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d.docs.live.net/d5cde67605b46d14/Escritorio/OPA_2026/"/>
    </mc:Choice>
  </mc:AlternateContent>
  <xr:revisionPtr revIDLastSave="0" documentId="8_{23013747-ECB3-4D1F-98BD-2A08F143C53A}" xr6:coauthVersionLast="47" xr6:coauthVersionMax="47" xr10:uidLastSave="{00000000-0000-0000-0000-000000000000}"/>
  <bookViews>
    <workbookView xWindow="-98" yWindow="-98" windowWidth="22695" windowHeight="14476" activeTab="2" xr2:uid="{00000000-000D-0000-FFFF-FFFF00000000}"/>
  </bookViews>
  <sheets>
    <sheet name="INSTRUCCIONES" sheetId="1" r:id="rId1"/>
    <sheet name="VALIDACIÓN PROTOCOLO" sheetId="2" r:id="rId2"/>
    <sheet name="MAESTRO" sheetId="3" r:id="rId3"/>
    <sheet name="ASMAR DIRECCIÓN" sheetId="4" r:id="rId4"/>
    <sheet name="ASMARTALC" sheetId="5" r:id="rId5"/>
    <sheet name="MILITARES" sheetId="6" r:id="rId6"/>
    <sheet name="CIVILES" sheetId="7" r:id="rId7"/>
    <sheet name="ACADEMICOS" sheetId="8" r:id="rId8"/>
    <sheet name="PROVEEDORES" sheetId="9" r:id="rId9"/>
    <sheet name="OPA" sheetId="10" r:id="rId10"/>
    <sheet name="DISTRIBUCION OPA" sheetId="11" r:id="rId11"/>
    <sheet name="PARAMETROS OPA" sheetId="12" r:id="rId12"/>
    <sheet name="REVISION COINCIDENCIAS" sheetId="13" r:id="rId13"/>
  </sheets>
  <definedNames>
    <definedName name="_xlnm._FilterDatabase" localSheetId="7" hidden="1">ACADEMICOS!$A$2:$X$502</definedName>
    <definedName name="_xlnm._FilterDatabase" localSheetId="3" hidden="1">'ASMAR DIRECCIÓN'!$A$2:$X$502</definedName>
    <definedName name="_xlnm._FilterDatabase" localSheetId="4" hidden="1">ASMARTALC!$A$2:$X$502</definedName>
    <definedName name="_xlnm._FilterDatabase" localSheetId="6" hidden="1">CIVILES!$A$2:$X$502</definedName>
    <definedName name="_xlnm._FilterDatabase" localSheetId="2" hidden="1">MAESTRO!$A$2:$Y$468</definedName>
    <definedName name="_xlnm._FilterDatabase" localSheetId="5" hidden="1">MILITARES!$A$2:$X$502</definedName>
    <definedName name="_xlnm._FilterDatabase" localSheetId="9" hidden="1">OPA!$A$2:$X$502</definedName>
    <definedName name="_xlnm._FilterDatabase" localSheetId="8" hidden="1">PROVEEDORES!$A$2:$X$502</definedName>
    <definedName name="_xlnm._FilterDatabase" localSheetId="1" hidden="1">'VALIDACIÓN PROTOCOLO'!$A$10:$T$982</definedName>
  </definedNames>
  <calcPr calcId="191029" forceFullCalc="1"/>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502" i="10" l="1"/>
  <c r="W502" i="10"/>
  <c r="V502" i="10"/>
  <c r="U502" i="10"/>
  <c r="T502" i="10"/>
  <c r="S502" i="10"/>
  <c r="R502" i="10"/>
  <c r="Q502" i="10"/>
  <c r="P502" i="10"/>
  <c r="O502" i="10"/>
  <c r="N502" i="10"/>
  <c r="M502" i="10"/>
  <c r="L502" i="10"/>
  <c r="K502" i="10"/>
  <c r="J502" i="10"/>
  <c r="I502" i="10"/>
  <c r="H502" i="10"/>
  <c r="G502" i="10"/>
  <c r="F502" i="10"/>
  <c r="E502" i="10"/>
  <c r="D502" i="10"/>
  <c r="C502" i="10"/>
  <c r="B502" i="10"/>
  <c r="A502" i="10"/>
  <c r="X501" i="10"/>
  <c r="W501" i="10"/>
  <c r="V501" i="10"/>
  <c r="U501" i="10"/>
  <c r="T501" i="10"/>
  <c r="S501" i="10"/>
  <c r="R501" i="10"/>
  <c r="Q501" i="10"/>
  <c r="P501" i="10"/>
  <c r="O501" i="10"/>
  <c r="N501" i="10"/>
  <c r="M501" i="10"/>
  <c r="L501" i="10"/>
  <c r="K501" i="10"/>
  <c r="J501" i="10"/>
  <c r="I501" i="10"/>
  <c r="H501" i="10"/>
  <c r="G501" i="10"/>
  <c r="F501" i="10"/>
  <c r="E501" i="10"/>
  <c r="D501" i="10"/>
  <c r="C501" i="10"/>
  <c r="B501" i="10"/>
  <c r="A501" i="10"/>
  <c r="X500" i="10"/>
  <c r="W500" i="10"/>
  <c r="V500" i="10"/>
  <c r="U500" i="10"/>
  <c r="T500" i="10"/>
  <c r="S500" i="10"/>
  <c r="R500" i="10"/>
  <c r="Q500" i="10"/>
  <c r="P500" i="10"/>
  <c r="O500" i="10"/>
  <c r="N500" i="10"/>
  <c r="M500" i="10"/>
  <c r="L500" i="10"/>
  <c r="K500" i="10"/>
  <c r="J500" i="10"/>
  <c r="I500" i="10"/>
  <c r="H500" i="10"/>
  <c r="G500" i="10"/>
  <c r="F500" i="10"/>
  <c r="E500" i="10"/>
  <c r="D500" i="10"/>
  <c r="C500" i="10"/>
  <c r="B500" i="10"/>
  <c r="A500" i="10"/>
  <c r="X499" i="10"/>
  <c r="W499" i="10"/>
  <c r="V499" i="10"/>
  <c r="U499" i="10"/>
  <c r="T499" i="10"/>
  <c r="S499" i="10"/>
  <c r="R499" i="10"/>
  <c r="Q499" i="10"/>
  <c r="P499" i="10"/>
  <c r="O499" i="10"/>
  <c r="N499" i="10"/>
  <c r="M499" i="10"/>
  <c r="L499" i="10"/>
  <c r="K499" i="10"/>
  <c r="J499" i="10"/>
  <c r="I499" i="10"/>
  <c r="H499" i="10"/>
  <c r="G499" i="10"/>
  <c r="F499" i="10"/>
  <c r="E499" i="10"/>
  <c r="D499" i="10"/>
  <c r="C499" i="10"/>
  <c r="B499" i="10"/>
  <c r="A499" i="10"/>
  <c r="X498" i="10"/>
  <c r="W498" i="10"/>
  <c r="V498" i="10"/>
  <c r="U498" i="10"/>
  <c r="T498" i="10"/>
  <c r="S498" i="10"/>
  <c r="R498" i="10"/>
  <c r="Q498" i="10"/>
  <c r="P498" i="10"/>
  <c r="O498" i="10"/>
  <c r="N498" i="10"/>
  <c r="M498" i="10"/>
  <c r="L498" i="10"/>
  <c r="K498" i="10"/>
  <c r="J498" i="10"/>
  <c r="I498" i="10"/>
  <c r="H498" i="10"/>
  <c r="G498" i="10"/>
  <c r="F498" i="10"/>
  <c r="E498" i="10"/>
  <c r="D498" i="10"/>
  <c r="C498" i="10"/>
  <c r="B498" i="10"/>
  <c r="A498" i="10"/>
  <c r="X497" i="10"/>
  <c r="W497" i="10"/>
  <c r="V497" i="10"/>
  <c r="U497" i="10"/>
  <c r="T497" i="10"/>
  <c r="S497" i="10"/>
  <c r="R497" i="10"/>
  <c r="Q497" i="10"/>
  <c r="P497" i="10"/>
  <c r="O497" i="10"/>
  <c r="N497" i="10"/>
  <c r="M497" i="10"/>
  <c r="L497" i="10"/>
  <c r="K497" i="10"/>
  <c r="J497" i="10"/>
  <c r="I497" i="10"/>
  <c r="H497" i="10"/>
  <c r="G497" i="10"/>
  <c r="F497" i="10"/>
  <c r="E497" i="10"/>
  <c r="D497" i="10"/>
  <c r="C497" i="10"/>
  <c r="B497" i="10"/>
  <c r="A497" i="10"/>
  <c r="X496" i="10"/>
  <c r="W496" i="10"/>
  <c r="V496" i="10"/>
  <c r="U496" i="10"/>
  <c r="T496" i="10"/>
  <c r="S496" i="10"/>
  <c r="R496" i="10"/>
  <c r="Q496" i="10"/>
  <c r="P496" i="10"/>
  <c r="O496" i="10"/>
  <c r="N496" i="10"/>
  <c r="M496" i="10"/>
  <c r="L496" i="10"/>
  <c r="K496" i="10"/>
  <c r="J496" i="10"/>
  <c r="I496" i="10"/>
  <c r="H496" i="10"/>
  <c r="G496" i="10"/>
  <c r="F496" i="10"/>
  <c r="E496" i="10"/>
  <c r="D496" i="10"/>
  <c r="C496" i="10"/>
  <c r="B496" i="10"/>
  <c r="A496" i="10"/>
  <c r="X495" i="10"/>
  <c r="W495" i="10"/>
  <c r="V495" i="10"/>
  <c r="U495" i="10"/>
  <c r="T495" i="10"/>
  <c r="S495" i="10"/>
  <c r="R495" i="10"/>
  <c r="Q495" i="10"/>
  <c r="P495" i="10"/>
  <c r="O495" i="10"/>
  <c r="N495" i="10"/>
  <c r="M495" i="10"/>
  <c r="L495" i="10"/>
  <c r="K495" i="10"/>
  <c r="J495" i="10"/>
  <c r="I495" i="10"/>
  <c r="H495" i="10"/>
  <c r="G495" i="10"/>
  <c r="F495" i="10"/>
  <c r="E495" i="10"/>
  <c r="D495" i="10"/>
  <c r="C495" i="10"/>
  <c r="B495" i="10"/>
  <c r="A495" i="10"/>
  <c r="X494" i="10"/>
  <c r="W494" i="10"/>
  <c r="V494" i="10"/>
  <c r="U494" i="10"/>
  <c r="T494" i="10"/>
  <c r="S494" i="10"/>
  <c r="R494" i="10"/>
  <c r="Q494" i="10"/>
  <c r="P494" i="10"/>
  <c r="O494" i="10"/>
  <c r="N494" i="10"/>
  <c r="M494" i="10"/>
  <c r="L494" i="10"/>
  <c r="K494" i="10"/>
  <c r="J494" i="10"/>
  <c r="I494" i="10"/>
  <c r="H494" i="10"/>
  <c r="G494" i="10"/>
  <c r="F494" i="10"/>
  <c r="E494" i="10"/>
  <c r="D494" i="10"/>
  <c r="C494" i="10"/>
  <c r="B494" i="10"/>
  <c r="A494" i="10"/>
  <c r="X493" i="10"/>
  <c r="W493" i="10"/>
  <c r="V493" i="10"/>
  <c r="U493" i="10"/>
  <c r="T493" i="10"/>
  <c r="S493" i="10"/>
  <c r="R493" i="10"/>
  <c r="Q493" i="10"/>
  <c r="P493" i="10"/>
  <c r="O493" i="10"/>
  <c r="N493" i="10"/>
  <c r="M493" i="10"/>
  <c r="L493" i="10"/>
  <c r="K493" i="10"/>
  <c r="J493" i="10"/>
  <c r="I493" i="10"/>
  <c r="H493" i="10"/>
  <c r="G493" i="10"/>
  <c r="F493" i="10"/>
  <c r="E493" i="10"/>
  <c r="D493" i="10"/>
  <c r="C493" i="10"/>
  <c r="B493" i="10"/>
  <c r="A493" i="10"/>
  <c r="X492" i="10"/>
  <c r="W492" i="10"/>
  <c r="V492" i="10"/>
  <c r="U492" i="10"/>
  <c r="T492" i="10"/>
  <c r="S492" i="10"/>
  <c r="R492" i="10"/>
  <c r="Q492" i="10"/>
  <c r="P492" i="10"/>
  <c r="O492" i="10"/>
  <c r="N492" i="10"/>
  <c r="M492" i="10"/>
  <c r="L492" i="10"/>
  <c r="K492" i="10"/>
  <c r="J492" i="10"/>
  <c r="I492" i="10"/>
  <c r="H492" i="10"/>
  <c r="G492" i="10"/>
  <c r="F492" i="10"/>
  <c r="E492" i="10"/>
  <c r="D492" i="10"/>
  <c r="C492" i="10"/>
  <c r="B492" i="10"/>
  <c r="A492" i="10"/>
  <c r="X491" i="10"/>
  <c r="W491" i="10"/>
  <c r="V491" i="10"/>
  <c r="U491" i="10"/>
  <c r="T491" i="10"/>
  <c r="S491" i="10"/>
  <c r="R491" i="10"/>
  <c r="Q491" i="10"/>
  <c r="P491" i="10"/>
  <c r="O491" i="10"/>
  <c r="N491" i="10"/>
  <c r="M491" i="10"/>
  <c r="L491" i="10"/>
  <c r="K491" i="10"/>
  <c r="J491" i="10"/>
  <c r="I491" i="10"/>
  <c r="H491" i="10"/>
  <c r="G491" i="10"/>
  <c r="F491" i="10"/>
  <c r="E491" i="10"/>
  <c r="D491" i="10"/>
  <c r="C491" i="10"/>
  <c r="B491" i="10"/>
  <c r="A491" i="10"/>
  <c r="X490" i="10"/>
  <c r="W490" i="10"/>
  <c r="V490" i="10"/>
  <c r="U490" i="10"/>
  <c r="T490" i="10"/>
  <c r="S490" i="10"/>
  <c r="R490" i="10"/>
  <c r="Q490" i="10"/>
  <c r="P490" i="10"/>
  <c r="O490" i="10"/>
  <c r="N490" i="10"/>
  <c r="M490" i="10"/>
  <c r="L490" i="10"/>
  <c r="K490" i="10"/>
  <c r="J490" i="10"/>
  <c r="I490" i="10"/>
  <c r="H490" i="10"/>
  <c r="G490" i="10"/>
  <c r="F490" i="10"/>
  <c r="E490" i="10"/>
  <c r="D490" i="10"/>
  <c r="C490" i="10"/>
  <c r="B490" i="10"/>
  <c r="A490" i="10"/>
  <c r="X489" i="10"/>
  <c r="W489" i="10"/>
  <c r="V489" i="10"/>
  <c r="U489" i="10"/>
  <c r="T489" i="10"/>
  <c r="S489" i="10"/>
  <c r="R489" i="10"/>
  <c r="Q489" i="10"/>
  <c r="P489" i="10"/>
  <c r="O489" i="10"/>
  <c r="N489" i="10"/>
  <c r="M489" i="10"/>
  <c r="L489" i="10"/>
  <c r="K489" i="10"/>
  <c r="J489" i="10"/>
  <c r="I489" i="10"/>
  <c r="H489" i="10"/>
  <c r="G489" i="10"/>
  <c r="F489" i="10"/>
  <c r="E489" i="10"/>
  <c r="D489" i="10"/>
  <c r="C489" i="10"/>
  <c r="B489" i="10"/>
  <c r="A489" i="10"/>
  <c r="X488" i="10"/>
  <c r="W488" i="10"/>
  <c r="V488" i="10"/>
  <c r="U488" i="10"/>
  <c r="T488" i="10"/>
  <c r="S488" i="10"/>
  <c r="R488" i="10"/>
  <c r="Q488" i="10"/>
  <c r="P488" i="10"/>
  <c r="O488" i="10"/>
  <c r="N488" i="10"/>
  <c r="M488" i="10"/>
  <c r="L488" i="10"/>
  <c r="K488" i="10"/>
  <c r="J488" i="10"/>
  <c r="I488" i="10"/>
  <c r="H488" i="10"/>
  <c r="G488" i="10"/>
  <c r="F488" i="10"/>
  <c r="E488" i="10"/>
  <c r="D488" i="10"/>
  <c r="C488" i="10"/>
  <c r="B488" i="10"/>
  <c r="A488" i="10"/>
  <c r="X487" i="10"/>
  <c r="W487" i="10"/>
  <c r="V487" i="10"/>
  <c r="U487" i="10"/>
  <c r="T487" i="10"/>
  <c r="S487" i="10"/>
  <c r="R487" i="10"/>
  <c r="Q487" i="10"/>
  <c r="P487" i="10"/>
  <c r="O487" i="10"/>
  <c r="N487" i="10"/>
  <c r="M487" i="10"/>
  <c r="L487" i="10"/>
  <c r="K487" i="10"/>
  <c r="J487" i="10"/>
  <c r="I487" i="10"/>
  <c r="H487" i="10"/>
  <c r="G487" i="10"/>
  <c r="F487" i="10"/>
  <c r="E487" i="10"/>
  <c r="D487" i="10"/>
  <c r="C487" i="10"/>
  <c r="B487" i="10"/>
  <c r="A487" i="10"/>
  <c r="X486" i="10"/>
  <c r="W486" i="10"/>
  <c r="V486" i="10"/>
  <c r="U486" i="10"/>
  <c r="T486" i="10"/>
  <c r="S486" i="10"/>
  <c r="R486" i="10"/>
  <c r="Q486" i="10"/>
  <c r="P486" i="10"/>
  <c r="O486" i="10"/>
  <c r="N486" i="10"/>
  <c r="M486" i="10"/>
  <c r="L486" i="10"/>
  <c r="K486" i="10"/>
  <c r="J486" i="10"/>
  <c r="I486" i="10"/>
  <c r="H486" i="10"/>
  <c r="G486" i="10"/>
  <c r="F486" i="10"/>
  <c r="E486" i="10"/>
  <c r="D486" i="10"/>
  <c r="C486" i="10"/>
  <c r="B486" i="10"/>
  <c r="A486" i="10"/>
  <c r="X485" i="10"/>
  <c r="W485" i="10"/>
  <c r="V485" i="10"/>
  <c r="U485" i="10"/>
  <c r="T485" i="10"/>
  <c r="S485" i="10"/>
  <c r="R485" i="10"/>
  <c r="Q485" i="10"/>
  <c r="P485" i="10"/>
  <c r="O485" i="10"/>
  <c r="N485" i="10"/>
  <c r="M485" i="10"/>
  <c r="L485" i="10"/>
  <c r="K485" i="10"/>
  <c r="J485" i="10"/>
  <c r="I485" i="10"/>
  <c r="H485" i="10"/>
  <c r="G485" i="10"/>
  <c r="F485" i="10"/>
  <c r="E485" i="10"/>
  <c r="D485" i="10"/>
  <c r="C485" i="10"/>
  <c r="B485" i="10"/>
  <c r="A485" i="10"/>
  <c r="X484" i="10"/>
  <c r="W484" i="10"/>
  <c r="V484" i="10"/>
  <c r="U484" i="10"/>
  <c r="T484" i="10"/>
  <c r="S484" i="10"/>
  <c r="R484" i="10"/>
  <c r="Q484" i="10"/>
  <c r="P484" i="10"/>
  <c r="O484" i="10"/>
  <c r="N484" i="10"/>
  <c r="M484" i="10"/>
  <c r="L484" i="10"/>
  <c r="K484" i="10"/>
  <c r="J484" i="10"/>
  <c r="I484" i="10"/>
  <c r="H484" i="10"/>
  <c r="G484" i="10"/>
  <c r="F484" i="10"/>
  <c r="E484" i="10"/>
  <c r="D484" i="10"/>
  <c r="C484" i="10"/>
  <c r="B484" i="10"/>
  <c r="A484" i="10"/>
  <c r="X483" i="10"/>
  <c r="W483" i="10"/>
  <c r="V483" i="10"/>
  <c r="U483" i="10"/>
  <c r="T483" i="10"/>
  <c r="S483" i="10"/>
  <c r="R483" i="10"/>
  <c r="Q483" i="10"/>
  <c r="P483" i="10"/>
  <c r="O483" i="10"/>
  <c r="N483" i="10"/>
  <c r="M483" i="10"/>
  <c r="L483" i="10"/>
  <c r="K483" i="10"/>
  <c r="J483" i="10"/>
  <c r="I483" i="10"/>
  <c r="H483" i="10"/>
  <c r="G483" i="10"/>
  <c r="F483" i="10"/>
  <c r="E483" i="10"/>
  <c r="D483" i="10"/>
  <c r="C483" i="10"/>
  <c r="B483" i="10"/>
  <c r="A483" i="10"/>
  <c r="X482" i="10"/>
  <c r="W482" i="10"/>
  <c r="V482" i="10"/>
  <c r="U482" i="10"/>
  <c r="T482" i="10"/>
  <c r="S482" i="10"/>
  <c r="R482" i="10"/>
  <c r="Q482" i="10"/>
  <c r="P482" i="10"/>
  <c r="O482" i="10"/>
  <c r="N482" i="10"/>
  <c r="M482" i="10"/>
  <c r="L482" i="10"/>
  <c r="K482" i="10"/>
  <c r="J482" i="10"/>
  <c r="I482" i="10"/>
  <c r="H482" i="10"/>
  <c r="G482" i="10"/>
  <c r="F482" i="10"/>
  <c r="E482" i="10"/>
  <c r="D482" i="10"/>
  <c r="C482" i="10"/>
  <c r="B482" i="10"/>
  <c r="A482" i="10"/>
  <c r="X481" i="10"/>
  <c r="W481" i="10"/>
  <c r="V481" i="10"/>
  <c r="U481" i="10"/>
  <c r="T481" i="10"/>
  <c r="S481" i="10"/>
  <c r="R481" i="10"/>
  <c r="Q481" i="10"/>
  <c r="P481" i="10"/>
  <c r="O481" i="10"/>
  <c r="N481" i="10"/>
  <c r="M481" i="10"/>
  <c r="L481" i="10"/>
  <c r="K481" i="10"/>
  <c r="J481" i="10"/>
  <c r="I481" i="10"/>
  <c r="H481" i="10"/>
  <c r="G481" i="10"/>
  <c r="F481" i="10"/>
  <c r="E481" i="10"/>
  <c r="D481" i="10"/>
  <c r="C481" i="10"/>
  <c r="B481" i="10"/>
  <c r="A481" i="10"/>
  <c r="X480" i="10"/>
  <c r="W480" i="10"/>
  <c r="V480" i="10"/>
  <c r="U480" i="10"/>
  <c r="T480" i="10"/>
  <c r="S480" i="10"/>
  <c r="R480" i="10"/>
  <c r="Q480" i="10"/>
  <c r="P480" i="10"/>
  <c r="O480" i="10"/>
  <c r="N480" i="10"/>
  <c r="M480" i="10"/>
  <c r="L480" i="10"/>
  <c r="K480" i="10"/>
  <c r="J480" i="10"/>
  <c r="I480" i="10"/>
  <c r="H480" i="10"/>
  <c r="G480" i="10"/>
  <c r="F480" i="10"/>
  <c r="E480" i="10"/>
  <c r="D480" i="10"/>
  <c r="C480" i="10"/>
  <c r="B480" i="10"/>
  <c r="A480" i="10"/>
  <c r="X479" i="10"/>
  <c r="W479" i="10"/>
  <c r="V479" i="10"/>
  <c r="U479" i="10"/>
  <c r="T479" i="10"/>
  <c r="S479" i="10"/>
  <c r="R479" i="10"/>
  <c r="Q479" i="10"/>
  <c r="P479" i="10"/>
  <c r="O479" i="10"/>
  <c r="N479" i="10"/>
  <c r="M479" i="10"/>
  <c r="L479" i="10"/>
  <c r="K479" i="10"/>
  <c r="J479" i="10"/>
  <c r="I479" i="10"/>
  <c r="H479" i="10"/>
  <c r="G479" i="10"/>
  <c r="F479" i="10"/>
  <c r="E479" i="10"/>
  <c r="D479" i="10"/>
  <c r="C479" i="10"/>
  <c r="B479" i="10"/>
  <c r="A479" i="10"/>
  <c r="X478" i="10"/>
  <c r="W478" i="10"/>
  <c r="V478" i="10"/>
  <c r="U478" i="10"/>
  <c r="T478" i="10"/>
  <c r="S478" i="10"/>
  <c r="R478" i="10"/>
  <c r="Q478" i="10"/>
  <c r="P478" i="10"/>
  <c r="O478" i="10"/>
  <c r="N478" i="10"/>
  <c r="M478" i="10"/>
  <c r="L478" i="10"/>
  <c r="K478" i="10"/>
  <c r="J478" i="10"/>
  <c r="I478" i="10"/>
  <c r="H478" i="10"/>
  <c r="G478" i="10"/>
  <c r="F478" i="10"/>
  <c r="E478" i="10"/>
  <c r="D478" i="10"/>
  <c r="C478" i="10"/>
  <c r="B478" i="10"/>
  <c r="A478" i="10"/>
  <c r="X477" i="10"/>
  <c r="W477" i="10"/>
  <c r="V477" i="10"/>
  <c r="U477" i="10"/>
  <c r="T477" i="10"/>
  <c r="S477" i="10"/>
  <c r="R477" i="10"/>
  <c r="Q477" i="10"/>
  <c r="P477" i="10"/>
  <c r="O477" i="10"/>
  <c r="N477" i="10"/>
  <c r="M477" i="10"/>
  <c r="L477" i="10"/>
  <c r="K477" i="10"/>
  <c r="J477" i="10"/>
  <c r="I477" i="10"/>
  <c r="H477" i="10"/>
  <c r="G477" i="10"/>
  <c r="F477" i="10"/>
  <c r="E477" i="10"/>
  <c r="D477" i="10"/>
  <c r="C477" i="10"/>
  <c r="B477" i="10"/>
  <c r="A477" i="10"/>
  <c r="X476" i="10"/>
  <c r="W476" i="10"/>
  <c r="V476" i="10"/>
  <c r="U476" i="10"/>
  <c r="T476" i="10"/>
  <c r="S476" i="10"/>
  <c r="R476" i="10"/>
  <c r="Q476" i="10"/>
  <c r="P476" i="10"/>
  <c r="O476" i="10"/>
  <c r="N476" i="10"/>
  <c r="M476" i="10"/>
  <c r="L476" i="10"/>
  <c r="K476" i="10"/>
  <c r="J476" i="10"/>
  <c r="I476" i="10"/>
  <c r="H476" i="10"/>
  <c r="G476" i="10"/>
  <c r="F476" i="10"/>
  <c r="E476" i="10"/>
  <c r="D476" i="10"/>
  <c r="C476" i="10"/>
  <c r="B476" i="10"/>
  <c r="A476" i="10"/>
  <c r="X475" i="10"/>
  <c r="W475" i="10"/>
  <c r="V475" i="10"/>
  <c r="U475" i="10"/>
  <c r="T475" i="10"/>
  <c r="S475" i="10"/>
  <c r="R475" i="10"/>
  <c r="Q475" i="10"/>
  <c r="P475" i="10"/>
  <c r="O475" i="10"/>
  <c r="N475" i="10"/>
  <c r="M475" i="10"/>
  <c r="L475" i="10"/>
  <c r="K475" i="10"/>
  <c r="J475" i="10"/>
  <c r="I475" i="10"/>
  <c r="H475" i="10"/>
  <c r="G475" i="10"/>
  <c r="F475" i="10"/>
  <c r="E475" i="10"/>
  <c r="D475" i="10"/>
  <c r="C475" i="10"/>
  <c r="B475" i="10"/>
  <c r="A475" i="10"/>
  <c r="X474" i="10"/>
  <c r="W474" i="10"/>
  <c r="V474" i="10"/>
  <c r="U474" i="10"/>
  <c r="T474" i="10"/>
  <c r="S474" i="10"/>
  <c r="R474" i="10"/>
  <c r="Q474" i="10"/>
  <c r="P474" i="10"/>
  <c r="O474" i="10"/>
  <c r="N474" i="10"/>
  <c r="M474" i="10"/>
  <c r="L474" i="10"/>
  <c r="K474" i="10"/>
  <c r="J474" i="10"/>
  <c r="I474" i="10"/>
  <c r="H474" i="10"/>
  <c r="G474" i="10"/>
  <c r="F474" i="10"/>
  <c r="E474" i="10"/>
  <c r="D474" i="10"/>
  <c r="C474" i="10"/>
  <c r="B474" i="10"/>
  <c r="A474" i="10"/>
  <c r="X473" i="10"/>
  <c r="W473" i="10"/>
  <c r="V473" i="10"/>
  <c r="U473" i="10"/>
  <c r="T473" i="10"/>
  <c r="S473" i="10"/>
  <c r="R473" i="10"/>
  <c r="Q473" i="10"/>
  <c r="P473" i="10"/>
  <c r="O473" i="10"/>
  <c r="N473" i="10"/>
  <c r="M473" i="10"/>
  <c r="L473" i="10"/>
  <c r="K473" i="10"/>
  <c r="J473" i="10"/>
  <c r="I473" i="10"/>
  <c r="H473" i="10"/>
  <c r="G473" i="10"/>
  <c r="F473" i="10"/>
  <c r="E473" i="10"/>
  <c r="D473" i="10"/>
  <c r="C473" i="10"/>
  <c r="B473" i="10"/>
  <c r="A473" i="10"/>
  <c r="X472" i="10"/>
  <c r="W472" i="10"/>
  <c r="V472" i="10"/>
  <c r="U472" i="10"/>
  <c r="T472" i="10"/>
  <c r="S472" i="10"/>
  <c r="R472" i="10"/>
  <c r="Q472" i="10"/>
  <c r="P472" i="10"/>
  <c r="O472" i="10"/>
  <c r="N472" i="10"/>
  <c r="M472" i="10"/>
  <c r="L472" i="10"/>
  <c r="K472" i="10"/>
  <c r="J472" i="10"/>
  <c r="I472" i="10"/>
  <c r="H472" i="10"/>
  <c r="G472" i="10"/>
  <c r="F472" i="10"/>
  <c r="E472" i="10"/>
  <c r="D472" i="10"/>
  <c r="C472" i="10"/>
  <c r="B472" i="10"/>
  <c r="A472" i="10"/>
  <c r="X471" i="10"/>
  <c r="W471" i="10"/>
  <c r="V471" i="10"/>
  <c r="U471" i="10"/>
  <c r="T471" i="10"/>
  <c r="S471" i="10"/>
  <c r="R471" i="10"/>
  <c r="Q471" i="10"/>
  <c r="P471" i="10"/>
  <c r="O471" i="10"/>
  <c r="N471" i="10"/>
  <c r="M471" i="10"/>
  <c r="L471" i="10"/>
  <c r="K471" i="10"/>
  <c r="J471" i="10"/>
  <c r="I471" i="10"/>
  <c r="H471" i="10"/>
  <c r="G471" i="10"/>
  <c r="F471" i="10"/>
  <c r="E471" i="10"/>
  <c r="D471" i="10"/>
  <c r="C471" i="10"/>
  <c r="B471" i="10"/>
  <c r="A471" i="10"/>
  <c r="X470" i="10"/>
  <c r="W470" i="10"/>
  <c r="V470" i="10"/>
  <c r="U470" i="10"/>
  <c r="T470" i="10"/>
  <c r="S470" i="10"/>
  <c r="R470" i="10"/>
  <c r="Q470" i="10"/>
  <c r="P470" i="10"/>
  <c r="O470" i="10"/>
  <c r="N470" i="10"/>
  <c r="M470" i="10"/>
  <c r="L470" i="10"/>
  <c r="K470" i="10"/>
  <c r="J470" i="10"/>
  <c r="I470" i="10"/>
  <c r="H470" i="10"/>
  <c r="G470" i="10"/>
  <c r="F470" i="10"/>
  <c r="E470" i="10"/>
  <c r="D470" i="10"/>
  <c r="C470" i="10"/>
  <c r="B470" i="10"/>
  <c r="A470" i="10"/>
  <c r="X469" i="10"/>
  <c r="W469" i="10"/>
  <c r="V469" i="10"/>
  <c r="U469" i="10"/>
  <c r="T469" i="10"/>
  <c r="S469" i="10"/>
  <c r="R469" i="10"/>
  <c r="Q469" i="10"/>
  <c r="P469" i="10"/>
  <c r="O469" i="10"/>
  <c r="N469" i="10"/>
  <c r="M469" i="10"/>
  <c r="L469" i="10"/>
  <c r="K469" i="10"/>
  <c r="J469" i="10"/>
  <c r="I469" i="10"/>
  <c r="H469" i="10"/>
  <c r="G469" i="10"/>
  <c r="F469" i="10"/>
  <c r="E469" i="10"/>
  <c r="D469" i="10"/>
  <c r="C469" i="10"/>
  <c r="B469" i="10"/>
  <c r="A469" i="10"/>
  <c r="X468" i="10"/>
  <c r="W468" i="10"/>
  <c r="V468" i="10"/>
  <c r="U468" i="10"/>
  <c r="T468" i="10"/>
  <c r="S468" i="10"/>
  <c r="R468" i="10"/>
  <c r="Q468" i="10"/>
  <c r="P468" i="10"/>
  <c r="O468" i="10"/>
  <c r="N468" i="10"/>
  <c r="M468" i="10"/>
  <c r="L468" i="10"/>
  <c r="K468" i="10"/>
  <c r="J468" i="10"/>
  <c r="I468" i="10"/>
  <c r="H468" i="10"/>
  <c r="G468" i="10"/>
  <c r="F468" i="10"/>
  <c r="E468" i="10"/>
  <c r="D468" i="10"/>
  <c r="C468" i="10"/>
  <c r="B468" i="10"/>
  <c r="A468" i="10"/>
  <c r="X467" i="10"/>
  <c r="W467" i="10"/>
  <c r="V467" i="10"/>
  <c r="U467" i="10"/>
  <c r="T467" i="10"/>
  <c r="S467" i="10"/>
  <c r="R467" i="10"/>
  <c r="Q467" i="10"/>
  <c r="P467" i="10"/>
  <c r="O467" i="10"/>
  <c r="N467" i="10"/>
  <c r="M467" i="10"/>
  <c r="L467" i="10"/>
  <c r="K467" i="10"/>
  <c r="J467" i="10"/>
  <c r="I467" i="10"/>
  <c r="H467" i="10"/>
  <c r="G467" i="10"/>
  <c r="F467" i="10"/>
  <c r="E467" i="10"/>
  <c r="D467" i="10"/>
  <c r="C467" i="10"/>
  <c r="B467" i="10"/>
  <c r="A467" i="10"/>
  <c r="X466" i="10"/>
  <c r="W466" i="10"/>
  <c r="V466" i="10"/>
  <c r="U466" i="10"/>
  <c r="T466" i="10"/>
  <c r="S466" i="10"/>
  <c r="R466" i="10"/>
  <c r="Q466" i="10"/>
  <c r="P466" i="10"/>
  <c r="O466" i="10"/>
  <c r="N466" i="10"/>
  <c r="M466" i="10"/>
  <c r="L466" i="10"/>
  <c r="K466" i="10"/>
  <c r="J466" i="10"/>
  <c r="I466" i="10"/>
  <c r="H466" i="10"/>
  <c r="G466" i="10"/>
  <c r="F466" i="10"/>
  <c r="E466" i="10"/>
  <c r="D466" i="10"/>
  <c r="C466" i="10"/>
  <c r="B466" i="10"/>
  <c r="A466" i="10"/>
  <c r="X465" i="10"/>
  <c r="W465" i="10"/>
  <c r="V465" i="10"/>
  <c r="U465" i="10"/>
  <c r="T465" i="10"/>
  <c r="S465" i="10"/>
  <c r="R465" i="10"/>
  <c r="Q465" i="10"/>
  <c r="P465" i="10"/>
  <c r="O465" i="10"/>
  <c r="N465" i="10"/>
  <c r="M465" i="10"/>
  <c r="L465" i="10"/>
  <c r="K465" i="10"/>
  <c r="J465" i="10"/>
  <c r="I465" i="10"/>
  <c r="H465" i="10"/>
  <c r="G465" i="10"/>
  <c r="F465" i="10"/>
  <c r="E465" i="10"/>
  <c r="D465" i="10"/>
  <c r="C465" i="10"/>
  <c r="B465" i="10"/>
  <c r="A465" i="10"/>
  <c r="X464" i="10"/>
  <c r="W464" i="10"/>
  <c r="V464" i="10"/>
  <c r="U464" i="10"/>
  <c r="T464" i="10"/>
  <c r="S464" i="10"/>
  <c r="R464" i="10"/>
  <c r="Q464" i="10"/>
  <c r="P464" i="10"/>
  <c r="O464" i="10"/>
  <c r="N464" i="10"/>
  <c r="M464" i="10"/>
  <c r="L464" i="10"/>
  <c r="K464" i="10"/>
  <c r="J464" i="10"/>
  <c r="I464" i="10"/>
  <c r="H464" i="10"/>
  <c r="G464" i="10"/>
  <c r="F464" i="10"/>
  <c r="E464" i="10"/>
  <c r="D464" i="10"/>
  <c r="C464" i="10"/>
  <c r="B464" i="10"/>
  <c r="A464" i="10"/>
  <c r="X463" i="10"/>
  <c r="W463" i="10"/>
  <c r="V463" i="10"/>
  <c r="U463" i="10"/>
  <c r="T463" i="10"/>
  <c r="S463" i="10"/>
  <c r="R463" i="10"/>
  <c r="Q463" i="10"/>
  <c r="P463" i="10"/>
  <c r="O463" i="10"/>
  <c r="N463" i="10"/>
  <c r="M463" i="10"/>
  <c r="L463" i="10"/>
  <c r="K463" i="10"/>
  <c r="J463" i="10"/>
  <c r="I463" i="10"/>
  <c r="H463" i="10"/>
  <c r="G463" i="10"/>
  <c r="F463" i="10"/>
  <c r="E463" i="10"/>
  <c r="D463" i="10"/>
  <c r="C463" i="10"/>
  <c r="B463" i="10"/>
  <c r="A463" i="10"/>
  <c r="X462" i="10"/>
  <c r="W462" i="10"/>
  <c r="V462" i="10"/>
  <c r="U462" i="10"/>
  <c r="T462" i="10"/>
  <c r="S462" i="10"/>
  <c r="R462" i="10"/>
  <c r="Q462" i="10"/>
  <c r="P462" i="10"/>
  <c r="O462" i="10"/>
  <c r="N462" i="10"/>
  <c r="M462" i="10"/>
  <c r="L462" i="10"/>
  <c r="K462" i="10"/>
  <c r="J462" i="10"/>
  <c r="I462" i="10"/>
  <c r="H462" i="10"/>
  <c r="G462" i="10"/>
  <c r="F462" i="10"/>
  <c r="E462" i="10"/>
  <c r="D462" i="10"/>
  <c r="C462" i="10"/>
  <c r="B462" i="10"/>
  <c r="A462" i="10"/>
  <c r="X461" i="10"/>
  <c r="W461" i="10"/>
  <c r="V461" i="10"/>
  <c r="U461" i="10"/>
  <c r="T461" i="10"/>
  <c r="S461" i="10"/>
  <c r="R461" i="10"/>
  <c r="Q461" i="10"/>
  <c r="P461" i="10"/>
  <c r="O461" i="10"/>
  <c r="N461" i="10"/>
  <c r="M461" i="10"/>
  <c r="L461" i="10"/>
  <c r="K461" i="10"/>
  <c r="J461" i="10"/>
  <c r="I461" i="10"/>
  <c r="H461" i="10"/>
  <c r="G461" i="10"/>
  <c r="F461" i="10"/>
  <c r="E461" i="10"/>
  <c r="D461" i="10"/>
  <c r="C461" i="10"/>
  <c r="B461" i="10"/>
  <c r="A461" i="10"/>
  <c r="X460" i="10"/>
  <c r="W460" i="10"/>
  <c r="V460" i="10"/>
  <c r="U460" i="10"/>
  <c r="T460" i="10"/>
  <c r="S460" i="10"/>
  <c r="R460" i="10"/>
  <c r="Q460" i="10"/>
  <c r="P460" i="10"/>
  <c r="O460" i="10"/>
  <c r="N460" i="10"/>
  <c r="M460" i="10"/>
  <c r="L460" i="10"/>
  <c r="K460" i="10"/>
  <c r="J460" i="10"/>
  <c r="I460" i="10"/>
  <c r="H460" i="10"/>
  <c r="G460" i="10"/>
  <c r="F460" i="10"/>
  <c r="E460" i="10"/>
  <c r="D460" i="10"/>
  <c r="C460" i="10"/>
  <c r="B460" i="10"/>
  <c r="A460" i="10"/>
  <c r="X459" i="10"/>
  <c r="W459" i="10"/>
  <c r="V459" i="10"/>
  <c r="U459" i="10"/>
  <c r="T459" i="10"/>
  <c r="S459" i="10"/>
  <c r="R459" i="10"/>
  <c r="Q459" i="10"/>
  <c r="P459" i="10"/>
  <c r="O459" i="10"/>
  <c r="N459" i="10"/>
  <c r="M459" i="10"/>
  <c r="L459" i="10"/>
  <c r="K459" i="10"/>
  <c r="J459" i="10"/>
  <c r="I459" i="10"/>
  <c r="H459" i="10"/>
  <c r="G459" i="10"/>
  <c r="F459" i="10"/>
  <c r="E459" i="10"/>
  <c r="D459" i="10"/>
  <c r="C459" i="10"/>
  <c r="B459" i="10"/>
  <c r="A459" i="10"/>
  <c r="X458" i="10"/>
  <c r="W458" i="10"/>
  <c r="V458" i="10"/>
  <c r="U458" i="10"/>
  <c r="T458" i="10"/>
  <c r="S458" i="10"/>
  <c r="R458" i="10"/>
  <c r="Q458" i="10"/>
  <c r="P458" i="10"/>
  <c r="O458" i="10"/>
  <c r="N458" i="10"/>
  <c r="M458" i="10"/>
  <c r="L458" i="10"/>
  <c r="K458" i="10"/>
  <c r="J458" i="10"/>
  <c r="I458" i="10"/>
  <c r="H458" i="10"/>
  <c r="G458" i="10"/>
  <c r="F458" i="10"/>
  <c r="E458" i="10"/>
  <c r="D458" i="10"/>
  <c r="C458" i="10"/>
  <c r="B458" i="10"/>
  <c r="A458" i="10"/>
  <c r="X457" i="10"/>
  <c r="W457" i="10"/>
  <c r="V457" i="10"/>
  <c r="U457" i="10"/>
  <c r="T457" i="10"/>
  <c r="S457" i="10"/>
  <c r="R457" i="10"/>
  <c r="Q457" i="10"/>
  <c r="P457" i="10"/>
  <c r="O457" i="10"/>
  <c r="N457" i="10"/>
  <c r="M457" i="10"/>
  <c r="L457" i="10"/>
  <c r="K457" i="10"/>
  <c r="J457" i="10"/>
  <c r="I457" i="10"/>
  <c r="H457" i="10"/>
  <c r="G457" i="10"/>
  <c r="F457" i="10"/>
  <c r="E457" i="10"/>
  <c r="D457" i="10"/>
  <c r="C457" i="10"/>
  <c r="B457" i="10"/>
  <c r="A457" i="10"/>
  <c r="X456" i="10"/>
  <c r="W456" i="10"/>
  <c r="V456" i="10"/>
  <c r="U456" i="10"/>
  <c r="T456" i="10"/>
  <c r="S456" i="10"/>
  <c r="R456" i="10"/>
  <c r="Q456" i="10"/>
  <c r="P456" i="10"/>
  <c r="O456" i="10"/>
  <c r="N456" i="10"/>
  <c r="M456" i="10"/>
  <c r="L456" i="10"/>
  <c r="K456" i="10"/>
  <c r="J456" i="10"/>
  <c r="I456" i="10"/>
  <c r="H456" i="10"/>
  <c r="G456" i="10"/>
  <c r="F456" i="10"/>
  <c r="E456" i="10"/>
  <c r="D456" i="10"/>
  <c r="C456" i="10"/>
  <c r="B456" i="10"/>
  <c r="A456" i="10"/>
  <c r="X455" i="10"/>
  <c r="W455" i="10"/>
  <c r="V455" i="10"/>
  <c r="U455" i="10"/>
  <c r="T455" i="10"/>
  <c r="S455" i="10"/>
  <c r="R455" i="10"/>
  <c r="Q455" i="10"/>
  <c r="P455" i="10"/>
  <c r="O455" i="10"/>
  <c r="N455" i="10"/>
  <c r="M455" i="10"/>
  <c r="L455" i="10"/>
  <c r="K455" i="10"/>
  <c r="J455" i="10"/>
  <c r="I455" i="10"/>
  <c r="H455" i="10"/>
  <c r="G455" i="10"/>
  <c r="F455" i="10"/>
  <c r="E455" i="10"/>
  <c r="D455" i="10"/>
  <c r="C455" i="10"/>
  <c r="B455" i="10"/>
  <c r="A455" i="10"/>
  <c r="X454" i="10"/>
  <c r="W454" i="10"/>
  <c r="V454" i="10"/>
  <c r="U454" i="10"/>
  <c r="T454" i="10"/>
  <c r="S454" i="10"/>
  <c r="R454" i="10"/>
  <c r="Q454" i="10"/>
  <c r="P454" i="10"/>
  <c r="O454" i="10"/>
  <c r="N454" i="10"/>
  <c r="M454" i="10"/>
  <c r="L454" i="10"/>
  <c r="K454" i="10"/>
  <c r="J454" i="10"/>
  <c r="I454" i="10"/>
  <c r="H454" i="10"/>
  <c r="G454" i="10"/>
  <c r="F454" i="10"/>
  <c r="E454" i="10"/>
  <c r="D454" i="10"/>
  <c r="C454" i="10"/>
  <c r="B454" i="10"/>
  <c r="A454" i="10"/>
  <c r="X453" i="10"/>
  <c r="W453" i="10"/>
  <c r="V453" i="10"/>
  <c r="U453" i="10"/>
  <c r="T453" i="10"/>
  <c r="S453" i="10"/>
  <c r="R453" i="10"/>
  <c r="Q453" i="10"/>
  <c r="P453" i="10"/>
  <c r="O453" i="10"/>
  <c r="N453" i="10"/>
  <c r="M453" i="10"/>
  <c r="L453" i="10"/>
  <c r="K453" i="10"/>
  <c r="J453" i="10"/>
  <c r="I453" i="10"/>
  <c r="H453" i="10"/>
  <c r="G453" i="10"/>
  <c r="F453" i="10"/>
  <c r="E453" i="10"/>
  <c r="D453" i="10"/>
  <c r="C453" i="10"/>
  <c r="B453" i="10"/>
  <c r="A453" i="10"/>
  <c r="X452" i="10"/>
  <c r="W452" i="10"/>
  <c r="V452" i="10"/>
  <c r="U452" i="10"/>
  <c r="T452" i="10"/>
  <c r="S452" i="10"/>
  <c r="R452" i="10"/>
  <c r="Q452" i="10"/>
  <c r="P452" i="10"/>
  <c r="O452" i="10"/>
  <c r="N452" i="10"/>
  <c r="M452" i="10"/>
  <c r="L452" i="10"/>
  <c r="K452" i="10"/>
  <c r="J452" i="10"/>
  <c r="I452" i="10"/>
  <c r="H452" i="10"/>
  <c r="G452" i="10"/>
  <c r="F452" i="10"/>
  <c r="E452" i="10"/>
  <c r="D452" i="10"/>
  <c r="C452" i="10"/>
  <c r="B452" i="10"/>
  <c r="A452" i="10"/>
  <c r="X451" i="10"/>
  <c r="W451" i="10"/>
  <c r="V451" i="10"/>
  <c r="U451" i="10"/>
  <c r="T451" i="10"/>
  <c r="S451" i="10"/>
  <c r="R451" i="10"/>
  <c r="Q451" i="10"/>
  <c r="P451" i="10"/>
  <c r="O451" i="10"/>
  <c r="N451" i="10"/>
  <c r="M451" i="10"/>
  <c r="L451" i="10"/>
  <c r="K451" i="10"/>
  <c r="J451" i="10"/>
  <c r="I451" i="10"/>
  <c r="H451" i="10"/>
  <c r="G451" i="10"/>
  <c r="F451" i="10"/>
  <c r="E451" i="10"/>
  <c r="D451" i="10"/>
  <c r="C451" i="10"/>
  <c r="B451" i="10"/>
  <c r="A451" i="10"/>
  <c r="X450" i="10"/>
  <c r="W450" i="10"/>
  <c r="V450" i="10"/>
  <c r="U450" i="10"/>
  <c r="T450" i="10"/>
  <c r="S450" i="10"/>
  <c r="R450" i="10"/>
  <c r="Q450" i="10"/>
  <c r="P450" i="10"/>
  <c r="O450" i="10"/>
  <c r="N450" i="10"/>
  <c r="M450" i="10"/>
  <c r="L450" i="10"/>
  <c r="K450" i="10"/>
  <c r="J450" i="10"/>
  <c r="I450" i="10"/>
  <c r="H450" i="10"/>
  <c r="G450" i="10"/>
  <c r="F450" i="10"/>
  <c r="E450" i="10"/>
  <c r="D450" i="10"/>
  <c r="C450" i="10"/>
  <c r="B450" i="10"/>
  <c r="A450" i="10"/>
  <c r="X449" i="10"/>
  <c r="W449" i="10"/>
  <c r="V449" i="10"/>
  <c r="U449" i="10"/>
  <c r="T449" i="10"/>
  <c r="S449" i="10"/>
  <c r="R449" i="10"/>
  <c r="Q449" i="10"/>
  <c r="P449" i="10"/>
  <c r="O449" i="10"/>
  <c r="N449" i="10"/>
  <c r="M449" i="10"/>
  <c r="L449" i="10"/>
  <c r="K449" i="10"/>
  <c r="J449" i="10"/>
  <c r="I449" i="10"/>
  <c r="H449" i="10"/>
  <c r="G449" i="10"/>
  <c r="F449" i="10"/>
  <c r="E449" i="10"/>
  <c r="D449" i="10"/>
  <c r="C449" i="10"/>
  <c r="B449" i="10"/>
  <c r="A449" i="10"/>
  <c r="X448" i="10"/>
  <c r="W448" i="10"/>
  <c r="V448" i="10"/>
  <c r="U448" i="10"/>
  <c r="T448" i="10"/>
  <c r="S448" i="10"/>
  <c r="R448" i="10"/>
  <c r="Q448" i="10"/>
  <c r="P448" i="10"/>
  <c r="O448" i="10"/>
  <c r="N448" i="10"/>
  <c r="M448" i="10"/>
  <c r="L448" i="10"/>
  <c r="K448" i="10"/>
  <c r="J448" i="10"/>
  <c r="I448" i="10"/>
  <c r="H448" i="10"/>
  <c r="G448" i="10"/>
  <c r="F448" i="10"/>
  <c r="E448" i="10"/>
  <c r="D448" i="10"/>
  <c r="C448" i="10"/>
  <c r="B448" i="10"/>
  <c r="A448" i="10"/>
  <c r="X447" i="10"/>
  <c r="W447" i="10"/>
  <c r="V447" i="10"/>
  <c r="U447" i="10"/>
  <c r="T447" i="10"/>
  <c r="S447" i="10"/>
  <c r="R447" i="10"/>
  <c r="Q447" i="10"/>
  <c r="P447" i="10"/>
  <c r="O447" i="10"/>
  <c r="N447" i="10"/>
  <c r="M447" i="10"/>
  <c r="L447" i="10"/>
  <c r="K447" i="10"/>
  <c r="J447" i="10"/>
  <c r="I447" i="10"/>
  <c r="H447" i="10"/>
  <c r="G447" i="10"/>
  <c r="F447" i="10"/>
  <c r="E447" i="10"/>
  <c r="D447" i="10"/>
  <c r="C447" i="10"/>
  <c r="B447" i="10"/>
  <c r="A447" i="10"/>
  <c r="X446" i="10"/>
  <c r="W446" i="10"/>
  <c r="V446" i="10"/>
  <c r="U446" i="10"/>
  <c r="T446" i="10"/>
  <c r="S446" i="10"/>
  <c r="R446" i="10"/>
  <c r="Q446" i="10"/>
  <c r="P446" i="10"/>
  <c r="O446" i="10"/>
  <c r="N446" i="10"/>
  <c r="M446" i="10"/>
  <c r="L446" i="10"/>
  <c r="K446" i="10"/>
  <c r="J446" i="10"/>
  <c r="I446" i="10"/>
  <c r="H446" i="10"/>
  <c r="G446" i="10"/>
  <c r="F446" i="10"/>
  <c r="E446" i="10"/>
  <c r="D446" i="10"/>
  <c r="C446" i="10"/>
  <c r="B446" i="10"/>
  <c r="A446" i="10"/>
  <c r="X445" i="10"/>
  <c r="W445" i="10"/>
  <c r="V445" i="10"/>
  <c r="U445" i="10"/>
  <c r="T445" i="10"/>
  <c r="S445" i="10"/>
  <c r="R445" i="10"/>
  <c r="Q445" i="10"/>
  <c r="P445" i="10"/>
  <c r="O445" i="10"/>
  <c r="N445" i="10"/>
  <c r="M445" i="10"/>
  <c r="L445" i="10"/>
  <c r="K445" i="10"/>
  <c r="J445" i="10"/>
  <c r="I445" i="10"/>
  <c r="H445" i="10"/>
  <c r="G445" i="10"/>
  <c r="F445" i="10"/>
  <c r="E445" i="10"/>
  <c r="D445" i="10"/>
  <c r="C445" i="10"/>
  <c r="B445" i="10"/>
  <c r="A445" i="10"/>
  <c r="X444" i="10"/>
  <c r="W444" i="10"/>
  <c r="V444" i="10"/>
  <c r="U444" i="10"/>
  <c r="T444" i="10"/>
  <c r="S444" i="10"/>
  <c r="R444" i="10"/>
  <c r="Q444" i="10"/>
  <c r="P444" i="10"/>
  <c r="O444" i="10"/>
  <c r="N444" i="10"/>
  <c r="M444" i="10"/>
  <c r="L444" i="10"/>
  <c r="K444" i="10"/>
  <c r="J444" i="10"/>
  <c r="I444" i="10"/>
  <c r="H444" i="10"/>
  <c r="G444" i="10"/>
  <c r="F444" i="10"/>
  <c r="E444" i="10"/>
  <c r="D444" i="10"/>
  <c r="C444" i="10"/>
  <c r="B444" i="10"/>
  <c r="A444" i="10"/>
  <c r="X443" i="10"/>
  <c r="W443" i="10"/>
  <c r="V443" i="10"/>
  <c r="U443" i="10"/>
  <c r="T443" i="10"/>
  <c r="S443" i="10"/>
  <c r="R443" i="10"/>
  <c r="Q443" i="10"/>
  <c r="P443" i="10"/>
  <c r="O443" i="10"/>
  <c r="N443" i="10"/>
  <c r="M443" i="10"/>
  <c r="L443" i="10"/>
  <c r="K443" i="10"/>
  <c r="J443" i="10"/>
  <c r="I443" i="10"/>
  <c r="H443" i="10"/>
  <c r="G443" i="10"/>
  <c r="F443" i="10"/>
  <c r="E443" i="10"/>
  <c r="D443" i="10"/>
  <c r="C443" i="10"/>
  <c r="B443" i="10"/>
  <c r="A443" i="10"/>
  <c r="X442" i="10"/>
  <c r="W442" i="10"/>
  <c r="V442" i="10"/>
  <c r="U442" i="10"/>
  <c r="T442" i="10"/>
  <c r="S442" i="10"/>
  <c r="R442" i="10"/>
  <c r="Q442" i="10"/>
  <c r="P442" i="10"/>
  <c r="O442" i="10"/>
  <c r="N442" i="10"/>
  <c r="M442" i="10"/>
  <c r="L442" i="10"/>
  <c r="K442" i="10"/>
  <c r="J442" i="10"/>
  <c r="I442" i="10"/>
  <c r="H442" i="10"/>
  <c r="G442" i="10"/>
  <c r="F442" i="10"/>
  <c r="E442" i="10"/>
  <c r="D442" i="10"/>
  <c r="C442" i="10"/>
  <c r="B442" i="10"/>
  <c r="A442" i="10"/>
  <c r="X441" i="10"/>
  <c r="W441" i="10"/>
  <c r="V441" i="10"/>
  <c r="U441" i="10"/>
  <c r="T441" i="10"/>
  <c r="S441" i="10"/>
  <c r="R441" i="10"/>
  <c r="Q441" i="10"/>
  <c r="P441" i="10"/>
  <c r="O441" i="10"/>
  <c r="N441" i="10"/>
  <c r="M441" i="10"/>
  <c r="L441" i="10"/>
  <c r="K441" i="10"/>
  <c r="J441" i="10"/>
  <c r="I441" i="10"/>
  <c r="H441" i="10"/>
  <c r="G441" i="10"/>
  <c r="F441" i="10"/>
  <c r="E441" i="10"/>
  <c r="D441" i="10"/>
  <c r="C441" i="10"/>
  <c r="B441" i="10"/>
  <c r="A441" i="10"/>
  <c r="X440" i="10"/>
  <c r="W440" i="10"/>
  <c r="V440" i="10"/>
  <c r="U440" i="10"/>
  <c r="T440" i="10"/>
  <c r="S440" i="10"/>
  <c r="R440" i="10"/>
  <c r="Q440" i="10"/>
  <c r="P440" i="10"/>
  <c r="O440" i="10"/>
  <c r="N440" i="10"/>
  <c r="M440" i="10"/>
  <c r="L440" i="10"/>
  <c r="K440" i="10"/>
  <c r="J440" i="10"/>
  <c r="I440" i="10"/>
  <c r="H440" i="10"/>
  <c r="G440" i="10"/>
  <c r="F440" i="10"/>
  <c r="E440" i="10"/>
  <c r="D440" i="10"/>
  <c r="C440" i="10"/>
  <c r="B440" i="10"/>
  <c r="A440" i="10"/>
  <c r="X439" i="10"/>
  <c r="W439" i="10"/>
  <c r="V439" i="10"/>
  <c r="U439" i="10"/>
  <c r="T439" i="10"/>
  <c r="S439" i="10"/>
  <c r="R439" i="10"/>
  <c r="Q439" i="10"/>
  <c r="P439" i="10"/>
  <c r="O439" i="10"/>
  <c r="N439" i="10"/>
  <c r="M439" i="10"/>
  <c r="L439" i="10"/>
  <c r="K439" i="10"/>
  <c r="J439" i="10"/>
  <c r="I439" i="10"/>
  <c r="H439" i="10"/>
  <c r="G439" i="10"/>
  <c r="F439" i="10"/>
  <c r="E439" i="10"/>
  <c r="D439" i="10"/>
  <c r="C439" i="10"/>
  <c r="B439" i="10"/>
  <c r="A439" i="10"/>
  <c r="X438" i="10"/>
  <c r="W438" i="10"/>
  <c r="V438" i="10"/>
  <c r="U438" i="10"/>
  <c r="T438" i="10"/>
  <c r="S438" i="10"/>
  <c r="R438" i="10"/>
  <c r="Q438" i="10"/>
  <c r="P438" i="10"/>
  <c r="O438" i="10"/>
  <c r="N438" i="10"/>
  <c r="M438" i="10"/>
  <c r="L438" i="10"/>
  <c r="K438" i="10"/>
  <c r="J438" i="10"/>
  <c r="I438" i="10"/>
  <c r="H438" i="10"/>
  <c r="G438" i="10"/>
  <c r="F438" i="10"/>
  <c r="E438" i="10"/>
  <c r="D438" i="10"/>
  <c r="C438" i="10"/>
  <c r="B438" i="10"/>
  <c r="A438" i="10"/>
  <c r="X437" i="10"/>
  <c r="W437" i="10"/>
  <c r="V437" i="10"/>
  <c r="U437" i="10"/>
  <c r="T437" i="10"/>
  <c r="S437" i="10"/>
  <c r="R437" i="10"/>
  <c r="Q437" i="10"/>
  <c r="P437" i="10"/>
  <c r="O437" i="10"/>
  <c r="N437" i="10"/>
  <c r="M437" i="10"/>
  <c r="L437" i="10"/>
  <c r="K437" i="10"/>
  <c r="J437" i="10"/>
  <c r="I437" i="10"/>
  <c r="H437" i="10"/>
  <c r="G437" i="10"/>
  <c r="F437" i="10"/>
  <c r="E437" i="10"/>
  <c r="D437" i="10"/>
  <c r="C437" i="10"/>
  <c r="B437" i="10"/>
  <c r="A437" i="10"/>
  <c r="X436" i="10"/>
  <c r="W436" i="10"/>
  <c r="V436" i="10"/>
  <c r="U436" i="10"/>
  <c r="T436" i="10"/>
  <c r="S436" i="10"/>
  <c r="R436" i="10"/>
  <c r="Q436" i="10"/>
  <c r="P436" i="10"/>
  <c r="O436" i="10"/>
  <c r="N436" i="10"/>
  <c r="M436" i="10"/>
  <c r="L436" i="10"/>
  <c r="K436" i="10"/>
  <c r="J436" i="10"/>
  <c r="I436" i="10"/>
  <c r="H436" i="10"/>
  <c r="G436" i="10"/>
  <c r="F436" i="10"/>
  <c r="E436" i="10"/>
  <c r="D436" i="10"/>
  <c r="C436" i="10"/>
  <c r="B436" i="10"/>
  <c r="A436" i="10"/>
  <c r="X435" i="10"/>
  <c r="W435" i="10"/>
  <c r="V435" i="10"/>
  <c r="U435" i="10"/>
  <c r="T435" i="10"/>
  <c r="S435" i="10"/>
  <c r="R435" i="10"/>
  <c r="Q435" i="10"/>
  <c r="P435" i="10"/>
  <c r="O435" i="10"/>
  <c r="N435" i="10"/>
  <c r="M435" i="10"/>
  <c r="L435" i="10"/>
  <c r="K435" i="10"/>
  <c r="J435" i="10"/>
  <c r="I435" i="10"/>
  <c r="H435" i="10"/>
  <c r="G435" i="10"/>
  <c r="F435" i="10"/>
  <c r="E435" i="10"/>
  <c r="D435" i="10"/>
  <c r="C435" i="10"/>
  <c r="B435" i="10"/>
  <c r="A435" i="10"/>
  <c r="X434" i="10"/>
  <c r="W434" i="10"/>
  <c r="V434" i="10"/>
  <c r="U434" i="10"/>
  <c r="T434" i="10"/>
  <c r="S434" i="10"/>
  <c r="R434" i="10"/>
  <c r="Q434" i="10"/>
  <c r="P434" i="10"/>
  <c r="O434" i="10"/>
  <c r="N434" i="10"/>
  <c r="M434" i="10"/>
  <c r="L434" i="10"/>
  <c r="K434" i="10"/>
  <c r="J434" i="10"/>
  <c r="I434" i="10"/>
  <c r="H434" i="10"/>
  <c r="G434" i="10"/>
  <c r="F434" i="10"/>
  <c r="E434" i="10"/>
  <c r="D434" i="10"/>
  <c r="C434" i="10"/>
  <c r="B434" i="10"/>
  <c r="A434" i="10"/>
  <c r="X433" i="10"/>
  <c r="W433" i="10"/>
  <c r="V433" i="10"/>
  <c r="U433" i="10"/>
  <c r="T433" i="10"/>
  <c r="S433" i="10"/>
  <c r="R433" i="10"/>
  <c r="Q433" i="10"/>
  <c r="P433" i="10"/>
  <c r="O433" i="10"/>
  <c r="N433" i="10"/>
  <c r="M433" i="10"/>
  <c r="L433" i="10"/>
  <c r="K433" i="10"/>
  <c r="J433" i="10"/>
  <c r="I433" i="10"/>
  <c r="H433" i="10"/>
  <c r="G433" i="10"/>
  <c r="F433" i="10"/>
  <c r="E433" i="10"/>
  <c r="D433" i="10"/>
  <c r="C433" i="10"/>
  <c r="B433" i="10"/>
  <c r="A433" i="10"/>
  <c r="X432" i="10"/>
  <c r="W432" i="10"/>
  <c r="V432" i="10"/>
  <c r="U432" i="10"/>
  <c r="T432" i="10"/>
  <c r="S432" i="10"/>
  <c r="R432" i="10"/>
  <c r="Q432" i="10"/>
  <c r="P432" i="10"/>
  <c r="O432" i="10"/>
  <c r="N432" i="10"/>
  <c r="M432" i="10"/>
  <c r="L432" i="10"/>
  <c r="K432" i="10"/>
  <c r="J432" i="10"/>
  <c r="I432" i="10"/>
  <c r="H432" i="10"/>
  <c r="G432" i="10"/>
  <c r="F432" i="10"/>
  <c r="E432" i="10"/>
  <c r="D432" i="10"/>
  <c r="C432" i="10"/>
  <c r="B432" i="10"/>
  <c r="A432" i="10"/>
  <c r="X431" i="10"/>
  <c r="W431" i="10"/>
  <c r="V431" i="10"/>
  <c r="U431" i="10"/>
  <c r="T431" i="10"/>
  <c r="S431" i="10"/>
  <c r="R431" i="10"/>
  <c r="Q431" i="10"/>
  <c r="P431" i="10"/>
  <c r="O431" i="10"/>
  <c r="N431" i="10"/>
  <c r="M431" i="10"/>
  <c r="L431" i="10"/>
  <c r="K431" i="10"/>
  <c r="J431" i="10"/>
  <c r="I431" i="10"/>
  <c r="H431" i="10"/>
  <c r="G431" i="10"/>
  <c r="F431" i="10"/>
  <c r="E431" i="10"/>
  <c r="D431" i="10"/>
  <c r="C431" i="10"/>
  <c r="B431" i="10"/>
  <c r="A431" i="10"/>
  <c r="X430" i="10"/>
  <c r="W430" i="10"/>
  <c r="V430" i="10"/>
  <c r="U430" i="10"/>
  <c r="T430" i="10"/>
  <c r="S430" i="10"/>
  <c r="R430" i="10"/>
  <c r="Q430" i="10"/>
  <c r="P430" i="10"/>
  <c r="O430" i="10"/>
  <c r="N430" i="10"/>
  <c r="M430" i="10"/>
  <c r="L430" i="10"/>
  <c r="K430" i="10"/>
  <c r="J430" i="10"/>
  <c r="I430" i="10"/>
  <c r="H430" i="10"/>
  <c r="G430" i="10"/>
  <c r="F430" i="10"/>
  <c r="E430" i="10"/>
  <c r="D430" i="10"/>
  <c r="C430" i="10"/>
  <c r="B430" i="10"/>
  <c r="A430" i="10"/>
  <c r="X429" i="10"/>
  <c r="W429" i="10"/>
  <c r="V429" i="10"/>
  <c r="U429" i="10"/>
  <c r="T429" i="10"/>
  <c r="S429" i="10"/>
  <c r="R429" i="10"/>
  <c r="Q429" i="10"/>
  <c r="P429" i="10"/>
  <c r="O429" i="10"/>
  <c r="N429" i="10"/>
  <c r="M429" i="10"/>
  <c r="L429" i="10"/>
  <c r="K429" i="10"/>
  <c r="J429" i="10"/>
  <c r="I429" i="10"/>
  <c r="H429" i="10"/>
  <c r="G429" i="10"/>
  <c r="F429" i="10"/>
  <c r="E429" i="10"/>
  <c r="D429" i="10"/>
  <c r="C429" i="10"/>
  <c r="B429" i="10"/>
  <c r="A429" i="10"/>
  <c r="X428" i="10"/>
  <c r="W428" i="10"/>
  <c r="V428" i="10"/>
  <c r="U428" i="10"/>
  <c r="T428" i="10"/>
  <c r="S428" i="10"/>
  <c r="R428" i="10"/>
  <c r="Q428" i="10"/>
  <c r="P428" i="10"/>
  <c r="O428" i="10"/>
  <c r="N428" i="10"/>
  <c r="M428" i="10"/>
  <c r="L428" i="10"/>
  <c r="K428" i="10"/>
  <c r="J428" i="10"/>
  <c r="I428" i="10"/>
  <c r="H428" i="10"/>
  <c r="G428" i="10"/>
  <c r="F428" i="10"/>
  <c r="E428" i="10"/>
  <c r="D428" i="10"/>
  <c r="C428" i="10"/>
  <c r="B428" i="10"/>
  <c r="A428" i="10"/>
  <c r="X427" i="10"/>
  <c r="W427" i="10"/>
  <c r="V427" i="10"/>
  <c r="U427" i="10"/>
  <c r="T427" i="10"/>
  <c r="S427" i="10"/>
  <c r="R427" i="10"/>
  <c r="Q427" i="10"/>
  <c r="P427" i="10"/>
  <c r="O427" i="10"/>
  <c r="N427" i="10"/>
  <c r="M427" i="10"/>
  <c r="L427" i="10"/>
  <c r="K427" i="10"/>
  <c r="J427" i="10"/>
  <c r="I427" i="10"/>
  <c r="H427" i="10"/>
  <c r="G427" i="10"/>
  <c r="F427" i="10"/>
  <c r="E427" i="10"/>
  <c r="D427" i="10"/>
  <c r="C427" i="10"/>
  <c r="B427" i="10"/>
  <c r="A427" i="10"/>
  <c r="X426" i="10"/>
  <c r="W426" i="10"/>
  <c r="V426" i="10"/>
  <c r="U426" i="10"/>
  <c r="T426" i="10"/>
  <c r="S426" i="10"/>
  <c r="R426" i="10"/>
  <c r="Q426" i="10"/>
  <c r="P426" i="10"/>
  <c r="O426" i="10"/>
  <c r="N426" i="10"/>
  <c r="M426" i="10"/>
  <c r="L426" i="10"/>
  <c r="K426" i="10"/>
  <c r="J426" i="10"/>
  <c r="I426" i="10"/>
  <c r="H426" i="10"/>
  <c r="G426" i="10"/>
  <c r="F426" i="10"/>
  <c r="E426" i="10"/>
  <c r="D426" i="10"/>
  <c r="C426" i="10"/>
  <c r="B426" i="10"/>
  <c r="A426" i="10"/>
  <c r="X425" i="10"/>
  <c r="W425" i="10"/>
  <c r="V425" i="10"/>
  <c r="U425" i="10"/>
  <c r="T425" i="10"/>
  <c r="S425" i="10"/>
  <c r="R425" i="10"/>
  <c r="Q425" i="10"/>
  <c r="P425" i="10"/>
  <c r="O425" i="10"/>
  <c r="N425" i="10"/>
  <c r="M425" i="10"/>
  <c r="L425" i="10"/>
  <c r="K425" i="10"/>
  <c r="J425" i="10"/>
  <c r="I425" i="10"/>
  <c r="H425" i="10"/>
  <c r="G425" i="10"/>
  <c r="F425" i="10"/>
  <c r="E425" i="10"/>
  <c r="D425" i="10"/>
  <c r="C425" i="10"/>
  <c r="B425" i="10"/>
  <c r="A425" i="10"/>
  <c r="X424" i="10"/>
  <c r="W424" i="10"/>
  <c r="V424" i="10"/>
  <c r="U424" i="10"/>
  <c r="T424" i="10"/>
  <c r="S424" i="10"/>
  <c r="R424" i="10"/>
  <c r="Q424" i="10"/>
  <c r="P424" i="10"/>
  <c r="O424" i="10"/>
  <c r="N424" i="10"/>
  <c r="M424" i="10"/>
  <c r="L424" i="10"/>
  <c r="K424" i="10"/>
  <c r="J424" i="10"/>
  <c r="I424" i="10"/>
  <c r="H424" i="10"/>
  <c r="G424" i="10"/>
  <c r="F424" i="10"/>
  <c r="E424" i="10"/>
  <c r="D424" i="10"/>
  <c r="C424" i="10"/>
  <c r="B424" i="10"/>
  <c r="A424" i="10"/>
  <c r="X423" i="10"/>
  <c r="W423" i="10"/>
  <c r="V423" i="10"/>
  <c r="U423" i="10"/>
  <c r="T423" i="10"/>
  <c r="S423" i="10"/>
  <c r="R423" i="10"/>
  <c r="Q423" i="10"/>
  <c r="P423" i="10"/>
  <c r="O423" i="10"/>
  <c r="N423" i="10"/>
  <c r="M423" i="10"/>
  <c r="L423" i="10"/>
  <c r="K423" i="10"/>
  <c r="J423" i="10"/>
  <c r="I423" i="10"/>
  <c r="H423" i="10"/>
  <c r="G423" i="10"/>
  <c r="F423" i="10"/>
  <c r="E423" i="10"/>
  <c r="D423" i="10"/>
  <c r="C423" i="10"/>
  <c r="B423" i="10"/>
  <c r="A423" i="10"/>
  <c r="X422" i="10"/>
  <c r="W422" i="10"/>
  <c r="V422" i="10"/>
  <c r="U422" i="10"/>
  <c r="T422" i="10"/>
  <c r="S422" i="10"/>
  <c r="R422" i="10"/>
  <c r="Q422" i="10"/>
  <c r="P422" i="10"/>
  <c r="O422" i="10"/>
  <c r="N422" i="10"/>
  <c r="M422" i="10"/>
  <c r="L422" i="10"/>
  <c r="K422" i="10"/>
  <c r="J422" i="10"/>
  <c r="I422" i="10"/>
  <c r="H422" i="10"/>
  <c r="G422" i="10"/>
  <c r="F422" i="10"/>
  <c r="E422" i="10"/>
  <c r="D422" i="10"/>
  <c r="C422" i="10"/>
  <c r="B422" i="10"/>
  <c r="A422" i="10"/>
  <c r="X421" i="10"/>
  <c r="W421" i="10"/>
  <c r="V421" i="10"/>
  <c r="U421" i="10"/>
  <c r="T421" i="10"/>
  <c r="S421" i="10"/>
  <c r="R421" i="10"/>
  <c r="Q421" i="10"/>
  <c r="P421" i="10"/>
  <c r="O421" i="10"/>
  <c r="N421" i="10"/>
  <c r="M421" i="10"/>
  <c r="L421" i="10"/>
  <c r="K421" i="10"/>
  <c r="J421" i="10"/>
  <c r="I421" i="10"/>
  <c r="H421" i="10"/>
  <c r="G421" i="10"/>
  <c r="F421" i="10"/>
  <c r="E421" i="10"/>
  <c r="D421" i="10"/>
  <c r="C421" i="10"/>
  <c r="B421" i="10"/>
  <c r="A421" i="10"/>
  <c r="X420" i="10"/>
  <c r="W420" i="10"/>
  <c r="V420" i="10"/>
  <c r="U420" i="10"/>
  <c r="T420" i="10"/>
  <c r="S420" i="10"/>
  <c r="R420" i="10"/>
  <c r="Q420" i="10"/>
  <c r="P420" i="10"/>
  <c r="O420" i="10"/>
  <c r="N420" i="10"/>
  <c r="M420" i="10"/>
  <c r="L420" i="10"/>
  <c r="K420" i="10"/>
  <c r="J420" i="10"/>
  <c r="I420" i="10"/>
  <c r="H420" i="10"/>
  <c r="G420" i="10"/>
  <c r="F420" i="10"/>
  <c r="E420" i="10"/>
  <c r="D420" i="10"/>
  <c r="C420" i="10"/>
  <c r="B420" i="10"/>
  <c r="A420" i="10"/>
  <c r="X419" i="10"/>
  <c r="W419" i="10"/>
  <c r="V419" i="10"/>
  <c r="U419" i="10"/>
  <c r="T419" i="10"/>
  <c r="S419" i="10"/>
  <c r="R419" i="10"/>
  <c r="Q419" i="10"/>
  <c r="P419" i="10"/>
  <c r="O419" i="10"/>
  <c r="N419" i="10"/>
  <c r="M419" i="10"/>
  <c r="L419" i="10"/>
  <c r="K419" i="10"/>
  <c r="J419" i="10"/>
  <c r="I419" i="10"/>
  <c r="H419" i="10"/>
  <c r="G419" i="10"/>
  <c r="F419" i="10"/>
  <c r="E419" i="10"/>
  <c r="D419" i="10"/>
  <c r="C419" i="10"/>
  <c r="B419" i="10"/>
  <c r="A419" i="10"/>
  <c r="X418" i="10"/>
  <c r="W418" i="10"/>
  <c r="V418" i="10"/>
  <c r="U418" i="10"/>
  <c r="T418" i="10"/>
  <c r="S418" i="10"/>
  <c r="R418" i="10"/>
  <c r="Q418" i="10"/>
  <c r="P418" i="10"/>
  <c r="O418" i="10"/>
  <c r="N418" i="10"/>
  <c r="M418" i="10"/>
  <c r="L418" i="10"/>
  <c r="K418" i="10"/>
  <c r="J418" i="10"/>
  <c r="I418" i="10"/>
  <c r="H418" i="10"/>
  <c r="G418" i="10"/>
  <c r="F418" i="10"/>
  <c r="E418" i="10"/>
  <c r="D418" i="10"/>
  <c r="C418" i="10"/>
  <c r="B418" i="10"/>
  <c r="A418" i="10"/>
  <c r="X417" i="10"/>
  <c r="W417" i="10"/>
  <c r="V417" i="10"/>
  <c r="U417" i="10"/>
  <c r="T417" i="10"/>
  <c r="S417" i="10"/>
  <c r="R417" i="10"/>
  <c r="Q417" i="10"/>
  <c r="P417" i="10"/>
  <c r="O417" i="10"/>
  <c r="N417" i="10"/>
  <c r="M417" i="10"/>
  <c r="L417" i="10"/>
  <c r="K417" i="10"/>
  <c r="J417" i="10"/>
  <c r="I417" i="10"/>
  <c r="H417" i="10"/>
  <c r="G417" i="10"/>
  <c r="F417" i="10"/>
  <c r="E417" i="10"/>
  <c r="D417" i="10"/>
  <c r="C417" i="10"/>
  <c r="B417" i="10"/>
  <c r="A417" i="10"/>
  <c r="X416" i="10"/>
  <c r="W416" i="10"/>
  <c r="V416" i="10"/>
  <c r="U416" i="10"/>
  <c r="T416" i="10"/>
  <c r="S416" i="10"/>
  <c r="R416" i="10"/>
  <c r="Q416" i="10"/>
  <c r="P416" i="10"/>
  <c r="O416" i="10"/>
  <c r="N416" i="10"/>
  <c r="M416" i="10"/>
  <c r="L416" i="10"/>
  <c r="K416" i="10"/>
  <c r="J416" i="10"/>
  <c r="I416" i="10"/>
  <c r="H416" i="10"/>
  <c r="G416" i="10"/>
  <c r="F416" i="10"/>
  <c r="E416" i="10"/>
  <c r="D416" i="10"/>
  <c r="C416" i="10"/>
  <c r="B416" i="10"/>
  <c r="A416" i="10"/>
  <c r="X415" i="10"/>
  <c r="W415" i="10"/>
  <c r="V415" i="10"/>
  <c r="U415" i="10"/>
  <c r="T415" i="10"/>
  <c r="S415" i="10"/>
  <c r="R415" i="10"/>
  <c r="Q415" i="10"/>
  <c r="P415" i="10"/>
  <c r="O415" i="10"/>
  <c r="N415" i="10"/>
  <c r="M415" i="10"/>
  <c r="L415" i="10"/>
  <c r="K415" i="10"/>
  <c r="J415" i="10"/>
  <c r="I415" i="10"/>
  <c r="H415" i="10"/>
  <c r="G415" i="10"/>
  <c r="F415" i="10"/>
  <c r="E415" i="10"/>
  <c r="D415" i="10"/>
  <c r="C415" i="10"/>
  <c r="B415" i="10"/>
  <c r="A415" i="10"/>
  <c r="X414" i="10"/>
  <c r="W414" i="10"/>
  <c r="V414" i="10"/>
  <c r="U414" i="10"/>
  <c r="T414" i="10"/>
  <c r="S414" i="10"/>
  <c r="R414" i="10"/>
  <c r="Q414" i="10"/>
  <c r="P414" i="10"/>
  <c r="O414" i="10"/>
  <c r="N414" i="10"/>
  <c r="M414" i="10"/>
  <c r="L414" i="10"/>
  <c r="K414" i="10"/>
  <c r="J414" i="10"/>
  <c r="I414" i="10"/>
  <c r="H414" i="10"/>
  <c r="G414" i="10"/>
  <c r="F414" i="10"/>
  <c r="E414" i="10"/>
  <c r="D414" i="10"/>
  <c r="C414" i="10"/>
  <c r="B414" i="10"/>
  <c r="A414" i="10"/>
  <c r="X413" i="10"/>
  <c r="W413" i="10"/>
  <c r="V413" i="10"/>
  <c r="U413" i="10"/>
  <c r="T413" i="10"/>
  <c r="S413" i="10"/>
  <c r="R413" i="10"/>
  <c r="Q413" i="10"/>
  <c r="P413" i="10"/>
  <c r="O413" i="10"/>
  <c r="N413" i="10"/>
  <c r="M413" i="10"/>
  <c r="L413" i="10"/>
  <c r="K413" i="10"/>
  <c r="J413" i="10"/>
  <c r="I413" i="10"/>
  <c r="H413" i="10"/>
  <c r="G413" i="10"/>
  <c r="F413" i="10"/>
  <c r="E413" i="10"/>
  <c r="D413" i="10"/>
  <c r="C413" i="10"/>
  <c r="B413" i="10"/>
  <c r="A413" i="10"/>
  <c r="X412" i="10"/>
  <c r="W412" i="10"/>
  <c r="V412" i="10"/>
  <c r="U412" i="10"/>
  <c r="T412" i="10"/>
  <c r="S412" i="10"/>
  <c r="R412" i="10"/>
  <c r="Q412" i="10"/>
  <c r="P412" i="10"/>
  <c r="O412" i="10"/>
  <c r="N412" i="10"/>
  <c r="M412" i="10"/>
  <c r="L412" i="10"/>
  <c r="K412" i="10"/>
  <c r="J412" i="10"/>
  <c r="I412" i="10"/>
  <c r="H412" i="10"/>
  <c r="G412" i="10"/>
  <c r="F412" i="10"/>
  <c r="E412" i="10"/>
  <c r="D412" i="10"/>
  <c r="C412" i="10"/>
  <c r="B412" i="10"/>
  <c r="A412" i="10"/>
  <c r="X411" i="10"/>
  <c r="W411" i="10"/>
  <c r="V411" i="10"/>
  <c r="U411" i="10"/>
  <c r="T411" i="10"/>
  <c r="S411" i="10"/>
  <c r="R411" i="10"/>
  <c r="Q411" i="10"/>
  <c r="P411" i="10"/>
  <c r="O411" i="10"/>
  <c r="N411" i="10"/>
  <c r="M411" i="10"/>
  <c r="L411" i="10"/>
  <c r="K411" i="10"/>
  <c r="J411" i="10"/>
  <c r="I411" i="10"/>
  <c r="H411" i="10"/>
  <c r="G411" i="10"/>
  <c r="F411" i="10"/>
  <c r="E411" i="10"/>
  <c r="D411" i="10"/>
  <c r="C411" i="10"/>
  <c r="B411" i="10"/>
  <c r="A411" i="10"/>
  <c r="X410" i="10"/>
  <c r="W410" i="10"/>
  <c r="V410" i="10"/>
  <c r="U410" i="10"/>
  <c r="T410" i="10"/>
  <c r="S410" i="10"/>
  <c r="R410" i="10"/>
  <c r="Q410" i="10"/>
  <c r="P410" i="10"/>
  <c r="O410" i="10"/>
  <c r="N410" i="10"/>
  <c r="M410" i="10"/>
  <c r="L410" i="10"/>
  <c r="K410" i="10"/>
  <c r="J410" i="10"/>
  <c r="I410" i="10"/>
  <c r="H410" i="10"/>
  <c r="G410" i="10"/>
  <c r="F410" i="10"/>
  <c r="E410" i="10"/>
  <c r="D410" i="10"/>
  <c r="C410" i="10"/>
  <c r="B410" i="10"/>
  <c r="A410" i="10"/>
  <c r="X409" i="10"/>
  <c r="W409" i="10"/>
  <c r="V409" i="10"/>
  <c r="U409" i="10"/>
  <c r="T409" i="10"/>
  <c r="S409" i="10"/>
  <c r="R409" i="10"/>
  <c r="Q409" i="10"/>
  <c r="P409" i="10"/>
  <c r="O409" i="10"/>
  <c r="N409" i="10"/>
  <c r="M409" i="10"/>
  <c r="L409" i="10"/>
  <c r="K409" i="10"/>
  <c r="J409" i="10"/>
  <c r="I409" i="10"/>
  <c r="H409" i="10"/>
  <c r="G409" i="10"/>
  <c r="F409" i="10"/>
  <c r="E409" i="10"/>
  <c r="D409" i="10"/>
  <c r="C409" i="10"/>
  <c r="B409" i="10"/>
  <c r="A409" i="10"/>
  <c r="X408" i="10"/>
  <c r="W408" i="10"/>
  <c r="V408" i="10"/>
  <c r="U408" i="10"/>
  <c r="T408" i="10"/>
  <c r="S408" i="10"/>
  <c r="R408" i="10"/>
  <c r="Q408" i="10"/>
  <c r="P408" i="10"/>
  <c r="O408" i="10"/>
  <c r="N408" i="10"/>
  <c r="M408" i="10"/>
  <c r="L408" i="10"/>
  <c r="K408" i="10"/>
  <c r="J408" i="10"/>
  <c r="I408" i="10"/>
  <c r="H408" i="10"/>
  <c r="G408" i="10"/>
  <c r="F408" i="10"/>
  <c r="E408" i="10"/>
  <c r="D408" i="10"/>
  <c r="C408" i="10"/>
  <c r="B408" i="10"/>
  <c r="A408" i="10"/>
  <c r="X407" i="10"/>
  <c r="W407" i="10"/>
  <c r="V407" i="10"/>
  <c r="U407" i="10"/>
  <c r="T407" i="10"/>
  <c r="S407" i="10"/>
  <c r="R407" i="10"/>
  <c r="Q407" i="10"/>
  <c r="P407" i="10"/>
  <c r="O407" i="10"/>
  <c r="N407" i="10"/>
  <c r="M407" i="10"/>
  <c r="L407" i="10"/>
  <c r="K407" i="10"/>
  <c r="J407" i="10"/>
  <c r="I407" i="10"/>
  <c r="H407" i="10"/>
  <c r="G407" i="10"/>
  <c r="F407" i="10"/>
  <c r="E407" i="10"/>
  <c r="D407" i="10"/>
  <c r="C407" i="10"/>
  <c r="B407" i="10"/>
  <c r="A407" i="10"/>
  <c r="X406" i="10"/>
  <c r="W406" i="10"/>
  <c r="V406" i="10"/>
  <c r="U406" i="10"/>
  <c r="T406" i="10"/>
  <c r="S406" i="10"/>
  <c r="R406" i="10"/>
  <c r="Q406" i="10"/>
  <c r="P406" i="10"/>
  <c r="O406" i="10"/>
  <c r="N406" i="10"/>
  <c r="M406" i="10"/>
  <c r="L406" i="10"/>
  <c r="K406" i="10"/>
  <c r="J406" i="10"/>
  <c r="I406" i="10"/>
  <c r="H406" i="10"/>
  <c r="G406" i="10"/>
  <c r="F406" i="10"/>
  <c r="E406" i="10"/>
  <c r="D406" i="10"/>
  <c r="C406" i="10"/>
  <c r="B406" i="10"/>
  <c r="A406" i="10"/>
  <c r="X405" i="10"/>
  <c r="W405" i="10"/>
  <c r="V405" i="10"/>
  <c r="U405" i="10"/>
  <c r="T405" i="10"/>
  <c r="S405" i="10"/>
  <c r="R405" i="10"/>
  <c r="Q405" i="10"/>
  <c r="P405" i="10"/>
  <c r="O405" i="10"/>
  <c r="N405" i="10"/>
  <c r="M405" i="10"/>
  <c r="L405" i="10"/>
  <c r="K405" i="10"/>
  <c r="J405" i="10"/>
  <c r="I405" i="10"/>
  <c r="H405" i="10"/>
  <c r="G405" i="10"/>
  <c r="F405" i="10"/>
  <c r="E405" i="10"/>
  <c r="D405" i="10"/>
  <c r="C405" i="10"/>
  <c r="B405" i="10"/>
  <c r="A405" i="10"/>
  <c r="X404" i="10"/>
  <c r="W404" i="10"/>
  <c r="V404" i="10"/>
  <c r="U404" i="10"/>
  <c r="T404" i="10"/>
  <c r="S404" i="10"/>
  <c r="R404" i="10"/>
  <c r="Q404" i="10"/>
  <c r="P404" i="10"/>
  <c r="O404" i="10"/>
  <c r="N404" i="10"/>
  <c r="M404" i="10"/>
  <c r="L404" i="10"/>
  <c r="K404" i="10"/>
  <c r="J404" i="10"/>
  <c r="I404" i="10"/>
  <c r="H404" i="10"/>
  <c r="G404" i="10"/>
  <c r="F404" i="10"/>
  <c r="E404" i="10"/>
  <c r="D404" i="10"/>
  <c r="C404" i="10"/>
  <c r="B404" i="10"/>
  <c r="A404" i="10"/>
  <c r="X403" i="10"/>
  <c r="W403" i="10"/>
  <c r="V403" i="10"/>
  <c r="U403" i="10"/>
  <c r="T403" i="10"/>
  <c r="S403" i="10"/>
  <c r="R403" i="10"/>
  <c r="Q403" i="10"/>
  <c r="P403" i="10"/>
  <c r="O403" i="10"/>
  <c r="N403" i="10"/>
  <c r="M403" i="10"/>
  <c r="L403" i="10"/>
  <c r="K403" i="10"/>
  <c r="J403" i="10"/>
  <c r="I403" i="10"/>
  <c r="H403" i="10"/>
  <c r="G403" i="10"/>
  <c r="F403" i="10"/>
  <c r="E403" i="10"/>
  <c r="D403" i="10"/>
  <c r="C403" i="10"/>
  <c r="B403" i="10"/>
  <c r="A403" i="10"/>
  <c r="X402" i="10"/>
  <c r="W402" i="10"/>
  <c r="V402" i="10"/>
  <c r="U402" i="10"/>
  <c r="T402" i="10"/>
  <c r="S402" i="10"/>
  <c r="R402" i="10"/>
  <c r="Q402" i="10"/>
  <c r="P402" i="10"/>
  <c r="O402" i="10"/>
  <c r="N402" i="10"/>
  <c r="M402" i="10"/>
  <c r="L402" i="10"/>
  <c r="K402" i="10"/>
  <c r="J402" i="10"/>
  <c r="I402" i="10"/>
  <c r="H402" i="10"/>
  <c r="G402" i="10"/>
  <c r="F402" i="10"/>
  <c r="E402" i="10"/>
  <c r="D402" i="10"/>
  <c r="C402" i="10"/>
  <c r="B402" i="10"/>
  <c r="A402" i="10"/>
  <c r="X401" i="10"/>
  <c r="W401" i="10"/>
  <c r="V401" i="10"/>
  <c r="U401" i="10"/>
  <c r="T401" i="10"/>
  <c r="S401" i="10"/>
  <c r="R401" i="10"/>
  <c r="Q401" i="10"/>
  <c r="P401" i="10"/>
  <c r="O401" i="10"/>
  <c r="N401" i="10"/>
  <c r="M401" i="10"/>
  <c r="L401" i="10"/>
  <c r="K401" i="10"/>
  <c r="J401" i="10"/>
  <c r="I401" i="10"/>
  <c r="H401" i="10"/>
  <c r="G401" i="10"/>
  <c r="F401" i="10"/>
  <c r="E401" i="10"/>
  <c r="D401" i="10"/>
  <c r="C401" i="10"/>
  <c r="B401" i="10"/>
  <c r="A401" i="10"/>
  <c r="X400" i="10"/>
  <c r="W400" i="10"/>
  <c r="V400" i="10"/>
  <c r="U400" i="10"/>
  <c r="T400" i="10"/>
  <c r="S400" i="10"/>
  <c r="R400" i="10"/>
  <c r="Q400" i="10"/>
  <c r="P400" i="10"/>
  <c r="O400" i="10"/>
  <c r="N400" i="10"/>
  <c r="M400" i="10"/>
  <c r="L400" i="10"/>
  <c r="K400" i="10"/>
  <c r="J400" i="10"/>
  <c r="I400" i="10"/>
  <c r="H400" i="10"/>
  <c r="G400" i="10"/>
  <c r="F400" i="10"/>
  <c r="E400" i="10"/>
  <c r="D400" i="10"/>
  <c r="C400" i="10"/>
  <c r="B400" i="10"/>
  <c r="A400" i="10"/>
  <c r="X399" i="10"/>
  <c r="W399" i="10"/>
  <c r="V399" i="10"/>
  <c r="U399" i="10"/>
  <c r="T399" i="10"/>
  <c r="S399" i="10"/>
  <c r="R399" i="10"/>
  <c r="Q399" i="10"/>
  <c r="P399" i="10"/>
  <c r="O399" i="10"/>
  <c r="N399" i="10"/>
  <c r="M399" i="10"/>
  <c r="L399" i="10"/>
  <c r="K399" i="10"/>
  <c r="J399" i="10"/>
  <c r="I399" i="10"/>
  <c r="H399" i="10"/>
  <c r="G399" i="10"/>
  <c r="F399" i="10"/>
  <c r="E399" i="10"/>
  <c r="D399" i="10"/>
  <c r="C399" i="10"/>
  <c r="B399" i="10"/>
  <c r="A399" i="10"/>
  <c r="X398" i="10"/>
  <c r="W398" i="10"/>
  <c r="V398" i="10"/>
  <c r="U398" i="10"/>
  <c r="T398" i="10"/>
  <c r="S398" i="10"/>
  <c r="R398" i="10"/>
  <c r="Q398" i="10"/>
  <c r="P398" i="10"/>
  <c r="O398" i="10"/>
  <c r="N398" i="10"/>
  <c r="M398" i="10"/>
  <c r="L398" i="10"/>
  <c r="K398" i="10"/>
  <c r="J398" i="10"/>
  <c r="I398" i="10"/>
  <c r="H398" i="10"/>
  <c r="G398" i="10"/>
  <c r="F398" i="10"/>
  <c r="E398" i="10"/>
  <c r="D398" i="10"/>
  <c r="C398" i="10"/>
  <c r="B398" i="10"/>
  <c r="A398" i="10"/>
  <c r="X397" i="10"/>
  <c r="W397" i="10"/>
  <c r="V397" i="10"/>
  <c r="U397" i="10"/>
  <c r="T397" i="10"/>
  <c r="S397" i="10"/>
  <c r="R397" i="10"/>
  <c r="Q397" i="10"/>
  <c r="P397" i="10"/>
  <c r="O397" i="10"/>
  <c r="N397" i="10"/>
  <c r="M397" i="10"/>
  <c r="L397" i="10"/>
  <c r="K397" i="10"/>
  <c r="J397" i="10"/>
  <c r="I397" i="10"/>
  <c r="H397" i="10"/>
  <c r="G397" i="10"/>
  <c r="F397" i="10"/>
  <c r="E397" i="10"/>
  <c r="D397" i="10"/>
  <c r="C397" i="10"/>
  <c r="B397" i="10"/>
  <c r="A397" i="10"/>
  <c r="X396" i="10"/>
  <c r="W396" i="10"/>
  <c r="V396" i="10"/>
  <c r="U396" i="10"/>
  <c r="T396" i="10"/>
  <c r="S396" i="10"/>
  <c r="R396" i="10"/>
  <c r="Q396" i="10"/>
  <c r="P396" i="10"/>
  <c r="O396" i="10"/>
  <c r="N396" i="10"/>
  <c r="M396" i="10"/>
  <c r="L396" i="10"/>
  <c r="K396" i="10"/>
  <c r="J396" i="10"/>
  <c r="I396" i="10"/>
  <c r="H396" i="10"/>
  <c r="G396" i="10"/>
  <c r="F396" i="10"/>
  <c r="E396" i="10"/>
  <c r="D396" i="10"/>
  <c r="C396" i="10"/>
  <c r="B396" i="10"/>
  <c r="A396" i="10"/>
  <c r="X395" i="10"/>
  <c r="W395" i="10"/>
  <c r="V395" i="10"/>
  <c r="U395" i="10"/>
  <c r="T395" i="10"/>
  <c r="S395" i="10"/>
  <c r="R395" i="10"/>
  <c r="Q395" i="10"/>
  <c r="P395" i="10"/>
  <c r="O395" i="10"/>
  <c r="N395" i="10"/>
  <c r="M395" i="10"/>
  <c r="L395" i="10"/>
  <c r="K395" i="10"/>
  <c r="J395" i="10"/>
  <c r="I395" i="10"/>
  <c r="H395" i="10"/>
  <c r="G395" i="10"/>
  <c r="F395" i="10"/>
  <c r="E395" i="10"/>
  <c r="D395" i="10"/>
  <c r="C395" i="10"/>
  <c r="B395" i="10"/>
  <c r="A395" i="10"/>
  <c r="X394" i="10"/>
  <c r="W394" i="10"/>
  <c r="V394" i="10"/>
  <c r="U394" i="10"/>
  <c r="T394" i="10"/>
  <c r="S394" i="10"/>
  <c r="R394" i="10"/>
  <c r="Q394" i="10"/>
  <c r="P394" i="10"/>
  <c r="O394" i="10"/>
  <c r="N394" i="10"/>
  <c r="M394" i="10"/>
  <c r="L394" i="10"/>
  <c r="K394" i="10"/>
  <c r="J394" i="10"/>
  <c r="I394" i="10"/>
  <c r="H394" i="10"/>
  <c r="G394" i="10"/>
  <c r="F394" i="10"/>
  <c r="E394" i="10"/>
  <c r="D394" i="10"/>
  <c r="C394" i="10"/>
  <c r="B394" i="10"/>
  <c r="A394" i="10"/>
  <c r="X393" i="10"/>
  <c r="W393" i="10"/>
  <c r="V393" i="10"/>
  <c r="U393" i="10"/>
  <c r="T393" i="10"/>
  <c r="S393" i="10"/>
  <c r="R393" i="10"/>
  <c r="Q393" i="10"/>
  <c r="P393" i="10"/>
  <c r="O393" i="10"/>
  <c r="N393" i="10"/>
  <c r="M393" i="10"/>
  <c r="L393" i="10"/>
  <c r="K393" i="10"/>
  <c r="J393" i="10"/>
  <c r="I393" i="10"/>
  <c r="H393" i="10"/>
  <c r="G393" i="10"/>
  <c r="F393" i="10"/>
  <c r="E393" i="10"/>
  <c r="D393" i="10"/>
  <c r="C393" i="10"/>
  <c r="B393" i="10"/>
  <c r="A393" i="10"/>
  <c r="X392" i="10"/>
  <c r="W392" i="10"/>
  <c r="V392" i="10"/>
  <c r="U392" i="10"/>
  <c r="T392" i="10"/>
  <c r="S392" i="10"/>
  <c r="R392" i="10"/>
  <c r="Q392" i="10"/>
  <c r="P392" i="10"/>
  <c r="O392" i="10"/>
  <c r="N392" i="10"/>
  <c r="M392" i="10"/>
  <c r="L392" i="10"/>
  <c r="K392" i="10"/>
  <c r="J392" i="10"/>
  <c r="I392" i="10"/>
  <c r="H392" i="10"/>
  <c r="G392" i="10"/>
  <c r="F392" i="10"/>
  <c r="E392" i="10"/>
  <c r="D392" i="10"/>
  <c r="C392" i="10"/>
  <c r="B392" i="10"/>
  <c r="A392" i="10"/>
  <c r="X391" i="10"/>
  <c r="W391" i="10"/>
  <c r="V391" i="10"/>
  <c r="U391" i="10"/>
  <c r="T391" i="10"/>
  <c r="S391" i="10"/>
  <c r="R391" i="10"/>
  <c r="Q391" i="10"/>
  <c r="P391" i="10"/>
  <c r="O391" i="10"/>
  <c r="N391" i="10"/>
  <c r="M391" i="10"/>
  <c r="L391" i="10"/>
  <c r="K391" i="10"/>
  <c r="J391" i="10"/>
  <c r="I391" i="10"/>
  <c r="H391" i="10"/>
  <c r="G391" i="10"/>
  <c r="F391" i="10"/>
  <c r="E391" i="10"/>
  <c r="D391" i="10"/>
  <c r="C391" i="10"/>
  <c r="B391" i="10"/>
  <c r="A391" i="10"/>
  <c r="X390" i="10"/>
  <c r="W390" i="10"/>
  <c r="V390" i="10"/>
  <c r="U390" i="10"/>
  <c r="T390" i="10"/>
  <c r="S390" i="10"/>
  <c r="R390" i="10"/>
  <c r="Q390" i="10"/>
  <c r="P390" i="10"/>
  <c r="O390" i="10"/>
  <c r="N390" i="10"/>
  <c r="M390" i="10"/>
  <c r="L390" i="10"/>
  <c r="K390" i="10"/>
  <c r="J390" i="10"/>
  <c r="I390" i="10"/>
  <c r="H390" i="10"/>
  <c r="G390" i="10"/>
  <c r="F390" i="10"/>
  <c r="E390" i="10"/>
  <c r="D390" i="10"/>
  <c r="C390" i="10"/>
  <c r="B390" i="10"/>
  <c r="A390" i="10"/>
  <c r="X389" i="10"/>
  <c r="W389" i="10"/>
  <c r="V389" i="10"/>
  <c r="U389" i="10"/>
  <c r="T389" i="10"/>
  <c r="S389" i="10"/>
  <c r="R389" i="10"/>
  <c r="Q389" i="10"/>
  <c r="P389" i="10"/>
  <c r="O389" i="10"/>
  <c r="N389" i="10"/>
  <c r="M389" i="10"/>
  <c r="L389" i="10"/>
  <c r="K389" i="10"/>
  <c r="J389" i="10"/>
  <c r="I389" i="10"/>
  <c r="H389" i="10"/>
  <c r="G389" i="10"/>
  <c r="F389" i="10"/>
  <c r="E389" i="10"/>
  <c r="D389" i="10"/>
  <c r="C389" i="10"/>
  <c r="B389" i="10"/>
  <c r="A389" i="10"/>
  <c r="X388" i="10"/>
  <c r="W388" i="10"/>
  <c r="V388" i="10"/>
  <c r="U388" i="10"/>
  <c r="T388" i="10"/>
  <c r="S388" i="10"/>
  <c r="R388" i="10"/>
  <c r="Q388" i="10"/>
  <c r="P388" i="10"/>
  <c r="O388" i="10"/>
  <c r="N388" i="10"/>
  <c r="M388" i="10"/>
  <c r="L388" i="10"/>
  <c r="K388" i="10"/>
  <c r="J388" i="10"/>
  <c r="I388" i="10"/>
  <c r="H388" i="10"/>
  <c r="G388" i="10"/>
  <c r="F388" i="10"/>
  <c r="E388" i="10"/>
  <c r="D388" i="10"/>
  <c r="C388" i="10"/>
  <c r="B388" i="10"/>
  <c r="A388" i="10"/>
  <c r="X387" i="10"/>
  <c r="W387" i="10"/>
  <c r="V387" i="10"/>
  <c r="U387" i="10"/>
  <c r="T387" i="10"/>
  <c r="S387" i="10"/>
  <c r="R387" i="10"/>
  <c r="Q387" i="10"/>
  <c r="P387" i="10"/>
  <c r="O387" i="10"/>
  <c r="N387" i="10"/>
  <c r="M387" i="10"/>
  <c r="L387" i="10"/>
  <c r="K387" i="10"/>
  <c r="J387" i="10"/>
  <c r="I387" i="10"/>
  <c r="H387" i="10"/>
  <c r="G387" i="10"/>
  <c r="F387" i="10"/>
  <c r="E387" i="10"/>
  <c r="D387" i="10"/>
  <c r="C387" i="10"/>
  <c r="B387" i="10"/>
  <c r="A387" i="10"/>
  <c r="X386" i="10"/>
  <c r="W386" i="10"/>
  <c r="V386" i="10"/>
  <c r="U386" i="10"/>
  <c r="T386" i="10"/>
  <c r="S386" i="10"/>
  <c r="R386" i="10"/>
  <c r="Q386" i="10"/>
  <c r="P386" i="10"/>
  <c r="O386" i="10"/>
  <c r="N386" i="10"/>
  <c r="M386" i="10"/>
  <c r="L386" i="10"/>
  <c r="K386" i="10"/>
  <c r="J386" i="10"/>
  <c r="I386" i="10"/>
  <c r="H386" i="10"/>
  <c r="G386" i="10"/>
  <c r="F386" i="10"/>
  <c r="E386" i="10"/>
  <c r="D386" i="10"/>
  <c r="C386" i="10"/>
  <c r="B386" i="10"/>
  <c r="A386" i="10"/>
  <c r="X385" i="10"/>
  <c r="W385" i="10"/>
  <c r="V385" i="10"/>
  <c r="U385" i="10"/>
  <c r="T385" i="10"/>
  <c r="S385" i="10"/>
  <c r="R385" i="10"/>
  <c r="Q385" i="10"/>
  <c r="P385" i="10"/>
  <c r="O385" i="10"/>
  <c r="N385" i="10"/>
  <c r="M385" i="10"/>
  <c r="L385" i="10"/>
  <c r="K385" i="10"/>
  <c r="J385" i="10"/>
  <c r="I385" i="10"/>
  <c r="H385" i="10"/>
  <c r="G385" i="10"/>
  <c r="F385" i="10"/>
  <c r="E385" i="10"/>
  <c r="D385" i="10"/>
  <c r="C385" i="10"/>
  <c r="B385" i="10"/>
  <c r="A385" i="10"/>
  <c r="X384" i="10"/>
  <c r="W384" i="10"/>
  <c r="V384" i="10"/>
  <c r="U384" i="10"/>
  <c r="T384" i="10"/>
  <c r="S384" i="10"/>
  <c r="R384" i="10"/>
  <c r="Q384" i="10"/>
  <c r="P384" i="10"/>
  <c r="O384" i="10"/>
  <c r="N384" i="10"/>
  <c r="M384" i="10"/>
  <c r="L384" i="10"/>
  <c r="K384" i="10"/>
  <c r="J384" i="10"/>
  <c r="I384" i="10"/>
  <c r="H384" i="10"/>
  <c r="G384" i="10"/>
  <c r="F384" i="10"/>
  <c r="E384" i="10"/>
  <c r="D384" i="10"/>
  <c r="C384" i="10"/>
  <c r="B384" i="10"/>
  <c r="A384" i="10"/>
  <c r="X383" i="10"/>
  <c r="W383" i="10"/>
  <c r="V383" i="10"/>
  <c r="U383" i="10"/>
  <c r="T383" i="10"/>
  <c r="S383" i="10"/>
  <c r="R383" i="10"/>
  <c r="Q383" i="10"/>
  <c r="P383" i="10"/>
  <c r="O383" i="10"/>
  <c r="N383" i="10"/>
  <c r="M383" i="10"/>
  <c r="L383" i="10"/>
  <c r="K383" i="10"/>
  <c r="J383" i="10"/>
  <c r="I383" i="10"/>
  <c r="H383" i="10"/>
  <c r="G383" i="10"/>
  <c r="F383" i="10"/>
  <c r="E383" i="10"/>
  <c r="D383" i="10"/>
  <c r="C383" i="10"/>
  <c r="B383" i="10"/>
  <c r="A383" i="10"/>
  <c r="X382" i="10"/>
  <c r="W382" i="10"/>
  <c r="V382" i="10"/>
  <c r="U382" i="10"/>
  <c r="T382" i="10"/>
  <c r="S382" i="10"/>
  <c r="R382" i="10"/>
  <c r="Q382" i="10"/>
  <c r="P382" i="10"/>
  <c r="O382" i="10"/>
  <c r="N382" i="10"/>
  <c r="M382" i="10"/>
  <c r="L382" i="10"/>
  <c r="K382" i="10"/>
  <c r="J382" i="10"/>
  <c r="I382" i="10"/>
  <c r="H382" i="10"/>
  <c r="G382" i="10"/>
  <c r="F382" i="10"/>
  <c r="E382" i="10"/>
  <c r="D382" i="10"/>
  <c r="C382" i="10"/>
  <c r="B382" i="10"/>
  <c r="A382" i="10"/>
  <c r="X381" i="10"/>
  <c r="W381" i="10"/>
  <c r="V381" i="10"/>
  <c r="U381" i="10"/>
  <c r="T381" i="10"/>
  <c r="S381" i="10"/>
  <c r="R381" i="10"/>
  <c r="Q381" i="10"/>
  <c r="P381" i="10"/>
  <c r="O381" i="10"/>
  <c r="N381" i="10"/>
  <c r="M381" i="10"/>
  <c r="L381" i="10"/>
  <c r="K381" i="10"/>
  <c r="J381" i="10"/>
  <c r="I381" i="10"/>
  <c r="H381" i="10"/>
  <c r="G381" i="10"/>
  <c r="F381" i="10"/>
  <c r="E381" i="10"/>
  <c r="D381" i="10"/>
  <c r="C381" i="10"/>
  <c r="B381" i="10"/>
  <c r="A381" i="10"/>
  <c r="X380" i="10"/>
  <c r="W380" i="10"/>
  <c r="V380" i="10"/>
  <c r="U380" i="10"/>
  <c r="T380" i="10"/>
  <c r="S380" i="10"/>
  <c r="R380" i="10"/>
  <c r="Q380" i="10"/>
  <c r="P380" i="10"/>
  <c r="O380" i="10"/>
  <c r="N380" i="10"/>
  <c r="M380" i="10"/>
  <c r="L380" i="10"/>
  <c r="K380" i="10"/>
  <c r="J380" i="10"/>
  <c r="I380" i="10"/>
  <c r="H380" i="10"/>
  <c r="G380" i="10"/>
  <c r="F380" i="10"/>
  <c r="E380" i="10"/>
  <c r="D380" i="10"/>
  <c r="C380" i="10"/>
  <c r="B380" i="10"/>
  <c r="A380" i="10"/>
  <c r="X379" i="10"/>
  <c r="W379" i="10"/>
  <c r="V379" i="10"/>
  <c r="U379" i="10"/>
  <c r="T379" i="10"/>
  <c r="S379" i="10"/>
  <c r="R379" i="10"/>
  <c r="Q379" i="10"/>
  <c r="P379" i="10"/>
  <c r="O379" i="10"/>
  <c r="N379" i="10"/>
  <c r="M379" i="10"/>
  <c r="L379" i="10"/>
  <c r="K379" i="10"/>
  <c r="J379" i="10"/>
  <c r="I379" i="10"/>
  <c r="H379" i="10"/>
  <c r="G379" i="10"/>
  <c r="F379" i="10"/>
  <c r="E379" i="10"/>
  <c r="D379" i="10"/>
  <c r="C379" i="10"/>
  <c r="B379" i="10"/>
  <c r="A379" i="10"/>
  <c r="X378" i="10"/>
  <c r="W378" i="10"/>
  <c r="V378" i="10"/>
  <c r="U378" i="10"/>
  <c r="T378" i="10"/>
  <c r="S378" i="10"/>
  <c r="R378" i="10"/>
  <c r="Q378" i="10"/>
  <c r="P378" i="10"/>
  <c r="O378" i="10"/>
  <c r="N378" i="10"/>
  <c r="M378" i="10"/>
  <c r="L378" i="10"/>
  <c r="K378" i="10"/>
  <c r="J378" i="10"/>
  <c r="I378" i="10"/>
  <c r="H378" i="10"/>
  <c r="G378" i="10"/>
  <c r="F378" i="10"/>
  <c r="E378" i="10"/>
  <c r="D378" i="10"/>
  <c r="C378" i="10"/>
  <c r="B378" i="10"/>
  <c r="A378" i="10"/>
  <c r="X377" i="10"/>
  <c r="W377" i="10"/>
  <c r="V377" i="10"/>
  <c r="U377" i="10"/>
  <c r="T377" i="10"/>
  <c r="S377" i="10"/>
  <c r="R377" i="10"/>
  <c r="Q377" i="10"/>
  <c r="P377" i="10"/>
  <c r="O377" i="10"/>
  <c r="N377" i="10"/>
  <c r="M377" i="10"/>
  <c r="L377" i="10"/>
  <c r="K377" i="10"/>
  <c r="J377" i="10"/>
  <c r="I377" i="10"/>
  <c r="H377" i="10"/>
  <c r="G377" i="10"/>
  <c r="F377" i="10"/>
  <c r="E377" i="10"/>
  <c r="D377" i="10"/>
  <c r="C377" i="10"/>
  <c r="B377" i="10"/>
  <c r="A377" i="10"/>
  <c r="X376" i="10"/>
  <c r="W376" i="10"/>
  <c r="V376" i="10"/>
  <c r="U376" i="10"/>
  <c r="T376" i="10"/>
  <c r="S376" i="10"/>
  <c r="R376" i="10"/>
  <c r="Q376" i="10"/>
  <c r="P376" i="10"/>
  <c r="O376" i="10"/>
  <c r="N376" i="10"/>
  <c r="M376" i="10"/>
  <c r="L376" i="10"/>
  <c r="K376" i="10"/>
  <c r="J376" i="10"/>
  <c r="I376" i="10"/>
  <c r="H376" i="10"/>
  <c r="G376" i="10"/>
  <c r="F376" i="10"/>
  <c r="E376" i="10"/>
  <c r="D376" i="10"/>
  <c r="C376" i="10"/>
  <c r="B376" i="10"/>
  <c r="A376" i="10"/>
  <c r="X375" i="10"/>
  <c r="W375" i="10"/>
  <c r="V375" i="10"/>
  <c r="U375" i="10"/>
  <c r="T375" i="10"/>
  <c r="S375" i="10"/>
  <c r="R375" i="10"/>
  <c r="Q375" i="10"/>
  <c r="P375" i="10"/>
  <c r="O375" i="10"/>
  <c r="N375" i="10"/>
  <c r="M375" i="10"/>
  <c r="L375" i="10"/>
  <c r="K375" i="10"/>
  <c r="J375" i="10"/>
  <c r="I375" i="10"/>
  <c r="H375" i="10"/>
  <c r="G375" i="10"/>
  <c r="F375" i="10"/>
  <c r="E375" i="10"/>
  <c r="D375" i="10"/>
  <c r="C375" i="10"/>
  <c r="B375" i="10"/>
  <c r="A375" i="10"/>
  <c r="X374" i="10"/>
  <c r="W374" i="10"/>
  <c r="V374" i="10"/>
  <c r="U374" i="10"/>
  <c r="T374" i="10"/>
  <c r="S374" i="10"/>
  <c r="R374" i="10"/>
  <c r="Q374" i="10"/>
  <c r="P374" i="10"/>
  <c r="O374" i="10"/>
  <c r="N374" i="10"/>
  <c r="M374" i="10"/>
  <c r="L374" i="10"/>
  <c r="K374" i="10"/>
  <c r="J374" i="10"/>
  <c r="I374" i="10"/>
  <c r="H374" i="10"/>
  <c r="G374" i="10"/>
  <c r="F374" i="10"/>
  <c r="E374" i="10"/>
  <c r="D374" i="10"/>
  <c r="C374" i="10"/>
  <c r="B374" i="10"/>
  <c r="A374" i="10"/>
  <c r="X373" i="10"/>
  <c r="W373" i="10"/>
  <c r="V373" i="10"/>
  <c r="U373" i="10"/>
  <c r="T373" i="10"/>
  <c r="S373" i="10"/>
  <c r="R373" i="10"/>
  <c r="Q373" i="10"/>
  <c r="P373" i="10"/>
  <c r="O373" i="10"/>
  <c r="N373" i="10"/>
  <c r="M373" i="10"/>
  <c r="L373" i="10"/>
  <c r="K373" i="10"/>
  <c r="J373" i="10"/>
  <c r="I373" i="10"/>
  <c r="H373" i="10"/>
  <c r="G373" i="10"/>
  <c r="F373" i="10"/>
  <c r="E373" i="10"/>
  <c r="D373" i="10"/>
  <c r="C373" i="10"/>
  <c r="B373" i="10"/>
  <c r="A373" i="10"/>
  <c r="X372" i="10"/>
  <c r="W372" i="10"/>
  <c r="V372" i="10"/>
  <c r="U372" i="10"/>
  <c r="T372" i="10"/>
  <c r="S372" i="10"/>
  <c r="R372" i="10"/>
  <c r="Q372" i="10"/>
  <c r="P372" i="10"/>
  <c r="O372" i="10"/>
  <c r="N372" i="10"/>
  <c r="M372" i="10"/>
  <c r="L372" i="10"/>
  <c r="K372" i="10"/>
  <c r="J372" i="10"/>
  <c r="I372" i="10"/>
  <c r="H372" i="10"/>
  <c r="G372" i="10"/>
  <c r="F372" i="10"/>
  <c r="E372" i="10"/>
  <c r="D372" i="10"/>
  <c r="C372" i="10"/>
  <c r="B372" i="10"/>
  <c r="A372" i="10"/>
  <c r="X371" i="10"/>
  <c r="W371" i="10"/>
  <c r="V371" i="10"/>
  <c r="U371" i="10"/>
  <c r="T371" i="10"/>
  <c r="S371" i="10"/>
  <c r="R371" i="10"/>
  <c r="Q371" i="10"/>
  <c r="P371" i="10"/>
  <c r="O371" i="10"/>
  <c r="N371" i="10"/>
  <c r="M371" i="10"/>
  <c r="L371" i="10"/>
  <c r="K371" i="10"/>
  <c r="J371" i="10"/>
  <c r="I371" i="10"/>
  <c r="H371" i="10"/>
  <c r="G371" i="10"/>
  <c r="F371" i="10"/>
  <c r="E371" i="10"/>
  <c r="D371" i="10"/>
  <c r="C371" i="10"/>
  <c r="B371" i="10"/>
  <c r="A371" i="10"/>
  <c r="X370" i="10"/>
  <c r="W370" i="10"/>
  <c r="V370" i="10"/>
  <c r="U370" i="10"/>
  <c r="T370" i="10"/>
  <c r="S370" i="10"/>
  <c r="R370" i="10"/>
  <c r="Q370" i="10"/>
  <c r="P370" i="10"/>
  <c r="O370" i="10"/>
  <c r="N370" i="10"/>
  <c r="M370" i="10"/>
  <c r="L370" i="10"/>
  <c r="K370" i="10"/>
  <c r="J370" i="10"/>
  <c r="I370" i="10"/>
  <c r="H370" i="10"/>
  <c r="G370" i="10"/>
  <c r="F370" i="10"/>
  <c r="E370" i="10"/>
  <c r="D370" i="10"/>
  <c r="C370" i="10"/>
  <c r="B370" i="10"/>
  <c r="A370" i="10"/>
  <c r="X369" i="10"/>
  <c r="W369" i="10"/>
  <c r="V369" i="10"/>
  <c r="U369" i="10"/>
  <c r="T369" i="10"/>
  <c r="S369" i="10"/>
  <c r="R369" i="10"/>
  <c r="Q369" i="10"/>
  <c r="P369" i="10"/>
  <c r="O369" i="10"/>
  <c r="N369" i="10"/>
  <c r="M369" i="10"/>
  <c r="L369" i="10"/>
  <c r="K369" i="10"/>
  <c r="J369" i="10"/>
  <c r="I369" i="10"/>
  <c r="H369" i="10"/>
  <c r="G369" i="10"/>
  <c r="F369" i="10"/>
  <c r="E369" i="10"/>
  <c r="D369" i="10"/>
  <c r="C369" i="10"/>
  <c r="B369" i="10"/>
  <c r="A369" i="10"/>
  <c r="X368" i="10"/>
  <c r="W368" i="10"/>
  <c r="V368" i="10"/>
  <c r="U368" i="10"/>
  <c r="T368" i="10"/>
  <c r="S368" i="10"/>
  <c r="R368" i="10"/>
  <c r="Q368" i="10"/>
  <c r="P368" i="10"/>
  <c r="O368" i="10"/>
  <c r="N368" i="10"/>
  <c r="M368" i="10"/>
  <c r="L368" i="10"/>
  <c r="K368" i="10"/>
  <c r="J368" i="10"/>
  <c r="I368" i="10"/>
  <c r="H368" i="10"/>
  <c r="G368" i="10"/>
  <c r="F368" i="10"/>
  <c r="E368" i="10"/>
  <c r="D368" i="10"/>
  <c r="C368" i="10"/>
  <c r="B368" i="10"/>
  <c r="A368" i="10"/>
  <c r="X367" i="10"/>
  <c r="W367" i="10"/>
  <c r="V367" i="10"/>
  <c r="U367" i="10"/>
  <c r="T367" i="10"/>
  <c r="S367" i="10"/>
  <c r="R367" i="10"/>
  <c r="Q367" i="10"/>
  <c r="P367" i="10"/>
  <c r="O367" i="10"/>
  <c r="N367" i="10"/>
  <c r="M367" i="10"/>
  <c r="L367" i="10"/>
  <c r="K367" i="10"/>
  <c r="J367" i="10"/>
  <c r="I367" i="10"/>
  <c r="H367" i="10"/>
  <c r="G367" i="10"/>
  <c r="F367" i="10"/>
  <c r="E367" i="10"/>
  <c r="D367" i="10"/>
  <c r="C367" i="10"/>
  <c r="B367" i="10"/>
  <c r="A367" i="10"/>
  <c r="X366" i="10"/>
  <c r="W366" i="10"/>
  <c r="V366" i="10"/>
  <c r="U366" i="10"/>
  <c r="T366" i="10"/>
  <c r="S366" i="10"/>
  <c r="R366" i="10"/>
  <c r="Q366" i="10"/>
  <c r="P366" i="10"/>
  <c r="O366" i="10"/>
  <c r="N366" i="10"/>
  <c r="M366" i="10"/>
  <c r="L366" i="10"/>
  <c r="K366" i="10"/>
  <c r="J366" i="10"/>
  <c r="I366" i="10"/>
  <c r="H366" i="10"/>
  <c r="G366" i="10"/>
  <c r="F366" i="10"/>
  <c r="E366" i="10"/>
  <c r="D366" i="10"/>
  <c r="C366" i="10"/>
  <c r="B366" i="10"/>
  <c r="A366" i="10"/>
  <c r="X365" i="10"/>
  <c r="W365" i="10"/>
  <c r="V365" i="10"/>
  <c r="U365" i="10"/>
  <c r="T365" i="10"/>
  <c r="S365" i="10"/>
  <c r="R365" i="10"/>
  <c r="Q365" i="10"/>
  <c r="P365" i="10"/>
  <c r="O365" i="10"/>
  <c r="N365" i="10"/>
  <c r="M365" i="10"/>
  <c r="L365" i="10"/>
  <c r="K365" i="10"/>
  <c r="J365" i="10"/>
  <c r="I365" i="10"/>
  <c r="H365" i="10"/>
  <c r="G365" i="10"/>
  <c r="F365" i="10"/>
  <c r="E365" i="10"/>
  <c r="D365" i="10"/>
  <c r="C365" i="10"/>
  <c r="B365" i="10"/>
  <c r="A365" i="10"/>
  <c r="X364" i="10"/>
  <c r="W364" i="10"/>
  <c r="V364" i="10"/>
  <c r="U364" i="10"/>
  <c r="T364" i="10"/>
  <c r="S364" i="10"/>
  <c r="R364" i="10"/>
  <c r="Q364" i="10"/>
  <c r="P364" i="10"/>
  <c r="O364" i="10"/>
  <c r="N364" i="10"/>
  <c r="M364" i="10"/>
  <c r="L364" i="10"/>
  <c r="K364" i="10"/>
  <c r="J364" i="10"/>
  <c r="I364" i="10"/>
  <c r="H364" i="10"/>
  <c r="G364" i="10"/>
  <c r="F364" i="10"/>
  <c r="E364" i="10"/>
  <c r="D364" i="10"/>
  <c r="C364" i="10"/>
  <c r="B364" i="10"/>
  <c r="A364" i="10"/>
  <c r="X363" i="10"/>
  <c r="W363" i="10"/>
  <c r="V363" i="10"/>
  <c r="U363" i="10"/>
  <c r="T363" i="10"/>
  <c r="S363" i="10"/>
  <c r="R363" i="10"/>
  <c r="Q363" i="10"/>
  <c r="P363" i="10"/>
  <c r="O363" i="10"/>
  <c r="N363" i="10"/>
  <c r="M363" i="10"/>
  <c r="L363" i="10"/>
  <c r="K363" i="10"/>
  <c r="J363" i="10"/>
  <c r="I363" i="10"/>
  <c r="H363" i="10"/>
  <c r="G363" i="10"/>
  <c r="F363" i="10"/>
  <c r="E363" i="10"/>
  <c r="D363" i="10"/>
  <c r="C363" i="10"/>
  <c r="B363" i="10"/>
  <c r="A363" i="10"/>
  <c r="X362" i="10"/>
  <c r="W362" i="10"/>
  <c r="V362" i="10"/>
  <c r="U362" i="10"/>
  <c r="T362" i="10"/>
  <c r="S362" i="10"/>
  <c r="R362" i="10"/>
  <c r="Q362" i="10"/>
  <c r="P362" i="10"/>
  <c r="O362" i="10"/>
  <c r="N362" i="10"/>
  <c r="M362" i="10"/>
  <c r="L362" i="10"/>
  <c r="K362" i="10"/>
  <c r="J362" i="10"/>
  <c r="I362" i="10"/>
  <c r="H362" i="10"/>
  <c r="G362" i="10"/>
  <c r="F362" i="10"/>
  <c r="E362" i="10"/>
  <c r="D362" i="10"/>
  <c r="C362" i="10"/>
  <c r="B362" i="10"/>
  <c r="A362" i="10"/>
  <c r="X361" i="10"/>
  <c r="W361" i="10"/>
  <c r="V361" i="10"/>
  <c r="U361" i="10"/>
  <c r="T361" i="10"/>
  <c r="S361" i="10"/>
  <c r="R361" i="10"/>
  <c r="Q361" i="10"/>
  <c r="P361" i="10"/>
  <c r="O361" i="10"/>
  <c r="N361" i="10"/>
  <c r="M361" i="10"/>
  <c r="L361" i="10"/>
  <c r="K361" i="10"/>
  <c r="J361" i="10"/>
  <c r="I361" i="10"/>
  <c r="H361" i="10"/>
  <c r="G361" i="10"/>
  <c r="F361" i="10"/>
  <c r="E361" i="10"/>
  <c r="D361" i="10"/>
  <c r="C361" i="10"/>
  <c r="B361" i="10"/>
  <c r="A361" i="10"/>
  <c r="X360" i="10"/>
  <c r="W360" i="10"/>
  <c r="V360" i="10"/>
  <c r="U360" i="10"/>
  <c r="T360" i="10"/>
  <c r="S360" i="10"/>
  <c r="R360" i="10"/>
  <c r="Q360" i="10"/>
  <c r="P360" i="10"/>
  <c r="O360" i="10"/>
  <c r="N360" i="10"/>
  <c r="M360" i="10"/>
  <c r="L360" i="10"/>
  <c r="K360" i="10"/>
  <c r="J360" i="10"/>
  <c r="I360" i="10"/>
  <c r="H360" i="10"/>
  <c r="G360" i="10"/>
  <c r="F360" i="10"/>
  <c r="E360" i="10"/>
  <c r="D360" i="10"/>
  <c r="C360" i="10"/>
  <c r="B360" i="10"/>
  <c r="A360" i="10"/>
  <c r="X359" i="10"/>
  <c r="W359" i="10"/>
  <c r="V359" i="10"/>
  <c r="U359" i="10"/>
  <c r="T359" i="10"/>
  <c r="S359" i="10"/>
  <c r="R359" i="10"/>
  <c r="Q359" i="10"/>
  <c r="P359" i="10"/>
  <c r="O359" i="10"/>
  <c r="N359" i="10"/>
  <c r="M359" i="10"/>
  <c r="L359" i="10"/>
  <c r="K359" i="10"/>
  <c r="J359" i="10"/>
  <c r="I359" i="10"/>
  <c r="H359" i="10"/>
  <c r="G359" i="10"/>
  <c r="F359" i="10"/>
  <c r="E359" i="10"/>
  <c r="D359" i="10"/>
  <c r="C359" i="10"/>
  <c r="B359" i="10"/>
  <c r="A359" i="10"/>
  <c r="X358" i="10"/>
  <c r="W358" i="10"/>
  <c r="V358" i="10"/>
  <c r="U358" i="10"/>
  <c r="T358" i="10"/>
  <c r="S358" i="10"/>
  <c r="R358" i="10"/>
  <c r="Q358" i="10"/>
  <c r="P358" i="10"/>
  <c r="O358" i="10"/>
  <c r="N358" i="10"/>
  <c r="M358" i="10"/>
  <c r="L358" i="10"/>
  <c r="K358" i="10"/>
  <c r="J358" i="10"/>
  <c r="I358" i="10"/>
  <c r="H358" i="10"/>
  <c r="G358" i="10"/>
  <c r="F358" i="10"/>
  <c r="E358" i="10"/>
  <c r="D358" i="10"/>
  <c r="C358" i="10"/>
  <c r="B358" i="10"/>
  <c r="A358" i="10"/>
  <c r="X357" i="10"/>
  <c r="W357" i="10"/>
  <c r="V357" i="10"/>
  <c r="U357" i="10"/>
  <c r="T357" i="10"/>
  <c r="S357" i="10"/>
  <c r="R357" i="10"/>
  <c r="Q357" i="10"/>
  <c r="P357" i="10"/>
  <c r="O357" i="10"/>
  <c r="N357" i="10"/>
  <c r="M357" i="10"/>
  <c r="L357" i="10"/>
  <c r="K357" i="10"/>
  <c r="J357" i="10"/>
  <c r="I357" i="10"/>
  <c r="H357" i="10"/>
  <c r="G357" i="10"/>
  <c r="F357" i="10"/>
  <c r="E357" i="10"/>
  <c r="D357" i="10"/>
  <c r="C357" i="10"/>
  <c r="B357" i="10"/>
  <c r="A357" i="10"/>
  <c r="X356" i="10"/>
  <c r="W356" i="10"/>
  <c r="V356" i="10"/>
  <c r="U356" i="10"/>
  <c r="T356" i="10"/>
  <c r="S356" i="10"/>
  <c r="R356" i="10"/>
  <c r="Q356" i="10"/>
  <c r="P356" i="10"/>
  <c r="O356" i="10"/>
  <c r="N356" i="10"/>
  <c r="M356" i="10"/>
  <c r="L356" i="10"/>
  <c r="K356" i="10"/>
  <c r="J356" i="10"/>
  <c r="I356" i="10"/>
  <c r="H356" i="10"/>
  <c r="G356" i="10"/>
  <c r="F356" i="10"/>
  <c r="E356" i="10"/>
  <c r="D356" i="10"/>
  <c r="C356" i="10"/>
  <c r="B356" i="10"/>
  <c r="A356" i="10"/>
  <c r="X355" i="10"/>
  <c r="W355" i="10"/>
  <c r="V355" i="10"/>
  <c r="U355" i="10"/>
  <c r="T355" i="10"/>
  <c r="S355" i="10"/>
  <c r="R355" i="10"/>
  <c r="Q355" i="10"/>
  <c r="P355" i="10"/>
  <c r="O355" i="10"/>
  <c r="N355" i="10"/>
  <c r="M355" i="10"/>
  <c r="L355" i="10"/>
  <c r="K355" i="10"/>
  <c r="J355" i="10"/>
  <c r="I355" i="10"/>
  <c r="H355" i="10"/>
  <c r="G355" i="10"/>
  <c r="F355" i="10"/>
  <c r="E355" i="10"/>
  <c r="D355" i="10"/>
  <c r="C355" i="10"/>
  <c r="B355" i="10"/>
  <c r="A355" i="10"/>
  <c r="X354" i="10"/>
  <c r="W354" i="10"/>
  <c r="V354" i="10"/>
  <c r="U354" i="10"/>
  <c r="T354" i="10"/>
  <c r="S354" i="10"/>
  <c r="R354" i="10"/>
  <c r="Q354" i="10"/>
  <c r="P354" i="10"/>
  <c r="O354" i="10"/>
  <c r="N354" i="10"/>
  <c r="M354" i="10"/>
  <c r="L354" i="10"/>
  <c r="K354" i="10"/>
  <c r="J354" i="10"/>
  <c r="I354" i="10"/>
  <c r="H354" i="10"/>
  <c r="G354" i="10"/>
  <c r="F354" i="10"/>
  <c r="E354" i="10"/>
  <c r="D354" i="10"/>
  <c r="C354" i="10"/>
  <c r="B354" i="10"/>
  <c r="A354" i="10"/>
  <c r="X353" i="10"/>
  <c r="W353" i="10"/>
  <c r="V353" i="10"/>
  <c r="U353" i="10"/>
  <c r="T353" i="10"/>
  <c r="S353" i="10"/>
  <c r="R353" i="10"/>
  <c r="Q353" i="10"/>
  <c r="P353" i="10"/>
  <c r="O353" i="10"/>
  <c r="N353" i="10"/>
  <c r="M353" i="10"/>
  <c r="L353" i="10"/>
  <c r="K353" i="10"/>
  <c r="J353" i="10"/>
  <c r="I353" i="10"/>
  <c r="H353" i="10"/>
  <c r="G353" i="10"/>
  <c r="F353" i="10"/>
  <c r="E353" i="10"/>
  <c r="D353" i="10"/>
  <c r="C353" i="10"/>
  <c r="B353" i="10"/>
  <c r="A353" i="10"/>
  <c r="X352" i="10"/>
  <c r="W352" i="10"/>
  <c r="V352" i="10"/>
  <c r="U352" i="10"/>
  <c r="T352" i="10"/>
  <c r="S352" i="10"/>
  <c r="R352" i="10"/>
  <c r="Q352" i="10"/>
  <c r="P352" i="10"/>
  <c r="O352" i="10"/>
  <c r="N352" i="10"/>
  <c r="M352" i="10"/>
  <c r="L352" i="10"/>
  <c r="K352" i="10"/>
  <c r="J352" i="10"/>
  <c r="I352" i="10"/>
  <c r="H352" i="10"/>
  <c r="G352" i="10"/>
  <c r="F352" i="10"/>
  <c r="E352" i="10"/>
  <c r="D352" i="10"/>
  <c r="C352" i="10"/>
  <c r="B352" i="10"/>
  <c r="A352" i="10"/>
  <c r="X351" i="10"/>
  <c r="W351" i="10"/>
  <c r="V351" i="10"/>
  <c r="U351" i="10"/>
  <c r="T351" i="10"/>
  <c r="S351" i="10"/>
  <c r="R351" i="10"/>
  <c r="Q351" i="10"/>
  <c r="P351" i="10"/>
  <c r="O351" i="10"/>
  <c r="N351" i="10"/>
  <c r="M351" i="10"/>
  <c r="L351" i="10"/>
  <c r="K351" i="10"/>
  <c r="J351" i="10"/>
  <c r="I351" i="10"/>
  <c r="H351" i="10"/>
  <c r="G351" i="10"/>
  <c r="F351" i="10"/>
  <c r="E351" i="10"/>
  <c r="D351" i="10"/>
  <c r="C351" i="10"/>
  <c r="B351" i="10"/>
  <c r="A351" i="10"/>
  <c r="X350" i="10"/>
  <c r="W350" i="10"/>
  <c r="V350" i="10"/>
  <c r="U350" i="10"/>
  <c r="T350" i="10"/>
  <c r="S350" i="10"/>
  <c r="R350" i="10"/>
  <c r="Q350" i="10"/>
  <c r="P350" i="10"/>
  <c r="O350" i="10"/>
  <c r="N350" i="10"/>
  <c r="M350" i="10"/>
  <c r="L350" i="10"/>
  <c r="K350" i="10"/>
  <c r="J350" i="10"/>
  <c r="I350" i="10"/>
  <c r="H350" i="10"/>
  <c r="G350" i="10"/>
  <c r="F350" i="10"/>
  <c r="E350" i="10"/>
  <c r="D350" i="10"/>
  <c r="C350" i="10"/>
  <c r="B350" i="10"/>
  <c r="A350" i="10"/>
  <c r="X349" i="10"/>
  <c r="W349" i="10"/>
  <c r="V349" i="10"/>
  <c r="U349" i="10"/>
  <c r="T349" i="10"/>
  <c r="S349" i="10"/>
  <c r="R349" i="10"/>
  <c r="Q349" i="10"/>
  <c r="P349" i="10"/>
  <c r="O349" i="10"/>
  <c r="N349" i="10"/>
  <c r="M349" i="10"/>
  <c r="L349" i="10"/>
  <c r="K349" i="10"/>
  <c r="J349" i="10"/>
  <c r="I349" i="10"/>
  <c r="H349" i="10"/>
  <c r="G349" i="10"/>
  <c r="F349" i="10"/>
  <c r="E349" i="10"/>
  <c r="D349" i="10"/>
  <c r="C349" i="10"/>
  <c r="B349" i="10"/>
  <c r="A349" i="10"/>
  <c r="X348" i="10"/>
  <c r="W348" i="10"/>
  <c r="V348" i="10"/>
  <c r="U348" i="10"/>
  <c r="T348" i="10"/>
  <c r="S348" i="10"/>
  <c r="R348" i="10"/>
  <c r="Q348" i="10"/>
  <c r="P348" i="10"/>
  <c r="O348" i="10"/>
  <c r="N348" i="10"/>
  <c r="M348" i="10"/>
  <c r="L348" i="10"/>
  <c r="K348" i="10"/>
  <c r="J348" i="10"/>
  <c r="I348" i="10"/>
  <c r="H348" i="10"/>
  <c r="G348" i="10"/>
  <c r="F348" i="10"/>
  <c r="E348" i="10"/>
  <c r="D348" i="10"/>
  <c r="C348" i="10"/>
  <c r="B348" i="10"/>
  <c r="A348" i="10"/>
  <c r="X347" i="10"/>
  <c r="W347" i="10"/>
  <c r="V347" i="10"/>
  <c r="U347" i="10"/>
  <c r="T347" i="10"/>
  <c r="S347" i="10"/>
  <c r="R347" i="10"/>
  <c r="Q347" i="10"/>
  <c r="P347" i="10"/>
  <c r="O347" i="10"/>
  <c r="N347" i="10"/>
  <c r="M347" i="10"/>
  <c r="L347" i="10"/>
  <c r="K347" i="10"/>
  <c r="J347" i="10"/>
  <c r="I347" i="10"/>
  <c r="H347" i="10"/>
  <c r="G347" i="10"/>
  <c r="F347" i="10"/>
  <c r="E347" i="10"/>
  <c r="D347" i="10"/>
  <c r="C347" i="10"/>
  <c r="B347" i="10"/>
  <c r="A347" i="10"/>
  <c r="X346" i="10"/>
  <c r="W346" i="10"/>
  <c r="V346" i="10"/>
  <c r="U346" i="10"/>
  <c r="T346" i="10"/>
  <c r="S346" i="10"/>
  <c r="R346" i="10"/>
  <c r="Q346" i="10"/>
  <c r="P346" i="10"/>
  <c r="O346" i="10"/>
  <c r="N346" i="10"/>
  <c r="M346" i="10"/>
  <c r="L346" i="10"/>
  <c r="K346" i="10"/>
  <c r="J346" i="10"/>
  <c r="I346" i="10"/>
  <c r="H346" i="10"/>
  <c r="G346" i="10"/>
  <c r="F346" i="10"/>
  <c r="E346" i="10"/>
  <c r="D346" i="10"/>
  <c r="C346" i="10"/>
  <c r="B346" i="10"/>
  <c r="A346" i="10"/>
  <c r="X345" i="10"/>
  <c r="W345" i="10"/>
  <c r="V345" i="10"/>
  <c r="U345" i="10"/>
  <c r="T345" i="10"/>
  <c r="S345" i="10"/>
  <c r="R345" i="10"/>
  <c r="Q345" i="10"/>
  <c r="P345" i="10"/>
  <c r="O345" i="10"/>
  <c r="N345" i="10"/>
  <c r="M345" i="10"/>
  <c r="L345" i="10"/>
  <c r="K345" i="10"/>
  <c r="J345" i="10"/>
  <c r="I345" i="10"/>
  <c r="H345" i="10"/>
  <c r="G345" i="10"/>
  <c r="F345" i="10"/>
  <c r="E345" i="10"/>
  <c r="D345" i="10"/>
  <c r="C345" i="10"/>
  <c r="B345" i="10"/>
  <c r="A345" i="10"/>
  <c r="X344" i="10"/>
  <c r="W344" i="10"/>
  <c r="V344" i="10"/>
  <c r="U344" i="10"/>
  <c r="T344" i="10"/>
  <c r="S344" i="10"/>
  <c r="R344" i="10"/>
  <c r="Q344" i="10"/>
  <c r="P344" i="10"/>
  <c r="O344" i="10"/>
  <c r="N344" i="10"/>
  <c r="M344" i="10"/>
  <c r="L344" i="10"/>
  <c r="K344" i="10"/>
  <c r="J344" i="10"/>
  <c r="I344" i="10"/>
  <c r="H344" i="10"/>
  <c r="G344" i="10"/>
  <c r="F344" i="10"/>
  <c r="E344" i="10"/>
  <c r="D344" i="10"/>
  <c r="C344" i="10"/>
  <c r="B344" i="10"/>
  <c r="A344" i="10"/>
  <c r="X343" i="10"/>
  <c r="W343" i="10"/>
  <c r="V343" i="10"/>
  <c r="U343" i="10"/>
  <c r="T343" i="10"/>
  <c r="S343" i="10"/>
  <c r="R343" i="10"/>
  <c r="Q343" i="10"/>
  <c r="P343" i="10"/>
  <c r="O343" i="10"/>
  <c r="N343" i="10"/>
  <c r="M343" i="10"/>
  <c r="L343" i="10"/>
  <c r="K343" i="10"/>
  <c r="J343" i="10"/>
  <c r="I343" i="10"/>
  <c r="H343" i="10"/>
  <c r="G343" i="10"/>
  <c r="F343" i="10"/>
  <c r="E343" i="10"/>
  <c r="D343" i="10"/>
  <c r="C343" i="10"/>
  <c r="B343" i="10"/>
  <c r="A343" i="10"/>
  <c r="X342" i="10"/>
  <c r="W342" i="10"/>
  <c r="V342" i="10"/>
  <c r="U342" i="10"/>
  <c r="T342" i="10"/>
  <c r="S342" i="10"/>
  <c r="R342" i="10"/>
  <c r="Q342" i="10"/>
  <c r="P342" i="10"/>
  <c r="O342" i="10"/>
  <c r="N342" i="10"/>
  <c r="M342" i="10"/>
  <c r="L342" i="10"/>
  <c r="K342" i="10"/>
  <c r="J342" i="10"/>
  <c r="I342" i="10"/>
  <c r="H342" i="10"/>
  <c r="G342" i="10"/>
  <c r="F342" i="10"/>
  <c r="E342" i="10"/>
  <c r="D342" i="10"/>
  <c r="C342" i="10"/>
  <c r="B342" i="10"/>
  <c r="A342" i="10"/>
  <c r="X341" i="10"/>
  <c r="W341" i="10"/>
  <c r="V341" i="10"/>
  <c r="U341" i="10"/>
  <c r="T341" i="10"/>
  <c r="S341" i="10"/>
  <c r="R341" i="10"/>
  <c r="Q341" i="10"/>
  <c r="P341" i="10"/>
  <c r="O341" i="10"/>
  <c r="N341" i="10"/>
  <c r="M341" i="10"/>
  <c r="L341" i="10"/>
  <c r="K341" i="10"/>
  <c r="J341" i="10"/>
  <c r="I341" i="10"/>
  <c r="H341" i="10"/>
  <c r="G341" i="10"/>
  <c r="F341" i="10"/>
  <c r="E341" i="10"/>
  <c r="D341" i="10"/>
  <c r="C341" i="10"/>
  <c r="B341" i="10"/>
  <c r="A341" i="10"/>
  <c r="X340" i="10"/>
  <c r="W340" i="10"/>
  <c r="V340" i="10"/>
  <c r="U340" i="10"/>
  <c r="T340" i="10"/>
  <c r="S340" i="10"/>
  <c r="R340" i="10"/>
  <c r="Q340" i="10"/>
  <c r="P340" i="10"/>
  <c r="O340" i="10"/>
  <c r="N340" i="10"/>
  <c r="M340" i="10"/>
  <c r="L340" i="10"/>
  <c r="K340" i="10"/>
  <c r="J340" i="10"/>
  <c r="I340" i="10"/>
  <c r="H340" i="10"/>
  <c r="G340" i="10"/>
  <c r="F340" i="10"/>
  <c r="E340" i="10"/>
  <c r="D340" i="10"/>
  <c r="C340" i="10"/>
  <c r="B340" i="10"/>
  <c r="A340" i="10"/>
  <c r="X339" i="10"/>
  <c r="W339" i="10"/>
  <c r="V339" i="10"/>
  <c r="U339" i="10"/>
  <c r="T339" i="10"/>
  <c r="S339" i="10"/>
  <c r="R339" i="10"/>
  <c r="Q339" i="10"/>
  <c r="P339" i="10"/>
  <c r="O339" i="10"/>
  <c r="N339" i="10"/>
  <c r="M339" i="10"/>
  <c r="L339" i="10"/>
  <c r="K339" i="10"/>
  <c r="J339" i="10"/>
  <c r="I339" i="10"/>
  <c r="H339" i="10"/>
  <c r="G339" i="10"/>
  <c r="F339" i="10"/>
  <c r="E339" i="10"/>
  <c r="D339" i="10"/>
  <c r="C339" i="10"/>
  <c r="B339" i="10"/>
  <c r="A339" i="10"/>
  <c r="X338" i="10"/>
  <c r="W338" i="10"/>
  <c r="V338" i="10"/>
  <c r="U338" i="10"/>
  <c r="T338" i="10"/>
  <c r="S338" i="10"/>
  <c r="R338" i="10"/>
  <c r="Q338" i="10"/>
  <c r="P338" i="10"/>
  <c r="O338" i="10"/>
  <c r="N338" i="10"/>
  <c r="M338" i="10"/>
  <c r="L338" i="10"/>
  <c r="K338" i="10"/>
  <c r="J338" i="10"/>
  <c r="I338" i="10"/>
  <c r="H338" i="10"/>
  <c r="G338" i="10"/>
  <c r="F338" i="10"/>
  <c r="E338" i="10"/>
  <c r="D338" i="10"/>
  <c r="C338" i="10"/>
  <c r="B338" i="10"/>
  <c r="A338" i="10"/>
  <c r="X337" i="10"/>
  <c r="W337" i="10"/>
  <c r="V337" i="10"/>
  <c r="U337" i="10"/>
  <c r="T337" i="10"/>
  <c r="S337" i="10"/>
  <c r="R337" i="10"/>
  <c r="Q337" i="10"/>
  <c r="P337" i="10"/>
  <c r="O337" i="10"/>
  <c r="N337" i="10"/>
  <c r="M337" i="10"/>
  <c r="L337" i="10"/>
  <c r="K337" i="10"/>
  <c r="J337" i="10"/>
  <c r="I337" i="10"/>
  <c r="H337" i="10"/>
  <c r="G337" i="10"/>
  <c r="F337" i="10"/>
  <c r="E337" i="10"/>
  <c r="D337" i="10"/>
  <c r="C337" i="10"/>
  <c r="B337" i="10"/>
  <c r="A337" i="10"/>
  <c r="X336" i="10"/>
  <c r="W336" i="10"/>
  <c r="V336" i="10"/>
  <c r="U336" i="10"/>
  <c r="T336" i="10"/>
  <c r="S336" i="10"/>
  <c r="R336" i="10"/>
  <c r="Q336" i="10"/>
  <c r="P336" i="10"/>
  <c r="O336" i="10"/>
  <c r="N336" i="10"/>
  <c r="M336" i="10"/>
  <c r="L336" i="10"/>
  <c r="K336" i="10"/>
  <c r="J336" i="10"/>
  <c r="I336" i="10"/>
  <c r="H336" i="10"/>
  <c r="G336" i="10"/>
  <c r="F336" i="10"/>
  <c r="E336" i="10"/>
  <c r="D336" i="10"/>
  <c r="C336" i="10"/>
  <c r="B336" i="10"/>
  <c r="A336" i="10"/>
  <c r="X335" i="10"/>
  <c r="W335" i="10"/>
  <c r="V335" i="10"/>
  <c r="U335" i="10"/>
  <c r="T335" i="10"/>
  <c r="S335" i="10"/>
  <c r="R335" i="10"/>
  <c r="Q335" i="10"/>
  <c r="P335" i="10"/>
  <c r="O335" i="10"/>
  <c r="N335" i="10"/>
  <c r="M335" i="10"/>
  <c r="L335" i="10"/>
  <c r="K335" i="10"/>
  <c r="J335" i="10"/>
  <c r="I335" i="10"/>
  <c r="H335" i="10"/>
  <c r="G335" i="10"/>
  <c r="F335" i="10"/>
  <c r="E335" i="10"/>
  <c r="D335" i="10"/>
  <c r="C335" i="10"/>
  <c r="B335" i="10"/>
  <c r="A335" i="10"/>
  <c r="X334" i="10"/>
  <c r="W334" i="10"/>
  <c r="V334" i="10"/>
  <c r="U334" i="10"/>
  <c r="T334" i="10"/>
  <c r="S334" i="10"/>
  <c r="R334" i="10"/>
  <c r="Q334" i="10"/>
  <c r="P334" i="10"/>
  <c r="O334" i="10"/>
  <c r="N334" i="10"/>
  <c r="M334" i="10"/>
  <c r="L334" i="10"/>
  <c r="K334" i="10"/>
  <c r="J334" i="10"/>
  <c r="I334" i="10"/>
  <c r="H334" i="10"/>
  <c r="G334" i="10"/>
  <c r="F334" i="10"/>
  <c r="E334" i="10"/>
  <c r="D334" i="10"/>
  <c r="C334" i="10"/>
  <c r="B334" i="10"/>
  <c r="A334" i="10"/>
  <c r="X333" i="10"/>
  <c r="W333" i="10"/>
  <c r="V333" i="10"/>
  <c r="U333" i="10"/>
  <c r="T333" i="10"/>
  <c r="S333" i="10"/>
  <c r="R333" i="10"/>
  <c r="Q333" i="10"/>
  <c r="P333" i="10"/>
  <c r="O333" i="10"/>
  <c r="N333" i="10"/>
  <c r="M333" i="10"/>
  <c r="L333" i="10"/>
  <c r="K333" i="10"/>
  <c r="J333" i="10"/>
  <c r="I333" i="10"/>
  <c r="H333" i="10"/>
  <c r="G333" i="10"/>
  <c r="F333" i="10"/>
  <c r="E333" i="10"/>
  <c r="D333" i="10"/>
  <c r="C333" i="10"/>
  <c r="B333" i="10"/>
  <c r="A333" i="10"/>
  <c r="X332" i="10"/>
  <c r="W332" i="10"/>
  <c r="V332" i="10"/>
  <c r="U332" i="10"/>
  <c r="T332" i="10"/>
  <c r="S332" i="10"/>
  <c r="R332" i="10"/>
  <c r="Q332" i="10"/>
  <c r="P332" i="10"/>
  <c r="O332" i="10"/>
  <c r="N332" i="10"/>
  <c r="M332" i="10"/>
  <c r="L332" i="10"/>
  <c r="K332" i="10"/>
  <c r="J332" i="10"/>
  <c r="I332" i="10"/>
  <c r="H332" i="10"/>
  <c r="G332" i="10"/>
  <c r="F332" i="10"/>
  <c r="E332" i="10"/>
  <c r="D332" i="10"/>
  <c r="C332" i="10"/>
  <c r="B332" i="10"/>
  <c r="A332" i="10"/>
  <c r="X331" i="10"/>
  <c r="W331" i="10"/>
  <c r="V331" i="10"/>
  <c r="U331" i="10"/>
  <c r="T331" i="10"/>
  <c r="S331" i="10"/>
  <c r="R331" i="10"/>
  <c r="Q331" i="10"/>
  <c r="P331" i="10"/>
  <c r="O331" i="10"/>
  <c r="N331" i="10"/>
  <c r="M331" i="10"/>
  <c r="L331" i="10"/>
  <c r="K331" i="10"/>
  <c r="J331" i="10"/>
  <c r="I331" i="10"/>
  <c r="H331" i="10"/>
  <c r="G331" i="10"/>
  <c r="F331" i="10"/>
  <c r="E331" i="10"/>
  <c r="D331" i="10"/>
  <c r="C331" i="10"/>
  <c r="B331" i="10"/>
  <c r="A331" i="10"/>
  <c r="X330" i="10"/>
  <c r="W330" i="10"/>
  <c r="V330" i="10"/>
  <c r="U330" i="10"/>
  <c r="T330" i="10"/>
  <c r="S330" i="10"/>
  <c r="R330" i="10"/>
  <c r="Q330" i="10"/>
  <c r="P330" i="10"/>
  <c r="O330" i="10"/>
  <c r="N330" i="10"/>
  <c r="M330" i="10"/>
  <c r="L330" i="10"/>
  <c r="K330" i="10"/>
  <c r="J330" i="10"/>
  <c r="I330" i="10"/>
  <c r="H330" i="10"/>
  <c r="G330" i="10"/>
  <c r="F330" i="10"/>
  <c r="E330" i="10"/>
  <c r="D330" i="10"/>
  <c r="C330" i="10"/>
  <c r="B330" i="10"/>
  <c r="A330" i="10"/>
  <c r="X329" i="10"/>
  <c r="W329" i="10"/>
  <c r="V329" i="10"/>
  <c r="U329" i="10"/>
  <c r="T329" i="10"/>
  <c r="S329" i="10"/>
  <c r="R329" i="10"/>
  <c r="Q329" i="10"/>
  <c r="P329" i="10"/>
  <c r="O329" i="10"/>
  <c r="N329" i="10"/>
  <c r="M329" i="10"/>
  <c r="L329" i="10"/>
  <c r="K329" i="10"/>
  <c r="J329" i="10"/>
  <c r="I329" i="10"/>
  <c r="H329" i="10"/>
  <c r="G329" i="10"/>
  <c r="F329" i="10"/>
  <c r="E329" i="10"/>
  <c r="D329" i="10"/>
  <c r="C329" i="10"/>
  <c r="B329" i="10"/>
  <c r="A329" i="10"/>
  <c r="X328" i="10"/>
  <c r="W328" i="10"/>
  <c r="V328" i="10"/>
  <c r="U328" i="10"/>
  <c r="T328" i="10"/>
  <c r="S328" i="10"/>
  <c r="R328" i="10"/>
  <c r="Q328" i="10"/>
  <c r="P328" i="10"/>
  <c r="O328" i="10"/>
  <c r="N328" i="10"/>
  <c r="M328" i="10"/>
  <c r="L328" i="10"/>
  <c r="K328" i="10"/>
  <c r="J328" i="10"/>
  <c r="I328" i="10"/>
  <c r="H328" i="10"/>
  <c r="G328" i="10"/>
  <c r="F328" i="10"/>
  <c r="E328" i="10"/>
  <c r="D328" i="10"/>
  <c r="C328" i="10"/>
  <c r="B328" i="10"/>
  <c r="A328" i="10"/>
  <c r="X327" i="10"/>
  <c r="W327" i="10"/>
  <c r="V327" i="10"/>
  <c r="U327" i="10"/>
  <c r="T327" i="10"/>
  <c r="S327" i="10"/>
  <c r="R327" i="10"/>
  <c r="Q327" i="10"/>
  <c r="P327" i="10"/>
  <c r="O327" i="10"/>
  <c r="N327" i="10"/>
  <c r="M327" i="10"/>
  <c r="L327" i="10"/>
  <c r="K327" i="10"/>
  <c r="J327" i="10"/>
  <c r="I327" i="10"/>
  <c r="H327" i="10"/>
  <c r="G327" i="10"/>
  <c r="F327" i="10"/>
  <c r="E327" i="10"/>
  <c r="D327" i="10"/>
  <c r="C327" i="10"/>
  <c r="B327" i="10"/>
  <c r="A327" i="10"/>
  <c r="X326" i="10"/>
  <c r="W326" i="10"/>
  <c r="V326" i="10"/>
  <c r="U326" i="10"/>
  <c r="T326" i="10"/>
  <c r="S326" i="10"/>
  <c r="R326" i="10"/>
  <c r="Q326" i="10"/>
  <c r="P326" i="10"/>
  <c r="O326" i="10"/>
  <c r="N326" i="10"/>
  <c r="M326" i="10"/>
  <c r="L326" i="10"/>
  <c r="K326" i="10"/>
  <c r="J326" i="10"/>
  <c r="I326" i="10"/>
  <c r="H326" i="10"/>
  <c r="G326" i="10"/>
  <c r="F326" i="10"/>
  <c r="E326" i="10"/>
  <c r="D326" i="10"/>
  <c r="C326" i="10"/>
  <c r="B326" i="10"/>
  <c r="A326" i="10"/>
  <c r="X325" i="10"/>
  <c r="W325" i="10"/>
  <c r="V325" i="10"/>
  <c r="U325" i="10"/>
  <c r="T325" i="10"/>
  <c r="S325" i="10"/>
  <c r="R325" i="10"/>
  <c r="Q325" i="10"/>
  <c r="P325" i="10"/>
  <c r="O325" i="10"/>
  <c r="N325" i="10"/>
  <c r="M325" i="10"/>
  <c r="L325" i="10"/>
  <c r="K325" i="10"/>
  <c r="J325" i="10"/>
  <c r="I325" i="10"/>
  <c r="H325" i="10"/>
  <c r="G325" i="10"/>
  <c r="F325" i="10"/>
  <c r="E325" i="10"/>
  <c r="D325" i="10"/>
  <c r="C325" i="10"/>
  <c r="B325" i="10"/>
  <c r="A325" i="10"/>
  <c r="X324" i="10"/>
  <c r="W324" i="10"/>
  <c r="V324" i="10"/>
  <c r="U324" i="10"/>
  <c r="T324" i="10"/>
  <c r="S324" i="10"/>
  <c r="R324" i="10"/>
  <c r="Q324" i="10"/>
  <c r="P324" i="10"/>
  <c r="O324" i="10"/>
  <c r="N324" i="10"/>
  <c r="M324" i="10"/>
  <c r="L324" i="10"/>
  <c r="K324" i="10"/>
  <c r="J324" i="10"/>
  <c r="I324" i="10"/>
  <c r="H324" i="10"/>
  <c r="G324" i="10"/>
  <c r="F324" i="10"/>
  <c r="E324" i="10"/>
  <c r="D324" i="10"/>
  <c r="C324" i="10"/>
  <c r="B324" i="10"/>
  <c r="A324" i="10"/>
  <c r="X323" i="10"/>
  <c r="W323" i="10"/>
  <c r="V323" i="10"/>
  <c r="U323" i="10"/>
  <c r="T323" i="10"/>
  <c r="S323" i="10"/>
  <c r="R323" i="10"/>
  <c r="Q323" i="10"/>
  <c r="P323" i="10"/>
  <c r="O323" i="10"/>
  <c r="N323" i="10"/>
  <c r="M323" i="10"/>
  <c r="L323" i="10"/>
  <c r="K323" i="10"/>
  <c r="J323" i="10"/>
  <c r="I323" i="10"/>
  <c r="H323" i="10"/>
  <c r="G323" i="10"/>
  <c r="F323" i="10"/>
  <c r="E323" i="10"/>
  <c r="D323" i="10"/>
  <c r="C323" i="10"/>
  <c r="B323" i="10"/>
  <c r="A323" i="10"/>
  <c r="X322" i="10"/>
  <c r="W322" i="10"/>
  <c r="V322" i="10"/>
  <c r="U322" i="10"/>
  <c r="T322" i="10"/>
  <c r="S322" i="10"/>
  <c r="R322" i="10"/>
  <c r="Q322" i="10"/>
  <c r="P322" i="10"/>
  <c r="O322" i="10"/>
  <c r="N322" i="10"/>
  <c r="M322" i="10"/>
  <c r="L322" i="10"/>
  <c r="K322" i="10"/>
  <c r="J322" i="10"/>
  <c r="I322" i="10"/>
  <c r="H322" i="10"/>
  <c r="G322" i="10"/>
  <c r="F322" i="10"/>
  <c r="E322" i="10"/>
  <c r="D322" i="10"/>
  <c r="C322" i="10"/>
  <c r="B322" i="10"/>
  <c r="A322" i="10"/>
  <c r="X321" i="10"/>
  <c r="W321" i="10"/>
  <c r="V321" i="10"/>
  <c r="U321" i="10"/>
  <c r="T321" i="10"/>
  <c r="S321" i="10"/>
  <c r="R321" i="10"/>
  <c r="Q321" i="10"/>
  <c r="P321" i="10"/>
  <c r="O321" i="10"/>
  <c r="N321" i="10"/>
  <c r="M321" i="10"/>
  <c r="L321" i="10"/>
  <c r="K321" i="10"/>
  <c r="J321" i="10"/>
  <c r="I321" i="10"/>
  <c r="H321" i="10"/>
  <c r="G321" i="10"/>
  <c r="F321" i="10"/>
  <c r="E321" i="10"/>
  <c r="D321" i="10"/>
  <c r="C321" i="10"/>
  <c r="B321" i="10"/>
  <c r="A321" i="10"/>
  <c r="X320" i="10"/>
  <c r="W320" i="10"/>
  <c r="V320" i="10"/>
  <c r="U320" i="10"/>
  <c r="T320" i="10"/>
  <c r="S320" i="10"/>
  <c r="R320" i="10"/>
  <c r="Q320" i="10"/>
  <c r="P320" i="10"/>
  <c r="O320" i="10"/>
  <c r="N320" i="10"/>
  <c r="M320" i="10"/>
  <c r="L320" i="10"/>
  <c r="K320" i="10"/>
  <c r="J320" i="10"/>
  <c r="I320" i="10"/>
  <c r="H320" i="10"/>
  <c r="G320" i="10"/>
  <c r="F320" i="10"/>
  <c r="E320" i="10"/>
  <c r="D320" i="10"/>
  <c r="C320" i="10"/>
  <c r="B320" i="10"/>
  <c r="A320" i="10"/>
  <c r="X319" i="10"/>
  <c r="W319" i="10"/>
  <c r="V319" i="10"/>
  <c r="U319" i="10"/>
  <c r="T319" i="10"/>
  <c r="S319" i="10"/>
  <c r="R319" i="10"/>
  <c r="Q319" i="10"/>
  <c r="P319" i="10"/>
  <c r="O319" i="10"/>
  <c r="N319" i="10"/>
  <c r="M319" i="10"/>
  <c r="L319" i="10"/>
  <c r="K319" i="10"/>
  <c r="J319" i="10"/>
  <c r="I319" i="10"/>
  <c r="H319" i="10"/>
  <c r="G319" i="10"/>
  <c r="F319" i="10"/>
  <c r="E319" i="10"/>
  <c r="D319" i="10"/>
  <c r="C319" i="10"/>
  <c r="B319" i="10"/>
  <c r="A319" i="10"/>
  <c r="X318" i="10"/>
  <c r="W318" i="10"/>
  <c r="V318" i="10"/>
  <c r="U318" i="10"/>
  <c r="T318" i="10"/>
  <c r="S318" i="10"/>
  <c r="R318" i="10"/>
  <c r="Q318" i="10"/>
  <c r="P318" i="10"/>
  <c r="O318" i="10"/>
  <c r="N318" i="10"/>
  <c r="M318" i="10"/>
  <c r="L318" i="10"/>
  <c r="K318" i="10"/>
  <c r="J318" i="10"/>
  <c r="I318" i="10"/>
  <c r="H318" i="10"/>
  <c r="G318" i="10"/>
  <c r="F318" i="10"/>
  <c r="E318" i="10"/>
  <c r="D318" i="10"/>
  <c r="C318" i="10"/>
  <c r="B318" i="10"/>
  <c r="A318" i="10"/>
  <c r="X317" i="10"/>
  <c r="W317" i="10"/>
  <c r="V317" i="10"/>
  <c r="U317" i="10"/>
  <c r="T317" i="10"/>
  <c r="S317" i="10"/>
  <c r="R317" i="10"/>
  <c r="Q317" i="10"/>
  <c r="P317" i="10"/>
  <c r="O317" i="10"/>
  <c r="N317" i="10"/>
  <c r="M317" i="10"/>
  <c r="L317" i="10"/>
  <c r="K317" i="10"/>
  <c r="J317" i="10"/>
  <c r="I317" i="10"/>
  <c r="H317" i="10"/>
  <c r="G317" i="10"/>
  <c r="F317" i="10"/>
  <c r="E317" i="10"/>
  <c r="D317" i="10"/>
  <c r="C317" i="10"/>
  <c r="B317" i="10"/>
  <c r="A317" i="10"/>
  <c r="X316" i="10"/>
  <c r="W316" i="10"/>
  <c r="V316" i="10"/>
  <c r="U316" i="10"/>
  <c r="T316" i="10"/>
  <c r="S316" i="10"/>
  <c r="R316" i="10"/>
  <c r="Q316" i="10"/>
  <c r="P316" i="10"/>
  <c r="O316" i="10"/>
  <c r="N316" i="10"/>
  <c r="M316" i="10"/>
  <c r="L316" i="10"/>
  <c r="K316" i="10"/>
  <c r="J316" i="10"/>
  <c r="I316" i="10"/>
  <c r="H316" i="10"/>
  <c r="G316" i="10"/>
  <c r="F316" i="10"/>
  <c r="E316" i="10"/>
  <c r="D316" i="10"/>
  <c r="C316" i="10"/>
  <c r="B316" i="10"/>
  <c r="A316" i="10"/>
  <c r="X315" i="10"/>
  <c r="W315" i="10"/>
  <c r="V315" i="10"/>
  <c r="U315" i="10"/>
  <c r="T315" i="10"/>
  <c r="S315" i="10"/>
  <c r="R315" i="10"/>
  <c r="Q315" i="10"/>
  <c r="P315" i="10"/>
  <c r="O315" i="10"/>
  <c r="N315" i="10"/>
  <c r="M315" i="10"/>
  <c r="L315" i="10"/>
  <c r="K315" i="10"/>
  <c r="J315" i="10"/>
  <c r="I315" i="10"/>
  <c r="H315" i="10"/>
  <c r="G315" i="10"/>
  <c r="F315" i="10"/>
  <c r="E315" i="10"/>
  <c r="D315" i="10"/>
  <c r="C315" i="10"/>
  <c r="B315" i="10"/>
  <c r="A315" i="10"/>
  <c r="X314" i="10"/>
  <c r="W314" i="10"/>
  <c r="V314" i="10"/>
  <c r="U314" i="10"/>
  <c r="T314" i="10"/>
  <c r="S314" i="10"/>
  <c r="R314" i="10"/>
  <c r="Q314" i="10"/>
  <c r="P314" i="10"/>
  <c r="O314" i="10"/>
  <c r="N314" i="10"/>
  <c r="M314" i="10"/>
  <c r="L314" i="10"/>
  <c r="K314" i="10"/>
  <c r="J314" i="10"/>
  <c r="I314" i="10"/>
  <c r="H314" i="10"/>
  <c r="G314" i="10"/>
  <c r="F314" i="10"/>
  <c r="E314" i="10"/>
  <c r="D314" i="10"/>
  <c r="C314" i="10"/>
  <c r="B314" i="10"/>
  <c r="A314" i="10"/>
  <c r="X313" i="10"/>
  <c r="W313" i="10"/>
  <c r="V313" i="10"/>
  <c r="U313" i="10"/>
  <c r="T313" i="10"/>
  <c r="S313" i="10"/>
  <c r="R313" i="10"/>
  <c r="Q313" i="10"/>
  <c r="P313" i="10"/>
  <c r="O313" i="10"/>
  <c r="N313" i="10"/>
  <c r="M313" i="10"/>
  <c r="L313" i="10"/>
  <c r="K313" i="10"/>
  <c r="J313" i="10"/>
  <c r="I313" i="10"/>
  <c r="H313" i="10"/>
  <c r="G313" i="10"/>
  <c r="F313" i="10"/>
  <c r="E313" i="10"/>
  <c r="D313" i="10"/>
  <c r="C313" i="10"/>
  <c r="B313" i="10"/>
  <c r="A313" i="10"/>
  <c r="X312" i="10"/>
  <c r="W312" i="10"/>
  <c r="V312" i="10"/>
  <c r="U312" i="10"/>
  <c r="T312" i="10"/>
  <c r="S312" i="10"/>
  <c r="R312" i="10"/>
  <c r="Q312" i="10"/>
  <c r="P312" i="10"/>
  <c r="O312" i="10"/>
  <c r="N312" i="10"/>
  <c r="M312" i="10"/>
  <c r="L312" i="10"/>
  <c r="K312" i="10"/>
  <c r="J312" i="10"/>
  <c r="I312" i="10"/>
  <c r="H312" i="10"/>
  <c r="G312" i="10"/>
  <c r="F312" i="10"/>
  <c r="E312" i="10"/>
  <c r="D312" i="10"/>
  <c r="C312" i="10"/>
  <c r="B312" i="10"/>
  <c r="A312" i="10"/>
  <c r="X311" i="10"/>
  <c r="W311" i="10"/>
  <c r="V311" i="10"/>
  <c r="U311" i="10"/>
  <c r="T311" i="10"/>
  <c r="S311" i="10"/>
  <c r="R311" i="10"/>
  <c r="Q311" i="10"/>
  <c r="P311" i="10"/>
  <c r="O311" i="10"/>
  <c r="N311" i="10"/>
  <c r="M311" i="10"/>
  <c r="L311" i="10"/>
  <c r="K311" i="10"/>
  <c r="J311" i="10"/>
  <c r="I311" i="10"/>
  <c r="H311" i="10"/>
  <c r="G311" i="10"/>
  <c r="F311" i="10"/>
  <c r="E311" i="10"/>
  <c r="D311" i="10"/>
  <c r="C311" i="10"/>
  <c r="B311" i="10"/>
  <c r="A311" i="10"/>
  <c r="X310" i="10"/>
  <c r="W310" i="10"/>
  <c r="V310" i="10"/>
  <c r="U310" i="10"/>
  <c r="T310" i="10"/>
  <c r="S310" i="10"/>
  <c r="R310" i="10"/>
  <c r="Q310" i="10"/>
  <c r="P310" i="10"/>
  <c r="O310" i="10"/>
  <c r="N310" i="10"/>
  <c r="M310" i="10"/>
  <c r="L310" i="10"/>
  <c r="K310" i="10"/>
  <c r="J310" i="10"/>
  <c r="I310" i="10"/>
  <c r="H310" i="10"/>
  <c r="G310" i="10"/>
  <c r="F310" i="10"/>
  <c r="E310" i="10"/>
  <c r="D310" i="10"/>
  <c r="C310" i="10"/>
  <c r="B310" i="10"/>
  <c r="A310" i="10"/>
  <c r="X309" i="10"/>
  <c r="W309" i="10"/>
  <c r="V309" i="10"/>
  <c r="U309" i="10"/>
  <c r="T309" i="10"/>
  <c r="S309" i="10"/>
  <c r="R309" i="10"/>
  <c r="Q309" i="10"/>
  <c r="P309" i="10"/>
  <c r="O309" i="10"/>
  <c r="N309" i="10"/>
  <c r="M309" i="10"/>
  <c r="L309" i="10"/>
  <c r="K309" i="10"/>
  <c r="J309" i="10"/>
  <c r="I309" i="10"/>
  <c r="H309" i="10"/>
  <c r="G309" i="10"/>
  <c r="F309" i="10"/>
  <c r="E309" i="10"/>
  <c r="D309" i="10"/>
  <c r="C309" i="10"/>
  <c r="B309" i="10"/>
  <c r="A309" i="10"/>
  <c r="X308" i="10"/>
  <c r="W308" i="10"/>
  <c r="V308" i="10"/>
  <c r="U308" i="10"/>
  <c r="T308" i="10"/>
  <c r="S308" i="10"/>
  <c r="R308" i="10"/>
  <c r="Q308" i="10"/>
  <c r="P308" i="10"/>
  <c r="O308" i="10"/>
  <c r="N308" i="10"/>
  <c r="M308" i="10"/>
  <c r="L308" i="10"/>
  <c r="K308" i="10"/>
  <c r="J308" i="10"/>
  <c r="I308" i="10"/>
  <c r="H308" i="10"/>
  <c r="G308" i="10"/>
  <c r="F308" i="10"/>
  <c r="E308" i="10"/>
  <c r="D308" i="10"/>
  <c r="C308" i="10"/>
  <c r="B308" i="10"/>
  <c r="A308" i="10"/>
  <c r="X307" i="10"/>
  <c r="W307" i="10"/>
  <c r="V307" i="10"/>
  <c r="U307" i="10"/>
  <c r="T307" i="10"/>
  <c r="S307" i="10"/>
  <c r="R307" i="10"/>
  <c r="Q307" i="10"/>
  <c r="P307" i="10"/>
  <c r="O307" i="10"/>
  <c r="N307" i="10"/>
  <c r="M307" i="10"/>
  <c r="L307" i="10"/>
  <c r="K307" i="10"/>
  <c r="J307" i="10"/>
  <c r="I307" i="10"/>
  <c r="H307" i="10"/>
  <c r="G307" i="10"/>
  <c r="F307" i="10"/>
  <c r="E307" i="10"/>
  <c r="D307" i="10"/>
  <c r="C307" i="10"/>
  <c r="B307" i="10"/>
  <c r="A307" i="10"/>
  <c r="X306" i="10"/>
  <c r="W306" i="10"/>
  <c r="V306" i="10"/>
  <c r="U306" i="10"/>
  <c r="T306" i="10"/>
  <c r="S306" i="10"/>
  <c r="R306" i="10"/>
  <c r="Q306" i="10"/>
  <c r="P306" i="10"/>
  <c r="O306" i="10"/>
  <c r="N306" i="10"/>
  <c r="M306" i="10"/>
  <c r="L306" i="10"/>
  <c r="K306" i="10"/>
  <c r="J306" i="10"/>
  <c r="I306" i="10"/>
  <c r="H306" i="10"/>
  <c r="G306" i="10"/>
  <c r="F306" i="10"/>
  <c r="E306" i="10"/>
  <c r="D306" i="10"/>
  <c r="C306" i="10"/>
  <c r="B306" i="10"/>
  <c r="A306" i="10"/>
  <c r="X305" i="10"/>
  <c r="W305" i="10"/>
  <c r="V305" i="10"/>
  <c r="U305" i="10"/>
  <c r="T305" i="10"/>
  <c r="S305" i="10"/>
  <c r="R305" i="10"/>
  <c r="Q305" i="10"/>
  <c r="P305" i="10"/>
  <c r="O305" i="10"/>
  <c r="N305" i="10"/>
  <c r="M305" i="10"/>
  <c r="L305" i="10"/>
  <c r="K305" i="10"/>
  <c r="J305" i="10"/>
  <c r="I305" i="10"/>
  <c r="H305" i="10"/>
  <c r="G305" i="10"/>
  <c r="F305" i="10"/>
  <c r="E305" i="10"/>
  <c r="D305" i="10"/>
  <c r="C305" i="10"/>
  <c r="B305" i="10"/>
  <c r="A305" i="10"/>
  <c r="X304" i="10"/>
  <c r="W304" i="10"/>
  <c r="V304" i="10"/>
  <c r="U304" i="10"/>
  <c r="T304" i="10"/>
  <c r="S304" i="10"/>
  <c r="R304" i="10"/>
  <c r="Q304" i="10"/>
  <c r="P304" i="10"/>
  <c r="O304" i="10"/>
  <c r="N304" i="10"/>
  <c r="M304" i="10"/>
  <c r="L304" i="10"/>
  <c r="K304" i="10"/>
  <c r="J304" i="10"/>
  <c r="I304" i="10"/>
  <c r="H304" i="10"/>
  <c r="G304" i="10"/>
  <c r="F304" i="10"/>
  <c r="E304" i="10"/>
  <c r="D304" i="10"/>
  <c r="C304" i="10"/>
  <c r="B304" i="10"/>
  <c r="A304" i="10"/>
  <c r="X303" i="10"/>
  <c r="W303" i="10"/>
  <c r="V303" i="10"/>
  <c r="U303" i="10"/>
  <c r="T303" i="10"/>
  <c r="S303" i="10"/>
  <c r="R303" i="10"/>
  <c r="Q303" i="10"/>
  <c r="P303" i="10"/>
  <c r="O303" i="10"/>
  <c r="N303" i="10"/>
  <c r="M303" i="10"/>
  <c r="L303" i="10"/>
  <c r="K303" i="10"/>
  <c r="J303" i="10"/>
  <c r="I303" i="10"/>
  <c r="H303" i="10"/>
  <c r="G303" i="10"/>
  <c r="F303" i="10"/>
  <c r="E303" i="10"/>
  <c r="D303" i="10"/>
  <c r="C303" i="10"/>
  <c r="B303" i="10"/>
  <c r="A303" i="10"/>
  <c r="X302" i="10"/>
  <c r="W302" i="10"/>
  <c r="V302" i="10"/>
  <c r="U302" i="10"/>
  <c r="T302" i="10"/>
  <c r="S302" i="10"/>
  <c r="R302" i="10"/>
  <c r="Q302" i="10"/>
  <c r="P302" i="10"/>
  <c r="O302" i="10"/>
  <c r="N302" i="10"/>
  <c r="M302" i="10"/>
  <c r="L302" i="10"/>
  <c r="K302" i="10"/>
  <c r="J302" i="10"/>
  <c r="I302" i="10"/>
  <c r="H302" i="10"/>
  <c r="G302" i="10"/>
  <c r="F302" i="10"/>
  <c r="E302" i="10"/>
  <c r="D302" i="10"/>
  <c r="C302" i="10"/>
  <c r="B302" i="10"/>
  <c r="A302" i="10"/>
  <c r="X301" i="10"/>
  <c r="W301" i="10"/>
  <c r="V301" i="10"/>
  <c r="U301" i="10"/>
  <c r="T301" i="10"/>
  <c r="S301" i="10"/>
  <c r="R301" i="10"/>
  <c r="Q301" i="10"/>
  <c r="P301" i="10"/>
  <c r="O301" i="10"/>
  <c r="N301" i="10"/>
  <c r="M301" i="10"/>
  <c r="L301" i="10"/>
  <c r="K301" i="10"/>
  <c r="J301" i="10"/>
  <c r="I301" i="10"/>
  <c r="H301" i="10"/>
  <c r="G301" i="10"/>
  <c r="F301" i="10"/>
  <c r="E301" i="10"/>
  <c r="D301" i="10"/>
  <c r="C301" i="10"/>
  <c r="B301" i="10"/>
  <c r="A301" i="10"/>
  <c r="X300" i="10"/>
  <c r="W300" i="10"/>
  <c r="V300" i="10"/>
  <c r="U300" i="10"/>
  <c r="T300" i="10"/>
  <c r="S300" i="10"/>
  <c r="R300" i="10"/>
  <c r="Q300" i="10"/>
  <c r="P300" i="10"/>
  <c r="O300" i="10"/>
  <c r="N300" i="10"/>
  <c r="M300" i="10"/>
  <c r="L300" i="10"/>
  <c r="K300" i="10"/>
  <c r="J300" i="10"/>
  <c r="I300" i="10"/>
  <c r="H300" i="10"/>
  <c r="G300" i="10"/>
  <c r="F300" i="10"/>
  <c r="E300" i="10"/>
  <c r="D300" i="10"/>
  <c r="C300" i="10"/>
  <c r="B300" i="10"/>
  <c r="A300" i="10"/>
  <c r="X299" i="10"/>
  <c r="W299" i="10"/>
  <c r="V299" i="10"/>
  <c r="U299" i="10"/>
  <c r="T299" i="10"/>
  <c r="S299" i="10"/>
  <c r="R299" i="10"/>
  <c r="Q299" i="10"/>
  <c r="P299" i="10"/>
  <c r="O299" i="10"/>
  <c r="N299" i="10"/>
  <c r="M299" i="10"/>
  <c r="L299" i="10"/>
  <c r="K299" i="10"/>
  <c r="J299" i="10"/>
  <c r="I299" i="10"/>
  <c r="H299" i="10"/>
  <c r="G299" i="10"/>
  <c r="F299" i="10"/>
  <c r="E299" i="10"/>
  <c r="D299" i="10"/>
  <c r="C299" i="10"/>
  <c r="B299" i="10"/>
  <c r="A299" i="10"/>
  <c r="X298" i="10"/>
  <c r="W298" i="10"/>
  <c r="V298" i="10"/>
  <c r="U298" i="10"/>
  <c r="T298" i="10"/>
  <c r="S298" i="10"/>
  <c r="R298" i="10"/>
  <c r="Q298" i="10"/>
  <c r="P298" i="10"/>
  <c r="O298" i="10"/>
  <c r="N298" i="10"/>
  <c r="M298" i="10"/>
  <c r="L298" i="10"/>
  <c r="K298" i="10"/>
  <c r="J298" i="10"/>
  <c r="I298" i="10"/>
  <c r="H298" i="10"/>
  <c r="G298" i="10"/>
  <c r="F298" i="10"/>
  <c r="E298" i="10"/>
  <c r="D298" i="10"/>
  <c r="C298" i="10"/>
  <c r="B298" i="10"/>
  <c r="A298" i="10"/>
  <c r="X297" i="10"/>
  <c r="W297" i="10"/>
  <c r="V297" i="10"/>
  <c r="U297" i="10"/>
  <c r="T297" i="10"/>
  <c r="S297" i="10"/>
  <c r="R297" i="10"/>
  <c r="Q297" i="10"/>
  <c r="P297" i="10"/>
  <c r="O297" i="10"/>
  <c r="N297" i="10"/>
  <c r="M297" i="10"/>
  <c r="L297" i="10"/>
  <c r="K297" i="10"/>
  <c r="J297" i="10"/>
  <c r="I297" i="10"/>
  <c r="H297" i="10"/>
  <c r="G297" i="10"/>
  <c r="F297" i="10"/>
  <c r="E297" i="10"/>
  <c r="D297" i="10"/>
  <c r="C297" i="10"/>
  <c r="B297" i="10"/>
  <c r="A297" i="10"/>
  <c r="X296" i="10"/>
  <c r="W296" i="10"/>
  <c r="V296" i="10"/>
  <c r="U296" i="10"/>
  <c r="T296" i="10"/>
  <c r="S296" i="10"/>
  <c r="R296" i="10"/>
  <c r="Q296" i="10"/>
  <c r="P296" i="10"/>
  <c r="O296" i="10"/>
  <c r="N296" i="10"/>
  <c r="M296" i="10"/>
  <c r="L296" i="10"/>
  <c r="K296" i="10"/>
  <c r="J296" i="10"/>
  <c r="I296" i="10"/>
  <c r="H296" i="10"/>
  <c r="G296" i="10"/>
  <c r="F296" i="10"/>
  <c r="E296" i="10"/>
  <c r="D296" i="10"/>
  <c r="C296" i="10"/>
  <c r="B296" i="10"/>
  <c r="A296" i="10"/>
  <c r="X295" i="10"/>
  <c r="W295" i="10"/>
  <c r="V295" i="10"/>
  <c r="U295" i="10"/>
  <c r="T295" i="10"/>
  <c r="S295" i="10"/>
  <c r="R295" i="10"/>
  <c r="Q295" i="10"/>
  <c r="P295" i="10"/>
  <c r="O295" i="10"/>
  <c r="N295" i="10"/>
  <c r="M295" i="10"/>
  <c r="L295" i="10"/>
  <c r="K295" i="10"/>
  <c r="J295" i="10"/>
  <c r="I295" i="10"/>
  <c r="H295" i="10"/>
  <c r="G295" i="10"/>
  <c r="F295" i="10"/>
  <c r="E295" i="10"/>
  <c r="D295" i="10"/>
  <c r="C295" i="10"/>
  <c r="B295" i="10"/>
  <c r="A295" i="10"/>
  <c r="X294" i="10"/>
  <c r="W294" i="10"/>
  <c r="V294" i="10"/>
  <c r="U294" i="10"/>
  <c r="T294" i="10"/>
  <c r="S294" i="10"/>
  <c r="R294" i="10"/>
  <c r="Q294" i="10"/>
  <c r="P294" i="10"/>
  <c r="O294" i="10"/>
  <c r="N294" i="10"/>
  <c r="M294" i="10"/>
  <c r="L294" i="10"/>
  <c r="K294" i="10"/>
  <c r="J294" i="10"/>
  <c r="I294" i="10"/>
  <c r="H294" i="10"/>
  <c r="G294" i="10"/>
  <c r="F294" i="10"/>
  <c r="E294" i="10"/>
  <c r="D294" i="10"/>
  <c r="C294" i="10"/>
  <c r="B294" i="10"/>
  <c r="A294" i="10"/>
  <c r="X293" i="10"/>
  <c r="W293" i="10"/>
  <c r="V293" i="10"/>
  <c r="U293" i="10"/>
  <c r="T293" i="10"/>
  <c r="S293" i="10"/>
  <c r="R293" i="10"/>
  <c r="Q293" i="10"/>
  <c r="P293" i="10"/>
  <c r="O293" i="10"/>
  <c r="N293" i="10"/>
  <c r="M293" i="10"/>
  <c r="L293" i="10"/>
  <c r="K293" i="10"/>
  <c r="J293" i="10"/>
  <c r="I293" i="10"/>
  <c r="H293" i="10"/>
  <c r="G293" i="10"/>
  <c r="F293" i="10"/>
  <c r="E293" i="10"/>
  <c r="D293" i="10"/>
  <c r="C293" i="10"/>
  <c r="B293" i="10"/>
  <c r="A293" i="10"/>
  <c r="X292" i="10"/>
  <c r="W292" i="10"/>
  <c r="V292" i="10"/>
  <c r="U292" i="10"/>
  <c r="T292" i="10"/>
  <c r="S292" i="10"/>
  <c r="R292" i="10"/>
  <c r="Q292" i="10"/>
  <c r="P292" i="10"/>
  <c r="O292" i="10"/>
  <c r="N292" i="10"/>
  <c r="M292" i="10"/>
  <c r="L292" i="10"/>
  <c r="K292" i="10"/>
  <c r="J292" i="10"/>
  <c r="I292" i="10"/>
  <c r="H292" i="10"/>
  <c r="G292" i="10"/>
  <c r="F292" i="10"/>
  <c r="E292" i="10"/>
  <c r="D292" i="10"/>
  <c r="C292" i="10"/>
  <c r="B292" i="10"/>
  <c r="A292" i="10"/>
  <c r="X291" i="10"/>
  <c r="W291" i="10"/>
  <c r="V291" i="10"/>
  <c r="U291" i="10"/>
  <c r="T291" i="10"/>
  <c r="S291" i="10"/>
  <c r="R291" i="10"/>
  <c r="Q291" i="10"/>
  <c r="P291" i="10"/>
  <c r="O291" i="10"/>
  <c r="N291" i="10"/>
  <c r="M291" i="10"/>
  <c r="L291" i="10"/>
  <c r="K291" i="10"/>
  <c r="J291" i="10"/>
  <c r="I291" i="10"/>
  <c r="H291" i="10"/>
  <c r="G291" i="10"/>
  <c r="F291" i="10"/>
  <c r="E291" i="10"/>
  <c r="D291" i="10"/>
  <c r="C291" i="10"/>
  <c r="B291" i="10"/>
  <c r="A291" i="10"/>
  <c r="X290" i="10"/>
  <c r="W290" i="10"/>
  <c r="V290" i="10"/>
  <c r="U290" i="10"/>
  <c r="T290" i="10"/>
  <c r="S290" i="10"/>
  <c r="R290" i="10"/>
  <c r="Q290" i="10"/>
  <c r="P290" i="10"/>
  <c r="O290" i="10"/>
  <c r="N290" i="10"/>
  <c r="M290" i="10"/>
  <c r="L290" i="10"/>
  <c r="K290" i="10"/>
  <c r="J290" i="10"/>
  <c r="I290" i="10"/>
  <c r="H290" i="10"/>
  <c r="G290" i="10"/>
  <c r="F290" i="10"/>
  <c r="E290" i="10"/>
  <c r="D290" i="10"/>
  <c r="C290" i="10"/>
  <c r="B290" i="10"/>
  <c r="A290" i="10"/>
  <c r="X289" i="10"/>
  <c r="W289" i="10"/>
  <c r="V289" i="10"/>
  <c r="U289" i="10"/>
  <c r="T289" i="10"/>
  <c r="S289" i="10"/>
  <c r="R289" i="10"/>
  <c r="Q289" i="10"/>
  <c r="P289" i="10"/>
  <c r="O289" i="10"/>
  <c r="N289" i="10"/>
  <c r="M289" i="10"/>
  <c r="L289" i="10"/>
  <c r="K289" i="10"/>
  <c r="J289" i="10"/>
  <c r="I289" i="10"/>
  <c r="H289" i="10"/>
  <c r="G289" i="10"/>
  <c r="F289" i="10"/>
  <c r="E289" i="10"/>
  <c r="D289" i="10"/>
  <c r="C289" i="10"/>
  <c r="B289" i="10"/>
  <c r="A289" i="10"/>
  <c r="X288" i="10"/>
  <c r="W288" i="10"/>
  <c r="V288" i="10"/>
  <c r="U288" i="10"/>
  <c r="T288" i="10"/>
  <c r="S288" i="10"/>
  <c r="R288" i="10"/>
  <c r="Q288" i="10"/>
  <c r="P288" i="10"/>
  <c r="O288" i="10"/>
  <c r="N288" i="10"/>
  <c r="M288" i="10"/>
  <c r="L288" i="10"/>
  <c r="K288" i="10"/>
  <c r="J288" i="10"/>
  <c r="I288" i="10"/>
  <c r="H288" i="10"/>
  <c r="G288" i="10"/>
  <c r="F288" i="10"/>
  <c r="E288" i="10"/>
  <c r="D288" i="10"/>
  <c r="C288" i="10"/>
  <c r="B288" i="10"/>
  <c r="A288" i="10"/>
  <c r="X287" i="10"/>
  <c r="W287" i="10"/>
  <c r="V287" i="10"/>
  <c r="U287" i="10"/>
  <c r="T287" i="10"/>
  <c r="S287" i="10"/>
  <c r="R287" i="10"/>
  <c r="Q287" i="10"/>
  <c r="P287" i="10"/>
  <c r="O287" i="10"/>
  <c r="N287" i="10"/>
  <c r="M287" i="10"/>
  <c r="L287" i="10"/>
  <c r="K287" i="10"/>
  <c r="J287" i="10"/>
  <c r="I287" i="10"/>
  <c r="H287" i="10"/>
  <c r="G287" i="10"/>
  <c r="F287" i="10"/>
  <c r="E287" i="10"/>
  <c r="D287" i="10"/>
  <c r="C287" i="10"/>
  <c r="B287" i="10"/>
  <c r="A287" i="10"/>
  <c r="X286" i="10"/>
  <c r="W286" i="10"/>
  <c r="V286" i="10"/>
  <c r="U286" i="10"/>
  <c r="T286" i="10"/>
  <c r="S286" i="10"/>
  <c r="R286" i="10"/>
  <c r="Q286" i="10"/>
  <c r="P286" i="10"/>
  <c r="O286" i="10"/>
  <c r="N286" i="10"/>
  <c r="M286" i="10"/>
  <c r="L286" i="10"/>
  <c r="K286" i="10"/>
  <c r="J286" i="10"/>
  <c r="I286" i="10"/>
  <c r="H286" i="10"/>
  <c r="G286" i="10"/>
  <c r="F286" i="10"/>
  <c r="E286" i="10"/>
  <c r="D286" i="10"/>
  <c r="C286" i="10"/>
  <c r="B286" i="10"/>
  <c r="A286" i="10"/>
  <c r="X285" i="10"/>
  <c r="W285" i="10"/>
  <c r="V285" i="10"/>
  <c r="U285" i="10"/>
  <c r="T285" i="10"/>
  <c r="S285" i="10"/>
  <c r="R285" i="10"/>
  <c r="Q285" i="10"/>
  <c r="P285" i="10"/>
  <c r="O285" i="10"/>
  <c r="N285" i="10"/>
  <c r="M285" i="10"/>
  <c r="L285" i="10"/>
  <c r="K285" i="10"/>
  <c r="J285" i="10"/>
  <c r="I285" i="10"/>
  <c r="H285" i="10"/>
  <c r="G285" i="10"/>
  <c r="F285" i="10"/>
  <c r="E285" i="10"/>
  <c r="D285" i="10"/>
  <c r="C285" i="10"/>
  <c r="B285" i="10"/>
  <c r="A285" i="10"/>
  <c r="X284" i="10"/>
  <c r="W284" i="10"/>
  <c r="V284" i="10"/>
  <c r="U284" i="10"/>
  <c r="T284" i="10"/>
  <c r="S284" i="10"/>
  <c r="R284" i="10"/>
  <c r="Q284" i="10"/>
  <c r="P284" i="10"/>
  <c r="O284" i="10"/>
  <c r="N284" i="10"/>
  <c r="M284" i="10"/>
  <c r="L284" i="10"/>
  <c r="K284" i="10"/>
  <c r="J284" i="10"/>
  <c r="I284" i="10"/>
  <c r="H284" i="10"/>
  <c r="G284" i="10"/>
  <c r="F284" i="10"/>
  <c r="E284" i="10"/>
  <c r="D284" i="10"/>
  <c r="C284" i="10"/>
  <c r="B284" i="10"/>
  <c r="A284" i="10"/>
  <c r="X283" i="10"/>
  <c r="W283" i="10"/>
  <c r="V283" i="10"/>
  <c r="U283" i="10"/>
  <c r="T283" i="10"/>
  <c r="S283" i="10"/>
  <c r="R283" i="10"/>
  <c r="Q283" i="10"/>
  <c r="P283" i="10"/>
  <c r="O283" i="10"/>
  <c r="N283" i="10"/>
  <c r="M283" i="10"/>
  <c r="L283" i="10"/>
  <c r="K283" i="10"/>
  <c r="J283" i="10"/>
  <c r="I283" i="10"/>
  <c r="H283" i="10"/>
  <c r="G283" i="10"/>
  <c r="F283" i="10"/>
  <c r="E283" i="10"/>
  <c r="D283" i="10"/>
  <c r="C283" i="10"/>
  <c r="B283" i="10"/>
  <c r="A283" i="10"/>
  <c r="X282" i="10"/>
  <c r="W282" i="10"/>
  <c r="V282" i="10"/>
  <c r="U282" i="10"/>
  <c r="T282" i="10"/>
  <c r="S282" i="10"/>
  <c r="R282" i="10"/>
  <c r="Q282" i="10"/>
  <c r="P282" i="10"/>
  <c r="O282" i="10"/>
  <c r="N282" i="10"/>
  <c r="M282" i="10"/>
  <c r="L282" i="10"/>
  <c r="K282" i="10"/>
  <c r="J282" i="10"/>
  <c r="I282" i="10"/>
  <c r="H282" i="10"/>
  <c r="G282" i="10"/>
  <c r="F282" i="10"/>
  <c r="E282" i="10"/>
  <c r="D282" i="10"/>
  <c r="C282" i="10"/>
  <c r="B282" i="10"/>
  <c r="A282" i="10"/>
  <c r="X281" i="10"/>
  <c r="W281" i="10"/>
  <c r="V281" i="10"/>
  <c r="U281" i="10"/>
  <c r="T281" i="10"/>
  <c r="S281" i="10"/>
  <c r="R281" i="10"/>
  <c r="Q281" i="10"/>
  <c r="P281" i="10"/>
  <c r="O281" i="10"/>
  <c r="N281" i="10"/>
  <c r="M281" i="10"/>
  <c r="L281" i="10"/>
  <c r="K281" i="10"/>
  <c r="J281" i="10"/>
  <c r="I281" i="10"/>
  <c r="H281" i="10"/>
  <c r="G281" i="10"/>
  <c r="F281" i="10"/>
  <c r="E281" i="10"/>
  <c r="D281" i="10"/>
  <c r="C281" i="10"/>
  <c r="B281" i="10"/>
  <c r="A281" i="10"/>
  <c r="X280" i="10"/>
  <c r="W280" i="10"/>
  <c r="V280" i="10"/>
  <c r="U280" i="10"/>
  <c r="T280" i="10"/>
  <c r="S280" i="10"/>
  <c r="R280" i="10"/>
  <c r="Q280" i="10"/>
  <c r="P280" i="10"/>
  <c r="O280" i="10"/>
  <c r="N280" i="10"/>
  <c r="M280" i="10"/>
  <c r="L280" i="10"/>
  <c r="K280" i="10"/>
  <c r="J280" i="10"/>
  <c r="I280" i="10"/>
  <c r="H280" i="10"/>
  <c r="G280" i="10"/>
  <c r="F280" i="10"/>
  <c r="E280" i="10"/>
  <c r="D280" i="10"/>
  <c r="C280" i="10"/>
  <c r="B280" i="10"/>
  <c r="A280" i="10"/>
  <c r="X279" i="10"/>
  <c r="W279" i="10"/>
  <c r="V279" i="10"/>
  <c r="U279" i="10"/>
  <c r="T279" i="10"/>
  <c r="S279" i="10"/>
  <c r="R279" i="10"/>
  <c r="Q279" i="10"/>
  <c r="P279" i="10"/>
  <c r="O279" i="10"/>
  <c r="N279" i="10"/>
  <c r="M279" i="10"/>
  <c r="L279" i="10"/>
  <c r="K279" i="10"/>
  <c r="J279" i="10"/>
  <c r="I279" i="10"/>
  <c r="H279" i="10"/>
  <c r="G279" i="10"/>
  <c r="F279" i="10"/>
  <c r="E279" i="10"/>
  <c r="D279" i="10"/>
  <c r="C279" i="10"/>
  <c r="B279" i="10"/>
  <c r="A279" i="10"/>
  <c r="X278" i="10"/>
  <c r="W278" i="10"/>
  <c r="V278" i="10"/>
  <c r="U278" i="10"/>
  <c r="T278" i="10"/>
  <c r="S278" i="10"/>
  <c r="R278" i="10"/>
  <c r="Q278" i="10"/>
  <c r="P278" i="10"/>
  <c r="O278" i="10"/>
  <c r="N278" i="10"/>
  <c r="M278" i="10"/>
  <c r="L278" i="10"/>
  <c r="K278" i="10"/>
  <c r="J278" i="10"/>
  <c r="I278" i="10"/>
  <c r="H278" i="10"/>
  <c r="G278" i="10"/>
  <c r="F278" i="10"/>
  <c r="E278" i="10"/>
  <c r="D278" i="10"/>
  <c r="C278" i="10"/>
  <c r="B278" i="10"/>
  <c r="A278" i="10"/>
  <c r="X277" i="10"/>
  <c r="W277" i="10"/>
  <c r="V277" i="10"/>
  <c r="U277" i="10"/>
  <c r="T277" i="10"/>
  <c r="S277" i="10"/>
  <c r="R277" i="10"/>
  <c r="Q277" i="10"/>
  <c r="P277" i="10"/>
  <c r="O277" i="10"/>
  <c r="N277" i="10"/>
  <c r="M277" i="10"/>
  <c r="L277" i="10"/>
  <c r="K277" i="10"/>
  <c r="J277" i="10"/>
  <c r="I277" i="10"/>
  <c r="H277" i="10"/>
  <c r="G277" i="10"/>
  <c r="F277" i="10"/>
  <c r="E277" i="10"/>
  <c r="D277" i="10"/>
  <c r="C277" i="10"/>
  <c r="B277" i="10"/>
  <c r="A277" i="10"/>
  <c r="X276" i="10"/>
  <c r="W276" i="10"/>
  <c r="V276" i="10"/>
  <c r="U276" i="10"/>
  <c r="T276" i="10"/>
  <c r="S276" i="10"/>
  <c r="R276" i="10"/>
  <c r="Q276" i="10"/>
  <c r="P276" i="10"/>
  <c r="O276" i="10"/>
  <c r="N276" i="10"/>
  <c r="M276" i="10"/>
  <c r="L276" i="10"/>
  <c r="K276" i="10"/>
  <c r="J276" i="10"/>
  <c r="I276" i="10"/>
  <c r="H276" i="10"/>
  <c r="G276" i="10"/>
  <c r="F276" i="10"/>
  <c r="E276" i="10"/>
  <c r="D276" i="10"/>
  <c r="C276" i="10"/>
  <c r="B276" i="10"/>
  <c r="A276" i="10"/>
  <c r="X275" i="10"/>
  <c r="W275" i="10"/>
  <c r="V275" i="10"/>
  <c r="U275" i="10"/>
  <c r="T275" i="10"/>
  <c r="S275" i="10"/>
  <c r="R275" i="10"/>
  <c r="Q275" i="10"/>
  <c r="P275" i="10"/>
  <c r="O275" i="10"/>
  <c r="N275" i="10"/>
  <c r="M275" i="10"/>
  <c r="L275" i="10"/>
  <c r="K275" i="10"/>
  <c r="J275" i="10"/>
  <c r="I275" i="10"/>
  <c r="H275" i="10"/>
  <c r="G275" i="10"/>
  <c r="F275" i="10"/>
  <c r="E275" i="10"/>
  <c r="D275" i="10"/>
  <c r="C275" i="10"/>
  <c r="B275" i="10"/>
  <c r="A275" i="10"/>
  <c r="X274" i="10"/>
  <c r="W274" i="10"/>
  <c r="V274" i="10"/>
  <c r="U274" i="10"/>
  <c r="T274" i="10"/>
  <c r="S274" i="10"/>
  <c r="R274" i="10"/>
  <c r="Q274" i="10"/>
  <c r="P274" i="10"/>
  <c r="O274" i="10"/>
  <c r="N274" i="10"/>
  <c r="M274" i="10"/>
  <c r="L274" i="10"/>
  <c r="K274" i="10"/>
  <c r="J274" i="10"/>
  <c r="I274" i="10"/>
  <c r="H274" i="10"/>
  <c r="G274" i="10"/>
  <c r="F274" i="10"/>
  <c r="E274" i="10"/>
  <c r="D274" i="10"/>
  <c r="C274" i="10"/>
  <c r="B274" i="10"/>
  <c r="A274" i="10"/>
  <c r="X273" i="10"/>
  <c r="W273" i="10"/>
  <c r="V273" i="10"/>
  <c r="U273" i="10"/>
  <c r="T273" i="10"/>
  <c r="S273" i="10"/>
  <c r="R273" i="10"/>
  <c r="Q273" i="10"/>
  <c r="P273" i="10"/>
  <c r="O273" i="10"/>
  <c r="N273" i="10"/>
  <c r="M273" i="10"/>
  <c r="L273" i="10"/>
  <c r="K273" i="10"/>
  <c r="J273" i="10"/>
  <c r="I273" i="10"/>
  <c r="H273" i="10"/>
  <c r="G273" i="10"/>
  <c r="F273" i="10"/>
  <c r="E273" i="10"/>
  <c r="D273" i="10"/>
  <c r="C273" i="10"/>
  <c r="B273" i="10"/>
  <c r="A273" i="10"/>
  <c r="X272" i="10"/>
  <c r="W272" i="10"/>
  <c r="V272" i="10"/>
  <c r="U272" i="10"/>
  <c r="T272" i="10"/>
  <c r="S272" i="10"/>
  <c r="R272" i="10"/>
  <c r="Q272" i="10"/>
  <c r="P272" i="10"/>
  <c r="O272" i="10"/>
  <c r="N272" i="10"/>
  <c r="M272" i="10"/>
  <c r="L272" i="10"/>
  <c r="K272" i="10"/>
  <c r="J272" i="10"/>
  <c r="I272" i="10"/>
  <c r="H272" i="10"/>
  <c r="G272" i="10"/>
  <c r="F272" i="10"/>
  <c r="E272" i="10"/>
  <c r="D272" i="10"/>
  <c r="C272" i="10"/>
  <c r="B272" i="10"/>
  <c r="A272" i="10"/>
  <c r="X271" i="10"/>
  <c r="W271" i="10"/>
  <c r="V271" i="10"/>
  <c r="U271" i="10"/>
  <c r="T271" i="10"/>
  <c r="S271" i="10"/>
  <c r="R271" i="10"/>
  <c r="Q271" i="10"/>
  <c r="P271" i="10"/>
  <c r="O271" i="10"/>
  <c r="N271" i="10"/>
  <c r="M271" i="10"/>
  <c r="L271" i="10"/>
  <c r="K271" i="10"/>
  <c r="J271" i="10"/>
  <c r="I271" i="10"/>
  <c r="H271" i="10"/>
  <c r="G271" i="10"/>
  <c r="F271" i="10"/>
  <c r="E271" i="10"/>
  <c r="D271" i="10"/>
  <c r="C271" i="10"/>
  <c r="B271" i="10"/>
  <c r="A271" i="10"/>
  <c r="X270" i="10"/>
  <c r="W270" i="10"/>
  <c r="V270" i="10"/>
  <c r="U270" i="10"/>
  <c r="T270" i="10"/>
  <c r="S270" i="10"/>
  <c r="R270" i="10"/>
  <c r="Q270" i="10"/>
  <c r="P270" i="10"/>
  <c r="O270" i="10"/>
  <c r="N270" i="10"/>
  <c r="M270" i="10"/>
  <c r="L270" i="10"/>
  <c r="K270" i="10"/>
  <c r="J270" i="10"/>
  <c r="I270" i="10"/>
  <c r="H270" i="10"/>
  <c r="G270" i="10"/>
  <c r="F270" i="10"/>
  <c r="E270" i="10"/>
  <c r="D270" i="10"/>
  <c r="C270" i="10"/>
  <c r="B270" i="10"/>
  <c r="A270" i="10"/>
  <c r="X269" i="10"/>
  <c r="W269" i="10"/>
  <c r="V269" i="10"/>
  <c r="U269" i="10"/>
  <c r="T269" i="10"/>
  <c r="S269" i="10"/>
  <c r="R269" i="10"/>
  <c r="Q269" i="10"/>
  <c r="P269" i="10"/>
  <c r="O269" i="10"/>
  <c r="N269" i="10"/>
  <c r="M269" i="10"/>
  <c r="L269" i="10"/>
  <c r="K269" i="10"/>
  <c r="J269" i="10"/>
  <c r="I269" i="10"/>
  <c r="H269" i="10"/>
  <c r="G269" i="10"/>
  <c r="F269" i="10"/>
  <c r="E269" i="10"/>
  <c r="D269" i="10"/>
  <c r="C269" i="10"/>
  <c r="B269" i="10"/>
  <c r="A269" i="10"/>
  <c r="X268" i="10"/>
  <c r="W268" i="10"/>
  <c r="V268" i="10"/>
  <c r="U268" i="10"/>
  <c r="T268" i="10"/>
  <c r="S268" i="10"/>
  <c r="R268" i="10"/>
  <c r="Q268" i="10"/>
  <c r="P268" i="10"/>
  <c r="O268" i="10"/>
  <c r="N268" i="10"/>
  <c r="M268" i="10"/>
  <c r="L268" i="10"/>
  <c r="K268" i="10"/>
  <c r="J268" i="10"/>
  <c r="I268" i="10"/>
  <c r="H268" i="10"/>
  <c r="G268" i="10"/>
  <c r="F268" i="10"/>
  <c r="E268" i="10"/>
  <c r="D268" i="10"/>
  <c r="C268" i="10"/>
  <c r="B268" i="10"/>
  <c r="A268" i="10"/>
  <c r="X267" i="10"/>
  <c r="W267" i="10"/>
  <c r="V267" i="10"/>
  <c r="U267" i="10"/>
  <c r="T267" i="10"/>
  <c r="S267" i="10"/>
  <c r="R267" i="10"/>
  <c r="Q267" i="10"/>
  <c r="P267" i="10"/>
  <c r="O267" i="10"/>
  <c r="N267" i="10"/>
  <c r="M267" i="10"/>
  <c r="L267" i="10"/>
  <c r="K267" i="10"/>
  <c r="J267" i="10"/>
  <c r="I267" i="10"/>
  <c r="H267" i="10"/>
  <c r="G267" i="10"/>
  <c r="F267" i="10"/>
  <c r="E267" i="10"/>
  <c r="D267" i="10"/>
  <c r="C267" i="10"/>
  <c r="B267" i="10"/>
  <c r="A267" i="10"/>
  <c r="X266" i="10"/>
  <c r="W266" i="10"/>
  <c r="V266" i="10"/>
  <c r="U266" i="10"/>
  <c r="T266" i="10"/>
  <c r="S266" i="10"/>
  <c r="R266" i="10"/>
  <c r="Q266" i="10"/>
  <c r="P266" i="10"/>
  <c r="O266" i="10"/>
  <c r="N266" i="10"/>
  <c r="M266" i="10"/>
  <c r="L266" i="10"/>
  <c r="K266" i="10"/>
  <c r="J266" i="10"/>
  <c r="I266" i="10"/>
  <c r="H266" i="10"/>
  <c r="G266" i="10"/>
  <c r="F266" i="10"/>
  <c r="E266" i="10"/>
  <c r="D266" i="10"/>
  <c r="C266" i="10"/>
  <c r="B266" i="10"/>
  <c r="A266" i="10"/>
  <c r="X265" i="10"/>
  <c r="W265" i="10"/>
  <c r="V265" i="10"/>
  <c r="U265" i="10"/>
  <c r="T265" i="10"/>
  <c r="S265" i="10"/>
  <c r="R265" i="10"/>
  <c r="Q265" i="10"/>
  <c r="P265" i="10"/>
  <c r="O265" i="10"/>
  <c r="N265" i="10"/>
  <c r="M265" i="10"/>
  <c r="L265" i="10"/>
  <c r="K265" i="10"/>
  <c r="J265" i="10"/>
  <c r="I265" i="10"/>
  <c r="H265" i="10"/>
  <c r="G265" i="10"/>
  <c r="F265" i="10"/>
  <c r="E265" i="10"/>
  <c r="D265" i="10"/>
  <c r="C265" i="10"/>
  <c r="B265" i="10"/>
  <c r="A265" i="10"/>
  <c r="X264" i="10"/>
  <c r="W264" i="10"/>
  <c r="V264" i="10"/>
  <c r="U264" i="10"/>
  <c r="T264" i="10"/>
  <c r="S264" i="10"/>
  <c r="R264" i="10"/>
  <c r="Q264" i="10"/>
  <c r="P264" i="10"/>
  <c r="O264" i="10"/>
  <c r="N264" i="10"/>
  <c r="M264" i="10"/>
  <c r="L264" i="10"/>
  <c r="K264" i="10"/>
  <c r="J264" i="10"/>
  <c r="I264" i="10"/>
  <c r="H264" i="10"/>
  <c r="G264" i="10"/>
  <c r="F264" i="10"/>
  <c r="E264" i="10"/>
  <c r="D264" i="10"/>
  <c r="C264" i="10"/>
  <c r="B264" i="10"/>
  <c r="A264" i="10"/>
  <c r="X263" i="10"/>
  <c r="W263" i="10"/>
  <c r="V263" i="10"/>
  <c r="U263" i="10"/>
  <c r="T263" i="10"/>
  <c r="S263" i="10"/>
  <c r="R263" i="10"/>
  <c r="Q263" i="10"/>
  <c r="P263" i="10"/>
  <c r="O263" i="10"/>
  <c r="N263" i="10"/>
  <c r="M263" i="10"/>
  <c r="L263" i="10"/>
  <c r="K263" i="10"/>
  <c r="J263" i="10"/>
  <c r="I263" i="10"/>
  <c r="H263" i="10"/>
  <c r="G263" i="10"/>
  <c r="F263" i="10"/>
  <c r="E263" i="10"/>
  <c r="D263" i="10"/>
  <c r="C263" i="10"/>
  <c r="B263" i="10"/>
  <c r="A263" i="10"/>
  <c r="X262" i="10"/>
  <c r="W262" i="10"/>
  <c r="V262" i="10"/>
  <c r="U262" i="10"/>
  <c r="T262" i="10"/>
  <c r="S262" i="10"/>
  <c r="R262" i="10"/>
  <c r="Q262" i="10"/>
  <c r="P262" i="10"/>
  <c r="O262" i="10"/>
  <c r="N262" i="10"/>
  <c r="M262" i="10"/>
  <c r="L262" i="10"/>
  <c r="K262" i="10"/>
  <c r="J262" i="10"/>
  <c r="I262" i="10"/>
  <c r="H262" i="10"/>
  <c r="G262" i="10"/>
  <c r="F262" i="10"/>
  <c r="E262" i="10"/>
  <c r="D262" i="10"/>
  <c r="C262" i="10"/>
  <c r="B262" i="10"/>
  <c r="A262" i="10"/>
  <c r="X261" i="10"/>
  <c r="W261" i="10"/>
  <c r="V261" i="10"/>
  <c r="U261" i="10"/>
  <c r="T261" i="10"/>
  <c r="S261" i="10"/>
  <c r="R261" i="10"/>
  <c r="Q261" i="10"/>
  <c r="P261" i="10"/>
  <c r="O261" i="10"/>
  <c r="N261" i="10"/>
  <c r="M261" i="10"/>
  <c r="L261" i="10"/>
  <c r="K261" i="10"/>
  <c r="J261" i="10"/>
  <c r="I261" i="10"/>
  <c r="H261" i="10"/>
  <c r="G261" i="10"/>
  <c r="F261" i="10"/>
  <c r="E261" i="10"/>
  <c r="D261" i="10"/>
  <c r="C261" i="10"/>
  <c r="B261" i="10"/>
  <c r="A261" i="10"/>
  <c r="X260" i="10"/>
  <c r="W260" i="10"/>
  <c r="V260" i="10"/>
  <c r="U260" i="10"/>
  <c r="T260" i="10"/>
  <c r="S260" i="10"/>
  <c r="R260" i="10"/>
  <c r="Q260" i="10"/>
  <c r="P260" i="10"/>
  <c r="O260" i="10"/>
  <c r="N260" i="10"/>
  <c r="M260" i="10"/>
  <c r="L260" i="10"/>
  <c r="K260" i="10"/>
  <c r="J260" i="10"/>
  <c r="I260" i="10"/>
  <c r="H260" i="10"/>
  <c r="G260" i="10"/>
  <c r="F260" i="10"/>
  <c r="E260" i="10"/>
  <c r="D260" i="10"/>
  <c r="C260" i="10"/>
  <c r="B260" i="10"/>
  <c r="A260" i="10"/>
  <c r="X259" i="10"/>
  <c r="W259" i="10"/>
  <c r="V259" i="10"/>
  <c r="U259" i="10"/>
  <c r="T259" i="10"/>
  <c r="S259" i="10"/>
  <c r="R259" i="10"/>
  <c r="Q259" i="10"/>
  <c r="P259" i="10"/>
  <c r="O259" i="10"/>
  <c r="N259" i="10"/>
  <c r="M259" i="10"/>
  <c r="L259" i="10"/>
  <c r="K259" i="10"/>
  <c r="J259" i="10"/>
  <c r="I259" i="10"/>
  <c r="H259" i="10"/>
  <c r="G259" i="10"/>
  <c r="F259" i="10"/>
  <c r="E259" i="10"/>
  <c r="D259" i="10"/>
  <c r="C259" i="10"/>
  <c r="B259" i="10"/>
  <c r="A259" i="10"/>
  <c r="X258" i="10"/>
  <c r="W258" i="10"/>
  <c r="V258" i="10"/>
  <c r="U258" i="10"/>
  <c r="T258" i="10"/>
  <c r="S258" i="10"/>
  <c r="R258" i="10"/>
  <c r="Q258" i="10"/>
  <c r="P258" i="10"/>
  <c r="O258" i="10"/>
  <c r="N258" i="10"/>
  <c r="M258" i="10"/>
  <c r="L258" i="10"/>
  <c r="K258" i="10"/>
  <c r="J258" i="10"/>
  <c r="I258" i="10"/>
  <c r="H258" i="10"/>
  <c r="G258" i="10"/>
  <c r="F258" i="10"/>
  <c r="E258" i="10"/>
  <c r="D258" i="10"/>
  <c r="C258" i="10"/>
  <c r="B258" i="10"/>
  <c r="A258" i="10"/>
  <c r="X257" i="10"/>
  <c r="W257" i="10"/>
  <c r="V257" i="10"/>
  <c r="U257" i="10"/>
  <c r="T257" i="10"/>
  <c r="S257" i="10"/>
  <c r="R257" i="10"/>
  <c r="Q257" i="10"/>
  <c r="P257" i="10"/>
  <c r="O257" i="10"/>
  <c r="N257" i="10"/>
  <c r="M257" i="10"/>
  <c r="L257" i="10"/>
  <c r="K257" i="10"/>
  <c r="J257" i="10"/>
  <c r="I257" i="10"/>
  <c r="H257" i="10"/>
  <c r="G257" i="10"/>
  <c r="F257" i="10"/>
  <c r="E257" i="10"/>
  <c r="D257" i="10"/>
  <c r="C257" i="10"/>
  <c r="B257" i="10"/>
  <c r="A257" i="10"/>
  <c r="X256" i="10"/>
  <c r="W256" i="10"/>
  <c r="V256" i="10"/>
  <c r="U256" i="10"/>
  <c r="T256" i="10"/>
  <c r="S256" i="10"/>
  <c r="R256" i="10"/>
  <c r="Q256" i="10"/>
  <c r="P256" i="10"/>
  <c r="O256" i="10"/>
  <c r="N256" i="10"/>
  <c r="M256" i="10"/>
  <c r="L256" i="10"/>
  <c r="K256" i="10"/>
  <c r="J256" i="10"/>
  <c r="I256" i="10"/>
  <c r="H256" i="10"/>
  <c r="G256" i="10"/>
  <c r="F256" i="10"/>
  <c r="E256" i="10"/>
  <c r="D256" i="10"/>
  <c r="C256" i="10"/>
  <c r="B256" i="10"/>
  <c r="A256" i="10"/>
  <c r="X255" i="10"/>
  <c r="W255" i="10"/>
  <c r="V255" i="10"/>
  <c r="U255" i="10"/>
  <c r="T255" i="10"/>
  <c r="S255" i="10"/>
  <c r="R255" i="10"/>
  <c r="Q255" i="10"/>
  <c r="P255" i="10"/>
  <c r="O255" i="10"/>
  <c r="N255" i="10"/>
  <c r="M255" i="10"/>
  <c r="L255" i="10"/>
  <c r="K255" i="10"/>
  <c r="J255" i="10"/>
  <c r="I255" i="10"/>
  <c r="H255" i="10"/>
  <c r="G255" i="10"/>
  <c r="F255" i="10"/>
  <c r="E255" i="10"/>
  <c r="D255" i="10"/>
  <c r="C255" i="10"/>
  <c r="B255" i="10"/>
  <c r="A255" i="10"/>
  <c r="X254" i="10"/>
  <c r="W254" i="10"/>
  <c r="V254" i="10"/>
  <c r="U254" i="10"/>
  <c r="T254" i="10"/>
  <c r="S254" i="10"/>
  <c r="R254" i="10"/>
  <c r="Q254" i="10"/>
  <c r="P254" i="10"/>
  <c r="O254" i="10"/>
  <c r="N254" i="10"/>
  <c r="M254" i="10"/>
  <c r="L254" i="10"/>
  <c r="K254" i="10"/>
  <c r="J254" i="10"/>
  <c r="I254" i="10"/>
  <c r="H254" i="10"/>
  <c r="G254" i="10"/>
  <c r="F254" i="10"/>
  <c r="E254" i="10"/>
  <c r="D254" i="10"/>
  <c r="C254" i="10"/>
  <c r="B254" i="10"/>
  <c r="A254" i="10"/>
  <c r="X253" i="10"/>
  <c r="W253" i="10"/>
  <c r="V253" i="10"/>
  <c r="U253" i="10"/>
  <c r="T253" i="10"/>
  <c r="S253" i="10"/>
  <c r="R253" i="10"/>
  <c r="Q253" i="10"/>
  <c r="P253" i="10"/>
  <c r="O253" i="10"/>
  <c r="N253" i="10"/>
  <c r="M253" i="10"/>
  <c r="L253" i="10"/>
  <c r="K253" i="10"/>
  <c r="J253" i="10"/>
  <c r="I253" i="10"/>
  <c r="H253" i="10"/>
  <c r="G253" i="10"/>
  <c r="F253" i="10"/>
  <c r="E253" i="10"/>
  <c r="D253" i="10"/>
  <c r="C253" i="10"/>
  <c r="B253" i="10"/>
  <c r="A253" i="10"/>
  <c r="X252" i="10"/>
  <c r="W252" i="10"/>
  <c r="V252" i="10"/>
  <c r="U252" i="10"/>
  <c r="T252" i="10"/>
  <c r="S252" i="10"/>
  <c r="R252" i="10"/>
  <c r="Q252" i="10"/>
  <c r="P252" i="10"/>
  <c r="O252" i="10"/>
  <c r="N252" i="10"/>
  <c r="M252" i="10"/>
  <c r="L252" i="10"/>
  <c r="K252" i="10"/>
  <c r="J252" i="10"/>
  <c r="I252" i="10"/>
  <c r="H252" i="10"/>
  <c r="G252" i="10"/>
  <c r="F252" i="10"/>
  <c r="E252" i="10"/>
  <c r="D252" i="10"/>
  <c r="C252" i="10"/>
  <c r="B252" i="10"/>
  <c r="A252" i="10"/>
  <c r="X251" i="10"/>
  <c r="W251" i="10"/>
  <c r="V251" i="10"/>
  <c r="U251" i="10"/>
  <c r="T251" i="10"/>
  <c r="S251" i="10"/>
  <c r="R251" i="10"/>
  <c r="Q251" i="10"/>
  <c r="P251" i="10"/>
  <c r="O251" i="10"/>
  <c r="N251" i="10"/>
  <c r="M251" i="10"/>
  <c r="L251" i="10"/>
  <c r="K251" i="10"/>
  <c r="J251" i="10"/>
  <c r="I251" i="10"/>
  <c r="H251" i="10"/>
  <c r="G251" i="10"/>
  <c r="F251" i="10"/>
  <c r="E251" i="10"/>
  <c r="D251" i="10"/>
  <c r="C251" i="10"/>
  <c r="B251" i="10"/>
  <c r="A251" i="10"/>
  <c r="X250" i="10"/>
  <c r="W250" i="10"/>
  <c r="V250" i="10"/>
  <c r="U250" i="10"/>
  <c r="T250" i="10"/>
  <c r="S250" i="10"/>
  <c r="R250" i="10"/>
  <c r="Q250" i="10"/>
  <c r="P250" i="10"/>
  <c r="O250" i="10"/>
  <c r="N250" i="10"/>
  <c r="M250" i="10"/>
  <c r="L250" i="10"/>
  <c r="K250" i="10"/>
  <c r="J250" i="10"/>
  <c r="I250" i="10"/>
  <c r="H250" i="10"/>
  <c r="G250" i="10"/>
  <c r="F250" i="10"/>
  <c r="E250" i="10"/>
  <c r="D250" i="10"/>
  <c r="C250" i="10"/>
  <c r="B250" i="10"/>
  <c r="A250" i="10"/>
  <c r="X249" i="10"/>
  <c r="W249" i="10"/>
  <c r="V249" i="10"/>
  <c r="U249" i="10"/>
  <c r="T249" i="10"/>
  <c r="S249" i="10"/>
  <c r="R249" i="10"/>
  <c r="Q249" i="10"/>
  <c r="P249" i="10"/>
  <c r="O249" i="10"/>
  <c r="N249" i="10"/>
  <c r="M249" i="10"/>
  <c r="L249" i="10"/>
  <c r="K249" i="10"/>
  <c r="J249" i="10"/>
  <c r="I249" i="10"/>
  <c r="H249" i="10"/>
  <c r="G249" i="10"/>
  <c r="F249" i="10"/>
  <c r="E249" i="10"/>
  <c r="D249" i="10"/>
  <c r="C249" i="10"/>
  <c r="B249" i="10"/>
  <c r="A249" i="10"/>
  <c r="X248" i="10"/>
  <c r="W248" i="10"/>
  <c r="V248" i="10"/>
  <c r="U248" i="10"/>
  <c r="T248" i="10"/>
  <c r="S248" i="10"/>
  <c r="R248" i="10"/>
  <c r="Q248" i="10"/>
  <c r="P248" i="10"/>
  <c r="O248" i="10"/>
  <c r="N248" i="10"/>
  <c r="M248" i="10"/>
  <c r="L248" i="10"/>
  <c r="K248" i="10"/>
  <c r="J248" i="10"/>
  <c r="I248" i="10"/>
  <c r="H248" i="10"/>
  <c r="G248" i="10"/>
  <c r="F248" i="10"/>
  <c r="E248" i="10"/>
  <c r="D248" i="10"/>
  <c r="C248" i="10"/>
  <c r="B248" i="10"/>
  <c r="A248" i="10"/>
  <c r="X247" i="10"/>
  <c r="W247" i="10"/>
  <c r="V247" i="10"/>
  <c r="U247" i="10"/>
  <c r="T247" i="10"/>
  <c r="S247" i="10"/>
  <c r="R247" i="10"/>
  <c r="Q247" i="10"/>
  <c r="P247" i="10"/>
  <c r="O247" i="10"/>
  <c r="N247" i="10"/>
  <c r="M247" i="10"/>
  <c r="L247" i="10"/>
  <c r="K247" i="10"/>
  <c r="J247" i="10"/>
  <c r="I247" i="10"/>
  <c r="H247" i="10"/>
  <c r="G247" i="10"/>
  <c r="F247" i="10"/>
  <c r="E247" i="10"/>
  <c r="D247" i="10"/>
  <c r="C247" i="10"/>
  <c r="B247" i="10"/>
  <c r="A247" i="10"/>
  <c r="X246" i="10"/>
  <c r="W246" i="10"/>
  <c r="V246" i="10"/>
  <c r="U246" i="10"/>
  <c r="T246" i="10"/>
  <c r="S246" i="10"/>
  <c r="R246" i="10"/>
  <c r="Q246" i="10"/>
  <c r="P246" i="10"/>
  <c r="O246" i="10"/>
  <c r="N246" i="10"/>
  <c r="M246" i="10"/>
  <c r="L246" i="10"/>
  <c r="K246" i="10"/>
  <c r="J246" i="10"/>
  <c r="I246" i="10"/>
  <c r="H246" i="10"/>
  <c r="G246" i="10"/>
  <c r="F246" i="10"/>
  <c r="E246" i="10"/>
  <c r="D246" i="10"/>
  <c r="C246" i="10"/>
  <c r="B246" i="10"/>
  <c r="A246" i="10"/>
  <c r="X245" i="10"/>
  <c r="W245" i="10"/>
  <c r="V245" i="10"/>
  <c r="U245" i="10"/>
  <c r="T245" i="10"/>
  <c r="S245" i="10"/>
  <c r="R245" i="10"/>
  <c r="Q245" i="10"/>
  <c r="P245" i="10"/>
  <c r="O245" i="10"/>
  <c r="N245" i="10"/>
  <c r="M245" i="10"/>
  <c r="L245" i="10"/>
  <c r="K245" i="10"/>
  <c r="J245" i="10"/>
  <c r="I245" i="10"/>
  <c r="H245" i="10"/>
  <c r="G245" i="10"/>
  <c r="F245" i="10"/>
  <c r="E245" i="10"/>
  <c r="D245" i="10"/>
  <c r="C245" i="10"/>
  <c r="B245" i="10"/>
  <c r="A245" i="10"/>
  <c r="X244" i="10"/>
  <c r="W244" i="10"/>
  <c r="V244" i="10"/>
  <c r="U244" i="10"/>
  <c r="T244" i="10"/>
  <c r="S244" i="10"/>
  <c r="R244" i="10"/>
  <c r="Q244" i="10"/>
  <c r="P244" i="10"/>
  <c r="O244" i="10"/>
  <c r="N244" i="10"/>
  <c r="M244" i="10"/>
  <c r="L244" i="10"/>
  <c r="K244" i="10"/>
  <c r="J244" i="10"/>
  <c r="I244" i="10"/>
  <c r="H244" i="10"/>
  <c r="G244" i="10"/>
  <c r="F244" i="10"/>
  <c r="E244" i="10"/>
  <c r="D244" i="10"/>
  <c r="C244" i="10"/>
  <c r="B244" i="10"/>
  <c r="A244" i="10"/>
  <c r="X243" i="10"/>
  <c r="W243" i="10"/>
  <c r="V243" i="10"/>
  <c r="U243" i="10"/>
  <c r="T243" i="10"/>
  <c r="S243" i="10"/>
  <c r="R243" i="10"/>
  <c r="Q243" i="10"/>
  <c r="P243" i="10"/>
  <c r="O243" i="10"/>
  <c r="N243" i="10"/>
  <c r="M243" i="10"/>
  <c r="L243" i="10"/>
  <c r="K243" i="10"/>
  <c r="J243" i="10"/>
  <c r="I243" i="10"/>
  <c r="H243" i="10"/>
  <c r="G243" i="10"/>
  <c r="F243" i="10"/>
  <c r="E243" i="10"/>
  <c r="D243" i="10"/>
  <c r="C243" i="10"/>
  <c r="B243" i="10"/>
  <c r="A243" i="10"/>
  <c r="X242" i="10"/>
  <c r="W242" i="10"/>
  <c r="V242" i="10"/>
  <c r="U242" i="10"/>
  <c r="T242" i="10"/>
  <c r="S242" i="10"/>
  <c r="R242" i="10"/>
  <c r="Q242" i="10"/>
  <c r="P242" i="10"/>
  <c r="O242" i="10"/>
  <c r="N242" i="10"/>
  <c r="M242" i="10"/>
  <c r="L242" i="10"/>
  <c r="K242" i="10"/>
  <c r="J242" i="10"/>
  <c r="I242" i="10"/>
  <c r="H242" i="10"/>
  <c r="G242" i="10"/>
  <c r="F242" i="10"/>
  <c r="E242" i="10"/>
  <c r="D242" i="10"/>
  <c r="C242" i="10"/>
  <c r="B242" i="10"/>
  <c r="A242" i="10"/>
  <c r="X241" i="10"/>
  <c r="W241" i="10"/>
  <c r="V241" i="10"/>
  <c r="U241" i="10"/>
  <c r="T241" i="10"/>
  <c r="S241" i="10"/>
  <c r="R241" i="10"/>
  <c r="Q241" i="10"/>
  <c r="P241" i="10"/>
  <c r="O241" i="10"/>
  <c r="N241" i="10"/>
  <c r="M241" i="10"/>
  <c r="L241" i="10"/>
  <c r="K241" i="10"/>
  <c r="J241" i="10"/>
  <c r="I241" i="10"/>
  <c r="H241" i="10"/>
  <c r="G241" i="10"/>
  <c r="F241" i="10"/>
  <c r="E241" i="10"/>
  <c r="D241" i="10"/>
  <c r="C241" i="10"/>
  <c r="B241" i="10"/>
  <c r="A241" i="10"/>
  <c r="X240" i="10"/>
  <c r="W240" i="10"/>
  <c r="V240" i="10"/>
  <c r="U240" i="10"/>
  <c r="T240" i="10"/>
  <c r="S240" i="10"/>
  <c r="R240" i="10"/>
  <c r="Q240" i="10"/>
  <c r="P240" i="10"/>
  <c r="O240" i="10"/>
  <c r="N240" i="10"/>
  <c r="M240" i="10"/>
  <c r="L240" i="10"/>
  <c r="K240" i="10"/>
  <c r="J240" i="10"/>
  <c r="I240" i="10"/>
  <c r="H240" i="10"/>
  <c r="G240" i="10"/>
  <c r="F240" i="10"/>
  <c r="E240" i="10"/>
  <c r="D240" i="10"/>
  <c r="C240" i="10"/>
  <c r="B240" i="10"/>
  <c r="A240" i="10"/>
  <c r="X239" i="10"/>
  <c r="W239" i="10"/>
  <c r="V239" i="10"/>
  <c r="U239" i="10"/>
  <c r="T239" i="10"/>
  <c r="S239" i="10"/>
  <c r="R239" i="10"/>
  <c r="Q239" i="10"/>
  <c r="P239" i="10"/>
  <c r="O239" i="10"/>
  <c r="N239" i="10"/>
  <c r="M239" i="10"/>
  <c r="L239" i="10"/>
  <c r="K239" i="10"/>
  <c r="J239" i="10"/>
  <c r="I239" i="10"/>
  <c r="H239" i="10"/>
  <c r="G239" i="10"/>
  <c r="F239" i="10"/>
  <c r="E239" i="10"/>
  <c r="D239" i="10"/>
  <c r="C239" i="10"/>
  <c r="B239" i="10"/>
  <c r="A239" i="10"/>
  <c r="X238" i="10"/>
  <c r="W238" i="10"/>
  <c r="V238" i="10"/>
  <c r="U238" i="10"/>
  <c r="T238" i="10"/>
  <c r="S238" i="10"/>
  <c r="R238" i="10"/>
  <c r="Q238" i="10"/>
  <c r="P238" i="10"/>
  <c r="O238" i="10"/>
  <c r="N238" i="10"/>
  <c r="M238" i="10"/>
  <c r="L238" i="10"/>
  <c r="K238" i="10"/>
  <c r="J238" i="10"/>
  <c r="I238" i="10"/>
  <c r="H238" i="10"/>
  <c r="G238" i="10"/>
  <c r="F238" i="10"/>
  <c r="E238" i="10"/>
  <c r="D238" i="10"/>
  <c r="C238" i="10"/>
  <c r="B238" i="10"/>
  <c r="A238" i="10"/>
  <c r="X237" i="10"/>
  <c r="W237" i="10"/>
  <c r="V237" i="10"/>
  <c r="U237" i="10"/>
  <c r="T237" i="10"/>
  <c r="S237" i="10"/>
  <c r="R237" i="10"/>
  <c r="Q237" i="10"/>
  <c r="P237" i="10"/>
  <c r="O237" i="10"/>
  <c r="N237" i="10"/>
  <c r="M237" i="10"/>
  <c r="L237" i="10"/>
  <c r="K237" i="10"/>
  <c r="J237" i="10"/>
  <c r="I237" i="10"/>
  <c r="H237" i="10"/>
  <c r="G237" i="10"/>
  <c r="F237" i="10"/>
  <c r="E237" i="10"/>
  <c r="D237" i="10"/>
  <c r="C237" i="10"/>
  <c r="B237" i="10"/>
  <c r="A237" i="10"/>
  <c r="X236" i="10"/>
  <c r="W236" i="10"/>
  <c r="V236" i="10"/>
  <c r="U236" i="10"/>
  <c r="T236" i="10"/>
  <c r="S236" i="10"/>
  <c r="R236" i="10"/>
  <c r="Q236" i="10"/>
  <c r="P236" i="10"/>
  <c r="O236" i="10"/>
  <c r="N236" i="10"/>
  <c r="M236" i="10"/>
  <c r="L236" i="10"/>
  <c r="K236" i="10"/>
  <c r="J236" i="10"/>
  <c r="I236" i="10"/>
  <c r="H236" i="10"/>
  <c r="G236" i="10"/>
  <c r="F236" i="10"/>
  <c r="E236" i="10"/>
  <c r="D236" i="10"/>
  <c r="C236" i="10"/>
  <c r="B236" i="10"/>
  <c r="A236" i="10"/>
  <c r="X235" i="10"/>
  <c r="W235" i="10"/>
  <c r="V235" i="10"/>
  <c r="U235" i="10"/>
  <c r="T235" i="10"/>
  <c r="S235" i="10"/>
  <c r="R235" i="10"/>
  <c r="Q235" i="10"/>
  <c r="P235" i="10"/>
  <c r="O235" i="10"/>
  <c r="N235" i="10"/>
  <c r="M235" i="10"/>
  <c r="L235" i="10"/>
  <c r="K235" i="10"/>
  <c r="J235" i="10"/>
  <c r="I235" i="10"/>
  <c r="H235" i="10"/>
  <c r="G235" i="10"/>
  <c r="F235" i="10"/>
  <c r="E235" i="10"/>
  <c r="D235" i="10"/>
  <c r="C235" i="10"/>
  <c r="B235" i="10"/>
  <c r="A235" i="10"/>
  <c r="X234" i="10"/>
  <c r="W234" i="10"/>
  <c r="V234" i="10"/>
  <c r="U234" i="10"/>
  <c r="T234" i="10"/>
  <c r="S234" i="10"/>
  <c r="R234" i="10"/>
  <c r="Q234" i="10"/>
  <c r="P234" i="10"/>
  <c r="O234" i="10"/>
  <c r="N234" i="10"/>
  <c r="M234" i="10"/>
  <c r="L234" i="10"/>
  <c r="K234" i="10"/>
  <c r="J234" i="10"/>
  <c r="I234" i="10"/>
  <c r="H234" i="10"/>
  <c r="G234" i="10"/>
  <c r="F234" i="10"/>
  <c r="E234" i="10"/>
  <c r="D234" i="10"/>
  <c r="C234" i="10"/>
  <c r="B234" i="10"/>
  <c r="A234" i="10"/>
  <c r="X233" i="10"/>
  <c r="W233" i="10"/>
  <c r="V233" i="10"/>
  <c r="U233" i="10"/>
  <c r="T233" i="10"/>
  <c r="S233" i="10"/>
  <c r="R233" i="10"/>
  <c r="Q233" i="10"/>
  <c r="P233" i="10"/>
  <c r="O233" i="10"/>
  <c r="N233" i="10"/>
  <c r="M233" i="10"/>
  <c r="L233" i="10"/>
  <c r="K233" i="10"/>
  <c r="J233" i="10"/>
  <c r="I233" i="10"/>
  <c r="H233" i="10"/>
  <c r="G233" i="10"/>
  <c r="F233" i="10"/>
  <c r="E233" i="10"/>
  <c r="D233" i="10"/>
  <c r="C233" i="10"/>
  <c r="B233" i="10"/>
  <c r="A233" i="10"/>
  <c r="X232" i="10"/>
  <c r="W232" i="10"/>
  <c r="V232" i="10"/>
  <c r="U232" i="10"/>
  <c r="T232" i="10"/>
  <c r="S232" i="10"/>
  <c r="R232" i="10"/>
  <c r="Q232" i="10"/>
  <c r="P232" i="10"/>
  <c r="O232" i="10"/>
  <c r="N232" i="10"/>
  <c r="M232" i="10"/>
  <c r="L232" i="10"/>
  <c r="K232" i="10"/>
  <c r="J232" i="10"/>
  <c r="I232" i="10"/>
  <c r="H232" i="10"/>
  <c r="G232" i="10"/>
  <c r="F232" i="10"/>
  <c r="E232" i="10"/>
  <c r="D232" i="10"/>
  <c r="C232" i="10"/>
  <c r="B232" i="10"/>
  <c r="A232" i="10"/>
  <c r="X231" i="10"/>
  <c r="W231" i="10"/>
  <c r="V231" i="10"/>
  <c r="U231" i="10"/>
  <c r="T231" i="10"/>
  <c r="S231" i="10"/>
  <c r="R231" i="10"/>
  <c r="Q231" i="10"/>
  <c r="P231" i="10"/>
  <c r="O231" i="10"/>
  <c r="N231" i="10"/>
  <c r="M231" i="10"/>
  <c r="L231" i="10"/>
  <c r="K231" i="10"/>
  <c r="J231" i="10"/>
  <c r="I231" i="10"/>
  <c r="H231" i="10"/>
  <c r="G231" i="10"/>
  <c r="F231" i="10"/>
  <c r="E231" i="10"/>
  <c r="D231" i="10"/>
  <c r="C231" i="10"/>
  <c r="B231" i="10"/>
  <c r="A231" i="10"/>
  <c r="X230" i="10"/>
  <c r="W230" i="10"/>
  <c r="V230" i="10"/>
  <c r="U230" i="10"/>
  <c r="T230" i="10"/>
  <c r="S230" i="10"/>
  <c r="R230" i="10"/>
  <c r="Q230" i="10"/>
  <c r="P230" i="10"/>
  <c r="O230" i="10"/>
  <c r="N230" i="10"/>
  <c r="M230" i="10"/>
  <c r="L230" i="10"/>
  <c r="K230" i="10"/>
  <c r="J230" i="10"/>
  <c r="I230" i="10"/>
  <c r="H230" i="10"/>
  <c r="G230" i="10"/>
  <c r="F230" i="10"/>
  <c r="E230" i="10"/>
  <c r="D230" i="10"/>
  <c r="C230" i="10"/>
  <c r="B230" i="10"/>
  <c r="A230" i="10"/>
  <c r="X229" i="10"/>
  <c r="W229" i="10"/>
  <c r="V229" i="10"/>
  <c r="U229" i="10"/>
  <c r="T229" i="10"/>
  <c r="S229" i="10"/>
  <c r="R229" i="10"/>
  <c r="Q229" i="10"/>
  <c r="P229" i="10"/>
  <c r="O229" i="10"/>
  <c r="N229" i="10"/>
  <c r="M229" i="10"/>
  <c r="L229" i="10"/>
  <c r="K229" i="10"/>
  <c r="J229" i="10"/>
  <c r="I229" i="10"/>
  <c r="H229" i="10"/>
  <c r="G229" i="10"/>
  <c r="F229" i="10"/>
  <c r="E229" i="10"/>
  <c r="D229" i="10"/>
  <c r="C229" i="10"/>
  <c r="B229" i="10"/>
  <c r="A229" i="10"/>
  <c r="X228" i="10"/>
  <c r="W228" i="10"/>
  <c r="V228" i="10"/>
  <c r="U228" i="10"/>
  <c r="T228" i="10"/>
  <c r="S228" i="10"/>
  <c r="R228" i="10"/>
  <c r="Q228" i="10"/>
  <c r="P228" i="10"/>
  <c r="O228" i="10"/>
  <c r="N228" i="10"/>
  <c r="M228" i="10"/>
  <c r="L228" i="10"/>
  <c r="K228" i="10"/>
  <c r="J228" i="10"/>
  <c r="I228" i="10"/>
  <c r="H228" i="10"/>
  <c r="G228" i="10"/>
  <c r="F228" i="10"/>
  <c r="E228" i="10"/>
  <c r="D228" i="10"/>
  <c r="C228" i="10"/>
  <c r="B228" i="10"/>
  <c r="A228" i="10"/>
  <c r="X227" i="10"/>
  <c r="W227" i="10"/>
  <c r="V227" i="10"/>
  <c r="U227" i="10"/>
  <c r="T227" i="10"/>
  <c r="S227" i="10"/>
  <c r="R227" i="10"/>
  <c r="Q227" i="10"/>
  <c r="P227" i="10"/>
  <c r="O227" i="10"/>
  <c r="N227" i="10"/>
  <c r="M227" i="10"/>
  <c r="L227" i="10"/>
  <c r="K227" i="10"/>
  <c r="J227" i="10"/>
  <c r="I227" i="10"/>
  <c r="H227" i="10"/>
  <c r="G227" i="10"/>
  <c r="F227" i="10"/>
  <c r="E227" i="10"/>
  <c r="D227" i="10"/>
  <c r="C227" i="10"/>
  <c r="B227" i="10"/>
  <c r="A227" i="10"/>
  <c r="X226" i="10"/>
  <c r="W226" i="10"/>
  <c r="V226" i="10"/>
  <c r="U226" i="10"/>
  <c r="T226" i="10"/>
  <c r="S226" i="10"/>
  <c r="R226" i="10"/>
  <c r="Q226" i="10"/>
  <c r="P226" i="10"/>
  <c r="O226" i="10"/>
  <c r="N226" i="10"/>
  <c r="M226" i="10"/>
  <c r="L226" i="10"/>
  <c r="K226" i="10"/>
  <c r="J226" i="10"/>
  <c r="I226" i="10"/>
  <c r="H226" i="10"/>
  <c r="G226" i="10"/>
  <c r="F226" i="10"/>
  <c r="E226" i="10"/>
  <c r="D226" i="10"/>
  <c r="C226" i="10"/>
  <c r="B226" i="10"/>
  <c r="A226" i="10"/>
  <c r="X225" i="10"/>
  <c r="W225" i="10"/>
  <c r="V225" i="10"/>
  <c r="U225" i="10"/>
  <c r="T225" i="10"/>
  <c r="S225" i="10"/>
  <c r="R225" i="10"/>
  <c r="Q225" i="10"/>
  <c r="P225" i="10"/>
  <c r="O225" i="10"/>
  <c r="N225" i="10"/>
  <c r="M225" i="10"/>
  <c r="L225" i="10"/>
  <c r="K225" i="10"/>
  <c r="J225" i="10"/>
  <c r="I225" i="10"/>
  <c r="H225" i="10"/>
  <c r="G225" i="10"/>
  <c r="F225" i="10"/>
  <c r="E225" i="10"/>
  <c r="D225" i="10"/>
  <c r="C225" i="10"/>
  <c r="B225" i="10"/>
  <c r="A225" i="10"/>
  <c r="X224" i="10"/>
  <c r="W224" i="10"/>
  <c r="V224" i="10"/>
  <c r="U224" i="10"/>
  <c r="T224" i="10"/>
  <c r="S224" i="10"/>
  <c r="R224" i="10"/>
  <c r="Q224" i="10"/>
  <c r="P224" i="10"/>
  <c r="O224" i="10"/>
  <c r="N224" i="10"/>
  <c r="M224" i="10"/>
  <c r="L224" i="10"/>
  <c r="K224" i="10"/>
  <c r="J224" i="10"/>
  <c r="I224" i="10"/>
  <c r="H224" i="10"/>
  <c r="G224" i="10"/>
  <c r="F224" i="10"/>
  <c r="E224" i="10"/>
  <c r="D224" i="10"/>
  <c r="C224" i="10"/>
  <c r="B224" i="10"/>
  <c r="A224" i="10"/>
  <c r="X223" i="10"/>
  <c r="W223" i="10"/>
  <c r="V223" i="10"/>
  <c r="U223" i="10"/>
  <c r="T223" i="10"/>
  <c r="S223" i="10"/>
  <c r="R223" i="10"/>
  <c r="Q223" i="10"/>
  <c r="P223" i="10"/>
  <c r="O223" i="10"/>
  <c r="N223" i="10"/>
  <c r="M223" i="10"/>
  <c r="L223" i="10"/>
  <c r="K223" i="10"/>
  <c r="J223" i="10"/>
  <c r="I223" i="10"/>
  <c r="H223" i="10"/>
  <c r="G223" i="10"/>
  <c r="F223" i="10"/>
  <c r="E223" i="10"/>
  <c r="D223" i="10"/>
  <c r="C223" i="10"/>
  <c r="B223" i="10"/>
  <c r="A223" i="10"/>
  <c r="X222" i="10"/>
  <c r="W222" i="10"/>
  <c r="V222" i="10"/>
  <c r="U222" i="10"/>
  <c r="T222" i="10"/>
  <c r="S222" i="10"/>
  <c r="R222" i="10"/>
  <c r="Q222" i="10"/>
  <c r="P222" i="10"/>
  <c r="O222" i="10"/>
  <c r="N222" i="10"/>
  <c r="M222" i="10"/>
  <c r="L222" i="10"/>
  <c r="K222" i="10"/>
  <c r="J222" i="10"/>
  <c r="I222" i="10"/>
  <c r="H222" i="10"/>
  <c r="G222" i="10"/>
  <c r="F222" i="10"/>
  <c r="E222" i="10"/>
  <c r="D222" i="10"/>
  <c r="C222" i="10"/>
  <c r="B222" i="10"/>
  <c r="A222" i="10"/>
  <c r="X221" i="10"/>
  <c r="W221" i="10"/>
  <c r="V221" i="10"/>
  <c r="U221" i="10"/>
  <c r="T221" i="10"/>
  <c r="S221" i="10"/>
  <c r="R221" i="10"/>
  <c r="Q221" i="10"/>
  <c r="P221" i="10"/>
  <c r="O221" i="10"/>
  <c r="N221" i="10"/>
  <c r="M221" i="10"/>
  <c r="L221" i="10"/>
  <c r="K221" i="10"/>
  <c r="J221" i="10"/>
  <c r="I221" i="10"/>
  <c r="H221" i="10"/>
  <c r="G221" i="10"/>
  <c r="F221" i="10"/>
  <c r="E221" i="10"/>
  <c r="D221" i="10"/>
  <c r="C221" i="10"/>
  <c r="B221" i="10"/>
  <c r="A221" i="10"/>
  <c r="X220" i="10"/>
  <c r="W220" i="10"/>
  <c r="V220" i="10"/>
  <c r="U220" i="10"/>
  <c r="T220" i="10"/>
  <c r="S220" i="10"/>
  <c r="R220" i="10"/>
  <c r="Q220" i="10"/>
  <c r="P220" i="10"/>
  <c r="O220" i="10"/>
  <c r="N220" i="10"/>
  <c r="M220" i="10"/>
  <c r="L220" i="10"/>
  <c r="K220" i="10"/>
  <c r="J220" i="10"/>
  <c r="I220" i="10"/>
  <c r="H220" i="10"/>
  <c r="G220" i="10"/>
  <c r="F220" i="10"/>
  <c r="E220" i="10"/>
  <c r="D220" i="10"/>
  <c r="C220" i="10"/>
  <c r="B220" i="10"/>
  <c r="A220" i="10"/>
  <c r="X219" i="10"/>
  <c r="W219" i="10"/>
  <c r="V219" i="10"/>
  <c r="U219" i="10"/>
  <c r="T219" i="10"/>
  <c r="S219" i="10"/>
  <c r="R219" i="10"/>
  <c r="Q219" i="10"/>
  <c r="P219" i="10"/>
  <c r="O219" i="10"/>
  <c r="N219" i="10"/>
  <c r="M219" i="10"/>
  <c r="L219" i="10"/>
  <c r="K219" i="10"/>
  <c r="J219" i="10"/>
  <c r="I219" i="10"/>
  <c r="H219" i="10"/>
  <c r="G219" i="10"/>
  <c r="F219" i="10"/>
  <c r="E219" i="10"/>
  <c r="D219" i="10"/>
  <c r="C219" i="10"/>
  <c r="B219" i="10"/>
  <c r="A219" i="10"/>
  <c r="X218" i="10"/>
  <c r="W218" i="10"/>
  <c r="V218" i="10"/>
  <c r="U218" i="10"/>
  <c r="T218" i="10"/>
  <c r="S218" i="10"/>
  <c r="R218" i="10"/>
  <c r="Q218" i="10"/>
  <c r="P218" i="10"/>
  <c r="O218" i="10"/>
  <c r="N218" i="10"/>
  <c r="M218" i="10"/>
  <c r="L218" i="10"/>
  <c r="K218" i="10"/>
  <c r="J218" i="10"/>
  <c r="I218" i="10"/>
  <c r="H218" i="10"/>
  <c r="G218" i="10"/>
  <c r="F218" i="10"/>
  <c r="E218" i="10"/>
  <c r="D218" i="10"/>
  <c r="C218" i="10"/>
  <c r="B218" i="10"/>
  <c r="A218" i="10"/>
  <c r="X217" i="10"/>
  <c r="W217" i="10"/>
  <c r="V217" i="10"/>
  <c r="U217" i="10"/>
  <c r="T217" i="10"/>
  <c r="S217" i="10"/>
  <c r="R217" i="10"/>
  <c r="Q217" i="10"/>
  <c r="P217" i="10"/>
  <c r="O217" i="10"/>
  <c r="N217" i="10"/>
  <c r="M217" i="10"/>
  <c r="L217" i="10"/>
  <c r="K217" i="10"/>
  <c r="J217" i="10"/>
  <c r="I217" i="10"/>
  <c r="H217" i="10"/>
  <c r="G217" i="10"/>
  <c r="F217" i="10"/>
  <c r="E217" i="10"/>
  <c r="D217" i="10"/>
  <c r="C217" i="10"/>
  <c r="B217" i="10"/>
  <c r="A217" i="10"/>
  <c r="X216" i="10"/>
  <c r="W216" i="10"/>
  <c r="V216" i="10"/>
  <c r="U216" i="10"/>
  <c r="T216" i="10"/>
  <c r="S216" i="10"/>
  <c r="R216" i="10"/>
  <c r="Q216" i="10"/>
  <c r="P216" i="10"/>
  <c r="O216" i="10"/>
  <c r="N216" i="10"/>
  <c r="M216" i="10"/>
  <c r="L216" i="10"/>
  <c r="K216" i="10"/>
  <c r="J216" i="10"/>
  <c r="I216" i="10"/>
  <c r="H216" i="10"/>
  <c r="G216" i="10"/>
  <c r="F216" i="10"/>
  <c r="E216" i="10"/>
  <c r="D216" i="10"/>
  <c r="C216" i="10"/>
  <c r="B216" i="10"/>
  <c r="A216" i="10"/>
  <c r="X215" i="10"/>
  <c r="W215" i="10"/>
  <c r="V215" i="10"/>
  <c r="U215" i="10"/>
  <c r="T215" i="10"/>
  <c r="S215" i="10"/>
  <c r="R215" i="10"/>
  <c r="Q215" i="10"/>
  <c r="P215" i="10"/>
  <c r="O215" i="10"/>
  <c r="N215" i="10"/>
  <c r="M215" i="10"/>
  <c r="L215" i="10"/>
  <c r="K215" i="10"/>
  <c r="J215" i="10"/>
  <c r="I215" i="10"/>
  <c r="H215" i="10"/>
  <c r="G215" i="10"/>
  <c r="F215" i="10"/>
  <c r="E215" i="10"/>
  <c r="D215" i="10"/>
  <c r="C215" i="10"/>
  <c r="B215" i="10"/>
  <c r="A215" i="10"/>
  <c r="X214" i="10"/>
  <c r="W214" i="10"/>
  <c r="V214" i="10"/>
  <c r="U214" i="10"/>
  <c r="T214" i="10"/>
  <c r="S214" i="10"/>
  <c r="R214" i="10"/>
  <c r="Q214" i="10"/>
  <c r="P214" i="10"/>
  <c r="O214" i="10"/>
  <c r="N214" i="10"/>
  <c r="M214" i="10"/>
  <c r="L214" i="10"/>
  <c r="K214" i="10"/>
  <c r="J214" i="10"/>
  <c r="I214" i="10"/>
  <c r="H214" i="10"/>
  <c r="G214" i="10"/>
  <c r="F214" i="10"/>
  <c r="E214" i="10"/>
  <c r="D214" i="10"/>
  <c r="C214" i="10"/>
  <c r="B214" i="10"/>
  <c r="A214" i="10"/>
  <c r="X213" i="10"/>
  <c r="W213" i="10"/>
  <c r="V213" i="10"/>
  <c r="U213" i="10"/>
  <c r="T213" i="10"/>
  <c r="S213" i="10"/>
  <c r="R213" i="10"/>
  <c r="Q213" i="10"/>
  <c r="P213" i="10"/>
  <c r="O213" i="10"/>
  <c r="N213" i="10"/>
  <c r="M213" i="10"/>
  <c r="L213" i="10"/>
  <c r="K213" i="10"/>
  <c r="J213" i="10"/>
  <c r="I213" i="10"/>
  <c r="H213" i="10"/>
  <c r="G213" i="10"/>
  <c r="F213" i="10"/>
  <c r="E213" i="10"/>
  <c r="D213" i="10"/>
  <c r="C213" i="10"/>
  <c r="B213" i="10"/>
  <c r="A213" i="10"/>
  <c r="X212" i="10"/>
  <c r="W212" i="10"/>
  <c r="V212" i="10"/>
  <c r="U212" i="10"/>
  <c r="T212" i="10"/>
  <c r="S212" i="10"/>
  <c r="R212" i="10"/>
  <c r="Q212" i="10"/>
  <c r="P212" i="10"/>
  <c r="O212" i="10"/>
  <c r="N212" i="10"/>
  <c r="M212" i="10"/>
  <c r="L212" i="10"/>
  <c r="K212" i="10"/>
  <c r="J212" i="10"/>
  <c r="I212" i="10"/>
  <c r="H212" i="10"/>
  <c r="G212" i="10"/>
  <c r="F212" i="10"/>
  <c r="E212" i="10"/>
  <c r="D212" i="10"/>
  <c r="C212" i="10"/>
  <c r="B212" i="10"/>
  <c r="A212" i="10"/>
  <c r="X211" i="10"/>
  <c r="W211" i="10"/>
  <c r="V211" i="10"/>
  <c r="U211" i="10"/>
  <c r="T211" i="10"/>
  <c r="S211" i="10"/>
  <c r="R211" i="10"/>
  <c r="Q211" i="10"/>
  <c r="P211" i="10"/>
  <c r="O211" i="10"/>
  <c r="N211" i="10"/>
  <c r="M211" i="10"/>
  <c r="L211" i="10"/>
  <c r="K211" i="10"/>
  <c r="J211" i="10"/>
  <c r="I211" i="10"/>
  <c r="H211" i="10"/>
  <c r="G211" i="10"/>
  <c r="F211" i="10"/>
  <c r="E211" i="10"/>
  <c r="D211" i="10"/>
  <c r="C211" i="10"/>
  <c r="B211" i="10"/>
  <c r="A211" i="10"/>
  <c r="X210" i="10"/>
  <c r="W210" i="10"/>
  <c r="V210" i="10"/>
  <c r="U210" i="10"/>
  <c r="T210" i="10"/>
  <c r="S210" i="10"/>
  <c r="R210" i="10"/>
  <c r="Q210" i="10"/>
  <c r="P210" i="10"/>
  <c r="O210" i="10"/>
  <c r="N210" i="10"/>
  <c r="M210" i="10"/>
  <c r="L210" i="10"/>
  <c r="K210" i="10"/>
  <c r="J210" i="10"/>
  <c r="I210" i="10"/>
  <c r="H210" i="10"/>
  <c r="G210" i="10"/>
  <c r="F210" i="10"/>
  <c r="E210" i="10"/>
  <c r="D210" i="10"/>
  <c r="C210" i="10"/>
  <c r="B210" i="10"/>
  <c r="A210" i="10"/>
  <c r="X209" i="10"/>
  <c r="W209" i="10"/>
  <c r="V209" i="10"/>
  <c r="U209" i="10"/>
  <c r="T209" i="10"/>
  <c r="S209" i="10"/>
  <c r="R209" i="10"/>
  <c r="Q209" i="10"/>
  <c r="P209" i="10"/>
  <c r="O209" i="10"/>
  <c r="N209" i="10"/>
  <c r="M209" i="10"/>
  <c r="L209" i="10"/>
  <c r="K209" i="10"/>
  <c r="J209" i="10"/>
  <c r="I209" i="10"/>
  <c r="H209" i="10"/>
  <c r="G209" i="10"/>
  <c r="F209" i="10"/>
  <c r="E209" i="10"/>
  <c r="D209" i="10"/>
  <c r="C209" i="10"/>
  <c r="B209" i="10"/>
  <c r="A209" i="10"/>
  <c r="X208" i="10"/>
  <c r="W208" i="10"/>
  <c r="V208" i="10"/>
  <c r="U208" i="10"/>
  <c r="T208" i="10"/>
  <c r="S208" i="10"/>
  <c r="R208" i="10"/>
  <c r="Q208" i="10"/>
  <c r="P208" i="10"/>
  <c r="O208" i="10"/>
  <c r="N208" i="10"/>
  <c r="M208" i="10"/>
  <c r="L208" i="10"/>
  <c r="K208" i="10"/>
  <c r="J208" i="10"/>
  <c r="I208" i="10"/>
  <c r="H208" i="10"/>
  <c r="G208" i="10"/>
  <c r="F208" i="10"/>
  <c r="E208" i="10"/>
  <c r="D208" i="10"/>
  <c r="C208" i="10"/>
  <c r="B208" i="10"/>
  <c r="A208" i="10"/>
  <c r="X207" i="10"/>
  <c r="W207" i="10"/>
  <c r="V207" i="10"/>
  <c r="U207" i="10"/>
  <c r="T207" i="10"/>
  <c r="S207" i="10"/>
  <c r="R207" i="10"/>
  <c r="Q207" i="10"/>
  <c r="P207" i="10"/>
  <c r="O207" i="10"/>
  <c r="N207" i="10"/>
  <c r="M207" i="10"/>
  <c r="L207" i="10"/>
  <c r="K207" i="10"/>
  <c r="J207" i="10"/>
  <c r="I207" i="10"/>
  <c r="H207" i="10"/>
  <c r="G207" i="10"/>
  <c r="F207" i="10"/>
  <c r="E207" i="10"/>
  <c r="D207" i="10"/>
  <c r="C207" i="10"/>
  <c r="B207" i="10"/>
  <c r="A207" i="10"/>
  <c r="X206" i="10"/>
  <c r="W206" i="10"/>
  <c r="V206" i="10"/>
  <c r="U206" i="10"/>
  <c r="T206" i="10"/>
  <c r="S206" i="10"/>
  <c r="R206" i="10"/>
  <c r="Q206" i="10"/>
  <c r="P206" i="10"/>
  <c r="O206" i="10"/>
  <c r="N206" i="10"/>
  <c r="M206" i="10"/>
  <c r="L206" i="10"/>
  <c r="K206" i="10"/>
  <c r="J206" i="10"/>
  <c r="I206" i="10"/>
  <c r="H206" i="10"/>
  <c r="G206" i="10"/>
  <c r="F206" i="10"/>
  <c r="E206" i="10"/>
  <c r="D206" i="10"/>
  <c r="C206" i="10"/>
  <c r="B206" i="10"/>
  <c r="A206" i="10"/>
  <c r="X205" i="10"/>
  <c r="W205" i="10"/>
  <c r="V205" i="10"/>
  <c r="U205" i="10"/>
  <c r="T205" i="10"/>
  <c r="S205" i="10"/>
  <c r="R205" i="10"/>
  <c r="Q205" i="10"/>
  <c r="P205" i="10"/>
  <c r="O205" i="10"/>
  <c r="N205" i="10"/>
  <c r="M205" i="10"/>
  <c r="L205" i="10"/>
  <c r="K205" i="10"/>
  <c r="J205" i="10"/>
  <c r="I205" i="10"/>
  <c r="H205" i="10"/>
  <c r="G205" i="10"/>
  <c r="F205" i="10"/>
  <c r="E205" i="10"/>
  <c r="D205" i="10"/>
  <c r="C205" i="10"/>
  <c r="B205" i="10"/>
  <c r="A205" i="10"/>
  <c r="X204" i="10"/>
  <c r="W204" i="10"/>
  <c r="V204" i="10"/>
  <c r="U204" i="10"/>
  <c r="T204" i="10"/>
  <c r="S204" i="10"/>
  <c r="R204" i="10"/>
  <c r="Q204" i="10"/>
  <c r="P204" i="10"/>
  <c r="O204" i="10"/>
  <c r="N204" i="10"/>
  <c r="M204" i="10"/>
  <c r="L204" i="10"/>
  <c r="K204" i="10"/>
  <c r="J204" i="10"/>
  <c r="I204" i="10"/>
  <c r="H204" i="10"/>
  <c r="G204" i="10"/>
  <c r="F204" i="10"/>
  <c r="E204" i="10"/>
  <c r="D204" i="10"/>
  <c r="C204" i="10"/>
  <c r="B204" i="10"/>
  <c r="A204" i="10"/>
  <c r="X203" i="10"/>
  <c r="W203" i="10"/>
  <c r="V203" i="10"/>
  <c r="U203" i="10"/>
  <c r="T203" i="10"/>
  <c r="S203" i="10"/>
  <c r="R203" i="10"/>
  <c r="Q203" i="10"/>
  <c r="P203" i="10"/>
  <c r="O203" i="10"/>
  <c r="N203" i="10"/>
  <c r="M203" i="10"/>
  <c r="L203" i="10"/>
  <c r="K203" i="10"/>
  <c r="J203" i="10"/>
  <c r="I203" i="10"/>
  <c r="H203" i="10"/>
  <c r="G203" i="10"/>
  <c r="F203" i="10"/>
  <c r="E203" i="10"/>
  <c r="D203" i="10"/>
  <c r="C203" i="10"/>
  <c r="B203" i="10"/>
  <c r="A203" i="10"/>
  <c r="X202" i="10"/>
  <c r="W202" i="10"/>
  <c r="V202" i="10"/>
  <c r="U202" i="10"/>
  <c r="T202" i="10"/>
  <c r="S202" i="10"/>
  <c r="R202" i="10"/>
  <c r="Q202" i="10"/>
  <c r="P202" i="10"/>
  <c r="O202" i="10"/>
  <c r="N202" i="10"/>
  <c r="M202" i="10"/>
  <c r="L202" i="10"/>
  <c r="K202" i="10"/>
  <c r="J202" i="10"/>
  <c r="I202" i="10"/>
  <c r="H202" i="10"/>
  <c r="G202" i="10"/>
  <c r="F202" i="10"/>
  <c r="E202" i="10"/>
  <c r="D202" i="10"/>
  <c r="C202" i="10"/>
  <c r="B202" i="10"/>
  <c r="A202" i="10"/>
  <c r="X201" i="10"/>
  <c r="W201" i="10"/>
  <c r="V201" i="10"/>
  <c r="U201" i="10"/>
  <c r="T201" i="10"/>
  <c r="S201" i="10"/>
  <c r="R201" i="10"/>
  <c r="Q201" i="10"/>
  <c r="P201" i="10"/>
  <c r="O201" i="10"/>
  <c r="N201" i="10"/>
  <c r="M201" i="10"/>
  <c r="L201" i="10"/>
  <c r="K201" i="10"/>
  <c r="J201" i="10"/>
  <c r="I201" i="10"/>
  <c r="H201" i="10"/>
  <c r="G201" i="10"/>
  <c r="F201" i="10"/>
  <c r="E201" i="10"/>
  <c r="D201" i="10"/>
  <c r="C201" i="10"/>
  <c r="B201" i="10"/>
  <c r="A201" i="10"/>
  <c r="X200" i="10"/>
  <c r="W200" i="10"/>
  <c r="V200" i="10"/>
  <c r="U200" i="10"/>
  <c r="T200" i="10"/>
  <c r="S200" i="10"/>
  <c r="R200" i="10"/>
  <c r="Q200" i="10"/>
  <c r="P200" i="10"/>
  <c r="O200" i="10"/>
  <c r="N200" i="10"/>
  <c r="M200" i="10"/>
  <c r="L200" i="10"/>
  <c r="K200" i="10"/>
  <c r="J200" i="10"/>
  <c r="I200" i="10"/>
  <c r="H200" i="10"/>
  <c r="G200" i="10"/>
  <c r="F200" i="10"/>
  <c r="E200" i="10"/>
  <c r="D200" i="10"/>
  <c r="C200" i="10"/>
  <c r="B200" i="10"/>
  <c r="A200" i="10"/>
  <c r="X199" i="10"/>
  <c r="W199" i="10"/>
  <c r="V199" i="10"/>
  <c r="U199" i="10"/>
  <c r="T199" i="10"/>
  <c r="S199" i="10"/>
  <c r="R199" i="10"/>
  <c r="Q199" i="10"/>
  <c r="P199" i="10"/>
  <c r="O199" i="10"/>
  <c r="N199" i="10"/>
  <c r="M199" i="10"/>
  <c r="L199" i="10"/>
  <c r="K199" i="10"/>
  <c r="J199" i="10"/>
  <c r="I199" i="10"/>
  <c r="H199" i="10"/>
  <c r="G199" i="10"/>
  <c r="F199" i="10"/>
  <c r="E199" i="10"/>
  <c r="D199" i="10"/>
  <c r="C199" i="10"/>
  <c r="B199" i="10"/>
  <c r="A199" i="10"/>
  <c r="X198" i="10"/>
  <c r="W198" i="10"/>
  <c r="V198" i="10"/>
  <c r="U198" i="10"/>
  <c r="T198" i="10"/>
  <c r="S198" i="10"/>
  <c r="R198" i="10"/>
  <c r="Q198" i="10"/>
  <c r="P198" i="10"/>
  <c r="O198" i="10"/>
  <c r="N198" i="10"/>
  <c r="M198" i="10"/>
  <c r="L198" i="10"/>
  <c r="K198" i="10"/>
  <c r="J198" i="10"/>
  <c r="I198" i="10"/>
  <c r="H198" i="10"/>
  <c r="G198" i="10"/>
  <c r="F198" i="10"/>
  <c r="E198" i="10"/>
  <c r="D198" i="10"/>
  <c r="C198" i="10"/>
  <c r="B198" i="10"/>
  <c r="A198" i="10"/>
  <c r="X197" i="10"/>
  <c r="W197" i="10"/>
  <c r="V197" i="10"/>
  <c r="U197" i="10"/>
  <c r="T197" i="10"/>
  <c r="S197" i="10"/>
  <c r="R197" i="10"/>
  <c r="Q197" i="10"/>
  <c r="P197" i="10"/>
  <c r="O197" i="10"/>
  <c r="N197" i="10"/>
  <c r="M197" i="10"/>
  <c r="L197" i="10"/>
  <c r="K197" i="10"/>
  <c r="J197" i="10"/>
  <c r="I197" i="10"/>
  <c r="H197" i="10"/>
  <c r="G197" i="10"/>
  <c r="F197" i="10"/>
  <c r="E197" i="10"/>
  <c r="D197" i="10"/>
  <c r="C197" i="10"/>
  <c r="B197" i="10"/>
  <c r="A197" i="10"/>
  <c r="X196" i="10"/>
  <c r="W196" i="10"/>
  <c r="V196" i="10"/>
  <c r="U196" i="10"/>
  <c r="T196" i="10"/>
  <c r="S196" i="10"/>
  <c r="R196" i="10"/>
  <c r="Q196" i="10"/>
  <c r="P196" i="10"/>
  <c r="O196" i="10"/>
  <c r="N196" i="10"/>
  <c r="M196" i="10"/>
  <c r="L196" i="10"/>
  <c r="K196" i="10"/>
  <c r="J196" i="10"/>
  <c r="I196" i="10"/>
  <c r="H196" i="10"/>
  <c r="G196" i="10"/>
  <c r="F196" i="10"/>
  <c r="E196" i="10"/>
  <c r="D196" i="10"/>
  <c r="C196" i="10"/>
  <c r="B196" i="10"/>
  <c r="A196" i="10"/>
  <c r="X195" i="10"/>
  <c r="W195" i="10"/>
  <c r="V195" i="10"/>
  <c r="U195" i="10"/>
  <c r="T195" i="10"/>
  <c r="S195" i="10"/>
  <c r="R195" i="10"/>
  <c r="Q195" i="10"/>
  <c r="P195" i="10"/>
  <c r="O195" i="10"/>
  <c r="N195" i="10"/>
  <c r="M195" i="10"/>
  <c r="L195" i="10"/>
  <c r="K195" i="10"/>
  <c r="J195" i="10"/>
  <c r="I195" i="10"/>
  <c r="H195" i="10"/>
  <c r="G195" i="10"/>
  <c r="F195" i="10"/>
  <c r="E195" i="10"/>
  <c r="D195" i="10"/>
  <c r="C195" i="10"/>
  <c r="B195" i="10"/>
  <c r="A195" i="10"/>
  <c r="X194" i="10"/>
  <c r="W194" i="10"/>
  <c r="V194" i="10"/>
  <c r="U194" i="10"/>
  <c r="T194" i="10"/>
  <c r="S194" i="10"/>
  <c r="R194" i="10"/>
  <c r="Q194" i="10"/>
  <c r="P194" i="10"/>
  <c r="O194" i="10"/>
  <c r="N194" i="10"/>
  <c r="M194" i="10"/>
  <c r="L194" i="10"/>
  <c r="K194" i="10"/>
  <c r="J194" i="10"/>
  <c r="I194" i="10"/>
  <c r="H194" i="10"/>
  <c r="G194" i="10"/>
  <c r="F194" i="10"/>
  <c r="E194" i="10"/>
  <c r="D194" i="10"/>
  <c r="C194" i="10"/>
  <c r="B194" i="10"/>
  <c r="A194" i="10"/>
  <c r="X193" i="10"/>
  <c r="W193" i="10"/>
  <c r="V193" i="10"/>
  <c r="U193" i="10"/>
  <c r="T193" i="10"/>
  <c r="S193" i="10"/>
  <c r="R193" i="10"/>
  <c r="Q193" i="10"/>
  <c r="P193" i="10"/>
  <c r="O193" i="10"/>
  <c r="N193" i="10"/>
  <c r="M193" i="10"/>
  <c r="L193" i="10"/>
  <c r="K193" i="10"/>
  <c r="J193" i="10"/>
  <c r="I193" i="10"/>
  <c r="H193" i="10"/>
  <c r="G193" i="10"/>
  <c r="F193" i="10"/>
  <c r="E193" i="10"/>
  <c r="D193" i="10"/>
  <c r="C193" i="10"/>
  <c r="B193" i="10"/>
  <c r="A193" i="10"/>
  <c r="X192" i="10"/>
  <c r="W192" i="10"/>
  <c r="V192" i="10"/>
  <c r="U192" i="10"/>
  <c r="T192" i="10"/>
  <c r="S192" i="10"/>
  <c r="R192" i="10"/>
  <c r="Q192" i="10"/>
  <c r="P192" i="10"/>
  <c r="O192" i="10"/>
  <c r="N192" i="10"/>
  <c r="M192" i="10"/>
  <c r="L192" i="10"/>
  <c r="K192" i="10"/>
  <c r="J192" i="10"/>
  <c r="I192" i="10"/>
  <c r="H192" i="10"/>
  <c r="G192" i="10"/>
  <c r="F192" i="10"/>
  <c r="E192" i="10"/>
  <c r="D192" i="10"/>
  <c r="C192" i="10"/>
  <c r="B192" i="10"/>
  <c r="A192" i="10"/>
  <c r="X191" i="10"/>
  <c r="W191" i="10"/>
  <c r="V191" i="10"/>
  <c r="U191" i="10"/>
  <c r="T191" i="10"/>
  <c r="S191" i="10"/>
  <c r="R191" i="10"/>
  <c r="Q191" i="10"/>
  <c r="P191" i="10"/>
  <c r="O191" i="10"/>
  <c r="N191" i="10"/>
  <c r="M191" i="10"/>
  <c r="L191" i="10"/>
  <c r="K191" i="10"/>
  <c r="J191" i="10"/>
  <c r="I191" i="10"/>
  <c r="H191" i="10"/>
  <c r="G191" i="10"/>
  <c r="F191" i="10"/>
  <c r="E191" i="10"/>
  <c r="D191" i="10"/>
  <c r="C191" i="10"/>
  <c r="B191" i="10"/>
  <c r="A191" i="10"/>
  <c r="X190" i="10"/>
  <c r="W190" i="10"/>
  <c r="V190" i="10"/>
  <c r="U190" i="10"/>
  <c r="T190" i="10"/>
  <c r="S190" i="10"/>
  <c r="R190" i="10"/>
  <c r="Q190" i="10"/>
  <c r="P190" i="10"/>
  <c r="O190" i="10"/>
  <c r="N190" i="10"/>
  <c r="M190" i="10"/>
  <c r="L190" i="10"/>
  <c r="K190" i="10"/>
  <c r="J190" i="10"/>
  <c r="I190" i="10"/>
  <c r="H190" i="10"/>
  <c r="G190" i="10"/>
  <c r="F190" i="10"/>
  <c r="E190" i="10"/>
  <c r="D190" i="10"/>
  <c r="C190" i="10"/>
  <c r="B190" i="10"/>
  <c r="A190" i="10"/>
  <c r="X189" i="10"/>
  <c r="W189" i="10"/>
  <c r="V189" i="10"/>
  <c r="U189" i="10"/>
  <c r="T189" i="10"/>
  <c r="S189" i="10"/>
  <c r="R189" i="10"/>
  <c r="Q189" i="10"/>
  <c r="P189" i="10"/>
  <c r="O189" i="10"/>
  <c r="N189" i="10"/>
  <c r="M189" i="10"/>
  <c r="L189" i="10"/>
  <c r="K189" i="10"/>
  <c r="J189" i="10"/>
  <c r="I189" i="10"/>
  <c r="H189" i="10"/>
  <c r="G189" i="10"/>
  <c r="F189" i="10"/>
  <c r="E189" i="10"/>
  <c r="D189" i="10"/>
  <c r="C189" i="10"/>
  <c r="B189" i="10"/>
  <c r="A189" i="10"/>
  <c r="X188" i="10"/>
  <c r="W188" i="10"/>
  <c r="V188" i="10"/>
  <c r="U188" i="10"/>
  <c r="T188" i="10"/>
  <c r="S188" i="10"/>
  <c r="R188" i="10"/>
  <c r="Q188" i="10"/>
  <c r="P188" i="10"/>
  <c r="O188" i="10"/>
  <c r="N188" i="10"/>
  <c r="M188" i="10"/>
  <c r="L188" i="10"/>
  <c r="K188" i="10"/>
  <c r="J188" i="10"/>
  <c r="I188" i="10"/>
  <c r="H188" i="10"/>
  <c r="G188" i="10"/>
  <c r="F188" i="10"/>
  <c r="E188" i="10"/>
  <c r="D188" i="10"/>
  <c r="C188" i="10"/>
  <c r="B188" i="10"/>
  <c r="A188" i="10"/>
  <c r="X187" i="10"/>
  <c r="W187" i="10"/>
  <c r="V187" i="10"/>
  <c r="U187" i="10"/>
  <c r="T187" i="10"/>
  <c r="S187" i="10"/>
  <c r="R187" i="10"/>
  <c r="Q187" i="10"/>
  <c r="P187" i="10"/>
  <c r="O187" i="10"/>
  <c r="N187" i="10"/>
  <c r="M187" i="10"/>
  <c r="L187" i="10"/>
  <c r="K187" i="10"/>
  <c r="J187" i="10"/>
  <c r="I187" i="10"/>
  <c r="H187" i="10"/>
  <c r="G187" i="10"/>
  <c r="F187" i="10"/>
  <c r="E187" i="10"/>
  <c r="D187" i="10"/>
  <c r="C187" i="10"/>
  <c r="B187" i="10"/>
  <c r="A187" i="10"/>
  <c r="X186" i="10"/>
  <c r="W186" i="10"/>
  <c r="V186" i="10"/>
  <c r="U186" i="10"/>
  <c r="T186" i="10"/>
  <c r="S186" i="10"/>
  <c r="R186" i="10"/>
  <c r="Q186" i="10"/>
  <c r="P186" i="10"/>
  <c r="O186" i="10"/>
  <c r="N186" i="10"/>
  <c r="M186" i="10"/>
  <c r="L186" i="10"/>
  <c r="K186" i="10"/>
  <c r="J186" i="10"/>
  <c r="I186" i="10"/>
  <c r="H186" i="10"/>
  <c r="G186" i="10"/>
  <c r="F186" i="10"/>
  <c r="E186" i="10"/>
  <c r="D186" i="10"/>
  <c r="C186" i="10"/>
  <c r="B186" i="10"/>
  <c r="A186" i="10"/>
  <c r="X185" i="10"/>
  <c r="W185" i="10"/>
  <c r="V185" i="10"/>
  <c r="U185" i="10"/>
  <c r="T185" i="10"/>
  <c r="S185" i="10"/>
  <c r="R185" i="10"/>
  <c r="Q185" i="10"/>
  <c r="P185" i="10"/>
  <c r="O185" i="10"/>
  <c r="N185" i="10"/>
  <c r="M185" i="10"/>
  <c r="L185" i="10"/>
  <c r="K185" i="10"/>
  <c r="J185" i="10"/>
  <c r="I185" i="10"/>
  <c r="H185" i="10"/>
  <c r="G185" i="10"/>
  <c r="F185" i="10"/>
  <c r="E185" i="10"/>
  <c r="D185" i="10"/>
  <c r="C185" i="10"/>
  <c r="B185" i="10"/>
  <c r="A185" i="10"/>
  <c r="X184" i="10"/>
  <c r="W184" i="10"/>
  <c r="V184" i="10"/>
  <c r="U184" i="10"/>
  <c r="T184" i="10"/>
  <c r="S184" i="10"/>
  <c r="R184" i="10"/>
  <c r="Q184" i="10"/>
  <c r="P184" i="10"/>
  <c r="O184" i="10"/>
  <c r="N184" i="10"/>
  <c r="M184" i="10"/>
  <c r="L184" i="10"/>
  <c r="K184" i="10"/>
  <c r="J184" i="10"/>
  <c r="I184" i="10"/>
  <c r="H184" i="10"/>
  <c r="G184" i="10"/>
  <c r="F184" i="10"/>
  <c r="E184" i="10"/>
  <c r="D184" i="10"/>
  <c r="C184" i="10"/>
  <c r="B184" i="10"/>
  <c r="A184" i="10"/>
  <c r="X183" i="10"/>
  <c r="W183" i="10"/>
  <c r="V183" i="10"/>
  <c r="U183" i="10"/>
  <c r="T183" i="10"/>
  <c r="S183" i="10"/>
  <c r="R183" i="10"/>
  <c r="Q183" i="10"/>
  <c r="P183" i="10"/>
  <c r="O183" i="10"/>
  <c r="N183" i="10"/>
  <c r="M183" i="10"/>
  <c r="L183" i="10"/>
  <c r="K183" i="10"/>
  <c r="J183" i="10"/>
  <c r="I183" i="10"/>
  <c r="H183" i="10"/>
  <c r="G183" i="10"/>
  <c r="F183" i="10"/>
  <c r="E183" i="10"/>
  <c r="D183" i="10"/>
  <c r="C183" i="10"/>
  <c r="B183" i="10"/>
  <c r="A183" i="10"/>
  <c r="X182" i="10"/>
  <c r="W182" i="10"/>
  <c r="V182" i="10"/>
  <c r="U182" i="10"/>
  <c r="T182" i="10"/>
  <c r="S182" i="10"/>
  <c r="R182" i="10"/>
  <c r="Q182" i="10"/>
  <c r="P182" i="10"/>
  <c r="O182" i="10"/>
  <c r="N182" i="10"/>
  <c r="M182" i="10"/>
  <c r="L182" i="10"/>
  <c r="K182" i="10"/>
  <c r="J182" i="10"/>
  <c r="I182" i="10"/>
  <c r="H182" i="10"/>
  <c r="G182" i="10"/>
  <c r="F182" i="10"/>
  <c r="E182" i="10"/>
  <c r="D182" i="10"/>
  <c r="C182" i="10"/>
  <c r="B182" i="10"/>
  <c r="A182" i="10"/>
  <c r="X181" i="10"/>
  <c r="W181" i="10"/>
  <c r="V181" i="10"/>
  <c r="U181" i="10"/>
  <c r="T181" i="10"/>
  <c r="S181" i="10"/>
  <c r="R181" i="10"/>
  <c r="Q181" i="10"/>
  <c r="P181" i="10"/>
  <c r="O181" i="10"/>
  <c r="N181" i="10"/>
  <c r="M181" i="10"/>
  <c r="L181" i="10"/>
  <c r="K181" i="10"/>
  <c r="J181" i="10"/>
  <c r="I181" i="10"/>
  <c r="H181" i="10"/>
  <c r="G181" i="10"/>
  <c r="F181" i="10"/>
  <c r="E181" i="10"/>
  <c r="D181" i="10"/>
  <c r="C181" i="10"/>
  <c r="B181" i="10"/>
  <c r="A181" i="10"/>
  <c r="X180" i="10"/>
  <c r="W180" i="10"/>
  <c r="V180" i="10"/>
  <c r="U180" i="10"/>
  <c r="T180" i="10"/>
  <c r="S180" i="10"/>
  <c r="R180" i="10"/>
  <c r="Q180" i="10"/>
  <c r="P180" i="10"/>
  <c r="O180" i="10"/>
  <c r="N180" i="10"/>
  <c r="M180" i="10"/>
  <c r="L180" i="10"/>
  <c r="K180" i="10"/>
  <c r="J180" i="10"/>
  <c r="I180" i="10"/>
  <c r="H180" i="10"/>
  <c r="G180" i="10"/>
  <c r="F180" i="10"/>
  <c r="E180" i="10"/>
  <c r="D180" i="10"/>
  <c r="C180" i="10"/>
  <c r="B180" i="10"/>
  <c r="A180" i="10"/>
  <c r="X179" i="10"/>
  <c r="W179" i="10"/>
  <c r="V179" i="10"/>
  <c r="U179" i="10"/>
  <c r="T179" i="10"/>
  <c r="S179" i="10"/>
  <c r="R179" i="10"/>
  <c r="Q179" i="10"/>
  <c r="P179" i="10"/>
  <c r="O179" i="10"/>
  <c r="N179" i="10"/>
  <c r="M179" i="10"/>
  <c r="L179" i="10"/>
  <c r="K179" i="10"/>
  <c r="J179" i="10"/>
  <c r="I179" i="10"/>
  <c r="H179" i="10"/>
  <c r="G179" i="10"/>
  <c r="F179" i="10"/>
  <c r="E179" i="10"/>
  <c r="D179" i="10"/>
  <c r="C179" i="10"/>
  <c r="B179" i="10"/>
  <c r="A179" i="10"/>
  <c r="X178" i="10"/>
  <c r="W178" i="10"/>
  <c r="V178" i="10"/>
  <c r="U178" i="10"/>
  <c r="T178" i="10"/>
  <c r="S178" i="10"/>
  <c r="R178" i="10"/>
  <c r="Q178" i="10"/>
  <c r="P178" i="10"/>
  <c r="O178" i="10"/>
  <c r="N178" i="10"/>
  <c r="M178" i="10"/>
  <c r="L178" i="10"/>
  <c r="K178" i="10"/>
  <c r="J178" i="10"/>
  <c r="I178" i="10"/>
  <c r="H178" i="10"/>
  <c r="G178" i="10"/>
  <c r="F178" i="10"/>
  <c r="E178" i="10"/>
  <c r="D178" i="10"/>
  <c r="C178" i="10"/>
  <c r="B178" i="10"/>
  <c r="A178" i="10"/>
  <c r="X177" i="10"/>
  <c r="W177" i="10"/>
  <c r="V177" i="10"/>
  <c r="U177" i="10"/>
  <c r="T177" i="10"/>
  <c r="S177" i="10"/>
  <c r="R177" i="10"/>
  <c r="Q177" i="10"/>
  <c r="P177" i="10"/>
  <c r="O177" i="10"/>
  <c r="N177" i="10"/>
  <c r="M177" i="10"/>
  <c r="L177" i="10"/>
  <c r="K177" i="10"/>
  <c r="J177" i="10"/>
  <c r="I177" i="10"/>
  <c r="H177" i="10"/>
  <c r="G177" i="10"/>
  <c r="F177" i="10"/>
  <c r="E177" i="10"/>
  <c r="D177" i="10"/>
  <c r="C177" i="10"/>
  <c r="B177" i="10"/>
  <c r="A177" i="10"/>
  <c r="X176" i="10"/>
  <c r="W176" i="10"/>
  <c r="V176" i="10"/>
  <c r="U176" i="10"/>
  <c r="T176" i="10"/>
  <c r="S176" i="10"/>
  <c r="R176" i="10"/>
  <c r="Q176" i="10"/>
  <c r="P176" i="10"/>
  <c r="O176" i="10"/>
  <c r="N176" i="10"/>
  <c r="M176" i="10"/>
  <c r="L176" i="10"/>
  <c r="K176" i="10"/>
  <c r="J176" i="10"/>
  <c r="I176" i="10"/>
  <c r="H176" i="10"/>
  <c r="G176" i="10"/>
  <c r="F176" i="10"/>
  <c r="E176" i="10"/>
  <c r="D176" i="10"/>
  <c r="C176" i="10"/>
  <c r="B176" i="10"/>
  <c r="A176" i="10"/>
  <c r="X175" i="10"/>
  <c r="W175" i="10"/>
  <c r="V175" i="10"/>
  <c r="U175" i="10"/>
  <c r="T175" i="10"/>
  <c r="S175" i="10"/>
  <c r="R175" i="10"/>
  <c r="Q175" i="10"/>
  <c r="P175" i="10"/>
  <c r="O175" i="10"/>
  <c r="N175" i="10"/>
  <c r="M175" i="10"/>
  <c r="L175" i="10"/>
  <c r="K175" i="10"/>
  <c r="J175" i="10"/>
  <c r="I175" i="10"/>
  <c r="H175" i="10"/>
  <c r="G175" i="10"/>
  <c r="F175" i="10"/>
  <c r="E175" i="10"/>
  <c r="D175" i="10"/>
  <c r="C175" i="10"/>
  <c r="B175" i="10"/>
  <c r="A175" i="10"/>
  <c r="X174" i="10"/>
  <c r="W174" i="10"/>
  <c r="V174" i="10"/>
  <c r="U174" i="10"/>
  <c r="T174" i="10"/>
  <c r="S174" i="10"/>
  <c r="R174" i="10"/>
  <c r="Q174" i="10"/>
  <c r="P174" i="10"/>
  <c r="O174" i="10"/>
  <c r="N174" i="10"/>
  <c r="M174" i="10"/>
  <c r="L174" i="10"/>
  <c r="K174" i="10"/>
  <c r="J174" i="10"/>
  <c r="I174" i="10"/>
  <c r="H174" i="10"/>
  <c r="G174" i="10"/>
  <c r="F174" i="10"/>
  <c r="E174" i="10"/>
  <c r="D174" i="10"/>
  <c r="C174" i="10"/>
  <c r="B174" i="10"/>
  <c r="A174" i="10"/>
  <c r="X173" i="10"/>
  <c r="W173" i="10"/>
  <c r="V173" i="10"/>
  <c r="U173" i="10"/>
  <c r="T173" i="10"/>
  <c r="S173" i="10"/>
  <c r="R173" i="10"/>
  <c r="Q173" i="10"/>
  <c r="P173" i="10"/>
  <c r="O173" i="10"/>
  <c r="N173" i="10"/>
  <c r="M173" i="10"/>
  <c r="L173" i="10"/>
  <c r="K173" i="10"/>
  <c r="J173" i="10"/>
  <c r="I173" i="10"/>
  <c r="H173" i="10"/>
  <c r="G173" i="10"/>
  <c r="F173" i="10"/>
  <c r="E173" i="10"/>
  <c r="D173" i="10"/>
  <c r="C173" i="10"/>
  <c r="B173" i="10"/>
  <c r="A173" i="10"/>
  <c r="X172" i="10"/>
  <c r="W172" i="10"/>
  <c r="V172" i="10"/>
  <c r="U172" i="10"/>
  <c r="T172" i="10"/>
  <c r="S172" i="10"/>
  <c r="R172" i="10"/>
  <c r="Q172" i="10"/>
  <c r="P172" i="10"/>
  <c r="O172" i="10"/>
  <c r="N172" i="10"/>
  <c r="M172" i="10"/>
  <c r="L172" i="10"/>
  <c r="K172" i="10"/>
  <c r="J172" i="10"/>
  <c r="I172" i="10"/>
  <c r="H172" i="10"/>
  <c r="G172" i="10"/>
  <c r="F172" i="10"/>
  <c r="E172" i="10"/>
  <c r="D172" i="10"/>
  <c r="C172" i="10"/>
  <c r="B172" i="10"/>
  <c r="A172" i="10"/>
  <c r="X171" i="10"/>
  <c r="W171" i="10"/>
  <c r="V171" i="10"/>
  <c r="U171" i="10"/>
  <c r="T171" i="10"/>
  <c r="S171" i="10"/>
  <c r="R171" i="10"/>
  <c r="Q171" i="10"/>
  <c r="P171" i="10"/>
  <c r="O171" i="10"/>
  <c r="N171" i="10"/>
  <c r="M171" i="10"/>
  <c r="L171" i="10"/>
  <c r="K171" i="10"/>
  <c r="J171" i="10"/>
  <c r="I171" i="10"/>
  <c r="H171" i="10"/>
  <c r="G171" i="10"/>
  <c r="F171" i="10"/>
  <c r="E171" i="10"/>
  <c r="D171" i="10"/>
  <c r="C171" i="10"/>
  <c r="B171" i="10"/>
  <c r="A171" i="10"/>
  <c r="X170" i="10"/>
  <c r="W170" i="10"/>
  <c r="V170" i="10"/>
  <c r="U170" i="10"/>
  <c r="T170" i="10"/>
  <c r="S170" i="10"/>
  <c r="R170" i="10"/>
  <c r="Q170" i="10"/>
  <c r="P170" i="10"/>
  <c r="O170" i="10"/>
  <c r="N170" i="10"/>
  <c r="M170" i="10"/>
  <c r="L170" i="10"/>
  <c r="K170" i="10"/>
  <c r="J170" i="10"/>
  <c r="I170" i="10"/>
  <c r="H170" i="10"/>
  <c r="G170" i="10"/>
  <c r="F170" i="10"/>
  <c r="E170" i="10"/>
  <c r="D170" i="10"/>
  <c r="C170" i="10"/>
  <c r="B170" i="10"/>
  <c r="A170" i="10"/>
  <c r="X169" i="10"/>
  <c r="W169" i="10"/>
  <c r="V169" i="10"/>
  <c r="U169" i="10"/>
  <c r="T169" i="10"/>
  <c r="S169" i="10"/>
  <c r="R169" i="10"/>
  <c r="Q169" i="10"/>
  <c r="P169" i="10"/>
  <c r="O169" i="10"/>
  <c r="N169" i="10"/>
  <c r="M169" i="10"/>
  <c r="L169" i="10"/>
  <c r="K169" i="10"/>
  <c r="J169" i="10"/>
  <c r="I169" i="10"/>
  <c r="H169" i="10"/>
  <c r="G169" i="10"/>
  <c r="F169" i="10"/>
  <c r="E169" i="10"/>
  <c r="D169" i="10"/>
  <c r="C169" i="10"/>
  <c r="B169" i="10"/>
  <c r="A169" i="10"/>
  <c r="X168" i="10"/>
  <c r="W168" i="10"/>
  <c r="V168" i="10"/>
  <c r="U168" i="10"/>
  <c r="T168" i="10"/>
  <c r="S168" i="10"/>
  <c r="R168" i="10"/>
  <c r="Q168" i="10"/>
  <c r="P168" i="10"/>
  <c r="O168" i="10"/>
  <c r="N168" i="10"/>
  <c r="M168" i="10"/>
  <c r="L168" i="10"/>
  <c r="K168" i="10"/>
  <c r="J168" i="10"/>
  <c r="I168" i="10"/>
  <c r="H168" i="10"/>
  <c r="G168" i="10"/>
  <c r="F168" i="10"/>
  <c r="E168" i="10"/>
  <c r="D168" i="10"/>
  <c r="C168" i="10"/>
  <c r="B168" i="10"/>
  <c r="A168" i="10"/>
  <c r="X167" i="10"/>
  <c r="W167" i="10"/>
  <c r="V167" i="10"/>
  <c r="U167" i="10"/>
  <c r="T167" i="10"/>
  <c r="S167" i="10"/>
  <c r="R167" i="10"/>
  <c r="Q167" i="10"/>
  <c r="P167" i="10"/>
  <c r="O167" i="10"/>
  <c r="N167" i="10"/>
  <c r="M167" i="10"/>
  <c r="L167" i="10"/>
  <c r="K167" i="10"/>
  <c r="J167" i="10"/>
  <c r="I167" i="10"/>
  <c r="H167" i="10"/>
  <c r="G167" i="10"/>
  <c r="F167" i="10"/>
  <c r="E167" i="10"/>
  <c r="D167" i="10"/>
  <c r="C167" i="10"/>
  <c r="B167" i="10"/>
  <c r="A167" i="10"/>
  <c r="X166" i="10"/>
  <c r="W166" i="10"/>
  <c r="V166" i="10"/>
  <c r="U166" i="10"/>
  <c r="T166" i="10"/>
  <c r="S166" i="10"/>
  <c r="R166" i="10"/>
  <c r="Q166" i="10"/>
  <c r="P166" i="10"/>
  <c r="O166" i="10"/>
  <c r="N166" i="10"/>
  <c r="M166" i="10"/>
  <c r="L166" i="10"/>
  <c r="K166" i="10"/>
  <c r="J166" i="10"/>
  <c r="I166" i="10"/>
  <c r="H166" i="10"/>
  <c r="G166" i="10"/>
  <c r="F166" i="10"/>
  <c r="E166" i="10"/>
  <c r="D166" i="10"/>
  <c r="C166" i="10"/>
  <c r="B166" i="10"/>
  <c r="A166" i="10"/>
  <c r="X165" i="10"/>
  <c r="W165" i="10"/>
  <c r="V165" i="10"/>
  <c r="U165" i="10"/>
  <c r="T165" i="10"/>
  <c r="S165" i="10"/>
  <c r="R165" i="10"/>
  <c r="Q165" i="10"/>
  <c r="P165" i="10"/>
  <c r="O165" i="10"/>
  <c r="N165" i="10"/>
  <c r="M165" i="10"/>
  <c r="L165" i="10"/>
  <c r="K165" i="10"/>
  <c r="J165" i="10"/>
  <c r="I165" i="10"/>
  <c r="H165" i="10"/>
  <c r="G165" i="10"/>
  <c r="F165" i="10"/>
  <c r="E165" i="10"/>
  <c r="D165" i="10"/>
  <c r="C165" i="10"/>
  <c r="B165" i="10"/>
  <c r="A165" i="10"/>
  <c r="X164" i="10"/>
  <c r="W164" i="10"/>
  <c r="V164" i="10"/>
  <c r="U164" i="10"/>
  <c r="T164" i="10"/>
  <c r="S164" i="10"/>
  <c r="R164" i="10"/>
  <c r="Q164" i="10"/>
  <c r="P164" i="10"/>
  <c r="O164" i="10"/>
  <c r="N164" i="10"/>
  <c r="M164" i="10"/>
  <c r="L164" i="10"/>
  <c r="K164" i="10"/>
  <c r="J164" i="10"/>
  <c r="I164" i="10"/>
  <c r="H164" i="10"/>
  <c r="G164" i="10"/>
  <c r="F164" i="10"/>
  <c r="E164" i="10"/>
  <c r="D164" i="10"/>
  <c r="C164" i="10"/>
  <c r="B164" i="10"/>
  <c r="A164" i="10"/>
  <c r="X163" i="10"/>
  <c r="W163" i="10"/>
  <c r="V163" i="10"/>
  <c r="U163" i="10"/>
  <c r="T163" i="10"/>
  <c r="S163" i="10"/>
  <c r="R163" i="10"/>
  <c r="Q163" i="10"/>
  <c r="P163" i="10"/>
  <c r="O163" i="10"/>
  <c r="N163" i="10"/>
  <c r="M163" i="10"/>
  <c r="L163" i="10"/>
  <c r="K163" i="10"/>
  <c r="J163" i="10"/>
  <c r="I163" i="10"/>
  <c r="H163" i="10"/>
  <c r="G163" i="10"/>
  <c r="F163" i="10"/>
  <c r="E163" i="10"/>
  <c r="D163" i="10"/>
  <c r="C163" i="10"/>
  <c r="B163" i="10"/>
  <c r="A163" i="10"/>
  <c r="X162" i="10"/>
  <c r="W162" i="10"/>
  <c r="V162" i="10"/>
  <c r="U162" i="10"/>
  <c r="T162" i="10"/>
  <c r="S162" i="10"/>
  <c r="R162" i="10"/>
  <c r="Q162" i="10"/>
  <c r="P162" i="10"/>
  <c r="O162" i="10"/>
  <c r="N162" i="10"/>
  <c r="M162" i="10"/>
  <c r="L162" i="10"/>
  <c r="K162" i="10"/>
  <c r="J162" i="10"/>
  <c r="I162" i="10"/>
  <c r="H162" i="10"/>
  <c r="G162" i="10"/>
  <c r="F162" i="10"/>
  <c r="E162" i="10"/>
  <c r="D162" i="10"/>
  <c r="C162" i="10"/>
  <c r="B162" i="10"/>
  <c r="A162" i="10"/>
  <c r="X161" i="10"/>
  <c r="W161" i="10"/>
  <c r="V161" i="10"/>
  <c r="U161" i="10"/>
  <c r="T161" i="10"/>
  <c r="S161" i="10"/>
  <c r="R161" i="10"/>
  <c r="Q161" i="10"/>
  <c r="P161" i="10"/>
  <c r="O161" i="10"/>
  <c r="N161" i="10"/>
  <c r="M161" i="10"/>
  <c r="L161" i="10"/>
  <c r="K161" i="10"/>
  <c r="J161" i="10"/>
  <c r="I161" i="10"/>
  <c r="H161" i="10"/>
  <c r="G161" i="10"/>
  <c r="F161" i="10"/>
  <c r="E161" i="10"/>
  <c r="D161" i="10"/>
  <c r="C161" i="10"/>
  <c r="B161" i="10"/>
  <c r="A161" i="10"/>
  <c r="X160" i="10"/>
  <c r="W160" i="10"/>
  <c r="V160" i="10"/>
  <c r="U160" i="10"/>
  <c r="T160" i="10"/>
  <c r="S160" i="10"/>
  <c r="R160" i="10"/>
  <c r="Q160" i="10"/>
  <c r="P160" i="10"/>
  <c r="O160" i="10"/>
  <c r="N160" i="10"/>
  <c r="M160" i="10"/>
  <c r="L160" i="10"/>
  <c r="K160" i="10"/>
  <c r="J160" i="10"/>
  <c r="I160" i="10"/>
  <c r="H160" i="10"/>
  <c r="G160" i="10"/>
  <c r="F160" i="10"/>
  <c r="E160" i="10"/>
  <c r="D160" i="10"/>
  <c r="C160" i="10"/>
  <c r="B160" i="10"/>
  <c r="A160" i="10"/>
  <c r="X159" i="10"/>
  <c r="W159" i="10"/>
  <c r="V159" i="10"/>
  <c r="U159" i="10"/>
  <c r="T159" i="10"/>
  <c r="S159" i="10"/>
  <c r="R159" i="10"/>
  <c r="Q159" i="10"/>
  <c r="P159" i="10"/>
  <c r="O159" i="10"/>
  <c r="N159" i="10"/>
  <c r="M159" i="10"/>
  <c r="L159" i="10"/>
  <c r="K159" i="10"/>
  <c r="J159" i="10"/>
  <c r="I159" i="10"/>
  <c r="H159" i="10"/>
  <c r="G159" i="10"/>
  <c r="F159" i="10"/>
  <c r="E159" i="10"/>
  <c r="D159" i="10"/>
  <c r="C159" i="10"/>
  <c r="B159" i="10"/>
  <c r="A159" i="10"/>
  <c r="X158" i="10"/>
  <c r="W158" i="10"/>
  <c r="V158" i="10"/>
  <c r="U158" i="10"/>
  <c r="T158" i="10"/>
  <c r="S158" i="10"/>
  <c r="R158" i="10"/>
  <c r="Q158" i="10"/>
  <c r="P158" i="10"/>
  <c r="O158" i="10"/>
  <c r="N158" i="10"/>
  <c r="M158" i="10"/>
  <c r="L158" i="10"/>
  <c r="K158" i="10"/>
  <c r="J158" i="10"/>
  <c r="I158" i="10"/>
  <c r="H158" i="10"/>
  <c r="G158" i="10"/>
  <c r="F158" i="10"/>
  <c r="E158" i="10"/>
  <c r="D158" i="10"/>
  <c r="C158" i="10"/>
  <c r="B158" i="10"/>
  <c r="A158" i="10"/>
  <c r="X157" i="10"/>
  <c r="W157" i="10"/>
  <c r="V157" i="10"/>
  <c r="U157" i="10"/>
  <c r="T157" i="10"/>
  <c r="S157" i="10"/>
  <c r="R157" i="10"/>
  <c r="Q157" i="10"/>
  <c r="P157" i="10"/>
  <c r="O157" i="10"/>
  <c r="N157" i="10"/>
  <c r="M157" i="10"/>
  <c r="L157" i="10"/>
  <c r="K157" i="10"/>
  <c r="J157" i="10"/>
  <c r="I157" i="10"/>
  <c r="H157" i="10"/>
  <c r="G157" i="10"/>
  <c r="F157" i="10"/>
  <c r="E157" i="10"/>
  <c r="D157" i="10"/>
  <c r="C157" i="10"/>
  <c r="B157" i="10"/>
  <c r="A157" i="10"/>
  <c r="X156" i="10"/>
  <c r="W156" i="10"/>
  <c r="V156" i="10"/>
  <c r="U156" i="10"/>
  <c r="T156" i="10"/>
  <c r="S156" i="10"/>
  <c r="R156" i="10"/>
  <c r="Q156" i="10"/>
  <c r="P156" i="10"/>
  <c r="O156" i="10"/>
  <c r="N156" i="10"/>
  <c r="M156" i="10"/>
  <c r="L156" i="10"/>
  <c r="K156" i="10"/>
  <c r="J156" i="10"/>
  <c r="I156" i="10"/>
  <c r="H156" i="10"/>
  <c r="G156" i="10"/>
  <c r="F156" i="10"/>
  <c r="E156" i="10"/>
  <c r="D156" i="10"/>
  <c r="C156" i="10"/>
  <c r="B156" i="10"/>
  <c r="A156" i="10"/>
  <c r="X155" i="10"/>
  <c r="W155" i="10"/>
  <c r="V155" i="10"/>
  <c r="U155" i="10"/>
  <c r="T155" i="10"/>
  <c r="S155" i="10"/>
  <c r="R155" i="10"/>
  <c r="Q155" i="10"/>
  <c r="P155" i="10"/>
  <c r="O155" i="10"/>
  <c r="N155" i="10"/>
  <c r="M155" i="10"/>
  <c r="L155" i="10"/>
  <c r="K155" i="10"/>
  <c r="J155" i="10"/>
  <c r="I155" i="10"/>
  <c r="H155" i="10"/>
  <c r="G155" i="10"/>
  <c r="F155" i="10"/>
  <c r="E155" i="10"/>
  <c r="D155" i="10"/>
  <c r="C155" i="10"/>
  <c r="B155" i="10"/>
  <c r="A155" i="10"/>
  <c r="X154" i="10"/>
  <c r="W154" i="10"/>
  <c r="V154" i="10"/>
  <c r="U154" i="10"/>
  <c r="T154" i="10"/>
  <c r="S154" i="10"/>
  <c r="R154" i="10"/>
  <c r="Q154" i="10"/>
  <c r="P154" i="10"/>
  <c r="O154" i="10"/>
  <c r="N154" i="10"/>
  <c r="M154" i="10"/>
  <c r="L154" i="10"/>
  <c r="K154" i="10"/>
  <c r="J154" i="10"/>
  <c r="I154" i="10"/>
  <c r="H154" i="10"/>
  <c r="G154" i="10"/>
  <c r="F154" i="10"/>
  <c r="E154" i="10"/>
  <c r="D154" i="10"/>
  <c r="C154" i="10"/>
  <c r="B154" i="10"/>
  <c r="A154" i="10"/>
  <c r="X153" i="10"/>
  <c r="W153" i="10"/>
  <c r="V153" i="10"/>
  <c r="U153" i="10"/>
  <c r="T153" i="10"/>
  <c r="S153" i="10"/>
  <c r="R153" i="10"/>
  <c r="Q153" i="10"/>
  <c r="P153" i="10"/>
  <c r="O153" i="10"/>
  <c r="N153" i="10"/>
  <c r="M153" i="10"/>
  <c r="L153" i="10"/>
  <c r="K153" i="10"/>
  <c r="J153" i="10"/>
  <c r="I153" i="10"/>
  <c r="H153" i="10"/>
  <c r="G153" i="10"/>
  <c r="F153" i="10"/>
  <c r="E153" i="10"/>
  <c r="D153" i="10"/>
  <c r="C153" i="10"/>
  <c r="B153" i="10"/>
  <c r="A153" i="10"/>
  <c r="X152" i="10"/>
  <c r="W152" i="10"/>
  <c r="V152" i="10"/>
  <c r="U152" i="10"/>
  <c r="T152" i="10"/>
  <c r="S152" i="10"/>
  <c r="R152" i="10"/>
  <c r="Q152" i="10"/>
  <c r="P152" i="10"/>
  <c r="O152" i="10"/>
  <c r="N152" i="10"/>
  <c r="M152" i="10"/>
  <c r="L152" i="10"/>
  <c r="K152" i="10"/>
  <c r="J152" i="10"/>
  <c r="I152" i="10"/>
  <c r="H152" i="10"/>
  <c r="G152" i="10"/>
  <c r="F152" i="10"/>
  <c r="E152" i="10"/>
  <c r="D152" i="10"/>
  <c r="C152" i="10"/>
  <c r="B152" i="10"/>
  <c r="A152" i="10"/>
  <c r="X151" i="10"/>
  <c r="W151" i="10"/>
  <c r="V151" i="10"/>
  <c r="U151" i="10"/>
  <c r="T151" i="10"/>
  <c r="S151" i="10"/>
  <c r="R151" i="10"/>
  <c r="Q151" i="10"/>
  <c r="P151" i="10"/>
  <c r="O151" i="10"/>
  <c r="N151" i="10"/>
  <c r="M151" i="10"/>
  <c r="L151" i="10"/>
  <c r="K151" i="10"/>
  <c r="J151" i="10"/>
  <c r="I151" i="10"/>
  <c r="H151" i="10"/>
  <c r="G151" i="10"/>
  <c r="F151" i="10"/>
  <c r="E151" i="10"/>
  <c r="D151" i="10"/>
  <c r="C151" i="10"/>
  <c r="B151" i="10"/>
  <c r="A151" i="10"/>
  <c r="X150" i="10"/>
  <c r="W150" i="10"/>
  <c r="V150" i="10"/>
  <c r="U150" i="10"/>
  <c r="T150" i="10"/>
  <c r="S150" i="10"/>
  <c r="R150" i="10"/>
  <c r="Q150" i="10"/>
  <c r="P150" i="10"/>
  <c r="O150" i="10"/>
  <c r="N150" i="10"/>
  <c r="M150" i="10"/>
  <c r="L150" i="10"/>
  <c r="K150" i="10"/>
  <c r="J150" i="10"/>
  <c r="I150" i="10"/>
  <c r="H150" i="10"/>
  <c r="G150" i="10"/>
  <c r="F150" i="10"/>
  <c r="E150" i="10"/>
  <c r="D150" i="10"/>
  <c r="C150" i="10"/>
  <c r="B150" i="10"/>
  <c r="A150" i="10"/>
  <c r="X149" i="10"/>
  <c r="W149" i="10"/>
  <c r="V149" i="10"/>
  <c r="U149" i="10"/>
  <c r="T149" i="10"/>
  <c r="S149" i="10"/>
  <c r="R149" i="10"/>
  <c r="Q149" i="10"/>
  <c r="P149" i="10"/>
  <c r="O149" i="10"/>
  <c r="N149" i="10"/>
  <c r="M149" i="10"/>
  <c r="L149" i="10"/>
  <c r="K149" i="10"/>
  <c r="J149" i="10"/>
  <c r="I149" i="10"/>
  <c r="H149" i="10"/>
  <c r="G149" i="10"/>
  <c r="F149" i="10"/>
  <c r="E149" i="10"/>
  <c r="D149" i="10"/>
  <c r="C149" i="10"/>
  <c r="B149" i="10"/>
  <c r="A149" i="10"/>
  <c r="X148" i="10"/>
  <c r="W148" i="10"/>
  <c r="V148" i="10"/>
  <c r="U148" i="10"/>
  <c r="T148" i="10"/>
  <c r="S148" i="10"/>
  <c r="R148" i="10"/>
  <c r="Q148" i="10"/>
  <c r="P148" i="10"/>
  <c r="O148" i="10"/>
  <c r="N148" i="10"/>
  <c r="M148" i="10"/>
  <c r="L148" i="10"/>
  <c r="K148" i="10"/>
  <c r="J148" i="10"/>
  <c r="I148" i="10"/>
  <c r="H148" i="10"/>
  <c r="G148" i="10"/>
  <c r="F148" i="10"/>
  <c r="E148" i="10"/>
  <c r="D148" i="10"/>
  <c r="C148" i="10"/>
  <c r="B148" i="10"/>
  <c r="A148" i="10"/>
  <c r="X147" i="10"/>
  <c r="W147" i="10"/>
  <c r="V147" i="10"/>
  <c r="U147" i="10"/>
  <c r="T147" i="10"/>
  <c r="S147" i="10"/>
  <c r="R147" i="10"/>
  <c r="Q147" i="10"/>
  <c r="P147" i="10"/>
  <c r="O147" i="10"/>
  <c r="N147" i="10"/>
  <c r="M147" i="10"/>
  <c r="L147" i="10"/>
  <c r="K147" i="10"/>
  <c r="J147" i="10"/>
  <c r="I147" i="10"/>
  <c r="H147" i="10"/>
  <c r="G147" i="10"/>
  <c r="F147" i="10"/>
  <c r="E147" i="10"/>
  <c r="D147" i="10"/>
  <c r="C147" i="10"/>
  <c r="B147" i="10"/>
  <c r="A147" i="10"/>
  <c r="X146" i="10"/>
  <c r="W146" i="10"/>
  <c r="V146" i="10"/>
  <c r="U146" i="10"/>
  <c r="T146" i="10"/>
  <c r="S146" i="10"/>
  <c r="R146" i="10"/>
  <c r="Q146" i="10"/>
  <c r="P146" i="10"/>
  <c r="O146" i="10"/>
  <c r="N146" i="10"/>
  <c r="M146" i="10"/>
  <c r="L146" i="10"/>
  <c r="K146" i="10"/>
  <c r="J146" i="10"/>
  <c r="I146" i="10"/>
  <c r="H146" i="10"/>
  <c r="G146" i="10"/>
  <c r="F146" i="10"/>
  <c r="E146" i="10"/>
  <c r="D146" i="10"/>
  <c r="C146" i="10"/>
  <c r="B146" i="10"/>
  <c r="A146" i="10"/>
  <c r="X145" i="10"/>
  <c r="W145" i="10"/>
  <c r="V145" i="10"/>
  <c r="U145" i="10"/>
  <c r="T145" i="10"/>
  <c r="S145" i="10"/>
  <c r="R145" i="10"/>
  <c r="Q145" i="10"/>
  <c r="P145" i="10"/>
  <c r="O145" i="10"/>
  <c r="N145" i="10"/>
  <c r="M145" i="10"/>
  <c r="L145" i="10"/>
  <c r="K145" i="10"/>
  <c r="J145" i="10"/>
  <c r="I145" i="10"/>
  <c r="H145" i="10"/>
  <c r="G145" i="10"/>
  <c r="F145" i="10"/>
  <c r="E145" i="10"/>
  <c r="D145" i="10"/>
  <c r="C145" i="10"/>
  <c r="B145" i="10"/>
  <c r="A145" i="10"/>
  <c r="X144" i="10"/>
  <c r="W144" i="10"/>
  <c r="V144" i="10"/>
  <c r="U144" i="10"/>
  <c r="T144" i="10"/>
  <c r="S144" i="10"/>
  <c r="R144" i="10"/>
  <c r="Q144" i="10"/>
  <c r="P144" i="10"/>
  <c r="O144" i="10"/>
  <c r="N144" i="10"/>
  <c r="M144" i="10"/>
  <c r="L144" i="10"/>
  <c r="K144" i="10"/>
  <c r="J144" i="10"/>
  <c r="I144" i="10"/>
  <c r="H144" i="10"/>
  <c r="G144" i="10"/>
  <c r="F144" i="10"/>
  <c r="E144" i="10"/>
  <c r="D144" i="10"/>
  <c r="C144" i="10"/>
  <c r="B144" i="10"/>
  <c r="A144" i="10"/>
  <c r="X143" i="10"/>
  <c r="W143" i="10"/>
  <c r="V143" i="10"/>
  <c r="U143" i="10"/>
  <c r="T143" i="10"/>
  <c r="S143" i="10"/>
  <c r="R143" i="10"/>
  <c r="Q143" i="10"/>
  <c r="P143" i="10"/>
  <c r="O143" i="10"/>
  <c r="N143" i="10"/>
  <c r="M143" i="10"/>
  <c r="L143" i="10"/>
  <c r="K143" i="10"/>
  <c r="J143" i="10"/>
  <c r="I143" i="10"/>
  <c r="H143" i="10"/>
  <c r="G143" i="10"/>
  <c r="F143" i="10"/>
  <c r="E143" i="10"/>
  <c r="D143" i="10"/>
  <c r="C143" i="10"/>
  <c r="B143" i="10"/>
  <c r="A143" i="10"/>
  <c r="X142" i="10"/>
  <c r="W142" i="10"/>
  <c r="V142" i="10"/>
  <c r="U142" i="10"/>
  <c r="T142" i="10"/>
  <c r="S142" i="10"/>
  <c r="R142" i="10"/>
  <c r="Q142" i="10"/>
  <c r="P142" i="10"/>
  <c r="O142" i="10"/>
  <c r="N142" i="10"/>
  <c r="M142" i="10"/>
  <c r="L142" i="10"/>
  <c r="K142" i="10"/>
  <c r="J142" i="10"/>
  <c r="I142" i="10"/>
  <c r="H142" i="10"/>
  <c r="G142" i="10"/>
  <c r="F142" i="10"/>
  <c r="E142" i="10"/>
  <c r="D142" i="10"/>
  <c r="C142" i="10"/>
  <c r="B142" i="10"/>
  <c r="A142" i="10"/>
  <c r="X141" i="10"/>
  <c r="W141" i="10"/>
  <c r="V141" i="10"/>
  <c r="U141" i="10"/>
  <c r="T141" i="10"/>
  <c r="S141" i="10"/>
  <c r="R141" i="10"/>
  <c r="Q141" i="10"/>
  <c r="P141" i="10"/>
  <c r="O141" i="10"/>
  <c r="N141" i="10"/>
  <c r="M141" i="10"/>
  <c r="L141" i="10"/>
  <c r="K141" i="10"/>
  <c r="J141" i="10"/>
  <c r="I141" i="10"/>
  <c r="H141" i="10"/>
  <c r="G141" i="10"/>
  <c r="F141" i="10"/>
  <c r="E141" i="10"/>
  <c r="D141" i="10"/>
  <c r="C141" i="10"/>
  <c r="B141" i="10"/>
  <c r="A141" i="10"/>
  <c r="X140" i="10"/>
  <c r="W140" i="10"/>
  <c r="V140" i="10"/>
  <c r="U140" i="10"/>
  <c r="T140" i="10"/>
  <c r="S140" i="10"/>
  <c r="R140" i="10"/>
  <c r="Q140" i="10"/>
  <c r="P140" i="10"/>
  <c r="O140" i="10"/>
  <c r="N140" i="10"/>
  <c r="M140" i="10"/>
  <c r="L140" i="10"/>
  <c r="K140" i="10"/>
  <c r="J140" i="10"/>
  <c r="I140" i="10"/>
  <c r="H140" i="10"/>
  <c r="G140" i="10"/>
  <c r="F140" i="10"/>
  <c r="E140" i="10"/>
  <c r="D140" i="10"/>
  <c r="C140" i="10"/>
  <c r="B140" i="10"/>
  <c r="A140" i="10"/>
  <c r="X139" i="10"/>
  <c r="W139" i="10"/>
  <c r="V139" i="10"/>
  <c r="U139" i="10"/>
  <c r="T139" i="10"/>
  <c r="S139" i="10"/>
  <c r="R139" i="10"/>
  <c r="Q139" i="10"/>
  <c r="P139" i="10"/>
  <c r="O139" i="10"/>
  <c r="N139" i="10"/>
  <c r="M139" i="10"/>
  <c r="L139" i="10"/>
  <c r="K139" i="10"/>
  <c r="J139" i="10"/>
  <c r="I139" i="10"/>
  <c r="H139" i="10"/>
  <c r="G139" i="10"/>
  <c r="F139" i="10"/>
  <c r="E139" i="10"/>
  <c r="D139" i="10"/>
  <c r="C139" i="10"/>
  <c r="B139" i="10"/>
  <c r="A139" i="10"/>
  <c r="X138" i="10"/>
  <c r="W138" i="10"/>
  <c r="V138" i="10"/>
  <c r="U138" i="10"/>
  <c r="T138" i="10"/>
  <c r="S138" i="10"/>
  <c r="R138" i="10"/>
  <c r="Q138" i="10"/>
  <c r="P138" i="10"/>
  <c r="O138" i="10"/>
  <c r="N138" i="10"/>
  <c r="M138" i="10"/>
  <c r="L138" i="10"/>
  <c r="K138" i="10"/>
  <c r="J138" i="10"/>
  <c r="I138" i="10"/>
  <c r="H138" i="10"/>
  <c r="G138" i="10"/>
  <c r="F138" i="10"/>
  <c r="E138" i="10"/>
  <c r="D138" i="10"/>
  <c r="C138" i="10"/>
  <c r="B138" i="10"/>
  <c r="A138" i="10"/>
  <c r="X137" i="10"/>
  <c r="W137" i="10"/>
  <c r="V137" i="10"/>
  <c r="U137" i="10"/>
  <c r="T137" i="10"/>
  <c r="S137" i="10"/>
  <c r="R137" i="10"/>
  <c r="Q137" i="10"/>
  <c r="P137" i="10"/>
  <c r="O137" i="10"/>
  <c r="N137" i="10"/>
  <c r="M137" i="10"/>
  <c r="L137" i="10"/>
  <c r="K137" i="10"/>
  <c r="J137" i="10"/>
  <c r="I137" i="10"/>
  <c r="H137" i="10"/>
  <c r="G137" i="10"/>
  <c r="F137" i="10"/>
  <c r="E137" i="10"/>
  <c r="D137" i="10"/>
  <c r="C137" i="10"/>
  <c r="B137" i="10"/>
  <c r="A137" i="10"/>
  <c r="X136" i="10"/>
  <c r="W136" i="10"/>
  <c r="V136" i="10"/>
  <c r="U136" i="10"/>
  <c r="T136" i="10"/>
  <c r="S136" i="10"/>
  <c r="R136" i="10"/>
  <c r="Q136" i="10"/>
  <c r="P136" i="10"/>
  <c r="O136" i="10"/>
  <c r="N136" i="10"/>
  <c r="M136" i="10"/>
  <c r="L136" i="10"/>
  <c r="K136" i="10"/>
  <c r="J136" i="10"/>
  <c r="I136" i="10"/>
  <c r="H136" i="10"/>
  <c r="G136" i="10"/>
  <c r="F136" i="10"/>
  <c r="E136" i="10"/>
  <c r="D136" i="10"/>
  <c r="C136" i="10"/>
  <c r="B136" i="10"/>
  <c r="A136" i="10"/>
  <c r="X135" i="10"/>
  <c r="W135" i="10"/>
  <c r="V135" i="10"/>
  <c r="U135" i="10"/>
  <c r="T135" i="10"/>
  <c r="S135" i="10"/>
  <c r="R135" i="10"/>
  <c r="Q135" i="10"/>
  <c r="P135" i="10"/>
  <c r="O135" i="10"/>
  <c r="N135" i="10"/>
  <c r="M135" i="10"/>
  <c r="L135" i="10"/>
  <c r="K135" i="10"/>
  <c r="J135" i="10"/>
  <c r="I135" i="10"/>
  <c r="H135" i="10"/>
  <c r="G135" i="10"/>
  <c r="F135" i="10"/>
  <c r="E135" i="10"/>
  <c r="D135" i="10"/>
  <c r="C135" i="10"/>
  <c r="B135" i="10"/>
  <c r="A135" i="10"/>
  <c r="X134" i="10"/>
  <c r="W134" i="10"/>
  <c r="V134" i="10"/>
  <c r="U134" i="10"/>
  <c r="T134" i="10"/>
  <c r="S134" i="10"/>
  <c r="R134" i="10"/>
  <c r="Q134" i="10"/>
  <c r="P134" i="10"/>
  <c r="O134" i="10"/>
  <c r="N134" i="10"/>
  <c r="M134" i="10"/>
  <c r="L134" i="10"/>
  <c r="K134" i="10"/>
  <c r="J134" i="10"/>
  <c r="I134" i="10"/>
  <c r="H134" i="10"/>
  <c r="G134" i="10"/>
  <c r="F134" i="10"/>
  <c r="E134" i="10"/>
  <c r="D134" i="10"/>
  <c r="C134" i="10"/>
  <c r="B134" i="10"/>
  <c r="A134" i="10"/>
  <c r="X133" i="10"/>
  <c r="W133" i="10"/>
  <c r="V133" i="10"/>
  <c r="U133" i="10"/>
  <c r="T133" i="10"/>
  <c r="S133" i="10"/>
  <c r="R133" i="10"/>
  <c r="Q133" i="10"/>
  <c r="P133" i="10"/>
  <c r="O133" i="10"/>
  <c r="N133" i="10"/>
  <c r="M133" i="10"/>
  <c r="L133" i="10"/>
  <c r="K133" i="10"/>
  <c r="J133" i="10"/>
  <c r="I133" i="10"/>
  <c r="H133" i="10"/>
  <c r="G133" i="10"/>
  <c r="F133" i="10"/>
  <c r="E133" i="10"/>
  <c r="D133" i="10"/>
  <c r="C133" i="10"/>
  <c r="B133" i="10"/>
  <c r="A133" i="10"/>
  <c r="X132" i="10"/>
  <c r="W132" i="10"/>
  <c r="V132" i="10"/>
  <c r="U132" i="10"/>
  <c r="T132" i="10"/>
  <c r="S132" i="10"/>
  <c r="R132" i="10"/>
  <c r="Q132" i="10"/>
  <c r="P132" i="10"/>
  <c r="O132" i="10"/>
  <c r="N132" i="10"/>
  <c r="M132" i="10"/>
  <c r="L132" i="10"/>
  <c r="K132" i="10"/>
  <c r="J132" i="10"/>
  <c r="I132" i="10"/>
  <c r="H132" i="10"/>
  <c r="G132" i="10"/>
  <c r="F132" i="10"/>
  <c r="E132" i="10"/>
  <c r="D132" i="10"/>
  <c r="C132" i="10"/>
  <c r="B132" i="10"/>
  <c r="A132" i="10"/>
  <c r="X131" i="10"/>
  <c r="W131" i="10"/>
  <c r="V131" i="10"/>
  <c r="U131" i="10"/>
  <c r="T131" i="10"/>
  <c r="S131" i="10"/>
  <c r="R131" i="10"/>
  <c r="Q131" i="10"/>
  <c r="P131" i="10"/>
  <c r="O131" i="10"/>
  <c r="N131" i="10"/>
  <c r="M131" i="10"/>
  <c r="L131" i="10"/>
  <c r="K131" i="10"/>
  <c r="J131" i="10"/>
  <c r="I131" i="10"/>
  <c r="H131" i="10"/>
  <c r="G131" i="10"/>
  <c r="F131" i="10"/>
  <c r="E131" i="10"/>
  <c r="D131" i="10"/>
  <c r="C131" i="10"/>
  <c r="B131" i="10"/>
  <c r="A131" i="10"/>
  <c r="X130" i="10"/>
  <c r="W130" i="10"/>
  <c r="V130" i="10"/>
  <c r="U130" i="10"/>
  <c r="T130" i="10"/>
  <c r="S130" i="10"/>
  <c r="R130" i="10"/>
  <c r="Q130" i="10"/>
  <c r="P130" i="10"/>
  <c r="O130" i="10"/>
  <c r="N130" i="10"/>
  <c r="M130" i="10"/>
  <c r="L130" i="10"/>
  <c r="K130" i="10"/>
  <c r="J130" i="10"/>
  <c r="I130" i="10"/>
  <c r="H130" i="10"/>
  <c r="G130" i="10"/>
  <c r="F130" i="10"/>
  <c r="E130" i="10"/>
  <c r="D130" i="10"/>
  <c r="C130" i="10"/>
  <c r="B130" i="10"/>
  <c r="A130" i="10"/>
  <c r="X129" i="10"/>
  <c r="W129" i="10"/>
  <c r="V129" i="10"/>
  <c r="U129" i="10"/>
  <c r="T129" i="10"/>
  <c r="S129" i="10"/>
  <c r="R129" i="10"/>
  <c r="Q129" i="10"/>
  <c r="P129" i="10"/>
  <c r="O129" i="10"/>
  <c r="N129" i="10"/>
  <c r="M129" i="10"/>
  <c r="L129" i="10"/>
  <c r="K129" i="10"/>
  <c r="J129" i="10"/>
  <c r="I129" i="10"/>
  <c r="H129" i="10"/>
  <c r="G129" i="10"/>
  <c r="F129" i="10"/>
  <c r="E129" i="10"/>
  <c r="D129" i="10"/>
  <c r="C129" i="10"/>
  <c r="B129" i="10"/>
  <c r="A129" i="10"/>
  <c r="X128" i="10"/>
  <c r="W128" i="10"/>
  <c r="V128" i="10"/>
  <c r="U128" i="10"/>
  <c r="T128" i="10"/>
  <c r="S128" i="10"/>
  <c r="R128" i="10"/>
  <c r="Q128" i="10"/>
  <c r="P128" i="10"/>
  <c r="O128" i="10"/>
  <c r="N128" i="10"/>
  <c r="M128" i="10"/>
  <c r="L128" i="10"/>
  <c r="K128" i="10"/>
  <c r="J128" i="10"/>
  <c r="I128" i="10"/>
  <c r="H128" i="10"/>
  <c r="G128" i="10"/>
  <c r="F128" i="10"/>
  <c r="E128" i="10"/>
  <c r="D128" i="10"/>
  <c r="C128" i="10"/>
  <c r="B128" i="10"/>
  <c r="A128" i="10"/>
  <c r="X127" i="10"/>
  <c r="W127" i="10"/>
  <c r="V127" i="10"/>
  <c r="U127" i="10"/>
  <c r="T127" i="10"/>
  <c r="S127" i="10"/>
  <c r="R127" i="10"/>
  <c r="Q127" i="10"/>
  <c r="P127" i="10"/>
  <c r="O127" i="10"/>
  <c r="N127" i="10"/>
  <c r="M127" i="10"/>
  <c r="L127" i="10"/>
  <c r="K127" i="10"/>
  <c r="J127" i="10"/>
  <c r="I127" i="10"/>
  <c r="H127" i="10"/>
  <c r="G127" i="10"/>
  <c r="F127" i="10"/>
  <c r="E127" i="10"/>
  <c r="D127" i="10"/>
  <c r="C127" i="10"/>
  <c r="B127" i="10"/>
  <c r="A127" i="10"/>
  <c r="X126" i="10"/>
  <c r="W126" i="10"/>
  <c r="V126" i="10"/>
  <c r="U126" i="10"/>
  <c r="T126" i="10"/>
  <c r="S126" i="10"/>
  <c r="R126" i="10"/>
  <c r="Q126" i="10"/>
  <c r="P126" i="10"/>
  <c r="O126" i="10"/>
  <c r="N126" i="10"/>
  <c r="M126" i="10"/>
  <c r="L126" i="10"/>
  <c r="K126" i="10"/>
  <c r="J126" i="10"/>
  <c r="I126" i="10"/>
  <c r="H126" i="10"/>
  <c r="G126" i="10"/>
  <c r="F126" i="10"/>
  <c r="E126" i="10"/>
  <c r="D126" i="10"/>
  <c r="C126" i="10"/>
  <c r="B126" i="10"/>
  <c r="A126" i="10"/>
  <c r="X125" i="10"/>
  <c r="W125" i="10"/>
  <c r="V125" i="10"/>
  <c r="U125" i="10"/>
  <c r="T125" i="10"/>
  <c r="S125" i="10"/>
  <c r="R125" i="10"/>
  <c r="Q125" i="10"/>
  <c r="P125" i="10"/>
  <c r="O125" i="10"/>
  <c r="N125" i="10"/>
  <c r="M125" i="10"/>
  <c r="L125" i="10"/>
  <c r="K125" i="10"/>
  <c r="J125" i="10"/>
  <c r="I125" i="10"/>
  <c r="H125" i="10"/>
  <c r="G125" i="10"/>
  <c r="F125" i="10"/>
  <c r="E125" i="10"/>
  <c r="D125" i="10"/>
  <c r="C125" i="10"/>
  <c r="B125" i="10"/>
  <c r="A125" i="10"/>
  <c r="X124" i="10"/>
  <c r="W124" i="10"/>
  <c r="V124" i="10"/>
  <c r="U124" i="10"/>
  <c r="T124" i="10"/>
  <c r="S124" i="10"/>
  <c r="R124" i="10"/>
  <c r="Q124" i="10"/>
  <c r="P124" i="10"/>
  <c r="O124" i="10"/>
  <c r="N124" i="10"/>
  <c r="M124" i="10"/>
  <c r="L124" i="10"/>
  <c r="K124" i="10"/>
  <c r="J124" i="10"/>
  <c r="I124" i="10"/>
  <c r="H124" i="10"/>
  <c r="G124" i="10"/>
  <c r="F124" i="10"/>
  <c r="E124" i="10"/>
  <c r="D124" i="10"/>
  <c r="C124" i="10"/>
  <c r="B124" i="10"/>
  <c r="A124" i="10"/>
  <c r="X123" i="10"/>
  <c r="W123" i="10"/>
  <c r="V123" i="10"/>
  <c r="U123" i="10"/>
  <c r="T123" i="10"/>
  <c r="S123" i="10"/>
  <c r="R123" i="10"/>
  <c r="Q123" i="10"/>
  <c r="P123" i="10"/>
  <c r="O123" i="10"/>
  <c r="N123" i="10"/>
  <c r="M123" i="10"/>
  <c r="L123" i="10"/>
  <c r="K123" i="10"/>
  <c r="J123" i="10"/>
  <c r="I123" i="10"/>
  <c r="H123" i="10"/>
  <c r="G123" i="10"/>
  <c r="F123" i="10"/>
  <c r="E123" i="10"/>
  <c r="D123" i="10"/>
  <c r="C123" i="10"/>
  <c r="B123" i="10"/>
  <c r="A123" i="10"/>
  <c r="X122" i="10"/>
  <c r="W122" i="10"/>
  <c r="V122" i="10"/>
  <c r="U122" i="10"/>
  <c r="T122" i="10"/>
  <c r="S122" i="10"/>
  <c r="R122" i="10"/>
  <c r="Q122" i="10"/>
  <c r="P122" i="10"/>
  <c r="O122" i="10"/>
  <c r="N122" i="10"/>
  <c r="M122" i="10"/>
  <c r="L122" i="10"/>
  <c r="K122" i="10"/>
  <c r="J122" i="10"/>
  <c r="I122" i="10"/>
  <c r="H122" i="10"/>
  <c r="G122" i="10"/>
  <c r="F122" i="10"/>
  <c r="E122" i="10"/>
  <c r="D122" i="10"/>
  <c r="C122" i="10"/>
  <c r="B122" i="10"/>
  <c r="A122" i="10"/>
  <c r="X121" i="10"/>
  <c r="W121" i="10"/>
  <c r="V121" i="10"/>
  <c r="U121" i="10"/>
  <c r="T121" i="10"/>
  <c r="S121" i="10"/>
  <c r="R121" i="10"/>
  <c r="Q121" i="10"/>
  <c r="P121" i="10"/>
  <c r="O121" i="10"/>
  <c r="N121" i="10"/>
  <c r="M121" i="10"/>
  <c r="L121" i="10"/>
  <c r="K121" i="10"/>
  <c r="J121" i="10"/>
  <c r="I121" i="10"/>
  <c r="H121" i="10"/>
  <c r="G121" i="10"/>
  <c r="F121" i="10"/>
  <c r="E121" i="10"/>
  <c r="D121" i="10"/>
  <c r="C121" i="10"/>
  <c r="B121" i="10"/>
  <c r="A121" i="10"/>
  <c r="X120" i="10"/>
  <c r="W120" i="10"/>
  <c r="V120" i="10"/>
  <c r="U120" i="10"/>
  <c r="T120" i="10"/>
  <c r="S120" i="10"/>
  <c r="R120" i="10"/>
  <c r="Q120" i="10"/>
  <c r="P120" i="10"/>
  <c r="O120" i="10"/>
  <c r="N120" i="10"/>
  <c r="M120" i="10"/>
  <c r="L120" i="10"/>
  <c r="K120" i="10"/>
  <c r="J120" i="10"/>
  <c r="I120" i="10"/>
  <c r="H120" i="10"/>
  <c r="G120" i="10"/>
  <c r="F120" i="10"/>
  <c r="E120" i="10"/>
  <c r="D120" i="10"/>
  <c r="C120" i="10"/>
  <c r="B120" i="10"/>
  <c r="A120" i="10"/>
  <c r="X119" i="10"/>
  <c r="W119" i="10"/>
  <c r="V119" i="10"/>
  <c r="U119" i="10"/>
  <c r="T119" i="10"/>
  <c r="S119" i="10"/>
  <c r="R119" i="10"/>
  <c r="Q119" i="10"/>
  <c r="P119" i="10"/>
  <c r="O119" i="10"/>
  <c r="N119" i="10"/>
  <c r="M119" i="10"/>
  <c r="L119" i="10"/>
  <c r="K119" i="10"/>
  <c r="J119" i="10"/>
  <c r="I119" i="10"/>
  <c r="H119" i="10"/>
  <c r="G119" i="10"/>
  <c r="F119" i="10"/>
  <c r="E119" i="10"/>
  <c r="D119" i="10"/>
  <c r="C119" i="10"/>
  <c r="B119" i="10"/>
  <c r="A119" i="10"/>
  <c r="X118" i="10"/>
  <c r="W118" i="10"/>
  <c r="V118" i="10"/>
  <c r="U118" i="10"/>
  <c r="T118" i="10"/>
  <c r="S118" i="10"/>
  <c r="R118" i="10"/>
  <c r="Q118" i="10"/>
  <c r="P118" i="10"/>
  <c r="O118" i="10"/>
  <c r="N118" i="10"/>
  <c r="M118" i="10"/>
  <c r="L118" i="10"/>
  <c r="K118" i="10"/>
  <c r="J118" i="10"/>
  <c r="I118" i="10"/>
  <c r="H118" i="10"/>
  <c r="G118" i="10"/>
  <c r="F118" i="10"/>
  <c r="E118" i="10"/>
  <c r="D118" i="10"/>
  <c r="C118" i="10"/>
  <c r="B118" i="10"/>
  <c r="A118" i="10"/>
  <c r="X117" i="10"/>
  <c r="W117" i="10"/>
  <c r="V117" i="10"/>
  <c r="U117" i="10"/>
  <c r="T117" i="10"/>
  <c r="S117" i="10"/>
  <c r="R117" i="10"/>
  <c r="Q117" i="10"/>
  <c r="P117" i="10"/>
  <c r="O117" i="10"/>
  <c r="N117" i="10"/>
  <c r="M117" i="10"/>
  <c r="L117" i="10"/>
  <c r="K117" i="10"/>
  <c r="J117" i="10"/>
  <c r="I117" i="10"/>
  <c r="H117" i="10"/>
  <c r="G117" i="10"/>
  <c r="F117" i="10"/>
  <c r="E117" i="10"/>
  <c r="D117" i="10"/>
  <c r="C117" i="10"/>
  <c r="B117" i="10"/>
  <c r="A117" i="10"/>
  <c r="X116" i="10"/>
  <c r="W116" i="10"/>
  <c r="V116" i="10"/>
  <c r="U116" i="10"/>
  <c r="T116" i="10"/>
  <c r="S116" i="10"/>
  <c r="R116" i="10"/>
  <c r="Q116" i="10"/>
  <c r="P116" i="10"/>
  <c r="O116" i="10"/>
  <c r="N116" i="10"/>
  <c r="M116" i="10"/>
  <c r="L116" i="10"/>
  <c r="K116" i="10"/>
  <c r="J116" i="10"/>
  <c r="I116" i="10"/>
  <c r="H116" i="10"/>
  <c r="G116" i="10"/>
  <c r="F116" i="10"/>
  <c r="E116" i="10"/>
  <c r="D116" i="10"/>
  <c r="C116" i="10"/>
  <c r="B116" i="10"/>
  <c r="A116" i="10"/>
  <c r="X115" i="10"/>
  <c r="W115" i="10"/>
  <c r="V115" i="10"/>
  <c r="U115" i="10"/>
  <c r="T115" i="10"/>
  <c r="S115" i="10"/>
  <c r="R115" i="10"/>
  <c r="Q115" i="10"/>
  <c r="P115" i="10"/>
  <c r="O115" i="10"/>
  <c r="N115" i="10"/>
  <c r="M115" i="10"/>
  <c r="L115" i="10"/>
  <c r="K115" i="10"/>
  <c r="J115" i="10"/>
  <c r="I115" i="10"/>
  <c r="H115" i="10"/>
  <c r="G115" i="10"/>
  <c r="F115" i="10"/>
  <c r="E115" i="10"/>
  <c r="D115" i="10"/>
  <c r="C115" i="10"/>
  <c r="B115" i="10"/>
  <c r="A115" i="10"/>
  <c r="X114" i="10"/>
  <c r="W114" i="10"/>
  <c r="V114" i="10"/>
  <c r="U114" i="10"/>
  <c r="T114" i="10"/>
  <c r="S114" i="10"/>
  <c r="R114" i="10"/>
  <c r="Q114" i="10"/>
  <c r="P114" i="10"/>
  <c r="O114" i="10"/>
  <c r="N114" i="10"/>
  <c r="M114" i="10"/>
  <c r="L114" i="10"/>
  <c r="K114" i="10"/>
  <c r="J114" i="10"/>
  <c r="I114" i="10"/>
  <c r="H114" i="10"/>
  <c r="G114" i="10"/>
  <c r="F114" i="10"/>
  <c r="E114" i="10"/>
  <c r="D114" i="10"/>
  <c r="C114" i="10"/>
  <c r="B114" i="10"/>
  <c r="A114" i="10"/>
  <c r="X113" i="10"/>
  <c r="W113" i="10"/>
  <c r="V113" i="10"/>
  <c r="U113" i="10"/>
  <c r="T113" i="10"/>
  <c r="S113" i="10"/>
  <c r="R113" i="10"/>
  <c r="Q113" i="10"/>
  <c r="P113" i="10"/>
  <c r="O113" i="10"/>
  <c r="N113" i="10"/>
  <c r="M113" i="10"/>
  <c r="L113" i="10"/>
  <c r="K113" i="10"/>
  <c r="J113" i="10"/>
  <c r="I113" i="10"/>
  <c r="H113" i="10"/>
  <c r="G113" i="10"/>
  <c r="F113" i="10"/>
  <c r="E113" i="10"/>
  <c r="D113" i="10"/>
  <c r="C113" i="10"/>
  <c r="B113" i="10"/>
  <c r="A113" i="10"/>
  <c r="X112" i="10"/>
  <c r="W112" i="10"/>
  <c r="V112" i="10"/>
  <c r="U112" i="10"/>
  <c r="T112" i="10"/>
  <c r="S112" i="10"/>
  <c r="R112" i="10"/>
  <c r="Q112" i="10"/>
  <c r="P112" i="10"/>
  <c r="O112" i="10"/>
  <c r="N112" i="10"/>
  <c r="M112" i="10"/>
  <c r="L112" i="10"/>
  <c r="K112" i="10"/>
  <c r="J112" i="10"/>
  <c r="I112" i="10"/>
  <c r="H112" i="10"/>
  <c r="G112" i="10"/>
  <c r="F112" i="10"/>
  <c r="E112" i="10"/>
  <c r="D112" i="10"/>
  <c r="C112" i="10"/>
  <c r="B112" i="10"/>
  <c r="A112" i="10"/>
  <c r="X111" i="10"/>
  <c r="W111" i="10"/>
  <c r="V111" i="10"/>
  <c r="U111" i="10"/>
  <c r="T111" i="10"/>
  <c r="S111" i="10"/>
  <c r="R111" i="10"/>
  <c r="Q111" i="10"/>
  <c r="P111" i="10"/>
  <c r="O111" i="10"/>
  <c r="N111" i="10"/>
  <c r="M111" i="10"/>
  <c r="L111" i="10"/>
  <c r="K111" i="10"/>
  <c r="J111" i="10"/>
  <c r="I111" i="10"/>
  <c r="H111" i="10"/>
  <c r="G111" i="10"/>
  <c r="F111" i="10"/>
  <c r="E111" i="10"/>
  <c r="D111" i="10"/>
  <c r="C111" i="10"/>
  <c r="B111" i="10"/>
  <c r="A111" i="10"/>
  <c r="X110" i="10"/>
  <c r="W110" i="10"/>
  <c r="V110" i="10"/>
  <c r="U110" i="10"/>
  <c r="T110" i="10"/>
  <c r="S110" i="10"/>
  <c r="R110" i="10"/>
  <c r="Q110" i="10"/>
  <c r="P110" i="10"/>
  <c r="O110" i="10"/>
  <c r="N110" i="10"/>
  <c r="M110" i="10"/>
  <c r="L110" i="10"/>
  <c r="K110" i="10"/>
  <c r="J110" i="10"/>
  <c r="I110" i="10"/>
  <c r="H110" i="10"/>
  <c r="G110" i="10"/>
  <c r="F110" i="10"/>
  <c r="E110" i="10"/>
  <c r="D110" i="10"/>
  <c r="C110" i="10"/>
  <c r="B110" i="10"/>
  <c r="A110" i="10"/>
  <c r="X109" i="10"/>
  <c r="W109" i="10"/>
  <c r="V109" i="10"/>
  <c r="U109" i="10"/>
  <c r="T109" i="10"/>
  <c r="S109" i="10"/>
  <c r="R109" i="10"/>
  <c r="Q109" i="10"/>
  <c r="P109" i="10"/>
  <c r="O109" i="10"/>
  <c r="N109" i="10"/>
  <c r="M109" i="10"/>
  <c r="L109" i="10"/>
  <c r="K109" i="10"/>
  <c r="J109" i="10"/>
  <c r="I109" i="10"/>
  <c r="H109" i="10"/>
  <c r="G109" i="10"/>
  <c r="F109" i="10"/>
  <c r="E109" i="10"/>
  <c r="D109" i="10"/>
  <c r="C109" i="10"/>
  <c r="B109" i="10"/>
  <c r="A109" i="10"/>
  <c r="X108" i="10"/>
  <c r="W108" i="10"/>
  <c r="V108" i="10"/>
  <c r="U108" i="10"/>
  <c r="T108" i="10"/>
  <c r="S108" i="10"/>
  <c r="R108" i="10"/>
  <c r="Q108" i="10"/>
  <c r="P108" i="10"/>
  <c r="O108" i="10"/>
  <c r="N108" i="10"/>
  <c r="M108" i="10"/>
  <c r="L108" i="10"/>
  <c r="K108" i="10"/>
  <c r="J108" i="10"/>
  <c r="I108" i="10"/>
  <c r="H108" i="10"/>
  <c r="G108" i="10"/>
  <c r="F108" i="10"/>
  <c r="E108" i="10"/>
  <c r="D108" i="10"/>
  <c r="C108" i="10"/>
  <c r="B108" i="10"/>
  <c r="A108" i="10"/>
  <c r="X107" i="10"/>
  <c r="W107" i="10"/>
  <c r="V107" i="10"/>
  <c r="U107" i="10"/>
  <c r="T107" i="10"/>
  <c r="S107" i="10"/>
  <c r="R107" i="10"/>
  <c r="Q107" i="10"/>
  <c r="P107" i="10"/>
  <c r="O107" i="10"/>
  <c r="N107" i="10"/>
  <c r="M107" i="10"/>
  <c r="L107" i="10"/>
  <c r="K107" i="10"/>
  <c r="J107" i="10"/>
  <c r="I107" i="10"/>
  <c r="H107" i="10"/>
  <c r="G107" i="10"/>
  <c r="F107" i="10"/>
  <c r="E107" i="10"/>
  <c r="D107" i="10"/>
  <c r="C107" i="10"/>
  <c r="B107" i="10"/>
  <c r="A107" i="10"/>
  <c r="X106" i="10"/>
  <c r="W106" i="10"/>
  <c r="V106" i="10"/>
  <c r="U106" i="10"/>
  <c r="T106" i="10"/>
  <c r="S106" i="10"/>
  <c r="R106" i="10"/>
  <c r="Q106" i="10"/>
  <c r="P106" i="10"/>
  <c r="O106" i="10"/>
  <c r="N106" i="10"/>
  <c r="M106" i="10"/>
  <c r="L106" i="10"/>
  <c r="K106" i="10"/>
  <c r="J106" i="10"/>
  <c r="I106" i="10"/>
  <c r="H106" i="10"/>
  <c r="G106" i="10"/>
  <c r="F106" i="10"/>
  <c r="E106" i="10"/>
  <c r="D106" i="10"/>
  <c r="C106" i="10"/>
  <c r="B106" i="10"/>
  <c r="A106" i="10"/>
  <c r="X105" i="10"/>
  <c r="W105" i="10"/>
  <c r="V105" i="10"/>
  <c r="U105" i="10"/>
  <c r="T105" i="10"/>
  <c r="S105" i="10"/>
  <c r="R105" i="10"/>
  <c r="Q105" i="10"/>
  <c r="P105" i="10"/>
  <c r="O105" i="10"/>
  <c r="N105" i="10"/>
  <c r="M105" i="10"/>
  <c r="L105" i="10"/>
  <c r="K105" i="10"/>
  <c r="J105" i="10"/>
  <c r="I105" i="10"/>
  <c r="H105" i="10"/>
  <c r="G105" i="10"/>
  <c r="F105" i="10"/>
  <c r="E105" i="10"/>
  <c r="D105" i="10"/>
  <c r="C105" i="10"/>
  <c r="B105" i="10"/>
  <c r="A105" i="10"/>
  <c r="X104" i="10"/>
  <c r="W104" i="10"/>
  <c r="V104" i="10"/>
  <c r="U104" i="10"/>
  <c r="T104" i="10"/>
  <c r="S104" i="10"/>
  <c r="R104" i="10"/>
  <c r="Q104" i="10"/>
  <c r="P104" i="10"/>
  <c r="O104" i="10"/>
  <c r="N104" i="10"/>
  <c r="M104" i="10"/>
  <c r="L104" i="10"/>
  <c r="K104" i="10"/>
  <c r="J104" i="10"/>
  <c r="I104" i="10"/>
  <c r="H104" i="10"/>
  <c r="G104" i="10"/>
  <c r="F104" i="10"/>
  <c r="E104" i="10"/>
  <c r="D104" i="10"/>
  <c r="C104" i="10"/>
  <c r="B104" i="10"/>
  <c r="A104" i="10"/>
  <c r="X103" i="10"/>
  <c r="W103" i="10"/>
  <c r="V103" i="10"/>
  <c r="U103" i="10"/>
  <c r="T103" i="10"/>
  <c r="S103" i="10"/>
  <c r="R103" i="10"/>
  <c r="Q103" i="10"/>
  <c r="P103" i="10"/>
  <c r="O103" i="10"/>
  <c r="N103" i="10"/>
  <c r="M103" i="10"/>
  <c r="L103" i="10"/>
  <c r="K103" i="10"/>
  <c r="J103" i="10"/>
  <c r="I103" i="10"/>
  <c r="H103" i="10"/>
  <c r="G103" i="10"/>
  <c r="F103" i="10"/>
  <c r="E103" i="10"/>
  <c r="D103" i="10"/>
  <c r="C103" i="10"/>
  <c r="B103" i="10"/>
  <c r="A103" i="10"/>
  <c r="X102" i="10"/>
  <c r="W102" i="10"/>
  <c r="V102" i="10"/>
  <c r="U102" i="10"/>
  <c r="T102" i="10"/>
  <c r="S102" i="10"/>
  <c r="R102" i="10"/>
  <c r="Q102" i="10"/>
  <c r="P102" i="10"/>
  <c r="O102" i="10"/>
  <c r="N102" i="10"/>
  <c r="M102" i="10"/>
  <c r="L102" i="10"/>
  <c r="K102" i="10"/>
  <c r="J102" i="10"/>
  <c r="I102" i="10"/>
  <c r="H102" i="10"/>
  <c r="G102" i="10"/>
  <c r="F102" i="10"/>
  <c r="E102" i="10"/>
  <c r="D102" i="10"/>
  <c r="C102" i="10"/>
  <c r="B102" i="10"/>
  <c r="A102" i="10"/>
  <c r="X101" i="10"/>
  <c r="W101" i="10"/>
  <c r="V101" i="10"/>
  <c r="U101" i="10"/>
  <c r="T101" i="10"/>
  <c r="S101" i="10"/>
  <c r="R101" i="10"/>
  <c r="Q101" i="10"/>
  <c r="P101" i="10"/>
  <c r="O101" i="10"/>
  <c r="N101" i="10"/>
  <c r="M101" i="10"/>
  <c r="L101" i="10"/>
  <c r="K101" i="10"/>
  <c r="J101" i="10"/>
  <c r="I101" i="10"/>
  <c r="H101" i="10"/>
  <c r="G101" i="10"/>
  <c r="F101" i="10"/>
  <c r="E101" i="10"/>
  <c r="D101" i="10"/>
  <c r="C101" i="10"/>
  <c r="B101" i="10"/>
  <c r="A101" i="10"/>
  <c r="X100" i="10"/>
  <c r="W100" i="10"/>
  <c r="V100" i="10"/>
  <c r="U100" i="10"/>
  <c r="T100" i="10"/>
  <c r="S100" i="10"/>
  <c r="R100" i="10"/>
  <c r="Q100" i="10"/>
  <c r="P100" i="10"/>
  <c r="O100" i="10"/>
  <c r="N100" i="10"/>
  <c r="M100" i="10"/>
  <c r="L100" i="10"/>
  <c r="K100" i="10"/>
  <c r="J100" i="10"/>
  <c r="I100" i="10"/>
  <c r="H100" i="10"/>
  <c r="G100" i="10"/>
  <c r="F100" i="10"/>
  <c r="E100" i="10"/>
  <c r="D100" i="10"/>
  <c r="C100" i="10"/>
  <c r="B100" i="10"/>
  <c r="A100" i="10"/>
  <c r="X99" i="10"/>
  <c r="W99" i="10"/>
  <c r="V99" i="10"/>
  <c r="U99" i="10"/>
  <c r="T99" i="10"/>
  <c r="S99" i="10"/>
  <c r="R99" i="10"/>
  <c r="Q99" i="10"/>
  <c r="P99" i="10"/>
  <c r="O99" i="10"/>
  <c r="N99" i="10"/>
  <c r="M99" i="10"/>
  <c r="L99" i="10"/>
  <c r="K99" i="10"/>
  <c r="J99" i="10"/>
  <c r="I99" i="10"/>
  <c r="H99" i="10"/>
  <c r="G99" i="10"/>
  <c r="F99" i="10"/>
  <c r="E99" i="10"/>
  <c r="D99" i="10"/>
  <c r="C99" i="10"/>
  <c r="B99" i="10"/>
  <c r="A99" i="10"/>
  <c r="X98" i="10"/>
  <c r="W98" i="10"/>
  <c r="V98" i="10"/>
  <c r="U98" i="10"/>
  <c r="T98" i="10"/>
  <c r="S98" i="10"/>
  <c r="R98" i="10"/>
  <c r="Q98" i="10"/>
  <c r="P98" i="10"/>
  <c r="O98" i="10"/>
  <c r="N98" i="10"/>
  <c r="M98" i="10"/>
  <c r="L98" i="10"/>
  <c r="K98" i="10"/>
  <c r="J98" i="10"/>
  <c r="I98" i="10"/>
  <c r="H98" i="10"/>
  <c r="G98" i="10"/>
  <c r="F98" i="10"/>
  <c r="E98" i="10"/>
  <c r="D98" i="10"/>
  <c r="C98" i="10"/>
  <c r="B98" i="10"/>
  <c r="A98" i="10"/>
  <c r="X97" i="10"/>
  <c r="W97" i="10"/>
  <c r="V97" i="10"/>
  <c r="U97" i="10"/>
  <c r="T97" i="10"/>
  <c r="S97" i="10"/>
  <c r="R97" i="10"/>
  <c r="Q97" i="10"/>
  <c r="P97" i="10"/>
  <c r="O97" i="10"/>
  <c r="N97" i="10"/>
  <c r="M97" i="10"/>
  <c r="L97" i="10"/>
  <c r="K97" i="10"/>
  <c r="J97" i="10"/>
  <c r="I97" i="10"/>
  <c r="H97" i="10"/>
  <c r="G97" i="10"/>
  <c r="F97" i="10"/>
  <c r="E97" i="10"/>
  <c r="D97" i="10"/>
  <c r="C97" i="10"/>
  <c r="B97" i="10"/>
  <c r="A97" i="10"/>
  <c r="X96" i="10"/>
  <c r="W96" i="10"/>
  <c r="V96" i="10"/>
  <c r="U96" i="10"/>
  <c r="T96" i="10"/>
  <c r="S96" i="10"/>
  <c r="R96" i="10"/>
  <c r="Q96" i="10"/>
  <c r="P96" i="10"/>
  <c r="O96" i="10"/>
  <c r="N96" i="10"/>
  <c r="M96" i="10"/>
  <c r="L96" i="10"/>
  <c r="K96" i="10"/>
  <c r="J96" i="10"/>
  <c r="I96" i="10"/>
  <c r="H96" i="10"/>
  <c r="G96" i="10"/>
  <c r="F96" i="10"/>
  <c r="E96" i="10"/>
  <c r="D96" i="10"/>
  <c r="C96" i="10"/>
  <c r="B96" i="10"/>
  <c r="A96" i="10"/>
  <c r="X95" i="10"/>
  <c r="W95" i="10"/>
  <c r="V95" i="10"/>
  <c r="U95" i="10"/>
  <c r="T95" i="10"/>
  <c r="S95" i="10"/>
  <c r="R95" i="10"/>
  <c r="Q95" i="10"/>
  <c r="P95" i="10"/>
  <c r="O95" i="10"/>
  <c r="N95" i="10"/>
  <c r="M95" i="10"/>
  <c r="L95" i="10"/>
  <c r="K95" i="10"/>
  <c r="J95" i="10"/>
  <c r="I95" i="10"/>
  <c r="H95" i="10"/>
  <c r="G95" i="10"/>
  <c r="F95" i="10"/>
  <c r="E95" i="10"/>
  <c r="D95" i="10"/>
  <c r="C95" i="10"/>
  <c r="B95" i="10"/>
  <c r="A95" i="10"/>
  <c r="X94" i="10"/>
  <c r="W94" i="10"/>
  <c r="V94" i="10"/>
  <c r="U94" i="10"/>
  <c r="T94" i="10"/>
  <c r="S94" i="10"/>
  <c r="R94" i="10"/>
  <c r="Q94" i="10"/>
  <c r="P94" i="10"/>
  <c r="O94" i="10"/>
  <c r="N94" i="10"/>
  <c r="M94" i="10"/>
  <c r="L94" i="10"/>
  <c r="K94" i="10"/>
  <c r="J94" i="10"/>
  <c r="I94" i="10"/>
  <c r="H94" i="10"/>
  <c r="G94" i="10"/>
  <c r="F94" i="10"/>
  <c r="E94" i="10"/>
  <c r="D94" i="10"/>
  <c r="C94" i="10"/>
  <c r="B94" i="10"/>
  <c r="A94" i="10"/>
  <c r="X93" i="10"/>
  <c r="W93" i="10"/>
  <c r="V93" i="10"/>
  <c r="U93" i="10"/>
  <c r="T93" i="10"/>
  <c r="S93" i="10"/>
  <c r="R93" i="10"/>
  <c r="Q93" i="10"/>
  <c r="P93" i="10"/>
  <c r="O93" i="10"/>
  <c r="N93" i="10"/>
  <c r="M93" i="10"/>
  <c r="L93" i="10"/>
  <c r="K93" i="10"/>
  <c r="J93" i="10"/>
  <c r="I93" i="10"/>
  <c r="H93" i="10"/>
  <c r="G93" i="10"/>
  <c r="F93" i="10"/>
  <c r="E93" i="10"/>
  <c r="D93" i="10"/>
  <c r="C93" i="10"/>
  <c r="B93" i="10"/>
  <c r="A93" i="10"/>
  <c r="X92" i="10"/>
  <c r="W92" i="10"/>
  <c r="V92" i="10"/>
  <c r="U92" i="10"/>
  <c r="T92" i="10"/>
  <c r="S92" i="10"/>
  <c r="R92" i="10"/>
  <c r="Q92" i="10"/>
  <c r="P92" i="10"/>
  <c r="O92" i="10"/>
  <c r="N92" i="10"/>
  <c r="M92" i="10"/>
  <c r="L92" i="10"/>
  <c r="K92" i="10"/>
  <c r="J92" i="10"/>
  <c r="I92" i="10"/>
  <c r="H92" i="10"/>
  <c r="G92" i="10"/>
  <c r="F92" i="10"/>
  <c r="E92" i="10"/>
  <c r="D92" i="10"/>
  <c r="C92" i="10"/>
  <c r="B92" i="10"/>
  <c r="A92" i="10"/>
  <c r="X91" i="10"/>
  <c r="W91" i="10"/>
  <c r="V91" i="10"/>
  <c r="U91" i="10"/>
  <c r="T91" i="10"/>
  <c r="S91" i="10"/>
  <c r="R91" i="10"/>
  <c r="Q91" i="10"/>
  <c r="P91" i="10"/>
  <c r="O91" i="10"/>
  <c r="N91" i="10"/>
  <c r="M91" i="10"/>
  <c r="L91" i="10"/>
  <c r="K91" i="10"/>
  <c r="J91" i="10"/>
  <c r="I91" i="10"/>
  <c r="H91" i="10"/>
  <c r="G91" i="10"/>
  <c r="F91" i="10"/>
  <c r="E91" i="10"/>
  <c r="D91" i="10"/>
  <c r="C91" i="10"/>
  <c r="B91" i="10"/>
  <c r="A91" i="10"/>
  <c r="X90" i="10"/>
  <c r="W90" i="10"/>
  <c r="V90" i="10"/>
  <c r="U90" i="10"/>
  <c r="T90" i="10"/>
  <c r="S90" i="10"/>
  <c r="R90" i="10"/>
  <c r="Q90" i="10"/>
  <c r="P90" i="10"/>
  <c r="O90" i="10"/>
  <c r="N90" i="10"/>
  <c r="M90" i="10"/>
  <c r="L90" i="10"/>
  <c r="K90" i="10"/>
  <c r="J90" i="10"/>
  <c r="I90" i="10"/>
  <c r="H90" i="10"/>
  <c r="G90" i="10"/>
  <c r="F90" i="10"/>
  <c r="E90" i="10"/>
  <c r="D90" i="10"/>
  <c r="C90" i="10"/>
  <c r="B90" i="10"/>
  <c r="A90" i="10"/>
  <c r="X89" i="10"/>
  <c r="W89" i="10"/>
  <c r="V89" i="10"/>
  <c r="U89" i="10"/>
  <c r="T89" i="10"/>
  <c r="S89" i="10"/>
  <c r="R89" i="10"/>
  <c r="Q89" i="10"/>
  <c r="P89" i="10"/>
  <c r="O89" i="10"/>
  <c r="N89" i="10"/>
  <c r="M89" i="10"/>
  <c r="L89" i="10"/>
  <c r="K89" i="10"/>
  <c r="J89" i="10"/>
  <c r="I89" i="10"/>
  <c r="H89" i="10"/>
  <c r="G89" i="10"/>
  <c r="F89" i="10"/>
  <c r="E89" i="10"/>
  <c r="D89" i="10"/>
  <c r="C89" i="10"/>
  <c r="B89" i="10"/>
  <c r="A89" i="10"/>
  <c r="X88" i="10"/>
  <c r="W88" i="10"/>
  <c r="V88" i="10"/>
  <c r="U88" i="10"/>
  <c r="T88" i="10"/>
  <c r="S88" i="10"/>
  <c r="R88" i="10"/>
  <c r="Q88" i="10"/>
  <c r="P88" i="10"/>
  <c r="O88" i="10"/>
  <c r="N88" i="10"/>
  <c r="M88" i="10"/>
  <c r="L88" i="10"/>
  <c r="K88" i="10"/>
  <c r="J88" i="10"/>
  <c r="I88" i="10"/>
  <c r="H88" i="10"/>
  <c r="G88" i="10"/>
  <c r="F88" i="10"/>
  <c r="E88" i="10"/>
  <c r="D88" i="10"/>
  <c r="C88" i="10"/>
  <c r="B88" i="10"/>
  <c r="A88" i="10"/>
  <c r="X87" i="10"/>
  <c r="W87" i="10"/>
  <c r="V87" i="10"/>
  <c r="U87" i="10"/>
  <c r="T87" i="10"/>
  <c r="S87" i="10"/>
  <c r="R87" i="10"/>
  <c r="Q87" i="10"/>
  <c r="P87" i="10"/>
  <c r="O87" i="10"/>
  <c r="N87" i="10"/>
  <c r="M87" i="10"/>
  <c r="L87" i="10"/>
  <c r="K87" i="10"/>
  <c r="J87" i="10"/>
  <c r="I87" i="10"/>
  <c r="H87" i="10"/>
  <c r="G87" i="10"/>
  <c r="F87" i="10"/>
  <c r="E87" i="10"/>
  <c r="D87" i="10"/>
  <c r="C87" i="10"/>
  <c r="B87" i="10"/>
  <c r="A87" i="10"/>
  <c r="X86" i="10"/>
  <c r="W86" i="10"/>
  <c r="V86" i="10"/>
  <c r="U86" i="10"/>
  <c r="T86" i="10"/>
  <c r="S86" i="10"/>
  <c r="R86" i="10"/>
  <c r="Q86" i="10"/>
  <c r="P86" i="10"/>
  <c r="O86" i="10"/>
  <c r="N86" i="10"/>
  <c r="M86" i="10"/>
  <c r="L86" i="10"/>
  <c r="K86" i="10"/>
  <c r="J86" i="10"/>
  <c r="I86" i="10"/>
  <c r="H86" i="10"/>
  <c r="G86" i="10"/>
  <c r="F86" i="10"/>
  <c r="E86" i="10"/>
  <c r="D86" i="10"/>
  <c r="C86" i="10"/>
  <c r="B86" i="10"/>
  <c r="A86" i="10"/>
  <c r="X85" i="10"/>
  <c r="W85" i="10"/>
  <c r="V85" i="10"/>
  <c r="U85" i="10"/>
  <c r="T85" i="10"/>
  <c r="S85" i="10"/>
  <c r="R85" i="10"/>
  <c r="Q85" i="10"/>
  <c r="P85" i="10"/>
  <c r="O85" i="10"/>
  <c r="N85" i="10"/>
  <c r="M85" i="10"/>
  <c r="L85" i="10"/>
  <c r="K85" i="10"/>
  <c r="J85" i="10"/>
  <c r="I85" i="10"/>
  <c r="H85" i="10"/>
  <c r="G85" i="10"/>
  <c r="F85" i="10"/>
  <c r="E85" i="10"/>
  <c r="D85" i="10"/>
  <c r="C85" i="10"/>
  <c r="B85" i="10"/>
  <c r="A85" i="10"/>
  <c r="X84" i="10"/>
  <c r="W84" i="10"/>
  <c r="V84" i="10"/>
  <c r="U84" i="10"/>
  <c r="T84" i="10"/>
  <c r="S84" i="10"/>
  <c r="R84" i="10"/>
  <c r="Q84" i="10"/>
  <c r="P84" i="10"/>
  <c r="O84" i="10"/>
  <c r="N84" i="10"/>
  <c r="M84" i="10"/>
  <c r="L84" i="10"/>
  <c r="K84" i="10"/>
  <c r="J84" i="10"/>
  <c r="I84" i="10"/>
  <c r="H84" i="10"/>
  <c r="G84" i="10"/>
  <c r="F84" i="10"/>
  <c r="E84" i="10"/>
  <c r="D84" i="10"/>
  <c r="C84" i="10"/>
  <c r="B84" i="10"/>
  <c r="A84" i="10"/>
  <c r="X83" i="10"/>
  <c r="W83" i="10"/>
  <c r="V83" i="10"/>
  <c r="U83" i="10"/>
  <c r="T83" i="10"/>
  <c r="S83" i="10"/>
  <c r="R83" i="10"/>
  <c r="Q83" i="10"/>
  <c r="P83" i="10"/>
  <c r="O83" i="10"/>
  <c r="N83" i="10"/>
  <c r="M83" i="10"/>
  <c r="L83" i="10"/>
  <c r="K83" i="10"/>
  <c r="J83" i="10"/>
  <c r="I83" i="10"/>
  <c r="H83" i="10"/>
  <c r="G83" i="10"/>
  <c r="F83" i="10"/>
  <c r="E83" i="10"/>
  <c r="D83" i="10"/>
  <c r="C83" i="10"/>
  <c r="B83" i="10"/>
  <c r="A83" i="10"/>
  <c r="X82" i="10"/>
  <c r="W82" i="10"/>
  <c r="V82" i="10"/>
  <c r="U82" i="10"/>
  <c r="T82" i="10"/>
  <c r="S82" i="10"/>
  <c r="R82" i="10"/>
  <c r="Q82" i="10"/>
  <c r="P82" i="10"/>
  <c r="O82" i="10"/>
  <c r="N82" i="10"/>
  <c r="M82" i="10"/>
  <c r="L82" i="10"/>
  <c r="K82" i="10"/>
  <c r="J82" i="10"/>
  <c r="I82" i="10"/>
  <c r="H82" i="10"/>
  <c r="G82" i="10"/>
  <c r="F82" i="10"/>
  <c r="E82" i="10"/>
  <c r="D82" i="10"/>
  <c r="C82" i="10"/>
  <c r="B82" i="10"/>
  <c r="A82" i="10"/>
  <c r="X81" i="10"/>
  <c r="W81" i="10"/>
  <c r="V81" i="10"/>
  <c r="U81" i="10"/>
  <c r="T81" i="10"/>
  <c r="S81" i="10"/>
  <c r="R81" i="10"/>
  <c r="Q81" i="10"/>
  <c r="P81" i="10"/>
  <c r="O81" i="10"/>
  <c r="N81" i="10"/>
  <c r="M81" i="10"/>
  <c r="L81" i="10"/>
  <c r="K81" i="10"/>
  <c r="J81" i="10"/>
  <c r="I81" i="10"/>
  <c r="H81" i="10"/>
  <c r="G81" i="10"/>
  <c r="F81" i="10"/>
  <c r="E81" i="10"/>
  <c r="D81" i="10"/>
  <c r="C81" i="10"/>
  <c r="B81" i="10"/>
  <c r="A81" i="10"/>
  <c r="X80" i="10"/>
  <c r="W80" i="10"/>
  <c r="V80" i="10"/>
  <c r="U80" i="10"/>
  <c r="T80" i="10"/>
  <c r="S80" i="10"/>
  <c r="R80" i="10"/>
  <c r="Q80" i="10"/>
  <c r="P80" i="10"/>
  <c r="O80" i="10"/>
  <c r="N80" i="10"/>
  <c r="M80" i="10"/>
  <c r="L80" i="10"/>
  <c r="K80" i="10"/>
  <c r="J80" i="10"/>
  <c r="I80" i="10"/>
  <c r="H80" i="10"/>
  <c r="G80" i="10"/>
  <c r="F80" i="10"/>
  <c r="E80" i="10"/>
  <c r="D80" i="10"/>
  <c r="C80" i="10"/>
  <c r="B80" i="10"/>
  <c r="A80" i="10"/>
  <c r="X79" i="10"/>
  <c r="W79" i="10"/>
  <c r="V79" i="10"/>
  <c r="U79" i="10"/>
  <c r="T79" i="10"/>
  <c r="S79" i="10"/>
  <c r="R79" i="10"/>
  <c r="Q79" i="10"/>
  <c r="P79" i="10"/>
  <c r="O79" i="10"/>
  <c r="N79" i="10"/>
  <c r="M79" i="10"/>
  <c r="L79" i="10"/>
  <c r="K79" i="10"/>
  <c r="J79" i="10"/>
  <c r="I79" i="10"/>
  <c r="H79" i="10"/>
  <c r="G79" i="10"/>
  <c r="F79" i="10"/>
  <c r="E79" i="10"/>
  <c r="D79" i="10"/>
  <c r="C79" i="10"/>
  <c r="B79" i="10"/>
  <c r="A79" i="10"/>
  <c r="X78" i="10"/>
  <c r="W78" i="10"/>
  <c r="V78" i="10"/>
  <c r="U78" i="10"/>
  <c r="T78" i="10"/>
  <c r="S78" i="10"/>
  <c r="R78" i="10"/>
  <c r="Q78" i="10"/>
  <c r="P78" i="10"/>
  <c r="O78" i="10"/>
  <c r="N78" i="10"/>
  <c r="M78" i="10"/>
  <c r="L78" i="10"/>
  <c r="K78" i="10"/>
  <c r="J78" i="10"/>
  <c r="I78" i="10"/>
  <c r="H78" i="10"/>
  <c r="G78" i="10"/>
  <c r="F78" i="10"/>
  <c r="E78" i="10"/>
  <c r="D78" i="10"/>
  <c r="C78" i="10"/>
  <c r="B78" i="10"/>
  <c r="A78" i="10"/>
  <c r="X77" i="10"/>
  <c r="W77" i="10"/>
  <c r="V77" i="10"/>
  <c r="U77" i="10"/>
  <c r="T77" i="10"/>
  <c r="S77" i="10"/>
  <c r="R77" i="10"/>
  <c r="Q77" i="10"/>
  <c r="P77" i="10"/>
  <c r="O77" i="10"/>
  <c r="N77" i="10"/>
  <c r="M77" i="10"/>
  <c r="L77" i="10"/>
  <c r="K77" i="10"/>
  <c r="J77" i="10"/>
  <c r="I77" i="10"/>
  <c r="H77" i="10"/>
  <c r="G77" i="10"/>
  <c r="F77" i="10"/>
  <c r="E77" i="10"/>
  <c r="D77" i="10"/>
  <c r="C77" i="10"/>
  <c r="B77" i="10"/>
  <c r="A77" i="10"/>
  <c r="X76" i="10"/>
  <c r="W76" i="10"/>
  <c r="V76" i="10"/>
  <c r="U76" i="10"/>
  <c r="T76" i="10"/>
  <c r="S76" i="10"/>
  <c r="R76" i="10"/>
  <c r="Q76" i="10"/>
  <c r="P76" i="10"/>
  <c r="O76" i="10"/>
  <c r="N76" i="10"/>
  <c r="M76" i="10"/>
  <c r="L76" i="10"/>
  <c r="K76" i="10"/>
  <c r="J76" i="10"/>
  <c r="I76" i="10"/>
  <c r="H76" i="10"/>
  <c r="G76" i="10"/>
  <c r="F76" i="10"/>
  <c r="E76" i="10"/>
  <c r="D76" i="10"/>
  <c r="C76" i="10"/>
  <c r="B76" i="10"/>
  <c r="A76" i="10"/>
  <c r="X75" i="10"/>
  <c r="W75" i="10"/>
  <c r="V75" i="10"/>
  <c r="U75" i="10"/>
  <c r="T75" i="10"/>
  <c r="S75" i="10"/>
  <c r="R75" i="10"/>
  <c r="Q75" i="10"/>
  <c r="P75" i="10"/>
  <c r="O75" i="10"/>
  <c r="N75" i="10"/>
  <c r="M75" i="10"/>
  <c r="L75" i="10"/>
  <c r="K75" i="10"/>
  <c r="J75" i="10"/>
  <c r="I75" i="10"/>
  <c r="H75" i="10"/>
  <c r="G75" i="10"/>
  <c r="F75" i="10"/>
  <c r="E75" i="10"/>
  <c r="D75" i="10"/>
  <c r="C75" i="10"/>
  <c r="B75" i="10"/>
  <c r="A75" i="10"/>
  <c r="X74" i="10"/>
  <c r="W74" i="10"/>
  <c r="V74" i="10"/>
  <c r="U74" i="10"/>
  <c r="T74" i="10"/>
  <c r="S74" i="10"/>
  <c r="R74" i="10"/>
  <c r="Q74" i="10"/>
  <c r="P74" i="10"/>
  <c r="O74" i="10"/>
  <c r="N74" i="10"/>
  <c r="M74" i="10"/>
  <c r="L74" i="10"/>
  <c r="K74" i="10"/>
  <c r="J74" i="10"/>
  <c r="I74" i="10"/>
  <c r="H74" i="10"/>
  <c r="G74" i="10"/>
  <c r="F74" i="10"/>
  <c r="E74" i="10"/>
  <c r="D74" i="10"/>
  <c r="C74" i="10"/>
  <c r="B74" i="10"/>
  <c r="A74" i="10"/>
  <c r="X73" i="10"/>
  <c r="W73" i="10"/>
  <c r="V73" i="10"/>
  <c r="U73" i="10"/>
  <c r="T73" i="10"/>
  <c r="S73" i="10"/>
  <c r="R73" i="10"/>
  <c r="Q73" i="10"/>
  <c r="P73" i="10"/>
  <c r="O73" i="10"/>
  <c r="N73" i="10"/>
  <c r="M73" i="10"/>
  <c r="L73" i="10"/>
  <c r="K73" i="10"/>
  <c r="J73" i="10"/>
  <c r="I73" i="10"/>
  <c r="H73" i="10"/>
  <c r="G73" i="10"/>
  <c r="F73" i="10"/>
  <c r="E73" i="10"/>
  <c r="D73" i="10"/>
  <c r="C73" i="10"/>
  <c r="B73" i="10"/>
  <c r="A73" i="10"/>
  <c r="X72" i="10"/>
  <c r="W72" i="10"/>
  <c r="V72" i="10"/>
  <c r="U72" i="10"/>
  <c r="T72" i="10"/>
  <c r="S72" i="10"/>
  <c r="R72" i="10"/>
  <c r="Q72" i="10"/>
  <c r="P72" i="10"/>
  <c r="O72" i="10"/>
  <c r="N72" i="10"/>
  <c r="M72" i="10"/>
  <c r="L72" i="10"/>
  <c r="K72" i="10"/>
  <c r="J72" i="10"/>
  <c r="I72" i="10"/>
  <c r="H72" i="10"/>
  <c r="G72" i="10"/>
  <c r="F72" i="10"/>
  <c r="E72" i="10"/>
  <c r="D72" i="10"/>
  <c r="C72" i="10"/>
  <c r="B72" i="10"/>
  <c r="A72" i="10"/>
  <c r="X71" i="10"/>
  <c r="W71" i="10"/>
  <c r="V71" i="10"/>
  <c r="U71" i="10"/>
  <c r="T71" i="10"/>
  <c r="S71" i="10"/>
  <c r="R71" i="10"/>
  <c r="Q71" i="10"/>
  <c r="P71" i="10"/>
  <c r="O71" i="10"/>
  <c r="N71" i="10"/>
  <c r="M71" i="10"/>
  <c r="L71" i="10"/>
  <c r="K71" i="10"/>
  <c r="J71" i="10"/>
  <c r="I71" i="10"/>
  <c r="H71" i="10"/>
  <c r="G71" i="10"/>
  <c r="F71" i="10"/>
  <c r="E71" i="10"/>
  <c r="D71" i="10"/>
  <c r="C71" i="10"/>
  <c r="B71" i="10"/>
  <c r="A71" i="10"/>
  <c r="X70" i="10"/>
  <c r="W70" i="10"/>
  <c r="V70" i="10"/>
  <c r="U70" i="10"/>
  <c r="T70" i="10"/>
  <c r="S70" i="10"/>
  <c r="R70" i="10"/>
  <c r="Q70" i="10"/>
  <c r="P70" i="10"/>
  <c r="O70" i="10"/>
  <c r="N70" i="10"/>
  <c r="M70" i="10"/>
  <c r="L70" i="10"/>
  <c r="K70" i="10"/>
  <c r="J70" i="10"/>
  <c r="I70" i="10"/>
  <c r="H70" i="10"/>
  <c r="G70" i="10"/>
  <c r="F70" i="10"/>
  <c r="E70" i="10"/>
  <c r="D70" i="10"/>
  <c r="C70" i="10"/>
  <c r="B70" i="10"/>
  <c r="A70" i="10"/>
  <c r="X69" i="10"/>
  <c r="W69" i="10"/>
  <c r="V69" i="10"/>
  <c r="U69" i="10"/>
  <c r="T69" i="10"/>
  <c r="S69" i="10"/>
  <c r="R69" i="10"/>
  <c r="Q69" i="10"/>
  <c r="P69" i="10"/>
  <c r="O69" i="10"/>
  <c r="N69" i="10"/>
  <c r="M69" i="10"/>
  <c r="L69" i="10"/>
  <c r="K69" i="10"/>
  <c r="J69" i="10"/>
  <c r="I69" i="10"/>
  <c r="H69" i="10"/>
  <c r="G69" i="10"/>
  <c r="F69" i="10"/>
  <c r="E69" i="10"/>
  <c r="D69" i="10"/>
  <c r="C69" i="10"/>
  <c r="B69" i="10"/>
  <c r="A69" i="10"/>
  <c r="X68" i="10"/>
  <c r="W68" i="10"/>
  <c r="V68" i="10"/>
  <c r="U68" i="10"/>
  <c r="T68" i="10"/>
  <c r="S68" i="10"/>
  <c r="R68" i="10"/>
  <c r="Q68" i="10"/>
  <c r="P68" i="10"/>
  <c r="O68" i="10"/>
  <c r="N68" i="10"/>
  <c r="M68" i="10"/>
  <c r="L68" i="10"/>
  <c r="K68" i="10"/>
  <c r="J68" i="10"/>
  <c r="I68" i="10"/>
  <c r="H68" i="10"/>
  <c r="G68" i="10"/>
  <c r="F68" i="10"/>
  <c r="E68" i="10"/>
  <c r="D68" i="10"/>
  <c r="C68" i="10"/>
  <c r="B68" i="10"/>
  <c r="A68" i="10"/>
  <c r="X67" i="10"/>
  <c r="W67" i="10"/>
  <c r="V67" i="10"/>
  <c r="U67" i="10"/>
  <c r="T67" i="10"/>
  <c r="S67" i="10"/>
  <c r="R67" i="10"/>
  <c r="Q67" i="10"/>
  <c r="P67" i="10"/>
  <c r="O67" i="10"/>
  <c r="N67" i="10"/>
  <c r="M67" i="10"/>
  <c r="L67" i="10"/>
  <c r="K67" i="10"/>
  <c r="J67" i="10"/>
  <c r="I67" i="10"/>
  <c r="H67" i="10"/>
  <c r="G67" i="10"/>
  <c r="F67" i="10"/>
  <c r="E67" i="10"/>
  <c r="D67" i="10"/>
  <c r="C67" i="10"/>
  <c r="B67" i="10"/>
  <c r="A67" i="10"/>
  <c r="X66" i="10"/>
  <c r="W66" i="10"/>
  <c r="V66" i="10"/>
  <c r="U66" i="10"/>
  <c r="T66" i="10"/>
  <c r="S66" i="10"/>
  <c r="R66" i="10"/>
  <c r="Q66" i="10"/>
  <c r="P66" i="10"/>
  <c r="O66" i="10"/>
  <c r="N66" i="10"/>
  <c r="M66" i="10"/>
  <c r="L66" i="10"/>
  <c r="K66" i="10"/>
  <c r="J66" i="10"/>
  <c r="I66" i="10"/>
  <c r="H66" i="10"/>
  <c r="G66" i="10"/>
  <c r="F66" i="10"/>
  <c r="E66" i="10"/>
  <c r="D66" i="10"/>
  <c r="C66" i="10"/>
  <c r="B66" i="10"/>
  <c r="A66" i="10"/>
  <c r="X65" i="10"/>
  <c r="W65" i="10"/>
  <c r="V65" i="10"/>
  <c r="U65" i="10"/>
  <c r="T65" i="10"/>
  <c r="S65" i="10"/>
  <c r="R65" i="10"/>
  <c r="Q65" i="10"/>
  <c r="P65" i="10"/>
  <c r="O65" i="10"/>
  <c r="N65" i="10"/>
  <c r="M65" i="10"/>
  <c r="L65" i="10"/>
  <c r="K65" i="10"/>
  <c r="J65" i="10"/>
  <c r="I65" i="10"/>
  <c r="H65" i="10"/>
  <c r="G65" i="10"/>
  <c r="F65" i="10"/>
  <c r="E65" i="10"/>
  <c r="D65" i="10"/>
  <c r="C65" i="10"/>
  <c r="B65" i="10"/>
  <c r="A65" i="10"/>
  <c r="X64" i="10"/>
  <c r="W64" i="10"/>
  <c r="V64" i="10"/>
  <c r="U64" i="10"/>
  <c r="T64" i="10"/>
  <c r="S64" i="10"/>
  <c r="R64" i="10"/>
  <c r="Q64" i="10"/>
  <c r="P64" i="10"/>
  <c r="O64" i="10"/>
  <c r="N64" i="10"/>
  <c r="M64" i="10"/>
  <c r="L64" i="10"/>
  <c r="K64" i="10"/>
  <c r="J64" i="10"/>
  <c r="I64" i="10"/>
  <c r="H64" i="10"/>
  <c r="G64" i="10"/>
  <c r="F64" i="10"/>
  <c r="E64" i="10"/>
  <c r="D64" i="10"/>
  <c r="C64" i="10"/>
  <c r="B64" i="10"/>
  <c r="A64" i="10"/>
  <c r="X63" i="10"/>
  <c r="W63" i="10"/>
  <c r="V63" i="10"/>
  <c r="U63" i="10"/>
  <c r="T63" i="10"/>
  <c r="S63" i="10"/>
  <c r="R63" i="10"/>
  <c r="Q63" i="10"/>
  <c r="P63" i="10"/>
  <c r="O63" i="10"/>
  <c r="N63" i="10"/>
  <c r="M63" i="10"/>
  <c r="L63" i="10"/>
  <c r="K63" i="10"/>
  <c r="J63" i="10"/>
  <c r="I63" i="10"/>
  <c r="H63" i="10"/>
  <c r="G63" i="10"/>
  <c r="F63" i="10"/>
  <c r="E63" i="10"/>
  <c r="D63" i="10"/>
  <c r="C63" i="10"/>
  <c r="B63" i="10"/>
  <c r="A63" i="10"/>
  <c r="X62" i="10"/>
  <c r="W62" i="10"/>
  <c r="V62" i="10"/>
  <c r="U62" i="10"/>
  <c r="T62" i="10"/>
  <c r="S62" i="10"/>
  <c r="R62" i="10"/>
  <c r="Q62" i="10"/>
  <c r="P62" i="10"/>
  <c r="O62" i="10"/>
  <c r="N62" i="10"/>
  <c r="M62" i="10"/>
  <c r="L62" i="10"/>
  <c r="K62" i="10"/>
  <c r="J62" i="10"/>
  <c r="I62" i="10"/>
  <c r="H62" i="10"/>
  <c r="G62" i="10"/>
  <c r="F62" i="10"/>
  <c r="E62" i="10"/>
  <c r="D62" i="10"/>
  <c r="C62" i="10"/>
  <c r="B62" i="10"/>
  <c r="A62" i="10"/>
  <c r="X61" i="10"/>
  <c r="W61" i="10"/>
  <c r="V61" i="10"/>
  <c r="U61" i="10"/>
  <c r="T61" i="10"/>
  <c r="S61" i="10"/>
  <c r="R61" i="10"/>
  <c r="Q61" i="10"/>
  <c r="P61" i="10"/>
  <c r="O61" i="10"/>
  <c r="N61" i="10"/>
  <c r="M61" i="10"/>
  <c r="L61" i="10"/>
  <c r="K61" i="10"/>
  <c r="J61" i="10"/>
  <c r="I61" i="10"/>
  <c r="H61" i="10"/>
  <c r="G61" i="10"/>
  <c r="F61" i="10"/>
  <c r="E61" i="10"/>
  <c r="D61" i="10"/>
  <c r="C61" i="10"/>
  <c r="B61" i="10"/>
  <c r="A61" i="10"/>
  <c r="X60" i="10"/>
  <c r="W60" i="10"/>
  <c r="V60" i="10"/>
  <c r="U60" i="10"/>
  <c r="T60" i="10"/>
  <c r="S60" i="10"/>
  <c r="R60" i="10"/>
  <c r="Q60" i="10"/>
  <c r="P60" i="10"/>
  <c r="O60" i="10"/>
  <c r="N60" i="10"/>
  <c r="M60" i="10"/>
  <c r="L60" i="10"/>
  <c r="K60" i="10"/>
  <c r="J60" i="10"/>
  <c r="I60" i="10"/>
  <c r="H60" i="10"/>
  <c r="G60" i="10"/>
  <c r="F60" i="10"/>
  <c r="E60" i="10"/>
  <c r="D60" i="10"/>
  <c r="C60" i="10"/>
  <c r="B60" i="10"/>
  <c r="A60" i="10"/>
  <c r="X59" i="10"/>
  <c r="W59" i="10"/>
  <c r="V59" i="10"/>
  <c r="U59" i="10"/>
  <c r="T59" i="10"/>
  <c r="S59" i="10"/>
  <c r="R59" i="10"/>
  <c r="Q59" i="10"/>
  <c r="P59" i="10"/>
  <c r="O59" i="10"/>
  <c r="N59" i="10"/>
  <c r="M59" i="10"/>
  <c r="L59" i="10"/>
  <c r="K59" i="10"/>
  <c r="J59" i="10"/>
  <c r="I59" i="10"/>
  <c r="H59" i="10"/>
  <c r="G59" i="10"/>
  <c r="F59" i="10"/>
  <c r="E59" i="10"/>
  <c r="D59" i="10"/>
  <c r="C59" i="10"/>
  <c r="B59" i="10"/>
  <c r="A59" i="10"/>
  <c r="X58" i="10"/>
  <c r="W58" i="10"/>
  <c r="V58" i="10"/>
  <c r="U58" i="10"/>
  <c r="T58" i="10"/>
  <c r="S58" i="10"/>
  <c r="R58" i="10"/>
  <c r="Q58" i="10"/>
  <c r="P58" i="10"/>
  <c r="O58" i="10"/>
  <c r="N58" i="10"/>
  <c r="M58" i="10"/>
  <c r="L58" i="10"/>
  <c r="K58" i="10"/>
  <c r="J58" i="10"/>
  <c r="I58" i="10"/>
  <c r="H58" i="10"/>
  <c r="G58" i="10"/>
  <c r="F58" i="10"/>
  <c r="E58" i="10"/>
  <c r="D58" i="10"/>
  <c r="C58" i="10"/>
  <c r="B58" i="10"/>
  <c r="A58" i="10"/>
  <c r="X57" i="10"/>
  <c r="W57" i="10"/>
  <c r="V57" i="10"/>
  <c r="U57" i="10"/>
  <c r="T57" i="10"/>
  <c r="S57" i="10"/>
  <c r="R57" i="10"/>
  <c r="Q57" i="10"/>
  <c r="P57" i="10"/>
  <c r="O57" i="10"/>
  <c r="N57" i="10"/>
  <c r="M57" i="10"/>
  <c r="L57" i="10"/>
  <c r="K57" i="10"/>
  <c r="J57" i="10"/>
  <c r="I57" i="10"/>
  <c r="H57" i="10"/>
  <c r="G57" i="10"/>
  <c r="F57" i="10"/>
  <c r="E57" i="10"/>
  <c r="D57" i="10"/>
  <c r="C57" i="10"/>
  <c r="B57" i="10"/>
  <c r="A57" i="10"/>
  <c r="X56" i="10"/>
  <c r="W56" i="10"/>
  <c r="V56" i="10"/>
  <c r="U56" i="10"/>
  <c r="T56" i="10"/>
  <c r="S56" i="10"/>
  <c r="R56" i="10"/>
  <c r="Q56" i="10"/>
  <c r="P56" i="10"/>
  <c r="O56" i="10"/>
  <c r="N56" i="10"/>
  <c r="M56" i="10"/>
  <c r="L56" i="10"/>
  <c r="K56" i="10"/>
  <c r="J56" i="10"/>
  <c r="I56" i="10"/>
  <c r="H56" i="10"/>
  <c r="G56" i="10"/>
  <c r="F56" i="10"/>
  <c r="E56" i="10"/>
  <c r="D56" i="10"/>
  <c r="C56" i="10"/>
  <c r="B56" i="10"/>
  <c r="A56" i="10"/>
  <c r="X55" i="10"/>
  <c r="W55" i="10"/>
  <c r="V55" i="10"/>
  <c r="U55" i="10"/>
  <c r="T55" i="10"/>
  <c r="S55" i="10"/>
  <c r="R55" i="10"/>
  <c r="Q55" i="10"/>
  <c r="P55" i="10"/>
  <c r="O55" i="10"/>
  <c r="N55" i="10"/>
  <c r="M55" i="10"/>
  <c r="L55" i="10"/>
  <c r="K55" i="10"/>
  <c r="J55" i="10"/>
  <c r="I55" i="10"/>
  <c r="H55" i="10"/>
  <c r="G55" i="10"/>
  <c r="F55" i="10"/>
  <c r="E55" i="10"/>
  <c r="D55" i="10"/>
  <c r="C55" i="10"/>
  <c r="B55" i="10"/>
  <c r="A55" i="10"/>
  <c r="X54" i="10"/>
  <c r="W54" i="10"/>
  <c r="V54" i="10"/>
  <c r="U54" i="10"/>
  <c r="T54" i="10"/>
  <c r="S54" i="10"/>
  <c r="R54" i="10"/>
  <c r="Q54" i="10"/>
  <c r="P54" i="10"/>
  <c r="O54" i="10"/>
  <c r="N54" i="10"/>
  <c r="M54" i="10"/>
  <c r="L54" i="10"/>
  <c r="K54" i="10"/>
  <c r="J54" i="10"/>
  <c r="I54" i="10"/>
  <c r="H54" i="10"/>
  <c r="G54" i="10"/>
  <c r="F54" i="10"/>
  <c r="E54" i="10"/>
  <c r="D54" i="10"/>
  <c r="C54" i="10"/>
  <c r="B54" i="10"/>
  <c r="A54" i="10"/>
  <c r="X53" i="10"/>
  <c r="W53" i="10"/>
  <c r="V53" i="10"/>
  <c r="U53" i="10"/>
  <c r="T53" i="10"/>
  <c r="S53" i="10"/>
  <c r="R53" i="10"/>
  <c r="Q53" i="10"/>
  <c r="P53" i="10"/>
  <c r="O53" i="10"/>
  <c r="N53" i="10"/>
  <c r="M53" i="10"/>
  <c r="L53" i="10"/>
  <c r="K53" i="10"/>
  <c r="J53" i="10"/>
  <c r="I53" i="10"/>
  <c r="H53" i="10"/>
  <c r="G53" i="10"/>
  <c r="F53" i="10"/>
  <c r="E53" i="10"/>
  <c r="D53" i="10"/>
  <c r="C53" i="10"/>
  <c r="B53" i="10"/>
  <c r="A53" i="10"/>
  <c r="X52" i="10"/>
  <c r="W52" i="10"/>
  <c r="V52" i="10"/>
  <c r="U52" i="10"/>
  <c r="T52" i="10"/>
  <c r="S52" i="10"/>
  <c r="R52" i="10"/>
  <c r="Q52" i="10"/>
  <c r="P52" i="10"/>
  <c r="O52" i="10"/>
  <c r="N52" i="10"/>
  <c r="M52" i="10"/>
  <c r="L52" i="10"/>
  <c r="K52" i="10"/>
  <c r="J52" i="10"/>
  <c r="I52" i="10"/>
  <c r="H52" i="10"/>
  <c r="G52" i="10"/>
  <c r="F52" i="10"/>
  <c r="E52" i="10"/>
  <c r="D52" i="10"/>
  <c r="C52" i="10"/>
  <c r="B52" i="10"/>
  <c r="A52" i="10"/>
  <c r="X51" i="10"/>
  <c r="W51" i="10"/>
  <c r="V51" i="10"/>
  <c r="U51" i="10"/>
  <c r="T51" i="10"/>
  <c r="S51" i="10"/>
  <c r="R51" i="10"/>
  <c r="Q51" i="10"/>
  <c r="P51" i="10"/>
  <c r="O51" i="10"/>
  <c r="N51" i="10"/>
  <c r="M51" i="10"/>
  <c r="L51" i="10"/>
  <c r="K51" i="10"/>
  <c r="J51" i="10"/>
  <c r="I51" i="10"/>
  <c r="H51" i="10"/>
  <c r="G51" i="10"/>
  <c r="F51" i="10"/>
  <c r="E51" i="10"/>
  <c r="D51" i="10"/>
  <c r="C51" i="10"/>
  <c r="B51" i="10"/>
  <c r="A51" i="10"/>
  <c r="X50" i="10"/>
  <c r="W50" i="10"/>
  <c r="V50" i="10"/>
  <c r="U50" i="10"/>
  <c r="T50" i="10"/>
  <c r="S50" i="10"/>
  <c r="R50" i="10"/>
  <c r="Q50" i="10"/>
  <c r="P50" i="10"/>
  <c r="O50" i="10"/>
  <c r="N50" i="10"/>
  <c r="M50" i="10"/>
  <c r="L50" i="10"/>
  <c r="K50" i="10"/>
  <c r="J50" i="10"/>
  <c r="I50" i="10"/>
  <c r="H50" i="10"/>
  <c r="G50" i="10"/>
  <c r="F50" i="10"/>
  <c r="E50" i="10"/>
  <c r="D50" i="10"/>
  <c r="C50" i="10"/>
  <c r="B50" i="10"/>
  <c r="A50" i="10"/>
  <c r="X49" i="10"/>
  <c r="W49" i="10"/>
  <c r="V49" i="10"/>
  <c r="U49" i="10"/>
  <c r="T49" i="10"/>
  <c r="S49" i="10"/>
  <c r="R49" i="10"/>
  <c r="Q49" i="10"/>
  <c r="P49" i="10"/>
  <c r="O49" i="10"/>
  <c r="N49" i="10"/>
  <c r="M49" i="10"/>
  <c r="L49" i="10"/>
  <c r="K49" i="10"/>
  <c r="J49" i="10"/>
  <c r="I49" i="10"/>
  <c r="H49" i="10"/>
  <c r="G49" i="10"/>
  <c r="F49" i="10"/>
  <c r="E49" i="10"/>
  <c r="D49" i="10"/>
  <c r="C49" i="10"/>
  <c r="B49" i="10"/>
  <c r="A49" i="10"/>
  <c r="X48" i="10"/>
  <c r="W48" i="10"/>
  <c r="V48" i="10"/>
  <c r="U48" i="10"/>
  <c r="T48" i="10"/>
  <c r="S48" i="10"/>
  <c r="R48" i="10"/>
  <c r="Q48" i="10"/>
  <c r="P48" i="10"/>
  <c r="O48" i="10"/>
  <c r="N48" i="10"/>
  <c r="M48" i="10"/>
  <c r="L48" i="10"/>
  <c r="K48" i="10"/>
  <c r="J48" i="10"/>
  <c r="I48" i="10"/>
  <c r="H48" i="10"/>
  <c r="G48" i="10"/>
  <c r="F48" i="10"/>
  <c r="E48" i="10"/>
  <c r="D48" i="10"/>
  <c r="C48" i="10"/>
  <c r="B48" i="10"/>
  <c r="A48" i="10"/>
  <c r="X47" i="10"/>
  <c r="W47" i="10"/>
  <c r="V47" i="10"/>
  <c r="U47" i="10"/>
  <c r="T47" i="10"/>
  <c r="S47" i="10"/>
  <c r="R47" i="10"/>
  <c r="Q47" i="10"/>
  <c r="P47" i="10"/>
  <c r="O47" i="10"/>
  <c r="N47" i="10"/>
  <c r="M47" i="10"/>
  <c r="L47" i="10"/>
  <c r="K47" i="10"/>
  <c r="J47" i="10"/>
  <c r="I47" i="10"/>
  <c r="H47" i="10"/>
  <c r="G47" i="10"/>
  <c r="F47" i="10"/>
  <c r="E47" i="10"/>
  <c r="D47" i="10"/>
  <c r="C47" i="10"/>
  <c r="B47" i="10"/>
  <c r="A47" i="10"/>
  <c r="X46" i="10"/>
  <c r="W46" i="10"/>
  <c r="V46" i="10"/>
  <c r="U46" i="10"/>
  <c r="T46" i="10"/>
  <c r="S46" i="10"/>
  <c r="R46" i="10"/>
  <c r="Q46" i="10"/>
  <c r="P46" i="10"/>
  <c r="O46" i="10"/>
  <c r="N46" i="10"/>
  <c r="M46" i="10"/>
  <c r="L46" i="10"/>
  <c r="K46" i="10"/>
  <c r="J46" i="10"/>
  <c r="I46" i="10"/>
  <c r="H46" i="10"/>
  <c r="G46" i="10"/>
  <c r="F46" i="10"/>
  <c r="E46" i="10"/>
  <c r="D46" i="10"/>
  <c r="C46" i="10"/>
  <c r="B46" i="10"/>
  <c r="A46" i="10"/>
  <c r="X45" i="10"/>
  <c r="W45" i="10"/>
  <c r="V45" i="10"/>
  <c r="U45" i="10"/>
  <c r="T45" i="10"/>
  <c r="S45" i="10"/>
  <c r="R45" i="10"/>
  <c r="Q45" i="10"/>
  <c r="P45" i="10"/>
  <c r="O45" i="10"/>
  <c r="N45" i="10"/>
  <c r="M45" i="10"/>
  <c r="L45" i="10"/>
  <c r="K45" i="10"/>
  <c r="J45" i="10"/>
  <c r="I45" i="10"/>
  <c r="H45" i="10"/>
  <c r="G45" i="10"/>
  <c r="F45" i="10"/>
  <c r="E45" i="10"/>
  <c r="D45" i="10"/>
  <c r="C45" i="10"/>
  <c r="B45" i="10"/>
  <c r="A45" i="10"/>
  <c r="X44" i="10"/>
  <c r="W44" i="10"/>
  <c r="V44" i="10"/>
  <c r="U44" i="10"/>
  <c r="T44" i="10"/>
  <c r="S44" i="10"/>
  <c r="R44" i="10"/>
  <c r="Q44" i="10"/>
  <c r="P44" i="10"/>
  <c r="O44" i="10"/>
  <c r="N44" i="10"/>
  <c r="M44" i="10"/>
  <c r="L44" i="10"/>
  <c r="K44" i="10"/>
  <c r="J44" i="10"/>
  <c r="I44" i="10"/>
  <c r="H44" i="10"/>
  <c r="G44" i="10"/>
  <c r="F44" i="10"/>
  <c r="E44" i="10"/>
  <c r="D44" i="10"/>
  <c r="C44" i="10"/>
  <c r="B44" i="10"/>
  <c r="A44" i="10"/>
  <c r="X43" i="10"/>
  <c r="W43" i="10"/>
  <c r="V43" i="10"/>
  <c r="U43" i="10"/>
  <c r="T43" i="10"/>
  <c r="S43" i="10"/>
  <c r="R43" i="10"/>
  <c r="Q43" i="10"/>
  <c r="P43" i="10"/>
  <c r="O43" i="10"/>
  <c r="N43" i="10"/>
  <c r="M43" i="10"/>
  <c r="L43" i="10"/>
  <c r="K43" i="10"/>
  <c r="J43" i="10"/>
  <c r="I43" i="10"/>
  <c r="H43" i="10"/>
  <c r="G43" i="10"/>
  <c r="F43" i="10"/>
  <c r="E43" i="10"/>
  <c r="D43" i="10"/>
  <c r="C43" i="10"/>
  <c r="B43" i="10"/>
  <c r="A43" i="10"/>
  <c r="X42" i="10"/>
  <c r="W42" i="10"/>
  <c r="V42" i="10"/>
  <c r="U42" i="10"/>
  <c r="T42" i="10"/>
  <c r="S42" i="10"/>
  <c r="R42" i="10"/>
  <c r="Q42" i="10"/>
  <c r="P42" i="10"/>
  <c r="O42" i="10"/>
  <c r="N42" i="10"/>
  <c r="M42" i="10"/>
  <c r="L42" i="10"/>
  <c r="K42" i="10"/>
  <c r="J42" i="10"/>
  <c r="I42" i="10"/>
  <c r="H42" i="10"/>
  <c r="G42" i="10"/>
  <c r="F42" i="10"/>
  <c r="E42" i="10"/>
  <c r="D42" i="10"/>
  <c r="C42" i="10"/>
  <c r="B42" i="10"/>
  <c r="A42" i="10"/>
  <c r="X41" i="10"/>
  <c r="W41" i="10"/>
  <c r="V41" i="10"/>
  <c r="U41" i="10"/>
  <c r="T41" i="10"/>
  <c r="S41" i="10"/>
  <c r="R41" i="10"/>
  <c r="Q41" i="10"/>
  <c r="P41" i="10"/>
  <c r="O41" i="10"/>
  <c r="N41" i="10"/>
  <c r="M41" i="10"/>
  <c r="L41" i="10"/>
  <c r="K41" i="10"/>
  <c r="J41" i="10"/>
  <c r="I41" i="10"/>
  <c r="H41" i="10"/>
  <c r="G41" i="10"/>
  <c r="F41" i="10"/>
  <c r="E41" i="10"/>
  <c r="D41" i="10"/>
  <c r="C41" i="10"/>
  <c r="B41" i="10"/>
  <c r="A41" i="10"/>
  <c r="X40" i="10"/>
  <c r="W40" i="10"/>
  <c r="V40" i="10"/>
  <c r="U40" i="10"/>
  <c r="T40" i="10"/>
  <c r="S40" i="10"/>
  <c r="R40" i="10"/>
  <c r="Q40" i="10"/>
  <c r="P40" i="10"/>
  <c r="O40" i="10"/>
  <c r="N40" i="10"/>
  <c r="M40" i="10"/>
  <c r="L40" i="10"/>
  <c r="K40" i="10"/>
  <c r="J40" i="10"/>
  <c r="I40" i="10"/>
  <c r="H40" i="10"/>
  <c r="G40" i="10"/>
  <c r="F40" i="10"/>
  <c r="E40" i="10"/>
  <c r="D40" i="10"/>
  <c r="C40" i="10"/>
  <c r="B40" i="10"/>
  <c r="A40" i="10"/>
  <c r="X39" i="10"/>
  <c r="W39" i="10"/>
  <c r="V39" i="10"/>
  <c r="U39" i="10"/>
  <c r="T39" i="10"/>
  <c r="S39" i="10"/>
  <c r="R39" i="10"/>
  <c r="Q39" i="10"/>
  <c r="P39" i="10"/>
  <c r="O39" i="10"/>
  <c r="N39" i="10"/>
  <c r="M39" i="10"/>
  <c r="L39" i="10"/>
  <c r="K39" i="10"/>
  <c r="J39" i="10"/>
  <c r="I39" i="10"/>
  <c r="H39" i="10"/>
  <c r="G39" i="10"/>
  <c r="F39" i="10"/>
  <c r="E39" i="10"/>
  <c r="D39" i="10"/>
  <c r="C39" i="10"/>
  <c r="B39" i="10"/>
  <c r="A39" i="10"/>
  <c r="X38" i="10"/>
  <c r="W38" i="10"/>
  <c r="V38" i="10"/>
  <c r="U38" i="10"/>
  <c r="T38" i="10"/>
  <c r="S38" i="10"/>
  <c r="R38" i="10"/>
  <c r="Q38" i="10"/>
  <c r="P38" i="10"/>
  <c r="O38" i="10"/>
  <c r="N38" i="10"/>
  <c r="M38" i="10"/>
  <c r="L38" i="10"/>
  <c r="K38" i="10"/>
  <c r="J38" i="10"/>
  <c r="I38" i="10"/>
  <c r="H38" i="10"/>
  <c r="G38" i="10"/>
  <c r="F38" i="10"/>
  <c r="E38" i="10"/>
  <c r="D38" i="10"/>
  <c r="C38" i="10"/>
  <c r="B38" i="10"/>
  <c r="A38" i="10"/>
  <c r="X37" i="10"/>
  <c r="W37" i="10"/>
  <c r="V37" i="10"/>
  <c r="U37" i="10"/>
  <c r="T37" i="10"/>
  <c r="S37" i="10"/>
  <c r="R37" i="10"/>
  <c r="Q37" i="10"/>
  <c r="P37" i="10"/>
  <c r="O37" i="10"/>
  <c r="N37" i="10"/>
  <c r="M37" i="10"/>
  <c r="L37" i="10"/>
  <c r="K37" i="10"/>
  <c r="J37" i="10"/>
  <c r="I37" i="10"/>
  <c r="H37" i="10"/>
  <c r="G37" i="10"/>
  <c r="F37" i="10"/>
  <c r="E37" i="10"/>
  <c r="D37" i="10"/>
  <c r="C37" i="10"/>
  <c r="B37" i="10"/>
  <c r="A37" i="10"/>
  <c r="X36" i="10"/>
  <c r="W36" i="10"/>
  <c r="V36" i="10"/>
  <c r="U36" i="10"/>
  <c r="T36" i="10"/>
  <c r="S36" i="10"/>
  <c r="R36" i="10"/>
  <c r="Q36" i="10"/>
  <c r="P36" i="10"/>
  <c r="O36" i="10"/>
  <c r="N36" i="10"/>
  <c r="M36" i="10"/>
  <c r="L36" i="10"/>
  <c r="K36" i="10"/>
  <c r="J36" i="10"/>
  <c r="I36" i="10"/>
  <c r="H36" i="10"/>
  <c r="G36" i="10"/>
  <c r="F36" i="10"/>
  <c r="E36" i="10"/>
  <c r="D36" i="10"/>
  <c r="C36" i="10"/>
  <c r="B36" i="10"/>
  <c r="A36" i="10"/>
  <c r="X35" i="10"/>
  <c r="W35" i="10"/>
  <c r="V35" i="10"/>
  <c r="U35" i="10"/>
  <c r="T35" i="10"/>
  <c r="S35" i="10"/>
  <c r="R35" i="10"/>
  <c r="Q35" i="10"/>
  <c r="P35" i="10"/>
  <c r="O35" i="10"/>
  <c r="N35" i="10"/>
  <c r="M35" i="10"/>
  <c r="L35" i="10"/>
  <c r="K35" i="10"/>
  <c r="J35" i="10"/>
  <c r="I35" i="10"/>
  <c r="H35" i="10"/>
  <c r="G35" i="10"/>
  <c r="F35" i="10"/>
  <c r="E35" i="10"/>
  <c r="D35" i="10"/>
  <c r="C35" i="10"/>
  <c r="B35" i="10"/>
  <c r="A35" i="10"/>
  <c r="X34" i="10"/>
  <c r="W34" i="10"/>
  <c r="V34" i="10"/>
  <c r="U34" i="10"/>
  <c r="T34" i="10"/>
  <c r="S34" i="10"/>
  <c r="R34" i="10"/>
  <c r="Q34" i="10"/>
  <c r="P34" i="10"/>
  <c r="O34" i="10"/>
  <c r="N34" i="10"/>
  <c r="M34" i="10"/>
  <c r="L34" i="10"/>
  <c r="K34" i="10"/>
  <c r="J34" i="10"/>
  <c r="I34" i="10"/>
  <c r="H34" i="10"/>
  <c r="G34" i="10"/>
  <c r="F34" i="10"/>
  <c r="E34" i="10"/>
  <c r="D34" i="10"/>
  <c r="C34" i="10"/>
  <c r="B34" i="10"/>
  <c r="A34" i="10"/>
  <c r="X33" i="10"/>
  <c r="W33" i="10"/>
  <c r="V33" i="10"/>
  <c r="U33" i="10"/>
  <c r="T33" i="10"/>
  <c r="S33" i="10"/>
  <c r="R33" i="10"/>
  <c r="Q33" i="10"/>
  <c r="P33" i="10"/>
  <c r="O33" i="10"/>
  <c r="N33" i="10"/>
  <c r="M33" i="10"/>
  <c r="L33" i="10"/>
  <c r="K33" i="10"/>
  <c r="J33" i="10"/>
  <c r="I33" i="10"/>
  <c r="H33" i="10"/>
  <c r="G33" i="10"/>
  <c r="F33" i="10"/>
  <c r="E33" i="10"/>
  <c r="D33" i="10"/>
  <c r="C33" i="10"/>
  <c r="B33" i="10"/>
  <c r="A33" i="10"/>
  <c r="X32" i="10"/>
  <c r="W32" i="10"/>
  <c r="V32" i="10"/>
  <c r="U32" i="10"/>
  <c r="T32" i="10"/>
  <c r="S32" i="10"/>
  <c r="R32" i="10"/>
  <c r="Q32" i="10"/>
  <c r="P32" i="10"/>
  <c r="O32" i="10"/>
  <c r="N32" i="10"/>
  <c r="M32" i="10"/>
  <c r="L32" i="10"/>
  <c r="K32" i="10"/>
  <c r="J32" i="10"/>
  <c r="I32" i="10"/>
  <c r="H32" i="10"/>
  <c r="G32" i="10"/>
  <c r="F32" i="10"/>
  <c r="E32" i="10"/>
  <c r="D32" i="10"/>
  <c r="C32" i="10"/>
  <c r="B32" i="10"/>
  <c r="A32" i="10"/>
  <c r="X31" i="10"/>
  <c r="W31" i="10"/>
  <c r="V31" i="10"/>
  <c r="U31" i="10"/>
  <c r="T31" i="10"/>
  <c r="S31" i="10"/>
  <c r="R31" i="10"/>
  <c r="Q31" i="10"/>
  <c r="P31" i="10"/>
  <c r="O31" i="10"/>
  <c r="N31" i="10"/>
  <c r="M31" i="10"/>
  <c r="L31" i="10"/>
  <c r="K31" i="10"/>
  <c r="J31" i="10"/>
  <c r="I31" i="10"/>
  <c r="H31" i="10"/>
  <c r="G31" i="10"/>
  <c r="F31" i="10"/>
  <c r="E31" i="10"/>
  <c r="D31" i="10"/>
  <c r="C31" i="10"/>
  <c r="B31" i="10"/>
  <c r="A31" i="10"/>
  <c r="X30" i="10"/>
  <c r="W30" i="10"/>
  <c r="V30" i="10"/>
  <c r="U30" i="10"/>
  <c r="T30" i="10"/>
  <c r="S30" i="10"/>
  <c r="R30" i="10"/>
  <c r="Q30" i="10"/>
  <c r="P30" i="10"/>
  <c r="O30" i="10"/>
  <c r="N30" i="10"/>
  <c r="M30" i="10"/>
  <c r="L30" i="10"/>
  <c r="K30" i="10"/>
  <c r="J30" i="10"/>
  <c r="I30" i="10"/>
  <c r="H30" i="10"/>
  <c r="G30" i="10"/>
  <c r="F30" i="10"/>
  <c r="E30" i="10"/>
  <c r="D30" i="10"/>
  <c r="C30" i="10"/>
  <c r="B30" i="10"/>
  <c r="A30" i="10"/>
  <c r="X29" i="10"/>
  <c r="W29" i="10"/>
  <c r="V29" i="10"/>
  <c r="U29" i="10"/>
  <c r="T29" i="10"/>
  <c r="S29" i="10"/>
  <c r="R29" i="10"/>
  <c r="Q29" i="10"/>
  <c r="P29" i="10"/>
  <c r="O29" i="10"/>
  <c r="N29" i="10"/>
  <c r="M29" i="10"/>
  <c r="L29" i="10"/>
  <c r="K29" i="10"/>
  <c r="J29" i="10"/>
  <c r="I29" i="10"/>
  <c r="H29" i="10"/>
  <c r="G29" i="10"/>
  <c r="F29" i="10"/>
  <c r="E29" i="10"/>
  <c r="D29" i="10"/>
  <c r="C29" i="10"/>
  <c r="B29" i="10"/>
  <c r="A29" i="10"/>
  <c r="X28" i="10"/>
  <c r="W28" i="10"/>
  <c r="V28" i="10"/>
  <c r="U28" i="10"/>
  <c r="T28" i="10"/>
  <c r="S28" i="10"/>
  <c r="R28" i="10"/>
  <c r="Q28" i="10"/>
  <c r="P28" i="10"/>
  <c r="O28" i="10"/>
  <c r="N28" i="10"/>
  <c r="M28" i="10"/>
  <c r="L28" i="10"/>
  <c r="K28" i="10"/>
  <c r="J28" i="10"/>
  <c r="I28" i="10"/>
  <c r="H28" i="10"/>
  <c r="G28" i="10"/>
  <c r="F28" i="10"/>
  <c r="E28" i="10"/>
  <c r="D28" i="10"/>
  <c r="C28" i="10"/>
  <c r="B28" i="10"/>
  <c r="A28" i="10"/>
  <c r="X27" i="10"/>
  <c r="W27" i="10"/>
  <c r="V27" i="10"/>
  <c r="U27" i="10"/>
  <c r="T27" i="10"/>
  <c r="S27" i="10"/>
  <c r="R27" i="10"/>
  <c r="Q27" i="10"/>
  <c r="P27" i="10"/>
  <c r="O27" i="10"/>
  <c r="N27" i="10"/>
  <c r="M27" i="10"/>
  <c r="L27" i="10"/>
  <c r="K27" i="10"/>
  <c r="J27" i="10"/>
  <c r="I27" i="10"/>
  <c r="H27" i="10"/>
  <c r="G27" i="10"/>
  <c r="F27" i="10"/>
  <c r="E27" i="10"/>
  <c r="D27" i="10"/>
  <c r="C27" i="10"/>
  <c r="B27" i="10"/>
  <c r="A27" i="10"/>
  <c r="X26" i="10"/>
  <c r="W26" i="10"/>
  <c r="V26" i="10"/>
  <c r="U26" i="10"/>
  <c r="T26" i="10"/>
  <c r="S26" i="10"/>
  <c r="R26" i="10"/>
  <c r="Q26" i="10"/>
  <c r="P26" i="10"/>
  <c r="O26" i="10"/>
  <c r="N26" i="10"/>
  <c r="M26" i="10"/>
  <c r="L26" i="10"/>
  <c r="K26" i="10"/>
  <c r="J26" i="10"/>
  <c r="I26" i="10"/>
  <c r="H26" i="10"/>
  <c r="G26" i="10"/>
  <c r="F26" i="10"/>
  <c r="E26" i="10"/>
  <c r="D26" i="10"/>
  <c r="C26" i="10"/>
  <c r="B26" i="10"/>
  <c r="A26" i="10"/>
  <c r="X25" i="10"/>
  <c r="W25" i="10"/>
  <c r="V25" i="10"/>
  <c r="U25" i="10"/>
  <c r="T25" i="10"/>
  <c r="S25" i="10"/>
  <c r="R25" i="10"/>
  <c r="Q25" i="10"/>
  <c r="P25" i="10"/>
  <c r="O25" i="10"/>
  <c r="N25" i="10"/>
  <c r="M25" i="10"/>
  <c r="L25" i="10"/>
  <c r="K25" i="10"/>
  <c r="J25" i="10"/>
  <c r="I25" i="10"/>
  <c r="H25" i="10"/>
  <c r="G25" i="10"/>
  <c r="F25" i="10"/>
  <c r="E25" i="10"/>
  <c r="D25" i="10"/>
  <c r="C25" i="10"/>
  <c r="B25" i="10"/>
  <c r="A25" i="10"/>
  <c r="X24" i="10"/>
  <c r="W24" i="10"/>
  <c r="V24" i="10"/>
  <c r="U24" i="10"/>
  <c r="T24" i="10"/>
  <c r="S24" i="10"/>
  <c r="R24" i="10"/>
  <c r="Q24" i="10"/>
  <c r="P24" i="10"/>
  <c r="O24" i="10"/>
  <c r="N24" i="10"/>
  <c r="M24" i="10"/>
  <c r="L24" i="10"/>
  <c r="K24" i="10"/>
  <c r="J24" i="10"/>
  <c r="I24" i="10"/>
  <c r="H24" i="10"/>
  <c r="G24" i="10"/>
  <c r="F24" i="10"/>
  <c r="E24" i="10"/>
  <c r="D24" i="10"/>
  <c r="C24" i="10"/>
  <c r="B24" i="10"/>
  <c r="A24" i="10"/>
  <c r="X23" i="10"/>
  <c r="W23" i="10"/>
  <c r="V23" i="10"/>
  <c r="U23" i="10"/>
  <c r="T23" i="10"/>
  <c r="S23" i="10"/>
  <c r="R23" i="10"/>
  <c r="Q23" i="10"/>
  <c r="P23" i="10"/>
  <c r="O23" i="10"/>
  <c r="N23" i="10"/>
  <c r="M23" i="10"/>
  <c r="L23" i="10"/>
  <c r="K23" i="10"/>
  <c r="J23" i="10"/>
  <c r="I23" i="10"/>
  <c r="H23" i="10"/>
  <c r="G23" i="10"/>
  <c r="F23" i="10"/>
  <c r="E23" i="10"/>
  <c r="D23" i="10"/>
  <c r="C23" i="10"/>
  <c r="B23" i="10"/>
  <c r="A23" i="10"/>
  <c r="X22" i="10"/>
  <c r="W22" i="10"/>
  <c r="V22" i="10"/>
  <c r="U22" i="10"/>
  <c r="T22" i="10"/>
  <c r="S22" i="10"/>
  <c r="R22" i="10"/>
  <c r="Q22" i="10"/>
  <c r="P22" i="10"/>
  <c r="O22" i="10"/>
  <c r="N22" i="10"/>
  <c r="M22" i="10"/>
  <c r="L22" i="10"/>
  <c r="K22" i="10"/>
  <c r="J22" i="10"/>
  <c r="I22" i="10"/>
  <c r="H22" i="10"/>
  <c r="G22" i="10"/>
  <c r="F22" i="10"/>
  <c r="E22" i="10"/>
  <c r="D22" i="10"/>
  <c r="C22" i="10"/>
  <c r="B22" i="10"/>
  <c r="A22" i="10"/>
  <c r="X21" i="10"/>
  <c r="W21" i="10"/>
  <c r="V21" i="10"/>
  <c r="U21" i="10"/>
  <c r="T21" i="10"/>
  <c r="S21" i="10"/>
  <c r="R21" i="10"/>
  <c r="Q21" i="10"/>
  <c r="P21" i="10"/>
  <c r="O21" i="10"/>
  <c r="N21" i="10"/>
  <c r="M21" i="10"/>
  <c r="L21" i="10"/>
  <c r="K21" i="10"/>
  <c r="J21" i="10"/>
  <c r="I21" i="10"/>
  <c r="H21" i="10"/>
  <c r="G21" i="10"/>
  <c r="F21" i="10"/>
  <c r="E21" i="10"/>
  <c r="D21" i="10"/>
  <c r="C21" i="10"/>
  <c r="B21" i="10"/>
  <c r="A21" i="10"/>
  <c r="X20" i="10"/>
  <c r="W20" i="10"/>
  <c r="V20" i="10"/>
  <c r="U20" i="10"/>
  <c r="T20" i="10"/>
  <c r="S20" i="10"/>
  <c r="R20" i="10"/>
  <c r="Q20" i="10"/>
  <c r="P20" i="10"/>
  <c r="O20" i="10"/>
  <c r="N20" i="10"/>
  <c r="M20" i="10"/>
  <c r="L20" i="10"/>
  <c r="K20" i="10"/>
  <c r="J20" i="10"/>
  <c r="I20" i="10"/>
  <c r="H20" i="10"/>
  <c r="G20" i="10"/>
  <c r="F20" i="10"/>
  <c r="E20" i="10"/>
  <c r="D20" i="10"/>
  <c r="C20" i="10"/>
  <c r="B20" i="10"/>
  <c r="A20" i="10"/>
  <c r="X19" i="10"/>
  <c r="W19" i="10"/>
  <c r="V19" i="10"/>
  <c r="U19" i="10"/>
  <c r="T19" i="10"/>
  <c r="S19" i="10"/>
  <c r="R19" i="10"/>
  <c r="Q19" i="10"/>
  <c r="P19" i="10"/>
  <c r="O19" i="10"/>
  <c r="N19" i="10"/>
  <c r="M19" i="10"/>
  <c r="L19" i="10"/>
  <c r="K19" i="10"/>
  <c r="J19" i="10"/>
  <c r="I19" i="10"/>
  <c r="H19" i="10"/>
  <c r="G19" i="10"/>
  <c r="F19" i="10"/>
  <c r="E19" i="10"/>
  <c r="D19" i="10"/>
  <c r="C19" i="10"/>
  <c r="B19" i="10"/>
  <c r="A19" i="10"/>
  <c r="X18" i="10"/>
  <c r="W18" i="10"/>
  <c r="V18" i="10"/>
  <c r="U18" i="10"/>
  <c r="T18" i="10"/>
  <c r="S18" i="10"/>
  <c r="R18" i="10"/>
  <c r="Q18" i="10"/>
  <c r="P18" i="10"/>
  <c r="O18" i="10"/>
  <c r="N18" i="10"/>
  <c r="M18" i="10"/>
  <c r="L18" i="10"/>
  <c r="K18" i="10"/>
  <c r="J18" i="10"/>
  <c r="I18" i="10"/>
  <c r="H18" i="10"/>
  <c r="G18" i="10"/>
  <c r="F18" i="10"/>
  <c r="E18" i="10"/>
  <c r="D18" i="10"/>
  <c r="C18" i="10"/>
  <c r="B18" i="10"/>
  <c r="A18" i="10"/>
  <c r="X17" i="10"/>
  <c r="W17" i="10"/>
  <c r="V17" i="10"/>
  <c r="U17" i="10"/>
  <c r="T17" i="10"/>
  <c r="S17" i="10"/>
  <c r="R17" i="10"/>
  <c r="Q17" i="10"/>
  <c r="P17" i="10"/>
  <c r="O17" i="10"/>
  <c r="N17" i="10"/>
  <c r="M17" i="10"/>
  <c r="L17" i="10"/>
  <c r="K17" i="10"/>
  <c r="J17" i="10"/>
  <c r="I17" i="10"/>
  <c r="H17" i="10"/>
  <c r="G17" i="10"/>
  <c r="F17" i="10"/>
  <c r="E17" i="10"/>
  <c r="D17" i="10"/>
  <c r="C17" i="10"/>
  <c r="B17" i="10"/>
  <c r="A17" i="10"/>
  <c r="X16" i="10"/>
  <c r="W16" i="10"/>
  <c r="V16" i="10"/>
  <c r="U16" i="10"/>
  <c r="T16" i="10"/>
  <c r="S16" i="10"/>
  <c r="R16" i="10"/>
  <c r="Q16" i="10"/>
  <c r="P16" i="10"/>
  <c r="O16" i="10"/>
  <c r="N16" i="10"/>
  <c r="M16" i="10"/>
  <c r="L16" i="10"/>
  <c r="K16" i="10"/>
  <c r="J16" i="10"/>
  <c r="I16" i="10"/>
  <c r="H16" i="10"/>
  <c r="G16" i="10"/>
  <c r="F16" i="10"/>
  <c r="E16" i="10"/>
  <c r="D16" i="10"/>
  <c r="C16" i="10"/>
  <c r="B16" i="10"/>
  <c r="A16" i="10"/>
  <c r="X15" i="10"/>
  <c r="W15" i="10"/>
  <c r="V15" i="10"/>
  <c r="U15" i="10"/>
  <c r="T15" i="10"/>
  <c r="S15" i="10"/>
  <c r="R15" i="10"/>
  <c r="Q15" i="10"/>
  <c r="P15" i="10"/>
  <c r="O15" i="10"/>
  <c r="N15" i="10"/>
  <c r="M15" i="10"/>
  <c r="L15" i="10"/>
  <c r="K15" i="10"/>
  <c r="J15" i="10"/>
  <c r="I15" i="10"/>
  <c r="H15" i="10"/>
  <c r="G15" i="10"/>
  <c r="F15" i="10"/>
  <c r="E15" i="10"/>
  <c r="D15" i="10"/>
  <c r="C15" i="10"/>
  <c r="B15" i="10"/>
  <c r="A15" i="10"/>
  <c r="X14" i="10"/>
  <c r="W14" i="10"/>
  <c r="V14" i="10"/>
  <c r="U14" i="10"/>
  <c r="T14" i="10"/>
  <c r="S14" i="10"/>
  <c r="R14" i="10"/>
  <c r="Q14" i="10"/>
  <c r="P14" i="10"/>
  <c r="O14" i="10"/>
  <c r="N14" i="10"/>
  <c r="M14" i="10"/>
  <c r="L14" i="10"/>
  <c r="K14" i="10"/>
  <c r="J14" i="10"/>
  <c r="I14" i="10"/>
  <c r="H14" i="10"/>
  <c r="G14" i="10"/>
  <c r="F14" i="10"/>
  <c r="E14" i="10"/>
  <c r="D14" i="10"/>
  <c r="C14" i="10"/>
  <c r="B14" i="10"/>
  <c r="A14" i="10"/>
  <c r="X13" i="10"/>
  <c r="W13" i="10"/>
  <c r="V13" i="10"/>
  <c r="U13" i="10"/>
  <c r="T13" i="10"/>
  <c r="S13" i="10"/>
  <c r="R13" i="10"/>
  <c r="Q13" i="10"/>
  <c r="P13" i="10"/>
  <c r="O13" i="10"/>
  <c r="N13" i="10"/>
  <c r="M13" i="10"/>
  <c r="L13" i="10"/>
  <c r="K13" i="10"/>
  <c r="J13" i="10"/>
  <c r="I13" i="10"/>
  <c r="H13" i="10"/>
  <c r="G13" i="10"/>
  <c r="F13" i="10"/>
  <c r="E13" i="10"/>
  <c r="D13" i="10"/>
  <c r="C13" i="10"/>
  <c r="B13" i="10"/>
  <c r="A13" i="10"/>
  <c r="X12" i="10"/>
  <c r="W12" i="10"/>
  <c r="V12" i="10"/>
  <c r="U12" i="10"/>
  <c r="T12" i="10"/>
  <c r="S12" i="10"/>
  <c r="R12" i="10"/>
  <c r="Q12" i="10"/>
  <c r="P12" i="10"/>
  <c r="O12" i="10"/>
  <c r="N12" i="10"/>
  <c r="M12" i="10"/>
  <c r="L12" i="10"/>
  <c r="K12" i="10"/>
  <c r="J12" i="10"/>
  <c r="I12" i="10"/>
  <c r="H12" i="10"/>
  <c r="G12" i="10"/>
  <c r="F12" i="10"/>
  <c r="E12" i="10"/>
  <c r="D12" i="10"/>
  <c r="C12" i="10"/>
  <c r="B12" i="10"/>
  <c r="A12" i="10"/>
  <c r="X11" i="10"/>
  <c r="W11" i="10"/>
  <c r="V11" i="10"/>
  <c r="U11" i="10"/>
  <c r="T11" i="10"/>
  <c r="S11" i="10"/>
  <c r="R11" i="10"/>
  <c r="Q11" i="10"/>
  <c r="P11" i="10"/>
  <c r="O11" i="10"/>
  <c r="N11" i="10"/>
  <c r="M11" i="10"/>
  <c r="L11" i="10"/>
  <c r="K11" i="10"/>
  <c r="J11" i="10"/>
  <c r="I11" i="10"/>
  <c r="H11" i="10"/>
  <c r="G11" i="10"/>
  <c r="F11" i="10"/>
  <c r="E11" i="10"/>
  <c r="D11" i="10"/>
  <c r="C11" i="10"/>
  <c r="B11" i="10"/>
  <c r="A11" i="10"/>
  <c r="X10" i="10"/>
  <c r="W10" i="10"/>
  <c r="V10" i="10"/>
  <c r="U10" i="10"/>
  <c r="T10" i="10"/>
  <c r="S10" i="10"/>
  <c r="R10" i="10"/>
  <c r="Q10" i="10"/>
  <c r="P10" i="10"/>
  <c r="O10" i="10"/>
  <c r="N10" i="10"/>
  <c r="M10" i="10"/>
  <c r="L10" i="10"/>
  <c r="K10" i="10"/>
  <c r="J10" i="10"/>
  <c r="I10" i="10"/>
  <c r="H10" i="10"/>
  <c r="G10" i="10"/>
  <c r="F10" i="10"/>
  <c r="E10" i="10"/>
  <c r="D10" i="10"/>
  <c r="C10" i="10"/>
  <c r="B10" i="10"/>
  <c r="A10" i="10"/>
  <c r="X9" i="10"/>
  <c r="W9" i="10"/>
  <c r="V9" i="10"/>
  <c r="U9" i="10"/>
  <c r="T9" i="10"/>
  <c r="S9" i="10"/>
  <c r="R9" i="10"/>
  <c r="Q9" i="10"/>
  <c r="P9" i="10"/>
  <c r="O9" i="10"/>
  <c r="N9" i="10"/>
  <c r="M9" i="10"/>
  <c r="L9" i="10"/>
  <c r="K9" i="10"/>
  <c r="J9" i="10"/>
  <c r="I9" i="10"/>
  <c r="H9" i="10"/>
  <c r="G9" i="10"/>
  <c r="F9" i="10"/>
  <c r="E9" i="10"/>
  <c r="D9" i="10"/>
  <c r="C9" i="10"/>
  <c r="B9" i="10"/>
  <c r="A9" i="10"/>
  <c r="X8" i="10"/>
  <c r="W8" i="10"/>
  <c r="V8" i="10"/>
  <c r="U8" i="10"/>
  <c r="T8" i="10"/>
  <c r="S8" i="10"/>
  <c r="R8" i="10"/>
  <c r="Q8" i="10"/>
  <c r="P8" i="10"/>
  <c r="O8" i="10"/>
  <c r="N8" i="10"/>
  <c r="M8" i="10"/>
  <c r="L8" i="10"/>
  <c r="K8" i="10"/>
  <c r="J8" i="10"/>
  <c r="I8" i="10"/>
  <c r="H8" i="10"/>
  <c r="G8" i="10"/>
  <c r="F8" i="10"/>
  <c r="E8" i="10"/>
  <c r="D8" i="10"/>
  <c r="C8" i="10"/>
  <c r="B8" i="10"/>
  <c r="A8" i="10"/>
  <c r="X7" i="10"/>
  <c r="W7" i="10"/>
  <c r="V7" i="10"/>
  <c r="U7" i="10"/>
  <c r="T7" i="10"/>
  <c r="S7" i="10"/>
  <c r="R7" i="10"/>
  <c r="Q7" i="10"/>
  <c r="P7" i="10"/>
  <c r="O7" i="10"/>
  <c r="N7" i="10"/>
  <c r="M7" i="10"/>
  <c r="L7" i="10"/>
  <c r="K7" i="10"/>
  <c r="J7" i="10"/>
  <c r="I7" i="10"/>
  <c r="H7" i="10"/>
  <c r="G7" i="10"/>
  <c r="F7" i="10"/>
  <c r="E7" i="10"/>
  <c r="D7" i="10"/>
  <c r="C7" i="10"/>
  <c r="B7" i="10"/>
  <c r="A7" i="10"/>
  <c r="X6" i="10"/>
  <c r="W6" i="10"/>
  <c r="V6" i="10"/>
  <c r="U6" i="10"/>
  <c r="T6" i="10"/>
  <c r="S6" i="10"/>
  <c r="R6" i="10"/>
  <c r="Q6" i="10"/>
  <c r="P6" i="10"/>
  <c r="O6" i="10"/>
  <c r="N6" i="10"/>
  <c r="M6" i="10"/>
  <c r="L6" i="10"/>
  <c r="K6" i="10"/>
  <c r="J6" i="10"/>
  <c r="I6" i="10"/>
  <c r="H6" i="10"/>
  <c r="G6" i="10"/>
  <c r="F6" i="10"/>
  <c r="E6" i="10"/>
  <c r="D6" i="10"/>
  <c r="C6" i="10"/>
  <c r="B6" i="10"/>
  <c r="A6" i="10"/>
  <c r="X5" i="10"/>
  <c r="W5" i="10"/>
  <c r="V5" i="10"/>
  <c r="U5" i="10"/>
  <c r="T5" i="10"/>
  <c r="S5" i="10"/>
  <c r="R5" i="10"/>
  <c r="Q5" i="10"/>
  <c r="P5" i="10"/>
  <c r="O5" i="10"/>
  <c r="N5" i="10"/>
  <c r="M5" i="10"/>
  <c r="L5" i="10"/>
  <c r="K5" i="10"/>
  <c r="J5" i="10"/>
  <c r="I5" i="10"/>
  <c r="H5" i="10"/>
  <c r="G5" i="10"/>
  <c r="F5" i="10"/>
  <c r="E5" i="10"/>
  <c r="D5" i="10"/>
  <c r="C5" i="10"/>
  <c r="B5" i="10"/>
  <c r="A5" i="10"/>
  <c r="X4" i="10"/>
  <c r="W4" i="10"/>
  <c r="V4" i="10"/>
  <c r="U4" i="10"/>
  <c r="T4" i="10"/>
  <c r="S4" i="10"/>
  <c r="R4" i="10"/>
  <c r="Q4" i="10"/>
  <c r="P4" i="10"/>
  <c r="O4" i="10"/>
  <c r="N4" i="10"/>
  <c r="M4" i="10"/>
  <c r="L4" i="10"/>
  <c r="K4" i="10"/>
  <c r="J4" i="10"/>
  <c r="I4" i="10"/>
  <c r="H4" i="10"/>
  <c r="G4" i="10"/>
  <c r="F4" i="10"/>
  <c r="E4" i="10"/>
  <c r="D4" i="10"/>
  <c r="C4" i="10"/>
  <c r="B4" i="10"/>
  <c r="A4" i="10"/>
  <c r="X3" i="10"/>
  <c r="W3" i="10"/>
  <c r="V3" i="10"/>
  <c r="U3" i="10"/>
  <c r="T3" i="10"/>
  <c r="S3" i="10"/>
  <c r="R3" i="10"/>
  <c r="Q3" i="10"/>
  <c r="P3" i="10"/>
  <c r="O3" i="10"/>
  <c r="N3" i="10"/>
  <c r="M3" i="10"/>
  <c r="L3" i="10"/>
  <c r="K3" i="10"/>
  <c r="J3" i="10"/>
  <c r="I3" i="10"/>
  <c r="H3" i="10"/>
  <c r="G3" i="10"/>
  <c r="F3" i="10"/>
  <c r="E3" i="10"/>
  <c r="D3" i="10"/>
  <c r="C3" i="10"/>
  <c r="B3" i="10"/>
  <c r="A3" i="10"/>
  <c r="X502" i="9"/>
  <c r="W502" i="9"/>
  <c r="V502" i="9"/>
  <c r="U502" i="9"/>
  <c r="T502" i="9"/>
  <c r="S502" i="9"/>
  <c r="R502" i="9"/>
  <c r="Q502" i="9"/>
  <c r="P502" i="9"/>
  <c r="O502" i="9"/>
  <c r="N502" i="9"/>
  <c r="M502" i="9"/>
  <c r="L502" i="9"/>
  <c r="K502" i="9"/>
  <c r="J502" i="9"/>
  <c r="I502" i="9"/>
  <c r="H502" i="9"/>
  <c r="G502" i="9"/>
  <c r="F502" i="9"/>
  <c r="E502" i="9"/>
  <c r="D502" i="9"/>
  <c r="C502" i="9"/>
  <c r="B502" i="9"/>
  <c r="A502" i="9"/>
  <c r="X501" i="9"/>
  <c r="W501" i="9"/>
  <c r="V501" i="9"/>
  <c r="U501" i="9"/>
  <c r="T501" i="9"/>
  <c r="S501" i="9"/>
  <c r="R501" i="9"/>
  <c r="Q501" i="9"/>
  <c r="P501" i="9"/>
  <c r="O501" i="9"/>
  <c r="N501" i="9"/>
  <c r="M501" i="9"/>
  <c r="L501" i="9"/>
  <c r="K501" i="9"/>
  <c r="J501" i="9"/>
  <c r="I501" i="9"/>
  <c r="H501" i="9"/>
  <c r="G501" i="9"/>
  <c r="F501" i="9"/>
  <c r="E501" i="9"/>
  <c r="D501" i="9"/>
  <c r="C501" i="9"/>
  <c r="B501" i="9"/>
  <c r="A501" i="9"/>
  <c r="X500" i="9"/>
  <c r="W500" i="9"/>
  <c r="V500" i="9"/>
  <c r="U500" i="9"/>
  <c r="T500" i="9"/>
  <c r="S500" i="9"/>
  <c r="R500" i="9"/>
  <c r="Q500" i="9"/>
  <c r="P500" i="9"/>
  <c r="O500" i="9"/>
  <c r="N500" i="9"/>
  <c r="M500" i="9"/>
  <c r="L500" i="9"/>
  <c r="K500" i="9"/>
  <c r="J500" i="9"/>
  <c r="I500" i="9"/>
  <c r="H500" i="9"/>
  <c r="G500" i="9"/>
  <c r="F500" i="9"/>
  <c r="E500" i="9"/>
  <c r="D500" i="9"/>
  <c r="C500" i="9"/>
  <c r="B500" i="9"/>
  <c r="A500" i="9"/>
  <c r="X499" i="9"/>
  <c r="W499" i="9"/>
  <c r="V499" i="9"/>
  <c r="U499" i="9"/>
  <c r="T499" i="9"/>
  <c r="S499" i="9"/>
  <c r="R499" i="9"/>
  <c r="Q499" i="9"/>
  <c r="P499" i="9"/>
  <c r="O499" i="9"/>
  <c r="N499" i="9"/>
  <c r="M499" i="9"/>
  <c r="L499" i="9"/>
  <c r="K499" i="9"/>
  <c r="J499" i="9"/>
  <c r="I499" i="9"/>
  <c r="H499" i="9"/>
  <c r="G499" i="9"/>
  <c r="F499" i="9"/>
  <c r="E499" i="9"/>
  <c r="D499" i="9"/>
  <c r="C499" i="9"/>
  <c r="B499" i="9"/>
  <c r="A499" i="9"/>
  <c r="X498" i="9"/>
  <c r="W498" i="9"/>
  <c r="V498" i="9"/>
  <c r="U498" i="9"/>
  <c r="T498" i="9"/>
  <c r="S498" i="9"/>
  <c r="R498" i="9"/>
  <c r="Q498" i="9"/>
  <c r="P498" i="9"/>
  <c r="O498" i="9"/>
  <c r="N498" i="9"/>
  <c r="M498" i="9"/>
  <c r="L498" i="9"/>
  <c r="K498" i="9"/>
  <c r="J498" i="9"/>
  <c r="I498" i="9"/>
  <c r="H498" i="9"/>
  <c r="G498" i="9"/>
  <c r="F498" i="9"/>
  <c r="E498" i="9"/>
  <c r="D498" i="9"/>
  <c r="C498" i="9"/>
  <c r="B498" i="9"/>
  <c r="A498" i="9"/>
  <c r="X497" i="9"/>
  <c r="W497" i="9"/>
  <c r="V497" i="9"/>
  <c r="U497" i="9"/>
  <c r="T497" i="9"/>
  <c r="S497" i="9"/>
  <c r="R497" i="9"/>
  <c r="Q497" i="9"/>
  <c r="P497" i="9"/>
  <c r="O497" i="9"/>
  <c r="N497" i="9"/>
  <c r="M497" i="9"/>
  <c r="L497" i="9"/>
  <c r="K497" i="9"/>
  <c r="J497" i="9"/>
  <c r="I497" i="9"/>
  <c r="H497" i="9"/>
  <c r="G497" i="9"/>
  <c r="F497" i="9"/>
  <c r="E497" i="9"/>
  <c r="D497" i="9"/>
  <c r="C497" i="9"/>
  <c r="B497" i="9"/>
  <c r="A497" i="9"/>
  <c r="X496" i="9"/>
  <c r="W496" i="9"/>
  <c r="V496" i="9"/>
  <c r="U496" i="9"/>
  <c r="T496" i="9"/>
  <c r="S496" i="9"/>
  <c r="R496" i="9"/>
  <c r="Q496" i="9"/>
  <c r="P496" i="9"/>
  <c r="O496" i="9"/>
  <c r="N496" i="9"/>
  <c r="M496" i="9"/>
  <c r="L496" i="9"/>
  <c r="K496" i="9"/>
  <c r="J496" i="9"/>
  <c r="I496" i="9"/>
  <c r="H496" i="9"/>
  <c r="G496" i="9"/>
  <c r="F496" i="9"/>
  <c r="E496" i="9"/>
  <c r="D496" i="9"/>
  <c r="C496" i="9"/>
  <c r="B496" i="9"/>
  <c r="A496" i="9"/>
  <c r="X495" i="9"/>
  <c r="W495" i="9"/>
  <c r="V495" i="9"/>
  <c r="U495" i="9"/>
  <c r="T495" i="9"/>
  <c r="S495" i="9"/>
  <c r="R495" i="9"/>
  <c r="Q495" i="9"/>
  <c r="P495" i="9"/>
  <c r="O495" i="9"/>
  <c r="N495" i="9"/>
  <c r="M495" i="9"/>
  <c r="L495" i="9"/>
  <c r="K495" i="9"/>
  <c r="J495" i="9"/>
  <c r="I495" i="9"/>
  <c r="H495" i="9"/>
  <c r="G495" i="9"/>
  <c r="F495" i="9"/>
  <c r="E495" i="9"/>
  <c r="D495" i="9"/>
  <c r="C495" i="9"/>
  <c r="B495" i="9"/>
  <c r="A495" i="9"/>
  <c r="X494" i="9"/>
  <c r="W494" i="9"/>
  <c r="V494" i="9"/>
  <c r="U494" i="9"/>
  <c r="T494" i="9"/>
  <c r="S494" i="9"/>
  <c r="R494" i="9"/>
  <c r="Q494" i="9"/>
  <c r="P494" i="9"/>
  <c r="O494" i="9"/>
  <c r="N494" i="9"/>
  <c r="M494" i="9"/>
  <c r="L494" i="9"/>
  <c r="K494" i="9"/>
  <c r="J494" i="9"/>
  <c r="I494" i="9"/>
  <c r="H494" i="9"/>
  <c r="G494" i="9"/>
  <c r="F494" i="9"/>
  <c r="E494" i="9"/>
  <c r="D494" i="9"/>
  <c r="C494" i="9"/>
  <c r="B494" i="9"/>
  <c r="A494" i="9"/>
  <c r="X493" i="9"/>
  <c r="W493" i="9"/>
  <c r="V493" i="9"/>
  <c r="U493" i="9"/>
  <c r="T493" i="9"/>
  <c r="S493" i="9"/>
  <c r="R493" i="9"/>
  <c r="Q493" i="9"/>
  <c r="P493" i="9"/>
  <c r="O493" i="9"/>
  <c r="N493" i="9"/>
  <c r="M493" i="9"/>
  <c r="L493" i="9"/>
  <c r="K493" i="9"/>
  <c r="J493" i="9"/>
  <c r="I493" i="9"/>
  <c r="H493" i="9"/>
  <c r="G493" i="9"/>
  <c r="F493" i="9"/>
  <c r="E493" i="9"/>
  <c r="D493" i="9"/>
  <c r="C493" i="9"/>
  <c r="B493" i="9"/>
  <c r="A493" i="9"/>
  <c r="X492" i="9"/>
  <c r="W492" i="9"/>
  <c r="V492" i="9"/>
  <c r="U492" i="9"/>
  <c r="T492" i="9"/>
  <c r="S492" i="9"/>
  <c r="R492" i="9"/>
  <c r="Q492" i="9"/>
  <c r="P492" i="9"/>
  <c r="O492" i="9"/>
  <c r="N492" i="9"/>
  <c r="M492" i="9"/>
  <c r="L492" i="9"/>
  <c r="K492" i="9"/>
  <c r="J492" i="9"/>
  <c r="I492" i="9"/>
  <c r="H492" i="9"/>
  <c r="G492" i="9"/>
  <c r="F492" i="9"/>
  <c r="E492" i="9"/>
  <c r="D492" i="9"/>
  <c r="C492" i="9"/>
  <c r="B492" i="9"/>
  <c r="A492" i="9"/>
  <c r="X491" i="9"/>
  <c r="W491" i="9"/>
  <c r="V491" i="9"/>
  <c r="U491" i="9"/>
  <c r="T491" i="9"/>
  <c r="S491" i="9"/>
  <c r="R491" i="9"/>
  <c r="Q491" i="9"/>
  <c r="P491" i="9"/>
  <c r="O491" i="9"/>
  <c r="N491" i="9"/>
  <c r="M491" i="9"/>
  <c r="L491" i="9"/>
  <c r="K491" i="9"/>
  <c r="J491" i="9"/>
  <c r="I491" i="9"/>
  <c r="H491" i="9"/>
  <c r="G491" i="9"/>
  <c r="F491" i="9"/>
  <c r="E491" i="9"/>
  <c r="D491" i="9"/>
  <c r="C491" i="9"/>
  <c r="B491" i="9"/>
  <c r="A491" i="9"/>
  <c r="X490" i="9"/>
  <c r="W490" i="9"/>
  <c r="V490" i="9"/>
  <c r="U490" i="9"/>
  <c r="T490" i="9"/>
  <c r="S490" i="9"/>
  <c r="R490" i="9"/>
  <c r="Q490" i="9"/>
  <c r="P490" i="9"/>
  <c r="O490" i="9"/>
  <c r="N490" i="9"/>
  <c r="M490" i="9"/>
  <c r="L490" i="9"/>
  <c r="K490" i="9"/>
  <c r="J490" i="9"/>
  <c r="I490" i="9"/>
  <c r="H490" i="9"/>
  <c r="G490" i="9"/>
  <c r="F490" i="9"/>
  <c r="E490" i="9"/>
  <c r="D490" i="9"/>
  <c r="C490" i="9"/>
  <c r="B490" i="9"/>
  <c r="A490" i="9"/>
  <c r="X489" i="9"/>
  <c r="W489" i="9"/>
  <c r="V489" i="9"/>
  <c r="U489" i="9"/>
  <c r="T489" i="9"/>
  <c r="S489" i="9"/>
  <c r="R489" i="9"/>
  <c r="Q489" i="9"/>
  <c r="P489" i="9"/>
  <c r="O489" i="9"/>
  <c r="N489" i="9"/>
  <c r="M489" i="9"/>
  <c r="L489" i="9"/>
  <c r="K489" i="9"/>
  <c r="J489" i="9"/>
  <c r="I489" i="9"/>
  <c r="H489" i="9"/>
  <c r="G489" i="9"/>
  <c r="F489" i="9"/>
  <c r="E489" i="9"/>
  <c r="D489" i="9"/>
  <c r="C489" i="9"/>
  <c r="B489" i="9"/>
  <c r="A489" i="9"/>
  <c r="X488" i="9"/>
  <c r="W488" i="9"/>
  <c r="V488" i="9"/>
  <c r="U488" i="9"/>
  <c r="T488" i="9"/>
  <c r="S488" i="9"/>
  <c r="R488" i="9"/>
  <c r="Q488" i="9"/>
  <c r="P488" i="9"/>
  <c r="O488" i="9"/>
  <c r="N488" i="9"/>
  <c r="M488" i="9"/>
  <c r="L488" i="9"/>
  <c r="K488" i="9"/>
  <c r="J488" i="9"/>
  <c r="I488" i="9"/>
  <c r="H488" i="9"/>
  <c r="G488" i="9"/>
  <c r="F488" i="9"/>
  <c r="E488" i="9"/>
  <c r="D488" i="9"/>
  <c r="C488" i="9"/>
  <c r="B488" i="9"/>
  <c r="A488" i="9"/>
  <c r="X487" i="9"/>
  <c r="W487" i="9"/>
  <c r="V487" i="9"/>
  <c r="U487" i="9"/>
  <c r="T487" i="9"/>
  <c r="S487" i="9"/>
  <c r="R487" i="9"/>
  <c r="Q487" i="9"/>
  <c r="P487" i="9"/>
  <c r="O487" i="9"/>
  <c r="N487" i="9"/>
  <c r="M487" i="9"/>
  <c r="L487" i="9"/>
  <c r="K487" i="9"/>
  <c r="J487" i="9"/>
  <c r="I487" i="9"/>
  <c r="H487" i="9"/>
  <c r="G487" i="9"/>
  <c r="F487" i="9"/>
  <c r="E487" i="9"/>
  <c r="D487" i="9"/>
  <c r="C487" i="9"/>
  <c r="B487" i="9"/>
  <c r="A487" i="9"/>
  <c r="X486" i="9"/>
  <c r="W486" i="9"/>
  <c r="V486" i="9"/>
  <c r="U486" i="9"/>
  <c r="T486" i="9"/>
  <c r="S486" i="9"/>
  <c r="R486" i="9"/>
  <c r="Q486" i="9"/>
  <c r="P486" i="9"/>
  <c r="O486" i="9"/>
  <c r="N486" i="9"/>
  <c r="M486" i="9"/>
  <c r="L486" i="9"/>
  <c r="K486" i="9"/>
  <c r="J486" i="9"/>
  <c r="I486" i="9"/>
  <c r="H486" i="9"/>
  <c r="G486" i="9"/>
  <c r="F486" i="9"/>
  <c r="E486" i="9"/>
  <c r="D486" i="9"/>
  <c r="C486" i="9"/>
  <c r="B486" i="9"/>
  <c r="A486" i="9"/>
  <c r="X485" i="9"/>
  <c r="W485" i="9"/>
  <c r="V485" i="9"/>
  <c r="U485" i="9"/>
  <c r="T485" i="9"/>
  <c r="S485" i="9"/>
  <c r="R485" i="9"/>
  <c r="Q485" i="9"/>
  <c r="P485" i="9"/>
  <c r="O485" i="9"/>
  <c r="N485" i="9"/>
  <c r="M485" i="9"/>
  <c r="L485" i="9"/>
  <c r="K485" i="9"/>
  <c r="J485" i="9"/>
  <c r="I485" i="9"/>
  <c r="H485" i="9"/>
  <c r="G485" i="9"/>
  <c r="F485" i="9"/>
  <c r="E485" i="9"/>
  <c r="D485" i="9"/>
  <c r="C485" i="9"/>
  <c r="B485" i="9"/>
  <c r="A485" i="9"/>
  <c r="X484" i="9"/>
  <c r="W484" i="9"/>
  <c r="V484" i="9"/>
  <c r="U484" i="9"/>
  <c r="T484" i="9"/>
  <c r="S484" i="9"/>
  <c r="R484" i="9"/>
  <c r="Q484" i="9"/>
  <c r="P484" i="9"/>
  <c r="O484" i="9"/>
  <c r="N484" i="9"/>
  <c r="M484" i="9"/>
  <c r="L484" i="9"/>
  <c r="K484" i="9"/>
  <c r="J484" i="9"/>
  <c r="I484" i="9"/>
  <c r="H484" i="9"/>
  <c r="G484" i="9"/>
  <c r="F484" i="9"/>
  <c r="E484" i="9"/>
  <c r="D484" i="9"/>
  <c r="C484" i="9"/>
  <c r="B484" i="9"/>
  <c r="A484" i="9"/>
  <c r="X483" i="9"/>
  <c r="W483" i="9"/>
  <c r="V483" i="9"/>
  <c r="U483" i="9"/>
  <c r="T483" i="9"/>
  <c r="S483" i="9"/>
  <c r="R483" i="9"/>
  <c r="Q483" i="9"/>
  <c r="P483" i="9"/>
  <c r="O483" i="9"/>
  <c r="N483" i="9"/>
  <c r="M483" i="9"/>
  <c r="L483" i="9"/>
  <c r="K483" i="9"/>
  <c r="J483" i="9"/>
  <c r="I483" i="9"/>
  <c r="H483" i="9"/>
  <c r="G483" i="9"/>
  <c r="F483" i="9"/>
  <c r="E483" i="9"/>
  <c r="D483" i="9"/>
  <c r="C483" i="9"/>
  <c r="B483" i="9"/>
  <c r="A483" i="9"/>
  <c r="X482" i="9"/>
  <c r="W482" i="9"/>
  <c r="V482" i="9"/>
  <c r="U482" i="9"/>
  <c r="T482" i="9"/>
  <c r="S482" i="9"/>
  <c r="R482" i="9"/>
  <c r="Q482" i="9"/>
  <c r="P482" i="9"/>
  <c r="O482" i="9"/>
  <c r="N482" i="9"/>
  <c r="M482" i="9"/>
  <c r="L482" i="9"/>
  <c r="K482" i="9"/>
  <c r="J482" i="9"/>
  <c r="I482" i="9"/>
  <c r="H482" i="9"/>
  <c r="G482" i="9"/>
  <c r="F482" i="9"/>
  <c r="E482" i="9"/>
  <c r="D482" i="9"/>
  <c r="C482" i="9"/>
  <c r="B482" i="9"/>
  <c r="A482" i="9"/>
  <c r="X481" i="9"/>
  <c r="W481" i="9"/>
  <c r="V481" i="9"/>
  <c r="U481" i="9"/>
  <c r="T481" i="9"/>
  <c r="S481" i="9"/>
  <c r="R481" i="9"/>
  <c r="Q481" i="9"/>
  <c r="P481" i="9"/>
  <c r="O481" i="9"/>
  <c r="N481" i="9"/>
  <c r="M481" i="9"/>
  <c r="L481" i="9"/>
  <c r="K481" i="9"/>
  <c r="J481" i="9"/>
  <c r="I481" i="9"/>
  <c r="H481" i="9"/>
  <c r="G481" i="9"/>
  <c r="F481" i="9"/>
  <c r="E481" i="9"/>
  <c r="D481" i="9"/>
  <c r="C481" i="9"/>
  <c r="B481" i="9"/>
  <c r="A481" i="9"/>
  <c r="X480" i="9"/>
  <c r="W480" i="9"/>
  <c r="V480" i="9"/>
  <c r="U480" i="9"/>
  <c r="T480" i="9"/>
  <c r="S480" i="9"/>
  <c r="R480" i="9"/>
  <c r="Q480" i="9"/>
  <c r="P480" i="9"/>
  <c r="O480" i="9"/>
  <c r="N480" i="9"/>
  <c r="M480" i="9"/>
  <c r="L480" i="9"/>
  <c r="K480" i="9"/>
  <c r="J480" i="9"/>
  <c r="I480" i="9"/>
  <c r="H480" i="9"/>
  <c r="G480" i="9"/>
  <c r="F480" i="9"/>
  <c r="E480" i="9"/>
  <c r="D480" i="9"/>
  <c r="C480" i="9"/>
  <c r="B480" i="9"/>
  <c r="A480" i="9"/>
  <c r="X479" i="9"/>
  <c r="W479" i="9"/>
  <c r="V479" i="9"/>
  <c r="U479" i="9"/>
  <c r="T479" i="9"/>
  <c r="S479" i="9"/>
  <c r="R479" i="9"/>
  <c r="Q479" i="9"/>
  <c r="P479" i="9"/>
  <c r="O479" i="9"/>
  <c r="N479" i="9"/>
  <c r="M479" i="9"/>
  <c r="L479" i="9"/>
  <c r="K479" i="9"/>
  <c r="J479" i="9"/>
  <c r="I479" i="9"/>
  <c r="H479" i="9"/>
  <c r="G479" i="9"/>
  <c r="F479" i="9"/>
  <c r="E479" i="9"/>
  <c r="D479" i="9"/>
  <c r="C479" i="9"/>
  <c r="B479" i="9"/>
  <c r="A479" i="9"/>
  <c r="X478" i="9"/>
  <c r="W478" i="9"/>
  <c r="V478" i="9"/>
  <c r="U478" i="9"/>
  <c r="T478" i="9"/>
  <c r="S478" i="9"/>
  <c r="R478" i="9"/>
  <c r="Q478" i="9"/>
  <c r="P478" i="9"/>
  <c r="O478" i="9"/>
  <c r="N478" i="9"/>
  <c r="M478" i="9"/>
  <c r="L478" i="9"/>
  <c r="K478" i="9"/>
  <c r="J478" i="9"/>
  <c r="I478" i="9"/>
  <c r="H478" i="9"/>
  <c r="G478" i="9"/>
  <c r="F478" i="9"/>
  <c r="E478" i="9"/>
  <c r="D478" i="9"/>
  <c r="C478" i="9"/>
  <c r="B478" i="9"/>
  <c r="A478" i="9"/>
  <c r="X477" i="9"/>
  <c r="W477" i="9"/>
  <c r="V477" i="9"/>
  <c r="U477" i="9"/>
  <c r="T477" i="9"/>
  <c r="S477" i="9"/>
  <c r="R477" i="9"/>
  <c r="Q477" i="9"/>
  <c r="P477" i="9"/>
  <c r="O477" i="9"/>
  <c r="N477" i="9"/>
  <c r="M477" i="9"/>
  <c r="L477" i="9"/>
  <c r="K477" i="9"/>
  <c r="J477" i="9"/>
  <c r="I477" i="9"/>
  <c r="H477" i="9"/>
  <c r="G477" i="9"/>
  <c r="F477" i="9"/>
  <c r="E477" i="9"/>
  <c r="D477" i="9"/>
  <c r="C477" i="9"/>
  <c r="B477" i="9"/>
  <c r="A477" i="9"/>
  <c r="X476" i="9"/>
  <c r="W476" i="9"/>
  <c r="V476" i="9"/>
  <c r="U476" i="9"/>
  <c r="T476" i="9"/>
  <c r="S476" i="9"/>
  <c r="R476" i="9"/>
  <c r="Q476" i="9"/>
  <c r="P476" i="9"/>
  <c r="O476" i="9"/>
  <c r="N476" i="9"/>
  <c r="M476" i="9"/>
  <c r="L476" i="9"/>
  <c r="K476" i="9"/>
  <c r="J476" i="9"/>
  <c r="I476" i="9"/>
  <c r="H476" i="9"/>
  <c r="G476" i="9"/>
  <c r="F476" i="9"/>
  <c r="E476" i="9"/>
  <c r="D476" i="9"/>
  <c r="C476" i="9"/>
  <c r="B476" i="9"/>
  <c r="A476" i="9"/>
  <c r="X475" i="9"/>
  <c r="W475" i="9"/>
  <c r="V475" i="9"/>
  <c r="U475" i="9"/>
  <c r="T475" i="9"/>
  <c r="S475" i="9"/>
  <c r="R475" i="9"/>
  <c r="Q475" i="9"/>
  <c r="P475" i="9"/>
  <c r="O475" i="9"/>
  <c r="N475" i="9"/>
  <c r="M475" i="9"/>
  <c r="L475" i="9"/>
  <c r="K475" i="9"/>
  <c r="J475" i="9"/>
  <c r="I475" i="9"/>
  <c r="H475" i="9"/>
  <c r="G475" i="9"/>
  <c r="F475" i="9"/>
  <c r="E475" i="9"/>
  <c r="D475" i="9"/>
  <c r="C475" i="9"/>
  <c r="B475" i="9"/>
  <c r="A475" i="9"/>
  <c r="X474" i="9"/>
  <c r="W474" i="9"/>
  <c r="V474" i="9"/>
  <c r="U474" i="9"/>
  <c r="T474" i="9"/>
  <c r="S474" i="9"/>
  <c r="R474" i="9"/>
  <c r="Q474" i="9"/>
  <c r="P474" i="9"/>
  <c r="O474" i="9"/>
  <c r="N474" i="9"/>
  <c r="M474" i="9"/>
  <c r="L474" i="9"/>
  <c r="K474" i="9"/>
  <c r="J474" i="9"/>
  <c r="I474" i="9"/>
  <c r="H474" i="9"/>
  <c r="G474" i="9"/>
  <c r="F474" i="9"/>
  <c r="E474" i="9"/>
  <c r="D474" i="9"/>
  <c r="C474" i="9"/>
  <c r="B474" i="9"/>
  <c r="A474" i="9"/>
  <c r="X473" i="9"/>
  <c r="W473" i="9"/>
  <c r="V473" i="9"/>
  <c r="U473" i="9"/>
  <c r="T473" i="9"/>
  <c r="S473" i="9"/>
  <c r="R473" i="9"/>
  <c r="Q473" i="9"/>
  <c r="P473" i="9"/>
  <c r="O473" i="9"/>
  <c r="N473" i="9"/>
  <c r="M473" i="9"/>
  <c r="L473" i="9"/>
  <c r="K473" i="9"/>
  <c r="J473" i="9"/>
  <c r="I473" i="9"/>
  <c r="H473" i="9"/>
  <c r="G473" i="9"/>
  <c r="F473" i="9"/>
  <c r="E473" i="9"/>
  <c r="D473" i="9"/>
  <c r="C473" i="9"/>
  <c r="B473" i="9"/>
  <c r="A473" i="9"/>
  <c r="X472" i="9"/>
  <c r="W472" i="9"/>
  <c r="V472" i="9"/>
  <c r="U472" i="9"/>
  <c r="T472" i="9"/>
  <c r="S472" i="9"/>
  <c r="R472" i="9"/>
  <c r="Q472" i="9"/>
  <c r="P472" i="9"/>
  <c r="O472" i="9"/>
  <c r="N472" i="9"/>
  <c r="M472" i="9"/>
  <c r="L472" i="9"/>
  <c r="K472" i="9"/>
  <c r="J472" i="9"/>
  <c r="I472" i="9"/>
  <c r="H472" i="9"/>
  <c r="G472" i="9"/>
  <c r="F472" i="9"/>
  <c r="E472" i="9"/>
  <c r="D472" i="9"/>
  <c r="C472" i="9"/>
  <c r="B472" i="9"/>
  <c r="A472" i="9"/>
  <c r="X471" i="9"/>
  <c r="W471" i="9"/>
  <c r="V471" i="9"/>
  <c r="U471" i="9"/>
  <c r="T471" i="9"/>
  <c r="S471" i="9"/>
  <c r="R471" i="9"/>
  <c r="Q471" i="9"/>
  <c r="P471" i="9"/>
  <c r="O471" i="9"/>
  <c r="N471" i="9"/>
  <c r="M471" i="9"/>
  <c r="L471" i="9"/>
  <c r="K471" i="9"/>
  <c r="J471" i="9"/>
  <c r="I471" i="9"/>
  <c r="H471" i="9"/>
  <c r="G471" i="9"/>
  <c r="F471" i="9"/>
  <c r="E471" i="9"/>
  <c r="D471" i="9"/>
  <c r="C471" i="9"/>
  <c r="B471" i="9"/>
  <c r="A471" i="9"/>
  <c r="X470" i="9"/>
  <c r="W470" i="9"/>
  <c r="V470" i="9"/>
  <c r="U470" i="9"/>
  <c r="T470" i="9"/>
  <c r="S470" i="9"/>
  <c r="R470" i="9"/>
  <c r="Q470" i="9"/>
  <c r="P470" i="9"/>
  <c r="O470" i="9"/>
  <c r="N470" i="9"/>
  <c r="M470" i="9"/>
  <c r="L470" i="9"/>
  <c r="K470" i="9"/>
  <c r="J470" i="9"/>
  <c r="I470" i="9"/>
  <c r="H470" i="9"/>
  <c r="G470" i="9"/>
  <c r="F470" i="9"/>
  <c r="E470" i="9"/>
  <c r="D470" i="9"/>
  <c r="C470" i="9"/>
  <c r="B470" i="9"/>
  <c r="A470" i="9"/>
  <c r="X469" i="9"/>
  <c r="W469" i="9"/>
  <c r="V469" i="9"/>
  <c r="U469" i="9"/>
  <c r="T469" i="9"/>
  <c r="S469" i="9"/>
  <c r="R469" i="9"/>
  <c r="Q469" i="9"/>
  <c r="P469" i="9"/>
  <c r="O469" i="9"/>
  <c r="N469" i="9"/>
  <c r="M469" i="9"/>
  <c r="L469" i="9"/>
  <c r="K469" i="9"/>
  <c r="J469" i="9"/>
  <c r="I469" i="9"/>
  <c r="H469" i="9"/>
  <c r="G469" i="9"/>
  <c r="F469" i="9"/>
  <c r="E469" i="9"/>
  <c r="D469" i="9"/>
  <c r="C469" i="9"/>
  <c r="B469" i="9"/>
  <c r="A469" i="9"/>
  <c r="X468" i="9"/>
  <c r="W468" i="9"/>
  <c r="V468" i="9"/>
  <c r="U468" i="9"/>
  <c r="T468" i="9"/>
  <c r="S468" i="9"/>
  <c r="R468" i="9"/>
  <c r="Q468" i="9"/>
  <c r="P468" i="9"/>
  <c r="O468" i="9"/>
  <c r="N468" i="9"/>
  <c r="M468" i="9"/>
  <c r="L468" i="9"/>
  <c r="K468" i="9"/>
  <c r="J468" i="9"/>
  <c r="I468" i="9"/>
  <c r="H468" i="9"/>
  <c r="G468" i="9"/>
  <c r="F468" i="9"/>
  <c r="E468" i="9"/>
  <c r="D468" i="9"/>
  <c r="C468" i="9"/>
  <c r="B468" i="9"/>
  <c r="A468" i="9"/>
  <c r="X467" i="9"/>
  <c r="W467" i="9"/>
  <c r="V467" i="9"/>
  <c r="U467" i="9"/>
  <c r="T467" i="9"/>
  <c r="S467" i="9"/>
  <c r="R467" i="9"/>
  <c r="Q467" i="9"/>
  <c r="P467" i="9"/>
  <c r="O467" i="9"/>
  <c r="N467" i="9"/>
  <c r="M467" i="9"/>
  <c r="L467" i="9"/>
  <c r="K467" i="9"/>
  <c r="J467" i="9"/>
  <c r="I467" i="9"/>
  <c r="H467" i="9"/>
  <c r="G467" i="9"/>
  <c r="F467" i="9"/>
  <c r="E467" i="9"/>
  <c r="D467" i="9"/>
  <c r="C467" i="9"/>
  <c r="B467" i="9"/>
  <c r="A467" i="9"/>
  <c r="X466" i="9"/>
  <c r="W466" i="9"/>
  <c r="V466" i="9"/>
  <c r="U466" i="9"/>
  <c r="T466" i="9"/>
  <c r="S466" i="9"/>
  <c r="R466" i="9"/>
  <c r="Q466" i="9"/>
  <c r="P466" i="9"/>
  <c r="O466" i="9"/>
  <c r="N466" i="9"/>
  <c r="M466" i="9"/>
  <c r="L466" i="9"/>
  <c r="K466" i="9"/>
  <c r="J466" i="9"/>
  <c r="I466" i="9"/>
  <c r="H466" i="9"/>
  <c r="G466" i="9"/>
  <c r="F466" i="9"/>
  <c r="E466" i="9"/>
  <c r="D466" i="9"/>
  <c r="C466" i="9"/>
  <c r="B466" i="9"/>
  <c r="A466" i="9"/>
  <c r="X465" i="9"/>
  <c r="W465" i="9"/>
  <c r="V465" i="9"/>
  <c r="U465" i="9"/>
  <c r="T465" i="9"/>
  <c r="S465" i="9"/>
  <c r="R465" i="9"/>
  <c r="Q465" i="9"/>
  <c r="P465" i="9"/>
  <c r="O465" i="9"/>
  <c r="N465" i="9"/>
  <c r="M465" i="9"/>
  <c r="L465" i="9"/>
  <c r="K465" i="9"/>
  <c r="J465" i="9"/>
  <c r="I465" i="9"/>
  <c r="H465" i="9"/>
  <c r="G465" i="9"/>
  <c r="F465" i="9"/>
  <c r="E465" i="9"/>
  <c r="D465" i="9"/>
  <c r="C465" i="9"/>
  <c r="B465" i="9"/>
  <c r="A465" i="9"/>
  <c r="X464" i="9"/>
  <c r="W464" i="9"/>
  <c r="V464" i="9"/>
  <c r="U464" i="9"/>
  <c r="T464" i="9"/>
  <c r="S464" i="9"/>
  <c r="R464" i="9"/>
  <c r="Q464" i="9"/>
  <c r="P464" i="9"/>
  <c r="O464" i="9"/>
  <c r="N464" i="9"/>
  <c r="M464" i="9"/>
  <c r="L464" i="9"/>
  <c r="K464" i="9"/>
  <c r="J464" i="9"/>
  <c r="I464" i="9"/>
  <c r="H464" i="9"/>
  <c r="G464" i="9"/>
  <c r="F464" i="9"/>
  <c r="E464" i="9"/>
  <c r="D464" i="9"/>
  <c r="C464" i="9"/>
  <c r="B464" i="9"/>
  <c r="A464" i="9"/>
  <c r="X463" i="9"/>
  <c r="W463" i="9"/>
  <c r="V463" i="9"/>
  <c r="U463" i="9"/>
  <c r="T463" i="9"/>
  <c r="S463" i="9"/>
  <c r="R463" i="9"/>
  <c r="Q463" i="9"/>
  <c r="P463" i="9"/>
  <c r="O463" i="9"/>
  <c r="N463" i="9"/>
  <c r="M463" i="9"/>
  <c r="L463" i="9"/>
  <c r="K463" i="9"/>
  <c r="J463" i="9"/>
  <c r="I463" i="9"/>
  <c r="H463" i="9"/>
  <c r="G463" i="9"/>
  <c r="F463" i="9"/>
  <c r="E463" i="9"/>
  <c r="D463" i="9"/>
  <c r="C463" i="9"/>
  <c r="B463" i="9"/>
  <c r="A463" i="9"/>
  <c r="X462" i="9"/>
  <c r="W462" i="9"/>
  <c r="V462" i="9"/>
  <c r="U462" i="9"/>
  <c r="T462" i="9"/>
  <c r="S462" i="9"/>
  <c r="R462" i="9"/>
  <c r="Q462" i="9"/>
  <c r="P462" i="9"/>
  <c r="O462" i="9"/>
  <c r="N462" i="9"/>
  <c r="M462" i="9"/>
  <c r="L462" i="9"/>
  <c r="K462" i="9"/>
  <c r="J462" i="9"/>
  <c r="I462" i="9"/>
  <c r="H462" i="9"/>
  <c r="G462" i="9"/>
  <c r="F462" i="9"/>
  <c r="E462" i="9"/>
  <c r="D462" i="9"/>
  <c r="C462" i="9"/>
  <c r="B462" i="9"/>
  <c r="A462" i="9"/>
  <c r="X461" i="9"/>
  <c r="W461" i="9"/>
  <c r="V461" i="9"/>
  <c r="U461" i="9"/>
  <c r="T461" i="9"/>
  <c r="S461" i="9"/>
  <c r="R461" i="9"/>
  <c r="Q461" i="9"/>
  <c r="P461" i="9"/>
  <c r="O461" i="9"/>
  <c r="N461" i="9"/>
  <c r="M461" i="9"/>
  <c r="L461" i="9"/>
  <c r="K461" i="9"/>
  <c r="J461" i="9"/>
  <c r="I461" i="9"/>
  <c r="H461" i="9"/>
  <c r="G461" i="9"/>
  <c r="F461" i="9"/>
  <c r="E461" i="9"/>
  <c r="D461" i="9"/>
  <c r="C461" i="9"/>
  <c r="B461" i="9"/>
  <c r="A461" i="9"/>
  <c r="X460" i="9"/>
  <c r="W460" i="9"/>
  <c r="V460" i="9"/>
  <c r="U460" i="9"/>
  <c r="T460" i="9"/>
  <c r="S460" i="9"/>
  <c r="R460" i="9"/>
  <c r="Q460" i="9"/>
  <c r="P460" i="9"/>
  <c r="O460" i="9"/>
  <c r="N460" i="9"/>
  <c r="M460" i="9"/>
  <c r="L460" i="9"/>
  <c r="K460" i="9"/>
  <c r="J460" i="9"/>
  <c r="I460" i="9"/>
  <c r="H460" i="9"/>
  <c r="G460" i="9"/>
  <c r="F460" i="9"/>
  <c r="E460" i="9"/>
  <c r="D460" i="9"/>
  <c r="C460" i="9"/>
  <c r="B460" i="9"/>
  <c r="A460" i="9"/>
  <c r="X459" i="9"/>
  <c r="W459" i="9"/>
  <c r="V459" i="9"/>
  <c r="U459" i="9"/>
  <c r="T459" i="9"/>
  <c r="S459" i="9"/>
  <c r="R459" i="9"/>
  <c r="Q459" i="9"/>
  <c r="P459" i="9"/>
  <c r="O459" i="9"/>
  <c r="N459" i="9"/>
  <c r="M459" i="9"/>
  <c r="L459" i="9"/>
  <c r="K459" i="9"/>
  <c r="J459" i="9"/>
  <c r="I459" i="9"/>
  <c r="H459" i="9"/>
  <c r="G459" i="9"/>
  <c r="F459" i="9"/>
  <c r="E459" i="9"/>
  <c r="D459" i="9"/>
  <c r="C459" i="9"/>
  <c r="B459" i="9"/>
  <c r="A459" i="9"/>
  <c r="X458" i="9"/>
  <c r="W458" i="9"/>
  <c r="V458" i="9"/>
  <c r="U458" i="9"/>
  <c r="T458" i="9"/>
  <c r="S458" i="9"/>
  <c r="R458" i="9"/>
  <c r="Q458" i="9"/>
  <c r="P458" i="9"/>
  <c r="O458" i="9"/>
  <c r="N458" i="9"/>
  <c r="M458" i="9"/>
  <c r="L458" i="9"/>
  <c r="K458" i="9"/>
  <c r="J458" i="9"/>
  <c r="I458" i="9"/>
  <c r="H458" i="9"/>
  <c r="G458" i="9"/>
  <c r="F458" i="9"/>
  <c r="E458" i="9"/>
  <c r="D458" i="9"/>
  <c r="C458" i="9"/>
  <c r="B458" i="9"/>
  <c r="A458" i="9"/>
  <c r="X457" i="9"/>
  <c r="W457" i="9"/>
  <c r="V457" i="9"/>
  <c r="U457" i="9"/>
  <c r="T457" i="9"/>
  <c r="S457" i="9"/>
  <c r="R457" i="9"/>
  <c r="Q457" i="9"/>
  <c r="P457" i="9"/>
  <c r="O457" i="9"/>
  <c r="N457" i="9"/>
  <c r="M457" i="9"/>
  <c r="L457" i="9"/>
  <c r="K457" i="9"/>
  <c r="J457" i="9"/>
  <c r="I457" i="9"/>
  <c r="H457" i="9"/>
  <c r="G457" i="9"/>
  <c r="F457" i="9"/>
  <c r="E457" i="9"/>
  <c r="D457" i="9"/>
  <c r="C457" i="9"/>
  <c r="B457" i="9"/>
  <c r="A457" i="9"/>
  <c r="X456" i="9"/>
  <c r="W456" i="9"/>
  <c r="V456" i="9"/>
  <c r="U456" i="9"/>
  <c r="T456" i="9"/>
  <c r="S456" i="9"/>
  <c r="R456" i="9"/>
  <c r="Q456" i="9"/>
  <c r="P456" i="9"/>
  <c r="O456" i="9"/>
  <c r="N456" i="9"/>
  <c r="M456" i="9"/>
  <c r="L456" i="9"/>
  <c r="K456" i="9"/>
  <c r="J456" i="9"/>
  <c r="I456" i="9"/>
  <c r="H456" i="9"/>
  <c r="G456" i="9"/>
  <c r="F456" i="9"/>
  <c r="E456" i="9"/>
  <c r="D456" i="9"/>
  <c r="C456" i="9"/>
  <c r="B456" i="9"/>
  <c r="A456" i="9"/>
  <c r="X455" i="9"/>
  <c r="W455" i="9"/>
  <c r="V455" i="9"/>
  <c r="U455" i="9"/>
  <c r="T455" i="9"/>
  <c r="S455" i="9"/>
  <c r="R455" i="9"/>
  <c r="Q455" i="9"/>
  <c r="P455" i="9"/>
  <c r="O455" i="9"/>
  <c r="N455" i="9"/>
  <c r="M455" i="9"/>
  <c r="L455" i="9"/>
  <c r="K455" i="9"/>
  <c r="J455" i="9"/>
  <c r="I455" i="9"/>
  <c r="H455" i="9"/>
  <c r="G455" i="9"/>
  <c r="F455" i="9"/>
  <c r="E455" i="9"/>
  <c r="D455" i="9"/>
  <c r="C455" i="9"/>
  <c r="B455" i="9"/>
  <c r="A455" i="9"/>
  <c r="X454" i="9"/>
  <c r="W454" i="9"/>
  <c r="V454" i="9"/>
  <c r="U454" i="9"/>
  <c r="T454" i="9"/>
  <c r="S454" i="9"/>
  <c r="R454" i="9"/>
  <c r="Q454" i="9"/>
  <c r="P454" i="9"/>
  <c r="O454" i="9"/>
  <c r="N454" i="9"/>
  <c r="M454" i="9"/>
  <c r="L454" i="9"/>
  <c r="K454" i="9"/>
  <c r="J454" i="9"/>
  <c r="I454" i="9"/>
  <c r="H454" i="9"/>
  <c r="G454" i="9"/>
  <c r="F454" i="9"/>
  <c r="E454" i="9"/>
  <c r="D454" i="9"/>
  <c r="C454" i="9"/>
  <c r="B454" i="9"/>
  <c r="A454" i="9"/>
  <c r="X453" i="9"/>
  <c r="W453" i="9"/>
  <c r="V453" i="9"/>
  <c r="U453" i="9"/>
  <c r="T453" i="9"/>
  <c r="S453" i="9"/>
  <c r="R453" i="9"/>
  <c r="Q453" i="9"/>
  <c r="P453" i="9"/>
  <c r="O453" i="9"/>
  <c r="N453" i="9"/>
  <c r="M453" i="9"/>
  <c r="L453" i="9"/>
  <c r="K453" i="9"/>
  <c r="J453" i="9"/>
  <c r="I453" i="9"/>
  <c r="H453" i="9"/>
  <c r="G453" i="9"/>
  <c r="F453" i="9"/>
  <c r="E453" i="9"/>
  <c r="D453" i="9"/>
  <c r="C453" i="9"/>
  <c r="B453" i="9"/>
  <c r="A453" i="9"/>
  <c r="X452" i="9"/>
  <c r="W452" i="9"/>
  <c r="V452" i="9"/>
  <c r="U452" i="9"/>
  <c r="T452" i="9"/>
  <c r="S452" i="9"/>
  <c r="R452" i="9"/>
  <c r="Q452" i="9"/>
  <c r="P452" i="9"/>
  <c r="O452" i="9"/>
  <c r="N452" i="9"/>
  <c r="M452" i="9"/>
  <c r="L452" i="9"/>
  <c r="K452" i="9"/>
  <c r="J452" i="9"/>
  <c r="I452" i="9"/>
  <c r="H452" i="9"/>
  <c r="G452" i="9"/>
  <c r="F452" i="9"/>
  <c r="E452" i="9"/>
  <c r="D452" i="9"/>
  <c r="C452" i="9"/>
  <c r="B452" i="9"/>
  <c r="A452" i="9"/>
  <c r="X451" i="9"/>
  <c r="W451" i="9"/>
  <c r="V451" i="9"/>
  <c r="U451" i="9"/>
  <c r="T451" i="9"/>
  <c r="S451" i="9"/>
  <c r="R451" i="9"/>
  <c r="Q451" i="9"/>
  <c r="P451" i="9"/>
  <c r="O451" i="9"/>
  <c r="N451" i="9"/>
  <c r="M451" i="9"/>
  <c r="L451" i="9"/>
  <c r="K451" i="9"/>
  <c r="J451" i="9"/>
  <c r="I451" i="9"/>
  <c r="H451" i="9"/>
  <c r="G451" i="9"/>
  <c r="F451" i="9"/>
  <c r="E451" i="9"/>
  <c r="D451" i="9"/>
  <c r="C451" i="9"/>
  <c r="B451" i="9"/>
  <c r="A451" i="9"/>
  <c r="X450" i="9"/>
  <c r="W450" i="9"/>
  <c r="V450" i="9"/>
  <c r="U450" i="9"/>
  <c r="T450" i="9"/>
  <c r="S450" i="9"/>
  <c r="R450" i="9"/>
  <c r="Q450" i="9"/>
  <c r="P450" i="9"/>
  <c r="O450" i="9"/>
  <c r="N450" i="9"/>
  <c r="M450" i="9"/>
  <c r="L450" i="9"/>
  <c r="K450" i="9"/>
  <c r="J450" i="9"/>
  <c r="I450" i="9"/>
  <c r="H450" i="9"/>
  <c r="G450" i="9"/>
  <c r="F450" i="9"/>
  <c r="E450" i="9"/>
  <c r="D450" i="9"/>
  <c r="C450" i="9"/>
  <c r="B450" i="9"/>
  <c r="A450" i="9"/>
  <c r="X449" i="9"/>
  <c r="W449" i="9"/>
  <c r="V449" i="9"/>
  <c r="U449" i="9"/>
  <c r="T449" i="9"/>
  <c r="S449" i="9"/>
  <c r="R449" i="9"/>
  <c r="Q449" i="9"/>
  <c r="P449" i="9"/>
  <c r="O449" i="9"/>
  <c r="N449" i="9"/>
  <c r="M449" i="9"/>
  <c r="L449" i="9"/>
  <c r="K449" i="9"/>
  <c r="J449" i="9"/>
  <c r="I449" i="9"/>
  <c r="H449" i="9"/>
  <c r="G449" i="9"/>
  <c r="F449" i="9"/>
  <c r="E449" i="9"/>
  <c r="D449" i="9"/>
  <c r="C449" i="9"/>
  <c r="B449" i="9"/>
  <c r="A449" i="9"/>
  <c r="X448" i="9"/>
  <c r="W448" i="9"/>
  <c r="V448" i="9"/>
  <c r="U448" i="9"/>
  <c r="T448" i="9"/>
  <c r="S448" i="9"/>
  <c r="R448" i="9"/>
  <c r="Q448" i="9"/>
  <c r="P448" i="9"/>
  <c r="O448" i="9"/>
  <c r="N448" i="9"/>
  <c r="M448" i="9"/>
  <c r="L448" i="9"/>
  <c r="K448" i="9"/>
  <c r="J448" i="9"/>
  <c r="I448" i="9"/>
  <c r="H448" i="9"/>
  <c r="G448" i="9"/>
  <c r="F448" i="9"/>
  <c r="E448" i="9"/>
  <c r="D448" i="9"/>
  <c r="C448" i="9"/>
  <c r="B448" i="9"/>
  <c r="A448" i="9"/>
  <c r="X447" i="9"/>
  <c r="W447" i="9"/>
  <c r="V447" i="9"/>
  <c r="U447" i="9"/>
  <c r="T447" i="9"/>
  <c r="S447" i="9"/>
  <c r="R447" i="9"/>
  <c r="Q447" i="9"/>
  <c r="P447" i="9"/>
  <c r="O447" i="9"/>
  <c r="N447" i="9"/>
  <c r="M447" i="9"/>
  <c r="L447" i="9"/>
  <c r="K447" i="9"/>
  <c r="J447" i="9"/>
  <c r="I447" i="9"/>
  <c r="H447" i="9"/>
  <c r="G447" i="9"/>
  <c r="F447" i="9"/>
  <c r="E447" i="9"/>
  <c r="D447" i="9"/>
  <c r="C447" i="9"/>
  <c r="B447" i="9"/>
  <c r="A447" i="9"/>
  <c r="X446" i="9"/>
  <c r="W446" i="9"/>
  <c r="V446" i="9"/>
  <c r="U446" i="9"/>
  <c r="T446" i="9"/>
  <c r="S446" i="9"/>
  <c r="R446" i="9"/>
  <c r="Q446" i="9"/>
  <c r="P446" i="9"/>
  <c r="O446" i="9"/>
  <c r="N446" i="9"/>
  <c r="M446" i="9"/>
  <c r="L446" i="9"/>
  <c r="K446" i="9"/>
  <c r="J446" i="9"/>
  <c r="I446" i="9"/>
  <c r="H446" i="9"/>
  <c r="G446" i="9"/>
  <c r="F446" i="9"/>
  <c r="E446" i="9"/>
  <c r="D446" i="9"/>
  <c r="C446" i="9"/>
  <c r="B446" i="9"/>
  <c r="A446" i="9"/>
  <c r="X445" i="9"/>
  <c r="W445" i="9"/>
  <c r="V445" i="9"/>
  <c r="U445" i="9"/>
  <c r="T445" i="9"/>
  <c r="S445" i="9"/>
  <c r="R445" i="9"/>
  <c r="Q445" i="9"/>
  <c r="P445" i="9"/>
  <c r="O445" i="9"/>
  <c r="N445" i="9"/>
  <c r="M445" i="9"/>
  <c r="L445" i="9"/>
  <c r="K445" i="9"/>
  <c r="J445" i="9"/>
  <c r="I445" i="9"/>
  <c r="H445" i="9"/>
  <c r="G445" i="9"/>
  <c r="F445" i="9"/>
  <c r="E445" i="9"/>
  <c r="D445" i="9"/>
  <c r="C445" i="9"/>
  <c r="B445" i="9"/>
  <c r="A445" i="9"/>
  <c r="X444" i="9"/>
  <c r="W444" i="9"/>
  <c r="V444" i="9"/>
  <c r="U444" i="9"/>
  <c r="T444" i="9"/>
  <c r="S444" i="9"/>
  <c r="R444" i="9"/>
  <c r="Q444" i="9"/>
  <c r="P444" i="9"/>
  <c r="O444" i="9"/>
  <c r="N444" i="9"/>
  <c r="M444" i="9"/>
  <c r="L444" i="9"/>
  <c r="K444" i="9"/>
  <c r="J444" i="9"/>
  <c r="I444" i="9"/>
  <c r="H444" i="9"/>
  <c r="G444" i="9"/>
  <c r="F444" i="9"/>
  <c r="E444" i="9"/>
  <c r="D444" i="9"/>
  <c r="C444" i="9"/>
  <c r="B444" i="9"/>
  <c r="A444" i="9"/>
  <c r="X443" i="9"/>
  <c r="W443" i="9"/>
  <c r="V443" i="9"/>
  <c r="U443" i="9"/>
  <c r="T443" i="9"/>
  <c r="S443" i="9"/>
  <c r="R443" i="9"/>
  <c r="Q443" i="9"/>
  <c r="P443" i="9"/>
  <c r="O443" i="9"/>
  <c r="N443" i="9"/>
  <c r="M443" i="9"/>
  <c r="L443" i="9"/>
  <c r="K443" i="9"/>
  <c r="J443" i="9"/>
  <c r="I443" i="9"/>
  <c r="H443" i="9"/>
  <c r="G443" i="9"/>
  <c r="F443" i="9"/>
  <c r="E443" i="9"/>
  <c r="D443" i="9"/>
  <c r="C443" i="9"/>
  <c r="B443" i="9"/>
  <c r="A443" i="9"/>
  <c r="X442" i="9"/>
  <c r="W442" i="9"/>
  <c r="V442" i="9"/>
  <c r="U442" i="9"/>
  <c r="T442" i="9"/>
  <c r="S442" i="9"/>
  <c r="R442" i="9"/>
  <c r="Q442" i="9"/>
  <c r="P442" i="9"/>
  <c r="O442" i="9"/>
  <c r="N442" i="9"/>
  <c r="M442" i="9"/>
  <c r="L442" i="9"/>
  <c r="K442" i="9"/>
  <c r="J442" i="9"/>
  <c r="I442" i="9"/>
  <c r="H442" i="9"/>
  <c r="G442" i="9"/>
  <c r="F442" i="9"/>
  <c r="E442" i="9"/>
  <c r="D442" i="9"/>
  <c r="C442" i="9"/>
  <c r="B442" i="9"/>
  <c r="A442" i="9"/>
  <c r="X441" i="9"/>
  <c r="W441" i="9"/>
  <c r="V441" i="9"/>
  <c r="U441" i="9"/>
  <c r="T441" i="9"/>
  <c r="S441" i="9"/>
  <c r="R441" i="9"/>
  <c r="Q441" i="9"/>
  <c r="P441" i="9"/>
  <c r="O441" i="9"/>
  <c r="N441" i="9"/>
  <c r="M441" i="9"/>
  <c r="L441" i="9"/>
  <c r="K441" i="9"/>
  <c r="J441" i="9"/>
  <c r="I441" i="9"/>
  <c r="H441" i="9"/>
  <c r="G441" i="9"/>
  <c r="F441" i="9"/>
  <c r="E441" i="9"/>
  <c r="D441" i="9"/>
  <c r="C441" i="9"/>
  <c r="B441" i="9"/>
  <c r="A441" i="9"/>
  <c r="X440" i="9"/>
  <c r="W440" i="9"/>
  <c r="V440" i="9"/>
  <c r="U440" i="9"/>
  <c r="T440" i="9"/>
  <c r="S440" i="9"/>
  <c r="R440" i="9"/>
  <c r="Q440" i="9"/>
  <c r="P440" i="9"/>
  <c r="O440" i="9"/>
  <c r="N440" i="9"/>
  <c r="M440" i="9"/>
  <c r="L440" i="9"/>
  <c r="K440" i="9"/>
  <c r="J440" i="9"/>
  <c r="I440" i="9"/>
  <c r="H440" i="9"/>
  <c r="G440" i="9"/>
  <c r="F440" i="9"/>
  <c r="E440" i="9"/>
  <c r="D440" i="9"/>
  <c r="C440" i="9"/>
  <c r="B440" i="9"/>
  <c r="A440" i="9"/>
  <c r="X439" i="9"/>
  <c r="W439" i="9"/>
  <c r="V439" i="9"/>
  <c r="U439" i="9"/>
  <c r="T439" i="9"/>
  <c r="S439" i="9"/>
  <c r="R439" i="9"/>
  <c r="Q439" i="9"/>
  <c r="P439" i="9"/>
  <c r="O439" i="9"/>
  <c r="N439" i="9"/>
  <c r="M439" i="9"/>
  <c r="L439" i="9"/>
  <c r="K439" i="9"/>
  <c r="J439" i="9"/>
  <c r="I439" i="9"/>
  <c r="H439" i="9"/>
  <c r="G439" i="9"/>
  <c r="F439" i="9"/>
  <c r="E439" i="9"/>
  <c r="D439" i="9"/>
  <c r="C439" i="9"/>
  <c r="B439" i="9"/>
  <c r="A439" i="9"/>
  <c r="X438" i="9"/>
  <c r="W438" i="9"/>
  <c r="V438" i="9"/>
  <c r="U438" i="9"/>
  <c r="T438" i="9"/>
  <c r="S438" i="9"/>
  <c r="R438" i="9"/>
  <c r="Q438" i="9"/>
  <c r="P438" i="9"/>
  <c r="O438" i="9"/>
  <c r="N438" i="9"/>
  <c r="M438" i="9"/>
  <c r="L438" i="9"/>
  <c r="K438" i="9"/>
  <c r="J438" i="9"/>
  <c r="I438" i="9"/>
  <c r="H438" i="9"/>
  <c r="G438" i="9"/>
  <c r="F438" i="9"/>
  <c r="E438" i="9"/>
  <c r="D438" i="9"/>
  <c r="C438" i="9"/>
  <c r="B438" i="9"/>
  <c r="A438" i="9"/>
  <c r="X437" i="9"/>
  <c r="W437" i="9"/>
  <c r="V437" i="9"/>
  <c r="U437" i="9"/>
  <c r="T437" i="9"/>
  <c r="S437" i="9"/>
  <c r="R437" i="9"/>
  <c r="Q437" i="9"/>
  <c r="P437" i="9"/>
  <c r="O437" i="9"/>
  <c r="N437" i="9"/>
  <c r="M437" i="9"/>
  <c r="L437" i="9"/>
  <c r="K437" i="9"/>
  <c r="J437" i="9"/>
  <c r="I437" i="9"/>
  <c r="H437" i="9"/>
  <c r="G437" i="9"/>
  <c r="F437" i="9"/>
  <c r="E437" i="9"/>
  <c r="D437" i="9"/>
  <c r="C437" i="9"/>
  <c r="B437" i="9"/>
  <c r="A437" i="9"/>
  <c r="X436" i="9"/>
  <c r="W436" i="9"/>
  <c r="V436" i="9"/>
  <c r="U436" i="9"/>
  <c r="T436" i="9"/>
  <c r="S436" i="9"/>
  <c r="R436" i="9"/>
  <c r="Q436" i="9"/>
  <c r="P436" i="9"/>
  <c r="O436" i="9"/>
  <c r="N436" i="9"/>
  <c r="M436" i="9"/>
  <c r="L436" i="9"/>
  <c r="K436" i="9"/>
  <c r="J436" i="9"/>
  <c r="I436" i="9"/>
  <c r="H436" i="9"/>
  <c r="G436" i="9"/>
  <c r="F436" i="9"/>
  <c r="E436" i="9"/>
  <c r="D436" i="9"/>
  <c r="C436" i="9"/>
  <c r="B436" i="9"/>
  <c r="A436" i="9"/>
  <c r="X435" i="9"/>
  <c r="W435" i="9"/>
  <c r="V435" i="9"/>
  <c r="U435" i="9"/>
  <c r="T435" i="9"/>
  <c r="S435" i="9"/>
  <c r="R435" i="9"/>
  <c r="Q435" i="9"/>
  <c r="P435" i="9"/>
  <c r="O435" i="9"/>
  <c r="N435" i="9"/>
  <c r="M435" i="9"/>
  <c r="L435" i="9"/>
  <c r="K435" i="9"/>
  <c r="J435" i="9"/>
  <c r="I435" i="9"/>
  <c r="H435" i="9"/>
  <c r="G435" i="9"/>
  <c r="F435" i="9"/>
  <c r="E435" i="9"/>
  <c r="D435" i="9"/>
  <c r="C435" i="9"/>
  <c r="B435" i="9"/>
  <c r="A435" i="9"/>
  <c r="X434" i="9"/>
  <c r="W434" i="9"/>
  <c r="V434" i="9"/>
  <c r="U434" i="9"/>
  <c r="T434" i="9"/>
  <c r="S434" i="9"/>
  <c r="R434" i="9"/>
  <c r="Q434" i="9"/>
  <c r="P434" i="9"/>
  <c r="O434" i="9"/>
  <c r="N434" i="9"/>
  <c r="M434" i="9"/>
  <c r="L434" i="9"/>
  <c r="K434" i="9"/>
  <c r="J434" i="9"/>
  <c r="I434" i="9"/>
  <c r="H434" i="9"/>
  <c r="G434" i="9"/>
  <c r="F434" i="9"/>
  <c r="E434" i="9"/>
  <c r="D434" i="9"/>
  <c r="C434" i="9"/>
  <c r="B434" i="9"/>
  <c r="A434" i="9"/>
  <c r="X433" i="9"/>
  <c r="W433" i="9"/>
  <c r="V433" i="9"/>
  <c r="U433" i="9"/>
  <c r="T433" i="9"/>
  <c r="S433" i="9"/>
  <c r="R433" i="9"/>
  <c r="Q433" i="9"/>
  <c r="P433" i="9"/>
  <c r="O433" i="9"/>
  <c r="N433" i="9"/>
  <c r="M433" i="9"/>
  <c r="L433" i="9"/>
  <c r="K433" i="9"/>
  <c r="J433" i="9"/>
  <c r="I433" i="9"/>
  <c r="H433" i="9"/>
  <c r="G433" i="9"/>
  <c r="F433" i="9"/>
  <c r="E433" i="9"/>
  <c r="D433" i="9"/>
  <c r="C433" i="9"/>
  <c r="B433" i="9"/>
  <c r="A433" i="9"/>
  <c r="X432" i="9"/>
  <c r="W432" i="9"/>
  <c r="V432" i="9"/>
  <c r="U432" i="9"/>
  <c r="T432" i="9"/>
  <c r="S432" i="9"/>
  <c r="R432" i="9"/>
  <c r="Q432" i="9"/>
  <c r="P432" i="9"/>
  <c r="O432" i="9"/>
  <c r="N432" i="9"/>
  <c r="M432" i="9"/>
  <c r="L432" i="9"/>
  <c r="K432" i="9"/>
  <c r="J432" i="9"/>
  <c r="I432" i="9"/>
  <c r="H432" i="9"/>
  <c r="G432" i="9"/>
  <c r="F432" i="9"/>
  <c r="E432" i="9"/>
  <c r="D432" i="9"/>
  <c r="C432" i="9"/>
  <c r="B432" i="9"/>
  <c r="A432" i="9"/>
  <c r="X431" i="9"/>
  <c r="W431" i="9"/>
  <c r="V431" i="9"/>
  <c r="U431" i="9"/>
  <c r="T431" i="9"/>
  <c r="S431" i="9"/>
  <c r="R431" i="9"/>
  <c r="Q431" i="9"/>
  <c r="P431" i="9"/>
  <c r="O431" i="9"/>
  <c r="N431" i="9"/>
  <c r="M431" i="9"/>
  <c r="L431" i="9"/>
  <c r="K431" i="9"/>
  <c r="J431" i="9"/>
  <c r="I431" i="9"/>
  <c r="H431" i="9"/>
  <c r="G431" i="9"/>
  <c r="F431" i="9"/>
  <c r="E431" i="9"/>
  <c r="D431" i="9"/>
  <c r="C431" i="9"/>
  <c r="B431" i="9"/>
  <c r="A431" i="9"/>
  <c r="X430" i="9"/>
  <c r="W430" i="9"/>
  <c r="V430" i="9"/>
  <c r="U430" i="9"/>
  <c r="T430" i="9"/>
  <c r="S430" i="9"/>
  <c r="R430" i="9"/>
  <c r="Q430" i="9"/>
  <c r="P430" i="9"/>
  <c r="O430" i="9"/>
  <c r="N430" i="9"/>
  <c r="M430" i="9"/>
  <c r="L430" i="9"/>
  <c r="K430" i="9"/>
  <c r="J430" i="9"/>
  <c r="I430" i="9"/>
  <c r="H430" i="9"/>
  <c r="G430" i="9"/>
  <c r="F430" i="9"/>
  <c r="E430" i="9"/>
  <c r="D430" i="9"/>
  <c r="C430" i="9"/>
  <c r="B430" i="9"/>
  <c r="A430" i="9"/>
  <c r="X429" i="9"/>
  <c r="W429" i="9"/>
  <c r="V429" i="9"/>
  <c r="U429" i="9"/>
  <c r="T429" i="9"/>
  <c r="S429" i="9"/>
  <c r="R429" i="9"/>
  <c r="Q429" i="9"/>
  <c r="P429" i="9"/>
  <c r="O429" i="9"/>
  <c r="N429" i="9"/>
  <c r="M429" i="9"/>
  <c r="L429" i="9"/>
  <c r="K429" i="9"/>
  <c r="J429" i="9"/>
  <c r="I429" i="9"/>
  <c r="H429" i="9"/>
  <c r="G429" i="9"/>
  <c r="F429" i="9"/>
  <c r="E429" i="9"/>
  <c r="D429" i="9"/>
  <c r="C429" i="9"/>
  <c r="B429" i="9"/>
  <c r="A429" i="9"/>
  <c r="X428" i="9"/>
  <c r="W428" i="9"/>
  <c r="V428" i="9"/>
  <c r="U428" i="9"/>
  <c r="T428" i="9"/>
  <c r="S428" i="9"/>
  <c r="R428" i="9"/>
  <c r="Q428" i="9"/>
  <c r="P428" i="9"/>
  <c r="O428" i="9"/>
  <c r="N428" i="9"/>
  <c r="M428" i="9"/>
  <c r="L428" i="9"/>
  <c r="K428" i="9"/>
  <c r="J428" i="9"/>
  <c r="I428" i="9"/>
  <c r="H428" i="9"/>
  <c r="G428" i="9"/>
  <c r="F428" i="9"/>
  <c r="E428" i="9"/>
  <c r="D428" i="9"/>
  <c r="C428" i="9"/>
  <c r="B428" i="9"/>
  <c r="A428" i="9"/>
  <c r="X427" i="9"/>
  <c r="W427" i="9"/>
  <c r="V427" i="9"/>
  <c r="U427" i="9"/>
  <c r="T427" i="9"/>
  <c r="S427" i="9"/>
  <c r="R427" i="9"/>
  <c r="Q427" i="9"/>
  <c r="P427" i="9"/>
  <c r="O427" i="9"/>
  <c r="N427" i="9"/>
  <c r="M427" i="9"/>
  <c r="L427" i="9"/>
  <c r="K427" i="9"/>
  <c r="J427" i="9"/>
  <c r="I427" i="9"/>
  <c r="H427" i="9"/>
  <c r="G427" i="9"/>
  <c r="F427" i="9"/>
  <c r="E427" i="9"/>
  <c r="D427" i="9"/>
  <c r="C427" i="9"/>
  <c r="B427" i="9"/>
  <c r="A427" i="9"/>
  <c r="X426" i="9"/>
  <c r="W426" i="9"/>
  <c r="V426" i="9"/>
  <c r="U426" i="9"/>
  <c r="T426" i="9"/>
  <c r="S426" i="9"/>
  <c r="R426" i="9"/>
  <c r="Q426" i="9"/>
  <c r="P426" i="9"/>
  <c r="O426" i="9"/>
  <c r="N426" i="9"/>
  <c r="M426" i="9"/>
  <c r="L426" i="9"/>
  <c r="K426" i="9"/>
  <c r="J426" i="9"/>
  <c r="I426" i="9"/>
  <c r="H426" i="9"/>
  <c r="G426" i="9"/>
  <c r="F426" i="9"/>
  <c r="E426" i="9"/>
  <c r="D426" i="9"/>
  <c r="C426" i="9"/>
  <c r="B426" i="9"/>
  <c r="A426" i="9"/>
  <c r="X425" i="9"/>
  <c r="W425" i="9"/>
  <c r="V425" i="9"/>
  <c r="U425" i="9"/>
  <c r="T425" i="9"/>
  <c r="S425" i="9"/>
  <c r="R425" i="9"/>
  <c r="Q425" i="9"/>
  <c r="P425" i="9"/>
  <c r="O425" i="9"/>
  <c r="N425" i="9"/>
  <c r="M425" i="9"/>
  <c r="L425" i="9"/>
  <c r="K425" i="9"/>
  <c r="J425" i="9"/>
  <c r="I425" i="9"/>
  <c r="H425" i="9"/>
  <c r="G425" i="9"/>
  <c r="F425" i="9"/>
  <c r="E425" i="9"/>
  <c r="D425" i="9"/>
  <c r="C425" i="9"/>
  <c r="B425" i="9"/>
  <c r="A425" i="9"/>
  <c r="X424" i="9"/>
  <c r="W424" i="9"/>
  <c r="V424" i="9"/>
  <c r="U424" i="9"/>
  <c r="T424" i="9"/>
  <c r="S424" i="9"/>
  <c r="R424" i="9"/>
  <c r="Q424" i="9"/>
  <c r="P424" i="9"/>
  <c r="O424" i="9"/>
  <c r="N424" i="9"/>
  <c r="M424" i="9"/>
  <c r="L424" i="9"/>
  <c r="K424" i="9"/>
  <c r="J424" i="9"/>
  <c r="I424" i="9"/>
  <c r="H424" i="9"/>
  <c r="G424" i="9"/>
  <c r="F424" i="9"/>
  <c r="E424" i="9"/>
  <c r="D424" i="9"/>
  <c r="C424" i="9"/>
  <c r="B424" i="9"/>
  <c r="A424" i="9"/>
  <c r="X423" i="9"/>
  <c r="W423" i="9"/>
  <c r="V423" i="9"/>
  <c r="U423" i="9"/>
  <c r="T423" i="9"/>
  <c r="S423" i="9"/>
  <c r="R423" i="9"/>
  <c r="Q423" i="9"/>
  <c r="P423" i="9"/>
  <c r="O423" i="9"/>
  <c r="N423" i="9"/>
  <c r="M423" i="9"/>
  <c r="L423" i="9"/>
  <c r="K423" i="9"/>
  <c r="J423" i="9"/>
  <c r="I423" i="9"/>
  <c r="H423" i="9"/>
  <c r="G423" i="9"/>
  <c r="F423" i="9"/>
  <c r="E423" i="9"/>
  <c r="D423" i="9"/>
  <c r="C423" i="9"/>
  <c r="B423" i="9"/>
  <c r="A423" i="9"/>
  <c r="X422" i="9"/>
  <c r="W422" i="9"/>
  <c r="V422" i="9"/>
  <c r="U422" i="9"/>
  <c r="T422" i="9"/>
  <c r="S422" i="9"/>
  <c r="R422" i="9"/>
  <c r="Q422" i="9"/>
  <c r="P422" i="9"/>
  <c r="O422" i="9"/>
  <c r="N422" i="9"/>
  <c r="M422" i="9"/>
  <c r="L422" i="9"/>
  <c r="K422" i="9"/>
  <c r="J422" i="9"/>
  <c r="I422" i="9"/>
  <c r="H422" i="9"/>
  <c r="G422" i="9"/>
  <c r="F422" i="9"/>
  <c r="E422" i="9"/>
  <c r="D422" i="9"/>
  <c r="C422" i="9"/>
  <c r="B422" i="9"/>
  <c r="A422" i="9"/>
  <c r="X421" i="9"/>
  <c r="W421" i="9"/>
  <c r="V421" i="9"/>
  <c r="U421" i="9"/>
  <c r="T421" i="9"/>
  <c r="S421" i="9"/>
  <c r="R421" i="9"/>
  <c r="Q421" i="9"/>
  <c r="P421" i="9"/>
  <c r="O421" i="9"/>
  <c r="N421" i="9"/>
  <c r="M421" i="9"/>
  <c r="L421" i="9"/>
  <c r="K421" i="9"/>
  <c r="J421" i="9"/>
  <c r="I421" i="9"/>
  <c r="H421" i="9"/>
  <c r="G421" i="9"/>
  <c r="F421" i="9"/>
  <c r="E421" i="9"/>
  <c r="D421" i="9"/>
  <c r="C421" i="9"/>
  <c r="B421" i="9"/>
  <c r="A421" i="9"/>
  <c r="X420" i="9"/>
  <c r="W420" i="9"/>
  <c r="V420" i="9"/>
  <c r="U420" i="9"/>
  <c r="T420" i="9"/>
  <c r="S420" i="9"/>
  <c r="R420" i="9"/>
  <c r="Q420" i="9"/>
  <c r="P420" i="9"/>
  <c r="O420" i="9"/>
  <c r="N420" i="9"/>
  <c r="M420" i="9"/>
  <c r="L420" i="9"/>
  <c r="K420" i="9"/>
  <c r="J420" i="9"/>
  <c r="I420" i="9"/>
  <c r="H420" i="9"/>
  <c r="G420" i="9"/>
  <c r="F420" i="9"/>
  <c r="E420" i="9"/>
  <c r="D420" i="9"/>
  <c r="C420" i="9"/>
  <c r="B420" i="9"/>
  <c r="A420" i="9"/>
  <c r="X419" i="9"/>
  <c r="W419" i="9"/>
  <c r="V419" i="9"/>
  <c r="U419" i="9"/>
  <c r="T419" i="9"/>
  <c r="S419" i="9"/>
  <c r="R419" i="9"/>
  <c r="Q419" i="9"/>
  <c r="P419" i="9"/>
  <c r="O419" i="9"/>
  <c r="N419" i="9"/>
  <c r="M419" i="9"/>
  <c r="L419" i="9"/>
  <c r="K419" i="9"/>
  <c r="J419" i="9"/>
  <c r="I419" i="9"/>
  <c r="H419" i="9"/>
  <c r="G419" i="9"/>
  <c r="F419" i="9"/>
  <c r="E419" i="9"/>
  <c r="D419" i="9"/>
  <c r="C419" i="9"/>
  <c r="B419" i="9"/>
  <c r="A419" i="9"/>
  <c r="X418" i="9"/>
  <c r="W418" i="9"/>
  <c r="V418" i="9"/>
  <c r="U418" i="9"/>
  <c r="T418" i="9"/>
  <c r="S418" i="9"/>
  <c r="R418" i="9"/>
  <c r="Q418" i="9"/>
  <c r="P418" i="9"/>
  <c r="O418" i="9"/>
  <c r="N418" i="9"/>
  <c r="M418" i="9"/>
  <c r="L418" i="9"/>
  <c r="K418" i="9"/>
  <c r="J418" i="9"/>
  <c r="I418" i="9"/>
  <c r="H418" i="9"/>
  <c r="G418" i="9"/>
  <c r="F418" i="9"/>
  <c r="E418" i="9"/>
  <c r="D418" i="9"/>
  <c r="C418" i="9"/>
  <c r="B418" i="9"/>
  <c r="A418" i="9"/>
  <c r="X417" i="9"/>
  <c r="W417" i="9"/>
  <c r="V417" i="9"/>
  <c r="U417" i="9"/>
  <c r="T417" i="9"/>
  <c r="S417" i="9"/>
  <c r="R417" i="9"/>
  <c r="Q417" i="9"/>
  <c r="P417" i="9"/>
  <c r="O417" i="9"/>
  <c r="N417" i="9"/>
  <c r="M417" i="9"/>
  <c r="L417" i="9"/>
  <c r="K417" i="9"/>
  <c r="J417" i="9"/>
  <c r="I417" i="9"/>
  <c r="H417" i="9"/>
  <c r="G417" i="9"/>
  <c r="F417" i="9"/>
  <c r="E417" i="9"/>
  <c r="D417" i="9"/>
  <c r="C417" i="9"/>
  <c r="B417" i="9"/>
  <c r="A417" i="9"/>
  <c r="X416" i="9"/>
  <c r="W416" i="9"/>
  <c r="V416" i="9"/>
  <c r="U416" i="9"/>
  <c r="T416" i="9"/>
  <c r="S416" i="9"/>
  <c r="R416" i="9"/>
  <c r="Q416" i="9"/>
  <c r="P416" i="9"/>
  <c r="O416" i="9"/>
  <c r="N416" i="9"/>
  <c r="M416" i="9"/>
  <c r="L416" i="9"/>
  <c r="K416" i="9"/>
  <c r="J416" i="9"/>
  <c r="I416" i="9"/>
  <c r="H416" i="9"/>
  <c r="G416" i="9"/>
  <c r="F416" i="9"/>
  <c r="E416" i="9"/>
  <c r="D416" i="9"/>
  <c r="C416" i="9"/>
  <c r="B416" i="9"/>
  <c r="A416" i="9"/>
  <c r="X415" i="9"/>
  <c r="W415" i="9"/>
  <c r="V415" i="9"/>
  <c r="U415" i="9"/>
  <c r="T415" i="9"/>
  <c r="S415" i="9"/>
  <c r="R415" i="9"/>
  <c r="Q415" i="9"/>
  <c r="P415" i="9"/>
  <c r="O415" i="9"/>
  <c r="N415" i="9"/>
  <c r="M415" i="9"/>
  <c r="L415" i="9"/>
  <c r="K415" i="9"/>
  <c r="J415" i="9"/>
  <c r="I415" i="9"/>
  <c r="H415" i="9"/>
  <c r="G415" i="9"/>
  <c r="F415" i="9"/>
  <c r="E415" i="9"/>
  <c r="D415" i="9"/>
  <c r="C415" i="9"/>
  <c r="B415" i="9"/>
  <c r="A415" i="9"/>
  <c r="X414" i="9"/>
  <c r="W414" i="9"/>
  <c r="V414" i="9"/>
  <c r="U414" i="9"/>
  <c r="T414" i="9"/>
  <c r="S414" i="9"/>
  <c r="R414" i="9"/>
  <c r="Q414" i="9"/>
  <c r="P414" i="9"/>
  <c r="O414" i="9"/>
  <c r="N414" i="9"/>
  <c r="M414" i="9"/>
  <c r="L414" i="9"/>
  <c r="K414" i="9"/>
  <c r="J414" i="9"/>
  <c r="I414" i="9"/>
  <c r="H414" i="9"/>
  <c r="G414" i="9"/>
  <c r="F414" i="9"/>
  <c r="E414" i="9"/>
  <c r="D414" i="9"/>
  <c r="C414" i="9"/>
  <c r="B414" i="9"/>
  <c r="A414" i="9"/>
  <c r="X413" i="9"/>
  <c r="W413" i="9"/>
  <c r="V413" i="9"/>
  <c r="U413" i="9"/>
  <c r="T413" i="9"/>
  <c r="S413" i="9"/>
  <c r="R413" i="9"/>
  <c r="Q413" i="9"/>
  <c r="P413" i="9"/>
  <c r="O413" i="9"/>
  <c r="N413" i="9"/>
  <c r="M413" i="9"/>
  <c r="L413" i="9"/>
  <c r="K413" i="9"/>
  <c r="J413" i="9"/>
  <c r="I413" i="9"/>
  <c r="H413" i="9"/>
  <c r="G413" i="9"/>
  <c r="F413" i="9"/>
  <c r="E413" i="9"/>
  <c r="D413" i="9"/>
  <c r="C413" i="9"/>
  <c r="B413" i="9"/>
  <c r="A413" i="9"/>
  <c r="X412" i="9"/>
  <c r="W412" i="9"/>
  <c r="V412" i="9"/>
  <c r="U412" i="9"/>
  <c r="T412" i="9"/>
  <c r="S412" i="9"/>
  <c r="R412" i="9"/>
  <c r="Q412" i="9"/>
  <c r="P412" i="9"/>
  <c r="O412" i="9"/>
  <c r="N412" i="9"/>
  <c r="M412" i="9"/>
  <c r="L412" i="9"/>
  <c r="K412" i="9"/>
  <c r="J412" i="9"/>
  <c r="I412" i="9"/>
  <c r="H412" i="9"/>
  <c r="G412" i="9"/>
  <c r="F412" i="9"/>
  <c r="E412" i="9"/>
  <c r="D412" i="9"/>
  <c r="C412" i="9"/>
  <c r="B412" i="9"/>
  <c r="A412" i="9"/>
  <c r="X411" i="9"/>
  <c r="W411" i="9"/>
  <c r="V411" i="9"/>
  <c r="U411" i="9"/>
  <c r="T411" i="9"/>
  <c r="S411" i="9"/>
  <c r="R411" i="9"/>
  <c r="Q411" i="9"/>
  <c r="P411" i="9"/>
  <c r="O411" i="9"/>
  <c r="N411" i="9"/>
  <c r="M411" i="9"/>
  <c r="L411" i="9"/>
  <c r="K411" i="9"/>
  <c r="J411" i="9"/>
  <c r="I411" i="9"/>
  <c r="H411" i="9"/>
  <c r="G411" i="9"/>
  <c r="F411" i="9"/>
  <c r="E411" i="9"/>
  <c r="D411" i="9"/>
  <c r="C411" i="9"/>
  <c r="B411" i="9"/>
  <c r="A411" i="9"/>
  <c r="X410" i="9"/>
  <c r="W410" i="9"/>
  <c r="V410" i="9"/>
  <c r="U410" i="9"/>
  <c r="T410" i="9"/>
  <c r="S410" i="9"/>
  <c r="R410" i="9"/>
  <c r="Q410" i="9"/>
  <c r="P410" i="9"/>
  <c r="O410" i="9"/>
  <c r="N410" i="9"/>
  <c r="M410" i="9"/>
  <c r="L410" i="9"/>
  <c r="K410" i="9"/>
  <c r="J410" i="9"/>
  <c r="I410" i="9"/>
  <c r="H410" i="9"/>
  <c r="G410" i="9"/>
  <c r="F410" i="9"/>
  <c r="E410" i="9"/>
  <c r="D410" i="9"/>
  <c r="C410" i="9"/>
  <c r="B410" i="9"/>
  <c r="A410" i="9"/>
  <c r="X409" i="9"/>
  <c r="W409" i="9"/>
  <c r="V409" i="9"/>
  <c r="U409" i="9"/>
  <c r="T409" i="9"/>
  <c r="S409" i="9"/>
  <c r="R409" i="9"/>
  <c r="Q409" i="9"/>
  <c r="P409" i="9"/>
  <c r="O409" i="9"/>
  <c r="N409" i="9"/>
  <c r="M409" i="9"/>
  <c r="L409" i="9"/>
  <c r="K409" i="9"/>
  <c r="J409" i="9"/>
  <c r="I409" i="9"/>
  <c r="H409" i="9"/>
  <c r="G409" i="9"/>
  <c r="F409" i="9"/>
  <c r="E409" i="9"/>
  <c r="D409" i="9"/>
  <c r="C409" i="9"/>
  <c r="B409" i="9"/>
  <c r="A409" i="9"/>
  <c r="X408" i="9"/>
  <c r="W408" i="9"/>
  <c r="V408" i="9"/>
  <c r="U408" i="9"/>
  <c r="T408" i="9"/>
  <c r="S408" i="9"/>
  <c r="R408" i="9"/>
  <c r="Q408" i="9"/>
  <c r="P408" i="9"/>
  <c r="O408" i="9"/>
  <c r="N408" i="9"/>
  <c r="M408" i="9"/>
  <c r="L408" i="9"/>
  <c r="K408" i="9"/>
  <c r="J408" i="9"/>
  <c r="I408" i="9"/>
  <c r="H408" i="9"/>
  <c r="G408" i="9"/>
  <c r="F408" i="9"/>
  <c r="E408" i="9"/>
  <c r="D408" i="9"/>
  <c r="C408" i="9"/>
  <c r="B408" i="9"/>
  <c r="A408" i="9"/>
  <c r="X407" i="9"/>
  <c r="W407" i="9"/>
  <c r="V407" i="9"/>
  <c r="U407" i="9"/>
  <c r="T407" i="9"/>
  <c r="S407" i="9"/>
  <c r="R407" i="9"/>
  <c r="Q407" i="9"/>
  <c r="P407" i="9"/>
  <c r="O407" i="9"/>
  <c r="N407" i="9"/>
  <c r="M407" i="9"/>
  <c r="L407" i="9"/>
  <c r="K407" i="9"/>
  <c r="J407" i="9"/>
  <c r="I407" i="9"/>
  <c r="H407" i="9"/>
  <c r="G407" i="9"/>
  <c r="F407" i="9"/>
  <c r="E407" i="9"/>
  <c r="D407" i="9"/>
  <c r="C407" i="9"/>
  <c r="B407" i="9"/>
  <c r="A407" i="9"/>
  <c r="X406" i="9"/>
  <c r="W406" i="9"/>
  <c r="V406" i="9"/>
  <c r="U406" i="9"/>
  <c r="T406" i="9"/>
  <c r="S406" i="9"/>
  <c r="R406" i="9"/>
  <c r="Q406" i="9"/>
  <c r="P406" i="9"/>
  <c r="O406" i="9"/>
  <c r="N406" i="9"/>
  <c r="M406" i="9"/>
  <c r="L406" i="9"/>
  <c r="K406" i="9"/>
  <c r="J406" i="9"/>
  <c r="I406" i="9"/>
  <c r="H406" i="9"/>
  <c r="G406" i="9"/>
  <c r="F406" i="9"/>
  <c r="E406" i="9"/>
  <c r="D406" i="9"/>
  <c r="C406" i="9"/>
  <c r="B406" i="9"/>
  <c r="A406" i="9"/>
  <c r="X405" i="9"/>
  <c r="W405" i="9"/>
  <c r="V405" i="9"/>
  <c r="U405" i="9"/>
  <c r="T405" i="9"/>
  <c r="S405" i="9"/>
  <c r="R405" i="9"/>
  <c r="Q405" i="9"/>
  <c r="P405" i="9"/>
  <c r="O405" i="9"/>
  <c r="N405" i="9"/>
  <c r="M405" i="9"/>
  <c r="L405" i="9"/>
  <c r="K405" i="9"/>
  <c r="J405" i="9"/>
  <c r="I405" i="9"/>
  <c r="H405" i="9"/>
  <c r="G405" i="9"/>
  <c r="F405" i="9"/>
  <c r="E405" i="9"/>
  <c r="D405" i="9"/>
  <c r="C405" i="9"/>
  <c r="B405" i="9"/>
  <c r="A405" i="9"/>
  <c r="X404" i="9"/>
  <c r="W404" i="9"/>
  <c r="V404" i="9"/>
  <c r="U404" i="9"/>
  <c r="T404" i="9"/>
  <c r="S404" i="9"/>
  <c r="R404" i="9"/>
  <c r="Q404" i="9"/>
  <c r="P404" i="9"/>
  <c r="O404" i="9"/>
  <c r="N404" i="9"/>
  <c r="M404" i="9"/>
  <c r="L404" i="9"/>
  <c r="K404" i="9"/>
  <c r="J404" i="9"/>
  <c r="I404" i="9"/>
  <c r="H404" i="9"/>
  <c r="G404" i="9"/>
  <c r="F404" i="9"/>
  <c r="E404" i="9"/>
  <c r="D404" i="9"/>
  <c r="C404" i="9"/>
  <c r="B404" i="9"/>
  <c r="A404" i="9"/>
  <c r="X403" i="9"/>
  <c r="W403" i="9"/>
  <c r="V403" i="9"/>
  <c r="U403" i="9"/>
  <c r="T403" i="9"/>
  <c r="S403" i="9"/>
  <c r="R403" i="9"/>
  <c r="Q403" i="9"/>
  <c r="P403" i="9"/>
  <c r="O403" i="9"/>
  <c r="N403" i="9"/>
  <c r="M403" i="9"/>
  <c r="L403" i="9"/>
  <c r="K403" i="9"/>
  <c r="J403" i="9"/>
  <c r="I403" i="9"/>
  <c r="H403" i="9"/>
  <c r="G403" i="9"/>
  <c r="F403" i="9"/>
  <c r="E403" i="9"/>
  <c r="D403" i="9"/>
  <c r="C403" i="9"/>
  <c r="B403" i="9"/>
  <c r="A403" i="9"/>
  <c r="X402" i="9"/>
  <c r="W402" i="9"/>
  <c r="V402" i="9"/>
  <c r="U402" i="9"/>
  <c r="T402" i="9"/>
  <c r="S402" i="9"/>
  <c r="R402" i="9"/>
  <c r="Q402" i="9"/>
  <c r="P402" i="9"/>
  <c r="O402" i="9"/>
  <c r="N402" i="9"/>
  <c r="M402" i="9"/>
  <c r="L402" i="9"/>
  <c r="K402" i="9"/>
  <c r="J402" i="9"/>
  <c r="I402" i="9"/>
  <c r="H402" i="9"/>
  <c r="G402" i="9"/>
  <c r="F402" i="9"/>
  <c r="E402" i="9"/>
  <c r="D402" i="9"/>
  <c r="C402" i="9"/>
  <c r="B402" i="9"/>
  <c r="A402" i="9"/>
  <c r="X401" i="9"/>
  <c r="W401" i="9"/>
  <c r="V401" i="9"/>
  <c r="U401" i="9"/>
  <c r="T401" i="9"/>
  <c r="S401" i="9"/>
  <c r="R401" i="9"/>
  <c r="Q401" i="9"/>
  <c r="P401" i="9"/>
  <c r="O401" i="9"/>
  <c r="N401" i="9"/>
  <c r="M401" i="9"/>
  <c r="L401" i="9"/>
  <c r="K401" i="9"/>
  <c r="J401" i="9"/>
  <c r="I401" i="9"/>
  <c r="H401" i="9"/>
  <c r="G401" i="9"/>
  <c r="F401" i="9"/>
  <c r="E401" i="9"/>
  <c r="D401" i="9"/>
  <c r="C401" i="9"/>
  <c r="B401" i="9"/>
  <c r="A401" i="9"/>
  <c r="X400" i="9"/>
  <c r="W400" i="9"/>
  <c r="V400" i="9"/>
  <c r="U400" i="9"/>
  <c r="T400" i="9"/>
  <c r="S400" i="9"/>
  <c r="R400" i="9"/>
  <c r="Q400" i="9"/>
  <c r="P400" i="9"/>
  <c r="O400" i="9"/>
  <c r="N400" i="9"/>
  <c r="M400" i="9"/>
  <c r="L400" i="9"/>
  <c r="K400" i="9"/>
  <c r="J400" i="9"/>
  <c r="I400" i="9"/>
  <c r="H400" i="9"/>
  <c r="G400" i="9"/>
  <c r="F400" i="9"/>
  <c r="E400" i="9"/>
  <c r="D400" i="9"/>
  <c r="C400" i="9"/>
  <c r="B400" i="9"/>
  <c r="A400" i="9"/>
  <c r="X399" i="9"/>
  <c r="W399" i="9"/>
  <c r="V399" i="9"/>
  <c r="U399" i="9"/>
  <c r="T399" i="9"/>
  <c r="S399" i="9"/>
  <c r="R399" i="9"/>
  <c r="Q399" i="9"/>
  <c r="P399" i="9"/>
  <c r="O399" i="9"/>
  <c r="N399" i="9"/>
  <c r="M399" i="9"/>
  <c r="L399" i="9"/>
  <c r="K399" i="9"/>
  <c r="J399" i="9"/>
  <c r="I399" i="9"/>
  <c r="H399" i="9"/>
  <c r="G399" i="9"/>
  <c r="F399" i="9"/>
  <c r="E399" i="9"/>
  <c r="D399" i="9"/>
  <c r="C399" i="9"/>
  <c r="B399" i="9"/>
  <c r="A399" i="9"/>
  <c r="X398" i="9"/>
  <c r="W398" i="9"/>
  <c r="V398" i="9"/>
  <c r="U398" i="9"/>
  <c r="T398" i="9"/>
  <c r="S398" i="9"/>
  <c r="R398" i="9"/>
  <c r="Q398" i="9"/>
  <c r="P398" i="9"/>
  <c r="O398" i="9"/>
  <c r="N398" i="9"/>
  <c r="M398" i="9"/>
  <c r="L398" i="9"/>
  <c r="K398" i="9"/>
  <c r="J398" i="9"/>
  <c r="I398" i="9"/>
  <c r="H398" i="9"/>
  <c r="G398" i="9"/>
  <c r="F398" i="9"/>
  <c r="E398" i="9"/>
  <c r="D398" i="9"/>
  <c r="C398" i="9"/>
  <c r="B398" i="9"/>
  <c r="A398" i="9"/>
  <c r="X397" i="9"/>
  <c r="W397" i="9"/>
  <c r="V397" i="9"/>
  <c r="U397" i="9"/>
  <c r="T397" i="9"/>
  <c r="S397" i="9"/>
  <c r="R397" i="9"/>
  <c r="Q397" i="9"/>
  <c r="P397" i="9"/>
  <c r="O397" i="9"/>
  <c r="N397" i="9"/>
  <c r="M397" i="9"/>
  <c r="L397" i="9"/>
  <c r="K397" i="9"/>
  <c r="J397" i="9"/>
  <c r="I397" i="9"/>
  <c r="H397" i="9"/>
  <c r="G397" i="9"/>
  <c r="F397" i="9"/>
  <c r="E397" i="9"/>
  <c r="D397" i="9"/>
  <c r="C397" i="9"/>
  <c r="B397" i="9"/>
  <c r="A397" i="9"/>
  <c r="X396" i="9"/>
  <c r="W396" i="9"/>
  <c r="V396" i="9"/>
  <c r="U396" i="9"/>
  <c r="T396" i="9"/>
  <c r="S396" i="9"/>
  <c r="R396" i="9"/>
  <c r="Q396" i="9"/>
  <c r="P396" i="9"/>
  <c r="O396" i="9"/>
  <c r="N396" i="9"/>
  <c r="M396" i="9"/>
  <c r="L396" i="9"/>
  <c r="K396" i="9"/>
  <c r="J396" i="9"/>
  <c r="I396" i="9"/>
  <c r="H396" i="9"/>
  <c r="G396" i="9"/>
  <c r="F396" i="9"/>
  <c r="E396" i="9"/>
  <c r="D396" i="9"/>
  <c r="C396" i="9"/>
  <c r="B396" i="9"/>
  <c r="A396" i="9"/>
  <c r="X395" i="9"/>
  <c r="W395" i="9"/>
  <c r="V395" i="9"/>
  <c r="U395" i="9"/>
  <c r="T395" i="9"/>
  <c r="S395" i="9"/>
  <c r="R395" i="9"/>
  <c r="Q395" i="9"/>
  <c r="P395" i="9"/>
  <c r="O395" i="9"/>
  <c r="N395" i="9"/>
  <c r="M395" i="9"/>
  <c r="L395" i="9"/>
  <c r="K395" i="9"/>
  <c r="J395" i="9"/>
  <c r="I395" i="9"/>
  <c r="H395" i="9"/>
  <c r="G395" i="9"/>
  <c r="F395" i="9"/>
  <c r="E395" i="9"/>
  <c r="D395" i="9"/>
  <c r="C395" i="9"/>
  <c r="B395" i="9"/>
  <c r="A395" i="9"/>
  <c r="X394" i="9"/>
  <c r="W394" i="9"/>
  <c r="V394" i="9"/>
  <c r="U394" i="9"/>
  <c r="T394" i="9"/>
  <c r="S394" i="9"/>
  <c r="R394" i="9"/>
  <c r="Q394" i="9"/>
  <c r="P394" i="9"/>
  <c r="O394" i="9"/>
  <c r="N394" i="9"/>
  <c r="M394" i="9"/>
  <c r="L394" i="9"/>
  <c r="K394" i="9"/>
  <c r="J394" i="9"/>
  <c r="I394" i="9"/>
  <c r="H394" i="9"/>
  <c r="G394" i="9"/>
  <c r="F394" i="9"/>
  <c r="E394" i="9"/>
  <c r="D394" i="9"/>
  <c r="C394" i="9"/>
  <c r="B394" i="9"/>
  <c r="A394" i="9"/>
  <c r="X393" i="9"/>
  <c r="W393" i="9"/>
  <c r="V393" i="9"/>
  <c r="U393" i="9"/>
  <c r="T393" i="9"/>
  <c r="S393" i="9"/>
  <c r="R393" i="9"/>
  <c r="Q393" i="9"/>
  <c r="P393" i="9"/>
  <c r="O393" i="9"/>
  <c r="N393" i="9"/>
  <c r="M393" i="9"/>
  <c r="L393" i="9"/>
  <c r="K393" i="9"/>
  <c r="J393" i="9"/>
  <c r="I393" i="9"/>
  <c r="H393" i="9"/>
  <c r="G393" i="9"/>
  <c r="F393" i="9"/>
  <c r="E393" i="9"/>
  <c r="D393" i="9"/>
  <c r="C393" i="9"/>
  <c r="B393" i="9"/>
  <c r="A393" i="9"/>
  <c r="X392" i="9"/>
  <c r="W392" i="9"/>
  <c r="V392" i="9"/>
  <c r="U392" i="9"/>
  <c r="T392" i="9"/>
  <c r="S392" i="9"/>
  <c r="R392" i="9"/>
  <c r="Q392" i="9"/>
  <c r="P392" i="9"/>
  <c r="O392" i="9"/>
  <c r="N392" i="9"/>
  <c r="M392" i="9"/>
  <c r="L392" i="9"/>
  <c r="K392" i="9"/>
  <c r="J392" i="9"/>
  <c r="I392" i="9"/>
  <c r="H392" i="9"/>
  <c r="G392" i="9"/>
  <c r="F392" i="9"/>
  <c r="E392" i="9"/>
  <c r="D392" i="9"/>
  <c r="C392" i="9"/>
  <c r="B392" i="9"/>
  <c r="A392" i="9"/>
  <c r="X391" i="9"/>
  <c r="W391" i="9"/>
  <c r="V391" i="9"/>
  <c r="U391" i="9"/>
  <c r="T391" i="9"/>
  <c r="S391" i="9"/>
  <c r="R391" i="9"/>
  <c r="Q391" i="9"/>
  <c r="P391" i="9"/>
  <c r="O391" i="9"/>
  <c r="N391" i="9"/>
  <c r="M391" i="9"/>
  <c r="L391" i="9"/>
  <c r="K391" i="9"/>
  <c r="J391" i="9"/>
  <c r="I391" i="9"/>
  <c r="H391" i="9"/>
  <c r="G391" i="9"/>
  <c r="F391" i="9"/>
  <c r="E391" i="9"/>
  <c r="D391" i="9"/>
  <c r="C391" i="9"/>
  <c r="B391" i="9"/>
  <c r="A391" i="9"/>
  <c r="X390" i="9"/>
  <c r="W390" i="9"/>
  <c r="V390" i="9"/>
  <c r="U390" i="9"/>
  <c r="T390" i="9"/>
  <c r="S390" i="9"/>
  <c r="R390" i="9"/>
  <c r="Q390" i="9"/>
  <c r="P390" i="9"/>
  <c r="O390" i="9"/>
  <c r="N390" i="9"/>
  <c r="M390" i="9"/>
  <c r="L390" i="9"/>
  <c r="K390" i="9"/>
  <c r="J390" i="9"/>
  <c r="I390" i="9"/>
  <c r="H390" i="9"/>
  <c r="G390" i="9"/>
  <c r="F390" i="9"/>
  <c r="E390" i="9"/>
  <c r="D390" i="9"/>
  <c r="C390" i="9"/>
  <c r="B390" i="9"/>
  <c r="A390" i="9"/>
  <c r="X389" i="9"/>
  <c r="W389" i="9"/>
  <c r="V389" i="9"/>
  <c r="U389" i="9"/>
  <c r="T389" i="9"/>
  <c r="S389" i="9"/>
  <c r="R389" i="9"/>
  <c r="Q389" i="9"/>
  <c r="P389" i="9"/>
  <c r="O389" i="9"/>
  <c r="N389" i="9"/>
  <c r="M389" i="9"/>
  <c r="L389" i="9"/>
  <c r="K389" i="9"/>
  <c r="J389" i="9"/>
  <c r="I389" i="9"/>
  <c r="H389" i="9"/>
  <c r="G389" i="9"/>
  <c r="F389" i="9"/>
  <c r="E389" i="9"/>
  <c r="D389" i="9"/>
  <c r="C389" i="9"/>
  <c r="B389" i="9"/>
  <c r="A389" i="9"/>
  <c r="X388" i="9"/>
  <c r="W388" i="9"/>
  <c r="V388" i="9"/>
  <c r="U388" i="9"/>
  <c r="T388" i="9"/>
  <c r="S388" i="9"/>
  <c r="R388" i="9"/>
  <c r="Q388" i="9"/>
  <c r="P388" i="9"/>
  <c r="O388" i="9"/>
  <c r="N388" i="9"/>
  <c r="M388" i="9"/>
  <c r="L388" i="9"/>
  <c r="K388" i="9"/>
  <c r="J388" i="9"/>
  <c r="I388" i="9"/>
  <c r="H388" i="9"/>
  <c r="G388" i="9"/>
  <c r="F388" i="9"/>
  <c r="E388" i="9"/>
  <c r="D388" i="9"/>
  <c r="C388" i="9"/>
  <c r="B388" i="9"/>
  <c r="A388" i="9"/>
  <c r="X387" i="9"/>
  <c r="W387" i="9"/>
  <c r="V387" i="9"/>
  <c r="U387" i="9"/>
  <c r="T387" i="9"/>
  <c r="S387" i="9"/>
  <c r="R387" i="9"/>
  <c r="Q387" i="9"/>
  <c r="P387" i="9"/>
  <c r="O387" i="9"/>
  <c r="N387" i="9"/>
  <c r="M387" i="9"/>
  <c r="L387" i="9"/>
  <c r="K387" i="9"/>
  <c r="J387" i="9"/>
  <c r="I387" i="9"/>
  <c r="H387" i="9"/>
  <c r="G387" i="9"/>
  <c r="F387" i="9"/>
  <c r="E387" i="9"/>
  <c r="D387" i="9"/>
  <c r="C387" i="9"/>
  <c r="B387" i="9"/>
  <c r="A387" i="9"/>
  <c r="X386" i="9"/>
  <c r="W386" i="9"/>
  <c r="V386" i="9"/>
  <c r="U386" i="9"/>
  <c r="T386" i="9"/>
  <c r="S386" i="9"/>
  <c r="R386" i="9"/>
  <c r="Q386" i="9"/>
  <c r="P386" i="9"/>
  <c r="O386" i="9"/>
  <c r="N386" i="9"/>
  <c r="M386" i="9"/>
  <c r="L386" i="9"/>
  <c r="K386" i="9"/>
  <c r="J386" i="9"/>
  <c r="I386" i="9"/>
  <c r="H386" i="9"/>
  <c r="G386" i="9"/>
  <c r="F386" i="9"/>
  <c r="E386" i="9"/>
  <c r="D386" i="9"/>
  <c r="C386" i="9"/>
  <c r="B386" i="9"/>
  <c r="A386" i="9"/>
  <c r="X385" i="9"/>
  <c r="W385" i="9"/>
  <c r="V385" i="9"/>
  <c r="U385" i="9"/>
  <c r="T385" i="9"/>
  <c r="S385" i="9"/>
  <c r="R385" i="9"/>
  <c r="Q385" i="9"/>
  <c r="P385" i="9"/>
  <c r="O385" i="9"/>
  <c r="N385" i="9"/>
  <c r="M385" i="9"/>
  <c r="L385" i="9"/>
  <c r="K385" i="9"/>
  <c r="J385" i="9"/>
  <c r="I385" i="9"/>
  <c r="H385" i="9"/>
  <c r="G385" i="9"/>
  <c r="F385" i="9"/>
  <c r="E385" i="9"/>
  <c r="D385" i="9"/>
  <c r="C385" i="9"/>
  <c r="B385" i="9"/>
  <c r="A385" i="9"/>
  <c r="X384" i="9"/>
  <c r="W384" i="9"/>
  <c r="V384" i="9"/>
  <c r="U384" i="9"/>
  <c r="T384" i="9"/>
  <c r="S384" i="9"/>
  <c r="R384" i="9"/>
  <c r="Q384" i="9"/>
  <c r="P384" i="9"/>
  <c r="O384" i="9"/>
  <c r="N384" i="9"/>
  <c r="M384" i="9"/>
  <c r="L384" i="9"/>
  <c r="K384" i="9"/>
  <c r="J384" i="9"/>
  <c r="I384" i="9"/>
  <c r="H384" i="9"/>
  <c r="G384" i="9"/>
  <c r="F384" i="9"/>
  <c r="E384" i="9"/>
  <c r="D384" i="9"/>
  <c r="C384" i="9"/>
  <c r="B384" i="9"/>
  <c r="A384" i="9"/>
  <c r="X383" i="9"/>
  <c r="W383" i="9"/>
  <c r="V383" i="9"/>
  <c r="U383" i="9"/>
  <c r="T383" i="9"/>
  <c r="S383" i="9"/>
  <c r="R383" i="9"/>
  <c r="Q383" i="9"/>
  <c r="P383" i="9"/>
  <c r="O383" i="9"/>
  <c r="N383" i="9"/>
  <c r="M383" i="9"/>
  <c r="L383" i="9"/>
  <c r="K383" i="9"/>
  <c r="J383" i="9"/>
  <c r="I383" i="9"/>
  <c r="H383" i="9"/>
  <c r="G383" i="9"/>
  <c r="F383" i="9"/>
  <c r="E383" i="9"/>
  <c r="D383" i="9"/>
  <c r="C383" i="9"/>
  <c r="B383" i="9"/>
  <c r="A383" i="9"/>
  <c r="X382" i="9"/>
  <c r="W382" i="9"/>
  <c r="V382" i="9"/>
  <c r="U382" i="9"/>
  <c r="T382" i="9"/>
  <c r="S382" i="9"/>
  <c r="R382" i="9"/>
  <c r="Q382" i="9"/>
  <c r="P382" i="9"/>
  <c r="O382" i="9"/>
  <c r="N382" i="9"/>
  <c r="M382" i="9"/>
  <c r="L382" i="9"/>
  <c r="K382" i="9"/>
  <c r="J382" i="9"/>
  <c r="I382" i="9"/>
  <c r="H382" i="9"/>
  <c r="G382" i="9"/>
  <c r="F382" i="9"/>
  <c r="E382" i="9"/>
  <c r="D382" i="9"/>
  <c r="C382" i="9"/>
  <c r="B382" i="9"/>
  <c r="A382" i="9"/>
  <c r="X381" i="9"/>
  <c r="W381" i="9"/>
  <c r="V381" i="9"/>
  <c r="U381" i="9"/>
  <c r="T381" i="9"/>
  <c r="S381" i="9"/>
  <c r="R381" i="9"/>
  <c r="Q381" i="9"/>
  <c r="P381" i="9"/>
  <c r="O381" i="9"/>
  <c r="N381" i="9"/>
  <c r="M381" i="9"/>
  <c r="L381" i="9"/>
  <c r="K381" i="9"/>
  <c r="J381" i="9"/>
  <c r="I381" i="9"/>
  <c r="H381" i="9"/>
  <c r="G381" i="9"/>
  <c r="F381" i="9"/>
  <c r="E381" i="9"/>
  <c r="D381" i="9"/>
  <c r="C381" i="9"/>
  <c r="B381" i="9"/>
  <c r="A381" i="9"/>
  <c r="X380" i="9"/>
  <c r="W380" i="9"/>
  <c r="V380" i="9"/>
  <c r="U380" i="9"/>
  <c r="T380" i="9"/>
  <c r="S380" i="9"/>
  <c r="R380" i="9"/>
  <c r="Q380" i="9"/>
  <c r="P380" i="9"/>
  <c r="O380" i="9"/>
  <c r="N380" i="9"/>
  <c r="M380" i="9"/>
  <c r="L380" i="9"/>
  <c r="K380" i="9"/>
  <c r="J380" i="9"/>
  <c r="I380" i="9"/>
  <c r="H380" i="9"/>
  <c r="G380" i="9"/>
  <c r="F380" i="9"/>
  <c r="E380" i="9"/>
  <c r="D380" i="9"/>
  <c r="C380" i="9"/>
  <c r="B380" i="9"/>
  <c r="A380" i="9"/>
  <c r="X379" i="9"/>
  <c r="W379" i="9"/>
  <c r="V379" i="9"/>
  <c r="U379" i="9"/>
  <c r="T379" i="9"/>
  <c r="S379" i="9"/>
  <c r="R379" i="9"/>
  <c r="Q379" i="9"/>
  <c r="P379" i="9"/>
  <c r="O379" i="9"/>
  <c r="N379" i="9"/>
  <c r="M379" i="9"/>
  <c r="L379" i="9"/>
  <c r="K379" i="9"/>
  <c r="J379" i="9"/>
  <c r="I379" i="9"/>
  <c r="H379" i="9"/>
  <c r="G379" i="9"/>
  <c r="F379" i="9"/>
  <c r="E379" i="9"/>
  <c r="D379" i="9"/>
  <c r="C379" i="9"/>
  <c r="B379" i="9"/>
  <c r="A379" i="9"/>
  <c r="X378" i="9"/>
  <c r="W378" i="9"/>
  <c r="V378" i="9"/>
  <c r="U378" i="9"/>
  <c r="T378" i="9"/>
  <c r="S378" i="9"/>
  <c r="R378" i="9"/>
  <c r="Q378" i="9"/>
  <c r="P378" i="9"/>
  <c r="O378" i="9"/>
  <c r="N378" i="9"/>
  <c r="M378" i="9"/>
  <c r="L378" i="9"/>
  <c r="K378" i="9"/>
  <c r="J378" i="9"/>
  <c r="I378" i="9"/>
  <c r="H378" i="9"/>
  <c r="G378" i="9"/>
  <c r="F378" i="9"/>
  <c r="E378" i="9"/>
  <c r="D378" i="9"/>
  <c r="C378" i="9"/>
  <c r="B378" i="9"/>
  <c r="A378" i="9"/>
  <c r="X377" i="9"/>
  <c r="W377" i="9"/>
  <c r="V377" i="9"/>
  <c r="U377" i="9"/>
  <c r="T377" i="9"/>
  <c r="S377" i="9"/>
  <c r="R377" i="9"/>
  <c r="Q377" i="9"/>
  <c r="P377" i="9"/>
  <c r="O377" i="9"/>
  <c r="N377" i="9"/>
  <c r="M377" i="9"/>
  <c r="L377" i="9"/>
  <c r="K377" i="9"/>
  <c r="J377" i="9"/>
  <c r="I377" i="9"/>
  <c r="H377" i="9"/>
  <c r="G377" i="9"/>
  <c r="F377" i="9"/>
  <c r="E377" i="9"/>
  <c r="D377" i="9"/>
  <c r="C377" i="9"/>
  <c r="B377" i="9"/>
  <c r="A377" i="9"/>
  <c r="X376" i="9"/>
  <c r="W376" i="9"/>
  <c r="V376" i="9"/>
  <c r="U376" i="9"/>
  <c r="T376" i="9"/>
  <c r="S376" i="9"/>
  <c r="R376" i="9"/>
  <c r="Q376" i="9"/>
  <c r="P376" i="9"/>
  <c r="O376" i="9"/>
  <c r="N376" i="9"/>
  <c r="M376" i="9"/>
  <c r="L376" i="9"/>
  <c r="K376" i="9"/>
  <c r="J376" i="9"/>
  <c r="I376" i="9"/>
  <c r="H376" i="9"/>
  <c r="G376" i="9"/>
  <c r="F376" i="9"/>
  <c r="E376" i="9"/>
  <c r="D376" i="9"/>
  <c r="C376" i="9"/>
  <c r="B376" i="9"/>
  <c r="A376" i="9"/>
  <c r="X375" i="9"/>
  <c r="W375" i="9"/>
  <c r="V375" i="9"/>
  <c r="U375" i="9"/>
  <c r="T375" i="9"/>
  <c r="S375" i="9"/>
  <c r="R375" i="9"/>
  <c r="Q375" i="9"/>
  <c r="P375" i="9"/>
  <c r="O375" i="9"/>
  <c r="N375" i="9"/>
  <c r="M375" i="9"/>
  <c r="L375" i="9"/>
  <c r="K375" i="9"/>
  <c r="J375" i="9"/>
  <c r="I375" i="9"/>
  <c r="H375" i="9"/>
  <c r="G375" i="9"/>
  <c r="F375" i="9"/>
  <c r="E375" i="9"/>
  <c r="D375" i="9"/>
  <c r="C375" i="9"/>
  <c r="B375" i="9"/>
  <c r="A375" i="9"/>
  <c r="X374" i="9"/>
  <c r="W374" i="9"/>
  <c r="V374" i="9"/>
  <c r="U374" i="9"/>
  <c r="T374" i="9"/>
  <c r="S374" i="9"/>
  <c r="R374" i="9"/>
  <c r="Q374" i="9"/>
  <c r="P374" i="9"/>
  <c r="O374" i="9"/>
  <c r="N374" i="9"/>
  <c r="M374" i="9"/>
  <c r="L374" i="9"/>
  <c r="K374" i="9"/>
  <c r="J374" i="9"/>
  <c r="I374" i="9"/>
  <c r="H374" i="9"/>
  <c r="G374" i="9"/>
  <c r="F374" i="9"/>
  <c r="E374" i="9"/>
  <c r="D374" i="9"/>
  <c r="C374" i="9"/>
  <c r="B374" i="9"/>
  <c r="A374" i="9"/>
  <c r="X373" i="9"/>
  <c r="W373" i="9"/>
  <c r="V373" i="9"/>
  <c r="U373" i="9"/>
  <c r="T373" i="9"/>
  <c r="S373" i="9"/>
  <c r="R373" i="9"/>
  <c r="Q373" i="9"/>
  <c r="P373" i="9"/>
  <c r="O373" i="9"/>
  <c r="N373" i="9"/>
  <c r="M373" i="9"/>
  <c r="L373" i="9"/>
  <c r="K373" i="9"/>
  <c r="J373" i="9"/>
  <c r="I373" i="9"/>
  <c r="H373" i="9"/>
  <c r="G373" i="9"/>
  <c r="F373" i="9"/>
  <c r="E373" i="9"/>
  <c r="D373" i="9"/>
  <c r="C373" i="9"/>
  <c r="B373" i="9"/>
  <c r="A373" i="9"/>
  <c r="X372" i="9"/>
  <c r="W372" i="9"/>
  <c r="V372" i="9"/>
  <c r="U372" i="9"/>
  <c r="T372" i="9"/>
  <c r="S372" i="9"/>
  <c r="R372" i="9"/>
  <c r="Q372" i="9"/>
  <c r="P372" i="9"/>
  <c r="O372" i="9"/>
  <c r="N372" i="9"/>
  <c r="M372" i="9"/>
  <c r="L372" i="9"/>
  <c r="K372" i="9"/>
  <c r="J372" i="9"/>
  <c r="I372" i="9"/>
  <c r="H372" i="9"/>
  <c r="G372" i="9"/>
  <c r="F372" i="9"/>
  <c r="E372" i="9"/>
  <c r="D372" i="9"/>
  <c r="C372" i="9"/>
  <c r="B372" i="9"/>
  <c r="A372" i="9"/>
  <c r="X371" i="9"/>
  <c r="W371" i="9"/>
  <c r="V371" i="9"/>
  <c r="U371" i="9"/>
  <c r="T371" i="9"/>
  <c r="S371" i="9"/>
  <c r="R371" i="9"/>
  <c r="Q371" i="9"/>
  <c r="P371" i="9"/>
  <c r="O371" i="9"/>
  <c r="N371" i="9"/>
  <c r="M371" i="9"/>
  <c r="L371" i="9"/>
  <c r="K371" i="9"/>
  <c r="J371" i="9"/>
  <c r="I371" i="9"/>
  <c r="H371" i="9"/>
  <c r="G371" i="9"/>
  <c r="F371" i="9"/>
  <c r="E371" i="9"/>
  <c r="D371" i="9"/>
  <c r="C371" i="9"/>
  <c r="B371" i="9"/>
  <c r="A371" i="9"/>
  <c r="X370" i="9"/>
  <c r="W370" i="9"/>
  <c r="V370" i="9"/>
  <c r="U370" i="9"/>
  <c r="T370" i="9"/>
  <c r="S370" i="9"/>
  <c r="R370" i="9"/>
  <c r="Q370" i="9"/>
  <c r="P370" i="9"/>
  <c r="O370" i="9"/>
  <c r="N370" i="9"/>
  <c r="M370" i="9"/>
  <c r="L370" i="9"/>
  <c r="K370" i="9"/>
  <c r="J370" i="9"/>
  <c r="I370" i="9"/>
  <c r="H370" i="9"/>
  <c r="G370" i="9"/>
  <c r="F370" i="9"/>
  <c r="E370" i="9"/>
  <c r="D370" i="9"/>
  <c r="C370" i="9"/>
  <c r="B370" i="9"/>
  <c r="A370" i="9"/>
  <c r="X369" i="9"/>
  <c r="W369" i="9"/>
  <c r="V369" i="9"/>
  <c r="U369" i="9"/>
  <c r="T369" i="9"/>
  <c r="S369" i="9"/>
  <c r="R369" i="9"/>
  <c r="Q369" i="9"/>
  <c r="P369" i="9"/>
  <c r="O369" i="9"/>
  <c r="N369" i="9"/>
  <c r="M369" i="9"/>
  <c r="L369" i="9"/>
  <c r="K369" i="9"/>
  <c r="J369" i="9"/>
  <c r="I369" i="9"/>
  <c r="H369" i="9"/>
  <c r="G369" i="9"/>
  <c r="F369" i="9"/>
  <c r="E369" i="9"/>
  <c r="D369" i="9"/>
  <c r="C369" i="9"/>
  <c r="B369" i="9"/>
  <c r="A369" i="9"/>
  <c r="X368" i="9"/>
  <c r="W368" i="9"/>
  <c r="V368" i="9"/>
  <c r="U368" i="9"/>
  <c r="T368" i="9"/>
  <c r="S368" i="9"/>
  <c r="R368" i="9"/>
  <c r="Q368" i="9"/>
  <c r="P368" i="9"/>
  <c r="O368" i="9"/>
  <c r="N368" i="9"/>
  <c r="M368" i="9"/>
  <c r="L368" i="9"/>
  <c r="K368" i="9"/>
  <c r="J368" i="9"/>
  <c r="I368" i="9"/>
  <c r="H368" i="9"/>
  <c r="G368" i="9"/>
  <c r="F368" i="9"/>
  <c r="E368" i="9"/>
  <c r="D368" i="9"/>
  <c r="C368" i="9"/>
  <c r="B368" i="9"/>
  <c r="A368" i="9"/>
  <c r="X367" i="9"/>
  <c r="W367" i="9"/>
  <c r="V367" i="9"/>
  <c r="U367" i="9"/>
  <c r="T367" i="9"/>
  <c r="S367" i="9"/>
  <c r="R367" i="9"/>
  <c r="Q367" i="9"/>
  <c r="P367" i="9"/>
  <c r="O367" i="9"/>
  <c r="N367" i="9"/>
  <c r="M367" i="9"/>
  <c r="L367" i="9"/>
  <c r="K367" i="9"/>
  <c r="J367" i="9"/>
  <c r="I367" i="9"/>
  <c r="H367" i="9"/>
  <c r="G367" i="9"/>
  <c r="F367" i="9"/>
  <c r="E367" i="9"/>
  <c r="D367" i="9"/>
  <c r="C367" i="9"/>
  <c r="B367" i="9"/>
  <c r="A367" i="9"/>
  <c r="X366" i="9"/>
  <c r="W366" i="9"/>
  <c r="V366" i="9"/>
  <c r="U366" i="9"/>
  <c r="T366" i="9"/>
  <c r="S366" i="9"/>
  <c r="R366" i="9"/>
  <c r="Q366" i="9"/>
  <c r="P366" i="9"/>
  <c r="O366" i="9"/>
  <c r="N366" i="9"/>
  <c r="M366" i="9"/>
  <c r="L366" i="9"/>
  <c r="K366" i="9"/>
  <c r="J366" i="9"/>
  <c r="I366" i="9"/>
  <c r="H366" i="9"/>
  <c r="G366" i="9"/>
  <c r="F366" i="9"/>
  <c r="E366" i="9"/>
  <c r="D366" i="9"/>
  <c r="C366" i="9"/>
  <c r="B366" i="9"/>
  <c r="A366" i="9"/>
  <c r="X365" i="9"/>
  <c r="W365" i="9"/>
  <c r="V365" i="9"/>
  <c r="U365" i="9"/>
  <c r="T365" i="9"/>
  <c r="S365" i="9"/>
  <c r="R365" i="9"/>
  <c r="Q365" i="9"/>
  <c r="P365" i="9"/>
  <c r="O365" i="9"/>
  <c r="N365" i="9"/>
  <c r="M365" i="9"/>
  <c r="L365" i="9"/>
  <c r="K365" i="9"/>
  <c r="J365" i="9"/>
  <c r="I365" i="9"/>
  <c r="H365" i="9"/>
  <c r="G365" i="9"/>
  <c r="F365" i="9"/>
  <c r="E365" i="9"/>
  <c r="D365" i="9"/>
  <c r="C365" i="9"/>
  <c r="B365" i="9"/>
  <c r="A365" i="9"/>
  <c r="X364" i="9"/>
  <c r="W364" i="9"/>
  <c r="V364" i="9"/>
  <c r="U364" i="9"/>
  <c r="T364" i="9"/>
  <c r="S364" i="9"/>
  <c r="R364" i="9"/>
  <c r="Q364" i="9"/>
  <c r="P364" i="9"/>
  <c r="O364" i="9"/>
  <c r="N364" i="9"/>
  <c r="M364" i="9"/>
  <c r="L364" i="9"/>
  <c r="K364" i="9"/>
  <c r="J364" i="9"/>
  <c r="I364" i="9"/>
  <c r="H364" i="9"/>
  <c r="G364" i="9"/>
  <c r="F364" i="9"/>
  <c r="E364" i="9"/>
  <c r="D364" i="9"/>
  <c r="C364" i="9"/>
  <c r="B364" i="9"/>
  <c r="A364" i="9"/>
  <c r="X363" i="9"/>
  <c r="W363" i="9"/>
  <c r="V363" i="9"/>
  <c r="U363" i="9"/>
  <c r="T363" i="9"/>
  <c r="S363" i="9"/>
  <c r="R363" i="9"/>
  <c r="Q363" i="9"/>
  <c r="P363" i="9"/>
  <c r="O363" i="9"/>
  <c r="N363" i="9"/>
  <c r="M363" i="9"/>
  <c r="L363" i="9"/>
  <c r="K363" i="9"/>
  <c r="J363" i="9"/>
  <c r="I363" i="9"/>
  <c r="H363" i="9"/>
  <c r="G363" i="9"/>
  <c r="F363" i="9"/>
  <c r="E363" i="9"/>
  <c r="D363" i="9"/>
  <c r="C363" i="9"/>
  <c r="B363" i="9"/>
  <c r="A363" i="9"/>
  <c r="X362" i="9"/>
  <c r="W362" i="9"/>
  <c r="V362" i="9"/>
  <c r="U362" i="9"/>
  <c r="T362" i="9"/>
  <c r="S362" i="9"/>
  <c r="R362" i="9"/>
  <c r="Q362" i="9"/>
  <c r="P362" i="9"/>
  <c r="O362" i="9"/>
  <c r="N362" i="9"/>
  <c r="M362" i="9"/>
  <c r="L362" i="9"/>
  <c r="K362" i="9"/>
  <c r="J362" i="9"/>
  <c r="I362" i="9"/>
  <c r="H362" i="9"/>
  <c r="G362" i="9"/>
  <c r="F362" i="9"/>
  <c r="E362" i="9"/>
  <c r="D362" i="9"/>
  <c r="C362" i="9"/>
  <c r="B362" i="9"/>
  <c r="A362" i="9"/>
  <c r="X361" i="9"/>
  <c r="W361" i="9"/>
  <c r="V361" i="9"/>
  <c r="U361" i="9"/>
  <c r="T361" i="9"/>
  <c r="S361" i="9"/>
  <c r="R361" i="9"/>
  <c r="Q361" i="9"/>
  <c r="P361" i="9"/>
  <c r="O361" i="9"/>
  <c r="N361" i="9"/>
  <c r="M361" i="9"/>
  <c r="L361" i="9"/>
  <c r="K361" i="9"/>
  <c r="J361" i="9"/>
  <c r="I361" i="9"/>
  <c r="H361" i="9"/>
  <c r="G361" i="9"/>
  <c r="F361" i="9"/>
  <c r="E361" i="9"/>
  <c r="D361" i="9"/>
  <c r="C361" i="9"/>
  <c r="B361" i="9"/>
  <c r="A361" i="9"/>
  <c r="X360" i="9"/>
  <c r="W360" i="9"/>
  <c r="V360" i="9"/>
  <c r="U360" i="9"/>
  <c r="T360" i="9"/>
  <c r="S360" i="9"/>
  <c r="R360" i="9"/>
  <c r="Q360" i="9"/>
  <c r="P360" i="9"/>
  <c r="O360" i="9"/>
  <c r="N360" i="9"/>
  <c r="M360" i="9"/>
  <c r="L360" i="9"/>
  <c r="K360" i="9"/>
  <c r="J360" i="9"/>
  <c r="I360" i="9"/>
  <c r="H360" i="9"/>
  <c r="G360" i="9"/>
  <c r="F360" i="9"/>
  <c r="E360" i="9"/>
  <c r="D360" i="9"/>
  <c r="C360" i="9"/>
  <c r="B360" i="9"/>
  <c r="A360" i="9"/>
  <c r="X359" i="9"/>
  <c r="W359" i="9"/>
  <c r="V359" i="9"/>
  <c r="U359" i="9"/>
  <c r="T359" i="9"/>
  <c r="S359" i="9"/>
  <c r="R359" i="9"/>
  <c r="Q359" i="9"/>
  <c r="P359" i="9"/>
  <c r="O359" i="9"/>
  <c r="N359" i="9"/>
  <c r="M359" i="9"/>
  <c r="L359" i="9"/>
  <c r="K359" i="9"/>
  <c r="J359" i="9"/>
  <c r="I359" i="9"/>
  <c r="H359" i="9"/>
  <c r="G359" i="9"/>
  <c r="F359" i="9"/>
  <c r="E359" i="9"/>
  <c r="D359" i="9"/>
  <c r="C359" i="9"/>
  <c r="B359" i="9"/>
  <c r="A359" i="9"/>
  <c r="X358" i="9"/>
  <c r="W358" i="9"/>
  <c r="V358" i="9"/>
  <c r="U358" i="9"/>
  <c r="T358" i="9"/>
  <c r="S358" i="9"/>
  <c r="R358" i="9"/>
  <c r="Q358" i="9"/>
  <c r="P358" i="9"/>
  <c r="O358" i="9"/>
  <c r="N358" i="9"/>
  <c r="M358" i="9"/>
  <c r="L358" i="9"/>
  <c r="K358" i="9"/>
  <c r="J358" i="9"/>
  <c r="I358" i="9"/>
  <c r="H358" i="9"/>
  <c r="G358" i="9"/>
  <c r="F358" i="9"/>
  <c r="E358" i="9"/>
  <c r="D358" i="9"/>
  <c r="C358" i="9"/>
  <c r="B358" i="9"/>
  <c r="A358" i="9"/>
  <c r="X357" i="9"/>
  <c r="W357" i="9"/>
  <c r="V357" i="9"/>
  <c r="U357" i="9"/>
  <c r="T357" i="9"/>
  <c r="S357" i="9"/>
  <c r="R357" i="9"/>
  <c r="Q357" i="9"/>
  <c r="P357" i="9"/>
  <c r="O357" i="9"/>
  <c r="N357" i="9"/>
  <c r="M357" i="9"/>
  <c r="L357" i="9"/>
  <c r="K357" i="9"/>
  <c r="J357" i="9"/>
  <c r="I357" i="9"/>
  <c r="H357" i="9"/>
  <c r="G357" i="9"/>
  <c r="F357" i="9"/>
  <c r="E357" i="9"/>
  <c r="D357" i="9"/>
  <c r="C357" i="9"/>
  <c r="B357" i="9"/>
  <c r="A357" i="9"/>
  <c r="X356" i="9"/>
  <c r="W356" i="9"/>
  <c r="V356" i="9"/>
  <c r="U356" i="9"/>
  <c r="T356" i="9"/>
  <c r="S356" i="9"/>
  <c r="R356" i="9"/>
  <c r="Q356" i="9"/>
  <c r="P356" i="9"/>
  <c r="O356" i="9"/>
  <c r="N356" i="9"/>
  <c r="M356" i="9"/>
  <c r="L356" i="9"/>
  <c r="K356" i="9"/>
  <c r="J356" i="9"/>
  <c r="I356" i="9"/>
  <c r="H356" i="9"/>
  <c r="G356" i="9"/>
  <c r="F356" i="9"/>
  <c r="E356" i="9"/>
  <c r="D356" i="9"/>
  <c r="C356" i="9"/>
  <c r="B356" i="9"/>
  <c r="A356" i="9"/>
  <c r="X355" i="9"/>
  <c r="W355" i="9"/>
  <c r="V355" i="9"/>
  <c r="U355" i="9"/>
  <c r="T355" i="9"/>
  <c r="S355" i="9"/>
  <c r="R355" i="9"/>
  <c r="Q355" i="9"/>
  <c r="P355" i="9"/>
  <c r="O355" i="9"/>
  <c r="N355" i="9"/>
  <c r="M355" i="9"/>
  <c r="L355" i="9"/>
  <c r="K355" i="9"/>
  <c r="J355" i="9"/>
  <c r="I355" i="9"/>
  <c r="H355" i="9"/>
  <c r="G355" i="9"/>
  <c r="F355" i="9"/>
  <c r="E355" i="9"/>
  <c r="D355" i="9"/>
  <c r="C355" i="9"/>
  <c r="B355" i="9"/>
  <c r="A355" i="9"/>
  <c r="X354" i="9"/>
  <c r="W354" i="9"/>
  <c r="V354" i="9"/>
  <c r="U354" i="9"/>
  <c r="T354" i="9"/>
  <c r="S354" i="9"/>
  <c r="R354" i="9"/>
  <c r="Q354" i="9"/>
  <c r="P354" i="9"/>
  <c r="O354" i="9"/>
  <c r="N354" i="9"/>
  <c r="M354" i="9"/>
  <c r="L354" i="9"/>
  <c r="K354" i="9"/>
  <c r="J354" i="9"/>
  <c r="I354" i="9"/>
  <c r="H354" i="9"/>
  <c r="G354" i="9"/>
  <c r="F354" i="9"/>
  <c r="E354" i="9"/>
  <c r="D354" i="9"/>
  <c r="C354" i="9"/>
  <c r="B354" i="9"/>
  <c r="A354" i="9"/>
  <c r="X353" i="9"/>
  <c r="W353" i="9"/>
  <c r="V353" i="9"/>
  <c r="U353" i="9"/>
  <c r="T353" i="9"/>
  <c r="S353" i="9"/>
  <c r="R353" i="9"/>
  <c r="Q353" i="9"/>
  <c r="P353" i="9"/>
  <c r="O353" i="9"/>
  <c r="N353" i="9"/>
  <c r="M353" i="9"/>
  <c r="L353" i="9"/>
  <c r="K353" i="9"/>
  <c r="J353" i="9"/>
  <c r="I353" i="9"/>
  <c r="H353" i="9"/>
  <c r="G353" i="9"/>
  <c r="F353" i="9"/>
  <c r="E353" i="9"/>
  <c r="D353" i="9"/>
  <c r="C353" i="9"/>
  <c r="B353" i="9"/>
  <c r="A353" i="9"/>
  <c r="X352" i="9"/>
  <c r="W352" i="9"/>
  <c r="V352" i="9"/>
  <c r="U352" i="9"/>
  <c r="T352" i="9"/>
  <c r="S352" i="9"/>
  <c r="R352" i="9"/>
  <c r="Q352" i="9"/>
  <c r="P352" i="9"/>
  <c r="O352" i="9"/>
  <c r="N352" i="9"/>
  <c r="M352" i="9"/>
  <c r="L352" i="9"/>
  <c r="K352" i="9"/>
  <c r="J352" i="9"/>
  <c r="I352" i="9"/>
  <c r="H352" i="9"/>
  <c r="G352" i="9"/>
  <c r="F352" i="9"/>
  <c r="E352" i="9"/>
  <c r="D352" i="9"/>
  <c r="C352" i="9"/>
  <c r="B352" i="9"/>
  <c r="A352" i="9"/>
  <c r="X351" i="9"/>
  <c r="W351" i="9"/>
  <c r="V351" i="9"/>
  <c r="U351" i="9"/>
  <c r="T351" i="9"/>
  <c r="S351" i="9"/>
  <c r="R351" i="9"/>
  <c r="Q351" i="9"/>
  <c r="P351" i="9"/>
  <c r="O351" i="9"/>
  <c r="N351" i="9"/>
  <c r="M351" i="9"/>
  <c r="L351" i="9"/>
  <c r="K351" i="9"/>
  <c r="J351" i="9"/>
  <c r="I351" i="9"/>
  <c r="H351" i="9"/>
  <c r="G351" i="9"/>
  <c r="F351" i="9"/>
  <c r="E351" i="9"/>
  <c r="D351" i="9"/>
  <c r="C351" i="9"/>
  <c r="B351" i="9"/>
  <c r="A351" i="9"/>
  <c r="X350" i="9"/>
  <c r="W350" i="9"/>
  <c r="V350" i="9"/>
  <c r="U350" i="9"/>
  <c r="T350" i="9"/>
  <c r="S350" i="9"/>
  <c r="R350" i="9"/>
  <c r="Q350" i="9"/>
  <c r="P350" i="9"/>
  <c r="O350" i="9"/>
  <c r="N350" i="9"/>
  <c r="M350" i="9"/>
  <c r="L350" i="9"/>
  <c r="K350" i="9"/>
  <c r="J350" i="9"/>
  <c r="I350" i="9"/>
  <c r="H350" i="9"/>
  <c r="G350" i="9"/>
  <c r="F350" i="9"/>
  <c r="E350" i="9"/>
  <c r="D350" i="9"/>
  <c r="C350" i="9"/>
  <c r="B350" i="9"/>
  <c r="A350" i="9"/>
  <c r="X349" i="9"/>
  <c r="W349" i="9"/>
  <c r="V349" i="9"/>
  <c r="U349" i="9"/>
  <c r="T349" i="9"/>
  <c r="S349" i="9"/>
  <c r="R349" i="9"/>
  <c r="Q349" i="9"/>
  <c r="P349" i="9"/>
  <c r="O349" i="9"/>
  <c r="N349" i="9"/>
  <c r="M349" i="9"/>
  <c r="L349" i="9"/>
  <c r="K349" i="9"/>
  <c r="J349" i="9"/>
  <c r="I349" i="9"/>
  <c r="H349" i="9"/>
  <c r="G349" i="9"/>
  <c r="F349" i="9"/>
  <c r="E349" i="9"/>
  <c r="D349" i="9"/>
  <c r="C349" i="9"/>
  <c r="B349" i="9"/>
  <c r="A349" i="9"/>
  <c r="X348" i="9"/>
  <c r="W348" i="9"/>
  <c r="V348" i="9"/>
  <c r="U348" i="9"/>
  <c r="T348" i="9"/>
  <c r="S348" i="9"/>
  <c r="R348" i="9"/>
  <c r="Q348" i="9"/>
  <c r="P348" i="9"/>
  <c r="O348" i="9"/>
  <c r="N348" i="9"/>
  <c r="M348" i="9"/>
  <c r="L348" i="9"/>
  <c r="K348" i="9"/>
  <c r="J348" i="9"/>
  <c r="I348" i="9"/>
  <c r="H348" i="9"/>
  <c r="G348" i="9"/>
  <c r="F348" i="9"/>
  <c r="E348" i="9"/>
  <c r="D348" i="9"/>
  <c r="C348" i="9"/>
  <c r="B348" i="9"/>
  <c r="A348" i="9"/>
  <c r="X347" i="9"/>
  <c r="W347" i="9"/>
  <c r="V347" i="9"/>
  <c r="U347" i="9"/>
  <c r="T347" i="9"/>
  <c r="S347" i="9"/>
  <c r="R347" i="9"/>
  <c r="Q347" i="9"/>
  <c r="P347" i="9"/>
  <c r="O347" i="9"/>
  <c r="N347" i="9"/>
  <c r="M347" i="9"/>
  <c r="L347" i="9"/>
  <c r="K347" i="9"/>
  <c r="J347" i="9"/>
  <c r="I347" i="9"/>
  <c r="H347" i="9"/>
  <c r="G347" i="9"/>
  <c r="F347" i="9"/>
  <c r="E347" i="9"/>
  <c r="D347" i="9"/>
  <c r="C347" i="9"/>
  <c r="B347" i="9"/>
  <c r="A347" i="9"/>
  <c r="X346" i="9"/>
  <c r="W346" i="9"/>
  <c r="V346" i="9"/>
  <c r="U346" i="9"/>
  <c r="T346" i="9"/>
  <c r="S346" i="9"/>
  <c r="R346" i="9"/>
  <c r="Q346" i="9"/>
  <c r="P346" i="9"/>
  <c r="O346" i="9"/>
  <c r="N346" i="9"/>
  <c r="M346" i="9"/>
  <c r="L346" i="9"/>
  <c r="K346" i="9"/>
  <c r="J346" i="9"/>
  <c r="I346" i="9"/>
  <c r="H346" i="9"/>
  <c r="G346" i="9"/>
  <c r="F346" i="9"/>
  <c r="E346" i="9"/>
  <c r="D346" i="9"/>
  <c r="C346" i="9"/>
  <c r="B346" i="9"/>
  <c r="A346" i="9"/>
  <c r="X345" i="9"/>
  <c r="W345" i="9"/>
  <c r="V345" i="9"/>
  <c r="U345" i="9"/>
  <c r="T345" i="9"/>
  <c r="S345" i="9"/>
  <c r="R345" i="9"/>
  <c r="Q345" i="9"/>
  <c r="P345" i="9"/>
  <c r="O345" i="9"/>
  <c r="N345" i="9"/>
  <c r="M345" i="9"/>
  <c r="L345" i="9"/>
  <c r="K345" i="9"/>
  <c r="J345" i="9"/>
  <c r="I345" i="9"/>
  <c r="H345" i="9"/>
  <c r="G345" i="9"/>
  <c r="F345" i="9"/>
  <c r="E345" i="9"/>
  <c r="D345" i="9"/>
  <c r="C345" i="9"/>
  <c r="B345" i="9"/>
  <c r="A345" i="9"/>
  <c r="X344" i="9"/>
  <c r="W344" i="9"/>
  <c r="V344" i="9"/>
  <c r="U344" i="9"/>
  <c r="T344" i="9"/>
  <c r="S344" i="9"/>
  <c r="R344" i="9"/>
  <c r="Q344" i="9"/>
  <c r="P344" i="9"/>
  <c r="O344" i="9"/>
  <c r="N344" i="9"/>
  <c r="M344" i="9"/>
  <c r="L344" i="9"/>
  <c r="K344" i="9"/>
  <c r="J344" i="9"/>
  <c r="I344" i="9"/>
  <c r="H344" i="9"/>
  <c r="G344" i="9"/>
  <c r="F344" i="9"/>
  <c r="E344" i="9"/>
  <c r="D344" i="9"/>
  <c r="C344" i="9"/>
  <c r="B344" i="9"/>
  <c r="A344" i="9"/>
  <c r="X343" i="9"/>
  <c r="W343" i="9"/>
  <c r="V343" i="9"/>
  <c r="U343" i="9"/>
  <c r="T343" i="9"/>
  <c r="S343" i="9"/>
  <c r="R343" i="9"/>
  <c r="Q343" i="9"/>
  <c r="P343" i="9"/>
  <c r="O343" i="9"/>
  <c r="N343" i="9"/>
  <c r="M343" i="9"/>
  <c r="L343" i="9"/>
  <c r="K343" i="9"/>
  <c r="J343" i="9"/>
  <c r="I343" i="9"/>
  <c r="H343" i="9"/>
  <c r="G343" i="9"/>
  <c r="F343" i="9"/>
  <c r="E343" i="9"/>
  <c r="D343" i="9"/>
  <c r="C343" i="9"/>
  <c r="B343" i="9"/>
  <c r="A343" i="9"/>
  <c r="X342" i="9"/>
  <c r="W342" i="9"/>
  <c r="V342" i="9"/>
  <c r="U342" i="9"/>
  <c r="T342" i="9"/>
  <c r="S342" i="9"/>
  <c r="R342" i="9"/>
  <c r="Q342" i="9"/>
  <c r="P342" i="9"/>
  <c r="O342" i="9"/>
  <c r="N342" i="9"/>
  <c r="M342" i="9"/>
  <c r="L342" i="9"/>
  <c r="K342" i="9"/>
  <c r="J342" i="9"/>
  <c r="I342" i="9"/>
  <c r="H342" i="9"/>
  <c r="G342" i="9"/>
  <c r="F342" i="9"/>
  <c r="E342" i="9"/>
  <c r="D342" i="9"/>
  <c r="C342" i="9"/>
  <c r="B342" i="9"/>
  <c r="A342" i="9"/>
  <c r="X341" i="9"/>
  <c r="W341" i="9"/>
  <c r="V341" i="9"/>
  <c r="U341" i="9"/>
  <c r="T341" i="9"/>
  <c r="S341" i="9"/>
  <c r="R341" i="9"/>
  <c r="Q341" i="9"/>
  <c r="P341" i="9"/>
  <c r="O341" i="9"/>
  <c r="N341" i="9"/>
  <c r="M341" i="9"/>
  <c r="L341" i="9"/>
  <c r="K341" i="9"/>
  <c r="J341" i="9"/>
  <c r="I341" i="9"/>
  <c r="H341" i="9"/>
  <c r="G341" i="9"/>
  <c r="F341" i="9"/>
  <c r="E341" i="9"/>
  <c r="D341" i="9"/>
  <c r="C341" i="9"/>
  <c r="B341" i="9"/>
  <c r="A341" i="9"/>
  <c r="X340" i="9"/>
  <c r="W340" i="9"/>
  <c r="V340" i="9"/>
  <c r="U340" i="9"/>
  <c r="T340" i="9"/>
  <c r="S340" i="9"/>
  <c r="R340" i="9"/>
  <c r="Q340" i="9"/>
  <c r="P340" i="9"/>
  <c r="O340" i="9"/>
  <c r="N340" i="9"/>
  <c r="M340" i="9"/>
  <c r="L340" i="9"/>
  <c r="K340" i="9"/>
  <c r="J340" i="9"/>
  <c r="I340" i="9"/>
  <c r="H340" i="9"/>
  <c r="G340" i="9"/>
  <c r="F340" i="9"/>
  <c r="E340" i="9"/>
  <c r="D340" i="9"/>
  <c r="C340" i="9"/>
  <c r="B340" i="9"/>
  <c r="A340" i="9"/>
  <c r="X339" i="9"/>
  <c r="W339" i="9"/>
  <c r="V339" i="9"/>
  <c r="U339" i="9"/>
  <c r="T339" i="9"/>
  <c r="S339" i="9"/>
  <c r="R339" i="9"/>
  <c r="Q339" i="9"/>
  <c r="P339" i="9"/>
  <c r="O339" i="9"/>
  <c r="N339" i="9"/>
  <c r="M339" i="9"/>
  <c r="L339" i="9"/>
  <c r="K339" i="9"/>
  <c r="J339" i="9"/>
  <c r="I339" i="9"/>
  <c r="H339" i="9"/>
  <c r="G339" i="9"/>
  <c r="F339" i="9"/>
  <c r="E339" i="9"/>
  <c r="D339" i="9"/>
  <c r="C339" i="9"/>
  <c r="B339" i="9"/>
  <c r="A339" i="9"/>
  <c r="X338" i="9"/>
  <c r="W338" i="9"/>
  <c r="V338" i="9"/>
  <c r="U338" i="9"/>
  <c r="T338" i="9"/>
  <c r="S338" i="9"/>
  <c r="R338" i="9"/>
  <c r="Q338" i="9"/>
  <c r="P338" i="9"/>
  <c r="O338" i="9"/>
  <c r="N338" i="9"/>
  <c r="M338" i="9"/>
  <c r="L338" i="9"/>
  <c r="K338" i="9"/>
  <c r="J338" i="9"/>
  <c r="I338" i="9"/>
  <c r="H338" i="9"/>
  <c r="G338" i="9"/>
  <c r="F338" i="9"/>
  <c r="E338" i="9"/>
  <c r="D338" i="9"/>
  <c r="C338" i="9"/>
  <c r="B338" i="9"/>
  <c r="A338" i="9"/>
  <c r="X337" i="9"/>
  <c r="W337" i="9"/>
  <c r="V337" i="9"/>
  <c r="U337" i="9"/>
  <c r="T337" i="9"/>
  <c r="S337" i="9"/>
  <c r="R337" i="9"/>
  <c r="Q337" i="9"/>
  <c r="P337" i="9"/>
  <c r="O337" i="9"/>
  <c r="N337" i="9"/>
  <c r="M337" i="9"/>
  <c r="L337" i="9"/>
  <c r="K337" i="9"/>
  <c r="J337" i="9"/>
  <c r="I337" i="9"/>
  <c r="H337" i="9"/>
  <c r="G337" i="9"/>
  <c r="F337" i="9"/>
  <c r="E337" i="9"/>
  <c r="D337" i="9"/>
  <c r="C337" i="9"/>
  <c r="B337" i="9"/>
  <c r="A337" i="9"/>
  <c r="X336" i="9"/>
  <c r="W336" i="9"/>
  <c r="V336" i="9"/>
  <c r="U336" i="9"/>
  <c r="T336" i="9"/>
  <c r="S336" i="9"/>
  <c r="R336" i="9"/>
  <c r="Q336" i="9"/>
  <c r="P336" i="9"/>
  <c r="O336" i="9"/>
  <c r="N336" i="9"/>
  <c r="M336" i="9"/>
  <c r="L336" i="9"/>
  <c r="K336" i="9"/>
  <c r="J336" i="9"/>
  <c r="I336" i="9"/>
  <c r="H336" i="9"/>
  <c r="G336" i="9"/>
  <c r="F336" i="9"/>
  <c r="E336" i="9"/>
  <c r="D336" i="9"/>
  <c r="C336" i="9"/>
  <c r="B336" i="9"/>
  <c r="A336" i="9"/>
  <c r="X335" i="9"/>
  <c r="W335" i="9"/>
  <c r="V335" i="9"/>
  <c r="U335" i="9"/>
  <c r="T335" i="9"/>
  <c r="S335" i="9"/>
  <c r="R335" i="9"/>
  <c r="Q335" i="9"/>
  <c r="P335" i="9"/>
  <c r="O335" i="9"/>
  <c r="N335" i="9"/>
  <c r="M335" i="9"/>
  <c r="L335" i="9"/>
  <c r="K335" i="9"/>
  <c r="J335" i="9"/>
  <c r="I335" i="9"/>
  <c r="H335" i="9"/>
  <c r="G335" i="9"/>
  <c r="F335" i="9"/>
  <c r="E335" i="9"/>
  <c r="D335" i="9"/>
  <c r="C335" i="9"/>
  <c r="B335" i="9"/>
  <c r="A335" i="9"/>
  <c r="X334" i="9"/>
  <c r="W334" i="9"/>
  <c r="V334" i="9"/>
  <c r="U334" i="9"/>
  <c r="T334" i="9"/>
  <c r="S334" i="9"/>
  <c r="R334" i="9"/>
  <c r="Q334" i="9"/>
  <c r="P334" i="9"/>
  <c r="O334" i="9"/>
  <c r="N334" i="9"/>
  <c r="M334" i="9"/>
  <c r="L334" i="9"/>
  <c r="K334" i="9"/>
  <c r="J334" i="9"/>
  <c r="I334" i="9"/>
  <c r="H334" i="9"/>
  <c r="G334" i="9"/>
  <c r="F334" i="9"/>
  <c r="E334" i="9"/>
  <c r="D334" i="9"/>
  <c r="C334" i="9"/>
  <c r="B334" i="9"/>
  <c r="A334" i="9"/>
  <c r="X333" i="9"/>
  <c r="W333" i="9"/>
  <c r="V333" i="9"/>
  <c r="U333" i="9"/>
  <c r="T333" i="9"/>
  <c r="S333" i="9"/>
  <c r="R333" i="9"/>
  <c r="Q333" i="9"/>
  <c r="P333" i="9"/>
  <c r="O333" i="9"/>
  <c r="N333" i="9"/>
  <c r="M333" i="9"/>
  <c r="L333" i="9"/>
  <c r="K333" i="9"/>
  <c r="J333" i="9"/>
  <c r="I333" i="9"/>
  <c r="H333" i="9"/>
  <c r="G333" i="9"/>
  <c r="F333" i="9"/>
  <c r="E333" i="9"/>
  <c r="D333" i="9"/>
  <c r="C333" i="9"/>
  <c r="B333" i="9"/>
  <c r="A333" i="9"/>
  <c r="X332" i="9"/>
  <c r="W332" i="9"/>
  <c r="V332" i="9"/>
  <c r="U332" i="9"/>
  <c r="T332" i="9"/>
  <c r="S332" i="9"/>
  <c r="R332" i="9"/>
  <c r="Q332" i="9"/>
  <c r="P332" i="9"/>
  <c r="O332" i="9"/>
  <c r="N332" i="9"/>
  <c r="M332" i="9"/>
  <c r="L332" i="9"/>
  <c r="K332" i="9"/>
  <c r="J332" i="9"/>
  <c r="I332" i="9"/>
  <c r="H332" i="9"/>
  <c r="G332" i="9"/>
  <c r="F332" i="9"/>
  <c r="E332" i="9"/>
  <c r="D332" i="9"/>
  <c r="C332" i="9"/>
  <c r="B332" i="9"/>
  <c r="A332" i="9"/>
  <c r="X331" i="9"/>
  <c r="W331" i="9"/>
  <c r="V331" i="9"/>
  <c r="U331" i="9"/>
  <c r="T331" i="9"/>
  <c r="S331" i="9"/>
  <c r="R331" i="9"/>
  <c r="Q331" i="9"/>
  <c r="P331" i="9"/>
  <c r="O331" i="9"/>
  <c r="N331" i="9"/>
  <c r="M331" i="9"/>
  <c r="L331" i="9"/>
  <c r="K331" i="9"/>
  <c r="J331" i="9"/>
  <c r="I331" i="9"/>
  <c r="H331" i="9"/>
  <c r="G331" i="9"/>
  <c r="F331" i="9"/>
  <c r="E331" i="9"/>
  <c r="D331" i="9"/>
  <c r="C331" i="9"/>
  <c r="B331" i="9"/>
  <c r="A331" i="9"/>
  <c r="X330" i="9"/>
  <c r="W330" i="9"/>
  <c r="V330" i="9"/>
  <c r="U330" i="9"/>
  <c r="T330" i="9"/>
  <c r="S330" i="9"/>
  <c r="R330" i="9"/>
  <c r="Q330" i="9"/>
  <c r="P330" i="9"/>
  <c r="O330" i="9"/>
  <c r="N330" i="9"/>
  <c r="M330" i="9"/>
  <c r="L330" i="9"/>
  <c r="K330" i="9"/>
  <c r="J330" i="9"/>
  <c r="I330" i="9"/>
  <c r="H330" i="9"/>
  <c r="G330" i="9"/>
  <c r="F330" i="9"/>
  <c r="E330" i="9"/>
  <c r="D330" i="9"/>
  <c r="C330" i="9"/>
  <c r="B330" i="9"/>
  <c r="A330" i="9"/>
  <c r="X329" i="9"/>
  <c r="W329" i="9"/>
  <c r="V329" i="9"/>
  <c r="U329" i="9"/>
  <c r="T329" i="9"/>
  <c r="S329" i="9"/>
  <c r="R329" i="9"/>
  <c r="Q329" i="9"/>
  <c r="P329" i="9"/>
  <c r="O329" i="9"/>
  <c r="N329" i="9"/>
  <c r="M329" i="9"/>
  <c r="L329" i="9"/>
  <c r="K329" i="9"/>
  <c r="J329" i="9"/>
  <c r="I329" i="9"/>
  <c r="H329" i="9"/>
  <c r="G329" i="9"/>
  <c r="F329" i="9"/>
  <c r="E329" i="9"/>
  <c r="D329" i="9"/>
  <c r="C329" i="9"/>
  <c r="B329" i="9"/>
  <c r="A329" i="9"/>
  <c r="X328" i="9"/>
  <c r="W328" i="9"/>
  <c r="V328" i="9"/>
  <c r="U328" i="9"/>
  <c r="T328" i="9"/>
  <c r="S328" i="9"/>
  <c r="R328" i="9"/>
  <c r="Q328" i="9"/>
  <c r="P328" i="9"/>
  <c r="O328" i="9"/>
  <c r="N328" i="9"/>
  <c r="M328" i="9"/>
  <c r="L328" i="9"/>
  <c r="K328" i="9"/>
  <c r="J328" i="9"/>
  <c r="I328" i="9"/>
  <c r="H328" i="9"/>
  <c r="G328" i="9"/>
  <c r="F328" i="9"/>
  <c r="E328" i="9"/>
  <c r="D328" i="9"/>
  <c r="C328" i="9"/>
  <c r="B328" i="9"/>
  <c r="A328" i="9"/>
  <c r="X327" i="9"/>
  <c r="W327" i="9"/>
  <c r="V327" i="9"/>
  <c r="U327" i="9"/>
  <c r="T327" i="9"/>
  <c r="S327" i="9"/>
  <c r="R327" i="9"/>
  <c r="Q327" i="9"/>
  <c r="P327" i="9"/>
  <c r="O327" i="9"/>
  <c r="N327" i="9"/>
  <c r="M327" i="9"/>
  <c r="L327" i="9"/>
  <c r="K327" i="9"/>
  <c r="J327" i="9"/>
  <c r="I327" i="9"/>
  <c r="H327" i="9"/>
  <c r="G327" i="9"/>
  <c r="F327" i="9"/>
  <c r="E327" i="9"/>
  <c r="D327" i="9"/>
  <c r="C327" i="9"/>
  <c r="B327" i="9"/>
  <c r="A327" i="9"/>
  <c r="X326" i="9"/>
  <c r="W326" i="9"/>
  <c r="V326" i="9"/>
  <c r="U326" i="9"/>
  <c r="T326" i="9"/>
  <c r="S326" i="9"/>
  <c r="R326" i="9"/>
  <c r="Q326" i="9"/>
  <c r="P326" i="9"/>
  <c r="O326" i="9"/>
  <c r="N326" i="9"/>
  <c r="M326" i="9"/>
  <c r="L326" i="9"/>
  <c r="K326" i="9"/>
  <c r="J326" i="9"/>
  <c r="I326" i="9"/>
  <c r="H326" i="9"/>
  <c r="G326" i="9"/>
  <c r="F326" i="9"/>
  <c r="E326" i="9"/>
  <c r="D326" i="9"/>
  <c r="C326" i="9"/>
  <c r="B326" i="9"/>
  <c r="A326" i="9"/>
  <c r="X325" i="9"/>
  <c r="W325" i="9"/>
  <c r="V325" i="9"/>
  <c r="U325" i="9"/>
  <c r="T325" i="9"/>
  <c r="S325" i="9"/>
  <c r="R325" i="9"/>
  <c r="Q325" i="9"/>
  <c r="P325" i="9"/>
  <c r="O325" i="9"/>
  <c r="N325" i="9"/>
  <c r="M325" i="9"/>
  <c r="L325" i="9"/>
  <c r="K325" i="9"/>
  <c r="J325" i="9"/>
  <c r="I325" i="9"/>
  <c r="H325" i="9"/>
  <c r="G325" i="9"/>
  <c r="F325" i="9"/>
  <c r="E325" i="9"/>
  <c r="D325" i="9"/>
  <c r="C325" i="9"/>
  <c r="B325" i="9"/>
  <c r="A325" i="9"/>
  <c r="X324" i="9"/>
  <c r="W324" i="9"/>
  <c r="V324" i="9"/>
  <c r="U324" i="9"/>
  <c r="T324" i="9"/>
  <c r="S324" i="9"/>
  <c r="R324" i="9"/>
  <c r="Q324" i="9"/>
  <c r="P324" i="9"/>
  <c r="O324" i="9"/>
  <c r="N324" i="9"/>
  <c r="M324" i="9"/>
  <c r="L324" i="9"/>
  <c r="K324" i="9"/>
  <c r="J324" i="9"/>
  <c r="I324" i="9"/>
  <c r="H324" i="9"/>
  <c r="G324" i="9"/>
  <c r="F324" i="9"/>
  <c r="E324" i="9"/>
  <c r="D324" i="9"/>
  <c r="C324" i="9"/>
  <c r="B324" i="9"/>
  <c r="A324" i="9"/>
  <c r="X323" i="9"/>
  <c r="W323" i="9"/>
  <c r="V323" i="9"/>
  <c r="U323" i="9"/>
  <c r="T323" i="9"/>
  <c r="S323" i="9"/>
  <c r="R323" i="9"/>
  <c r="Q323" i="9"/>
  <c r="P323" i="9"/>
  <c r="O323" i="9"/>
  <c r="N323" i="9"/>
  <c r="M323" i="9"/>
  <c r="L323" i="9"/>
  <c r="K323" i="9"/>
  <c r="J323" i="9"/>
  <c r="I323" i="9"/>
  <c r="H323" i="9"/>
  <c r="G323" i="9"/>
  <c r="F323" i="9"/>
  <c r="E323" i="9"/>
  <c r="D323" i="9"/>
  <c r="C323" i="9"/>
  <c r="B323" i="9"/>
  <c r="A323" i="9"/>
  <c r="X322" i="9"/>
  <c r="W322" i="9"/>
  <c r="V322" i="9"/>
  <c r="U322" i="9"/>
  <c r="T322" i="9"/>
  <c r="S322" i="9"/>
  <c r="R322" i="9"/>
  <c r="Q322" i="9"/>
  <c r="P322" i="9"/>
  <c r="O322" i="9"/>
  <c r="N322" i="9"/>
  <c r="M322" i="9"/>
  <c r="L322" i="9"/>
  <c r="K322" i="9"/>
  <c r="J322" i="9"/>
  <c r="I322" i="9"/>
  <c r="H322" i="9"/>
  <c r="G322" i="9"/>
  <c r="F322" i="9"/>
  <c r="E322" i="9"/>
  <c r="D322" i="9"/>
  <c r="C322" i="9"/>
  <c r="B322" i="9"/>
  <c r="A322" i="9"/>
  <c r="X321" i="9"/>
  <c r="W321" i="9"/>
  <c r="V321" i="9"/>
  <c r="U321" i="9"/>
  <c r="T321" i="9"/>
  <c r="S321" i="9"/>
  <c r="R321" i="9"/>
  <c r="Q321" i="9"/>
  <c r="P321" i="9"/>
  <c r="O321" i="9"/>
  <c r="N321" i="9"/>
  <c r="M321" i="9"/>
  <c r="L321" i="9"/>
  <c r="K321" i="9"/>
  <c r="J321" i="9"/>
  <c r="I321" i="9"/>
  <c r="H321" i="9"/>
  <c r="G321" i="9"/>
  <c r="F321" i="9"/>
  <c r="E321" i="9"/>
  <c r="D321" i="9"/>
  <c r="C321" i="9"/>
  <c r="B321" i="9"/>
  <c r="A321" i="9"/>
  <c r="X320" i="9"/>
  <c r="W320" i="9"/>
  <c r="V320" i="9"/>
  <c r="U320" i="9"/>
  <c r="T320" i="9"/>
  <c r="S320" i="9"/>
  <c r="R320" i="9"/>
  <c r="Q320" i="9"/>
  <c r="P320" i="9"/>
  <c r="O320" i="9"/>
  <c r="N320" i="9"/>
  <c r="M320" i="9"/>
  <c r="L320" i="9"/>
  <c r="K320" i="9"/>
  <c r="J320" i="9"/>
  <c r="I320" i="9"/>
  <c r="H320" i="9"/>
  <c r="G320" i="9"/>
  <c r="F320" i="9"/>
  <c r="E320" i="9"/>
  <c r="D320" i="9"/>
  <c r="C320" i="9"/>
  <c r="B320" i="9"/>
  <c r="A320" i="9"/>
  <c r="X319" i="9"/>
  <c r="W319" i="9"/>
  <c r="V319" i="9"/>
  <c r="U319" i="9"/>
  <c r="T319" i="9"/>
  <c r="S319" i="9"/>
  <c r="R319" i="9"/>
  <c r="Q319" i="9"/>
  <c r="P319" i="9"/>
  <c r="O319" i="9"/>
  <c r="N319" i="9"/>
  <c r="M319" i="9"/>
  <c r="L319" i="9"/>
  <c r="K319" i="9"/>
  <c r="J319" i="9"/>
  <c r="I319" i="9"/>
  <c r="H319" i="9"/>
  <c r="G319" i="9"/>
  <c r="F319" i="9"/>
  <c r="E319" i="9"/>
  <c r="D319" i="9"/>
  <c r="C319" i="9"/>
  <c r="B319" i="9"/>
  <c r="A319" i="9"/>
  <c r="X318" i="9"/>
  <c r="W318" i="9"/>
  <c r="V318" i="9"/>
  <c r="U318" i="9"/>
  <c r="T318" i="9"/>
  <c r="S318" i="9"/>
  <c r="R318" i="9"/>
  <c r="Q318" i="9"/>
  <c r="P318" i="9"/>
  <c r="O318" i="9"/>
  <c r="N318" i="9"/>
  <c r="M318" i="9"/>
  <c r="L318" i="9"/>
  <c r="K318" i="9"/>
  <c r="J318" i="9"/>
  <c r="I318" i="9"/>
  <c r="H318" i="9"/>
  <c r="G318" i="9"/>
  <c r="F318" i="9"/>
  <c r="E318" i="9"/>
  <c r="D318" i="9"/>
  <c r="C318" i="9"/>
  <c r="B318" i="9"/>
  <c r="A318" i="9"/>
  <c r="X317" i="9"/>
  <c r="W317" i="9"/>
  <c r="V317" i="9"/>
  <c r="U317" i="9"/>
  <c r="T317" i="9"/>
  <c r="S317" i="9"/>
  <c r="R317" i="9"/>
  <c r="Q317" i="9"/>
  <c r="P317" i="9"/>
  <c r="O317" i="9"/>
  <c r="N317" i="9"/>
  <c r="M317" i="9"/>
  <c r="L317" i="9"/>
  <c r="K317" i="9"/>
  <c r="J317" i="9"/>
  <c r="I317" i="9"/>
  <c r="H317" i="9"/>
  <c r="G317" i="9"/>
  <c r="F317" i="9"/>
  <c r="E317" i="9"/>
  <c r="D317" i="9"/>
  <c r="C317" i="9"/>
  <c r="B317" i="9"/>
  <c r="A317" i="9"/>
  <c r="X316" i="9"/>
  <c r="W316" i="9"/>
  <c r="V316" i="9"/>
  <c r="U316" i="9"/>
  <c r="T316" i="9"/>
  <c r="S316" i="9"/>
  <c r="R316" i="9"/>
  <c r="Q316" i="9"/>
  <c r="P316" i="9"/>
  <c r="O316" i="9"/>
  <c r="N316" i="9"/>
  <c r="M316" i="9"/>
  <c r="L316" i="9"/>
  <c r="K316" i="9"/>
  <c r="J316" i="9"/>
  <c r="I316" i="9"/>
  <c r="H316" i="9"/>
  <c r="G316" i="9"/>
  <c r="F316" i="9"/>
  <c r="E316" i="9"/>
  <c r="D316" i="9"/>
  <c r="C316" i="9"/>
  <c r="B316" i="9"/>
  <c r="A316" i="9"/>
  <c r="X315" i="9"/>
  <c r="W315" i="9"/>
  <c r="V315" i="9"/>
  <c r="U315" i="9"/>
  <c r="T315" i="9"/>
  <c r="S315" i="9"/>
  <c r="R315" i="9"/>
  <c r="Q315" i="9"/>
  <c r="P315" i="9"/>
  <c r="O315" i="9"/>
  <c r="N315" i="9"/>
  <c r="M315" i="9"/>
  <c r="L315" i="9"/>
  <c r="K315" i="9"/>
  <c r="J315" i="9"/>
  <c r="I315" i="9"/>
  <c r="H315" i="9"/>
  <c r="G315" i="9"/>
  <c r="F315" i="9"/>
  <c r="E315" i="9"/>
  <c r="D315" i="9"/>
  <c r="C315" i="9"/>
  <c r="B315" i="9"/>
  <c r="A315" i="9"/>
  <c r="X314" i="9"/>
  <c r="W314" i="9"/>
  <c r="V314" i="9"/>
  <c r="U314" i="9"/>
  <c r="T314" i="9"/>
  <c r="S314" i="9"/>
  <c r="R314" i="9"/>
  <c r="Q314" i="9"/>
  <c r="P314" i="9"/>
  <c r="O314" i="9"/>
  <c r="N314" i="9"/>
  <c r="M314" i="9"/>
  <c r="L314" i="9"/>
  <c r="K314" i="9"/>
  <c r="J314" i="9"/>
  <c r="I314" i="9"/>
  <c r="H314" i="9"/>
  <c r="G314" i="9"/>
  <c r="F314" i="9"/>
  <c r="E314" i="9"/>
  <c r="D314" i="9"/>
  <c r="C314" i="9"/>
  <c r="B314" i="9"/>
  <c r="A314" i="9"/>
  <c r="X313" i="9"/>
  <c r="W313" i="9"/>
  <c r="V313" i="9"/>
  <c r="U313" i="9"/>
  <c r="T313" i="9"/>
  <c r="S313" i="9"/>
  <c r="R313" i="9"/>
  <c r="Q313" i="9"/>
  <c r="P313" i="9"/>
  <c r="O313" i="9"/>
  <c r="N313" i="9"/>
  <c r="M313" i="9"/>
  <c r="L313" i="9"/>
  <c r="K313" i="9"/>
  <c r="J313" i="9"/>
  <c r="I313" i="9"/>
  <c r="H313" i="9"/>
  <c r="G313" i="9"/>
  <c r="F313" i="9"/>
  <c r="E313" i="9"/>
  <c r="D313" i="9"/>
  <c r="C313" i="9"/>
  <c r="B313" i="9"/>
  <c r="A313" i="9"/>
  <c r="X312" i="9"/>
  <c r="W312" i="9"/>
  <c r="V312" i="9"/>
  <c r="U312" i="9"/>
  <c r="T312" i="9"/>
  <c r="S312" i="9"/>
  <c r="R312" i="9"/>
  <c r="Q312" i="9"/>
  <c r="P312" i="9"/>
  <c r="O312" i="9"/>
  <c r="N312" i="9"/>
  <c r="M312" i="9"/>
  <c r="L312" i="9"/>
  <c r="K312" i="9"/>
  <c r="J312" i="9"/>
  <c r="I312" i="9"/>
  <c r="H312" i="9"/>
  <c r="G312" i="9"/>
  <c r="F312" i="9"/>
  <c r="E312" i="9"/>
  <c r="D312" i="9"/>
  <c r="C312" i="9"/>
  <c r="B312" i="9"/>
  <c r="A312" i="9"/>
  <c r="X311" i="9"/>
  <c r="W311" i="9"/>
  <c r="V311" i="9"/>
  <c r="U311" i="9"/>
  <c r="T311" i="9"/>
  <c r="S311" i="9"/>
  <c r="R311" i="9"/>
  <c r="Q311" i="9"/>
  <c r="P311" i="9"/>
  <c r="O311" i="9"/>
  <c r="N311" i="9"/>
  <c r="M311" i="9"/>
  <c r="L311" i="9"/>
  <c r="K311" i="9"/>
  <c r="J311" i="9"/>
  <c r="I311" i="9"/>
  <c r="H311" i="9"/>
  <c r="G311" i="9"/>
  <c r="F311" i="9"/>
  <c r="E311" i="9"/>
  <c r="D311" i="9"/>
  <c r="C311" i="9"/>
  <c r="B311" i="9"/>
  <c r="A311" i="9"/>
  <c r="X310" i="9"/>
  <c r="W310" i="9"/>
  <c r="V310" i="9"/>
  <c r="U310" i="9"/>
  <c r="T310" i="9"/>
  <c r="S310" i="9"/>
  <c r="R310" i="9"/>
  <c r="Q310" i="9"/>
  <c r="P310" i="9"/>
  <c r="O310" i="9"/>
  <c r="N310" i="9"/>
  <c r="M310" i="9"/>
  <c r="L310" i="9"/>
  <c r="K310" i="9"/>
  <c r="J310" i="9"/>
  <c r="I310" i="9"/>
  <c r="H310" i="9"/>
  <c r="G310" i="9"/>
  <c r="F310" i="9"/>
  <c r="E310" i="9"/>
  <c r="D310" i="9"/>
  <c r="C310" i="9"/>
  <c r="B310" i="9"/>
  <c r="A310" i="9"/>
  <c r="X309" i="9"/>
  <c r="W309" i="9"/>
  <c r="V309" i="9"/>
  <c r="U309" i="9"/>
  <c r="T309" i="9"/>
  <c r="S309" i="9"/>
  <c r="R309" i="9"/>
  <c r="Q309" i="9"/>
  <c r="P309" i="9"/>
  <c r="O309" i="9"/>
  <c r="N309" i="9"/>
  <c r="M309" i="9"/>
  <c r="L309" i="9"/>
  <c r="K309" i="9"/>
  <c r="J309" i="9"/>
  <c r="I309" i="9"/>
  <c r="H309" i="9"/>
  <c r="G309" i="9"/>
  <c r="F309" i="9"/>
  <c r="E309" i="9"/>
  <c r="D309" i="9"/>
  <c r="C309" i="9"/>
  <c r="B309" i="9"/>
  <c r="A309" i="9"/>
  <c r="X308" i="9"/>
  <c r="W308" i="9"/>
  <c r="V308" i="9"/>
  <c r="U308" i="9"/>
  <c r="T308" i="9"/>
  <c r="S308" i="9"/>
  <c r="R308" i="9"/>
  <c r="Q308" i="9"/>
  <c r="P308" i="9"/>
  <c r="O308" i="9"/>
  <c r="N308" i="9"/>
  <c r="M308" i="9"/>
  <c r="L308" i="9"/>
  <c r="K308" i="9"/>
  <c r="J308" i="9"/>
  <c r="I308" i="9"/>
  <c r="H308" i="9"/>
  <c r="G308" i="9"/>
  <c r="F308" i="9"/>
  <c r="E308" i="9"/>
  <c r="D308" i="9"/>
  <c r="C308" i="9"/>
  <c r="B308" i="9"/>
  <c r="A308" i="9"/>
  <c r="X307" i="9"/>
  <c r="W307" i="9"/>
  <c r="V307" i="9"/>
  <c r="U307" i="9"/>
  <c r="T307" i="9"/>
  <c r="S307" i="9"/>
  <c r="R307" i="9"/>
  <c r="Q307" i="9"/>
  <c r="P307" i="9"/>
  <c r="O307" i="9"/>
  <c r="N307" i="9"/>
  <c r="M307" i="9"/>
  <c r="L307" i="9"/>
  <c r="K307" i="9"/>
  <c r="J307" i="9"/>
  <c r="I307" i="9"/>
  <c r="H307" i="9"/>
  <c r="G307" i="9"/>
  <c r="F307" i="9"/>
  <c r="E307" i="9"/>
  <c r="D307" i="9"/>
  <c r="C307" i="9"/>
  <c r="B307" i="9"/>
  <c r="A307" i="9"/>
  <c r="X306" i="9"/>
  <c r="W306" i="9"/>
  <c r="V306" i="9"/>
  <c r="U306" i="9"/>
  <c r="T306" i="9"/>
  <c r="S306" i="9"/>
  <c r="R306" i="9"/>
  <c r="Q306" i="9"/>
  <c r="P306" i="9"/>
  <c r="O306" i="9"/>
  <c r="N306" i="9"/>
  <c r="M306" i="9"/>
  <c r="L306" i="9"/>
  <c r="K306" i="9"/>
  <c r="J306" i="9"/>
  <c r="I306" i="9"/>
  <c r="H306" i="9"/>
  <c r="G306" i="9"/>
  <c r="F306" i="9"/>
  <c r="E306" i="9"/>
  <c r="D306" i="9"/>
  <c r="C306" i="9"/>
  <c r="B306" i="9"/>
  <c r="A306" i="9"/>
  <c r="X305" i="9"/>
  <c r="W305" i="9"/>
  <c r="V305" i="9"/>
  <c r="U305" i="9"/>
  <c r="T305" i="9"/>
  <c r="S305" i="9"/>
  <c r="R305" i="9"/>
  <c r="Q305" i="9"/>
  <c r="P305" i="9"/>
  <c r="O305" i="9"/>
  <c r="N305" i="9"/>
  <c r="M305" i="9"/>
  <c r="L305" i="9"/>
  <c r="K305" i="9"/>
  <c r="J305" i="9"/>
  <c r="I305" i="9"/>
  <c r="H305" i="9"/>
  <c r="G305" i="9"/>
  <c r="F305" i="9"/>
  <c r="E305" i="9"/>
  <c r="D305" i="9"/>
  <c r="C305" i="9"/>
  <c r="B305" i="9"/>
  <c r="A305" i="9"/>
  <c r="X304" i="9"/>
  <c r="W304" i="9"/>
  <c r="V304" i="9"/>
  <c r="U304" i="9"/>
  <c r="T304" i="9"/>
  <c r="S304" i="9"/>
  <c r="R304" i="9"/>
  <c r="Q304" i="9"/>
  <c r="P304" i="9"/>
  <c r="O304" i="9"/>
  <c r="N304" i="9"/>
  <c r="M304" i="9"/>
  <c r="L304" i="9"/>
  <c r="K304" i="9"/>
  <c r="J304" i="9"/>
  <c r="I304" i="9"/>
  <c r="H304" i="9"/>
  <c r="G304" i="9"/>
  <c r="F304" i="9"/>
  <c r="E304" i="9"/>
  <c r="D304" i="9"/>
  <c r="C304" i="9"/>
  <c r="B304" i="9"/>
  <c r="A304" i="9"/>
  <c r="X303" i="9"/>
  <c r="W303" i="9"/>
  <c r="V303" i="9"/>
  <c r="U303" i="9"/>
  <c r="T303" i="9"/>
  <c r="S303" i="9"/>
  <c r="R303" i="9"/>
  <c r="Q303" i="9"/>
  <c r="P303" i="9"/>
  <c r="O303" i="9"/>
  <c r="N303" i="9"/>
  <c r="M303" i="9"/>
  <c r="L303" i="9"/>
  <c r="K303" i="9"/>
  <c r="J303" i="9"/>
  <c r="I303" i="9"/>
  <c r="H303" i="9"/>
  <c r="G303" i="9"/>
  <c r="F303" i="9"/>
  <c r="E303" i="9"/>
  <c r="D303" i="9"/>
  <c r="C303" i="9"/>
  <c r="B303" i="9"/>
  <c r="A303" i="9"/>
  <c r="X302" i="9"/>
  <c r="W302" i="9"/>
  <c r="V302" i="9"/>
  <c r="U302" i="9"/>
  <c r="T302" i="9"/>
  <c r="S302" i="9"/>
  <c r="R302" i="9"/>
  <c r="Q302" i="9"/>
  <c r="P302" i="9"/>
  <c r="O302" i="9"/>
  <c r="N302" i="9"/>
  <c r="M302" i="9"/>
  <c r="L302" i="9"/>
  <c r="K302" i="9"/>
  <c r="J302" i="9"/>
  <c r="I302" i="9"/>
  <c r="H302" i="9"/>
  <c r="G302" i="9"/>
  <c r="F302" i="9"/>
  <c r="E302" i="9"/>
  <c r="D302" i="9"/>
  <c r="C302" i="9"/>
  <c r="B302" i="9"/>
  <c r="A302" i="9"/>
  <c r="X301" i="9"/>
  <c r="W301" i="9"/>
  <c r="V301" i="9"/>
  <c r="U301" i="9"/>
  <c r="T301" i="9"/>
  <c r="S301" i="9"/>
  <c r="R301" i="9"/>
  <c r="Q301" i="9"/>
  <c r="P301" i="9"/>
  <c r="O301" i="9"/>
  <c r="N301" i="9"/>
  <c r="M301" i="9"/>
  <c r="L301" i="9"/>
  <c r="K301" i="9"/>
  <c r="J301" i="9"/>
  <c r="I301" i="9"/>
  <c r="H301" i="9"/>
  <c r="G301" i="9"/>
  <c r="F301" i="9"/>
  <c r="E301" i="9"/>
  <c r="D301" i="9"/>
  <c r="C301" i="9"/>
  <c r="B301" i="9"/>
  <c r="A301" i="9"/>
  <c r="X300" i="9"/>
  <c r="W300" i="9"/>
  <c r="V300" i="9"/>
  <c r="U300" i="9"/>
  <c r="T300" i="9"/>
  <c r="S300" i="9"/>
  <c r="R300" i="9"/>
  <c r="Q300" i="9"/>
  <c r="P300" i="9"/>
  <c r="O300" i="9"/>
  <c r="N300" i="9"/>
  <c r="M300" i="9"/>
  <c r="L300" i="9"/>
  <c r="K300" i="9"/>
  <c r="J300" i="9"/>
  <c r="I300" i="9"/>
  <c r="H300" i="9"/>
  <c r="G300" i="9"/>
  <c r="F300" i="9"/>
  <c r="E300" i="9"/>
  <c r="D300" i="9"/>
  <c r="C300" i="9"/>
  <c r="B300" i="9"/>
  <c r="A300" i="9"/>
  <c r="X299" i="9"/>
  <c r="W299" i="9"/>
  <c r="V299" i="9"/>
  <c r="U299" i="9"/>
  <c r="T299" i="9"/>
  <c r="S299" i="9"/>
  <c r="R299" i="9"/>
  <c r="Q299" i="9"/>
  <c r="P299" i="9"/>
  <c r="O299" i="9"/>
  <c r="N299" i="9"/>
  <c r="M299" i="9"/>
  <c r="L299" i="9"/>
  <c r="K299" i="9"/>
  <c r="J299" i="9"/>
  <c r="I299" i="9"/>
  <c r="H299" i="9"/>
  <c r="G299" i="9"/>
  <c r="F299" i="9"/>
  <c r="E299" i="9"/>
  <c r="D299" i="9"/>
  <c r="C299" i="9"/>
  <c r="B299" i="9"/>
  <c r="A299" i="9"/>
  <c r="X298" i="9"/>
  <c r="W298" i="9"/>
  <c r="V298" i="9"/>
  <c r="U298" i="9"/>
  <c r="T298" i="9"/>
  <c r="S298" i="9"/>
  <c r="R298" i="9"/>
  <c r="Q298" i="9"/>
  <c r="P298" i="9"/>
  <c r="O298" i="9"/>
  <c r="N298" i="9"/>
  <c r="M298" i="9"/>
  <c r="L298" i="9"/>
  <c r="K298" i="9"/>
  <c r="J298" i="9"/>
  <c r="I298" i="9"/>
  <c r="H298" i="9"/>
  <c r="G298" i="9"/>
  <c r="F298" i="9"/>
  <c r="E298" i="9"/>
  <c r="D298" i="9"/>
  <c r="C298" i="9"/>
  <c r="B298" i="9"/>
  <c r="A298" i="9"/>
  <c r="X297" i="9"/>
  <c r="W297" i="9"/>
  <c r="V297" i="9"/>
  <c r="U297" i="9"/>
  <c r="T297" i="9"/>
  <c r="S297" i="9"/>
  <c r="R297" i="9"/>
  <c r="Q297" i="9"/>
  <c r="P297" i="9"/>
  <c r="O297" i="9"/>
  <c r="N297" i="9"/>
  <c r="M297" i="9"/>
  <c r="L297" i="9"/>
  <c r="K297" i="9"/>
  <c r="J297" i="9"/>
  <c r="I297" i="9"/>
  <c r="H297" i="9"/>
  <c r="G297" i="9"/>
  <c r="F297" i="9"/>
  <c r="E297" i="9"/>
  <c r="D297" i="9"/>
  <c r="C297" i="9"/>
  <c r="B297" i="9"/>
  <c r="A297" i="9"/>
  <c r="X296" i="9"/>
  <c r="W296" i="9"/>
  <c r="V296" i="9"/>
  <c r="U296" i="9"/>
  <c r="T296" i="9"/>
  <c r="S296" i="9"/>
  <c r="R296" i="9"/>
  <c r="Q296" i="9"/>
  <c r="P296" i="9"/>
  <c r="O296" i="9"/>
  <c r="N296" i="9"/>
  <c r="M296" i="9"/>
  <c r="L296" i="9"/>
  <c r="K296" i="9"/>
  <c r="J296" i="9"/>
  <c r="I296" i="9"/>
  <c r="H296" i="9"/>
  <c r="G296" i="9"/>
  <c r="F296" i="9"/>
  <c r="E296" i="9"/>
  <c r="D296" i="9"/>
  <c r="C296" i="9"/>
  <c r="B296" i="9"/>
  <c r="A296" i="9"/>
  <c r="X295" i="9"/>
  <c r="W295" i="9"/>
  <c r="V295" i="9"/>
  <c r="U295" i="9"/>
  <c r="T295" i="9"/>
  <c r="S295" i="9"/>
  <c r="R295" i="9"/>
  <c r="Q295" i="9"/>
  <c r="P295" i="9"/>
  <c r="O295" i="9"/>
  <c r="N295" i="9"/>
  <c r="M295" i="9"/>
  <c r="L295" i="9"/>
  <c r="K295" i="9"/>
  <c r="J295" i="9"/>
  <c r="I295" i="9"/>
  <c r="H295" i="9"/>
  <c r="G295" i="9"/>
  <c r="F295" i="9"/>
  <c r="E295" i="9"/>
  <c r="D295" i="9"/>
  <c r="C295" i="9"/>
  <c r="B295" i="9"/>
  <c r="A295" i="9"/>
  <c r="X294" i="9"/>
  <c r="W294" i="9"/>
  <c r="V294" i="9"/>
  <c r="U294" i="9"/>
  <c r="T294" i="9"/>
  <c r="S294" i="9"/>
  <c r="R294" i="9"/>
  <c r="Q294" i="9"/>
  <c r="P294" i="9"/>
  <c r="O294" i="9"/>
  <c r="N294" i="9"/>
  <c r="M294" i="9"/>
  <c r="L294" i="9"/>
  <c r="K294" i="9"/>
  <c r="J294" i="9"/>
  <c r="I294" i="9"/>
  <c r="H294" i="9"/>
  <c r="G294" i="9"/>
  <c r="F294" i="9"/>
  <c r="E294" i="9"/>
  <c r="D294" i="9"/>
  <c r="C294" i="9"/>
  <c r="B294" i="9"/>
  <c r="A294" i="9"/>
  <c r="X293" i="9"/>
  <c r="W293" i="9"/>
  <c r="V293" i="9"/>
  <c r="U293" i="9"/>
  <c r="T293" i="9"/>
  <c r="S293" i="9"/>
  <c r="R293" i="9"/>
  <c r="Q293" i="9"/>
  <c r="P293" i="9"/>
  <c r="O293" i="9"/>
  <c r="N293" i="9"/>
  <c r="M293" i="9"/>
  <c r="L293" i="9"/>
  <c r="K293" i="9"/>
  <c r="J293" i="9"/>
  <c r="I293" i="9"/>
  <c r="H293" i="9"/>
  <c r="G293" i="9"/>
  <c r="F293" i="9"/>
  <c r="E293" i="9"/>
  <c r="D293" i="9"/>
  <c r="C293" i="9"/>
  <c r="B293" i="9"/>
  <c r="A293" i="9"/>
  <c r="X292" i="9"/>
  <c r="W292" i="9"/>
  <c r="V292" i="9"/>
  <c r="U292" i="9"/>
  <c r="T292" i="9"/>
  <c r="S292" i="9"/>
  <c r="R292" i="9"/>
  <c r="Q292" i="9"/>
  <c r="P292" i="9"/>
  <c r="O292" i="9"/>
  <c r="N292" i="9"/>
  <c r="M292" i="9"/>
  <c r="L292" i="9"/>
  <c r="K292" i="9"/>
  <c r="J292" i="9"/>
  <c r="I292" i="9"/>
  <c r="H292" i="9"/>
  <c r="G292" i="9"/>
  <c r="F292" i="9"/>
  <c r="E292" i="9"/>
  <c r="D292" i="9"/>
  <c r="C292" i="9"/>
  <c r="B292" i="9"/>
  <c r="A292" i="9"/>
  <c r="X291" i="9"/>
  <c r="W291" i="9"/>
  <c r="V291" i="9"/>
  <c r="U291" i="9"/>
  <c r="T291" i="9"/>
  <c r="S291" i="9"/>
  <c r="R291" i="9"/>
  <c r="Q291" i="9"/>
  <c r="P291" i="9"/>
  <c r="O291" i="9"/>
  <c r="N291" i="9"/>
  <c r="M291" i="9"/>
  <c r="L291" i="9"/>
  <c r="K291" i="9"/>
  <c r="J291" i="9"/>
  <c r="I291" i="9"/>
  <c r="H291" i="9"/>
  <c r="G291" i="9"/>
  <c r="F291" i="9"/>
  <c r="E291" i="9"/>
  <c r="D291" i="9"/>
  <c r="C291" i="9"/>
  <c r="B291" i="9"/>
  <c r="A291" i="9"/>
  <c r="X290" i="9"/>
  <c r="W290" i="9"/>
  <c r="V290" i="9"/>
  <c r="U290" i="9"/>
  <c r="T290" i="9"/>
  <c r="S290" i="9"/>
  <c r="R290" i="9"/>
  <c r="Q290" i="9"/>
  <c r="P290" i="9"/>
  <c r="O290" i="9"/>
  <c r="N290" i="9"/>
  <c r="M290" i="9"/>
  <c r="L290" i="9"/>
  <c r="K290" i="9"/>
  <c r="J290" i="9"/>
  <c r="I290" i="9"/>
  <c r="H290" i="9"/>
  <c r="G290" i="9"/>
  <c r="F290" i="9"/>
  <c r="E290" i="9"/>
  <c r="D290" i="9"/>
  <c r="C290" i="9"/>
  <c r="B290" i="9"/>
  <c r="A290" i="9"/>
  <c r="X289" i="9"/>
  <c r="W289" i="9"/>
  <c r="V289" i="9"/>
  <c r="U289" i="9"/>
  <c r="T289" i="9"/>
  <c r="S289" i="9"/>
  <c r="R289" i="9"/>
  <c r="Q289" i="9"/>
  <c r="P289" i="9"/>
  <c r="O289" i="9"/>
  <c r="N289" i="9"/>
  <c r="M289" i="9"/>
  <c r="L289" i="9"/>
  <c r="K289" i="9"/>
  <c r="J289" i="9"/>
  <c r="I289" i="9"/>
  <c r="H289" i="9"/>
  <c r="G289" i="9"/>
  <c r="F289" i="9"/>
  <c r="E289" i="9"/>
  <c r="D289" i="9"/>
  <c r="C289" i="9"/>
  <c r="B289" i="9"/>
  <c r="A289" i="9"/>
  <c r="X288" i="9"/>
  <c r="W288" i="9"/>
  <c r="V288" i="9"/>
  <c r="U288" i="9"/>
  <c r="T288" i="9"/>
  <c r="S288" i="9"/>
  <c r="R288" i="9"/>
  <c r="Q288" i="9"/>
  <c r="P288" i="9"/>
  <c r="O288" i="9"/>
  <c r="N288" i="9"/>
  <c r="M288" i="9"/>
  <c r="L288" i="9"/>
  <c r="K288" i="9"/>
  <c r="J288" i="9"/>
  <c r="I288" i="9"/>
  <c r="H288" i="9"/>
  <c r="G288" i="9"/>
  <c r="F288" i="9"/>
  <c r="E288" i="9"/>
  <c r="D288" i="9"/>
  <c r="C288" i="9"/>
  <c r="B288" i="9"/>
  <c r="A288" i="9"/>
  <c r="X287" i="9"/>
  <c r="W287" i="9"/>
  <c r="V287" i="9"/>
  <c r="U287" i="9"/>
  <c r="T287" i="9"/>
  <c r="S287" i="9"/>
  <c r="R287" i="9"/>
  <c r="Q287" i="9"/>
  <c r="P287" i="9"/>
  <c r="O287" i="9"/>
  <c r="N287" i="9"/>
  <c r="M287" i="9"/>
  <c r="L287" i="9"/>
  <c r="K287" i="9"/>
  <c r="J287" i="9"/>
  <c r="I287" i="9"/>
  <c r="H287" i="9"/>
  <c r="G287" i="9"/>
  <c r="F287" i="9"/>
  <c r="E287" i="9"/>
  <c r="D287" i="9"/>
  <c r="C287" i="9"/>
  <c r="B287" i="9"/>
  <c r="A287" i="9"/>
  <c r="X286" i="9"/>
  <c r="W286" i="9"/>
  <c r="V286" i="9"/>
  <c r="U286" i="9"/>
  <c r="T286" i="9"/>
  <c r="S286" i="9"/>
  <c r="R286" i="9"/>
  <c r="Q286" i="9"/>
  <c r="P286" i="9"/>
  <c r="O286" i="9"/>
  <c r="N286" i="9"/>
  <c r="M286" i="9"/>
  <c r="L286" i="9"/>
  <c r="K286" i="9"/>
  <c r="J286" i="9"/>
  <c r="I286" i="9"/>
  <c r="H286" i="9"/>
  <c r="G286" i="9"/>
  <c r="F286" i="9"/>
  <c r="E286" i="9"/>
  <c r="D286" i="9"/>
  <c r="C286" i="9"/>
  <c r="B286" i="9"/>
  <c r="A286" i="9"/>
  <c r="X285" i="9"/>
  <c r="W285" i="9"/>
  <c r="V285" i="9"/>
  <c r="U285" i="9"/>
  <c r="T285" i="9"/>
  <c r="S285" i="9"/>
  <c r="R285" i="9"/>
  <c r="Q285" i="9"/>
  <c r="P285" i="9"/>
  <c r="O285" i="9"/>
  <c r="N285" i="9"/>
  <c r="M285" i="9"/>
  <c r="L285" i="9"/>
  <c r="K285" i="9"/>
  <c r="J285" i="9"/>
  <c r="I285" i="9"/>
  <c r="H285" i="9"/>
  <c r="G285" i="9"/>
  <c r="F285" i="9"/>
  <c r="E285" i="9"/>
  <c r="D285" i="9"/>
  <c r="C285" i="9"/>
  <c r="B285" i="9"/>
  <c r="A285" i="9"/>
  <c r="X284" i="9"/>
  <c r="W284" i="9"/>
  <c r="V284" i="9"/>
  <c r="U284" i="9"/>
  <c r="T284" i="9"/>
  <c r="S284" i="9"/>
  <c r="R284" i="9"/>
  <c r="Q284" i="9"/>
  <c r="P284" i="9"/>
  <c r="O284" i="9"/>
  <c r="N284" i="9"/>
  <c r="M284" i="9"/>
  <c r="L284" i="9"/>
  <c r="K284" i="9"/>
  <c r="J284" i="9"/>
  <c r="I284" i="9"/>
  <c r="H284" i="9"/>
  <c r="G284" i="9"/>
  <c r="F284" i="9"/>
  <c r="E284" i="9"/>
  <c r="D284" i="9"/>
  <c r="C284" i="9"/>
  <c r="B284" i="9"/>
  <c r="A284" i="9"/>
  <c r="X283" i="9"/>
  <c r="W283" i="9"/>
  <c r="V283" i="9"/>
  <c r="U283" i="9"/>
  <c r="T283" i="9"/>
  <c r="S283" i="9"/>
  <c r="R283" i="9"/>
  <c r="Q283" i="9"/>
  <c r="P283" i="9"/>
  <c r="O283" i="9"/>
  <c r="N283" i="9"/>
  <c r="M283" i="9"/>
  <c r="L283" i="9"/>
  <c r="K283" i="9"/>
  <c r="J283" i="9"/>
  <c r="I283" i="9"/>
  <c r="H283" i="9"/>
  <c r="G283" i="9"/>
  <c r="F283" i="9"/>
  <c r="E283" i="9"/>
  <c r="D283" i="9"/>
  <c r="C283" i="9"/>
  <c r="B283" i="9"/>
  <c r="A283" i="9"/>
  <c r="X282" i="9"/>
  <c r="W282" i="9"/>
  <c r="V282" i="9"/>
  <c r="U282" i="9"/>
  <c r="T282" i="9"/>
  <c r="S282" i="9"/>
  <c r="R282" i="9"/>
  <c r="Q282" i="9"/>
  <c r="P282" i="9"/>
  <c r="O282" i="9"/>
  <c r="N282" i="9"/>
  <c r="M282" i="9"/>
  <c r="L282" i="9"/>
  <c r="K282" i="9"/>
  <c r="J282" i="9"/>
  <c r="I282" i="9"/>
  <c r="H282" i="9"/>
  <c r="G282" i="9"/>
  <c r="F282" i="9"/>
  <c r="E282" i="9"/>
  <c r="D282" i="9"/>
  <c r="C282" i="9"/>
  <c r="B282" i="9"/>
  <c r="A282" i="9"/>
  <c r="X281" i="9"/>
  <c r="W281" i="9"/>
  <c r="V281" i="9"/>
  <c r="U281" i="9"/>
  <c r="T281" i="9"/>
  <c r="S281" i="9"/>
  <c r="R281" i="9"/>
  <c r="Q281" i="9"/>
  <c r="P281" i="9"/>
  <c r="O281" i="9"/>
  <c r="N281" i="9"/>
  <c r="M281" i="9"/>
  <c r="L281" i="9"/>
  <c r="K281" i="9"/>
  <c r="J281" i="9"/>
  <c r="I281" i="9"/>
  <c r="H281" i="9"/>
  <c r="G281" i="9"/>
  <c r="F281" i="9"/>
  <c r="E281" i="9"/>
  <c r="D281" i="9"/>
  <c r="C281" i="9"/>
  <c r="B281" i="9"/>
  <c r="A281" i="9"/>
  <c r="X280" i="9"/>
  <c r="W280" i="9"/>
  <c r="V280" i="9"/>
  <c r="U280" i="9"/>
  <c r="T280" i="9"/>
  <c r="S280" i="9"/>
  <c r="R280" i="9"/>
  <c r="Q280" i="9"/>
  <c r="P280" i="9"/>
  <c r="O280" i="9"/>
  <c r="N280" i="9"/>
  <c r="M280" i="9"/>
  <c r="L280" i="9"/>
  <c r="K280" i="9"/>
  <c r="J280" i="9"/>
  <c r="I280" i="9"/>
  <c r="H280" i="9"/>
  <c r="G280" i="9"/>
  <c r="F280" i="9"/>
  <c r="E280" i="9"/>
  <c r="D280" i="9"/>
  <c r="C280" i="9"/>
  <c r="B280" i="9"/>
  <c r="A280" i="9"/>
  <c r="X279" i="9"/>
  <c r="W279" i="9"/>
  <c r="V279" i="9"/>
  <c r="U279" i="9"/>
  <c r="T279" i="9"/>
  <c r="S279" i="9"/>
  <c r="R279" i="9"/>
  <c r="Q279" i="9"/>
  <c r="P279" i="9"/>
  <c r="O279" i="9"/>
  <c r="N279" i="9"/>
  <c r="M279" i="9"/>
  <c r="L279" i="9"/>
  <c r="K279" i="9"/>
  <c r="J279" i="9"/>
  <c r="I279" i="9"/>
  <c r="H279" i="9"/>
  <c r="G279" i="9"/>
  <c r="F279" i="9"/>
  <c r="E279" i="9"/>
  <c r="D279" i="9"/>
  <c r="C279" i="9"/>
  <c r="B279" i="9"/>
  <c r="A279" i="9"/>
  <c r="X278" i="9"/>
  <c r="W278" i="9"/>
  <c r="V278" i="9"/>
  <c r="U278" i="9"/>
  <c r="T278" i="9"/>
  <c r="S278" i="9"/>
  <c r="R278" i="9"/>
  <c r="Q278" i="9"/>
  <c r="P278" i="9"/>
  <c r="O278" i="9"/>
  <c r="N278" i="9"/>
  <c r="M278" i="9"/>
  <c r="L278" i="9"/>
  <c r="K278" i="9"/>
  <c r="J278" i="9"/>
  <c r="I278" i="9"/>
  <c r="H278" i="9"/>
  <c r="G278" i="9"/>
  <c r="F278" i="9"/>
  <c r="E278" i="9"/>
  <c r="D278" i="9"/>
  <c r="C278" i="9"/>
  <c r="B278" i="9"/>
  <c r="A278" i="9"/>
  <c r="X277" i="9"/>
  <c r="W277" i="9"/>
  <c r="V277" i="9"/>
  <c r="U277" i="9"/>
  <c r="T277" i="9"/>
  <c r="S277" i="9"/>
  <c r="R277" i="9"/>
  <c r="Q277" i="9"/>
  <c r="P277" i="9"/>
  <c r="O277" i="9"/>
  <c r="N277" i="9"/>
  <c r="M277" i="9"/>
  <c r="L277" i="9"/>
  <c r="K277" i="9"/>
  <c r="J277" i="9"/>
  <c r="I277" i="9"/>
  <c r="H277" i="9"/>
  <c r="G277" i="9"/>
  <c r="F277" i="9"/>
  <c r="E277" i="9"/>
  <c r="D277" i="9"/>
  <c r="C277" i="9"/>
  <c r="B277" i="9"/>
  <c r="A277" i="9"/>
  <c r="X276" i="9"/>
  <c r="W276" i="9"/>
  <c r="V276" i="9"/>
  <c r="U276" i="9"/>
  <c r="T276" i="9"/>
  <c r="S276" i="9"/>
  <c r="R276" i="9"/>
  <c r="Q276" i="9"/>
  <c r="P276" i="9"/>
  <c r="O276" i="9"/>
  <c r="N276" i="9"/>
  <c r="M276" i="9"/>
  <c r="L276" i="9"/>
  <c r="K276" i="9"/>
  <c r="J276" i="9"/>
  <c r="I276" i="9"/>
  <c r="H276" i="9"/>
  <c r="G276" i="9"/>
  <c r="F276" i="9"/>
  <c r="E276" i="9"/>
  <c r="D276" i="9"/>
  <c r="C276" i="9"/>
  <c r="B276" i="9"/>
  <c r="A276" i="9"/>
  <c r="X275" i="9"/>
  <c r="W275" i="9"/>
  <c r="V275" i="9"/>
  <c r="U275" i="9"/>
  <c r="T275" i="9"/>
  <c r="S275" i="9"/>
  <c r="R275" i="9"/>
  <c r="Q275" i="9"/>
  <c r="P275" i="9"/>
  <c r="O275" i="9"/>
  <c r="N275" i="9"/>
  <c r="M275" i="9"/>
  <c r="L275" i="9"/>
  <c r="K275" i="9"/>
  <c r="J275" i="9"/>
  <c r="I275" i="9"/>
  <c r="H275" i="9"/>
  <c r="G275" i="9"/>
  <c r="F275" i="9"/>
  <c r="E275" i="9"/>
  <c r="D275" i="9"/>
  <c r="C275" i="9"/>
  <c r="B275" i="9"/>
  <c r="A275" i="9"/>
  <c r="X274" i="9"/>
  <c r="W274" i="9"/>
  <c r="V274" i="9"/>
  <c r="U274" i="9"/>
  <c r="T274" i="9"/>
  <c r="S274" i="9"/>
  <c r="R274" i="9"/>
  <c r="Q274" i="9"/>
  <c r="P274" i="9"/>
  <c r="O274" i="9"/>
  <c r="N274" i="9"/>
  <c r="M274" i="9"/>
  <c r="L274" i="9"/>
  <c r="K274" i="9"/>
  <c r="J274" i="9"/>
  <c r="I274" i="9"/>
  <c r="H274" i="9"/>
  <c r="G274" i="9"/>
  <c r="F274" i="9"/>
  <c r="E274" i="9"/>
  <c r="D274" i="9"/>
  <c r="C274" i="9"/>
  <c r="B274" i="9"/>
  <c r="A274" i="9"/>
  <c r="X273" i="9"/>
  <c r="W273" i="9"/>
  <c r="V273" i="9"/>
  <c r="U273" i="9"/>
  <c r="T273" i="9"/>
  <c r="S273" i="9"/>
  <c r="R273" i="9"/>
  <c r="Q273" i="9"/>
  <c r="P273" i="9"/>
  <c r="O273" i="9"/>
  <c r="N273" i="9"/>
  <c r="M273" i="9"/>
  <c r="L273" i="9"/>
  <c r="K273" i="9"/>
  <c r="J273" i="9"/>
  <c r="I273" i="9"/>
  <c r="H273" i="9"/>
  <c r="G273" i="9"/>
  <c r="F273" i="9"/>
  <c r="E273" i="9"/>
  <c r="D273" i="9"/>
  <c r="C273" i="9"/>
  <c r="B273" i="9"/>
  <c r="A273" i="9"/>
  <c r="X272" i="9"/>
  <c r="W272" i="9"/>
  <c r="V272" i="9"/>
  <c r="U272" i="9"/>
  <c r="T272" i="9"/>
  <c r="S272" i="9"/>
  <c r="R272" i="9"/>
  <c r="Q272" i="9"/>
  <c r="P272" i="9"/>
  <c r="O272" i="9"/>
  <c r="N272" i="9"/>
  <c r="M272" i="9"/>
  <c r="L272" i="9"/>
  <c r="K272" i="9"/>
  <c r="J272" i="9"/>
  <c r="I272" i="9"/>
  <c r="H272" i="9"/>
  <c r="G272" i="9"/>
  <c r="F272" i="9"/>
  <c r="E272" i="9"/>
  <c r="D272" i="9"/>
  <c r="C272" i="9"/>
  <c r="B272" i="9"/>
  <c r="A272" i="9"/>
  <c r="X271" i="9"/>
  <c r="W271" i="9"/>
  <c r="V271" i="9"/>
  <c r="U271" i="9"/>
  <c r="T271" i="9"/>
  <c r="S271" i="9"/>
  <c r="R271" i="9"/>
  <c r="Q271" i="9"/>
  <c r="P271" i="9"/>
  <c r="O271" i="9"/>
  <c r="N271" i="9"/>
  <c r="M271" i="9"/>
  <c r="L271" i="9"/>
  <c r="K271" i="9"/>
  <c r="J271" i="9"/>
  <c r="I271" i="9"/>
  <c r="H271" i="9"/>
  <c r="G271" i="9"/>
  <c r="F271" i="9"/>
  <c r="E271" i="9"/>
  <c r="D271" i="9"/>
  <c r="C271" i="9"/>
  <c r="B271" i="9"/>
  <c r="A271" i="9"/>
  <c r="X270" i="9"/>
  <c r="W270" i="9"/>
  <c r="V270" i="9"/>
  <c r="U270" i="9"/>
  <c r="T270" i="9"/>
  <c r="S270" i="9"/>
  <c r="R270" i="9"/>
  <c r="Q270" i="9"/>
  <c r="P270" i="9"/>
  <c r="O270" i="9"/>
  <c r="N270" i="9"/>
  <c r="M270" i="9"/>
  <c r="L270" i="9"/>
  <c r="K270" i="9"/>
  <c r="J270" i="9"/>
  <c r="I270" i="9"/>
  <c r="H270" i="9"/>
  <c r="G270" i="9"/>
  <c r="F270" i="9"/>
  <c r="E270" i="9"/>
  <c r="D270" i="9"/>
  <c r="C270" i="9"/>
  <c r="B270" i="9"/>
  <c r="A270" i="9"/>
  <c r="X269" i="9"/>
  <c r="W269" i="9"/>
  <c r="V269" i="9"/>
  <c r="U269" i="9"/>
  <c r="T269" i="9"/>
  <c r="S269" i="9"/>
  <c r="R269" i="9"/>
  <c r="Q269" i="9"/>
  <c r="P269" i="9"/>
  <c r="O269" i="9"/>
  <c r="N269" i="9"/>
  <c r="M269" i="9"/>
  <c r="L269" i="9"/>
  <c r="K269" i="9"/>
  <c r="J269" i="9"/>
  <c r="I269" i="9"/>
  <c r="H269" i="9"/>
  <c r="G269" i="9"/>
  <c r="F269" i="9"/>
  <c r="E269" i="9"/>
  <c r="D269" i="9"/>
  <c r="C269" i="9"/>
  <c r="B269" i="9"/>
  <c r="A269" i="9"/>
  <c r="X268" i="9"/>
  <c r="W268" i="9"/>
  <c r="V268" i="9"/>
  <c r="U268" i="9"/>
  <c r="T268" i="9"/>
  <c r="S268" i="9"/>
  <c r="R268" i="9"/>
  <c r="Q268" i="9"/>
  <c r="P268" i="9"/>
  <c r="O268" i="9"/>
  <c r="N268" i="9"/>
  <c r="M268" i="9"/>
  <c r="L268" i="9"/>
  <c r="K268" i="9"/>
  <c r="J268" i="9"/>
  <c r="I268" i="9"/>
  <c r="H268" i="9"/>
  <c r="G268" i="9"/>
  <c r="F268" i="9"/>
  <c r="E268" i="9"/>
  <c r="D268" i="9"/>
  <c r="C268" i="9"/>
  <c r="B268" i="9"/>
  <c r="A268" i="9"/>
  <c r="X267" i="9"/>
  <c r="W267" i="9"/>
  <c r="V267" i="9"/>
  <c r="U267" i="9"/>
  <c r="T267" i="9"/>
  <c r="S267" i="9"/>
  <c r="R267" i="9"/>
  <c r="Q267" i="9"/>
  <c r="P267" i="9"/>
  <c r="O267" i="9"/>
  <c r="N267" i="9"/>
  <c r="M267" i="9"/>
  <c r="L267" i="9"/>
  <c r="K267" i="9"/>
  <c r="J267" i="9"/>
  <c r="I267" i="9"/>
  <c r="H267" i="9"/>
  <c r="G267" i="9"/>
  <c r="F267" i="9"/>
  <c r="E267" i="9"/>
  <c r="D267" i="9"/>
  <c r="C267" i="9"/>
  <c r="B267" i="9"/>
  <c r="A267" i="9"/>
  <c r="X266" i="9"/>
  <c r="W266" i="9"/>
  <c r="V266" i="9"/>
  <c r="U266" i="9"/>
  <c r="T266" i="9"/>
  <c r="S266" i="9"/>
  <c r="R266" i="9"/>
  <c r="Q266" i="9"/>
  <c r="P266" i="9"/>
  <c r="O266" i="9"/>
  <c r="N266" i="9"/>
  <c r="M266" i="9"/>
  <c r="L266" i="9"/>
  <c r="K266" i="9"/>
  <c r="J266" i="9"/>
  <c r="I266" i="9"/>
  <c r="H266" i="9"/>
  <c r="G266" i="9"/>
  <c r="F266" i="9"/>
  <c r="E266" i="9"/>
  <c r="D266" i="9"/>
  <c r="C266" i="9"/>
  <c r="B266" i="9"/>
  <c r="A266" i="9"/>
  <c r="X265" i="9"/>
  <c r="W265" i="9"/>
  <c r="V265" i="9"/>
  <c r="U265" i="9"/>
  <c r="T265" i="9"/>
  <c r="S265" i="9"/>
  <c r="R265" i="9"/>
  <c r="Q265" i="9"/>
  <c r="P265" i="9"/>
  <c r="O265" i="9"/>
  <c r="N265" i="9"/>
  <c r="M265" i="9"/>
  <c r="L265" i="9"/>
  <c r="K265" i="9"/>
  <c r="J265" i="9"/>
  <c r="I265" i="9"/>
  <c r="H265" i="9"/>
  <c r="G265" i="9"/>
  <c r="F265" i="9"/>
  <c r="E265" i="9"/>
  <c r="D265" i="9"/>
  <c r="C265" i="9"/>
  <c r="B265" i="9"/>
  <c r="A265" i="9"/>
  <c r="X264" i="9"/>
  <c r="W264" i="9"/>
  <c r="V264" i="9"/>
  <c r="U264" i="9"/>
  <c r="T264" i="9"/>
  <c r="S264" i="9"/>
  <c r="R264" i="9"/>
  <c r="Q264" i="9"/>
  <c r="P264" i="9"/>
  <c r="O264" i="9"/>
  <c r="N264" i="9"/>
  <c r="M264" i="9"/>
  <c r="L264" i="9"/>
  <c r="K264" i="9"/>
  <c r="J264" i="9"/>
  <c r="I264" i="9"/>
  <c r="H264" i="9"/>
  <c r="G264" i="9"/>
  <c r="F264" i="9"/>
  <c r="E264" i="9"/>
  <c r="D264" i="9"/>
  <c r="C264" i="9"/>
  <c r="B264" i="9"/>
  <c r="A264" i="9"/>
  <c r="X263" i="9"/>
  <c r="W263" i="9"/>
  <c r="V263" i="9"/>
  <c r="U263" i="9"/>
  <c r="T263" i="9"/>
  <c r="S263" i="9"/>
  <c r="R263" i="9"/>
  <c r="Q263" i="9"/>
  <c r="P263" i="9"/>
  <c r="O263" i="9"/>
  <c r="N263" i="9"/>
  <c r="M263" i="9"/>
  <c r="L263" i="9"/>
  <c r="K263" i="9"/>
  <c r="J263" i="9"/>
  <c r="I263" i="9"/>
  <c r="H263" i="9"/>
  <c r="G263" i="9"/>
  <c r="F263" i="9"/>
  <c r="E263" i="9"/>
  <c r="D263" i="9"/>
  <c r="C263" i="9"/>
  <c r="B263" i="9"/>
  <c r="A263" i="9"/>
  <c r="X262" i="9"/>
  <c r="W262" i="9"/>
  <c r="V262" i="9"/>
  <c r="U262" i="9"/>
  <c r="T262" i="9"/>
  <c r="S262" i="9"/>
  <c r="R262" i="9"/>
  <c r="Q262" i="9"/>
  <c r="P262" i="9"/>
  <c r="O262" i="9"/>
  <c r="N262" i="9"/>
  <c r="M262" i="9"/>
  <c r="L262" i="9"/>
  <c r="K262" i="9"/>
  <c r="J262" i="9"/>
  <c r="I262" i="9"/>
  <c r="H262" i="9"/>
  <c r="G262" i="9"/>
  <c r="F262" i="9"/>
  <c r="E262" i="9"/>
  <c r="D262" i="9"/>
  <c r="C262" i="9"/>
  <c r="B262" i="9"/>
  <c r="A262" i="9"/>
  <c r="X261" i="9"/>
  <c r="W261" i="9"/>
  <c r="V261" i="9"/>
  <c r="U261" i="9"/>
  <c r="T261" i="9"/>
  <c r="S261" i="9"/>
  <c r="R261" i="9"/>
  <c r="Q261" i="9"/>
  <c r="P261" i="9"/>
  <c r="O261" i="9"/>
  <c r="N261" i="9"/>
  <c r="M261" i="9"/>
  <c r="L261" i="9"/>
  <c r="K261" i="9"/>
  <c r="J261" i="9"/>
  <c r="I261" i="9"/>
  <c r="H261" i="9"/>
  <c r="G261" i="9"/>
  <c r="F261" i="9"/>
  <c r="E261" i="9"/>
  <c r="D261" i="9"/>
  <c r="C261" i="9"/>
  <c r="B261" i="9"/>
  <c r="A261" i="9"/>
  <c r="X260" i="9"/>
  <c r="W260" i="9"/>
  <c r="V260" i="9"/>
  <c r="U260" i="9"/>
  <c r="T260" i="9"/>
  <c r="S260" i="9"/>
  <c r="R260" i="9"/>
  <c r="Q260" i="9"/>
  <c r="P260" i="9"/>
  <c r="O260" i="9"/>
  <c r="N260" i="9"/>
  <c r="M260" i="9"/>
  <c r="L260" i="9"/>
  <c r="K260" i="9"/>
  <c r="J260" i="9"/>
  <c r="I260" i="9"/>
  <c r="H260" i="9"/>
  <c r="G260" i="9"/>
  <c r="F260" i="9"/>
  <c r="E260" i="9"/>
  <c r="D260" i="9"/>
  <c r="C260" i="9"/>
  <c r="B260" i="9"/>
  <c r="A260" i="9"/>
  <c r="X259" i="9"/>
  <c r="W259" i="9"/>
  <c r="V259" i="9"/>
  <c r="U259" i="9"/>
  <c r="T259" i="9"/>
  <c r="S259" i="9"/>
  <c r="R259" i="9"/>
  <c r="Q259" i="9"/>
  <c r="P259" i="9"/>
  <c r="O259" i="9"/>
  <c r="N259" i="9"/>
  <c r="M259" i="9"/>
  <c r="L259" i="9"/>
  <c r="K259" i="9"/>
  <c r="J259" i="9"/>
  <c r="I259" i="9"/>
  <c r="H259" i="9"/>
  <c r="G259" i="9"/>
  <c r="F259" i="9"/>
  <c r="E259" i="9"/>
  <c r="D259" i="9"/>
  <c r="C259" i="9"/>
  <c r="B259" i="9"/>
  <c r="A259" i="9"/>
  <c r="X258" i="9"/>
  <c r="W258" i="9"/>
  <c r="V258" i="9"/>
  <c r="U258" i="9"/>
  <c r="T258" i="9"/>
  <c r="S258" i="9"/>
  <c r="R258" i="9"/>
  <c r="Q258" i="9"/>
  <c r="P258" i="9"/>
  <c r="O258" i="9"/>
  <c r="N258" i="9"/>
  <c r="M258" i="9"/>
  <c r="L258" i="9"/>
  <c r="K258" i="9"/>
  <c r="J258" i="9"/>
  <c r="I258" i="9"/>
  <c r="H258" i="9"/>
  <c r="G258" i="9"/>
  <c r="F258" i="9"/>
  <c r="E258" i="9"/>
  <c r="D258" i="9"/>
  <c r="C258" i="9"/>
  <c r="B258" i="9"/>
  <c r="A258" i="9"/>
  <c r="X257" i="9"/>
  <c r="W257" i="9"/>
  <c r="V257" i="9"/>
  <c r="U257" i="9"/>
  <c r="T257" i="9"/>
  <c r="S257" i="9"/>
  <c r="R257" i="9"/>
  <c r="Q257" i="9"/>
  <c r="P257" i="9"/>
  <c r="O257" i="9"/>
  <c r="N257" i="9"/>
  <c r="M257" i="9"/>
  <c r="L257" i="9"/>
  <c r="K257" i="9"/>
  <c r="J257" i="9"/>
  <c r="I257" i="9"/>
  <c r="H257" i="9"/>
  <c r="G257" i="9"/>
  <c r="F257" i="9"/>
  <c r="E257" i="9"/>
  <c r="D257" i="9"/>
  <c r="C257" i="9"/>
  <c r="B257" i="9"/>
  <c r="A257" i="9"/>
  <c r="X256" i="9"/>
  <c r="W256" i="9"/>
  <c r="V256" i="9"/>
  <c r="U256" i="9"/>
  <c r="T256" i="9"/>
  <c r="S256" i="9"/>
  <c r="R256" i="9"/>
  <c r="Q256" i="9"/>
  <c r="P256" i="9"/>
  <c r="O256" i="9"/>
  <c r="N256" i="9"/>
  <c r="M256" i="9"/>
  <c r="L256" i="9"/>
  <c r="K256" i="9"/>
  <c r="J256" i="9"/>
  <c r="I256" i="9"/>
  <c r="H256" i="9"/>
  <c r="G256" i="9"/>
  <c r="F256" i="9"/>
  <c r="E256" i="9"/>
  <c r="D256" i="9"/>
  <c r="C256" i="9"/>
  <c r="B256" i="9"/>
  <c r="A256" i="9"/>
  <c r="X255" i="9"/>
  <c r="W255" i="9"/>
  <c r="V255" i="9"/>
  <c r="U255" i="9"/>
  <c r="T255" i="9"/>
  <c r="S255" i="9"/>
  <c r="R255" i="9"/>
  <c r="Q255" i="9"/>
  <c r="P255" i="9"/>
  <c r="O255" i="9"/>
  <c r="N255" i="9"/>
  <c r="M255" i="9"/>
  <c r="L255" i="9"/>
  <c r="K255" i="9"/>
  <c r="J255" i="9"/>
  <c r="I255" i="9"/>
  <c r="H255" i="9"/>
  <c r="G255" i="9"/>
  <c r="F255" i="9"/>
  <c r="E255" i="9"/>
  <c r="D255" i="9"/>
  <c r="C255" i="9"/>
  <c r="B255" i="9"/>
  <c r="A255" i="9"/>
  <c r="X254" i="9"/>
  <c r="W254" i="9"/>
  <c r="V254" i="9"/>
  <c r="U254" i="9"/>
  <c r="T254" i="9"/>
  <c r="S254" i="9"/>
  <c r="R254" i="9"/>
  <c r="Q254" i="9"/>
  <c r="P254" i="9"/>
  <c r="O254" i="9"/>
  <c r="N254" i="9"/>
  <c r="M254" i="9"/>
  <c r="L254" i="9"/>
  <c r="K254" i="9"/>
  <c r="J254" i="9"/>
  <c r="I254" i="9"/>
  <c r="H254" i="9"/>
  <c r="G254" i="9"/>
  <c r="F254" i="9"/>
  <c r="E254" i="9"/>
  <c r="D254" i="9"/>
  <c r="C254" i="9"/>
  <c r="B254" i="9"/>
  <c r="A254" i="9"/>
  <c r="X253" i="9"/>
  <c r="W253" i="9"/>
  <c r="V253" i="9"/>
  <c r="U253" i="9"/>
  <c r="T253" i="9"/>
  <c r="S253" i="9"/>
  <c r="R253" i="9"/>
  <c r="Q253" i="9"/>
  <c r="P253" i="9"/>
  <c r="O253" i="9"/>
  <c r="N253" i="9"/>
  <c r="M253" i="9"/>
  <c r="L253" i="9"/>
  <c r="K253" i="9"/>
  <c r="J253" i="9"/>
  <c r="I253" i="9"/>
  <c r="H253" i="9"/>
  <c r="G253" i="9"/>
  <c r="F253" i="9"/>
  <c r="E253" i="9"/>
  <c r="D253" i="9"/>
  <c r="C253" i="9"/>
  <c r="B253" i="9"/>
  <c r="A253" i="9"/>
  <c r="X252" i="9"/>
  <c r="W252" i="9"/>
  <c r="V252" i="9"/>
  <c r="U252" i="9"/>
  <c r="T252" i="9"/>
  <c r="S252" i="9"/>
  <c r="R252" i="9"/>
  <c r="Q252" i="9"/>
  <c r="P252" i="9"/>
  <c r="O252" i="9"/>
  <c r="N252" i="9"/>
  <c r="M252" i="9"/>
  <c r="L252" i="9"/>
  <c r="K252" i="9"/>
  <c r="J252" i="9"/>
  <c r="I252" i="9"/>
  <c r="H252" i="9"/>
  <c r="G252" i="9"/>
  <c r="F252" i="9"/>
  <c r="E252" i="9"/>
  <c r="D252" i="9"/>
  <c r="C252" i="9"/>
  <c r="B252" i="9"/>
  <c r="A252" i="9"/>
  <c r="X251" i="9"/>
  <c r="W251" i="9"/>
  <c r="V251" i="9"/>
  <c r="U251" i="9"/>
  <c r="T251" i="9"/>
  <c r="S251" i="9"/>
  <c r="R251" i="9"/>
  <c r="Q251" i="9"/>
  <c r="P251" i="9"/>
  <c r="O251" i="9"/>
  <c r="N251" i="9"/>
  <c r="M251" i="9"/>
  <c r="L251" i="9"/>
  <c r="K251" i="9"/>
  <c r="J251" i="9"/>
  <c r="I251" i="9"/>
  <c r="H251" i="9"/>
  <c r="G251" i="9"/>
  <c r="F251" i="9"/>
  <c r="E251" i="9"/>
  <c r="D251" i="9"/>
  <c r="C251" i="9"/>
  <c r="B251" i="9"/>
  <c r="A251" i="9"/>
  <c r="X250" i="9"/>
  <c r="W250" i="9"/>
  <c r="V250" i="9"/>
  <c r="U250" i="9"/>
  <c r="T250" i="9"/>
  <c r="S250" i="9"/>
  <c r="R250" i="9"/>
  <c r="Q250" i="9"/>
  <c r="P250" i="9"/>
  <c r="O250" i="9"/>
  <c r="N250" i="9"/>
  <c r="M250" i="9"/>
  <c r="L250" i="9"/>
  <c r="K250" i="9"/>
  <c r="J250" i="9"/>
  <c r="I250" i="9"/>
  <c r="H250" i="9"/>
  <c r="G250" i="9"/>
  <c r="F250" i="9"/>
  <c r="E250" i="9"/>
  <c r="D250" i="9"/>
  <c r="C250" i="9"/>
  <c r="B250" i="9"/>
  <c r="A250" i="9"/>
  <c r="X249" i="9"/>
  <c r="W249" i="9"/>
  <c r="V249" i="9"/>
  <c r="U249" i="9"/>
  <c r="T249" i="9"/>
  <c r="S249" i="9"/>
  <c r="R249" i="9"/>
  <c r="Q249" i="9"/>
  <c r="P249" i="9"/>
  <c r="O249" i="9"/>
  <c r="N249" i="9"/>
  <c r="M249" i="9"/>
  <c r="L249" i="9"/>
  <c r="K249" i="9"/>
  <c r="J249" i="9"/>
  <c r="I249" i="9"/>
  <c r="H249" i="9"/>
  <c r="G249" i="9"/>
  <c r="F249" i="9"/>
  <c r="E249" i="9"/>
  <c r="D249" i="9"/>
  <c r="C249" i="9"/>
  <c r="B249" i="9"/>
  <c r="A249" i="9"/>
  <c r="X248" i="9"/>
  <c r="W248" i="9"/>
  <c r="V248" i="9"/>
  <c r="U248" i="9"/>
  <c r="T248" i="9"/>
  <c r="S248" i="9"/>
  <c r="R248" i="9"/>
  <c r="Q248" i="9"/>
  <c r="P248" i="9"/>
  <c r="O248" i="9"/>
  <c r="N248" i="9"/>
  <c r="M248" i="9"/>
  <c r="L248" i="9"/>
  <c r="K248" i="9"/>
  <c r="J248" i="9"/>
  <c r="I248" i="9"/>
  <c r="H248" i="9"/>
  <c r="G248" i="9"/>
  <c r="F248" i="9"/>
  <c r="E248" i="9"/>
  <c r="D248" i="9"/>
  <c r="C248" i="9"/>
  <c r="B248" i="9"/>
  <c r="A248" i="9"/>
  <c r="X247" i="9"/>
  <c r="W247" i="9"/>
  <c r="V247" i="9"/>
  <c r="U247" i="9"/>
  <c r="T247" i="9"/>
  <c r="S247" i="9"/>
  <c r="R247" i="9"/>
  <c r="Q247" i="9"/>
  <c r="P247" i="9"/>
  <c r="O247" i="9"/>
  <c r="N247" i="9"/>
  <c r="M247" i="9"/>
  <c r="L247" i="9"/>
  <c r="K247" i="9"/>
  <c r="J247" i="9"/>
  <c r="I247" i="9"/>
  <c r="H247" i="9"/>
  <c r="G247" i="9"/>
  <c r="F247" i="9"/>
  <c r="E247" i="9"/>
  <c r="D247" i="9"/>
  <c r="C247" i="9"/>
  <c r="B247" i="9"/>
  <c r="A247" i="9"/>
  <c r="X246" i="9"/>
  <c r="W246" i="9"/>
  <c r="V246" i="9"/>
  <c r="U246" i="9"/>
  <c r="T246" i="9"/>
  <c r="S246" i="9"/>
  <c r="R246" i="9"/>
  <c r="Q246" i="9"/>
  <c r="P246" i="9"/>
  <c r="O246" i="9"/>
  <c r="N246" i="9"/>
  <c r="M246" i="9"/>
  <c r="L246" i="9"/>
  <c r="K246" i="9"/>
  <c r="J246" i="9"/>
  <c r="I246" i="9"/>
  <c r="H246" i="9"/>
  <c r="G246" i="9"/>
  <c r="F246" i="9"/>
  <c r="E246" i="9"/>
  <c r="D246" i="9"/>
  <c r="C246" i="9"/>
  <c r="B246" i="9"/>
  <c r="A246" i="9"/>
  <c r="X245" i="9"/>
  <c r="W245" i="9"/>
  <c r="V245" i="9"/>
  <c r="U245" i="9"/>
  <c r="T245" i="9"/>
  <c r="S245" i="9"/>
  <c r="R245" i="9"/>
  <c r="Q245" i="9"/>
  <c r="P245" i="9"/>
  <c r="O245" i="9"/>
  <c r="N245" i="9"/>
  <c r="M245" i="9"/>
  <c r="L245" i="9"/>
  <c r="K245" i="9"/>
  <c r="J245" i="9"/>
  <c r="I245" i="9"/>
  <c r="H245" i="9"/>
  <c r="G245" i="9"/>
  <c r="F245" i="9"/>
  <c r="E245" i="9"/>
  <c r="D245" i="9"/>
  <c r="C245" i="9"/>
  <c r="B245" i="9"/>
  <c r="A245" i="9"/>
  <c r="X244" i="9"/>
  <c r="W244" i="9"/>
  <c r="V244" i="9"/>
  <c r="U244" i="9"/>
  <c r="T244" i="9"/>
  <c r="S244" i="9"/>
  <c r="R244" i="9"/>
  <c r="Q244" i="9"/>
  <c r="P244" i="9"/>
  <c r="O244" i="9"/>
  <c r="N244" i="9"/>
  <c r="M244" i="9"/>
  <c r="L244" i="9"/>
  <c r="K244" i="9"/>
  <c r="J244" i="9"/>
  <c r="I244" i="9"/>
  <c r="H244" i="9"/>
  <c r="G244" i="9"/>
  <c r="F244" i="9"/>
  <c r="E244" i="9"/>
  <c r="D244" i="9"/>
  <c r="C244" i="9"/>
  <c r="B244" i="9"/>
  <c r="A244" i="9"/>
  <c r="X243" i="9"/>
  <c r="W243" i="9"/>
  <c r="V243" i="9"/>
  <c r="U243" i="9"/>
  <c r="T243" i="9"/>
  <c r="S243" i="9"/>
  <c r="R243" i="9"/>
  <c r="Q243" i="9"/>
  <c r="P243" i="9"/>
  <c r="O243" i="9"/>
  <c r="N243" i="9"/>
  <c r="M243" i="9"/>
  <c r="L243" i="9"/>
  <c r="K243" i="9"/>
  <c r="J243" i="9"/>
  <c r="I243" i="9"/>
  <c r="H243" i="9"/>
  <c r="G243" i="9"/>
  <c r="F243" i="9"/>
  <c r="E243" i="9"/>
  <c r="D243" i="9"/>
  <c r="C243" i="9"/>
  <c r="B243" i="9"/>
  <c r="A243" i="9"/>
  <c r="X242" i="9"/>
  <c r="W242" i="9"/>
  <c r="V242" i="9"/>
  <c r="U242" i="9"/>
  <c r="T242" i="9"/>
  <c r="S242" i="9"/>
  <c r="R242" i="9"/>
  <c r="Q242" i="9"/>
  <c r="P242" i="9"/>
  <c r="O242" i="9"/>
  <c r="N242" i="9"/>
  <c r="M242" i="9"/>
  <c r="L242" i="9"/>
  <c r="K242" i="9"/>
  <c r="J242" i="9"/>
  <c r="I242" i="9"/>
  <c r="H242" i="9"/>
  <c r="G242" i="9"/>
  <c r="F242" i="9"/>
  <c r="E242" i="9"/>
  <c r="D242" i="9"/>
  <c r="C242" i="9"/>
  <c r="B242" i="9"/>
  <c r="A242" i="9"/>
  <c r="X241" i="9"/>
  <c r="W241" i="9"/>
  <c r="V241" i="9"/>
  <c r="U241" i="9"/>
  <c r="T241" i="9"/>
  <c r="S241" i="9"/>
  <c r="R241" i="9"/>
  <c r="Q241" i="9"/>
  <c r="P241" i="9"/>
  <c r="O241" i="9"/>
  <c r="N241" i="9"/>
  <c r="M241" i="9"/>
  <c r="L241" i="9"/>
  <c r="K241" i="9"/>
  <c r="J241" i="9"/>
  <c r="I241" i="9"/>
  <c r="H241" i="9"/>
  <c r="G241" i="9"/>
  <c r="F241" i="9"/>
  <c r="E241" i="9"/>
  <c r="D241" i="9"/>
  <c r="C241" i="9"/>
  <c r="B241" i="9"/>
  <c r="A241" i="9"/>
  <c r="X240" i="9"/>
  <c r="W240" i="9"/>
  <c r="V240" i="9"/>
  <c r="U240" i="9"/>
  <c r="T240" i="9"/>
  <c r="S240" i="9"/>
  <c r="R240" i="9"/>
  <c r="Q240" i="9"/>
  <c r="P240" i="9"/>
  <c r="O240" i="9"/>
  <c r="N240" i="9"/>
  <c r="M240" i="9"/>
  <c r="L240" i="9"/>
  <c r="K240" i="9"/>
  <c r="J240" i="9"/>
  <c r="I240" i="9"/>
  <c r="H240" i="9"/>
  <c r="G240" i="9"/>
  <c r="F240" i="9"/>
  <c r="E240" i="9"/>
  <c r="D240" i="9"/>
  <c r="C240" i="9"/>
  <c r="B240" i="9"/>
  <c r="A240" i="9"/>
  <c r="X239" i="9"/>
  <c r="W239" i="9"/>
  <c r="V239" i="9"/>
  <c r="U239" i="9"/>
  <c r="T239" i="9"/>
  <c r="S239" i="9"/>
  <c r="R239" i="9"/>
  <c r="Q239" i="9"/>
  <c r="P239" i="9"/>
  <c r="O239" i="9"/>
  <c r="N239" i="9"/>
  <c r="M239" i="9"/>
  <c r="L239" i="9"/>
  <c r="K239" i="9"/>
  <c r="J239" i="9"/>
  <c r="I239" i="9"/>
  <c r="H239" i="9"/>
  <c r="G239" i="9"/>
  <c r="F239" i="9"/>
  <c r="E239" i="9"/>
  <c r="D239" i="9"/>
  <c r="C239" i="9"/>
  <c r="B239" i="9"/>
  <c r="A239" i="9"/>
  <c r="X238" i="9"/>
  <c r="W238" i="9"/>
  <c r="V238" i="9"/>
  <c r="U238" i="9"/>
  <c r="T238" i="9"/>
  <c r="S238" i="9"/>
  <c r="R238" i="9"/>
  <c r="Q238" i="9"/>
  <c r="P238" i="9"/>
  <c r="O238" i="9"/>
  <c r="N238" i="9"/>
  <c r="M238" i="9"/>
  <c r="L238" i="9"/>
  <c r="K238" i="9"/>
  <c r="J238" i="9"/>
  <c r="I238" i="9"/>
  <c r="H238" i="9"/>
  <c r="G238" i="9"/>
  <c r="F238" i="9"/>
  <c r="E238" i="9"/>
  <c r="D238" i="9"/>
  <c r="C238" i="9"/>
  <c r="B238" i="9"/>
  <c r="A238" i="9"/>
  <c r="X237" i="9"/>
  <c r="W237" i="9"/>
  <c r="V237" i="9"/>
  <c r="U237" i="9"/>
  <c r="T237" i="9"/>
  <c r="S237" i="9"/>
  <c r="R237" i="9"/>
  <c r="Q237" i="9"/>
  <c r="P237" i="9"/>
  <c r="O237" i="9"/>
  <c r="N237" i="9"/>
  <c r="M237" i="9"/>
  <c r="L237" i="9"/>
  <c r="K237" i="9"/>
  <c r="J237" i="9"/>
  <c r="I237" i="9"/>
  <c r="H237" i="9"/>
  <c r="G237" i="9"/>
  <c r="F237" i="9"/>
  <c r="E237" i="9"/>
  <c r="D237" i="9"/>
  <c r="C237" i="9"/>
  <c r="B237" i="9"/>
  <c r="A237" i="9"/>
  <c r="X236" i="9"/>
  <c r="W236" i="9"/>
  <c r="V236" i="9"/>
  <c r="U236" i="9"/>
  <c r="T236" i="9"/>
  <c r="S236" i="9"/>
  <c r="R236" i="9"/>
  <c r="Q236" i="9"/>
  <c r="P236" i="9"/>
  <c r="O236" i="9"/>
  <c r="N236" i="9"/>
  <c r="M236" i="9"/>
  <c r="L236" i="9"/>
  <c r="K236" i="9"/>
  <c r="J236" i="9"/>
  <c r="I236" i="9"/>
  <c r="H236" i="9"/>
  <c r="G236" i="9"/>
  <c r="F236" i="9"/>
  <c r="E236" i="9"/>
  <c r="D236" i="9"/>
  <c r="C236" i="9"/>
  <c r="B236" i="9"/>
  <c r="A236" i="9"/>
  <c r="X235" i="9"/>
  <c r="W235" i="9"/>
  <c r="V235" i="9"/>
  <c r="U235" i="9"/>
  <c r="T235" i="9"/>
  <c r="S235" i="9"/>
  <c r="R235" i="9"/>
  <c r="Q235" i="9"/>
  <c r="P235" i="9"/>
  <c r="O235" i="9"/>
  <c r="N235" i="9"/>
  <c r="M235" i="9"/>
  <c r="L235" i="9"/>
  <c r="K235" i="9"/>
  <c r="J235" i="9"/>
  <c r="I235" i="9"/>
  <c r="H235" i="9"/>
  <c r="G235" i="9"/>
  <c r="F235" i="9"/>
  <c r="E235" i="9"/>
  <c r="D235" i="9"/>
  <c r="C235" i="9"/>
  <c r="B235" i="9"/>
  <c r="A235" i="9"/>
  <c r="X234" i="9"/>
  <c r="W234" i="9"/>
  <c r="V234" i="9"/>
  <c r="U234" i="9"/>
  <c r="T234" i="9"/>
  <c r="S234" i="9"/>
  <c r="R234" i="9"/>
  <c r="Q234" i="9"/>
  <c r="P234" i="9"/>
  <c r="O234" i="9"/>
  <c r="N234" i="9"/>
  <c r="M234" i="9"/>
  <c r="L234" i="9"/>
  <c r="K234" i="9"/>
  <c r="J234" i="9"/>
  <c r="I234" i="9"/>
  <c r="H234" i="9"/>
  <c r="G234" i="9"/>
  <c r="F234" i="9"/>
  <c r="E234" i="9"/>
  <c r="D234" i="9"/>
  <c r="C234" i="9"/>
  <c r="B234" i="9"/>
  <c r="A234" i="9"/>
  <c r="X233" i="9"/>
  <c r="W233" i="9"/>
  <c r="V233" i="9"/>
  <c r="U233" i="9"/>
  <c r="T233" i="9"/>
  <c r="S233" i="9"/>
  <c r="R233" i="9"/>
  <c r="Q233" i="9"/>
  <c r="P233" i="9"/>
  <c r="O233" i="9"/>
  <c r="N233" i="9"/>
  <c r="M233" i="9"/>
  <c r="L233" i="9"/>
  <c r="K233" i="9"/>
  <c r="J233" i="9"/>
  <c r="I233" i="9"/>
  <c r="H233" i="9"/>
  <c r="G233" i="9"/>
  <c r="F233" i="9"/>
  <c r="E233" i="9"/>
  <c r="D233" i="9"/>
  <c r="C233" i="9"/>
  <c r="B233" i="9"/>
  <c r="A233" i="9"/>
  <c r="X232" i="9"/>
  <c r="W232" i="9"/>
  <c r="V232" i="9"/>
  <c r="U232" i="9"/>
  <c r="T232" i="9"/>
  <c r="S232" i="9"/>
  <c r="R232" i="9"/>
  <c r="Q232" i="9"/>
  <c r="P232" i="9"/>
  <c r="O232" i="9"/>
  <c r="N232" i="9"/>
  <c r="M232" i="9"/>
  <c r="L232" i="9"/>
  <c r="K232" i="9"/>
  <c r="J232" i="9"/>
  <c r="I232" i="9"/>
  <c r="H232" i="9"/>
  <c r="G232" i="9"/>
  <c r="F232" i="9"/>
  <c r="E232" i="9"/>
  <c r="D232" i="9"/>
  <c r="C232" i="9"/>
  <c r="B232" i="9"/>
  <c r="A232" i="9"/>
  <c r="X231" i="9"/>
  <c r="W231" i="9"/>
  <c r="V231" i="9"/>
  <c r="U231" i="9"/>
  <c r="T231" i="9"/>
  <c r="S231" i="9"/>
  <c r="R231" i="9"/>
  <c r="Q231" i="9"/>
  <c r="P231" i="9"/>
  <c r="O231" i="9"/>
  <c r="N231" i="9"/>
  <c r="M231" i="9"/>
  <c r="L231" i="9"/>
  <c r="K231" i="9"/>
  <c r="J231" i="9"/>
  <c r="I231" i="9"/>
  <c r="H231" i="9"/>
  <c r="G231" i="9"/>
  <c r="F231" i="9"/>
  <c r="E231" i="9"/>
  <c r="D231" i="9"/>
  <c r="C231" i="9"/>
  <c r="B231" i="9"/>
  <c r="A231" i="9"/>
  <c r="X230" i="9"/>
  <c r="W230" i="9"/>
  <c r="V230" i="9"/>
  <c r="U230" i="9"/>
  <c r="T230" i="9"/>
  <c r="S230" i="9"/>
  <c r="R230" i="9"/>
  <c r="Q230" i="9"/>
  <c r="P230" i="9"/>
  <c r="O230" i="9"/>
  <c r="N230" i="9"/>
  <c r="M230" i="9"/>
  <c r="L230" i="9"/>
  <c r="K230" i="9"/>
  <c r="J230" i="9"/>
  <c r="I230" i="9"/>
  <c r="H230" i="9"/>
  <c r="G230" i="9"/>
  <c r="F230" i="9"/>
  <c r="E230" i="9"/>
  <c r="D230" i="9"/>
  <c r="C230" i="9"/>
  <c r="B230" i="9"/>
  <c r="A230" i="9"/>
  <c r="X229" i="9"/>
  <c r="W229" i="9"/>
  <c r="V229" i="9"/>
  <c r="U229" i="9"/>
  <c r="T229" i="9"/>
  <c r="S229" i="9"/>
  <c r="R229" i="9"/>
  <c r="Q229" i="9"/>
  <c r="P229" i="9"/>
  <c r="O229" i="9"/>
  <c r="N229" i="9"/>
  <c r="M229" i="9"/>
  <c r="L229" i="9"/>
  <c r="K229" i="9"/>
  <c r="J229" i="9"/>
  <c r="I229" i="9"/>
  <c r="H229" i="9"/>
  <c r="G229" i="9"/>
  <c r="F229" i="9"/>
  <c r="E229" i="9"/>
  <c r="D229" i="9"/>
  <c r="C229" i="9"/>
  <c r="B229" i="9"/>
  <c r="A229" i="9"/>
  <c r="X228" i="9"/>
  <c r="W228" i="9"/>
  <c r="V228" i="9"/>
  <c r="U228" i="9"/>
  <c r="T228" i="9"/>
  <c r="S228" i="9"/>
  <c r="R228" i="9"/>
  <c r="Q228" i="9"/>
  <c r="P228" i="9"/>
  <c r="O228" i="9"/>
  <c r="N228" i="9"/>
  <c r="M228" i="9"/>
  <c r="L228" i="9"/>
  <c r="K228" i="9"/>
  <c r="J228" i="9"/>
  <c r="I228" i="9"/>
  <c r="H228" i="9"/>
  <c r="G228" i="9"/>
  <c r="F228" i="9"/>
  <c r="E228" i="9"/>
  <c r="D228" i="9"/>
  <c r="C228" i="9"/>
  <c r="B228" i="9"/>
  <c r="A228" i="9"/>
  <c r="X227" i="9"/>
  <c r="W227" i="9"/>
  <c r="V227" i="9"/>
  <c r="U227" i="9"/>
  <c r="T227" i="9"/>
  <c r="S227" i="9"/>
  <c r="R227" i="9"/>
  <c r="Q227" i="9"/>
  <c r="P227" i="9"/>
  <c r="O227" i="9"/>
  <c r="N227" i="9"/>
  <c r="M227" i="9"/>
  <c r="L227" i="9"/>
  <c r="K227" i="9"/>
  <c r="J227" i="9"/>
  <c r="I227" i="9"/>
  <c r="H227" i="9"/>
  <c r="G227" i="9"/>
  <c r="F227" i="9"/>
  <c r="E227" i="9"/>
  <c r="D227" i="9"/>
  <c r="C227" i="9"/>
  <c r="B227" i="9"/>
  <c r="A227" i="9"/>
  <c r="X226" i="9"/>
  <c r="W226" i="9"/>
  <c r="V226" i="9"/>
  <c r="U226" i="9"/>
  <c r="T226" i="9"/>
  <c r="S226" i="9"/>
  <c r="R226" i="9"/>
  <c r="Q226" i="9"/>
  <c r="P226" i="9"/>
  <c r="O226" i="9"/>
  <c r="N226" i="9"/>
  <c r="M226" i="9"/>
  <c r="L226" i="9"/>
  <c r="K226" i="9"/>
  <c r="J226" i="9"/>
  <c r="I226" i="9"/>
  <c r="H226" i="9"/>
  <c r="G226" i="9"/>
  <c r="F226" i="9"/>
  <c r="E226" i="9"/>
  <c r="D226" i="9"/>
  <c r="C226" i="9"/>
  <c r="B226" i="9"/>
  <c r="A226" i="9"/>
  <c r="X225" i="9"/>
  <c r="W225" i="9"/>
  <c r="V225" i="9"/>
  <c r="U225" i="9"/>
  <c r="T225" i="9"/>
  <c r="S225" i="9"/>
  <c r="R225" i="9"/>
  <c r="Q225" i="9"/>
  <c r="P225" i="9"/>
  <c r="O225" i="9"/>
  <c r="N225" i="9"/>
  <c r="M225" i="9"/>
  <c r="L225" i="9"/>
  <c r="K225" i="9"/>
  <c r="J225" i="9"/>
  <c r="I225" i="9"/>
  <c r="H225" i="9"/>
  <c r="G225" i="9"/>
  <c r="F225" i="9"/>
  <c r="E225" i="9"/>
  <c r="D225" i="9"/>
  <c r="C225" i="9"/>
  <c r="B225" i="9"/>
  <c r="A225" i="9"/>
  <c r="X224" i="9"/>
  <c r="W224" i="9"/>
  <c r="V224" i="9"/>
  <c r="U224" i="9"/>
  <c r="T224" i="9"/>
  <c r="S224" i="9"/>
  <c r="R224" i="9"/>
  <c r="Q224" i="9"/>
  <c r="P224" i="9"/>
  <c r="O224" i="9"/>
  <c r="N224" i="9"/>
  <c r="M224" i="9"/>
  <c r="L224" i="9"/>
  <c r="K224" i="9"/>
  <c r="J224" i="9"/>
  <c r="I224" i="9"/>
  <c r="H224" i="9"/>
  <c r="G224" i="9"/>
  <c r="F224" i="9"/>
  <c r="E224" i="9"/>
  <c r="D224" i="9"/>
  <c r="C224" i="9"/>
  <c r="B224" i="9"/>
  <c r="A224" i="9"/>
  <c r="X223" i="9"/>
  <c r="W223" i="9"/>
  <c r="V223" i="9"/>
  <c r="U223" i="9"/>
  <c r="T223" i="9"/>
  <c r="S223" i="9"/>
  <c r="R223" i="9"/>
  <c r="Q223" i="9"/>
  <c r="P223" i="9"/>
  <c r="O223" i="9"/>
  <c r="N223" i="9"/>
  <c r="M223" i="9"/>
  <c r="L223" i="9"/>
  <c r="K223" i="9"/>
  <c r="J223" i="9"/>
  <c r="I223" i="9"/>
  <c r="H223" i="9"/>
  <c r="G223" i="9"/>
  <c r="F223" i="9"/>
  <c r="E223" i="9"/>
  <c r="D223" i="9"/>
  <c r="C223" i="9"/>
  <c r="B223" i="9"/>
  <c r="A223" i="9"/>
  <c r="X222" i="9"/>
  <c r="W222" i="9"/>
  <c r="V222" i="9"/>
  <c r="U222" i="9"/>
  <c r="T222" i="9"/>
  <c r="S222" i="9"/>
  <c r="R222" i="9"/>
  <c r="Q222" i="9"/>
  <c r="P222" i="9"/>
  <c r="O222" i="9"/>
  <c r="N222" i="9"/>
  <c r="M222" i="9"/>
  <c r="L222" i="9"/>
  <c r="K222" i="9"/>
  <c r="J222" i="9"/>
  <c r="I222" i="9"/>
  <c r="H222" i="9"/>
  <c r="G222" i="9"/>
  <c r="F222" i="9"/>
  <c r="E222" i="9"/>
  <c r="D222" i="9"/>
  <c r="C222" i="9"/>
  <c r="B222" i="9"/>
  <c r="A222" i="9"/>
  <c r="X221" i="9"/>
  <c r="W221" i="9"/>
  <c r="V221" i="9"/>
  <c r="U221" i="9"/>
  <c r="T221" i="9"/>
  <c r="S221" i="9"/>
  <c r="R221" i="9"/>
  <c r="Q221" i="9"/>
  <c r="P221" i="9"/>
  <c r="O221" i="9"/>
  <c r="N221" i="9"/>
  <c r="M221" i="9"/>
  <c r="L221" i="9"/>
  <c r="K221" i="9"/>
  <c r="J221" i="9"/>
  <c r="I221" i="9"/>
  <c r="H221" i="9"/>
  <c r="G221" i="9"/>
  <c r="F221" i="9"/>
  <c r="E221" i="9"/>
  <c r="D221" i="9"/>
  <c r="C221" i="9"/>
  <c r="B221" i="9"/>
  <c r="A221" i="9"/>
  <c r="X220" i="9"/>
  <c r="W220" i="9"/>
  <c r="V220" i="9"/>
  <c r="U220" i="9"/>
  <c r="T220" i="9"/>
  <c r="S220" i="9"/>
  <c r="R220" i="9"/>
  <c r="Q220" i="9"/>
  <c r="P220" i="9"/>
  <c r="O220" i="9"/>
  <c r="N220" i="9"/>
  <c r="M220" i="9"/>
  <c r="L220" i="9"/>
  <c r="K220" i="9"/>
  <c r="J220" i="9"/>
  <c r="I220" i="9"/>
  <c r="H220" i="9"/>
  <c r="G220" i="9"/>
  <c r="F220" i="9"/>
  <c r="E220" i="9"/>
  <c r="D220" i="9"/>
  <c r="C220" i="9"/>
  <c r="B220" i="9"/>
  <c r="A220" i="9"/>
  <c r="X219" i="9"/>
  <c r="W219" i="9"/>
  <c r="V219" i="9"/>
  <c r="U219" i="9"/>
  <c r="T219" i="9"/>
  <c r="S219" i="9"/>
  <c r="R219" i="9"/>
  <c r="Q219" i="9"/>
  <c r="P219" i="9"/>
  <c r="O219" i="9"/>
  <c r="N219" i="9"/>
  <c r="M219" i="9"/>
  <c r="L219" i="9"/>
  <c r="K219" i="9"/>
  <c r="J219" i="9"/>
  <c r="I219" i="9"/>
  <c r="H219" i="9"/>
  <c r="G219" i="9"/>
  <c r="F219" i="9"/>
  <c r="E219" i="9"/>
  <c r="D219" i="9"/>
  <c r="C219" i="9"/>
  <c r="B219" i="9"/>
  <c r="A219" i="9"/>
  <c r="X218" i="9"/>
  <c r="W218" i="9"/>
  <c r="V218" i="9"/>
  <c r="U218" i="9"/>
  <c r="T218" i="9"/>
  <c r="S218" i="9"/>
  <c r="R218" i="9"/>
  <c r="Q218" i="9"/>
  <c r="P218" i="9"/>
  <c r="O218" i="9"/>
  <c r="N218" i="9"/>
  <c r="M218" i="9"/>
  <c r="L218" i="9"/>
  <c r="K218" i="9"/>
  <c r="J218" i="9"/>
  <c r="I218" i="9"/>
  <c r="H218" i="9"/>
  <c r="G218" i="9"/>
  <c r="F218" i="9"/>
  <c r="E218" i="9"/>
  <c r="D218" i="9"/>
  <c r="C218" i="9"/>
  <c r="B218" i="9"/>
  <c r="A218" i="9"/>
  <c r="X217" i="9"/>
  <c r="W217" i="9"/>
  <c r="V217" i="9"/>
  <c r="U217" i="9"/>
  <c r="T217" i="9"/>
  <c r="S217" i="9"/>
  <c r="R217" i="9"/>
  <c r="Q217" i="9"/>
  <c r="P217" i="9"/>
  <c r="O217" i="9"/>
  <c r="N217" i="9"/>
  <c r="M217" i="9"/>
  <c r="L217" i="9"/>
  <c r="K217" i="9"/>
  <c r="J217" i="9"/>
  <c r="I217" i="9"/>
  <c r="H217" i="9"/>
  <c r="G217" i="9"/>
  <c r="F217" i="9"/>
  <c r="E217" i="9"/>
  <c r="D217" i="9"/>
  <c r="C217" i="9"/>
  <c r="B217" i="9"/>
  <c r="A217" i="9"/>
  <c r="X216" i="9"/>
  <c r="W216" i="9"/>
  <c r="V216" i="9"/>
  <c r="U216" i="9"/>
  <c r="T216" i="9"/>
  <c r="S216" i="9"/>
  <c r="R216" i="9"/>
  <c r="Q216" i="9"/>
  <c r="P216" i="9"/>
  <c r="O216" i="9"/>
  <c r="N216" i="9"/>
  <c r="M216" i="9"/>
  <c r="L216" i="9"/>
  <c r="K216" i="9"/>
  <c r="J216" i="9"/>
  <c r="I216" i="9"/>
  <c r="H216" i="9"/>
  <c r="G216" i="9"/>
  <c r="F216" i="9"/>
  <c r="E216" i="9"/>
  <c r="D216" i="9"/>
  <c r="C216" i="9"/>
  <c r="B216" i="9"/>
  <c r="A216" i="9"/>
  <c r="X215" i="9"/>
  <c r="W215" i="9"/>
  <c r="V215" i="9"/>
  <c r="U215" i="9"/>
  <c r="T215" i="9"/>
  <c r="S215" i="9"/>
  <c r="R215" i="9"/>
  <c r="Q215" i="9"/>
  <c r="P215" i="9"/>
  <c r="O215" i="9"/>
  <c r="N215" i="9"/>
  <c r="M215" i="9"/>
  <c r="L215" i="9"/>
  <c r="K215" i="9"/>
  <c r="J215" i="9"/>
  <c r="I215" i="9"/>
  <c r="H215" i="9"/>
  <c r="G215" i="9"/>
  <c r="F215" i="9"/>
  <c r="E215" i="9"/>
  <c r="D215" i="9"/>
  <c r="C215" i="9"/>
  <c r="B215" i="9"/>
  <c r="A215" i="9"/>
  <c r="X214" i="9"/>
  <c r="W214" i="9"/>
  <c r="V214" i="9"/>
  <c r="U214" i="9"/>
  <c r="T214" i="9"/>
  <c r="S214" i="9"/>
  <c r="R214" i="9"/>
  <c r="Q214" i="9"/>
  <c r="P214" i="9"/>
  <c r="O214" i="9"/>
  <c r="N214" i="9"/>
  <c r="M214" i="9"/>
  <c r="L214" i="9"/>
  <c r="K214" i="9"/>
  <c r="J214" i="9"/>
  <c r="I214" i="9"/>
  <c r="H214" i="9"/>
  <c r="G214" i="9"/>
  <c r="F214" i="9"/>
  <c r="E214" i="9"/>
  <c r="D214" i="9"/>
  <c r="C214" i="9"/>
  <c r="B214" i="9"/>
  <c r="A214" i="9"/>
  <c r="X213" i="9"/>
  <c r="W213" i="9"/>
  <c r="V213" i="9"/>
  <c r="U213" i="9"/>
  <c r="T213" i="9"/>
  <c r="S213" i="9"/>
  <c r="R213" i="9"/>
  <c r="Q213" i="9"/>
  <c r="P213" i="9"/>
  <c r="O213" i="9"/>
  <c r="N213" i="9"/>
  <c r="M213" i="9"/>
  <c r="L213" i="9"/>
  <c r="K213" i="9"/>
  <c r="J213" i="9"/>
  <c r="I213" i="9"/>
  <c r="H213" i="9"/>
  <c r="G213" i="9"/>
  <c r="F213" i="9"/>
  <c r="E213" i="9"/>
  <c r="D213" i="9"/>
  <c r="C213" i="9"/>
  <c r="B213" i="9"/>
  <c r="A213" i="9"/>
  <c r="X212" i="9"/>
  <c r="W212" i="9"/>
  <c r="V212" i="9"/>
  <c r="U212" i="9"/>
  <c r="T212" i="9"/>
  <c r="S212" i="9"/>
  <c r="R212" i="9"/>
  <c r="Q212" i="9"/>
  <c r="P212" i="9"/>
  <c r="O212" i="9"/>
  <c r="N212" i="9"/>
  <c r="M212" i="9"/>
  <c r="L212" i="9"/>
  <c r="K212" i="9"/>
  <c r="J212" i="9"/>
  <c r="I212" i="9"/>
  <c r="H212" i="9"/>
  <c r="G212" i="9"/>
  <c r="F212" i="9"/>
  <c r="E212" i="9"/>
  <c r="D212" i="9"/>
  <c r="C212" i="9"/>
  <c r="B212" i="9"/>
  <c r="A212" i="9"/>
  <c r="X211" i="9"/>
  <c r="W211" i="9"/>
  <c r="V211" i="9"/>
  <c r="U211" i="9"/>
  <c r="T211" i="9"/>
  <c r="S211" i="9"/>
  <c r="R211" i="9"/>
  <c r="Q211" i="9"/>
  <c r="P211" i="9"/>
  <c r="O211" i="9"/>
  <c r="N211" i="9"/>
  <c r="M211" i="9"/>
  <c r="L211" i="9"/>
  <c r="K211" i="9"/>
  <c r="J211" i="9"/>
  <c r="I211" i="9"/>
  <c r="H211" i="9"/>
  <c r="G211" i="9"/>
  <c r="F211" i="9"/>
  <c r="E211" i="9"/>
  <c r="D211" i="9"/>
  <c r="C211" i="9"/>
  <c r="B211" i="9"/>
  <c r="A211" i="9"/>
  <c r="X210" i="9"/>
  <c r="W210" i="9"/>
  <c r="V210" i="9"/>
  <c r="U210" i="9"/>
  <c r="T210" i="9"/>
  <c r="S210" i="9"/>
  <c r="R210" i="9"/>
  <c r="Q210" i="9"/>
  <c r="P210" i="9"/>
  <c r="O210" i="9"/>
  <c r="N210" i="9"/>
  <c r="M210" i="9"/>
  <c r="L210" i="9"/>
  <c r="K210" i="9"/>
  <c r="J210" i="9"/>
  <c r="I210" i="9"/>
  <c r="H210" i="9"/>
  <c r="G210" i="9"/>
  <c r="F210" i="9"/>
  <c r="E210" i="9"/>
  <c r="D210" i="9"/>
  <c r="C210" i="9"/>
  <c r="B210" i="9"/>
  <c r="A210" i="9"/>
  <c r="X209" i="9"/>
  <c r="W209" i="9"/>
  <c r="V209" i="9"/>
  <c r="U209" i="9"/>
  <c r="T209" i="9"/>
  <c r="S209" i="9"/>
  <c r="R209" i="9"/>
  <c r="Q209" i="9"/>
  <c r="P209" i="9"/>
  <c r="O209" i="9"/>
  <c r="N209" i="9"/>
  <c r="M209" i="9"/>
  <c r="L209" i="9"/>
  <c r="K209" i="9"/>
  <c r="J209" i="9"/>
  <c r="I209" i="9"/>
  <c r="H209" i="9"/>
  <c r="G209" i="9"/>
  <c r="F209" i="9"/>
  <c r="E209" i="9"/>
  <c r="D209" i="9"/>
  <c r="C209" i="9"/>
  <c r="B209" i="9"/>
  <c r="A209" i="9"/>
  <c r="X208" i="9"/>
  <c r="W208" i="9"/>
  <c r="V208" i="9"/>
  <c r="U208" i="9"/>
  <c r="T208" i="9"/>
  <c r="S208" i="9"/>
  <c r="R208" i="9"/>
  <c r="Q208" i="9"/>
  <c r="P208" i="9"/>
  <c r="O208" i="9"/>
  <c r="N208" i="9"/>
  <c r="M208" i="9"/>
  <c r="L208" i="9"/>
  <c r="K208" i="9"/>
  <c r="J208" i="9"/>
  <c r="I208" i="9"/>
  <c r="H208" i="9"/>
  <c r="G208" i="9"/>
  <c r="F208" i="9"/>
  <c r="E208" i="9"/>
  <c r="D208" i="9"/>
  <c r="C208" i="9"/>
  <c r="B208" i="9"/>
  <c r="A208" i="9"/>
  <c r="X207" i="9"/>
  <c r="W207" i="9"/>
  <c r="V207" i="9"/>
  <c r="U207" i="9"/>
  <c r="T207" i="9"/>
  <c r="S207" i="9"/>
  <c r="R207" i="9"/>
  <c r="Q207" i="9"/>
  <c r="P207" i="9"/>
  <c r="O207" i="9"/>
  <c r="N207" i="9"/>
  <c r="M207" i="9"/>
  <c r="L207" i="9"/>
  <c r="K207" i="9"/>
  <c r="J207" i="9"/>
  <c r="I207" i="9"/>
  <c r="H207" i="9"/>
  <c r="G207" i="9"/>
  <c r="F207" i="9"/>
  <c r="E207" i="9"/>
  <c r="D207" i="9"/>
  <c r="C207" i="9"/>
  <c r="B207" i="9"/>
  <c r="A207" i="9"/>
  <c r="X206" i="9"/>
  <c r="W206" i="9"/>
  <c r="V206" i="9"/>
  <c r="U206" i="9"/>
  <c r="T206" i="9"/>
  <c r="S206" i="9"/>
  <c r="R206" i="9"/>
  <c r="Q206" i="9"/>
  <c r="P206" i="9"/>
  <c r="O206" i="9"/>
  <c r="N206" i="9"/>
  <c r="M206" i="9"/>
  <c r="L206" i="9"/>
  <c r="K206" i="9"/>
  <c r="J206" i="9"/>
  <c r="I206" i="9"/>
  <c r="H206" i="9"/>
  <c r="G206" i="9"/>
  <c r="F206" i="9"/>
  <c r="E206" i="9"/>
  <c r="D206" i="9"/>
  <c r="C206" i="9"/>
  <c r="B206" i="9"/>
  <c r="A206" i="9"/>
  <c r="X205" i="9"/>
  <c r="W205" i="9"/>
  <c r="V205" i="9"/>
  <c r="U205" i="9"/>
  <c r="T205" i="9"/>
  <c r="S205" i="9"/>
  <c r="R205" i="9"/>
  <c r="Q205" i="9"/>
  <c r="P205" i="9"/>
  <c r="O205" i="9"/>
  <c r="N205" i="9"/>
  <c r="M205" i="9"/>
  <c r="L205" i="9"/>
  <c r="K205" i="9"/>
  <c r="J205" i="9"/>
  <c r="I205" i="9"/>
  <c r="H205" i="9"/>
  <c r="G205" i="9"/>
  <c r="F205" i="9"/>
  <c r="E205" i="9"/>
  <c r="D205" i="9"/>
  <c r="C205" i="9"/>
  <c r="B205" i="9"/>
  <c r="A205" i="9"/>
  <c r="X204" i="9"/>
  <c r="W204" i="9"/>
  <c r="V204" i="9"/>
  <c r="U204" i="9"/>
  <c r="T204" i="9"/>
  <c r="S204" i="9"/>
  <c r="R204" i="9"/>
  <c r="Q204" i="9"/>
  <c r="P204" i="9"/>
  <c r="O204" i="9"/>
  <c r="N204" i="9"/>
  <c r="M204" i="9"/>
  <c r="L204" i="9"/>
  <c r="K204" i="9"/>
  <c r="J204" i="9"/>
  <c r="I204" i="9"/>
  <c r="H204" i="9"/>
  <c r="G204" i="9"/>
  <c r="F204" i="9"/>
  <c r="E204" i="9"/>
  <c r="D204" i="9"/>
  <c r="C204" i="9"/>
  <c r="B204" i="9"/>
  <c r="A204" i="9"/>
  <c r="X203" i="9"/>
  <c r="W203" i="9"/>
  <c r="V203" i="9"/>
  <c r="U203" i="9"/>
  <c r="T203" i="9"/>
  <c r="S203" i="9"/>
  <c r="R203" i="9"/>
  <c r="Q203" i="9"/>
  <c r="P203" i="9"/>
  <c r="O203" i="9"/>
  <c r="N203" i="9"/>
  <c r="M203" i="9"/>
  <c r="L203" i="9"/>
  <c r="K203" i="9"/>
  <c r="J203" i="9"/>
  <c r="I203" i="9"/>
  <c r="H203" i="9"/>
  <c r="G203" i="9"/>
  <c r="F203" i="9"/>
  <c r="E203" i="9"/>
  <c r="D203" i="9"/>
  <c r="C203" i="9"/>
  <c r="B203" i="9"/>
  <c r="A203" i="9"/>
  <c r="X202" i="9"/>
  <c r="W202" i="9"/>
  <c r="V202" i="9"/>
  <c r="U202" i="9"/>
  <c r="T202" i="9"/>
  <c r="S202" i="9"/>
  <c r="R202" i="9"/>
  <c r="Q202" i="9"/>
  <c r="P202" i="9"/>
  <c r="O202" i="9"/>
  <c r="N202" i="9"/>
  <c r="M202" i="9"/>
  <c r="L202" i="9"/>
  <c r="K202" i="9"/>
  <c r="J202" i="9"/>
  <c r="I202" i="9"/>
  <c r="H202" i="9"/>
  <c r="G202" i="9"/>
  <c r="F202" i="9"/>
  <c r="E202" i="9"/>
  <c r="D202" i="9"/>
  <c r="C202" i="9"/>
  <c r="B202" i="9"/>
  <c r="A202" i="9"/>
  <c r="X201" i="9"/>
  <c r="W201" i="9"/>
  <c r="V201" i="9"/>
  <c r="U201" i="9"/>
  <c r="T201" i="9"/>
  <c r="S201" i="9"/>
  <c r="R201" i="9"/>
  <c r="Q201" i="9"/>
  <c r="P201" i="9"/>
  <c r="O201" i="9"/>
  <c r="N201" i="9"/>
  <c r="M201" i="9"/>
  <c r="L201" i="9"/>
  <c r="K201" i="9"/>
  <c r="J201" i="9"/>
  <c r="I201" i="9"/>
  <c r="H201" i="9"/>
  <c r="G201" i="9"/>
  <c r="F201" i="9"/>
  <c r="E201" i="9"/>
  <c r="D201" i="9"/>
  <c r="C201" i="9"/>
  <c r="B201" i="9"/>
  <c r="A201" i="9"/>
  <c r="X200" i="9"/>
  <c r="W200" i="9"/>
  <c r="V200" i="9"/>
  <c r="U200" i="9"/>
  <c r="T200" i="9"/>
  <c r="S200" i="9"/>
  <c r="R200" i="9"/>
  <c r="Q200" i="9"/>
  <c r="P200" i="9"/>
  <c r="O200" i="9"/>
  <c r="N200" i="9"/>
  <c r="M200" i="9"/>
  <c r="L200" i="9"/>
  <c r="K200" i="9"/>
  <c r="J200" i="9"/>
  <c r="I200" i="9"/>
  <c r="H200" i="9"/>
  <c r="G200" i="9"/>
  <c r="F200" i="9"/>
  <c r="E200" i="9"/>
  <c r="D200" i="9"/>
  <c r="C200" i="9"/>
  <c r="B200" i="9"/>
  <c r="A200" i="9"/>
  <c r="X199" i="9"/>
  <c r="W199" i="9"/>
  <c r="V199" i="9"/>
  <c r="U199" i="9"/>
  <c r="T199" i="9"/>
  <c r="S199" i="9"/>
  <c r="R199" i="9"/>
  <c r="Q199" i="9"/>
  <c r="P199" i="9"/>
  <c r="O199" i="9"/>
  <c r="N199" i="9"/>
  <c r="M199" i="9"/>
  <c r="L199" i="9"/>
  <c r="K199" i="9"/>
  <c r="J199" i="9"/>
  <c r="I199" i="9"/>
  <c r="H199" i="9"/>
  <c r="G199" i="9"/>
  <c r="F199" i="9"/>
  <c r="E199" i="9"/>
  <c r="D199" i="9"/>
  <c r="C199" i="9"/>
  <c r="B199" i="9"/>
  <c r="A199" i="9"/>
  <c r="X198" i="9"/>
  <c r="W198" i="9"/>
  <c r="V198" i="9"/>
  <c r="U198" i="9"/>
  <c r="T198" i="9"/>
  <c r="S198" i="9"/>
  <c r="R198" i="9"/>
  <c r="Q198" i="9"/>
  <c r="P198" i="9"/>
  <c r="O198" i="9"/>
  <c r="N198" i="9"/>
  <c r="M198" i="9"/>
  <c r="L198" i="9"/>
  <c r="K198" i="9"/>
  <c r="J198" i="9"/>
  <c r="I198" i="9"/>
  <c r="H198" i="9"/>
  <c r="G198" i="9"/>
  <c r="F198" i="9"/>
  <c r="E198" i="9"/>
  <c r="D198" i="9"/>
  <c r="C198" i="9"/>
  <c r="B198" i="9"/>
  <c r="A198" i="9"/>
  <c r="X197" i="9"/>
  <c r="W197" i="9"/>
  <c r="V197" i="9"/>
  <c r="U197" i="9"/>
  <c r="T197" i="9"/>
  <c r="S197" i="9"/>
  <c r="R197" i="9"/>
  <c r="Q197" i="9"/>
  <c r="P197" i="9"/>
  <c r="O197" i="9"/>
  <c r="N197" i="9"/>
  <c r="M197" i="9"/>
  <c r="L197" i="9"/>
  <c r="K197" i="9"/>
  <c r="J197" i="9"/>
  <c r="I197" i="9"/>
  <c r="H197" i="9"/>
  <c r="G197" i="9"/>
  <c r="F197" i="9"/>
  <c r="E197" i="9"/>
  <c r="D197" i="9"/>
  <c r="C197" i="9"/>
  <c r="B197" i="9"/>
  <c r="A197" i="9"/>
  <c r="X196" i="9"/>
  <c r="W196" i="9"/>
  <c r="V196" i="9"/>
  <c r="U196" i="9"/>
  <c r="T196" i="9"/>
  <c r="S196" i="9"/>
  <c r="R196" i="9"/>
  <c r="Q196" i="9"/>
  <c r="P196" i="9"/>
  <c r="O196" i="9"/>
  <c r="N196" i="9"/>
  <c r="M196" i="9"/>
  <c r="L196" i="9"/>
  <c r="K196" i="9"/>
  <c r="J196" i="9"/>
  <c r="I196" i="9"/>
  <c r="H196" i="9"/>
  <c r="G196" i="9"/>
  <c r="F196" i="9"/>
  <c r="E196" i="9"/>
  <c r="D196" i="9"/>
  <c r="C196" i="9"/>
  <c r="B196" i="9"/>
  <c r="A196" i="9"/>
  <c r="X195" i="9"/>
  <c r="W195" i="9"/>
  <c r="V195" i="9"/>
  <c r="U195" i="9"/>
  <c r="T195" i="9"/>
  <c r="S195" i="9"/>
  <c r="R195" i="9"/>
  <c r="Q195" i="9"/>
  <c r="P195" i="9"/>
  <c r="O195" i="9"/>
  <c r="N195" i="9"/>
  <c r="M195" i="9"/>
  <c r="L195" i="9"/>
  <c r="K195" i="9"/>
  <c r="J195" i="9"/>
  <c r="I195" i="9"/>
  <c r="H195" i="9"/>
  <c r="G195" i="9"/>
  <c r="F195" i="9"/>
  <c r="E195" i="9"/>
  <c r="D195" i="9"/>
  <c r="C195" i="9"/>
  <c r="B195" i="9"/>
  <c r="A195" i="9"/>
  <c r="X194" i="9"/>
  <c r="W194" i="9"/>
  <c r="V194" i="9"/>
  <c r="U194" i="9"/>
  <c r="T194" i="9"/>
  <c r="S194" i="9"/>
  <c r="R194" i="9"/>
  <c r="Q194" i="9"/>
  <c r="P194" i="9"/>
  <c r="O194" i="9"/>
  <c r="N194" i="9"/>
  <c r="M194" i="9"/>
  <c r="L194" i="9"/>
  <c r="K194" i="9"/>
  <c r="J194" i="9"/>
  <c r="I194" i="9"/>
  <c r="H194" i="9"/>
  <c r="G194" i="9"/>
  <c r="F194" i="9"/>
  <c r="E194" i="9"/>
  <c r="D194" i="9"/>
  <c r="C194" i="9"/>
  <c r="B194" i="9"/>
  <c r="A194" i="9"/>
  <c r="X193" i="9"/>
  <c r="W193" i="9"/>
  <c r="V193" i="9"/>
  <c r="U193" i="9"/>
  <c r="T193" i="9"/>
  <c r="S193" i="9"/>
  <c r="R193" i="9"/>
  <c r="Q193" i="9"/>
  <c r="P193" i="9"/>
  <c r="O193" i="9"/>
  <c r="N193" i="9"/>
  <c r="M193" i="9"/>
  <c r="L193" i="9"/>
  <c r="K193" i="9"/>
  <c r="J193" i="9"/>
  <c r="I193" i="9"/>
  <c r="H193" i="9"/>
  <c r="G193" i="9"/>
  <c r="F193" i="9"/>
  <c r="E193" i="9"/>
  <c r="D193" i="9"/>
  <c r="C193" i="9"/>
  <c r="B193" i="9"/>
  <c r="A193" i="9"/>
  <c r="X192" i="9"/>
  <c r="W192" i="9"/>
  <c r="V192" i="9"/>
  <c r="U192" i="9"/>
  <c r="T192" i="9"/>
  <c r="S192" i="9"/>
  <c r="R192" i="9"/>
  <c r="Q192" i="9"/>
  <c r="P192" i="9"/>
  <c r="O192" i="9"/>
  <c r="N192" i="9"/>
  <c r="M192" i="9"/>
  <c r="L192" i="9"/>
  <c r="K192" i="9"/>
  <c r="J192" i="9"/>
  <c r="I192" i="9"/>
  <c r="H192" i="9"/>
  <c r="G192" i="9"/>
  <c r="F192" i="9"/>
  <c r="E192" i="9"/>
  <c r="D192" i="9"/>
  <c r="C192" i="9"/>
  <c r="B192" i="9"/>
  <c r="A192" i="9"/>
  <c r="X191" i="9"/>
  <c r="W191" i="9"/>
  <c r="V191" i="9"/>
  <c r="U191" i="9"/>
  <c r="T191" i="9"/>
  <c r="S191" i="9"/>
  <c r="R191" i="9"/>
  <c r="Q191" i="9"/>
  <c r="P191" i="9"/>
  <c r="O191" i="9"/>
  <c r="N191" i="9"/>
  <c r="M191" i="9"/>
  <c r="L191" i="9"/>
  <c r="K191" i="9"/>
  <c r="J191" i="9"/>
  <c r="I191" i="9"/>
  <c r="H191" i="9"/>
  <c r="G191" i="9"/>
  <c r="F191" i="9"/>
  <c r="E191" i="9"/>
  <c r="D191" i="9"/>
  <c r="C191" i="9"/>
  <c r="B191" i="9"/>
  <c r="A191" i="9"/>
  <c r="X190" i="9"/>
  <c r="W190" i="9"/>
  <c r="V190" i="9"/>
  <c r="U190" i="9"/>
  <c r="T190" i="9"/>
  <c r="S190" i="9"/>
  <c r="R190" i="9"/>
  <c r="Q190" i="9"/>
  <c r="P190" i="9"/>
  <c r="O190" i="9"/>
  <c r="N190" i="9"/>
  <c r="M190" i="9"/>
  <c r="L190" i="9"/>
  <c r="K190" i="9"/>
  <c r="J190" i="9"/>
  <c r="I190" i="9"/>
  <c r="H190" i="9"/>
  <c r="G190" i="9"/>
  <c r="F190" i="9"/>
  <c r="E190" i="9"/>
  <c r="D190" i="9"/>
  <c r="C190" i="9"/>
  <c r="B190" i="9"/>
  <c r="A190" i="9"/>
  <c r="X189" i="9"/>
  <c r="W189" i="9"/>
  <c r="V189" i="9"/>
  <c r="U189" i="9"/>
  <c r="T189" i="9"/>
  <c r="S189" i="9"/>
  <c r="R189" i="9"/>
  <c r="Q189" i="9"/>
  <c r="P189" i="9"/>
  <c r="O189" i="9"/>
  <c r="N189" i="9"/>
  <c r="M189" i="9"/>
  <c r="L189" i="9"/>
  <c r="K189" i="9"/>
  <c r="J189" i="9"/>
  <c r="I189" i="9"/>
  <c r="H189" i="9"/>
  <c r="G189" i="9"/>
  <c r="F189" i="9"/>
  <c r="E189" i="9"/>
  <c r="D189" i="9"/>
  <c r="C189" i="9"/>
  <c r="B189" i="9"/>
  <c r="A189" i="9"/>
  <c r="X188" i="9"/>
  <c r="W188" i="9"/>
  <c r="V188" i="9"/>
  <c r="U188" i="9"/>
  <c r="T188" i="9"/>
  <c r="S188" i="9"/>
  <c r="R188" i="9"/>
  <c r="Q188" i="9"/>
  <c r="P188" i="9"/>
  <c r="O188" i="9"/>
  <c r="N188" i="9"/>
  <c r="M188" i="9"/>
  <c r="L188" i="9"/>
  <c r="K188" i="9"/>
  <c r="J188" i="9"/>
  <c r="I188" i="9"/>
  <c r="H188" i="9"/>
  <c r="G188" i="9"/>
  <c r="F188" i="9"/>
  <c r="E188" i="9"/>
  <c r="D188" i="9"/>
  <c r="C188" i="9"/>
  <c r="B188" i="9"/>
  <c r="A188" i="9"/>
  <c r="X187" i="9"/>
  <c r="W187" i="9"/>
  <c r="V187" i="9"/>
  <c r="U187" i="9"/>
  <c r="T187" i="9"/>
  <c r="S187" i="9"/>
  <c r="R187" i="9"/>
  <c r="Q187" i="9"/>
  <c r="P187" i="9"/>
  <c r="O187" i="9"/>
  <c r="N187" i="9"/>
  <c r="M187" i="9"/>
  <c r="L187" i="9"/>
  <c r="K187" i="9"/>
  <c r="J187" i="9"/>
  <c r="I187" i="9"/>
  <c r="H187" i="9"/>
  <c r="G187" i="9"/>
  <c r="F187" i="9"/>
  <c r="E187" i="9"/>
  <c r="D187" i="9"/>
  <c r="C187" i="9"/>
  <c r="B187" i="9"/>
  <c r="A187" i="9"/>
  <c r="X186" i="9"/>
  <c r="W186" i="9"/>
  <c r="V186" i="9"/>
  <c r="U186" i="9"/>
  <c r="T186" i="9"/>
  <c r="S186" i="9"/>
  <c r="R186" i="9"/>
  <c r="Q186" i="9"/>
  <c r="P186" i="9"/>
  <c r="O186" i="9"/>
  <c r="N186" i="9"/>
  <c r="M186" i="9"/>
  <c r="L186" i="9"/>
  <c r="K186" i="9"/>
  <c r="J186" i="9"/>
  <c r="I186" i="9"/>
  <c r="H186" i="9"/>
  <c r="G186" i="9"/>
  <c r="F186" i="9"/>
  <c r="E186" i="9"/>
  <c r="D186" i="9"/>
  <c r="C186" i="9"/>
  <c r="B186" i="9"/>
  <c r="A186" i="9"/>
  <c r="X185" i="9"/>
  <c r="W185" i="9"/>
  <c r="V185" i="9"/>
  <c r="U185" i="9"/>
  <c r="T185" i="9"/>
  <c r="S185" i="9"/>
  <c r="R185" i="9"/>
  <c r="Q185" i="9"/>
  <c r="P185" i="9"/>
  <c r="O185" i="9"/>
  <c r="N185" i="9"/>
  <c r="M185" i="9"/>
  <c r="L185" i="9"/>
  <c r="K185" i="9"/>
  <c r="J185" i="9"/>
  <c r="I185" i="9"/>
  <c r="H185" i="9"/>
  <c r="G185" i="9"/>
  <c r="F185" i="9"/>
  <c r="E185" i="9"/>
  <c r="D185" i="9"/>
  <c r="C185" i="9"/>
  <c r="B185" i="9"/>
  <c r="A185" i="9"/>
  <c r="X184" i="9"/>
  <c r="W184" i="9"/>
  <c r="V184" i="9"/>
  <c r="U184" i="9"/>
  <c r="T184" i="9"/>
  <c r="S184" i="9"/>
  <c r="R184" i="9"/>
  <c r="Q184" i="9"/>
  <c r="P184" i="9"/>
  <c r="O184" i="9"/>
  <c r="N184" i="9"/>
  <c r="M184" i="9"/>
  <c r="L184" i="9"/>
  <c r="K184" i="9"/>
  <c r="J184" i="9"/>
  <c r="I184" i="9"/>
  <c r="H184" i="9"/>
  <c r="G184" i="9"/>
  <c r="F184" i="9"/>
  <c r="E184" i="9"/>
  <c r="D184" i="9"/>
  <c r="C184" i="9"/>
  <c r="B184" i="9"/>
  <c r="A184" i="9"/>
  <c r="X183" i="9"/>
  <c r="W183" i="9"/>
  <c r="V183" i="9"/>
  <c r="U183" i="9"/>
  <c r="T183" i="9"/>
  <c r="S183" i="9"/>
  <c r="R183" i="9"/>
  <c r="Q183" i="9"/>
  <c r="P183" i="9"/>
  <c r="O183" i="9"/>
  <c r="N183" i="9"/>
  <c r="M183" i="9"/>
  <c r="L183" i="9"/>
  <c r="K183" i="9"/>
  <c r="J183" i="9"/>
  <c r="I183" i="9"/>
  <c r="H183" i="9"/>
  <c r="G183" i="9"/>
  <c r="F183" i="9"/>
  <c r="E183" i="9"/>
  <c r="D183" i="9"/>
  <c r="C183" i="9"/>
  <c r="B183" i="9"/>
  <c r="A183" i="9"/>
  <c r="X182" i="9"/>
  <c r="W182" i="9"/>
  <c r="V182" i="9"/>
  <c r="U182" i="9"/>
  <c r="T182" i="9"/>
  <c r="S182" i="9"/>
  <c r="R182" i="9"/>
  <c r="Q182" i="9"/>
  <c r="P182" i="9"/>
  <c r="O182" i="9"/>
  <c r="N182" i="9"/>
  <c r="M182" i="9"/>
  <c r="L182" i="9"/>
  <c r="K182" i="9"/>
  <c r="J182" i="9"/>
  <c r="I182" i="9"/>
  <c r="H182" i="9"/>
  <c r="G182" i="9"/>
  <c r="F182" i="9"/>
  <c r="E182" i="9"/>
  <c r="D182" i="9"/>
  <c r="C182" i="9"/>
  <c r="B182" i="9"/>
  <c r="A182" i="9"/>
  <c r="X181" i="9"/>
  <c r="W181" i="9"/>
  <c r="V181" i="9"/>
  <c r="U181" i="9"/>
  <c r="T181" i="9"/>
  <c r="S181" i="9"/>
  <c r="R181" i="9"/>
  <c r="Q181" i="9"/>
  <c r="P181" i="9"/>
  <c r="O181" i="9"/>
  <c r="N181" i="9"/>
  <c r="M181" i="9"/>
  <c r="L181" i="9"/>
  <c r="K181" i="9"/>
  <c r="J181" i="9"/>
  <c r="I181" i="9"/>
  <c r="H181" i="9"/>
  <c r="G181" i="9"/>
  <c r="F181" i="9"/>
  <c r="E181" i="9"/>
  <c r="D181" i="9"/>
  <c r="C181" i="9"/>
  <c r="B181" i="9"/>
  <c r="A181" i="9"/>
  <c r="X180" i="9"/>
  <c r="W180" i="9"/>
  <c r="V180" i="9"/>
  <c r="U180" i="9"/>
  <c r="T180" i="9"/>
  <c r="S180" i="9"/>
  <c r="R180" i="9"/>
  <c r="Q180" i="9"/>
  <c r="P180" i="9"/>
  <c r="O180" i="9"/>
  <c r="N180" i="9"/>
  <c r="M180" i="9"/>
  <c r="L180" i="9"/>
  <c r="K180" i="9"/>
  <c r="J180" i="9"/>
  <c r="I180" i="9"/>
  <c r="H180" i="9"/>
  <c r="G180" i="9"/>
  <c r="F180" i="9"/>
  <c r="E180" i="9"/>
  <c r="D180" i="9"/>
  <c r="C180" i="9"/>
  <c r="B180" i="9"/>
  <c r="A180" i="9"/>
  <c r="X179" i="9"/>
  <c r="W179" i="9"/>
  <c r="V179" i="9"/>
  <c r="U179" i="9"/>
  <c r="T179" i="9"/>
  <c r="S179" i="9"/>
  <c r="R179" i="9"/>
  <c r="Q179" i="9"/>
  <c r="P179" i="9"/>
  <c r="O179" i="9"/>
  <c r="N179" i="9"/>
  <c r="M179" i="9"/>
  <c r="L179" i="9"/>
  <c r="K179" i="9"/>
  <c r="J179" i="9"/>
  <c r="I179" i="9"/>
  <c r="H179" i="9"/>
  <c r="G179" i="9"/>
  <c r="F179" i="9"/>
  <c r="E179" i="9"/>
  <c r="D179" i="9"/>
  <c r="C179" i="9"/>
  <c r="B179" i="9"/>
  <c r="A179" i="9"/>
  <c r="X178" i="9"/>
  <c r="W178" i="9"/>
  <c r="V178" i="9"/>
  <c r="U178" i="9"/>
  <c r="T178" i="9"/>
  <c r="S178" i="9"/>
  <c r="R178" i="9"/>
  <c r="Q178" i="9"/>
  <c r="P178" i="9"/>
  <c r="O178" i="9"/>
  <c r="N178" i="9"/>
  <c r="M178" i="9"/>
  <c r="L178" i="9"/>
  <c r="K178" i="9"/>
  <c r="J178" i="9"/>
  <c r="I178" i="9"/>
  <c r="H178" i="9"/>
  <c r="G178" i="9"/>
  <c r="F178" i="9"/>
  <c r="E178" i="9"/>
  <c r="D178" i="9"/>
  <c r="C178" i="9"/>
  <c r="B178" i="9"/>
  <c r="A178" i="9"/>
  <c r="X177" i="9"/>
  <c r="W177" i="9"/>
  <c r="V177" i="9"/>
  <c r="U177" i="9"/>
  <c r="T177" i="9"/>
  <c r="S177" i="9"/>
  <c r="R177" i="9"/>
  <c r="Q177" i="9"/>
  <c r="P177" i="9"/>
  <c r="O177" i="9"/>
  <c r="N177" i="9"/>
  <c r="M177" i="9"/>
  <c r="L177" i="9"/>
  <c r="K177" i="9"/>
  <c r="J177" i="9"/>
  <c r="I177" i="9"/>
  <c r="H177" i="9"/>
  <c r="G177" i="9"/>
  <c r="F177" i="9"/>
  <c r="E177" i="9"/>
  <c r="D177" i="9"/>
  <c r="C177" i="9"/>
  <c r="B177" i="9"/>
  <c r="A177" i="9"/>
  <c r="X176" i="9"/>
  <c r="W176" i="9"/>
  <c r="V176" i="9"/>
  <c r="U176" i="9"/>
  <c r="T176" i="9"/>
  <c r="S176" i="9"/>
  <c r="R176" i="9"/>
  <c r="Q176" i="9"/>
  <c r="P176" i="9"/>
  <c r="O176" i="9"/>
  <c r="N176" i="9"/>
  <c r="M176" i="9"/>
  <c r="L176" i="9"/>
  <c r="K176" i="9"/>
  <c r="J176" i="9"/>
  <c r="I176" i="9"/>
  <c r="H176" i="9"/>
  <c r="G176" i="9"/>
  <c r="F176" i="9"/>
  <c r="E176" i="9"/>
  <c r="D176" i="9"/>
  <c r="C176" i="9"/>
  <c r="B176" i="9"/>
  <c r="A176" i="9"/>
  <c r="X175" i="9"/>
  <c r="W175" i="9"/>
  <c r="V175" i="9"/>
  <c r="U175" i="9"/>
  <c r="T175" i="9"/>
  <c r="S175" i="9"/>
  <c r="R175" i="9"/>
  <c r="Q175" i="9"/>
  <c r="P175" i="9"/>
  <c r="O175" i="9"/>
  <c r="N175" i="9"/>
  <c r="M175" i="9"/>
  <c r="L175" i="9"/>
  <c r="K175" i="9"/>
  <c r="J175" i="9"/>
  <c r="I175" i="9"/>
  <c r="H175" i="9"/>
  <c r="G175" i="9"/>
  <c r="F175" i="9"/>
  <c r="E175" i="9"/>
  <c r="D175" i="9"/>
  <c r="C175" i="9"/>
  <c r="B175" i="9"/>
  <c r="A175" i="9"/>
  <c r="X174" i="9"/>
  <c r="W174" i="9"/>
  <c r="V174" i="9"/>
  <c r="U174" i="9"/>
  <c r="T174" i="9"/>
  <c r="S174" i="9"/>
  <c r="R174" i="9"/>
  <c r="Q174" i="9"/>
  <c r="P174" i="9"/>
  <c r="O174" i="9"/>
  <c r="N174" i="9"/>
  <c r="M174" i="9"/>
  <c r="L174" i="9"/>
  <c r="K174" i="9"/>
  <c r="J174" i="9"/>
  <c r="I174" i="9"/>
  <c r="H174" i="9"/>
  <c r="G174" i="9"/>
  <c r="F174" i="9"/>
  <c r="E174" i="9"/>
  <c r="D174" i="9"/>
  <c r="C174" i="9"/>
  <c r="B174" i="9"/>
  <c r="A174" i="9"/>
  <c r="X173" i="9"/>
  <c r="W173" i="9"/>
  <c r="V173" i="9"/>
  <c r="U173" i="9"/>
  <c r="T173" i="9"/>
  <c r="S173" i="9"/>
  <c r="R173" i="9"/>
  <c r="Q173" i="9"/>
  <c r="P173" i="9"/>
  <c r="O173" i="9"/>
  <c r="N173" i="9"/>
  <c r="M173" i="9"/>
  <c r="L173" i="9"/>
  <c r="K173" i="9"/>
  <c r="J173" i="9"/>
  <c r="I173" i="9"/>
  <c r="H173" i="9"/>
  <c r="G173" i="9"/>
  <c r="F173" i="9"/>
  <c r="E173" i="9"/>
  <c r="D173" i="9"/>
  <c r="C173" i="9"/>
  <c r="B173" i="9"/>
  <c r="A173" i="9"/>
  <c r="X172" i="9"/>
  <c r="W172" i="9"/>
  <c r="V172" i="9"/>
  <c r="U172" i="9"/>
  <c r="T172" i="9"/>
  <c r="S172" i="9"/>
  <c r="R172" i="9"/>
  <c r="Q172" i="9"/>
  <c r="P172" i="9"/>
  <c r="O172" i="9"/>
  <c r="N172" i="9"/>
  <c r="M172" i="9"/>
  <c r="L172" i="9"/>
  <c r="K172" i="9"/>
  <c r="J172" i="9"/>
  <c r="I172" i="9"/>
  <c r="H172" i="9"/>
  <c r="G172" i="9"/>
  <c r="F172" i="9"/>
  <c r="E172" i="9"/>
  <c r="D172" i="9"/>
  <c r="C172" i="9"/>
  <c r="B172" i="9"/>
  <c r="A172" i="9"/>
  <c r="X171" i="9"/>
  <c r="W171" i="9"/>
  <c r="V171" i="9"/>
  <c r="U171" i="9"/>
  <c r="T171" i="9"/>
  <c r="S171" i="9"/>
  <c r="R171" i="9"/>
  <c r="Q171" i="9"/>
  <c r="P171" i="9"/>
  <c r="O171" i="9"/>
  <c r="N171" i="9"/>
  <c r="M171" i="9"/>
  <c r="L171" i="9"/>
  <c r="K171" i="9"/>
  <c r="J171" i="9"/>
  <c r="I171" i="9"/>
  <c r="H171" i="9"/>
  <c r="G171" i="9"/>
  <c r="F171" i="9"/>
  <c r="E171" i="9"/>
  <c r="D171" i="9"/>
  <c r="C171" i="9"/>
  <c r="B171" i="9"/>
  <c r="A171" i="9"/>
  <c r="X170" i="9"/>
  <c r="W170" i="9"/>
  <c r="V170" i="9"/>
  <c r="U170" i="9"/>
  <c r="T170" i="9"/>
  <c r="S170" i="9"/>
  <c r="R170" i="9"/>
  <c r="Q170" i="9"/>
  <c r="P170" i="9"/>
  <c r="O170" i="9"/>
  <c r="N170" i="9"/>
  <c r="M170" i="9"/>
  <c r="L170" i="9"/>
  <c r="K170" i="9"/>
  <c r="J170" i="9"/>
  <c r="I170" i="9"/>
  <c r="H170" i="9"/>
  <c r="G170" i="9"/>
  <c r="F170" i="9"/>
  <c r="E170" i="9"/>
  <c r="D170" i="9"/>
  <c r="C170" i="9"/>
  <c r="B170" i="9"/>
  <c r="A170" i="9"/>
  <c r="X169" i="9"/>
  <c r="W169" i="9"/>
  <c r="V169" i="9"/>
  <c r="U169" i="9"/>
  <c r="T169" i="9"/>
  <c r="S169" i="9"/>
  <c r="R169" i="9"/>
  <c r="Q169" i="9"/>
  <c r="P169" i="9"/>
  <c r="O169" i="9"/>
  <c r="N169" i="9"/>
  <c r="M169" i="9"/>
  <c r="L169" i="9"/>
  <c r="K169" i="9"/>
  <c r="J169" i="9"/>
  <c r="I169" i="9"/>
  <c r="H169" i="9"/>
  <c r="G169" i="9"/>
  <c r="F169" i="9"/>
  <c r="E169" i="9"/>
  <c r="D169" i="9"/>
  <c r="C169" i="9"/>
  <c r="B169" i="9"/>
  <c r="A169" i="9"/>
  <c r="X168" i="9"/>
  <c r="W168" i="9"/>
  <c r="V168" i="9"/>
  <c r="U168" i="9"/>
  <c r="T168" i="9"/>
  <c r="S168" i="9"/>
  <c r="R168" i="9"/>
  <c r="Q168" i="9"/>
  <c r="P168" i="9"/>
  <c r="O168" i="9"/>
  <c r="N168" i="9"/>
  <c r="M168" i="9"/>
  <c r="L168" i="9"/>
  <c r="K168" i="9"/>
  <c r="J168" i="9"/>
  <c r="I168" i="9"/>
  <c r="H168" i="9"/>
  <c r="G168" i="9"/>
  <c r="F168" i="9"/>
  <c r="E168" i="9"/>
  <c r="D168" i="9"/>
  <c r="C168" i="9"/>
  <c r="B168" i="9"/>
  <c r="A168" i="9"/>
  <c r="X167" i="9"/>
  <c r="W167" i="9"/>
  <c r="V167" i="9"/>
  <c r="U167" i="9"/>
  <c r="T167" i="9"/>
  <c r="S167" i="9"/>
  <c r="R167" i="9"/>
  <c r="Q167" i="9"/>
  <c r="P167" i="9"/>
  <c r="O167" i="9"/>
  <c r="N167" i="9"/>
  <c r="M167" i="9"/>
  <c r="L167" i="9"/>
  <c r="K167" i="9"/>
  <c r="J167" i="9"/>
  <c r="I167" i="9"/>
  <c r="H167" i="9"/>
  <c r="G167" i="9"/>
  <c r="F167" i="9"/>
  <c r="E167" i="9"/>
  <c r="D167" i="9"/>
  <c r="C167" i="9"/>
  <c r="B167" i="9"/>
  <c r="A167" i="9"/>
  <c r="X166" i="9"/>
  <c r="W166" i="9"/>
  <c r="V166" i="9"/>
  <c r="U166" i="9"/>
  <c r="T166" i="9"/>
  <c r="S166" i="9"/>
  <c r="R166" i="9"/>
  <c r="Q166" i="9"/>
  <c r="P166" i="9"/>
  <c r="O166" i="9"/>
  <c r="N166" i="9"/>
  <c r="M166" i="9"/>
  <c r="L166" i="9"/>
  <c r="K166" i="9"/>
  <c r="J166" i="9"/>
  <c r="I166" i="9"/>
  <c r="H166" i="9"/>
  <c r="G166" i="9"/>
  <c r="F166" i="9"/>
  <c r="E166" i="9"/>
  <c r="D166" i="9"/>
  <c r="C166" i="9"/>
  <c r="B166" i="9"/>
  <c r="A166" i="9"/>
  <c r="X165" i="9"/>
  <c r="W165" i="9"/>
  <c r="V165" i="9"/>
  <c r="U165" i="9"/>
  <c r="T165" i="9"/>
  <c r="S165" i="9"/>
  <c r="R165" i="9"/>
  <c r="Q165" i="9"/>
  <c r="P165" i="9"/>
  <c r="O165" i="9"/>
  <c r="N165" i="9"/>
  <c r="M165" i="9"/>
  <c r="L165" i="9"/>
  <c r="K165" i="9"/>
  <c r="J165" i="9"/>
  <c r="I165" i="9"/>
  <c r="H165" i="9"/>
  <c r="G165" i="9"/>
  <c r="F165" i="9"/>
  <c r="E165" i="9"/>
  <c r="D165" i="9"/>
  <c r="C165" i="9"/>
  <c r="B165" i="9"/>
  <c r="A165" i="9"/>
  <c r="X164" i="9"/>
  <c r="W164" i="9"/>
  <c r="V164" i="9"/>
  <c r="U164" i="9"/>
  <c r="T164" i="9"/>
  <c r="S164" i="9"/>
  <c r="R164" i="9"/>
  <c r="Q164" i="9"/>
  <c r="P164" i="9"/>
  <c r="O164" i="9"/>
  <c r="N164" i="9"/>
  <c r="M164" i="9"/>
  <c r="L164" i="9"/>
  <c r="K164" i="9"/>
  <c r="J164" i="9"/>
  <c r="I164" i="9"/>
  <c r="H164" i="9"/>
  <c r="G164" i="9"/>
  <c r="F164" i="9"/>
  <c r="E164" i="9"/>
  <c r="D164" i="9"/>
  <c r="C164" i="9"/>
  <c r="B164" i="9"/>
  <c r="A164" i="9"/>
  <c r="X163" i="9"/>
  <c r="W163" i="9"/>
  <c r="V163" i="9"/>
  <c r="U163" i="9"/>
  <c r="T163" i="9"/>
  <c r="S163" i="9"/>
  <c r="R163" i="9"/>
  <c r="Q163" i="9"/>
  <c r="P163" i="9"/>
  <c r="O163" i="9"/>
  <c r="N163" i="9"/>
  <c r="M163" i="9"/>
  <c r="L163" i="9"/>
  <c r="K163" i="9"/>
  <c r="J163" i="9"/>
  <c r="I163" i="9"/>
  <c r="H163" i="9"/>
  <c r="G163" i="9"/>
  <c r="F163" i="9"/>
  <c r="E163" i="9"/>
  <c r="D163" i="9"/>
  <c r="C163" i="9"/>
  <c r="B163" i="9"/>
  <c r="A163" i="9"/>
  <c r="X162" i="9"/>
  <c r="W162" i="9"/>
  <c r="V162" i="9"/>
  <c r="U162" i="9"/>
  <c r="T162" i="9"/>
  <c r="S162" i="9"/>
  <c r="R162" i="9"/>
  <c r="Q162" i="9"/>
  <c r="P162" i="9"/>
  <c r="O162" i="9"/>
  <c r="N162" i="9"/>
  <c r="M162" i="9"/>
  <c r="L162" i="9"/>
  <c r="K162" i="9"/>
  <c r="J162" i="9"/>
  <c r="I162" i="9"/>
  <c r="H162" i="9"/>
  <c r="G162" i="9"/>
  <c r="F162" i="9"/>
  <c r="E162" i="9"/>
  <c r="D162" i="9"/>
  <c r="C162" i="9"/>
  <c r="B162" i="9"/>
  <c r="A162" i="9"/>
  <c r="X161" i="9"/>
  <c r="W161" i="9"/>
  <c r="V161" i="9"/>
  <c r="U161" i="9"/>
  <c r="T161" i="9"/>
  <c r="S161" i="9"/>
  <c r="R161" i="9"/>
  <c r="Q161" i="9"/>
  <c r="P161" i="9"/>
  <c r="O161" i="9"/>
  <c r="N161" i="9"/>
  <c r="M161" i="9"/>
  <c r="L161" i="9"/>
  <c r="K161" i="9"/>
  <c r="J161" i="9"/>
  <c r="I161" i="9"/>
  <c r="H161" i="9"/>
  <c r="G161" i="9"/>
  <c r="F161" i="9"/>
  <c r="E161" i="9"/>
  <c r="D161" i="9"/>
  <c r="C161" i="9"/>
  <c r="B161" i="9"/>
  <c r="A161" i="9"/>
  <c r="X160" i="9"/>
  <c r="W160" i="9"/>
  <c r="V160" i="9"/>
  <c r="U160" i="9"/>
  <c r="T160" i="9"/>
  <c r="S160" i="9"/>
  <c r="R160" i="9"/>
  <c r="Q160" i="9"/>
  <c r="P160" i="9"/>
  <c r="O160" i="9"/>
  <c r="N160" i="9"/>
  <c r="M160" i="9"/>
  <c r="L160" i="9"/>
  <c r="K160" i="9"/>
  <c r="J160" i="9"/>
  <c r="I160" i="9"/>
  <c r="H160" i="9"/>
  <c r="G160" i="9"/>
  <c r="F160" i="9"/>
  <c r="E160" i="9"/>
  <c r="D160" i="9"/>
  <c r="C160" i="9"/>
  <c r="B160" i="9"/>
  <c r="A160" i="9"/>
  <c r="X159" i="9"/>
  <c r="W159" i="9"/>
  <c r="V159" i="9"/>
  <c r="U159" i="9"/>
  <c r="T159" i="9"/>
  <c r="S159" i="9"/>
  <c r="R159" i="9"/>
  <c r="Q159" i="9"/>
  <c r="P159" i="9"/>
  <c r="O159" i="9"/>
  <c r="N159" i="9"/>
  <c r="M159" i="9"/>
  <c r="L159" i="9"/>
  <c r="K159" i="9"/>
  <c r="J159" i="9"/>
  <c r="I159" i="9"/>
  <c r="H159" i="9"/>
  <c r="G159" i="9"/>
  <c r="F159" i="9"/>
  <c r="E159" i="9"/>
  <c r="D159" i="9"/>
  <c r="C159" i="9"/>
  <c r="B159" i="9"/>
  <c r="A159" i="9"/>
  <c r="X158" i="9"/>
  <c r="W158" i="9"/>
  <c r="V158" i="9"/>
  <c r="U158" i="9"/>
  <c r="T158" i="9"/>
  <c r="S158" i="9"/>
  <c r="R158" i="9"/>
  <c r="Q158" i="9"/>
  <c r="P158" i="9"/>
  <c r="O158" i="9"/>
  <c r="N158" i="9"/>
  <c r="M158" i="9"/>
  <c r="L158" i="9"/>
  <c r="K158" i="9"/>
  <c r="J158" i="9"/>
  <c r="I158" i="9"/>
  <c r="H158" i="9"/>
  <c r="G158" i="9"/>
  <c r="F158" i="9"/>
  <c r="E158" i="9"/>
  <c r="D158" i="9"/>
  <c r="C158" i="9"/>
  <c r="B158" i="9"/>
  <c r="A158" i="9"/>
  <c r="X157" i="9"/>
  <c r="W157" i="9"/>
  <c r="V157" i="9"/>
  <c r="U157" i="9"/>
  <c r="T157" i="9"/>
  <c r="S157" i="9"/>
  <c r="R157" i="9"/>
  <c r="Q157" i="9"/>
  <c r="P157" i="9"/>
  <c r="O157" i="9"/>
  <c r="N157" i="9"/>
  <c r="M157" i="9"/>
  <c r="L157" i="9"/>
  <c r="K157" i="9"/>
  <c r="J157" i="9"/>
  <c r="I157" i="9"/>
  <c r="H157" i="9"/>
  <c r="G157" i="9"/>
  <c r="F157" i="9"/>
  <c r="E157" i="9"/>
  <c r="D157" i="9"/>
  <c r="C157" i="9"/>
  <c r="B157" i="9"/>
  <c r="A157" i="9"/>
  <c r="X156" i="9"/>
  <c r="W156" i="9"/>
  <c r="V156" i="9"/>
  <c r="U156" i="9"/>
  <c r="T156" i="9"/>
  <c r="S156" i="9"/>
  <c r="R156" i="9"/>
  <c r="Q156" i="9"/>
  <c r="P156" i="9"/>
  <c r="O156" i="9"/>
  <c r="N156" i="9"/>
  <c r="M156" i="9"/>
  <c r="L156" i="9"/>
  <c r="K156" i="9"/>
  <c r="J156" i="9"/>
  <c r="I156" i="9"/>
  <c r="H156" i="9"/>
  <c r="G156" i="9"/>
  <c r="F156" i="9"/>
  <c r="E156" i="9"/>
  <c r="D156" i="9"/>
  <c r="C156" i="9"/>
  <c r="B156" i="9"/>
  <c r="A156" i="9"/>
  <c r="X155" i="9"/>
  <c r="W155" i="9"/>
  <c r="V155" i="9"/>
  <c r="U155" i="9"/>
  <c r="T155" i="9"/>
  <c r="S155" i="9"/>
  <c r="R155" i="9"/>
  <c r="Q155" i="9"/>
  <c r="P155" i="9"/>
  <c r="O155" i="9"/>
  <c r="N155" i="9"/>
  <c r="M155" i="9"/>
  <c r="L155" i="9"/>
  <c r="K155" i="9"/>
  <c r="J155" i="9"/>
  <c r="I155" i="9"/>
  <c r="H155" i="9"/>
  <c r="G155" i="9"/>
  <c r="F155" i="9"/>
  <c r="E155" i="9"/>
  <c r="D155" i="9"/>
  <c r="C155" i="9"/>
  <c r="B155" i="9"/>
  <c r="A155" i="9"/>
  <c r="X154" i="9"/>
  <c r="W154" i="9"/>
  <c r="V154" i="9"/>
  <c r="U154" i="9"/>
  <c r="T154" i="9"/>
  <c r="S154" i="9"/>
  <c r="R154" i="9"/>
  <c r="Q154" i="9"/>
  <c r="P154" i="9"/>
  <c r="O154" i="9"/>
  <c r="N154" i="9"/>
  <c r="M154" i="9"/>
  <c r="L154" i="9"/>
  <c r="K154" i="9"/>
  <c r="J154" i="9"/>
  <c r="I154" i="9"/>
  <c r="H154" i="9"/>
  <c r="G154" i="9"/>
  <c r="F154" i="9"/>
  <c r="E154" i="9"/>
  <c r="D154" i="9"/>
  <c r="C154" i="9"/>
  <c r="B154" i="9"/>
  <c r="A154" i="9"/>
  <c r="X153" i="9"/>
  <c r="W153" i="9"/>
  <c r="V153" i="9"/>
  <c r="U153" i="9"/>
  <c r="T153" i="9"/>
  <c r="S153" i="9"/>
  <c r="R153" i="9"/>
  <c r="Q153" i="9"/>
  <c r="P153" i="9"/>
  <c r="O153" i="9"/>
  <c r="N153" i="9"/>
  <c r="M153" i="9"/>
  <c r="L153" i="9"/>
  <c r="K153" i="9"/>
  <c r="J153" i="9"/>
  <c r="I153" i="9"/>
  <c r="H153" i="9"/>
  <c r="G153" i="9"/>
  <c r="F153" i="9"/>
  <c r="E153" i="9"/>
  <c r="D153" i="9"/>
  <c r="C153" i="9"/>
  <c r="B153" i="9"/>
  <c r="A153" i="9"/>
  <c r="X152" i="9"/>
  <c r="W152" i="9"/>
  <c r="V152" i="9"/>
  <c r="U152" i="9"/>
  <c r="T152" i="9"/>
  <c r="S152" i="9"/>
  <c r="R152" i="9"/>
  <c r="Q152" i="9"/>
  <c r="P152" i="9"/>
  <c r="O152" i="9"/>
  <c r="N152" i="9"/>
  <c r="M152" i="9"/>
  <c r="L152" i="9"/>
  <c r="K152" i="9"/>
  <c r="J152" i="9"/>
  <c r="I152" i="9"/>
  <c r="H152" i="9"/>
  <c r="G152" i="9"/>
  <c r="F152" i="9"/>
  <c r="E152" i="9"/>
  <c r="D152" i="9"/>
  <c r="C152" i="9"/>
  <c r="B152" i="9"/>
  <c r="A152" i="9"/>
  <c r="X151" i="9"/>
  <c r="W151" i="9"/>
  <c r="V151" i="9"/>
  <c r="U151" i="9"/>
  <c r="T151" i="9"/>
  <c r="S151" i="9"/>
  <c r="R151" i="9"/>
  <c r="Q151" i="9"/>
  <c r="P151" i="9"/>
  <c r="O151" i="9"/>
  <c r="N151" i="9"/>
  <c r="M151" i="9"/>
  <c r="L151" i="9"/>
  <c r="K151" i="9"/>
  <c r="J151" i="9"/>
  <c r="I151" i="9"/>
  <c r="H151" i="9"/>
  <c r="G151" i="9"/>
  <c r="F151" i="9"/>
  <c r="E151" i="9"/>
  <c r="D151" i="9"/>
  <c r="C151" i="9"/>
  <c r="B151" i="9"/>
  <c r="A151" i="9"/>
  <c r="X150" i="9"/>
  <c r="W150" i="9"/>
  <c r="V150" i="9"/>
  <c r="U150" i="9"/>
  <c r="T150" i="9"/>
  <c r="S150" i="9"/>
  <c r="R150" i="9"/>
  <c r="Q150" i="9"/>
  <c r="P150" i="9"/>
  <c r="O150" i="9"/>
  <c r="N150" i="9"/>
  <c r="M150" i="9"/>
  <c r="L150" i="9"/>
  <c r="K150" i="9"/>
  <c r="J150" i="9"/>
  <c r="I150" i="9"/>
  <c r="H150" i="9"/>
  <c r="G150" i="9"/>
  <c r="F150" i="9"/>
  <c r="E150" i="9"/>
  <c r="D150" i="9"/>
  <c r="C150" i="9"/>
  <c r="B150" i="9"/>
  <c r="A150" i="9"/>
  <c r="X149" i="9"/>
  <c r="W149" i="9"/>
  <c r="V149" i="9"/>
  <c r="U149" i="9"/>
  <c r="T149" i="9"/>
  <c r="S149" i="9"/>
  <c r="R149" i="9"/>
  <c r="Q149" i="9"/>
  <c r="P149" i="9"/>
  <c r="O149" i="9"/>
  <c r="N149" i="9"/>
  <c r="M149" i="9"/>
  <c r="L149" i="9"/>
  <c r="K149" i="9"/>
  <c r="J149" i="9"/>
  <c r="I149" i="9"/>
  <c r="H149" i="9"/>
  <c r="G149" i="9"/>
  <c r="F149" i="9"/>
  <c r="E149" i="9"/>
  <c r="D149" i="9"/>
  <c r="C149" i="9"/>
  <c r="B149" i="9"/>
  <c r="A149" i="9"/>
  <c r="X148" i="9"/>
  <c r="W148" i="9"/>
  <c r="V148" i="9"/>
  <c r="U148" i="9"/>
  <c r="T148" i="9"/>
  <c r="S148" i="9"/>
  <c r="R148" i="9"/>
  <c r="Q148" i="9"/>
  <c r="P148" i="9"/>
  <c r="O148" i="9"/>
  <c r="N148" i="9"/>
  <c r="M148" i="9"/>
  <c r="L148" i="9"/>
  <c r="K148" i="9"/>
  <c r="J148" i="9"/>
  <c r="I148" i="9"/>
  <c r="H148" i="9"/>
  <c r="G148" i="9"/>
  <c r="F148" i="9"/>
  <c r="E148" i="9"/>
  <c r="D148" i="9"/>
  <c r="C148" i="9"/>
  <c r="B148" i="9"/>
  <c r="A148" i="9"/>
  <c r="X147" i="9"/>
  <c r="W147" i="9"/>
  <c r="V147" i="9"/>
  <c r="U147" i="9"/>
  <c r="T147" i="9"/>
  <c r="S147" i="9"/>
  <c r="R147" i="9"/>
  <c r="Q147" i="9"/>
  <c r="P147" i="9"/>
  <c r="O147" i="9"/>
  <c r="N147" i="9"/>
  <c r="M147" i="9"/>
  <c r="L147" i="9"/>
  <c r="K147" i="9"/>
  <c r="J147" i="9"/>
  <c r="I147" i="9"/>
  <c r="H147" i="9"/>
  <c r="G147" i="9"/>
  <c r="F147" i="9"/>
  <c r="E147" i="9"/>
  <c r="D147" i="9"/>
  <c r="C147" i="9"/>
  <c r="B147" i="9"/>
  <c r="A147" i="9"/>
  <c r="X146" i="9"/>
  <c r="W146" i="9"/>
  <c r="V146" i="9"/>
  <c r="U146" i="9"/>
  <c r="T146" i="9"/>
  <c r="S146" i="9"/>
  <c r="R146" i="9"/>
  <c r="Q146" i="9"/>
  <c r="P146" i="9"/>
  <c r="O146" i="9"/>
  <c r="N146" i="9"/>
  <c r="M146" i="9"/>
  <c r="L146" i="9"/>
  <c r="K146" i="9"/>
  <c r="J146" i="9"/>
  <c r="I146" i="9"/>
  <c r="H146" i="9"/>
  <c r="G146" i="9"/>
  <c r="F146" i="9"/>
  <c r="E146" i="9"/>
  <c r="D146" i="9"/>
  <c r="C146" i="9"/>
  <c r="B146" i="9"/>
  <c r="A146" i="9"/>
  <c r="X145" i="9"/>
  <c r="W145" i="9"/>
  <c r="V145" i="9"/>
  <c r="U145" i="9"/>
  <c r="T145" i="9"/>
  <c r="S145" i="9"/>
  <c r="R145" i="9"/>
  <c r="Q145" i="9"/>
  <c r="P145" i="9"/>
  <c r="O145" i="9"/>
  <c r="N145" i="9"/>
  <c r="M145" i="9"/>
  <c r="L145" i="9"/>
  <c r="K145" i="9"/>
  <c r="J145" i="9"/>
  <c r="I145" i="9"/>
  <c r="H145" i="9"/>
  <c r="G145" i="9"/>
  <c r="F145" i="9"/>
  <c r="E145" i="9"/>
  <c r="D145" i="9"/>
  <c r="C145" i="9"/>
  <c r="B145" i="9"/>
  <c r="A145" i="9"/>
  <c r="X144" i="9"/>
  <c r="W144" i="9"/>
  <c r="V144" i="9"/>
  <c r="U144" i="9"/>
  <c r="T144" i="9"/>
  <c r="S144" i="9"/>
  <c r="R144" i="9"/>
  <c r="Q144" i="9"/>
  <c r="P144" i="9"/>
  <c r="O144" i="9"/>
  <c r="N144" i="9"/>
  <c r="M144" i="9"/>
  <c r="L144" i="9"/>
  <c r="K144" i="9"/>
  <c r="J144" i="9"/>
  <c r="I144" i="9"/>
  <c r="H144" i="9"/>
  <c r="G144" i="9"/>
  <c r="F144" i="9"/>
  <c r="E144" i="9"/>
  <c r="D144" i="9"/>
  <c r="C144" i="9"/>
  <c r="B144" i="9"/>
  <c r="A144" i="9"/>
  <c r="X143" i="9"/>
  <c r="W143" i="9"/>
  <c r="V143" i="9"/>
  <c r="U143" i="9"/>
  <c r="T143" i="9"/>
  <c r="S143" i="9"/>
  <c r="R143" i="9"/>
  <c r="Q143" i="9"/>
  <c r="P143" i="9"/>
  <c r="O143" i="9"/>
  <c r="N143" i="9"/>
  <c r="M143" i="9"/>
  <c r="L143" i="9"/>
  <c r="K143" i="9"/>
  <c r="J143" i="9"/>
  <c r="I143" i="9"/>
  <c r="H143" i="9"/>
  <c r="G143" i="9"/>
  <c r="F143" i="9"/>
  <c r="E143" i="9"/>
  <c r="D143" i="9"/>
  <c r="C143" i="9"/>
  <c r="B143" i="9"/>
  <c r="A143" i="9"/>
  <c r="X142" i="9"/>
  <c r="W142" i="9"/>
  <c r="V142" i="9"/>
  <c r="U142" i="9"/>
  <c r="T142" i="9"/>
  <c r="S142" i="9"/>
  <c r="R142" i="9"/>
  <c r="Q142" i="9"/>
  <c r="P142" i="9"/>
  <c r="O142" i="9"/>
  <c r="N142" i="9"/>
  <c r="M142" i="9"/>
  <c r="L142" i="9"/>
  <c r="K142" i="9"/>
  <c r="J142" i="9"/>
  <c r="I142" i="9"/>
  <c r="H142" i="9"/>
  <c r="G142" i="9"/>
  <c r="F142" i="9"/>
  <c r="E142" i="9"/>
  <c r="D142" i="9"/>
  <c r="C142" i="9"/>
  <c r="B142" i="9"/>
  <c r="A142" i="9"/>
  <c r="X141" i="9"/>
  <c r="W141" i="9"/>
  <c r="V141" i="9"/>
  <c r="U141" i="9"/>
  <c r="T141" i="9"/>
  <c r="S141" i="9"/>
  <c r="R141" i="9"/>
  <c r="Q141" i="9"/>
  <c r="P141" i="9"/>
  <c r="O141" i="9"/>
  <c r="N141" i="9"/>
  <c r="M141" i="9"/>
  <c r="L141" i="9"/>
  <c r="K141" i="9"/>
  <c r="J141" i="9"/>
  <c r="I141" i="9"/>
  <c r="H141" i="9"/>
  <c r="G141" i="9"/>
  <c r="F141" i="9"/>
  <c r="E141" i="9"/>
  <c r="D141" i="9"/>
  <c r="C141" i="9"/>
  <c r="B141" i="9"/>
  <c r="A141" i="9"/>
  <c r="X140" i="9"/>
  <c r="W140" i="9"/>
  <c r="V140" i="9"/>
  <c r="U140" i="9"/>
  <c r="T140" i="9"/>
  <c r="S140" i="9"/>
  <c r="R140" i="9"/>
  <c r="Q140" i="9"/>
  <c r="P140" i="9"/>
  <c r="O140" i="9"/>
  <c r="N140" i="9"/>
  <c r="M140" i="9"/>
  <c r="L140" i="9"/>
  <c r="K140" i="9"/>
  <c r="J140" i="9"/>
  <c r="I140" i="9"/>
  <c r="H140" i="9"/>
  <c r="G140" i="9"/>
  <c r="F140" i="9"/>
  <c r="E140" i="9"/>
  <c r="D140" i="9"/>
  <c r="C140" i="9"/>
  <c r="B140" i="9"/>
  <c r="A140" i="9"/>
  <c r="X139" i="9"/>
  <c r="W139" i="9"/>
  <c r="V139" i="9"/>
  <c r="U139" i="9"/>
  <c r="T139" i="9"/>
  <c r="S139" i="9"/>
  <c r="R139" i="9"/>
  <c r="Q139" i="9"/>
  <c r="P139" i="9"/>
  <c r="O139" i="9"/>
  <c r="N139" i="9"/>
  <c r="M139" i="9"/>
  <c r="L139" i="9"/>
  <c r="K139" i="9"/>
  <c r="J139" i="9"/>
  <c r="I139" i="9"/>
  <c r="H139" i="9"/>
  <c r="G139" i="9"/>
  <c r="F139" i="9"/>
  <c r="E139" i="9"/>
  <c r="D139" i="9"/>
  <c r="C139" i="9"/>
  <c r="B139" i="9"/>
  <c r="A139" i="9"/>
  <c r="X138" i="9"/>
  <c r="W138" i="9"/>
  <c r="V138" i="9"/>
  <c r="U138" i="9"/>
  <c r="T138" i="9"/>
  <c r="S138" i="9"/>
  <c r="R138" i="9"/>
  <c r="Q138" i="9"/>
  <c r="P138" i="9"/>
  <c r="O138" i="9"/>
  <c r="N138" i="9"/>
  <c r="M138" i="9"/>
  <c r="L138" i="9"/>
  <c r="K138" i="9"/>
  <c r="J138" i="9"/>
  <c r="I138" i="9"/>
  <c r="H138" i="9"/>
  <c r="G138" i="9"/>
  <c r="F138" i="9"/>
  <c r="E138" i="9"/>
  <c r="D138" i="9"/>
  <c r="C138" i="9"/>
  <c r="B138" i="9"/>
  <c r="A138" i="9"/>
  <c r="X137" i="9"/>
  <c r="W137" i="9"/>
  <c r="V137" i="9"/>
  <c r="U137" i="9"/>
  <c r="T137" i="9"/>
  <c r="S137" i="9"/>
  <c r="R137" i="9"/>
  <c r="Q137" i="9"/>
  <c r="P137" i="9"/>
  <c r="O137" i="9"/>
  <c r="N137" i="9"/>
  <c r="M137" i="9"/>
  <c r="L137" i="9"/>
  <c r="K137" i="9"/>
  <c r="J137" i="9"/>
  <c r="I137" i="9"/>
  <c r="H137" i="9"/>
  <c r="G137" i="9"/>
  <c r="F137" i="9"/>
  <c r="E137" i="9"/>
  <c r="D137" i="9"/>
  <c r="C137" i="9"/>
  <c r="B137" i="9"/>
  <c r="A137" i="9"/>
  <c r="X136" i="9"/>
  <c r="W136" i="9"/>
  <c r="V136" i="9"/>
  <c r="U136" i="9"/>
  <c r="T136" i="9"/>
  <c r="S136" i="9"/>
  <c r="R136" i="9"/>
  <c r="Q136" i="9"/>
  <c r="P136" i="9"/>
  <c r="O136" i="9"/>
  <c r="N136" i="9"/>
  <c r="M136" i="9"/>
  <c r="L136" i="9"/>
  <c r="K136" i="9"/>
  <c r="J136" i="9"/>
  <c r="I136" i="9"/>
  <c r="H136" i="9"/>
  <c r="G136" i="9"/>
  <c r="F136" i="9"/>
  <c r="E136" i="9"/>
  <c r="D136" i="9"/>
  <c r="C136" i="9"/>
  <c r="B136" i="9"/>
  <c r="A136" i="9"/>
  <c r="X135" i="9"/>
  <c r="W135" i="9"/>
  <c r="V135" i="9"/>
  <c r="U135" i="9"/>
  <c r="T135" i="9"/>
  <c r="S135" i="9"/>
  <c r="R135" i="9"/>
  <c r="Q135" i="9"/>
  <c r="P135" i="9"/>
  <c r="O135" i="9"/>
  <c r="N135" i="9"/>
  <c r="M135" i="9"/>
  <c r="L135" i="9"/>
  <c r="K135" i="9"/>
  <c r="J135" i="9"/>
  <c r="I135" i="9"/>
  <c r="H135" i="9"/>
  <c r="G135" i="9"/>
  <c r="F135" i="9"/>
  <c r="E135" i="9"/>
  <c r="D135" i="9"/>
  <c r="C135" i="9"/>
  <c r="B135" i="9"/>
  <c r="A135" i="9"/>
  <c r="X134" i="9"/>
  <c r="W134" i="9"/>
  <c r="V134" i="9"/>
  <c r="U134" i="9"/>
  <c r="T134" i="9"/>
  <c r="S134" i="9"/>
  <c r="R134" i="9"/>
  <c r="Q134" i="9"/>
  <c r="P134" i="9"/>
  <c r="O134" i="9"/>
  <c r="N134" i="9"/>
  <c r="M134" i="9"/>
  <c r="L134" i="9"/>
  <c r="K134" i="9"/>
  <c r="J134" i="9"/>
  <c r="I134" i="9"/>
  <c r="H134" i="9"/>
  <c r="G134" i="9"/>
  <c r="F134" i="9"/>
  <c r="E134" i="9"/>
  <c r="D134" i="9"/>
  <c r="C134" i="9"/>
  <c r="B134" i="9"/>
  <c r="A134" i="9"/>
  <c r="X133" i="9"/>
  <c r="W133" i="9"/>
  <c r="V133" i="9"/>
  <c r="U133" i="9"/>
  <c r="T133" i="9"/>
  <c r="S133" i="9"/>
  <c r="R133" i="9"/>
  <c r="Q133" i="9"/>
  <c r="P133" i="9"/>
  <c r="O133" i="9"/>
  <c r="N133" i="9"/>
  <c r="M133" i="9"/>
  <c r="L133" i="9"/>
  <c r="K133" i="9"/>
  <c r="J133" i="9"/>
  <c r="I133" i="9"/>
  <c r="H133" i="9"/>
  <c r="G133" i="9"/>
  <c r="F133" i="9"/>
  <c r="E133" i="9"/>
  <c r="D133" i="9"/>
  <c r="C133" i="9"/>
  <c r="B133" i="9"/>
  <c r="A133" i="9"/>
  <c r="X132" i="9"/>
  <c r="W132" i="9"/>
  <c r="V132" i="9"/>
  <c r="U132" i="9"/>
  <c r="T132" i="9"/>
  <c r="S132" i="9"/>
  <c r="R132" i="9"/>
  <c r="Q132" i="9"/>
  <c r="P132" i="9"/>
  <c r="O132" i="9"/>
  <c r="N132" i="9"/>
  <c r="M132" i="9"/>
  <c r="L132" i="9"/>
  <c r="K132" i="9"/>
  <c r="J132" i="9"/>
  <c r="I132" i="9"/>
  <c r="H132" i="9"/>
  <c r="G132" i="9"/>
  <c r="F132" i="9"/>
  <c r="E132" i="9"/>
  <c r="D132" i="9"/>
  <c r="C132" i="9"/>
  <c r="B132" i="9"/>
  <c r="A132" i="9"/>
  <c r="X131" i="9"/>
  <c r="W131" i="9"/>
  <c r="V131" i="9"/>
  <c r="U131" i="9"/>
  <c r="T131" i="9"/>
  <c r="S131" i="9"/>
  <c r="R131" i="9"/>
  <c r="Q131" i="9"/>
  <c r="P131" i="9"/>
  <c r="O131" i="9"/>
  <c r="N131" i="9"/>
  <c r="M131" i="9"/>
  <c r="L131" i="9"/>
  <c r="K131" i="9"/>
  <c r="J131" i="9"/>
  <c r="I131" i="9"/>
  <c r="H131" i="9"/>
  <c r="G131" i="9"/>
  <c r="F131" i="9"/>
  <c r="E131" i="9"/>
  <c r="D131" i="9"/>
  <c r="C131" i="9"/>
  <c r="B131" i="9"/>
  <c r="A131" i="9"/>
  <c r="X130" i="9"/>
  <c r="W130" i="9"/>
  <c r="V130" i="9"/>
  <c r="U130" i="9"/>
  <c r="T130" i="9"/>
  <c r="S130" i="9"/>
  <c r="R130" i="9"/>
  <c r="Q130" i="9"/>
  <c r="P130" i="9"/>
  <c r="O130" i="9"/>
  <c r="N130" i="9"/>
  <c r="M130" i="9"/>
  <c r="L130" i="9"/>
  <c r="K130" i="9"/>
  <c r="J130" i="9"/>
  <c r="I130" i="9"/>
  <c r="H130" i="9"/>
  <c r="G130" i="9"/>
  <c r="F130" i="9"/>
  <c r="E130" i="9"/>
  <c r="D130" i="9"/>
  <c r="C130" i="9"/>
  <c r="B130" i="9"/>
  <c r="A130" i="9"/>
  <c r="X129" i="9"/>
  <c r="W129" i="9"/>
  <c r="V129" i="9"/>
  <c r="U129" i="9"/>
  <c r="T129" i="9"/>
  <c r="S129" i="9"/>
  <c r="R129" i="9"/>
  <c r="Q129" i="9"/>
  <c r="P129" i="9"/>
  <c r="O129" i="9"/>
  <c r="N129" i="9"/>
  <c r="M129" i="9"/>
  <c r="L129" i="9"/>
  <c r="K129" i="9"/>
  <c r="J129" i="9"/>
  <c r="I129" i="9"/>
  <c r="H129" i="9"/>
  <c r="G129" i="9"/>
  <c r="F129" i="9"/>
  <c r="E129" i="9"/>
  <c r="D129" i="9"/>
  <c r="C129" i="9"/>
  <c r="B129" i="9"/>
  <c r="A129" i="9"/>
  <c r="X128" i="9"/>
  <c r="W128" i="9"/>
  <c r="V128" i="9"/>
  <c r="U128" i="9"/>
  <c r="T128" i="9"/>
  <c r="S128" i="9"/>
  <c r="R128" i="9"/>
  <c r="Q128" i="9"/>
  <c r="P128" i="9"/>
  <c r="O128" i="9"/>
  <c r="N128" i="9"/>
  <c r="M128" i="9"/>
  <c r="L128" i="9"/>
  <c r="K128" i="9"/>
  <c r="J128" i="9"/>
  <c r="I128" i="9"/>
  <c r="H128" i="9"/>
  <c r="G128" i="9"/>
  <c r="F128" i="9"/>
  <c r="E128" i="9"/>
  <c r="D128" i="9"/>
  <c r="C128" i="9"/>
  <c r="B128" i="9"/>
  <c r="A128" i="9"/>
  <c r="X127" i="9"/>
  <c r="W127" i="9"/>
  <c r="V127" i="9"/>
  <c r="U127" i="9"/>
  <c r="T127" i="9"/>
  <c r="S127" i="9"/>
  <c r="R127" i="9"/>
  <c r="Q127" i="9"/>
  <c r="P127" i="9"/>
  <c r="O127" i="9"/>
  <c r="N127" i="9"/>
  <c r="M127" i="9"/>
  <c r="L127" i="9"/>
  <c r="K127" i="9"/>
  <c r="J127" i="9"/>
  <c r="I127" i="9"/>
  <c r="H127" i="9"/>
  <c r="G127" i="9"/>
  <c r="F127" i="9"/>
  <c r="E127" i="9"/>
  <c r="D127" i="9"/>
  <c r="C127" i="9"/>
  <c r="B127" i="9"/>
  <c r="A127" i="9"/>
  <c r="X126" i="9"/>
  <c r="W126" i="9"/>
  <c r="V126" i="9"/>
  <c r="U126" i="9"/>
  <c r="T126" i="9"/>
  <c r="S126" i="9"/>
  <c r="R126" i="9"/>
  <c r="Q126" i="9"/>
  <c r="P126" i="9"/>
  <c r="O126" i="9"/>
  <c r="N126" i="9"/>
  <c r="M126" i="9"/>
  <c r="L126" i="9"/>
  <c r="K126" i="9"/>
  <c r="J126" i="9"/>
  <c r="I126" i="9"/>
  <c r="H126" i="9"/>
  <c r="G126" i="9"/>
  <c r="F126" i="9"/>
  <c r="E126" i="9"/>
  <c r="D126" i="9"/>
  <c r="C126" i="9"/>
  <c r="B126" i="9"/>
  <c r="A126" i="9"/>
  <c r="X125" i="9"/>
  <c r="W125" i="9"/>
  <c r="V125" i="9"/>
  <c r="U125" i="9"/>
  <c r="T125" i="9"/>
  <c r="S125" i="9"/>
  <c r="R125" i="9"/>
  <c r="Q125" i="9"/>
  <c r="P125" i="9"/>
  <c r="O125" i="9"/>
  <c r="N125" i="9"/>
  <c r="M125" i="9"/>
  <c r="L125" i="9"/>
  <c r="K125" i="9"/>
  <c r="J125" i="9"/>
  <c r="I125" i="9"/>
  <c r="H125" i="9"/>
  <c r="G125" i="9"/>
  <c r="F125" i="9"/>
  <c r="E125" i="9"/>
  <c r="D125" i="9"/>
  <c r="C125" i="9"/>
  <c r="B125" i="9"/>
  <c r="A125" i="9"/>
  <c r="X124" i="9"/>
  <c r="W124" i="9"/>
  <c r="V124" i="9"/>
  <c r="U124" i="9"/>
  <c r="T124" i="9"/>
  <c r="S124" i="9"/>
  <c r="R124" i="9"/>
  <c r="Q124" i="9"/>
  <c r="P124" i="9"/>
  <c r="O124" i="9"/>
  <c r="N124" i="9"/>
  <c r="M124" i="9"/>
  <c r="L124" i="9"/>
  <c r="K124" i="9"/>
  <c r="J124" i="9"/>
  <c r="I124" i="9"/>
  <c r="H124" i="9"/>
  <c r="G124" i="9"/>
  <c r="F124" i="9"/>
  <c r="E124" i="9"/>
  <c r="D124" i="9"/>
  <c r="C124" i="9"/>
  <c r="B124" i="9"/>
  <c r="A124" i="9"/>
  <c r="X123" i="9"/>
  <c r="W123" i="9"/>
  <c r="V123" i="9"/>
  <c r="U123" i="9"/>
  <c r="T123" i="9"/>
  <c r="S123" i="9"/>
  <c r="R123" i="9"/>
  <c r="Q123" i="9"/>
  <c r="P123" i="9"/>
  <c r="O123" i="9"/>
  <c r="N123" i="9"/>
  <c r="M123" i="9"/>
  <c r="L123" i="9"/>
  <c r="K123" i="9"/>
  <c r="J123" i="9"/>
  <c r="I123" i="9"/>
  <c r="H123" i="9"/>
  <c r="G123" i="9"/>
  <c r="F123" i="9"/>
  <c r="E123" i="9"/>
  <c r="D123" i="9"/>
  <c r="C123" i="9"/>
  <c r="B123" i="9"/>
  <c r="A123" i="9"/>
  <c r="X122" i="9"/>
  <c r="W122" i="9"/>
  <c r="V122" i="9"/>
  <c r="U122" i="9"/>
  <c r="T122" i="9"/>
  <c r="S122" i="9"/>
  <c r="R122" i="9"/>
  <c r="Q122" i="9"/>
  <c r="P122" i="9"/>
  <c r="O122" i="9"/>
  <c r="N122" i="9"/>
  <c r="M122" i="9"/>
  <c r="L122" i="9"/>
  <c r="K122" i="9"/>
  <c r="J122" i="9"/>
  <c r="I122" i="9"/>
  <c r="H122" i="9"/>
  <c r="G122" i="9"/>
  <c r="F122" i="9"/>
  <c r="E122" i="9"/>
  <c r="D122" i="9"/>
  <c r="C122" i="9"/>
  <c r="B122" i="9"/>
  <c r="A122" i="9"/>
  <c r="X121" i="9"/>
  <c r="W121" i="9"/>
  <c r="V121" i="9"/>
  <c r="U121" i="9"/>
  <c r="T121" i="9"/>
  <c r="S121" i="9"/>
  <c r="R121" i="9"/>
  <c r="Q121" i="9"/>
  <c r="P121" i="9"/>
  <c r="O121" i="9"/>
  <c r="N121" i="9"/>
  <c r="M121" i="9"/>
  <c r="L121" i="9"/>
  <c r="K121" i="9"/>
  <c r="J121" i="9"/>
  <c r="I121" i="9"/>
  <c r="H121" i="9"/>
  <c r="G121" i="9"/>
  <c r="F121" i="9"/>
  <c r="E121" i="9"/>
  <c r="D121" i="9"/>
  <c r="C121" i="9"/>
  <c r="B121" i="9"/>
  <c r="A121" i="9"/>
  <c r="X120" i="9"/>
  <c r="W120" i="9"/>
  <c r="V120" i="9"/>
  <c r="U120" i="9"/>
  <c r="T120" i="9"/>
  <c r="S120" i="9"/>
  <c r="R120" i="9"/>
  <c r="Q120" i="9"/>
  <c r="P120" i="9"/>
  <c r="O120" i="9"/>
  <c r="N120" i="9"/>
  <c r="M120" i="9"/>
  <c r="L120" i="9"/>
  <c r="K120" i="9"/>
  <c r="J120" i="9"/>
  <c r="I120" i="9"/>
  <c r="H120" i="9"/>
  <c r="G120" i="9"/>
  <c r="F120" i="9"/>
  <c r="E120" i="9"/>
  <c r="D120" i="9"/>
  <c r="C120" i="9"/>
  <c r="B120" i="9"/>
  <c r="A120" i="9"/>
  <c r="X119" i="9"/>
  <c r="W119" i="9"/>
  <c r="V119" i="9"/>
  <c r="U119" i="9"/>
  <c r="T119" i="9"/>
  <c r="S119" i="9"/>
  <c r="R119" i="9"/>
  <c r="Q119" i="9"/>
  <c r="P119" i="9"/>
  <c r="O119" i="9"/>
  <c r="N119" i="9"/>
  <c r="M119" i="9"/>
  <c r="L119" i="9"/>
  <c r="K119" i="9"/>
  <c r="J119" i="9"/>
  <c r="I119" i="9"/>
  <c r="H119" i="9"/>
  <c r="G119" i="9"/>
  <c r="F119" i="9"/>
  <c r="E119" i="9"/>
  <c r="D119" i="9"/>
  <c r="C119" i="9"/>
  <c r="B119" i="9"/>
  <c r="A119" i="9"/>
  <c r="X118" i="9"/>
  <c r="W118" i="9"/>
  <c r="V118" i="9"/>
  <c r="U118" i="9"/>
  <c r="T118" i="9"/>
  <c r="S118" i="9"/>
  <c r="R118" i="9"/>
  <c r="Q118" i="9"/>
  <c r="P118" i="9"/>
  <c r="O118" i="9"/>
  <c r="N118" i="9"/>
  <c r="M118" i="9"/>
  <c r="L118" i="9"/>
  <c r="K118" i="9"/>
  <c r="J118" i="9"/>
  <c r="I118" i="9"/>
  <c r="H118" i="9"/>
  <c r="G118" i="9"/>
  <c r="F118" i="9"/>
  <c r="E118" i="9"/>
  <c r="D118" i="9"/>
  <c r="C118" i="9"/>
  <c r="B118" i="9"/>
  <c r="A118" i="9"/>
  <c r="X117" i="9"/>
  <c r="W117" i="9"/>
  <c r="V117" i="9"/>
  <c r="U117" i="9"/>
  <c r="T117" i="9"/>
  <c r="S117" i="9"/>
  <c r="R117" i="9"/>
  <c r="Q117" i="9"/>
  <c r="P117" i="9"/>
  <c r="O117" i="9"/>
  <c r="N117" i="9"/>
  <c r="M117" i="9"/>
  <c r="L117" i="9"/>
  <c r="K117" i="9"/>
  <c r="J117" i="9"/>
  <c r="I117" i="9"/>
  <c r="H117" i="9"/>
  <c r="G117" i="9"/>
  <c r="F117" i="9"/>
  <c r="E117" i="9"/>
  <c r="D117" i="9"/>
  <c r="C117" i="9"/>
  <c r="B117" i="9"/>
  <c r="A117" i="9"/>
  <c r="X116" i="9"/>
  <c r="W116" i="9"/>
  <c r="V116" i="9"/>
  <c r="U116" i="9"/>
  <c r="T116" i="9"/>
  <c r="S116" i="9"/>
  <c r="R116" i="9"/>
  <c r="Q116" i="9"/>
  <c r="P116" i="9"/>
  <c r="O116" i="9"/>
  <c r="N116" i="9"/>
  <c r="M116" i="9"/>
  <c r="L116" i="9"/>
  <c r="K116" i="9"/>
  <c r="J116" i="9"/>
  <c r="I116" i="9"/>
  <c r="H116" i="9"/>
  <c r="G116" i="9"/>
  <c r="F116" i="9"/>
  <c r="E116" i="9"/>
  <c r="D116" i="9"/>
  <c r="C116" i="9"/>
  <c r="B116" i="9"/>
  <c r="A116" i="9"/>
  <c r="X115" i="9"/>
  <c r="W115" i="9"/>
  <c r="V115" i="9"/>
  <c r="U115" i="9"/>
  <c r="T115" i="9"/>
  <c r="S115" i="9"/>
  <c r="R115" i="9"/>
  <c r="Q115" i="9"/>
  <c r="P115" i="9"/>
  <c r="O115" i="9"/>
  <c r="N115" i="9"/>
  <c r="M115" i="9"/>
  <c r="L115" i="9"/>
  <c r="K115" i="9"/>
  <c r="J115" i="9"/>
  <c r="I115" i="9"/>
  <c r="H115" i="9"/>
  <c r="G115" i="9"/>
  <c r="F115" i="9"/>
  <c r="E115" i="9"/>
  <c r="D115" i="9"/>
  <c r="C115" i="9"/>
  <c r="B115" i="9"/>
  <c r="A115" i="9"/>
  <c r="X114" i="9"/>
  <c r="W114" i="9"/>
  <c r="V114" i="9"/>
  <c r="U114" i="9"/>
  <c r="T114" i="9"/>
  <c r="S114" i="9"/>
  <c r="R114" i="9"/>
  <c r="Q114" i="9"/>
  <c r="P114" i="9"/>
  <c r="O114" i="9"/>
  <c r="N114" i="9"/>
  <c r="M114" i="9"/>
  <c r="L114" i="9"/>
  <c r="K114" i="9"/>
  <c r="J114" i="9"/>
  <c r="I114" i="9"/>
  <c r="H114" i="9"/>
  <c r="G114" i="9"/>
  <c r="F114" i="9"/>
  <c r="E114" i="9"/>
  <c r="D114" i="9"/>
  <c r="C114" i="9"/>
  <c r="B114" i="9"/>
  <c r="A114" i="9"/>
  <c r="X113" i="9"/>
  <c r="W113" i="9"/>
  <c r="V113" i="9"/>
  <c r="U113" i="9"/>
  <c r="T113" i="9"/>
  <c r="S113" i="9"/>
  <c r="R113" i="9"/>
  <c r="Q113" i="9"/>
  <c r="P113" i="9"/>
  <c r="O113" i="9"/>
  <c r="N113" i="9"/>
  <c r="M113" i="9"/>
  <c r="L113" i="9"/>
  <c r="K113" i="9"/>
  <c r="J113" i="9"/>
  <c r="I113" i="9"/>
  <c r="H113" i="9"/>
  <c r="G113" i="9"/>
  <c r="F113" i="9"/>
  <c r="E113" i="9"/>
  <c r="D113" i="9"/>
  <c r="C113" i="9"/>
  <c r="B113" i="9"/>
  <c r="A113" i="9"/>
  <c r="X112" i="9"/>
  <c r="W112" i="9"/>
  <c r="V112" i="9"/>
  <c r="U112" i="9"/>
  <c r="T112" i="9"/>
  <c r="S112" i="9"/>
  <c r="R112" i="9"/>
  <c r="Q112" i="9"/>
  <c r="P112" i="9"/>
  <c r="O112" i="9"/>
  <c r="N112" i="9"/>
  <c r="M112" i="9"/>
  <c r="L112" i="9"/>
  <c r="K112" i="9"/>
  <c r="J112" i="9"/>
  <c r="I112" i="9"/>
  <c r="H112" i="9"/>
  <c r="G112" i="9"/>
  <c r="F112" i="9"/>
  <c r="E112" i="9"/>
  <c r="D112" i="9"/>
  <c r="C112" i="9"/>
  <c r="B112" i="9"/>
  <c r="A112" i="9"/>
  <c r="X111" i="9"/>
  <c r="W111" i="9"/>
  <c r="V111" i="9"/>
  <c r="U111" i="9"/>
  <c r="T111" i="9"/>
  <c r="S111" i="9"/>
  <c r="R111" i="9"/>
  <c r="Q111" i="9"/>
  <c r="P111" i="9"/>
  <c r="O111" i="9"/>
  <c r="N111" i="9"/>
  <c r="M111" i="9"/>
  <c r="L111" i="9"/>
  <c r="K111" i="9"/>
  <c r="J111" i="9"/>
  <c r="I111" i="9"/>
  <c r="H111" i="9"/>
  <c r="G111" i="9"/>
  <c r="F111" i="9"/>
  <c r="E111" i="9"/>
  <c r="D111" i="9"/>
  <c r="C111" i="9"/>
  <c r="B111" i="9"/>
  <c r="A111" i="9"/>
  <c r="X110" i="9"/>
  <c r="W110" i="9"/>
  <c r="V110" i="9"/>
  <c r="U110" i="9"/>
  <c r="T110" i="9"/>
  <c r="S110" i="9"/>
  <c r="R110" i="9"/>
  <c r="Q110" i="9"/>
  <c r="P110" i="9"/>
  <c r="O110" i="9"/>
  <c r="N110" i="9"/>
  <c r="M110" i="9"/>
  <c r="L110" i="9"/>
  <c r="K110" i="9"/>
  <c r="J110" i="9"/>
  <c r="I110" i="9"/>
  <c r="H110" i="9"/>
  <c r="G110" i="9"/>
  <c r="F110" i="9"/>
  <c r="E110" i="9"/>
  <c r="D110" i="9"/>
  <c r="C110" i="9"/>
  <c r="B110" i="9"/>
  <c r="A110" i="9"/>
  <c r="X109" i="9"/>
  <c r="W109" i="9"/>
  <c r="V109" i="9"/>
  <c r="U109" i="9"/>
  <c r="T109" i="9"/>
  <c r="S109" i="9"/>
  <c r="R109" i="9"/>
  <c r="Q109" i="9"/>
  <c r="P109" i="9"/>
  <c r="O109" i="9"/>
  <c r="N109" i="9"/>
  <c r="M109" i="9"/>
  <c r="L109" i="9"/>
  <c r="K109" i="9"/>
  <c r="J109" i="9"/>
  <c r="I109" i="9"/>
  <c r="H109" i="9"/>
  <c r="G109" i="9"/>
  <c r="F109" i="9"/>
  <c r="E109" i="9"/>
  <c r="D109" i="9"/>
  <c r="C109" i="9"/>
  <c r="B109" i="9"/>
  <c r="A109" i="9"/>
  <c r="X108" i="9"/>
  <c r="W108" i="9"/>
  <c r="V108" i="9"/>
  <c r="U108" i="9"/>
  <c r="T108" i="9"/>
  <c r="S108" i="9"/>
  <c r="R108" i="9"/>
  <c r="Q108" i="9"/>
  <c r="P108" i="9"/>
  <c r="O108" i="9"/>
  <c r="N108" i="9"/>
  <c r="M108" i="9"/>
  <c r="L108" i="9"/>
  <c r="K108" i="9"/>
  <c r="J108" i="9"/>
  <c r="I108" i="9"/>
  <c r="H108" i="9"/>
  <c r="G108" i="9"/>
  <c r="F108" i="9"/>
  <c r="E108" i="9"/>
  <c r="D108" i="9"/>
  <c r="C108" i="9"/>
  <c r="B108" i="9"/>
  <c r="A108" i="9"/>
  <c r="X107" i="9"/>
  <c r="W107" i="9"/>
  <c r="V107" i="9"/>
  <c r="U107" i="9"/>
  <c r="T107" i="9"/>
  <c r="S107" i="9"/>
  <c r="R107" i="9"/>
  <c r="Q107" i="9"/>
  <c r="P107" i="9"/>
  <c r="O107" i="9"/>
  <c r="N107" i="9"/>
  <c r="M107" i="9"/>
  <c r="L107" i="9"/>
  <c r="K107" i="9"/>
  <c r="J107" i="9"/>
  <c r="I107" i="9"/>
  <c r="H107" i="9"/>
  <c r="G107" i="9"/>
  <c r="F107" i="9"/>
  <c r="E107" i="9"/>
  <c r="D107" i="9"/>
  <c r="C107" i="9"/>
  <c r="B107" i="9"/>
  <c r="A107" i="9"/>
  <c r="X106" i="9"/>
  <c r="W106" i="9"/>
  <c r="V106" i="9"/>
  <c r="U106" i="9"/>
  <c r="T106" i="9"/>
  <c r="S106" i="9"/>
  <c r="R106" i="9"/>
  <c r="Q106" i="9"/>
  <c r="P106" i="9"/>
  <c r="O106" i="9"/>
  <c r="N106" i="9"/>
  <c r="M106" i="9"/>
  <c r="L106" i="9"/>
  <c r="K106" i="9"/>
  <c r="J106" i="9"/>
  <c r="I106" i="9"/>
  <c r="H106" i="9"/>
  <c r="G106" i="9"/>
  <c r="F106" i="9"/>
  <c r="E106" i="9"/>
  <c r="D106" i="9"/>
  <c r="C106" i="9"/>
  <c r="B106" i="9"/>
  <c r="A106" i="9"/>
  <c r="X105" i="9"/>
  <c r="W105" i="9"/>
  <c r="V105" i="9"/>
  <c r="U105" i="9"/>
  <c r="T105" i="9"/>
  <c r="S105" i="9"/>
  <c r="R105" i="9"/>
  <c r="Q105" i="9"/>
  <c r="P105" i="9"/>
  <c r="O105" i="9"/>
  <c r="N105" i="9"/>
  <c r="M105" i="9"/>
  <c r="L105" i="9"/>
  <c r="K105" i="9"/>
  <c r="J105" i="9"/>
  <c r="I105" i="9"/>
  <c r="H105" i="9"/>
  <c r="G105" i="9"/>
  <c r="F105" i="9"/>
  <c r="E105" i="9"/>
  <c r="D105" i="9"/>
  <c r="C105" i="9"/>
  <c r="B105" i="9"/>
  <c r="A105" i="9"/>
  <c r="X104" i="9"/>
  <c r="W104" i="9"/>
  <c r="V104" i="9"/>
  <c r="U104" i="9"/>
  <c r="T104" i="9"/>
  <c r="S104" i="9"/>
  <c r="R104" i="9"/>
  <c r="Q104" i="9"/>
  <c r="P104" i="9"/>
  <c r="O104" i="9"/>
  <c r="N104" i="9"/>
  <c r="M104" i="9"/>
  <c r="L104" i="9"/>
  <c r="K104" i="9"/>
  <c r="J104" i="9"/>
  <c r="I104" i="9"/>
  <c r="H104" i="9"/>
  <c r="G104" i="9"/>
  <c r="F104" i="9"/>
  <c r="E104" i="9"/>
  <c r="D104" i="9"/>
  <c r="C104" i="9"/>
  <c r="B104" i="9"/>
  <c r="A104" i="9"/>
  <c r="X103" i="9"/>
  <c r="W103" i="9"/>
  <c r="V103" i="9"/>
  <c r="U103" i="9"/>
  <c r="T103" i="9"/>
  <c r="S103" i="9"/>
  <c r="R103" i="9"/>
  <c r="Q103" i="9"/>
  <c r="P103" i="9"/>
  <c r="O103" i="9"/>
  <c r="N103" i="9"/>
  <c r="M103" i="9"/>
  <c r="L103" i="9"/>
  <c r="K103" i="9"/>
  <c r="J103" i="9"/>
  <c r="I103" i="9"/>
  <c r="H103" i="9"/>
  <c r="G103" i="9"/>
  <c r="F103" i="9"/>
  <c r="E103" i="9"/>
  <c r="D103" i="9"/>
  <c r="C103" i="9"/>
  <c r="B103" i="9"/>
  <c r="A103" i="9"/>
  <c r="X102" i="9"/>
  <c r="W102" i="9"/>
  <c r="V102" i="9"/>
  <c r="U102" i="9"/>
  <c r="T102" i="9"/>
  <c r="S102" i="9"/>
  <c r="R102" i="9"/>
  <c r="Q102" i="9"/>
  <c r="P102" i="9"/>
  <c r="O102" i="9"/>
  <c r="N102" i="9"/>
  <c r="M102" i="9"/>
  <c r="L102" i="9"/>
  <c r="K102" i="9"/>
  <c r="J102" i="9"/>
  <c r="I102" i="9"/>
  <c r="H102" i="9"/>
  <c r="G102" i="9"/>
  <c r="F102" i="9"/>
  <c r="E102" i="9"/>
  <c r="D102" i="9"/>
  <c r="C102" i="9"/>
  <c r="B102" i="9"/>
  <c r="A102" i="9"/>
  <c r="X101" i="9"/>
  <c r="W101" i="9"/>
  <c r="V101" i="9"/>
  <c r="U101" i="9"/>
  <c r="T101" i="9"/>
  <c r="S101" i="9"/>
  <c r="R101" i="9"/>
  <c r="Q101" i="9"/>
  <c r="P101" i="9"/>
  <c r="O101" i="9"/>
  <c r="N101" i="9"/>
  <c r="M101" i="9"/>
  <c r="L101" i="9"/>
  <c r="K101" i="9"/>
  <c r="J101" i="9"/>
  <c r="I101" i="9"/>
  <c r="H101" i="9"/>
  <c r="G101" i="9"/>
  <c r="F101" i="9"/>
  <c r="E101" i="9"/>
  <c r="D101" i="9"/>
  <c r="C101" i="9"/>
  <c r="B101" i="9"/>
  <c r="A101" i="9"/>
  <c r="X100" i="9"/>
  <c r="W100" i="9"/>
  <c r="V100" i="9"/>
  <c r="U100" i="9"/>
  <c r="T100" i="9"/>
  <c r="S100" i="9"/>
  <c r="R100" i="9"/>
  <c r="Q100" i="9"/>
  <c r="P100" i="9"/>
  <c r="O100" i="9"/>
  <c r="N100" i="9"/>
  <c r="M100" i="9"/>
  <c r="L100" i="9"/>
  <c r="K100" i="9"/>
  <c r="J100" i="9"/>
  <c r="I100" i="9"/>
  <c r="H100" i="9"/>
  <c r="G100" i="9"/>
  <c r="F100" i="9"/>
  <c r="E100" i="9"/>
  <c r="D100" i="9"/>
  <c r="C100" i="9"/>
  <c r="B100" i="9"/>
  <c r="A100" i="9"/>
  <c r="X99" i="9"/>
  <c r="W99" i="9"/>
  <c r="V99" i="9"/>
  <c r="U99" i="9"/>
  <c r="T99" i="9"/>
  <c r="S99" i="9"/>
  <c r="R99" i="9"/>
  <c r="Q99" i="9"/>
  <c r="P99" i="9"/>
  <c r="O99" i="9"/>
  <c r="N99" i="9"/>
  <c r="M99" i="9"/>
  <c r="L99" i="9"/>
  <c r="K99" i="9"/>
  <c r="J99" i="9"/>
  <c r="I99" i="9"/>
  <c r="H99" i="9"/>
  <c r="G99" i="9"/>
  <c r="F99" i="9"/>
  <c r="E99" i="9"/>
  <c r="D99" i="9"/>
  <c r="C99" i="9"/>
  <c r="B99" i="9"/>
  <c r="A99" i="9"/>
  <c r="X98" i="9"/>
  <c r="W98" i="9"/>
  <c r="V98" i="9"/>
  <c r="U98" i="9"/>
  <c r="T98" i="9"/>
  <c r="S98" i="9"/>
  <c r="R98" i="9"/>
  <c r="Q98" i="9"/>
  <c r="P98" i="9"/>
  <c r="O98" i="9"/>
  <c r="N98" i="9"/>
  <c r="M98" i="9"/>
  <c r="L98" i="9"/>
  <c r="K98" i="9"/>
  <c r="J98" i="9"/>
  <c r="I98" i="9"/>
  <c r="H98" i="9"/>
  <c r="G98" i="9"/>
  <c r="F98" i="9"/>
  <c r="E98" i="9"/>
  <c r="D98" i="9"/>
  <c r="C98" i="9"/>
  <c r="B98" i="9"/>
  <c r="A98" i="9"/>
  <c r="X97" i="9"/>
  <c r="W97" i="9"/>
  <c r="V97" i="9"/>
  <c r="U97" i="9"/>
  <c r="T97" i="9"/>
  <c r="S97" i="9"/>
  <c r="R97" i="9"/>
  <c r="Q97" i="9"/>
  <c r="P97" i="9"/>
  <c r="O97" i="9"/>
  <c r="N97" i="9"/>
  <c r="M97" i="9"/>
  <c r="L97" i="9"/>
  <c r="K97" i="9"/>
  <c r="J97" i="9"/>
  <c r="I97" i="9"/>
  <c r="H97" i="9"/>
  <c r="G97" i="9"/>
  <c r="F97" i="9"/>
  <c r="E97" i="9"/>
  <c r="D97" i="9"/>
  <c r="C97" i="9"/>
  <c r="B97" i="9"/>
  <c r="A97" i="9"/>
  <c r="X96" i="9"/>
  <c r="W96" i="9"/>
  <c r="V96" i="9"/>
  <c r="U96" i="9"/>
  <c r="T96" i="9"/>
  <c r="S96" i="9"/>
  <c r="R96" i="9"/>
  <c r="Q96" i="9"/>
  <c r="P96" i="9"/>
  <c r="O96" i="9"/>
  <c r="N96" i="9"/>
  <c r="M96" i="9"/>
  <c r="L96" i="9"/>
  <c r="K96" i="9"/>
  <c r="J96" i="9"/>
  <c r="I96" i="9"/>
  <c r="H96" i="9"/>
  <c r="G96" i="9"/>
  <c r="F96" i="9"/>
  <c r="E96" i="9"/>
  <c r="D96" i="9"/>
  <c r="C96" i="9"/>
  <c r="B96" i="9"/>
  <c r="A96" i="9"/>
  <c r="X95" i="9"/>
  <c r="W95" i="9"/>
  <c r="V95" i="9"/>
  <c r="U95" i="9"/>
  <c r="T95" i="9"/>
  <c r="S95" i="9"/>
  <c r="R95" i="9"/>
  <c r="Q95" i="9"/>
  <c r="P95" i="9"/>
  <c r="O95" i="9"/>
  <c r="N95" i="9"/>
  <c r="M95" i="9"/>
  <c r="L95" i="9"/>
  <c r="K95" i="9"/>
  <c r="J95" i="9"/>
  <c r="I95" i="9"/>
  <c r="H95" i="9"/>
  <c r="G95" i="9"/>
  <c r="F95" i="9"/>
  <c r="E95" i="9"/>
  <c r="D95" i="9"/>
  <c r="C95" i="9"/>
  <c r="B95" i="9"/>
  <c r="A95" i="9"/>
  <c r="X94" i="9"/>
  <c r="W94" i="9"/>
  <c r="V94" i="9"/>
  <c r="U94" i="9"/>
  <c r="T94" i="9"/>
  <c r="S94" i="9"/>
  <c r="R94" i="9"/>
  <c r="Q94" i="9"/>
  <c r="P94" i="9"/>
  <c r="O94" i="9"/>
  <c r="N94" i="9"/>
  <c r="M94" i="9"/>
  <c r="L94" i="9"/>
  <c r="K94" i="9"/>
  <c r="J94" i="9"/>
  <c r="I94" i="9"/>
  <c r="H94" i="9"/>
  <c r="G94" i="9"/>
  <c r="F94" i="9"/>
  <c r="E94" i="9"/>
  <c r="D94" i="9"/>
  <c r="C94" i="9"/>
  <c r="B94" i="9"/>
  <c r="A94" i="9"/>
  <c r="X93" i="9"/>
  <c r="W93" i="9"/>
  <c r="V93" i="9"/>
  <c r="U93" i="9"/>
  <c r="T93" i="9"/>
  <c r="S93" i="9"/>
  <c r="R93" i="9"/>
  <c r="Q93" i="9"/>
  <c r="P93" i="9"/>
  <c r="O93" i="9"/>
  <c r="N93" i="9"/>
  <c r="M93" i="9"/>
  <c r="L93" i="9"/>
  <c r="K93" i="9"/>
  <c r="J93" i="9"/>
  <c r="I93" i="9"/>
  <c r="H93" i="9"/>
  <c r="G93" i="9"/>
  <c r="F93" i="9"/>
  <c r="E93" i="9"/>
  <c r="D93" i="9"/>
  <c r="C93" i="9"/>
  <c r="B93" i="9"/>
  <c r="A93" i="9"/>
  <c r="X92" i="9"/>
  <c r="W92" i="9"/>
  <c r="V92" i="9"/>
  <c r="U92" i="9"/>
  <c r="T92" i="9"/>
  <c r="S92" i="9"/>
  <c r="R92" i="9"/>
  <c r="Q92" i="9"/>
  <c r="P92" i="9"/>
  <c r="O92" i="9"/>
  <c r="N92" i="9"/>
  <c r="M92" i="9"/>
  <c r="L92" i="9"/>
  <c r="K92" i="9"/>
  <c r="J92" i="9"/>
  <c r="I92" i="9"/>
  <c r="H92" i="9"/>
  <c r="G92" i="9"/>
  <c r="F92" i="9"/>
  <c r="E92" i="9"/>
  <c r="D92" i="9"/>
  <c r="C92" i="9"/>
  <c r="B92" i="9"/>
  <c r="A92" i="9"/>
  <c r="X91" i="9"/>
  <c r="W91" i="9"/>
  <c r="V91" i="9"/>
  <c r="U91" i="9"/>
  <c r="T91" i="9"/>
  <c r="S91" i="9"/>
  <c r="R91" i="9"/>
  <c r="Q91" i="9"/>
  <c r="P91" i="9"/>
  <c r="O91" i="9"/>
  <c r="N91" i="9"/>
  <c r="M91" i="9"/>
  <c r="L91" i="9"/>
  <c r="K91" i="9"/>
  <c r="J91" i="9"/>
  <c r="I91" i="9"/>
  <c r="H91" i="9"/>
  <c r="G91" i="9"/>
  <c r="F91" i="9"/>
  <c r="E91" i="9"/>
  <c r="D91" i="9"/>
  <c r="C91" i="9"/>
  <c r="B91" i="9"/>
  <c r="A91" i="9"/>
  <c r="X90" i="9"/>
  <c r="W90" i="9"/>
  <c r="V90" i="9"/>
  <c r="U90" i="9"/>
  <c r="T90" i="9"/>
  <c r="S90" i="9"/>
  <c r="R90" i="9"/>
  <c r="Q90" i="9"/>
  <c r="P90" i="9"/>
  <c r="O90" i="9"/>
  <c r="N90" i="9"/>
  <c r="M90" i="9"/>
  <c r="L90" i="9"/>
  <c r="K90" i="9"/>
  <c r="J90" i="9"/>
  <c r="I90" i="9"/>
  <c r="H90" i="9"/>
  <c r="G90" i="9"/>
  <c r="F90" i="9"/>
  <c r="E90" i="9"/>
  <c r="D90" i="9"/>
  <c r="C90" i="9"/>
  <c r="B90" i="9"/>
  <c r="A90" i="9"/>
  <c r="X89" i="9"/>
  <c r="W89" i="9"/>
  <c r="V89" i="9"/>
  <c r="U89" i="9"/>
  <c r="T89" i="9"/>
  <c r="S89" i="9"/>
  <c r="R89" i="9"/>
  <c r="Q89" i="9"/>
  <c r="P89" i="9"/>
  <c r="O89" i="9"/>
  <c r="N89" i="9"/>
  <c r="M89" i="9"/>
  <c r="L89" i="9"/>
  <c r="K89" i="9"/>
  <c r="J89" i="9"/>
  <c r="I89" i="9"/>
  <c r="H89" i="9"/>
  <c r="G89" i="9"/>
  <c r="F89" i="9"/>
  <c r="E89" i="9"/>
  <c r="D89" i="9"/>
  <c r="C89" i="9"/>
  <c r="B89" i="9"/>
  <c r="A89" i="9"/>
  <c r="X88" i="9"/>
  <c r="W88" i="9"/>
  <c r="V88" i="9"/>
  <c r="U88" i="9"/>
  <c r="T88" i="9"/>
  <c r="S88" i="9"/>
  <c r="R88" i="9"/>
  <c r="Q88" i="9"/>
  <c r="P88" i="9"/>
  <c r="O88" i="9"/>
  <c r="N88" i="9"/>
  <c r="M88" i="9"/>
  <c r="L88" i="9"/>
  <c r="K88" i="9"/>
  <c r="J88" i="9"/>
  <c r="I88" i="9"/>
  <c r="H88" i="9"/>
  <c r="G88" i="9"/>
  <c r="F88" i="9"/>
  <c r="E88" i="9"/>
  <c r="D88" i="9"/>
  <c r="C88" i="9"/>
  <c r="B88" i="9"/>
  <c r="A88" i="9"/>
  <c r="X87" i="9"/>
  <c r="W87" i="9"/>
  <c r="V87" i="9"/>
  <c r="U87" i="9"/>
  <c r="T87" i="9"/>
  <c r="S87" i="9"/>
  <c r="R87" i="9"/>
  <c r="Q87" i="9"/>
  <c r="P87" i="9"/>
  <c r="O87" i="9"/>
  <c r="N87" i="9"/>
  <c r="M87" i="9"/>
  <c r="L87" i="9"/>
  <c r="K87" i="9"/>
  <c r="J87" i="9"/>
  <c r="I87" i="9"/>
  <c r="H87" i="9"/>
  <c r="G87" i="9"/>
  <c r="F87" i="9"/>
  <c r="E87" i="9"/>
  <c r="D87" i="9"/>
  <c r="C87" i="9"/>
  <c r="B87" i="9"/>
  <c r="A87" i="9"/>
  <c r="X86" i="9"/>
  <c r="W86" i="9"/>
  <c r="V86" i="9"/>
  <c r="U86" i="9"/>
  <c r="T86" i="9"/>
  <c r="S86" i="9"/>
  <c r="R86" i="9"/>
  <c r="Q86" i="9"/>
  <c r="P86" i="9"/>
  <c r="O86" i="9"/>
  <c r="N86" i="9"/>
  <c r="M86" i="9"/>
  <c r="L86" i="9"/>
  <c r="K86" i="9"/>
  <c r="J86" i="9"/>
  <c r="I86" i="9"/>
  <c r="H86" i="9"/>
  <c r="G86" i="9"/>
  <c r="F86" i="9"/>
  <c r="E86" i="9"/>
  <c r="D86" i="9"/>
  <c r="C86" i="9"/>
  <c r="B86" i="9"/>
  <c r="A86" i="9"/>
  <c r="X85" i="9"/>
  <c r="W85" i="9"/>
  <c r="V85" i="9"/>
  <c r="U85" i="9"/>
  <c r="T85" i="9"/>
  <c r="S85" i="9"/>
  <c r="R85" i="9"/>
  <c r="Q85" i="9"/>
  <c r="P85" i="9"/>
  <c r="O85" i="9"/>
  <c r="N85" i="9"/>
  <c r="M85" i="9"/>
  <c r="L85" i="9"/>
  <c r="K85" i="9"/>
  <c r="J85" i="9"/>
  <c r="I85" i="9"/>
  <c r="H85" i="9"/>
  <c r="G85" i="9"/>
  <c r="F85" i="9"/>
  <c r="E85" i="9"/>
  <c r="D85" i="9"/>
  <c r="C85" i="9"/>
  <c r="B85" i="9"/>
  <c r="A85" i="9"/>
  <c r="X84" i="9"/>
  <c r="W84" i="9"/>
  <c r="V84" i="9"/>
  <c r="U84" i="9"/>
  <c r="T84" i="9"/>
  <c r="S84" i="9"/>
  <c r="R84" i="9"/>
  <c r="Q84" i="9"/>
  <c r="P84" i="9"/>
  <c r="O84" i="9"/>
  <c r="N84" i="9"/>
  <c r="M84" i="9"/>
  <c r="L84" i="9"/>
  <c r="K84" i="9"/>
  <c r="J84" i="9"/>
  <c r="I84" i="9"/>
  <c r="H84" i="9"/>
  <c r="G84" i="9"/>
  <c r="F84" i="9"/>
  <c r="E84" i="9"/>
  <c r="D84" i="9"/>
  <c r="C84" i="9"/>
  <c r="B84" i="9"/>
  <c r="A84" i="9"/>
  <c r="X83" i="9"/>
  <c r="W83" i="9"/>
  <c r="V83" i="9"/>
  <c r="U83" i="9"/>
  <c r="T83" i="9"/>
  <c r="S83" i="9"/>
  <c r="R83" i="9"/>
  <c r="Q83" i="9"/>
  <c r="P83" i="9"/>
  <c r="O83" i="9"/>
  <c r="N83" i="9"/>
  <c r="M83" i="9"/>
  <c r="L83" i="9"/>
  <c r="K83" i="9"/>
  <c r="J83" i="9"/>
  <c r="I83" i="9"/>
  <c r="H83" i="9"/>
  <c r="G83" i="9"/>
  <c r="F83" i="9"/>
  <c r="E83" i="9"/>
  <c r="D83" i="9"/>
  <c r="C83" i="9"/>
  <c r="B83" i="9"/>
  <c r="A83" i="9"/>
  <c r="X82" i="9"/>
  <c r="W82" i="9"/>
  <c r="V82" i="9"/>
  <c r="U82" i="9"/>
  <c r="T82" i="9"/>
  <c r="S82" i="9"/>
  <c r="R82" i="9"/>
  <c r="Q82" i="9"/>
  <c r="P82" i="9"/>
  <c r="O82" i="9"/>
  <c r="N82" i="9"/>
  <c r="M82" i="9"/>
  <c r="L82" i="9"/>
  <c r="K82" i="9"/>
  <c r="J82" i="9"/>
  <c r="I82" i="9"/>
  <c r="H82" i="9"/>
  <c r="G82" i="9"/>
  <c r="F82" i="9"/>
  <c r="E82" i="9"/>
  <c r="D82" i="9"/>
  <c r="C82" i="9"/>
  <c r="B82" i="9"/>
  <c r="A82" i="9"/>
  <c r="X81" i="9"/>
  <c r="W81" i="9"/>
  <c r="V81" i="9"/>
  <c r="U81" i="9"/>
  <c r="T81" i="9"/>
  <c r="S81" i="9"/>
  <c r="R81" i="9"/>
  <c r="Q81" i="9"/>
  <c r="P81" i="9"/>
  <c r="O81" i="9"/>
  <c r="N81" i="9"/>
  <c r="M81" i="9"/>
  <c r="L81" i="9"/>
  <c r="K81" i="9"/>
  <c r="J81" i="9"/>
  <c r="I81" i="9"/>
  <c r="H81" i="9"/>
  <c r="G81" i="9"/>
  <c r="F81" i="9"/>
  <c r="E81" i="9"/>
  <c r="D81" i="9"/>
  <c r="C81" i="9"/>
  <c r="B81" i="9"/>
  <c r="A81" i="9"/>
  <c r="X80" i="9"/>
  <c r="W80" i="9"/>
  <c r="V80" i="9"/>
  <c r="U80" i="9"/>
  <c r="T80" i="9"/>
  <c r="S80" i="9"/>
  <c r="R80" i="9"/>
  <c r="Q80" i="9"/>
  <c r="P80" i="9"/>
  <c r="O80" i="9"/>
  <c r="N80" i="9"/>
  <c r="M80" i="9"/>
  <c r="L80" i="9"/>
  <c r="K80" i="9"/>
  <c r="J80" i="9"/>
  <c r="I80" i="9"/>
  <c r="H80" i="9"/>
  <c r="G80" i="9"/>
  <c r="F80" i="9"/>
  <c r="E80" i="9"/>
  <c r="D80" i="9"/>
  <c r="C80" i="9"/>
  <c r="B80" i="9"/>
  <c r="A80" i="9"/>
  <c r="X79" i="9"/>
  <c r="W79" i="9"/>
  <c r="V79" i="9"/>
  <c r="U79" i="9"/>
  <c r="T79" i="9"/>
  <c r="S79" i="9"/>
  <c r="R79" i="9"/>
  <c r="Q79" i="9"/>
  <c r="P79" i="9"/>
  <c r="O79" i="9"/>
  <c r="N79" i="9"/>
  <c r="M79" i="9"/>
  <c r="L79" i="9"/>
  <c r="K79" i="9"/>
  <c r="J79" i="9"/>
  <c r="I79" i="9"/>
  <c r="H79" i="9"/>
  <c r="G79" i="9"/>
  <c r="F79" i="9"/>
  <c r="E79" i="9"/>
  <c r="D79" i="9"/>
  <c r="C79" i="9"/>
  <c r="B79" i="9"/>
  <c r="A79" i="9"/>
  <c r="X78" i="9"/>
  <c r="W78" i="9"/>
  <c r="V78" i="9"/>
  <c r="U78" i="9"/>
  <c r="T78" i="9"/>
  <c r="S78" i="9"/>
  <c r="R78" i="9"/>
  <c r="Q78" i="9"/>
  <c r="P78" i="9"/>
  <c r="O78" i="9"/>
  <c r="N78" i="9"/>
  <c r="M78" i="9"/>
  <c r="L78" i="9"/>
  <c r="K78" i="9"/>
  <c r="J78" i="9"/>
  <c r="I78" i="9"/>
  <c r="H78" i="9"/>
  <c r="G78" i="9"/>
  <c r="F78" i="9"/>
  <c r="E78" i="9"/>
  <c r="D78" i="9"/>
  <c r="C78" i="9"/>
  <c r="B78" i="9"/>
  <c r="A78" i="9"/>
  <c r="X77" i="9"/>
  <c r="W77" i="9"/>
  <c r="V77" i="9"/>
  <c r="U77" i="9"/>
  <c r="T77" i="9"/>
  <c r="S77" i="9"/>
  <c r="R77" i="9"/>
  <c r="Q77" i="9"/>
  <c r="P77" i="9"/>
  <c r="O77" i="9"/>
  <c r="N77" i="9"/>
  <c r="M77" i="9"/>
  <c r="L77" i="9"/>
  <c r="K77" i="9"/>
  <c r="J77" i="9"/>
  <c r="I77" i="9"/>
  <c r="H77" i="9"/>
  <c r="G77" i="9"/>
  <c r="F77" i="9"/>
  <c r="E77" i="9"/>
  <c r="D77" i="9"/>
  <c r="C77" i="9"/>
  <c r="B77" i="9"/>
  <c r="A77" i="9"/>
  <c r="X76" i="9"/>
  <c r="W76" i="9"/>
  <c r="V76" i="9"/>
  <c r="U76" i="9"/>
  <c r="T76" i="9"/>
  <c r="S76" i="9"/>
  <c r="R76" i="9"/>
  <c r="Q76" i="9"/>
  <c r="P76" i="9"/>
  <c r="O76" i="9"/>
  <c r="N76" i="9"/>
  <c r="M76" i="9"/>
  <c r="L76" i="9"/>
  <c r="K76" i="9"/>
  <c r="J76" i="9"/>
  <c r="I76" i="9"/>
  <c r="H76" i="9"/>
  <c r="G76" i="9"/>
  <c r="F76" i="9"/>
  <c r="E76" i="9"/>
  <c r="D76" i="9"/>
  <c r="C76" i="9"/>
  <c r="B76" i="9"/>
  <c r="A76" i="9"/>
  <c r="X75" i="9"/>
  <c r="W75" i="9"/>
  <c r="V75" i="9"/>
  <c r="U75" i="9"/>
  <c r="T75" i="9"/>
  <c r="S75" i="9"/>
  <c r="R75" i="9"/>
  <c r="Q75" i="9"/>
  <c r="P75" i="9"/>
  <c r="O75" i="9"/>
  <c r="N75" i="9"/>
  <c r="M75" i="9"/>
  <c r="L75" i="9"/>
  <c r="K75" i="9"/>
  <c r="J75" i="9"/>
  <c r="I75" i="9"/>
  <c r="H75" i="9"/>
  <c r="G75" i="9"/>
  <c r="F75" i="9"/>
  <c r="E75" i="9"/>
  <c r="D75" i="9"/>
  <c r="C75" i="9"/>
  <c r="B75" i="9"/>
  <c r="A75" i="9"/>
  <c r="X74" i="9"/>
  <c r="W74" i="9"/>
  <c r="V74" i="9"/>
  <c r="U74" i="9"/>
  <c r="T74" i="9"/>
  <c r="S74" i="9"/>
  <c r="R74" i="9"/>
  <c r="Q74" i="9"/>
  <c r="P74" i="9"/>
  <c r="O74" i="9"/>
  <c r="N74" i="9"/>
  <c r="M74" i="9"/>
  <c r="L74" i="9"/>
  <c r="K74" i="9"/>
  <c r="J74" i="9"/>
  <c r="I74" i="9"/>
  <c r="H74" i="9"/>
  <c r="G74" i="9"/>
  <c r="F74" i="9"/>
  <c r="E74" i="9"/>
  <c r="D74" i="9"/>
  <c r="C74" i="9"/>
  <c r="B74" i="9"/>
  <c r="A74" i="9"/>
  <c r="X73" i="9"/>
  <c r="W73" i="9"/>
  <c r="V73" i="9"/>
  <c r="U73" i="9"/>
  <c r="T73" i="9"/>
  <c r="S73" i="9"/>
  <c r="R73" i="9"/>
  <c r="Q73" i="9"/>
  <c r="P73" i="9"/>
  <c r="O73" i="9"/>
  <c r="N73" i="9"/>
  <c r="M73" i="9"/>
  <c r="L73" i="9"/>
  <c r="K73" i="9"/>
  <c r="J73" i="9"/>
  <c r="I73" i="9"/>
  <c r="H73" i="9"/>
  <c r="G73" i="9"/>
  <c r="F73" i="9"/>
  <c r="E73" i="9"/>
  <c r="D73" i="9"/>
  <c r="C73" i="9"/>
  <c r="B73" i="9"/>
  <c r="A73" i="9"/>
  <c r="X72" i="9"/>
  <c r="W72" i="9"/>
  <c r="V72" i="9"/>
  <c r="U72" i="9"/>
  <c r="T72" i="9"/>
  <c r="S72" i="9"/>
  <c r="R72" i="9"/>
  <c r="Q72" i="9"/>
  <c r="P72" i="9"/>
  <c r="O72" i="9"/>
  <c r="N72" i="9"/>
  <c r="M72" i="9"/>
  <c r="L72" i="9"/>
  <c r="K72" i="9"/>
  <c r="J72" i="9"/>
  <c r="I72" i="9"/>
  <c r="H72" i="9"/>
  <c r="G72" i="9"/>
  <c r="F72" i="9"/>
  <c r="E72" i="9"/>
  <c r="D72" i="9"/>
  <c r="C72" i="9"/>
  <c r="B72" i="9"/>
  <c r="A72" i="9"/>
  <c r="X71" i="9"/>
  <c r="W71" i="9"/>
  <c r="V71" i="9"/>
  <c r="U71" i="9"/>
  <c r="T71" i="9"/>
  <c r="S71" i="9"/>
  <c r="R71" i="9"/>
  <c r="Q71" i="9"/>
  <c r="P71" i="9"/>
  <c r="O71" i="9"/>
  <c r="N71" i="9"/>
  <c r="M71" i="9"/>
  <c r="L71" i="9"/>
  <c r="K71" i="9"/>
  <c r="J71" i="9"/>
  <c r="I71" i="9"/>
  <c r="H71" i="9"/>
  <c r="G71" i="9"/>
  <c r="F71" i="9"/>
  <c r="E71" i="9"/>
  <c r="D71" i="9"/>
  <c r="C71" i="9"/>
  <c r="B71" i="9"/>
  <c r="A71" i="9"/>
  <c r="X70" i="9"/>
  <c r="W70" i="9"/>
  <c r="V70" i="9"/>
  <c r="U70" i="9"/>
  <c r="T70" i="9"/>
  <c r="S70" i="9"/>
  <c r="R70" i="9"/>
  <c r="Q70" i="9"/>
  <c r="P70" i="9"/>
  <c r="O70" i="9"/>
  <c r="N70" i="9"/>
  <c r="M70" i="9"/>
  <c r="L70" i="9"/>
  <c r="K70" i="9"/>
  <c r="J70" i="9"/>
  <c r="I70" i="9"/>
  <c r="H70" i="9"/>
  <c r="G70" i="9"/>
  <c r="F70" i="9"/>
  <c r="E70" i="9"/>
  <c r="D70" i="9"/>
  <c r="C70" i="9"/>
  <c r="B70" i="9"/>
  <c r="A70" i="9"/>
  <c r="X69" i="9"/>
  <c r="W69" i="9"/>
  <c r="V69" i="9"/>
  <c r="U69" i="9"/>
  <c r="T69" i="9"/>
  <c r="S69" i="9"/>
  <c r="R69" i="9"/>
  <c r="Q69" i="9"/>
  <c r="P69" i="9"/>
  <c r="O69" i="9"/>
  <c r="N69" i="9"/>
  <c r="M69" i="9"/>
  <c r="L69" i="9"/>
  <c r="K69" i="9"/>
  <c r="J69" i="9"/>
  <c r="I69" i="9"/>
  <c r="H69" i="9"/>
  <c r="G69" i="9"/>
  <c r="F69" i="9"/>
  <c r="E69" i="9"/>
  <c r="D69" i="9"/>
  <c r="C69" i="9"/>
  <c r="B69" i="9"/>
  <c r="A69" i="9"/>
  <c r="X68" i="9"/>
  <c r="W68" i="9"/>
  <c r="V68" i="9"/>
  <c r="U68" i="9"/>
  <c r="T68" i="9"/>
  <c r="S68" i="9"/>
  <c r="R68" i="9"/>
  <c r="Q68" i="9"/>
  <c r="P68" i="9"/>
  <c r="O68" i="9"/>
  <c r="N68" i="9"/>
  <c r="M68" i="9"/>
  <c r="L68" i="9"/>
  <c r="K68" i="9"/>
  <c r="J68" i="9"/>
  <c r="I68" i="9"/>
  <c r="H68" i="9"/>
  <c r="G68" i="9"/>
  <c r="F68" i="9"/>
  <c r="E68" i="9"/>
  <c r="D68" i="9"/>
  <c r="C68" i="9"/>
  <c r="B68" i="9"/>
  <c r="A68" i="9"/>
  <c r="X67" i="9"/>
  <c r="W67" i="9"/>
  <c r="V67" i="9"/>
  <c r="U67" i="9"/>
  <c r="T67" i="9"/>
  <c r="S67" i="9"/>
  <c r="R67" i="9"/>
  <c r="Q67" i="9"/>
  <c r="P67" i="9"/>
  <c r="O67" i="9"/>
  <c r="N67" i="9"/>
  <c r="M67" i="9"/>
  <c r="L67" i="9"/>
  <c r="K67" i="9"/>
  <c r="J67" i="9"/>
  <c r="I67" i="9"/>
  <c r="H67" i="9"/>
  <c r="G67" i="9"/>
  <c r="F67" i="9"/>
  <c r="E67" i="9"/>
  <c r="D67" i="9"/>
  <c r="C67" i="9"/>
  <c r="B67" i="9"/>
  <c r="A67" i="9"/>
  <c r="X66" i="9"/>
  <c r="W66" i="9"/>
  <c r="V66" i="9"/>
  <c r="U66" i="9"/>
  <c r="T66" i="9"/>
  <c r="S66" i="9"/>
  <c r="R66" i="9"/>
  <c r="Q66" i="9"/>
  <c r="P66" i="9"/>
  <c r="O66" i="9"/>
  <c r="N66" i="9"/>
  <c r="M66" i="9"/>
  <c r="L66" i="9"/>
  <c r="K66" i="9"/>
  <c r="J66" i="9"/>
  <c r="I66" i="9"/>
  <c r="H66" i="9"/>
  <c r="G66" i="9"/>
  <c r="F66" i="9"/>
  <c r="E66" i="9"/>
  <c r="D66" i="9"/>
  <c r="C66" i="9"/>
  <c r="B66" i="9"/>
  <c r="A66" i="9"/>
  <c r="X65" i="9"/>
  <c r="W65" i="9"/>
  <c r="V65" i="9"/>
  <c r="U65" i="9"/>
  <c r="T65" i="9"/>
  <c r="S65" i="9"/>
  <c r="R65" i="9"/>
  <c r="Q65" i="9"/>
  <c r="P65" i="9"/>
  <c r="O65" i="9"/>
  <c r="N65" i="9"/>
  <c r="M65" i="9"/>
  <c r="L65" i="9"/>
  <c r="K65" i="9"/>
  <c r="J65" i="9"/>
  <c r="I65" i="9"/>
  <c r="H65" i="9"/>
  <c r="G65" i="9"/>
  <c r="F65" i="9"/>
  <c r="E65" i="9"/>
  <c r="D65" i="9"/>
  <c r="C65" i="9"/>
  <c r="B65" i="9"/>
  <c r="A65" i="9"/>
  <c r="X64" i="9"/>
  <c r="W64" i="9"/>
  <c r="V64" i="9"/>
  <c r="U64" i="9"/>
  <c r="T64" i="9"/>
  <c r="S64" i="9"/>
  <c r="R64" i="9"/>
  <c r="Q64" i="9"/>
  <c r="P64" i="9"/>
  <c r="O64" i="9"/>
  <c r="N64" i="9"/>
  <c r="M64" i="9"/>
  <c r="L64" i="9"/>
  <c r="K64" i="9"/>
  <c r="J64" i="9"/>
  <c r="I64" i="9"/>
  <c r="H64" i="9"/>
  <c r="G64" i="9"/>
  <c r="F64" i="9"/>
  <c r="E64" i="9"/>
  <c r="D64" i="9"/>
  <c r="C64" i="9"/>
  <c r="B64" i="9"/>
  <c r="A64" i="9"/>
  <c r="X63" i="9"/>
  <c r="W63" i="9"/>
  <c r="V63" i="9"/>
  <c r="U63" i="9"/>
  <c r="T63" i="9"/>
  <c r="S63" i="9"/>
  <c r="R63" i="9"/>
  <c r="Q63" i="9"/>
  <c r="P63" i="9"/>
  <c r="O63" i="9"/>
  <c r="N63" i="9"/>
  <c r="M63" i="9"/>
  <c r="L63" i="9"/>
  <c r="K63" i="9"/>
  <c r="J63" i="9"/>
  <c r="I63" i="9"/>
  <c r="H63" i="9"/>
  <c r="G63" i="9"/>
  <c r="F63" i="9"/>
  <c r="E63" i="9"/>
  <c r="D63" i="9"/>
  <c r="C63" i="9"/>
  <c r="B63" i="9"/>
  <c r="A63" i="9"/>
  <c r="X62" i="9"/>
  <c r="W62" i="9"/>
  <c r="V62" i="9"/>
  <c r="U62" i="9"/>
  <c r="T62" i="9"/>
  <c r="S62" i="9"/>
  <c r="R62" i="9"/>
  <c r="Q62" i="9"/>
  <c r="P62" i="9"/>
  <c r="O62" i="9"/>
  <c r="N62" i="9"/>
  <c r="M62" i="9"/>
  <c r="L62" i="9"/>
  <c r="K62" i="9"/>
  <c r="J62" i="9"/>
  <c r="I62" i="9"/>
  <c r="H62" i="9"/>
  <c r="G62" i="9"/>
  <c r="F62" i="9"/>
  <c r="E62" i="9"/>
  <c r="D62" i="9"/>
  <c r="C62" i="9"/>
  <c r="B62" i="9"/>
  <c r="A62" i="9"/>
  <c r="X61" i="9"/>
  <c r="W61" i="9"/>
  <c r="V61" i="9"/>
  <c r="U61" i="9"/>
  <c r="T61" i="9"/>
  <c r="S61" i="9"/>
  <c r="R61" i="9"/>
  <c r="Q61" i="9"/>
  <c r="P61" i="9"/>
  <c r="O61" i="9"/>
  <c r="N61" i="9"/>
  <c r="M61" i="9"/>
  <c r="L61" i="9"/>
  <c r="K61" i="9"/>
  <c r="J61" i="9"/>
  <c r="I61" i="9"/>
  <c r="H61" i="9"/>
  <c r="G61" i="9"/>
  <c r="F61" i="9"/>
  <c r="E61" i="9"/>
  <c r="D61" i="9"/>
  <c r="C61" i="9"/>
  <c r="B61" i="9"/>
  <c r="A61" i="9"/>
  <c r="X60" i="9"/>
  <c r="W60" i="9"/>
  <c r="V60" i="9"/>
  <c r="U60" i="9"/>
  <c r="T60" i="9"/>
  <c r="S60" i="9"/>
  <c r="R60" i="9"/>
  <c r="Q60" i="9"/>
  <c r="P60" i="9"/>
  <c r="O60" i="9"/>
  <c r="N60" i="9"/>
  <c r="M60" i="9"/>
  <c r="L60" i="9"/>
  <c r="K60" i="9"/>
  <c r="J60" i="9"/>
  <c r="I60" i="9"/>
  <c r="H60" i="9"/>
  <c r="G60" i="9"/>
  <c r="F60" i="9"/>
  <c r="E60" i="9"/>
  <c r="D60" i="9"/>
  <c r="C60" i="9"/>
  <c r="B60" i="9"/>
  <c r="A60" i="9"/>
  <c r="X59" i="9"/>
  <c r="W59" i="9"/>
  <c r="V59" i="9"/>
  <c r="U59" i="9"/>
  <c r="T59" i="9"/>
  <c r="S59" i="9"/>
  <c r="R59" i="9"/>
  <c r="Q59" i="9"/>
  <c r="P59" i="9"/>
  <c r="O59" i="9"/>
  <c r="N59" i="9"/>
  <c r="M59" i="9"/>
  <c r="L59" i="9"/>
  <c r="K59" i="9"/>
  <c r="J59" i="9"/>
  <c r="I59" i="9"/>
  <c r="H59" i="9"/>
  <c r="G59" i="9"/>
  <c r="F59" i="9"/>
  <c r="E59" i="9"/>
  <c r="D59" i="9"/>
  <c r="C59" i="9"/>
  <c r="B59" i="9"/>
  <c r="A59" i="9"/>
  <c r="X58" i="9"/>
  <c r="W58" i="9"/>
  <c r="V58" i="9"/>
  <c r="U58" i="9"/>
  <c r="T58" i="9"/>
  <c r="S58" i="9"/>
  <c r="R58" i="9"/>
  <c r="Q58" i="9"/>
  <c r="P58" i="9"/>
  <c r="O58" i="9"/>
  <c r="N58" i="9"/>
  <c r="M58" i="9"/>
  <c r="L58" i="9"/>
  <c r="K58" i="9"/>
  <c r="J58" i="9"/>
  <c r="I58" i="9"/>
  <c r="H58" i="9"/>
  <c r="G58" i="9"/>
  <c r="F58" i="9"/>
  <c r="E58" i="9"/>
  <c r="D58" i="9"/>
  <c r="C58" i="9"/>
  <c r="B58" i="9"/>
  <c r="A58" i="9"/>
  <c r="X57" i="9"/>
  <c r="W57" i="9"/>
  <c r="V57" i="9"/>
  <c r="U57" i="9"/>
  <c r="T57" i="9"/>
  <c r="S57" i="9"/>
  <c r="R57" i="9"/>
  <c r="Q57" i="9"/>
  <c r="P57" i="9"/>
  <c r="O57" i="9"/>
  <c r="N57" i="9"/>
  <c r="M57" i="9"/>
  <c r="L57" i="9"/>
  <c r="K57" i="9"/>
  <c r="J57" i="9"/>
  <c r="I57" i="9"/>
  <c r="H57" i="9"/>
  <c r="G57" i="9"/>
  <c r="F57" i="9"/>
  <c r="E57" i="9"/>
  <c r="D57" i="9"/>
  <c r="C57" i="9"/>
  <c r="B57" i="9"/>
  <c r="A57" i="9"/>
  <c r="X56" i="9"/>
  <c r="W56" i="9"/>
  <c r="V56" i="9"/>
  <c r="U56" i="9"/>
  <c r="T56" i="9"/>
  <c r="S56" i="9"/>
  <c r="R56" i="9"/>
  <c r="Q56" i="9"/>
  <c r="P56" i="9"/>
  <c r="O56" i="9"/>
  <c r="N56" i="9"/>
  <c r="M56" i="9"/>
  <c r="L56" i="9"/>
  <c r="K56" i="9"/>
  <c r="J56" i="9"/>
  <c r="I56" i="9"/>
  <c r="H56" i="9"/>
  <c r="G56" i="9"/>
  <c r="F56" i="9"/>
  <c r="E56" i="9"/>
  <c r="D56" i="9"/>
  <c r="C56" i="9"/>
  <c r="B56" i="9"/>
  <c r="A56" i="9"/>
  <c r="X55" i="9"/>
  <c r="W55" i="9"/>
  <c r="V55" i="9"/>
  <c r="U55" i="9"/>
  <c r="T55" i="9"/>
  <c r="S55" i="9"/>
  <c r="R55" i="9"/>
  <c r="Q55" i="9"/>
  <c r="P55" i="9"/>
  <c r="O55" i="9"/>
  <c r="N55" i="9"/>
  <c r="M55" i="9"/>
  <c r="L55" i="9"/>
  <c r="K55" i="9"/>
  <c r="J55" i="9"/>
  <c r="I55" i="9"/>
  <c r="H55" i="9"/>
  <c r="G55" i="9"/>
  <c r="F55" i="9"/>
  <c r="E55" i="9"/>
  <c r="D55" i="9"/>
  <c r="C55" i="9"/>
  <c r="B55" i="9"/>
  <c r="A55" i="9"/>
  <c r="X54" i="9"/>
  <c r="W54" i="9"/>
  <c r="V54" i="9"/>
  <c r="U54" i="9"/>
  <c r="T54" i="9"/>
  <c r="S54" i="9"/>
  <c r="R54" i="9"/>
  <c r="Q54" i="9"/>
  <c r="P54" i="9"/>
  <c r="O54" i="9"/>
  <c r="N54" i="9"/>
  <c r="M54" i="9"/>
  <c r="L54" i="9"/>
  <c r="K54" i="9"/>
  <c r="J54" i="9"/>
  <c r="I54" i="9"/>
  <c r="H54" i="9"/>
  <c r="G54" i="9"/>
  <c r="F54" i="9"/>
  <c r="E54" i="9"/>
  <c r="D54" i="9"/>
  <c r="C54" i="9"/>
  <c r="B54" i="9"/>
  <c r="A54" i="9"/>
  <c r="X53" i="9"/>
  <c r="W53" i="9"/>
  <c r="V53" i="9"/>
  <c r="U53" i="9"/>
  <c r="T53" i="9"/>
  <c r="S53" i="9"/>
  <c r="R53" i="9"/>
  <c r="Q53" i="9"/>
  <c r="P53" i="9"/>
  <c r="O53" i="9"/>
  <c r="N53" i="9"/>
  <c r="M53" i="9"/>
  <c r="L53" i="9"/>
  <c r="K53" i="9"/>
  <c r="J53" i="9"/>
  <c r="I53" i="9"/>
  <c r="H53" i="9"/>
  <c r="G53" i="9"/>
  <c r="F53" i="9"/>
  <c r="E53" i="9"/>
  <c r="D53" i="9"/>
  <c r="C53" i="9"/>
  <c r="B53" i="9"/>
  <c r="A53" i="9"/>
  <c r="X52" i="9"/>
  <c r="W52" i="9"/>
  <c r="V52" i="9"/>
  <c r="U52" i="9"/>
  <c r="T52" i="9"/>
  <c r="S52" i="9"/>
  <c r="R52" i="9"/>
  <c r="Q52" i="9"/>
  <c r="P52" i="9"/>
  <c r="O52" i="9"/>
  <c r="N52" i="9"/>
  <c r="M52" i="9"/>
  <c r="L52" i="9"/>
  <c r="K52" i="9"/>
  <c r="J52" i="9"/>
  <c r="I52" i="9"/>
  <c r="H52" i="9"/>
  <c r="G52" i="9"/>
  <c r="F52" i="9"/>
  <c r="E52" i="9"/>
  <c r="D52" i="9"/>
  <c r="C52" i="9"/>
  <c r="B52" i="9"/>
  <c r="A52" i="9"/>
  <c r="X51" i="9"/>
  <c r="W51" i="9"/>
  <c r="V51" i="9"/>
  <c r="U51" i="9"/>
  <c r="T51" i="9"/>
  <c r="S51" i="9"/>
  <c r="R51" i="9"/>
  <c r="Q51" i="9"/>
  <c r="P51" i="9"/>
  <c r="O51" i="9"/>
  <c r="N51" i="9"/>
  <c r="M51" i="9"/>
  <c r="L51" i="9"/>
  <c r="K51" i="9"/>
  <c r="J51" i="9"/>
  <c r="I51" i="9"/>
  <c r="H51" i="9"/>
  <c r="G51" i="9"/>
  <c r="F51" i="9"/>
  <c r="E51" i="9"/>
  <c r="D51" i="9"/>
  <c r="C51" i="9"/>
  <c r="B51" i="9"/>
  <c r="A51" i="9"/>
  <c r="X50" i="9"/>
  <c r="W50" i="9"/>
  <c r="V50" i="9"/>
  <c r="U50" i="9"/>
  <c r="T50" i="9"/>
  <c r="S50" i="9"/>
  <c r="R50" i="9"/>
  <c r="Q50" i="9"/>
  <c r="P50" i="9"/>
  <c r="O50" i="9"/>
  <c r="N50" i="9"/>
  <c r="M50" i="9"/>
  <c r="L50" i="9"/>
  <c r="K50" i="9"/>
  <c r="J50" i="9"/>
  <c r="I50" i="9"/>
  <c r="H50" i="9"/>
  <c r="G50" i="9"/>
  <c r="F50" i="9"/>
  <c r="E50" i="9"/>
  <c r="D50" i="9"/>
  <c r="C50" i="9"/>
  <c r="B50" i="9"/>
  <c r="A50" i="9"/>
  <c r="X49" i="9"/>
  <c r="W49" i="9"/>
  <c r="V49" i="9"/>
  <c r="U49" i="9"/>
  <c r="T49" i="9"/>
  <c r="S49" i="9"/>
  <c r="R49" i="9"/>
  <c r="Q49" i="9"/>
  <c r="P49" i="9"/>
  <c r="O49" i="9"/>
  <c r="N49" i="9"/>
  <c r="M49" i="9"/>
  <c r="L49" i="9"/>
  <c r="K49" i="9"/>
  <c r="J49" i="9"/>
  <c r="I49" i="9"/>
  <c r="H49" i="9"/>
  <c r="G49" i="9"/>
  <c r="F49" i="9"/>
  <c r="E49" i="9"/>
  <c r="D49" i="9"/>
  <c r="C49" i="9"/>
  <c r="B49" i="9"/>
  <c r="A49" i="9"/>
  <c r="X48" i="9"/>
  <c r="W48" i="9"/>
  <c r="V48" i="9"/>
  <c r="U48" i="9"/>
  <c r="T48" i="9"/>
  <c r="S48" i="9"/>
  <c r="R48" i="9"/>
  <c r="Q48" i="9"/>
  <c r="P48" i="9"/>
  <c r="O48" i="9"/>
  <c r="N48" i="9"/>
  <c r="M48" i="9"/>
  <c r="L48" i="9"/>
  <c r="K48" i="9"/>
  <c r="J48" i="9"/>
  <c r="I48" i="9"/>
  <c r="H48" i="9"/>
  <c r="G48" i="9"/>
  <c r="F48" i="9"/>
  <c r="E48" i="9"/>
  <c r="D48" i="9"/>
  <c r="C48" i="9"/>
  <c r="B48" i="9"/>
  <c r="A48" i="9"/>
  <c r="X47" i="9"/>
  <c r="W47" i="9"/>
  <c r="V47" i="9"/>
  <c r="U47" i="9"/>
  <c r="T47" i="9"/>
  <c r="S47" i="9"/>
  <c r="R47" i="9"/>
  <c r="Q47" i="9"/>
  <c r="P47" i="9"/>
  <c r="O47" i="9"/>
  <c r="N47" i="9"/>
  <c r="M47" i="9"/>
  <c r="L47" i="9"/>
  <c r="K47" i="9"/>
  <c r="J47" i="9"/>
  <c r="I47" i="9"/>
  <c r="H47" i="9"/>
  <c r="G47" i="9"/>
  <c r="F47" i="9"/>
  <c r="E47" i="9"/>
  <c r="D47" i="9"/>
  <c r="C47" i="9"/>
  <c r="B47" i="9"/>
  <c r="A47" i="9"/>
  <c r="X46" i="9"/>
  <c r="W46" i="9"/>
  <c r="V46" i="9"/>
  <c r="U46" i="9"/>
  <c r="T46" i="9"/>
  <c r="S46" i="9"/>
  <c r="R46" i="9"/>
  <c r="Q46" i="9"/>
  <c r="P46" i="9"/>
  <c r="O46" i="9"/>
  <c r="N46" i="9"/>
  <c r="M46" i="9"/>
  <c r="L46" i="9"/>
  <c r="K46" i="9"/>
  <c r="J46" i="9"/>
  <c r="I46" i="9"/>
  <c r="H46" i="9"/>
  <c r="G46" i="9"/>
  <c r="F46" i="9"/>
  <c r="E46" i="9"/>
  <c r="D46" i="9"/>
  <c r="C46" i="9"/>
  <c r="B46" i="9"/>
  <c r="A46" i="9"/>
  <c r="X45" i="9"/>
  <c r="W45" i="9"/>
  <c r="V45" i="9"/>
  <c r="U45" i="9"/>
  <c r="T45" i="9"/>
  <c r="S45" i="9"/>
  <c r="R45" i="9"/>
  <c r="Q45" i="9"/>
  <c r="P45" i="9"/>
  <c r="O45" i="9"/>
  <c r="N45" i="9"/>
  <c r="M45" i="9"/>
  <c r="L45" i="9"/>
  <c r="K45" i="9"/>
  <c r="J45" i="9"/>
  <c r="I45" i="9"/>
  <c r="H45" i="9"/>
  <c r="G45" i="9"/>
  <c r="F45" i="9"/>
  <c r="E45" i="9"/>
  <c r="D45" i="9"/>
  <c r="C45" i="9"/>
  <c r="B45" i="9"/>
  <c r="A45" i="9"/>
  <c r="X44" i="9"/>
  <c r="W44" i="9"/>
  <c r="V44" i="9"/>
  <c r="U44" i="9"/>
  <c r="T44" i="9"/>
  <c r="S44" i="9"/>
  <c r="R44" i="9"/>
  <c r="Q44" i="9"/>
  <c r="P44" i="9"/>
  <c r="O44" i="9"/>
  <c r="N44" i="9"/>
  <c r="M44" i="9"/>
  <c r="L44" i="9"/>
  <c r="K44" i="9"/>
  <c r="J44" i="9"/>
  <c r="I44" i="9"/>
  <c r="H44" i="9"/>
  <c r="G44" i="9"/>
  <c r="F44" i="9"/>
  <c r="E44" i="9"/>
  <c r="D44" i="9"/>
  <c r="C44" i="9"/>
  <c r="B44" i="9"/>
  <c r="A44" i="9"/>
  <c r="X43" i="9"/>
  <c r="W43" i="9"/>
  <c r="V43" i="9"/>
  <c r="U43" i="9"/>
  <c r="T43" i="9"/>
  <c r="S43" i="9"/>
  <c r="R43" i="9"/>
  <c r="Q43" i="9"/>
  <c r="P43" i="9"/>
  <c r="O43" i="9"/>
  <c r="N43" i="9"/>
  <c r="M43" i="9"/>
  <c r="L43" i="9"/>
  <c r="K43" i="9"/>
  <c r="J43" i="9"/>
  <c r="I43" i="9"/>
  <c r="H43" i="9"/>
  <c r="G43" i="9"/>
  <c r="F43" i="9"/>
  <c r="E43" i="9"/>
  <c r="D43" i="9"/>
  <c r="C43" i="9"/>
  <c r="B43" i="9"/>
  <c r="A43" i="9"/>
  <c r="X42" i="9"/>
  <c r="W42" i="9"/>
  <c r="V42" i="9"/>
  <c r="U42" i="9"/>
  <c r="T42" i="9"/>
  <c r="S42" i="9"/>
  <c r="R42" i="9"/>
  <c r="Q42" i="9"/>
  <c r="P42" i="9"/>
  <c r="O42" i="9"/>
  <c r="N42" i="9"/>
  <c r="M42" i="9"/>
  <c r="L42" i="9"/>
  <c r="K42" i="9"/>
  <c r="J42" i="9"/>
  <c r="I42" i="9"/>
  <c r="H42" i="9"/>
  <c r="G42" i="9"/>
  <c r="F42" i="9"/>
  <c r="E42" i="9"/>
  <c r="D42" i="9"/>
  <c r="C42" i="9"/>
  <c r="B42" i="9"/>
  <c r="A42" i="9"/>
  <c r="X41" i="9"/>
  <c r="W41" i="9"/>
  <c r="V41" i="9"/>
  <c r="U41" i="9"/>
  <c r="T41" i="9"/>
  <c r="S41" i="9"/>
  <c r="R41" i="9"/>
  <c r="Q41" i="9"/>
  <c r="P41" i="9"/>
  <c r="O41" i="9"/>
  <c r="N41" i="9"/>
  <c r="M41" i="9"/>
  <c r="L41" i="9"/>
  <c r="K41" i="9"/>
  <c r="J41" i="9"/>
  <c r="I41" i="9"/>
  <c r="H41" i="9"/>
  <c r="G41" i="9"/>
  <c r="F41" i="9"/>
  <c r="E41" i="9"/>
  <c r="D41" i="9"/>
  <c r="C41" i="9"/>
  <c r="B41" i="9"/>
  <c r="A41" i="9"/>
  <c r="X40" i="9"/>
  <c r="W40" i="9"/>
  <c r="V40" i="9"/>
  <c r="U40" i="9"/>
  <c r="T40" i="9"/>
  <c r="S40" i="9"/>
  <c r="R40" i="9"/>
  <c r="Q40" i="9"/>
  <c r="P40" i="9"/>
  <c r="O40" i="9"/>
  <c r="N40" i="9"/>
  <c r="M40" i="9"/>
  <c r="L40" i="9"/>
  <c r="K40" i="9"/>
  <c r="J40" i="9"/>
  <c r="I40" i="9"/>
  <c r="H40" i="9"/>
  <c r="G40" i="9"/>
  <c r="F40" i="9"/>
  <c r="E40" i="9"/>
  <c r="D40" i="9"/>
  <c r="C40" i="9"/>
  <c r="B40" i="9"/>
  <c r="A40" i="9"/>
  <c r="X39" i="9"/>
  <c r="W39" i="9"/>
  <c r="V39" i="9"/>
  <c r="U39" i="9"/>
  <c r="T39" i="9"/>
  <c r="S39" i="9"/>
  <c r="R39" i="9"/>
  <c r="Q39" i="9"/>
  <c r="P39" i="9"/>
  <c r="O39" i="9"/>
  <c r="N39" i="9"/>
  <c r="M39" i="9"/>
  <c r="L39" i="9"/>
  <c r="K39" i="9"/>
  <c r="J39" i="9"/>
  <c r="I39" i="9"/>
  <c r="H39" i="9"/>
  <c r="G39" i="9"/>
  <c r="F39" i="9"/>
  <c r="E39" i="9"/>
  <c r="D39" i="9"/>
  <c r="C39" i="9"/>
  <c r="B39" i="9"/>
  <c r="A39" i="9"/>
  <c r="X38" i="9"/>
  <c r="W38" i="9"/>
  <c r="V38" i="9"/>
  <c r="U38" i="9"/>
  <c r="T38" i="9"/>
  <c r="S38" i="9"/>
  <c r="R38" i="9"/>
  <c r="Q38" i="9"/>
  <c r="P38" i="9"/>
  <c r="O38" i="9"/>
  <c r="N38" i="9"/>
  <c r="M38" i="9"/>
  <c r="L38" i="9"/>
  <c r="K38" i="9"/>
  <c r="J38" i="9"/>
  <c r="I38" i="9"/>
  <c r="H38" i="9"/>
  <c r="G38" i="9"/>
  <c r="F38" i="9"/>
  <c r="E38" i="9"/>
  <c r="D38" i="9"/>
  <c r="C38" i="9"/>
  <c r="B38" i="9"/>
  <c r="A38" i="9"/>
  <c r="X37" i="9"/>
  <c r="W37" i="9"/>
  <c r="V37" i="9"/>
  <c r="U37" i="9"/>
  <c r="T37" i="9"/>
  <c r="S37" i="9"/>
  <c r="R37" i="9"/>
  <c r="Q37" i="9"/>
  <c r="P37" i="9"/>
  <c r="O37" i="9"/>
  <c r="N37" i="9"/>
  <c r="M37" i="9"/>
  <c r="L37" i="9"/>
  <c r="K37" i="9"/>
  <c r="J37" i="9"/>
  <c r="I37" i="9"/>
  <c r="H37" i="9"/>
  <c r="G37" i="9"/>
  <c r="F37" i="9"/>
  <c r="E37" i="9"/>
  <c r="D37" i="9"/>
  <c r="C37" i="9"/>
  <c r="B37" i="9"/>
  <c r="A37" i="9"/>
  <c r="X36" i="9"/>
  <c r="W36" i="9"/>
  <c r="V36" i="9"/>
  <c r="U36" i="9"/>
  <c r="T36" i="9"/>
  <c r="S36" i="9"/>
  <c r="R36" i="9"/>
  <c r="Q36" i="9"/>
  <c r="P36" i="9"/>
  <c r="O36" i="9"/>
  <c r="N36" i="9"/>
  <c r="M36" i="9"/>
  <c r="L36" i="9"/>
  <c r="K36" i="9"/>
  <c r="J36" i="9"/>
  <c r="I36" i="9"/>
  <c r="H36" i="9"/>
  <c r="G36" i="9"/>
  <c r="F36" i="9"/>
  <c r="E36" i="9"/>
  <c r="D36" i="9"/>
  <c r="C36" i="9"/>
  <c r="B36" i="9"/>
  <c r="A36" i="9"/>
  <c r="X35" i="9"/>
  <c r="W35" i="9"/>
  <c r="V35" i="9"/>
  <c r="U35" i="9"/>
  <c r="T35" i="9"/>
  <c r="S35" i="9"/>
  <c r="R35" i="9"/>
  <c r="Q35" i="9"/>
  <c r="P35" i="9"/>
  <c r="O35" i="9"/>
  <c r="N35" i="9"/>
  <c r="M35" i="9"/>
  <c r="L35" i="9"/>
  <c r="K35" i="9"/>
  <c r="J35" i="9"/>
  <c r="I35" i="9"/>
  <c r="H35" i="9"/>
  <c r="G35" i="9"/>
  <c r="F35" i="9"/>
  <c r="E35" i="9"/>
  <c r="D35" i="9"/>
  <c r="C35" i="9"/>
  <c r="B35" i="9"/>
  <c r="A35" i="9"/>
  <c r="X34" i="9"/>
  <c r="W34" i="9"/>
  <c r="V34" i="9"/>
  <c r="U34" i="9"/>
  <c r="T34" i="9"/>
  <c r="S34" i="9"/>
  <c r="R34" i="9"/>
  <c r="Q34" i="9"/>
  <c r="P34" i="9"/>
  <c r="O34" i="9"/>
  <c r="N34" i="9"/>
  <c r="M34" i="9"/>
  <c r="L34" i="9"/>
  <c r="K34" i="9"/>
  <c r="J34" i="9"/>
  <c r="I34" i="9"/>
  <c r="H34" i="9"/>
  <c r="G34" i="9"/>
  <c r="F34" i="9"/>
  <c r="E34" i="9"/>
  <c r="D34" i="9"/>
  <c r="C34" i="9"/>
  <c r="B34" i="9"/>
  <c r="A34" i="9"/>
  <c r="X33" i="9"/>
  <c r="W33" i="9"/>
  <c r="V33" i="9"/>
  <c r="U33" i="9"/>
  <c r="T33" i="9"/>
  <c r="S33" i="9"/>
  <c r="R33" i="9"/>
  <c r="Q33" i="9"/>
  <c r="P33" i="9"/>
  <c r="O33" i="9"/>
  <c r="N33" i="9"/>
  <c r="M33" i="9"/>
  <c r="L33" i="9"/>
  <c r="K33" i="9"/>
  <c r="J33" i="9"/>
  <c r="I33" i="9"/>
  <c r="H33" i="9"/>
  <c r="G33" i="9"/>
  <c r="F33" i="9"/>
  <c r="E33" i="9"/>
  <c r="D33" i="9"/>
  <c r="C33" i="9"/>
  <c r="B33" i="9"/>
  <c r="A33" i="9"/>
  <c r="X32" i="9"/>
  <c r="W32" i="9"/>
  <c r="V32" i="9"/>
  <c r="U32" i="9"/>
  <c r="T32" i="9"/>
  <c r="S32" i="9"/>
  <c r="R32" i="9"/>
  <c r="Q32" i="9"/>
  <c r="P32" i="9"/>
  <c r="O32" i="9"/>
  <c r="N32" i="9"/>
  <c r="M32" i="9"/>
  <c r="L32" i="9"/>
  <c r="K32" i="9"/>
  <c r="J32" i="9"/>
  <c r="I32" i="9"/>
  <c r="H32" i="9"/>
  <c r="G32" i="9"/>
  <c r="F32" i="9"/>
  <c r="E32" i="9"/>
  <c r="D32" i="9"/>
  <c r="C32" i="9"/>
  <c r="B32" i="9"/>
  <c r="A32" i="9"/>
  <c r="X31" i="9"/>
  <c r="W31" i="9"/>
  <c r="V31" i="9"/>
  <c r="U31" i="9"/>
  <c r="T31" i="9"/>
  <c r="S31" i="9"/>
  <c r="R31" i="9"/>
  <c r="Q31" i="9"/>
  <c r="P31" i="9"/>
  <c r="O31" i="9"/>
  <c r="N31" i="9"/>
  <c r="M31" i="9"/>
  <c r="L31" i="9"/>
  <c r="K31" i="9"/>
  <c r="J31" i="9"/>
  <c r="I31" i="9"/>
  <c r="H31" i="9"/>
  <c r="G31" i="9"/>
  <c r="F31" i="9"/>
  <c r="E31" i="9"/>
  <c r="D31" i="9"/>
  <c r="C31" i="9"/>
  <c r="B31" i="9"/>
  <c r="A31" i="9"/>
  <c r="X30" i="9"/>
  <c r="W30" i="9"/>
  <c r="V30" i="9"/>
  <c r="U30" i="9"/>
  <c r="T30" i="9"/>
  <c r="S30" i="9"/>
  <c r="R30" i="9"/>
  <c r="Q30" i="9"/>
  <c r="P30" i="9"/>
  <c r="O30" i="9"/>
  <c r="N30" i="9"/>
  <c r="M30" i="9"/>
  <c r="L30" i="9"/>
  <c r="K30" i="9"/>
  <c r="J30" i="9"/>
  <c r="I30" i="9"/>
  <c r="H30" i="9"/>
  <c r="G30" i="9"/>
  <c r="F30" i="9"/>
  <c r="E30" i="9"/>
  <c r="D30" i="9"/>
  <c r="C30" i="9"/>
  <c r="B30" i="9"/>
  <c r="A30" i="9"/>
  <c r="X29" i="9"/>
  <c r="W29" i="9"/>
  <c r="V29" i="9"/>
  <c r="U29" i="9"/>
  <c r="T29" i="9"/>
  <c r="S29" i="9"/>
  <c r="R29" i="9"/>
  <c r="Q29" i="9"/>
  <c r="P29" i="9"/>
  <c r="O29" i="9"/>
  <c r="N29" i="9"/>
  <c r="M29" i="9"/>
  <c r="L29" i="9"/>
  <c r="K29" i="9"/>
  <c r="J29" i="9"/>
  <c r="I29" i="9"/>
  <c r="H29" i="9"/>
  <c r="G29" i="9"/>
  <c r="F29" i="9"/>
  <c r="E29" i="9"/>
  <c r="D29" i="9"/>
  <c r="C29" i="9"/>
  <c r="B29" i="9"/>
  <c r="A29" i="9"/>
  <c r="X28" i="9"/>
  <c r="W28" i="9"/>
  <c r="V28" i="9"/>
  <c r="U28" i="9"/>
  <c r="T28" i="9"/>
  <c r="S28" i="9"/>
  <c r="R28" i="9"/>
  <c r="Q28" i="9"/>
  <c r="P28" i="9"/>
  <c r="O28" i="9"/>
  <c r="N28" i="9"/>
  <c r="M28" i="9"/>
  <c r="L28" i="9"/>
  <c r="K28" i="9"/>
  <c r="J28" i="9"/>
  <c r="I28" i="9"/>
  <c r="H28" i="9"/>
  <c r="G28" i="9"/>
  <c r="F28" i="9"/>
  <c r="E28" i="9"/>
  <c r="D28" i="9"/>
  <c r="C28" i="9"/>
  <c r="B28" i="9"/>
  <c r="A28" i="9"/>
  <c r="X27" i="9"/>
  <c r="W27" i="9"/>
  <c r="V27" i="9"/>
  <c r="U27" i="9"/>
  <c r="T27" i="9"/>
  <c r="S27" i="9"/>
  <c r="R27" i="9"/>
  <c r="Q27" i="9"/>
  <c r="P27" i="9"/>
  <c r="O27" i="9"/>
  <c r="N27" i="9"/>
  <c r="M27" i="9"/>
  <c r="L27" i="9"/>
  <c r="K27" i="9"/>
  <c r="J27" i="9"/>
  <c r="I27" i="9"/>
  <c r="H27" i="9"/>
  <c r="G27" i="9"/>
  <c r="F27" i="9"/>
  <c r="E27" i="9"/>
  <c r="D27" i="9"/>
  <c r="C27" i="9"/>
  <c r="B27" i="9"/>
  <c r="A27" i="9"/>
  <c r="X26" i="9"/>
  <c r="W26" i="9"/>
  <c r="V26" i="9"/>
  <c r="U26" i="9"/>
  <c r="T26" i="9"/>
  <c r="S26" i="9"/>
  <c r="R26" i="9"/>
  <c r="Q26" i="9"/>
  <c r="P26" i="9"/>
  <c r="O26" i="9"/>
  <c r="N26" i="9"/>
  <c r="M26" i="9"/>
  <c r="L26" i="9"/>
  <c r="K26" i="9"/>
  <c r="J26" i="9"/>
  <c r="I26" i="9"/>
  <c r="H26" i="9"/>
  <c r="G26" i="9"/>
  <c r="F26" i="9"/>
  <c r="E26" i="9"/>
  <c r="D26" i="9"/>
  <c r="C26" i="9"/>
  <c r="B26" i="9"/>
  <c r="A26" i="9"/>
  <c r="X25" i="9"/>
  <c r="W25" i="9"/>
  <c r="V25" i="9"/>
  <c r="U25" i="9"/>
  <c r="T25" i="9"/>
  <c r="S25" i="9"/>
  <c r="R25" i="9"/>
  <c r="Q25" i="9"/>
  <c r="P25" i="9"/>
  <c r="O25" i="9"/>
  <c r="N25" i="9"/>
  <c r="M25" i="9"/>
  <c r="L25" i="9"/>
  <c r="K25" i="9"/>
  <c r="J25" i="9"/>
  <c r="I25" i="9"/>
  <c r="H25" i="9"/>
  <c r="G25" i="9"/>
  <c r="F25" i="9"/>
  <c r="E25" i="9"/>
  <c r="D25" i="9"/>
  <c r="C25" i="9"/>
  <c r="B25" i="9"/>
  <c r="A25" i="9"/>
  <c r="X24" i="9"/>
  <c r="W24" i="9"/>
  <c r="V24" i="9"/>
  <c r="U24" i="9"/>
  <c r="T24" i="9"/>
  <c r="S24" i="9"/>
  <c r="R24" i="9"/>
  <c r="Q24" i="9"/>
  <c r="P24" i="9"/>
  <c r="O24" i="9"/>
  <c r="N24" i="9"/>
  <c r="M24" i="9"/>
  <c r="L24" i="9"/>
  <c r="K24" i="9"/>
  <c r="J24" i="9"/>
  <c r="I24" i="9"/>
  <c r="H24" i="9"/>
  <c r="G24" i="9"/>
  <c r="F24" i="9"/>
  <c r="E24" i="9"/>
  <c r="D24" i="9"/>
  <c r="C24" i="9"/>
  <c r="B24" i="9"/>
  <c r="A24" i="9"/>
  <c r="X23" i="9"/>
  <c r="W23" i="9"/>
  <c r="V23" i="9"/>
  <c r="U23" i="9"/>
  <c r="T23" i="9"/>
  <c r="S23" i="9"/>
  <c r="R23" i="9"/>
  <c r="Q23" i="9"/>
  <c r="P23" i="9"/>
  <c r="O23" i="9"/>
  <c r="N23" i="9"/>
  <c r="M23" i="9"/>
  <c r="L23" i="9"/>
  <c r="K23" i="9"/>
  <c r="J23" i="9"/>
  <c r="I23" i="9"/>
  <c r="H23" i="9"/>
  <c r="G23" i="9"/>
  <c r="F23" i="9"/>
  <c r="E23" i="9"/>
  <c r="D23" i="9"/>
  <c r="C23" i="9"/>
  <c r="B23" i="9"/>
  <c r="A23" i="9"/>
  <c r="X22" i="9"/>
  <c r="W22" i="9"/>
  <c r="V22" i="9"/>
  <c r="U22" i="9"/>
  <c r="T22" i="9"/>
  <c r="S22" i="9"/>
  <c r="R22" i="9"/>
  <c r="Q22" i="9"/>
  <c r="P22" i="9"/>
  <c r="O22" i="9"/>
  <c r="N22" i="9"/>
  <c r="M22" i="9"/>
  <c r="L22" i="9"/>
  <c r="K22" i="9"/>
  <c r="J22" i="9"/>
  <c r="I22" i="9"/>
  <c r="H22" i="9"/>
  <c r="G22" i="9"/>
  <c r="F22" i="9"/>
  <c r="E22" i="9"/>
  <c r="D22" i="9"/>
  <c r="C22" i="9"/>
  <c r="B22" i="9"/>
  <c r="A22" i="9"/>
  <c r="X21" i="9"/>
  <c r="W21" i="9"/>
  <c r="V21" i="9"/>
  <c r="U21" i="9"/>
  <c r="T21" i="9"/>
  <c r="S21" i="9"/>
  <c r="R21" i="9"/>
  <c r="Q21" i="9"/>
  <c r="P21" i="9"/>
  <c r="O21" i="9"/>
  <c r="N21" i="9"/>
  <c r="M21" i="9"/>
  <c r="L21" i="9"/>
  <c r="K21" i="9"/>
  <c r="J21" i="9"/>
  <c r="I21" i="9"/>
  <c r="H21" i="9"/>
  <c r="G21" i="9"/>
  <c r="F21" i="9"/>
  <c r="E21" i="9"/>
  <c r="D21" i="9"/>
  <c r="C21" i="9"/>
  <c r="B21" i="9"/>
  <c r="A21" i="9"/>
  <c r="X20" i="9"/>
  <c r="W20" i="9"/>
  <c r="V20" i="9"/>
  <c r="U20" i="9"/>
  <c r="T20" i="9"/>
  <c r="S20" i="9"/>
  <c r="R20" i="9"/>
  <c r="Q20" i="9"/>
  <c r="P20" i="9"/>
  <c r="O20" i="9"/>
  <c r="N20" i="9"/>
  <c r="M20" i="9"/>
  <c r="L20" i="9"/>
  <c r="K20" i="9"/>
  <c r="J20" i="9"/>
  <c r="I20" i="9"/>
  <c r="H20" i="9"/>
  <c r="G20" i="9"/>
  <c r="F20" i="9"/>
  <c r="E20" i="9"/>
  <c r="D20" i="9"/>
  <c r="C20" i="9"/>
  <c r="B20" i="9"/>
  <c r="A20" i="9"/>
  <c r="X19" i="9"/>
  <c r="W19" i="9"/>
  <c r="V19" i="9"/>
  <c r="U19" i="9"/>
  <c r="T19" i="9"/>
  <c r="S19" i="9"/>
  <c r="R19" i="9"/>
  <c r="Q19" i="9"/>
  <c r="P19" i="9"/>
  <c r="O19" i="9"/>
  <c r="N19" i="9"/>
  <c r="M19" i="9"/>
  <c r="L19" i="9"/>
  <c r="K19" i="9"/>
  <c r="J19" i="9"/>
  <c r="I19" i="9"/>
  <c r="H19" i="9"/>
  <c r="G19" i="9"/>
  <c r="F19" i="9"/>
  <c r="E19" i="9"/>
  <c r="D19" i="9"/>
  <c r="C19" i="9"/>
  <c r="B19" i="9"/>
  <c r="A19" i="9"/>
  <c r="X18" i="9"/>
  <c r="W18" i="9"/>
  <c r="V18" i="9"/>
  <c r="U18" i="9"/>
  <c r="T18" i="9"/>
  <c r="S18" i="9"/>
  <c r="R18" i="9"/>
  <c r="Q18" i="9"/>
  <c r="P18" i="9"/>
  <c r="O18" i="9"/>
  <c r="N18" i="9"/>
  <c r="M18" i="9"/>
  <c r="L18" i="9"/>
  <c r="K18" i="9"/>
  <c r="J18" i="9"/>
  <c r="I18" i="9"/>
  <c r="H18" i="9"/>
  <c r="G18" i="9"/>
  <c r="F18" i="9"/>
  <c r="E18" i="9"/>
  <c r="D18" i="9"/>
  <c r="C18" i="9"/>
  <c r="B18" i="9"/>
  <c r="A18" i="9"/>
  <c r="X17" i="9"/>
  <c r="W17" i="9"/>
  <c r="V17" i="9"/>
  <c r="U17" i="9"/>
  <c r="T17" i="9"/>
  <c r="S17" i="9"/>
  <c r="R17" i="9"/>
  <c r="Q17" i="9"/>
  <c r="P17" i="9"/>
  <c r="O17" i="9"/>
  <c r="N17" i="9"/>
  <c r="M17" i="9"/>
  <c r="L17" i="9"/>
  <c r="K17" i="9"/>
  <c r="J17" i="9"/>
  <c r="I17" i="9"/>
  <c r="H17" i="9"/>
  <c r="G17" i="9"/>
  <c r="F17" i="9"/>
  <c r="E17" i="9"/>
  <c r="D17" i="9"/>
  <c r="C17" i="9"/>
  <c r="B17" i="9"/>
  <c r="A17" i="9"/>
  <c r="X16" i="9"/>
  <c r="W16" i="9"/>
  <c r="V16" i="9"/>
  <c r="U16" i="9"/>
  <c r="T16" i="9"/>
  <c r="S16" i="9"/>
  <c r="R16" i="9"/>
  <c r="Q16" i="9"/>
  <c r="P16" i="9"/>
  <c r="O16" i="9"/>
  <c r="N16" i="9"/>
  <c r="M16" i="9"/>
  <c r="L16" i="9"/>
  <c r="K16" i="9"/>
  <c r="J16" i="9"/>
  <c r="I16" i="9"/>
  <c r="H16" i="9"/>
  <c r="G16" i="9"/>
  <c r="F16" i="9"/>
  <c r="E16" i="9"/>
  <c r="D16" i="9"/>
  <c r="C16" i="9"/>
  <c r="B16" i="9"/>
  <c r="A16" i="9"/>
  <c r="X15" i="9"/>
  <c r="W15" i="9"/>
  <c r="V15" i="9"/>
  <c r="U15" i="9"/>
  <c r="T15" i="9"/>
  <c r="S15" i="9"/>
  <c r="R15" i="9"/>
  <c r="Q15" i="9"/>
  <c r="P15" i="9"/>
  <c r="O15" i="9"/>
  <c r="N15" i="9"/>
  <c r="M15" i="9"/>
  <c r="L15" i="9"/>
  <c r="K15" i="9"/>
  <c r="J15" i="9"/>
  <c r="I15" i="9"/>
  <c r="H15" i="9"/>
  <c r="G15" i="9"/>
  <c r="F15" i="9"/>
  <c r="E15" i="9"/>
  <c r="D15" i="9"/>
  <c r="C15" i="9"/>
  <c r="B15" i="9"/>
  <c r="A15" i="9"/>
  <c r="X14" i="9"/>
  <c r="W14" i="9"/>
  <c r="V14" i="9"/>
  <c r="U14" i="9"/>
  <c r="T14" i="9"/>
  <c r="S14" i="9"/>
  <c r="R14" i="9"/>
  <c r="Q14" i="9"/>
  <c r="P14" i="9"/>
  <c r="O14" i="9"/>
  <c r="N14" i="9"/>
  <c r="M14" i="9"/>
  <c r="L14" i="9"/>
  <c r="K14" i="9"/>
  <c r="J14" i="9"/>
  <c r="I14" i="9"/>
  <c r="H14" i="9"/>
  <c r="G14" i="9"/>
  <c r="F14" i="9"/>
  <c r="E14" i="9"/>
  <c r="D14" i="9"/>
  <c r="C14" i="9"/>
  <c r="B14" i="9"/>
  <c r="A14" i="9"/>
  <c r="X13" i="9"/>
  <c r="W13" i="9"/>
  <c r="V13" i="9"/>
  <c r="U13" i="9"/>
  <c r="T13" i="9"/>
  <c r="S13" i="9"/>
  <c r="R13" i="9"/>
  <c r="Q13" i="9"/>
  <c r="P13" i="9"/>
  <c r="O13" i="9"/>
  <c r="N13" i="9"/>
  <c r="M13" i="9"/>
  <c r="L13" i="9"/>
  <c r="K13" i="9"/>
  <c r="J13" i="9"/>
  <c r="I13" i="9"/>
  <c r="H13" i="9"/>
  <c r="G13" i="9"/>
  <c r="F13" i="9"/>
  <c r="E13" i="9"/>
  <c r="D13" i="9"/>
  <c r="C13" i="9"/>
  <c r="B13" i="9"/>
  <c r="A13" i="9"/>
  <c r="X12" i="9"/>
  <c r="W12" i="9"/>
  <c r="V12" i="9"/>
  <c r="U12" i="9"/>
  <c r="T12" i="9"/>
  <c r="S12" i="9"/>
  <c r="R12" i="9"/>
  <c r="Q12" i="9"/>
  <c r="P12" i="9"/>
  <c r="O12" i="9"/>
  <c r="N12" i="9"/>
  <c r="M12" i="9"/>
  <c r="L12" i="9"/>
  <c r="K12" i="9"/>
  <c r="J12" i="9"/>
  <c r="I12" i="9"/>
  <c r="H12" i="9"/>
  <c r="G12" i="9"/>
  <c r="F12" i="9"/>
  <c r="E12" i="9"/>
  <c r="D12" i="9"/>
  <c r="C12" i="9"/>
  <c r="B12" i="9"/>
  <c r="A12" i="9"/>
  <c r="X11" i="9"/>
  <c r="W11" i="9"/>
  <c r="V11" i="9"/>
  <c r="U11" i="9"/>
  <c r="T11" i="9"/>
  <c r="S11" i="9"/>
  <c r="R11" i="9"/>
  <c r="Q11" i="9"/>
  <c r="P11" i="9"/>
  <c r="O11" i="9"/>
  <c r="N11" i="9"/>
  <c r="M11" i="9"/>
  <c r="L11" i="9"/>
  <c r="K11" i="9"/>
  <c r="J11" i="9"/>
  <c r="I11" i="9"/>
  <c r="H11" i="9"/>
  <c r="G11" i="9"/>
  <c r="F11" i="9"/>
  <c r="E11" i="9"/>
  <c r="D11" i="9"/>
  <c r="C11" i="9"/>
  <c r="B11" i="9"/>
  <c r="A11" i="9"/>
  <c r="X10" i="9"/>
  <c r="W10" i="9"/>
  <c r="V10" i="9"/>
  <c r="U10" i="9"/>
  <c r="T10" i="9"/>
  <c r="S10" i="9"/>
  <c r="R10" i="9"/>
  <c r="Q10" i="9"/>
  <c r="P10" i="9"/>
  <c r="O10" i="9"/>
  <c r="N10" i="9"/>
  <c r="M10" i="9"/>
  <c r="L10" i="9"/>
  <c r="K10" i="9"/>
  <c r="J10" i="9"/>
  <c r="I10" i="9"/>
  <c r="H10" i="9"/>
  <c r="G10" i="9"/>
  <c r="F10" i="9"/>
  <c r="E10" i="9"/>
  <c r="D10" i="9"/>
  <c r="C10" i="9"/>
  <c r="B10" i="9"/>
  <c r="A10" i="9"/>
  <c r="X9" i="9"/>
  <c r="W9" i="9"/>
  <c r="V9" i="9"/>
  <c r="U9" i="9"/>
  <c r="T9" i="9"/>
  <c r="S9" i="9"/>
  <c r="R9" i="9"/>
  <c r="Q9" i="9"/>
  <c r="P9" i="9"/>
  <c r="O9" i="9"/>
  <c r="N9" i="9"/>
  <c r="M9" i="9"/>
  <c r="L9" i="9"/>
  <c r="K9" i="9"/>
  <c r="J9" i="9"/>
  <c r="I9" i="9"/>
  <c r="H9" i="9"/>
  <c r="G9" i="9"/>
  <c r="F9" i="9"/>
  <c r="E9" i="9"/>
  <c r="D9" i="9"/>
  <c r="C9" i="9"/>
  <c r="B9" i="9"/>
  <c r="A9" i="9"/>
  <c r="X8" i="9"/>
  <c r="W8" i="9"/>
  <c r="V8" i="9"/>
  <c r="U8" i="9"/>
  <c r="T8" i="9"/>
  <c r="S8" i="9"/>
  <c r="R8" i="9"/>
  <c r="Q8" i="9"/>
  <c r="P8" i="9"/>
  <c r="O8" i="9"/>
  <c r="N8" i="9"/>
  <c r="M8" i="9"/>
  <c r="L8" i="9"/>
  <c r="K8" i="9"/>
  <c r="J8" i="9"/>
  <c r="I8" i="9"/>
  <c r="H8" i="9"/>
  <c r="G8" i="9"/>
  <c r="F8" i="9"/>
  <c r="E8" i="9"/>
  <c r="D8" i="9"/>
  <c r="C8" i="9"/>
  <c r="B8" i="9"/>
  <c r="A8" i="9"/>
  <c r="X7" i="9"/>
  <c r="W7" i="9"/>
  <c r="V7" i="9"/>
  <c r="U7" i="9"/>
  <c r="T7" i="9"/>
  <c r="S7" i="9"/>
  <c r="R7" i="9"/>
  <c r="Q7" i="9"/>
  <c r="P7" i="9"/>
  <c r="O7" i="9"/>
  <c r="N7" i="9"/>
  <c r="M7" i="9"/>
  <c r="L7" i="9"/>
  <c r="K7" i="9"/>
  <c r="J7" i="9"/>
  <c r="I7" i="9"/>
  <c r="H7" i="9"/>
  <c r="G7" i="9"/>
  <c r="F7" i="9"/>
  <c r="E7" i="9"/>
  <c r="D7" i="9"/>
  <c r="C7" i="9"/>
  <c r="B7" i="9"/>
  <c r="A7" i="9"/>
  <c r="X6" i="9"/>
  <c r="W6" i="9"/>
  <c r="V6" i="9"/>
  <c r="U6" i="9"/>
  <c r="T6" i="9"/>
  <c r="S6" i="9"/>
  <c r="R6" i="9"/>
  <c r="Q6" i="9"/>
  <c r="P6" i="9"/>
  <c r="O6" i="9"/>
  <c r="N6" i="9"/>
  <c r="M6" i="9"/>
  <c r="L6" i="9"/>
  <c r="K6" i="9"/>
  <c r="J6" i="9"/>
  <c r="I6" i="9"/>
  <c r="H6" i="9"/>
  <c r="G6" i="9"/>
  <c r="F6" i="9"/>
  <c r="E6" i="9"/>
  <c r="D6" i="9"/>
  <c r="C6" i="9"/>
  <c r="B6" i="9"/>
  <c r="A6" i="9"/>
  <c r="X5" i="9"/>
  <c r="W5" i="9"/>
  <c r="V5" i="9"/>
  <c r="U5" i="9"/>
  <c r="T5" i="9"/>
  <c r="S5" i="9"/>
  <c r="R5" i="9"/>
  <c r="Q5" i="9"/>
  <c r="P5" i="9"/>
  <c r="O5" i="9"/>
  <c r="N5" i="9"/>
  <c r="M5" i="9"/>
  <c r="L5" i="9"/>
  <c r="K5" i="9"/>
  <c r="J5" i="9"/>
  <c r="I5" i="9"/>
  <c r="H5" i="9"/>
  <c r="G5" i="9"/>
  <c r="F5" i="9"/>
  <c r="E5" i="9"/>
  <c r="D5" i="9"/>
  <c r="C5" i="9"/>
  <c r="B5" i="9"/>
  <c r="A5" i="9"/>
  <c r="X4" i="9"/>
  <c r="W4" i="9"/>
  <c r="V4" i="9"/>
  <c r="U4" i="9"/>
  <c r="T4" i="9"/>
  <c r="S4" i="9"/>
  <c r="R4" i="9"/>
  <c r="Q4" i="9"/>
  <c r="P4" i="9"/>
  <c r="O4" i="9"/>
  <c r="N4" i="9"/>
  <c r="M4" i="9"/>
  <c r="L4" i="9"/>
  <c r="K4" i="9"/>
  <c r="J4" i="9"/>
  <c r="I4" i="9"/>
  <c r="H4" i="9"/>
  <c r="G4" i="9"/>
  <c r="F4" i="9"/>
  <c r="E4" i="9"/>
  <c r="D4" i="9"/>
  <c r="C4" i="9"/>
  <c r="B4" i="9"/>
  <c r="A4" i="9"/>
  <c r="X3" i="9"/>
  <c r="W3" i="9"/>
  <c r="V3" i="9"/>
  <c r="U3" i="9"/>
  <c r="T3" i="9"/>
  <c r="S3" i="9"/>
  <c r="R3" i="9"/>
  <c r="Q3" i="9"/>
  <c r="P3" i="9"/>
  <c r="O3" i="9"/>
  <c r="N3" i="9"/>
  <c r="M3" i="9"/>
  <c r="L3" i="9"/>
  <c r="K3" i="9"/>
  <c r="J3" i="9"/>
  <c r="I3" i="9"/>
  <c r="H3" i="9"/>
  <c r="G3" i="9"/>
  <c r="F3" i="9"/>
  <c r="E3" i="9"/>
  <c r="D3" i="9"/>
  <c r="C3" i="9"/>
  <c r="B3" i="9"/>
  <c r="A3" i="9"/>
  <c r="X502" i="8"/>
  <c r="W502" i="8"/>
  <c r="V502" i="8"/>
  <c r="U502" i="8"/>
  <c r="T502" i="8"/>
  <c r="S502" i="8"/>
  <c r="R502" i="8"/>
  <c r="Q502" i="8"/>
  <c r="P502" i="8"/>
  <c r="O502" i="8"/>
  <c r="N502" i="8"/>
  <c r="M502" i="8"/>
  <c r="L502" i="8"/>
  <c r="K502" i="8"/>
  <c r="J502" i="8"/>
  <c r="I502" i="8"/>
  <c r="H502" i="8"/>
  <c r="G502" i="8"/>
  <c r="F502" i="8"/>
  <c r="E502" i="8"/>
  <c r="D502" i="8"/>
  <c r="C502" i="8"/>
  <c r="B502" i="8"/>
  <c r="A502" i="8"/>
  <c r="X501" i="8"/>
  <c r="W501" i="8"/>
  <c r="V501" i="8"/>
  <c r="U501" i="8"/>
  <c r="T501" i="8"/>
  <c r="S501" i="8"/>
  <c r="R501" i="8"/>
  <c r="Q501" i="8"/>
  <c r="P501" i="8"/>
  <c r="O501" i="8"/>
  <c r="N501" i="8"/>
  <c r="M501" i="8"/>
  <c r="L501" i="8"/>
  <c r="K501" i="8"/>
  <c r="J501" i="8"/>
  <c r="I501" i="8"/>
  <c r="H501" i="8"/>
  <c r="G501" i="8"/>
  <c r="F501" i="8"/>
  <c r="E501" i="8"/>
  <c r="D501" i="8"/>
  <c r="C501" i="8"/>
  <c r="B501" i="8"/>
  <c r="A501" i="8"/>
  <c r="X500" i="8"/>
  <c r="W500" i="8"/>
  <c r="V500" i="8"/>
  <c r="U500" i="8"/>
  <c r="T500" i="8"/>
  <c r="S500" i="8"/>
  <c r="R500" i="8"/>
  <c r="Q500" i="8"/>
  <c r="P500" i="8"/>
  <c r="O500" i="8"/>
  <c r="N500" i="8"/>
  <c r="M500" i="8"/>
  <c r="L500" i="8"/>
  <c r="K500" i="8"/>
  <c r="J500" i="8"/>
  <c r="I500" i="8"/>
  <c r="H500" i="8"/>
  <c r="G500" i="8"/>
  <c r="F500" i="8"/>
  <c r="E500" i="8"/>
  <c r="D500" i="8"/>
  <c r="C500" i="8"/>
  <c r="B500" i="8"/>
  <c r="A500" i="8"/>
  <c r="X499" i="8"/>
  <c r="W499" i="8"/>
  <c r="V499" i="8"/>
  <c r="U499" i="8"/>
  <c r="T499" i="8"/>
  <c r="S499" i="8"/>
  <c r="R499" i="8"/>
  <c r="Q499" i="8"/>
  <c r="P499" i="8"/>
  <c r="O499" i="8"/>
  <c r="N499" i="8"/>
  <c r="M499" i="8"/>
  <c r="L499" i="8"/>
  <c r="K499" i="8"/>
  <c r="J499" i="8"/>
  <c r="I499" i="8"/>
  <c r="H499" i="8"/>
  <c r="G499" i="8"/>
  <c r="F499" i="8"/>
  <c r="E499" i="8"/>
  <c r="D499" i="8"/>
  <c r="C499" i="8"/>
  <c r="B499" i="8"/>
  <c r="A499" i="8"/>
  <c r="X498" i="8"/>
  <c r="W498" i="8"/>
  <c r="V498" i="8"/>
  <c r="U498" i="8"/>
  <c r="T498" i="8"/>
  <c r="S498" i="8"/>
  <c r="R498" i="8"/>
  <c r="Q498" i="8"/>
  <c r="P498" i="8"/>
  <c r="O498" i="8"/>
  <c r="N498" i="8"/>
  <c r="M498" i="8"/>
  <c r="L498" i="8"/>
  <c r="K498" i="8"/>
  <c r="J498" i="8"/>
  <c r="I498" i="8"/>
  <c r="H498" i="8"/>
  <c r="G498" i="8"/>
  <c r="F498" i="8"/>
  <c r="E498" i="8"/>
  <c r="D498" i="8"/>
  <c r="C498" i="8"/>
  <c r="B498" i="8"/>
  <c r="A498" i="8"/>
  <c r="X497" i="8"/>
  <c r="W497" i="8"/>
  <c r="V497" i="8"/>
  <c r="U497" i="8"/>
  <c r="T497" i="8"/>
  <c r="S497" i="8"/>
  <c r="R497" i="8"/>
  <c r="Q497" i="8"/>
  <c r="P497" i="8"/>
  <c r="O497" i="8"/>
  <c r="N497" i="8"/>
  <c r="M497" i="8"/>
  <c r="L497" i="8"/>
  <c r="K497" i="8"/>
  <c r="J497" i="8"/>
  <c r="I497" i="8"/>
  <c r="H497" i="8"/>
  <c r="G497" i="8"/>
  <c r="F497" i="8"/>
  <c r="E497" i="8"/>
  <c r="D497" i="8"/>
  <c r="C497" i="8"/>
  <c r="B497" i="8"/>
  <c r="A497" i="8"/>
  <c r="X496" i="8"/>
  <c r="W496" i="8"/>
  <c r="V496" i="8"/>
  <c r="U496" i="8"/>
  <c r="T496" i="8"/>
  <c r="S496" i="8"/>
  <c r="R496" i="8"/>
  <c r="Q496" i="8"/>
  <c r="P496" i="8"/>
  <c r="O496" i="8"/>
  <c r="N496" i="8"/>
  <c r="M496" i="8"/>
  <c r="L496" i="8"/>
  <c r="K496" i="8"/>
  <c r="J496" i="8"/>
  <c r="I496" i="8"/>
  <c r="H496" i="8"/>
  <c r="G496" i="8"/>
  <c r="F496" i="8"/>
  <c r="E496" i="8"/>
  <c r="D496" i="8"/>
  <c r="C496" i="8"/>
  <c r="B496" i="8"/>
  <c r="A496" i="8"/>
  <c r="X495" i="8"/>
  <c r="W495" i="8"/>
  <c r="V495" i="8"/>
  <c r="U495" i="8"/>
  <c r="T495" i="8"/>
  <c r="S495" i="8"/>
  <c r="R495" i="8"/>
  <c r="Q495" i="8"/>
  <c r="P495" i="8"/>
  <c r="O495" i="8"/>
  <c r="N495" i="8"/>
  <c r="M495" i="8"/>
  <c r="L495" i="8"/>
  <c r="K495" i="8"/>
  <c r="J495" i="8"/>
  <c r="I495" i="8"/>
  <c r="H495" i="8"/>
  <c r="G495" i="8"/>
  <c r="F495" i="8"/>
  <c r="E495" i="8"/>
  <c r="D495" i="8"/>
  <c r="C495" i="8"/>
  <c r="B495" i="8"/>
  <c r="A495" i="8"/>
  <c r="X494" i="8"/>
  <c r="W494" i="8"/>
  <c r="V494" i="8"/>
  <c r="U494" i="8"/>
  <c r="T494" i="8"/>
  <c r="S494" i="8"/>
  <c r="R494" i="8"/>
  <c r="Q494" i="8"/>
  <c r="P494" i="8"/>
  <c r="O494" i="8"/>
  <c r="N494" i="8"/>
  <c r="M494" i="8"/>
  <c r="L494" i="8"/>
  <c r="K494" i="8"/>
  <c r="J494" i="8"/>
  <c r="I494" i="8"/>
  <c r="H494" i="8"/>
  <c r="G494" i="8"/>
  <c r="F494" i="8"/>
  <c r="E494" i="8"/>
  <c r="D494" i="8"/>
  <c r="C494" i="8"/>
  <c r="B494" i="8"/>
  <c r="A494" i="8"/>
  <c r="X493" i="8"/>
  <c r="W493" i="8"/>
  <c r="V493" i="8"/>
  <c r="U493" i="8"/>
  <c r="T493" i="8"/>
  <c r="S493" i="8"/>
  <c r="R493" i="8"/>
  <c r="Q493" i="8"/>
  <c r="P493" i="8"/>
  <c r="O493" i="8"/>
  <c r="N493" i="8"/>
  <c r="M493" i="8"/>
  <c r="L493" i="8"/>
  <c r="K493" i="8"/>
  <c r="J493" i="8"/>
  <c r="I493" i="8"/>
  <c r="H493" i="8"/>
  <c r="G493" i="8"/>
  <c r="F493" i="8"/>
  <c r="E493" i="8"/>
  <c r="D493" i="8"/>
  <c r="C493" i="8"/>
  <c r="B493" i="8"/>
  <c r="A493" i="8"/>
  <c r="X492" i="8"/>
  <c r="W492" i="8"/>
  <c r="V492" i="8"/>
  <c r="U492" i="8"/>
  <c r="T492" i="8"/>
  <c r="S492" i="8"/>
  <c r="R492" i="8"/>
  <c r="Q492" i="8"/>
  <c r="P492" i="8"/>
  <c r="O492" i="8"/>
  <c r="N492" i="8"/>
  <c r="M492" i="8"/>
  <c r="L492" i="8"/>
  <c r="K492" i="8"/>
  <c r="J492" i="8"/>
  <c r="I492" i="8"/>
  <c r="H492" i="8"/>
  <c r="G492" i="8"/>
  <c r="F492" i="8"/>
  <c r="E492" i="8"/>
  <c r="D492" i="8"/>
  <c r="C492" i="8"/>
  <c r="B492" i="8"/>
  <c r="A492" i="8"/>
  <c r="X491" i="8"/>
  <c r="W491" i="8"/>
  <c r="V491" i="8"/>
  <c r="U491" i="8"/>
  <c r="T491" i="8"/>
  <c r="S491" i="8"/>
  <c r="R491" i="8"/>
  <c r="Q491" i="8"/>
  <c r="P491" i="8"/>
  <c r="O491" i="8"/>
  <c r="N491" i="8"/>
  <c r="M491" i="8"/>
  <c r="L491" i="8"/>
  <c r="K491" i="8"/>
  <c r="J491" i="8"/>
  <c r="I491" i="8"/>
  <c r="H491" i="8"/>
  <c r="G491" i="8"/>
  <c r="F491" i="8"/>
  <c r="E491" i="8"/>
  <c r="D491" i="8"/>
  <c r="C491" i="8"/>
  <c r="B491" i="8"/>
  <c r="A491" i="8"/>
  <c r="X490" i="8"/>
  <c r="W490" i="8"/>
  <c r="V490" i="8"/>
  <c r="U490" i="8"/>
  <c r="T490" i="8"/>
  <c r="S490" i="8"/>
  <c r="R490" i="8"/>
  <c r="Q490" i="8"/>
  <c r="P490" i="8"/>
  <c r="O490" i="8"/>
  <c r="N490" i="8"/>
  <c r="M490" i="8"/>
  <c r="L490" i="8"/>
  <c r="K490" i="8"/>
  <c r="J490" i="8"/>
  <c r="I490" i="8"/>
  <c r="H490" i="8"/>
  <c r="G490" i="8"/>
  <c r="F490" i="8"/>
  <c r="E490" i="8"/>
  <c r="D490" i="8"/>
  <c r="C490" i="8"/>
  <c r="B490" i="8"/>
  <c r="A490" i="8"/>
  <c r="X489" i="8"/>
  <c r="W489" i="8"/>
  <c r="V489" i="8"/>
  <c r="U489" i="8"/>
  <c r="T489" i="8"/>
  <c r="S489" i="8"/>
  <c r="R489" i="8"/>
  <c r="Q489" i="8"/>
  <c r="P489" i="8"/>
  <c r="O489" i="8"/>
  <c r="N489" i="8"/>
  <c r="M489" i="8"/>
  <c r="L489" i="8"/>
  <c r="K489" i="8"/>
  <c r="J489" i="8"/>
  <c r="I489" i="8"/>
  <c r="H489" i="8"/>
  <c r="G489" i="8"/>
  <c r="F489" i="8"/>
  <c r="E489" i="8"/>
  <c r="D489" i="8"/>
  <c r="C489" i="8"/>
  <c r="B489" i="8"/>
  <c r="A489" i="8"/>
  <c r="X488" i="8"/>
  <c r="W488" i="8"/>
  <c r="V488" i="8"/>
  <c r="U488" i="8"/>
  <c r="T488" i="8"/>
  <c r="S488" i="8"/>
  <c r="R488" i="8"/>
  <c r="Q488" i="8"/>
  <c r="P488" i="8"/>
  <c r="O488" i="8"/>
  <c r="N488" i="8"/>
  <c r="M488" i="8"/>
  <c r="L488" i="8"/>
  <c r="K488" i="8"/>
  <c r="J488" i="8"/>
  <c r="I488" i="8"/>
  <c r="H488" i="8"/>
  <c r="G488" i="8"/>
  <c r="F488" i="8"/>
  <c r="E488" i="8"/>
  <c r="D488" i="8"/>
  <c r="C488" i="8"/>
  <c r="B488" i="8"/>
  <c r="A488" i="8"/>
  <c r="X487" i="8"/>
  <c r="W487" i="8"/>
  <c r="V487" i="8"/>
  <c r="U487" i="8"/>
  <c r="T487" i="8"/>
  <c r="S487" i="8"/>
  <c r="R487" i="8"/>
  <c r="Q487" i="8"/>
  <c r="P487" i="8"/>
  <c r="O487" i="8"/>
  <c r="N487" i="8"/>
  <c r="M487" i="8"/>
  <c r="L487" i="8"/>
  <c r="K487" i="8"/>
  <c r="J487" i="8"/>
  <c r="I487" i="8"/>
  <c r="H487" i="8"/>
  <c r="G487" i="8"/>
  <c r="F487" i="8"/>
  <c r="E487" i="8"/>
  <c r="D487" i="8"/>
  <c r="C487" i="8"/>
  <c r="B487" i="8"/>
  <c r="A487" i="8"/>
  <c r="X486" i="8"/>
  <c r="W486" i="8"/>
  <c r="V486" i="8"/>
  <c r="U486" i="8"/>
  <c r="T486" i="8"/>
  <c r="S486" i="8"/>
  <c r="R486" i="8"/>
  <c r="Q486" i="8"/>
  <c r="P486" i="8"/>
  <c r="O486" i="8"/>
  <c r="N486" i="8"/>
  <c r="M486" i="8"/>
  <c r="L486" i="8"/>
  <c r="K486" i="8"/>
  <c r="J486" i="8"/>
  <c r="I486" i="8"/>
  <c r="H486" i="8"/>
  <c r="G486" i="8"/>
  <c r="F486" i="8"/>
  <c r="E486" i="8"/>
  <c r="D486" i="8"/>
  <c r="C486" i="8"/>
  <c r="B486" i="8"/>
  <c r="A486" i="8"/>
  <c r="X485" i="8"/>
  <c r="W485" i="8"/>
  <c r="V485" i="8"/>
  <c r="U485" i="8"/>
  <c r="T485" i="8"/>
  <c r="S485" i="8"/>
  <c r="R485" i="8"/>
  <c r="Q485" i="8"/>
  <c r="P485" i="8"/>
  <c r="O485" i="8"/>
  <c r="N485" i="8"/>
  <c r="M485" i="8"/>
  <c r="L485" i="8"/>
  <c r="K485" i="8"/>
  <c r="J485" i="8"/>
  <c r="I485" i="8"/>
  <c r="H485" i="8"/>
  <c r="G485" i="8"/>
  <c r="F485" i="8"/>
  <c r="E485" i="8"/>
  <c r="D485" i="8"/>
  <c r="C485" i="8"/>
  <c r="B485" i="8"/>
  <c r="A485" i="8"/>
  <c r="X484" i="8"/>
  <c r="W484" i="8"/>
  <c r="V484" i="8"/>
  <c r="U484" i="8"/>
  <c r="T484" i="8"/>
  <c r="S484" i="8"/>
  <c r="R484" i="8"/>
  <c r="Q484" i="8"/>
  <c r="P484" i="8"/>
  <c r="O484" i="8"/>
  <c r="N484" i="8"/>
  <c r="M484" i="8"/>
  <c r="L484" i="8"/>
  <c r="K484" i="8"/>
  <c r="J484" i="8"/>
  <c r="I484" i="8"/>
  <c r="H484" i="8"/>
  <c r="G484" i="8"/>
  <c r="F484" i="8"/>
  <c r="E484" i="8"/>
  <c r="D484" i="8"/>
  <c r="C484" i="8"/>
  <c r="B484" i="8"/>
  <c r="A484" i="8"/>
  <c r="X483" i="8"/>
  <c r="W483" i="8"/>
  <c r="V483" i="8"/>
  <c r="U483" i="8"/>
  <c r="T483" i="8"/>
  <c r="S483" i="8"/>
  <c r="R483" i="8"/>
  <c r="Q483" i="8"/>
  <c r="P483" i="8"/>
  <c r="O483" i="8"/>
  <c r="N483" i="8"/>
  <c r="M483" i="8"/>
  <c r="L483" i="8"/>
  <c r="K483" i="8"/>
  <c r="J483" i="8"/>
  <c r="I483" i="8"/>
  <c r="H483" i="8"/>
  <c r="G483" i="8"/>
  <c r="F483" i="8"/>
  <c r="E483" i="8"/>
  <c r="D483" i="8"/>
  <c r="C483" i="8"/>
  <c r="B483" i="8"/>
  <c r="A483" i="8"/>
  <c r="X482" i="8"/>
  <c r="W482" i="8"/>
  <c r="V482" i="8"/>
  <c r="U482" i="8"/>
  <c r="T482" i="8"/>
  <c r="S482" i="8"/>
  <c r="R482" i="8"/>
  <c r="Q482" i="8"/>
  <c r="P482" i="8"/>
  <c r="O482" i="8"/>
  <c r="N482" i="8"/>
  <c r="M482" i="8"/>
  <c r="L482" i="8"/>
  <c r="K482" i="8"/>
  <c r="J482" i="8"/>
  <c r="I482" i="8"/>
  <c r="H482" i="8"/>
  <c r="G482" i="8"/>
  <c r="F482" i="8"/>
  <c r="E482" i="8"/>
  <c r="D482" i="8"/>
  <c r="C482" i="8"/>
  <c r="B482" i="8"/>
  <c r="A482" i="8"/>
  <c r="X481" i="8"/>
  <c r="W481" i="8"/>
  <c r="V481" i="8"/>
  <c r="U481" i="8"/>
  <c r="T481" i="8"/>
  <c r="S481" i="8"/>
  <c r="R481" i="8"/>
  <c r="Q481" i="8"/>
  <c r="P481" i="8"/>
  <c r="O481" i="8"/>
  <c r="N481" i="8"/>
  <c r="M481" i="8"/>
  <c r="L481" i="8"/>
  <c r="K481" i="8"/>
  <c r="J481" i="8"/>
  <c r="I481" i="8"/>
  <c r="H481" i="8"/>
  <c r="G481" i="8"/>
  <c r="F481" i="8"/>
  <c r="E481" i="8"/>
  <c r="D481" i="8"/>
  <c r="C481" i="8"/>
  <c r="B481" i="8"/>
  <c r="A481" i="8"/>
  <c r="X480" i="8"/>
  <c r="W480" i="8"/>
  <c r="V480" i="8"/>
  <c r="U480" i="8"/>
  <c r="T480" i="8"/>
  <c r="S480" i="8"/>
  <c r="R480" i="8"/>
  <c r="Q480" i="8"/>
  <c r="P480" i="8"/>
  <c r="O480" i="8"/>
  <c r="N480" i="8"/>
  <c r="M480" i="8"/>
  <c r="L480" i="8"/>
  <c r="K480" i="8"/>
  <c r="J480" i="8"/>
  <c r="I480" i="8"/>
  <c r="H480" i="8"/>
  <c r="G480" i="8"/>
  <c r="F480" i="8"/>
  <c r="E480" i="8"/>
  <c r="D480" i="8"/>
  <c r="C480" i="8"/>
  <c r="B480" i="8"/>
  <c r="A480" i="8"/>
  <c r="X479" i="8"/>
  <c r="W479" i="8"/>
  <c r="V479" i="8"/>
  <c r="U479" i="8"/>
  <c r="T479" i="8"/>
  <c r="S479" i="8"/>
  <c r="R479" i="8"/>
  <c r="Q479" i="8"/>
  <c r="P479" i="8"/>
  <c r="O479" i="8"/>
  <c r="N479" i="8"/>
  <c r="M479" i="8"/>
  <c r="L479" i="8"/>
  <c r="K479" i="8"/>
  <c r="J479" i="8"/>
  <c r="I479" i="8"/>
  <c r="H479" i="8"/>
  <c r="G479" i="8"/>
  <c r="F479" i="8"/>
  <c r="E479" i="8"/>
  <c r="D479" i="8"/>
  <c r="C479" i="8"/>
  <c r="B479" i="8"/>
  <c r="A479" i="8"/>
  <c r="X478" i="8"/>
  <c r="W478" i="8"/>
  <c r="V478" i="8"/>
  <c r="U478" i="8"/>
  <c r="T478" i="8"/>
  <c r="S478" i="8"/>
  <c r="R478" i="8"/>
  <c r="Q478" i="8"/>
  <c r="P478" i="8"/>
  <c r="O478" i="8"/>
  <c r="N478" i="8"/>
  <c r="M478" i="8"/>
  <c r="L478" i="8"/>
  <c r="K478" i="8"/>
  <c r="J478" i="8"/>
  <c r="I478" i="8"/>
  <c r="H478" i="8"/>
  <c r="G478" i="8"/>
  <c r="F478" i="8"/>
  <c r="E478" i="8"/>
  <c r="D478" i="8"/>
  <c r="C478" i="8"/>
  <c r="B478" i="8"/>
  <c r="A478" i="8"/>
  <c r="X477" i="8"/>
  <c r="W477" i="8"/>
  <c r="V477" i="8"/>
  <c r="U477" i="8"/>
  <c r="T477" i="8"/>
  <c r="S477" i="8"/>
  <c r="R477" i="8"/>
  <c r="Q477" i="8"/>
  <c r="P477" i="8"/>
  <c r="O477" i="8"/>
  <c r="N477" i="8"/>
  <c r="M477" i="8"/>
  <c r="L477" i="8"/>
  <c r="K477" i="8"/>
  <c r="J477" i="8"/>
  <c r="I477" i="8"/>
  <c r="H477" i="8"/>
  <c r="G477" i="8"/>
  <c r="F477" i="8"/>
  <c r="E477" i="8"/>
  <c r="D477" i="8"/>
  <c r="C477" i="8"/>
  <c r="B477" i="8"/>
  <c r="A477" i="8"/>
  <c r="X476" i="8"/>
  <c r="W476" i="8"/>
  <c r="V476" i="8"/>
  <c r="U476" i="8"/>
  <c r="T476" i="8"/>
  <c r="S476" i="8"/>
  <c r="R476" i="8"/>
  <c r="Q476" i="8"/>
  <c r="P476" i="8"/>
  <c r="O476" i="8"/>
  <c r="N476" i="8"/>
  <c r="M476" i="8"/>
  <c r="L476" i="8"/>
  <c r="K476" i="8"/>
  <c r="J476" i="8"/>
  <c r="I476" i="8"/>
  <c r="H476" i="8"/>
  <c r="G476" i="8"/>
  <c r="F476" i="8"/>
  <c r="E476" i="8"/>
  <c r="D476" i="8"/>
  <c r="C476" i="8"/>
  <c r="B476" i="8"/>
  <c r="A476" i="8"/>
  <c r="X475" i="8"/>
  <c r="W475" i="8"/>
  <c r="V475" i="8"/>
  <c r="U475" i="8"/>
  <c r="T475" i="8"/>
  <c r="S475" i="8"/>
  <c r="R475" i="8"/>
  <c r="Q475" i="8"/>
  <c r="P475" i="8"/>
  <c r="O475" i="8"/>
  <c r="N475" i="8"/>
  <c r="M475" i="8"/>
  <c r="L475" i="8"/>
  <c r="K475" i="8"/>
  <c r="J475" i="8"/>
  <c r="I475" i="8"/>
  <c r="H475" i="8"/>
  <c r="G475" i="8"/>
  <c r="F475" i="8"/>
  <c r="E475" i="8"/>
  <c r="D475" i="8"/>
  <c r="C475" i="8"/>
  <c r="B475" i="8"/>
  <c r="A475" i="8"/>
  <c r="X474" i="8"/>
  <c r="W474" i="8"/>
  <c r="V474" i="8"/>
  <c r="U474" i="8"/>
  <c r="T474" i="8"/>
  <c r="S474" i="8"/>
  <c r="R474" i="8"/>
  <c r="Q474" i="8"/>
  <c r="P474" i="8"/>
  <c r="O474" i="8"/>
  <c r="N474" i="8"/>
  <c r="M474" i="8"/>
  <c r="L474" i="8"/>
  <c r="K474" i="8"/>
  <c r="J474" i="8"/>
  <c r="I474" i="8"/>
  <c r="H474" i="8"/>
  <c r="G474" i="8"/>
  <c r="F474" i="8"/>
  <c r="E474" i="8"/>
  <c r="D474" i="8"/>
  <c r="C474" i="8"/>
  <c r="B474" i="8"/>
  <c r="A474" i="8"/>
  <c r="X473" i="8"/>
  <c r="W473" i="8"/>
  <c r="V473" i="8"/>
  <c r="U473" i="8"/>
  <c r="T473" i="8"/>
  <c r="S473" i="8"/>
  <c r="R473" i="8"/>
  <c r="Q473" i="8"/>
  <c r="P473" i="8"/>
  <c r="O473" i="8"/>
  <c r="N473" i="8"/>
  <c r="M473" i="8"/>
  <c r="L473" i="8"/>
  <c r="K473" i="8"/>
  <c r="J473" i="8"/>
  <c r="I473" i="8"/>
  <c r="H473" i="8"/>
  <c r="G473" i="8"/>
  <c r="F473" i="8"/>
  <c r="E473" i="8"/>
  <c r="D473" i="8"/>
  <c r="C473" i="8"/>
  <c r="B473" i="8"/>
  <c r="A473" i="8"/>
  <c r="X472" i="8"/>
  <c r="W472" i="8"/>
  <c r="V472" i="8"/>
  <c r="U472" i="8"/>
  <c r="T472" i="8"/>
  <c r="S472" i="8"/>
  <c r="R472" i="8"/>
  <c r="Q472" i="8"/>
  <c r="P472" i="8"/>
  <c r="O472" i="8"/>
  <c r="N472" i="8"/>
  <c r="M472" i="8"/>
  <c r="L472" i="8"/>
  <c r="K472" i="8"/>
  <c r="J472" i="8"/>
  <c r="I472" i="8"/>
  <c r="H472" i="8"/>
  <c r="G472" i="8"/>
  <c r="F472" i="8"/>
  <c r="E472" i="8"/>
  <c r="D472" i="8"/>
  <c r="C472" i="8"/>
  <c r="B472" i="8"/>
  <c r="A472" i="8"/>
  <c r="X471" i="8"/>
  <c r="W471" i="8"/>
  <c r="V471" i="8"/>
  <c r="U471" i="8"/>
  <c r="T471" i="8"/>
  <c r="S471" i="8"/>
  <c r="R471" i="8"/>
  <c r="Q471" i="8"/>
  <c r="P471" i="8"/>
  <c r="O471" i="8"/>
  <c r="N471" i="8"/>
  <c r="M471" i="8"/>
  <c r="L471" i="8"/>
  <c r="K471" i="8"/>
  <c r="J471" i="8"/>
  <c r="I471" i="8"/>
  <c r="H471" i="8"/>
  <c r="G471" i="8"/>
  <c r="F471" i="8"/>
  <c r="E471" i="8"/>
  <c r="D471" i="8"/>
  <c r="C471" i="8"/>
  <c r="B471" i="8"/>
  <c r="A471" i="8"/>
  <c r="X470" i="8"/>
  <c r="W470" i="8"/>
  <c r="V470" i="8"/>
  <c r="U470" i="8"/>
  <c r="T470" i="8"/>
  <c r="S470" i="8"/>
  <c r="R470" i="8"/>
  <c r="Q470" i="8"/>
  <c r="P470" i="8"/>
  <c r="O470" i="8"/>
  <c r="N470" i="8"/>
  <c r="M470" i="8"/>
  <c r="L470" i="8"/>
  <c r="K470" i="8"/>
  <c r="J470" i="8"/>
  <c r="I470" i="8"/>
  <c r="H470" i="8"/>
  <c r="G470" i="8"/>
  <c r="F470" i="8"/>
  <c r="E470" i="8"/>
  <c r="D470" i="8"/>
  <c r="C470" i="8"/>
  <c r="B470" i="8"/>
  <c r="A470" i="8"/>
  <c r="X469" i="8"/>
  <c r="W469" i="8"/>
  <c r="V469" i="8"/>
  <c r="U469" i="8"/>
  <c r="T469" i="8"/>
  <c r="S469" i="8"/>
  <c r="R469" i="8"/>
  <c r="Q469" i="8"/>
  <c r="P469" i="8"/>
  <c r="O469" i="8"/>
  <c r="N469" i="8"/>
  <c r="M469" i="8"/>
  <c r="L469" i="8"/>
  <c r="K469" i="8"/>
  <c r="J469" i="8"/>
  <c r="I469" i="8"/>
  <c r="H469" i="8"/>
  <c r="G469" i="8"/>
  <c r="F469" i="8"/>
  <c r="E469" i="8"/>
  <c r="D469" i="8"/>
  <c r="C469" i="8"/>
  <c r="B469" i="8"/>
  <c r="A469" i="8"/>
  <c r="X468" i="8"/>
  <c r="W468" i="8"/>
  <c r="V468" i="8"/>
  <c r="U468" i="8"/>
  <c r="T468" i="8"/>
  <c r="S468" i="8"/>
  <c r="R468" i="8"/>
  <c r="Q468" i="8"/>
  <c r="P468" i="8"/>
  <c r="O468" i="8"/>
  <c r="N468" i="8"/>
  <c r="M468" i="8"/>
  <c r="L468" i="8"/>
  <c r="K468" i="8"/>
  <c r="J468" i="8"/>
  <c r="I468" i="8"/>
  <c r="H468" i="8"/>
  <c r="G468" i="8"/>
  <c r="F468" i="8"/>
  <c r="E468" i="8"/>
  <c r="D468" i="8"/>
  <c r="C468" i="8"/>
  <c r="B468" i="8"/>
  <c r="A468" i="8"/>
  <c r="X467" i="8"/>
  <c r="W467" i="8"/>
  <c r="V467" i="8"/>
  <c r="U467" i="8"/>
  <c r="T467" i="8"/>
  <c r="S467" i="8"/>
  <c r="R467" i="8"/>
  <c r="Q467" i="8"/>
  <c r="P467" i="8"/>
  <c r="O467" i="8"/>
  <c r="N467" i="8"/>
  <c r="M467" i="8"/>
  <c r="L467" i="8"/>
  <c r="K467" i="8"/>
  <c r="J467" i="8"/>
  <c r="I467" i="8"/>
  <c r="H467" i="8"/>
  <c r="G467" i="8"/>
  <c r="F467" i="8"/>
  <c r="E467" i="8"/>
  <c r="D467" i="8"/>
  <c r="C467" i="8"/>
  <c r="B467" i="8"/>
  <c r="A467" i="8"/>
  <c r="X466" i="8"/>
  <c r="W466" i="8"/>
  <c r="V466" i="8"/>
  <c r="U466" i="8"/>
  <c r="T466" i="8"/>
  <c r="S466" i="8"/>
  <c r="R466" i="8"/>
  <c r="Q466" i="8"/>
  <c r="P466" i="8"/>
  <c r="O466" i="8"/>
  <c r="N466" i="8"/>
  <c r="M466" i="8"/>
  <c r="L466" i="8"/>
  <c r="K466" i="8"/>
  <c r="J466" i="8"/>
  <c r="I466" i="8"/>
  <c r="H466" i="8"/>
  <c r="G466" i="8"/>
  <c r="F466" i="8"/>
  <c r="E466" i="8"/>
  <c r="D466" i="8"/>
  <c r="C466" i="8"/>
  <c r="B466" i="8"/>
  <c r="A466" i="8"/>
  <c r="X465" i="8"/>
  <c r="W465" i="8"/>
  <c r="V465" i="8"/>
  <c r="U465" i="8"/>
  <c r="T465" i="8"/>
  <c r="S465" i="8"/>
  <c r="R465" i="8"/>
  <c r="Q465" i="8"/>
  <c r="P465" i="8"/>
  <c r="O465" i="8"/>
  <c r="N465" i="8"/>
  <c r="M465" i="8"/>
  <c r="L465" i="8"/>
  <c r="K465" i="8"/>
  <c r="J465" i="8"/>
  <c r="I465" i="8"/>
  <c r="H465" i="8"/>
  <c r="G465" i="8"/>
  <c r="F465" i="8"/>
  <c r="E465" i="8"/>
  <c r="D465" i="8"/>
  <c r="C465" i="8"/>
  <c r="B465" i="8"/>
  <c r="A465" i="8"/>
  <c r="X464" i="8"/>
  <c r="W464" i="8"/>
  <c r="V464" i="8"/>
  <c r="U464" i="8"/>
  <c r="T464" i="8"/>
  <c r="S464" i="8"/>
  <c r="R464" i="8"/>
  <c r="Q464" i="8"/>
  <c r="P464" i="8"/>
  <c r="O464" i="8"/>
  <c r="N464" i="8"/>
  <c r="M464" i="8"/>
  <c r="L464" i="8"/>
  <c r="K464" i="8"/>
  <c r="J464" i="8"/>
  <c r="I464" i="8"/>
  <c r="H464" i="8"/>
  <c r="G464" i="8"/>
  <c r="F464" i="8"/>
  <c r="E464" i="8"/>
  <c r="D464" i="8"/>
  <c r="C464" i="8"/>
  <c r="B464" i="8"/>
  <c r="A464" i="8"/>
  <c r="X463" i="8"/>
  <c r="W463" i="8"/>
  <c r="V463" i="8"/>
  <c r="U463" i="8"/>
  <c r="T463" i="8"/>
  <c r="S463" i="8"/>
  <c r="R463" i="8"/>
  <c r="Q463" i="8"/>
  <c r="P463" i="8"/>
  <c r="O463" i="8"/>
  <c r="N463" i="8"/>
  <c r="M463" i="8"/>
  <c r="L463" i="8"/>
  <c r="K463" i="8"/>
  <c r="J463" i="8"/>
  <c r="I463" i="8"/>
  <c r="H463" i="8"/>
  <c r="G463" i="8"/>
  <c r="F463" i="8"/>
  <c r="E463" i="8"/>
  <c r="D463" i="8"/>
  <c r="C463" i="8"/>
  <c r="B463" i="8"/>
  <c r="A463" i="8"/>
  <c r="X462" i="8"/>
  <c r="W462" i="8"/>
  <c r="V462" i="8"/>
  <c r="U462" i="8"/>
  <c r="T462" i="8"/>
  <c r="S462" i="8"/>
  <c r="R462" i="8"/>
  <c r="Q462" i="8"/>
  <c r="P462" i="8"/>
  <c r="O462" i="8"/>
  <c r="N462" i="8"/>
  <c r="M462" i="8"/>
  <c r="L462" i="8"/>
  <c r="K462" i="8"/>
  <c r="J462" i="8"/>
  <c r="I462" i="8"/>
  <c r="H462" i="8"/>
  <c r="G462" i="8"/>
  <c r="F462" i="8"/>
  <c r="E462" i="8"/>
  <c r="D462" i="8"/>
  <c r="C462" i="8"/>
  <c r="B462" i="8"/>
  <c r="A462" i="8"/>
  <c r="X461" i="8"/>
  <c r="W461" i="8"/>
  <c r="V461" i="8"/>
  <c r="U461" i="8"/>
  <c r="T461" i="8"/>
  <c r="S461" i="8"/>
  <c r="R461" i="8"/>
  <c r="Q461" i="8"/>
  <c r="P461" i="8"/>
  <c r="O461" i="8"/>
  <c r="N461" i="8"/>
  <c r="M461" i="8"/>
  <c r="L461" i="8"/>
  <c r="K461" i="8"/>
  <c r="J461" i="8"/>
  <c r="I461" i="8"/>
  <c r="H461" i="8"/>
  <c r="G461" i="8"/>
  <c r="F461" i="8"/>
  <c r="E461" i="8"/>
  <c r="D461" i="8"/>
  <c r="C461" i="8"/>
  <c r="B461" i="8"/>
  <c r="A461" i="8"/>
  <c r="X460" i="8"/>
  <c r="W460" i="8"/>
  <c r="V460" i="8"/>
  <c r="U460" i="8"/>
  <c r="T460" i="8"/>
  <c r="S460" i="8"/>
  <c r="R460" i="8"/>
  <c r="Q460" i="8"/>
  <c r="P460" i="8"/>
  <c r="O460" i="8"/>
  <c r="N460" i="8"/>
  <c r="M460" i="8"/>
  <c r="L460" i="8"/>
  <c r="K460" i="8"/>
  <c r="J460" i="8"/>
  <c r="I460" i="8"/>
  <c r="H460" i="8"/>
  <c r="G460" i="8"/>
  <c r="F460" i="8"/>
  <c r="E460" i="8"/>
  <c r="D460" i="8"/>
  <c r="C460" i="8"/>
  <c r="B460" i="8"/>
  <c r="A460" i="8"/>
  <c r="X459" i="8"/>
  <c r="W459" i="8"/>
  <c r="V459" i="8"/>
  <c r="U459" i="8"/>
  <c r="T459" i="8"/>
  <c r="S459" i="8"/>
  <c r="R459" i="8"/>
  <c r="Q459" i="8"/>
  <c r="P459" i="8"/>
  <c r="O459" i="8"/>
  <c r="N459" i="8"/>
  <c r="M459" i="8"/>
  <c r="L459" i="8"/>
  <c r="K459" i="8"/>
  <c r="J459" i="8"/>
  <c r="I459" i="8"/>
  <c r="H459" i="8"/>
  <c r="G459" i="8"/>
  <c r="F459" i="8"/>
  <c r="E459" i="8"/>
  <c r="D459" i="8"/>
  <c r="C459" i="8"/>
  <c r="B459" i="8"/>
  <c r="A459" i="8"/>
  <c r="X458" i="8"/>
  <c r="W458" i="8"/>
  <c r="V458" i="8"/>
  <c r="U458" i="8"/>
  <c r="T458" i="8"/>
  <c r="S458" i="8"/>
  <c r="R458" i="8"/>
  <c r="Q458" i="8"/>
  <c r="P458" i="8"/>
  <c r="O458" i="8"/>
  <c r="N458" i="8"/>
  <c r="M458" i="8"/>
  <c r="L458" i="8"/>
  <c r="K458" i="8"/>
  <c r="J458" i="8"/>
  <c r="I458" i="8"/>
  <c r="H458" i="8"/>
  <c r="G458" i="8"/>
  <c r="F458" i="8"/>
  <c r="E458" i="8"/>
  <c r="D458" i="8"/>
  <c r="C458" i="8"/>
  <c r="B458" i="8"/>
  <c r="A458" i="8"/>
  <c r="X457" i="8"/>
  <c r="W457" i="8"/>
  <c r="V457" i="8"/>
  <c r="U457" i="8"/>
  <c r="T457" i="8"/>
  <c r="S457" i="8"/>
  <c r="R457" i="8"/>
  <c r="Q457" i="8"/>
  <c r="P457" i="8"/>
  <c r="O457" i="8"/>
  <c r="N457" i="8"/>
  <c r="M457" i="8"/>
  <c r="L457" i="8"/>
  <c r="K457" i="8"/>
  <c r="J457" i="8"/>
  <c r="I457" i="8"/>
  <c r="H457" i="8"/>
  <c r="G457" i="8"/>
  <c r="F457" i="8"/>
  <c r="E457" i="8"/>
  <c r="D457" i="8"/>
  <c r="C457" i="8"/>
  <c r="B457" i="8"/>
  <c r="A457" i="8"/>
  <c r="X456" i="8"/>
  <c r="W456" i="8"/>
  <c r="V456" i="8"/>
  <c r="U456" i="8"/>
  <c r="T456" i="8"/>
  <c r="S456" i="8"/>
  <c r="R456" i="8"/>
  <c r="Q456" i="8"/>
  <c r="P456" i="8"/>
  <c r="O456" i="8"/>
  <c r="N456" i="8"/>
  <c r="M456" i="8"/>
  <c r="L456" i="8"/>
  <c r="K456" i="8"/>
  <c r="J456" i="8"/>
  <c r="I456" i="8"/>
  <c r="H456" i="8"/>
  <c r="G456" i="8"/>
  <c r="F456" i="8"/>
  <c r="E456" i="8"/>
  <c r="D456" i="8"/>
  <c r="C456" i="8"/>
  <c r="B456" i="8"/>
  <c r="A456" i="8"/>
  <c r="X455" i="8"/>
  <c r="W455" i="8"/>
  <c r="V455" i="8"/>
  <c r="U455" i="8"/>
  <c r="T455" i="8"/>
  <c r="S455" i="8"/>
  <c r="R455" i="8"/>
  <c r="Q455" i="8"/>
  <c r="P455" i="8"/>
  <c r="O455" i="8"/>
  <c r="N455" i="8"/>
  <c r="M455" i="8"/>
  <c r="L455" i="8"/>
  <c r="K455" i="8"/>
  <c r="J455" i="8"/>
  <c r="I455" i="8"/>
  <c r="H455" i="8"/>
  <c r="G455" i="8"/>
  <c r="F455" i="8"/>
  <c r="E455" i="8"/>
  <c r="D455" i="8"/>
  <c r="C455" i="8"/>
  <c r="B455" i="8"/>
  <c r="A455" i="8"/>
  <c r="X454" i="8"/>
  <c r="W454" i="8"/>
  <c r="V454" i="8"/>
  <c r="U454" i="8"/>
  <c r="T454" i="8"/>
  <c r="S454" i="8"/>
  <c r="R454" i="8"/>
  <c r="Q454" i="8"/>
  <c r="P454" i="8"/>
  <c r="O454" i="8"/>
  <c r="N454" i="8"/>
  <c r="M454" i="8"/>
  <c r="L454" i="8"/>
  <c r="K454" i="8"/>
  <c r="J454" i="8"/>
  <c r="I454" i="8"/>
  <c r="H454" i="8"/>
  <c r="G454" i="8"/>
  <c r="F454" i="8"/>
  <c r="E454" i="8"/>
  <c r="D454" i="8"/>
  <c r="C454" i="8"/>
  <c r="B454" i="8"/>
  <c r="A454" i="8"/>
  <c r="X453" i="8"/>
  <c r="W453" i="8"/>
  <c r="V453" i="8"/>
  <c r="U453" i="8"/>
  <c r="T453" i="8"/>
  <c r="S453" i="8"/>
  <c r="R453" i="8"/>
  <c r="Q453" i="8"/>
  <c r="P453" i="8"/>
  <c r="O453" i="8"/>
  <c r="N453" i="8"/>
  <c r="M453" i="8"/>
  <c r="L453" i="8"/>
  <c r="K453" i="8"/>
  <c r="J453" i="8"/>
  <c r="I453" i="8"/>
  <c r="H453" i="8"/>
  <c r="G453" i="8"/>
  <c r="F453" i="8"/>
  <c r="E453" i="8"/>
  <c r="D453" i="8"/>
  <c r="C453" i="8"/>
  <c r="B453" i="8"/>
  <c r="A453" i="8"/>
  <c r="X452" i="8"/>
  <c r="W452" i="8"/>
  <c r="V452" i="8"/>
  <c r="U452" i="8"/>
  <c r="T452" i="8"/>
  <c r="S452" i="8"/>
  <c r="R452" i="8"/>
  <c r="Q452" i="8"/>
  <c r="P452" i="8"/>
  <c r="O452" i="8"/>
  <c r="N452" i="8"/>
  <c r="M452" i="8"/>
  <c r="L452" i="8"/>
  <c r="K452" i="8"/>
  <c r="J452" i="8"/>
  <c r="I452" i="8"/>
  <c r="H452" i="8"/>
  <c r="G452" i="8"/>
  <c r="F452" i="8"/>
  <c r="E452" i="8"/>
  <c r="D452" i="8"/>
  <c r="C452" i="8"/>
  <c r="B452" i="8"/>
  <c r="A452" i="8"/>
  <c r="X451" i="8"/>
  <c r="W451" i="8"/>
  <c r="V451" i="8"/>
  <c r="U451" i="8"/>
  <c r="T451" i="8"/>
  <c r="S451" i="8"/>
  <c r="R451" i="8"/>
  <c r="Q451" i="8"/>
  <c r="P451" i="8"/>
  <c r="O451" i="8"/>
  <c r="N451" i="8"/>
  <c r="M451" i="8"/>
  <c r="L451" i="8"/>
  <c r="K451" i="8"/>
  <c r="J451" i="8"/>
  <c r="I451" i="8"/>
  <c r="H451" i="8"/>
  <c r="G451" i="8"/>
  <c r="F451" i="8"/>
  <c r="E451" i="8"/>
  <c r="D451" i="8"/>
  <c r="C451" i="8"/>
  <c r="B451" i="8"/>
  <c r="A451" i="8"/>
  <c r="X450" i="8"/>
  <c r="W450" i="8"/>
  <c r="V450" i="8"/>
  <c r="U450" i="8"/>
  <c r="T450" i="8"/>
  <c r="S450" i="8"/>
  <c r="R450" i="8"/>
  <c r="Q450" i="8"/>
  <c r="P450" i="8"/>
  <c r="O450" i="8"/>
  <c r="N450" i="8"/>
  <c r="M450" i="8"/>
  <c r="L450" i="8"/>
  <c r="K450" i="8"/>
  <c r="J450" i="8"/>
  <c r="I450" i="8"/>
  <c r="H450" i="8"/>
  <c r="G450" i="8"/>
  <c r="F450" i="8"/>
  <c r="E450" i="8"/>
  <c r="D450" i="8"/>
  <c r="C450" i="8"/>
  <c r="B450" i="8"/>
  <c r="A450" i="8"/>
  <c r="X449" i="8"/>
  <c r="W449" i="8"/>
  <c r="V449" i="8"/>
  <c r="U449" i="8"/>
  <c r="T449" i="8"/>
  <c r="S449" i="8"/>
  <c r="R449" i="8"/>
  <c r="Q449" i="8"/>
  <c r="P449" i="8"/>
  <c r="O449" i="8"/>
  <c r="N449" i="8"/>
  <c r="M449" i="8"/>
  <c r="L449" i="8"/>
  <c r="K449" i="8"/>
  <c r="J449" i="8"/>
  <c r="I449" i="8"/>
  <c r="H449" i="8"/>
  <c r="G449" i="8"/>
  <c r="F449" i="8"/>
  <c r="E449" i="8"/>
  <c r="D449" i="8"/>
  <c r="C449" i="8"/>
  <c r="B449" i="8"/>
  <c r="A449" i="8"/>
  <c r="X448" i="8"/>
  <c r="W448" i="8"/>
  <c r="V448" i="8"/>
  <c r="U448" i="8"/>
  <c r="T448" i="8"/>
  <c r="S448" i="8"/>
  <c r="R448" i="8"/>
  <c r="Q448" i="8"/>
  <c r="P448" i="8"/>
  <c r="O448" i="8"/>
  <c r="N448" i="8"/>
  <c r="M448" i="8"/>
  <c r="L448" i="8"/>
  <c r="K448" i="8"/>
  <c r="J448" i="8"/>
  <c r="I448" i="8"/>
  <c r="H448" i="8"/>
  <c r="G448" i="8"/>
  <c r="F448" i="8"/>
  <c r="E448" i="8"/>
  <c r="D448" i="8"/>
  <c r="C448" i="8"/>
  <c r="B448" i="8"/>
  <c r="A448" i="8"/>
  <c r="X447" i="8"/>
  <c r="W447" i="8"/>
  <c r="V447" i="8"/>
  <c r="U447" i="8"/>
  <c r="T447" i="8"/>
  <c r="S447" i="8"/>
  <c r="R447" i="8"/>
  <c r="Q447" i="8"/>
  <c r="P447" i="8"/>
  <c r="O447" i="8"/>
  <c r="N447" i="8"/>
  <c r="M447" i="8"/>
  <c r="L447" i="8"/>
  <c r="K447" i="8"/>
  <c r="J447" i="8"/>
  <c r="I447" i="8"/>
  <c r="H447" i="8"/>
  <c r="G447" i="8"/>
  <c r="F447" i="8"/>
  <c r="E447" i="8"/>
  <c r="D447" i="8"/>
  <c r="C447" i="8"/>
  <c r="B447" i="8"/>
  <c r="A447" i="8"/>
  <c r="X446" i="8"/>
  <c r="W446" i="8"/>
  <c r="V446" i="8"/>
  <c r="U446" i="8"/>
  <c r="T446" i="8"/>
  <c r="S446" i="8"/>
  <c r="R446" i="8"/>
  <c r="Q446" i="8"/>
  <c r="P446" i="8"/>
  <c r="O446" i="8"/>
  <c r="N446" i="8"/>
  <c r="M446" i="8"/>
  <c r="L446" i="8"/>
  <c r="K446" i="8"/>
  <c r="J446" i="8"/>
  <c r="I446" i="8"/>
  <c r="H446" i="8"/>
  <c r="G446" i="8"/>
  <c r="F446" i="8"/>
  <c r="E446" i="8"/>
  <c r="D446" i="8"/>
  <c r="C446" i="8"/>
  <c r="B446" i="8"/>
  <c r="A446" i="8"/>
  <c r="X445" i="8"/>
  <c r="W445" i="8"/>
  <c r="V445" i="8"/>
  <c r="U445" i="8"/>
  <c r="T445" i="8"/>
  <c r="S445" i="8"/>
  <c r="R445" i="8"/>
  <c r="Q445" i="8"/>
  <c r="P445" i="8"/>
  <c r="O445" i="8"/>
  <c r="N445" i="8"/>
  <c r="M445" i="8"/>
  <c r="L445" i="8"/>
  <c r="K445" i="8"/>
  <c r="J445" i="8"/>
  <c r="I445" i="8"/>
  <c r="H445" i="8"/>
  <c r="G445" i="8"/>
  <c r="F445" i="8"/>
  <c r="E445" i="8"/>
  <c r="D445" i="8"/>
  <c r="C445" i="8"/>
  <c r="B445" i="8"/>
  <c r="A445" i="8"/>
  <c r="X444" i="8"/>
  <c r="W444" i="8"/>
  <c r="V444" i="8"/>
  <c r="U444" i="8"/>
  <c r="T444" i="8"/>
  <c r="S444" i="8"/>
  <c r="R444" i="8"/>
  <c r="Q444" i="8"/>
  <c r="P444" i="8"/>
  <c r="O444" i="8"/>
  <c r="N444" i="8"/>
  <c r="M444" i="8"/>
  <c r="L444" i="8"/>
  <c r="K444" i="8"/>
  <c r="J444" i="8"/>
  <c r="I444" i="8"/>
  <c r="H444" i="8"/>
  <c r="G444" i="8"/>
  <c r="F444" i="8"/>
  <c r="E444" i="8"/>
  <c r="D444" i="8"/>
  <c r="C444" i="8"/>
  <c r="B444" i="8"/>
  <c r="A444" i="8"/>
  <c r="X443" i="8"/>
  <c r="W443" i="8"/>
  <c r="V443" i="8"/>
  <c r="U443" i="8"/>
  <c r="T443" i="8"/>
  <c r="S443" i="8"/>
  <c r="R443" i="8"/>
  <c r="Q443" i="8"/>
  <c r="P443" i="8"/>
  <c r="O443" i="8"/>
  <c r="N443" i="8"/>
  <c r="M443" i="8"/>
  <c r="L443" i="8"/>
  <c r="K443" i="8"/>
  <c r="J443" i="8"/>
  <c r="I443" i="8"/>
  <c r="H443" i="8"/>
  <c r="G443" i="8"/>
  <c r="F443" i="8"/>
  <c r="E443" i="8"/>
  <c r="D443" i="8"/>
  <c r="C443" i="8"/>
  <c r="B443" i="8"/>
  <c r="A443" i="8"/>
  <c r="X442" i="8"/>
  <c r="W442" i="8"/>
  <c r="V442" i="8"/>
  <c r="U442" i="8"/>
  <c r="T442" i="8"/>
  <c r="S442" i="8"/>
  <c r="R442" i="8"/>
  <c r="Q442" i="8"/>
  <c r="P442" i="8"/>
  <c r="O442" i="8"/>
  <c r="N442" i="8"/>
  <c r="M442" i="8"/>
  <c r="L442" i="8"/>
  <c r="K442" i="8"/>
  <c r="J442" i="8"/>
  <c r="I442" i="8"/>
  <c r="H442" i="8"/>
  <c r="G442" i="8"/>
  <c r="F442" i="8"/>
  <c r="E442" i="8"/>
  <c r="D442" i="8"/>
  <c r="C442" i="8"/>
  <c r="B442" i="8"/>
  <c r="A442" i="8"/>
  <c r="X441" i="8"/>
  <c r="W441" i="8"/>
  <c r="V441" i="8"/>
  <c r="U441" i="8"/>
  <c r="T441" i="8"/>
  <c r="S441" i="8"/>
  <c r="R441" i="8"/>
  <c r="Q441" i="8"/>
  <c r="P441" i="8"/>
  <c r="O441" i="8"/>
  <c r="N441" i="8"/>
  <c r="M441" i="8"/>
  <c r="L441" i="8"/>
  <c r="K441" i="8"/>
  <c r="J441" i="8"/>
  <c r="I441" i="8"/>
  <c r="H441" i="8"/>
  <c r="G441" i="8"/>
  <c r="F441" i="8"/>
  <c r="E441" i="8"/>
  <c r="D441" i="8"/>
  <c r="C441" i="8"/>
  <c r="B441" i="8"/>
  <c r="A441" i="8"/>
  <c r="X440" i="8"/>
  <c r="W440" i="8"/>
  <c r="V440" i="8"/>
  <c r="U440" i="8"/>
  <c r="T440" i="8"/>
  <c r="S440" i="8"/>
  <c r="R440" i="8"/>
  <c r="Q440" i="8"/>
  <c r="P440" i="8"/>
  <c r="O440" i="8"/>
  <c r="N440" i="8"/>
  <c r="M440" i="8"/>
  <c r="L440" i="8"/>
  <c r="K440" i="8"/>
  <c r="J440" i="8"/>
  <c r="I440" i="8"/>
  <c r="H440" i="8"/>
  <c r="G440" i="8"/>
  <c r="F440" i="8"/>
  <c r="E440" i="8"/>
  <c r="D440" i="8"/>
  <c r="C440" i="8"/>
  <c r="B440" i="8"/>
  <c r="A440" i="8"/>
  <c r="X439" i="8"/>
  <c r="W439" i="8"/>
  <c r="V439" i="8"/>
  <c r="U439" i="8"/>
  <c r="T439" i="8"/>
  <c r="S439" i="8"/>
  <c r="R439" i="8"/>
  <c r="Q439" i="8"/>
  <c r="P439" i="8"/>
  <c r="O439" i="8"/>
  <c r="N439" i="8"/>
  <c r="M439" i="8"/>
  <c r="L439" i="8"/>
  <c r="K439" i="8"/>
  <c r="J439" i="8"/>
  <c r="I439" i="8"/>
  <c r="H439" i="8"/>
  <c r="G439" i="8"/>
  <c r="F439" i="8"/>
  <c r="E439" i="8"/>
  <c r="D439" i="8"/>
  <c r="C439" i="8"/>
  <c r="B439" i="8"/>
  <c r="A439" i="8"/>
  <c r="X438" i="8"/>
  <c r="W438" i="8"/>
  <c r="V438" i="8"/>
  <c r="U438" i="8"/>
  <c r="T438" i="8"/>
  <c r="S438" i="8"/>
  <c r="R438" i="8"/>
  <c r="Q438" i="8"/>
  <c r="P438" i="8"/>
  <c r="O438" i="8"/>
  <c r="N438" i="8"/>
  <c r="M438" i="8"/>
  <c r="L438" i="8"/>
  <c r="K438" i="8"/>
  <c r="J438" i="8"/>
  <c r="I438" i="8"/>
  <c r="H438" i="8"/>
  <c r="G438" i="8"/>
  <c r="F438" i="8"/>
  <c r="E438" i="8"/>
  <c r="D438" i="8"/>
  <c r="C438" i="8"/>
  <c r="B438" i="8"/>
  <c r="A438" i="8"/>
  <c r="X437" i="8"/>
  <c r="W437" i="8"/>
  <c r="V437" i="8"/>
  <c r="U437" i="8"/>
  <c r="T437" i="8"/>
  <c r="S437" i="8"/>
  <c r="R437" i="8"/>
  <c r="Q437" i="8"/>
  <c r="P437" i="8"/>
  <c r="O437" i="8"/>
  <c r="N437" i="8"/>
  <c r="M437" i="8"/>
  <c r="L437" i="8"/>
  <c r="K437" i="8"/>
  <c r="J437" i="8"/>
  <c r="I437" i="8"/>
  <c r="H437" i="8"/>
  <c r="G437" i="8"/>
  <c r="F437" i="8"/>
  <c r="E437" i="8"/>
  <c r="D437" i="8"/>
  <c r="C437" i="8"/>
  <c r="B437" i="8"/>
  <c r="A437" i="8"/>
  <c r="X436" i="8"/>
  <c r="W436" i="8"/>
  <c r="V436" i="8"/>
  <c r="U436" i="8"/>
  <c r="T436" i="8"/>
  <c r="S436" i="8"/>
  <c r="R436" i="8"/>
  <c r="Q436" i="8"/>
  <c r="P436" i="8"/>
  <c r="O436" i="8"/>
  <c r="N436" i="8"/>
  <c r="M436" i="8"/>
  <c r="L436" i="8"/>
  <c r="K436" i="8"/>
  <c r="J436" i="8"/>
  <c r="I436" i="8"/>
  <c r="H436" i="8"/>
  <c r="G436" i="8"/>
  <c r="F436" i="8"/>
  <c r="E436" i="8"/>
  <c r="D436" i="8"/>
  <c r="C436" i="8"/>
  <c r="B436" i="8"/>
  <c r="A436" i="8"/>
  <c r="X435" i="8"/>
  <c r="W435" i="8"/>
  <c r="V435" i="8"/>
  <c r="U435" i="8"/>
  <c r="T435" i="8"/>
  <c r="S435" i="8"/>
  <c r="R435" i="8"/>
  <c r="Q435" i="8"/>
  <c r="P435" i="8"/>
  <c r="O435" i="8"/>
  <c r="N435" i="8"/>
  <c r="M435" i="8"/>
  <c r="L435" i="8"/>
  <c r="K435" i="8"/>
  <c r="J435" i="8"/>
  <c r="I435" i="8"/>
  <c r="H435" i="8"/>
  <c r="G435" i="8"/>
  <c r="F435" i="8"/>
  <c r="E435" i="8"/>
  <c r="D435" i="8"/>
  <c r="C435" i="8"/>
  <c r="B435" i="8"/>
  <c r="A435" i="8"/>
  <c r="X434" i="8"/>
  <c r="W434" i="8"/>
  <c r="V434" i="8"/>
  <c r="U434" i="8"/>
  <c r="T434" i="8"/>
  <c r="S434" i="8"/>
  <c r="R434" i="8"/>
  <c r="Q434" i="8"/>
  <c r="P434" i="8"/>
  <c r="O434" i="8"/>
  <c r="N434" i="8"/>
  <c r="M434" i="8"/>
  <c r="L434" i="8"/>
  <c r="K434" i="8"/>
  <c r="J434" i="8"/>
  <c r="I434" i="8"/>
  <c r="H434" i="8"/>
  <c r="G434" i="8"/>
  <c r="F434" i="8"/>
  <c r="E434" i="8"/>
  <c r="D434" i="8"/>
  <c r="C434" i="8"/>
  <c r="B434" i="8"/>
  <c r="A434" i="8"/>
  <c r="X433" i="8"/>
  <c r="W433" i="8"/>
  <c r="V433" i="8"/>
  <c r="U433" i="8"/>
  <c r="T433" i="8"/>
  <c r="S433" i="8"/>
  <c r="R433" i="8"/>
  <c r="Q433" i="8"/>
  <c r="P433" i="8"/>
  <c r="O433" i="8"/>
  <c r="N433" i="8"/>
  <c r="M433" i="8"/>
  <c r="L433" i="8"/>
  <c r="K433" i="8"/>
  <c r="J433" i="8"/>
  <c r="I433" i="8"/>
  <c r="H433" i="8"/>
  <c r="G433" i="8"/>
  <c r="F433" i="8"/>
  <c r="E433" i="8"/>
  <c r="D433" i="8"/>
  <c r="C433" i="8"/>
  <c r="B433" i="8"/>
  <c r="A433" i="8"/>
  <c r="X432" i="8"/>
  <c r="W432" i="8"/>
  <c r="V432" i="8"/>
  <c r="U432" i="8"/>
  <c r="T432" i="8"/>
  <c r="S432" i="8"/>
  <c r="R432" i="8"/>
  <c r="Q432" i="8"/>
  <c r="P432" i="8"/>
  <c r="O432" i="8"/>
  <c r="N432" i="8"/>
  <c r="M432" i="8"/>
  <c r="L432" i="8"/>
  <c r="K432" i="8"/>
  <c r="J432" i="8"/>
  <c r="I432" i="8"/>
  <c r="H432" i="8"/>
  <c r="G432" i="8"/>
  <c r="F432" i="8"/>
  <c r="E432" i="8"/>
  <c r="D432" i="8"/>
  <c r="C432" i="8"/>
  <c r="B432" i="8"/>
  <c r="A432" i="8"/>
  <c r="X431" i="8"/>
  <c r="W431" i="8"/>
  <c r="V431" i="8"/>
  <c r="U431" i="8"/>
  <c r="T431" i="8"/>
  <c r="S431" i="8"/>
  <c r="R431" i="8"/>
  <c r="Q431" i="8"/>
  <c r="P431" i="8"/>
  <c r="O431" i="8"/>
  <c r="N431" i="8"/>
  <c r="M431" i="8"/>
  <c r="L431" i="8"/>
  <c r="K431" i="8"/>
  <c r="J431" i="8"/>
  <c r="I431" i="8"/>
  <c r="H431" i="8"/>
  <c r="G431" i="8"/>
  <c r="F431" i="8"/>
  <c r="E431" i="8"/>
  <c r="D431" i="8"/>
  <c r="C431" i="8"/>
  <c r="B431" i="8"/>
  <c r="A431" i="8"/>
  <c r="X430" i="8"/>
  <c r="W430" i="8"/>
  <c r="V430" i="8"/>
  <c r="U430" i="8"/>
  <c r="T430" i="8"/>
  <c r="S430" i="8"/>
  <c r="R430" i="8"/>
  <c r="Q430" i="8"/>
  <c r="P430" i="8"/>
  <c r="O430" i="8"/>
  <c r="N430" i="8"/>
  <c r="M430" i="8"/>
  <c r="L430" i="8"/>
  <c r="K430" i="8"/>
  <c r="J430" i="8"/>
  <c r="I430" i="8"/>
  <c r="H430" i="8"/>
  <c r="G430" i="8"/>
  <c r="F430" i="8"/>
  <c r="E430" i="8"/>
  <c r="D430" i="8"/>
  <c r="C430" i="8"/>
  <c r="B430" i="8"/>
  <c r="A430" i="8"/>
  <c r="X429" i="8"/>
  <c r="W429" i="8"/>
  <c r="V429" i="8"/>
  <c r="U429" i="8"/>
  <c r="T429" i="8"/>
  <c r="S429" i="8"/>
  <c r="R429" i="8"/>
  <c r="Q429" i="8"/>
  <c r="P429" i="8"/>
  <c r="O429" i="8"/>
  <c r="N429" i="8"/>
  <c r="M429" i="8"/>
  <c r="L429" i="8"/>
  <c r="K429" i="8"/>
  <c r="J429" i="8"/>
  <c r="I429" i="8"/>
  <c r="H429" i="8"/>
  <c r="G429" i="8"/>
  <c r="F429" i="8"/>
  <c r="E429" i="8"/>
  <c r="D429" i="8"/>
  <c r="C429" i="8"/>
  <c r="B429" i="8"/>
  <c r="A429" i="8"/>
  <c r="X428" i="8"/>
  <c r="W428" i="8"/>
  <c r="V428" i="8"/>
  <c r="U428" i="8"/>
  <c r="T428" i="8"/>
  <c r="S428" i="8"/>
  <c r="R428" i="8"/>
  <c r="Q428" i="8"/>
  <c r="P428" i="8"/>
  <c r="O428" i="8"/>
  <c r="N428" i="8"/>
  <c r="M428" i="8"/>
  <c r="L428" i="8"/>
  <c r="K428" i="8"/>
  <c r="J428" i="8"/>
  <c r="I428" i="8"/>
  <c r="H428" i="8"/>
  <c r="G428" i="8"/>
  <c r="F428" i="8"/>
  <c r="E428" i="8"/>
  <c r="D428" i="8"/>
  <c r="C428" i="8"/>
  <c r="B428" i="8"/>
  <c r="A428" i="8"/>
  <c r="X427" i="8"/>
  <c r="W427" i="8"/>
  <c r="V427" i="8"/>
  <c r="U427" i="8"/>
  <c r="T427" i="8"/>
  <c r="S427" i="8"/>
  <c r="R427" i="8"/>
  <c r="Q427" i="8"/>
  <c r="P427" i="8"/>
  <c r="O427" i="8"/>
  <c r="N427" i="8"/>
  <c r="M427" i="8"/>
  <c r="L427" i="8"/>
  <c r="K427" i="8"/>
  <c r="J427" i="8"/>
  <c r="I427" i="8"/>
  <c r="H427" i="8"/>
  <c r="G427" i="8"/>
  <c r="F427" i="8"/>
  <c r="E427" i="8"/>
  <c r="D427" i="8"/>
  <c r="C427" i="8"/>
  <c r="B427" i="8"/>
  <c r="A427" i="8"/>
  <c r="X426" i="8"/>
  <c r="W426" i="8"/>
  <c r="V426" i="8"/>
  <c r="U426" i="8"/>
  <c r="T426" i="8"/>
  <c r="S426" i="8"/>
  <c r="R426" i="8"/>
  <c r="Q426" i="8"/>
  <c r="P426" i="8"/>
  <c r="O426" i="8"/>
  <c r="N426" i="8"/>
  <c r="M426" i="8"/>
  <c r="L426" i="8"/>
  <c r="K426" i="8"/>
  <c r="J426" i="8"/>
  <c r="I426" i="8"/>
  <c r="H426" i="8"/>
  <c r="G426" i="8"/>
  <c r="F426" i="8"/>
  <c r="E426" i="8"/>
  <c r="D426" i="8"/>
  <c r="C426" i="8"/>
  <c r="B426" i="8"/>
  <c r="A426" i="8"/>
  <c r="X425" i="8"/>
  <c r="W425" i="8"/>
  <c r="V425" i="8"/>
  <c r="U425" i="8"/>
  <c r="T425" i="8"/>
  <c r="S425" i="8"/>
  <c r="R425" i="8"/>
  <c r="Q425" i="8"/>
  <c r="P425" i="8"/>
  <c r="O425" i="8"/>
  <c r="N425" i="8"/>
  <c r="M425" i="8"/>
  <c r="L425" i="8"/>
  <c r="K425" i="8"/>
  <c r="J425" i="8"/>
  <c r="I425" i="8"/>
  <c r="H425" i="8"/>
  <c r="G425" i="8"/>
  <c r="F425" i="8"/>
  <c r="E425" i="8"/>
  <c r="D425" i="8"/>
  <c r="C425" i="8"/>
  <c r="B425" i="8"/>
  <c r="A425" i="8"/>
  <c r="X424" i="8"/>
  <c r="W424" i="8"/>
  <c r="V424" i="8"/>
  <c r="U424" i="8"/>
  <c r="T424" i="8"/>
  <c r="S424" i="8"/>
  <c r="R424" i="8"/>
  <c r="Q424" i="8"/>
  <c r="P424" i="8"/>
  <c r="O424" i="8"/>
  <c r="N424" i="8"/>
  <c r="M424" i="8"/>
  <c r="L424" i="8"/>
  <c r="K424" i="8"/>
  <c r="J424" i="8"/>
  <c r="I424" i="8"/>
  <c r="H424" i="8"/>
  <c r="G424" i="8"/>
  <c r="F424" i="8"/>
  <c r="E424" i="8"/>
  <c r="D424" i="8"/>
  <c r="C424" i="8"/>
  <c r="B424" i="8"/>
  <c r="A424" i="8"/>
  <c r="X423" i="8"/>
  <c r="W423" i="8"/>
  <c r="V423" i="8"/>
  <c r="U423" i="8"/>
  <c r="T423" i="8"/>
  <c r="S423" i="8"/>
  <c r="R423" i="8"/>
  <c r="Q423" i="8"/>
  <c r="P423" i="8"/>
  <c r="O423" i="8"/>
  <c r="N423" i="8"/>
  <c r="M423" i="8"/>
  <c r="L423" i="8"/>
  <c r="K423" i="8"/>
  <c r="J423" i="8"/>
  <c r="I423" i="8"/>
  <c r="H423" i="8"/>
  <c r="G423" i="8"/>
  <c r="F423" i="8"/>
  <c r="E423" i="8"/>
  <c r="D423" i="8"/>
  <c r="C423" i="8"/>
  <c r="B423" i="8"/>
  <c r="A423" i="8"/>
  <c r="X422" i="8"/>
  <c r="W422" i="8"/>
  <c r="V422" i="8"/>
  <c r="U422" i="8"/>
  <c r="T422" i="8"/>
  <c r="S422" i="8"/>
  <c r="R422" i="8"/>
  <c r="Q422" i="8"/>
  <c r="P422" i="8"/>
  <c r="O422" i="8"/>
  <c r="N422" i="8"/>
  <c r="M422" i="8"/>
  <c r="L422" i="8"/>
  <c r="K422" i="8"/>
  <c r="J422" i="8"/>
  <c r="I422" i="8"/>
  <c r="H422" i="8"/>
  <c r="G422" i="8"/>
  <c r="F422" i="8"/>
  <c r="E422" i="8"/>
  <c r="D422" i="8"/>
  <c r="C422" i="8"/>
  <c r="B422" i="8"/>
  <c r="A422" i="8"/>
  <c r="X421" i="8"/>
  <c r="W421" i="8"/>
  <c r="V421" i="8"/>
  <c r="U421" i="8"/>
  <c r="T421" i="8"/>
  <c r="S421" i="8"/>
  <c r="R421" i="8"/>
  <c r="Q421" i="8"/>
  <c r="P421" i="8"/>
  <c r="O421" i="8"/>
  <c r="N421" i="8"/>
  <c r="M421" i="8"/>
  <c r="L421" i="8"/>
  <c r="K421" i="8"/>
  <c r="J421" i="8"/>
  <c r="I421" i="8"/>
  <c r="H421" i="8"/>
  <c r="G421" i="8"/>
  <c r="F421" i="8"/>
  <c r="E421" i="8"/>
  <c r="D421" i="8"/>
  <c r="C421" i="8"/>
  <c r="B421" i="8"/>
  <c r="A421" i="8"/>
  <c r="X420" i="8"/>
  <c r="W420" i="8"/>
  <c r="V420" i="8"/>
  <c r="U420" i="8"/>
  <c r="T420" i="8"/>
  <c r="S420" i="8"/>
  <c r="R420" i="8"/>
  <c r="Q420" i="8"/>
  <c r="P420" i="8"/>
  <c r="O420" i="8"/>
  <c r="N420" i="8"/>
  <c r="M420" i="8"/>
  <c r="L420" i="8"/>
  <c r="K420" i="8"/>
  <c r="J420" i="8"/>
  <c r="I420" i="8"/>
  <c r="H420" i="8"/>
  <c r="G420" i="8"/>
  <c r="F420" i="8"/>
  <c r="E420" i="8"/>
  <c r="D420" i="8"/>
  <c r="C420" i="8"/>
  <c r="B420" i="8"/>
  <c r="A420" i="8"/>
  <c r="X419" i="8"/>
  <c r="W419" i="8"/>
  <c r="V419" i="8"/>
  <c r="U419" i="8"/>
  <c r="T419" i="8"/>
  <c r="S419" i="8"/>
  <c r="R419" i="8"/>
  <c r="Q419" i="8"/>
  <c r="P419" i="8"/>
  <c r="O419" i="8"/>
  <c r="N419" i="8"/>
  <c r="M419" i="8"/>
  <c r="L419" i="8"/>
  <c r="K419" i="8"/>
  <c r="J419" i="8"/>
  <c r="I419" i="8"/>
  <c r="H419" i="8"/>
  <c r="G419" i="8"/>
  <c r="F419" i="8"/>
  <c r="E419" i="8"/>
  <c r="D419" i="8"/>
  <c r="C419" i="8"/>
  <c r="B419" i="8"/>
  <c r="A419" i="8"/>
  <c r="X418" i="8"/>
  <c r="W418" i="8"/>
  <c r="V418" i="8"/>
  <c r="U418" i="8"/>
  <c r="T418" i="8"/>
  <c r="S418" i="8"/>
  <c r="R418" i="8"/>
  <c r="Q418" i="8"/>
  <c r="P418" i="8"/>
  <c r="O418" i="8"/>
  <c r="N418" i="8"/>
  <c r="M418" i="8"/>
  <c r="L418" i="8"/>
  <c r="K418" i="8"/>
  <c r="J418" i="8"/>
  <c r="I418" i="8"/>
  <c r="H418" i="8"/>
  <c r="G418" i="8"/>
  <c r="F418" i="8"/>
  <c r="E418" i="8"/>
  <c r="D418" i="8"/>
  <c r="C418" i="8"/>
  <c r="B418" i="8"/>
  <c r="A418" i="8"/>
  <c r="X417" i="8"/>
  <c r="W417" i="8"/>
  <c r="V417" i="8"/>
  <c r="U417" i="8"/>
  <c r="T417" i="8"/>
  <c r="S417" i="8"/>
  <c r="R417" i="8"/>
  <c r="Q417" i="8"/>
  <c r="P417" i="8"/>
  <c r="O417" i="8"/>
  <c r="N417" i="8"/>
  <c r="M417" i="8"/>
  <c r="L417" i="8"/>
  <c r="K417" i="8"/>
  <c r="J417" i="8"/>
  <c r="I417" i="8"/>
  <c r="H417" i="8"/>
  <c r="G417" i="8"/>
  <c r="F417" i="8"/>
  <c r="E417" i="8"/>
  <c r="D417" i="8"/>
  <c r="C417" i="8"/>
  <c r="B417" i="8"/>
  <c r="A417" i="8"/>
  <c r="X416" i="8"/>
  <c r="W416" i="8"/>
  <c r="V416" i="8"/>
  <c r="U416" i="8"/>
  <c r="T416" i="8"/>
  <c r="S416" i="8"/>
  <c r="R416" i="8"/>
  <c r="Q416" i="8"/>
  <c r="P416" i="8"/>
  <c r="O416" i="8"/>
  <c r="N416" i="8"/>
  <c r="M416" i="8"/>
  <c r="L416" i="8"/>
  <c r="K416" i="8"/>
  <c r="J416" i="8"/>
  <c r="I416" i="8"/>
  <c r="H416" i="8"/>
  <c r="G416" i="8"/>
  <c r="F416" i="8"/>
  <c r="E416" i="8"/>
  <c r="D416" i="8"/>
  <c r="C416" i="8"/>
  <c r="B416" i="8"/>
  <c r="A416" i="8"/>
  <c r="X415" i="8"/>
  <c r="W415" i="8"/>
  <c r="V415" i="8"/>
  <c r="U415" i="8"/>
  <c r="T415" i="8"/>
  <c r="S415" i="8"/>
  <c r="R415" i="8"/>
  <c r="Q415" i="8"/>
  <c r="P415" i="8"/>
  <c r="O415" i="8"/>
  <c r="N415" i="8"/>
  <c r="M415" i="8"/>
  <c r="L415" i="8"/>
  <c r="K415" i="8"/>
  <c r="J415" i="8"/>
  <c r="I415" i="8"/>
  <c r="H415" i="8"/>
  <c r="G415" i="8"/>
  <c r="F415" i="8"/>
  <c r="E415" i="8"/>
  <c r="D415" i="8"/>
  <c r="C415" i="8"/>
  <c r="B415" i="8"/>
  <c r="A415" i="8"/>
  <c r="X414" i="8"/>
  <c r="W414" i="8"/>
  <c r="V414" i="8"/>
  <c r="U414" i="8"/>
  <c r="T414" i="8"/>
  <c r="S414" i="8"/>
  <c r="R414" i="8"/>
  <c r="Q414" i="8"/>
  <c r="P414" i="8"/>
  <c r="O414" i="8"/>
  <c r="N414" i="8"/>
  <c r="M414" i="8"/>
  <c r="L414" i="8"/>
  <c r="K414" i="8"/>
  <c r="J414" i="8"/>
  <c r="I414" i="8"/>
  <c r="H414" i="8"/>
  <c r="G414" i="8"/>
  <c r="F414" i="8"/>
  <c r="E414" i="8"/>
  <c r="D414" i="8"/>
  <c r="C414" i="8"/>
  <c r="B414" i="8"/>
  <c r="A414" i="8"/>
  <c r="X413" i="8"/>
  <c r="W413" i="8"/>
  <c r="V413" i="8"/>
  <c r="U413" i="8"/>
  <c r="T413" i="8"/>
  <c r="S413" i="8"/>
  <c r="R413" i="8"/>
  <c r="Q413" i="8"/>
  <c r="P413" i="8"/>
  <c r="O413" i="8"/>
  <c r="N413" i="8"/>
  <c r="M413" i="8"/>
  <c r="L413" i="8"/>
  <c r="K413" i="8"/>
  <c r="J413" i="8"/>
  <c r="I413" i="8"/>
  <c r="H413" i="8"/>
  <c r="G413" i="8"/>
  <c r="F413" i="8"/>
  <c r="E413" i="8"/>
  <c r="D413" i="8"/>
  <c r="C413" i="8"/>
  <c r="B413" i="8"/>
  <c r="A413" i="8"/>
  <c r="X412" i="8"/>
  <c r="W412" i="8"/>
  <c r="V412" i="8"/>
  <c r="U412" i="8"/>
  <c r="T412" i="8"/>
  <c r="S412" i="8"/>
  <c r="R412" i="8"/>
  <c r="Q412" i="8"/>
  <c r="P412" i="8"/>
  <c r="O412" i="8"/>
  <c r="N412" i="8"/>
  <c r="M412" i="8"/>
  <c r="L412" i="8"/>
  <c r="K412" i="8"/>
  <c r="J412" i="8"/>
  <c r="I412" i="8"/>
  <c r="H412" i="8"/>
  <c r="G412" i="8"/>
  <c r="F412" i="8"/>
  <c r="E412" i="8"/>
  <c r="D412" i="8"/>
  <c r="C412" i="8"/>
  <c r="B412" i="8"/>
  <c r="A412" i="8"/>
  <c r="X411" i="8"/>
  <c r="W411" i="8"/>
  <c r="V411" i="8"/>
  <c r="U411" i="8"/>
  <c r="T411" i="8"/>
  <c r="S411" i="8"/>
  <c r="R411" i="8"/>
  <c r="Q411" i="8"/>
  <c r="P411" i="8"/>
  <c r="O411" i="8"/>
  <c r="N411" i="8"/>
  <c r="M411" i="8"/>
  <c r="L411" i="8"/>
  <c r="K411" i="8"/>
  <c r="J411" i="8"/>
  <c r="I411" i="8"/>
  <c r="H411" i="8"/>
  <c r="G411" i="8"/>
  <c r="F411" i="8"/>
  <c r="E411" i="8"/>
  <c r="D411" i="8"/>
  <c r="C411" i="8"/>
  <c r="B411" i="8"/>
  <c r="A411" i="8"/>
  <c r="X410" i="8"/>
  <c r="W410" i="8"/>
  <c r="V410" i="8"/>
  <c r="U410" i="8"/>
  <c r="T410" i="8"/>
  <c r="S410" i="8"/>
  <c r="R410" i="8"/>
  <c r="Q410" i="8"/>
  <c r="P410" i="8"/>
  <c r="O410" i="8"/>
  <c r="N410" i="8"/>
  <c r="M410" i="8"/>
  <c r="L410" i="8"/>
  <c r="K410" i="8"/>
  <c r="J410" i="8"/>
  <c r="I410" i="8"/>
  <c r="H410" i="8"/>
  <c r="G410" i="8"/>
  <c r="F410" i="8"/>
  <c r="E410" i="8"/>
  <c r="D410" i="8"/>
  <c r="C410" i="8"/>
  <c r="B410" i="8"/>
  <c r="A410" i="8"/>
  <c r="X409" i="8"/>
  <c r="W409" i="8"/>
  <c r="V409" i="8"/>
  <c r="U409" i="8"/>
  <c r="T409" i="8"/>
  <c r="S409" i="8"/>
  <c r="R409" i="8"/>
  <c r="Q409" i="8"/>
  <c r="P409" i="8"/>
  <c r="O409" i="8"/>
  <c r="N409" i="8"/>
  <c r="M409" i="8"/>
  <c r="L409" i="8"/>
  <c r="K409" i="8"/>
  <c r="J409" i="8"/>
  <c r="I409" i="8"/>
  <c r="H409" i="8"/>
  <c r="G409" i="8"/>
  <c r="F409" i="8"/>
  <c r="E409" i="8"/>
  <c r="D409" i="8"/>
  <c r="C409" i="8"/>
  <c r="B409" i="8"/>
  <c r="A409" i="8"/>
  <c r="X408" i="8"/>
  <c r="W408" i="8"/>
  <c r="V408" i="8"/>
  <c r="U408" i="8"/>
  <c r="T408" i="8"/>
  <c r="S408" i="8"/>
  <c r="R408" i="8"/>
  <c r="Q408" i="8"/>
  <c r="P408" i="8"/>
  <c r="O408" i="8"/>
  <c r="N408" i="8"/>
  <c r="M408" i="8"/>
  <c r="L408" i="8"/>
  <c r="K408" i="8"/>
  <c r="J408" i="8"/>
  <c r="I408" i="8"/>
  <c r="H408" i="8"/>
  <c r="G408" i="8"/>
  <c r="F408" i="8"/>
  <c r="E408" i="8"/>
  <c r="D408" i="8"/>
  <c r="C408" i="8"/>
  <c r="B408" i="8"/>
  <c r="A408" i="8"/>
  <c r="X407" i="8"/>
  <c r="W407" i="8"/>
  <c r="V407" i="8"/>
  <c r="U407" i="8"/>
  <c r="T407" i="8"/>
  <c r="S407" i="8"/>
  <c r="R407" i="8"/>
  <c r="Q407" i="8"/>
  <c r="P407" i="8"/>
  <c r="O407" i="8"/>
  <c r="N407" i="8"/>
  <c r="M407" i="8"/>
  <c r="L407" i="8"/>
  <c r="K407" i="8"/>
  <c r="J407" i="8"/>
  <c r="I407" i="8"/>
  <c r="H407" i="8"/>
  <c r="G407" i="8"/>
  <c r="F407" i="8"/>
  <c r="E407" i="8"/>
  <c r="D407" i="8"/>
  <c r="C407" i="8"/>
  <c r="B407" i="8"/>
  <c r="A407" i="8"/>
  <c r="X406" i="8"/>
  <c r="W406" i="8"/>
  <c r="V406" i="8"/>
  <c r="U406" i="8"/>
  <c r="T406" i="8"/>
  <c r="S406" i="8"/>
  <c r="R406" i="8"/>
  <c r="Q406" i="8"/>
  <c r="P406" i="8"/>
  <c r="O406" i="8"/>
  <c r="N406" i="8"/>
  <c r="M406" i="8"/>
  <c r="L406" i="8"/>
  <c r="K406" i="8"/>
  <c r="J406" i="8"/>
  <c r="I406" i="8"/>
  <c r="H406" i="8"/>
  <c r="G406" i="8"/>
  <c r="F406" i="8"/>
  <c r="E406" i="8"/>
  <c r="D406" i="8"/>
  <c r="C406" i="8"/>
  <c r="B406" i="8"/>
  <c r="A406" i="8"/>
  <c r="X405" i="8"/>
  <c r="W405" i="8"/>
  <c r="V405" i="8"/>
  <c r="U405" i="8"/>
  <c r="T405" i="8"/>
  <c r="S405" i="8"/>
  <c r="R405" i="8"/>
  <c r="Q405" i="8"/>
  <c r="P405" i="8"/>
  <c r="O405" i="8"/>
  <c r="N405" i="8"/>
  <c r="M405" i="8"/>
  <c r="L405" i="8"/>
  <c r="K405" i="8"/>
  <c r="J405" i="8"/>
  <c r="I405" i="8"/>
  <c r="H405" i="8"/>
  <c r="G405" i="8"/>
  <c r="F405" i="8"/>
  <c r="E405" i="8"/>
  <c r="D405" i="8"/>
  <c r="C405" i="8"/>
  <c r="B405" i="8"/>
  <c r="A405" i="8"/>
  <c r="X404" i="8"/>
  <c r="W404" i="8"/>
  <c r="V404" i="8"/>
  <c r="U404" i="8"/>
  <c r="T404" i="8"/>
  <c r="S404" i="8"/>
  <c r="R404" i="8"/>
  <c r="Q404" i="8"/>
  <c r="P404" i="8"/>
  <c r="O404" i="8"/>
  <c r="N404" i="8"/>
  <c r="M404" i="8"/>
  <c r="L404" i="8"/>
  <c r="K404" i="8"/>
  <c r="J404" i="8"/>
  <c r="I404" i="8"/>
  <c r="H404" i="8"/>
  <c r="G404" i="8"/>
  <c r="F404" i="8"/>
  <c r="E404" i="8"/>
  <c r="D404" i="8"/>
  <c r="C404" i="8"/>
  <c r="B404" i="8"/>
  <c r="A404" i="8"/>
  <c r="X403" i="8"/>
  <c r="W403" i="8"/>
  <c r="V403" i="8"/>
  <c r="U403" i="8"/>
  <c r="T403" i="8"/>
  <c r="S403" i="8"/>
  <c r="R403" i="8"/>
  <c r="Q403" i="8"/>
  <c r="P403" i="8"/>
  <c r="O403" i="8"/>
  <c r="N403" i="8"/>
  <c r="M403" i="8"/>
  <c r="L403" i="8"/>
  <c r="K403" i="8"/>
  <c r="J403" i="8"/>
  <c r="I403" i="8"/>
  <c r="H403" i="8"/>
  <c r="G403" i="8"/>
  <c r="F403" i="8"/>
  <c r="E403" i="8"/>
  <c r="D403" i="8"/>
  <c r="C403" i="8"/>
  <c r="B403" i="8"/>
  <c r="A403" i="8"/>
  <c r="X402" i="8"/>
  <c r="W402" i="8"/>
  <c r="V402" i="8"/>
  <c r="U402" i="8"/>
  <c r="T402" i="8"/>
  <c r="S402" i="8"/>
  <c r="R402" i="8"/>
  <c r="Q402" i="8"/>
  <c r="P402" i="8"/>
  <c r="O402" i="8"/>
  <c r="N402" i="8"/>
  <c r="M402" i="8"/>
  <c r="L402" i="8"/>
  <c r="K402" i="8"/>
  <c r="J402" i="8"/>
  <c r="I402" i="8"/>
  <c r="H402" i="8"/>
  <c r="G402" i="8"/>
  <c r="F402" i="8"/>
  <c r="E402" i="8"/>
  <c r="D402" i="8"/>
  <c r="C402" i="8"/>
  <c r="B402" i="8"/>
  <c r="A402" i="8"/>
  <c r="X401" i="8"/>
  <c r="W401" i="8"/>
  <c r="V401" i="8"/>
  <c r="U401" i="8"/>
  <c r="T401" i="8"/>
  <c r="S401" i="8"/>
  <c r="R401" i="8"/>
  <c r="Q401" i="8"/>
  <c r="P401" i="8"/>
  <c r="O401" i="8"/>
  <c r="N401" i="8"/>
  <c r="M401" i="8"/>
  <c r="L401" i="8"/>
  <c r="K401" i="8"/>
  <c r="J401" i="8"/>
  <c r="I401" i="8"/>
  <c r="H401" i="8"/>
  <c r="G401" i="8"/>
  <c r="F401" i="8"/>
  <c r="E401" i="8"/>
  <c r="D401" i="8"/>
  <c r="C401" i="8"/>
  <c r="B401" i="8"/>
  <c r="A401" i="8"/>
  <c r="X400" i="8"/>
  <c r="W400" i="8"/>
  <c r="V400" i="8"/>
  <c r="U400" i="8"/>
  <c r="T400" i="8"/>
  <c r="S400" i="8"/>
  <c r="R400" i="8"/>
  <c r="Q400" i="8"/>
  <c r="P400" i="8"/>
  <c r="O400" i="8"/>
  <c r="N400" i="8"/>
  <c r="M400" i="8"/>
  <c r="L400" i="8"/>
  <c r="K400" i="8"/>
  <c r="J400" i="8"/>
  <c r="I400" i="8"/>
  <c r="H400" i="8"/>
  <c r="G400" i="8"/>
  <c r="F400" i="8"/>
  <c r="E400" i="8"/>
  <c r="D400" i="8"/>
  <c r="C400" i="8"/>
  <c r="B400" i="8"/>
  <c r="A400" i="8"/>
  <c r="X399" i="8"/>
  <c r="W399" i="8"/>
  <c r="V399" i="8"/>
  <c r="U399" i="8"/>
  <c r="T399" i="8"/>
  <c r="S399" i="8"/>
  <c r="R399" i="8"/>
  <c r="Q399" i="8"/>
  <c r="P399" i="8"/>
  <c r="O399" i="8"/>
  <c r="N399" i="8"/>
  <c r="M399" i="8"/>
  <c r="L399" i="8"/>
  <c r="K399" i="8"/>
  <c r="J399" i="8"/>
  <c r="I399" i="8"/>
  <c r="H399" i="8"/>
  <c r="G399" i="8"/>
  <c r="F399" i="8"/>
  <c r="E399" i="8"/>
  <c r="D399" i="8"/>
  <c r="C399" i="8"/>
  <c r="B399" i="8"/>
  <c r="A399" i="8"/>
  <c r="X398" i="8"/>
  <c r="W398" i="8"/>
  <c r="V398" i="8"/>
  <c r="U398" i="8"/>
  <c r="T398" i="8"/>
  <c r="S398" i="8"/>
  <c r="R398" i="8"/>
  <c r="Q398" i="8"/>
  <c r="P398" i="8"/>
  <c r="O398" i="8"/>
  <c r="N398" i="8"/>
  <c r="M398" i="8"/>
  <c r="L398" i="8"/>
  <c r="K398" i="8"/>
  <c r="J398" i="8"/>
  <c r="I398" i="8"/>
  <c r="H398" i="8"/>
  <c r="G398" i="8"/>
  <c r="F398" i="8"/>
  <c r="E398" i="8"/>
  <c r="D398" i="8"/>
  <c r="C398" i="8"/>
  <c r="B398" i="8"/>
  <c r="A398" i="8"/>
  <c r="X397" i="8"/>
  <c r="W397" i="8"/>
  <c r="V397" i="8"/>
  <c r="U397" i="8"/>
  <c r="T397" i="8"/>
  <c r="S397" i="8"/>
  <c r="R397" i="8"/>
  <c r="Q397" i="8"/>
  <c r="P397" i="8"/>
  <c r="O397" i="8"/>
  <c r="N397" i="8"/>
  <c r="M397" i="8"/>
  <c r="L397" i="8"/>
  <c r="K397" i="8"/>
  <c r="J397" i="8"/>
  <c r="I397" i="8"/>
  <c r="H397" i="8"/>
  <c r="G397" i="8"/>
  <c r="F397" i="8"/>
  <c r="E397" i="8"/>
  <c r="D397" i="8"/>
  <c r="C397" i="8"/>
  <c r="B397" i="8"/>
  <c r="A397" i="8"/>
  <c r="X396" i="8"/>
  <c r="W396" i="8"/>
  <c r="V396" i="8"/>
  <c r="U396" i="8"/>
  <c r="T396" i="8"/>
  <c r="S396" i="8"/>
  <c r="R396" i="8"/>
  <c r="Q396" i="8"/>
  <c r="P396" i="8"/>
  <c r="O396" i="8"/>
  <c r="N396" i="8"/>
  <c r="M396" i="8"/>
  <c r="L396" i="8"/>
  <c r="K396" i="8"/>
  <c r="J396" i="8"/>
  <c r="I396" i="8"/>
  <c r="H396" i="8"/>
  <c r="G396" i="8"/>
  <c r="F396" i="8"/>
  <c r="E396" i="8"/>
  <c r="D396" i="8"/>
  <c r="C396" i="8"/>
  <c r="B396" i="8"/>
  <c r="A396" i="8"/>
  <c r="X395" i="8"/>
  <c r="W395" i="8"/>
  <c r="V395" i="8"/>
  <c r="U395" i="8"/>
  <c r="T395" i="8"/>
  <c r="S395" i="8"/>
  <c r="R395" i="8"/>
  <c r="Q395" i="8"/>
  <c r="P395" i="8"/>
  <c r="O395" i="8"/>
  <c r="N395" i="8"/>
  <c r="M395" i="8"/>
  <c r="L395" i="8"/>
  <c r="K395" i="8"/>
  <c r="J395" i="8"/>
  <c r="I395" i="8"/>
  <c r="H395" i="8"/>
  <c r="G395" i="8"/>
  <c r="F395" i="8"/>
  <c r="E395" i="8"/>
  <c r="D395" i="8"/>
  <c r="C395" i="8"/>
  <c r="B395" i="8"/>
  <c r="A395" i="8"/>
  <c r="X394" i="8"/>
  <c r="W394" i="8"/>
  <c r="V394" i="8"/>
  <c r="U394" i="8"/>
  <c r="T394" i="8"/>
  <c r="S394" i="8"/>
  <c r="R394" i="8"/>
  <c r="Q394" i="8"/>
  <c r="P394" i="8"/>
  <c r="O394" i="8"/>
  <c r="N394" i="8"/>
  <c r="M394" i="8"/>
  <c r="L394" i="8"/>
  <c r="K394" i="8"/>
  <c r="J394" i="8"/>
  <c r="I394" i="8"/>
  <c r="H394" i="8"/>
  <c r="G394" i="8"/>
  <c r="F394" i="8"/>
  <c r="E394" i="8"/>
  <c r="D394" i="8"/>
  <c r="C394" i="8"/>
  <c r="B394" i="8"/>
  <c r="A394" i="8"/>
  <c r="X393" i="8"/>
  <c r="W393" i="8"/>
  <c r="V393" i="8"/>
  <c r="U393" i="8"/>
  <c r="T393" i="8"/>
  <c r="S393" i="8"/>
  <c r="R393" i="8"/>
  <c r="Q393" i="8"/>
  <c r="P393" i="8"/>
  <c r="O393" i="8"/>
  <c r="N393" i="8"/>
  <c r="M393" i="8"/>
  <c r="L393" i="8"/>
  <c r="K393" i="8"/>
  <c r="J393" i="8"/>
  <c r="I393" i="8"/>
  <c r="H393" i="8"/>
  <c r="G393" i="8"/>
  <c r="F393" i="8"/>
  <c r="E393" i="8"/>
  <c r="D393" i="8"/>
  <c r="C393" i="8"/>
  <c r="B393" i="8"/>
  <c r="A393" i="8"/>
  <c r="X392" i="8"/>
  <c r="W392" i="8"/>
  <c r="V392" i="8"/>
  <c r="U392" i="8"/>
  <c r="T392" i="8"/>
  <c r="S392" i="8"/>
  <c r="R392" i="8"/>
  <c r="Q392" i="8"/>
  <c r="P392" i="8"/>
  <c r="O392" i="8"/>
  <c r="N392" i="8"/>
  <c r="M392" i="8"/>
  <c r="L392" i="8"/>
  <c r="K392" i="8"/>
  <c r="J392" i="8"/>
  <c r="I392" i="8"/>
  <c r="H392" i="8"/>
  <c r="G392" i="8"/>
  <c r="F392" i="8"/>
  <c r="E392" i="8"/>
  <c r="D392" i="8"/>
  <c r="C392" i="8"/>
  <c r="B392" i="8"/>
  <c r="A392" i="8"/>
  <c r="X391" i="8"/>
  <c r="W391" i="8"/>
  <c r="V391" i="8"/>
  <c r="U391" i="8"/>
  <c r="T391" i="8"/>
  <c r="S391" i="8"/>
  <c r="R391" i="8"/>
  <c r="Q391" i="8"/>
  <c r="P391" i="8"/>
  <c r="O391" i="8"/>
  <c r="N391" i="8"/>
  <c r="M391" i="8"/>
  <c r="L391" i="8"/>
  <c r="K391" i="8"/>
  <c r="J391" i="8"/>
  <c r="I391" i="8"/>
  <c r="H391" i="8"/>
  <c r="G391" i="8"/>
  <c r="F391" i="8"/>
  <c r="E391" i="8"/>
  <c r="D391" i="8"/>
  <c r="C391" i="8"/>
  <c r="B391" i="8"/>
  <c r="A391" i="8"/>
  <c r="X390" i="8"/>
  <c r="W390" i="8"/>
  <c r="V390" i="8"/>
  <c r="U390" i="8"/>
  <c r="T390" i="8"/>
  <c r="S390" i="8"/>
  <c r="R390" i="8"/>
  <c r="Q390" i="8"/>
  <c r="P390" i="8"/>
  <c r="O390" i="8"/>
  <c r="N390" i="8"/>
  <c r="M390" i="8"/>
  <c r="L390" i="8"/>
  <c r="K390" i="8"/>
  <c r="J390" i="8"/>
  <c r="I390" i="8"/>
  <c r="H390" i="8"/>
  <c r="G390" i="8"/>
  <c r="F390" i="8"/>
  <c r="E390" i="8"/>
  <c r="D390" i="8"/>
  <c r="C390" i="8"/>
  <c r="B390" i="8"/>
  <c r="A390" i="8"/>
  <c r="X389" i="8"/>
  <c r="W389" i="8"/>
  <c r="V389" i="8"/>
  <c r="U389" i="8"/>
  <c r="T389" i="8"/>
  <c r="S389" i="8"/>
  <c r="R389" i="8"/>
  <c r="Q389" i="8"/>
  <c r="P389" i="8"/>
  <c r="O389" i="8"/>
  <c r="N389" i="8"/>
  <c r="M389" i="8"/>
  <c r="L389" i="8"/>
  <c r="K389" i="8"/>
  <c r="J389" i="8"/>
  <c r="I389" i="8"/>
  <c r="H389" i="8"/>
  <c r="G389" i="8"/>
  <c r="F389" i="8"/>
  <c r="E389" i="8"/>
  <c r="D389" i="8"/>
  <c r="C389" i="8"/>
  <c r="B389" i="8"/>
  <c r="A389" i="8"/>
  <c r="X388" i="8"/>
  <c r="W388" i="8"/>
  <c r="V388" i="8"/>
  <c r="U388" i="8"/>
  <c r="T388" i="8"/>
  <c r="S388" i="8"/>
  <c r="R388" i="8"/>
  <c r="Q388" i="8"/>
  <c r="P388" i="8"/>
  <c r="O388" i="8"/>
  <c r="N388" i="8"/>
  <c r="M388" i="8"/>
  <c r="L388" i="8"/>
  <c r="K388" i="8"/>
  <c r="J388" i="8"/>
  <c r="I388" i="8"/>
  <c r="H388" i="8"/>
  <c r="G388" i="8"/>
  <c r="F388" i="8"/>
  <c r="E388" i="8"/>
  <c r="D388" i="8"/>
  <c r="C388" i="8"/>
  <c r="B388" i="8"/>
  <c r="A388" i="8"/>
  <c r="X387" i="8"/>
  <c r="W387" i="8"/>
  <c r="V387" i="8"/>
  <c r="U387" i="8"/>
  <c r="T387" i="8"/>
  <c r="S387" i="8"/>
  <c r="R387" i="8"/>
  <c r="Q387" i="8"/>
  <c r="P387" i="8"/>
  <c r="O387" i="8"/>
  <c r="N387" i="8"/>
  <c r="M387" i="8"/>
  <c r="L387" i="8"/>
  <c r="K387" i="8"/>
  <c r="J387" i="8"/>
  <c r="I387" i="8"/>
  <c r="H387" i="8"/>
  <c r="G387" i="8"/>
  <c r="F387" i="8"/>
  <c r="E387" i="8"/>
  <c r="D387" i="8"/>
  <c r="C387" i="8"/>
  <c r="B387" i="8"/>
  <c r="A387" i="8"/>
  <c r="X386" i="8"/>
  <c r="W386" i="8"/>
  <c r="V386" i="8"/>
  <c r="U386" i="8"/>
  <c r="T386" i="8"/>
  <c r="S386" i="8"/>
  <c r="R386" i="8"/>
  <c r="Q386" i="8"/>
  <c r="P386" i="8"/>
  <c r="O386" i="8"/>
  <c r="N386" i="8"/>
  <c r="M386" i="8"/>
  <c r="L386" i="8"/>
  <c r="K386" i="8"/>
  <c r="J386" i="8"/>
  <c r="I386" i="8"/>
  <c r="H386" i="8"/>
  <c r="G386" i="8"/>
  <c r="F386" i="8"/>
  <c r="E386" i="8"/>
  <c r="D386" i="8"/>
  <c r="C386" i="8"/>
  <c r="B386" i="8"/>
  <c r="A386" i="8"/>
  <c r="X385" i="8"/>
  <c r="W385" i="8"/>
  <c r="V385" i="8"/>
  <c r="U385" i="8"/>
  <c r="T385" i="8"/>
  <c r="S385" i="8"/>
  <c r="R385" i="8"/>
  <c r="Q385" i="8"/>
  <c r="P385" i="8"/>
  <c r="O385" i="8"/>
  <c r="N385" i="8"/>
  <c r="M385" i="8"/>
  <c r="L385" i="8"/>
  <c r="K385" i="8"/>
  <c r="J385" i="8"/>
  <c r="I385" i="8"/>
  <c r="H385" i="8"/>
  <c r="G385" i="8"/>
  <c r="F385" i="8"/>
  <c r="E385" i="8"/>
  <c r="D385" i="8"/>
  <c r="C385" i="8"/>
  <c r="B385" i="8"/>
  <c r="A385" i="8"/>
  <c r="X384" i="8"/>
  <c r="W384" i="8"/>
  <c r="V384" i="8"/>
  <c r="U384" i="8"/>
  <c r="T384" i="8"/>
  <c r="S384" i="8"/>
  <c r="R384" i="8"/>
  <c r="Q384" i="8"/>
  <c r="P384" i="8"/>
  <c r="O384" i="8"/>
  <c r="N384" i="8"/>
  <c r="M384" i="8"/>
  <c r="L384" i="8"/>
  <c r="K384" i="8"/>
  <c r="J384" i="8"/>
  <c r="I384" i="8"/>
  <c r="H384" i="8"/>
  <c r="G384" i="8"/>
  <c r="F384" i="8"/>
  <c r="E384" i="8"/>
  <c r="D384" i="8"/>
  <c r="C384" i="8"/>
  <c r="B384" i="8"/>
  <c r="A384" i="8"/>
  <c r="X383" i="8"/>
  <c r="W383" i="8"/>
  <c r="V383" i="8"/>
  <c r="U383" i="8"/>
  <c r="T383" i="8"/>
  <c r="S383" i="8"/>
  <c r="R383" i="8"/>
  <c r="Q383" i="8"/>
  <c r="P383" i="8"/>
  <c r="O383" i="8"/>
  <c r="N383" i="8"/>
  <c r="M383" i="8"/>
  <c r="L383" i="8"/>
  <c r="K383" i="8"/>
  <c r="J383" i="8"/>
  <c r="I383" i="8"/>
  <c r="H383" i="8"/>
  <c r="G383" i="8"/>
  <c r="F383" i="8"/>
  <c r="E383" i="8"/>
  <c r="D383" i="8"/>
  <c r="C383" i="8"/>
  <c r="B383" i="8"/>
  <c r="A383" i="8"/>
  <c r="X382" i="8"/>
  <c r="W382" i="8"/>
  <c r="V382" i="8"/>
  <c r="U382" i="8"/>
  <c r="T382" i="8"/>
  <c r="S382" i="8"/>
  <c r="R382" i="8"/>
  <c r="Q382" i="8"/>
  <c r="P382" i="8"/>
  <c r="O382" i="8"/>
  <c r="N382" i="8"/>
  <c r="M382" i="8"/>
  <c r="L382" i="8"/>
  <c r="K382" i="8"/>
  <c r="J382" i="8"/>
  <c r="I382" i="8"/>
  <c r="H382" i="8"/>
  <c r="G382" i="8"/>
  <c r="F382" i="8"/>
  <c r="E382" i="8"/>
  <c r="D382" i="8"/>
  <c r="C382" i="8"/>
  <c r="B382" i="8"/>
  <c r="A382" i="8"/>
  <c r="X381" i="8"/>
  <c r="W381" i="8"/>
  <c r="V381" i="8"/>
  <c r="U381" i="8"/>
  <c r="T381" i="8"/>
  <c r="S381" i="8"/>
  <c r="R381" i="8"/>
  <c r="Q381" i="8"/>
  <c r="P381" i="8"/>
  <c r="O381" i="8"/>
  <c r="N381" i="8"/>
  <c r="M381" i="8"/>
  <c r="L381" i="8"/>
  <c r="K381" i="8"/>
  <c r="J381" i="8"/>
  <c r="I381" i="8"/>
  <c r="H381" i="8"/>
  <c r="G381" i="8"/>
  <c r="F381" i="8"/>
  <c r="E381" i="8"/>
  <c r="D381" i="8"/>
  <c r="C381" i="8"/>
  <c r="B381" i="8"/>
  <c r="A381" i="8"/>
  <c r="X380" i="8"/>
  <c r="W380" i="8"/>
  <c r="V380" i="8"/>
  <c r="U380" i="8"/>
  <c r="T380" i="8"/>
  <c r="S380" i="8"/>
  <c r="R380" i="8"/>
  <c r="Q380" i="8"/>
  <c r="P380" i="8"/>
  <c r="O380" i="8"/>
  <c r="N380" i="8"/>
  <c r="M380" i="8"/>
  <c r="L380" i="8"/>
  <c r="K380" i="8"/>
  <c r="J380" i="8"/>
  <c r="I380" i="8"/>
  <c r="H380" i="8"/>
  <c r="G380" i="8"/>
  <c r="F380" i="8"/>
  <c r="E380" i="8"/>
  <c r="D380" i="8"/>
  <c r="C380" i="8"/>
  <c r="B380" i="8"/>
  <c r="A380" i="8"/>
  <c r="X379" i="8"/>
  <c r="W379" i="8"/>
  <c r="V379" i="8"/>
  <c r="U379" i="8"/>
  <c r="T379" i="8"/>
  <c r="S379" i="8"/>
  <c r="R379" i="8"/>
  <c r="Q379" i="8"/>
  <c r="P379" i="8"/>
  <c r="O379" i="8"/>
  <c r="N379" i="8"/>
  <c r="M379" i="8"/>
  <c r="L379" i="8"/>
  <c r="K379" i="8"/>
  <c r="J379" i="8"/>
  <c r="I379" i="8"/>
  <c r="H379" i="8"/>
  <c r="G379" i="8"/>
  <c r="F379" i="8"/>
  <c r="E379" i="8"/>
  <c r="D379" i="8"/>
  <c r="C379" i="8"/>
  <c r="B379" i="8"/>
  <c r="A379" i="8"/>
  <c r="X378" i="8"/>
  <c r="W378" i="8"/>
  <c r="V378" i="8"/>
  <c r="U378" i="8"/>
  <c r="T378" i="8"/>
  <c r="S378" i="8"/>
  <c r="R378" i="8"/>
  <c r="Q378" i="8"/>
  <c r="P378" i="8"/>
  <c r="O378" i="8"/>
  <c r="N378" i="8"/>
  <c r="M378" i="8"/>
  <c r="L378" i="8"/>
  <c r="K378" i="8"/>
  <c r="J378" i="8"/>
  <c r="I378" i="8"/>
  <c r="H378" i="8"/>
  <c r="G378" i="8"/>
  <c r="F378" i="8"/>
  <c r="E378" i="8"/>
  <c r="D378" i="8"/>
  <c r="C378" i="8"/>
  <c r="B378" i="8"/>
  <c r="A378" i="8"/>
  <c r="X377" i="8"/>
  <c r="W377" i="8"/>
  <c r="V377" i="8"/>
  <c r="U377" i="8"/>
  <c r="T377" i="8"/>
  <c r="S377" i="8"/>
  <c r="R377" i="8"/>
  <c r="Q377" i="8"/>
  <c r="P377" i="8"/>
  <c r="O377" i="8"/>
  <c r="N377" i="8"/>
  <c r="M377" i="8"/>
  <c r="L377" i="8"/>
  <c r="K377" i="8"/>
  <c r="J377" i="8"/>
  <c r="I377" i="8"/>
  <c r="H377" i="8"/>
  <c r="G377" i="8"/>
  <c r="F377" i="8"/>
  <c r="E377" i="8"/>
  <c r="D377" i="8"/>
  <c r="C377" i="8"/>
  <c r="B377" i="8"/>
  <c r="A377" i="8"/>
  <c r="X376" i="8"/>
  <c r="W376" i="8"/>
  <c r="V376" i="8"/>
  <c r="U376" i="8"/>
  <c r="T376" i="8"/>
  <c r="S376" i="8"/>
  <c r="R376" i="8"/>
  <c r="Q376" i="8"/>
  <c r="P376" i="8"/>
  <c r="O376" i="8"/>
  <c r="N376" i="8"/>
  <c r="M376" i="8"/>
  <c r="L376" i="8"/>
  <c r="K376" i="8"/>
  <c r="J376" i="8"/>
  <c r="I376" i="8"/>
  <c r="H376" i="8"/>
  <c r="G376" i="8"/>
  <c r="F376" i="8"/>
  <c r="E376" i="8"/>
  <c r="D376" i="8"/>
  <c r="C376" i="8"/>
  <c r="B376" i="8"/>
  <c r="A376" i="8"/>
  <c r="X375" i="8"/>
  <c r="W375" i="8"/>
  <c r="V375" i="8"/>
  <c r="U375" i="8"/>
  <c r="T375" i="8"/>
  <c r="S375" i="8"/>
  <c r="R375" i="8"/>
  <c r="Q375" i="8"/>
  <c r="P375" i="8"/>
  <c r="O375" i="8"/>
  <c r="N375" i="8"/>
  <c r="M375" i="8"/>
  <c r="L375" i="8"/>
  <c r="K375" i="8"/>
  <c r="J375" i="8"/>
  <c r="I375" i="8"/>
  <c r="H375" i="8"/>
  <c r="G375" i="8"/>
  <c r="F375" i="8"/>
  <c r="E375" i="8"/>
  <c r="D375" i="8"/>
  <c r="C375" i="8"/>
  <c r="B375" i="8"/>
  <c r="A375" i="8"/>
  <c r="X374" i="8"/>
  <c r="W374" i="8"/>
  <c r="V374" i="8"/>
  <c r="U374" i="8"/>
  <c r="T374" i="8"/>
  <c r="S374" i="8"/>
  <c r="R374" i="8"/>
  <c r="Q374" i="8"/>
  <c r="P374" i="8"/>
  <c r="O374" i="8"/>
  <c r="N374" i="8"/>
  <c r="M374" i="8"/>
  <c r="L374" i="8"/>
  <c r="K374" i="8"/>
  <c r="J374" i="8"/>
  <c r="I374" i="8"/>
  <c r="H374" i="8"/>
  <c r="G374" i="8"/>
  <c r="F374" i="8"/>
  <c r="E374" i="8"/>
  <c r="D374" i="8"/>
  <c r="C374" i="8"/>
  <c r="B374" i="8"/>
  <c r="A374" i="8"/>
  <c r="X373" i="8"/>
  <c r="W373" i="8"/>
  <c r="V373" i="8"/>
  <c r="U373" i="8"/>
  <c r="T373" i="8"/>
  <c r="S373" i="8"/>
  <c r="R373" i="8"/>
  <c r="Q373" i="8"/>
  <c r="P373" i="8"/>
  <c r="O373" i="8"/>
  <c r="N373" i="8"/>
  <c r="M373" i="8"/>
  <c r="L373" i="8"/>
  <c r="K373" i="8"/>
  <c r="J373" i="8"/>
  <c r="I373" i="8"/>
  <c r="H373" i="8"/>
  <c r="G373" i="8"/>
  <c r="F373" i="8"/>
  <c r="E373" i="8"/>
  <c r="D373" i="8"/>
  <c r="C373" i="8"/>
  <c r="B373" i="8"/>
  <c r="A373" i="8"/>
  <c r="X372" i="8"/>
  <c r="W372" i="8"/>
  <c r="V372" i="8"/>
  <c r="U372" i="8"/>
  <c r="T372" i="8"/>
  <c r="S372" i="8"/>
  <c r="R372" i="8"/>
  <c r="Q372" i="8"/>
  <c r="P372" i="8"/>
  <c r="O372" i="8"/>
  <c r="N372" i="8"/>
  <c r="M372" i="8"/>
  <c r="L372" i="8"/>
  <c r="K372" i="8"/>
  <c r="J372" i="8"/>
  <c r="I372" i="8"/>
  <c r="H372" i="8"/>
  <c r="G372" i="8"/>
  <c r="F372" i="8"/>
  <c r="E372" i="8"/>
  <c r="D372" i="8"/>
  <c r="C372" i="8"/>
  <c r="B372" i="8"/>
  <c r="A372" i="8"/>
  <c r="X371" i="8"/>
  <c r="W371" i="8"/>
  <c r="V371" i="8"/>
  <c r="U371" i="8"/>
  <c r="T371" i="8"/>
  <c r="S371" i="8"/>
  <c r="R371" i="8"/>
  <c r="Q371" i="8"/>
  <c r="P371" i="8"/>
  <c r="O371" i="8"/>
  <c r="N371" i="8"/>
  <c r="M371" i="8"/>
  <c r="L371" i="8"/>
  <c r="K371" i="8"/>
  <c r="J371" i="8"/>
  <c r="I371" i="8"/>
  <c r="H371" i="8"/>
  <c r="G371" i="8"/>
  <c r="F371" i="8"/>
  <c r="E371" i="8"/>
  <c r="D371" i="8"/>
  <c r="C371" i="8"/>
  <c r="B371" i="8"/>
  <c r="A371" i="8"/>
  <c r="X370" i="8"/>
  <c r="W370" i="8"/>
  <c r="V370" i="8"/>
  <c r="U370" i="8"/>
  <c r="T370" i="8"/>
  <c r="S370" i="8"/>
  <c r="R370" i="8"/>
  <c r="Q370" i="8"/>
  <c r="P370" i="8"/>
  <c r="O370" i="8"/>
  <c r="N370" i="8"/>
  <c r="M370" i="8"/>
  <c r="L370" i="8"/>
  <c r="K370" i="8"/>
  <c r="J370" i="8"/>
  <c r="I370" i="8"/>
  <c r="H370" i="8"/>
  <c r="G370" i="8"/>
  <c r="F370" i="8"/>
  <c r="E370" i="8"/>
  <c r="D370" i="8"/>
  <c r="C370" i="8"/>
  <c r="B370" i="8"/>
  <c r="A370" i="8"/>
  <c r="X369" i="8"/>
  <c r="W369" i="8"/>
  <c r="V369" i="8"/>
  <c r="U369" i="8"/>
  <c r="T369" i="8"/>
  <c r="S369" i="8"/>
  <c r="R369" i="8"/>
  <c r="Q369" i="8"/>
  <c r="P369" i="8"/>
  <c r="O369" i="8"/>
  <c r="N369" i="8"/>
  <c r="M369" i="8"/>
  <c r="L369" i="8"/>
  <c r="K369" i="8"/>
  <c r="J369" i="8"/>
  <c r="I369" i="8"/>
  <c r="H369" i="8"/>
  <c r="G369" i="8"/>
  <c r="F369" i="8"/>
  <c r="E369" i="8"/>
  <c r="D369" i="8"/>
  <c r="C369" i="8"/>
  <c r="B369" i="8"/>
  <c r="A369" i="8"/>
  <c r="X368" i="8"/>
  <c r="W368" i="8"/>
  <c r="V368" i="8"/>
  <c r="U368" i="8"/>
  <c r="T368" i="8"/>
  <c r="S368" i="8"/>
  <c r="R368" i="8"/>
  <c r="Q368" i="8"/>
  <c r="P368" i="8"/>
  <c r="O368" i="8"/>
  <c r="N368" i="8"/>
  <c r="M368" i="8"/>
  <c r="L368" i="8"/>
  <c r="K368" i="8"/>
  <c r="J368" i="8"/>
  <c r="I368" i="8"/>
  <c r="H368" i="8"/>
  <c r="G368" i="8"/>
  <c r="F368" i="8"/>
  <c r="E368" i="8"/>
  <c r="D368" i="8"/>
  <c r="C368" i="8"/>
  <c r="B368" i="8"/>
  <c r="A368" i="8"/>
  <c r="X367" i="8"/>
  <c r="W367" i="8"/>
  <c r="V367" i="8"/>
  <c r="U367" i="8"/>
  <c r="T367" i="8"/>
  <c r="S367" i="8"/>
  <c r="R367" i="8"/>
  <c r="Q367" i="8"/>
  <c r="P367" i="8"/>
  <c r="O367" i="8"/>
  <c r="N367" i="8"/>
  <c r="M367" i="8"/>
  <c r="L367" i="8"/>
  <c r="K367" i="8"/>
  <c r="J367" i="8"/>
  <c r="I367" i="8"/>
  <c r="H367" i="8"/>
  <c r="G367" i="8"/>
  <c r="F367" i="8"/>
  <c r="E367" i="8"/>
  <c r="D367" i="8"/>
  <c r="C367" i="8"/>
  <c r="B367" i="8"/>
  <c r="A367" i="8"/>
  <c r="X366" i="8"/>
  <c r="W366" i="8"/>
  <c r="V366" i="8"/>
  <c r="U366" i="8"/>
  <c r="T366" i="8"/>
  <c r="S366" i="8"/>
  <c r="R366" i="8"/>
  <c r="Q366" i="8"/>
  <c r="P366" i="8"/>
  <c r="O366" i="8"/>
  <c r="N366" i="8"/>
  <c r="M366" i="8"/>
  <c r="L366" i="8"/>
  <c r="K366" i="8"/>
  <c r="J366" i="8"/>
  <c r="I366" i="8"/>
  <c r="H366" i="8"/>
  <c r="G366" i="8"/>
  <c r="F366" i="8"/>
  <c r="E366" i="8"/>
  <c r="D366" i="8"/>
  <c r="C366" i="8"/>
  <c r="B366" i="8"/>
  <c r="A366" i="8"/>
  <c r="X365" i="8"/>
  <c r="W365" i="8"/>
  <c r="V365" i="8"/>
  <c r="U365" i="8"/>
  <c r="T365" i="8"/>
  <c r="S365" i="8"/>
  <c r="R365" i="8"/>
  <c r="Q365" i="8"/>
  <c r="P365" i="8"/>
  <c r="O365" i="8"/>
  <c r="N365" i="8"/>
  <c r="M365" i="8"/>
  <c r="L365" i="8"/>
  <c r="K365" i="8"/>
  <c r="J365" i="8"/>
  <c r="I365" i="8"/>
  <c r="H365" i="8"/>
  <c r="G365" i="8"/>
  <c r="F365" i="8"/>
  <c r="E365" i="8"/>
  <c r="D365" i="8"/>
  <c r="C365" i="8"/>
  <c r="B365" i="8"/>
  <c r="A365" i="8"/>
  <c r="X364" i="8"/>
  <c r="W364" i="8"/>
  <c r="V364" i="8"/>
  <c r="U364" i="8"/>
  <c r="T364" i="8"/>
  <c r="S364" i="8"/>
  <c r="R364" i="8"/>
  <c r="Q364" i="8"/>
  <c r="P364" i="8"/>
  <c r="O364" i="8"/>
  <c r="N364" i="8"/>
  <c r="M364" i="8"/>
  <c r="L364" i="8"/>
  <c r="K364" i="8"/>
  <c r="J364" i="8"/>
  <c r="I364" i="8"/>
  <c r="H364" i="8"/>
  <c r="G364" i="8"/>
  <c r="F364" i="8"/>
  <c r="E364" i="8"/>
  <c r="D364" i="8"/>
  <c r="C364" i="8"/>
  <c r="B364" i="8"/>
  <c r="A364" i="8"/>
  <c r="X363" i="8"/>
  <c r="W363" i="8"/>
  <c r="V363" i="8"/>
  <c r="U363" i="8"/>
  <c r="T363" i="8"/>
  <c r="S363" i="8"/>
  <c r="R363" i="8"/>
  <c r="Q363" i="8"/>
  <c r="P363" i="8"/>
  <c r="O363" i="8"/>
  <c r="N363" i="8"/>
  <c r="M363" i="8"/>
  <c r="L363" i="8"/>
  <c r="K363" i="8"/>
  <c r="J363" i="8"/>
  <c r="I363" i="8"/>
  <c r="H363" i="8"/>
  <c r="G363" i="8"/>
  <c r="F363" i="8"/>
  <c r="E363" i="8"/>
  <c r="D363" i="8"/>
  <c r="C363" i="8"/>
  <c r="B363" i="8"/>
  <c r="A363" i="8"/>
  <c r="X362" i="8"/>
  <c r="W362" i="8"/>
  <c r="V362" i="8"/>
  <c r="U362" i="8"/>
  <c r="T362" i="8"/>
  <c r="S362" i="8"/>
  <c r="R362" i="8"/>
  <c r="Q362" i="8"/>
  <c r="P362" i="8"/>
  <c r="O362" i="8"/>
  <c r="N362" i="8"/>
  <c r="M362" i="8"/>
  <c r="L362" i="8"/>
  <c r="K362" i="8"/>
  <c r="J362" i="8"/>
  <c r="I362" i="8"/>
  <c r="H362" i="8"/>
  <c r="G362" i="8"/>
  <c r="F362" i="8"/>
  <c r="E362" i="8"/>
  <c r="D362" i="8"/>
  <c r="C362" i="8"/>
  <c r="B362" i="8"/>
  <c r="A362" i="8"/>
  <c r="X361" i="8"/>
  <c r="W361" i="8"/>
  <c r="V361" i="8"/>
  <c r="U361" i="8"/>
  <c r="T361" i="8"/>
  <c r="S361" i="8"/>
  <c r="R361" i="8"/>
  <c r="Q361" i="8"/>
  <c r="P361" i="8"/>
  <c r="O361" i="8"/>
  <c r="N361" i="8"/>
  <c r="M361" i="8"/>
  <c r="L361" i="8"/>
  <c r="K361" i="8"/>
  <c r="J361" i="8"/>
  <c r="I361" i="8"/>
  <c r="H361" i="8"/>
  <c r="G361" i="8"/>
  <c r="F361" i="8"/>
  <c r="E361" i="8"/>
  <c r="D361" i="8"/>
  <c r="C361" i="8"/>
  <c r="B361" i="8"/>
  <c r="A361" i="8"/>
  <c r="X360" i="8"/>
  <c r="W360" i="8"/>
  <c r="V360" i="8"/>
  <c r="U360" i="8"/>
  <c r="T360" i="8"/>
  <c r="S360" i="8"/>
  <c r="R360" i="8"/>
  <c r="Q360" i="8"/>
  <c r="P360" i="8"/>
  <c r="O360" i="8"/>
  <c r="N360" i="8"/>
  <c r="M360" i="8"/>
  <c r="L360" i="8"/>
  <c r="K360" i="8"/>
  <c r="J360" i="8"/>
  <c r="I360" i="8"/>
  <c r="H360" i="8"/>
  <c r="G360" i="8"/>
  <c r="F360" i="8"/>
  <c r="E360" i="8"/>
  <c r="D360" i="8"/>
  <c r="C360" i="8"/>
  <c r="B360" i="8"/>
  <c r="A360" i="8"/>
  <c r="X359" i="8"/>
  <c r="W359" i="8"/>
  <c r="V359" i="8"/>
  <c r="U359" i="8"/>
  <c r="T359" i="8"/>
  <c r="S359" i="8"/>
  <c r="R359" i="8"/>
  <c r="Q359" i="8"/>
  <c r="P359" i="8"/>
  <c r="O359" i="8"/>
  <c r="N359" i="8"/>
  <c r="M359" i="8"/>
  <c r="L359" i="8"/>
  <c r="K359" i="8"/>
  <c r="J359" i="8"/>
  <c r="I359" i="8"/>
  <c r="H359" i="8"/>
  <c r="G359" i="8"/>
  <c r="F359" i="8"/>
  <c r="E359" i="8"/>
  <c r="D359" i="8"/>
  <c r="C359" i="8"/>
  <c r="B359" i="8"/>
  <c r="A359" i="8"/>
  <c r="X358" i="8"/>
  <c r="W358" i="8"/>
  <c r="V358" i="8"/>
  <c r="U358" i="8"/>
  <c r="T358" i="8"/>
  <c r="S358" i="8"/>
  <c r="R358" i="8"/>
  <c r="Q358" i="8"/>
  <c r="P358" i="8"/>
  <c r="O358" i="8"/>
  <c r="N358" i="8"/>
  <c r="M358" i="8"/>
  <c r="L358" i="8"/>
  <c r="K358" i="8"/>
  <c r="J358" i="8"/>
  <c r="I358" i="8"/>
  <c r="H358" i="8"/>
  <c r="G358" i="8"/>
  <c r="F358" i="8"/>
  <c r="E358" i="8"/>
  <c r="D358" i="8"/>
  <c r="C358" i="8"/>
  <c r="B358" i="8"/>
  <c r="A358" i="8"/>
  <c r="X357" i="8"/>
  <c r="W357" i="8"/>
  <c r="V357" i="8"/>
  <c r="U357" i="8"/>
  <c r="T357" i="8"/>
  <c r="S357" i="8"/>
  <c r="R357" i="8"/>
  <c r="Q357" i="8"/>
  <c r="P357" i="8"/>
  <c r="O357" i="8"/>
  <c r="N357" i="8"/>
  <c r="M357" i="8"/>
  <c r="L357" i="8"/>
  <c r="K357" i="8"/>
  <c r="J357" i="8"/>
  <c r="I357" i="8"/>
  <c r="H357" i="8"/>
  <c r="G357" i="8"/>
  <c r="F357" i="8"/>
  <c r="E357" i="8"/>
  <c r="D357" i="8"/>
  <c r="C357" i="8"/>
  <c r="B357" i="8"/>
  <c r="A357" i="8"/>
  <c r="X356" i="8"/>
  <c r="W356" i="8"/>
  <c r="V356" i="8"/>
  <c r="U356" i="8"/>
  <c r="T356" i="8"/>
  <c r="S356" i="8"/>
  <c r="R356" i="8"/>
  <c r="Q356" i="8"/>
  <c r="P356" i="8"/>
  <c r="O356" i="8"/>
  <c r="N356" i="8"/>
  <c r="M356" i="8"/>
  <c r="L356" i="8"/>
  <c r="K356" i="8"/>
  <c r="J356" i="8"/>
  <c r="I356" i="8"/>
  <c r="H356" i="8"/>
  <c r="G356" i="8"/>
  <c r="F356" i="8"/>
  <c r="E356" i="8"/>
  <c r="D356" i="8"/>
  <c r="C356" i="8"/>
  <c r="B356" i="8"/>
  <c r="A356" i="8"/>
  <c r="X355" i="8"/>
  <c r="W355" i="8"/>
  <c r="V355" i="8"/>
  <c r="U355" i="8"/>
  <c r="T355" i="8"/>
  <c r="S355" i="8"/>
  <c r="R355" i="8"/>
  <c r="Q355" i="8"/>
  <c r="P355" i="8"/>
  <c r="O355" i="8"/>
  <c r="N355" i="8"/>
  <c r="M355" i="8"/>
  <c r="L355" i="8"/>
  <c r="K355" i="8"/>
  <c r="J355" i="8"/>
  <c r="I355" i="8"/>
  <c r="H355" i="8"/>
  <c r="G355" i="8"/>
  <c r="F355" i="8"/>
  <c r="E355" i="8"/>
  <c r="D355" i="8"/>
  <c r="C355" i="8"/>
  <c r="B355" i="8"/>
  <c r="A355" i="8"/>
  <c r="X354" i="8"/>
  <c r="W354" i="8"/>
  <c r="V354" i="8"/>
  <c r="U354" i="8"/>
  <c r="T354" i="8"/>
  <c r="S354" i="8"/>
  <c r="R354" i="8"/>
  <c r="Q354" i="8"/>
  <c r="P354" i="8"/>
  <c r="O354" i="8"/>
  <c r="N354" i="8"/>
  <c r="M354" i="8"/>
  <c r="L354" i="8"/>
  <c r="K354" i="8"/>
  <c r="J354" i="8"/>
  <c r="I354" i="8"/>
  <c r="H354" i="8"/>
  <c r="G354" i="8"/>
  <c r="F354" i="8"/>
  <c r="E354" i="8"/>
  <c r="D354" i="8"/>
  <c r="C354" i="8"/>
  <c r="B354" i="8"/>
  <c r="A354" i="8"/>
  <c r="X353" i="8"/>
  <c r="W353" i="8"/>
  <c r="V353" i="8"/>
  <c r="U353" i="8"/>
  <c r="T353" i="8"/>
  <c r="S353" i="8"/>
  <c r="R353" i="8"/>
  <c r="Q353" i="8"/>
  <c r="P353" i="8"/>
  <c r="O353" i="8"/>
  <c r="N353" i="8"/>
  <c r="M353" i="8"/>
  <c r="L353" i="8"/>
  <c r="K353" i="8"/>
  <c r="J353" i="8"/>
  <c r="I353" i="8"/>
  <c r="H353" i="8"/>
  <c r="G353" i="8"/>
  <c r="F353" i="8"/>
  <c r="E353" i="8"/>
  <c r="D353" i="8"/>
  <c r="C353" i="8"/>
  <c r="B353" i="8"/>
  <c r="A353" i="8"/>
  <c r="X352" i="8"/>
  <c r="W352" i="8"/>
  <c r="V352" i="8"/>
  <c r="U352" i="8"/>
  <c r="T352" i="8"/>
  <c r="S352" i="8"/>
  <c r="R352" i="8"/>
  <c r="Q352" i="8"/>
  <c r="P352" i="8"/>
  <c r="O352" i="8"/>
  <c r="N352" i="8"/>
  <c r="M352" i="8"/>
  <c r="L352" i="8"/>
  <c r="K352" i="8"/>
  <c r="J352" i="8"/>
  <c r="I352" i="8"/>
  <c r="H352" i="8"/>
  <c r="G352" i="8"/>
  <c r="F352" i="8"/>
  <c r="E352" i="8"/>
  <c r="D352" i="8"/>
  <c r="C352" i="8"/>
  <c r="B352" i="8"/>
  <c r="A352" i="8"/>
  <c r="X351" i="8"/>
  <c r="W351" i="8"/>
  <c r="V351" i="8"/>
  <c r="U351" i="8"/>
  <c r="T351" i="8"/>
  <c r="S351" i="8"/>
  <c r="R351" i="8"/>
  <c r="Q351" i="8"/>
  <c r="P351" i="8"/>
  <c r="O351" i="8"/>
  <c r="N351" i="8"/>
  <c r="M351" i="8"/>
  <c r="L351" i="8"/>
  <c r="K351" i="8"/>
  <c r="J351" i="8"/>
  <c r="I351" i="8"/>
  <c r="H351" i="8"/>
  <c r="G351" i="8"/>
  <c r="F351" i="8"/>
  <c r="E351" i="8"/>
  <c r="D351" i="8"/>
  <c r="C351" i="8"/>
  <c r="B351" i="8"/>
  <c r="A351" i="8"/>
  <c r="X350" i="8"/>
  <c r="W350" i="8"/>
  <c r="V350" i="8"/>
  <c r="U350" i="8"/>
  <c r="T350" i="8"/>
  <c r="S350" i="8"/>
  <c r="R350" i="8"/>
  <c r="Q350" i="8"/>
  <c r="P350" i="8"/>
  <c r="O350" i="8"/>
  <c r="N350" i="8"/>
  <c r="M350" i="8"/>
  <c r="L350" i="8"/>
  <c r="K350" i="8"/>
  <c r="J350" i="8"/>
  <c r="I350" i="8"/>
  <c r="H350" i="8"/>
  <c r="G350" i="8"/>
  <c r="F350" i="8"/>
  <c r="E350" i="8"/>
  <c r="D350" i="8"/>
  <c r="C350" i="8"/>
  <c r="B350" i="8"/>
  <c r="A350" i="8"/>
  <c r="X349" i="8"/>
  <c r="W349" i="8"/>
  <c r="V349" i="8"/>
  <c r="U349" i="8"/>
  <c r="T349" i="8"/>
  <c r="S349" i="8"/>
  <c r="R349" i="8"/>
  <c r="Q349" i="8"/>
  <c r="P349" i="8"/>
  <c r="O349" i="8"/>
  <c r="N349" i="8"/>
  <c r="M349" i="8"/>
  <c r="L349" i="8"/>
  <c r="K349" i="8"/>
  <c r="J349" i="8"/>
  <c r="I349" i="8"/>
  <c r="H349" i="8"/>
  <c r="G349" i="8"/>
  <c r="F349" i="8"/>
  <c r="E349" i="8"/>
  <c r="D349" i="8"/>
  <c r="C349" i="8"/>
  <c r="B349" i="8"/>
  <c r="A349" i="8"/>
  <c r="X348" i="8"/>
  <c r="W348" i="8"/>
  <c r="V348" i="8"/>
  <c r="U348" i="8"/>
  <c r="T348" i="8"/>
  <c r="S348" i="8"/>
  <c r="R348" i="8"/>
  <c r="Q348" i="8"/>
  <c r="P348" i="8"/>
  <c r="O348" i="8"/>
  <c r="N348" i="8"/>
  <c r="M348" i="8"/>
  <c r="L348" i="8"/>
  <c r="K348" i="8"/>
  <c r="J348" i="8"/>
  <c r="I348" i="8"/>
  <c r="H348" i="8"/>
  <c r="G348" i="8"/>
  <c r="F348" i="8"/>
  <c r="E348" i="8"/>
  <c r="D348" i="8"/>
  <c r="C348" i="8"/>
  <c r="B348" i="8"/>
  <c r="A348" i="8"/>
  <c r="X347" i="8"/>
  <c r="W347" i="8"/>
  <c r="V347" i="8"/>
  <c r="U347" i="8"/>
  <c r="T347" i="8"/>
  <c r="S347" i="8"/>
  <c r="R347" i="8"/>
  <c r="Q347" i="8"/>
  <c r="P347" i="8"/>
  <c r="O347" i="8"/>
  <c r="N347" i="8"/>
  <c r="M347" i="8"/>
  <c r="L347" i="8"/>
  <c r="K347" i="8"/>
  <c r="J347" i="8"/>
  <c r="I347" i="8"/>
  <c r="H347" i="8"/>
  <c r="G347" i="8"/>
  <c r="F347" i="8"/>
  <c r="E347" i="8"/>
  <c r="D347" i="8"/>
  <c r="C347" i="8"/>
  <c r="B347" i="8"/>
  <c r="A347" i="8"/>
  <c r="X346" i="8"/>
  <c r="W346" i="8"/>
  <c r="V346" i="8"/>
  <c r="U346" i="8"/>
  <c r="T346" i="8"/>
  <c r="S346" i="8"/>
  <c r="R346" i="8"/>
  <c r="Q346" i="8"/>
  <c r="P346" i="8"/>
  <c r="O346" i="8"/>
  <c r="N346" i="8"/>
  <c r="M346" i="8"/>
  <c r="L346" i="8"/>
  <c r="K346" i="8"/>
  <c r="J346" i="8"/>
  <c r="I346" i="8"/>
  <c r="H346" i="8"/>
  <c r="G346" i="8"/>
  <c r="F346" i="8"/>
  <c r="E346" i="8"/>
  <c r="D346" i="8"/>
  <c r="C346" i="8"/>
  <c r="B346" i="8"/>
  <c r="A346" i="8"/>
  <c r="X345" i="8"/>
  <c r="W345" i="8"/>
  <c r="V345" i="8"/>
  <c r="U345" i="8"/>
  <c r="T345" i="8"/>
  <c r="S345" i="8"/>
  <c r="R345" i="8"/>
  <c r="Q345" i="8"/>
  <c r="P345" i="8"/>
  <c r="O345" i="8"/>
  <c r="N345" i="8"/>
  <c r="M345" i="8"/>
  <c r="L345" i="8"/>
  <c r="K345" i="8"/>
  <c r="J345" i="8"/>
  <c r="I345" i="8"/>
  <c r="H345" i="8"/>
  <c r="G345" i="8"/>
  <c r="F345" i="8"/>
  <c r="E345" i="8"/>
  <c r="D345" i="8"/>
  <c r="C345" i="8"/>
  <c r="B345" i="8"/>
  <c r="A345" i="8"/>
  <c r="X344" i="8"/>
  <c r="W344" i="8"/>
  <c r="V344" i="8"/>
  <c r="U344" i="8"/>
  <c r="T344" i="8"/>
  <c r="S344" i="8"/>
  <c r="R344" i="8"/>
  <c r="Q344" i="8"/>
  <c r="P344" i="8"/>
  <c r="O344" i="8"/>
  <c r="N344" i="8"/>
  <c r="M344" i="8"/>
  <c r="L344" i="8"/>
  <c r="K344" i="8"/>
  <c r="J344" i="8"/>
  <c r="I344" i="8"/>
  <c r="H344" i="8"/>
  <c r="G344" i="8"/>
  <c r="F344" i="8"/>
  <c r="E344" i="8"/>
  <c r="D344" i="8"/>
  <c r="C344" i="8"/>
  <c r="B344" i="8"/>
  <c r="A344" i="8"/>
  <c r="X343" i="8"/>
  <c r="W343" i="8"/>
  <c r="V343" i="8"/>
  <c r="U343" i="8"/>
  <c r="T343" i="8"/>
  <c r="S343" i="8"/>
  <c r="R343" i="8"/>
  <c r="Q343" i="8"/>
  <c r="P343" i="8"/>
  <c r="O343" i="8"/>
  <c r="N343" i="8"/>
  <c r="M343" i="8"/>
  <c r="L343" i="8"/>
  <c r="K343" i="8"/>
  <c r="J343" i="8"/>
  <c r="I343" i="8"/>
  <c r="H343" i="8"/>
  <c r="G343" i="8"/>
  <c r="F343" i="8"/>
  <c r="E343" i="8"/>
  <c r="D343" i="8"/>
  <c r="C343" i="8"/>
  <c r="B343" i="8"/>
  <c r="A343" i="8"/>
  <c r="X342" i="8"/>
  <c r="W342" i="8"/>
  <c r="V342" i="8"/>
  <c r="U342" i="8"/>
  <c r="T342" i="8"/>
  <c r="S342" i="8"/>
  <c r="R342" i="8"/>
  <c r="Q342" i="8"/>
  <c r="P342" i="8"/>
  <c r="O342" i="8"/>
  <c r="N342" i="8"/>
  <c r="M342" i="8"/>
  <c r="L342" i="8"/>
  <c r="K342" i="8"/>
  <c r="J342" i="8"/>
  <c r="I342" i="8"/>
  <c r="H342" i="8"/>
  <c r="G342" i="8"/>
  <c r="F342" i="8"/>
  <c r="E342" i="8"/>
  <c r="D342" i="8"/>
  <c r="C342" i="8"/>
  <c r="B342" i="8"/>
  <c r="A342" i="8"/>
  <c r="X341" i="8"/>
  <c r="W341" i="8"/>
  <c r="V341" i="8"/>
  <c r="U341" i="8"/>
  <c r="T341" i="8"/>
  <c r="S341" i="8"/>
  <c r="R341" i="8"/>
  <c r="Q341" i="8"/>
  <c r="P341" i="8"/>
  <c r="O341" i="8"/>
  <c r="N341" i="8"/>
  <c r="M341" i="8"/>
  <c r="L341" i="8"/>
  <c r="K341" i="8"/>
  <c r="J341" i="8"/>
  <c r="I341" i="8"/>
  <c r="H341" i="8"/>
  <c r="G341" i="8"/>
  <c r="F341" i="8"/>
  <c r="E341" i="8"/>
  <c r="D341" i="8"/>
  <c r="C341" i="8"/>
  <c r="B341" i="8"/>
  <c r="A341" i="8"/>
  <c r="X340" i="8"/>
  <c r="W340" i="8"/>
  <c r="V340" i="8"/>
  <c r="U340" i="8"/>
  <c r="T340" i="8"/>
  <c r="S340" i="8"/>
  <c r="R340" i="8"/>
  <c r="Q340" i="8"/>
  <c r="P340" i="8"/>
  <c r="O340" i="8"/>
  <c r="N340" i="8"/>
  <c r="M340" i="8"/>
  <c r="L340" i="8"/>
  <c r="K340" i="8"/>
  <c r="J340" i="8"/>
  <c r="I340" i="8"/>
  <c r="H340" i="8"/>
  <c r="G340" i="8"/>
  <c r="F340" i="8"/>
  <c r="E340" i="8"/>
  <c r="D340" i="8"/>
  <c r="C340" i="8"/>
  <c r="B340" i="8"/>
  <c r="A340" i="8"/>
  <c r="X339" i="8"/>
  <c r="W339" i="8"/>
  <c r="V339" i="8"/>
  <c r="U339" i="8"/>
  <c r="T339" i="8"/>
  <c r="S339" i="8"/>
  <c r="R339" i="8"/>
  <c r="Q339" i="8"/>
  <c r="P339" i="8"/>
  <c r="O339" i="8"/>
  <c r="N339" i="8"/>
  <c r="M339" i="8"/>
  <c r="L339" i="8"/>
  <c r="K339" i="8"/>
  <c r="J339" i="8"/>
  <c r="I339" i="8"/>
  <c r="H339" i="8"/>
  <c r="G339" i="8"/>
  <c r="F339" i="8"/>
  <c r="E339" i="8"/>
  <c r="D339" i="8"/>
  <c r="C339" i="8"/>
  <c r="B339" i="8"/>
  <c r="A339" i="8"/>
  <c r="X338" i="8"/>
  <c r="W338" i="8"/>
  <c r="V338" i="8"/>
  <c r="U338" i="8"/>
  <c r="T338" i="8"/>
  <c r="S338" i="8"/>
  <c r="R338" i="8"/>
  <c r="Q338" i="8"/>
  <c r="P338" i="8"/>
  <c r="O338" i="8"/>
  <c r="N338" i="8"/>
  <c r="M338" i="8"/>
  <c r="L338" i="8"/>
  <c r="K338" i="8"/>
  <c r="J338" i="8"/>
  <c r="I338" i="8"/>
  <c r="H338" i="8"/>
  <c r="G338" i="8"/>
  <c r="F338" i="8"/>
  <c r="E338" i="8"/>
  <c r="D338" i="8"/>
  <c r="C338" i="8"/>
  <c r="B338" i="8"/>
  <c r="A338" i="8"/>
  <c r="X337" i="8"/>
  <c r="W337" i="8"/>
  <c r="V337" i="8"/>
  <c r="U337" i="8"/>
  <c r="T337" i="8"/>
  <c r="S337" i="8"/>
  <c r="R337" i="8"/>
  <c r="Q337" i="8"/>
  <c r="P337" i="8"/>
  <c r="O337" i="8"/>
  <c r="N337" i="8"/>
  <c r="M337" i="8"/>
  <c r="L337" i="8"/>
  <c r="K337" i="8"/>
  <c r="J337" i="8"/>
  <c r="I337" i="8"/>
  <c r="H337" i="8"/>
  <c r="G337" i="8"/>
  <c r="F337" i="8"/>
  <c r="E337" i="8"/>
  <c r="D337" i="8"/>
  <c r="C337" i="8"/>
  <c r="B337" i="8"/>
  <c r="A337" i="8"/>
  <c r="X336" i="8"/>
  <c r="W336" i="8"/>
  <c r="V336" i="8"/>
  <c r="U336" i="8"/>
  <c r="T336" i="8"/>
  <c r="S336" i="8"/>
  <c r="R336" i="8"/>
  <c r="Q336" i="8"/>
  <c r="P336" i="8"/>
  <c r="O336" i="8"/>
  <c r="N336" i="8"/>
  <c r="M336" i="8"/>
  <c r="L336" i="8"/>
  <c r="K336" i="8"/>
  <c r="J336" i="8"/>
  <c r="I336" i="8"/>
  <c r="H336" i="8"/>
  <c r="G336" i="8"/>
  <c r="F336" i="8"/>
  <c r="E336" i="8"/>
  <c r="D336" i="8"/>
  <c r="C336" i="8"/>
  <c r="B336" i="8"/>
  <c r="A336" i="8"/>
  <c r="X335" i="8"/>
  <c r="W335" i="8"/>
  <c r="V335" i="8"/>
  <c r="U335" i="8"/>
  <c r="T335" i="8"/>
  <c r="S335" i="8"/>
  <c r="R335" i="8"/>
  <c r="Q335" i="8"/>
  <c r="P335" i="8"/>
  <c r="O335" i="8"/>
  <c r="N335" i="8"/>
  <c r="M335" i="8"/>
  <c r="L335" i="8"/>
  <c r="K335" i="8"/>
  <c r="J335" i="8"/>
  <c r="I335" i="8"/>
  <c r="H335" i="8"/>
  <c r="G335" i="8"/>
  <c r="F335" i="8"/>
  <c r="E335" i="8"/>
  <c r="D335" i="8"/>
  <c r="C335" i="8"/>
  <c r="B335" i="8"/>
  <c r="A335" i="8"/>
  <c r="X334" i="8"/>
  <c r="W334" i="8"/>
  <c r="V334" i="8"/>
  <c r="U334" i="8"/>
  <c r="T334" i="8"/>
  <c r="S334" i="8"/>
  <c r="R334" i="8"/>
  <c r="Q334" i="8"/>
  <c r="P334" i="8"/>
  <c r="O334" i="8"/>
  <c r="N334" i="8"/>
  <c r="M334" i="8"/>
  <c r="L334" i="8"/>
  <c r="K334" i="8"/>
  <c r="J334" i="8"/>
  <c r="I334" i="8"/>
  <c r="H334" i="8"/>
  <c r="G334" i="8"/>
  <c r="F334" i="8"/>
  <c r="E334" i="8"/>
  <c r="D334" i="8"/>
  <c r="C334" i="8"/>
  <c r="B334" i="8"/>
  <c r="A334" i="8"/>
  <c r="X333" i="8"/>
  <c r="W333" i="8"/>
  <c r="V333" i="8"/>
  <c r="U333" i="8"/>
  <c r="T333" i="8"/>
  <c r="S333" i="8"/>
  <c r="R333" i="8"/>
  <c r="Q333" i="8"/>
  <c r="P333" i="8"/>
  <c r="O333" i="8"/>
  <c r="N333" i="8"/>
  <c r="M333" i="8"/>
  <c r="L333" i="8"/>
  <c r="K333" i="8"/>
  <c r="J333" i="8"/>
  <c r="I333" i="8"/>
  <c r="H333" i="8"/>
  <c r="G333" i="8"/>
  <c r="F333" i="8"/>
  <c r="E333" i="8"/>
  <c r="D333" i="8"/>
  <c r="C333" i="8"/>
  <c r="B333" i="8"/>
  <c r="A333" i="8"/>
  <c r="X332" i="8"/>
  <c r="W332" i="8"/>
  <c r="V332" i="8"/>
  <c r="U332" i="8"/>
  <c r="T332" i="8"/>
  <c r="S332" i="8"/>
  <c r="R332" i="8"/>
  <c r="Q332" i="8"/>
  <c r="P332" i="8"/>
  <c r="O332" i="8"/>
  <c r="N332" i="8"/>
  <c r="M332" i="8"/>
  <c r="L332" i="8"/>
  <c r="K332" i="8"/>
  <c r="J332" i="8"/>
  <c r="I332" i="8"/>
  <c r="H332" i="8"/>
  <c r="G332" i="8"/>
  <c r="F332" i="8"/>
  <c r="E332" i="8"/>
  <c r="D332" i="8"/>
  <c r="C332" i="8"/>
  <c r="B332" i="8"/>
  <c r="A332" i="8"/>
  <c r="X331" i="8"/>
  <c r="W331" i="8"/>
  <c r="V331" i="8"/>
  <c r="U331" i="8"/>
  <c r="T331" i="8"/>
  <c r="S331" i="8"/>
  <c r="R331" i="8"/>
  <c r="Q331" i="8"/>
  <c r="P331" i="8"/>
  <c r="O331" i="8"/>
  <c r="N331" i="8"/>
  <c r="M331" i="8"/>
  <c r="L331" i="8"/>
  <c r="K331" i="8"/>
  <c r="J331" i="8"/>
  <c r="I331" i="8"/>
  <c r="H331" i="8"/>
  <c r="G331" i="8"/>
  <c r="F331" i="8"/>
  <c r="E331" i="8"/>
  <c r="D331" i="8"/>
  <c r="C331" i="8"/>
  <c r="B331" i="8"/>
  <c r="A331" i="8"/>
  <c r="X330" i="8"/>
  <c r="W330" i="8"/>
  <c r="V330" i="8"/>
  <c r="U330" i="8"/>
  <c r="T330" i="8"/>
  <c r="S330" i="8"/>
  <c r="R330" i="8"/>
  <c r="Q330" i="8"/>
  <c r="P330" i="8"/>
  <c r="O330" i="8"/>
  <c r="N330" i="8"/>
  <c r="M330" i="8"/>
  <c r="L330" i="8"/>
  <c r="K330" i="8"/>
  <c r="J330" i="8"/>
  <c r="I330" i="8"/>
  <c r="H330" i="8"/>
  <c r="G330" i="8"/>
  <c r="F330" i="8"/>
  <c r="E330" i="8"/>
  <c r="D330" i="8"/>
  <c r="C330" i="8"/>
  <c r="B330" i="8"/>
  <c r="A330" i="8"/>
  <c r="X329" i="8"/>
  <c r="W329" i="8"/>
  <c r="V329" i="8"/>
  <c r="U329" i="8"/>
  <c r="T329" i="8"/>
  <c r="S329" i="8"/>
  <c r="R329" i="8"/>
  <c r="Q329" i="8"/>
  <c r="P329" i="8"/>
  <c r="O329" i="8"/>
  <c r="N329" i="8"/>
  <c r="M329" i="8"/>
  <c r="L329" i="8"/>
  <c r="K329" i="8"/>
  <c r="J329" i="8"/>
  <c r="I329" i="8"/>
  <c r="H329" i="8"/>
  <c r="G329" i="8"/>
  <c r="F329" i="8"/>
  <c r="E329" i="8"/>
  <c r="D329" i="8"/>
  <c r="C329" i="8"/>
  <c r="B329" i="8"/>
  <c r="A329" i="8"/>
  <c r="X328" i="8"/>
  <c r="W328" i="8"/>
  <c r="V328" i="8"/>
  <c r="U328" i="8"/>
  <c r="T328" i="8"/>
  <c r="S328" i="8"/>
  <c r="R328" i="8"/>
  <c r="Q328" i="8"/>
  <c r="P328" i="8"/>
  <c r="O328" i="8"/>
  <c r="N328" i="8"/>
  <c r="M328" i="8"/>
  <c r="L328" i="8"/>
  <c r="K328" i="8"/>
  <c r="J328" i="8"/>
  <c r="I328" i="8"/>
  <c r="H328" i="8"/>
  <c r="G328" i="8"/>
  <c r="F328" i="8"/>
  <c r="E328" i="8"/>
  <c r="D328" i="8"/>
  <c r="C328" i="8"/>
  <c r="B328" i="8"/>
  <c r="A328" i="8"/>
  <c r="X327" i="8"/>
  <c r="W327" i="8"/>
  <c r="V327" i="8"/>
  <c r="U327" i="8"/>
  <c r="T327" i="8"/>
  <c r="S327" i="8"/>
  <c r="R327" i="8"/>
  <c r="Q327" i="8"/>
  <c r="P327" i="8"/>
  <c r="O327" i="8"/>
  <c r="N327" i="8"/>
  <c r="M327" i="8"/>
  <c r="L327" i="8"/>
  <c r="K327" i="8"/>
  <c r="J327" i="8"/>
  <c r="I327" i="8"/>
  <c r="H327" i="8"/>
  <c r="G327" i="8"/>
  <c r="F327" i="8"/>
  <c r="E327" i="8"/>
  <c r="D327" i="8"/>
  <c r="C327" i="8"/>
  <c r="B327" i="8"/>
  <c r="A327" i="8"/>
  <c r="X326" i="8"/>
  <c r="W326" i="8"/>
  <c r="V326" i="8"/>
  <c r="U326" i="8"/>
  <c r="T326" i="8"/>
  <c r="S326" i="8"/>
  <c r="R326" i="8"/>
  <c r="Q326" i="8"/>
  <c r="P326" i="8"/>
  <c r="O326" i="8"/>
  <c r="N326" i="8"/>
  <c r="M326" i="8"/>
  <c r="L326" i="8"/>
  <c r="K326" i="8"/>
  <c r="J326" i="8"/>
  <c r="I326" i="8"/>
  <c r="H326" i="8"/>
  <c r="G326" i="8"/>
  <c r="F326" i="8"/>
  <c r="E326" i="8"/>
  <c r="D326" i="8"/>
  <c r="C326" i="8"/>
  <c r="B326" i="8"/>
  <c r="A326" i="8"/>
  <c r="X325" i="8"/>
  <c r="W325" i="8"/>
  <c r="V325" i="8"/>
  <c r="U325" i="8"/>
  <c r="T325" i="8"/>
  <c r="S325" i="8"/>
  <c r="R325" i="8"/>
  <c r="Q325" i="8"/>
  <c r="P325" i="8"/>
  <c r="O325" i="8"/>
  <c r="N325" i="8"/>
  <c r="M325" i="8"/>
  <c r="L325" i="8"/>
  <c r="K325" i="8"/>
  <c r="J325" i="8"/>
  <c r="I325" i="8"/>
  <c r="H325" i="8"/>
  <c r="G325" i="8"/>
  <c r="F325" i="8"/>
  <c r="E325" i="8"/>
  <c r="D325" i="8"/>
  <c r="C325" i="8"/>
  <c r="B325" i="8"/>
  <c r="A325" i="8"/>
  <c r="X324" i="8"/>
  <c r="W324" i="8"/>
  <c r="V324" i="8"/>
  <c r="U324" i="8"/>
  <c r="T324" i="8"/>
  <c r="S324" i="8"/>
  <c r="R324" i="8"/>
  <c r="Q324" i="8"/>
  <c r="P324" i="8"/>
  <c r="O324" i="8"/>
  <c r="N324" i="8"/>
  <c r="M324" i="8"/>
  <c r="L324" i="8"/>
  <c r="K324" i="8"/>
  <c r="J324" i="8"/>
  <c r="I324" i="8"/>
  <c r="H324" i="8"/>
  <c r="G324" i="8"/>
  <c r="F324" i="8"/>
  <c r="E324" i="8"/>
  <c r="D324" i="8"/>
  <c r="C324" i="8"/>
  <c r="B324" i="8"/>
  <c r="A324" i="8"/>
  <c r="X323" i="8"/>
  <c r="W323" i="8"/>
  <c r="V323" i="8"/>
  <c r="U323" i="8"/>
  <c r="T323" i="8"/>
  <c r="S323" i="8"/>
  <c r="R323" i="8"/>
  <c r="Q323" i="8"/>
  <c r="P323" i="8"/>
  <c r="O323" i="8"/>
  <c r="N323" i="8"/>
  <c r="M323" i="8"/>
  <c r="L323" i="8"/>
  <c r="K323" i="8"/>
  <c r="J323" i="8"/>
  <c r="I323" i="8"/>
  <c r="H323" i="8"/>
  <c r="G323" i="8"/>
  <c r="F323" i="8"/>
  <c r="E323" i="8"/>
  <c r="D323" i="8"/>
  <c r="C323" i="8"/>
  <c r="B323" i="8"/>
  <c r="A323" i="8"/>
  <c r="X322" i="8"/>
  <c r="W322" i="8"/>
  <c r="V322" i="8"/>
  <c r="U322" i="8"/>
  <c r="T322" i="8"/>
  <c r="S322" i="8"/>
  <c r="R322" i="8"/>
  <c r="Q322" i="8"/>
  <c r="P322" i="8"/>
  <c r="O322" i="8"/>
  <c r="N322" i="8"/>
  <c r="M322" i="8"/>
  <c r="L322" i="8"/>
  <c r="K322" i="8"/>
  <c r="J322" i="8"/>
  <c r="I322" i="8"/>
  <c r="H322" i="8"/>
  <c r="G322" i="8"/>
  <c r="F322" i="8"/>
  <c r="E322" i="8"/>
  <c r="D322" i="8"/>
  <c r="C322" i="8"/>
  <c r="B322" i="8"/>
  <c r="A322" i="8"/>
  <c r="X321" i="8"/>
  <c r="W321" i="8"/>
  <c r="V321" i="8"/>
  <c r="U321" i="8"/>
  <c r="T321" i="8"/>
  <c r="S321" i="8"/>
  <c r="R321" i="8"/>
  <c r="Q321" i="8"/>
  <c r="P321" i="8"/>
  <c r="O321" i="8"/>
  <c r="N321" i="8"/>
  <c r="M321" i="8"/>
  <c r="L321" i="8"/>
  <c r="K321" i="8"/>
  <c r="J321" i="8"/>
  <c r="I321" i="8"/>
  <c r="H321" i="8"/>
  <c r="G321" i="8"/>
  <c r="F321" i="8"/>
  <c r="E321" i="8"/>
  <c r="D321" i="8"/>
  <c r="C321" i="8"/>
  <c r="B321" i="8"/>
  <c r="A321" i="8"/>
  <c r="X320" i="8"/>
  <c r="W320" i="8"/>
  <c r="V320" i="8"/>
  <c r="U320" i="8"/>
  <c r="T320" i="8"/>
  <c r="S320" i="8"/>
  <c r="R320" i="8"/>
  <c r="Q320" i="8"/>
  <c r="P320" i="8"/>
  <c r="O320" i="8"/>
  <c r="N320" i="8"/>
  <c r="M320" i="8"/>
  <c r="L320" i="8"/>
  <c r="K320" i="8"/>
  <c r="J320" i="8"/>
  <c r="I320" i="8"/>
  <c r="H320" i="8"/>
  <c r="G320" i="8"/>
  <c r="F320" i="8"/>
  <c r="E320" i="8"/>
  <c r="D320" i="8"/>
  <c r="C320" i="8"/>
  <c r="B320" i="8"/>
  <c r="A320" i="8"/>
  <c r="X319" i="8"/>
  <c r="W319" i="8"/>
  <c r="V319" i="8"/>
  <c r="U319" i="8"/>
  <c r="T319" i="8"/>
  <c r="S319" i="8"/>
  <c r="R319" i="8"/>
  <c r="Q319" i="8"/>
  <c r="P319" i="8"/>
  <c r="O319" i="8"/>
  <c r="N319" i="8"/>
  <c r="M319" i="8"/>
  <c r="L319" i="8"/>
  <c r="K319" i="8"/>
  <c r="J319" i="8"/>
  <c r="I319" i="8"/>
  <c r="H319" i="8"/>
  <c r="G319" i="8"/>
  <c r="F319" i="8"/>
  <c r="E319" i="8"/>
  <c r="D319" i="8"/>
  <c r="C319" i="8"/>
  <c r="B319" i="8"/>
  <c r="A319" i="8"/>
  <c r="X318" i="8"/>
  <c r="W318" i="8"/>
  <c r="V318" i="8"/>
  <c r="U318" i="8"/>
  <c r="T318" i="8"/>
  <c r="S318" i="8"/>
  <c r="R318" i="8"/>
  <c r="Q318" i="8"/>
  <c r="P318" i="8"/>
  <c r="O318" i="8"/>
  <c r="N318" i="8"/>
  <c r="M318" i="8"/>
  <c r="L318" i="8"/>
  <c r="K318" i="8"/>
  <c r="J318" i="8"/>
  <c r="I318" i="8"/>
  <c r="H318" i="8"/>
  <c r="G318" i="8"/>
  <c r="F318" i="8"/>
  <c r="E318" i="8"/>
  <c r="D318" i="8"/>
  <c r="C318" i="8"/>
  <c r="B318" i="8"/>
  <c r="A318" i="8"/>
  <c r="X317" i="8"/>
  <c r="W317" i="8"/>
  <c r="V317" i="8"/>
  <c r="U317" i="8"/>
  <c r="T317" i="8"/>
  <c r="S317" i="8"/>
  <c r="R317" i="8"/>
  <c r="Q317" i="8"/>
  <c r="P317" i="8"/>
  <c r="O317" i="8"/>
  <c r="N317" i="8"/>
  <c r="M317" i="8"/>
  <c r="L317" i="8"/>
  <c r="K317" i="8"/>
  <c r="J317" i="8"/>
  <c r="I317" i="8"/>
  <c r="H317" i="8"/>
  <c r="G317" i="8"/>
  <c r="F317" i="8"/>
  <c r="E317" i="8"/>
  <c r="D317" i="8"/>
  <c r="C317" i="8"/>
  <c r="B317" i="8"/>
  <c r="A317" i="8"/>
  <c r="X316" i="8"/>
  <c r="W316" i="8"/>
  <c r="V316" i="8"/>
  <c r="U316" i="8"/>
  <c r="T316" i="8"/>
  <c r="S316" i="8"/>
  <c r="R316" i="8"/>
  <c r="Q316" i="8"/>
  <c r="P316" i="8"/>
  <c r="O316" i="8"/>
  <c r="N316" i="8"/>
  <c r="M316" i="8"/>
  <c r="L316" i="8"/>
  <c r="K316" i="8"/>
  <c r="J316" i="8"/>
  <c r="I316" i="8"/>
  <c r="H316" i="8"/>
  <c r="G316" i="8"/>
  <c r="F316" i="8"/>
  <c r="E316" i="8"/>
  <c r="D316" i="8"/>
  <c r="C316" i="8"/>
  <c r="B316" i="8"/>
  <c r="A316" i="8"/>
  <c r="X315" i="8"/>
  <c r="W315" i="8"/>
  <c r="V315" i="8"/>
  <c r="U315" i="8"/>
  <c r="T315" i="8"/>
  <c r="S315" i="8"/>
  <c r="R315" i="8"/>
  <c r="Q315" i="8"/>
  <c r="P315" i="8"/>
  <c r="O315" i="8"/>
  <c r="N315" i="8"/>
  <c r="M315" i="8"/>
  <c r="L315" i="8"/>
  <c r="K315" i="8"/>
  <c r="J315" i="8"/>
  <c r="I315" i="8"/>
  <c r="H315" i="8"/>
  <c r="G315" i="8"/>
  <c r="F315" i="8"/>
  <c r="E315" i="8"/>
  <c r="D315" i="8"/>
  <c r="C315" i="8"/>
  <c r="B315" i="8"/>
  <c r="A315" i="8"/>
  <c r="X314" i="8"/>
  <c r="W314" i="8"/>
  <c r="V314" i="8"/>
  <c r="U314" i="8"/>
  <c r="T314" i="8"/>
  <c r="S314" i="8"/>
  <c r="R314" i="8"/>
  <c r="Q314" i="8"/>
  <c r="P314" i="8"/>
  <c r="O314" i="8"/>
  <c r="N314" i="8"/>
  <c r="M314" i="8"/>
  <c r="L314" i="8"/>
  <c r="K314" i="8"/>
  <c r="J314" i="8"/>
  <c r="I314" i="8"/>
  <c r="H314" i="8"/>
  <c r="G314" i="8"/>
  <c r="F314" i="8"/>
  <c r="E314" i="8"/>
  <c r="D314" i="8"/>
  <c r="C314" i="8"/>
  <c r="B314" i="8"/>
  <c r="A314" i="8"/>
  <c r="X313" i="8"/>
  <c r="W313" i="8"/>
  <c r="V313" i="8"/>
  <c r="U313" i="8"/>
  <c r="T313" i="8"/>
  <c r="S313" i="8"/>
  <c r="R313" i="8"/>
  <c r="Q313" i="8"/>
  <c r="P313" i="8"/>
  <c r="O313" i="8"/>
  <c r="N313" i="8"/>
  <c r="M313" i="8"/>
  <c r="L313" i="8"/>
  <c r="K313" i="8"/>
  <c r="J313" i="8"/>
  <c r="I313" i="8"/>
  <c r="H313" i="8"/>
  <c r="G313" i="8"/>
  <c r="F313" i="8"/>
  <c r="E313" i="8"/>
  <c r="D313" i="8"/>
  <c r="C313" i="8"/>
  <c r="B313" i="8"/>
  <c r="A313" i="8"/>
  <c r="X312" i="8"/>
  <c r="W312" i="8"/>
  <c r="V312" i="8"/>
  <c r="U312" i="8"/>
  <c r="T312" i="8"/>
  <c r="S312" i="8"/>
  <c r="R312" i="8"/>
  <c r="Q312" i="8"/>
  <c r="P312" i="8"/>
  <c r="O312" i="8"/>
  <c r="N312" i="8"/>
  <c r="M312" i="8"/>
  <c r="L312" i="8"/>
  <c r="K312" i="8"/>
  <c r="J312" i="8"/>
  <c r="I312" i="8"/>
  <c r="H312" i="8"/>
  <c r="G312" i="8"/>
  <c r="F312" i="8"/>
  <c r="E312" i="8"/>
  <c r="D312" i="8"/>
  <c r="C312" i="8"/>
  <c r="B312" i="8"/>
  <c r="A312" i="8"/>
  <c r="X311" i="8"/>
  <c r="W311" i="8"/>
  <c r="V311" i="8"/>
  <c r="U311" i="8"/>
  <c r="T311" i="8"/>
  <c r="S311" i="8"/>
  <c r="R311" i="8"/>
  <c r="Q311" i="8"/>
  <c r="P311" i="8"/>
  <c r="O311" i="8"/>
  <c r="N311" i="8"/>
  <c r="M311" i="8"/>
  <c r="L311" i="8"/>
  <c r="K311" i="8"/>
  <c r="J311" i="8"/>
  <c r="I311" i="8"/>
  <c r="H311" i="8"/>
  <c r="G311" i="8"/>
  <c r="F311" i="8"/>
  <c r="E311" i="8"/>
  <c r="D311" i="8"/>
  <c r="C311" i="8"/>
  <c r="B311" i="8"/>
  <c r="A311" i="8"/>
  <c r="X310" i="8"/>
  <c r="W310" i="8"/>
  <c r="V310" i="8"/>
  <c r="U310" i="8"/>
  <c r="T310" i="8"/>
  <c r="S310" i="8"/>
  <c r="R310" i="8"/>
  <c r="Q310" i="8"/>
  <c r="P310" i="8"/>
  <c r="O310" i="8"/>
  <c r="N310" i="8"/>
  <c r="M310" i="8"/>
  <c r="L310" i="8"/>
  <c r="K310" i="8"/>
  <c r="J310" i="8"/>
  <c r="I310" i="8"/>
  <c r="H310" i="8"/>
  <c r="G310" i="8"/>
  <c r="F310" i="8"/>
  <c r="E310" i="8"/>
  <c r="D310" i="8"/>
  <c r="C310" i="8"/>
  <c r="B310" i="8"/>
  <c r="A310" i="8"/>
  <c r="X309" i="8"/>
  <c r="W309" i="8"/>
  <c r="V309" i="8"/>
  <c r="U309" i="8"/>
  <c r="T309" i="8"/>
  <c r="S309" i="8"/>
  <c r="R309" i="8"/>
  <c r="Q309" i="8"/>
  <c r="P309" i="8"/>
  <c r="O309" i="8"/>
  <c r="N309" i="8"/>
  <c r="M309" i="8"/>
  <c r="L309" i="8"/>
  <c r="K309" i="8"/>
  <c r="J309" i="8"/>
  <c r="I309" i="8"/>
  <c r="H309" i="8"/>
  <c r="G309" i="8"/>
  <c r="F309" i="8"/>
  <c r="E309" i="8"/>
  <c r="D309" i="8"/>
  <c r="C309" i="8"/>
  <c r="B309" i="8"/>
  <c r="A309" i="8"/>
  <c r="X308" i="8"/>
  <c r="W308" i="8"/>
  <c r="V308" i="8"/>
  <c r="U308" i="8"/>
  <c r="T308" i="8"/>
  <c r="S308" i="8"/>
  <c r="R308" i="8"/>
  <c r="Q308" i="8"/>
  <c r="P308" i="8"/>
  <c r="O308" i="8"/>
  <c r="N308" i="8"/>
  <c r="M308" i="8"/>
  <c r="L308" i="8"/>
  <c r="K308" i="8"/>
  <c r="J308" i="8"/>
  <c r="I308" i="8"/>
  <c r="H308" i="8"/>
  <c r="G308" i="8"/>
  <c r="F308" i="8"/>
  <c r="E308" i="8"/>
  <c r="D308" i="8"/>
  <c r="C308" i="8"/>
  <c r="B308" i="8"/>
  <c r="A308" i="8"/>
  <c r="X307" i="8"/>
  <c r="W307" i="8"/>
  <c r="V307" i="8"/>
  <c r="U307" i="8"/>
  <c r="T307" i="8"/>
  <c r="S307" i="8"/>
  <c r="R307" i="8"/>
  <c r="Q307" i="8"/>
  <c r="P307" i="8"/>
  <c r="O307" i="8"/>
  <c r="N307" i="8"/>
  <c r="M307" i="8"/>
  <c r="L307" i="8"/>
  <c r="K307" i="8"/>
  <c r="J307" i="8"/>
  <c r="I307" i="8"/>
  <c r="H307" i="8"/>
  <c r="G307" i="8"/>
  <c r="F307" i="8"/>
  <c r="E307" i="8"/>
  <c r="D307" i="8"/>
  <c r="C307" i="8"/>
  <c r="B307" i="8"/>
  <c r="A307" i="8"/>
  <c r="X306" i="8"/>
  <c r="W306" i="8"/>
  <c r="V306" i="8"/>
  <c r="U306" i="8"/>
  <c r="T306" i="8"/>
  <c r="S306" i="8"/>
  <c r="R306" i="8"/>
  <c r="Q306" i="8"/>
  <c r="P306" i="8"/>
  <c r="O306" i="8"/>
  <c r="N306" i="8"/>
  <c r="M306" i="8"/>
  <c r="L306" i="8"/>
  <c r="K306" i="8"/>
  <c r="J306" i="8"/>
  <c r="I306" i="8"/>
  <c r="H306" i="8"/>
  <c r="G306" i="8"/>
  <c r="F306" i="8"/>
  <c r="E306" i="8"/>
  <c r="D306" i="8"/>
  <c r="C306" i="8"/>
  <c r="B306" i="8"/>
  <c r="A306" i="8"/>
  <c r="X305" i="8"/>
  <c r="W305" i="8"/>
  <c r="V305" i="8"/>
  <c r="U305" i="8"/>
  <c r="T305" i="8"/>
  <c r="S305" i="8"/>
  <c r="R305" i="8"/>
  <c r="Q305" i="8"/>
  <c r="P305" i="8"/>
  <c r="O305" i="8"/>
  <c r="N305" i="8"/>
  <c r="M305" i="8"/>
  <c r="L305" i="8"/>
  <c r="K305" i="8"/>
  <c r="J305" i="8"/>
  <c r="I305" i="8"/>
  <c r="H305" i="8"/>
  <c r="G305" i="8"/>
  <c r="F305" i="8"/>
  <c r="E305" i="8"/>
  <c r="D305" i="8"/>
  <c r="C305" i="8"/>
  <c r="B305" i="8"/>
  <c r="A305" i="8"/>
  <c r="X304" i="8"/>
  <c r="W304" i="8"/>
  <c r="V304" i="8"/>
  <c r="U304" i="8"/>
  <c r="T304" i="8"/>
  <c r="S304" i="8"/>
  <c r="R304" i="8"/>
  <c r="Q304" i="8"/>
  <c r="P304" i="8"/>
  <c r="O304" i="8"/>
  <c r="N304" i="8"/>
  <c r="M304" i="8"/>
  <c r="L304" i="8"/>
  <c r="K304" i="8"/>
  <c r="J304" i="8"/>
  <c r="I304" i="8"/>
  <c r="H304" i="8"/>
  <c r="G304" i="8"/>
  <c r="F304" i="8"/>
  <c r="E304" i="8"/>
  <c r="D304" i="8"/>
  <c r="C304" i="8"/>
  <c r="B304" i="8"/>
  <c r="A304" i="8"/>
  <c r="X303" i="8"/>
  <c r="W303" i="8"/>
  <c r="V303" i="8"/>
  <c r="U303" i="8"/>
  <c r="T303" i="8"/>
  <c r="S303" i="8"/>
  <c r="R303" i="8"/>
  <c r="Q303" i="8"/>
  <c r="P303" i="8"/>
  <c r="O303" i="8"/>
  <c r="N303" i="8"/>
  <c r="M303" i="8"/>
  <c r="L303" i="8"/>
  <c r="K303" i="8"/>
  <c r="J303" i="8"/>
  <c r="I303" i="8"/>
  <c r="H303" i="8"/>
  <c r="G303" i="8"/>
  <c r="F303" i="8"/>
  <c r="E303" i="8"/>
  <c r="D303" i="8"/>
  <c r="C303" i="8"/>
  <c r="B303" i="8"/>
  <c r="A303" i="8"/>
  <c r="X302" i="8"/>
  <c r="W302" i="8"/>
  <c r="V302" i="8"/>
  <c r="U302" i="8"/>
  <c r="T302" i="8"/>
  <c r="S302" i="8"/>
  <c r="R302" i="8"/>
  <c r="Q302" i="8"/>
  <c r="P302" i="8"/>
  <c r="O302" i="8"/>
  <c r="N302" i="8"/>
  <c r="M302" i="8"/>
  <c r="L302" i="8"/>
  <c r="K302" i="8"/>
  <c r="J302" i="8"/>
  <c r="I302" i="8"/>
  <c r="H302" i="8"/>
  <c r="G302" i="8"/>
  <c r="F302" i="8"/>
  <c r="E302" i="8"/>
  <c r="D302" i="8"/>
  <c r="C302" i="8"/>
  <c r="B302" i="8"/>
  <c r="A302" i="8"/>
  <c r="X301" i="8"/>
  <c r="W301" i="8"/>
  <c r="V301" i="8"/>
  <c r="U301" i="8"/>
  <c r="T301" i="8"/>
  <c r="S301" i="8"/>
  <c r="R301" i="8"/>
  <c r="Q301" i="8"/>
  <c r="P301" i="8"/>
  <c r="O301" i="8"/>
  <c r="N301" i="8"/>
  <c r="M301" i="8"/>
  <c r="L301" i="8"/>
  <c r="K301" i="8"/>
  <c r="J301" i="8"/>
  <c r="I301" i="8"/>
  <c r="H301" i="8"/>
  <c r="G301" i="8"/>
  <c r="F301" i="8"/>
  <c r="E301" i="8"/>
  <c r="D301" i="8"/>
  <c r="C301" i="8"/>
  <c r="B301" i="8"/>
  <c r="A301" i="8"/>
  <c r="X300" i="8"/>
  <c r="W300" i="8"/>
  <c r="V300" i="8"/>
  <c r="U300" i="8"/>
  <c r="T300" i="8"/>
  <c r="S300" i="8"/>
  <c r="R300" i="8"/>
  <c r="Q300" i="8"/>
  <c r="P300" i="8"/>
  <c r="O300" i="8"/>
  <c r="N300" i="8"/>
  <c r="M300" i="8"/>
  <c r="L300" i="8"/>
  <c r="K300" i="8"/>
  <c r="J300" i="8"/>
  <c r="I300" i="8"/>
  <c r="H300" i="8"/>
  <c r="G300" i="8"/>
  <c r="F300" i="8"/>
  <c r="E300" i="8"/>
  <c r="D300" i="8"/>
  <c r="C300" i="8"/>
  <c r="B300" i="8"/>
  <c r="A300" i="8"/>
  <c r="X299" i="8"/>
  <c r="W299" i="8"/>
  <c r="V299" i="8"/>
  <c r="U299" i="8"/>
  <c r="T299" i="8"/>
  <c r="S299" i="8"/>
  <c r="R299" i="8"/>
  <c r="Q299" i="8"/>
  <c r="P299" i="8"/>
  <c r="O299" i="8"/>
  <c r="N299" i="8"/>
  <c r="M299" i="8"/>
  <c r="L299" i="8"/>
  <c r="K299" i="8"/>
  <c r="J299" i="8"/>
  <c r="I299" i="8"/>
  <c r="H299" i="8"/>
  <c r="G299" i="8"/>
  <c r="F299" i="8"/>
  <c r="E299" i="8"/>
  <c r="D299" i="8"/>
  <c r="C299" i="8"/>
  <c r="B299" i="8"/>
  <c r="A299" i="8"/>
  <c r="X298" i="8"/>
  <c r="W298" i="8"/>
  <c r="V298" i="8"/>
  <c r="U298" i="8"/>
  <c r="T298" i="8"/>
  <c r="S298" i="8"/>
  <c r="R298" i="8"/>
  <c r="Q298" i="8"/>
  <c r="P298" i="8"/>
  <c r="O298" i="8"/>
  <c r="N298" i="8"/>
  <c r="M298" i="8"/>
  <c r="L298" i="8"/>
  <c r="K298" i="8"/>
  <c r="J298" i="8"/>
  <c r="I298" i="8"/>
  <c r="H298" i="8"/>
  <c r="G298" i="8"/>
  <c r="F298" i="8"/>
  <c r="E298" i="8"/>
  <c r="D298" i="8"/>
  <c r="C298" i="8"/>
  <c r="B298" i="8"/>
  <c r="A298" i="8"/>
  <c r="X297" i="8"/>
  <c r="W297" i="8"/>
  <c r="V297" i="8"/>
  <c r="U297" i="8"/>
  <c r="T297" i="8"/>
  <c r="S297" i="8"/>
  <c r="R297" i="8"/>
  <c r="Q297" i="8"/>
  <c r="P297" i="8"/>
  <c r="O297" i="8"/>
  <c r="N297" i="8"/>
  <c r="M297" i="8"/>
  <c r="L297" i="8"/>
  <c r="K297" i="8"/>
  <c r="J297" i="8"/>
  <c r="I297" i="8"/>
  <c r="H297" i="8"/>
  <c r="G297" i="8"/>
  <c r="F297" i="8"/>
  <c r="E297" i="8"/>
  <c r="D297" i="8"/>
  <c r="C297" i="8"/>
  <c r="B297" i="8"/>
  <c r="A297" i="8"/>
  <c r="X296" i="8"/>
  <c r="W296" i="8"/>
  <c r="V296" i="8"/>
  <c r="U296" i="8"/>
  <c r="T296" i="8"/>
  <c r="S296" i="8"/>
  <c r="R296" i="8"/>
  <c r="Q296" i="8"/>
  <c r="P296" i="8"/>
  <c r="O296" i="8"/>
  <c r="N296" i="8"/>
  <c r="M296" i="8"/>
  <c r="L296" i="8"/>
  <c r="K296" i="8"/>
  <c r="J296" i="8"/>
  <c r="I296" i="8"/>
  <c r="H296" i="8"/>
  <c r="G296" i="8"/>
  <c r="F296" i="8"/>
  <c r="E296" i="8"/>
  <c r="D296" i="8"/>
  <c r="C296" i="8"/>
  <c r="B296" i="8"/>
  <c r="A296" i="8"/>
  <c r="X295" i="8"/>
  <c r="W295" i="8"/>
  <c r="V295" i="8"/>
  <c r="U295" i="8"/>
  <c r="T295" i="8"/>
  <c r="S295" i="8"/>
  <c r="R295" i="8"/>
  <c r="Q295" i="8"/>
  <c r="P295" i="8"/>
  <c r="O295" i="8"/>
  <c r="N295" i="8"/>
  <c r="M295" i="8"/>
  <c r="L295" i="8"/>
  <c r="K295" i="8"/>
  <c r="J295" i="8"/>
  <c r="I295" i="8"/>
  <c r="H295" i="8"/>
  <c r="G295" i="8"/>
  <c r="F295" i="8"/>
  <c r="E295" i="8"/>
  <c r="D295" i="8"/>
  <c r="C295" i="8"/>
  <c r="B295" i="8"/>
  <c r="A295" i="8"/>
  <c r="X294" i="8"/>
  <c r="W294" i="8"/>
  <c r="V294" i="8"/>
  <c r="U294" i="8"/>
  <c r="T294" i="8"/>
  <c r="S294" i="8"/>
  <c r="R294" i="8"/>
  <c r="Q294" i="8"/>
  <c r="P294" i="8"/>
  <c r="O294" i="8"/>
  <c r="N294" i="8"/>
  <c r="M294" i="8"/>
  <c r="L294" i="8"/>
  <c r="K294" i="8"/>
  <c r="J294" i="8"/>
  <c r="I294" i="8"/>
  <c r="H294" i="8"/>
  <c r="G294" i="8"/>
  <c r="F294" i="8"/>
  <c r="E294" i="8"/>
  <c r="D294" i="8"/>
  <c r="C294" i="8"/>
  <c r="B294" i="8"/>
  <c r="A294" i="8"/>
  <c r="X293" i="8"/>
  <c r="W293" i="8"/>
  <c r="V293" i="8"/>
  <c r="U293" i="8"/>
  <c r="T293" i="8"/>
  <c r="S293" i="8"/>
  <c r="R293" i="8"/>
  <c r="Q293" i="8"/>
  <c r="P293" i="8"/>
  <c r="O293" i="8"/>
  <c r="N293" i="8"/>
  <c r="M293" i="8"/>
  <c r="L293" i="8"/>
  <c r="K293" i="8"/>
  <c r="J293" i="8"/>
  <c r="I293" i="8"/>
  <c r="H293" i="8"/>
  <c r="G293" i="8"/>
  <c r="F293" i="8"/>
  <c r="E293" i="8"/>
  <c r="D293" i="8"/>
  <c r="C293" i="8"/>
  <c r="B293" i="8"/>
  <c r="A293" i="8"/>
  <c r="X292" i="8"/>
  <c r="W292" i="8"/>
  <c r="V292" i="8"/>
  <c r="U292" i="8"/>
  <c r="T292" i="8"/>
  <c r="S292" i="8"/>
  <c r="R292" i="8"/>
  <c r="Q292" i="8"/>
  <c r="P292" i="8"/>
  <c r="O292" i="8"/>
  <c r="N292" i="8"/>
  <c r="M292" i="8"/>
  <c r="L292" i="8"/>
  <c r="K292" i="8"/>
  <c r="J292" i="8"/>
  <c r="I292" i="8"/>
  <c r="H292" i="8"/>
  <c r="G292" i="8"/>
  <c r="F292" i="8"/>
  <c r="E292" i="8"/>
  <c r="D292" i="8"/>
  <c r="C292" i="8"/>
  <c r="B292" i="8"/>
  <c r="A292" i="8"/>
  <c r="X291" i="8"/>
  <c r="W291" i="8"/>
  <c r="V291" i="8"/>
  <c r="U291" i="8"/>
  <c r="T291" i="8"/>
  <c r="S291" i="8"/>
  <c r="R291" i="8"/>
  <c r="Q291" i="8"/>
  <c r="P291" i="8"/>
  <c r="O291" i="8"/>
  <c r="N291" i="8"/>
  <c r="M291" i="8"/>
  <c r="L291" i="8"/>
  <c r="K291" i="8"/>
  <c r="J291" i="8"/>
  <c r="I291" i="8"/>
  <c r="H291" i="8"/>
  <c r="G291" i="8"/>
  <c r="F291" i="8"/>
  <c r="E291" i="8"/>
  <c r="D291" i="8"/>
  <c r="C291" i="8"/>
  <c r="B291" i="8"/>
  <c r="A291" i="8"/>
  <c r="X290" i="8"/>
  <c r="W290" i="8"/>
  <c r="V290" i="8"/>
  <c r="U290" i="8"/>
  <c r="T290" i="8"/>
  <c r="S290" i="8"/>
  <c r="R290" i="8"/>
  <c r="Q290" i="8"/>
  <c r="P290" i="8"/>
  <c r="O290" i="8"/>
  <c r="N290" i="8"/>
  <c r="M290" i="8"/>
  <c r="L290" i="8"/>
  <c r="K290" i="8"/>
  <c r="J290" i="8"/>
  <c r="I290" i="8"/>
  <c r="H290" i="8"/>
  <c r="G290" i="8"/>
  <c r="F290" i="8"/>
  <c r="E290" i="8"/>
  <c r="D290" i="8"/>
  <c r="C290" i="8"/>
  <c r="B290" i="8"/>
  <c r="A290" i="8"/>
  <c r="X289" i="8"/>
  <c r="W289" i="8"/>
  <c r="V289" i="8"/>
  <c r="U289" i="8"/>
  <c r="T289" i="8"/>
  <c r="S289" i="8"/>
  <c r="R289" i="8"/>
  <c r="Q289" i="8"/>
  <c r="P289" i="8"/>
  <c r="O289" i="8"/>
  <c r="N289" i="8"/>
  <c r="M289" i="8"/>
  <c r="L289" i="8"/>
  <c r="K289" i="8"/>
  <c r="J289" i="8"/>
  <c r="I289" i="8"/>
  <c r="H289" i="8"/>
  <c r="G289" i="8"/>
  <c r="F289" i="8"/>
  <c r="E289" i="8"/>
  <c r="D289" i="8"/>
  <c r="C289" i="8"/>
  <c r="B289" i="8"/>
  <c r="A289" i="8"/>
  <c r="X288" i="8"/>
  <c r="W288" i="8"/>
  <c r="V288" i="8"/>
  <c r="U288" i="8"/>
  <c r="T288" i="8"/>
  <c r="S288" i="8"/>
  <c r="R288" i="8"/>
  <c r="Q288" i="8"/>
  <c r="P288" i="8"/>
  <c r="O288" i="8"/>
  <c r="N288" i="8"/>
  <c r="M288" i="8"/>
  <c r="L288" i="8"/>
  <c r="K288" i="8"/>
  <c r="J288" i="8"/>
  <c r="I288" i="8"/>
  <c r="H288" i="8"/>
  <c r="G288" i="8"/>
  <c r="F288" i="8"/>
  <c r="E288" i="8"/>
  <c r="D288" i="8"/>
  <c r="C288" i="8"/>
  <c r="B288" i="8"/>
  <c r="A288" i="8"/>
  <c r="X287" i="8"/>
  <c r="W287" i="8"/>
  <c r="V287" i="8"/>
  <c r="U287" i="8"/>
  <c r="T287" i="8"/>
  <c r="S287" i="8"/>
  <c r="R287" i="8"/>
  <c r="Q287" i="8"/>
  <c r="P287" i="8"/>
  <c r="O287" i="8"/>
  <c r="N287" i="8"/>
  <c r="M287" i="8"/>
  <c r="L287" i="8"/>
  <c r="K287" i="8"/>
  <c r="J287" i="8"/>
  <c r="I287" i="8"/>
  <c r="H287" i="8"/>
  <c r="G287" i="8"/>
  <c r="F287" i="8"/>
  <c r="E287" i="8"/>
  <c r="D287" i="8"/>
  <c r="C287" i="8"/>
  <c r="B287" i="8"/>
  <c r="A287" i="8"/>
  <c r="X286" i="8"/>
  <c r="W286" i="8"/>
  <c r="V286" i="8"/>
  <c r="U286" i="8"/>
  <c r="T286" i="8"/>
  <c r="S286" i="8"/>
  <c r="R286" i="8"/>
  <c r="Q286" i="8"/>
  <c r="P286" i="8"/>
  <c r="O286" i="8"/>
  <c r="N286" i="8"/>
  <c r="M286" i="8"/>
  <c r="L286" i="8"/>
  <c r="K286" i="8"/>
  <c r="J286" i="8"/>
  <c r="I286" i="8"/>
  <c r="H286" i="8"/>
  <c r="G286" i="8"/>
  <c r="F286" i="8"/>
  <c r="E286" i="8"/>
  <c r="D286" i="8"/>
  <c r="C286" i="8"/>
  <c r="B286" i="8"/>
  <c r="A286" i="8"/>
  <c r="X285" i="8"/>
  <c r="W285" i="8"/>
  <c r="V285" i="8"/>
  <c r="U285" i="8"/>
  <c r="T285" i="8"/>
  <c r="S285" i="8"/>
  <c r="R285" i="8"/>
  <c r="Q285" i="8"/>
  <c r="P285" i="8"/>
  <c r="O285" i="8"/>
  <c r="N285" i="8"/>
  <c r="M285" i="8"/>
  <c r="L285" i="8"/>
  <c r="K285" i="8"/>
  <c r="J285" i="8"/>
  <c r="I285" i="8"/>
  <c r="H285" i="8"/>
  <c r="G285" i="8"/>
  <c r="F285" i="8"/>
  <c r="E285" i="8"/>
  <c r="D285" i="8"/>
  <c r="C285" i="8"/>
  <c r="B285" i="8"/>
  <c r="A285" i="8"/>
  <c r="X284" i="8"/>
  <c r="W284" i="8"/>
  <c r="V284" i="8"/>
  <c r="U284" i="8"/>
  <c r="T284" i="8"/>
  <c r="S284" i="8"/>
  <c r="R284" i="8"/>
  <c r="Q284" i="8"/>
  <c r="P284" i="8"/>
  <c r="O284" i="8"/>
  <c r="N284" i="8"/>
  <c r="M284" i="8"/>
  <c r="L284" i="8"/>
  <c r="K284" i="8"/>
  <c r="J284" i="8"/>
  <c r="I284" i="8"/>
  <c r="H284" i="8"/>
  <c r="G284" i="8"/>
  <c r="F284" i="8"/>
  <c r="E284" i="8"/>
  <c r="D284" i="8"/>
  <c r="C284" i="8"/>
  <c r="B284" i="8"/>
  <c r="A284" i="8"/>
  <c r="X283" i="8"/>
  <c r="W283" i="8"/>
  <c r="V283" i="8"/>
  <c r="U283" i="8"/>
  <c r="T283" i="8"/>
  <c r="S283" i="8"/>
  <c r="R283" i="8"/>
  <c r="Q283" i="8"/>
  <c r="P283" i="8"/>
  <c r="O283" i="8"/>
  <c r="N283" i="8"/>
  <c r="M283" i="8"/>
  <c r="L283" i="8"/>
  <c r="K283" i="8"/>
  <c r="J283" i="8"/>
  <c r="I283" i="8"/>
  <c r="H283" i="8"/>
  <c r="G283" i="8"/>
  <c r="F283" i="8"/>
  <c r="E283" i="8"/>
  <c r="D283" i="8"/>
  <c r="C283" i="8"/>
  <c r="B283" i="8"/>
  <c r="A283" i="8"/>
  <c r="X282" i="8"/>
  <c r="W282" i="8"/>
  <c r="V282" i="8"/>
  <c r="U282" i="8"/>
  <c r="T282" i="8"/>
  <c r="S282" i="8"/>
  <c r="R282" i="8"/>
  <c r="Q282" i="8"/>
  <c r="P282" i="8"/>
  <c r="O282" i="8"/>
  <c r="N282" i="8"/>
  <c r="M282" i="8"/>
  <c r="L282" i="8"/>
  <c r="K282" i="8"/>
  <c r="J282" i="8"/>
  <c r="I282" i="8"/>
  <c r="H282" i="8"/>
  <c r="G282" i="8"/>
  <c r="F282" i="8"/>
  <c r="E282" i="8"/>
  <c r="D282" i="8"/>
  <c r="C282" i="8"/>
  <c r="B282" i="8"/>
  <c r="A282" i="8"/>
  <c r="X281" i="8"/>
  <c r="W281" i="8"/>
  <c r="V281" i="8"/>
  <c r="U281" i="8"/>
  <c r="T281" i="8"/>
  <c r="S281" i="8"/>
  <c r="R281" i="8"/>
  <c r="Q281" i="8"/>
  <c r="P281" i="8"/>
  <c r="O281" i="8"/>
  <c r="N281" i="8"/>
  <c r="M281" i="8"/>
  <c r="L281" i="8"/>
  <c r="K281" i="8"/>
  <c r="J281" i="8"/>
  <c r="I281" i="8"/>
  <c r="H281" i="8"/>
  <c r="G281" i="8"/>
  <c r="F281" i="8"/>
  <c r="E281" i="8"/>
  <c r="D281" i="8"/>
  <c r="C281" i="8"/>
  <c r="B281" i="8"/>
  <c r="A281" i="8"/>
  <c r="X280" i="8"/>
  <c r="W280" i="8"/>
  <c r="V280" i="8"/>
  <c r="U280" i="8"/>
  <c r="T280" i="8"/>
  <c r="S280" i="8"/>
  <c r="R280" i="8"/>
  <c r="Q280" i="8"/>
  <c r="P280" i="8"/>
  <c r="O280" i="8"/>
  <c r="N280" i="8"/>
  <c r="M280" i="8"/>
  <c r="L280" i="8"/>
  <c r="K280" i="8"/>
  <c r="J280" i="8"/>
  <c r="I280" i="8"/>
  <c r="H280" i="8"/>
  <c r="G280" i="8"/>
  <c r="F280" i="8"/>
  <c r="E280" i="8"/>
  <c r="D280" i="8"/>
  <c r="C280" i="8"/>
  <c r="B280" i="8"/>
  <c r="A280" i="8"/>
  <c r="X279" i="8"/>
  <c r="W279" i="8"/>
  <c r="V279" i="8"/>
  <c r="U279" i="8"/>
  <c r="T279" i="8"/>
  <c r="S279" i="8"/>
  <c r="R279" i="8"/>
  <c r="Q279" i="8"/>
  <c r="P279" i="8"/>
  <c r="O279" i="8"/>
  <c r="N279" i="8"/>
  <c r="M279" i="8"/>
  <c r="L279" i="8"/>
  <c r="K279" i="8"/>
  <c r="J279" i="8"/>
  <c r="I279" i="8"/>
  <c r="H279" i="8"/>
  <c r="G279" i="8"/>
  <c r="F279" i="8"/>
  <c r="E279" i="8"/>
  <c r="D279" i="8"/>
  <c r="C279" i="8"/>
  <c r="B279" i="8"/>
  <c r="A279" i="8"/>
  <c r="X278" i="8"/>
  <c r="W278" i="8"/>
  <c r="V278" i="8"/>
  <c r="U278" i="8"/>
  <c r="T278" i="8"/>
  <c r="S278" i="8"/>
  <c r="R278" i="8"/>
  <c r="Q278" i="8"/>
  <c r="P278" i="8"/>
  <c r="O278" i="8"/>
  <c r="N278" i="8"/>
  <c r="M278" i="8"/>
  <c r="L278" i="8"/>
  <c r="K278" i="8"/>
  <c r="J278" i="8"/>
  <c r="I278" i="8"/>
  <c r="H278" i="8"/>
  <c r="G278" i="8"/>
  <c r="F278" i="8"/>
  <c r="E278" i="8"/>
  <c r="D278" i="8"/>
  <c r="C278" i="8"/>
  <c r="B278" i="8"/>
  <c r="A278" i="8"/>
  <c r="X277" i="8"/>
  <c r="W277" i="8"/>
  <c r="V277" i="8"/>
  <c r="U277" i="8"/>
  <c r="T277" i="8"/>
  <c r="S277" i="8"/>
  <c r="R277" i="8"/>
  <c r="Q277" i="8"/>
  <c r="P277" i="8"/>
  <c r="O277" i="8"/>
  <c r="N277" i="8"/>
  <c r="M277" i="8"/>
  <c r="L277" i="8"/>
  <c r="K277" i="8"/>
  <c r="J277" i="8"/>
  <c r="I277" i="8"/>
  <c r="H277" i="8"/>
  <c r="G277" i="8"/>
  <c r="F277" i="8"/>
  <c r="E277" i="8"/>
  <c r="D277" i="8"/>
  <c r="C277" i="8"/>
  <c r="B277" i="8"/>
  <c r="A277" i="8"/>
  <c r="X276" i="8"/>
  <c r="W276" i="8"/>
  <c r="V276" i="8"/>
  <c r="U276" i="8"/>
  <c r="T276" i="8"/>
  <c r="S276" i="8"/>
  <c r="R276" i="8"/>
  <c r="Q276" i="8"/>
  <c r="P276" i="8"/>
  <c r="O276" i="8"/>
  <c r="N276" i="8"/>
  <c r="M276" i="8"/>
  <c r="L276" i="8"/>
  <c r="K276" i="8"/>
  <c r="J276" i="8"/>
  <c r="I276" i="8"/>
  <c r="H276" i="8"/>
  <c r="G276" i="8"/>
  <c r="F276" i="8"/>
  <c r="E276" i="8"/>
  <c r="D276" i="8"/>
  <c r="C276" i="8"/>
  <c r="B276" i="8"/>
  <c r="A276" i="8"/>
  <c r="X275" i="8"/>
  <c r="W275" i="8"/>
  <c r="V275" i="8"/>
  <c r="U275" i="8"/>
  <c r="T275" i="8"/>
  <c r="S275" i="8"/>
  <c r="R275" i="8"/>
  <c r="Q275" i="8"/>
  <c r="P275" i="8"/>
  <c r="O275" i="8"/>
  <c r="N275" i="8"/>
  <c r="M275" i="8"/>
  <c r="L275" i="8"/>
  <c r="K275" i="8"/>
  <c r="J275" i="8"/>
  <c r="I275" i="8"/>
  <c r="H275" i="8"/>
  <c r="G275" i="8"/>
  <c r="F275" i="8"/>
  <c r="E275" i="8"/>
  <c r="D275" i="8"/>
  <c r="C275" i="8"/>
  <c r="B275" i="8"/>
  <c r="A275" i="8"/>
  <c r="X274" i="8"/>
  <c r="W274" i="8"/>
  <c r="V274" i="8"/>
  <c r="U274" i="8"/>
  <c r="T274" i="8"/>
  <c r="S274" i="8"/>
  <c r="R274" i="8"/>
  <c r="Q274" i="8"/>
  <c r="P274" i="8"/>
  <c r="O274" i="8"/>
  <c r="N274" i="8"/>
  <c r="M274" i="8"/>
  <c r="L274" i="8"/>
  <c r="K274" i="8"/>
  <c r="J274" i="8"/>
  <c r="I274" i="8"/>
  <c r="H274" i="8"/>
  <c r="G274" i="8"/>
  <c r="F274" i="8"/>
  <c r="E274" i="8"/>
  <c r="D274" i="8"/>
  <c r="C274" i="8"/>
  <c r="B274" i="8"/>
  <c r="A274" i="8"/>
  <c r="X273" i="8"/>
  <c r="W273" i="8"/>
  <c r="V273" i="8"/>
  <c r="U273" i="8"/>
  <c r="T273" i="8"/>
  <c r="S273" i="8"/>
  <c r="R273" i="8"/>
  <c r="Q273" i="8"/>
  <c r="P273" i="8"/>
  <c r="O273" i="8"/>
  <c r="N273" i="8"/>
  <c r="M273" i="8"/>
  <c r="L273" i="8"/>
  <c r="K273" i="8"/>
  <c r="J273" i="8"/>
  <c r="I273" i="8"/>
  <c r="H273" i="8"/>
  <c r="G273" i="8"/>
  <c r="F273" i="8"/>
  <c r="E273" i="8"/>
  <c r="D273" i="8"/>
  <c r="C273" i="8"/>
  <c r="B273" i="8"/>
  <c r="A273" i="8"/>
  <c r="X272" i="8"/>
  <c r="W272" i="8"/>
  <c r="V272" i="8"/>
  <c r="U272" i="8"/>
  <c r="T272" i="8"/>
  <c r="S272" i="8"/>
  <c r="R272" i="8"/>
  <c r="Q272" i="8"/>
  <c r="P272" i="8"/>
  <c r="O272" i="8"/>
  <c r="N272" i="8"/>
  <c r="M272" i="8"/>
  <c r="L272" i="8"/>
  <c r="K272" i="8"/>
  <c r="J272" i="8"/>
  <c r="I272" i="8"/>
  <c r="H272" i="8"/>
  <c r="G272" i="8"/>
  <c r="F272" i="8"/>
  <c r="E272" i="8"/>
  <c r="D272" i="8"/>
  <c r="C272" i="8"/>
  <c r="B272" i="8"/>
  <c r="A272" i="8"/>
  <c r="X271" i="8"/>
  <c r="W271" i="8"/>
  <c r="V271" i="8"/>
  <c r="U271" i="8"/>
  <c r="T271" i="8"/>
  <c r="S271" i="8"/>
  <c r="R271" i="8"/>
  <c r="Q271" i="8"/>
  <c r="P271" i="8"/>
  <c r="O271" i="8"/>
  <c r="N271" i="8"/>
  <c r="M271" i="8"/>
  <c r="L271" i="8"/>
  <c r="K271" i="8"/>
  <c r="J271" i="8"/>
  <c r="I271" i="8"/>
  <c r="H271" i="8"/>
  <c r="G271" i="8"/>
  <c r="F271" i="8"/>
  <c r="E271" i="8"/>
  <c r="D271" i="8"/>
  <c r="C271" i="8"/>
  <c r="B271" i="8"/>
  <c r="A271" i="8"/>
  <c r="X270" i="8"/>
  <c r="W270" i="8"/>
  <c r="V270" i="8"/>
  <c r="U270" i="8"/>
  <c r="T270" i="8"/>
  <c r="S270" i="8"/>
  <c r="R270" i="8"/>
  <c r="Q270" i="8"/>
  <c r="P270" i="8"/>
  <c r="O270" i="8"/>
  <c r="N270" i="8"/>
  <c r="M270" i="8"/>
  <c r="L270" i="8"/>
  <c r="K270" i="8"/>
  <c r="J270" i="8"/>
  <c r="I270" i="8"/>
  <c r="H270" i="8"/>
  <c r="G270" i="8"/>
  <c r="F270" i="8"/>
  <c r="E270" i="8"/>
  <c r="D270" i="8"/>
  <c r="C270" i="8"/>
  <c r="B270" i="8"/>
  <c r="A270" i="8"/>
  <c r="X269" i="8"/>
  <c r="W269" i="8"/>
  <c r="V269" i="8"/>
  <c r="U269" i="8"/>
  <c r="T269" i="8"/>
  <c r="S269" i="8"/>
  <c r="R269" i="8"/>
  <c r="Q269" i="8"/>
  <c r="P269" i="8"/>
  <c r="O269" i="8"/>
  <c r="N269" i="8"/>
  <c r="M269" i="8"/>
  <c r="L269" i="8"/>
  <c r="K269" i="8"/>
  <c r="J269" i="8"/>
  <c r="I269" i="8"/>
  <c r="H269" i="8"/>
  <c r="G269" i="8"/>
  <c r="F269" i="8"/>
  <c r="E269" i="8"/>
  <c r="D269" i="8"/>
  <c r="C269" i="8"/>
  <c r="B269" i="8"/>
  <c r="A269" i="8"/>
  <c r="X268" i="8"/>
  <c r="W268" i="8"/>
  <c r="V268" i="8"/>
  <c r="U268" i="8"/>
  <c r="T268" i="8"/>
  <c r="S268" i="8"/>
  <c r="R268" i="8"/>
  <c r="Q268" i="8"/>
  <c r="P268" i="8"/>
  <c r="O268" i="8"/>
  <c r="N268" i="8"/>
  <c r="M268" i="8"/>
  <c r="L268" i="8"/>
  <c r="K268" i="8"/>
  <c r="J268" i="8"/>
  <c r="I268" i="8"/>
  <c r="H268" i="8"/>
  <c r="G268" i="8"/>
  <c r="F268" i="8"/>
  <c r="E268" i="8"/>
  <c r="D268" i="8"/>
  <c r="C268" i="8"/>
  <c r="B268" i="8"/>
  <c r="A268" i="8"/>
  <c r="X267" i="8"/>
  <c r="W267" i="8"/>
  <c r="V267" i="8"/>
  <c r="U267" i="8"/>
  <c r="T267" i="8"/>
  <c r="S267" i="8"/>
  <c r="R267" i="8"/>
  <c r="Q267" i="8"/>
  <c r="P267" i="8"/>
  <c r="O267" i="8"/>
  <c r="N267" i="8"/>
  <c r="M267" i="8"/>
  <c r="L267" i="8"/>
  <c r="K267" i="8"/>
  <c r="J267" i="8"/>
  <c r="I267" i="8"/>
  <c r="H267" i="8"/>
  <c r="G267" i="8"/>
  <c r="F267" i="8"/>
  <c r="E267" i="8"/>
  <c r="D267" i="8"/>
  <c r="C267" i="8"/>
  <c r="B267" i="8"/>
  <c r="A267" i="8"/>
  <c r="X266" i="8"/>
  <c r="W266" i="8"/>
  <c r="V266" i="8"/>
  <c r="U266" i="8"/>
  <c r="T266" i="8"/>
  <c r="S266" i="8"/>
  <c r="R266" i="8"/>
  <c r="Q266" i="8"/>
  <c r="P266" i="8"/>
  <c r="O266" i="8"/>
  <c r="N266" i="8"/>
  <c r="M266" i="8"/>
  <c r="L266" i="8"/>
  <c r="K266" i="8"/>
  <c r="J266" i="8"/>
  <c r="I266" i="8"/>
  <c r="H266" i="8"/>
  <c r="G266" i="8"/>
  <c r="F266" i="8"/>
  <c r="E266" i="8"/>
  <c r="D266" i="8"/>
  <c r="C266" i="8"/>
  <c r="B266" i="8"/>
  <c r="A266" i="8"/>
  <c r="X265" i="8"/>
  <c r="W265" i="8"/>
  <c r="V265" i="8"/>
  <c r="U265" i="8"/>
  <c r="T265" i="8"/>
  <c r="S265" i="8"/>
  <c r="R265" i="8"/>
  <c r="Q265" i="8"/>
  <c r="P265" i="8"/>
  <c r="O265" i="8"/>
  <c r="N265" i="8"/>
  <c r="M265" i="8"/>
  <c r="L265" i="8"/>
  <c r="K265" i="8"/>
  <c r="J265" i="8"/>
  <c r="I265" i="8"/>
  <c r="H265" i="8"/>
  <c r="G265" i="8"/>
  <c r="F265" i="8"/>
  <c r="E265" i="8"/>
  <c r="D265" i="8"/>
  <c r="C265" i="8"/>
  <c r="B265" i="8"/>
  <c r="A265" i="8"/>
  <c r="X264" i="8"/>
  <c r="W264" i="8"/>
  <c r="V264" i="8"/>
  <c r="U264" i="8"/>
  <c r="T264" i="8"/>
  <c r="S264" i="8"/>
  <c r="R264" i="8"/>
  <c r="Q264" i="8"/>
  <c r="P264" i="8"/>
  <c r="O264" i="8"/>
  <c r="N264" i="8"/>
  <c r="M264" i="8"/>
  <c r="L264" i="8"/>
  <c r="K264" i="8"/>
  <c r="J264" i="8"/>
  <c r="I264" i="8"/>
  <c r="H264" i="8"/>
  <c r="G264" i="8"/>
  <c r="F264" i="8"/>
  <c r="E264" i="8"/>
  <c r="D264" i="8"/>
  <c r="C264" i="8"/>
  <c r="B264" i="8"/>
  <c r="A264" i="8"/>
  <c r="X263" i="8"/>
  <c r="W263" i="8"/>
  <c r="V263" i="8"/>
  <c r="U263" i="8"/>
  <c r="T263" i="8"/>
  <c r="S263" i="8"/>
  <c r="R263" i="8"/>
  <c r="Q263" i="8"/>
  <c r="P263" i="8"/>
  <c r="O263" i="8"/>
  <c r="N263" i="8"/>
  <c r="M263" i="8"/>
  <c r="L263" i="8"/>
  <c r="K263" i="8"/>
  <c r="J263" i="8"/>
  <c r="I263" i="8"/>
  <c r="H263" i="8"/>
  <c r="G263" i="8"/>
  <c r="F263" i="8"/>
  <c r="E263" i="8"/>
  <c r="D263" i="8"/>
  <c r="C263" i="8"/>
  <c r="B263" i="8"/>
  <c r="A263" i="8"/>
  <c r="X262" i="8"/>
  <c r="W262" i="8"/>
  <c r="V262" i="8"/>
  <c r="U262" i="8"/>
  <c r="T262" i="8"/>
  <c r="S262" i="8"/>
  <c r="R262" i="8"/>
  <c r="Q262" i="8"/>
  <c r="P262" i="8"/>
  <c r="O262" i="8"/>
  <c r="N262" i="8"/>
  <c r="M262" i="8"/>
  <c r="L262" i="8"/>
  <c r="K262" i="8"/>
  <c r="J262" i="8"/>
  <c r="I262" i="8"/>
  <c r="H262" i="8"/>
  <c r="G262" i="8"/>
  <c r="F262" i="8"/>
  <c r="E262" i="8"/>
  <c r="D262" i="8"/>
  <c r="C262" i="8"/>
  <c r="B262" i="8"/>
  <c r="A262" i="8"/>
  <c r="X261" i="8"/>
  <c r="W261" i="8"/>
  <c r="V261" i="8"/>
  <c r="U261" i="8"/>
  <c r="T261" i="8"/>
  <c r="S261" i="8"/>
  <c r="R261" i="8"/>
  <c r="Q261" i="8"/>
  <c r="P261" i="8"/>
  <c r="O261" i="8"/>
  <c r="N261" i="8"/>
  <c r="M261" i="8"/>
  <c r="L261" i="8"/>
  <c r="K261" i="8"/>
  <c r="J261" i="8"/>
  <c r="I261" i="8"/>
  <c r="H261" i="8"/>
  <c r="G261" i="8"/>
  <c r="F261" i="8"/>
  <c r="E261" i="8"/>
  <c r="D261" i="8"/>
  <c r="C261" i="8"/>
  <c r="B261" i="8"/>
  <c r="A261" i="8"/>
  <c r="X260" i="8"/>
  <c r="W260" i="8"/>
  <c r="V260" i="8"/>
  <c r="U260" i="8"/>
  <c r="T260" i="8"/>
  <c r="S260" i="8"/>
  <c r="R260" i="8"/>
  <c r="Q260" i="8"/>
  <c r="P260" i="8"/>
  <c r="O260" i="8"/>
  <c r="N260" i="8"/>
  <c r="M260" i="8"/>
  <c r="L260" i="8"/>
  <c r="K260" i="8"/>
  <c r="J260" i="8"/>
  <c r="I260" i="8"/>
  <c r="H260" i="8"/>
  <c r="G260" i="8"/>
  <c r="F260" i="8"/>
  <c r="E260" i="8"/>
  <c r="D260" i="8"/>
  <c r="C260" i="8"/>
  <c r="B260" i="8"/>
  <c r="A260" i="8"/>
  <c r="X259" i="8"/>
  <c r="W259" i="8"/>
  <c r="V259" i="8"/>
  <c r="U259" i="8"/>
  <c r="T259" i="8"/>
  <c r="S259" i="8"/>
  <c r="R259" i="8"/>
  <c r="Q259" i="8"/>
  <c r="P259" i="8"/>
  <c r="O259" i="8"/>
  <c r="N259" i="8"/>
  <c r="M259" i="8"/>
  <c r="L259" i="8"/>
  <c r="K259" i="8"/>
  <c r="J259" i="8"/>
  <c r="I259" i="8"/>
  <c r="H259" i="8"/>
  <c r="G259" i="8"/>
  <c r="F259" i="8"/>
  <c r="E259" i="8"/>
  <c r="D259" i="8"/>
  <c r="C259" i="8"/>
  <c r="B259" i="8"/>
  <c r="A259" i="8"/>
  <c r="X258" i="8"/>
  <c r="W258" i="8"/>
  <c r="V258" i="8"/>
  <c r="U258" i="8"/>
  <c r="T258" i="8"/>
  <c r="S258" i="8"/>
  <c r="R258" i="8"/>
  <c r="Q258" i="8"/>
  <c r="P258" i="8"/>
  <c r="O258" i="8"/>
  <c r="N258" i="8"/>
  <c r="M258" i="8"/>
  <c r="L258" i="8"/>
  <c r="K258" i="8"/>
  <c r="J258" i="8"/>
  <c r="I258" i="8"/>
  <c r="H258" i="8"/>
  <c r="G258" i="8"/>
  <c r="F258" i="8"/>
  <c r="E258" i="8"/>
  <c r="D258" i="8"/>
  <c r="C258" i="8"/>
  <c r="B258" i="8"/>
  <c r="A258" i="8"/>
  <c r="X257" i="8"/>
  <c r="W257" i="8"/>
  <c r="V257" i="8"/>
  <c r="U257" i="8"/>
  <c r="T257" i="8"/>
  <c r="S257" i="8"/>
  <c r="R257" i="8"/>
  <c r="Q257" i="8"/>
  <c r="P257" i="8"/>
  <c r="O257" i="8"/>
  <c r="N257" i="8"/>
  <c r="M257" i="8"/>
  <c r="L257" i="8"/>
  <c r="K257" i="8"/>
  <c r="J257" i="8"/>
  <c r="I257" i="8"/>
  <c r="H257" i="8"/>
  <c r="G257" i="8"/>
  <c r="F257" i="8"/>
  <c r="E257" i="8"/>
  <c r="D257" i="8"/>
  <c r="C257" i="8"/>
  <c r="B257" i="8"/>
  <c r="A257" i="8"/>
  <c r="X256" i="8"/>
  <c r="W256" i="8"/>
  <c r="V256" i="8"/>
  <c r="U256" i="8"/>
  <c r="T256" i="8"/>
  <c r="S256" i="8"/>
  <c r="R256" i="8"/>
  <c r="Q256" i="8"/>
  <c r="P256" i="8"/>
  <c r="O256" i="8"/>
  <c r="N256" i="8"/>
  <c r="M256" i="8"/>
  <c r="L256" i="8"/>
  <c r="K256" i="8"/>
  <c r="J256" i="8"/>
  <c r="I256" i="8"/>
  <c r="H256" i="8"/>
  <c r="G256" i="8"/>
  <c r="F256" i="8"/>
  <c r="E256" i="8"/>
  <c r="D256" i="8"/>
  <c r="C256" i="8"/>
  <c r="B256" i="8"/>
  <c r="A256" i="8"/>
  <c r="X255" i="8"/>
  <c r="W255" i="8"/>
  <c r="V255" i="8"/>
  <c r="U255" i="8"/>
  <c r="T255" i="8"/>
  <c r="S255" i="8"/>
  <c r="R255" i="8"/>
  <c r="Q255" i="8"/>
  <c r="P255" i="8"/>
  <c r="O255" i="8"/>
  <c r="N255" i="8"/>
  <c r="M255" i="8"/>
  <c r="L255" i="8"/>
  <c r="K255" i="8"/>
  <c r="J255" i="8"/>
  <c r="I255" i="8"/>
  <c r="H255" i="8"/>
  <c r="G255" i="8"/>
  <c r="F255" i="8"/>
  <c r="E255" i="8"/>
  <c r="D255" i="8"/>
  <c r="C255" i="8"/>
  <c r="B255" i="8"/>
  <c r="A255" i="8"/>
  <c r="X254" i="8"/>
  <c r="W254" i="8"/>
  <c r="V254" i="8"/>
  <c r="U254" i="8"/>
  <c r="T254" i="8"/>
  <c r="S254" i="8"/>
  <c r="R254" i="8"/>
  <c r="Q254" i="8"/>
  <c r="P254" i="8"/>
  <c r="O254" i="8"/>
  <c r="N254" i="8"/>
  <c r="M254" i="8"/>
  <c r="L254" i="8"/>
  <c r="K254" i="8"/>
  <c r="J254" i="8"/>
  <c r="I254" i="8"/>
  <c r="H254" i="8"/>
  <c r="G254" i="8"/>
  <c r="F254" i="8"/>
  <c r="E254" i="8"/>
  <c r="D254" i="8"/>
  <c r="C254" i="8"/>
  <c r="B254" i="8"/>
  <c r="A254" i="8"/>
  <c r="X253" i="8"/>
  <c r="W253" i="8"/>
  <c r="V253" i="8"/>
  <c r="U253" i="8"/>
  <c r="T253" i="8"/>
  <c r="S253" i="8"/>
  <c r="R253" i="8"/>
  <c r="Q253" i="8"/>
  <c r="P253" i="8"/>
  <c r="O253" i="8"/>
  <c r="N253" i="8"/>
  <c r="M253" i="8"/>
  <c r="L253" i="8"/>
  <c r="K253" i="8"/>
  <c r="J253" i="8"/>
  <c r="I253" i="8"/>
  <c r="H253" i="8"/>
  <c r="G253" i="8"/>
  <c r="F253" i="8"/>
  <c r="E253" i="8"/>
  <c r="D253" i="8"/>
  <c r="C253" i="8"/>
  <c r="B253" i="8"/>
  <c r="A253" i="8"/>
  <c r="X252" i="8"/>
  <c r="W252" i="8"/>
  <c r="V252" i="8"/>
  <c r="U252" i="8"/>
  <c r="T252" i="8"/>
  <c r="S252" i="8"/>
  <c r="R252" i="8"/>
  <c r="Q252" i="8"/>
  <c r="P252" i="8"/>
  <c r="O252" i="8"/>
  <c r="N252" i="8"/>
  <c r="M252" i="8"/>
  <c r="L252" i="8"/>
  <c r="K252" i="8"/>
  <c r="J252" i="8"/>
  <c r="I252" i="8"/>
  <c r="H252" i="8"/>
  <c r="G252" i="8"/>
  <c r="F252" i="8"/>
  <c r="E252" i="8"/>
  <c r="D252" i="8"/>
  <c r="C252" i="8"/>
  <c r="B252" i="8"/>
  <c r="A252" i="8"/>
  <c r="X251" i="8"/>
  <c r="W251" i="8"/>
  <c r="V251" i="8"/>
  <c r="U251" i="8"/>
  <c r="T251" i="8"/>
  <c r="S251" i="8"/>
  <c r="R251" i="8"/>
  <c r="Q251" i="8"/>
  <c r="P251" i="8"/>
  <c r="O251" i="8"/>
  <c r="N251" i="8"/>
  <c r="M251" i="8"/>
  <c r="L251" i="8"/>
  <c r="K251" i="8"/>
  <c r="J251" i="8"/>
  <c r="I251" i="8"/>
  <c r="H251" i="8"/>
  <c r="G251" i="8"/>
  <c r="F251" i="8"/>
  <c r="E251" i="8"/>
  <c r="D251" i="8"/>
  <c r="C251" i="8"/>
  <c r="B251" i="8"/>
  <c r="A251" i="8"/>
  <c r="X250" i="8"/>
  <c r="W250" i="8"/>
  <c r="V250" i="8"/>
  <c r="U250" i="8"/>
  <c r="T250" i="8"/>
  <c r="S250" i="8"/>
  <c r="R250" i="8"/>
  <c r="Q250" i="8"/>
  <c r="P250" i="8"/>
  <c r="O250" i="8"/>
  <c r="N250" i="8"/>
  <c r="M250" i="8"/>
  <c r="L250" i="8"/>
  <c r="K250" i="8"/>
  <c r="J250" i="8"/>
  <c r="I250" i="8"/>
  <c r="H250" i="8"/>
  <c r="G250" i="8"/>
  <c r="F250" i="8"/>
  <c r="E250" i="8"/>
  <c r="D250" i="8"/>
  <c r="C250" i="8"/>
  <c r="B250" i="8"/>
  <c r="A250" i="8"/>
  <c r="X249" i="8"/>
  <c r="W249" i="8"/>
  <c r="V249" i="8"/>
  <c r="U249" i="8"/>
  <c r="T249" i="8"/>
  <c r="S249" i="8"/>
  <c r="R249" i="8"/>
  <c r="Q249" i="8"/>
  <c r="P249" i="8"/>
  <c r="O249" i="8"/>
  <c r="N249" i="8"/>
  <c r="M249" i="8"/>
  <c r="L249" i="8"/>
  <c r="K249" i="8"/>
  <c r="J249" i="8"/>
  <c r="I249" i="8"/>
  <c r="H249" i="8"/>
  <c r="G249" i="8"/>
  <c r="F249" i="8"/>
  <c r="E249" i="8"/>
  <c r="D249" i="8"/>
  <c r="C249" i="8"/>
  <c r="B249" i="8"/>
  <c r="A249" i="8"/>
  <c r="X248" i="8"/>
  <c r="W248" i="8"/>
  <c r="V248" i="8"/>
  <c r="U248" i="8"/>
  <c r="T248" i="8"/>
  <c r="S248" i="8"/>
  <c r="R248" i="8"/>
  <c r="Q248" i="8"/>
  <c r="P248" i="8"/>
  <c r="O248" i="8"/>
  <c r="N248" i="8"/>
  <c r="M248" i="8"/>
  <c r="L248" i="8"/>
  <c r="K248" i="8"/>
  <c r="J248" i="8"/>
  <c r="I248" i="8"/>
  <c r="H248" i="8"/>
  <c r="G248" i="8"/>
  <c r="F248" i="8"/>
  <c r="E248" i="8"/>
  <c r="D248" i="8"/>
  <c r="C248" i="8"/>
  <c r="B248" i="8"/>
  <c r="A248" i="8"/>
  <c r="X247" i="8"/>
  <c r="W247" i="8"/>
  <c r="V247" i="8"/>
  <c r="U247" i="8"/>
  <c r="T247" i="8"/>
  <c r="S247" i="8"/>
  <c r="R247" i="8"/>
  <c r="Q247" i="8"/>
  <c r="P247" i="8"/>
  <c r="O247" i="8"/>
  <c r="N247" i="8"/>
  <c r="M247" i="8"/>
  <c r="L247" i="8"/>
  <c r="K247" i="8"/>
  <c r="J247" i="8"/>
  <c r="I247" i="8"/>
  <c r="H247" i="8"/>
  <c r="G247" i="8"/>
  <c r="F247" i="8"/>
  <c r="E247" i="8"/>
  <c r="D247" i="8"/>
  <c r="C247" i="8"/>
  <c r="B247" i="8"/>
  <c r="A247" i="8"/>
  <c r="X246" i="8"/>
  <c r="W246" i="8"/>
  <c r="V246" i="8"/>
  <c r="U246" i="8"/>
  <c r="T246" i="8"/>
  <c r="S246" i="8"/>
  <c r="R246" i="8"/>
  <c r="Q246" i="8"/>
  <c r="P246" i="8"/>
  <c r="O246" i="8"/>
  <c r="N246" i="8"/>
  <c r="M246" i="8"/>
  <c r="L246" i="8"/>
  <c r="K246" i="8"/>
  <c r="J246" i="8"/>
  <c r="I246" i="8"/>
  <c r="H246" i="8"/>
  <c r="G246" i="8"/>
  <c r="F246" i="8"/>
  <c r="E246" i="8"/>
  <c r="D246" i="8"/>
  <c r="C246" i="8"/>
  <c r="B246" i="8"/>
  <c r="A246" i="8"/>
  <c r="X245" i="8"/>
  <c r="W245" i="8"/>
  <c r="V245" i="8"/>
  <c r="U245" i="8"/>
  <c r="T245" i="8"/>
  <c r="S245" i="8"/>
  <c r="R245" i="8"/>
  <c r="Q245" i="8"/>
  <c r="P245" i="8"/>
  <c r="O245" i="8"/>
  <c r="N245" i="8"/>
  <c r="M245" i="8"/>
  <c r="L245" i="8"/>
  <c r="K245" i="8"/>
  <c r="J245" i="8"/>
  <c r="I245" i="8"/>
  <c r="H245" i="8"/>
  <c r="G245" i="8"/>
  <c r="F245" i="8"/>
  <c r="E245" i="8"/>
  <c r="D245" i="8"/>
  <c r="C245" i="8"/>
  <c r="B245" i="8"/>
  <c r="A245" i="8"/>
  <c r="X244" i="8"/>
  <c r="W244" i="8"/>
  <c r="V244" i="8"/>
  <c r="U244" i="8"/>
  <c r="T244" i="8"/>
  <c r="S244" i="8"/>
  <c r="R244" i="8"/>
  <c r="Q244" i="8"/>
  <c r="P244" i="8"/>
  <c r="O244" i="8"/>
  <c r="N244" i="8"/>
  <c r="M244" i="8"/>
  <c r="L244" i="8"/>
  <c r="K244" i="8"/>
  <c r="J244" i="8"/>
  <c r="I244" i="8"/>
  <c r="H244" i="8"/>
  <c r="G244" i="8"/>
  <c r="F244" i="8"/>
  <c r="E244" i="8"/>
  <c r="D244" i="8"/>
  <c r="C244" i="8"/>
  <c r="B244" i="8"/>
  <c r="A244" i="8"/>
  <c r="X243" i="8"/>
  <c r="W243" i="8"/>
  <c r="V243" i="8"/>
  <c r="U243" i="8"/>
  <c r="T243" i="8"/>
  <c r="S243" i="8"/>
  <c r="R243" i="8"/>
  <c r="Q243" i="8"/>
  <c r="P243" i="8"/>
  <c r="O243" i="8"/>
  <c r="N243" i="8"/>
  <c r="M243" i="8"/>
  <c r="L243" i="8"/>
  <c r="K243" i="8"/>
  <c r="J243" i="8"/>
  <c r="I243" i="8"/>
  <c r="H243" i="8"/>
  <c r="G243" i="8"/>
  <c r="F243" i="8"/>
  <c r="E243" i="8"/>
  <c r="D243" i="8"/>
  <c r="C243" i="8"/>
  <c r="B243" i="8"/>
  <c r="A243" i="8"/>
  <c r="X242" i="8"/>
  <c r="W242" i="8"/>
  <c r="V242" i="8"/>
  <c r="U242" i="8"/>
  <c r="T242" i="8"/>
  <c r="S242" i="8"/>
  <c r="R242" i="8"/>
  <c r="Q242" i="8"/>
  <c r="P242" i="8"/>
  <c r="O242" i="8"/>
  <c r="N242" i="8"/>
  <c r="M242" i="8"/>
  <c r="L242" i="8"/>
  <c r="K242" i="8"/>
  <c r="J242" i="8"/>
  <c r="I242" i="8"/>
  <c r="H242" i="8"/>
  <c r="G242" i="8"/>
  <c r="F242" i="8"/>
  <c r="E242" i="8"/>
  <c r="D242" i="8"/>
  <c r="C242" i="8"/>
  <c r="B242" i="8"/>
  <c r="A242" i="8"/>
  <c r="X241" i="8"/>
  <c r="W241" i="8"/>
  <c r="V241" i="8"/>
  <c r="U241" i="8"/>
  <c r="T241" i="8"/>
  <c r="S241" i="8"/>
  <c r="R241" i="8"/>
  <c r="Q241" i="8"/>
  <c r="P241" i="8"/>
  <c r="O241" i="8"/>
  <c r="N241" i="8"/>
  <c r="M241" i="8"/>
  <c r="L241" i="8"/>
  <c r="K241" i="8"/>
  <c r="J241" i="8"/>
  <c r="I241" i="8"/>
  <c r="H241" i="8"/>
  <c r="G241" i="8"/>
  <c r="F241" i="8"/>
  <c r="E241" i="8"/>
  <c r="D241" i="8"/>
  <c r="C241" i="8"/>
  <c r="B241" i="8"/>
  <c r="A241" i="8"/>
  <c r="X240" i="8"/>
  <c r="W240" i="8"/>
  <c r="V240" i="8"/>
  <c r="U240" i="8"/>
  <c r="T240" i="8"/>
  <c r="S240" i="8"/>
  <c r="R240" i="8"/>
  <c r="Q240" i="8"/>
  <c r="P240" i="8"/>
  <c r="O240" i="8"/>
  <c r="N240" i="8"/>
  <c r="M240" i="8"/>
  <c r="L240" i="8"/>
  <c r="K240" i="8"/>
  <c r="J240" i="8"/>
  <c r="I240" i="8"/>
  <c r="H240" i="8"/>
  <c r="G240" i="8"/>
  <c r="F240" i="8"/>
  <c r="E240" i="8"/>
  <c r="D240" i="8"/>
  <c r="C240" i="8"/>
  <c r="B240" i="8"/>
  <c r="A240" i="8"/>
  <c r="X239" i="8"/>
  <c r="W239" i="8"/>
  <c r="V239" i="8"/>
  <c r="U239" i="8"/>
  <c r="T239" i="8"/>
  <c r="S239" i="8"/>
  <c r="R239" i="8"/>
  <c r="Q239" i="8"/>
  <c r="P239" i="8"/>
  <c r="O239" i="8"/>
  <c r="N239" i="8"/>
  <c r="M239" i="8"/>
  <c r="L239" i="8"/>
  <c r="K239" i="8"/>
  <c r="J239" i="8"/>
  <c r="I239" i="8"/>
  <c r="H239" i="8"/>
  <c r="G239" i="8"/>
  <c r="F239" i="8"/>
  <c r="E239" i="8"/>
  <c r="D239" i="8"/>
  <c r="C239" i="8"/>
  <c r="B239" i="8"/>
  <c r="A239" i="8"/>
  <c r="X238" i="8"/>
  <c r="W238" i="8"/>
  <c r="V238" i="8"/>
  <c r="U238" i="8"/>
  <c r="T238" i="8"/>
  <c r="S238" i="8"/>
  <c r="R238" i="8"/>
  <c r="Q238" i="8"/>
  <c r="P238" i="8"/>
  <c r="O238" i="8"/>
  <c r="N238" i="8"/>
  <c r="M238" i="8"/>
  <c r="L238" i="8"/>
  <c r="K238" i="8"/>
  <c r="J238" i="8"/>
  <c r="I238" i="8"/>
  <c r="H238" i="8"/>
  <c r="G238" i="8"/>
  <c r="F238" i="8"/>
  <c r="E238" i="8"/>
  <c r="D238" i="8"/>
  <c r="C238" i="8"/>
  <c r="B238" i="8"/>
  <c r="A238" i="8"/>
  <c r="X237" i="8"/>
  <c r="W237" i="8"/>
  <c r="V237" i="8"/>
  <c r="U237" i="8"/>
  <c r="T237" i="8"/>
  <c r="S237" i="8"/>
  <c r="R237" i="8"/>
  <c r="Q237" i="8"/>
  <c r="P237" i="8"/>
  <c r="O237" i="8"/>
  <c r="N237" i="8"/>
  <c r="M237" i="8"/>
  <c r="L237" i="8"/>
  <c r="K237" i="8"/>
  <c r="J237" i="8"/>
  <c r="I237" i="8"/>
  <c r="H237" i="8"/>
  <c r="G237" i="8"/>
  <c r="F237" i="8"/>
  <c r="E237" i="8"/>
  <c r="D237" i="8"/>
  <c r="C237" i="8"/>
  <c r="B237" i="8"/>
  <c r="A237" i="8"/>
  <c r="X236" i="8"/>
  <c r="W236" i="8"/>
  <c r="V236" i="8"/>
  <c r="U236" i="8"/>
  <c r="T236" i="8"/>
  <c r="S236" i="8"/>
  <c r="R236" i="8"/>
  <c r="Q236" i="8"/>
  <c r="P236" i="8"/>
  <c r="O236" i="8"/>
  <c r="N236" i="8"/>
  <c r="M236" i="8"/>
  <c r="L236" i="8"/>
  <c r="K236" i="8"/>
  <c r="J236" i="8"/>
  <c r="I236" i="8"/>
  <c r="H236" i="8"/>
  <c r="G236" i="8"/>
  <c r="F236" i="8"/>
  <c r="E236" i="8"/>
  <c r="D236" i="8"/>
  <c r="C236" i="8"/>
  <c r="B236" i="8"/>
  <c r="A236" i="8"/>
  <c r="X235" i="8"/>
  <c r="W235" i="8"/>
  <c r="V235" i="8"/>
  <c r="U235" i="8"/>
  <c r="T235" i="8"/>
  <c r="S235" i="8"/>
  <c r="R235" i="8"/>
  <c r="Q235" i="8"/>
  <c r="P235" i="8"/>
  <c r="O235" i="8"/>
  <c r="N235" i="8"/>
  <c r="M235" i="8"/>
  <c r="L235" i="8"/>
  <c r="K235" i="8"/>
  <c r="J235" i="8"/>
  <c r="I235" i="8"/>
  <c r="H235" i="8"/>
  <c r="G235" i="8"/>
  <c r="F235" i="8"/>
  <c r="E235" i="8"/>
  <c r="D235" i="8"/>
  <c r="C235" i="8"/>
  <c r="B235" i="8"/>
  <c r="A235" i="8"/>
  <c r="X234" i="8"/>
  <c r="W234" i="8"/>
  <c r="V234" i="8"/>
  <c r="U234" i="8"/>
  <c r="T234" i="8"/>
  <c r="S234" i="8"/>
  <c r="R234" i="8"/>
  <c r="Q234" i="8"/>
  <c r="P234" i="8"/>
  <c r="O234" i="8"/>
  <c r="N234" i="8"/>
  <c r="M234" i="8"/>
  <c r="L234" i="8"/>
  <c r="K234" i="8"/>
  <c r="J234" i="8"/>
  <c r="I234" i="8"/>
  <c r="H234" i="8"/>
  <c r="G234" i="8"/>
  <c r="F234" i="8"/>
  <c r="E234" i="8"/>
  <c r="D234" i="8"/>
  <c r="C234" i="8"/>
  <c r="B234" i="8"/>
  <c r="A234" i="8"/>
  <c r="X233" i="8"/>
  <c r="W233" i="8"/>
  <c r="V233" i="8"/>
  <c r="U233" i="8"/>
  <c r="T233" i="8"/>
  <c r="S233" i="8"/>
  <c r="R233" i="8"/>
  <c r="Q233" i="8"/>
  <c r="P233" i="8"/>
  <c r="O233" i="8"/>
  <c r="N233" i="8"/>
  <c r="M233" i="8"/>
  <c r="L233" i="8"/>
  <c r="K233" i="8"/>
  <c r="J233" i="8"/>
  <c r="I233" i="8"/>
  <c r="H233" i="8"/>
  <c r="G233" i="8"/>
  <c r="F233" i="8"/>
  <c r="E233" i="8"/>
  <c r="D233" i="8"/>
  <c r="C233" i="8"/>
  <c r="B233" i="8"/>
  <c r="A233" i="8"/>
  <c r="X232" i="8"/>
  <c r="W232" i="8"/>
  <c r="V232" i="8"/>
  <c r="U232" i="8"/>
  <c r="T232" i="8"/>
  <c r="S232" i="8"/>
  <c r="R232" i="8"/>
  <c r="Q232" i="8"/>
  <c r="P232" i="8"/>
  <c r="O232" i="8"/>
  <c r="N232" i="8"/>
  <c r="M232" i="8"/>
  <c r="L232" i="8"/>
  <c r="K232" i="8"/>
  <c r="J232" i="8"/>
  <c r="I232" i="8"/>
  <c r="H232" i="8"/>
  <c r="G232" i="8"/>
  <c r="F232" i="8"/>
  <c r="E232" i="8"/>
  <c r="D232" i="8"/>
  <c r="C232" i="8"/>
  <c r="B232" i="8"/>
  <c r="A232" i="8"/>
  <c r="X231" i="8"/>
  <c r="W231" i="8"/>
  <c r="V231" i="8"/>
  <c r="U231" i="8"/>
  <c r="T231" i="8"/>
  <c r="S231" i="8"/>
  <c r="R231" i="8"/>
  <c r="Q231" i="8"/>
  <c r="P231" i="8"/>
  <c r="O231" i="8"/>
  <c r="N231" i="8"/>
  <c r="M231" i="8"/>
  <c r="L231" i="8"/>
  <c r="K231" i="8"/>
  <c r="J231" i="8"/>
  <c r="I231" i="8"/>
  <c r="H231" i="8"/>
  <c r="G231" i="8"/>
  <c r="F231" i="8"/>
  <c r="E231" i="8"/>
  <c r="D231" i="8"/>
  <c r="C231" i="8"/>
  <c r="B231" i="8"/>
  <c r="A231" i="8"/>
  <c r="X230" i="8"/>
  <c r="W230" i="8"/>
  <c r="V230" i="8"/>
  <c r="U230" i="8"/>
  <c r="T230" i="8"/>
  <c r="S230" i="8"/>
  <c r="R230" i="8"/>
  <c r="Q230" i="8"/>
  <c r="P230" i="8"/>
  <c r="O230" i="8"/>
  <c r="N230" i="8"/>
  <c r="M230" i="8"/>
  <c r="L230" i="8"/>
  <c r="K230" i="8"/>
  <c r="J230" i="8"/>
  <c r="I230" i="8"/>
  <c r="H230" i="8"/>
  <c r="G230" i="8"/>
  <c r="F230" i="8"/>
  <c r="E230" i="8"/>
  <c r="D230" i="8"/>
  <c r="C230" i="8"/>
  <c r="B230" i="8"/>
  <c r="A230" i="8"/>
  <c r="X229" i="8"/>
  <c r="W229" i="8"/>
  <c r="V229" i="8"/>
  <c r="U229" i="8"/>
  <c r="T229" i="8"/>
  <c r="S229" i="8"/>
  <c r="R229" i="8"/>
  <c r="Q229" i="8"/>
  <c r="P229" i="8"/>
  <c r="O229" i="8"/>
  <c r="N229" i="8"/>
  <c r="M229" i="8"/>
  <c r="L229" i="8"/>
  <c r="K229" i="8"/>
  <c r="J229" i="8"/>
  <c r="I229" i="8"/>
  <c r="H229" i="8"/>
  <c r="G229" i="8"/>
  <c r="F229" i="8"/>
  <c r="E229" i="8"/>
  <c r="D229" i="8"/>
  <c r="C229" i="8"/>
  <c r="B229" i="8"/>
  <c r="A229" i="8"/>
  <c r="X228" i="8"/>
  <c r="W228" i="8"/>
  <c r="V228" i="8"/>
  <c r="U228" i="8"/>
  <c r="T228" i="8"/>
  <c r="S228" i="8"/>
  <c r="R228" i="8"/>
  <c r="Q228" i="8"/>
  <c r="P228" i="8"/>
  <c r="O228" i="8"/>
  <c r="N228" i="8"/>
  <c r="M228" i="8"/>
  <c r="L228" i="8"/>
  <c r="K228" i="8"/>
  <c r="J228" i="8"/>
  <c r="I228" i="8"/>
  <c r="H228" i="8"/>
  <c r="G228" i="8"/>
  <c r="F228" i="8"/>
  <c r="E228" i="8"/>
  <c r="D228" i="8"/>
  <c r="C228" i="8"/>
  <c r="B228" i="8"/>
  <c r="A228" i="8"/>
  <c r="X227" i="8"/>
  <c r="W227" i="8"/>
  <c r="V227" i="8"/>
  <c r="U227" i="8"/>
  <c r="T227" i="8"/>
  <c r="S227" i="8"/>
  <c r="R227" i="8"/>
  <c r="Q227" i="8"/>
  <c r="P227" i="8"/>
  <c r="O227" i="8"/>
  <c r="N227" i="8"/>
  <c r="M227" i="8"/>
  <c r="L227" i="8"/>
  <c r="K227" i="8"/>
  <c r="J227" i="8"/>
  <c r="I227" i="8"/>
  <c r="H227" i="8"/>
  <c r="G227" i="8"/>
  <c r="F227" i="8"/>
  <c r="E227" i="8"/>
  <c r="D227" i="8"/>
  <c r="C227" i="8"/>
  <c r="B227" i="8"/>
  <c r="A227" i="8"/>
  <c r="X226" i="8"/>
  <c r="W226" i="8"/>
  <c r="V226" i="8"/>
  <c r="U226" i="8"/>
  <c r="T226" i="8"/>
  <c r="S226" i="8"/>
  <c r="R226" i="8"/>
  <c r="Q226" i="8"/>
  <c r="P226" i="8"/>
  <c r="O226" i="8"/>
  <c r="N226" i="8"/>
  <c r="M226" i="8"/>
  <c r="L226" i="8"/>
  <c r="K226" i="8"/>
  <c r="J226" i="8"/>
  <c r="I226" i="8"/>
  <c r="H226" i="8"/>
  <c r="G226" i="8"/>
  <c r="F226" i="8"/>
  <c r="E226" i="8"/>
  <c r="D226" i="8"/>
  <c r="C226" i="8"/>
  <c r="B226" i="8"/>
  <c r="A226" i="8"/>
  <c r="X225" i="8"/>
  <c r="W225" i="8"/>
  <c r="V225" i="8"/>
  <c r="U225" i="8"/>
  <c r="T225" i="8"/>
  <c r="S225" i="8"/>
  <c r="R225" i="8"/>
  <c r="Q225" i="8"/>
  <c r="P225" i="8"/>
  <c r="O225" i="8"/>
  <c r="N225" i="8"/>
  <c r="M225" i="8"/>
  <c r="L225" i="8"/>
  <c r="K225" i="8"/>
  <c r="J225" i="8"/>
  <c r="I225" i="8"/>
  <c r="H225" i="8"/>
  <c r="G225" i="8"/>
  <c r="F225" i="8"/>
  <c r="E225" i="8"/>
  <c r="D225" i="8"/>
  <c r="C225" i="8"/>
  <c r="B225" i="8"/>
  <c r="A225" i="8"/>
  <c r="X224" i="8"/>
  <c r="W224" i="8"/>
  <c r="V224" i="8"/>
  <c r="U224" i="8"/>
  <c r="T224" i="8"/>
  <c r="S224" i="8"/>
  <c r="R224" i="8"/>
  <c r="Q224" i="8"/>
  <c r="P224" i="8"/>
  <c r="O224" i="8"/>
  <c r="N224" i="8"/>
  <c r="M224" i="8"/>
  <c r="L224" i="8"/>
  <c r="K224" i="8"/>
  <c r="J224" i="8"/>
  <c r="I224" i="8"/>
  <c r="H224" i="8"/>
  <c r="G224" i="8"/>
  <c r="F224" i="8"/>
  <c r="E224" i="8"/>
  <c r="D224" i="8"/>
  <c r="C224" i="8"/>
  <c r="B224" i="8"/>
  <c r="A224" i="8"/>
  <c r="X223" i="8"/>
  <c r="W223" i="8"/>
  <c r="V223" i="8"/>
  <c r="U223" i="8"/>
  <c r="T223" i="8"/>
  <c r="S223" i="8"/>
  <c r="R223" i="8"/>
  <c r="Q223" i="8"/>
  <c r="P223" i="8"/>
  <c r="O223" i="8"/>
  <c r="N223" i="8"/>
  <c r="M223" i="8"/>
  <c r="L223" i="8"/>
  <c r="K223" i="8"/>
  <c r="J223" i="8"/>
  <c r="I223" i="8"/>
  <c r="H223" i="8"/>
  <c r="G223" i="8"/>
  <c r="F223" i="8"/>
  <c r="E223" i="8"/>
  <c r="D223" i="8"/>
  <c r="C223" i="8"/>
  <c r="B223" i="8"/>
  <c r="A223" i="8"/>
  <c r="X222" i="8"/>
  <c r="W222" i="8"/>
  <c r="V222" i="8"/>
  <c r="U222" i="8"/>
  <c r="T222" i="8"/>
  <c r="S222" i="8"/>
  <c r="R222" i="8"/>
  <c r="Q222" i="8"/>
  <c r="P222" i="8"/>
  <c r="O222" i="8"/>
  <c r="N222" i="8"/>
  <c r="M222" i="8"/>
  <c r="L222" i="8"/>
  <c r="K222" i="8"/>
  <c r="J222" i="8"/>
  <c r="I222" i="8"/>
  <c r="H222" i="8"/>
  <c r="G222" i="8"/>
  <c r="F222" i="8"/>
  <c r="E222" i="8"/>
  <c r="D222" i="8"/>
  <c r="C222" i="8"/>
  <c r="B222" i="8"/>
  <c r="A222" i="8"/>
  <c r="X221" i="8"/>
  <c r="W221" i="8"/>
  <c r="V221" i="8"/>
  <c r="U221" i="8"/>
  <c r="T221" i="8"/>
  <c r="S221" i="8"/>
  <c r="R221" i="8"/>
  <c r="Q221" i="8"/>
  <c r="P221" i="8"/>
  <c r="O221" i="8"/>
  <c r="N221" i="8"/>
  <c r="M221" i="8"/>
  <c r="L221" i="8"/>
  <c r="K221" i="8"/>
  <c r="J221" i="8"/>
  <c r="I221" i="8"/>
  <c r="H221" i="8"/>
  <c r="G221" i="8"/>
  <c r="F221" i="8"/>
  <c r="E221" i="8"/>
  <c r="D221" i="8"/>
  <c r="C221" i="8"/>
  <c r="B221" i="8"/>
  <c r="A221" i="8"/>
  <c r="X220" i="8"/>
  <c r="W220" i="8"/>
  <c r="V220" i="8"/>
  <c r="U220" i="8"/>
  <c r="T220" i="8"/>
  <c r="S220" i="8"/>
  <c r="R220" i="8"/>
  <c r="Q220" i="8"/>
  <c r="P220" i="8"/>
  <c r="O220" i="8"/>
  <c r="N220" i="8"/>
  <c r="M220" i="8"/>
  <c r="L220" i="8"/>
  <c r="K220" i="8"/>
  <c r="J220" i="8"/>
  <c r="I220" i="8"/>
  <c r="H220" i="8"/>
  <c r="G220" i="8"/>
  <c r="F220" i="8"/>
  <c r="E220" i="8"/>
  <c r="D220" i="8"/>
  <c r="C220" i="8"/>
  <c r="B220" i="8"/>
  <c r="A220" i="8"/>
  <c r="X219" i="8"/>
  <c r="W219" i="8"/>
  <c r="V219" i="8"/>
  <c r="U219" i="8"/>
  <c r="T219" i="8"/>
  <c r="S219" i="8"/>
  <c r="R219" i="8"/>
  <c r="Q219" i="8"/>
  <c r="P219" i="8"/>
  <c r="O219" i="8"/>
  <c r="N219" i="8"/>
  <c r="M219" i="8"/>
  <c r="L219" i="8"/>
  <c r="K219" i="8"/>
  <c r="J219" i="8"/>
  <c r="I219" i="8"/>
  <c r="H219" i="8"/>
  <c r="G219" i="8"/>
  <c r="F219" i="8"/>
  <c r="E219" i="8"/>
  <c r="D219" i="8"/>
  <c r="C219" i="8"/>
  <c r="B219" i="8"/>
  <c r="A219" i="8"/>
  <c r="X218" i="8"/>
  <c r="W218" i="8"/>
  <c r="V218" i="8"/>
  <c r="U218" i="8"/>
  <c r="T218" i="8"/>
  <c r="S218" i="8"/>
  <c r="R218" i="8"/>
  <c r="Q218" i="8"/>
  <c r="P218" i="8"/>
  <c r="O218" i="8"/>
  <c r="N218" i="8"/>
  <c r="M218" i="8"/>
  <c r="L218" i="8"/>
  <c r="K218" i="8"/>
  <c r="J218" i="8"/>
  <c r="I218" i="8"/>
  <c r="H218" i="8"/>
  <c r="G218" i="8"/>
  <c r="F218" i="8"/>
  <c r="E218" i="8"/>
  <c r="D218" i="8"/>
  <c r="C218" i="8"/>
  <c r="B218" i="8"/>
  <c r="A218" i="8"/>
  <c r="X217" i="8"/>
  <c r="W217" i="8"/>
  <c r="V217" i="8"/>
  <c r="U217" i="8"/>
  <c r="T217" i="8"/>
  <c r="S217" i="8"/>
  <c r="R217" i="8"/>
  <c r="Q217" i="8"/>
  <c r="P217" i="8"/>
  <c r="O217" i="8"/>
  <c r="N217" i="8"/>
  <c r="M217" i="8"/>
  <c r="L217" i="8"/>
  <c r="K217" i="8"/>
  <c r="J217" i="8"/>
  <c r="I217" i="8"/>
  <c r="H217" i="8"/>
  <c r="G217" i="8"/>
  <c r="F217" i="8"/>
  <c r="E217" i="8"/>
  <c r="D217" i="8"/>
  <c r="C217" i="8"/>
  <c r="B217" i="8"/>
  <c r="A217" i="8"/>
  <c r="X216" i="8"/>
  <c r="W216" i="8"/>
  <c r="V216" i="8"/>
  <c r="U216" i="8"/>
  <c r="T216" i="8"/>
  <c r="S216" i="8"/>
  <c r="R216" i="8"/>
  <c r="Q216" i="8"/>
  <c r="P216" i="8"/>
  <c r="O216" i="8"/>
  <c r="N216" i="8"/>
  <c r="M216" i="8"/>
  <c r="L216" i="8"/>
  <c r="K216" i="8"/>
  <c r="J216" i="8"/>
  <c r="I216" i="8"/>
  <c r="H216" i="8"/>
  <c r="G216" i="8"/>
  <c r="F216" i="8"/>
  <c r="E216" i="8"/>
  <c r="D216" i="8"/>
  <c r="C216" i="8"/>
  <c r="B216" i="8"/>
  <c r="A216" i="8"/>
  <c r="X215" i="8"/>
  <c r="W215" i="8"/>
  <c r="V215" i="8"/>
  <c r="U215" i="8"/>
  <c r="T215" i="8"/>
  <c r="S215" i="8"/>
  <c r="R215" i="8"/>
  <c r="Q215" i="8"/>
  <c r="P215" i="8"/>
  <c r="O215" i="8"/>
  <c r="N215" i="8"/>
  <c r="M215" i="8"/>
  <c r="L215" i="8"/>
  <c r="K215" i="8"/>
  <c r="J215" i="8"/>
  <c r="I215" i="8"/>
  <c r="H215" i="8"/>
  <c r="G215" i="8"/>
  <c r="F215" i="8"/>
  <c r="E215" i="8"/>
  <c r="D215" i="8"/>
  <c r="C215" i="8"/>
  <c r="B215" i="8"/>
  <c r="A215" i="8"/>
  <c r="X214" i="8"/>
  <c r="W214" i="8"/>
  <c r="V214" i="8"/>
  <c r="U214" i="8"/>
  <c r="T214" i="8"/>
  <c r="S214" i="8"/>
  <c r="R214" i="8"/>
  <c r="Q214" i="8"/>
  <c r="P214" i="8"/>
  <c r="O214" i="8"/>
  <c r="N214" i="8"/>
  <c r="M214" i="8"/>
  <c r="L214" i="8"/>
  <c r="K214" i="8"/>
  <c r="J214" i="8"/>
  <c r="I214" i="8"/>
  <c r="H214" i="8"/>
  <c r="G214" i="8"/>
  <c r="F214" i="8"/>
  <c r="E214" i="8"/>
  <c r="D214" i="8"/>
  <c r="C214" i="8"/>
  <c r="B214" i="8"/>
  <c r="A214" i="8"/>
  <c r="X213" i="8"/>
  <c r="W213" i="8"/>
  <c r="V213" i="8"/>
  <c r="U213" i="8"/>
  <c r="T213" i="8"/>
  <c r="S213" i="8"/>
  <c r="R213" i="8"/>
  <c r="Q213" i="8"/>
  <c r="P213" i="8"/>
  <c r="O213" i="8"/>
  <c r="N213" i="8"/>
  <c r="M213" i="8"/>
  <c r="L213" i="8"/>
  <c r="K213" i="8"/>
  <c r="J213" i="8"/>
  <c r="I213" i="8"/>
  <c r="H213" i="8"/>
  <c r="G213" i="8"/>
  <c r="F213" i="8"/>
  <c r="E213" i="8"/>
  <c r="D213" i="8"/>
  <c r="C213" i="8"/>
  <c r="B213" i="8"/>
  <c r="A213" i="8"/>
  <c r="X212" i="8"/>
  <c r="W212" i="8"/>
  <c r="V212" i="8"/>
  <c r="U212" i="8"/>
  <c r="T212" i="8"/>
  <c r="S212" i="8"/>
  <c r="R212" i="8"/>
  <c r="Q212" i="8"/>
  <c r="P212" i="8"/>
  <c r="O212" i="8"/>
  <c r="N212" i="8"/>
  <c r="M212" i="8"/>
  <c r="L212" i="8"/>
  <c r="K212" i="8"/>
  <c r="J212" i="8"/>
  <c r="I212" i="8"/>
  <c r="H212" i="8"/>
  <c r="G212" i="8"/>
  <c r="F212" i="8"/>
  <c r="E212" i="8"/>
  <c r="D212" i="8"/>
  <c r="C212" i="8"/>
  <c r="B212" i="8"/>
  <c r="A212" i="8"/>
  <c r="X211" i="8"/>
  <c r="W211" i="8"/>
  <c r="V211" i="8"/>
  <c r="U211" i="8"/>
  <c r="T211" i="8"/>
  <c r="S211" i="8"/>
  <c r="R211" i="8"/>
  <c r="Q211" i="8"/>
  <c r="P211" i="8"/>
  <c r="O211" i="8"/>
  <c r="N211" i="8"/>
  <c r="M211" i="8"/>
  <c r="L211" i="8"/>
  <c r="K211" i="8"/>
  <c r="J211" i="8"/>
  <c r="I211" i="8"/>
  <c r="H211" i="8"/>
  <c r="G211" i="8"/>
  <c r="F211" i="8"/>
  <c r="E211" i="8"/>
  <c r="D211" i="8"/>
  <c r="C211" i="8"/>
  <c r="B211" i="8"/>
  <c r="A211" i="8"/>
  <c r="X210" i="8"/>
  <c r="W210" i="8"/>
  <c r="V210" i="8"/>
  <c r="U210" i="8"/>
  <c r="T210" i="8"/>
  <c r="S210" i="8"/>
  <c r="R210" i="8"/>
  <c r="Q210" i="8"/>
  <c r="P210" i="8"/>
  <c r="O210" i="8"/>
  <c r="N210" i="8"/>
  <c r="M210" i="8"/>
  <c r="L210" i="8"/>
  <c r="K210" i="8"/>
  <c r="J210" i="8"/>
  <c r="I210" i="8"/>
  <c r="H210" i="8"/>
  <c r="G210" i="8"/>
  <c r="F210" i="8"/>
  <c r="E210" i="8"/>
  <c r="D210" i="8"/>
  <c r="C210" i="8"/>
  <c r="B210" i="8"/>
  <c r="A210" i="8"/>
  <c r="X209" i="8"/>
  <c r="W209" i="8"/>
  <c r="V209" i="8"/>
  <c r="U209" i="8"/>
  <c r="T209" i="8"/>
  <c r="S209" i="8"/>
  <c r="R209" i="8"/>
  <c r="Q209" i="8"/>
  <c r="P209" i="8"/>
  <c r="O209" i="8"/>
  <c r="N209" i="8"/>
  <c r="M209" i="8"/>
  <c r="L209" i="8"/>
  <c r="K209" i="8"/>
  <c r="J209" i="8"/>
  <c r="I209" i="8"/>
  <c r="H209" i="8"/>
  <c r="G209" i="8"/>
  <c r="F209" i="8"/>
  <c r="E209" i="8"/>
  <c r="D209" i="8"/>
  <c r="C209" i="8"/>
  <c r="B209" i="8"/>
  <c r="A209" i="8"/>
  <c r="X208" i="8"/>
  <c r="W208" i="8"/>
  <c r="V208" i="8"/>
  <c r="U208" i="8"/>
  <c r="T208" i="8"/>
  <c r="S208" i="8"/>
  <c r="R208" i="8"/>
  <c r="Q208" i="8"/>
  <c r="P208" i="8"/>
  <c r="O208" i="8"/>
  <c r="N208" i="8"/>
  <c r="M208" i="8"/>
  <c r="L208" i="8"/>
  <c r="K208" i="8"/>
  <c r="J208" i="8"/>
  <c r="I208" i="8"/>
  <c r="H208" i="8"/>
  <c r="G208" i="8"/>
  <c r="F208" i="8"/>
  <c r="E208" i="8"/>
  <c r="D208" i="8"/>
  <c r="C208" i="8"/>
  <c r="B208" i="8"/>
  <c r="A208" i="8"/>
  <c r="X207" i="8"/>
  <c r="W207" i="8"/>
  <c r="V207" i="8"/>
  <c r="U207" i="8"/>
  <c r="T207" i="8"/>
  <c r="S207" i="8"/>
  <c r="R207" i="8"/>
  <c r="Q207" i="8"/>
  <c r="P207" i="8"/>
  <c r="O207" i="8"/>
  <c r="N207" i="8"/>
  <c r="M207" i="8"/>
  <c r="L207" i="8"/>
  <c r="K207" i="8"/>
  <c r="J207" i="8"/>
  <c r="I207" i="8"/>
  <c r="H207" i="8"/>
  <c r="G207" i="8"/>
  <c r="F207" i="8"/>
  <c r="E207" i="8"/>
  <c r="D207" i="8"/>
  <c r="C207" i="8"/>
  <c r="B207" i="8"/>
  <c r="A207" i="8"/>
  <c r="X206" i="8"/>
  <c r="W206" i="8"/>
  <c r="V206" i="8"/>
  <c r="U206" i="8"/>
  <c r="T206" i="8"/>
  <c r="S206" i="8"/>
  <c r="R206" i="8"/>
  <c r="Q206" i="8"/>
  <c r="P206" i="8"/>
  <c r="O206" i="8"/>
  <c r="N206" i="8"/>
  <c r="M206" i="8"/>
  <c r="L206" i="8"/>
  <c r="K206" i="8"/>
  <c r="J206" i="8"/>
  <c r="I206" i="8"/>
  <c r="H206" i="8"/>
  <c r="G206" i="8"/>
  <c r="F206" i="8"/>
  <c r="E206" i="8"/>
  <c r="D206" i="8"/>
  <c r="C206" i="8"/>
  <c r="B206" i="8"/>
  <c r="A206" i="8"/>
  <c r="X205" i="8"/>
  <c r="W205" i="8"/>
  <c r="V205" i="8"/>
  <c r="U205" i="8"/>
  <c r="T205" i="8"/>
  <c r="S205" i="8"/>
  <c r="R205" i="8"/>
  <c r="Q205" i="8"/>
  <c r="P205" i="8"/>
  <c r="O205" i="8"/>
  <c r="N205" i="8"/>
  <c r="M205" i="8"/>
  <c r="L205" i="8"/>
  <c r="K205" i="8"/>
  <c r="J205" i="8"/>
  <c r="I205" i="8"/>
  <c r="H205" i="8"/>
  <c r="G205" i="8"/>
  <c r="F205" i="8"/>
  <c r="E205" i="8"/>
  <c r="D205" i="8"/>
  <c r="C205" i="8"/>
  <c r="B205" i="8"/>
  <c r="A205" i="8"/>
  <c r="X204" i="8"/>
  <c r="W204" i="8"/>
  <c r="V204" i="8"/>
  <c r="U204" i="8"/>
  <c r="T204" i="8"/>
  <c r="S204" i="8"/>
  <c r="R204" i="8"/>
  <c r="Q204" i="8"/>
  <c r="P204" i="8"/>
  <c r="O204" i="8"/>
  <c r="N204" i="8"/>
  <c r="M204" i="8"/>
  <c r="L204" i="8"/>
  <c r="K204" i="8"/>
  <c r="J204" i="8"/>
  <c r="I204" i="8"/>
  <c r="H204" i="8"/>
  <c r="G204" i="8"/>
  <c r="F204" i="8"/>
  <c r="E204" i="8"/>
  <c r="D204" i="8"/>
  <c r="C204" i="8"/>
  <c r="B204" i="8"/>
  <c r="A204" i="8"/>
  <c r="X203" i="8"/>
  <c r="W203" i="8"/>
  <c r="V203" i="8"/>
  <c r="U203" i="8"/>
  <c r="T203" i="8"/>
  <c r="S203" i="8"/>
  <c r="R203" i="8"/>
  <c r="Q203" i="8"/>
  <c r="P203" i="8"/>
  <c r="O203" i="8"/>
  <c r="N203" i="8"/>
  <c r="M203" i="8"/>
  <c r="L203" i="8"/>
  <c r="K203" i="8"/>
  <c r="J203" i="8"/>
  <c r="I203" i="8"/>
  <c r="H203" i="8"/>
  <c r="G203" i="8"/>
  <c r="F203" i="8"/>
  <c r="E203" i="8"/>
  <c r="D203" i="8"/>
  <c r="C203" i="8"/>
  <c r="B203" i="8"/>
  <c r="A203" i="8"/>
  <c r="X202" i="8"/>
  <c r="W202" i="8"/>
  <c r="V202" i="8"/>
  <c r="U202" i="8"/>
  <c r="T202" i="8"/>
  <c r="S202" i="8"/>
  <c r="R202" i="8"/>
  <c r="Q202" i="8"/>
  <c r="P202" i="8"/>
  <c r="O202" i="8"/>
  <c r="N202" i="8"/>
  <c r="M202" i="8"/>
  <c r="L202" i="8"/>
  <c r="K202" i="8"/>
  <c r="J202" i="8"/>
  <c r="I202" i="8"/>
  <c r="H202" i="8"/>
  <c r="G202" i="8"/>
  <c r="F202" i="8"/>
  <c r="E202" i="8"/>
  <c r="D202" i="8"/>
  <c r="C202" i="8"/>
  <c r="B202" i="8"/>
  <c r="A202" i="8"/>
  <c r="X201" i="8"/>
  <c r="W201" i="8"/>
  <c r="V201" i="8"/>
  <c r="U201" i="8"/>
  <c r="T201" i="8"/>
  <c r="S201" i="8"/>
  <c r="R201" i="8"/>
  <c r="Q201" i="8"/>
  <c r="P201" i="8"/>
  <c r="O201" i="8"/>
  <c r="N201" i="8"/>
  <c r="M201" i="8"/>
  <c r="L201" i="8"/>
  <c r="K201" i="8"/>
  <c r="J201" i="8"/>
  <c r="I201" i="8"/>
  <c r="H201" i="8"/>
  <c r="G201" i="8"/>
  <c r="F201" i="8"/>
  <c r="E201" i="8"/>
  <c r="D201" i="8"/>
  <c r="C201" i="8"/>
  <c r="B201" i="8"/>
  <c r="A201" i="8"/>
  <c r="X200" i="8"/>
  <c r="W200" i="8"/>
  <c r="V200" i="8"/>
  <c r="U200" i="8"/>
  <c r="T200" i="8"/>
  <c r="S200" i="8"/>
  <c r="R200" i="8"/>
  <c r="Q200" i="8"/>
  <c r="P200" i="8"/>
  <c r="O200" i="8"/>
  <c r="N200" i="8"/>
  <c r="M200" i="8"/>
  <c r="L200" i="8"/>
  <c r="K200" i="8"/>
  <c r="J200" i="8"/>
  <c r="I200" i="8"/>
  <c r="H200" i="8"/>
  <c r="G200" i="8"/>
  <c r="F200" i="8"/>
  <c r="E200" i="8"/>
  <c r="D200" i="8"/>
  <c r="C200" i="8"/>
  <c r="B200" i="8"/>
  <c r="A200" i="8"/>
  <c r="X199" i="8"/>
  <c r="W199" i="8"/>
  <c r="V199" i="8"/>
  <c r="U199" i="8"/>
  <c r="T199" i="8"/>
  <c r="S199" i="8"/>
  <c r="R199" i="8"/>
  <c r="Q199" i="8"/>
  <c r="P199" i="8"/>
  <c r="O199" i="8"/>
  <c r="N199" i="8"/>
  <c r="M199" i="8"/>
  <c r="L199" i="8"/>
  <c r="K199" i="8"/>
  <c r="J199" i="8"/>
  <c r="I199" i="8"/>
  <c r="H199" i="8"/>
  <c r="G199" i="8"/>
  <c r="F199" i="8"/>
  <c r="E199" i="8"/>
  <c r="D199" i="8"/>
  <c r="C199" i="8"/>
  <c r="B199" i="8"/>
  <c r="A199" i="8"/>
  <c r="X198" i="8"/>
  <c r="W198" i="8"/>
  <c r="V198" i="8"/>
  <c r="U198" i="8"/>
  <c r="T198" i="8"/>
  <c r="S198" i="8"/>
  <c r="R198" i="8"/>
  <c r="Q198" i="8"/>
  <c r="P198" i="8"/>
  <c r="O198" i="8"/>
  <c r="N198" i="8"/>
  <c r="M198" i="8"/>
  <c r="L198" i="8"/>
  <c r="K198" i="8"/>
  <c r="J198" i="8"/>
  <c r="I198" i="8"/>
  <c r="H198" i="8"/>
  <c r="G198" i="8"/>
  <c r="F198" i="8"/>
  <c r="E198" i="8"/>
  <c r="D198" i="8"/>
  <c r="C198" i="8"/>
  <c r="B198" i="8"/>
  <c r="A198" i="8"/>
  <c r="X197" i="8"/>
  <c r="W197" i="8"/>
  <c r="V197" i="8"/>
  <c r="U197" i="8"/>
  <c r="T197" i="8"/>
  <c r="S197" i="8"/>
  <c r="R197" i="8"/>
  <c r="Q197" i="8"/>
  <c r="P197" i="8"/>
  <c r="O197" i="8"/>
  <c r="N197" i="8"/>
  <c r="M197" i="8"/>
  <c r="L197" i="8"/>
  <c r="K197" i="8"/>
  <c r="J197" i="8"/>
  <c r="I197" i="8"/>
  <c r="H197" i="8"/>
  <c r="G197" i="8"/>
  <c r="F197" i="8"/>
  <c r="E197" i="8"/>
  <c r="D197" i="8"/>
  <c r="C197" i="8"/>
  <c r="B197" i="8"/>
  <c r="A197" i="8"/>
  <c r="X196" i="8"/>
  <c r="W196" i="8"/>
  <c r="V196" i="8"/>
  <c r="U196" i="8"/>
  <c r="T196" i="8"/>
  <c r="S196" i="8"/>
  <c r="R196" i="8"/>
  <c r="Q196" i="8"/>
  <c r="P196" i="8"/>
  <c r="O196" i="8"/>
  <c r="N196" i="8"/>
  <c r="M196" i="8"/>
  <c r="L196" i="8"/>
  <c r="K196" i="8"/>
  <c r="J196" i="8"/>
  <c r="I196" i="8"/>
  <c r="H196" i="8"/>
  <c r="G196" i="8"/>
  <c r="F196" i="8"/>
  <c r="E196" i="8"/>
  <c r="D196" i="8"/>
  <c r="C196" i="8"/>
  <c r="B196" i="8"/>
  <c r="A196" i="8"/>
  <c r="X195" i="8"/>
  <c r="W195" i="8"/>
  <c r="V195" i="8"/>
  <c r="U195" i="8"/>
  <c r="T195" i="8"/>
  <c r="S195" i="8"/>
  <c r="R195" i="8"/>
  <c r="Q195" i="8"/>
  <c r="P195" i="8"/>
  <c r="O195" i="8"/>
  <c r="N195" i="8"/>
  <c r="M195" i="8"/>
  <c r="L195" i="8"/>
  <c r="K195" i="8"/>
  <c r="J195" i="8"/>
  <c r="I195" i="8"/>
  <c r="H195" i="8"/>
  <c r="G195" i="8"/>
  <c r="F195" i="8"/>
  <c r="E195" i="8"/>
  <c r="D195" i="8"/>
  <c r="C195" i="8"/>
  <c r="B195" i="8"/>
  <c r="A195" i="8"/>
  <c r="X194" i="8"/>
  <c r="W194" i="8"/>
  <c r="V194" i="8"/>
  <c r="U194" i="8"/>
  <c r="T194" i="8"/>
  <c r="S194" i="8"/>
  <c r="R194" i="8"/>
  <c r="Q194" i="8"/>
  <c r="P194" i="8"/>
  <c r="O194" i="8"/>
  <c r="N194" i="8"/>
  <c r="M194" i="8"/>
  <c r="L194" i="8"/>
  <c r="K194" i="8"/>
  <c r="J194" i="8"/>
  <c r="I194" i="8"/>
  <c r="H194" i="8"/>
  <c r="G194" i="8"/>
  <c r="F194" i="8"/>
  <c r="E194" i="8"/>
  <c r="D194" i="8"/>
  <c r="C194" i="8"/>
  <c r="B194" i="8"/>
  <c r="A194" i="8"/>
  <c r="X193" i="8"/>
  <c r="W193" i="8"/>
  <c r="V193" i="8"/>
  <c r="U193" i="8"/>
  <c r="T193" i="8"/>
  <c r="S193" i="8"/>
  <c r="R193" i="8"/>
  <c r="Q193" i="8"/>
  <c r="P193" i="8"/>
  <c r="O193" i="8"/>
  <c r="N193" i="8"/>
  <c r="M193" i="8"/>
  <c r="L193" i="8"/>
  <c r="K193" i="8"/>
  <c r="J193" i="8"/>
  <c r="I193" i="8"/>
  <c r="H193" i="8"/>
  <c r="G193" i="8"/>
  <c r="F193" i="8"/>
  <c r="E193" i="8"/>
  <c r="D193" i="8"/>
  <c r="C193" i="8"/>
  <c r="B193" i="8"/>
  <c r="A193" i="8"/>
  <c r="X192" i="8"/>
  <c r="W192" i="8"/>
  <c r="V192" i="8"/>
  <c r="U192" i="8"/>
  <c r="T192" i="8"/>
  <c r="S192" i="8"/>
  <c r="R192" i="8"/>
  <c r="Q192" i="8"/>
  <c r="P192" i="8"/>
  <c r="O192" i="8"/>
  <c r="N192" i="8"/>
  <c r="M192" i="8"/>
  <c r="L192" i="8"/>
  <c r="K192" i="8"/>
  <c r="J192" i="8"/>
  <c r="I192" i="8"/>
  <c r="H192" i="8"/>
  <c r="G192" i="8"/>
  <c r="F192" i="8"/>
  <c r="E192" i="8"/>
  <c r="D192" i="8"/>
  <c r="C192" i="8"/>
  <c r="B192" i="8"/>
  <c r="A192" i="8"/>
  <c r="X191" i="8"/>
  <c r="W191" i="8"/>
  <c r="V191" i="8"/>
  <c r="U191" i="8"/>
  <c r="T191" i="8"/>
  <c r="S191" i="8"/>
  <c r="R191" i="8"/>
  <c r="Q191" i="8"/>
  <c r="P191" i="8"/>
  <c r="O191" i="8"/>
  <c r="N191" i="8"/>
  <c r="M191" i="8"/>
  <c r="L191" i="8"/>
  <c r="K191" i="8"/>
  <c r="J191" i="8"/>
  <c r="I191" i="8"/>
  <c r="H191" i="8"/>
  <c r="G191" i="8"/>
  <c r="F191" i="8"/>
  <c r="E191" i="8"/>
  <c r="D191" i="8"/>
  <c r="C191" i="8"/>
  <c r="B191" i="8"/>
  <c r="A191" i="8"/>
  <c r="X190" i="8"/>
  <c r="W190" i="8"/>
  <c r="V190" i="8"/>
  <c r="U190" i="8"/>
  <c r="T190" i="8"/>
  <c r="S190" i="8"/>
  <c r="R190" i="8"/>
  <c r="Q190" i="8"/>
  <c r="P190" i="8"/>
  <c r="O190" i="8"/>
  <c r="N190" i="8"/>
  <c r="M190" i="8"/>
  <c r="L190" i="8"/>
  <c r="K190" i="8"/>
  <c r="J190" i="8"/>
  <c r="I190" i="8"/>
  <c r="H190" i="8"/>
  <c r="G190" i="8"/>
  <c r="F190" i="8"/>
  <c r="E190" i="8"/>
  <c r="D190" i="8"/>
  <c r="C190" i="8"/>
  <c r="B190" i="8"/>
  <c r="A190" i="8"/>
  <c r="X189" i="8"/>
  <c r="W189" i="8"/>
  <c r="V189" i="8"/>
  <c r="U189" i="8"/>
  <c r="T189" i="8"/>
  <c r="S189" i="8"/>
  <c r="R189" i="8"/>
  <c r="Q189" i="8"/>
  <c r="P189" i="8"/>
  <c r="O189" i="8"/>
  <c r="N189" i="8"/>
  <c r="M189" i="8"/>
  <c r="L189" i="8"/>
  <c r="K189" i="8"/>
  <c r="J189" i="8"/>
  <c r="I189" i="8"/>
  <c r="H189" i="8"/>
  <c r="G189" i="8"/>
  <c r="F189" i="8"/>
  <c r="E189" i="8"/>
  <c r="D189" i="8"/>
  <c r="C189" i="8"/>
  <c r="B189" i="8"/>
  <c r="A189" i="8"/>
  <c r="X188" i="8"/>
  <c r="W188" i="8"/>
  <c r="V188" i="8"/>
  <c r="U188" i="8"/>
  <c r="T188" i="8"/>
  <c r="S188" i="8"/>
  <c r="R188" i="8"/>
  <c r="Q188" i="8"/>
  <c r="P188" i="8"/>
  <c r="O188" i="8"/>
  <c r="N188" i="8"/>
  <c r="M188" i="8"/>
  <c r="L188" i="8"/>
  <c r="K188" i="8"/>
  <c r="J188" i="8"/>
  <c r="I188" i="8"/>
  <c r="H188" i="8"/>
  <c r="G188" i="8"/>
  <c r="F188" i="8"/>
  <c r="E188" i="8"/>
  <c r="D188" i="8"/>
  <c r="C188" i="8"/>
  <c r="B188" i="8"/>
  <c r="A188" i="8"/>
  <c r="X187" i="8"/>
  <c r="W187" i="8"/>
  <c r="V187" i="8"/>
  <c r="U187" i="8"/>
  <c r="T187" i="8"/>
  <c r="S187" i="8"/>
  <c r="R187" i="8"/>
  <c r="Q187" i="8"/>
  <c r="P187" i="8"/>
  <c r="O187" i="8"/>
  <c r="N187" i="8"/>
  <c r="M187" i="8"/>
  <c r="L187" i="8"/>
  <c r="K187" i="8"/>
  <c r="J187" i="8"/>
  <c r="I187" i="8"/>
  <c r="H187" i="8"/>
  <c r="G187" i="8"/>
  <c r="F187" i="8"/>
  <c r="E187" i="8"/>
  <c r="D187" i="8"/>
  <c r="C187" i="8"/>
  <c r="B187" i="8"/>
  <c r="A187" i="8"/>
  <c r="X186" i="8"/>
  <c r="W186" i="8"/>
  <c r="V186" i="8"/>
  <c r="U186" i="8"/>
  <c r="T186" i="8"/>
  <c r="S186" i="8"/>
  <c r="R186" i="8"/>
  <c r="Q186" i="8"/>
  <c r="P186" i="8"/>
  <c r="O186" i="8"/>
  <c r="N186" i="8"/>
  <c r="M186" i="8"/>
  <c r="L186" i="8"/>
  <c r="K186" i="8"/>
  <c r="J186" i="8"/>
  <c r="I186" i="8"/>
  <c r="H186" i="8"/>
  <c r="G186" i="8"/>
  <c r="F186" i="8"/>
  <c r="E186" i="8"/>
  <c r="D186" i="8"/>
  <c r="C186" i="8"/>
  <c r="B186" i="8"/>
  <c r="A186" i="8"/>
  <c r="X185" i="8"/>
  <c r="W185" i="8"/>
  <c r="V185" i="8"/>
  <c r="U185" i="8"/>
  <c r="T185" i="8"/>
  <c r="S185" i="8"/>
  <c r="R185" i="8"/>
  <c r="Q185" i="8"/>
  <c r="P185" i="8"/>
  <c r="O185" i="8"/>
  <c r="N185" i="8"/>
  <c r="M185" i="8"/>
  <c r="L185" i="8"/>
  <c r="K185" i="8"/>
  <c r="J185" i="8"/>
  <c r="I185" i="8"/>
  <c r="H185" i="8"/>
  <c r="G185" i="8"/>
  <c r="F185" i="8"/>
  <c r="E185" i="8"/>
  <c r="D185" i="8"/>
  <c r="C185" i="8"/>
  <c r="B185" i="8"/>
  <c r="A185" i="8"/>
  <c r="X184" i="8"/>
  <c r="W184" i="8"/>
  <c r="V184" i="8"/>
  <c r="U184" i="8"/>
  <c r="T184" i="8"/>
  <c r="S184" i="8"/>
  <c r="R184" i="8"/>
  <c r="Q184" i="8"/>
  <c r="P184" i="8"/>
  <c r="O184" i="8"/>
  <c r="N184" i="8"/>
  <c r="M184" i="8"/>
  <c r="L184" i="8"/>
  <c r="K184" i="8"/>
  <c r="J184" i="8"/>
  <c r="I184" i="8"/>
  <c r="H184" i="8"/>
  <c r="G184" i="8"/>
  <c r="F184" i="8"/>
  <c r="E184" i="8"/>
  <c r="D184" i="8"/>
  <c r="C184" i="8"/>
  <c r="B184" i="8"/>
  <c r="A184" i="8"/>
  <c r="X183" i="8"/>
  <c r="W183" i="8"/>
  <c r="V183" i="8"/>
  <c r="U183" i="8"/>
  <c r="T183" i="8"/>
  <c r="S183" i="8"/>
  <c r="R183" i="8"/>
  <c r="Q183" i="8"/>
  <c r="P183" i="8"/>
  <c r="O183" i="8"/>
  <c r="N183" i="8"/>
  <c r="M183" i="8"/>
  <c r="L183" i="8"/>
  <c r="K183" i="8"/>
  <c r="J183" i="8"/>
  <c r="I183" i="8"/>
  <c r="H183" i="8"/>
  <c r="G183" i="8"/>
  <c r="F183" i="8"/>
  <c r="E183" i="8"/>
  <c r="D183" i="8"/>
  <c r="C183" i="8"/>
  <c r="B183" i="8"/>
  <c r="A183" i="8"/>
  <c r="X182" i="8"/>
  <c r="W182" i="8"/>
  <c r="V182" i="8"/>
  <c r="U182" i="8"/>
  <c r="T182" i="8"/>
  <c r="S182" i="8"/>
  <c r="R182" i="8"/>
  <c r="Q182" i="8"/>
  <c r="P182" i="8"/>
  <c r="O182" i="8"/>
  <c r="N182" i="8"/>
  <c r="M182" i="8"/>
  <c r="L182" i="8"/>
  <c r="K182" i="8"/>
  <c r="J182" i="8"/>
  <c r="I182" i="8"/>
  <c r="H182" i="8"/>
  <c r="G182" i="8"/>
  <c r="F182" i="8"/>
  <c r="E182" i="8"/>
  <c r="D182" i="8"/>
  <c r="C182" i="8"/>
  <c r="B182" i="8"/>
  <c r="A182" i="8"/>
  <c r="X181" i="8"/>
  <c r="W181" i="8"/>
  <c r="V181" i="8"/>
  <c r="U181" i="8"/>
  <c r="T181" i="8"/>
  <c r="S181" i="8"/>
  <c r="R181" i="8"/>
  <c r="Q181" i="8"/>
  <c r="P181" i="8"/>
  <c r="O181" i="8"/>
  <c r="N181" i="8"/>
  <c r="M181" i="8"/>
  <c r="L181" i="8"/>
  <c r="K181" i="8"/>
  <c r="J181" i="8"/>
  <c r="I181" i="8"/>
  <c r="H181" i="8"/>
  <c r="G181" i="8"/>
  <c r="F181" i="8"/>
  <c r="E181" i="8"/>
  <c r="D181" i="8"/>
  <c r="C181" i="8"/>
  <c r="B181" i="8"/>
  <c r="A181" i="8"/>
  <c r="X180" i="8"/>
  <c r="W180" i="8"/>
  <c r="V180" i="8"/>
  <c r="U180" i="8"/>
  <c r="T180" i="8"/>
  <c r="S180" i="8"/>
  <c r="R180" i="8"/>
  <c r="Q180" i="8"/>
  <c r="P180" i="8"/>
  <c r="O180" i="8"/>
  <c r="N180" i="8"/>
  <c r="M180" i="8"/>
  <c r="L180" i="8"/>
  <c r="K180" i="8"/>
  <c r="J180" i="8"/>
  <c r="I180" i="8"/>
  <c r="H180" i="8"/>
  <c r="G180" i="8"/>
  <c r="F180" i="8"/>
  <c r="E180" i="8"/>
  <c r="D180" i="8"/>
  <c r="C180" i="8"/>
  <c r="B180" i="8"/>
  <c r="A180" i="8"/>
  <c r="X179" i="8"/>
  <c r="W179" i="8"/>
  <c r="V179" i="8"/>
  <c r="U179" i="8"/>
  <c r="T179" i="8"/>
  <c r="S179" i="8"/>
  <c r="R179" i="8"/>
  <c r="Q179" i="8"/>
  <c r="P179" i="8"/>
  <c r="O179" i="8"/>
  <c r="N179" i="8"/>
  <c r="M179" i="8"/>
  <c r="L179" i="8"/>
  <c r="K179" i="8"/>
  <c r="J179" i="8"/>
  <c r="I179" i="8"/>
  <c r="H179" i="8"/>
  <c r="G179" i="8"/>
  <c r="F179" i="8"/>
  <c r="E179" i="8"/>
  <c r="D179" i="8"/>
  <c r="C179" i="8"/>
  <c r="B179" i="8"/>
  <c r="A179" i="8"/>
  <c r="X178" i="8"/>
  <c r="W178" i="8"/>
  <c r="V178" i="8"/>
  <c r="U178" i="8"/>
  <c r="T178" i="8"/>
  <c r="S178" i="8"/>
  <c r="R178" i="8"/>
  <c r="Q178" i="8"/>
  <c r="P178" i="8"/>
  <c r="O178" i="8"/>
  <c r="N178" i="8"/>
  <c r="M178" i="8"/>
  <c r="L178" i="8"/>
  <c r="K178" i="8"/>
  <c r="J178" i="8"/>
  <c r="I178" i="8"/>
  <c r="H178" i="8"/>
  <c r="G178" i="8"/>
  <c r="F178" i="8"/>
  <c r="E178" i="8"/>
  <c r="D178" i="8"/>
  <c r="C178" i="8"/>
  <c r="B178" i="8"/>
  <c r="A178" i="8"/>
  <c r="X177" i="8"/>
  <c r="W177" i="8"/>
  <c r="V177" i="8"/>
  <c r="U177" i="8"/>
  <c r="T177" i="8"/>
  <c r="S177" i="8"/>
  <c r="R177" i="8"/>
  <c r="Q177" i="8"/>
  <c r="P177" i="8"/>
  <c r="O177" i="8"/>
  <c r="N177" i="8"/>
  <c r="M177" i="8"/>
  <c r="L177" i="8"/>
  <c r="K177" i="8"/>
  <c r="J177" i="8"/>
  <c r="I177" i="8"/>
  <c r="H177" i="8"/>
  <c r="G177" i="8"/>
  <c r="F177" i="8"/>
  <c r="E177" i="8"/>
  <c r="D177" i="8"/>
  <c r="C177" i="8"/>
  <c r="B177" i="8"/>
  <c r="A177" i="8"/>
  <c r="X176" i="8"/>
  <c r="W176" i="8"/>
  <c r="V176" i="8"/>
  <c r="U176" i="8"/>
  <c r="T176" i="8"/>
  <c r="S176" i="8"/>
  <c r="R176" i="8"/>
  <c r="Q176" i="8"/>
  <c r="P176" i="8"/>
  <c r="O176" i="8"/>
  <c r="N176" i="8"/>
  <c r="M176" i="8"/>
  <c r="L176" i="8"/>
  <c r="K176" i="8"/>
  <c r="J176" i="8"/>
  <c r="I176" i="8"/>
  <c r="H176" i="8"/>
  <c r="G176" i="8"/>
  <c r="F176" i="8"/>
  <c r="E176" i="8"/>
  <c r="D176" i="8"/>
  <c r="C176" i="8"/>
  <c r="B176" i="8"/>
  <c r="A176" i="8"/>
  <c r="X175" i="8"/>
  <c r="W175" i="8"/>
  <c r="V175" i="8"/>
  <c r="U175" i="8"/>
  <c r="T175" i="8"/>
  <c r="S175" i="8"/>
  <c r="R175" i="8"/>
  <c r="Q175" i="8"/>
  <c r="P175" i="8"/>
  <c r="O175" i="8"/>
  <c r="N175" i="8"/>
  <c r="M175" i="8"/>
  <c r="L175" i="8"/>
  <c r="K175" i="8"/>
  <c r="J175" i="8"/>
  <c r="I175" i="8"/>
  <c r="H175" i="8"/>
  <c r="G175" i="8"/>
  <c r="F175" i="8"/>
  <c r="E175" i="8"/>
  <c r="D175" i="8"/>
  <c r="C175" i="8"/>
  <c r="B175" i="8"/>
  <c r="A175" i="8"/>
  <c r="X174" i="8"/>
  <c r="W174" i="8"/>
  <c r="V174" i="8"/>
  <c r="U174" i="8"/>
  <c r="T174" i="8"/>
  <c r="S174" i="8"/>
  <c r="R174" i="8"/>
  <c r="Q174" i="8"/>
  <c r="P174" i="8"/>
  <c r="O174" i="8"/>
  <c r="N174" i="8"/>
  <c r="M174" i="8"/>
  <c r="L174" i="8"/>
  <c r="K174" i="8"/>
  <c r="J174" i="8"/>
  <c r="I174" i="8"/>
  <c r="H174" i="8"/>
  <c r="G174" i="8"/>
  <c r="F174" i="8"/>
  <c r="E174" i="8"/>
  <c r="D174" i="8"/>
  <c r="C174" i="8"/>
  <c r="B174" i="8"/>
  <c r="A174" i="8"/>
  <c r="X173" i="8"/>
  <c r="W173" i="8"/>
  <c r="V173" i="8"/>
  <c r="U173" i="8"/>
  <c r="T173" i="8"/>
  <c r="S173" i="8"/>
  <c r="R173" i="8"/>
  <c r="Q173" i="8"/>
  <c r="P173" i="8"/>
  <c r="O173" i="8"/>
  <c r="N173" i="8"/>
  <c r="M173" i="8"/>
  <c r="L173" i="8"/>
  <c r="K173" i="8"/>
  <c r="J173" i="8"/>
  <c r="I173" i="8"/>
  <c r="H173" i="8"/>
  <c r="G173" i="8"/>
  <c r="F173" i="8"/>
  <c r="E173" i="8"/>
  <c r="D173" i="8"/>
  <c r="C173" i="8"/>
  <c r="B173" i="8"/>
  <c r="A173" i="8"/>
  <c r="X172" i="8"/>
  <c r="W172" i="8"/>
  <c r="V172" i="8"/>
  <c r="U172" i="8"/>
  <c r="T172" i="8"/>
  <c r="S172" i="8"/>
  <c r="R172" i="8"/>
  <c r="Q172" i="8"/>
  <c r="P172" i="8"/>
  <c r="O172" i="8"/>
  <c r="N172" i="8"/>
  <c r="M172" i="8"/>
  <c r="L172" i="8"/>
  <c r="K172" i="8"/>
  <c r="J172" i="8"/>
  <c r="I172" i="8"/>
  <c r="H172" i="8"/>
  <c r="G172" i="8"/>
  <c r="F172" i="8"/>
  <c r="E172" i="8"/>
  <c r="D172" i="8"/>
  <c r="C172" i="8"/>
  <c r="B172" i="8"/>
  <c r="A172" i="8"/>
  <c r="X171" i="8"/>
  <c r="W171" i="8"/>
  <c r="V171" i="8"/>
  <c r="U171" i="8"/>
  <c r="T171" i="8"/>
  <c r="S171" i="8"/>
  <c r="R171" i="8"/>
  <c r="Q171" i="8"/>
  <c r="P171" i="8"/>
  <c r="O171" i="8"/>
  <c r="N171" i="8"/>
  <c r="M171" i="8"/>
  <c r="L171" i="8"/>
  <c r="K171" i="8"/>
  <c r="J171" i="8"/>
  <c r="I171" i="8"/>
  <c r="H171" i="8"/>
  <c r="G171" i="8"/>
  <c r="F171" i="8"/>
  <c r="E171" i="8"/>
  <c r="D171" i="8"/>
  <c r="C171" i="8"/>
  <c r="B171" i="8"/>
  <c r="A171" i="8"/>
  <c r="X170" i="8"/>
  <c r="W170" i="8"/>
  <c r="V170" i="8"/>
  <c r="U170" i="8"/>
  <c r="T170" i="8"/>
  <c r="S170" i="8"/>
  <c r="R170" i="8"/>
  <c r="Q170" i="8"/>
  <c r="P170" i="8"/>
  <c r="O170" i="8"/>
  <c r="N170" i="8"/>
  <c r="M170" i="8"/>
  <c r="L170" i="8"/>
  <c r="K170" i="8"/>
  <c r="J170" i="8"/>
  <c r="I170" i="8"/>
  <c r="H170" i="8"/>
  <c r="G170" i="8"/>
  <c r="F170" i="8"/>
  <c r="E170" i="8"/>
  <c r="D170" i="8"/>
  <c r="C170" i="8"/>
  <c r="B170" i="8"/>
  <c r="A170" i="8"/>
  <c r="X169" i="8"/>
  <c r="W169" i="8"/>
  <c r="V169" i="8"/>
  <c r="U169" i="8"/>
  <c r="T169" i="8"/>
  <c r="S169" i="8"/>
  <c r="R169" i="8"/>
  <c r="Q169" i="8"/>
  <c r="P169" i="8"/>
  <c r="O169" i="8"/>
  <c r="N169" i="8"/>
  <c r="M169" i="8"/>
  <c r="L169" i="8"/>
  <c r="K169" i="8"/>
  <c r="J169" i="8"/>
  <c r="I169" i="8"/>
  <c r="H169" i="8"/>
  <c r="G169" i="8"/>
  <c r="F169" i="8"/>
  <c r="E169" i="8"/>
  <c r="D169" i="8"/>
  <c r="C169" i="8"/>
  <c r="B169" i="8"/>
  <c r="A169" i="8"/>
  <c r="X168" i="8"/>
  <c r="W168" i="8"/>
  <c r="V168" i="8"/>
  <c r="U168" i="8"/>
  <c r="T168" i="8"/>
  <c r="S168" i="8"/>
  <c r="R168" i="8"/>
  <c r="Q168" i="8"/>
  <c r="P168" i="8"/>
  <c r="O168" i="8"/>
  <c r="N168" i="8"/>
  <c r="M168" i="8"/>
  <c r="L168" i="8"/>
  <c r="K168" i="8"/>
  <c r="J168" i="8"/>
  <c r="I168" i="8"/>
  <c r="H168" i="8"/>
  <c r="G168" i="8"/>
  <c r="F168" i="8"/>
  <c r="E168" i="8"/>
  <c r="D168" i="8"/>
  <c r="C168" i="8"/>
  <c r="B168" i="8"/>
  <c r="A168" i="8"/>
  <c r="X167" i="8"/>
  <c r="W167" i="8"/>
  <c r="V167" i="8"/>
  <c r="U167" i="8"/>
  <c r="T167" i="8"/>
  <c r="S167" i="8"/>
  <c r="R167" i="8"/>
  <c r="Q167" i="8"/>
  <c r="P167" i="8"/>
  <c r="O167" i="8"/>
  <c r="N167" i="8"/>
  <c r="M167" i="8"/>
  <c r="L167" i="8"/>
  <c r="K167" i="8"/>
  <c r="J167" i="8"/>
  <c r="I167" i="8"/>
  <c r="H167" i="8"/>
  <c r="G167" i="8"/>
  <c r="F167" i="8"/>
  <c r="E167" i="8"/>
  <c r="D167" i="8"/>
  <c r="C167" i="8"/>
  <c r="B167" i="8"/>
  <c r="A167" i="8"/>
  <c r="X166" i="8"/>
  <c r="W166" i="8"/>
  <c r="V166" i="8"/>
  <c r="U166" i="8"/>
  <c r="T166" i="8"/>
  <c r="S166" i="8"/>
  <c r="R166" i="8"/>
  <c r="Q166" i="8"/>
  <c r="P166" i="8"/>
  <c r="O166" i="8"/>
  <c r="N166" i="8"/>
  <c r="M166" i="8"/>
  <c r="L166" i="8"/>
  <c r="K166" i="8"/>
  <c r="J166" i="8"/>
  <c r="I166" i="8"/>
  <c r="H166" i="8"/>
  <c r="G166" i="8"/>
  <c r="F166" i="8"/>
  <c r="E166" i="8"/>
  <c r="D166" i="8"/>
  <c r="C166" i="8"/>
  <c r="B166" i="8"/>
  <c r="A166" i="8"/>
  <c r="X165" i="8"/>
  <c r="W165" i="8"/>
  <c r="V165" i="8"/>
  <c r="U165" i="8"/>
  <c r="T165" i="8"/>
  <c r="S165" i="8"/>
  <c r="R165" i="8"/>
  <c r="Q165" i="8"/>
  <c r="P165" i="8"/>
  <c r="O165" i="8"/>
  <c r="N165" i="8"/>
  <c r="M165" i="8"/>
  <c r="L165" i="8"/>
  <c r="K165" i="8"/>
  <c r="J165" i="8"/>
  <c r="I165" i="8"/>
  <c r="H165" i="8"/>
  <c r="G165" i="8"/>
  <c r="F165" i="8"/>
  <c r="E165" i="8"/>
  <c r="D165" i="8"/>
  <c r="C165" i="8"/>
  <c r="B165" i="8"/>
  <c r="A165" i="8"/>
  <c r="X164" i="8"/>
  <c r="W164" i="8"/>
  <c r="V164" i="8"/>
  <c r="U164" i="8"/>
  <c r="T164" i="8"/>
  <c r="S164" i="8"/>
  <c r="R164" i="8"/>
  <c r="Q164" i="8"/>
  <c r="P164" i="8"/>
  <c r="O164" i="8"/>
  <c r="N164" i="8"/>
  <c r="M164" i="8"/>
  <c r="L164" i="8"/>
  <c r="K164" i="8"/>
  <c r="J164" i="8"/>
  <c r="I164" i="8"/>
  <c r="H164" i="8"/>
  <c r="G164" i="8"/>
  <c r="F164" i="8"/>
  <c r="E164" i="8"/>
  <c r="D164" i="8"/>
  <c r="C164" i="8"/>
  <c r="B164" i="8"/>
  <c r="A164" i="8"/>
  <c r="X163" i="8"/>
  <c r="W163" i="8"/>
  <c r="V163" i="8"/>
  <c r="U163" i="8"/>
  <c r="T163" i="8"/>
  <c r="S163" i="8"/>
  <c r="R163" i="8"/>
  <c r="Q163" i="8"/>
  <c r="P163" i="8"/>
  <c r="O163" i="8"/>
  <c r="N163" i="8"/>
  <c r="M163" i="8"/>
  <c r="L163" i="8"/>
  <c r="K163" i="8"/>
  <c r="J163" i="8"/>
  <c r="I163" i="8"/>
  <c r="H163" i="8"/>
  <c r="G163" i="8"/>
  <c r="F163" i="8"/>
  <c r="E163" i="8"/>
  <c r="D163" i="8"/>
  <c r="C163" i="8"/>
  <c r="B163" i="8"/>
  <c r="A163" i="8"/>
  <c r="X162" i="8"/>
  <c r="W162" i="8"/>
  <c r="V162" i="8"/>
  <c r="U162" i="8"/>
  <c r="T162" i="8"/>
  <c r="S162" i="8"/>
  <c r="R162" i="8"/>
  <c r="Q162" i="8"/>
  <c r="P162" i="8"/>
  <c r="O162" i="8"/>
  <c r="N162" i="8"/>
  <c r="M162" i="8"/>
  <c r="L162" i="8"/>
  <c r="K162" i="8"/>
  <c r="J162" i="8"/>
  <c r="I162" i="8"/>
  <c r="H162" i="8"/>
  <c r="G162" i="8"/>
  <c r="F162" i="8"/>
  <c r="E162" i="8"/>
  <c r="D162" i="8"/>
  <c r="C162" i="8"/>
  <c r="B162" i="8"/>
  <c r="A162" i="8"/>
  <c r="X161" i="8"/>
  <c r="W161" i="8"/>
  <c r="V161" i="8"/>
  <c r="U161" i="8"/>
  <c r="T161" i="8"/>
  <c r="S161" i="8"/>
  <c r="R161" i="8"/>
  <c r="Q161" i="8"/>
  <c r="P161" i="8"/>
  <c r="O161" i="8"/>
  <c r="N161" i="8"/>
  <c r="M161" i="8"/>
  <c r="L161" i="8"/>
  <c r="K161" i="8"/>
  <c r="J161" i="8"/>
  <c r="I161" i="8"/>
  <c r="H161" i="8"/>
  <c r="G161" i="8"/>
  <c r="F161" i="8"/>
  <c r="E161" i="8"/>
  <c r="D161" i="8"/>
  <c r="C161" i="8"/>
  <c r="B161" i="8"/>
  <c r="A161" i="8"/>
  <c r="X160" i="8"/>
  <c r="W160" i="8"/>
  <c r="V160" i="8"/>
  <c r="U160" i="8"/>
  <c r="T160" i="8"/>
  <c r="S160" i="8"/>
  <c r="R160" i="8"/>
  <c r="Q160" i="8"/>
  <c r="P160" i="8"/>
  <c r="O160" i="8"/>
  <c r="N160" i="8"/>
  <c r="M160" i="8"/>
  <c r="L160" i="8"/>
  <c r="K160" i="8"/>
  <c r="J160" i="8"/>
  <c r="I160" i="8"/>
  <c r="H160" i="8"/>
  <c r="G160" i="8"/>
  <c r="F160" i="8"/>
  <c r="E160" i="8"/>
  <c r="D160" i="8"/>
  <c r="C160" i="8"/>
  <c r="B160" i="8"/>
  <c r="A160" i="8"/>
  <c r="X159" i="8"/>
  <c r="W159" i="8"/>
  <c r="V159" i="8"/>
  <c r="U159" i="8"/>
  <c r="T159" i="8"/>
  <c r="S159" i="8"/>
  <c r="R159" i="8"/>
  <c r="Q159" i="8"/>
  <c r="P159" i="8"/>
  <c r="O159" i="8"/>
  <c r="N159" i="8"/>
  <c r="M159" i="8"/>
  <c r="L159" i="8"/>
  <c r="K159" i="8"/>
  <c r="J159" i="8"/>
  <c r="I159" i="8"/>
  <c r="H159" i="8"/>
  <c r="G159" i="8"/>
  <c r="F159" i="8"/>
  <c r="E159" i="8"/>
  <c r="D159" i="8"/>
  <c r="C159" i="8"/>
  <c r="B159" i="8"/>
  <c r="A159" i="8"/>
  <c r="X158" i="8"/>
  <c r="W158" i="8"/>
  <c r="V158" i="8"/>
  <c r="U158" i="8"/>
  <c r="T158" i="8"/>
  <c r="S158" i="8"/>
  <c r="R158" i="8"/>
  <c r="Q158" i="8"/>
  <c r="P158" i="8"/>
  <c r="O158" i="8"/>
  <c r="N158" i="8"/>
  <c r="M158" i="8"/>
  <c r="L158" i="8"/>
  <c r="K158" i="8"/>
  <c r="J158" i="8"/>
  <c r="I158" i="8"/>
  <c r="H158" i="8"/>
  <c r="G158" i="8"/>
  <c r="F158" i="8"/>
  <c r="E158" i="8"/>
  <c r="D158" i="8"/>
  <c r="C158" i="8"/>
  <c r="B158" i="8"/>
  <c r="A158" i="8"/>
  <c r="X157" i="8"/>
  <c r="W157" i="8"/>
  <c r="V157" i="8"/>
  <c r="U157" i="8"/>
  <c r="T157" i="8"/>
  <c r="S157" i="8"/>
  <c r="R157" i="8"/>
  <c r="Q157" i="8"/>
  <c r="P157" i="8"/>
  <c r="O157" i="8"/>
  <c r="N157" i="8"/>
  <c r="M157" i="8"/>
  <c r="L157" i="8"/>
  <c r="K157" i="8"/>
  <c r="J157" i="8"/>
  <c r="I157" i="8"/>
  <c r="H157" i="8"/>
  <c r="G157" i="8"/>
  <c r="F157" i="8"/>
  <c r="E157" i="8"/>
  <c r="D157" i="8"/>
  <c r="C157" i="8"/>
  <c r="B157" i="8"/>
  <c r="A157" i="8"/>
  <c r="X156" i="8"/>
  <c r="W156" i="8"/>
  <c r="V156" i="8"/>
  <c r="U156" i="8"/>
  <c r="T156" i="8"/>
  <c r="S156" i="8"/>
  <c r="R156" i="8"/>
  <c r="Q156" i="8"/>
  <c r="P156" i="8"/>
  <c r="O156" i="8"/>
  <c r="N156" i="8"/>
  <c r="M156" i="8"/>
  <c r="L156" i="8"/>
  <c r="K156" i="8"/>
  <c r="J156" i="8"/>
  <c r="I156" i="8"/>
  <c r="H156" i="8"/>
  <c r="G156" i="8"/>
  <c r="F156" i="8"/>
  <c r="E156" i="8"/>
  <c r="D156" i="8"/>
  <c r="C156" i="8"/>
  <c r="B156" i="8"/>
  <c r="A156" i="8"/>
  <c r="X155" i="8"/>
  <c r="W155" i="8"/>
  <c r="V155" i="8"/>
  <c r="U155" i="8"/>
  <c r="T155" i="8"/>
  <c r="S155" i="8"/>
  <c r="R155" i="8"/>
  <c r="Q155" i="8"/>
  <c r="P155" i="8"/>
  <c r="O155" i="8"/>
  <c r="N155" i="8"/>
  <c r="M155" i="8"/>
  <c r="L155" i="8"/>
  <c r="K155" i="8"/>
  <c r="J155" i="8"/>
  <c r="I155" i="8"/>
  <c r="H155" i="8"/>
  <c r="G155" i="8"/>
  <c r="F155" i="8"/>
  <c r="E155" i="8"/>
  <c r="D155" i="8"/>
  <c r="C155" i="8"/>
  <c r="B155" i="8"/>
  <c r="A155" i="8"/>
  <c r="X154" i="8"/>
  <c r="W154" i="8"/>
  <c r="V154" i="8"/>
  <c r="U154" i="8"/>
  <c r="T154" i="8"/>
  <c r="S154" i="8"/>
  <c r="R154" i="8"/>
  <c r="Q154" i="8"/>
  <c r="P154" i="8"/>
  <c r="O154" i="8"/>
  <c r="N154" i="8"/>
  <c r="M154" i="8"/>
  <c r="L154" i="8"/>
  <c r="K154" i="8"/>
  <c r="J154" i="8"/>
  <c r="I154" i="8"/>
  <c r="H154" i="8"/>
  <c r="G154" i="8"/>
  <c r="F154" i="8"/>
  <c r="E154" i="8"/>
  <c r="D154" i="8"/>
  <c r="C154" i="8"/>
  <c r="B154" i="8"/>
  <c r="A154" i="8"/>
  <c r="X153" i="8"/>
  <c r="W153" i="8"/>
  <c r="V153" i="8"/>
  <c r="U153" i="8"/>
  <c r="T153" i="8"/>
  <c r="S153" i="8"/>
  <c r="R153" i="8"/>
  <c r="Q153" i="8"/>
  <c r="P153" i="8"/>
  <c r="O153" i="8"/>
  <c r="N153" i="8"/>
  <c r="M153" i="8"/>
  <c r="L153" i="8"/>
  <c r="K153" i="8"/>
  <c r="J153" i="8"/>
  <c r="I153" i="8"/>
  <c r="H153" i="8"/>
  <c r="G153" i="8"/>
  <c r="F153" i="8"/>
  <c r="E153" i="8"/>
  <c r="D153" i="8"/>
  <c r="C153" i="8"/>
  <c r="B153" i="8"/>
  <c r="A153" i="8"/>
  <c r="X152" i="8"/>
  <c r="W152" i="8"/>
  <c r="V152" i="8"/>
  <c r="U152" i="8"/>
  <c r="T152" i="8"/>
  <c r="S152" i="8"/>
  <c r="R152" i="8"/>
  <c r="Q152" i="8"/>
  <c r="P152" i="8"/>
  <c r="O152" i="8"/>
  <c r="N152" i="8"/>
  <c r="M152" i="8"/>
  <c r="L152" i="8"/>
  <c r="K152" i="8"/>
  <c r="J152" i="8"/>
  <c r="I152" i="8"/>
  <c r="H152" i="8"/>
  <c r="G152" i="8"/>
  <c r="F152" i="8"/>
  <c r="E152" i="8"/>
  <c r="D152" i="8"/>
  <c r="C152" i="8"/>
  <c r="B152" i="8"/>
  <c r="A152" i="8"/>
  <c r="X151" i="8"/>
  <c r="W151" i="8"/>
  <c r="V151" i="8"/>
  <c r="U151" i="8"/>
  <c r="T151" i="8"/>
  <c r="S151" i="8"/>
  <c r="R151" i="8"/>
  <c r="Q151" i="8"/>
  <c r="P151" i="8"/>
  <c r="O151" i="8"/>
  <c r="N151" i="8"/>
  <c r="M151" i="8"/>
  <c r="L151" i="8"/>
  <c r="K151" i="8"/>
  <c r="J151" i="8"/>
  <c r="I151" i="8"/>
  <c r="H151" i="8"/>
  <c r="G151" i="8"/>
  <c r="F151" i="8"/>
  <c r="E151" i="8"/>
  <c r="D151" i="8"/>
  <c r="C151" i="8"/>
  <c r="B151" i="8"/>
  <c r="A151" i="8"/>
  <c r="X150" i="8"/>
  <c r="W150" i="8"/>
  <c r="V150" i="8"/>
  <c r="U150" i="8"/>
  <c r="T150" i="8"/>
  <c r="S150" i="8"/>
  <c r="R150" i="8"/>
  <c r="Q150" i="8"/>
  <c r="P150" i="8"/>
  <c r="O150" i="8"/>
  <c r="N150" i="8"/>
  <c r="M150" i="8"/>
  <c r="L150" i="8"/>
  <c r="K150" i="8"/>
  <c r="J150" i="8"/>
  <c r="I150" i="8"/>
  <c r="H150" i="8"/>
  <c r="G150" i="8"/>
  <c r="F150" i="8"/>
  <c r="E150" i="8"/>
  <c r="D150" i="8"/>
  <c r="C150" i="8"/>
  <c r="B150" i="8"/>
  <c r="A150" i="8"/>
  <c r="X149" i="8"/>
  <c r="W149" i="8"/>
  <c r="V149" i="8"/>
  <c r="U149" i="8"/>
  <c r="T149" i="8"/>
  <c r="S149" i="8"/>
  <c r="R149" i="8"/>
  <c r="Q149" i="8"/>
  <c r="P149" i="8"/>
  <c r="O149" i="8"/>
  <c r="N149" i="8"/>
  <c r="M149" i="8"/>
  <c r="L149" i="8"/>
  <c r="K149" i="8"/>
  <c r="J149" i="8"/>
  <c r="I149" i="8"/>
  <c r="H149" i="8"/>
  <c r="G149" i="8"/>
  <c r="F149" i="8"/>
  <c r="E149" i="8"/>
  <c r="D149" i="8"/>
  <c r="C149" i="8"/>
  <c r="B149" i="8"/>
  <c r="A149" i="8"/>
  <c r="X148" i="8"/>
  <c r="W148" i="8"/>
  <c r="V148" i="8"/>
  <c r="U148" i="8"/>
  <c r="T148" i="8"/>
  <c r="S148" i="8"/>
  <c r="R148" i="8"/>
  <c r="Q148" i="8"/>
  <c r="P148" i="8"/>
  <c r="O148" i="8"/>
  <c r="N148" i="8"/>
  <c r="M148" i="8"/>
  <c r="L148" i="8"/>
  <c r="K148" i="8"/>
  <c r="J148" i="8"/>
  <c r="I148" i="8"/>
  <c r="H148" i="8"/>
  <c r="G148" i="8"/>
  <c r="F148" i="8"/>
  <c r="E148" i="8"/>
  <c r="D148" i="8"/>
  <c r="C148" i="8"/>
  <c r="B148" i="8"/>
  <c r="A148" i="8"/>
  <c r="X147" i="8"/>
  <c r="W147" i="8"/>
  <c r="V147" i="8"/>
  <c r="U147" i="8"/>
  <c r="T147" i="8"/>
  <c r="S147" i="8"/>
  <c r="R147" i="8"/>
  <c r="Q147" i="8"/>
  <c r="P147" i="8"/>
  <c r="O147" i="8"/>
  <c r="N147" i="8"/>
  <c r="M147" i="8"/>
  <c r="L147" i="8"/>
  <c r="K147" i="8"/>
  <c r="J147" i="8"/>
  <c r="I147" i="8"/>
  <c r="H147" i="8"/>
  <c r="G147" i="8"/>
  <c r="F147" i="8"/>
  <c r="E147" i="8"/>
  <c r="D147" i="8"/>
  <c r="C147" i="8"/>
  <c r="B147" i="8"/>
  <c r="A147" i="8"/>
  <c r="X146" i="8"/>
  <c r="W146" i="8"/>
  <c r="V146" i="8"/>
  <c r="U146" i="8"/>
  <c r="T146" i="8"/>
  <c r="S146" i="8"/>
  <c r="R146" i="8"/>
  <c r="Q146" i="8"/>
  <c r="P146" i="8"/>
  <c r="O146" i="8"/>
  <c r="N146" i="8"/>
  <c r="M146" i="8"/>
  <c r="L146" i="8"/>
  <c r="K146" i="8"/>
  <c r="J146" i="8"/>
  <c r="I146" i="8"/>
  <c r="H146" i="8"/>
  <c r="G146" i="8"/>
  <c r="F146" i="8"/>
  <c r="E146" i="8"/>
  <c r="D146" i="8"/>
  <c r="C146" i="8"/>
  <c r="B146" i="8"/>
  <c r="A146" i="8"/>
  <c r="X145" i="8"/>
  <c r="W145" i="8"/>
  <c r="V145" i="8"/>
  <c r="U145" i="8"/>
  <c r="T145" i="8"/>
  <c r="S145" i="8"/>
  <c r="R145" i="8"/>
  <c r="Q145" i="8"/>
  <c r="P145" i="8"/>
  <c r="O145" i="8"/>
  <c r="N145" i="8"/>
  <c r="M145" i="8"/>
  <c r="L145" i="8"/>
  <c r="K145" i="8"/>
  <c r="J145" i="8"/>
  <c r="I145" i="8"/>
  <c r="H145" i="8"/>
  <c r="G145" i="8"/>
  <c r="F145" i="8"/>
  <c r="E145" i="8"/>
  <c r="D145" i="8"/>
  <c r="C145" i="8"/>
  <c r="B145" i="8"/>
  <c r="A145" i="8"/>
  <c r="X144" i="8"/>
  <c r="W144" i="8"/>
  <c r="V144" i="8"/>
  <c r="U144" i="8"/>
  <c r="T144" i="8"/>
  <c r="S144" i="8"/>
  <c r="R144" i="8"/>
  <c r="Q144" i="8"/>
  <c r="P144" i="8"/>
  <c r="O144" i="8"/>
  <c r="N144" i="8"/>
  <c r="M144" i="8"/>
  <c r="L144" i="8"/>
  <c r="K144" i="8"/>
  <c r="J144" i="8"/>
  <c r="I144" i="8"/>
  <c r="H144" i="8"/>
  <c r="G144" i="8"/>
  <c r="F144" i="8"/>
  <c r="E144" i="8"/>
  <c r="D144" i="8"/>
  <c r="C144" i="8"/>
  <c r="B144" i="8"/>
  <c r="A144" i="8"/>
  <c r="X143" i="8"/>
  <c r="W143" i="8"/>
  <c r="V143" i="8"/>
  <c r="U143" i="8"/>
  <c r="T143" i="8"/>
  <c r="S143" i="8"/>
  <c r="R143" i="8"/>
  <c r="Q143" i="8"/>
  <c r="P143" i="8"/>
  <c r="O143" i="8"/>
  <c r="N143" i="8"/>
  <c r="M143" i="8"/>
  <c r="L143" i="8"/>
  <c r="K143" i="8"/>
  <c r="J143" i="8"/>
  <c r="I143" i="8"/>
  <c r="H143" i="8"/>
  <c r="G143" i="8"/>
  <c r="F143" i="8"/>
  <c r="E143" i="8"/>
  <c r="D143" i="8"/>
  <c r="C143" i="8"/>
  <c r="B143" i="8"/>
  <c r="A143" i="8"/>
  <c r="X142" i="8"/>
  <c r="W142" i="8"/>
  <c r="V142" i="8"/>
  <c r="U142" i="8"/>
  <c r="T142" i="8"/>
  <c r="S142" i="8"/>
  <c r="R142" i="8"/>
  <c r="Q142" i="8"/>
  <c r="P142" i="8"/>
  <c r="O142" i="8"/>
  <c r="N142" i="8"/>
  <c r="M142" i="8"/>
  <c r="L142" i="8"/>
  <c r="K142" i="8"/>
  <c r="J142" i="8"/>
  <c r="I142" i="8"/>
  <c r="H142" i="8"/>
  <c r="G142" i="8"/>
  <c r="F142" i="8"/>
  <c r="E142" i="8"/>
  <c r="D142" i="8"/>
  <c r="C142" i="8"/>
  <c r="B142" i="8"/>
  <c r="A142" i="8"/>
  <c r="X141" i="8"/>
  <c r="W141" i="8"/>
  <c r="V141" i="8"/>
  <c r="U141" i="8"/>
  <c r="T141" i="8"/>
  <c r="S141" i="8"/>
  <c r="R141" i="8"/>
  <c r="Q141" i="8"/>
  <c r="P141" i="8"/>
  <c r="O141" i="8"/>
  <c r="N141" i="8"/>
  <c r="M141" i="8"/>
  <c r="L141" i="8"/>
  <c r="K141" i="8"/>
  <c r="J141" i="8"/>
  <c r="I141" i="8"/>
  <c r="H141" i="8"/>
  <c r="G141" i="8"/>
  <c r="F141" i="8"/>
  <c r="E141" i="8"/>
  <c r="D141" i="8"/>
  <c r="C141" i="8"/>
  <c r="B141" i="8"/>
  <c r="A141" i="8"/>
  <c r="X140" i="8"/>
  <c r="W140" i="8"/>
  <c r="V140" i="8"/>
  <c r="U140" i="8"/>
  <c r="T140" i="8"/>
  <c r="S140" i="8"/>
  <c r="R140" i="8"/>
  <c r="Q140" i="8"/>
  <c r="P140" i="8"/>
  <c r="O140" i="8"/>
  <c r="N140" i="8"/>
  <c r="M140" i="8"/>
  <c r="L140" i="8"/>
  <c r="K140" i="8"/>
  <c r="J140" i="8"/>
  <c r="I140" i="8"/>
  <c r="H140" i="8"/>
  <c r="G140" i="8"/>
  <c r="F140" i="8"/>
  <c r="E140" i="8"/>
  <c r="D140" i="8"/>
  <c r="C140" i="8"/>
  <c r="B140" i="8"/>
  <c r="A140" i="8"/>
  <c r="X139" i="8"/>
  <c r="W139" i="8"/>
  <c r="V139" i="8"/>
  <c r="U139" i="8"/>
  <c r="T139" i="8"/>
  <c r="S139" i="8"/>
  <c r="R139" i="8"/>
  <c r="Q139" i="8"/>
  <c r="P139" i="8"/>
  <c r="O139" i="8"/>
  <c r="N139" i="8"/>
  <c r="M139" i="8"/>
  <c r="L139" i="8"/>
  <c r="K139" i="8"/>
  <c r="J139" i="8"/>
  <c r="I139" i="8"/>
  <c r="H139" i="8"/>
  <c r="G139" i="8"/>
  <c r="F139" i="8"/>
  <c r="E139" i="8"/>
  <c r="D139" i="8"/>
  <c r="C139" i="8"/>
  <c r="B139" i="8"/>
  <c r="A139" i="8"/>
  <c r="X138" i="8"/>
  <c r="W138" i="8"/>
  <c r="V138" i="8"/>
  <c r="U138" i="8"/>
  <c r="T138" i="8"/>
  <c r="S138" i="8"/>
  <c r="R138" i="8"/>
  <c r="Q138" i="8"/>
  <c r="P138" i="8"/>
  <c r="O138" i="8"/>
  <c r="N138" i="8"/>
  <c r="M138" i="8"/>
  <c r="L138" i="8"/>
  <c r="K138" i="8"/>
  <c r="J138" i="8"/>
  <c r="I138" i="8"/>
  <c r="H138" i="8"/>
  <c r="G138" i="8"/>
  <c r="F138" i="8"/>
  <c r="E138" i="8"/>
  <c r="D138" i="8"/>
  <c r="C138" i="8"/>
  <c r="B138" i="8"/>
  <c r="A138" i="8"/>
  <c r="X137" i="8"/>
  <c r="W137" i="8"/>
  <c r="V137" i="8"/>
  <c r="U137" i="8"/>
  <c r="T137" i="8"/>
  <c r="S137" i="8"/>
  <c r="R137" i="8"/>
  <c r="Q137" i="8"/>
  <c r="P137" i="8"/>
  <c r="O137" i="8"/>
  <c r="N137" i="8"/>
  <c r="M137" i="8"/>
  <c r="L137" i="8"/>
  <c r="K137" i="8"/>
  <c r="J137" i="8"/>
  <c r="I137" i="8"/>
  <c r="H137" i="8"/>
  <c r="G137" i="8"/>
  <c r="F137" i="8"/>
  <c r="E137" i="8"/>
  <c r="D137" i="8"/>
  <c r="C137" i="8"/>
  <c r="B137" i="8"/>
  <c r="A137" i="8"/>
  <c r="X136" i="8"/>
  <c r="W136" i="8"/>
  <c r="V136" i="8"/>
  <c r="U136" i="8"/>
  <c r="T136" i="8"/>
  <c r="S136" i="8"/>
  <c r="R136" i="8"/>
  <c r="Q136" i="8"/>
  <c r="P136" i="8"/>
  <c r="O136" i="8"/>
  <c r="N136" i="8"/>
  <c r="M136" i="8"/>
  <c r="L136" i="8"/>
  <c r="K136" i="8"/>
  <c r="J136" i="8"/>
  <c r="I136" i="8"/>
  <c r="H136" i="8"/>
  <c r="G136" i="8"/>
  <c r="F136" i="8"/>
  <c r="E136" i="8"/>
  <c r="D136" i="8"/>
  <c r="C136" i="8"/>
  <c r="B136" i="8"/>
  <c r="A136" i="8"/>
  <c r="X135" i="8"/>
  <c r="W135" i="8"/>
  <c r="V135" i="8"/>
  <c r="U135" i="8"/>
  <c r="T135" i="8"/>
  <c r="S135" i="8"/>
  <c r="R135" i="8"/>
  <c r="Q135" i="8"/>
  <c r="P135" i="8"/>
  <c r="O135" i="8"/>
  <c r="N135" i="8"/>
  <c r="M135" i="8"/>
  <c r="L135" i="8"/>
  <c r="K135" i="8"/>
  <c r="J135" i="8"/>
  <c r="I135" i="8"/>
  <c r="H135" i="8"/>
  <c r="G135" i="8"/>
  <c r="F135" i="8"/>
  <c r="E135" i="8"/>
  <c r="D135" i="8"/>
  <c r="C135" i="8"/>
  <c r="B135" i="8"/>
  <c r="A135" i="8"/>
  <c r="X134" i="8"/>
  <c r="W134" i="8"/>
  <c r="V134" i="8"/>
  <c r="U134" i="8"/>
  <c r="T134" i="8"/>
  <c r="S134" i="8"/>
  <c r="R134" i="8"/>
  <c r="Q134" i="8"/>
  <c r="P134" i="8"/>
  <c r="O134" i="8"/>
  <c r="N134" i="8"/>
  <c r="M134" i="8"/>
  <c r="L134" i="8"/>
  <c r="K134" i="8"/>
  <c r="J134" i="8"/>
  <c r="I134" i="8"/>
  <c r="H134" i="8"/>
  <c r="G134" i="8"/>
  <c r="F134" i="8"/>
  <c r="E134" i="8"/>
  <c r="D134" i="8"/>
  <c r="C134" i="8"/>
  <c r="B134" i="8"/>
  <c r="A134" i="8"/>
  <c r="X133" i="8"/>
  <c r="W133" i="8"/>
  <c r="V133" i="8"/>
  <c r="U133" i="8"/>
  <c r="T133" i="8"/>
  <c r="S133" i="8"/>
  <c r="R133" i="8"/>
  <c r="Q133" i="8"/>
  <c r="P133" i="8"/>
  <c r="O133" i="8"/>
  <c r="N133" i="8"/>
  <c r="M133" i="8"/>
  <c r="L133" i="8"/>
  <c r="K133" i="8"/>
  <c r="J133" i="8"/>
  <c r="I133" i="8"/>
  <c r="H133" i="8"/>
  <c r="G133" i="8"/>
  <c r="F133" i="8"/>
  <c r="E133" i="8"/>
  <c r="D133" i="8"/>
  <c r="C133" i="8"/>
  <c r="B133" i="8"/>
  <c r="A133" i="8"/>
  <c r="X132" i="8"/>
  <c r="W132" i="8"/>
  <c r="V132" i="8"/>
  <c r="U132" i="8"/>
  <c r="T132" i="8"/>
  <c r="S132" i="8"/>
  <c r="R132" i="8"/>
  <c r="Q132" i="8"/>
  <c r="P132" i="8"/>
  <c r="O132" i="8"/>
  <c r="N132" i="8"/>
  <c r="M132" i="8"/>
  <c r="L132" i="8"/>
  <c r="K132" i="8"/>
  <c r="J132" i="8"/>
  <c r="I132" i="8"/>
  <c r="H132" i="8"/>
  <c r="G132" i="8"/>
  <c r="F132" i="8"/>
  <c r="E132" i="8"/>
  <c r="D132" i="8"/>
  <c r="C132" i="8"/>
  <c r="B132" i="8"/>
  <c r="A132" i="8"/>
  <c r="X131" i="8"/>
  <c r="W131" i="8"/>
  <c r="V131" i="8"/>
  <c r="U131" i="8"/>
  <c r="T131" i="8"/>
  <c r="S131" i="8"/>
  <c r="R131" i="8"/>
  <c r="Q131" i="8"/>
  <c r="P131" i="8"/>
  <c r="O131" i="8"/>
  <c r="N131" i="8"/>
  <c r="M131" i="8"/>
  <c r="L131" i="8"/>
  <c r="K131" i="8"/>
  <c r="J131" i="8"/>
  <c r="I131" i="8"/>
  <c r="H131" i="8"/>
  <c r="G131" i="8"/>
  <c r="F131" i="8"/>
  <c r="E131" i="8"/>
  <c r="D131" i="8"/>
  <c r="C131" i="8"/>
  <c r="B131" i="8"/>
  <c r="A131" i="8"/>
  <c r="X130" i="8"/>
  <c r="W130" i="8"/>
  <c r="V130" i="8"/>
  <c r="U130" i="8"/>
  <c r="T130" i="8"/>
  <c r="S130" i="8"/>
  <c r="R130" i="8"/>
  <c r="Q130" i="8"/>
  <c r="P130" i="8"/>
  <c r="O130" i="8"/>
  <c r="N130" i="8"/>
  <c r="M130" i="8"/>
  <c r="L130" i="8"/>
  <c r="K130" i="8"/>
  <c r="J130" i="8"/>
  <c r="I130" i="8"/>
  <c r="H130" i="8"/>
  <c r="G130" i="8"/>
  <c r="F130" i="8"/>
  <c r="E130" i="8"/>
  <c r="D130" i="8"/>
  <c r="C130" i="8"/>
  <c r="B130" i="8"/>
  <c r="A130" i="8"/>
  <c r="X129" i="8"/>
  <c r="W129" i="8"/>
  <c r="V129" i="8"/>
  <c r="U129" i="8"/>
  <c r="T129" i="8"/>
  <c r="S129" i="8"/>
  <c r="R129" i="8"/>
  <c r="Q129" i="8"/>
  <c r="P129" i="8"/>
  <c r="O129" i="8"/>
  <c r="N129" i="8"/>
  <c r="M129" i="8"/>
  <c r="L129" i="8"/>
  <c r="K129" i="8"/>
  <c r="J129" i="8"/>
  <c r="I129" i="8"/>
  <c r="H129" i="8"/>
  <c r="G129" i="8"/>
  <c r="F129" i="8"/>
  <c r="E129" i="8"/>
  <c r="D129" i="8"/>
  <c r="C129" i="8"/>
  <c r="B129" i="8"/>
  <c r="A129" i="8"/>
  <c r="X128" i="8"/>
  <c r="W128" i="8"/>
  <c r="V128" i="8"/>
  <c r="U128" i="8"/>
  <c r="T128" i="8"/>
  <c r="S128" i="8"/>
  <c r="R128" i="8"/>
  <c r="Q128" i="8"/>
  <c r="P128" i="8"/>
  <c r="O128" i="8"/>
  <c r="N128" i="8"/>
  <c r="M128" i="8"/>
  <c r="L128" i="8"/>
  <c r="K128" i="8"/>
  <c r="J128" i="8"/>
  <c r="I128" i="8"/>
  <c r="H128" i="8"/>
  <c r="G128" i="8"/>
  <c r="F128" i="8"/>
  <c r="E128" i="8"/>
  <c r="D128" i="8"/>
  <c r="C128" i="8"/>
  <c r="B128" i="8"/>
  <c r="A128" i="8"/>
  <c r="X127" i="8"/>
  <c r="W127" i="8"/>
  <c r="V127" i="8"/>
  <c r="U127" i="8"/>
  <c r="T127" i="8"/>
  <c r="S127" i="8"/>
  <c r="R127" i="8"/>
  <c r="Q127" i="8"/>
  <c r="P127" i="8"/>
  <c r="O127" i="8"/>
  <c r="N127" i="8"/>
  <c r="M127" i="8"/>
  <c r="L127" i="8"/>
  <c r="K127" i="8"/>
  <c r="J127" i="8"/>
  <c r="I127" i="8"/>
  <c r="H127" i="8"/>
  <c r="G127" i="8"/>
  <c r="F127" i="8"/>
  <c r="E127" i="8"/>
  <c r="D127" i="8"/>
  <c r="C127" i="8"/>
  <c r="B127" i="8"/>
  <c r="A127" i="8"/>
  <c r="X126" i="8"/>
  <c r="W126" i="8"/>
  <c r="V126" i="8"/>
  <c r="U126" i="8"/>
  <c r="T126" i="8"/>
  <c r="S126" i="8"/>
  <c r="R126" i="8"/>
  <c r="Q126" i="8"/>
  <c r="P126" i="8"/>
  <c r="O126" i="8"/>
  <c r="N126" i="8"/>
  <c r="M126" i="8"/>
  <c r="L126" i="8"/>
  <c r="K126" i="8"/>
  <c r="J126" i="8"/>
  <c r="I126" i="8"/>
  <c r="H126" i="8"/>
  <c r="G126" i="8"/>
  <c r="F126" i="8"/>
  <c r="E126" i="8"/>
  <c r="D126" i="8"/>
  <c r="C126" i="8"/>
  <c r="B126" i="8"/>
  <c r="A126" i="8"/>
  <c r="X125" i="8"/>
  <c r="W125" i="8"/>
  <c r="V125" i="8"/>
  <c r="U125" i="8"/>
  <c r="T125" i="8"/>
  <c r="S125" i="8"/>
  <c r="R125" i="8"/>
  <c r="Q125" i="8"/>
  <c r="P125" i="8"/>
  <c r="O125" i="8"/>
  <c r="N125" i="8"/>
  <c r="M125" i="8"/>
  <c r="L125" i="8"/>
  <c r="K125" i="8"/>
  <c r="J125" i="8"/>
  <c r="I125" i="8"/>
  <c r="H125" i="8"/>
  <c r="G125" i="8"/>
  <c r="F125" i="8"/>
  <c r="E125" i="8"/>
  <c r="D125" i="8"/>
  <c r="C125" i="8"/>
  <c r="B125" i="8"/>
  <c r="A125" i="8"/>
  <c r="X124" i="8"/>
  <c r="W124" i="8"/>
  <c r="V124" i="8"/>
  <c r="U124" i="8"/>
  <c r="T124" i="8"/>
  <c r="S124" i="8"/>
  <c r="R124" i="8"/>
  <c r="Q124" i="8"/>
  <c r="P124" i="8"/>
  <c r="O124" i="8"/>
  <c r="N124" i="8"/>
  <c r="M124" i="8"/>
  <c r="L124" i="8"/>
  <c r="K124" i="8"/>
  <c r="J124" i="8"/>
  <c r="I124" i="8"/>
  <c r="H124" i="8"/>
  <c r="G124" i="8"/>
  <c r="F124" i="8"/>
  <c r="E124" i="8"/>
  <c r="D124" i="8"/>
  <c r="C124" i="8"/>
  <c r="B124" i="8"/>
  <c r="A124" i="8"/>
  <c r="X123" i="8"/>
  <c r="W123" i="8"/>
  <c r="V123" i="8"/>
  <c r="U123" i="8"/>
  <c r="T123" i="8"/>
  <c r="S123" i="8"/>
  <c r="R123" i="8"/>
  <c r="Q123" i="8"/>
  <c r="P123" i="8"/>
  <c r="O123" i="8"/>
  <c r="N123" i="8"/>
  <c r="M123" i="8"/>
  <c r="L123" i="8"/>
  <c r="K123" i="8"/>
  <c r="J123" i="8"/>
  <c r="I123" i="8"/>
  <c r="H123" i="8"/>
  <c r="G123" i="8"/>
  <c r="F123" i="8"/>
  <c r="E123" i="8"/>
  <c r="D123" i="8"/>
  <c r="C123" i="8"/>
  <c r="B123" i="8"/>
  <c r="A123" i="8"/>
  <c r="X122" i="8"/>
  <c r="W122" i="8"/>
  <c r="V122" i="8"/>
  <c r="U122" i="8"/>
  <c r="T122" i="8"/>
  <c r="S122" i="8"/>
  <c r="R122" i="8"/>
  <c r="Q122" i="8"/>
  <c r="P122" i="8"/>
  <c r="O122" i="8"/>
  <c r="N122" i="8"/>
  <c r="M122" i="8"/>
  <c r="L122" i="8"/>
  <c r="K122" i="8"/>
  <c r="J122" i="8"/>
  <c r="I122" i="8"/>
  <c r="H122" i="8"/>
  <c r="G122" i="8"/>
  <c r="F122" i="8"/>
  <c r="E122" i="8"/>
  <c r="D122" i="8"/>
  <c r="C122" i="8"/>
  <c r="B122" i="8"/>
  <c r="A122" i="8"/>
  <c r="X121" i="8"/>
  <c r="W121" i="8"/>
  <c r="V121" i="8"/>
  <c r="U121" i="8"/>
  <c r="T121" i="8"/>
  <c r="S121" i="8"/>
  <c r="R121" i="8"/>
  <c r="Q121" i="8"/>
  <c r="P121" i="8"/>
  <c r="O121" i="8"/>
  <c r="N121" i="8"/>
  <c r="M121" i="8"/>
  <c r="L121" i="8"/>
  <c r="K121" i="8"/>
  <c r="J121" i="8"/>
  <c r="I121" i="8"/>
  <c r="H121" i="8"/>
  <c r="G121" i="8"/>
  <c r="F121" i="8"/>
  <c r="E121" i="8"/>
  <c r="D121" i="8"/>
  <c r="C121" i="8"/>
  <c r="B121" i="8"/>
  <c r="A121" i="8"/>
  <c r="X120" i="8"/>
  <c r="W120" i="8"/>
  <c r="V120" i="8"/>
  <c r="U120" i="8"/>
  <c r="T120" i="8"/>
  <c r="S120" i="8"/>
  <c r="R120" i="8"/>
  <c r="Q120" i="8"/>
  <c r="P120" i="8"/>
  <c r="O120" i="8"/>
  <c r="N120" i="8"/>
  <c r="M120" i="8"/>
  <c r="L120" i="8"/>
  <c r="K120" i="8"/>
  <c r="J120" i="8"/>
  <c r="I120" i="8"/>
  <c r="H120" i="8"/>
  <c r="G120" i="8"/>
  <c r="F120" i="8"/>
  <c r="E120" i="8"/>
  <c r="D120" i="8"/>
  <c r="C120" i="8"/>
  <c r="B120" i="8"/>
  <c r="A120" i="8"/>
  <c r="X119" i="8"/>
  <c r="W119" i="8"/>
  <c r="V119" i="8"/>
  <c r="U119" i="8"/>
  <c r="T119" i="8"/>
  <c r="S119" i="8"/>
  <c r="R119" i="8"/>
  <c r="Q119" i="8"/>
  <c r="P119" i="8"/>
  <c r="O119" i="8"/>
  <c r="N119" i="8"/>
  <c r="M119" i="8"/>
  <c r="L119" i="8"/>
  <c r="K119" i="8"/>
  <c r="J119" i="8"/>
  <c r="I119" i="8"/>
  <c r="H119" i="8"/>
  <c r="G119" i="8"/>
  <c r="F119" i="8"/>
  <c r="E119" i="8"/>
  <c r="D119" i="8"/>
  <c r="C119" i="8"/>
  <c r="B119" i="8"/>
  <c r="A119" i="8"/>
  <c r="X118" i="8"/>
  <c r="W118" i="8"/>
  <c r="V118" i="8"/>
  <c r="U118" i="8"/>
  <c r="T118" i="8"/>
  <c r="S118" i="8"/>
  <c r="R118" i="8"/>
  <c r="Q118" i="8"/>
  <c r="P118" i="8"/>
  <c r="O118" i="8"/>
  <c r="N118" i="8"/>
  <c r="M118" i="8"/>
  <c r="L118" i="8"/>
  <c r="K118" i="8"/>
  <c r="J118" i="8"/>
  <c r="I118" i="8"/>
  <c r="H118" i="8"/>
  <c r="G118" i="8"/>
  <c r="F118" i="8"/>
  <c r="E118" i="8"/>
  <c r="D118" i="8"/>
  <c r="C118" i="8"/>
  <c r="B118" i="8"/>
  <c r="A118" i="8"/>
  <c r="X117" i="8"/>
  <c r="W117" i="8"/>
  <c r="V117" i="8"/>
  <c r="U117" i="8"/>
  <c r="T117" i="8"/>
  <c r="S117" i="8"/>
  <c r="R117" i="8"/>
  <c r="Q117" i="8"/>
  <c r="P117" i="8"/>
  <c r="O117" i="8"/>
  <c r="N117" i="8"/>
  <c r="M117" i="8"/>
  <c r="L117" i="8"/>
  <c r="K117" i="8"/>
  <c r="J117" i="8"/>
  <c r="I117" i="8"/>
  <c r="H117" i="8"/>
  <c r="G117" i="8"/>
  <c r="F117" i="8"/>
  <c r="E117" i="8"/>
  <c r="D117" i="8"/>
  <c r="C117" i="8"/>
  <c r="B117" i="8"/>
  <c r="A117" i="8"/>
  <c r="X116" i="8"/>
  <c r="W116" i="8"/>
  <c r="V116" i="8"/>
  <c r="U116" i="8"/>
  <c r="T116" i="8"/>
  <c r="S116" i="8"/>
  <c r="R116" i="8"/>
  <c r="Q116" i="8"/>
  <c r="P116" i="8"/>
  <c r="O116" i="8"/>
  <c r="N116" i="8"/>
  <c r="M116" i="8"/>
  <c r="L116" i="8"/>
  <c r="K116" i="8"/>
  <c r="J116" i="8"/>
  <c r="I116" i="8"/>
  <c r="H116" i="8"/>
  <c r="G116" i="8"/>
  <c r="F116" i="8"/>
  <c r="E116" i="8"/>
  <c r="D116" i="8"/>
  <c r="C116" i="8"/>
  <c r="B116" i="8"/>
  <c r="A116" i="8"/>
  <c r="X115" i="8"/>
  <c r="W115" i="8"/>
  <c r="V115" i="8"/>
  <c r="U115" i="8"/>
  <c r="T115" i="8"/>
  <c r="S115" i="8"/>
  <c r="R115" i="8"/>
  <c r="Q115" i="8"/>
  <c r="P115" i="8"/>
  <c r="O115" i="8"/>
  <c r="N115" i="8"/>
  <c r="M115" i="8"/>
  <c r="L115" i="8"/>
  <c r="K115" i="8"/>
  <c r="J115" i="8"/>
  <c r="I115" i="8"/>
  <c r="H115" i="8"/>
  <c r="G115" i="8"/>
  <c r="F115" i="8"/>
  <c r="E115" i="8"/>
  <c r="D115" i="8"/>
  <c r="C115" i="8"/>
  <c r="B115" i="8"/>
  <c r="A115" i="8"/>
  <c r="X114" i="8"/>
  <c r="W114" i="8"/>
  <c r="V114" i="8"/>
  <c r="U114" i="8"/>
  <c r="T114" i="8"/>
  <c r="S114" i="8"/>
  <c r="R114" i="8"/>
  <c r="Q114" i="8"/>
  <c r="P114" i="8"/>
  <c r="O114" i="8"/>
  <c r="N114" i="8"/>
  <c r="M114" i="8"/>
  <c r="L114" i="8"/>
  <c r="K114" i="8"/>
  <c r="J114" i="8"/>
  <c r="I114" i="8"/>
  <c r="H114" i="8"/>
  <c r="G114" i="8"/>
  <c r="F114" i="8"/>
  <c r="E114" i="8"/>
  <c r="D114" i="8"/>
  <c r="C114" i="8"/>
  <c r="B114" i="8"/>
  <c r="A114" i="8"/>
  <c r="X113" i="8"/>
  <c r="W113" i="8"/>
  <c r="V113" i="8"/>
  <c r="U113" i="8"/>
  <c r="T113" i="8"/>
  <c r="S113" i="8"/>
  <c r="R113" i="8"/>
  <c r="Q113" i="8"/>
  <c r="P113" i="8"/>
  <c r="O113" i="8"/>
  <c r="N113" i="8"/>
  <c r="M113" i="8"/>
  <c r="L113" i="8"/>
  <c r="K113" i="8"/>
  <c r="J113" i="8"/>
  <c r="I113" i="8"/>
  <c r="H113" i="8"/>
  <c r="G113" i="8"/>
  <c r="F113" i="8"/>
  <c r="E113" i="8"/>
  <c r="D113" i="8"/>
  <c r="C113" i="8"/>
  <c r="B113" i="8"/>
  <c r="A113" i="8"/>
  <c r="X112" i="8"/>
  <c r="W112" i="8"/>
  <c r="V112" i="8"/>
  <c r="U112" i="8"/>
  <c r="T112" i="8"/>
  <c r="S112" i="8"/>
  <c r="R112" i="8"/>
  <c r="Q112" i="8"/>
  <c r="P112" i="8"/>
  <c r="O112" i="8"/>
  <c r="N112" i="8"/>
  <c r="M112" i="8"/>
  <c r="L112" i="8"/>
  <c r="K112" i="8"/>
  <c r="J112" i="8"/>
  <c r="I112" i="8"/>
  <c r="H112" i="8"/>
  <c r="G112" i="8"/>
  <c r="F112" i="8"/>
  <c r="E112" i="8"/>
  <c r="D112" i="8"/>
  <c r="C112" i="8"/>
  <c r="B112" i="8"/>
  <c r="A112" i="8"/>
  <c r="X111" i="8"/>
  <c r="W111" i="8"/>
  <c r="V111" i="8"/>
  <c r="U111" i="8"/>
  <c r="T111" i="8"/>
  <c r="S111" i="8"/>
  <c r="R111" i="8"/>
  <c r="Q111" i="8"/>
  <c r="P111" i="8"/>
  <c r="O111" i="8"/>
  <c r="N111" i="8"/>
  <c r="M111" i="8"/>
  <c r="L111" i="8"/>
  <c r="K111" i="8"/>
  <c r="J111" i="8"/>
  <c r="I111" i="8"/>
  <c r="H111" i="8"/>
  <c r="G111" i="8"/>
  <c r="F111" i="8"/>
  <c r="E111" i="8"/>
  <c r="D111" i="8"/>
  <c r="C111" i="8"/>
  <c r="B111" i="8"/>
  <c r="A111" i="8"/>
  <c r="X110" i="8"/>
  <c r="W110" i="8"/>
  <c r="V110" i="8"/>
  <c r="U110" i="8"/>
  <c r="T110" i="8"/>
  <c r="S110" i="8"/>
  <c r="R110" i="8"/>
  <c r="Q110" i="8"/>
  <c r="P110" i="8"/>
  <c r="O110" i="8"/>
  <c r="N110" i="8"/>
  <c r="M110" i="8"/>
  <c r="L110" i="8"/>
  <c r="K110" i="8"/>
  <c r="J110" i="8"/>
  <c r="I110" i="8"/>
  <c r="H110" i="8"/>
  <c r="G110" i="8"/>
  <c r="F110" i="8"/>
  <c r="E110" i="8"/>
  <c r="D110" i="8"/>
  <c r="C110" i="8"/>
  <c r="B110" i="8"/>
  <c r="A110" i="8"/>
  <c r="X109" i="8"/>
  <c r="W109" i="8"/>
  <c r="V109" i="8"/>
  <c r="U109" i="8"/>
  <c r="T109" i="8"/>
  <c r="S109" i="8"/>
  <c r="R109" i="8"/>
  <c r="Q109" i="8"/>
  <c r="P109" i="8"/>
  <c r="O109" i="8"/>
  <c r="N109" i="8"/>
  <c r="M109" i="8"/>
  <c r="L109" i="8"/>
  <c r="K109" i="8"/>
  <c r="J109" i="8"/>
  <c r="I109" i="8"/>
  <c r="H109" i="8"/>
  <c r="G109" i="8"/>
  <c r="F109" i="8"/>
  <c r="E109" i="8"/>
  <c r="D109" i="8"/>
  <c r="C109" i="8"/>
  <c r="B109" i="8"/>
  <c r="A109" i="8"/>
  <c r="X108" i="8"/>
  <c r="W108" i="8"/>
  <c r="V108" i="8"/>
  <c r="U108" i="8"/>
  <c r="T108" i="8"/>
  <c r="S108" i="8"/>
  <c r="R108" i="8"/>
  <c r="Q108" i="8"/>
  <c r="P108" i="8"/>
  <c r="O108" i="8"/>
  <c r="N108" i="8"/>
  <c r="M108" i="8"/>
  <c r="L108" i="8"/>
  <c r="K108" i="8"/>
  <c r="J108" i="8"/>
  <c r="I108" i="8"/>
  <c r="H108" i="8"/>
  <c r="G108" i="8"/>
  <c r="F108" i="8"/>
  <c r="E108" i="8"/>
  <c r="D108" i="8"/>
  <c r="C108" i="8"/>
  <c r="B108" i="8"/>
  <c r="A108" i="8"/>
  <c r="X107" i="8"/>
  <c r="W107" i="8"/>
  <c r="V107" i="8"/>
  <c r="U107" i="8"/>
  <c r="T107" i="8"/>
  <c r="S107" i="8"/>
  <c r="R107" i="8"/>
  <c r="Q107" i="8"/>
  <c r="P107" i="8"/>
  <c r="O107" i="8"/>
  <c r="N107" i="8"/>
  <c r="M107" i="8"/>
  <c r="L107" i="8"/>
  <c r="K107" i="8"/>
  <c r="J107" i="8"/>
  <c r="I107" i="8"/>
  <c r="H107" i="8"/>
  <c r="G107" i="8"/>
  <c r="F107" i="8"/>
  <c r="E107" i="8"/>
  <c r="D107" i="8"/>
  <c r="C107" i="8"/>
  <c r="B107" i="8"/>
  <c r="A107" i="8"/>
  <c r="X106" i="8"/>
  <c r="W106" i="8"/>
  <c r="V106" i="8"/>
  <c r="U106" i="8"/>
  <c r="T106" i="8"/>
  <c r="S106" i="8"/>
  <c r="R106" i="8"/>
  <c r="Q106" i="8"/>
  <c r="P106" i="8"/>
  <c r="O106" i="8"/>
  <c r="N106" i="8"/>
  <c r="M106" i="8"/>
  <c r="L106" i="8"/>
  <c r="K106" i="8"/>
  <c r="J106" i="8"/>
  <c r="I106" i="8"/>
  <c r="H106" i="8"/>
  <c r="G106" i="8"/>
  <c r="F106" i="8"/>
  <c r="E106" i="8"/>
  <c r="D106" i="8"/>
  <c r="C106" i="8"/>
  <c r="B106" i="8"/>
  <c r="A106" i="8"/>
  <c r="X105" i="8"/>
  <c r="W105" i="8"/>
  <c r="V105" i="8"/>
  <c r="U105" i="8"/>
  <c r="T105" i="8"/>
  <c r="S105" i="8"/>
  <c r="R105" i="8"/>
  <c r="Q105" i="8"/>
  <c r="P105" i="8"/>
  <c r="O105" i="8"/>
  <c r="N105" i="8"/>
  <c r="M105" i="8"/>
  <c r="L105" i="8"/>
  <c r="K105" i="8"/>
  <c r="J105" i="8"/>
  <c r="I105" i="8"/>
  <c r="H105" i="8"/>
  <c r="G105" i="8"/>
  <c r="F105" i="8"/>
  <c r="E105" i="8"/>
  <c r="D105" i="8"/>
  <c r="C105" i="8"/>
  <c r="B105" i="8"/>
  <c r="A105" i="8"/>
  <c r="X104" i="8"/>
  <c r="W104" i="8"/>
  <c r="V104" i="8"/>
  <c r="U104" i="8"/>
  <c r="T104" i="8"/>
  <c r="S104" i="8"/>
  <c r="R104" i="8"/>
  <c r="Q104" i="8"/>
  <c r="P104" i="8"/>
  <c r="O104" i="8"/>
  <c r="N104" i="8"/>
  <c r="M104" i="8"/>
  <c r="L104" i="8"/>
  <c r="K104" i="8"/>
  <c r="J104" i="8"/>
  <c r="I104" i="8"/>
  <c r="H104" i="8"/>
  <c r="G104" i="8"/>
  <c r="F104" i="8"/>
  <c r="E104" i="8"/>
  <c r="D104" i="8"/>
  <c r="C104" i="8"/>
  <c r="B104" i="8"/>
  <c r="A104" i="8"/>
  <c r="X103" i="8"/>
  <c r="W103" i="8"/>
  <c r="V103" i="8"/>
  <c r="U103" i="8"/>
  <c r="T103" i="8"/>
  <c r="S103" i="8"/>
  <c r="R103" i="8"/>
  <c r="Q103" i="8"/>
  <c r="P103" i="8"/>
  <c r="O103" i="8"/>
  <c r="N103" i="8"/>
  <c r="M103" i="8"/>
  <c r="L103" i="8"/>
  <c r="K103" i="8"/>
  <c r="J103" i="8"/>
  <c r="I103" i="8"/>
  <c r="H103" i="8"/>
  <c r="G103" i="8"/>
  <c r="F103" i="8"/>
  <c r="E103" i="8"/>
  <c r="D103" i="8"/>
  <c r="C103" i="8"/>
  <c r="B103" i="8"/>
  <c r="A103" i="8"/>
  <c r="X102" i="8"/>
  <c r="W102" i="8"/>
  <c r="V102" i="8"/>
  <c r="U102" i="8"/>
  <c r="T102" i="8"/>
  <c r="S102" i="8"/>
  <c r="R102" i="8"/>
  <c r="Q102" i="8"/>
  <c r="P102" i="8"/>
  <c r="O102" i="8"/>
  <c r="N102" i="8"/>
  <c r="M102" i="8"/>
  <c r="L102" i="8"/>
  <c r="K102" i="8"/>
  <c r="J102" i="8"/>
  <c r="I102" i="8"/>
  <c r="H102" i="8"/>
  <c r="G102" i="8"/>
  <c r="F102" i="8"/>
  <c r="E102" i="8"/>
  <c r="D102" i="8"/>
  <c r="C102" i="8"/>
  <c r="B102" i="8"/>
  <c r="A102" i="8"/>
  <c r="X101" i="8"/>
  <c r="W101" i="8"/>
  <c r="V101" i="8"/>
  <c r="U101" i="8"/>
  <c r="T101" i="8"/>
  <c r="S101" i="8"/>
  <c r="R101" i="8"/>
  <c r="Q101" i="8"/>
  <c r="P101" i="8"/>
  <c r="O101" i="8"/>
  <c r="N101" i="8"/>
  <c r="M101" i="8"/>
  <c r="L101" i="8"/>
  <c r="K101" i="8"/>
  <c r="J101" i="8"/>
  <c r="I101" i="8"/>
  <c r="H101" i="8"/>
  <c r="G101" i="8"/>
  <c r="F101" i="8"/>
  <c r="E101" i="8"/>
  <c r="D101" i="8"/>
  <c r="C101" i="8"/>
  <c r="B101" i="8"/>
  <c r="A101" i="8"/>
  <c r="X100" i="8"/>
  <c r="W100" i="8"/>
  <c r="V100" i="8"/>
  <c r="U100" i="8"/>
  <c r="T100" i="8"/>
  <c r="S100" i="8"/>
  <c r="R100" i="8"/>
  <c r="Q100" i="8"/>
  <c r="P100" i="8"/>
  <c r="O100" i="8"/>
  <c r="N100" i="8"/>
  <c r="M100" i="8"/>
  <c r="L100" i="8"/>
  <c r="K100" i="8"/>
  <c r="J100" i="8"/>
  <c r="I100" i="8"/>
  <c r="H100" i="8"/>
  <c r="G100" i="8"/>
  <c r="F100" i="8"/>
  <c r="E100" i="8"/>
  <c r="D100" i="8"/>
  <c r="C100" i="8"/>
  <c r="B100" i="8"/>
  <c r="A100" i="8"/>
  <c r="X99" i="8"/>
  <c r="W99" i="8"/>
  <c r="V99" i="8"/>
  <c r="U99" i="8"/>
  <c r="T99" i="8"/>
  <c r="S99" i="8"/>
  <c r="R99" i="8"/>
  <c r="Q99" i="8"/>
  <c r="P99" i="8"/>
  <c r="O99" i="8"/>
  <c r="N99" i="8"/>
  <c r="M99" i="8"/>
  <c r="L99" i="8"/>
  <c r="K99" i="8"/>
  <c r="J99" i="8"/>
  <c r="I99" i="8"/>
  <c r="H99" i="8"/>
  <c r="G99" i="8"/>
  <c r="F99" i="8"/>
  <c r="E99" i="8"/>
  <c r="D99" i="8"/>
  <c r="C99" i="8"/>
  <c r="B99" i="8"/>
  <c r="A99" i="8"/>
  <c r="X98" i="8"/>
  <c r="W98" i="8"/>
  <c r="V98" i="8"/>
  <c r="U98" i="8"/>
  <c r="T98" i="8"/>
  <c r="S98" i="8"/>
  <c r="R98" i="8"/>
  <c r="Q98" i="8"/>
  <c r="P98" i="8"/>
  <c r="O98" i="8"/>
  <c r="N98" i="8"/>
  <c r="M98" i="8"/>
  <c r="L98" i="8"/>
  <c r="K98" i="8"/>
  <c r="J98" i="8"/>
  <c r="I98" i="8"/>
  <c r="H98" i="8"/>
  <c r="G98" i="8"/>
  <c r="F98" i="8"/>
  <c r="E98" i="8"/>
  <c r="D98" i="8"/>
  <c r="C98" i="8"/>
  <c r="B98" i="8"/>
  <c r="A98" i="8"/>
  <c r="X97" i="8"/>
  <c r="W97" i="8"/>
  <c r="V97" i="8"/>
  <c r="U97" i="8"/>
  <c r="T97" i="8"/>
  <c r="S97" i="8"/>
  <c r="R97" i="8"/>
  <c r="Q97" i="8"/>
  <c r="P97" i="8"/>
  <c r="O97" i="8"/>
  <c r="N97" i="8"/>
  <c r="M97" i="8"/>
  <c r="L97" i="8"/>
  <c r="K97" i="8"/>
  <c r="J97" i="8"/>
  <c r="I97" i="8"/>
  <c r="H97" i="8"/>
  <c r="G97" i="8"/>
  <c r="F97" i="8"/>
  <c r="E97" i="8"/>
  <c r="D97" i="8"/>
  <c r="C97" i="8"/>
  <c r="B97" i="8"/>
  <c r="A97" i="8"/>
  <c r="X96" i="8"/>
  <c r="W96" i="8"/>
  <c r="V96" i="8"/>
  <c r="U96" i="8"/>
  <c r="T96" i="8"/>
  <c r="S96" i="8"/>
  <c r="R96" i="8"/>
  <c r="Q96" i="8"/>
  <c r="P96" i="8"/>
  <c r="O96" i="8"/>
  <c r="N96" i="8"/>
  <c r="M96" i="8"/>
  <c r="L96" i="8"/>
  <c r="K96" i="8"/>
  <c r="J96" i="8"/>
  <c r="I96" i="8"/>
  <c r="H96" i="8"/>
  <c r="G96" i="8"/>
  <c r="F96" i="8"/>
  <c r="E96" i="8"/>
  <c r="D96" i="8"/>
  <c r="C96" i="8"/>
  <c r="B96" i="8"/>
  <c r="A96" i="8"/>
  <c r="X95" i="8"/>
  <c r="W95" i="8"/>
  <c r="V95" i="8"/>
  <c r="U95" i="8"/>
  <c r="T95" i="8"/>
  <c r="S95" i="8"/>
  <c r="R95" i="8"/>
  <c r="Q95" i="8"/>
  <c r="P95" i="8"/>
  <c r="O95" i="8"/>
  <c r="N95" i="8"/>
  <c r="M95" i="8"/>
  <c r="L95" i="8"/>
  <c r="K95" i="8"/>
  <c r="J95" i="8"/>
  <c r="I95" i="8"/>
  <c r="H95" i="8"/>
  <c r="G95" i="8"/>
  <c r="F95" i="8"/>
  <c r="E95" i="8"/>
  <c r="D95" i="8"/>
  <c r="C95" i="8"/>
  <c r="B95" i="8"/>
  <c r="A95" i="8"/>
  <c r="X94" i="8"/>
  <c r="W94" i="8"/>
  <c r="V94" i="8"/>
  <c r="U94" i="8"/>
  <c r="T94" i="8"/>
  <c r="S94" i="8"/>
  <c r="R94" i="8"/>
  <c r="Q94" i="8"/>
  <c r="P94" i="8"/>
  <c r="O94" i="8"/>
  <c r="N94" i="8"/>
  <c r="M94" i="8"/>
  <c r="L94" i="8"/>
  <c r="K94" i="8"/>
  <c r="J94" i="8"/>
  <c r="I94" i="8"/>
  <c r="H94" i="8"/>
  <c r="G94" i="8"/>
  <c r="F94" i="8"/>
  <c r="E94" i="8"/>
  <c r="D94" i="8"/>
  <c r="C94" i="8"/>
  <c r="B94" i="8"/>
  <c r="A94" i="8"/>
  <c r="X93" i="8"/>
  <c r="W93" i="8"/>
  <c r="V93" i="8"/>
  <c r="U93" i="8"/>
  <c r="T93" i="8"/>
  <c r="S93" i="8"/>
  <c r="R93" i="8"/>
  <c r="Q93" i="8"/>
  <c r="P93" i="8"/>
  <c r="O93" i="8"/>
  <c r="N93" i="8"/>
  <c r="M93" i="8"/>
  <c r="L93" i="8"/>
  <c r="K93" i="8"/>
  <c r="J93" i="8"/>
  <c r="I93" i="8"/>
  <c r="H93" i="8"/>
  <c r="G93" i="8"/>
  <c r="F93" i="8"/>
  <c r="E93" i="8"/>
  <c r="D93" i="8"/>
  <c r="C93" i="8"/>
  <c r="B93" i="8"/>
  <c r="A93" i="8"/>
  <c r="X92" i="8"/>
  <c r="W92" i="8"/>
  <c r="V92" i="8"/>
  <c r="U92" i="8"/>
  <c r="T92" i="8"/>
  <c r="S92" i="8"/>
  <c r="R92" i="8"/>
  <c r="Q92" i="8"/>
  <c r="P92" i="8"/>
  <c r="O92" i="8"/>
  <c r="N92" i="8"/>
  <c r="M92" i="8"/>
  <c r="L92" i="8"/>
  <c r="K92" i="8"/>
  <c r="J92" i="8"/>
  <c r="I92" i="8"/>
  <c r="H92" i="8"/>
  <c r="G92" i="8"/>
  <c r="F92" i="8"/>
  <c r="E92" i="8"/>
  <c r="D92" i="8"/>
  <c r="C92" i="8"/>
  <c r="B92" i="8"/>
  <c r="A92" i="8"/>
  <c r="X91" i="8"/>
  <c r="W91" i="8"/>
  <c r="V91" i="8"/>
  <c r="U91" i="8"/>
  <c r="T91" i="8"/>
  <c r="S91" i="8"/>
  <c r="R91" i="8"/>
  <c r="Q91" i="8"/>
  <c r="P91" i="8"/>
  <c r="O91" i="8"/>
  <c r="N91" i="8"/>
  <c r="M91" i="8"/>
  <c r="L91" i="8"/>
  <c r="K91" i="8"/>
  <c r="J91" i="8"/>
  <c r="I91" i="8"/>
  <c r="H91" i="8"/>
  <c r="G91" i="8"/>
  <c r="F91" i="8"/>
  <c r="E91" i="8"/>
  <c r="D91" i="8"/>
  <c r="C91" i="8"/>
  <c r="B91" i="8"/>
  <c r="A91" i="8"/>
  <c r="X90" i="8"/>
  <c r="W90" i="8"/>
  <c r="V90" i="8"/>
  <c r="U90" i="8"/>
  <c r="T90" i="8"/>
  <c r="S90" i="8"/>
  <c r="R90" i="8"/>
  <c r="Q90" i="8"/>
  <c r="P90" i="8"/>
  <c r="O90" i="8"/>
  <c r="N90" i="8"/>
  <c r="M90" i="8"/>
  <c r="L90" i="8"/>
  <c r="K90" i="8"/>
  <c r="J90" i="8"/>
  <c r="I90" i="8"/>
  <c r="H90" i="8"/>
  <c r="G90" i="8"/>
  <c r="F90" i="8"/>
  <c r="E90" i="8"/>
  <c r="D90" i="8"/>
  <c r="C90" i="8"/>
  <c r="B90" i="8"/>
  <c r="A90" i="8"/>
  <c r="X89" i="8"/>
  <c r="W89" i="8"/>
  <c r="V89" i="8"/>
  <c r="U89" i="8"/>
  <c r="T89" i="8"/>
  <c r="S89" i="8"/>
  <c r="R89" i="8"/>
  <c r="Q89" i="8"/>
  <c r="P89" i="8"/>
  <c r="O89" i="8"/>
  <c r="N89" i="8"/>
  <c r="M89" i="8"/>
  <c r="L89" i="8"/>
  <c r="K89" i="8"/>
  <c r="J89" i="8"/>
  <c r="I89" i="8"/>
  <c r="H89" i="8"/>
  <c r="G89" i="8"/>
  <c r="F89" i="8"/>
  <c r="E89" i="8"/>
  <c r="D89" i="8"/>
  <c r="C89" i="8"/>
  <c r="B89" i="8"/>
  <c r="A89" i="8"/>
  <c r="X88" i="8"/>
  <c r="W88" i="8"/>
  <c r="V88" i="8"/>
  <c r="U88" i="8"/>
  <c r="T88" i="8"/>
  <c r="S88" i="8"/>
  <c r="R88" i="8"/>
  <c r="Q88" i="8"/>
  <c r="P88" i="8"/>
  <c r="O88" i="8"/>
  <c r="N88" i="8"/>
  <c r="M88" i="8"/>
  <c r="L88" i="8"/>
  <c r="K88" i="8"/>
  <c r="J88" i="8"/>
  <c r="I88" i="8"/>
  <c r="H88" i="8"/>
  <c r="G88" i="8"/>
  <c r="F88" i="8"/>
  <c r="E88" i="8"/>
  <c r="D88" i="8"/>
  <c r="C88" i="8"/>
  <c r="B88" i="8"/>
  <c r="A88" i="8"/>
  <c r="X87" i="8"/>
  <c r="W87" i="8"/>
  <c r="V87" i="8"/>
  <c r="U87" i="8"/>
  <c r="T87" i="8"/>
  <c r="S87" i="8"/>
  <c r="R87" i="8"/>
  <c r="Q87" i="8"/>
  <c r="P87" i="8"/>
  <c r="O87" i="8"/>
  <c r="N87" i="8"/>
  <c r="M87" i="8"/>
  <c r="L87" i="8"/>
  <c r="K87" i="8"/>
  <c r="J87" i="8"/>
  <c r="I87" i="8"/>
  <c r="H87" i="8"/>
  <c r="G87" i="8"/>
  <c r="F87" i="8"/>
  <c r="E87" i="8"/>
  <c r="D87" i="8"/>
  <c r="C87" i="8"/>
  <c r="B87" i="8"/>
  <c r="A87" i="8"/>
  <c r="X86" i="8"/>
  <c r="W86" i="8"/>
  <c r="V86" i="8"/>
  <c r="U86" i="8"/>
  <c r="T86" i="8"/>
  <c r="S86" i="8"/>
  <c r="R86" i="8"/>
  <c r="Q86" i="8"/>
  <c r="P86" i="8"/>
  <c r="O86" i="8"/>
  <c r="N86" i="8"/>
  <c r="M86" i="8"/>
  <c r="L86" i="8"/>
  <c r="K86" i="8"/>
  <c r="J86" i="8"/>
  <c r="I86" i="8"/>
  <c r="H86" i="8"/>
  <c r="G86" i="8"/>
  <c r="F86" i="8"/>
  <c r="E86" i="8"/>
  <c r="D86" i="8"/>
  <c r="C86" i="8"/>
  <c r="B86" i="8"/>
  <c r="A86" i="8"/>
  <c r="X85" i="8"/>
  <c r="W85" i="8"/>
  <c r="V85" i="8"/>
  <c r="U85" i="8"/>
  <c r="T85" i="8"/>
  <c r="S85" i="8"/>
  <c r="R85" i="8"/>
  <c r="Q85" i="8"/>
  <c r="P85" i="8"/>
  <c r="O85" i="8"/>
  <c r="N85" i="8"/>
  <c r="M85" i="8"/>
  <c r="L85" i="8"/>
  <c r="K85" i="8"/>
  <c r="J85" i="8"/>
  <c r="I85" i="8"/>
  <c r="H85" i="8"/>
  <c r="G85" i="8"/>
  <c r="F85" i="8"/>
  <c r="E85" i="8"/>
  <c r="D85" i="8"/>
  <c r="C85" i="8"/>
  <c r="B85" i="8"/>
  <c r="A85" i="8"/>
  <c r="X84" i="8"/>
  <c r="W84" i="8"/>
  <c r="V84" i="8"/>
  <c r="U84" i="8"/>
  <c r="T84" i="8"/>
  <c r="S84" i="8"/>
  <c r="R84" i="8"/>
  <c r="Q84" i="8"/>
  <c r="P84" i="8"/>
  <c r="O84" i="8"/>
  <c r="N84" i="8"/>
  <c r="M84" i="8"/>
  <c r="L84" i="8"/>
  <c r="K84" i="8"/>
  <c r="J84" i="8"/>
  <c r="I84" i="8"/>
  <c r="H84" i="8"/>
  <c r="G84" i="8"/>
  <c r="F84" i="8"/>
  <c r="E84" i="8"/>
  <c r="D84" i="8"/>
  <c r="C84" i="8"/>
  <c r="B84" i="8"/>
  <c r="A84" i="8"/>
  <c r="X83" i="8"/>
  <c r="W83" i="8"/>
  <c r="V83" i="8"/>
  <c r="U83" i="8"/>
  <c r="T83" i="8"/>
  <c r="S83" i="8"/>
  <c r="R83" i="8"/>
  <c r="Q83" i="8"/>
  <c r="P83" i="8"/>
  <c r="O83" i="8"/>
  <c r="N83" i="8"/>
  <c r="M83" i="8"/>
  <c r="L83" i="8"/>
  <c r="K83" i="8"/>
  <c r="J83" i="8"/>
  <c r="I83" i="8"/>
  <c r="H83" i="8"/>
  <c r="G83" i="8"/>
  <c r="F83" i="8"/>
  <c r="E83" i="8"/>
  <c r="D83" i="8"/>
  <c r="C83" i="8"/>
  <c r="B83" i="8"/>
  <c r="A83" i="8"/>
  <c r="X82" i="8"/>
  <c r="W82" i="8"/>
  <c r="V82" i="8"/>
  <c r="U82" i="8"/>
  <c r="T82" i="8"/>
  <c r="S82" i="8"/>
  <c r="R82" i="8"/>
  <c r="Q82" i="8"/>
  <c r="P82" i="8"/>
  <c r="O82" i="8"/>
  <c r="N82" i="8"/>
  <c r="M82" i="8"/>
  <c r="L82" i="8"/>
  <c r="K82" i="8"/>
  <c r="J82" i="8"/>
  <c r="I82" i="8"/>
  <c r="H82" i="8"/>
  <c r="G82" i="8"/>
  <c r="F82" i="8"/>
  <c r="E82" i="8"/>
  <c r="D82" i="8"/>
  <c r="C82" i="8"/>
  <c r="B82" i="8"/>
  <c r="A82" i="8"/>
  <c r="X81" i="8"/>
  <c r="W81" i="8"/>
  <c r="V81" i="8"/>
  <c r="U81" i="8"/>
  <c r="T81" i="8"/>
  <c r="S81" i="8"/>
  <c r="R81" i="8"/>
  <c r="Q81" i="8"/>
  <c r="P81" i="8"/>
  <c r="O81" i="8"/>
  <c r="N81" i="8"/>
  <c r="M81" i="8"/>
  <c r="L81" i="8"/>
  <c r="K81" i="8"/>
  <c r="J81" i="8"/>
  <c r="I81" i="8"/>
  <c r="H81" i="8"/>
  <c r="G81" i="8"/>
  <c r="F81" i="8"/>
  <c r="E81" i="8"/>
  <c r="D81" i="8"/>
  <c r="C81" i="8"/>
  <c r="B81" i="8"/>
  <c r="A81" i="8"/>
  <c r="X80" i="8"/>
  <c r="W80" i="8"/>
  <c r="V80" i="8"/>
  <c r="U80" i="8"/>
  <c r="T80" i="8"/>
  <c r="S80" i="8"/>
  <c r="R80" i="8"/>
  <c r="Q80" i="8"/>
  <c r="P80" i="8"/>
  <c r="O80" i="8"/>
  <c r="N80" i="8"/>
  <c r="M80" i="8"/>
  <c r="L80" i="8"/>
  <c r="K80" i="8"/>
  <c r="J80" i="8"/>
  <c r="I80" i="8"/>
  <c r="H80" i="8"/>
  <c r="G80" i="8"/>
  <c r="F80" i="8"/>
  <c r="E80" i="8"/>
  <c r="D80" i="8"/>
  <c r="C80" i="8"/>
  <c r="B80" i="8"/>
  <c r="A80" i="8"/>
  <c r="X79" i="8"/>
  <c r="W79" i="8"/>
  <c r="V79" i="8"/>
  <c r="U79" i="8"/>
  <c r="T79" i="8"/>
  <c r="S79" i="8"/>
  <c r="R79" i="8"/>
  <c r="Q79" i="8"/>
  <c r="P79" i="8"/>
  <c r="O79" i="8"/>
  <c r="N79" i="8"/>
  <c r="M79" i="8"/>
  <c r="L79" i="8"/>
  <c r="K79" i="8"/>
  <c r="J79" i="8"/>
  <c r="I79" i="8"/>
  <c r="H79" i="8"/>
  <c r="G79" i="8"/>
  <c r="F79" i="8"/>
  <c r="E79" i="8"/>
  <c r="D79" i="8"/>
  <c r="C79" i="8"/>
  <c r="B79" i="8"/>
  <c r="A79" i="8"/>
  <c r="X78" i="8"/>
  <c r="W78" i="8"/>
  <c r="V78" i="8"/>
  <c r="U78" i="8"/>
  <c r="T78" i="8"/>
  <c r="S78" i="8"/>
  <c r="R78" i="8"/>
  <c r="Q78" i="8"/>
  <c r="P78" i="8"/>
  <c r="O78" i="8"/>
  <c r="N78" i="8"/>
  <c r="M78" i="8"/>
  <c r="L78" i="8"/>
  <c r="K78" i="8"/>
  <c r="J78" i="8"/>
  <c r="I78" i="8"/>
  <c r="H78" i="8"/>
  <c r="G78" i="8"/>
  <c r="F78" i="8"/>
  <c r="E78" i="8"/>
  <c r="D78" i="8"/>
  <c r="C78" i="8"/>
  <c r="B78" i="8"/>
  <c r="A78" i="8"/>
  <c r="X77" i="8"/>
  <c r="W77" i="8"/>
  <c r="V77" i="8"/>
  <c r="U77" i="8"/>
  <c r="T77" i="8"/>
  <c r="S77" i="8"/>
  <c r="R77" i="8"/>
  <c r="Q77" i="8"/>
  <c r="P77" i="8"/>
  <c r="O77" i="8"/>
  <c r="N77" i="8"/>
  <c r="M77" i="8"/>
  <c r="L77" i="8"/>
  <c r="K77" i="8"/>
  <c r="J77" i="8"/>
  <c r="I77" i="8"/>
  <c r="H77" i="8"/>
  <c r="G77" i="8"/>
  <c r="F77" i="8"/>
  <c r="E77" i="8"/>
  <c r="D77" i="8"/>
  <c r="C77" i="8"/>
  <c r="B77" i="8"/>
  <c r="A77" i="8"/>
  <c r="X76" i="8"/>
  <c r="W76" i="8"/>
  <c r="V76" i="8"/>
  <c r="U76" i="8"/>
  <c r="T76" i="8"/>
  <c r="S76" i="8"/>
  <c r="R76" i="8"/>
  <c r="Q76" i="8"/>
  <c r="P76" i="8"/>
  <c r="O76" i="8"/>
  <c r="N76" i="8"/>
  <c r="M76" i="8"/>
  <c r="L76" i="8"/>
  <c r="K76" i="8"/>
  <c r="J76" i="8"/>
  <c r="I76" i="8"/>
  <c r="H76" i="8"/>
  <c r="G76" i="8"/>
  <c r="F76" i="8"/>
  <c r="E76" i="8"/>
  <c r="D76" i="8"/>
  <c r="C76" i="8"/>
  <c r="B76" i="8"/>
  <c r="A76" i="8"/>
  <c r="X75" i="8"/>
  <c r="W75" i="8"/>
  <c r="V75" i="8"/>
  <c r="U75" i="8"/>
  <c r="T75" i="8"/>
  <c r="S75" i="8"/>
  <c r="R75" i="8"/>
  <c r="Q75" i="8"/>
  <c r="P75" i="8"/>
  <c r="O75" i="8"/>
  <c r="N75" i="8"/>
  <c r="M75" i="8"/>
  <c r="L75" i="8"/>
  <c r="K75" i="8"/>
  <c r="J75" i="8"/>
  <c r="I75" i="8"/>
  <c r="H75" i="8"/>
  <c r="G75" i="8"/>
  <c r="F75" i="8"/>
  <c r="E75" i="8"/>
  <c r="D75" i="8"/>
  <c r="C75" i="8"/>
  <c r="B75" i="8"/>
  <c r="A75" i="8"/>
  <c r="X74" i="8"/>
  <c r="W74" i="8"/>
  <c r="V74" i="8"/>
  <c r="U74" i="8"/>
  <c r="T74" i="8"/>
  <c r="S74" i="8"/>
  <c r="R74" i="8"/>
  <c r="Q74" i="8"/>
  <c r="P74" i="8"/>
  <c r="O74" i="8"/>
  <c r="N74" i="8"/>
  <c r="M74" i="8"/>
  <c r="L74" i="8"/>
  <c r="K74" i="8"/>
  <c r="J74" i="8"/>
  <c r="I74" i="8"/>
  <c r="H74" i="8"/>
  <c r="G74" i="8"/>
  <c r="F74" i="8"/>
  <c r="E74" i="8"/>
  <c r="D74" i="8"/>
  <c r="C74" i="8"/>
  <c r="B74" i="8"/>
  <c r="A74" i="8"/>
  <c r="X73" i="8"/>
  <c r="W73" i="8"/>
  <c r="V73" i="8"/>
  <c r="U73" i="8"/>
  <c r="T73" i="8"/>
  <c r="S73" i="8"/>
  <c r="R73" i="8"/>
  <c r="Q73" i="8"/>
  <c r="P73" i="8"/>
  <c r="O73" i="8"/>
  <c r="N73" i="8"/>
  <c r="M73" i="8"/>
  <c r="L73" i="8"/>
  <c r="K73" i="8"/>
  <c r="J73" i="8"/>
  <c r="I73" i="8"/>
  <c r="H73" i="8"/>
  <c r="G73" i="8"/>
  <c r="F73" i="8"/>
  <c r="E73" i="8"/>
  <c r="D73" i="8"/>
  <c r="C73" i="8"/>
  <c r="B73" i="8"/>
  <c r="A73" i="8"/>
  <c r="X72" i="8"/>
  <c r="W72" i="8"/>
  <c r="V72" i="8"/>
  <c r="U72" i="8"/>
  <c r="T72" i="8"/>
  <c r="S72" i="8"/>
  <c r="R72" i="8"/>
  <c r="Q72" i="8"/>
  <c r="P72" i="8"/>
  <c r="O72" i="8"/>
  <c r="N72" i="8"/>
  <c r="M72" i="8"/>
  <c r="L72" i="8"/>
  <c r="K72" i="8"/>
  <c r="J72" i="8"/>
  <c r="I72" i="8"/>
  <c r="H72" i="8"/>
  <c r="G72" i="8"/>
  <c r="F72" i="8"/>
  <c r="E72" i="8"/>
  <c r="D72" i="8"/>
  <c r="C72" i="8"/>
  <c r="B72" i="8"/>
  <c r="A72" i="8"/>
  <c r="X71" i="8"/>
  <c r="W71" i="8"/>
  <c r="V71" i="8"/>
  <c r="U71" i="8"/>
  <c r="T71" i="8"/>
  <c r="S71" i="8"/>
  <c r="R71" i="8"/>
  <c r="Q71" i="8"/>
  <c r="P71" i="8"/>
  <c r="O71" i="8"/>
  <c r="N71" i="8"/>
  <c r="M71" i="8"/>
  <c r="L71" i="8"/>
  <c r="K71" i="8"/>
  <c r="J71" i="8"/>
  <c r="I71" i="8"/>
  <c r="H71" i="8"/>
  <c r="G71" i="8"/>
  <c r="F71" i="8"/>
  <c r="E71" i="8"/>
  <c r="D71" i="8"/>
  <c r="C71" i="8"/>
  <c r="B71" i="8"/>
  <c r="A71" i="8"/>
  <c r="X70" i="8"/>
  <c r="W70" i="8"/>
  <c r="V70" i="8"/>
  <c r="U70" i="8"/>
  <c r="T70" i="8"/>
  <c r="S70" i="8"/>
  <c r="R70" i="8"/>
  <c r="Q70" i="8"/>
  <c r="P70" i="8"/>
  <c r="O70" i="8"/>
  <c r="N70" i="8"/>
  <c r="M70" i="8"/>
  <c r="L70" i="8"/>
  <c r="K70" i="8"/>
  <c r="J70" i="8"/>
  <c r="I70" i="8"/>
  <c r="H70" i="8"/>
  <c r="G70" i="8"/>
  <c r="F70" i="8"/>
  <c r="E70" i="8"/>
  <c r="D70" i="8"/>
  <c r="C70" i="8"/>
  <c r="B70" i="8"/>
  <c r="A70" i="8"/>
  <c r="X69" i="8"/>
  <c r="W69" i="8"/>
  <c r="V69" i="8"/>
  <c r="U69" i="8"/>
  <c r="T69" i="8"/>
  <c r="S69" i="8"/>
  <c r="R69" i="8"/>
  <c r="Q69" i="8"/>
  <c r="P69" i="8"/>
  <c r="O69" i="8"/>
  <c r="N69" i="8"/>
  <c r="M69" i="8"/>
  <c r="L69" i="8"/>
  <c r="K69" i="8"/>
  <c r="J69" i="8"/>
  <c r="I69" i="8"/>
  <c r="H69" i="8"/>
  <c r="G69" i="8"/>
  <c r="F69" i="8"/>
  <c r="E69" i="8"/>
  <c r="D69" i="8"/>
  <c r="C69" i="8"/>
  <c r="B69" i="8"/>
  <c r="A69" i="8"/>
  <c r="X68" i="8"/>
  <c r="W68" i="8"/>
  <c r="V68" i="8"/>
  <c r="U68" i="8"/>
  <c r="T68" i="8"/>
  <c r="S68" i="8"/>
  <c r="R68" i="8"/>
  <c r="Q68" i="8"/>
  <c r="P68" i="8"/>
  <c r="O68" i="8"/>
  <c r="N68" i="8"/>
  <c r="M68" i="8"/>
  <c r="L68" i="8"/>
  <c r="K68" i="8"/>
  <c r="J68" i="8"/>
  <c r="I68" i="8"/>
  <c r="H68" i="8"/>
  <c r="G68" i="8"/>
  <c r="F68" i="8"/>
  <c r="E68" i="8"/>
  <c r="D68" i="8"/>
  <c r="C68" i="8"/>
  <c r="B68" i="8"/>
  <c r="A68" i="8"/>
  <c r="X67" i="8"/>
  <c r="W67" i="8"/>
  <c r="V67" i="8"/>
  <c r="U67" i="8"/>
  <c r="T67" i="8"/>
  <c r="S67" i="8"/>
  <c r="R67" i="8"/>
  <c r="Q67" i="8"/>
  <c r="P67" i="8"/>
  <c r="O67" i="8"/>
  <c r="N67" i="8"/>
  <c r="M67" i="8"/>
  <c r="L67" i="8"/>
  <c r="K67" i="8"/>
  <c r="J67" i="8"/>
  <c r="I67" i="8"/>
  <c r="H67" i="8"/>
  <c r="G67" i="8"/>
  <c r="F67" i="8"/>
  <c r="E67" i="8"/>
  <c r="D67" i="8"/>
  <c r="C67" i="8"/>
  <c r="B67" i="8"/>
  <c r="A67" i="8"/>
  <c r="X66" i="8"/>
  <c r="W66" i="8"/>
  <c r="V66" i="8"/>
  <c r="U66" i="8"/>
  <c r="T66" i="8"/>
  <c r="S66" i="8"/>
  <c r="R66" i="8"/>
  <c r="Q66" i="8"/>
  <c r="P66" i="8"/>
  <c r="O66" i="8"/>
  <c r="N66" i="8"/>
  <c r="M66" i="8"/>
  <c r="L66" i="8"/>
  <c r="K66" i="8"/>
  <c r="J66" i="8"/>
  <c r="I66" i="8"/>
  <c r="H66" i="8"/>
  <c r="G66" i="8"/>
  <c r="F66" i="8"/>
  <c r="E66" i="8"/>
  <c r="D66" i="8"/>
  <c r="C66" i="8"/>
  <c r="B66" i="8"/>
  <c r="A66" i="8"/>
  <c r="X65" i="8"/>
  <c r="W65" i="8"/>
  <c r="V65" i="8"/>
  <c r="U65" i="8"/>
  <c r="T65" i="8"/>
  <c r="S65" i="8"/>
  <c r="R65" i="8"/>
  <c r="Q65" i="8"/>
  <c r="P65" i="8"/>
  <c r="O65" i="8"/>
  <c r="N65" i="8"/>
  <c r="M65" i="8"/>
  <c r="L65" i="8"/>
  <c r="K65" i="8"/>
  <c r="J65" i="8"/>
  <c r="I65" i="8"/>
  <c r="H65" i="8"/>
  <c r="G65" i="8"/>
  <c r="F65" i="8"/>
  <c r="E65" i="8"/>
  <c r="D65" i="8"/>
  <c r="C65" i="8"/>
  <c r="B65" i="8"/>
  <c r="A65" i="8"/>
  <c r="X64" i="8"/>
  <c r="W64" i="8"/>
  <c r="V64" i="8"/>
  <c r="U64" i="8"/>
  <c r="T64" i="8"/>
  <c r="S64" i="8"/>
  <c r="R64" i="8"/>
  <c r="Q64" i="8"/>
  <c r="P64" i="8"/>
  <c r="O64" i="8"/>
  <c r="N64" i="8"/>
  <c r="M64" i="8"/>
  <c r="L64" i="8"/>
  <c r="K64" i="8"/>
  <c r="J64" i="8"/>
  <c r="I64" i="8"/>
  <c r="H64" i="8"/>
  <c r="G64" i="8"/>
  <c r="F64" i="8"/>
  <c r="E64" i="8"/>
  <c r="D64" i="8"/>
  <c r="C64" i="8"/>
  <c r="B64" i="8"/>
  <c r="A64" i="8"/>
  <c r="X63" i="8"/>
  <c r="W63" i="8"/>
  <c r="V63" i="8"/>
  <c r="U63" i="8"/>
  <c r="T63" i="8"/>
  <c r="S63" i="8"/>
  <c r="R63" i="8"/>
  <c r="Q63" i="8"/>
  <c r="P63" i="8"/>
  <c r="O63" i="8"/>
  <c r="N63" i="8"/>
  <c r="M63" i="8"/>
  <c r="L63" i="8"/>
  <c r="K63" i="8"/>
  <c r="J63" i="8"/>
  <c r="I63" i="8"/>
  <c r="H63" i="8"/>
  <c r="G63" i="8"/>
  <c r="F63" i="8"/>
  <c r="E63" i="8"/>
  <c r="D63" i="8"/>
  <c r="C63" i="8"/>
  <c r="B63" i="8"/>
  <c r="A63" i="8"/>
  <c r="X62" i="8"/>
  <c r="W62" i="8"/>
  <c r="V62" i="8"/>
  <c r="U62" i="8"/>
  <c r="T62" i="8"/>
  <c r="S62" i="8"/>
  <c r="R62" i="8"/>
  <c r="Q62" i="8"/>
  <c r="P62" i="8"/>
  <c r="O62" i="8"/>
  <c r="N62" i="8"/>
  <c r="M62" i="8"/>
  <c r="L62" i="8"/>
  <c r="K62" i="8"/>
  <c r="J62" i="8"/>
  <c r="I62" i="8"/>
  <c r="H62" i="8"/>
  <c r="G62" i="8"/>
  <c r="F62" i="8"/>
  <c r="E62" i="8"/>
  <c r="D62" i="8"/>
  <c r="C62" i="8"/>
  <c r="B62" i="8"/>
  <c r="A62" i="8"/>
  <c r="X61" i="8"/>
  <c r="W61" i="8"/>
  <c r="V61" i="8"/>
  <c r="U61" i="8"/>
  <c r="T61" i="8"/>
  <c r="S61" i="8"/>
  <c r="R61" i="8"/>
  <c r="Q61" i="8"/>
  <c r="P61" i="8"/>
  <c r="O61" i="8"/>
  <c r="N61" i="8"/>
  <c r="M61" i="8"/>
  <c r="L61" i="8"/>
  <c r="K61" i="8"/>
  <c r="J61" i="8"/>
  <c r="I61" i="8"/>
  <c r="H61" i="8"/>
  <c r="G61" i="8"/>
  <c r="F61" i="8"/>
  <c r="E61" i="8"/>
  <c r="D61" i="8"/>
  <c r="C61" i="8"/>
  <c r="B61" i="8"/>
  <c r="A61" i="8"/>
  <c r="X60" i="8"/>
  <c r="W60" i="8"/>
  <c r="V60" i="8"/>
  <c r="U60" i="8"/>
  <c r="T60" i="8"/>
  <c r="S60" i="8"/>
  <c r="R60" i="8"/>
  <c r="Q60" i="8"/>
  <c r="P60" i="8"/>
  <c r="O60" i="8"/>
  <c r="N60" i="8"/>
  <c r="M60" i="8"/>
  <c r="L60" i="8"/>
  <c r="K60" i="8"/>
  <c r="J60" i="8"/>
  <c r="I60" i="8"/>
  <c r="H60" i="8"/>
  <c r="G60" i="8"/>
  <c r="F60" i="8"/>
  <c r="E60" i="8"/>
  <c r="D60" i="8"/>
  <c r="C60" i="8"/>
  <c r="B60" i="8"/>
  <c r="A60" i="8"/>
  <c r="X59" i="8"/>
  <c r="W59" i="8"/>
  <c r="V59" i="8"/>
  <c r="U59" i="8"/>
  <c r="T59" i="8"/>
  <c r="S59" i="8"/>
  <c r="R59" i="8"/>
  <c r="Q59" i="8"/>
  <c r="P59" i="8"/>
  <c r="O59" i="8"/>
  <c r="N59" i="8"/>
  <c r="M59" i="8"/>
  <c r="L59" i="8"/>
  <c r="K59" i="8"/>
  <c r="J59" i="8"/>
  <c r="I59" i="8"/>
  <c r="H59" i="8"/>
  <c r="G59" i="8"/>
  <c r="F59" i="8"/>
  <c r="E59" i="8"/>
  <c r="D59" i="8"/>
  <c r="C59" i="8"/>
  <c r="B59" i="8"/>
  <c r="A59" i="8"/>
  <c r="X58" i="8"/>
  <c r="W58" i="8"/>
  <c r="V58" i="8"/>
  <c r="U58" i="8"/>
  <c r="T58" i="8"/>
  <c r="S58" i="8"/>
  <c r="R58" i="8"/>
  <c r="Q58" i="8"/>
  <c r="P58" i="8"/>
  <c r="O58" i="8"/>
  <c r="N58" i="8"/>
  <c r="M58" i="8"/>
  <c r="L58" i="8"/>
  <c r="K58" i="8"/>
  <c r="J58" i="8"/>
  <c r="I58" i="8"/>
  <c r="H58" i="8"/>
  <c r="G58" i="8"/>
  <c r="F58" i="8"/>
  <c r="E58" i="8"/>
  <c r="D58" i="8"/>
  <c r="C58" i="8"/>
  <c r="B58" i="8"/>
  <c r="A58" i="8"/>
  <c r="X57" i="8"/>
  <c r="W57" i="8"/>
  <c r="V57" i="8"/>
  <c r="U57" i="8"/>
  <c r="T57" i="8"/>
  <c r="S57" i="8"/>
  <c r="R57" i="8"/>
  <c r="Q57" i="8"/>
  <c r="P57" i="8"/>
  <c r="O57" i="8"/>
  <c r="N57" i="8"/>
  <c r="M57" i="8"/>
  <c r="L57" i="8"/>
  <c r="K57" i="8"/>
  <c r="J57" i="8"/>
  <c r="I57" i="8"/>
  <c r="H57" i="8"/>
  <c r="G57" i="8"/>
  <c r="F57" i="8"/>
  <c r="E57" i="8"/>
  <c r="D57" i="8"/>
  <c r="C57" i="8"/>
  <c r="B57" i="8"/>
  <c r="A57" i="8"/>
  <c r="X56" i="8"/>
  <c r="W56" i="8"/>
  <c r="V56" i="8"/>
  <c r="U56" i="8"/>
  <c r="T56" i="8"/>
  <c r="S56" i="8"/>
  <c r="R56" i="8"/>
  <c r="Q56" i="8"/>
  <c r="P56" i="8"/>
  <c r="O56" i="8"/>
  <c r="N56" i="8"/>
  <c r="M56" i="8"/>
  <c r="L56" i="8"/>
  <c r="K56" i="8"/>
  <c r="J56" i="8"/>
  <c r="I56" i="8"/>
  <c r="H56" i="8"/>
  <c r="G56" i="8"/>
  <c r="F56" i="8"/>
  <c r="E56" i="8"/>
  <c r="D56" i="8"/>
  <c r="C56" i="8"/>
  <c r="B56" i="8"/>
  <c r="A56" i="8"/>
  <c r="X55" i="8"/>
  <c r="W55" i="8"/>
  <c r="V55" i="8"/>
  <c r="U55" i="8"/>
  <c r="T55" i="8"/>
  <c r="S55" i="8"/>
  <c r="R55" i="8"/>
  <c r="Q55" i="8"/>
  <c r="P55" i="8"/>
  <c r="O55" i="8"/>
  <c r="N55" i="8"/>
  <c r="M55" i="8"/>
  <c r="L55" i="8"/>
  <c r="K55" i="8"/>
  <c r="J55" i="8"/>
  <c r="I55" i="8"/>
  <c r="H55" i="8"/>
  <c r="G55" i="8"/>
  <c r="F55" i="8"/>
  <c r="E55" i="8"/>
  <c r="D55" i="8"/>
  <c r="C55" i="8"/>
  <c r="B55" i="8"/>
  <c r="A55" i="8"/>
  <c r="X54" i="8"/>
  <c r="W54" i="8"/>
  <c r="V54" i="8"/>
  <c r="U54" i="8"/>
  <c r="T54" i="8"/>
  <c r="S54" i="8"/>
  <c r="R54" i="8"/>
  <c r="Q54" i="8"/>
  <c r="P54" i="8"/>
  <c r="O54" i="8"/>
  <c r="N54" i="8"/>
  <c r="M54" i="8"/>
  <c r="L54" i="8"/>
  <c r="K54" i="8"/>
  <c r="J54" i="8"/>
  <c r="I54" i="8"/>
  <c r="H54" i="8"/>
  <c r="G54" i="8"/>
  <c r="F54" i="8"/>
  <c r="E54" i="8"/>
  <c r="D54" i="8"/>
  <c r="C54" i="8"/>
  <c r="B54" i="8"/>
  <c r="A54" i="8"/>
  <c r="X53" i="8"/>
  <c r="W53" i="8"/>
  <c r="V53" i="8"/>
  <c r="U53" i="8"/>
  <c r="T53" i="8"/>
  <c r="S53" i="8"/>
  <c r="R53" i="8"/>
  <c r="Q53" i="8"/>
  <c r="P53" i="8"/>
  <c r="O53" i="8"/>
  <c r="N53" i="8"/>
  <c r="M53" i="8"/>
  <c r="L53" i="8"/>
  <c r="K53" i="8"/>
  <c r="J53" i="8"/>
  <c r="I53" i="8"/>
  <c r="H53" i="8"/>
  <c r="G53" i="8"/>
  <c r="F53" i="8"/>
  <c r="E53" i="8"/>
  <c r="D53" i="8"/>
  <c r="C53" i="8"/>
  <c r="B53" i="8"/>
  <c r="A53" i="8"/>
  <c r="X52" i="8"/>
  <c r="W52" i="8"/>
  <c r="V52" i="8"/>
  <c r="U52" i="8"/>
  <c r="T52" i="8"/>
  <c r="S52" i="8"/>
  <c r="R52" i="8"/>
  <c r="Q52" i="8"/>
  <c r="P52" i="8"/>
  <c r="O52" i="8"/>
  <c r="N52" i="8"/>
  <c r="M52" i="8"/>
  <c r="L52" i="8"/>
  <c r="K52" i="8"/>
  <c r="J52" i="8"/>
  <c r="I52" i="8"/>
  <c r="H52" i="8"/>
  <c r="G52" i="8"/>
  <c r="F52" i="8"/>
  <c r="E52" i="8"/>
  <c r="D52" i="8"/>
  <c r="C52" i="8"/>
  <c r="B52" i="8"/>
  <c r="A52" i="8"/>
  <c r="X51" i="8"/>
  <c r="W51" i="8"/>
  <c r="V51" i="8"/>
  <c r="U51" i="8"/>
  <c r="T51" i="8"/>
  <c r="S51" i="8"/>
  <c r="R51" i="8"/>
  <c r="Q51" i="8"/>
  <c r="P51" i="8"/>
  <c r="O51" i="8"/>
  <c r="N51" i="8"/>
  <c r="M51" i="8"/>
  <c r="L51" i="8"/>
  <c r="K51" i="8"/>
  <c r="J51" i="8"/>
  <c r="I51" i="8"/>
  <c r="H51" i="8"/>
  <c r="G51" i="8"/>
  <c r="F51" i="8"/>
  <c r="E51" i="8"/>
  <c r="D51" i="8"/>
  <c r="C51" i="8"/>
  <c r="B51" i="8"/>
  <c r="A51" i="8"/>
  <c r="X50" i="8"/>
  <c r="W50" i="8"/>
  <c r="V50" i="8"/>
  <c r="U50" i="8"/>
  <c r="T50" i="8"/>
  <c r="S50" i="8"/>
  <c r="R50" i="8"/>
  <c r="Q50" i="8"/>
  <c r="P50" i="8"/>
  <c r="O50" i="8"/>
  <c r="N50" i="8"/>
  <c r="M50" i="8"/>
  <c r="L50" i="8"/>
  <c r="K50" i="8"/>
  <c r="J50" i="8"/>
  <c r="I50" i="8"/>
  <c r="H50" i="8"/>
  <c r="G50" i="8"/>
  <c r="F50" i="8"/>
  <c r="E50" i="8"/>
  <c r="D50" i="8"/>
  <c r="C50" i="8"/>
  <c r="B50" i="8"/>
  <c r="A50" i="8"/>
  <c r="X49" i="8"/>
  <c r="W49" i="8"/>
  <c r="V49" i="8"/>
  <c r="U49" i="8"/>
  <c r="T49" i="8"/>
  <c r="S49" i="8"/>
  <c r="R49" i="8"/>
  <c r="Q49" i="8"/>
  <c r="P49" i="8"/>
  <c r="O49" i="8"/>
  <c r="N49" i="8"/>
  <c r="M49" i="8"/>
  <c r="L49" i="8"/>
  <c r="K49" i="8"/>
  <c r="J49" i="8"/>
  <c r="I49" i="8"/>
  <c r="H49" i="8"/>
  <c r="G49" i="8"/>
  <c r="F49" i="8"/>
  <c r="E49" i="8"/>
  <c r="D49" i="8"/>
  <c r="C49" i="8"/>
  <c r="B49" i="8"/>
  <c r="A49" i="8"/>
  <c r="X48" i="8"/>
  <c r="W48" i="8"/>
  <c r="V48" i="8"/>
  <c r="U48" i="8"/>
  <c r="T48" i="8"/>
  <c r="S48" i="8"/>
  <c r="R48" i="8"/>
  <c r="Q48" i="8"/>
  <c r="P48" i="8"/>
  <c r="O48" i="8"/>
  <c r="N48" i="8"/>
  <c r="M48" i="8"/>
  <c r="L48" i="8"/>
  <c r="K48" i="8"/>
  <c r="J48" i="8"/>
  <c r="I48" i="8"/>
  <c r="H48" i="8"/>
  <c r="G48" i="8"/>
  <c r="F48" i="8"/>
  <c r="E48" i="8"/>
  <c r="D48" i="8"/>
  <c r="C48" i="8"/>
  <c r="B48" i="8"/>
  <c r="A48" i="8"/>
  <c r="X47" i="8"/>
  <c r="W47" i="8"/>
  <c r="V47" i="8"/>
  <c r="U47" i="8"/>
  <c r="T47" i="8"/>
  <c r="S47" i="8"/>
  <c r="R47" i="8"/>
  <c r="Q47" i="8"/>
  <c r="P47" i="8"/>
  <c r="O47" i="8"/>
  <c r="N47" i="8"/>
  <c r="M47" i="8"/>
  <c r="L47" i="8"/>
  <c r="K47" i="8"/>
  <c r="J47" i="8"/>
  <c r="I47" i="8"/>
  <c r="H47" i="8"/>
  <c r="G47" i="8"/>
  <c r="F47" i="8"/>
  <c r="E47" i="8"/>
  <c r="D47" i="8"/>
  <c r="C47" i="8"/>
  <c r="B47" i="8"/>
  <c r="A47" i="8"/>
  <c r="X46" i="8"/>
  <c r="W46" i="8"/>
  <c r="V46" i="8"/>
  <c r="U46" i="8"/>
  <c r="T46" i="8"/>
  <c r="S46" i="8"/>
  <c r="R46" i="8"/>
  <c r="Q46" i="8"/>
  <c r="P46" i="8"/>
  <c r="O46" i="8"/>
  <c r="N46" i="8"/>
  <c r="M46" i="8"/>
  <c r="L46" i="8"/>
  <c r="K46" i="8"/>
  <c r="J46" i="8"/>
  <c r="I46" i="8"/>
  <c r="H46" i="8"/>
  <c r="G46" i="8"/>
  <c r="F46" i="8"/>
  <c r="E46" i="8"/>
  <c r="D46" i="8"/>
  <c r="C46" i="8"/>
  <c r="B46" i="8"/>
  <c r="A46" i="8"/>
  <c r="X45" i="8"/>
  <c r="W45" i="8"/>
  <c r="V45" i="8"/>
  <c r="U45" i="8"/>
  <c r="T45" i="8"/>
  <c r="S45" i="8"/>
  <c r="R45" i="8"/>
  <c r="Q45" i="8"/>
  <c r="P45" i="8"/>
  <c r="O45" i="8"/>
  <c r="N45" i="8"/>
  <c r="M45" i="8"/>
  <c r="L45" i="8"/>
  <c r="K45" i="8"/>
  <c r="J45" i="8"/>
  <c r="I45" i="8"/>
  <c r="H45" i="8"/>
  <c r="G45" i="8"/>
  <c r="F45" i="8"/>
  <c r="E45" i="8"/>
  <c r="D45" i="8"/>
  <c r="C45" i="8"/>
  <c r="B45" i="8"/>
  <c r="A45" i="8"/>
  <c r="X44" i="8"/>
  <c r="W44" i="8"/>
  <c r="V44" i="8"/>
  <c r="U44" i="8"/>
  <c r="T44" i="8"/>
  <c r="S44" i="8"/>
  <c r="R44" i="8"/>
  <c r="Q44" i="8"/>
  <c r="P44" i="8"/>
  <c r="O44" i="8"/>
  <c r="N44" i="8"/>
  <c r="M44" i="8"/>
  <c r="L44" i="8"/>
  <c r="K44" i="8"/>
  <c r="J44" i="8"/>
  <c r="I44" i="8"/>
  <c r="H44" i="8"/>
  <c r="G44" i="8"/>
  <c r="F44" i="8"/>
  <c r="E44" i="8"/>
  <c r="D44" i="8"/>
  <c r="C44" i="8"/>
  <c r="B44" i="8"/>
  <c r="A44" i="8"/>
  <c r="X43" i="8"/>
  <c r="W43" i="8"/>
  <c r="V43" i="8"/>
  <c r="U43" i="8"/>
  <c r="T43" i="8"/>
  <c r="S43" i="8"/>
  <c r="R43" i="8"/>
  <c r="Q43" i="8"/>
  <c r="P43" i="8"/>
  <c r="O43" i="8"/>
  <c r="N43" i="8"/>
  <c r="M43" i="8"/>
  <c r="L43" i="8"/>
  <c r="K43" i="8"/>
  <c r="J43" i="8"/>
  <c r="I43" i="8"/>
  <c r="H43" i="8"/>
  <c r="G43" i="8"/>
  <c r="F43" i="8"/>
  <c r="E43" i="8"/>
  <c r="D43" i="8"/>
  <c r="C43" i="8"/>
  <c r="B43" i="8"/>
  <c r="A43" i="8"/>
  <c r="X42" i="8"/>
  <c r="W42" i="8"/>
  <c r="V42" i="8"/>
  <c r="U42" i="8"/>
  <c r="T42" i="8"/>
  <c r="S42" i="8"/>
  <c r="R42" i="8"/>
  <c r="Q42" i="8"/>
  <c r="P42" i="8"/>
  <c r="O42" i="8"/>
  <c r="N42" i="8"/>
  <c r="M42" i="8"/>
  <c r="L42" i="8"/>
  <c r="K42" i="8"/>
  <c r="J42" i="8"/>
  <c r="I42" i="8"/>
  <c r="H42" i="8"/>
  <c r="G42" i="8"/>
  <c r="F42" i="8"/>
  <c r="E42" i="8"/>
  <c r="D42" i="8"/>
  <c r="C42" i="8"/>
  <c r="B42" i="8"/>
  <c r="A42" i="8"/>
  <c r="X41" i="8"/>
  <c r="W41" i="8"/>
  <c r="V41" i="8"/>
  <c r="U41" i="8"/>
  <c r="T41" i="8"/>
  <c r="S41" i="8"/>
  <c r="R41" i="8"/>
  <c r="Q41" i="8"/>
  <c r="P41" i="8"/>
  <c r="O41" i="8"/>
  <c r="N41" i="8"/>
  <c r="M41" i="8"/>
  <c r="L41" i="8"/>
  <c r="K41" i="8"/>
  <c r="J41" i="8"/>
  <c r="I41" i="8"/>
  <c r="H41" i="8"/>
  <c r="G41" i="8"/>
  <c r="F41" i="8"/>
  <c r="E41" i="8"/>
  <c r="D41" i="8"/>
  <c r="C41" i="8"/>
  <c r="B41" i="8"/>
  <c r="A41" i="8"/>
  <c r="X40" i="8"/>
  <c r="W40" i="8"/>
  <c r="V40" i="8"/>
  <c r="U40" i="8"/>
  <c r="T40" i="8"/>
  <c r="S40" i="8"/>
  <c r="R40" i="8"/>
  <c r="Q40" i="8"/>
  <c r="P40" i="8"/>
  <c r="O40" i="8"/>
  <c r="N40" i="8"/>
  <c r="M40" i="8"/>
  <c r="L40" i="8"/>
  <c r="K40" i="8"/>
  <c r="J40" i="8"/>
  <c r="I40" i="8"/>
  <c r="H40" i="8"/>
  <c r="G40" i="8"/>
  <c r="F40" i="8"/>
  <c r="E40" i="8"/>
  <c r="D40" i="8"/>
  <c r="C40" i="8"/>
  <c r="B40" i="8"/>
  <c r="A40" i="8"/>
  <c r="X39" i="8"/>
  <c r="W39" i="8"/>
  <c r="V39" i="8"/>
  <c r="U39" i="8"/>
  <c r="T39" i="8"/>
  <c r="S39" i="8"/>
  <c r="R39" i="8"/>
  <c r="Q39" i="8"/>
  <c r="P39" i="8"/>
  <c r="O39" i="8"/>
  <c r="N39" i="8"/>
  <c r="M39" i="8"/>
  <c r="L39" i="8"/>
  <c r="K39" i="8"/>
  <c r="J39" i="8"/>
  <c r="I39" i="8"/>
  <c r="H39" i="8"/>
  <c r="G39" i="8"/>
  <c r="F39" i="8"/>
  <c r="E39" i="8"/>
  <c r="D39" i="8"/>
  <c r="C39" i="8"/>
  <c r="B39" i="8"/>
  <c r="A39" i="8"/>
  <c r="X38" i="8"/>
  <c r="W38" i="8"/>
  <c r="V38" i="8"/>
  <c r="U38" i="8"/>
  <c r="T38" i="8"/>
  <c r="S38" i="8"/>
  <c r="R38" i="8"/>
  <c r="Q38" i="8"/>
  <c r="P38" i="8"/>
  <c r="O38" i="8"/>
  <c r="N38" i="8"/>
  <c r="M38" i="8"/>
  <c r="L38" i="8"/>
  <c r="K38" i="8"/>
  <c r="J38" i="8"/>
  <c r="I38" i="8"/>
  <c r="H38" i="8"/>
  <c r="G38" i="8"/>
  <c r="F38" i="8"/>
  <c r="E38" i="8"/>
  <c r="D38" i="8"/>
  <c r="C38" i="8"/>
  <c r="B38" i="8"/>
  <c r="A38" i="8"/>
  <c r="X37" i="8"/>
  <c r="W37" i="8"/>
  <c r="V37" i="8"/>
  <c r="U37" i="8"/>
  <c r="T37" i="8"/>
  <c r="S37" i="8"/>
  <c r="R37" i="8"/>
  <c r="Q37" i="8"/>
  <c r="P37" i="8"/>
  <c r="O37" i="8"/>
  <c r="N37" i="8"/>
  <c r="M37" i="8"/>
  <c r="L37" i="8"/>
  <c r="K37" i="8"/>
  <c r="J37" i="8"/>
  <c r="I37" i="8"/>
  <c r="H37" i="8"/>
  <c r="G37" i="8"/>
  <c r="F37" i="8"/>
  <c r="E37" i="8"/>
  <c r="D37" i="8"/>
  <c r="C37" i="8"/>
  <c r="B37" i="8"/>
  <c r="A37" i="8"/>
  <c r="X36" i="8"/>
  <c r="W36" i="8"/>
  <c r="V36" i="8"/>
  <c r="U36" i="8"/>
  <c r="T36" i="8"/>
  <c r="S36" i="8"/>
  <c r="R36" i="8"/>
  <c r="Q36" i="8"/>
  <c r="P36" i="8"/>
  <c r="O36" i="8"/>
  <c r="N36" i="8"/>
  <c r="M36" i="8"/>
  <c r="L36" i="8"/>
  <c r="K36" i="8"/>
  <c r="J36" i="8"/>
  <c r="I36" i="8"/>
  <c r="H36" i="8"/>
  <c r="G36" i="8"/>
  <c r="F36" i="8"/>
  <c r="E36" i="8"/>
  <c r="D36" i="8"/>
  <c r="C36" i="8"/>
  <c r="B36" i="8"/>
  <c r="A36" i="8"/>
  <c r="X35" i="8"/>
  <c r="W35" i="8"/>
  <c r="V35" i="8"/>
  <c r="U35" i="8"/>
  <c r="T35" i="8"/>
  <c r="S35" i="8"/>
  <c r="R35" i="8"/>
  <c r="Q35" i="8"/>
  <c r="P35" i="8"/>
  <c r="O35" i="8"/>
  <c r="N35" i="8"/>
  <c r="M35" i="8"/>
  <c r="L35" i="8"/>
  <c r="K35" i="8"/>
  <c r="J35" i="8"/>
  <c r="I35" i="8"/>
  <c r="H35" i="8"/>
  <c r="G35" i="8"/>
  <c r="F35" i="8"/>
  <c r="E35" i="8"/>
  <c r="D35" i="8"/>
  <c r="C35" i="8"/>
  <c r="B35" i="8"/>
  <c r="A35" i="8"/>
  <c r="X34" i="8"/>
  <c r="W34" i="8"/>
  <c r="V34" i="8"/>
  <c r="U34" i="8"/>
  <c r="T34" i="8"/>
  <c r="S34" i="8"/>
  <c r="R34" i="8"/>
  <c r="Q34" i="8"/>
  <c r="P34" i="8"/>
  <c r="O34" i="8"/>
  <c r="N34" i="8"/>
  <c r="M34" i="8"/>
  <c r="L34" i="8"/>
  <c r="K34" i="8"/>
  <c r="J34" i="8"/>
  <c r="I34" i="8"/>
  <c r="H34" i="8"/>
  <c r="G34" i="8"/>
  <c r="F34" i="8"/>
  <c r="E34" i="8"/>
  <c r="D34" i="8"/>
  <c r="C34" i="8"/>
  <c r="B34" i="8"/>
  <c r="A34" i="8"/>
  <c r="X33" i="8"/>
  <c r="W33" i="8"/>
  <c r="V33" i="8"/>
  <c r="U33" i="8"/>
  <c r="T33" i="8"/>
  <c r="S33" i="8"/>
  <c r="R33" i="8"/>
  <c r="Q33" i="8"/>
  <c r="P33" i="8"/>
  <c r="O33" i="8"/>
  <c r="N33" i="8"/>
  <c r="M33" i="8"/>
  <c r="L33" i="8"/>
  <c r="K33" i="8"/>
  <c r="J33" i="8"/>
  <c r="I33" i="8"/>
  <c r="H33" i="8"/>
  <c r="G33" i="8"/>
  <c r="F33" i="8"/>
  <c r="E33" i="8"/>
  <c r="D33" i="8"/>
  <c r="C33" i="8"/>
  <c r="B33" i="8"/>
  <c r="A33" i="8"/>
  <c r="X32" i="8"/>
  <c r="W32" i="8"/>
  <c r="V32" i="8"/>
  <c r="U32" i="8"/>
  <c r="T32" i="8"/>
  <c r="S32" i="8"/>
  <c r="R32" i="8"/>
  <c r="Q32" i="8"/>
  <c r="P32" i="8"/>
  <c r="O32" i="8"/>
  <c r="N32" i="8"/>
  <c r="M32" i="8"/>
  <c r="L32" i="8"/>
  <c r="K32" i="8"/>
  <c r="J32" i="8"/>
  <c r="I32" i="8"/>
  <c r="H32" i="8"/>
  <c r="G32" i="8"/>
  <c r="F32" i="8"/>
  <c r="E32" i="8"/>
  <c r="D32" i="8"/>
  <c r="C32" i="8"/>
  <c r="B32" i="8"/>
  <c r="A32" i="8"/>
  <c r="X31" i="8"/>
  <c r="W31" i="8"/>
  <c r="V31" i="8"/>
  <c r="U31" i="8"/>
  <c r="T31" i="8"/>
  <c r="S31" i="8"/>
  <c r="R31" i="8"/>
  <c r="Q31" i="8"/>
  <c r="P31" i="8"/>
  <c r="O31" i="8"/>
  <c r="N31" i="8"/>
  <c r="M31" i="8"/>
  <c r="L31" i="8"/>
  <c r="K31" i="8"/>
  <c r="J31" i="8"/>
  <c r="I31" i="8"/>
  <c r="H31" i="8"/>
  <c r="G31" i="8"/>
  <c r="F31" i="8"/>
  <c r="E31" i="8"/>
  <c r="D31" i="8"/>
  <c r="C31" i="8"/>
  <c r="B31" i="8"/>
  <c r="A31" i="8"/>
  <c r="X30" i="8"/>
  <c r="W30" i="8"/>
  <c r="V30" i="8"/>
  <c r="U30" i="8"/>
  <c r="T30" i="8"/>
  <c r="S30" i="8"/>
  <c r="R30" i="8"/>
  <c r="Q30" i="8"/>
  <c r="P30" i="8"/>
  <c r="O30" i="8"/>
  <c r="N30" i="8"/>
  <c r="M30" i="8"/>
  <c r="L30" i="8"/>
  <c r="K30" i="8"/>
  <c r="J30" i="8"/>
  <c r="I30" i="8"/>
  <c r="H30" i="8"/>
  <c r="G30" i="8"/>
  <c r="F30" i="8"/>
  <c r="E30" i="8"/>
  <c r="D30" i="8"/>
  <c r="C30" i="8"/>
  <c r="B30" i="8"/>
  <c r="A30" i="8"/>
  <c r="X29" i="8"/>
  <c r="W29" i="8"/>
  <c r="V29" i="8"/>
  <c r="U29" i="8"/>
  <c r="T29" i="8"/>
  <c r="S29" i="8"/>
  <c r="R29" i="8"/>
  <c r="Q29" i="8"/>
  <c r="P29" i="8"/>
  <c r="O29" i="8"/>
  <c r="N29" i="8"/>
  <c r="M29" i="8"/>
  <c r="L29" i="8"/>
  <c r="K29" i="8"/>
  <c r="J29" i="8"/>
  <c r="I29" i="8"/>
  <c r="H29" i="8"/>
  <c r="G29" i="8"/>
  <c r="F29" i="8"/>
  <c r="E29" i="8"/>
  <c r="D29" i="8"/>
  <c r="C29" i="8"/>
  <c r="B29" i="8"/>
  <c r="A29" i="8"/>
  <c r="X28" i="8"/>
  <c r="W28" i="8"/>
  <c r="V28" i="8"/>
  <c r="U28" i="8"/>
  <c r="T28" i="8"/>
  <c r="S28" i="8"/>
  <c r="R28" i="8"/>
  <c r="Q28" i="8"/>
  <c r="P28" i="8"/>
  <c r="O28" i="8"/>
  <c r="N28" i="8"/>
  <c r="M28" i="8"/>
  <c r="L28" i="8"/>
  <c r="K28" i="8"/>
  <c r="J28" i="8"/>
  <c r="I28" i="8"/>
  <c r="H28" i="8"/>
  <c r="G28" i="8"/>
  <c r="F28" i="8"/>
  <c r="E28" i="8"/>
  <c r="D28" i="8"/>
  <c r="C28" i="8"/>
  <c r="B28" i="8"/>
  <c r="A28" i="8"/>
  <c r="X27" i="8"/>
  <c r="W27" i="8"/>
  <c r="V27" i="8"/>
  <c r="U27" i="8"/>
  <c r="T27" i="8"/>
  <c r="S27" i="8"/>
  <c r="R27" i="8"/>
  <c r="Q27" i="8"/>
  <c r="P27" i="8"/>
  <c r="O27" i="8"/>
  <c r="N27" i="8"/>
  <c r="M27" i="8"/>
  <c r="L27" i="8"/>
  <c r="K27" i="8"/>
  <c r="J27" i="8"/>
  <c r="I27" i="8"/>
  <c r="H27" i="8"/>
  <c r="G27" i="8"/>
  <c r="F27" i="8"/>
  <c r="E27" i="8"/>
  <c r="D27" i="8"/>
  <c r="C27" i="8"/>
  <c r="B27" i="8"/>
  <c r="A27" i="8"/>
  <c r="X26" i="8"/>
  <c r="W26" i="8"/>
  <c r="V26" i="8"/>
  <c r="U26" i="8"/>
  <c r="T26" i="8"/>
  <c r="S26" i="8"/>
  <c r="R26" i="8"/>
  <c r="Q26" i="8"/>
  <c r="P26" i="8"/>
  <c r="O26" i="8"/>
  <c r="N26" i="8"/>
  <c r="M26" i="8"/>
  <c r="L26" i="8"/>
  <c r="K26" i="8"/>
  <c r="J26" i="8"/>
  <c r="I26" i="8"/>
  <c r="H26" i="8"/>
  <c r="G26" i="8"/>
  <c r="F26" i="8"/>
  <c r="E26" i="8"/>
  <c r="D26" i="8"/>
  <c r="C26" i="8"/>
  <c r="B26" i="8"/>
  <c r="A26" i="8"/>
  <c r="X25" i="8"/>
  <c r="W25" i="8"/>
  <c r="V25" i="8"/>
  <c r="U25" i="8"/>
  <c r="T25" i="8"/>
  <c r="S25" i="8"/>
  <c r="R25" i="8"/>
  <c r="Q25" i="8"/>
  <c r="P25" i="8"/>
  <c r="O25" i="8"/>
  <c r="N25" i="8"/>
  <c r="M25" i="8"/>
  <c r="L25" i="8"/>
  <c r="K25" i="8"/>
  <c r="J25" i="8"/>
  <c r="I25" i="8"/>
  <c r="H25" i="8"/>
  <c r="G25" i="8"/>
  <c r="F25" i="8"/>
  <c r="E25" i="8"/>
  <c r="D25" i="8"/>
  <c r="C25" i="8"/>
  <c r="B25" i="8"/>
  <c r="A25" i="8"/>
  <c r="X24" i="8"/>
  <c r="W24" i="8"/>
  <c r="V24" i="8"/>
  <c r="U24" i="8"/>
  <c r="T24" i="8"/>
  <c r="S24" i="8"/>
  <c r="R24" i="8"/>
  <c r="Q24" i="8"/>
  <c r="P24" i="8"/>
  <c r="O24" i="8"/>
  <c r="N24" i="8"/>
  <c r="M24" i="8"/>
  <c r="L24" i="8"/>
  <c r="K24" i="8"/>
  <c r="J24" i="8"/>
  <c r="I24" i="8"/>
  <c r="H24" i="8"/>
  <c r="G24" i="8"/>
  <c r="F24" i="8"/>
  <c r="E24" i="8"/>
  <c r="D24" i="8"/>
  <c r="C24" i="8"/>
  <c r="B24" i="8"/>
  <c r="A24" i="8"/>
  <c r="X23" i="8"/>
  <c r="W23" i="8"/>
  <c r="V23" i="8"/>
  <c r="U23" i="8"/>
  <c r="T23" i="8"/>
  <c r="S23" i="8"/>
  <c r="R23" i="8"/>
  <c r="Q23" i="8"/>
  <c r="P23" i="8"/>
  <c r="O23" i="8"/>
  <c r="N23" i="8"/>
  <c r="M23" i="8"/>
  <c r="L23" i="8"/>
  <c r="K23" i="8"/>
  <c r="J23" i="8"/>
  <c r="I23" i="8"/>
  <c r="H23" i="8"/>
  <c r="G23" i="8"/>
  <c r="F23" i="8"/>
  <c r="E23" i="8"/>
  <c r="D23" i="8"/>
  <c r="C23" i="8"/>
  <c r="B23" i="8"/>
  <c r="A23" i="8"/>
  <c r="X22" i="8"/>
  <c r="W22" i="8"/>
  <c r="V22" i="8"/>
  <c r="U22" i="8"/>
  <c r="T22" i="8"/>
  <c r="S22" i="8"/>
  <c r="R22" i="8"/>
  <c r="Q22" i="8"/>
  <c r="P22" i="8"/>
  <c r="O22" i="8"/>
  <c r="N22" i="8"/>
  <c r="M22" i="8"/>
  <c r="L22" i="8"/>
  <c r="K22" i="8"/>
  <c r="J22" i="8"/>
  <c r="I22" i="8"/>
  <c r="H22" i="8"/>
  <c r="G22" i="8"/>
  <c r="F22" i="8"/>
  <c r="E22" i="8"/>
  <c r="D22" i="8"/>
  <c r="C22" i="8"/>
  <c r="B22" i="8"/>
  <c r="A22" i="8"/>
  <c r="X21" i="8"/>
  <c r="W21" i="8"/>
  <c r="V21" i="8"/>
  <c r="U21" i="8"/>
  <c r="T21" i="8"/>
  <c r="S21" i="8"/>
  <c r="R21" i="8"/>
  <c r="Q21" i="8"/>
  <c r="P21" i="8"/>
  <c r="O21" i="8"/>
  <c r="N21" i="8"/>
  <c r="M21" i="8"/>
  <c r="L21" i="8"/>
  <c r="K21" i="8"/>
  <c r="J21" i="8"/>
  <c r="I21" i="8"/>
  <c r="H21" i="8"/>
  <c r="G21" i="8"/>
  <c r="F21" i="8"/>
  <c r="E21" i="8"/>
  <c r="D21" i="8"/>
  <c r="C21" i="8"/>
  <c r="B21" i="8"/>
  <c r="A21" i="8"/>
  <c r="X20" i="8"/>
  <c r="W20" i="8"/>
  <c r="V20" i="8"/>
  <c r="U20" i="8"/>
  <c r="T20" i="8"/>
  <c r="S20" i="8"/>
  <c r="R20" i="8"/>
  <c r="Q20" i="8"/>
  <c r="P20" i="8"/>
  <c r="O20" i="8"/>
  <c r="N20" i="8"/>
  <c r="M20" i="8"/>
  <c r="L20" i="8"/>
  <c r="K20" i="8"/>
  <c r="J20" i="8"/>
  <c r="I20" i="8"/>
  <c r="H20" i="8"/>
  <c r="G20" i="8"/>
  <c r="F20" i="8"/>
  <c r="E20" i="8"/>
  <c r="D20" i="8"/>
  <c r="C20" i="8"/>
  <c r="B20" i="8"/>
  <c r="A20" i="8"/>
  <c r="X19" i="8"/>
  <c r="W19" i="8"/>
  <c r="V19" i="8"/>
  <c r="U19" i="8"/>
  <c r="T19" i="8"/>
  <c r="S19" i="8"/>
  <c r="R19" i="8"/>
  <c r="Q19" i="8"/>
  <c r="P19" i="8"/>
  <c r="O19" i="8"/>
  <c r="N19" i="8"/>
  <c r="M19" i="8"/>
  <c r="L19" i="8"/>
  <c r="K19" i="8"/>
  <c r="J19" i="8"/>
  <c r="I19" i="8"/>
  <c r="H19" i="8"/>
  <c r="G19" i="8"/>
  <c r="F19" i="8"/>
  <c r="E19" i="8"/>
  <c r="D19" i="8"/>
  <c r="C19" i="8"/>
  <c r="B19" i="8"/>
  <c r="A19" i="8"/>
  <c r="X18" i="8"/>
  <c r="W18" i="8"/>
  <c r="V18" i="8"/>
  <c r="U18" i="8"/>
  <c r="T18" i="8"/>
  <c r="S18" i="8"/>
  <c r="R18" i="8"/>
  <c r="Q18" i="8"/>
  <c r="P18" i="8"/>
  <c r="O18" i="8"/>
  <c r="N18" i="8"/>
  <c r="M18" i="8"/>
  <c r="L18" i="8"/>
  <c r="K18" i="8"/>
  <c r="J18" i="8"/>
  <c r="I18" i="8"/>
  <c r="H18" i="8"/>
  <c r="G18" i="8"/>
  <c r="F18" i="8"/>
  <c r="E18" i="8"/>
  <c r="D18" i="8"/>
  <c r="C18" i="8"/>
  <c r="B18" i="8"/>
  <c r="A18" i="8"/>
  <c r="X17" i="8"/>
  <c r="W17" i="8"/>
  <c r="V17" i="8"/>
  <c r="U17" i="8"/>
  <c r="T17" i="8"/>
  <c r="S17" i="8"/>
  <c r="R17" i="8"/>
  <c r="Q17" i="8"/>
  <c r="P17" i="8"/>
  <c r="O17" i="8"/>
  <c r="N17" i="8"/>
  <c r="M17" i="8"/>
  <c r="L17" i="8"/>
  <c r="K17" i="8"/>
  <c r="J17" i="8"/>
  <c r="I17" i="8"/>
  <c r="H17" i="8"/>
  <c r="G17" i="8"/>
  <c r="F17" i="8"/>
  <c r="E17" i="8"/>
  <c r="D17" i="8"/>
  <c r="C17" i="8"/>
  <c r="B17" i="8"/>
  <c r="A17" i="8"/>
  <c r="X16" i="8"/>
  <c r="W16" i="8"/>
  <c r="V16" i="8"/>
  <c r="U16" i="8"/>
  <c r="T16" i="8"/>
  <c r="S16" i="8"/>
  <c r="R16" i="8"/>
  <c r="Q16" i="8"/>
  <c r="P16" i="8"/>
  <c r="O16" i="8"/>
  <c r="N16" i="8"/>
  <c r="M16" i="8"/>
  <c r="L16" i="8"/>
  <c r="K16" i="8"/>
  <c r="J16" i="8"/>
  <c r="I16" i="8"/>
  <c r="H16" i="8"/>
  <c r="G16" i="8"/>
  <c r="F16" i="8"/>
  <c r="E16" i="8"/>
  <c r="D16" i="8"/>
  <c r="C16" i="8"/>
  <c r="B16" i="8"/>
  <c r="A16" i="8"/>
  <c r="X15" i="8"/>
  <c r="W15" i="8"/>
  <c r="V15" i="8"/>
  <c r="U15" i="8"/>
  <c r="T15" i="8"/>
  <c r="S15" i="8"/>
  <c r="R15" i="8"/>
  <c r="Q15" i="8"/>
  <c r="P15" i="8"/>
  <c r="O15" i="8"/>
  <c r="N15" i="8"/>
  <c r="M15" i="8"/>
  <c r="L15" i="8"/>
  <c r="K15" i="8"/>
  <c r="J15" i="8"/>
  <c r="I15" i="8"/>
  <c r="H15" i="8"/>
  <c r="G15" i="8"/>
  <c r="F15" i="8"/>
  <c r="E15" i="8"/>
  <c r="D15" i="8"/>
  <c r="C15" i="8"/>
  <c r="B15" i="8"/>
  <c r="A15" i="8"/>
  <c r="X14" i="8"/>
  <c r="W14" i="8"/>
  <c r="V14" i="8"/>
  <c r="U14" i="8"/>
  <c r="T14" i="8"/>
  <c r="S14" i="8"/>
  <c r="R14" i="8"/>
  <c r="Q14" i="8"/>
  <c r="P14" i="8"/>
  <c r="O14" i="8"/>
  <c r="N14" i="8"/>
  <c r="M14" i="8"/>
  <c r="L14" i="8"/>
  <c r="K14" i="8"/>
  <c r="J14" i="8"/>
  <c r="I14" i="8"/>
  <c r="H14" i="8"/>
  <c r="G14" i="8"/>
  <c r="F14" i="8"/>
  <c r="E14" i="8"/>
  <c r="D14" i="8"/>
  <c r="C14" i="8"/>
  <c r="B14" i="8"/>
  <c r="A14" i="8"/>
  <c r="X13" i="8"/>
  <c r="W13" i="8"/>
  <c r="V13" i="8"/>
  <c r="U13" i="8"/>
  <c r="T13" i="8"/>
  <c r="S13" i="8"/>
  <c r="R13" i="8"/>
  <c r="Q13" i="8"/>
  <c r="P13" i="8"/>
  <c r="O13" i="8"/>
  <c r="N13" i="8"/>
  <c r="M13" i="8"/>
  <c r="L13" i="8"/>
  <c r="K13" i="8"/>
  <c r="J13" i="8"/>
  <c r="I13" i="8"/>
  <c r="H13" i="8"/>
  <c r="G13" i="8"/>
  <c r="F13" i="8"/>
  <c r="E13" i="8"/>
  <c r="D13" i="8"/>
  <c r="C13" i="8"/>
  <c r="B13" i="8"/>
  <c r="A13" i="8"/>
  <c r="X12" i="8"/>
  <c r="W12" i="8"/>
  <c r="V12" i="8"/>
  <c r="U12" i="8"/>
  <c r="T12" i="8"/>
  <c r="S12" i="8"/>
  <c r="R12" i="8"/>
  <c r="Q12" i="8"/>
  <c r="P12" i="8"/>
  <c r="O12" i="8"/>
  <c r="N12" i="8"/>
  <c r="M12" i="8"/>
  <c r="L12" i="8"/>
  <c r="K12" i="8"/>
  <c r="J12" i="8"/>
  <c r="I12" i="8"/>
  <c r="H12" i="8"/>
  <c r="G12" i="8"/>
  <c r="F12" i="8"/>
  <c r="E12" i="8"/>
  <c r="D12" i="8"/>
  <c r="C12" i="8"/>
  <c r="B12" i="8"/>
  <c r="A12" i="8"/>
  <c r="X11" i="8"/>
  <c r="W11" i="8"/>
  <c r="V11" i="8"/>
  <c r="U11" i="8"/>
  <c r="T11" i="8"/>
  <c r="S11" i="8"/>
  <c r="R11" i="8"/>
  <c r="Q11" i="8"/>
  <c r="P11" i="8"/>
  <c r="O11" i="8"/>
  <c r="N11" i="8"/>
  <c r="M11" i="8"/>
  <c r="L11" i="8"/>
  <c r="K11" i="8"/>
  <c r="J11" i="8"/>
  <c r="I11" i="8"/>
  <c r="H11" i="8"/>
  <c r="G11" i="8"/>
  <c r="F11" i="8"/>
  <c r="E11" i="8"/>
  <c r="D11" i="8"/>
  <c r="C11" i="8"/>
  <c r="B11" i="8"/>
  <c r="A11" i="8"/>
  <c r="X10" i="8"/>
  <c r="W10" i="8"/>
  <c r="V10" i="8"/>
  <c r="U10" i="8"/>
  <c r="T10" i="8"/>
  <c r="S10" i="8"/>
  <c r="R10" i="8"/>
  <c r="Q10" i="8"/>
  <c r="P10" i="8"/>
  <c r="O10" i="8"/>
  <c r="N10" i="8"/>
  <c r="M10" i="8"/>
  <c r="L10" i="8"/>
  <c r="K10" i="8"/>
  <c r="J10" i="8"/>
  <c r="I10" i="8"/>
  <c r="H10" i="8"/>
  <c r="G10" i="8"/>
  <c r="F10" i="8"/>
  <c r="E10" i="8"/>
  <c r="D10" i="8"/>
  <c r="C10" i="8"/>
  <c r="B10" i="8"/>
  <c r="A10" i="8"/>
  <c r="X9" i="8"/>
  <c r="W9" i="8"/>
  <c r="V9" i="8"/>
  <c r="U9" i="8"/>
  <c r="T9" i="8"/>
  <c r="S9" i="8"/>
  <c r="R9" i="8"/>
  <c r="Q9" i="8"/>
  <c r="P9" i="8"/>
  <c r="O9" i="8"/>
  <c r="N9" i="8"/>
  <c r="M9" i="8"/>
  <c r="L9" i="8"/>
  <c r="K9" i="8"/>
  <c r="J9" i="8"/>
  <c r="I9" i="8"/>
  <c r="H9" i="8"/>
  <c r="G9" i="8"/>
  <c r="F9" i="8"/>
  <c r="E9" i="8"/>
  <c r="D9" i="8"/>
  <c r="C9" i="8"/>
  <c r="B9" i="8"/>
  <c r="A9" i="8"/>
  <c r="X8" i="8"/>
  <c r="W8" i="8"/>
  <c r="V8" i="8"/>
  <c r="U8" i="8"/>
  <c r="T8" i="8"/>
  <c r="S8" i="8"/>
  <c r="R8" i="8"/>
  <c r="Q8" i="8"/>
  <c r="P8" i="8"/>
  <c r="O8" i="8"/>
  <c r="N8" i="8"/>
  <c r="M8" i="8"/>
  <c r="L8" i="8"/>
  <c r="K8" i="8"/>
  <c r="J8" i="8"/>
  <c r="I8" i="8"/>
  <c r="H8" i="8"/>
  <c r="G8" i="8"/>
  <c r="F8" i="8"/>
  <c r="E8" i="8"/>
  <c r="D8" i="8"/>
  <c r="C8" i="8"/>
  <c r="B8" i="8"/>
  <c r="A8" i="8"/>
  <c r="X7" i="8"/>
  <c r="W7" i="8"/>
  <c r="V7" i="8"/>
  <c r="U7" i="8"/>
  <c r="T7" i="8"/>
  <c r="S7" i="8"/>
  <c r="R7" i="8"/>
  <c r="Q7" i="8"/>
  <c r="P7" i="8"/>
  <c r="O7" i="8"/>
  <c r="N7" i="8"/>
  <c r="M7" i="8"/>
  <c r="L7" i="8"/>
  <c r="K7" i="8"/>
  <c r="J7" i="8"/>
  <c r="I7" i="8"/>
  <c r="H7" i="8"/>
  <c r="G7" i="8"/>
  <c r="F7" i="8"/>
  <c r="E7" i="8"/>
  <c r="D7" i="8"/>
  <c r="C7" i="8"/>
  <c r="B7" i="8"/>
  <c r="A7" i="8"/>
  <c r="X6" i="8"/>
  <c r="W6" i="8"/>
  <c r="V6" i="8"/>
  <c r="U6" i="8"/>
  <c r="T6" i="8"/>
  <c r="S6" i="8"/>
  <c r="R6" i="8"/>
  <c r="Q6" i="8"/>
  <c r="P6" i="8"/>
  <c r="O6" i="8"/>
  <c r="N6" i="8"/>
  <c r="M6" i="8"/>
  <c r="L6" i="8"/>
  <c r="K6" i="8"/>
  <c r="J6" i="8"/>
  <c r="I6" i="8"/>
  <c r="H6" i="8"/>
  <c r="G6" i="8"/>
  <c r="F6" i="8"/>
  <c r="E6" i="8"/>
  <c r="D6" i="8"/>
  <c r="C6" i="8"/>
  <c r="B6" i="8"/>
  <c r="A6" i="8"/>
  <c r="X5" i="8"/>
  <c r="W5" i="8"/>
  <c r="V5" i="8"/>
  <c r="U5" i="8"/>
  <c r="T5" i="8"/>
  <c r="S5" i="8"/>
  <c r="R5" i="8"/>
  <c r="Q5" i="8"/>
  <c r="P5" i="8"/>
  <c r="O5" i="8"/>
  <c r="N5" i="8"/>
  <c r="M5" i="8"/>
  <c r="L5" i="8"/>
  <c r="K5" i="8"/>
  <c r="J5" i="8"/>
  <c r="I5" i="8"/>
  <c r="H5" i="8"/>
  <c r="G5" i="8"/>
  <c r="F5" i="8"/>
  <c r="E5" i="8"/>
  <c r="D5" i="8"/>
  <c r="C5" i="8"/>
  <c r="B5" i="8"/>
  <c r="A5" i="8"/>
  <c r="X4" i="8"/>
  <c r="W4" i="8"/>
  <c r="V4" i="8"/>
  <c r="U4" i="8"/>
  <c r="T4" i="8"/>
  <c r="S4" i="8"/>
  <c r="R4" i="8"/>
  <c r="Q4" i="8"/>
  <c r="P4" i="8"/>
  <c r="O4" i="8"/>
  <c r="N4" i="8"/>
  <c r="M4" i="8"/>
  <c r="L4" i="8"/>
  <c r="K4" i="8"/>
  <c r="J4" i="8"/>
  <c r="I4" i="8"/>
  <c r="H4" i="8"/>
  <c r="G4" i="8"/>
  <c r="F4" i="8"/>
  <c r="E4" i="8"/>
  <c r="D4" i="8"/>
  <c r="C4" i="8"/>
  <c r="B4" i="8"/>
  <c r="A4" i="8"/>
  <c r="X3" i="8"/>
  <c r="W3" i="8"/>
  <c r="V3" i="8"/>
  <c r="U3" i="8"/>
  <c r="T3" i="8"/>
  <c r="S3" i="8"/>
  <c r="R3" i="8"/>
  <c r="Q3" i="8"/>
  <c r="P3" i="8"/>
  <c r="O3" i="8"/>
  <c r="N3" i="8"/>
  <c r="M3" i="8"/>
  <c r="L3" i="8"/>
  <c r="K3" i="8"/>
  <c r="J3" i="8"/>
  <c r="I3" i="8"/>
  <c r="H3" i="8"/>
  <c r="G3" i="8"/>
  <c r="F3" i="8"/>
  <c r="E3" i="8"/>
  <c r="D3" i="8"/>
  <c r="C3" i="8"/>
  <c r="B3" i="8"/>
  <c r="A3" i="8"/>
  <c r="X502" i="7"/>
  <c r="W502" i="7"/>
  <c r="V502" i="7"/>
  <c r="U502" i="7"/>
  <c r="T502" i="7"/>
  <c r="S502" i="7"/>
  <c r="R502" i="7"/>
  <c r="Q502" i="7"/>
  <c r="P502" i="7"/>
  <c r="O502" i="7"/>
  <c r="N502" i="7"/>
  <c r="M502" i="7"/>
  <c r="L502" i="7"/>
  <c r="K502" i="7"/>
  <c r="J502" i="7"/>
  <c r="I502" i="7"/>
  <c r="H502" i="7"/>
  <c r="G502" i="7"/>
  <c r="F502" i="7"/>
  <c r="E502" i="7"/>
  <c r="D502" i="7"/>
  <c r="C502" i="7"/>
  <c r="B502" i="7"/>
  <c r="A502" i="7"/>
  <c r="X501" i="7"/>
  <c r="W501" i="7"/>
  <c r="V501" i="7"/>
  <c r="U501" i="7"/>
  <c r="T501" i="7"/>
  <c r="S501" i="7"/>
  <c r="R501" i="7"/>
  <c r="Q501" i="7"/>
  <c r="P501" i="7"/>
  <c r="O501" i="7"/>
  <c r="N501" i="7"/>
  <c r="M501" i="7"/>
  <c r="L501" i="7"/>
  <c r="K501" i="7"/>
  <c r="J501" i="7"/>
  <c r="I501" i="7"/>
  <c r="H501" i="7"/>
  <c r="G501" i="7"/>
  <c r="F501" i="7"/>
  <c r="E501" i="7"/>
  <c r="D501" i="7"/>
  <c r="C501" i="7"/>
  <c r="B501" i="7"/>
  <c r="A501" i="7"/>
  <c r="X500" i="7"/>
  <c r="W500" i="7"/>
  <c r="V500" i="7"/>
  <c r="U500" i="7"/>
  <c r="T500" i="7"/>
  <c r="S500" i="7"/>
  <c r="R500" i="7"/>
  <c r="Q500" i="7"/>
  <c r="P500" i="7"/>
  <c r="O500" i="7"/>
  <c r="N500" i="7"/>
  <c r="M500" i="7"/>
  <c r="L500" i="7"/>
  <c r="K500" i="7"/>
  <c r="J500" i="7"/>
  <c r="I500" i="7"/>
  <c r="H500" i="7"/>
  <c r="G500" i="7"/>
  <c r="F500" i="7"/>
  <c r="E500" i="7"/>
  <c r="D500" i="7"/>
  <c r="C500" i="7"/>
  <c r="B500" i="7"/>
  <c r="A500" i="7"/>
  <c r="X499" i="7"/>
  <c r="W499" i="7"/>
  <c r="V499" i="7"/>
  <c r="U499" i="7"/>
  <c r="T499" i="7"/>
  <c r="S499" i="7"/>
  <c r="R499" i="7"/>
  <c r="Q499" i="7"/>
  <c r="P499" i="7"/>
  <c r="O499" i="7"/>
  <c r="N499" i="7"/>
  <c r="M499" i="7"/>
  <c r="L499" i="7"/>
  <c r="K499" i="7"/>
  <c r="J499" i="7"/>
  <c r="I499" i="7"/>
  <c r="H499" i="7"/>
  <c r="G499" i="7"/>
  <c r="F499" i="7"/>
  <c r="E499" i="7"/>
  <c r="D499" i="7"/>
  <c r="C499" i="7"/>
  <c r="B499" i="7"/>
  <c r="A499" i="7"/>
  <c r="X498" i="7"/>
  <c r="W498" i="7"/>
  <c r="V498" i="7"/>
  <c r="U498" i="7"/>
  <c r="T498" i="7"/>
  <c r="S498" i="7"/>
  <c r="R498" i="7"/>
  <c r="Q498" i="7"/>
  <c r="P498" i="7"/>
  <c r="O498" i="7"/>
  <c r="N498" i="7"/>
  <c r="M498" i="7"/>
  <c r="L498" i="7"/>
  <c r="K498" i="7"/>
  <c r="J498" i="7"/>
  <c r="I498" i="7"/>
  <c r="H498" i="7"/>
  <c r="G498" i="7"/>
  <c r="F498" i="7"/>
  <c r="E498" i="7"/>
  <c r="D498" i="7"/>
  <c r="C498" i="7"/>
  <c r="B498" i="7"/>
  <c r="A498" i="7"/>
  <c r="X497" i="7"/>
  <c r="W497" i="7"/>
  <c r="V497" i="7"/>
  <c r="U497" i="7"/>
  <c r="T497" i="7"/>
  <c r="S497" i="7"/>
  <c r="R497" i="7"/>
  <c r="Q497" i="7"/>
  <c r="P497" i="7"/>
  <c r="O497" i="7"/>
  <c r="N497" i="7"/>
  <c r="M497" i="7"/>
  <c r="L497" i="7"/>
  <c r="K497" i="7"/>
  <c r="J497" i="7"/>
  <c r="I497" i="7"/>
  <c r="H497" i="7"/>
  <c r="G497" i="7"/>
  <c r="F497" i="7"/>
  <c r="E497" i="7"/>
  <c r="D497" i="7"/>
  <c r="C497" i="7"/>
  <c r="B497" i="7"/>
  <c r="A497" i="7"/>
  <c r="X496" i="7"/>
  <c r="W496" i="7"/>
  <c r="V496" i="7"/>
  <c r="U496" i="7"/>
  <c r="T496" i="7"/>
  <c r="S496" i="7"/>
  <c r="R496" i="7"/>
  <c r="Q496" i="7"/>
  <c r="P496" i="7"/>
  <c r="O496" i="7"/>
  <c r="N496" i="7"/>
  <c r="M496" i="7"/>
  <c r="L496" i="7"/>
  <c r="K496" i="7"/>
  <c r="J496" i="7"/>
  <c r="I496" i="7"/>
  <c r="H496" i="7"/>
  <c r="G496" i="7"/>
  <c r="F496" i="7"/>
  <c r="E496" i="7"/>
  <c r="D496" i="7"/>
  <c r="C496" i="7"/>
  <c r="B496" i="7"/>
  <c r="A496" i="7"/>
  <c r="X495" i="7"/>
  <c r="W495" i="7"/>
  <c r="V495" i="7"/>
  <c r="U495" i="7"/>
  <c r="T495" i="7"/>
  <c r="S495" i="7"/>
  <c r="R495" i="7"/>
  <c r="Q495" i="7"/>
  <c r="P495" i="7"/>
  <c r="O495" i="7"/>
  <c r="N495" i="7"/>
  <c r="M495" i="7"/>
  <c r="L495" i="7"/>
  <c r="K495" i="7"/>
  <c r="J495" i="7"/>
  <c r="I495" i="7"/>
  <c r="H495" i="7"/>
  <c r="G495" i="7"/>
  <c r="F495" i="7"/>
  <c r="E495" i="7"/>
  <c r="D495" i="7"/>
  <c r="C495" i="7"/>
  <c r="B495" i="7"/>
  <c r="A495" i="7"/>
  <c r="X494" i="7"/>
  <c r="W494" i="7"/>
  <c r="V494" i="7"/>
  <c r="U494" i="7"/>
  <c r="T494" i="7"/>
  <c r="S494" i="7"/>
  <c r="R494" i="7"/>
  <c r="Q494" i="7"/>
  <c r="P494" i="7"/>
  <c r="O494" i="7"/>
  <c r="N494" i="7"/>
  <c r="M494" i="7"/>
  <c r="L494" i="7"/>
  <c r="K494" i="7"/>
  <c r="J494" i="7"/>
  <c r="I494" i="7"/>
  <c r="H494" i="7"/>
  <c r="G494" i="7"/>
  <c r="F494" i="7"/>
  <c r="E494" i="7"/>
  <c r="D494" i="7"/>
  <c r="C494" i="7"/>
  <c r="B494" i="7"/>
  <c r="A494" i="7"/>
  <c r="X493" i="7"/>
  <c r="W493" i="7"/>
  <c r="V493" i="7"/>
  <c r="U493" i="7"/>
  <c r="T493" i="7"/>
  <c r="S493" i="7"/>
  <c r="R493" i="7"/>
  <c r="Q493" i="7"/>
  <c r="P493" i="7"/>
  <c r="O493" i="7"/>
  <c r="N493" i="7"/>
  <c r="M493" i="7"/>
  <c r="L493" i="7"/>
  <c r="K493" i="7"/>
  <c r="J493" i="7"/>
  <c r="I493" i="7"/>
  <c r="H493" i="7"/>
  <c r="G493" i="7"/>
  <c r="F493" i="7"/>
  <c r="E493" i="7"/>
  <c r="D493" i="7"/>
  <c r="C493" i="7"/>
  <c r="B493" i="7"/>
  <c r="A493" i="7"/>
  <c r="X492" i="7"/>
  <c r="W492" i="7"/>
  <c r="V492" i="7"/>
  <c r="U492" i="7"/>
  <c r="T492" i="7"/>
  <c r="S492" i="7"/>
  <c r="R492" i="7"/>
  <c r="Q492" i="7"/>
  <c r="P492" i="7"/>
  <c r="O492" i="7"/>
  <c r="N492" i="7"/>
  <c r="M492" i="7"/>
  <c r="L492" i="7"/>
  <c r="K492" i="7"/>
  <c r="J492" i="7"/>
  <c r="I492" i="7"/>
  <c r="H492" i="7"/>
  <c r="G492" i="7"/>
  <c r="F492" i="7"/>
  <c r="E492" i="7"/>
  <c r="D492" i="7"/>
  <c r="C492" i="7"/>
  <c r="B492" i="7"/>
  <c r="A492" i="7"/>
  <c r="X491" i="7"/>
  <c r="W491" i="7"/>
  <c r="V491" i="7"/>
  <c r="U491" i="7"/>
  <c r="T491" i="7"/>
  <c r="S491" i="7"/>
  <c r="R491" i="7"/>
  <c r="Q491" i="7"/>
  <c r="P491" i="7"/>
  <c r="O491" i="7"/>
  <c r="N491" i="7"/>
  <c r="M491" i="7"/>
  <c r="L491" i="7"/>
  <c r="K491" i="7"/>
  <c r="J491" i="7"/>
  <c r="I491" i="7"/>
  <c r="H491" i="7"/>
  <c r="G491" i="7"/>
  <c r="F491" i="7"/>
  <c r="E491" i="7"/>
  <c r="D491" i="7"/>
  <c r="C491" i="7"/>
  <c r="B491" i="7"/>
  <c r="A491" i="7"/>
  <c r="X490" i="7"/>
  <c r="W490" i="7"/>
  <c r="V490" i="7"/>
  <c r="U490" i="7"/>
  <c r="T490" i="7"/>
  <c r="S490" i="7"/>
  <c r="R490" i="7"/>
  <c r="Q490" i="7"/>
  <c r="P490" i="7"/>
  <c r="O490" i="7"/>
  <c r="N490" i="7"/>
  <c r="M490" i="7"/>
  <c r="L490" i="7"/>
  <c r="K490" i="7"/>
  <c r="J490" i="7"/>
  <c r="I490" i="7"/>
  <c r="H490" i="7"/>
  <c r="G490" i="7"/>
  <c r="F490" i="7"/>
  <c r="E490" i="7"/>
  <c r="D490" i="7"/>
  <c r="C490" i="7"/>
  <c r="B490" i="7"/>
  <c r="A490" i="7"/>
  <c r="X489" i="7"/>
  <c r="W489" i="7"/>
  <c r="V489" i="7"/>
  <c r="U489" i="7"/>
  <c r="T489" i="7"/>
  <c r="S489" i="7"/>
  <c r="R489" i="7"/>
  <c r="Q489" i="7"/>
  <c r="P489" i="7"/>
  <c r="O489" i="7"/>
  <c r="N489" i="7"/>
  <c r="M489" i="7"/>
  <c r="L489" i="7"/>
  <c r="K489" i="7"/>
  <c r="J489" i="7"/>
  <c r="I489" i="7"/>
  <c r="H489" i="7"/>
  <c r="G489" i="7"/>
  <c r="F489" i="7"/>
  <c r="E489" i="7"/>
  <c r="D489" i="7"/>
  <c r="C489" i="7"/>
  <c r="B489" i="7"/>
  <c r="A489" i="7"/>
  <c r="X488" i="7"/>
  <c r="W488" i="7"/>
  <c r="V488" i="7"/>
  <c r="U488" i="7"/>
  <c r="T488" i="7"/>
  <c r="S488" i="7"/>
  <c r="R488" i="7"/>
  <c r="Q488" i="7"/>
  <c r="P488" i="7"/>
  <c r="O488" i="7"/>
  <c r="N488" i="7"/>
  <c r="M488" i="7"/>
  <c r="L488" i="7"/>
  <c r="K488" i="7"/>
  <c r="J488" i="7"/>
  <c r="I488" i="7"/>
  <c r="H488" i="7"/>
  <c r="G488" i="7"/>
  <c r="F488" i="7"/>
  <c r="E488" i="7"/>
  <c r="D488" i="7"/>
  <c r="C488" i="7"/>
  <c r="B488" i="7"/>
  <c r="A488" i="7"/>
  <c r="X487" i="7"/>
  <c r="W487" i="7"/>
  <c r="V487" i="7"/>
  <c r="U487" i="7"/>
  <c r="T487" i="7"/>
  <c r="S487" i="7"/>
  <c r="R487" i="7"/>
  <c r="Q487" i="7"/>
  <c r="P487" i="7"/>
  <c r="O487" i="7"/>
  <c r="N487" i="7"/>
  <c r="M487" i="7"/>
  <c r="L487" i="7"/>
  <c r="K487" i="7"/>
  <c r="J487" i="7"/>
  <c r="I487" i="7"/>
  <c r="H487" i="7"/>
  <c r="G487" i="7"/>
  <c r="F487" i="7"/>
  <c r="E487" i="7"/>
  <c r="D487" i="7"/>
  <c r="C487" i="7"/>
  <c r="B487" i="7"/>
  <c r="A487" i="7"/>
  <c r="X486" i="7"/>
  <c r="W486" i="7"/>
  <c r="V486" i="7"/>
  <c r="U486" i="7"/>
  <c r="T486" i="7"/>
  <c r="S486" i="7"/>
  <c r="R486" i="7"/>
  <c r="Q486" i="7"/>
  <c r="P486" i="7"/>
  <c r="O486" i="7"/>
  <c r="N486" i="7"/>
  <c r="M486" i="7"/>
  <c r="L486" i="7"/>
  <c r="K486" i="7"/>
  <c r="J486" i="7"/>
  <c r="I486" i="7"/>
  <c r="H486" i="7"/>
  <c r="G486" i="7"/>
  <c r="F486" i="7"/>
  <c r="E486" i="7"/>
  <c r="D486" i="7"/>
  <c r="C486" i="7"/>
  <c r="B486" i="7"/>
  <c r="A486" i="7"/>
  <c r="X485" i="7"/>
  <c r="W485" i="7"/>
  <c r="V485" i="7"/>
  <c r="U485" i="7"/>
  <c r="T485" i="7"/>
  <c r="S485" i="7"/>
  <c r="R485" i="7"/>
  <c r="Q485" i="7"/>
  <c r="P485" i="7"/>
  <c r="O485" i="7"/>
  <c r="N485" i="7"/>
  <c r="M485" i="7"/>
  <c r="L485" i="7"/>
  <c r="K485" i="7"/>
  <c r="J485" i="7"/>
  <c r="I485" i="7"/>
  <c r="H485" i="7"/>
  <c r="G485" i="7"/>
  <c r="F485" i="7"/>
  <c r="E485" i="7"/>
  <c r="D485" i="7"/>
  <c r="C485" i="7"/>
  <c r="B485" i="7"/>
  <c r="A485" i="7"/>
  <c r="X484" i="7"/>
  <c r="W484" i="7"/>
  <c r="V484" i="7"/>
  <c r="U484" i="7"/>
  <c r="T484" i="7"/>
  <c r="S484" i="7"/>
  <c r="R484" i="7"/>
  <c r="Q484" i="7"/>
  <c r="P484" i="7"/>
  <c r="O484" i="7"/>
  <c r="N484" i="7"/>
  <c r="M484" i="7"/>
  <c r="L484" i="7"/>
  <c r="K484" i="7"/>
  <c r="J484" i="7"/>
  <c r="I484" i="7"/>
  <c r="H484" i="7"/>
  <c r="G484" i="7"/>
  <c r="F484" i="7"/>
  <c r="E484" i="7"/>
  <c r="D484" i="7"/>
  <c r="C484" i="7"/>
  <c r="B484" i="7"/>
  <c r="A484" i="7"/>
  <c r="X483" i="7"/>
  <c r="W483" i="7"/>
  <c r="V483" i="7"/>
  <c r="U483" i="7"/>
  <c r="T483" i="7"/>
  <c r="S483" i="7"/>
  <c r="R483" i="7"/>
  <c r="Q483" i="7"/>
  <c r="P483" i="7"/>
  <c r="O483" i="7"/>
  <c r="N483" i="7"/>
  <c r="M483" i="7"/>
  <c r="L483" i="7"/>
  <c r="K483" i="7"/>
  <c r="J483" i="7"/>
  <c r="I483" i="7"/>
  <c r="H483" i="7"/>
  <c r="G483" i="7"/>
  <c r="F483" i="7"/>
  <c r="E483" i="7"/>
  <c r="D483" i="7"/>
  <c r="C483" i="7"/>
  <c r="B483" i="7"/>
  <c r="A483" i="7"/>
  <c r="X482" i="7"/>
  <c r="W482" i="7"/>
  <c r="V482" i="7"/>
  <c r="U482" i="7"/>
  <c r="T482" i="7"/>
  <c r="S482" i="7"/>
  <c r="R482" i="7"/>
  <c r="Q482" i="7"/>
  <c r="P482" i="7"/>
  <c r="O482" i="7"/>
  <c r="N482" i="7"/>
  <c r="M482" i="7"/>
  <c r="L482" i="7"/>
  <c r="K482" i="7"/>
  <c r="J482" i="7"/>
  <c r="I482" i="7"/>
  <c r="H482" i="7"/>
  <c r="G482" i="7"/>
  <c r="F482" i="7"/>
  <c r="E482" i="7"/>
  <c r="D482" i="7"/>
  <c r="C482" i="7"/>
  <c r="B482" i="7"/>
  <c r="A482" i="7"/>
  <c r="X481" i="7"/>
  <c r="W481" i="7"/>
  <c r="V481" i="7"/>
  <c r="U481" i="7"/>
  <c r="T481" i="7"/>
  <c r="S481" i="7"/>
  <c r="R481" i="7"/>
  <c r="Q481" i="7"/>
  <c r="P481" i="7"/>
  <c r="O481" i="7"/>
  <c r="N481" i="7"/>
  <c r="M481" i="7"/>
  <c r="L481" i="7"/>
  <c r="K481" i="7"/>
  <c r="J481" i="7"/>
  <c r="I481" i="7"/>
  <c r="H481" i="7"/>
  <c r="G481" i="7"/>
  <c r="F481" i="7"/>
  <c r="E481" i="7"/>
  <c r="D481" i="7"/>
  <c r="C481" i="7"/>
  <c r="B481" i="7"/>
  <c r="A481" i="7"/>
  <c r="X480" i="7"/>
  <c r="W480" i="7"/>
  <c r="V480" i="7"/>
  <c r="U480" i="7"/>
  <c r="T480" i="7"/>
  <c r="S480" i="7"/>
  <c r="R480" i="7"/>
  <c r="Q480" i="7"/>
  <c r="P480" i="7"/>
  <c r="O480" i="7"/>
  <c r="N480" i="7"/>
  <c r="M480" i="7"/>
  <c r="L480" i="7"/>
  <c r="K480" i="7"/>
  <c r="J480" i="7"/>
  <c r="I480" i="7"/>
  <c r="H480" i="7"/>
  <c r="G480" i="7"/>
  <c r="F480" i="7"/>
  <c r="E480" i="7"/>
  <c r="D480" i="7"/>
  <c r="C480" i="7"/>
  <c r="B480" i="7"/>
  <c r="A480" i="7"/>
  <c r="X479" i="7"/>
  <c r="W479" i="7"/>
  <c r="V479" i="7"/>
  <c r="U479" i="7"/>
  <c r="T479" i="7"/>
  <c r="S479" i="7"/>
  <c r="R479" i="7"/>
  <c r="Q479" i="7"/>
  <c r="P479" i="7"/>
  <c r="O479" i="7"/>
  <c r="N479" i="7"/>
  <c r="M479" i="7"/>
  <c r="L479" i="7"/>
  <c r="K479" i="7"/>
  <c r="J479" i="7"/>
  <c r="I479" i="7"/>
  <c r="H479" i="7"/>
  <c r="G479" i="7"/>
  <c r="F479" i="7"/>
  <c r="E479" i="7"/>
  <c r="D479" i="7"/>
  <c r="C479" i="7"/>
  <c r="B479" i="7"/>
  <c r="A479" i="7"/>
  <c r="X478" i="7"/>
  <c r="W478" i="7"/>
  <c r="V478" i="7"/>
  <c r="U478" i="7"/>
  <c r="T478" i="7"/>
  <c r="S478" i="7"/>
  <c r="R478" i="7"/>
  <c r="Q478" i="7"/>
  <c r="P478" i="7"/>
  <c r="O478" i="7"/>
  <c r="N478" i="7"/>
  <c r="M478" i="7"/>
  <c r="L478" i="7"/>
  <c r="K478" i="7"/>
  <c r="J478" i="7"/>
  <c r="I478" i="7"/>
  <c r="H478" i="7"/>
  <c r="G478" i="7"/>
  <c r="F478" i="7"/>
  <c r="E478" i="7"/>
  <c r="D478" i="7"/>
  <c r="C478" i="7"/>
  <c r="B478" i="7"/>
  <c r="A478" i="7"/>
  <c r="X477" i="7"/>
  <c r="W477" i="7"/>
  <c r="V477" i="7"/>
  <c r="U477" i="7"/>
  <c r="T477" i="7"/>
  <c r="S477" i="7"/>
  <c r="R477" i="7"/>
  <c r="Q477" i="7"/>
  <c r="P477" i="7"/>
  <c r="O477" i="7"/>
  <c r="N477" i="7"/>
  <c r="M477" i="7"/>
  <c r="L477" i="7"/>
  <c r="K477" i="7"/>
  <c r="J477" i="7"/>
  <c r="I477" i="7"/>
  <c r="H477" i="7"/>
  <c r="G477" i="7"/>
  <c r="F477" i="7"/>
  <c r="E477" i="7"/>
  <c r="D477" i="7"/>
  <c r="C477" i="7"/>
  <c r="B477" i="7"/>
  <c r="A477" i="7"/>
  <c r="X476" i="7"/>
  <c r="W476" i="7"/>
  <c r="V476" i="7"/>
  <c r="U476" i="7"/>
  <c r="T476" i="7"/>
  <c r="S476" i="7"/>
  <c r="R476" i="7"/>
  <c r="Q476" i="7"/>
  <c r="P476" i="7"/>
  <c r="O476" i="7"/>
  <c r="N476" i="7"/>
  <c r="M476" i="7"/>
  <c r="L476" i="7"/>
  <c r="K476" i="7"/>
  <c r="J476" i="7"/>
  <c r="I476" i="7"/>
  <c r="H476" i="7"/>
  <c r="G476" i="7"/>
  <c r="F476" i="7"/>
  <c r="E476" i="7"/>
  <c r="D476" i="7"/>
  <c r="C476" i="7"/>
  <c r="B476" i="7"/>
  <c r="A476" i="7"/>
  <c r="X475" i="7"/>
  <c r="W475" i="7"/>
  <c r="V475" i="7"/>
  <c r="U475" i="7"/>
  <c r="T475" i="7"/>
  <c r="S475" i="7"/>
  <c r="R475" i="7"/>
  <c r="Q475" i="7"/>
  <c r="P475" i="7"/>
  <c r="O475" i="7"/>
  <c r="N475" i="7"/>
  <c r="M475" i="7"/>
  <c r="L475" i="7"/>
  <c r="K475" i="7"/>
  <c r="J475" i="7"/>
  <c r="I475" i="7"/>
  <c r="H475" i="7"/>
  <c r="G475" i="7"/>
  <c r="F475" i="7"/>
  <c r="E475" i="7"/>
  <c r="D475" i="7"/>
  <c r="C475" i="7"/>
  <c r="B475" i="7"/>
  <c r="A475" i="7"/>
  <c r="X474" i="7"/>
  <c r="W474" i="7"/>
  <c r="V474" i="7"/>
  <c r="U474" i="7"/>
  <c r="T474" i="7"/>
  <c r="S474" i="7"/>
  <c r="R474" i="7"/>
  <c r="Q474" i="7"/>
  <c r="P474" i="7"/>
  <c r="O474" i="7"/>
  <c r="N474" i="7"/>
  <c r="M474" i="7"/>
  <c r="L474" i="7"/>
  <c r="K474" i="7"/>
  <c r="J474" i="7"/>
  <c r="I474" i="7"/>
  <c r="H474" i="7"/>
  <c r="G474" i="7"/>
  <c r="F474" i="7"/>
  <c r="E474" i="7"/>
  <c r="D474" i="7"/>
  <c r="C474" i="7"/>
  <c r="B474" i="7"/>
  <c r="A474" i="7"/>
  <c r="X473" i="7"/>
  <c r="W473" i="7"/>
  <c r="V473" i="7"/>
  <c r="U473" i="7"/>
  <c r="T473" i="7"/>
  <c r="S473" i="7"/>
  <c r="R473" i="7"/>
  <c r="Q473" i="7"/>
  <c r="P473" i="7"/>
  <c r="O473" i="7"/>
  <c r="N473" i="7"/>
  <c r="M473" i="7"/>
  <c r="L473" i="7"/>
  <c r="K473" i="7"/>
  <c r="J473" i="7"/>
  <c r="I473" i="7"/>
  <c r="H473" i="7"/>
  <c r="G473" i="7"/>
  <c r="F473" i="7"/>
  <c r="E473" i="7"/>
  <c r="D473" i="7"/>
  <c r="C473" i="7"/>
  <c r="B473" i="7"/>
  <c r="A473" i="7"/>
  <c r="X472" i="7"/>
  <c r="W472" i="7"/>
  <c r="V472" i="7"/>
  <c r="U472" i="7"/>
  <c r="T472" i="7"/>
  <c r="S472" i="7"/>
  <c r="R472" i="7"/>
  <c r="Q472" i="7"/>
  <c r="P472" i="7"/>
  <c r="O472" i="7"/>
  <c r="N472" i="7"/>
  <c r="M472" i="7"/>
  <c r="L472" i="7"/>
  <c r="K472" i="7"/>
  <c r="J472" i="7"/>
  <c r="I472" i="7"/>
  <c r="H472" i="7"/>
  <c r="G472" i="7"/>
  <c r="F472" i="7"/>
  <c r="E472" i="7"/>
  <c r="D472" i="7"/>
  <c r="C472" i="7"/>
  <c r="B472" i="7"/>
  <c r="A472" i="7"/>
  <c r="X471" i="7"/>
  <c r="W471" i="7"/>
  <c r="V471" i="7"/>
  <c r="U471" i="7"/>
  <c r="T471" i="7"/>
  <c r="S471" i="7"/>
  <c r="R471" i="7"/>
  <c r="Q471" i="7"/>
  <c r="P471" i="7"/>
  <c r="O471" i="7"/>
  <c r="N471" i="7"/>
  <c r="M471" i="7"/>
  <c r="L471" i="7"/>
  <c r="K471" i="7"/>
  <c r="J471" i="7"/>
  <c r="I471" i="7"/>
  <c r="H471" i="7"/>
  <c r="G471" i="7"/>
  <c r="F471" i="7"/>
  <c r="E471" i="7"/>
  <c r="D471" i="7"/>
  <c r="C471" i="7"/>
  <c r="B471" i="7"/>
  <c r="A471" i="7"/>
  <c r="X470" i="7"/>
  <c r="W470" i="7"/>
  <c r="V470" i="7"/>
  <c r="U470" i="7"/>
  <c r="T470" i="7"/>
  <c r="S470" i="7"/>
  <c r="R470" i="7"/>
  <c r="Q470" i="7"/>
  <c r="P470" i="7"/>
  <c r="O470" i="7"/>
  <c r="N470" i="7"/>
  <c r="M470" i="7"/>
  <c r="L470" i="7"/>
  <c r="K470" i="7"/>
  <c r="J470" i="7"/>
  <c r="I470" i="7"/>
  <c r="H470" i="7"/>
  <c r="G470" i="7"/>
  <c r="F470" i="7"/>
  <c r="E470" i="7"/>
  <c r="D470" i="7"/>
  <c r="C470" i="7"/>
  <c r="B470" i="7"/>
  <c r="A470" i="7"/>
  <c r="X469" i="7"/>
  <c r="W469" i="7"/>
  <c r="V469" i="7"/>
  <c r="U469" i="7"/>
  <c r="T469" i="7"/>
  <c r="S469" i="7"/>
  <c r="R469" i="7"/>
  <c r="Q469" i="7"/>
  <c r="P469" i="7"/>
  <c r="O469" i="7"/>
  <c r="N469" i="7"/>
  <c r="M469" i="7"/>
  <c r="L469" i="7"/>
  <c r="K469" i="7"/>
  <c r="J469" i="7"/>
  <c r="I469" i="7"/>
  <c r="H469" i="7"/>
  <c r="G469" i="7"/>
  <c r="F469" i="7"/>
  <c r="E469" i="7"/>
  <c r="D469" i="7"/>
  <c r="C469" i="7"/>
  <c r="B469" i="7"/>
  <c r="A469" i="7"/>
  <c r="X468" i="7"/>
  <c r="W468" i="7"/>
  <c r="V468" i="7"/>
  <c r="U468" i="7"/>
  <c r="T468" i="7"/>
  <c r="S468" i="7"/>
  <c r="R468" i="7"/>
  <c r="Q468" i="7"/>
  <c r="P468" i="7"/>
  <c r="O468" i="7"/>
  <c r="N468" i="7"/>
  <c r="M468" i="7"/>
  <c r="L468" i="7"/>
  <c r="K468" i="7"/>
  <c r="J468" i="7"/>
  <c r="I468" i="7"/>
  <c r="H468" i="7"/>
  <c r="G468" i="7"/>
  <c r="F468" i="7"/>
  <c r="E468" i="7"/>
  <c r="D468" i="7"/>
  <c r="C468" i="7"/>
  <c r="B468" i="7"/>
  <c r="A468" i="7"/>
  <c r="X467" i="7"/>
  <c r="W467" i="7"/>
  <c r="V467" i="7"/>
  <c r="U467" i="7"/>
  <c r="T467" i="7"/>
  <c r="S467" i="7"/>
  <c r="R467" i="7"/>
  <c r="Q467" i="7"/>
  <c r="P467" i="7"/>
  <c r="O467" i="7"/>
  <c r="N467" i="7"/>
  <c r="M467" i="7"/>
  <c r="L467" i="7"/>
  <c r="K467" i="7"/>
  <c r="J467" i="7"/>
  <c r="I467" i="7"/>
  <c r="H467" i="7"/>
  <c r="G467" i="7"/>
  <c r="F467" i="7"/>
  <c r="E467" i="7"/>
  <c r="D467" i="7"/>
  <c r="C467" i="7"/>
  <c r="B467" i="7"/>
  <c r="A467" i="7"/>
  <c r="X466" i="7"/>
  <c r="W466" i="7"/>
  <c r="V466" i="7"/>
  <c r="U466" i="7"/>
  <c r="T466" i="7"/>
  <c r="S466" i="7"/>
  <c r="R466" i="7"/>
  <c r="Q466" i="7"/>
  <c r="P466" i="7"/>
  <c r="O466" i="7"/>
  <c r="N466" i="7"/>
  <c r="M466" i="7"/>
  <c r="L466" i="7"/>
  <c r="K466" i="7"/>
  <c r="J466" i="7"/>
  <c r="I466" i="7"/>
  <c r="H466" i="7"/>
  <c r="G466" i="7"/>
  <c r="F466" i="7"/>
  <c r="E466" i="7"/>
  <c r="D466" i="7"/>
  <c r="C466" i="7"/>
  <c r="B466" i="7"/>
  <c r="A466" i="7"/>
  <c r="X465" i="7"/>
  <c r="W465" i="7"/>
  <c r="V465" i="7"/>
  <c r="U465" i="7"/>
  <c r="T465" i="7"/>
  <c r="S465" i="7"/>
  <c r="R465" i="7"/>
  <c r="Q465" i="7"/>
  <c r="P465" i="7"/>
  <c r="O465" i="7"/>
  <c r="N465" i="7"/>
  <c r="M465" i="7"/>
  <c r="L465" i="7"/>
  <c r="K465" i="7"/>
  <c r="J465" i="7"/>
  <c r="I465" i="7"/>
  <c r="H465" i="7"/>
  <c r="G465" i="7"/>
  <c r="F465" i="7"/>
  <c r="E465" i="7"/>
  <c r="D465" i="7"/>
  <c r="C465" i="7"/>
  <c r="B465" i="7"/>
  <c r="A465" i="7"/>
  <c r="X464" i="7"/>
  <c r="W464" i="7"/>
  <c r="V464" i="7"/>
  <c r="U464" i="7"/>
  <c r="T464" i="7"/>
  <c r="S464" i="7"/>
  <c r="R464" i="7"/>
  <c r="Q464" i="7"/>
  <c r="P464" i="7"/>
  <c r="O464" i="7"/>
  <c r="N464" i="7"/>
  <c r="M464" i="7"/>
  <c r="L464" i="7"/>
  <c r="K464" i="7"/>
  <c r="J464" i="7"/>
  <c r="I464" i="7"/>
  <c r="H464" i="7"/>
  <c r="G464" i="7"/>
  <c r="F464" i="7"/>
  <c r="E464" i="7"/>
  <c r="D464" i="7"/>
  <c r="C464" i="7"/>
  <c r="B464" i="7"/>
  <c r="A464" i="7"/>
  <c r="X463" i="7"/>
  <c r="W463" i="7"/>
  <c r="V463" i="7"/>
  <c r="U463" i="7"/>
  <c r="T463" i="7"/>
  <c r="S463" i="7"/>
  <c r="R463" i="7"/>
  <c r="Q463" i="7"/>
  <c r="P463" i="7"/>
  <c r="O463" i="7"/>
  <c r="N463" i="7"/>
  <c r="M463" i="7"/>
  <c r="L463" i="7"/>
  <c r="K463" i="7"/>
  <c r="J463" i="7"/>
  <c r="I463" i="7"/>
  <c r="H463" i="7"/>
  <c r="G463" i="7"/>
  <c r="F463" i="7"/>
  <c r="E463" i="7"/>
  <c r="D463" i="7"/>
  <c r="C463" i="7"/>
  <c r="B463" i="7"/>
  <c r="A463" i="7"/>
  <c r="X462" i="7"/>
  <c r="W462" i="7"/>
  <c r="V462" i="7"/>
  <c r="U462" i="7"/>
  <c r="T462" i="7"/>
  <c r="S462" i="7"/>
  <c r="R462" i="7"/>
  <c r="Q462" i="7"/>
  <c r="P462" i="7"/>
  <c r="O462" i="7"/>
  <c r="N462" i="7"/>
  <c r="M462" i="7"/>
  <c r="L462" i="7"/>
  <c r="K462" i="7"/>
  <c r="J462" i="7"/>
  <c r="I462" i="7"/>
  <c r="H462" i="7"/>
  <c r="G462" i="7"/>
  <c r="F462" i="7"/>
  <c r="E462" i="7"/>
  <c r="D462" i="7"/>
  <c r="C462" i="7"/>
  <c r="B462" i="7"/>
  <c r="A462" i="7"/>
  <c r="X461" i="7"/>
  <c r="W461" i="7"/>
  <c r="V461" i="7"/>
  <c r="U461" i="7"/>
  <c r="T461" i="7"/>
  <c r="S461" i="7"/>
  <c r="R461" i="7"/>
  <c r="Q461" i="7"/>
  <c r="P461" i="7"/>
  <c r="O461" i="7"/>
  <c r="N461" i="7"/>
  <c r="M461" i="7"/>
  <c r="L461" i="7"/>
  <c r="K461" i="7"/>
  <c r="J461" i="7"/>
  <c r="I461" i="7"/>
  <c r="H461" i="7"/>
  <c r="G461" i="7"/>
  <c r="F461" i="7"/>
  <c r="E461" i="7"/>
  <c r="D461" i="7"/>
  <c r="C461" i="7"/>
  <c r="B461" i="7"/>
  <c r="A461" i="7"/>
  <c r="X460" i="7"/>
  <c r="W460" i="7"/>
  <c r="V460" i="7"/>
  <c r="U460" i="7"/>
  <c r="T460" i="7"/>
  <c r="S460" i="7"/>
  <c r="R460" i="7"/>
  <c r="Q460" i="7"/>
  <c r="P460" i="7"/>
  <c r="O460" i="7"/>
  <c r="N460" i="7"/>
  <c r="M460" i="7"/>
  <c r="L460" i="7"/>
  <c r="K460" i="7"/>
  <c r="J460" i="7"/>
  <c r="I460" i="7"/>
  <c r="H460" i="7"/>
  <c r="G460" i="7"/>
  <c r="F460" i="7"/>
  <c r="E460" i="7"/>
  <c r="D460" i="7"/>
  <c r="C460" i="7"/>
  <c r="B460" i="7"/>
  <c r="A460" i="7"/>
  <c r="X459" i="7"/>
  <c r="W459" i="7"/>
  <c r="V459" i="7"/>
  <c r="U459" i="7"/>
  <c r="T459" i="7"/>
  <c r="S459" i="7"/>
  <c r="R459" i="7"/>
  <c r="Q459" i="7"/>
  <c r="P459" i="7"/>
  <c r="O459" i="7"/>
  <c r="N459" i="7"/>
  <c r="M459" i="7"/>
  <c r="L459" i="7"/>
  <c r="K459" i="7"/>
  <c r="J459" i="7"/>
  <c r="I459" i="7"/>
  <c r="H459" i="7"/>
  <c r="G459" i="7"/>
  <c r="F459" i="7"/>
  <c r="E459" i="7"/>
  <c r="D459" i="7"/>
  <c r="C459" i="7"/>
  <c r="B459" i="7"/>
  <c r="A459" i="7"/>
  <c r="X458" i="7"/>
  <c r="W458" i="7"/>
  <c r="V458" i="7"/>
  <c r="U458" i="7"/>
  <c r="T458" i="7"/>
  <c r="S458" i="7"/>
  <c r="R458" i="7"/>
  <c r="Q458" i="7"/>
  <c r="P458" i="7"/>
  <c r="O458" i="7"/>
  <c r="N458" i="7"/>
  <c r="M458" i="7"/>
  <c r="L458" i="7"/>
  <c r="K458" i="7"/>
  <c r="J458" i="7"/>
  <c r="I458" i="7"/>
  <c r="H458" i="7"/>
  <c r="G458" i="7"/>
  <c r="F458" i="7"/>
  <c r="E458" i="7"/>
  <c r="D458" i="7"/>
  <c r="C458" i="7"/>
  <c r="B458" i="7"/>
  <c r="A458" i="7"/>
  <c r="X457" i="7"/>
  <c r="W457" i="7"/>
  <c r="V457" i="7"/>
  <c r="U457" i="7"/>
  <c r="T457" i="7"/>
  <c r="S457" i="7"/>
  <c r="R457" i="7"/>
  <c r="Q457" i="7"/>
  <c r="P457" i="7"/>
  <c r="O457" i="7"/>
  <c r="N457" i="7"/>
  <c r="M457" i="7"/>
  <c r="L457" i="7"/>
  <c r="K457" i="7"/>
  <c r="J457" i="7"/>
  <c r="I457" i="7"/>
  <c r="H457" i="7"/>
  <c r="G457" i="7"/>
  <c r="F457" i="7"/>
  <c r="E457" i="7"/>
  <c r="D457" i="7"/>
  <c r="C457" i="7"/>
  <c r="B457" i="7"/>
  <c r="A457" i="7"/>
  <c r="X456" i="7"/>
  <c r="W456" i="7"/>
  <c r="V456" i="7"/>
  <c r="U456" i="7"/>
  <c r="T456" i="7"/>
  <c r="S456" i="7"/>
  <c r="R456" i="7"/>
  <c r="Q456" i="7"/>
  <c r="P456" i="7"/>
  <c r="O456" i="7"/>
  <c r="N456" i="7"/>
  <c r="M456" i="7"/>
  <c r="L456" i="7"/>
  <c r="K456" i="7"/>
  <c r="J456" i="7"/>
  <c r="I456" i="7"/>
  <c r="H456" i="7"/>
  <c r="G456" i="7"/>
  <c r="F456" i="7"/>
  <c r="E456" i="7"/>
  <c r="D456" i="7"/>
  <c r="C456" i="7"/>
  <c r="B456" i="7"/>
  <c r="A456" i="7"/>
  <c r="X455" i="7"/>
  <c r="W455" i="7"/>
  <c r="V455" i="7"/>
  <c r="U455" i="7"/>
  <c r="T455" i="7"/>
  <c r="S455" i="7"/>
  <c r="R455" i="7"/>
  <c r="Q455" i="7"/>
  <c r="P455" i="7"/>
  <c r="O455" i="7"/>
  <c r="N455" i="7"/>
  <c r="M455" i="7"/>
  <c r="L455" i="7"/>
  <c r="K455" i="7"/>
  <c r="J455" i="7"/>
  <c r="I455" i="7"/>
  <c r="H455" i="7"/>
  <c r="G455" i="7"/>
  <c r="F455" i="7"/>
  <c r="E455" i="7"/>
  <c r="D455" i="7"/>
  <c r="C455" i="7"/>
  <c r="B455" i="7"/>
  <c r="A455" i="7"/>
  <c r="X454" i="7"/>
  <c r="W454" i="7"/>
  <c r="V454" i="7"/>
  <c r="U454" i="7"/>
  <c r="T454" i="7"/>
  <c r="S454" i="7"/>
  <c r="R454" i="7"/>
  <c r="Q454" i="7"/>
  <c r="P454" i="7"/>
  <c r="O454" i="7"/>
  <c r="N454" i="7"/>
  <c r="M454" i="7"/>
  <c r="L454" i="7"/>
  <c r="K454" i="7"/>
  <c r="J454" i="7"/>
  <c r="I454" i="7"/>
  <c r="H454" i="7"/>
  <c r="G454" i="7"/>
  <c r="F454" i="7"/>
  <c r="E454" i="7"/>
  <c r="D454" i="7"/>
  <c r="C454" i="7"/>
  <c r="B454" i="7"/>
  <c r="A454" i="7"/>
  <c r="X453" i="7"/>
  <c r="W453" i="7"/>
  <c r="V453" i="7"/>
  <c r="U453" i="7"/>
  <c r="T453" i="7"/>
  <c r="S453" i="7"/>
  <c r="R453" i="7"/>
  <c r="Q453" i="7"/>
  <c r="P453" i="7"/>
  <c r="O453" i="7"/>
  <c r="N453" i="7"/>
  <c r="M453" i="7"/>
  <c r="L453" i="7"/>
  <c r="K453" i="7"/>
  <c r="J453" i="7"/>
  <c r="I453" i="7"/>
  <c r="H453" i="7"/>
  <c r="G453" i="7"/>
  <c r="F453" i="7"/>
  <c r="E453" i="7"/>
  <c r="D453" i="7"/>
  <c r="C453" i="7"/>
  <c r="B453" i="7"/>
  <c r="A453" i="7"/>
  <c r="X452" i="7"/>
  <c r="W452" i="7"/>
  <c r="V452" i="7"/>
  <c r="U452" i="7"/>
  <c r="T452" i="7"/>
  <c r="S452" i="7"/>
  <c r="R452" i="7"/>
  <c r="Q452" i="7"/>
  <c r="P452" i="7"/>
  <c r="O452" i="7"/>
  <c r="N452" i="7"/>
  <c r="M452" i="7"/>
  <c r="L452" i="7"/>
  <c r="K452" i="7"/>
  <c r="J452" i="7"/>
  <c r="I452" i="7"/>
  <c r="H452" i="7"/>
  <c r="G452" i="7"/>
  <c r="F452" i="7"/>
  <c r="E452" i="7"/>
  <c r="D452" i="7"/>
  <c r="C452" i="7"/>
  <c r="B452" i="7"/>
  <c r="A452" i="7"/>
  <c r="X451" i="7"/>
  <c r="W451" i="7"/>
  <c r="V451" i="7"/>
  <c r="U451" i="7"/>
  <c r="T451" i="7"/>
  <c r="S451" i="7"/>
  <c r="R451" i="7"/>
  <c r="Q451" i="7"/>
  <c r="P451" i="7"/>
  <c r="O451" i="7"/>
  <c r="N451" i="7"/>
  <c r="M451" i="7"/>
  <c r="L451" i="7"/>
  <c r="K451" i="7"/>
  <c r="J451" i="7"/>
  <c r="I451" i="7"/>
  <c r="H451" i="7"/>
  <c r="G451" i="7"/>
  <c r="F451" i="7"/>
  <c r="E451" i="7"/>
  <c r="D451" i="7"/>
  <c r="C451" i="7"/>
  <c r="B451" i="7"/>
  <c r="A451" i="7"/>
  <c r="X450" i="7"/>
  <c r="W450" i="7"/>
  <c r="V450" i="7"/>
  <c r="U450" i="7"/>
  <c r="T450" i="7"/>
  <c r="S450" i="7"/>
  <c r="R450" i="7"/>
  <c r="Q450" i="7"/>
  <c r="P450" i="7"/>
  <c r="O450" i="7"/>
  <c r="N450" i="7"/>
  <c r="M450" i="7"/>
  <c r="L450" i="7"/>
  <c r="K450" i="7"/>
  <c r="J450" i="7"/>
  <c r="I450" i="7"/>
  <c r="H450" i="7"/>
  <c r="G450" i="7"/>
  <c r="F450" i="7"/>
  <c r="E450" i="7"/>
  <c r="D450" i="7"/>
  <c r="C450" i="7"/>
  <c r="B450" i="7"/>
  <c r="A450" i="7"/>
  <c r="X449" i="7"/>
  <c r="W449" i="7"/>
  <c r="V449" i="7"/>
  <c r="U449" i="7"/>
  <c r="T449" i="7"/>
  <c r="S449" i="7"/>
  <c r="R449" i="7"/>
  <c r="Q449" i="7"/>
  <c r="P449" i="7"/>
  <c r="O449" i="7"/>
  <c r="N449" i="7"/>
  <c r="M449" i="7"/>
  <c r="L449" i="7"/>
  <c r="K449" i="7"/>
  <c r="J449" i="7"/>
  <c r="I449" i="7"/>
  <c r="H449" i="7"/>
  <c r="G449" i="7"/>
  <c r="F449" i="7"/>
  <c r="E449" i="7"/>
  <c r="D449" i="7"/>
  <c r="C449" i="7"/>
  <c r="B449" i="7"/>
  <c r="A449" i="7"/>
  <c r="X448" i="7"/>
  <c r="W448" i="7"/>
  <c r="V448" i="7"/>
  <c r="U448" i="7"/>
  <c r="T448" i="7"/>
  <c r="S448" i="7"/>
  <c r="R448" i="7"/>
  <c r="Q448" i="7"/>
  <c r="P448" i="7"/>
  <c r="O448" i="7"/>
  <c r="N448" i="7"/>
  <c r="M448" i="7"/>
  <c r="L448" i="7"/>
  <c r="K448" i="7"/>
  <c r="J448" i="7"/>
  <c r="I448" i="7"/>
  <c r="H448" i="7"/>
  <c r="G448" i="7"/>
  <c r="F448" i="7"/>
  <c r="E448" i="7"/>
  <c r="D448" i="7"/>
  <c r="C448" i="7"/>
  <c r="B448" i="7"/>
  <c r="A448" i="7"/>
  <c r="X447" i="7"/>
  <c r="W447" i="7"/>
  <c r="V447" i="7"/>
  <c r="U447" i="7"/>
  <c r="T447" i="7"/>
  <c r="S447" i="7"/>
  <c r="R447" i="7"/>
  <c r="Q447" i="7"/>
  <c r="P447" i="7"/>
  <c r="O447" i="7"/>
  <c r="N447" i="7"/>
  <c r="M447" i="7"/>
  <c r="L447" i="7"/>
  <c r="K447" i="7"/>
  <c r="J447" i="7"/>
  <c r="I447" i="7"/>
  <c r="H447" i="7"/>
  <c r="G447" i="7"/>
  <c r="F447" i="7"/>
  <c r="E447" i="7"/>
  <c r="D447" i="7"/>
  <c r="C447" i="7"/>
  <c r="B447" i="7"/>
  <c r="A447" i="7"/>
  <c r="X446" i="7"/>
  <c r="W446" i="7"/>
  <c r="V446" i="7"/>
  <c r="U446" i="7"/>
  <c r="T446" i="7"/>
  <c r="S446" i="7"/>
  <c r="R446" i="7"/>
  <c r="Q446" i="7"/>
  <c r="P446" i="7"/>
  <c r="O446" i="7"/>
  <c r="N446" i="7"/>
  <c r="M446" i="7"/>
  <c r="L446" i="7"/>
  <c r="K446" i="7"/>
  <c r="J446" i="7"/>
  <c r="I446" i="7"/>
  <c r="H446" i="7"/>
  <c r="G446" i="7"/>
  <c r="F446" i="7"/>
  <c r="E446" i="7"/>
  <c r="D446" i="7"/>
  <c r="C446" i="7"/>
  <c r="B446" i="7"/>
  <c r="A446" i="7"/>
  <c r="X445" i="7"/>
  <c r="W445" i="7"/>
  <c r="V445" i="7"/>
  <c r="U445" i="7"/>
  <c r="T445" i="7"/>
  <c r="S445" i="7"/>
  <c r="R445" i="7"/>
  <c r="Q445" i="7"/>
  <c r="P445" i="7"/>
  <c r="O445" i="7"/>
  <c r="N445" i="7"/>
  <c r="M445" i="7"/>
  <c r="L445" i="7"/>
  <c r="K445" i="7"/>
  <c r="J445" i="7"/>
  <c r="I445" i="7"/>
  <c r="H445" i="7"/>
  <c r="G445" i="7"/>
  <c r="F445" i="7"/>
  <c r="E445" i="7"/>
  <c r="D445" i="7"/>
  <c r="C445" i="7"/>
  <c r="B445" i="7"/>
  <c r="A445" i="7"/>
  <c r="X444" i="7"/>
  <c r="W444" i="7"/>
  <c r="V444" i="7"/>
  <c r="U444" i="7"/>
  <c r="T444" i="7"/>
  <c r="S444" i="7"/>
  <c r="R444" i="7"/>
  <c r="Q444" i="7"/>
  <c r="P444" i="7"/>
  <c r="O444" i="7"/>
  <c r="N444" i="7"/>
  <c r="M444" i="7"/>
  <c r="L444" i="7"/>
  <c r="K444" i="7"/>
  <c r="J444" i="7"/>
  <c r="I444" i="7"/>
  <c r="H444" i="7"/>
  <c r="G444" i="7"/>
  <c r="F444" i="7"/>
  <c r="E444" i="7"/>
  <c r="D444" i="7"/>
  <c r="C444" i="7"/>
  <c r="B444" i="7"/>
  <c r="A444" i="7"/>
  <c r="X443" i="7"/>
  <c r="W443" i="7"/>
  <c r="V443" i="7"/>
  <c r="U443" i="7"/>
  <c r="T443" i="7"/>
  <c r="S443" i="7"/>
  <c r="R443" i="7"/>
  <c r="Q443" i="7"/>
  <c r="P443" i="7"/>
  <c r="O443" i="7"/>
  <c r="N443" i="7"/>
  <c r="M443" i="7"/>
  <c r="L443" i="7"/>
  <c r="K443" i="7"/>
  <c r="J443" i="7"/>
  <c r="I443" i="7"/>
  <c r="H443" i="7"/>
  <c r="G443" i="7"/>
  <c r="F443" i="7"/>
  <c r="E443" i="7"/>
  <c r="D443" i="7"/>
  <c r="C443" i="7"/>
  <c r="B443" i="7"/>
  <c r="A443" i="7"/>
  <c r="X442" i="7"/>
  <c r="W442" i="7"/>
  <c r="V442" i="7"/>
  <c r="U442" i="7"/>
  <c r="T442" i="7"/>
  <c r="S442" i="7"/>
  <c r="R442" i="7"/>
  <c r="Q442" i="7"/>
  <c r="P442" i="7"/>
  <c r="O442" i="7"/>
  <c r="N442" i="7"/>
  <c r="M442" i="7"/>
  <c r="L442" i="7"/>
  <c r="K442" i="7"/>
  <c r="J442" i="7"/>
  <c r="I442" i="7"/>
  <c r="H442" i="7"/>
  <c r="G442" i="7"/>
  <c r="F442" i="7"/>
  <c r="E442" i="7"/>
  <c r="D442" i="7"/>
  <c r="C442" i="7"/>
  <c r="B442" i="7"/>
  <c r="A442" i="7"/>
  <c r="X441" i="7"/>
  <c r="W441" i="7"/>
  <c r="V441" i="7"/>
  <c r="U441" i="7"/>
  <c r="T441" i="7"/>
  <c r="S441" i="7"/>
  <c r="R441" i="7"/>
  <c r="Q441" i="7"/>
  <c r="P441" i="7"/>
  <c r="O441" i="7"/>
  <c r="N441" i="7"/>
  <c r="M441" i="7"/>
  <c r="L441" i="7"/>
  <c r="K441" i="7"/>
  <c r="J441" i="7"/>
  <c r="I441" i="7"/>
  <c r="H441" i="7"/>
  <c r="G441" i="7"/>
  <c r="F441" i="7"/>
  <c r="E441" i="7"/>
  <c r="D441" i="7"/>
  <c r="C441" i="7"/>
  <c r="B441" i="7"/>
  <c r="A441" i="7"/>
  <c r="X440" i="7"/>
  <c r="W440" i="7"/>
  <c r="V440" i="7"/>
  <c r="U440" i="7"/>
  <c r="T440" i="7"/>
  <c r="S440" i="7"/>
  <c r="R440" i="7"/>
  <c r="Q440" i="7"/>
  <c r="P440" i="7"/>
  <c r="O440" i="7"/>
  <c r="N440" i="7"/>
  <c r="M440" i="7"/>
  <c r="L440" i="7"/>
  <c r="K440" i="7"/>
  <c r="J440" i="7"/>
  <c r="I440" i="7"/>
  <c r="H440" i="7"/>
  <c r="G440" i="7"/>
  <c r="F440" i="7"/>
  <c r="E440" i="7"/>
  <c r="D440" i="7"/>
  <c r="C440" i="7"/>
  <c r="B440" i="7"/>
  <c r="A440" i="7"/>
  <c r="X439" i="7"/>
  <c r="W439" i="7"/>
  <c r="V439" i="7"/>
  <c r="U439" i="7"/>
  <c r="T439" i="7"/>
  <c r="S439" i="7"/>
  <c r="R439" i="7"/>
  <c r="Q439" i="7"/>
  <c r="P439" i="7"/>
  <c r="O439" i="7"/>
  <c r="N439" i="7"/>
  <c r="M439" i="7"/>
  <c r="L439" i="7"/>
  <c r="K439" i="7"/>
  <c r="J439" i="7"/>
  <c r="I439" i="7"/>
  <c r="H439" i="7"/>
  <c r="G439" i="7"/>
  <c r="F439" i="7"/>
  <c r="E439" i="7"/>
  <c r="D439" i="7"/>
  <c r="C439" i="7"/>
  <c r="B439" i="7"/>
  <c r="A439" i="7"/>
  <c r="X438" i="7"/>
  <c r="W438" i="7"/>
  <c r="V438" i="7"/>
  <c r="U438" i="7"/>
  <c r="T438" i="7"/>
  <c r="S438" i="7"/>
  <c r="R438" i="7"/>
  <c r="Q438" i="7"/>
  <c r="P438" i="7"/>
  <c r="O438" i="7"/>
  <c r="N438" i="7"/>
  <c r="M438" i="7"/>
  <c r="L438" i="7"/>
  <c r="K438" i="7"/>
  <c r="J438" i="7"/>
  <c r="I438" i="7"/>
  <c r="H438" i="7"/>
  <c r="G438" i="7"/>
  <c r="F438" i="7"/>
  <c r="E438" i="7"/>
  <c r="D438" i="7"/>
  <c r="C438" i="7"/>
  <c r="B438" i="7"/>
  <c r="A438" i="7"/>
  <c r="X437" i="7"/>
  <c r="W437" i="7"/>
  <c r="V437" i="7"/>
  <c r="U437" i="7"/>
  <c r="T437" i="7"/>
  <c r="S437" i="7"/>
  <c r="R437" i="7"/>
  <c r="Q437" i="7"/>
  <c r="P437" i="7"/>
  <c r="O437" i="7"/>
  <c r="N437" i="7"/>
  <c r="M437" i="7"/>
  <c r="L437" i="7"/>
  <c r="K437" i="7"/>
  <c r="J437" i="7"/>
  <c r="I437" i="7"/>
  <c r="H437" i="7"/>
  <c r="G437" i="7"/>
  <c r="F437" i="7"/>
  <c r="E437" i="7"/>
  <c r="D437" i="7"/>
  <c r="C437" i="7"/>
  <c r="B437" i="7"/>
  <c r="A437" i="7"/>
  <c r="X436" i="7"/>
  <c r="W436" i="7"/>
  <c r="V436" i="7"/>
  <c r="U436" i="7"/>
  <c r="T436" i="7"/>
  <c r="S436" i="7"/>
  <c r="R436" i="7"/>
  <c r="Q436" i="7"/>
  <c r="P436" i="7"/>
  <c r="O436" i="7"/>
  <c r="N436" i="7"/>
  <c r="M436" i="7"/>
  <c r="L436" i="7"/>
  <c r="K436" i="7"/>
  <c r="J436" i="7"/>
  <c r="I436" i="7"/>
  <c r="H436" i="7"/>
  <c r="G436" i="7"/>
  <c r="F436" i="7"/>
  <c r="E436" i="7"/>
  <c r="D436" i="7"/>
  <c r="C436" i="7"/>
  <c r="B436" i="7"/>
  <c r="A436" i="7"/>
  <c r="X435" i="7"/>
  <c r="W435" i="7"/>
  <c r="V435" i="7"/>
  <c r="U435" i="7"/>
  <c r="T435" i="7"/>
  <c r="S435" i="7"/>
  <c r="R435" i="7"/>
  <c r="Q435" i="7"/>
  <c r="P435" i="7"/>
  <c r="O435" i="7"/>
  <c r="N435" i="7"/>
  <c r="M435" i="7"/>
  <c r="L435" i="7"/>
  <c r="K435" i="7"/>
  <c r="J435" i="7"/>
  <c r="I435" i="7"/>
  <c r="H435" i="7"/>
  <c r="G435" i="7"/>
  <c r="F435" i="7"/>
  <c r="E435" i="7"/>
  <c r="D435" i="7"/>
  <c r="C435" i="7"/>
  <c r="B435" i="7"/>
  <c r="A435" i="7"/>
  <c r="X434" i="7"/>
  <c r="W434" i="7"/>
  <c r="V434" i="7"/>
  <c r="U434" i="7"/>
  <c r="T434" i="7"/>
  <c r="S434" i="7"/>
  <c r="R434" i="7"/>
  <c r="Q434" i="7"/>
  <c r="P434" i="7"/>
  <c r="O434" i="7"/>
  <c r="N434" i="7"/>
  <c r="M434" i="7"/>
  <c r="L434" i="7"/>
  <c r="K434" i="7"/>
  <c r="J434" i="7"/>
  <c r="I434" i="7"/>
  <c r="H434" i="7"/>
  <c r="G434" i="7"/>
  <c r="F434" i="7"/>
  <c r="E434" i="7"/>
  <c r="D434" i="7"/>
  <c r="C434" i="7"/>
  <c r="B434" i="7"/>
  <c r="A434" i="7"/>
  <c r="X433" i="7"/>
  <c r="W433" i="7"/>
  <c r="V433" i="7"/>
  <c r="U433" i="7"/>
  <c r="T433" i="7"/>
  <c r="S433" i="7"/>
  <c r="R433" i="7"/>
  <c r="Q433" i="7"/>
  <c r="P433" i="7"/>
  <c r="O433" i="7"/>
  <c r="N433" i="7"/>
  <c r="M433" i="7"/>
  <c r="L433" i="7"/>
  <c r="K433" i="7"/>
  <c r="J433" i="7"/>
  <c r="I433" i="7"/>
  <c r="H433" i="7"/>
  <c r="G433" i="7"/>
  <c r="F433" i="7"/>
  <c r="E433" i="7"/>
  <c r="D433" i="7"/>
  <c r="C433" i="7"/>
  <c r="B433" i="7"/>
  <c r="A433" i="7"/>
  <c r="X432" i="7"/>
  <c r="W432" i="7"/>
  <c r="V432" i="7"/>
  <c r="U432" i="7"/>
  <c r="T432" i="7"/>
  <c r="S432" i="7"/>
  <c r="R432" i="7"/>
  <c r="Q432" i="7"/>
  <c r="P432" i="7"/>
  <c r="O432" i="7"/>
  <c r="N432" i="7"/>
  <c r="M432" i="7"/>
  <c r="L432" i="7"/>
  <c r="K432" i="7"/>
  <c r="J432" i="7"/>
  <c r="I432" i="7"/>
  <c r="H432" i="7"/>
  <c r="G432" i="7"/>
  <c r="F432" i="7"/>
  <c r="E432" i="7"/>
  <c r="D432" i="7"/>
  <c r="C432" i="7"/>
  <c r="B432" i="7"/>
  <c r="A432" i="7"/>
  <c r="X431" i="7"/>
  <c r="W431" i="7"/>
  <c r="V431" i="7"/>
  <c r="U431" i="7"/>
  <c r="T431" i="7"/>
  <c r="S431" i="7"/>
  <c r="R431" i="7"/>
  <c r="Q431" i="7"/>
  <c r="P431" i="7"/>
  <c r="O431" i="7"/>
  <c r="N431" i="7"/>
  <c r="M431" i="7"/>
  <c r="L431" i="7"/>
  <c r="K431" i="7"/>
  <c r="J431" i="7"/>
  <c r="I431" i="7"/>
  <c r="H431" i="7"/>
  <c r="G431" i="7"/>
  <c r="F431" i="7"/>
  <c r="E431" i="7"/>
  <c r="D431" i="7"/>
  <c r="C431" i="7"/>
  <c r="B431" i="7"/>
  <c r="A431" i="7"/>
  <c r="X430" i="7"/>
  <c r="W430" i="7"/>
  <c r="V430" i="7"/>
  <c r="U430" i="7"/>
  <c r="T430" i="7"/>
  <c r="S430" i="7"/>
  <c r="R430" i="7"/>
  <c r="Q430" i="7"/>
  <c r="P430" i="7"/>
  <c r="O430" i="7"/>
  <c r="N430" i="7"/>
  <c r="M430" i="7"/>
  <c r="L430" i="7"/>
  <c r="K430" i="7"/>
  <c r="J430" i="7"/>
  <c r="I430" i="7"/>
  <c r="H430" i="7"/>
  <c r="G430" i="7"/>
  <c r="F430" i="7"/>
  <c r="E430" i="7"/>
  <c r="D430" i="7"/>
  <c r="C430" i="7"/>
  <c r="B430" i="7"/>
  <c r="A430" i="7"/>
  <c r="X429" i="7"/>
  <c r="W429" i="7"/>
  <c r="V429" i="7"/>
  <c r="U429" i="7"/>
  <c r="T429" i="7"/>
  <c r="S429" i="7"/>
  <c r="R429" i="7"/>
  <c r="Q429" i="7"/>
  <c r="P429" i="7"/>
  <c r="O429" i="7"/>
  <c r="N429" i="7"/>
  <c r="M429" i="7"/>
  <c r="L429" i="7"/>
  <c r="K429" i="7"/>
  <c r="J429" i="7"/>
  <c r="I429" i="7"/>
  <c r="H429" i="7"/>
  <c r="G429" i="7"/>
  <c r="F429" i="7"/>
  <c r="E429" i="7"/>
  <c r="D429" i="7"/>
  <c r="C429" i="7"/>
  <c r="B429" i="7"/>
  <c r="A429" i="7"/>
  <c r="X428" i="7"/>
  <c r="W428" i="7"/>
  <c r="V428" i="7"/>
  <c r="U428" i="7"/>
  <c r="T428" i="7"/>
  <c r="S428" i="7"/>
  <c r="R428" i="7"/>
  <c r="Q428" i="7"/>
  <c r="P428" i="7"/>
  <c r="O428" i="7"/>
  <c r="N428" i="7"/>
  <c r="M428" i="7"/>
  <c r="L428" i="7"/>
  <c r="K428" i="7"/>
  <c r="J428" i="7"/>
  <c r="I428" i="7"/>
  <c r="H428" i="7"/>
  <c r="G428" i="7"/>
  <c r="F428" i="7"/>
  <c r="E428" i="7"/>
  <c r="D428" i="7"/>
  <c r="C428" i="7"/>
  <c r="B428" i="7"/>
  <c r="A428" i="7"/>
  <c r="X427" i="7"/>
  <c r="W427" i="7"/>
  <c r="V427" i="7"/>
  <c r="U427" i="7"/>
  <c r="T427" i="7"/>
  <c r="S427" i="7"/>
  <c r="R427" i="7"/>
  <c r="Q427" i="7"/>
  <c r="P427" i="7"/>
  <c r="O427" i="7"/>
  <c r="N427" i="7"/>
  <c r="M427" i="7"/>
  <c r="L427" i="7"/>
  <c r="K427" i="7"/>
  <c r="J427" i="7"/>
  <c r="I427" i="7"/>
  <c r="H427" i="7"/>
  <c r="G427" i="7"/>
  <c r="F427" i="7"/>
  <c r="E427" i="7"/>
  <c r="D427" i="7"/>
  <c r="C427" i="7"/>
  <c r="B427" i="7"/>
  <c r="A427" i="7"/>
  <c r="X426" i="7"/>
  <c r="W426" i="7"/>
  <c r="V426" i="7"/>
  <c r="U426" i="7"/>
  <c r="T426" i="7"/>
  <c r="S426" i="7"/>
  <c r="R426" i="7"/>
  <c r="Q426" i="7"/>
  <c r="P426" i="7"/>
  <c r="O426" i="7"/>
  <c r="N426" i="7"/>
  <c r="M426" i="7"/>
  <c r="L426" i="7"/>
  <c r="K426" i="7"/>
  <c r="J426" i="7"/>
  <c r="I426" i="7"/>
  <c r="H426" i="7"/>
  <c r="G426" i="7"/>
  <c r="F426" i="7"/>
  <c r="E426" i="7"/>
  <c r="D426" i="7"/>
  <c r="C426" i="7"/>
  <c r="B426" i="7"/>
  <c r="A426" i="7"/>
  <c r="X425" i="7"/>
  <c r="W425" i="7"/>
  <c r="V425" i="7"/>
  <c r="U425" i="7"/>
  <c r="T425" i="7"/>
  <c r="S425" i="7"/>
  <c r="R425" i="7"/>
  <c r="Q425" i="7"/>
  <c r="P425" i="7"/>
  <c r="O425" i="7"/>
  <c r="N425" i="7"/>
  <c r="M425" i="7"/>
  <c r="L425" i="7"/>
  <c r="K425" i="7"/>
  <c r="J425" i="7"/>
  <c r="I425" i="7"/>
  <c r="H425" i="7"/>
  <c r="G425" i="7"/>
  <c r="F425" i="7"/>
  <c r="E425" i="7"/>
  <c r="D425" i="7"/>
  <c r="C425" i="7"/>
  <c r="B425" i="7"/>
  <c r="A425" i="7"/>
  <c r="X424" i="7"/>
  <c r="W424" i="7"/>
  <c r="V424" i="7"/>
  <c r="U424" i="7"/>
  <c r="T424" i="7"/>
  <c r="S424" i="7"/>
  <c r="R424" i="7"/>
  <c r="Q424" i="7"/>
  <c r="P424" i="7"/>
  <c r="O424" i="7"/>
  <c r="N424" i="7"/>
  <c r="M424" i="7"/>
  <c r="L424" i="7"/>
  <c r="K424" i="7"/>
  <c r="J424" i="7"/>
  <c r="I424" i="7"/>
  <c r="H424" i="7"/>
  <c r="G424" i="7"/>
  <c r="F424" i="7"/>
  <c r="E424" i="7"/>
  <c r="D424" i="7"/>
  <c r="C424" i="7"/>
  <c r="B424" i="7"/>
  <c r="A424" i="7"/>
  <c r="X423" i="7"/>
  <c r="W423" i="7"/>
  <c r="V423" i="7"/>
  <c r="U423" i="7"/>
  <c r="T423" i="7"/>
  <c r="S423" i="7"/>
  <c r="R423" i="7"/>
  <c r="Q423" i="7"/>
  <c r="P423" i="7"/>
  <c r="O423" i="7"/>
  <c r="N423" i="7"/>
  <c r="M423" i="7"/>
  <c r="L423" i="7"/>
  <c r="K423" i="7"/>
  <c r="J423" i="7"/>
  <c r="I423" i="7"/>
  <c r="H423" i="7"/>
  <c r="G423" i="7"/>
  <c r="F423" i="7"/>
  <c r="E423" i="7"/>
  <c r="D423" i="7"/>
  <c r="C423" i="7"/>
  <c r="B423" i="7"/>
  <c r="A423" i="7"/>
  <c r="X422" i="7"/>
  <c r="W422" i="7"/>
  <c r="V422" i="7"/>
  <c r="U422" i="7"/>
  <c r="T422" i="7"/>
  <c r="S422" i="7"/>
  <c r="R422" i="7"/>
  <c r="Q422" i="7"/>
  <c r="P422" i="7"/>
  <c r="O422" i="7"/>
  <c r="N422" i="7"/>
  <c r="M422" i="7"/>
  <c r="L422" i="7"/>
  <c r="K422" i="7"/>
  <c r="J422" i="7"/>
  <c r="I422" i="7"/>
  <c r="H422" i="7"/>
  <c r="G422" i="7"/>
  <c r="F422" i="7"/>
  <c r="E422" i="7"/>
  <c r="D422" i="7"/>
  <c r="C422" i="7"/>
  <c r="B422" i="7"/>
  <c r="A422" i="7"/>
  <c r="X421" i="7"/>
  <c r="W421" i="7"/>
  <c r="V421" i="7"/>
  <c r="U421" i="7"/>
  <c r="T421" i="7"/>
  <c r="S421" i="7"/>
  <c r="R421" i="7"/>
  <c r="Q421" i="7"/>
  <c r="P421" i="7"/>
  <c r="O421" i="7"/>
  <c r="N421" i="7"/>
  <c r="M421" i="7"/>
  <c r="L421" i="7"/>
  <c r="K421" i="7"/>
  <c r="J421" i="7"/>
  <c r="I421" i="7"/>
  <c r="H421" i="7"/>
  <c r="G421" i="7"/>
  <c r="F421" i="7"/>
  <c r="E421" i="7"/>
  <c r="D421" i="7"/>
  <c r="C421" i="7"/>
  <c r="B421" i="7"/>
  <c r="A421" i="7"/>
  <c r="X420" i="7"/>
  <c r="W420" i="7"/>
  <c r="V420" i="7"/>
  <c r="U420" i="7"/>
  <c r="T420" i="7"/>
  <c r="S420" i="7"/>
  <c r="R420" i="7"/>
  <c r="Q420" i="7"/>
  <c r="P420" i="7"/>
  <c r="O420" i="7"/>
  <c r="N420" i="7"/>
  <c r="M420" i="7"/>
  <c r="L420" i="7"/>
  <c r="K420" i="7"/>
  <c r="J420" i="7"/>
  <c r="I420" i="7"/>
  <c r="H420" i="7"/>
  <c r="G420" i="7"/>
  <c r="F420" i="7"/>
  <c r="E420" i="7"/>
  <c r="D420" i="7"/>
  <c r="C420" i="7"/>
  <c r="B420" i="7"/>
  <c r="A420" i="7"/>
  <c r="X419" i="7"/>
  <c r="W419" i="7"/>
  <c r="V419" i="7"/>
  <c r="U419" i="7"/>
  <c r="T419" i="7"/>
  <c r="S419" i="7"/>
  <c r="R419" i="7"/>
  <c r="Q419" i="7"/>
  <c r="P419" i="7"/>
  <c r="O419" i="7"/>
  <c r="N419" i="7"/>
  <c r="M419" i="7"/>
  <c r="L419" i="7"/>
  <c r="K419" i="7"/>
  <c r="J419" i="7"/>
  <c r="I419" i="7"/>
  <c r="H419" i="7"/>
  <c r="G419" i="7"/>
  <c r="F419" i="7"/>
  <c r="E419" i="7"/>
  <c r="D419" i="7"/>
  <c r="C419" i="7"/>
  <c r="B419" i="7"/>
  <c r="A419" i="7"/>
  <c r="X418" i="7"/>
  <c r="W418" i="7"/>
  <c r="V418" i="7"/>
  <c r="U418" i="7"/>
  <c r="T418" i="7"/>
  <c r="S418" i="7"/>
  <c r="R418" i="7"/>
  <c r="Q418" i="7"/>
  <c r="P418" i="7"/>
  <c r="O418" i="7"/>
  <c r="N418" i="7"/>
  <c r="M418" i="7"/>
  <c r="L418" i="7"/>
  <c r="K418" i="7"/>
  <c r="J418" i="7"/>
  <c r="I418" i="7"/>
  <c r="H418" i="7"/>
  <c r="G418" i="7"/>
  <c r="F418" i="7"/>
  <c r="E418" i="7"/>
  <c r="D418" i="7"/>
  <c r="C418" i="7"/>
  <c r="B418" i="7"/>
  <c r="A418" i="7"/>
  <c r="X417" i="7"/>
  <c r="W417" i="7"/>
  <c r="V417" i="7"/>
  <c r="U417" i="7"/>
  <c r="T417" i="7"/>
  <c r="S417" i="7"/>
  <c r="R417" i="7"/>
  <c r="Q417" i="7"/>
  <c r="P417" i="7"/>
  <c r="O417" i="7"/>
  <c r="N417" i="7"/>
  <c r="M417" i="7"/>
  <c r="L417" i="7"/>
  <c r="K417" i="7"/>
  <c r="J417" i="7"/>
  <c r="I417" i="7"/>
  <c r="H417" i="7"/>
  <c r="G417" i="7"/>
  <c r="F417" i="7"/>
  <c r="E417" i="7"/>
  <c r="D417" i="7"/>
  <c r="C417" i="7"/>
  <c r="B417" i="7"/>
  <c r="A417" i="7"/>
  <c r="X416" i="7"/>
  <c r="W416" i="7"/>
  <c r="V416" i="7"/>
  <c r="U416" i="7"/>
  <c r="T416" i="7"/>
  <c r="S416" i="7"/>
  <c r="R416" i="7"/>
  <c r="Q416" i="7"/>
  <c r="P416" i="7"/>
  <c r="O416" i="7"/>
  <c r="N416" i="7"/>
  <c r="M416" i="7"/>
  <c r="L416" i="7"/>
  <c r="K416" i="7"/>
  <c r="J416" i="7"/>
  <c r="I416" i="7"/>
  <c r="H416" i="7"/>
  <c r="G416" i="7"/>
  <c r="F416" i="7"/>
  <c r="E416" i="7"/>
  <c r="D416" i="7"/>
  <c r="C416" i="7"/>
  <c r="B416" i="7"/>
  <c r="A416" i="7"/>
  <c r="X415" i="7"/>
  <c r="W415" i="7"/>
  <c r="V415" i="7"/>
  <c r="U415" i="7"/>
  <c r="T415" i="7"/>
  <c r="S415" i="7"/>
  <c r="R415" i="7"/>
  <c r="Q415" i="7"/>
  <c r="P415" i="7"/>
  <c r="O415" i="7"/>
  <c r="N415" i="7"/>
  <c r="M415" i="7"/>
  <c r="L415" i="7"/>
  <c r="K415" i="7"/>
  <c r="J415" i="7"/>
  <c r="I415" i="7"/>
  <c r="H415" i="7"/>
  <c r="G415" i="7"/>
  <c r="F415" i="7"/>
  <c r="E415" i="7"/>
  <c r="D415" i="7"/>
  <c r="C415" i="7"/>
  <c r="B415" i="7"/>
  <c r="A415" i="7"/>
  <c r="X414" i="7"/>
  <c r="W414" i="7"/>
  <c r="V414" i="7"/>
  <c r="U414" i="7"/>
  <c r="T414" i="7"/>
  <c r="S414" i="7"/>
  <c r="R414" i="7"/>
  <c r="Q414" i="7"/>
  <c r="P414" i="7"/>
  <c r="O414" i="7"/>
  <c r="N414" i="7"/>
  <c r="M414" i="7"/>
  <c r="L414" i="7"/>
  <c r="K414" i="7"/>
  <c r="J414" i="7"/>
  <c r="I414" i="7"/>
  <c r="H414" i="7"/>
  <c r="G414" i="7"/>
  <c r="F414" i="7"/>
  <c r="E414" i="7"/>
  <c r="D414" i="7"/>
  <c r="C414" i="7"/>
  <c r="B414" i="7"/>
  <c r="A414" i="7"/>
  <c r="X413" i="7"/>
  <c r="W413" i="7"/>
  <c r="V413" i="7"/>
  <c r="U413" i="7"/>
  <c r="T413" i="7"/>
  <c r="S413" i="7"/>
  <c r="R413" i="7"/>
  <c r="Q413" i="7"/>
  <c r="P413" i="7"/>
  <c r="O413" i="7"/>
  <c r="N413" i="7"/>
  <c r="M413" i="7"/>
  <c r="L413" i="7"/>
  <c r="K413" i="7"/>
  <c r="J413" i="7"/>
  <c r="I413" i="7"/>
  <c r="H413" i="7"/>
  <c r="G413" i="7"/>
  <c r="F413" i="7"/>
  <c r="E413" i="7"/>
  <c r="D413" i="7"/>
  <c r="C413" i="7"/>
  <c r="B413" i="7"/>
  <c r="A413" i="7"/>
  <c r="X412" i="7"/>
  <c r="W412" i="7"/>
  <c r="V412" i="7"/>
  <c r="U412" i="7"/>
  <c r="T412" i="7"/>
  <c r="S412" i="7"/>
  <c r="R412" i="7"/>
  <c r="Q412" i="7"/>
  <c r="P412" i="7"/>
  <c r="O412" i="7"/>
  <c r="N412" i="7"/>
  <c r="M412" i="7"/>
  <c r="L412" i="7"/>
  <c r="K412" i="7"/>
  <c r="J412" i="7"/>
  <c r="I412" i="7"/>
  <c r="H412" i="7"/>
  <c r="G412" i="7"/>
  <c r="F412" i="7"/>
  <c r="E412" i="7"/>
  <c r="D412" i="7"/>
  <c r="C412" i="7"/>
  <c r="B412" i="7"/>
  <c r="A412" i="7"/>
  <c r="X411" i="7"/>
  <c r="W411" i="7"/>
  <c r="V411" i="7"/>
  <c r="U411" i="7"/>
  <c r="T411" i="7"/>
  <c r="S411" i="7"/>
  <c r="R411" i="7"/>
  <c r="Q411" i="7"/>
  <c r="P411" i="7"/>
  <c r="O411" i="7"/>
  <c r="N411" i="7"/>
  <c r="M411" i="7"/>
  <c r="L411" i="7"/>
  <c r="K411" i="7"/>
  <c r="J411" i="7"/>
  <c r="I411" i="7"/>
  <c r="H411" i="7"/>
  <c r="G411" i="7"/>
  <c r="F411" i="7"/>
  <c r="E411" i="7"/>
  <c r="D411" i="7"/>
  <c r="C411" i="7"/>
  <c r="B411" i="7"/>
  <c r="A411" i="7"/>
  <c r="X410" i="7"/>
  <c r="W410" i="7"/>
  <c r="V410" i="7"/>
  <c r="U410" i="7"/>
  <c r="T410" i="7"/>
  <c r="S410" i="7"/>
  <c r="R410" i="7"/>
  <c r="Q410" i="7"/>
  <c r="P410" i="7"/>
  <c r="O410" i="7"/>
  <c r="N410" i="7"/>
  <c r="M410" i="7"/>
  <c r="L410" i="7"/>
  <c r="K410" i="7"/>
  <c r="J410" i="7"/>
  <c r="I410" i="7"/>
  <c r="H410" i="7"/>
  <c r="G410" i="7"/>
  <c r="F410" i="7"/>
  <c r="E410" i="7"/>
  <c r="D410" i="7"/>
  <c r="C410" i="7"/>
  <c r="B410" i="7"/>
  <c r="A410" i="7"/>
  <c r="X409" i="7"/>
  <c r="W409" i="7"/>
  <c r="V409" i="7"/>
  <c r="U409" i="7"/>
  <c r="T409" i="7"/>
  <c r="S409" i="7"/>
  <c r="R409" i="7"/>
  <c r="Q409" i="7"/>
  <c r="P409" i="7"/>
  <c r="O409" i="7"/>
  <c r="N409" i="7"/>
  <c r="M409" i="7"/>
  <c r="L409" i="7"/>
  <c r="K409" i="7"/>
  <c r="J409" i="7"/>
  <c r="I409" i="7"/>
  <c r="H409" i="7"/>
  <c r="G409" i="7"/>
  <c r="F409" i="7"/>
  <c r="E409" i="7"/>
  <c r="D409" i="7"/>
  <c r="C409" i="7"/>
  <c r="B409" i="7"/>
  <c r="A409" i="7"/>
  <c r="X408" i="7"/>
  <c r="W408" i="7"/>
  <c r="V408" i="7"/>
  <c r="U408" i="7"/>
  <c r="T408" i="7"/>
  <c r="S408" i="7"/>
  <c r="R408" i="7"/>
  <c r="Q408" i="7"/>
  <c r="P408" i="7"/>
  <c r="O408" i="7"/>
  <c r="N408" i="7"/>
  <c r="M408" i="7"/>
  <c r="L408" i="7"/>
  <c r="K408" i="7"/>
  <c r="J408" i="7"/>
  <c r="I408" i="7"/>
  <c r="H408" i="7"/>
  <c r="G408" i="7"/>
  <c r="F408" i="7"/>
  <c r="E408" i="7"/>
  <c r="D408" i="7"/>
  <c r="C408" i="7"/>
  <c r="B408" i="7"/>
  <c r="A408" i="7"/>
  <c r="X407" i="7"/>
  <c r="W407" i="7"/>
  <c r="V407" i="7"/>
  <c r="U407" i="7"/>
  <c r="T407" i="7"/>
  <c r="S407" i="7"/>
  <c r="R407" i="7"/>
  <c r="Q407" i="7"/>
  <c r="P407" i="7"/>
  <c r="O407" i="7"/>
  <c r="N407" i="7"/>
  <c r="M407" i="7"/>
  <c r="L407" i="7"/>
  <c r="K407" i="7"/>
  <c r="J407" i="7"/>
  <c r="I407" i="7"/>
  <c r="H407" i="7"/>
  <c r="G407" i="7"/>
  <c r="F407" i="7"/>
  <c r="E407" i="7"/>
  <c r="D407" i="7"/>
  <c r="C407" i="7"/>
  <c r="B407" i="7"/>
  <c r="A407" i="7"/>
  <c r="X406" i="7"/>
  <c r="W406" i="7"/>
  <c r="V406" i="7"/>
  <c r="U406" i="7"/>
  <c r="T406" i="7"/>
  <c r="S406" i="7"/>
  <c r="R406" i="7"/>
  <c r="Q406" i="7"/>
  <c r="P406" i="7"/>
  <c r="O406" i="7"/>
  <c r="N406" i="7"/>
  <c r="M406" i="7"/>
  <c r="L406" i="7"/>
  <c r="K406" i="7"/>
  <c r="J406" i="7"/>
  <c r="I406" i="7"/>
  <c r="H406" i="7"/>
  <c r="G406" i="7"/>
  <c r="F406" i="7"/>
  <c r="E406" i="7"/>
  <c r="D406" i="7"/>
  <c r="C406" i="7"/>
  <c r="B406" i="7"/>
  <c r="A406" i="7"/>
  <c r="X405" i="7"/>
  <c r="W405" i="7"/>
  <c r="V405" i="7"/>
  <c r="U405" i="7"/>
  <c r="T405" i="7"/>
  <c r="S405" i="7"/>
  <c r="R405" i="7"/>
  <c r="Q405" i="7"/>
  <c r="P405" i="7"/>
  <c r="O405" i="7"/>
  <c r="N405" i="7"/>
  <c r="M405" i="7"/>
  <c r="L405" i="7"/>
  <c r="K405" i="7"/>
  <c r="J405" i="7"/>
  <c r="I405" i="7"/>
  <c r="H405" i="7"/>
  <c r="G405" i="7"/>
  <c r="F405" i="7"/>
  <c r="E405" i="7"/>
  <c r="D405" i="7"/>
  <c r="C405" i="7"/>
  <c r="B405" i="7"/>
  <c r="A405" i="7"/>
  <c r="X404" i="7"/>
  <c r="W404" i="7"/>
  <c r="V404" i="7"/>
  <c r="U404" i="7"/>
  <c r="T404" i="7"/>
  <c r="S404" i="7"/>
  <c r="R404" i="7"/>
  <c r="Q404" i="7"/>
  <c r="P404" i="7"/>
  <c r="O404" i="7"/>
  <c r="N404" i="7"/>
  <c r="M404" i="7"/>
  <c r="L404" i="7"/>
  <c r="K404" i="7"/>
  <c r="J404" i="7"/>
  <c r="I404" i="7"/>
  <c r="H404" i="7"/>
  <c r="G404" i="7"/>
  <c r="F404" i="7"/>
  <c r="E404" i="7"/>
  <c r="D404" i="7"/>
  <c r="C404" i="7"/>
  <c r="B404" i="7"/>
  <c r="A404" i="7"/>
  <c r="X403" i="7"/>
  <c r="W403" i="7"/>
  <c r="V403" i="7"/>
  <c r="U403" i="7"/>
  <c r="T403" i="7"/>
  <c r="S403" i="7"/>
  <c r="R403" i="7"/>
  <c r="Q403" i="7"/>
  <c r="P403" i="7"/>
  <c r="O403" i="7"/>
  <c r="N403" i="7"/>
  <c r="M403" i="7"/>
  <c r="L403" i="7"/>
  <c r="K403" i="7"/>
  <c r="J403" i="7"/>
  <c r="I403" i="7"/>
  <c r="H403" i="7"/>
  <c r="G403" i="7"/>
  <c r="F403" i="7"/>
  <c r="E403" i="7"/>
  <c r="D403" i="7"/>
  <c r="C403" i="7"/>
  <c r="B403" i="7"/>
  <c r="A403" i="7"/>
  <c r="X402" i="7"/>
  <c r="W402" i="7"/>
  <c r="V402" i="7"/>
  <c r="U402" i="7"/>
  <c r="T402" i="7"/>
  <c r="S402" i="7"/>
  <c r="R402" i="7"/>
  <c r="Q402" i="7"/>
  <c r="P402" i="7"/>
  <c r="O402" i="7"/>
  <c r="N402" i="7"/>
  <c r="M402" i="7"/>
  <c r="L402" i="7"/>
  <c r="K402" i="7"/>
  <c r="J402" i="7"/>
  <c r="I402" i="7"/>
  <c r="H402" i="7"/>
  <c r="G402" i="7"/>
  <c r="F402" i="7"/>
  <c r="E402" i="7"/>
  <c r="D402" i="7"/>
  <c r="C402" i="7"/>
  <c r="B402" i="7"/>
  <c r="A402" i="7"/>
  <c r="X401" i="7"/>
  <c r="W401" i="7"/>
  <c r="V401" i="7"/>
  <c r="U401" i="7"/>
  <c r="T401" i="7"/>
  <c r="S401" i="7"/>
  <c r="R401" i="7"/>
  <c r="Q401" i="7"/>
  <c r="P401" i="7"/>
  <c r="O401" i="7"/>
  <c r="N401" i="7"/>
  <c r="M401" i="7"/>
  <c r="L401" i="7"/>
  <c r="K401" i="7"/>
  <c r="J401" i="7"/>
  <c r="I401" i="7"/>
  <c r="H401" i="7"/>
  <c r="G401" i="7"/>
  <c r="F401" i="7"/>
  <c r="E401" i="7"/>
  <c r="D401" i="7"/>
  <c r="C401" i="7"/>
  <c r="B401" i="7"/>
  <c r="A401" i="7"/>
  <c r="X400" i="7"/>
  <c r="W400" i="7"/>
  <c r="V400" i="7"/>
  <c r="U400" i="7"/>
  <c r="T400" i="7"/>
  <c r="S400" i="7"/>
  <c r="R400" i="7"/>
  <c r="Q400" i="7"/>
  <c r="P400" i="7"/>
  <c r="O400" i="7"/>
  <c r="N400" i="7"/>
  <c r="M400" i="7"/>
  <c r="L400" i="7"/>
  <c r="K400" i="7"/>
  <c r="J400" i="7"/>
  <c r="I400" i="7"/>
  <c r="H400" i="7"/>
  <c r="G400" i="7"/>
  <c r="F400" i="7"/>
  <c r="E400" i="7"/>
  <c r="D400" i="7"/>
  <c r="C400" i="7"/>
  <c r="B400" i="7"/>
  <c r="A400" i="7"/>
  <c r="X399" i="7"/>
  <c r="W399" i="7"/>
  <c r="V399" i="7"/>
  <c r="U399" i="7"/>
  <c r="T399" i="7"/>
  <c r="S399" i="7"/>
  <c r="R399" i="7"/>
  <c r="Q399" i="7"/>
  <c r="P399" i="7"/>
  <c r="O399" i="7"/>
  <c r="N399" i="7"/>
  <c r="M399" i="7"/>
  <c r="L399" i="7"/>
  <c r="K399" i="7"/>
  <c r="J399" i="7"/>
  <c r="I399" i="7"/>
  <c r="H399" i="7"/>
  <c r="G399" i="7"/>
  <c r="F399" i="7"/>
  <c r="E399" i="7"/>
  <c r="D399" i="7"/>
  <c r="C399" i="7"/>
  <c r="B399" i="7"/>
  <c r="A399" i="7"/>
  <c r="X398" i="7"/>
  <c r="W398" i="7"/>
  <c r="V398" i="7"/>
  <c r="U398" i="7"/>
  <c r="T398" i="7"/>
  <c r="S398" i="7"/>
  <c r="R398" i="7"/>
  <c r="Q398" i="7"/>
  <c r="P398" i="7"/>
  <c r="O398" i="7"/>
  <c r="N398" i="7"/>
  <c r="M398" i="7"/>
  <c r="L398" i="7"/>
  <c r="K398" i="7"/>
  <c r="J398" i="7"/>
  <c r="I398" i="7"/>
  <c r="H398" i="7"/>
  <c r="G398" i="7"/>
  <c r="F398" i="7"/>
  <c r="E398" i="7"/>
  <c r="D398" i="7"/>
  <c r="C398" i="7"/>
  <c r="B398" i="7"/>
  <c r="A398" i="7"/>
  <c r="X397" i="7"/>
  <c r="W397" i="7"/>
  <c r="V397" i="7"/>
  <c r="U397" i="7"/>
  <c r="T397" i="7"/>
  <c r="S397" i="7"/>
  <c r="R397" i="7"/>
  <c r="Q397" i="7"/>
  <c r="P397" i="7"/>
  <c r="O397" i="7"/>
  <c r="N397" i="7"/>
  <c r="M397" i="7"/>
  <c r="L397" i="7"/>
  <c r="K397" i="7"/>
  <c r="J397" i="7"/>
  <c r="I397" i="7"/>
  <c r="H397" i="7"/>
  <c r="G397" i="7"/>
  <c r="F397" i="7"/>
  <c r="E397" i="7"/>
  <c r="D397" i="7"/>
  <c r="C397" i="7"/>
  <c r="B397" i="7"/>
  <c r="A397" i="7"/>
  <c r="X396" i="7"/>
  <c r="W396" i="7"/>
  <c r="V396" i="7"/>
  <c r="U396" i="7"/>
  <c r="T396" i="7"/>
  <c r="S396" i="7"/>
  <c r="R396" i="7"/>
  <c r="Q396" i="7"/>
  <c r="P396" i="7"/>
  <c r="O396" i="7"/>
  <c r="N396" i="7"/>
  <c r="M396" i="7"/>
  <c r="L396" i="7"/>
  <c r="K396" i="7"/>
  <c r="J396" i="7"/>
  <c r="I396" i="7"/>
  <c r="H396" i="7"/>
  <c r="G396" i="7"/>
  <c r="F396" i="7"/>
  <c r="E396" i="7"/>
  <c r="D396" i="7"/>
  <c r="C396" i="7"/>
  <c r="B396" i="7"/>
  <c r="A396" i="7"/>
  <c r="X395" i="7"/>
  <c r="W395" i="7"/>
  <c r="V395" i="7"/>
  <c r="U395" i="7"/>
  <c r="T395" i="7"/>
  <c r="S395" i="7"/>
  <c r="R395" i="7"/>
  <c r="Q395" i="7"/>
  <c r="P395" i="7"/>
  <c r="O395" i="7"/>
  <c r="N395" i="7"/>
  <c r="M395" i="7"/>
  <c r="L395" i="7"/>
  <c r="K395" i="7"/>
  <c r="J395" i="7"/>
  <c r="I395" i="7"/>
  <c r="H395" i="7"/>
  <c r="G395" i="7"/>
  <c r="F395" i="7"/>
  <c r="E395" i="7"/>
  <c r="D395" i="7"/>
  <c r="C395" i="7"/>
  <c r="B395" i="7"/>
  <c r="A395" i="7"/>
  <c r="X394" i="7"/>
  <c r="W394" i="7"/>
  <c r="V394" i="7"/>
  <c r="U394" i="7"/>
  <c r="T394" i="7"/>
  <c r="S394" i="7"/>
  <c r="R394" i="7"/>
  <c r="Q394" i="7"/>
  <c r="P394" i="7"/>
  <c r="O394" i="7"/>
  <c r="N394" i="7"/>
  <c r="M394" i="7"/>
  <c r="L394" i="7"/>
  <c r="K394" i="7"/>
  <c r="J394" i="7"/>
  <c r="I394" i="7"/>
  <c r="H394" i="7"/>
  <c r="G394" i="7"/>
  <c r="F394" i="7"/>
  <c r="E394" i="7"/>
  <c r="D394" i="7"/>
  <c r="C394" i="7"/>
  <c r="B394" i="7"/>
  <c r="A394" i="7"/>
  <c r="X393" i="7"/>
  <c r="W393" i="7"/>
  <c r="V393" i="7"/>
  <c r="U393" i="7"/>
  <c r="T393" i="7"/>
  <c r="S393" i="7"/>
  <c r="R393" i="7"/>
  <c r="Q393" i="7"/>
  <c r="P393" i="7"/>
  <c r="O393" i="7"/>
  <c r="N393" i="7"/>
  <c r="M393" i="7"/>
  <c r="L393" i="7"/>
  <c r="K393" i="7"/>
  <c r="J393" i="7"/>
  <c r="I393" i="7"/>
  <c r="H393" i="7"/>
  <c r="G393" i="7"/>
  <c r="F393" i="7"/>
  <c r="E393" i="7"/>
  <c r="D393" i="7"/>
  <c r="C393" i="7"/>
  <c r="B393" i="7"/>
  <c r="A393" i="7"/>
  <c r="X392" i="7"/>
  <c r="W392" i="7"/>
  <c r="V392" i="7"/>
  <c r="U392" i="7"/>
  <c r="T392" i="7"/>
  <c r="S392" i="7"/>
  <c r="R392" i="7"/>
  <c r="Q392" i="7"/>
  <c r="P392" i="7"/>
  <c r="O392" i="7"/>
  <c r="N392" i="7"/>
  <c r="M392" i="7"/>
  <c r="L392" i="7"/>
  <c r="K392" i="7"/>
  <c r="J392" i="7"/>
  <c r="I392" i="7"/>
  <c r="H392" i="7"/>
  <c r="G392" i="7"/>
  <c r="F392" i="7"/>
  <c r="E392" i="7"/>
  <c r="D392" i="7"/>
  <c r="C392" i="7"/>
  <c r="B392" i="7"/>
  <c r="A392" i="7"/>
  <c r="X391" i="7"/>
  <c r="W391" i="7"/>
  <c r="V391" i="7"/>
  <c r="U391" i="7"/>
  <c r="T391" i="7"/>
  <c r="S391" i="7"/>
  <c r="R391" i="7"/>
  <c r="Q391" i="7"/>
  <c r="P391" i="7"/>
  <c r="O391" i="7"/>
  <c r="N391" i="7"/>
  <c r="M391" i="7"/>
  <c r="L391" i="7"/>
  <c r="K391" i="7"/>
  <c r="J391" i="7"/>
  <c r="I391" i="7"/>
  <c r="H391" i="7"/>
  <c r="G391" i="7"/>
  <c r="F391" i="7"/>
  <c r="E391" i="7"/>
  <c r="D391" i="7"/>
  <c r="C391" i="7"/>
  <c r="B391" i="7"/>
  <c r="A391" i="7"/>
  <c r="X390" i="7"/>
  <c r="W390" i="7"/>
  <c r="V390" i="7"/>
  <c r="U390" i="7"/>
  <c r="T390" i="7"/>
  <c r="S390" i="7"/>
  <c r="R390" i="7"/>
  <c r="Q390" i="7"/>
  <c r="P390" i="7"/>
  <c r="O390" i="7"/>
  <c r="N390" i="7"/>
  <c r="M390" i="7"/>
  <c r="L390" i="7"/>
  <c r="K390" i="7"/>
  <c r="J390" i="7"/>
  <c r="I390" i="7"/>
  <c r="H390" i="7"/>
  <c r="G390" i="7"/>
  <c r="F390" i="7"/>
  <c r="E390" i="7"/>
  <c r="D390" i="7"/>
  <c r="C390" i="7"/>
  <c r="B390" i="7"/>
  <c r="A390" i="7"/>
  <c r="X389" i="7"/>
  <c r="W389" i="7"/>
  <c r="V389" i="7"/>
  <c r="U389" i="7"/>
  <c r="T389" i="7"/>
  <c r="S389" i="7"/>
  <c r="R389" i="7"/>
  <c r="Q389" i="7"/>
  <c r="P389" i="7"/>
  <c r="O389" i="7"/>
  <c r="N389" i="7"/>
  <c r="M389" i="7"/>
  <c r="L389" i="7"/>
  <c r="K389" i="7"/>
  <c r="J389" i="7"/>
  <c r="I389" i="7"/>
  <c r="H389" i="7"/>
  <c r="G389" i="7"/>
  <c r="F389" i="7"/>
  <c r="E389" i="7"/>
  <c r="D389" i="7"/>
  <c r="C389" i="7"/>
  <c r="B389" i="7"/>
  <c r="A389" i="7"/>
  <c r="X388" i="7"/>
  <c r="W388" i="7"/>
  <c r="V388" i="7"/>
  <c r="U388" i="7"/>
  <c r="T388" i="7"/>
  <c r="S388" i="7"/>
  <c r="R388" i="7"/>
  <c r="Q388" i="7"/>
  <c r="P388" i="7"/>
  <c r="O388" i="7"/>
  <c r="N388" i="7"/>
  <c r="M388" i="7"/>
  <c r="L388" i="7"/>
  <c r="K388" i="7"/>
  <c r="J388" i="7"/>
  <c r="I388" i="7"/>
  <c r="H388" i="7"/>
  <c r="G388" i="7"/>
  <c r="F388" i="7"/>
  <c r="E388" i="7"/>
  <c r="D388" i="7"/>
  <c r="C388" i="7"/>
  <c r="B388" i="7"/>
  <c r="A388" i="7"/>
  <c r="X387" i="7"/>
  <c r="W387" i="7"/>
  <c r="V387" i="7"/>
  <c r="U387" i="7"/>
  <c r="T387" i="7"/>
  <c r="S387" i="7"/>
  <c r="R387" i="7"/>
  <c r="Q387" i="7"/>
  <c r="P387" i="7"/>
  <c r="O387" i="7"/>
  <c r="N387" i="7"/>
  <c r="M387" i="7"/>
  <c r="L387" i="7"/>
  <c r="K387" i="7"/>
  <c r="J387" i="7"/>
  <c r="I387" i="7"/>
  <c r="H387" i="7"/>
  <c r="G387" i="7"/>
  <c r="F387" i="7"/>
  <c r="E387" i="7"/>
  <c r="D387" i="7"/>
  <c r="C387" i="7"/>
  <c r="B387" i="7"/>
  <c r="A387" i="7"/>
  <c r="X386" i="7"/>
  <c r="W386" i="7"/>
  <c r="V386" i="7"/>
  <c r="U386" i="7"/>
  <c r="T386" i="7"/>
  <c r="S386" i="7"/>
  <c r="R386" i="7"/>
  <c r="Q386" i="7"/>
  <c r="P386" i="7"/>
  <c r="O386" i="7"/>
  <c r="N386" i="7"/>
  <c r="M386" i="7"/>
  <c r="L386" i="7"/>
  <c r="K386" i="7"/>
  <c r="J386" i="7"/>
  <c r="I386" i="7"/>
  <c r="H386" i="7"/>
  <c r="G386" i="7"/>
  <c r="F386" i="7"/>
  <c r="E386" i="7"/>
  <c r="D386" i="7"/>
  <c r="C386" i="7"/>
  <c r="B386" i="7"/>
  <c r="A386" i="7"/>
  <c r="X385" i="7"/>
  <c r="W385" i="7"/>
  <c r="V385" i="7"/>
  <c r="U385" i="7"/>
  <c r="T385" i="7"/>
  <c r="S385" i="7"/>
  <c r="R385" i="7"/>
  <c r="Q385" i="7"/>
  <c r="P385" i="7"/>
  <c r="O385" i="7"/>
  <c r="N385" i="7"/>
  <c r="M385" i="7"/>
  <c r="L385" i="7"/>
  <c r="K385" i="7"/>
  <c r="J385" i="7"/>
  <c r="I385" i="7"/>
  <c r="H385" i="7"/>
  <c r="G385" i="7"/>
  <c r="F385" i="7"/>
  <c r="E385" i="7"/>
  <c r="D385" i="7"/>
  <c r="C385" i="7"/>
  <c r="B385" i="7"/>
  <c r="A385" i="7"/>
  <c r="X384" i="7"/>
  <c r="W384" i="7"/>
  <c r="V384" i="7"/>
  <c r="U384" i="7"/>
  <c r="T384" i="7"/>
  <c r="S384" i="7"/>
  <c r="R384" i="7"/>
  <c r="Q384" i="7"/>
  <c r="P384" i="7"/>
  <c r="O384" i="7"/>
  <c r="N384" i="7"/>
  <c r="M384" i="7"/>
  <c r="L384" i="7"/>
  <c r="K384" i="7"/>
  <c r="J384" i="7"/>
  <c r="I384" i="7"/>
  <c r="H384" i="7"/>
  <c r="G384" i="7"/>
  <c r="F384" i="7"/>
  <c r="E384" i="7"/>
  <c r="D384" i="7"/>
  <c r="C384" i="7"/>
  <c r="B384" i="7"/>
  <c r="A384" i="7"/>
  <c r="X383" i="7"/>
  <c r="W383" i="7"/>
  <c r="V383" i="7"/>
  <c r="U383" i="7"/>
  <c r="T383" i="7"/>
  <c r="S383" i="7"/>
  <c r="R383" i="7"/>
  <c r="Q383" i="7"/>
  <c r="P383" i="7"/>
  <c r="O383" i="7"/>
  <c r="N383" i="7"/>
  <c r="M383" i="7"/>
  <c r="L383" i="7"/>
  <c r="K383" i="7"/>
  <c r="J383" i="7"/>
  <c r="I383" i="7"/>
  <c r="H383" i="7"/>
  <c r="G383" i="7"/>
  <c r="F383" i="7"/>
  <c r="E383" i="7"/>
  <c r="D383" i="7"/>
  <c r="C383" i="7"/>
  <c r="B383" i="7"/>
  <c r="A383" i="7"/>
  <c r="X382" i="7"/>
  <c r="W382" i="7"/>
  <c r="V382" i="7"/>
  <c r="U382" i="7"/>
  <c r="T382" i="7"/>
  <c r="S382" i="7"/>
  <c r="R382" i="7"/>
  <c r="Q382" i="7"/>
  <c r="P382" i="7"/>
  <c r="O382" i="7"/>
  <c r="N382" i="7"/>
  <c r="M382" i="7"/>
  <c r="L382" i="7"/>
  <c r="K382" i="7"/>
  <c r="J382" i="7"/>
  <c r="I382" i="7"/>
  <c r="H382" i="7"/>
  <c r="G382" i="7"/>
  <c r="F382" i="7"/>
  <c r="E382" i="7"/>
  <c r="D382" i="7"/>
  <c r="C382" i="7"/>
  <c r="B382" i="7"/>
  <c r="A382" i="7"/>
  <c r="X381" i="7"/>
  <c r="W381" i="7"/>
  <c r="V381" i="7"/>
  <c r="U381" i="7"/>
  <c r="T381" i="7"/>
  <c r="S381" i="7"/>
  <c r="R381" i="7"/>
  <c r="Q381" i="7"/>
  <c r="P381" i="7"/>
  <c r="O381" i="7"/>
  <c r="N381" i="7"/>
  <c r="M381" i="7"/>
  <c r="L381" i="7"/>
  <c r="K381" i="7"/>
  <c r="J381" i="7"/>
  <c r="I381" i="7"/>
  <c r="H381" i="7"/>
  <c r="G381" i="7"/>
  <c r="F381" i="7"/>
  <c r="E381" i="7"/>
  <c r="D381" i="7"/>
  <c r="C381" i="7"/>
  <c r="B381" i="7"/>
  <c r="A381" i="7"/>
  <c r="X380" i="7"/>
  <c r="W380" i="7"/>
  <c r="V380" i="7"/>
  <c r="U380" i="7"/>
  <c r="T380" i="7"/>
  <c r="S380" i="7"/>
  <c r="R380" i="7"/>
  <c r="Q380" i="7"/>
  <c r="P380" i="7"/>
  <c r="O380" i="7"/>
  <c r="N380" i="7"/>
  <c r="M380" i="7"/>
  <c r="L380" i="7"/>
  <c r="K380" i="7"/>
  <c r="J380" i="7"/>
  <c r="I380" i="7"/>
  <c r="H380" i="7"/>
  <c r="G380" i="7"/>
  <c r="F380" i="7"/>
  <c r="E380" i="7"/>
  <c r="D380" i="7"/>
  <c r="C380" i="7"/>
  <c r="B380" i="7"/>
  <c r="A380" i="7"/>
  <c r="X379" i="7"/>
  <c r="W379" i="7"/>
  <c r="V379" i="7"/>
  <c r="U379" i="7"/>
  <c r="T379" i="7"/>
  <c r="S379" i="7"/>
  <c r="R379" i="7"/>
  <c r="Q379" i="7"/>
  <c r="P379" i="7"/>
  <c r="O379" i="7"/>
  <c r="N379" i="7"/>
  <c r="M379" i="7"/>
  <c r="L379" i="7"/>
  <c r="K379" i="7"/>
  <c r="J379" i="7"/>
  <c r="I379" i="7"/>
  <c r="H379" i="7"/>
  <c r="G379" i="7"/>
  <c r="F379" i="7"/>
  <c r="E379" i="7"/>
  <c r="D379" i="7"/>
  <c r="C379" i="7"/>
  <c r="B379" i="7"/>
  <c r="A379" i="7"/>
  <c r="X378" i="7"/>
  <c r="W378" i="7"/>
  <c r="V378" i="7"/>
  <c r="U378" i="7"/>
  <c r="T378" i="7"/>
  <c r="S378" i="7"/>
  <c r="R378" i="7"/>
  <c r="Q378" i="7"/>
  <c r="P378" i="7"/>
  <c r="O378" i="7"/>
  <c r="N378" i="7"/>
  <c r="M378" i="7"/>
  <c r="L378" i="7"/>
  <c r="K378" i="7"/>
  <c r="J378" i="7"/>
  <c r="I378" i="7"/>
  <c r="H378" i="7"/>
  <c r="G378" i="7"/>
  <c r="F378" i="7"/>
  <c r="E378" i="7"/>
  <c r="D378" i="7"/>
  <c r="C378" i="7"/>
  <c r="B378" i="7"/>
  <c r="A378" i="7"/>
  <c r="X377" i="7"/>
  <c r="W377" i="7"/>
  <c r="V377" i="7"/>
  <c r="U377" i="7"/>
  <c r="T377" i="7"/>
  <c r="S377" i="7"/>
  <c r="R377" i="7"/>
  <c r="Q377" i="7"/>
  <c r="P377" i="7"/>
  <c r="O377" i="7"/>
  <c r="N377" i="7"/>
  <c r="M377" i="7"/>
  <c r="L377" i="7"/>
  <c r="K377" i="7"/>
  <c r="J377" i="7"/>
  <c r="I377" i="7"/>
  <c r="H377" i="7"/>
  <c r="G377" i="7"/>
  <c r="F377" i="7"/>
  <c r="E377" i="7"/>
  <c r="D377" i="7"/>
  <c r="C377" i="7"/>
  <c r="B377" i="7"/>
  <c r="A377" i="7"/>
  <c r="X376" i="7"/>
  <c r="W376" i="7"/>
  <c r="V376" i="7"/>
  <c r="U376" i="7"/>
  <c r="T376" i="7"/>
  <c r="S376" i="7"/>
  <c r="R376" i="7"/>
  <c r="Q376" i="7"/>
  <c r="P376" i="7"/>
  <c r="O376" i="7"/>
  <c r="N376" i="7"/>
  <c r="M376" i="7"/>
  <c r="L376" i="7"/>
  <c r="K376" i="7"/>
  <c r="J376" i="7"/>
  <c r="I376" i="7"/>
  <c r="H376" i="7"/>
  <c r="G376" i="7"/>
  <c r="F376" i="7"/>
  <c r="E376" i="7"/>
  <c r="D376" i="7"/>
  <c r="C376" i="7"/>
  <c r="B376" i="7"/>
  <c r="A376" i="7"/>
  <c r="X375" i="7"/>
  <c r="W375" i="7"/>
  <c r="V375" i="7"/>
  <c r="U375" i="7"/>
  <c r="T375" i="7"/>
  <c r="S375" i="7"/>
  <c r="R375" i="7"/>
  <c r="Q375" i="7"/>
  <c r="P375" i="7"/>
  <c r="O375" i="7"/>
  <c r="N375" i="7"/>
  <c r="M375" i="7"/>
  <c r="L375" i="7"/>
  <c r="K375" i="7"/>
  <c r="J375" i="7"/>
  <c r="I375" i="7"/>
  <c r="H375" i="7"/>
  <c r="G375" i="7"/>
  <c r="F375" i="7"/>
  <c r="E375" i="7"/>
  <c r="D375" i="7"/>
  <c r="C375" i="7"/>
  <c r="B375" i="7"/>
  <c r="A375" i="7"/>
  <c r="X374" i="7"/>
  <c r="W374" i="7"/>
  <c r="V374" i="7"/>
  <c r="U374" i="7"/>
  <c r="T374" i="7"/>
  <c r="S374" i="7"/>
  <c r="R374" i="7"/>
  <c r="Q374" i="7"/>
  <c r="P374" i="7"/>
  <c r="O374" i="7"/>
  <c r="N374" i="7"/>
  <c r="M374" i="7"/>
  <c r="L374" i="7"/>
  <c r="K374" i="7"/>
  <c r="J374" i="7"/>
  <c r="I374" i="7"/>
  <c r="H374" i="7"/>
  <c r="G374" i="7"/>
  <c r="F374" i="7"/>
  <c r="E374" i="7"/>
  <c r="D374" i="7"/>
  <c r="C374" i="7"/>
  <c r="B374" i="7"/>
  <c r="A374" i="7"/>
  <c r="X373" i="7"/>
  <c r="W373" i="7"/>
  <c r="V373" i="7"/>
  <c r="U373" i="7"/>
  <c r="T373" i="7"/>
  <c r="S373" i="7"/>
  <c r="R373" i="7"/>
  <c r="Q373" i="7"/>
  <c r="P373" i="7"/>
  <c r="O373" i="7"/>
  <c r="N373" i="7"/>
  <c r="M373" i="7"/>
  <c r="L373" i="7"/>
  <c r="K373" i="7"/>
  <c r="J373" i="7"/>
  <c r="I373" i="7"/>
  <c r="H373" i="7"/>
  <c r="G373" i="7"/>
  <c r="F373" i="7"/>
  <c r="E373" i="7"/>
  <c r="D373" i="7"/>
  <c r="C373" i="7"/>
  <c r="B373" i="7"/>
  <c r="A373" i="7"/>
  <c r="X372" i="7"/>
  <c r="W372" i="7"/>
  <c r="V372" i="7"/>
  <c r="U372" i="7"/>
  <c r="T372" i="7"/>
  <c r="S372" i="7"/>
  <c r="R372" i="7"/>
  <c r="Q372" i="7"/>
  <c r="P372" i="7"/>
  <c r="O372" i="7"/>
  <c r="N372" i="7"/>
  <c r="M372" i="7"/>
  <c r="L372" i="7"/>
  <c r="K372" i="7"/>
  <c r="J372" i="7"/>
  <c r="I372" i="7"/>
  <c r="H372" i="7"/>
  <c r="G372" i="7"/>
  <c r="F372" i="7"/>
  <c r="E372" i="7"/>
  <c r="D372" i="7"/>
  <c r="C372" i="7"/>
  <c r="B372" i="7"/>
  <c r="A372" i="7"/>
  <c r="X371" i="7"/>
  <c r="W371" i="7"/>
  <c r="V371" i="7"/>
  <c r="U371" i="7"/>
  <c r="T371" i="7"/>
  <c r="S371" i="7"/>
  <c r="R371" i="7"/>
  <c r="Q371" i="7"/>
  <c r="P371" i="7"/>
  <c r="O371" i="7"/>
  <c r="N371" i="7"/>
  <c r="M371" i="7"/>
  <c r="L371" i="7"/>
  <c r="K371" i="7"/>
  <c r="J371" i="7"/>
  <c r="I371" i="7"/>
  <c r="H371" i="7"/>
  <c r="G371" i="7"/>
  <c r="F371" i="7"/>
  <c r="E371" i="7"/>
  <c r="D371" i="7"/>
  <c r="C371" i="7"/>
  <c r="B371" i="7"/>
  <c r="A371" i="7"/>
  <c r="X370" i="7"/>
  <c r="W370" i="7"/>
  <c r="V370" i="7"/>
  <c r="U370" i="7"/>
  <c r="T370" i="7"/>
  <c r="S370" i="7"/>
  <c r="R370" i="7"/>
  <c r="Q370" i="7"/>
  <c r="P370" i="7"/>
  <c r="O370" i="7"/>
  <c r="N370" i="7"/>
  <c r="M370" i="7"/>
  <c r="L370" i="7"/>
  <c r="K370" i="7"/>
  <c r="J370" i="7"/>
  <c r="I370" i="7"/>
  <c r="H370" i="7"/>
  <c r="G370" i="7"/>
  <c r="F370" i="7"/>
  <c r="E370" i="7"/>
  <c r="D370" i="7"/>
  <c r="C370" i="7"/>
  <c r="B370" i="7"/>
  <c r="A370" i="7"/>
  <c r="X369" i="7"/>
  <c r="W369" i="7"/>
  <c r="V369" i="7"/>
  <c r="U369" i="7"/>
  <c r="T369" i="7"/>
  <c r="S369" i="7"/>
  <c r="R369" i="7"/>
  <c r="Q369" i="7"/>
  <c r="P369" i="7"/>
  <c r="O369" i="7"/>
  <c r="N369" i="7"/>
  <c r="M369" i="7"/>
  <c r="L369" i="7"/>
  <c r="K369" i="7"/>
  <c r="J369" i="7"/>
  <c r="I369" i="7"/>
  <c r="H369" i="7"/>
  <c r="G369" i="7"/>
  <c r="F369" i="7"/>
  <c r="E369" i="7"/>
  <c r="D369" i="7"/>
  <c r="C369" i="7"/>
  <c r="B369" i="7"/>
  <c r="A369" i="7"/>
  <c r="X368" i="7"/>
  <c r="W368" i="7"/>
  <c r="V368" i="7"/>
  <c r="U368" i="7"/>
  <c r="T368" i="7"/>
  <c r="S368" i="7"/>
  <c r="R368" i="7"/>
  <c r="Q368" i="7"/>
  <c r="P368" i="7"/>
  <c r="O368" i="7"/>
  <c r="N368" i="7"/>
  <c r="M368" i="7"/>
  <c r="L368" i="7"/>
  <c r="K368" i="7"/>
  <c r="J368" i="7"/>
  <c r="I368" i="7"/>
  <c r="H368" i="7"/>
  <c r="G368" i="7"/>
  <c r="F368" i="7"/>
  <c r="E368" i="7"/>
  <c r="D368" i="7"/>
  <c r="C368" i="7"/>
  <c r="B368" i="7"/>
  <c r="A368" i="7"/>
  <c r="X367" i="7"/>
  <c r="W367" i="7"/>
  <c r="V367" i="7"/>
  <c r="U367" i="7"/>
  <c r="T367" i="7"/>
  <c r="S367" i="7"/>
  <c r="R367" i="7"/>
  <c r="Q367" i="7"/>
  <c r="P367" i="7"/>
  <c r="O367" i="7"/>
  <c r="N367" i="7"/>
  <c r="M367" i="7"/>
  <c r="L367" i="7"/>
  <c r="K367" i="7"/>
  <c r="J367" i="7"/>
  <c r="I367" i="7"/>
  <c r="H367" i="7"/>
  <c r="G367" i="7"/>
  <c r="F367" i="7"/>
  <c r="E367" i="7"/>
  <c r="D367" i="7"/>
  <c r="C367" i="7"/>
  <c r="B367" i="7"/>
  <c r="A367" i="7"/>
  <c r="X366" i="7"/>
  <c r="W366" i="7"/>
  <c r="V366" i="7"/>
  <c r="U366" i="7"/>
  <c r="T366" i="7"/>
  <c r="S366" i="7"/>
  <c r="R366" i="7"/>
  <c r="Q366" i="7"/>
  <c r="P366" i="7"/>
  <c r="O366" i="7"/>
  <c r="N366" i="7"/>
  <c r="M366" i="7"/>
  <c r="L366" i="7"/>
  <c r="K366" i="7"/>
  <c r="J366" i="7"/>
  <c r="I366" i="7"/>
  <c r="H366" i="7"/>
  <c r="G366" i="7"/>
  <c r="F366" i="7"/>
  <c r="E366" i="7"/>
  <c r="D366" i="7"/>
  <c r="C366" i="7"/>
  <c r="B366" i="7"/>
  <c r="A366" i="7"/>
  <c r="X365" i="7"/>
  <c r="W365" i="7"/>
  <c r="V365" i="7"/>
  <c r="U365" i="7"/>
  <c r="T365" i="7"/>
  <c r="S365" i="7"/>
  <c r="R365" i="7"/>
  <c r="Q365" i="7"/>
  <c r="P365" i="7"/>
  <c r="O365" i="7"/>
  <c r="N365" i="7"/>
  <c r="M365" i="7"/>
  <c r="L365" i="7"/>
  <c r="K365" i="7"/>
  <c r="J365" i="7"/>
  <c r="I365" i="7"/>
  <c r="H365" i="7"/>
  <c r="G365" i="7"/>
  <c r="F365" i="7"/>
  <c r="E365" i="7"/>
  <c r="D365" i="7"/>
  <c r="C365" i="7"/>
  <c r="B365" i="7"/>
  <c r="A365" i="7"/>
  <c r="X364" i="7"/>
  <c r="W364" i="7"/>
  <c r="V364" i="7"/>
  <c r="U364" i="7"/>
  <c r="T364" i="7"/>
  <c r="S364" i="7"/>
  <c r="R364" i="7"/>
  <c r="Q364" i="7"/>
  <c r="P364" i="7"/>
  <c r="O364" i="7"/>
  <c r="N364" i="7"/>
  <c r="M364" i="7"/>
  <c r="L364" i="7"/>
  <c r="K364" i="7"/>
  <c r="J364" i="7"/>
  <c r="I364" i="7"/>
  <c r="H364" i="7"/>
  <c r="G364" i="7"/>
  <c r="F364" i="7"/>
  <c r="E364" i="7"/>
  <c r="D364" i="7"/>
  <c r="C364" i="7"/>
  <c r="B364" i="7"/>
  <c r="A364" i="7"/>
  <c r="X363" i="7"/>
  <c r="W363" i="7"/>
  <c r="V363" i="7"/>
  <c r="U363" i="7"/>
  <c r="T363" i="7"/>
  <c r="S363" i="7"/>
  <c r="R363" i="7"/>
  <c r="Q363" i="7"/>
  <c r="P363" i="7"/>
  <c r="O363" i="7"/>
  <c r="N363" i="7"/>
  <c r="M363" i="7"/>
  <c r="L363" i="7"/>
  <c r="K363" i="7"/>
  <c r="J363" i="7"/>
  <c r="I363" i="7"/>
  <c r="H363" i="7"/>
  <c r="G363" i="7"/>
  <c r="F363" i="7"/>
  <c r="E363" i="7"/>
  <c r="D363" i="7"/>
  <c r="C363" i="7"/>
  <c r="B363" i="7"/>
  <c r="A363" i="7"/>
  <c r="X362" i="7"/>
  <c r="W362" i="7"/>
  <c r="V362" i="7"/>
  <c r="U362" i="7"/>
  <c r="T362" i="7"/>
  <c r="S362" i="7"/>
  <c r="R362" i="7"/>
  <c r="Q362" i="7"/>
  <c r="P362" i="7"/>
  <c r="O362" i="7"/>
  <c r="N362" i="7"/>
  <c r="M362" i="7"/>
  <c r="L362" i="7"/>
  <c r="K362" i="7"/>
  <c r="J362" i="7"/>
  <c r="I362" i="7"/>
  <c r="H362" i="7"/>
  <c r="G362" i="7"/>
  <c r="F362" i="7"/>
  <c r="E362" i="7"/>
  <c r="D362" i="7"/>
  <c r="C362" i="7"/>
  <c r="B362" i="7"/>
  <c r="A362" i="7"/>
  <c r="X361" i="7"/>
  <c r="W361" i="7"/>
  <c r="V361" i="7"/>
  <c r="U361" i="7"/>
  <c r="T361" i="7"/>
  <c r="S361" i="7"/>
  <c r="R361" i="7"/>
  <c r="Q361" i="7"/>
  <c r="P361" i="7"/>
  <c r="O361" i="7"/>
  <c r="N361" i="7"/>
  <c r="M361" i="7"/>
  <c r="L361" i="7"/>
  <c r="K361" i="7"/>
  <c r="J361" i="7"/>
  <c r="I361" i="7"/>
  <c r="H361" i="7"/>
  <c r="G361" i="7"/>
  <c r="F361" i="7"/>
  <c r="E361" i="7"/>
  <c r="D361" i="7"/>
  <c r="C361" i="7"/>
  <c r="B361" i="7"/>
  <c r="A361" i="7"/>
  <c r="X360" i="7"/>
  <c r="W360" i="7"/>
  <c r="V360" i="7"/>
  <c r="U360" i="7"/>
  <c r="T360" i="7"/>
  <c r="S360" i="7"/>
  <c r="R360" i="7"/>
  <c r="Q360" i="7"/>
  <c r="P360" i="7"/>
  <c r="O360" i="7"/>
  <c r="N360" i="7"/>
  <c r="M360" i="7"/>
  <c r="L360" i="7"/>
  <c r="K360" i="7"/>
  <c r="J360" i="7"/>
  <c r="I360" i="7"/>
  <c r="H360" i="7"/>
  <c r="G360" i="7"/>
  <c r="F360" i="7"/>
  <c r="E360" i="7"/>
  <c r="D360" i="7"/>
  <c r="C360" i="7"/>
  <c r="B360" i="7"/>
  <c r="A360" i="7"/>
  <c r="X359" i="7"/>
  <c r="W359" i="7"/>
  <c r="V359" i="7"/>
  <c r="U359" i="7"/>
  <c r="T359" i="7"/>
  <c r="S359" i="7"/>
  <c r="R359" i="7"/>
  <c r="Q359" i="7"/>
  <c r="P359" i="7"/>
  <c r="O359" i="7"/>
  <c r="N359" i="7"/>
  <c r="M359" i="7"/>
  <c r="L359" i="7"/>
  <c r="K359" i="7"/>
  <c r="J359" i="7"/>
  <c r="I359" i="7"/>
  <c r="H359" i="7"/>
  <c r="G359" i="7"/>
  <c r="F359" i="7"/>
  <c r="E359" i="7"/>
  <c r="D359" i="7"/>
  <c r="C359" i="7"/>
  <c r="B359" i="7"/>
  <c r="A359" i="7"/>
  <c r="X358" i="7"/>
  <c r="W358" i="7"/>
  <c r="V358" i="7"/>
  <c r="U358" i="7"/>
  <c r="T358" i="7"/>
  <c r="S358" i="7"/>
  <c r="R358" i="7"/>
  <c r="Q358" i="7"/>
  <c r="P358" i="7"/>
  <c r="O358" i="7"/>
  <c r="N358" i="7"/>
  <c r="M358" i="7"/>
  <c r="L358" i="7"/>
  <c r="K358" i="7"/>
  <c r="J358" i="7"/>
  <c r="I358" i="7"/>
  <c r="H358" i="7"/>
  <c r="G358" i="7"/>
  <c r="F358" i="7"/>
  <c r="E358" i="7"/>
  <c r="D358" i="7"/>
  <c r="C358" i="7"/>
  <c r="B358" i="7"/>
  <c r="A358" i="7"/>
  <c r="X357" i="7"/>
  <c r="W357" i="7"/>
  <c r="V357" i="7"/>
  <c r="U357" i="7"/>
  <c r="T357" i="7"/>
  <c r="S357" i="7"/>
  <c r="R357" i="7"/>
  <c r="Q357" i="7"/>
  <c r="P357" i="7"/>
  <c r="O357" i="7"/>
  <c r="N357" i="7"/>
  <c r="M357" i="7"/>
  <c r="L357" i="7"/>
  <c r="K357" i="7"/>
  <c r="J357" i="7"/>
  <c r="I357" i="7"/>
  <c r="H357" i="7"/>
  <c r="G357" i="7"/>
  <c r="F357" i="7"/>
  <c r="E357" i="7"/>
  <c r="D357" i="7"/>
  <c r="C357" i="7"/>
  <c r="B357" i="7"/>
  <c r="A357" i="7"/>
  <c r="X356" i="7"/>
  <c r="W356" i="7"/>
  <c r="V356" i="7"/>
  <c r="U356" i="7"/>
  <c r="T356" i="7"/>
  <c r="S356" i="7"/>
  <c r="R356" i="7"/>
  <c r="Q356" i="7"/>
  <c r="P356" i="7"/>
  <c r="O356" i="7"/>
  <c r="N356" i="7"/>
  <c r="M356" i="7"/>
  <c r="L356" i="7"/>
  <c r="K356" i="7"/>
  <c r="J356" i="7"/>
  <c r="I356" i="7"/>
  <c r="H356" i="7"/>
  <c r="G356" i="7"/>
  <c r="F356" i="7"/>
  <c r="E356" i="7"/>
  <c r="D356" i="7"/>
  <c r="C356" i="7"/>
  <c r="B356" i="7"/>
  <c r="A356" i="7"/>
  <c r="X355" i="7"/>
  <c r="W355" i="7"/>
  <c r="V355" i="7"/>
  <c r="U355" i="7"/>
  <c r="T355" i="7"/>
  <c r="S355" i="7"/>
  <c r="R355" i="7"/>
  <c r="Q355" i="7"/>
  <c r="P355" i="7"/>
  <c r="O355" i="7"/>
  <c r="N355" i="7"/>
  <c r="M355" i="7"/>
  <c r="L355" i="7"/>
  <c r="K355" i="7"/>
  <c r="J355" i="7"/>
  <c r="I355" i="7"/>
  <c r="H355" i="7"/>
  <c r="G355" i="7"/>
  <c r="F355" i="7"/>
  <c r="E355" i="7"/>
  <c r="D355" i="7"/>
  <c r="C355" i="7"/>
  <c r="B355" i="7"/>
  <c r="A355" i="7"/>
  <c r="X354" i="7"/>
  <c r="W354" i="7"/>
  <c r="V354" i="7"/>
  <c r="U354" i="7"/>
  <c r="T354" i="7"/>
  <c r="S354" i="7"/>
  <c r="R354" i="7"/>
  <c r="Q354" i="7"/>
  <c r="P354" i="7"/>
  <c r="O354" i="7"/>
  <c r="N354" i="7"/>
  <c r="M354" i="7"/>
  <c r="L354" i="7"/>
  <c r="K354" i="7"/>
  <c r="J354" i="7"/>
  <c r="I354" i="7"/>
  <c r="H354" i="7"/>
  <c r="G354" i="7"/>
  <c r="F354" i="7"/>
  <c r="E354" i="7"/>
  <c r="D354" i="7"/>
  <c r="C354" i="7"/>
  <c r="B354" i="7"/>
  <c r="A354" i="7"/>
  <c r="X353" i="7"/>
  <c r="W353" i="7"/>
  <c r="V353" i="7"/>
  <c r="U353" i="7"/>
  <c r="T353" i="7"/>
  <c r="S353" i="7"/>
  <c r="R353" i="7"/>
  <c r="Q353" i="7"/>
  <c r="P353" i="7"/>
  <c r="O353" i="7"/>
  <c r="N353" i="7"/>
  <c r="M353" i="7"/>
  <c r="L353" i="7"/>
  <c r="K353" i="7"/>
  <c r="J353" i="7"/>
  <c r="I353" i="7"/>
  <c r="H353" i="7"/>
  <c r="G353" i="7"/>
  <c r="F353" i="7"/>
  <c r="E353" i="7"/>
  <c r="D353" i="7"/>
  <c r="C353" i="7"/>
  <c r="B353" i="7"/>
  <c r="A353" i="7"/>
  <c r="X352" i="7"/>
  <c r="W352" i="7"/>
  <c r="V352" i="7"/>
  <c r="U352" i="7"/>
  <c r="T352" i="7"/>
  <c r="S352" i="7"/>
  <c r="R352" i="7"/>
  <c r="Q352" i="7"/>
  <c r="P352" i="7"/>
  <c r="O352" i="7"/>
  <c r="N352" i="7"/>
  <c r="M352" i="7"/>
  <c r="L352" i="7"/>
  <c r="K352" i="7"/>
  <c r="J352" i="7"/>
  <c r="I352" i="7"/>
  <c r="H352" i="7"/>
  <c r="G352" i="7"/>
  <c r="F352" i="7"/>
  <c r="E352" i="7"/>
  <c r="D352" i="7"/>
  <c r="C352" i="7"/>
  <c r="B352" i="7"/>
  <c r="A352" i="7"/>
  <c r="X351" i="7"/>
  <c r="W351" i="7"/>
  <c r="V351" i="7"/>
  <c r="U351" i="7"/>
  <c r="T351" i="7"/>
  <c r="S351" i="7"/>
  <c r="R351" i="7"/>
  <c r="Q351" i="7"/>
  <c r="P351" i="7"/>
  <c r="O351" i="7"/>
  <c r="N351" i="7"/>
  <c r="M351" i="7"/>
  <c r="L351" i="7"/>
  <c r="K351" i="7"/>
  <c r="J351" i="7"/>
  <c r="I351" i="7"/>
  <c r="H351" i="7"/>
  <c r="G351" i="7"/>
  <c r="F351" i="7"/>
  <c r="E351" i="7"/>
  <c r="D351" i="7"/>
  <c r="C351" i="7"/>
  <c r="B351" i="7"/>
  <c r="A351" i="7"/>
  <c r="X350" i="7"/>
  <c r="W350" i="7"/>
  <c r="V350" i="7"/>
  <c r="U350" i="7"/>
  <c r="T350" i="7"/>
  <c r="S350" i="7"/>
  <c r="R350" i="7"/>
  <c r="Q350" i="7"/>
  <c r="P350" i="7"/>
  <c r="O350" i="7"/>
  <c r="N350" i="7"/>
  <c r="M350" i="7"/>
  <c r="L350" i="7"/>
  <c r="K350" i="7"/>
  <c r="J350" i="7"/>
  <c r="I350" i="7"/>
  <c r="H350" i="7"/>
  <c r="G350" i="7"/>
  <c r="F350" i="7"/>
  <c r="E350" i="7"/>
  <c r="D350" i="7"/>
  <c r="C350" i="7"/>
  <c r="B350" i="7"/>
  <c r="A350" i="7"/>
  <c r="X349" i="7"/>
  <c r="W349" i="7"/>
  <c r="V349" i="7"/>
  <c r="U349" i="7"/>
  <c r="T349" i="7"/>
  <c r="S349" i="7"/>
  <c r="R349" i="7"/>
  <c r="Q349" i="7"/>
  <c r="P349" i="7"/>
  <c r="O349" i="7"/>
  <c r="N349" i="7"/>
  <c r="M349" i="7"/>
  <c r="L349" i="7"/>
  <c r="K349" i="7"/>
  <c r="J349" i="7"/>
  <c r="I349" i="7"/>
  <c r="H349" i="7"/>
  <c r="G349" i="7"/>
  <c r="F349" i="7"/>
  <c r="E349" i="7"/>
  <c r="D349" i="7"/>
  <c r="C349" i="7"/>
  <c r="B349" i="7"/>
  <c r="A349" i="7"/>
  <c r="X348" i="7"/>
  <c r="W348" i="7"/>
  <c r="V348" i="7"/>
  <c r="U348" i="7"/>
  <c r="T348" i="7"/>
  <c r="S348" i="7"/>
  <c r="R348" i="7"/>
  <c r="Q348" i="7"/>
  <c r="P348" i="7"/>
  <c r="O348" i="7"/>
  <c r="N348" i="7"/>
  <c r="M348" i="7"/>
  <c r="L348" i="7"/>
  <c r="K348" i="7"/>
  <c r="J348" i="7"/>
  <c r="I348" i="7"/>
  <c r="H348" i="7"/>
  <c r="G348" i="7"/>
  <c r="F348" i="7"/>
  <c r="E348" i="7"/>
  <c r="D348" i="7"/>
  <c r="C348" i="7"/>
  <c r="B348" i="7"/>
  <c r="A348" i="7"/>
  <c r="X347" i="7"/>
  <c r="W347" i="7"/>
  <c r="V347" i="7"/>
  <c r="U347" i="7"/>
  <c r="T347" i="7"/>
  <c r="S347" i="7"/>
  <c r="R347" i="7"/>
  <c r="Q347" i="7"/>
  <c r="P347" i="7"/>
  <c r="O347" i="7"/>
  <c r="N347" i="7"/>
  <c r="M347" i="7"/>
  <c r="L347" i="7"/>
  <c r="K347" i="7"/>
  <c r="J347" i="7"/>
  <c r="I347" i="7"/>
  <c r="H347" i="7"/>
  <c r="G347" i="7"/>
  <c r="F347" i="7"/>
  <c r="E347" i="7"/>
  <c r="D347" i="7"/>
  <c r="C347" i="7"/>
  <c r="B347" i="7"/>
  <c r="A347" i="7"/>
  <c r="X346" i="7"/>
  <c r="W346" i="7"/>
  <c r="V346" i="7"/>
  <c r="U346" i="7"/>
  <c r="T346" i="7"/>
  <c r="S346" i="7"/>
  <c r="R346" i="7"/>
  <c r="Q346" i="7"/>
  <c r="P346" i="7"/>
  <c r="O346" i="7"/>
  <c r="N346" i="7"/>
  <c r="M346" i="7"/>
  <c r="L346" i="7"/>
  <c r="K346" i="7"/>
  <c r="J346" i="7"/>
  <c r="I346" i="7"/>
  <c r="H346" i="7"/>
  <c r="G346" i="7"/>
  <c r="F346" i="7"/>
  <c r="E346" i="7"/>
  <c r="D346" i="7"/>
  <c r="C346" i="7"/>
  <c r="B346" i="7"/>
  <c r="A346" i="7"/>
  <c r="X345" i="7"/>
  <c r="W345" i="7"/>
  <c r="V345" i="7"/>
  <c r="U345" i="7"/>
  <c r="T345" i="7"/>
  <c r="S345" i="7"/>
  <c r="R345" i="7"/>
  <c r="Q345" i="7"/>
  <c r="P345" i="7"/>
  <c r="O345" i="7"/>
  <c r="N345" i="7"/>
  <c r="M345" i="7"/>
  <c r="L345" i="7"/>
  <c r="K345" i="7"/>
  <c r="J345" i="7"/>
  <c r="I345" i="7"/>
  <c r="H345" i="7"/>
  <c r="G345" i="7"/>
  <c r="F345" i="7"/>
  <c r="E345" i="7"/>
  <c r="D345" i="7"/>
  <c r="C345" i="7"/>
  <c r="B345" i="7"/>
  <c r="A345" i="7"/>
  <c r="X344" i="7"/>
  <c r="W344" i="7"/>
  <c r="V344" i="7"/>
  <c r="U344" i="7"/>
  <c r="T344" i="7"/>
  <c r="S344" i="7"/>
  <c r="R344" i="7"/>
  <c r="Q344" i="7"/>
  <c r="P344" i="7"/>
  <c r="O344" i="7"/>
  <c r="N344" i="7"/>
  <c r="M344" i="7"/>
  <c r="L344" i="7"/>
  <c r="K344" i="7"/>
  <c r="J344" i="7"/>
  <c r="I344" i="7"/>
  <c r="H344" i="7"/>
  <c r="G344" i="7"/>
  <c r="F344" i="7"/>
  <c r="E344" i="7"/>
  <c r="D344" i="7"/>
  <c r="C344" i="7"/>
  <c r="B344" i="7"/>
  <c r="A344" i="7"/>
  <c r="X343" i="7"/>
  <c r="W343" i="7"/>
  <c r="V343" i="7"/>
  <c r="U343" i="7"/>
  <c r="T343" i="7"/>
  <c r="S343" i="7"/>
  <c r="R343" i="7"/>
  <c r="Q343" i="7"/>
  <c r="P343" i="7"/>
  <c r="O343" i="7"/>
  <c r="N343" i="7"/>
  <c r="M343" i="7"/>
  <c r="L343" i="7"/>
  <c r="K343" i="7"/>
  <c r="J343" i="7"/>
  <c r="I343" i="7"/>
  <c r="H343" i="7"/>
  <c r="G343" i="7"/>
  <c r="F343" i="7"/>
  <c r="E343" i="7"/>
  <c r="D343" i="7"/>
  <c r="C343" i="7"/>
  <c r="B343" i="7"/>
  <c r="A343" i="7"/>
  <c r="X342" i="7"/>
  <c r="W342" i="7"/>
  <c r="V342" i="7"/>
  <c r="U342" i="7"/>
  <c r="T342" i="7"/>
  <c r="S342" i="7"/>
  <c r="R342" i="7"/>
  <c r="Q342" i="7"/>
  <c r="P342" i="7"/>
  <c r="O342" i="7"/>
  <c r="N342" i="7"/>
  <c r="M342" i="7"/>
  <c r="L342" i="7"/>
  <c r="K342" i="7"/>
  <c r="J342" i="7"/>
  <c r="I342" i="7"/>
  <c r="H342" i="7"/>
  <c r="G342" i="7"/>
  <c r="F342" i="7"/>
  <c r="E342" i="7"/>
  <c r="D342" i="7"/>
  <c r="C342" i="7"/>
  <c r="B342" i="7"/>
  <c r="A342" i="7"/>
  <c r="X341" i="7"/>
  <c r="W341" i="7"/>
  <c r="V341" i="7"/>
  <c r="U341" i="7"/>
  <c r="T341" i="7"/>
  <c r="S341" i="7"/>
  <c r="R341" i="7"/>
  <c r="Q341" i="7"/>
  <c r="P341" i="7"/>
  <c r="O341" i="7"/>
  <c r="N341" i="7"/>
  <c r="M341" i="7"/>
  <c r="L341" i="7"/>
  <c r="K341" i="7"/>
  <c r="J341" i="7"/>
  <c r="I341" i="7"/>
  <c r="H341" i="7"/>
  <c r="G341" i="7"/>
  <c r="F341" i="7"/>
  <c r="E341" i="7"/>
  <c r="D341" i="7"/>
  <c r="C341" i="7"/>
  <c r="B341" i="7"/>
  <c r="A341" i="7"/>
  <c r="X340" i="7"/>
  <c r="W340" i="7"/>
  <c r="V340" i="7"/>
  <c r="U340" i="7"/>
  <c r="T340" i="7"/>
  <c r="S340" i="7"/>
  <c r="R340" i="7"/>
  <c r="Q340" i="7"/>
  <c r="P340" i="7"/>
  <c r="O340" i="7"/>
  <c r="N340" i="7"/>
  <c r="M340" i="7"/>
  <c r="L340" i="7"/>
  <c r="K340" i="7"/>
  <c r="J340" i="7"/>
  <c r="I340" i="7"/>
  <c r="H340" i="7"/>
  <c r="G340" i="7"/>
  <c r="F340" i="7"/>
  <c r="E340" i="7"/>
  <c r="D340" i="7"/>
  <c r="C340" i="7"/>
  <c r="B340" i="7"/>
  <c r="A340" i="7"/>
  <c r="X339" i="7"/>
  <c r="W339" i="7"/>
  <c r="V339" i="7"/>
  <c r="U339" i="7"/>
  <c r="T339" i="7"/>
  <c r="S339" i="7"/>
  <c r="R339" i="7"/>
  <c r="Q339" i="7"/>
  <c r="P339" i="7"/>
  <c r="O339" i="7"/>
  <c r="N339" i="7"/>
  <c r="M339" i="7"/>
  <c r="L339" i="7"/>
  <c r="K339" i="7"/>
  <c r="J339" i="7"/>
  <c r="I339" i="7"/>
  <c r="H339" i="7"/>
  <c r="G339" i="7"/>
  <c r="F339" i="7"/>
  <c r="E339" i="7"/>
  <c r="D339" i="7"/>
  <c r="C339" i="7"/>
  <c r="B339" i="7"/>
  <c r="A339" i="7"/>
  <c r="X338" i="7"/>
  <c r="W338" i="7"/>
  <c r="V338" i="7"/>
  <c r="U338" i="7"/>
  <c r="T338" i="7"/>
  <c r="S338" i="7"/>
  <c r="R338" i="7"/>
  <c r="Q338" i="7"/>
  <c r="P338" i="7"/>
  <c r="O338" i="7"/>
  <c r="N338" i="7"/>
  <c r="M338" i="7"/>
  <c r="L338" i="7"/>
  <c r="K338" i="7"/>
  <c r="J338" i="7"/>
  <c r="I338" i="7"/>
  <c r="H338" i="7"/>
  <c r="G338" i="7"/>
  <c r="F338" i="7"/>
  <c r="E338" i="7"/>
  <c r="D338" i="7"/>
  <c r="C338" i="7"/>
  <c r="B338" i="7"/>
  <c r="A338" i="7"/>
  <c r="X337" i="7"/>
  <c r="W337" i="7"/>
  <c r="V337" i="7"/>
  <c r="U337" i="7"/>
  <c r="T337" i="7"/>
  <c r="S337" i="7"/>
  <c r="R337" i="7"/>
  <c r="Q337" i="7"/>
  <c r="P337" i="7"/>
  <c r="O337" i="7"/>
  <c r="N337" i="7"/>
  <c r="M337" i="7"/>
  <c r="L337" i="7"/>
  <c r="K337" i="7"/>
  <c r="J337" i="7"/>
  <c r="I337" i="7"/>
  <c r="H337" i="7"/>
  <c r="G337" i="7"/>
  <c r="F337" i="7"/>
  <c r="E337" i="7"/>
  <c r="D337" i="7"/>
  <c r="C337" i="7"/>
  <c r="B337" i="7"/>
  <c r="A337" i="7"/>
  <c r="X336" i="7"/>
  <c r="W336" i="7"/>
  <c r="V336" i="7"/>
  <c r="U336" i="7"/>
  <c r="T336" i="7"/>
  <c r="S336" i="7"/>
  <c r="R336" i="7"/>
  <c r="Q336" i="7"/>
  <c r="P336" i="7"/>
  <c r="O336" i="7"/>
  <c r="N336" i="7"/>
  <c r="M336" i="7"/>
  <c r="L336" i="7"/>
  <c r="K336" i="7"/>
  <c r="J336" i="7"/>
  <c r="I336" i="7"/>
  <c r="H336" i="7"/>
  <c r="G336" i="7"/>
  <c r="F336" i="7"/>
  <c r="E336" i="7"/>
  <c r="D336" i="7"/>
  <c r="C336" i="7"/>
  <c r="B336" i="7"/>
  <c r="A336" i="7"/>
  <c r="X335" i="7"/>
  <c r="W335" i="7"/>
  <c r="V335" i="7"/>
  <c r="U335" i="7"/>
  <c r="T335" i="7"/>
  <c r="S335" i="7"/>
  <c r="R335" i="7"/>
  <c r="Q335" i="7"/>
  <c r="P335" i="7"/>
  <c r="O335" i="7"/>
  <c r="N335" i="7"/>
  <c r="M335" i="7"/>
  <c r="L335" i="7"/>
  <c r="K335" i="7"/>
  <c r="J335" i="7"/>
  <c r="I335" i="7"/>
  <c r="H335" i="7"/>
  <c r="G335" i="7"/>
  <c r="F335" i="7"/>
  <c r="E335" i="7"/>
  <c r="D335" i="7"/>
  <c r="C335" i="7"/>
  <c r="B335" i="7"/>
  <c r="A335" i="7"/>
  <c r="X334" i="7"/>
  <c r="W334" i="7"/>
  <c r="V334" i="7"/>
  <c r="U334" i="7"/>
  <c r="T334" i="7"/>
  <c r="S334" i="7"/>
  <c r="R334" i="7"/>
  <c r="Q334" i="7"/>
  <c r="P334" i="7"/>
  <c r="O334" i="7"/>
  <c r="N334" i="7"/>
  <c r="M334" i="7"/>
  <c r="L334" i="7"/>
  <c r="K334" i="7"/>
  <c r="J334" i="7"/>
  <c r="I334" i="7"/>
  <c r="H334" i="7"/>
  <c r="G334" i="7"/>
  <c r="F334" i="7"/>
  <c r="E334" i="7"/>
  <c r="D334" i="7"/>
  <c r="C334" i="7"/>
  <c r="B334" i="7"/>
  <c r="A334" i="7"/>
  <c r="X333" i="7"/>
  <c r="W333" i="7"/>
  <c r="V333" i="7"/>
  <c r="U333" i="7"/>
  <c r="T333" i="7"/>
  <c r="S333" i="7"/>
  <c r="R333" i="7"/>
  <c r="Q333" i="7"/>
  <c r="P333" i="7"/>
  <c r="O333" i="7"/>
  <c r="N333" i="7"/>
  <c r="M333" i="7"/>
  <c r="L333" i="7"/>
  <c r="K333" i="7"/>
  <c r="J333" i="7"/>
  <c r="I333" i="7"/>
  <c r="H333" i="7"/>
  <c r="G333" i="7"/>
  <c r="F333" i="7"/>
  <c r="E333" i="7"/>
  <c r="D333" i="7"/>
  <c r="C333" i="7"/>
  <c r="B333" i="7"/>
  <c r="A333" i="7"/>
  <c r="X332" i="7"/>
  <c r="W332" i="7"/>
  <c r="V332" i="7"/>
  <c r="U332" i="7"/>
  <c r="T332" i="7"/>
  <c r="S332" i="7"/>
  <c r="R332" i="7"/>
  <c r="Q332" i="7"/>
  <c r="P332" i="7"/>
  <c r="O332" i="7"/>
  <c r="N332" i="7"/>
  <c r="M332" i="7"/>
  <c r="L332" i="7"/>
  <c r="K332" i="7"/>
  <c r="J332" i="7"/>
  <c r="I332" i="7"/>
  <c r="H332" i="7"/>
  <c r="G332" i="7"/>
  <c r="F332" i="7"/>
  <c r="E332" i="7"/>
  <c r="D332" i="7"/>
  <c r="C332" i="7"/>
  <c r="B332" i="7"/>
  <c r="A332" i="7"/>
  <c r="X331" i="7"/>
  <c r="W331" i="7"/>
  <c r="V331" i="7"/>
  <c r="U331" i="7"/>
  <c r="T331" i="7"/>
  <c r="S331" i="7"/>
  <c r="R331" i="7"/>
  <c r="Q331" i="7"/>
  <c r="P331" i="7"/>
  <c r="O331" i="7"/>
  <c r="N331" i="7"/>
  <c r="M331" i="7"/>
  <c r="L331" i="7"/>
  <c r="K331" i="7"/>
  <c r="J331" i="7"/>
  <c r="I331" i="7"/>
  <c r="H331" i="7"/>
  <c r="G331" i="7"/>
  <c r="F331" i="7"/>
  <c r="E331" i="7"/>
  <c r="D331" i="7"/>
  <c r="C331" i="7"/>
  <c r="B331" i="7"/>
  <c r="A331" i="7"/>
  <c r="X330" i="7"/>
  <c r="W330" i="7"/>
  <c r="V330" i="7"/>
  <c r="U330" i="7"/>
  <c r="T330" i="7"/>
  <c r="S330" i="7"/>
  <c r="R330" i="7"/>
  <c r="Q330" i="7"/>
  <c r="P330" i="7"/>
  <c r="O330" i="7"/>
  <c r="N330" i="7"/>
  <c r="M330" i="7"/>
  <c r="L330" i="7"/>
  <c r="K330" i="7"/>
  <c r="J330" i="7"/>
  <c r="I330" i="7"/>
  <c r="H330" i="7"/>
  <c r="G330" i="7"/>
  <c r="F330" i="7"/>
  <c r="E330" i="7"/>
  <c r="D330" i="7"/>
  <c r="C330" i="7"/>
  <c r="B330" i="7"/>
  <c r="A330" i="7"/>
  <c r="X329" i="7"/>
  <c r="W329" i="7"/>
  <c r="V329" i="7"/>
  <c r="U329" i="7"/>
  <c r="T329" i="7"/>
  <c r="S329" i="7"/>
  <c r="R329" i="7"/>
  <c r="Q329" i="7"/>
  <c r="P329" i="7"/>
  <c r="O329" i="7"/>
  <c r="N329" i="7"/>
  <c r="M329" i="7"/>
  <c r="L329" i="7"/>
  <c r="K329" i="7"/>
  <c r="J329" i="7"/>
  <c r="I329" i="7"/>
  <c r="H329" i="7"/>
  <c r="G329" i="7"/>
  <c r="F329" i="7"/>
  <c r="E329" i="7"/>
  <c r="D329" i="7"/>
  <c r="C329" i="7"/>
  <c r="B329" i="7"/>
  <c r="A329" i="7"/>
  <c r="X328" i="7"/>
  <c r="W328" i="7"/>
  <c r="V328" i="7"/>
  <c r="U328" i="7"/>
  <c r="T328" i="7"/>
  <c r="S328" i="7"/>
  <c r="R328" i="7"/>
  <c r="Q328" i="7"/>
  <c r="P328" i="7"/>
  <c r="O328" i="7"/>
  <c r="N328" i="7"/>
  <c r="M328" i="7"/>
  <c r="L328" i="7"/>
  <c r="K328" i="7"/>
  <c r="J328" i="7"/>
  <c r="I328" i="7"/>
  <c r="H328" i="7"/>
  <c r="G328" i="7"/>
  <c r="F328" i="7"/>
  <c r="E328" i="7"/>
  <c r="D328" i="7"/>
  <c r="C328" i="7"/>
  <c r="B328" i="7"/>
  <c r="A328" i="7"/>
  <c r="X327" i="7"/>
  <c r="W327" i="7"/>
  <c r="V327" i="7"/>
  <c r="U327" i="7"/>
  <c r="T327" i="7"/>
  <c r="S327" i="7"/>
  <c r="R327" i="7"/>
  <c r="Q327" i="7"/>
  <c r="P327" i="7"/>
  <c r="O327" i="7"/>
  <c r="N327" i="7"/>
  <c r="M327" i="7"/>
  <c r="L327" i="7"/>
  <c r="K327" i="7"/>
  <c r="J327" i="7"/>
  <c r="I327" i="7"/>
  <c r="H327" i="7"/>
  <c r="G327" i="7"/>
  <c r="F327" i="7"/>
  <c r="E327" i="7"/>
  <c r="D327" i="7"/>
  <c r="C327" i="7"/>
  <c r="B327" i="7"/>
  <c r="A327" i="7"/>
  <c r="X326" i="7"/>
  <c r="W326" i="7"/>
  <c r="V326" i="7"/>
  <c r="U326" i="7"/>
  <c r="T326" i="7"/>
  <c r="S326" i="7"/>
  <c r="R326" i="7"/>
  <c r="Q326" i="7"/>
  <c r="P326" i="7"/>
  <c r="O326" i="7"/>
  <c r="N326" i="7"/>
  <c r="M326" i="7"/>
  <c r="L326" i="7"/>
  <c r="K326" i="7"/>
  <c r="J326" i="7"/>
  <c r="I326" i="7"/>
  <c r="H326" i="7"/>
  <c r="G326" i="7"/>
  <c r="F326" i="7"/>
  <c r="E326" i="7"/>
  <c r="D326" i="7"/>
  <c r="C326" i="7"/>
  <c r="B326" i="7"/>
  <c r="A326" i="7"/>
  <c r="X325" i="7"/>
  <c r="W325" i="7"/>
  <c r="V325" i="7"/>
  <c r="U325" i="7"/>
  <c r="T325" i="7"/>
  <c r="S325" i="7"/>
  <c r="R325" i="7"/>
  <c r="Q325" i="7"/>
  <c r="P325" i="7"/>
  <c r="O325" i="7"/>
  <c r="N325" i="7"/>
  <c r="M325" i="7"/>
  <c r="L325" i="7"/>
  <c r="K325" i="7"/>
  <c r="J325" i="7"/>
  <c r="I325" i="7"/>
  <c r="H325" i="7"/>
  <c r="G325" i="7"/>
  <c r="F325" i="7"/>
  <c r="E325" i="7"/>
  <c r="D325" i="7"/>
  <c r="C325" i="7"/>
  <c r="B325" i="7"/>
  <c r="A325" i="7"/>
  <c r="X324" i="7"/>
  <c r="W324" i="7"/>
  <c r="V324" i="7"/>
  <c r="U324" i="7"/>
  <c r="T324" i="7"/>
  <c r="S324" i="7"/>
  <c r="R324" i="7"/>
  <c r="Q324" i="7"/>
  <c r="P324" i="7"/>
  <c r="O324" i="7"/>
  <c r="N324" i="7"/>
  <c r="M324" i="7"/>
  <c r="L324" i="7"/>
  <c r="K324" i="7"/>
  <c r="J324" i="7"/>
  <c r="I324" i="7"/>
  <c r="H324" i="7"/>
  <c r="G324" i="7"/>
  <c r="F324" i="7"/>
  <c r="E324" i="7"/>
  <c r="D324" i="7"/>
  <c r="C324" i="7"/>
  <c r="B324" i="7"/>
  <c r="A324" i="7"/>
  <c r="X323" i="7"/>
  <c r="W323" i="7"/>
  <c r="V323" i="7"/>
  <c r="U323" i="7"/>
  <c r="T323" i="7"/>
  <c r="S323" i="7"/>
  <c r="R323" i="7"/>
  <c r="Q323" i="7"/>
  <c r="P323" i="7"/>
  <c r="O323" i="7"/>
  <c r="N323" i="7"/>
  <c r="M323" i="7"/>
  <c r="L323" i="7"/>
  <c r="K323" i="7"/>
  <c r="J323" i="7"/>
  <c r="I323" i="7"/>
  <c r="H323" i="7"/>
  <c r="G323" i="7"/>
  <c r="F323" i="7"/>
  <c r="E323" i="7"/>
  <c r="D323" i="7"/>
  <c r="C323" i="7"/>
  <c r="B323" i="7"/>
  <c r="A323" i="7"/>
  <c r="X322" i="7"/>
  <c r="W322" i="7"/>
  <c r="V322" i="7"/>
  <c r="U322" i="7"/>
  <c r="T322" i="7"/>
  <c r="S322" i="7"/>
  <c r="R322" i="7"/>
  <c r="Q322" i="7"/>
  <c r="P322" i="7"/>
  <c r="O322" i="7"/>
  <c r="N322" i="7"/>
  <c r="M322" i="7"/>
  <c r="L322" i="7"/>
  <c r="K322" i="7"/>
  <c r="J322" i="7"/>
  <c r="I322" i="7"/>
  <c r="H322" i="7"/>
  <c r="G322" i="7"/>
  <c r="F322" i="7"/>
  <c r="E322" i="7"/>
  <c r="D322" i="7"/>
  <c r="C322" i="7"/>
  <c r="B322" i="7"/>
  <c r="A322" i="7"/>
  <c r="X321" i="7"/>
  <c r="W321" i="7"/>
  <c r="V321" i="7"/>
  <c r="U321" i="7"/>
  <c r="T321" i="7"/>
  <c r="S321" i="7"/>
  <c r="R321" i="7"/>
  <c r="Q321" i="7"/>
  <c r="P321" i="7"/>
  <c r="O321" i="7"/>
  <c r="N321" i="7"/>
  <c r="M321" i="7"/>
  <c r="L321" i="7"/>
  <c r="K321" i="7"/>
  <c r="J321" i="7"/>
  <c r="I321" i="7"/>
  <c r="H321" i="7"/>
  <c r="G321" i="7"/>
  <c r="F321" i="7"/>
  <c r="E321" i="7"/>
  <c r="D321" i="7"/>
  <c r="C321" i="7"/>
  <c r="B321" i="7"/>
  <c r="A321" i="7"/>
  <c r="X320" i="7"/>
  <c r="W320" i="7"/>
  <c r="V320" i="7"/>
  <c r="U320" i="7"/>
  <c r="T320" i="7"/>
  <c r="S320" i="7"/>
  <c r="R320" i="7"/>
  <c r="Q320" i="7"/>
  <c r="P320" i="7"/>
  <c r="O320" i="7"/>
  <c r="N320" i="7"/>
  <c r="M320" i="7"/>
  <c r="L320" i="7"/>
  <c r="K320" i="7"/>
  <c r="J320" i="7"/>
  <c r="I320" i="7"/>
  <c r="H320" i="7"/>
  <c r="G320" i="7"/>
  <c r="F320" i="7"/>
  <c r="E320" i="7"/>
  <c r="D320" i="7"/>
  <c r="C320" i="7"/>
  <c r="B320" i="7"/>
  <c r="A320" i="7"/>
  <c r="X319" i="7"/>
  <c r="W319" i="7"/>
  <c r="V319" i="7"/>
  <c r="U319" i="7"/>
  <c r="T319" i="7"/>
  <c r="S319" i="7"/>
  <c r="R319" i="7"/>
  <c r="Q319" i="7"/>
  <c r="P319" i="7"/>
  <c r="O319" i="7"/>
  <c r="N319" i="7"/>
  <c r="M319" i="7"/>
  <c r="L319" i="7"/>
  <c r="K319" i="7"/>
  <c r="J319" i="7"/>
  <c r="I319" i="7"/>
  <c r="H319" i="7"/>
  <c r="G319" i="7"/>
  <c r="F319" i="7"/>
  <c r="E319" i="7"/>
  <c r="D319" i="7"/>
  <c r="C319" i="7"/>
  <c r="B319" i="7"/>
  <c r="A319" i="7"/>
  <c r="X318" i="7"/>
  <c r="W318" i="7"/>
  <c r="V318" i="7"/>
  <c r="U318" i="7"/>
  <c r="T318" i="7"/>
  <c r="S318" i="7"/>
  <c r="R318" i="7"/>
  <c r="Q318" i="7"/>
  <c r="P318" i="7"/>
  <c r="O318" i="7"/>
  <c r="N318" i="7"/>
  <c r="M318" i="7"/>
  <c r="L318" i="7"/>
  <c r="K318" i="7"/>
  <c r="J318" i="7"/>
  <c r="I318" i="7"/>
  <c r="H318" i="7"/>
  <c r="G318" i="7"/>
  <c r="F318" i="7"/>
  <c r="E318" i="7"/>
  <c r="D318" i="7"/>
  <c r="C318" i="7"/>
  <c r="B318" i="7"/>
  <c r="A318" i="7"/>
  <c r="X317" i="7"/>
  <c r="W317" i="7"/>
  <c r="V317" i="7"/>
  <c r="U317" i="7"/>
  <c r="T317" i="7"/>
  <c r="S317" i="7"/>
  <c r="R317" i="7"/>
  <c r="Q317" i="7"/>
  <c r="P317" i="7"/>
  <c r="O317" i="7"/>
  <c r="N317" i="7"/>
  <c r="M317" i="7"/>
  <c r="L317" i="7"/>
  <c r="K317" i="7"/>
  <c r="J317" i="7"/>
  <c r="I317" i="7"/>
  <c r="H317" i="7"/>
  <c r="G317" i="7"/>
  <c r="F317" i="7"/>
  <c r="E317" i="7"/>
  <c r="D317" i="7"/>
  <c r="C317" i="7"/>
  <c r="B317" i="7"/>
  <c r="A317" i="7"/>
  <c r="X316" i="7"/>
  <c r="W316" i="7"/>
  <c r="V316" i="7"/>
  <c r="U316" i="7"/>
  <c r="T316" i="7"/>
  <c r="S316" i="7"/>
  <c r="R316" i="7"/>
  <c r="Q316" i="7"/>
  <c r="P316" i="7"/>
  <c r="O316" i="7"/>
  <c r="N316" i="7"/>
  <c r="M316" i="7"/>
  <c r="L316" i="7"/>
  <c r="K316" i="7"/>
  <c r="J316" i="7"/>
  <c r="I316" i="7"/>
  <c r="H316" i="7"/>
  <c r="G316" i="7"/>
  <c r="F316" i="7"/>
  <c r="E316" i="7"/>
  <c r="D316" i="7"/>
  <c r="C316" i="7"/>
  <c r="B316" i="7"/>
  <c r="A316" i="7"/>
  <c r="X315" i="7"/>
  <c r="W315" i="7"/>
  <c r="V315" i="7"/>
  <c r="U315" i="7"/>
  <c r="T315" i="7"/>
  <c r="S315" i="7"/>
  <c r="R315" i="7"/>
  <c r="Q315" i="7"/>
  <c r="P315" i="7"/>
  <c r="O315" i="7"/>
  <c r="N315" i="7"/>
  <c r="M315" i="7"/>
  <c r="L315" i="7"/>
  <c r="K315" i="7"/>
  <c r="J315" i="7"/>
  <c r="I315" i="7"/>
  <c r="H315" i="7"/>
  <c r="G315" i="7"/>
  <c r="F315" i="7"/>
  <c r="E315" i="7"/>
  <c r="D315" i="7"/>
  <c r="C315" i="7"/>
  <c r="B315" i="7"/>
  <c r="A315" i="7"/>
  <c r="X314" i="7"/>
  <c r="W314" i="7"/>
  <c r="V314" i="7"/>
  <c r="U314" i="7"/>
  <c r="T314" i="7"/>
  <c r="S314" i="7"/>
  <c r="R314" i="7"/>
  <c r="Q314" i="7"/>
  <c r="P314" i="7"/>
  <c r="O314" i="7"/>
  <c r="N314" i="7"/>
  <c r="M314" i="7"/>
  <c r="L314" i="7"/>
  <c r="K314" i="7"/>
  <c r="J314" i="7"/>
  <c r="I314" i="7"/>
  <c r="H314" i="7"/>
  <c r="G314" i="7"/>
  <c r="F314" i="7"/>
  <c r="E314" i="7"/>
  <c r="D314" i="7"/>
  <c r="C314" i="7"/>
  <c r="B314" i="7"/>
  <c r="A314" i="7"/>
  <c r="X313" i="7"/>
  <c r="W313" i="7"/>
  <c r="V313" i="7"/>
  <c r="U313" i="7"/>
  <c r="T313" i="7"/>
  <c r="S313" i="7"/>
  <c r="R313" i="7"/>
  <c r="Q313" i="7"/>
  <c r="P313" i="7"/>
  <c r="O313" i="7"/>
  <c r="N313" i="7"/>
  <c r="M313" i="7"/>
  <c r="L313" i="7"/>
  <c r="K313" i="7"/>
  <c r="J313" i="7"/>
  <c r="I313" i="7"/>
  <c r="H313" i="7"/>
  <c r="G313" i="7"/>
  <c r="F313" i="7"/>
  <c r="E313" i="7"/>
  <c r="D313" i="7"/>
  <c r="C313" i="7"/>
  <c r="B313" i="7"/>
  <c r="A313" i="7"/>
  <c r="X312" i="7"/>
  <c r="W312" i="7"/>
  <c r="V312" i="7"/>
  <c r="U312" i="7"/>
  <c r="T312" i="7"/>
  <c r="S312" i="7"/>
  <c r="R312" i="7"/>
  <c r="Q312" i="7"/>
  <c r="P312" i="7"/>
  <c r="O312" i="7"/>
  <c r="N312" i="7"/>
  <c r="M312" i="7"/>
  <c r="L312" i="7"/>
  <c r="K312" i="7"/>
  <c r="J312" i="7"/>
  <c r="I312" i="7"/>
  <c r="H312" i="7"/>
  <c r="G312" i="7"/>
  <c r="F312" i="7"/>
  <c r="E312" i="7"/>
  <c r="D312" i="7"/>
  <c r="C312" i="7"/>
  <c r="B312" i="7"/>
  <c r="A312" i="7"/>
  <c r="X311" i="7"/>
  <c r="W311" i="7"/>
  <c r="V311" i="7"/>
  <c r="U311" i="7"/>
  <c r="T311" i="7"/>
  <c r="S311" i="7"/>
  <c r="R311" i="7"/>
  <c r="Q311" i="7"/>
  <c r="P311" i="7"/>
  <c r="O311" i="7"/>
  <c r="N311" i="7"/>
  <c r="M311" i="7"/>
  <c r="L311" i="7"/>
  <c r="K311" i="7"/>
  <c r="J311" i="7"/>
  <c r="I311" i="7"/>
  <c r="H311" i="7"/>
  <c r="G311" i="7"/>
  <c r="F311" i="7"/>
  <c r="E311" i="7"/>
  <c r="D311" i="7"/>
  <c r="C311" i="7"/>
  <c r="B311" i="7"/>
  <c r="A311" i="7"/>
  <c r="X310" i="7"/>
  <c r="W310" i="7"/>
  <c r="V310" i="7"/>
  <c r="U310" i="7"/>
  <c r="T310" i="7"/>
  <c r="S310" i="7"/>
  <c r="R310" i="7"/>
  <c r="Q310" i="7"/>
  <c r="P310" i="7"/>
  <c r="O310" i="7"/>
  <c r="N310" i="7"/>
  <c r="M310" i="7"/>
  <c r="L310" i="7"/>
  <c r="K310" i="7"/>
  <c r="J310" i="7"/>
  <c r="I310" i="7"/>
  <c r="H310" i="7"/>
  <c r="G310" i="7"/>
  <c r="F310" i="7"/>
  <c r="E310" i="7"/>
  <c r="D310" i="7"/>
  <c r="C310" i="7"/>
  <c r="B310" i="7"/>
  <c r="A310" i="7"/>
  <c r="X309" i="7"/>
  <c r="W309" i="7"/>
  <c r="V309" i="7"/>
  <c r="U309" i="7"/>
  <c r="T309" i="7"/>
  <c r="S309" i="7"/>
  <c r="R309" i="7"/>
  <c r="Q309" i="7"/>
  <c r="P309" i="7"/>
  <c r="O309" i="7"/>
  <c r="N309" i="7"/>
  <c r="M309" i="7"/>
  <c r="L309" i="7"/>
  <c r="K309" i="7"/>
  <c r="J309" i="7"/>
  <c r="I309" i="7"/>
  <c r="H309" i="7"/>
  <c r="G309" i="7"/>
  <c r="F309" i="7"/>
  <c r="E309" i="7"/>
  <c r="D309" i="7"/>
  <c r="C309" i="7"/>
  <c r="B309" i="7"/>
  <c r="A309" i="7"/>
  <c r="X308" i="7"/>
  <c r="W308" i="7"/>
  <c r="V308" i="7"/>
  <c r="U308" i="7"/>
  <c r="T308" i="7"/>
  <c r="S308" i="7"/>
  <c r="R308" i="7"/>
  <c r="Q308" i="7"/>
  <c r="P308" i="7"/>
  <c r="O308" i="7"/>
  <c r="N308" i="7"/>
  <c r="M308" i="7"/>
  <c r="L308" i="7"/>
  <c r="K308" i="7"/>
  <c r="J308" i="7"/>
  <c r="I308" i="7"/>
  <c r="H308" i="7"/>
  <c r="G308" i="7"/>
  <c r="F308" i="7"/>
  <c r="E308" i="7"/>
  <c r="D308" i="7"/>
  <c r="C308" i="7"/>
  <c r="B308" i="7"/>
  <c r="A308" i="7"/>
  <c r="X307" i="7"/>
  <c r="W307" i="7"/>
  <c r="V307" i="7"/>
  <c r="U307" i="7"/>
  <c r="T307" i="7"/>
  <c r="S307" i="7"/>
  <c r="R307" i="7"/>
  <c r="Q307" i="7"/>
  <c r="P307" i="7"/>
  <c r="O307" i="7"/>
  <c r="N307" i="7"/>
  <c r="M307" i="7"/>
  <c r="L307" i="7"/>
  <c r="K307" i="7"/>
  <c r="J307" i="7"/>
  <c r="I307" i="7"/>
  <c r="H307" i="7"/>
  <c r="G307" i="7"/>
  <c r="F307" i="7"/>
  <c r="E307" i="7"/>
  <c r="D307" i="7"/>
  <c r="C307" i="7"/>
  <c r="B307" i="7"/>
  <c r="A307" i="7"/>
  <c r="X306" i="7"/>
  <c r="W306" i="7"/>
  <c r="V306" i="7"/>
  <c r="U306" i="7"/>
  <c r="T306" i="7"/>
  <c r="S306" i="7"/>
  <c r="R306" i="7"/>
  <c r="Q306" i="7"/>
  <c r="P306" i="7"/>
  <c r="O306" i="7"/>
  <c r="N306" i="7"/>
  <c r="M306" i="7"/>
  <c r="L306" i="7"/>
  <c r="K306" i="7"/>
  <c r="J306" i="7"/>
  <c r="I306" i="7"/>
  <c r="H306" i="7"/>
  <c r="G306" i="7"/>
  <c r="F306" i="7"/>
  <c r="E306" i="7"/>
  <c r="D306" i="7"/>
  <c r="C306" i="7"/>
  <c r="B306" i="7"/>
  <c r="A306" i="7"/>
  <c r="X305" i="7"/>
  <c r="W305" i="7"/>
  <c r="V305" i="7"/>
  <c r="U305" i="7"/>
  <c r="T305" i="7"/>
  <c r="S305" i="7"/>
  <c r="R305" i="7"/>
  <c r="Q305" i="7"/>
  <c r="P305" i="7"/>
  <c r="O305" i="7"/>
  <c r="N305" i="7"/>
  <c r="M305" i="7"/>
  <c r="L305" i="7"/>
  <c r="K305" i="7"/>
  <c r="J305" i="7"/>
  <c r="I305" i="7"/>
  <c r="H305" i="7"/>
  <c r="G305" i="7"/>
  <c r="F305" i="7"/>
  <c r="E305" i="7"/>
  <c r="D305" i="7"/>
  <c r="C305" i="7"/>
  <c r="B305" i="7"/>
  <c r="A305" i="7"/>
  <c r="X304" i="7"/>
  <c r="W304" i="7"/>
  <c r="V304" i="7"/>
  <c r="U304" i="7"/>
  <c r="T304" i="7"/>
  <c r="S304" i="7"/>
  <c r="R304" i="7"/>
  <c r="Q304" i="7"/>
  <c r="P304" i="7"/>
  <c r="O304" i="7"/>
  <c r="N304" i="7"/>
  <c r="M304" i="7"/>
  <c r="L304" i="7"/>
  <c r="K304" i="7"/>
  <c r="J304" i="7"/>
  <c r="I304" i="7"/>
  <c r="H304" i="7"/>
  <c r="G304" i="7"/>
  <c r="F304" i="7"/>
  <c r="E304" i="7"/>
  <c r="D304" i="7"/>
  <c r="C304" i="7"/>
  <c r="B304" i="7"/>
  <c r="A304" i="7"/>
  <c r="X303" i="7"/>
  <c r="W303" i="7"/>
  <c r="V303" i="7"/>
  <c r="U303" i="7"/>
  <c r="T303" i="7"/>
  <c r="S303" i="7"/>
  <c r="R303" i="7"/>
  <c r="Q303" i="7"/>
  <c r="P303" i="7"/>
  <c r="O303" i="7"/>
  <c r="N303" i="7"/>
  <c r="M303" i="7"/>
  <c r="L303" i="7"/>
  <c r="K303" i="7"/>
  <c r="J303" i="7"/>
  <c r="I303" i="7"/>
  <c r="H303" i="7"/>
  <c r="G303" i="7"/>
  <c r="F303" i="7"/>
  <c r="E303" i="7"/>
  <c r="D303" i="7"/>
  <c r="C303" i="7"/>
  <c r="B303" i="7"/>
  <c r="A303" i="7"/>
  <c r="X302" i="7"/>
  <c r="W302" i="7"/>
  <c r="V302" i="7"/>
  <c r="U302" i="7"/>
  <c r="T302" i="7"/>
  <c r="S302" i="7"/>
  <c r="R302" i="7"/>
  <c r="Q302" i="7"/>
  <c r="P302" i="7"/>
  <c r="O302" i="7"/>
  <c r="N302" i="7"/>
  <c r="M302" i="7"/>
  <c r="L302" i="7"/>
  <c r="K302" i="7"/>
  <c r="J302" i="7"/>
  <c r="I302" i="7"/>
  <c r="H302" i="7"/>
  <c r="G302" i="7"/>
  <c r="F302" i="7"/>
  <c r="E302" i="7"/>
  <c r="D302" i="7"/>
  <c r="C302" i="7"/>
  <c r="B302" i="7"/>
  <c r="A302" i="7"/>
  <c r="X301" i="7"/>
  <c r="W301" i="7"/>
  <c r="V301" i="7"/>
  <c r="U301" i="7"/>
  <c r="T301" i="7"/>
  <c r="S301" i="7"/>
  <c r="R301" i="7"/>
  <c r="Q301" i="7"/>
  <c r="P301" i="7"/>
  <c r="O301" i="7"/>
  <c r="N301" i="7"/>
  <c r="M301" i="7"/>
  <c r="L301" i="7"/>
  <c r="K301" i="7"/>
  <c r="J301" i="7"/>
  <c r="I301" i="7"/>
  <c r="H301" i="7"/>
  <c r="G301" i="7"/>
  <c r="F301" i="7"/>
  <c r="E301" i="7"/>
  <c r="D301" i="7"/>
  <c r="C301" i="7"/>
  <c r="B301" i="7"/>
  <c r="A301" i="7"/>
  <c r="X300" i="7"/>
  <c r="W300" i="7"/>
  <c r="V300" i="7"/>
  <c r="U300" i="7"/>
  <c r="T300" i="7"/>
  <c r="S300" i="7"/>
  <c r="R300" i="7"/>
  <c r="Q300" i="7"/>
  <c r="P300" i="7"/>
  <c r="O300" i="7"/>
  <c r="N300" i="7"/>
  <c r="M300" i="7"/>
  <c r="L300" i="7"/>
  <c r="K300" i="7"/>
  <c r="J300" i="7"/>
  <c r="I300" i="7"/>
  <c r="H300" i="7"/>
  <c r="G300" i="7"/>
  <c r="F300" i="7"/>
  <c r="E300" i="7"/>
  <c r="D300" i="7"/>
  <c r="C300" i="7"/>
  <c r="B300" i="7"/>
  <c r="A300" i="7"/>
  <c r="X299" i="7"/>
  <c r="W299" i="7"/>
  <c r="V299" i="7"/>
  <c r="U299" i="7"/>
  <c r="T299" i="7"/>
  <c r="S299" i="7"/>
  <c r="R299" i="7"/>
  <c r="Q299" i="7"/>
  <c r="P299" i="7"/>
  <c r="O299" i="7"/>
  <c r="N299" i="7"/>
  <c r="M299" i="7"/>
  <c r="L299" i="7"/>
  <c r="K299" i="7"/>
  <c r="J299" i="7"/>
  <c r="I299" i="7"/>
  <c r="H299" i="7"/>
  <c r="G299" i="7"/>
  <c r="F299" i="7"/>
  <c r="E299" i="7"/>
  <c r="D299" i="7"/>
  <c r="C299" i="7"/>
  <c r="B299" i="7"/>
  <c r="A299" i="7"/>
  <c r="X298" i="7"/>
  <c r="W298" i="7"/>
  <c r="V298" i="7"/>
  <c r="U298" i="7"/>
  <c r="T298" i="7"/>
  <c r="S298" i="7"/>
  <c r="R298" i="7"/>
  <c r="Q298" i="7"/>
  <c r="P298" i="7"/>
  <c r="O298" i="7"/>
  <c r="N298" i="7"/>
  <c r="M298" i="7"/>
  <c r="L298" i="7"/>
  <c r="K298" i="7"/>
  <c r="J298" i="7"/>
  <c r="I298" i="7"/>
  <c r="H298" i="7"/>
  <c r="G298" i="7"/>
  <c r="F298" i="7"/>
  <c r="E298" i="7"/>
  <c r="D298" i="7"/>
  <c r="C298" i="7"/>
  <c r="B298" i="7"/>
  <c r="A298" i="7"/>
  <c r="X297" i="7"/>
  <c r="W297" i="7"/>
  <c r="V297" i="7"/>
  <c r="U297" i="7"/>
  <c r="T297" i="7"/>
  <c r="S297" i="7"/>
  <c r="R297" i="7"/>
  <c r="Q297" i="7"/>
  <c r="P297" i="7"/>
  <c r="O297" i="7"/>
  <c r="N297" i="7"/>
  <c r="M297" i="7"/>
  <c r="L297" i="7"/>
  <c r="K297" i="7"/>
  <c r="J297" i="7"/>
  <c r="I297" i="7"/>
  <c r="H297" i="7"/>
  <c r="G297" i="7"/>
  <c r="F297" i="7"/>
  <c r="E297" i="7"/>
  <c r="D297" i="7"/>
  <c r="C297" i="7"/>
  <c r="B297" i="7"/>
  <c r="A297" i="7"/>
  <c r="X296" i="7"/>
  <c r="W296" i="7"/>
  <c r="V296" i="7"/>
  <c r="U296" i="7"/>
  <c r="T296" i="7"/>
  <c r="S296" i="7"/>
  <c r="R296" i="7"/>
  <c r="Q296" i="7"/>
  <c r="P296" i="7"/>
  <c r="O296" i="7"/>
  <c r="N296" i="7"/>
  <c r="M296" i="7"/>
  <c r="L296" i="7"/>
  <c r="K296" i="7"/>
  <c r="J296" i="7"/>
  <c r="I296" i="7"/>
  <c r="H296" i="7"/>
  <c r="G296" i="7"/>
  <c r="F296" i="7"/>
  <c r="E296" i="7"/>
  <c r="D296" i="7"/>
  <c r="C296" i="7"/>
  <c r="B296" i="7"/>
  <c r="A296" i="7"/>
  <c r="X295" i="7"/>
  <c r="W295" i="7"/>
  <c r="V295" i="7"/>
  <c r="U295" i="7"/>
  <c r="T295" i="7"/>
  <c r="S295" i="7"/>
  <c r="R295" i="7"/>
  <c r="Q295" i="7"/>
  <c r="P295" i="7"/>
  <c r="O295" i="7"/>
  <c r="N295" i="7"/>
  <c r="M295" i="7"/>
  <c r="L295" i="7"/>
  <c r="K295" i="7"/>
  <c r="J295" i="7"/>
  <c r="I295" i="7"/>
  <c r="H295" i="7"/>
  <c r="G295" i="7"/>
  <c r="F295" i="7"/>
  <c r="E295" i="7"/>
  <c r="D295" i="7"/>
  <c r="C295" i="7"/>
  <c r="B295" i="7"/>
  <c r="A295" i="7"/>
  <c r="X294" i="7"/>
  <c r="W294" i="7"/>
  <c r="V294" i="7"/>
  <c r="U294" i="7"/>
  <c r="T294" i="7"/>
  <c r="S294" i="7"/>
  <c r="R294" i="7"/>
  <c r="Q294" i="7"/>
  <c r="P294" i="7"/>
  <c r="O294" i="7"/>
  <c r="N294" i="7"/>
  <c r="M294" i="7"/>
  <c r="L294" i="7"/>
  <c r="K294" i="7"/>
  <c r="J294" i="7"/>
  <c r="I294" i="7"/>
  <c r="H294" i="7"/>
  <c r="G294" i="7"/>
  <c r="F294" i="7"/>
  <c r="E294" i="7"/>
  <c r="D294" i="7"/>
  <c r="C294" i="7"/>
  <c r="B294" i="7"/>
  <c r="A294" i="7"/>
  <c r="X293" i="7"/>
  <c r="W293" i="7"/>
  <c r="V293" i="7"/>
  <c r="U293" i="7"/>
  <c r="T293" i="7"/>
  <c r="S293" i="7"/>
  <c r="R293" i="7"/>
  <c r="Q293" i="7"/>
  <c r="P293" i="7"/>
  <c r="O293" i="7"/>
  <c r="N293" i="7"/>
  <c r="M293" i="7"/>
  <c r="L293" i="7"/>
  <c r="K293" i="7"/>
  <c r="J293" i="7"/>
  <c r="I293" i="7"/>
  <c r="H293" i="7"/>
  <c r="G293" i="7"/>
  <c r="F293" i="7"/>
  <c r="E293" i="7"/>
  <c r="D293" i="7"/>
  <c r="C293" i="7"/>
  <c r="B293" i="7"/>
  <c r="A293" i="7"/>
  <c r="X292" i="7"/>
  <c r="W292" i="7"/>
  <c r="V292" i="7"/>
  <c r="U292" i="7"/>
  <c r="T292" i="7"/>
  <c r="S292" i="7"/>
  <c r="R292" i="7"/>
  <c r="Q292" i="7"/>
  <c r="P292" i="7"/>
  <c r="O292" i="7"/>
  <c r="N292" i="7"/>
  <c r="M292" i="7"/>
  <c r="L292" i="7"/>
  <c r="K292" i="7"/>
  <c r="J292" i="7"/>
  <c r="I292" i="7"/>
  <c r="H292" i="7"/>
  <c r="G292" i="7"/>
  <c r="F292" i="7"/>
  <c r="E292" i="7"/>
  <c r="D292" i="7"/>
  <c r="C292" i="7"/>
  <c r="B292" i="7"/>
  <c r="A292" i="7"/>
  <c r="X291" i="7"/>
  <c r="W291" i="7"/>
  <c r="V291" i="7"/>
  <c r="U291" i="7"/>
  <c r="T291" i="7"/>
  <c r="S291" i="7"/>
  <c r="R291" i="7"/>
  <c r="Q291" i="7"/>
  <c r="P291" i="7"/>
  <c r="O291" i="7"/>
  <c r="N291" i="7"/>
  <c r="M291" i="7"/>
  <c r="L291" i="7"/>
  <c r="K291" i="7"/>
  <c r="J291" i="7"/>
  <c r="I291" i="7"/>
  <c r="H291" i="7"/>
  <c r="G291" i="7"/>
  <c r="F291" i="7"/>
  <c r="E291" i="7"/>
  <c r="D291" i="7"/>
  <c r="C291" i="7"/>
  <c r="B291" i="7"/>
  <c r="A291" i="7"/>
  <c r="X290" i="7"/>
  <c r="W290" i="7"/>
  <c r="V290" i="7"/>
  <c r="U290" i="7"/>
  <c r="T290" i="7"/>
  <c r="S290" i="7"/>
  <c r="R290" i="7"/>
  <c r="Q290" i="7"/>
  <c r="P290" i="7"/>
  <c r="O290" i="7"/>
  <c r="N290" i="7"/>
  <c r="M290" i="7"/>
  <c r="L290" i="7"/>
  <c r="K290" i="7"/>
  <c r="J290" i="7"/>
  <c r="I290" i="7"/>
  <c r="H290" i="7"/>
  <c r="G290" i="7"/>
  <c r="F290" i="7"/>
  <c r="E290" i="7"/>
  <c r="D290" i="7"/>
  <c r="C290" i="7"/>
  <c r="B290" i="7"/>
  <c r="A290" i="7"/>
  <c r="X289" i="7"/>
  <c r="W289" i="7"/>
  <c r="V289" i="7"/>
  <c r="U289" i="7"/>
  <c r="T289" i="7"/>
  <c r="S289" i="7"/>
  <c r="R289" i="7"/>
  <c r="Q289" i="7"/>
  <c r="P289" i="7"/>
  <c r="O289" i="7"/>
  <c r="N289" i="7"/>
  <c r="M289" i="7"/>
  <c r="L289" i="7"/>
  <c r="K289" i="7"/>
  <c r="J289" i="7"/>
  <c r="I289" i="7"/>
  <c r="H289" i="7"/>
  <c r="G289" i="7"/>
  <c r="F289" i="7"/>
  <c r="E289" i="7"/>
  <c r="D289" i="7"/>
  <c r="C289" i="7"/>
  <c r="B289" i="7"/>
  <c r="A289" i="7"/>
  <c r="X288" i="7"/>
  <c r="W288" i="7"/>
  <c r="V288" i="7"/>
  <c r="U288" i="7"/>
  <c r="T288" i="7"/>
  <c r="S288" i="7"/>
  <c r="R288" i="7"/>
  <c r="Q288" i="7"/>
  <c r="P288" i="7"/>
  <c r="O288" i="7"/>
  <c r="N288" i="7"/>
  <c r="M288" i="7"/>
  <c r="L288" i="7"/>
  <c r="K288" i="7"/>
  <c r="J288" i="7"/>
  <c r="I288" i="7"/>
  <c r="H288" i="7"/>
  <c r="G288" i="7"/>
  <c r="F288" i="7"/>
  <c r="E288" i="7"/>
  <c r="D288" i="7"/>
  <c r="C288" i="7"/>
  <c r="B288" i="7"/>
  <c r="A288" i="7"/>
  <c r="X287" i="7"/>
  <c r="W287" i="7"/>
  <c r="V287" i="7"/>
  <c r="U287" i="7"/>
  <c r="T287" i="7"/>
  <c r="S287" i="7"/>
  <c r="R287" i="7"/>
  <c r="Q287" i="7"/>
  <c r="P287" i="7"/>
  <c r="O287" i="7"/>
  <c r="N287" i="7"/>
  <c r="M287" i="7"/>
  <c r="L287" i="7"/>
  <c r="K287" i="7"/>
  <c r="J287" i="7"/>
  <c r="I287" i="7"/>
  <c r="H287" i="7"/>
  <c r="G287" i="7"/>
  <c r="F287" i="7"/>
  <c r="E287" i="7"/>
  <c r="D287" i="7"/>
  <c r="C287" i="7"/>
  <c r="B287" i="7"/>
  <c r="A287" i="7"/>
  <c r="X286" i="7"/>
  <c r="W286" i="7"/>
  <c r="V286" i="7"/>
  <c r="U286" i="7"/>
  <c r="T286" i="7"/>
  <c r="S286" i="7"/>
  <c r="R286" i="7"/>
  <c r="Q286" i="7"/>
  <c r="P286" i="7"/>
  <c r="O286" i="7"/>
  <c r="N286" i="7"/>
  <c r="M286" i="7"/>
  <c r="L286" i="7"/>
  <c r="K286" i="7"/>
  <c r="J286" i="7"/>
  <c r="I286" i="7"/>
  <c r="H286" i="7"/>
  <c r="G286" i="7"/>
  <c r="F286" i="7"/>
  <c r="E286" i="7"/>
  <c r="D286" i="7"/>
  <c r="C286" i="7"/>
  <c r="B286" i="7"/>
  <c r="A286" i="7"/>
  <c r="X285" i="7"/>
  <c r="W285" i="7"/>
  <c r="V285" i="7"/>
  <c r="U285" i="7"/>
  <c r="T285" i="7"/>
  <c r="S285" i="7"/>
  <c r="R285" i="7"/>
  <c r="Q285" i="7"/>
  <c r="P285" i="7"/>
  <c r="O285" i="7"/>
  <c r="N285" i="7"/>
  <c r="M285" i="7"/>
  <c r="L285" i="7"/>
  <c r="K285" i="7"/>
  <c r="J285" i="7"/>
  <c r="I285" i="7"/>
  <c r="H285" i="7"/>
  <c r="G285" i="7"/>
  <c r="F285" i="7"/>
  <c r="E285" i="7"/>
  <c r="D285" i="7"/>
  <c r="C285" i="7"/>
  <c r="B285" i="7"/>
  <c r="A285" i="7"/>
  <c r="X284" i="7"/>
  <c r="W284" i="7"/>
  <c r="V284" i="7"/>
  <c r="U284" i="7"/>
  <c r="T284" i="7"/>
  <c r="S284" i="7"/>
  <c r="R284" i="7"/>
  <c r="Q284" i="7"/>
  <c r="P284" i="7"/>
  <c r="O284" i="7"/>
  <c r="N284" i="7"/>
  <c r="M284" i="7"/>
  <c r="L284" i="7"/>
  <c r="K284" i="7"/>
  <c r="J284" i="7"/>
  <c r="I284" i="7"/>
  <c r="H284" i="7"/>
  <c r="G284" i="7"/>
  <c r="F284" i="7"/>
  <c r="E284" i="7"/>
  <c r="D284" i="7"/>
  <c r="C284" i="7"/>
  <c r="B284" i="7"/>
  <c r="A284" i="7"/>
  <c r="X283" i="7"/>
  <c r="W283" i="7"/>
  <c r="V283" i="7"/>
  <c r="U283" i="7"/>
  <c r="T283" i="7"/>
  <c r="S283" i="7"/>
  <c r="R283" i="7"/>
  <c r="Q283" i="7"/>
  <c r="P283" i="7"/>
  <c r="O283" i="7"/>
  <c r="N283" i="7"/>
  <c r="M283" i="7"/>
  <c r="L283" i="7"/>
  <c r="K283" i="7"/>
  <c r="J283" i="7"/>
  <c r="I283" i="7"/>
  <c r="H283" i="7"/>
  <c r="G283" i="7"/>
  <c r="F283" i="7"/>
  <c r="E283" i="7"/>
  <c r="D283" i="7"/>
  <c r="C283" i="7"/>
  <c r="B283" i="7"/>
  <c r="A283" i="7"/>
  <c r="X282" i="7"/>
  <c r="W282" i="7"/>
  <c r="V282" i="7"/>
  <c r="U282" i="7"/>
  <c r="T282" i="7"/>
  <c r="S282" i="7"/>
  <c r="R282" i="7"/>
  <c r="Q282" i="7"/>
  <c r="P282" i="7"/>
  <c r="O282" i="7"/>
  <c r="N282" i="7"/>
  <c r="M282" i="7"/>
  <c r="L282" i="7"/>
  <c r="K282" i="7"/>
  <c r="J282" i="7"/>
  <c r="I282" i="7"/>
  <c r="H282" i="7"/>
  <c r="G282" i="7"/>
  <c r="F282" i="7"/>
  <c r="E282" i="7"/>
  <c r="D282" i="7"/>
  <c r="C282" i="7"/>
  <c r="B282" i="7"/>
  <c r="A282" i="7"/>
  <c r="X281" i="7"/>
  <c r="W281" i="7"/>
  <c r="V281" i="7"/>
  <c r="U281" i="7"/>
  <c r="T281" i="7"/>
  <c r="S281" i="7"/>
  <c r="R281" i="7"/>
  <c r="Q281" i="7"/>
  <c r="P281" i="7"/>
  <c r="O281" i="7"/>
  <c r="N281" i="7"/>
  <c r="M281" i="7"/>
  <c r="L281" i="7"/>
  <c r="K281" i="7"/>
  <c r="J281" i="7"/>
  <c r="I281" i="7"/>
  <c r="H281" i="7"/>
  <c r="G281" i="7"/>
  <c r="F281" i="7"/>
  <c r="E281" i="7"/>
  <c r="D281" i="7"/>
  <c r="C281" i="7"/>
  <c r="B281" i="7"/>
  <c r="A281" i="7"/>
  <c r="X280" i="7"/>
  <c r="W280" i="7"/>
  <c r="V280" i="7"/>
  <c r="U280" i="7"/>
  <c r="T280" i="7"/>
  <c r="S280" i="7"/>
  <c r="R280" i="7"/>
  <c r="Q280" i="7"/>
  <c r="P280" i="7"/>
  <c r="O280" i="7"/>
  <c r="N280" i="7"/>
  <c r="M280" i="7"/>
  <c r="L280" i="7"/>
  <c r="K280" i="7"/>
  <c r="J280" i="7"/>
  <c r="I280" i="7"/>
  <c r="H280" i="7"/>
  <c r="G280" i="7"/>
  <c r="F280" i="7"/>
  <c r="E280" i="7"/>
  <c r="D280" i="7"/>
  <c r="C280" i="7"/>
  <c r="B280" i="7"/>
  <c r="A280" i="7"/>
  <c r="X279" i="7"/>
  <c r="W279" i="7"/>
  <c r="V279" i="7"/>
  <c r="U279" i="7"/>
  <c r="T279" i="7"/>
  <c r="S279" i="7"/>
  <c r="R279" i="7"/>
  <c r="Q279" i="7"/>
  <c r="P279" i="7"/>
  <c r="O279" i="7"/>
  <c r="N279" i="7"/>
  <c r="M279" i="7"/>
  <c r="L279" i="7"/>
  <c r="K279" i="7"/>
  <c r="J279" i="7"/>
  <c r="I279" i="7"/>
  <c r="H279" i="7"/>
  <c r="G279" i="7"/>
  <c r="F279" i="7"/>
  <c r="E279" i="7"/>
  <c r="D279" i="7"/>
  <c r="C279" i="7"/>
  <c r="B279" i="7"/>
  <c r="A279" i="7"/>
  <c r="X278" i="7"/>
  <c r="W278" i="7"/>
  <c r="V278" i="7"/>
  <c r="U278" i="7"/>
  <c r="T278" i="7"/>
  <c r="S278" i="7"/>
  <c r="R278" i="7"/>
  <c r="Q278" i="7"/>
  <c r="P278" i="7"/>
  <c r="O278" i="7"/>
  <c r="N278" i="7"/>
  <c r="M278" i="7"/>
  <c r="L278" i="7"/>
  <c r="K278" i="7"/>
  <c r="J278" i="7"/>
  <c r="I278" i="7"/>
  <c r="H278" i="7"/>
  <c r="G278" i="7"/>
  <c r="F278" i="7"/>
  <c r="E278" i="7"/>
  <c r="D278" i="7"/>
  <c r="C278" i="7"/>
  <c r="B278" i="7"/>
  <c r="A278" i="7"/>
  <c r="X277" i="7"/>
  <c r="W277" i="7"/>
  <c r="V277" i="7"/>
  <c r="U277" i="7"/>
  <c r="T277" i="7"/>
  <c r="S277" i="7"/>
  <c r="R277" i="7"/>
  <c r="Q277" i="7"/>
  <c r="P277" i="7"/>
  <c r="O277" i="7"/>
  <c r="N277" i="7"/>
  <c r="M277" i="7"/>
  <c r="L277" i="7"/>
  <c r="K277" i="7"/>
  <c r="J277" i="7"/>
  <c r="I277" i="7"/>
  <c r="H277" i="7"/>
  <c r="G277" i="7"/>
  <c r="F277" i="7"/>
  <c r="E277" i="7"/>
  <c r="D277" i="7"/>
  <c r="C277" i="7"/>
  <c r="B277" i="7"/>
  <c r="A277" i="7"/>
  <c r="X276" i="7"/>
  <c r="W276" i="7"/>
  <c r="V276" i="7"/>
  <c r="U276" i="7"/>
  <c r="T276" i="7"/>
  <c r="S276" i="7"/>
  <c r="R276" i="7"/>
  <c r="Q276" i="7"/>
  <c r="P276" i="7"/>
  <c r="O276" i="7"/>
  <c r="N276" i="7"/>
  <c r="M276" i="7"/>
  <c r="L276" i="7"/>
  <c r="K276" i="7"/>
  <c r="J276" i="7"/>
  <c r="I276" i="7"/>
  <c r="H276" i="7"/>
  <c r="G276" i="7"/>
  <c r="F276" i="7"/>
  <c r="E276" i="7"/>
  <c r="D276" i="7"/>
  <c r="C276" i="7"/>
  <c r="B276" i="7"/>
  <c r="A276" i="7"/>
  <c r="X275" i="7"/>
  <c r="W275" i="7"/>
  <c r="V275" i="7"/>
  <c r="U275" i="7"/>
  <c r="T275" i="7"/>
  <c r="S275" i="7"/>
  <c r="R275" i="7"/>
  <c r="Q275" i="7"/>
  <c r="P275" i="7"/>
  <c r="O275" i="7"/>
  <c r="N275" i="7"/>
  <c r="M275" i="7"/>
  <c r="L275" i="7"/>
  <c r="K275" i="7"/>
  <c r="J275" i="7"/>
  <c r="I275" i="7"/>
  <c r="H275" i="7"/>
  <c r="G275" i="7"/>
  <c r="F275" i="7"/>
  <c r="E275" i="7"/>
  <c r="D275" i="7"/>
  <c r="C275" i="7"/>
  <c r="B275" i="7"/>
  <c r="A275" i="7"/>
  <c r="X274" i="7"/>
  <c r="W274" i="7"/>
  <c r="V274" i="7"/>
  <c r="U274" i="7"/>
  <c r="T274" i="7"/>
  <c r="S274" i="7"/>
  <c r="R274" i="7"/>
  <c r="Q274" i="7"/>
  <c r="P274" i="7"/>
  <c r="O274" i="7"/>
  <c r="N274" i="7"/>
  <c r="M274" i="7"/>
  <c r="L274" i="7"/>
  <c r="K274" i="7"/>
  <c r="J274" i="7"/>
  <c r="I274" i="7"/>
  <c r="H274" i="7"/>
  <c r="G274" i="7"/>
  <c r="F274" i="7"/>
  <c r="E274" i="7"/>
  <c r="D274" i="7"/>
  <c r="C274" i="7"/>
  <c r="B274" i="7"/>
  <c r="A274" i="7"/>
  <c r="X273" i="7"/>
  <c r="W273" i="7"/>
  <c r="V273" i="7"/>
  <c r="U273" i="7"/>
  <c r="T273" i="7"/>
  <c r="S273" i="7"/>
  <c r="R273" i="7"/>
  <c r="Q273" i="7"/>
  <c r="P273" i="7"/>
  <c r="O273" i="7"/>
  <c r="N273" i="7"/>
  <c r="M273" i="7"/>
  <c r="L273" i="7"/>
  <c r="K273" i="7"/>
  <c r="J273" i="7"/>
  <c r="I273" i="7"/>
  <c r="H273" i="7"/>
  <c r="G273" i="7"/>
  <c r="F273" i="7"/>
  <c r="E273" i="7"/>
  <c r="D273" i="7"/>
  <c r="C273" i="7"/>
  <c r="B273" i="7"/>
  <c r="A273" i="7"/>
  <c r="X272" i="7"/>
  <c r="W272" i="7"/>
  <c r="V272" i="7"/>
  <c r="U272" i="7"/>
  <c r="T272" i="7"/>
  <c r="S272" i="7"/>
  <c r="R272" i="7"/>
  <c r="Q272" i="7"/>
  <c r="P272" i="7"/>
  <c r="O272" i="7"/>
  <c r="N272" i="7"/>
  <c r="M272" i="7"/>
  <c r="L272" i="7"/>
  <c r="K272" i="7"/>
  <c r="J272" i="7"/>
  <c r="I272" i="7"/>
  <c r="H272" i="7"/>
  <c r="G272" i="7"/>
  <c r="F272" i="7"/>
  <c r="E272" i="7"/>
  <c r="D272" i="7"/>
  <c r="C272" i="7"/>
  <c r="B272" i="7"/>
  <c r="A272" i="7"/>
  <c r="X271" i="7"/>
  <c r="W271" i="7"/>
  <c r="V271" i="7"/>
  <c r="U271" i="7"/>
  <c r="T271" i="7"/>
  <c r="S271" i="7"/>
  <c r="R271" i="7"/>
  <c r="Q271" i="7"/>
  <c r="P271" i="7"/>
  <c r="O271" i="7"/>
  <c r="N271" i="7"/>
  <c r="M271" i="7"/>
  <c r="L271" i="7"/>
  <c r="K271" i="7"/>
  <c r="J271" i="7"/>
  <c r="I271" i="7"/>
  <c r="H271" i="7"/>
  <c r="G271" i="7"/>
  <c r="F271" i="7"/>
  <c r="E271" i="7"/>
  <c r="D271" i="7"/>
  <c r="C271" i="7"/>
  <c r="B271" i="7"/>
  <c r="A271" i="7"/>
  <c r="X270" i="7"/>
  <c r="W270" i="7"/>
  <c r="V270" i="7"/>
  <c r="U270" i="7"/>
  <c r="T270" i="7"/>
  <c r="S270" i="7"/>
  <c r="R270" i="7"/>
  <c r="Q270" i="7"/>
  <c r="P270" i="7"/>
  <c r="O270" i="7"/>
  <c r="N270" i="7"/>
  <c r="M270" i="7"/>
  <c r="L270" i="7"/>
  <c r="K270" i="7"/>
  <c r="J270" i="7"/>
  <c r="I270" i="7"/>
  <c r="H270" i="7"/>
  <c r="G270" i="7"/>
  <c r="F270" i="7"/>
  <c r="E270" i="7"/>
  <c r="D270" i="7"/>
  <c r="C270" i="7"/>
  <c r="B270" i="7"/>
  <c r="A270" i="7"/>
  <c r="X269" i="7"/>
  <c r="W269" i="7"/>
  <c r="V269" i="7"/>
  <c r="U269" i="7"/>
  <c r="T269" i="7"/>
  <c r="S269" i="7"/>
  <c r="R269" i="7"/>
  <c r="Q269" i="7"/>
  <c r="P269" i="7"/>
  <c r="O269" i="7"/>
  <c r="N269" i="7"/>
  <c r="M269" i="7"/>
  <c r="L269" i="7"/>
  <c r="K269" i="7"/>
  <c r="J269" i="7"/>
  <c r="I269" i="7"/>
  <c r="H269" i="7"/>
  <c r="G269" i="7"/>
  <c r="F269" i="7"/>
  <c r="E269" i="7"/>
  <c r="D269" i="7"/>
  <c r="C269" i="7"/>
  <c r="B269" i="7"/>
  <c r="A269" i="7"/>
  <c r="X268" i="7"/>
  <c r="W268" i="7"/>
  <c r="V268" i="7"/>
  <c r="U268" i="7"/>
  <c r="T268" i="7"/>
  <c r="S268" i="7"/>
  <c r="R268" i="7"/>
  <c r="Q268" i="7"/>
  <c r="P268" i="7"/>
  <c r="O268" i="7"/>
  <c r="N268" i="7"/>
  <c r="M268" i="7"/>
  <c r="L268" i="7"/>
  <c r="K268" i="7"/>
  <c r="J268" i="7"/>
  <c r="I268" i="7"/>
  <c r="H268" i="7"/>
  <c r="G268" i="7"/>
  <c r="F268" i="7"/>
  <c r="E268" i="7"/>
  <c r="D268" i="7"/>
  <c r="C268" i="7"/>
  <c r="B268" i="7"/>
  <c r="A268" i="7"/>
  <c r="X267" i="7"/>
  <c r="W267" i="7"/>
  <c r="V267" i="7"/>
  <c r="U267" i="7"/>
  <c r="T267" i="7"/>
  <c r="S267" i="7"/>
  <c r="R267" i="7"/>
  <c r="Q267" i="7"/>
  <c r="P267" i="7"/>
  <c r="O267" i="7"/>
  <c r="N267" i="7"/>
  <c r="M267" i="7"/>
  <c r="L267" i="7"/>
  <c r="K267" i="7"/>
  <c r="J267" i="7"/>
  <c r="I267" i="7"/>
  <c r="H267" i="7"/>
  <c r="G267" i="7"/>
  <c r="F267" i="7"/>
  <c r="E267" i="7"/>
  <c r="D267" i="7"/>
  <c r="C267" i="7"/>
  <c r="B267" i="7"/>
  <c r="A267" i="7"/>
  <c r="X266" i="7"/>
  <c r="W266" i="7"/>
  <c r="V266" i="7"/>
  <c r="U266" i="7"/>
  <c r="T266" i="7"/>
  <c r="S266" i="7"/>
  <c r="R266" i="7"/>
  <c r="Q266" i="7"/>
  <c r="P266" i="7"/>
  <c r="O266" i="7"/>
  <c r="N266" i="7"/>
  <c r="M266" i="7"/>
  <c r="L266" i="7"/>
  <c r="K266" i="7"/>
  <c r="J266" i="7"/>
  <c r="I266" i="7"/>
  <c r="H266" i="7"/>
  <c r="G266" i="7"/>
  <c r="F266" i="7"/>
  <c r="E266" i="7"/>
  <c r="D266" i="7"/>
  <c r="C266" i="7"/>
  <c r="B266" i="7"/>
  <c r="A266" i="7"/>
  <c r="X265" i="7"/>
  <c r="W265" i="7"/>
  <c r="V265" i="7"/>
  <c r="U265" i="7"/>
  <c r="T265" i="7"/>
  <c r="S265" i="7"/>
  <c r="R265" i="7"/>
  <c r="Q265" i="7"/>
  <c r="P265" i="7"/>
  <c r="O265" i="7"/>
  <c r="N265" i="7"/>
  <c r="M265" i="7"/>
  <c r="L265" i="7"/>
  <c r="K265" i="7"/>
  <c r="J265" i="7"/>
  <c r="I265" i="7"/>
  <c r="H265" i="7"/>
  <c r="G265" i="7"/>
  <c r="F265" i="7"/>
  <c r="E265" i="7"/>
  <c r="D265" i="7"/>
  <c r="C265" i="7"/>
  <c r="B265" i="7"/>
  <c r="A265" i="7"/>
  <c r="X264" i="7"/>
  <c r="W264" i="7"/>
  <c r="V264" i="7"/>
  <c r="U264" i="7"/>
  <c r="T264" i="7"/>
  <c r="S264" i="7"/>
  <c r="R264" i="7"/>
  <c r="Q264" i="7"/>
  <c r="P264" i="7"/>
  <c r="O264" i="7"/>
  <c r="N264" i="7"/>
  <c r="M264" i="7"/>
  <c r="L264" i="7"/>
  <c r="K264" i="7"/>
  <c r="J264" i="7"/>
  <c r="I264" i="7"/>
  <c r="H264" i="7"/>
  <c r="G264" i="7"/>
  <c r="F264" i="7"/>
  <c r="E264" i="7"/>
  <c r="D264" i="7"/>
  <c r="C264" i="7"/>
  <c r="B264" i="7"/>
  <c r="A264" i="7"/>
  <c r="X263" i="7"/>
  <c r="W263" i="7"/>
  <c r="V263" i="7"/>
  <c r="U263" i="7"/>
  <c r="T263" i="7"/>
  <c r="S263" i="7"/>
  <c r="R263" i="7"/>
  <c r="Q263" i="7"/>
  <c r="P263" i="7"/>
  <c r="O263" i="7"/>
  <c r="N263" i="7"/>
  <c r="M263" i="7"/>
  <c r="L263" i="7"/>
  <c r="K263" i="7"/>
  <c r="J263" i="7"/>
  <c r="I263" i="7"/>
  <c r="H263" i="7"/>
  <c r="G263" i="7"/>
  <c r="F263" i="7"/>
  <c r="E263" i="7"/>
  <c r="D263" i="7"/>
  <c r="C263" i="7"/>
  <c r="B263" i="7"/>
  <c r="A263" i="7"/>
  <c r="X262" i="7"/>
  <c r="W262" i="7"/>
  <c r="V262" i="7"/>
  <c r="U262" i="7"/>
  <c r="T262" i="7"/>
  <c r="S262" i="7"/>
  <c r="R262" i="7"/>
  <c r="Q262" i="7"/>
  <c r="P262" i="7"/>
  <c r="O262" i="7"/>
  <c r="N262" i="7"/>
  <c r="M262" i="7"/>
  <c r="L262" i="7"/>
  <c r="K262" i="7"/>
  <c r="J262" i="7"/>
  <c r="I262" i="7"/>
  <c r="H262" i="7"/>
  <c r="G262" i="7"/>
  <c r="F262" i="7"/>
  <c r="E262" i="7"/>
  <c r="D262" i="7"/>
  <c r="C262" i="7"/>
  <c r="B262" i="7"/>
  <c r="A262" i="7"/>
  <c r="X261" i="7"/>
  <c r="W261" i="7"/>
  <c r="V261" i="7"/>
  <c r="U261" i="7"/>
  <c r="T261" i="7"/>
  <c r="S261" i="7"/>
  <c r="R261" i="7"/>
  <c r="Q261" i="7"/>
  <c r="P261" i="7"/>
  <c r="O261" i="7"/>
  <c r="N261" i="7"/>
  <c r="M261" i="7"/>
  <c r="L261" i="7"/>
  <c r="K261" i="7"/>
  <c r="J261" i="7"/>
  <c r="I261" i="7"/>
  <c r="H261" i="7"/>
  <c r="G261" i="7"/>
  <c r="F261" i="7"/>
  <c r="E261" i="7"/>
  <c r="D261" i="7"/>
  <c r="C261" i="7"/>
  <c r="B261" i="7"/>
  <c r="A261" i="7"/>
  <c r="X260" i="7"/>
  <c r="W260" i="7"/>
  <c r="V260" i="7"/>
  <c r="U260" i="7"/>
  <c r="T260" i="7"/>
  <c r="S260" i="7"/>
  <c r="R260" i="7"/>
  <c r="Q260" i="7"/>
  <c r="P260" i="7"/>
  <c r="O260" i="7"/>
  <c r="N260" i="7"/>
  <c r="M260" i="7"/>
  <c r="L260" i="7"/>
  <c r="K260" i="7"/>
  <c r="J260" i="7"/>
  <c r="I260" i="7"/>
  <c r="H260" i="7"/>
  <c r="G260" i="7"/>
  <c r="F260" i="7"/>
  <c r="E260" i="7"/>
  <c r="D260" i="7"/>
  <c r="C260" i="7"/>
  <c r="B260" i="7"/>
  <c r="A260" i="7"/>
  <c r="X259" i="7"/>
  <c r="W259" i="7"/>
  <c r="V259" i="7"/>
  <c r="U259" i="7"/>
  <c r="T259" i="7"/>
  <c r="S259" i="7"/>
  <c r="R259" i="7"/>
  <c r="Q259" i="7"/>
  <c r="P259" i="7"/>
  <c r="O259" i="7"/>
  <c r="N259" i="7"/>
  <c r="M259" i="7"/>
  <c r="L259" i="7"/>
  <c r="K259" i="7"/>
  <c r="J259" i="7"/>
  <c r="I259" i="7"/>
  <c r="H259" i="7"/>
  <c r="G259" i="7"/>
  <c r="F259" i="7"/>
  <c r="E259" i="7"/>
  <c r="D259" i="7"/>
  <c r="C259" i="7"/>
  <c r="B259" i="7"/>
  <c r="A259" i="7"/>
  <c r="X258" i="7"/>
  <c r="W258" i="7"/>
  <c r="V258" i="7"/>
  <c r="U258" i="7"/>
  <c r="T258" i="7"/>
  <c r="S258" i="7"/>
  <c r="R258" i="7"/>
  <c r="Q258" i="7"/>
  <c r="P258" i="7"/>
  <c r="O258" i="7"/>
  <c r="N258" i="7"/>
  <c r="M258" i="7"/>
  <c r="L258" i="7"/>
  <c r="K258" i="7"/>
  <c r="J258" i="7"/>
  <c r="I258" i="7"/>
  <c r="H258" i="7"/>
  <c r="G258" i="7"/>
  <c r="F258" i="7"/>
  <c r="E258" i="7"/>
  <c r="D258" i="7"/>
  <c r="C258" i="7"/>
  <c r="B258" i="7"/>
  <c r="A258" i="7"/>
  <c r="X257" i="7"/>
  <c r="W257" i="7"/>
  <c r="V257" i="7"/>
  <c r="U257" i="7"/>
  <c r="T257" i="7"/>
  <c r="S257" i="7"/>
  <c r="R257" i="7"/>
  <c r="Q257" i="7"/>
  <c r="P257" i="7"/>
  <c r="O257" i="7"/>
  <c r="N257" i="7"/>
  <c r="M257" i="7"/>
  <c r="L257" i="7"/>
  <c r="K257" i="7"/>
  <c r="J257" i="7"/>
  <c r="I257" i="7"/>
  <c r="H257" i="7"/>
  <c r="G257" i="7"/>
  <c r="F257" i="7"/>
  <c r="E257" i="7"/>
  <c r="D257" i="7"/>
  <c r="C257" i="7"/>
  <c r="B257" i="7"/>
  <c r="A257" i="7"/>
  <c r="X256" i="7"/>
  <c r="W256" i="7"/>
  <c r="V256" i="7"/>
  <c r="U256" i="7"/>
  <c r="T256" i="7"/>
  <c r="S256" i="7"/>
  <c r="R256" i="7"/>
  <c r="Q256" i="7"/>
  <c r="P256" i="7"/>
  <c r="O256" i="7"/>
  <c r="N256" i="7"/>
  <c r="M256" i="7"/>
  <c r="L256" i="7"/>
  <c r="K256" i="7"/>
  <c r="J256" i="7"/>
  <c r="I256" i="7"/>
  <c r="H256" i="7"/>
  <c r="G256" i="7"/>
  <c r="F256" i="7"/>
  <c r="E256" i="7"/>
  <c r="D256" i="7"/>
  <c r="C256" i="7"/>
  <c r="B256" i="7"/>
  <c r="A256" i="7"/>
  <c r="X255" i="7"/>
  <c r="W255" i="7"/>
  <c r="V255" i="7"/>
  <c r="U255" i="7"/>
  <c r="T255" i="7"/>
  <c r="S255" i="7"/>
  <c r="R255" i="7"/>
  <c r="Q255" i="7"/>
  <c r="P255" i="7"/>
  <c r="O255" i="7"/>
  <c r="N255" i="7"/>
  <c r="M255" i="7"/>
  <c r="L255" i="7"/>
  <c r="K255" i="7"/>
  <c r="J255" i="7"/>
  <c r="I255" i="7"/>
  <c r="H255" i="7"/>
  <c r="G255" i="7"/>
  <c r="F255" i="7"/>
  <c r="E255" i="7"/>
  <c r="D255" i="7"/>
  <c r="C255" i="7"/>
  <c r="B255" i="7"/>
  <c r="A255" i="7"/>
  <c r="X254" i="7"/>
  <c r="W254" i="7"/>
  <c r="V254" i="7"/>
  <c r="U254" i="7"/>
  <c r="T254" i="7"/>
  <c r="S254" i="7"/>
  <c r="R254" i="7"/>
  <c r="Q254" i="7"/>
  <c r="P254" i="7"/>
  <c r="O254" i="7"/>
  <c r="N254" i="7"/>
  <c r="M254" i="7"/>
  <c r="L254" i="7"/>
  <c r="K254" i="7"/>
  <c r="J254" i="7"/>
  <c r="I254" i="7"/>
  <c r="H254" i="7"/>
  <c r="G254" i="7"/>
  <c r="F254" i="7"/>
  <c r="E254" i="7"/>
  <c r="D254" i="7"/>
  <c r="C254" i="7"/>
  <c r="B254" i="7"/>
  <c r="A254" i="7"/>
  <c r="X253" i="7"/>
  <c r="W253" i="7"/>
  <c r="V253" i="7"/>
  <c r="U253" i="7"/>
  <c r="T253" i="7"/>
  <c r="S253" i="7"/>
  <c r="R253" i="7"/>
  <c r="Q253" i="7"/>
  <c r="P253" i="7"/>
  <c r="O253" i="7"/>
  <c r="N253" i="7"/>
  <c r="M253" i="7"/>
  <c r="L253" i="7"/>
  <c r="K253" i="7"/>
  <c r="J253" i="7"/>
  <c r="I253" i="7"/>
  <c r="H253" i="7"/>
  <c r="G253" i="7"/>
  <c r="F253" i="7"/>
  <c r="E253" i="7"/>
  <c r="D253" i="7"/>
  <c r="C253" i="7"/>
  <c r="B253" i="7"/>
  <c r="A253" i="7"/>
  <c r="X252" i="7"/>
  <c r="W252" i="7"/>
  <c r="V252" i="7"/>
  <c r="U252" i="7"/>
  <c r="T252" i="7"/>
  <c r="S252" i="7"/>
  <c r="R252" i="7"/>
  <c r="Q252" i="7"/>
  <c r="P252" i="7"/>
  <c r="O252" i="7"/>
  <c r="N252" i="7"/>
  <c r="M252" i="7"/>
  <c r="L252" i="7"/>
  <c r="K252" i="7"/>
  <c r="J252" i="7"/>
  <c r="I252" i="7"/>
  <c r="H252" i="7"/>
  <c r="G252" i="7"/>
  <c r="F252" i="7"/>
  <c r="E252" i="7"/>
  <c r="D252" i="7"/>
  <c r="C252" i="7"/>
  <c r="B252" i="7"/>
  <c r="A252" i="7"/>
  <c r="X251" i="7"/>
  <c r="W251" i="7"/>
  <c r="V251" i="7"/>
  <c r="U251" i="7"/>
  <c r="T251" i="7"/>
  <c r="S251" i="7"/>
  <c r="R251" i="7"/>
  <c r="Q251" i="7"/>
  <c r="P251" i="7"/>
  <c r="O251" i="7"/>
  <c r="N251" i="7"/>
  <c r="M251" i="7"/>
  <c r="L251" i="7"/>
  <c r="K251" i="7"/>
  <c r="J251" i="7"/>
  <c r="I251" i="7"/>
  <c r="H251" i="7"/>
  <c r="G251" i="7"/>
  <c r="F251" i="7"/>
  <c r="E251" i="7"/>
  <c r="D251" i="7"/>
  <c r="C251" i="7"/>
  <c r="B251" i="7"/>
  <c r="A251" i="7"/>
  <c r="X250" i="7"/>
  <c r="W250" i="7"/>
  <c r="V250" i="7"/>
  <c r="U250" i="7"/>
  <c r="T250" i="7"/>
  <c r="S250" i="7"/>
  <c r="R250" i="7"/>
  <c r="Q250" i="7"/>
  <c r="P250" i="7"/>
  <c r="O250" i="7"/>
  <c r="N250" i="7"/>
  <c r="M250" i="7"/>
  <c r="L250" i="7"/>
  <c r="K250" i="7"/>
  <c r="J250" i="7"/>
  <c r="I250" i="7"/>
  <c r="H250" i="7"/>
  <c r="G250" i="7"/>
  <c r="F250" i="7"/>
  <c r="E250" i="7"/>
  <c r="D250" i="7"/>
  <c r="C250" i="7"/>
  <c r="B250" i="7"/>
  <c r="A250" i="7"/>
  <c r="X249" i="7"/>
  <c r="W249" i="7"/>
  <c r="V249" i="7"/>
  <c r="U249" i="7"/>
  <c r="T249" i="7"/>
  <c r="S249" i="7"/>
  <c r="R249" i="7"/>
  <c r="Q249" i="7"/>
  <c r="P249" i="7"/>
  <c r="O249" i="7"/>
  <c r="N249" i="7"/>
  <c r="M249" i="7"/>
  <c r="L249" i="7"/>
  <c r="K249" i="7"/>
  <c r="J249" i="7"/>
  <c r="I249" i="7"/>
  <c r="H249" i="7"/>
  <c r="G249" i="7"/>
  <c r="F249" i="7"/>
  <c r="E249" i="7"/>
  <c r="D249" i="7"/>
  <c r="C249" i="7"/>
  <c r="B249" i="7"/>
  <c r="A249" i="7"/>
  <c r="X248" i="7"/>
  <c r="W248" i="7"/>
  <c r="V248" i="7"/>
  <c r="U248" i="7"/>
  <c r="T248" i="7"/>
  <c r="S248" i="7"/>
  <c r="R248" i="7"/>
  <c r="Q248" i="7"/>
  <c r="P248" i="7"/>
  <c r="O248" i="7"/>
  <c r="N248" i="7"/>
  <c r="M248" i="7"/>
  <c r="L248" i="7"/>
  <c r="K248" i="7"/>
  <c r="J248" i="7"/>
  <c r="I248" i="7"/>
  <c r="H248" i="7"/>
  <c r="G248" i="7"/>
  <c r="F248" i="7"/>
  <c r="E248" i="7"/>
  <c r="D248" i="7"/>
  <c r="C248" i="7"/>
  <c r="B248" i="7"/>
  <c r="A248" i="7"/>
  <c r="X247" i="7"/>
  <c r="W247" i="7"/>
  <c r="V247" i="7"/>
  <c r="U247" i="7"/>
  <c r="T247" i="7"/>
  <c r="S247" i="7"/>
  <c r="R247" i="7"/>
  <c r="Q247" i="7"/>
  <c r="P247" i="7"/>
  <c r="O247" i="7"/>
  <c r="N247" i="7"/>
  <c r="M247" i="7"/>
  <c r="L247" i="7"/>
  <c r="K247" i="7"/>
  <c r="J247" i="7"/>
  <c r="I247" i="7"/>
  <c r="H247" i="7"/>
  <c r="G247" i="7"/>
  <c r="F247" i="7"/>
  <c r="E247" i="7"/>
  <c r="D247" i="7"/>
  <c r="C247" i="7"/>
  <c r="B247" i="7"/>
  <c r="A247" i="7"/>
  <c r="X246" i="7"/>
  <c r="W246" i="7"/>
  <c r="V246" i="7"/>
  <c r="U246" i="7"/>
  <c r="T246" i="7"/>
  <c r="S246" i="7"/>
  <c r="R246" i="7"/>
  <c r="Q246" i="7"/>
  <c r="P246" i="7"/>
  <c r="O246" i="7"/>
  <c r="N246" i="7"/>
  <c r="M246" i="7"/>
  <c r="L246" i="7"/>
  <c r="K246" i="7"/>
  <c r="J246" i="7"/>
  <c r="I246" i="7"/>
  <c r="H246" i="7"/>
  <c r="G246" i="7"/>
  <c r="F246" i="7"/>
  <c r="E246" i="7"/>
  <c r="D246" i="7"/>
  <c r="C246" i="7"/>
  <c r="B246" i="7"/>
  <c r="A246" i="7"/>
  <c r="X245" i="7"/>
  <c r="W245" i="7"/>
  <c r="V245" i="7"/>
  <c r="U245" i="7"/>
  <c r="T245" i="7"/>
  <c r="S245" i="7"/>
  <c r="R245" i="7"/>
  <c r="Q245" i="7"/>
  <c r="P245" i="7"/>
  <c r="O245" i="7"/>
  <c r="N245" i="7"/>
  <c r="M245" i="7"/>
  <c r="L245" i="7"/>
  <c r="K245" i="7"/>
  <c r="J245" i="7"/>
  <c r="I245" i="7"/>
  <c r="H245" i="7"/>
  <c r="G245" i="7"/>
  <c r="F245" i="7"/>
  <c r="E245" i="7"/>
  <c r="D245" i="7"/>
  <c r="C245" i="7"/>
  <c r="B245" i="7"/>
  <c r="A245" i="7"/>
  <c r="X244" i="7"/>
  <c r="W244" i="7"/>
  <c r="V244" i="7"/>
  <c r="U244" i="7"/>
  <c r="T244" i="7"/>
  <c r="S244" i="7"/>
  <c r="R244" i="7"/>
  <c r="Q244" i="7"/>
  <c r="P244" i="7"/>
  <c r="O244" i="7"/>
  <c r="N244" i="7"/>
  <c r="M244" i="7"/>
  <c r="L244" i="7"/>
  <c r="K244" i="7"/>
  <c r="J244" i="7"/>
  <c r="I244" i="7"/>
  <c r="H244" i="7"/>
  <c r="G244" i="7"/>
  <c r="F244" i="7"/>
  <c r="E244" i="7"/>
  <c r="D244" i="7"/>
  <c r="C244" i="7"/>
  <c r="B244" i="7"/>
  <c r="A244" i="7"/>
  <c r="X243" i="7"/>
  <c r="W243" i="7"/>
  <c r="V243" i="7"/>
  <c r="U243" i="7"/>
  <c r="T243" i="7"/>
  <c r="S243" i="7"/>
  <c r="R243" i="7"/>
  <c r="Q243" i="7"/>
  <c r="P243" i="7"/>
  <c r="O243" i="7"/>
  <c r="N243" i="7"/>
  <c r="M243" i="7"/>
  <c r="L243" i="7"/>
  <c r="K243" i="7"/>
  <c r="J243" i="7"/>
  <c r="I243" i="7"/>
  <c r="H243" i="7"/>
  <c r="G243" i="7"/>
  <c r="F243" i="7"/>
  <c r="E243" i="7"/>
  <c r="D243" i="7"/>
  <c r="C243" i="7"/>
  <c r="B243" i="7"/>
  <c r="A243" i="7"/>
  <c r="X242" i="7"/>
  <c r="W242" i="7"/>
  <c r="V242" i="7"/>
  <c r="U242" i="7"/>
  <c r="T242" i="7"/>
  <c r="S242" i="7"/>
  <c r="R242" i="7"/>
  <c r="Q242" i="7"/>
  <c r="P242" i="7"/>
  <c r="O242" i="7"/>
  <c r="N242" i="7"/>
  <c r="M242" i="7"/>
  <c r="L242" i="7"/>
  <c r="K242" i="7"/>
  <c r="J242" i="7"/>
  <c r="I242" i="7"/>
  <c r="H242" i="7"/>
  <c r="G242" i="7"/>
  <c r="F242" i="7"/>
  <c r="E242" i="7"/>
  <c r="D242" i="7"/>
  <c r="C242" i="7"/>
  <c r="B242" i="7"/>
  <c r="A242" i="7"/>
  <c r="X241" i="7"/>
  <c r="W241" i="7"/>
  <c r="V241" i="7"/>
  <c r="U241" i="7"/>
  <c r="T241" i="7"/>
  <c r="S241" i="7"/>
  <c r="R241" i="7"/>
  <c r="Q241" i="7"/>
  <c r="P241" i="7"/>
  <c r="O241" i="7"/>
  <c r="N241" i="7"/>
  <c r="M241" i="7"/>
  <c r="L241" i="7"/>
  <c r="K241" i="7"/>
  <c r="J241" i="7"/>
  <c r="I241" i="7"/>
  <c r="H241" i="7"/>
  <c r="G241" i="7"/>
  <c r="F241" i="7"/>
  <c r="E241" i="7"/>
  <c r="D241" i="7"/>
  <c r="C241" i="7"/>
  <c r="B241" i="7"/>
  <c r="A241" i="7"/>
  <c r="X240" i="7"/>
  <c r="W240" i="7"/>
  <c r="V240" i="7"/>
  <c r="U240" i="7"/>
  <c r="T240" i="7"/>
  <c r="S240" i="7"/>
  <c r="R240" i="7"/>
  <c r="Q240" i="7"/>
  <c r="P240" i="7"/>
  <c r="O240" i="7"/>
  <c r="N240" i="7"/>
  <c r="M240" i="7"/>
  <c r="L240" i="7"/>
  <c r="K240" i="7"/>
  <c r="J240" i="7"/>
  <c r="I240" i="7"/>
  <c r="H240" i="7"/>
  <c r="G240" i="7"/>
  <c r="F240" i="7"/>
  <c r="E240" i="7"/>
  <c r="D240" i="7"/>
  <c r="C240" i="7"/>
  <c r="B240" i="7"/>
  <c r="A240" i="7"/>
  <c r="X239" i="7"/>
  <c r="W239" i="7"/>
  <c r="V239" i="7"/>
  <c r="U239" i="7"/>
  <c r="T239" i="7"/>
  <c r="S239" i="7"/>
  <c r="R239" i="7"/>
  <c r="Q239" i="7"/>
  <c r="P239" i="7"/>
  <c r="O239" i="7"/>
  <c r="N239" i="7"/>
  <c r="M239" i="7"/>
  <c r="L239" i="7"/>
  <c r="K239" i="7"/>
  <c r="J239" i="7"/>
  <c r="I239" i="7"/>
  <c r="H239" i="7"/>
  <c r="G239" i="7"/>
  <c r="F239" i="7"/>
  <c r="E239" i="7"/>
  <c r="D239" i="7"/>
  <c r="C239" i="7"/>
  <c r="B239" i="7"/>
  <c r="A239" i="7"/>
  <c r="X238" i="7"/>
  <c r="W238" i="7"/>
  <c r="V238" i="7"/>
  <c r="U238" i="7"/>
  <c r="T238" i="7"/>
  <c r="S238" i="7"/>
  <c r="R238" i="7"/>
  <c r="Q238" i="7"/>
  <c r="P238" i="7"/>
  <c r="O238" i="7"/>
  <c r="N238" i="7"/>
  <c r="M238" i="7"/>
  <c r="L238" i="7"/>
  <c r="K238" i="7"/>
  <c r="J238" i="7"/>
  <c r="I238" i="7"/>
  <c r="H238" i="7"/>
  <c r="G238" i="7"/>
  <c r="F238" i="7"/>
  <c r="E238" i="7"/>
  <c r="D238" i="7"/>
  <c r="C238" i="7"/>
  <c r="B238" i="7"/>
  <c r="A238" i="7"/>
  <c r="X237" i="7"/>
  <c r="W237" i="7"/>
  <c r="V237" i="7"/>
  <c r="U237" i="7"/>
  <c r="T237" i="7"/>
  <c r="S237" i="7"/>
  <c r="R237" i="7"/>
  <c r="Q237" i="7"/>
  <c r="P237" i="7"/>
  <c r="O237" i="7"/>
  <c r="N237" i="7"/>
  <c r="M237" i="7"/>
  <c r="L237" i="7"/>
  <c r="K237" i="7"/>
  <c r="J237" i="7"/>
  <c r="I237" i="7"/>
  <c r="H237" i="7"/>
  <c r="G237" i="7"/>
  <c r="F237" i="7"/>
  <c r="E237" i="7"/>
  <c r="D237" i="7"/>
  <c r="C237" i="7"/>
  <c r="B237" i="7"/>
  <c r="A237" i="7"/>
  <c r="X236" i="7"/>
  <c r="W236" i="7"/>
  <c r="V236" i="7"/>
  <c r="U236" i="7"/>
  <c r="T236" i="7"/>
  <c r="S236" i="7"/>
  <c r="R236" i="7"/>
  <c r="Q236" i="7"/>
  <c r="P236" i="7"/>
  <c r="O236" i="7"/>
  <c r="N236" i="7"/>
  <c r="M236" i="7"/>
  <c r="L236" i="7"/>
  <c r="K236" i="7"/>
  <c r="J236" i="7"/>
  <c r="I236" i="7"/>
  <c r="H236" i="7"/>
  <c r="G236" i="7"/>
  <c r="F236" i="7"/>
  <c r="E236" i="7"/>
  <c r="D236" i="7"/>
  <c r="C236" i="7"/>
  <c r="B236" i="7"/>
  <c r="A236" i="7"/>
  <c r="X235" i="7"/>
  <c r="W235" i="7"/>
  <c r="V235" i="7"/>
  <c r="U235" i="7"/>
  <c r="T235" i="7"/>
  <c r="S235" i="7"/>
  <c r="R235" i="7"/>
  <c r="Q235" i="7"/>
  <c r="P235" i="7"/>
  <c r="O235" i="7"/>
  <c r="N235" i="7"/>
  <c r="M235" i="7"/>
  <c r="L235" i="7"/>
  <c r="K235" i="7"/>
  <c r="J235" i="7"/>
  <c r="I235" i="7"/>
  <c r="H235" i="7"/>
  <c r="G235" i="7"/>
  <c r="F235" i="7"/>
  <c r="E235" i="7"/>
  <c r="D235" i="7"/>
  <c r="C235" i="7"/>
  <c r="B235" i="7"/>
  <c r="A235" i="7"/>
  <c r="X234" i="7"/>
  <c r="W234" i="7"/>
  <c r="V234" i="7"/>
  <c r="U234" i="7"/>
  <c r="T234" i="7"/>
  <c r="S234" i="7"/>
  <c r="R234" i="7"/>
  <c r="Q234" i="7"/>
  <c r="P234" i="7"/>
  <c r="O234" i="7"/>
  <c r="N234" i="7"/>
  <c r="M234" i="7"/>
  <c r="L234" i="7"/>
  <c r="K234" i="7"/>
  <c r="J234" i="7"/>
  <c r="I234" i="7"/>
  <c r="H234" i="7"/>
  <c r="G234" i="7"/>
  <c r="F234" i="7"/>
  <c r="E234" i="7"/>
  <c r="D234" i="7"/>
  <c r="C234" i="7"/>
  <c r="B234" i="7"/>
  <c r="A234" i="7"/>
  <c r="X233" i="7"/>
  <c r="W233" i="7"/>
  <c r="V233" i="7"/>
  <c r="U233" i="7"/>
  <c r="T233" i="7"/>
  <c r="S233" i="7"/>
  <c r="R233" i="7"/>
  <c r="Q233" i="7"/>
  <c r="P233" i="7"/>
  <c r="O233" i="7"/>
  <c r="N233" i="7"/>
  <c r="M233" i="7"/>
  <c r="L233" i="7"/>
  <c r="K233" i="7"/>
  <c r="J233" i="7"/>
  <c r="I233" i="7"/>
  <c r="H233" i="7"/>
  <c r="G233" i="7"/>
  <c r="F233" i="7"/>
  <c r="E233" i="7"/>
  <c r="D233" i="7"/>
  <c r="C233" i="7"/>
  <c r="B233" i="7"/>
  <c r="A233" i="7"/>
  <c r="X232" i="7"/>
  <c r="W232" i="7"/>
  <c r="V232" i="7"/>
  <c r="U232" i="7"/>
  <c r="T232" i="7"/>
  <c r="S232" i="7"/>
  <c r="R232" i="7"/>
  <c r="Q232" i="7"/>
  <c r="P232" i="7"/>
  <c r="O232" i="7"/>
  <c r="N232" i="7"/>
  <c r="M232" i="7"/>
  <c r="L232" i="7"/>
  <c r="K232" i="7"/>
  <c r="J232" i="7"/>
  <c r="I232" i="7"/>
  <c r="H232" i="7"/>
  <c r="G232" i="7"/>
  <c r="F232" i="7"/>
  <c r="E232" i="7"/>
  <c r="D232" i="7"/>
  <c r="C232" i="7"/>
  <c r="B232" i="7"/>
  <c r="A232" i="7"/>
  <c r="X231" i="7"/>
  <c r="W231" i="7"/>
  <c r="V231" i="7"/>
  <c r="U231" i="7"/>
  <c r="T231" i="7"/>
  <c r="S231" i="7"/>
  <c r="R231" i="7"/>
  <c r="Q231" i="7"/>
  <c r="P231" i="7"/>
  <c r="O231" i="7"/>
  <c r="N231" i="7"/>
  <c r="M231" i="7"/>
  <c r="L231" i="7"/>
  <c r="K231" i="7"/>
  <c r="J231" i="7"/>
  <c r="I231" i="7"/>
  <c r="H231" i="7"/>
  <c r="G231" i="7"/>
  <c r="F231" i="7"/>
  <c r="E231" i="7"/>
  <c r="D231" i="7"/>
  <c r="C231" i="7"/>
  <c r="B231" i="7"/>
  <c r="A231" i="7"/>
  <c r="X230" i="7"/>
  <c r="W230" i="7"/>
  <c r="V230" i="7"/>
  <c r="U230" i="7"/>
  <c r="T230" i="7"/>
  <c r="S230" i="7"/>
  <c r="R230" i="7"/>
  <c r="Q230" i="7"/>
  <c r="P230" i="7"/>
  <c r="O230" i="7"/>
  <c r="N230" i="7"/>
  <c r="M230" i="7"/>
  <c r="L230" i="7"/>
  <c r="K230" i="7"/>
  <c r="J230" i="7"/>
  <c r="I230" i="7"/>
  <c r="H230" i="7"/>
  <c r="G230" i="7"/>
  <c r="F230" i="7"/>
  <c r="E230" i="7"/>
  <c r="D230" i="7"/>
  <c r="C230" i="7"/>
  <c r="B230" i="7"/>
  <c r="A230" i="7"/>
  <c r="X229" i="7"/>
  <c r="W229" i="7"/>
  <c r="V229" i="7"/>
  <c r="U229" i="7"/>
  <c r="T229" i="7"/>
  <c r="S229" i="7"/>
  <c r="R229" i="7"/>
  <c r="Q229" i="7"/>
  <c r="P229" i="7"/>
  <c r="O229" i="7"/>
  <c r="N229" i="7"/>
  <c r="M229" i="7"/>
  <c r="L229" i="7"/>
  <c r="K229" i="7"/>
  <c r="J229" i="7"/>
  <c r="I229" i="7"/>
  <c r="H229" i="7"/>
  <c r="G229" i="7"/>
  <c r="F229" i="7"/>
  <c r="E229" i="7"/>
  <c r="D229" i="7"/>
  <c r="C229" i="7"/>
  <c r="B229" i="7"/>
  <c r="A229" i="7"/>
  <c r="X228" i="7"/>
  <c r="W228" i="7"/>
  <c r="V228" i="7"/>
  <c r="U228" i="7"/>
  <c r="T228" i="7"/>
  <c r="S228" i="7"/>
  <c r="R228" i="7"/>
  <c r="Q228" i="7"/>
  <c r="P228" i="7"/>
  <c r="O228" i="7"/>
  <c r="N228" i="7"/>
  <c r="M228" i="7"/>
  <c r="L228" i="7"/>
  <c r="K228" i="7"/>
  <c r="J228" i="7"/>
  <c r="I228" i="7"/>
  <c r="H228" i="7"/>
  <c r="G228" i="7"/>
  <c r="F228" i="7"/>
  <c r="E228" i="7"/>
  <c r="D228" i="7"/>
  <c r="C228" i="7"/>
  <c r="B228" i="7"/>
  <c r="A228" i="7"/>
  <c r="X227" i="7"/>
  <c r="W227" i="7"/>
  <c r="V227" i="7"/>
  <c r="U227" i="7"/>
  <c r="T227" i="7"/>
  <c r="S227" i="7"/>
  <c r="R227" i="7"/>
  <c r="Q227" i="7"/>
  <c r="P227" i="7"/>
  <c r="O227" i="7"/>
  <c r="N227" i="7"/>
  <c r="M227" i="7"/>
  <c r="L227" i="7"/>
  <c r="K227" i="7"/>
  <c r="J227" i="7"/>
  <c r="I227" i="7"/>
  <c r="H227" i="7"/>
  <c r="G227" i="7"/>
  <c r="F227" i="7"/>
  <c r="E227" i="7"/>
  <c r="D227" i="7"/>
  <c r="C227" i="7"/>
  <c r="B227" i="7"/>
  <c r="A227" i="7"/>
  <c r="X226" i="7"/>
  <c r="W226" i="7"/>
  <c r="V226" i="7"/>
  <c r="U226" i="7"/>
  <c r="T226" i="7"/>
  <c r="S226" i="7"/>
  <c r="R226" i="7"/>
  <c r="Q226" i="7"/>
  <c r="P226" i="7"/>
  <c r="O226" i="7"/>
  <c r="N226" i="7"/>
  <c r="M226" i="7"/>
  <c r="L226" i="7"/>
  <c r="K226" i="7"/>
  <c r="J226" i="7"/>
  <c r="I226" i="7"/>
  <c r="H226" i="7"/>
  <c r="G226" i="7"/>
  <c r="F226" i="7"/>
  <c r="E226" i="7"/>
  <c r="D226" i="7"/>
  <c r="C226" i="7"/>
  <c r="B226" i="7"/>
  <c r="A226" i="7"/>
  <c r="X225" i="7"/>
  <c r="W225" i="7"/>
  <c r="V225" i="7"/>
  <c r="U225" i="7"/>
  <c r="T225" i="7"/>
  <c r="S225" i="7"/>
  <c r="R225" i="7"/>
  <c r="Q225" i="7"/>
  <c r="P225" i="7"/>
  <c r="O225" i="7"/>
  <c r="N225" i="7"/>
  <c r="M225" i="7"/>
  <c r="L225" i="7"/>
  <c r="K225" i="7"/>
  <c r="J225" i="7"/>
  <c r="I225" i="7"/>
  <c r="H225" i="7"/>
  <c r="G225" i="7"/>
  <c r="F225" i="7"/>
  <c r="E225" i="7"/>
  <c r="D225" i="7"/>
  <c r="C225" i="7"/>
  <c r="B225" i="7"/>
  <c r="A225" i="7"/>
  <c r="X224" i="7"/>
  <c r="W224" i="7"/>
  <c r="V224" i="7"/>
  <c r="U224" i="7"/>
  <c r="T224" i="7"/>
  <c r="S224" i="7"/>
  <c r="R224" i="7"/>
  <c r="Q224" i="7"/>
  <c r="P224" i="7"/>
  <c r="O224" i="7"/>
  <c r="N224" i="7"/>
  <c r="M224" i="7"/>
  <c r="L224" i="7"/>
  <c r="K224" i="7"/>
  <c r="J224" i="7"/>
  <c r="I224" i="7"/>
  <c r="H224" i="7"/>
  <c r="G224" i="7"/>
  <c r="F224" i="7"/>
  <c r="E224" i="7"/>
  <c r="D224" i="7"/>
  <c r="C224" i="7"/>
  <c r="B224" i="7"/>
  <c r="A224" i="7"/>
  <c r="X223" i="7"/>
  <c r="W223" i="7"/>
  <c r="V223" i="7"/>
  <c r="U223" i="7"/>
  <c r="T223" i="7"/>
  <c r="S223" i="7"/>
  <c r="R223" i="7"/>
  <c r="Q223" i="7"/>
  <c r="P223" i="7"/>
  <c r="O223" i="7"/>
  <c r="N223" i="7"/>
  <c r="M223" i="7"/>
  <c r="L223" i="7"/>
  <c r="K223" i="7"/>
  <c r="J223" i="7"/>
  <c r="I223" i="7"/>
  <c r="H223" i="7"/>
  <c r="G223" i="7"/>
  <c r="F223" i="7"/>
  <c r="E223" i="7"/>
  <c r="D223" i="7"/>
  <c r="C223" i="7"/>
  <c r="B223" i="7"/>
  <c r="A223" i="7"/>
  <c r="X222" i="7"/>
  <c r="W222" i="7"/>
  <c r="V222" i="7"/>
  <c r="U222" i="7"/>
  <c r="T222" i="7"/>
  <c r="S222" i="7"/>
  <c r="R222" i="7"/>
  <c r="Q222" i="7"/>
  <c r="P222" i="7"/>
  <c r="O222" i="7"/>
  <c r="N222" i="7"/>
  <c r="M222" i="7"/>
  <c r="L222" i="7"/>
  <c r="K222" i="7"/>
  <c r="J222" i="7"/>
  <c r="I222" i="7"/>
  <c r="H222" i="7"/>
  <c r="G222" i="7"/>
  <c r="F222" i="7"/>
  <c r="E222" i="7"/>
  <c r="D222" i="7"/>
  <c r="C222" i="7"/>
  <c r="B222" i="7"/>
  <c r="A222" i="7"/>
  <c r="X221" i="7"/>
  <c r="W221" i="7"/>
  <c r="V221" i="7"/>
  <c r="U221" i="7"/>
  <c r="T221" i="7"/>
  <c r="S221" i="7"/>
  <c r="R221" i="7"/>
  <c r="Q221" i="7"/>
  <c r="P221" i="7"/>
  <c r="O221" i="7"/>
  <c r="N221" i="7"/>
  <c r="M221" i="7"/>
  <c r="L221" i="7"/>
  <c r="K221" i="7"/>
  <c r="J221" i="7"/>
  <c r="I221" i="7"/>
  <c r="H221" i="7"/>
  <c r="G221" i="7"/>
  <c r="F221" i="7"/>
  <c r="E221" i="7"/>
  <c r="D221" i="7"/>
  <c r="C221" i="7"/>
  <c r="B221" i="7"/>
  <c r="A221" i="7"/>
  <c r="X220" i="7"/>
  <c r="W220" i="7"/>
  <c r="V220" i="7"/>
  <c r="U220" i="7"/>
  <c r="T220" i="7"/>
  <c r="S220" i="7"/>
  <c r="R220" i="7"/>
  <c r="Q220" i="7"/>
  <c r="P220" i="7"/>
  <c r="O220" i="7"/>
  <c r="N220" i="7"/>
  <c r="M220" i="7"/>
  <c r="L220" i="7"/>
  <c r="K220" i="7"/>
  <c r="J220" i="7"/>
  <c r="I220" i="7"/>
  <c r="H220" i="7"/>
  <c r="G220" i="7"/>
  <c r="F220" i="7"/>
  <c r="E220" i="7"/>
  <c r="D220" i="7"/>
  <c r="C220" i="7"/>
  <c r="B220" i="7"/>
  <c r="A220" i="7"/>
  <c r="X219" i="7"/>
  <c r="W219" i="7"/>
  <c r="V219" i="7"/>
  <c r="U219" i="7"/>
  <c r="T219" i="7"/>
  <c r="S219" i="7"/>
  <c r="R219" i="7"/>
  <c r="Q219" i="7"/>
  <c r="P219" i="7"/>
  <c r="O219" i="7"/>
  <c r="N219" i="7"/>
  <c r="M219" i="7"/>
  <c r="L219" i="7"/>
  <c r="K219" i="7"/>
  <c r="J219" i="7"/>
  <c r="I219" i="7"/>
  <c r="H219" i="7"/>
  <c r="G219" i="7"/>
  <c r="F219" i="7"/>
  <c r="E219" i="7"/>
  <c r="D219" i="7"/>
  <c r="C219" i="7"/>
  <c r="B219" i="7"/>
  <c r="A219" i="7"/>
  <c r="X218" i="7"/>
  <c r="W218" i="7"/>
  <c r="V218" i="7"/>
  <c r="U218" i="7"/>
  <c r="T218" i="7"/>
  <c r="S218" i="7"/>
  <c r="R218" i="7"/>
  <c r="Q218" i="7"/>
  <c r="P218" i="7"/>
  <c r="O218" i="7"/>
  <c r="N218" i="7"/>
  <c r="M218" i="7"/>
  <c r="L218" i="7"/>
  <c r="K218" i="7"/>
  <c r="J218" i="7"/>
  <c r="I218" i="7"/>
  <c r="H218" i="7"/>
  <c r="G218" i="7"/>
  <c r="F218" i="7"/>
  <c r="E218" i="7"/>
  <c r="D218" i="7"/>
  <c r="C218" i="7"/>
  <c r="B218" i="7"/>
  <c r="A218" i="7"/>
  <c r="X217" i="7"/>
  <c r="W217" i="7"/>
  <c r="V217" i="7"/>
  <c r="U217" i="7"/>
  <c r="T217" i="7"/>
  <c r="S217" i="7"/>
  <c r="R217" i="7"/>
  <c r="Q217" i="7"/>
  <c r="P217" i="7"/>
  <c r="O217" i="7"/>
  <c r="N217" i="7"/>
  <c r="M217" i="7"/>
  <c r="L217" i="7"/>
  <c r="K217" i="7"/>
  <c r="J217" i="7"/>
  <c r="I217" i="7"/>
  <c r="H217" i="7"/>
  <c r="G217" i="7"/>
  <c r="F217" i="7"/>
  <c r="E217" i="7"/>
  <c r="D217" i="7"/>
  <c r="C217" i="7"/>
  <c r="B217" i="7"/>
  <c r="A217" i="7"/>
  <c r="X216" i="7"/>
  <c r="W216" i="7"/>
  <c r="V216" i="7"/>
  <c r="U216" i="7"/>
  <c r="T216" i="7"/>
  <c r="S216" i="7"/>
  <c r="R216" i="7"/>
  <c r="Q216" i="7"/>
  <c r="P216" i="7"/>
  <c r="O216" i="7"/>
  <c r="N216" i="7"/>
  <c r="M216" i="7"/>
  <c r="L216" i="7"/>
  <c r="K216" i="7"/>
  <c r="J216" i="7"/>
  <c r="I216" i="7"/>
  <c r="H216" i="7"/>
  <c r="G216" i="7"/>
  <c r="F216" i="7"/>
  <c r="E216" i="7"/>
  <c r="D216" i="7"/>
  <c r="C216" i="7"/>
  <c r="B216" i="7"/>
  <c r="A216" i="7"/>
  <c r="X215" i="7"/>
  <c r="W215" i="7"/>
  <c r="V215" i="7"/>
  <c r="U215" i="7"/>
  <c r="T215" i="7"/>
  <c r="S215" i="7"/>
  <c r="R215" i="7"/>
  <c r="Q215" i="7"/>
  <c r="P215" i="7"/>
  <c r="O215" i="7"/>
  <c r="N215" i="7"/>
  <c r="M215" i="7"/>
  <c r="L215" i="7"/>
  <c r="K215" i="7"/>
  <c r="J215" i="7"/>
  <c r="I215" i="7"/>
  <c r="H215" i="7"/>
  <c r="G215" i="7"/>
  <c r="F215" i="7"/>
  <c r="E215" i="7"/>
  <c r="D215" i="7"/>
  <c r="C215" i="7"/>
  <c r="B215" i="7"/>
  <c r="A215" i="7"/>
  <c r="X214" i="7"/>
  <c r="W214" i="7"/>
  <c r="V214" i="7"/>
  <c r="U214" i="7"/>
  <c r="T214" i="7"/>
  <c r="S214" i="7"/>
  <c r="R214" i="7"/>
  <c r="Q214" i="7"/>
  <c r="P214" i="7"/>
  <c r="O214" i="7"/>
  <c r="N214" i="7"/>
  <c r="M214" i="7"/>
  <c r="L214" i="7"/>
  <c r="K214" i="7"/>
  <c r="J214" i="7"/>
  <c r="I214" i="7"/>
  <c r="H214" i="7"/>
  <c r="G214" i="7"/>
  <c r="F214" i="7"/>
  <c r="E214" i="7"/>
  <c r="D214" i="7"/>
  <c r="C214" i="7"/>
  <c r="B214" i="7"/>
  <c r="A214" i="7"/>
  <c r="X213" i="7"/>
  <c r="W213" i="7"/>
  <c r="V213" i="7"/>
  <c r="U213" i="7"/>
  <c r="T213" i="7"/>
  <c r="S213" i="7"/>
  <c r="R213" i="7"/>
  <c r="Q213" i="7"/>
  <c r="P213" i="7"/>
  <c r="O213" i="7"/>
  <c r="N213" i="7"/>
  <c r="M213" i="7"/>
  <c r="L213" i="7"/>
  <c r="K213" i="7"/>
  <c r="J213" i="7"/>
  <c r="I213" i="7"/>
  <c r="H213" i="7"/>
  <c r="G213" i="7"/>
  <c r="F213" i="7"/>
  <c r="E213" i="7"/>
  <c r="D213" i="7"/>
  <c r="C213" i="7"/>
  <c r="B213" i="7"/>
  <c r="A213" i="7"/>
  <c r="X212" i="7"/>
  <c r="W212" i="7"/>
  <c r="V212" i="7"/>
  <c r="U212" i="7"/>
  <c r="T212" i="7"/>
  <c r="S212" i="7"/>
  <c r="R212" i="7"/>
  <c r="Q212" i="7"/>
  <c r="P212" i="7"/>
  <c r="O212" i="7"/>
  <c r="N212" i="7"/>
  <c r="M212" i="7"/>
  <c r="L212" i="7"/>
  <c r="K212" i="7"/>
  <c r="J212" i="7"/>
  <c r="I212" i="7"/>
  <c r="H212" i="7"/>
  <c r="G212" i="7"/>
  <c r="F212" i="7"/>
  <c r="E212" i="7"/>
  <c r="D212" i="7"/>
  <c r="C212" i="7"/>
  <c r="B212" i="7"/>
  <c r="A212" i="7"/>
  <c r="X211" i="7"/>
  <c r="W211" i="7"/>
  <c r="V211" i="7"/>
  <c r="U211" i="7"/>
  <c r="T211" i="7"/>
  <c r="S211" i="7"/>
  <c r="R211" i="7"/>
  <c r="Q211" i="7"/>
  <c r="P211" i="7"/>
  <c r="O211" i="7"/>
  <c r="N211" i="7"/>
  <c r="M211" i="7"/>
  <c r="L211" i="7"/>
  <c r="K211" i="7"/>
  <c r="J211" i="7"/>
  <c r="I211" i="7"/>
  <c r="H211" i="7"/>
  <c r="G211" i="7"/>
  <c r="F211" i="7"/>
  <c r="E211" i="7"/>
  <c r="D211" i="7"/>
  <c r="C211" i="7"/>
  <c r="B211" i="7"/>
  <c r="A211" i="7"/>
  <c r="X210" i="7"/>
  <c r="W210" i="7"/>
  <c r="V210" i="7"/>
  <c r="U210" i="7"/>
  <c r="T210" i="7"/>
  <c r="S210" i="7"/>
  <c r="R210" i="7"/>
  <c r="Q210" i="7"/>
  <c r="P210" i="7"/>
  <c r="O210" i="7"/>
  <c r="N210" i="7"/>
  <c r="M210" i="7"/>
  <c r="L210" i="7"/>
  <c r="K210" i="7"/>
  <c r="J210" i="7"/>
  <c r="I210" i="7"/>
  <c r="H210" i="7"/>
  <c r="G210" i="7"/>
  <c r="F210" i="7"/>
  <c r="E210" i="7"/>
  <c r="D210" i="7"/>
  <c r="C210" i="7"/>
  <c r="B210" i="7"/>
  <c r="A210" i="7"/>
  <c r="X209" i="7"/>
  <c r="W209" i="7"/>
  <c r="V209" i="7"/>
  <c r="U209" i="7"/>
  <c r="T209" i="7"/>
  <c r="S209" i="7"/>
  <c r="R209" i="7"/>
  <c r="Q209" i="7"/>
  <c r="P209" i="7"/>
  <c r="O209" i="7"/>
  <c r="N209" i="7"/>
  <c r="M209" i="7"/>
  <c r="L209" i="7"/>
  <c r="K209" i="7"/>
  <c r="J209" i="7"/>
  <c r="I209" i="7"/>
  <c r="H209" i="7"/>
  <c r="G209" i="7"/>
  <c r="F209" i="7"/>
  <c r="E209" i="7"/>
  <c r="D209" i="7"/>
  <c r="C209" i="7"/>
  <c r="B209" i="7"/>
  <c r="A209" i="7"/>
  <c r="X208" i="7"/>
  <c r="W208" i="7"/>
  <c r="V208" i="7"/>
  <c r="U208" i="7"/>
  <c r="T208" i="7"/>
  <c r="S208" i="7"/>
  <c r="R208" i="7"/>
  <c r="Q208" i="7"/>
  <c r="P208" i="7"/>
  <c r="O208" i="7"/>
  <c r="N208" i="7"/>
  <c r="M208" i="7"/>
  <c r="L208" i="7"/>
  <c r="K208" i="7"/>
  <c r="J208" i="7"/>
  <c r="I208" i="7"/>
  <c r="H208" i="7"/>
  <c r="G208" i="7"/>
  <c r="F208" i="7"/>
  <c r="E208" i="7"/>
  <c r="D208" i="7"/>
  <c r="C208" i="7"/>
  <c r="B208" i="7"/>
  <c r="A208" i="7"/>
  <c r="X207" i="7"/>
  <c r="W207" i="7"/>
  <c r="V207" i="7"/>
  <c r="U207" i="7"/>
  <c r="T207" i="7"/>
  <c r="S207" i="7"/>
  <c r="R207" i="7"/>
  <c r="Q207" i="7"/>
  <c r="P207" i="7"/>
  <c r="O207" i="7"/>
  <c r="N207" i="7"/>
  <c r="M207" i="7"/>
  <c r="L207" i="7"/>
  <c r="K207" i="7"/>
  <c r="J207" i="7"/>
  <c r="I207" i="7"/>
  <c r="H207" i="7"/>
  <c r="G207" i="7"/>
  <c r="F207" i="7"/>
  <c r="E207" i="7"/>
  <c r="D207" i="7"/>
  <c r="C207" i="7"/>
  <c r="B207" i="7"/>
  <c r="A207" i="7"/>
  <c r="X206" i="7"/>
  <c r="W206" i="7"/>
  <c r="V206" i="7"/>
  <c r="U206" i="7"/>
  <c r="T206" i="7"/>
  <c r="S206" i="7"/>
  <c r="R206" i="7"/>
  <c r="Q206" i="7"/>
  <c r="P206" i="7"/>
  <c r="O206" i="7"/>
  <c r="N206" i="7"/>
  <c r="M206" i="7"/>
  <c r="L206" i="7"/>
  <c r="K206" i="7"/>
  <c r="J206" i="7"/>
  <c r="I206" i="7"/>
  <c r="H206" i="7"/>
  <c r="G206" i="7"/>
  <c r="F206" i="7"/>
  <c r="E206" i="7"/>
  <c r="D206" i="7"/>
  <c r="C206" i="7"/>
  <c r="B206" i="7"/>
  <c r="A206" i="7"/>
  <c r="X205" i="7"/>
  <c r="W205" i="7"/>
  <c r="V205" i="7"/>
  <c r="U205" i="7"/>
  <c r="T205" i="7"/>
  <c r="S205" i="7"/>
  <c r="R205" i="7"/>
  <c r="Q205" i="7"/>
  <c r="P205" i="7"/>
  <c r="O205" i="7"/>
  <c r="N205" i="7"/>
  <c r="M205" i="7"/>
  <c r="L205" i="7"/>
  <c r="K205" i="7"/>
  <c r="J205" i="7"/>
  <c r="I205" i="7"/>
  <c r="H205" i="7"/>
  <c r="G205" i="7"/>
  <c r="F205" i="7"/>
  <c r="E205" i="7"/>
  <c r="D205" i="7"/>
  <c r="C205" i="7"/>
  <c r="B205" i="7"/>
  <c r="A205" i="7"/>
  <c r="X204" i="7"/>
  <c r="W204" i="7"/>
  <c r="V204" i="7"/>
  <c r="U204" i="7"/>
  <c r="T204" i="7"/>
  <c r="S204" i="7"/>
  <c r="R204" i="7"/>
  <c r="Q204" i="7"/>
  <c r="P204" i="7"/>
  <c r="O204" i="7"/>
  <c r="N204" i="7"/>
  <c r="M204" i="7"/>
  <c r="L204" i="7"/>
  <c r="K204" i="7"/>
  <c r="J204" i="7"/>
  <c r="I204" i="7"/>
  <c r="H204" i="7"/>
  <c r="G204" i="7"/>
  <c r="F204" i="7"/>
  <c r="E204" i="7"/>
  <c r="D204" i="7"/>
  <c r="C204" i="7"/>
  <c r="B204" i="7"/>
  <c r="A204" i="7"/>
  <c r="X203" i="7"/>
  <c r="W203" i="7"/>
  <c r="V203" i="7"/>
  <c r="U203" i="7"/>
  <c r="T203" i="7"/>
  <c r="S203" i="7"/>
  <c r="R203" i="7"/>
  <c r="Q203" i="7"/>
  <c r="P203" i="7"/>
  <c r="O203" i="7"/>
  <c r="N203" i="7"/>
  <c r="M203" i="7"/>
  <c r="L203" i="7"/>
  <c r="K203" i="7"/>
  <c r="J203" i="7"/>
  <c r="I203" i="7"/>
  <c r="H203" i="7"/>
  <c r="G203" i="7"/>
  <c r="F203" i="7"/>
  <c r="E203" i="7"/>
  <c r="D203" i="7"/>
  <c r="C203" i="7"/>
  <c r="B203" i="7"/>
  <c r="A203" i="7"/>
  <c r="X202" i="7"/>
  <c r="W202" i="7"/>
  <c r="V202" i="7"/>
  <c r="U202" i="7"/>
  <c r="T202" i="7"/>
  <c r="S202" i="7"/>
  <c r="R202" i="7"/>
  <c r="Q202" i="7"/>
  <c r="P202" i="7"/>
  <c r="O202" i="7"/>
  <c r="N202" i="7"/>
  <c r="M202" i="7"/>
  <c r="L202" i="7"/>
  <c r="K202" i="7"/>
  <c r="J202" i="7"/>
  <c r="I202" i="7"/>
  <c r="H202" i="7"/>
  <c r="G202" i="7"/>
  <c r="F202" i="7"/>
  <c r="E202" i="7"/>
  <c r="D202" i="7"/>
  <c r="C202" i="7"/>
  <c r="B202" i="7"/>
  <c r="A202" i="7"/>
  <c r="X201" i="7"/>
  <c r="W201" i="7"/>
  <c r="V201" i="7"/>
  <c r="U201" i="7"/>
  <c r="T201" i="7"/>
  <c r="S201" i="7"/>
  <c r="R201" i="7"/>
  <c r="Q201" i="7"/>
  <c r="P201" i="7"/>
  <c r="O201" i="7"/>
  <c r="N201" i="7"/>
  <c r="M201" i="7"/>
  <c r="L201" i="7"/>
  <c r="K201" i="7"/>
  <c r="J201" i="7"/>
  <c r="I201" i="7"/>
  <c r="H201" i="7"/>
  <c r="G201" i="7"/>
  <c r="F201" i="7"/>
  <c r="E201" i="7"/>
  <c r="D201" i="7"/>
  <c r="C201" i="7"/>
  <c r="B201" i="7"/>
  <c r="A201" i="7"/>
  <c r="X200" i="7"/>
  <c r="W200" i="7"/>
  <c r="V200" i="7"/>
  <c r="U200" i="7"/>
  <c r="T200" i="7"/>
  <c r="S200" i="7"/>
  <c r="R200" i="7"/>
  <c r="Q200" i="7"/>
  <c r="P200" i="7"/>
  <c r="O200" i="7"/>
  <c r="N200" i="7"/>
  <c r="M200" i="7"/>
  <c r="L200" i="7"/>
  <c r="K200" i="7"/>
  <c r="J200" i="7"/>
  <c r="I200" i="7"/>
  <c r="H200" i="7"/>
  <c r="G200" i="7"/>
  <c r="F200" i="7"/>
  <c r="E200" i="7"/>
  <c r="D200" i="7"/>
  <c r="C200" i="7"/>
  <c r="B200" i="7"/>
  <c r="A200" i="7"/>
  <c r="X199" i="7"/>
  <c r="W199" i="7"/>
  <c r="V199" i="7"/>
  <c r="U199" i="7"/>
  <c r="T199" i="7"/>
  <c r="S199" i="7"/>
  <c r="R199" i="7"/>
  <c r="Q199" i="7"/>
  <c r="P199" i="7"/>
  <c r="O199" i="7"/>
  <c r="N199" i="7"/>
  <c r="M199" i="7"/>
  <c r="L199" i="7"/>
  <c r="K199" i="7"/>
  <c r="J199" i="7"/>
  <c r="I199" i="7"/>
  <c r="H199" i="7"/>
  <c r="G199" i="7"/>
  <c r="F199" i="7"/>
  <c r="E199" i="7"/>
  <c r="D199" i="7"/>
  <c r="C199" i="7"/>
  <c r="B199" i="7"/>
  <c r="A199" i="7"/>
  <c r="X198" i="7"/>
  <c r="W198" i="7"/>
  <c r="V198" i="7"/>
  <c r="U198" i="7"/>
  <c r="T198" i="7"/>
  <c r="S198" i="7"/>
  <c r="R198" i="7"/>
  <c r="Q198" i="7"/>
  <c r="P198" i="7"/>
  <c r="O198" i="7"/>
  <c r="N198" i="7"/>
  <c r="M198" i="7"/>
  <c r="L198" i="7"/>
  <c r="K198" i="7"/>
  <c r="J198" i="7"/>
  <c r="I198" i="7"/>
  <c r="H198" i="7"/>
  <c r="G198" i="7"/>
  <c r="F198" i="7"/>
  <c r="E198" i="7"/>
  <c r="D198" i="7"/>
  <c r="C198" i="7"/>
  <c r="B198" i="7"/>
  <c r="A198" i="7"/>
  <c r="X197" i="7"/>
  <c r="W197" i="7"/>
  <c r="V197" i="7"/>
  <c r="U197" i="7"/>
  <c r="T197" i="7"/>
  <c r="S197" i="7"/>
  <c r="R197" i="7"/>
  <c r="Q197" i="7"/>
  <c r="P197" i="7"/>
  <c r="O197" i="7"/>
  <c r="N197" i="7"/>
  <c r="M197" i="7"/>
  <c r="L197" i="7"/>
  <c r="K197" i="7"/>
  <c r="J197" i="7"/>
  <c r="I197" i="7"/>
  <c r="H197" i="7"/>
  <c r="G197" i="7"/>
  <c r="F197" i="7"/>
  <c r="E197" i="7"/>
  <c r="D197" i="7"/>
  <c r="C197" i="7"/>
  <c r="B197" i="7"/>
  <c r="A197" i="7"/>
  <c r="X196" i="7"/>
  <c r="W196" i="7"/>
  <c r="V196" i="7"/>
  <c r="U196" i="7"/>
  <c r="T196" i="7"/>
  <c r="S196" i="7"/>
  <c r="R196" i="7"/>
  <c r="Q196" i="7"/>
  <c r="P196" i="7"/>
  <c r="O196" i="7"/>
  <c r="N196" i="7"/>
  <c r="M196" i="7"/>
  <c r="L196" i="7"/>
  <c r="K196" i="7"/>
  <c r="J196" i="7"/>
  <c r="I196" i="7"/>
  <c r="H196" i="7"/>
  <c r="G196" i="7"/>
  <c r="F196" i="7"/>
  <c r="E196" i="7"/>
  <c r="D196" i="7"/>
  <c r="C196" i="7"/>
  <c r="B196" i="7"/>
  <c r="A196" i="7"/>
  <c r="X195" i="7"/>
  <c r="W195" i="7"/>
  <c r="V195" i="7"/>
  <c r="U195" i="7"/>
  <c r="T195" i="7"/>
  <c r="S195" i="7"/>
  <c r="R195" i="7"/>
  <c r="Q195" i="7"/>
  <c r="P195" i="7"/>
  <c r="O195" i="7"/>
  <c r="N195" i="7"/>
  <c r="M195" i="7"/>
  <c r="L195" i="7"/>
  <c r="K195" i="7"/>
  <c r="J195" i="7"/>
  <c r="I195" i="7"/>
  <c r="H195" i="7"/>
  <c r="G195" i="7"/>
  <c r="F195" i="7"/>
  <c r="E195" i="7"/>
  <c r="D195" i="7"/>
  <c r="C195" i="7"/>
  <c r="B195" i="7"/>
  <c r="A195" i="7"/>
  <c r="X194" i="7"/>
  <c r="W194" i="7"/>
  <c r="V194" i="7"/>
  <c r="U194" i="7"/>
  <c r="T194" i="7"/>
  <c r="S194" i="7"/>
  <c r="R194" i="7"/>
  <c r="Q194" i="7"/>
  <c r="P194" i="7"/>
  <c r="O194" i="7"/>
  <c r="N194" i="7"/>
  <c r="M194" i="7"/>
  <c r="L194" i="7"/>
  <c r="K194" i="7"/>
  <c r="J194" i="7"/>
  <c r="I194" i="7"/>
  <c r="H194" i="7"/>
  <c r="G194" i="7"/>
  <c r="F194" i="7"/>
  <c r="E194" i="7"/>
  <c r="D194" i="7"/>
  <c r="C194" i="7"/>
  <c r="B194" i="7"/>
  <c r="A194" i="7"/>
  <c r="X193" i="7"/>
  <c r="W193" i="7"/>
  <c r="V193" i="7"/>
  <c r="U193" i="7"/>
  <c r="T193" i="7"/>
  <c r="S193" i="7"/>
  <c r="R193" i="7"/>
  <c r="Q193" i="7"/>
  <c r="P193" i="7"/>
  <c r="O193" i="7"/>
  <c r="N193" i="7"/>
  <c r="M193" i="7"/>
  <c r="L193" i="7"/>
  <c r="K193" i="7"/>
  <c r="J193" i="7"/>
  <c r="I193" i="7"/>
  <c r="H193" i="7"/>
  <c r="G193" i="7"/>
  <c r="F193" i="7"/>
  <c r="E193" i="7"/>
  <c r="D193" i="7"/>
  <c r="C193" i="7"/>
  <c r="B193" i="7"/>
  <c r="A193" i="7"/>
  <c r="X192" i="7"/>
  <c r="W192" i="7"/>
  <c r="V192" i="7"/>
  <c r="U192" i="7"/>
  <c r="T192" i="7"/>
  <c r="S192" i="7"/>
  <c r="R192" i="7"/>
  <c r="Q192" i="7"/>
  <c r="P192" i="7"/>
  <c r="O192" i="7"/>
  <c r="N192" i="7"/>
  <c r="M192" i="7"/>
  <c r="L192" i="7"/>
  <c r="K192" i="7"/>
  <c r="J192" i="7"/>
  <c r="I192" i="7"/>
  <c r="H192" i="7"/>
  <c r="G192" i="7"/>
  <c r="F192" i="7"/>
  <c r="E192" i="7"/>
  <c r="D192" i="7"/>
  <c r="C192" i="7"/>
  <c r="B192" i="7"/>
  <c r="A192" i="7"/>
  <c r="X191" i="7"/>
  <c r="W191" i="7"/>
  <c r="V191" i="7"/>
  <c r="U191" i="7"/>
  <c r="T191" i="7"/>
  <c r="S191" i="7"/>
  <c r="R191" i="7"/>
  <c r="Q191" i="7"/>
  <c r="P191" i="7"/>
  <c r="O191" i="7"/>
  <c r="N191" i="7"/>
  <c r="M191" i="7"/>
  <c r="L191" i="7"/>
  <c r="K191" i="7"/>
  <c r="J191" i="7"/>
  <c r="I191" i="7"/>
  <c r="H191" i="7"/>
  <c r="G191" i="7"/>
  <c r="F191" i="7"/>
  <c r="E191" i="7"/>
  <c r="D191" i="7"/>
  <c r="C191" i="7"/>
  <c r="B191" i="7"/>
  <c r="A191" i="7"/>
  <c r="X190" i="7"/>
  <c r="W190" i="7"/>
  <c r="V190" i="7"/>
  <c r="U190" i="7"/>
  <c r="T190" i="7"/>
  <c r="S190" i="7"/>
  <c r="R190" i="7"/>
  <c r="Q190" i="7"/>
  <c r="P190" i="7"/>
  <c r="O190" i="7"/>
  <c r="N190" i="7"/>
  <c r="M190" i="7"/>
  <c r="L190" i="7"/>
  <c r="K190" i="7"/>
  <c r="J190" i="7"/>
  <c r="I190" i="7"/>
  <c r="H190" i="7"/>
  <c r="G190" i="7"/>
  <c r="F190" i="7"/>
  <c r="E190" i="7"/>
  <c r="D190" i="7"/>
  <c r="C190" i="7"/>
  <c r="B190" i="7"/>
  <c r="A190" i="7"/>
  <c r="X189" i="7"/>
  <c r="W189" i="7"/>
  <c r="V189" i="7"/>
  <c r="U189" i="7"/>
  <c r="T189" i="7"/>
  <c r="S189" i="7"/>
  <c r="R189" i="7"/>
  <c r="Q189" i="7"/>
  <c r="P189" i="7"/>
  <c r="O189" i="7"/>
  <c r="N189" i="7"/>
  <c r="M189" i="7"/>
  <c r="L189" i="7"/>
  <c r="K189" i="7"/>
  <c r="J189" i="7"/>
  <c r="I189" i="7"/>
  <c r="H189" i="7"/>
  <c r="G189" i="7"/>
  <c r="F189" i="7"/>
  <c r="E189" i="7"/>
  <c r="D189" i="7"/>
  <c r="C189" i="7"/>
  <c r="B189" i="7"/>
  <c r="A189" i="7"/>
  <c r="X188" i="7"/>
  <c r="W188" i="7"/>
  <c r="V188" i="7"/>
  <c r="U188" i="7"/>
  <c r="T188" i="7"/>
  <c r="S188" i="7"/>
  <c r="R188" i="7"/>
  <c r="Q188" i="7"/>
  <c r="P188" i="7"/>
  <c r="O188" i="7"/>
  <c r="N188" i="7"/>
  <c r="M188" i="7"/>
  <c r="L188" i="7"/>
  <c r="K188" i="7"/>
  <c r="J188" i="7"/>
  <c r="I188" i="7"/>
  <c r="H188" i="7"/>
  <c r="G188" i="7"/>
  <c r="F188" i="7"/>
  <c r="E188" i="7"/>
  <c r="D188" i="7"/>
  <c r="C188" i="7"/>
  <c r="B188" i="7"/>
  <c r="A188" i="7"/>
  <c r="X187" i="7"/>
  <c r="W187" i="7"/>
  <c r="V187" i="7"/>
  <c r="U187" i="7"/>
  <c r="T187" i="7"/>
  <c r="S187" i="7"/>
  <c r="R187" i="7"/>
  <c r="Q187" i="7"/>
  <c r="P187" i="7"/>
  <c r="O187" i="7"/>
  <c r="N187" i="7"/>
  <c r="M187" i="7"/>
  <c r="L187" i="7"/>
  <c r="K187" i="7"/>
  <c r="J187" i="7"/>
  <c r="I187" i="7"/>
  <c r="H187" i="7"/>
  <c r="G187" i="7"/>
  <c r="F187" i="7"/>
  <c r="E187" i="7"/>
  <c r="D187" i="7"/>
  <c r="C187" i="7"/>
  <c r="B187" i="7"/>
  <c r="A187" i="7"/>
  <c r="X186" i="7"/>
  <c r="W186" i="7"/>
  <c r="V186" i="7"/>
  <c r="U186" i="7"/>
  <c r="T186" i="7"/>
  <c r="S186" i="7"/>
  <c r="R186" i="7"/>
  <c r="Q186" i="7"/>
  <c r="P186" i="7"/>
  <c r="O186" i="7"/>
  <c r="N186" i="7"/>
  <c r="M186" i="7"/>
  <c r="L186" i="7"/>
  <c r="K186" i="7"/>
  <c r="J186" i="7"/>
  <c r="I186" i="7"/>
  <c r="H186" i="7"/>
  <c r="G186" i="7"/>
  <c r="F186" i="7"/>
  <c r="E186" i="7"/>
  <c r="D186" i="7"/>
  <c r="C186" i="7"/>
  <c r="B186" i="7"/>
  <c r="A186" i="7"/>
  <c r="X185" i="7"/>
  <c r="W185" i="7"/>
  <c r="V185" i="7"/>
  <c r="U185" i="7"/>
  <c r="T185" i="7"/>
  <c r="S185" i="7"/>
  <c r="R185" i="7"/>
  <c r="Q185" i="7"/>
  <c r="P185" i="7"/>
  <c r="O185" i="7"/>
  <c r="N185" i="7"/>
  <c r="M185" i="7"/>
  <c r="L185" i="7"/>
  <c r="K185" i="7"/>
  <c r="J185" i="7"/>
  <c r="I185" i="7"/>
  <c r="H185" i="7"/>
  <c r="G185" i="7"/>
  <c r="F185" i="7"/>
  <c r="E185" i="7"/>
  <c r="D185" i="7"/>
  <c r="C185" i="7"/>
  <c r="B185" i="7"/>
  <c r="A185" i="7"/>
  <c r="X184" i="7"/>
  <c r="W184" i="7"/>
  <c r="V184" i="7"/>
  <c r="U184" i="7"/>
  <c r="T184" i="7"/>
  <c r="S184" i="7"/>
  <c r="R184" i="7"/>
  <c r="Q184" i="7"/>
  <c r="P184" i="7"/>
  <c r="O184" i="7"/>
  <c r="N184" i="7"/>
  <c r="M184" i="7"/>
  <c r="L184" i="7"/>
  <c r="K184" i="7"/>
  <c r="J184" i="7"/>
  <c r="I184" i="7"/>
  <c r="H184" i="7"/>
  <c r="G184" i="7"/>
  <c r="F184" i="7"/>
  <c r="E184" i="7"/>
  <c r="D184" i="7"/>
  <c r="C184" i="7"/>
  <c r="B184" i="7"/>
  <c r="A184" i="7"/>
  <c r="X183" i="7"/>
  <c r="W183" i="7"/>
  <c r="V183" i="7"/>
  <c r="U183" i="7"/>
  <c r="T183" i="7"/>
  <c r="S183" i="7"/>
  <c r="R183" i="7"/>
  <c r="Q183" i="7"/>
  <c r="P183" i="7"/>
  <c r="O183" i="7"/>
  <c r="N183" i="7"/>
  <c r="M183" i="7"/>
  <c r="L183" i="7"/>
  <c r="K183" i="7"/>
  <c r="J183" i="7"/>
  <c r="I183" i="7"/>
  <c r="H183" i="7"/>
  <c r="G183" i="7"/>
  <c r="F183" i="7"/>
  <c r="E183" i="7"/>
  <c r="D183" i="7"/>
  <c r="C183" i="7"/>
  <c r="B183" i="7"/>
  <c r="A183" i="7"/>
  <c r="X182" i="7"/>
  <c r="W182" i="7"/>
  <c r="V182" i="7"/>
  <c r="U182" i="7"/>
  <c r="T182" i="7"/>
  <c r="S182" i="7"/>
  <c r="R182" i="7"/>
  <c r="Q182" i="7"/>
  <c r="P182" i="7"/>
  <c r="O182" i="7"/>
  <c r="N182" i="7"/>
  <c r="M182" i="7"/>
  <c r="L182" i="7"/>
  <c r="K182" i="7"/>
  <c r="J182" i="7"/>
  <c r="I182" i="7"/>
  <c r="H182" i="7"/>
  <c r="G182" i="7"/>
  <c r="F182" i="7"/>
  <c r="E182" i="7"/>
  <c r="D182" i="7"/>
  <c r="C182" i="7"/>
  <c r="B182" i="7"/>
  <c r="A182" i="7"/>
  <c r="X181" i="7"/>
  <c r="W181" i="7"/>
  <c r="V181" i="7"/>
  <c r="U181" i="7"/>
  <c r="T181" i="7"/>
  <c r="S181" i="7"/>
  <c r="R181" i="7"/>
  <c r="Q181" i="7"/>
  <c r="P181" i="7"/>
  <c r="O181" i="7"/>
  <c r="N181" i="7"/>
  <c r="M181" i="7"/>
  <c r="L181" i="7"/>
  <c r="K181" i="7"/>
  <c r="J181" i="7"/>
  <c r="I181" i="7"/>
  <c r="H181" i="7"/>
  <c r="G181" i="7"/>
  <c r="F181" i="7"/>
  <c r="E181" i="7"/>
  <c r="D181" i="7"/>
  <c r="C181" i="7"/>
  <c r="B181" i="7"/>
  <c r="A181" i="7"/>
  <c r="X180" i="7"/>
  <c r="W180" i="7"/>
  <c r="V180" i="7"/>
  <c r="U180" i="7"/>
  <c r="T180" i="7"/>
  <c r="S180" i="7"/>
  <c r="R180" i="7"/>
  <c r="Q180" i="7"/>
  <c r="P180" i="7"/>
  <c r="O180" i="7"/>
  <c r="N180" i="7"/>
  <c r="M180" i="7"/>
  <c r="L180" i="7"/>
  <c r="K180" i="7"/>
  <c r="J180" i="7"/>
  <c r="I180" i="7"/>
  <c r="H180" i="7"/>
  <c r="G180" i="7"/>
  <c r="F180" i="7"/>
  <c r="E180" i="7"/>
  <c r="D180" i="7"/>
  <c r="C180" i="7"/>
  <c r="B180" i="7"/>
  <c r="A180" i="7"/>
  <c r="X179" i="7"/>
  <c r="W179" i="7"/>
  <c r="V179" i="7"/>
  <c r="U179" i="7"/>
  <c r="T179" i="7"/>
  <c r="S179" i="7"/>
  <c r="R179" i="7"/>
  <c r="Q179" i="7"/>
  <c r="P179" i="7"/>
  <c r="O179" i="7"/>
  <c r="N179" i="7"/>
  <c r="M179" i="7"/>
  <c r="L179" i="7"/>
  <c r="K179" i="7"/>
  <c r="J179" i="7"/>
  <c r="I179" i="7"/>
  <c r="H179" i="7"/>
  <c r="G179" i="7"/>
  <c r="F179" i="7"/>
  <c r="E179" i="7"/>
  <c r="D179" i="7"/>
  <c r="C179" i="7"/>
  <c r="B179" i="7"/>
  <c r="A179" i="7"/>
  <c r="X178" i="7"/>
  <c r="W178" i="7"/>
  <c r="V178" i="7"/>
  <c r="U178" i="7"/>
  <c r="T178" i="7"/>
  <c r="S178" i="7"/>
  <c r="R178" i="7"/>
  <c r="Q178" i="7"/>
  <c r="P178" i="7"/>
  <c r="O178" i="7"/>
  <c r="N178" i="7"/>
  <c r="M178" i="7"/>
  <c r="L178" i="7"/>
  <c r="K178" i="7"/>
  <c r="J178" i="7"/>
  <c r="I178" i="7"/>
  <c r="H178" i="7"/>
  <c r="G178" i="7"/>
  <c r="F178" i="7"/>
  <c r="E178" i="7"/>
  <c r="D178" i="7"/>
  <c r="C178" i="7"/>
  <c r="B178" i="7"/>
  <c r="A178" i="7"/>
  <c r="X177" i="7"/>
  <c r="W177" i="7"/>
  <c r="V177" i="7"/>
  <c r="U177" i="7"/>
  <c r="T177" i="7"/>
  <c r="S177" i="7"/>
  <c r="R177" i="7"/>
  <c r="Q177" i="7"/>
  <c r="P177" i="7"/>
  <c r="O177" i="7"/>
  <c r="N177" i="7"/>
  <c r="M177" i="7"/>
  <c r="L177" i="7"/>
  <c r="K177" i="7"/>
  <c r="J177" i="7"/>
  <c r="I177" i="7"/>
  <c r="H177" i="7"/>
  <c r="G177" i="7"/>
  <c r="F177" i="7"/>
  <c r="E177" i="7"/>
  <c r="D177" i="7"/>
  <c r="C177" i="7"/>
  <c r="B177" i="7"/>
  <c r="A177" i="7"/>
  <c r="X176" i="7"/>
  <c r="W176" i="7"/>
  <c r="V176" i="7"/>
  <c r="U176" i="7"/>
  <c r="T176" i="7"/>
  <c r="S176" i="7"/>
  <c r="R176" i="7"/>
  <c r="Q176" i="7"/>
  <c r="P176" i="7"/>
  <c r="O176" i="7"/>
  <c r="N176" i="7"/>
  <c r="M176" i="7"/>
  <c r="L176" i="7"/>
  <c r="K176" i="7"/>
  <c r="J176" i="7"/>
  <c r="I176" i="7"/>
  <c r="H176" i="7"/>
  <c r="G176" i="7"/>
  <c r="F176" i="7"/>
  <c r="E176" i="7"/>
  <c r="D176" i="7"/>
  <c r="C176" i="7"/>
  <c r="B176" i="7"/>
  <c r="A176" i="7"/>
  <c r="X175" i="7"/>
  <c r="W175" i="7"/>
  <c r="V175" i="7"/>
  <c r="U175" i="7"/>
  <c r="T175" i="7"/>
  <c r="S175" i="7"/>
  <c r="R175" i="7"/>
  <c r="Q175" i="7"/>
  <c r="P175" i="7"/>
  <c r="O175" i="7"/>
  <c r="N175" i="7"/>
  <c r="M175" i="7"/>
  <c r="L175" i="7"/>
  <c r="K175" i="7"/>
  <c r="J175" i="7"/>
  <c r="I175" i="7"/>
  <c r="H175" i="7"/>
  <c r="G175" i="7"/>
  <c r="F175" i="7"/>
  <c r="E175" i="7"/>
  <c r="D175" i="7"/>
  <c r="C175" i="7"/>
  <c r="B175" i="7"/>
  <c r="A175" i="7"/>
  <c r="X174" i="7"/>
  <c r="W174" i="7"/>
  <c r="V174" i="7"/>
  <c r="U174" i="7"/>
  <c r="T174" i="7"/>
  <c r="S174" i="7"/>
  <c r="R174" i="7"/>
  <c r="Q174" i="7"/>
  <c r="P174" i="7"/>
  <c r="O174" i="7"/>
  <c r="N174" i="7"/>
  <c r="M174" i="7"/>
  <c r="L174" i="7"/>
  <c r="K174" i="7"/>
  <c r="J174" i="7"/>
  <c r="I174" i="7"/>
  <c r="H174" i="7"/>
  <c r="G174" i="7"/>
  <c r="F174" i="7"/>
  <c r="E174" i="7"/>
  <c r="D174" i="7"/>
  <c r="C174" i="7"/>
  <c r="B174" i="7"/>
  <c r="A174" i="7"/>
  <c r="X173" i="7"/>
  <c r="W173" i="7"/>
  <c r="V173" i="7"/>
  <c r="U173" i="7"/>
  <c r="T173" i="7"/>
  <c r="S173" i="7"/>
  <c r="R173" i="7"/>
  <c r="Q173" i="7"/>
  <c r="P173" i="7"/>
  <c r="O173" i="7"/>
  <c r="N173" i="7"/>
  <c r="M173" i="7"/>
  <c r="L173" i="7"/>
  <c r="K173" i="7"/>
  <c r="J173" i="7"/>
  <c r="I173" i="7"/>
  <c r="H173" i="7"/>
  <c r="G173" i="7"/>
  <c r="F173" i="7"/>
  <c r="E173" i="7"/>
  <c r="D173" i="7"/>
  <c r="C173" i="7"/>
  <c r="B173" i="7"/>
  <c r="A173" i="7"/>
  <c r="X172" i="7"/>
  <c r="W172" i="7"/>
  <c r="V172" i="7"/>
  <c r="U172" i="7"/>
  <c r="T172" i="7"/>
  <c r="S172" i="7"/>
  <c r="R172" i="7"/>
  <c r="Q172" i="7"/>
  <c r="P172" i="7"/>
  <c r="O172" i="7"/>
  <c r="N172" i="7"/>
  <c r="M172" i="7"/>
  <c r="L172" i="7"/>
  <c r="K172" i="7"/>
  <c r="J172" i="7"/>
  <c r="I172" i="7"/>
  <c r="H172" i="7"/>
  <c r="G172" i="7"/>
  <c r="F172" i="7"/>
  <c r="E172" i="7"/>
  <c r="D172" i="7"/>
  <c r="C172" i="7"/>
  <c r="B172" i="7"/>
  <c r="A172" i="7"/>
  <c r="X171" i="7"/>
  <c r="W171" i="7"/>
  <c r="V171" i="7"/>
  <c r="U171" i="7"/>
  <c r="T171" i="7"/>
  <c r="S171" i="7"/>
  <c r="R171" i="7"/>
  <c r="Q171" i="7"/>
  <c r="P171" i="7"/>
  <c r="O171" i="7"/>
  <c r="N171" i="7"/>
  <c r="M171" i="7"/>
  <c r="L171" i="7"/>
  <c r="K171" i="7"/>
  <c r="J171" i="7"/>
  <c r="I171" i="7"/>
  <c r="H171" i="7"/>
  <c r="G171" i="7"/>
  <c r="F171" i="7"/>
  <c r="E171" i="7"/>
  <c r="D171" i="7"/>
  <c r="C171" i="7"/>
  <c r="B171" i="7"/>
  <c r="A171" i="7"/>
  <c r="X170" i="7"/>
  <c r="W170" i="7"/>
  <c r="V170" i="7"/>
  <c r="U170" i="7"/>
  <c r="T170" i="7"/>
  <c r="S170" i="7"/>
  <c r="R170" i="7"/>
  <c r="Q170" i="7"/>
  <c r="P170" i="7"/>
  <c r="O170" i="7"/>
  <c r="N170" i="7"/>
  <c r="M170" i="7"/>
  <c r="L170" i="7"/>
  <c r="K170" i="7"/>
  <c r="J170" i="7"/>
  <c r="I170" i="7"/>
  <c r="H170" i="7"/>
  <c r="G170" i="7"/>
  <c r="F170" i="7"/>
  <c r="E170" i="7"/>
  <c r="D170" i="7"/>
  <c r="C170" i="7"/>
  <c r="B170" i="7"/>
  <c r="A170" i="7"/>
  <c r="X169" i="7"/>
  <c r="W169" i="7"/>
  <c r="V169" i="7"/>
  <c r="U169" i="7"/>
  <c r="T169" i="7"/>
  <c r="S169" i="7"/>
  <c r="R169" i="7"/>
  <c r="Q169" i="7"/>
  <c r="P169" i="7"/>
  <c r="O169" i="7"/>
  <c r="N169" i="7"/>
  <c r="M169" i="7"/>
  <c r="L169" i="7"/>
  <c r="K169" i="7"/>
  <c r="J169" i="7"/>
  <c r="I169" i="7"/>
  <c r="H169" i="7"/>
  <c r="G169" i="7"/>
  <c r="F169" i="7"/>
  <c r="E169" i="7"/>
  <c r="D169" i="7"/>
  <c r="C169" i="7"/>
  <c r="B169" i="7"/>
  <c r="A169" i="7"/>
  <c r="X168" i="7"/>
  <c r="W168" i="7"/>
  <c r="V168" i="7"/>
  <c r="U168" i="7"/>
  <c r="T168" i="7"/>
  <c r="S168" i="7"/>
  <c r="R168" i="7"/>
  <c r="Q168" i="7"/>
  <c r="P168" i="7"/>
  <c r="O168" i="7"/>
  <c r="N168" i="7"/>
  <c r="M168" i="7"/>
  <c r="L168" i="7"/>
  <c r="K168" i="7"/>
  <c r="J168" i="7"/>
  <c r="I168" i="7"/>
  <c r="H168" i="7"/>
  <c r="G168" i="7"/>
  <c r="F168" i="7"/>
  <c r="E168" i="7"/>
  <c r="D168" i="7"/>
  <c r="C168" i="7"/>
  <c r="B168" i="7"/>
  <c r="A168" i="7"/>
  <c r="X167" i="7"/>
  <c r="W167" i="7"/>
  <c r="V167" i="7"/>
  <c r="U167" i="7"/>
  <c r="T167" i="7"/>
  <c r="S167" i="7"/>
  <c r="R167" i="7"/>
  <c r="Q167" i="7"/>
  <c r="P167" i="7"/>
  <c r="O167" i="7"/>
  <c r="N167" i="7"/>
  <c r="M167" i="7"/>
  <c r="L167" i="7"/>
  <c r="K167" i="7"/>
  <c r="J167" i="7"/>
  <c r="I167" i="7"/>
  <c r="H167" i="7"/>
  <c r="G167" i="7"/>
  <c r="F167" i="7"/>
  <c r="E167" i="7"/>
  <c r="D167" i="7"/>
  <c r="C167" i="7"/>
  <c r="B167" i="7"/>
  <c r="A167" i="7"/>
  <c r="X166" i="7"/>
  <c r="W166" i="7"/>
  <c r="V166" i="7"/>
  <c r="U166" i="7"/>
  <c r="T166" i="7"/>
  <c r="S166" i="7"/>
  <c r="R166" i="7"/>
  <c r="Q166" i="7"/>
  <c r="P166" i="7"/>
  <c r="O166" i="7"/>
  <c r="N166" i="7"/>
  <c r="M166" i="7"/>
  <c r="L166" i="7"/>
  <c r="K166" i="7"/>
  <c r="J166" i="7"/>
  <c r="I166" i="7"/>
  <c r="H166" i="7"/>
  <c r="G166" i="7"/>
  <c r="F166" i="7"/>
  <c r="E166" i="7"/>
  <c r="D166" i="7"/>
  <c r="C166" i="7"/>
  <c r="B166" i="7"/>
  <c r="A166" i="7"/>
  <c r="X165" i="7"/>
  <c r="W165" i="7"/>
  <c r="V165" i="7"/>
  <c r="U165" i="7"/>
  <c r="T165" i="7"/>
  <c r="S165" i="7"/>
  <c r="R165" i="7"/>
  <c r="Q165" i="7"/>
  <c r="P165" i="7"/>
  <c r="O165" i="7"/>
  <c r="N165" i="7"/>
  <c r="M165" i="7"/>
  <c r="L165" i="7"/>
  <c r="K165" i="7"/>
  <c r="J165" i="7"/>
  <c r="I165" i="7"/>
  <c r="H165" i="7"/>
  <c r="G165" i="7"/>
  <c r="F165" i="7"/>
  <c r="E165" i="7"/>
  <c r="D165" i="7"/>
  <c r="C165" i="7"/>
  <c r="B165" i="7"/>
  <c r="A165" i="7"/>
  <c r="X164" i="7"/>
  <c r="W164" i="7"/>
  <c r="V164" i="7"/>
  <c r="U164" i="7"/>
  <c r="T164" i="7"/>
  <c r="S164" i="7"/>
  <c r="R164" i="7"/>
  <c r="Q164" i="7"/>
  <c r="P164" i="7"/>
  <c r="O164" i="7"/>
  <c r="N164" i="7"/>
  <c r="M164" i="7"/>
  <c r="L164" i="7"/>
  <c r="K164" i="7"/>
  <c r="J164" i="7"/>
  <c r="I164" i="7"/>
  <c r="H164" i="7"/>
  <c r="G164" i="7"/>
  <c r="F164" i="7"/>
  <c r="E164" i="7"/>
  <c r="D164" i="7"/>
  <c r="C164" i="7"/>
  <c r="B164" i="7"/>
  <c r="A164" i="7"/>
  <c r="X163" i="7"/>
  <c r="W163" i="7"/>
  <c r="V163" i="7"/>
  <c r="U163" i="7"/>
  <c r="T163" i="7"/>
  <c r="S163" i="7"/>
  <c r="R163" i="7"/>
  <c r="Q163" i="7"/>
  <c r="P163" i="7"/>
  <c r="O163" i="7"/>
  <c r="N163" i="7"/>
  <c r="M163" i="7"/>
  <c r="L163" i="7"/>
  <c r="K163" i="7"/>
  <c r="J163" i="7"/>
  <c r="I163" i="7"/>
  <c r="H163" i="7"/>
  <c r="G163" i="7"/>
  <c r="F163" i="7"/>
  <c r="E163" i="7"/>
  <c r="D163" i="7"/>
  <c r="C163" i="7"/>
  <c r="B163" i="7"/>
  <c r="A163" i="7"/>
  <c r="X162" i="7"/>
  <c r="W162" i="7"/>
  <c r="V162" i="7"/>
  <c r="U162" i="7"/>
  <c r="T162" i="7"/>
  <c r="S162" i="7"/>
  <c r="R162" i="7"/>
  <c r="Q162" i="7"/>
  <c r="P162" i="7"/>
  <c r="O162" i="7"/>
  <c r="N162" i="7"/>
  <c r="M162" i="7"/>
  <c r="L162" i="7"/>
  <c r="K162" i="7"/>
  <c r="J162" i="7"/>
  <c r="I162" i="7"/>
  <c r="H162" i="7"/>
  <c r="G162" i="7"/>
  <c r="F162" i="7"/>
  <c r="E162" i="7"/>
  <c r="D162" i="7"/>
  <c r="C162" i="7"/>
  <c r="B162" i="7"/>
  <c r="A162" i="7"/>
  <c r="X161" i="7"/>
  <c r="W161" i="7"/>
  <c r="V161" i="7"/>
  <c r="U161" i="7"/>
  <c r="T161" i="7"/>
  <c r="S161" i="7"/>
  <c r="R161" i="7"/>
  <c r="Q161" i="7"/>
  <c r="P161" i="7"/>
  <c r="O161" i="7"/>
  <c r="N161" i="7"/>
  <c r="M161" i="7"/>
  <c r="L161" i="7"/>
  <c r="K161" i="7"/>
  <c r="J161" i="7"/>
  <c r="I161" i="7"/>
  <c r="H161" i="7"/>
  <c r="G161" i="7"/>
  <c r="F161" i="7"/>
  <c r="E161" i="7"/>
  <c r="D161" i="7"/>
  <c r="C161" i="7"/>
  <c r="B161" i="7"/>
  <c r="A161" i="7"/>
  <c r="X160" i="7"/>
  <c r="W160" i="7"/>
  <c r="V160" i="7"/>
  <c r="U160" i="7"/>
  <c r="T160" i="7"/>
  <c r="S160" i="7"/>
  <c r="R160" i="7"/>
  <c r="Q160" i="7"/>
  <c r="P160" i="7"/>
  <c r="O160" i="7"/>
  <c r="N160" i="7"/>
  <c r="M160" i="7"/>
  <c r="L160" i="7"/>
  <c r="K160" i="7"/>
  <c r="J160" i="7"/>
  <c r="I160" i="7"/>
  <c r="H160" i="7"/>
  <c r="G160" i="7"/>
  <c r="F160" i="7"/>
  <c r="E160" i="7"/>
  <c r="D160" i="7"/>
  <c r="C160" i="7"/>
  <c r="B160" i="7"/>
  <c r="A160" i="7"/>
  <c r="X159" i="7"/>
  <c r="W159" i="7"/>
  <c r="V159" i="7"/>
  <c r="U159" i="7"/>
  <c r="T159" i="7"/>
  <c r="S159" i="7"/>
  <c r="R159" i="7"/>
  <c r="Q159" i="7"/>
  <c r="P159" i="7"/>
  <c r="O159" i="7"/>
  <c r="N159" i="7"/>
  <c r="M159" i="7"/>
  <c r="L159" i="7"/>
  <c r="K159" i="7"/>
  <c r="J159" i="7"/>
  <c r="I159" i="7"/>
  <c r="H159" i="7"/>
  <c r="G159" i="7"/>
  <c r="F159" i="7"/>
  <c r="E159" i="7"/>
  <c r="D159" i="7"/>
  <c r="C159" i="7"/>
  <c r="B159" i="7"/>
  <c r="A159" i="7"/>
  <c r="X158" i="7"/>
  <c r="W158" i="7"/>
  <c r="V158" i="7"/>
  <c r="U158" i="7"/>
  <c r="T158" i="7"/>
  <c r="S158" i="7"/>
  <c r="R158" i="7"/>
  <c r="Q158" i="7"/>
  <c r="P158" i="7"/>
  <c r="O158" i="7"/>
  <c r="N158" i="7"/>
  <c r="M158" i="7"/>
  <c r="L158" i="7"/>
  <c r="K158" i="7"/>
  <c r="J158" i="7"/>
  <c r="I158" i="7"/>
  <c r="H158" i="7"/>
  <c r="G158" i="7"/>
  <c r="F158" i="7"/>
  <c r="E158" i="7"/>
  <c r="D158" i="7"/>
  <c r="C158" i="7"/>
  <c r="B158" i="7"/>
  <c r="A158" i="7"/>
  <c r="X157" i="7"/>
  <c r="W157" i="7"/>
  <c r="V157" i="7"/>
  <c r="U157" i="7"/>
  <c r="T157" i="7"/>
  <c r="S157" i="7"/>
  <c r="R157" i="7"/>
  <c r="Q157" i="7"/>
  <c r="P157" i="7"/>
  <c r="O157" i="7"/>
  <c r="N157" i="7"/>
  <c r="M157" i="7"/>
  <c r="L157" i="7"/>
  <c r="K157" i="7"/>
  <c r="J157" i="7"/>
  <c r="I157" i="7"/>
  <c r="H157" i="7"/>
  <c r="G157" i="7"/>
  <c r="F157" i="7"/>
  <c r="E157" i="7"/>
  <c r="D157" i="7"/>
  <c r="C157" i="7"/>
  <c r="B157" i="7"/>
  <c r="A157" i="7"/>
  <c r="X156" i="7"/>
  <c r="W156" i="7"/>
  <c r="V156" i="7"/>
  <c r="U156" i="7"/>
  <c r="T156" i="7"/>
  <c r="S156" i="7"/>
  <c r="R156" i="7"/>
  <c r="Q156" i="7"/>
  <c r="P156" i="7"/>
  <c r="O156" i="7"/>
  <c r="N156" i="7"/>
  <c r="M156" i="7"/>
  <c r="L156" i="7"/>
  <c r="K156" i="7"/>
  <c r="J156" i="7"/>
  <c r="I156" i="7"/>
  <c r="H156" i="7"/>
  <c r="G156" i="7"/>
  <c r="F156" i="7"/>
  <c r="E156" i="7"/>
  <c r="D156" i="7"/>
  <c r="C156" i="7"/>
  <c r="B156" i="7"/>
  <c r="A156" i="7"/>
  <c r="X155" i="7"/>
  <c r="W155" i="7"/>
  <c r="V155" i="7"/>
  <c r="U155" i="7"/>
  <c r="T155" i="7"/>
  <c r="S155" i="7"/>
  <c r="R155" i="7"/>
  <c r="Q155" i="7"/>
  <c r="P155" i="7"/>
  <c r="O155" i="7"/>
  <c r="N155" i="7"/>
  <c r="M155" i="7"/>
  <c r="L155" i="7"/>
  <c r="K155" i="7"/>
  <c r="J155" i="7"/>
  <c r="I155" i="7"/>
  <c r="H155" i="7"/>
  <c r="G155" i="7"/>
  <c r="F155" i="7"/>
  <c r="E155" i="7"/>
  <c r="D155" i="7"/>
  <c r="C155" i="7"/>
  <c r="B155" i="7"/>
  <c r="A155" i="7"/>
  <c r="X154" i="7"/>
  <c r="W154" i="7"/>
  <c r="V154" i="7"/>
  <c r="U154" i="7"/>
  <c r="T154" i="7"/>
  <c r="S154" i="7"/>
  <c r="R154" i="7"/>
  <c r="Q154" i="7"/>
  <c r="P154" i="7"/>
  <c r="O154" i="7"/>
  <c r="N154" i="7"/>
  <c r="M154" i="7"/>
  <c r="L154" i="7"/>
  <c r="K154" i="7"/>
  <c r="J154" i="7"/>
  <c r="I154" i="7"/>
  <c r="H154" i="7"/>
  <c r="G154" i="7"/>
  <c r="F154" i="7"/>
  <c r="E154" i="7"/>
  <c r="D154" i="7"/>
  <c r="C154" i="7"/>
  <c r="B154" i="7"/>
  <c r="A154" i="7"/>
  <c r="X153" i="7"/>
  <c r="W153" i="7"/>
  <c r="V153" i="7"/>
  <c r="U153" i="7"/>
  <c r="T153" i="7"/>
  <c r="S153" i="7"/>
  <c r="R153" i="7"/>
  <c r="Q153" i="7"/>
  <c r="P153" i="7"/>
  <c r="O153" i="7"/>
  <c r="N153" i="7"/>
  <c r="M153" i="7"/>
  <c r="L153" i="7"/>
  <c r="K153" i="7"/>
  <c r="J153" i="7"/>
  <c r="I153" i="7"/>
  <c r="H153" i="7"/>
  <c r="G153" i="7"/>
  <c r="F153" i="7"/>
  <c r="E153" i="7"/>
  <c r="D153" i="7"/>
  <c r="C153" i="7"/>
  <c r="B153" i="7"/>
  <c r="A153" i="7"/>
  <c r="X152" i="7"/>
  <c r="W152" i="7"/>
  <c r="V152" i="7"/>
  <c r="U152" i="7"/>
  <c r="T152" i="7"/>
  <c r="S152" i="7"/>
  <c r="R152" i="7"/>
  <c r="Q152" i="7"/>
  <c r="P152" i="7"/>
  <c r="O152" i="7"/>
  <c r="N152" i="7"/>
  <c r="M152" i="7"/>
  <c r="L152" i="7"/>
  <c r="K152" i="7"/>
  <c r="J152" i="7"/>
  <c r="I152" i="7"/>
  <c r="H152" i="7"/>
  <c r="G152" i="7"/>
  <c r="F152" i="7"/>
  <c r="E152" i="7"/>
  <c r="D152" i="7"/>
  <c r="C152" i="7"/>
  <c r="B152" i="7"/>
  <c r="A152" i="7"/>
  <c r="X151" i="7"/>
  <c r="W151" i="7"/>
  <c r="V151" i="7"/>
  <c r="U151" i="7"/>
  <c r="T151" i="7"/>
  <c r="S151" i="7"/>
  <c r="R151" i="7"/>
  <c r="Q151" i="7"/>
  <c r="P151" i="7"/>
  <c r="O151" i="7"/>
  <c r="N151" i="7"/>
  <c r="M151" i="7"/>
  <c r="L151" i="7"/>
  <c r="K151" i="7"/>
  <c r="J151" i="7"/>
  <c r="I151" i="7"/>
  <c r="H151" i="7"/>
  <c r="G151" i="7"/>
  <c r="F151" i="7"/>
  <c r="E151" i="7"/>
  <c r="D151" i="7"/>
  <c r="C151" i="7"/>
  <c r="B151" i="7"/>
  <c r="A151" i="7"/>
  <c r="X150" i="7"/>
  <c r="W150" i="7"/>
  <c r="V150" i="7"/>
  <c r="U150" i="7"/>
  <c r="T150" i="7"/>
  <c r="S150" i="7"/>
  <c r="R150" i="7"/>
  <c r="Q150" i="7"/>
  <c r="P150" i="7"/>
  <c r="O150" i="7"/>
  <c r="N150" i="7"/>
  <c r="M150" i="7"/>
  <c r="L150" i="7"/>
  <c r="K150" i="7"/>
  <c r="J150" i="7"/>
  <c r="I150" i="7"/>
  <c r="H150" i="7"/>
  <c r="G150" i="7"/>
  <c r="F150" i="7"/>
  <c r="E150" i="7"/>
  <c r="D150" i="7"/>
  <c r="C150" i="7"/>
  <c r="B150" i="7"/>
  <c r="A150" i="7"/>
  <c r="X149" i="7"/>
  <c r="W149" i="7"/>
  <c r="V149" i="7"/>
  <c r="U149" i="7"/>
  <c r="T149" i="7"/>
  <c r="S149" i="7"/>
  <c r="R149" i="7"/>
  <c r="Q149" i="7"/>
  <c r="P149" i="7"/>
  <c r="O149" i="7"/>
  <c r="N149" i="7"/>
  <c r="M149" i="7"/>
  <c r="L149" i="7"/>
  <c r="K149" i="7"/>
  <c r="J149" i="7"/>
  <c r="I149" i="7"/>
  <c r="H149" i="7"/>
  <c r="G149" i="7"/>
  <c r="F149" i="7"/>
  <c r="E149" i="7"/>
  <c r="D149" i="7"/>
  <c r="C149" i="7"/>
  <c r="B149" i="7"/>
  <c r="A149" i="7"/>
  <c r="X148" i="7"/>
  <c r="W148" i="7"/>
  <c r="V148" i="7"/>
  <c r="U148" i="7"/>
  <c r="T148" i="7"/>
  <c r="S148" i="7"/>
  <c r="R148" i="7"/>
  <c r="Q148" i="7"/>
  <c r="P148" i="7"/>
  <c r="O148" i="7"/>
  <c r="N148" i="7"/>
  <c r="M148" i="7"/>
  <c r="L148" i="7"/>
  <c r="K148" i="7"/>
  <c r="J148" i="7"/>
  <c r="I148" i="7"/>
  <c r="H148" i="7"/>
  <c r="G148" i="7"/>
  <c r="F148" i="7"/>
  <c r="E148" i="7"/>
  <c r="D148" i="7"/>
  <c r="C148" i="7"/>
  <c r="B148" i="7"/>
  <c r="A148" i="7"/>
  <c r="X147" i="7"/>
  <c r="W147" i="7"/>
  <c r="V147" i="7"/>
  <c r="U147" i="7"/>
  <c r="T147" i="7"/>
  <c r="S147" i="7"/>
  <c r="R147" i="7"/>
  <c r="Q147" i="7"/>
  <c r="P147" i="7"/>
  <c r="O147" i="7"/>
  <c r="N147" i="7"/>
  <c r="M147" i="7"/>
  <c r="L147" i="7"/>
  <c r="K147" i="7"/>
  <c r="J147" i="7"/>
  <c r="I147" i="7"/>
  <c r="H147" i="7"/>
  <c r="G147" i="7"/>
  <c r="F147" i="7"/>
  <c r="E147" i="7"/>
  <c r="D147" i="7"/>
  <c r="C147" i="7"/>
  <c r="B147" i="7"/>
  <c r="A147" i="7"/>
  <c r="X146" i="7"/>
  <c r="W146" i="7"/>
  <c r="V146" i="7"/>
  <c r="U146" i="7"/>
  <c r="T146" i="7"/>
  <c r="S146" i="7"/>
  <c r="R146" i="7"/>
  <c r="Q146" i="7"/>
  <c r="P146" i="7"/>
  <c r="O146" i="7"/>
  <c r="N146" i="7"/>
  <c r="M146" i="7"/>
  <c r="L146" i="7"/>
  <c r="K146" i="7"/>
  <c r="J146" i="7"/>
  <c r="I146" i="7"/>
  <c r="H146" i="7"/>
  <c r="G146" i="7"/>
  <c r="F146" i="7"/>
  <c r="E146" i="7"/>
  <c r="D146" i="7"/>
  <c r="C146" i="7"/>
  <c r="B146" i="7"/>
  <c r="A146" i="7"/>
  <c r="X145" i="7"/>
  <c r="W145" i="7"/>
  <c r="V145" i="7"/>
  <c r="U145" i="7"/>
  <c r="T145" i="7"/>
  <c r="S145" i="7"/>
  <c r="R145" i="7"/>
  <c r="Q145" i="7"/>
  <c r="P145" i="7"/>
  <c r="O145" i="7"/>
  <c r="N145" i="7"/>
  <c r="M145" i="7"/>
  <c r="L145" i="7"/>
  <c r="K145" i="7"/>
  <c r="J145" i="7"/>
  <c r="I145" i="7"/>
  <c r="H145" i="7"/>
  <c r="G145" i="7"/>
  <c r="F145" i="7"/>
  <c r="E145" i="7"/>
  <c r="D145" i="7"/>
  <c r="C145" i="7"/>
  <c r="B145" i="7"/>
  <c r="A145" i="7"/>
  <c r="X144" i="7"/>
  <c r="W144" i="7"/>
  <c r="V144" i="7"/>
  <c r="U144" i="7"/>
  <c r="T144" i="7"/>
  <c r="S144" i="7"/>
  <c r="R144" i="7"/>
  <c r="Q144" i="7"/>
  <c r="P144" i="7"/>
  <c r="O144" i="7"/>
  <c r="N144" i="7"/>
  <c r="M144" i="7"/>
  <c r="L144" i="7"/>
  <c r="K144" i="7"/>
  <c r="J144" i="7"/>
  <c r="I144" i="7"/>
  <c r="H144" i="7"/>
  <c r="G144" i="7"/>
  <c r="F144" i="7"/>
  <c r="E144" i="7"/>
  <c r="D144" i="7"/>
  <c r="C144" i="7"/>
  <c r="B144" i="7"/>
  <c r="A144" i="7"/>
  <c r="X143" i="7"/>
  <c r="W143" i="7"/>
  <c r="V143" i="7"/>
  <c r="U143" i="7"/>
  <c r="T143" i="7"/>
  <c r="S143" i="7"/>
  <c r="R143" i="7"/>
  <c r="Q143" i="7"/>
  <c r="P143" i="7"/>
  <c r="O143" i="7"/>
  <c r="N143" i="7"/>
  <c r="M143" i="7"/>
  <c r="L143" i="7"/>
  <c r="K143" i="7"/>
  <c r="J143" i="7"/>
  <c r="I143" i="7"/>
  <c r="H143" i="7"/>
  <c r="G143" i="7"/>
  <c r="F143" i="7"/>
  <c r="E143" i="7"/>
  <c r="D143" i="7"/>
  <c r="C143" i="7"/>
  <c r="B143" i="7"/>
  <c r="A143" i="7"/>
  <c r="X142" i="7"/>
  <c r="W142" i="7"/>
  <c r="V142" i="7"/>
  <c r="U142" i="7"/>
  <c r="T142" i="7"/>
  <c r="S142" i="7"/>
  <c r="R142" i="7"/>
  <c r="Q142" i="7"/>
  <c r="P142" i="7"/>
  <c r="O142" i="7"/>
  <c r="N142" i="7"/>
  <c r="M142" i="7"/>
  <c r="L142" i="7"/>
  <c r="K142" i="7"/>
  <c r="J142" i="7"/>
  <c r="I142" i="7"/>
  <c r="H142" i="7"/>
  <c r="G142" i="7"/>
  <c r="F142" i="7"/>
  <c r="E142" i="7"/>
  <c r="D142" i="7"/>
  <c r="C142" i="7"/>
  <c r="B142" i="7"/>
  <c r="A142" i="7"/>
  <c r="X141" i="7"/>
  <c r="W141" i="7"/>
  <c r="V141" i="7"/>
  <c r="U141" i="7"/>
  <c r="T141" i="7"/>
  <c r="S141" i="7"/>
  <c r="R141" i="7"/>
  <c r="Q141" i="7"/>
  <c r="P141" i="7"/>
  <c r="O141" i="7"/>
  <c r="N141" i="7"/>
  <c r="M141" i="7"/>
  <c r="L141" i="7"/>
  <c r="K141" i="7"/>
  <c r="J141" i="7"/>
  <c r="I141" i="7"/>
  <c r="H141" i="7"/>
  <c r="G141" i="7"/>
  <c r="F141" i="7"/>
  <c r="E141" i="7"/>
  <c r="D141" i="7"/>
  <c r="C141" i="7"/>
  <c r="B141" i="7"/>
  <c r="A141" i="7"/>
  <c r="X140" i="7"/>
  <c r="W140" i="7"/>
  <c r="V140" i="7"/>
  <c r="U140" i="7"/>
  <c r="T140" i="7"/>
  <c r="S140" i="7"/>
  <c r="R140" i="7"/>
  <c r="Q140" i="7"/>
  <c r="P140" i="7"/>
  <c r="O140" i="7"/>
  <c r="N140" i="7"/>
  <c r="M140" i="7"/>
  <c r="L140" i="7"/>
  <c r="K140" i="7"/>
  <c r="J140" i="7"/>
  <c r="I140" i="7"/>
  <c r="H140" i="7"/>
  <c r="G140" i="7"/>
  <c r="F140" i="7"/>
  <c r="E140" i="7"/>
  <c r="D140" i="7"/>
  <c r="C140" i="7"/>
  <c r="B140" i="7"/>
  <c r="A140" i="7"/>
  <c r="X139" i="7"/>
  <c r="W139" i="7"/>
  <c r="V139" i="7"/>
  <c r="U139" i="7"/>
  <c r="T139" i="7"/>
  <c r="S139" i="7"/>
  <c r="R139" i="7"/>
  <c r="Q139" i="7"/>
  <c r="P139" i="7"/>
  <c r="O139" i="7"/>
  <c r="N139" i="7"/>
  <c r="M139" i="7"/>
  <c r="L139" i="7"/>
  <c r="K139" i="7"/>
  <c r="J139" i="7"/>
  <c r="I139" i="7"/>
  <c r="H139" i="7"/>
  <c r="G139" i="7"/>
  <c r="F139" i="7"/>
  <c r="E139" i="7"/>
  <c r="D139" i="7"/>
  <c r="C139" i="7"/>
  <c r="B139" i="7"/>
  <c r="A139" i="7"/>
  <c r="X138" i="7"/>
  <c r="W138" i="7"/>
  <c r="V138" i="7"/>
  <c r="U138" i="7"/>
  <c r="T138" i="7"/>
  <c r="S138" i="7"/>
  <c r="R138" i="7"/>
  <c r="Q138" i="7"/>
  <c r="P138" i="7"/>
  <c r="O138" i="7"/>
  <c r="N138" i="7"/>
  <c r="M138" i="7"/>
  <c r="L138" i="7"/>
  <c r="K138" i="7"/>
  <c r="J138" i="7"/>
  <c r="I138" i="7"/>
  <c r="H138" i="7"/>
  <c r="G138" i="7"/>
  <c r="F138" i="7"/>
  <c r="E138" i="7"/>
  <c r="D138" i="7"/>
  <c r="C138" i="7"/>
  <c r="B138" i="7"/>
  <c r="A138" i="7"/>
  <c r="X137" i="7"/>
  <c r="W137" i="7"/>
  <c r="V137" i="7"/>
  <c r="U137" i="7"/>
  <c r="T137" i="7"/>
  <c r="S137" i="7"/>
  <c r="R137" i="7"/>
  <c r="Q137" i="7"/>
  <c r="P137" i="7"/>
  <c r="O137" i="7"/>
  <c r="N137" i="7"/>
  <c r="M137" i="7"/>
  <c r="L137" i="7"/>
  <c r="K137" i="7"/>
  <c r="J137" i="7"/>
  <c r="I137" i="7"/>
  <c r="H137" i="7"/>
  <c r="G137" i="7"/>
  <c r="F137" i="7"/>
  <c r="E137" i="7"/>
  <c r="D137" i="7"/>
  <c r="C137" i="7"/>
  <c r="B137" i="7"/>
  <c r="A137" i="7"/>
  <c r="X136" i="7"/>
  <c r="W136" i="7"/>
  <c r="V136" i="7"/>
  <c r="U136" i="7"/>
  <c r="T136" i="7"/>
  <c r="S136" i="7"/>
  <c r="R136" i="7"/>
  <c r="Q136" i="7"/>
  <c r="P136" i="7"/>
  <c r="O136" i="7"/>
  <c r="N136" i="7"/>
  <c r="M136" i="7"/>
  <c r="L136" i="7"/>
  <c r="K136" i="7"/>
  <c r="J136" i="7"/>
  <c r="I136" i="7"/>
  <c r="H136" i="7"/>
  <c r="G136" i="7"/>
  <c r="F136" i="7"/>
  <c r="E136" i="7"/>
  <c r="D136" i="7"/>
  <c r="C136" i="7"/>
  <c r="B136" i="7"/>
  <c r="A136" i="7"/>
  <c r="X135" i="7"/>
  <c r="W135" i="7"/>
  <c r="V135" i="7"/>
  <c r="U135" i="7"/>
  <c r="T135" i="7"/>
  <c r="S135" i="7"/>
  <c r="R135" i="7"/>
  <c r="Q135" i="7"/>
  <c r="P135" i="7"/>
  <c r="O135" i="7"/>
  <c r="N135" i="7"/>
  <c r="M135" i="7"/>
  <c r="L135" i="7"/>
  <c r="K135" i="7"/>
  <c r="J135" i="7"/>
  <c r="I135" i="7"/>
  <c r="H135" i="7"/>
  <c r="G135" i="7"/>
  <c r="F135" i="7"/>
  <c r="E135" i="7"/>
  <c r="D135" i="7"/>
  <c r="C135" i="7"/>
  <c r="B135" i="7"/>
  <c r="A135" i="7"/>
  <c r="X134" i="7"/>
  <c r="W134" i="7"/>
  <c r="V134" i="7"/>
  <c r="U134" i="7"/>
  <c r="T134" i="7"/>
  <c r="S134" i="7"/>
  <c r="R134" i="7"/>
  <c r="Q134" i="7"/>
  <c r="P134" i="7"/>
  <c r="O134" i="7"/>
  <c r="N134" i="7"/>
  <c r="M134" i="7"/>
  <c r="L134" i="7"/>
  <c r="K134" i="7"/>
  <c r="J134" i="7"/>
  <c r="I134" i="7"/>
  <c r="H134" i="7"/>
  <c r="G134" i="7"/>
  <c r="F134" i="7"/>
  <c r="E134" i="7"/>
  <c r="D134" i="7"/>
  <c r="C134" i="7"/>
  <c r="B134" i="7"/>
  <c r="A134" i="7"/>
  <c r="X133" i="7"/>
  <c r="W133" i="7"/>
  <c r="V133" i="7"/>
  <c r="U133" i="7"/>
  <c r="T133" i="7"/>
  <c r="S133" i="7"/>
  <c r="R133" i="7"/>
  <c r="Q133" i="7"/>
  <c r="P133" i="7"/>
  <c r="O133" i="7"/>
  <c r="N133" i="7"/>
  <c r="M133" i="7"/>
  <c r="L133" i="7"/>
  <c r="K133" i="7"/>
  <c r="J133" i="7"/>
  <c r="I133" i="7"/>
  <c r="H133" i="7"/>
  <c r="G133" i="7"/>
  <c r="F133" i="7"/>
  <c r="E133" i="7"/>
  <c r="D133" i="7"/>
  <c r="C133" i="7"/>
  <c r="B133" i="7"/>
  <c r="A133" i="7"/>
  <c r="X132" i="7"/>
  <c r="W132" i="7"/>
  <c r="V132" i="7"/>
  <c r="U132" i="7"/>
  <c r="T132" i="7"/>
  <c r="S132" i="7"/>
  <c r="R132" i="7"/>
  <c r="Q132" i="7"/>
  <c r="P132" i="7"/>
  <c r="O132" i="7"/>
  <c r="N132" i="7"/>
  <c r="M132" i="7"/>
  <c r="L132" i="7"/>
  <c r="K132" i="7"/>
  <c r="J132" i="7"/>
  <c r="I132" i="7"/>
  <c r="H132" i="7"/>
  <c r="G132" i="7"/>
  <c r="F132" i="7"/>
  <c r="E132" i="7"/>
  <c r="D132" i="7"/>
  <c r="C132" i="7"/>
  <c r="B132" i="7"/>
  <c r="A132" i="7"/>
  <c r="X131" i="7"/>
  <c r="W131" i="7"/>
  <c r="V131" i="7"/>
  <c r="U131" i="7"/>
  <c r="T131" i="7"/>
  <c r="S131" i="7"/>
  <c r="R131" i="7"/>
  <c r="Q131" i="7"/>
  <c r="P131" i="7"/>
  <c r="O131" i="7"/>
  <c r="N131" i="7"/>
  <c r="M131" i="7"/>
  <c r="L131" i="7"/>
  <c r="K131" i="7"/>
  <c r="J131" i="7"/>
  <c r="I131" i="7"/>
  <c r="H131" i="7"/>
  <c r="G131" i="7"/>
  <c r="F131" i="7"/>
  <c r="E131" i="7"/>
  <c r="D131" i="7"/>
  <c r="C131" i="7"/>
  <c r="B131" i="7"/>
  <c r="A131" i="7"/>
  <c r="X130" i="7"/>
  <c r="W130" i="7"/>
  <c r="V130" i="7"/>
  <c r="U130" i="7"/>
  <c r="T130" i="7"/>
  <c r="S130" i="7"/>
  <c r="R130" i="7"/>
  <c r="Q130" i="7"/>
  <c r="P130" i="7"/>
  <c r="O130" i="7"/>
  <c r="N130" i="7"/>
  <c r="M130" i="7"/>
  <c r="L130" i="7"/>
  <c r="K130" i="7"/>
  <c r="J130" i="7"/>
  <c r="I130" i="7"/>
  <c r="H130" i="7"/>
  <c r="G130" i="7"/>
  <c r="F130" i="7"/>
  <c r="E130" i="7"/>
  <c r="D130" i="7"/>
  <c r="C130" i="7"/>
  <c r="B130" i="7"/>
  <c r="A130" i="7"/>
  <c r="X129" i="7"/>
  <c r="W129" i="7"/>
  <c r="V129" i="7"/>
  <c r="U129" i="7"/>
  <c r="T129" i="7"/>
  <c r="S129" i="7"/>
  <c r="R129" i="7"/>
  <c r="Q129" i="7"/>
  <c r="P129" i="7"/>
  <c r="O129" i="7"/>
  <c r="N129" i="7"/>
  <c r="M129" i="7"/>
  <c r="L129" i="7"/>
  <c r="K129" i="7"/>
  <c r="J129" i="7"/>
  <c r="I129" i="7"/>
  <c r="H129" i="7"/>
  <c r="G129" i="7"/>
  <c r="F129" i="7"/>
  <c r="E129" i="7"/>
  <c r="D129" i="7"/>
  <c r="C129" i="7"/>
  <c r="B129" i="7"/>
  <c r="A129" i="7"/>
  <c r="X128" i="7"/>
  <c r="W128" i="7"/>
  <c r="V128" i="7"/>
  <c r="U128" i="7"/>
  <c r="T128" i="7"/>
  <c r="S128" i="7"/>
  <c r="R128" i="7"/>
  <c r="Q128" i="7"/>
  <c r="P128" i="7"/>
  <c r="O128" i="7"/>
  <c r="N128" i="7"/>
  <c r="M128" i="7"/>
  <c r="L128" i="7"/>
  <c r="K128" i="7"/>
  <c r="J128" i="7"/>
  <c r="I128" i="7"/>
  <c r="H128" i="7"/>
  <c r="G128" i="7"/>
  <c r="F128" i="7"/>
  <c r="E128" i="7"/>
  <c r="D128" i="7"/>
  <c r="C128" i="7"/>
  <c r="B128" i="7"/>
  <c r="A128" i="7"/>
  <c r="X127" i="7"/>
  <c r="W127" i="7"/>
  <c r="V127" i="7"/>
  <c r="U127" i="7"/>
  <c r="T127" i="7"/>
  <c r="S127" i="7"/>
  <c r="R127" i="7"/>
  <c r="Q127" i="7"/>
  <c r="P127" i="7"/>
  <c r="O127" i="7"/>
  <c r="N127" i="7"/>
  <c r="M127" i="7"/>
  <c r="L127" i="7"/>
  <c r="K127" i="7"/>
  <c r="J127" i="7"/>
  <c r="I127" i="7"/>
  <c r="H127" i="7"/>
  <c r="G127" i="7"/>
  <c r="F127" i="7"/>
  <c r="E127" i="7"/>
  <c r="D127" i="7"/>
  <c r="C127" i="7"/>
  <c r="B127" i="7"/>
  <c r="A127" i="7"/>
  <c r="X126" i="7"/>
  <c r="W126" i="7"/>
  <c r="V126" i="7"/>
  <c r="U126" i="7"/>
  <c r="T126" i="7"/>
  <c r="S126" i="7"/>
  <c r="R126" i="7"/>
  <c r="Q126" i="7"/>
  <c r="P126" i="7"/>
  <c r="O126" i="7"/>
  <c r="N126" i="7"/>
  <c r="M126" i="7"/>
  <c r="L126" i="7"/>
  <c r="K126" i="7"/>
  <c r="J126" i="7"/>
  <c r="I126" i="7"/>
  <c r="H126" i="7"/>
  <c r="G126" i="7"/>
  <c r="F126" i="7"/>
  <c r="E126" i="7"/>
  <c r="D126" i="7"/>
  <c r="C126" i="7"/>
  <c r="B126" i="7"/>
  <c r="A126" i="7"/>
  <c r="X125" i="7"/>
  <c r="W125" i="7"/>
  <c r="V125" i="7"/>
  <c r="U125" i="7"/>
  <c r="T125" i="7"/>
  <c r="S125" i="7"/>
  <c r="R125" i="7"/>
  <c r="Q125" i="7"/>
  <c r="P125" i="7"/>
  <c r="O125" i="7"/>
  <c r="N125" i="7"/>
  <c r="M125" i="7"/>
  <c r="L125" i="7"/>
  <c r="K125" i="7"/>
  <c r="J125" i="7"/>
  <c r="I125" i="7"/>
  <c r="H125" i="7"/>
  <c r="G125" i="7"/>
  <c r="F125" i="7"/>
  <c r="E125" i="7"/>
  <c r="D125" i="7"/>
  <c r="C125" i="7"/>
  <c r="B125" i="7"/>
  <c r="A125" i="7"/>
  <c r="X124" i="7"/>
  <c r="W124" i="7"/>
  <c r="V124" i="7"/>
  <c r="U124" i="7"/>
  <c r="T124" i="7"/>
  <c r="S124" i="7"/>
  <c r="R124" i="7"/>
  <c r="Q124" i="7"/>
  <c r="P124" i="7"/>
  <c r="O124" i="7"/>
  <c r="N124" i="7"/>
  <c r="M124" i="7"/>
  <c r="L124" i="7"/>
  <c r="K124" i="7"/>
  <c r="J124" i="7"/>
  <c r="I124" i="7"/>
  <c r="H124" i="7"/>
  <c r="G124" i="7"/>
  <c r="F124" i="7"/>
  <c r="E124" i="7"/>
  <c r="D124" i="7"/>
  <c r="C124" i="7"/>
  <c r="B124" i="7"/>
  <c r="A124" i="7"/>
  <c r="X123" i="7"/>
  <c r="W123" i="7"/>
  <c r="V123" i="7"/>
  <c r="U123" i="7"/>
  <c r="T123" i="7"/>
  <c r="S123" i="7"/>
  <c r="R123" i="7"/>
  <c r="Q123" i="7"/>
  <c r="P123" i="7"/>
  <c r="O123" i="7"/>
  <c r="N123" i="7"/>
  <c r="M123" i="7"/>
  <c r="L123" i="7"/>
  <c r="K123" i="7"/>
  <c r="J123" i="7"/>
  <c r="I123" i="7"/>
  <c r="H123" i="7"/>
  <c r="G123" i="7"/>
  <c r="F123" i="7"/>
  <c r="E123" i="7"/>
  <c r="D123" i="7"/>
  <c r="C123" i="7"/>
  <c r="B123" i="7"/>
  <c r="A123" i="7"/>
  <c r="X122" i="7"/>
  <c r="W122" i="7"/>
  <c r="V122" i="7"/>
  <c r="U122" i="7"/>
  <c r="T122" i="7"/>
  <c r="S122" i="7"/>
  <c r="R122" i="7"/>
  <c r="Q122" i="7"/>
  <c r="P122" i="7"/>
  <c r="O122" i="7"/>
  <c r="N122" i="7"/>
  <c r="M122" i="7"/>
  <c r="L122" i="7"/>
  <c r="K122" i="7"/>
  <c r="J122" i="7"/>
  <c r="I122" i="7"/>
  <c r="H122" i="7"/>
  <c r="G122" i="7"/>
  <c r="F122" i="7"/>
  <c r="E122" i="7"/>
  <c r="D122" i="7"/>
  <c r="C122" i="7"/>
  <c r="B122" i="7"/>
  <c r="A122" i="7"/>
  <c r="X121" i="7"/>
  <c r="W121" i="7"/>
  <c r="V121" i="7"/>
  <c r="U121" i="7"/>
  <c r="T121" i="7"/>
  <c r="S121" i="7"/>
  <c r="R121" i="7"/>
  <c r="Q121" i="7"/>
  <c r="P121" i="7"/>
  <c r="O121" i="7"/>
  <c r="N121" i="7"/>
  <c r="M121" i="7"/>
  <c r="L121" i="7"/>
  <c r="K121" i="7"/>
  <c r="J121" i="7"/>
  <c r="I121" i="7"/>
  <c r="H121" i="7"/>
  <c r="G121" i="7"/>
  <c r="F121" i="7"/>
  <c r="E121" i="7"/>
  <c r="D121" i="7"/>
  <c r="C121" i="7"/>
  <c r="B121" i="7"/>
  <c r="A121" i="7"/>
  <c r="X120" i="7"/>
  <c r="W120" i="7"/>
  <c r="V120" i="7"/>
  <c r="U120" i="7"/>
  <c r="T120" i="7"/>
  <c r="S120" i="7"/>
  <c r="R120" i="7"/>
  <c r="Q120" i="7"/>
  <c r="P120" i="7"/>
  <c r="O120" i="7"/>
  <c r="N120" i="7"/>
  <c r="M120" i="7"/>
  <c r="L120" i="7"/>
  <c r="K120" i="7"/>
  <c r="J120" i="7"/>
  <c r="I120" i="7"/>
  <c r="H120" i="7"/>
  <c r="G120" i="7"/>
  <c r="F120" i="7"/>
  <c r="E120" i="7"/>
  <c r="D120" i="7"/>
  <c r="C120" i="7"/>
  <c r="B120" i="7"/>
  <c r="A120" i="7"/>
  <c r="X119" i="7"/>
  <c r="W119" i="7"/>
  <c r="V119" i="7"/>
  <c r="U119" i="7"/>
  <c r="T119" i="7"/>
  <c r="S119" i="7"/>
  <c r="R119" i="7"/>
  <c r="Q119" i="7"/>
  <c r="P119" i="7"/>
  <c r="O119" i="7"/>
  <c r="N119" i="7"/>
  <c r="M119" i="7"/>
  <c r="L119" i="7"/>
  <c r="K119" i="7"/>
  <c r="J119" i="7"/>
  <c r="I119" i="7"/>
  <c r="H119" i="7"/>
  <c r="G119" i="7"/>
  <c r="F119" i="7"/>
  <c r="E119" i="7"/>
  <c r="D119" i="7"/>
  <c r="C119" i="7"/>
  <c r="B119" i="7"/>
  <c r="A119" i="7"/>
  <c r="X118" i="7"/>
  <c r="W118" i="7"/>
  <c r="V118" i="7"/>
  <c r="U118" i="7"/>
  <c r="T118" i="7"/>
  <c r="S118" i="7"/>
  <c r="R118" i="7"/>
  <c r="Q118" i="7"/>
  <c r="P118" i="7"/>
  <c r="O118" i="7"/>
  <c r="N118" i="7"/>
  <c r="M118" i="7"/>
  <c r="L118" i="7"/>
  <c r="K118" i="7"/>
  <c r="J118" i="7"/>
  <c r="I118" i="7"/>
  <c r="H118" i="7"/>
  <c r="G118" i="7"/>
  <c r="F118" i="7"/>
  <c r="E118" i="7"/>
  <c r="D118" i="7"/>
  <c r="C118" i="7"/>
  <c r="B118" i="7"/>
  <c r="A118" i="7"/>
  <c r="X117" i="7"/>
  <c r="W117" i="7"/>
  <c r="V117" i="7"/>
  <c r="U117" i="7"/>
  <c r="T117" i="7"/>
  <c r="S117" i="7"/>
  <c r="R117" i="7"/>
  <c r="Q117" i="7"/>
  <c r="P117" i="7"/>
  <c r="O117" i="7"/>
  <c r="N117" i="7"/>
  <c r="M117" i="7"/>
  <c r="L117" i="7"/>
  <c r="K117" i="7"/>
  <c r="J117" i="7"/>
  <c r="I117" i="7"/>
  <c r="H117" i="7"/>
  <c r="G117" i="7"/>
  <c r="F117" i="7"/>
  <c r="E117" i="7"/>
  <c r="D117" i="7"/>
  <c r="C117" i="7"/>
  <c r="B117" i="7"/>
  <c r="A117" i="7"/>
  <c r="X116" i="7"/>
  <c r="W116" i="7"/>
  <c r="V116" i="7"/>
  <c r="U116" i="7"/>
  <c r="T116" i="7"/>
  <c r="S116" i="7"/>
  <c r="R116" i="7"/>
  <c r="Q116" i="7"/>
  <c r="P116" i="7"/>
  <c r="O116" i="7"/>
  <c r="N116" i="7"/>
  <c r="M116" i="7"/>
  <c r="L116" i="7"/>
  <c r="K116" i="7"/>
  <c r="J116" i="7"/>
  <c r="I116" i="7"/>
  <c r="H116" i="7"/>
  <c r="G116" i="7"/>
  <c r="F116" i="7"/>
  <c r="E116" i="7"/>
  <c r="D116" i="7"/>
  <c r="C116" i="7"/>
  <c r="B116" i="7"/>
  <c r="A116" i="7"/>
  <c r="X115" i="7"/>
  <c r="W115" i="7"/>
  <c r="V115" i="7"/>
  <c r="U115" i="7"/>
  <c r="T115" i="7"/>
  <c r="S115" i="7"/>
  <c r="R115" i="7"/>
  <c r="Q115" i="7"/>
  <c r="P115" i="7"/>
  <c r="O115" i="7"/>
  <c r="N115" i="7"/>
  <c r="M115" i="7"/>
  <c r="L115" i="7"/>
  <c r="K115" i="7"/>
  <c r="J115" i="7"/>
  <c r="I115" i="7"/>
  <c r="H115" i="7"/>
  <c r="G115" i="7"/>
  <c r="F115" i="7"/>
  <c r="E115" i="7"/>
  <c r="D115" i="7"/>
  <c r="C115" i="7"/>
  <c r="B115" i="7"/>
  <c r="A115" i="7"/>
  <c r="X114" i="7"/>
  <c r="W114" i="7"/>
  <c r="V114" i="7"/>
  <c r="U114" i="7"/>
  <c r="T114" i="7"/>
  <c r="S114" i="7"/>
  <c r="R114" i="7"/>
  <c r="Q114" i="7"/>
  <c r="P114" i="7"/>
  <c r="O114" i="7"/>
  <c r="N114" i="7"/>
  <c r="M114" i="7"/>
  <c r="L114" i="7"/>
  <c r="K114" i="7"/>
  <c r="J114" i="7"/>
  <c r="I114" i="7"/>
  <c r="H114" i="7"/>
  <c r="G114" i="7"/>
  <c r="F114" i="7"/>
  <c r="E114" i="7"/>
  <c r="D114" i="7"/>
  <c r="C114" i="7"/>
  <c r="B114" i="7"/>
  <c r="A114" i="7"/>
  <c r="X113" i="7"/>
  <c r="W113" i="7"/>
  <c r="V113" i="7"/>
  <c r="U113" i="7"/>
  <c r="T113" i="7"/>
  <c r="S113" i="7"/>
  <c r="R113" i="7"/>
  <c r="Q113" i="7"/>
  <c r="P113" i="7"/>
  <c r="O113" i="7"/>
  <c r="N113" i="7"/>
  <c r="M113" i="7"/>
  <c r="L113" i="7"/>
  <c r="K113" i="7"/>
  <c r="J113" i="7"/>
  <c r="I113" i="7"/>
  <c r="H113" i="7"/>
  <c r="G113" i="7"/>
  <c r="F113" i="7"/>
  <c r="E113" i="7"/>
  <c r="D113" i="7"/>
  <c r="C113" i="7"/>
  <c r="B113" i="7"/>
  <c r="A113" i="7"/>
  <c r="X112" i="7"/>
  <c r="W112" i="7"/>
  <c r="V112" i="7"/>
  <c r="U112" i="7"/>
  <c r="T112" i="7"/>
  <c r="S112" i="7"/>
  <c r="R112" i="7"/>
  <c r="Q112" i="7"/>
  <c r="P112" i="7"/>
  <c r="O112" i="7"/>
  <c r="N112" i="7"/>
  <c r="M112" i="7"/>
  <c r="L112" i="7"/>
  <c r="K112" i="7"/>
  <c r="J112" i="7"/>
  <c r="I112" i="7"/>
  <c r="H112" i="7"/>
  <c r="G112" i="7"/>
  <c r="F112" i="7"/>
  <c r="E112" i="7"/>
  <c r="D112" i="7"/>
  <c r="C112" i="7"/>
  <c r="B112" i="7"/>
  <c r="A112" i="7"/>
  <c r="X111" i="7"/>
  <c r="W111" i="7"/>
  <c r="V111" i="7"/>
  <c r="U111" i="7"/>
  <c r="T111" i="7"/>
  <c r="S111" i="7"/>
  <c r="R111" i="7"/>
  <c r="Q111" i="7"/>
  <c r="P111" i="7"/>
  <c r="O111" i="7"/>
  <c r="N111" i="7"/>
  <c r="M111" i="7"/>
  <c r="L111" i="7"/>
  <c r="K111" i="7"/>
  <c r="J111" i="7"/>
  <c r="I111" i="7"/>
  <c r="H111" i="7"/>
  <c r="G111" i="7"/>
  <c r="F111" i="7"/>
  <c r="E111" i="7"/>
  <c r="D111" i="7"/>
  <c r="C111" i="7"/>
  <c r="B111" i="7"/>
  <c r="A111" i="7"/>
  <c r="X110" i="7"/>
  <c r="W110" i="7"/>
  <c r="V110" i="7"/>
  <c r="U110" i="7"/>
  <c r="T110" i="7"/>
  <c r="S110" i="7"/>
  <c r="R110" i="7"/>
  <c r="Q110" i="7"/>
  <c r="P110" i="7"/>
  <c r="O110" i="7"/>
  <c r="N110" i="7"/>
  <c r="M110" i="7"/>
  <c r="L110" i="7"/>
  <c r="K110" i="7"/>
  <c r="J110" i="7"/>
  <c r="I110" i="7"/>
  <c r="H110" i="7"/>
  <c r="G110" i="7"/>
  <c r="F110" i="7"/>
  <c r="E110" i="7"/>
  <c r="D110" i="7"/>
  <c r="C110" i="7"/>
  <c r="B110" i="7"/>
  <c r="A110" i="7"/>
  <c r="X109" i="7"/>
  <c r="W109" i="7"/>
  <c r="V109" i="7"/>
  <c r="U109" i="7"/>
  <c r="T109" i="7"/>
  <c r="S109" i="7"/>
  <c r="R109" i="7"/>
  <c r="Q109" i="7"/>
  <c r="P109" i="7"/>
  <c r="O109" i="7"/>
  <c r="N109" i="7"/>
  <c r="M109" i="7"/>
  <c r="L109" i="7"/>
  <c r="K109" i="7"/>
  <c r="J109" i="7"/>
  <c r="I109" i="7"/>
  <c r="H109" i="7"/>
  <c r="G109" i="7"/>
  <c r="F109" i="7"/>
  <c r="E109" i="7"/>
  <c r="D109" i="7"/>
  <c r="C109" i="7"/>
  <c r="B109" i="7"/>
  <c r="A109" i="7"/>
  <c r="X108" i="7"/>
  <c r="W108" i="7"/>
  <c r="V108" i="7"/>
  <c r="U108" i="7"/>
  <c r="T108" i="7"/>
  <c r="S108" i="7"/>
  <c r="R108" i="7"/>
  <c r="Q108" i="7"/>
  <c r="P108" i="7"/>
  <c r="O108" i="7"/>
  <c r="N108" i="7"/>
  <c r="M108" i="7"/>
  <c r="L108" i="7"/>
  <c r="K108" i="7"/>
  <c r="J108" i="7"/>
  <c r="I108" i="7"/>
  <c r="H108" i="7"/>
  <c r="G108" i="7"/>
  <c r="F108" i="7"/>
  <c r="E108" i="7"/>
  <c r="D108" i="7"/>
  <c r="C108" i="7"/>
  <c r="B108" i="7"/>
  <c r="A108" i="7"/>
  <c r="X107" i="7"/>
  <c r="W107" i="7"/>
  <c r="V107" i="7"/>
  <c r="U107" i="7"/>
  <c r="T107" i="7"/>
  <c r="S107" i="7"/>
  <c r="R107" i="7"/>
  <c r="Q107" i="7"/>
  <c r="P107" i="7"/>
  <c r="O107" i="7"/>
  <c r="N107" i="7"/>
  <c r="M107" i="7"/>
  <c r="L107" i="7"/>
  <c r="K107" i="7"/>
  <c r="J107" i="7"/>
  <c r="I107" i="7"/>
  <c r="H107" i="7"/>
  <c r="G107" i="7"/>
  <c r="F107" i="7"/>
  <c r="E107" i="7"/>
  <c r="D107" i="7"/>
  <c r="C107" i="7"/>
  <c r="B107" i="7"/>
  <c r="A107" i="7"/>
  <c r="X106" i="7"/>
  <c r="W106" i="7"/>
  <c r="V106" i="7"/>
  <c r="U106" i="7"/>
  <c r="T106" i="7"/>
  <c r="S106" i="7"/>
  <c r="R106" i="7"/>
  <c r="Q106" i="7"/>
  <c r="P106" i="7"/>
  <c r="O106" i="7"/>
  <c r="N106" i="7"/>
  <c r="M106" i="7"/>
  <c r="L106" i="7"/>
  <c r="K106" i="7"/>
  <c r="J106" i="7"/>
  <c r="I106" i="7"/>
  <c r="H106" i="7"/>
  <c r="G106" i="7"/>
  <c r="F106" i="7"/>
  <c r="E106" i="7"/>
  <c r="D106" i="7"/>
  <c r="C106" i="7"/>
  <c r="B106" i="7"/>
  <c r="A106" i="7"/>
  <c r="X105" i="7"/>
  <c r="W105" i="7"/>
  <c r="V105" i="7"/>
  <c r="U105" i="7"/>
  <c r="T105" i="7"/>
  <c r="S105" i="7"/>
  <c r="R105" i="7"/>
  <c r="Q105" i="7"/>
  <c r="P105" i="7"/>
  <c r="O105" i="7"/>
  <c r="N105" i="7"/>
  <c r="M105" i="7"/>
  <c r="L105" i="7"/>
  <c r="K105" i="7"/>
  <c r="J105" i="7"/>
  <c r="I105" i="7"/>
  <c r="H105" i="7"/>
  <c r="G105" i="7"/>
  <c r="F105" i="7"/>
  <c r="E105" i="7"/>
  <c r="D105" i="7"/>
  <c r="C105" i="7"/>
  <c r="B105" i="7"/>
  <c r="A105" i="7"/>
  <c r="X104" i="7"/>
  <c r="W104" i="7"/>
  <c r="V104" i="7"/>
  <c r="U104" i="7"/>
  <c r="T104" i="7"/>
  <c r="S104" i="7"/>
  <c r="R104" i="7"/>
  <c r="Q104" i="7"/>
  <c r="P104" i="7"/>
  <c r="O104" i="7"/>
  <c r="N104" i="7"/>
  <c r="M104" i="7"/>
  <c r="L104" i="7"/>
  <c r="K104" i="7"/>
  <c r="J104" i="7"/>
  <c r="I104" i="7"/>
  <c r="H104" i="7"/>
  <c r="G104" i="7"/>
  <c r="F104" i="7"/>
  <c r="E104" i="7"/>
  <c r="D104" i="7"/>
  <c r="C104" i="7"/>
  <c r="B104" i="7"/>
  <c r="A104" i="7"/>
  <c r="X103" i="7"/>
  <c r="W103" i="7"/>
  <c r="V103" i="7"/>
  <c r="U103" i="7"/>
  <c r="T103" i="7"/>
  <c r="S103" i="7"/>
  <c r="R103" i="7"/>
  <c r="Q103" i="7"/>
  <c r="P103" i="7"/>
  <c r="O103" i="7"/>
  <c r="N103" i="7"/>
  <c r="M103" i="7"/>
  <c r="L103" i="7"/>
  <c r="K103" i="7"/>
  <c r="J103" i="7"/>
  <c r="I103" i="7"/>
  <c r="H103" i="7"/>
  <c r="G103" i="7"/>
  <c r="F103" i="7"/>
  <c r="E103" i="7"/>
  <c r="D103" i="7"/>
  <c r="C103" i="7"/>
  <c r="B103" i="7"/>
  <c r="A103" i="7"/>
  <c r="X102" i="7"/>
  <c r="W102" i="7"/>
  <c r="V102" i="7"/>
  <c r="U102" i="7"/>
  <c r="T102" i="7"/>
  <c r="S102" i="7"/>
  <c r="R102" i="7"/>
  <c r="Q102" i="7"/>
  <c r="P102" i="7"/>
  <c r="O102" i="7"/>
  <c r="N102" i="7"/>
  <c r="M102" i="7"/>
  <c r="L102" i="7"/>
  <c r="K102" i="7"/>
  <c r="J102" i="7"/>
  <c r="I102" i="7"/>
  <c r="H102" i="7"/>
  <c r="G102" i="7"/>
  <c r="F102" i="7"/>
  <c r="E102" i="7"/>
  <c r="D102" i="7"/>
  <c r="C102" i="7"/>
  <c r="B102" i="7"/>
  <c r="A102" i="7"/>
  <c r="X101" i="7"/>
  <c r="W101" i="7"/>
  <c r="V101" i="7"/>
  <c r="U101" i="7"/>
  <c r="T101" i="7"/>
  <c r="S101" i="7"/>
  <c r="R101" i="7"/>
  <c r="Q101" i="7"/>
  <c r="P101" i="7"/>
  <c r="O101" i="7"/>
  <c r="N101" i="7"/>
  <c r="M101" i="7"/>
  <c r="L101" i="7"/>
  <c r="K101" i="7"/>
  <c r="J101" i="7"/>
  <c r="I101" i="7"/>
  <c r="H101" i="7"/>
  <c r="G101" i="7"/>
  <c r="F101" i="7"/>
  <c r="E101" i="7"/>
  <c r="D101" i="7"/>
  <c r="C101" i="7"/>
  <c r="B101" i="7"/>
  <c r="A101" i="7"/>
  <c r="X100" i="7"/>
  <c r="W100" i="7"/>
  <c r="V100" i="7"/>
  <c r="U100" i="7"/>
  <c r="T100" i="7"/>
  <c r="S100" i="7"/>
  <c r="R100" i="7"/>
  <c r="Q100" i="7"/>
  <c r="P100" i="7"/>
  <c r="O100" i="7"/>
  <c r="N100" i="7"/>
  <c r="M100" i="7"/>
  <c r="L100" i="7"/>
  <c r="K100" i="7"/>
  <c r="J100" i="7"/>
  <c r="I100" i="7"/>
  <c r="H100" i="7"/>
  <c r="G100" i="7"/>
  <c r="F100" i="7"/>
  <c r="E100" i="7"/>
  <c r="D100" i="7"/>
  <c r="C100" i="7"/>
  <c r="B100" i="7"/>
  <c r="A100" i="7"/>
  <c r="X99" i="7"/>
  <c r="W99" i="7"/>
  <c r="V99" i="7"/>
  <c r="U99" i="7"/>
  <c r="T99" i="7"/>
  <c r="S99" i="7"/>
  <c r="R99" i="7"/>
  <c r="Q99" i="7"/>
  <c r="P99" i="7"/>
  <c r="O99" i="7"/>
  <c r="N99" i="7"/>
  <c r="M99" i="7"/>
  <c r="L99" i="7"/>
  <c r="K99" i="7"/>
  <c r="J99" i="7"/>
  <c r="I99" i="7"/>
  <c r="H99" i="7"/>
  <c r="G99" i="7"/>
  <c r="F99" i="7"/>
  <c r="E99" i="7"/>
  <c r="D99" i="7"/>
  <c r="C99" i="7"/>
  <c r="B99" i="7"/>
  <c r="A99" i="7"/>
  <c r="X98" i="7"/>
  <c r="W98" i="7"/>
  <c r="V98" i="7"/>
  <c r="U98" i="7"/>
  <c r="T98" i="7"/>
  <c r="S98" i="7"/>
  <c r="R98" i="7"/>
  <c r="Q98" i="7"/>
  <c r="P98" i="7"/>
  <c r="O98" i="7"/>
  <c r="N98" i="7"/>
  <c r="M98" i="7"/>
  <c r="L98" i="7"/>
  <c r="K98" i="7"/>
  <c r="J98" i="7"/>
  <c r="I98" i="7"/>
  <c r="H98" i="7"/>
  <c r="G98" i="7"/>
  <c r="F98" i="7"/>
  <c r="E98" i="7"/>
  <c r="D98" i="7"/>
  <c r="C98" i="7"/>
  <c r="B98" i="7"/>
  <c r="A98" i="7"/>
  <c r="X97" i="7"/>
  <c r="W97" i="7"/>
  <c r="V97" i="7"/>
  <c r="U97" i="7"/>
  <c r="T97" i="7"/>
  <c r="S97" i="7"/>
  <c r="R97" i="7"/>
  <c r="Q97" i="7"/>
  <c r="P97" i="7"/>
  <c r="O97" i="7"/>
  <c r="N97" i="7"/>
  <c r="M97" i="7"/>
  <c r="L97" i="7"/>
  <c r="K97" i="7"/>
  <c r="J97" i="7"/>
  <c r="I97" i="7"/>
  <c r="H97" i="7"/>
  <c r="G97" i="7"/>
  <c r="F97" i="7"/>
  <c r="E97" i="7"/>
  <c r="D97" i="7"/>
  <c r="C97" i="7"/>
  <c r="B97" i="7"/>
  <c r="A97" i="7"/>
  <c r="X96" i="7"/>
  <c r="W96" i="7"/>
  <c r="V96" i="7"/>
  <c r="U96" i="7"/>
  <c r="T96" i="7"/>
  <c r="S96" i="7"/>
  <c r="R96" i="7"/>
  <c r="Q96" i="7"/>
  <c r="P96" i="7"/>
  <c r="O96" i="7"/>
  <c r="N96" i="7"/>
  <c r="M96" i="7"/>
  <c r="L96" i="7"/>
  <c r="K96" i="7"/>
  <c r="J96" i="7"/>
  <c r="I96" i="7"/>
  <c r="H96" i="7"/>
  <c r="G96" i="7"/>
  <c r="F96" i="7"/>
  <c r="E96" i="7"/>
  <c r="D96" i="7"/>
  <c r="C96" i="7"/>
  <c r="B96" i="7"/>
  <c r="A96" i="7"/>
  <c r="X95" i="7"/>
  <c r="W95" i="7"/>
  <c r="V95" i="7"/>
  <c r="U95" i="7"/>
  <c r="T95" i="7"/>
  <c r="S95" i="7"/>
  <c r="R95" i="7"/>
  <c r="Q95" i="7"/>
  <c r="P95" i="7"/>
  <c r="O95" i="7"/>
  <c r="N95" i="7"/>
  <c r="M95" i="7"/>
  <c r="L95" i="7"/>
  <c r="K95" i="7"/>
  <c r="J95" i="7"/>
  <c r="I95" i="7"/>
  <c r="H95" i="7"/>
  <c r="G95" i="7"/>
  <c r="F95" i="7"/>
  <c r="E95" i="7"/>
  <c r="D95" i="7"/>
  <c r="C95" i="7"/>
  <c r="B95" i="7"/>
  <c r="A95" i="7"/>
  <c r="X94" i="7"/>
  <c r="W94" i="7"/>
  <c r="V94" i="7"/>
  <c r="U94" i="7"/>
  <c r="T94" i="7"/>
  <c r="S94" i="7"/>
  <c r="R94" i="7"/>
  <c r="Q94" i="7"/>
  <c r="P94" i="7"/>
  <c r="O94" i="7"/>
  <c r="N94" i="7"/>
  <c r="M94" i="7"/>
  <c r="L94" i="7"/>
  <c r="K94" i="7"/>
  <c r="J94" i="7"/>
  <c r="I94" i="7"/>
  <c r="H94" i="7"/>
  <c r="G94" i="7"/>
  <c r="F94" i="7"/>
  <c r="E94" i="7"/>
  <c r="D94" i="7"/>
  <c r="C94" i="7"/>
  <c r="B94" i="7"/>
  <c r="A94" i="7"/>
  <c r="X93" i="7"/>
  <c r="W93" i="7"/>
  <c r="V93" i="7"/>
  <c r="U93" i="7"/>
  <c r="T93" i="7"/>
  <c r="S93" i="7"/>
  <c r="R93" i="7"/>
  <c r="Q93" i="7"/>
  <c r="P93" i="7"/>
  <c r="O93" i="7"/>
  <c r="N93" i="7"/>
  <c r="M93" i="7"/>
  <c r="L93" i="7"/>
  <c r="K93" i="7"/>
  <c r="J93" i="7"/>
  <c r="I93" i="7"/>
  <c r="H93" i="7"/>
  <c r="G93" i="7"/>
  <c r="F93" i="7"/>
  <c r="E93" i="7"/>
  <c r="D93" i="7"/>
  <c r="C93" i="7"/>
  <c r="B93" i="7"/>
  <c r="A93" i="7"/>
  <c r="X92" i="7"/>
  <c r="W92" i="7"/>
  <c r="V92" i="7"/>
  <c r="U92" i="7"/>
  <c r="T92" i="7"/>
  <c r="S92" i="7"/>
  <c r="R92" i="7"/>
  <c r="Q92" i="7"/>
  <c r="P92" i="7"/>
  <c r="O92" i="7"/>
  <c r="N92" i="7"/>
  <c r="M92" i="7"/>
  <c r="L92" i="7"/>
  <c r="K92" i="7"/>
  <c r="J92" i="7"/>
  <c r="I92" i="7"/>
  <c r="H92" i="7"/>
  <c r="G92" i="7"/>
  <c r="F92" i="7"/>
  <c r="E92" i="7"/>
  <c r="D92" i="7"/>
  <c r="C92" i="7"/>
  <c r="B92" i="7"/>
  <c r="A92" i="7"/>
  <c r="X91" i="7"/>
  <c r="W91" i="7"/>
  <c r="V91" i="7"/>
  <c r="U91" i="7"/>
  <c r="T91" i="7"/>
  <c r="S91" i="7"/>
  <c r="R91" i="7"/>
  <c r="Q91" i="7"/>
  <c r="P91" i="7"/>
  <c r="O91" i="7"/>
  <c r="N91" i="7"/>
  <c r="M91" i="7"/>
  <c r="L91" i="7"/>
  <c r="K91" i="7"/>
  <c r="J91" i="7"/>
  <c r="I91" i="7"/>
  <c r="H91" i="7"/>
  <c r="G91" i="7"/>
  <c r="F91" i="7"/>
  <c r="E91" i="7"/>
  <c r="D91" i="7"/>
  <c r="C91" i="7"/>
  <c r="B91" i="7"/>
  <c r="A91" i="7"/>
  <c r="X90" i="7"/>
  <c r="W90" i="7"/>
  <c r="V90" i="7"/>
  <c r="U90" i="7"/>
  <c r="T90" i="7"/>
  <c r="S90" i="7"/>
  <c r="R90" i="7"/>
  <c r="Q90" i="7"/>
  <c r="P90" i="7"/>
  <c r="O90" i="7"/>
  <c r="N90" i="7"/>
  <c r="M90" i="7"/>
  <c r="L90" i="7"/>
  <c r="K90" i="7"/>
  <c r="J90" i="7"/>
  <c r="I90" i="7"/>
  <c r="H90" i="7"/>
  <c r="G90" i="7"/>
  <c r="F90" i="7"/>
  <c r="E90" i="7"/>
  <c r="D90" i="7"/>
  <c r="C90" i="7"/>
  <c r="B90" i="7"/>
  <c r="A90" i="7"/>
  <c r="X89" i="7"/>
  <c r="W89" i="7"/>
  <c r="V89" i="7"/>
  <c r="U89" i="7"/>
  <c r="T89" i="7"/>
  <c r="S89" i="7"/>
  <c r="R89" i="7"/>
  <c r="Q89" i="7"/>
  <c r="P89" i="7"/>
  <c r="O89" i="7"/>
  <c r="N89" i="7"/>
  <c r="M89" i="7"/>
  <c r="L89" i="7"/>
  <c r="K89" i="7"/>
  <c r="J89" i="7"/>
  <c r="I89" i="7"/>
  <c r="H89" i="7"/>
  <c r="G89" i="7"/>
  <c r="F89" i="7"/>
  <c r="E89" i="7"/>
  <c r="D89" i="7"/>
  <c r="C89" i="7"/>
  <c r="B89" i="7"/>
  <c r="A89" i="7"/>
  <c r="X88" i="7"/>
  <c r="W88" i="7"/>
  <c r="V88" i="7"/>
  <c r="U88" i="7"/>
  <c r="T88" i="7"/>
  <c r="S88" i="7"/>
  <c r="R88" i="7"/>
  <c r="Q88" i="7"/>
  <c r="P88" i="7"/>
  <c r="O88" i="7"/>
  <c r="N88" i="7"/>
  <c r="M88" i="7"/>
  <c r="L88" i="7"/>
  <c r="K88" i="7"/>
  <c r="J88" i="7"/>
  <c r="I88" i="7"/>
  <c r="H88" i="7"/>
  <c r="G88" i="7"/>
  <c r="F88" i="7"/>
  <c r="E88" i="7"/>
  <c r="D88" i="7"/>
  <c r="C88" i="7"/>
  <c r="B88" i="7"/>
  <c r="A88" i="7"/>
  <c r="X87" i="7"/>
  <c r="W87" i="7"/>
  <c r="V87" i="7"/>
  <c r="U87" i="7"/>
  <c r="T87" i="7"/>
  <c r="S87" i="7"/>
  <c r="R87" i="7"/>
  <c r="Q87" i="7"/>
  <c r="P87" i="7"/>
  <c r="O87" i="7"/>
  <c r="N87" i="7"/>
  <c r="M87" i="7"/>
  <c r="L87" i="7"/>
  <c r="K87" i="7"/>
  <c r="J87" i="7"/>
  <c r="I87" i="7"/>
  <c r="H87" i="7"/>
  <c r="G87" i="7"/>
  <c r="F87" i="7"/>
  <c r="E87" i="7"/>
  <c r="D87" i="7"/>
  <c r="C87" i="7"/>
  <c r="B87" i="7"/>
  <c r="A87" i="7"/>
  <c r="X86" i="7"/>
  <c r="W86" i="7"/>
  <c r="V86" i="7"/>
  <c r="U86" i="7"/>
  <c r="T86" i="7"/>
  <c r="S86" i="7"/>
  <c r="R86" i="7"/>
  <c r="Q86" i="7"/>
  <c r="P86" i="7"/>
  <c r="O86" i="7"/>
  <c r="N86" i="7"/>
  <c r="M86" i="7"/>
  <c r="L86" i="7"/>
  <c r="K86" i="7"/>
  <c r="J86" i="7"/>
  <c r="I86" i="7"/>
  <c r="H86" i="7"/>
  <c r="G86" i="7"/>
  <c r="F86" i="7"/>
  <c r="E86" i="7"/>
  <c r="D86" i="7"/>
  <c r="C86" i="7"/>
  <c r="B86" i="7"/>
  <c r="A86" i="7"/>
  <c r="X85" i="7"/>
  <c r="W85" i="7"/>
  <c r="V85" i="7"/>
  <c r="U85" i="7"/>
  <c r="T85" i="7"/>
  <c r="S85" i="7"/>
  <c r="R85" i="7"/>
  <c r="Q85" i="7"/>
  <c r="P85" i="7"/>
  <c r="O85" i="7"/>
  <c r="N85" i="7"/>
  <c r="M85" i="7"/>
  <c r="L85" i="7"/>
  <c r="K85" i="7"/>
  <c r="J85" i="7"/>
  <c r="I85" i="7"/>
  <c r="H85" i="7"/>
  <c r="G85" i="7"/>
  <c r="F85" i="7"/>
  <c r="E85" i="7"/>
  <c r="D85" i="7"/>
  <c r="C85" i="7"/>
  <c r="B85" i="7"/>
  <c r="A85" i="7"/>
  <c r="X84" i="7"/>
  <c r="W84" i="7"/>
  <c r="V84" i="7"/>
  <c r="U84" i="7"/>
  <c r="T84" i="7"/>
  <c r="S84" i="7"/>
  <c r="R84" i="7"/>
  <c r="Q84" i="7"/>
  <c r="P84" i="7"/>
  <c r="O84" i="7"/>
  <c r="N84" i="7"/>
  <c r="M84" i="7"/>
  <c r="L84" i="7"/>
  <c r="K84" i="7"/>
  <c r="J84" i="7"/>
  <c r="I84" i="7"/>
  <c r="H84" i="7"/>
  <c r="G84" i="7"/>
  <c r="F84" i="7"/>
  <c r="E84" i="7"/>
  <c r="D84" i="7"/>
  <c r="C84" i="7"/>
  <c r="B84" i="7"/>
  <c r="A84" i="7"/>
  <c r="X83" i="7"/>
  <c r="W83" i="7"/>
  <c r="V83" i="7"/>
  <c r="U83" i="7"/>
  <c r="T83" i="7"/>
  <c r="S83" i="7"/>
  <c r="R83" i="7"/>
  <c r="Q83" i="7"/>
  <c r="P83" i="7"/>
  <c r="O83" i="7"/>
  <c r="N83" i="7"/>
  <c r="M83" i="7"/>
  <c r="L83" i="7"/>
  <c r="K83" i="7"/>
  <c r="J83" i="7"/>
  <c r="I83" i="7"/>
  <c r="H83" i="7"/>
  <c r="G83" i="7"/>
  <c r="F83" i="7"/>
  <c r="E83" i="7"/>
  <c r="D83" i="7"/>
  <c r="C83" i="7"/>
  <c r="B83" i="7"/>
  <c r="A83" i="7"/>
  <c r="X82" i="7"/>
  <c r="W82" i="7"/>
  <c r="V82" i="7"/>
  <c r="U82" i="7"/>
  <c r="T82" i="7"/>
  <c r="S82" i="7"/>
  <c r="R82" i="7"/>
  <c r="Q82" i="7"/>
  <c r="P82" i="7"/>
  <c r="O82" i="7"/>
  <c r="N82" i="7"/>
  <c r="M82" i="7"/>
  <c r="L82" i="7"/>
  <c r="K82" i="7"/>
  <c r="J82" i="7"/>
  <c r="I82" i="7"/>
  <c r="H82" i="7"/>
  <c r="G82" i="7"/>
  <c r="F82" i="7"/>
  <c r="E82" i="7"/>
  <c r="D82" i="7"/>
  <c r="C82" i="7"/>
  <c r="B82" i="7"/>
  <c r="A82" i="7"/>
  <c r="X81" i="7"/>
  <c r="W81" i="7"/>
  <c r="V81" i="7"/>
  <c r="U81" i="7"/>
  <c r="T81" i="7"/>
  <c r="S81" i="7"/>
  <c r="R81" i="7"/>
  <c r="Q81" i="7"/>
  <c r="P81" i="7"/>
  <c r="O81" i="7"/>
  <c r="N81" i="7"/>
  <c r="M81" i="7"/>
  <c r="L81" i="7"/>
  <c r="K81" i="7"/>
  <c r="J81" i="7"/>
  <c r="I81" i="7"/>
  <c r="H81" i="7"/>
  <c r="G81" i="7"/>
  <c r="F81" i="7"/>
  <c r="E81" i="7"/>
  <c r="D81" i="7"/>
  <c r="C81" i="7"/>
  <c r="B81" i="7"/>
  <c r="A81" i="7"/>
  <c r="X80" i="7"/>
  <c r="W80" i="7"/>
  <c r="V80" i="7"/>
  <c r="U80" i="7"/>
  <c r="T80" i="7"/>
  <c r="S80" i="7"/>
  <c r="R80" i="7"/>
  <c r="Q80" i="7"/>
  <c r="P80" i="7"/>
  <c r="O80" i="7"/>
  <c r="N80" i="7"/>
  <c r="M80" i="7"/>
  <c r="L80" i="7"/>
  <c r="K80" i="7"/>
  <c r="J80" i="7"/>
  <c r="I80" i="7"/>
  <c r="H80" i="7"/>
  <c r="G80" i="7"/>
  <c r="F80" i="7"/>
  <c r="E80" i="7"/>
  <c r="D80" i="7"/>
  <c r="C80" i="7"/>
  <c r="B80" i="7"/>
  <c r="A80" i="7"/>
  <c r="X79" i="7"/>
  <c r="W79" i="7"/>
  <c r="V79" i="7"/>
  <c r="U79" i="7"/>
  <c r="T79" i="7"/>
  <c r="S79" i="7"/>
  <c r="R79" i="7"/>
  <c r="Q79" i="7"/>
  <c r="P79" i="7"/>
  <c r="O79" i="7"/>
  <c r="N79" i="7"/>
  <c r="M79" i="7"/>
  <c r="L79" i="7"/>
  <c r="K79" i="7"/>
  <c r="J79" i="7"/>
  <c r="I79" i="7"/>
  <c r="H79" i="7"/>
  <c r="G79" i="7"/>
  <c r="F79" i="7"/>
  <c r="E79" i="7"/>
  <c r="D79" i="7"/>
  <c r="C79" i="7"/>
  <c r="B79" i="7"/>
  <c r="A79" i="7"/>
  <c r="X78" i="7"/>
  <c r="W78" i="7"/>
  <c r="V78" i="7"/>
  <c r="U78" i="7"/>
  <c r="T78" i="7"/>
  <c r="S78" i="7"/>
  <c r="R78" i="7"/>
  <c r="Q78" i="7"/>
  <c r="P78" i="7"/>
  <c r="O78" i="7"/>
  <c r="N78" i="7"/>
  <c r="M78" i="7"/>
  <c r="L78" i="7"/>
  <c r="K78" i="7"/>
  <c r="J78" i="7"/>
  <c r="I78" i="7"/>
  <c r="H78" i="7"/>
  <c r="G78" i="7"/>
  <c r="F78" i="7"/>
  <c r="E78" i="7"/>
  <c r="D78" i="7"/>
  <c r="C78" i="7"/>
  <c r="B78" i="7"/>
  <c r="A78" i="7"/>
  <c r="X77" i="7"/>
  <c r="W77" i="7"/>
  <c r="V77" i="7"/>
  <c r="U77" i="7"/>
  <c r="T77" i="7"/>
  <c r="S77" i="7"/>
  <c r="R77" i="7"/>
  <c r="Q77" i="7"/>
  <c r="P77" i="7"/>
  <c r="O77" i="7"/>
  <c r="N77" i="7"/>
  <c r="M77" i="7"/>
  <c r="L77" i="7"/>
  <c r="K77" i="7"/>
  <c r="J77" i="7"/>
  <c r="I77" i="7"/>
  <c r="H77" i="7"/>
  <c r="G77" i="7"/>
  <c r="F77" i="7"/>
  <c r="E77" i="7"/>
  <c r="D77" i="7"/>
  <c r="C77" i="7"/>
  <c r="B77" i="7"/>
  <c r="A77" i="7"/>
  <c r="X76" i="7"/>
  <c r="W76" i="7"/>
  <c r="V76" i="7"/>
  <c r="U76" i="7"/>
  <c r="T76" i="7"/>
  <c r="S76" i="7"/>
  <c r="R76" i="7"/>
  <c r="Q76" i="7"/>
  <c r="P76" i="7"/>
  <c r="O76" i="7"/>
  <c r="N76" i="7"/>
  <c r="M76" i="7"/>
  <c r="L76" i="7"/>
  <c r="K76" i="7"/>
  <c r="J76" i="7"/>
  <c r="I76" i="7"/>
  <c r="H76" i="7"/>
  <c r="G76" i="7"/>
  <c r="F76" i="7"/>
  <c r="E76" i="7"/>
  <c r="D76" i="7"/>
  <c r="C76" i="7"/>
  <c r="B76" i="7"/>
  <c r="A76" i="7"/>
  <c r="X75" i="7"/>
  <c r="W75" i="7"/>
  <c r="V75" i="7"/>
  <c r="U75" i="7"/>
  <c r="T75" i="7"/>
  <c r="S75" i="7"/>
  <c r="R75" i="7"/>
  <c r="Q75" i="7"/>
  <c r="P75" i="7"/>
  <c r="O75" i="7"/>
  <c r="N75" i="7"/>
  <c r="M75" i="7"/>
  <c r="L75" i="7"/>
  <c r="K75" i="7"/>
  <c r="J75" i="7"/>
  <c r="I75" i="7"/>
  <c r="H75" i="7"/>
  <c r="G75" i="7"/>
  <c r="F75" i="7"/>
  <c r="E75" i="7"/>
  <c r="D75" i="7"/>
  <c r="C75" i="7"/>
  <c r="B75" i="7"/>
  <c r="A75" i="7"/>
  <c r="X74" i="7"/>
  <c r="W74" i="7"/>
  <c r="V74" i="7"/>
  <c r="U74" i="7"/>
  <c r="T74" i="7"/>
  <c r="S74" i="7"/>
  <c r="R74" i="7"/>
  <c r="Q74" i="7"/>
  <c r="P74" i="7"/>
  <c r="O74" i="7"/>
  <c r="N74" i="7"/>
  <c r="M74" i="7"/>
  <c r="L74" i="7"/>
  <c r="K74" i="7"/>
  <c r="J74" i="7"/>
  <c r="I74" i="7"/>
  <c r="H74" i="7"/>
  <c r="G74" i="7"/>
  <c r="F74" i="7"/>
  <c r="E74" i="7"/>
  <c r="D74" i="7"/>
  <c r="C74" i="7"/>
  <c r="B74" i="7"/>
  <c r="A74" i="7"/>
  <c r="X73" i="7"/>
  <c r="W73" i="7"/>
  <c r="V73" i="7"/>
  <c r="U73" i="7"/>
  <c r="T73" i="7"/>
  <c r="S73" i="7"/>
  <c r="R73" i="7"/>
  <c r="Q73" i="7"/>
  <c r="P73" i="7"/>
  <c r="O73" i="7"/>
  <c r="N73" i="7"/>
  <c r="M73" i="7"/>
  <c r="L73" i="7"/>
  <c r="K73" i="7"/>
  <c r="J73" i="7"/>
  <c r="I73" i="7"/>
  <c r="H73" i="7"/>
  <c r="G73" i="7"/>
  <c r="F73" i="7"/>
  <c r="E73" i="7"/>
  <c r="D73" i="7"/>
  <c r="C73" i="7"/>
  <c r="B73" i="7"/>
  <c r="A73" i="7"/>
  <c r="X72" i="7"/>
  <c r="W72" i="7"/>
  <c r="V72" i="7"/>
  <c r="U72" i="7"/>
  <c r="T72" i="7"/>
  <c r="S72" i="7"/>
  <c r="R72" i="7"/>
  <c r="Q72" i="7"/>
  <c r="P72" i="7"/>
  <c r="O72" i="7"/>
  <c r="N72" i="7"/>
  <c r="M72" i="7"/>
  <c r="L72" i="7"/>
  <c r="K72" i="7"/>
  <c r="J72" i="7"/>
  <c r="I72" i="7"/>
  <c r="H72" i="7"/>
  <c r="G72" i="7"/>
  <c r="F72" i="7"/>
  <c r="E72" i="7"/>
  <c r="D72" i="7"/>
  <c r="C72" i="7"/>
  <c r="B72" i="7"/>
  <c r="A72" i="7"/>
  <c r="X71" i="7"/>
  <c r="W71" i="7"/>
  <c r="V71" i="7"/>
  <c r="U71" i="7"/>
  <c r="T71" i="7"/>
  <c r="S71" i="7"/>
  <c r="R71" i="7"/>
  <c r="Q71" i="7"/>
  <c r="P71" i="7"/>
  <c r="O71" i="7"/>
  <c r="N71" i="7"/>
  <c r="M71" i="7"/>
  <c r="L71" i="7"/>
  <c r="K71" i="7"/>
  <c r="J71" i="7"/>
  <c r="I71" i="7"/>
  <c r="H71" i="7"/>
  <c r="G71" i="7"/>
  <c r="F71" i="7"/>
  <c r="E71" i="7"/>
  <c r="D71" i="7"/>
  <c r="C71" i="7"/>
  <c r="B71" i="7"/>
  <c r="A71" i="7"/>
  <c r="X70" i="7"/>
  <c r="W70" i="7"/>
  <c r="V70" i="7"/>
  <c r="U70" i="7"/>
  <c r="T70" i="7"/>
  <c r="S70" i="7"/>
  <c r="R70" i="7"/>
  <c r="Q70" i="7"/>
  <c r="P70" i="7"/>
  <c r="O70" i="7"/>
  <c r="N70" i="7"/>
  <c r="M70" i="7"/>
  <c r="L70" i="7"/>
  <c r="K70" i="7"/>
  <c r="J70" i="7"/>
  <c r="I70" i="7"/>
  <c r="H70" i="7"/>
  <c r="G70" i="7"/>
  <c r="F70" i="7"/>
  <c r="E70" i="7"/>
  <c r="D70" i="7"/>
  <c r="C70" i="7"/>
  <c r="B70" i="7"/>
  <c r="A70" i="7"/>
  <c r="X69" i="7"/>
  <c r="W69" i="7"/>
  <c r="V69" i="7"/>
  <c r="U69" i="7"/>
  <c r="T69" i="7"/>
  <c r="S69" i="7"/>
  <c r="R69" i="7"/>
  <c r="Q69" i="7"/>
  <c r="P69" i="7"/>
  <c r="O69" i="7"/>
  <c r="N69" i="7"/>
  <c r="M69" i="7"/>
  <c r="L69" i="7"/>
  <c r="K69" i="7"/>
  <c r="J69" i="7"/>
  <c r="I69" i="7"/>
  <c r="H69" i="7"/>
  <c r="G69" i="7"/>
  <c r="F69" i="7"/>
  <c r="E69" i="7"/>
  <c r="D69" i="7"/>
  <c r="C69" i="7"/>
  <c r="B69" i="7"/>
  <c r="A69" i="7"/>
  <c r="X68" i="7"/>
  <c r="W68" i="7"/>
  <c r="V68" i="7"/>
  <c r="U68" i="7"/>
  <c r="T68" i="7"/>
  <c r="S68" i="7"/>
  <c r="R68" i="7"/>
  <c r="Q68" i="7"/>
  <c r="P68" i="7"/>
  <c r="O68" i="7"/>
  <c r="N68" i="7"/>
  <c r="M68" i="7"/>
  <c r="L68" i="7"/>
  <c r="K68" i="7"/>
  <c r="J68" i="7"/>
  <c r="I68" i="7"/>
  <c r="H68" i="7"/>
  <c r="G68" i="7"/>
  <c r="F68" i="7"/>
  <c r="E68" i="7"/>
  <c r="D68" i="7"/>
  <c r="C68" i="7"/>
  <c r="B68" i="7"/>
  <c r="A68" i="7"/>
  <c r="X67" i="7"/>
  <c r="W67" i="7"/>
  <c r="V67" i="7"/>
  <c r="U67" i="7"/>
  <c r="T67" i="7"/>
  <c r="S67" i="7"/>
  <c r="R67" i="7"/>
  <c r="Q67" i="7"/>
  <c r="P67" i="7"/>
  <c r="O67" i="7"/>
  <c r="N67" i="7"/>
  <c r="M67" i="7"/>
  <c r="L67" i="7"/>
  <c r="K67" i="7"/>
  <c r="J67" i="7"/>
  <c r="I67" i="7"/>
  <c r="H67" i="7"/>
  <c r="G67" i="7"/>
  <c r="F67" i="7"/>
  <c r="E67" i="7"/>
  <c r="D67" i="7"/>
  <c r="C67" i="7"/>
  <c r="B67" i="7"/>
  <c r="A67" i="7"/>
  <c r="X66" i="7"/>
  <c r="W66" i="7"/>
  <c r="V66" i="7"/>
  <c r="U66" i="7"/>
  <c r="T66" i="7"/>
  <c r="S66" i="7"/>
  <c r="R66" i="7"/>
  <c r="Q66" i="7"/>
  <c r="P66" i="7"/>
  <c r="O66" i="7"/>
  <c r="N66" i="7"/>
  <c r="M66" i="7"/>
  <c r="L66" i="7"/>
  <c r="K66" i="7"/>
  <c r="J66" i="7"/>
  <c r="I66" i="7"/>
  <c r="H66" i="7"/>
  <c r="G66" i="7"/>
  <c r="F66" i="7"/>
  <c r="E66" i="7"/>
  <c r="D66" i="7"/>
  <c r="C66" i="7"/>
  <c r="B66" i="7"/>
  <c r="A66" i="7"/>
  <c r="X65" i="7"/>
  <c r="W65" i="7"/>
  <c r="V65" i="7"/>
  <c r="U65" i="7"/>
  <c r="T65" i="7"/>
  <c r="S65" i="7"/>
  <c r="R65" i="7"/>
  <c r="Q65" i="7"/>
  <c r="P65" i="7"/>
  <c r="O65" i="7"/>
  <c r="N65" i="7"/>
  <c r="M65" i="7"/>
  <c r="L65" i="7"/>
  <c r="K65" i="7"/>
  <c r="J65" i="7"/>
  <c r="I65" i="7"/>
  <c r="H65" i="7"/>
  <c r="G65" i="7"/>
  <c r="F65" i="7"/>
  <c r="E65" i="7"/>
  <c r="D65" i="7"/>
  <c r="C65" i="7"/>
  <c r="B65" i="7"/>
  <c r="A65" i="7"/>
  <c r="X64" i="7"/>
  <c r="W64" i="7"/>
  <c r="V64" i="7"/>
  <c r="U64" i="7"/>
  <c r="T64" i="7"/>
  <c r="S64" i="7"/>
  <c r="R64" i="7"/>
  <c r="Q64" i="7"/>
  <c r="P64" i="7"/>
  <c r="O64" i="7"/>
  <c r="N64" i="7"/>
  <c r="M64" i="7"/>
  <c r="L64" i="7"/>
  <c r="K64" i="7"/>
  <c r="J64" i="7"/>
  <c r="I64" i="7"/>
  <c r="H64" i="7"/>
  <c r="G64" i="7"/>
  <c r="F64" i="7"/>
  <c r="E64" i="7"/>
  <c r="D64" i="7"/>
  <c r="C64" i="7"/>
  <c r="B64" i="7"/>
  <c r="A64" i="7"/>
  <c r="X63" i="7"/>
  <c r="W63" i="7"/>
  <c r="V63" i="7"/>
  <c r="U63" i="7"/>
  <c r="T63" i="7"/>
  <c r="S63" i="7"/>
  <c r="R63" i="7"/>
  <c r="Q63" i="7"/>
  <c r="P63" i="7"/>
  <c r="O63" i="7"/>
  <c r="N63" i="7"/>
  <c r="M63" i="7"/>
  <c r="L63" i="7"/>
  <c r="K63" i="7"/>
  <c r="J63" i="7"/>
  <c r="I63" i="7"/>
  <c r="H63" i="7"/>
  <c r="G63" i="7"/>
  <c r="F63" i="7"/>
  <c r="E63" i="7"/>
  <c r="D63" i="7"/>
  <c r="C63" i="7"/>
  <c r="B63" i="7"/>
  <c r="A63" i="7"/>
  <c r="X62" i="7"/>
  <c r="W62" i="7"/>
  <c r="V62" i="7"/>
  <c r="U62" i="7"/>
  <c r="T62" i="7"/>
  <c r="S62" i="7"/>
  <c r="R62" i="7"/>
  <c r="Q62" i="7"/>
  <c r="P62" i="7"/>
  <c r="O62" i="7"/>
  <c r="N62" i="7"/>
  <c r="M62" i="7"/>
  <c r="L62" i="7"/>
  <c r="K62" i="7"/>
  <c r="J62" i="7"/>
  <c r="I62" i="7"/>
  <c r="H62" i="7"/>
  <c r="G62" i="7"/>
  <c r="F62" i="7"/>
  <c r="E62" i="7"/>
  <c r="D62" i="7"/>
  <c r="C62" i="7"/>
  <c r="B62" i="7"/>
  <c r="A62" i="7"/>
  <c r="X61" i="7"/>
  <c r="W61" i="7"/>
  <c r="V61" i="7"/>
  <c r="U61" i="7"/>
  <c r="T61" i="7"/>
  <c r="S61" i="7"/>
  <c r="R61" i="7"/>
  <c r="Q61" i="7"/>
  <c r="P61" i="7"/>
  <c r="O61" i="7"/>
  <c r="N61" i="7"/>
  <c r="M61" i="7"/>
  <c r="L61" i="7"/>
  <c r="K61" i="7"/>
  <c r="J61" i="7"/>
  <c r="I61" i="7"/>
  <c r="H61" i="7"/>
  <c r="G61" i="7"/>
  <c r="F61" i="7"/>
  <c r="E61" i="7"/>
  <c r="D61" i="7"/>
  <c r="C61" i="7"/>
  <c r="B61" i="7"/>
  <c r="A61" i="7"/>
  <c r="X60" i="7"/>
  <c r="W60" i="7"/>
  <c r="V60" i="7"/>
  <c r="U60" i="7"/>
  <c r="T60" i="7"/>
  <c r="S60" i="7"/>
  <c r="R60" i="7"/>
  <c r="Q60" i="7"/>
  <c r="P60" i="7"/>
  <c r="O60" i="7"/>
  <c r="N60" i="7"/>
  <c r="M60" i="7"/>
  <c r="L60" i="7"/>
  <c r="K60" i="7"/>
  <c r="J60" i="7"/>
  <c r="I60" i="7"/>
  <c r="H60" i="7"/>
  <c r="G60" i="7"/>
  <c r="F60" i="7"/>
  <c r="E60" i="7"/>
  <c r="D60" i="7"/>
  <c r="C60" i="7"/>
  <c r="B60" i="7"/>
  <c r="A60" i="7"/>
  <c r="X59" i="7"/>
  <c r="W59" i="7"/>
  <c r="V59" i="7"/>
  <c r="U59" i="7"/>
  <c r="T59" i="7"/>
  <c r="S59" i="7"/>
  <c r="R59" i="7"/>
  <c r="Q59" i="7"/>
  <c r="P59" i="7"/>
  <c r="O59" i="7"/>
  <c r="N59" i="7"/>
  <c r="M59" i="7"/>
  <c r="L59" i="7"/>
  <c r="K59" i="7"/>
  <c r="J59" i="7"/>
  <c r="I59" i="7"/>
  <c r="H59" i="7"/>
  <c r="G59" i="7"/>
  <c r="F59" i="7"/>
  <c r="E59" i="7"/>
  <c r="D59" i="7"/>
  <c r="C59" i="7"/>
  <c r="B59" i="7"/>
  <c r="A59" i="7"/>
  <c r="X58" i="7"/>
  <c r="W58" i="7"/>
  <c r="V58" i="7"/>
  <c r="U58" i="7"/>
  <c r="T58" i="7"/>
  <c r="S58" i="7"/>
  <c r="R58" i="7"/>
  <c r="Q58" i="7"/>
  <c r="P58" i="7"/>
  <c r="O58" i="7"/>
  <c r="N58" i="7"/>
  <c r="M58" i="7"/>
  <c r="L58" i="7"/>
  <c r="K58" i="7"/>
  <c r="J58" i="7"/>
  <c r="I58" i="7"/>
  <c r="H58" i="7"/>
  <c r="G58" i="7"/>
  <c r="F58" i="7"/>
  <c r="E58" i="7"/>
  <c r="D58" i="7"/>
  <c r="C58" i="7"/>
  <c r="B58" i="7"/>
  <c r="A58" i="7"/>
  <c r="X57" i="7"/>
  <c r="W57" i="7"/>
  <c r="V57" i="7"/>
  <c r="U57" i="7"/>
  <c r="T57" i="7"/>
  <c r="S57" i="7"/>
  <c r="R57" i="7"/>
  <c r="Q57" i="7"/>
  <c r="P57" i="7"/>
  <c r="O57" i="7"/>
  <c r="N57" i="7"/>
  <c r="M57" i="7"/>
  <c r="L57" i="7"/>
  <c r="K57" i="7"/>
  <c r="J57" i="7"/>
  <c r="I57" i="7"/>
  <c r="H57" i="7"/>
  <c r="G57" i="7"/>
  <c r="F57" i="7"/>
  <c r="E57" i="7"/>
  <c r="D57" i="7"/>
  <c r="C57" i="7"/>
  <c r="B57" i="7"/>
  <c r="A57" i="7"/>
  <c r="X56" i="7"/>
  <c r="W56" i="7"/>
  <c r="V56" i="7"/>
  <c r="U56" i="7"/>
  <c r="T56" i="7"/>
  <c r="S56" i="7"/>
  <c r="R56" i="7"/>
  <c r="Q56" i="7"/>
  <c r="P56" i="7"/>
  <c r="O56" i="7"/>
  <c r="N56" i="7"/>
  <c r="M56" i="7"/>
  <c r="L56" i="7"/>
  <c r="K56" i="7"/>
  <c r="J56" i="7"/>
  <c r="I56" i="7"/>
  <c r="H56" i="7"/>
  <c r="G56" i="7"/>
  <c r="F56" i="7"/>
  <c r="E56" i="7"/>
  <c r="D56" i="7"/>
  <c r="C56" i="7"/>
  <c r="B56" i="7"/>
  <c r="A56" i="7"/>
  <c r="X55" i="7"/>
  <c r="W55" i="7"/>
  <c r="V55" i="7"/>
  <c r="U55" i="7"/>
  <c r="T55" i="7"/>
  <c r="S55" i="7"/>
  <c r="R55" i="7"/>
  <c r="Q55" i="7"/>
  <c r="P55" i="7"/>
  <c r="O55" i="7"/>
  <c r="N55" i="7"/>
  <c r="M55" i="7"/>
  <c r="L55" i="7"/>
  <c r="K55" i="7"/>
  <c r="J55" i="7"/>
  <c r="I55" i="7"/>
  <c r="H55" i="7"/>
  <c r="G55" i="7"/>
  <c r="F55" i="7"/>
  <c r="E55" i="7"/>
  <c r="D55" i="7"/>
  <c r="C55" i="7"/>
  <c r="B55" i="7"/>
  <c r="A55" i="7"/>
  <c r="X54" i="7"/>
  <c r="W54" i="7"/>
  <c r="V54" i="7"/>
  <c r="U54" i="7"/>
  <c r="T54" i="7"/>
  <c r="S54" i="7"/>
  <c r="R54" i="7"/>
  <c r="Q54" i="7"/>
  <c r="P54" i="7"/>
  <c r="O54" i="7"/>
  <c r="N54" i="7"/>
  <c r="M54" i="7"/>
  <c r="L54" i="7"/>
  <c r="K54" i="7"/>
  <c r="J54" i="7"/>
  <c r="I54" i="7"/>
  <c r="H54" i="7"/>
  <c r="G54" i="7"/>
  <c r="F54" i="7"/>
  <c r="E54" i="7"/>
  <c r="D54" i="7"/>
  <c r="C54" i="7"/>
  <c r="B54" i="7"/>
  <c r="A54" i="7"/>
  <c r="X53" i="7"/>
  <c r="W53" i="7"/>
  <c r="V53" i="7"/>
  <c r="U53" i="7"/>
  <c r="T53" i="7"/>
  <c r="S53" i="7"/>
  <c r="R53" i="7"/>
  <c r="Q53" i="7"/>
  <c r="P53" i="7"/>
  <c r="O53" i="7"/>
  <c r="N53" i="7"/>
  <c r="M53" i="7"/>
  <c r="L53" i="7"/>
  <c r="K53" i="7"/>
  <c r="J53" i="7"/>
  <c r="I53" i="7"/>
  <c r="H53" i="7"/>
  <c r="G53" i="7"/>
  <c r="F53" i="7"/>
  <c r="E53" i="7"/>
  <c r="D53" i="7"/>
  <c r="C53" i="7"/>
  <c r="B53" i="7"/>
  <c r="A53" i="7"/>
  <c r="X52" i="7"/>
  <c r="W52" i="7"/>
  <c r="V52" i="7"/>
  <c r="U52" i="7"/>
  <c r="T52" i="7"/>
  <c r="S52" i="7"/>
  <c r="R52" i="7"/>
  <c r="Q52" i="7"/>
  <c r="P52" i="7"/>
  <c r="O52" i="7"/>
  <c r="N52" i="7"/>
  <c r="M52" i="7"/>
  <c r="L52" i="7"/>
  <c r="K52" i="7"/>
  <c r="J52" i="7"/>
  <c r="I52" i="7"/>
  <c r="H52" i="7"/>
  <c r="G52" i="7"/>
  <c r="F52" i="7"/>
  <c r="E52" i="7"/>
  <c r="D52" i="7"/>
  <c r="C52" i="7"/>
  <c r="B52" i="7"/>
  <c r="A52" i="7"/>
  <c r="X51" i="7"/>
  <c r="W51" i="7"/>
  <c r="V51" i="7"/>
  <c r="U51" i="7"/>
  <c r="T51" i="7"/>
  <c r="S51" i="7"/>
  <c r="R51" i="7"/>
  <c r="Q51" i="7"/>
  <c r="P51" i="7"/>
  <c r="O51" i="7"/>
  <c r="N51" i="7"/>
  <c r="M51" i="7"/>
  <c r="L51" i="7"/>
  <c r="K51" i="7"/>
  <c r="J51" i="7"/>
  <c r="I51" i="7"/>
  <c r="H51" i="7"/>
  <c r="G51" i="7"/>
  <c r="F51" i="7"/>
  <c r="E51" i="7"/>
  <c r="D51" i="7"/>
  <c r="C51" i="7"/>
  <c r="B51" i="7"/>
  <c r="A51" i="7"/>
  <c r="X50" i="7"/>
  <c r="W50" i="7"/>
  <c r="V50" i="7"/>
  <c r="U50" i="7"/>
  <c r="T50" i="7"/>
  <c r="S50" i="7"/>
  <c r="R50" i="7"/>
  <c r="Q50" i="7"/>
  <c r="P50" i="7"/>
  <c r="O50" i="7"/>
  <c r="N50" i="7"/>
  <c r="M50" i="7"/>
  <c r="L50" i="7"/>
  <c r="K50" i="7"/>
  <c r="J50" i="7"/>
  <c r="I50" i="7"/>
  <c r="H50" i="7"/>
  <c r="G50" i="7"/>
  <c r="F50" i="7"/>
  <c r="E50" i="7"/>
  <c r="D50" i="7"/>
  <c r="C50" i="7"/>
  <c r="B50" i="7"/>
  <c r="A50" i="7"/>
  <c r="X49" i="7"/>
  <c r="W49" i="7"/>
  <c r="V49" i="7"/>
  <c r="U49" i="7"/>
  <c r="T49" i="7"/>
  <c r="S49" i="7"/>
  <c r="R49" i="7"/>
  <c r="Q49" i="7"/>
  <c r="P49" i="7"/>
  <c r="O49" i="7"/>
  <c r="N49" i="7"/>
  <c r="M49" i="7"/>
  <c r="L49" i="7"/>
  <c r="K49" i="7"/>
  <c r="J49" i="7"/>
  <c r="I49" i="7"/>
  <c r="H49" i="7"/>
  <c r="G49" i="7"/>
  <c r="F49" i="7"/>
  <c r="E49" i="7"/>
  <c r="D49" i="7"/>
  <c r="C49" i="7"/>
  <c r="B49" i="7"/>
  <c r="A49" i="7"/>
  <c r="X48" i="7"/>
  <c r="W48" i="7"/>
  <c r="V48" i="7"/>
  <c r="U48" i="7"/>
  <c r="T48" i="7"/>
  <c r="S48" i="7"/>
  <c r="R48" i="7"/>
  <c r="Q48" i="7"/>
  <c r="P48" i="7"/>
  <c r="O48" i="7"/>
  <c r="N48" i="7"/>
  <c r="M48" i="7"/>
  <c r="L48" i="7"/>
  <c r="K48" i="7"/>
  <c r="J48" i="7"/>
  <c r="I48" i="7"/>
  <c r="H48" i="7"/>
  <c r="G48" i="7"/>
  <c r="F48" i="7"/>
  <c r="E48" i="7"/>
  <c r="D48" i="7"/>
  <c r="C48" i="7"/>
  <c r="B48" i="7"/>
  <c r="A48" i="7"/>
  <c r="X47" i="7"/>
  <c r="W47" i="7"/>
  <c r="V47" i="7"/>
  <c r="U47" i="7"/>
  <c r="T47" i="7"/>
  <c r="S47" i="7"/>
  <c r="R47" i="7"/>
  <c r="Q47" i="7"/>
  <c r="P47" i="7"/>
  <c r="O47" i="7"/>
  <c r="N47" i="7"/>
  <c r="M47" i="7"/>
  <c r="L47" i="7"/>
  <c r="K47" i="7"/>
  <c r="J47" i="7"/>
  <c r="I47" i="7"/>
  <c r="H47" i="7"/>
  <c r="G47" i="7"/>
  <c r="F47" i="7"/>
  <c r="E47" i="7"/>
  <c r="D47" i="7"/>
  <c r="C47" i="7"/>
  <c r="B47" i="7"/>
  <c r="A47" i="7"/>
  <c r="X46" i="7"/>
  <c r="W46" i="7"/>
  <c r="V46" i="7"/>
  <c r="U46" i="7"/>
  <c r="T46" i="7"/>
  <c r="S46" i="7"/>
  <c r="R46" i="7"/>
  <c r="Q46" i="7"/>
  <c r="P46" i="7"/>
  <c r="O46" i="7"/>
  <c r="N46" i="7"/>
  <c r="M46" i="7"/>
  <c r="L46" i="7"/>
  <c r="K46" i="7"/>
  <c r="J46" i="7"/>
  <c r="I46" i="7"/>
  <c r="H46" i="7"/>
  <c r="G46" i="7"/>
  <c r="F46" i="7"/>
  <c r="E46" i="7"/>
  <c r="D46" i="7"/>
  <c r="C46" i="7"/>
  <c r="B46" i="7"/>
  <c r="A46" i="7"/>
  <c r="X45" i="7"/>
  <c r="W45" i="7"/>
  <c r="V45" i="7"/>
  <c r="U45" i="7"/>
  <c r="T45" i="7"/>
  <c r="S45" i="7"/>
  <c r="R45" i="7"/>
  <c r="Q45" i="7"/>
  <c r="P45" i="7"/>
  <c r="O45" i="7"/>
  <c r="N45" i="7"/>
  <c r="M45" i="7"/>
  <c r="L45" i="7"/>
  <c r="K45" i="7"/>
  <c r="J45" i="7"/>
  <c r="I45" i="7"/>
  <c r="H45" i="7"/>
  <c r="G45" i="7"/>
  <c r="F45" i="7"/>
  <c r="E45" i="7"/>
  <c r="D45" i="7"/>
  <c r="C45" i="7"/>
  <c r="B45" i="7"/>
  <c r="A45" i="7"/>
  <c r="X44" i="7"/>
  <c r="W44" i="7"/>
  <c r="V44" i="7"/>
  <c r="U44" i="7"/>
  <c r="T44" i="7"/>
  <c r="S44" i="7"/>
  <c r="R44" i="7"/>
  <c r="Q44" i="7"/>
  <c r="P44" i="7"/>
  <c r="O44" i="7"/>
  <c r="N44" i="7"/>
  <c r="M44" i="7"/>
  <c r="L44" i="7"/>
  <c r="K44" i="7"/>
  <c r="J44" i="7"/>
  <c r="I44" i="7"/>
  <c r="H44" i="7"/>
  <c r="G44" i="7"/>
  <c r="F44" i="7"/>
  <c r="E44" i="7"/>
  <c r="D44" i="7"/>
  <c r="C44" i="7"/>
  <c r="B44" i="7"/>
  <c r="A44" i="7"/>
  <c r="X43" i="7"/>
  <c r="W43" i="7"/>
  <c r="V43" i="7"/>
  <c r="U43" i="7"/>
  <c r="T43" i="7"/>
  <c r="S43" i="7"/>
  <c r="R43" i="7"/>
  <c r="Q43" i="7"/>
  <c r="P43" i="7"/>
  <c r="O43" i="7"/>
  <c r="N43" i="7"/>
  <c r="M43" i="7"/>
  <c r="L43" i="7"/>
  <c r="K43" i="7"/>
  <c r="J43" i="7"/>
  <c r="I43" i="7"/>
  <c r="H43" i="7"/>
  <c r="G43" i="7"/>
  <c r="F43" i="7"/>
  <c r="E43" i="7"/>
  <c r="D43" i="7"/>
  <c r="C43" i="7"/>
  <c r="B43" i="7"/>
  <c r="A43" i="7"/>
  <c r="X42" i="7"/>
  <c r="W42" i="7"/>
  <c r="V42" i="7"/>
  <c r="U42" i="7"/>
  <c r="T42" i="7"/>
  <c r="S42" i="7"/>
  <c r="R42" i="7"/>
  <c r="Q42" i="7"/>
  <c r="P42" i="7"/>
  <c r="O42" i="7"/>
  <c r="N42" i="7"/>
  <c r="M42" i="7"/>
  <c r="L42" i="7"/>
  <c r="K42" i="7"/>
  <c r="J42" i="7"/>
  <c r="I42" i="7"/>
  <c r="H42" i="7"/>
  <c r="G42" i="7"/>
  <c r="F42" i="7"/>
  <c r="E42" i="7"/>
  <c r="D42" i="7"/>
  <c r="C42" i="7"/>
  <c r="B42" i="7"/>
  <c r="A42" i="7"/>
  <c r="X41" i="7"/>
  <c r="W41" i="7"/>
  <c r="V41" i="7"/>
  <c r="U41" i="7"/>
  <c r="T41" i="7"/>
  <c r="S41" i="7"/>
  <c r="R41" i="7"/>
  <c r="Q41" i="7"/>
  <c r="P41" i="7"/>
  <c r="O41" i="7"/>
  <c r="N41" i="7"/>
  <c r="M41" i="7"/>
  <c r="L41" i="7"/>
  <c r="K41" i="7"/>
  <c r="J41" i="7"/>
  <c r="I41" i="7"/>
  <c r="H41" i="7"/>
  <c r="G41" i="7"/>
  <c r="F41" i="7"/>
  <c r="E41" i="7"/>
  <c r="D41" i="7"/>
  <c r="C41" i="7"/>
  <c r="B41" i="7"/>
  <c r="A41" i="7"/>
  <c r="X40" i="7"/>
  <c r="W40" i="7"/>
  <c r="V40" i="7"/>
  <c r="U40" i="7"/>
  <c r="T40" i="7"/>
  <c r="S40" i="7"/>
  <c r="R40" i="7"/>
  <c r="Q40" i="7"/>
  <c r="P40" i="7"/>
  <c r="O40" i="7"/>
  <c r="N40" i="7"/>
  <c r="M40" i="7"/>
  <c r="L40" i="7"/>
  <c r="K40" i="7"/>
  <c r="J40" i="7"/>
  <c r="I40" i="7"/>
  <c r="H40" i="7"/>
  <c r="G40" i="7"/>
  <c r="F40" i="7"/>
  <c r="E40" i="7"/>
  <c r="D40" i="7"/>
  <c r="C40" i="7"/>
  <c r="B40" i="7"/>
  <c r="A40" i="7"/>
  <c r="X39" i="7"/>
  <c r="W39" i="7"/>
  <c r="V39" i="7"/>
  <c r="U39" i="7"/>
  <c r="T39" i="7"/>
  <c r="S39" i="7"/>
  <c r="R39" i="7"/>
  <c r="Q39" i="7"/>
  <c r="P39" i="7"/>
  <c r="O39" i="7"/>
  <c r="N39" i="7"/>
  <c r="M39" i="7"/>
  <c r="L39" i="7"/>
  <c r="K39" i="7"/>
  <c r="J39" i="7"/>
  <c r="I39" i="7"/>
  <c r="H39" i="7"/>
  <c r="G39" i="7"/>
  <c r="F39" i="7"/>
  <c r="E39" i="7"/>
  <c r="D39" i="7"/>
  <c r="C39" i="7"/>
  <c r="B39" i="7"/>
  <c r="A39" i="7"/>
  <c r="X38" i="7"/>
  <c r="W38" i="7"/>
  <c r="V38" i="7"/>
  <c r="U38" i="7"/>
  <c r="T38" i="7"/>
  <c r="S38" i="7"/>
  <c r="R38" i="7"/>
  <c r="Q38" i="7"/>
  <c r="P38" i="7"/>
  <c r="O38" i="7"/>
  <c r="N38" i="7"/>
  <c r="M38" i="7"/>
  <c r="L38" i="7"/>
  <c r="K38" i="7"/>
  <c r="J38" i="7"/>
  <c r="I38" i="7"/>
  <c r="H38" i="7"/>
  <c r="G38" i="7"/>
  <c r="F38" i="7"/>
  <c r="E38" i="7"/>
  <c r="D38" i="7"/>
  <c r="C38" i="7"/>
  <c r="B38" i="7"/>
  <c r="A38" i="7"/>
  <c r="X37" i="7"/>
  <c r="W37" i="7"/>
  <c r="V37" i="7"/>
  <c r="U37" i="7"/>
  <c r="T37" i="7"/>
  <c r="S37" i="7"/>
  <c r="R37" i="7"/>
  <c r="Q37" i="7"/>
  <c r="P37" i="7"/>
  <c r="O37" i="7"/>
  <c r="N37" i="7"/>
  <c r="M37" i="7"/>
  <c r="L37" i="7"/>
  <c r="K37" i="7"/>
  <c r="J37" i="7"/>
  <c r="I37" i="7"/>
  <c r="H37" i="7"/>
  <c r="G37" i="7"/>
  <c r="F37" i="7"/>
  <c r="E37" i="7"/>
  <c r="D37" i="7"/>
  <c r="C37" i="7"/>
  <c r="B37" i="7"/>
  <c r="A37" i="7"/>
  <c r="X36" i="7"/>
  <c r="W36" i="7"/>
  <c r="V36" i="7"/>
  <c r="U36" i="7"/>
  <c r="T36" i="7"/>
  <c r="S36" i="7"/>
  <c r="R36" i="7"/>
  <c r="Q36" i="7"/>
  <c r="P36" i="7"/>
  <c r="O36" i="7"/>
  <c r="N36" i="7"/>
  <c r="M36" i="7"/>
  <c r="L36" i="7"/>
  <c r="K36" i="7"/>
  <c r="J36" i="7"/>
  <c r="I36" i="7"/>
  <c r="H36" i="7"/>
  <c r="G36" i="7"/>
  <c r="F36" i="7"/>
  <c r="E36" i="7"/>
  <c r="D36" i="7"/>
  <c r="C36" i="7"/>
  <c r="B36" i="7"/>
  <c r="A36" i="7"/>
  <c r="X35" i="7"/>
  <c r="W35" i="7"/>
  <c r="V35" i="7"/>
  <c r="U35" i="7"/>
  <c r="T35" i="7"/>
  <c r="S35" i="7"/>
  <c r="R35" i="7"/>
  <c r="Q35" i="7"/>
  <c r="P35" i="7"/>
  <c r="O35" i="7"/>
  <c r="N35" i="7"/>
  <c r="M35" i="7"/>
  <c r="L35" i="7"/>
  <c r="K35" i="7"/>
  <c r="J35" i="7"/>
  <c r="I35" i="7"/>
  <c r="H35" i="7"/>
  <c r="G35" i="7"/>
  <c r="F35" i="7"/>
  <c r="E35" i="7"/>
  <c r="D35" i="7"/>
  <c r="C35" i="7"/>
  <c r="B35" i="7"/>
  <c r="A35" i="7"/>
  <c r="X34" i="7"/>
  <c r="W34" i="7"/>
  <c r="V34" i="7"/>
  <c r="U34" i="7"/>
  <c r="T34" i="7"/>
  <c r="S34" i="7"/>
  <c r="R34" i="7"/>
  <c r="Q34" i="7"/>
  <c r="P34" i="7"/>
  <c r="O34" i="7"/>
  <c r="N34" i="7"/>
  <c r="M34" i="7"/>
  <c r="L34" i="7"/>
  <c r="K34" i="7"/>
  <c r="J34" i="7"/>
  <c r="I34" i="7"/>
  <c r="H34" i="7"/>
  <c r="G34" i="7"/>
  <c r="F34" i="7"/>
  <c r="E34" i="7"/>
  <c r="D34" i="7"/>
  <c r="C34" i="7"/>
  <c r="B34" i="7"/>
  <c r="A34" i="7"/>
  <c r="X33" i="7"/>
  <c r="W33" i="7"/>
  <c r="V33" i="7"/>
  <c r="U33" i="7"/>
  <c r="T33" i="7"/>
  <c r="S33" i="7"/>
  <c r="R33" i="7"/>
  <c r="Q33" i="7"/>
  <c r="P33" i="7"/>
  <c r="O33" i="7"/>
  <c r="N33" i="7"/>
  <c r="M33" i="7"/>
  <c r="L33" i="7"/>
  <c r="K33" i="7"/>
  <c r="J33" i="7"/>
  <c r="I33" i="7"/>
  <c r="H33" i="7"/>
  <c r="G33" i="7"/>
  <c r="F33" i="7"/>
  <c r="E33" i="7"/>
  <c r="D33" i="7"/>
  <c r="C33" i="7"/>
  <c r="B33" i="7"/>
  <c r="A33" i="7"/>
  <c r="X32" i="7"/>
  <c r="W32" i="7"/>
  <c r="V32" i="7"/>
  <c r="U32" i="7"/>
  <c r="T32" i="7"/>
  <c r="S32" i="7"/>
  <c r="R32" i="7"/>
  <c r="Q32" i="7"/>
  <c r="P32" i="7"/>
  <c r="O32" i="7"/>
  <c r="N32" i="7"/>
  <c r="M32" i="7"/>
  <c r="L32" i="7"/>
  <c r="K32" i="7"/>
  <c r="J32" i="7"/>
  <c r="I32" i="7"/>
  <c r="H32" i="7"/>
  <c r="G32" i="7"/>
  <c r="F32" i="7"/>
  <c r="E32" i="7"/>
  <c r="D32" i="7"/>
  <c r="C32" i="7"/>
  <c r="B32" i="7"/>
  <c r="A32" i="7"/>
  <c r="X31" i="7"/>
  <c r="W31" i="7"/>
  <c r="V31" i="7"/>
  <c r="U31" i="7"/>
  <c r="T31" i="7"/>
  <c r="S31" i="7"/>
  <c r="R31" i="7"/>
  <c r="Q31" i="7"/>
  <c r="P31" i="7"/>
  <c r="O31" i="7"/>
  <c r="N31" i="7"/>
  <c r="M31" i="7"/>
  <c r="L31" i="7"/>
  <c r="K31" i="7"/>
  <c r="J31" i="7"/>
  <c r="I31" i="7"/>
  <c r="H31" i="7"/>
  <c r="G31" i="7"/>
  <c r="F31" i="7"/>
  <c r="E31" i="7"/>
  <c r="D31" i="7"/>
  <c r="C31" i="7"/>
  <c r="B31" i="7"/>
  <c r="A31" i="7"/>
  <c r="X30" i="7"/>
  <c r="W30" i="7"/>
  <c r="V30" i="7"/>
  <c r="U30" i="7"/>
  <c r="T30" i="7"/>
  <c r="S30" i="7"/>
  <c r="R30" i="7"/>
  <c r="Q30" i="7"/>
  <c r="P30" i="7"/>
  <c r="O30" i="7"/>
  <c r="N30" i="7"/>
  <c r="M30" i="7"/>
  <c r="L30" i="7"/>
  <c r="K30" i="7"/>
  <c r="J30" i="7"/>
  <c r="I30" i="7"/>
  <c r="H30" i="7"/>
  <c r="G30" i="7"/>
  <c r="F30" i="7"/>
  <c r="E30" i="7"/>
  <c r="D30" i="7"/>
  <c r="C30" i="7"/>
  <c r="B30" i="7"/>
  <c r="A30" i="7"/>
  <c r="X29" i="7"/>
  <c r="W29" i="7"/>
  <c r="V29" i="7"/>
  <c r="U29" i="7"/>
  <c r="T29" i="7"/>
  <c r="S29" i="7"/>
  <c r="R29" i="7"/>
  <c r="Q29" i="7"/>
  <c r="P29" i="7"/>
  <c r="O29" i="7"/>
  <c r="N29" i="7"/>
  <c r="M29" i="7"/>
  <c r="L29" i="7"/>
  <c r="K29" i="7"/>
  <c r="J29" i="7"/>
  <c r="I29" i="7"/>
  <c r="H29" i="7"/>
  <c r="G29" i="7"/>
  <c r="F29" i="7"/>
  <c r="E29" i="7"/>
  <c r="D29" i="7"/>
  <c r="C29" i="7"/>
  <c r="B29" i="7"/>
  <c r="A29" i="7"/>
  <c r="X28" i="7"/>
  <c r="W28" i="7"/>
  <c r="V28" i="7"/>
  <c r="U28" i="7"/>
  <c r="T28" i="7"/>
  <c r="S28" i="7"/>
  <c r="R28" i="7"/>
  <c r="Q28" i="7"/>
  <c r="P28" i="7"/>
  <c r="O28" i="7"/>
  <c r="N28" i="7"/>
  <c r="M28" i="7"/>
  <c r="L28" i="7"/>
  <c r="K28" i="7"/>
  <c r="J28" i="7"/>
  <c r="I28" i="7"/>
  <c r="H28" i="7"/>
  <c r="G28" i="7"/>
  <c r="F28" i="7"/>
  <c r="E28" i="7"/>
  <c r="D28" i="7"/>
  <c r="C28" i="7"/>
  <c r="B28" i="7"/>
  <c r="A28" i="7"/>
  <c r="X27" i="7"/>
  <c r="W27" i="7"/>
  <c r="V27" i="7"/>
  <c r="U27" i="7"/>
  <c r="T27" i="7"/>
  <c r="S27" i="7"/>
  <c r="R27" i="7"/>
  <c r="Q27" i="7"/>
  <c r="P27" i="7"/>
  <c r="O27" i="7"/>
  <c r="N27" i="7"/>
  <c r="M27" i="7"/>
  <c r="L27" i="7"/>
  <c r="K27" i="7"/>
  <c r="J27" i="7"/>
  <c r="I27" i="7"/>
  <c r="H27" i="7"/>
  <c r="G27" i="7"/>
  <c r="F27" i="7"/>
  <c r="E27" i="7"/>
  <c r="D27" i="7"/>
  <c r="C27" i="7"/>
  <c r="B27" i="7"/>
  <c r="A27" i="7"/>
  <c r="X26" i="7"/>
  <c r="W26" i="7"/>
  <c r="V26" i="7"/>
  <c r="U26" i="7"/>
  <c r="T26" i="7"/>
  <c r="S26" i="7"/>
  <c r="R26" i="7"/>
  <c r="Q26" i="7"/>
  <c r="P26" i="7"/>
  <c r="O26" i="7"/>
  <c r="N26" i="7"/>
  <c r="M26" i="7"/>
  <c r="L26" i="7"/>
  <c r="K26" i="7"/>
  <c r="J26" i="7"/>
  <c r="I26" i="7"/>
  <c r="H26" i="7"/>
  <c r="G26" i="7"/>
  <c r="F26" i="7"/>
  <c r="E26" i="7"/>
  <c r="D26" i="7"/>
  <c r="C26" i="7"/>
  <c r="B26" i="7"/>
  <c r="A26" i="7"/>
  <c r="X25" i="7"/>
  <c r="W25" i="7"/>
  <c r="V25" i="7"/>
  <c r="U25" i="7"/>
  <c r="T25" i="7"/>
  <c r="S25" i="7"/>
  <c r="R25" i="7"/>
  <c r="Q25" i="7"/>
  <c r="P25" i="7"/>
  <c r="O25" i="7"/>
  <c r="N25" i="7"/>
  <c r="M25" i="7"/>
  <c r="L25" i="7"/>
  <c r="K25" i="7"/>
  <c r="J25" i="7"/>
  <c r="I25" i="7"/>
  <c r="H25" i="7"/>
  <c r="G25" i="7"/>
  <c r="F25" i="7"/>
  <c r="E25" i="7"/>
  <c r="D25" i="7"/>
  <c r="C25" i="7"/>
  <c r="B25" i="7"/>
  <c r="A25" i="7"/>
  <c r="X24" i="7"/>
  <c r="W24" i="7"/>
  <c r="V24" i="7"/>
  <c r="U24" i="7"/>
  <c r="T24" i="7"/>
  <c r="S24" i="7"/>
  <c r="R24" i="7"/>
  <c r="Q24" i="7"/>
  <c r="P24" i="7"/>
  <c r="O24" i="7"/>
  <c r="N24" i="7"/>
  <c r="M24" i="7"/>
  <c r="L24" i="7"/>
  <c r="K24" i="7"/>
  <c r="J24" i="7"/>
  <c r="I24" i="7"/>
  <c r="H24" i="7"/>
  <c r="G24" i="7"/>
  <c r="F24" i="7"/>
  <c r="E24" i="7"/>
  <c r="D24" i="7"/>
  <c r="C24" i="7"/>
  <c r="B24" i="7"/>
  <c r="A24" i="7"/>
  <c r="X23" i="7"/>
  <c r="W23" i="7"/>
  <c r="V23" i="7"/>
  <c r="U23" i="7"/>
  <c r="T23" i="7"/>
  <c r="S23" i="7"/>
  <c r="R23" i="7"/>
  <c r="Q23" i="7"/>
  <c r="P23" i="7"/>
  <c r="O23" i="7"/>
  <c r="N23" i="7"/>
  <c r="M23" i="7"/>
  <c r="L23" i="7"/>
  <c r="K23" i="7"/>
  <c r="J23" i="7"/>
  <c r="I23" i="7"/>
  <c r="H23" i="7"/>
  <c r="G23" i="7"/>
  <c r="F23" i="7"/>
  <c r="E23" i="7"/>
  <c r="D23" i="7"/>
  <c r="C23" i="7"/>
  <c r="B23" i="7"/>
  <c r="A23" i="7"/>
  <c r="X22" i="7"/>
  <c r="W22" i="7"/>
  <c r="V22" i="7"/>
  <c r="U22" i="7"/>
  <c r="T22" i="7"/>
  <c r="S22" i="7"/>
  <c r="R22" i="7"/>
  <c r="Q22" i="7"/>
  <c r="P22" i="7"/>
  <c r="O22" i="7"/>
  <c r="N22" i="7"/>
  <c r="M22" i="7"/>
  <c r="L22" i="7"/>
  <c r="K22" i="7"/>
  <c r="J22" i="7"/>
  <c r="I22" i="7"/>
  <c r="H22" i="7"/>
  <c r="G22" i="7"/>
  <c r="F22" i="7"/>
  <c r="E22" i="7"/>
  <c r="D22" i="7"/>
  <c r="C22" i="7"/>
  <c r="B22" i="7"/>
  <c r="A22" i="7"/>
  <c r="X21" i="7"/>
  <c r="W21" i="7"/>
  <c r="V21" i="7"/>
  <c r="U21" i="7"/>
  <c r="T21" i="7"/>
  <c r="S21" i="7"/>
  <c r="R21" i="7"/>
  <c r="Q21" i="7"/>
  <c r="P21" i="7"/>
  <c r="O21" i="7"/>
  <c r="N21" i="7"/>
  <c r="M21" i="7"/>
  <c r="L21" i="7"/>
  <c r="K21" i="7"/>
  <c r="J21" i="7"/>
  <c r="I21" i="7"/>
  <c r="H21" i="7"/>
  <c r="G21" i="7"/>
  <c r="F21" i="7"/>
  <c r="E21" i="7"/>
  <c r="D21" i="7"/>
  <c r="C21" i="7"/>
  <c r="B21" i="7"/>
  <c r="A21" i="7"/>
  <c r="X20" i="7"/>
  <c r="W20" i="7"/>
  <c r="V20" i="7"/>
  <c r="U20" i="7"/>
  <c r="T20" i="7"/>
  <c r="S20" i="7"/>
  <c r="R20" i="7"/>
  <c r="Q20" i="7"/>
  <c r="P20" i="7"/>
  <c r="O20" i="7"/>
  <c r="N20" i="7"/>
  <c r="M20" i="7"/>
  <c r="L20" i="7"/>
  <c r="K20" i="7"/>
  <c r="J20" i="7"/>
  <c r="I20" i="7"/>
  <c r="H20" i="7"/>
  <c r="G20" i="7"/>
  <c r="F20" i="7"/>
  <c r="E20" i="7"/>
  <c r="D20" i="7"/>
  <c r="C20" i="7"/>
  <c r="B20" i="7"/>
  <c r="A20" i="7"/>
  <c r="X19" i="7"/>
  <c r="W19" i="7"/>
  <c r="V19" i="7"/>
  <c r="U19" i="7"/>
  <c r="T19" i="7"/>
  <c r="S19" i="7"/>
  <c r="R19" i="7"/>
  <c r="Q19" i="7"/>
  <c r="P19" i="7"/>
  <c r="O19" i="7"/>
  <c r="N19" i="7"/>
  <c r="M19" i="7"/>
  <c r="L19" i="7"/>
  <c r="K19" i="7"/>
  <c r="J19" i="7"/>
  <c r="I19" i="7"/>
  <c r="H19" i="7"/>
  <c r="G19" i="7"/>
  <c r="F19" i="7"/>
  <c r="E19" i="7"/>
  <c r="D19" i="7"/>
  <c r="C19" i="7"/>
  <c r="B19" i="7"/>
  <c r="A19" i="7"/>
  <c r="X18" i="7"/>
  <c r="W18" i="7"/>
  <c r="V18" i="7"/>
  <c r="U18" i="7"/>
  <c r="T18" i="7"/>
  <c r="S18" i="7"/>
  <c r="R18" i="7"/>
  <c r="Q18" i="7"/>
  <c r="P18" i="7"/>
  <c r="O18" i="7"/>
  <c r="N18" i="7"/>
  <c r="M18" i="7"/>
  <c r="L18" i="7"/>
  <c r="K18" i="7"/>
  <c r="J18" i="7"/>
  <c r="I18" i="7"/>
  <c r="H18" i="7"/>
  <c r="G18" i="7"/>
  <c r="F18" i="7"/>
  <c r="E18" i="7"/>
  <c r="D18" i="7"/>
  <c r="C18" i="7"/>
  <c r="B18" i="7"/>
  <c r="A18" i="7"/>
  <c r="X17" i="7"/>
  <c r="W17" i="7"/>
  <c r="V17" i="7"/>
  <c r="U17" i="7"/>
  <c r="T17" i="7"/>
  <c r="S17" i="7"/>
  <c r="R17" i="7"/>
  <c r="Q17" i="7"/>
  <c r="P17" i="7"/>
  <c r="O17" i="7"/>
  <c r="N17" i="7"/>
  <c r="M17" i="7"/>
  <c r="L17" i="7"/>
  <c r="K17" i="7"/>
  <c r="J17" i="7"/>
  <c r="I17" i="7"/>
  <c r="H17" i="7"/>
  <c r="G17" i="7"/>
  <c r="F17" i="7"/>
  <c r="E17" i="7"/>
  <c r="D17" i="7"/>
  <c r="C17" i="7"/>
  <c r="B17" i="7"/>
  <c r="A17" i="7"/>
  <c r="X16" i="7"/>
  <c r="W16" i="7"/>
  <c r="V16" i="7"/>
  <c r="U16" i="7"/>
  <c r="T16" i="7"/>
  <c r="S16" i="7"/>
  <c r="R16" i="7"/>
  <c r="Q16" i="7"/>
  <c r="P16" i="7"/>
  <c r="O16" i="7"/>
  <c r="N16" i="7"/>
  <c r="M16" i="7"/>
  <c r="L16" i="7"/>
  <c r="K16" i="7"/>
  <c r="J16" i="7"/>
  <c r="I16" i="7"/>
  <c r="H16" i="7"/>
  <c r="G16" i="7"/>
  <c r="F16" i="7"/>
  <c r="E16" i="7"/>
  <c r="D16" i="7"/>
  <c r="C16" i="7"/>
  <c r="B16" i="7"/>
  <c r="A16" i="7"/>
  <c r="X15" i="7"/>
  <c r="W15" i="7"/>
  <c r="V15" i="7"/>
  <c r="U15" i="7"/>
  <c r="T15" i="7"/>
  <c r="S15" i="7"/>
  <c r="R15" i="7"/>
  <c r="Q15" i="7"/>
  <c r="P15" i="7"/>
  <c r="O15" i="7"/>
  <c r="N15" i="7"/>
  <c r="M15" i="7"/>
  <c r="L15" i="7"/>
  <c r="K15" i="7"/>
  <c r="J15" i="7"/>
  <c r="I15" i="7"/>
  <c r="H15" i="7"/>
  <c r="G15" i="7"/>
  <c r="F15" i="7"/>
  <c r="E15" i="7"/>
  <c r="D15" i="7"/>
  <c r="C15" i="7"/>
  <c r="B15" i="7"/>
  <c r="A15" i="7"/>
  <c r="X14" i="7"/>
  <c r="W14" i="7"/>
  <c r="V14" i="7"/>
  <c r="U14" i="7"/>
  <c r="T14" i="7"/>
  <c r="S14" i="7"/>
  <c r="R14" i="7"/>
  <c r="Q14" i="7"/>
  <c r="P14" i="7"/>
  <c r="O14" i="7"/>
  <c r="N14" i="7"/>
  <c r="M14" i="7"/>
  <c r="L14" i="7"/>
  <c r="K14" i="7"/>
  <c r="J14" i="7"/>
  <c r="I14" i="7"/>
  <c r="H14" i="7"/>
  <c r="G14" i="7"/>
  <c r="F14" i="7"/>
  <c r="E14" i="7"/>
  <c r="D14" i="7"/>
  <c r="C14" i="7"/>
  <c r="B14" i="7"/>
  <c r="A14" i="7"/>
  <c r="X13" i="7"/>
  <c r="W13" i="7"/>
  <c r="V13" i="7"/>
  <c r="U13" i="7"/>
  <c r="T13" i="7"/>
  <c r="S13" i="7"/>
  <c r="R13" i="7"/>
  <c r="Q13" i="7"/>
  <c r="P13" i="7"/>
  <c r="O13" i="7"/>
  <c r="N13" i="7"/>
  <c r="M13" i="7"/>
  <c r="L13" i="7"/>
  <c r="K13" i="7"/>
  <c r="J13" i="7"/>
  <c r="I13" i="7"/>
  <c r="H13" i="7"/>
  <c r="G13" i="7"/>
  <c r="F13" i="7"/>
  <c r="E13" i="7"/>
  <c r="D13" i="7"/>
  <c r="C13" i="7"/>
  <c r="B13" i="7"/>
  <c r="A13" i="7"/>
  <c r="X12" i="7"/>
  <c r="W12" i="7"/>
  <c r="V12" i="7"/>
  <c r="U12" i="7"/>
  <c r="T12" i="7"/>
  <c r="S12" i="7"/>
  <c r="R12" i="7"/>
  <c r="Q12" i="7"/>
  <c r="P12" i="7"/>
  <c r="O12" i="7"/>
  <c r="N12" i="7"/>
  <c r="M12" i="7"/>
  <c r="L12" i="7"/>
  <c r="K12" i="7"/>
  <c r="J12" i="7"/>
  <c r="I12" i="7"/>
  <c r="H12" i="7"/>
  <c r="G12" i="7"/>
  <c r="F12" i="7"/>
  <c r="E12" i="7"/>
  <c r="D12" i="7"/>
  <c r="C12" i="7"/>
  <c r="B12" i="7"/>
  <c r="A12" i="7"/>
  <c r="X11" i="7"/>
  <c r="W11" i="7"/>
  <c r="V11" i="7"/>
  <c r="U11" i="7"/>
  <c r="T11" i="7"/>
  <c r="S11" i="7"/>
  <c r="R11" i="7"/>
  <c r="Q11" i="7"/>
  <c r="P11" i="7"/>
  <c r="O11" i="7"/>
  <c r="N11" i="7"/>
  <c r="M11" i="7"/>
  <c r="L11" i="7"/>
  <c r="K11" i="7"/>
  <c r="J11" i="7"/>
  <c r="I11" i="7"/>
  <c r="H11" i="7"/>
  <c r="G11" i="7"/>
  <c r="F11" i="7"/>
  <c r="E11" i="7"/>
  <c r="D11" i="7"/>
  <c r="C11" i="7"/>
  <c r="B11" i="7"/>
  <c r="A11" i="7"/>
  <c r="X10" i="7"/>
  <c r="W10" i="7"/>
  <c r="V10" i="7"/>
  <c r="U10" i="7"/>
  <c r="T10" i="7"/>
  <c r="S10" i="7"/>
  <c r="R10" i="7"/>
  <c r="Q10" i="7"/>
  <c r="P10" i="7"/>
  <c r="O10" i="7"/>
  <c r="N10" i="7"/>
  <c r="M10" i="7"/>
  <c r="L10" i="7"/>
  <c r="K10" i="7"/>
  <c r="J10" i="7"/>
  <c r="I10" i="7"/>
  <c r="H10" i="7"/>
  <c r="G10" i="7"/>
  <c r="F10" i="7"/>
  <c r="E10" i="7"/>
  <c r="D10" i="7"/>
  <c r="C10" i="7"/>
  <c r="B10" i="7"/>
  <c r="A10" i="7"/>
  <c r="X9" i="7"/>
  <c r="W9" i="7"/>
  <c r="V9" i="7"/>
  <c r="U9" i="7"/>
  <c r="T9" i="7"/>
  <c r="S9" i="7"/>
  <c r="R9" i="7"/>
  <c r="Q9" i="7"/>
  <c r="P9" i="7"/>
  <c r="O9" i="7"/>
  <c r="N9" i="7"/>
  <c r="M9" i="7"/>
  <c r="L9" i="7"/>
  <c r="K9" i="7"/>
  <c r="J9" i="7"/>
  <c r="I9" i="7"/>
  <c r="H9" i="7"/>
  <c r="G9" i="7"/>
  <c r="F9" i="7"/>
  <c r="E9" i="7"/>
  <c r="D9" i="7"/>
  <c r="C9" i="7"/>
  <c r="B9" i="7"/>
  <c r="A9" i="7"/>
  <c r="X8" i="7"/>
  <c r="W8" i="7"/>
  <c r="V8" i="7"/>
  <c r="U8" i="7"/>
  <c r="T8" i="7"/>
  <c r="S8" i="7"/>
  <c r="R8" i="7"/>
  <c r="Q8" i="7"/>
  <c r="P8" i="7"/>
  <c r="O8" i="7"/>
  <c r="N8" i="7"/>
  <c r="M8" i="7"/>
  <c r="L8" i="7"/>
  <c r="K8" i="7"/>
  <c r="J8" i="7"/>
  <c r="I8" i="7"/>
  <c r="H8" i="7"/>
  <c r="G8" i="7"/>
  <c r="F8" i="7"/>
  <c r="E8" i="7"/>
  <c r="D8" i="7"/>
  <c r="C8" i="7"/>
  <c r="B8" i="7"/>
  <c r="A8" i="7"/>
  <c r="X7" i="7"/>
  <c r="W7" i="7"/>
  <c r="V7" i="7"/>
  <c r="U7" i="7"/>
  <c r="T7" i="7"/>
  <c r="S7" i="7"/>
  <c r="R7" i="7"/>
  <c r="Q7" i="7"/>
  <c r="P7" i="7"/>
  <c r="O7" i="7"/>
  <c r="N7" i="7"/>
  <c r="M7" i="7"/>
  <c r="L7" i="7"/>
  <c r="K7" i="7"/>
  <c r="J7" i="7"/>
  <c r="I7" i="7"/>
  <c r="H7" i="7"/>
  <c r="G7" i="7"/>
  <c r="F7" i="7"/>
  <c r="E7" i="7"/>
  <c r="D7" i="7"/>
  <c r="C7" i="7"/>
  <c r="B7" i="7"/>
  <c r="A7" i="7"/>
  <c r="X6" i="7"/>
  <c r="W6" i="7"/>
  <c r="V6" i="7"/>
  <c r="U6" i="7"/>
  <c r="T6" i="7"/>
  <c r="S6" i="7"/>
  <c r="R6" i="7"/>
  <c r="Q6" i="7"/>
  <c r="P6" i="7"/>
  <c r="O6" i="7"/>
  <c r="N6" i="7"/>
  <c r="M6" i="7"/>
  <c r="L6" i="7"/>
  <c r="K6" i="7"/>
  <c r="J6" i="7"/>
  <c r="I6" i="7"/>
  <c r="H6" i="7"/>
  <c r="G6" i="7"/>
  <c r="F6" i="7"/>
  <c r="E6" i="7"/>
  <c r="D6" i="7"/>
  <c r="C6" i="7"/>
  <c r="B6" i="7"/>
  <c r="A6" i="7"/>
  <c r="X5" i="7"/>
  <c r="W5" i="7"/>
  <c r="V5" i="7"/>
  <c r="U5" i="7"/>
  <c r="T5" i="7"/>
  <c r="S5" i="7"/>
  <c r="R5" i="7"/>
  <c r="Q5" i="7"/>
  <c r="P5" i="7"/>
  <c r="O5" i="7"/>
  <c r="N5" i="7"/>
  <c r="M5" i="7"/>
  <c r="L5" i="7"/>
  <c r="K5" i="7"/>
  <c r="J5" i="7"/>
  <c r="I5" i="7"/>
  <c r="H5" i="7"/>
  <c r="G5" i="7"/>
  <c r="F5" i="7"/>
  <c r="E5" i="7"/>
  <c r="D5" i="7"/>
  <c r="C5" i="7"/>
  <c r="B5" i="7"/>
  <c r="A5" i="7"/>
  <c r="X4" i="7"/>
  <c r="W4" i="7"/>
  <c r="V4" i="7"/>
  <c r="U4" i="7"/>
  <c r="T4" i="7"/>
  <c r="S4" i="7"/>
  <c r="R4" i="7"/>
  <c r="Q4" i="7"/>
  <c r="P4" i="7"/>
  <c r="O4" i="7"/>
  <c r="N4" i="7"/>
  <c r="M4" i="7"/>
  <c r="L4" i="7"/>
  <c r="K4" i="7"/>
  <c r="J4" i="7"/>
  <c r="I4" i="7"/>
  <c r="H4" i="7"/>
  <c r="G4" i="7"/>
  <c r="F4" i="7"/>
  <c r="E4" i="7"/>
  <c r="D4" i="7"/>
  <c r="C4" i="7"/>
  <c r="B4" i="7"/>
  <c r="A4" i="7"/>
  <c r="X3" i="7"/>
  <c r="W3" i="7"/>
  <c r="V3" i="7"/>
  <c r="U3" i="7"/>
  <c r="T3" i="7"/>
  <c r="S3" i="7"/>
  <c r="R3" i="7"/>
  <c r="Q3" i="7"/>
  <c r="P3" i="7"/>
  <c r="O3" i="7"/>
  <c r="N3" i="7"/>
  <c r="M3" i="7"/>
  <c r="L3" i="7"/>
  <c r="K3" i="7"/>
  <c r="J3" i="7"/>
  <c r="I3" i="7"/>
  <c r="H3" i="7"/>
  <c r="G3" i="7"/>
  <c r="F3" i="7"/>
  <c r="E3" i="7"/>
  <c r="D3" i="7"/>
  <c r="C3" i="7"/>
  <c r="B3" i="7"/>
  <c r="A3" i="7"/>
  <c r="X502" i="6"/>
  <c r="W502" i="6"/>
  <c r="V502" i="6"/>
  <c r="U502" i="6"/>
  <c r="T502" i="6"/>
  <c r="S502" i="6"/>
  <c r="R502" i="6"/>
  <c r="Q502" i="6"/>
  <c r="P502" i="6"/>
  <c r="O502" i="6"/>
  <c r="N502" i="6"/>
  <c r="M502" i="6"/>
  <c r="L502" i="6"/>
  <c r="K502" i="6"/>
  <c r="J502" i="6"/>
  <c r="I502" i="6"/>
  <c r="H502" i="6"/>
  <c r="G502" i="6"/>
  <c r="F502" i="6"/>
  <c r="E502" i="6"/>
  <c r="D502" i="6"/>
  <c r="C502" i="6"/>
  <c r="B502" i="6"/>
  <c r="A502" i="6"/>
  <c r="X501" i="6"/>
  <c r="W501" i="6"/>
  <c r="V501" i="6"/>
  <c r="U501" i="6"/>
  <c r="T501" i="6"/>
  <c r="S501" i="6"/>
  <c r="R501" i="6"/>
  <c r="Q501" i="6"/>
  <c r="P501" i="6"/>
  <c r="O501" i="6"/>
  <c r="N501" i="6"/>
  <c r="M501" i="6"/>
  <c r="L501" i="6"/>
  <c r="K501" i="6"/>
  <c r="J501" i="6"/>
  <c r="I501" i="6"/>
  <c r="H501" i="6"/>
  <c r="G501" i="6"/>
  <c r="F501" i="6"/>
  <c r="E501" i="6"/>
  <c r="D501" i="6"/>
  <c r="C501" i="6"/>
  <c r="B501" i="6"/>
  <c r="A501" i="6"/>
  <c r="X500" i="6"/>
  <c r="W500" i="6"/>
  <c r="V500" i="6"/>
  <c r="U500" i="6"/>
  <c r="T500" i="6"/>
  <c r="S500" i="6"/>
  <c r="R500" i="6"/>
  <c r="Q500" i="6"/>
  <c r="P500" i="6"/>
  <c r="O500" i="6"/>
  <c r="N500" i="6"/>
  <c r="M500" i="6"/>
  <c r="L500" i="6"/>
  <c r="K500" i="6"/>
  <c r="J500" i="6"/>
  <c r="I500" i="6"/>
  <c r="H500" i="6"/>
  <c r="G500" i="6"/>
  <c r="F500" i="6"/>
  <c r="E500" i="6"/>
  <c r="D500" i="6"/>
  <c r="C500" i="6"/>
  <c r="B500" i="6"/>
  <c r="A500" i="6"/>
  <c r="X499" i="6"/>
  <c r="W499" i="6"/>
  <c r="V499" i="6"/>
  <c r="U499" i="6"/>
  <c r="T499" i="6"/>
  <c r="S499" i="6"/>
  <c r="R499" i="6"/>
  <c r="Q499" i="6"/>
  <c r="P499" i="6"/>
  <c r="O499" i="6"/>
  <c r="N499" i="6"/>
  <c r="M499" i="6"/>
  <c r="L499" i="6"/>
  <c r="K499" i="6"/>
  <c r="J499" i="6"/>
  <c r="I499" i="6"/>
  <c r="H499" i="6"/>
  <c r="G499" i="6"/>
  <c r="F499" i="6"/>
  <c r="E499" i="6"/>
  <c r="D499" i="6"/>
  <c r="C499" i="6"/>
  <c r="B499" i="6"/>
  <c r="A499" i="6"/>
  <c r="X498" i="6"/>
  <c r="W498" i="6"/>
  <c r="V498" i="6"/>
  <c r="U498" i="6"/>
  <c r="T498" i="6"/>
  <c r="S498" i="6"/>
  <c r="R498" i="6"/>
  <c r="Q498" i="6"/>
  <c r="P498" i="6"/>
  <c r="O498" i="6"/>
  <c r="N498" i="6"/>
  <c r="M498" i="6"/>
  <c r="L498" i="6"/>
  <c r="K498" i="6"/>
  <c r="J498" i="6"/>
  <c r="I498" i="6"/>
  <c r="H498" i="6"/>
  <c r="G498" i="6"/>
  <c r="F498" i="6"/>
  <c r="E498" i="6"/>
  <c r="D498" i="6"/>
  <c r="C498" i="6"/>
  <c r="B498" i="6"/>
  <c r="A498" i="6"/>
  <c r="X497" i="6"/>
  <c r="W497" i="6"/>
  <c r="V497" i="6"/>
  <c r="U497" i="6"/>
  <c r="T497" i="6"/>
  <c r="S497" i="6"/>
  <c r="R497" i="6"/>
  <c r="Q497" i="6"/>
  <c r="P497" i="6"/>
  <c r="O497" i="6"/>
  <c r="N497" i="6"/>
  <c r="M497" i="6"/>
  <c r="L497" i="6"/>
  <c r="K497" i="6"/>
  <c r="J497" i="6"/>
  <c r="I497" i="6"/>
  <c r="H497" i="6"/>
  <c r="G497" i="6"/>
  <c r="F497" i="6"/>
  <c r="E497" i="6"/>
  <c r="D497" i="6"/>
  <c r="C497" i="6"/>
  <c r="B497" i="6"/>
  <c r="A497" i="6"/>
  <c r="X496" i="6"/>
  <c r="W496" i="6"/>
  <c r="V496" i="6"/>
  <c r="U496" i="6"/>
  <c r="T496" i="6"/>
  <c r="S496" i="6"/>
  <c r="R496" i="6"/>
  <c r="Q496" i="6"/>
  <c r="P496" i="6"/>
  <c r="O496" i="6"/>
  <c r="N496" i="6"/>
  <c r="M496" i="6"/>
  <c r="L496" i="6"/>
  <c r="K496" i="6"/>
  <c r="J496" i="6"/>
  <c r="I496" i="6"/>
  <c r="H496" i="6"/>
  <c r="G496" i="6"/>
  <c r="F496" i="6"/>
  <c r="E496" i="6"/>
  <c r="D496" i="6"/>
  <c r="C496" i="6"/>
  <c r="B496" i="6"/>
  <c r="A496" i="6"/>
  <c r="X495" i="6"/>
  <c r="W495" i="6"/>
  <c r="V495" i="6"/>
  <c r="U495" i="6"/>
  <c r="T495" i="6"/>
  <c r="S495" i="6"/>
  <c r="R495" i="6"/>
  <c r="Q495" i="6"/>
  <c r="P495" i="6"/>
  <c r="O495" i="6"/>
  <c r="N495" i="6"/>
  <c r="M495" i="6"/>
  <c r="L495" i="6"/>
  <c r="K495" i="6"/>
  <c r="J495" i="6"/>
  <c r="I495" i="6"/>
  <c r="H495" i="6"/>
  <c r="G495" i="6"/>
  <c r="F495" i="6"/>
  <c r="E495" i="6"/>
  <c r="D495" i="6"/>
  <c r="C495" i="6"/>
  <c r="B495" i="6"/>
  <c r="A495" i="6"/>
  <c r="X494" i="6"/>
  <c r="W494" i="6"/>
  <c r="V494" i="6"/>
  <c r="U494" i="6"/>
  <c r="T494" i="6"/>
  <c r="S494" i="6"/>
  <c r="R494" i="6"/>
  <c r="Q494" i="6"/>
  <c r="P494" i="6"/>
  <c r="O494" i="6"/>
  <c r="N494" i="6"/>
  <c r="M494" i="6"/>
  <c r="L494" i="6"/>
  <c r="K494" i="6"/>
  <c r="J494" i="6"/>
  <c r="I494" i="6"/>
  <c r="H494" i="6"/>
  <c r="G494" i="6"/>
  <c r="F494" i="6"/>
  <c r="E494" i="6"/>
  <c r="D494" i="6"/>
  <c r="C494" i="6"/>
  <c r="B494" i="6"/>
  <c r="A494" i="6"/>
  <c r="X493" i="6"/>
  <c r="W493" i="6"/>
  <c r="V493" i="6"/>
  <c r="U493" i="6"/>
  <c r="T493" i="6"/>
  <c r="S493" i="6"/>
  <c r="R493" i="6"/>
  <c r="Q493" i="6"/>
  <c r="P493" i="6"/>
  <c r="O493" i="6"/>
  <c r="N493" i="6"/>
  <c r="M493" i="6"/>
  <c r="L493" i="6"/>
  <c r="K493" i="6"/>
  <c r="J493" i="6"/>
  <c r="I493" i="6"/>
  <c r="H493" i="6"/>
  <c r="G493" i="6"/>
  <c r="F493" i="6"/>
  <c r="E493" i="6"/>
  <c r="D493" i="6"/>
  <c r="C493" i="6"/>
  <c r="B493" i="6"/>
  <c r="A493" i="6"/>
  <c r="X492" i="6"/>
  <c r="W492" i="6"/>
  <c r="V492" i="6"/>
  <c r="U492" i="6"/>
  <c r="T492" i="6"/>
  <c r="S492" i="6"/>
  <c r="R492" i="6"/>
  <c r="Q492" i="6"/>
  <c r="P492" i="6"/>
  <c r="O492" i="6"/>
  <c r="N492" i="6"/>
  <c r="M492" i="6"/>
  <c r="L492" i="6"/>
  <c r="K492" i="6"/>
  <c r="J492" i="6"/>
  <c r="I492" i="6"/>
  <c r="H492" i="6"/>
  <c r="G492" i="6"/>
  <c r="F492" i="6"/>
  <c r="E492" i="6"/>
  <c r="D492" i="6"/>
  <c r="C492" i="6"/>
  <c r="B492" i="6"/>
  <c r="A492" i="6"/>
  <c r="X491" i="6"/>
  <c r="W491" i="6"/>
  <c r="V491" i="6"/>
  <c r="U491" i="6"/>
  <c r="T491" i="6"/>
  <c r="S491" i="6"/>
  <c r="R491" i="6"/>
  <c r="Q491" i="6"/>
  <c r="P491" i="6"/>
  <c r="O491" i="6"/>
  <c r="N491" i="6"/>
  <c r="M491" i="6"/>
  <c r="L491" i="6"/>
  <c r="K491" i="6"/>
  <c r="J491" i="6"/>
  <c r="I491" i="6"/>
  <c r="H491" i="6"/>
  <c r="G491" i="6"/>
  <c r="F491" i="6"/>
  <c r="E491" i="6"/>
  <c r="D491" i="6"/>
  <c r="C491" i="6"/>
  <c r="B491" i="6"/>
  <c r="A491" i="6"/>
  <c r="X490" i="6"/>
  <c r="W490" i="6"/>
  <c r="V490" i="6"/>
  <c r="U490" i="6"/>
  <c r="T490" i="6"/>
  <c r="S490" i="6"/>
  <c r="R490" i="6"/>
  <c r="Q490" i="6"/>
  <c r="P490" i="6"/>
  <c r="O490" i="6"/>
  <c r="N490" i="6"/>
  <c r="M490" i="6"/>
  <c r="L490" i="6"/>
  <c r="K490" i="6"/>
  <c r="J490" i="6"/>
  <c r="I490" i="6"/>
  <c r="H490" i="6"/>
  <c r="G490" i="6"/>
  <c r="F490" i="6"/>
  <c r="E490" i="6"/>
  <c r="D490" i="6"/>
  <c r="C490" i="6"/>
  <c r="B490" i="6"/>
  <c r="A490" i="6"/>
  <c r="X489" i="6"/>
  <c r="W489" i="6"/>
  <c r="V489" i="6"/>
  <c r="U489" i="6"/>
  <c r="T489" i="6"/>
  <c r="S489" i="6"/>
  <c r="R489" i="6"/>
  <c r="Q489" i="6"/>
  <c r="P489" i="6"/>
  <c r="O489" i="6"/>
  <c r="N489" i="6"/>
  <c r="M489" i="6"/>
  <c r="L489" i="6"/>
  <c r="K489" i="6"/>
  <c r="J489" i="6"/>
  <c r="I489" i="6"/>
  <c r="H489" i="6"/>
  <c r="G489" i="6"/>
  <c r="F489" i="6"/>
  <c r="E489" i="6"/>
  <c r="D489" i="6"/>
  <c r="C489" i="6"/>
  <c r="B489" i="6"/>
  <c r="A489" i="6"/>
  <c r="X488" i="6"/>
  <c r="W488" i="6"/>
  <c r="V488" i="6"/>
  <c r="U488" i="6"/>
  <c r="T488" i="6"/>
  <c r="S488" i="6"/>
  <c r="R488" i="6"/>
  <c r="Q488" i="6"/>
  <c r="P488" i="6"/>
  <c r="O488" i="6"/>
  <c r="N488" i="6"/>
  <c r="M488" i="6"/>
  <c r="L488" i="6"/>
  <c r="K488" i="6"/>
  <c r="J488" i="6"/>
  <c r="I488" i="6"/>
  <c r="H488" i="6"/>
  <c r="G488" i="6"/>
  <c r="F488" i="6"/>
  <c r="E488" i="6"/>
  <c r="D488" i="6"/>
  <c r="C488" i="6"/>
  <c r="B488" i="6"/>
  <c r="A488" i="6"/>
  <c r="X487" i="6"/>
  <c r="W487" i="6"/>
  <c r="V487" i="6"/>
  <c r="U487" i="6"/>
  <c r="T487" i="6"/>
  <c r="S487" i="6"/>
  <c r="R487" i="6"/>
  <c r="Q487" i="6"/>
  <c r="P487" i="6"/>
  <c r="O487" i="6"/>
  <c r="N487" i="6"/>
  <c r="M487" i="6"/>
  <c r="L487" i="6"/>
  <c r="K487" i="6"/>
  <c r="J487" i="6"/>
  <c r="I487" i="6"/>
  <c r="H487" i="6"/>
  <c r="G487" i="6"/>
  <c r="F487" i="6"/>
  <c r="E487" i="6"/>
  <c r="D487" i="6"/>
  <c r="C487" i="6"/>
  <c r="B487" i="6"/>
  <c r="A487" i="6"/>
  <c r="X486" i="6"/>
  <c r="W486" i="6"/>
  <c r="V486" i="6"/>
  <c r="U486" i="6"/>
  <c r="T486" i="6"/>
  <c r="S486" i="6"/>
  <c r="R486" i="6"/>
  <c r="Q486" i="6"/>
  <c r="P486" i="6"/>
  <c r="O486" i="6"/>
  <c r="N486" i="6"/>
  <c r="M486" i="6"/>
  <c r="L486" i="6"/>
  <c r="K486" i="6"/>
  <c r="J486" i="6"/>
  <c r="I486" i="6"/>
  <c r="H486" i="6"/>
  <c r="G486" i="6"/>
  <c r="F486" i="6"/>
  <c r="E486" i="6"/>
  <c r="D486" i="6"/>
  <c r="C486" i="6"/>
  <c r="B486" i="6"/>
  <c r="A486" i="6"/>
  <c r="X485" i="6"/>
  <c r="W485" i="6"/>
  <c r="V485" i="6"/>
  <c r="U485" i="6"/>
  <c r="T485" i="6"/>
  <c r="S485" i="6"/>
  <c r="R485" i="6"/>
  <c r="Q485" i="6"/>
  <c r="P485" i="6"/>
  <c r="O485" i="6"/>
  <c r="N485" i="6"/>
  <c r="M485" i="6"/>
  <c r="L485" i="6"/>
  <c r="K485" i="6"/>
  <c r="J485" i="6"/>
  <c r="I485" i="6"/>
  <c r="H485" i="6"/>
  <c r="G485" i="6"/>
  <c r="F485" i="6"/>
  <c r="E485" i="6"/>
  <c r="D485" i="6"/>
  <c r="C485" i="6"/>
  <c r="B485" i="6"/>
  <c r="A485" i="6"/>
  <c r="X484" i="6"/>
  <c r="W484" i="6"/>
  <c r="V484" i="6"/>
  <c r="U484" i="6"/>
  <c r="T484" i="6"/>
  <c r="S484" i="6"/>
  <c r="R484" i="6"/>
  <c r="Q484" i="6"/>
  <c r="P484" i="6"/>
  <c r="O484" i="6"/>
  <c r="N484" i="6"/>
  <c r="M484" i="6"/>
  <c r="L484" i="6"/>
  <c r="K484" i="6"/>
  <c r="J484" i="6"/>
  <c r="I484" i="6"/>
  <c r="H484" i="6"/>
  <c r="G484" i="6"/>
  <c r="F484" i="6"/>
  <c r="E484" i="6"/>
  <c r="D484" i="6"/>
  <c r="C484" i="6"/>
  <c r="B484" i="6"/>
  <c r="A484" i="6"/>
  <c r="X483" i="6"/>
  <c r="W483" i="6"/>
  <c r="V483" i="6"/>
  <c r="U483" i="6"/>
  <c r="T483" i="6"/>
  <c r="S483" i="6"/>
  <c r="R483" i="6"/>
  <c r="Q483" i="6"/>
  <c r="P483" i="6"/>
  <c r="O483" i="6"/>
  <c r="N483" i="6"/>
  <c r="M483" i="6"/>
  <c r="L483" i="6"/>
  <c r="K483" i="6"/>
  <c r="J483" i="6"/>
  <c r="I483" i="6"/>
  <c r="H483" i="6"/>
  <c r="G483" i="6"/>
  <c r="F483" i="6"/>
  <c r="E483" i="6"/>
  <c r="D483" i="6"/>
  <c r="C483" i="6"/>
  <c r="B483" i="6"/>
  <c r="A483" i="6"/>
  <c r="X482" i="6"/>
  <c r="W482" i="6"/>
  <c r="V482" i="6"/>
  <c r="U482" i="6"/>
  <c r="T482" i="6"/>
  <c r="S482" i="6"/>
  <c r="R482" i="6"/>
  <c r="Q482" i="6"/>
  <c r="P482" i="6"/>
  <c r="O482" i="6"/>
  <c r="N482" i="6"/>
  <c r="M482" i="6"/>
  <c r="L482" i="6"/>
  <c r="K482" i="6"/>
  <c r="J482" i="6"/>
  <c r="I482" i="6"/>
  <c r="H482" i="6"/>
  <c r="G482" i="6"/>
  <c r="F482" i="6"/>
  <c r="E482" i="6"/>
  <c r="D482" i="6"/>
  <c r="C482" i="6"/>
  <c r="B482" i="6"/>
  <c r="A482" i="6"/>
  <c r="X481" i="6"/>
  <c r="W481" i="6"/>
  <c r="V481" i="6"/>
  <c r="U481" i="6"/>
  <c r="T481" i="6"/>
  <c r="S481" i="6"/>
  <c r="R481" i="6"/>
  <c r="Q481" i="6"/>
  <c r="P481" i="6"/>
  <c r="O481" i="6"/>
  <c r="N481" i="6"/>
  <c r="M481" i="6"/>
  <c r="L481" i="6"/>
  <c r="K481" i="6"/>
  <c r="J481" i="6"/>
  <c r="I481" i="6"/>
  <c r="H481" i="6"/>
  <c r="G481" i="6"/>
  <c r="F481" i="6"/>
  <c r="E481" i="6"/>
  <c r="D481" i="6"/>
  <c r="C481" i="6"/>
  <c r="B481" i="6"/>
  <c r="A481" i="6"/>
  <c r="X480" i="6"/>
  <c r="W480" i="6"/>
  <c r="V480" i="6"/>
  <c r="U480" i="6"/>
  <c r="T480" i="6"/>
  <c r="S480" i="6"/>
  <c r="R480" i="6"/>
  <c r="Q480" i="6"/>
  <c r="P480" i="6"/>
  <c r="O480" i="6"/>
  <c r="N480" i="6"/>
  <c r="M480" i="6"/>
  <c r="L480" i="6"/>
  <c r="K480" i="6"/>
  <c r="J480" i="6"/>
  <c r="I480" i="6"/>
  <c r="H480" i="6"/>
  <c r="G480" i="6"/>
  <c r="F480" i="6"/>
  <c r="E480" i="6"/>
  <c r="D480" i="6"/>
  <c r="C480" i="6"/>
  <c r="B480" i="6"/>
  <c r="A480" i="6"/>
  <c r="X479" i="6"/>
  <c r="W479" i="6"/>
  <c r="V479" i="6"/>
  <c r="U479" i="6"/>
  <c r="T479" i="6"/>
  <c r="S479" i="6"/>
  <c r="R479" i="6"/>
  <c r="Q479" i="6"/>
  <c r="P479" i="6"/>
  <c r="O479" i="6"/>
  <c r="N479" i="6"/>
  <c r="M479" i="6"/>
  <c r="L479" i="6"/>
  <c r="K479" i="6"/>
  <c r="J479" i="6"/>
  <c r="I479" i="6"/>
  <c r="H479" i="6"/>
  <c r="G479" i="6"/>
  <c r="F479" i="6"/>
  <c r="E479" i="6"/>
  <c r="D479" i="6"/>
  <c r="C479" i="6"/>
  <c r="B479" i="6"/>
  <c r="A479" i="6"/>
  <c r="X478" i="6"/>
  <c r="W478" i="6"/>
  <c r="V478" i="6"/>
  <c r="U478" i="6"/>
  <c r="T478" i="6"/>
  <c r="S478" i="6"/>
  <c r="R478" i="6"/>
  <c r="Q478" i="6"/>
  <c r="P478" i="6"/>
  <c r="O478" i="6"/>
  <c r="N478" i="6"/>
  <c r="M478" i="6"/>
  <c r="L478" i="6"/>
  <c r="K478" i="6"/>
  <c r="J478" i="6"/>
  <c r="I478" i="6"/>
  <c r="H478" i="6"/>
  <c r="G478" i="6"/>
  <c r="F478" i="6"/>
  <c r="E478" i="6"/>
  <c r="D478" i="6"/>
  <c r="C478" i="6"/>
  <c r="B478" i="6"/>
  <c r="A478" i="6"/>
  <c r="X477" i="6"/>
  <c r="W477" i="6"/>
  <c r="V477" i="6"/>
  <c r="U477" i="6"/>
  <c r="T477" i="6"/>
  <c r="S477" i="6"/>
  <c r="R477" i="6"/>
  <c r="Q477" i="6"/>
  <c r="P477" i="6"/>
  <c r="O477" i="6"/>
  <c r="N477" i="6"/>
  <c r="M477" i="6"/>
  <c r="L477" i="6"/>
  <c r="K477" i="6"/>
  <c r="J477" i="6"/>
  <c r="I477" i="6"/>
  <c r="H477" i="6"/>
  <c r="G477" i="6"/>
  <c r="F477" i="6"/>
  <c r="E477" i="6"/>
  <c r="D477" i="6"/>
  <c r="C477" i="6"/>
  <c r="B477" i="6"/>
  <c r="A477" i="6"/>
  <c r="X476" i="6"/>
  <c r="W476" i="6"/>
  <c r="V476" i="6"/>
  <c r="U476" i="6"/>
  <c r="T476" i="6"/>
  <c r="S476" i="6"/>
  <c r="R476" i="6"/>
  <c r="Q476" i="6"/>
  <c r="P476" i="6"/>
  <c r="O476" i="6"/>
  <c r="N476" i="6"/>
  <c r="M476" i="6"/>
  <c r="L476" i="6"/>
  <c r="K476" i="6"/>
  <c r="J476" i="6"/>
  <c r="I476" i="6"/>
  <c r="H476" i="6"/>
  <c r="G476" i="6"/>
  <c r="F476" i="6"/>
  <c r="E476" i="6"/>
  <c r="D476" i="6"/>
  <c r="C476" i="6"/>
  <c r="B476" i="6"/>
  <c r="A476" i="6"/>
  <c r="X475" i="6"/>
  <c r="W475" i="6"/>
  <c r="V475" i="6"/>
  <c r="U475" i="6"/>
  <c r="T475" i="6"/>
  <c r="S475" i="6"/>
  <c r="R475" i="6"/>
  <c r="Q475" i="6"/>
  <c r="P475" i="6"/>
  <c r="O475" i="6"/>
  <c r="N475" i="6"/>
  <c r="M475" i="6"/>
  <c r="L475" i="6"/>
  <c r="K475" i="6"/>
  <c r="J475" i="6"/>
  <c r="I475" i="6"/>
  <c r="H475" i="6"/>
  <c r="G475" i="6"/>
  <c r="F475" i="6"/>
  <c r="E475" i="6"/>
  <c r="D475" i="6"/>
  <c r="C475" i="6"/>
  <c r="B475" i="6"/>
  <c r="A475" i="6"/>
  <c r="X474" i="6"/>
  <c r="W474" i="6"/>
  <c r="V474" i="6"/>
  <c r="U474" i="6"/>
  <c r="T474" i="6"/>
  <c r="S474" i="6"/>
  <c r="R474" i="6"/>
  <c r="Q474" i="6"/>
  <c r="P474" i="6"/>
  <c r="O474" i="6"/>
  <c r="N474" i="6"/>
  <c r="M474" i="6"/>
  <c r="L474" i="6"/>
  <c r="K474" i="6"/>
  <c r="J474" i="6"/>
  <c r="I474" i="6"/>
  <c r="H474" i="6"/>
  <c r="G474" i="6"/>
  <c r="F474" i="6"/>
  <c r="E474" i="6"/>
  <c r="D474" i="6"/>
  <c r="C474" i="6"/>
  <c r="B474" i="6"/>
  <c r="A474" i="6"/>
  <c r="X473" i="6"/>
  <c r="W473" i="6"/>
  <c r="V473" i="6"/>
  <c r="U473" i="6"/>
  <c r="T473" i="6"/>
  <c r="S473" i="6"/>
  <c r="R473" i="6"/>
  <c r="Q473" i="6"/>
  <c r="P473" i="6"/>
  <c r="O473" i="6"/>
  <c r="N473" i="6"/>
  <c r="M473" i="6"/>
  <c r="L473" i="6"/>
  <c r="K473" i="6"/>
  <c r="J473" i="6"/>
  <c r="I473" i="6"/>
  <c r="H473" i="6"/>
  <c r="G473" i="6"/>
  <c r="F473" i="6"/>
  <c r="E473" i="6"/>
  <c r="D473" i="6"/>
  <c r="C473" i="6"/>
  <c r="B473" i="6"/>
  <c r="A473" i="6"/>
  <c r="X472" i="6"/>
  <c r="W472" i="6"/>
  <c r="V472" i="6"/>
  <c r="U472" i="6"/>
  <c r="T472" i="6"/>
  <c r="S472" i="6"/>
  <c r="R472" i="6"/>
  <c r="Q472" i="6"/>
  <c r="P472" i="6"/>
  <c r="O472" i="6"/>
  <c r="N472" i="6"/>
  <c r="M472" i="6"/>
  <c r="L472" i="6"/>
  <c r="K472" i="6"/>
  <c r="J472" i="6"/>
  <c r="I472" i="6"/>
  <c r="H472" i="6"/>
  <c r="G472" i="6"/>
  <c r="F472" i="6"/>
  <c r="E472" i="6"/>
  <c r="D472" i="6"/>
  <c r="C472" i="6"/>
  <c r="B472" i="6"/>
  <c r="A472" i="6"/>
  <c r="X471" i="6"/>
  <c r="W471" i="6"/>
  <c r="V471" i="6"/>
  <c r="U471" i="6"/>
  <c r="T471" i="6"/>
  <c r="S471" i="6"/>
  <c r="R471" i="6"/>
  <c r="Q471" i="6"/>
  <c r="P471" i="6"/>
  <c r="O471" i="6"/>
  <c r="N471" i="6"/>
  <c r="M471" i="6"/>
  <c r="L471" i="6"/>
  <c r="K471" i="6"/>
  <c r="J471" i="6"/>
  <c r="I471" i="6"/>
  <c r="H471" i="6"/>
  <c r="G471" i="6"/>
  <c r="F471" i="6"/>
  <c r="E471" i="6"/>
  <c r="D471" i="6"/>
  <c r="C471" i="6"/>
  <c r="B471" i="6"/>
  <c r="A471" i="6"/>
  <c r="X470" i="6"/>
  <c r="W470" i="6"/>
  <c r="V470" i="6"/>
  <c r="U470" i="6"/>
  <c r="T470" i="6"/>
  <c r="S470" i="6"/>
  <c r="R470" i="6"/>
  <c r="Q470" i="6"/>
  <c r="P470" i="6"/>
  <c r="O470" i="6"/>
  <c r="N470" i="6"/>
  <c r="M470" i="6"/>
  <c r="L470" i="6"/>
  <c r="K470" i="6"/>
  <c r="J470" i="6"/>
  <c r="I470" i="6"/>
  <c r="H470" i="6"/>
  <c r="G470" i="6"/>
  <c r="F470" i="6"/>
  <c r="E470" i="6"/>
  <c r="D470" i="6"/>
  <c r="C470" i="6"/>
  <c r="B470" i="6"/>
  <c r="A470" i="6"/>
  <c r="X469" i="6"/>
  <c r="W469" i="6"/>
  <c r="V469" i="6"/>
  <c r="U469" i="6"/>
  <c r="T469" i="6"/>
  <c r="S469" i="6"/>
  <c r="R469" i="6"/>
  <c r="Q469" i="6"/>
  <c r="P469" i="6"/>
  <c r="O469" i="6"/>
  <c r="N469" i="6"/>
  <c r="M469" i="6"/>
  <c r="L469" i="6"/>
  <c r="K469" i="6"/>
  <c r="J469" i="6"/>
  <c r="I469" i="6"/>
  <c r="H469" i="6"/>
  <c r="G469" i="6"/>
  <c r="F469" i="6"/>
  <c r="E469" i="6"/>
  <c r="D469" i="6"/>
  <c r="C469" i="6"/>
  <c r="B469" i="6"/>
  <c r="A469" i="6"/>
  <c r="X468" i="6"/>
  <c r="W468" i="6"/>
  <c r="V468" i="6"/>
  <c r="U468" i="6"/>
  <c r="T468" i="6"/>
  <c r="S468" i="6"/>
  <c r="R468" i="6"/>
  <c r="Q468" i="6"/>
  <c r="P468" i="6"/>
  <c r="O468" i="6"/>
  <c r="N468" i="6"/>
  <c r="M468" i="6"/>
  <c r="L468" i="6"/>
  <c r="K468" i="6"/>
  <c r="J468" i="6"/>
  <c r="I468" i="6"/>
  <c r="H468" i="6"/>
  <c r="G468" i="6"/>
  <c r="F468" i="6"/>
  <c r="E468" i="6"/>
  <c r="D468" i="6"/>
  <c r="C468" i="6"/>
  <c r="B468" i="6"/>
  <c r="A468" i="6"/>
  <c r="X467" i="6"/>
  <c r="W467" i="6"/>
  <c r="V467" i="6"/>
  <c r="U467" i="6"/>
  <c r="T467" i="6"/>
  <c r="S467" i="6"/>
  <c r="R467" i="6"/>
  <c r="Q467" i="6"/>
  <c r="P467" i="6"/>
  <c r="O467" i="6"/>
  <c r="N467" i="6"/>
  <c r="M467" i="6"/>
  <c r="L467" i="6"/>
  <c r="K467" i="6"/>
  <c r="J467" i="6"/>
  <c r="I467" i="6"/>
  <c r="H467" i="6"/>
  <c r="G467" i="6"/>
  <c r="F467" i="6"/>
  <c r="E467" i="6"/>
  <c r="D467" i="6"/>
  <c r="C467" i="6"/>
  <c r="B467" i="6"/>
  <c r="A467" i="6"/>
  <c r="X466" i="6"/>
  <c r="W466" i="6"/>
  <c r="V466" i="6"/>
  <c r="U466" i="6"/>
  <c r="T466" i="6"/>
  <c r="S466" i="6"/>
  <c r="R466" i="6"/>
  <c r="Q466" i="6"/>
  <c r="P466" i="6"/>
  <c r="O466" i="6"/>
  <c r="N466" i="6"/>
  <c r="M466" i="6"/>
  <c r="L466" i="6"/>
  <c r="K466" i="6"/>
  <c r="J466" i="6"/>
  <c r="I466" i="6"/>
  <c r="H466" i="6"/>
  <c r="G466" i="6"/>
  <c r="F466" i="6"/>
  <c r="E466" i="6"/>
  <c r="D466" i="6"/>
  <c r="C466" i="6"/>
  <c r="B466" i="6"/>
  <c r="A466" i="6"/>
  <c r="X465" i="6"/>
  <c r="W465" i="6"/>
  <c r="V465" i="6"/>
  <c r="U465" i="6"/>
  <c r="T465" i="6"/>
  <c r="S465" i="6"/>
  <c r="R465" i="6"/>
  <c r="Q465" i="6"/>
  <c r="P465" i="6"/>
  <c r="O465" i="6"/>
  <c r="N465" i="6"/>
  <c r="M465" i="6"/>
  <c r="L465" i="6"/>
  <c r="K465" i="6"/>
  <c r="J465" i="6"/>
  <c r="I465" i="6"/>
  <c r="H465" i="6"/>
  <c r="G465" i="6"/>
  <c r="F465" i="6"/>
  <c r="E465" i="6"/>
  <c r="D465" i="6"/>
  <c r="C465" i="6"/>
  <c r="B465" i="6"/>
  <c r="A465" i="6"/>
  <c r="X464" i="6"/>
  <c r="W464" i="6"/>
  <c r="V464" i="6"/>
  <c r="U464" i="6"/>
  <c r="T464" i="6"/>
  <c r="S464" i="6"/>
  <c r="R464" i="6"/>
  <c r="Q464" i="6"/>
  <c r="P464" i="6"/>
  <c r="O464" i="6"/>
  <c r="N464" i="6"/>
  <c r="M464" i="6"/>
  <c r="L464" i="6"/>
  <c r="K464" i="6"/>
  <c r="J464" i="6"/>
  <c r="I464" i="6"/>
  <c r="H464" i="6"/>
  <c r="G464" i="6"/>
  <c r="F464" i="6"/>
  <c r="E464" i="6"/>
  <c r="D464" i="6"/>
  <c r="C464" i="6"/>
  <c r="B464" i="6"/>
  <c r="A464" i="6"/>
  <c r="X463" i="6"/>
  <c r="W463" i="6"/>
  <c r="V463" i="6"/>
  <c r="U463" i="6"/>
  <c r="T463" i="6"/>
  <c r="S463" i="6"/>
  <c r="R463" i="6"/>
  <c r="Q463" i="6"/>
  <c r="P463" i="6"/>
  <c r="O463" i="6"/>
  <c r="N463" i="6"/>
  <c r="M463" i="6"/>
  <c r="L463" i="6"/>
  <c r="K463" i="6"/>
  <c r="J463" i="6"/>
  <c r="I463" i="6"/>
  <c r="H463" i="6"/>
  <c r="G463" i="6"/>
  <c r="F463" i="6"/>
  <c r="E463" i="6"/>
  <c r="D463" i="6"/>
  <c r="C463" i="6"/>
  <c r="B463" i="6"/>
  <c r="A463" i="6"/>
  <c r="X462" i="6"/>
  <c r="W462" i="6"/>
  <c r="V462" i="6"/>
  <c r="U462" i="6"/>
  <c r="T462" i="6"/>
  <c r="S462" i="6"/>
  <c r="R462" i="6"/>
  <c r="Q462" i="6"/>
  <c r="P462" i="6"/>
  <c r="O462" i="6"/>
  <c r="N462" i="6"/>
  <c r="M462" i="6"/>
  <c r="L462" i="6"/>
  <c r="K462" i="6"/>
  <c r="J462" i="6"/>
  <c r="I462" i="6"/>
  <c r="H462" i="6"/>
  <c r="G462" i="6"/>
  <c r="F462" i="6"/>
  <c r="E462" i="6"/>
  <c r="D462" i="6"/>
  <c r="C462" i="6"/>
  <c r="B462" i="6"/>
  <c r="A462" i="6"/>
  <c r="X461" i="6"/>
  <c r="W461" i="6"/>
  <c r="V461" i="6"/>
  <c r="U461" i="6"/>
  <c r="T461" i="6"/>
  <c r="S461" i="6"/>
  <c r="R461" i="6"/>
  <c r="Q461" i="6"/>
  <c r="P461" i="6"/>
  <c r="O461" i="6"/>
  <c r="N461" i="6"/>
  <c r="M461" i="6"/>
  <c r="L461" i="6"/>
  <c r="K461" i="6"/>
  <c r="J461" i="6"/>
  <c r="I461" i="6"/>
  <c r="H461" i="6"/>
  <c r="G461" i="6"/>
  <c r="F461" i="6"/>
  <c r="E461" i="6"/>
  <c r="D461" i="6"/>
  <c r="C461" i="6"/>
  <c r="B461" i="6"/>
  <c r="A461" i="6"/>
  <c r="X460" i="6"/>
  <c r="W460" i="6"/>
  <c r="V460" i="6"/>
  <c r="U460" i="6"/>
  <c r="T460" i="6"/>
  <c r="S460" i="6"/>
  <c r="R460" i="6"/>
  <c r="Q460" i="6"/>
  <c r="P460" i="6"/>
  <c r="O460" i="6"/>
  <c r="N460" i="6"/>
  <c r="M460" i="6"/>
  <c r="L460" i="6"/>
  <c r="K460" i="6"/>
  <c r="J460" i="6"/>
  <c r="I460" i="6"/>
  <c r="H460" i="6"/>
  <c r="G460" i="6"/>
  <c r="F460" i="6"/>
  <c r="E460" i="6"/>
  <c r="D460" i="6"/>
  <c r="C460" i="6"/>
  <c r="B460" i="6"/>
  <c r="A460" i="6"/>
  <c r="X459" i="6"/>
  <c r="W459" i="6"/>
  <c r="V459" i="6"/>
  <c r="U459" i="6"/>
  <c r="T459" i="6"/>
  <c r="S459" i="6"/>
  <c r="R459" i="6"/>
  <c r="Q459" i="6"/>
  <c r="P459" i="6"/>
  <c r="O459" i="6"/>
  <c r="N459" i="6"/>
  <c r="M459" i="6"/>
  <c r="L459" i="6"/>
  <c r="K459" i="6"/>
  <c r="J459" i="6"/>
  <c r="I459" i="6"/>
  <c r="H459" i="6"/>
  <c r="G459" i="6"/>
  <c r="F459" i="6"/>
  <c r="E459" i="6"/>
  <c r="D459" i="6"/>
  <c r="C459" i="6"/>
  <c r="B459" i="6"/>
  <c r="A459" i="6"/>
  <c r="X458" i="6"/>
  <c r="W458" i="6"/>
  <c r="V458" i="6"/>
  <c r="U458" i="6"/>
  <c r="T458" i="6"/>
  <c r="S458" i="6"/>
  <c r="R458" i="6"/>
  <c r="Q458" i="6"/>
  <c r="P458" i="6"/>
  <c r="O458" i="6"/>
  <c r="N458" i="6"/>
  <c r="M458" i="6"/>
  <c r="L458" i="6"/>
  <c r="K458" i="6"/>
  <c r="J458" i="6"/>
  <c r="I458" i="6"/>
  <c r="H458" i="6"/>
  <c r="G458" i="6"/>
  <c r="F458" i="6"/>
  <c r="E458" i="6"/>
  <c r="D458" i="6"/>
  <c r="C458" i="6"/>
  <c r="B458" i="6"/>
  <c r="A458" i="6"/>
  <c r="X457" i="6"/>
  <c r="W457" i="6"/>
  <c r="V457" i="6"/>
  <c r="U457" i="6"/>
  <c r="T457" i="6"/>
  <c r="S457" i="6"/>
  <c r="R457" i="6"/>
  <c r="Q457" i="6"/>
  <c r="P457" i="6"/>
  <c r="O457" i="6"/>
  <c r="N457" i="6"/>
  <c r="M457" i="6"/>
  <c r="L457" i="6"/>
  <c r="K457" i="6"/>
  <c r="J457" i="6"/>
  <c r="I457" i="6"/>
  <c r="H457" i="6"/>
  <c r="G457" i="6"/>
  <c r="F457" i="6"/>
  <c r="E457" i="6"/>
  <c r="D457" i="6"/>
  <c r="C457" i="6"/>
  <c r="B457" i="6"/>
  <c r="A457" i="6"/>
  <c r="X456" i="6"/>
  <c r="W456" i="6"/>
  <c r="V456" i="6"/>
  <c r="U456" i="6"/>
  <c r="T456" i="6"/>
  <c r="S456" i="6"/>
  <c r="R456" i="6"/>
  <c r="Q456" i="6"/>
  <c r="P456" i="6"/>
  <c r="O456" i="6"/>
  <c r="N456" i="6"/>
  <c r="M456" i="6"/>
  <c r="L456" i="6"/>
  <c r="K456" i="6"/>
  <c r="J456" i="6"/>
  <c r="I456" i="6"/>
  <c r="H456" i="6"/>
  <c r="G456" i="6"/>
  <c r="F456" i="6"/>
  <c r="E456" i="6"/>
  <c r="D456" i="6"/>
  <c r="C456" i="6"/>
  <c r="B456" i="6"/>
  <c r="A456" i="6"/>
  <c r="X455" i="6"/>
  <c r="W455" i="6"/>
  <c r="V455" i="6"/>
  <c r="U455" i="6"/>
  <c r="T455" i="6"/>
  <c r="S455" i="6"/>
  <c r="R455" i="6"/>
  <c r="Q455" i="6"/>
  <c r="P455" i="6"/>
  <c r="O455" i="6"/>
  <c r="N455" i="6"/>
  <c r="M455" i="6"/>
  <c r="L455" i="6"/>
  <c r="K455" i="6"/>
  <c r="J455" i="6"/>
  <c r="I455" i="6"/>
  <c r="H455" i="6"/>
  <c r="G455" i="6"/>
  <c r="F455" i="6"/>
  <c r="E455" i="6"/>
  <c r="D455" i="6"/>
  <c r="C455" i="6"/>
  <c r="B455" i="6"/>
  <c r="A455" i="6"/>
  <c r="X454" i="6"/>
  <c r="W454" i="6"/>
  <c r="V454" i="6"/>
  <c r="U454" i="6"/>
  <c r="T454" i="6"/>
  <c r="S454" i="6"/>
  <c r="R454" i="6"/>
  <c r="Q454" i="6"/>
  <c r="P454" i="6"/>
  <c r="O454" i="6"/>
  <c r="N454" i="6"/>
  <c r="M454" i="6"/>
  <c r="L454" i="6"/>
  <c r="K454" i="6"/>
  <c r="J454" i="6"/>
  <c r="I454" i="6"/>
  <c r="H454" i="6"/>
  <c r="G454" i="6"/>
  <c r="F454" i="6"/>
  <c r="E454" i="6"/>
  <c r="D454" i="6"/>
  <c r="C454" i="6"/>
  <c r="B454" i="6"/>
  <c r="A454" i="6"/>
  <c r="X453" i="6"/>
  <c r="W453" i="6"/>
  <c r="V453" i="6"/>
  <c r="U453" i="6"/>
  <c r="T453" i="6"/>
  <c r="S453" i="6"/>
  <c r="R453" i="6"/>
  <c r="Q453" i="6"/>
  <c r="P453" i="6"/>
  <c r="O453" i="6"/>
  <c r="N453" i="6"/>
  <c r="M453" i="6"/>
  <c r="L453" i="6"/>
  <c r="K453" i="6"/>
  <c r="J453" i="6"/>
  <c r="I453" i="6"/>
  <c r="H453" i="6"/>
  <c r="G453" i="6"/>
  <c r="F453" i="6"/>
  <c r="E453" i="6"/>
  <c r="D453" i="6"/>
  <c r="C453" i="6"/>
  <c r="B453" i="6"/>
  <c r="A453" i="6"/>
  <c r="X452" i="6"/>
  <c r="W452" i="6"/>
  <c r="V452" i="6"/>
  <c r="U452" i="6"/>
  <c r="T452" i="6"/>
  <c r="S452" i="6"/>
  <c r="R452" i="6"/>
  <c r="Q452" i="6"/>
  <c r="P452" i="6"/>
  <c r="O452" i="6"/>
  <c r="N452" i="6"/>
  <c r="M452" i="6"/>
  <c r="L452" i="6"/>
  <c r="K452" i="6"/>
  <c r="J452" i="6"/>
  <c r="I452" i="6"/>
  <c r="H452" i="6"/>
  <c r="G452" i="6"/>
  <c r="F452" i="6"/>
  <c r="E452" i="6"/>
  <c r="D452" i="6"/>
  <c r="C452" i="6"/>
  <c r="B452" i="6"/>
  <c r="A452" i="6"/>
  <c r="X451" i="6"/>
  <c r="W451" i="6"/>
  <c r="V451" i="6"/>
  <c r="U451" i="6"/>
  <c r="T451" i="6"/>
  <c r="S451" i="6"/>
  <c r="R451" i="6"/>
  <c r="Q451" i="6"/>
  <c r="P451" i="6"/>
  <c r="O451" i="6"/>
  <c r="N451" i="6"/>
  <c r="M451" i="6"/>
  <c r="L451" i="6"/>
  <c r="K451" i="6"/>
  <c r="J451" i="6"/>
  <c r="I451" i="6"/>
  <c r="H451" i="6"/>
  <c r="G451" i="6"/>
  <c r="F451" i="6"/>
  <c r="E451" i="6"/>
  <c r="D451" i="6"/>
  <c r="C451" i="6"/>
  <c r="B451" i="6"/>
  <c r="A451" i="6"/>
  <c r="X450" i="6"/>
  <c r="W450" i="6"/>
  <c r="V450" i="6"/>
  <c r="U450" i="6"/>
  <c r="T450" i="6"/>
  <c r="S450" i="6"/>
  <c r="R450" i="6"/>
  <c r="Q450" i="6"/>
  <c r="P450" i="6"/>
  <c r="O450" i="6"/>
  <c r="N450" i="6"/>
  <c r="M450" i="6"/>
  <c r="L450" i="6"/>
  <c r="K450" i="6"/>
  <c r="J450" i="6"/>
  <c r="I450" i="6"/>
  <c r="H450" i="6"/>
  <c r="G450" i="6"/>
  <c r="F450" i="6"/>
  <c r="E450" i="6"/>
  <c r="D450" i="6"/>
  <c r="C450" i="6"/>
  <c r="B450" i="6"/>
  <c r="A450" i="6"/>
  <c r="X449" i="6"/>
  <c r="W449" i="6"/>
  <c r="V449" i="6"/>
  <c r="U449" i="6"/>
  <c r="T449" i="6"/>
  <c r="S449" i="6"/>
  <c r="R449" i="6"/>
  <c r="Q449" i="6"/>
  <c r="P449" i="6"/>
  <c r="O449" i="6"/>
  <c r="N449" i="6"/>
  <c r="M449" i="6"/>
  <c r="L449" i="6"/>
  <c r="K449" i="6"/>
  <c r="J449" i="6"/>
  <c r="I449" i="6"/>
  <c r="H449" i="6"/>
  <c r="G449" i="6"/>
  <c r="F449" i="6"/>
  <c r="E449" i="6"/>
  <c r="D449" i="6"/>
  <c r="C449" i="6"/>
  <c r="B449" i="6"/>
  <c r="A449" i="6"/>
  <c r="X448" i="6"/>
  <c r="W448" i="6"/>
  <c r="V448" i="6"/>
  <c r="U448" i="6"/>
  <c r="T448" i="6"/>
  <c r="S448" i="6"/>
  <c r="R448" i="6"/>
  <c r="Q448" i="6"/>
  <c r="P448" i="6"/>
  <c r="O448" i="6"/>
  <c r="N448" i="6"/>
  <c r="M448" i="6"/>
  <c r="L448" i="6"/>
  <c r="K448" i="6"/>
  <c r="J448" i="6"/>
  <c r="I448" i="6"/>
  <c r="H448" i="6"/>
  <c r="G448" i="6"/>
  <c r="F448" i="6"/>
  <c r="E448" i="6"/>
  <c r="D448" i="6"/>
  <c r="C448" i="6"/>
  <c r="B448" i="6"/>
  <c r="A448" i="6"/>
  <c r="X447" i="6"/>
  <c r="W447" i="6"/>
  <c r="V447" i="6"/>
  <c r="U447" i="6"/>
  <c r="T447" i="6"/>
  <c r="S447" i="6"/>
  <c r="R447" i="6"/>
  <c r="Q447" i="6"/>
  <c r="P447" i="6"/>
  <c r="O447" i="6"/>
  <c r="N447" i="6"/>
  <c r="M447" i="6"/>
  <c r="L447" i="6"/>
  <c r="K447" i="6"/>
  <c r="J447" i="6"/>
  <c r="I447" i="6"/>
  <c r="H447" i="6"/>
  <c r="G447" i="6"/>
  <c r="F447" i="6"/>
  <c r="E447" i="6"/>
  <c r="D447" i="6"/>
  <c r="C447" i="6"/>
  <c r="B447" i="6"/>
  <c r="A447" i="6"/>
  <c r="X446" i="6"/>
  <c r="W446" i="6"/>
  <c r="V446" i="6"/>
  <c r="U446" i="6"/>
  <c r="T446" i="6"/>
  <c r="S446" i="6"/>
  <c r="R446" i="6"/>
  <c r="Q446" i="6"/>
  <c r="P446" i="6"/>
  <c r="O446" i="6"/>
  <c r="N446" i="6"/>
  <c r="M446" i="6"/>
  <c r="L446" i="6"/>
  <c r="K446" i="6"/>
  <c r="J446" i="6"/>
  <c r="I446" i="6"/>
  <c r="H446" i="6"/>
  <c r="G446" i="6"/>
  <c r="F446" i="6"/>
  <c r="E446" i="6"/>
  <c r="D446" i="6"/>
  <c r="C446" i="6"/>
  <c r="B446" i="6"/>
  <c r="A446" i="6"/>
  <c r="X445" i="6"/>
  <c r="W445" i="6"/>
  <c r="V445" i="6"/>
  <c r="U445" i="6"/>
  <c r="T445" i="6"/>
  <c r="S445" i="6"/>
  <c r="R445" i="6"/>
  <c r="Q445" i="6"/>
  <c r="P445" i="6"/>
  <c r="O445" i="6"/>
  <c r="N445" i="6"/>
  <c r="M445" i="6"/>
  <c r="L445" i="6"/>
  <c r="K445" i="6"/>
  <c r="J445" i="6"/>
  <c r="I445" i="6"/>
  <c r="H445" i="6"/>
  <c r="G445" i="6"/>
  <c r="F445" i="6"/>
  <c r="E445" i="6"/>
  <c r="D445" i="6"/>
  <c r="C445" i="6"/>
  <c r="B445" i="6"/>
  <c r="A445" i="6"/>
  <c r="X444" i="6"/>
  <c r="W444" i="6"/>
  <c r="V444" i="6"/>
  <c r="U444" i="6"/>
  <c r="T444" i="6"/>
  <c r="S444" i="6"/>
  <c r="R444" i="6"/>
  <c r="Q444" i="6"/>
  <c r="P444" i="6"/>
  <c r="O444" i="6"/>
  <c r="N444" i="6"/>
  <c r="M444" i="6"/>
  <c r="L444" i="6"/>
  <c r="K444" i="6"/>
  <c r="J444" i="6"/>
  <c r="I444" i="6"/>
  <c r="H444" i="6"/>
  <c r="G444" i="6"/>
  <c r="F444" i="6"/>
  <c r="E444" i="6"/>
  <c r="D444" i="6"/>
  <c r="C444" i="6"/>
  <c r="B444" i="6"/>
  <c r="A444" i="6"/>
  <c r="X443" i="6"/>
  <c r="W443" i="6"/>
  <c r="V443" i="6"/>
  <c r="U443" i="6"/>
  <c r="T443" i="6"/>
  <c r="S443" i="6"/>
  <c r="R443" i="6"/>
  <c r="Q443" i="6"/>
  <c r="P443" i="6"/>
  <c r="O443" i="6"/>
  <c r="N443" i="6"/>
  <c r="M443" i="6"/>
  <c r="L443" i="6"/>
  <c r="K443" i="6"/>
  <c r="J443" i="6"/>
  <c r="I443" i="6"/>
  <c r="H443" i="6"/>
  <c r="G443" i="6"/>
  <c r="F443" i="6"/>
  <c r="E443" i="6"/>
  <c r="D443" i="6"/>
  <c r="C443" i="6"/>
  <c r="B443" i="6"/>
  <c r="A443" i="6"/>
  <c r="X442" i="6"/>
  <c r="W442" i="6"/>
  <c r="V442" i="6"/>
  <c r="U442" i="6"/>
  <c r="T442" i="6"/>
  <c r="S442" i="6"/>
  <c r="R442" i="6"/>
  <c r="Q442" i="6"/>
  <c r="P442" i="6"/>
  <c r="O442" i="6"/>
  <c r="N442" i="6"/>
  <c r="M442" i="6"/>
  <c r="L442" i="6"/>
  <c r="K442" i="6"/>
  <c r="J442" i="6"/>
  <c r="I442" i="6"/>
  <c r="H442" i="6"/>
  <c r="G442" i="6"/>
  <c r="F442" i="6"/>
  <c r="E442" i="6"/>
  <c r="D442" i="6"/>
  <c r="C442" i="6"/>
  <c r="B442" i="6"/>
  <c r="A442" i="6"/>
  <c r="X441" i="6"/>
  <c r="W441" i="6"/>
  <c r="V441" i="6"/>
  <c r="U441" i="6"/>
  <c r="T441" i="6"/>
  <c r="S441" i="6"/>
  <c r="R441" i="6"/>
  <c r="Q441" i="6"/>
  <c r="P441" i="6"/>
  <c r="O441" i="6"/>
  <c r="N441" i="6"/>
  <c r="M441" i="6"/>
  <c r="L441" i="6"/>
  <c r="K441" i="6"/>
  <c r="J441" i="6"/>
  <c r="I441" i="6"/>
  <c r="H441" i="6"/>
  <c r="G441" i="6"/>
  <c r="F441" i="6"/>
  <c r="E441" i="6"/>
  <c r="D441" i="6"/>
  <c r="C441" i="6"/>
  <c r="B441" i="6"/>
  <c r="A441" i="6"/>
  <c r="X440" i="6"/>
  <c r="W440" i="6"/>
  <c r="V440" i="6"/>
  <c r="U440" i="6"/>
  <c r="T440" i="6"/>
  <c r="S440" i="6"/>
  <c r="R440" i="6"/>
  <c r="Q440" i="6"/>
  <c r="P440" i="6"/>
  <c r="O440" i="6"/>
  <c r="N440" i="6"/>
  <c r="M440" i="6"/>
  <c r="L440" i="6"/>
  <c r="K440" i="6"/>
  <c r="J440" i="6"/>
  <c r="I440" i="6"/>
  <c r="H440" i="6"/>
  <c r="G440" i="6"/>
  <c r="F440" i="6"/>
  <c r="E440" i="6"/>
  <c r="D440" i="6"/>
  <c r="C440" i="6"/>
  <c r="B440" i="6"/>
  <c r="A440" i="6"/>
  <c r="X439" i="6"/>
  <c r="W439" i="6"/>
  <c r="V439" i="6"/>
  <c r="U439" i="6"/>
  <c r="T439" i="6"/>
  <c r="S439" i="6"/>
  <c r="R439" i="6"/>
  <c r="Q439" i="6"/>
  <c r="P439" i="6"/>
  <c r="O439" i="6"/>
  <c r="N439" i="6"/>
  <c r="M439" i="6"/>
  <c r="L439" i="6"/>
  <c r="K439" i="6"/>
  <c r="J439" i="6"/>
  <c r="I439" i="6"/>
  <c r="H439" i="6"/>
  <c r="G439" i="6"/>
  <c r="F439" i="6"/>
  <c r="E439" i="6"/>
  <c r="D439" i="6"/>
  <c r="C439" i="6"/>
  <c r="B439" i="6"/>
  <c r="A439" i="6"/>
  <c r="X438" i="6"/>
  <c r="W438" i="6"/>
  <c r="V438" i="6"/>
  <c r="U438" i="6"/>
  <c r="T438" i="6"/>
  <c r="S438" i="6"/>
  <c r="R438" i="6"/>
  <c r="Q438" i="6"/>
  <c r="P438" i="6"/>
  <c r="O438" i="6"/>
  <c r="N438" i="6"/>
  <c r="M438" i="6"/>
  <c r="L438" i="6"/>
  <c r="K438" i="6"/>
  <c r="J438" i="6"/>
  <c r="I438" i="6"/>
  <c r="H438" i="6"/>
  <c r="G438" i="6"/>
  <c r="F438" i="6"/>
  <c r="E438" i="6"/>
  <c r="D438" i="6"/>
  <c r="C438" i="6"/>
  <c r="B438" i="6"/>
  <c r="A438" i="6"/>
  <c r="X437" i="6"/>
  <c r="W437" i="6"/>
  <c r="V437" i="6"/>
  <c r="U437" i="6"/>
  <c r="T437" i="6"/>
  <c r="S437" i="6"/>
  <c r="R437" i="6"/>
  <c r="Q437" i="6"/>
  <c r="P437" i="6"/>
  <c r="O437" i="6"/>
  <c r="N437" i="6"/>
  <c r="M437" i="6"/>
  <c r="L437" i="6"/>
  <c r="K437" i="6"/>
  <c r="J437" i="6"/>
  <c r="I437" i="6"/>
  <c r="H437" i="6"/>
  <c r="G437" i="6"/>
  <c r="F437" i="6"/>
  <c r="E437" i="6"/>
  <c r="D437" i="6"/>
  <c r="C437" i="6"/>
  <c r="B437" i="6"/>
  <c r="A437" i="6"/>
  <c r="X436" i="6"/>
  <c r="W436" i="6"/>
  <c r="V436" i="6"/>
  <c r="U436" i="6"/>
  <c r="T436" i="6"/>
  <c r="S436" i="6"/>
  <c r="R436" i="6"/>
  <c r="Q436" i="6"/>
  <c r="P436" i="6"/>
  <c r="O436" i="6"/>
  <c r="N436" i="6"/>
  <c r="M436" i="6"/>
  <c r="L436" i="6"/>
  <c r="K436" i="6"/>
  <c r="J436" i="6"/>
  <c r="I436" i="6"/>
  <c r="H436" i="6"/>
  <c r="G436" i="6"/>
  <c r="F436" i="6"/>
  <c r="E436" i="6"/>
  <c r="D436" i="6"/>
  <c r="C436" i="6"/>
  <c r="B436" i="6"/>
  <c r="A436" i="6"/>
  <c r="X435" i="6"/>
  <c r="W435" i="6"/>
  <c r="V435" i="6"/>
  <c r="U435" i="6"/>
  <c r="T435" i="6"/>
  <c r="S435" i="6"/>
  <c r="R435" i="6"/>
  <c r="Q435" i="6"/>
  <c r="P435" i="6"/>
  <c r="O435" i="6"/>
  <c r="N435" i="6"/>
  <c r="M435" i="6"/>
  <c r="L435" i="6"/>
  <c r="K435" i="6"/>
  <c r="J435" i="6"/>
  <c r="I435" i="6"/>
  <c r="H435" i="6"/>
  <c r="G435" i="6"/>
  <c r="F435" i="6"/>
  <c r="E435" i="6"/>
  <c r="D435" i="6"/>
  <c r="C435" i="6"/>
  <c r="B435" i="6"/>
  <c r="A435" i="6"/>
  <c r="X434" i="6"/>
  <c r="W434" i="6"/>
  <c r="V434" i="6"/>
  <c r="U434" i="6"/>
  <c r="T434" i="6"/>
  <c r="S434" i="6"/>
  <c r="R434" i="6"/>
  <c r="Q434" i="6"/>
  <c r="P434" i="6"/>
  <c r="O434" i="6"/>
  <c r="N434" i="6"/>
  <c r="M434" i="6"/>
  <c r="L434" i="6"/>
  <c r="K434" i="6"/>
  <c r="J434" i="6"/>
  <c r="I434" i="6"/>
  <c r="H434" i="6"/>
  <c r="G434" i="6"/>
  <c r="F434" i="6"/>
  <c r="E434" i="6"/>
  <c r="D434" i="6"/>
  <c r="C434" i="6"/>
  <c r="B434" i="6"/>
  <c r="A434" i="6"/>
  <c r="X433" i="6"/>
  <c r="W433" i="6"/>
  <c r="V433" i="6"/>
  <c r="U433" i="6"/>
  <c r="T433" i="6"/>
  <c r="S433" i="6"/>
  <c r="R433" i="6"/>
  <c r="Q433" i="6"/>
  <c r="P433" i="6"/>
  <c r="O433" i="6"/>
  <c r="N433" i="6"/>
  <c r="M433" i="6"/>
  <c r="L433" i="6"/>
  <c r="K433" i="6"/>
  <c r="J433" i="6"/>
  <c r="I433" i="6"/>
  <c r="H433" i="6"/>
  <c r="G433" i="6"/>
  <c r="F433" i="6"/>
  <c r="E433" i="6"/>
  <c r="D433" i="6"/>
  <c r="C433" i="6"/>
  <c r="B433" i="6"/>
  <c r="A433" i="6"/>
  <c r="X432" i="6"/>
  <c r="W432" i="6"/>
  <c r="V432" i="6"/>
  <c r="U432" i="6"/>
  <c r="T432" i="6"/>
  <c r="S432" i="6"/>
  <c r="R432" i="6"/>
  <c r="Q432" i="6"/>
  <c r="P432" i="6"/>
  <c r="O432" i="6"/>
  <c r="N432" i="6"/>
  <c r="M432" i="6"/>
  <c r="L432" i="6"/>
  <c r="K432" i="6"/>
  <c r="J432" i="6"/>
  <c r="I432" i="6"/>
  <c r="H432" i="6"/>
  <c r="G432" i="6"/>
  <c r="F432" i="6"/>
  <c r="E432" i="6"/>
  <c r="D432" i="6"/>
  <c r="C432" i="6"/>
  <c r="B432" i="6"/>
  <c r="A432" i="6"/>
  <c r="X431" i="6"/>
  <c r="W431" i="6"/>
  <c r="V431" i="6"/>
  <c r="U431" i="6"/>
  <c r="T431" i="6"/>
  <c r="S431" i="6"/>
  <c r="R431" i="6"/>
  <c r="Q431" i="6"/>
  <c r="P431" i="6"/>
  <c r="O431" i="6"/>
  <c r="N431" i="6"/>
  <c r="M431" i="6"/>
  <c r="L431" i="6"/>
  <c r="K431" i="6"/>
  <c r="J431" i="6"/>
  <c r="I431" i="6"/>
  <c r="H431" i="6"/>
  <c r="G431" i="6"/>
  <c r="F431" i="6"/>
  <c r="E431" i="6"/>
  <c r="D431" i="6"/>
  <c r="C431" i="6"/>
  <c r="B431" i="6"/>
  <c r="A431" i="6"/>
  <c r="X430" i="6"/>
  <c r="W430" i="6"/>
  <c r="V430" i="6"/>
  <c r="U430" i="6"/>
  <c r="T430" i="6"/>
  <c r="S430" i="6"/>
  <c r="R430" i="6"/>
  <c r="Q430" i="6"/>
  <c r="P430" i="6"/>
  <c r="O430" i="6"/>
  <c r="N430" i="6"/>
  <c r="M430" i="6"/>
  <c r="L430" i="6"/>
  <c r="K430" i="6"/>
  <c r="J430" i="6"/>
  <c r="I430" i="6"/>
  <c r="H430" i="6"/>
  <c r="G430" i="6"/>
  <c r="F430" i="6"/>
  <c r="E430" i="6"/>
  <c r="D430" i="6"/>
  <c r="C430" i="6"/>
  <c r="B430" i="6"/>
  <c r="A430" i="6"/>
  <c r="X429" i="6"/>
  <c r="W429" i="6"/>
  <c r="V429" i="6"/>
  <c r="U429" i="6"/>
  <c r="T429" i="6"/>
  <c r="S429" i="6"/>
  <c r="R429" i="6"/>
  <c r="Q429" i="6"/>
  <c r="P429" i="6"/>
  <c r="O429" i="6"/>
  <c r="N429" i="6"/>
  <c r="M429" i="6"/>
  <c r="L429" i="6"/>
  <c r="K429" i="6"/>
  <c r="J429" i="6"/>
  <c r="I429" i="6"/>
  <c r="H429" i="6"/>
  <c r="G429" i="6"/>
  <c r="F429" i="6"/>
  <c r="E429" i="6"/>
  <c r="D429" i="6"/>
  <c r="C429" i="6"/>
  <c r="B429" i="6"/>
  <c r="A429" i="6"/>
  <c r="X428" i="6"/>
  <c r="W428" i="6"/>
  <c r="V428" i="6"/>
  <c r="U428" i="6"/>
  <c r="T428" i="6"/>
  <c r="S428" i="6"/>
  <c r="R428" i="6"/>
  <c r="Q428" i="6"/>
  <c r="P428" i="6"/>
  <c r="O428" i="6"/>
  <c r="N428" i="6"/>
  <c r="M428" i="6"/>
  <c r="L428" i="6"/>
  <c r="K428" i="6"/>
  <c r="J428" i="6"/>
  <c r="I428" i="6"/>
  <c r="H428" i="6"/>
  <c r="G428" i="6"/>
  <c r="F428" i="6"/>
  <c r="E428" i="6"/>
  <c r="D428" i="6"/>
  <c r="C428" i="6"/>
  <c r="B428" i="6"/>
  <c r="A428" i="6"/>
  <c r="X427" i="6"/>
  <c r="W427" i="6"/>
  <c r="V427" i="6"/>
  <c r="U427" i="6"/>
  <c r="T427" i="6"/>
  <c r="S427" i="6"/>
  <c r="R427" i="6"/>
  <c r="Q427" i="6"/>
  <c r="P427" i="6"/>
  <c r="O427" i="6"/>
  <c r="N427" i="6"/>
  <c r="M427" i="6"/>
  <c r="L427" i="6"/>
  <c r="K427" i="6"/>
  <c r="J427" i="6"/>
  <c r="I427" i="6"/>
  <c r="H427" i="6"/>
  <c r="G427" i="6"/>
  <c r="F427" i="6"/>
  <c r="E427" i="6"/>
  <c r="D427" i="6"/>
  <c r="C427" i="6"/>
  <c r="B427" i="6"/>
  <c r="A427" i="6"/>
  <c r="X426" i="6"/>
  <c r="W426" i="6"/>
  <c r="V426" i="6"/>
  <c r="U426" i="6"/>
  <c r="T426" i="6"/>
  <c r="S426" i="6"/>
  <c r="R426" i="6"/>
  <c r="Q426" i="6"/>
  <c r="P426" i="6"/>
  <c r="O426" i="6"/>
  <c r="N426" i="6"/>
  <c r="M426" i="6"/>
  <c r="L426" i="6"/>
  <c r="K426" i="6"/>
  <c r="J426" i="6"/>
  <c r="I426" i="6"/>
  <c r="H426" i="6"/>
  <c r="G426" i="6"/>
  <c r="F426" i="6"/>
  <c r="E426" i="6"/>
  <c r="D426" i="6"/>
  <c r="C426" i="6"/>
  <c r="B426" i="6"/>
  <c r="A426" i="6"/>
  <c r="X425" i="6"/>
  <c r="W425" i="6"/>
  <c r="V425" i="6"/>
  <c r="U425" i="6"/>
  <c r="T425" i="6"/>
  <c r="S425" i="6"/>
  <c r="R425" i="6"/>
  <c r="Q425" i="6"/>
  <c r="P425" i="6"/>
  <c r="O425" i="6"/>
  <c r="N425" i="6"/>
  <c r="M425" i="6"/>
  <c r="L425" i="6"/>
  <c r="K425" i="6"/>
  <c r="J425" i="6"/>
  <c r="I425" i="6"/>
  <c r="H425" i="6"/>
  <c r="G425" i="6"/>
  <c r="F425" i="6"/>
  <c r="E425" i="6"/>
  <c r="D425" i="6"/>
  <c r="C425" i="6"/>
  <c r="B425" i="6"/>
  <c r="A425" i="6"/>
  <c r="X424" i="6"/>
  <c r="W424" i="6"/>
  <c r="V424" i="6"/>
  <c r="U424" i="6"/>
  <c r="T424" i="6"/>
  <c r="S424" i="6"/>
  <c r="R424" i="6"/>
  <c r="Q424" i="6"/>
  <c r="P424" i="6"/>
  <c r="O424" i="6"/>
  <c r="N424" i="6"/>
  <c r="M424" i="6"/>
  <c r="L424" i="6"/>
  <c r="K424" i="6"/>
  <c r="J424" i="6"/>
  <c r="I424" i="6"/>
  <c r="H424" i="6"/>
  <c r="G424" i="6"/>
  <c r="F424" i="6"/>
  <c r="E424" i="6"/>
  <c r="D424" i="6"/>
  <c r="C424" i="6"/>
  <c r="B424" i="6"/>
  <c r="A424" i="6"/>
  <c r="X423" i="6"/>
  <c r="W423" i="6"/>
  <c r="V423" i="6"/>
  <c r="U423" i="6"/>
  <c r="T423" i="6"/>
  <c r="S423" i="6"/>
  <c r="R423" i="6"/>
  <c r="Q423" i="6"/>
  <c r="P423" i="6"/>
  <c r="O423" i="6"/>
  <c r="N423" i="6"/>
  <c r="M423" i="6"/>
  <c r="L423" i="6"/>
  <c r="K423" i="6"/>
  <c r="J423" i="6"/>
  <c r="I423" i="6"/>
  <c r="H423" i="6"/>
  <c r="G423" i="6"/>
  <c r="F423" i="6"/>
  <c r="E423" i="6"/>
  <c r="D423" i="6"/>
  <c r="C423" i="6"/>
  <c r="B423" i="6"/>
  <c r="A423" i="6"/>
  <c r="X422" i="6"/>
  <c r="W422" i="6"/>
  <c r="V422" i="6"/>
  <c r="U422" i="6"/>
  <c r="T422" i="6"/>
  <c r="S422" i="6"/>
  <c r="R422" i="6"/>
  <c r="Q422" i="6"/>
  <c r="P422" i="6"/>
  <c r="O422" i="6"/>
  <c r="N422" i="6"/>
  <c r="M422" i="6"/>
  <c r="L422" i="6"/>
  <c r="K422" i="6"/>
  <c r="J422" i="6"/>
  <c r="I422" i="6"/>
  <c r="H422" i="6"/>
  <c r="G422" i="6"/>
  <c r="F422" i="6"/>
  <c r="E422" i="6"/>
  <c r="D422" i="6"/>
  <c r="C422" i="6"/>
  <c r="B422" i="6"/>
  <c r="A422" i="6"/>
  <c r="X421" i="6"/>
  <c r="W421" i="6"/>
  <c r="V421" i="6"/>
  <c r="U421" i="6"/>
  <c r="T421" i="6"/>
  <c r="S421" i="6"/>
  <c r="R421" i="6"/>
  <c r="Q421" i="6"/>
  <c r="P421" i="6"/>
  <c r="O421" i="6"/>
  <c r="N421" i="6"/>
  <c r="M421" i="6"/>
  <c r="L421" i="6"/>
  <c r="K421" i="6"/>
  <c r="J421" i="6"/>
  <c r="I421" i="6"/>
  <c r="H421" i="6"/>
  <c r="G421" i="6"/>
  <c r="F421" i="6"/>
  <c r="E421" i="6"/>
  <c r="D421" i="6"/>
  <c r="C421" i="6"/>
  <c r="B421" i="6"/>
  <c r="A421" i="6"/>
  <c r="X420" i="6"/>
  <c r="W420" i="6"/>
  <c r="V420" i="6"/>
  <c r="U420" i="6"/>
  <c r="T420" i="6"/>
  <c r="S420" i="6"/>
  <c r="R420" i="6"/>
  <c r="Q420" i="6"/>
  <c r="P420" i="6"/>
  <c r="O420" i="6"/>
  <c r="N420" i="6"/>
  <c r="M420" i="6"/>
  <c r="L420" i="6"/>
  <c r="K420" i="6"/>
  <c r="J420" i="6"/>
  <c r="I420" i="6"/>
  <c r="H420" i="6"/>
  <c r="G420" i="6"/>
  <c r="F420" i="6"/>
  <c r="E420" i="6"/>
  <c r="D420" i="6"/>
  <c r="C420" i="6"/>
  <c r="B420" i="6"/>
  <c r="A420" i="6"/>
  <c r="X419" i="6"/>
  <c r="W419" i="6"/>
  <c r="V419" i="6"/>
  <c r="U419" i="6"/>
  <c r="T419" i="6"/>
  <c r="S419" i="6"/>
  <c r="R419" i="6"/>
  <c r="Q419" i="6"/>
  <c r="P419" i="6"/>
  <c r="O419" i="6"/>
  <c r="N419" i="6"/>
  <c r="M419" i="6"/>
  <c r="L419" i="6"/>
  <c r="K419" i="6"/>
  <c r="J419" i="6"/>
  <c r="I419" i="6"/>
  <c r="H419" i="6"/>
  <c r="G419" i="6"/>
  <c r="F419" i="6"/>
  <c r="E419" i="6"/>
  <c r="D419" i="6"/>
  <c r="C419" i="6"/>
  <c r="B419" i="6"/>
  <c r="A419" i="6"/>
  <c r="X418" i="6"/>
  <c r="W418" i="6"/>
  <c r="V418" i="6"/>
  <c r="U418" i="6"/>
  <c r="T418" i="6"/>
  <c r="S418" i="6"/>
  <c r="R418" i="6"/>
  <c r="Q418" i="6"/>
  <c r="P418" i="6"/>
  <c r="O418" i="6"/>
  <c r="N418" i="6"/>
  <c r="M418" i="6"/>
  <c r="L418" i="6"/>
  <c r="K418" i="6"/>
  <c r="J418" i="6"/>
  <c r="I418" i="6"/>
  <c r="H418" i="6"/>
  <c r="G418" i="6"/>
  <c r="F418" i="6"/>
  <c r="E418" i="6"/>
  <c r="D418" i="6"/>
  <c r="C418" i="6"/>
  <c r="B418" i="6"/>
  <c r="A418" i="6"/>
  <c r="X417" i="6"/>
  <c r="W417" i="6"/>
  <c r="V417" i="6"/>
  <c r="U417" i="6"/>
  <c r="T417" i="6"/>
  <c r="S417" i="6"/>
  <c r="R417" i="6"/>
  <c r="Q417" i="6"/>
  <c r="P417" i="6"/>
  <c r="O417" i="6"/>
  <c r="N417" i="6"/>
  <c r="M417" i="6"/>
  <c r="L417" i="6"/>
  <c r="K417" i="6"/>
  <c r="J417" i="6"/>
  <c r="I417" i="6"/>
  <c r="H417" i="6"/>
  <c r="G417" i="6"/>
  <c r="F417" i="6"/>
  <c r="E417" i="6"/>
  <c r="D417" i="6"/>
  <c r="C417" i="6"/>
  <c r="B417" i="6"/>
  <c r="A417" i="6"/>
  <c r="X416" i="6"/>
  <c r="W416" i="6"/>
  <c r="V416" i="6"/>
  <c r="U416" i="6"/>
  <c r="T416" i="6"/>
  <c r="S416" i="6"/>
  <c r="R416" i="6"/>
  <c r="Q416" i="6"/>
  <c r="P416" i="6"/>
  <c r="O416" i="6"/>
  <c r="N416" i="6"/>
  <c r="M416" i="6"/>
  <c r="L416" i="6"/>
  <c r="K416" i="6"/>
  <c r="J416" i="6"/>
  <c r="I416" i="6"/>
  <c r="H416" i="6"/>
  <c r="G416" i="6"/>
  <c r="F416" i="6"/>
  <c r="E416" i="6"/>
  <c r="D416" i="6"/>
  <c r="C416" i="6"/>
  <c r="B416" i="6"/>
  <c r="A416" i="6"/>
  <c r="X415" i="6"/>
  <c r="W415" i="6"/>
  <c r="V415" i="6"/>
  <c r="U415" i="6"/>
  <c r="T415" i="6"/>
  <c r="S415" i="6"/>
  <c r="R415" i="6"/>
  <c r="Q415" i="6"/>
  <c r="P415" i="6"/>
  <c r="O415" i="6"/>
  <c r="N415" i="6"/>
  <c r="M415" i="6"/>
  <c r="L415" i="6"/>
  <c r="K415" i="6"/>
  <c r="J415" i="6"/>
  <c r="I415" i="6"/>
  <c r="H415" i="6"/>
  <c r="G415" i="6"/>
  <c r="F415" i="6"/>
  <c r="E415" i="6"/>
  <c r="D415" i="6"/>
  <c r="C415" i="6"/>
  <c r="B415" i="6"/>
  <c r="A415" i="6"/>
  <c r="X414" i="6"/>
  <c r="W414" i="6"/>
  <c r="V414" i="6"/>
  <c r="U414" i="6"/>
  <c r="T414" i="6"/>
  <c r="S414" i="6"/>
  <c r="R414" i="6"/>
  <c r="Q414" i="6"/>
  <c r="P414" i="6"/>
  <c r="O414" i="6"/>
  <c r="N414" i="6"/>
  <c r="M414" i="6"/>
  <c r="L414" i="6"/>
  <c r="K414" i="6"/>
  <c r="J414" i="6"/>
  <c r="I414" i="6"/>
  <c r="H414" i="6"/>
  <c r="G414" i="6"/>
  <c r="F414" i="6"/>
  <c r="E414" i="6"/>
  <c r="D414" i="6"/>
  <c r="C414" i="6"/>
  <c r="B414" i="6"/>
  <c r="A414" i="6"/>
  <c r="X413" i="6"/>
  <c r="W413" i="6"/>
  <c r="V413" i="6"/>
  <c r="U413" i="6"/>
  <c r="T413" i="6"/>
  <c r="S413" i="6"/>
  <c r="R413" i="6"/>
  <c r="Q413" i="6"/>
  <c r="P413" i="6"/>
  <c r="O413" i="6"/>
  <c r="N413" i="6"/>
  <c r="M413" i="6"/>
  <c r="L413" i="6"/>
  <c r="K413" i="6"/>
  <c r="J413" i="6"/>
  <c r="I413" i="6"/>
  <c r="H413" i="6"/>
  <c r="G413" i="6"/>
  <c r="F413" i="6"/>
  <c r="E413" i="6"/>
  <c r="D413" i="6"/>
  <c r="C413" i="6"/>
  <c r="B413" i="6"/>
  <c r="A413" i="6"/>
  <c r="X412" i="6"/>
  <c r="W412" i="6"/>
  <c r="V412" i="6"/>
  <c r="U412" i="6"/>
  <c r="T412" i="6"/>
  <c r="S412" i="6"/>
  <c r="R412" i="6"/>
  <c r="Q412" i="6"/>
  <c r="P412" i="6"/>
  <c r="O412" i="6"/>
  <c r="N412" i="6"/>
  <c r="M412" i="6"/>
  <c r="L412" i="6"/>
  <c r="K412" i="6"/>
  <c r="J412" i="6"/>
  <c r="I412" i="6"/>
  <c r="H412" i="6"/>
  <c r="G412" i="6"/>
  <c r="F412" i="6"/>
  <c r="E412" i="6"/>
  <c r="D412" i="6"/>
  <c r="C412" i="6"/>
  <c r="B412" i="6"/>
  <c r="A412" i="6"/>
  <c r="X411" i="6"/>
  <c r="W411" i="6"/>
  <c r="V411" i="6"/>
  <c r="U411" i="6"/>
  <c r="T411" i="6"/>
  <c r="S411" i="6"/>
  <c r="R411" i="6"/>
  <c r="Q411" i="6"/>
  <c r="P411" i="6"/>
  <c r="O411" i="6"/>
  <c r="N411" i="6"/>
  <c r="M411" i="6"/>
  <c r="L411" i="6"/>
  <c r="K411" i="6"/>
  <c r="J411" i="6"/>
  <c r="I411" i="6"/>
  <c r="H411" i="6"/>
  <c r="G411" i="6"/>
  <c r="F411" i="6"/>
  <c r="E411" i="6"/>
  <c r="D411" i="6"/>
  <c r="C411" i="6"/>
  <c r="B411" i="6"/>
  <c r="A411" i="6"/>
  <c r="X410" i="6"/>
  <c r="W410" i="6"/>
  <c r="V410" i="6"/>
  <c r="U410" i="6"/>
  <c r="T410" i="6"/>
  <c r="S410" i="6"/>
  <c r="R410" i="6"/>
  <c r="Q410" i="6"/>
  <c r="P410" i="6"/>
  <c r="O410" i="6"/>
  <c r="N410" i="6"/>
  <c r="M410" i="6"/>
  <c r="L410" i="6"/>
  <c r="K410" i="6"/>
  <c r="J410" i="6"/>
  <c r="I410" i="6"/>
  <c r="H410" i="6"/>
  <c r="G410" i="6"/>
  <c r="F410" i="6"/>
  <c r="E410" i="6"/>
  <c r="D410" i="6"/>
  <c r="C410" i="6"/>
  <c r="B410" i="6"/>
  <c r="A410" i="6"/>
  <c r="X409" i="6"/>
  <c r="W409" i="6"/>
  <c r="V409" i="6"/>
  <c r="U409" i="6"/>
  <c r="T409" i="6"/>
  <c r="S409" i="6"/>
  <c r="R409" i="6"/>
  <c r="Q409" i="6"/>
  <c r="P409" i="6"/>
  <c r="O409" i="6"/>
  <c r="N409" i="6"/>
  <c r="M409" i="6"/>
  <c r="L409" i="6"/>
  <c r="K409" i="6"/>
  <c r="J409" i="6"/>
  <c r="I409" i="6"/>
  <c r="H409" i="6"/>
  <c r="G409" i="6"/>
  <c r="F409" i="6"/>
  <c r="E409" i="6"/>
  <c r="D409" i="6"/>
  <c r="C409" i="6"/>
  <c r="B409" i="6"/>
  <c r="A409" i="6"/>
  <c r="X408" i="6"/>
  <c r="W408" i="6"/>
  <c r="V408" i="6"/>
  <c r="U408" i="6"/>
  <c r="T408" i="6"/>
  <c r="S408" i="6"/>
  <c r="R408" i="6"/>
  <c r="Q408" i="6"/>
  <c r="P408" i="6"/>
  <c r="O408" i="6"/>
  <c r="N408" i="6"/>
  <c r="M408" i="6"/>
  <c r="L408" i="6"/>
  <c r="K408" i="6"/>
  <c r="J408" i="6"/>
  <c r="I408" i="6"/>
  <c r="H408" i="6"/>
  <c r="G408" i="6"/>
  <c r="F408" i="6"/>
  <c r="E408" i="6"/>
  <c r="D408" i="6"/>
  <c r="C408" i="6"/>
  <c r="B408" i="6"/>
  <c r="A408" i="6"/>
  <c r="X407" i="6"/>
  <c r="W407" i="6"/>
  <c r="V407" i="6"/>
  <c r="U407" i="6"/>
  <c r="T407" i="6"/>
  <c r="S407" i="6"/>
  <c r="R407" i="6"/>
  <c r="Q407" i="6"/>
  <c r="P407" i="6"/>
  <c r="O407" i="6"/>
  <c r="N407" i="6"/>
  <c r="M407" i="6"/>
  <c r="L407" i="6"/>
  <c r="K407" i="6"/>
  <c r="J407" i="6"/>
  <c r="I407" i="6"/>
  <c r="H407" i="6"/>
  <c r="G407" i="6"/>
  <c r="F407" i="6"/>
  <c r="E407" i="6"/>
  <c r="D407" i="6"/>
  <c r="C407" i="6"/>
  <c r="B407" i="6"/>
  <c r="A407" i="6"/>
  <c r="X406" i="6"/>
  <c r="W406" i="6"/>
  <c r="V406" i="6"/>
  <c r="U406" i="6"/>
  <c r="T406" i="6"/>
  <c r="S406" i="6"/>
  <c r="R406" i="6"/>
  <c r="Q406" i="6"/>
  <c r="P406" i="6"/>
  <c r="O406" i="6"/>
  <c r="N406" i="6"/>
  <c r="M406" i="6"/>
  <c r="L406" i="6"/>
  <c r="K406" i="6"/>
  <c r="J406" i="6"/>
  <c r="I406" i="6"/>
  <c r="H406" i="6"/>
  <c r="G406" i="6"/>
  <c r="F406" i="6"/>
  <c r="E406" i="6"/>
  <c r="D406" i="6"/>
  <c r="C406" i="6"/>
  <c r="B406" i="6"/>
  <c r="A406" i="6"/>
  <c r="X405" i="6"/>
  <c r="W405" i="6"/>
  <c r="V405" i="6"/>
  <c r="U405" i="6"/>
  <c r="T405" i="6"/>
  <c r="S405" i="6"/>
  <c r="R405" i="6"/>
  <c r="Q405" i="6"/>
  <c r="P405" i="6"/>
  <c r="O405" i="6"/>
  <c r="N405" i="6"/>
  <c r="M405" i="6"/>
  <c r="L405" i="6"/>
  <c r="K405" i="6"/>
  <c r="J405" i="6"/>
  <c r="I405" i="6"/>
  <c r="H405" i="6"/>
  <c r="G405" i="6"/>
  <c r="F405" i="6"/>
  <c r="E405" i="6"/>
  <c r="D405" i="6"/>
  <c r="C405" i="6"/>
  <c r="B405" i="6"/>
  <c r="A405" i="6"/>
  <c r="X404" i="6"/>
  <c r="W404" i="6"/>
  <c r="V404" i="6"/>
  <c r="U404" i="6"/>
  <c r="T404" i="6"/>
  <c r="S404" i="6"/>
  <c r="R404" i="6"/>
  <c r="Q404" i="6"/>
  <c r="P404" i="6"/>
  <c r="O404" i="6"/>
  <c r="N404" i="6"/>
  <c r="M404" i="6"/>
  <c r="L404" i="6"/>
  <c r="K404" i="6"/>
  <c r="J404" i="6"/>
  <c r="I404" i="6"/>
  <c r="H404" i="6"/>
  <c r="G404" i="6"/>
  <c r="F404" i="6"/>
  <c r="E404" i="6"/>
  <c r="D404" i="6"/>
  <c r="C404" i="6"/>
  <c r="B404" i="6"/>
  <c r="A404" i="6"/>
  <c r="X403" i="6"/>
  <c r="W403" i="6"/>
  <c r="V403" i="6"/>
  <c r="U403" i="6"/>
  <c r="T403" i="6"/>
  <c r="S403" i="6"/>
  <c r="R403" i="6"/>
  <c r="Q403" i="6"/>
  <c r="P403" i="6"/>
  <c r="O403" i="6"/>
  <c r="N403" i="6"/>
  <c r="M403" i="6"/>
  <c r="L403" i="6"/>
  <c r="K403" i="6"/>
  <c r="J403" i="6"/>
  <c r="I403" i="6"/>
  <c r="H403" i="6"/>
  <c r="G403" i="6"/>
  <c r="F403" i="6"/>
  <c r="E403" i="6"/>
  <c r="D403" i="6"/>
  <c r="C403" i="6"/>
  <c r="B403" i="6"/>
  <c r="A403" i="6"/>
  <c r="X402" i="6"/>
  <c r="W402" i="6"/>
  <c r="V402" i="6"/>
  <c r="U402" i="6"/>
  <c r="T402" i="6"/>
  <c r="S402" i="6"/>
  <c r="R402" i="6"/>
  <c r="Q402" i="6"/>
  <c r="P402" i="6"/>
  <c r="O402" i="6"/>
  <c r="N402" i="6"/>
  <c r="M402" i="6"/>
  <c r="L402" i="6"/>
  <c r="K402" i="6"/>
  <c r="J402" i="6"/>
  <c r="I402" i="6"/>
  <c r="H402" i="6"/>
  <c r="G402" i="6"/>
  <c r="F402" i="6"/>
  <c r="E402" i="6"/>
  <c r="D402" i="6"/>
  <c r="C402" i="6"/>
  <c r="B402" i="6"/>
  <c r="A402" i="6"/>
  <c r="X401" i="6"/>
  <c r="W401" i="6"/>
  <c r="V401" i="6"/>
  <c r="U401" i="6"/>
  <c r="T401" i="6"/>
  <c r="S401" i="6"/>
  <c r="R401" i="6"/>
  <c r="Q401" i="6"/>
  <c r="P401" i="6"/>
  <c r="O401" i="6"/>
  <c r="N401" i="6"/>
  <c r="M401" i="6"/>
  <c r="L401" i="6"/>
  <c r="K401" i="6"/>
  <c r="J401" i="6"/>
  <c r="I401" i="6"/>
  <c r="H401" i="6"/>
  <c r="G401" i="6"/>
  <c r="F401" i="6"/>
  <c r="E401" i="6"/>
  <c r="D401" i="6"/>
  <c r="C401" i="6"/>
  <c r="B401" i="6"/>
  <c r="A401" i="6"/>
  <c r="X400" i="6"/>
  <c r="W400" i="6"/>
  <c r="V400" i="6"/>
  <c r="U400" i="6"/>
  <c r="T400" i="6"/>
  <c r="S400" i="6"/>
  <c r="R400" i="6"/>
  <c r="Q400" i="6"/>
  <c r="P400" i="6"/>
  <c r="O400" i="6"/>
  <c r="N400" i="6"/>
  <c r="M400" i="6"/>
  <c r="L400" i="6"/>
  <c r="K400" i="6"/>
  <c r="J400" i="6"/>
  <c r="I400" i="6"/>
  <c r="H400" i="6"/>
  <c r="G400" i="6"/>
  <c r="F400" i="6"/>
  <c r="E400" i="6"/>
  <c r="D400" i="6"/>
  <c r="C400" i="6"/>
  <c r="B400" i="6"/>
  <c r="A400" i="6"/>
  <c r="X399" i="6"/>
  <c r="W399" i="6"/>
  <c r="V399" i="6"/>
  <c r="U399" i="6"/>
  <c r="T399" i="6"/>
  <c r="S399" i="6"/>
  <c r="R399" i="6"/>
  <c r="Q399" i="6"/>
  <c r="P399" i="6"/>
  <c r="O399" i="6"/>
  <c r="N399" i="6"/>
  <c r="M399" i="6"/>
  <c r="L399" i="6"/>
  <c r="K399" i="6"/>
  <c r="J399" i="6"/>
  <c r="I399" i="6"/>
  <c r="H399" i="6"/>
  <c r="G399" i="6"/>
  <c r="F399" i="6"/>
  <c r="E399" i="6"/>
  <c r="D399" i="6"/>
  <c r="C399" i="6"/>
  <c r="B399" i="6"/>
  <c r="A399" i="6"/>
  <c r="X398" i="6"/>
  <c r="W398" i="6"/>
  <c r="V398" i="6"/>
  <c r="U398" i="6"/>
  <c r="T398" i="6"/>
  <c r="S398" i="6"/>
  <c r="R398" i="6"/>
  <c r="Q398" i="6"/>
  <c r="P398" i="6"/>
  <c r="O398" i="6"/>
  <c r="N398" i="6"/>
  <c r="M398" i="6"/>
  <c r="L398" i="6"/>
  <c r="K398" i="6"/>
  <c r="J398" i="6"/>
  <c r="I398" i="6"/>
  <c r="H398" i="6"/>
  <c r="G398" i="6"/>
  <c r="F398" i="6"/>
  <c r="E398" i="6"/>
  <c r="D398" i="6"/>
  <c r="C398" i="6"/>
  <c r="B398" i="6"/>
  <c r="A398" i="6"/>
  <c r="X397" i="6"/>
  <c r="W397" i="6"/>
  <c r="V397" i="6"/>
  <c r="U397" i="6"/>
  <c r="T397" i="6"/>
  <c r="S397" i="6"/>
  <c r="R397" i="6"/>
  <c r="Q397" i="6"/>
  <c r="P397" i="6"/>
  <c r="O397" i="6"/>
  <c r="N397" i="6"/>
  <c r="M397" i="6"/>
  <c r="L397" i="6"/>
  <c r="K397" i="6"/>
  <c r="J397" i="6"/>
  <c r="I397" i="6"/>
  <c r="H397" i="6"/>
  <c r="G397" i="6"/>
  <c r="F397" i="6"/>
  <c r="E397" i="6"/>
  <c r="D397" i="6"/>
  <c r="C397" i="6"/>
  <c r="B397" i="6"/>
  <c r="A397" i="6"/>
  <c r="X396" i="6"/>
  <c r="W396" i="6"/>
  <c r="V396" i="6"/>
  <c r="U396" i="6"/>
  <c r="T396" i="6"/>
  <c r="S396" i="6"/>
  <c r="R396" i="6"/>
  <c r="Q396" i="6"/>
  <c r="P396" i="6"/>
  <c r="O396" i="6"/>
  <c r="N396" i="6"/>
  <c r="M396" i="6"/>
  <c r="L396" i="6"/>
  <c r="K396" i="6"/>
  <c r="J396" i="6"/>
  <c r="I396" i="6"/>
  <c r="H396" i="6"/>
  <c r="G396" i="6"/>
  <c r="F396" i="6"/>
  <c r="E396" i="6"/>
  <c r="D396" i="6"/>
  <c r="C396" i="6"/>
  <c r="B396" i="6"/>
  <c r="A396" i="6"/>
  <c r="X395" i="6"/>
  <c r="W395" i="6"/>
  <c r="V395" i="6"/>
  <c r="U395" i="6"/>
  <c r="T395" i="6"/>
  <c r="S395" i="6"/>
  <c r="R395" i="6"/>
  <c r="Q395" i="6"/>
  <c r="P395" i="6"/>
  <c r="O395" i="6"/>
  <c r="N395" i="6"/>
  <c r="M395" i="6"/>
  <c r="L395" i="6"/>
  <c r="K395" i="6"/>
  <c r="J395" i="6"/>
  <c r="I395" i="6"/>
  <c r="H395" i="6"/>
  <c r="G395" i="6"/>
  <c r="F395" i="6"/>
  <c r="E395" i="6"/>
  <c r="D395" i="6"/>
  <c r="C395" i="6"/>
  <c r="B395" i="6"/>
  <c r="A395" i="6"/>
  <c r="X394" i="6"/>
  <c r="W394" i="6"/>
  <c r="V394" i="6"/>
  <c r="U394" i="6"/>
  <c r="T394" i="6"/>
  <c r="S394" i="6"/>
  <c r="R394" i="6"/>
  <c r="Q394" i="6"/>
  <c r="P394" i="6"/>
  <c r="O394" i="6"/>
  <c r="N394" i="6"/>
  <c r="M394" i="6"/>
  <c r="L394" i="6"/>
  <c r="K394" i="6"/>
  <c r="J394" i="6"/>
  <c r="I394" i="6"/>
  <c r="H394" i="6"/>
  <c r="G394" i="6"/>
  <c r="F394" i="6"/>
  <c r="E394" i="6"/>
  <c r="D394" i="6"/>
  <c r="C394" i="6"/>
  <c r="B394" i="6"/>
  <c r="A394" i="6"/>
  <c r="X393" i="6"/>
  <c r="W393" i="6"/>
  <c r="V393" i="6"/>
  <c r="U393" i="6"/>
  <c r="T393" i="6"/>
  <c r="S393" i="6"/>
  <c r="R393" i="6"/>
  <c r="Q393" i="6"/>
  <c r="P393" i="6"/>
  <c r="O393" i="6"/>
  <c r="N393" i="6"/>
  <c r="M393" i="6"/>
  <c r="L393" i="6"/>
  <c r="K393" i="6"/>
  <c r="J393" i="6"/>
  <c r="I393" i="6"/>
  <c r="H393" i="6"/>
  <c r="G393" i="6"/>
  <c r="F393" i="6"/>
  <c r="E393" i="6"/>
  <c r="D393" i="6"/>
  <c r="C393" i="6"/>
  <c r="B393" i="6"/>
  <c r="A393" i="6"/>
  <c r="X392" i="6"/>
  <c r="W392" i="6"/>
  <c r="V392" i="6"/>
  <c r="U392" i="6"/>
  <c r="T392" i="6"/>
  <c r="S392" i="6"/>
  <c r="R392" i="6"/>
  <c r="Q392" i="6"/>
  <c r="P392" i="6"/>
  <c r="O392" i="6"/>
  <c r="N392" i="6"/>
  <c r="M392" i="6"/>
  <c r="L392" i="6"/>
  <c r="K392" i="6"/>
  <c r="J392" i="6"/>
  <c r="I392" i="6"/>
  <c r="H392" i="6"/>
  <c r="G392" i="6"/>
  <c r="F392" i="6"/>
  <c r="E392" i="6"/>
  <c r="D392" i="6"/>
  <c r="C392" i="6"/>
  <c r="B392" i="6"/>
  <c r="A392" i="6"/>
  <c r="X391" i="6"/>
  <c r="W391" i="6"/>
  <c r="V391" i="6"/>
  <c r="U391" i="6"/>
  <c r="T391" i="6"/>
  <c r="S391" i="6"/>
  <c r="R391" i="6"/>
  <c r="Q391" i="6"/>
  <c r="P391" i="6"/>
  <c r="O391" i="6"/>
  <c r="N391" i="6"/>
  <c r="M391" i="6"/>
  <c r="L391" i="6"/>
  <c r="K391" i="6"/>
  <c r="J391" i="6"/>
  <c r="I391" i="6"/>
  <c r="H391" i="6"/>
  <c r="G391" i="6"/>
  <c r="F391" i="6"/>
  <c r="E391" i="6"/>
  <c r="D391" i="6"/>
  <c r="C391" i="6"/>
  <c r="B391" i="6"/>
  <c r="A391" i="6"/>
  <c r="X390" i="6"/>
  <c r="W390" i="6"/>
  <c r="V390" i="6"/>
  <c r="U390" i="6"/>
  <c r="T390" i="6"/>
  <c r="S390" i="6"/>
  <c r="R390" i="6"/>
  <c r="Q390" i="6"/>
  <c r="P390" i="6"/>
  <c r="O390" i="6"/>
  <c r="N390" i="6"/>
  <c r="M390" i="6"/>
  <c r="L390" i="6"/>
  <c r="K390" i="6"/>
  <c r="J390" i="6"/>
  <c r="I390" i="6"/>
  <c r="H390" i="6"/>
  <c r="G390" i="6"/>
  <c r="F390" i="6"/>
  <c r="E390" i="6"/>
  <c r="D390" i="6"/>
  <c r="C390" i="6"/>
  <c r="B390" i="6"/>
  <c r="A390" i="6"/>
  <c r="X389" i="6"/>
  <c r="W389" i="6"/>
  <c r="V389" i="6"/>
  <c r="U389" i="6"/>
  <c r="T389" i="6"/>
  <c r="S389" i="6"/>
  <c r="R389" i="6"/>
  <c r="Q389" i="6"/>
  <c r="P389" i="6"/>
  <c r="O389" i="6"/>
  <c r="N389" i="6"/>
  <c r="M389" i="6"/>
  <c r="L389" i="6"/>
  <c r="K389" i="6"/>
  <c r="J389" i="6"/>
  <c r="I389" i="6"/>
  <c r="H389" i="6"/>
  <c r="G389" i="6"/>
  <c r="F389" i="6"/>
  <c r="E389" i="6"/>
  <c r="D389" i="6"/>
  <c r="C389" i="6"/>
  <c r="B389" i="6"/>
  <c r="A389" i="6"/>
  <c r="X388" i="6"/>
  <c r="W388" i="6"/>
  <c r="V388" i="6"/>
  <c r="U388" i="6"/>
  <c r="T388" i="6"/>
  <c r="S388" i="6"/>
  <c r="R388" i="6"/>
  <c r="Q388" i="6"/>
  <c r="P388" i="6"/>
  <c r="O388" i="6"/>
  <c r="N388" i="6"/>
  <c r="M388" i="6"/>
  <c r="L388" i="6"/>
  <c r="K388" i="6"/>
  <c r="J388" i="6"/>
  <c r="I388" i="6"/>
  <c r="H388" i="6"/>
  <c r="G388" i="6"/>
  <c r="F388" i="6"/>
  <c r="E388" i="6"/>
  <c r="D388" i="6"/>
  <c r="C388" i="6"/>
  <c r="B388" i="6"/>
  <c r="A388" i="6"/>
  <c r="X387" i="6"/>
  <c r="W387" i="6"/>
  <c r="V387" i="6"/>
  <c r="U387" i="6"/>
  <c r="T387" i="6"/>
  <c r="S387" i="6"/>
  <c r="R387" i="6"/>
  <c r="Q387" i="6"/>
  <c r="P387" i="6"/>
  <c r="O387" i="6"/>
  <c r="N387" i="6"/>
  <c r="M387" i="6"/>
  <c r="L387" i="6"/>
  <c r="K387" i="6"/>
  <c r="J387" i="6"/>
  <c r="I387" i="6"/>
  <c r="H387" i="6"/>
  <c r="G387" i="6"/>
  <c r="F387" i="6"/>
  <c r="E387" i="6"/>
  <c r="D387" i="6"/>
  <c r="C387" i="6"/>
  <c r="B387" i="6"/>
  <c r="A387" i="6"/>
  <c r="X386" i="6"/>
  <c r="W386" i="6"/>
  <c r="V386" i="6"/>
  <c r="U386" i="6"/>
  <c r="T386" i="6"/>
  <c r="S386" i="6"/>
  <c r="R386" i="6"/>
  <c r="Q386" i="6"/>
  <c r="P386" i="6"/>
  <c r="O386" i="6"/>
  <c r="N386" i="6"/>
  <c r="M386" i="6"/>
  <c r="L386" i="6"/>
  <c r="K386" i="6"/>
  <c r="J386" i="6"/>
  <c r="I386" i="6"/>
  <c r="H386" i="6"/>
  <c r="G386" i="6"/>
  <c r="F386" i="6"/>
  <c r="E386" i="6"/>
  <c r="D386" i="6"/>
  <c r="C386" i="6"/>
  <c r="B386" i="6"/>
  <c r="A386" i="6"/>
  <c r="X385" i="6"/>
  <c r="W385" i="6"/>
  <c r="V385" i="6"/>
  <c r="U385" i="6"/>
  <c r="T385" i="6"/>
  <c r="S385" i="6"/>
  <c r="R385" i="6"/>
  <c r="Q385" i="6"/>
  <c r="P385" i="6"/>
  <c r="O385" i="6"/>
  <c r="N385" i="6"/>
  <c r="M385" i="6"/>
  <c r="L385" i="6"/>
  <c r="K385" i="6"/>
  <c r="J385" i="6"/>
  <c r="I385" i="6"/>
  <c r="H385" i="6"/>
  <c r="G385" i="6"/>
  <c r="F385" i="6"/>
  <c r="E385" i="6"/>
  <c r="D385" i="6"/>
  <c r="C385" i="6"/>
  <c r="B385" i="6"/>
  <c r="A385" i="6"/>
  <c r="X384" i="6"/>
  <c r="W384" i="6"/>
  <c r="V384" i="6"/>
  <c r="U384" i="6"/>
  <c r="T384" i="6"/>
  <c r="S384" i="6"/>
  <c r="R384" i="6"/>
  <c r="Q384" i="6"/>
  <c r="P384" i="6"/>
  <c r="O384" i="6"/>
  <c r="N384" i="6"/>
  <c r="M384" i="6"/>
  <c r="L384" i="6"/>
  <c r="K384" i="6"/>
  <c r="J384" i="6"/>
  <c r="I384" i="6"/>
  <c r="H384" i="6"/>
  <c r="G384" i="6"/>
  <c r="F384" i="6"/>
  <c r="E384" i="6"/>
  <c r="D384" i="6"/>
  <c r="C384" i="6"/>
  <c r="B384" i="6"/>
  <c r="A384" i="6"/>
  <c r="X383" i="6"/>
  <c r="W383" i="6"/>
  <c r="V383" i="6"/>
  <c r="U383" i="6"/>
  <c r="T383" i="6"/>
  <c r="S383" i="6"/>
  <c r="R383" i="6"/>
  <c r="Q383" i="6"/>
  <c r="P383" i="6"/>
  <c r="O383" i="6"/>
  <c r="N383" i="6"/>
  <c r="M383" i="6"/>
  <c r="L383" i="6"/>
  <c r="K383" i="6"/>
  <c r="J383" i="6"/>
  <c r="I383" i="6"/>
  <c r="H383" i="6"/>
  <c r="G383" i="6"/>
  <c r="F383" i="6"/>
  <c r="E383" i="6"/>
  <c r="D383" i="6"/>
  <c r="C383" i="6"/>
  <c r="B383" i="6"/>
  <c r="A383" i="6"/>
  <c r="X382" i="6"/>
  <c r="W382" i="6"/>
  <c r="V382" i="6"/>
  <c r="U382" i="6"/>
  <c r="T382" i="6"/>
  <c r="S382" i="6"/>
  <c r="R382" i="6"/>
  <c r="Q382" i="6"/>
  <c r="P382" i="6"/>
  <c r="O382" i="6"/>
  <c r="N382" i="6"/>
  <c r="M382" i="6"/>
  <c r="L382" i="6"/>
  <c r="K382" i="6"/>
  <c r="J382" i="6"/>
  <c r="I382" i="6"/>
  <c r="H382" i="6"/>
  <c r="G382" i="6"/>
  <c r="F382" i="6"/>
  <c r="E382" i="6"/>
  <c r="D382" i="6"/>
  <c r="C382" i="6"/>
  <c r="B382" i="6"/>
  <c r="A382" i="6"/>
  <c r="X381" i="6"/>
  <c r="W381" i="6"/>
  <c r="V381" i="6"/>
  <c r="U381" i="6"/>
  <c r="T381" i="6"/>
  <c r="S381" i="6"/>
  <c r="R381" i="6"/>
  <c r="Q381" i="6"/>
  <c r="P381" i="6"/>
  <c r="O381" i="6"/>
  <c r="N381" i="6"/>
  <c r="M381" i="6"/>
  <c r="L381" i="6"/>
  <c r="K381" i="6"/>
  <c r="J381" i="6"/>
  <c r="I381" i="6"/>
  <c r="H381" i="6"/>
  <c r="G381" i="6"/>
  <c r="F381" i="6"/>
  <c r="E381" i="6"/>
  <c r="D381" i="6"/>
  <c r="C381" i="6"/>
  <c r="B381" i="6"/>
  <c r="A381" i="6"/>
  <c r="X380" i="6"/>
  <c r="W380" i="6"/>
  <c r="V380" i="6"/>
  <c r="U380" i="6"/>
  <c r="T380" i="6"/>
  <c r="S380" i="6"/>
  <c r="R380" i="6"/>
  <c r="Q380" i="6"/>
  <c r="P380" i="6"/>
  <c r="O380" i="6"/>
  <c r="N380" i="6"/>
  <c r="M380" i="6"/>
  <c r="L380" i="6"/>
  <c r="K380" i="6"/>
  <c r="J380" i="6"/>
  <c r="I380" i="6"/>
  <c r="H380" i="6"/>
  <c r="G380" i="6"/>
  <c r="F380" i="6"/>
  <c r="E380" i="6"/>
  <c r="D380" i="6"/>
  <c r="C380" i="6"/>
  <c r="B380" i="6"/>
  <c r="A380" i="6"/>
  <c r="X379" i="6"/>
  <c r="W379" i="6"/>
  <c r="V379" i="6"/>
  <c r="U379" i="6"/>
  <c r="T379" i="6"/>
  <c r="S379" i="6"/>
  <c r="R379" i="6"/>
  <c r="Q379" i="6"/>
  <c r="P379" i="6"/>
  <c r="O379" i="6"/>
  <c r="N379" i="6"/>
  <c r="M379" i="6"/>
  <c r="L379" i="6"/>
  <c r="K379" i="6"/>
  <c r="J379" i="6"/>
  <c r="I379" i="6"/>
  <c r="H379" i="6"/>
  <c r="G379" i="6"/>
  <c r="F379" i="6"/>
  <c r="E379" i="6"/>
  <c r="D379" i="6"/>
  <c r="C379" i="6"/>
  <c r="B379" i="6"/>
  <c r="A379" i="6"/>
  <c r="X378" i="6"/>
  <c r="W378" i="6"/>
  <c r="V378" i="6"/>
  <c r="U378" i="6"/>
  <c r="T378" i="6"/>
  <c r="S378" i="6"/>
  <c r="R378" i="6"/>
  <c r="Q378" i="6"/>
  <c r="P378" i="6"/>
  <c r="O378" i="6"/>
  <c r="N378" i="6"/>
  <c r="M378" i="6"/>
  <c r="L378" i="6"/>
  <c r="K378" i="6"/>
  <c r="J378" i="6"/>
  <c r="I378" i="6"/>
  <c r="H378" i="6"/>
  <c r="G378" i="6"/>
  <c r="F378" i="6"/>
  <c r="E378" i="6"/>
  <c r="D378" i="6"/>
  <c r="C378" i="6"/>
  <c r="B378" i="6"/>
  <c r="A378" i="6"/>
  <c r="X377" i="6"/>
  <c r="W377" i="6"/>
  <c r="V377" i="6"/>
  <c r="U377" i="6"/>
  <c r="T377" i="6"/>
  <c r="S377" i="6"/>
  <c r="R377" i="6"/>
  <c r="Q377" i="6"/>
  <c r="P377" i="6"/>
  <c r="O377" i="6"/>
  <c r="N377" i="6"/>
  <c r="M377" i="6"/>
  <c r="L377" i="6"/>
  <c r="K377" i="6"/>
  <c r="J377" i="6"/>
  <c r="I377" i="6"/>
  <c r="H377" i="6"/>
  <c r="G377" i="6"/>
  <c r="F377" i="6"/>
  <c r="E377" i="6"/>
  <c r="D377" i="6"/>
  <c r="C377" i="6"/>
  <c r="B377" i="6"/>
  <c r="A377" i="6"/>
  <c r="X376" i="6"/>
  <c r="W376" i="6"/>
  <c r="V376" i="6"/>
  <c r="U376" i="6"/>
  <c r="T376" i="6"/>
  <c r="S376" i="6"/>
  <c r="R376" i="6"/>
  <c r="Q376" i="6"/>
  <c r="P376" i="6"/>
  <c r="O376" i="6"/>
  <c r="N376" i="6"/>
  <c r="M376" i="6"/>
  <c r="L376" i="6"/>
  <c r="K376" i="6"/>
  <c r="J376" i="6"/>
  <c r="I376" i="6"/>
  <c r="H376" i="6"/>
  <c r="G376" i="6"/>
  <c r="F376" i="6"/>
  <c r="E376" i="6"/>
  <c r="D376" i="6"/>
  <c r="C376" i="6"/>
  <c r="B376" i="6"/>
  <c r="A376" i="6"/>
  <c r="X375" i="6"/>
  <c r="W375" i="6"/>
  <c r="V375" i="6"/>
  <c r="U375" i="6"/>
  <c r="T375" i="6"/>
  <c r="S375" i="6"/>
  <c r="R375" i="6"/>
  <c r="Q375" i="6"/>
  <c r="P375" i="6"/>
  <c r="O375" i="6"/>
  <c r="N375" i="6"/>
  <c r="M375" i="6"/>
  <c r="L375" i="6"/>
  <c r="K375" i="6"/>
  <c r="J375" i="6"/>
  <c r="I375" i="6"/>
  <c r="H375" i="6"/>
  <c r="G375" i="6"/>
  <c r="F375" i="6"/>
  <c r="E375" i="6"/>
  <c r="D375" i="6"/>
  <c r="C375" i="6"/>
  <c r="B375" i="6"/>
  <c r="A375" i="6"/>
  <c r="X374" i="6"/>
  <c r="W374" i="6"/>
  <c r="V374" i="6"/>
  <c r="U374" i="6"/>
  <c r="T374" i="6"/>
  <c r="S374" i="6"/>
  <c r="R374" i="6"/>
  <c r="Q374" i="6"/>
  <c r="P374" i="6"/>
  <c r="O374" i="6"/>
  <c r="N374" i="6"/>
  <c r="M374" i="6"/>
  <c r="L374" i="6"/>
  <c r="K374" i="6"/>
  <c r="J374" i="6"/>
  <c r="I374" i="6"/>
  <c r="H374" i="6"/>
  <c r="G374" i="6"/>
  <c r="F374" i="6"/>
  <c r="E374" i="6"/>
  <c r="D374" i="6"/>
  <c r="C374" i="6"/>
  <c r="B374" i="6"/>
  <c r="A374" i="6"/>
  <c r="X373" i="6"/>
  <c r="W373" i="6"/>
  <c r="V373" i="6"/>
  <c r="U373" i="6"/>
  <c r="T373" i="6"/>
  <c r="S373" i="6"/>
  <c r="R373" i="6"/>
  <c r="Q373" i="6"/>
  <c r="P373" i="6"/>
  <c r="O373" i="6"/>
  <c r="N373" i="6"/>
  <c r="M373" i="6"/>
  <c r="L373" i="6"/>
  <c r="K373" i="6"/>
  <c r="J373" i="6"/>
  <c r="I373" i="6"/>
  <c r="H373" i="6"/>
  <c r="G373" i="6"/>
  <c r="F373" i="6"/>
  <c r="E373" i="6"/>
  <c r="D373" i="6"/>
  <c r="C373" i="6"/>
  <c r="B373" i="6"/>
  <c r="A373" i="6"/>
  <c r="X372" i="6"/>
  <c r="W372" i="6"/>
  <c r="V372" i="6"/>
  <c r="U372" i="6"/>
  <c r="T372" i="6"/>
  <c r="S372" i="6"/>
  <c r="R372" i="6"/>
  <c r="Q372" i="6"/>
  <c r="P372" i="6"/>
  <c r="O372" i="6"/>
  <c r="N372" i="6"/>
  <c r="M372" i="6"/>
  <c r="L372" i="6"/>
  <c r="K372" i="6"/>
  <c r="J372" i="6"/>
  <c r="I372" i="6"/>
  <c r="H372" i="6"/>
  <c r="G372" i="6"/>
  <c r="F372" i="6"/>
  <c r="E372" i="6"/>
  <c r="D372" i="6"/>
  <c r="C372" i="6"/>
  <c r="B372" i="6"/>
  <c r="A372" i="6"/>
  <c r="X371" i="6"/>
  <c r="W371" i="6"/>
  <c r="V371" i="6"/>
  <c r="U371" i="6"/>
  <c r="T371" i="6"/>
  <c r="S371" i="6"/>
  <c r="R371" i="6"/>
  <c r="Q371" i="6"/>
  <c r="P371" i="6"/>
  <c r="O371" i="6"/>
  <c r="N371" i="6"/>
  <c r="M371" i="6"/>
  <c r="L371" i="6"/>
  <c r="K371" i="6"/>
  <c r="J371" i="6"/>
  <c r="I371" i="6"/>
  <c r="H371" i="6"/>
  <c r="G371" i="6"/>
  <c r="F371" i="6"/>
  <c r="E371" i="6"/>
  <c r="D371" i="6"/>
  <c r="C371" i="6"/>
  <c r="B371" i="6"/>
  <c r="A371" i="6"/>
  <c r="X370" i="6"/>
  <c r="W370" i="6"/>
  <c r="V370" i="6"/>
  <c r="U370" i="6"/>
  <c r="T370" i="6"/>
  <c r="S370" i="6"/>
  <c r="R370" i="6"/>
  <c r="Q370" i="6"/>
  <c r="P370" i="6"/>
  <c r="O370" i="6"/>
  <c r="N370" i="6"/>
  <c r="M370" i="6"/>
  <c r="L370" i="6"/>
  <c r="K370" i="6"/>
  <c r="J370" i="6"/>
  <c r="I370" i="6"/>
  <c r="H370" i="6"/>
  <c r="G370" i="6"/>
  <c r="F370" i="6"/>
  <c r="E370" i="6"/>
  <c r="D370" i="6"/>
  <c r="C370" i="6"/>
  <c r="B370" i="6"/>
  <c r="A370" i="6"/>
  <c r="X369" i="6"/>
  <c r="W369" i="6"/>
  <c r="V369" i="6"/>
  <c r="U369" i="6"/>
  <c r="T369" i="6"/>
  <c r="S369" i="6"/>
  <c r="R369" i="6"/>
  <c r="Q369" i="6"/>
  <c r="P369" i="6"/>
  <c r="O369" i="6"/>
  <c r="N369" i="6"/>
  <c r="M369" i="6"/>
  <c r="L369" i="6"/>
  <c r="K369" i="6"/>
  <c r="J369" i="6"/>
  <c r="I369" i="6"/>
  <c r="H369" i="6"/>
  <c r="G369" i="6"/>
  <c r="F369" i="6"/>
  <c r="E369" i="6"/>
  <c r="D369" i="6"/>
  <c r="C369" i="6"/>
  <c r="B369" i="6"/>
  <c r="A369" i="6"/>
  <c r="X368" i="6"/>
  <c r="W368" i="6"/>
  <c r="V368" i="6"/>
  <c r="U368" i="6"/>
  <c r="T368" i="6"/>
  <c r="S368" i="6"/>
  <c r="R368" i="6"/>
  <c r="Q368" i="6"/>
  <c r="P368" i="6"/>
  <c r="O368" i="6"/>
  <c r="N368" i="6"/>
  <c r="M368" i="6"/>
  <c r="L368" i="6"/>
  <c r="K368" i="6"/>
  <c r="J368" i="6"/>
  <c r="I368" i="6"/>
  <c r="H368" i="6"/>
  <c r="G368" i="6"/>
  <c r="F368" i="6"/>
  <c r="E368" i="6"/>
  <c r="D368" i="6"/>
  <c r="C368" i="6"/>
  <c r="B368" i="6"/>
  <c r="A368" i="6"/>
  <c r="X367" i="6"/>
  <c r="W367" i="6"/>
  <c r="V367" i="6"/>
  <c r="U367" i="6"/>
  <c r="T367" i="6"/>
  <c r="S367" i="6"/>
  <c r="R367" i="6"/>
  <c r="Q367" i="6"/>
  <c r="P367" i="6"/>
  <c r="O367" i="6"/>
  <c r="N367" i="6"/>
  <c r="M367" i="6"/>
  <c r="L367" i="6"/>
  <c r="K367" i="6"/>
  <c r="J367" i="6"/>
  <c r="I367" i="6"/>
  <c r="H367" i="6"/>
  <c r="G367" i="6"/>
  <c r="F367" i="6"/>
  <c r="E367" i="6"/>
  <c r="D367" i="6"/>
  <c r="C367" i="6"/>
  <c r="B367" i="6"/>
  <c r="A367" i="6"/>
  <c r="X366" i="6"/>
  <c r="W366" i="6"/>
  <c r="V366" i="6"/>
  <c r="U366" i="6"/>
  <c r="T366" i="6"/>
  <c r="S366" i="6"/>
  <c r="R366" i="6"/>
  <c r="Q366" i="6"/>
  <c r="P366" i="6"/>
  <c r="O366" i="6"/>
  <c r="N366" i="6"/>
  <c r="M366" i="6"/>
  <c r="L366" i="6"/>
  <c r="K366" i="6"/>
  <c r="J366" i="6"/>
  <c r="I366" i="6"/>
  <c r="H366" i="6"/>
  <c r="G366" i="6"/>
  <c r="F366" i="6"/>
  <c r="E366" i="6"/>
  <c r="D366" i="6"/>
  <c r="C366" i="6"/>
  <c r="B366" i="6"/>
  <c r="A366" i="6"/>
  <c r="X365" i="6"/>
  <c r="W365" i="6"/>
  <c r="V365" i="6"/>
  <c r="U365" i="6"/>
  <c r="T365" i="6"/>
  <c r="S365" i="6"/>
  <c r="R365" i="6"/>
  <c r="Q365" i="6"/>
  <c r="P365" i="6"/>
  <c r="O365" i="6"/>
  <c r="N365" i="6"/>
  <c r="M365" i="6"/>
  <c r="L365" i="6"/>
  <c r="K365" i="6"/>
  <c r="J365" i="6"/>
  <c r="I365" i="6"/>
  <c r="H365" i="6"/>
  <c r="G365" i="6"/>
  <c r="F365" i="6"/>
  <c r="E365" i="6"/>
  <c r="D365" i="6"/>
  <c r="C365" i="6"/>
  <c r="B365" i="6"/>
  <c r="A365" i="6"/>
  <c r="X364" i="6"/>
  <c r="W364" i="6"/>
  <c r="V364" i="6"/>
  <c r="U364" i="6"/>
  <c r="T364" i="6"/>
  <c r="S364" i="6"/>
  <c r="R364" i="6"/>
  <c r="Q364" i="6"/>
  <c r="P364" i="6"/>
  <c r="O364" i="6"/>
  <c r="N364" i="6"/>
  <c r="M364" i="6"/>
  <c r="L364" i="6"/>
  <c r="K364" i="6"/>
  <c r="J364" i="6"/>
  <c r="I364" i="6"/>
  <c r="H364" i="6"/>
  <c r="G364" i="6"/>
  <c r="F364" i="6"/>
  <c r="E364" i="6"/>
  <c r="D364" i="6"/>
  <c r="C364" i="6"/>
  <c r="B364" i="6"/>
  <c r="A364" i="6"/>
  <c r="X363" i="6"/>
  <c r="W363" i="6"/>
  <c r="V363" i="6"/>
  <c r="U363" i="6"/>
  <c r="T363" i="6"/>
  <c r="S363" i="6"/>
  <c r="R363" i="6"/>
  <c r="Q363" i="6"/>
  <c r="P363" i="6"/>
  <c r="O363" i="6"/>
  <c r="N363" i="6"/>
  <c r="M363" i="6"/>
  <c r="L363" i="6"/>
  <c r="K363" i="6"/>
  <c r="J363" i="6"/>
  <c r="I363" i="6"/>
  <c r="H363" i="6"/>
  <c r="G363" i="6"/>
  <c r="F363" i="6"/>
  <c r="E363" i="6"/>
  <c r="D363" i="6"/>
  <c r="C363" i="6"/>
  <c r="B363" i="6"/>
  <c r="A363" i="6"/>
  <c r="X362" i="6"/>
  <c r="W362" i="6"/>
  <c r="V362" i="6"/>
  <c r="U362" i="6"/>
  <c r="T362" i="6"/>
  <c r="S362" i="6"/>
  <c r="R362" i="6"/>
  <c r="Q362" i="6"/>
  <c r="P362" i="6"/>
  <c r="O362" i="6"/>
  <c r="N362" i="6"/>
  <c r="M362" i="6"/>
  <c r="L362" i="6"/>
  <c r="K362" i="6"/>
  <c r="J362" i="6"/>
  <c r="I362" i="6"/>
  <c r="H362" i="6"/>
  <c r="G362" i="6"/>
  <c r="F362" i="6"/>
  <c r="E362" i="6"/>
  <c r="D362" i="6"/>
  <c r="C362" i="6"/>
  <c r="B362" i="6"/>
  <c r="A362" i="6"/>
  <c r="X361" i="6"/>
  <c r="W361" i="6"/>
  <c r="V361" i="6"/>
  <c r="U361" i="6"/>
  <c r="T361" i="6"/>
  <c r="S361" i="6"/>
  <c r="R361" i="6"/>
  <c r="Q361" i="6"/>
  <c r="P361" i="6"/>
  <c r="O361" i="6"/>
  <c r="N361" i="6"/>
  <c r="M361" i="6"/>
  <c r="L361" i="6"/>
  <c r="K361" i="6"/>
  <c r="J361" i="6"/>
  <c r="I361" i="6"/>
  <c r="H361" i="6"/>
  <c r="G361" i="6"/>
  <c r="F361" i="6"/>
  <c r="E361" i="6"/>
  <c r="D361" i="6"/>
  <c r="C361" i="6"/>
  <c r="B361" i="6"/>
  <c r="A361" i="6"/>
  <c r="X360" i="6"/>
  <c r="W360" i="6"/>
  <c r="V360" i="6"/>
  <c r="U360" i="6"/>
  <c r="T360" i="6"/>
  <c r="S360" i="6"/>
  <c r="R360" i="6"/>
  <c r="Q360" i="6"/>
  <c r="P360" i="6"/>
  <c r="O360" i="6"/>
  <c r="N360" i="6"/>
  <c r="M360" i="6"/>
  <c r="L360" i="6"/>
  <c r="K360" i="6"/>
  <c r="J360" i="6"/>
  <c r="I360" i="6"/>
  <c r="H360" i="6"/>
  <c r="G360" i="6"/>
  <c r="F360" i="6"/>
  <c r="E360" i="6"/>
  <c r="D360" i="6"/>
  <c r="C360" i="6"/>
  <c r="B360" i="6"/>
  <c r="A360" i="6"/>
  <c r="X359" i="6"/>
  <c r="W359" i="6"/>
  <c r="V359" i="6"/>
  <c r="U359" i="6"/>
  <c r="T359" i="6"/>
  <c r="S359" i="6"/>
  <c r="R359" i="6"/>
  <c r="Q359" i="6"/>
  <c r="P359" i="6"/>
  <c r="O359" i="6"/>
  <c r="N359" i="6"/>
  <c r="M359" i="6"/>
  <c r="L359" i="6"/>
  <c r="K359" i="6"/>
  <c r="J359" i="6"/>
  <c r="I359" i="6"/>
  <c r="H359" i="6"/>
  <c r="G359" i="6"/>
  <c r="F359" i="6"/>
  <c r="E359" i="6"/>
  <c r="D359" i="6"/>
  <c r="C359" i="6"/>
  <c r="B359" i="6"/>
  <c r="A359" i="6"/>
  <c r="X358" i="6"/>
  <c r="W358" i="6"/>
  <c r="V358" i="6"/>
  <c r="U358" i="6"/>
  <c r="T358" i="6"/>
  <c r="S358" i="6"/>
  <c r="R358" i="6"/>
  <c r="Q358" i="6"/>
  <c r="P358" i="6"/>
  <c r="O358" i="6"/>
  <c r="N358" i="6"/>
  <c r="M358" i="6"/>
  <c r="L358" i="6"/>
  <c r="K358" i="6"/>
  <c r="J358" i="6"/>
  <c r="I358" i="6"/>
  <c r="H358" i="6"/>
  <c r="G358" i="6"/>
  <c r="F358" i="6"/>
  <c r="E358" i="6"/>
  <c r="D358" i="6"/>
  <c r="C358" i="6"/>
  <c r="B358" i="6"/>
  <c r="A358" i="6"/>
  <c r="X357" i="6"/>
  <c r="W357" i="6"/>
  <c r="V357" i="6"/>
  <c r="U357" i="6"/>
  <c r="T357" i="6"/>
  <c r="S357" i="6"/>
  <c r="R357" i="6"/>
  <c r="Q357" i="6"/>
  <c r="P357" i="6"/>
  <c r="O357" i="6"/>
  <c r="N357" i="6"/>
  <c r="M357" i="6"/>
  <c r="L357" i="6"/>
  <c r="K357" i="6"/>
  <c r="J357" i="6"/>
  <c r="I357" i="6"/>
  <c r="H357" i="6"/>
  <c r="G357" i="6"/>
  <c r="F357" i="6"/>
  <c r="E357" i="6"/>
  <c r="D357" i="6"/>
  <c r="C357" i="6"/>
  <c r="B357" i="6"/>
  <c r="A357" i="6"/>
  <c r="X356" i="6"/>
  <c r="W356" i="6"/>
  <c r="V356" i="6"/>
  <c r="U356" i="6"/>
  <c r="T356" i="6"/>
  <c r="S356" i="6"/>
  <c r="R356" i="6"/>
  <c r="Q356" i="6"/>
  <c r="P356" i="6"/>
  <c r="O356" i="6"/>
  <c r="N356" i="6"/>
  <c r="M356" i="6"/>
  <c r="L356" i="6"/>
  <c r="K356" i="6"/>
  <c r="J356" i="6"/>
  <c r="I356" i="6"/>
  <c r="H356" i="6"/>
  <c r="G356" i="6"/>
  <c r="F356" i="6"/>
  <c r="E356" i="6"/>
  <c r="D356" i="6"/>
  <c r="C356" i="6"/>
  <c r="B356" i="6"/>
  <c r="A356" i="6"/>
  <c r="X355" i="6"/>
  <c r="W355" i="6"/>
  <c r="V355" i="6"/>
  <c r="U355" i="6"/>
  <c r="T355" i="6"/>
  <c r="S355" i="6"/>
  <c r="R355" i="6"/>
  <c r="Q355" i="6"/>
  <c r="P355" i="6"/>
  <c r="O355" i="6"/>
  <c r="N355" i="6"/>
  <c r="M355" i="6"/>
  <c r="L355" i="6"/>
  <c r="K355" i="6"/>
  <c r="J355" i="6"/>
  <c r="I355" i="6"/>
  <c r="H355" i="6"/>
  <c r="G355" i="6"/>
  <c r="F355" i="6"/>
  <c r="E355" i="6"/>
  <c r="D355" i="6"/>
  <c r="C355" i="6"/>
  <c r="B355" i="6"/>
  <c r="A355" i="6"/>
  <c r="X354" i="6"/>
  <c r="W354" i="6"/>
  <c r="V354" i="6"/>
  <c r="U354" i="6"/>
  <c r="T354" i="6"/>
  <c r="S354" i="6"/>
  <c r="R354" i="6"/>
  <c r="Q354" i="6"/>
  <c r="P354" i="6"/>
  <c r="O354" i="6"/>
  <c r="N354" i="6"/>
  <c r="M354" i="6"/>
  <c r="L354" i="6"/>
  <c r="K354" i="6"/>
  <c r="J354" i="6"/>
  <c r="I354" i="6"/>
  <c r="H354" i="6"/>
  <c r="G354" i="6"/>
  <c r="F354" i="6"/>
  <c r="E354" i="6"/>
  <c r="D354" i="6"/>
  <c r="C354" i="6"/>
  <c r="B354" i="6"/>
  <c r="A354" i="6"/>
  <c r="X353" i="6"/>
  <c r="W353" i="6"/>
  <c r="V353" i="6"/>
  <c r="U353" i="6"/>
  <c r="T353" i="6"/>
  <c r="S353" i="6"/>
  <c r="R353" i="6"/>
  <c r="Q353" i="6"/>
  <c r="P353" i="6"/>
  <c r="O353" i="6"/>
  <c r="N353" i="6"/>
  <c r="M353" i="6"/>
  <c r="L353" i="6"/>
  <c r="K353" i="6"/>
  <c r="J353" i="6"/>
  <c r="I353" i="6"/>
  <c r="H353" i="6"/>
  <c r="G353" i="6"/>
  <c r="F353" i="6"/>
  <c r="E353" i="6"/>
  <c r="D353" i="6"/>
  <c r="C353" i="6"/>
  <c r="B353" i="6"/>
  <c r="A353" i="6"/>
  <c r="X352" i="6"/>
  <c r="W352" i="6"/>
  <c r="V352" i="6"/>
  <c r="U352" i="6"/>
  <c r="T352" i="6"/>
  <c r="S352" i="6"/>
  <c r="R352" i="6"/>
  <c r="Q352" i="6"/>
  <c r="P352" i="6"/>
  <c r="O352" i="6"/>
  <c r="N352" i="6"/>
  <c r="M352" i="6"/>
  <c r="L352" i="6"/>
  <c r="K352" i="6"/>
  <c r="J352" i="6"/>
  <c r="I352" i="6"/>
  <c r="H352" i="6"/>
  <c r="G352" i="6"/>
  <c r="F352" i="6"/>
  <c r="E352" i="6"/>
  <c r="D352" i="6"/>
  <c r="C352" i="6"/>
  <c r="B352" i="6"/>
  <c r="A352" i="6"/>
  <c r="X351" i="6"/>
  <c r="W351" i="6"/>
  <c r="V351" i="6"/>
  <c r="U351" i="6"/>
  <c r="T351" i="6"/>
  <c r="S351" i="6"/>
  <c r="R351" i="6"/>
  <c r="Q351" i="6"/>
  <c r="P351" i="6"/>
  <c r="O351" i="6"/>
  <c r="N351" i="6"/>
  <c r="M351" i="6"/>
  <c r="L351" i="6"/>
  <c r="K351" i="6"/>
  <c r="J351" i="6"/>
  <c r="I351" i="6"/>
  <c r="H351" i="6"/>
  <c r="G351" i="6"/>
  <c r="F351" i="6"/>
  <c r="E351" i="6"/>
  <c r="D351" i="6"/>
  <c r="C351" i="6"/>
  <c r="B351" i="6"/>
  <c r="A351" i="6"/>
  <c r="X350" i="6"/>
  <c r="W350" i="6"/>
  <c r="V350" i="6"/>
  <c r="U350" i="6"/>
  <c r="T350" i="6"/>
  <c r="S350" i="6"/>
  <c r="R350" i="6"/>
  <c r="Q350" i="6"/>
  <c r="P350" i="6"/>
  <c r="O350" i="6"/>
  <c r="N350" i="6"/>
  <c r="M350" i="6"/>
  <c r="L350" i="6"/>
  <c r="K350" i="6"/>
  <c r="J350" i="6"/>
  <c r="I350" i="6"/>
  <c r="H350" i="6"/>
  <c r="G350" i="6"/>
  <c r="F350" i="6"/>
  <c r="E350" i="6"/>
  <c r="D350" i="6"/>
  <c r="C350" i="6"/>
  <c r="B350" i="6"/>
  <c r="A350" i="6"/>
  <c r="X349" i="6"/>
  <c r="W349" i="6"/>
  <c r="V349" i="6"/>
  <c r="U349" i="6"/>
  <c r="T349" i="6"/>
  <c r="S349" i="6"/>
  <c r="R349" i="6"/>
  <c r="Q349" i="6"/>
  <c r="P349" i="6"/>
  <c r="O349" i="6"/>
  <c r="N349" i="6"/>
  <c r="M349" i="6"/>
  <c r="L349" i="6"/>
  <c r="K349" i="6"/>
  <c r="J349" i="6"/>
  <c r="I349" i="6"/>
  <c r="H349" i="6"/>
  <c r="G349" i="6"/>
  <c r="F349" i="6"/>
  <c r="E349" i="6"/>
  <c r="D349" i="6"/>
  <c r="C349" i="6"/>
  <c r="B349" i="6"/>
  <c r="A349" i="6"/>
  <c r="X348" i="6"/>
  <c r="W348" i="6"/>
  <c r="V348" i="6"/>
  <c r="U348" i="6"/>
  <c r="T348" i="6"/>
  <c r="S348" i="6"/>
  <c r="R348" i="6"/>
  <c r="Q348" i="6"/>
  <c r="P348" i="6"/>
  <c r="O348" i="6"/>
  <c r="N348" i="6"/>
  <c r="M348" i="6"/>
  <c r="L348" i="6"/>
  <c r="K348" i="6"/>
  <c r="J348" i="6"/>
  <c r="I348" i="6"/>
  <c r="H348" i="6"/>
  <c r="G348" i="6"/>
  <c r="F348" i="6"/>
  <c r="E348" i="6"/>
  <c r="D348" i="6"/>
  <c r="C348" i="6"/>
  <c r="B348" i="6"/>
  <c r="A348" i="6"/>
  <c r="X347" i="6"/>
  <c r="W347" i="6"/>
  <c r="V347" i="6"/>
  <c r="U347" i="6"/>
  <c r="T347" i="6"/>
  <c r="S347" i="6"/>
  <c r="R347" i="6"/>
  <c r="Q347" i="6"/>
  <c r="P347" i="6"/>
  <c r="O347" i="6"/>
  <c r="N347" i="6"/>
  <c r="M347" i="6"/>
  <c r="L347" i="6"/>
  <c r="K347" i="6"/>
  <c r="J347" i="6"/>
  <c r="I347" i="6"/>
  <c r="H347" i="6"/>
  <c r="G347" i="6"/>
  <c r="F347" i="6"/>
  <c r="E347" i="6"/>
  <c r="D347" i="6"/>
  <c r="C347" i="6"/>
  <c r="B347" i="6"/>
  <c r="A347" i="6"/>
  <c r="X346" i="6"/>
  <c r="W346" i="6"/>
  <c r="V346" i="6"/>
  <c r="U346" i="6"/>
  <c r="T346" i="6"/>
  <c r="S346" i="6"/>
  <c r="R346" i="6"/>
  <c r="Q346" i="6"/>
  <c r="P346" i="6"/>
  <c r="O346" i="6"/>
  <c r="N346" i="6"/>
  <c r="M346" i="6"/>
  <c r="L346" i="6"/>
  <c r="K346" i="6"/>
  <c r="J346" i="6"/>
  <c r="I346" i="6"/>
  <c r="H346" i="6"/>
  <c r="G346" i="6"/>
  <c r="F346" i="6"/>
  <c r="E346" i="6"/>
  <c r="D346" i="6"/>
  <c r="C346" i="6"/>
  <c r="B346" i="6"/>
  <c r="A346" i="6"/>
  <c r="X345" i="6"/>
  <c r="W345" i="6"/>
  <c r="V345" i="6"/>
  <c r="U345" i="6"/>
  <c r="T345" i="6"/>
  <c r="S345" i="6"/>
  <c r="R345" i="6"/>
  <c r="Q345" i="6"/>
  <c r="P345" i="6"/>
  <c r="O345" i="6"/>
  <c r="N345" i="6"/>
  <c r="M345" i="6"/>
  <c r="L345" i="6"/>
  <c r="K345" i="6"/>
  <c r="J345" i="6"/>
  <c r="I345" i="6"/>
  <c r="H345" i="6"/>
  <c r="G345" i="6"/>
  <c r="F345" i="6"/>
  <c r="E345" i="6"/>
  <c r="D345" i="6"/>
  <c r="C345" i="6"/>
  <c r="B345" i="6"/>
  <c r="A345" i="6"/>
  <c r="X344" i="6"/>
  <c r="W344" i="6"/>
  <c r="V344" i="6"/>
  <c r="U344" i="6"/>
  <c r="T344" i="6"/>
  <c r="S344" i="6"/>
  <c r="R344" i="6"/>
  <c r="Q344" i="6"/>
  <c r="P344" i="6"/>
  <c r="O344" i="6"/>
  <c r="N344" i="6"/>
  <c r="M344" i="6"/>
  <c r="L344" i="6"/>
  <c r="K344" i="6"/>
  <c r="J344" i="6"/>
  <c r="I344" i="6"/>
  <c r="H344" i="6"/>
  <c r="G344" i="6"/>
  <c r="F344" i="6"/>
  <c r="E344" i="6"/>
  <c r="D344" i="6"/>
  <c r="C344" i="6"/>
  <c r="B344" i="6"/>
  <c r="A344" i="6"/>
  <c r="X343" i="6"/>
  <c r="W343" i="6"/>
  <c r="V343" i="6"/>
  <c r="U343" i="6"/>
  <c r="T343" i="6"/>
  <c r="S343" i="6"/>
  <c r="R343" i="6"/>
  <c r="Q343" i="6"/>
  <c r="P343" i="6"/>
  <c r="O343" i="6"/>
  <c r="N343" i="6"/>
  <c r="M343" i="6"/>
  <c r="L343" i="6"/>
  <c r="K343" i="6"/>
  <c r="J343" i="6"/>
  <c r="I343" i="6"/>
  <c r="H343" i="6"/>
  <c r="G343" i="6"/>
  <c r="F343" i="6"/>
  <c r="E343" i="6"/>
  <c r="D343" i="6"/>
  <c r="C343" i="6"/>
  <c r="B343" i="6"/>
  <c r="A343" i="6"/>
  <c r="X342" i="6"/>
  <c r="W342" i="6"/>
  <c r="V342" i="6"/>
  <c r="U342" i="6"/>
  <c r="T342" i="6"/>
  <c r="S342" i="6"/>
  <c r="R342" i="6"/>
  <c r="Q342" i="6"/>
  <c r="P342" i="6"/>
  <c r="O342" i="6"/>
  <c r="N342" i="6"/>
  <c r="M342" i="6"/>
  <c r="L342" i="6"/>
  <c r="K342" i="6"/>
  <c r="J342" i="6"/>
  <c r="I342" i="6"/>
  <c r="H342" i="6"/>
  <c r="G342" i="6"/>
  <c r="F342" i="6"/>
  <c r="E342" i="6"/>
  <c r="D342" i="6"/>
  <c r="C342" i="6"/>
  <c r="B342" i="6"/>
  <c r="A342" i="6"/>
  <c r="X341" i="6"/>
  <c r="W341" i="6"/>
  <c r="V341" i="6"/>
  <c r="U341" i="6"/>
  <c r="T341" i="6"/>
  <c r="S341" i="6"/>
  <c r="R341" i="6"/>
  <c r="Q341" i="6"/>
  <c r="P341" i="6"/>
  <c r="O341" i="6"/>
  <c r="N341" i="6"/>
  <c r="M341" i="6"/>
  <c r="L341" i="6"/>
  <c r="K341" i="6"/>
  <c r="J341" i="6"/>
  <c r="I341" i="6"/>
  <c r="H341" i="6"/>
  <c r="G341" i="6"/>
  <c r="F341" i="6"/>
  <c r="E341" i="6"/>
  <c r="D341" i="6"/>
  <c r="C341" i="6"/>
  <c r="B341" i="6"/>
  <c r="A341" i="6"/>
  <c r="X340" i="6"/>
  <c r="W340" i="6"/>
  <c r="V340" i="6"/>
  <c r="U340" i="6"/>
  <c r="T340" i="6"/>
  <c r="S340" i="6"/>
  <c r="R340" i="6"/>
  <c r="Q340" i="6"/>
  <c r="P340" i="6"/>
  <c r="O340" i="6"/>
  <c r="N340" i="6"/>
  <c r="M340" i="6"/>
  <c r="L340" i="6"/>
  <c r="K340" i="6"/>
  <c r="J340" i="6"/>
  <c r="I340" i="6"/>
  <c r="H340" i="6"/>
  <c r="G340" i="6"/>
  <c r="F340" i="6"/>
  <c r="E340" i="6"/>
  <c r="D340" i="6"/>
  <c r="C340" i="6"/>
  <c r="B340" i="6"/>
  <c r="A340" i="6"/>
  <c r="X339" i="6"/>
  <c r="W339" i="6"/>
  <c r="V339" i="6"/>
  <c r="U339" i="6"/>
  <c r="T339" i="6"/>
  <c r="S339" i="6"/>
  <c r="R339" i="6"/>
  <c r="Q339" i="6"/>
  <c r="P339" i="6"/>
  <c r="O339" i="6"/>
  <c r="N339" i="6"/>
  <c r="M339" i="6"/>
  <c r="L339" i="6"/>
  <c r="K339" i="6"/>
  <c r="J339" i="6"/>
  <c r="I339" i="6"/>
  <c r="H339" i="6"/>
  <c r="G339" i="6"/>
  <c r="F339" i="6"/>
  <c r="E339" i="6"/>
  <c r="D339" i="6"/>
  <c r="C339" i="6"/>
  <c r="B339" i="6"/>
  <c r="A339" i="6"/>
  <c r="X338" i="6"/>
  <c r="W338" i="6"/>
  <c r="V338" i="6"/>
  <c r="U338" i="6"/>
  <c r="T338" i="6"/>
  <c r="S338" i="6"/>
  <c r="R338" i="6"/>
  <c r="Q338" i="6"/>
  <c r="P338" i="6"/>
  <c r="O338" i="6"/>
  <c r="N338" i="6"/>
  <c r="M338" i="6"/>
  <c r="L338" i="6"/>
  <c r="K338" i="6"/>
  <c r="J338" i="6"/>
  <c r="I338" i="6"/>
  <c r="H338" i="6"/>
  <c r="G338" i="6"/>
  <c r="F338" i="6"/>
  <c r="E338" i="6"/>
  <c r="D338" i="6"/>
  <c r="C338" i="6"/>
  <c r="B338" i="6"/>
  <c r="A338" i="6"/>
  <c r="X337" i="6"/>
  <c r="W337" i="6"/>
  <c r="V337" i="6"/>
  <c r="U337" i="6"/>
  <c r="T337" i="6"/>
  <c r="S337" i="6"/>
  <c r="R337" i="6"/>
  <c r="Q337" i="6"/>
  <c r="P337" i="6"/>
  <c r="O337" i="6"/>
  <c r="N337" i="6"/>
  <c r="M337" i="6"/>
  <c r="L337" i="6"/>
  <c r="K337" i="6"/>
  <c r="J337" i="6"/>
  <c r="I337" i="6"/>
  <c r="H337" i="6"/>
  <c r="G337" i="6"/>
  <c r="F337" i="6"/>
  <c r="E337" i="6"/>
  <c r="D337" i="6"/>
  <c r="C337" i="6"/>
  <c r="B337" i="6"/>
  <c r="A337" i="6"/>
  <c r="X336" i="6"/>
  <c r="W336" i="6"/>
  <c r="V336" i="6"/>
  <c r="U336" i="6"/>
  <c r="T336" i="6"/>
  <c r="S336" i="6"/>
  <c r="R336" i="6"/>
  <c r="Q336" i="6"/>
  <c r="P336" i="6"/>
  <c r="O336" i="6"/>
  <c r="N336" i="6"/>
  <c r="M336" i="6"/>
  <c r="L336" i="6"/>
  <c r="K336" i="6"/>
  <c r="J336" i="6"/>
  <c r="I336" i="6"/>
  <c r="H336" i="6"/>
  <c r="G336" i="6"/>
  <c r="F336" i="6"/>
  <c r="E336" i="6"/>
  <c r="D336" i="6"/>
  <c r="C336" i="6"/>
  <c r="B336" i="6"/>
  <c r="A336" i="6"/>
  <c r="X335" i="6"/>
  <c r="W335" i="6"/>
  <c r="V335" i="6"/>
  <c r="U335" i="6"/>
  <c r="T335" i="6"/>
  <c r="S335" i="6"/>
  <c r="R335" i="6"/>
  <c r="Q335" i="6"/>
  <c r="P335" i="6"/>
  <c r="O335" i="6"/>
  <c r="N335" i="6"/>
  <c r="M335" i="6"/>
  <c r="L335" i="6"/>
  <c r="K335" i="6"/>
  <c r="J335" i="6"/>
  <c r="I335" i="6"/>
  <c r="H335" i="6"/>
  <c r="G335" i="6"/>
  <c r="F335" i="6"/>
  <c r="E335" i="6"/>
  <c r="D335" i="6"/>
  <c r="C335" i="6"/>
  <c r="B335" i="6"/>
  <c r="A335" i="6"/>
  <c r="X334" i="6"/>
  <c r="W334" i="6"/>
  <c r="V334" i="6"/>
  <c r="U334" i="6"/>
  <c r="T334" i="6"/>
  <c r="S334" i="6"/>
  <c r="R334" i="6"/>
  <c r="Q334" i="6"/>
  <c r="P334" i="6"/>
  <c r="O334" i="6"/>
  <c r="N334" i="6"/>
  <c r="M334" i="6"/>
  <c r="L334" i="6"/>
  <c r="K334" i="6"/>
  <c r="J334" i="6"/>
  <c r="I334" i="6"/>
  <c r="H334" i="6"/>
  <c r="G334" i="6"/>
  <c r="F334" i="6"/>
  <c r="E334" i="6"/>
  <c r="D334" i="6"/>
  <c r="C334" i="6"/>
  <c r="B334" i="6"/>
  <c r="A334" i="6"/>
  <c r="X333" i="6"/>
  <c r="W333" i="6"/>
  <c r="V333" i="6"/>
  <c r="U333" i="6"/>
  <c r="T333" i="6"/>
  <c r="S333" i="6"/>
  <c r="R333" i="6"/>
  <c r="Q333" i="6"/>
  <c r="P333" i="6"/>
  <c r="O333" i="6"/>
  <c r="N333" i="6"/>
  <c r="M333" i="6"/>
  <c r="L333" i="6"/>
  <c r="K333" i="6"/>
  <c r="J333" i="6"/>
  <c r="I333" i="6"/>
  <c r="H333" i="6"/>
  <c r="G333" i="6"/>
  <c r="F333" i="6"/>
  <c r="E333" i="6"/>
  <c r="D333" i="6"/>
  <c r="C333" i="6"/>
  <c r="B333" i="6"/>
  <c r="A333" i="6"/>
  <c r="X332" i="6"/>
  <c r="W332" i="6"/>
  <c r="V332" i="6"/>
  <c r="U332" i="6"/>
  <c r="T332" i="6"/>
  <c r="S332" i="6"/>
  <c r="R332" i="6"/>
  <c r="Q332" i="6"/>
  <c r="P332" i="6"/>
  <c r="O332" i="6"/>
  <c r="N332" i="6"/>
  <c r="M332" i="6"/>
  <c r="L332" i="6"/>
  <c r="K332" i="6"/>
  <c r="J332" i="6"/>
  <c r="I332" i="6"/>
  <c r="H332" i="6"/>
  <c r="G332" i="6"/>
  <c r="F332" i="6"/>
  <c r="E332" i="6"/>
  <c r="D332" i="6"/>
  <c r="C332" i="6"/>
  <c r="B332" i="6"/>
  <c r="A332" i="6"/>
  <c r="X331" i="6"/>
  <c r="W331" i="6"/>
  <c r="V331" i="6"/>
  <c r="U331" i="6"/>
  <c r="T331" i="6"/>
  <c r="S331" i="6"/>
  <c r="R331" i="6"/>
  <c r="Q331" i="6"/>
  <c r="P331" i="6"/>
  <c r="O331" i="6"/>
  <c r="N331" i="6"/>
  <c r="M331" i="6"/>
  <c r="L331" i="6"/>
  <c r="K331" i="6"/>
  <c r="J331" i="6"/>
  <c r="I331" i="6"/>
  <c r="H331" i="6"/>
  <c r="G331" i="6"/>
  <c r="F331" i="6"/>
  <c r="E331" i="6"/>
  <c r="D331" i="6"/>
  <c r="C331" i="6"/>
  <c r="B331" i="6"/>
  <c r="A331" i="6"/>
  <c r="X330" i="6"/>
  <c r="W330" i="6"/>
  <c r="V330" i="6"/>
  <c r="U330" i="6"/>
  <c r="T330" i="6"/>
  <c r="S330" i="6"/>
  <c r="R330" i="6"/>
  <c r="Q330" i="6"/>
  <c r="P330" i="6"/>
  <c r="O330" i="6"/>
  <c r="N330" i="6"/>
  <c r="M330" i="6"/>
  <c r="L330" i="6"/>
  <c r="K330" i="6"/>
  <c r="J330" i="6"/>
  <c r="I330" i="6"/>
  <c r="H330" i="6"/>
  <c r="G330" i="6"/>
  <c r="F330" i="6"/>
  <c r="E330" i="6"/>
  <c r="D330" i="6"/>
  <c r="C330" i="6"/>
  <c r="B330" i="6"/>
  <c r="A330" i="6"/>
  <c r="X329" i="6"/>
  <c r="W329" i="6"/>
  <c r="V329" i="6"/>
  <c r="U329" i="6"/>
  <c r="T329" i="6"/>
  <c r="S329" i="6"/>
  <c r="R329" i="6"/>
  <c r="Q329" i="6"/>
  <c r="P329" i="6"/>
  <c r="O329" i="6"/>
  <c r="N329" i="6"/>
  <c r="M329" i="6"/>
  <c r="L329" i="6"/>
  <c r="K329" i="6"/>
  <c r="J329" i="6"/>
  <c r="I329" i="6"/>
  <c r="H329" i="6"/>
  <c r="G329" i="6"/>
  <c r="F329" i="6"/>
  <c r="E329" i="6"/>
  <c r="D329" i="6"/>
  <c r="C329" i="6"/>
  <c r="B329" i="6"/>
  <c r="A329" i="6"/>
  <c r="X328" i="6"/>
  <c r="W328" i="6"/>
  <c r="V328" i="6"/>
  <c r="U328" i="6"/>
  <c r="T328" i="6"/>
  <c r="S328" i="6"/>
  <c r="R328" i="6"/>
  <c r="Q328" i="6"/>
  <c r="P328" i="6"/>
  <c r="O328" i="6"/>
  <c r="N328" i="6"/>
  <c r="M328" i="6"/>
  <c r="L328" i="6"/>
  <c r="K328" i="6"/>
  <c r="J328" i="6"/>
  <c r="I328" i="6"/>
  <c r="H328" i="6"/>
  <c r="G328" i="6"/>
  <c r="F328" i="6"/>
  <c r="E328" i="6"/>
  <c r="D328" i="6"/>
  <c r="C328" i="6"/>
  <c r="B328" i="6"/>
  <c r="A328" i="6"/>
  <c r="X327" i="6"/>
  <c r="W327" i="6"/>
  <c r="V327" i="6"/>
  <c r="U327" i="6"/>
  <c r="T327" i="6"/>
  <c r="S327" i="6"/>
  <c r="R327" i="6"/>
  <c r="Q327" i="6"/>
  <c r="P327" i="6"/>
  <c r="O327" i="6"/>
  <c r="N327" i="6"/>
  <c r="M327" i="6"/>
  <c r="L327" i="6"/>
  <c r="K327" i="6"/>
  <c r="J327" i="6"/>
  <c r="I327" i="6"/>
  <c r="H327" i="6"/>
  <c r="G327" i="6"/>
  <c r="F327" i="6"/>
  <c r="E327" i="6"/>
  <c r="D327" i="6"/>
  <c r="C327" i="6"/>
  <c r="B327" i="6"/>
  <c r="A327" i="6"/>
  <c r="X326" i="6"/>
  <c r="W326" i="6"/>
  <c r="V326" i="6"/>
  <c r="U326" i="6"/>
  <c r="T326" i="6"/>
  <c r="S326" i="6"/>
  <c r="R326" i="6"/>
  <c r="Q326" i="6"/>
  <c r="P326" i="6"/>
  <c r="O326" i="6"/>
  <c r="N326" i="6"/>
  <c r="M326" i="6"/>
  <c r="L326" i="6"/>
  <c r="K326" i="6"/>
  <c r="J326" i="6"/>
  <c r="I326" i="6"/>
  <c r="H326" i="6"/>
  <c r="G326" i="6"/>
  <c r="F326" i="6"/>
  <c r="E326" i="6"/>
  <c r="D326" i="6"/>
  <c r="C326" i="6"/>
  <c r="B326" i="6"/>
  <c r="A326" i="6"/>
  <c r="X325" i="6"/>
  <c r="W325" i="6"/>
  <c r="V325" i="6"/>
  <c r="U325" i="6"/>
  <c r="T325" i="6"/>
  <c r="S325" i="6"/>
  <c r="R325" i="6"/>
  <c r="Q325" i="6"/>
  <c r="P325" i="6"/>
  <c r="O325" i="6"/>
  <c r="N325" i="6"/>
  <c r="M325" i="6"/>
  <c r="L325" i="6"/>
  <c r="K325" i="6"/>
  <c r="J325" i="6"/>
  <c r="I325" i="6"/>
  <c r="H325" i="6"/>
  <c r="G325" i="6"/>
  <c r="F325" i="6"/>
  <c r="E325" i="6"/>
  <c r="D325" i="6"/>
  <c r="C325" i="6"/>
  <c r="B325" i="6"/>
  <c r="A325" i="6"/>
  <c r="X324" i="6"/>
  <c r="W324" i="6"/>
  <c r="V324" i="6"/>
  <c r="U324" i="6"/>
  <c r="T324" i="6"/>
  <c r="S324" i="6"/>
  <c r="R324" i="6"/>
  <c r="Q324" i="6"/>
  <c r="P324" i="6"/>
  <c r="O324" i="6"/>
  <c r="N324" i="6"/>
  <c r="M324" i="6"/>
  <c r="L324" i="6"/>
  <c r="K324" i="6"/>
  <c r="J324" i="6"/>
  <c r="I324" i="6"/>
  <c r="H324" i="6"/>
  <c r="G324" i="6"/>
  <c r="F324" i="6"/>
  <c r="E324" i="6"/>
  <c r="D324" i="6"/>
  <c r="C324" i="6"/>
  <c r="B324" i="6"/>
  <c r="A324" i="6"/>
  <c r="X323" i="6"/>
  <c r="W323" i="6"/>
  <c r="V323" i="6"/>
  <c r="U323" i="6"/>
  <c r="T323" i="6"/>
  <c r="S323" i="6"/>
  <c r="R323" i="6"/>
  <c r="Q323" i="6"/>
  <c r="P323" i="6"/>
  <c r="O323" i="6"/>
  <c r="N323" i="6"/>
  <c r="M323" i="6"/>
  <c r="L323" i="6"/>
  <c r="K323" i="6"/>
  <c r="J323" i="6"/>
  <c r="I323" i="6"/>
  <c r="H323" i="6"/>
  <c r="G323" i="6"/>
  <c r="F323" i="6"/>
  <c r="E323" i="6"/>
  <c r="D323" i="6"/>
  <c r="C323" i="6"/>
  <c r="B323" i="6"/>
  <c r="A323" i="6"/>
  <c r="X322" i="6"/>
  <c r="W322" i="6"/>
  <c r="V322" i="6"/>
  <c r="U322" i="6"/>
  <c r="T322" i="6"/>
  <c r="S322" i="6"/>
  <c r="R322" i="6"/>
  <c r="Q322" i="6"/>
  <c r="P322" i="6"/>
  <c r="O322" i="6"/>
  <c r="N322" i="6"/>
  <c r="M322" i="6"/>
  <c r="L322" i="6"/>
  <c r="K322" i="6"/>
  <c r="J322" i="6"/>
  <c r="I322" i="6"/>
  <c r="H322" i="6"/>
  <c r="G322" i="6"/>
  <c r="F322" i="6"/>
  <c r="E322" i="6"/>
  <c r="D322" i="6"/>
  <c r="C322" i="6"/>
  <c r="B322" i="6"/>
  <c r="A322" i="6"/>
  <c r="X321" i="6"/>
  <c r="W321" i="6"/>
  <c r="V321" i="6"/>
  <c r="U321" i="6"/>
  <c r="T321" i="6"/>
  <c r="S321" i="6"/>
  <c r="R321" i="6"/>
  <c r="Q321" i="6"/>
  <c r="P321" i="6"/>
  <c r="O321" i="6"/>
  <c r="N321" i="6"/>
  <c r="M321" i="6"/>
  <c r="L321" i="6"/>
  <c r="K321" i="6"/>
  <c r="J321" i="6"/>
  <c r="I321" i="6"/>
  <c r="H321" i="6"/>
  <c r="G321" i="6"/>
  <c r="F321" i="6"/>
  <c r="E321" i="6"/>
  <c r="D321" i="6"/>
  <c r="C321" i="6"/>
  <c r="B321" i="6"/>
  <c r="A321" i="6"/>
  <c r="X320" i="6"/>
  <c r="W320" i="6"/>
  <c r="V320" i="6"/>
  <c r="U320" i="6"/>
  <c r="T320" i="6"/>
  <c r="S320" i="6"/>
  <c r="R320" i="6"/>
  <c r="Q320" i="6"/>
  <c r="P320" i="6"/>
  <c r="O320" i="6"/>
  <c r="N320" i="6"/>
  <c r="M320" i="6"/>
  <c r="L320" i="6"/>
  <c r="K320" i="6"/>
  <c r="J320" i="6"/>
  <c r="I320" i="6"/>
  <c r="H320" i="6"/>
  <c r="G320" i="6"/>
  <c r="F320" i="6"/>
  <c r="E320" i="6"/>
  <c r="D320" i="6"/>
  <c r="C320" i="6"/>
  <c r="B320" i="6"/>
  <c r="A320" i="6"/>
  <c r="X319" i="6"/>
  <c r="W319" i="6"/>
  <c r="V319" i="6"/>
  <c r="U319" i="6"/>
  <c r="T319" i="6"/>
  <c r="S319" i="6"/>
  <c r="R319" i="6"/>
  <c r="Q319" i="6"/>
  <c r="P319" i="6"/>
  <c r="O319" i="6"/>
  <c r="N319" i="6"/>
  <c r="M319" i="6"/>
  <c r="L319" i="6"/>
  <c r="K319" i="6"/>
  <c r="J319" i="6"/>
  <c r="I319" i="6"/>
  <c r="H319" i="6"/>
  <c r="G319" i="6"/>
  <c r="F319" i="6"/>
  <c r="E319" i="6"/>
  <c r="D319" i="6"/>
  <c r="C319" i="6"/>
  <c r="B319" i="6"/>
  <c r="A319" i="6"/>
  <c r="X318" i="6"/>
  <c r="W318" i="6"/>
  <c r="V318" i="6"/>
  <c r="U318" i="6"/>
  <c r="T318" i="6"/>
  <c r="S318" i="6"/>
  <c r="R318" i="6"/>
  <c r="Q318" i="6"/>
  <c r="P318" i="6"/>
  <c r="O318" i="6"/>
  <c r="N318" i="6"/>
  <c r="M318" i="6"/>
  <c r="L318" i="6"/>
  <c r="K318" i="6"/>
  <c r="J318" i="6"/>
  <c r="I318" i="6"/>
  <c r="H318" i="6"/>
  <c r="G318" i="6"/>
  <c r="F318" i="6"/>
  <c r="E318" i="6"/>
  <c r="D318" i="6"/>
  <c r="C318" i="6"/>
  <c r="B318" i="6"/>
  <c r="A318" i="6"/>
  <c r="X317" i="6"/>
  <c r="W317" i="6"/>
  <c r="V317" i="6"/>
  <c r="U317" i="6"/>
  <c r="T317" i="6"/>
  <c r="S317" i="6"/>
  <c r="R317" i="6"/>
  <c r="Q317" i="6"/>
  <c r="P317" i="6"/>
  <c r="O317" i="6"/>
  <c r="N317" i="6"/>
  <c r="M317" i="6"/>
  <c r="L317" i="6"/>
  <c r="K317" i="6"/>
  <c r="J317" i="6"/>
  <c r="I317" i="6"/>
  <c r="H317" i="6"/>
  <c r="G317" i="6"/>
  <c r="F317" i="6"/>
  <c r="E317" i="6"/>
  <c r="D317" i="6"/>
  <c r="C317" i="6"/>
  <c r="B317" i="6"/>
  <c r="A317" i="6"/>
  <c r="X316" i="6"/>
  <c r="W316" i="6"/>
  <c r="V316" i="6"/>
  <c r="U316" i="6"/>
  <c r="T316" i="6"/>
  <c r="S316" i="6"/>
  <c r="R316" i="6"/>
  <c r="Q316" i="6"/>
  <c r="P316" i="6"/>
  <c r="O316" i="6"/>
  <c r="N316" i="6"/>
  <c r="M316" i="6"/>
  <c r="L316" i="6"/>
  <c r="K316" i="6"/>
  <c r="J316" i="6"/>
  <c r="I316" i="6"/>
  <c r="H316" i="6"/>
  <c r="G316" i="6"/>
  <c r="F316" i="6"/>
  <c r="E316" i="6"/>
  <c r="D316" i="6"/>
  <c r="C316" i="6"/>
  <c r="B316" i="6"/>
  <c r="A316" i="6"/>
  <c r="X315" i="6"/>
  <c r="W315" i="6"/>
  <c r="V315" i="6"/>
  <c r="U315" i="6"/>
  <c r="T315" i="6"/>
  <c r="S315" i="6"/>
  <c r="R315" i="6"/>
  <c r="Q315" i="6"/>
  <c r="P315" i="6"/>
  <c r="O315" i="6"/>
  <c r="N315" i="6"/>
  <c r="M315" i="6"/>
  <c r="L315" i="6"/>
  <c r="K315" i="6"/>
  <c r="J315" i="6"/>
  <c r="I315" i="6"/>
  <c r="H315" i="6"/>
  <c r="G315" i="6"/>
  <c r="F315" i="6"/>
  <c r="E315" i="6"/>
  <c r="D315" i="6"/>
  <c r="C315" i="6"/>
  <c r="B315" i="6"/>
  <c r="A315" i="6"/>
  <c r="X314" i="6"/>
  <c r="W314" i="6"/>
  <c r="V314" i="6"/>
  <c r="U314" i="6"/>
  <c r="T314" i="6"/>
  <c r="S314" i="6"/>
  <c r="R314" i="6"/>
  <c r="Q314" i="6"/>
  <c r="P314" i="6"/>
  <c r="O314" i="6"/>
  <c r="N314" i="6"/>
  <c r="M314" i="6"/>
  <c r="L314" i="6"/>
  <c r="K314" i="6"/>
  <c r="J314" i="6"/>
  <c r="I314" i="6"/>
  <c r="H314" i="6"/>
  <c r="G314" i="6"/>
  <c r="F314" i="6"/>
  <c r="E314" i="6"/>
  <c r="D314" i="6"/>
  <c r="C314" i="6"/>
  <c r="B314" i="6"/>
  <c r="A314" i="6"/>
  <c r="X313" i="6"/>
  <c r="W313" i="6"/>
  <c r="V313" i="6"/>
  <c r="U313" i="6"/>
  <c r="T313" i="6"/>
  <c r="S313" i="6"/>
  <c r="R313" i="6"/>
  <c r="Q313" i="6"/>
  <c r="P313" i="6"/>
  <c r="O313" i="6"/>
  <c r="N313" i="6"/>
  <c r="M313" i="6"/>
  <c r="L313" i="6"/>
  <c r="K313" i="6"/>
  <c r="J313" i="6"/>
  <c r="I313" i="6"/>
  <c r="H313" i="6"/>
  <c r="G313" i="6"/>
  <c r="F313" i="6"/>
  <c r="E313" i="6"/>
  <c r="D313" i="6"/>
  <c r="C313" i="6"/>
  <c r="B313" i="6"/>
  <c r="A313" i="6"/>
  <c r="X312" i="6"/>
  <c r="W312" i="6"/>
  <c r="V312" i="6"/>
  <c r="U312" i="6"/>
  <c r="T312" i="6"/>
  <c r="S312" i="6"/>
  <c r="R312" i="6"/>
  <c r="Q312" i="6"/>
  <c r="P312" i="6"/>
  <c r="O312" i="6"/>
  <c r="N312" i="6"/>
  <c r="M312" i="6"/>
  <c r="L312" i="6"/>
  <c r="K312" i="6"/>
  <c r="J312" i="6"/>
  <c r="I312" i="6"/>
  <c r="H312" i="6"/>
  <c r="G312" i="6"/>
  <c r="F312" i="6"/>
  <c r="E312" i="6"/>
  <c r="D312" i="6"/>
  <c r="C312" i="6"/>
  <c r="B312" i="6"/>
  <c r="A312" i="6"/>
  <c r="X311" i="6"/>
  <c r="W311" i="6"/>
  <c r="V311" i="6"/>
  <c r="U311" i="6"/>
  <c r="T311" i="6"/>
  <c r="S311" i="6"/>
  <c r="R311" i="6"/>
  <c r="Q311" i="6"/>
  <c r="P311" i="6"/>
  <c r="O311" i="6"/>
  <c r="N311" i="6"/>
  <c r="M311" i="6"/>
  <c r="L311" i="6"/>
  <c r="K311" i="6"/>
  <c r="J311" i="6"/>
  <c r="I311" i="6"/>
  <c r="H311" i="6"/>
  <c r="G311" i="6"/>
  <c r="F311" i="6"/>
  <c r="E311" i="6"/>
  <c r="D311" i="6"/>
  <c r="C311" i="6"/>
  <c r="B311" i="6"/>
  <c r="A311" i="6"/>
  <c r="X310" i="6"/>
  <c r="W310" i="6"/>
  <c r="V310" i="6"/>
  <c r="U310" i="6"/>
  <c r="T310" i="6"/>
  <c r="S310" i="6"/>
  <c r="R310" i="6"/>
  <c r="Q310" i="6"/>
  <c r="P310" i="6"/>
  <c r="O310" i="6"/>
  <c r="N310" i="6"/>
  <c r="M310" i="6"/>
  <c r="L310" i="6"/>
  <c r="K310" i="6"/>
  <c r="J310" i="6"/>
  <c r="I310" i="6"/>
  <c r="H310" i="6"/>
  <c r="G310" i="6"/>
  <c r="F310" i="6"/>
  <c r="E310" i="6"/>
  <c r="D310" i="6"/>
  <c r="C310" i="6"/>
  <c r="B310" i="6"/>
  <c r="A310" i="6"/>
  <c r="X309" i="6"/>
  <c r="W309" i="6"/>
  <c r="V309" i="6"/>
  <c r="U309" i="6"/>
  <c r="T309" i="6"/>
  <c r="S309" i="6"/>
  <c r="R309" i="6"/>
  <c r="Q309" i="6"/>
  <c r="P309" i="6"/>
  <c r="O309" i="6"/>
  <c r="N309" i="6"/>
  <c r="M309" i="6"/>
  <c r="L309" i="6"/>
  <c r="K309" i="6"/>
  <c r="J309" i="6"/>
  <c r="I309" i="6"/>
  <c r="H309" i="6"/>
  <c r="G309" i="6"/>
  <c r="F309" i="6"/>
  <c r="E309" i="6"/>
  <c r="D309" i="6"/>
  <c r="C309" i="6"/>
  <c r="B309" i="6"/>
  <c r="A309" i="6"/>
  <c r="X308" i="6"/>
  <c r="W308" i="6"/>
  <c r="V308" i="6"/>
  <c r="U308" i="6"/>
  <c r="T308" i="6"/>
  <c r="S308" i="6"/>
  <c r="R308" i="6"/>
  <c r="Q308" i="6"/>
  <c r="P308" i="6"/>
  <c r="O308" i="6"/>
  <c r="N308" i="6"/>
  <c r="M308" i="6"/>
  <c r="L308" i="6"/>
  <c r="K308" i="6"/>
  <c r="J308" i="6"/>
  <c r="I308" i="6"/>
  <c r="H308" i="6"/>
  <c r="G308" i="6"/>
  <c r="F308" i="6"/>
  <c r="E308" i="6"/>
  <c r="D308" i="6"/>
  <c r="C308" i="6"/>
  <c r="B308" i="6"/>
  <c r="A308" i="6"/>
  <c r="X307" i="6"/>
  <c r="W307" i="6"/>
  <c r="V307" i="6"/>
  <c r="U307" i="6"/>
  <c r="T307" i="6"/>
  <c r="S307" i="6"/>
  <c r="R307" i="6"/>
  <c r="Q307" i="6"/>
  <c r="P307" i="6"/>
  <c r="O307" i="6"/>
  <c r="N307" i="6"/>
  <c r="M307" i="6"/>
  <c r="L307" i="6"/>
  <c r="K307" i="6"/>
  <c r="J307" i="6"/>
  <c r="I307" i="6"/>
  <c r="H307" i="6"/>
  <c r="G307" i="6"/>
  <c r="F307" i="6"/>
  <c r="E307" i="6"/>
  <c r="D307" i="6"/>
  <c r="C307" i="6"/>
  <c r="B307" i="6"/>
  <c r="A307" i="6"/>
  <c r="X306" i="6"/>
  <c r="W306" i="6"/>
  <c r="V306" i="6"/>
  <c r="U306" i="6"/>
  <c r="T306" i="6"/>
  <c r="S306" i="6"/>
  <c r="R306" i="6"/>
  <c r="Q306" i="6"/>
  <c r="P306" i="6"/>
  <c r="O306" i="6"/>
  <c r="N306" i="6"/>
  <c r="M306" i="6"/>
  <c r="L306" i="6"/>
  <c r="K306" i="6"/>
  <c r="J306" i="6"/>
  <c r="I306" i="6"/>
  <c r="H306" i="6"/>
  <c r="G306" i="6"/>
  <c r="F306" i="6"/>
  <c r="E306" i="6"/>
  <c r="D306" i="6"/>
  <c r="C306" i="6"/>
  <c r="B306" i="6"/>
  <c r="A306" i="6"/>
  <c r="X305" i="6"/>
  <c r="W305" i="6"/>
  <c r="V305" i="6"/>
  <c r="U305" i="6"/>
  <c r="T305" i="6"/>
  <c r="S305" i="6"/>
  <c r="R305" i="6"/>
  <c r="Q305" i="6"/>
  <c r="P305" i="6"/>
  <c r="O305" i="6"/>
  <c r="N305" i="6"/>
  <c r="M305" i="6"/>
  <c r="L305" i="6"/>
  <c r="K305" i="6"/>
  <c r="J305" i="6"/>
  <c r="I305" i="6"/>
  <c r="H305" i="6"/>
  <c r="G305" i="6"/>
  <c r="F305" i="6"/>
  <c r="E305" i="6"/>
  <c r="D305" i="6"/>
  <c r="C305" i="6"/>
  <c r="B305" i="6"/>
  <c r="A305" i="6"/>
  <c r="X304" i="6"/>
  <c r="W304" i="6"/>
  <c r="V304" i="6"/>
  <c r="U304" i="6"/>
  <c r="T304" i="6"/>
  <c r="S304" i="6"/>
  <c r="R304" i="6"/>
  <c r="Q304" i="6"/>
  <c r="P304" i="6"/>
  <c r="O304" i="6"/>
  <c r="N304" i="6"/>
  <c r="M304" i="6"/>
  <c r="L304" i="6"/>
  <c r="K304" i="6"/>
  <c r="J304" i="6"/>
  <c r="I304" i="6"/>
  <c r="H304" i="6"/>
  <c r="G304" i="6"/>
  <c r="F304" i="6"/>
  <c r="E304" i="6"/>
  <c r="D304" i="6"/>
  <c r="C304" i="6"/>
  <c r="B304" i="6"/>
  <c r="A304" i="6"/>
  <c r="X303" i="6"/>
  <c r="W303" i="6"/>
  <c r="V303" i="6"/>
  <c r="U303" i="6"/>
  <c r="T303" i="6"/>
  <c r="S303" i="6"/>
  <c r="R303" i="6"/>
  <c r="Q303" i="6"/>
  <c r="P303" i="6"/>
  <c r="O303" i="6"/>
  <c r="N303" i="6"/>
  <c r="M303" i="6"/>
  <c r="L303" i="6"/>
  <c r="K303" i="6"/>
  <c r="J303" i="6"/>
  <c r="I303" i="6"/>
  <c r="H303" i="6"/>
  <c r="G303" i="6"/>
  <c r="F303" i="6"/>
  <c r="E303" i="6"/>
  <c r="D303" i="6"/>
  <c r="C303" i="6"/>
  <c r="B303" i="6"/>
  <c r="A303" i="6"/>
  <c r="X302" i="6"/>
  <c r="W302" i="6"/>
  <c r="V302" i="6"/>
  <c r="U302" i="6"/>
  <c r="T302" i="6"/>
  <c r="S302" i="6"/>
  <c r="R302" i="6"/>
  <c r="Q302" i="6"/>
  <c r="P302" i="6"/>
  <c r="O302" i="6"/>
  <c r="N302" i="6"/>
  <c r="M302" i="6"/>
  <c r="L302" i="6"/>
  <c r="K302" i="6"/>
  <c r="J302" i="6"/>
  <c r="I302" i="6"/>
  <c r="H302" i="6"/>
  <c r="G302" i="6"/>
  <c r="F302" i="6"/>
  <c r="E302" i="6"/>
  <c r="D302" i="6"/>
  <c r="C302" i="6"/>
  <c r="B302" i="6"/>
  <c r="A302" i="6"/>
  <c r="X301" i="6"/>
  <c r="W301" i="6"/>
  <c r="V301" i="6"/>
  <c r="U301" i="6"/>
  <c r="T301" i="6"/>
  <c r="S301" i="6"/>
  <c r="R301" i="6"/>
  <c r="Q301" i="6"/>
  <c r="P301" i="6"/>
  <c r="O301" i="6"/>
  <c r="N301" i="6"/>
  <c r="M301" i="6"/>
  <c r="L301" i="6"/>
  <c r="K301" i="6"/>
  <c r="J301" i="6"/>
  <c r="I301" i="6"/>
  <c r="H301" i="6"/>
  <c r="G301" i="6"/>
  <c r="F301" i="6"/>
  <c r="E301" i="6"/>
  <c r="D301" i="6"/>
  <c r="C301" i="6"/>
  <c r="B301" i="6"/>
  <c r="A301" i="6"/>
  <c r="X300" i="6"/>
  <c r="W300" i="6"/>
  <c r="V300" i="6"/>
  <c r="U300" i="6"/>
  <c r="T300" i="6"/>
  <c r="S300" i="6"/>
  <c r="R300" i="6"/>
  <c r="Q300" i="6"/>
  <c r="P300" i="6"/>
  <c r="O300" i="6"/>
  <c r="N300" i="6"/>
  <c r="M300" i="6"/>
  <c r="L300" i="6"/>
  <c r="K300" i="6"/>
  <c r="J300" i="6"/>
  <c r="I300" i="6"/>
  <c r="H300" i="6"/>
  <c r="G300" i="6"/>
  <c r="F300" i="6"/>
  <c r="E300" i="6"/>
  <c r="D300" i="6"/>
  <c r="C300" i="6"/>
  <c r="B300" i="6"/>
  <c r="A300" i="6"/>
  <c r="X299" i="6"/>
  <c r="W299" i="6"/>
  <c r="V299" i="6"/>
  <c r="U299" i="6"/>
  <c r="T299" i="6"/>
  <c r="S299" i="6"/>
  <c r="R299" i="6"/>
  <c r="Q299" i="6"/>
  <c r="P299" i="6"/>
  <c r="O299" i="6"/>
  <c r="N299" i="6"/>
  <c r="M299" i="6"/>
  <c r="L299" i="6"/>
  <c r="K299" i="6"/>
  <c r="J299" i="6"/>
  <c r="I299" i="6"/>
  <c r="H299" i="6"/>
  <c r="G299" i="6"/>
  <c r="F299" i="6"/>
  <c r="E299" i="6"/>
  <c r="D299" i="6"/>
  <c r="C299" i="6"/>
  <c r="B299" i="6"/>
  <c r="A299" i="6"/>
  <c r="X298" i="6"/>
  <c r="W298" i="6"/>
  <c r="V298" i="6"/>
  <c r="U298" i="6"/>
  <c r="T298" i="6"/>
  <c r="S298" i="6"/>
  <c r="R298" i="6"/>
  <c r="Q298" i="6"/>
  <c r="P298" i="6"/>
  <c r="O298" i="6"/>
  <c r="N298" i="6"/>
  <c r="M298" i="6"/>
  <c r="L298" i="6"/>
  <c r="K298" i="6"/>
  <c r="J298" i="6"/>
  <c r="I298" i="6"/>
  <c r="H298" i="6"/>
  <c r="G298" i="6"/>
  <c r="F298" i="6"/>
  <c r="E298" i="6"/>
  <c r="D298" i="6"/>
  <c r="C298" i="6"/>
  <c r="B298" i="6"/>
  <c r="A298" i="6"/>
  <c r="X297" i="6"/>
  <c r="W297" i="6"/>
  <c r="V297" i="6"/>
  <c r="U297" i="6"/>
  <c r="T297" i="6"/>
  <c r="S297" i="6"/>
  <c r="R297" i="6"/>
  <c r="Q297" i="6"/>
  <c r="P297" i="6"/>
  <c r="O297" i="6"/>
  <c r="N297" i="6"/>
  <c r="M297" i="6"/>
  <c r="L297" i="6"/>
  <c r="K297" i="6"/>
  <c r="J297" i="6"/>
  <c r="I297" i="6"/>
  <c r="H297" i="6"/>
  <c r="G297" i="6"/>
  <c r="F297" i="6"/>
  <c r="E297" i="6"/>
  <c r="D297" i="6"/>
  <c r="C297" i="6"/>
  <c r="B297" i="6"/>
  <c r="A297" i="6"/>
  <c r="X296" i="6"/>
  <c r="W296" i="6"/>
  <c r="V296" i="6"/>
  <c r="U296" i="6"/>
  <c r="T296" i="6"/>
  <c r="S296" i="6"/>
  <c r="R296" i="6"/>
  <c r="Q296" i="6"/>
  <c r="P296" i="6"/>
  <c r="O296" i="6"/>
  <c r="N296" i="6"/>
  <c r="M296" i="6"/>
  <c r="L296" i="6"/>
  <c r="K296" i="6"/>
  <c r="J296" i="6"/>
  <c r="I296" i="6"/>
  <c r="H296" i="6"/>
  <c r="G296" i="6"/>
  <c r="F296" i="6"/>
  <c r="E296" i="6"/>
  <c r="D296" i="6"/>
  <c r="C296" i="6"/>
  <c r="B296" i="6"/>
  <c r="A296" i="6"/>
  <c r="X295" i="6"/>
  <c r="W295" i="6"/>
  <c r="V295" i="6"/>
  <c r="U295" i="6"/>
  <c r="T295" i="6"/>
  <c r="S295" i="6"/>
  <c r="R295" i="6"/>
  <c r="Q295" i="6"/>
  <c r="P295" i="6"/>
  <c r="O295" i="6"/>
  <c r="N295" i="6"/>
  <c r="M295" i="6"/>
  <c r="L295" i="6"/>
  <c r="K295" i="6"/>
  <c r="J295" i="6"/>
  <c r="I295" i="6"/>
  <c r="H295" i="6"/>
  <c r="G295" i="6"/>
  <c r="F295" i="6"/>
  <c r="E295" i="6"/>
  <c r="D295" i="6"/>
  <c r="C295" i="6"/>
  <c r="B295" i="6"/>
  <c r="A295" i="6"/>
  <c r="X294" i="6"/>
  <c r="W294" i="6"/>
  <c r="V294" i="6"/>
  <c r="U294" i="6"/>
  <c r="T294" i="6"/>
  <c r="S294" i="6"/>
  <c r="R294" i="6"/>
  <c r="Q294" i="6"/>
  <c r="P294" i="6"/>
  <c r="O294" i="6"/>
  <c r="N294" i="6"/>
  <c r="M294" i="6"/>
  <c r="L294" i="6"/>
  <c r="K294" i="6"/>
  <c r="J294" i="6"/>
  <c r="I294" i="6"/>
  <c r="H294" i="6"/>
  <c r="G294" i="6"/>
  <c r="F294" i="6"/>
  <c r="E294" i="6"/>
  <c r="D294" i="6"/>
  <c r="C294" i="6"/>
  <c r="B294" i="6"/>
  <c r="A294" i="6"/>
  <c r="X293" i="6"/>
  <c r="W293" i="6"/>
  <c r="V293" i="6"/>
  <c r="U293" i="6"/>
  <c r="T293" i="6"/>
  <c r="S293" i="6"/>
  <c r="R293" i="6"/>
  <c r="Q293" i="6"/>
  <c r="P293" i="6"/>
  <c r="O293" i="6"/>
  <c r="N293" i="6"/>
  <c r="M293" i="6"/>
  <c r="L293" i="6"/>
  <c r="K293" i="6"/>
  <c r="J293" i="6"/>
  <c r="I293" i="6"/>
  <c r="H293" i="6"/>
  <c r="G293" i="6"/>
  <c r="F293" i="6"/>
  <c r="E293" i="6"/>
  <c r="D293" i="6"/>
  <c r="C293" i="6"/>
  <c r="B293" i="6"/>
  <c r="A293" i="6"/>
  <c r="X292" i="6"/>
  <c r="W292" i="6"/>
  <c r="V292" i="6"/>
  <c r="U292" i="6"/>
  <c r="T292" i="6"/>
  <c r="S292" i="6"/>
  <c r="R292" i="6"/>
  <c r="Q292" i="6"/>
  <c r="P292" i="6"/>
  <c r="O292" i="6"/>
  <c r="N292" i="6"/>
  <c r="M292" i="6"/>
  <c r="L292" i="6"/>
  <c r="K292" i="6"/>
  <c r="J292" i="6"/>
  <c r="I292" i="6"/>
  <c r="H292" i="6"/>
  <c r="G292" i="6"/>
  <c r="F292" i="6"/>
  <c r="E292" i="6"/>
  <c r="D292" i="6"/>
  <c r="C292" i="6"/>
  <c r="B292" i="6"/>
  <c r="A292" i="6"/>
  <c r="X291" i="6"/>
  <c r="W291" i="6"/>
  <c r="V291" i="6"/>
  <c r="U291" i="6"/>
  <c r="T291" i="6"/>
  <c r="S291" i="6"/>
  <c r="R291" i="6"/>
  <c r="Q291" i="6"/>
  <c r="P291" i="6"/>
  <c r="O291" i="6"/>
  <c r="N291" i="6"/>
  <c r="M291" i="6"/>
  <c r="L291" i="6"/>
  <c r="K291" i="6"/>
  <c r="J291" i="6"/>
  <c r="I291" i="6"/>
  <c r="H291" i="6"/>
  <c r="G291" i="6"/>
  <c r="F291" i="6"/>
  <c r="E291" i="6"/>
  <c r="D291" i="6"/>
  <c r="C291" i="6"/>
  <c r="B291" i="6"/>
  <c r="A291" i="6"/>
  <c r="X290" i="6"/>
  <c r="W290" i="6"/>
  <c r="V290" i="6"/>
  <c r="U290" i="6"/>
  <c r="T290" i="6"/>
  <c r="S290" i="6"/>
  <c r="R290" i="6"/>
  <c r="Q290" i="6"/>
  <c r="P290" i="6"/>
  <c r="O290" i="6"/>
  <c r="N290" i="6"/>
  <c r="M290" i="6"/>
  <c r="L290" i="6"/>
  <c r="K290" i="6"/>
  <c r="J290" i="6"/>
  <c r="I290" i="6"/>
  <c r="H290" i="6"/>
  <c r="G290" i="6"/>
  <c r="F290" i="6"/>
  <c r="E290" i="6"/>
  <c r="D290" i="6"/>
  <c r="C290" i="6"/>
  <c r="B290" i="6"/>
  <c r="A290" i="6"/>
  <c r="X289" i="6"/>
  <c r="W289" i="6"/>
  <c r="V289" i="6"/>
  <c r="U289" i="6"/>
  <c r="T289" i="6"/>
  <c r="S289" i="6"/>
  <c r="R289" i="6"/>
  <c r="Q289" i="6"/>
  <c r="P289" i="6"/>
  <c r="O289" i="6"/>
  <c r="N289" i="6"/>
  <c r="M289" i="6"/>
  <c r="L289" i="6"/>
  <c r="K289" i="6"/>
  <c r="J289" i="6"/>
  <c r="I289" i="6"/>
  <c r="H289" i="6"/>
  <c r="G289" i="6"/>
  <c r="F289" i="6"/>
  <c r="E289" i="6"/>
  <c r="D289" i="6"/>
  <c r="C289" i="6"/>
  <c r="B289" i="6"/>
  <c r="A289" i="6"/>
  <c r="X288" i="6"/>
  <c r="W288" i="6"/>
  <c r="V288" i="6"/>
  <c r="U288" i="6"/>
  <c r="T288" i="6"/>
  <c r="S288" i="6"/>
  <c r="R288" i="6"/>
  <c r="Q288" i="6"/>
  <c r="P288" i="6"/>
  <c r="O288" i="6"/>
  <c r="N288" i="6"/>
  <c r="M288" i="6"/>
  <c r="L288" i="6"/>
  <c r="K288" i="6"/>
  <c r="J288" i="6"/>
  <c r="I288" i="6"/>
  <c r="H288" i="6"/>
  <c r="G288" i="6"/>
  <c r="F288" i="6"/>
  <c r="E288" i="6"/>
  <c r="D288" i="6"/>
  <c r="C288" i="6"/>
  <c r="B288" i="6"/>
  <c r="A288" i="6"/>
  <c r="X287" i="6"/>
  <c r="W287" i="6"/>
  <c r="V287" i="6"/>
  <c r="U287" i="6"/>
  <c r="T287" i="6"/>
  <c r="S287" i="6"/>
  <c r="R287" i="6"/>
  <c r="Q287" i="6"/>
  <c r="P287" i="6"/>
  <c r="O287" i="6"/>
  <c r="N287" i="6"/>
  <c r="M287" i="6"/>
  <c r="L287" i="6"/>
  <c r="K287" i="6"/>
  <c r="J287" i="6"/>
  <c r="I287" i="6"/>
  <c r="H287" i="6"/>
  <c r="G287" i="6"/>
  <c r="F287" i="6"/>
  <c r="E287" i="6"/>
  <c r="D287" i="6"/>
  <c r="C287" i="6"/>
  <c r="B287" i="6"/>
  <c r="A287" i="6"/>
  <c r="X286" i="6"/>
  <c r="W286" i="6"/>
  <c r="V286" i="6"/>
  <c r="U286" i="6"/>
  <c r="T286" i="6"/>
  <c r="S286" i="6"/>
  <c r="R286" i="6"/>
  <c r="Q286" i="6"/>
  <c r="P286" i="6"/>
  <c r="O286" i="6"/>
  <c r="N286" i="6"/>
  <c r="M286" i="6"/>
  <c r="L286" i="6"/>
  <c r="K286" i="6"/>
  <c r="J286" i="6"/>
  <c r="I286" i="6"/>
  <c r="H286" i="6"/>
  <c r="G286" i="6"/>
  <c r="F286" i="6"/>
  <c r="E286" i="6"/>
  <c r="D286" i="6"/>
  <c r="C286" i="6"/>
  <c r="B286" i="6"/>
  <c r="A286" i="6"/>
  <c r="X285" i="6"/>
  <c r="W285" i="6"/>
  <c r="V285" i="6"/>
  <c r="U285" i="6"/>
  <c r="T285" i="6"/>
  <c r="S285" i="6"/>
  <c r="R285" i="6"/>
  <c r="Q285" i="6"/>
  <c r="P285" i="6"/>
  <c r="O285" i="6"/>
  <c r="N285" i="6"/>
  <c r="M285" i="6"/>
  <c r="L285" i="6"/>
  <c r="K285" i="6"/>
  <c r="J285" i="6"/>
  <c r="I285" i="6"/>
  <c r="H285" i="6"/>
  <c r="G285" i="6"/>
  <c r="F285" i="6"/>
  <c r="E285" i="6"/>
  <c r="D285" i="6"/>
  <c r="C285" i="6"/>
  <c r="B285" i="6"/>
  <c r="A285" i="6"/>
  <c r="X284" i="6"/>
  <c r="W284" i="6"/>
  <c r="V284" i="6"/>
  <c r="U284" i="6"/>
  <c r="T284" i="6"/>
  <c r="S284" i="6"/>
  <c r="R284" i="6"/>
  <c r="Q284" i="6"/>
  <c r="P284" i="6"/>
  <c r="O284" i="6"/>
  <c r="N284" i="6"/>
  <c r="M284" i="6"/>
  <c r="L284" i="6"/>
  <c r="K284" i="6"/>
  <c r="J284" i="6"/>
  <c r="I284" i="6"/>
  <c r="H284" i="6"/>
  <c r="G284" i="6"/>
  <c r="F284" i="6"/>
  <c r="E284" i="6"/>
  <c r="D284" i="6"/>
  <c r="C284" i="6"/>
  <c r="B284" i="6"/>
  <c r="A284" i="6"/>
  <c r="X283" i="6"/>
  <c r="W283" i="6"/>
  <c r="V283" i="6"/>
  <c r="U283" i="6"/>
  <c r="T283" i="6"/>
  <c r="S283" i="6"/>
  <c r="R283" i="6"/>
  <c r="Q283" i="6"/>
  <c r="P283" i="6"/>
  <c r="O283" i="6"/>
  <c r="N283" i="6"/>
  <c r="M283" i="6"/>
  <c r="L283" i="6"/>
  <c r="K283" i="6"/>
  <c r="J283" i="6"/>
  <c r="I283" i="6"/>
  <c r="H283" i="6"/>
  <c r="G283" i="6"/>
  <c r="F283" i="6"/>
  <c r="E283" i="6"/>
  <c r="D283" i="6"/>
  <c r="C283" i="6"/>
  <c r="B283" i="6"/>
  <c r="A283" i="6"/>
  <c r="X282" i="6"/>
  <c r="W282" i="6"/>
  <c r="V282" i="6"/>
  <c r="U282" i="6"/>
  <c r="T282" i="6"/>
  <c r="S282" i="6"/>
  <c r="R282" i="6"/>
  <c r="Q282" i="6"/>
  <c r="P282" i="6"/>
  <c r="O282" i="6"/>
  <c r="N282" i="6"/>
  <c r="M282" i="6"/>
  <c r="L282" i="6"/>
  <c r="K282" i="6"/>
  <c r="J282" i="6"/>
  <c r="I282" i="6"/>
  <c r="H282" i="6"/>
  <c r="G282" i="6"/>
  <c r="F282" i="6"/>
  <c r="E282" i="6"/>
  <c r="D282" i="6"/>
  <c r="C282" i="6"/>
  <c r="B282" i="6"/>
  <c r="A282" i="6"/>
  <c r="X281" i="6"/>
  <c r="W281" i="6"/>
  <c r="V281" i="6"/>
  <c r="U281" i="6"/>
  <c r="T281" i="6"/>
  <c r="S281" i="6"/>
  <c r="R281" i="6"/>
  <c r="Q281" i="6"/>
  <c r="P281" i="6"/>
  <c r="O281" i="6"/>
  <c r="N281" i="6"/>
  <c r="M281" i="6"/>
  <c r="L281" i="6"/>
  <c r="K281" i="6"/>
  <c r="J281" i="6"/>
  <c r="I281" i="6"/>
  <c r="H281" i="6"/>
  <c r="G281" i="6"/>
  <c r="F281" i="6"/>
  <c r="E281" i="6"/>
  <c r="D281" i="6"/>
  <c r="C281" i="6"/>
  <c r="B281" i="6"/>
  <c r="A281" i="6"/>
  <c r="X280" i="6"/>
  <c r="W280" i="6"/>
  <c r="V280" i="6"/>
  <c r="U280" i="6"/>
  <c r="T280" i="6"/>
  <c r="S280" i="6"/>
  <c r="R280" i="6"/>
  <c r="Q280" i="6"/>
  <c r="P280" i="6"/>
  <c r="O280" i="6"/>
  <c r="N280" i="6"/>
  <c r="M280" i="6"/>
  <c r="L280" i="6"/>
  <c r="K280" i="6"/>
  <c r="J280" i="6"/>
  <c r="I280" i="6"/>
  <c r="H280" i="6"/>
  <c r="G280" i="6"/>
  <c r="F280" i="6"/>
  <c r="E280" i="6"/>
  <c r="D280" i="6"/>
  <c r="C280" i="6"/>
  <c r="B280" i="6"/>
  <c r="A280" i="6"/>
  <c r="X279" i="6"/>
  <c r="W279" i="6"/>
  <c r="V279" i="6"/>
  <c r="U279" i="6"/>
  <c r="T279" i="6"/>
  <c r="S279" i="6"/>
  <c r="R279" i="6"/>
  <c r="Q279" i="6"/>
  <c r="P279" i="6"/>
  <c r="O279" i="6"/>
  <c r="N279" i="6"/>
  <c r="M279" i="6"/>
  <c r="L279" i="6"/>
  <c r="K279" i="6"/>
  <c r="J279" i="6"/>
  <c r="I279" i="6"/>
  <c r="H279" i="6"/>
  <c r="G279" i="6"/>
  <c r="F279" i="6"/>
  <c r="E279" i="6"/>
  <c r="D279" i="6"/>
  <c r="C279" i="6"/>
  <c r="B279" i="6"/>
  <c r="A279" i="6"/>
  <c r="X278" i="6"/>
  <c r="W278" i="6"/>
  <c r="V278" i="6"/>
  <c r="U278" i="6"/>
  <c r="T278" i="6"/>
  <c r="S278" i="6"/>
  <c r="R278" i="6"/>
  <c r="Q278" i="6"/>
  <c r="P278" i="6"/>
  <c r="O278" i="6"/>
  <c r="N278" i="6"/>
  <c r="M278" i="6"/>
  <c r="L278" i="6"/>
  <c r="K278" i="6"/>
  <c r="J278" i="6"/>
  <c r="I278" i="6"/>
  <c r="H278" i="6"/>
  <c r="G278" i="6"/>
  <c r="F278" i="6"/>
  <c r="E278" i="6"/>
  <c r="D278" i="6"/>
  <c r="C278" i="6"/>
  <c r="B278" i="6"/>
  <c r="A278" i="6"/>
  <c r="X277" i="6"/>
  <c r="W277" i="6"/>
  <c r="V277" i="6"/>
  <c r="U277" i="6"/>
  <c r="T277" i="6"/>
  <c r="S277" i="6"/>
  <c r="R277" i="6"/>
  <c r="Q277" i="6"/>
  <c r="P277" i="6"/>
  <c r="O277" i="6"/>
  <c r="N277" i="6"/>
  <c r="M277" i="6"/>
  <c r="L277" i="6"/>
  <c r="K277" i="6"/>
  <c r="J277" i="6"/>
  <c r="I277" i="6"/>
  <c r="H277" i="6"/>
  <c r="G277" i="6"/>
  <c r="F277" i="6"/>
  <c r="E277" i="6"/>
  <c r="D277" i="6"/>
  <c r="C277" i="6"/>
  <c r="B277" i="6"/>
  <c r="A277" i="6"/>
  <c r="X276" i="6"/>
  <c r="W276" i="6"/>
  <c r="V276" i="6"/>
  <c r="U276" i="6"/>
  <c r="T276" i="6"/>
  <c r="S276" i="6"/>
  <c r="R276" i="6"/>
  <c r="Q276" i="6"/>
  <c r="P276" i="6"/>
  <c r="O276" i="6"/>
  <c r="N276" i="6"/>
  <c r="M276" i="6"/>
  <c r="L276" i="6"/>
  <c r="K276" i="6"/>
  <c r="J276" i="6"/>
  <c r="I276" i="6"/>
  <c r="H276" i="6"/>
  <c r="G276" i="6"/>
  <c r="F276" i="6"/>
  <c r="E276" i="6"/>
  <c r="D276" i="6"/>
  <c r="C276" i="6"/>
  <c r="B276" i="6"/>
  <c r="A276" i="6"/>
  <c r="X275" i="6"/>
  <c r="W275" i="6"/>
  <c r="V275" i="6"/>
  <c r="U275" i="6"/>
  <c r="T275" i="6"/>
  <c r="S275" i="6"/>
  <c r="R275" i="6"/>
  <c r="Q275" i="6"/>
  <c r="P275" i="6"/>
  <c r="O275" i="6"/>
  <c r="N275" i="6"/>
  <c r="M275" i="6"/>
  <c r="L275" i="6"/>
  <c r="K275" i="6"/>
  <c r="J275" i="6"/>
  <c r="I275" i="6"/>
  <c r="H275" i="6"/>
  <c r="G275" i="6"/>
  <c r="F275" i="6"/>
  <c r="E275" i="6"/>
  <c r="D275" i="6"/>
  <c r="C275" i="6"/>
  <c r="B275" i="6"/>
  <c r="A275" i="6"/>
  <c r="X274" i="6"/>
  <c r="W274" i="6"/>
  <c r="V274" i="6"/>
  <c r="U274" i="6"/>
  <c r="T274" i="6"/>
  <c r="S274" i="6"/>
  <c r="R274" i="6"/>
  <c r="Q274" i="6"/>
  <c r="P274" i="6"/>
  <c r="O274" i="6"/>
  <c r="N274" i="6"/>
  <c r="M274" i="6"/>
  <c r="L274" i="6"/>
  <c r="K274" i="6"/>
  <c r="J274" i="6"/>
  <c r="I274" i="6"/>
  <c r="H274" i="6"/>
  <c r="G274" i="6"/>
  <c r="F274" i="6"/>
  <c r="E274" i="6"/>
  <c r="D274" i="6"/>
  <c r="C274" i="6"/>
  <c r="B274" i="6"/>
  <c r="A274" i="6"/>
  <c r="X273" i="6"/>
  <c r="W273" i="6"/>
  <c r="V273" i="6"/>
  <c r="U273" i="6"/>
  <c r="T273" i="6"/>
  <c r="S273" i="6"/>
  <c r="R273" i="6"/>
  <c r="Q273" i="6"/>
  <c r="P273" i="6"/>
  <c r="O273" i="6"/>
  <c r="N273" i="6"/>
  <c r="M273" i="6"/>
  <c r="L273" i="6"/>
  <c r="K273" i="6"/>
  <c r="J273" i="6"/>
  <c r="I273" i="6"/>
  <c r="H273" i="6"/>
  <c r="G273" i="6"/>
  <c r="F273" i="6"/>
  <c r="E273" i="6"/>
  <c r="D273" i="6"/>
  <c r="C273" i="6"/>
  <c r="B273" i="6"/>
  <c r="A273" i="6"/>
  <c r="X272" i="6"/>
  <c r="W272" i="6"/>
  <c r="V272" i="6"/>
  <c r="U272" i="6"/>
  <c r="T272" i="6"/>
  <c r="S272" i="6"/>
  <c r="R272" i="6"/>
  <c r="Q272" i="6"/>
  <c r="P272" i="6"/>
  <c r="O272" i="6"/>
  <c r="N272" i="6"/>
  <c r="M272" i="6"/>
  <c r="L272" i="6"/>
  <c r="K272" i="6"/>
  <c r="J272" i="6"/>
  <c r="I272" i="6"/>
  <c r="H272" i="6"/>
  <c r="G272" i="6"/>
  <c r="F272" i="6"/>
  <c r="E272" i="6"/>
  <c r="D272" i="6"/>
  <c r="C272" i="6"/>
  <c r="B272" i="6"/>
  <c r="A272" i="6"/>
  <c r="X271" i="6"/>
  <c r="W271" i="6"/>
  <c r="V271" i="6"/>
  <c r="U271" i="6"/>
  <c r="T271" i="6"/>
  <c r="S271" i="6"/>
  <c r="R271" i="6"/>
  <c r="Q271" i="6"/>
  <c r="P271" i="6"/>
  <c r="O271" i="6"/>
  <c r="N271" i="6"/>
  <c r="M271" i="6"/>
  <c r="L271" i="6"/>
  <c r="K271" i="6"/>
  <c r="J271" i="6"/>
  <c r="I271" i="6"/>
  <c r="H271" i="6"/>
  <c r="G271" i="6"/>
  <c r="F271" i="6"/>
  <c r="E271" i="6"/>
  <c r="D271" i="6"/>
  <c r="C271" i="6"/>
  <c r="B271" i="6"/>
  <c r="A271" i="6"/>
  <c r="X270" i="6"/>
  <c r="W270" i="6"/>
  <c r="V270" i="6"/>
  <c r="U270" i="6"/>
  <c r="T270" i="6"/>
  <c r="S270" i="6"/>
  <c r="R270" i="6"/>
  <c r="Q270" i="6"/>
  <c r="P270" i="6"/>
  <c r="O270" i="6"/>
  <c r="N270" i="6"/>
  <c r="M270" i="6"/>
  <c r="L270" i="6"/>
  <c r="K270" i="6"/>
  <c r="J270" i="6"/>
  <c r="I270" i="6"/>
  <c r="H270" i="6"/>
  <c r="G270" i="6"/>
  <c r="F270" i="6"/>
  <c r="E270" i="6"/>
  <c r="D270" i="6"/>
  <c r="C270" i="6"/>
  <c r="B270" i="6"/>
  <c r="A270" i="6"/>
  <c r="X269" i="6"/>
  <c r="W269" i="6"/>
  <c r="V269" i="6"/>
  <c r="U269" i="6"/>
  <c r="T269" i="6"/>
  <c r="S269" i="6"/>
  <c r="R269" i="6"/>
  <c r="Q269" i="6"/>
  <c r="P269" i="6"/>
  <c r="O269" i="6"/>
  <c r="N269" i="6"/>
  <c r="M269" i="6"/>
  <c r="L269" i="6"/>
  <c r="K269" i="6"/>
  <c r="J269" i="6"/>
  <c r="I269" i="6"/>
  <c r="H269" i="6"/>
  <c r="G269" i="6"/>
  <c r="F269" i="6"/>
  <c r="E269" i="6"/>
  <c r="D269" i="6"/>
  <c r="C269" i="6"/>
  <c r="B269" i="6"/>
  <c r="A269" i="6"/>
  <c r="X268" i="6"/>
  <c r="W268" i="6"/>
  <c r="V268" i="6"/>
  <c r="U268" i="6"/>
  <c r="T268" i="6"/>
  <c r="S268" i="6"/>
  <c r="R268" i="6"/>
  <c r="Q268" i="6"/>
  <c r="P268" i="6"/>
  <c r="O268" i="6"/>
  <c r="N268" i="6"/>
  <c r="M268" i="6"/>
  <c r="L268" i="6"/>
  <c r="K268" i="6"/>
  <c r="J268" i="6"/>
  <c r="I268" i="6"/>
  <c r="H268" i="6"/>
  <c r="G268" i="6"/>
  <c r="F268" i="6"/>
  <c r="E268" i="6"/>
  <c r="D268" i="6"/>
  <c r="C268" i="6"/>
  <c r="B268" i="6"/>
  <c r="A268" i="6"/>
  <c r="X267" i="6"/>
  <c r="W267" i="6"/>
  <c r="V267" i="6"/>
  <c r="U267" i="6"/>
  <c r="T267" i="6"/>
  <c r="S267" i="6"/>
  <c r="R267" i="6"/>
  <c r="Q267" i="6"/>
  <c r="P267" i="6"/>
  <c r="O267" i="6"/>
  <c r="N267" i="6"/>
  <c r="M267" i="6"/>
  <c r="L267" i="6"/>
  <c r="K267" i="6"/>
  <c r="J267" i="6"/>
  <c r="I267" i="6"/>
  <c r="H267" i="6"/>
  <c r="G267" i="6"/>
  <c r="F267" i="6"/>
  <c r="E267" i="6"/>
  <c r="D267" i="6"/>
  <c r="C267" i="6"/>
  <c r="B267" i="6"/>
  <c r="A267" i="6"/>
  <c r="X266" i="6"/>
  <c r="W266" i="6"/>
  <c r="V266" i="6"/>
  <c r="U266" i="6"/>
  <c r="T266" i="6"/>
  <c r="S266" i="6"/>
  <c r="R266" i="6"/>
  <c r="Q266" i="6"/>
  <c r="P266" i="6"/>
  <c r="O266" i="6"/>
  <c r="N266" i="6"/>
  <c r="M266" i="6"/>
  <c r="L266" i="6"/>
  <c r="K266" i="6"/>
  <c r="J266" i="6"/>
  <c r="I266" i="6"/>
  <c r="H266" i="6"/>
  <c r="G266" i="6"/>
  <c r="F266" i="6"/>
  <c r="E266" i="6"/>
  <c r="D266" i="6"/>
  <c r="C266" i="6"/>
  <c r="B266" i="6"/>
  <c r="A266" i="6"/>
  <c r="X265" i="6"/>
  <c r="W265" i="6"/>
  <c r="V265" i="6"/>
  <c r="U265" i="6"/>
  <c r="T265" i="6"/>
  <c r="S265" i="6"/>
  <c r="R265" i="6"/>
  <c r="Q265" i="6"/>
  <c r="P265" i="6"/>
  <c r="O265" i="6"/>
  <c r="N265" i="6"/>
  <c r="M265" i="6"/>
  <c r="L265" i="6"/>
  <c r="K265" i="6"/>
  <c r="J265" i="6"/>
  <c r="I265" i="6"/>
  <c r="H265" i="6"/>
  <c r="G265" i="6"/>
  <c r="F265" i="6"/>
  <c r="E265" i="6"/>
  <c r="D265" i="6"/>
  <c r="C265" i="6"/>
  <c r="B265" i="6"/>
  <c r="A265" i="6"/>
  <c r="X264" i="6"/>
  <c r="W264" i="6"/>
  <c r="V264" i="6"/>
  <c r="U264" i="6"/>
  <c r="T264" i="6"/>
  <c r="S264" i="6"/>
  <c r="R264" i="6"/>
  <c r="Q264" i="6"/>
  <c r="P264" i="6"/>
  <c r="O264" i="6"/>
  <c r="N264" i="6"/>
  <c r="M264" i="6"/>
  <c r="L264" i="6"/>
  <c r="K264" i="6"/>
  <c r="J264" i="6"/>
  <c r="I264" i="6"/>
  <c r="H264" i="6"/>
  <c r="G264" i="6"/>
  <c r="F264" i="6"/>
  <c r="E264" i="6"/>
  <c r="D264" i="6"/>
  <c r="C264" i="6"/>
  <c r="B264" i="6"/>
  <c r="A264" i="6"/>
  <c r="X263" i="6"/>
  <c r="W263" i="6"/>
  <c r="V263" i="6"/>
  <c r="U263" i="6"/>
  <c r="T263" i="6"/>
  <c r="S263" i="6"/>
  <c r="R263" i="6"/>
  <c r="Q263" i="6"/>
  <c r="P263" i="6"/>
  <c r="O263" i="6"/>
  <c r="N263" i="6"/>
  <c r="M263" i="6"/>
  <c r="L263" i="6"/>
  <c r="K263" i="6"/>
  <c r="J263" i="6"/>
  <c r="I263" i="6"/>
  <c r="H263" i="6"/>
  <c r="G263" i="6"/>
  <c r="F263" i="6"/>
  <c r="E263" i="6"/>
  <c r="D263" i="6"/>
  <c r="C263" i="6"/>
  <c r="B263" i="6"/>
  <c r="A263" i="6"/>
  <c r="X262" i="6"/>
  <c r="W262" i="6"/>
  <c r="V262" i="6"/>
  <c r="U262" i="6"/>
  <c r="T262" i="6"/>
  <c r="S262" i="6"/>
  <c r="R262" i="6"/>
  <c r="Q262" i="6"/>
  <c r="P262" i="6"/>
  <c r="O262" i="6"/>
  <c r="N262" i="6"/>
  <c r="M262" i="6"/>
  <c r="L262" i="6"/>
  <c r="K262" i="6"/>
  <c r="J262" i="6"/>
  <c r="I262" i="6"/>
  <c r="H262" i="6"/>
  <c r="G262" i="6"/>
  <c r="F262" i="6"/>
  <c r="E262" i="6"/>
  <c r="D262" i="6"/>
  <c r="C262" i="6"/>
  <c r="B262" i="6"/>
  <c r="A262" i="6"/>
  <c r="X261" i="6"/>
  <c r="W261" i="6"/>
  <c r="V261" i="6"/>
  <c r="U261" i="6"/>
  <c r="T261" i="6"/>
  <c r="S261" i="6"/>
  <c r="R261" i="6"/>
  <c r="Q261" i="6"/>
  <c r="P261" i="6"/>
  <c r="O261" i="6"/>
  <c r="N261" i="6"/>
  <c r="M261" i="6"/>
  <c r="L261" i="6"/>
  <c r="K261" i="6"/>
  <c r="J261" i="6"/>
  <c r="I261" i="6"/>
  <c r="H261" i="6"/>
  <c r="G261" i="6"/>
  <c r="F261" i="6"/>
  <c r="E261" i="6"/>
  <c r="D261" i="6"/>
  <c r="C261" i="6"/>
  <c r="B261" i="6"/>
  <c r="A261" i="6"/>
  <c r="X260" i="6"/>
  <c r="W260" i="6"/>
  <c r="V260" i="6"/>
  <c r="U260" i="6"/>
  <c r="T260" i="6"/>
  <c r="S260" i="6"/>
  <c r="R260" i="6"/>
  <c r="Q260" i="6"/>
  <c r="P260" i="6"/>
  <c r="O260" i="6"/>
  <c r="N260" i="6"/>
  <c r="M260" i="6"/>
  <c r="L260" i="6"/>
  <c r="K260" i="6"/>
  <c r="J260" i="6"/>
  <c r="I260" i="6"/>
  <c r="H260" i="6"/>
  <c r="G260" i="6"/>
  <c r="F260" i="6"/>
  <c r="E260" i="6"/>
  <c r="D260" i="6"/>
  <c r="C260" i="6"/>
  <c r="B260" i="6"/>
  <c r="A260" i="6"/>
  <c r="X259" i="6"/>
  <c r="W259" i="6"/>
  <c r="V259" i="6"/>
  <c r="U259" i="6"/>
  <c r="T259" i="6"/>
  <c r="S259" i="6"/>
  <c r="R259" i="6"/>
  <c r="Q259" i="6"/>
  <c r="P259" i="6"/>
  <c r="O259" i="6"/>
  <c r="N259" i="6"/>
  <c r="M259" i="6"/>
  <c r="L259" i="6"/>
  <c r="K259" i="6"/>
  <c r="J259" i="6"/>
  <c r="I259" i="6"/>
  <c r="H259" i="6"/>
  <c r="G259" i="6"/>
  <c r="F259" i="6"/>
  <c r="E259" i="6"/>
  <c r="D259" i="6"/>
  <c r="C259" i="6"/>
  <c r="B259" i="6"/>
  <c r="A259" i="6"/>
  <c r="X258" i="6"/>
  <c r="W258" i="6"/>
  <c r="V258" i="6"/>
  <c r="U258" i="6"/>
  <c r="T258" i="6"/>
  <c r="S258" i="6"/>
  <c r="R258" i="6"/>
  <c r="Q258" i="6"/>
  <c r="P258" i="6"/>
  <c r="O258" i="6"/>
  <c r="N258" i="6"/>
  <c r="M258" i="6"/>
  <c r="L258" i="6"/>
  <c r="K258" i="6"/>
  <c r="J258" i="6"/>
  <c r="I258" i="6"/>
  <c r="H258" i="6"/>
  <c r="G258" i="6"/>
  <c r="F258" i="6"/>
  <c r="E258" i="6"/>
  <c r="D258" i="6"/>
  <c r="C258" i="6"/>
  <c r="B258" i="6"/>
  <c r="A258" i="6"/>
  <c r="X257" i="6"/>
  <c r="W257" i="6"/>
  <c r="V257" i="6"/>
  <c r="U257" i="6"/>
  <c r="T257" i="6"/>
  <c r="S257" i="6"/>
  <c r="R257" i="6"/>
  <c r="Q257" i="6"/>
  <c r="P257" i="6"/>
  <c r="O257" i="6"/>
  <c r="N257" i="6"/>
  <c r="M257" i="6"/>
  <c r="L257" i="6"/>
  <c r="K257" i="6"/>
  <c r="J257" i="6"/>
  <c r="I257" i="6"/>
  <c r="H257" i="6"/>
  <c r="G257" i="6"/>
  <c r="F257" i="6"/>
  <c r="E257" i="6"/>
  <c r="D257" i="6"/>
  <c r="C257" i="6"/>
  <c r="B257" i="6"/>
  <c r="A257" i="6"/>
  <c r="X256" i="6"/>
  <c r="W256" i="6"/>
  <c r="V256" i="6"/>
  <c r="U256" i="6"/>
  <c r="T256" i="6"/>
  <c r="S256" i="6"/>
  <c r="R256" i="6"/>
  <c r="Q256" i="6"/>
  <c r="P256" i="6"/>
  <c r="O256" i="6"/>
  <c r="N256" i="6"/>
  <c r="M256" i="6"/>
  <c r="L256" i="6"/>
  <c r="K256" i="6"/>
  <c r="J256" i="6"/>
  <c r="I256" i="6"/>
  <c r="H256" i="6"/>
  <c r="G256" i="6"/>
  <c r="F256" i="6"/>
  <c r="E256" i="6"/>
  <c r="D256" i="6"/>
  <c r="C256" i="6"/>
  <c r="B256" i="6"/>
  <c r="A256" i="6"/>
  <c r="X255" i="6"/>
  <c r="W255" i="6"/>
  <c r="V255" i="6"/>
  <c r="U255" i="6"/>
  <c r="T255" i="6"/>
  <c r="S255" i="6"/>
  <c r="R255" i="6"/>
  <c r="Q255" i="6"/>
  <c r="P255" i="6"/>
  <c r="O255" i="6"/>
  <c r="N255" i="6"/>
  <c r="M255" i="6"/>
  <c r="L255" i="6"/>
  <c r="K255" i="6"/>
  <c r="J255" i="6"/>
  <c r="I255" i="6"/>
  <c r="H255" i="6"/>
  <c r="G255" i="6"/>
  <c r="F255" i="6"/>
  <c r="E255" i="6"/>
  <c r="D255" i="6"/>
  <c r="C255" i="6"/>
  <c r="B255" i="6"/>
  <c r="A255" i="6"/>
  <c r="X254" i="6"/>
  <c r="W254" i="6"/>
  <c r="V254" i="6"/>
  <c r="U254" i="6"/>
  <c r="T254" i="6"/>
  <c r="S254" i="6"/>
  <c r="R254" i="6"/>
  <c r="Q254" i="6"/>
  <c r="P254" i="6"/>
  <c r="O254" i="6"/>
  <c r="N254" i="6"/>
  <c r="M254" i="6"/>
  <c r="L254" i="6"/>
  <c r="K254" i="6"/>
  <c r="J254" i="6"/>
  <c r="I254" i="6"/>
  <c r="H254" i="6"/>
  <c r="G254" i="6"/>
  <c r="F254" i="6"/>
  <c r="E254" i="6"/>
  <c r="D254" i="6"/>
  <c r="C254" i="6"/>
  <c r="B254" i="6"/>
  <c r="A254" i="6"/>
  <c r="X253" i="6"/>
  <c r="W253" i="6"/>
  <c r="V253" i="6"/>
  <c r="U253" i="6"/>
  <c r="T253" i="6"/>
  <c r="S253" i="6"/>
  <c r="R253" i="6"/>
  <c r="Q253" i="6"/>
  <c r="P253" i="6"/>
  <c r="O253" i="6"/>
  <c r="N253" i="6"/>
  <c r="M253" i="6"/>
  <c r="L253" i="6"/>
  <c r="K253" i="6"/>
  <c r="J253" i="6"/>
  <c r="I253" i="6"/>
  <c r="H253" i="6"/>
  <c r="G253" i="6"/>
  <c r="F253" i="6"/>
  <c r="E253" i="6"/>
  <c r="D253" i="6"/>
  <c r="C253" i="6"/>
  <c r="B253" i="6"/>
  <c r="A253" i="6"/>
  <c r="X252" i="6"/>
  <c r="W252" i="6"/>
  <c r="V252" i="6"/>
  <c r="U252" i="6"/>
  <c r="T252" i="6"/>
  <c r="S252" i="6"/>
  <c r="R252" i="6"/>
  <c r="Q252" i="6"/>
  <c r="P252" i="6"/>
  <c r="O252" i="6"/>
  <c r="N252" i="6"/>
  <c r="M252" i="6"/>
  <c r="L252" i="6"/>
  <c r="K252" i="6"/>
  <c r="J252" i="6"/>
  <c r="I252" i="6"/>
  <c r="H252" i="6"/>
  <c r="G252" i="6"/>
  <c r="F252" i="6"/>
  <c r="E252" i="6"/>
  <c r="D252" i="6"/>
  <c r="C252" i="6"/>
  <c r="B252" i="6"/>
  <c r="A252" i="6"/>
  <c r="X251" i="6"/>
  <c r="W251" i="6"/>
  <c r="V251" i="6"/>
  <c r="U251" i="6"/>
  <c r="T251" i="6"/>
  <c r="S251" i="6"/>
  <c r="R251" i="6"/>
  <c r="Q251" i="6"/>
  <c r="P251" i="6"/>
  <c r="O251" i="6"/>
  <c r="N251" i="6"/>
  <c r="M251" i="6"/>
  <c r="L251" i="6"/>
  <c r="K251" i="6"/>
  <c r="J251" i="6"/>
  <c r="I251" i="6"/>
  <c r="H251" i="6"/>
  <c r="G251" i="6"/>
  <c r="F251" i="6"/>
  <c r="E251" i="6"/>
  <c r="D251" i="6"/>
  <c r="C251" i="6"/>
  <c r="B251" i="6"/>
  <c r="A251" i="6"/>
  <c r="X250" i="6"/>
  <c r="W250" i="6"/>
  <c r="V250" i="6"/>
  <c r="U250" i="6"/>
  <c r="T250" i="6"/>
  <c r="S250" i="6"/>
  <c r="R250" i="6"/>
  <c r="Q250" i="6"/>
  <c r="P250" i="6"/>
  <c r="O250" i="6"/>
  <c r="N250" i="6"/>
  <c r="M250" i="6"/>
  <c r="L250" i="6"/>
  <c r="K250" i="6"/>
  <c r="J250" i="6"/>
  <c r="I250" i="6"/>
  <c r="H250" i="6"/>
  <c r="G250" i="6"/>
  <c r="F250" i="6"/>
  <c r="E250" i="6"/>
  <c r="D250" i="6"/>
  <c r="C250" i="6"/>
  <c r="B250" i="6"/>
  <c r="A250" i="6"/>
  <c r="X249" i="6"/>
  <c r="W249" i="6"/>
  <c r="V249" i="6"/>
  <c r="U249" i="6"/>
  <c r="T249" i="6"/>
  <c r="S249" i="6"/>
  <c r="R249" i="6"/>
  <c r="Q249" i="6"/>
  <c r="P249" i="6"/>
  <c r="O249" i="6"/>
  <c r="N249" i="6"/>
  <c r="M249" i="6"/>
  <c r="L249" i="6"/>
  <c r="K249" i="6"/>
  <c r="J249" i="6"/>
  <c r="I249" i="6"/>
  <c r="H249" i="6"/>
  <c r="G249" i="6"/>
  <c r="F249" i="6"/>
  <c r="E249" i="6"/>
  <c r="D249" i="6"/>
  <c r="C249" i="6"/>
  <c r="B249" i="6"/>
  <c r="A249" i="6"/>
  <c r="X248" i="6"/>
  <c r="W248" i="6"/>
  <c r="V248" i="6"/>
  <c r="U248" i="6"/>
  <c r="T248" i="6"/>
  <c r="S248" i="6"/>
  <c r="R248" i="6"/>
  <c r="Q248" i="6"/>
  <c r="P248" i="6"/>
  <c r="O248" i="6"/>
  <c r="N248" i="6"/>
  <c r="M248" i="6"/>
  <c r="L248" i="6"/>
  <c r="K248" i="6"/>
  <c r="J248" i="6"/>
  <c r="I248" i="6"/>
  <c r="H248" i="6"/>
  <c r="G248" i="6"/>
  <c r="F248" i="6"/>
  <c r="E248" i="6"/>
  <c r="D248" i="6"/>
  <c r="C248" i="6"/>
  <c r="B248" i="6"/>
  <c r="A248" i="6"/>
  <c r="X247" i="6"/>
  <c r="W247" i="6"/>
  <c r="V247" i="6"/>
  <c r="U247" i="6"/>
  <c r="T247" i="6"/>
  <c r="S247" i="6"/>
  <c r="R247" i="6"/>
  <c r="Q247" i="6"/>
  <c r="P247" i="6"/>
  <c r="O247" i="6"/>
  <c r="N247" i="6"/>
  <c r="M247" i="6"/>
  <c r="L247" i="6"/>
  <c r="K247" i="6"/>
  <c r="J247" i="6"/>
  <c r="I247" i="6"/>
  <c r="H247" i="6"/>
  <c r="G247" i="6"/>
  <c r="F247" i="6"/>
  <c r="E247" i="6"/>
  <c r="D247" i="6"/>
  <c r="C247" i="6"/>
  <c r="B247" i="6"/>
  <c r="A247" i="6"/>
  <c r="X246" i="6"/>
  <c r="W246" i="6"/>
  <c r="V246" i="6"/>
  <c r="U246" i="6"/>
  <c r="T246" i="6"/>
  <c r="S246" i="6"/>
  <c r="R246" i="6"/>
  <c r="Q246" i="6"/>
  <c r="P246" i="6"/>
  <c r="O246" i="6"/>
  <c r="N246" i="6"/>
  <c r="M246" i="6"/>
  <c r="L246" i="6"/>
  <c r="K246" i="6"/>
  <c r="J246" i="6"/>
  <c r="I246" i="6"/>
  <c r="H246" i="6"/>
  <c r="G246" i="6"/>
  <c r="F246" i="6"/>
  <c r="E246" i="6"/>
  <c r="D246" i="6"/>
  <c r="C246" i="6"/>
  <c r="B246" i="6"/>
  <c r="A246" i="6"/>
  <c r="X245" i="6"/>
  <c r="W245" i="6"/>
  <c r="V245" i="6"/>
  <c r="U245" i="6"/>
  <c r="T245" i="6"/>
  <c r="S245" i="6"/>
  <c r="R245" i="6"/>
  <c r="Q245" i="6"/>
  <c r="P245" i="6"/>
  <c r="O245" i="6"/>
  <c r="N245" i="6"/>
  <c r="M245" i="6"/>
  <c r="L245" i="6"/>
  <c r="K245" i="6"/>
  <c r="J245" i="6"/>
  <c r="I245" i="6"/>
  <c r="H245" i="6"/>
  <c r="G245" i="6"/>
  <c r="F245" i="6"/>
  <c r="E245" i="6"/>
  <c r="D245" i="6"/>
  <c r="C245" i="6"/>
  <c r="B245" i="6"/>
  <c r="A245" i="6"/>
  <c r="X244" i="6"/>
  <c r="W244" i="6"/>
  <c r="V244" i="6"/>
  <c r="U244" i="6"/>
  <c r="T244" i="6"/>
  <c r="S244" i="6"/>
  <c r="R244" i="6"/>
  <c r="Q244" i="6"/>
  <c r="P244" i="6"/>
  <c r="O244" i="6"/>
  <c r="N244" i="6"/>
  <c r="M244" i="6"/>
  <c r="L244" i="6"/>
  <c r="K244" i="6"/>
  <c r="J244" i="6"/>
  <c r="I244" i="6"/>
  <c r="H244" i="6"/>
  <c r="G244" i="6"/>
  <c r="F244" i="6"/>
  <c r="E244" i="6"/>
  <c r="D244" i="6"/>
  <c r="C244" i="6"/>
  <c r="B244" i="6"/>
  <c r="A244" i="6"/>
  <c r="X243" i="6"/>
  <c r="W243" i="6"/>
  <c r="V243" i="6"/>
  <c r="U243" i="6"/>
  <c r="T243" i="6"/>
  <c r="S243" i="6"/>
  <c r="R243" i="6"/>
  <c r="Q243" i="6"/>
  <c r="P243" i="6"/>
  <c r="O243" i="6"/>
  <c r="N243" i="6"/>
  <c r="M243" i="6"/>
  <c r="L243" i="6"/>
  <c r="K243" i="6"/>
  <c r="J243" i="6"/>
  <c r="I243" i="6"/>
  <c r="H243" i="6"/>
  <c r="G243" i="6"/>
  <c r="F243" i="6"/>
  <c r="E243" i="6"/>
  <c r="D243" i="6"/>
  <c r="C243" i="6"/>
  <c r="B243" i="6"/>
  <c r="A243" i="6"/>
  <c r="X242" i="6"/>
  <c r="W242" i="6"/>
  <c r="V242" i="6"/>
  <c r="U242" i="6"/>
  <c r="T242" i="6"/>
  <c r="S242" i="6"/>
  <c r="R242" i="6"/>
  <c r="Q242" i="6"/>
  <c r="P242" i="6"/>
  <c r="O242" i="6"/>
  <c r="N242" i="6"/>
  <c r="M242" i="6"/>
  <c r="L242" i="6"/>
  <c r="K242" i="6"/>
  <c r="J242" i="6"/>
  <c r="I242" i="6"/>
  <c r="H242" i="6"/>
  <c r="G242" i="6"/>
  <c r="F242" i="6"/>
  <c r="E242" i="6"/>
  <c r="D242" i="6"/>
  <c r="C242" i="6"/>
  <c r="B242" i="6"/>
  <c r="A242" i="6"/>
  <c r="X241" i="6"/>
  <c r="W241" i="6"/>
  <c r="V241" i="6"/>
  <c r="U241" i="6"/>
  <c r="T241" i="6"/>
  <c r="S241" i="6"/>
  <c r="R241" i="6"/>
  <c r="Q241" i="6"/>
  <c r="P241" i="6"/>
  <c r="O241" i="6"/>
  <c r="N241" i="6"/>
  <c r="M241" i="6"/>
  <c r="L241" i="6"/>
  <c r="K241" i="6"/>
  <c r="J241" i="6"/>
  <c r="I241" i="6"/>
  <c r="H241" i="6"/>
  <c r="G241" i="6"/>
  <c r="F241" i="6"/>
  <c r="E241" i="6"/>
  <c r="D241" i="6"/>
  <c r="C241" i="6"/>
  <c r="B241" i="6"/>
  <c r="A241" i="6"/>
  <c r="X240" i="6"/>
  <c r="W240" i="6"/>
  <c r="V240" i="6"/>
  <c r="U240" i="6"/>
  <c r="T240" i="6"/>
  <c r="S240" i="6"/>
  <c r="R240" i="6"/>
  <c r="Q240" i="6"/>
  <c r="P240" i="6"/>
  <c r="O240" i="6"/>
  <c r="N240" i="6"/>
  <c r="M240" i="6"/>
  <c r="L240" i="6"/>
  <c r="K240" i="6"/>
  <c r="J240" i="6"/>
  <c r="I240" i="6"/>
  <c r="H240" i="6"/>
  <c r="G240" i="6"/>
  <c r="F240" i="6"/>
  <c r="E240" i="6"/>
  <c r="D240" i="6"/>
  <c r="C240" i="6"/>
  <c r="B240" i="6"/>
  <c r="A240" i="6"/>
  <c r="X239" i="6"/>
  <c r="W239" i="6"/>
  <c r="V239" i="6"/>
  <c r="U239" i="6"/>
  <c r="T239" i="6"/>
  <c r="S239" i="6"/>
  <c r="R239" i="6"/>
  <c r="Q239" i="6"/>
  <c r="P239" i="6"/>
  <c r="O239" i="6"/>
  <c r="N239" i="6"/>
  <c r="M239" i="6"/>
  <c r="L239" i="6"/>
  <c r="K239" i="6"/>
  <c r="J239" i="6"/>
  <c r="I239" i="6"/>
  <c r="H239" i="6"/>
  <c r="G239" i="6"/>
  <c r="F239" i="6"/>
  <c r="E239" i="6"/>
  <c r="D239" i="6"/>
  <c r="C239" i="6"/>
  <c r="B239" i="6"/>
  <c r="A239" i="6"/>
  <c r="X238" i="6"/>
  <c r="W238" i="6"/>
  <c r="V238" i="6"/>
  <c r="U238" i="6"/>
  <c r="T238" i="6"/>
  <c r="S238" i="6"/>
  <c r="R238" i="6"/>
  <c r="Q238" i="6"/>
  <c r="P238" i="6"/>
  <c r="O238" i="6"/>
  <c r="N238" i="6"/>
  <c r="M238" i="6"/>
  <c r="L238" i="6"/>
  <c r="K238" i="6"/>
  <c r="J238" i="6"/>
  <c r="I238" i="6"/>
  <c r="H238" i="6"/>
  <c r="G238" i="6"/>
  <c r="F238" i="6"/>
  <c r="E238" i="6"/>
  <c r="D238" i="6"/>
  <c r="C238" i="6"/>
  <c r="B238" i="6"/>
  <c r="A238" i="6"/>
  <c r="X237" i="6"/>
  <c r="W237" i="6"/>
  <c r="V237" i="6"/>
  <c r="U237" i="6"/>
  <c r="T237" i="6"/>
  <c r="S237" i="6"/>
  <c r="R237" i="6"/>
  <c r="Q237" i="6"/>
  <c r="P237" i="6"/>
  <c r="O237" i="6"/>
  <c r="N237" i="6"/>
  <c r="M237" i="6"/>
  <c r="L237" i="6"/>
  <c r="K237" i="6"/>
  <c r="J237" i="6"/>
  <c r="I237" i="6"/>
  <c r="H237" i="6"/>
  <c r="G237" i="6"/>
  <c r="F237" i="6"/>
  <c r="E237" i="6"/>
  <c r="D237" i="6"/>
  <c r="C237" i="6"/>
  <c r="B237" i="6"/>
  <c r="A237" i="6"/>
  <c r="X236" i="6"/>
  <c r="W236" i="6"/>
  <c r="V236" i="6"/>
  <c r="U236" i="6"/>
  <c r="T236" i="6"/>
  <c r="S236" i="6"/>
  <c r="R236" i="6"/>
  <c r="Q236" i="6"/>
  <c r="P236" i="6"/>
  <c r="O236" i="6"/>
  <c r="N236" i="6"/>
  <c r="M236" i="6"/>
  <c r="L236" i="6"/>
  <c r="K236" i="6"/>
  <c r="J236" i="6"/>
  <c r="I236" i="6"/>
  <c r="H236" i="6"/>
  <c r="G236" i="6"/>
  <c r="F236" i="6"/>
  <c r="E236" i="6"/>
  <c r="D236" i="6"/>
  <c r="C236" i="6"/>
  <c r="B236" i="6"/>
  <c r="A236" i="6"/>
  <c r="X235" i="6"/>
  <c r="W235" i="6"/>
  <c r="V235" i="6"/>
  <c r="U235" i="6"/>
  <c r="T235" i="6"/>
  <c r="S235" i="6"/>
  <c r="R235" i="6"/>
  <c r="Q235" i="6"/>
  <c r="P235" i="6"/>
  <c r="O235" i="6"/>
  <c r="N235" i="6"/>
  <c r="M235" i="6"/>
  <c r="L235" i="6"/>
  <c r="K235" i="6"/>
  <c r="J235" i="6"/>
  <c r="I235" i="6"/>
  <c r="H235" i="6"/>
  <c r="G235" i="6"/>
  <c r="F235" i="6"/>
  <c r="E235" i="6"/>
  <c r="D235" i="6"/>
  <c r="C235" i="6"/>
  <c r="B235" i="6"/>
  <c r="A235" i="6"/>
  <c r="X234" i="6"/>
  <c r="W234" i="6"/>
  <c r="V234" i="6"/>
  <c r="U234" i="6"/>
  <c r="T234" i="6"/>
  <c r="S234" i="6"/>
  <c r="R234" i="6"/>
  <c r="Q234" i="6"/>
  <c r="P234" i="6"/>
  <c r="O234" i="6"/>
  <c r="N234" i="6"/>
  <c r="M234" i="6"/>
  <c r="L234" i="6"/>
  <c r="K234" i="6"/>
  <c r="J234" i="6"/>
  <c r="I234" i="6"/>
  <c r="H234" i="6"/>
  <c r="G234" i="6"/>
  <c r="F234" i="6"/>
  <c r="E234" i="6"/>
  <c r="D234" i="6"/>
  <c r="C234" i="6"/>
  <c r="B234" i="6"/>
  <c r="A234" i="6"/>
  <c r="X233" i="6"/>
  <c r="W233" i="6"/>
  <c r="V233" i="6"/>
  <c r="U233" i="6"/>
  <c r="T233" i="6"/>
  <c r="S233" i="6"/>
  <c r="R233" i="6"/>
  <c r="Q233" i="6"/>
  <c r="P233" i="6"/>
  <c r="O233" i="6"/>
  <c r="N233" i="6"/>
  <c r="M233" i="6"/>
  <c r="L233" i="6"/>
  <c r="K233" i="6"/>
  <c r="J233" i="6"/>
  <c r="I233" i="6"/>
  <c r="H233" i="6"/>
  <c r="G233" i="6"/>
  <c r="F233" i="6"/>
  <c r="E233" i="6"/>
  <c r="D233" i="6"/>
  <c r="C233" i="6"/>
  <c r="B233" i="6"/>
  <c r="A233" i="6"/>
  <c r="X232" i="6"/>
  <c r="W232" i="6"/>
  <c r="V232" i="6"/>
  <c r="U232" i="6"/>
  <c r="T232" i="6"/>
  <c r="S232" i="6"/>
  <c r="R232" i="6"/>
  <c r="Q232" i="6"/>
  <c r="P232" i="6"/>
  <c r="O232" i="6"/>
  <c r="N232" i="6"/>
  <c r="M232" i="6"/>
  <c r="L232" i="6"/>
  <c r="K232" i="6"/>
  <c r="J232" i="6"/>
  <c r="I232" i="6"/>
  <c r="H232" i="6"/>
  <c r="G232" i="6"/>
  <c r="F232" i="6"/>
  <c r="E232" i="6"/>
  <c r="D232" i="6"/>
  <c r="C232" i="6"/>
  <c r="B232" i="6"/>
  <c r="A232" i="6"/>
  <c r="X231" i="6"/>
  <c r="W231" i="6"/>
  <c r="V231" i="6"/>
  <c r="U231" i="6"/>
  <c r="T231" i="6"/>
  <c r="S231" i="6"/>
  <c r="R231" i="6"/>
  <c r="Q231" i="6"/>
  <c r="P231" i="6"/>
  <c r="O231" i="6"/>
  <c r="N231" i="6"/>
  <c r="M231" i="6"/>
  <c r="L231" i="6"/>
  <c r="K231" i="6"/>
  <c r="J231" i="6"/>
  <c r="I231" i="6"/>
  <c r="H231" i="6"/>
  <c r="G231" i="6"/>
  <c r="F231" i="6"/>
  <c r="E231" i="6"/>
  <c r="D231" i="6"/>
  <c r="C231" i="6"/>
  <c r="B231" i="6"/>
  <c r="A231" i="6"/>
  <c r="X230" i="6"/>
  <c r="W230" i="6"/>
  <c r="V230" i="6"/>
  <c r="U230" i="6"/>
  <c r="T230" i="6"/>
  <c r="S230" i="6"/>
  <c r="R230" i="6"/>
  <c r="Q230" i="6"/>
  <c r="P230" i="6"/>
  <c r="O230" i="6"/>
  <c r="N230" i="6"/>
  <c r="M230" i="6"/>
  <c r="L230" i="6"/>
  <c r="K230" i="6"/>
  <c r="J230" i="6"/>
  <c r="I230" i="6"/>
  <c r="H230" i="6"/>
  <c r="G230" i="6"/>
  <c r="F230" i="6"/>
  <c r="E230" i="6"/>
  <c r="D230" i="6"/>
  <c r="C230" i="6"/>
  <c r="B230" i="6"/>
  <c r="A230" i="6"/>
  <c r="X229" i="6"/>
  <c r="W229" i="6"/>
  <c r="V229" i="6"/>
  <c r="U229" i="6"/>
  <c r="T229" i="6"/>
  <c r="S229" i="6"/>
  <c r="R229" i="6"/>
  <c r="Q229" i="6"/>
  <c r="P229" i="6"/>
  <c r="O229" i="6"/>
  <c r="N229" i="6"/>
  <c r="M229" i="6"/>
  <c r="L229" i="6"/>
  <c r="K229" i="6"/>
  <c r="J229" i="6"/>
  <c r="I229" i="6"/>
  <c r="H229" i="6"/>
  <c r="G229" i="6"/>
  <c r="F229" i="6"/>
  <c r="E229" i="6"/>
  <c r="D229" i="6"/>
  <c r="C229" i="6"/>
  <c r="B229" i="6"/>
  <c r="A229" i="6"/>
  <c r="X228" i="6"/>
  <c r="W228" i="6"/>
  <c r="V228" i="6"/>
  <c r="U228" i="6"/>
  <c r="T228" i="6"/>
  <c r="S228" i="6"/>
  <c r="R228" i="6"/>
  <c r="Q228" i="6"/>
  <c r="P228" i="6"/>
  <c r="O228" i="6"/>
  <c r="N228" i="6"/>
  <c r="M228" i="6"/>
  <c r="L228" i="6"/>
  <c r="K228" i="6"/>
  <c r="J228" i="6"/>
  <c r="I228" i="6"/>
  <c r="H228" i="6"/>
  <c r="G228" i="6"/>
  <c r="F228" i="6"/>
  <c r="E228" i="6"/>
  <c r="D228" i="6"/>
  <c r="C228" i="6"/>
  <c r="B228" i="6"/>
  <c r="A228" i="6"/>
  <c r="X227" i="6"/>
  <c r="W227" i="6"/>
  <c r="V227" i="6"/>
  <c r="U227" i="6"/>
  <c r="T227" i="6"/>
  <c r="S227" i="6"/>
  <c r="R227" i="6"/>
  <c r="Q227" i="6"/>
  <c r="P227" i="6"/>
  <c r="O227" i="6"/>
  <c r="N227" i="6"/>
  <c r="M227" i="6"/>
  <c r="L227" i="6"/>
  <c r="K227" i="6"/>
  <c r="J227" i="6"/>
  <c r="I227" i="6"/>
  <c r="H227" i="6"/>
  <c r="G227" i="6"/>
  <c r="F227" i="6"/>
  <c r="E227" i="6"/>
  <c r="D227" i="6"/>
  <c r="C227" i="6"/>
  <c r="B227" i="6"/>
  <c r="A227" i="6"/>
  <c r="X226" i="6"/>
  <c r="W226" i="6"/>
  <c r="V226" i="6"/>
  <c r="U226" i="6"/>
  <c r="T226" i="6"/>
  <c r="S226" i="6"/>
  <c r="R226" i="6"/>
  <c r="Q226" i="6"/>
  <c r="P226" i="6"/>
  <c r="O226" i="6"/>
  <c r="N226" i="6"/>
  <c r="M226" i="6"/>
  <c r="L226" i="6"/>
  <c r="K226" i="6"/>
  <c r="J226" i="6"/>
  <c r="I226" i="6"/>
  <c r="H226" i="6"/>
  <c r="G226" i="6"/>
  <c r="F226" i="6"/>
  <c r="E226" i="6"/>
  <c r="D226" i="6"/>
  <c r="C226" i="6"/>
  <c r="B226" i="6"/>
  <c r="A226" i="6"/>
  <c r="X225" i="6"/>
  <c r="W225" i="6"/>
  <c r="V225" i="6"/>
  <c r="U225" i="6"/>
  <c r="T225" i="6"/>
  <c r="S225" i="6"/>
  <c r="R225" i="6"/>
  <c r="Q225" i="6"/>
  <c r="P225" i="6"/>
  <c r="O225" i="6"/>
  <c r="N225" i="6"/>
  <c r="M225" i="6"/>
  <c r="L225" i="6"/>
  <c r="K225" i="6"/>
  <c r="J225" i="6"/>
  <c r="I225" i="6"/>
  <c r="H225" i="6"/>
  <c r="G225" i="6"/>
  <c r="F225" i="6"/>
  <c r="E225" i="6"/>
  <c r="D225" i="6"/>
  <c r="C225" i="6"/>
  <c r="B225" i="6"/>
  <c r="A225" i="6"/>
  <c r="X224" i="6"/>
  <c r="W224" i="6"/>
  <c r="V224" i="6"/>
  <c r="U224" i="6"/>
  <c r="T224" i="6"/>
  <c r="S224" i="6"/>
  <c r="R224" i="6"/>
  <c r="Q224" i="6"/>
  <c r="P224" i="6"/>
  <c r="O224" i="6"/>
  <c r="N224" i="6"/>
  <c r="M224" i="6"/>
  <c r="L224" i="6"/>
  <c r="K224" i="6"/>
  <c r="J224" i="6"/>
  <c r="I224" i="6"/>
  <c r="H224" i="6"/>
  <c r="G224" i="6"/>
  <c r="F224" i="6"/>
  <c r="E224" i="6"/>
  <c r="D224" i="6"/>
  <c r="C224" i="6"/>
  <c r="B224" i="6"/>
  <c r="A224" i="6"/>
  <c r="X223" i="6"/>
  <c r="W223" i="6"/>
  <c r="V223" i="6"/>
  <c r="U223" i="6"/>
  <c r="T223" i="6"/>
  <c r="S223" i="6"/>
  <c r="R223" i="6"/>
  <c r="Q223" i="6"/>
  <c r="P223" i="6"/>
  <c r="O223" i="6"/>
  <c r="N223" i="6"/>
  <c r="M223" i="6"/>
  <c r="L223" i="6"/>
  <c r="K223" i="6"/>
  <c r="J223" i="6"/>
  <c r="I223" i="6"/>
  <c r="H223" i="6"/>
  <c r="G223" i="6"/>
  <c r="F223" i="6"/>
  <c r="E223" i="6"/>
  <c r="D223" i="6"/>
  <c r="C223" i="6"/>
  <c r="B223" i="6"/>
  <c r="A223" i="6"/>
  <c r="X222" i="6"/>
  <c r="W222" i="6"/>
  <c r="V222" i="6"/>
  <c r="U222" i="6"/>
  <c r="T222" i="6"/>
  <c r="S222" i="6"/>
  <c r="R222" i="6"/>
  <c r="Q222" i="6"/>
  <c r="P222" i="6"/>
  <c r="O222" i="6"/>
  <c r="N222" i="6"/>
  <c r="M222" i="6"/>
  <c r="L222" i="6"/>
  <c r="K222" i="6"/>
  <c r="J222" i="6"/>
  <c r="I222" i="6"/>
  <c r="H222" i="6"/>
  <c r="G222" i="6"/>
  <c r="F222" i="6"/>
  <c r="E222" i="6"/>
  <c r="D222" i="6"/>
  <c r="C222" i="6"/>
  <c r="B222" i="6"/>
  <c r="A222" i="6"/>
  <c r="X221" i="6"/>
  <c r="W221" i="6"/>
  <c r="V221" i="6"/>
  <c r="U221" i="6"/>
  <c r="T221" i="6"/>
  <c r="S221" i="6"/>
  <c r="R221" i="6"/>
  <c r="Q221" i="6"/>
  <c r="P221" i="6"/>
  <c r="O221" i="6"/>
  <c r="N221" i="6"/>
  <c r="M221" i="6"/>
  <c r="L221" i="6"/>
  <c r="K221" i="6"/>
  <c r="J221" i="6"/>
  <c r="I221" i="6"/>
  <c r="H221" i="6"/>
  <c r="G221" i="6"/>
  <c r="F221" i="6"/>
  <c r="E221" i="6"/>
  <c r="D221" i="6"/>
  <c r="C221" i="6"/>
  <c r="B221" i="6"/>
  <c r="A221" i="6"/>
  <c r="X220" i="6"/>
  <c r="W220" i="6"/>
  <c r="V220" i="6"/>
  <c r="U220" i="6"/>
  <c r="T220" i="6"/>
  <c r="S220" i="6"/>
  <c r="R220" i="6"/>
  <c r="Q220" i="6"/>
  <c r="P220" i="6"/>
  <c r="O220" i="6"/>
  <c r="N220" i="6"/>
  <c r="M220" i="6"/>
  <c r="L220" i="6"/>
  <c r="K220" i="6"/>
  <c r="J220" i="6"/>
  <c r="I220" i="6"/>
  <c r="H220" i="6"/>
  <c r="G220" i="6"/>
  <c r="F220" i="6"/>
  <c r="E220" i="6"/>
  <c r="D220" i="6"/>
  <c r="C220" i="6"/>
  <c r="B220" i="6"/>
  <c r="A220" i="6"/>
  <c r="X219" i="6"/>
  <c r="W219" i="6"/>
  <c r="V219" i="6"/>
  <c r="U219" i="6"/>
  <c r="T219" i="6"/>
  <c r="S219" i="6"/>
  <c r="R219" i="6"/>
  <c r="Q219" i="6"/>
  <c r="P219" i="6"/>
  <c r="O219" i="6"/>
  <c r="N219" i="6"/>
  <c r="M219" i="6"/>
  <c r="L219" i="6"/>
  <c r="K219" i="6"/>
  <c r="J219" i="6"/>
  <c r="I219" i="6"/>
  <c r="H219" i="6"/>
  <c r="G219" i="6"/>
  <c r="F219" i="6"/>
  <c r="E219" i="6"/>
  <c r="D219" i="6"/>
  <c r="C219" i="6"/>
  <c r="B219" i="6"/>
  <c r="A219" i="6"/>
  <c r="X218" i="6"/>
  <c r="W218" i="6"/>
  <c r="V218" i="6"/>
  <c r="U218" i="6"/>
  <c r="T218" i="6"/>
  <c r="S218" i="6"/>
  <c r="R218" i="6"/>
  <c r="Q218" i="6"/>
  <c r="P218" i="6"/>
  <c r="O218" i="6"/>
  <c r="N218" i="6"/>
  <c r="M218" i="6"/>
  <c r="L218" i="6"/>
  <c r="K218" i="6"/>
  <c r="J218" i="6"/>
  <c r="I218" i="6"/>
  <c r="H218" i="6"/>
  <c r="G218" i="6"/>
  <c r="F218" i="6"/>
  <c r="E218" i="6"/>
  <c r="D218" i="6"/>
  <c r="C218" i="6"/>
  <c r="B218" i="6"/>
  <c r="A218" i="6"/>
  <c r="X217" i="6"/>
  <c r="W217" i="6"/>
  <c r="V217" i="6"/>
  <c r="U217" i="6"/>
  <c r="T217" i="6"/>
  <c r="S217" i="6"/>
  <c r="R217" i="6"/>
  <c r="Q217" i="6"/>
  <c r="P217" i="6"/>
  <c r="O217" i="6"/>
  <c r="N217" i="6"/>
  <c r="M217" i="6"/>
  <c r="L217" i="6"/>
  <c r="K217" i="6"/>
  <c r="J217" i="6"/>
  <c r="I217" i="6"/>
  <c r="H217" i="6"/>
  <c r="G217" i="6"/>
  <c r="F217" i="6"/>
  <c r="E217" i="6"/>
  <c r="D217" i="6"/>
  <c r="C217" i="6"/>
  <c r="B217" i="6"/>
  <c r="A217" i="6"/>
  <c r="X216" i="6"/>
  <c r="W216" i="6"/>
  <c r="V216" i="6"/>
  <c r="U216" i="6"/>
  <c r="T216" i="6"/>
  <c r="S216" i="6"/>
  <c r="R216" i="6"/>
  <c r="Q216" i="6"/>
  <c r="P216" i="6"/>
  <c r="O216" i="6"/>
  <c r="N216" i="6"/>
  <c r="M216" i="6"/>
  <c r="L216" i="6"/>
  <c r="K216" i="6"/>
  <c r="J216" i="6"/>
  <c r="I216" i="6"/>
  <c r="H216" i="6"/>
  <c r="G216" i="6"/>
  <c r="F216" i="6"/>
  <c r="E216" i="6"/>
  <c r="D216" i="6"/>
  <c r="C216" i="6"/>
  <c r="B216" i="6"/>
  <c r="A216" i="6"/>
  <c r="X215" i="6"/>
  <c r="W215" i="6"/>
  <c r="V215" i="6"/>
  <c r="U215" i="6"/>
  <c r="T215" i="6"/>
  <c r="S215" i="6"/>
  <c r="R215" i="6"/>
  <c r="Q215" i="6"/>
  <c r="P215" i="6"/>
  <c r="O215" i="6"/>
  <c r="N215" i="6"/>
  <c r="M215" i="6"/>
  <c r="L215" i="6"/>
  <c r="K215" i="6"/>
  <c r="J215" i="6"/>
  <c r="I215" i="6"/>
  <c r="H215" i="6"/>
  <c r="G215" i="6"/>
  <c r="F215" i="6"/>
  <c r="E215" i="6"/>
  <c r="D215" i="6"/>
  <c r="C215" i="6"/>
  <c r="B215" i="6"/>
  <c r="A215" i="6"/>
  <c r="X214" i="6"/>
  <c r="W214" i="6"/>
  <c r="V214" i="6"/>
  <c r="U214" i="6"/>
  <c r="T214" i="6"/>
  <c r="S214" i="6"/>
  <c r="R214" i="6"/>
  <c r="Q214" i="6"/>
  <c r="P214" i="6"/>
  <c r="O214" i="6"/>
  <c r="N214" i="6"/>
  <c r="M214" i="6"/>
  <c r="L214" i="6"/>
  <c r="K214" i="6"/>
  <c r="J214" i="6"/>
  <c r="I214" i="6"/>
  <c r="H214" i="6"/>
  <c r="G214" i="6"/>
  <c r="F214" i="6"/>
  <c r="E214" i="6"/>
  <c r="D214" i="6"/>
  <c r="C214" i="6"/>
  <c r="B214" i="6"/>
  <c r="A214" i="6"/>
  <c r="X213" i="6"/>
  <c r="W213" i="6"/>
  <c r="V213" i="6"/>
  <c r="U213" i="6"/>
  <c r="T213" i="6"/>
  <c r="S213" i="6"/>
  <c r="R213" i="6"/>
  <c r="Q213" i="6"/>
  <c r="P213" i="6"/>
  <c r="O213" i="6"/>
  <c r="N213" i="6"/>
  <c r="M213" i="6"/>
  <c r="L213" i="6"/>
  <c r="K213" i="6"/>
  <c r="J213" i="6"/>
  <c r="I213" i="6"/>
  <c r="H213" i="6"/>
  <c r="G213" i="6"/>
  <c r="F213" i="6"/>
  <c r="E213" i="6"/>
  <c r="D213" i="6"/>
  <c r="C213" i="6"/>
  <c r="B213" i="6"/>
  <c r="A213" i="6"/>
  <c r="X212" i="6"/>
  <c r="W212" i="6"/>
  <c r="V212" i="6"/>
  <c r="U212" i="6"/>
  <c r="T212" i="6"/>
  <c r="S212" i="6"/>
  <c r="R212" i="6"/>
  <c r="Q212" i="6"/>
  <c r="P212" i="6"/>
  <c r="O212" i="6"/>
  <c r="N212" i="6"/>
  <c r="M212" i="6"/>
  <c r="L212" i="6"/>
  <c r="K212" i="6"/>
  <c r="J212" i="6"/>
  <c r="I212" i="6"/>
  <c r="H212" i="6"/>
  <c r="G212" i="6"/>
  <c r="F212" i="6"/>
  <c r="E212" i="6"/>
  <c r="D212" i="6"/>
  <c r="C212" i="6"/>
  <c r="B212" i="6"/>
  <c r="A212" i="6"/>
  <c r="X211" i="6"/>
  <c r="W211" i="6"/>
  <c r="V211" i="6"/>
  <c r="U211" i="6"/>
  <c r="T211" i="6"/>
  <c r="S211" i="6"/>
  <c r="R211" i="6"/>
  <c r="Q211" i="6"/>
  <c r="P211" i="6"/>
  <c r="O211" i="6"/>
  <c r="N211" i="6"/>
  <c r="M211" i="6"/>
  <c r="L211" i="6"/>
  <c r="K211" i="6"/>
  <c r="J211" i="6"/>
  <c r="I211" i="6"/>
  <c r="H211" i="6"/>
  <c r="G211" i="6"/>
  <c r="F211" i="6"/>
  <c r="E211" i="6"/>
  <c r="D211" i="6"/>
  <c r="C211" i="6"/>
  <c r="B211" i="6"/>
  <c r="A211" i="6"/>
  <c r="X210" i="6"/>
  <c r="W210" i="6"/>
  <c r="V210" i="6"/>
  <c r="U210" i="6"/>
  <c r="T210" i="6"/>
  <c r="S210" i="6"/>
  <c r="R210" i="6"/>
  <c r="Q210" i="6"/>
  <c r="P210" i="6"/>
  <c r="O210" i="6"/>
  <c r="N210" i="6"/>
  <c r="M210" i="6"/>
  <c r="L210" i="6"/>
  <c r="K210" i="6"/>
  <c r="J210" i="6"/>
  <c r="I210" i="6"/>
  <c r="H210" i="6"/>
  <c r="G210" i="6"/>
  <c r="F210" i="6"/>
  <c r="E210" i="6"/>
  <c r="D210" i="6"/>
  <c r="C210" i="6"/>
  <c r="B210" i="6"/>
  <c r="A210" i="6"/>
  <c r="X209" i="6"/>
  <c r="W209" i="6"/>
  <c r="V209" i="6"/>
  <c r="U209" i="6"/>
  <c r="T209" i="6"/>
  <c r="S209" i="6"/>
  <c r="R209" i="6"/>
  <c r="Q209" i="6"/>
  <c r="P209" i="6"/>
  <c r="O209" i="6"/>
  <c r="N209" i="6"/>
  <c r="M209" i="6"/>
  <c r="L209" i="6"/>
  <c r="K209" i="6"/>
  <c r="J209" i="6"/>
  <c r="I209" i="6"/>
  <c r="H209" i="6"/>
  <c r="G209" i="6"/>
  <c r="F209" i="6"/>
  <c r="E209" i="6"/>
  <c r="D209" i="6"/>
  <c r="C209" i="6"/>
  <c r="B209" i="6"/>
  <c r="A209" i="6"/>
  <c r="X208" i="6"/>
  <c r="W208" i="6"/>
  <c r="V208" i="6"/>
  <c r="U208" i="6"/>
  <c r="T208" i="6"/>
  <c r="S208" i="6"/>
  <c r="R208" i="6"/>
  <c r="Q208" i="6"/>
  <c r="P208" i="6"/>
  <c r="O208" i="6"/>
  <c r="N208" i="6"/>
  <c r="M208" i="6"/>
  <c r="L208" i="6"/>
  <c r="K208" i="6"/>
  <c r="J208" i="6"/>
  <c r="I208" i="6"/>
  <c r="H208" i="6"/>
  <c r="G208" i="6"/>
  <c r="F208" i="6"/>
  <c r="E208" i="6"/>
  <c r="D208" i="6"/>
  <c r="C208" i="6"/>
  <c r="B208" i="6"/>
  <c r="A208" i="6"/>
  <c r="X207" i="6"/>
  <c r="W207" i="6"/>
  <c r="V207" i="6"/>
  <c r="U207" i="6"/>
  <c r="T207" i="6"/>
  <c r="S207" i="6"/>
  <c r="R207" i="6"/>
  <c r="Q207" i="6"/>
  <c r="P207" i="6"/>
  <c r="O207" i="6"/>
  <c r="N207" i="6"/>
  <c r="M207" i="6"/>
  <c r="L207" i="6"/>
  <c r="K207" i="6"/>
  <c r="J207" i="6"/>
  <c r="I207" i="6"/>
  <c r="H207" i="6"/>
  <c r="G207" i="6"/>
  <c r="F207" i="6"/>
  <c r="E207" i="6"/>
  <c r="D207" i="6"/>
  <c r="C207" i="6"/>
  <c r="B207" i="6"/>
  <c r="A207" i="6"/>
  <c r="X206" i="6"/>
  <c r="W206" i="6"/>
  <c r="V206" i="6"/>
  <c r="U206" i="6"/>
  <c r="T206" i="6"/>
  <c r="S206" i="6"/>
  <c r="R206" i="6"/>
  <c r="Q206" i="6"/>
  <c r="P206" i="6"/>
  <c r="O206" i="6"/>
  <c r="N206" i="6"/>
  <c r="M206" i="6"/>
  <c r="L206" i="6"/>
  <c r="K206" i="6"/>
  <c r="J206" i="6"/>
  <c r="I206" i="6"/>
  <c r="H206" i="6"/>
  <c r="G206" i="6"/>
  <c r="F206" i="6"/>
  <c r="E206" i="6"/>
  <c r="D206" i="6"/>
  <c r="C206" i="6"/>
  <c r="B206" i="6"/>
  <c r="A206" i="6"/>
  <c r="X205" i="6"/>
  <c r="W205" i="6"/>
  <c r="V205" i="6"/>
  <c r="U205" i="6"/>
  <c r="T205" i="6"/>
  <c r="S205" i="6"/>
  <c r="R205" i="6"/>
  <c r="Q205" i="6"/>
  <c r="P205" i="6"/>
  <c r="O205" i="6"/>
  <c r="N205" i="6"/>
  <c r="M205" i="6"/>
  <c r="L205" i="6"/>
  <c r="K205" i="6"/>
  <c r="J205" i="6"/>
  <c r="I205" i="6"/>
  <c r="H205" i="6"/>
  <c r="G205" i="6"/>
  <c r="F205" i="6"/>
  <c r="E205" i="6"/>
  <c r="D205" i="6"/>
  <c r="C205" i="6"/>
  <c r="B205" i="6"/>
  <c r="A205" i="6"/>
  <c r="X204" i="6"/>
  <c r="W204" i="6"/>
  <c r="V204" i="6"/>
  <c r="U204" i="6"/>
  <c r="T204" i="6"/>
  <c r="S204" i="6"/>
  <c r="R204" i="6"/>
  <c r="Q204" i="6"/>
  <c r="P204" i="6"/>
  <c r="O204" i="6"/>
  <c r="N204" i="6"/>
  <c r="M204" i="6"/>
  <c r="L204" i="6"/>
  <c r="K204" i="6"/>
  <c r="J204" i="6"/>
  <c r="I204" i="6"/>
  <c r="H204" i="6"/>
  <c r="G204" i="6"/>
  <c r="F204" i="6"/>
  <c r="E204" i="6"/>
  <c r="D204" i="6"/>
  <c r="C204" i="6"/>
  <c r="B204" i="6"/>
  <c r="A204" i="6"/>
  <c r="X203" i="6"/>
  <c r="W203" i="6"/>
  <c r="V203" i="6"/>
  <c r="U203" i="6"/>
  <c r="T203" i="6"/>
  <c r="S203" i="6"/>
  <c r="R203" i="6"/>
  <c r="Q203" i="6"/>
  <c r="P203" i="6"/>
  <c r="O203" i="6"/>
  <c r="N203" i="6"/>
  <c r="M203" i="6"/>
  <c r="L203" i="6"/>
  <c r="K203" i="6"/>
  <c r="J203" i="6"/>
  <c r="I203" i="6"/>
  <c r="H203" i="6"/>
  <c r="G203" i="6"/>
  <c r="F203" i="6"/>
  <c r="E203" i="6"/>
  <c r="D203" i="6"/>
  <c r="C203" i="6"/>
  <c r="B203" i="6"/>
  <c r="A203" i="6"/>
  <c r="X202" i="6"/>
  <c r="W202" i="6"/>
  <c r="V202" i="6"/>
  <c r="U202" i="6"/>
  <c r="T202" i="6"/>
  <c r="S202" i="6"/>
  <c r="R202" i="6"/>
  <c r="Q202" i="6"/>
  <c r="P202" i="6"/>
  <c r="O202" i="6"/>
  <c r="N202" i="6"/>
  <c r="M202" i="6"/>
  <c r="L202" i="6"/>
  <c r="K202" i="6"/>
  <c r="J202" i="6"/>
  <c r="I202" i="6"/>
  <c r="H202" i="6"/>
  <c r="G202" i="6"/>
  <c r="F202" i="6"/>
  <c r="E202" i="6"/>
  <c r="D202" i="6"/>
  <c r="C202" i="6"/>
  <c r="B202" i="6"/>
  <c r="A202" i="6"/>
  <c r="X201" i="6"/>
  <c r="W201" i="6"/>
  <c r="V201" i="6"/>
  <c r="U201" i="6"/>
  <c r="T201" i="6"/>
  <c r="S201" i="6"/>
  <c r="R201" i="6"/>
  <c r="Q201" i="6"/>
  <c r="P201" i="6"/>
  <c r="O201" i="6"/>
  <c r="N201" i="6"/>
  <c r="M201" i="6"/>
  <c r="L201" i="6"/>
  <c r="K201" i="6"/>
  <c r="J201" i="6"/>
  <c r="I201" i="6"/>
  <c r="H201" i="6"/>
  <c r="G201" i="6"/>
  <c r="F201" i="6"/>
  <c r="E201" i="6"/>
  <c r="D201" i="6"/>
  <c r="C201" i="6"/>
  <c r="B201" i="6"/>
  <c r="A201" i="6"/>
  <c r="X200" i="6"/>
  <c r="W200" i="6"/>
  <c r="V200" i="6"/>
  <c r="U200" i="6"/>
  <c r="T200" i="6"/>
  <c r="S200" i="6"/>
  <c r="R200" i="6"/>
  <c r="Q200" i="6"/>
  <c r="P200" i="6"/>
  <c r="O200" i="6"/>
  <c r="N200" i="6"/>
  <c r="M200" i="6"/>
  <c r="L200" i="6"/>
  <c r="K200" i="6"/>
  <c r="J200" i="6"/>
  <c r="I200" i="6"/>
  <c r="H200" i="6"/>
  <c r="G200" i="6"/>
  <c r="F200" i="6"/>
  <c r="E200" i="6"/>
  <c r="D200" i="6"/>
  <c r="C200" i="6"/>
  <c r="B200" i="6"/>
  <c r="A200" i="6"/>
  <c r="X199" i="6"/>
  <c r="W199" i="6"/>
  <c r="V199" i="6"/>
  <c r="U199" i="6"/>
  <c r="T199" i="6"/>
  <c r="S199" i="6"/>
  <c r="R199" i="6"/>
  <c r="Q199" i="6"/>
  <c r="P199" i="6"/>
  <c r="O199" i="6"/>
  <c r="N199" i="6"/>
  <c r="M199" i="6"/>
  <c r="L199" i="6"/>
  <c r="K199" i="6"/>
  <c r="J199" i="6"/>
  <c r="I199" i="6"/>
  <c r="H199" i="6"/>
  <c r="G199" i="6"/>
  <c r="F199" i="6"/>
  <c r="E199" i="6"/>
  <c r="D199" i="6"/>
  <c r="C199" i="6"/>
  <c r="B199" i="6"/>
  <c r="A199" i="6"/>
  <c r="X198" i="6"/>
  <c r="W198" i="6"/>
  <c r="V198" i="6"/>
  <c r="U198" i="6"/>
  <c r="T198" i="6"/>
  <c r="S198" i="6"/>
  <c r="R198" i="6"/>
  <c r="Q198" i="6"/>
  <c r="P198" i="6"/>
  <c r="O198" i="6"/>
  <c r="N198" i="6"/>
  <c r="M198" i="6"/>
  <c r="L198" i="6"/>
  <c r="K198" i="6"/>
  <c r="J198" i="6"/>
  <c r="I198" i="6"/>
  <c r="H198" i="6"/>
  <c r="G198" i="6"/>
  <c r="F198" i="6"/>
  <c r="E198" i="6"/>
  <c r="D198" i="6"/>
  <c r="C198" i="6"/>
  <c r="B198" i="6"/>
  <c r="A198" i="6"/>
  <c r="X197" i="6"/>
  <c r="W197" i="6"/>
  <c r="V197" i="6"/>
  <c r="U197" i="6"/>
  <c r="T197" i="6"/>
  <c r="S197" i="6"/>
  <c r="R197" i="6"/>
  <c r="Q197" i="6"/>
  <c r="P197" i="6"/>
  <c r="O197" i="6"/>
  <c r="N197" i="6"/>
  <c r="M197" i="6"/>
  <c r="L197" i="6"/>
  <c r="K197" i="6"/>
  <c r="J197" i="6"/>
  <c r="I197" i="6"/>
  <c r="H197" i="6"/>
  <c r="G197" i="6"/>
  <c r="F197" i="6"/>
  <c r="E197" i="6"/>
  <c r="D197" i="6"/>
  <c r="C197" i="6"/>
  <c r="B197" i="6"/>
  <c r="A197" i="6"/>
  <c r="X196" i="6"/>
  <c r="W196" i="6"/>
  <c r="V196" i="6"/>
  <c r="U196" i="6"/>
  <c r="T196" i="6"/>
  <c r="S196" i="6"/>
  <c r="R196" i="6"/>
  <c r="Q196" i="6"/>
  <c r="P196" i="6"/>
  <c r="O196" i="6"/>
  <c r="N196" i="6"/>
  <c r="M196" i="6"/>
  <c r="L196" i="6"/>
  <c r="K196" i="6"/>
  <c r="J196" i="6"/>
  <c r="I196" i="6"/>
  <c r="H196" i="6"/>
  <c r="G196" i="6"/>
  <c r="F196" i="6"/>
  <c r="E196" i="6"/>
  <c r="D196" i="6"/>
  <c r="C196" i="6"/>
  <c r="B196" i="6"/>
  <c r="A196" i="6"/>
  <c r="X195" i="6"/>
  <c r="W195" i="6"/>
  <c r="V195" i="6"/>
  <c r="U195" i="6"/>
  <c r="T195" i="6"/>
  <c r="S195" i="6"/>
  <c r="R195" i="6"/>
  <c r="Q195" i="6"/>
  <c r="P195" i="6"/>
  <c r="O195" i="6"/>
  <c r="N195" i="6"/>
  <c r="M195" i="6"/>
  <c r="L195" i="6"/>
  <c r="K195" i="6"/>
  <c r="J195" i="6"/>
  <c r="I195" i="6"/>
  <c r="H195" i="6"/>
  <c r="G195" i="6"/>
  <c r="F195" i="6"/>
  <c r="E195" i="6"/>
  <c r="D195" i="6"/>
  <c r="C195" i="6"/>
  <c r="B195" i="6"/>
  <c r="A195" i="6"/>
  <c r="X194" i="6"/>
  <c r="W194" i="6"/>
  <c r="V194" i="6"/>
  <c r="U194" i="6"/>
  <c r="T194" i="6"/>
  <c r="S194" i="6"/>
  <c r="R194" i="6"/>
  <c r="Q194" i="6"/>
  <c r="P194" i="6"/>
  <c r="O194" i="6"/>
  <c r="N194" i="6"/>
  <c r="M194" i="6"/>
  <c r="L194" i="6"/>
  <c r="K194" i="6"/>
  <c r="J194" i="6"/>
  <c r="I194" i="6"/>
  <c r="H194" i="6"/>
  <c r="G194" i="6"/>
  <c r="F194" i="6"/>
  <c r="E194" i="6"/>
  <c r="D194" i="6"/>
  <c r="C194" i="6"/>
  <c r="B194" i="6"/>
  <c r="A194" i="6"/>
  <c r="X193" i="6"/>
  <c r="W193" i="6"/>
  <c r="V193" i="6"/>
  <c r="U193" i="6"/>
  <c r="T193" i="6"/>
  <c r="S193" i="6"/>
  <c r="R193" i="6"/>
  <c r="Q193" i="6"/>
  <c r="P193" i="6"/>
  <c r="O193" i="6"/>
  <c r="N193" i="6"/>
  <c r="M193" i="6"/>
  <c r="L193" i="6"/>
  <c r="K193" i="6"/>
  <c r="J193" i="6"/>
  <c r="I193" i="6"/>
  <c r="H193" i="6"/>
  <c r="G193" i="6"/>
  <c r="F193" i="6"/>
  <c r="E193" i="6"/>
  <c r="D193" i="6"/>
  <c r="C193" i="6"/>
  <c r="B193" i="6"/>
  <c r="A193" i="6"/>
  <c r="X192" i="6"/>
  <c r="W192" i="6"/>
  <c r="V192" i="6"/>
  <c r="U192" i="6"/>
  <c r="T192" i="6"/>
  <c r="S192" i="6"/>
  <c r="R192" i="6"/>
  <c r="Q192" i="6"/>
  <c r="P192" i="6"/>
  <c r="O192" i="6"/>
  <c r="N192" i="6"/>
  <c r="M192" i="6"/>
  <c r="L192" i="6"/>
  <c r="K192" i="6"/>
  <c r="J192" i="6"/>
  <c r="I192" i="6"/>
  <c r="H192" i="6"/>
  <c r="G192" i="6"/>
  <c r="F192" i="6"/>
  <c r="E192" i="6"/>
  <c r="D192" i="6"/>
  <c r="C192" i="6"/>
  <c r="B192" i="6"/>
  <c r="A192" i="6"/>
  <c r="X191" i="6"/>
  <c r="W191" i="6"/>
  <c r="V191" i="6"/>
  <c r="U191" i="6"/>
  <c r="T191" i="6"/>
  <c r="S191" i="6"/>
  <c r="R191" i="6"/>
  <c r="Q191" i="6"/>
  <c r="P191" i="6"/>
  <c r="O191" i="6"/>
  <c r="N191" i="6"/>
  <c r="M191" i="6"/>
  <c r="L191" i="6"/>
  <c r="K191" i="6"/>
  <c r="J191" i="6"/>
  <c r="I191" i="6"/>
  <c r="H191" i="6"/>
  <c r="G191" i="6"/>
  <c r="F191" i="6"/>
  <c r="E191" i="6"/>
  <c r="D191" i="6"/>
  <c r="C191" i="6"/>
  <c r="B191" i="6"/>
  <c r="A191" i="6"/>
  <c r="X190" i="6"/>
  <c r="W190" i="6"/>
  <c r="V190" i="6"/>
  <c r="U190" i="6"/>
  <c r="T190" i="6"/>
  <c r="S190" i="6"/>
  <c r="R190" i="6"/>
  <c r="Q190" i="6"/>
  <c r="P190" i="6"/>
  <c r="O190" i="6"/>
  <c r="N190" i="6"/>
  <c r="M190" i="6"/>
  <c r="L190" i="6"/>
  <c r="K190" i="6"/>
  <c r="J190" i="6"/>
  <c r="I190" i="6"/>
  <c r="H190" i="6"/>
  <c r="G190" i="6"/>
  <c r="F190" i="6"/>
  <c r="E190" i="6"/>
  <c r="D190" i="6"/>
  <c r="C190" i="6"/>
  <c r="B190" i="6"/>
  <c r="A190" i="6"/>
  <c r="X189" i="6"/>
  <c r="W189" i="6"/>
  <c r="V189" i="6"/>
  <c r="U189" i="6"/>
  <c r="T189" i="6"/>
  <c r="S189" i="6"/>
  <c r="R189" i="6"/>
  <c r="Q189" i="6"/>
  <c r="P189" i="6"/>
  <c r="O189" i="6"/>
  <c r="N189" i="6"/>
  <c r="M189" i="6"/>
  <c r="L189" i="6"/>
  <c r="K189" i="6"/>
  <c r="J189" i="6"/>
  <c r="I189" i="6"/>
  <c r="H189" i="6"/>
  <c r="G189" i="6"/>
  <c r="F189" i="6"/>
  <c r="E189" i="6"/>
  <c r="D189" i="6"/>
  <c r="C189" i="6"/>
  <c r="B189" i="6"/>
  <c r="A189" i="6"/>
  <c r="X188" i="6"/>
  <c r="W188" i="6"/>
  <c r="V188" i="6"/>
  <c r="U188" i="6"/>
  <c r="T188" i="6"/>
  <c r="S188" i="6"/>
  <c r="R188" i="6"/>
  <c r="Q188" i="6"/>
  <c r="P188" i="6"/>
  <c r="O188" i="6"/>
  <c r="N188" i="6"/>
  <c r="M188" i="6"/>
  <c r="L188" i="6"/>
  <c r="K188" i="6"/>
  <c r="J188" i="6"/>
  <c r="I188" i="6"/>
  <c r="H188" i="6"/>
  <c r="G188" i="6"/>
  <c r="F188" i="6"/>
  <c r="E188" i="6"/>
  <c r="D188" i="6"/>
  <c r="C188" i="6"/>
  <c r="B188" i="6"/>
  <c r="A188" i="6"/>
  <c r="X187" i="6"/>
  <c r="W187" i="6"/>
  <c r="V187" i="6"/>
  <c r="U187" i="6"/>
  <c r="T187" i="6"/>
  <c r="S187" i="6"/>
  <c r="R187" i="6"/>
  <c r="Q187" i="6"/>
  <c r="P187" i="6"/>
  <c r="O187" i="6"/>
  <c r="N187" i="6"/>
  <c r="M187" i="6"/>
  <c r="L187" i="6"/>
  <c r="K187" i="6"/>
  <c r="J187" i="6"/>
  <c r="I187" i="6"/>
  <c r="H187" i="6"/>
  <c r="G187" i="6"/>
  <c r="F187" i="6"/>
  <c r="E187" i="6"/>
  <c r="D187" i="6"/>
  <c r="C187" i="6"/>
  <c r="B187" i="6"/>
  <c r="A187" i="6"/>
  <c r="X186" i="6"/>
  <c r="W186" i="6"/>
  <c r="V186" i="6"/>
  <c r="U186" i="6"/>
  <c r="T186" i="6"/>
  <c r="S186" i="6"/>
  <c r="R186" i="6"/>
  <c r="Q186" i="6"/>
  <c r="P186" i="6"/>
  <c r="O186" i="6"/>
  <c r="N186" i="6"/>
  <c r="M186" i="6"/>
  <c r="L186" i="6"/>
  <c r="K186" i="6"/>
  <c r="J186" i="6"/>
  <c r="I186" i="6"/>
  <c r="H186" i="6"/>
  <c r="G186" i="6"/>
  <c r="F186" i="6"/>
  <c r="E186" i="6"/>
  <c r="D186" i="6"/>
  <c r="C186" i="6"/>
  <c r="B186" i="6"/>
  <c r="A186" i="6"/>
  <c r="X185" i="6"/>
  <c r="W185" i="6"/>
  <c r="V185" i="6"/>
  <c r="U185" i="6"/>
  <c r="T185" i="6"/>
  <c r="S185" i="6"/>
  <c r="R185" i="6"/>
  <c r="Q185" i="6"/>
  <c r="P185" i="6"/>
  <c r="O185" i="6"/>
  <c r="N185" i="6"/>
  <c r="M185" i="6"/>
  <c r="L185" i="6"/>
  <c r="K185" i="6"/>
  <c r="J185" i="6"/>
  <c r="I185" i="6"/>
  <c r="H185" i="6"/>
  <c r="G185" i="6"/>
  <c r="F185" i="6"/>
  <c r="E185" i="6"/>
  <c r="D185" i="6"/>
  <c r="C185" i="6"/>
  <c r="B185" i="6"/>
  <c r="A185" i="6"/>
  <c r="X184" i="6"/>
  <c r="W184" i="6"/>
  <c r="V184" i="6"/>
  <c r="U184" i="6"/>
  <c r="T184" i="6"/>
  <c r="S184" i="6"/>
  <c r="R184" i="6"/>
  <c r="Q184" i="6"/>
  <c r="P184" i="6"/>
  <c r="O184" i="6"/>
  <c r="N184" i="6"/>
  <c r="M184" i="6"/>
  <c r="L184" i="6"/>
  <c r="K184" i="6"/>
  <c r="J184" i="6"/>
  <c r="I184" i="6"/>
  <c r="H184" i="6"/>
  <c r="G184" i="6"/>
  <c r="F184" i="6"/>
  <c r="E184" i="6"/>
  <c r="D184" i="6"/>
  <c r="C184" i="6"/>
  <c r="B184" i="6"/>
  <c r="A184" i="6"/>
  <c r="X183" i="6"/>
  <c r="W183" i="6"/>
  <c r="V183" i="6"/>
  <c r="U183" i="6"/>
  <c r="T183" i="6"/>
  <c r="S183" i="6"/>
  <c r="R183" i="6"/>
  <c r="Q183" i="6"/>
  <c r="P183" i="6"/>
  <c r="O183" i="6"/>
  <c r="N183" i="6"/>
  <c r="M183" i="6"/>
  <c r="L183" i="6"/>
  <c r="K183" i="6"/>
  <c r="J183" i="6"/>
  <c r="I183" i="6"/>
  <c r="H183" i="6"/>
  <c r="G183" i="6"/>
  <c r="F183" i="6"/>
  <c r="E183" i="6"/>
  <c r="D183" i="6"/>
  <c r="C183" i="6"/>
  <c r="B183" i="6"/>
  <c r="A183" i="6"/>
  <c r="X182" i="6"/>
  <c r="W182" i="6"/>
  <c r="V182" i="6"/>
  <c r="U182" i="6"/>
  <c r="T182" i="6"/>
  <c r="S182" i="6"/>
  <c r="R182" i="6"/>
  <c r="Q182" i="6"/>
  <c r="P182" i="6"/>
  <c r="O182" i="6"/>
  <c r="N182" i="6"/>
  <c r="M182" i="6"/>
  <c r="L182" i="6"/>
  <c r="K182" i="6"/>
  <c r="J182" i="6"/>
  <c r="I182" i="6"/>
  <c r="H182" i="6"/>
  <c r="G182" i="6"/>
  <c r="F182" i="6"/>
  <c r="E182" i="6"/>
  <c r="D182" i="6"/>
  <c r="C182" i="6"/>
  <c r="B182" i="6"/>
  <c r="A182" i="6"/>
  <c r="X181" i="6"/>
  <c r="W181" i="6"/>
  <c r="V181" i="6"/>
  <c r="U181" i="6"/>
  <c r="T181" i="6"/>
  <c r="S181" i="6"/>
  <c r="R181" i="6"/>
  <c r="Q181" i="6"/>
  <c r="P181" i="6"/>
  <c r="O181" i="6"/>
  <c r="N181" i="6"/>
  <c r="M181" i="6"/>
  <c r="L181" i="6"/>
  <c r="K181" i="6"/>
  <c r="J181" i="6"/>
  <c r="I181" i="6"/>
  <c r="H181" i="6"/>
  <c r="G181" i="6"/>
  <c r="F181" i="6"/>
  <c r="E181" i="6"/>
  <c r="D181" i="6"/>
  <c r="C181" i="6"/>
  <c r="B181" i="6"/>
  <c r="A181" i="6"/>
  <c r="X180" i="6"/>
  <c r="W180" i="6"/>
  <c r="V180" i="6"/>
  <c r="U180" i="6"/>
  <c r="T180" i="6"/>
  <c r="S180" i="6"/>
  <c r="R180" i="6"/>
  <c r="Q180" i="6"/>
  <c r="P180" i="6"/>
  <c r="O180" i="6"/>
  <c r="N180" i="6"/>
  <c r="M180" i="6"/>
  <c r="L180" i="6"/>
  <c r="K180" i="6"/>
  <c r="J180" i="6"/>
  <c r="I180" i="6"/>
  <c r="H180" i="6"/>
  <c r="G180" i="6"/>
  <c r="F180" i="6"/>
  <c r="E180" i="6"/>
  <c r="D180" i="6"/>
  <c r="C180" i="6"/>
  <c r="B180" i="6"/>
  <c r="A180" i="6"/>
  <c r="X179" i="6"/>
  <c r="W179" i="6"/>
  <c r="V179" i="6"/>
  <c r="U179" i="6"/>
  <c r="T179" i="6"/>
  <c r="S179" i="6"/>
  <c r="R179" i="6"/>
  <c r="Q179" i="6"/>
  <c r="P179" i="6"/>
  <c r="O179" i="6"/>
  <c r="N179" i="6"/>
  <c r="M179" i="6"/>
  <c r="L179" i="6"/>
  <c r="K179" i="6"/>
  <c r="J179" i="6"/>
  <c r="I179" i="6"/>
  <c r="H179" i="6"/>
  <c r="G179" i="6"/>
  <c r="F179" i="6"/>
  <c r="E179" i="6"/>
  <c r="D179" i="6"/>
  <c r="C179" i="6"/>
  <c r="B179" i="6"/>
  <c r="A179" i="6"/>
  <c r="X178" i="6"/>
  <c r="W178" i="6"/>
  <c r="V178" i="6"/>
  <c r="U178" i="6"/>
  <c r="T178" i="6"/>
  <c r="S178" i="6"/>
  <c r="R178" i="6"/>
  <c r="Q178" i="6"/>
  <c r="P178" i="6"/>
  <c r="O178" i="6"/>
  <c r="N178" i="6"/>
  <c r="M178" i="6"/>
  <c r="L178" i="6"/>
  <c r="K178" i="6"/>
  <c r="J178" i="6"/>
  <c r="I178" i="6"/>
  <c r="H178" i="6"/>
  <c r="G178" i="6"/>
  <c r="F178" i="6"/>
  <c r="E178" i="6"/>
  <c r="D178" i="6"/>
  <c r="C178" i="6"/>
  <c r="B178" i="6"/>
  <c r="A178" i="6"/>
  <c r="X177" i="6"/>
  <c r="W177" i="6"/>
  <c r="V177" i="6"/>
  <c r="U177" i="6"/>
  <c r="T177" i="6"/>
  <c r="S177" i="6"/>
  <c r="R177" i="6"/>
  <c r="Q177" i="6"/>
  <c r="P177" i="6"/>
  <c r="O177" i="6"/>
  <c r="N177" i="6"/>
  <c r="M177" i="6"/>
  <c r="L177" i="6"/>
  <c r="K177" i="6"/>
  <c r="J177" i="6"/>
  <c r="I177" i="6"/>
  <c r="H177" i="6"/>
  <c r="G177" i="6"/>
  <c r="F177" i="6"/>
  <c r="E177" i="6"/>
  <c r="D177" i="6"/>
  <c r="C177" i="6"/>
  <c r="B177" i="6"/>
  <c r="A177" i="6"/>
  <c r="X176" i="6"/>
  <c r="W176" i="6"/>
  <c r="V176" i="6"/>
  <c r="U176" i="6"/>
  <c r="T176" i="6"/>
  <c r="S176" i="6"/>
  <c r="R176" i="6"/>
  <c r="Q176" i="6"/>
  <c r="P176" i="6"/>
  <c r="O176" i="6"/>
  <c r="N176" i="6"/>
  <c r="M176" i="6"/>
  <c r="L176" i="6"/>
  <c r="K176" i="6"/>
  <c r="J176" i="6"/>
  <c r="I176" i="6"/>
  <c r="H176" i="6"/>
  <c r="G176" i="6"/>
  <c r="F176" i="6"/>
  <c r="E176" i="6"/>
  <c r="D176" i="6"/>
  <c r="C176" i="6"/>
  <c r="B176" i="6"/>
  <c r="A176" i="6"/>
  <c r="X175" i="6"/>
  <c r="W175" i="6"/>
  <c r="V175" i="6"/>
  <c r="U175" i="6"/>
  <c r="T175" i="6"/>
  <c r="S175" i="6"/>
  <c r="R175" i="6"/>
  <c r="Q175" i="6"/>
  <c r="P175" i="6"/>
  <c r="O175" i="6"/>
  <c r="N175" i="6"/>
  <c r="M175" i="6"/>
  <c r="L175" i="6"/>
  <c r="K175" i="6"/>
  <c r="J175" i="6"/>
  <c r="I175" i="6"/>
  <c r="H175" i="6"/>
  <c r="G175" i="6"/>
  <c r="F175" i="6"/>
  <c r="E175" i="6"/>
  <c r="D175" i="6"/>
  <c r="C175" i="6"/>
  <c r="B175" i="6"/>
  <c r="A175" i="6"/>
  <c r="X174" i="6"/>
  <c r="W174" i="6"/>
  <c r="V174" i="6"/>
  <c r="U174" i="6"/>
  <c r="T174" i="6"/>
  <c r="S174" i="6"/>
  <c r="R174" i="6"/>
  <c r="Q174" i="6"/>
  <c r="P174" i="6"/>
  <c r="O174" i="6"/>
  <c r="N174" i="6"/>
  <c r="M174" i="6"/>
  <c r="L174" i="6"/>
  <c r="K174" i="6"/>
  <c r="J174" i="6"/>
  <c r="I174" i="6"/>
  <c r="H174" i="6"/>
  <c r="G174" i="6"/>
  <c r="F174" i="6"/>
  <c r="E174" i="6"/>
  <c r="D174" i="6"/>
  <c r="C174" i="6"/>
  <c r="B174" i="6"/>
  <c r="A174" i="6"/>
  <c r="X173" i="6"/>
  <c r="W173" i="6"/>
  <c r="V173" i="6"/>
  <c r="U173" i="6"/>
  <c r="T173" i="6"/>
  <c r="S173" i="6"/>
  <c r="R173" i="6"/>
  <c r="Q173" i="6"/>
  <c r="P173" i="6"/>
  <c r="O173" i="6"/>
  <c r="N173" i="6"/>
  <c r="M173" i="6"/>
  <c r="L173" i="6"/>
  <c r="K173" i="6"/>
  <c r="J173" i="6"/>
  <c r="I173" i="6"/>
  <c r="H173" i="6"/>
  <c r="G173" i="6"/>
  <c r="F173" i="6"/>
  <c r="E173" i="6"/>
  <c r="D173" i="6"/>
  <c r="C173" i="6"/>
  <c r="B173" i="6"/>
  <c r="A173" i="6"/>
  <c r="X172" i="6"/>
  <c r="W172" i="6"/>
  <c r="V172" i="6"/>
  <c r="U172" i="6"/>
  <c r="T172" i="6"/>
  <c r="S172" i="6"/>
  <c r="R172" i="6"/>
  <c r="Q172" i="6"/>
  <c r="P172" i="6"/>
  <c r="O172" i="6"/>
  <c r="N172" i="6"/>
  <c r="M172" i="6"/>
  <c r="L172" i="6"/>
  <c r="K172" i="6"/>
  <c r="J172" i="6"/>
  <c r="I172" i="6"/>
  <c r="H172" i="6"/>
  <c r="G172" i="6"/>
  <c r="F172" i="6"/>
  <c r="E172" i="6"/>
  <c r="D172" i="6"/>
  <c r="C172" i="6"/>
  <c r="B172" i="6"/>
  <c r="A172" i="6"/>
  <c r="X171" i="6"/>
  <c r="W171" i="6"/>
  <c r="V171" i="6"/>
  <c r="U171" i="6"/>
  <c r="T171" i="6"/>
  <c r="S171" i="6"/>
  <c r="R171" i="6"/>
  <c r="Q171" i="6"/>
  <c r="P171" i="6"/>
  <c r="O171" i="6"/>
  <c r="N171" i="6"/>
  <c r="M171" i="6"/>
  <c r="L171" i="6"/>
  <c r="K171" i="6"/>
  <c r="J171" i="6"/>
  <c r="I171" i="6"/>
  <c r="H171" i="6"/>
  <c r="G171" i="6"/>
  <c r="F171" i="6"/>
  <c r="E171" i="6"/>
  <c r="D171" i="6"/>
  <c r="C171" i="6"/>
  <c r="B171" i="6"/>
  <c r="A171" i="6"/>
  <c r="X170" i="6"/>
  <c r="W170" i="6"/>
  <c r="V170" i="6"/>
  <c r="U170" i="6"/>
  <c r="T170" i="6"/>
  <c r="S170" i="6"/>
  <c r="R170" i="6"/>
  <c r="Q170" i="6"/>
  <c r="P170" i="6"/>
  <c r="O170" i="6"/>
  <c r="N170" i="6"/>
  <c r="M170" i="6"/>
  <c r="L170" i="6"/>
  <c r="K170" i="6"/>
  <c r="J170" i="6"/>
  <c r="I170" i="6"/>
  <c r="H170" i="6"/>
  <c r="G170" i="6"/>
  <c r="F170" i="6"/>
  <c r="E170" i="6"/>
  <c r="D170" i="6"/>
  <c r="C170" i="6"/>
  <c r="B170" i="6"/>
  <c r="A170" i="6"/>
  <c r="X169" i="6"/>
  <c r="W169" i="6"/>
  <c r="V169" i="6"/>
  <c r="U169" i="6"/>
  <c r="T169" i="6"/>
  <c r="S169" i="6"/>
  <c r="R169" i="6"/>
  <c r="Q169" i="6"/>
  <c r="P169" i="6"/>
  <c r="O169" i="6"/>
  <c r="N169" i="6"/>
  <c r="M169" i="6"/>
  <c r="L169" i="6"/>
  <c r="K169" i="6"/>
  <c r="J169" i="6"/>
  <c r="I169" i="6"/>
  <c r="H169" i="6"/>
  <c r="G169" i="6"/>
  <c r="F169" i="6"/>
  <c r="E169" i="6"/>
  <c r="D169" i="6"/>
  <c r="C169" i="6"/>
  <c r="B169" i="6"/>
  <c r="A169" i="6"/>
  <c r="X168" i="6"/>
  <c r="W168" i="6"/>
  <c r="V168" i="6"/>
  <c r="U168" i="6"/>
  <c r="T168" i="6"/>
  <c r="S168" i="6"/>
  <c r="R168" i="6"/>
  <c r="Q168" i="6"/>
  <c r="P168" i="6"/>
  <c r="O168" i="6"/>
  <c r="N168" i="6"/>
  <c r="M168" i="6"/>
  <c r="L168" i="6"/>
  <c r="K168" i="6"/>
  <c r="J168" i="6"/>
  <c r="I168" i="6"/>
  <c r="H168" i="6"/>
  <c r="G168" i="6"/>
  <c r="F168" i="6"/>
  <c r="E168" i="6"/>
  <c r="D168" i="6"/>
  <c r="C168" i="6"/>
  <c r="B168" i="6"/>
  <c r="A168" i="6"/>
  <c r="X167" i="6"/>
  <c r="W167" i="6"/>
  <c r="V167" i="6"/>
  <c r="U167" i="6"/>
  <c r="T167" i="6"/>
  <c r="S167" i="6"/>
  <c r="R167" i="6"/>
  <c r="Q167" i="6"/>
  <c r="P167" i="6"/>
  <c r="O167" i="6"/>
  <c r="N167" i="6"/>
  <c r="M167" i="6"/>
  <c r="L167" i="6"/>
  <c r="K167" i="6"/>
  <c r="J167" i="6"/>
  <c r="I167" i="6"/>
  <c r="H167" i="6"/>
  <c r="G167" i="6"/>
  <c r="F167" i="6"/>
  <c r="E167" i="6"/>
  <c r="D167" i="6"/>
  <c r="C167" i="6"/>
  <c r="B167" i="6"/>
  <c r="A167" i="6"/>
  <c r="X166" i="6"/>
  <c r="W166" i="6"/>
  <c r="V166" i="6"/>
  <c r="U166" i="6"/>
  <c r="T166" i="6"/>
  <c r="S166" i="6"/>
  <c r="R166" i="6"/>
  <c r="Q166" i="6"/>
  <c r="P166" i="6"/>
  <c r="O166" i="6"/>
  <c r="N166" i="6"/>
  <c r="M166" i="6"/>
  <c r="L166" i="6"/>
  <c r="K166" i="6"/>
  <c r="J166" i="6"/>
  <c r="I166" i="6"/>
  <c r="H166" i="6"/>
  <c r="G166" i="6"/>
  <c r="F166" i="6"/>
  <c r="E166" i="6"/>
  <c r="D166" i="6"/>
  <c r="C166" i="6"/>
  <c r="B166" i="6"/>
  <c r="A166" i="6"/>
  <c r="X165" i="6"/>
  <c r="W165" i="6"/>
  <c r="V165" i="6"/>
  <c r="U165" i="6"/>
  <c r="T165" i="6"/>
  <c r="S165" i="6"/>
  <c r="R165" i="6"/>
  <c r="Q165" i="6"/>
  <c r="P165" i="6"/>
  <c r="O165" i="6"/>
  <c r="N165" i="6"/>
  <c r="M165" i="6"/>
  <c r="L165" i="6"/>
  <c r="K165" i="6"/>
  <c r="J165" i="6"/>
  <c r="I165" i="6"/>
  <c r="H165" i="6"/>
  <c r="G165" i="6"/>
  <c r="F165" i="6"/>
  <c r="E165" i="6"/>
  <c r="D165" i="6"/>
  <c r="C165" i="6"/>
  <c r="B165" i="6"/>
  <c r="A165" i="6"/>
  <c r="X164" i="6"/>
  <c r="W164" i="6"/>
  <c r="V164" i="6"/>
  <c r="U164" i="6"/>
  <c r="T164" i="6"/>
  <c r="S164" i="6"/>
  <c r="R164" i="6"/>
  <c r="Q164" i="6"/>
  <c r="P164" i="6"/>
  <c r="O164" i="6"/>
  <c r="N164" i="6"/>
  <c r="M164" i="6"/>
  <c r="L164" i="6"/>
  <c r="K164" i="6"/>
  <c r="J164" i="6"/>
  <c r="I164" i="6"/>
  <c r="H164" i="6"/>
  <c r="G164" i="6"/>
  <c r="F164" i="6"/>
  <c r="E164" i="6"/>
  <c r="D164" i="6"/>
  <c r="C164" i="6"/>
  <c r="B164" i="6"/>
  <c r="A164" i="6"/>
  <c r="X163" i="6"/>
  <c r="W163" i="6"/>
  <c r="V163" i="6"/>
  <c r="U163" i="6"/>
  <c r="T163" i="6"/>
  <c r="S163" i="6"/>
  <c r="R163" i="6"/>
  <c r="Q163" i="6"/>
  <c r="P163" i="6"/>
  <c r="O163" i="6"/>
  <c r="N163" i="6"/>
  <c r="M163" i="6"/>
  <c r="L163" i="6"/>
  <c r="K163" i="6"/>
  <c r="J163" i="6"/>
  <c r="I163" i="6"/>
  <c r="H163" i="6"/>
  <c r="G163" i="6"/>
  <c r="F163" i="6"/>
  <c r="E163" i="6"/>
  <c r="D163" i="6"/>
  <c r="C163" i="6"/>
  <c r="B163" i="6"/>
  <c r="A163" i="6"/>
  <c r="X162" i="6"/>
  <c r="W162" i="6"/>
  <c r="V162" i="6"/>
  <c r="U162" i="6"/>
  <c r="T162" i="6"/>
  <c r="S162" i="6"/>
  <c r="R162" i="6"/>
  <c r="Q162" i="6"/>
  <c r="P162" i="6"/>
  <c r="O162" i="6"/>
  <c r="N162" i="6"/>
  <c r="M162" i="6"/>
  <c r="L162" i="6"/>
  <c r="K162" i="6"/>
  <c r="J162" i="6"/>
  <c r="I162" i="6"/>
  <c r="H162" i="6"/>
  <c r="G162" i="6"/>
  <c r="F162" i="6"/>
  <c r="E162" i="6"/>
  <c r="D162" i="6"/>
  <c r="C162" i="6"/>
  <c r="B162" i="6"/>
  <c r="A162" i="6"/>
  <c r="X161" i="6"/>
  <c r="W161" i="6"/>
  <c r="V161" i="6"/>
  <c r="U161" i="6"/>
  <c r="T161" i="6"/>
  <c r="S161" i="6"/>
  <c r="R161" i="6"/>
  <c r="Q161" i="6"/>
  <c r="P161" i="6"/>
  <c r="O161" i="6"/>
  <c r="N161" i="6"/>
  <c r="M161" i="6"/>
  <c r="L161" i="6"/>
  <c r="K161" i="6"/>
  <c r="J161" i="6"/>
  <c r="I161" i="6"/>
  <c r="H161" i="6"/>
  <c r="G161" i="6"/>
  <c r="F161" i="6"/>
  <c r="E161" i="6"/>
  <c r="D161" i="6"/>
  <c r="C161" i="6"/>
  <c r="B161" i="6"/>
  <c r="A161" i="6"/>
  <c r="X160" i="6"/>
  <c r="W160" i="6"/>
  <c r="V160" i="6"/>
  <c r="U160" i="6"/>
  <c r="T160" i="6"/>
  <c r="S160" i="6"/>
  <c r="R160" i="6"/>
  <c r="Q160" i="6"/>
  <c r="P160" i="6"/>
  <c r="O160" i="6"/>
  <c r="N160" i="6"/>
  <c r="M160" i="6"/>
  <c r="L160" i="6"/>
  <c r="K160" i="6"/>
  <c r="J160" i="6"/>
  <c r="I160" i="6"/>
  <c r="H160" i="6"/>
  <c r="G160" i="6"/>
  <c r="F160" i="6"/>
  <c r="E160" i="6"/>
  <c r="D160" i="6"/>
  <c r="C160" i="6"/>
  <c r="B160" i="6"/>
  <c r="A160" i="6"/>
  <c r="X159" i="6"/>
  <c r="W159" i="6"/>
  <c r="V159" i="6"/>
  <c r="U159" i="6"/>
  <c r="T159" i="6"/>
  <c r="S159" i="6"/>
  <c r="R159" i="6"/>
  <c r="Q159" i="6"/>
  <c r="P159" i="6"/>
  <c r="O159" i="6"/>
  <c r="N159" i="6"/>
  <c r="M159" i="6"/>
  <c r="L159" i="6"/>
  <c r="K159" i="6"/>
  <c r="J159" i="6"/>
  <c r="I159" i="6"/>
  <c r="H159" i="6"/>
  <c r="G159" i="6"/>
  <c r="F159" i="6"/>
  <c r="E159" i="6"/>
  <c r="D159" i="6"/>
  <c r="C159" i="6"/>
  <c r="B159" i="6"/>
  <c r="A159" i="6"/>
  <c r="X158" i="6"/>
  <c r="W158" i="6"/>
  <c r="V158" i="6"/>
  <c r="U158" i="6"/>
  <c r="T158" i="6"/>
  <c r="S158" i="6"/>
  <c r="R158" i="6"/>
  <c r="Q158" i="6"/>
  <c r="P158" i="6"/>
  <c r="O158" i="6"/>
  <c r="N158" i="6"/>
  <c r="M158" i="6"/>
  <c r="L158" i="6"/>
  <c r="K158" i="6"/>
  <c r="J158" i="6"/>
  <c r="I158" i="6"/>
  <c r="H158" i="6"/>
  <c r="G158" i="6"/>
  <c r="F158" i="6"/>
  <c r="E158" i="6"/>
  <c r="D158" i="6"/>
  <c r="C158" i="6"/>
  <c r="B158" i="6"/>
  <c r="A158" i="6"/>
  <c r="X157" i="6"/>
  <c r="W157" i="6"/>
  <c r="V157" i="6"/>
  <c r="U157" i="6"/>
  <c r="T157" i="6"/>
  <c r="S157" i="6"/>
  <c r="R157" i="6"/>
  <c r="Q157" i="6"/>
  <c r="P157" i="6"/>
  <c r="O157" i="6"/>
  <c r="N157" i="6"/>
  <c r="M157" i="6"/>
  <c r="L157" i="6"/>
  <c r="K157" i="6"/>
  <c r="J157" i="6"/>
  <c r="I157" i="6"/>
  <c r="H157" i="6"/>
  <c r="G157" i="6"/>
  <c r="F157" i="6"/>
  <c r="E157" i="6"/>
  <c r="D157" i="6"/>
  <c r="C157" i="6"/>
  <c r="B157" i="6"/>
  <c r="A157" i="6"/>
  <c r="X156" i="6"/>
  <c r="W156" i="6"/>
  <c r="V156" i="6"/>
  <c r="U156" i="6"/>
  <c r="T156" i="6"/>
  <c r="S156" i="6"/>
  <c r="R156" i="6"/>
  <c r="Q156" i="6"/>
  <c r="P156" i="6"/>
  <c r="O156" i="6"/>
  <c r="N156" i="6"/>
  <c r="M156" i="6"/>
  <c r="L156" i="6"/>
  <c r="K156" i="6"/>
  <c r="J156" i="6"/>
  <c r="I156" i="6"/>
  <c r="H156" i="6"/>
  <c r="G156" i="6"/>
  <c r="F156" i="6"/>
  <c r="E156" i="6"/>
  <c r="D156" i="6"/>
  <c r="C156" i="6"/>
  <c r="B156" i="6"/>
  <c r="A156" i="6"/>
  <c r="X155" i="6"/>
  <c r="W155" i="6"/>
  <c r="V155" i="6"/>
  <c r="U155" i="6"/>
  <c r="T155" i="6"/>
  <c r="S155" i="6"/>
  <c r="R155" i="6"/>
  <c r="Q155" i="6"/>
  <c r="P155" i="6"/>
  <c r="O155" i="6"/>
  <c r="N155" i="6"/>
  <c r="M155" i="6"/>
  <c r="L155" i="6"/>
  <c r="K155" i="6"/>
  <c r="J155" i="6"/>
  <c r="I155" i="6"/>
  <c r="H155" i="6"/>
  <c r="G155" i="6"/>
  <c r="F155" i="6"/>
  <c r="E155" i="6"/>
  <c r="D155" i="6"/>
  <c r="C155" i="6"/>
  <c r="B155" i="6"/>
  <c r="A155" i="6"/>
  <c r="X154" i="6"/>
  <c r="W154" i="6"/>
  <c r="V154" i="6"/>
  <c r="U154" i="6"/>
  <c r="T154" i="6"/>
  <c r="S154" i="6"/>
  <c r="R154" i="6"/>
  <c r="Q154" i="6"/>
  <c r="P154" i="6"/>
  <c r="O154" i="6"/>
  <c r="N154" i="6"/>
  <c r="M154" i="6"/>
  <c r="L154" i="6"/>
  <c r="K154" i="6"/>
  <c r="J154" i="6"/>
  <c r="I154" i="6"/>
  <c r="H154" i="6"/>
  <c r="G154" i="6"/>
  <c r="F154" i="6"/>
  <c r="E154" i="6"/>
  <c r="D154" i="6"/>
  <c r="C154" i="6"/>
  <c r="B154" i="6"/>
  <c r="A154" i="6"/>
  <c r="X153" i="6"/>
  <c r="W153" i="6"/>
  <c r="V153" i="6"/>
  <c r="U153" i="6"/>
  <c r="T153" i="6"/>
  <c r="S153" i="6"/>
  <c r="R153" i="6"/>
  <c r="Q153" i="6"/>
  <c r="P153" i="6"/>
  <c r="O153" i="6"/>
  <c r="N153" i="6"/>
  <c r="M153" i="6"/>
  <c r="L153" i="6"/>
  <c r="K153" i="6"/>
  <c r="J153" i="6"/>
  <c r="I153" i="6"/>
  <c r="H153" i="6"/>
  <c r="G153" i="6"/>
  <c r="F153" i="6"/>
  <c r="E153" i="6"/>
  <c r="D153" i="6"/>
  <c r="C153" i="6"/>
  <c r="B153" i="6"/>
  <c r="A153" i="6"/>
  <c r="X152" i="6"/>
  <c r="W152" i="6"/>
  <c r="V152" i="6"/>
  <c r="U152" i="6"/>
  <c r="T152" i="6"/>
  <c r="S152" i="6"/>
  <c r="R152" i="6"/>
  <c r="Q152" i="6"/>
  <c r="P152" i="6"/>
  <c r="O152" i="6"/>
  <c r="N152" i="6"/>
  <c r="M152" i="6"/>
  <c r="L152" i="6"/>
  <c r="K152" i="6"/>
  <c r="J152" i="6"/>
  <c r="I152" i="6"/>
  <c r="H152" i="6"/>
  <c r="G152" i="6"/>
  <c r="F152" i="6"/>
  <c r="E152" i="6"/>
  <c r="D152" i="6"/>
  <c r="C152" i="6"/>
  <c r="B152" i="6"/>
  <c r="A152" i="6"/>
  <c r="X151" i="6"/>
  <c r="W151" i="6"/>
  <c r="V151" i="6"/>
  <c r="U151" i="6"/>
  <c r="T151" i="6"/>
  <c r="S151" i="6"/>
  <c r="R151" i="6"/>
  <c r="Q151" i="6"/>
  <c r="P151" i="6"/>
  <c r="O151" i="6"/>
  <c r="N151" i="6"/>
  <c r="M151" i="6"/>
  <c r="L151" i="6"/>
  <c r="K151" i="6"/>
  <c r="J151" i="6"/>
  <c r="I151" i="6"/>
  <c r="H151" i="6"/>
  <c r="G151" i="6"/>
  <c r="F151" i="6"/>
  <c r="E151" i="6"/>
  <c r="D151" i="6"/>
  <c r="C151" i="6"/>
  <c r="B151" i="6"/>
  <c r="A151" i="6"/>
  <c r="X150" i="6"/>
  <c r="W150" i="6"/>
  <c r="V150" i="6"/>
  <c r="U150" i="6"/>
  <c r="T150" i="6"/>
  <c r="S150" i="6"/>
  <c r="R150" i="6"/>
  <c r="Q150" i="6"/>
  <c r="P150" i="6"/>
  <c r="O150" i="6"/>
  <c r="N150" i="6"/>
  <c r="M150" i="6"/>
  <c r="L150" i="6"/>
  <c r="K150" i="6"/>
  <c r="J150" i="6"/>
  <c r="I150" i="6"/>
  <c r="H150" i="6"/>
  <c r="G150" i="6"/>
  <c r="F150" i="6"/>
  <c r="E150" i="6"/>
  <c r="D150" i="6"/>
  <c r="C150" i="6"/>
  <c r="B150" i="6"/>
  <c r="A150" i="6"/>
  <c r="X149" i="6"/>
  <c r="W149" i="6"/>
  <c r="V149" i="6"/>
  <c r="U149" i="6"/>
  <c r="T149" i="6"/>
  <c r="S149" i="6"/>
  <c r="R149" i="6"/>
  <c r="Q149" i="6"/>
  <c r="P149" i="6"/>
  <c r="O149" i="6"/>
  <c r="N149" i="6"/>
  <c r="M149" i="6"/>
  <c r="L149" i="6"/>
  <c r="K149" i="6"/>
  <c r="J149" i="6"/>
  <c r="I149" i="6"/>
  <c r="H149" i="6"/>
  <c r="G149" i="6"/>
  <c r="F149" i="6"/>
  <c r="E149" i="6"/>
  <c r="D149" i="6"/>
  <c r="C149" i="6"/>
  <c r="B149" i="6"/>
  <c r="A149" i="6"/>
  <c r="X148" i="6"/>
  <c r="W148" i="6"/>
  <c r="V148" i="6"/>
  <c r="U148" i="6"/>
  <c r="T148" i="6"/>
  <c r="S148" i="6"/>
  <c r="R148" i="6"/>
  <c r="Q148" i="6"/>
  <c r="P148" i="6"/>
  <c r="O148" i="6"/>
  <c r="N148" i="6"/>
  <c r="M148" i="6"/>
  <c r="L148" i="6"/>
  <c r="K148" i="6"/>
  <c r="J148" i="6"/>
  <c r="I148" i="6"/>
  <c r="H148" i="6"/>
  <c r="G148" i="6"/>
  <c r="F148" i="6"/>
  <c r="E148" i="6"/>
  <c r="D148" i="6"/>
  <c r="C148" i="6"/>
  <c r="B148" i="6"/>
  <c r="A148" i="6"/>
  <c r="X147" i="6"/>
  <c r="W147" i="6"/>
  <c r="V147" i="6"/>
  <c r="U147" i="6"/>
  <c r="T147" i="6"/>
  <c r="S147" i="6"/>
  <c r="R147" i="6"/>
  <c r="Q147" i="6"/>
  <c r="P147" i="6"/>
  <c r="O147" i="6"/>
  <c r="N147" i="6"/>
  <c r="M147" i="6"/>
  <c r="L147" i="6"/>
  <c r="K147" i="6"/>
  <c r="J147" i="6"/>
  <c r="I147" i="6"/>
  <c r="H147" i="6"/>
  <c r="G147" i="6"/>
  <c r="F147" i="6"/>
  <c r="E147" i="6"/>
  <c r="D147" i="6"/>
  <c r="C147" i="6"/>
  <c r="B147" i="6"/>
  <c r="A147" i="6"/>
  <c r="X146" i="6"/>
  <c r="W146" i="6"/>
  <c r="V146" i="6"/>
  <c r="U146" i="6"/>
  <c r="T146" i="6"/>
  <c r="S146" i="6"/>
  <c r="R146" i="6"/>
  <c r="Q146" i="6"/>
  <c r="P146" i="6"/>
  <c r="O146" i="6"/>
  <c r="N146" i="6"/>
  <c r="M146" i="6"/>
  <c r="L146" i="6"/>
  <c r="K146" i="6"/>
  <c r="J146" i="6"/>
  <c r="I146" i="6"/>
  <c r="H146" i="6"/>
  <c r="G146" i="6"/>
  <c r="F146" i="6"/>
  <c r="E146" i="6"/>
  <c r="D146" i="6"/>
  <c r="C146" i="6"/>
  <c r="B146" i="6"/>
  <c r="A146" i="6"/>
  <c r="X145" i="6"/>
  <c r="W145" i="6"/>
  <c r="V145" i="6"/>
  <c r="U145" i="6"/>
  <c r="T145" i="6"/>
  <c r="S145" i="6"/>
  <c r="R145" i="6"/>
  <c r="Q145" i="6"/>
  <c r="P145" i="6"/>
  <c r="O145" i="6"/>
  <c r="N145" i="6"/>
  <c r="M145" i="6"/>
  <c r="L145" i="6"/>
  <c r="K145" i="6"/>
  <c r="J145" i="6"/>
  <c r="I145" i="6"/>
  <c r="H145" i="6"/>
  <c r="G145" i="6"/>
  <c r="F145" i="6"/>
  <c r="E145" i="6"/>
  <c r="D145" i="6"/>
  <c r="C145" i="6"/>
  <c r="B145" i="6"/>
  <c r="A145" i="6"/>
  <c r="X144" i="6"/>
  <c r="W144" i="6"/>
  <c r="V144" i="6"/>
  <c r="U144" i="6"/>
  <c r="T144" i="6"/>
  <c r="S144" i="6"/>
  <c r="R144" i="6"/>
  <c r="Q144" i="6"/>
  <c r="P144" i="6"/>
  <c r="O144" i="6"/>
  <c r="N144" i="6"/>
  <c r="M144" i="6"/>
  <c r="L144" i="6"/>
  <c r="K144" i="6"/>
  <c r="J144" i="6"/>
  <c r="I144" i="6"/>
  <c r="H144" i="6"/>
  <c r="G144" i="6"/>
  <c r="F144" i="6"/>
  <c r="E144" i="6"/>
  <c r="D144" i="6"/>
  <c r="C144" i="6"/>
  <c r="B144" i="6"/>
  <c r="A144" i="6"/>
  <c r="X143" i="6"/>
  <c r="W143" i="6"/>
  <c r="V143" i="6"/>
  <c r="U143" i="6"/>
  <c r="T143" i="6"/>
  <c r="S143" i="6"/>
  <c r="R143" i="6"/>
  <c r="Q143" i="6"/>
  <c r="P143" i="6"/>
  <c r="O143" i="6"/>
  <c r="N143" i="6"/>
  <c r="M143" i="6"/>
  <c r="L143" i="6"/>
  <c r="K143" i="6"/>
  <c r="J143" i="6"/>
  <c r="I143" i="6"/>
  <c r="H143" i="6"/>
  <c r="G143" i="6"/>
  <c r="F143" i="6"/>
  <c r="E143" i="6"/>
  <c r="D143" i="6"/>
  <c r="C143" i="6"/>
  <c r="B143" i="6"/>
  <c r="A143" i="6"/>
  <c r="X142" i="6"/>
  <c r="W142" i="6"/>
  <c r="V142" i="6"/>
  <c r="U142" i="6"/>
  <c r="T142" i="6"/>
  <c r="S142" i="6"/>
  <c r="R142" i="6"/>
  <c r="Q142" i="6"/>
  <c r="P142" i="6"/>
  <c r="O142" i="6"/>
  <c r="N142" i="6"/>
  <c r="M142" i="6"/>
  <c r="L142" i="6"/>
  <c r="K142" i="6"/>
  <c r="J142" i="6"/>
  <c r="I142" i="6"/>
  <c r="H142" i="6"/>
  <c r="G142" i="6"/>
  <c r="F142" i="6"/>
  <c r="E142" i="6"/>
  <c r="D142" i="6"/>
  <c r="C142" i="6"/>
  <c r="B142" i="6"/>
  <c r="A142" i="6"/>
  <c r="X141" i="6"/>
  <c r="W141" i="6"/>
  <c r="V141" i="6"/>
  <c r="U141" i="6"/>
  <c r="T141" i="6"/>
  <c r="S141" i="6"/>
  <c r="R141" i="6"/>
  <c r="Q141" i="6"/>
  <c r="P141" i="6"/>
  <c r="O141" i="6"/>
  <c r="N141" i="6"/>
  <c r="M141" i="6"/>
  <c r="L141" i="6"/>
  <c r="K141" i="6"/>
  <c r="J141" i="6"/>
  <c r="I141" i="6"/>
  <c r="H141" i="6"/>
  <c r="G141" i="6"/>
  <c r="F141" i="6"/>
  <c r="E141" i="6"/>
  <c r="D141" i="6"/>
  <c r="C141" i="6"/>
  <c r="B141" i="6"/>
  <c r="A141" i="6"/>
  <c r="X140" i="6"/>
  <c r="W140" i="6"/>
  <c r="V140" i="6"/>
  <c r="U140" i="6"/>
  <c r="T140" i="6"/>
  <c r="S140" i="6"/>
  <c r="R140" i="6"/>
  <c r="Q140" i="6"/>
  <c r="P140" i="6"/>
  <c r="O140" i="6"/>
  <c r="N140" i="6"/>
  <c r="M140" i="6"/>
  <c r="L140" i="6"/>
  <c r="K140" i="6"/>
  <c r="J140" i="6"/>
  <c r="I140" i="6"/>
  <c r="H140" i="6"/>
  <c r="G140" i="6"/>
  <c r="F140" i="6"/>
  <c r="E140" i="6"/>
  <c r="D140" i="6"/>
  <c r="C140" i="6"/>
  <c r="B140" i="6"/>
  <c r="A140" i="6"/>
  <c r="X139" i="6"/>
  <c r="W139" i="6"/>
  <c r="V139" i="6"/>
  <c r="U139" i="6"/>
  <c r="T139" i="6"/>
  <c r="S139" i="6"/>
  <c r="R139" i="6"/>
  <c r="Q139" i="6"/>
  <c r="P139" i="6"/>
  <c r="O139" i="6"/>
  <c r="N139" i="6"/>
  <c r="M139" i="6"/>
  <c r="L139" i="6"/>
  <c r="K139" i="6"/>
  <c r="J139" i="6"/>
  <c r="I139" i="6"/>
  <c r="H139" i="6"/>
  <c r="G139" i="6"/>
  <c r="F139" i="6"/>
  <c r="E139" i="6"/>
  <c r="D139" i="6"/>
  <c r="C139" i="6"/>
  <c r="B139" i="6"/>
  <c r="A139" i="6"/>
  <c r="X138" i="6"/>
  <c r="W138" i="6"/>
  <c r="V138" i="6"/>
  <c r="U138" i="6"/>
  <c r="T138" i="6"/>
  <c r="S138" i="6"/>
  <c r="R138" i="6"/>
  <c r="Q138" i="6"/>
  <c r="P138" i="6"/>
  <c r="O138" i="6"/>
  <c r="N138" i="6"/>
  <c r="M138" i="6"/>
  <c r="L138" i="6"/>
  <c r="K138" i="6"/>
  <c r="J138" i="6"/>
  <c r="I138" i="6"/>
  <c r="H138" i="6"/>
  <c r="G138" i="6"/>
  <c r="F138" i="6"/>
  <c r="E138" i="6"/>
  <c r="D138" i="6"/>
  <c r="C138" i="6"/>
  <c r="B138" i="6"/>
  <c r="A138" i="6"/>
  <c r="X137" i="6"/>
  <c r="W137" i="6"/>
  <c r="V137" i="6"/>
  <c r="U137" i="6"/>
  <c r="T137" i="6"/>
  <c r="S137" i="6"/>
  <c r="R137" i="6"/>
  <c r="Q137" i="6"/>
  <c r="P137" i="6"/>
  <c r="O137" i="6"/>
  <c r="N137" i="6"/>
  <c r="M137" i="6"/>
  <c r="L137" i="6"/>
  <c r="K137" i="6"/>
  <c r="J137" i="6"/>
  <c r="I137" i="6"/>
  <c r="H137" i="6"/>
  <c r="G137" i="6"/>
  <c r="F137" i="6"/>
  <c r="E137" i="6"/>
  <c r="D137" i="6"/>
  <c r="C137" i="6"/>
  <c r="B137" i="6"/>
  <c r="A137" i="6"/>
  <c r="X136" i="6"/>
  <c r="W136" i="6"/>
  <c r="V136" i="6"/>
  <c r="U136" i="6"/>
  <c r="T136" i="6"/>
  <c r="S136" i="6"/>
  <c r="R136" i="6"/>
  <c r="Q136" i="6"/>
  <c r="P136" i="6"/>
  <c r="O136" i="6"/>
  <c r="N136" i="6"/>
  <c r="M136" i="6"/>
  <c r="L136" i="6"/>
  <c r="K136" i="6"/>
  <c r="J136" i="6"/>
  <c r="I136" i="6"/>
  <c r="H136" i="6"/>
  <c r="G136" i="6"/>
  <c r="F136" i="6"/>
  <c r="E136" i="6"/>
  <c r="D136" i="6"/>
  <c r="C136" i="6"/>
  <c r="B136" i="6"/>
  <c r="A136" i="6"/>
  <c r="X135" i="6"/>
  <c r="W135" i="6"/>
  <c r="V135" i="6"/>
  <c r="U135" i="6"/>
  <c r="T135" i="6"/>
  <c r="S135" i="6"/>
  <c r="R135" i="6"/>
  <c r="Q135" i="6"/>
  <c r="P135" i="6"/>
  <c r="O135" i="6"/>
  <c r="N135" i="6"/>
  <c r="M135" i="6"/>
  <c r="L135" i="6"/>
  <c r="K135" i="6"/>
  <c r="J135" i="6"/>
  <c r="I135" i="6"/>
  <c r="H135" i="6"/>
  <c r="G135" i="6"/>
  <c r="F135" i="6"/>
  <c r="E135" i="6"/>
  <c r="D135" i="6"/>
  <c r="C135" i="6"/>
  <c r="B135" i="6"/>
  <c r="A135" i="6"/>
  <c r="X134" i="6"/>
  <c r="W134" i="6"/>
  <c r="V134" i="6"/>
  <c r="U134" i="6"/>
  <c r="T134" i="6"/>
  <c r="S134" i="6"/>
  <c r="R134" i="6"/>
  <c r="Q134" i="6"/>
  <c r="P134" i="6"/>
  <c r="O134" i="6"/>
  <c r="N134" i="6"/>
  <c r="M134" i="6"/>
  <c r="L134" i="6"/>
  <c r="K134" i="6"/>
  <c r="J134" i="6"/>
  <c r="I134" i="6"/>
  <c r="H134" i="6"/>
  <c r="G134" i="6"/>
  <c r="F134" i="6"/>
  <c r="E134" i="6"/>
  <c r="D134" i="6"/>
  <c r="C134" i="6"/>
  <c r="B134" i="6"/>
  <c r="A134" i="6"/>
  <c r="X133" i="6"/>
  <c r="W133" i="6"/>
  <c r="V133" i="6"/>
  <c r="U133" i="6"/>
  <c r="T133" i="6"/>
  <c r="S133" i="6"/>
  <c r="R133" i="6"/>
  <c r="Q133" i="6"/>
  <c r="P133" i="6"/>
  <c r="O133" i="6"/>
  <c r="N133" i="6"/>
  <c r="M133" i="6"/>
  <c r="L133" i="6"/>
  <c r="K133" i="6"/>
  <c r="J133" i="6"/>
  <c r="I133" i="6"/>
  <c r="H133" i="6"/>
  <c r="G133" i="6"/>
  <c r="F133" i="6"/>
  <c r="E133" i="6"/>
  <c r="D133" i="6"/>
  <c r="C133" i="6"/>
  <c r="B133" i="6"/>
  <c r="A133" i="6"/>
  <c r="X132" i="6"/>
  <c r="W132" i="6"/>
  <c r="V132" i="6"/>
  <c r="U132" i="6"/>
  <c r="T132" i="6"/>
  <c r="S132" i="6"/>
  <c r="R132" i="6"/>
  <c r="Q132" i="6"/>
  <c r="P132" i="6"/>
  <c r="O132" i="6"/>
  <c r="N132" i="6"/>
  <c r="M132" i="6"/>
  <c r="L132" i="6"/>
  <c r="K132" i="6"/>
  <c r="J132" i="6"/>
  <c r="I132" i="6"/>
  <c r="H132" i="6"/>
  <c r="G132" i="6"/>
  <c r="F132" i="6"/>
  <c r="E132" i="6"/>
  <c r="D132" i="6"/>
  <c r="C132" i="6"/>
  <c r="B132" i="6"/>
  <c r="A132" i="6"/>
  <c r="X131" i="6"/>
  <c r="W131" i="6"/>
  <c r="V131" i="6"/>
  <c r="U131" i="6"/>
  <c r="T131" i="6"/>
  <c r="S131" i="6"/>
  <c r="R131" i="6"/>
  <c r="Q131" i="6"/>
  <c r="P131" i="6"/>
  <c r="O131" i="6"/>
  <c r="N131" i="6"/>
  <c r="M131" i="6"/>
  <c r="L131" i="6"/>
  <c r="K131" i="6"/>
  <c r="J131" i="6"/>
  <c r="I131" i="6"/>
  <c r="H131" i="6"/>
  <c r="G131" i="6"/>
  <c r="F131" i="6"/>
  <c r="E131" i="6"/>
  <c r="D131" i="6"/>
  <c r="C131" i="6"/>
  <c r="B131" i="6"/>
  <c r="A131" i="6"/>
  <c r="X130" i="6"/>
  <c r="W130" i="6"/>
  <c r="V130" i="6"/>
  <c r="U130" i="6"/>
  <c r="T130" i="6"/>
  <c r="S130" i="6"/>
  <c r="R130" i="6"/>
  <c r="Q130" i="6"/>
  <c r="P130" i="6"/>
  <c r="O130" i="6"/>
  <c r="N130" i="6"/>
  <c r="M130" i="6"/>
  <c r="L130" i="6"/>
  <c r="K130" i="6"/>
  <c r="J130" i="6"/>
  <c r="I130" i="6"/>
  <c r="H130" i="6"/>
  <c r="G130" i="6"/>
  <c r="F130" i="6"/>
  <c r="E130" i="6"/>
  <c r="D130" i="6"/>
  <c r="C130" i="6"/>
  <c r="B130" i="6"/>
  <c r="A130" i="6"/>
  <c r="X129" i="6"/>
  <c r="W129" i="6"/>
  <c r="V129" i="6"/>
  <c r="U129" i="6"/>
  <c r="T129" i="6"/>
  <c r="S129" i="6"/>
  <c r="R129" i="6"/>
  <c r="Q129" i="6"/>
  <c r="P129" i="6"/>
  <c r="O129" i="6"/>
  <c r="N129" i="6"/>
  <c r="M129" i="6"/>
  <c r="L129" i="6"/>
  <c r="K129" i="6"/>
  <c r="J129" i="6"/>
  <c r="I129" i="6"/>
  <c r="H129" i="6"/>
  <c r="G129" i="6"/>
  <c r="F129" i="6"/>
  <c r="E129" i="6"/>
  <c r="D129" i="6"/>
  <c r="C129" i="6"/>
  <c r="B129" i="6"/>
  <c r="A129" i="6"/>
  <c r="X128" i="6"/>
  <c r="W128" i="6"/>
  <c r="V128" i="6"/>
  <c r="U128" i="6"/>
  <c r="T128" i="6"/>
  <c r="S128" i="6"/>
  <c r="R128" i="6"/>
  <c r="Q128" i="6"/>
  <c r="P128" i="6"/>
  <c r="O128" i="6"/>
  <c r="N128" i="6"/>
  <c r="M128" i="6"/>
  <c r="L128" i="6"/>
  <c r="K128" i="6"/>
  <c r="J128" i="6"/>
  <c r="I128" i="6"/>
  <c r="H128" i="6"/>
  <c r="G128" i="6"/>
  <c r="F128" i="6"/>
  <c r="E128" i="6"/>
  <c r="D128" i="6"/>
  <c r="C128" i="6"/>
  <c r="B128" i="6"/>
  <c r="A128" i="6"/>
  <c r="X127" i="6"/>
  <c r="W127" i="6"/>
  <c r="V127" i="6"/>
  <c r="U127" i="6"/>
  <c r="T127" i="6"/>
  <c r="S127" i="6"/>
  <c r="R127" i="6"/>
  <c r="Q127" i="6"/>
  <c r="P127" i="6"/>
  <c r="O127" i="6"/>
  <c r="N127" i="6"/>
  <c r="M127" i="6"/>
  <c r="L127" i="6"/>
  <c r="K127" i="6"/>
  <c r="J127" i="6"/>
  <c r="I127" i="6"/>
  <c r="H127" i="6"/>
  <c r="G127" i="6"/>
  <c r="F127" i="6"/>
  <c r="E127" i="6"/>
  <c r="D127" i="6"/>
  <c r="C127" i="6"/>
  <c r="B127" i="6"/>
  <c r="A127" i="6"/>
  <c r="X126" i="6"/>
  <c r="W126" i="6"/>
  <c r="V126" i="6"/>
  <c r="U126" i="6"/>
  <c r="T126" i="6"/>
  <c r="S126" i="6"/>
  <c r="R126" i="6"/>
  <c r="Q126" i="6"/>
  <c r="P126" i="6"/>
  <c r="O126" i="6"/>
  <c r="N126" i="6"/>
  <c r="M126" i="6"/>
  <c r="L126" i="6"/>
  <c r="K126" i="6"/>
  <c r="J126" i="6"/>
  <c r="I126" i="6"/>
  <c r="H126" i="6"/>
  <c r="G126" i="6"/>
  <c r="F126" i="6"/>
  <c r="E126" i="6"/>
  <c r="D126" i="6"/>
  <c r="C126" i="6"/>
  <c r="B126" i="6"/>
  <c r="A126" i="6"/>
  <c r="X125" i="6"/>
  <c r="W125" i="6"/>
  <c r="V125" i="6"/>
  <c r="U125" i="6"/>
  <c r="T125" i="6"/>
  <c r="S125" i="6"/>
  <c r="R125" i="6"/>
  <c r="Q125" i="6"/>
  <c r="P125" i="6"/>
  <c r="O125" i="6"/>
  <c r="N125" i="6"/>
  <c r="M125" i="6"/>
  <c r="L125" i="6"/>
  <c r="K125" i="6"/>
  <c r="J125" i="6"/>
  <c r="I125" i="6"/>
  <c r="H125" i="6"/>
  <c r="G125" i="6"/>
  <c r="F125" i="6"/>
  <c r="E125" i="6"/>
  <c r="D125" i="6"/>
  <c r="C125" i="6"/>
  <c r="B125" i="6"/>
  <c r="A125" i="6"/>
  <c r="X124" i="6"/>
  <c r="W124" i="6"/>
  <c r="V124" i="6"/>
  <c r="U124" i="6"/>
  <c r="T124" i="6"/>
  <c r="S124" i="6"/>
  <c r="R124" i="6"/>
  <c r="Q124" i="6"/>
  <c r="P124" i="6"/>
  <c r="O124" i="6"/>
  <c r="N124" i="6"/>
  <c r="M124" i="6"/>
  <c r="L124" i="6"/>
  <c r="K124" i="6"/>
  <c r="J124" i="6"/>
  <c r="I124" i="6"/>
  <c r="H124" i="6"/>
  <c r="G124" i="6"/>
  <c r="F124" i="6"/>
  <c r="E124" i="6"/>
  <c r="D124" i="6"/>
  <c r="C124" i="6"/>
  <c r="B124" i="6"/>
  <c r="A124" i="6"/>
  <c r="X123" i="6"/>
  <c r="W123" i="6"/>
  <c r="V123" i="6"/>
  <c r="U123" i="6"/>
  <c r="T123" i="6"/>
  <c r="S123" i="6"/>
  <c r="R123" i="6"/>
  <c r="Q123" i="6"/>
  <c r="P123" i="6"/>
  <c r="O123" i="6"/>
  <c r="N123" i="6"/>
  <c r="M123" i="6"/>
  <c r="L123" i="6"/>
  <c r="K123" i="6"/>
  <c r="J123" i="6"/>
  <c r="I123" i="6"/>
  <c r="H123" i="6"/>
  <c r="G123" i="6"/>
  <c r="F123" i="6"/>
  <c r="E123" i="6"/>
  <c r="D123" i="6"/>
  <c r="C123" i="6"/>
  <c r="B123" i="6"/>
  <c r="A123" i="6"/>
  <c r="X122" i="6"/>
  <c r="W122" i="6"/>
  <c r="V122" i="6"/>
  <c r="U122" i="6"/>
  <c r="T122" i="6"/>
  <c r="S122" i="6"/>
  <c r="R122" i="6"/>
  <c r="Q122" i="6"/>
  <c r="P122" i="6"/>
  <c r="O122" i="6"/>
  <c r="N122" i="6"/>
  <c r="M122" i="6"/>
  <c r="L122" i="6"/>
  <c r="K122" i="6"/>
  <c r="J122" i="6"/>
  <c r="I122" i="6"/>
  <c r="H122" i="6"/>
  <c r="G122" i="6"/>
  <c r="F122" i="6"/>
  <c r="E122" i="6"/>
  <c r="D122" i="6"/>
  <c r="C122" i="6"/>
  <c r="B122" i="6"/>
  <c r="A122" i="6"/>
  <c r="X121" i="6"/>
  <c r="W121" i="6"/>
  <c r="V121" i="6"/>
  <c r="U121" i="6"/>
  <c r="T121" i="6"/>
  <c r="S121" i="6"/>
  <c r="R121" i="6"/>
  <c r="Q121" i="6"/>
  <c r="P121" i="6"/>
  <c r="O121" i="6"/>
  <c r="N121" i="6"/>
  <c r="M121" i="6"/>
  <c r="L121" i="6"/>
  <c r="K121" i="6"/>
  <c r="J121" i="6"/>
  <c r="I121" i="6"/>
  <c r="H121" i="6"/>
  <c r="G121" i="6"/>
  <c r="F121" i="6"/>
  <c r="E121" i="6"/>
  <c r="D121" i="6"/>
  <c r="C121" i="6"/>
  <c r="B121" i="6"/>
  <c r="A121" i="6"/>
  <c r="X120" i="6"/>
  <c r="W120" i="6"/>
  <c r="V120" i="6"/>
  <c r="U120" i="6"/>
  <c r="T120" i="6"/>
  <c r="S120" i="6"/>
  <c r="R120" i="6"/>
  <c r="Q120" i="6"/>
  <c r="P120" i="6"/>
  <c r="O120" i="6"/>
  <c r="N120" i="6"/>
  <c r="M120" i="6"/>
  <c r="L120" i="6"/>
  <c r="K120" i="6"/>
  <c r="J120" i="6"/>
  <c r="I120" i="6"/>
  <c r="H120" i="6"/>
  <c r="G120" i="6"/>
  <c r="F120" i="6"/>
  <c r="E120" i="6"/>
  <c r="D120" i="6"/>
  <c r="C120" i="6"/>
  <c r="B120" i="6"/>
  <c r="A120" i="6"/>
  <c r="X119" i="6"/>
  <c r="W119" i="6"/>
  <c r="V119" i="6"/>
  <c r="U119" i="6"/>
  <c r="T119" i="6"/>
  <c r="S119" i="6"/>
  <c r="R119" i="6"/>
  <c r="Q119" i="6"/>
  <c r="P119" i="6"/>
  <c r="O119" i="6"/>
  <c r="N119" i="6"/>
  <c r="M119" i="6"/>
  <c r="L119" i="6"/>
  <c r="K119" i="6"/>
  <c r="J119" i="6"/>
  <c r="I119" i="6"/>
  <c r="H119" i="6"/>
  <c r="G119" i="6"/>
  <c r="F119" i="6"/>
  <c r="E119" i="6"/>
  <c r="D119" i="6"/>
  <c r="C119" i="6"/>
  <c r="B119" i="6"/>
  <c r="A119" i="6"/>
  <c r="X118" i="6"/>
  <c r="W118" i="6"/>
  <c r="V118" i="6"/>
  <c r="U118" i="6"/>
  <c r="T118" i="6"/>
  <c r="S118" i="6"/>
  <c r="R118" i="6"/>
  <c r="Q118" i="6"/>
  <c r="P118" i="6"/>
  <c r="O118" i="6"/>
  <c r="N118" i="6"/>
  <c r="M118" i="6"/>
  <c r="L118" i="6"/>
  <c r="K118" i="6"/>
  <c r="J118" i="6"/>
  <c r="I118" i="6"/>
  <c r="H118" i="6"/>
  <c r="G118" i="6"/>
  <c r="F118" i="6"/>
  <c r="E118" i="6"/>
  <c r="D118" i="6"/>
  <c r="C118" i="6"/>
  <c r="B118" i="6"/>
  <c r="A118" i="6"/>
  <c r="X117" i="6"/>
  <c r="W117" i="6"/>
  <c r="V117" i="6"/>
  <c r="U117" i="6"/>
  <c r="T117" i="6"/>
  <c r="S117" i="6"/>
  <c r="R117" i="6"/>
  <c r="Q117" i="6"/>
  <c r="P117" i="6"/>
  <c r="O117" i="6"/>
  <c r="N117" i="6"/>
  <c r="M117" i="6"/>
  <c r="L117" i="6"/>
  <c r="K117" i="6"/>
  <c r="J117" i="6"/>
  <c r="I117" i="6"/>
  <c r="H117" i="6"/>
  <c r="G117" i="6"/>
  <c r="F117" i="6"/>
  <c r="E117" i="6"/>
  <c r="D117" i="6"/>
  <c r="C117" i="6"/>
  <c r="B117" i="6"/>
  <c r="A117" i="6"/>
  <c r="X116" i="6"/>
  <c r="W116" i="6"/>
  <c r="V116" i="6"/>
  <c r="U116" i="6"/>
  <c r="T116" i="6"/>
  <c r="S116" i="6"/>
  <c r="R116" i="6"/>
  <c r="Q116" i="6"/>
  <c r="P116" i="6"/>
  <c r="O116" i="6"/>
  <c r="N116" i="6"/>
  <c r="M116" i="6"/>
  <c r="L116" i="6"/>
  <c r="K116" i="6"/>
  <c r="J116" i="6"/>
  <c r="I116" i="6"/>
  <c r="H116" i="6"/>
  <c r="G116" i="6"/>
  <c r="F116" i="6"/>
  <c r="E116" i="6"/>
  <c r="D116" i="6"/>
  <c r="C116" i="6"/>
  <c r="B116" i="6"/>
  <c r="A116" i="6"/>
  <c r="X115" i="6"/>
  <c r="W115" i="6"/>
  <c r="V115" i="6"/>
  <c r="U115" i="6"/>
  <c r="T115" i="6"/>
  <c r="S115" i="6"/>
  <c r="R115" i="6"/>
  <c r="Q115" i="6"/>
  <c r="P115" i="6"/>
  <c r="O115" i="6"/>
  <c r="N115" i="6"/>
  <c r="M115" i="6"/>
  <c r="L115" i="6"/>
  <c r="K115" i="6"/>
  <c r="J115" i="6"/>
  <c r="I115" i="6"/>
  <c r="H115" i="6"/>
  <c r="G115" i="6"/>
  <c r="F115" i="6"/>
  <c r="E115" i="6"/>
  <c r="D115" i="6"/>
  <c r="C115" i="6"/>
  <c r="B115" i="6"/>
  <c r="A115" i="6"/>
  <c r="X114" i="6"/>
  <c r="W114" i="6"/>
  <c r="V114" i="6"/>
  <c r="U114" i="6"/>
  <c r="T114" i="6"/>
  <c r="S114" i="6"/>
  <c r="R114" i="6"/>
  <c r="Q114" i="6"/>
  <c r="P114" i="6"/>
  <c r="O114" i="6"/>
  <c r="N114" i="6"/>
  <c r="M114" i="6"/>
  <c r="L114" i="6"/>
  <c r="K114" i="6"/>
  <c r="J114" i="6"/>
  <c r="I114" i="6"/>
  <c r="H114" i="6"/>
  <c r="G114" i="6"/>
  <c r="F114" i="6"/>
  <c r="E114" i="6"/>
  <c r="D114" i="6"/>
  <c r="C114" i="6"/>
  <c r="B114" i="6"/>
  <c r="A114" i="6"/>
  <c r="X113" i="6"/>
  <c r="W113" i="6"/>
  <c r="V113" i="6"/>
  <c r="U113" i="6"/>
  <c r="T113" i="6"/>
  <c r="S113" i="6"/>
  <c r="R113" i="6"/>
  <c r="Q113" i="6"/>
  <c r="P113" i="6"/>
  <c r="O113" i="6"/>
  <c r="N113" i="6"/>
  <c r="M113" i="6"/>
  <c r="L113" i="6"/>
  <c r="K113" i="6"/>
  <c r="J113" i="6"/>
  <c r="I113" i="6"/>
  <c r="H113" i="6"/>
  <c r="G113" i="6"/>
  <c r="F113" i="6"/>
  <c r="E113" i="6"/>
  <c r="D113" i="6"/>
  <c r="C113" i="6"/>
  <c r="B113" i="6"/>
  <c r="A113" i="6"/>
  <c r="X112" i="6"/>
  <c r="W112" i="6"/>
  <c r="V112" i="6"/>
  <c r="U112" i="6"/>
  <c r="T112" i="6"/>
  <c r="S112" i="6"/>
  <c r="R112" i="6"/>
  <c r="Q112" i="6"/>
  <c r="P112" i="6"/>
  <c r="O112" i="6"/>
  <c r="N112" i="6"/>
  <c r="M112" i="6"/>
  <c r="L112" i="6"/>
  <c r="K112" i="6"/>
  <c r="J112" i="6"/>
  <c r="I112" i="6"/>
  <c r="H112" i="6"/>
  <c r="G112" i="6"/>
  <c r="F112" i="6"/>
  <c r="E112" i="6"/>
  <c r="D112" i="6"/>
  <c r="C112" i="6"/>
  <c r="B112" i="6"/>
  <c r="A112" i="6"/>
  <c r="X111" i="6"/>
  <c r="W111" i="6"/>
  <c r="V111" i="6"/>
  <c r="U111" i="6"/>
  <c r="T111" i="6"/>
  <c r="S111" i="6"/>
  <c r="R111" i="6"/>
  <c r="Q111" i="6"/>
  <c r="P111" i="6"/>
  <c r="O111" i="6"/>
  <c r="N111" i="6"/>
  <c r="M111" i="6"/>
  <c r="L111" i="6"/>
  <c r="K111" i="6"/>
  <c r="J111" i="6"/>
  <c r="I111" i="6"/>
  <c r="H111" i="6"/>
  <c r="G111" i="6"/>
  <c r="F111" i="6"/>
  <c r="E111" i="6"/>
  <c r="D111" i="6"/>
  <c r="C111" i="6"/>
  <c r="B111" i="6"/>
  <c r="A111" i="6"/>
  <c r="X110" i="6"/>
  <c r="W110" i="6"/>
  <c r="V110" i="6"/>
  <c r="U110" i="6"/>
  <c r="T110" i="6"/>
  <c r="S110" i="6"/>
  <c r="R110" i="6"/>
  <c r="Q110" i="6"/>
  <c r="P110" i="6"/>
  <c r="O110" i="6"/>
  <c r="N110" i="6"/>
  <c r="M110" i="6"/>
  <c r="L110" i="6"/>
  <c r="K110" i="6"/>
  <c r="J110" i="6"/>
  <c r="I110" i="6"/>
  <c r="H110" i="6"/>
  <c r="G110" i="6"/>
  <c r="F110" i="6"/>
  <c r="E110" i="6"/>
  <c r="D110" i="6"/>
  <c r="C110" i="6"/>
  <c r="B110" i="6"/>
  <c r="A110" i="6"/>
  <c r="X109" i="6"/>
  <c r="W109" i="6"/>
  <c r="V109" i="6"/>
  <c r="U109" i="6"/>
  <c r="T109" i="6"/>
  <c r="S109" i="6"/>
  <c r="R109" i="6"/>
  <c r="Q109" i="6"/>
  <c r="P109" i="6"/>
  <c r="O109" i="6"/>
  <c r="N109" i="6"/>
  <c r="M109" i="6"/>
  <c r="L109" i="6"/>
  <c r="K109" i="6"/>
  <c r="J109" i="6"/>
  <c r="I109" i="6"/>
  <c r="H109" i="6"/>
  <c r="G109" i="6"/>
  <c r="F109" i="6"/>
  <c r="E109" i="6"/>
  <c r="D109" i="6"/>
  <c r="C109" i="6"/>
  <c r="B109" i="6"/>
  <c r="A109" i="6"/>
  <c r="X108" i="6"/>
  <c r="W108" i="6"/>
  <c r="V108" i="6"/>
  <c r="U108" i="6"/>
  <c r="T108" i="6"/>
  <c r="S108" i="6"/>
  <c r="R108" i="6"/>
  <c r="Q108" i="6"/>
  <c r="P108" i="6"/>
  <c r="O108" i="6"/>
  <c r="N108" i="6"/>
  <c r="M108" i="6"/>
  <c r="L108" i="6"/>
  <c r="K108" i="6"/>
  <c r="J108" i="6"/>
  <c r="I108" i="6"/>
  <c r="H108" i="6"/>
  <c r="G108" i="6"/>
  <c r="F108" i="6"/>
  <c r="E108" i="6"/>
  <c r="D108" i="6"/>
  <c r="C108" i="6"/>
  <c r="B108" i="6"/>
  <c r="A108" i="6"/>
  <c r="X107" i="6"/>
  <c r="W107" i="6"/>
  <c r="V107" i="6"/>
  <c r="U107" i="6"/>
  <c r="T107" i="6"/>
  <c r="S107" i="6"/>
  <c r="R107" i="6"/>
  <c r="Q107" i="6"/>
  <c r="P107" i="6"/>
  <c r="O107" i="6"/>
  <c r="N107" i="6"/>
  <c r="M107" i="6"/>
  <c r="L107" i="6"/>
  <c r="K107" i="6"/>
  <c r="J107" i="6"/>
  <c r="I107" i="6"/>
  <c r="H107" i="6"/>
  <c r="G107" i="6"/>
  <c r="F107" i="6"/>
  <c r="E107" i="6"/>
  <c r="D107" i="6"/>
  <c r="C107" i="6"/>
  <c r="B107" i="6"/>
  <c r="A107" i="6"/>
  <c r="X106" i="6"/>
  <c r="W106" i="6"/>
  <c r="V106" i="6"/>
  <c r="U106" i="6"/>
  <c r="T106" i="6"/>
  <c r="S106" i="6"/>
  <c r="R106" i="6"/>
  <c r="Q106" i="6"/>
  <c r="P106" i="6"/>
  <c r="O106" i="6"/>
  <c r="N106" i="6"/>
  <c r="M106" i="6"/>
  <c r="L106" i="6"/>
  <c r="K106" i="6"/>
  <c r="J106" i="6"/>
  <c r="I106" i="6"/>
  <c r="H106" i="6"/>
  <c r="G106" i="6"/>
  <c r="F106" i="6"/>
  <c r="E106" i="6"/>
  <c r="D106" i="6"/>
  <c r="C106" i="6"/>
  <c r="B106" i="6"/>
  <c r="A106" i="6"/>
  <c r="X105" i="6"/>
  <c r="W105" i="6"/>
  <c r="V105" i="6"/>
  <c r="U105" i="6"/>
  <c r="T105" i="6"/>
  <c r="S105" i="6"/>
  <c r="R105" i="6"/>
  <c r="Q105" i="6"/>
  <c r="P105" i="6"/>
  <c r="O105" i="6"/>
  <c r="N105" i="6"/>
  <c r="M105" i="6"/>
  <c r="L105" i="6"/>
  <c r="K105" i="6"/>
  <c r="J105" i="6"/>
  <c r="I105" i="6"/>
  <c r="H105" i="6"/>
  <c r="G105" i="6"/>
  <c r="F105" i="6"/>
  <c r="E105" i="6"/>
  <c r="D105" i="6"/>
  <c r="C105" i="6"/>
  <c r="B105" i="6"/>
  <c r="A105" i="6"/>
  <c r="X104" i="6"/>
  <c r="W104" i="6"/>
  <c r="V104" i="6"/>
  <c r="U104" i="6"/>
  <c r="T104" i="6"/>
  <c r="S104" i="6"/>
  <c r="R104" i="6"/>
  <c r="Q104" i="6"/>
  <c r="P104" i="6"/>
  <c r="O104" i="6"/>
  <c r="N104" i="6"/>
  <c r="M104" i="6"/>
  <c r="L104" i="6"/>
  <c r="K104" i="6"/>
  <c r="J104" i="6"/>
  <c r="I104" i="6"/>
  <c r="H104" i="6"/>
  <c r="G104" i="6"/>
  <c r="F104" i="6"/>
  <c r="E104" i="6"/>
  <c r="D104" i="6"/>
  <c r="C104" i="6"/>
  <c r="B104" i="6"/>
  <c r="A104" i="6"/>
  <c r="X103" i="6"/>
  <c r="W103" i="6"/>
  <c r="V103" i="6"/>
  <c r="U103" i="6"/>
  <c r="T103" i="6"/>
  <c r="S103" i="6"/>
  <c r="R103" i="6"/>
  <c r="Q103" i="6"/>
  <c r="P103" i="6"/>
  <c r="O103" i="6"/>
  <c r="N103" i="6"/>
  <c r="M103" i="6"/>
  <c r="L103" i="6"/>
  <c r="K103" i="6"/>
  <c r="J103" i="6"/>
  <c r="I103" i="6"/>
  <c r="H103" i="6"/>
  <c r="G103" i="6"/>
  <c r="F103" i="6"/>
  <c r="E103" i="6"/>
  <c r="D103" i="6"/>
  <c r="C103" i="6"/>
  <c r="B103" i="6"/>
  <c r="A103" i="6"/>
  <c r="X102" i="6"/>
  <c r="W102" i="6"/>
  <c r="V102" i="6"/>
  <c r="U102" i="6"/>
  <c r="T102" i="6"/>
  <c r="S102" i="6"/>
  <c r="R102" i="6"/>
  <c r="Q102" i="6"/>
  <c r="P102" i="6"/>
  <c r="O102" i="6"/>
  <c r="N102" i="6"/>
  <c r="M102" i="6"/>
  <c r="L102" i="6"/>
  <c r="K102" i="6"/>
  <c r="J102" i="6"/>
  <c r="I102" i="6"/>
  <c r="H102" i="6"/>
  <c r="G102" i="6"/>
  <c r="F102" i="6"/>
  <c r="E102" i="6"/>
  <c r="D102" i="6"/>
  <c r="C102" i="6"/>
  <c r="B102" i="6"/>
  <c r="A102" i="6"/>
  <c r="X101" i="6"/>
  <c r="W101" i="6"/>
  <c r="V101" i="6"/>
  <c r="U101" i="6"/>
  <c r="T101" i="6"/>
  <c r="S101" i="6"/>
  <c r="R101" i="6"/>
  <c r="Q101" i="6"/>
  <c r="P101" i="6"/>
  <c r="O101" i="6"/>
  <c r="N101" i="6"/>
  <c r="M101" i="6"/>
  <c r="L101" i="6"/>
  <c r="K101" i="6"/>
  <c r="J101" i="6"/>
  <c r="I101" i="6"/>
  <c r="H101" i="6"/>
  <c r="G101" i="6"/>
  <c r="F101" i="6"/>
  <c r="E101" i="6"/>
  <c r="D101" i="6"/>
  <c r="C101" i="6"/>
  <c r="B101" i="6"/>
  <c r="A101" i="6"/>
  <c r="X100" i="6"/>
  <c r="W100" i="6"/>
  <c r="V100" i="6"/>
  <c r="U100" i="6"/>
  <c r="T100" i="6"/>
  <c r="S100" i="6"/>
  <c r="R100" i="6"/>
  <c r="Q100" i="6"/>
  <c r="P100" i="6"/>
  <c r="O100" i="6"/>
  <c r="N100" i="6"/>
  <c r="M100" i="6"/>
  <c r="L100" i="6"/>
  <c r="K100" i="6"/>
  <c r="J100" i="6"/>
  <c r="I100" i="6"/>
  <c r="H100" i="6"/>
  <c r="G100" i="6"/>
  <c r="F100" i="6"/>
  <c r="E100" i="6"/>
  <c r="D100" i="6"/>
  <c r="C100" i="6"/>
  <c r="B100" i="6"/>
  <c r="A100" i="6"/>
  <c r="X99" i="6"/>
  <c r="W99" i="6"/>
  <c r="V99" i="6"/>
  <c r="U99" i="6"/>
  <c r="T99" i="6"/>
  <c r="S99" i="6"/>
  <c r="R99" i="6"/>
  <c r="Q99" i="6"/>
  <c r="P99" i="6"/>
  <c r="O99" i="6"/>
  <c r="N99" i="6"/>
  <c r="M99" i="6"/>
  <c r="L99" i="6"/>
  <c r="K99" i="6"/>
  <c r="J99" i="6"/>
  <c r="I99" i="6"/>
  <c r="H99" i="6"/>
  <c r="G99" i="6"/>
  <c r="F99" i="6"/>
  <c r="E99" i="6"/>
  <c r="D99" i="6"/>
  <c r="C99" i="6"/>
  <c r="B99" i="6"/>
  <c r="A99" i="6"/>
  <c r="X98" i="6"/>
  <c r="W98" i="6"/>
  <c r="V98" i="6"/>
  <c r="U98" i="6"/>
  <c r="T98" i="6"/>
  <c r="S98" i="6"/>
  <c r="R98" i="6"/>
  <c r="Q98" i="6"/>
  <c r="P98" i="6"/>
  <c r="O98" i="6"/>
  <c r="N98" i="6"/>
  <c r="M98" i="6"/>
  <c r="L98" i="6"/>
  <c r="K98" i="6"/>
  <c r="J98" i="6"/>
  <c r="I98" i="6"/>
  <c r="H98" i="6"/>
  <c r="G98" i="6"/>
  <c r="F98" i="6"/>
  <c r="E98" i="6"/>
  <c r="D98" i="6"/>
  <c r="C98" i="6"/>
  <c r="B98" i="6"/>
  <c r="A98" i="6"/>
  <c r="X97" i="6"/>
  <c r="W97" i="6"/>
  <c r="V97" i="6"/>
  <c r="U97" i="6"/>
  <c r="T97" i="6"/>
  <c r="S97" i="6"/>
  <c r="R97" i="6"/>
  <c r="Q97" i="6"/>
  <c r="P97" i="6"/>
  <c r="O97" i="6"/>
  <c r="N97" i="6"/>
  <c r="M97" i="6"/>
  <c r="L97" i="6"/>
  <c r="K97" i="6"/>
  <c r="J97" i="6"/>
  <c r="I97" i="6"/>
  <c r="H97" i="6"/>
  <c r="G97" i="6"/>
  <c r="F97" i="6"/>
  <c r="E97" i="6"/>
  <c r="D97" i="6"/>
  <c r="C97" i="6"/>
  <c r="B97" i="6"/>
  <c r="A97" i="6"/>
  <c r="X96" i="6"/>
  <c r="W96" i="6"/>
  <c r="V96" i="6"/>
  <c r="U96" i="6"/>
  <c r="T96" i="6"/>
  <c r="S96" i="6"/>
  <c r="R96" i="6"/>
  <c r="Q96" i="6"/>
  <c r="P96" i="6"/>
  <c r="O96" i="6"/>
  <c r="N96" i="6"/>
  <c r="M96" i="6"/>
  <c r="L96" i="6"/>
  <c r="K96" i="6"/>
  <c r="J96" i="6"/>
  <c r="I96" i="6"/>
  <c r="H96" i="6"/>
  <c r="G96" i="6"/>
  <c r="F96" i="6"/>
  <c r="E96" i="6"/>
  <c r="D96" i="6"/>
  <c r="C96" i="6"/>
  <c r="B96" i="6"/>
  <c r="A96" i="6"/>
  <c r="X95" i="6"/>
  <c r="W95" i="6"/>
  <c r="V95" i="6"/>
  <c r="U95" i="6"/>
  <c r="T95" i="6"/>
  <c r="S95" i="6"/>
  <c r="R95" i="6"/>
  <c r="Q95" i="6"/>
  <c r="P95" i="6"/>
  <c r="O95" i="6"/>
  <c r="N95" i="6"/>
  <c r="M95" i="6"/>
  <c r="L95" i="6"/>
  <c r="K95" i="6"/>
  <c r="J95" i="6"/>
  <c r="I95" i="6"/>
  <c r="H95" i="6"/>
  <c r="G95" i="6"/>
  <c r="F95" i="6"/>
  <c r="E95" i="6"/>
  <c r="D95" i="6"/>
  <c r="C95" i="6"/>
  <c r="B95" i="6"/>
  <c r="A95" i="6"/>
  <c r="X94" i="6"/>
  <c r="W94" i="6"/>
  <c r="V94" i="6"/>
  <c r="U94" i="6"/>
  <c r="T94" i="6"/>
  <c r="S94" i="6"/>
  <c r="R94" i="6"/>
  <c r="Q94" i="6"/>
  <c r="P94" i="6"/>
  <c r="O94" i="6"/>
  <c r="N94" i="6"/>
  <c r="M94" i="6"/>
  <c r="L94" i="6"/>
  <c r="K94" i="6"/>
  <c r="J94" i="6"/>
  <c r="I94" i="6"/>
  <c r="H94" i="6"/>
  <c r="G94" i="6"/>
  <c r="F94" i="6"/>
  <c r="E94" i="6"/>
  <c r="D94" i="6"/>
  <c r="C94" i="6"/>
  <c r="B94" i="6"/>
  <c r="A94" i="6"/>
  <c r="X93" i="6"/>
  <c r="W93" i="6"/>
  <c r="V93" i="6"/>
  <c r="U93" i="6"/>
  <c r="T93" i="6"/>
  <c r="S93" i="6"/>
  <c r="R93" i="6"/>
  <c r="Q93" i="6"/>
  <c r="P93" i="6"/>
  <c r="O93" i="6"/>
  <c r="N93" i="6"/>
  <c r="M93" i="6"/>
  <c r="L93" i="6"/>
  <c r="K93" i="6"/>
  <c r="J93" i="6"/>
  <c r="I93" i="6"/>
  <c r="H93" i="6"/>
  <c r="G93" i="6"/>
  <c r="F93" i="6"/>
  <c r="E93" i="6"/>
  <c r="D93" i="6"/>
  <c r="C93" i="6"/>
  <c r="B93" i="6"/>
  <c r="A93" i="6"/>
  <c r="X92" i="6"/>
  <c r="W92" i="6"/>
  <c r="V92" i="6"/>
  <c r="U92" i="6"/>
  <c r="T92" i="6"/>
  <c r="S92" i="6"/>
  <c r="R92" i="6"/>
  <c r="Q92" i="6"/>
  <c r="P92" i="6"/>
  <c r="O92" i="6"/>
  <c r="N92" i="6"/>
  <c r="M92" i="6"/>
  <c r="L92" i="6"/>
  <c r="K92" i="6"/>
  <c r="J92" i="6"/>
  <c r="I92" i="6"/>
  <c r="H92" i="6"/>
  <c r="G92" i="6"/>
  <c r="F92" i="6"/>
  <c r="E92" i="6"/>
  <c r="D92" i="6"/>
  <c r="C92" i="6"/>
  <c r="B92" i="6"/>
  <c r="A92" i="6"/>
  <c r="X91" i="6"/>
  <c r="W91" i="6"/>
  <c r="V91" i="6"/>
  <c r="U91" i="6"/>
  <c r="T91" i="6"/>
  <c r="S91" i="6"/>
  <c r="R91" i="6"/>
  <c r="Q91" i="6"/>
  <c r="P91" i="6"/>
  <c r="O91" i="6"/>
  <c r="N91" i="6"/>
  <c r="M91" i="6"/>
  <c r="L91" i="6"/>
  <c r="K91" i="6"/>
  <c r="J91" i="6"/>
  <c r="I91" i="6"/>
  <c r="H91" i="6"/>
  <c r="G91" i="6"/>
  <c r="F91" i="6"/>
  <c r="E91" i="6"/>
  <c r="D91" i="6"/>
  <c r="C91" i="6"/>
  <c r="B91" i="6"/>
  <c r="A91" i="6"/>
  <c r="X90" i="6"/>
  <c r="W90" i="6"/>
  <c r="V90" i="6"/>
  <c r="U90" i="6"/>
  <c r="T90" i="6"/>
  <c r="S90" i="6"/>
  <c r="R90" i="6"/>
  <c r="Q90" i="6"/>
  <c r="P90" i="6"/>
  <c r="O90" i="6"/>
  <c r="N90" i="6"/>
  <c r="M90" i="6"/>
  <c r="L90" i="6"/>
  <c r="K90" i="6"/>
  <c r="J90" i="6"/>
  <c r="I90" i="6"/>
  <c r="H90" i="6"/>
  <c r="G90" i="6"/>
  <c r="F90" i="6"/>
  <c r="E90" i="6"/>
  <c r="D90" i="6"/>
  <c r="C90" i="6"/>
  <c r="B90" i="6"/>
  <c r="A90" i="6"/>
  <c r="X89" i="6"/>
  <c r="W89" i="6"/>
  <c r="V89" i="6"/>
  <c r="U89" i="6"/>
  <c r="T89" i="6"/>
  <c r="S89" i="6"/>
  <c r="R89" i="6"/>
  <c r="Q89" i="6"/>
  <c r="P89" i="6"/>
  <c r="O89" i="6"/>
  <c r="N89" i="6"/>
  <c r="M89" i="6"/>
  <c r="L89" i="6"/>
  <c r="K89" i="6"/>
  <c r="J89" i="6"/>
  <c r="I89" i="6"/>
  <c r="H89" i="6"/>
  <c r="G89" i="6"/>
  <c r="F89" i="6"/>
  <c r="E89" i="6"/>
  <c r="D89" i="6"/>
  <c r="C89" i="6"/>
  <c r="B89" i="6"/>
  <c r="A89" i="6"/>
  <c r="X88" i="6"/>
  <c r="W88" i="6"/>
  <c r="V88" i="6"/>
  <c r="U88" i="6"/>
  <c r="T88" i="6"/>
  <c r="S88" i="6"/>
  <c r="R88" i="6"/>
  <c r="Q88" i="6"/>
  <c r="P88" i="6"/>
  <c r="O88" i="6"/>
  <c r="N88" i="6"/>
  <c r="M88" i="6"/>
  <c r="L88" i="6"/>
  <c r="K88" i="6"/>
  <c r="J88" i="6"/>
  <c r="I88" i="6"/>
  <c r="H88" i="6"/>
  <c r="G88" i="6"/>
  <c r="F88" i="6"/>
  <c r="E88" i="6"/>
  <c r="D88" i="6"/>
  <c r="C88" i="6"/>
  <c r="B88" i="6"/>
  <c r="A88" i="6"/>
  <c r="X87" i="6"/>
  <c r="W87" i="6"/>
  <c r="V87" i="6"/>
  <c r="U87" i="6"/>
  <c r="T87" i="6"/>
  <c r="S87" i="6"/>
  <c r="R87" i="6"/>
  <c r="Q87" i="6"/>
  <c r="P87" i="6"/>
  <c r="O87" i="6"/>
  <c r="N87" i="6"/>
  <c r="M87" i="6"/>
  <c r="L87" i="6"/>
  <c r="K87" i="6"/>
  <c r="J87" i="6"/>
  <c r="I87" i="6"/>
  <c r="H87" i="6"/>
  <c r="G87" i="6"/>
  <c r="F87" i="6"/>
  <c r="E87" i="6"/>
  <c r="D87" i="6"/>
  <c r="C87" i="6"/>
  <c r="B87" i="6"/>
  <c r="A87" i="6"/>
  <c r="X86" i="6"/>
  <c r="W86" i="6"/>
  <c r="V86" i="6"/>
  <c r="U86" i="6"/>
  <c r="T86" i="6"/>
  <c r="S86" i="6"/>
  <c r="R86" i="6"/>
  <c r="Q86" i="6"/>
  <c r="P86" i="6"/>
  <c r="O86" i="6"/>
  <c r="N86" i="6"/>
  <c r="M86" i="6"/>
  <c r="L86" i="6"/>
  <c r="K86" i="6"/>
  <c r="J86" i="6"/>
  <c r="I86" i="6"/>
  <c r="H86" i="6"/>
  <c r="G86" i="6"/>
  <c r="F86" i="6"/>
  <c r="E86" i="6"/>
  <c r="D86" i="6"/>
  <c r="C86" i="6"/>
  <c r="B86" i="6"/>
  <c r="A86" i="6"/>
  <c r="X85" i="6"/>
  <c r="W85" i="6"/>
  <c r="V85" i="6"/>
  <c r="U85" i="6"/>
  <c r="T85" i="6"/>
  <c r="S85" i="6"/>
  <c r="R85" i="6"/>
  <c r="Q85" i="6"/>
  <c r="P85" i="6"/>
  <c r="O85" i="6"/>
  <c r="N85" i="6"/>
  <c r="M85" i="6"/>
  <c r="L85" i="6"/>
  <c r="K85" i="6"/>
  <c r="J85" i="6"/>
  <c r="I85" i="6"/>
  <c r="H85" i="6"/>
  <c r="G85" i="6"/>
  <c r="F85" i="6"/>
  <c r="E85" i="6"/>
  <c r="D85" i="6"/>
  <c r="C85" i="6"/>
  <c r="B85" i="6"/>
  <c r="A85" i="6"/>
  <c r="X84" i="6"/>
  <c r="W84" i="6"/>
  <c r="V84" i="6"/>
  <c r="U84" i="6"/>
  <c r="T84" i="6"/>
  <c r="S84" i="6"/>
  <c r="R84" i="6"/>
  <c r="Q84" i="6"/>
  <c r="P84" i="6"/>
  <c r="O84" i="6"/>
  <c r="N84" i="6"/>
  <c r="M84" i="6"/>
  <c r="L84" i="6"/>
  <c r="K84" i="6"/>
  <c r="J84" i="6"/>
  <c r="I84" i="6"/>
  <c r="H84" i="6"/>
  <c r="G84" i="6"/>
  <c r="F84" i="6"/>
  <c r="E84" i="6"/>
  <c r="D84" i="6"/>
  <c r="C84" i="6"/>
  <c r="B84" i="6"/>
  <c r="A84" i="6"/>
  <c r="X83" i="6"/>
  <c r="W83" i="6"/>
  <c r="V83" i="6"/>
  <c r="U83" i="6"/>
  <c r="T83" i="6"/>
  <c r="S83" i="6"/>
  <c r="R83" i="6"/>
  <c r="Q83" i="6"/>
  <c r="P83" i="6"/>
  <c r="O83" i="6"/>
  <c r="N83" i="6"/>
  <c r="M83" i="6"/>
  <c r="L83" i="6"/>
  <c r="K83" i="6"/>
  <c r="J83" i="6"/>
  <c r="I83" i="6"/>
  <c r="H83" i="6"/>
  <c r="G83" i="6"/>
  <c r="F83" i="6"/>
  <c r="E83" i="6"/>
  <c r="D83" i="6"/>
  <c r="C83" i="6"/>
  <c r="B83" i="6"/>
  <c r="A83" i="6"/>
  <c r="X82" i="6"/>
  <c r="W82" i="6"/>
  <c r="V82" i="6"/>
  <c r="U82" i="6"/>
  <c r="T82" i="6"/>
  <c r="S82" i="6"/>
  <c r="R82" i="6"/>
  <c r="Q82" i="6"/>
  <c r="P82" i="6"/>
  <c r="O82" i="6"/>
  <c r="N82" i="6"/>
  <c r="M82" i="6"/>
  <c r="L82" i="6"/>
  <c r="K82" i="6"/>
  <c r="J82" i="6"/>
  <c r="I82" i="6"/>
  <c r="H82" i="6"/>
  <c r="G82" i="6"/>
  <c r="F82" i="6"/>
  <c r="E82" i="6"/>
  <c r="D82" i="6"/>
  <c r="C82" i="6"/>
  <c r="B82" i="6"/>
  <c r="A82" i="6"/>
  <c r="X81" i="6"/>
  <c r="W81" i="6"/>
  <c r="V81" i="6"/>
  <c r="U81" i="6"/>
  <c r="T81" i="6"/>
  <c r="S81" i="6"/>
  <c r="R81" i="6"/>
  <c r="Q81" i="6"/>
  <c r="P81" i="6"/>
  <c r="O81" i="6"/>
  <c r="N81" i="6"/>
  <c r="M81" i="6"/>
  <c r="L81" i="6"/>
  <c r="K81" i="6"/>
  <c r="J81" i="6"/>
  <c r="I81" i="6"/>
  <c r="H81" i="6"/>
  <c r="G81" i="6"/>
  <c r="F81" i="6"/>
  <c r="E81" i="6"/>
  <c r="D81" i="6"/>
  <c r="C81" i="6"/>
  <c r="B81" i="6"/>
  <c r="A81" i="6"/>
  <c r="X80" i="6"/>
  <c r="W80" i="6"/>
  <c r="V80" i="6"/>
  <c r="U80" i="6"/>
  <c r="T80" i="6"/>
  <c r="S80" i="6"/>
  <c r="R80" i="6"/>
  <c r="Q80" i="6"/>
  <c r="P80" i="6"/>
  <c r="O80" i="6"/>
  <c r="N80" i="6"/>
  <c r="M80" i="6"/>
  <c r="L80" i="6"/>
  <c r="K80" i="6"/>
  <c r="J80" i="6"/>
  <c r="I80" i="6"/>
  <c r="H80" i="6"/>
  <c r="G80" i="6"/>
  <c r="F80" i="6"/>
  <c r="E80" i="6"/>
  <c r="D80" i="6"/>
  <c r="C80" i="6"/>
  <c r="B80" i="6"/>
  <c r="A80" i="6"/>
  <c r="X79" i="6"/>
  <c r="W79" i="6"/>
  <c r="V79" i="6"/>
  <c r="U79" i="6"/>
  <c r="T79" i="6"/>
  <c r="S79" i="6"/>
  <c r="R79" i="6"/>
  <c r="Q79" i="6"/>
  <c r="P79" i="6"/>
  <c r="O79" i="6"/>
  <c r="N79" i="6"/>
  <c r="M79" i="6"/>
  <c r="L79" i="6"/>
  <c r="K79" i="6"/>
  <c r="J79" i="6"/>
  <c r="I79" i="6"/>
  <c r="H79" i="6"/>
  <c r="G79" i="6"/>
  <c r="F79" i="6"/>
  <c r="E79" i="6"/>
  <c r="D79" i="6"/>
  <c r="C79" i="6"/>
  <c r="B79" i="6"/>
  <c r="A79" i="6"/>
  <c r="X78" i="6"/>
  <c r="W78" i="6"/>
  <c r="V78" i="6"/>
  <c r="U78" i="6"/>
  <c r="T78" i="6"/>
  <c r="S78" i="6"/>
  <c r="R78" i="6"/>
  <c r="Q78" i="6"/>
  <c r="P78" i="6"/>
  <c r="O78" i="6"/>
  <c r="N78" i="6"/>
  <c r="M78" i="6"/>
  <c r="L78" i="6"/>
  <c r="K78" i="6"/>
  <c r="J78" i="6"/>
  <c r="I78" i="6"/>
  <c r="H78" i="6"/>
  <c r="G78" i="6"/>
  <c r="F78" i="6"/>
  <c r="E78" i="6"/>
  <c r="D78" i="6"/>
  <c r="C78" i="6"/>
  <c r="B78" i="6"/>
  <c r="A78" i="6"/>
  <c r="X77" i="6"/>
  <c r="W77" i="6"/>
  <c r="V77" i="6"/>
  <c r="U77" i="6"/>
  <c r="T77" i="6"/>
  <c r="S77" i="6"/>
  <c r="R77" i="6"/>
  <c r="Q77" i="6"/>
  <c r="P77" i="6"/>
  <c r="O77" i="6"/>
  <c r="N77" i="6"/>
  <c r="M77" i="6"/>
  <c r="L77" i="6"/>
  <c r="K77" i="6"/>
  <c r="J77" i="6"/>
  <c r="I77" i="6"/>
  <c r="H77" i="6"/>
  <c r="G77" i="6"/>
  <c r="F77" i="6"/>
  <c r="E77" i="6"/>
  <c r="D77" i="6"/>
  <c r="C77" i="6"/>
  <c r="B77" i="6"/>
  <c r="A77" i="6"/>
  <c r="X76" i="6"/>
  <c r="W76" i="6"/>
  <c r="V76" i="6"/>
  <c r="U76" i="6"/>
  <c r="T76" i="6"/>
  <c r="S76" i="6"/>
  <c r="R76" i="6"/>
  <c r="Q76" i="6"/>
  <c r="P76" i="6"/>
  <c r="O76" i="6"/>
  <c r="N76" i="6"/>
  <c r="M76" i="6"/>
  <c r="L76" i="6"/>
  <c r="K76" i="6"/>
  <c r="J76" i="6"/>
  <c r="I76" i="6"/>
  <c r="H76" i="6"/>
  <c r="G76" i="6"/>
  <c r="F76" i="6"/>
  <c r="E76" i="6"/>
  <c r="D76" i="6"/>
  <c r="C76" i="6"/>
  <c r="B76" i="6"/>
  <c r="A76" i="6"/>
  <c r="X75" i="6"/>
  <c r="W75" i="6"/>
  <c r="V75" i="6"/>
  <c r="U75" i="6"/>
  <c r="T75" i="6"/>
  <c r="S75" i="6"/>
  <c r="R75" i="6"/>
  <c r="Q75" i="6"/>
  <c r="P75" i="6"/>
  <c r="O75" i="6"/>
  <c r="N75" i="6"/>
  <c r="M75" i="6"/>
  <c r="L75" i="6"/>
  <c r="K75" i="6"/>
  <c r="J75" i="6"/>
  <c r="I75" i="6"/>
  <c r="H75" i="6"/>
  <c r="G75" i="6"/>
  <c r="F75" i="6"/>
  <c r="E75" i="6"/>
  <c r="D75" i="6"/>
  <c r="C75" i="6"/>
  <c r="B75" i="6"/>
  <c r="A75" i="6"/>
  <c r="X74" i="6"/>
  <c r="W74" i="6"/>
  <c r="V74" i="6"/>
  <c r="U74" i="6"/>
  <c r="T74" i="6"/>
  <c r="S74" i="6"/>
  <c r="R74" i="6"/>
  <c r="Q74" i="6"/>
  <c r="P74" i="6"/>
  <c r="O74" i="6"/>
  <c r="N74" i="6"/>
  <c r="M74" i="6"/>
  <c r="L74" i="6"/>
  <c r="K74" i="6"/>
  <c r="J74" i="6"/>
  <c r="I74" i="6"/>
  <c r="H74" i="6"/>
  <c r="G74" i="6"/>
  <c r="F74" i="6"/>
  <c r="E74" i="6"/>
  <c r="D74" i="6"/>
  <c r="C74" i="6"/>
  <c r="B74" i="6"/>
  <c r="A74" i="6"/>
  <c r="X73" i="6"/>
  <c r="W73" i="6"/>
  <c r="V73" i="6"/>
  <c r="U73" i="6"/>
  <c r="T73" i="6"/>
  <c r="S73" i="6"/>
  <c r="R73" i="6"/>
  <c r="Q73" i="6"/>
  <c r="P73" i="6"/>
  <c r="O73" i="6"/>
  <c r="N73" i="6"/>
  <c r="M73" i="6"/>
  <c r="L73" i="6"/>
  <c r="K73" i="6"/>
  <c r="J73" i="6"/>
  <c r="I73" i="6"/>
  <c r="H73" i="6"/>
  <c r="G73" i="6"/>
  <c r="F73" i="6"/>
  <c r="E73" i="6"/>
  <c r="D73" i="6"/>
  <c r="C73" i="6"/>
  <c r="B73" i="6"/>
  <c r="A73" i="6"/>
  <c r="X72" i="6"/>
  <c r="W72" i="6"/>
  <c r="V72" i="6"/>
  <c r="U72" i="6"/>
  <c r="T72" i="6"/>
  <c r="S72" i="6"/>
  <c r="R72" i="6"/>
  <c r="Q72" i="6"/>
  <c r="P72" i="6"/>
  <c r="O72" i="6"/>
  <c r="N72" i="6"/>
  <c r="M72" i="6"/>
  <c r="L72" i="6"/>
  <c r="K72" i="6"/>
  <c r="J72" i="6"/>
  <c r="I72" i="6"/>
  <c r="H72" i="6"/>
  <c r="G72" i="6"/>
  <c r="F72" i="6"/>
  <c r="E72" i="6"/>
  <c r="D72" i="6"/>
  <c r="C72" i="6"/>
  <c r="B72" i="6"/>
  <c r="A72" i="6"/>
  <c r="X71" i="6"/>
  <c r="W71" i="6"/>
  <c r="V71" i="6"/>
  <c r="U71" i="6"/>
  <c r="T71" i="6"/>
  <c r="S71" i="6"/>
  <c r="R71" i="6"/>
  <c r="Q71" i="6"/>
  <c r="P71" i="6"/>
  <c r="O71" i="6"/>
  <c r="N71" i="6"/>
  <c r="M71" i="6"/>
  <c r="L71" i="6"/>
  <c r="K71" i="6"/>
  <c r="J71" i="6"/>
  <c r="I71" i="6"/>
  <c r="H71" i="6"/>
  <c r="G71" i="6"/>
  <c r="F71" i="6"/>
  <c r="E71" i="6"/>
  <c r="D71" i="6"/>
  <c r="C71" i="6"/>
  <c r="B71" i="6"/>
  <c r="A71" i="6"/>
  <c r="X70" i="6"/>
  <c r="W70" i="6"/>
  <c r="V70" i="6"/>
  <c r="U70" i="6"/>
  <c r="T70" i="6"/>
  <c r="S70" i="6"/>
  <c r="R70" i="6"/>
  <c r="Q70" i="6"/>
  <c r="P70" i="6"/>
  <c r="O70" i="6"/>
  <c r="N70" i="6"/>
  <c r="M70" i="6"/>
  <c r="L70" i="6"/>
  <c r="K70" i="6"/>
  <c r="J70" i="6"/>
  <c r="I70" i="6"/>
  <c r="H70" i="6"/>
  <c r="G70" i="6"/>
  <c r="F70" i="6"/>
  <c r="E70" i="6"/>
  <c r="D70" i="6"/>
  <c r="C70" i="6"/>
  <c r="B70" i="6"/>
  <c r="A70" i="6"/>
  <c r="X69" i="6"/>
  <c r="W69" i="6"/>
  <c r="V69" i="6"/>
  <c r="U69" i="6"/>
  <c r="T69" i="6"/>
  <c r="S69" i="6"/>
  <c r="R69" i="6"/>
  <c r="Q69" i="6"/>
  <c r="P69" i="6"/>
  <c r="O69" i="6"/>
  <c r="N69" i="6"/>
  <c r="M69" i="6"/>
  <c r="L69" i="6"/>
  <c r="K69" i="6"/>
  <c r="J69" i="6"/>
  <c r="I69" i="6"/>
  <c r="H69" i="6"/>
  <c r="G69" i="6"/>
  <c r="F69" i="6"/>
  <c r="E69" i="6"/>
  <c r="D69" i="6"/>
  <c r="C69" i="6"/>
  <c r="B69" i="6"/>
  <c r="A69" i="6"/>
  <c r="X68" i="6"/>
  <c r="W68" i="6"/>
  <c r="V68" i="6"/>
  <c r="U68" i="6"/>
  <c r="T68" i="6"/>
  <c r="S68" i="6"/>
  <c r="R68" i="6"/>
  <c r="Q68" i="6"/>
  <c r="P68" i="6"/>
  <c r="O68" i="6"/>
  <c r="N68" i="6"/>
  <c r="M68" i="6"/>
  <c r="L68" i="6"/>
  <c r="K68" i="6"/>
  <c r="J68" i="6"/>
  <c r="I68" i="6"/>
  <c r="H68" i="6"/>
  <c r="G68" i="6"/>
  <c r="F68" i="6"/>
  <c r="E68" i="6"/>
  <c r="D68" i="6"/>
  <c r="C68" i="6"/>
  <c r="B68" i="6"/>
  <c r="A68" i="6"/>
  <c r="X67" i="6"/>
  <c r="W67" i="6"/>
  <c r="V67" i="6"/>
  <c r="U67" i="6"/>
  <c r="T67" i="6"/>
  <c r="S67" i="6"/>
  <c r="R67" i="6"/>
  <c r="Q67" i="6"/>
  <c r="P67" i="6"/>
  <c r="O67" i="6"/>
  <c r="N67" i="6"/>
  <c r="M67" i="6"/>
  <c r="L67" i="6"/>
  <c r="K67" i="6"/>
  <c r="J67" i="6"/>
  <c r="I67" i="6"/>
  <c r="H67" i="6"/>
  <c r="G67" i="6"/>
  <c r="F67" i="6"/>
  <c r="E67" i="6"/>
  <c r="D67" i="6"/>
  <c r="C67" i="6"/>
  <c r="B67" i="6"/>
  <c r="A67" i="6"/>
  <c r="X66" i="6"/>
  <c r="W66" i="6"/>
  <c r="V66" i="6"/>
  <c r="U66" i="6"/>
  <c r="T66" i="6"/>
  <c r="S66" i="6"/>
  <c r="R66" i="6"/>
  <c r="Q66" i="6"/>
  <c r="P66" i="6"/>
  <c r="O66" i="6"/>
  <c r="N66" i="6"/>
  <c r="M66" i="6"/>
  <c r="L66" i="6"/>
  <c r="K66" i="6"/>
  <c r="J66" i="6"/>
  <c r="I66" i="6"/>
  <c r="H66" i="6"/>
  <c r="G66" i="6"/>
  <c r="F66" i="6"/>
  <c r="E66" i="6"/>
  <c r="D66" i="6"/>
  <c r="C66" i="6"/>
  <c r="B66" i="6"/>
  <c r="A66" i="6"/>
  <c r="X65" i="6"/>
  <c r="W65" i="6"/>
  <c r="V65" i="6"/>
  <c r="U65" i="6"/>
  <c r="T65" i="6"/>
  <c r="S65" i="6"/>
  <c r="R65" i="6"/>
  <c r="Q65" i="6"/>
  <c r="P65" i="6"/>
  <c r="O65" i="6"/>
  <c r="N65" i="6"/>
  <c r="M65" i="6"/>
  <c r="L65" i="6"/>
  <c r="K65" i="6"/>
  <c r="J65" i="6"/>
  <c r="I65" i="6"/>
  <c r="H65" i="6"/>
  <c r="G65" i="6"/>
  <c r="F65" i="6"/>
  <c r="E65" i="6"/>
  <c r="D65" i="6"/>
  <c r="C65" i="6"/>
  <c r="B65" i="6"/>
  <c r="A65" i="6"/>
  <c r="X64" i="6"/>
  <c r="W64" i="6"/>
  <c r="V64" i="6"/>
  <c r="U64" i="6"/>
  <c r="T64" i="6"/>
  <c r="S64" i="6"/>
  <c r="R64" i="6"/>
  <c r="Q64" i="6"/>
  <c r="P64" i="6"/>
  <c r="O64" i="6"/>
  <c r="N64" i="6"/>
  <c r="M64" i="6"/>
  <c r="L64" i="6"/>
  <c r="K64" i="6"/>
  <c r="J64" i="6"/>
  <c r="I64" i="6"/>
  <c r="H64" i="6"/>
  <c r="G64" i="6"/>
  <c r="F64" i="6"/>
  <c r="E64" i="6"/>
  <c r="D64" i="6"/>
  <c r="C64" i="6"/>
  <c r="B64" i="6"/>
  <c r="A64" i="6"/>
  <c r="X63" i="6"/>
  <c r="W63" i="6"/>
  <c r="V63" i="6"/>
  <c r="U63" i="6"/>
  <c r="T63" i="6"/>
  <c r="S63" i="6"/>
  <c r="R63" i="6"/>
  <c r="Q63" i="6"/>
  <c r="P63" i="6"/>
  <c r="O63" i="6"/>
  <c r="N63" i="6"/>
  <c r="M63" i="6"/>
  <c r="L63" i="6"/>
  <c r="K63" i="6"/>
  <c r="J63" i="6"/>
  <c r="I63" i="6"/>
  <c r="H63" i="6"/>
  <c r="G63" i="6"/>
  <c r="F63" i="6"/>
  <c r="E63" i="6"/>
  <c r="D63" i="6"/>
  <c r="C63" i="6"/>
  <c r="B63" i="6"/>
  <c r="A63" i="6"/>
  <c r="X62" i="6"/>
  <c r="W62" i="6"/>
  <c r="V62" i="6"/>
  <c r="U62" i="6"/>
  <c r="T62" i="6"/>
  <c r="S62" i="6"/>
  <c r="R62" i="6"/>
  <c r="Q62" i="6"/>
  <c r="P62" i="6"/>
  <c r="O62" i="6"/>
  <c r="N62" i="6"/>
  <c r="M62" i="6"/>
  <c r="L62" i="6"/>
  <c r="K62" i="6"/>
  <c r="J62" i="6"/>
  <c r="I62" i="6"/>
  <c r="H62" i="6"/>
  <c r="G62" i="6"/>
  <c r="F62" i="6"/>
  <c r="E62" i="6"/>
  <c r="D62" i="6"/>
  <c r="C62" i="6"/>
  <c r="B62" i="6"/>
  <c r="A62" i="6"/>
  <c r="X61" i="6"/>
  <c r="W61" i="6"/>
  <c r="V61" i="6"/>
  <c r="U61" i="6"/>
  <c r="T61" i="6"/>
  <c r="S61" i="6"/>
  <c r="R61" i="6"/>
  <c r="Q61" i="6"/>
  <c r="P61" i="6"/>
  <c r="O61" i="6"/>
  <c r="N61" i="6"/>
  <c r="M61" i="6"/>
  <c r="L61" i="6"/>
  <c r="K61" i="6"/>
  <c r="J61" i="6"/>
  <c r="I61" i="6"/>
  <c r="H61" i="6"/>
  <c r="G61" i="6"/>
  <c r="F61" i="6"/>
  <c r="E61" i="6"/>
  <c r="D61" i="6"/>
  <c r="C61" i="6"/>
  <c r="B61" i="6"/>
  <c r="A61" i="6"/>
  <c r="X60" i="6"/>
  <c r="W60" i="6"/>
  <c r="V60" i="6"/>
  <c r="U60" i="6"/>
  <c r="T60" i="6"/>
  <c r="S60" i="6"/>
  <c r="R60" i="6"/>
  <c r="Q60" i="6"/>
  <c r="P60" i="6"/>
  <c r="O60" i="6"/>
  <c r="N60" i="6"/>
  <c r="M60" i="6"/>
  <c r="L60" i="6"/>
  <c r="K60" i="6"/>
  <c r="J60" i="6"/>
  <c r="I60" i="6"/>
  <c r="H60" i="6"/>
  <c r="G60" i="6"/>
  <c r="F60" i="6"/>
  <c r="E60" i="6"/>
  <c r="D60" i="6"/>
  <c r="C60" i="6"/>
  <c r="B60" i="6"/>
  <c r="A60" i="6"/>
  <c r="X59" i="6"/>
  <c r="W59" i="6"/>
  <c r="V59" i="6"/>
  <c r="U59" i="6"/>
  <c r="T59" i="6"/>
  <c r="S59" i="6"/>
  <c r="R59" i="6"/>
  <c r="Q59" i="6"/>
  <c r="P59" i="6"/>
  <c r="O59" i="6"/>
  <c r="N59" i="6"/>
  <c r="M59" i="6"/>
  <c r="L59" i="6"/>
  <c r="K59" i="6"/>
  <c r="J59" i="6"/>
  <c r="I59" i="6"/>
  <c r="H59" i="6"/>
  <c r="G59" i="6"/>
  <c r="F59" i="6"/>
  <c r="E59" i="6"/>
  <c r="D59" i="6"/>
  <c r="C59" i="6"/>
  <c r="B59" i="6"/>
  <c r="A59" i="6"/>
  <c r="X58" i="6"/>
  <c r="W58" i="6"/>
  <c r="V58" i="6"/>
  <c r="U58" i="6"/>
  <c r="T58" i="6"/>
  <c r="S58" i="6"/>
  <c r="R58" i="6"/>
  <c r="Q58" i="6"/>
  <c r="P58" i="6"/>
  <c r="O58" i="6"/>
  <c r="N58" i="6"/>
  <c r="M58" i="6"/>
  <c r="L58" i="6"/>
  <c r="K58" i="6"/>
  <c r="J58" i="6"/>
  <c r="I58" i="6"/>
  <c r="H58" i="6"/>
  <c r="G58" i="6"/>
  <c r="F58" i="6"/>
  <c r="E58" i="6"/>
  <c r="D58" i="6"/>
  <c r="C58" i="6"/>
  <c r="B58" i="6"/>
  <c r="A58" i="6"/>
  <c r="X57" i="6"/>
  <c r="W57" i="6"/>
  <c r="V57" i="6"/>
  <c r="U57" i="6"/>
  <c r="T57" i="6"/>
  <c r="S57" i="6"/>
  <c r="R57" i="6"/>
  <c r="Q57" i="6"/>
  <c r="P57" i="6"/>
  <c r="O57" i="6"/>
  <c r="N57" i="6"/>
  <c r="M57" i="6"/>
  <c r="L57" i="6"/>
  <c r="K57" i="6"/>
  <c r="J57" i="6"/>
  <c r="I57" i="6"/>
  <c r="H57" i="6"/>
  <c r="G57" i="6"/>
  <c r="F57" i="6"/>
  <c r="E57" i="6"/>
  <c r="D57" i="6"/>
  <c r="C57" i="6"/>
  <c r="B57" i="6"/>
  <c r="A57" i="6"/>
  <c r="X56" i="6"/>
  <c r="W56" i="6"/>
  <c r="V56" i="6"/>
  <c r="U56" i="6"/>
  <c r="T56" i="6"/>
  <c r="S56" i="6"/>
  <c r="R56" i="6"/>
  <c r="Q56" i="6"/>
  <c r="P56" i="6"/>
  <c r="O56" i="6"/>
  <c r="N56" i="6"/>
  <c r="M56" i="6"/>
  <c r="L56" i="6"/>
  <c r="K56" i="6"/>
  <c r="J56" i="6"/>
  <c r="I56" i="6"/>
  <c r="H56" i="6"/>
  <c r="G56" i="6"/>
  <c r="F56" i="6"/>
  <c r="E56" i="6"/>
  <c r="D56" i="6"/>
  <c r="C56" i="6"/>
  <c r="B56" i="6"/>
  <c r="A56" i="6"/>
  <c r="X55" i="6"/>
  <c r="W55" i="6"/>
  <c r="V55" i="6"/>
  <c r="U55" i="6"/>
  <c r="T55" i="6"/>
  <c r="S55" i="6"/>
  <c r="R55" i="6"/>
  <c r="Q55" i="6"/>
  <c r="P55" i="6"/>
  <c r="O55" i="6"/>
  <c r="N55" i="6"/>
  <c r="M55" i="6"/>
  <c r="L55" i="6"/>
  <c r="K55" i="6"/>
  <c r="J55" i="6"/>
  <c r="I55" i="6"/>
  <c r="H55" i="6"/>
  <c r="G55" i="6"/>
  <c r="F55" i="6"/>
  <c r="E55" i="6"/>
  <c r="D55" i="6"/>
  <c r="C55" i="6"/>
  <c r="B55" i="6"/>
  <c r="A55" i="6"/>
  <c r="X54" i="6"/>
  <c r="W54" i="6"/>
  <c r="V54" i="6"/>
  <c r="U54" i="6"/>
  <c r="T54" i="6"/>
  <c r="S54" i="6"/>
  <c r="R54" i="6"/>
  <c r="Q54" i="6"/>
  <c r="P54" i="6"/>
  <c r="O54" i="6"/>
  <c r="N54" i="6"/>
  <c r="M54" i="6"/>
  <c r="L54" i="6"/>
  <c r="K54" i="6"/>
  <c r="J54" i="6"/>
  <c r="I54" i="6"/>
  <c r="H54" i="6"/>
  <c r="G54" i="6"/>
  <c r="F54" i="6"/>
  <c r="E54" i="6"/>
  <c r="D54" i="6"/>
  <c r="C54" i="6"/>
  <c r="B54" i="6"/>
  <c r="A54" i="6"/>
  <c r="X53" i="6"/>
  <c r="W53" i="6"/>
  <c r="V53" i="6"/>
  <c r="U53" i="6"/>
  <c r="T53" i="6"/>
  <c r="S53" i="6"/>
  <c r="R53" i="6"/>
  <c r="Q53" i="6"/>
  <c r="P53" i="6"/>
  <c r="O53" i="6"/>
  <c r="N53" i="6"/>
  <c r="M53" i="6"/>
  <c r="L53" i="6"/>
  <c r="K53" i="6"/>
  <c r="J53" i="6"/>
  <c r="I53" i="6"/>
  <c r="H53" i="6"/>
  <c r="G53" i="6"/>
  <c r="F53" i="6"/>
  <c r="E53" i="6"/>
  <c r="D53" i="6"/>
  <c r="C53" i="6"/>
  <c r="B53" i="6"/>
  <c r="A53" i="6"/>
  <c r="X52" i="6"/>
  <c r="W52" i="6"/>
  <c r="V52" i="6"/>
  <c r="U52" i="6"/>
  <c r="T52" i="6"/>
  <c r="S52" i="6"/>
  <c r="R52" i="6"/>
  <c r="Q52" i="6"/>
  <c r="P52" i="6"/>
  <c r="O52" i="6"/>
  <c r="N52" i="6"/>
  <c r="M52" i="6"/>
  <c r="L52" i="6"/>
  <c r="K52" i="6"/>
  <c r="J52" i="6"/>
  <c r="I52" i="6"/>
  <c r="H52" i="6"/>
  <c r="G52" i="6"/>
  <c r="F52" i="6"/>
  <c r="E52" i="6"/>
  <c r="D52" i="6"/>
  <c r="C52" i="6"/>
  <c r="B52" i="6"/>
  <c r="A52" i="6"/>
  <c r="X51" i="6"/>
  <c r="W51" i="6"/>
  <c r="V51" i="6"/>
  <c r="U51" i="6"/>
  <c r="T51" i="6"/>
  <c r="S51" i="6"/>
  <c r="R51" i="6"/>
  <c r="Q51" i="6"/>
  <c r="P51" i="6"/>
  <c r="O51" i="6"/>
  <c r="N51" i="6"/>
  <c r="M51" i="6"/>
  <c r="L51" i="6"/>
  <c r="K51" i="6"/>
  <c r="J51" i="6"/>
  <c r="I51" i="6"/>
  <c r="H51" i="6"/>
  <c r="G51" i="6"/>
  <c r="F51" i="6"/>
  <c r="E51" i="6"/>
  <c r="D51" i="6"/>
  <c r="C51" i="6"/>
  <c r="B51" i="6"/>
  <c r="A51" i="6"/>
  <c r="X50" i="6"/>
  <c r="W50" i="6"/>
  <c r="V50" i="6"/>
  <c r="U50" i="6"/>
  <c r="T50" i="6"/>
  <c r="S50" i="6"/>
  <c r="R50" i="6"/>
  <c r="Q50" i="6"/>
  <c r="P50" i="6"/>
  <c r="O50" i="6"/>
  <c r="N50" i="6"/>
  <c r="M50" i="6"/>
  <c r="L50" i="6"/>
  <c r="K50" i="6"/>
  <c r="J50" i="6"/>
  <c r="I50" i="6"/>
  <c r="H50" i="6"/>
  <c r="G50" i="6"/>
  <c r="F50" i="6"/>
  <c r="E50" i="6"/>
  <c r="D50" i="6"/>
  <c r="C50" i="6"/>
  <c r="B50" i="6"/>
  <c r="A50" i="6"/>
  <c r="X49" i="6"/>
  <c r="W49" i="6"/>
  <c r="V49" i="6"/>
  <c r="U49" i="6"/>
  <c r="T49" i="6"/>
  <c r="S49" i="6"/>
  <c r="R49" i="6"/>
  <c r="Q49" i="6"/>
  <c r="P49" i="6"/>
  <c r="O49" i="6"/>
  <c r="N49" i="6"/>
  <c r="M49" i="6"/>
  <c r="L49" i="6"/>
  <c r="K49" i="6"/>
  <c r="J49" i="6"/>
  <c r="I49" i="6"/>
  <c r="H49" i="6"/>
  <c r="G49" i="6"/>
  <c r="F49" i="6"/>
  <c r="E49" i="6"/>
  <c r="D49" i="6"/>
  <c r="C49" i="6"/>
  <c r="B49" i="6"/>
  <c r="A49" i="6"/>
  <c r="X48" i="6"/>
  <c r="W48" i="6"/>
  <c r="V48" i="6"/>
  <c r="U48" i="6"/>
  <c r="T48" i="6"/>
  <c r="S48" i="6"/>
  <c r="R48" i="6"/>
  <c r="Q48" i="6"/>
  <c r="P48" i="6"/>
  <c r="O48" i="6"/>
  <c r="N48" i="6"/>
  <c r="M48" i="6"/>
  <c r="L48" i="6"/>
  <c r="K48" i="6"/>
  <c r="J48" i="6"/>
  <c r="I48" i="6"/>
  <c r="H48" i="6"/>
  <c r="G48" i="6"/>
  <c r="F48" i="6"/>
  <c r="E48" i="6"/>
  <c r="D48" i="6"/>
  <c r="C48" i="6"/>
  <c r="B48" i="6"/>
  <c r="A48" i="6"/>
  <c r="X47" i="6"/>
  <c r="W47" i="6"/>
  <c r="V47" i="6"/>
  <c r="U47" i="6"/>
  <c r="T47" i="6"/>
  <c r="S47" i="6"/>
  <c r="R47" i="6"/>
  <c r="Q47" i="6"/>
  <c r="P47" i="6"/>
  <c r="O47" i="6"/>
  <c r="N47" i="6"/>
  <c r="M47" i="6"/>
  <c r="L47" i="6"/>
  <c r="K47" i="6"/>
  <c r="J47" i="6"/>
  <c r="I47" i="6"/>
  <c r="H47" i="6"/>
  <c r="G47" i="6"/>
  <c r="F47" i="6"/>
  <c r="E47" i="6"/>
  <c r="D47" i="6"/>
  <c r="C47" i="6"/>
  <c r="B47" i="6"/>
  <c r="A47" i="6"/>
  <c r="X46" i="6"/>
  <c r="W46" i="6"/>
  <c r="V46" i="6"/>
  <c r="U46" i="6"/>
  <c r="T46" i="6"/>
  <c r="S46" i="6"/>
  <c r="R46" i="6"/>
  <c r="Q46" i="6"/>
  <c r="P46" i="6"/>
  <c r="O46" i="6"/>
  <c r="N46" i="6"/>
  <c r="M46" i="6"/>
  <c r="L46" i="6"/>
  <c r="K46" i="6"/>
  <c r="J46" i="6"/>
  <c r="I46" i="6"/>
  <c r="H46" i="6"/>
  <c r="G46" i="6"/>
  <c r="F46" i="6"/>
  <c r="E46" i="6"/>
  <c r="D46" i="6"/>
  <c r="C46" i="6"/>
  <c r="B46" i="6"/>
  <c r="A46" i="6"/>
  <c r="X45" i="6"/>
  <c r="W45" i="6"/>
  <c r="V45" i="6"/>
  <c r="U45" i="6"/>
  <c r="T45" i="6"/>
  <c r="S45" i="6"/>
  <c r="R45" i="6"/>
  <c r="Q45" i="6"/>
  <c r="P45" i="6"/>
  <c r="O45" i="6"/>
  <c r="N45" i="6"/>
  <c r="M45" i="6"/>
  <c r="L45" i="6"/>
  <c r="K45" i="6"/>
  <c r="J45" i="6"/>
  <c r="I45" i="6"/>
  <c r="H45" i="6"/>
  <c r="G45" i="6"/>
  <c r="F45" i="6"/>
  <c r="E45" i="6"/>
  <c r="D45" i="6"/>
  <c r="C45" i="6"/>
  <c r="B45" i="6"/>
  <c r="A45" i="6"/>
  <c r="X44" i="6"/>
  <c r="W44" i="6"/>
  <c r="V44" i="6"/>
  <c r="U44" i="6"/>
  <c r="T44" i="6"/>
  <c r="S44" i="6"/>
  <c r="R44" i="6"/>
  <c r="Q44" i="6"/>
  <c r="P44" i="6"/>
  <c r="O44" i="6"/>
  <c r="N44" i="6"/>
  <c r="M44" i="6"/>
  <c r="L44" i="6"/>
  <c r="K44" i="6"/>
  <c r="J44" i="6"/>
  <c r="I44" i="6"/>
  <c r="H44" i="6"/>
  <c r="G44" i="6"/>
  <c r="F44" i="6"/>
  <c r="E44" i="6"/>
  <c r="D44" i="6"/>
  <c r="C44" i="6"/>
  <c r="B44" i="6"/>
  <c r="A44" i="6"/>
  <c r="X43" i="6"/>
  <c r="W43" i="6"/>
  <c r="V43" i="6"/>
  <c r="U43" i="6"/>
  <c r="T43" i="6"/>
  <c r="S43" i="6"/>
  <c r="R43" i="6"/>
  <c r="Q43" i="6"/>
  <c r="P43" i="6"/>
  <c r="O43" i="6"/>
  <c r="N43" i="6"/>
  <c r="M43" i="6"/>
  <c r="L43" i="6"/>
  <c r="K43" i="6"/>
  <c r="J43" i="6"/>
  <c r="I43" i="6"/>
  <c r="H43" i="6"/>
  <c r="G43" i="6"/>
  <c r="F43" i="6"/>
  <c r="E43" i="6"/>
  <c r="D43" i="6"/>
  <c r="C43" i="6"/>
  <c r="B43" i="6"/>
  <c r="A43" i="6"/>
  <c r="X42" i="6"/>
  <c r="W42" i="6"/>
  <c r="V42" i="6"/>
  <c r="U42" i="6"/>
  <c r="T42" i="6"/>
  <c r="S42" i="6"/>
  <c r="R42" i="6"/>
  <c r="Q42" i="6"/>
  <c r="P42" i="6"/>
  <c r="O42" i="6"/>
  <c r="N42" i="6"/>
  <c r="M42" i="6"/>
  <c r="L42" i="6"/>
  <c r="K42" i="6"/>
  <c r="J42" i="6"/>
  <c r="I42" i="6"/>
  <c r="H42" i="6"/>
  <c r="G42" i="6"/>
  <c r="F42" i="6"/>
  <c r="E42" i="6"/>
  <c r="D42" i="6"/>
  <c r="C42" i="6"/>
  <c r="B42" i="6"/>
  <c r="A42" i="6"/>
  <c r="X41" i="6"/>
  <c r="W41" i="6"/>
  <c r="V41" i="6"/>
  <c r="U41" i="6"/>
  <c r="T41" i="6"/>
  <c r="S41" i="6"/>
  <c r="R41" i="6"/>
  <c r="Q41" i="6"/>
  <c r="P41" i="6"/>
  <c r="O41" i="6"/>
  <c r="N41" i="6"/>
  <c r="M41" i="6"/>
  <c r="L41" i="6"/>
  <c r="K41" i="6"/>
  <c r="J41" i="6"/>
  <c r="I41" i="6"/>
  <c r="H41" i="6"/>
  <c r="G41" i="6"/>
  <c r="F41" i="6"/>
  <c r="E41" i="6"/>
  <c r="D41" i="6"/>
  <c r="C41" i="6"/>
  <c r="B41" i="6"/>
  <c r="A41" i="6"/>
  <c r="X40" i="6"/>
  <c r="W40" i="6"/>
  <c r="V40" i="6"/>
  <c r="U40" i="6"/>
  <c r="T40" i="6"/>
  <c r="S40" i="6"/>
  <c r="R40" i="6"/>
  <c r="Q40" i="6"/>
  <c r="P40" i="6"/>
  <c r="O40" i="6"/>
  <c r="N40" i="6"/>
  <c r="M40" i="6"/>
  <c r="L40" i="6"/>
  <c r="K40" i="6"/>
  <c r="J40" i="6"/>
  <c r="I40" i="6"/>
  <c r="H40" i="6"/>
  <c r="G40" i="6"/>
  <c r="F40" i="6"/>
  <c r="E40" i="6"/>
  <c r="D40" i="6"/>
  <c r="C40" i="6"/>
  <c r="B40" i="6"/>
  <c r="A40" i="6"/>
  <c r="X39" i="6"/>
  <c r="W39" i="6"/>
  <c r="V39" i="6"/>
  <c r="U39" i="6"/>
  <c r="T39" i="6"/>
  <c r="S39" i="6"/>
  <c r="R39" i="6"/>
  <c r="Q39" i="6"/>
  <c r="P39" i="6"/>
  <c r="O39" i="6"/>
  <c r="N39" i="6"/>
  <c r="M39" i="6"/>
  <c r="L39" i="6"/>
  <c r="K39" i="6"/>
  <c r="J39" i="6"/>
  <c r="I39" i="6"/>
  <c r="H39" i="6"/>
  <c r="G39" i="6"/>
  <c r="F39" i="6"/>
  <c r="E39" i="6"/>
  <c r="D39" i="6"/>
  <c r="C39" i="6"/>
  <c r="B39" i="6"/>
  <c r="A39" i="6"/>
  <c r="X38" i="6"/>
  <c r="W38" i="6"/>
  <c r="V38" i="6"/>
  <c r="U38" i="6"/>
  <c r="T38" i="6"/>
  <c r="S38" i="6"/>
  <c r="R38" i="6"/>
  <c r="Q38" i="6"/>
  <c r="P38" i="6"/>
  <c r="O38" i="6"/>
  <c r="N38" i="6"/>
  <c r="M38" i="6"/>
  <c r="L38" i="6"/>
  <c r="K38" i="6"/>
  <c r="J38" i="6"/>
  <c r="I38" i="6"/>
  <c r="H38" i="6"/>
  <c r="G38" i="6"/>
  <c r="F38" i="6"/>
  <c r="E38" i="6"/>
  <c r="D38" i="6"/>
  <c r="C38" i="6"/>
  <c r="B38" i="6"/>
  <c r="A38" i="6"/>
  <c r="X37" i="6"/>
  <c r="W37" i="6"/>
  <c r="V37" i="6"/>
  <c r="U37" i="6"/>
  <c r="T37" i="6"/>
  <c r="S37" i="6"/>
  <c r="R37" i="6"/>
  <c r="Q37" i="6"/>
  <c r="P37" i="6"/>
  <c r="O37" i="6"/>
  <c r="N37" i="6"/>
  <c r="M37" i="6"/>
  <c r="L37" i="6"/>
  <c r="K37" i="6"/>
  <c r="J37" i="6"/>
  <c r="I37" i="6"/>
  <c r="H37" i="6"/>
  <c r="G37" i="6"/>
  <c r="F37" i="6"/>
  <c r="E37" i="6"/>
  <c r="D37" i="6"/>
  <c r="C37" i="6"/>
  <c r="B37" i="6"/>
  <c r="A37" i="6"/>
  <c r="X36" i="6"/>
  <c r="W36" i="6"/>
  <c r="V36" i="6"/>
  <c r="U36" i="6"/>
  <c r="T36" i="6"/>
  <c r="S36" i="6"/>
  <c r="R36" i="6"/>
  <c r="Q36" i="6"/>
  <c r="P36" i="6"/>
  <c r="O36" i="6"/>
  <c r="N36" i="6"/>
  <c r="M36" i="6"/>
  <c r="L36" i="6"/>
  <c r="K36" i="6"/>
  <c r="J36" i="6"/>
  <c r="I36" i="6"/>
  <c r="H36" i="6"/>
  <c r="G36" i="6"/>
  <c r="F36" i="6"/>
  <c r="E36" i="6"/>
  <c r="D36" i="6"/>
  <c r="C36" i="6"/>
  <c r="B36" i="6"/>
  <c r="A36" i="6"/>
  <c r="X35" i="6"/>
  <c r="W35" i="6"/>
  <c r="V35" i="6"/>
  <c r="U35" i="6"/>
  <c r="T35" i="6"/>
  <c r="S35" i="6"/>
  <c r="R35" i="6"/>
  <c r="Q35" i="6"/>
  <c r="P35" i="6"/>
  <c r="O35" i="6"/>
  <c r="N35" i="6"/>
  <c r="M35" i="6"/>
  <c r="L35" i="6"/>
  <c r="K35" i="6"/>
  <c r="J35" i="6"/>
  <c r="I35" i="6"/>
  <c r="H35" i="6"/>
  <c r="G35" i="6"/>
  <c r="F35" i="6"/>
  <c r="E35" i="6"/>
  <c r="D35" i="6"/>
  <c r="C35" i="6"/>
  <c r="B35" i="6"/>
  <c r="A35" i="6"/>
  <c r="X34" i="6"/>
  <c r="W34" i="6"/>
  <c r="V34" i="6"/>
  <c r="U34" i="6"/>
  <c r="T34" i="6"/>
  <c r="S34" i="6"/>
  <c r="R34" i="6"/>
  <c r="Q34" i="6"/>
  <c r="P34" i="6"/>
  <c r="O34" i="6"/>
  <c r="N34" i="6"/>
  <c r="M34" i="6"/>
  <c r="L34" i="6"/>
  <c r="K34" i="6"/>
  <c r="J34" i="6"/>
  <c r="I34" i="6"/>
  <c r="H34" i="6"/>
  <c r="G34" i="6"/>
  <c r="F34" i="6"/>
  <c r="E34" i="6"/>
  <c r="D34" i="6"/>
  <c r="C34" i="6"/>
  <c r="B34" i="6"/>
  <c r="A34" i="6"/>
  <c r="X33" i="6"/>
  <c r="W33" i="6"/>
  <c r="V33" i="6"/>
  <c r="U33" i="6"/>
  <c r="T33" i="6"/>
  <c r="S33" i="6"/>
  <c r="R33" i="6"/>
  <c r="Q33" i="6"/>
  <c r="P33" i="6"/>
  <c r="O33" i="6"/>
  <c r="N33" i="6"/>
  <c r="M33" i="6"/>
  <c r="L33" i="6"/>
  <c r="K33" i="6"/>
  <c r="J33" i="6"/>
  <c r="I33" i="6"/>
  <c r="H33" i="6"/>
  <c r="G33" i="6"/>
  <c r="F33" i="6"/>
  <c r="E33" i="6"/>
  <c r="D33" i="6"/>
  <c r="C33" i="6"/>
  <c r="B33" i="6"/>
  <c r="A33" i="6"/>
  <c r="X32" i="6"/>
  <c r="W32" i="6"/>
  <c r="V32" i="6"/>
  <c r="U32" i="6"/>
  <c r="T32" i="6"/>
  <c r="S32" i="6"/>
  <c r="R32" i="6"/>
  <c r="Q32" i="6"/>
  <c r="P32" i="6"/>
  <c r="O32" i="6"/>
  <c r="N32" i="6"/>
  <c r="M32" i="6"/>
  <c r="L32" i="6"/>
  <c r="K32" i="6"/>
  <c r="J32" i="6"/>
  <c r="I32" i="6"/>
  <c r="H32" i="6"/>
  <c r="G32" i="6"/>
  <c r="F32" i="6"/>
  <c r="E32" i="6"/>
  <c r="D32" i="6"/>
  <c r="C32" i="6"/>
  <c r="B32" i="6"/>
  <c r="A32" i="6"/>
  <c r="X31" i="6"/>
  <c r="W31" i="6"/>
  <c r="V31" i="6"/>
  <c r="U31" i="6"/>
  <c r="T31" i="6"/>
  <c r="S31" i="6"/>
  <c r="R31" i="6"/>
  <c r="Q31" i="6"/>
  <c r="P31" i="6"/>
  <c r="O31" i="6"/>
  <c r="N31" i="6"/>
  <c r="M31" i="6"/>
  <c r="L31" i="6"/>
  <c r="K31" i="6"/>
  <c r="J31" i="6"/>
  <c r="I31" i="6"/>
  <c r="H31" i="6"/>
  <c r="G31" i="6"/>
  <c r="F31" i="6"/>
  <c r="E31" i="6"/>
  <c r="D31" i="6"/>
  <c r="C31" i="6"/>
  <c r="B31" i="6"/>
  <c r="A31" i="6"/>
  <c r="X30" i="6"/>
  <c r="W30" i="6"/>
  <c r="V30" i="6"/>
  <c r="U30" i="6"/>
  <c r="T30" i="6"/>
  <c r="S30" i="6"/>
  <c r="R30" i="6"/>
  <c r="Q30" i="6"/>
  <c r="P30" i="6"/>
  <c r="O30" i="6"/>
  <c r="N30" i="6"/>
  <c r="M30" i="6"/>
  <c r="L30" i="6"/>
  <c r="K30" i="6"/>
  <c r="J30" i="6"/>
  <c r="I30" i="6"/>
  <c r="H30" i="6"/>
  <c r="G30" i="6"/>
  <c r="F30" i="6"/>
  <c r="E30" i="6"/>
  <c r="D30" i="6"/>
  <c r="C30" i="6"/>
  <c r="B30" i="6"/>
  <c r="A30" i="6"/>
  <c r="X29" i="6"/>
  <c r="W29" i="6"/>
  <c r="V29" i="6"/>
  <c r="U29" i="6"/>
  <c r="T29" i="6"/>
  <c r="S29" i="6"/>
  <c r="R29" i="6"/>
  <c r="Q29" i="6"/>
  <c r="P29" i="6"/>
  <c r="O29" i="6"/>
  <c r="N29" i="6"/>
  <c r="M29" i="6"/>
  <c r="L29" i="6"/>
  <c r="K29" i="6"/>
  <c r="J29" i="6"/>
  <c r="I29" i="6"/>
  <c r="H29" i="6"/>
  <c r="G29" i="6"/>
  <c r="F29" i="6"/>
  <c r="E29" i="6"/>
  <c r="D29" i="6"/>
  <c r="C29" i="6"/>
  <c r="B29" i="6"/>
  <c r="A29" i="6"/>
  <c r="X28" i="6"/>
  <c r="W28" i="6"/>
  <c r="V28" i="6"/>
  <c r="U28" i="6"/>
  <c r="T28" i="6"/>
  <c r="S28" i="6"/>
  <c r="R28" i="6"/>
  <c r="Q28" i="6"/>
  <c r="P28" i="6"/>
  <c r="O28" i="6"/>
  <c r="N28" i="6"/>
  <c r="M28" i="6"/>
  <c r="L28" i="6"/>
  <c r="K28" i="6"/>
  <c r="J28" i="6"/>
  <c r="I28" i="6"/>
  <c r="H28" i="6"/>
  <c r="G28" i="6"/>
  <c r="F28" i="6"/>
  <c r="E28" i="6"/>
  <c r="D28" i="6"/>
  <c r="C28" i="6"/>
  <c r="B28" i="6"/>
  <c r="A28" i="6"/>
  <c r="X27" i="6"/>
  <c r="W27" i="6"/>
  <c r="V27" i="6"/>
  <c r="U27" i="6"/>
  <c r="T27" i="6"/>
  <c r="S27" i="6"/>
  <c r="R27" i="6"/>
  <c r="Q27" i="6"/>
  <c r="P27" i="6"/>
  <c r="O27" i="6"/>
  <c r="N27" i="6"/>
  <c r="M27" i="6"/>
  <c r="L27" i="6"/>
  <c r="K27" i="6"/>
  <c r="J27" i="6"/>
  <c r="I27" i="6"/>
  <c r="H27" i="6"/>
  <c r="G27" i="6"/>
  <c r="F27" i="6"/>
  <c r="E27" i="6"/>
  <c r="D27" i="6"/>
  <c r="C27" i="6"/>
  <c r="B27" i="6"/>
  <c r="A27" i="6"/>
  <c r="X26" i="6"/>
  <c r="W26" i="6"/>
  <c r="V26" i="6"/>
  <c r="U26" i="6"/>
  <c r="T26" i="6"/>
  <c r="S26" i="6"/>
  <c r="R26" i="6"/>
  <c r="Q26" i="6"/>
  <c r="P26" i="6"/>
  <c r="O26" i="6"/>
  <c r="N26" i="6"/>
  <c r="M26" i="6"/>
  <c r="L26" i="6"/>
  <c r="K26" i="6"/>
  <c r="J26" i="6"/>
  <c r="I26" i="6"/>
  <c r="H26" i="6"/>
  <c r="G26" i="6"/>
  <c r="F26" i="6"/>
  <c r="E26" i="6"/>
  <c r="D26" i="6"/>
  <c r="C26" i="6"/>
  <c r="B26" i="6"/>
  <c r="A26" i="6"/>
  <c r="X25" i="6"/>
  <c r="W25" i="6"/>
  <c r="V25" i="6"/>
  <c r="U25" i="6"/>
  <c r="T25" i="6"/>
  <c r="S25" i="6"/>
  <c r="R25" i="6"/>
  <c r="Q25" i="6"/>
  <c r="P25" i="6"/>
  <c r="O25" i="6"/>
  <c r="N25" i="6"/>
  <c r="M25" i="6"/>
  <c r="L25" i="6"/>
  <c r="K25" i="6"/>
  <c r="J25" i="6"/>
  <c r="I25" i="6"/>
  <c r="H25" i="6"/>
  <c r="G25" i="6"/>
  <c r="F25" i="6"/>
  <c r="E25" i="6"/>
  <c r="D25" i="6"/>
  <c r="C25" i="6"/>
  <c r="B25" i="6"/>
  <c r="A25" i="6"/>
  <c r="X24" i="6"/>
  <c r="W24" i="6"/>
  <c r="V24" i="6"/>
  <c r="U24" i="6"/>
  <c r="T24" i="6"/>
  <c r="S24" i="6"/>
  <c r="R24" i="6"/>
  <c r="Q24" i="6"/>
  <c r="P24" i="6"/>
  <c r="O24" i="6"/>
  <c r="N24" i="6"/>
  <c r="M24" i="6"/>
  <c r="L24" i="6"/>
  <c r="K24" i="6"/>
  <c r="J24" i="6"/>
  <c r="I24" i="6"/>
  <c r="H24" i="6"/>
  <c r="G24" i="6"/>
  <c r="F24" i="6"/>
  <c r="E24" i="6"/>
  <c r="D24" i="6"/>
  <c r="C24" i="6"/>
  <c r="B24" i="6"/>
  <c r="A24" i="6"/>
  <c r="X23" i="6"/>
  <c r="W23" i="6"/>
  <c r="V23" i="6"/>
  <c r="U23" i="6"/>
  <c r="T23" i="6"/>
  <c r="S23" i="6"/>
  <c r="R23" i="6"/>
  <c r="Q23" i="6"/>
  <c r="P23" i="6"/>
  <c r="O23" i="6"/>
  <c r="N23" i="6"/>
  <c r="M23" i="6"/>
  <c r="L23" i="6"/>
  <c r="K23" i="6"/>
  <c r="J23" i="6"/>
  <c r="I23" i="6"/>
  <c r="H23" i="6"/>
  <c r="G23" i="6"/>
  <c r="F23" i="6"/>
  <c r="E23" i="6"/>
  <c r="D23" i="6"/>
  <c r="C23" i="6"/>
  <c r="B23" i="6"/>
  <c r="A23" i="6"/>
  <c r="X22" i="6"/>
  <c r="W22" i="6"/>
  <c r="V22" i="6"/>
  <c r="U22" i="6"/>
  <c r="T22" i="6"/>
  <c r="S22" i="6"/>
  <c r="R22" i="6"/>
  <c r="Q22" i="6"/>
  <c r="P22" i="6"/>
  <c r="O22" i="6"/>
  <c r="N22" i="6"/>
  <c r="M22" i="6"/>
  <c r="L22" i="6"/>
  <c r="K22" i="6"/>
  <c r="J22" i="6"/>
  <c r="I22" i="6"/>
  <c r="H22" i="6"/>
  <c r="G22" i="6"/>
  <c r="F22" i="6"/>
  <c r="E22" i="6"/>
  <c r="D22" i="6"/>
  <c r="C22" i="6"/>
  <c r="B22" i="6"/>
  <c r="A22" i="6"/>
  <c r="X21" i="6"/>
  <c r="W21" i="6"/>
  <c r="V21" i="6"/>
  <c r="U21" i="6"/>
  <c r="T21" i="6"/>
  <c r="S21" i="6"/>
  <c r="R21" i="6"/>
  <c r="Q21" i="6"/>
  <c r="P21" i="6"/>
  <c r="O21" i="6"/>
  <c r="N21" i="6"/>
  <c r="M21" i="6"/>
  <c r="L21" i="6"/>
  <c r="K21" i="6"/>
  <c r="J21" i="6"/>
  <c r="I21" i="6"/>
  <c r="H21" i="6"/>
  <c r="G21" i="6"/>
  <c r="F21" i="6"/>
  <c r="E21" i="6"/>
  <c r="D21" i="6"/>
  <c r="C21" i="6"/>
  <c r="B21" i="6"/>
  <c r="A21" i="6"/>
  <c r="X20" i="6"/>
  <c r="W20" i="6"/>
  <c r="V20" i="6"/>
  <c r="U20" i="6"/>
  <c r="T20" i="6"/>
  <c r="S20" i="6"/>
  <c r="R20" i="6"/>
  <c r="Q20" i="6"/>
  <c r="P20" i="6"/>
  <c r="O20" i="6"/>
  <c r="N20" i="6"/>
  <c r="M20" i="6"/>
  <c r="L20" i="6"/>
  <c r="K20" i="6"/>
  <c r="J20" i="6"/>
  <c r="I20" i="6"/>
  <c r="H20" i="6"/>
  <c r="G20" i="6"/>
  <c r="F20" i="6"/>
  <c r="E20" i="6"/>
  <c r="D20" i="6"/>
  <c r="C20" i="6"/>
  <c r="B20" i="6"/>
  <c r="A20" i="6"/>
  <c r="X19" i="6"/>
  <c r="W19" i="6"/>
  <c r="V19" i="6"/>
  <c r="U19" i="6"/>
  <c r="T19" i="6"/>
  <c r="S19" i="6"/>
  <c r="R19" i="6"/>
  <c r="Q19" i="6"/>
  <c r="P19" i="6"/>
  <c r="O19" i="6"/>
  <c r="N19" i="6"/>
  <c r="M19" i="6"/>
  <c r="L19" i="6"/>
  <c r="K19" i="6"/>
  <c r="J19" i="6"/>
  <c r="I19" i="6"/>
  <c r="H19" i="6"/>
  <c r="G19" i="6"/>
  <c r="F19" i="6"/>
  <c r="E19" i="6"/>
  <c r="D19" i="6"/>
  <c r="C19" i="6"/>
  <c r="B19" i="6"/>
  <c r="A19" i="6"/>
  <c r="X18" i="6"/>
  <c r="W18" i="6"/>
  <c r="V18" i="6"/>
  <c r="U18" i="6"/>
  <c r="T18" i="6"/>
  <c r="S18" i="6"/>
  <c r="R18" i="6"/>
  <c r="Q18" i="6"/>
  <c r="P18" i="6"/>
  <c r="O18" i="6"/>
  <c r="N18" i="6"/>
  <c r="M18" i="6"/>
  <c r="L18" i="6"/>
  <c r="K18" i="6"/>
  <c r="J18" i="6"/>
  <c r="I18" i="6"/>
  <c r="H18" i="6"/>
  <c r="G18" i="6"/>
  <c r="F18" i="6"/>
  <c r="E18" i="6"/>
  <c r="D18" i="6"/>
  <c r="C18" i="6"/>
  <c r="B18" i="6"/>
  <c r="A18" i="6"/>
  <c r="X17" i="6"/>
  <c r="W17" i="6"/>
  <c r="V17" i="6"/>
  <c r="U17" i="6"/>
  <c r="T17" i="6"/>
  <c r="S17" i="6"/>
  <c r="R17" i="6"/>
  <c r="Q17" i="6"/>
  <c r="P17" i="6"/>
  <c r="O17" i="6"/>
  <c r="N17" i="6"/>
  <c r="M17" i="6"/>
  <c r="L17" i="6"/>
  <c r="K17" i="6"/>
  <c r="J17" i="6"/>
  <c r="I17" i="6"/>
  <c r="H17" i="6"/>
  <c r="G17" i="6"/>
  <c r="F17" i="6"/>
  <c r="E17" i="6"/>
  <c r="D17" i="6"/>
  <c r="C17" i="6"/>
  <c r="B17" i="6"/>
  <c r="A17" i="6"/>
  <c r="X16" i="6"/>
  <c r="W16" i="6"/>
  <c r="V16" i="6"/>
  <c r="U16" i="6"/>
  <c r="T16" i="6"/>
  <c r="S16" i="6"/>
  <c r="R16" i="6"/>
  <c r="Q16" i="6"/>
  <c r="P16" i="6"/>
  <c r="O16" i="6"/>
  <c r="N16" i="6"/>
  <c r="M16" i="6"/>
  <c r="L16" i="6"/>
  <c r="K16" i="6"/>
  <c r="J16" i="6"/>
  <c r="I16" i="6"/>
  <c r="H16" i="6"/>
  <c r="G16" i="6"/>
  <c r="F16" i="6"/>
  <c r="E16" i="6"/>
  <c r="D16" i="6"/>
  <c r="C16" i="6"/>
  <c r="B16" i="6"/>
  <c r="A16" i="6"/>
  <c r="X15" i="6"/>
  <c r="W15" i="6"/>
  <c r="V15" i="6"/>
  <c r="U15" i="6"/>
  <c r="T15" i="6"/>
  <c r="S15" i="6"/>
  <c r="R15" i="6"/>
  <c r="Q15" i="6"/>
  <c r="P15" i="6"/>
  <c r="O15" i="6"/>
  <c r="N15" i="6"/>
  <c r="M15" i="6"/>
  <c r="L15" i="6"/>
  <c r="K15" i="6"/>
  <c r="J15" i="6"/>
  <c r="I15" i="6"/>
  <c r="H15" i="6"/>
  <c r="G15" i="6"/>
  <c r="F15" i="6"/>
  <c r="E15" i="6"/>
  <c r="D15" i="6"/>
  <c r="C15" i="6"/>
  <c r="B15" i="6"/>
  <c r="A15" i="6"/>
  <c r="X14" i="6"/>
  <c r="W14" i="6"/>
  <c r="V14" i="6"/>
  <c r="U14" i="6"/>
  <c r="T14" i="6"/>
  <c r="S14" i="6"/>
  <c r="R14" i="6"/>
  <c r="Q14" i="6"/>
  <c r="P14" i="6"/>
  <c r="O14" i="6"/>
  <c r="N14" i="6"/>
  <c r="M14" i="6"/>
  <c r="L14" i="6"/>
  <c r="K14" i="6"/>
  <c r="J14" i="6"/>
  <c r="I14" i="6"/>
  <c r="H14" i="6"/>
  <c r="G14" i="6"/>
  <c r="F14" i="6"/>
  <c r="E14" i="6"/>
  <c r="D14" i="6"/>
  <c r="C14" i="6"/>
  <c r="B14" i="6"/>
  <c r="A14" i="6"/>
  <c r="X13" i="6"/>
  <c r="W13" i="6"/>
  <c r="V13" i="6"/>
  <c r="U13" i="6"/>
  <c r="T13" i="6"/>
  <c r="S13" i="6"/>
  <c r="R13" i="6"/>
  <c r="Q13" i="6"/>
  <c r="P13" i="6"/>
  <c r="O13" i="6"/>
  <c r="N13" i="6"/>
  <c r="M13" i="6"/>
  <c r="L13" i="6"/>
  <c r="K13" i="6"/>
  <c r="J13" i="6"/>
  <c r="I13" i="6"/>
  <c r="H13" i="6"/>
  <c r="G13" i="6"/>
  <c r="F13" i="6"/>
  <c r="E13" i="6"/>
  <c r="D13" i="6"/>
  <c r="C13" i="6"/>
  <c r="B13" i="6"/>
  <c r="A13" i="6"/>
  <c r="X12" i="6"/>
  <c r="W12" i="6"/>
  <c r="V12" i="6"/>
  <c r="U12" i="6"/>
  <c r="T12" i="6"/>
  <c r="S12" i="6"/>
  <c r="R12" i="6"/>
  <c r="Q12" i="6"/>
  <c r="P12" i="6"/>
  <c r="O12" i="6"/>
  <c r="N12" i="6"/>
  <c r="M12" i="6"/>
  <c r="L12" i="6"/>
  <c r="K12" i="6"/>
  <c r="J12" i="6"/>
  <c r="I12" i="6"/>
  <c r="H12" i="6"/>
  <c r="G12" i="6"/>
  <c r="F12" i="6"/>
  <c r="E12" i="6"/>
  <c r="D12" i="6"/>
  <c r="C12" i="6"/>
  <c r="B12" i="6"/>
  <c r="A12" i="6"/>
  <c r="X11" i="6"/>
  <c r="W11" i="6"/>
  <c r="V11" i="6"/>
  <c r="U11" i="6"/>
  <c r="T11" i="6"/>
  <c r="S11" i="6"/>
  <c r="R11" i="6"/>
  <c r="Q11" i="6"/>
  <c r="P11" i="6"/>
  <c r="O11" i="6"/>
  <c r="N11" i="6"/>
  <c r="M11" i="6"/>
  <c r="L11" i="6"/>
  <c r="K11" i="6"/>
  <c r="J11" i="6"/>
  <c r="I11" i="6"/>
  <c r="H11" i="6"/>
  <c r="G11" i="6"/>
  <c r="F11" i="6"/>
  <c r="E11" i="6"/>
  <c r="D11" i="6"/>
  <c r="C11" i="6"/>
  <c r="B11" i="6"/>
  <c r="A11" i="6"/>
  <c r="X10" i="6"/>
  <c r="W10" i="6"/>
  <c r="V10" i="6"/>
  <c r="U10" i="6"/>
  <c r="T10" i="6"/>
  <c r="S10" i="6"/>
  <c r="R10" i="6"/>
  <c r="Q10" i="6"/>
  <c r="P10" i="6"/>
  <c r="O10" i="6"/>
  <c r="N10" i="6"/>
  <c r="M10" i="6"/>
  <c r="L10" i="6"/>
  <c r="K10" i="6"/>
  <c r="J10" i="6"/>
  <c r="I10" i="6"/>
  <c r="H10" i="6"/>
  <c r="G10" i="6"/>
  <c r="F10" i="6"/>
  <c r="E10" i="6"/>
  <c r="D10" i="6"/>
  <c r="C10" i="6"/>
  <c r="B10" i="6"/>
  <c r="A10" i="6"/>
  <c r="X9" i="6"/>
  <c r="W9" i="6"/>
  <c r="V9" i="6"/>
  <c r="U9" i="6"/>
  <c r="T9" i="6"/>
  <c r="S9" i="6"/>
  <c r="R9" i="6"/>
  <c r="Q9" i="6"/>
  <c r="P9" i="6"/>
  <c r="O9" i="6"/>
  <c r="N9" i="6"/>
  <c r="M9" i="6"/>
  <c r="L9" i="6"/>
  <c r="K9" i="6"/>
  <c r="J9" i="6"/>
  <c r="I9" i="6"/>
  <c r="H9" i="6"/>
  <c r="G9" i="6"/>
  <c r="F9" i="6"/>
  <c r="E9" i="6"/>
  <c r="D9" i="6"/>
  <c r="C9" i="6"/>
  <c r="B9" i="6"/>
  <c r="A9" i="6"/>
  <c r="X8" i="6"/>
  <c r="W8" i="6"/>
  <c r="V8" i="6"/>
  <c r="U8" i="6"/>
  <c r="T8" i="6"/>
  <c r="S8" i="6"/>
  <c r="R8" i="6"/>
  <c r="Q8" i="6"/>
  <c r="P8" i="6"/>
  <c r="O8" i="6"/>
  <c r="N8" i="6"/>
  <c r="M8" i="6"/>
  <c r="L8" i="6"/>
  <c r="K8" i="6"/>
  <c r="J8" i="6"/>
  <c r="I8" i="6"/>
  <c r="H8" i="6"/>
  <c r="G8" i="6"/>
  <c r="F8" i="6"/>
  <c r="E8" i="6"/>
  <c r="D8" i="6"/>
  <c r="C8" i="6"/>
  <c r="B8" i="6"/>
  <c r="A8" i="6"/>
  <c r="X7" i="6"/>
  <c r="W7" i="6"/>
  <c r="V7" i="6"/>
  <c r="U7" i="6"/>
  <c r="T7" i="6"/>
  <c r="S7" i="6"/>
  <c r="R7" i="6"/>
  <c r="Q7" i="6"/>
  <c r="P7" i="6"/>
  <c r="O7" i="6"/>
  <c r="N7" i="6"/>
  <c r="M7" i="6"/>
  <c r="L7" i="6"/>
  <c r="K7" i="6"/>
  <c r="J7" i="6"/>
  <c r="I7" i="6"/>
  <c r="H7" i="6"/>
  <c r="G7" i="6"/>
  <c r="F7" i="6"/>
  <c r="E7" i="6"/>
  <c r="D7" i="6"/>
  <c r="C7" i="6"/>
  <c r="B7" i="6"/>
  <c r="A7" i="6"/>
  <c r="X6" i="6"/>
  <c r="W6" i="6"/>
  <c r="V6" i="6"/>
  <c r="U6" i="6"/>
  <c r="T6" i="6"/>
  <c r="S6" i="6"/>
  <c r="R6" i="6"/>
  <c r="Q6" i="6"/>
  <c r="P6" i="6"/>
  <c r="O6" i="6"/>
  <c r="N6" i="6"/>
  <c r="M6" i="6"/>
  <c r="L6" i="6"/>
  <c r="K6" i="6"/>
  <c r="J6" i="6"/>
  <c r="I6" i="6"/>
  <c r="H6" i="6"/>
  <c r="G6" i="6"/>
  <c r="F6" i="6"/>
  <c r="E6" i="6"/>
  <c r="D6" i="6"/>
  <c r="C6" i="6"/>
  <c r="B6" i="6"/>
  <c r="A6" i="6"/>
  <c r="X5" i="6"/>
  <c r="W5" i="6"/>
  <c r="V5" i="6"/>
  <c r="U5" i="6"/>
  <c r="T5" i="6"/>
  <c r="S5" i="6"/>
  <c r="R5" i="6"/>
  <c r="Q5" i="6"/>
  <c r="P5" i="6"/>
  <c r="O5" i="6"/>
  <c r="N5" i="6"/>
  <c r="M5" i="6"/>
  <c r="L5" i="6"/>
  <c r="K5" i="6"/>
  <c r="J5" i="6"/>
  <c r="I5" i="6"/>
  <c r="H5" i="6"/>
  <c r="G5" i="6"/>
  <c r="F5" i="6"/>
  <c r="E5" i="6"/>
  <c r="D5" i="6"/>
  <c r="C5" i="6"/>
  <c r="B5" i="6"/>
  <c r="A5" i="6"/>
  <c r="X4" i="6"/>
  <c r="W4" i="6"/>
  <c r="V4" i="6"/>
  <c r="U4" i="6"/>
  <c r="T4" i="6"/>
  <c r="S4" i="6"/>
  <c r="R4" i="6"/>
  <c r="Q4" i="6"/>
  <c r="P4" i="6"/>
  <c r="O4" i="6"/>
  <c r="N4" i="6"/>
  <c r="M4" i="6"/>
  <c r="L4" i="6"/>
  <c r="K4" i="6"/>
  <c r="J4" i="6"/>
  <c r="I4" i="6"/>
  <c r="H4" i="6"/>
  <c r="G4" i="6"/>
  <c r="F4" i="6"/>
  <c r="E4" i="6"/>
  <c r="D4" i="6"/>
  <c r="C4" i="6"/>
  <c r="B4" i="6"/>
  <c r="A4" i="6"/>
  <c r="X3" i="6"/>
  <c r="W3" i="6"/>
  <c r="V3" i="6"/>
  <c r="U3" i="6"/>
  <c r="T3" i="6"/>
  <c r="S3" i="6"/>
  <c r="R3" i="6"/>
  <c r="Q3" i="6"/>
  <c r="P3" i="6"/>
  <c r="O3" i="6"/>
  <c r="N3" i="6"/>
  <c r="M3" i="6"/>
  <c r="L3" i="6"/>
  <c r="K3" i="6"/>
  <c r="J3" i="6"/>
  <c r="I3" i="6"/>
  <c r="H3" i="6"/>
  <c r="G3" i="6"/>
  <c r="F3" i="6"/>
  <c r="E3" i="6"/>
  <c r="D3" i="6"/>
  <c r="C3" i="6"/>
  <c r="B3" i="6"/>
  <c r="A3" i="6"/>
  <c r="X502" i="5"/>
  <c r="W502" i="5"/>
  <c r="V502" i="5"/>
  <c r="U502" i="5"/>
  <c r="T502" i="5"/>
  <c r="S502" i="5"/>
  <c r="R502" i="5"/>
  <c r="Q502" i="5"/>
  <c r="P502" i="5"/>
  <c r="O502" i="5"/>
  <c r="N502" i="5"/>
  <c r="M502" i="5"/>
  <c r="L502" i="5"/>
  <c r="K502" i="5"/>
  <c r="J502" i="5"/>
  <c r="I502" i="5"/>
  <c r="H502" i="5"/>
  <c r="G502" i="5"/>
  <c r="F502" i="5"/>
  <c r="E502" i="5"/>
  <c r="D502" i="5"/>
  <c r="C502" i="5"/>
  <c r="B502" i="5"/>
  <c r="A502" i="5"/>
  <c r="X501" i="5"/>
  <c r="W501" i="5"/>
  <c r="V501" i="5"/>
  <c r="U501" i="5"/>
  <c r="T501" i="5"/>
  <c r="S501" i="5"/>
  <c r="R501" i="5"/>
  <c r="Q501" i="5"/>
  <c r="P501" i="5"/>
  <c r="O501" i="5"/>
  <c r="N501" i="5"/>
  <c r="M501" i="5"/>
  <c r="L501" i="5"/>
  <c r="K501" i="5"/>
  <c r="J501" i="5"/>
  <c r="I501" i="5"/>
  <c r="H501" i="5"/>
  <c r="G501" i="5"/>
  <c r="F501" i="5"/>
  <c r="E501" i="5"/>
  <c r="D501" i="5"/>
  <c r="C501" i="5"/>
  <c r="B501" i="5"/>
  <c r="A501" i="5"/>
  <c r="X500" i="5"/>
  <c r="W500" i="5"/>
  <c r="V500" i="5"/>
  <c r="U500" i="5"/>
  <c r="T500" i="5"/>
  <c r="S500" i="5"/>
  <c r="R500" i="5"/>
  <c r="Q500" i="5"/>
  <c r="P500" i="5"/>
  <c r="O500" i="5"/>
  <c r="N500" i="5"/>
  <c r="M500" i="5"/>
  <c r="L500" i="5"/>
  <c r="K500" i="5"/>
  <c r="J500" i="5"/>
  <c r="I500" i="5"/>
  <c r="H500" i="5"/>
  <c r="G500" i="5"/>
  <c r="F500" i="5"/>
  <c r="E500" i="5"/>
  <c r="D500" i="5"/>
  <c r="C500" i="5"/>
  <c r="B500" i="5"/>
  <c r="A500" i="5"/>
  <c r="X499" i="5"/>
  <c r="W499" i="5"/>
  <c r="V499" i="5"/>
  <c r="U499" i="5"/>
  <c r="T499" i="5"/>
  <c r="S499" i="5"/>
  <c r="R499" i="5"/>
  <c r="Q499" i="5"/>
  <c r="P499" i="5"/>
  <c r="O499" i="5"/>
  <c r="N499" i="5"/>
  <c r="M499" i="5"/>
  <c r="L499" i="5"/>
  <c r="K499" i="5"/>
  <c r="J499" i="5"/>
  <c r="I499" i="5"/>
  <c r="H499" i="5"/>
  <c r="G499" i="5"/>
  <c r="F499" i="5"/>
  <c r="E499" i="5"/>
  <c r="D499" i="5"/>
  <c r="C499" i="5"/>
  <c r="B499" i="5"/>
  <c r="A499" i="5"/>
  <c r="X498" i="5"/>
  <c r="W498" i="5"/>
  <c r="V498" i="5"/>
  <c r="U498" i="5"/>
  <c r="T498" i="5"/>
  <c r="S498" i="5"/>
  <c r="R498" i="5"/>
  <c r="Q498" i="5"/>
  <c r="P498" i="5"/>
  <c r="O498" i="5"/>
  <c r="N498" i="5"/>
  <c r="M498" i="5"/>
  <c r="L498" i="5"/>
  <c r="K498" i="5"/>
  <c r="J498" i="5"/>
  <c r="I498" i="5"/>
  <c r="H498" i="5"/>
  <c r="G498" i="5"/>
  <c r="F498" i="5"/>
  <c r="E498" i="5"/>
  <c r="D498" i="5"/>
  <c r="C498" i="5"/>
  <c r="B498" i="5"/>
  <c r="A498" i="5"/>
  <c r="X497" i="5"/>
  <c r="W497" i="5"/>
  <c r="V497" i="5"/>
  <c r="U497" i="5"/>
  <c r="T497" i="5"/>
  <c r="S497" i="5"/>
  <c r="R497" i="5"/>
  <c r="Q497" i="5"/>
  <c r="P497" i="5"/>
  <c r="O497" i="5"/>
  <c r="N497" i="5"/>
  <c r="M497" i="5"/>
  <c r="L497" i="5"/>
  <c r="K497" i="5"/>
  <c r="J497" i="5"/>
  <c r="I497" i="5"/>
  <c r="H497" i="5"/>
  <c r="G497" i="5"/>
  <c r="F497" i="5"/>
  <c r="E497" i="5"/>
  <c r="D497" i="5"/>
  <c r="C497" i="5"/>
  <c r="B497" i="5"/>
  <c r="A497" i="5"/>
  <c r="X496" i="5"/>
  <c r="W496" i="5"/>
  <c r="V496" i="5"/>
  <c r="U496" i="5"/>
  <c r="T496" i="5"/>
  <c r="S496" i="5"/>
  <c r="R496" i="5"/>
  <c r="Q496" i="5"/>
  <c r="P496" i="5"/>
  <c r="O496" i="5"/>
  <c r="N496" i="5"/>
  <c r="M496" i="5"/>
  <c r="L496" i="5"/>
  <c r="K496" i="5"/>
  <c r="J496" i="5"/>
  <c r="I496" i="5"/>
  <c r="H496" i="5"/>
  <c r="G496" i="5"/>
  <c r="F496" i="5"/>
  <c r="E496" i="5"/>
  <c r="D496" i="5"/>
  <c r="C496" i="5"/>
  <c r="B496" i="5"/>
  <c r="A496" i="5"/>
  <c r="X495" i="5"/>
  <c r="W495" i="5"/>
  <c r="V495" i="5"/>
  <c r="U495" i="5"/>
  <c r="T495" i="5"/>
  <c r="S495" i="5"/>
  <c r="R495" i="5"/>
  <c r="Q495" i="5"/>
  <c r="P495" i="5"/>
  <c r="O495" i="5"/>
  <c r="N495" i="5"/>
  <c r="M495" i="5"/>
  <c r="L495" i="5"/>
  <c r="K495" i="5"/>
  <c r="J495" i="5"/>
  <c r="I495" i="5"/>
  <c r="H495" i="5"/>
  <c r="G495" i="5"/>
  <c r="F495" i="5"/>
  <c r="E495" i="5"/>
  <c r="D495" i="5"/>
  <c r="C495" i="5"/>
  <c r="B495" i="5"/>
  <c r="A495" i="5"/>
  <c r="X494" i="5"/>
  <c r="W494" i="5"/>
  <c r="V494" i="5"/>
  <c r="U494" i="5"/>
  <c r="T494" i="5"/>
  <c r="S494" i="5"/>
  <c r="R494" i="5"/>
  <c r="Q494" i="5"/>
  <c r="P494" i="5"/>
  <c r="O494" i="5"/>
  <c r="N494" i="5"/>
  <c r="M494" i="5"/>
  <c r="L494" i="5"/>
  <c r="K494" i="5"/>
  <c r="J494" i="5"/>
  <c r="I494" i="5"/>
  <c r="H494" i="5"/>
  <c r="G494" i="5"/>
  <c r="F494" i="5"/>
  <c r="E494" i="5"/>
  <c r="D494" i="5"/>
  <c r="C494" i="5"/>
  <c r="B494" i="5"/>
  <c r="A494" i="5"/>
  <c r="X493" i="5"/>
  <c r="W493" i="5"/>
  <c r="V493" i="5"/>
  <c r="U493" i="5"/>
  <c r="T493" i="5"/>
  <c r="S493" i="5"/>
  <c r="R493" i="5"/>
  <c r="Q493" i="5"/>
  <c r="P493" i="5"/>
  <c r="O493" i="5"/>
  <c r="N493" i="5"/>
  <c r="M493" i="5"/>
  <c r="L493" i="5"/>
  <c r="K493" i="5"/>
  <c r="J493" i="5"/>
  <c r="I493" i="5"/>
  <c r="H493" i="5"/>
  <c r="G493" i="5"/>
  <c r="F493" i="5"/>
  <c r="E493" i="5"/>
  <c r="D493" i="5"/>
  <c r="C493" i="5"/>
  <c r="B493" i="5"/>
  <c r="A493" i="5"/>
  <c r="X492" i="5"/>
  <c r="W492" i="5"/>
  <c r="V492" i="5"/>
  <c r="U492" i="5"/>
  <c r="T492" i="5"/>
  <c r="S492" i="5"/>
  <c r="R492" i="5"/>
  <c r="Q492" i="5"/>
  <c r="P492" i="5"/>
  <c r="O492" i="5"/>
  <c r="N492" i="5"/>
  <c r="M492" i="5"/>
  <c r="L492" i="5"/>
  <c r="K492" i="5"/>
  <c r="J492" i="5"/>
  <c r="I492" i="5"/>
  <c r="H492" i="5"/>
  <c r="G492" i="5"/>
  <c r="F492" i="5"/>
  <c r="E492" i="5"/>
  <c r="D492" i="5"/>
  <c r="C492" i="5"/>
  <c r="B492" i="5"/>
  <c r="A492" i="5"/>
  <c r="X491" i="5"/>
  <c r="W491" i="5"/>
  <c r="V491" i="5"/>
  <c r="U491" i="5"/>
  <c r="T491" i="5"/>
  <c r="S491" i="5"/>
  <c r="R491" i="5"/>
  <c r="Q491" i="5"/>
  <c r="P491" i="5"/>
  <c r="O491" i="5"/>
  <c r="N491" i="5"/>
  <c r="M491" i="5"/>
  <c r="L491" i="5"/>
  <c r="K491" i="5"/>
  <c r="J491" i="5"/>
  <c r="I491" i="5"/>
  <c r="H491" i="5"/>
  <c r="G491" i="5"/>
  <c r="F491" i="5"/>
  <c r="E491" i="5"/>
  <c r="D491" i="5"/>
  <c r="C491" i="5"/>
  <c r="B491" i="5"/>
  <c r="A491" i="5"/>
  <c r="X490" i="5"/>
  <c r="W490" i="5"/>
  <c r="V490" i="5"/>
  <c r="U490" i="5"/>
  <c r="T490" i="5"/>
  <c r="S490" i="5"/>
  <c r="R490" i="5"/>
  <c r="Q490" i="5"/>
  <c r="P490" i="5"/>
  <c r="O490" i="5"/>
  <c r="N490" i="5"/>
  <c r="M490" i="5"/>
  <c r="L490" i="5"/>
  <c r="K490" i="5"/>
  <c r="J490" i="5"/>
  <c r="I490" i="5"/>
  <c r="H490" i="5"/>
  <c r="G490" i="5"/>
  <c r="F490" i="5"/>
  <c r="E490" i="5"/>
  <c r="D490" i="5"/>
  <c r="C490" i="5"/>
  <c r="B490" i="5"/>
  <c r="A490" i="5"/>
  <c r="X489" i="5"/>
  <c r="W489" i="5"/>
  <c r="V489" i="5"/>
  <c r="U489" i="5"/>
  <c r="T489" i="5"/>
  <c r="S489" i="5"/>
  <c r="R489" i="5"/>
  <c r="Q489" i="5"/>
  <c r="P489" i="5"/>
  <c r="O489" i="5"/>
  <c r="N489" i="5"/>
  <c r="M489" i="5"/>
  <c r="L489" i="5"/>
  <c r="K489" i="5"/>
  <c r="J489" i="5"/>
  <c r="I489" i="5"/>
  <c r="H489" i="5"/>
  <c r="G489" i="5"/>
  <c r="F489" i="5"/>
  <c r="E489" i="5"/>
  <c r="D489" i="5"/>
  <c r="C489" i="5"/>
  <c r="B489" i="5"/>
  <c r="A489" i="5"/>
  <c r="X488" i="5"/>
  <c r="W488" i="5"/>
  <c r="V488" i="5"/>
  <c r="U488" i="5"/>
  <c r="T488" i="5"/>
  <c r="S488" i="5"/>
  <c r="R488" i="5"/>
  <c r="Q488" i="5"/>
  <c r="P488" i="5"/>
  <c r="O488" i="5"/>
  <c r="N488" i="5"/>
  <c r="M488" i="5"/>
  <c r="L488" i="5"/>
  <c r="K488" i="5"/>
  <c r="J488" i="5"/>
  <c r="I488" i="5"/>
  <c r="H488" i="5"/>
  <c r="G488" i="5"/>
  <c r="F488" i="5"/>
  <c r="E488" i="5"/>
  <c r="D488" i="5"/>
  <c r="C488" i="5"/>
  <c r="B488" i="5"/>
  <c r="A488" i="5"/>
  <c r="X487" i="5"/>
  <c r="W487" i="5"/>
  <c r="V487" i="5"/>
  <c r="U487" i="5"/>
  <c r="T487" i="5"/>
  <c r="S487" i="5"/>
  <c r="R487" i="5"/>
  <c r="Q487" i="5"/>
  <c r="P487" i="5"/>
  <c r="O487" i="5"/>
  <c r="N487" i="5"/>
  <c r="M487" i="5"/>
  <c r="L487" i="5"/>
  <c r="K487" i="5"/>
  <c r="J487" i="5"/>
  <c r="I487" i="5"/>
  <c r="H487" i="5"/>
  <c r="G487" i="5"/>
  <c r="F487" i="5"/>
  <c r="E487" i="5"/>
  <c r="D487" i="5"/>
  <c r="C487" i="5"/>
  <c r="B487" i="5"/>
  <c r="A487" i="5"/>
  <c r="X486" i="5"/>
  <c r="W486" i="5"/>
  <c r="V486" i="5"/>
  <c r="U486" i="5"/>
  <c r="T486" i="5"/>
  <c r="S486" i="5"/>
  <c r="R486" i="5"/>
  <c r="Q486" i="5"/>
  <c r="P486" i="5"/>
  <c r="O486" i="5"/>
  <c r="N486" i="5"/>
  <c r="M486" i="5"/>
  <c r="L486" i="5"/>
  <c r="K486" i="5"/>
  <c r="J486" i="5"/>
  <c r="I486" i="5"/>
  <c r="H486" i="5"/>
  <c r="G486" i="5"/>
  <c r="F486" i="5"/>
  <c r="E486" i="5"/>
  <c r="D486" i="5"/>
  <c r="C486" i="5"/>
  <c r="B486" i="5"/>
  <c r="A486" i="5"/>
  <c r="X485" i="5"/>
  <c r="W485" i="5"/>
  <c r="V485" i="5"/>
  <c r="U485" i="5"/>
  <c r="T485" i="5"/>
  <c r="S485" i="5"/>
  <c r="R485" i="5"/>
  <c r="Q485" i="5"/>
  <c r="P485" i="5"/>
  <c r="O485" i="5"/>
  <c r="N485" i="5"/>
  <c r="M485" i="5"/>
  <c r="L485" i="5"/>
  <c r="K485" i="5"/>
  <c r="J485" i="5"/>
  <c r="I485" i="5"/>
  <c r="H485" i="5"/>
  <c r="G485" i="5"/>
  <c r="F485" i="5"/>
  <c r="E485" i="5"/>
  <c r="D485" i="5"/>
  <c r="C485" i="5"/>
  <c r="B485" i="5"/>
  <c r="A485" i="5"/>
  <c r="X484" i="5"/>
  <c r="W484" i="5"/>
  <c r="V484" i="5"/>
  <c r="U484" i="5"/>
  <c r="T484" i="5"/>
  <c r="S484" i="5"/>
  <c r="R484" i="5"/>
  <c r="Q484" i="5"/>
  <c r="P484" i="5"/>
  <c r="O484" i="5"/>
  <c r="N484" i="5"/>
  <c r="M484" i="5"/>
  <c r="L484" i="5"/>
  <c r="K484" i="5"/>
  <c r="J484" i="5"/>
  <c r="I484" i="5"/>
  <c r="H484" i="5"/>
  <c r="G484" i="5"/>
  <c r="F484" i="5"/>
  <c r="E484" i="5"/>
  <c r="D484" i="5"/>
  <c r="C484" i="5"/>
  <c r="B484" i="5"/>
  <c r="A484" i="5"/>
  <c r="X483" i="5"/>
  <c r="W483" i="5"/>
  <c r="V483" i="5"/>
  <c r="U483" i="5"/>
  <c r="T483" i="5"/>
  <c r="S483" i="5"/>
  <c r="R483" i="5"/>
  <c r="Q483" i="5"/>
  <c r="P483" i="5"/>
  <c r="O483" i="5"/>
  <c r="N483" i="5"/>
  <c r="M483" i="5"/>
  <c r="L483" i="5"/>
  <c r="K483" i="5"/>
  <c r="J483" i="5"/>
  <c r="I483" i="5"/>
  <c r="H483" i="5"/>
  <c r="G483" i="5"/>
  <c r="F483" i="5"/>
  <c r="E483" i="5"/>
  <c r="D483" i="5"/>
  <c r="C483" i="5"/>
  <c r="B483" i="5"/>
  <c r="A483" i="5"/>
  <c r="X482" i="5"/>
  <c r="W482" i="5"/>
  <c r="V482" i="5"/>
  <c r="U482" i="5"/>
  <c r="T482" i="5"/>
  <c r="S482" i="5"/>
  <c r="R482" i="5"/>
  <c r="Q482" i="5"/>
  <c r="P482" i="5"/>
  <c r="O482" i="5"/>
  <c r="N482" i="5"/>
  <c r="M482" i="5"/>
  <c r="L482" i="5"/>
  <c r="K482" i="5"/>
  <c r="J482" i="5"/>
  <c r="I482" i="5"/>
  <c r="H482" i="5"/>
  <c r="G482" i="5"/>
  <c r="F482" i="5"/>
  <c r="E482" i="5"/>
  <c r="D482" i="5"/>
  <c r="C482" i="5"/>
  <c r="B482" i="5"/>
  <c r="A482" i="5"/>
  <c r="X481" i="5"/>
  <c r="W481" i="5"/>
  <c r="V481" i="5"/>
  <c r="U481" i="5"/>
  <c r="T481" i="5"/>
  <c r="S481" i="5"/>
  <c r="R481" i="5"/>
  <c r="Q481" i="5"/>
  <c r="P481" i="5"/>
  <c r="O481" i="5"/>
  <c r="N481" i="5"/>
  <c r="M481" i="5"/>
  <c r="L481" i="5"/>
  <c r="K481" i="5"/>
  <c r="J481" i="5"/>
  <c r="I481" i="5"/>
  <c r="H481" i="5"/>
  <c r="G481" i="5"/>
  <c r="F481" i="5"/>
  <c r="E481" i="5"/>
  <c r="D481" i="5"/>
  <c r="C481" i="5"/>
  <c r="B481" i="5"/>
  <c r="A481" i="5"/>
  <c r="X480" i="5"/>
  <c r="W480" i="5"/>
  <c r="V480" i="5"/>
  <c r="U480" i="5"/>
  <c r="T480" i="5"/>
  <c r="S480" i="5"/>
  <c r="R480" i="5"/>
  <c r="Q480" i="5"/>
  <c r="P480" i="5"/>
  <c r="O480" i="5"/>
  <c r="N480" i="5"/>
  <c r="M480" i="5"/>
  <c r="L480" i="5"/>
  <c r="K480" i="5"/>
  <c r="J480" i="5"/>
  <c r="I480" i="5"/>
  <c r="H480" i="5"/>
  <c r="G480" i="5"/>
  <c r="F480" i="5"/>
  <c r="E480" i="5"/>
  <c r="D480" i="5"/>
  <c r="C480" i="5"/>
  <c r="B480" i="5"/>
  <c r="A480" i="5"/>
  <c r="X479" i="5"/>
  <c r="W479" i="5"/>
  <c r="V479" i="5"/>
  <c r="U479" i="5"/>
  <c r="T479" i="5"/>
  <c r="S479" i="5"/>
  <c r="R479" i="5"/>
  <c r="Q479" i="5"/>
  <c r="P479" i="5"/>
  <c r="O479" i="5"/>
  <c r="N479" i="5"/>
  <c r="M479" i="5"/>
  <c r="L479" i="5"/>
  <c r="K479" i="5"/>
  <c r="J479" i="5"/>
  <c r="I479" i="5"/>
  <c r="H479" i="5"/>
  <c r="G479" i="5"/>
  <c r="F479" i="5"/>
  <c r="E479" i="5"/>
  <c r="D479" i="5"/>
  <c r="C479" i="5"/>
  <c r="B479" i="5"/>
  <c r="A479" i="5"/>
  <c r="X478" i="5"/>
  <c r="W478" i="5"/>
  <c r="V478" i="5"/>
  <c r="U478" i="5"/>
  <c r="T478" i="5"/>
  <c r="S478" i="5"/>
  <c r="R478" i="5"/>
  <c r="Q478" i="5"/>
  <c r="P478" i="5"/>
  <c r="O478" i="5"/>
  <c r="N478" i="5"/>
  <c r="M478" i="5"/>
  <c r="L478" i="5"/>
  <c r="K478" i="5"/>
  <c r="J478" i="5"/>
  <c r="I478" i="5"/>
  <c r="H478" i="5"/>
  <c r="G478" i="5"/>
  <c r="F478" i="5"/>
  <c r="E478" i="5"/>
  <c r="D478" i="5"/>
  <c r="C478" i="5"/>
  <c r="B478" i="5"/>
  <c r="A478" i="5"/>
  <c r="X477" i="5"/>
  <c r="W477" i="5"/>
  <c r="V477" i="5"/>
  <c r="U477" i="5"/>
  <c r="T477" i="5"/>
  <c r="S477" i="5"/>
  <c r="R477" i="5"/>
  <c r="Q477" i="5"/>
  <c r="P477" i="5"/>
  <c r="O477" i="5"/>
  <c r="N477" i="5"/>
  <c r="M477" i="5"/>
  <c r="L477" i="5"/>
  <c r="K477" i="5"/>
  <c r="J477" i="5"/>
  <c r="I477" i="5"/>
  <c r="H477" i="5"/>
  <c r="G477" i="5"/>
  <c r="F477" i="5"/>
  <c r="E477" i="5"/>
  <c r="D477" i="5"/>
  <c r="C477" i="5"/>
  <c r="B477" i="5"/>
  <c r="A477" i="5"/>
  <c r="X476" i="5"/>
  <c r="W476" i="5"/>
  <c r="V476" i="5"/>
  <c r="U476" i="5"/>
  <c r="T476" i="5"/>
  <c r="S476" i="5"/>
  <c r="R476" i="5"/>
  <c r="Q476" i="5"/>
  <c r="P476" i="5"/>
  <c r="O476" i="5"/>
  <c r="N476" i="5"/>
  <c r="M476" i="5"/>
  <c r="L476" i="5"/>
  <c r="K476" i="5"/>
  <c r="J476" i="5"/>
  <c r="I476" i="5"/>
  <c r="H476" i="5"/>
  <c r="G476" i="5"/>
  <c r="F476" i="5"/>
  <c r="E476" i="5"/>
  <c r="D476" i="5"/>
  <c r="C476" i="5"/>
  <c r="B476" i="5"/>
  <c r="A476" i="5"/>
  <c r="X475" i="5"/>
  <c r="W475" i="5"/>
  <c r="V475" i="5"/>
  <c r="U475" i="5"/>
  <c r="T475" i="5"/>
  <c r="S475" i="5"/>
  <c r="R475" i="5"/>
  <c r="Q475" i="5"/>
  <c r="P475" i="5"/>
  <c r="O475" i="5"/>
  <c r="N475" i="5"/>
  <c r="M475" i="5"/>
  <c r="L475" i="5"/>
  <c r="K475" i="5"/>
  <c r="J475" i="5"/>
  <c r="I475" i="5"/>
  <c r="H475" i="5"/>
  <c r="G475" i="5"/>
  <c r="F475" i="5"/>
  <c r="E475" i="5"/>
  <c r="D475" i="5"/>
  <c r="C475" i="5"/>
  <c r="B475" i="5"/>
  <c r="A475" i="5"/>
  <c r="X474" i="5"/>
  <c r="W474" i="5"/>
  <c r="V474" i="5"/>
  <c r="U474" i="5"/>
  <c r="T474" i="5"/>
  <c r="S474" i="5"/>
  <c r="R474" i="5"/>
  <c r="Q474" i="5"/>
  <c r="P474" i="5"/>
  <c r="O474" i="5"/>
  <c r="N474" i="5"/>
  <c r="M474" i="5"/>
  <c r="L474" i="5"/>
  <c r="K474" i="5"/>
  <c r="J474" i="5"/>
  <c r="I474" i="5"/>
  <c r="H474" i="5"/>
  <c r="G474" i="5"/>
  <c r="F474" i="5"/>
  <c r="E474" i="5"/>
  <c r="D474" i="5"/>
  <c r="C474" i="5"/>
  <c r="B474" i="5"/>
  <c r="A474" i="5"/>
  <c r="X473" i="5"/>
  <c r="W473" i="5"/>
  <c r="V473" i="5"/>
  <c r="U473" i="5"/>
  <c r="T473" i="5"/>
  <c r="S473" i="5"/>
  <c r="R473" i="5"/>
  <c r="Q473" i="5"/>
  <c r="P473" i="5"/>
  <c r="O473" i="5"/>
  <c r="N473" i="5"/>
  <c r="M473" i="5"/>
  <c r="L473" i="5"/>
  <c r="K473" i="5"/>
  <c r="J473" i="5"/>
  <c r="I473" i="5"/>
  <c r="H473" i="5"/>
  <c r="G473" i="5"/>
  <c r="F473" i="5"/>
  <c r="E473" i="5"/>
  <c r="D473" i="5"/>
  <c r="C473" i="5"/>
  <c r="B473" i="5"/>
  <c r="A473" i="5"/>
  <c r="X472" i="5"/>
  <c r="W472" i="5"/>
  <c r="V472" i="5"/>
  <c r="U472" i="5"/>
  <c r="T472" i="5"/>
  <c r="S472" i="5"/>
  <c r="R472" i="5"/>
  <c r="Q472" i="5"/>
  <c r="P472" i="5"/>
  <c r="O472" i="5"/>
  <c r="N472" i="5"/>
  <c r="M472" i="5"/>
  <c r="L472" i="5"/>
  <c r="K472" i="5"/>
  <c r="J472" i="5"/>
  <c r="I472" i="5"/>
  <c r="H472" i="5"/>
  <c r="G472" i="5"/>
  <c r="F472" i="5"/>
  <c r="E472" i="5"/>
  <c r="D472" i="5"/>
  <c r="C472" i="5"/>
  <c r="B472" i="5"/>
  <c r="A472" i="5"/>
  <c r="X471" i="5"/>
  <c r="W471" i="5"/>
  <c r="V471" i="5"/>
  <c r="U471" i="5"/>
  <c r="T471" i="5"/>
  <c r="S471" i="5"/>
  <c r="R471" i="5"/>
  <c r="Q471" i="5"/>
  <c r="P471" i="5"/>
  <c r="O471" i="5"/>
  <c r="N471" i="5"/>
  <c r="M471" i="5"/>
  <c r="L471" i="5"/>
  <c r="K471" i="5"/>
  <c r="J471" i="5"/>
  <c r="I471" i="5"/>
  <c r="H471" i="5"/>
  <c r="G471" i="5"/>
  <c r="F471" i="5"/>
  <c r="E471" i="5"/>
  <c r="D471" i="5"/>
  <c r="C471" i="5"/>
  <c r="B471" i="5"/>
  <c r="A471" i="5"/>
  <c r="X470" i="5"/>
  <c r="W470" i="5"/>
  <c r="V470" i="5"/>
  <c r="U470" i="5"/>
  <c r="T470" i="5"/>
  <c r="S470" i="5"/>
  <c r="R470" i="5"/>
  <c r="Q470" i="5"/>
  <c r="P470" i="5"/>
  <c r="O470" i="5"/>
  <c r="N470" i="5"/>
  <c r="M470" i="5"/>
  <c r="L470" i="5"/>
  <c r="K470" i="5"/>
  <c r="J470" i="5"/>
  <c r="I470" i="5"/>
  <c r="H470" i="5"/>
  <c r="G470" i="5"/>
  <c r="F470" i="5"/>
  <c r="E470" i="5"/>
  <c r="D470" i="5"/>
  <c r="C470" i="5"/>
  <c r="B470" i="5"/>
  <c r="A470" i="5"/>
  <c r="X469" i="5"/>
  <c r="W469" i="5"/>
  <c r="V469" i="5"/>
  <c r="U469" i="5"/>
  <c r="T469" i="5"/>
  <c r="S469" i="5"/>
  <c r="R469" i="5"/>
  <c r="Q469" i="5"/>
  <c r="P469" i="5"/>
  <c r="O469" i="5"/>
  <c r="N469" i="5"/>
  <c r="M469" i="5"/>
  <c r="L469" i="5"/>
  <c r="K469" i="5"/>
  <c r="J469" i="5"/>
  <c r="I469" i="5"/>
  <c r="H469" i="5"/>
  <c r="G469" i="5"/>
  <c r="F469" i="5"/>
  <c r="E469" i="5"/>
  <c r="D469" i="5"/>
  <c r="C469" i="5"/>
  <c r="B469" i="5"/>
  <c r="A469" i="5"/>
  <c r="X468" i="5"/>
  <c r="W468" i="5"/>
  <c r="V468" i="5"/>
  <c r="U468" i="5"/>
  <c r="T468" i="5"/>
  <c r="S468" i="5"/>
  <c r="R468" i="5"/>
  <c r="Q468" i="5"/>
  <c r="P468" i="5"/>
  <c r="O468" i="5"/>
  <c r="N468" i="5"/>
  <c r="M468" i="5"/>
  <c r="L468" i="5"/>
  <c r="K468" i="5"/>
  <c r="J468" i="5"/>
  <c r="I468" i="5"/>
  <c r="H468" i="5"/>
  <c r="G468" i="5"/>
  <c r="F468" i="5"/>
  <c r="E468" i="5"/>
  <c r="D468" i="5"/>
  <c r="C468" i="5"/>
  <c r="B468" i="5"/>
  <c r="A468" i="5"/>
  <c r="X467" i="5"/>
  <c r="W467" i="5"/>
  <c r="V467" i="5"/>
  <c r="U467" i="5"/>
  <c r="T467" i="5"/>
  <c r="S467" i="5"/>
  <c r="R467" i="5"/>
  <c r="Q467" i="5"/>
  <c r="P467" i="5"/>
  <c r="O467" i="5"/>
  <c r="N467" i="5"/>
  <c r="M467" i="5"/>
  <c r="L467" i="5"/>
  <c r="K467" i="5"/>
  <c r="J467" i="5"/>
  <c r="I467" i="5"/>
  <c r="H467" i="5"/>
  <c r="G467" i="5"/>
  <c r="F467" i="5"/>
  <c r="E467" i="5"/>
  <c r="D467" i="5"/>
  <c r="C467" i="5"/>
  <c r="B467" i="5"/>
  <c r="A467" i="5"/>
  <c r="X466" i="5"/>
  <c r="W466" i="5"/>
  <c r="V466" i="5"/>
  <c r="U466" i="5"/>
  <c r="T466" i="5"/>
  <c r="S466" i="5"/>
  <c r="R466" i="5"/>
  <c r="Q466" i="5"/>
  <c r="P466" i="5"/>
  <c r="O466" i="5"/>
  <c r="N466" i="5"/>
  <c r="M466" i="5"/>
  <c r="L466" i="5"/>
  <c r="K466" i="5"/>
  <c r="J466" i="5"/>
  <c r="I466" i="5"/>
  <c r="H466" i="5"/>
  <c r="G466" i="5"/>
  <c r="F466" i="5"/>
  <c r="E466" i="5"/>
  <c r="D466" i="5"/>
  <c r="C466" i="5"/>
  <c r="B466" i="5"/>
  <c r="A466" i="5"/>
  <c r="X465" i="5"/>
  <c r="W465" i="5"/>
  <c r="V465" i="5"/>
  <c r="U465" i="5"/>
  <c r="T465" i="5"/>
  <c r="S465" i="5"/>
  <c r="R465" i="5"/>
  <c r="Q465" i="5"/>
  <c r="P465" i="5"/>
  <c r="O465" i="5"/>
  <c r="N465" i="5"/>
  <c r="M465" i="5"/>
  <c r="L465" i="5"/>
  <c r="K465" i="5"/>
  <c r="J465" i="5"/>
  <c r="I465" i="5"/>
  <c r="H465" i="5"/>
  <c r="G465" i="5"/>
  <c r="F465" i="5"/>
  <c r="E465" i="5"/>
  <c r="D465" i="5"/>
  <c r="C465" i="5"/>
  <c r="B465" i="5"/>
  <c r="A465" i="5"/>
  <c r="X464" i="5"/>
  <c r="W464" i="5"/>
  <c r="V464" i="5"/>
  <c r="U464" i="5"/>
  <c r="T464" i="5"/>
  <c r="S464" i="5"/>
  <c r="R464" i="5"/>
  <c r="Q464" i="5"/>
  <c r="P464" i="5"/>
  <c r="O464" i="5"/>
  <c r="N464" i="5"/>
  <c r="M464" i="5"/>
  <c r="L464" i="5"/>
  <c r="K464" i="5"/>
  <c r="J464" i="5"/>
  <c r="I464" i="5"/>
  <c r="H464" i="5"/>
  <c r="G464" i="5"/>
  <c r="F464" i="5"/>
  <c r="E464" i="5"/>
  <c r="D464" i="5"/>
  <c r="C464" i="5"/>
  <c r="B464" i="5"/>
  <c r="A464" i="5"/>
  <c r="X463" i="5"/>
  <c r="W463" i="5"/>
  <c r="V463" i="5"/>
  <c r="U463" i="5"/>
  <c r="T463" i="5"/>
  <c r="S463" i="5"/>
  <c r="R463" i="5"/>
  <c r="Q463" i="5"/>
  <c r="P463" i="5"/>
  <c r="O463" i="5"/>
  <c r="N463" i="5"/>
  <c r="M463" i="5"/>
  <c r="L463" i="5"/>
  <c r="K463" i="5"/>
  <c r="J463" i="5"/>
  <c r="I463" i="5"/>
  <c r="H463" i="5"/>
  <c r="G463" i="5"/>
  <c r="F463" i="5"/>
  <c r="E463" i="5"/>
  <c r="D463" i="5"/>
  <c r="C463" i="5"/>
  <c r="B463" i="5"/>
  <c r="A463" i="5"/>
  <c r="X462" i="5"/>
  <c r="W462" i="5"/>
  <c r="V462" i="5"/>
  <c r="U462" i="5"/>
  <c r="T462" i="5"/>
  <c r="S462" i="5"/>
  <c r="R462" i="5"/>
  <c r="Q462" i="5"/>
  <c r="P462" i="5"/>
  <c r="O462" i="5"/>
  <c r="N462" i="5"/>
  <c r="M462" i="5"/>
  <c r="L462" i="5"/>
  <c r="K462" i="5"/>
  <c r="J462" i="5"/>
  <c r="I462" i="5"/>
  <c r="H462" i="5"/>
  <c r="G462" i="5"/>
  <c r="F462" i="5"/>
  <c r="E462" i="5"/>
  <c r="D462" i="5"/>
  <c r="C462" i="5"/>
  <c r="B462" i="5"/>
  <c r="A462" i="5"/>
  <c r="X461" i="5"/>
  <c r="W461" i="5"/>
  <c r="V461" i="5"/>
  <c r="U461" i="5"/>
  <c r="T461" i="5"/>
  <c r="S461" i="5"/>
  <c r="R461" i="5"/>
  <c r="Q461" i="5"/>
  <c r="P461" i="5"/>
  <c r="O461" i="5"/>
  <c r="N461" i="5"/>
  <c r="M461" i="5"/>
  <c r="L461" i="5"/>
  <c r="K461" i="5"/>
  <c r="J461" i="5"/>
  <c r="I461" i="5"/>
  <c r="H461" i="5"/>
  <c r="G461" i="5"/>
  <c r="F461" i="5"/>
  <c r="E461" i="5"/>
  <c r="D461" i="5"/>
  <c r="C461" i="5"/>
  <c r="B461" i="5"/>
  <c r="A461" i="5"/>
  <c r="X460" i="5"/>
  <c r="W460" i="5"/>
  <c r="V460" i="5"/>
  <c r="U460" i="5"/>
  <c r="T460" i="5"/>
  <c r="S460" i="5"/>
  <c r="R460" i="5"/>
  <c r="Q460" i="5"/>
  <c r="P460" i="5"/>
  <c r="O460" i="5"/>
  <c r="N460" i="5"/>
  <c r="M460" i="5"/>
  <c r="L460" i="5"/>
  <c r="K460" i="5"/>
  <c r="J460" i="5"/>
  <c r="I460" i="5"/>
  <c r="H460" i="5"/>
  <c r="G460" i="5"/>
  <c r="F460" i="5"/>
  <c r="E460" i="5"/>
  <c r="D460" i="5"/>
  <c r="C460" i="5"/>
  <c r="B460" i="5"/>
  <c r="A460" i="5"/>
  <c r="X459" i="5"/>
  <c r="W459" i="5"/>
  <c r="V459" i="5"/>
  <c r="U459" i="5"/>
  <c r="T459" i="5"/>
  <c r="S459" i="5"/>
  <c r="R459" i="5"/>
  <c r="Q459" i="5"/>
  <c r="P459" i="5"/>
  <c r="O459" i="5"/>
  <c r="N459" i="5"/>
  <c r="M459" i="5"/>
  <c r="L459" i="5"/>
  <c r="K459" i="5"/>
  <c r="J459" i="5"/>
  <c r="I459" i="5"/>
  <c r="H459" i="5"/>
  <c r="G459" i="5"/>
  <c r="F459" i="5"/>
  <c r="E459" i="5"/>
  <c r="D459" i="5"/>
  <c r="C459" i="5"/>
  <c r="B459" i="5"/>
  <c r="A459" i="5"/>
  <c r="X458" i="5"/>
  <c r="W458" i="5"/>
  <c r="V458" i="5"/>
  <c r="U458" i="5"/>
  <c r="T458" i="5"/>
  <c r="S458" i="5"/>
  <c r="R458" i="5"/>
  <c r="Q458" i="5"/>
  <c r="P458" i="5"/>
  <c r="O458" i="5"/>
  <c r="N458" i="5"/>
  <c r="M458" i="5"/>
  <c r="L458" i="5"/>
  <c r="K458" i="5"/>
  <c r="J458" i="5"/>
  <c r="I458" i="5"/>
  <c r="H458" i="5"/>
  <c r="G458" i="5"/>
  <c r="F458" i="5"/>
  <c r="E458" i="5"/>
  <c r="D458" i="5"/>
  <c r="C458" i="5"/>
  <c r="B458" i="5"/>
  <c r="A458" i="5"/>
  <c r="X457" i="5"/>
  <c r="W457" i="5"/>
  <c r="V457" i="5"/>
  <c r="U457" i="5"/>
  <c r="T457" i="5"/>
  <c r="S457" i="5"/>
  <c r="R457" i="5"/>
  <c r="Q457" i="5"/>
  <c r="P457" i="5"/>
  <c r="O457" i="5"/>
  <c r="N457" i="5"/>
  <c r="M457" i="5"/>
  <c r="L457" i="5"/>
  <c r="K457" i="5"/>
  <c r="J457" i="5"/>
  <c r="I457" i="5"/>
  <c r="H457" i="5"/>
  <c r="G457" i="5"/>
  <c r="F457" i="5"/>
  <c r="E457" i="5"/>
  <c r="D457" i="5"/>
  <c r="C457" i="5"/>
  <c r="B457" i="5"/>
  <c r="A457" i="5"/>
  <c r="X456" i="5"/>
  <c r="W456" i="5"/>
  <c r="V456" i="5"/>
  <c r="U456" i="5"/>
  <c r="T456" i="5"/>
  <c r="S456" i="5"/>
  <c r="R456" i="5"/>
  <c r="Q456" i="5"/>
  <c r="P456" i="5"/>
  <c r="O456" i="5"/>
  <c r="N456" i="5"/>
  <c r="M456" i="5"/>
  <c r="L456" i="5"/>
  <c r="K456" i="5"/>
  <c r="J456" i="5"/>
  <c r="I456" i="5"/>
  <c r="H456" i="5"/>
  <c r="G456" i="5"/>
  <c r="F456" i="5"/>
  <c r="E456" i="5"/>
  <c r="D456" i="5"/>
  <c r="C456" i="5"/>
  <c r="B456" i="5"/>
  <c r="A456" i="5"/>
  <c r="X455" i="5"/>
  <c r="W455" i="5"/>
  <c r="V455" i="5"/>
  <c r="U455" i="5"/>
  <c r="T455" i="5"/>
  <c r="S455" i="5"/>
  <c r="R455" i="5"/>
  <c r="Q455" i="5"/>
  <c r="P455" i="5"/>
  <c r="O455" i="5"/>
  <c r="N455" i="5"/>
  <c r="M455" i="5"/>
  <c r="L455" i="5"/>
  <c r="K455" i="5"/>
  <c r="J455" i="5"/>
  <c r="I455" i="5"/>
  <c r="H455" i="5"/>
  <c r="G455" i="5"/>
  <c r="F455" i="5"/>
  <c r="E455" i="5"/>
  <c r="D455" i="5"/>
  <c r="C455" i="5"/>
  <c r="B455" i="5"/>
  <c r="A455" i="5"/>
  <c r="X454" i="5"/>
  <c r="W454" i="5"/>
  <c r="V454" i="5"/>
  <c r="U454" i="5"/>
  <c r="T454" i="5"/>
  <c r="S454" i="5"/>
  <c r="R454" i="5"/>
  <c r="Q454" i="5"/>
  <c r="P454" i="5"/>
  <c r="O454" i="5"/>
  <c r="N454" i="5"/>
  <c r="M454" i="5"/>
  <c r="L454" i="5"/>
  <c r="K454" i="5"/>
  <c r="J454" i="5"/>
  <c r="I454" i="5"/>
  <c r="H454" i="5"/>
  <c r="G454" i="5"/>
  <c r="F454" i="5"/>
  <c r="E454" i="5"/>
  <c r="D454" i="5"/>
  <c r="C454" i="5"/>
  <c r="B454" i="5"/>
  <c r="A454" i="5"/>
  <c r="X453" i="5"/>
  <c r="W453" i="5"/>
  <c r="V453" i="5"/>
  <c r="U453" i="5"/>
  <c r="T453" i="5"/>
  <c r="S453" i="5"/>
  <c r="R453" i="5"/>
  <c r="Q453" i="5"/>
  <c r="P453" i="5"/>
  <c r="O453" i="5"/>
  <c r="N453" i="5"/>
  <c r="M453" i="5"/>
  <c r="L453" i="5"/>
  <c r="K453" i="5"/>
  <c r="J453" i="5"/>
  <c r="I453" i="5"/>
  <c r="H453" i="5"/>
  <c r="G453" i="5"/>
  <c r="F453" i="5"/>
  <c r="E453" i="5"/>
  <c r="D453" i="5"/>
  <c r="C453" i="5"/>
  <c r="B453" i="5"/>
  <c r="A453" i="5"/>
  <c r="X452" i="5"/>
  <c r="W452" i="5"/>
  <c r="V452" i="5"/>
  <c r="U452" i="5"/>
  <c r="T452" i="5"/>
  <c r="S452" i="5"/>
  <c r="R452" i="5"/>
  <c r="Q452" i="5"/>
  <c r="P452" i="5"/>
  <c r="O452" i="5"/>
  <c r="N452" i="5"/>
  <c r="M452" i="5"/>
  <c r="L452" i="5"/>
  <c r="K452" i="5"/>
  <c r="J452" i="5"/>
  <c r="I452" i="5"/>
  <c r="H452" i="5"/>
  <c r="G452" i="5"/>
  <c r="F452" i="5"/>
  <c r="E452" i="5"/>
  <c r="D452" i="5"/>
  <c r="C452" i="5"/>
  <c r="B452" i="5"/>
  <c r="A452" i="5"/>
  <c r="X451" i="5"/>
  <c r="W451" i="5"/>
  <c r="V451" i="5"/>
  <c r="U451" i="5"/>
  <c r="T451" i="5"/>
  <c r="S451" i="5"/>
  <c r="R451" i="5"/>
  <c r="Q451" i="5"/>
  <c r="P451" i="5"/>
  <c r="O451" i="5"/>
  <c r="N451" i="5"/>
  <c r="M451" i="5"/>
  <c r="L451" i="5"/>
  <c r="K451" i="5"/>
  <c r="J451" i="5"/>
  <c r="I451" i="5"/>
  <c r="H451" i="5"/>
  <c r="G451" i="5"/>
  <c r="F451" i="5"/>
  <c r="E451" i="5"/>
  <c r="D451" i="5"/>
  <c r="C451" i="5"/>
  <c r="B451" i="5"/>
  <c r="A451" i="5"/>
  <c r="X450" i="5"/>
  <c r="W450" i="5"/>
  <c r="V450" i="5"/>
  <c r="U450" i="5"/>
  <c r="T450" i="5"/>
  <c r="S450" i="5"/>
  <c r="R450" i="5"/>
  <c r="Q450" i="5"/>
  <c r="P450" i="5"/>
  <c r="O450" i="5"/>
  <c r="N450" i="5"/>
  <c r="M450" i="5"/>
  <c r="L450" i="5"/>
  <c r="K450" i="5"/>
  <c r="J450" i="5"/>
  <c r="I450" i="5"/>
  <c r="H450" i="5"/>
  <c r="G450" i="5"/>
  <c r="F450" i="5"/>
  <c r="E450" i="5"/>
  <c r="D450" i="5"/>
  <c r="C450" i="5"/>
  <c r="B450" i="5"/>
  <c r="A450" i="5"/>
  <c r="X449" i="5"/>
  <c r="W449" i="5"/>
  <c r="V449" i="5"/>
  <c r="U449" i="5"/>
  <c r="T449" i="5"/>
  <c r="S449" i="5"/>
  <c r="R449" i="5"/>
  <c r="Q449" i="5"/>
  <c r="P449" i="5"/>
  <c r="O449" i="5"/>
  <c r="N449" i="5"/>
  <c r="M449" i="5"/>
  <c r="L449" i="5"/>
  <c r="K449" i="5"/>
  <c r="J449" i="5"/>
  <c r="I449" i="5"/>
  <c r="H449" i="5"/>
  <c r="G449" i="5"/>
  <c r="F449" i="5"/>
  <c r="E449" i="5"/>
  <c r="D449" i="5"/>
  <c r="C449" i="5"/>
  <c r="B449" i="5"/>
  <c r="A449" i="5"/>
  <c r="X448" i="5"/>
  <c r="W448" i="5"/>
  <c r="V448" i="5"/>
  <c r="U448" i="5"/>
  <c r="T448" i="5"/>
  <c r="S448" i="5"/>
  <c r="R448" i="5"/>
  <c r="Q448" i="5"/>
  <c r="P448" i="5"/>
  <c r="O448" i="5"/>
  <c r="N448" i="5"/>
  <c r="M448" i="5"/>
  <c r="L448" i="5"/>
  <c r="K448" i="5"/>
  <c r="J448" i="5"/>
  <c r="I448" i="5"/>
  <c r="H448" i="5"/>
  <c r="G448" i="5"/>
  <c r="F448" i="5"/>
  <c r="E448" i="5"/>
  <c r="D448" i="5"/>
  <c r="C448" i="5"/>
  <c r="B448" i="5"/>
  <c r="A448" i="5"/>
  <c r="X447" i="5"/>
  <c r="W447" i="5"/>
  <c r="V447" i="5"/>
  <c r="U447" i="5"/>
  <c r="T447" i="5"/>
  <c r="S447" i="5"/>
  <c r="R447" i="5"/>
  <c r="Q447" i="5"/>
  <c r="P447" i="5"/>
  <c r="O447" i="5"/>
  <c r="N447" i="5"/>
  <c r="M447" i="5"/>
  <c r="L447" i="5"/>
  <c r="K447" i="5"/>
  <c r="J447" i="5"/>
  <c r="I447" i="5"/>
  <c r="H447" i="5"/>
  <c r="G447" i="5"/>
  <c r="F447" i="5"/>
  <c r="E447" i="5"/>
  <c r="D447" i="5"/>
  <c r="C447" i="5"/>
  <c r="B447" i="5"/>
  <c r="A447" i="5"/>
  <c r="X446" i="5"/>
  <c r="W446" i="5"/>
  <c r="V446" i="5"/>
  <c r="U446" i="5"/>
  <c r="T446" i="5"/>
  <c r="S446" i="5"/>
  <c r="R446" i="5"/>
  <c r="Q446" i="5"/>
  <c r="P446" i="5"/>
  <c r="O446" i="5"/>
  <c r="N446" i="5"/>
  <c r="M446" i="5"/>
  <c r="L446" i="5"/>
  <c r="K446" i="5"/>
  <c r="J446" i="5"/>
  <c r="I446" i="5"/>
  <c r="H446" i="5"/>
  <c r="G446" i="5"/>
  <c r="F446" i="5"/>
  <c r="E446" i="5"/>
  <c r="D446" i="5"/>
  <c r="C446" i="5"/>
  <c r="B446" i="5"/>
  <c r="A446" i="5"/>
  <c r="X445" i="5"/>
  <c r="W445" i="5"/>
  <c r="V445" i="5"/>
  <c r="U445" i="5"/>
  <c r="T445" i="5"/>
  <c r="S445" i="5"/>
  <c r="R445" i="5"/>
  <c r="Q445" i="5"/>
  <c r="P445" i="5"/>
  <c r="O445" i="5"/>
  <c r="N445" i="5"/>
  <c r="M445" i="5"/>
  <c r="L445" i="5"/>
  <c r="K445" i="5"/>
  <c r="J445" i="5"/>
  <c r="I445" i="5"/>
  <c r="H445" i="5"/>
  <c r="G445" i="5"/>
  <c r="F445" i="5"/>
  <c r="E445" i="5"/>
  <c r="D445" i="5"/>
  <c r="C445" i="5"/>
  <c r="B445" i="5"/>
  <c r="A445" i="5"/>
  <c r="X444" i="5"/>
  <c r="W444" i="5"/>
  <c r="V444" i="5"/>
  <c r="U444" i="5"/>
  <c r="T444" i="5"/>
  <c r="S444" i="5"/>
  <c r="R444" i="5"/>
  <c r="Q444" i="5"/>
  <c r="P444" i="5"/>
  <c r="O444" i="5"/>
  <c r="N444" i="5"/>
  <c r="M444" i="5"/>
  <c r="L444" i="5"/>
  <c r="K444" i="5"/>
  <c r="J444" i="5"/>
  <c r="I444" i="5"/>
  <c r="H444" i="5"/>
  <c r="G444" i="5"/>
  <c r="F444" i="5"/>
  <c r="E444" i="5"/>
  <c r="D444" i="5"/>
  <c r="C444" i="5"/>
  <c r="B444" i="5"/>
  <c r="A444" i="5"/>
  <c r="X443" i="5"/>
  <c r="W443" i="5"/>
  <c r="V443" i="5"/>
  <c r="U443" i="5"/>
  <c r="T443" i="5"/>
  <c r="S443" i="5"/>
  <c r="R443" i="5"/>
  <c r="Q443" i="5"/>
  <c r="P443" i="5"/>
  <c r="O443" i="5"/>
  <c r="N443" i="5"/>
  <c r="M443" i="5"/>
  <c r="L443" i="5"/>
  <c r="K443" i="5"/>
  <c r="J443" i="5"/>
  <c r="I443" i="5"/>
  <c r="H443" i="5"/>
  <c r="G443" i="5"/>
  <c r="F443" i="5"/>
  <c r="E443" i="5"/>
  <c r="D443" i="5"/>
  <c r="C443" i="5"/>
  <c r="B443" i="5"/>
  <c r="A443" i="5"/>
  <c r="X442" i="5"/>
  <c r="W442" i="5"/>
  <c r="V442" i="5"/>
  <c r="U442" i="5"/>
  <c r="T442" i="5"/>
  <c r="S442" i="5"/>
  <c r="R442" i="5"/>
  <c r="Q442" i="5"/>
  <c r="P442" i="5"/>
  <c r="O442" i="5"/>
  <c r="N442" i="5"/>
  <c r="M442" i="5"/>
  <c r="L442" i="5"/>
  <c r="K442" i="5"/>
  <c r="J442" i="5"/>
  <c r="I442" i="5"/>
  <c r="H442" i="5"/>
  <c r="G442" i="5"/>
  <c r="F442" i="5"/>
  <c r="E442" i="5"/>
  <c r="D442" i="5"/>
  <c r="C442" i="5"/>
  <c r="B442" i="5"/>
  <c r="A442" i="5"/>
  <c r="X441" i="5"/>
  <c r="W441" i="5"/>
  <c r="V441" i="5"/>
  <c r="U441" i="5"/>
  <c r="T441" i="5"/>
  <c r="S441" i="5"/>
  <c r="R441" i="5"/>
  <c r="Q441" i="5"/>
  <c r="P441" i="5"/>
  <c r="O441" i="5"/>
  <c r="N441" i="5"/>
  <c r="M441" i="5"/>
  <c r="L441" i="5"/>
  <c r="K441" i="5"/>
  <c r="J441" i="5"/>
  <c r="I441" i="5"/>
  <c r="H441" i="5"/>
  <c r="G441" i="5"/>
  <c r="F441" i="5"/>
  <c r="E441" i="5"/>
  <c r="D441" i="5"/>
  <c r="C441" i="5"/>
  <c r="B441" i="5"/>
  <c r="A441" i="5"/>
  <c r="X440" i="5"/>
  <c r="W440" i="5"/>
  <c r="V440" i="5"/>
  <c r="U440" i="5"/>
  <c r="T440" i="5"/>
  <c r="S440" i="5"/>
  <c r="R440" i="5"/>
  <c r="Q440" i="5"/>
  <c r="P440" i="5"/>
  <c r="O440" i="5"/>
  <c r="N440" i="5"/>
  <c r="M440" i="5"/>
  <c r="L440" i="5"/>
  <c r="K440" i="5"/>
  <c r="J440" i="5"/>
  <c r="I440" i="5"/>
  <c r="H440" i="5"/>
  <c r="G440" i="5"/>
  <c r="F440" i="5"/>
  <c r="E440" i="5"/>
  <c r="D440" i="5"/>
  <c r="C440" i="5"/>
  <c r="B440" i="5"/>
  <c r="A440" i="5"/>
  <c r="X439" i="5"/>
  <c r="W439" i="5"/>
  <c r="V439" i="5"/>
  <c r="U439" i="5"/>
  <c r="T439" i="5"/>
  <c r="S439" i="5"/>
  <c r="R439" i="5"/>
  <c r="Q439" i="5"/>
  <c r="P439" i="5"/>
  <c r="O439" i="5"/>
  <c r="N439" i="5"/>
  <c r="M439" i="5"/>
  <c r="L439" i="5"/>
  <c r="K439" i="5"/>
  <c r="J439" i="5"/>
  <c r="I439" i="5"/>
  <c r="H439" i="5"/>
  <c r="G439" i="5"/>
  <c r="F439" i="5"/>
  <c r="E439" i="5"/>
  <c r="D439" i="5"/>
  <c r="C439" i="5"/>
  <c r="B439" i="5"/>
  <c r="A439" i="5"/>
  <c r="X438" i="5"/>
  <c r="W438" i="5"/>
  <c r="V438" i="5"/>
  <c r="U438" i="5"/>
  <c r="T438" i="5"/>
  <c r="S438" i="5"/>
  <c r="R438" i="5"/>
  <c r="Q438" i="5"/>
  <c r="P438" i="5"/>
  <c r="O438" i="5"/>
  <c r="N438" i="5"/>
  <c r="M438" i="5"/>
  <c r="L438" i="5"/>
  <c r="K438" i="5"/>
  <c r="J438" i="5"/>
  <c r="I438" i="5"/>
  <c r="H438" i="5"/>
  <c r="G438" i="5"/>
  <c r="F438" i="5"/>
  <c r="E438" i="5"/>
  <c r="D438" i="5"/>
  <c r="C438" i="5"/>
  <c r="B438" i="5"/>
  <c r="A438" i="5"/>
  <c r="X437" i="5"/>
  <c r="W437" i="5"/>
  <c r="V437" i="5"/>
  <c r="U437" i="5"/>
  <c r="T437" i="5"/>
  <c r="S437" i="5"/>
  <c r="R437" i="5"/>
  <c r="Q437" i="5"/>
  <c r="P437" i="5"/>
  <c r="O437" i="5"/>
  <c r="N437" i="5"/>
  <c r="M437" i="5"/>
  <c r="L437" i="5"/>
  <c r="K437" i="5"/>
  <c r="J437" i="5"/>
  <c r="I437" i="5"/>
  <c r="H437" i="5"/>
  <c r="G437" i="5"/>
  <c r="F437" i="5"/>
  <c r="E437" i="5"/>
  <c r="D437" i="5"/>
  <c r="C437" i="5"/>
  <c r="B437" i="5"/>
  <c r="A437" i="5"/>
  <c r="X436" i="5"/>
  <c r="W436" i="5"/>
  <c r="V436" i="5"/>
  <c r="U436" i="5"/>
  <c r="T436" i="5"/>
  <c r="S436" i="5"/>
  <c r="R436" i="5"/>
  <c r="Q436" i="5"/>
  <c r="P436" i="5"/>
  <c r="O436" i="5"/>
  <c r="N436" i="5"/>
  <c r="M436" i="5"/>
  <c r="L436" i="5"/>
  <c r="K436" i="5"/>
  <c r="J436" i="5"/>
  <c r="I436" i="5"/>
  <c r="H436" i="5"/>
  <c r="G436" i="5"/>
  <c r="F436" i="5"/>
  <c r="E436" i="5"/>
  <c r="D436" i="5"/>
  <c r="C436" i="5"/>
  <c r="B436" i="5"/>
  <c r="A436" i="5"/>
  <c r="X435" i="5"/>
  <c r="W435" i="5"/>
  <c r="V435" i="5"/>
  <c r="U435" i="5"/>
  <c r="T435" i="5"/>
  <c r="S435" i="5"/>
  <c r="R435" i="5"/>
  <c r="Q435" i="5"/>
  <c r="P435" i="5"/>
  <c r="O435" i="5"/>
  <c r="N435" i="5"/>
  <c r="M435" i="5"/>
  <c r="L435" i="5"/>
  <c r="K435" i="5"/>
  <c r="J435" i="5"/>
  <c r="I435" i="5"/>
  <c r="H435" i="5"/>
  <c r="G435" i="5"/>
  <c r="F435" i="5"/>
  <c r="E435" i="5"/>
  <c r="D435" i="5"/>
  <c r="C435" i="5"/>
  <c r="B435" i="5"/>
  <c r="A435" i="5"/>
  <c r="X434" i="5"/>
  <c r="W434" i="5"/>
  <c r="V434" i="5"/>
  <c r="U434" i="5"/>
  <c r="T434" i="5"/>
  <c r="S434" i="5"/>
  <c r="R434" i="5"/>
  <c r="Q434" i="5"/>
  <c r="P434" i="5"/>
  <c r="O434" i="5"/>
  <c r="N434" i="5"/>
  <c r="M434" i="5"/>
  <c r="L434" i="5"/>
  <c r="K434" i="5"/>
  <c r="J434" i="5"/>
  <c r="I434" i="5"/>
  <c r="H434" i="5"/>
  <c r="G434" i="5"/>
  <c r="F434" i="5"/>
  <c r="E434" i="5"/>
  <c r="D434" i="5"/>
  <c r="C434" i="5"/>
  <c r="B434" i="5"/>
  <c r="A434" i="5"/>
  <c r="X433" i="5"/>
  <c r="W433" i="5"/>
  <c r="V433" i="5"/>
  <c r="U433" i="5"/>
  <c r="T433" i="5"/>
  <c r="S433" i="5"/>
  <c r="R433" i="5"/>
  <c r="Q433" i="5"/>
  <c r="P433" i="5"/>
  <c r="O433" i="5"/>
  <c r="N433" i="5"/>
  <c r="M433" i="5"/>
  <c r="L433" i="5"/>
  <c r="K433" i="5"/>
  <c r="J433" i="5"/>
  <c r="I433" i="5"/>
  <c r="H433" i="5"/>
  <c r="G433" i="5"/>
  <c r="F433" i="5"/>
  <c r="E433" i="5"/>
  <c r="D433" i="5"/>
  <c r="C433" i="5"/>
  <c r="B433" i="5"/>
  <c r="A433" i="5"/>
  <c r="X432" i="5"/>
  <c r="W432" i="5"/>
  <c r="V432" i="5"/>
  <c r="U432" i="5"/>
  <c r="T432" i="5"/>
  <c r="S432" i="5"/>
  <c r="R432" i="5"/>
  <c r="Q432" i="5"/>
  <c r="P432" i="5"/>
  <c r="O432" i="5"/>
  <c r="N432" i="5"/>
  <c r="M432" i="5"/>
  <c r="L432" i="5"/>
  <c r="K432" i="5"/>
  <c r="J432" i="5"/>
  <c r="I432" i="5"/>
  <c r="H432" i="5"/>
  <c r="G432" i="5"/>
  <c r="F432" i="5"/>
  <c r="E432" i="5"/>
  <c r="D432" i="5"/>
  <c r="C432" i="5"/>
  <c r="B432" i="5"/>
  <c r="A432" i="5"/>
  <c r="X431" i="5"/>
  <c r="W431" i="5"/>
  <c r="V431" i="5"/>
  <c r="U431" i="5"/>
  <c r="T431" i="5"/>
  <c r="S431" i="5"/>
  <c r="R431" i="5"/>
  <c r="Q431" i="5"/>
  <c r="P431" i="5"/>
  <c r="O431" i="5"/>
  <c r="N431" i="5"/>
  <c r="M431" i="5"/>
  <c r="L431" i="5"/>
  <c r="K431" i="5"/>
  <c r="J431" i="5"/>
  <c r="I431" i="5"/>
  <c r="H431" i="5"/>
  <c r="G431" i="5"/>
  <c r="F431" i="5"/>
  <c r="E431" i="5"/>
  <c r="D431" i="5"/>
  <c r="C431" i="5"/>
  <c r="B431" i="5"/>
  <c r="A431" i="5"/>
  <c r="X430" i="5"/>
  <c r="W430" i="5"/>
  <c r="V430" i="5"/>
  <c r="U430" i="5"/>
  <c r="T430" i="5"/>
  <c r="S430" i="5"/>
  <c r="R430" i="5"/>
  <c r="Q430" i="5"/>
  <c r="P430" i="5"/>
  <c r="O430" i="5"/>
  <c r="N430" i="5"/>
  <c r="M430" i="5"/>
  <c r="L430" i="5"/>
  <c r="K430" i="5"/>
  <c r="J430" i="5"/>
  <c r="I430" i="5"/>
  <c r="H430" i="5"/>
  <c r="G430" i="5"/>
  <c r="F430" i="5"/>
  <c r="E430" i="5"/>
  <c r="D430" i="5"/>
  <c r="C430" i="5"/>
  <c r="B430" i="5"/>
  <c r="A430" i="5"/>
  <c r="X429" i="5"/>
  <c r="W429" i="5"/>
  <c r="V429" i="5"/>
  <c r="U429" i="5"/>
  <c r="T429" i="5"/>
  <c r="S429" i="5"/>
  <c r="R429" i="5"/>
  <c r="Q429" i="5"/>
  <c r="P429" i="5"/>
  <c r="O429" i="5"/>
  <c r="N429" i="5"/>
  <c r="M429" i="5"/>
  <c r="L429" i="5"/>
  <c r="K429" i="5"/>
  <c r="J429" i="5"/>
  <c r="I429" i="5"/>
  <c r="H429" i="5"/>
  <c r="G429" i="5"/>
  <c r="F429" i="5"/>
  <c r="E429" i="5"/>
  <c r="D429" i="5"/>
  <c r="C429" i="5"/>
  <c r="B429" i="5"/>
  <c r="A429" i="5"/>
  <c r="X428" i="5"/>
  <c r="W428" i="5"/>
  <c r="V428" i="5"/>
  <c r="U428" i="5"/>
  <c r="T428" i="5"/>
  <c r="S428" i="5"/>
  <c r="R428" i="5"/>
  <c r="Q428" i="5"/>
  <c r="P428" i="5"/>
  <c r="O428" i="5"/>
  <c r="N428" i="5"/>
  <c r="M428" i="5"/>
  <c r="L428" i="5"/>
  <c r="K428" i="5"/>
  <c r="J428" i="5"/>
  <c r="I428" i="5"/>
  <c r="H428" i="5"/>
  <c r="G428" i="5"/>
  <c r="F428" i="5"/>
  <c r="E428" i="5"/>
  <c r="D428" i="5"/>
  <c r="C428" i="5"/>
  <c r="B428" i="5"/>
  <c r="A428" i="5"/>
  <c r="X427" i="5"/>
  <c r="W427" i="5"/>
  <c r="V427" i="5"/>
  <c r="U427" i="5"/>
  <c r="T427" i="5"/>
  <c r="S427" i="5"/>
  <c r="R427" i="5"/>
  <c r="Q427" i="5"/>
  <c r="P427" i="5"/>
  <c r="O427" i="5"/>
  <c r="N427" i="5"/>
  <c r="M427" i="5"/>
  <c r="L427" i="5"/>
  <c r="K427" i="5"/>
  <c r="J427" i="5"/>
  <c r="I427" i="5"/>
  <c r="H427" i="5"/>
  <c r="G427" i="5"/>
  <c r="F427" i="5"/>
  <c r="E427" i="5"/>
  <c r="D427" i="5"/>
  <c r="C427" i="5"/>
  <c r="B427" i="5"/>
  <c r="A427" i="5"/>
  <c r="X426" i="5"/>
  <c r="W426" i="5"/>
  <c r="V426" i="5"/>
  <c r="U426" i="5"/>
  <c r="T426" i="5"/>
  <c r="S426" i="5"/>
  <c r="R426" i="5"/>
  <c r="Q426" i="5"/>
  <c r="P426" i="5"/>
  <c r="O426" i="5"/>
  <c r="N426" i="5"/>
  <c r="M426" i="5"/>
  <c r="L426" i="5"/>
  <c r="K426" i="5"/>
  <c r="J426" i="5"/>
  <c r="I426" i="5"/>
  <c r="H426" i="5"/>
  <c r="G426" i="5"/>
  <c r="F426" i="5"/>
  <c r="E426" i="5"/>
  <c r="D426" i="5"/>
  <c r="C426" i="5"/>
  <c r="B426" i="5"/>
  <c r="A426" i="5"/>
  <c r="X425" i="5"/>
  <c r="W425" i="5"/>
  <c r="V425" i="5"/>
  <c r="U425" i="5"/>
  <c r="T425" i="5"/>
  <c r="S425" i="5"/>
  <c r="R425" i="5"/>
  <c r="Q425" i="5"/>
  <c r="P425" i="5"/>
  <c r="O425" i="5"/>
  <c r="N425" i="5"/>
  <c r="M425" i="5"/>
  <c r="L425" i="5"/>
  <c r="K425" i="5"/>
  <c r="J425" i="5"/>
  <c r="I425" i="5"/>
  <c r="H425" i="5"/>
  <c r="G425" i="5"/>
  <c r="F425" i="5"/>
  <c r="E425" i="5"/>
  <c r="D425" i="5"/>
  <c r="C425" i="5"/>
  <c r="B425" i="5"/>
  <c r="A425" i="5"/>
  <c r="X424" i="5"/>
  <c r="W424" i="5"/>
  <c r="V424" i="5"/>
  <c r="U424" i="5"/>
  <c r="T424" i="5"/>
  <c r="S424" i="5"/>
  <c r="R424" i="5"/>
  <c r="Q424" i="5"/>
  <c r="P424" i="5"/>
  <c r="O424" i="5"/>
  <c r="N424" i="5"/>
  <c r="M424" i="5"/>
  <c r="L424" i="5"/>
  <c r="K424" i="5"/>
  <c r="J424" i="5"/>
  <c r="I424" i="5"/>
  <c r="H424" i="5"/>
  <c r="G424" i="5"/>
  <c r="F424" i="5"/>
  <c r="E424" i="5"/>
  <c r="D424" i="5"/>
  <c r="C424" i="5"/>
  <c r="B424" i="5"/>
  <c r="A424" i="5"/>
  <c r="X423" i="5"/>
  <c r="W423" i="5"/>
  <c r="V423" i="5"/>
  <c r="U423" i="5"/>
  <c r="T423" i="5"/>
  <c r="S423" i="5"/>
  <c r="R423" i="5"/>
  <c r="Q423" i="5"/>
  <c r="P423" i="5"/>
  <c r="O423" i="5"/>
  <c r="N423" i="5"/>
  <c r="M423" i="5"/>
  <c r="L423" i="5"/>
  <c r="K423" i="5"/>
  <c r="J423" i="5"/>
  <c r="I423" i="5"/>
  <c r="H423" i="5"/>
  <c r="G423" i="5"/>
  <c r="F423" i="5"/>
  <c r="E423" i="5"/>
  <c r="D423" i="5"/>
  <c r="C423" i="5"/>
  <c r="B423" i="5"/>
  <c r="A423" i="5"/>
  <c r="X422" i="5"/>
  <c r="W422" i="5"/>
  <c r="V422" i="5"/>
  <c r="U422" i="5"/>
  <c r="T422" i="5"/>
  <c r="S422" i="5"/>
  <c r="R422" i="5"/>
  <c r="Q422" i="5"/>
  <c r="P422" i="5"/>
  <c r="O422" i="5"/>
  <c r="N422" i="5"/>
  <c r="M422" i="5"/>
  <c r="L422" i="5"/>
  <c r="K422" i="5"/>
  <c r="J422" i="5"/>
  <c r="I422" i="5"/>
  <c r="H422" i="5"/>
  <c r="G422" i="5"/>
  <c r="F422" i="5"/>
  <c r="E422" i="5"/>
  <c r="D422" i="5"/>
  <c r="C422" i="5"/>
  <c r="B422" i="5"/>
  <c r="A422" i="5"/>
  <c r="X421" i="5"/>
  <c r="W421" i="5"/>
  <c r="V421" i="5"/>
  <c r="U421" i="5"/>
  <c r="T421" i="5"/>
  <c r="S421" i="5"/>
  <c r="R421" i="5"/>
  <c r="Q421" i="5"/>
  <c r="P421" i="5"/>
  <c r="O421" i="5"/>
  <c r="N421" i="5"/>
  <c r="M421" i="5"/>
  <c r="L421" i="5"/>
  <c r="K421" i="5"/>
  <c r="J421" i="5"/>
  <c r="I421" i="5"/>
  <c r="H421" i="5"/>
  <c r="G421" i="5"/>
  <c r="F421" i="5"/>
  <c r="E421" i="5"/>
  <c r="D421" i="5"/>
  <c r="C421" i="5"/>
  <c r="B421" i="5"/>
  <c r="A421" i="5"/>
  <c r="X420" i="5"/>
  <c r="W420" i="5"/>
  <c r="V420" i="5"/>
  <c r="U420" i="5"/>
  <c r="T420" i="5"/>
  <c r="S420" i="5"/>
  <c r="R420" i="5"/>
  <c r="Q420" i="5"/>
  <c r="P420" i="5"/>
  <c r="O420" i="5"/>
  <c r="N420" i="5"/>
  <c r="M420" i="5"/>
  <c r="L420" i="5"/>
  <c r="K420" i="5"/>
  <c r="J420" i="5"/>
  <c r="I420" i="5"/>
  <c r="H420" i="5"/>
  <c r="G420" i="5"/>
  <c r="F420" i="5"/>
  <c r="E420" i="5"/>
  <c r="D420" i="5"/>
  <c r="C420" i="5"/>
  <c r="B420" i="5"/>
  <c r="A420" i="5"/>
  <c r="X419" i="5"/>
  <c r="W419" i="5"/>
  <c r="V419" i="5"/>
  <c r="U419" i="5"/>
  <c r="T419" i="5"/>
  <c r="S419" i="5"/>
  <c r="R419" i="5"/>
  <c r="Q419" i="5"/>
  <c r="P419" i="5"/>
  <c r="O419" i="5"/>
  <c r="N419" i="5"/>
  <c r="M419" i="5"/>
  <c r="L419" i="5"/>
  <c r="K419" i="5"/>
  <c r="J419" i="5"/>
  <c r="I419" i="5"/>
  <c r="H419" i="5"/>
  <c r="G419" i="5"/>
  <c r="F419" i="5"/>
  <c r="E419" i="5"/>
  <c r="D419" i="5"/>
  <c r="C419" i="5"/>
  <c r="B419" i="5"/>
  <c r="A419" i="5"/>
  <c r="X418" i="5"/>
  <c r="W418" i="5"/>
  <c r="V418" i="5"/>
  <c r="U418" i="5"/>
  <c r="T418" i="5"/>
  <c r="S418" i="5"/>
  <c r="R418" i="5"/>
  <c r="Q418" i="5"/>
  <c r="P418" i="5"/>
  <c r="O418" i="5"/>
  <c r="N418" i="5"/>
  <c r="M418" i="5"/>
  <c r="L418" i="5"/>
  <c r="K418" i="5"/>
  <c r="J418" i="5"/>
  <c r="I418" i="5"/>
  <c r="H418" i="5"/>
  <c r="G418" i="5"/>
  <c r="F418" i="5"/>
  <c r="E418" i="5"/>
  <c r="D418" i="5"/>
  <c r="C418" i="5"/>
  <c r="B418" i="5"/>
  <c r="A418" i="5"/>
  <c r="X417" i="5"/>
  <c r="W417" i="5"/>
  <c r="V417" i="5"/>
  <c r="U417" i="5"/>
  <c r="T417" i="5"/>
  <c r="S417" i="5"/>
  <c r="R417" i="5"/>
  <c r="Q417" i="5"/>
  <c r="P417" i="5"/>
  <c r="O417" i="5"/>
  <c r="N417" i="5"/>
  <c r="M417" i="5"/>
  <c r="L417" i="5"/>
  <c r="K417" i="5"/>
  <c r="J417" i="5"/>
  <c r="I417" i="5"/>
  <c r="H417" i="5"/>
  <c r="G417" i="5"/>
  <c r="F417" i="5"/>
  <c r="E417" i="5"/>
  <c r="D417" i="5"/>
  <c r="C417" i="5"/>
  <c r="B417" i="5"/>
  <c r="A417" i="5"/>
  <c r="X416" i="5"/>
  <c r="W416" i="5"/>
  <c r="V416" i="5"/>
  <c r="U416" i="5"/>
  <c r="T416" i="5"/>
  <c r="S416" i="5"/>
  <c r="R416" i="5"/>
  <c r="Q416" i="5"/>
  <c r="P416" i="5"/>
  <c r="O416" i="5"/>
  <c r="N416" i="5"/>
  <c r="M416" i="5"/>
  <c r="L416" i="5"/>
  <c r="K416" i="5"/>
  <c r="J416" i="5"/>
  <c r="I416" i="5"/>
  <c r="H416" i="5"/>
  <c r="G416" i="5"/>
  <c r="F416" i="5"/>
  <c r="E416" i="5"/>
  <c r="D416" i="5"/>
  <c r="C416" i="5"/>
  <c r="B416" i="5"/>
  <c r="A416" i="5"/>
  <c r="X415" i="5"/>
  <c r="W415" i="5"/>
  <c r="V415" i="5"/>
  <c r="U415" i="5"/>
  <c r="T415" i="5"/>
  <c r="S415" i="5"/>
  <c r="R415" i="5"/>
  <c r="Q415" i="5"/>
  <c r="P415" i="5"/>
  <c r="O415" i="5"/>
  <c r="N415" i="5"/>
  <c r="M415" i="5"/>
  <c r="L415" i="5"/>
  <c r="K415" i="5"/>
  <c r="J415" i="5"/>
  <c r="I415" i="5"/>
  <c r="H415" i="5"/>
  <c r="G415" i="5"/>
  <c r="F415" i="5"/>
  <c r="E415" i="5"/>
  <c r="D415" i="5"/>
  <c r="C415" i="5"/>
  <c r="B415" i="5"/>
  <c r="A415" i="5"/>
  <c r="X414" i="5"/>
  <c r="W414" i="5"/>
  <c r="V414" i="5"/>
  <c r="U414" i="5"/>
  <c r="T414" i="5"/>
  <c r="S414" i="5"/>
  <c r="R414" i="5"/>
  <c r="Q414" i="5"/>
  <c r="P414" i="5"/>
  <c r="O414" i="5"/>
  <c r="N414" i="5"/>
  <c r="M414" i="5"/>
  <c r="L414" i="5"/>
  <c r="K414" i="5"/>
  <c r="J414" i="5"/>
  <c r="I414" i="5"/>
  <c r="H414" i="5"/>
  <c r="G414" i="5"/>
  <c r="F414" i="5"/>
  <c r="E414" i="5"/>
  <c r="D414" i="5"/>
  <c r="C414" i="5"/>
  <c r="B414" i="5"/>
  <c r="A414" i="5"/>
  <c r="X413" i="5"/>
  <c r="W413" i="5"/>
  <c r="V413" i="5"/>
  <c r="U413" i="5"/>
  <c r="T413" i="5"/>
  <c r="S413" i="5"/>
  <c r="R413" i="5"/>
  <c r="Q413" i="5"/>
  <c r="P413" i="5"/>
  <c r="O413" i="5"/>
  <c r="N413" i="5"/>
  <c r="M413" i="5"/>
  <c r="L413" i="5"/>
  <c r="K413" i="5"/>
  <c r="J413" i="5"/>
  <c r="I413" i="5"/>
  <c r="H413" i="5"/>
  <c r="G413" i="5"/>
  <c r="F413" i="5"/>
  <c r="E413" i="5"/>
  <c r="D413" i="5"/>
  <c r="C413" i="5"/>
  <c r="B413" i="5"/>
  <c r="A413" i="5"/>
  <c r="X412" i="5"/>
  <c r="W412" i="5"/>
  <c r="V412" i="5"/>
  <c r="U412" i="5"/>
  <c r="T412" i="5"/>
  <c r="S412" i="5"/>
  <c r="R412" i="5"/>
  <c r="Q412" i="5"/>
  <c r="P412" i="5"/>
  <c r="O412" i="5"/>
  <c r="N412" i="5"/>
  <c r="M412" i="5"/>
  <c r="L412" i="5"/>
  <c r="K412" i="5"/>
  <c r="J412" i="5"/>
  <c r="I412" i="5"/>
  <c r="H412" i="5"/>
  <c r="G412" i="5"/>
  <c r="F412" i="5"/>
  <c r="E412" i="5"/>
  <c r="D412" i="5"/>
  <c r="C412" i="5"/>
  <c r="B412" i="5"/>
  <c r="A412" i="5"/>
  <c r="X411" i="5"/>
  <c r="W411" i="5"/>
  <c r="V411" i="5"/>
  <c r="U411" i="5"/>
  <c r="T411" i="5"/>
  <c r="S411" i="5"/>
  <c r="R411" i="5"/>
  <c r="Q411" i="5"/>
  <c r="P411" i="5"/>
  <c r="O411" i="5"/>
  <c r="N411" i="5"/>
  <c r="M411" i="5"/>
  <c r="L411" i="5"/>
  <c r="K411" i="5"/>
  <c r="J411" i="5"/>
  <c r="I411" i="5"/>
  <c r="H411" i="5"/>
  <c r="G411" i="5"/>
  <c r="F411" i="5"/>
  <c r="E411" i="5"/>
  <c r="D411" i="5"/>
  <c r="C411" i="5"/>
  <c r="B411" i="5"/>
  <c r="A411" i="5"/>
  <c r="X410" i="5"/>
  <c r="W410" i="5"/>
  <c r="V410" i="5"/>
  <c r="U410" i="5"/>
  <c r="T410" i="5"/>
  <c r="S410" i="5"/>
  <c r="R410" i="5"/>
  <c r="Q410" i="5"/>
  <c r="P410" i="5"/>
  <c r="O410" i="5"/>
  <c r="N410" i="5"/>
  <c r="M410" i="5"/>
  <c r="L410" i="5"/>
  <c r="K410" i="5"/>
  <c r="J410" i="5"/>
  <c r="I410" i="5"/>
  <c r="H410" i="5"/>
  <c r="G410" i="5"/>
  <c r="F410" i="5"/>
  <c r="E410" i="5"/>
  <c r="D410" i="5"/>
  <c r="C410" i="5"/>
  <c r="B410" i="5"/>
  <c r="A410" i="5"/>
  <c r="X409" i="5"/>
  <c r="W409" i="5"/>
  <c r="V409" i="5"/>
  <c r="U409" i="5"/>
  <c r="T409" i="5"/>
  <c r="S409" i="5"/>
  <c r="R409" i="5"/>
  <c r="Q409" i="5"/>
  <c r="P409" i="5"/>
  <c r="O409" i="5"/>
  <c r="N409" i="5"/>
  <c r="M409" i="5"/>
  <c r="L409" i="5"/>
  <c r="K409" i="5"/>
  <c r="J409" i="5"/>
  <c r="I409" i="5"/>
  <c r="H409" i="5"/>
  <c r="G409" i="5"/>
  <c r="F409" i="5"/>
  <c r="E409" i="5"/>
  <c r="D409" i="5"/>
  <c r="C409" i="5"/>
  <c r="B409" i="5"/>
  <c r="A409" i="5"/>
  <c r="X408" i="5"/>
  <c r="W408" i="5"/>
  <c r="V408" i="5"/>
  <c r="U408" i="5"/>
  <c r="T408" i="5"/>
  <c r="S408" i="5"/>
  <c r="R408" i="5"/>
  <c r="Q408" i="5"/>
  <c r="P408" i="5"/>
  <c r="O408" i="5"/>
  <c r="N408" i="5"/>
  <c r="M408" i="5"/>
  <c r="L408" i="5"/>
  <c r="K408" i="5"/>
  <c r="J408" i="5"/>
  <c r="I408" i="5"/>
  <c r="H408" i="5"/>
  <c r="G408" i="5"/>
  <c r="F408" i="5"/>
  <c r="E408" i="5"/>
  <c r="D408" i="5"/>
  <c r="C408" i="5"/>
  <c r="B408" i="5"/>
  <c r="A408" i="5"/>
  <c r="X407" i="5"/>
  <c r="W407" i="5"/>
  <c r="V407" i="5"/>
  <c r="U407" i="5"/>
  <c r="T407" i="5"/>
  <c r="S407" i="5"/>
  <c r="R407" i="5"/>
  <c r="Q407" i="5"/>
  <c r="P407" i="5"/>
  <c r="O407" i="5"/>
  <c r="N407" i="5"/>
  <c r="M407" i="5"/>
  <c r="L407" i="5"/>
  <c r="K407" i="5"/>
  <c r="J407" i="5"/>
  <c r="I407" i="5"/>
  <c r="H407" i="5"/>
  <c r="G407" i="5"/>
  <c r="F407" i="5"/>
  <c r="E407" i="5"/>
  <c r="D407" i="5"/>
  <c r="C407" i="5"/>
  <c r="B407" i="5"/>
  <c r="A407" i="5"/>
  <c r="X406" i="5"/>
  <c r="W406" i="5"/>
  <c r="V406" i="5"/>
  <c r="U406" i="5"/>
  <c r="T406" i="5"/>
  <c r="S406" i="5"/>
  <c r="R406" i="5"/>
  <c r="Q406" i="5"/>
  <c r="P406" i="5"/>
  <c r="O406" i="5"/>
  <c r="N406" i="5"/>
  <c r="M406" i="5"/>
  <c r="L406" i="5"/>
  <c r="K406" i="5"/>
  <c r="J406" i="5"/>
  <c r="I406" i="5"/>
  <c r="H406" i="5"/>
  <c r="G406" i="5"/>
  <c r="F406" i="5"/>
  <c r="E406" i="5"/>
  <c r="D406" i="5"/>
  <c r="C406" i="5"/>
  <c r="B406" i="5"/>
  <c r="A406" i="5"/>
  <c r="X405" i="5"/>
  <c r="W405" i="5"/>
  <c r="V405" i="5"/>
  <c r="U405" i="5"/>
  <c r="T405" i="5"/>
  <c r="S405" i="5"/>
  <c r="R405" i="5"/>
  <c r="Q405" i="5"/>
  <c r="P405" i="5"/>
  <c r="O405" i="5"/>
  <c r="N405" i="5"/>
  <c r="M405" i="5"/>
  <c r="L405" i="5"/>
  <c r="K405" i="5"/>
  <c r="J405" i="5"/>
  <c r="I405" i="5"/>
  <c r="H405" i="5"/>
  <c r="G405" i="5"/>
  <c r="F405" i="5"/>
  <c r="E405" i="5"/>
  <c r="D405" i="5"/>
  <c r="C405" i="5"/>
  <c r="B405" i="5"/>
  <c r="A405" i="5"/>
  <c r="X404" i="5"/>
  <c r="W404" i="5"/>
  <c r="V404" i="5"/>
  <c r="U404" i="5"/>
  <c r="T404" i="5"/>
  <c r="S404" i="5"/>
  <c r="R404" i="5"/>
  <c r="Q404" i="5"/>
  <c r="P404" i="5"/>
  <c r="O404" i="5"/>
  <c r="N404" i="5"/>
  <c r="M404" i="5"/>
  <c r="L404" i="5"/>
  <c r="K404" i="5"/>
  <c r="J404" i="5"/>
  <c r="I404" i="5"/>
  <c r="H404" i="5"/>
  <c r="G404" i="5"/>
  <c r="F404" i="5"/>
  <c r="E404" i="5"/>
  <c r="D404" i="5"/>
  <c r="C404" i="5"/>
  <c r="B404" i="5"/>
  <c r="A404" i="5"/>
  <c r="X403" i="5"/>
  <c r="W403" i="5"/>
  <c r="V403" i="5"/>
  <c r="U403" i="5"/>
  <c r="T403" i="5"/>
  <c r="S403" i="5"/>
  <c r="R403" i="5"/>
  <c r="Q403" i="5"/>
  <c r="P403" i="5"/>
  <c r="O403" i="5"/>
  <c r="N403" i="5"/>
  <c r="M403" i="5"/>
  <c r="L403" i="5"/>
  <c r="K403" i="5"/>
  <c r="J403" i="5"/>
  <c r="I403" i="5"/>
  <c r="H403" i="5"/>
  <c r="G403" i="5"/>
  <c r="F403" i="5"/>
  <c r="E403" i="5"/>
  <c r="D403" i="5"/>
  <c r="C403" i="5"/>
  <c r="B403" i="5"/>
  <c r="A403" i="5"/>
  <c r="X402" i="5"/>
  <c r="W402" i="5"/>
  <c r="V402" i="5"/>
  <c r="U402" i="5"/>
  <c r="T402" i="5"/>
  <c r="S402" i="5"/>
  <c r="R402" i="5"/>
  <c r="Q402" i="5"/>
  <c r="P402" i="5"/>
  <c r="O402" i="5"/>
  <c r="N402" i="5"/>
  <c r="M402" i="5"/>
  <c r="L402" i="5"/>
  <c r="K402" i="5"/>
  <c r="J402" i="5"/>
  <c r="I402" i="5"/>
  <c r="H402" i="5"/>
  <c r="G402" i="5"/>
  <c r="F402" i="5"/>
  <c r="E402" i="5"/>
  <c r="D402" i="5"/>
  <c r="C402" i="5"/>
  <c r="B402" i="5"/>
  <c r="A402" i="5"/>
  <c r="X401" i="5"/>
  <c r="W401" i="5"/>
  <c r="V401" i="5"/>
  <c r="U401" i="5"/>
  <c r="T401" i="5"/>
  <c r="S401" i="5"/>
  <c r="R401" i="5"/>
  <c r="Q401" i="5"/>
  <c r="P401" i="5"/>
  <c r="O401" i="5"/>
  <c r="N401" i="5"/>
  <c r="M401" i="5"/>
  <c r="L401" i="5"/>
  <c r="K401" i="5"/>
  <c r="J401" i="5"/>
  <c r="I401" i="5"/>
  <c r="H401" i="5"/>
  <c r="G401" i="5"/>
  <c r="F401" i="5"/>
  <c r="E401" i="5"/>
  <c r="D401" i="5"/>
  <c r="C401" i="5"/>
  <c r="B401" i="5"/>
  <c r="A401" i="5"/>
  <c r="X400" i="5"/>
  <c r="W400" i="5"/>
  <c r="V400" i="5"/>
  <c r="U400" i="5"/>
  <c r="T400" i="5"/>
  <c r="S400" i="5"/>
  <c r="R400" i="5"/>
  <c r="Q400" i="5"/>
  <c r="P400" i="5"/>
  <c r="O400" i="5"/>
  <c r="N400" i="5"/>
  <c r="M400" i="5"/>
  <c r="L400" i="5"/>
  <c r="K400" i="5"/>
  <c r="J400" i="5"/>
  <c r="I400" i="5"/>
  <c r="H400" i="5"/>
  <c r="G400" i="5"/>
  <c r="F400" i="5"/>
  <c r="E400" i="5"/>
  <c r="D400" i="5"/>
  <c r="C400" i="5"/>
  <c r="B400" i="5"/>
  <c r="A400" i="5"/>
  <c r="X399" i="5"/>
  <c r="W399" i="5"/>
  <c r="V399" i="5"/>
  <c r="U399" i="5"/>
  <c r="T399" i="5"/>
  <c r="S399" i="5"/>
  <c r="R399" i="5"/>
  <c r="Q399" i="5"/>
  <c r="P399" i="5"/>
  <c r="O399" i="5"/>
  <c r="N399" i="5"/>
  <c r="M399" i="5"/>
  <c r="L399" i="5"/>
  <c r="K399" i="5"/>
  <c r="J399" i="5"/>
  <c r="I399" i="5"/>
  <c r="H399" i="5"/>
  <c r="G399" i="5"/>
  <c r="F399" i="5"/>
  <c r="E399" i="5"/>
  <c r="D399" i="5"/>
  <c r="C399" i="5"/>
  <c r="B399" i="5"/>
  <c r="A399" i="5"/>
  <c r="X398" i="5"/>
  <c r="W398" i="5"/>
  <c r="V398" i="5"/>
  <c r="U398" i="5"/>
  <c r="T398" i="5"/>
  <c r="S398" i="5"/>
  <c r="R398" i="5"/>
  <c r="Q398" i="5"/>
  <c r="P398" i="5"/>
  <c r="O398" i="5"/>
  <c r="N398" i="5"/>
  <c r="M398" i="5"/>
  <c r="L398" i="5"/>
  <c r="K398" i="5"/>
  <c r="J398" i="5"/>
  <c r="I398" i="5"/>
  <c r="H398" i="5"/>
  <c r="G398" i="5"/>
  <c r="F398" i="5"/>
  <c r="E398" i="5"/>
  <c r="D398" i="5"/>
  <c r="C398" i="5"/>
  <c r="B398" i="5"/>
  <c r="A398" i="5"/>
  <c r="X397" i="5"/>
  <c r="W397" i="5"/>
  <c r="V397" i="5"/>
  <c r="U397" i="5"/>
  <c r="T397" i="5"/>
  <c r="S397" i="5"/>
  <c r="R397" i="5"/>
  <c r="Q397" i="5"/>
  <c r="P397" i="5"/>
  <c r="O397" i="5"/>
  <c r="N397" i="5"/>
  <c r="M397" i="5"/>
  <c r="L397" i="5"/>
  <c r="K397" i="5"/>
  <c r="J397" i="5"/>
  <c r="I397" i="5"/>
  <c r="H397" i="5"/>
  <c r="G397" i="5"/>
  <c r="F397" i="5"/>
  <c r="E397" i="5"/>
  <c r="D397" i="5"/>
  <c r="C397" i="5"/>
  <c r="B397" i="5"/>
  <c r="A397" i="5"/>
  <c r="X396" i="5"/>
  <c r="W396" i="5"/>
  <c r="V396" i="5"/>
  <c r="U396" i="5"/>
  <c r="T396" i="5"/>
  <c r="S396" i="5"/>
  <c r="R396" i="5"/>
  <c r="Q396" i="5"/>
  <c r="P396" i="5"/>
  <c r="O396" i="5"/>
  <c r="N396" i="5"/>
  <c r="M396" i="5"/>
  <c r="L396" i="5"/>
  <c r="K396" i="5"/>
  <c r="J396" i="5"/>
  <c r="I396" i="5"/>
  <c r="H396" i="5"/>
  <c r="G396" i="5"/>
  <c r="F396" i="5"/>
  <c r="E396" i="5"/>
  <c r="D396" i="5"/>
  <c r="C396" i="5"/>
  <c r="B396" i="5"/>
  <c r="A396" i="5"/>
  <c r="X395" i="5"/>
  <c r="W395" i="5"/>
  <c r="V395" i="5"/>
  <c r="U395" i="5"/>
  <c r="T395" i="5"/>
  <c r="S395" i="5"/>
  <c r="R395" i="5"/>
  <c r="Q395" i="5"/>
  <c r="P395" i="5"/>
  <c r="O395" i="5"/>
  <c r="N395" i="5"/>
  <c r="M395" i="5"/>
  <c r="L395" i="5"/>
  <c r="K395" i="5"/>
  <c r="J395" i="5"/>
  <c r="I395" i="5"/>
  <c r="H395" i="5"/>
  <c r="G395" i="5"/>
  <c r="F395" i="5"/>
  <c r="E395" i="5"/>
  <c r="D395" i="5"/>
  <c r="C395" i="5"/>
  <c r="B395" i="5"/>
  <c r="A395" i="5"/>
  <c r="X394" i="5"/>
  <c r="W394" i="5"/>
  <c r="V394" i="5"/>
  <c r="U394" i="5"/>
  <c r="T394" i="5"/>
  <c r="S394" i="5"/>
  <c r="R394" i="5"/>
  <c r="Q394" i="5"/>
  <c r="P394" i="5"/>
  <c r="O394" i="5"/>
  <c r="N394" i="5"/>
  <c r="M394" i="5"/>
  <c r="L394" i="5"/>
  <c r="K394" i="5"/>
  <c r="J394" i="5"/>
  <c r="I394" i="5"/>
  <c r="H394" i="5"/>
  <c r="G394" i="5"/>
  <c r="F394" i="5"/>
  <c r="E394" i="5"/>
  <c r="D394" i="5"/>
  <c r="C394" i="5"/>
  <c r="B394" i="5"/>
  <c r="A394" i="5"/>
  <c r="X393" i="5"/>
  <c r="W393" i="5"/>
  <c r="V393" i="5"/>
  <c r="U393" i="5"/>
  <c r="T393" i="5"/>
  <c r="S393" i="5"/>
  <c r="R393" i="5"/>
  <c r="Q393" i="5"/>
  <c r="P393" i="5"/>
  <c r="O393" i="5"/>
  <c r="N393" i="5"/>
  <c r="M393" i="5"/>
  <c r="L393" i="5"/>
  <c r="K393" i="5"/>
  <c r="J393" i="5"/>
  <c r="I393" i="5"/>
  <c r="H393" i="5"/>
  <c r="G393" i="5"/>
  <c r="F393" i="5"/>
  <c r="E393" i="5"/>
  <c r="D393" i="5"/>
  <c r="C393" i="5"/>
  <c r="B393" i="5"/>
  <c r="A393" i="5"/>
  <c r="X392" i="5"/>
  <c r="W392" i="5"/>
  <c r="V392" i="5"/>
  <c r="U392" i="5"/>
  <c r="T392" i="5"/>
  <c r="S392" i="5"/>
  <c r="R392" i="5"/>
  <c r="Q392" i="5"/>
  <c r="P392" i="5"/>
  <c r="O392" i="5"/>
  <c r="N392" i="5"/>
  <c r="M392" i="5"/>
  <c r="L392" i="5"/>
  <c r="K392" i="5"/>
  <c r="J392" i="5"/>
  <c r="I392" i="5"/>
  <c r="H392" i="5"/>
  <c r="G392" i="5"/>
  <c r="F392" i="5"/>
  <c r="E392" i="5"/>
  <c r="D392" i="5"/>
  <c r="C392" i="5"/>
  <c r="B392" i="5"/>
  <c r="A392" i="5"/>
  <c r="X391" i="5"/>
  <c r="W391" i="5"/>
  <c r="V391" i="5"/>
  <c r="U391" i="5"/>
  <c r="T391" i="5"/>
  <c r="S391" i="5"/>
  <c r="R391" i="5"/>
  <c r="Q391" i="5"/>
  <c r="P391" i="5"/>
  <c r="O391" i="5"/>
  <c r="N391" i="5"/>
  <c r="M391" i="5"/>
  <c r="L391" i="5"/>
  <c r="K391" i="5"/>
  <c r="J391" i="5"/>
  <c r="I391" i="5"/>
  <c r="H391" i="5"/>
  <c r="G391" i="5"/>
  <c r="F391" i="5"/>
  <c r="E391" i="5"/>
  <c r="D391" i="5"/>
  <c r="C391" i="5"/>
  <c r="B391" i="5"/>
  <c r="A391" i="5"/>
  <c r="X390" i="5"/>
  <c r="W390" i="5"/>
  <c r="V390" i="5"/>
  <c r="U390" i="5"/>
  <c r="T390" i="5"/>
  <c r="S390" i="5"/>
  <c r="R390" i="5"/>
  <c r="Q390" i="5"/>
  <c r="P390" i="5"/>
  <c r="O390" i="5"/>
  <c r="N390" i="5"/>
  <c r="M390" i="5"/>
  <c r="L390" i="5"/>
  <c r="K390" i="5"/>
  <c r="J390" i="5"/>
  <c r="I390" i="5"/>
  <c r="H390" i="5"/>
  <c r="G390" i="5"/>
  <c r="F390" i="5"/>
  <c r="E390" i="5"/>
  <c r="D390" i="5"/>
  <c r="C390" i="5"/>
  <c r="B390" i="5"/>
  <c r="A390" i="5"/>
  <c r="X389" i="5"/>
  <c r="W389" i="5"/>
  <c r="V389" i="5"/>
  <c r="U389" i="5"/>
  <c r="T389" i="5"/>
  <c r="S389" i="5"/>
  <c r="R389" i="5"/>
  <c r="Q389" i="5"/>
  <c r="P389" i="5"/>
  <c r="O389" i="5"/>
  <c r="N389" i="5"/>
  <c r="M389" i="5"/>
  <c r="L389" i="5"/>
  <c r="K389" i="5"/>
  <c r="J389" i="5"/>
  <c r="I389" i="5"/>
  <c r="H389" i="5"/>
  <c r="G389" i="5"/>
  <c r="F389" i="5"/>
  <c r="E389" i="5"/>
  <c r="D389" i="5"/>
  <c r="C389" i="5"/>
  <c r="B389" i="5"/>
  <c r="A389" i="5"/>
  <c r="X388" i="5"/>
  <c r="W388" i="5"/>
  <c r="V388" i="5"/>
  <c r="U388" i="5"/>
  <c r="T388" i="5"/>
  <c r="S388" i="5"/>
  <c r="R388" i="5"/>
  <c r="Q388" i="5"/>
  <c r="P388" i="5"/>
  <c r="O388" i="5"/>
  <c r="N388" i="5"/>
  <c r="M388" i="5"/>
  <c r="L388" i="5"/>
  <c r="K388" i="5"/>
  <c r="J388" i="5"/>
  <c r="I388" i="5"/>
  <c r="H388" i="5"/>
  <c r="G388" i="5"/>
  <c r="F388" i="5"/>
  <c r="E388" i="5"/>
  <c r="D388" i="5"/>
  <c r="C388" i="5"/>
  <c r="B388" i="5"/>
  <c r="A388" i="5"/>
  <c r="X387" i="5"/>
  <c r="W387" i="5"/>
  <c r="V387" i="5"/>
  <c r="U387" i="5"/>
  <c r="T387" i="5"/>
  <c r="S387" i="5"/>
  <c r="R387" i="5"/>
  <c r="Q387" i="5"/>
  <c r="P387" i="5"/>
  <c r="O387" i="5"/>
  <c r="N387" i="5"/>
  <c r="M387" i="5"/>
  <c r="L387" i="5"/>
  <c r="K387" i="5"/>
  <c r="J387" i="5"/>
  <c r="I387" i="5"/>
  <c r="H387" i="5"/>
  <c r="G387" i="5"/>
  <c r="F387" i="5"/>
  <c r="E387" i="5"/>
  <c r="D387" i="5"/>
  <c r="C387" i="5"/>
  <c r="B387" i="5"/>
  <c r="A387" i="5"/>
  <c r="X386" i="5"/>
  <c r="W386" i="5"/>
  <c r="V386" i="5"/>
  <c r="U386" i="5"/>
  <c r="T386" i="5"/>
  <c r="S386" i="5"/>
  <c r="R386" i="5"/>
  <c r="Q386" i="5"/>
  <c r="P386" i="5"/>
  <c r="O386" i="5"/>
  <c r="N386" i="5"/>
  <c r="M386" i="5"/>
  <c r="L386" i="5"/>
  <c r="K386" i="5"/>
  <c r="J386" i="5"/>
  <c r="I386" i="5"/>
  <c r="H386" i="5"/>
  <c r="G386" i="5"/>
  <c r="F386" i="5"/>
  <c r="E386" i="5"/>
  <c r="D386" i="5"/>
  <c r="C386" i="5"/>
  <c r="B386" i="5"/>
  <c r="A386" i="5"/>
  <c r="X385" i="5"/>
  <c r="W385" i="5"/>
  <c r="V385" i="5"/>
  <c r="U385" i="5"/>
  <c r="T385" i="5"/>
  <c r="S385" i="5"/>
  <c r="R385" i="5"/>
  <c r="Q385" i="5"/>
  <c r="P385" i="5"/>
  <c r="O385" i="5"/>
  <c r="N385" i="5"/>
  <c r="M385" i="5"/>
  <c r="L385" i="5"/>
  <c r="K385" i="5"/>
  <c r="J385" i="5"/>
  <c r="I385" i="5"/>
  <c r="H385" i="5"/>
  <c r="G385" i="5"/>
  <c r="F385" i="5"/>
  <c r="E385" i="5"/>
  <c r="D385" i="5"/>
  <c r="C385" i="5"/>
  <c r="B385" i="5"/>
  <c r="A385" i="5"/>
  <c r="X384" i="5"/>
  <c r="W384" i="5"/>
  <c r="V384" i="5"/>
  <c r="U384" i="5"/>
  <c r="T384" i="5"/>
  <c r="S384" i="5"/>
  <c r="R384" i="5"/>
  <c r="Q384" i="5"/>
  <c r="P384" i="5"/>
  <c r="O384" i="5"/>
  <c r="N384" i="5"/>
  <c r="M384" i="5"/>
  <c r="L384" i="5"/>
  <c r="K384" i="5"/>
  <c r="J384" i="5"/>
  <c r="I384" i="5"/>
  <c r="H384" i="5"/>
  <c r="G384" i="5"/>
  <c r="F384" i="5"/>
  <c r="E384" i="5"/>
  <c r="D384" i="5"/>
  <c r="C384" i="5"/>
  <c r="B384" i="5"/>
  <c r="A384" i="5"/>
  <c r="X383" i="5"/>
  <c r="W383" i="5"/>
  <c r="V383" i="5"/>
  <c r="U383" i="5"/>
  <c r="T383" i="5"/>
  <c r="S383" i="5"/>
  <c r="R383" i="5"/>
  <c r="Q383" i="5"/>
  <c r="P383" i="5"/>
  <c r="O383" i="5"/>
  <c r="N383" i="5"/>
  <c r="M383" i="5"/>
  <c r="L383" i="5"/>
  <c r="K383" i="5"/>
  <c r="J383" i="5"/>
  <c r="I383" i="5"/>
  <c r="H383" i="5"/>
  <c r="G383" i="5"/>
  <c r="F383" i="5"/>
  <c r="E383" i="5"/>
  <c r="D383" i="5"/>
  <c r="C383" i="5"/>
  <c r="B383" i="5"/>
  <c r="A383" i="5"/>
  <c r="X382" i="5"/>
  <c r="W382" i="5"/>
  <c r="V382" i="5"/>
  <c r="U382" i="5"/>
  <c r="T382" i="5"/>
  <c r="S382" i="5"/>
  <c r="R382" i="5"/>
  <c r="Q382" i="5"/>
  <c r="P382" i="5"/>
  <c r="O382" i="5"/>
  <c r="N382" i="5"/>
  <c r="M382" i="5"/>
  <c r="L382" i="5"/>
  <c r="K382" i="5"/>
  <c r="J382" i="5"/>
  <c r="I382" i="5"/>
  <c r="H382" i="5"/>
  <c r="G382" i="5"/>
  <c r="F382" i="5"/>
  <c r="E382" i="5"/>
  <c r="D382" i="5"/>
  <c r="C382" i="5"/>
  <c r="B382" i="5"/>
  <c r="A382" i="5"/>
  <c r="X381" i="5"/>
  <c r="W381" i="5"/>
  <c r="V381" i="5"/>
  <c r="U381" i="5"/>
  <c r="T381" i="5"/>
  <c r="S381" i="5"/>
  <c r="R381" i="5"/>
  <c r="Q381" i="5"/>
  <c r="P381" i="5"/>
  <c r="O381" i="5"/>
  <c r="N381" i="5"/>
  <c r="M381" i="5"/>
  <c r="L381" i="5"/>
  <c r="K381" i="5"/>
  <c r="J381" i="5"/>
  <c r="I381" i="5"/>
  <c r="H381" i="5"/>
  <c r="G381" i="5"/>
  <c r="F381" i="5"/>
  <c r="E381" i="5"/>
  <c r="D381" i="5"/>
  <c r="C381" i="5"/>
  <c r="B381" i="5"/>
  <c r="A381" i="5"/>
  <c r="X380" i="5"/>
  <c r="W380" i="5"/>
  <c r="V380" i="5"/>
  <c r="U380" i="5"/>
  <c r="T380" i="5"/>
  <c r="S380" i="5"/>
  <c r="R380" i="5"/>
  <c r="Q380" i="5"/>
  <c r="P380" i="5"/>
  <c r="O380" i="5"/>
  <c r="N380" i="5"/>
  <c r="M380" i="5"/>
  <c r="L380" i="5"/>
  <c r="K380" i="5"/>
  <c r="J380" i="5"/>
  <c r="I380" i="5"/>
  <c r="H380" i="5"/>
  <c r="G380" i="5"/>
  <c r="F380" i="5"/>
  <c r="E380" i="5"/>
  <c r="D380" i="5"/>
  <c r="C380" i="5"/>
  <c r="B380" i="5"/>
  <c r="A380" i="5"/>
  <c r="X379" i="5"/>
  <c r="W379" i="5"/>
  <c r="V379" i="5"/>
  <c r="U379" i="5"/>
  <c r="T379" i="5"/>
  <c r="S379" i="5"/>
  <c r="R379" i="5"/>
  <c r="Q379" i="5"/>
  <c r="P379" i="5"/>
  <c r="O379" i="5"/>
  <c r="N379" i="5"/>
  <c r="M379" i="5"/>
  <c r="L379" i="5"/>
  <c r="K379" i="5"/>
  <c r="J379" i="5"/>
  <c r="I379" i="5"/>
  <c r="H379" i="5"/>
  <c r="G379" i="5"/>
  <c r="F379" i="5"/>
  <c r="E379" i="5"/>
  <c r="D379" i="5"/>
  <c r="C379" i="5"/>
  <c r="B379" i="5"/>
  <c r="A379" i="5"/>
  <c r="X378" i="5"/>
  <c r="W378" i="5"/>
  <c r="V378" i="5"/>
  <c r="U378" i="5"/>
  <c r="T378" i="5"/>
  <c r="S378" i="5"/>
  <c r="R378" i="5"/>
  <c r="Q378" i="5"/>
  <c r="P378" i="5"/>
  <c r="O378" i="5"/>
  <c r="N378" i="5"/>
  <c r="M378" i="5"/>
  <c r="L378" i="5"/>
  <c r="K378" i="5"/>
  <c r="J378" i="5"/>
  <c r="I378" i="5"/>
  <c r="H378" i="5"/>
  <c r="G378" i="5"/>
  <c r="F378" i="5"/>
  <c r="E378" i="5"/>
  <c r="D378" i="5"/>
  <c r="C378" i="5"/>
  <c r="B378" i="5"/>
  <c r="A378" i="5"/>
  <c r="X377" i="5"/>
  <c r="W377" i="5"/>
  <c r="V377" i="5"/>
  <c r="U377" i="5"/>
  <c r="T377" i="5"/>
  <c r="S377" i="5"/>
  <c r="R377" i="5"/>
  <c r="Q377" i="5"/>
  <c r="P377" i="5"/>
  <c r="O377" i="5"/>
  <c r="N377" i="5"/>
  <c r="M377" i="5"/>
  <c r="L377" i="5"/>
  <c r="K377" i="5"/>
  <c r="J377" i="5"/>
  <c r="I377" i="5"/>
  <c r="H377" i="5"/>
  <c r="G377" i="5"/>
  <c r="F377" i="5"/>
  <c r="E377" i="5"/>
  <c r="D377" i="5"/>
  <c r="C377" i="5"/>
  <c r="B377" i="5"/>
  <c r="A377" i="5"/>
  <c r="X376" i="5"/>
  <c r="W376" i="5"/>
  <c r="V376" i="5"/>
  <c r="U376" i="5"/>
  <c r="T376" i="5"/>
  <c r="S376" i="5"/>
  <c r="R376" i="5"/>
  <c r="Q376" i="5"/>
  <c r="P376" i="5"/>
  <c r="O376" i="5"/>
  <c r="N376" i="5"/>
  <c r="M376" i="5"/>
  <c r="L376" i="5"/>
  <c r="K376" i="5"/>
  <c r="J376" i="5"/>
  <c r="I376" i="5"/>
  <c r="H376" i="5"/>
  <c r="G376" i="5"/>
  <c r="F376" i="5"/>
  <c r="E376" i="5"/>
  <c r="D376" i="5"/>
  <c r="C376" i="5"/>
  <c r="B376" i="5"/>
  <c r="A376" i="5"/>
  <c r="X375" i="5"/>
  <c r="W375" i="5"/>
  <c r="V375" i="5"/>
  <c r="U375" i="5"/>
  <c r="T375" i="5"/>
  <c r="S375" i="5"/>
  <c r="R375" i="5"/>
  <c r="Q375" i="5"/>
  <c r="P375" i="5"/>
  <c r="O375" i="5"/>
  <c r="N375" i="5"/>
  <c r="M375" i="5"/>
  <c r="L375" i="5"/>
  <c r="K375" i="5"/>
  <c r="J375" i="5"/>
  <c r="I375" i="5"/>
  <c r="H375" i="5"/>
  <c r="G375" i="5"/>
  <c r="F375" i="5"/>
  <c r="E375" i="5"/>
  <c r="D375" i="5"/>
  <c r="C375" i="5"/>
  <c r="B375" i="5"/>
  <c r="A375" i="5"/>
  <c r="X374" i="5"/>
  <c r="W374" i="5"/>
  <c r="V374" i="5"/>
  <c r="U374" i="5"/>
  <c r="T374" i="5"/>
  <c r="S374" i="5"/>
  <c r="R374" i="5"/>
  <c r="Q374" i="5"/>
  <c r="P374" i="5"/>
  <c r="O374" i="5"/>
  <c r="N374" i="5"/>
  <c r="M374" i="5"/>
  <c r="L374" i="5"/>
  <c r="K374" i="5"/>
  <c r="J374" i="5"/>
  <c r="I374" i="5"/>
  <c r="H374" i="5"/>
  <c r="G374" i="5"/>
  <c r="F374" i="5"/>
  <c r="E374" i="5"/>
  <c r="D374" i="5"/>
  <c r="C374" i="5"/>
  <c r="B374" i="5"/>
  <c r="A374" i="5"/>
  <c r="X373" i="5"/>
  <c r="W373" i="5"/>
  <c r="V373" i="5"/>
  <c r="U373" i="5"/>
  <c r="T373" i="5"/>
  <c r="S373" i="5"/>
  <c r="R373" i="5"/>
  <c r="Q373" i="5"/>
  <c r="P373" i="5"/>
  <c r="O373" i="5"/>
  <c r="N373" i="5"/>
  <c r="M373" i="5"/>
  <c r="L373" i="5"/>
  <c r="K373" i="5"/>
  <c r="J373" i="5"/>
  <c r="I373" i="5"/>
  <c r="H373" i="5"/>
  <c r="G373" i="5"/>
  <c r="F373" i="5"/>
  <c r="E373" i="5"/>
  <c r="D373" i="5"/>
  <c r="C373" i="5"/>
  <c r="B373" i="5"/>
  <c r="A373" i="5"/>
  <c r="X372" i="5"/>
  <c r="W372" i="5"/>
  <c r="V372" i="5"/>
  <c r="U372" i="5"/>
  <c r="T372" i="5"/>
  <c r="S372" i="5"/>
  <c r="R372" i="5"/>
  <c r="Q372" i="5"/>
  <c r="P372" i="5"/>
  <c r="O372" i="5"/>
  <c r="N372" i="5"/>
  <c r="M372" i="5"/>
  <c r="L372" i="5"/>
  <c r="K372" i="5"/>
  <c r="J372" i="5"/>
  <c r="I372" i="5"/>
  <c r="H372" i="5"/>
  <c r="G372" i="5"/>
  <c r="F372" i="5"/>
  <c r="E372" i="5"/>
  <c r="D372" i="5"/>
  <c r="C372" i="5"/>
  <c r="B372" i="5"/>
  <c r="A372" i="5"/>
  <c r="X371" i="5"/>
  <c r="W371" i="5"/>
  <c r="V371" i="5"/>
  <c r="U371" i="5"/>
  <c r="T371" i="5"/>
  <c r="S371" i="5"/>
  <c r="R371" i="5"/>
  <c r="Q371" i="5"/>
  <c r="P371" i="5"/>
  <c r="O371" i="5"/>
  <c r="N371" i="5"/>
  <c r="M371" i="5"/>
  <c r="L371" i="5"/>
  <c r="K371" i="5"/>
  <c r="J371" i="5"/>
  <c r="I371" i="5"/>
  <c r="H371" i="5"/>
  <c r="G371" i="5"/>
  <c r="F371" i="5"/>
  <c r="E371" i="5"/>
  <c r="D371" i="5"/>
  <c r="C371" i="5"/>
  <c r="B371" i="5"/>
  <c r="A371" i="5"/>
  <c r="X370" i="5"/>
  <c r="W370" i="5"/>
  <c r="V370" i="5"/>
  <c r="U370" i="5"/>
  <c r="T370" i="5"/>
  <c r="S370" i="5"/>
  <c r="R370" i="5"/>
  <c r="Q370" i="5"/>
  <c r="P370" i="5"/>
  <c r="O370" i="5"/>
  <c r="N370" i="5"/>
  <c r="M370" i="5"/>
  <c r="L370" i="5"/>
  <c r="K370" i="5"/>
  <c r="J370" i="5"/>
  <c r="I370" i="5"/>
  <c r="H370" i="5"/>
  <c r="G370" i="5"/>
  <c r="F370" i="5"/>
  <c r="E370" i="5"/>
  <c r="D370" i="5"/>
  <c r="C370" i="5"/>
  <c r="B370" i="5"/>
  <c r="A370" i="5"/>
  <c r="X369" i="5"/>
  <c r="W369" i="5"/>
  <c r="V369" i="5"/>
  <c r="U369" i="5"/>
  <c r="T369" i="5"/>
  <c r="S369" i="5"/>
  <c r="R369" i="5"/>
  <c r="Q369" i="5"/>
  <c r="P369" i="5"/>
  <c r="O369" i="5"/>
  <c r="N369" i="5"/>
  <c r="M369" i="5"/>
  <c r="L369" i="5"/>
  <c r="K369" i="5"/>
  <c r="J369" i="5"/>
  <c r="I369" i="5"/>
  <c r="H369" i="5"/>
  <c r="G369" i="5"/>
  <c r="F369" i="5"/>
  <c r="E369" i="5"/>
  <c r="D369" i="5"/>
  <c r="C369" i="5"/>
  <c r="B369" i="5"/>
  <c r="A369" i="5"/>
  <c r="X368" i="5"/>
  <c r="W368" i="5"/>
  <c r="V368" i="5"/>
  <c r="U368" i="5"/>
  <c r="T368" i="5"/>
  <c r="S368" i="5"/>
  <c r="R368" i="5"/>
  <c r="Q368" i="5"/>
  <c r="P368" i="5"/>
  <c r="O368" i="5"/>
  <c r="N368" i="5"/>
  <c r="M368" i="5"/>
  <c r="L368" i="5"/>
  <c r="K368" i="5"/>
  <c r="J368" i="5"/>
  <c r="I368" i="5"/>
  <c r="H368" i="5"/>
  <c r="G368" i="5"/>
  <c r="F368" i="5"/>
  <c r="E368" i="5"/>
  <c r="D368" i="5"/>
  <c r="C368" i="5"/>
  <c r="B368" i="5"/>
  <c r="A368" i="5"/>
  <c r="X367" i="5"/>
  <c r="W367" i="5"/>
  <c r="V367" i="5"/>
  <c r="U367" i="5"/>
  <c r="T367" i="5"/>
  <c r="S367" i="5"/>
  <c r="R367" i="5"/>
  <c r="Q367" i="5"/>
  <c r="P367" i="5"/>
  <c r="O367" i="5"/>
  <c r="N367" i="5"/>
  <c r="M367" i="5"/>
  <c r="L367" i="5"/>
  <c r="K367" i="5"/>
  <c r="J367" i="5"/>
  <c r="I367" i="5"/>
  <c r="H367" i="5"/>
  <c r="G367" i="5"/>
  <c r="F367" i="5"/>
  <c r="E367" i="5"/>
  <c r="D367" i="5"/>
  <c r="C367" i="5"/>
  <c r="B367" i="5"/>
  <c r="A367" i="5"/>
  <c r="X366" i="5"/>
  <c r="W366" i="5"/>
  <c r="V366" i="5"/>
  <c r="U366" i="5"/>
  <c r="T366" i="5"/>
  <c r="S366" i="5"/>
  <c r="R366" i="5"/>
  <c r="Q366" i="5"/>
  <c r="P366" i="5"/>
  <c r="O366" i="5"/>
  <c r="N366" i="5"/>
  <c r="M366" i="5"/>
  <c r="L366" i="5"/>
  <c r="K366" i="5"/>
  <c r="J366" i="5"/>
  <c r="I366" i="5"/>
  <c r="H366" i="5"/>
  <c r="G366" i="5"/>
  <c r="F366" i="5"/>
  <c r="E366" i="5"/>
  <c r="D366" i="5"/>
  <c r="C366" i="5"/>
  <c r="B366" i="5"/>
  <c r="A366" i="5"/>
  <c r="X365" i="5"/>
  <c r="W365" i="5"/>
  <c r="V365" i="5"/>
  <c r="U365" i="5"/>
  <c r="T365" i="5"/>
  <c r="S365" i="5"/>
  <c r="R365" i="5"/>
  <c r="Q365" i="5"/>
  <c r="P365" i="5"/>
  <c r="O365" i="5"/>
  <c r="N365" i="5"/>
  <c r="M365" i="5"/>
  <c r="L365" i="5"/>
  <c r="K365" i="5"/>
  <c r="J365" i="5"/>
  <c r="I365" i="5"/>
  <c r="H365" i="5"/>
  <c r="G365" i="5"/>
  <c r="F365" i="5"/>
  <c r="E365" i="5"/>
  <c r="D365" i="5"/>
  <c r="C365" i="5"/>
  <c r="B365" i="5"/>
  <c r="A365" i="5"/>
  <c r="X364" i="5"/>
  <c r="W364" i="5"/>
  <c r="V364" i="5"/>
  <c r="U364" i="5"/>
  <c r="T364" i="5"/>
  <c r="S364" i="5"/>
  <c r="R364" i="5"/>
  <c r="Q364" i="5"/>
  <c r="P364" i="5"/>
  <c r="O364" i="5"/>
  <c r="N364" i="5"/>
  <c r="M364" i="5"/>
  <c r="L364" i="5"/>
  <c r="K364" i="5"/>
  <c r="J364" i="5"/>
  <c r="I364" i="5"/>
  <c r="H364" i="5"/>
  <c r="G364" i="5"/>
  <c r="F364" i="5"/>
  <c r="E364" i="5"/>
  <c r="D364" i="5"/>
  <c r="C364" i="5"/>
  <c r="B364" i="5"/>
  <c r="A364" i="5"/>
  <c r="X363" i="5"/>
  <c r="W363" i="5"/>
  <c r="V363" i="5"/>
  <c r="U363" i="5"/>
  <c r="T363" i="5"/>
  <c r="S363" i="5"/>
  <c r="R363" i="5"/>
  <c r="Q363" i="5"/>
  <c r="P363" i="5"/>
  <c r="O363" i="5"/>
  <c r="N363" i="5"/>
  <c r="M363" i="5"/>
  <c r="L363" i="5"/>
  <c r="K363" i="5"/>
  <c r="J363" i="5"/>
  <c r="I363" i="5"/>
  <c r="H363" i="5"/>
  <c r="G363" i="5"/>
  <c r="F363" i="5"/>
  <c r="E363" i="5"/>
  <c r="D363" i="5"/>
  <c r="C363" i="5"/>
  <c r="B363" i="5"/>
  <c r="A363" i="5"/>
  <c r="X362" i="5"/>
  <c r="W362" i="5"/>
  <c r="V362" i="5"/>
  <c r="U362" i="5"/>
  <c r="T362" i="5"/>
  <c r="S362" i="5"/>
  <c r="R362" i="5"/>
  <c r="Q362" i="5"/>
  <c r="P362" i="5"/>
  <c r="O362" i="5"/>
  <c r="N362" i="5"/>
  <c r="M362" i="5"/>
  <c r="L362" i="5"/>
  <c r="K362" i="5"/>
  <c r="J362" i="5"/>
  <c r="I362" i="5"/>
  <c r="H362" i="5"/>
  <c r="G362" i="5"/>
  <c r="F362" i="5"/>
  <c r="E362" i="5"/>
  <c r="D362" i="5"/>
  <c r="C362" i="5"/>
  <c r="B362" i="5"/>
  <c r="A362" i="5"/>
  <c r="X361" i="5"/>
  <c r="W361" i="5"/>
  <c r="V361" i="5"/>
  <c r="U361" i="5"/>
  <c r="T361" i="5"/>
  <c r="S361" i="5"/>
  <c r="R361" i="5"/>
  <c r="Q361" i="5"/>
  <c r="P361" i="5"/>
  <c r="O361" i="5"/>
  <c r="N361" i="5"/>
  <c r="M361" i="5"/>
  <c r="L361" i="5"/>
  <c r="K361" i="5"/>
  <c r="J361" i="5"/>
  <c r="I361" i="5"/>
  <c r="H361" i="5"/>
  <c r="G361" i="5"/>
  <c r="F361" i="5"/>
  <c r="E361" i="5"/>
  <c r="D361" i="5"/>
  <c r="C361" i="5"/>
  <c r="B361" i="5"/>
  <c r="A361" i="5"/>
  <c r="X360" i="5"/>
  <c r="W360" i="5"/>
  <c r="V360" i="5"/>
  <c r="U360" i="5"/>
  <c r="T360" i="5"/>
  <c r="S360" i="5"/>
  <c r="R360" i="5"/>
  <c r="Q360" i="5"/>
  <c r="P360" i="5"/>
  <c r="O360" i="5"/>
  <c r="N360" i="5"/>
  <c r="M360" i="5"/>
  <c r="L360" i="5"/>
  <c r="K360" i="5"/>
  <c r="J360" i="5"/>
  <c r="I360" i="5"/>
  <c r="H360" i="5"/>
  <c r="G360" i="5"/>
  <c r="F360" i="5"/>
  <c r="E360" i="5"/>
  <c r="D360" i="5"/>
  <c r="C360" i="5"/>
  <c r="B360" i="5"/>
  <c r="A360" i="5"/>
  <c r="X359" i="5"/>
  <c r="W359" i="5"/>
  <c r="V359" i="5"/>
  <c r="U359" i="5"/>
  <c r="T359" i="5"/>
  <c r="S359" i="5"/>
  <c r="R359" i="5"/>
  <c r="Q359" i="5"/>
  <c r="P359" i="5"/>
  <c r="O359" i="5"/>
  <c r="N359" i="5"/>
  <c r="M359" i="5"/>
  <c r="L359" i="5"/>
  <c r="K359" i="5"/>
  <c r="J359" i="5"/>
  <c r="I359" i="5"/>
  <c r="H359" i="5"/>
  <c r="G359" i="5"/>
  <c r="F359" i="5"/>
  <c r="E359" i="5"/>
  <c r="D359" i="5"/>
  <c r="C359" i="5"/>
  <c r="B359" i="5"/>
  <c r="A359" i="5"/>
  <c r="X358" i="5"/>
  <c r="W358" i="5"/>
  <c r="V358" i="5"/>
  <c r="U358" i="5"/>
  <c r="T358" i="5"/>
  <c r="S358" i="5"/>
  <c r="R358" i="5"/>
  <c r="Q358" i="5"/>
  <c r="P358" i="5"/>
  <c r="O358" i="5"/>
  <c r="N358" i="5"/>
  <c r="M358" i="5"/>
  <c r="L358" i="5"/>
  <c r="K358" i="5"/>
  <c r="J358" i="5"/>
  <c r="I358" i="5"/>
  <c r="H358" i="5"/>
  <c r="G358" i="5"/>
  <c r="F358" i="5"/>
  <c r="E358" i="5"/>
  <c r="D358" i="5"/>
  <c r="C358" i="5"/>
  <c r="B358" i="5"/>
  <c r="A358" i="5"/>
  <c r="X357" i="5"/>
  <c r="W357" i="5"/>
  <c r="V357" i="5"/>
  <c r="U357" i="5"/>
  <c r="T357" i="5"/>
  <c r="S357" i="5"/>
  <c r="R357" i="5"/>
  <c r="Q357" i="5"/>
  <c r="P357" i="5"/>
  <c r="O357" i="5"/>
  <c r="N357" i="5"/>
  <c r="M357" i="5"/>
  <c r="L357" i="5"/>
  <c r="K357" i="5"/>
  <c r="J357" i="5"/>
  <c r="I357" i="5"/>
  <c r="H357" i="5"/>
  <c r="G357" i="5"/>
  <c r="F357" i="5"/>
  <c r="E357" i="5"/>
  <c r="D357" i="5"/>
  <c r="C357" i="5"/>
  <c r="B357" i="5"/>
  <c r="A357" i="5"/>
  <c r="X356" i="5"/>
  <c r="W356" i="5"/>
  <c r="V356" i="5"/>
  <c r="U356" i="5"/>
  <c r="T356" i="5"/>
  <c r="S356" i="5"/>
  <c r="R356" i="5"/>
  <c r="Q356" i="5"/>
  <c r="P356" i="5"/>
  <c r="O356" i="5"/>
  <c r="N356" i="5"/>
  <c r="M356" i="5"/>
  <c r="L356" i="5"/>
  <c r="K356" i="5"/>
  <c r="J356" i="5"/>
  <c r="I356" i="5"/>
  <c r="H356" i="5"/>
  <c r="G356" i="5"/>
  <c r="F356" i="5"/>
  <c r="E356" i="5"/>
  <c r="D356" i="5"/>
  <c r="C356" i="5"/>
  <c r="B356" i="5"/>
  <c r="A356" i="5"/>
  <c r="X355" i="5"/>
  <c r="W355" i="5"/>
  <c r="V355" i="5"/>
  <c r="U355" i="5"/>
  <c r="T355" i="5"/>
  <c r="S355" i="5"/>
  <c r="R355" i="5"/>
  <c r="Q355" i="5"/>
  <c r="P355" i="5"/>
  <c r="O355" i="5"/>
  <c r="N355" i="5"/>
  <c r="M355" i="5"/>
  <c r="L355" i="5"/>
  <c r="K355" i="5"/>
  <c r="J355" i="5"/>
  <c r="I355" i="5"/>
  <c r="H355" i="5"/>
  <c r="G355" i="5"/>
  <c r="F355" i="5"/>
  <c r="E355" i="5"/>
  <c r="D355" i="5"/>
  <c r="C355" i="5"/>
  <c r="B355" i="5"/>
  <c r="A355" i="5"/>
  <c r="X354" i="5"/>
  <c r="W354" i="5"/>
  <c r="V354" i="5"/>
  <c r="U354" i="5"/>
  <c r="T354" i="5"/>
  <c r="S354" i="5"/>
  <c r="R354" i="5"/>
  <c r="Q354" i="5"/>
  <c r="P354" i="5"/>
  <c r="O354" i="5"/>
  <c r="N354" i="5"/>
  <c r="M354" i="5"/>
  <c r="L354" i="5"/>
  <c r="K354" i="5"/>
  <c r="J354" i="5"/>
  <c r="I354" i="5"/>
  <c r="H354" i="5"/>
  <c r="G354" i="5"/>
  <c r="F354" i="5"/>
  <c r="E354" i="5"/>
  <c r="D354" i="5"/>
  <c r="C354" i="5"/>
  <c r="B354" i="5"/>
  <c r="A354" i="5"/>
  <c r="X353" i="5"/>
  <c r="W353" i="5"/>
  <c r="V353" i="5"/>
  <c r="U353" i="5"/>
  <c r="T353" i="5"/>
  <c r="S353" i="5"/>
  <c r="R353" i="5"/>
  <c r="Q353" i="5"/>
  <c r="P353" i="5"/>
  <c r="O353" i="5"/>
  <c r="N353" i="5"/>
  <c r="M353" i="5"/>
  <c r="L353" i="5"/>
  <c r="K353" i="5"/>
  <c r="J353" i="5"/>
  <c r="I353" i="5"/>
  <c r="H353" i="5"/>
  <c r="G353" i="5"/>
  <c r="F353" i="5"/>
  <c r="E353" i="5"/>
  <c r="D353" i="5"/>
  <c r="C353" i="5"/>
  <c r="B353" i="5"/>
  <c r="A353" i="5"/>
  <c r="X352" i="5"/>
  <c r="W352" i="5"/>
  <c r="V352" i="5"/>
  <c r="U352" i="5"/>
  <c r="T352" i="5"/>
  <c r="S352" i="5"/>
  <c r="R352" i="5"/>
  <c r="Q352" i="5"/>
  <c r="P352" i="5"/>
  <c r="O352" i="5"/>
  <c r="N352" i="5"/>
  <c r="M352" i="5"/>
  <c r="L352" i="5"/>
  <c r="K352" i="5"/>
  <c r="J352" i="5"/>
  <c r="I352" i="5"/>
  <c r="H352" i="5"/>
  <c r="G352" i="5"/>
  <c r="F352" i="5"/>
  <c r="E352" i="5"/>
  <c r="D352" i="5"/>
  <c r="C352" i="5"/>
  <c r="B352" i="5"/>
  <c r="A352" i="5"/>
  <c r="X351" i="5"/>
  <c r="W351" i="5"/>
  <c r="V351" i="5"/>
  <c r="U351" i="5"/>
  <c r="T351" i="5"/>
  <c r="S351" i="5"/>
  <c r="R351" i="5"/>
  <c r="Q351" i="5"/>
  <c r="P351" i="5"/>
  <c r="O351" i="5"/>
  <c r="N351" i="5"/>
  <c r="M351" i="5"/>
  <c r="L351" i="5"/>
  <c r="K351" i="5"/>
  <c r="J351" i="5"/>
  <c r="I351" i="5"/>
  <c r="H351" i="5"/>
  <c r="G351" i="5"/>
  <c r="F351" i="5"/>
  <c r="E351" i="5"/>
  <c r="D351" i="5"/>
  <c r="C351" i="5"/>
  <c r="B351" i="5"/>
  <c r="A351" i="5"/>
  <c r="X350" i="5"/>
  <c r="W350" i="5"/>
  <c r="V350" i="5"/>
  <c r="U350" i="5"/>
  <c r="T350" i="5"/>
  <c r="S350" i="5"/>
  <c r="R350" i="5"/>
  <c r="Q350" i="5"/>
  <c r="P350" i="5"/>
  <c r="O350" i="5"/>
  <c r="N350" i="5"/>
  <c r="M350" i="5"/>
  <c r="L350" i="5"/>
  <c r="K350" i="5"/>
  <c r="J350" i="5"/>
  <c r="I350" i="5"/>
  <c r="H350" i="5"/>
  <c r="G350" i="5"/>
  <c r="F350" i="5"/>
  <c r="E350" i="5"/>
  <c r="D350" i="5"/>
  <c r="C350" i="5"/>
  <c r="B350" i="5"/>
  <c r="A350" i="5"/>
  <c r="X349" i="5"/>
  <c r="W349" i="5"/>
  <c r="V349" i="5"/>
  <c r="U349" i="5"/>
  <c r="T349" i="5"/>
  <c r="S349" i="5"/>
  <c r="R349" i="5"/>
  <c r="Q349" i="5"/>
  <c r="P349" i="5"/>
  <c r="O349" i="5"/>
  <c r="N349" i="5"/>
  <c r="M349" i="5"/>
  <c r="L349" i="5"/>
  <c r="K349" i="5"/>
  <c r="J349" i="5"/>
  <c r="I349" i="5"/>
  <c r="H349" i="5"/>
  <c r="G349" i="5"/>
  <c r="F349" i="5"/>
  <c r="E349" i="5"/>
  <c r="D349" i="5"/>
  <c r="C349" i="5"/>
  <c r="B349" i="5"/>
  <c r="A349" i="5"/>
  <c r="X348" i="5"/>
  <c r="W348" i="5"/>
  <c r="V348" i="5"/>
  <c r="U348" i="5"/>
  <c r="T348" i="5"/>
  <c r="S348" i="5"/>
  <c r="R348" i="5"/>
  <c r="Q348" i="5"/>
  <c r="P348" i="5"/>
  <c r="O348" i="5"/>
  <c r="N348" i="5"/>
  <c r="M348" i="5"/>
  <c r="L348" i="5"/>
  <c r="K348" i="5"/>
  <c r="J348" i="5"/>
  <c r="I348" i="5"/>
  <c r="H348" i="5"/>
  <c r="G348" i="5"/>
  <c r="F348" i="5"/>
  <c r="E348" i="5"/>
  <c r="D348" i="5"/>
  <c r="C348" i="5"/>
  <c r="B348" i="5"/>
  <c r="A348" i="5"/>
  <c r="X347" i="5"/>
  <c r="W347" i="5"/>
  <c r="V347" i="5"/>
  <c r="U347" i="5"/>
  <c r="T347" i="5"/>
  <c r="S347" i="5"/>
  <c r="R347" i="5"/>
  <c r="Q347" i="5"/>
  <c r="P347" i="5"/>
  <c r="O347" i="5"/>
  <c r="N347" i="5"/>
  <c r="M347" i="5"/>
  <c r="L347" i="5"/>
  <c r="K347" i="5"/>
  <c r="J347" i="5"/>
  <c r="I347" i="5"/>
  <c r="H347" i="5"/>
  <c r="G347" i="5"/>
  <c r="F347" i="5"/>
  <c r="E347" i="5"/>
  <c r="D347" i="5"/>
  <c r="C347" i="5"/>
  <c r="B347" i="5"/>
  <c r="A347" i="5"/>
  <c r="X346" i="5"/>
  <c r="W346" i="5"/>
  <c r="V346" i="5"/>
  <c r="U346" i="5"/>
  <c r="T346" i="5"/>
  <c r="S346" i="5"/>
  <c r="R346" i="5"/>
  <c r="Q346" i="5"/>
  <c r="P346" i="5"/>
  <c r="O346" i="5"/>
  <c r="N346" i="5"/>
  <c r="M346" i="5"/>
  <c r="L346" i="5"/>
  <c r="K346" i="5"/>
  <c r="J346" i="5"/>
  <c r="I346" i="5"/>
  <c r="H346" i="5"/>
  <c r="G346" i="5"/>
  <c r="F346" i="5"/>
  <c r="E346" i="5"/>
  <c r="D346" i="5"/>
  <c r="C346" i="5"/>
  <c r="B346" i="5"/>
  <c r="A346" i="5"/>
  <c r="X345" i="5"/>
  <c r="W345" i="5"/>
  <c r="V345" i="5"/>
  <c r="U345" i="5"/>
  <c r="T345" i="5"/>
  <c r="S345" i="5"/>
  <c r="R345" i="5"/>
  <c r="Q345" i="5"/>
  <c r="P345" i="5"/>
  <c r="O345" i="5"/>
  <c r="N345" i="5"/>
  <c r="M345" i="5"/>
  <c r="L345" i="5"/>
  <c r="K345" i="5"/>
  <c r="J345" i="5"/>
  <c r="I345" i="5"/>
  <c r="H345" i="5"/>
  <c r="G345" i="5"/>
  <c r="F345" i="5"/>
  <c r="E345" i="5"/>
  <c r="D345" i="5"/>
  <c r="C345" i="5"/>
  <c r="B345" i="5"/>
  <c r="A345" i="5"/>
  <c r="X344" i="5"/>
  <c r="W344" i="5"/>
  <c r="V344" i="5"/>
  <c r="U344" i="5"/>
  <c r="T344" i="5"/>
  <c r="S344" i="5"/>
  <c r="R344" i="5"/>
  <c r="Q344" i="5"/>
  <c r="P344" i="5"/>
  <c r="O344" i="5"/>
  <c r="N344" i="5"/>
  <c r="M344" i="5"/>
  <c r="L344" i="5"/>
  <c r="K344" i="5"/>
  <c r="J344" i="5"/>
  <c r="I344" i="5"/>
  <c r="H344" i="5"/>
  <c r="G344" i="5"/>
  <c r="F344" i="5"/>
  <c r="E344" i="5"/>
  <c r="D344" i="5"/>
  <c r="C344" i="5"/>
  <c r="B344" i="5"/>
  <c r="A344" i="5"/>
  <c r="X343" i="5"/>
  <c r="W343" i="5"/>
  <c r="V343" i="5"/>
  <c r="U343" i="5"/>
  <c r="T343" i="5"/>
  <c r="S343" i="5"/>
  <c r="R343" i="5"/>
  <c r="Q343" i="5"/>
  <c r="P343" i="5"/>
  <c r="O343" i="5"/>
  <c r="N343" i="5"/>
  <c r="M343" i="5"/>
  <c r="L343" i="5"/>
  <c r="K343" i="5"/>
  <c r="J343" i="5"/>
  <c r="I343" i="5"/>
  <c r="H343" i="5"/>
  <c r="G343" i="5"/>
  <c r="F343" i="5"/>
  <c r="E343" i="5"/>
  <c r="D343" i="5"/>
  <c r="C343" i="5"/>
  <c r="B343" i="5"/>
  <c r="A343" i="5"/>
  <c r="X342" i="5"/>
  <c r="W342" i="5"/>
  <c r="V342" i="5"/>
  <c r="U342" i="5"/>
  <c r="T342" i="5"/>
  <c r="S342" i="5"/>
  <c r="R342" i="5"/>
  <c r="Q342" i="5"/>
  <c r="P342" i="5"/>
  <c r="O342" i="5"/>
  <c r="N342" i="5"/>
  <c r="M342" i="5"/>
  <c r="L342" i="5"/>
  <c r="K342" i="5"/>
  <c r="J342" i="5"/>
  <c r="I342" i="5"/>
  <c r="H342" i="5"/>
  <c r="G342" i="5"/>
  <c r="F342" i="5"/>
  <c r="E342" i="5"/>
  <c r="D342" i="5"/>
  <c r="C342" i="5"/>
  <c r="B342" i="5"/>
  <c r="A342" i="5"/>
  <c r="X341" i="5"/>
  <c r="W341" i="5"/>
  <c r="V341" i="5"/>
  <c r="U341" i="5"/>
  <c r="T341" i="5"/>
  <c r="S341" i="5"/>
  <c r="R341" i="5"/>
  <c r="Q341" i="5"/>
  <c r="P341" i="5"/>
  <c r="O341" i="5"/>
  <c r="N341" i="5"/>
  <c r="M341" i="5"/>
  <c r="L341" i="5"/>
  <c r="K341" i="5"/>
  <c r="J341" i="5"/>
  <c r="I341" i="5"/>
  <c r="H341" i="5"/>
  <c r="G341" i="5"/>
  <c r="F341" i="5"/>
  <c r="E341" i="5"/>
  <c r="D341" i="5"/>
  <c r="C341" i="5"/>
  <c r="B341" i="5"/>
  <c r="A341" i="5"/>
  <c r="X340" i="5"/>
  <c r="W340" i="5"/>
  <c r="V340" i="5"/>
  <c r="U340" i="5"/>
  <c r="T340" i="5"/>
  <c r="S340" i="5"/>
  <c r="R340" i="5"/>
  <c r="Q340" i="5"/>
  <c r="P340" i="5"/>
  <c r="O340" i="5"/>
  <c r="N340" i="5"/>
  <c r="M340" i="5"/>
  <c r="L340" i="5"/>
  <c r="K340" i="5"/>
  <c r="J340" i="5"/>
  <c r="I340" i="5"/>
  <c r="H340" i="5"/>
  <c r="G340" i="5"/>
  <c r="F340" i="5"/>
  <c r="E340" i="5"/>
  <c r="D340" i="5"/>
  <c r="C340" i="5"/>
  <c r="B340" i="5"/>
  <c r="A340" i="5"/>
  <c r="X339" i="5"/>
  <c r="W339" i="5"/>
  <c r="V339" i="5"/>
  <c r="U339" i="5"/>
  <c r="T339" i="5"/>
  <c r="S339" i="5"/>
  <c r="R339" i="5"/>
  <c r="Q339" i="5"/>
  <c r="P339" i="5"/>
  <c r="O339" i="5"/>
  <c r="N339" i="5"/>
  <c r="M339" i="5"/>
  <c r="L339" i="5"/>
  <c r="K339" i="5"/>
  <c r="J339" i="5"/>
  <c r="I339" i="5"/>
  <c r="H339" i="5"/>
  <c r="G339" i="5"/>
  <c r="F339" i="5"/>
  <c r="E339" i="5"/>
  <c r="D339" i="5"/>
  <c r="C339" i="5"/>
  <c r="B339" i="5"/>
  <c r="A339" i="5"/>
  <c r="X338" i="5"/>
  <c r="W338" i="5"/>
  <c r="V338" i="5"/>
  <c r="U338" i="5"/>
  <c r="T338" i="5"/>
  <c r="S338" i="5"/>
  <c r="R338" i="5"/>
  <c r="Q338" i="5"/>
  <c r="P338" i="5"/>
  <c r="O338" i="5"/>
  <c r="N338" i="5"/>
  <c r="M338" i="5"/>
  <c r="L338" i="5"/>
  <c r="K338" i="5"/>
  <c r="J338" i="5"/>
  <c r="I338" i="5"/>
  <c r="H338" i="5"/>
  <c r="G338" i="5"/>
  <c r="F338" i="5"/>
  <c r="E338" i="5"/>
  <c r="D338" i="5"/>
  <c r="C338" i="5"/>
  <c r="B338" i="5"/>
  <c r="A338" i="5"/>
  <c r="X337" i="5"/>
  <c r="W337" i="5"/>
  <c r="V337" i="5"/>
  <c r="U337" i="5"/>
  <c r="T337" i="5"/>
  <c r="S337" i="5"/>
  <c r="R337" i="5"/>
  <c r="Q337" i="5"/>
  <c r="P337" i="5"/>
  <c r="O337" i="5"/>
  <c r="N337" i="5"/>
  <c r="M337" i="5"/>
  <c r="L337" i="5"/>
  <c r="K337" i="5"/>
  <c r="J337" i="5"/>
  <c r="I337" i="5"/>
  <c r="H337" i="5"/>
  <c r="G337" i="5"/>
  <c r="F337" i="5"/>
  <c r="E337" i="5"/>
  <c r="D337" i="5"/>
  <c r="C337" i="5"/>
  <c r="B337" i="5"/>
  <c r="A337" i="5"/>
  <c r="X336" i="5"/>
  <c r="W336" i="5"/>
  <c r="V336" i="5"/>
  <c r="U336" i="5"/>
  <c r="T336" i="5"/>
  <c r="S336" i="5"/>
  <c r="R336" i="5"/>
  <c r="Q336" i="5"/>
  <c r="P336" i="5"/>
  <c r="O336" i="5"/>
  <c r="N336" i="5"/>
  <c r="M336" i="5"/>
  <c r="L336" i="5"/>
  <c r="K336" i="5"/>
  <c r="J336" i="5"/>
  <c r="I336" i="5"/>
  <c r="H336" i="5"/>
  <c r="G336" i="5"/>
  <c r="F336" i="5"/>
  <c r="E336" i="5"/>
  <c r="D336" i="5"/>
  <c r="C336" i="5"/>
  <c r="B336" i="5"/>
  <c r="A336" i="5"/>
  <c r="X335" i="5"/>
  <c r="W335" i="5"/>
  <c r="V335" i="5"/>
  <c r="U335" i="5"/>
  <c r="T335" i="5"/>
  <c r="S335" i="5"/>
  <c r="R335" i="5"/>
  <c r="Q335" i="5"/>
  <c r="P335" i="5"/>
  <c r="O335" i="5"/>
  <c r="N335" i="5"/>
  <c r="M335" i="5"/>
  <c r="L335" i="5"/>
  <c r="K335" i="5"/>
  <c r="J335" i="5"/>
  <c r="I335" i="5"/>
  <c r="H335" i="5"/>
  <c r="G335" i="5"/>
  <c r="F335" i="5"/>
  <c r="E335" i="5"/>
  <c r="D335" i="5"/>
  <c r="C335" i="5"/>
  <c r="B335" i="5"/>
  <c r="A335" i="5"/>
  <c r="X334" i="5"/>
  <c r="W334" i="5"/>
  <c r="V334" i="5"/>
  <c r="U334" i="5"/>
  <c r="T334" i="5"/>
  <c r="S334" i="5"/>
  <c r="R334" i="5"/>
  <c r="Q334" i="5"/>
  <c r="P334" i="5"/>
  <c r="O334" i="5"/>
  <c r="N334" i="5"/>
  <c r="M334" i="5"/>
  <c r="L334" i="5"/>
  <c r="K334" i="5"/>
  <c r="J334" i="5"/>
  <c r="I334" i="5"/>
  <c r="H334" i="5"/>
  <c r="G334" i="5"/>
  <c r="F334" i="5"/>
  <c r="E334" i="5"/>
  <c r="D334" i="5"/>
  <c r="C334" i="5"/>
  <c r="B334" i="5"/>
  <c r="A334" i="5"/>
  <c r="X333" i="5"/>
  <c r="W333" i="5"/>
  <c r="V333" i="5"/>
  <c r="U333" i="5"/>
  <c r="T333" i="5"/>
  <c r="S333" i="5"/>
  <c r="R333" i="5"/>
  <c r="Q333" i="5"/>
  <c r="P333" i="5"/>
  <c r="O333" i="5"/>
  <c r="N333" i="5"/>
  <c r="M333" i="5"/>
  <c r="L333" i="5"/>
  <c r="K333" i="5"/>
  <c r="J333" i="5"/>
  <c r="I333" i="5"/>
  <c r="H333" i="5"/>
  <c r="G333" i="5"/>
  <c r="F333" i="5"/>
  <c r="E333" i="5"/>
  <c r="D333" i="5"/>
  <c r="C333" i="5"/>
  <c r="B333" i="5"/>
  <c r="A333" i="5"/>
  <c r="X332" i="5"/>
  <c r="W332" i="5"/>
  <c r="V332" i="5"/>
  <c r="U332" i="5"/>
  <c r="T332" i="5"/>
  <c r="S332" i="5"/>
  <c r="R332" i="5"/>
  <c r="Q332" i="5"/>
  <c r="P332" i="5"/>
  <c r="O332" i="5"/>
  <c r="N332" i="5"/>
  <c r="M332" i="5"/>
  <c r="L332" i="5"/>
  <c r="K332" i="5"/>
  <c r="J332" i="5"/>
  <c r="I332" i="5"/>
  <c r="H332" i="5"/>
  <c r="G332" i="5"/>
  <c r="F332" i="5"/>
  <c r="E332" i="5"/>
  <c r="D332" i="5"/>
  <c r="C332" i="5"/>
  <c r="B332" i="5"/>
  <c r="A332" i="5"/>
  <c r="X331" i="5"/>
  <c r="W331" i="5"/>
  <c r="V331" i="5"/>
  <c r="U331" i="5"/>
  <c r="T331" i="5"/>
  <c r="S331" i="5"/>
  <c r="R331" i="5"/>
  <c r="Q331" i="5"/>
  <c r="P331" i="5"/>
  <c r="O331" i="5"/>
  <c r="N331" i="5"/>
  <c r="M331" i="5"/>
  <c r="L331" i="5"/>
  <c r="K331" i="5"/>
  <c r="J331" i="5"/>
  <c r="I331" i="5"/>
  <c r="H331" i="5"/>
  <c r="G331" i="5"/>
  <c r="F331" i="5"/>
  <c r="E331" i="5"/>
  <c r="D331" i="5"/>
  <c r="C331" i="5"/>
  <c r="B331" i="5"/>
  <c r="A331" i="5"/>
  <c r="X330" i="5"/>
  <c r="W330" i="5"/>
  <c r="V330" i="5"/>
  <c r="U330" i="5"/>
  <c r="T330" i="5"/>
  <c r="S330" i="5"/>
  <c r="R330" i="5"/>
  <c r="Q330" i="5"/>
  <c r="P330" i="5"/>
  <c r="O330" i="5"/>
  <c r="N330" i="5"/>
  <c r="M330" i="5"/>
  <c r="L330" i="5"/>
  <c r="K330" i="5"/>
  <c r="J330" i="5"/>
  <c r="I330" i="5"/>
  <c r="H330" i="5"/>
  <c r="G330" i="5"/>
  <c r="F330" i="5"/>
  <c r="E330" i="5"/>
  <c r="D330" i="5"/>
  <c r="C330" i="5"/>
  <c r="B330" i="5"/>
  <c r="A330" i="5"/>
  <c r="X329" i="5"/>
  <c r="W329" i="5"/>
  <c r="V329" i="5"/>
  <c r="U329" i="5"/>
  <c r="T329" i="5"/>
  <c r="S329" i="5"/>
  <c r="R329" i="5"/>
  <c r="Q329" i="5"/>
  <c r="P329" i="5"/>
  <c r="O329" i="5"/>
  <c r="N329" i="5"/>
  <c r="M329" i="5"/>
  <c r="L329" i="5"/>
  <c r="K329" i="5"/>
  <c r="J329" i="5"/>
  <c r="I329" i="5"/>
  <c r="H329" i="5"/>
  <c r="G329" i="5"/>
  <c r="F329" i="5"/>
  <c r="E329" i="5"/>
  <c r="D329" i="5"/>
  <c r="C329" i="5"/>
  <c r="B329" i="5"/>
  <c r="A329" i="5"/>
  <c r="X328" i="5"/>
  <c r="W328" i="5"/>
  <c r="V328" i="5"/>
  <c r="U328" i="5"/>
  <c r="T328" i="5"/>
  <c r="S328" i="5"/>
  <c r="R328" i="5"/>
  <c r="Q328" i="5"/>
  <c r="P328" i="5"/>
  <c r="O328" i="5"/>
  <c r="N328" i="5"/>
  <c r="M328" i="5"/>
  <c r="L328" i="5"/>
  <c r="K328" i="5"/>
  <c r="J328" i="5"/>
  <c r="I328" i="5"/>
  <c r="H328" i="5"/>
  <c r="G328" i="5"/>
  <c r="F328" i="5"/>
  <c r="E328" i="5"/>
  <c r="D328" i="5"/>
  <c r="C328" i="5"/>
  <c r="B328" i="5"/>
  <c r="A328" i="5"/>
  <c r="X327" i="5"/>
  <c r="W327" i="5"/>
  <c r="V327" i="5"/>
  <c r="U327" i="5"/>
  <c r="T327" i="5"/>
  <c r="S327" i="5"/>
  <c r="R327" i="5"/>
  <c r="Q327" i="5"/>
  <c r="P327" i="5"/>
  <c r="O327" i="5"/>
  <c r="N327" i="5"/>
  <c r="M327" i="5"/>
  <c r="L327" i="5"/>
  <c r="K327" i="5"/>
  <c r="J327" i="5"/>
  <c r="I327" i="5"/>
  <c r="H327" i="5"/>
  <c r="G327" i="5"/>
  <c r="F327" i="5"/>
  <c r="E327" i="5"/>
  <c r="D327" i="5"/>
  <c r="C327" i="5"/>
  <c r="B327" i="5"/>
  <c r="A327" i="5"/>
  <c r="X326" i="5"/>
  <c r="W326" i="5"/>
  <c r="V326" i="5"/>
  <c r="U326" i="5"/>
  <c r="T326" i="5"/>
  <c r="S326" i="5"/>
  <c r="R326" i="5"/>
  <c r="Q326" i="5"/>
  <c r="P326" i="5"/>
  <c r="O326" i="5"/>
  <c r="N326" i="5"/>
  <c r="M326" i="5"/>
  <c r="L326" i="5"/>
  <c r="K326" i="5"/>
  <c r="J326" i="5"/>
  <c r="I326" i="5"/>
  <c r="H326" i="5"/>
  <c r="G326" i="5"/>
  <c r="F326" i="5"/>
  <c r="E326" i="5"/>
  <c r="D326" i="5"/>
  <c r="C326" i="5"/>
  <c r="B326" i="5"/>
  <c r="A326" i="5"/>
  <c r="X325" i="5"/>
  <c r="W325" i="5"/>
  <c r="V325" i="5"/>
  <c r="U325" i="5"/>
  <c r="T325" i="5"/>
  <c r="S325" i="5"/>
  <c r="R325" i="5"/>
  <c r="Q325" i="5"/>
  <c r="P325" i="5"/>
  <c r="O325" i="5"/>
  <c r="N325" i="5"/>
  <c r="M325" i="5"/>
  <c r="L325" i="5"/>
  <c r="K325" i="5"/>
  <c r="J325" i="5"/>
  <c r="I325" i="5"/>
  <c r="H325" i="5"/>
  <c r="G325" i="5"/>
  <c r="F325" i="5"/>
  <c r="E325" i="5"/>
  <c r="D325" i="5"/>
  <c r="C325" i="5"/>
  <c r="B325" i="5"/>
  <c r="A325" i="5"/>
  <c r="X324" i="5"/>
  <c r="W324" i="5"/>
  <c r="V324" i="5"/>
  <c r="U324" i="5"/>
  <c r="T324" i="5"/>
  <c r="S324" i="5"/>
  <c r="R324" i="5"/>
  <c r="Q324" i="5"/>
  <c r="P324" i="5"/>
  <c r="O324" i="5"/>
  <c r="N324" i="5"/>
  <c r="M324" i="5"/>
  <c r="L324" i="5"/>
  <c r="K324" i="5"/>
  <c r="J324" i="5"/>
  <c r="I324" i="5"/>
  <c r="H324" i="5"/>
  <c r="G324" i="5"/>
  <c r="F324" i="5"/>
  <c r="E324" i="5"/>
  <c r="D324" i="5"/>
  <c r="C324" i="5"/>
  <c r="B324" i="5"/>
  <c r="A324" i="5"/>
  <c r="X323" i="5"/>
  <c r="W323" i="5"/>
  <c r="V323" i="5"/>
  <c r="U323" i="5"/>
  <c r="T323" i="5"/>
  <c r="S323" i="5"/>
  <c r="R323" i="5"/>
  <c r="Q323" i="5"/>
  <c r="P323" i="5"/>
  <c r="O323" i="5"/>
  <c r="N323" i="5"/>
  <c r="M323" i="5"/>
  <c r="L323" i="5"/>
  <c r="K323" i="5"/>
  <c r="J323" i="5"/>
  <c r="I323" i="5"/>
  <c r="H323" i="5"/>
  <c r="G323" i="5"/>
  <c r="F323" i="5"/>
  <c r="E323" i="5"/>
  <c r="D323" i="5"/>
  <c r="C323" i="5"/>
  <c r="B323" i="5"/>
  <c r="A323" i="5"/>
  <c r="X322" i="5"/>
  <c r="W322" i="5"/>
  <c r="V322" i="5"/>
  <c r="U322" i="5"/>
  <c r="T322" i="5"/>
  <c r="S322" i="5"/>
  <c r="R322" i="5"/>
  <c r="Q322" i="5"/>
  <c r="P322" i="5"/>
  <c r="O322" i="5"/>
  <c r="N322" i="5"/>
  <c r="M322" i="5"/>
  <c r="L322" i="5"/>
  <c r="K322" i="5"/>
  <c r="J322" i="5"/>
  <c r="I322" i="5"/>
  <c r="H322" i="5"/>
  <c r="G322" i="5"/>
  <c r="F322" i="5"/>
  <c r="E322" i="5"/>
  <c r="D322" i="5"/>
  <c r="C322" i="5"/>
  <c r="B322" i="5"/>
  <c r="A322" i="5"/>
  <c r="X321" i="5"/>
  <c r="W321" i="5"/>
  <c r="V321" i="5"/>
  <c r="U321" i="5"/>
  <c r="T321" i="5"/>
  <c r="S321" i="5"/>
  <c r="R321" i="5"/>
  <c r="Q321" i="5"/>
  <c r="P321" i="5"/>
  <c r="O321" i="5"/>
  <c r="N321" i="5"/>
  <c r="M321" i="5"/>
  <c r="L321" i="5"/>
  <c r="K321" i="5"/>
  <c r="J321" i="5"/>
  <c r="I321" i="5"/>
  <c r="H321" i="5"/>
  <c r="G321" i="5"/>
  <c r="F321" i="5"/>
  <c r="E321" i="5"/>
  <c r="D321" i="5"/>
  <c r="C321" i="5"/>
  <c r="B321" i="5"/>
  <c r="A321" i="5"/>
  <c r="X320" i="5"/>
  <c r="W320" i="5"/>
  <c r="V320" i="5"/>
  <c r="U320" i="5"/>
  <c r="T320" i="5"/>
  <c r="S320" i="5"/>
  <c r="R320" i="5"/>
  <c r="Q320" i="5"/>
  <c r="P320" i="5"/>
  <c r="O320" i="5"/>
  <c r="N320" i="5"/>
  <c r="M320" i="5"/>
  <c r="L320" i="5"/>
  <c r="K320" i="5"/>
  <c r="J320" i="5"/>
  <c r="I320" i="5"/>
  <c r="H320" i="5"/>
  <c r="G320" i="5"/>
  <c r="F320" i="5"/>
  <c r="E320" i="5"/>
  <c r="D320" i="5"/>
  <c r="C320" i="5"/>
  <c r="B320" i="5"/>
  <c r="A320" i="5"/>
  <c r="X319" i="5"/>
  <c r="W319" i="5"/>
  <c r="V319" i="5"/>
  <c r="U319" i="5"/>
  <c r="T319" i="5"/>
  <c r="S319" i="5"/>
  <c r="R319" i="5"/>
  <c r="Q319" i="5"/>
  <c r="P319" i="5"/>
  <c r="O319" i="5"/>
  <c r="N319" i="5"/>
  <c r="M319" i="5"/>
  <c r="L319" i="5"/>
  <c r="K319" i="5"/>
  <c r="J319" i="5"/>
  <c r="I319" i="5"/>
  <c r="H319" i="5"/>
  <c r="G319" i="5"/>
  <c r="F319" i="5"/>
  <c r="E319" i="5"/>
  <c r="D319" i="5"/>
  <c r="C319" i="5"/>
  <c r="B319" i="5"/>
  <c r="A319" i="5"/>
  <c r="X318" i="5"/>
  <c r="W318" i="5"/>
  <c r="V318" i="5"/>
  <c r="U318" i="5"/>
  <c r="T318" i="5"/>
  <c r="S318" i="5"/>
  <c r="R318" i="5"/>
  <c r="Q318" i="5"/>
  <c r="P318" i="5"/>
  <c r="O318" i="5"/>
  <c r="N318" i="5"/>
  <c r="M318" i="5"/>
  <c r="L318" i="5"/>
  <c r="K318" i="5"/>
  <c r="J318" i="5"/>
  <c r="I318" i="5"/>
  <c r="H318" i="5"/>
  <c r="G318" i="5"/>
  <c r="F318" i="5"/>
  <c r="E318" i="5"/>
  <c r="D318" i="5"/>
  <c r="C318" i="5"/>
  <c r="B318" i="5"/>
  <c r="A318" i="5"/>
  <c r="X317" i="5"/>
  <c r="W317" i="5"/>
  <c r="V317" i="5"/>
  <c r="U317" i="5"/>
  <c r="T317" i="5"/>
  <c r="S317" i="5"/>
  <c r="R317" i="5"/>
  <c r="Q317" i="5"/>
  <c r="P317" i="5"/>
  <c r="O317" i="5"/>
  <c r="N317" i="5"/>
  <c r="M317" i="5"/>
  <c r="L317" i="5"/>
  <c r="K317" i="5"/>
  <c r="J317" i="5"/>
  <c r="I317" i="5"/>
  <c r="H317" i="5"/>
  <c r="G317" i="5"/>
  <c r="F317" i="5"/>
  <c r="E317" i="5"/>
  <c r="D317" i="5"/>
  <c r="C317" i="5"/>
  <c r="B317" i="5"/>
  <c r="A317" i="5"/>
  <c r="X316" i="5"/>
  <c r="W316" i="5"/>
  <c r="V316" i="5"/>
  <c r="U316" i="5"/>
  <c r="T316" i="5"/>
  <c r="S316" i="5"/>
  <c r="R316" i="5"/>
  <c r="Q316" i="5"/>
  <c r="P316" i="5"/>
  <c r="O316" i="5"/>
  <c r="N316" i="5"/>
  <c r="M316" i="5"/>
  <c r="L316" i="5"/>
  <c r="K316" i="5"/>
  <c r="J316" i="5"/>
  <c r="I316" i="5"/>
  <c r="H316" i="5"/>
  <c r="G316" i="5"/>
  <c r="F316" i="5"/>
  <c r="E316" i="5"/>
  <c r="D316" i="5"/>
  <c r="C316" i="5"/>
  <c r="B316" i="5"/>
  <c r="A316" i="5"/>
  <c r="X315" i="5"/>
  <c r="W315" i="5"/>
  <c r="V315" i="5"/>
  <c r="U315" i="5"/>
  <c r="T315" i="5"/>
  <c r="S315" i="5"/>
  <c r="R315" i="5"/>
  <c r="Q315" i="5"/>
  <c r="P315" i="5"/>
  <c r="O315" i="5"/>
  <c r="N315" i="5"/>
  <c r="M315" i="5"/>
  <c r="L315" i="5"/>
  <c r="K315" i="5"/>
  <c r="J315" i="5"/>
  <c r="I315" i="5"/>
  <c r="H315" i="5"/>
  <c r="G315" i="5"/>
  <c r="F315" i="5"/>
  <c r="E315" i="5"/>
  <c r="D315" i="5"/>
  <c r="C315" i="5"/>
  <c r="B315" i="5"/>
  <c r="A315" i="5"/>
  <c r="X314" i="5"/>
  <c r="W314" i="5"/>
  <c r="V314" i="5"/>
  <c r="U314" i="5"/>
  <c r="T314" i="5"/>
  <c r="S314" i="5"/>
  <c r="R314" i="5"/>
  <c r="Q314" i="5"/>
  <c r="P314" i="5"/>
  <c r="O314" i="5"/>
  <c r="N314" i="5"/>
  <c r="M314" i="5"/>
  <c r="L314" i="5"/>
  <c r="K314" i="5"/>
  <c r="J314" i="5"/>
  <c r="I314" i="5"/>
  <c r="H314" i="5"/>
  <c r="G314" i="5"/>
  <c r="F314" i="5"/>
  <c r="E314" i="5"/>
  <c r="D314" i="5"/>
  <c r="C314" i="5"/>
  <c r="B314" i="5"/>
  <c r="A314" i="5"/>
  <c r="X313" i="5"/>
  <c r="W313" i="5"/>
  <c r="V313" i="5"/>
  <c r="U313" i="5"/>
  <c r="T313" i="5"/>
  <c r="S313" i="5"/>
  <c r="R313" i="5"/>
  <c r="Q313" i="5"/>
  <c r="P313" i="5"/>
  <c r="O313" i="5"/>
  <c r="N313" i="5"/>
  <c r="M313" i="5"/>
  <c r="L313" i="5"/>
  <c r="K313" i="5"/>
  <c r="J313" i="5"/>
  <c r="I313" i="5"/>
  <c r="H313" i="5"/>
  <c r="G313" i="5"/>
  <c r="F313" i="5"/>
  <c r="E313" i="5"/>
  <c r="D313" i="5"/>
  <c r="C313" i="5"/>
  <c r="B313" i="5"/>
  <c r="A313" i="5"/>
  <c r="X312" i="5"/>
  <c r="W312" i="5"/>
  <c r="V312" i="5"/>
  <c r="U312" i="5"/>
  <c r="T312" i="5"/>
  <c r="S312" i="5"/>
  <c r="R312" i="5"/>
  <c r="Q312" i="5"/>
  <c r="P312" i="5"/>
  <c r="O312" i="5"/>
  <c r="N312" i="5"/>
  <c r="M312" i="5"/>
  <c r="L312" i="5"/>
  <c r="K312" i="5"/>
  <c r="J312" i="5"/>
  <c r="I312" i="5"/>
  <c r="H312" i="5"/>
  <c r="G312" i="5"/>
  <c r="F312" i="5"/>
  <c r="E312" i="5"/>
  <c r="D312" i="5"/>
  <c r="C312" i="5"/>
  <c r="B312" i="5"/>
  <c r="A312" i="5"/>
  <c r="X311" i="5"/>
  <c r="W311" i="5"/>
  <c r="V311" i="5"/>
  <c r="U311" i="5"/>
  <c r="T311" i="5"/>
  <c r="S311" i="5"/>
  <c r="R311" i="5"/>
  <c r="Q311" i="5"/>
  <c r="P311" i="5"/>
  <c r="O311" i="5"/>
  <c r="N311" i="5"/>
  <c r="M311" i="5"/>
  <c r="L311" i="5"/>
  <c r="K311" i="5"/>
  <c r="J311" i="5"/>
  <c r="I311" i="5"/>
  <c r="H311" i="5"/>
  <c r="G311" i="5"/>
  <c r="F311" i="5"/>
  <c r="E311" i="5"/>
  <c r="D311" i="5"/>
  <c r="C311" i="5"/>
  <c r="B311" i="5"/>
  <c r="A311" i="5"/>
  <c r="X310" i="5"/>
  <c r="W310" i="5"/>
  <c r="V310" i="5"/>
  <c r="U310" i="5"/>
  <c r="T310" i="5"/>
  <c r="S310" i="5"/>
  <c r="R310" i="5"/>
  <c r="Q310" i="5"/>
  <c r="P310" i="5"/>
  <c r="O310" i="5"/>
  <c r="N310" i="5"/>
  <c r="M310" i="5"/>
  <c r="L310" i="5"/>
  <c r="K310" i="5"/>
  <c r="J310" i="5"/>
  <c r="I310" i="5"/>
  <c r="H310" i="5"/>
  <c r="G310" i="5"/>
  <c r="F310" i="5"/>
  <c r="E310" i="5"/>
  <c r="D310" i="5"/>
  <c r="C310" i="5"/>
  <c r="B310" i="5"/>
  <c r="A310" i="5"/>
  <c r="X309" i="5"/>
  <c r="W309" i="5"/>
  <c r="V309" i="5"/>
  <c r="U309" i="5"/>
  <c r="T309" i="5"/>
  <c r="S309" i="5"/>
  <c r="R309" i="5"/>
  <c r="Q309" i="5"/>
  <c r="P309" i="5"/>
  <c r="O309" i="5"/>
  <c r="N309" i="5"/>
  <c r="M309" i="5"/>
  <c r="L309" i="5"/>
  <c r="K309" i="5"/>
  <c r="J309" i="5"/>
  <c r="I309" i="5"/>
  <c r="H309" i="5"/>
  <c r="G309" i="5"/>
  <c r="F309" i="5"/>
  <c r="E309" i="5"/>
  <c r="D309" i="5"/>
  <c r="C309" i="5"/>
  <c r="B309" i="5"/>
  <c r="A309" i="5"/>
  <c r="X308" i="5"/>
  <c r="W308" i="5"/>
  <c r="V308" i="5"/>
  <c r="U308" i="5"/>
  <c r="T308" i="5"/>
  <c r="S308" i="5"/>
  <c r="R308" i="5"/>
  <c r="Q308" i="5"/>
  <c r="P308" i="5"/>
  <c r="O308" i="5"/>
  <c r="N308" i="5"/>
  <c r="M308" i="5"/>
  <c r="L308" i="5"/>
  <c r="K308" i="5"/>
  <c r="J308" i="5"/>
  <c r="I308" i="5"/>
  <c r="H308" i="5"/>
  <c r="G308" i="5"/>
  <c r="F308" i="5"/>
  <c r="E308" i="5"/>
  <c r="D308" i="5"/>
  <c r="C308" i="5"/>
  <c r="B308" i="5"/>
  <c r="A308" i="5"/>
  <c r="X307" i="5"/>
  <c r="W307" i="5"/>
  <c r="V307" i="5"/>
  <c r="U307" i="5"/>
  <c r="T307" i="5"/>
  <c r="S307" i="5"/>
  <c r="R307" i="5"/>
  <c r="Q307" i="5"/>
  <c r="P307" i="5"/>
  <c r="O307" i="5"/>
  <c r="N307" i="5"/>
  <c r="M307" i="5"/>
  <c r="L307" i="5"/>
  <c r="K307" i="5"/>
  <c r="J307" i="5"/>
  <c r="I307" i="5"/>
  <c r="H307" i="5"/>
  <c r="G307" i="5"/>
  <c r="F307" i="5"/>
  <c r="E307" i="5"/>
  <c r="D307" i="5"/>
  <c r="C307" i="5"/>
  <c r="B307" i="5"/>
  <c r="A307" i="5"/>
  <c r="X306" i="5"/>
  <c r="W306" i="5"/>
  <c r="V306" i="5"/>
  <c r="U306" i="5"/>
  <c r="T306" i="5"/>
  <c r="S306" i="5"/>
  <c r="R306" i="5"/>
  <c r="Q306" i="5"/>
  <c r="P306" i="5"/>
  <c r="O306" i="5"/>
  <c r="N306" i="5"/>
  <c r="M306" i="5"/>
  <c r="L306" i="5"/>
  <c r="K306" i="5"/>
  <c r="J306" i="5"/>
  <c r="I306" i="5"/>
  <c r="H306" i="5"/>
  <c r="G306" i="5"/>
  <c r="F306" i="5"/>
  <c r="E306" i="5"/>
  <c r="D306" i="5"/>
  <c r="C306" i="5"/>
  <c r="B306" i="5"/>
  <c r="A306" i="5"/>
  <c r="X305" i="5"/>
  <c r="W305" i="5"/>
  <c r="V305" i="5"/>
  <c r="U305" i="5"/>
  <c r="T305" i="5"/>
  <c r="S305" i="5"/>
  <c r="R305" i="5"/>
  <c r="Q305" i="5"/>
  <c r="P305" i="5"/>
  <c r="O305" i="5"/>
  <c r="N305" i="5"/>
  <c r="M305" i="5"/>
  <c r="L305" i="5"/>
  <c r="K305" i="5"/>
  <c r="J305" i="5"/>
  <c r="I305" i="5"/>
  <c r="H305" i="5"/>
  <c r="G305" i="5"/>
  <c r="F305" i="5"/>
  <c r="E305" i="5"/>
  <c r="D305" i="5"/>
  <c r="C305" i="5"/>
  <c r="B305" i="5"/>
  <c r="A305" i="5"/>
  <c r="X304" i="5"/>
  <c r="W304" i="5"/>
  <c r="V304" i="5"/>
  <c r="U304" i="5"/>
  <c r="T304" i="5"/>
  <c r="S304" i="5"/>
  <c r="R304" i="5"/>
  <c r="Q304" i="5"/>
  <c r="P304" i="5"/>
  <c r="O304" i="5"/>
  <c r="N304" i="5"/>
  <c r="M304" i="5"/>
  <c r="L304" i="5"/>
  <c r="K304" i="5"/>
  <c r="J304" i="5"/>
  <c r="I304" i="5"/>
  <c r="H304" i="5"/>
  <c r="G304" i="5"/>
  <c r="F304" i="5"/>
  <c r="E304" i="5"/>
  <c r="D304" i="5"/>
  <c r="C304" i="5"/>
  <c r="B304" i="5"/>
  <c r="A304" i="5"/>
  <c r="X303" i="5"/>
  <c r="W303" i="5"/>
  <c r="V303" i="5"/>
  <c r="U303" i="5"/>
  <c r="T303" i="5"/>
  <c r="S303" i="5"/>
  <c r="R303" i="5"/>
  <c r="Q303" i="5"/>
  <c r="P303" i="5"/>
  <c r="O303" i="5"/>
  <c r="N303" i="5"/>
  <c r="M303" i="5"/>
  <c r="L303" i="5"/>
  <c r="K303" i="5"/>
  <c r="J303" i="5"/>
  <c r="I303" i="5"/>
  <c r="H303" i="5"/>
  <c r="G303" i="5"/>
  <c r="F303" i="5"/>
  <c r="E303" i="5"/>
  <c r="D303" i="5"/>
  <c r="C303" i="5"/>
  <c r="B303" i="5"/>
  <c r="A303" i="5"/>
  <c r="X302" i="5"/>
  <c r="W302" i="5"/>
  <c r="V302" i="5"/>
  <c r="U302" i="5"/>
  <c r="T302" i="5"/>
  <c r="S302" i="5"/>
  <c r="R302" i="5"/>
  <c r="Q302" i="5"/>
  <c r="P302" i="5"/>
  <c r="O302" i="5"/>
  <c r="N302" i="5"/>
  <c r="M302" i="5"/>
  <c r="L302" i="5"/>
  <c r="K302" i="5"/>
  <c r="J302" i="5"/>
  <c r="I302" i="5"/>
  <c r="H302" i="5"/>
  <c r="G302" i="5"/>
  <c r="F302" i="5"/>
  <c r="E302" i="5"/>
  <c r="D302" i="5"/>
  <c r="C302" i="5"/>
  <c r="B302" i="5"/>
  <c r="A302" i="5"/>
  <c r="X301" i="5"/>
  <c r="W301" i="5"/>
  <c r="V301" i="5"/>
  <c r="U301" i="5"/>
  <c r="T301" i="5"/>
  <c r="S301" i="5"/>
  <c r="R301" i="5"/>
  <c r="Q301" i="5"/>
  <c r="P301" i="5"/>
  <c r="O301" i="5"/>
  <c r="N301" i="5"/>
  <c r="M301" i="5"/>
  <c r="L301" i="5"/>
  <c r="K301" i="5"/>
  <c r="J301" i="5"/>
  <c r="I301" i="5"/>
  <c r="H301" i="5"/>
  <c r="G301" i="5"/>
  <c r="F301" i="5"/>
  <c r="E301" i="5"/>
  <c r="D301" i="5"/>
  <c r="C301" i="5"/>
  <c r="B301" i="5"/>
  <c r="A301" i="5"/>
  <c r="X300" i="5"/>
  <c r="W300" i="5"/>
  <c r="V300" i="5"/>
  <c r="U300" i="5"/>
  <c r="T300" i="5"/>
  <c r="S300" i="5"/>
  <c r="R300" i="5"/>
  <c r="Q300" i="5"/>
  <c r="P300" i="5"/>
  <c r="O300" i="5"/>
  <c r="N300" i="5"/>
  <c r="M300" i="5"/>
  <c r="L300" i="5"/>
  <c r="K300" i="5"/>
  <c r="J300" i="5"/>
  <c r="I300" i="5"/>
  <c r="H300" i="5"/>
  <c r="G300" i="5"/>
  <c r="F300" i="5"/>
  <c r="E300" i="5"/>
  <c r="D300" i="5"/>
  <c r="C300" i="5"/>
  <c r="B300" i="5"/>
  <c r="A300" i="5"/>
  <c r="X299" i="5"/>
  <c r="W299" i="5"/>
  <c r="V299" i="5"/>
  <c r="U299" i="5"/>
  <c r="T299" i="5"/>
  <c r="S299" i="5"/>
  <c r="R299" i="5"/>
  <c r="Q299" i="5"/>
  <c r="P299" i="5"/>
  <c r="O299" i="5"/>
  <c r="N299" i="5"/>
  <c r="M299" i="5"/>
  <c r="L299" i="5"/>
  <c r="K299" i="5"/>
  <c r="J299" i="5"/>
  <c r="I299" i="5"/>
  <c r="H299" i="5"/>
  <c r="G299" i="5"/>
  <c r="F299" i="5"/>
  <c r="E299" i="5"/>
  <c r="D299" i="5"/>
  <c r="C299" i="5"/>
  <c r="B299" i="5"/>
  <c r="A299" i="5"/>
  <c r="X298" i="5"/>
  <c r="W298" i="5"/>
  <c r="V298" i="5"/>
  <c r="U298" i="5"/>
  <c r="T298" i="5"/>
  <c r="S298" i="5"/>
  <c r="R298" i="5"/>
  <c r="Q298" i="5"/>
  <c r="P298" i="5"/>
  <c r="O298" i="5"/>
  <c r="N298" i="5"/>
  <c r="M298" i="5"/>
  <c r="L298" i="5"/>
  <c r="K298" i="5"/>
  <c r="J298" i="5"/>
  <c r="I298" i="5"/>
  <c r="H298" i="5"/>
  <c r="G298" i="5"/>
  <c r="F298" i="5"/>
  <c r="E298" i="5"/>
  <c r="D298" i="5"/>
  <c r="C298" i="5"/>
  <c r="B298" i="5"/>
  <c r="A298" i="5"/>
  <c r="X297" i="5"/>
  <c r="W297" i="5"/>
  <c r="V297" i="5"/>
  <c r="U297" i="5"/>
  <c r="T297" i="5"/>
  <c r="S297" i="5"/>
  <c r="R297" i="5"/>
  <c r="Q297" i="5"/>
  <c r="P297" i="5"/>
  <c r="O297" i="5"/>
  <c r="N297" i="5"/>
  <c r="M297" i="5"/>
  <c r="L297" i="5"/>
  <c r="K297" i="5"/>
  <c r="J297" i="5"/>
  <c r="I297" i="5"/>
  <c r="H297" i="5"/>
  <c r="G297" i="5"/>
  <c r="F297" i="5"/>
  <c r="E297" i="5"/>
  <c r="D297" i="5"/>
  <c r="C297" i="5"/>
  <c r="B297" i="5"/>
  <c r="A297" i="5"/>
  <c r="X296" i="5"/>
  <c r="W296" i="5"/>
  <c r="V296" i="5"/>
  <c r="U296" i="5"/>
  <c r="T296" i="5"/>
  <c r="S296" i="5"/>
  <c r="R296" i="5"/>
  <c r="Q296" i="5"/>
  <c r="P296" i="5"/>
  <c r="O296" i="5"/>
  <c r="N296" i="5"/>
  <c r="M296" i="5"/>
  <c r="L296" i="5"/>
  <c r="K296" i="5"/>
  <c r="J296" i="5"/>
  <c r="I296" i="5"/>
  <c r="H296" i="5"/>
  <c r="G296" i="5"/>
  <c r="F296" i="5"/>
  <c r="E296" i="5"/>
  <c r="D296" i="5"/>
  <c r="C296" i="5"/>
  <c r="B296" i="5"/>
  <c r="A296" i="5"/>
  <c r="X295" i="5"/>
  <c r="W295" i="5"/>
  <c r="V295" i="5"/>
  <c r="U295" i="5"/>
  <c r="T295" i="5"/>
  <c r="S295" i="5"/>
  <c r="R295" i="5"/>
  <c r="Q295" i="5"/>
  <c r="P295" i="5"/>
  <c r="O295" i="5"/>
  <c r="N295" i="5"/>
  <c r="M295" i="5"/>
  <c r="L295" i="5"/>
  <c r="K295" i="5"/>
  <c r="J295" i="5"/>
  <c r="I295" i="5"/>
  <c r="H295" i="5"/>
  <c r="G295" i="5"/>
  <c r="F295" i="5"/>
  <c r="E295" i="5"/>
  <c r="D295" i="5"/>
  <c r="C295" i="5"/>
  <c r="B295" i="5"/>
  <c r="A295" i="5"/>
  <c r="X294" i="5"/>
  <c r="W294" i="5"/>
  <c r="V294" i="5"/>
  <c r="U294" i="5"/>
  <c r="T294" i="5"/>
  <c r="S294" i="5"/>
  <c r="R294" i="5"/>
  <c r="Q294" i="5"/>
  <c r="P294" i="5"/>
  <c r="O294" i="5"/>
  <c r="N294" i="5"/>
  <c r="M294" i="5"/>
  <c r="L294" i="5"/>
  <c r="K294" i="5"/>
  <c r="J294" i="5"/>
  <c r="I294" i="5"/>
  <c r="H294" i="5"/>
  <c r="G294" i="5"/>
  <c r="F294" i="5"/>
  <c r="E294" i="5"/>
  <c r="D294" i="5"/>
  <c r="C294" i="5"/>
  <c r="B294" i="5"/>
  <c r="A294" i="5"/>
  <c r="X293" i="5"/>
  <c r="W293" i="5"/>
  <c r="V293" i="5"/>
  <c r="U293" i="5"/>
  <c r="T293" i="5"/>
  <c r="S293" i="5"/>
  <c r="R293" i="5"/>
  <c r="Q293" i="5"/>
  <c r="P293" i="5"/>
  <c r="O293" i="5"/>
  <c r="N293" i="5"/>
  <c r="M293" i="5"/>
  <c r="L293" i="5"/>
  <c r="K293" i="5"/>
  <c r="J293" i="5"/>
  <c r="I293" i="5"/>
  <c r="H293" i="5"/>
  <c r="G293" i="5"/>
  <c r="F293" i="5"/>
  <c r="E293" i="5"/>
  <c r="D293" i="5"/>
  <c r="C293" i="5"/>
  <c r="B293" i="5"/>
  <c r="A293" i="5"/>
  <c r="X292" i="5"/>
  <c r="W292" i="5"/>
  <c r="V292" i="5"/>
  <c r="U292" i="5"/>
  <c r="T292" i="5"/>
  <c r="S292" i="5"/>
  <c r="R292" i="5"/>
  <c r="Q292" i="5"/>
  <c r="P292" i="5"/>
  <c r="O292" i="5"/>
  <c r="N292" i="5"/>
  <c r="M292" i="5"/>
  <c r="L292" i="5"/>
  <c r="K292" i="5"/>
  <c r="J292" i="5"/>
  <c r="I292" i="5"/>
  <c r="H292" i="5"/>
  <c r="G292" i="5"/>
  <c r="F292" i="5"/>
  <c r="E292" i="5"/>
  <c r="D292" i="5"/>
  <c r="C292" i="5"/>
  <c r="B292" i="5"/>
  <c r="A292" i="5"/>
  <c r="X291" i="5"/>
  <c r="W291" i="5"/>
  <c r="V291" i="5"/>
  <c r="U291" i="5"/>
  <c r="T291" i="5"/>
  <c r="S291" i="5"/>
  <c r="R291" i="5"/>
  <c r="Q291" i="5"/>
  <c r="P291" i="5"/>
  <c r="O291" i="5"/>
  <c r="N291" i="5"/>
  <c r="M291" i="5"/>
  <c r="L291" i="5"/>
  <c r="K291" i="5"/>
  <c r="J291" i="5"/>
  <c r="I291" i="5"/>
  <c r="H291" i="5"/>
  <c r="G291" i="5"/>
  <c r="F291" i="5"/>
  <c r="E291" i="5"/>
  <c r="D291" i="5"/>
  <c r="C291" i="5"/>
  <c r="B291" i="5"/>
  <c r="A291" i="5"/>
  <c r="X290" i="5"/>
  <c r="W290" i="5"/>
  <c r="V290" i="5"/>
  <c r="U290" i="5"/>
  <c r="T290" i="5"/>
  <c r="S290" i="5"/>
  <c r="R290" i="5"/>
  <c r="Q290" i="5"/>
  <c r="P290" i="5"/>
  <c r="O290" i="5"/>
  <c r="N290" i="5"/>
  <c r="M290" i="5"/>
  <c r="L290" i="5"/>
  <c r="K290" i="5"/>
  <c r="J290" i="5"/>
  <c r="I290" i="5"/>
  <c r="H290" i="5"/>
  <c r="G290" i="5"/>
  <c r="F290" i="5"/>
  <c r="E290" i="5"/>
  <c r="D290" i="5"/>
  <c r="C290" i="5"/>
  <c r="B290" i="5"/>
  <c r="A290" i="5"/>
  <c r="X289" i="5"/>
  <c r="W289" i="5"/>
  <c r="V289" i="5"/>
  <c r="U289" i="5"/>
  <c r="T289" i="5"/>
  <c r="S289" i="5"/>
  <c r="R289" i="5"/>
  <c r="Q289" i="5"/>
  <c r="P289" i="5"/>
  <c r="O289" i="5"/>
  <c r="N289" i="5"/>
  <c r="M289" i="5"/>
  <c r="L289" i="5"/>
  <c r="K289" i="5"/>
  <c r="J289" i="5"/>
  <c r="I289" i="5"/>
  <c r="H289" i="5"/>
  <c r="G289" i="5"/>
  <c r="F289" i="5"/>
  <c r="E289" i="5"/>
  <c r="D289" i="5"/>
  <c r="C289" i="5"/>
  <c r="B289" i="5"/>
  <c r="A289" i="5"/>
  <c r="X288" i="5"/>
  <c r="W288" i="5"/>
  <c r="V288" i="5"/>
  <c r="U288" i="5"/>
  <c r="T288" i="5"/>
  <c r="S288" i="5"/>
  <c r="R288" i="5"/>
  <c r="Q288" i="5"/>
  <c r="P288" i="5"/>
  <c r="O288" i="5"/>
  <c r="N288" i="5"/>
  <c r="M288" i="5"/>
  <c r="L288" i="5"/>
  <c r="K288" i="5"/>
  <c r="J288" i="5"/>
  <c r="I288" i="5"/>
  <c r="H288" i="5"/>
  <c r="G288" i="5"/>
  <c r="F288" i="5"/>
  <c r="E288" i="5"/>
  <c r="D288" i="5"/>
  <c r="C288" i="5"/>
  <c r="B288" i="5"/>
  <c r="A288" i="5"/>
  <c r="X287" i="5"/>
  <c r="W287" i="5"/>
  <c r="V287" i="5"/>
  <c r="U287" i="5"/>
  <c r="T287" i="5"/>
  <c r="S287" i="5"/>
  <c r="R287" i="5"/>
  <c r="Q287" i="5"/>
  <c r="P287" i="5"/>
  <c r="O287" i="5"/>
  <c r="N287" i="5"/>
  <c r="M287" i="5"/>
  <c r="L287" i="5"/>
  <c r="K287" i="5"/>
  <c r="J287" i="5"/>
  <c r="I287" i="5"/>
  <c r="H287" i="5"/>
  <c r="G287" i="5"/>
  <c r="F287" i="5"/>
  <c r="E287" i="5"/>
  <c r="D287" i="5"/>
  <c r="C287" i="5"/>
  <c r="B287" i="5"/>
  <c r="A287" i="5"/>
  <c r="X286" i="5"/>
  <c r="W286" i="5"/>
  <c r="V286" i="5"/>
  <c r="U286" i="5"/>
  <c r="T286" i="5"/>
  <c r="S286" i="5"/>
  <c r="R286" i="5"/>
  <c r="Q286" i="5"/>
  <c r="P286" i="5"/>
  <c r="O286" i="5"/>
  <c r="N286" i="5"/>
  <c r="M286" i="5"/>
  <c r="L286" i="5"/>
  <c r="K286" i="5"/>
  <c r="J286" i="5"/>
  <c r="I286" i="5"/>
  <c r="H286" i="5"/>
  <c r="G286" i="5"/>
  <c r="F286" i="5"/>
  <c r="E286" i="5"/>
  <c r="D286" i="5"/>
  <c r="C286" i="5"/>
  <c r="B286" i="5"/>
  <c r="A286" i="5"/>
  <c r="X285" i="5"/>
  <c r="W285" i="5"/>
  <c r="V285" i="5"/>
  <c r="U285" i="5"/>
  <c r="T285" i="5"/>
  <c r="S285" i="5"/>
  <c r="R285" i="5"/>
  <c r="Q285" i="5"/>
  <c r="P285" i="5"/>
  <c r="O285" i="5"/>
  <c r="N285" i="5"/>
  <c r="M285" i="5"/>
  <c r="L285" i="5"/>
  <c r="K285" i="5"/>
  <c r="J285" i="5"/>
  <c r="I285" i="5"/>
  <c r="H285" i="5"/>
  <c r="G285" i="5"/>
  <c r="F285" i="5"/>
  <c r="E285" i="5"/>
  <c r="D285" i="5"/>
  <c r="C285" i="5"/>
  <c r="B285" i="5"/>
  <c r="A285" i="5"/>
  <c r="X284" i="5"/>
  <c r="W284" i="5"/>
  <c r="V284" i="5"/>
  <c r="U284" i="5"/>
  <c r="T284" i="5"/>
  <c r="S284" i="5"/>
  <c r="R284" i="5"/>
  <c r="Q284" i="5"/>
  <c r="P284" i="5"/>
  <c r="O284" i="5"/>
  <c r="N284" i="5"/>
  <c r="M284" i="5"/>
  <c r="L284" i="5"/>
  <c r="K284" i="5"/>
  <c r="J284" i="5"/>
  <c r="I284" i="5"/>
  <c r="H284" i="5"/>
  <c r="G284" i="5"/>
  <c r="F284" i="5"/>
  <c r="E284" i="5"/>
  <c r="D284" i="5"/>
  <c r="C284" i="5"/>
  <c r="B284" i="5"/>
  <c r="A284" i="5"/>
  <c r="X283" i="5"/>
  <c r="W283" i="5"/>
  <c r="V283" i="5"/>
  <c r="U283" i="5"/>
  <c r="T283" i="5"/>
  <c r="S283" i="5"/>
  <c r="R283" i="5"/>
  <c r="Q283" i="5"/>
  <c r="P283" i="5"/>
  <c r="O283" i="5"/>
  <c r="N283" i="5"/>
  <c r="M283" i="5"/>
  <c r="L283" i="5"/>
  <c r="K283" i="5"/>
  <c r="J283" i="5"/>
  <c r="I283" i="5"/>
  <c r="H283" i="5"/>
  <c r="G283" i="5"/>
  <c r="F283" i="5"/>
  <c r="E283" i="5"/>
  <c r="D283" i="5"/>
  <c r="C283" i="5"/>
  <c r="B283" i="5"/>
  <c r="A283" i="5"/>
  <c r="X282" i="5"/>
  <c r="W282" i="5"/>
  <c r="V282" i="5"/>
  <c r="U282" i="5"/>
  <c r="T282" i="5"/>
  <c r="S282" i="5"/>
  <c r="R282" i="5"/>
  <c r="Q282" i="5"/>
  <c r="P282" i="5"/>
  <c r="O282" i="5"/>
  <c r="N282" i="5"/>
  <c r="M282" i="5"/>
  <c r="L282" i="5"/>
  <c r="K282" i="5"/>
  <c r="J282" i="5"/>
  <c r="I282" i="5"/>
  <c r="H282" i="5"/>
  <c r="G282" i="5"/>
  <c r="F282" i="5"/>
  <c r="E282" i="5"/>
  <c r="D282" i="5"/>
  <c r="C282" i="5"/>
  <c r="B282" i="5"/>
  <c r="A282" i="5"/>
  <c r="X281" i="5"/>
  <c r="W281" i="5"/>
  <c r="V281" i="5"/>
  <c r="U281" i="5"/>
  <c r="T281" i="5"/>
  <c r="S281" i="5"/>
  <c r="R281" i="5"/>
  <c r="Q281" i="5"/>
  <c r="P281" i="5"/>
  <c r="O281" i="5"/>
  <c r="N281" i="5"/>
  <c r="M281" i="5"/>
  <c r="L281" i="5"/>
  <c r="K281" i="5"/>
  <c r="J281" i="5"/>
  <c r="I281" i="5"/>
  <c r="H281" i="5"/>
  <c r="G281" i="5"/>
  <c r="F281" i="5"/>
  <c r="E281" i="5"/>
  <c r="D281" i="5"/>
  <c r="C281" i="5"/>
  <c r="B281" i="5"/>
  <c r="A281" i="5"/>
  <c r="X280" i="5"/>
  <c r="W280" i="5"/>
  <c r="V280" i="5"/>
  <c r="U280" i="5"/>
  <c r="T280" i="5"/>
  <c r="S280" i="5"/>
  <c r="R280" i="5"/>
  <c r="Q280" i="5"/>
  <c r="P280" i="5"/>
  <c r="O280" i="5"/>
  <c r="N280" i="5"/>
  <c r="M280" i="5"/>
  <c r="L280" i="5"/>
  <c r="K280" i="5"/>
  <c r="J280" i="5"/>
  <c r="I280" i="5"/>
  <c r="H280" i="5"/>
  <c r="G280" i="5"/>
  <c r="F280" i="5"/>
  <c r="E280" i="5"/>
  <c r="D280" i="5"/>
  <c r="C280" i="5"/>
  <c r="B280" i="5"/>
  <c r="A280" i="5"/>
  <c r="X279" i="5"/>
  <c r="W279" i="5"/>
  <c r="V279" i="5"/>
  <c r="U279" i="5"/>
  <c r="T279" i="5"/>
  <c r="S279" i="5"/>
  <c r="R279" i="5"/>
  <c r="Q279" i="5"/>
  <c r="P279" i="5"/>
  <c r="O279" i="5"/>
  <c r="N279" i="5"/>
  <c r="M279" i="5"/>
  <c r="L279" i="5"/>
  <c r="K279" i="5"/>
  <c r="J279" i="5"/>
  <c r="I279" i="5"/>
  <c r="H279" i="5"/>
  <c r="G279" i="5"/>
  <c r="F279" i="5"/>
  <c r="E279" i="5"/>
  <c r="D279" i="5"/>
  <c r="C279" i="5"/>
  <c r="B279" i="5"/>
  <c r="A279" i="5"/>
  <c r="X278" i="5"/>
  <c r="W278" i="5"/>
  <c r="V278" i="5"/>
  <c r="U278" i="5"/>
  <c r="T278" i="5"/>
  <c r="S278" i="5"/>
  <c r="R278" i="5"/>
  <c r="Q278" i="5"/>
  <c r="P278" i="5"/>
  <c r="O278" i="5"/>
  <c r="N278" i="5"/>
  <c r="M278" i="5"/>
  <c r="L278" i="5"/>
  <c r="K278" i="5"/>
  <c r="J278" i="5"/>
  <c r="I278" i="5"/>
  <c r="H278" i="5"/>
  <c r="G278" i="5"/>
  <c r="F278" i="5"/>
  <c r="E278" i="5"/>
  <c r="D278" i="5"/>
  <c r="C278" i="5"/>
  <c r="B278" i="5"/>
  <c r="A278" i="5"/>
  <c r="X277" i="5"/>
  <c r="W277" i="5"/>
  <c r="V277" i="5"/>
  <c r="U277" i="5"/>
  <c r="T277" i="5"/>
  <c r="S277" i="5"/>
  <c r="R277" i="5"/>
  <c r="Q277" i="5"/>
  <c r="P277" i="5"/>
  <c r="O277" i="5"/>
  <c r="N277" i="5"/>
  <c r="M277" i="5"/>
  <c r="L277" i="5"/>
  <c r="K277" i="5"/>
  <c r="J277" i="5"/>
  <c r="I277" i="5"/>
  <c r="H277" i="5"/>
  <c r="G277" i="5"/>
  <c r="F277" i="5"/>
  <c r="E277" i="5"/>
  <c r="D277" i="5"/>
  <c r="C277" i="5"/>
  <c r="B277" i="5"/>
  <c r="A277" i="5"/>
  <c r="X276" i="5"/>
  <c r="W276" i="5"/>
  <c r="V276" i="5"/>
  <c r="U276" i="5"/>
  <c r="T276" i="5"/>
  <c r="S276" i="5"/>
  <c r="R276" i="5"/>
  <c r="Q276" i="5"/>
  <c r="P276" i="5"/>
  <c r="O276" i="5"/>
  <c r="N276" i="5"/>
  <c r="M276" i="5"/>
  <c r="L276" i="5"/>
  <c r="K276" i="5"/>
  <c r="J276" i="5"/>
  <c r="I276" i="5"/>
  <c r="H276" i="5"/>
  <c r="G276" i="5"/>
  <c r="F276" i="5"/>
  <c r="E276" i="5"/>
  <c r="D276" i="5"/>
  <c r="C276" i="5"/>
  <c r="B276" i="5"/>
  <c r="A276" i="5"/>
  <c r="X275" i="5"/>
  <c r="W275" i="5"/>
  <c r="V275" i="5"/>
  <c r="U275" i="5"/>
  <c r="T275" i="5"/>
  <c r="S275" i="5"/>
  <c r="R275" i="5"/>
  <c r="Q275" i="5"/>
  <c r="P275" i="5"/>
  <c r="O275" i="5"/>
  <c r="N275" i="5"/>
  <c r="M275" i="5"/>
  <c r="L275" i="5"/>
  <c r="K275" i="5"/>
  <c r="J275" i="5"/>
  <c r="I275" i="5"/>
  <c r="H275" i="5"/>
  <c r="G275" i="5"/>
  <c r="F275" i="5"/>
  <c r="E275" i="5"/>
  <c r="D275" i="5"/>
  <c r="C275" i="5"/>
  <c r="B275" i="5"/>
  <c r="A275" i="5"/>
  <c r="X274" i="5"/>
  <c r="W274" i="5"/>
  <c r="V274" i="5"/>
  <c r="U274" i="5"/>
  <c r="T274" i="5"/>
  <c r="S274" i="5"/>
  <c r="R274" i="5"/>
  <c r="Q274" i="5"/>
  <c r="P274" i="5"/>
  <c r="O274" i="5"/>
  <c r="N274" i="5"/>
  <c r="M274" i="5"/>
  <c r="L274" i="5"/>
  <c r="K274" i="5"/>
  <c r="J274" i="5"/>
  <c r="I274" i="5"/>
  <c r="H274" i="5"/>
  <c r="G274" i="5"/>
  <c r="F274" i="5"/>
  <c r="E274" i="5"/>
  <c r="D274" i="5"/>
  <c r="C274" i="5"/>
  <c r="B274" i="5"/>
  <c r="A274" i="5"/>
  <c r="X273" i="5"/>
  <c r="W273" i="5"/>
  <c r="V273" i="5"/>
  <c r="U273" i="5"/>
  <c r="T273" i="5"/>
  <c r="S273" i="5"/>
  <c r="R273" i="5"/>
  <c r="Q273" i="5"/>
  <c r="P273" i="5"/>
  <c r="O273" i="5"/>
  <c r="N273" i="5"/>
  <c r="M273" i="5"/>
  <c r="L273" i="5"/>
  <c r="K273" i="5"/>
  <c r="J273" i="5"/>
  <c r="I273" i="5"/>
  <c r="H273" i="5"/>
  <c r="G273" i="5"/>
  <c r="F273" i="5"/>
  <c r="E273" i="5"/>
  <c r="D273" i="5"/>
  <c r="C273" i="5"/>
  <c r="B273" i="5"/>
  <c r="A273" i="5"/>
  <c r="X272" i="5"/>
  <c r="W272" i="5"/>
  <c r="V272" i="5"/>
  <c r="U272" i="5"/>
  <c r="T272" i="5"/>
  <c r="S272" i="5"/>
  <c r="R272" i="5"/>
  <c r="Q272" i="5"/>
  <c r="P272" i="5"/>
  <c r="O272" i="5"/>
  <c r="N272" i="5"/>
  <c r="M272" i="5"/>
  <c r="L272" i="5"/>
  <c r="K272" i="5"/>
  <c r="J272" i="5"/>
  <c r="I272" i="5"/>
  <c r="H272" i="5"/>
  <c r="G272" i="5"/>
  <c r="F272" i="5"/>
  <c r="E272" i="5"/>
  <c r="D272" i="5"/>
  <c r="C272" i="5"/>
  <c r="B272" i="5"/>
  <c r="A272" i="5"/>
  <c r="X271" i="5"/>
  <c r="W271" i="5"/>
  <c r="V271" i="5"/>
  <c r="U271" i="5"/>
  <c r="T271" i="5"/>
  <c r="S271" i="5"/>
  <c r="R271" i="5"/>
  <c r="Q271" i="5"/>
  <c r="P271" i="5"/>
  <c r="O271" i="5"/>
  <c r="N271" i="5"/>
  <c r="M271" i="5"/>
  <c r="L271" i="5"/>
  <c r="K271" i="5"/>
  <c r="J271" i="5"/>
  <c r="I271" i="5"/>
  <c r="H271" i="5"/>
  <c r="G271" i="5"/>
  <c r="F271" i="5"/>
  <c r="E271" i="5"/>
  <c r="D271" i="5"/>
  <c r="C271" i="5"/>
  <c r="B271" i="5"/>
  <c r="A271" i="5"/>
  <c r="X270" i="5"/>
  <c r="W270" i="5"/>
  <c r="V270" i="5"/>
  <c r="U270" i="5"/>
  <c r="T270" i="5"/>
  <c r="S270" i="5"/>
  <c r="R270" i="5"/>
  <c r="Q270" i="5"/>
  <c r="P270" i="5"/>
  <c r="O270" i="5"/>
  <c r="N270" i="5"/>
  <c r="M270" i="5"/>
  <c r="L270" i="5"/>
  <c r="K270" i="5"/>
  <c r="J270" i="5"/>
  <c r="I270" i="5"/>
  <c r="H270" i="5"/>
  <c r="G270" i="5"/>
  <c r="F270" i="5"/>
  <c r="E270" i="5"/>
  <c r="D270" i="5"/>
  <c r="C270" i="5"/>
  <c r="B270" i="5"/>
  <c r="A270" i="5"/>
  <c r="X269" i="5"/>
  <c r="W269" i="5"/>
  <c r="V269" i="5"/>
  <c r="U269" i="5"/>
  <c r="T269" i="5"/>
  <c r="S269" i="5"/>
  <c r="R269" i="5"/>
  <c r="Q269" i="5"/>
  <c r="P269" i="5"/>
  <c r="O269" i="5"/>
  <c r="N269" i="5"/>
  <c r="M269" i="5"/>
  <c r="L269" i="5"/>
  <c r="K269" i="5"/>
  <c r="J269" i="5"/>
  <c r="I269" i="5"/>
  <c r="H269" i="5"/>
  <c r="G269" i="5"/>
  <c r="F269" i="5"/>
  <c r="E269" i="5"/>
  <c r="D269" i="5"/>
  <c r="C269" i="5"/>
  <c r="B269" i="5"/>
  <c r="A269" i="5"/>
  <c r="X268" i="5"/>
  <c r="W268" i="5"/>
  <c r="V268" i="5"/>
  <c r="U268" i="5"/>
  <c r="T268" i="5"/>
  <c r="S268" i="5"/>
  <c r="R268" i="5"/>
  <c r="Q268" i="5"/>
  <c r="P268" i="5"/>
  <c r="O268" i="5"/>
  <c r="N268" i="5"/>
  <c r="M268" i="5"/>
  <c r="L268" i="5"/>
  <c r="K268" i="5"/>
  <c r="J268" i="5"/>
  <c r="I268" i="5"/>
  <c r="H268" i="5"/>
  <c r="G268" i="5"/>
  <c r="F268" i="5"/>
  <c r="E268" i="5"/>
  <c r="D268" i="5"/>
  <c r="C268" i="5"/>
  <c r="B268" i="5"/>
  <c r="A268" i="5"/>
  <c r="X267" i="5"/>
  <c r="W267" i="5"/>
  <c r="V267" i="5"/>
  <c r="U267" i="5"/>
  <c r="T267" i="5"/>
  <c r="S267" i="5"/>
  <c r="R267" i="5"/>
  <c r="Q267" i="5"/>
  <c r="P267" i="5"/>
  <c r="O267" i="5"/>
  <c r="N267" i="5"/>
  <c r="M267" i="5"/>
  <c r="L267" i="5"/>
  <c r="K267" i="5"/>
  <c r="J267" i="5"/>
  <c r="I267" i="5"/>
  <c r="H267" i="5"/>
  <c r="G267" i="5"/>
  <c r="F267" i="5"/>
  <c r="E267" i="5"/>
  <c r="D267" i="5"/>
  <c r="C267" i="5"/>
  <c r="B267" i="5"/>
  <c r="A267" i="5"/>
  <c r="X266" i="5"/>
  <c r="W266" i="5"/>
  <c r="V266" i="5"/>
  <c r="U266" i="5"/>
  <c r="T266" i="5"/>
  <c r="S266" i="5"/>
  <c r="R266" i="5"/>
  <c r="Q266" i="5"/>
  <c r="P266" i="5"/>
  <c r="O266" i="5"/>
  <c r="N266" i="5"/>
  <c r="M266" i="5"/>
  <c r="L266" i="5"/>
  <c r="K266" i="5"/>
  <c r="J266" i="5"/>
  <c r="I266" i="5"/>
  <c r="H266" i="5"/>
  <c r="G266" i="5"/>
  <c r="F266" i="5"/>
  <c r="E266" i="5"/>
  <c r="D266" i="5"/>
  <c r="C266" i="5"/>
  <c r="B266" i="5"/>
  <c r="A266" i="5"/>
  <c r="X265" i="5"/>
  <c r="W265" i="5"/>
  <c r="V265" i="5"/>
  <c r="U265" i="5"/>
  <c r="T265" i="5"/>
  <c r="S265" i="5"/>
  <c r="R265" i="5"/>
  <c r="Q265" i="5"/>
  <c r="P265" i="5"/>
  <c r="O265" i="5"/>
  <c r="N265" i="5"/>
  <c r="M265" i="5"/>
  <c r="L265" i="5"/>
  <c r="K265" i="5"/>
  <c r="J265" i="5"/>
  <c r="I265" i="5"/>
  <c r="H265" i="5"/>
  <c r="G265" i="5"/>
  <c r="F265" i="5"/>
  <c r="E265" i="5"/>
  <c r="D265" i="5"/>
  <c r="C265" i="5"/>
  <c r="B265" i="5"/>
  <c r="A265" i="5"/>
  <c r="X264" i="5"/>
  <c r="W264" i="5"/>
  <c r="V264" i="5"/>
  <c r="U264" i="5"/>
  <c r="T264" i="5"/>
  <c r="S264" i="5"/>
  <c r="R264" i="5"/>
  <c r="Q264" i="5"/>
  <c r="P264" i="5"/>
  <c r="O264" i="5"/>
  <c r="N264" i="5"/>
  <c r="M264" i="5"/>
  <c r="L264" i="5"/>
  <c r="K264" i="5"/>
  <c r="J264" i="5"/>
  <c r="I264" i="5"/>
  <c r="H264" i="5"/>
  <c r="G264" i="5"/>
  <c r="F264" i="5"/>
  <c r="E264" i="5"/>
  <c r="D264" i="5"/>
  <c r="C264" i="5"/>
  <c r="B264" i="5"/>
  <c r="A264" i="5"/>
  <c r="X263" i="5"/>
  <c r="W263" i="5"/>
  <c r="V263" i="5"/>
  <c r="U263" i="5"/>
  <c r="T263" i="5"/>
  <c r="S263" i="5"/>
  <c r="R263" i="5"/>
  <c r="Q263" i="5"/>
  <c r="P263" i="5"/>
  <c r="O263" i="5"/>
  <c r="N263" i="5"/>
  <c r="M263" i="5"/>
  <c r="L263" i="5"/>
  <c r="K263" i="5"/>
  <c r="J263" i="5"/>
  <c r="I263" i="5"/>
  <c r="H263" i="5"/>
  <c r="G263" i="5"/>
  <c r="F263" i="5"/>
  <c r="E263" i="5"/>
  <c r="D263" i="5"/>
  <c r="C263" i="5"/>
  <c r="B263" i="5"/>
  <c r="A263" i="5"/>
  <c r="X262" i="5"/>
  <c r="W262" i="5"/>
  <c r="V262" i="5"/>
  <c r="U262" i="5"/>
  <c r="T262" i="5"/>
  <c r="S262" i="5"/>
  <c r="R262" i="5"/>
  <c r="Q262" i="5"/>
  <c r="P262" i="5"/>
  <c r="O262" i="5"/>
  <c r="N262" i="5"/>
  <c r="M262" i="5"/>
  <c r="L262" i="5"/>
  <c r="K262" i="5"/>
  <c r="J262" i="5"/>
  <c r="I262" i="5"/>
  <c r="H262" i="5"/>
  <c r="G262" i="5"/>
  <c r="F262" i="5"/>
  <c r="E262" i="5"/>
  <c r="D262" i="5"/>
  <c r="C262" i="5"/>
  <c r="B262" i="5"/>
  <c r="A262" i="5"/>
  <c r="X261" i="5"/>
  <c r="W261" i="5"/>
  <c r="V261" i="5"/>
  <c r="U261" i="5"/>
  <c r="T261" i="5"/>
  <c r="S261" i="5"/>
  <c r="R261" i="5"/>
  <c r="Q261" i="5"/>
  <c r="P261" i="5"/>
  <c r="O261" i="5"/>
  <c r="N261" i="5"/>
  <c r="M261" i="5"/>
  <c r="L261" i="5"/>
  <c r="K261" i="5"/>
  <c r="J261" i="5"/>
  <c r="I261" i="5"/>
  <c r="H261" i="5"/>
  <c r="G261" i="5"/>
  <c r="F261" i="5"/>
  <c r="E261" i="5"/>
  <c r="D261" i="5"/>
  <c r="C261" i="5"/>
  <c r="B261" i="5"/>
  <c r="A261" i="5"/>
  <c r="X260" i="5"/>
  <c r="W260" i="5"/>
  <c r="V260" i="5"/>
  <c r="U260" i="5"/>
  <c r="T260" i="5"/>
  <c r="S260" i="5"/>
  <c r="R260" i="5"/>
  <c r="Q260" i="5"/>
  <c r="P260" i="5"/>
  <c r="O260" i="5"/>
  <c r="N260" i="5"/>
  <c r="M260" i="5"/>
  <c r="L260" i="5"/>
  <c r="K260" i="5"/>
  <c r="J260" i="5"/>
  <c r="I260" i="5"/>
  <c r="H260" i="5"/>
  <c r="G260" i="5"/>
  <c r="F260" i="5"/>
  <c r="E260" i="5"/>
  <c r="D260" i="5"/>
  <c r="C260" i="5"/>
  <c r="B260" i="5"/>
  <c r="A260" i="5"/>
  <c r="X259" i="5"/>
  <c r="W259" i="5"/>
  <c r="V259" i="5"/>
  <c r="U259" i="5"/>
  <c r="T259" i="5"/>
  <c r="S259" i="5"/>
  <c r="R259" i="5"/>
  <c r="Q259" i="5"/>
  <c r="P259" i="5"/>
  <c r="O259" i="5"/>
  <c r="N259" i="5"/>
  <c r="M259" i="5"/>
  <c r="L259" i="5"/>
  <c r="K259" i="5"/>
  <c r="J259" i="5"/>
  <c r="I259" i="5"/>
  <c r="H259" i="5"/>
  <c r="G259" i="5"/>
  <c r="F259" i="5"/>
  <c r="E259" i="5"/>
  <c r="D259" i="5"/>
  <c r="C259" i="5"/>
  <c r="B259" i="5"/>
  <c r="A259" i="5"/>
  <c r="X258" i="5"/>
  <c r="W258" i="5"/>
  <c r="V258" i="5"/>
  <c r="U258" i="5"/>
  <c r="T258" i="5"/>
  <c r="S258" i="5"/>
  <c r="R258" i="5"/>
  <c r="Q258" i="5"/>
  <c r="P258" i="5"/>
  <c r="O258" i="5"/>
  <c r="N258" i="5"/>
  <c r="M258" i="5"/>
  <c r="L258" i="5"/>
  <c r="K258" i="5"/>
  <c r="J258" i="5"/>
  <c r="I258" i="5"/>
  <c r="H258" i="5"/>
  <c r="G258" i="5"/>
  <c r="F258" i="5"/>
  <c r="E258" i="5"/>
  <c r="D258" i="5"/>
  <c r="C258" i="5"/>
  <c r="B258" i="5"/>
  <c r="A258" i="5"/>
  <c r="X257" i="5"/>
  <c r="W257" i="5"/>
  <c r="V257" i="5"/>
  <c r="U257" i="5"/>
  <c r="T257" i="5"/>
  <c r="S257" i="5"/>
  <c r="R257" i="5"/>
  <c r="Q257" i="5"/>
  <c r="P257" i="5"/>
  <c r="O257" i="5"/>
  <c r="N257" i="5"/>
  <c r="M257" i="5"/>
  <c r="L257" i="5"/>
  <c r="K257" i="5"/>
  <c r="J257" i="5"/>
  <c r="I257" i="5"/>
  <c r="H257" i="5"/>
  <c r="G257" i="5"/>
  <c r="F257" i="5"/>
  <c r="E257" i="5"/>
  <c r="D257" i="5"/>
  <c r="C257" i="5"/>
  <c r="B257" i="5"/>
  <c r="A257" i="5"/>
  <c r="X256" i="5"/>
  <c r="W256" i="5"/>
  <c r="V256" i="5"/>
  <c r="U256" i="5"/>
  <c r="T256" i="5"/>
  <c r="S256" i="5"/>
  <c r="R256" i="5"/>
  <c r="Q256" i="5"/>
  <c r="P256" i="5"/>
  <c r="O256" i="5"/>
  <c r="N256" i="5"/>
  <c r="M256" i="5"/>
  <c r="L256" i="5"/>
  <c r="K256" i="5"/>
  <c r="J256" i="5"/>
  <c r="I256" i="5"/>
  <c r="H256" i="5"/>
  <c r="G256" i="5"/>
  <c r="F256" i="5"/>
  <c r="E256" i="5"/>
  <c r="D256" i="5"/>
  <c r="C256" i="5"/>
  <c r="B256" i="5"/>
  <c r="A256" i="5"/>
  <c r="X255" i="5"/>
  <c r="W255" i="5"/>
  <c r="V255" i="5"/>
  <c r="U255" i="5"/>
  <c r="T255" i="5"/>
  <c r="S255" i="5"/>
  <c r="R255" i="5"/>
  <c r="Q255" i="5"/>
  <c r="P255" i="5"/>
  <c r="O255" i="5"/>
  <c r="N255" i="5"/>
  <c r="M255" i="5"/>
  <c r="L255" i="5"/>
  <c r="K255" i="5"/>
  <c r="J255" i="5"/>
  <c r="I255" i="5"/>
  <c r="H255" i="5"/>
  <c r="G255" i="5"/>
  <c r="F255" i="5"/>
  <c r="E255" i="5"/>
  <c r="D255" i="5"/>
  <c r="C255" i="5"/>
  <c r="B255" i="5"/>
  <c r="A255" i="5"/>
  <c r="X254" i="5"/>
  <c r="W254" i="5"/>
  <c r="V254" i="5"/>
  <c r="U254" i="5"/>
  <c r="T254" i="5"/>
  <c r="S254" i="5"/>
  <c r="R254" i="5"/>
  <c r="Q254" i="5"/>
  <c r="P254" i="5"/>
  <c r="O254" i="5"/>
  <c r="N254" i="5"/>
  <c r="M254" i="5"/>
  <c r="L254" i="5"/>
  <c r="K254" i="5"/>
  <c r="J254" i="5"/>
  <c r="I254" i="5"/>
  <c r="H254" i="5"/>
  <c r="G254" i="5"/>
  <c r="F254" i="5"/>
  <c r="E254" i="5"/>
  <c r="D254" i="5"/>
  <c r="C254" i="5"/>
  <c r="B254" i="5"/>
  <c r="A254" i="5"/>
  <c r="X253" i="5"/>
  <c r="W253" i="5"/>
  <c r="V253" i="5"/>
  <c r="U253" i="5"/>
  <c r="T253" i="5"/>
  <c r="S253" i="5"/>
  <c r="R253" i="5"/>
  <c r="Q253" i="5"/>
  <c r="P253" i="5"/>
  <c r="O253" i="5"/>
  <c r="N253" i="5"/>
  <c r="M253" i="5"/>
  <c r="L253" i="5"/>
  <c r="K253" i="5"/>
  <c r="J253" i="5"/>
  <c r="I253" i="5"/>
  <c r="H253" i="5"/>
  <c r="G253" i="5"/>
  <c r="F253" i="5"/>
  <c r="E253" i="5"/>
  <c r="D253" i="5"/>
  <c r="C253" i="5"/>
  <c r="B253" i="5"/>
  <c r="A253" i="5"/>
  <c r="X252" i="5"/>
  <c r="W252" i="5"/>
  <c r="V252" i="5"/>
  <c r="U252" i="5"/>
  <c r="T252" i="5"/>
  <c r="S252" i="5"/>
  <c r="R252" i="5"/>
  <c r="Q252" i="5"/>
  <c r="P252" i="5"/>
  <c r="O252" i="5"/>
  <c r="N252" i="5"/>
  <c r="M252" i="5"/>
  <c r="L252" i="5"/>
  <c r="K252" i="5"/>
  <c r="J252" i="5"/>
  <c r="I252" i="5"/>
  <c r="H252" i="5"/>
  <c r="G252" i="5"/>
  <c r="F252" i="5"/>
  <c r="E252" i="5"/>
  <c r="D252" i="5"/>
  <c r="C252" i="5"/>
  <c r="B252" i="5"/>
  <c r="A252" i="5"/>
  <c r="X251" i="5"/>
  <c r="W251" i="5"/>
  <c r="V251" i="5"/>
  <c r="U251" i="5"/>
  <c r="T251" i="5"/>
  <c r="S251" i="5"/>
  <c r="R251" i="5"/>
  <c r="Q251" i="5"/>
  <c r="P251" i="5"/>
  <c r="O251" i="5"/>
  <c r="N251" i="5"/>
  <c r="M251" i="5"/>
  <c r="L251" i="5"/>
  <c r="K251" i="5"/>
  <c r="J251" i="5"/>
  <c r="I251" i="5"/>
  <c r="H251" i="5"/>
  <c r="G251" i="5"/>
  <c r="F251" i="5"/>
  <c r="E251" i="5"/>
  <c r="D251" i="5"/>
  <c r="C251" i="5"/>
  <c r="B251" i="5"/>
  <c r="A251" i="5"/>
  <c r="X250" i="5"/>
  <c r="W250" i="5"/>
  <c r="V250" i="5"/>
  <c r="U250" i="5"/>
  <c r="T250" i="5"/>
  <c r="S250" i="5"/>
  <c r="R250" i="5"/>
  <c r="Q250" i="5"/>
  <c r="P250" i="5"/>
  <c r="O250" i="5"/>
  <c r="N250" i="5"/>
  <c r="M250" i="5"/>
  <c r="L250" i="5"/>
  <c r="K250" i="5"/>
  <c r="J250" i="5"/>
  <c r="I250" i="5"/>
  <c r="H250" i="5"/>
  <c r="G250" i="5"/>
  <c r="F250" i="5"/>
  <c r="E250" i="5"/>
  <c r="D250" i="5"/>
  <c r="C250" i="5"/>
  <c r="B250" i="5"/>
  <c r="A250" i="5"/>
  <c r="X249" i="5"/>
  <c r="W249" i="5"/>
  <c r="V249" i="5"/>
  <c r="U249" i="5"/>
  <c r="T249" i="5"/>
  <c r="S249" i="5"/>
  <c r="R249" i="5"/>
  <c r="Q249" i="5"/>
  <c r="P249" i="5"/>
  <c r="O249" i="5"/>
  <c r="N249" i="5"/>
  <c r="M249" i="5"/>
  <c r="L249" i="5"/>
  <c r="K249" i="5"/>
  <c r="J249" i="5"/>
  <c r="I249" i="5"/>
  <c r="H249" i="5"/>
  <c r="G249" i="5"/>
  <c r="F249" i="5"/>
  <c r="E249" i="5"/>
  <c r="D249" i="5"/>
  <c r="C249" i="5"/>
  <c r="B249" i="5"/>
  <c r="A249" i="5"/>
  <c r="X248" i="5"/>
  <c r="W248" i="5"/>
  <c r="V248" i="5"/>
  <c r="U248" i="5"/>
  <c r="T248" i="5"/>
  <c r="S248" i="5"/>
  <c r="R248" i="5"/>
  <c r="Q248" i="5"/>
  <c r="P248" i="5"/>
  <c r="O248" i="5"/>
  <c r="N248" i="5"/>
  <c r="M248" i="5"/>
  <c r="L248" i="5"/>
  <c r="K248" i="5"/>
  <c r="J248" i="5"/>
  <c r="I248" i="5"/>
  <c r="H248" i="5"/>
  <c r="G248" i="5"/>
  <c r="F248" i="5"/>
  <c r="E248" i="5"/>
  <c r="D248" i="5"/>
  <c r="C248" i="5"/>
  <c r="B248" i="5"/>
  <c r="A248" i="5"/>
  <c r="X247" i="5"/>
  <c r="W247" i="5"/>
  <c r="V247" i="5"/>
  <c r="U247" i="5"/>
  <c r="T247" i="5"/>
  <c r="S247" i="5"/>
  <c r="R247" i="5"/>
  <c r="Q247" i="5"/>
  <c r="P247" i="5"/>
  <c r="O247" i="5"/>
  <c r="N247" i="5"/>
  <c r="M247" i="5"/>
  <c r="L247" i="5"/>
  <c r="K247" i="5"/>
  <c r="J247" i="5"/>
  <c r="I247" i="5"/>
  <c r="H247" i="5"/>
  <c r="G247" i="5"/>
  <c r="F247" i="5"/>
  <c r="E247" i="5"/>
  <c r="D247" i="5"/>
  <c r="C247" i="5"/>
  <c r="B247" i="5"/>
  <c r="A247" i="5"/>
  <c r="X246" i="5"/>
  <c r="W246" i="5"/>
  <c r="V246" i="5"/>
  <c r="U246" i="5"/>
  <c r="T246" i="5"/>
  <c r="S246" i="5"/>
  <c r="R246" i="5"/>
  <c r="Q246" i="5"/>
  <c r="P246" i="5"/>
  <c r="O246" i="5"/>
  <c r="N246" i="5"/>
  <c r="M246" i="5"/>
  <c r="L246" i="5"/>
  <c r="K246" i="5"/>
  <c r="J246" i="5"/>
  <c r="I246" i="5"/>
  <c r="H246" i="5"/>
  <c r="G246" i="5"/>
  <c r="F246" i="5"/>
  <c r="E246" i="5"/>
  <c r="D246" i="5"/>
  <c r="C246" i="5"/>
  <c r="B246" i="5"/>
  <c r="A246" i="5"/>
  <c r="X245" i="5"/>
  <c r="W245" i="5"/>
  <c r="V245" i="5"/>
  <c r="U245" i="5"/>
  <c r="T245" i="5"/>
  <c r="S245" i="5"/>
  <c r="R245" i="5"/>
  <c r="Q245" i="5"/>
  <c r="P245" i="5"/>
  <c r="O245" i="5"/>
  <c r="N245" i="5"/>
  <c r="M245" i="5"/>
  <c r="L245" i="5"/>
  <c r="K245" i="5"/>
  <c r="J245" i="5"/>
  <c r="I245" i="5"/>
  <c r="H245" i="5"/>
  <c r="G245" i="5"/>
  <c r="F245" i="5"/>
  <c r="E245" i="5"/>
  <c r="D245" i="5"/>
  <c r="C245" i="5"/>
  <c r="B245" i="5"/>
  <c r="A245" i="5"/>
  <c r="X244" i="5"/>
  <c r="W244" i="5"/>
  <c r="V244" i="5"/>
  <c r="U244" i="5"/>
  <c r="T244" i="5"/>
  <c r="S244" i="5"/>
  <c r="R244" i="5"/>
  <c r="Q244" i="5"/>
  <c r="P244" i="5"/>
  <c r="O244" i="5"/>
  <c r="N244" i="5"/>
  <c r="M244" i="5"/>
  <c r="L244" i="5"/>
  <c r="K244" i="5"/>
  <c r="J244" i="5"/>
  <c r="I244" i="5"/>
  <c r="H244" i="5"/>
  <c r="G244" i="5"/>
  <c r="F244" i="5"/>
  <c r="E244" i="5"/>
  <c r="D244" i="5"/>
  <c r="C244" i="5"/>
  <c r="B244" i="5"/>
  <c r="A244" i="5"/>
  <c r="X243" i="5"/>
  <c r="W243" i="5"/>
  <c r="V243" i="5"/>
  <c r="U243" i="5"/>
  <c r="T243" i="5"/>
  <c r="S243" i="5"/>
  <c r="R243" i="5"/>
  <c r="Q243" i="5"/>
  <c r="P243" i="5"/>
  <c r="O243" i="5"/>
  <c r="N243" i="5"/>
  <c r="M243" i="5"/>
  <c r="L243" i="5"/>
  <c r="K243" i="5"/>
  <c r="J243" i="5"/>
  <c r="I243" i="5"/>
  <c r="H243" i="5"/>
  <c r="G243" i="5"/>
  <c r="F243" i="5"/>
  <c r="E243" i="5"/>
  <c r="D243" i="5"/>
  <c r="C243" i="5"/>
  <c r="B243" i="5"/>
  <c r="A243" i="5"/>
  <c r="X242" i="5"/>
  <c r="W242" i="5"/>
  <c r="V242" i="5"/>
  <c r="U242" i="5"/>
  <c r="T242" i="5"/>
  <c r="S242" i="5"/>
  <c r="R242" i="5"/>
  <c r="Q242" i="5"/>
  <c r="P242" i="5"/>
  <c r="O242" i="5"/>
  <c r="N242" i="5"/>
  <c r="M242" i="5"/>
  <c r="L242" i="5"/>
  <c r="K242" i="5"/>
  <c r="J242" i="5"/>
  <c r="I242" i="5"/>
  <c r="H242" i="5"/>
  <c r="G242" i="5"/>
  <c r="F242" i="5"/>
  <c r="E242" i="5"/>
  <c r="D242" i="5"/>
  <c r="C242" i="5"/>
  <c r="B242" i="5"/>
  <c r="A242" i="5"/>
  <c r="X241" i="5"/>
  <c r="W241" i="5"/>
  <c r="V241" i="5"/>
  <c r="U241" i="5"/>
  <c r="T241" i="5"/>
  <c r="S241" i="5"/>
  <c r="R241" i="5"/>
  <c r="Q241" i="5"/>
  <c r="P241" i="5"/>
  <c r="O241" i="5"/>
  <c r="N241" i="5"/>
  <c r="M241" i="5"/>
  <c r="L241" i="5"/>
  <c r="K241" i="5"/>
  <c r="J241" i="5"/>
  <c r="I241" i="5"/>
  <c r="H241" i="5"/>
  <c r="G241" i="5"/>
  <c r="F241" i="5"/>
  <c r="E241" i="5"/>
  <c r="D241" i="5"/>
  <c r="C241" i="5"/>
  <c r="B241" i="5"/>
  <c r="A241" i="5"/>
  <c r="X240" i="5"/>
  <c r="W240" i="5"/>
  <c r="V240" i="5"/>
  <c r="U240" i="5"/>
  <c r="T240" i="5"/>
  <c r="S240" i="5"/>
  <c r="R240" i="5"/>
  <c r="Q240" i="5"/>
  <c r="P240" i="5"/>
  <c r="O240" i="5"/>
  <c r="N240" i="5"/>
  <c r="M240" i="5"/>
  <c r="L240" i="5"/>
  <c r="K240" i="5"/>
  <c r="J240" i="5"/>
  <c r="I240" i="5"/>
  <c r="H240" i="5"/>
  <c r="G240" i="5"/>
  <c r="F240" i="5"/>
  <c r="E240" i="5"/>
  <c r="D240" i="5"/>
  <c r="C240" i="5"/>
  <c r="B240" i="5"/>
  <c r="A240" i="5"/>
  <c r="X239" i="5"/>
  <c r="W239" i="5"/>
  <c r="V239" i="5"/>
  <c r="U239" i="5"/>
  <c r="T239" i="5"/>
  <c r="S239" i="5"/>
  <c r="R239" i="5"/>
  <c r="Q239" i="5"/>
  <c r="P239" i="5"/>
  <c r="O239" i="5"/>
  <c r="N239" i="5"/>
  <c r="M239" i="5"/>
  <c r="L239" i="5"/>
  <c r="K239" i="5"/>
  <c r="J239" i="5"/>
  <c r="I239" i="5"/>
  <c r="H239" i="5"/>
  <c r="G239" i="5"/>
  <c r="F239" i="5"/>
  <c r="E239" i="5"/>
  <c r="D239" i="5"/>
  <c r="C239" i="5"/>
  <c r="B239" i="5"/>
  <c r="A239" i="5"/>
  <c r="X238" i="5"/>
  <c r="W238" i="5"/>
  <c r="V238" i="5"/>
  <c r="U238" i="5"/>
  <c r="T238" i="5"/>
  <c r="S238" i="5"/>
  <c r="R238" i="5"/>
  <c r="Q238" i="5"/>
  <c r="P238" i="5"/>
  <c r="O238" i="5"/>
  <c r="N238" i="5"/>
  <c r="M238" i="5"/>
  <c r="L238" i="5"/>
  <c r="K238" i="5"/>
  <c r="J238" i="5"/>
  <c r="I238" i="5"/>
  <c r="H238" i="5"/>
  <c r="G238" i="5"/>
  <c r="F238" i="5"/>
  <c r="E238" i="5"/>
  <c r="D238" i="5"/>
  <c r="C238" i="5"/>
  <c r="B238" i="5"/>
  <c r="A238" i="5"/>
  <c r="X237" i="5"/>
  <c r="W237" i="5"/>
  <c r="V237" i="5"/>
  <c r="U237" i="5"/>
  <c r="T237" i="5"/>
  <c r="S237" i="5"/>
  <c r="R237" i="5"/>
  <c r="Q237" i="5"/>
  <c r="P237" i="5"/>
  <c r="O237" i="5"/>
  <c r="N237" i="5"/>
  <c r="M237" i="5"/>
  <c r="L237" i="5"/>
  <c r="K237" i="5"/>
  <c r="J237" i="5"/>
  <c r="I237" i="5"/>
  <c r="H237" i="5"/>
  <c r="G237" i="5"/>
  <c r="F237" i="5"/>
  <c r="E237" i="5"/>
  <c r="D237" i="5"/>
  <c r="C237" i="5"/>
  <c r="B237" i="5"/>
  <c r="A237" i="5"/>
  <c r="X236" i="5"/>
  <c r="W236" i="5"/>
  <c r="V236" i="5"/>
  <c r="U236" i="5"/>
  <c r="T236" i="5"/>
  <c r="S236" i="5"/>
  <c r="R236" i="5"/>
  <c r="Q236" i="5"/>
  <c r="P236" i="5"/>
  <c r="O236" i="5"/>
  <c r="N236" i="5"/>
  <c r="M236" i="5"/>
  <c r="L236" i="5"/>
  <c r="K236" i="5"/>
  <c r="J236" i="5"/>
  <c r="I236" i="5"/>
  <c r="H236" i="5"/>
  <c r="G236" i="5"/>
  <c r="F236" i="5"/>
  <c r="E236" i="5"/>
  <c r="D236" i="5"/>
  <c r="C236" i="5"/>
  <c r="B236" i="5"/>
  <c r="A236" i="5"/>
  <c r="X235" i="5"/>
  <c r="W235" i="5"/>
  <c r="V235" i="5"/>
  <c r="U235" i="5"/>
  <c r="T235" i="5"/>
  <c r="S235" i="5"/>
  <c r="R235" i="5"/>
  <c r="Q235" i="5"/>
  <c r="P235" i="5"/>
  <c r="O235" i="5"/>
  <c r="N235" i="5"/>
  <c r="M235" i="5"/>
  <c r="L235" i="5"/>
  <c r="K235" i="5"/>
  <c r="J235" i="5"/>
  <c r="I235" i="5"/>
  <c r="H235" i="5"/>
  <c r="G235" i="5"/>
  <c r="F235" i="5"/>
  <c r="E235" i="5"/>
  <c r="D235" i="5"/>
  <c r="C235" i="5"/>
  <c r="B235" i="5"/>
  <c r="A235" i="5"/>
  <c r="X234" i="5"/>
  <c r="W234" i="5"/>
  <c r="V234" i="5"/>
  <c r="U234" i="5"/>
  <c r="T234" i="5"/>
  <c r="S234" i="5"/>
  <c r="R234" i="5"/>
  <c r="Q234" i="5"/>
  <c r="P234" i="5"/>
  <c r="O234" i="5"/>
  <c r="N234" i="5"/>
  <c r="M234" i="5"/>
  <c r="L234" i="5"/>
  <c r="K234" i="5"/>
  <c r="J234" i="5"/>
  <c r="I234" i="5"/>
  <c r="H234" i="5"/>
  <c r="G234" i="5"/>
  <c r="F234" i="5"/>
  <c r="E234" i="5"/>
  <c r="D234" i="5"/>
  <c r="C234" i="5"/>
  <c r="B234" i="5"/>
  <c r="A234" i="5"/>
  <c r="X233" i="5"/>
  <c r="W233" i="5"/>
  <c r="V233" i="5"/>
  <c r="U233" i="5"/>
  <c r="T233" i="5"/>
  <c r="S233" i="5"/>
  <c r="R233" i="5"/>
  <c r="Q233" i="5"/>
  <c r="P233" i="5"/>
  <c r="O233" i="5"/>
  <c r="N233" i="5"/>
  <c r="M233" i="5"/>
  <c r="L233" i="5"/>
  <c r="K233" i="5"/>
  <c r="J233" i="5"/>
  <c r="I233" i="5"/>
  <c r="H233" i="5"/>
  <c r="G233" i="5"/>
  <c r="F233" i="5"/>
  <c r="E233" i="5"/>
  <c r="D233" i="5"/>
  <c r="C233" i="5"/>
  <c r="B233" i="5"/>
  <c r="A233" i="5"/>
  <c r="X232" i="5"/>
  <c r="W232" i="5"/>
  <c r="V232" i="5"/>
  <c r="U232" i="5"/>
  <c r="T232" i="5"/>
  <c r="S232" i="5"/>
  <c r="R232" i="5"/>
  <c r="Q232" i="5"/>
  <c r="P232" i="5"/>
  <c r="O232" i="5"/>
  <c r="N232" i="5"/>
  <c r="M232" i="5"/>
  <c r="L232" i="5"/>
  <c r="K232" i="5"/>
  <c r="J232" i="5"/>
  <c r="I232" i="5"/>
  <c r="H232" i="5"/>
  <c r="G232" i="5"/>
  <c r="F232" i="5"/>
  <c r="E232" i="5"/>
  <c r="D232" i="5"/>
  <c r="C232" i="5"/>
  <c r="B232" i="5"/>
  <c r="A232" i="5"/>
  <c r="X231" i="5"/>
  <c r="W231" i="5"/>
  <c r="V231" i="5"/>
  <c r="U231" i="5"/>
  <c r="T231" i="5"/>
  <c r="S231" i="5"/>
  <c r="R231" i="5"/>
  <c r="Q231" i="5"/>
  <c r="P231" i="5"/>
  <c r="O231" i="5"/>
  <c r="N231" i="5"/>
  <c r="M231" i="5"/>
  <c r="L231" i="5"/>
  <c r="K231" i="5"/>
  <c r="J231" i="5"/>
  <c r="I231" i="5"/>
  <c r="H231" i="5"/>
  <c r="G231" i="5"/>
  <c r="F231" i="5"/>
  <c r="E231" i="5"/>
  <c r="D231" i="5"/>
  <c r="C231" i="5"/>
  <c r="B231" i="5"/>
  <c r="A231" i="5"/>
  <c r="X230" i="5"/>
  <c r="W230" i="5"/>
  <c r="V230" i="5"/>
  <c r="U230" i="5"/>
  <c r="T230" i="5"/>
  <c r="S230" i="5"/>
  <c r="R230" i="5"/>
  <c r="Q230" i="5"/>
  <c r="P230" i="5"/>
  <c r="O230" i="5"/>
  <c r="N230" i="5"/>
  <c r="M230" i="5"/>
  <c r="L230" i="5"/>
  <c r="K230" i="5"/>
  <c r="J230" i="5"/>
  <c r="I230" i="5"/>
  <c r="H230" i="5"/>
  <c r="G230" i="5"/>
  <c r="F230" i="5"/>
  <c r="E230" i="5"/>
  <c r="D230" i="5"/>
  <c r="C230" i="5"/>
  <c r="B230" i="5"/>
  <c r="A230" i="5"/>
  <c r="X229" i="5"/>
  <c r="W229" i="5"/>
  <c r="V229" i="5"/>
  <c r="U229" i="5"/>
  <c r="T229" i="5"/>
  <c r="S229" i="5"/>
  <c r="R229" i="5"/>
  <c r="Q229" i="5"/>
  <c r="P229" i="5"/>
  <c r="O229" i="5"/>
  <c r="N229" i="5"/>
  <c r="M229" i="5"/>
  <c r="L229" i="5"/>
  <c r="K229" i="5"/>
  <c r="J229" i="5"/>
  <c r="I229" i="5"/>
  <c r="H229" i="5"/>
  <c r="G229" i="5"/>
  <c r="F229" i="5"/>
  <c r="E229" i="5"/>
  <c r="D229" i="5"/>
  <c r="C229" i="5"/>
  <c r="B229" i="5"/>
  <c r="A229" i="5"/>
  <c r="X228" i="5"/>
  <c r="W228" i="5"/>
  <c r="V228" i="5"/>
  <c r="U228" i="5"/>
  <c r="T228" i="5"/>
  <c r="S228" i="5"/>
  <c r="R228" i="5"/>
  <c r="Q228" i="5"/>
  <c r="P228" i="5"/>
  <c r="O228" i="5"/>
  <c r="N228" i="5"/>
  <c r="M228" i="5"/>
  <c r="L228" i="5"/>
  <c r="K228" i="5"/>
  <c r="J228" i="5"/>
  <c r="I228" i="5"/>
  <c r="H228" i="5"/>
  <c r="G228" i="5"/>
  <c r="F228" i="5"/>
  <c r="E228" i="5"/>
  <c r="D228" i="5"/>
  <c r="C228" i="5"/>
  <c r="B228" i="5"/>
  <c r="A228" i="5"/>
  <c r="X227" i="5"/>
  <c r="W227" i="5"/>
  <c r="V227" i="5"/>
  <c r="U227" i="5"/>
  <c r="T227" i="5"/>
  <c r="S227" i="5"/>
  <c r="R227" i="5"/>
  <c r="Q227" i="5"/>
  <c r="P227" i="5"/>
  <c r="O227" i="5"/>
  <c r="N227" i="5"/>
  <c r="M227" i="5"/>
  <c r="L227" i="5"/>
  <c r="K227" i="5"/>
  <c r="J227" i="5"/>
  <c r="I227" i="5"/>
  <c r="H227" i="5"/>
  <c r="G227" i="5"/>
  <c r="F227" i="5"/>
  <c r="E227" i="5"/>
  <c r="D227" i="5"/>
  <c r="C227" i="5"/>
  <c r="B227" i="5"/>
  <c r="A227" i="5"/>
  <c r="X226" i="5"/>
  <c r="W226" i="5"/>
  <c r="V226" i="5"/>
  <c r="U226" i="5"/>
  <c r="T226" i="5"/>
  <c r="S226" i="5"/>
  <c r="R226" i="5"/>
  <c r="Q226" i="5"/>
  <c r="P226" i="5"/>
  <c r="O226" i="5"/>
  <c r="N226" i="5"/>
  <c r="M226" i="5"/>
  <c r="L226" i="5"/>
  <c r="K226" i="5"/>
  <c r="J226" i="5"/>
  <c r="I226" i="5"/>
  <c r="H226" i="5"/>
  <c r="G226" i="5"/>
  <c r="F226" i="5"/>
  <c r="E226" i="5"/>
  <c r="D226" i="5"/>
  <c r="C226" i="5"/>
  <c r="B226" i="5"/>
  <c r="A226" i="5"/>
  <c r="X225" i="5"/>
  <c r="W225" i="5"/>
  <c r="V225" i="5"/>
  <c r="U225" i="5"/>
  <c r="T225" i="5"/>
  <c r="S225" i="5"/>
  <c r="R225" i="5"/>
  <c r="Q225" i="5"/>
  <c r="P225" i="5"/>
  <c r="O225" i="5"/>
  <c r="N225" i="5"/>
  <c r="M225" i="5"/>
  <c r="L225" i="5"/>
  <c r="K225" i="5"/>
  <c r="J225" i="5"/>
  <c r="I225" i="5"/>
  <c r="H225" i="5"/>
  <c r="G225" i="5"/>
  <c r="F225" i="5"/>
  <c r="E225" i="5"/>
  <c r="D225" i="5"/>
  <c r="C225" i="5"/>
  <c r="B225" i="5"/>
  <c r="A225" i="5"/>
  <c r="X224" i="5"/>
  <c r="W224" i="5"/>
  <c r="V224" i="5"/>
  <c r="U224" i="5"/>
  <c r="T224" i="5"/>
  <c r="S224" i="5"/>
  <c r="R224" i="5"/>
  <c r="Q224" i="5"/>
  <c r="P224" i="5"/>
  <c r="O224" i="5"/>
  <c r="N224" i="5"/>
  <c r="M224" i="5"/>
  <c r="L224" i="5"/>
  <c r="K224" i="5"/>
  <c r="J224" i="5"/>
  <c r="I224" i="5"/>
  <c r="H224" i="5"/>
  <c r="G224" i="5"/>
  <c r="F224" i="5"/>
  <c r="E224" i="5"/>
  <c r="D224" i="5"/>
  <c r="C224" i="5"/>
  <c r="B224" i="5"/>
  <c r="A224" i="5"/>
  <c r="X223" i="5"/>
  <c r="W223" i="5"/>
  <c r="V223" i="5"/>
  <c r="U223" i="5"/>
  <c r="T223" i="5"/>
  <c r="S223" i="5"/>
  <c r="R223" i="5"/>
  <c r="Q223" i="5"/>
  <c r="P223" i="5"/>
  <c r="O223" i="5"/>
  <c r="N223" i="5"/>
  <c r="M223" i="5"/>
  <c r="L223" i="5"/>
  <c r="K223" i="5"/>
  <c r="J223" i="5"/>
  <c r="I223" i="5"/>
  <c r="H223" i="5"/>
  <c r="G223" i="5"/>
  <c r="F223" i="5"/>
  <c r="E223" i="5"/>
  <c r="D223" i="5"/>
  <c r="C223" i="5"/>
  <c r="B223" i="5"/>
  <c r="A223" i="5"/>
  <c r="X222" i="5"/>
  <c r="W222" i="5"/>
  <c r="V222" i="5"/>
  <c r="U222" i="5"/>
  <c r="T222" i="5"/>
  <c r="S222" i="5"/>
  <c r="R222" i="5"/>
  <c r="Q222" i="5"/>
  <c r="P222" i="5"/>
  <c r="O222" i="5"/>
  <c r="N222" i="5"/>
  <c r="M222" i="5"/>
  <c r="L222" i="5"/>
  <c r="K222" i="5"/>
  <c r="J222" i="5"/>
  <c r="I222" i="5"/>
  <c r="H222" i="5"/>
  <c r="G222" i="5"/>
  <c r="F222" i="5"/>
  <c r="E222" i="5"/>
  <c r="D222" i="5"/>
  <c r="C222" i="5"/>
  <c r="B222" i="5"/>
  <c r="A222" i="5"/>
  <c r="X221" i="5"/>
  <c r="W221" i="5"/>
  <c r="V221" i="5"/>
  <c r="U221" i="5"/>
  <c r="T221" i="5"/>
  <c r="S221" i="5"/>
  <c r="R221" i="5"/>
  <c r="Q221" i="5"/>
  <c r="P221" i="5"/>
  <c r="O221" i="5"/>
  <c r="N221" i="5"/>
  <c r="M221" i="5"/>
  <c r="L221" i="5"/>
  <c r="K221" i="5"/>
  <c r="J221" i="5"/>
  <c r="I221" i="5"/>
  <c r="H221" i="5"/>
  <c r="G221" i="5"/>
  <c r="F221" i="5"/>
  <c r="E221" i="5"/>
  <c r="D221" i="5"/>
  <c r="C221" i="5"/>
  <c r="B221" i="5"/>
  <c r="A221" i="5"/>
  <c r="X220" i="5"/>
  <c r="W220" i="5"/>
  <c r="V220" i="5"/>
  <c r="U220" i="5"/>
  <c r="T220" i="5"/>
  <c r="S220" i="5"/>
  <c r="R220" i="5"/>
  <c r="Q220" i="5"/>
  <c r="P220" i="5"/>
  <c r="O220" i="5"/>
  <c r="N220" i="5"/>
  <c r="M220" i="5"/>
  <c r="L220" i="5"/>
  <c r="K220" i="5"/>
  <c r="J220" i="5"/>
  <c r="I220" i="5"/>
  <c r="H220" i="5"/>
  <c r="G220" i="5"/>
  <c r="F220" i="5"/>
  <c r="E220" i="5"/>
  <c r="D220" i="5"/>
  <c r="C220" i="5"/>
  <c r="B220" i="5"/>
  <c r="A220" i="5"/>
  <c r="X219" i="5"/>
  <c r="W219" i="5"/>
  <c r="V219" i="5"/>
  <c r="U219" i="5"/>
  <c r="T219" i="5"/>
  <c r="S219" i="5"/>
  <c r="R219" i="5"/>
  <c r="Q219" i="5"/>
  <c r="P219" i="5"/>
  <c r="O219" i="5"/>
  <c r="N219" i="5"/>
  <c r="M219" i="5"/>
  <c r="L219" i="5"/>
  <c r="K219" i="5"/>
  <c r="J219" i="5"/>
  <c r="I219" i="5"/>
  <c r="H219" i="5"/>
  <c r="G219" i="5"/>
  <c r="F219" i="5"/>
  <c r="E219" i="5"/>
  <c r="D219" i="5"/>
  <c r="C219" i="5"/>
  <c r="B219" i="5"/>
  <c r="A219" i="5"/>
  <c r="X218" i="5"/>
  <c r="W218" i="5"/>
  <c r="V218" i="5"/>
  <c r="U218" i="5"/>
  <c r="T218" i="5"/>
  <c r="S218" i="5"/>
  <c r="R218" i="5"/>
  <c r="Q218" i="5"/>
  <c r="P218" i="5"/>
  <c r="O218" i="5"/>
  <c r="N218" i="5"/>
  <c r="M218" i="5"/>
  <c r="L218" i="5"/>
  <c r="K218" i="5"/>
  <c r="J218" i="5"/>
  <c r="I218" i="5"/>
  <c r="H218" i="5"/>
  <c r="G218" i="5"/>
  <c r="F218" i="5"/>
  <c r="E218" i="5"/>
  <c r="D218" i="5"/>
  <c r="C218" i="5"/>
  <c r="B218" i="5"/>
  <c r="A218" i="5"/>
  <c r="X217" i="5"/>
  <c r="W217" i="5"/>
  <c r="V217" i="5"/>
  <c r="U217" i="5"/>
  <c r="T217" i="5"/>
  <c r="S217" i="5"/>
  <c r="R217" i="5"/>
  <c r="Q217" i="5"/>
  <c r="P217" i="5"/>
  <c r="O217" i="5"/>
  <c r="N217" i="5"/>
  <c r="M217" i="5"/>
  <c r="L217" i="5"/>
  <c r="K217" i="5"/>
  <c r="J217" i="5"/>
  <c r="I217" i="5"/>
  <c r="H217" i="5"/>
  <c r="G217" i="5"/>
  <c r="F217" i="5"/>
  <c r="E217" i="5"/>
  <c r="D217" i="5"/>
  <c r="C217" i="5"/>
  <c r="B217" i="5"/>
  <c r="A217" i="5"/>
  <c r="X216" i="5"/>
  <c r="W216" i="5"/>
  <c r="V216" i="5"/>
  <c r="U216" i="5"/>
  <c r="T216" i="5"/>
  <c r="S216" i="5"/>
  <c r="R216" i="5"/>
  <c r="Q216" i="5"/>
  <c r="P216" i="5"/>
  <c r="O216" i="5"/>
  <c r="N216" i="5"/>
  <c r="M216" i="5"/>
  <c r="L216" i="5"/>
  <c r="K216" i="5"/>
  <c r="J216" i="5"/>
  <c r="I216" i="5"/>
  <c r="H216" i="5"/>
  <c r="G216" i="5"/>
  <c r="F216" i="5"/>
  <c r="E216" i="5"/>
  <c r="D216" i="5"/>
  <c r="C216" i="5"/>
  <c r="B216" i="5"/>
  <c r="A216" i="5"/>
  <c r="X215" i="5"/>
  <c r="W215" i="5"/>
  <c r="V215" i="5"/>
  <c r="U215" i="5"/>
  <c r="T215" i="5"/>
  <c r="S215" i="5"/>
  <c r="R215" i="5"/>
  <c r="Q215" i="5"/>
  <c r="P215" i="5"/>
  <c r="O215" i="5"/>
  <c r="N215" i="5"/>
  <c r="M215" i="5"/>
  <c r="L215" i="5"/>
  <c r="K215" i="5"/>
  <c r="J215" i="5"/>
  <c r="I215" i="5"/>
  <c r="H215" i="5"/>
  <c r="G215" i="5"/>
  <c r="F215" i="5"/>
  <c r="E215" i="5"/>
  <c r="D215" i="5"/>
  <c r="C215" i="5"/>
  <c r="B215" i="5"/>
  <c r="A215" i="5"/>
  <c r="X214" i="5"/>
  <c r="W214" i="5"/>
  <c r="V214" i="5"/>
  <c r="U214" i="5"/>
  <c r="T214" i="5"/>
  <c r="S214" i="5"/>
  <c r="R214" i="5"/>
  <c r="Q214" i="5"/>
  <c r="P214" i="5"/>
  <c r="O214" i="5"/>
  <c r="N214" i="5"/>
  <c r="M214" i="5"/>
  <c r="L214" i="5"/>
  <c r="K214" i="5"/>
  <c r="J214" i="5"/>
  <c r="I214" i="5"/>
  <c r="H214" i="5"/>
  <c r="G214" i="5"/>
  <c r="F214" i="5"/>
  <c r="E214" i="5"/>
  <c r="D214" i="5"/>
  <c r="C214" i="5"/>
  <c r="B214" i="5"/>
  <c r="A214" i="5"/>
  <c r="X213" i="5"/>
  <c r="W213" i="5"/>
  <c r="V213" i="5"/>
  <c r="U213" i="5"/>
  <c r="T213" i="5"/>
  <c r="S213" i="5"/>
  <c r="R213" i="5"/>
  <c r="Q213" i="5"/>
  <c r="P213" i="5"/>
  <c r="O213" i="5"/>
  <c r="N213" i="5"/>
  <c r="M213" i="5"/>
  <c r="L213" i="5"/>
  <c r="K213" i="5"/>
  <c r="J213" i="5"/>
  <c r="I213" i="5"/>
  <c r="H213" i="5"/>
  <c r="G213" i="5"/>
  <c r="F213" i="5"/>
  <c r="E213" i="5"/>
  <c r="D213" i="5"/>
  <c r="C213" i="5"/>
  <c r="B213" i="5"/>
  <c r="A213" i="5"/>
  <c r="X212" i="5"/>
  <c r="W212" i="5"/>
  <c r="V212" i="5"/>
  <c r="U212" i="5"/>
  <c r="T212" i="5"/>
  <c r="S212" i="5"/>
  <c r="R212" i="5"/>
  <c r="Q212" i="5"/>
  <c r="P212" i="5"/>
  <c r="O212" i="5"/>
  <c r="N212" i="5"/>
  <c r="M212" i="5"/>
  <c r="L212" i="5"/>
  <c r="K212" i="5"/>
  <c r="J212" i="5"/>
  <c r="I212" i="5"/>
  <c r="H212" i="5"/>
  <c r="G212" i="5"/>
  <c r="F212" i="5"/>
  <c r="E212" i="5"/>
  <c r="D212" i="5"/>
  <c r="C212" i="5"/>
  <c r="B212" i="5"/>
  <c r="A212" i="5"/>
  <c r="X211" i="5"/>
  <c r="W211" i="5"/>
  <c r="V211" i="5"/>
  <c r="U211" i="5"/>
  <c r="T211" i="5"/>
  <c r="S211" i="5"/>
  <c r="R211" i="5"/>
  <c r="Q211" i="5"/>
  <c r="P211" i="5"/>
  <c r="O211" i="5"/>
  <c r="N211" i="5"/>
  <c r="M211" i="5"/>
  <c r="L211" i="5"/>
  <c r="K211" i="5"/>
  <c r="J211" i="5"/>
  <c r="I211" i="5"/>
  <c r="H211" i="5"/>
  <c r="G211" i="5"/>
  <c r="F211" i="5"/>
  <c r="E211" i="5"/>
  <c r="D211" i="5"/>
  <c r="C211" i="5"/>
  <c r="B211" i="5"/>
  <c r="A211" i="5"/>
  <c r="X210" i="5"/>
  <c r="W210" i="5"/>
  <c r="V210" i="5"/>
  <c r="U210" i="5"/>
  <c r="T210" i="5"/>
  <c r="S210" i="5"/>
  <c r="R210" i="5"/>
  <c r="Q210" i="5"/>
  <c r="P210" i="5"/>
  <c r="O210" i="5"/>
  <c r="N210" i="5"/>
  <c r="M210" i="5"/>
  <c r="L210" i="5"/>
  <c r="K210" i="5"/>
  <c r="J210" i="5"/>
  <c r="I210" i="5"/>
  <c r="H210" i="5"/>
  <c r="G210" i="5"/>
  <c r="F210" i="5"/>
  <c r="E210" i="5"/>
  <c r="D210" i="5"/>
  <c r="C210" i="5"/>
  <c r="B210" i="5"/>
  <c r="A210" i="5"/>
  <c r="X209" i="5"/>
  <c r="W209" i="5"/>
  <c r="V209" i="5"/>
  <c r="U209" i="5"/>
  <c r="T209" i="5"/>
  <c r="S209" i="5"/>
  <c r="R209" i="5"/>
  <c r="Q209" i="5"/>
  <c r="P209" i="5"/>
  <c r="O209" i="5"/>
  <c r="N209" i="5"/>
  <c r="M209" i="5"/>
  <c r="L209" i="5"/>
  <c r="K209" i="5"/>
  <c r="J209" i="5"/>
  <c r="I209" i="5"/>
  <c r="H209" i="5"/>
  <c r="G209" i="5"/>
  <c r="F209" i="5"/>
  <c r="E209" i="5"/>
  <c r="D209" i="5"/>
  <c r="C209" i="5"/>
  <c r="B209" i="5"/>
  <c r="A209" i="5"/>
  <c r="X208" i="5"/>
  <c r="W208" i="5"/>
  <c r="V208" i="5"/>
  <c r="U208" i="5"/>
  <c r="T208" i="5"/>
  <c r="S208" i="5"/>
  <c r="R208" i="5"/>
  <c r="Q208" i="5"/>
  <c r="P208" i="5"/>
  <c r="O208" i="5"/>
  <c r="N208" i="5"/>
  <c r="M208" i="5"/>
  <c r="L208" i="5"/>
  <c r="K208" i="5"/>
  <c r="J208" i="5"/>
  <c r="I208" i="5"/>
  <c r="H208" i="5"/>
  <c r="G208" i="5"/>
  <c r="F208" i="5"/>
  <c r="E208" i="5"/>
  <c r="D208" i="5"/>
  <c r="C208" i="5"/>
  <c r="B208" i="5"/>
  <c r="A208" i="5"/>
  <c r="X207" i="5"/>
  <c r="W207" i="5"/>
  <c r="V207" i="5"/>
  <c r="U207" i="5"/>
  <c r="T207" i="5"/>
  <c r="S207" i="5"/>
  <c r="R207" i="5"/>
  <c r="Q207" i="5"/>
  <c r="P207" i="5"/>
  <c r="O207" i="5"/>
  <c r="N207" i="5"/>
  <c r="M207" i="5"/>
  <c r="L207" i="5"/>
  <c r="K207" i="5"/>
  <c r="J207" i="5"/>
  <c r="I207" i="5"/>
  <c r="H207" i="5"/>
  <c r="G207" i="5"/>
  <c r="F207" i="5"/>
  <c r="E207" i="5"/>
  <c r="D207" i="5"/>
  <c r="C207" i="5"/>
  <c r="B207" i="5"/>
  <c r="A207" i="5"/>
  <c r="X206" i="5"/>
  <c r="W206" i="5"/>
  <c r="V206" i="5"/>
  <c r="U206" i="5"/>
  <c r="T206" i="5"/>
  <c r="S206" i="5"/>
  <c r="R206" i="5"/>
  <c r="Q206" i="5"/>
  <c r="P206" i="5"/>
  <c r="O206" i="5"/>
  <c r="N206" i="5"/>
  <c r="M206" i="5"/>
  <c r="L206" i="5"/>
  <c r="K206" i="5"/>
  <c r="J206" i="5"/>
  <c r="I206" i="5"/>
  <c r="H206" i="5"/>
  <c r="G206" i="5"/>
  <c r="F206" i="5"/>
  <c r="E206" i="5"/>
  <c r="D206" i="5"/>
  <c r="C206" i="5"/>
  <c r="B206" i="5"/>
  <c r="A206" i="5"/>
  <c r="X205" i="5"/>
  <c r="W205" i="5"/>
  <c r="V205" i="5"/>
  <c r="U205" i="5"/>
  <c r="T205" i="5"/>
  <c r="S205" i="5"/>
  <c r="R205" i="5"/>
  <c r="Q205" i="5"/>
  <c r="P205" i="5"/>
  <c r="O205" i="5"/>
  <c r="N205" i="5"/>
  <c r="M205" i="5"/>
  <c r="L205" i="5"/>
  <c r="K205" i="5"/>
  <c r="J205" i="5"/>
  <c r="I205" i="5"/>
  <c r="H205" i="5"/>
  <c r="G205" i="5"/>
  <c r="F205" i="5"/>
  <c r="E205" i="5"/>
  <c r="D205" i="5"/>
  <c r="C205" i="5"/>
  <c r="B205" i="5"/>
  <c r="A205" i="5"/>
  <c r="X204" i="5"/>
  <c r="W204" i="5"/>
  <c r="V204" i="5"/>
  <c r="U204" i="5"/>
  <c r="T204" i="5"/>
  <c r="S204" i="5"/>
  <c r="R204" i="5"/>
  <c r="Q204" i="5"/>
  <c r="P204" i="5"/>
  <c r="O204" i="5"/>
  <c r="N204" i="5"/>
  <c r="M204" i="5"/>
  <c r="L204" i="5"/>
  <c r="K204" i="5"/>
  <c r="J204" i="5"/>
  <c r="I204" i="5"/>
  <c r="H204" i="5"/>
  <c r="G204" i="5"/>
  <c r="F204" i="5"/>
  <c r="E204" i="5"/>
  <c r="D204" i="5"/>
  <c r="C204" i="5"/>
  <c r="B204" i="5"/>
  <c r="A204" i="5"/>
  <c r="X203" i="5"/>
  <c r="W203" i="5"/>
  <c r="V203" i="5"/>
  <c r="U203" i="5"/>
  <c r="T203" i="5"/>
  <c r="S203" i="5"/>
  <c r="R203" i="5"/>
  <c r="Q203" i="5"/>
  <c r="P203" i="5"/>
  <c r="O203" i="5"/>
  <c r="N203" i="5"/>
  <c r="M203" i="5"/>
  <c r="L203" i="5"/>
  <c r="K203" i="5"/>
  <c r="J203" i="5"/>
  <c r="I203" i="5"/>
  <c r="H203" i="5"/>
  <c r="G203" i="5"/>
  <c r="F203" i="5"/>
  <c r="E203" i="5"/>
  <c r="D203" i="5"/>
  <c r="C203" i="5"/>
  <c r="B203" i="5"/>
  <c r="A203" i="5"/>
  <c r="X202" i="5"/>
  <c r="W202" i="5"/>
  <c r="V202" i="5"/>
  <c r="U202" i="5"/>
  <c r="T202" i="5"/>
  <c r="S202" i="5"/>
  <c r="R202" i="5"/>
  <c r="Q202" i="5"/>
  <c r="P202" i="5"/>
  <c r="O202" i="5"/>
  <c r="N202" i="5"/>
  <c r="M202" i="5"/>
  <c r="L202" i="5"/>
  <c r="K202" i="5"/>
  <c r="J202" i="5"/>
  <c r="I202" i="5"/>
  <c r="H202" i="5"/>
  <c r="G202" i="5"/>
  <c r="F202" i="5"/>
  <c r="E202" i="5"/>
  <c r="D202" i="5"/>
  <c r="C202" i="5"/>
  <c r="B202" i="5"/>
  <c r="A202" i="5"/>
  <c r="X201" i="5"/>
  <c r="W201" i="5"/>
  <c r="V201" i="5"/>
  <c r="U201" i="5"/>
  <c r="T201" i="5"/>
  <c r="S201" i="5"/>
  <c r="R201" i="5"/>
  <c r="Q201" i="5"/>
  <c r="P201" i="5"/>
  <c r="O201" i="5"/>
  <c r="N201" i="5"/>
  <c r="M201" i="5"/>
  <c r="L201" i="5"/>
  <c r="K201" i="5"/>
  <c r="J201" i="5"/>
  <c r="I201" i="5"/>
  <c r="H201" i="5"/>
  <c r="G201" i="5"/>
  <c r="F201" i="5"/>
  <c r="E201" i="5"/>
  <c r="D201" i="5"/>
  <c r="C201" i="5"/>
  <c r="B201" i="5"/>
  <c r="A201" i="5"/>
  <c r="X200" i="5"/>
  <c r="W200" i="5"/>
  <c r="V200" i="5"/>
  <c r="U200" i="5"/>
  <c r="T200" i="5"/>
  <c r="S200" i="5"/>
  <c r="R200" i="5"/>
  <c r="Q200" i="5"/>
  <c r="P200" i="5"/>
  <c r="O200" i="5"/>
  <c r="N200" i="5"/>
  <c r="M200" i="5"/>
  <c r="L200" i="5"/>
  <c r="K200" i="5"/>
  <c r="J200" i="5"/>
  <c r="I200" i="5"/>
  <c r="H200" i="5"/>
  <c r="G200" i="5"/>
  <c r="F200" i="5"/>
  <c r="E200" i="5"/>
  <c r="D200" i="5"/>
  <c r="C200" i="5"/>
  <c r="B200" i="5"/>
  <c r="A200" i="5"/>
  <c r="X199" i="5"/>
  <c r="W199" i="5"/>
  <c r="V199" i="5"/>
  <c r="U199" i="5"/>
  <c r="T199" i="5"/>
  <c r="S199" i="5"/>
  <c r="R199" i="5"/>
  <c r="Q199" i="5"/>
  <c r="P199" i="5"/>
  <c r="O199" i="5"/>
  <c r="N199" i="5"/>
  <c r="M199" i="5"/>
  <c r="L199" i="5"/>
  <c r="K199" i="5"/>
  <c r="J199" i="5"/>
  <c r="I199" i="5"/>
  <c r="H199" i="5"/>
  <c r="G199" i="5"/>
  <c r="F199" i="5"/>
  <c r="E199" i="5"/>
  <c r="D199" i="5"/>
  <c r="C199" i="5"/>
  <c r="B199" i="5"/>
  <c r="A199" i="5"/>
  <c r="X198" i="5"/>
  <c r="W198" i="5"/>
  <c r="V198" i="5"/>
  <c r="U198" i="5"/>
  <c r="T198" i="5"/>
  <c r="S198" i="5"/>
  <c r="R198" i="5"/>
  <c r="Q198" i="5"/>
  <c r="P198" i="5"/>
  <c r="O198" i="5"/>
  <c r="N198" i="5"/>
  <c r="M198" i="5"/>
  <c r="L198" i="5"/>
  <c r="K198" i="5"/>
  <c r="J198" i="5"/>
  <c r="I198" i="5"/>
  <c r="H198" i="5"/>
  <c r="G198" i="5"/>
  <c r="F198" i="5"/>
  <c r="E198" i="5"/>
  <c r="D198" i="5"/>
  <c r="C198" i="5"/>
  <c r="B198" i="5"/>
  <c r="A198" i="5"/>
  <c r="X197" i="5"/>
  <c r="W197" i="5"/>
  <c r="V197" i="5"/>
  <c r="U197" i="5"/>
  <c r="T197" i="5"/>
  <c r="S197" i="5"/>
  <c r="R197" i="5"/>
  <c r="Q197" i="5"/>
  <c r="P197" i="5"/>
  <c r="O197" i="5"/>
  <c r="N197" i="5"/>
  <c r="M197" i="5"/>
  <c r="L197" i="5"/>
  <c r="K197" i="5"/>
  <c r="J197" i="5"/>
  <c r="I197" i="5"/>
  <c r="H197" i="5"/>
  <c r="G197" i="5"/>
  <c r="F197" i="5"/>
  <c r="E197" i="5"/>
  <c r="D197" i="5"/>
  <c r="C197" i="5"/>
  <c r="B197" i="5"/>
  <c r="A197" i="5"/>
  <c r="X196" i="5"/>
  <c r="W196" i="5"/>
  <c r="V196" i="5"/>
  <c r="U196" i="5"/>
  <c r="T196" i="5"/>
  <c r="S196" i="5"/>
  <c r="R196" i="5"/>
  <c r="Q196" i="5"/>
  <c r="P196" i="5"/>
  <c r="O196" i="5"/>
  <c r="N196" i="5"/>
  <c r="M196" i="5"/>
  <c r="L196" i="5"/>
  <c r="K196" i="5"/>
  <c r="J196" i="5"/>
  <c r="I196" i="5"/>
  <c r="H196" i="5"/>
  <c r="G196" i="5"/>
  <c r="F196" i="5"/>
  <c r="E196" i="5"/>
  <c r="D196" i="5"/>
  <c r="C196" i="5"/>
  <c r="B196" i="5"/>
  <c r="A196" i="5"/>
  <c r="X195" i="5"/>
  <c r="W195" i="5"/>
  <c r="V195" i="5"/>
  <c r="U195" i="5"/>
  <c r="T195" i="5"/>
  <c r="S195" i="5"/>
  <c r="R195" i="5"/>
  <c r="Q195" i="5"/>
  <c r="P195" i="5"/>
  <c r="O195" i="5"/>
  <c r="N195" i="5"/>
  <c r="M195" i="5"/>
  <c r="L195" i="5"/>
  <c r="K195" i="5"/>
  <c r="J195" i="5"/>
  <c r="I195" i="5"/>
  <c r="H195" i="5"/>
  <c r="G195" i="5"/>
  <c r="F195" i="5"/>
  <c r="E195" i="5"/>
  <c r="D195" i="5"/>
  <c r="C195" i="5"/>
  <c r="B195" i="5"/>
  <c r="A195" i="5"/>
  <c r="X194" i="5"/>
  <c r="W194" i="5"/>
  <c r="V194" i="5"/>
  <c r="U194" i="5"/>
  <c r="T194" i="5"/>
  <c r="S194" i="5"/>
  <c r="R194" i="5"/>
  <c r="Q194" i="5"/>
  <c r="P194" i="5"/>
  <c r="O194" i="5"/>
  <c r="N194" i="5"/>
  <c r="M194" i="5"/>
  <c r="L194" i="5"/>
  <c r="K194" i="5"/>
  <c r="J194" i="5"/>
  <c r="I194" i="5"/>
  <c r="H194" i="5"/>
  <c r="G194" i="5"/>
  <c r="F194" i="5"/>
  <c r="E194" i="5"/>
  <c r="D194" i="5"/>
  <c r="C194" i="5"/>
  <c r="B194" i="5"/>
  <c r="A194" i="5"/>
  <c r="X193" i="5"/>
  <c r="W193" i="5"/>
  <c r="V193" i="5"/>
  <c r="U193" i="5"/>
  <c r="T193" i="5"/>
  <c r="S193" i="5"/>
  <c r="R193" i="5"/>
  <c r="Q193" i="5"/>
  <c r="P193" i="5"/>
  <c r="O193" i="5"/>
  <c r="N193" i="5"/>
  <c r="M193" i="5"/>
  <c r="L193" i="5"/>
  <c r="K193" i="5"/>
  <c r="J193" i="5"/>
  <c r="I193" i="5"/>
  <c r="H193" i="5"/>
  <c r="G193" i="5"/>
  <c r="F193" i="5"/>
  <c r="E193" i="5"/>
  <c r="D193" i="5"/>
  <c r="C193" i="5"/>
  <c r="B193" i="5"/>
  <c r="A193" i="5"/>
  <c r="X192" i="5"/>
  <c r="W192" i="5"/>
  <c r="V192" i="5"/>
  <c r="U192" i="5"/>
  <c r="T192" i="5"/>
  <c r="S192" i="5"/>
  <c r="R192" i="5"/>
  <c r="Q192" i="5"/>
  <c r="P192" i="5"/>
  <c r="O192" i="5"/>
  <c r="N192" i="5"/>
  <c r="M192" i="5"/>
  <c r="L192" i="5"/>
  <c r="K192" i="5"/>
  <c r="J192" i="5"/>
  <c r="I192" i="5"/>
  <c r="H192" i="5"/>
  <c r="G192" i="5"/>
  <c r="F192" i="5"/>
  <c r="E192" i="5"/>
  <c r="D192" i="5"/>
  <c r="C192" i="5"/>
  <c r="B192" i="5"/>
  <c r="A192" i="5"/>
  <c r="X191" i="5"/>
  <c r="W191" i="5"/>
  <c r="V191" i="5"/>
  <c r="U191" i="5"/>
  <c r="T191" i="5"/>
  <c r="S191" i="5"/>
  <c r="R191" i="5"/>
  <c r="Q191" i="5"/>
  <c r="P191" i="5"/>
  <c r="O191" i="5"/>
  <c r="N191" i="5"/>
  <c r="M191" i="5"/>
  <c r="L191" i="5"/>
  <c r="K191" i="5"/>
  <c r="J191" i="5"/>
  <c r="I191" i="5"/>
  <c r="H191" i="5"/>
  <c r="G191" i="5"/>
  <c r="F191" i="5"/>
  <c r="E191" i="5"/>
  <c r="D191" i="5"/>
  <c r="C191" i="5"/>
  <c r="B191" i="5"/>
  <c r="A191" i="5"/>
  <c r="X190" i="5"/>
  <c r="W190" i="5"/>
  <c r="V190" i="5"/>
  <c r="U190" i="5"/>
  <c r="T190" i="5"/>
  <c r="S190" i="5"/>
  <c r="R190" i="5"/>
  <c r="Q190" i="5"/>
  <c r="P190" i="5"/>
  <c r="O190" i="5"/>
  <c r="N190" i="5"/>
  <c r="M190" i="5"/>
  <c r="L190" i="5"/>
  <c r="K190" i="5"/>
  <c r="J190" i="5"/>
  <c r="I190" i="5"/>
  <c r="H190" i="5"/>
  <c r="G190" i="5"/>
  <c r="F190" i="5"/>
  <c r="E190" i="5"/>
  <c r="D190" i="5"/>
  <c r="C190" i="5"/>
  <c r="B190" i="5"/>
  <c r="A190" i="5"/>
  <c r="X189" i="5"/>
  <c r="W189" i="5"/>
  <c r="V189" i="5"/>
  <c r="U189" i="5"/>
  <c r="T189" i="5"/>
  <c r="S189" i="5"/>
  <c r="R189" i="5"/>
  <c r="Q189" i="5"/>
  <c r="P189" i="5"/>
  <c r="O189" i="5"/>
  <c r="N189" i="5"/>
  <c r="M189" i="5"/>
  <c r="L189" i="5"/>
  <c r="K189" i="5"/>
  <c r="J189" i="5"/>
  <c r="I189" i="5"/>
  <c r="H189" i="5"/>
  <c r="G189" i="5"/>
  <c r="F189" i="5"/>
  <c r="E189" i="5"/>
  <c r="D189" i="5"/>
  <c r="C189" i="5"/>
  <c r="B189" i="5"/>
  <c r="A189" i="5"/>
  <c r="X188" i="5"/>
  <c r="W188" i="5"/>
  <c r="V188" i="5"/>
  <c r="U188" i="5"/>
  <c r="T188" i="5"/>
  <c r="S188" i="5"/>
  <c r="R188" i="5"/>
  <c r="Q188" i="5"/>
  <c r="P188" i="5"/>
  <c r="O188" i="5"/>
  <c r="N188" i="5"/>
  <c r="M188" i="5"/>
  <c r="L188" i="5"/>
  <c r="K188" i="5"/>
  <c r="J188" i="5"/>
  <c r="I188" i="5"/>
  <c r="H188" i="5"/>
  <c r="G188" i="5"/>
  <c r="F188" i="5"/>
  <c r="E188" i="5"/>
  <c r="D188" i="5"/>
  <c r="C188" i="5"/>
  <c r="B188" i="5"/>
  <c r="A188" i="5"/>
  <c r="X187" i="5"/>
  <c r="W187" i="5"/>
  <c r="V187" i="5"/>
  <c r="U187" i="5"/>
  <c r="T187" i="5"/>
  <c r="S187" i="5"/>
  <c r="R187" i="5"/>
  <c r="Q187" i="5"/>
  <c r="P187" i="5"/>
  <c r="O187" i="5"/>
  <c r="N187" i="5"/>
  <c r="M187" i="5"/>
  <c r="L187" i="5"/>
  <c r="K187" i="5"/>
  <c r="J187" i="5"/>
  <c r="I187" i="5"/>
  <c r="H187" i="5"/>
  <c r="G187" i="5"/>
  <c r="F187" i="5"/>
  <c r="E187" i="5"/>
  <c r="D187" i="5"/>
  <c r="C187" i="5"/>
  <c r="B187" i="5"/>
  <c r="A187" i="5"/>
  <c r="X186" i="5"/>
  <c r="W186" i="5"/>
  <c r="V186" i="5"/>
  <c r="U186" i="5"/>
  <c r="T186" i="5"/>
  <c r="S186" i="5"/>
  <c r="R186" i="5"/>
  <c r="Q186" i="5"/>
  <c r="P186" i="5"/>
  <c r="O186" i="5"/>
  <c r="N186" i="5"/>
  <c r="M186" i="5"/>
  <c r="L186" i="5"/>
  <c r="K186" i="5"/>
  <c r="J186" i="5"/>
  <c r="I186" i="5"/>
  <c r="H186" i="5"/>
  <c r="G186" i="5"/>
  <c r="F186" i="5"/>
  <c r="E186" i="5"/>
  <c r="D186" i="5"/>
  <c r="C186" i="5"/>
  <c r="B186" i="5"/>
  <c r="A186" i="5"/>
  <c r="X185" i="5"/>
  <c r="W185" i="5"/>
  <c r="V185" i="5"/>
  <c r="U185" i="5"/>
  <c r="T185" i="5"/>
  <c r="S185" i="5"/>
  <c r="R185" i="5"/>
  <c r="Q185" i="5"/>
  <c r="P185" i="5"/>
  <c r="O185" i="5"/>
  <c r="N185" i="5"/>
  <c r="M185" i="5"/>
  <c r="L185" i="5"/>
  <c r="K185" i="5"/>
  <c r="J185" i="5"/>
  <c r="I185" i="5"/>
  <c r="H185" i="5"/>
  <c r="G185" i="5"/>
  <c r="F185" i="5"/>
  <c r="E185" i="5"/>
  <c r="D185" i="5"/>
  <c r="C185" i="5"/>
  <c r="B185" i="5"/>
  <c r="A185" i="5"/>
  <c r="X184" i="5"/>
  <c r="W184" i="5"/>
  <c r="V184" i="5"/>
  <c r="U184" i="5"/>
  <c r="T184" i="5"/>
  <c r="S184" i="5"/>
  <c r="R184" i="5"/>
  <c r="Q184" i="5"/>
  <c r="P184" i="5"/>
  <c r="O184" i="5"/>
  <c r="N184" i="5"/>
  <c r="M184" i="5"/>
  <c r="L184" i="5"/>
  <c r="K184" i="5"/>
  <c r="J184" i="5"/>
  <c r="I184" i="5"/>
  <c r="H184" i="5"/>
  <c r="G184" i="5"/>
  <c r="F184" i="5"/>
  <c r="E184" i="5"/>
  <c r="D184" i="5"/>
  <c r="C184" i="5"/>
  <c r="B184" i="5"/>
  <c r="A184" i="5"/>
  <c r="X183" i="5"/>
  <c r="W183" i="5"/>
  <c r="V183" i="5"/>
  <c r="U183" i="5"/>
  <c r="T183" i="5"/>
  <c r="S183" i="5"/>
  <c r="R183" i="5"/>
  <c r="Q183" i="5"/>
  <c r="P183" i="5"/>
  <c r="O183" i="5"/>
  <c r="N183" i="5"/>
  <c r="M183" i="5"/>
  <c r="L183" i="5"/>
  <c r="K183" i="5"/>
  <c r="J183" i="5"/>
  <c r="I183" i="5"/>
  <c r="H183" i="5"/>
  <c r="G183" i="5"/>
  <c r="F183" i="5"/>
  <c r="E183" i="5"/>
  <c r="D183" i="5"/>
  <c r="C183" i="5"/>
  <c r="B183" i="5"/>
  <c r="A183" i="5"/>
  <c r="X182" i="5"/>
  <c r="W182" i="5"/>
  <c r="V182" i="5"/>
  <c r="U182" i="5"/>
  <c r="T182" i="5"/>
  <c r="S182" i="5"/>
  <c r="R182" i="5"/>
  <c r="Q182" i="5"/>
  <c r="P182" i="5"/>
  <c r="O182" i="5"/>
  <c r="N182" i="5"/>
  <c r="M182" i="5"/>
  <c r="L182" i="5"/>
  <c r="K182" i="5"/>
  <c r="J182" i="5"/>
  <c r="I182" i="5"/>
  <c r="H182" i="5"/>
  <c r="G182" i="5"/>
  <c r="F182" i="5"/>
  <c r="E182" i="5"/>
  <c r="D182" i="5"/>
  <c r="C182" i="5"/>
  <c r="B182" i="5"/>
  <c r="A182" i="5"/>
  <c r="X181" i="5"/>
  <c r="W181" i="5"/>
  <c r="V181" i="5"/>
  <c r="U181" i="5"/>
  <c r="T181" i="5"/>
  <c r="S181" i="5"/>
  <c r="R181" i="5"/>
  <c r="Q181" i="5"/>
  <c r="P181" i="5"/>
  <c r="O181" i="5"/>
  <c r="N181" i="5"/>
  <c r="M181" i="5"/>
  <c r="L181" i="5"/>
  <c r="K181" i="5"/>
  <c r="J181" i="5"/>
  <c r="I181" i="5"/>
  <c r="H181" i="5"/>
  <c r="G181" i="5"/>
  <c r="F181" i="5"/>
  <c r="E181" i="5"/>
  <c r="D181" i="5"/>
  <c r="C181" i="5"/>
  <c r="B181" i="5"/>
  <c r="A181" i="5"/>
  <c r="X180" i="5"/>
  <c r="W180" i="5"/>
  <c r="V180" i="5"/>
  <c r="U180" i="5"/>
  <c r="T180" i="5"/>
  <c r="S180" i="5"/>
  <c r="R180" i="5"/>
  <c r="Q180" i="5"/>
  <c r="P180" i="5"/>
  <c r="O180" i="5"/>
  <c r="N180" i="5"/>
  <c r="M180" i="5"/>
  <c r="L180" i="5"/>
  <c r="K180" i="5"/>
  <c r="J180" i="5"/>
  <c r="I180" i="5"/>
  <c r="H180" i="5"/>
  <c r="G180" i="5"/>
  <c r="F180" i="5"/>
  <c r="E180" i="5"/>
  <c r="D180" i="5"/>
  <c r="C180" i="5"/>
  <c r="B180" i="5"/>
  <c r="A180" i="5"/>
  <c r="X179" i="5"/>
  <c r="W179" i="5"/>
  <c r="V179" i="5"/>
  <c r="U179" i="5"/>
  <c r="T179" i="5"/>
  <c r="S179" i="5"/>
  <c r="R179" i="5"/>
  <c r="Q179" i="5"/>
  <c r="P179" i="5"/>
  <c r="O179" i="5"/>
  <c r="N179" i="5"/>
  <c r="M179" i="5"/>
  <c r="L179" i="5"/>
  <c r="K179" i="5"/>
  <c r="J179" i="5"/>
  <c r="I179" i="5"/>
  <c r="H179" i="5"/>
  <c r="G179" i="5"/>
  <c r="F179" i="5"/>
  <c r="E179" i="5"/>
  <c r="D179" i="5"/>
  <c r="C179" i="5"/>
  <c r="B179" i="5"/>
  <c r="A179" i="5"/>
  <c r="X178" i="5"/>
  <c r="W178" i="5"/>
  <c r="V178" i="5"/>
  <c r="U178" i="5"/>
  <c r="T178" i="5"/>
  <c r="S178" i="5"/>
  <c r="R178" i="5"/>
  <c r="Q178" i="5"/>
  <c r="P178" i="5"/>
  <c r="O178" i="5"/>
  <c r="N178" i="5"/>
  <c r="M178" i="5"/>
  <c r="L178" i="5"/>
  <c r="K178" i="5"/>
  <c r="J178" i="5"/>
  <c r="I178" i="5"/>
  <c r="H178" i="5"/>
  <c r="G178" i="5"/>
  <c r="F178" i="5"/>
  <c r="E178" i="5"/>
  <c r="D178" i="5"/>
  <c r="C178" i="5"/>
  <c r="B178" i="5"/>
  <c r="A178" i="5"/>
  <c r="X177" i="5"/>
  <c r="W177" i="5"/>
  <c r="V177" i="5"/>
  <c r="U177" i="5"/>
  <c r="T177" i="5"/>
  <c r="S177" i="5"/>
  <c r="R177" i="5"/>
  <c r="Q177" i="5"/>
  <c r="P177" i="5"/>
  <c r="O177" i="5"/>
  <c r="N177" i="5"/>
  <c r="M177" i="5"/>
  <c r="L177" i="5"/>
  <c r="K177" i="5"/>
  <c r="J177" i="5"/>
  <c r="I177" i="5"/>
  <c r="H177" i="5"/>
  <c r="G177" i="5"/>
  <c r="F177" i="5"/>
  <c r="E177" i="5"/>
  <c r="D177" i="5"/>
  <c r="C177" i="5"/>
  <c r="B177" i="5"/>
  <c r="A177" i="5"/>
  <c r="X176" i="5"/>
  <c r="W176" i="5"/>
  <c r="V176" i="5"/>
  <c r="U176" i="5"/>
  <c r="T176" i="5"/>
  <c r="S176" i="5"/>
  <c r="R176" i="5"/>
  <c r="Q176" i="5"/>
  <c r="P176" i="5"/>
  <c r="O176" i="5"/>
  <c r="N176" i="5"/>
  <c r="M176" i="5"/>
  <c r="L176" i="5"/>
  <c r="K176" i="5"/>
  <c r="J176" i="5"/>
  <c r="I176" i="5"/>
  <c r="H176" i="5"/>
  <c r="G176" i="5"/>
  <c r="F176" i="5"/>
  <c r="E176" i="5"/>
  <c r="D176" i="5"/>
  <c r="C176" i="5"/>
  <c r="B176" i="5"/>
  <c r="A176" i="5"/>
  <c r="X175" i="5"/>
  <c r="W175" i="5"/>
  <c r="V175" i="5"/>
  <c r="U175" i="5"/>
  <c r="T175" i="5"/>
  <c r="S175" i="5"/>
  <c r="R175" i="5"/>
  <c r="Q175" i="5"/>
  <c r="P175" i="5"/>
  <c r="O175" i="5"/>
  <c r="N175" i="5"/>
  <c r="M175" i="5"/>
  <c r="L175" i="5"/>
  <c r="K175" i="5"/>
  <c r="J175" i="5"/>
  <c r="I175" i="5"/>
  <c r="H175" i="5"/>
  <c r="G175" i="5"/>
  <c r="F175" i="5"/>
  <c r="E175" i="5"/>
  <c r="D175" i="5"/>
  <c r="C175" i="5"/>
  <c r="B175" i="5"/>
  <c r="A175" i="5"/>
  <c r="X174" i="5"/>
  <c r="W174" i="5"/>
  <c r="V174" i="5"/>
  <c r="U174" i="5"/>
  <c r="T174" i="5"/>
  <c r="S174" i="5"/>
  <c r="R174" i="5"/>
  <c r="Q174" i="5"/>
  <c r="P174" i="5"/>
  <c r="O174" i="5"/>
  <c r="N174" i="5"/>
  <c r="M174" i="5"/>
  <c r="L174" i="5"/>
  <c r="K174" i="5"/>
  <c r="J174" i="5"/>
  <c r="I174" i="5"/>
  <c r="H174" i="5"/>
  <c r="G174" i="5"/>
  <c r="F174" i="5"/>
  <c r="E174" i="5"/>
  <c r="D174" i="5"/>
  <c r="C174" i="5"/>
  <c r="B174" i="5"/>
  <c r="A174" i="5"/>
  <c r="X173" i="5"/>
  <c r="W173" i="5"/>
  <c r="V173" i="5"/>
  <c r="U173" i="5"/>
  <c r="T173" i="5"/>
  <c r="S173" i="5"/>
  <c r="R173" i="5"/>
  <c r="Q173" i="5"/>
  <c r="P173" i="5"/>
  <c r="O173" i="5"/>
  <c r="N173" i="5"/>
  <c r="M173" i="5"/>
  <c r="L173" i="5"/>
  <c r="K173" i="5"/>
  <c r="J173" i="5"/>
  <c r="I173" i="5"/>
  <c r="H173" i="5"/>
  <c r="G173" i="5"/>
  <c r="F173" i="5"/>
  <c r="E173" i="5"/>
  <c r="D173" i="5"/>
  <c r="C173" i="5"/>
  <c r="B173" i="5"/>
  <c r="A173" i="5"/>
  <c r="X172" i="5"/>
  <c r="W172" i="5"/>
  <c r="V172" i="5"/>
  <c r="U172" i="5"/>
  <c r="T172" i="5"/>
  <c r="S172" i="5"/>
  <c r="R172" i="5"/>
  <c r="Q172" i="5"/>
  <c r="P172" i="5"/>
  <c r="O172" i="5"/>
  <c r="N172" i="5"/>
  <c r="M172" i="5"/>
  <c r="L172" i="5"/>
  <c r="K172" i="5"/>
  <c r="J172" i="5"/>
  <c r="I172" i="5"/>
  <c r="H172" i="5"/>
  <c r="G172" i="5"/>
  <c r="F172" i="5"/>
  <c r="E172" i="5"/>
  <c r="D172" i="5"/>
  <c r="C172" i="5"/>
  <c r="B172" i="5"/>
  <c r="A172" i="5"/>
  <c r="X171" i="5"/>
  <c r="W171" i="5"/>
  <c r="V171" i="5"/>
  <c r="U171" i="5"/>
  <c r="T171" i="5"/>
  <c r="S171" i="5"/>
  <c r="R171" i="5"/>
  <c r="Q171" i="5"/>
  <c r="P171" i="5"/>
  <c r="O171" i="5"/>
  <c r="N171" i="5"/>
  <c r="M171" i="5"/>
  <c r="L171" i="5"/>
  <c r="K171" i="5"/>
  <c r="J171" i="5"/>
  <c r="I171" i="5"/>
  <c r="H171" i="5"/>
  <c r="G171" i="5"/>
  <c r="F171" i="5"/>
  <c r="E171" i="5"/>
  <c r="D171" i="5"/>
  <c r="C171" i="5"/>
  <c r="B171" i="5"/>
  <c r="A171" i="5"/>
  <c r="X170" i="5"/>
  <c r="W170" i="5"/>
  <c r="V170" i="5"/>
  <c r="U170" i="5"/>
  <c r="T170" i="5"/>
  <c r="S170" i="5"/>
  <c r="R170" i="5"/>
  <c r="Q170" i="5"/>
  <c r="P170" i="5"/>
  <c r="O170" i="5"/>
  <c r="N170" i="5"/>
  <c r="M170" i="5"/>
  <c r="L170" i="5"/>
  <c r="K170" i="5"/>
  <c r="J170" i="5"/>
  <c r="I170" i="5"/>
  <c r="H170" i="5"/>
  <c r="G170" i="5"/>
  <c r="F170" i="5"/>
  <c r="E170" i="5"/>
  <c r="D170" i="5"/>
  <c r="C170" i="5"/>
  <c r="B170" i="5"/>
  <c r="A170" i="5"/>
  <c r="X169" i="5"/>
  <c r="W169" i="5"/>
  <c r="V169" i="5"/>
  <c r="U169" i="5"/>
  <c r="T169" i="5"/>
  <c r="S169" i="5"/>
  <c r="R169" i="5"/>
  <c r="Q169" i="5"/>
  <c r="P169" i="5"/>
  <c r="O169" i="5"/>
  <c r="N169" i="5"/>
  <c r="M169" i="5"/>
  <c r="L169" i="5"/>
  <c r="K169" i="5"/>
  <c r="J169" i="5"/>
  <c r="I169" i="5"/>
  <c r="H169" i="5"/>
  <c r="G169" i="5"/>
  <c r="F169" i="5"/>
  <c r="E169" i="5"/>
  <c r="D169" i="5"/>
  <c r="C169" i="5"/>
  <c r="B169" i="5"/>
  <c r="A169" i="5"/>
  <c r="X168" i="5"/>
  <c r="W168" i="5"/>
  <c r="V168" i="5"/>
  <c r="U168" i="5"/>
  <c r="T168" i="5"/>
  <c r="S168" i="5"/>
  <c r="R168" i="5"/>
  <c r="Q168" i="5"/>
  <c r="P168" i="5"/>
  <c r="O168" i="5"/>
  <c r="N168" i="5"/>
  <c r="M168" i="5"/>
  <c r="L168" i="5"/>
  <c r="K168" i="5"/>
  <c r="J168" i="5"/>
  <c r="I168" i="5"/>
  <c r="H168" i="5"/>
  <c r="G168" i="5"/>
  <c r="F168" i="5"/>
  <c r="E168" i="5"/>
  <c r="D168" i="5"/>
  <c r="C168" i="5"/>
  <c r="B168" i="5"/>
  <c r="A168" i="5"/>
  <c r="X167" i="5"/>
  <c r="W167" i="5"/>
  <c r="V167" i="5"/>
  <c r="U167" i="5"/>
  <c r="T167" i="5"/>
  <c r="S167" i="5"/>
  <c r="R167" i="5"/>
  <c r="Q167" i="5"/>
  <c r="P167" i="5"/>
  <c r="O167" i="5"/>
  <c r="N167" i="5"/>
  <c r="M167" i="5"/>
  <c r="L167" i="5"/>
  <c r="K167" i="5"/>
  <c r="J167" i="5"/>
  <c r="I167" i="5"/>
  <c r="H167" i="5"/>
  <c r="G167" i="5"/>
  <c r="F167" i="5"/>
  <c r="E167" i="5"/>
  <c r="D167" i="5"/>
  <c r="C167" i="5"/>
  <c r="B167" i="5"/>
  <c r="A167" i="5"/>
  <c r="X166" i="5"/>
  <c r="W166" i="5"/>
  <c r="V166" i="5"/>
  <c r="U166" i="5"/>
  <c r="T166" i="5"/>
  <c r="S166" i="5"/>
  <c r="R166" i="5"/>
  <c r="Q166" i="5"/>
  <c r="P166" i="5"/>
  <c r="O166" i="5"/>
  <c r="N166" i="5"/>
  <c r="M166" i="5"/>
  <c r="L166" i="5"/>
  <c r="K166" i="5"/>
  <c r="J166" i="5"/>
  <c r="I166" i="5"/>
  <c r="H166" i="5"/>
  <c r="G166" i="5"/>
  <c r="F166" i="5"/>
  <c r="E166" i="5"/>
  <c r="D166" i="5"/>
  <c r="C166" i="5"/>
  <c r="B166" i="5"/>
  <c r="A166" i="5"/>
  <c r="X165" i="5"/>
  <c r="W165" i="5"/>
  <c r="V165" i="5"/>
  <c r="U165" i="5"/>
  <c r="T165" i="5"/>
  <c r="S165" i="5"/>
  <c r="R165" i="5"/>
  <c r="Q165" i="5"/>
  <c r="P165" i="5"/>
  <c r="O165" i="5"/>
  <c r="N165" i="5"/>
  <c r="M165" i="5"/>
  <c r="L165" i="5"/>
  <c r="K165" i="5"/>
  <c r="J165" i="5"/>
  <c r="I165" i="5"/>
  <c r="H165" i="5"/>
  <c r="G165" i="5"/>
  <c r="F165" i="5"/>
  <c r="E165" i="5"/>
  <c r="D165" i="5"/>
  <c r="C165" i="5"/>
  <c r="B165" i="5"/>
  <c r="A165" i="5"/>
  <c r="X164" i="5"/>
  <c r="W164" i="5"/>
  <c r="V164" i="5"/>
  <c r="U164" i="5"/>
  <c r="T164" i="5"/>
  <c r="S164" i="5"/>
  <c r="R164" i="5"/>
  <c r="Q164" i="5"/>
  <c r="P164" i="5"/>
  <c r="O164" i="5"/>
  <c r="N164" i="5"/>
  <c r="M164" i="5"/>
  <c r="L164" i="5"/>
  <c r="K164" i="5"/>
  <c r="J164" i="5"/>
  <c r="I164" i="5"/>
  <c r="H164" i="5"/>
  <c r="G164" i="5"/>
  <c r="F164" i="5"/>
  <c r="E164" i="5"/>
  <c r="D164" i="5"/>
  <c r="C164" i="5"/>
  <c r="B164" i="5"/>
  <c r="A164" i="5"/>
  <c r="X163" i="5"/>
  <c r="W163" i="5"/>
  <c r="V163" i="5"/>
  <c r="U163" i="5"/>
  <c r="T163" i="5"/>
  <c r="S163" i="5"/>
  <c r="R163" i="5"/>
  <c r="Q163" i="5"/>
  <c r="P163" i="5"/>
  <c r="O163" i="5"/>
  <c r="N163" i="5"/>
  <c r="M163" i="5"/>
  <c r="L163" i="5"/>
  <c r="K163" i="5"/>
  <c r="J163" i="5"/>
  <c r="I163" i="5"/>
  <c r="H163" i="5"/>
  <c r="G163" i="5"/>
  <c r="F163" i="5"/>
  <c r="E163" i="5"/>
  <c r="D163" i="5"/>
  <c r="C163" i="5"/>
  <c r="B163" i="5"/>
  <c r="A163" i="5"/>
  <c r="X162" i="5"/>
  <c r="W162" i="5"/>
  <c r="V162" i="5"/>
  <c r="U162" i="5"/>
  <c r="T162" i="5"/>
  <c r="S162" i="5"/>
  <c r="R162" i="5"/>
  <c r="Q162" i="5"/>
  <c r="P162" i="5"/>
  <c r="O162" i="5"/>
  <c r="N162" i="5"/>
  <c r="M162" i="5"/>
  <c r="L162" i="5"/>
  <c r="K162" i="5"/>
  <c r="J162" i="5"/>
  <c r="I162" i="5"/>
  <c r="H162" i="5"/>
  <c r="G162" i="5"/>
  <c r="F162" i="5"/>
  <c r="E162" i="5"/>
  <c r="D162" i="5"/>
  <c r="C162" i="5"/>
  <c r="B162" i="5"/>
  <c r="A162" i="5"/>
  <c r="X161" i="5"/>
  <c r="W161" i="5"/>
  <c r="V161" i="5"/>
  <c r="U161" i="5"/>
  <c r="T161" i="5"/>
  <c r="S161" i="5"/>
  <c r="R161" i="5"/>
  <c r="Q161" i="5"/>
  <c r="P161" i="5"/>
  <c r="O161" i="5"/>
  <c r="N161" i="5"/>
  <c r="M161" i="5"/>
  <c r="L161" i="5"/>
  <c r="K161" i="5"/>
  <c r="J161" i="5"/>
  <c r="I161" i="5"/>
  <c r="H161" i="5"/>
  <c r="G161" i="5"/>
  <c r="F161" i="5"/>
  <c r="E161" i="5"/>
  <c r="D161" i="5"/>
  <c r="C161" i="5"/>
  <c r="B161" i="5"/>
  <c r="A161" i="5"/>
  <c r="X160" i="5"/>
  <c r="W160" i="5"/>
  <c r="V160" i="5"/>
  <c r="U160" i="5"/>
  <c r="T160" i="5"/>
  <c r="S160" i="5"/>
  <c r="R160" i="5"/>
  <c r="Q160" i="5"/>
  <c r="P160" i="5"/>
  <c r="O160" i="5"/>
  <c r="N160" i="5"/>
  <c r="M160" i="5"/>
  <c r="L160" i="5"/>
  <c r="K160" i="5"/>
  <c r="J160" i="5"/>
  <c r="I160" i="5"/>
  <c r="H160" i="5"/>
  <c r="G160" i="5"/>
  <c r="F160" i="5"/>
  <c r="E160" i="5"/>
  <c r="D160" i="5"/>
  <c r="C160" i="5"/>
  <c r="B160" i="5"/>
  <c r="A160" i="5"/>
  <c r="X159" i="5"/>
  <c r="W159" i="5"/>
  <c r="V159" i="5"/>
  <c r="U159" i="5"/>
  <c r="T159" i="5"/>
  <c r="S159" i="5"/>
  <c r="R159" i="5"/>
  <c r="Q159" i="5"/>
  <c r="P159" i="5"/>
  <c r="O159" i="5"/>
  <c r="N159" i="5"/>
  <c r="M159" i="5"/>
  <c r="L159" i="5"/>
  <c r="K159" i="5"/>
  <c r="J159" i="5"/>
  <c r="I159" i="5"/>
  <c r="H159" i="5"/>
  <c r="G159" i="5"/>
  <c r="F159" i="5"/>
  <c r="E159" i="5"/>
  <c r="D159" i="5"/>
  <c r="C159" i="5"/>
  <c r="B159" i="5"/>
  <c r="A159" i="5"/>
  <c r="X158" i="5"/>
  <c r="W158" i="5"/>
  <c r="V158" i="5"/>
  <c r="U158" i="5"/>
  <c r="T158" i="5"/>
  <c r="S158" i="5"/>
  <c r="R158" i="5"/>
  <c r="Q158" i="5"/>
  <c r="P158" i="5"/>
  <c r="O158" i="5"/>
  <c r="N158" i="5"/>
  <c r="M158" i="5"/>
  <c r="L158" i="5"/>
  <c r="K158" i="5"/>
  <c r="J158" i="5"/>
  <c r="I158" i="5"/>
  <c r="H158" i="5"/>
  <c r="G158" i="5"/>
  <c r="F158" i="5"/>
  <c r="E158" i="5"/>
  <c r="D158" i="5"/>
  <c r="C158" i="5"/>
  <c r="B158" i="5"/>
  <c r="A158" i="5"/>
  <c r="X157" i="5"/>
  <c r="W157" i="5"/>
  <c r="V157" i="5"/>
  <c r="U157" i="5"/>
  <c r="T157" i="5"/>
  <c r="S157" i="5"/>
  <c r="R157" i="5"/>
  <c r="Q157" i="5"/>
  <c r="P157" i="5"/>
  <c r="O157" i="5"/>
  <c r="N157" i="5"/>
  <c r="M157" i="5"/>
  <c r="L157" i="5"/>
  <c r="K157" i="5"/>
  <c r="J157" i="5"/>
  <c r="I157" i="5"/>
  <c r="H157" i="5"/>
  <c r="G157" i="5"/>
  <c r="F157" i="5"/>
  <c r="E157" i="5"/>
  <c r="D157" i="5"/>
  <c r="C157" i="5"/>
  <c r="B157" i="5"/>
  <c r="A157" i="5"/>
  <c r="X156" i="5"/>
  <c r="W156" i="5"/>
  <c r="V156" i="5"/>
  <c r="U156" i="5"/>
  <c r="T156" i="5"/>
  <c r="S156" i="5"/>
  <c r="R156" i="5"/>
  <c r="Q156" i="5"/>
  <c r="P156" i="5"/>
  <c r="O156" i="5"/>
  <c r="N156" i="5"/>
  <c r="M156" i="5"/>
  <c r="L156" i="5"/>
  <c r="K156" i="5"/>
  <c r="J156" i="5"/>
  <c r="I156" i="5"/>
  <c r="H156" i="5"/>
  <c r="G156" i="5"/>
  <c r="F156" i="5"/>
  <c r="E156" i="5"/>
  <c r="D156" i="5"/>
  <c r="C156" i="5"/>
  <c r="B156" i="5"/>
  <c r="A156" i="5"/>
  <c r="X155" i="5"/>
  <c r="W155" i="5"/>
  <c r="V155" i="5"/>
  <c r="U155" i="5"/>
  <c r="T155" i="5"/>
  <c r="S155" i="5"/>
  <c r="R155" i="5"/>
  <c r="Q155" i="5"/>
  <c r="P155" i="5"/>
  <c r="O155" i="5"/>
  <c r="N155" i="5"/>
  <c r="M155" i="5"/>
  <c r="L155" i="5"/>
  <c r="K155" i="5"/>
  <c r="J155" i="5"/>
  <c r="I155" i="5"/>
  <c r="H155" i="5"/>
  <c r="G155" i="5"/>
  <c r="F155" i="5"/>
  <c r="E155" i="5"/>
  <c r="D155" i="5"/>
  <c r="C155" i="5"/>
  <c r="B155" i="5"/>
  <c r="A155" i="5"/>
  <c r="X154" i="5"/>
  <c r="W154" i="5"/>
  <c r="V154" i="5"/>
  <c r="U154" i="5"/>
  <c r="T154" i="5"/>
  <c r="S154" i="5"/>
  <c r="R154" i="5"/>
  <c r="Q154" i="5"/>
  <c r="P154" i="5"/>
  <c r="O154" i="5"/>
  <c r="N154" i="5"/>
  <c r="M154" i="5"/>
  <c r="L154" i="5"/>
  <c r="K154" i="5"/>
  <c r="J154" i="5"/>
  <c r="I154" i="5"/>
  <c r="H154" i="5"/>
  <c r="G154" i="5"/>
  <c r="F154" i="5"/>
  <c r="E154" i="5"/>
  <c r="D154" i="5"/>
  <c r="C154" i="5"/>
  <c r="B154" i="5"/>
  <c r="A154" i="5"/>
  <c r="X153" i="5"/>
  <c r="W153" i="5"/>
  <c r="V153" i="5"/>
  <c r="U153" i="5"/>
  <c r="T153" i="5"/>
  <c r="S153" i="5"/>
  <c r="R153" i="5"/>
  <c r="Q153" i="5"/>
  <c r="P153" i="5"/>
  <c r="O153" i="5"/>
  <c r="N153" i="5"/>
  <c r="M153" i="5"/>
  <c r="L153" i="5"/>
  <c r="K153" i="5"/>
  <c r="J153" i="5"/>
  <c r="I153" i="5"/>
  <c r="H153" i="5"/>
  <c r="G153" i="5"/>
  <c r="F153" i="5"/>
  <c r="E153" i="5"/>
  <c r="D153" i="5"/>
  <c r="C153" i="5"/>
  <c r="B153" i="5"/>
  <c r="A153" i="5"/>
  <c r="X152" i="5"/>
  <c r="W152" i="5"/>
  <c r="V152" i="5"/>
  <c r="U152" i="5"/>
  <c r="T152" i="5"/>
  <c r="S152" i="5"/>
  <c r="R152" i="5"/>
  <c r="Q152" i="5"/>
  <c r="P152" i="5"/>
  <c r="O152" i="5"/>
  <c r="N152" i="5"/>
  <c r="M152" i="5"/>
  <c r="L152" i="5"/>
  <c r="K152" i="5"/>
  <c r="J152" i="5"/>
  <c r="I152" i="5"/>
  <c r="H152" i="5"/>
  <c r="G152" i="5"/>
  <c r="F152" i="5"/>
  <c r="E152" i="5"/>
  <c r="D152" i="5"/>
  <c r="C152" i="5"/>
  <c r="B152" i="5"/>
  <c r="A152" i="5"/>
  <c r="X151" i="5"/>
  <c r="W151" i="5"/>
  <c r="V151" i="5"/>
  <c r="U151" i="5"/>
  <c r="T151" i="5"/>
  <c r="S151" i="5"/>
  <c r="R151" i="5"/>
  <c r="Q151" i="5"/>
  <c r="P151" i="5"/>
  <c r="O151" i="5"/>
  <c r="N151" i="5"/>
  <c r="M151" i="5"/>
  <c r="L151" i="5"/>
  <c r="K151" i="5"/>
  <c r="J151" i="5"/>
  <c r="I151" i="5"/>
  <c r="H151" i="5"/>
  <c r="G151" i="5"/>
  <c r="F151" i="5"/>
  <c r="E151" i="5"/>
  <c r="D151" i="5"/>
  <c r="C151" i="5"/>
  <c r="B151" i="5"/>
  <c r="A151" i="5"/>
  <c r="X150" i="5"/>
  <c r="W150" i="5"/>
  <c r="V150" i="5"/>
  <c r="U150" i="5"/>
  <c r="T150" i="5"/>
  <c r="S150" i="5"/>
  <c r="R150" i="5"/>
  <c r="Q150" i="5"/>
  <c r="P150" i="5"/>
  <c r="O150" i="5"/>
  <c r="N150" i="5"/>
  <c r="M150" i="5"/>
  <c r="L150" i="5"/>
  <c r="K150" i="5"/>
  <c r="J150" i="5"/>
  <c r="I150" i="5"/>
  <c r="H150" i="5"/>
  <c r="G150" i="5"/>
  <c r="F150" i="5"/>
  <c r="E150" i="5"/>
  <c r="D150" i="5"/>
  <c r="C150" i="5"/>
  <c r="B150" i="5"/>
  <c r="A150" i="5"/>
  <c r="X149" i="5"/>
  <c r="W149" i="5"/>
  <c r="V149" i="5"/>
  <c r="U149" i="5"/>
  <c r="T149" i="5"/>
  <c r="S149" i="5"/>
  <c r="R149" i="5"/>
  <c r="Q149" i="5"/>
  <c r="P149" i="5"/>
  <c r="O149" i="5"/>
  <c r="N149" i="5"/>
  <c r="M149" i="5"/>
  <c r="L149" i="5"/>
  <c r="K149" i="5"/>
  <c r="J149" i="5"/>
  <c r="I149" i="5"/>
  <c r="H149" i="5"/>
  <c r="G149" i="5"/>
  <c r="F149" i="5"/>
  <c r="E149" i="5"/>
  <c r="D149" i="5"/>
  <c r="C149" i="5"/>
  <c r="B149" i="5"/>
  <c r="A149" i="5"/>
  <c r="X148" i="5"/>
  <c r="W148" i="5"/>
  <c r="V148" i="5"/>
  <c r="U148" i="5"/>
  <c r="T148" i="5"/>
  <c r="S148" i="5"/>
  <c r="R148" i="5"/>
  <c r="Q148" i="5"/>
  <c r="P148" i="5"/>
  <c r="O148" i="5"/>
  <c r="N148" i="5"/>
  <c r="M148" i="5"/>
  <c r="L148" i="5"/>
  <c r="K148" i="5"/>
  <c r="J148" i="5"/>
  <c r="I148" i="5"/>
  <c r="H148" i="5"/>
  <c r="G148" i="5"/>
  <c r="F148" i="5"/>
  <c r="E148" i="5"/>
  <c r="D148" i="5"/>
  <c r="C148" i="5"/>
  <c r="B148" i="5"/>
  <c r="A148" i="5"/>
  <c r="X147" i="5"/>
  <c r="W147" i="5"/>
  <c r="V147" i="5"/>
  <c r="U147" i="5"/>
  <c r="T147" i="5"/>
  <c r="S147" i="5"/>
  <c r="R147" i="5"/>
  <c r="Q147" i="5"/>
  <c r="P147" i="5"/>
  <c r="O147" i="5"/>
  <c r="N147" i="5"/>
  <c r="M147" i="5"/>
  <c r="L147" i="5"/>
  <c r="K147" i="5"/>
  <c r="J147" i="5"/>
  <c r="I147" i="5"/>
  <c r="H147" i="5"/>
  <c r="G147" i="5"/>
  <c r="F147" i="5"/>
  <c r="E147" i="5"/>
  <c r="D147" i="5"/>
  <c r="C147" i="5"/>
  <c r="B147" i="5"/>
  <c r="A147" i="5"/>
  <c r="X146" i="5"/>
  <c r="W146" i="5"/>
  <c r="V146" i="5"/>
  <c r="U146" i="5"/>
  <c r="T146" i="5"/>
  <c r="S146" i="5"/>
  <c r="R146" i="5"/>
  <c r="Q146" i="5"/>
  <c r="P146" i="5"/>
  <c r="O146" i="5"/>
  <c r="N146" i="5"/>
  <c r="M146" i="5"/>
  <c r="L146" i="5"/>
  <c r="K146" i="5"/>
  <c r="J146" i="5"/>
  <c r="I146" i="5"/>
  <c r="H146" i="5"/>
  <c r="G146" i="5"/>
  <c r="F146" i="5"/>
  <c r="E146" i="5"/>
  <c r="D146" i="5"/>
  <c r="C146" i="5"/>
  <c r="B146" i="5"/>
  <c r="A146" i="5"/>
  <c r="X145" i="5"/>
  <c r="W145" i="5"/>
  <c r="V145" i="5"/>
  <c r="U145" i="5"/>
  <c r="T145" i="5"/>
  <c r="S145" i="5"/>
  <c r="R145" i="5"/>
  <c r="Q145" i="5"/>
  <c r="P145" i="5"/>
  <c r="O145" i="5"/>
  <c r="N145" i="5"/>
  <c r="M145" i="5"/>
  <c r="L145" i="5"/>
  <c r="K145" i="5"/>
  <c r="J145" i="5"/>
  <c r="I145" i="5"/>
  <c r="H145" i="5"/>
  <c r="G145" i="5"/>
  <c r="F145" i="5"/>
  <c r="E145" i="5"/>
  <c r="D145" i="5"/>
  <c r="C145" i="5"/>
  <c r="B145" i="5"/>
  <c r="A145" i="5"/>
  <c r="X144" i="5"/>
  <c r="W144" i="5"/>
  <c r="V144" i="5"/>
  <c r="U144" i="5"/>
  <c r="T144" i="5"/>
  <c r="S144" i="5"/>
  <c r="R144" i="5"/>
  <c r="Q144" i="5"/>
  <c r="P144" i="5"/>
  <c r="O144" i="5"/>
  <c r="N144" i="5"/>
  <c r="M144" i="5"/>
  <c r="L144" i="5"/>
  <c r="K144" i="5"/>
  <c r="J144" i="5"/>
  <c r="I144" i="5"/>
  <c r="H144" i="5"/>
  <c r="G144" i="5"/>
  <c r="F144" i="5"/>
  <c r="E144" i="5"/>
  <c r="D144" i="5"/>
  <c r="C144" i="5"/>
  <c r="B144" i="5"/>
  <c r="A144" i="5"/>
  <c r="X143" i="5"/>
  <c r="W143" i="5"/>
  <c r="V143" i="5"/>
  <c r="U143" i="5"/>
  <c r="T143" i="5"/>
  <c r="S143" i="5"/>
  <c r="R143" i="5"/>
  <c r="Q143" i="5"/>
  <c r="P143" i="5"/>
  <c r="O143" i="5"/>
  <c r="N143" i="5"/>
  <c r="M143" i="5"/>
  <c r="L143" i="5"/>
  <c r="K143" i="5"/>
  <c r="J143" i="5"/>
  <c r="I143" i="5"/>
  <c r="H143" i="5"/>
  <c r="G143" i="5"/>
  <c r="F143" i="5"/>
  <c r="E143" i="5"/>
  <c r="D143" i="5"/>
  <c r="C143" i="5"/>
  <c r="B143" i="5"/>
  <c r="A143" i="5"/>
  <c r="X142" i="5"/>
  <c r="W142" i="5"/>
  <c r="V142" i="5"/>
  <c r="U142" i="5"/>
  <c r="T142" i="5"/>
  <c r="S142" i="5"/>
  <c r="R142" i="5"/>
  <c r="Q142" i="5"/>
  <c r="P142" i="5"/>
  <c r="O142" i="5"/>
  <c r="N142" i="5"/>
  <c r="M142" i="5"/>
  <c r="L142" i="5"/>
  <c r="K142" i="5"/>
  <c r="J142" i="5"/>
  <c r="I142" i="5"/>
  <c r="H142" i="5"/>
  <c r="G142" i="5"/>
  <c r="F142" i="5"/>
  <c r="E142" i="5"/>
  <c r="D142" i="5"/>
  <c r="C142" i="5"/>
  <c r="B142" i="5"/>
  <c r="A142" i="5"/>
  <c r="X141" i="5"/>
  <c r="W141" i="5"/>
  <c r="V141" i="5"/>
  <c r="U141" i="5"/>
  <c r="T141" i="5"/>
  <c r="S141" i="5"/>
  <c r="R141" i="5"/>
  <c r="Q141" i="5"/>
  <c r="P141" i="5"/>
  <c r="O141" i="5"/>
  <c r="N141" i="5"/>
  <c r="M141" i="5"/>
  <c r="L141" i="5"/>
  <c r="K141" i="5"/>
  <c r="J141" i="5"/>
  <c r="I141" i="5"/>
  <c r="H141" i="5"/>
  <c r="G141" i="5"/>
  <c r="F141" i="5"/>
  <c r="E141" i="5"/>
  <c r="D141" i="5"/>
  <c r="C141" i="5"/>
  <c r="B141" i="5"/>
  <c r="A141" i="5"/>
  <c r="X140" i="5"/>
  <c r="W140" i="5"/>
  <c r="V140" i="5"/>
  <c r="U140" i="5"/>
  <c r="T140" i="5"/>
  <c r="S140" i="5"/>
  <c r="R140" i="5"/>
  <c r="Q140" i="5"/>
  <c r="P140" i="5"/>
  <c r="O140" i="5"/>
  <c r="N140" i="5"/>
  <c r="M140" i="5"/>
  <c r="L140" i="5"/>
  <c r="K140" i="5"/>
  <c r="J140" i="5"/>
  <c r="I140" i="5"/>
  <c r="H140" i="5"/>
  <c r="G140" i="5"/>
  <c r="F140" i="5"/>
  <c r="E140" i="5"/>
  <c r="D140" i="5"/>
  <c r="C140" i="5"/>
  <c r="B140" i="5"/>
  <c r="A140" i="5"/>
  <c r="X139" i="5"/>
  <c r="W139" i="5"/>
  <c r="V139" i="5"/>
  <c r="U139" i="5"/>
  <c r="T139" i="5"/>
  <c r="S139" i="5"/>
  <c r="R139" i="5"/>
  <c r="Q139" i="5"/>
  <c r="P139" i="5"/>
  <c r="O139" i="5"/>
  <c r="N139" i="5"/>
  <c r="M139" i="5"/>
  <c r="L139" i="5"/>
  <c r="K139" i="5"/>
  <c r="J139" i="5"/>
  <c r="I139" i="5"/>
  <c r="H139" i="5"/>
  <c r="G139" i="5"/>
  <c r="F139" i="5"/>
  <c r="E139" i="5"/>
  <c r="D139" i="5"/>
  <c r="C139" i="5"/>
  <c r="B139" i="5"/>
  <c r="A139" i="5"/>
  <c r="X138" i="5"/>
  <c r="W138" i="5"/>
  <c r="V138" i="5"/>
  <c r="U138" i="5"/>
  <c r="T138" i="5"/>
  <c r="S138" i="5"/>
  <c r="R138" i="5"/>
  <c r="Q138" i="5"/>
  <c r="P138" i="5"/>
  <c r="O138" i="5"/>
  <c r="N138" i="5"/>
  <c r="M138" i="5"/>
  <c r="L138" i="5"/>
  <c r="K138" i="5"/>
  <c r="J138" i="5"/>
  <c r="I138" i="5"/>
  <c r="H138" i="5"/>
  <c r="G138" i="5"/>
  <c r="F138" i="5"/>
  <c r="E138" i="5"/>
  <c r="D138" i="5"/>
  <c r="C138" i="5"/>
  <c r="B138" i="5"/>
  <c r="A138" i="5"/>
  <c r="X137" i="5"/>
  <c r="W137" i="5"/>
  <c r="V137" i="5"/>
  <c r="U137" i="5"/>
  <c r="T137" i="5"/>
  <c r="S137" i="5"/>
  <c r="R137" i="5"/>
  <c r="Q137" i="5"/>
  <c r="P137" i="5"/>
  <c r="O137" i="5"/>
  <c r="N137" i="5"/>
  <c r="M137" i="5"/>
  <c r="L137" i="5"/>
  <c r="K137" i="5"/>
  <c r="J137" i="5"/>
  <c r="I137" i="5"/>
  <c r="H137" i="5"/>
  <c r="G137" i="5"/>
  <c r="F137" i="5"/>
  <c r="E137" i="5"/>
  <c r="D137" i="5"/>
  <c r="C137" i="5"/>
  <c r="B137" i="5"/>
  <c r="A137" i="5"/>
  <c r="X136" i="5"/>
  <c r="W136" i="5"/>
  <c r="V136" i="5"/>
  <c r="U136" i="5"/>
  <c r="T136" i="5"/>
  <c r="S136" i="5"/>
  <c r="R136" i="5"/>
  <c r="Q136" i="5"/>
  <c r="P136" i="5"/>
  <c r="O136" i="5"/>
  <c r="N136" i="5"/>
  <c r="M136" i="5"/>
  <c r="L136" i="5"/>
  <c r="K136" i="5"/>
  <c r="J136" i="5"/>
  <c r="I136" i="5"/>
  <c r="H136" i="5"/>
  <c r="G136" i="5"/>
  <c r="F136" i="5"/>
  <c r="E136" i="5"/>
  <c r="D136" i="5"/>
  <c r="C136" i="5"/>
  <c r="B136" i="5"/>
  <c r="A136" i="5"/>
  <c r="X135" i="5"/>
  <c r="W135" i="5"/>
  <c r="V135" i="5"/>
  <c r="U135" i="5"/>
  <c r="T135" i="5"/>
  <c r="S135" i="5"/>
  <c r="R135" i="5"/>
  <c r="Q135" i="5"/>
  <c r="P135" i="5"/>
  <c r="O135" i="5"/>
  <c r="N135" i="5"/>
  <c r="M135" i="5"/>
  <c r="L135" i="5"/>
  <c r="K135" i="5"/>
  <c r="J135" i="5"/>
  <c r="I135" i="5"/>
  <c r="H135" i="5"/>
  <c r="G135" i="5"/>
  <c r="F135" i="5"/>
  <c r="E135" i="5"/>
  <c r="D135" i="5"/>
  <c r="C135" i="5"/>
  <c r="B135" i="5"/>
  <c r="A135" i="5"/>
  <c r="X134" i="5"/>
  <c r="W134" i="5"/>
  <c r="V134" i="5"/>
  <c r="U134" i="5"/>
  <c r="T134" i="5"/>
  <c r="S134" i="5"/>
  <c r="R134" i="5"/>
  <c r="Q134" i="5"/>
  <c r="P134" i="5"/>
  <c r="O134" i="5"/>
  <c r="N134" i="5"/>
  <c r="M134" i="5"/>
  <c r="L134" i="5"/>
  <c r="K134" i="5"/>
  <c r="J134" i="5"/>
  <c r="I134" i="5"/>
  <c r="H134" i="5"/>
  <c r="G134" i="5"/>
  <c r="F134" i="5"/>
  <c r="E134" i="5"/>
  <c r="D134" i="5"/>
  <c r="C134" i="5"/>
  <c r="B134" i="5"/>
  <c r="A134" i="5"/>
  <c r="X133" i="5"/>
  <c r="W133" i="5"/>
  <c r="V133" i="5"/>
  <c r="U133" i="5"/>
  <c r="T133" i="5"/>
  <c r="S133" i="5"/>
  <c r="R133" i="5"/>
  <c r="Q133" i="5"/>
  <c r="P133" i="5"/>
  <c r="O133" i="5"/>
  <c r="N133" i="5"/>
  <c r="M133" i="5"/>
  <c r="L133" i="5"/>
  <c r="K133" i="5"/>
  <c r="J133" i="5"/>
  <c r="I133" i="5"/>
  <c r="H133" i="5"/>
  <c r="G133" i="5"/>
  <c r="F133" i="5"/>
  <c r="E133" i="5"/>
  <c r="D133" i="5"/>
  <c r="C133" i="5"/>
  <c r="B133" i="5"/>
  <c r="A133" i="5"/>
  <c r="X132" i="5"/>
  <c r="W132" i="5"/>
  <c r="V132" i="5"/>
  <c r="U132" i="5"/>
  <c r="T132" i="5"/>
  <c r="S132" i="5"/>
  <c r="R132" i="5"/>
  <c r="Q132" i="5"/>
  <c r="P132" i="5"/>
  <c r="O132" i="5"/>
  <c r="N132" i="5"/>
  <c r="M132" i="5"/>
  <c r="L132" i="5"/>
  <c r="K132" i="5"/>
  <c r="J132" i="5"/>
  <c r="I132" i="5"/>
  <c r="H132" i="5"/>
  <c r="G132" i="5"/>
  <c r="F132" i="5"/>
  <c r="E132" i="5"/>
  <c r="D132" i="5"/>
  <c r="C132" i="5"/>
  <c r="B132" i="5"/>
  <c r="A132" i="5"/>
  <c r="X131" i="5"/>
  <c r="W131" i="5"/>
  <c r="V131" i="5"/>
  <c r="U131" i="5"/>
  <c r="T131" i="5"/>
  <c r="S131" i="5"/>
  <c r="R131" i="5"/>
  <c r="Q131" i="5"/>
  <c r="P131" i="5"/>
  <c r="O131" i="5"/>
  <c r="N131" i="5"/>
  <c r="M131" i="5"/>
  <c r="L131" i="5"/>
  <c r="K131" i="5"/>
  <c r="J131" i="5"/>
  <c r="I131" i="5"/>
  <c r="H131" i="5"/>
  <c r="G131" i="5"/>
  <c r="F131" i="5"/>
  <c r="E131" i="5"/>
  <c r="D131" i="5"/>
  <c r="C131" i="5"/>
  <c r="B131" i="5"/>
  <c r="A131" i="5"/>
  <c r="X130" i="5"/>
  <c r="W130" i="5"/>
  <c r="V130" i="5"/>
  <c r="U130" i="5"/>
  <c r="T130" i="5"/>
  <c r="S130" i="5"/>
  <c r="R130" i="5"/>
  <c r="Q130" i="5"/>
  <c r="P130" i="5"/>
  <c r="O130" i="5"/>
  <c r="N130" i="5"/>
  <c r="M130" i="5"/>
  <c r="L130" i="5"/>
  <c r="K130" i="5"/>
  <c r="J130" i="5"/>
  <c r="I130" i="5"/>
  <c r="H130" i="5"/>
  <c r="G130" i="5"/>
  <c r="F130" i="5"/>
  <c r="E130" i="5"/>
  <c r="D130" i="5"/>
  <c r="C130" i="5"/>
  <c r="B130" i="5"/>
  <c r="A130" i="5"/>
  <c r="X129" i="5"/>
  <c r="W129" i="5"/>
  <c r="V129" i="5"/>
  <c r="U129" i="5"/>
  <c r="T129" i="5"/>
  <c r="S129" i="5"/>
  <c r="R129" i="5"/>
  <c r="Q129" i="5"/>
  <c r="P129" i="5"/>
  <c r="O129" i="5"/>
  <c r="N129" i="5"/>
  <c r="M129" i="5"/>
  <c r="L129" i="5"/>
  <c r="K129" i="5"/>
  <c r="J129" i="5"/>
  <c r="I129" i="5"/>
  <c r="H129" i="5"/>
  <c r="G129" i="5"/>
  <c r="F129" i="5"/>
  <c r="E129" i="5"/>
  <c r="D129" i="5"/>
  <c r="C129" i="5"/>
  <c r="B129" i="5"/>
  <c r="A129" i="5"/>
  <c r="X128" i="5"/>
  <c r="W128" i="5"/>
  <c r="V128" i="5"/>
  <c r="U128" i="5"/>
  <c r="T128" i="5"/>
  <c r="S128" i="5"/>
  <c r="R128" i="5"/>
  <c r="Q128" i="5"/>
  <c r="P128" i="5"/>
  <c r="O128" i="5"/>
  <c r="N128" i="5"/>
  <c r="M128" i="5"/>
  <c r="L128" i="5"/>
  <c r="K128" i="5"/>
  <c r="J128" i="5"/>
  <c r="I128" i="5"/>
  <c r="H128" i="5"/>
  <c r="G128" i="5"/>
  <c r="F128" i="5"/>
  <c r="E128" i="5"/>
  <c r="D128" i="5"/>
  <c r="C128" i="5"/>
  <c r="B128" i="5"/>
  <c r="A128" i="5"/>
  <c r="X127" i="5"/>
  <c r="W127" i="5"/>
  <c r="V127" i="5"/>
  <c r="U127" i="5"/>
  <c r="T127" i="5"/>
  <c r="S127" i="5"/>
  <c r="R127" i="5"/>
  <c r="Q127" i="5"/>
  <c r="P127" i="5"/>
  <c r="O127" i="5"/>
  <c r="N127" i="5"/>
  <c r="M127" i="5"/>
  <c r="L127" i="5"/>
  <c r="K127" i="5"/>
  <c r="J127" i="5"/>
  <c r="I127" i="5"/>
  <c r="H127" i="5"/>
  <c r="G127" i="5"/>
  <c r="F127" i="5"/>
  <c r="E127" i="5"/>
  <c r="D127" i="5"/>
  <c r="C127" i="5"/>
  <c r="B127" i="5"/>
  <c r="A127" i="5"/>
  <c r="X126" i="5"/>
  <c r="W126" i="5"/>
  <c r="V126" i="5"/>
  <c r="U126" i="5"/>
  <c r="T126" i="5"/>
  <c r="S126" i="5"/>
  <c r="R126" i="5"/>
  <c r="Q126" i="5"/>
  <c r="P126" i="5"/>
  <c r="O126" i="5"/>
  <c r="N126" i="5"/>
  <c r="M126" i="5"/>
  <c r="L126" i="5"/>
  <c r="K126" i="5"/>
  <c r="J126" i="5"/>
  <c r="I126" i="5"/>
  <c r="H126" i="5"/>
  <c r="G126" i="5"/>
  <c r="F126" i="5"/>
  <c r="E126" i="5"/>
  <c r="D126" i="5"/>
  <c r="C126" i="5"/>
  <c r="B126" i="5"/>
  <c r="A126" i="5"/>
  <c r="X125" i="5"/>
  <c r="W125" i="5"/>
  <c r="V125" i="5"/>
  <c r="U125" i="5"/>
  <c r="T125" i="5"/>
  <c r="S125" i="5"/>
  <c r="R125" i="5"/>
  <c r="Q125" i="5"/>
  <c r="P125" i="5"/>
  <c r="O125" i="5"/>
  <c r="N125" i="5"/>
  <c r="M125" i="5"/>
  <c r="L125" i="5"/>
  <c r="K125" i="5"/>
  <c r="J125" i="5"/>
  <c r="I125" i="5"/>
  <c r="H125" i="5"/>
  <c r="G125" i="5"/>
  <c r="F125" i="5"/>
  <c r="E125" i="5"/>
  <c r="D125" i="5"/>
  <c r="C125" i="5"/>
  <c r="B125" i="5"/>
  <c r="A125" i="5"/>
  <c r="X124" i="5"/>
  <c r="W124" i="5"/>
  <c r="V124" i="5"/>
  <c r="U124" i="5"/>
  <c r="T124" i="5"/>
  <c r="S124" i="5"/>
  <c r="R124" i="5"/>
  <c r="Q124" i="5"/>
  <c r="P124" i="5"/>
  <c r="O124" i="5"/>
  <c r="N124" i="5"/>
  <c r="M124" i="5"/>
  <c r="L124" i="5"/>
  <c r="K124" i="5"/>
  <c r="J124" i="5"/>
  <c r="I124" i="5"/>
  <c r="H124" i="5"/>
  <c r="G124" i="5"/>
  <c r="F124" i="5"/>
  <c r="E124" i="5"/>
  <c r="D124" i="5"/>
  <c r="C124" i="5"/>
  <c r="B124" i="5"/>
  <c r="A124" i="5"/>
  <c r="X123" i="5"/>
  <c r="W123" i="5"/>
  <c r="V123" i="5"/>
  <c r="U123" i="5"/>
  <c r="T123" i="5"/>
  <c r="S123" i="5"/>
  <c r="R123" i="5"/>
  <c r="Q123" i="5"/>
  <c r="P123" i="5"/>
  <c r="O123" i="5"/>
  <c r="N123" i="5"/>
  <c r="M123" i="5"/>
  <c r="L123" i="5"/>
  <c r="K123" i="5"/>
  <c r="J123" i="5"/>
  <c r="I123" i="5"/>
  <c r="H123" i="5"/>
  <c r="G123" i="5"/>
  <c r="F123" i="5"/>
  <c r="E123" i="5"/>
  <c r="D123" i="5"/>
  <c r="C123" i="5"/>
  <c r="B123" i="5"/>
  <c r="A123" i="5"/>
  <c r="X122" i="5"/>
  <c r="W122" i="5"/>
  <c r="V122" i="5"/>
  <c r="U122" i="5"/>
  <c r="T122" i="5"/>
  <c r="S122" i="5"/>
  <c r="R122" i="5"/>
  <c r="Q122" i="5"/>
  <c r="P122" i="5"/>
  <c r="O122" i="5"/>
  <c r="N122" i="5"/>
  <c r="M122" i="5"/>
  <c r="L122" i="5"/>
  <c r="K122" i="5"/>
  <c r="J122" i="5"/>
  <c r="I122" i="5"/>
  <c r="H122" i="5"/>
  <c r="G122" i="5"/>
  <c r="F122" i="5"/>
  <c r="E122" i="5"/>
  <c r="D122" i="5"/>
  <c r="C122" i="5"/>
  <c r="B122" i="5"/>
  <c r="A122" i="5"/>
  <c r="X121" i="5"/>
  <c r="W121" i="5"/>
  <c r="V121" i="5"/>
  <c r="U121" i="5"/>
  <c r="T121" i="5"/>
  <c r="S121" i="5"/>
  <c r="R121" i="5"/>
  <c r="Q121" i="5"/>
  <c r="P121" i="5"/>
  <c r="O121" i="5"/>
  <c r="N121" i="5"/>
  <c r="M121" i="5"/>
  <c r="L121" i="5"/>
  <c r="K121" i="5"/>
  <c r="J121" i="5"/>
  <c r="I121" i="5"/>
  <c r="H121" i="5"/>
  <c r="G121" i="5"/>
  <c r="F121" i="5"/>
  <c r="E121" i="5"/>
  <c r="D121" i="5"/>
  <c r="C121" i="5"/>
  <c r="B121" i="5"/>
  <c r="A121" i="5"/>
  <c r="X120" i="5"/>
  <c r="W120" i="5"/>
  <c r="V120" i="5"/>
  <c r="U120" i="5"/>
  <c r="T120" i="5"/>
  <c r="S120" i="5"/>
  <c r="R120" i="5"/>
  <c r="Q120" i="5"/>
  <c r="P120" i="5"/>
  <c r="O120" i="5"/>
  <c r="N120" i="5"/>
  <c r="M120" i="5"/>
  <c r="L120" i="5"/>
  <c r="K120" i="5"/>
  <c r="J120" i="5"/>
  <c r="I120" i="5"/>
  <c r="H120" i="5"/>
  <c r="G120" i="5"/>
  <c r="F120" i="5"/>
  <c r="E120" i="5"/>
  <c r="D120" i="5"/>
  <c r="C120" i="5"/>
  <c r="B120" i="5"/>
  <c r="A120" i="5"/>
  <c r="X119" i="5"/>
  <c r="W119" i="5"/>
  <c r="V119" i="5"/>
  <c r="U119" i="5"/>
  <c r="T119" i="5"/>
  <c r="S119" i="5"/>
  <c r="R119" i="5"/>
  <c r="Q119" i="5"/>
  <c r="P119" i="5"/>
  <c r="O119" i="5"/>
  <c r="N119" i="5"/>
  <c r="M119" i="5"/>
  <c r="L119" i="5"/>
  <c r="K119" i="5"/>
  <c r="J119" i="5"/>
  <c r="I119" i="5"/>
  <c r="H119" i="5"/>
  <c r="G119" i="5"/>
  <c r="F119" i="5"/>
  <c r="E119" i="5"/>
  <c r="D119" i="5"/>
  <c r="C119" i="5"/>
  <c r="B119" i="5"/>
  <c r="A119" i="5"/>
  <c r="X118" i="5"/>
  <c r="W118" i="5"/>
  <c r="V118" i="5"/>
  <c r="U118" i="5"/>
  <c r="T118" i="5"/>
  <c r="S118" i="5"/>
  <c r="R118" i="5"/>
  <c r="Q118" i="5"/>
  <c r="P118" i="5"/>
  <c r="O118" i="5"/>
  <c r="N118" i="5"/>
  <c r="M118" i="5"/>
  <c r="L118" i="5"/>
  <c r="K118" i="5"/>
  <c r="J118" i="5"/>
  <c r="I118" i="5"/>
  <c r="H118" i="5"/>
  <c r="G118" i="5"/>
  <c r="F118" i="5"/>
  <c r="E118" i="5"/>
  <c r="D118" i="5"/>
  <c r="C118" i="5"/>
  <c r="B118" i="5"/>
  <c r="A118" i="5"/>
  <c r="X117" i="5"/>
  <c r="W117" i="5"/>
  <c r="V117" i="5"/>
  <c r="U117" i="5"/>
  <c r="T117" i="5"/>
  <c r="S117" i="5"/>
  <c r="R117" i="5"/>
  <c r="Q117" i="5"/>
  <c r="P117" i="5"/>
  <c r="O117" i="5"/>
  <c r="N117" i="5"/>
  <c r="M117" i="5"/>
  <c r="L117" i="5"/>
  <c r="K117" i="5"/>
  <c r="J117" i="5"/>
  <c r="I117" i="5"/>
  <c r="H117" i="5"/>
  <c r="G117" i="5"/>
  <c r="F117" i="5"/>
  <c r="E117" i="5"/>
  <c r="D117" i="5"/>
  <c r="C117" i="5"/>
  <c r="B117" i="5"/>
  <c r="A117" i="5"/>
  <c r="X116" i="5"/>
  <c r="W116" i="5"/>
  <c r="V116" i="5"/>
  <c r="U116" i="5"/>
  <c r="T116" i="5"/>
  <c r="S116" i="5"/>
  <c r="R116" i="5"/>
  <c r="Q116" i="5"/>
  <c r="P116" i="5"/>
  <c r="O116" i="5"/>
  <c r="N116" i="5"/>
  <c r="M116" i="5"/>
  <c r="L116" i="5"/>
  <c r="K116" i="5"/>
  <c r="J116" i="5"/>
  <c r="I116" i="5"/>
  <c r="H116" i="5"/>
  <c r="G116" i="5"/>
  <c r="F116" i="5"/>
  <c r="E116" i="5"/>
  <c r="D116" i="5"/>
  <c r="C116" i="5"/>
  <c r="B116" i="5"/>
  <c r="A116" i="5"/>
  <c r="X115" i="5"/>
  <c r="W115" i="5"/>
  <c r="V115" i="5"/>
  <c r="U115" i="5"/>
  <c r="T115" i="5"/>
  <c r="S115" i="5"/>
  <c r="R115" i="5"/>
  <c r="Q115" i="5"/>
  <c r="P115" i="5"/>
  <c r="O115" i="5"/>
  <c r="N115" i="5"/>
  <c r="M115" i="5"/>
  <c r="L115" i="5"/>
  <c r="K115" i="5"/>
  <c r="J115" i="5"/>
  <c r="I115" i="5"/>
  <c r="H115" i="5"/>
  <c r="G115" i="5"/>
  <c r="F115" i="5"/>
  <c r="E115" i="5"/>
  <c r="D115" i="5"/>
  <c r="C115" i="5"/>
  <c r="B115" i="5"/>
  <c r="A115" i="5"/>
  <c r="X114" i="5"/>
  <c r="W114" i="5"/>
  <c r="V114" i="5"/>
  <c r="U114" i="5"/>
  <c r="T114" i="5"/>
  <c r="S114" i="5"/>
  <c r="R114" i="5"/>
  <c r="Q114" i="5"/>
  <c r="P114" i="5"/>
  <c r="O114" i="5"/>
  <c r="N114" i="5"/>
  <c r="M114" i="5"/>
  <c r="L114" i="5"/>
  <c r="K114" i="5"/>
  <c r="J114" i="5"/>
  <c r="I114" i="5"/>
  <c r="H114" i="5"/>
  <c r="G114" i="5"/>
  <c r="F114" i="5"/>
  <c r="E114" i="5"/>
  <c r="D114" i="5"/>
  <c r="C114" i="5"/>
  <c r="B114" i="5"/>
  <c r="A114" i="5"/>
  <c r="X113" i="5"/>
  <c r="W113" i="5"/>
  <c r="V113" i="5"/>
  <c r="U113" i="5"/>
  <c r="T113" i="5"/>
  <c r="S113" i="5"/>
  <c r="R113" i="5"/>
  <c r="Q113" i="5"/>
  <c r="P113" i="5"/>
  <c r="O113" i="5"/>
  <c r="N113" i="5"/>
  <c r="M113" i="5"/>
  <c r="L113" i="5"/>
  <c r="K113" i="5"/>
  <c r="J113" i="5"/>
  <c r="I113" i="5"/>
  <c r="H113" i="5"/>
  <c r="G113" i="5"/>
  <c r="F113" i="5"/>
  <c r="E113" i="5"/>
  <c r="D113" i="5"/>
  <c r="C113" i="5"/>
  <c r="B113" i="5"/>
  <c r="A113" i="5"/>
  <c r="X112" i="5"/>
  <c r="W112" i="5"/>
  <c r="V112" i="5"/>
  <c r="U112" i="5"/>
  <c r="T112" i="5"/>
  <c r="S112" i="5"/>
  <c r="R112" i="5"/>
  <c r="Q112" i="5"/>
  <c r="P112" i="5"/>
  <c r="O112" i="5"/>
  <c r="N112" i="5"/>
  <c r="M112" i="5"/>
  <c r="L112" i="5"/>
  <c r="K112" i="5"/>
  <c r="J112" i="5"/>
  <c r="I112" i="5"/>
  <c r="H112" i="5"/>
  <c r="G112" i="5"/>
  <c r="F112" i="5"/>
  <c r="E112" i="5"/>
  <c r="D112" i="5"/>
  <c r="C112" i="5"/>
  <c r="B112" i="5"/>
  <c r="A112" i="5"/>
  <c r="X111" i="5"/>
  <c r="W111" i="5"/>
  <c r="V111" i="5"/>
  <c r="U111" i="5"/>
  <c r="T111" i="5"/>
  <c r="S111" i="5"/>
  <c r="R111" i="5"/>
  <c r="Q111" i="5"/>
  <c r="P111" i="5"/>
  <c r="O111" i="5"/>
  <c r="N111" i="5"/>
  <c r="M111" i="5"/>
  <c r="L111" i="5"/>
  <c r="K111" i="5"/>
  <c r="J111" i="5"/>
  <c r="I111" i="5"/>
  <c r="H111" i="5"/>
  <c r="G111" i="5"/>
  <c r="F111" i="5"/>
  <c r="E111" i="5"/>
  <c r="D111" i="5"/>
  <c r="C111" i="5"/>
  <c r="B111" i="5"/>
  <c r="A111" i="5"/>
  <c r="X110" i="5"/>
  <c r="W110" i="5"/>
  <c r="V110" i="5"/>
  <c r="U110" i="5"/>
  <c r="T110" i="5"/>
  <c r="S110" i="5"/>
  <c r="R110" i="5"/>
  <c r="Q110" i="5"/>
  <c r="P110" i="5"/>
  <c r="O110" i="5"/>
  <c r="N110" i="5"/>
  <c r="M110" i="5"/>
  <c r="L110" i="5"/>
  <c r="K110" i="5"/>
  <c r="J110" i="5"/>
  <c r="I110" i="5"/>
  <c r="H110" i="5"/>
  <c r="G110" i="5"/>
  <c r="F110" i="5"/>
  <c r="E110" i="5"/>
  <c r="D110" i="5"/>
  <c r="C110" i="5"/>
  <c r="B110" i="5"/>
  <c r="A110" i="5"/>
  <c r="X109" i="5"/>
  <c r="W109" i="5"/>
  <c r="V109" i="5"/>
  <c r="U109" i="5"/>
  <c r="T109" i="5"/>
  <c r="S109" i="5"/>
  <c r="R109" i="5"/>
  <c r="Q109" i="5"/>
  <c r="P109" i="5"/>
  <c r="O109" i="5"/>
  <c r="N109" i="5"/>
  <c r="M109" i="5"/>
  <c r="L109" i="5"/>
  <c r="K109" i="5"/>
  <c r="J109" i="5"/>
  <c r="I109" i="5"/>
  <c r="H109" i="5"/>
  <c r="G109" i="5"/>
  <c r="F109" i="5"/>
  <c r="E109" i="5"/>
  <c r="D109" i="5"/>
  <c r="C109" i="5"/>
  <c r="B109" i="5"/>
  <c r="A109" i="5"/>
  <c r="X108" i="5"/>
  <c r="W108" i="5"/>
  <c r="V108" i="5"/>
  <c r="U108" i="5"/>
  <c r="T108" i="5"/>
  <c r="S108" i="5"/>
  <c r="R108" i="5"/>
  <c r="Q108" i="5"/>
  <c r="P108" i="5"/>
  <c r="O108" i="5"/>
  <c r="N108" i="5"/>
  <c r="M108" i="5"/>
  <c r="L108" i="5"/>
  <c r="K108" i="5"/>
  <c r="J108" i="5"/>
  <c r="I108" i="5"/>
  <c r="H108" i="5"/>
  <c r="G108" i="5"/>
  <c r="F108" i="5"/>
  <c r="E108" i="5"/>
  <c r="D108" i="5"/>
  <c r="C108" i="5"/>
  <c r="B108" i="5"/>
  <c r="A108" i="5"/>
  <c r="X107" i="5"/>
  <c r="W107" i="5"/>
  <c r="V107" i="5"/>
  <c r="U107" i="5"/>
  <c r="T107" i="5"/>
  <c r="S107" i="5"/>
  <c r="R107" i="5"/>
  <c r="Q107" i="5"/>
  <c r="P107" i="5"/>
  <c r="O107" i="5"/>
  <c r="N107" i="5"/>
  <c r="M107" i="5"/>
  <c r="L107" i="5"/>
  <c r="K107" i="5"/>
  <c r="J107" i="5"/>
  <c r="I107" i="5"/>
  <c r="H107" i="5"/>
  <c r="G107" i="5"/>
  <c r="F107" i="5"/>
  <c r="E107" i="5"/>
  <c r="D107" i="5"/>
  <c r="C107" i="5"/>
  <c r="B107" i="5"/>
  <c r="A107" i="5"/>
  <c r="X106" i="5"/>
  <c r="W106" i="5"/>
  <c r="V106" i="5"/>
  <c r="U106" i="5"/>
  <c r="T106" i="5"/>
  <c r="S106" i="5"/>
  <c r="R106" i="5"/>
  <c r="Q106" i="5"/>
  <c r="P106" i="5"/>
  <c r="O106" i="5"/>
  <c r="N106" i="5"/>
  <c r="M106" i="5"/>
  <c r="L106" i="5"/>
  <c r="K106" i="5"/>
  <c r="J106" i="5"/>
  <c r="I106" i="5"/>
  <c r="H106" i="5"/>
  <c r="G106" i="5"/>
  <c r="F106" i="5"/>
  <c r="E106" i="5"/>
  <c r="D106" i="5"/>
  <c r="C106" i="5"/>
  <c r="B106" i="5"/>
  <c r="A106" i="5"/>
  <c r="X105" i="5"/>
  <c r="W105" i="5"/>
  <c r="V105" i="5"/>
  <c r="U105" i="5"/>
  <c r="T105" i="5"/>
  <c r="S105" i="5"/>
  <c r="R105" i="5"/>
  <c r="Q105" i="5"/>
  <c r="P105" i="5"/>
  <c r="O105" i="5"/>
  <c r="N105" i="5"/>
  <c r="M105" i="5"/>
  <c r="L105" i="5"/>
  <c r="K105" i="5"/>
  <c r="J105" i="5"/>
  <c r="I105" i="5"/>
  <c r="H105" i="5"/>
  <c r="G105" i="5"/>
  <c r="F105" i="5"/>
  <c r="E105" i="5"/>
  <c r="D105" i="5"/>
  <c r="C105" i="5"/>
  <c r="B105" i="5"/>
  <c r="A105" i="5"/>
  <c r="X104" i="5"/>
  <c r="W104" i="5"/>
  <c r="V104" i="5"/>
  <c r="U104" i="5"/>
  <c r="T104" i="5"/>
  <c r="S104" i="5"/>
  <c r="R104" i="5"/>
  <c r="Q104" i="5"/>
  <c r="P104" i="5"/>
  <c r="O104" i="5"/>
  <c r="N104" i="5"/>
  <c r="M104" i="5"/>
  <c r="L104" i="5"/>
  <c r="K104" i="5"/>
  <c r="J104" i="5"/>
  <c r="I104" i="5"/>
  <c r="H104" i="5"/>
  <c r="G104" i="5"/>
  <c r="F104" i="5"/>
  <c r="E104" i="5"/>
  <c r="D104" i="5"/>
  <c r="C104" i="5"/>
  <c r="B104" i="5"/>
  <c r="A104" i="5"/>
  <c r="X103" i="5"/>
  <c r="W103" i="5"/>
  <c r="V103" i="5"/>
  <c r="U103" i="5"/>
  <c r="T103" i="5"/>
  <c r="S103" i="5"/>
  <c r="R103" i="5"/>
  <c r="Q103" i="5"/>
  <c r="P103" i="5"/>
  <c r="O103" i="5"/>
  <c r="N103" i="5"/>
  <c r="M103" i="5"/>
  <c r="L103" i="5"/>
  <c r="K103" i="5"/>
  <c r="J103" i="5"/>
  <c r="I103" i="5"/>
  <c r="H103" i="5"/>
  <c r="G103" i="5"/>
  <c r="F103" i="5"/>
  <c r="E103" i="5"/>
  <c r="D103" i="5"/>
  <c r="C103" i="5"/>
  <c r="B103" i="5"/>
  <c r="A103" i="5"/>
  <c r="X102" i="5"/>
  <c r="W102" i="5"/>
  <c r="V102" i="5"/>
  <c r="U102" i="5"/>
  <c r="T102" i="5"/>
  <c r="S102" i="5"/>
  <c r="R102" i="5"/>
  <c r="Q102" i="5"/>
  <c r="P102" i="5"/>
  <c r="O102" i="5"/>
  <c r="N102" i="5"/>
  <c r="M102" i="5"/>
  <c r="L102" i="5"/>
  <c r="K102" i="5"/>
  <c r="J102" i="5"/>
  <c r="I102" i="5"/>
  <c r="H102" i="5"/>
  <c r="G102" i="5"/>
  <c r="F102" i="5"/>
  <c r="E102" i="5"/>
  <c r="D102" i="5"/>
  <c r="C102" i="5"/>
  <c r="B102" i="5"/>
  <c r="A102" i="5"/>
  <c r="X101" i="5"/>
  <c r="W101" i="5"/>
  <c r="V101" i="5"/>
  <c r="U101" i="5"/>
  <c r="T101" i="5"/>
  <c r="S101" i="5"/>
  <c r="R101" i="5"/>
  <c r="Q101" i="5"/>
  <c r="P101" i="5"/>
  <c r="O101" i="5"/>
  <c r="N101" i="5"/>
  <c r="M101" i="5"/>
  <c r="L101" i="5"/>
  <c r="K101" i="5"/>
  <c r="J101" i="5"/>
  <c r="I101" i="5"/>
  <c r="H101" i="5"/>
  <c r="G101" i="5"/>
  <c r="F101" i="5"/>
  <c r="E101" i="5"/>
  <c r="D101" i="5"/>
  <c r="C101" i="5"/>
  <c r="B101" i="5"/>
  <c r="A101" i="5"/>
  <c r="X100" i="5"/>
  <c r="W100" i="5"/>
  <c r="V100" i="5"/>
  <c r="U100" i="5"/>
  <c r="T100" i="5"/>
  <c r="S100" i="5"/>
  <c r="R100" i="5"/>
  <c r="Q100" i="5"/>
  <c r="P100" i="5"/>
  <c r="O100" i="5"/>
  <c r="N100" i="5"/>
  <c r="M100" i="5"/>
  <c r="L100" i="5"/>
  <c r="K100" i="5"/>
  <c r="J100" i="5"/>
  <c r="I100" i="5"/>
  <c r="H100" i="5"/>
  <c r="G100" i="5"/>
  <c r="F100" i="5"/>
  <c r="E100" i="5"/>
  <c r="D100" i="5"/>
  <c r="C100" i="5"/>
  <c r="B100" i="5"/>
  <c r="A100" i="5"/>
  <c r="X99" i="5"/>
  <c r="W99" i="5"/>
  <c r="V99" i="5"/>
  <c r="U99" i="5"/>
  <c r="T99" i="5"/>
  <c r="S99" i="5"/>
  <c r="R99" i="5"/>
  <c r="Q99" i="5"/>
  <c r="P99" i="5"/>
  <c r="O99" i="5"/>
  <c r="N99" i="5"/>
  <c r="M99" i="5"/>
  <c r="L99" i="5"/>
  <c r="K99" i="5"/>
  <c r="J99" i="5"/>
  <c r="I99" i="5"/>
  <c r="H99" i="5"/>
  <c r="G99" i="5"/>
  <c r="F99" i="5"/>
  <c r="E99" i="5"/>
  <c r="D99" i="5"/>
  <c r="C99" i="5"/>
  <c r="B99" i="5"/>
  <c r="A99" i="5"/>
  <c r="X98" i="5"/>
  <c r="W98" i="5"/>
  <c r="V98" i="5"/>
  <c r="U98" i="5"/>
  <c r="T98" i="5"/>
  <c r="S98" i="5"/>
  <c r="R98" i="5"/>
  <c r="Q98" i="5"/>
  <c r="P98" i="5"/>
  <c r="O98" i="5"/>
  <c r="N98" i="5"/>
  <c r="M98" i="5"/>
  <c r="L98" i="5"/>
  <c r="K98" i="5"/>
  <c r="J98" i="5"/>
  <c r="I98" i="5"/>
  <c r="H98" i="5"/>
  <c r="G98" i="5"/>
  <c r="F98" i="5"/>
  <c r="E98" i="5"/>
  <c r="D98" i="5"/>
  <c r="C98" i="5"/>
  <c r="B98" i="5"/>
  <c r="A98" i="5"/>
  <c r="X97" i="5"/>
  <c r="W97" i="5"/>
  <c r="V97" i="5"/>
  <c r="U97" i="5"/>
  <c r="T97" i="5"/>
  <c r="S97" i="5"/>
  <c r="R97" i="5"/>
  <c r="Q97" i="5"/>
  <c r="P97" i="5"/>
  <c r="O97" i="5"/>
  <c r="N97" i="5"/>
  <c r="M97" i="5"/>
  <c r="L97" i="5"/>
  <c r="K97" i="5"/>
  <c r="J97" i="5"/>
  <c r="I97" i="5"/>
  <c r="H97" i="5"/>
  <c r="G97" i="5"/>
  <c r="F97" i="5"/>
  <c r="E97" i="5"/>
  <c r="D97" i="5"/>
  <c r="C97" i="5"/>
  <c r="B97" i="5"/>
  <c r="A97" i="5"/>
  <c r="X96" i="5"/>
  <c r="W96" i="5"/>
  <c r="V96" i="5"/>
  <c r="U96" i="5"/>
  <c r="T96" i="5"/>
  <c r="S96" i="5"/>
  <c r="R96" i="5"/>
  <c r="Q96" i="5"/>
  <c r="P96" i="5"/>
  <c r="O96" i="5"/>
  <c r="N96" i="5"/>
  <c r="M96" i="5"/>
  <c r="L96" i="5"/>
  <c r="K96" i="5"/>
  <c r="J96" i="5"/>
  <c r="I96" i="5"/>
  <c r="H96" i="5"/>
  <c r="G96" i="5"/>
  <c r="F96" i="5"/>
  <c r="E96" i="5"/>
  <c r="D96" i="5"/>
  <c r="C96" i="5"/>
  <c r="B96" i="5"/>
  <c r="A96" i="5"/>
  <c r="X95" i="5"/>
  <c r="W95" i="5"/>
  <c r="V95" i="5"/>
  <c r="U95" i="5"/>
  <c r="T95" i="5"/>
  <c r="S95" i="5"/>
  <c r="R95" i="5"/>
  <c r="Q95" i="5"/>
  <c r="P95" i="5"/>
  <c r="O95" i="5"/>
  <c r="N95" i="5"/>
  <c r="M95" i="5"/>
  <c r="L95" i="5"/>
  <c r="K95" i="5"/>
  <c r="J95" i="5"/>
  <c r="I95" i="5"/>
  <c r="H95" i="5"/>
  <c r="G95" i="5"/>
  <c r="F95" i="5"/>
  <c r="E95" i="5"/>
  <c r="D95" i="5"/>
  <c r="C95" i="5"/>
  <c r="B95" i="5"/>
  <c r="A95" i="5"/>
  <c r="X94" i="5"/>
  <c r="W94" i="5"/>
  <c r="V94" i="5"/>
  <c r="U94" i="5"/>
  <c r="T94" i="5"/>
  <c r="S94" i="5"/>
  <c r="R94" i="5"/>
  <c r="Q94" i="5"/>
  <c r="P94" i="5"/>
  <c r="O94" i="5"/>
  <c r="N94" i="5"/>
  <c r="M94" i="5"/>
  <c r="L94" i="5"/>
  <c r="K94" i="5"/>
  <c r="J94" i="5"/>
  <c r="I94" i="5"/>
  <c r="H94" i="5"/>
  <c r="G94" i="5"/>
  <c r="F94" i="5"/>
  <c r="E94" i="5"/>
  <c r="D94" i="5"/>
  <c r="C94" i="5"/>
  <c r="B94" i="5"/>
  <c r="A94" i="5"/>
  <c r="X93" i="5"/>
  <c r="W93" i="5"/>
  <c r="V93" i="5"/>
  <c r="U93" i="5"/>
  <c r="T93" i="5"/>
  <c r="S93" i="5"/>
  <c r="R93" i="5"/>
  <c r="Q93" i="5"/>
  <c r="P93" i="5"/>
  <c r="O93" i="5"/>
  <c r="N93" i="5"/>
  <c r="M93" i="5"/>
  <c r="L93" i="5"/>
  <c r="K93" i="5"/>
  <c r="J93" i="5"/>
  <c r="I93" i="5"/>
  <c r="H93" i="5"/>
  <c r="G93" i="5"/>
  <c r="F93" i="5"/>
  <c r="E93" i="5"/>
  <c r="D93" i="5"/>
  <c r="C93" i="5"/>
  <c r="B93" i="5"/>
  <c r="A93" i="5"/>
  <c r="X92" i="5"/>
  <c r="W92" i="5"/>
  <c r="V92" i="5"/>
  <c r="U92" i="5"/>
  <c r="T92" i="5"/>
  <c r="S92" i="5"/>
  <c r="R92" i="5"/>
  <c r="Q92" i="5"/>
  <c r="P92" i="5"/>
  <c r="O92" i="5"/>
  <c r="N92" i="5"/>
  <c r="M92" i="5"/>
  <c r="L92" i="5"/>
  <c r="K92" i="5"/>
  <c r="J92" i="5"/>
  <c r="I92" i="5"/>
  <c r="H92" i="5"/>
  <c r="G92" i="5"/>
  <c r="F92" i="5"/>
  <c r="E92" i="5"/>
  <c r="D92" i="5"/>
  <c r="C92" i="5"/>
  <c r="B92" i="5"/>
  <c r="A92" i="5"/>
  <c r="X91" i="5"/>
  <c r="W91" i="5"/>
  <c r="V91" i="5"/>
  <c r="U91" i="5"/>
  <c r="T91" i="5"/>
  <c r="S91" i="5"/>
  <c r="R91" i="5"/>
  <c r="Q91" i="5"/>
  <c r="P91" i="5"/>
  <c r="O91" i="5"/>
  <c r="N91" i="5"/>
  <c r="M91" i="5"/>
  <c r="L91" i="5"/>
  <c r="K91" i="5"/>
  <c r="J91" i="5"/>
  <c r="I91" i="5"/>
  <c r="H91" i="5"/>
  <c r="G91" i="5"/>
  <c r="F91" i="5"/>
  <c r="E91" i="5"/>
  <c r="D91" i="5"/>
  <c r="C91" i="5"/>
  <c r="B91" i="5"/>
  <c r="A91" i="5"/>
  <c r="X90" i="5"/>
  <c r="W90" i="5"/>
  <c r="V90" i="5"/>
  <c r="U90" i="5"/>
  <c r="T90" i="5"/>
  <c r="S90" i="5"/>
  <c r="R90" i="5"/>
  <c r="Q90" i="5"/>
  <c r="P90" i="5"/>
  <c r="O90" i="5"/>
  <c r="N90" i="5"/>
  <c r="M90" i="5"/>
  <c r="L90" i="5"/>
  <c r="K90" i="5"/>
  <c r="J90" i="5"/>
  <c r="I90" i="5"/>
  <c r="H90" i="5"/>
  <c r="G90" i="5"/>
  <c r="F90" i="5"/>
  <c r="E90" i="5"/>
  <c r="D90" i="5"/>
  <c r="C90" i="5"/>
  <c r="B90" i="5"/>
  <c r="A90" i="5"/>
  <c r="X89" i="5"/>
  <c r="W89" i="5"/>
  <c r="V89" i="5"/>
  <c r="U89" i="5"/>
  <c r="T89" i="5"/>
  <c r="S89" i="5"/>
  <c r="R89" i="5"/>
  <c r="Q89" i="5"/>
  <c r="P89" i="5"/>
  <c r="O89" i="5"/>
  <c r="N89" i="5"/>
  <c r="M89" i="5"/>
  <c r="L89" i="5"/>
  <c r="K89" i="5"/>
  <c r="J89" i="5"/>
  <c r="I89" i="5"/>
  <c r="H89" i="5"/>
  <c r="G89" i="5"/>
  <c r="F89" i="5"/>
  <c r="E89" i="5"/>
  <c r="D89" i="5"/>
  <c r="C89" i="5"/>
  <c r="B89" i="5"/>
  <c r="A89" i="5"/>
  <c r="X88" i="5"/>
  <c r="W88" i="5"/>
  <c r="V88" i="5"/>
  <c r="U88" i="5"/>
  <c r="T88" i="5"/>
  <c r="S88" i="5"/>
  <c r="R88" i="5"/>
  <c r="Q88" i="5"/>
  <c r="P88" i="5"/>
  <c r="O88" i="5"/>
  <c r="N88" i="5"/>
  <c r="M88" i="5"/>
  <c r="L88" i="5"/>
  <c r="K88" i="5"/>
  <c r="J88" i="5"/>
  <c r="I88" i="5"/>
  <c r="H88" i="5"/>
  <c r="G88" i="5"/>
  <c r="F88" i="5"/>
  <c r="E88" i="5"/>
  <c r="D88" i="5"/>
  <c r="C88" i="5"/>
  <c r="B88" i="5"/>
  <c r="A88" i="5"/>
  <c r="X87" i="5"/>
  <c r="W87" i="5"/>
  <c r="V87" i="5"/>
  <c r="U87" i="5"/>
  <c r="T87" i="5"/>
  <c r="S87" i="5"/>
  <c r="R87" i="5"/>
  <c r="Q87" i="5"/>
  <c r="P87" i="5"/>
  <c r="O87" i="5"/>
  <c r="N87" i="5"/>
  <c r="M87" i="5"/>
  <c r="L87" i="5"/>
  <c r="K87" i="5"/>
  <c r="J87" i="5"/>
  <c r="I87" i="5"/>
  <c r="H87" i="5"/>
  <c r="G87" i="5"/>
  <c r="F87" i="5"/>
  <c r="E87" i="5"/>
  <c r="D87" i="5"/>
  <c r="C87" i="5"/>
  <c r="B87" i="5"/>
  <c r="A87" i="5"/>
  <c r="X86" i="5"/>
  <c r="W86" i="5"/>
  <c r="V86" i="5"/>
  <c r="U86" i="5"/>
  <c r="T86" i="5"/>
  <c r="S86" i="5"/>
  <c r="R86" i="5"/>
  <c r="Q86" i="5"/>
  <c r="P86" i="5"/>
  <c r="O86" i="5"/>
  <c r="N86" i="5"/>
  <c r="M86" i="5"/>
  <c r="L86" i="5"/>
  <c r="K86" i="5"/>
  <c r="J86" i="5"/>
  <c r="I86" i="5"/>
  <c r="H86" i="5"/>
  <c r="G86" i="5"/>
  <c r="F86" i="5"/>
  <c r="E86" i="5"/>
  <c r="D86" i="5"/>
  <c r="C86" i="5"/>
  <c r="B86" i="5"/>
  <c r="A86" i="5"/>
  <c r="X85" i="5"/>
  <c r="W85" i="5"/>
  <c r="V85" i="5"/>
  <c r="U85" i="5"/>
  <c r="T85" i="5"/>
  <c r="S85" i="5"/>
  <c r="R85" i="5"/>
  <c r="Q85" i="5"/>
  <c r="P85" i="5"/>
  <c r="O85" i="5"/>
  <c r="N85" i="5"/>
  <c r="M85" i="5"/>
  <c r="L85" i="5"/>
  <c r="K85" i="5"/>
  <c r="J85" i="5"/>
  <c r="I85" i="5"/>
  <c r="H85" i="5"/>
  <c r="G85" i="5"/>
  <c r="F85" i="5"/>
  <c r="E85" i="5"/>
  <c r="D85" i="5"/>
  <c r="C85" i="5"/>
  <c r="B85" i="5"/>
  <c r="A85" i="5"/>
  <c r="X84" i="5"/>
  <c r="W84" i="5"/>
  <c r="V84" i="5"/>
  <c r="U84" i="5"/>
  <c r="T84" i="5"/>
  <c r="S84" i="5"/>
  <c r="R84" i="5"/>
  <c r="Q84" i="5"/>
  <c r="P84" i="5"/>
  <c r="O84" i="5"/>
  <c r="N84" i="5"/>
  <c r="M84" i="5"/>
  <c r="L84" i="5"/>
  <c r="K84" i="5"/>
  <c r="J84" i="5"/>
  <c r="I84" i="5"/>
  <c r="H84" i="5"/>
  <c r="G84" i="5"/>
  <c r="F84" i="5"/>
  <c r="E84" i="5"/>
  <c r="D84" i="5"/>
  <c r="C84" i="5"/>
  <c r="B84" i="5"/>
  <c r="A84" i="5"/>
  <c r="X83" i="5"/>
  <c r="W83" i="5"/>
  <c r="V83" i="5"/>
  <c r="U83" i="5"/>
  <c r="T83" i="5"/>
  <c r="S83" i="5"/>
  <c r="R83" i="5"/>
  <c r="Q83" i="5"/>
  <c r="P83" i="5"/>
  <c r="O83" i="5"/>
  <c r="N83" i="5"/>
  <c r="M83" i="5"/>
  <c r="L83" i="5"/>
  <c r="K83" i="5"/>
  <c r="J83" i="5"/>
  <c r="I83" i="5"/>
  <c r="H83" i="5"/>
  <c r="G83" i="5"/>
  <c r="F83" i="5"/>
  <c r="E83" i="5"/>
  <c r="D83" i="5"/>
  <c r="C83" i="5"/>
  <c r="B83" i="5"/>
  <c r="A83" i="5"/>
  <c r="X82" i="5"/>
  <c r="W82" i="5"/>
  <c r="V82" i="5"/>
  <c r="U82" i="5"/>
  <c r="T82" i="5"/>
  <c r="S82" i="5"/>
  <c r="R82" i="5"/>
  <c r="Q82" i="5"/>
  <c r="P82" i="5"/>
  <c r="O82" i="5"/>
  <c r="N82" i="5"/>
  <c r="M82" i="5"/>
  <c r="L82" i="5"/>
  <c r="K82" i="5"/>
  <c r="J82" i="5"/>
  <c r="I82" i="5"/>
  <c r="H82" i="5"/>
  <c r="G82" i="5"/>
  <c r="F82" i="5"/>
  <c r="E82" i="5"/>
  <c r="D82" i="5"/>
  <c r="C82" i="5"/>
  <c r="B82" i="5"/>
  <c r="A82" i="5"/>
  <c r="X81" i="5"/>
  <c r="W81" i="5"/>
  <c r="V81" i="5"/>
  <c r="U81" i="5"/>
  <c r="T81" i="5"/>
  <c r="S81" i="5"/>
  <c r="R81" i="5"/>
  <c r="Q81" i="5"/>
  <c r="P81" i="5"/>
  <c r="O81" i="5"/>
  <c r="N81" i="5"/>
  <c r="M81" i="5"/>
  <c r="L81" i="5"/>
  <c r="K81" i="5"/>
  <c r="J81" i="5"/>
  <c r="I81" i="5"/>
  <c r="H81" i="5"/>
  <c r="G81" i="5"/>
  <c r="F81" i="5"/>
  <c r="E81" i="5"/>
  <c r="D81" i="5"/>
  <c r="C81" i="5"/>
  <c r="B81" i="5"/>
  <c r="A81" i="5"/>
  <c r="X80" i="5"/>
  <c r="W80" i="5"/>
  <c r="V80" i="5"/>
  <c r="U80" i="5"/>
  <c r="T80" i="5"/>
  <c r="S80" i="5"/>
  <c r="R80" i="5"/>
  <c r="Q80" i="5"/>
  <c r="P80" i="5"/>
  <c r="O80" i="5"/>
  <c r="N80" i="5"/>
  <c r="M80" i="5"/>
  <c r="L80" i="5"/>
  <c r="K80" i="5"/>
  <c r="J80" i="5"/>
  <c r="I80" i="5"/>
  <c r="H80" i="5"/>
  <c r="G80" i="5"/>
  <c r="F80" i="5"/>
  <c r="E80" i="5"/>
  <c r="D80" i="5"/>
  <c r="C80" i="5"/>
  <c r="B80" i="5"/>
  <c r="A80" i="5"/>
  <c r="X79" i="5"/>
  <c r="W79" i="5"/>
  <c r="V79" i="5"/>
  <c r="U79" i="5"/>
  <c r="T79" i="5"/>
  <c r="S79" i="5"/>
  <c r="R79" i="5"/>
  <c r="Q79" i="5"/>
  <c r="P79" i="5"/>
  <c r="O79" i="5"/>
  <c r="N79" i="5"/>
  <c r="M79" i="5"/>
  <c r="L79" i="5"/>
  <c r="K79" i="5"/>
  <c r="J79" i="5"/>
  <c r="I79" i="5"/>
  <c r="H79" i="5"/>
  <c r="G79" i="5"/>
  <c r="F79" i="5"/>
  <c r="E79" i="5"/>
  <c r="D79" i="5"/>
  <c r="C79" i="5"/>
  <c r="B79" i="5"/>
  <c r="A79" i="5"/>
  <c r="X78" i="5"/>
  <c r="W78" i="5"/>
  <c r="V78" i="5"/>
  <c r="U78" i="5"/>
  <c r="T78" i="5"/>
  <c r="S78" i="5"/>
  <c r="R78" i="5"/>
  <c r="Q78" i="5"/>
  <c r="P78" i="5"/>
  <c r="O78" i="5"/>
  <c r="N78" i="5"/>
  <c r="M78" i="5"/>
  <c r="L78" i="5"/>
  <c r="K78" i="5"/>
  <c r="J78" i="5"/>
  <c r="I78" i="5"/>
  <c r="H78" i="5"/>
  <c r="G78" i="5"/>
  <c r="F78" i="5"/>
  <c r="E78" i="5"/>
  <c r="D78" i="5"/>
  <c r="C78" i="5"/>
  <c r="B78" i="5"/>
  <c r="A78" i="5"/>
  <c r="X77" i="5"/>
  <c r="W77" i="5"/>
  <c r="V77" i="5"/>
  <c r="U77" i="5"/>
  <c r="T77" i="5"/>
  <c r="S77" i="5"/>
  <c r="R77" i="5"/>
  <c r="Q77" i="5"/>
  <c r="P77" i="5"/>
  <c r="O77" i="5"/>
  <c r="N77" i="5"/>
  <c r="M77" i="5"/>
  <c r="L77" i="5"/>
  <c r="K77" i="5"/>
  <c r="J77" i="5"/>
  <c r="I77" i="5"/>
  <c r="H77" i="5"/>
  <c r="G77" i="5"/>
  <c r="F77" i="5"/>
  <c r="E77" i="5"/>
  <c r="D77" i="5"/>
  <c r="C77" i="5"/>
  <c r="B77" i="5"/>
  <c r="A77" i="5"/>
  <c r="X76" i="5"/>
  <c r="W76" i="5"/>
  <c r="V76" i="5"/>
  <c r="U76" i="5"/>
  <c r="T76" i="5"/>
  <c r="S76" i="5"/>
  <c r="R76" i="5"/>
  <c r="Q76" i="5"/>
  <c r="P76" i="5"/>
  <c r="O76" i="5"/>
  <c r="N76" i="5"/>
  <c r="M76" i="5"/>
  <c r="L76" i="5"/>
  <c r="K76" i="5"/>
  <c r="J76" i="5"/>
  <c r="I76" i="5"/>
  <c r="H76" i="5"/>
  <c r="G76" i="5"/>
  <c r="F76" i="5"/>
  <c r="E76" i="5"/>
  <c r="D76" i="5"/>
  <c r="C76" i="5"/>
  <c r="B76" i="5"/>
  <c r="A76" i="5"/>
  <c r="X75" i="5"/>
  <c r="W75" i="5"/>
  <c r="V75" i="5"/>
  <c r="U75" i="5"/>
  <c r="T75" i="5"/>
  <c r="S75" i="5"/>
  <c r="R75" i="5"/>
  <c r="Q75" i="5"/>
  <c r="P75" i="5"/>
  <c r="O75" i="5"/>
  <c r="N75" i="5"/>
  <c r="M75" i="5"/>
  <c r="L75" i="5"/>
  <c r="K75" i="5"/>
  <c r="J75" i="5"/>
  <c r="I75" i="5"/>
  <c r="H75" i="5"/>
  <c r="G75" i="5"/>
  <c r="F75" i="5"/>
  <c r="E75" i="5"/>
  <c r="D75" i="5"/>
  <c r="C75" i="5"/>
  <c r="B75" i="5"/>
  <c r="A75" i="5"/>
  <c r="X74" i="5"/>
  <c r="W74" i="5"/>
  <c r="V74" i="5"/>
  <c r="U74" i="5"/>
  <c r="T74" i="5"/>
  <c r="S74" i="5"/>
  <c r="R74" i="5"/>
  <c r="Q74" i="5"/>
  <c r="P74" i="5"/>
  <c r="O74" i="5"/>
  <c r="N74" i="5"/>
  <c r="M74" i="5"/>
  <c r="L74" i="5"/>
  <c r="K74" i="5"/>
  <c r="J74" i="5"/>
  <c r="I74" i="5"/>
  <c r="H74" i="5"/>
  <c r="G74" i="5"/>
  <c r="F74" i="5"/>
  <c r="E74" i="5"/>
  <c r="D74" i="5"/>
  <c r="C74" i="5"/>
  <c r="B74" i="5"/>
  <c r="A74" i="5"/>
  <c r="X73" i="5"/>
  <c r="W73" i="5"/>
  <c r="V73" i="5"/>
  <c r="U73" i="5"/>
  <c r="T73" i="5"/>
  <c r="S73" i="5"/>
  <c r="R73" i="5"/>
  <c r="Q73" i="5"/>
  <c r="P73" i="5"/>
  <c r="O73" i="5"/>
  <c r="N73" i="5"/>
  <c r="M73" i="5"/>
  <c r="L73" i="5"/>
  <c r="K73" i="5"/>
  <c r="J73" i="5"/>
  <c r="I73" i="5"/>
  <c r="H73" i="5"/>
  <c r="G73" i="5"/>
  <c r="F73" i="5"/>
  <c r="E73" i="5"/>
  <c r="D73" i="5"/>
  <c r="C73" i="5"/>
  <c r="B73" i="5"/>
  <c r="A73" i="5"/>
  <c r="X72" i="5"/>
  <c r="W72" i="5"/>
  <c r="V72" i="5"/>
  <c r="U72" i="5"/>
  <c r="T72" i="5"/>
  <c r="S72" i="5"/>
  <c r="R72" i="5"/>
  <c r="Q72" i="5"/>
  <c r="P72" i="5"/>
  <c r="O72" i="5"/>
  <c r="N72" i="5"/>
  <c r="M72" i="5"/>
  <c r="L72" i="5"/>
  <c r="K72" i="5"/>
  <c r="J72" i="5"/>
  <c r="I72" i="5"/>
  <c r="H72" i="5"/>
  <c r="G72" i="5"/>
  <c r="F72" i="5"/>
  <c r="E72" i="5"/>
  <c r="D72" i="5"/>
  <c r="C72" i="5"/>
  <c r="B72" i="5"/>
  <c r="A72" i="5"/>
  <c r="X71" i="5"/>
  <c r="W71" i="5"/>
  <c r="V71" i="5"/>
  <c r="U71" i="5"/>
  <c r="T71" i="5"/>
  <c r="S71" i="5"/>
  <c r="R71" i="5"/>
  <c r="Q71" i="5"/>
  <c r="P71" i="5"/>
  <c r="O71" i="5"/>
  <c r="N71" i="5"/>
  <c r="M71" i="5"/>
  <c r="L71" i="5"/>
  <c r="K71" i="5"/>
  <c r="J71" i="5"/>
  <c r="I71" i="5"/>
  <c r="H71" i="5"/>
  <c r="G71" i="5"/>
  <c r="F71" i="5"/>
  <c r="E71" i="5"/>
  <c r="D71" i="5"/>
  <c r="C71" i="5"/>
  <c r="B71" i="5"/>
  <c r="A71" i="5"/>
  <c r="X70" i="5"/>
  <c r="W70" i="5"/>
  <c r="V70" i="5"/>
  <c r="U70" i="5"/>
  <c r="T70" i="5"/>
  <c r="S70" i="5"/>
  <c r="R70" i="5"/>
  <c r="Q70" i="5"/>
  <c r="P70" i="5"/>
  <c r="O70" i="5"/>
  <c r="N70" i="5"/>
  <c r="M70" i="5"/>
  <c r="L70" i="5"/>
  <c r="K70" i="5"/>
  <c r="J70" i="5"/>
  <c r="I70" i="5"/>
  <c r="H70" i="5"/>
  <c r="G70" i="5"/>
  <c r="F70" i="5"/>
  <c r="E70" i="5"/>
  <c r="D70" i="5"/>
  <c r="C70" i="5"/>
  <c r="B70" i="5"/>
  <c r="A70" i="5"/>
  <c r="X69" i="5"/>
  <c r="W69" i="5"/>
  <c r="V69" i="5"/>
  <c r="U69" i="5"/>
  <c r="T69" i="5"/>
  <c r="S69" i="5"/>
  <c r="R69" i="5"/>
  <c r="Q69" i="5"/>
  <c r="P69" i="5"/>
  <c r="O69" i="5"/>
  <c r="N69" i="5"/>
  <c r="M69" i="5"/>
  <c r="L69" i="5"/>
  <c r="K69" i="5"/>
  <c r="J69" i="5"/>
  <c r="I69" i="5"/>
  <c r="H69" i="5"/>
  <c r="G69" i="5"/>
  <c r="F69" i="5"/>
  <c r="E69" i="5"/>
  <c r="D69" i="5"/>
  <c r="C69" i="5"/>
  <c r="B69" i="5"/>
  <c r="A69" i="5"/>
  <c r="X68" i="5"/>
  <c r="W68" i="5"/>
  <c r="V68" i="5"/>
  <c r="U68" i="5"/>
  <c r="T68" i="5"/>
  <c r="S68" i="5"/>
  <c r="R68" i="5"/>
  <c r="Q68" i="5"/>
  <c r="P68" i="5"/>
  <c r="O68" i="5"/>
  <c r="N68" i="5"/>
  <c r="M68" i="5"/>
  <c r="L68" i="5"/>
  <c r="K68" i="5"/>
  <c r="J68" i="5"/>
  <c r="I68" i="5"/>
  <c r="H68" i="5"/>
  <c r="G68" i="5"/>
  <c r="F68" i="5"/>
  <c r="E68" i="5"/>
  <c r="D68" i="5"/>
  <c r="C68" i="5"/>
  <c r="B68" i="5"/>
  <c r="A68" i="5"/>
  <c r="X67" i="5"/>
  <c r="W67" i="5"/>
  <c r="V67" i="5"/>
  <c r="U67" i="5"/>
  <c r="T67" i="5"/>
  <c r="S67" i="5"/>
  <c r="R67" i="5"/>
  <c r="Q67" i="5"/>
  <c r="P67" i="5"/>
  <c r="O67" i="5"/>
  <c r="N67" i="5"/>
  <c r="M67" i="5"/>
  <c r="L67" i="5"/>
  <c r="K67" i="5"/>
  <c r="J67" i="5"/>
  <c r="I67" i="5"/>
  <c r="H67" i="5"/>
  <c r="G67" i="5"/>
  <c r="F67" i="5"/>
  <c r="E67" i="5"/>
  <c r="D67" i="5"/>
  <c r="C67" i="5"/>
  <c r="B67" i="5"/>
  <c r="A67" i="5"/>
  <c r="X66" i="5"/>
  <c r="W66" i="5"/>
  <c r="V66" i="5"/>
  <c r="U66" i="5"/>
  <c r="T66" i="5"/>
  <c r="S66" i="5"/>
  <c r="R66" i="5"/>
  <c r="Q66" i="5"/>
  <c r="P66" i="5"/>
  <c r="O66" i="5"/>
  <c r="N66" i="5"/>
  <c r="M66" i="5"/>
  <c r="L66" i="5"/>
  <c r="K66" i="5"/>
  <c r="J66" i="5"/>
  <c r="I66" i="5"/>
  <c r="H66" i="5"/>
  <c r="G66" i="5"/>
  <c r="F66" i="5"/>
  <c r="E66" i="5"/>
  <c r="D66" i="5"/>
  <c r="C66" i="5"/>
  <c r="B66" i="5"/>
  <c r="A66" i="5"/>
  <c r="X65" i="5"/>
  <c r="W65" i="5"/>
  <c r="V65" i="5"/>
  <c r="U65" i="5"/>
  <c r="T65" i="5"/>
  <c r="S65" i="5"/>
  <c r="R65" i="5"/>
  <c r="Q65" i="5"/>
  <c r="P65" i="5"/>
  <c r="O65" i="5"/>
  <c r="N65" i="5"/>
  <c r="M65" i="5"/>
  <c r="L65" i="5"/>
  <c r="K65" i="5"/>
  <c r="J65" i="5"/>
  <c r="I65" i="5"/>
  <c r="H65" i="5"/>
  <c r="G65" i="5"/>
  <c r="F65" i="5"/>
  <c r="E65" i="5"/>
  <c r="D65" i="5"/>
  <c r="C65" i="5"/>
  <c r="B65" i="5"/>
  <c r="A65" i="5"/>
  <c r="X64" i="5"/>
  <c r="W64" i="5"/>
  <c r="V64" i="5"/>
  <c r="U64" i="5"/>
  <c r="T64" i="5"/>
  <c r="S64" i="5"/>
  <c r="R64" i="5"/>
  <c r="Q64" i="5"/>
  <c r="P64" i="5"/>
  <c r="O64" i="5"/>
  <c r="N64" i="5"/>
  <c r="M64" i="5"/>
  <c r="L64" i="5"/>
  <c r="K64" i="5"/>
  <c r="J64" i="5"/>
  <c r="I64" i="5"/>
  <c r="H64" i="5"/>
  <c r="G64" i="5"/>
  <c r="F64" i="5"/>
  <c r="E64" i="5"/>
  <c r="D64" i="5"/>
  <c r="C64" i="5"/>
  <c r="B64" i="5"/>
  <c r="A64" i="5"/>
  <c r="X63" i="5"/>
  <c r="W63" i="5"/>
  <c r="V63" i="5"/>
  <c r="U63" i="5"/>
  <c r="T63" i="5"/>
  <c r="S63" i="5"/>
  <c r="R63" i="5"/>
  <c r="Q63" i="5"/>
  <c r="P63" i="5"/>
  <c r="O63" i="5"/>
  <c r="N63" i="5"/>
  <c r="M63" i="5"/>
  <c r="L63" i="5"/>
  <c r="K63" i="5"/>
  <c r="J63" i="5"/>
  <c r="I63" i="5"/>
  <c r="H63" i="5"/>
  <c r="G63" i="5"/>
  <c r="F63" i="5"/>
  <c r="E63" i="5"/>
  <c r="D63" i="5"/>
  <c r="C63" i="5"/>
  <c r="B63" i="5"/>
  <c r="A63" i="5"/>
  <c r="X62" i="5"/>
  <c r="W62" i="5"/>
  <c r="V62" i="5"/>
  <c r="U62" i="5"/>
  <c r="T62" i="5"/>
  <c r="S62" i="5"/>
  <c r="R62" i="5"/>
  <c r="Q62" i="5"/>
  <c r="P62" i="5"/>
  <c r="O62" i="5"/>
  <c r="N62" i="5"/>
  <c r="M62" i="5"/>
  <c r="L62" i="5"/>
  <c r="K62" i="5"/>
  <c r="J62" i="5"/>
  <c r="I62" i="5"/>
  <c r="H62" i="5"/>
  <c r="G62" i="5"/>
  <c r="F62" i="5"/>
  <c r="E62" i="5"/>
  <c r="D62" i="5"/>
  <c r="C62" i="5"/>
  <c r="B62" i="5"/>
  <c r="A62" i="5"/>
  <c r="X61" i="5"/>
  <c r="W61" i="5"/>
  <c r="V61" i="5"/>
  <c r="U61" i="5"/>
  <c r="T61" i="5"/>
  <c r="S61" i="5"/>
  <c r="R61" i="5"/>
  <c r="Q61" i="5"/>
  <c r="P61" i="5"/>
  <c r="O61" i="5"/>
  <c r="N61" i="5"/>
  <c r="M61" i="5"/>
  <c r="L61" i="5"/>
  <c r="K61" i="5"/>
  <c r="J61" i="5"/>
  <c r="I61" i="5"/>
  <c r="H61" i="5"/>
  <c r="G61" i="5"/>
  <c r="F61" i="5"/>
  <c r="E61" i="5"/>
  <c r="D61" i="5"/>
  <c r="C61" i="5"/>
  <c r="B61" i="5"/>
  <c r="A61" i="5"/>
  <c r="X60" i="5"/>
  <c r="W60" i="5"/>
  <c r="V60" i="5"/>
  <c r="U60" i="5"/>
  <c r="T60" i="5"/>
  <c r="S60" i="5"/>
  <c r="R60" i="5"/>
  <c r="Q60" i="5"/>
  <c r="P60" i="5"/>
  <c r="O60" i="5"/>
  <c r="N60" i="5"/>
  <c r="M60" i="5"/>
  <c r="L60" i="5"/>
  <c r="K60" i="5"/>
  <c r="J60" i="5"/>
  <c r="I60" i="5"/>
  <c r="H60" i="5"/>
  <c r="G60" i="5"/>
  <c r="F60" i="5"/>
  <c r="E60" i="5"/>
  <c r="D60" i="5"/>
  <c r="C60" i="5"/>
  <c r="B60" i="5"/>
  <c r="A60" i="5"/>
  <c r="X59" i="5"/>
  <c r="W59" i="5"/>
  <c r="V59" i="5"/>
  <c r="U59" i="5"/>
  <c r="T59" i="5"/>
  <c r="S59" i="5"/>
  <c r="R59" i="5"/>
  <c r="Q59" i="5"/>
  <c r="P59" i="5"/>
  <c r="O59" i="5"/>
  <c r="N59" i="5"/>
  <c r="M59" i="5"/>
  <c r="L59" i="5"/>
  <c r="K59" i="5"/>
  <c r="J59" i="5"/>
  <c r="I59" i="5"/>
  <c r="H59" i="5"/>
  <c r="G59" i="5"/>
  <c r="F59" i="5"/>
  <c r="E59" i="5"/>
  <c r="D59" i="5"/>
  <c r="C59" i="5"/>
  <c r="B59" i="5"/>
  <c r="A59" i="5"/>
  <c r="X58" i="5"/>
  <c r="W58" i="5"/>
  <c r="V58" i="5"/>
  <c r="U58" i="5"/>
  <c r="T58" i="5"/>
  <c r="S58" i="5"/>
  <c r="R58" i="5"/>
  <c r="Q58" i="5"/>
  <c r="P58" i="5"/>
  <c r="O58" i="5"/>
  <c r="N58" i="5"/>
  <c r="M58" i="5"/>
  <c r="L58" i="5"/>
  <c r="K58" i="5"/>
  <c r="J58" i="5"/>
  <c r="I58" i="5"/>
  <c r="H58" i="5"/>
  <c r="G58" i="5"/>
  <c r="F58" i="5"/>
  <c r="E58" i="5"/>
  <c r="D58" i="5"/>
  <c r="C58" i="5"/>
  <c r="B58" i="5"/>
  <c r="A58" i="5"/>
  <c r="X57" i="5"/>
  <c r="W57" i="5"/>
  <c r="V57" i="5"/>
  <c r="U57" i="5"/>
  <c r="T57" i="5"/>
  <c r="S57" i="5"/>
  <c r="R57" i="5"/>
  <c r="Q57" i="5"/>
  <c r="P57" i="5"/>
  <c r="O57" i="5"/>
  <c r="N57" i="5"/>
  <c r="M57" i="5"/>
  <c r="L57" i="5"/>
  <c r="K57" i="5"/>
  <c r="J57" i="5"/>
  <c r="I57" i="5"/>
  <c r="H57" i="5"/>
  <c r="G57" i="5"/>
  <c r="F57" i="5"/>
  <c r="E57" i="5"/>
  <c r="D57" i="5"/>
  <c r="C57" i="5"/>
  <c r="B57" i="5"/>
  <c r="A57" i="5"/>
  <c r="X56" i="5"/>
  <c r="W56" i="5"/>
  <c r="V56" i="5"/>
  <c r="U56" i="5"/>
  <c r="T56" i="5"/>
  <c r="S56" i="5"/>
  <c r="R56" i="5"/>
  <c r="Q56" i="5"/>
  <c r="P56" i="5"/>
  <c r="O56" i="5"/>
  <c r="N56" i="5"/>
  <c r="M56" i="5"/>
  <c r="L56" i="5"/>
  <c r="K56" i="5"/>
  <c r="J56" i="5"/>
  <c r="I56" i="5"/>
  <c r="H56" i="5"/>
  <c r="G56" i="5"/>
  <c r="F56" i="5"/>
  <c r="E56" i="5"/>
  <c r="D56" i="5"/>
  <c r="C56" i="5"/>
  <c r="B56" i="5"/>
  <c r="A56" i="5"/>
  <c r="X55" i="5"/>
  <c r="W55" i="5"/>
  <c r="V55" i="5"/>
  <c r="U55" i="5"/>
  <c r="T55" i="5"/>
  <c r="S55" i="5"/>
  <c r="R55" i="5"/>
  <c r="Q55" i="5"/>
  <c r="P55" i="5"/>
  <c r="O55" i="5"/>
  <c r="N55" i="5"/>
  <c r="M55" i="5"/>
  <c r="L55" i="5"/>
  <c r="K55" i="5"/>
  <c r="J55" i="5"/>
  <c r="I55" i="5"/>
  <c r="H55" i="5"/>
  <c r="G55" i="5"/>
  <c r="F55" i="5"/>
  <c r="E55" i="5"/>
  <c r="D55" i="5"/>
  <c r="C55" i="5"/>
  <c r="B55" i="5"/>
  <c r="A55" i="5"/>
  <c r="X54" i="5"/>
  <c r="W54" i="5"/>
  <c r="V54" i="5"/>
  <c r="U54" i="5"/>
  <c r="T54" i="5"/>
  <c r="S54" i="5"/>
  <c r="R54" i="5"/>
  <c r="Q54" i="5"/>
  <c r="P54" i="5"/>
  <c r="O54" i="5"/>
  <c r="N54" i="5"/>
  <c r="M54" i="5"/>
  <c r="L54" i="5"/>
  <c r="K54" i="5"/>
  <c r="J54" i="5"/>
  <c r="I54" i="5"/>
  <c r="H54" i="5"/>
  <c r="G54" i="5"/>
  <c r="F54" i="5"/>
  <c r="E54" i="5"/>
  <c r="D54" i="5"/>
  <c r="C54" i="5"/>
  <c r="B54" i="5"/>
  <c r="A54" i="5"/>
  <c r="X53" i="5"/>
  <c r="W53" i="5"/>
  <c r="V53" i="5"/>
  <c r="U53" i="5"/>
  <c r="T53" i="5"/>
  <c r="S53" i="5"/>
  <c r="R53" i="5"/>
  <c r="Q53" i="5"/>
  <c r="P53" i="5"/>
  <c r="O53" i="5"/>
  <c r="N53" i="5"/>
  <c r="M53" i="5"/>
  <c r="L53" i="5"/>
  <c r="K53" i="5"/>
  <c r="J53" i="5"/>
  <c r="I53" i="5"/>
  <c r="H53" i="5"/>
  <c r="G53" i="5"/>
  <c r="F53" i="5"/>
  <c r="E53" i="5"/>
  <c r="D53" i="5"/>
  <c r="C53" i="5"/>
  <c r="B53" i="5"/>
  <c r="A53" i="5"/>
  <c r="X52" i="5"/>
  <c r="W52" i="5"/>
  <c r="V52" i="5"/>
  <c r="U52" i="5"/>
  <c r="T52" i="5"/>
  <c r="S52" i="5"/>
  <c r="R52" i="5"/>
  <c r="Q52" i="5"/>
  <c r="P52" i="5"/>
  <c r="O52" i="5"/>
  <c r="N52" i="5"/>
  <c r="M52" i="5"/>
  <c r="L52" i="5"/>
  <c r="K52" i="5"/>
  <c r="J52" i="5"/>
  <c r="I52" i="5"/>
  <c r="H52" i="5"/>
  <c r="G52" i="5"/>
  <c r="F52" i="5"/>
  <c r="E52" i="5"/>
  <c r="D52" i="5"/>
  <c r="C52" i="5"/>
  <c r="B52" i="5"/>
  <c r="A52" i="5"/>
  <c r="X51" i="5"/>
  <c r="W51" i="5"/>
  <c r="V51" i="5"/>
  <c r="U51" i="5"/>
  <c r="T51" i="5"/>
  <c r="S51" i="5"/>
  <c r="R51" i="5"/>
  <c r="Q51" i="5"/>
  <c r="P51" i="5"/>
  <c r="O51" i="5"/>
  <c r="N51" i="5"/>
  <c r="M51" i="5"/>
  <c r="L51" i="5"/>
  <c r="K51" i="5"/>
  <c r="J51" i="5"/>
  <c r="I51" i="5"/>
  <c r="H51" i="5"/>
  <c r="G51" i="5"/>
  <c r="F51" i="5"/>
  <c r="E51" i="5"/>
  <c r="D51" i="5"/>
  <c r="C51" i="5"/>
  <c r="B51" i="5"/>
  <c r="A51" i="5"/>
  <c r="X50" i="5"/>
  <c r="W50" i="5"/>
  <c r="V50" i="5"/>
  <c r="U50" i="5"/>
  <c r="T50" i="5"/>
  <c r="S50" i="5"/>
  <c r="R50" i="5"/>
  <c r="Q50" i="5"/>
  <c r="P50" i="5"/>
  <c r="O50" i="5"/>
  <c r="N50" i="5"/>
  <c r="M50" i="5"/>
  <c r="L50" i="5"/>
  <c r="K50" i="5"/>
  <c r="J50" i="5"/>
  <c r="I50" i="5"/>
  <c r="H50" i="5"/>
  <c r="G50" i="5"/>
  <c r="F50" i="5"/>
  <c r="E50" i="5"/>
  <c r="D50" i="5"/>
  <c r="C50" i="5"/>
  <c r="B50" i="5"/>
  <c r="A50" i="5"/>
  <c r="X49" i="5"/>
  <c r="W49" i="5"/>
  <c r="V49" i="5"/>
  <c r="U49" i="5"/>
  <c r="T49" i="5"/>
  <c r="S49" i="5"/>
  <c r="R49" i="5"/>
  <c r="Q49" i="5"/>
  <c r="P49" i="5"/>
  <c r="O49" i="5"/>
  <c r="N49" i="5"/>
  <c r="M49" i="5"/>
  <c r="L49" i="5"/>
  <c r="K49" i="5"/>
  <c r="J49" i="5"/>
  <c r="I49" i="5"/>
  <c r="H49" i="5"/>
  <c r="G49" i="5"/>
  <c r="F49" i="5"/>
  <c r="E49" i="5"/>
  <c r="D49" i="5"/>
  <c r="C49" i="5"/>
  <c r="B49" i="5"/>
  <c r="A49" i="5"/>
  <c r="X48" i="5"/>
  <c r="W48" i="5"/>
  <c r="V48" i="5"/>
  <c r="U48" i="5"/>
  <c r="T48" i="5"/>
  <c r="S48" i="5"/>
  <c r="R48" i="5"/>
  <c r="Q48" i="5"/>
  <c r="P48" i="5"/>
  <c r="O48" i="5"/>
  <c r="N48" i="5"/>
  <c r="M48" i="5"/>
  <c r="L48" i="5"/>
  <c r="K48" i="5"/>
  <c r="J48" i="5"/>
  <c r="I48" i="5"/>
  <c r="H48" i="5"/>
  <c r="G48" i="5"/>
  <c r="F48" i="5"/>
  <c r="E48" i="5"/>
  <c r="D48" i="5"/>
  <c r="C48" i="5"/>
  <c r="B48" i="5"/>
  <c r="A48" i="5"/>
  <c r="X47" i="5"/>
  <c r="W47" i="5"/>
  <c r="V47" i="5"/>
  <c r="U47" i="5"/>
  <c r="T47" i="5"/>
  <c r="S47" i="5"/>
  <c r="R47" i="5"/>
  <c r="Q47" i="5"/>
  <c r="P47" i="5"/>
  <c r="O47" i="5"/>
  <c r="N47" i="5"/>
  <c r="M47" i="5"/>
  <c r="L47" i="5"/>
  <c r="K47" i="5"/>
  <c r="J47" i="5"/>
  <c r="I47" i="5"/>
  <c r="H47" i="5"/>
  <c r="G47" i="5"/>
  <c r="F47" i="5"/>
  <c r="E47" i="5"/>
  <c r="D47" i="5"/>
  <c r="C47" i="5"/>
  <c r="B47" i="5"/>
  <c r="A47" i="5"/>
  <c r="X46" i="5"/>
  <c r="W46" i="5"/>
  <c r="V46" i="5"/>
  <c r="U46" i="5"/>
  <c r="T46" i="5"/>
  <c r="S46" i="5"/>
  <c r="R46" i="5"/>
  <c r="Q46" i="5"/>
  <c r="P46" i="5"/>
  <c r="O46" i="5"/>
  <c r="N46" i="5"/>
  <c r="M46" i="5"/>
  <c r="L46" i="5"/>
  <c r="K46" i="5"/>
  <c r="J46" i="5"/>
  <c r="I46" i="5"/>
  <c r="H46" i="5"/>
  <c r="G46" i="5"/>
  <c r="F46" i="5"/>
  <c r="E46" i="5"/>
  <c r="D46" i="5"/>
  <c r="C46" i="5"/>
  <c r="B46" i="5"/>
  <c r="A46" i="5"/>
  <c r="X45" i="5"/>
  <c r="W45" i="5"/>
  <c r="V45" i="5"/>
  <c r="U45" i="5"/>
  <c r="T45" i="5"/>
  <c r="S45" i="5"/>
  <c r="R45" i="5"/>
  <c r="Q45" i="5"/>
  <c r="P45" i="5"/>
  <c r="O45" i="5"/>
  <c r="N45" i="5"/>
  <c r="M45" i="5"/>
  <c r="L45" i="5"/>
  <c r="K45" i="5"/>
  <c r="J45" i="5"/>
  <c r="I45" i="5"/>
  <c r="H45" i="5"/>
  <c r="G45" i="5"/>
  <c r="F45" i="5"/>
  <c r="E45" i="5"/>
  <c r="D45" i="5"/>
  <c r="C45" i="5"/>
  <c r="B45" i="5"/>
  <c r="A45" i="5"/>
  <c r="X44" i="5"/>
  <c r="W44" i="5"/>
  <c r="V44" i="5"/>
  <c r="U44" i="5"/>
  <c r="T44" i="5"/>
  <c r="S44" i="5"/>
  <c r="R44" i="5"/>
  <c r="Q44" i="5"/>
  <c r="P44" i="5"/>
  <c r="O44" i="5"/>
  <c r="N44" i="5"/>
  <c r="M44" i="5"/>
  <c r="L44" i="5"/>
  <c r="K44" i="5"/>
  <c r="J44" i="5"/>
  <c r="I44" i="5"/>
  <c r="H44" i="5"/>
  <c r="G44" i="5"/>
  <c r="F44" i="5"/>
  <c r="E44" i="5"/>
  <c r="D44" i="5"/>
  <c r="C44" i="5"/>
  <c r="B44" i="5"/>
  <c r="A44" i="5"/>
  <c r="X43" i="5"/>
  <c r="W43" i="5"/>
  <c r="V43" i="5"/>
  <c r="U43" i="5"/>
  <c r="T43" i="5"/>
  <c r="S43" i="5"/>
  <c r="R43" i="5"/>
  <c r="Q43" i="5"/>
  <c r="P43" i="5"/>
  <c r="O43" i="5"/>
  <c r="N43" i="5"/>
  <c r="M43" i="5"/>
  <c r="L43" i="5"/>
  <c r="K43" i="5"/>
  <c r="J43" i="5"/>
  <c r="I43" i="5"/>
  <c r="H43" i="5"/>
  <c r="G43" i="5"/>
  <c r="F43" i="5"/>
  <c r="E43" i="5"/>
  <c r="D43" i="5"/>
  <c r="C43" i="5"/>
  <c r="B43" i="5"/>
  <c r="A43" i="5"/>
  <c r="X42" i="5"/>
  <c r="W42" i="5"/>
  <c r="V42" i="5"/>
  <c r="U42" i="5"/>
  <c r="T42" i="5"/>
  <c r="S42" i="5"/>
  <c r="R42" i="5"/>
  <c r="Q42" i="5"/>
  <c r="P42" i="5"/>
  <c r="O42" i="5"/>
  <c r="N42" i="5"/>
  <c r="M42" i="5"/>
  <c r="L42" i="5"/>
  <c r="K42" i="5"/>
  <c r="J42" i="5"/>
  <c r="I42" i="5"/>
  <c r="H42" i="5"/>
  <c r="G42" i="5"/>
  <c r="F42" i="5"/>
  <c r="E42" i="5"/>
  <c r="D42" i="5"/>
  <c r="C42" i="5"/>
  <c r="B42" i="5"/>
  <c r="A42" i="5"/>
  <c r="X41" i="5"/>
  <c r="W41" i="5"/>
  <c r="V41" i="5"/>
  <c r="U41" i="5"/>
  <c r="T41" i="5"/>
  <c r="S41" i="5"/>
  <c r="R41" i="5"/>
  <c r="Q41" i="5"/>
  <c r="P41" i="5"/>
  <c r="O41" i="5"/>
  <c r="N41" i="5"/>
  <c r="M41" i="5"/>
  <c r="L41" i="5"/>
  <c r="K41" i="5"/>
  <c r="J41" i="5"/>
  <c r="I41" i="5"/>
  <c r="H41" i="5"/>
  <c r="G41" i="5"/>
  <c r="F41" i="5"/>
  <c r="E41" i="5"/>
  <c r="D41" i="5"/>
  <c r="C41" i="5"/>
  <c r="B41" i="5"/>
  <c r="A41" i="5"/>
  <c r="X40" i="5"/>
  <c r="W40" i="5"/>
  <c r="V40" i="5"/>
  <c r="U40" i="5"/>
  <c r="T40" i="5"/>
  <c r="S40" i="5"/>
  <c r="R40" i="5"/>
  <c r="Q40" i="5"/>
  <c r="P40" i="5"/>
  <c r="O40" i="5"/>
  <c r="N40" i="5"/>
  <c r="M40" i="5"/>
  <c r="L40" i="5"/>
  <c r="K40" i="5"/>
  <c r="J40" i="5"/>
  <c r="I40" i="5"/>
  <c r="H40" i="5"/>
  <c r="G40" i="5"/>
  <c r="F40" i="5"/>
  <c r="E40" i="5"/>
  <c r="D40" i="5"/>
  <c r="C40" i="5"/>
  <c r="B40" i="5"/>
  <c r="A40" i="5"/>
  <c r="X39" i="5"/>
  <c r="W39" i="5"/>
  <c r="V39" i="5"/>
  <c r="U39" i="5"/>
  <c r="T39" i="5"/>
  <c r="S39" i="5"/>
  <c r="R39" i="5"/>
  <c r="Q39" i="5"/>
  <c r="P39" i="5"/>
  <c r="O39" i="5"/>
  <c r="N39" i="5"/>
  <c r="M39" i="5"/>
  <c r="L39" i="5"/>
  <c r="K39" i="5"/>
  <c r="J39" i="5"/>
  <c r="I39" i="5"/>
  <c r="H39" i="5"/>
  <c r="G39" i="5"/>
  <c r="F39" i="5"/>
  <c r="E39" i="5"/>
  <c r="D39" i="5"/>
  <c r="C39" i="5"/>
  <c r="B39" i="5"/>
  <c r="A39" i="5"/>
  <c r="X38" i="5"/>
  <c r="W38" i="5"/>
  <c r="V38" i="5"/>
  <c r="U38" i="5"/>
  <c r="T38" i="5"/>
  <c r="S38" i="5"/>
  <c r="R38" i="5"/>
  <c r="Q38" i="5"/>
  <c r="P38" i="5"/>
  <c r="O38" i="5"/>
  <c r="N38" i="5"/>
  <c r="M38" i="5"/>
  <c r="L38" i="5"/>
  <c r="K38" i="5"/>
  <c r="J38" i="5"/>
  <c r="I38" i="5"/>
  <c r="H38" i="5"/>
  <c r="G38" i="5"/>
  <c r="F38" i="5"/>
  <c r="E38" i="5"/>
  <c r="D38" i="5"/>
  <c r="C38" i="5"/>
  <c r="B38" i="5"/>
  <c r="A38" i="5"/>
  <c r="X37" i="5"/>
  <c r="W37" i="5"/>
  <c r="V37" i="5"/>
  <c r="U37" i="5"/>
  <c r="T37" i="5"/>
  <c r="S37" i="5"/>
  <c r="R37" i="5"/>
  <c r="Q37" i="5"/>
  <c r="P37" i="5"/>
  <c r="O37" i="5"/>
  <c r="N37" i="5"/>
  <c r="M37" i="5"/>
  <c r="L37" i="5"/>
  <c r="K37" i="5"/>
  <c r="J37" i="5"/>
  <c r="I37" i="5"/>
  <c r="H37" i="5"/>
  <c r="G37" i="5"/>
  <c r="F37" i="5"/>
  <c r="E37" i="5"/>
  <c r="D37" i="5"/>
  <c r="C37" i="5"/>
  <c r="B37" i="5"/>
  <c r="A37" i="5"/>
  <c r="X36" i="5"/>
  <c r="W36" i="5"/>
  <c r="V36" i="5"/>
  <c r="U36" i="5"/>
  <c r="T36" i="5"/>
  <c r="S36" i="5"/>
  <c r="R36" i="5"/>
  <c r="Q36" i="5"/>
  <c r="P36" i="5"/>
  <c r="O36" i="5"/>
  <c r="N36" i="5"/>
  <c r="M36" i="5"/>
  <c r="L36" i="5"/>
  <c r="K36" i="5"/>
  <c r="J36" i="5"/>
  <c r="I36" i="5"/>
  <c r="H36" i="5"/>
  <c r="G36" i="5"/>
  <c r="F36" i="5"/>
  <c r="E36" i="5"/>
  <c r="D36" i="5"/>
  <c r="C36" i="5"/>
  <c r="B36" i="5"/>
  <c r="A36" i="5"/>
  <c r="X35" i="5"/>
  <c r="W35" i="5"/>
  <c r="V35" i="5"/>
  <c r="U35" i="5"/>
  <c r="T35" i="5"/>
  <c r="S35" i="5"/>
  <c r="R35" i="5"/>
  <c r="Q35" i="5"/>
  <c r="P35" i="5"/>
  <c r="O35" i="5"/>
  <c r="N35" i="5"/>
  <c r="M35" i="5"/>
  <c r="L35" i="5"/>
  <c r="K35" i="5"/>
  <c r="J35" i="5"/>
  <c r="I35" i="5"/>
  <c r="H35" i="5"/>
  <c r="G35" i="5"/>
  <c r="F35" i="5"/>
  <c r="E35" i="5"/>
  <c r="D35" i="5"/>
  <c r="C35" i="5"/>
  <c r="B35" i="5"/>
  <c r="A35" i="5"/>
  <c r="X34" i="5"/>
  <c r="W34" i="5"/>
  <c r="V34" i="5"/>
  <c r="U34" i="5"/>
  <c r="T34" i="5"/>
  <c r="S34" i="5"/>
  <c r="R34" i="5"/>
  <c r="Q34" i="5"/>
  <c r="P34" i="5"/>
  <c r="O34" i="5"/>
  <c r="N34" i="5"/>
  <c r="M34" i="5"/>
  <c r="L34" i="5"/>
  <c r="K34" i="5"/>
  <c r="J34" i="5"/>
  <c r="I34" i="5"/>
  <c r="H34" i="5"/>
  <c r="G34" i="5"/>
  <c r="F34" i="5"/>
  <c r="E34" i="5"/>
  <c r="D34" i="5"/>
  <c r="C34" i="5"/>
  <c r="B34" i="5"/>
  <c r="A34" i="5"/>
  <c r="X33" i="5"/>
  <c r="W33" i="5"/>
  <c r="V33" i="5"/>
  <c r="U33" i="5"/>
  <c r="T33" i="5"/>
  <c r="S33" i="5"/>
  <c r="R33" i="5"/>
  <c r="Q33" i="5"/>
  <c r="P33" i="5"/>
  <c r="O33" i="5"/>
  <c r="N33" i="5"/>
  <c r="M33" i="5"/>
  <c r="L33" i="5"/>
  <c r="K33" i="5"/>
  <c r="J33" i="5"/>
  <c r="I33" i="5"/>
  <c r="H33" i="5"/>
  <c r="G33" i="5"/>
  <c r="F33" i="5"/>
  <c r="E33" i="5"/>
  <c r="D33" i="5"/>
  <c r="C33" i="5"/>
  <c r="B33" i="5"/>
  <c r="A33" i="5"/>
  <c r="X32" i="5"/>
  <c r="W32" i="5"/>
  <c r="V32" i="5"/>
  <c r="U32" i="5"/>
  <c r="T32" i="5"/>
  <c r="S32" i="5"/>
  <c r="R32" i="5"/>
  <c r="Q32" i="5"/>
  <c r="P32" i="5"/>
  <c r="O32" i="5"/>
  <c r="N32" i="5"/>
  <c r="M32" i="5"/>
  <c r="L32" i="5"/>
  <c r="K32" i="5"/>
  <c r="J32" i="5"/>
  <c r="I32" i="5"/>
  <c r="H32" i="5"/>
  <c r="G32" i="5"/>
  <c r="F32" i="5"/>
  <c r="E32" i="5"/>
  <c r="D32" i="5"/>
  <c r="C32" i="5"/>
  <c r="B32" i="5"/>
  <c r="A32" i="5"/>
  <c r="X31" i="5"/>
  <c r="W31" i="5"/>
  <c r="V31" i="5"/>
  <c r="U31" i="5"/>
  <c r="T31" i="5"/>
  <c r="S31" i="5"/>
  <c r="R31" i="5"/>
  <c r="Q31" i="5"/>
  <c r="P31" i="5"/>
  <c r="O31" i="5"/>
  <c r="N31" i="5"/>
  <c r="M31" i="5"/>
  <c r="L31" i="5"/>
  <c r="K31" i="5"/>
  <c r="J31" i="5"/>
  <c r="I31" i="5"/>
  <c r="H31" i="5"/>
  <c r="G31" i="5"/>
  <c r="F31" i="5"/>
  <c r="E31" i="5"/>
  <c r="D31" i="5"/>
  <c r="C31" i="5"/>
  <c r="B31" i="5"/>
  <c r="A31" i="5"/>
  <c r="X30" i="5"/>
  <c r="W30" i="5"/>
  <c r="V30" i="5"/>
  <c r="U30" i="5"/>
  <c r="T30" i="5"/>
  <c r="S30" i="5"/>
  <c r="R30" i="5"/>
  <c r="Q30" i="5"/>
  <c r="P30" i="5"/>
  <c r="O30" i="5"/>
  <c r="N30" i="5"/>
  <c r="M30" i="5"/>
  <c r="L30" i="5"/>
  <c r="K30" i="5"/>
  <c r="J30" i="5"/>
  <c r="I30" i="5"/>
  <c r="H30" i="5"/>
  <c r="G30" i="5"/>
  <c r="F30" i="5"/>
  <c r="E30" i="5"/>
  <c r="D30" i="5"/>
  <c r="C30" i="5"/>
  <c r="B30" i="5"/>
  <c r="A30" i="5"/>
  <c r="X29" i="5"/>
  <c r="W29" i="5"/>
  <c r="V29" i="5"/>
  <c r="U29" i="5"/>
  <c r="T29" i="5"/>
  <c r="S29" i="5"/>
  <c r="R29" i="5"/>
  <c r="Q29" i="5"/>
  <c r="P29" i="5"/>
  <c r="O29" i="5"/>
  <c r="N29" i="5"/>
  <c r="M29" i="5"/>
  <c r="L29" i="5"/>
  <c r="K29" i="5"/>
  <c r="J29" i="5"/>
  <c r="I29" i="5"/>
  <c r="H29" i="5"/>
  <c r="G29" i="5"/>
  <c r="F29" i="5"/>
  <c r="E29" i="5"/>
  <c r="D29" i="5"/>
  <c r="C29" i="5"/>
  <c r="B29" i="5"/>
  <c r="A29" i="5"/>
  <c r="X28" i="5"/>
  <c r="W28" i="5"/>
  <c r="V28" i="5"/>
  <c r="U28" i="5"/>
  <c r="T28" i="5"/>
  <c r="S28" i="5"/>
  <c r="R28" i="5"/>
  <c r="Q28" i="5"/>
  <c r="P28" i="5"/>
  <c r="O28" i="5"/>
  <c r="N28" i="5"/>
  <c r="M28" i="5"/>
  <c r="L28" i="5"/>
  <c r="K28" i="5"/>
  <c r="J28" i="5"/>
  <c r="I28" i="5"/>
  <c r="H28" i="5"/>
  <c r="G28" i="5"/>
  <c r="F28" i="5"/>
  <c r="E28" i="5"/>
  <c r="D28" i="5"/>
  <c r="C28" i="5"/>
  <c r="B28" i="5"/>
  <c r="A28" i="5"/>
  <c r="X27" i="5"/>
  <c r="W27" i="5"/>
  <c r="V27" i="5"/>
  <c r="U27" i="5"/>
  <c r="T27" i="5"/>
  <c r="S27" i="5"/>
  <c r="R27" i="5"/>
  <c r="Q27" i="5"/>
  <c r="P27" i="5"/>
  <c r="O27" i="5"/>
  <c r="N27" i="5"/>
  <c r="M27" i="5"/>
  <c r="L27" i="5"/>
  <c r="K27" i="5"/>
  <c r="J27" i="5"/>
  <c r="I27" i="5"/>
  <c r="H27" i="5"/>
  <c r="G27" i="5"/>
  <c r="F27" i="5"/>
  <c r="E27" i="5"/>
  <c r="D27" i="5"/>
  <c r="C27" i="5"/>
  <c r="B27" i="5"/>
  <c r="A27" i="5"/>
  <c r="X26" i="5"/>
  <c r="W26" i="5"/>
  <c r="V26" i="5"/>
  <c r="U26" i="5"/>
  <c r="T26" i="5"/>
  <c r="S26" i="5"/>
  <c r="R26" i="5"/>
  <c r="Q26" i="5"/>
  <c r="P26" i="5"/>
  <c r="O26" i="5"/>
  <c r="N26" i="5"/>
  <c r="M26" i="5"/>
  <c r="L26" i="5"/>
  <c r="K26" i="5"/>
  <c r="J26" i="5"/>
  <c r="I26" i="5"/>
  <c r="H26" i="5"/>
  <c r="G26" i="5"/>
  <c r="F26" i="5"/>
  <c r="E26" i="5"/>
  <c r="D26" i="5"/>
  <c r="C26" i="5"/>
  <c r="B26" i="5"/>
  <c r="A26" i="5"/>
  <c r="X25" i="5"/>
  <c r="W25" i="5"/>
  <c r="V25" i="5"/>
  <c r="U25" i="5"/>
  <c r="T25" i="5"/>
  <c r="S25" i="5"/>
  <c r="R25" i="5"/>
  <c r="Q25" i="5"/>
  <c r="P25" i="5"/>
  <c r="O25" i="5"/>
  <c r="N25" i="5"/>
  <c r="M25" i="5"/>
  <c r="L25" i="5"/>
  <c r="K25" i="5"/>
  <c r="J25" i="5"/>
  <c r="I25" i="5"/>
  <c r="H25" i="5"/>
  <c r="G25" i="5"/>
  <c r="F25" i="5"/>
  <c r="E25" i="5"/>
  <c r="D25" i="5"/>
  <c r="C25" i="5"/>
  <c r="B25" i="5"/>
  <c r="A25" i="5"/>
  <c r="X24" i="5"/>
  <c r="W24" i="5"/>
  <c r="V24" i="5"/>
  <c r="U24" i="5"/>
  <c r="T24" i="5"/>
  <c r="S24" i="5"/>
  <c r="R24" i="5"/>
  <c r="Q24" i="5"/>
  <c r="P24" i="5"/>
  <c r="O24" i="5"/>
  <c r="N24" i="5"/>
  <c r="M24" i="5"/>
  <c r="L24" i="5"/>
  <c r="K24" i="5"/>
  <c r="J24" i="5"/>
  <c r="I24" i="5"/>
  <c r="H24" i="5"/>
  <c r="G24" i="5"/>
  <c r="F24" i="5"/>
  <c r="E24" i="5"/>
  <c r="D24" i="5"/>
  <c r="C24" i="5"/>
  <c r="B24" i="5"/>
  <c r="A24" i="5"/>
  <c r="X23" i="5"/>
  <c r="W23" i="5"/>
  <c r="V23" i="5"/>
  <c r="U23" i="5"/>
  <c r="T23" i="5"/>
  <c r="S23" i="5"/>
  <c r="R23" i="5"/>
  <c r="Q23" i="5"/>
  <c r="P23" i="5"/>
  <c r="O23" i="5"/>
  <c r="N23" i="5"/>
  <c r="M23" i="5"/>
  <c r="L23" i="5"/>
  <c r="K23" i="5"/>
  <c r="J23" i="5"/>
  <c r="I23" i="5"/>
  <c r="H23" i="5"/>
  <c r="G23" i="5"/>
  <c r="F23" i="5"/>
  <c r="E23" i="5"/>
  <c r="D23" i="5"/>
  <c r="C23" i="5"/>
  <c r="B23" i="5"/>
  <c r="A23" i="5"/>
  <c r="X22" i="5"/>
  <c r="W22" i="5"/>
  <c r="V22" i="5"/>
  <c r="U22" i="5"/>
  <c r="T22" i="5"/>
  <c r="S22" i="5"/>
  <c r="R22" i="5"/>
  <c r="Q22" i="5"/>
  <c r="P22" i="5"/>
  <c r="O22" i="5"/>
  <c r="N22" i="5"/>
  <c r="M22" i="5"/>
  <c r="L22" i="5"/>
  <c r="K22" i="5"/>
  <c r="J22" i="5"/>
  <c r="I22" i="5"/>
  <c r="H22" i="5"/>
  <c r="G22" i="5"/>
  <c r="F22" i="5"/>
  <c r="E22" i="5"/>
  <c r="D22" i="5"/>
  <c r="C22" i="5"/>
  <c r="B22" i="5"/>
  <c r="A22" i="5"/>
  <c r="X21" i="5"/>
  <c r="W21" i="5"/>
  <c r="V21" i="5"/>
  <c r="U21" i="5"/>
  <c r="T21" i="5"/>
  <c r="S21" i="5"/>
  <c r="R21" i="5"/>
  <c r="Q21" i="5"/>
  <c r="P21" i="5"/>
  <c r="O21" i="5"/>
  <c r="N21" i="5"/>
  <c r="M21" i="5"/>
  <c r="L21" i="5"/>
  <c r="K21" i="5"/>
  <c r="J21" i="5"/>
  <c r="I21" i="5"/>
  <c r="H21" i="5"/>
  <c r="G21" i="5"/>
  <c r="F21" i="5"/>
  <c r="E21" i="5"/>
  <c r="D21" i="5"/>
  <c r="C21" i="5"/>
  <c r="B21" i="5"/>
  <c r="A21" i="5"/>
  <c r="X20" i="5"/>
  <c r="W20" i="5"/>
  <c r="V20" i="5"/>
  <c r="U20" i="5"/>
  <c r="T20" i="5"/>
  <c r="S20" i="5"/>
  <c r="R20" i="5"/>
  <c r="Q20" i="5"/>
  <c r="P20" i="5"/>
  <c r="O20" i="5"/>
  <c r="N20" i="5"/>
  <c r="M20" i="5"/>
  <c r="L20" i="5"/>
  <c r="K20" i="5"/>
  <c r="J20" i="5"/>
  <c r="I20" i="5"/>
  <c r="H20" i="5"/>
  <c r="G20" i="5"/>
  <c r="F20" i="5"/>
  <c r="E20" i="5"/>
  <c r="D20" i="5"/>
  <c r="C20" i="5"/>
  <c r="B20" i="5"/>
  <c r="A20" i="5"/>
  <c r="X19" i="5"/>
  <c r="W19" i="5"/>
  <c r="V19" i="5"/>
  <c r="U19" i="5"/>
  <c r="T19" i="5"/>
  <c r="S19" i="5"/>
  <c r="R19" i="5"/>
  <c r="Q19" i="5"/>
  <c r="P19" i="5"/>
  <c r="O19" i="5"/>
  <c r="N19" i="5"/>
  <c r="M19" i="5"/>
  <c r="L19" i="5"/>
  <c r="K19" i="5"/>
  <c r="J19" i="5"/>
  <c r="I19" i="5"/>
  <c r="H19" i="5"/>
  <c r="G19" i="5"/>
  <c r="F19" i="5"/>
  <c r="E19" i="5"/>
  <c r="D19" i="5"/>
  <c r="C19" i="5"/>
  <c r="B19" i="5"/>
  <c r="A19" i="5"/>
  <c r="X18" i="5"/>
  <c r="W18" i="5"/>
  <c r="V18" i="5"/>
  <c r="U18" i="5"/>
  <c r="T18" i="5"/>
  <c r="S18" i="5"/>
  <c r="R18" i="5"/>
  <c r="Q18" i="5"/>
  <c r="P18" i="5"/>
  <c r="O18" i="5"/>
  <c r="N18" i="5"/>
  <c r="M18" i="5"/>
  <c r="L18" i="5"/>
  <c r="K18" i="5"/>
  <c r="J18" i="5"/>
  <c r="I18" i="5"/>
  <c r="H18" i="5"/>
  <c r="G18" i="5"/>
  <c r="F18" i="5"/>
  <c r="E18" i="5"/>
  <c r="D18" i="5"/>
  <c r="C18" i="5"/>
  <c r="B18" i="5"/>
  <c r="A18" i="5"/>
  <c r="X17" i="5"/>
  <c r="W17" i="5"/>
  <c r="V17" i="5"/>
  <c r="U17" i="5"/>
  <c r="T17" i="5"/>
  <c r="S17" i="5"/>
  <c r="R17" i="5"/>
  <c r="Q17" i="5"/>
  <c r="P17" i="5"/>
  <c r="O17" i="5"/>
  <c r="N17" i="5"/>
  <c r="M17" i="5"/>
  <c r="L17" i="5"/>
  <c r="K17" i="5"/>
  <c r="J17" i="5"/>
  <c r="I17" i="5"/>
  <c r="H17" i="5"/>
  <c r="G17" i="5"/>
  <c r="F17" i="5"/>
  <c r="E17" i="5"/>
  <c r="D17" i="5"/>
  <c r="C17" i="5"/>
  <c r="B17" i="5"/>
  <c r="A17" i="5"/>
  <c r="X16" i="5"/>
  <c r="W16" i="5"/>
  <c r="V16" i="5"/>
  <c r="U16" i="5"/>
  <c r="T16" i="5"/>
  <c r="S16" i="5"/>
  <c r="R16" i="5"/>
  <c r="Q16" i="5"/>
  <c r="P16" i="5"/>
  <c r="O16" i="5"/>
  <c r="N16" i="5"/>
  <c r="M16" i="5"/>
  <c r="L16" i="5"/>
  <c r="K16" i="5"/>
  <c r="J16" i="5"/>
  <c r="I16" i="5"/>
  <c r="H16" i="5"/>
  <c r="G16" i="5"/>
  <c r="F16" i="5"/>
  <c r="E16" i="5"/>
  <c r="D16" i="5"/>
  <c r="C16" i="5"/>
  <c r="B16" i="5"/>
  <c r="A16" i="5"/>
  <c r="X15" i="5"/>
  <c r="W15" i="5"/>
  <c r="V15" i="5"/>
  <c r="U15" i="5"/>
  <c r="T15" i="5"/>
  <c r="S15" i="5"/>
  <c r="R15" i="5"/>
  <c r="Q15" i="5"/>
  <c r="P15" i="5"/>
  <c r="O15" i="5"/>
  <c r="N15" i="5"/>
  <c r="M15" i="5"/>
  <c r="L15" i="5"/>
  <c r="K15" i="5"/>
  <c r="J15" i="5"/>
  <c r="I15" i="5"/>
  <c r="H15" i="5"/>
  <c r="G15" i="5"/>
  <c r="F15" i="5"/>
  <c r="E15" i="5"/>
  <c r="D15" i="5"/>
  <c r="C15" i="5"/>
  <c r="B15" i="5"/>
  <c r="A15" i="5"/>
  <c r="X14" i="5"/>
  <c r="W14" i="5"/>
  <c r="V14" i="5"/>
  <c r="U14" i="5"/>
  <c r="T14" i="5"/>
  <c r="S14" i="5"/>
  <c r="R14" i="5"/>
  <c r="Q14" i="5"/>
  <c r="P14" i="5"/>
  <c r="O14" i="5"/>
  <c r="N14" i="5"/>
  <c r="M14" i="5"/>
  <c r="L14" i="5"/>
  <c r="K14" i="5"/>
  <c r="J14" i="5"/>
  <c r="I14" i="5"/>
  <c r="H14" i="5"/>
  <c r="G14" i="5"/>
  <c r="F14" i="5"/>
  <c r="E14" i="5"/>
  <c r="D14" i="5"/>
  <c r="C14" i="5"/>
  <c r="B14" i="5"/>
  <c r="A14" i="5"/>
  <c r="X13" i="5"/>
  <c r="W13" i="5"/>
  <c r="V13" i="5"/>
  <c r="U13" i="5"/>
  <c r="T13" i="5"/>
  <c r="S13" i="5"/>
  <c r="R13" i="5"/>
  <c r="Q13" i="5"/>
  <c r="P13" i="5"/>
  <c r="O13" i="5"/>
  <c r="N13" i="5"/>
  <c r="M13" i="5"/>
  <c r="L13" i="5"/>
  <c r="K13" i="5"/>
  <c r="J13" i="5"/>
  <c r="I13" i="5"/>
  <c r="H13" i="5"/>
  <c r="G13" i="5"/>
  <c r="F13" i="5"/>
  <c r="E13" i="5"/>
  <c r="D13" i="5"/>
  <c r="C13" i="5"/>
  <c r="B13" i="5"/>
  <c r="A13" i="5"/>
  <c r="X12" i="5"/>
  <c r="W12" i="5"/>
  <c r="V12" i="5"/>
  <c r="U12" i="5"/>
  <c r="T12" i="5"/>
  <c r="S12" i="5"/>
  <c r="R12" i="5"/>
  <c r="Q12" i="5"/>
  <c r="P12" i="5"/>
  <c r="O12" i="5"/>
  <c r="N12" i="5"/>
  <c r="M12" i="5"/>
  <c r="L12" i="5"/>
  <c r="K12" i="5"/>
  <c r="J12" i="5"/>
  <c r="I12" i="5"/>
  <c r="H12" i="5"/>
  <c r="G12" i="5"/>
  <c r="F12" i="5"/>
  <c r="E12" i="5"/>
  <c r="D12" i="5"/>
  <c r="C12" i="5"/>
  <c r="B12" i="5"/>
  <c r="A12" i="5"/>
  <c r="X11" i="5"/>
  <c r="W11" i="5"/>
  <c r="V11" i="5"/>
  <c r="U11" i="5"/>
  <c r="T11" i="5"/>
  <c r="S11" i="5"/>
  <c r="R11" i="5"/>
  <c r="Q11" i="5"/>
  <c r="P11" i="5"/>
  <c r="O11" i="5"/>
  <c r="N11" i="5"/>
  <c r="M11" i="5"/>
  <c r="L11" i="5"/>
  <c r="K11" i="5"/>
  <c r="J11" i="5"/>
  <c r="I11" i="5"/>
  <c r="H11" i="5"/>
  <c r="G11" i="5"/>
  <c r="F11" i="5"/>
  <c r="E11" i="5"/>
  <c r="D11" i="5"/>
  <c r="C11" i="5"/>
  <c r="B11" i="5"/>
  <c r="A11" i="5"/>
  <c r="X10" i="5"/>
  <c r="W10" i="5"/>
  <c r="V10" i="5"/>
  <c r="U10" i="5"/>
  <c r="T10" i="5"/>
  <c r="S10" i="5"/>
  <c r="R10" i="5"/>
  <c r="Q10" i="5"/>
  <c r="P10" i="5"/>
  <c r="O10" i="5"/>
  <c r="N10" i="5"/>
  <c r="M10" i="5"/>
  <c r="L10" i="5"/>
  <c r="K10" i="5"/>
  <c r="J10" i="5"/>
  <c r="I10" i="5"/>
  <c r="H10" i="5"/>
  <c r="G10" i="5"/>
  <c r="F10" i="5"/>
  <c r="E10" i="5"/>
  <c r="D10" i="5"/>
  <c r="C10" i="5"/>
  <c r="B10" i="5"/>
  <c r="A10" i="5"/>
  <c r="X9" i="5"/>
  <c r="W9" i="5"/>
  <c r="V9" i="5"/>
  <c r="U9" i="5"/>
  <c r="T9" i="5"/>
  <c r="S9" i="5"/>
  <c r="R9" i="5"/>
  <c r="Q9" i="5"/>
  <c r="P9" i="5"/>
  <c r="O9" i="5"/>
  <c r="N9" i="5"/>
  <c r="M9" i="5"/>
  <c r="L9" i="5"/>
  <c r="K9" i="5"/>
  <c r="J9" i="5"/>
  <c r="I9" i="5"/>
  <c r="H9" i="5"/>
  <c r="G9" i="5"/>
  <c r="F9" i="5"/>
  <c r="E9" i="5"/>
  <c r="D9" i="5"/>
  <c r="C9" i="5"/>
  <c r="B9" i="5"/>
  <c r="A9" i="5"/>
  <c r="X8" i="5"/>
  <c r="W8" i="5"/>
  <c r="V8" i="5"/>
  <c r="U8" i="5"/>
  <c r="T8" i="5"/>
  <c r="S8" i="5"/>
  <c r="R8" i="5"/>
  <c r="Q8" i="5"/>
  <c r="P8" i="5"/>
  <c r="O8" i="5"/>
  <c r="N8" i="5"/>
  <c r="M8" i="5"/>
  <c r="L8" i="5"/>
  <c r="K8" i="5"/>
  <c r="J8" i="5"/>
  <c r="I8" i="5"/>
  <c r="H8" i="5"/>
  <c r="G8" i="5"/>
  <c r="F8" i="5"/>
  <c r="E8" i="5"/>
  <c r="D8" i="5"/>
  <c r="C8" i="5"/>
  <c r="B8" i="5"/>
  <c r="A8" i="5"/>
  <c r="X7" i="5"/>
  <c r="W7" i="5"/>
  <c r="V7" i="5"/>
  <c r="U7" i="5"/>
  <c r="T7" i="5"/>
  <c r="S7" i="5"/>
  <c r="R7" i="5"/>
  <c r="Q7" i="5"/>
  <c r="P7" i="5"/>
  <c r="O7" i="5"/>
  <c r="N7" i="5"/>
  <c r="M7" i="5"/>
  <c r="L7" i="5"/>
  <c r="K7" i="5"/>
  <c r="J7" i="5"/>
  <c r="I7" i="5"/>
  <c r="H7" i="5"/>
  <c r="G7" i="5"/>
  <c r="F7" i="5"/>
  <c r="E7" i="5"/>
  <c r="D7" i="5"/>
  <c r="C7" i="5"/>
  <c r="B7" i="5"/>
  <c r="A7" i="5"/>
  <c r="X6" i="5"/>
  <c r="W6" i="5"/>
  <c r="V6" i="5"/>
  <c r="U6" i="5"/>
  <c r="T6" i="5"/>
  <c r="S6" i="5"/>
  <c r="R6" i="5"/>
  <c r="Q6" i="5"/>
  <c r="P6" i="5"/>
  <c r="O6" i="5"/>
  <c r="N6" i="5"/>
  <c r="M6" i="5"/>
  <c r="L6" i="5"/>
  <c r="K6" i="5"/>
  <c r="J6" i="5"/>
  <c r="I6" i="5"/>
  <c r="H6" i="5"/>
  <c r="G6" i="5"/>
  <c r="F6" i="5"/>
  <c r="E6" i="5"/>
  <c r="D6" i="5"/>
  <c r="C6" i="5"/>
  <c r="B6" i="5"/>
  <c r="A6" i="5"/>
  <c r="X5" i="5"/>
  <c r="W5" i="5"/>
  <c r="V5" i="5"/>
  <c r="U5" i="5"/>
  <c r="T5" i="5"/>
  <c r="S5" i="5"/>
  <c r="R5" i="5"/>
  <c r="Q5" i="5"/>
  <c r="P5" i="5"/>
  <c r="O5" i="5"/>
  <c r="N5" i="5"/>
  <c r="M5" i="5"/>
  <c r="L5" i="5"/>
  <c r="K5" i="5"/>
  <c r="J5" i="5"/>
  <c r="I5" i="5"/>
  <c r="H5" i="5"/>
  <c r="G5" i="5"/>
  <c r="F5" i="5"/>
  <c r="E5" i="5"/>
  <c r="D5" i="5"/>
  <c r="C5" i="5"/>
  <c r="B5" i="5"/>
  <c r="A5" i="5"/>
  <c r="X4" i="5"/>
  <c r="W4" i="5"/>
  <c r="V4" i="5"/>
  <c r="U4" i="5"/>
  <c r="T4" i="5"/>
  <c r="S4" i="5"/>
  <c r="R4" i="5"/>
  <c r="Q4" i="5"/>
  <c r="P4" i="5"/>
  <c r="O4" i="5"/>
  <c r="N4" i="5"/>
  <c r="M4" i="5"/>
  <c r="L4" i="5"/>
  <c r="K4" i="5"/>
  <c r="J4" i="5"/>
  <c r="I4" i="5"/>
  <c r="H4" i="5"/>
  <c r="G4" i="5"/>
  <c r="F4" i="5"/>
  <c r="E4" i="5"/>
  <c r="D4" i="5"/>
  <c r="C4" i="5"/>
  <c r="B4" i="5"/>
  <c r="A4" i="5"/>
  <c r="X3" i="5"/>
  <c r="W3" i="5"/>
  <c r="V3" i="5"/>
  <c r="U3" i="5"/>
  <c r="T3" i="5"/>
  <c r="S3" i="5"/>
  <c r="R3" i="5"/>
  <c r="Q3" i="5"/>
  <c r="P3" i="5"/>
  <c r="O3" i="5"/>
  <c r="N3" i="5"/>
  <c r="M3" i="5"/>
  <c r="L3" i="5"/>
  <c r="K3" i="5"/>
  <c r="J3" i="5"/>
  <c r="I3" i="5"/>
  <c r="H3" i="5"/>
  <c r="G3" i="5"/>
  <c r="F3" i="5"/>
  <c r="E3" i="5"/>
  <c r="D3" i="5"/>
  <c r="C3" i="5"/>
  <c r="B3" i="5"/>
  <c r="A3" i="5"/>
  <c r="X502" i="4"/>
  <c r="W502" i="4"/>
  <c r="V502" i="4"/>
  <c r="U502" i="4"/>
  <c r="T502" i="4"/>
  <c r="S502" i="4"/>
  <c r="R502" i="4"/>
  <c r="Q502" i="4"/>
  <c r="P502" i="4"/>
  <c r="O502" i="4"/>
  <c r="N502" i="4"/>
  <c r="M502" i="4"/>
  <c r="L502" i="4"/>
  <c r="K502" i="4"/>
  <c r="J502" i="4"/>
  <c r="I502" i="4"/>
  <c r="H502" i="4"/>
  <c r="G502" i="4"/>
  <c r="F502" i="4"/>
  <c r="E502" i="4"/>
  <c r="D502" i="4"/>
  <c r="C502" i="4"/>
  <c r="B502" i="4"/>
  <c r="A502" i="4"/>
  <c r="X501" i="4"/>
  <c r="W501" i="4"/>
  <c r="V501" i="4"/>
  <c r="U501" i="4"/>
  <c r="T501" i="4"/>
  <c r="S501" i="4"/>
  <c r="R501" i="4"/>
  <c r="Q501" i="4"/>
  <c r="P501" i="4"/>
  <c r="O501" i="4"/>
  <c r="N501" i="4"/>
  <c r="M501" i="4"/>
  <c r="L501" i="4"/>
  <c r="K501" i="4"/>
  <c r="J501" i="4"/>
  <c r="I501" i="4"/>
  <c r="H501" i="4"/>
  <c r="G501" i="4"/>
  <c r="F501" i="4"/>
  <c r="E501" i="4"/>
  <c r="D501" i="4"/>
  <c r="C501" i="4"/>
  <c r="B501" i="4"/>
  <c r="A501" i="4"/>
  <c r="X500" i="4"/>
  <c r="W500" i="4"/>
  <c r="V500" i="4"/>
  <c r="U500" i="4"/>
  <c r="T500" i="4"/>
  <c r="S500" i="4"/>
  <c r="R500" i="4"/>
  <c r="Q500" i="4"/>
  <c r="P500" i="4"/>
  <c r="O500" i="4"/>
  <c r="N500" i="4"/>
  <c r="M500" i="4"/>
  <c r="L500" i="4"/>
  <c r="K500" i="4"/>
  <c r="J500" i="4"/>
  <c r="I500" i="4"/>
  <c r="H500" i="4"/>
  <c r="G500" i="4"/>
  <c r="F500" i="4"/>
  <c r="E500" i="4"/>
  <c r="D500" i="4"/>
  <c r="C500" i="4"/>
  <c r="B500" i="4"/>
  <c r="A500" i="4"/>
  <c r="X499" i="4"/>
  <c r="W499" i="4"/>
  <c r="V499" i="4"/>
  <c r="U499" i="4"/>
  <c r="T499" i="4"/>
  <c r="S499" i="4"/>
  <c r="R499" i="4"/>
  <c r="Q499" i="4"/>
  <c r="P499" i="4"/>
  <c r="O499" i="4"/>
  <c r="N499" i="4"/>
  <c r="M499" i="4"/>
  <c r="L499" i="4"/>
  <c r="K499" i="4"/>
  <c r="J499" i="4"/>
  <c r="I499" i="4"/>
  <c r="H499" i="4"/>
  <c r="G499" i="4"/>
  <c r="F499" i="4"/>
  <c r="E499" i="4"/>
  <c r="D499" i="4"/>
  <c r="C499" i="4"/>
  <c r="B499" i="4"/>
  <c r="A499" i="4"/>
  <c r="X498" i="4"/>
  <c r="W498" i="4"/>
  <c r="V498" i="4"/>
  <c r="U498" i="4"/>
  <c r="T498" i="4"/>
  <c r="S498" i="4"/>
  <c r="R498" i="4"/>
  <c r="Q498" i="4"/>
  <c r="P498" i="4"/>
  <c r="O498" i="4"/>
  <c r="N498" i="4"/>
  <c r="M498" i="4"/>
  <c r="L498" i="4"/>
  <c r="K498" i="4"/>
  <c r="J498" i="4"/>
  <c r="I498" i="4"/>
  <c r="H498" i="4"/>
  <c r="G498" i="4"/>
  <c r="F498" i="4"/>
  <c r="E498" i="4"/>
  <c r="D498" i="4"/>
  <c r="C498" i="4"/>
  <c r="B498" i="4"/>
  <c r="A498" i="4"/>
  <c r="X497" i="4"/>
  <c r="W497" i="4"/>
  <c r="V497" i="4"/>
  <c r="U497" i="4"/>
  <c r="T497" i="4"/>
  <c r="S497" i="4"/>
  <c r="R497" i="4"/>
  <c r="Q497" i="4"/>
  <c r="P497" i="4"/>
  <c r="O497" i="4"/>
  <c r="N497" i="4"/>
  <c r="M497" i="4"/>
  <c r="L497" i="4"/>
  <c r="K497" i="4"/>
  <c r="J497" i="4"/>
  <c r="I497" i="4"/>
  <c r="H497" i="4"/>
  <c r="G497" i="4"/>
  <c r="F497" i="4"/>
  <c r="E497" i="4"/>
  <c r="D497" i="4"/>
  <c r="C497" i="4"/>
  <c r="B497" i="4"/>
  <c r="A497" i="4"/>
  <c r="X496" i="4"/>
  <c r="W496" i="4"/>
  <c r="V496" i="4"/>
  <c r="U496" i="4"/>
  <c r="T496" i="4"/>
  <c r="S496" i="4"/>
  <c r="R496" i="4"/>
  <c r="Q496" i="4"/>
  <c r="P496" i="4"/>
  <c r="O496" i="4"/>
  <c r="N496" i="4"/>
  <c r="M496" i="4"/>
  <c r="L496" i="4"/>
  <c r="K496" i="4"/>
  <c r="J496" i="4"/>
  <c r="I496" i="4"/>
  <c r="H496" i="4"/>
  <c r="G496" i="4"/>
  <c r="F496" i="4"/>
  <c r="E496" i="4"/>
  <c r="D496" i="4"/>
  <c r="C496" i="4"/>
  <c r="B496" i="4"/>
  <c r="A496" i="4"/>
  <c r="X495" i="4"/>
  <c r="W495" i="4"/>
  <c r="V495" i="4"/>
  <c r="U495" i="4"/>
  <c r="T495" i="4"/>
  <c r="S495" i="4"/>
  <c r="R495" i="4"/>
  <c r="Q495" i="4"/>
  <c r="P495" i="4"/>
  <c r="O495" i="4"/>
  <c r="N495" i="4"/>
  <c r="M495" i="4"/>
  <c r="L495" i="4"/>
  <c r="K495" i="4"/>
  <c r="J495" i="4"/>
  <c r="I495" i="4"/>
  <c r="H495" i="4"/>
  <c r="G495" i="4"/>
  <c r="F495" i="4"/>
  <c r="E495" i="4"/>
  <c r="D495" i="4"/>
  <c r="C495" i="4"/>
  <c r="B495" i="4"/>
  <c r="A495" i="4"/>
  <c r="X494" i="4"/>
  <c r="W494" i="4"/>
  <c r="V494" i="4"/>
  <c r="U494" i="4"/>
  <c r="T494" i="4"/>
  <c r="S494" i="4"/>
  <c r="R494" i="4"/>
  <c r="Q494" i="4"/>
  <c r="P494" i="4"/>
  <c r="O494" i="4"/>
  <c r="N494" i="4"/>
  <c r="M494" i="4"/>
  <c r="L494" i="4"/>
  <c r="K494" i="4"/>
  <c r="J494" i="4"/>
  <c r="I494" i="4"/>
  <c r="H494" i="4"/>
  <c r="G494" i="4"/>
  <c r="F494" i="4"/>
  <c r="E494" i="4"/>
  <c r="D494" i="4"/>
  <c r="C494" i="4"/>
  <c r="B494" i="4"/>
  <c r="A494" i="4"/>
  <c r="X493" i="4"/>
  <c r="W493" i="4"/>
  <c r="V493" i="4"/>
  <c r="U493" i="4"/>
  <c r="T493" i="4"/>
  <c r="S493" i="4"/>
  <c r="R493" i="4"/>
  <c r="Q493" i="4"/>
  <c r="P493" i="4"/>
  <c r="O493" i="4"/>
  <c r="N493" i="4"/>
  <c r="M493" i="4"/>
  <c r="L493" i="4"/>
  <c r="K493" i="4"/>
  <c r="J493" i="4"/>
  <c r="I493" i="4"/>
  <c r="H493" i="4"/>
  <c r="G493" i="4"/>
  <c r="F493" i="4"/>
  <c r="E493" i="4"/>
  <c r="D493" i="4"/>
  <c r="C493" i="4"/>
  <c r="B493" i="4"/>
  <c r="A493" i="4"/>
  <c r="X492" i="4"/>
  <c r="W492" i="4"/>
  <c r="V492" i="4"/>
  <c r="U492" i="4"/>
  <c r="T492" i="4"/>
  <c r="S492" i="4"/>
  <c r="R492" i="4"/>
  <c r="Q492" i="4"/>
  <c r="P492" i="4"/>
  <c r="O492" i="4"/>
  <c r="N492" i="4"/>
  <c r="M492" i="4"/>
  <c r="L492" i="4"/>
  <c r="K492" i="4"/>
  <c r="J492" i="4"/>
  <c r="I492" i="4"/>
  <c r="H492" i="4"/>
  <c r="G492" i="4"/>
  <c r="F492" i="4"/>
  <c r="E492" i="4"/>
  <c r="D492" i="4"/>
  <c r="C492" i="4"/>
  <c r="B492" i="4"/>
  <c r="A492" i="4"/>
  <c r="X491" i="4"/>
  <c r="W491" i="4"/>
  <c r="V491" i="4"/>
  <c r="U491" i="4"/>
  <c r="T491" i="4"/>
  <c r="S491" i="4"/>
  <c r="R491" i="4"/>
  <c r="Q491" i="4"/>
  <c r="P491" i="4"/>
  <c r="O491" i="4"/>
  <c r="N491" i="4"/>
  <c r="M491" i="4"/>
  <c r="L491" i="4"/>
  <c r="K491" i="4"/>
  <c r="J491" i="4"/>
  <c r="I491" i="4"/>
  <c r="H491" i="4"/>
  <c r="G491" i="4"/>
  <c r="F491" i="4"/>
  <c r="E491" i="4"/>
  <c r="D491" i="4"/>
  <c r="C491" i="4"/>
  <c r="B491" i="4"/>
  <c r="A491" i="4"/>
  <c r="X490" i="4"/>
  <c r="W490" i="4"/>
  <c r="V490" i="4"/>
  <c r="U490" i="4"/>
  <c r="T490" i="4"/>
  <c r="S490" i="4"/>
  <c r="R490" i="4"/>
  <c r="Q490" i="4"/>
  <c r="P490" i="4"/>
  <c r="O490" i="4"/>
  <c r="N490" i="4"/>
  <c r="M490" i="4"/>
  <c r="L490" i="4"/>
  <c r="K490" i="4"/>
  <c r="J490" i="4"/>
  <c r="I490" i="4"/>
  <c r="H490" i="4"/>
  <c r="G490" i="4"/>
  <c r="F490" i="4"/>
  <c r="E490" i="4"/>
  <c r="D490" i="4"/>
  <c r="C490" i="4"/>
  <c r="B490" i="4"/>
  <c r="A490" i="4"/>
  <c r="X489" i="4"/>
  <c r="W489" i="4"/>
  <c r="V489" i="4"/>
  <c r="U489" i="4"/>
  <c r="T489" i="4"/>
  <c r="S489" i="4"/>
  <c r="R489" i="4"/>
  <c r="Q489" i="4"/>
  <c r="P489" i="4"/>
  <c r="O489" i="4"/>
  <c r="N489" i="4"/>
  <c r="M489" i="4"/>
  <c r="L489" i="4"/>
  <c r="K489" i="4"/>
  <c r="J489" i="4"/>
  <c r="I489" i="4"/>
  <c r="H489" i="4"/>
  <c r="G489" i="4"/>
  <c r="F489" i="4"/>
  <c r="E489" i="4"/>
  <c r="D489" i="4"/>
  <c r="C489" i="4"/>
  <c r="B489" i="4"/>
  <c r="A489" i="4"/>
  <c r="X488" i="4"/>
  <c r="W488" i="4"/>
  <c r="V488" i="4"/>
  <c r="U488" i="4"/>
  <c r="T488" i="4"/>
  <c r="S488" i="4"/>
  <c r="R488" i="4"/>
  <c r="Q488" i="4"/>
  <c r="P488" i="4"/>
  <c r="O488" i="4"/>
  <c r="N488" i="4"/>
  <c r="M488" i="4"/>
  <c r="L488" i="4"/>
  <c r="K488" i="4"/>
  <c r="J488" i="4"/>
  <c r="I488" i="4"/>
  <c r="H488" i="4"/>
  <c r="G488" i="4"/>
  <c r="F488" i="4"/>
  <c r="E488" i="4"/>
  <c r="D488" i="4"/>
  <c r="C488" i="4"/>
  <c r="B488" i="4"/>
  <c r="A488" i="4"/>
  <c r="X487" i="4"/>
  <c r="W487" i="4"/>
  <c r="V487" i="4"/>
  <c r="U487" i="4"/>
  <c r="T487" i="4"/>
  <c r="S487" i="4"/>
  <c r="R487" i="4"/>
  <c r="Q487" i="4"/>
  <c r="P487" i="4"/>
  <c r="O487" i="4"/>
  <c r="N487" i="4"/>
  <c r="M487" i="4"/>
  <c r="L487" i="4"/>
  <c r="K487" i="4"/>
  <c r="J487" i="4"/>
  <c r="I487" i="4"/>
  <c r="H487" i="4"/>
  <c r="G487" i="4"/>
  <c r="F487" i="4"/>
  <c r="E487" i="4"/>
  <c r="D487" i="4"/>
  <c r="C487" i="4"/>
  <c r="B487" i="4"/>
  <c r="A487" i="4"/>
  <c r="X486" i="4"/>
  <c r="W486" i="4"/>
  <c r="V486" i="4"/>
  <c r="U486" i="4"/>
  <c r="T486" i="4"/>
  <c r="S486" i="4"/>
  <c r="R486" i="4"/>
  <c r="Q486" i="4"/>
  <c r="P486" i="4"/>
  <c r="O486" i="4"/>
  <c r="N486" i="4"/>
  <c r="M486" i="4"/>
  <c r="L486" i="4"/>
  <c r="K486" i="4"/>
  <c r="J486" i="4"/>
  <c r="I486" i="4"/>
  <c r="H486" i="4"/>
  <c r="G486" i="4"/>
  <c r="F486" i="4"/>
  <c r="E486" i="4"/>
  <c r="D486" i="4"/>
  <c r="C486" i="4"/>
  <c r="B486" i="4"/>
  <c r="A486" i="4"/>
  <c r="X485" i="4"/>
  <c r="W485" i="4"/>
  <c r="V485" i="4"/>
  <c r="U485" i="4"/>
  <c r="T485" i="4"/>
  <c r="S485" i="4"/>
  <c r="R485" i="4"/>
  <c r="Q485" i="4"/>
  <c r="P485" i="4"/>
  <c r="O485" i="4"/>
  <c r="N485" i="4"/>
  <c r="M485" i="4"/>
  <c r="L485" i="4"/>
  <c r="K485" i="4"/>
  <c r="J485" i="4"/>
  <c r="I485" i="4"/>
  <c r="H485" i="4"/>
  <c r="G485" i="4"/>
  <c r="F485" i="4"/>
  <c r="E485" i="4"/>
  <c r="D485" i="4"/>
  <c r="C485" i="4"/>
  <c r="B485" i="4"/>
  <c r="A485" i="4"/>
  <c r="X484" i="4"/>
  <c r="W484" i="4"/>
  <c r="V484" i="4"/>
  <c r="U484" i="4"/>
  <c r="T484" i="4"/>
  <c r="S484" i="4"/>
  <c r="R484" i="4"/>
  <c r="Q484" i="4"/>
  <c r="P484" i="4"/>
  <c r="O484" i="4"/>
  <c r="N484" i="4"/>
  <c r="M484" i="4"/>
  <c r="L484" i="4"/>
  <c r="K484" i="4"/>
  <c r="J484" i="4"/>
  <c r="I484" i="4"/>
  <c r="H484" i="4"/>
  <c r="G484" i="4"/>
  <c r="F484" i="4"/>
  <c r="E484" i="4"/>
  <c r="D484" i="4"/>
  <c r="C484" i="4"/>
  <c r="B484" i="4"/>
  <c r="A484" i="4"/>
  <c r="X483" i="4"/>
  <c r="W483" i="4"/>
  <c r="V483" i="4"/>
  <c r="U483" i="4"/>
  <c r="T483" i="4"/>
  <c r="S483" i="4"/>
  <c r="R483" i="4"/>
  <c r="Q483" i="4"/>
  <c r="P483" i="4"/>
  <c r="O483" i="4"/>
  <c r="N483" i="4"/>
  <c r="M483" i="4"/>
  <c r="L483" i="4"/>
  <c r="K483" i="4"/>
  <c r="J483" i="4"/>
  <c r="I483" i="4"/>
  <c r="H483" i="4"/>
  <c r="G483" i="4"/>
  <c r="F483" i="4"/>
  <c r="E483" i="4"/>
  <c r="D483" i="4"/>
  <c r="C483" i="4"/>
  <c r="B483" i="4"/>
  <c r="A483" i="4"/>
  <c r="X482" i="4"/>
  <c r="W482" i="4"/>
  <c r="V482" i="4"/>
  <c r="U482" i="4"/>
  <c r="T482" i="4"/>
  <c r="S482" i="4"/>
  <c r="R482" i="4"/>
  <c r="Q482" i="4"/>
  <c r="P482" i="4"/>
  <c r="O482" i="4"/>
  <c r="N482" i="4"/>
  <c r="M482" i="4"/>
  <c r="L482" i="4"/>
  <c r="K482" i="4"/>
  <c r="J482" i="4"/>
  <c r="I482" i="4"/>
  <c r="H482" i="4"/>
  <c r="G482" i="4"/>
  <c r="F482" i="4"/>
  <c r="E482" i="4"/>
  <c r="D482" i="4"/>
  <c r="C482" i="4"/>
  <c r="B482" i="4"/>
  <c r="A482" i="4"/>
  <c r="X481" i="4"/>
  <c r="W481" i="4"/>
  <c r="V481" i="4"/>
  <c r="U481" i="4"/>
  <c r="T481" i="4"/>
  <c r="S481" i="4"/>
  <c r="R481" i="4"/>
  <c r="Q481" i="4"/>
  <c r="P481" i="4"/>
  <c r="O481" i="4"/>
  <c r="N481" i="4"/>
  <c r="M481" i="4"/>
  <c r="L481" i="4"/>
  <c r="K481" i="4"/>
  <c r="J481" i="4"/>
  <c r="I481" i="4"/>
  <c r="H481" i="4"/>
  <c r="G481" i="4"/>
  <c r="F481" i="4"/>
  <c r="E481" i="4"/>
  <c r="D481" i="4"/>
  <c r="C481" i="4"/>
  <c r="B481" i="4"/>
  <c r="A481" i="4"/>
  <c r="X480" i="4"/>
  <c r="W480" i="4"/>
  <c r="V480" i="4"/>
  <c r="U480" i="4"/>
  <c r="T480" i="4"/>
  <c r="S480" i="4"/>
  <c r="R480" i="4"/>
  <c r="Q480" i="4"/>
  <c r="P480" i="4"/>
  <c r="O480" i="4"/>
  <c r="N480" i="4"/>
  <c r="M480" i="4"/>
  <c r="L480" i="4"/>
  <c r="K480" i="4"/>
  <c r="J480" i="4"/>
  <c r="I480" i="4"/>
  <c r="H480" i="4"/>
  <c r="G480" i="4"/>
  <c r="F480" i="4"/>
  <c r="E480" i="4"/>
  <c r="D480" i="4"/>
  <c r="C480" i="4"/>
  <c r="B480" i="4"/>
  <c r="A480" i="4"/>
  <c r="X479" i="4"/>
  <c r="W479" i="4"/>
  <c r="V479" i="4"/>
  <c r="U479" i="4"/>
  <c r="T479" i="4"/>
  <c r="S479" i="4"/>
  <c r="R479" i="4"/>
  <c r="Q479" i="4"/>
  <c r="P479" i="4"/>
  <c r="O479" i="4"/>
  <c r="N479" i="4"/>
  <c r="M479" i="4"/>
  <c r="L479" i="4"/>
  <c r="K479" i="4"/>
  <c r="J479" i="4"/>
  <c r="I479" i="4"/>
  <c r="H479" i="4"/>
  <c r="G479" i="4"/>
  <c r="F479" i="4"/>
  <c r="E479" i="4"/>
  <c r="D479" i="4"/>
  <c r="C479" i="4"/>
  <c r="B479" i="4"/>
  <c r="A479" i="4"/>
  <c r="X478" i="4"/>
  <c r="W478" i="4"/>
  <c r="V478" i="4"/>
  <c r="U478" i="4"/>
  <c r="T478" i="4"/>
  <c r="S478" i="4"/>
  <c r="R478" i="4"/>
  <c r="Q478" i="4"/>
  <c r="P478" i="4"/>
  <c r="O478" i="4"/>
  <c r="N478" i="4"/>
  <c r="M478" i="4"/>
  <c r="L478" i="4"/>
  <c r="K478" i="4"/>
  <c r="J478" i="4"/>
  <c r="I478" i="4"/>
  <c r="H478" i="4"/>
  <c r="G478" i="4"/>
  <c r="F478" i="4"/>
  <c r="E478" i="4"/>
  <c r="D478" i="4"/>
  <c r="C478" i="4"/>
  <c r="B478" i="4"/>
  <c r="A478" i="4"/>
  <c r="X477" i="4"/>
  <c r="W477" i="4"/>
  <c r="V477" i="4"/>
  <c r="U477" i="4"/>
  <c r="T477" i="4"/>
  <c r="S477" i="4"/>
  <c r="R477" i="4"/>
  <c r="Q477" i="4"/>
  <c r="P477" i="4"/>
  <c r="O477" i="4"/>
  <c r="N477" i="4"/>
  <c r="M477" i="4"/>
  <c r="L477" i="4"/>
  <c r="K477" i="4"/>
  <c r="J477" i="4"/>
  <c r="I477" i="4"/>
  <c r="H477" i="4"/>
  <c r="G477" i="4"/>
  <c r="F477" i="4"/>
  <c r="E477" i="4"/>
  <c r="D477" i="4"/>
  <c r="C477" i="4"/>
  <c r="B477" i="4"/>
  <c r="A477" i="4"/>
  <c r="X476" i="4"/>
  <c r="W476" i="4"/>
  <c r="V476" i="4"/>
  <c r="U476" i="4"/>
  <c r="T476" i="4"/>
  <c r="S476" i="4"/>
  <c r="R476" i="4"/>
  <c r="Q476" i="4"/>
  <c r="P476" i="4"/>
  <c r="O476" i="4"/>
  <c r="N476" i="4"/>
  <c r="M476" i="4"/>
  <c r="L476" i="4"/>
  <c r="K476" i="4"/>
  <c r="J476" i="4"/>
  <c r="I476" i="4"/>
  <c r="H476" i="4"/>
  <c r="G476" i="4"/>
  <c r="F476" i="4"/>
  <c r="E476" i="4"/>
  <c r="D476" i="4"/>
  <c r="C476" i="4"/>
  <c r="B476" i="4"/>
  <c r="A476" i="4"/>
  <c r="X475" i="4"/>
  <c r="W475" i="4"/>
  <c r="V475" i="4"/>
  <c r="U475" i="4"/>
  <c r="T475" i="4"/>
  <c r="S475" i="4"/>
  <c r="R475" i="4"/>
  <c r="Q475" i="4"/>
  <c r="P475" i="4"/>
  <c r="O475" i="4"/>
  <c r="N475" i="4"/>
  <c r="M475" i="4"/>
  <c r="L475" i="4"/>
  <c r="K475" i="4"/>
  <c r="J475" i="4"/>
  <c r="I475" i="4"/>
  <c r="H475" i="4"/>
  <c r="G475" i="4"/>
  <c r="F475" i="4"/>
  <c r="E475" i="4"/>
  <c r="D475" i="4"/>
  <c r="C475" i="4"/>
  <c r="B475" i="4"/>
  <c r="A475" i="4"/>
  <c r="X474" i="4"/>
  <c r="W474" i="4"/>
  <c r="V474" i="4"/>
  <c r="U474" i="4"/>
  <c r="T474" i="4"/>
  <c r="S474" i="4"/>
  <c r="R474" i="4"/>
  <c r="Q474" i="4"/>
  <c r="P474" i="4"/>
  <c r="O474" i="4"/>
  <c r="N474" i="4"/>
  <c r="M474" i="4"/>
  <c r="L474" i="4"/>
  <c r="K474" i="4"/>
  <c r="J474" i="4"/>
  <c r="I474" i="4"/>
  <c r="H474" i="4"/>
  <c r="G474" i="4"/>
  <c r="F474" i="4"/>
  <c r="E474" i="4"/>
  <c r="D474" i="4"/>
  <c r="C474" i="4"/>
  <c r="B474" i="4"/>
  <c r="A474" i="4"/>
  <c r="X473" i="4"/>
  <c r="W473" i="4"/>
  <c r="V473" i="4"/>
  <c r="U473" i="4"/>
  <c r="T473" i="4"/>
  <c r="S473" i="4"/>
  <c r="R473" i="4"/>
  <c r="Q473" i="4"/>
  <c r="P473" i="4"/>
  <c r="O473" i="4"/>
  <c r="N473" i="4"/>
  <c r="M473" i="4"/>
  <c r="L473" i="4"/>
  <c r="K473" i="4"/>
  <c r="J473" i="4"/>
  <c r="I473" i="4"/>
  <c r="H473" i="4"/>
  <c r="G473" i="4"/>
  <c r="F473" i="4"/>
  <c r="E473" i="4"/>
  <c r="D473" i="4"/>
  <c r="C473" i="4"/>
  <c r="B473" i="4"/>
  <c r="A473" i="4"/>
  <c r="X472" i="4"/>
  <c r="W472" i="4"/>
  <c r="V472" i="4"/>
  <c r="U472" i="4"/>
  <c r="T472" i="4"/>
  <c r="S472" i="4"/>
  <c r="R472" i="4"/>
  <c r="Q472" i="4"/>
  <c r="P472" i="4"/>
  <c r="O472" i="4"/>
  <c r="N472" i="4"/>
  <c r="M472" i="4"/>
  <c r="L472" i="4"/>
  <c r="K472" i="4"/>
  <c r="J472" i="4"/>
  <c r="I472" i="4"/>
  <c r="H472" i="4"/>
  <c r="G472" i="4"/>
  <c r="F472" i="4"/>
  <c r="E472" i="4"/>
  <c r="D472" i="4"/>
  <c r="C472" i="4"/>
  <c r="B472" i="4"/>
  <c r="A472" i="4"/>
  <c r="X471" i="4"/>
  <c r="W471" i="4"/>
  <c r="V471" i="4"/>
  <c r="U471" i="4"/>
  <c r="T471" i="4"/>
  <c r="S471" i="4"/>
  <c r="R471" i="4"/>
  <c r="Q471" i="4"/>
  <c r="P471" i="4"/>
  <c r="O471" i="4"/>
  <c r="N471" i="4"/>
  <c r="M471" i="4"/>
  <c r="L471" i="4"/>
  <c r="K471" i="4"/>
  <c r="J471" i="4"/>
  <c r="I471" i="4"/>
  <c r="H471" i="4"/>
  <c r="G471" i="4"/>
  <c r="F471" i="4"/>
  <c r="E471" i="4"/>
  <c r="D471" i="4"/>
  <c r="C471" i="4"/>
  <c r="B471" i="4"/>
  <c r="A471" i="4"/>
  <c r="X470" i="4"/>
  <c r="W470" i="4"/>
  <c r="V470" i="4"/>
  <c r="U470" i="4"/>
  <c r="T470" i="4"/>
  <c r="S470" i="4"/>
  <c r="R470" i="4"/>
  <c r="Q470" i="4"/>
  <c r="P470" i="4"/>
  <c r="O470" i="4"/>
  <c r="N470" i="4"/>
  <c r="M470" i="4"/>
  <c r="L470" i="4"/>
  <c r="K470" i="4"/>
  <c r="J470" i="4"/>
  <c r="I470" i="4"/>
  <c r="H470" i="4"/>
  <c r="G470" i="4"/>
  <c r="F470" i="4"/>
  <c r="E470" i="4"/>
  <c r="D470" i="4"/>
  <c r="C470" i="4"/>
  <c r="B470" i="4"/>
  <c r="A470" i="4"/>
  <c r="X469" i="4"/>
  <c r="W469" i="4"/>
  <c r="V469" i="4"/>
  <c r="U469" i="4"/>
  <c r="T469" i="4"/>
  <c r="S469" i="4"/>
  <c r="R469" i="4"/>
  <c r="Q469" i="4"/>
  <c r="P469" i="4"/>
  <c r="O469" i="4"/>
  <c r="N469" i="4"/>
  <c r="M469" i="4"/>
  <c r="L469" i="4"/>
  <c r="K469" i="4"/>
  <c r="J469" i="4"/>
  <c r="I469" i="4"/>
  <c r="H469" i="4"/>
  <c r="G469" i="4"/>
  <c r="F469" i="4"/>
  <c r="E469" i="4"/>
  <c r="D469" i="4"/>
  <c r="C469" i="4"/>
  <c r="B469" i="4"/>
  <c r="A469" i="4"/>
  <c r="X468" i="4"/>
  <c r="W468" i="4"/>
  <c r="V468" i="4"/>
  <c r="U468" i="4"/>
  <c r="T468" i="4"/>
  <c r="S468" i="4"/>
  <c r="R468" i="4"/>
  <c r="Q468" i="4"/>
  <c r="P468" i="4"/>
  <c r="O468" i="4"/>
  <c r="N468" i="4"/>
  <c r="M468" i="4"/>
  <c r="L468" i="4"/>
  <c r="K468" i="4"/>
  <c r="J468" i="4"/>
  <c r="I468" i="4"/>
  <c r="H468" i="4"/>
  <c r="G468" i="4"/>
  <c r="F468" i="4"/>
  <c r="E468" i="4"/>
  <c r="D468" i="4"/>
  <c r="C468" i="4"/>
  <c r="B468" i="4"/>
  <c r="A468" i="4"/>
  <c r="X467" i="4"/>
  <c r="W467" i="4"/>
  <c r="V467" i="4"/>
  <c r="U467" i="4"/>
  <c r="T467" i="4"/>
  <c r="S467" i="4"/>
  <c r="R467" i="4"/>
  <c r="Q467" i="4"/>
  <c r="P467" i="4"/>
  <c r="O467" i="4"/>
  <c r="N467" i="4"/>
  <c r="M467" i="4"/>
  <c r="L467" i="4"/>
  <c r="K467" i="4"/>
  <c r="J467" i="4"/>
  <c r="I467" i="4"/>
  <c r="H467" i="4"/>
  <c r="G467" i="4"/>
  <c r="F467" i="4"/>
  <c r="E467" i="4"/>
  <c r="D467" i="4"/>
  <c r="C467" i="4"/>
  <c r="B467" i="4"/>
  <c r="A467" i="4"/>
  <c r="X466" i="4"/>
  <c r="W466" i="4"/>
  <c r="V466" i="4"/>
  <c r="U466" i="4"/>
  <c r="T466" i="4"/>
  <c r="S466" i="4"/>
  <c r="R466" i="4"/>
  <c r="Q466" i="4"/>
  <c r="P466" i="4"/>
  <c r="O466" i="4"/>
  <c r="N466" i="4"/>
  <c r="M466" i="4"/>
  <c r="L466" i="4"/>
  <c r="K466" i="4"/>
  <c r="J466" i="4"/>
  <c r="I466" i="4"/>
  <c r="H466" i="4"/>
  <c r="G466" i="4"/>
  <c r="F466" i="4"/>
  <c r="E466" i="4"/>
  <c r="D466" i="4"/>
  <c r="C466" i="4"/>
  <c r="B466" i="4"/>
  <c r="A466" i="4"/>
  <c r="X465" i="4"/>
  <c r="W465" i="4"/>
  <c r="V465" i="4"/>
  <c r="U465" i="4"/>
  <c r="T465" i="4"/>
  <c r="S465" i="4"/>
  <c r="R465" i="4"/>
  <c r="Q465" i="4"/>
  <c r="P465" i="4"/>
  <c r="O465" i="4"/>
  <c r="N465" i="4"/>
  <c r="M465" i="4"/>
  <c r="L465" i="4"/>
  <c r="K465" i="4"/>
  <c r="J465" i="4"/>
  <c r="I465" i="4"/>
  <c r="H465" i="4"/>
  <c r="G465" i="4"/>
  <c r="F465" i="4"/>
  <c r="E465" i="4"/>
  <c r="D465" i="4"/>
  <c r="C465" i="4"/>
  <c r="B465" i="4"/>
  <c r="A465" i="4"/>
  <c r="X464" i="4"/>
  <c r="W464" i="4"/>
  <c r="V464" i="4"/>
  <c r="U464" i="4"/>
  <c r="T464" i="4"/>
  <c r="S464" i="4"/>
  <c r="R464" i="4"/>
  <c r="Q464" i="4"/>
  <c r="P464" i="4"/>
  <c r="O464" i="4"/>
  <c r="N464" i="4"/>
  <c r="M464" i="4"/>
  <c r="L464" i="4"/>
  <c r="K464" i="4"/>
  <c r="J464" i="4"/>
  <c r="I464" i="4"/>
  <c r="H464" i="4"/>
  <c r="G464" i="4"/>
  <c r="F464" i="4"/>
  <c r="E464" i="4"/>
  <c r="D464" i="4"/>
  <c r="C464" i="4"/>
  <c r="B464" i="4"/>
  <c r="A464" i="4"/>
  <c r="X463" i="4"/>
  <c r="W463" i="4"/>
  <c r="V463" i="4"/>
  <c r="U463" i="4"/>
  <c r="T463" i="4"/>
  <c r="S463" i="4"/>
  <c r="R463" i="4"/>
  <c r="Q463" i="4"/>
  <c r="P463" i="4"/>
  <c r="O463" i="4"/>
  <c r="N463" i="4"/>
  <c r="M463" i="4"/>
  <c r="L463" i="4"/>
  <c r="K463" i="4"/>
  <c r="J463" i="4"/>
  <c r="I463" i="4"/>
  <c r="H463" i="4"/>
  <c r="G463" i="4"/>
  <c r="F463" i="4"/>
  <c r="E463" i="4"/>
  <c r="D463" i="4"/>
  <c r="C463" i="4"/>
  <c r="B463" i="4"/>
  <c r="A463" i="4"/>
  <c r="X462" i="4"/>
  <c r="W462" i="4"/>
  <c r="V462" i="4"/>
  <c r="U462" i="4"/>
  <c r="T462" i="4"/>
  <c r="S462" i="4"/>
  <c r="R462" i="4"/>
  <c r="Q462" i="4"/>
  <c r="P462" i="4"/>
  <c r="O462" i="4"/>
  <c r="N462" i="4"/>
  <c r="M462" i="4"/>
  <c r="L462" i="4"/>
  <c r="K462" i="4"/>
  <c r="J462" i="4"/>
  <c r="I462" i="4"/>
  <c r="H462" i="4"/>
  <c r="G462" i="4"/>
  <c r="F462" i="4"/>
  <c r="E462" i="4"/>
  <c r="D462" i="4"/>
  <c r="C462" i="4"/>
  <c r="B462" i="4"/>
  <c r="A462" i="4"/>
  <c r="X461" i="4"/>
  <c r="W461" i="4"/>
  <c r="V461" i="4"/>
  <c r="U461" i="4"/>
  <c r="T461" i="4"/>
  <c r="S461" i="4"/>
  <c r="R461" i="4"/>
  <c r="Q461" i="4"/>
  <c r="P461" i="4"/>
  <c r="O461" i="4"/>
  <c r="N461" i="4"/>
  <c r="M461" i="4"/>
  <c r="L461" i="4"/>
  <c r="K461" i="4"/>
  <c r="J461" i="4"/>
  <c r="I461" i="4"/>
  <c r="H461" i="4"/>
  <c r="G461" i="4"/>
  <c r="F461" i="4"/>
  <c r="E461" i="4"/>
  <c r="D461" i="4"/>
  <c r="C461" i="4"/>
  <c r="B461" i="4"/>
  <c r="A461" i="4"/>
  <c r="X460" i="4"/>
  <c r="W460" i="4"/>
  <c r="V460" i="4"/>
  <c r="U460" i="4"/>
  <c r="T460" i="4"/>
  <c r="S460" i="4"/>
  <c r="R460" i="4"/>
  <c r="Q460" i="4"/>
  <c r="P460" i="4"/>
  <c r="O460" i="4"/>
  <c r="N460" i="4"/>
  <c r="M460" i="4"/>
  <c r="L460" i="4"/>
  <c r="K460" i="4"/>
  <c r="J460" i="4"/>
  <c r="I460" i="4"/>
  <c r="H460" i="4"/>
  <c r="G460" i="4"/>
  <c r="F460" i="4"/>
  <c r="E460" i="4"/>
  <c r="D460" i="4"/>
  <c r="C460" i="4"/>
  <c r="B460" i="4"/>
  <c r="A460" i="4"/>
  <c r="X459" i="4"/>
  <c r="W459" i="4"/>
  <c r="V459" i="4"/>
  <c r="U459" i="4"/>
  <c r="T459" i="4"/>
  <c r="S459" i="4"/>
  <c r="R459" i="4"/>
  <c r="Q459" i="4"/>
  <c r="P459" i="4"/>
  <c r="O459" i="4"/>
  <c r="N459" i="4"/>
  <c r="M459" i="4"/>
  <c r="L459" i="4"/>
  <c r="K459" i="4"/>
  <c r="J459" i="4"/>
  <c r="I459" i="4"/>
  <c r="H459" i="4"/>
  <c r="G459" i="4"/>
  <c r="F459" i="4"/>
  <c r="E459" i="4"/>
  <c r="D459" i="4"/>
  <c r="C459" i="4"/>
  <c r="B459" i="4"/>
  <c r="A459" i="4"/>
  <c r="X458" i="4"/>
  <c r="W458" i="4"/>
  <c r="V458" i="4"/>
  <c r="U458" i="4"/>
  <c r="T458" i="4"/>
  <c r="S458" i="4"/>
  <c r="R458" i="4"/>
  <c r="Q458" i="4"/>
  <c r="P458" i="4"/>
  <c r="O458" i="4"/>
  <c r="N458" i="4"/>
  <c r="M458" i="4"/>
  <c r="L458" i="4"/>
  <c r="K458" i="4"/>
  <c r="J458" i="4"/>
  <c r="I458" i="4"/>
  <c r="H458" i="4"/>
  <c r="G458" i="4"/>
  <c r="F458" i="4"/>
  <c r="E458" i="4"/>
  <c r="D458" i="4"/>
  <c r="C458" i="4"/>
  <c r="B458" i="4"/>
  <c r="A458" i="4"/>
  <c r="X457" i="4"/>
  <c r="W457" i="4"/>
  <c r="V457" i="4"/>
  <c r="U457" i="4"/>
  <c r="T457" i="4"/>
  <c r="S457" i="4"/>
  <c r="R457" i="4"/>
  <c r="Q457" i="4"/>
  <c r="P457" i="4"/>
  <c r="O457" i="4"/>
  <c r="N457" i="4"/>
  <c r="M457" i="4"/>
  <c r="L457" i="4"/>
  <c r="K457" i="4"/>
  <c r="J457" i="4"/>
  <c r="I457" i="4"/>
  <c r="H457" i="4"/>
  <c r="G457" i="4"/>
  <c r="F457" i="4"/>
  <c r="E457" i="4"/>
  <c r="D457" i="4"/>
  <c r="C457" i="4"/>
  <c r="B457" i="4"/>
  <c r="A457" i="4"/>
  <c r="X456" i="4"/>
  <c r="W456" i="4"/>
  <c r="V456" i="4"/>
  <c r="U456" i="4"/>
  <c r="T456" i="4"/>
  <c r="S456" i="4"/>
  <c r="R456" i="4"/>
  <c r="Q456" i="4"/>
  <c r="P456" i="4"/>
  <c r="O456" i="4"/>
  <c r="N456" i="4"/>
  <c r="M456" i="4"/>
  <c r="L456" i="4"/>
  <c r="K456" i="4"/>
  <c r="J456" i="4"/>
  <c r="I456" i="4"/>
  <c r="H456" i="4"/>
  <c r="G456" i="4"/>
  <c r="F456" i="4"/>
  <c r="E456" i="4"/>
  <c r="D456" i="4"/>
  <c r="C456" i="4"/>
  <c r="B456" i="4"/>
  <c r="A456" i="4"/>
  <c r="X455" i="4"/>
  <c r="W455" i="4"/>
  <c r="V455" i="4"/>
  <c r="U455" i="4"/>
  <c r="T455" i="4"/>
  <c r="S455" i="4"/>
  <c r="R455" i="4"/>
  <c r="Q455" i="4"/>
  <c r="P455" i="4"/>
  <c r="O455" i="4"/>
  <c r="N455" i="4"/>
  <c r="M455" i="4"/>
  <c r="L455" i="4"/>
  <c r="K455" i="4"/>
  <c r="J455" i="4"/>
  <c r="I455" i="4"/>
  <c r="H455" i="4"/>
  <c r="G455" i="4"/>
  <c r="F455" i="4"/>
  <c r="E455" i="4"/>
  <c r="D455" i="4"/>
  <c r="C455" i="4"/>
  <c r="B455" i="4"/>
  <c r="A455" i="4"/>
  <c r="X454" i="4"/>
  <c r="W454" i="4"/>
  <c r="V454" i="4"/>
  <c r="U454" i="4"/>
  <c r="T454" i="4"/>
  <c r="S454" i="4"/>
  <c r="R454" i="4"/>
  <c r="Q454" i="4"/>
  <c r="P454" i="4"/>
  <c r="O454" i="4"/>
  <c r="N454" i="4"/>
  <c r="M454" i="4"/>
  <c r="L454" i="4"/>
  <c r="K454" i="4"/>
  <c r="J454" i="4"/>
  <c r="I454" i="4"/>
  <c r="H454" i="4"/>
  <c r="G454" i="4"/>
  <c r="F454" i="4"/>
  <c r="E454" i="4"/>
  <c r="D454" i="4"/>
  <c r="C454" i="4"/>
  <c r="B454" i="4"/>
  <c r="A454" i="4"/>
  <c r="X453" i="4"/>
  <c r="W453" i="4"/>
  <c r="V453" i="4"/>
  <c r="U453" i="4"/>
  <c r="T453" i="4"/>
  <c r="S453" i="4"/>
  <c r="R453" i="4"/>
  <c r="Q453" i="4"/>
  <c r="P453" i="4"/>
  <c r="O453" i="4"/>
  <c r="N453" i="4"/>
  <c r="M453" i="4"/>
  <c r="L453" i="4"/>
  <c r="K453" i="4"/>
  <c r="J453" i="4"/>
  <c r="I453" i="4"/>
  <c r="H453" i="4"/>
  <c r="G453" i="4"/>
  <c r="F453" i="4"/>
  <c r="E453" i="4"/>
  <c r="D453" i="4"/>
  <c r="C453" i="4"/>
  <c r="B453" i="4"/>
  <c r="A453" i="4"/>
  <c r="X452" i="4"/>
  <c r="W452" i="4"/>
  <c r="V452" i="4"/>
  <c r="U452" i="4"/>
  <c r="T452" i="4"/>
  <c r="S452" i="4"/>
  <c r="R452" i="4"/>
  <c r="Q452" i="4"/>
  <c r="P452" i="4"/>
  <c r="O452" i="4"/>
  <c r="N452" i="4"/>
  <c r="M452" i="4"/>
  <c r="L452" i="4"/>
  <c r="K452" i="4"/>
  <c r="J452" i="4"/>
  <c r="I452" i="4"/>
  <c r="H452" i="4"/>
  <c r="G452" i="4"/>
  <c r="F452" i="4"/>
  <c r="E452" i="4"/>
  <c r="D452" i="4"/>
  <c r="C452" i="4"/>
  <c r="B452" i="4"/>
  <c r="A452" i="4"/>
  <c r="X451" i="4"/>
  <c r="W451" i="4"/>
  <c r="V451" i="4"/>
  <c r="U451" i="4"/>
  <c r="T451" i="4"/>
  <c r="S451" i="4"/>
  <c r="R451" i="4"/>
  <c r="Q451" i="4"/>
  <c r="P451" i="4"/>
  <c r="O451" i="4"/>
  <c r="N451" i="4"/>
  <c r="M451" i="4"/>
  <c r="L451" i="4"/>
  <c r="K451" i="4"/>
  <c r="J451" i="4"/>
  <c r="I451" i="4"/>
  <c r="H451" i="4"/>
  <c r="G451" i="4"/>
  <c r="F451" i="4"/>
  <c r="E451" i="4"/>
  <c r="D451" i="4"/>
  <c r="C451" i="4"/>
  <c r="B451" i="4"/>
  <c r="A451" i="4"/>
  <c r="X450" i="4"/>
  <c r="W450" i="4"/>
  <c r="V450" i="4"/>
  <c r="U450" i="4"/>
  <c r="T450" i="4"/>
  <c r="S450" i="4"/>
  <c r="R450" i="4"/>
  <c r="Q450" i="4"/>
  <c r="P450" i="4"/>
  <c r="O450" i="4"/>
  <c r="N450" i="4"/>
  <c r="M450" i="4"/>
  <c r="L450" i="4"/>
  <c r="K450" i="4"/>
  <c r="J450" i="4"/>
  <c r="I450" i="4"/>
  <c r="H450" i="4"/>
  <c r="G450" i="4"/>
  <c r="F450" i="4"/>
  <c r="E450" i="4"/>
  <c r="D450" i="4"/>
  <c r="C450" i="4"/>
  <c r="B450" i="4"/>
  <c r="A450" i="4"/>
  <c r="X449" i="4"/>
  <c r="W449" i="4"/>
  <c r="V449" i="4"/>
  <c r="U449" i="4"/>
  <c r="T449" i="4"/>
  <c r="S449" i="4"/>
  <c r="R449" i="4"/>
  <c r="Q449" i="4"/>
  <c r="P449" i="4"/>
  <c r="O449" i="4"/>
  <c r="N449" i="4"/>
  <c r="M449" i="4"/>
  <c r="L449" i="4"/>
  <c r="K449" i="4"/>
  <c r="J449" i="4"/>
  <c r="I449" i="4"/>
  <c r="H449" i="4"/>
  <c r="G449" i="4"/>
  <c r="F449" i="4"/>
  <c r="E449" i="4"/>
  <c r="D449" i="4"/>
  <c r="C449" i="4"/>
  <c r="B449" i="4"/>
  <c r="A449" i="4"/>
  <c r="X448" i="4"/>
  <c r="W448" i="4"/>
  <c r="V448" i="4"/>
  <c r="U448" i="4"/>
  <c r="T448" i="4"/>
  <c r="S448" i="4"/>
  <c r="R448" i="4"/>
  <c r="Q448" i="4"/>
  <c r="P448" i="4"/>
  <c r="O448" i="4"/>
  <c r="N448" i="4"/>
  <c r="M448" i="4"/>
  <c r="L448" i="4"/>
  <c r="K448" i="4"/>
  <c r="J448" i="4"/>
  <c r="I448" i="4"/>
  <c r="H448" i="4"/>
  <c r="G448" i="4"/>
  <c r="F448" i="4"/>
  <c r="E448" i="4"/>
  <c r="D448" i="4"/>
  <c r="C448" i="4"/>
  <c r="B448" i="4"/>
  <c r="A448" i="4"/>
  <c r="X447" i="4"/>
  <c r="W447" i="4"/>
  <c r="V447" i="4"/>
  <c r="U447" i="4"/>
  <c r="T447" i="4"/>
  <c r="S447" i="4"/>
  <c r="R447" i="4"/>
  <c r="Q447" i="4"/>
  <c r="P447" i="4"/>
  <c r="O447" i="4"/>
  <c r="N447" i="4"/>
  <c r="M447" i="4"/>
  <c r="L447" i="4"/>
  <c r="K447" i="4"/>
  <c r="J447" i="4"/>
  <c r="I447" i="4"/>
  <c r="H447" i="4"/>
  <c r="G447" i="4"/>
  <c r="F447" i="4"/>
  <c r="E447" i="4"/>
  <c r="D447" i="4"/>
  <c r="C447" i="4"/>
  <c r="B447" i="4"/>
  <c r="A447" i="4"/>
  <c r="X446" i="4"/>
  <c r="W446" i="4"/>
  <c r="V446" i="4"/>
  <c r="U446" i="4"/>
  <c r="T446" i="4"/>
  <c r="S446" i="4"/>
  <c r="R446" i="4"/>
  <c r="Q446" i="4"/>
  <c r="P446" i="4"/>
  <c r="O446" i="4"/>
  <c r="N446" i="4"/>
  <c r="M446" i="4"/>
  <c r="L446" i="4"/>
  <c r="K446" i="4"/>
  <c r="J446" i="4"/>
  <c r="I446" i="4"/>
  <c r="H446" i="4"/>
  <c r="G446" i="4"/>
  <c r="F446" i="4"/>
  <c r="E446" i="4"/>
  <c r="D446" i="4"/>
  <c r="C446" i="4"/>
  <c r="B446" i="4"/>
  <c r="A446" i="4"/>
  <c r="X445" i="4"/>
  <c r="W445" i="4"/>
  <c r="V445" i="4"/>
  <c r="U445" i="4"/>
  <c r="T445" i="4"/>
  <c r="S445" i="4"/>
  <c r="R445" i="4"/>
  <c r="Q445" i="4"/>
  <c r="P445" i="4"/>
  <c r="O445" i="4"/>
  <c r="N445" i="4"/>
  <c r="M445" i="4"/>
  <c r="L445" i="4"/>
  <c r="K445" i="4"/>
  <c r="J445" i="4"/>
  <c r="I445" i="4"/>
  <c r="H445" i="4"/>
  <c r="G445" i="4"/>
  <c r="F445" i="4"/>
  <c r="E445" i="4"/>
  <c r="D445" i="4"/>
  <c r="C445" i="4"/>
  <c r="B445" i="4"/>
  <c r="A445" i="4"/>
  <c r="X444" i="4"/>
  <c r="W444" i="4"/>
  <c r="V444" i="4"/>
  <c r="U444" i="4"/>
  <c r="T444" i="4"/>
  <c r="S444" i="4"/>
  <c r="R444" i="4"/>
  <c r="Q444" i="4"/>
  <c r="P444" i="4"/>
  <c r="O444" i="4"/>
  <c r="N444" i="4"/>
  <c r="M444" i="4"/>
  <c r="L444" i="4"/>
  <c r="K444" i="4"/>
  <c r="J444" i="4"/>
  <c r="I444" i="4"/>
  <c r="H444" i="4"/>
  <c r="G444" i="4"/>
  <c r="F444" i="4"/>
  <c r="E444" i="4"/>
  <c r="D444" i="4"/>
  <c r="C444" i="4"/>
  <c r="B444" i="4"/>
  <c r="A444" i="4"/>
  <c r="X443" i="4"/>
  <c r="W443" i="4"/>
  <c r="V443" i="4"/>
  <c r="U443" i="4"/>
  <c r="T443" i="4"/>
  <c r="S443" i="4"/>
  <c r="R443" i="4"/>
  <c r="Q443" i="4"/>
  <c r="P443" i="4"/>
  <c r="O443" i="4"/>
  <c r="N443" i="4"/>
  <c r="M443" i="4"/>
  <c r="L443" i="4"/>
  <c r="K443" i="4"/>
  <c r="J443" i="4"/>
  <c r="I443" i="4"/>
  <c r="H443" i="4"/>
  <c r="G443" i="4"/>
  <c r="F443" i="4"/>
  <c r="E443" i="4"/>
  <c r="D443" i="4"/>
  <c r="C443" i="4"/>
  <c r="B443" i="4"/>
  <c r="A443" i="4"/>
  <c r="X442" i="4"/>
  <c r="W442" i="4"/>
  <c r="V442" i="4"/>
  <c r="U442" i="4"/>
  <c r="T442" i="4"/>
  <c r="S442" i="4"/>
  <c r="R442" i="4"/>
  <c r="Q442" i="4"/>
  <c r="P442" i="4"/>
  <c r="O442" i="4"/>
  <c r="N442" i="4"/>
  <c r="M442" i="4"/>
  <c r="L442" i="4"/>
  <c r="K442" i="4"/>
  <c r="J442" i="4"/>
  <c r="I442" i="4"/>
  <c r="H442" i="4"/>
  <c r="G442" i="4"/>
  <c r="F442" i="4"/>
  <c r="E442" i="4"/>
  <c r="D442" i="4"/>
  <c r="C442" i="4"/>
  <c r="B442" i="4"/>
  <c r="A442" i="4"/>
  <c r="X441" i="4"/>
  <c r="W441" i="4"/>
  <c r="V441" i="4"/>
  <c r="U441" i="4"/>
  <c r="T441" i="4"/>
  <c r="S441" i="4"/>
  <c r="R441" i="4"/>
  <c r="Q441" i="4"/>
  <c r="P441" i="4"/>
  <c r="O441" i="4"/>
  <c r="N441" i="4"/>
  <c r="M441" i="4"/>
  <c r="L441" i="4"/>
  <c r="K441" i="4"/>
  <c r="J441" i="4"/>
  <c r="I441" i="4"/>
  <c r="H441" i="4"/>
  <c r="G441" i="4"/>
  <c r="F441" i="4"/>
  <c r="E441" i="4"/>
  <c r="D441" i="4"/>
  <c r="C441" i="4"/>
  <c r="B441" i="4"/>
  <c r="A441" i="4"/>
  <c r="X440" i="4"/>
  <c r="W440" i="4"/>
  <c r="V440" i="4"/>
  <c r="U440" i="4"/>
  <c r="T440" i="4"/>
  <c r="S440" i="4"/>
  <c r="R440" i="4"/>
  <c r="Q440" i="4"/>
  <c r="P440" i="4"/>
  <c r="O440" i="4"/>
  <c r="N440" i="4"/>
  <c r="M440" i="4"/>
  <c r="L440" i="4"/>
  <c r="K440" i="4"/>
  <c r="J440" i="4"/>
  <c r="I440" i="4"/>
  <c r="H440" i="4"/>
  <c r="G440" i="4"/>
  <c r="F440" i="4"/>
  <c r="E440" i="4"/>
  <c r="D440" i="4"/>
  <c r="C440" i="4"/>
  <c r="B440" i="4"/>
  <c r="A440" i="4"/>
  <c r="X439" i="4"/>
  <c r="W439" i="4"/>
  <c r="V439" i="4"/>
  <c r="U439" i="4"/>
  <c r="T439" i="4"/>
  <c r="S439" i="4"/>
  <c r="R439" i="4"/>
  <c r="Q439" i="4"/>
  <c r="P439" i="4"/>
  <c r="O439" i="4"/>
  <c r="N439" i="4"/>
  <c r="M439" i="4"/>
  <c r="L439" i="4"/>
  <c r="K439" i="4"/>
  <c r="J439" i="4"/>
  <c r="I439" i="4"/>
  <c r="H439" i="4"/>
  <c r="G439" i="4"/>
  <c r="F439" i="4"/>
  <c r="E439" i="4"/>
  <c r="D439" i="4"/>
  <c r="C439" i="4"/>
  <c r="B439" i="4"/>
  <c r="A439" i="4"/>
  <c r="X438" i="4"/>
  <c r="W438" i="4"/>
  <c r="V438" i="4"/>
  <c r="U438" i="4"/>
  <c r="T438" i="4"/>
  <c r="S438" i="4"/>
  <c r="R438" i="4"/>
  <c r="Q438" i="4"/>
  <c r="P438" i="4"/>
  <c r="O438" i="4"/>
  <c r="N438" i="4"/>
  <c r="M438" i="4"/>
  <c r="L438" i="4"/>
  <c r="K438" i="4"/>
  <c r="J438" i="4"/>
  <c r="I438" i="4"/>
  <c r="H438" i="4"/>
  <c r="G438" i="4"/>
  <c r="F438" i="4"/>
  <c r="E438" i="4"/>
  <c r="D438" i="4"/>
  <c r="C438" i="4"/>
  <c r="B438" i="4"/>
  <c r="A438" i="4"/>
  <c r="X437" i="4"/>
  <c r="W437" i="4"/>
  <c r="V437" i="4"/>
  <c r="U437" i="4"/>
  <c r="T437" i="4"/>
  <c r="S437" i="4"/>
  <c r="R437" i="4"/>
  <c r="Q437" i="4"/>
  <c r="P437" i="4"/>
  <c r="O437" i="4"/>
  <c r="N437" i="4"/>
  <c r="M437" i="4"/>
  <c r="L437" i="4"/>
  <c r="K437" i="4"/>
  <c r="J437" i="4"/>
  <c r="I437" i="4"/>
  <c r="H437" i="4"/>
  <c r="G437" i="4"/>
  <c r="F437" i="4"/>
  <c r="E437" i="4"/>
  <c r="D437" i="4"/>
  <c r="C437" i="4"/>
  <c r="B437" i="4"/>
  <c r="A437" i="4"/>
  <c r="X436" i="4"/>
  <c r="W436" i="4"/>
  <c r="V436" i="4"/>
  <c r="U436" i="4"/>
  <c r="T436" i="4"/>
  <c r="S436" i="4"/>
  <c r="R436" i="4"/>
  <c r="Q436" i="4"/>
  <c r="P436" i="4"/>
  <c r="O436" i="4"/>
  <c r="N436" i="4"/>
  <c r="M436" i="4"/>
  <c r="L436" i="4"/>
  <c r="K436" i="4"/>
  <c r="J436" i="4"/>
  <c r="I436" i="4"/>
  <c r="H436" i="4"/>
  <c r="G436" i="4"/>
  <c r="F436" i="4"/>
  <c r="E436" i="4"/>
  <c r="D436" i="4"/>
  <c r="C436" i="4"/>
  <c r="B436" i="4"/>
  <c r="A436" i="4"/>
  <c r="X435" i="4"/>
  <c r="W435" i="4"/>
  <c r="V435" i="4"/>
  <c r="U435" i="4"/>
  <c r="T435" i="4"/>
  <c r="S435" i="4"/>
  <c r="R435" i="4"/>
  <c r="Q435" i="4"/>
  <c r="P435" i="4"/>
  <c r="O435" i="4"/>
  <c r="N435" i="4"/>
  <c r="M435" i="4"/>
  <c r="L435" i="4"/>
  <c r="K435" i="4"/>
  <c r="J435" i="4"/>
  <c r="I435" i="4"/>
  <c r="H435" i="4"/>
  <c r="G435" i="4"/>
  <c r="F435" i="4"/>
  <c r="E435" i="4"/>
  <c r="D435" i="4"/>
  <c r="C435" i="4"/>
  <c r="B435" i="4"/>
  <c r="A435" i="4"/>
  <c r="X434" i="4"/>
  <c r="W434" i="4"/>
  <c r="V434" i="4"/>
  <c r="U434" i="4"/>
  <c r="T434" i="4"/>
  <c r="S434" i="4"/>
  <c r="R434" i="4"/>
  <c r="Q434" i="4"/>
  <c r="P434" i="4"/>
  <c r="O434" i="4"/>
  <c r="N434" i="4"/>
  <c r="M434" i="4"/>
  <c r="L434" i="4"/>
  <c r="K434" i="4"/>
  <c r="J434" i="4"/>
  <c r="I434" i="4"/>
  <c r="H434" i="4"/>
  <c r="G434" i="4"/>
  <c r="F434" i="4"/>
  <c r="E434" i="4"/>
  <c r="D434" i="4"/>
  <c r="C434" i="4"/>
  <c r="B434" i="4"/>
  <c r="A434" i="4"/>
  <c r="X433" i="4"/>
  <c r="W433" i="4"/>
  <c r="V433" i="4"/>
  <c r="U433" i="4"/>
  <c r="T433" i="4"/>
  <c r="S433" i="4"/>
  <c r="R433" i="4"/>
  <c r="Q433" i="4"/>
  <c r="P433" i="4"/>
  <c r="O433" i="4"/>
  <c r="N433" i="4"/>
  <c r="M433" i="4"/>
  <c r="L433" i="4"/>
  <c r="K433" i="4"/>
  <c r="J433" i="4"/>
  <c r="I433" i="4"/>
  <c r="H433" i="4"/>
  <c r="G433" i="4"/>
  <c r="F433" i="4"/>
  <c r="E433" i="4"/>
  <c r="D433" i="4"/>
  <c r="C433" i="4"/>
  <c r="B433" i="4"/>
  <c r="A433" i="4"/>
  <c r="X432" i="4"/>
  <c r="W432" i="4"/>
  <c r="V432" i="4"/>
  <c r="U432" i="4"/>
  <c r="T432" i="4"/>
  <c r="S432" i="4"/>
  <c r="R432" i="4"/>
  <c r="Q432" i="4"/>
  <c r="P432" i="4"/>
  <c r="O432" i="4"/>
  <c r="N432" i="4"/>
  <c r="M432" i="4"/>
  <c r="L432" i="4"/>
  <c r="K432" i="4"/>
  <c r="J432" i="4"/>
  <c r="I432" i="4"/>
  <c r="H432" i="4"/>
  <c r="G432" i="4"/>
  <c r="F432" i="4"/>
  <c r="E432" i="4"/>
  <c r="D432" i="4"/>
  <c r="C432" i="4"/>
  <c r="B432" i="4"/>
  <c r="A432" i="4"/>
  <c r="X431" i="4"/>
  <c r="W431" i="4"/>
  <c r="V431" i="4"/>
  <c r="U431" i="4"/>
  <c r="T431" i="4"/>
  <c r="S431" i="4"/>
  <c r="R431" i="4"/>
  <c r="Q431" i="4"/>
  <c r="P431" i="4"/>
  <c r="O431" i="4"/>
  <c r="N431" i="4"/>
  <c r="M431" i="4"/>
  <c r="L431" i="4"/>
  <c r="K431" i="4"/>
  <c r="J431" i="4"/>
  <c r="I431" i="4"/>
  <c r="H431" i="4"/>
  <c r="G431" i="4"/>
  <c r="F431" i="4"/>
  <c r="E431" i="4"/>
  <c r="D431" i="4"/>
  <c r="C431" i="4"/>
  <c r="B431" i="4"/>
  <c r="A431" i="4"/>
  <c r="X430" i="4"/>
  <c r="W430" i="4"/>
  <c r="V430" i="4"/>
  <c r="U430" i="4"/>
  <c r="T430" i="4"/>
  <c r="S430" i="4"/>
  <c r="R430" i="4"/>
  <c r="Q430" i="4"/>
  <c r="P430" i="4"/>
  <c r="O430" i="4"/>
  <c r="N430" i="4"/>
  <c r="M430" i="4"/>
  <c r="L430" i="4"/>
  <c r="K430" i="4"/>
  <c r="J430" i="4"/>
  <c r="I430" i="4"/>
  <c r="H430" i="4"/>
  <c r="G430" i="4"/>
  <c r="F430" i="4"/>
  <c r="E430" i="4"/>
  <c r="D430" i="4"/>
  <c r="C430" i="4"/>
  <c r="B430" i="4"/>
  <c r="A430" i="4"/>
  <c r="X429" i="4"/>
  <c r="W429" i="4"/>
  <c r="V429" i="4"/>
  <c r="U429" i="4"/>
  <c r="T429" i="4"/>
  <c r="S429" i="4"/>
  <c r="R429" i="4"/>
  <c r="Q429" i="4"/>
  <c r="P429" i="4"/>
  <c r="O429" i="4"/>
  <c r="N429" i="4"/>
  <c r="M429" i="4"/>
  <c r="L429" i="4"/>
  <c r="K429" i="4"/>
  <c r="J429" i="4"/>
  <c r="I429" i="4"/>
  <c r="H429" i="4"/>
  <c r="G429" i="4"/>
  <c r="F429" i="4"/>
  <c r="E429" i="4"/>
  <c r="D429" i="4"/>
  <c r="C429" i="4"/>
  <c r="B429" i="4"/>
  <c r="A429" i="4"/>
  <c r="X428" i="4"/>
  <c r="W428" i="4"/>
  <c r="V428" i="4"/>
  <c r="U428" i="4"/>
  <c r="T428" i="4"/>
  <c r="S428" i="4"/>
  <c r="R428" i="4"/>
  <c r="Q428" i="4"/>
  <c r="P428" i="4"/>
  <c r="O428" i="4"/>
  <c r="N428" i="4"/>
  <c r="M428" i="4"/>
  <c r="L428" i="4"/>
  <c r="K428" i="4"/>
  <c r="J428" i="4"/>
  <c r="I428" i="4"/>
  <c r="H428" i="4"/>
  <c r="G428" i="4"/>
  <c r="F428" i="4"/>
  <c r="E428" i="4"/>
  <c r="D428" i="4"/>
  <c r="C428" i="4"/>
  <c r="B428" i="4"/>
  <c r="A428" i="4"/>
  <c r="X427" i="4"/>
  <c r="W427" i="4"/>
  <c r="V427" i="4"/>
  <c r="U427" i="4"/>
  <c r="T427" i="4"/>
  <c r="S427" i="4"/>
  <c r="R427" i="4"/>
  <c r="Q427" i="4"/>
  <c r="P427" i="4"/>
  <c r="O427" i="4"/>
  <c r="N427" i="4"/>
  <c r="M427" i="4"/>
  <c r="L427" i="4"/>
  <c r="K427" i="4"/>
  <c r="J427" i="4"/>
  <c r="I427" i="4"/>
  <c r="H427" i="4"/>
  <c r="G427" i="4"/>
  <c r="F427" i="4"/>
  <c r="E427" i="4"/>
  <c r="D427" i="4"/>
  <c r="C427" i="4"/>
  <c r="B427" i="4"/>
  <c r="A427" i="4"/>
  <c r="X426" i="4"/>
  <c r="W426" i="4"/>
  <c r="V426" i="4"/>
  <c r="U426" i="4"/>
  <c r="T426" i="4"/>
  <c r="S426" i="4"/>
  <c r="R426" i="4"/>
  <c r="Q426" i="4"/>
  <c r="P426" i="4"/>
  <c r="O426" i="4"/>
  <c r="N426" i="4"/>
  <c r="M426" i="4"/>
  <c r="L426" i="4"/>
  <c r="K426" i="4"/>
  <c r="J426" i="4"/>
  <c r="I426" i="4"/>
  <c r="H426" i="4"/>
  <c r="G426" i="4"/>
  <c r="F426" i="4"/>
  <c r="E426" i="4"/>
  <c r="D426" i="4"/>
  <c r="C426" i="4"/>
  <c r="B426" i="4"/>
  <c r="A426" i="4"/>
  <c r="X425" i="4"/>
  <c r="W425" i="4"/>
  <c r="V425" i="4"/>
  <c r="U425" i="4"/>
  <c r="T425" i="4"/>
  <c r="S425" i="4"/>
  <c r="R425" i="4"/>
  <c r="Q425" i="4"/>
  <c r="P425" i="4"/>
  <c r="O425" i="4"/>
  <c r="N425" i="4"/>
  <c r="M425" i="4"/>
  <c r="L425" i="4"/>
  <c r="K425" i="4"/>
  <c r="J425" i="4"/>
  <c r="I425" i="4"/>
  <c r="H425" i="4"/>
  <c r="G425" i="4"/>
  <c r="F425" i="4"/>
  <c r="E425" i="4"/>
  <c r="D425" i="4"/>
  <c r="C425" i="4"/>
  <c r="B425" i="4"/>
  <c r="A425" i="4"/>
  <c r="X424" i="4"/>
  <c r="W424" i="4"/>
  <c r="V424" i="4"/>
  <c r="U424" i="4"/>
  <c r="T424" i="4"/>
  <c r="S424" i="4"/>
  <c r="R424" i="4"/>
  <c r="Q424" i="4"/>
  <c r="P424" i="4"/>
  <c r="O424" i="4"/>
  <c r="N424" i="4"/>
  <c r="M424" i="4"/>
  <c r="L424" i="4"/>
  <c r="K424" i="4"/>
  <c r="J424" i="4"/>
  <c r="I424" i="4"/>
  <c r="H424" i="4"/>
  <c r="G424" i="4"/>
  <c r="F424" i="4"/>
  <c r="E424" i="4"/>
  <c r="D424" i="4"/>
  <c r="C424" i="4"/>
  <c r="B424" i="4"/>
  <c r="A424" i="4"/>
  <c r="X423" i="4"/>
  <c r="W423" i="4"/>
  <c r="V423" i="4"/>
  <c r="U423" i="4"/>
  <c r="T423" i="4"/>
  <c r="S423" i="4"/>
  <c r="R423" i="4"/>
  <c r="Q423" i="4"/>
  <c r="P423" i="4"/>
  <c r="O423" i="4"/>
  <c r="N423" i="4"/>
  <c r="M423" i="4"/>
  <c r="L423" i="4"/>
  <c r="K423" i="4"/>
  <c r="J423" i="4"/>
  <c r="I423" i="4"/>
  <c r="H423" i="4"/>
  <c r="G423" i="4"/>
  <c r="F423" i="4"/>
  <c r="E423" i="4"/>
  <c r="D423" i="4"/>
  <c r="C423" i="4"/>
  <c r="B423" i="4"/>
  <c r="A423" i="4"/>
  <c r="X422" i="4"/>
  <c r="W422" i="4"/>
  <c r="V422" i="4"/>
  <c r="U422" i="4"/>
  <c r="T422" i="4"/>
  <c r="S422" i="4"/>
  <c r="R422" i="4"/>
  <c r="Q422" i="4"/>
  <c r="P422" i="4"/>
  <c r="O422" i="4"/>
  <c r="N422" i="4"/>
  <c r="M422" i="4"/>
  <c r="L422" i="4"/>
  <c r="K422" i="4"/>
  <c r="J422" i="4"/>
  <c r="I422" i="4"/>
  <c r="H422" i="4"/>
  <c r="G422" i="4"/>
  <c r="F422" i="4"/>
  <c r="E422" i="4"/>
  <c r="D422" i="4"/>
  <c r="C422" i="4"/>
  <c r="B422" i="4"/>
  <c r="A422" i="4"/>
  <c r="X421" i="4"/>
  <c r="W421" i="4"/>
  <c r="V421" i="4"/>
  <c r="U421" i="4"/>
  <c r="T421" i="4"/>
  <c r="S421" i="4"/>
  <c r="R421" i="4"/>
  <c r="Q421" i="4"/>
  <c r="P421" i="4"/>
  <c r="O421" i="4"/>
  <c r="N421" i="4"/>
  <c r="M421" i="4"/>
  <c r="L421" i="4"/>
  <c r="K421" i="4"/>
  <c r="J421" i="4"/>
  <c r="I421" i="4"/>
  <c r="H421" i="4"/>
  <c r="G421" i="4"/>
  <c r="F421" i="4"/>
  <c r="E421" i="4"/>
  <c r="D421" i="4"/>
  <c r="C421" i="4"/>
  <c r="B421" i="4"/>
  <c r="A421" i="4"/>
  <c r="X420" i="4"/>
  <c r="W420" i="4"/>
  <c r="V420" i="4"/>
  <c r="U420" i="4"/>
  <c r="T420" i="4"/>
  <c r="S420" i="4"/>
  <c r="R420" i="4"/>
  <c r="Q420" i="4"/>
  <c r="P420" i="4"/>
  <c r="O420" i="4"/>
  <c r="N420" i="4"/>
  <c r="M420" i="4"/>
  <c r="L420" i="4"/>
  <c r="K420" i="4"/>
  <c r="J420" i="4"/>
  <c r="I420" i="4"/>
  <c r="H420" i="4"/>
  <c r="G420" i="4"/>
  <c r="F420" i="4"/>
  <c r="E420" i="4"/>
  <c r="D420" i="4"/>
  <c r="C420" i="4"/>
  <c r="B420" i="4"/>
  <c r="A420" i="4"/>
  <c r="X419" i="4"/>
  <c r="W419" i="4"/>
  <c r="V419" i="4"/>
  <c r="U419" i="4"/>
  <c r="T419" i="4"/>
  <c r="S419" i="4"/>
  <c r="R419" i="4"/>
  <c r="Q419" i="4"/>
  <c r="P419" i="4"/>
  <c r="O419" i="4"/>
  <c r="N419" i="4"/>
  <c r="M419" i="4"/>
  <c r="L419" i="4"/>
  <c r="K419" i="4"/>
  <c r="J419" i="4"/>
  <c r="I419" i="4"/>
  <c r="H419" i="4"/>
  <c r="G419" i="4"/>
  <c r="F419" i="4"/>
  <c r="E419" i="4"/>
  <c r="D419" i="4"/>
  <c r="C419" i="4"/>
  <c r="B419" i="4"/>
  <c r="A419" i="4"/>
  <c r="X418" i="4"/>
  <c r="W418" i="4"/>
  <c r="V418" i="4"/>
  <c r="U418" i="4"/>
  <c r="T418" i="4"/>
  <c r="S418" i="4"/>
  <c r="R418" i="4"/>
  <c r="Q418" i="4"/>
  <c r="P418" i="4"/>
  <c r="O418" i="4"/>
  <c r="N418" i="4"/>
  <c r="M418" i="4"/>
  <c r="L418" i="4"/>
  <c r="K418" i="4"/>
  <c r="J418" i="4"/>
  <c r="I418" i="4"/>
  <c r="H418" i="4"/>
  <c r="G418" i="4"/>
  <c r="F418" i="4"/>
  <c r="E418" i="4"/>
  <c r="D418" i="4"/>
  <c r="C418" i="4"/>
  <c r="B418" i="4"/>
  <c r="A418" i="4"/>
  <c r="X417" i="4"/>
  <c r="W417" i="4"/>
  <c r="V417" i="4"/>
  <c r="U417" i="4"/>
  <c r="T417" i="4"/>
  <c r="S417" i="4"/>
  <c r="R417" i="4"/>
  <c r="Q417" i="4"/>
  <c r="P417" i="4"/>
  <c r="O417" i="4"/>
  <c r="N417" i="4"/>
  <c r="M417" i="4"/>
  <c r="L417" i="4"/>
  <c r="K417" i="4"/>
  <c r="J417" i="4"/>
  <c r="I417" i="4"/>
  <c r="H417" i="4"/>
  <c r="G417" i="4"/>
  <c r="F417" i="4"/>
  <c r="E417" i="4"/>
  <c r="D417" i="4"/>
  <c r="C417" i="4"/>
  <c r="B417" i="4"/>
  <c r="A417" i="4"/>
  <c r="X416" i="4"/>
  <c r="W416" i="4"/>
  <c r="V416" i="4"/>
  <c r="U416" i="4"/>
  <c r="T416" i="4"/>
  <c r="S416" i="4"/>
  <c r="R416" i="4"/>
  <c r="Q416" i="4"/>
  <c r="P416" i="4"/>
  <c r="O416" i="4"/>
  <c r="N416" i="4"/>
  <c r="M416" i="4"/>
  <c r="L416" i="4"/>
  <c r="K416" i="4"/>
  <c r="J416" i="4"/>
  <c r="I416" i="4"/>
  <c r="H416" i="4"/>
  <c r="G416" i="4"/>
  <c r="F416" i="4"/>
  <c r="E416" i="4"/>
  <c r="D416" i="4"/>
  <c r="C416" i="4"/>
  <c r="B416" i="4"/>
  <c r="A416" i="4"/>
  <c r="X415" i="4"/>
  <c r="W415" i="4"/>
  <c r="V415" i="4"/>
  <c r="U415" i="4"/>
  <c r="T415" i="4"/>
  <c r="S415" i="4"/>
  <c r="R415" i="4"/>
  <c r="Q415" i="4"/>
  <c r="P415" i="4"/>
  <c r="O415" i="4"/>
  <c r="N415" i="4"/>
  <c r="M415" i="4"/>
  <c r="L415" i="4"/>
  <c r="K415" i="4"/>
  <c r="J415" i="4"/>
  <c r="I415" i="4"/>
  <c r="H415" i="4"/>
  <c r="G415" i="4"/>
  <c r="F415" i="4"/>
  <c r="E415" i="4"/>
  <c r="D415" i="4"/>
  <c r="C415" i="4"/>
  <c r="B415" i="4"/>
  <c r="A415" i="4"/>
  <c r="X414" i="4"/>
  <c r="W414" i="4"/>
  <c r="V414" i="4"/>
  <c r="U414" i="4"/>
  <c r="T414" i="4"/>
  <c r="S414" i="4"/>
  <c r="R414" i="4"/>
  <c r="Q414" i="4"/>
  <c r="P414" i="4"/>
  <c r="O414" i="4"/>
  <c r="N414" i="4"/>
  <c r="M414" i="4"/>
  <c r="L414" i="4"/>
  <c r="K414" i="4"/>
  <c r="J414" i="4"/>
  <c r="I414" i="4"/>
  <c r="H414" i="4"/>
  <c r="G414" i="4"/>
  <c r="F414" i="4"/>
  <c r="E414" i="4"/>
  <c r="D414" i="4"/>
  <c r="C414" i="4"/>
  <c r="B414" i="4"/>
  <c r="A414" i="4"/>
  <c r="X413" i="4"/>
  <c r="W413" i="4"/>
  <c r="V413" i="4"/>
  <c r="U413" i="4"/>
  <c r="T413" i="4"/>
  <c r="S413" i="4"/>
  <c r="R413" i="4"/>
  <c r="Q413" i="4"/>
  <c r="P413" i="4"/>
  <c r="O413" i="4"/>
  <c r="N413" i="4"/>
  <c r="M413" i="4"/>
  <c r="L413" i="4"/>
  <c r="K413" i="4"/>
  <c r="J413" i="4"/>
  <c r="I413" i="4"/>
  <c r="H413" i="4"/>
  <c r="G413" i="4"/>
  <c r="F413" i="4"/>
  <c r="E413" i="4"/>
  <c r="D413" i="4"/>
  <c r="C413" i="4"/>
  <c r="B413" i="4"/>
  <c r="A413" i="4"/>
  <c r="X412" i="4"/>
  <c r="W412" i="4"/>
  <c r="V412" i="4"/>
  <c r="U412" i="4"/>
  <c r="T412" i="4"/>
  <c r="S412" i="4"/>
  <c r="R412" i="4"/>
  <c r="Q412" i="4"/>
  <c r="P412" i="4"/>
  <c r="O412" i="4"/>
  <c r="N412" i="4"/>
  <c r="M412" i="4"/>
  <c r="L412" i="4"/>
  <c r="K412" i="4"/>
  <c r="J412" i="4"/>
  <c r="I412" i="4"/>
  <c r="H412" i="4"/>
  <c r="G412" i="4"/>
  <c r="F412" i="4"/>
  <c r="E412" i="4"/>
  <c r="D412" i="4"/>
  <c r="C412" i="4"/>
  <c r="B412" i="4"/>
  <c r="A412" i="4"/>
  <c r="X411" i="4"/>
  <c r="W411" i="4"/>
  <c r="V411" i="4"/>
  <c r="U411" i="4"/>
  <c r="T411" i="4"/>
  <c r="S411" i="4"/>
  <c r="R411" i="4"/>
  <c r="Q411" i="4"/>
  <c r="P411" i="4"/>
  <c r="O411" i="4"/>
  <c r="N411" i="4"/>
  <c r="M411" i="4"/>
  <c r="L411" i="4"/>
  <c r="K411" i="4"/>
  <c r="J411" i="4"/>
  <c r="I411" i="4"/>
  <c r="H411" i="4"/>
  <c r="G411" i="4"/>
  <c r="F411" i="4"/>
  <c r="E411" i="4"/>
  <c r="D411" i="4"/>
  <c r="C411" i="4"/>
  <c r="B411" i="4"/>
  <c r="A411" i="4"/>
  <c r="X410" i="4"/>
  <c r="W410" i="4"/>
  <c r="V410" i="4"/>
  <c r="U410" i="4"/>
  <c r="T410" i="4"/>
  <c r="S410" i="4"/>
  <c r="R410" i="4"/>
  <c r="Q410" i="4"/>
  <c r="P410" i="4"/>
  <c r="O410" i="4"/>
  <c r="N410" i="4"/>
  <c r="M410" i="4"/>
  <c r="L410" i="4"/>
  <c r="K410" i="4"/>
  <c r="J410" i="4"/>
  <c r="I410" i="4"/>
  <c r="H410" i="4"/>
  <c r="G410" i="4"/>
  <c r="F410" i="4"/>
  <c r="E410" i="4"/>
  <c r="D410" i="4"/>
  <c r="C410" i="4"/>
  <c r="B410" i="4"/>
  <c r="A410" i="4"/>
  <c r="X409" i="4"/>
  <c r="W409" i="4"/>
  <c r="V409" i="4"/>
  <c r="U409" i="4"/>
  <c r="T409" i="4"/>
  <c r="S409" i="4"/>
  <c r="R409" i="4"/>
  <c r="Q409" i="4"/>
  <c r="P409" i="4"/>
  <c r="O409" i="4"/>
  <c r="N409" i="4"/>
  <c r="M409" i="4"/>
  <c r="L409" i="4"/>
  <c r="K409" i="4"/>
  <c r="J409" i="4"/>
  <c r="I409" i="4"/>
  <c r="H409" i="4"/>
  <c r="G409" i="4"/>
  <c r="F409" i="4"/>
  <c r="E409" i="4"/>
  <c r="D409" i="4"/>
  <c r="C409" i="4"/>
  <c r="B409" i="4"/>
  <c r="A409" i="4"/>
  <c r="X408" i="4"/>
  <c r="W408" i="4"/>
  <c r="V408" i="4"/>
  <c r="U408" i="4"/>
  <c r="T408" i="4"/>
  <c r="S408" i="4"/>
  <c r="R408" i="4"/>
  <c r="Q408" i="4"/>
  <c r="P408" i="4"/>
  <c r="O408" i="4"/>
  <c r="N408" i="4"/>
  <c r="M408" i="4"/>
  <c r="L408" i="4"/>
  <c r="K408" i="4"/>
  <c r="J408" i="4"/>
  <c r="I408" i="4"/>
  <c r="H408" i="4"/>
  <c r="G408" i="4"/>
  <c r="F408" i="4"/>
  <c r="E408" i="4"/>
  <c r="D408" i="4"/>
  <c r="C408" i="4"/>
  <c r="B408" i="4"/>
  <c r="A408" i="4"/>
  <c r="X407" i="4"/>
  <c r="W407" i="4"/>
  <c r="V407" i="4"/>
  <c r="U407" i="4"/>
  <c r="T407" i="4"/>
  <c r="S407" i="4"/>
  <c r="R407" i="4"/>
  <c r="Q407" i="4"/>
  <c r="P407" i="4"/>
  <c r="O407" i="4"/>
  <c r="N407" i="4"/>
  <c r="M407" i="4"/>
  <c r="L407" i="4"/>
  <c r="K407" i="4"/>
  <c r="J407" i="4"/>
  <c r="I407" i="4"/>
  <c r="H407" i="4"/>
  <c r="G407" i="4"/>
  <c r="F407" i="4"/>
  <c r="E407" i="4"/>
  <c r="D407" i="4"/>
  <c r="C407" i="4"/>
  <c r="B407" i="4"/>
  <c r="A407" i="4"/>
  <c r="X406" i="4"/>
  <c r="W406" i="4"/>
  <c r="V406" i="4"/>
  <c r="U406" i="4"/>
  <c r="T406" i="4"/>
  <c r="S406" i="4"/>
  <c r="R406" i="4"/>
  <c r="Q406" i="4"/>
  <c r="P406" i="4"/>
  <c r="O406" i="4"/>
  <c r="N406" i="4"/>
  <c r="M406" i="4"/>
  <c r="L406" i="4"/>
  <c r="K406" i="4"/>
  <c r="J406" i="4"/>
  <c r="I406" i="4"/>
  <c r="H406" i="4"/>
  <c r="G406" i="4"/>
  <c r="F406" i="4"/>
  <c r="E406" i="4"/>
  <c r="D406" i="4"/>
  <c r="C406" i="4"/>
  <c r="B406" i="4"/>
  <c r="A406" i="4"/>
  <c r="X405" i="4"/>
  <c r="W405" i="4"/>
  <c r="V405" i="4"/>
  <c r="U405" i="4"/>
  <c r="T405" i="4"/>
  <c r="S405" i="4"/>
  <c r="R405" i="4"/>
  <c r="Q405" i="4"/>
  <c r="P405" i="4"/>
  <c r="O405" i="4"/>
  <c r="N405" i="4"/>
  <c r="M405" i="4"/>
  <c r="L405" i="4"/>
  <c r="K405" i="4"/>
  <c r="J405" i="4"/>
  <c r="I405" i="4"/>
  <c r="H405" i="4"/>
  <c r="G405" i="4"/>
  <c r="F405" i="4"/>
  <c r="E405" i="4"/>
  <c r="D405" i="4"/>
  <c r="C405" i="4"/>
  <c r="B405" i="4"/>
  <c r="A405" i="4"/>
  <c r="X404" i="4"/>
  <c r="W404" i="4"/>
  <c r="V404" i="4"/>
  <c r="U404" i="4"/>
  <c r="T404" i="4"/>
  <c r="S404" i="4"/>
  <c r="R404" i="4"/>
  <c r="Q404" i="4"/>
  <c r="P404" i="4"/>
  <c r="O404" i="4"/>
  <c r="N404" i="4"/>
  <c r="M404" i="4"/>
  <c r="L404" i="4"/>
  <c r="K404" i="4"/>
  <c r="J404" i="4"/>
  <c r="I404" i="4"/>
  <c r="H404" i="4"/>
  <c r="G404" i="4"/>
  <c r="F404" i="4"/>
  <c r="E404" i="4"/>
  <c r="D404" i="4"/>
  <c r="C404" i="4"/>
  <c r="B404" i="4"/>
  <c r="A404" i="4"/>
  <c r="X403" i="4"/>
  <c r="W403" i="4"/>
  <c r="V403" i="4"/>
  <c r="U403" i="4"/>
  <c r="T403" i="4"/>
  <c r="S403" i="4"/>
  <c r="R403" i="4"/>
  <c r="Q403" i="4"/>
  <c r="P403" i="4"/>
  <c r="O403" i="4"/>
  <c r="N403" i="4"/>
  <c r="M403" i="4"/>
  <c r="L403" i="4"/>
  <c r="K403" i="4"/>
  <c r="J403" i="4"/>
  <c r="I403" i="4"/>
  <c r="H403" i="4"/>
  <c r="G403" i="4"/>
  <c r="F403" i="4"/>
  <c r="E403" i="4"/>
  <c r="D403" i="4"/>
  <c r="C403" i="4"/>
  <c r="B403" i="4"/>
  <c r="A403" i="4"/>
  <c r="X402" i="4"/>
  <c r="W402" i="4"/>
  <c r="V402" i="4"/>
  <c r="U402" i="4"/>
  <c r="T402" i="4"/>
  <c r="S402" i="4"/>
  <c r="R402" i="4"/>
  <c r="Q402" i="4"/>
  <c r="P402" i="4"/>
  <c r="O402" i="4"/>
  <c r="N402" i="4"/>
  <c r="M402" i="4"/>
  <c r="L402" i="4"/>
  <c r="K402" i="4"/>
  <c r="J402" i="4"/>
  <c r="I402" i="4"/>
  <c r="H402" i="4"/>
  <c r="G402" i="4"/>
  <c r="F402" i="4"/>
  <c r="E402" i="4"/>
  <c r="D402" i="4"/>
  <c r="C402" i="4"/>
  <c r="B402" i="4"/>
  <c r="A402" i="4"/>
  <c r="X401" i="4"/>
  <c r="W401" i="4"/>
  <c r="V401" i="4"/>
  <c r="U401" i="4"/>
  <c r="T401" i="4"/>
  <c r="S401" i="4"/>
  <c r="R401" i="4"/>
  <c r="Q401" i="4"/>
  <c r="P401" i="4"/>
  <c r="O401" i="4"/>
  <c r="N401" i="4"/>
  <c r="M401" i="4"/>
  <c r="L401" i="4"/>
  <c r="K401" i="4"/>
  <c r="J401" i="4"/>
  <c r="I401" i="4"/>
  <c r="H401" i="4"/>
  <c r="G401" i="4"/>
  <c r="F401" i="4"/>
  <c r="E401" i="4"/>
  <c r="D401" i="4"/>
  <c r="C401" i="4"/>
  <c r="B401" i="4"/>
  <c r="A401" i="4"/>
  <c r="X400" i="4"/>
  <c r="W400" i="4"/>
  <c r="V400" i="4"/>
  <c r="U400" i="4"/>
  <c r="T400" i="4"/>
  <c r="S400" i="4"/>
  <c r="R400" i="4"/>
  <c r="Q400" i="4"/>
  <c r="P400" i="4"/>
  <c r="O400" i="4"/>
  <c r="N400" i="4"/>
  <c r="M400" i="4"/>
  <c r="L400" i="4"/>
  <c r="K400" i="4"/>
  <c r="J400" i="4"/>
  <c r="I400" i="4"/>
  <c r="H400" i="4"/>
  <c r="G400" i="4"/>
  <c r="F400" i="4"/>
  <c r="E400" i="4"/>
  <c r="D400" i="4"/>
  <c r="C400" i="4"/>
  <c r="B400" i="4"/>
  <c r="A400" i="4"/>
  <c r="X399" i="4"/>
  <c r="W399" i="4"/>
  <c r="V399" i="4"/>
  <c r="U399" i="4"/>
  <c r="T399" i="4"/>
  <c r="S399" i="4"/>
  <c r="R399" i="4"/>
  <c r="Q399" i="4"/>
  <c r="P399" i="4"/>
  <c r="O399" i="4"/>
  <c r="N399" i="4"/>
  <c r="M399" i="4"/>
  <c r="L399" i="4"/>
  <c r="K399" i="4"/>
  <c r="J399" i="4"/>
  <c r="I399" i="4"/>
  <c r="H399" i="4"/>
  <c r="G399" i="4"/>
  <c r="F399" i="4"/>
  <c r="E399" i="4"/>
  <c r="D399" i="4"/>
  <c r="C399" i="4"/>
  <c r="B399" i="4"/>
  <c r="A399" i="4"/>
  <c r="X398" i="4"/>
  <c r="W398" i="4"/>
  <c r="V398" i="4"/>
  <c r="U398" i="4"/>
  <c r="T398" i="4"/>
  <c r="S398" i="4"/>
  <c r="R398" i="4"/>
  <c r="Q398" i="4"/>
  <c r="P398" i="4"/>
  <c r="O398" i="4"/>
  <c r="N398" i="4"/>
  <c r="M398" i="4"/>
  <c r="L398" i="4"/>
  <c r="K398" i="4"/>
  <c r="J398" i="4"/>
  <c r="I398" i="4"/>
  <c r="H398" i="4"/>
  <c r="G398" i="4"/>
  <c r="F398" i="4"/>
  <c r="E398" i="4"/>
  <c r="D398" i="4"/>
  <c r="C398" i="4"/>
  <c r="B398" i="4"/>
  <c r="A398" i="4"/>
  <c r="X397" i="4"/>
  <c r="W397" i="4"/>
  <c r="V397" i="4"/>
  <c r="U397" i="4"/>
  <c r="T397" i="4"/>
  <c r="S397" i="4"/>
  <c r="R397" i="4"/>
  <c r="Q397" i="4"/>
  <c r="P397" i="4"/>
  <c r="O397" i="4"/>
  <c r="N397" i="4"/>
  <c r="M397" i="4"/>
  <c r="L397" i="4"/>
  <c r="K397" i="4"/>
  <c r="J397" i="4"/>
  <c r="I397" i="4"/>
  <c r="H397" i="4"/>
  <c r="G397" i="4"/>
  <c r="F397" i="4"/>
  <c r="E397" i="4"/>
  <c r="D397" i="4"/>
  <c r="C397" i="4"/>
  <c r="B397" i="4"/>
  <c r="A397" i="4"/>
  <c r="X396" i="4"/>
  <c r="W396" i="4"/>
  <c r="V396" i="4"/>
  <c r="U396" i="4"/>
  <c r="T396" i="4"/>
  <c r="S396" i="4"/>
  <c r="R396" i="4"/>
  <c r="Q396" i="4"/>
  <c r="P396" i="4"/>
  <c r="O396" i="4"/>
  <c r="N396" i="4"/>
  <c r="M396" i="4"/>
  <c r="L396" i="4"/>
  <c r="K396" i="4"/>
  <c r="J396" i="4"/>
  <c r="I396" i="4"/>
  <c r="H396" i="4"/>
  <c r="G396" i="4"/>
  <c r="F396" i="4"/>
  <c r="E396" i="4"/>
  <c r="D396" i="4"/>
  <c r="C396" i="4"/>
  <c r="B396" i="4"/>
  <c r="A396" i="4"/>
  <c r="X395" i="4"/>
  <c r="W395" i="4"/>
  <c r="V395" i="4"/>
  <c r="U395" i="4"/>
  <c r="T395" i="4"/>
  <c r="S395" i="4"/>
  <c r="R395" i="4"/>
  <c r="Q395" i="4"/>
  <c r="P395" i="4"/>
  <c r="O395" i="4"/>
  <c r="N395" i="4"/>
  <c r="M395" i="4"/>
  <c r="L395" i="4"/>
  <c r="K395" i="4"/>
  <c r="J395" i="4"/>
  <c r="I395" i="4"/>
  <c r="H395" i="4"/>
  <c r="G395" i="4"/>
  <c r="F395" i="4"/>
  <c r="E395" i="4"/>
  <c r="D395" i="4"/>
  <c r="C395" i="4"/>
  <c r="B395" i="4"/>
  <c r="A395" i="4"/>
  <c r="X394" i="4"/>
  <c r="W394" i="4"/>
  <c r="V394" i="4"/>
  <c r="U394" i="4"/>
  <c r="T394" i="4"/>
  <c r="S394" i="4"/>
  <c r="R394" i="4"/>
  <c r="Q394" i="4"/>
  <c r="P394" i="4"/>
  <c r="O394" i="4"/>
  <c r="N394" i="4"/>
  <c r="M394" i="4"/>
  <c r="L394" i="4"/>
  <c r="K394" i="4"/>
  <c r="J394" i="4"/>
  <c r="I394" i="4"/>
  <c r="H394" i="4"/>
  <c r="G394" i="4"/>
  <c r="F394" i="4"/>
  <c r="E394" i="4"/>
  <c r="D394" i="4"/>
  <c r="C394" i="4"/>
  <c r="B394" i="4"/>
  <c r="A394" i="4"/>
  <c r="X393" i="4"/>
  <c r="W393" i="4"/>
  <c r="V393" i="4"/>
  <c r="U393" i="4"/>
  <c r="T393" i="4"/>
  <c r="S393" i="4"/>
  <c r="R393" i="4"/>
  <c r="Q393" i="4"/>
  <c r="P393" i="4"/>
  <c r="O393" i="4"/>
  <c r="N393" i="4"/>
  <c r="M393" i="4"/>
  <c r="L393" i="4"/>
  <c r="K393" i="4"/>
  <c r="J393" i="4"/>
  <c r="I393" i="4"/>
  <c r="H393" i="4"/>
  <c r="G393" i="4"/>
  <c r="F393" i="4"/>
  <c r="E393" i="4"/>
  <c r="D393" i="4"/>
  <c r="C393" i="4"/>
  <c r="B393" i="4"/>
  <c r="A393" i="4"/>
  <c r="X392" i="4"/>
  <c r="W392" i="4"/>
  <c r="V392" i="4"/>
  <c r="U392" i="4"/>
  <c r="T392" i="4"/>
  <c r="S392" i="4"/>
  <c r="R392" i="4"/>
  <c r="Q392" i="4"/>
  <c r="P392" i="4"/>
  <c r="O392" i="4"/>
  <c r="N392" i="4"/>
  <c r="M392" i="4"/>
  <c r="L392" i="4"/>
  <c r="K392" i="4"/>
  <c r="J392" i="4"/>
  <c r="I392" i="4"/>
  <c r="H392" i="4"/>
  <c r="G392" i="4"/>
  <c r="F392" i="4"/>
  <c r="E392" i="4"/>
  <c r="D392" i="4"/>
  <c r="C392" i="4"/>
  <c r="B392" i="4"/>
  <c r="A392" i="4"/>
  <c r="X391" i="4"/>
  <c r="W391" i="4"/>
  <c r="V391" i="4"/>
  <c r="U391" i="4"/>
  <c r="T391" i="4"/>
  <c r="S391" i="4"/>
  <c r="R391" i="4"/>
  <c r="Q391" i="4"/>
  <c r="P391" i="4"/>
  <c r="O391" i="4"/>
  <c r="N391" i="4"/>
  <c r="M391" i="4"/>
  <c r="L391" i="4"/>
  <c r="K391" i="4"/>
  <c r="J391" i="4"/>
  <c r="I391" i="4"/>
  <c r="H391" i="4"/>
  <c r="G391" i="4"/>
  <c r="F391" i="4"/>
  <c r="E391" i="4"/>
  <c r="D391" i="4"/>
  <c r="C391" i="4"/>
  <c r="B391" i="4"/>
  <c r="A391" i="4"/>
  <c r="X390" i="4"/>
  <c r="W390" i="4"/>
  <c r="V390" i="4"/>
  <c r="U390" i="4"/>
  <c r="T390" i="4"/>
  <c r="S390" i="4"/>
  <c r="R390" i="4"/>
  <c r="Q390" i="4"/>
  <c r="P390" i="4"/>
  <c r="O390" i="4"/>
  <c r="N390" i="4"/>
  <c r="M390" i="4"/>
  <c r="L390" i="4"/>
  <c r="K390" i="4"/>
  <c r="J390" i="4"/>
  <c r="I390" i="4"/>
  <c r="H390" i="4"/>
  <c r="G390" i="4"/>
  <c r="F390" i="4"/>
  <c r="E390" i="4"/>
  <c r="D390" i="4"/>
  <c r="C390" i="4"/>
  <c r="B390" i="4"/>
  <c r="A390" i="4"/>
  <c r="X389" i="4"/>
  <c r="W389" i="4"/>
  <c r="V389" i="4"/>
  <c r="U389" i="4"/>
  <c r="T389" i="4"/>
  <c r="S389" i="4"/>
  <c r="R389" i="4"/>
  <c r="Q389" i="4"/>
  <c r="P389" i="4"/>
  <c r="O389" i="4"/>
  <c r="N389" i="4"/>
  <c r="M389" i="4"/>
  <c r="L389" i="4"/>
  <c r="K389" i="4"/>
  <c r="J389" i="4"/>
  <c r="I389" i="4"/>
  <c r="H389" i="4"/>
  <c r="G389" i="4"/>
  <c r="F389" i="4"/>
  <c r="E389" i="4"/>
  <c r="D389" i="4"/>
  <c r="C389" i="4"/>
  <c r="B389" i="4"/>
  <c r="A389" i="4"/>
  <c r="X388" i="4"/>
  <c r="W388" i="4"/>
  <c r="V388" i="4"/>
  <c r="U388" i="4"/>
  <c r="T388" i="4"/>
  <c r="S388" i="4"/>
  <c r="R388" i="4"/>
  <c r="Q388" i="4"/>
  <c r="P388" i="4"/>
  <c r="O388" i="4"/>
  <c r="N388" i="4"/>
  <c r="M388" i="4"/>
  <c r="L388" i="4"/>
  <c r="K388" i="4"/>
  <c r="J388" i="4"/>
  <c r="I388" i="4"/>
  <c r="H388" i="4"/>
  <c r="G388" i="4"/>
  <c r="F388" i="4"/>
  <c r="E388" i="4"/>
  <c r="D388" i="4"/>
  <c r="C388" i="4"/>
  <c r="B388" i="4"/>
  <c r="A388" i="4"/>
  <c r="X387" i="4"/>
  <c r="W387" i="4"/>
  <c r="V387" i="4"/>
  <c r="U387" i="4"/>
  <c r="T387" i="4"/>
  <c r="S387" i="4"/>
  <c r="R387" i="4"/>
  <c r="Q387" i="4"/>
  <c r="P387" i="4"/>
  <c r="O387" i="4"/>
  <c r="N387" i="4"/>
  <c r="M387" i="4"/>
  <c r="L387" i="4"/>
  <c r="K387" i="4"/>
  <c r="J387" i="4"/>
  <c r="I387" i="4"/>
  <c r="H387" i="4"/>
  <c r="G387" i="4"/>
  <c r="F387" i="4"/>
  <c r="E387" i="4"/>
  <c r="D387" i="4"/>
  <c r="C387" i="4"/>
  <c r="B387" i="4"/>
  <c r="A387" i="4"/>
  <c r="X386" i="4"/>
  <c r="W386" i="4"/>
  <c r="V386" i="4"/>
  <c r="U386" i="4"/>
  <c r="T386" i="4"/>
  <c r="S386" i="4"/>
  <c r="R386" i="4"/>
  <c r="Q386" i="4"/>
  <c r="P386" i="4"/>
  <c r="O386" i="4"/>
  <c r="N386" i="4"/>
  <c r="M386" i="4"/>
  <c r="L386" i="4"/>
  <c r="K386" i="4"/>
  <c r="J386" i="4"/>
  <c r="I386" i="4"/>
  <c r="H386" i="4"/>
  <c r="G386" i="4"/>
  <c r="F386" i="4"/>
  <c r="E386" i="4"/>
  <c r="D386" i="4"/>
  <c r="C386" i="4"/>
  <c r="B386" i="4"/>
  <c r="A386" i="4"/>
  <c r="X385" i="4"/>
  <c r="W385" i="4"/>
  <c r="V385" i="4"/>
  <c r="U385" i="4"/>
  <c r="T385" i="4"/>
  <c r="S385" i="4"/>
  <c r="R385" i="4"/>
  <c r="Q385" i="4"/>
  <c r="P385" i="4"/>
  <c r="O385" i="4"/>
  <c r="N385" i="4"/>
  <c r="M385" i="4"/>
  <c r="L385" i="4"/>
  <c r="K385" i="4"/>
  <c r="J385" i="4"/>
  <c r="I385" i="4"/>
  <c r="H385" i="4"/>
  <c r="G385" i="4"/>
  <c r="F385" i="4"/>
  <c r="E385" i="4"/>
  <c r="D385" i="4"/>
  <c r="C385" i="4"/>
  <c r="B385" i="4"/>
  <c r="A385" i="4"/>
  <c r="X384" i="4"/>
  <c r="W384" i="4"/>
  <c r="V384" i="4"/>
  <c r="U384" i="4"/>
  <c r="T384" i="4"/>
  <c r="S384" i="4"/>
  <c r="R384" i="4"/>
  <c r="Q384" i="4"/>
  <c r="P384" i="4"/>
  <c r="O384" i="4"/>
  <c r="N384" i="4"/>
  <c r="M384" i="4"/>
  <c r="L384" i="4"/>
  <c r="K384" i="4"/>
  <c r="J384" i="4"/>
  <c r="I384" i="4"/>
  <c r="H384" i="4"/>
  <c r="G384" i="4"/>
  <c r="F384" i="4"/>
  <c r="E384" i="4"/>
  <c r="D384" i="4"/>
  <c r="C384" i="4"/>
  <c r="B384" i="4"/>
  <c r="A384" i="4"/>
  <c r="X383" i="4"/>
  <c r="W383" i="4"/>
  <c r="V383" i="4"/>
  <c r="U383" i="4"/>
  <c r="T383" i="4"/>
  <c r="S383" i="4"/>
  <c r="R383" i="4"/>
  <c r="Q383" i="4"/>
  <c r="P383" i="4"/>
  <c r="O383" i="4"/>
  <c r="N383" i="4"/>
  <c r="M383" i="4"/>
  <c r="L383" i="4"/>
  <c r="K383" i="4"/>
  <c r="J383" i="4"/>
  <c r="I383" i="4"/>
  <c r="H383" i="4"/>
  <c r="G383" i="4"/>
  <c r="F383" i="4"/>
  <c r="E383" i="4"/>
  <c r="D383" i="4"/>
  <c r="C383" i="4"/>
  <c r="B383" i="4"/>
  <c r="A383" i="4"/>
  <c r="X382" i="4"/>
  <c r="W382" i="4"/>
  <c r="V382" i="4"/>
  <c r="U382" i="4"/>
  <c r="T382" i="4"/>
  <c r="S382" i="4"/>
  <c r="R382" i="4"/>
  <c r="Q382" i="4"/>
  <c r="P382" i="4"/>
  <c r="O382" i="4"/>
  <c r="N382" i="4"/>
  <c r="M382" i="4"/>
  <c r="L382" i="4"/>
  <c r="K382" i="4"/>
  <c r="J382" i="4"/>
  <c r="I382" i="4"/>
  <c r="H382" i="4"/>
  <c r="G382" i="4"/>
  <c r="F382" i="4"/>
  <c r="E382" i="4"/>
  <c r="D382" i="4"/>
  <c r="C382" i="4"/>
  <c r="B382" i="4"/>
  <c r="A382" i="4"/>
  <c r="X381" i="4"/>
  <c r="W381" i="4"/>
  <c r="V381" i="4"/>
  <c r="U381" i="4"/>
  <c r="T381" i="4"/>
  <c r="S381" i="4"/>
  <c r="R381" i="4"/>
  <c r="Q381" i="4"/>
  <c r="P381" i="4"/>
  <c r="O381" i="4"/>
  <c r="N381" i="4"/>
  <c r="M381" i="4"/>
  <c r="L381" i="4"/>
  <c r="K381" i="4"/>
  <c r="J381" i="4"/>
  <c r="I381" i="4"/>
  <c r="H381" i="4"/>
  <c r="G381" i="4"/>
  <c r="F381" i="4"/>
  <c r="E381" i="4"/>
  <c r="D381" i="4"/>
  <c r="C381" i="4"/>
  <c r="B381" i="4"/>
  <c r="A381" i="4"/>
  <c r="X380" i="4"/>
  <c r="W380" i="4"/>
  <c r="V380" i="4"/>
  <c r="U380" i="4"/>
  <c r="T380" i="4"/>
  <c r="S380" i="4"/>
  <c r="R380" i="4"/>
  <c r="Q380" i="4"/>
  <c r="P380" i="4"/>
  <c r="O380" i="4"/>
  <c r="N380" i="4"/>
  <c r="M380" i="4"/>
  <c r="L380" i="4"/>
  <c r="K380" i="4"/>
  <c r="J380" i="4"/>
  <c r="I380" i="4"/>
  <c r="H380" i="4"/>
  <c r="G380" i="4"/>
  <c r="F380" i="4"/>
  <c r="E380" i="4"/>
  <c r="D380" i="4"/>
  <c r="C380" i="4"/>
  <c r="B380" i="4"/>
  <c r="A380" i="4"/>
  <c r="X379" i="4"/>
  <c r="W379" i="4"/>
  <c r="V379" i="4"/>
  <c r="U379" i="4"/>
  <c r="T379" i="4"/>
  <c r="S379" i="4"/>
  <c r="R379" i="4"/>
  <c r="Q379" i="4"/>
  <c r="P379" i="4"/>
  <c r="O379" i="4"/>
  <c r="N379" i="4"/>
  <c r="M379" i="4"/>
  <c r="L379" i="4"/>
  <c r="K379" i="4"/>
  <c r="J379" i="4"/>
  <c r="I379" i="4"/>
  <c r="H379" i="4"/>
  <c r="G379" i="4"/>
  <c r="F379" i="4"/>
  <c r="E379" i="4"/>
  <c r="D379" i="4"/>
  <c r="C379" i="4"/>
  <c r="B379" i="4"/>
  <c r="A379" i="4"/>
  <c r="X378" i="4"/>
  <c r="W378" i="4"/>
  <c r="V378" i="4"/>
  <c r="U378" i="4"/>
  <c r="T378" i="4"/>
  <c r="S378" i="4"/>
  <c r="R378" i="4"/>
  <c r="Q378" i="4"/>
  <c r="P378" i="4"/>
  <c r="O378" i="4"/>
  <c r="N378" i="4"/>
  <c r="M378" i="4"/>
  <c r="L378" i="4"/>
  <c r="K378" i="4"/>
  <c r="J378" i="4"/>
  <c r="I378" i="4"/>
  <c r="H378" i="4"/>
  <c r="G378" i="4"/>
  <c r="F378" i="4"/>
  <c r="E378" i="4"/>
  <c r="D378" i="4"/>
  <c r="C378" i="4"/>
  <c r="B378" i="4"/>
  <c r="A378" i="4"/>
  <c r="X377" i="4"/>
  <c r="W377" i="4"/>
  <c r="V377" i="4"/>
  <c r="U377" i="4"/>
  <c r="T377" i="4"/>
  <c r="S377" i="4"/>
  <c r="R377" i="4"/>
  <c r="Q377" i="4"/>
  <c r="P377" i="4"/>
  <c r="O377" i="4"/>
  <c r="N377" i="4"/>
  <c r="M377" i="4"/>
  <c r="L377" i="4"/>
  <c r="K377" i="4"/>
  <c r="J377" i="4"/>
  <c r="I377" i="4"/>
  <c r="H377" i="4"/>
  <c r="G377" i="4"/>
  <c r="F377" i="4"/>
  <c r="E377" i="4"/>
  <c r="D377" i="4"/>
  <c r="C377" i="4"/>
  <c r="B377" i="4"/>
  <c r="A377" i="4"/>
  <c r="X376" i="4"/>
  <c r="W376" i="4"/>
  <c r="V376" i="4"/>
  <c r="U376" i="4"/>
  <c r="T376" i="4"/>
  <c r="S376" i="4"/>
  <c r="R376" i="4"/>
  <c r="Q376" i="4"/>
  <c r="P376" i="4"/>
  <c r="O376" i="4"/>
  <c r="N376" i="4"/>
  <c r="M376" i="4"/>
  <c r="L376" i="4"/>
  <c r="K376" i="4"/>
  <c r="J376" i="4"/>
  <c r="I376" i="4"/>
  <c r="H376" i="4"/>
  <c r="G376" i="4"/>
  <c r="F376" i="4"/>
  <c r="E376" i="4"/>
  <c r="D376" i="4"/>
  <c r="C376" i="4"/>
  <c r="B376" i="4"/>
  <c r="A376" i="4"/>
  <c r="X375" i="4"/>
  <c r="W375" i="4"/>
  <c r="V375" i="4"/>
  <c r="U375" i="4"/>
  <c r="T375" i="4"/>
  <c r="S375" i="4"/>
  <c r="R375" i="4"/>
  <c r="Q375" i="4"/>
  <c r="P375" i="4"/>
  <c r="O375" i="4"/>
  <c r="N375" i="4"/>
  <c r="M375" i="4"/>
  <c r="L375" i="4"/>
  <c r="K375" i="4"/>
  <c r="J375" i="4"/>
  <c r="I375" i="4"/>
  <c r="H375" i="4"/>
  <c r="G375" i="4"/>
  <c r="F375" i="4"/>
  <c r="E375" i="4"/>
  <c r="D375" i="4"/>
  <c r="C375" i="4"/>
  <c r="B375" i="4"/>
  <c r="A375" i="4"/>
  <c r="X374" i="4"/>
  <c r="W374" i="4"/>
  <c r="V374" i="4"/>
  <c r="U374" i="4"/>
  <c r="T374" i="4"/>
  <c r="S374" i="4"/>
  <c r="R374" i="4"/>
  <c r="Q374" i="4"/>
  <c r="P374" i="4"/>
  <c r="O374" i="4"/>
  <c r="N374" i="4"/>
  <c r="M374" i="4"/>
  <c r="L374" i="4"/>
  <c r="K374" i="4"/>
  <c r="J374" i="4"/>
  <c r="I374" i="4"/>
  <c r="H374" i="4"/>
  <c r="G374" i="4"/>
  <c r="F374" i="4"/>
  <c r="E374" i="4"/>
  <c r="D374" i="4"/>
  <c r="C374" i="4"/>
  <c r="B374" i="4"/>
  <c r="A374" i="4"/>
  <c r="X373" i="4"/>
  <c r="W373" i="4"/>
  <c r="V373" i="4"/>
  <c r="U373" i="4"/>
  <c r="T373" i="4"/>
  <c r="S373" i="4"/>
  <c r="R373" i="4"/>
  <c r="Q373" i="4"/>
  <c r="P373" i="4"/>
  <c r="O373" i="4"/>
  <c r="N373" i="4"/>
  <c r="M373" i="4"/>
  <c r="L373" i="4"/>
  <c r="K373" i="4"/>
  <c r="J373" i="4"/>
  <c r="I373" i="4"/>
  <c r="H373" i="4"/>
  <c r="G373" i="4"/>
  <c r="F373" i="4"/>
  <c r="E373" i="4"/>
  <c r="D373" i="4"/>
  <c r="C373" i="4"/>
  <c r="B373" i="4"/>
  <c r="A373" i="4"/>
  <c r="X372" i="4"/>
  <c r="W372" i="4"/>
  <c r="V372" i="4"/>
  <c r="U372" i="4"/>
  <c r="T372" i="4"/>
  <c r="S372" i="4"/>
  <c r="R372" i="4"/>
  <c r="Q372" i="4"/>
  <c r="P372" i="4"/>
  <c r="O372" i="4"/>
  <c r="N372" i="4"/>
  <c r="M372" i="4"/>
  <c r="L372" i="4"/>
  <c r="K372" i="4"/>
  <c r="J372" i="4"/>
  <c r="I372" i="4"/>
  <c r="H372" i="4"/>
  <c r="G372" i="4"/>
  <c r="F372" i="4"/>
  <c r="E372" i="4"/>
  <c r="D372" i="4"/>
  <c r="C372" i="4"/>
  <c r="B372" i="4"/>
  <c r="A372" i="4"/>
  <c r="X371" i="4"/>
  <c r="W371" i="4"/>
  <c r="V371" i="4"/>
  <c r="U371" i="4"/>
  <c r="T371" i="4"/>
  <c r="S371" i="4"/>
  <c r="R371" i="4"/>
  <c r="Q371" i="4"/>
  <c r="P371" i="4"/>
  <c r="O371" i="4"/>
  <c r="N371" i="4"/>
  <c r="M371" i="4"/>
  <c r="L371" i="4"/>
  <c r="K371" i="4"/>
  <c r="J371" i="4"/>
  <c r="I371" i="4"/>
  <c r="H371" i="4"/>
  <c r="G371" i="4"/>
  <c r="F371" i="4"/>
  <c r="E371" i="4"/>
  <c r="D371" i="4"/>
  <c r="C371" i="4"/>
  <c r="B371" i="4"/>
  <c r="A371" i="4"/>
  <c r="X370" i="4"/>
  <c r="W370" i="4"/>
  <c r="V370" i="4"/>
  <c r="U370" i="4"/>
  <c r="T370" i="4"/>
  <c r="S370" i="4"/>
  <c r="R370" i="4"/>
  <c r="Q370" i="4"/>
  <c r="P370" i="4"/>
  <c r="O370" i="4"/>
  <c r="N370" i="4"/>
  <c r="M370" i="4"/>
  <c r="L370" i="4"/>
  <c r="K370" i="4"/>
  <c r="J370" i="4"/>
  <c r="I370" i="4"/>
  <c r="H370" i="4"/>
  <c r="G370" i="4"/>
  <c r="F370" i="4"/>
  <c r="E370" i="4"/>
  <c r="D370" i="4"/>
  <c r="C370" i="4"/>
  <c r="B370" i="4"/>
  <c r="A370" i="4"/>
  <c r="X369" i="4"/>
  <c r="W369" i="4"/>
  <c r="V369" i="4"/>
  <c r="U369" i="4"/>
  <c r="T369" i="4"/>
  <c r="S369" i="4"/>
  <c r="R369" i="4"/>
  <c r="Q369" i="4"/>
  <c r="P369" i="4"/>
  <c r="O369" i="4"/>
  <c r="N369" i="4"/>
  <c r="M369" i="4"/>
  <c r="L369" i="4"/>
  <c r="K369" i="4"/>
  <c r="J369" i="4"/>
  <c r="I369" i="4"/>
  <c r="H369" i="4"/>
  <c r="G369" i="4"/>
  <c r="F369" i="4"/>
  <c r="E369" i="4"/>
  <c r="D369" i="4"/>
  <c r="C369" i="4"/>
  <c r="B369" i="4"/>
  <c r="A369" i="4"/>
  <c r="X368" i="4"/>
  <c r="W368" i="4"/>
  <c r="V368" i="4"/>
  <c r="U368" i="4"/>
  <c r="T368" i="4"/>
  <c r="S368" i="4"/>
  <c r="R368" i="4"/>
  <c r="Q368" i="4"/>
  <c r="P368" i="4"/>
  <c r="O368" i="4"/>
  <c r="N368" i="4"/>
  <c r="M368" i="4"/>
  <c r="L368" i="4"/>
  <c r="K368" i="4"/>
  <c r="J368" i="4"/>
  <c r="I368" i="4"/>
  <c r="H368" i="4"/>
  <c r="G368" i="4"/>
  <c r="F368" i="4"/>
  <c r="E368" i="4"/>
  <c r="D368" i="4"/>
  <c r="C368" i="4"/>
  <c r="B368" i="4"/>
  <c r="A368" i="4"/>
  <c r="X367" i="4"/>
  <c r="W367" i="4"/>
  <c r="V367" i="4"/>
  <c r="U367" i="4"/>
  <c r="T367" i="4"/>
  <c r="S367" i="4"/>
  <c r="R367" i="4"/>
  <c r="Q367" i="4"/>
  <c r="P367" i="4"/>
  <c r="O367" i="4"/>
  <c r="N367" i="4"/>
  <c r="M367" i="4"/>
  <c r="L367" i="4"/>
  <c r="K367" i="4"/>
  <c r="J367" i="4"/>
  <c r="I367" i="4"/>
  <c r="H367" i="4"/>
  <c r="G367" i="4"/>
  <c r="F367" i="4"/>
  <c r="E367" i="4"/>
  <c r="D367" i="4"/>
  <c r="C367" i="4"/>
  <c r="B367" i="4"/>
  <c r="A367" i="4"/>
  <c r="X366" i="4"/>
  <c r="W366" i="4"/>
  <c r="V366" i="4"/>
  <c r="U366" i="4"/>
  <c r="T366" i="4"/>
  <c r="S366" i="4"/>
  <c r="R366" i="4"/>
  <c r="Q366" i="4"/>
  <c r="P366" i="4"/>
  <c r="O366" i="4"/>
  <c r="N366" i="4"/>
  <c r="M366" i="4"/>
  <c r="L366" i="4"/>
  <c r="K366" i="4"/>
  <c r="J366" i="4"/>
  <c r="I366" i="4"/>
  <c r="H366" i="4"/>
  <c r="G366" i="4"/>
  <c r="F366" i="4"/>
  <c r="E366" i="4"/>
  <c r="D366" i="4"/>
  <c r="C366" i="4"/>
  <c r="B366" i="4"/>
  <c r="A366" i="4"/>
  <c r="X365" i="4"/>
  <c r="W365" i="4"/>
  <c r="V365" i="4"/>
  <c r="U365" i="4"/>
  <c r="T365" i="4"/>
  <c r="S365" i="4"/>
  <c r="R365" i="4"/>
  <c r="Q365" i="4"/>
  <c r="P365" i="4"/>
  <c r="O365" i="4"/>
  <c r="N365" i="4"/>
  <c r="M365" i="4"/>
  <c r="L365" i="4"/>
  <c r="K365" i="4"/>
  <c r="J365" i="4"/>
  <c r="I365" i="4"/>
  <c r="H365" i="4"/>
  <c r="G365" i="4"/>
  <c r="F365" i="4"/>
  <c r="E365" i="4"/>
  <c r="D365" i="4"/>
  <c r="C365" i="4"/>
  <c r="B365" i="4"/>
  <c r="A365" i="4"/>
  <c r="X364" i="4"/>
  <c r="W364" i="4"/>
  <c r="V364" i="4"/>
  <c r="U364" i="4"/>
  <c r="T364" i="4"/>
  <c r="S364" i="4"/>
  <c r="R364" i="4"/>
  <c r="Q364" i="4"/>
  <c r="P364" i="4"/>
  <c r="O364" i="4"/>
  <c r="N364" i="4"/>
  <c r="M364" i="4"/>
  <c r="L364" i="4"/>
  <c r="K364" i="4"/>
  <c r="J364" i="4"/>
  <c r="I364" i="4"/>
  <c r="H364" i="4"/>
  <c r="G364" i="4"/>
  <c r="F364" i="4"/>
  <c r="E364" i="4"/>
  <c r="D364" i="4"/>
  <c r="C364" i="4"/>
  <c r="B364" i="4"/>
  <c r="A364" i="4"/>
  <c r="X363" i="4"/>
  <c r="W363" i="4"/>
  <c r="V363" i="4"/>
  <c r="U363" i="4"/>
  <c r="T363" i="4"/>
  <c r="S363" i="4"/>
  <c r="R363" i="4"/>
  <c r="Q363" i="4"/>
  <c r="P363" i="4"/>
  <c r="O363" i="4"/>
  <c r="N363" i="4"/>
  <c r="M363" i="4"/>
  <c r="L363" i="4"/>
  <c r="K363" i="4"/>
  <c r="J363" i="4"/>
  <c r="I363" i="4"/>
  <c r="H363" i="4"/>
  <c r="G363" i="4"/>
  <c r="F363" i="4"/>
  <c r="E363" i="4"/>
  <c r="D363" i="4"/>
  <c r="C363" i="4"/>
  <c r="B363" i="4"/>
  <c r="A363" i="4"/>
  <c r="X362" i="4"/>
  <c r="W362" i="4"/>
  <c r="V362" i="4"/>
  <c r="U362" i="4"/>
  <c r="T362" i="4"/>
  <c r="S362" i="4"/>
  <c r="R362" i="4"/>
  <c r="Q362" i="4"/>
  <c r="P362" i="4"/>
  <c r="O362" i="4"/>
  <c r="N362" i="4"/>
  <c r="M362" i="4"/>
  <c r="L362" i="4"/>
  <c r="K362" i="4"/>
  <c r="J362" i="4"/>
  <c r="I362" i="4"/>
  <c r="H362" i="4"/>
  <c r="G362" i="4"/>
  <c r="F362" i="4"/>
  <c r="E362" i="4"/>
  <c r="D362" i="4"/>
  <c r="C362" i="4"/>
  <c r="B362" i="4"/>
  <c r="A362" i="4"/>
  <c r="X361" i="4"/>
  <c r="W361" i="4"/>
  <c r="V361" i="4"/>
  <c r="U361" i="4"/>
  <c r="T361" i="4"/>
  <c r="S361" i="4"/>
  <c r="R361" i="4"/>
  <c r="Q361" i="4"/>
  <c r="P361" i="4"/>
  <c r="O361" i="4"/>
  <c r="N361" i="4"/>
  <c r="M361" i="4"/>
  <c r="L361" i="4"/>
  <c r="K361" i="4"/>
  <c r="J361" i="4"/>
  <c r="I361" i="4"/>
  <c r="H361" i="4"/>
  <c r="G361" i="4"/>
  <c r="F361" i="4"/>
  <c r="E361" i="4"/>
  <c r="D361" i="4"/>
  <c r="C361" i="4"/>
  <c r="B361" i="4"/>
  <c r="A361" i="4"/>
  <c r="X360" i="4"/>
  <c r="W360" i="4"/>
  <c r="V360" i="4"/>
  <c r="U360" i="4"/>
  <c r="T360" i="4"/>
  <c r="S360" i="4"/>
  <c r="R360" i="4"/>
  <c r="Q360" i="4"/>
  <c r="P360" i="4"/>
  <c r="O360" i="4"/>
  <c r="N360" i="4"/>
  <c r="M360" i="4"/>
  <c r="L360" i="4"/>
  <c r="K360" i="4"/>
  <c r="J360" i="4"/>
  <c r="I360" i="4"/>
  <c r="H360" i="4"/>
  <c r="G360" i="4"/>
  <c r="F360" i="4"/>
  <c r="E360" i="4"/>
  <c r="D360" i="4"/>
  <c r="C360" i="4"/>
  <c r="B360" i="4"/>
  <c r="A360" i="4"/>
  <c r="X359" i="4"/>
  <c r="W359" i="4"/>
  <c r="V359" i="4"/>
  <c r="U359" i="4"/>
  <c r="T359" i="4"/>
  <c r="S359" i="4"/>
  <c r="R359" i="4"/>
  <c r="Q359" i="4"/>
  <c r="P359" i="4"/>
  <c r="O359" i="4"/>
  <c r="N359" i="4"/>
  <c r="M359" i="4"/>
  <c r="L359" i="4"/>
  <c r="K359" i="4"/>
  <c r="J359" i="4"/>
  <c r="I359" i="4"/>
  <c r="H359" i="4"/>
  <c r="G359" i="4"/>
  <c r="F359" i="4"/>
  <c r="E359" i="4"/>
  <c r="D359" i="4"/>
  <c r="C359" i="4"/>
  <c r="B359" i="4"/>
  <c r="A359" i="4"/>
  <c r="X358" i="4"/>
  <c r="W358" i="4"/>
  <c r="V358" i="4"/>
  <c r="U358" i="4"/>
  <c r="T358" i="4"/>
  <c r="S358" i="4"/>
  <c r="R358" i="4"/>
  <c r="Q358" i="4"/>
  <c r="P358" i="4"/>
  <c r="O358" i="4"/>
  <c r="N358" i="4"/>
  <c r="M358" i="4"/>
  <c r="L358" i="4"/>
  <c r="K358" i="4"/>
  <c r="J358" i="4"/>
  <c r="I358" i="4"/>
  <c r="H358" i="4"/>
  <c r="G358" i="4"/>
  <c r="F358" i="4"/>
  <c r="E358" i="4"/>
  <c r="D358" i="4"/>
  <c r="C358" i="4"/>
  <c r="B358" i="4"/>
  <c r="A358" i="4"/>
  <c r="X357" i="4"/>
  <c r="W357" i="4"/>
  <c r="V357" i="4"/>
  <c r="U357" i="4"/>
  <c r="T357" i="4"/>
  <c r="S357" i="4"/>
  <c r="R357" i="4"/>
  <c r="Q357" i="4"/>
  <c r="P357" i="4"/>
  <c r="O357" i="4"/>
  <c r="N357" i="4"/>
  <c r="M357" i="4"/>
  <c r="L357" i="4"/>
  <c r="K357" i="4"/>
  <c r="J357" i="4"/>
  <c r="I357" i="4"/>
  <c r="H357" i="4"/>
  <c r="G357" i="4"/>
  <c r="F357" i="4"/>
  <c r="E357" i="4"/>
  <c r="D357" i="4"/>
  <c r="C357" i="4"/>
  <c r="B357" i="4"/>
  <c r="A357" i="4"/>
  <c r="X356" i="4"/>
  <c r="W356" i="4"/>
  <c r="V356" i="4"/>
  <c r="U356" i="4"/>
  <c r="T356" i="4"/>
  <c r="S356" i="4"/>
  <c r="R356" i="4"/>
  <c r="Q356" i="4"/>
  <c r="P356" i="4"/>
  <c r="O356" i="4"/>
  <c r="N356" i="4"/>
  <c r="M356" i="4"/>
  <c r="L356" i="4"/>
  <c r="K356" i="4"/>
  <c r="J356" i="4"/>
  <c r="I356" i="4"/>
  <c r="H356" i="4"/>
  <c r="G356" i="4"/>
  <c r="F356" i="4"/>
  <c r="E356" i="4"/>
  <c r="D356" i="4"/>
  <c r="C356" i="4"/>
  <c r="B356" i="4"/>
  <c r="A356" i="4"/>
  <c r="X355" i="4"/>
  <c r="W355" i="4"/>
  <c r="V355" i="4"/>
  <c r="U355" i="4"/>
  <c r="T355" i="4"/>
  <c r="S355" i="4"/>
  <c r="R355" i="4"/>
  <c r="Q355" i="4"/>
  <c r="P355" i="4"/>
  <c r="O355" i="4"/>
  <c r="N355" i="4"/>
  <c r="M355" i="4"/>
  <c r="L355" i="4"/>
  <c r="K355" i="4"/>
  <c r="J355" i="4"/>
  <c r="I355" i="4"/>
  <c r="H355" i="4"/>
  <c r="G355" i="4"/>
  <c r="F355" i="4"/>
  <c r="E355" i="4"/>
  <c r="D355" i="4"/>
  <c r="C355" i="4"/>
  <c r="B355" i="4"/>
  <c r="A355" i="4"/>
  <c r="X354" i="4"/>
  <c r="W354" i="4"/>
  <c r="V354" i="4"/>
  <c r="U354" i="4"/>
  <c r="T354" i="4"/>
  <c r="S354" i="4"/>
  <c r="R354" i="4"/>
  <c r="Q354" i="4"/>
  <c r="P354" i="4"/>
  <c r="O354" i="4"/>
  <c r="N354" i="4"/>
  <c r="M354" i="4"/>
  <c r="L354" i="4"/>
  <c r="K354" i="4"/>
  <c r="J354" i="4"/>
  <c r="I354" i="4"/>
  <c r="H354" i="4"/>
  <c r="G354" i="4"/>
  <c r="F354" i="4"/>
  <c r="E354" i="4"/>
  <c r="D354" i="4"/>
  <c r="C354" i="4"/>
  <c r="B354" i="4"/>
  <c r="A354" i="4"/>
  <c r="X353" i="4"/>
  <c r="W353" i="4"/>
  <c r="V353" i="4"/>
  <c r="U353" i="4"/>
  <c r="T353" i="4"/>
  <c r="S353" i="4"/>
  <c r="R353" i="4"/>
  <c r="Q353" i="4"/>
  <c r="P353" i="4"/>
  <c r="O353" i="4"/>
  <c r="N353" i="4"/>
  <c r="M353" i="4"/>
  <c r="L353" i="4"/>
  <c r="K353" i="4"/>
  <c r="J353" i="4"/>
  <c r="I353" i="4"/>
  <c r="H353" i="4"/>
  <c r="G353" i="4"/>
  <c r="F353" i="4"/>
  <c r="E353" i="4"/>
  <c r="D353" i="4"/>
  <c r="C353" i="4"/>
  <c r="B353" i="4"/>
  <c r="A353" i="4"/>
  <c r="X352" i="4"/>
  <c r="W352" i="4"/>
  <c r="V352" i="4"/>
  <c r="U352" i="4"/>
  <c r="T352" i="4"/>
  <c r="S352" i="4"/>
  <c r="R352" i="4"/>
  <c r="Q352" i="4"/>
  <c r="P352" i="4"/>
  <c r="O352" i="4"/>
  <c r="N352" i="4"/>
  <c r="M352" i="4"/>
  <c r="L352" i="4"/>
  <c r="K352" i="4"/>
  <c r="J352" i="4"/>
  <c r="I352" i="4"/>
  <c r="H352" i="4"/>
  <c r="G352" i="4"/>
  <c r="F352" i="4"/>
  <c r="E352" i="4"/>
  <c r="D352" i="4"/>
  <c r="C352" i="4"/>
  <c r="B352" i="4"/>
  <c r="A352" i="4"/>
  <c r="X351" i="4"/>
  <c r="W351" i="4"/>
  <c r="V351" i="4"/>
  <c r="U351" i="4"/>
  <c r="T351" i="4"/>
  <c r="S351" i="4"/>
  <c r="R351" i="4"/>
  <c r="Q351" i="4"/>
  <c r="P351" i="4"/>
  <c r="O351" i="4"/>
  <c r="N351" i="4"/>
  <c r="M351" i="4"/>
  <c r="L351" i="4"/>
  <c r="K351" i="4"/>
  <c r="J351" i="4"/>
  <c r="I351" i="4"/>
  <c r="H351" i="4"/>
  <c r="G351" i="4"/>
  <c r="F351" i="4"/>
  <c r="E351" i="4"/>
  <c r="D351" i="4"/>
  <c r="C351" i="4"/>
  <c r="B351" i="4"/>
  <c r="A351" i="4"/>
  <c r="X350" i="4"/>
  <c r="W350" i="4"/>
  <c r="V350" i="4"/>
  <c r="U350" i="4"/>
  <c r="T350" i="4"/>
  <c r="S350" i="4"/>
  <c r="R350" i="4"/>
  <c r="Q350" i="4"/>
  <c r="P350" i="4"/>
  <c r="O350" i="4"/>
  <c r="N350" i="4"/>
  <c r="M350" i="4"/>
  <c r="L350" i="4"/>
  <c r="K350" i="4"/>
  <c r="J350" i="4"/>
  <c r="I350" i="4"/>
  <c r="H350" i="4"/>
  <c r="G350" i="4"/>
  <c r="F350" i="4"/>
  <c r="E350" i="4"/>
  <c r="D350" i="4"/>
  <c r="C350" i="4"/>
  <c r="B350" i="4"/>
  <c r="A350" i="4"/>
  <c r="X349" i="4"/>
  <c r="W349" i="4"/>
  <c r="V349" i="4"/>
  <c r="U349" i="4"/>
  <c r="T349" i="4"/>
  <c r="S349" i="4"/>
  <c r="R349" i="4"/>
  <c r="Q349" i="4"/>
  <c r="P349" i="4"/>
  <c r="O349" i="4"/>
  <c r="N349" i="4"/>
  <c r="M349" i="4"/>
  <c r="L349" i="4"/>
  <c r="K349" i="4"/>
  <c r="J349" i="4"/>
  <c r="I349" i="4"/>
  <c r="H349" i="4"/>
  <c r="G349" i="4"/>
  <c r="F349" i="4"/>
  <c r="E349" i="4"/>
  <c r="D349" i="4"/>
  <c r="C349" i="4"/>
  <c r="B349" i="4"/>
  <c r="A349" i="4"/>
  <c r="X348" i="4"/>
  <c r="W348" i="4"/>
  <c r="V348" i="4"/>
  <c r="U348" i="4"/>
  <c r="T348" i="4"/>
  <c r="S348" i="4"/>
  <c r="R348" i="4"/>
  <c r="Q348" i="4"/>
  <c r="P348" i="4"/>
  <c r="O348" i="4"/>
  <c r="N348" i="4"/>
  <c r="M348" i="4"/>
  <c r="L348" i="4"/>
  <c r="K348" i="4"/>
  <c r="J348" i="4"/>
  <c r="I348" i="4"/>
  <c r="H348" i="4"/>
  <c r="G348" i="4"/>
  <c r="F348" i="4"/>
  <c r="E348" i="4"/>
  <c r="D348" i="4"/>
  <c r="C348" i="4"/>
  <c r="B348" i="4"/>
  <c r="A348" i="4"/>
  <c r="X347" i="4"/>
  <c r="W347" i="4"/>
  <c r="V347" i="4"/>
  <c r="U347" i="4"/>
  <c r="T347" i="4"/>
  <c r="S347" i="4"/>
  <c r="R347" i="4"/>
  <c r="Q347" i="4"/>
  <c r="P347" i="4"/>
  <c r="O347" i="4"/>
  <c r="N347" i="4"/>
  <c r="M347" i="4"/>
  <c r="L347" i="4"/>
  <c r="K347" i="4"/>
  <c r="J347" i="4"/>
  <c r="I347" i="4"/>
  <c r="H347" i="4"/>
  <c r="G347" i="4"/>
  <c r="F347" i="4"/>
  <c r="E347" i="4"/>
  <c r="D347" i="4"/>
  <c r="C347" i="4"/>
  <c r="B347" i="4"/>
  <c r="A347" i="4"/>
  <c r="X346" i="4"/>
  <c r="W346" i="4"/>
  <c r="V346" i="4"/>
  <c r="U346" i="4"/>
  <c r="T346" i="4"/>
  <c r="S346" i="4"/>
  <c r="R346" i="4"/>
  <c r="Q346" i="4"/>
  <c r="P346" i="4"/>
  <c r="O346" i="4"/>
  <c r="N346" i="4"/>
  <c r="M346" i="4"/>
  <c r="L346" i="4"/>
  <c r="K346" i="4"/>
  <c r="J346" i="4"/>
  <c r="I346" i="4"/>
  <c r="H346" i="4"/>
  <c r="G346" i="4"/>
  <c r="F346" i="4"/>
  <c r="E346" i="4"/>
  <c r="D346" i="4"/>
  <c r="C346" i="4"/>
  <c r="B346" i="4"/>
  <c r="A346" i="4"/>
  <c r="X345" i="4"/>
  <c r="W345" i="4"/>
  <c r="V345" i="4"/>
  <c r="U345" i="4"/>
  <c r="T345" i="4"/>
  <c r="S345" i="4"/>
  <c r="R345" i="4"/>
  <c r="Q345" i="4"/>
  <c r="P345" i="4"/>
  <c r="O345" i="4"/>
  <c r="N345" i="4"/>
  <c r="M345" i="4"/>
  <c r="L345" i="4"/>
  <c r="K345" i="4"/>
  <c r="J345" i="4"/>
  <c r="I345" i="4"/>
  <c r="H345" i="4"/>
  <c r="G345" i="4"/>
  <c r="F345" i="4"/>
  <c r="E345" i="4"/>
  <c r="D345" i="4"/>
  <c r="C345" i="4"/>
  <c r="B345" i="4"/>
  <c r="A345" i="4"/>
  <c r="X344" i="4"/>
  <c r="W344" i="4"/>
  <c r="V344" i="4"/>
  <c r="U344" i="4"/>
  <c r="T344" i="4"/>
  <c r="S344" i="4"/>
  <c r="R344" i="4"/>
  <c r="Q344" i="4"/>
  <c r="P344" i="4"/>
  <c r="O344" i="4"/>
  <c r="N344" i="4"/>
  <c r="M344" i="4"/>
  <c r="L344" i="4"/>
  <c r="K344" i="4"/>
  <c r="J344" i="4"/>
  <c r="I344" i="4"/>
  <c r="H344" i="4"/>
  <c r="G344" i="4"/>
  <c r="F344" i="4"/>
  <c r="E344" i="4"/>
  <c r="D344" i="4"/>
  <c r="C344" i="4"/>
  <c r="B344" i="4"/>
  <c r="A344" i="4"/>
  <c r="X343" i="4"/>
  <c r="W343" i="4"/>
  <c r="V343" i="4"/>
  <c r="U343" i="4"/>
  <c r="T343" i="4"/>
  <c r="S343" i="4"/>
  <c r="R343" i="4"/>
  <c r="Q343" i="4"/>
  <c r="P343" i="4"/>
  <c r="O343" i="4"/>
  <c r="N343" i="4"/>
  <c r="M343" i="4"/>
  <c r="L343" i="4"/>
  <c r="K343" i="4"/>
  <c r="J343" i="4"/>
  <c r="I343" i="4"/>
  <c r="H343" i="4"/>
  <c r="G343" i="4"/>
  <c r="F343" i="4"/>
  <c r="E343" i="4"/>
  <c r="D343" i="4"/>
  <c r="C343" i="4"/>
  <c r="B343" i="4"/>
  <c r="A343" i="4"/>
  <c r="X342" i="4"/>
  <c r="W342" i="4"/>
  <c r="V342" i="4"/>
  <c r="U342" i="4"/>
  <c r="T342" i="4"/>
  <c r="S342" i="4"/>
  <c r="R342" i="4"/>
  <c r="Q342" i="4"/>
  <c r="P342" i="4"/>
  <c r="O342" i="4"/>
  <c r="N342" i="4"/>
  <c r="M342" i="4"/>
  <c r="L342" i="4"/>
  <c r="K342" i="4"/>
  <c r="J342" i="4"/>
  <c r="I342" i="4"/>
  <c r="H342" i="4"/>
  <c r="G342" i="4"/>
  <c r="F342" i="4"/>
  <c r="E342" i="4"/>
  <c r="D342" i="4"/>
  <c r="C342" i="4"/>
  <c r="B342" i="4"/>
  <c r="A342" i="4"/>
  <c r="X341" i="4"/>
  <c r="W341" i="4"/>
  <c r="V341" i="4"/>
  <c r="U341" i="4"/>
  <c r="T341" i="4"/>
  <c r="S341" i="4"/>
  <c r="R341" i="4"/>
  <c r="Q341" i="4"/>
  <c r="P341" i="4"/>
  <c r="O341" i="4"/>
  <c r="N341" i="4"/>
  <c r="M341" i="4"/>
  <c r="L341" i="4"/>
  <c r="K341" i="4"/>
  <c r="J341" i="4"/>
  <c r="I341" i="4"/>
  <c r="H341" i="4"/>
  <c r="G341" i="4"/>
  <c r="F341" i="4"/>
  <c r="E341" i="4"/>
  <c r="D341" i="4"/>
  <c r="C341" i="4"/>
  <c r="B341" i="4"/>
  <c r="A341" i="4"/>
  <c r="X340" i="4"/>
  <c r="W340" i="4"/>
  <c r="V340" i="4"/>
  <c r="U340" i="4"/>
  <c r="T340" i="4"/>
  <c r="S340" i="4"/>
  <c r="R340" i="4"/>
  <c r="Q340" i="4"/>
  <c r="P340" i="4"/>
  <c r="O340" i="4"/>
  <c r="N340" i="4"/>
  <c r="M340" i="4"/>
  <c r="L340" i="4"/>
  <c r="K340" i="4"/>
  <c r="J340" i="4"/>
  <c r="I340" i="4"/>
  <c r="H340" i="4"/>
  <c r="G340" i="4"/>
  <c r="F340" i="4"/>
  <c r="E340" i="4"/>
  <c r="D340" i="4"/>
  <c r="C340" i="4"/>
  <c r="B340" i="4"/>
  <c r="A340" i="4"/>
  <c r="X339" i="4"/>
  <c r="W339" i="4"/>
  <c r="V339" i="4"/>
  <c r="U339" i="4"/>
  <c r="T339" i="4"/>
  <c r="S339" i="4"/>
  <c r="R339" i="4"/>
  <c r="Q339" i="4"/>
  <c r="P339" i="4"/>
  <c r="O339" i="4"/>
  <c r="N339" i="4"/>
  <c r="M339" i="4"/>
  <c r="L339" i="4"/>
  <c r="K339" i="4"/>
  <c r="J339" i="4"/>
  <c r="I339" i="4"/>
  <c r="H339" i="4"/>
  <c r="G339" i="4"/>
  <c r="F339" i="4"/>
  <c r="E339" i="4"/>
  <c r="D339" i="4"/>
  <c r="C339" i="4"/>
  <c r="B339" i="4"/>
  <c r="A339" i="4"/>
  <c r="X338" i="4"/>
  <c r="W338" i="4"/>
  <c r="V338" i="4"/>
  <c r="U338" i="4"/>
  <c r="T338" i="4"/>
  <c r="S338" i="4"/>
  <c r="R338" i="4"/>
  <c r="Q338" i="4"/>
  <c r="P338" i="4"/>
  <c r="O338" i="4"/>
  <c r="N338" i="4"/>
  <c r="M338" i="4"/>
  <c r="L338" i="4"/>
  <c r="K338" i="4"/>
  <c r="J338" i="4"/>
  <c r="I338" i="4"/>
  <c r="H338" i="4"/>
  <c r="G338" i="4"/>
  <c r="F338" i="4"/>
  <c r="E338" i="4"/>
  <c r="D338" i="4"/>
  <c r="C338" i="4"/>
  <c r="B338" i="4"/>
  <c r="A338" i="4"/>
  <c r="X337" i="4"/>
  <c r="W337" i="4"/>
  <c r="V337" i="4"/>
  <c r="U337" i="4"/>
  <c r="T337" i="4"/>
  <c r="S337" i="4"/>
  <c r="R337" i="4"/>
  <c r="Q337" i="4"/>
  <c r="P337" i="4"/>
  <c r="O337" i="4"/>
  <c r="N337" i="4"/>
  <c r="M337" i="4"/>
  <c r="L337" i="4"/>
  <c r="K337" i="4"/>
  <c r="J337" i="4"/>
  <c r="I337" i="4"/>
  <c r="H337" i="4"/>
  <c r="G337" i="4"/>
  <c r="F337" i="4"/>
  <c r="E337" i="4"/>
  <c r="D337" i="4"/>
  <c r="C337" i="4"/>
  <c r="B337" i="4"/>
  <c r="A337" i="4"/>
  <c r="X336" i="4"/>
  <c r="W336" i="4"/>
  <c r="V336" i="4"/>
  <c r="U336" i="4"/>
  <c r="T336" i="4"/>
  <c r="S336" i="4"/>
  <c r="R336" i="4"/>
  <c r="Q336" i="4"/>
  <c r="P336" i="4"/>
  <c r="O336" i="4"/>
  <c r="N336" i="4"/>
  <c r="M336" i="4"/>
  <c r="L336" i="4"/>
  <c r="K336" i="4"/>
  <c r="J336" i="4"/>
  <c r="I336" i="4"/>
  <c r="H336" i="4"/>
  <c r="G336" i="4"/>
  <c r="F336" i="4"/>
  <c r="E336" i="4"/>
  <c r="D336" i="4"/>
  <c r="C336" i="4"/>
  <c r="B336" i="4"/>
  <c r="A336" i="4"/>
  <c r="X335" i="4"/>
  <c r="W335" i="4"/>
  <c r="V335" i="4"/>
  <c r="U335" i="4"/>
  <c r="T335" i="4"/>
  <c r="S335" i="4"/>
  <c r="R335" i="4"/>
  <c r="Q335" i="4"/>
  <c r="P335" i="4"/>
  <c r="O335" i="4"/>
  <c r="N335" i="4"/>
  <c r="M335" i="4"/>
  <c r="L335" i="4"/>
  <c r="K335" i="4"/>
  <c r="J335" i="4"/>
  <c r="I335" i="4"/>
  <c r="H335" i="4"/>
  <c r="G335" i="4"/>
  <c r="F335" i="4"/>
  <c r="E335" i="4"/>
  <c r="D335" i="4"/>
  <c r="C335" i="4"/>
  <c r="B335" i="4"/>
  <c r="A335" i="4"/>
  <c r="X334" i="4"/>
  <c r="W334" i="4"/>
  <c r="V334" i="4"/>
  <c r="U334" i="4"/>
  <c r="T334" i="4"/>
  <c r="S334" i="4"/>
  <c r="R334" i="4"/>
  <c r="Q334" i="4"/>
  <c r="P334" i="4"/>
  <c r="O334" i="4"/>
  <c r="N334" i="4"/>
  <c r="M334" i="4"/>
  <c r="L334" i="4"/>
  <c r="K334" i="4"/>
  <c r="J334" i="4"/>
  <c r="I334" i="4"/>
  <c r="H334" i="4"/>
  <c r="G334" i="4"/>
  <c r="F334" i="4"/>
  <c r="E334" i="4"/>
  <c r="D334" i="4"/>
  <c r="C334" i="4"/>
  <c r="B334" i="4"/>
  <c r="A334" i="4"/>
  <c r="X333" i="4"/>
  <c r="W333" i="4"/>
  <c r="V333" i="4"/>
  <c r="U333" i="4"/>
  <c r="T333" i="4"/>
  <c r="S333" i="4"/>
  <c r="R333" i="4"/>
  <c r="Q333" i="4"/>
  <c r="P333" i="4"/>
  <c r="O333" i="4"/>
  <c r="N333" i="4"/>
  <c r="M333" i="4"/>
  <c r="L333" i="4"/>
  <c r="K333" i="4"/>
  <c r="J333" i="4"/>
  <c r="I333" i="4"/>
  <c r="H333" i="4"/>
  <c r="G333" i="4"/>
  <c r="F333" i="4"/>
  <c r="E333" i="4"/>
  <c r="D333" i="4"/>
  <c r="C333" i="4"/>
  <c r="B333" i="4"/>
  <c r="A333" i="4"/>
  <c r="X332" i="4"/>
  <c r="W332" i="4"/>
  <c r="V332" i="4"/>
  <c r="U332" i="4"/>
  <c r="T332" i="4"/>
  <c r="S332" i="4"/>
  <c r="R332" i="4"/>
  <c r="Q332" i="4"/>
  <c r="P332" i="4"/>
  <c r="O332" i="4"/>
  <c r="N332" i="4"/>
  <c r="M332" i="4"/>
  <c r="L332" i="4"/>
  <c r="K332" i="4"/>
  <c r="J332" i="4"/>
  <c r="I332" i="4"/>
  <c r="H332" i="4"/>
  <c r="G332" i="4"/>
  <c r="F332" i="4"/>
  <c r="E332" i="4"/>
  <c r="D332" i="4"/>
  <c r="C332" i="4"/>
  <c r="B332" i="4"/>
  <c r="A332" i="4"/>
  <c r="X331" i="4"/>
  <c r="W331" i="4"/>
  <c r="V331" i="4"/>
  <c r="U331" i="4"/>
  <c r="T331" i="4"/>
  <c r="S331" i="4"/>
  <c r="R331" i="4"/>
  <c r="Q331" i="4"/>
  <c r="P331" i="4"/>
  <c r="O331" i="4"/>
  <c r="N331" i="4"/>
  <c r="M331" i="4"/>
  <c r="L331" i="4"/>
  <c r="K331" i="4"/>
  <c r="J331" i="4"/>
  <c r="I331" i="4"/>
  <c r="H331" i="4"/>
  <c r="G331" i="4"/>
  <c r="F331" i="4"/>
  <c r="E331" i="4"/>
  <c r="D331" i="4"/>
  <c r="C331" i="4"/>
  <c r="B331" i="4"/>
  <c r="A331" i="4"/>
  <c r="X330" i="4"/>
  <c r="W330" i="4"/>
  <c r="V330" i="4"/>
  <c r="U330" i="4"/>
  <c r="T330" i="4"/>
  <c r="S330" i="4"/>
  <c r="R330" i="4"/>
  <c r="Q330" i="4"/>
  <c r="P330" i="4"/>
  <c r="O330" i="4"/>
  <c r="N330" i="4"/>
  <c r="M330" i="4"/>
  <c r="L330" i="4"/>
  <c r="K330" i="4"/>
  <c r="J330" i="4"/>
  <c r="I330" i="4"/>
  <c r="H330" i="4"/>
  <c r="G330" i="4"/>
  <c r="F330" i="4"/>
  <c r="E330" i="4"/>
  <c r="D330" i="4"/>
  <c r="C330" i="4"/>
  <c r="B330" i="4"/>
  <c r="A330" i="4"/>
  <c r="X329" i="4"/>
  <c r="W329" i="4"/>
  <c r="V329" i="4"/>
  <c r="U329" i="4"/>
  <c r="T329" i="4"/>
  <c r="S329" i="4"/>
  <c r="R329" i="4"/>
  <c r="Q329" i="4"/>
  <c r="P329" i="4"/>
  <c r="O329" i="4"/>
  <c r="N329" i="4"/>
  <c r="M329" i="4"/>
  <c r="L329" i="4"/>
  <c r="K329" i="4"/>
  <c r="J329" i="4"/>
  <c r="I329" i="4"/>
  <c r="H329" i="4"/>
  <c r="G329" i="4"/>
  <c r="F329" i="4"/>
  <c r="E329" i="4"/>
  <c r="D329" i="4"/>
  <c r="C329" i="4"/>
  <c r="B329" i="4"/>
  <c r="A329" i="4"/>
  <c r="X328" i="4"/>
  <c r="W328" i="4"/>
  <c r="V328" i="4"/>
  <c r="U328" i="4"/>
  <c r="T328" i="4"/>
  <c r="S328" i="4"/>
  <c r="R328" i="4"/>
  <c r="Q328" i="4"/>
  <c r="P328" i="4"/>
  <c r="O328" i="4"/>
  <c r="N328" i="4"/>
  <c r="M328" i="4"/>
  <c r="L328" i="4"/>
  <c r="K328" i="4"/>
  <c r="J328" i="4"/>
  <c r="I328" i="4"/>
  <c r="H328" i="4"/>
  <c r="G328" i="4"/>
  <c r="F328" i="4"/>
  <c r="E328" i="4"/>
  <c r="D328" i="4"/>
  <c r="C328" i="4"/>
  <c r="B328" i="4"/>
  <c r="A328" i="4"/>
  <c r="X327" i="4"/>
  <c r="W327" i="4"/>
  <c r="V327" i="4"/>
  <c r="U327" i="4"/>
  <c r="T327" i="4"/>
  <c r="S327" i="4"/>
  <c r="R327" i="4"/>
  <c r="Q327" i="4"/>
  <c r="P327" i="4"/>
  <c r="O327" i="4"/>
  <c r="N327" i="4"/>
  <c r="M327" i="4"/>
  <c r="L327" i="4"/>
  <c r="K327" i="4"/>
  <c r="J327" i="4"/>
  <c r="I327" i="4"/>
  <c r="H327" i="4"/>
  <c r="G327" i="4"/>
  <c r="F327" i="4"/>
  <c r="E327" i="4"/>
  <c r="D327" i="4"/>
  <c r="C327" i="4"/>
  <c r="B327" i="4"/>
  <c r="A327" i="4"/>
  <c r="X326" i="4"/>
  <c r="W326" i="4"/>
  <c r="V326" i="4"/>
  <c r="U326" i="4"/>
  <c r="T326" i="4"/>
  <c r="S326" i="4"/>
  <c r="R326" i="4"/>
  <c r="Q326" i="4"/>
  <c r="P326" i="4"/>
  <c r="O326" i="4"/>
  <c r="N326" i="4"/>
  <c r="M326" i="4"/>
  <c r="L326" i="4"/>
  <c r="K326" i="4"/>
  <c r="J326" i="4"/>
  <c r="I326" i="4"/>
  <c r="H326" i="4"/>
  <c r="G326" i="4"/>
  <c r="F326" i="4"/>
  <c r="E326" i="4"/>
  <c r="D326" i="4"/>
  <c r="C326" i="4"/>
  <c r="B326" i="4"/>
  <c r="A326" i="4"/>
  <c r="X325" i="4"/>
  <c r="W325" i="4"/>
  <c r="V325" i="4"/>
  <c r="U325" i="4"/>
  <c r="T325" i="4"/>
  <c r="S325" i="4"/>
  <c r="R325" i="4"/>
  <c r="Q325" i="4"/>
  <c r="P325" i="4"/>
  <c r="O325" i="4"/>
  <c r="N325" i="4"/>
  <c r="M325" i="4"/>
  <c r="L325" i="4"/>
  <c r="K325" i="4"/>
  <c r="J325" i="4"/>
  <c r="I325" i="4"/>
  <c r="H325" i="4"/>
  <c r="G325" i="4"/>
  <c r="F325" i="4"/>
  <c r="E325" i="4"/>
  <c r="D325" i="4"/>
  <c r="C325" i="4"/>
  <c r="B325" i="4"/>
  <c r="A325" i="4"/>
  <c r="X324" i="4"/>
  <c r="W324" i="4"/>
  <c r="V324" i="4"/>
  <c r="U324" i="4"/>
  <c r="T324" i="4"/>
  <c r="S324" i="4"/>
  <c r="R324" i="4"/>
  <c r="Q324" i="4"/>
  <c r="P324" i="4"/>
  <c r="O324" i="4"/>
  <c r="N324" i="4"/>
  <c r="M324" i="4"/>
  <c r="L324" i="4"/>
  <c r="K324" i="4"/>
  <c r="J324" i="4"/>
  <c r="I324" i="4"/>
  <c r="H324" i="4"/>
  <c r="G324" i="4"/>
  <c r="F324" i="4"/>
  <c r="E324" i="4"/>
  <c r="D324" i="4"/>
  <c r="C324" i="4"/>
  <c r="B324" i="4"/>
  <c r="A324" i="4"/>
  <c r="X323" i="4"/>
  <c r="W323" i="4"/>
  <c r="V323" i="4"/>
  <c r="U323" i="4"/>
  <c r="T323" i="4"/>
  <c r="S323" i="4"/>
  <c r="R323" i="4"/>
  <c r="Q323" i="4"/>
  <c r="P323" i="4"/>
  <c r="O323" i="4"/>
  <c r="N323" i="4"/>
  <c r="M323" i="4"/>
  <c r="L323" i="4"/>
  <c r="K323" i="4"/>
  <c r="J323" i="4"/>
  <c r="I323" i="4"/>
  <c r="H323" i="4"/>
  <c r="G323" i="4"/>
  <c r="F323" i="4"/>
  <c r="E323" i="4"/>
  <c r="D323" i="4"/>
  <c r="C323" i="4"/>
  <c r="B323" i="4"/>
  <c r="A323" i="4"/>
  <c r="X322" i="4"/>
  <c r="W322" i="4"/>
  <c r="V322" i="4"/>
  <c r="U322" i="4"/>
  <c r="T322" i="4"/>
  <c r="S322" i="4"/>
  <c r="R322" i="4"/>
  <c r="Q322" i="4"/>
  <c r="P322" i="4"/>
  <c r="O322" i="4"/>
  <c r="N322" i="4"/>
  <c r="M322" i="4"/>
  <c r="L322" i="4"/>
  <c r="K322" i="4"/>
  <c r="J322" i="4"/>
  <c r="I322" i="4"/>
  <c r="H322" i="4"/>
  <c r="G322" i="4"/>
  <c r="F322" i="4"/>
  <c r="E322" i="4"/>
  <c r="D322" i="4"/>
  <c r="C322" i="4"/>
  <c r="B322" i="4"/>
  <c r="A322" i="4"/>
  <c r="X321" i="4"/>
  <c r="W321" i="4"/>
  <c r="V321" i="4"/>
  <c r="U321" i="4"/>
  <c r="T321" i="4"/>
  <c r="S321" i="4"/>
  <c r="R321" i="4"/>
  <c r="Q321" i="4"/>
  <c r="P321" i="4"/>
  <c r="O321" i="4"/>
  <c r="N321" i="4"/>
  <c r="M321" i="4"/>
  <c r="L321" i="4"/>
  <c r="K321" i="4"/>
  <c r="J321" i="4"/>
  <c r="I321" i="4"/>
  <c r="H321" i="4"/>
  <c r="G321" i="4"/>
  <c r="F321" i="4"/>
  <c r="E321" i="4"/>
  <c r="D321" i="4"/>
  <c r="C321" i="4"/>
  <c r="B321" i="4"/>
  <c r="A321" i="4"/>
  <c r="X320" i="4"/>
  <c r="W320" i="4"/>
  <c r="V320" i="4"/>
  <c r="U320" i="4"/>
  <c r="T320" i="4"/>
  <c r="S320" i="4"/>
  <c r="R320" i="4"/>
  <c r="Q320" i="4"/>
  <c r="P320" i="4"/>
  <c r="O320" i="4"/>
  <c r="N320" i="4"/>
  <c r="M320" i="4"/>
  <c r="L320" i="4"/>
  <c r="K320" i="4"/>
  <c r="J320" i="4"/>
  <c r="I320" i="4"/>
  <c r="H320" i="4"/>
  <c r="G320" i="4"/>
  <c r="F320" i="4"/>
  <c r="E320" i="4"/>
  <c r="D320" i="4"/>
  <c r="C320" i="4"/>
  <c r="B320" i="4"/>
  <c r="A320" i="4"/>
  <c r="X319" i="4"/>
  <c r="W319" i="4"/>
  <c r="V319" i="4"/>
  <c r="U319" i="4"/>
  <c r="T319" i="4"/>
  <c r="S319" i="4"/>
  <c r="R319" i="4"/>
  <c r="Q319" i="4"/>
  <c r="P319" i="4"/>
  <c r="O319" i="4"/>
  <c r="N319" i="4"/>
  <c r="M319" i="4"/>
  <c r="L319" i="4"/>
  <c r="K319" i="4"/>
  <c r="J319" i="4"/>
  <c r="I319" i="4"/>
  <c r="H319" i="4"/>
  <c r="G319" i="4"/>
  <c r="F319" i="4"/>
  <c r="E319" i="4"/>
  <c r="D319" i="4"/>
  <c r="C319" i="4"/>
  <c r="B319" i="4"/>
  <c r="A319" i="4"/>
  <c r="X318" i="4"/>
  <c r="W318" i="4"/>
  <c r="V318" i="4"/>
  <c r="U318" i="4"/>
  <c r="T318" i="4"/>
  <c r="S318" i="4"/>
  <c r="R318" i="4"/>
  <c r="Q318" i="4"/>
  <c r="P318" i="4"/>
  <c r="O318" i="4"/>
  <c r="N318" i="4"/>
  <c r="M318" i="4"/>
  <c r="L318" i="4"/>
  <c r="K318" i="4"/>
  <c r="J318" i="4"/>
  <c r="I318" i="4"/>
  <c r="H318" i="4"/>
  <c r="G318" i="4"/>
  <c r="F318" i="4"/>
  <c r="E318" i="4"/>
  <c r="D318" i="4"/>
  <c r="C318" i="4"/>
  <c r="B318" i="4"/>
  <c r="A318" i="4"/>
  <c r="X317" i="4"/>
  <c r="W317" i="4"/>
  <c r="V317" i="4"/>
  <c r="U317" i="4"/>
  <c r="T317" i="4"/>
  <c r="S317" i="4"/>
  <c r="R317" i="4"/>
  <c r="Q317" i="4"/>
  <c r="P317" i="4"/>
  <c r="O317" i="4"/>
  <c r="N317" i="4"/>
  <c r="M317" i="4"/>
  <c r="L317" i="4"/>
  <c r="K317" i="4"/>
  <c r="J317" i="4"/>
  <c r="I317" i="4"/>
  <c r="H317" i="4"/>
  <c r="G317" i="4"/>
  <c r="F317" i="4"/>
  <c r="E317" i="4"/>
  <c r="D317" i="4"/>
  <c r="C317" i="4"/>
  <c r="B317" i="4"/>
  <c r="A317" i="4"/>
  <c r="X316" i="4"/>
  <c r="W316" i="4"/>
  <c r="V316" i="4"/>
  <c r="U316" i="4"/>
  <c r="T316" i="4"/>
  <c r="S316" i="4"/>
  <c r="R316" i="4"/>
  <c r="Q316" i="4"/>
  <c r="P316" i="4"/>
  <c r="O316" i="4"/>
  <c r="N316" i="4"/>
  <c r="M316" i="4"/>
  <c r="L316" i="4"/>
  <c r="K316" i="4"/>
  <c r="J316" i="4"/>
  <c r="I316" i="4"/>
  <c r="H316" i="4"/>
  <c r="G316" i="4"/>
  <c r="F316" i="4"/>
  <c r="E316" i="4"/>
  <c r="D316" i="4"/>
  <c r="C316" i="4"/>
  <c r="B316" i="4"/>
  <c r="A316" i="4"/>
  <c r="X315" i="4"/>
  <c r="W315" i="4"/>
  <c r="V315" i="4"/>
  <c r="U315" i="4"/>
  <c r="T315" i="4"/>
  <c r="S315" i="4"/>
  <c r="R315" i="4"/>
  <c r="Q315" i="4"/>
  <c r="P315" i="4"/>
  <c r="O315" i="4"/>
  <c r="N315" i="4"/>
  <c r="M315" i="4"/>
  <c r="L315" i="4"/>
  <c r="K315" i="4"/>
  <c r="J315" i="4"/>
  <c r="I315" i="4"/>
  <c r="H315" i="4"/>
  <c r="G315" i="4"/>
  <c r="F315" i="4"/>
  <c r="E315" i="4"/>
  <c r="D315" i="4"/>
  <c r="C315" i="4"/>
  <c r="B315" i="4"/>
  <c r="A315" i="4"/>
  <c r="X314" i="4"/>
  <c r="W314" i="4"/>
  <c r="V314" i="4"/>
  <c r="U314" i="4"/>
  <c r="T314" i="4"/>
  <c r="S314" i="4"/>
  <c r="R314" i="4"/>
  <c r="Q314" i="4"/>
  <c r="P314" i="4"/>
  <c r="O314" i="4"/>
  <c r="N314" i="4"/>
  <c r="M314" i="4"/>
  <c r="L314" i="4"/>
  <c r="K314" i="4"/>
  <c r="J314" i="4"/>
  <c r="I314" i="4"/>
  <c r="H314" i="4"/>
  <c r="G314" i="4"/>
  <c r="F314" i="4"/>
  <c r="E314" i="4"/>
  <c r="D314" i="4"/>
  <c r="C314" i="4"/>
  <c r="B314" i="4"/>
  <c r="A314" i="4"/>
  <c r="X313" i="4"/>
  <c r="W313" i="4"/>
  <c r="V313" i="4"/>
  <c r="U313" i="4"/>
  <c r="T313" i="4"/>
  <c r="S313" i="4"/>
  <c r="R313" i="4"/>
  <c r="Q313" i="4"/>
  <c r="P313" i="4"/>
  <c r="O313" i="4"/>
  <c r="N313" i="4"/>
  <c r="M313" i="4"/>
  <c r="L313" i="4"/>
  <c r="K313" i="4"/>
  <c r="J313" i="4"/>
  <c r="I313" i="4"/>
  <c r="H313" i="4"/>
  <c r="G313" i="4"/>
  <c r="F313" i="4"/>
  <c r="E313" i="4"/>
  <c r="D313" i="4"/>
  <c r="C313" i="4"/>
  <c r="B313" i="4"/>
  <c r="A313" i="4"/>
  <c r="X312" i="4"/>
  <c r="W312" i="4"/>
  <c r="V312" i="4"/>
  <c r="U312" i="4"/>
  <c r="T312" i="4"/>
  <c r="S312" i="4"/>
  <c r="R312" i="4"/>
  <c r="Q312" i="4"/>
  <c r="P312" i="4"/>
  <c r="O312" i="4"/>
  <c r="N312" i="4"/>
  <c r="M312" i="4"/>
  <c r="L312" i="4"/>
  <c r="K312" i="4"/>
  <c r="J312" i="4"/>
  <c r="I312" i="4"/>
  <c r="H312" i="4"/>
  <c r="G312" i="4"/>
  <c r="F312" i="4"/>
  <c r="E312" i="4"/>
  <c r="D312" i="4"/>
  <c r="C312" i="4"/>
  <c r="B312" i="4"/>
  <c r="A312" i="4"/>
  <c r="X311" i="4"/>
  <c r="W311" i="4"/>
  <c r="V311" i="4"/>
  <c r="U311" i="4"/>
  <c r="T311" i="4"/>
  <c r="S311" i="4"/>
  <c r="R311" i="4"/>
  <c r="Q311" i="4"/>
  <c r="P311" i="4"/>
  <c r="O311" i="4"/>
  <c r="N311" i="4"/>
  <c r="M311" i="4"/>
  <c r="L311" i="4"/>
  <c r="K311" i="4"/>
  <c r="J311" i="4"/>
  <c r="I311" i="4"/>
  <c r="H311" i="4"/>
  <c r="G311" i="4"/>
  <c r="F311" i="4"/>
  <c r="E311" i="4"/>
  <c r="D311" i="4"/>
  <c r="C311" i="4"/>
  <c r="B311" i="4"/>
  <c r="A311" i="4"/>
  <c r="X310" i="4"/>
  <c r="W310" i="4"/>
  <c r="V310" i="4"/>
  <c r="U310" i="4"/>
  <c r="T310" i="4"/>
  <c r="S310" i="4"/>
  <c r="R310" i="4"/>
  <c r="Q310" i="4"/>
  <c r="P310" i="4"/>
  <c r="O310" i="4"/>
  <c r="N310" i="4"/>
  <c r="M310" i="4"/>
  <c r="L310" i="4"/>
  <c r="K310" i="4"/>
  <c r="J310" i="4"/>
  <c r="I310" i="4"/>
  <c r="H310" i="4"/>
  <c r="G310" i="4"/>
  <c r="F310" i="4"/>
  <c r="E310" i="4"/>
  <c r="D310" i="4"/>
  <c r="C310" i="4"/>
  <c r="B310" i="4"/>
  <c r="A310" i="4"/>
  <c r="X309" i="4"/>
  <c r="W309" i="4"/>
  <c r="V309" i="4"/>
  <c r="U309" i="4"/>
  <c r="T309" i="4"/>
  <c r="S309" i="4"/>
  <c r="R309" i="4"/>
  <c r="Q309" i="4"/>
  <c r="P309" i="4"/>
  <c r="O309" i="4"/>
  <c r="N309" i="4"/>
  <c r="M309" i="4"/>
  <c r="L309" i="4"/>
  <c r="K309" i="4"/>
  <c r="J309" i="4"/>
  <c r="I309" i="4"/>
  <c r="H309" i="4"/>
  <c r="G309" i="4"/>
  <c r="F309" i="4"/>
  <c r="E309" i="4"/>
  <c r="D309" i="4"/>
  <c r="C309" i="4"/>
  <c r="B309" i="4"/>
  <c r="A309" i="4"/>
  <c r="X308" i="4"/>
  <c r="W308" i="4"/>
  <c r="V308" i="4"/>
  <c r="U308" i="4"/>
  <c r="T308" i="4"/>
  <c r="S308" i="4"/>
  <c r="R308" i="4"/>
  <c r="Q308" i="4"/>
  <c r="P308" i="4"/>
  <c r="O308" i="4"/>
  <c r="N308" i="4"/>
  <c r="M308" i="4"/>
  <c r="L308" i="4"/>
  <c r="K308" i="4"/>
  <c r="J308" i="4"/>
  <c r="I308" i="4"/>
  <c r="H308" i="4"/>
  <c r="G308" i="4"/>
  <c r="F308" i="4"/>
  <c r="E308" i="4"/>
  <c r="D308" i="4"/>
  <c r="C308" i="4"/>
  <c r="B308" i="4"/>
  <c r="A308" i="4"/>
  <c r="X307" i="4"/>
  <c r="W307" i="4"/>
  <c r="V307" i="4"/>
  <c r="U307" i="4"/>
  <c r="T307" i="4"/>
  <c r="S307" i="4"/>
  <c r="R307" i="4"/>
  <c r="Q307" i="4"/>
  <c r="P307" i="4"/>
  <c r="O307" i="4"/>
  <c r="N307" i="4"/>
  <c r="M307" i="4"/>
  <c r="L307" i="4"/>
  <c r="K307" i="4"/>
  <c r="J307" i="4"/>
  <c r="I307" i="4"/>
  <c r="H307" i="4"/>
  <c r="G307" i="4"/>
  <c r="F307" i="4"/>
  <c r="E307" i="4"/>
  <c r="D307" i="4"/>
  <c r="C307" i="4"/>
  <c r="B307" i="4"/>
  <c r="A307" i="4"/>
  <c r="X306" i="4"/>
  <c r="W306" i="4"/>
  <c r="V306" i="4"/>
  <c r="U306" i="4"/>
  <c r="T306" i="4"/>
  <c r="S306" i="4"/>
  <c r="R306" i="4"/>
  <c r="Q306" i="4"/>
  <c r="P306" i="4"/>
  <c r="O306" i="4"/>
  <c r="N306" i="4"/>
  <c r="M306" i="4"/>
  <c r="L306" i="4"/>
  <c r="K306" i="4"/>
  <c r="J306" i="4"/>
  <c r="I306" i="4"/>
  <c r="H306" i="4"/>
  <c r="G306" i="4"/>
  <c r="F306" i="4"/>
  <c r="E306" i="4"/>
  <c r="D306" i="4"/>
  <c r="C306" i="4"/>
  <c r="B306" i="4"/>
  <c r="A306" i="4"/>
  <c r="X305" i="4"/>
  <c r="W305" i="4"/>
  <c r="V305" i="4"/>
  <c r="U305" i="4"/>
  <c r="T305" i="4"/>
  <c r="S305" i="4"/>
  <c r="R305" i="4"/>
  <c r="Q305" i="4"/>
  <c r="P305" i="4"/>
  <c r="O305" i="4"/>
  <c r="N305" i="4"/>
  <c r="M305" i="4"/>
  <c r="L305" i="4"/>
  <c r="K305" i="4"/>
  <c r="J305" i="4"/>
  <c r="I305" i="4"/>
  <c r="H305" i="4"/>
  <c r="G305" i="4"/>
  <c r="F305" i="4"/>
  <c r="E305" i="4"/>
  <c r="D305" i="4"/>
  <c r="C305" i="4"/>
  <c r="B305" i="4"/>
  <c r="A305" i="4"/>
  <c r="X304" i="4"/>
  <c r="W304" i="4"/>
  <c r="V304" i="4"/>
  <c r="U304" i="4"/>
  <c r="T304" i="4"/>
  <c r="S304" i="4"/>
  <c r="R304" i="4"/>
  <c r="Q304" i="4"/>
  <c r="P304" i="4"/>
  <c r="O304" i="4"/>
  <c r="N304" i="4"/>
  <c r="M304" i="4"/>
  <c r="L304" i="4"/>
  <c r="K304" i="4"/>
  <c r="J304" i="4"/>
  <c r="I304" i="4"/>
  <c r="H304" i="4"/>
  <c r="G304" i="4"/>
  <c r="F304" i="4"/>
  <c r="E304" i="4"/>
  <c r="D304" i="4"/>
  <c r="C304" i="4"/>
  <c r="B304" i="4"/>
  <c r="A304" i="4"/>
  <c r="X303" i="4"/>
  <c r="W303" i="4"/>
  <c r="V303" i="4"/>
  <c r="U303" i="4"/>
  <c r="T303" i="4"/>
  <c r="S303" i="4"/>
  <c r="R303" i="4"/>
  <c r="Q303" i="4"/>
  <c r="P303" i="4"/>
  <c r="O303" i="4"/>
  <c r="N303" i="4"/>
  <c r="M303" i="4"/>
  <c r="L303" i="4"/>
  <c r="K303" i="4"/>
  <c r="J303" i="4"/>
  <c r="I303" i="4"/>
  <c r="H303" i="4"/>
  <c r="G303" i="4"/>
  <c r="F303" i="4"/>
  <c r="E303" i="4"/>
  <c r="D303" i="4"/>
  <c r="C303" i="4"/>
  <c r="B303" i="4"/>
  <c r="A303" i="4"/>
  <c r="X302" i="4"/>
  <c r="W302" i="4"/>
  <c r="V302" i="4"/>
  <c r="U302" i="4"/>
  <c r="T302" i="4"/>
  <c r="S302" i="4"/>
  <c r="R302" i="4"/>
  <c r="Q302" i="4"/>
  <c r="P302" i="4"/>
  <c r="O302" i="4"/>
  <c r="N302" i="4"/>
  <c r="M302" i="4"/>
  <c r="L302" i="4"/>
  <c r="K302" i="4"/>
  <c r="J302" i="4"/>
  <c r="I302" i="4"/>
  <c r="H302" i="4"/>
  <c r="G302" i="4"/>
  <c r="F302" i="4"/>
  <c r="E302" i="4"/>
  <c r="D302" i="4"/>
  <c r="C302" i="4"/>
  <c r="B302" i="4"/>
  <c r="A302" i="4"/>
  <c r="X301" i="4"/>
  <c r="W301" i="4"/>
  <c r="V301" i="4"/>
  <c r="U301" i="4"/>
  <c r="T301" i="4"/>
  <c r="S301" i="4"/>
  <c r="R301" i="4"/>
  <c r="Q301" i="4"/>
  <c r="P301" i="4"/>
  <c r="O301" i="4"/>
  <c r="N301" i="4"/>
  <c r="M301" i="4"/>
  <c r="L301" i="4"/>
  <c r="K301" i="4"/>
  <c r="J301" i="4"/>
  <c r="I301" i="4"/>
  <c r="H301" i="4"/>
  <c r="G301" i="4"/>
  <c r="F301" i="4"/>
  <c r="E301" i="4"/>
  <c r="D301" i="4"/>
  <c r="C301" i="4"/>
  <c r="B301" i="4"/>
  <c r="A301" i="4"/>
  <c r="X300" i="4"/>
  <c r="W300" i="4"/>
  <c r="V300" i="4"/>
  <c r="U300" i="4"/>
  <c r="T300" i="4"/>
  <c r="S300" i="4"/>
  <c r="R300" i="4"/>
  <c r="Q300" i="4"/>
  <c r="P300" i="4"/>
  <c r="O300" i="4"/>
  <c r="N300" i="4"/>
  <c r="M300" i="4"/>
  <c r="L300" i="4"/>
  <c r="K300" i="4"/>
  <c r="J300" i="4"/>
  <c r="I300" i="4"/>
  <c r="H300" i="4"/>
  <c r="G300" i="4"/>
  <c r="F300" i="4"/>
  <c r="E300" i="4"/>
  <c r="D300" i="4"/>
  <c r="C300" i="4"/>
  <c r="B300" i="4"/>
  <c r="A300" i="4"/>
  <c r="X299" i="4"/>
  <c r="W299" i="4"/>
  <c r="V299" i="4"/>
  <c r="U299" i="4"/>
  <c r="T299" i="4"/>
  <c r="S299" i="4"/>
  <c r="R299" i="4"/>
  <c r="Q299" i="4"/>
  <c r="P299" i="4"/>
  <c r="O299" i="4"/>
  <c r="N299" i="4"/>
  <c r="M299" i="4"/>
  <c r="L299" i="4"/>
  <c r="K299" i="4"/>
  <c r="J299" i="4"/>
  <c r="I299" i="4"/>
  <c r="H299" i="4"/>
  <c r="G299" i="4"/>
  <c r="F299" i="4"/>
  <c r="E299" i="4"/>
  <c r="D299" i="4"/>
  <c r="C299" i="4"/>
  <c r="B299" i="4"/>
  <c r="A299" i="4"/>
  <c r="X298" i="4"/>
  <c r="W298" i="4"/>
  <c r="V298" i="4"/>
  <c r="U298" i="4"/>
  <c r="T298" i="4"/>
  <c r="S298" i="4"/>
  <c r="R298" i="4"/>
  <c r="Q298" i="4"/>
  <c r="P298" i="4"/>
  <c r="O298" i="4"/>
  <c r="N298" i="4"/>
  <c r="M298" i="4"/>
  <c r="L298" i="4"/>
  <c r="K298" i="4"/>
  <c r="J298" i="4"/>
  <c r="I298" i="4"/>
  <c r="H298" i="4"/>
  <c r="G298" i="4"/>
  <c r="F298" i="4"/>
  <c r="E298" i="4"/>
  <c r="D298" i="4"/>
  <c r="C298" i="4"/>
  <c r="B298" i="4"/>
  <c r="A298" i="4"/>
  <c r="X297" i="4"/>
  <c r="W297" i="4"/>
  <c r="V297" i="4"/>
  <c r="U297" i="4"/>
  <c r="T297" i="4"/>
  <c r="S297" i="4"/>
  <c r="R297" i="4"/>
  <c r="Q297" i="4"/>
  <c r="P297" i="4"/>
  <c r="O297" i="4"/>
  <c r="N297" i="4"/>
  <c r="M297" i="4"/>
  <c r="L297" i="4"/>
  <c r="K297" i="4"/>
  <c r="J297" i="4"/>
  <c r="I297" i="4"/>
  <c r="H297" i="4"/>
  <c r="G297" i="4"/>
  <c r="F297" i="4"/>
  <c r="E297" i="4"/>
  <c r="D297" i="4"/>
  <c r="C297" i="4"/>
  <c r="B297" i="4"/>
  <c r="A297" i="4"/>
  <c r="X296" i="4"/>
  <c r="W296" i="4"/>
  <c r="V296" i="4"/>
  <c r="U296" i="4"/>
  <c r="T296" i="4"/>
  <c r="S296" i="4"/>
  <c r="R296" i="4"/>
  <c r="Q296" i="4"/>
  <c r="P296" i="4"/>
  <c r="O296" i="4"/>
  <c r="N296" i="4"/>
  <c r="M296" i="4"/>
  <c r="L296" i="4"/>
  <c r="K296" i="4"/>
  <c r="J296" i="4"/>
  <c r="I296" i="4"/>
  <c r="H296" i="4"/>
  <c r="G296" i="4"/>
  <c r="F296" i="4"/>
  <c r="E296" i="4"/>
  <c r="D296" i="4"/>
  <c r="C296" i="4"/>
  <c r="B296" i="4"/>
  <c r="A296" i="4"/>
  <c r="X295" i="4"/>
  <c r="W295" i="4"/>
  <c r="V295" i="4"/>
  <c r="U295" i="4"/>
  <c r="T295" i="4"/>
  <c r="S295" i="4"/>
  <c r="R295" i="4"/>
  <c r="Q295" i="4"/>
  <c r="P295" i="4"/>
  <c r="O295" i="4"/>
  <c r="N295" i="4"/>
  <c r="M295" i="4"/>
  <c r="L295" i="4"/>
  <c r="K295" i="4"/>
  <c r="J295" i="4"/>
  <c r="I295" i="4"/>
  <c r="H295" i="4"/>
  <c r="G295" i="4"/>
  <c r="F295" i="4"/>
  <c r="E295" i="4"/>
  <c r="D295" i="4"/>
  <c r="C295" i="4"/>
  <c r="B295" i="4"/>
  <c r="A295" i="4"/>
  <c r="X294" i="4"/>
  <c r="W294" i="4"/>
  <c r="V294" i="4"/>
  <c r="U294" i="4"/>
  <c r="T294" i="4"/>
  <c r="S294" i="4"/>
  <c r="R294" i="4"/>
  <c r="Q294" i="4"/>
  <c r="P294" i="4"/>
  <c r="O294" i="4"/>
  <c r="N294" i="4"/>
  <c r="M294" i="4"/>
  <c r="L294" i="4"/>
  <c r="K294" i="4"/>
  <c r="J294" i="4"/>
  <c r="I294" i="4"/>
  <c r="H294" i="4"/>
  <c r="G294" i="4"/>
  <c r="F294" i="4"/>
  <c r="E294" i="4"/>
  <c r="D294" i="4"/>
  <c r="C294" i="4"/>
  <c r="B294" i="4"/>
  <c r="A294" i="4"/>
  <c r="X293" i="4"/>
  <c r="W293" i="4"/>
  <c r="V293" i="4"/>
  <c r="U293" i="4"/>
  <c r="T293" i="4"/>
  <c r="S293" i="4"/>
  <c r="R293" i="4"/>
  <c r="Q293" i="4"/>
  <c r="P293" i="4"/>
  <c r="O293" i="4"/>
  <c r="N293" i="4"/>
  <c r="M293" i="4"/>
  <c r="L293" i="4"/>
  <c r="K293" i="4"/>
  <c r="J293" i="4"/>
  <c r="I293" i="4"/>
  <c r="H293" i="4"/>
  <c r="G293" i="4"/>
  <c r="F293" i="4"/>
  <c r="E293" i="4"/>
  <c r="D293" i="4"/>
  <c r="C293" i="4"/>
  <c r="B293" i="4"/>
  <c r="A293" i="4"/>
  <c r="X292" i="4"/>
  <c r="W292" i="4"/>
  <c r="V292" i="4"/>
  <c r="U292" i="4"/>
  <c r="T292" i="4"/>
  <c r="S292" i="4"/>
  <c r="R292" i="4"/>
  <c r="Q292" i="4"/>
  <c r="P292" i="4"/>
  <c r="O292" i="4"/>
  <c r="N292" i="4"/>
  <c r="M292" i="4"/>
  <c r="L292" i="4"/>
  <c r="K292" i="4"/>
  <c r="J292" i="4"/>
  <c r="I292" i="4"/>
  <c r="H292" i="4"/>
  <c r="G292" i="4"/>
  <c r="F292" i="4"/>
  <c r="E292" i="4"/>
  <c r="D292" i="4"/>
  <c r="C292" i="4"/>
  <c r="B292" i="4"/>
  <c r="A292" i="4"/>
  <c r="X291" i="4"/>
  <c r="W291" i="4"/>
  <c r="V291" i="4"/>
  <c r="U291" i="4"/>
  <c r="T291" i="4"/>
  <c r="S291" i="4"/>
  <c r="R291" i="4"/>
  <c r="Q291" i="4"/>
  <c r="P291" i="4"/>
  <c r="O291" i="4"/>
  <c r="N291" i="4"/>
  <c r="M291" i="4"/>
  <c r="L291" i="4"/>
  <c r="K291" i="4"/>
  <c r="J291" i="4"/>
  <c r="I291" i="4"/>
  <c r="H291" i="4"/>
  <c r="G291" i="4"/>
  <c r="F291" i="4"/>
  <c r="E291" i="4"/>
  <c r="D291" i="4"/>
  <c r="C291" i="4"/>
  <c r="B291" i="4"/>
  <c r="A291" i="4"/>
  <c r="X290" i="4"/>
  <c r="W290" i="4"/>
  <c r="V290" i="4"/>
  <c r="U290" i="4"/>
  <c r="T290" i="4"/>
  <c r="S290" i="4"/>
  <c r="R290" i="4"/>
  <c r="Q290" i="4"/>
  <c r="P290" i="4"/>
  <c r="O290" i="4"/>
  <c r="N290" i="4"/>
  <c r="M290" i="4"/>
  <c r="L290" i="4"/>
  <c r="K290" i="4"/>
  <c r="J290" i="4"/>
  <c r="I290" i="4"/>
  <c r="H290" i="4"/>
  <c r="G290" i="4"/>
  <c r="F290" i="4"/>
  <c r="E290" i="4"/>
  <c r="D290" i="4"/>
  <c r="C290" i="4"/>
  <c r="B290" i="4"/>
  <c r="A290" i="4"/>
  <c r="X289" i="4"/>
  <c r="W289" i="4"/>
  <c r="V289" i="4"/>
  <c r="U289" i="4"/>
  <c r="T289" i="4"/>
  <c r="S289" i="4"/>
  <c r="R289" i="4"/>
  <c r="Q289" i="4"/>
  <c r="P289" i="4"/>
  <c r="O289" i="4"/>
  <c r="N289" i="4"/>
  <c r="M289" i="4"/>
  <c r="L289" i="4"/>
  <c r="K289" i="4"/>
  <c r="J289" i="4"/>
  <c r="I289" i="4"/>
  <c r="H289" i="4"/>
  <c r="G289" i="4"/>
  <c r="F289" i="4"/>
  <c r="E289" i="4"/>
  <c r="D289" i="4"/>
  <c r="C289" i="4"/>
  <c r="B289" i="4"/>
  <c r="A289" i="4"/>
  <c r="X288" i="4"/>
  <c r="W288" i="4"/>
  <c r="V288" i="4"/>
  <c r="U288" i="4"/>
  <c r="T288" i="4"/>
  <c r="S288" i="4"/>
  <c r="R288" i="4"/>
  <c r="Q288" i="4"/>
  <c r="P288" i="4"/>
  <c r="O288" i="4"/>
  <c r="N288" i="4"/>
  <c r="M288" i="4"/>
  <c r="L288" i="4"/>
  <c r="K288" i="4"/>
  <c r="J288" i="4"/>
  <c r="I288" i="4"/>
  <c r="H288" i="4"/>
  <c r="G288" i="4"/>
  <c r="F288" i="4"/>
  <c r="E288" i="4"/>
  <c r="D288" i="4"/>
  <c r="C288" i="4"/>
  <c r="B288" i="4"/>
  <c r="A288" i="4"/>
  <c r="X287" i="4"/>
  <c r="W287" i="4"/>
  <c r="V287" i="4"/>
  <c r="U287" i="4"/>
  <c r="T287" i="4"/>
  <c r="S287" i="4"/>
  <c r="R287" i="4"/>
  <c r="Q287" i="4"/>
  <c r="P287" i="4"/>
  <c r="O287" i="4"/>
  <c r="N287" i="4"/>
  <c r="M287" i="4"/>
  <c r="L287" i="4"/>
  <c r="K287" i="4"/>
  <c r="J287" i="4"/>
  <c r="I287" i="4"/>
  <c r="H287" i="4"/>
  <c r="G287" i="4"/>
  <c r="F287" i="4"/>
  <c r="E287" i="4"/>
  <c r="D287" i="4"/>
  <c r="C287" i="4"/>
  <c r="B287" i="4"/>
  <c r="A287" i="4"/>
  <c r="X286" i="4"/>
  <c r="W286" i="4"/>
  <c r="V286" i="4"/>
  <c r="U286" i="4"/>
  <c r="T286" i="4"/>
  <c r="S286" i="4"/>
  <c r="R286" i="4"/>
  <c r="Q286" i="4"/>
  <c r="P286" i="4"/>
  <c r="O286" i="4"/>
  <c r="N286" i="4"/>
  <c r="M286" i="4"/>
  <c r="L286" i="4"/>
  <c r="K286" i="4"/>
  <c r="J286" i="4"/>
  <c r="I286" i="4"/>
  <c r="H286" i="4"/>
  <c r="G286" i="4"/>
  <c r="F286" i="4"/>
  <c r="E286" i="4"/>
  <c r="D286" i="4"/>
  <c r="C286" i="4"/>
  <c r="B286" i="4"/>
  <c r="A286" i="4"/>
  <c r="X285" i="4"/>
  <c r="W285" i="4"/>
  <c r="V285" i="4"/>
  <c r="U285" i="4"/>
  <c r="T285" i="4"/>
  <c r="S285" i="4"/>
  <c r="R285" i="4"/>
  <c r="Q285" i="4"/>
  <c r="P285" i="4"/>
  <c r="O285" i="4"/>
  <c r="N285" i="4"/>
  <c r="M285" i="4"/>
  <c r="L285" i="4"/>
  <c r="K285" i="4"/>
  <c r="J285" i="4"/>
  <c r="I285" i="4"/>
  <c r="H285" i="4"/>
  <c r="G285" i="4"/>
  <c r="F285" i="4"/>
  <c r="E285" i="4"/>
  <c r="D285" i="4"/>
  <c r="C285" i="4"/>
  <c r="B285" i="4"/>
  <c r="A285" i="4"/>
  <c r="X284" i="4"/>
  <c r="W284" i="4"/>
  <c r="V284" i="4"/>
  <c r="U284" i="4"/>
  <c r="T284" i="4"/>
  <c r="S284" i="4"/>
  <c r="R284" i="4"/>
  <c r="Q284" i="4"/>
  <c r="P284" i="4"/>
  <c r="O284" i="4"/>
  <c r="N284" i="4"/>
  <c r="M284" i="4"/>
  <c r="L284" i="4"/>
  <c r="K284" i="4"/>
  <c r="J284" i="4"/>
  <c r="I284" i="4"/>
  <c r="H284" i="4"/>
  <c r="G284" i="4"/>
  <c r="F284" i="4"/>
  <c r="E284" i="4"/>
  <c r="D284" i="4"/>
  <c r="C284" i="4"/>
  <c r="B284" i="4"/>
  <c r="A284" i="4"/>
  <c r="X283" i="4"/>
  <c r="W283" i="4"/>
  <c r="V283" i="4"/>
  <c r="U283" i="4"/>
  <c r="T283" i="4"/>
  <c r="S283" i="4"/>
  <c r="R283" i="4"/>
  <c r="Q283" i="4"/>
  <c r="P283" i="4"/>
  <c r="O283" i="4"/>
  <c r="N283" i="4"/>
  <c r="M283" i="4"/>
  <c r="L283" i="4"/>
  <c r="K283" i="4"/>
  <c r="J283" i="4"/>
  <c r="I283" i="4"/>
  <c r="H283" i="4"/>
  <c r="G283" i="4"/>
  <c r="F283" i="4"/>
  <c r="E283" i="4"/>
  <c r="D283" i="4"/>
  <c r="C283" i="4"/>
  <c r="B283" i="4"/>
  <c r="A283" i="4"/>
  <c r="X282" i="4"/>
  <c r="W282" i="4"/>
  <c r="V282" i="4"/>
  <c r="U282" i="4"/>
  <c r="T282" i="4"/>
  <c r="S282" i="4"/>
  <c r="R282" i="4"/>
  <c r="Q282" i="4"/>
  <c r="P282" i="4"/>
  <c r="O282" i="4"/>
  <c r="N282" i="4"/>
  <c r="M282" i="4"/>
  <c r="L282" i="4"/>
  <c r="K282" i="4"/>
  <c r="J282" i="4"/>
  <c r="I282" i="4"/>
  <c r="H282" i="4"/>
  <c r="G282" i="4"/>
  <c r="F282" i="4"/>
  <c r="E282" i="4"/>
  <c r="D282" i="4"/>
  <c r="C282" i="4"/>
  <c r="B282" i="4"/>
  <c r="A282" i="4"/>
  <c r="X281" i="4"/>
  <c r="W281" i="4"/>
  <c r="V281" i="4"/>
  <c r="U281" i="4"/>
  <c r="T281" i="4"/>
  <c r="S281" i="4"/>
  <c r="R281" i="4"/>
  <c r="Q281" i="4"/>
  <c r="P281" i="4"/>
  <c r="O281" i="4"/>
  <c r="N281" i="4"/>
  <c r="M281" i="4"/>
  <c r="L281" i="4"/>
  <c r="K281" i="4"/>
  <c r="J281" i="4"/>
  <c r="I281" i="4"/>
  <c r="H281" i="4"/>
  <c r="G281" i="4"/>
  <c r="F281" i="4"/>
  <c r="E281" i="4"/>
  <c r="D281" i="4"/>
  <c r="C281" i="4"/>
  <c r="B281" i="4"/>
  <c r="A281" i="4"/>
  <c r="X280" i="4"/>
  <c r="W280" i="4"/>
  <c r="V280" i="4"/>
  <c r="U280" i="4"/>
  <c r="T280" i="4"/>
  <c r="S280" i="4"/>
  <c r="R280" i="4"/>
  <c r="Q280" i="4"/>
  <c r="P280" i="4"/>
  <c r="O280" i="4"/>
  <c r="N280" i="4"/>
  <c r="M280" i="4"/>
  <c r="L280" i="4"/>
  <c r="K280" i="4"/>
  <c r="J280" i="4"/>
  <c r="I280" i="4"/>
  <c r="H280" i="4"/>
  <c r="G280" i="4"/>
  <c r="F280" i="4"/>
  <c r="E280" i="4"/>
  <c r="D280" i="4"/>
  <c r="C280" i="4"/>
  <c r="B280" i="4"/>
  <c r="A280" i="4"/>
  <c r="X279" i="4"/>
  <c r="W279" i="4"/>
  <c r="V279" i="4"/>
  <c r="U279" i="4"/>
  <c r="T279" i="4"/>
  <c r="S279" i="4"/>
  <c r="R279" i="4"/>
  <c r="Q279" i="4"/>
  <c r="P279" i="4"/>
  <c r="O279" i="4"/>
  <c r="N279" i="4"/>
  <c r="M279" i="4"/>
  <c r="L279" i="4"/>
  <c r="K279" i="4"/>
  <c r="J279" i="4"/>
  <c r="I279" i="4"/>
  <c r="H279" i="4"/>
  <c r="G279" i="4"/>
  <c r="F279" i="4"/>
  <c r="E279" i="4"/>
  <c r="D279" i="4"/>
  <c r="C279" i="4"/>
  <c r="B279" i="4"/>
  <c r="A279" i="4"/>
  <c r="X278" i="4"/>
  <c r="W278" i="4"/>
  <c r="V278" i="4"/>
  <c r="U278" i="4"/>
  <c r="T278" i="4"/>
  <c r="S278" i="4"/>
  <c r="R278" i="4"/>
  <c r="Q278" i="4"/>
  <c r="P278" i="4"/>
  <c r="O278" i="4"/>
  <c r="N278" i="4"/>
  <c r="M278" i="4"/>
  <c r="L278" i="4"/>
  <c r="K278" i="4"/>
  <c r="J278" i="4"/>
  <c r="I278" i="4"/>
  <c r="H278" i="4"/>
  <c r="G278" i="4"/>
  <c r="F278" i="4"/>
  <c r="E278" i="4"/>
  <c r="D278" i="4"/>
  <c r="C278" i="4"/>
  <c r="B278" i="4"/>
  <c r="A278" i="4"/>
  <c r="X277" i="4"/>
  <c r="W277" i="4"/>
  <c r="V277" i="4"/>
  <c r="U277" i="4"/>
  <c r="T277" i="4"/>
  <c r="S277" i="4"/>
  <c r="R277" i="4"/>
  <c r="Q277" i="4"/>
  <c r="P277" i="4"/>
  <c r="O277" i="4"/>
  <c r="N277" i="4"/>
  <c r="M277" i="4"/>
  <c r="L277" i="4"/>
  <c r="K277" i="4"/>
  <c r="J277" i="4"/>
  <c r="I277" i="4"/>
  <c r="H277" i="4"/>
  <c r="G277" i="4"/>
  <c r="F277" i="4"/>
  <c r="E277" i="4"/>
  <c r="D277" i="4"/>
  <c r="C277" i="4"/>
  <c r="B277" i="4"/>
  <c r="A277" i="4"/>
  <c r="X276" i="4"/>
  <c r="W276" i="4"/>
  <c r="V276" i="4"/>
  <c r="U276" i="4"/>
  <c r="T276" i="4"/>
  <c r="S276" i="4"/>
  <c r="R276" i="4"/>
  <c r="Q276" i="4"/>
  <c r="P276" i="4"/>
  <c r="O276" i="4"/>
  <c r="N276" i="4"/>
  <c r="M276" i="4"/>
  <c r="L276" i="4"/>
  <c r="K276" i="4"/>
  <c r="J276" i="4"/>
  <c r="I276" i="4"/>
  <c r="H276" i="4"/>
  <c r="G276" i="4"/>
  <c r="F276" i="4"/>
  <c r="E276" i="4"/>
  <c r="D276" i="4"/>
  <c r="C276" i="4"/>
  <c r="B276" i="4"/>
  <c r="A276" i="4"/>
  <c r="X275" i="4"/>
  <c r="W275" i="4"/>
  <c r="V275" i="4"/>
  <c r="U275" i="4"/>
  <c r="T275" i="4"/>
  <c r="S275" i="4"/>
  <c r="R275" i="4"/>
  <c r="Q275" i="4"/>
  <c r="P275" i="4"/>
  <c r="O275" i="4"/>
  <c r="N275" i="4"/>
  <c r="M275" i="4"/>
  <c r="L275" i="4"/>
  <c r="K275" i="4"/>
  <c r="J275" i="4"/>
  <c r="I275" i="4"/>
  <c r="H275" i="4"/>
  <c r="G275" i="4"/>
  <c r="F275" i="4"/>
  <c r="E275" i="4"/>
  <c r="D275" i="4"/>
  <c r="C275" i="4"/>
  <c r="B275" i="4"/>
  <c r="A275" i="4"/>
  <c r="X274" i="4"/>
  <c r="W274" i="4"/>
  <c r="V274" i="4"/>
  <c r="U274" i="4"/>
  <c r="T274" i="4"/>
  <c r="S274" i="4"/>
  <c r="R274" i="4"/>
  <c r="Q274" i="4"/>
  <c r="P274" i="4"/>
  <c r="O274" i="4"/>
  <c r="N274" i="4"/>
  <c r="M274" i="4"/>
  <c r="L274" i="4"/>
  <c r="K274" i="4"/>
  <c r="J274" i="4"/>
  <c r="I274" i="4"/>
  <c r="H274" i="4"/>
  <c r="G274" i="4"/>
  <c r="F274" i="4"/>
  <c r="E274" i="4"/>
  <c r="D274" i="4"/>
  <c r="C274" i="4"/>
  <c r="B274" i="4"/>
  <c r="A274" i="4"/>
  <c r="X273" i="4"/>
  <c r="W273" i="4"/>
  <c r="V273" i="4"/>
  <c r="U273" i="4"/>
  <c r="T273" i="4"/>
  <c r="S273" i="4"/>
  <c r="R273" i="4"/>
  <c r="Q273" i="4"/>
  <c r="P273" i="4"/>
  <c r="O273" i="4"/>
  <c r="N273" i="4"/>
  <c r="M273" i="4"/>
  <c r="L273" i="4"/>
  <c r="K273" i="4"/>
  <c r="J273" i="4"/>
  <c r="I273" i="4"/>
  <c r="H273" i="4"/>
  <c r="G273" i="4"/>
  <c r="F273" i="4"/>
  <c r="E273" i="4"/>
  <c r="D273" i="4"/>
  <c r="C273" i="4"/>
  <c r="B273" i="4"/>
  <c r="A273" i="4"/>
  <c r="X272" i="4"/>
  <c r="W272" i="4"/>
  <c r="V272" i="4"/>
  <c r="U272" i="4"/>
  <c r="T272" i="4"/>
  <c r="S272" i="4"/>
  <c r="R272" i="4"/>
  <c r="Q272" i="4"/>
  <c r="P272" i="4"/>
  <c r="O272" i="4"/>
  <c r="N272" i="4"/>
  <c r="M272" i="4"/>
  <c r="L272" i="4"/>
  <c r="K272" i="4"/>
  <c r="J272" i="4"/>
  <c r="I272" i="4"/>
  <c r="H272" i="4"/>
  <c r="G272" i="4"/>
  <c r="F272" i="4"/>
  <c r="E272" i="4"/>
  <c r="D272" i="4"/>
  <c r="C272" i="4"/>
  <c r="B272" i="4"/>
  <c r="A272" i="4"/>
  <c r="X271" i="4"/>
  <c r="W271" i="4"/>
  <c r="V271" i="4"/>
  <c r="U271" i="4"/>
  <c r="T271" i="4"/>
  <c r="S271" i="4"/>
  <c r="R271" i="4"/>
  <c r="Q271" i="4"/>
  <c r="P271" i="4"/>
  <c r="O271" i="4"/>
  <c r="N271" i="4"/>
  <c r="M271" i="4"/>
  <c r="L271" i="4"/>
  <c r="K271" i="4"/>
  <c r="J271" i="4"/>
  <c r="I271" i="4"/>
  <c r="H271" i="4"/>
  <c r="G271" i="4"/>
  <c r="F271" i="4"/>
  <c r="E271" i="4"/>
  <c r="D271" i="4"/>
  <c r="C271" i="4"/>
  <c r="B271" i="4"/>
  <c r="A271" i="4"/>
  <c r="X270" i="4"/>
  <c r="W270" i="4"/>
  <c r="V270" i="4"/>
  <c r="U270" i="4"/>
  <c r="T270" i="4"/>
  <c r="S270" i="4"/>
  <c r="R270" i="4"/>
  <c r="Q270" i="4"/>
  <c r="P270" i="4"/>
  <c r="O270" i="4"/>
  <c r="N270" i="4"/>
  <c r="M270" i="4"/>
  <c r="L270" i="4"/>
  <c r="K270" i="4"/>
  <c r="J270" i="4"/>
  <c r="I270" i="4"/>
  <c r="H270" i="4"/>
  <c r="G270" i="4"/>
  <c r="F270" i="4"/>
  <c r="E270" i="4"/>
  <c r="D270" i="4"/>
  <c r="C270" i="4"/>
  <c r="B270" i="4"/>
  <c r="A270" i="4"/>
  <c r="X269" i="4"/>
  <c r="W269" i="4"/>
  <c r="V269" i="4"/>
  <c r="U269" i="4"/>
  <c r="T269" i="4"/>
  <c r="S269" i="4"/>
  <c r="R269" i="4"/>
  <c r="Q269" i="4"/>
  <c r="P269" i="4"/>
  <c r="O269" i="4"/>
  <c r="N269" i="4"/>
  <c r="M269" i="4"/>
  <c r="L269" i="4"/>
  <c r="K269" i="4"/>
  <c r="J269" i="4"/>
  <c r="I269" i="4"/>
  <c r="H269" i="4"/>
  <c r="G269" i="4"/>
  <c r="F269" i="4"/>
  <c r="E269" i="4"/>
  <c r="D269" i="4"/>
  <c r="C269" i="4"/>
  <c r="B269" i="4"/>
  <c r="A269" i="4"/>
  <c r="X268" i="4"/>
  <c r="W268" i="4"/>
  <c r="V268" i="4"/>
  <c r="U268" i="4"/>
  <c r="T268" i="4"/>
  <c r="S268" i="4"/>
  <c r="R268" i="4"/>
  <c r="Q268" i="4"/>
  <c r="P268" i="4"/>
  <c r="O268" i="4"/>
  <c r="N268" i="4"/>
  <c r="M268" i="4"/>
  <c r="L268" i="4"/>
  <c r="K268" i="4"/>
  <c r="J268" i="4"/>
  <c r="I268" i="4"/>
  <c r="H268" i="4"/>
  <c r="G268" i="4"/>
  <c r="F268" i="4"/>
  <c r="E268" i="4"/>
  <c r="D268" i="4"/>
  <c r="C268" i="4"/>
  <c r="B268" i="4"/>
  <c r="A268" i="4"/>
  <c r="X267" i="4"/>
  <c r="W267" i="4"/>
  <c r="V267" i="4"/>
  <c r="U267" i="4"/>
  <c r="T267" i="4"/>
  <c r="S267" i="4"/>
  <c r="R267" i="4"/>
  <c r="Q267" i="4"/>
  <c r="P267" i="4"/>
  <c r="O267" i="4"/>
  <c r="N267" i="4"/>
  <c r="M267" i="4"/>
  <c r="L267" i="4"/>
  <c r="K267" i="4"/>
  <c r="J267" i="4"/>
  <c r="I267" i="4"/>
  <c r="H267" i="4"/>
  <c r="G267" i="4"/>
  <c r="F267" i="4"/>
  <c r="E267" i="4"/>
  <c r="D267" i="4"/>
  <c r="C267" i="4"/>
  <c r="B267" i="4"/>
  <c r="A267" i="4"/>
  <c r="X266" i="4"/>
  <c r="W266" i="4"/>
  <c r="V266" i="4"/>
  <c r="U266" i="4"/>
  <c r="T266" i="4"/>
  <c r="S266" i="4"/>
  <c r="R266" i="4"/>
  <c r="Q266" i="4"/>
  <c r="P266" i="4"/>
  <c r="O266" i="4"/>
  <c r="N266" i="4"/>
  <c r="M266" i="4"/>
  <c r="L266" i="4"/>
  <c r="K266" i="4"/>
  <c r="J266" i="4"/>
  <c r="I266" i="4"/>
  <c r="H266" i="4"/>
  <c r="G266" i="4"/>
  <c r="F266" i="4"/>
  <c r="E266" i="4"/>
  <c r="D266" i="4"/>
  <c r="C266" i="4"/>
  <c r="B266" i="4"/>
  <c r="A266" i="4"/>
  <c r="X265" i="4"/>
  <c r="W265" i="4"/>
  <c r="V265" i="4"/>
  <c r="U265" i="4"/>
  <c r="T265" i="4"/>
  <c r="S265" i="4"/>
  <c r="R265" i="4"/>
  <c r="Q265" i="4"/>
  <c r="P265" i="4"/>
  <c r="O265" i="4"/>
  <c r="N265" i="4"/>
  <c r="M265" i="4"/>
  <c r="L265" i="4"/>
  <c r="K265" i="4"/>
  <c r="J265" i="4"/>
  <c r="I265" i="4"/>
  <c r="H265" i="4"/>
  <c r="G265" i="4"/>
  <c r="F265" i="4"/>
  <c r="E265" i="4"/>
  <c r="D265" i="4"/>
  <c r="C265" i="4"/>
  <c r="B265" i="4"/>
  <c r="A265" i="4"/>
  <c r="X264" i="4"/>
  <c r="W264" i="4"/>
  <c r="V264" i="4"/>
  <c r="U264" i="4"/>
  <c r="T264" i="4"/>
  <c r="S264" i="4"/>
  <c r="R264" i="4"/>
  <c r="Q264" i="4"/>
  <c r="P264" i="4"/>
  <c r="O264" i="4"/>
  <c r="N264" i="4"/>
  <c r="M264" i="4"/>
  <c r="L264" i="4"/>
  <c r="K264" i="4"/>
  <c r="J264" i="4"/>
  <c r="I264" i="4"/>
  <c r="H264" i="4"/>
  <c r="G264" i="4"/>
  <c r="F264" i="4"/>
  <c r="E264" i="4"/>
  <c r="D264" i="4"/>
  <c r="C264" i="4"/>
  <c r="B264" i="4"/>
  <c r="A264" i="4"/>
  <c r="X263" i="4"/>
  <c r="W263" i="4"/>
  <c r="V263" i="4"/>
  <c r="U263" i="4"/>
  <c r="T263" i="4"/>
  <c r="S263" i="4"/>
  <c r="R263" i="4"/>
  <c r="Q263" i="4"/>
  <c r="P263" i="4"/>
  <c r="O263" i="4"/>
  <c r="N263" i="4"/>
  <c r="M263" i="4"/>
  <c r="L263" i="4"/>
  <c r="K263" i="4"/>
  <c r="J263" i="4"/>
  <c r="I263" i="4"/>
  <c r="H263" i="4"/>
  <c r="G263" i="4"/>
  <c r="F263" i="4"/>
  <c r="E263" i="4"/>
  <c r="D263" i="4"/>
  <c r="C263" i="4"/>
  <c r="B263" i="4"/>
  <c r="A263" i="4"/>
  <c r="X262" i="4"/>
  <c r="W262" i="4"/>
  <c r="V262" i="4"/>
  <c r="U262" i="4"/>
  <c r="T262" i="4"/>
  <c r="S262" i="4"/>
  <c r="R262" i="4"/>
  <c r="Q262" i="4"/>
  <c r="P262" i="4"/>
  <c r="O262" i="4"/>
  <c r="N262" i="4"/>
  <c r="M262" i="4"/>
  <c r="L262" i="4"/>
  <c r="K262" i="4"/>
  <c r="J262" i="4"/>
  <c r="I262" i="4"/>
  <c r="H262" i="4"/>
  <c r="G262" i="4"/>
  <c r="F262" i="4"/>
  <c r="E262" i="4"/>
  <c r="D262" i="4"/>
  <c r="C262" i="4"/>
  <c r="B262" i="4"/>
  <c r="A262" i="4"/>
  <c r="X261" i="4"/>
  <c r="W261" i="4"/>
  <c r="V261" i="4"/>
  <c r="U261" i="4"/>
  <c r="T261" i="4"/>
  <c r="S261" i="4"/>
  <c r="R261" i="4"/>
  <c r="Q261" i="4"/>
  <c r="P261" i="4"/>
  <c r="O261" i="4"/>
  <c r="N261" i="4"/>
  <c r="M261" i="4"/>
  <c r="L261" i="4"/>
  <c r="K261" i="4"/>
  <c r="J261" i="4"/>
  <c r="I261" i="4"/>
  <c r="H261" i="4"/>
  <c r="G261" i="4"/>
  <c r="F261" i="4"/>
  <c r="E261" i="4"/>
  <c r="D261" i="4"/>
  <c r="C261" i="4"/>
  <c r="B261" i="4"/>
  <c r="A261" i="4"/>
  <c r="X260" i="4"/>
  <c r="W260" i="4"/>
  <c r="V260" i="4"/>
  <c r="U260" i="4"/>
  <c r="T260" i="4"/>
  <c r="S260" i="4"/>
  <c r="R260" i="4"/>
  <c r="Q260" i="4"/>
  <c r="P260" i="4"/>
  <c r="O260" i="4"/>
  <c r="N260" i="4"/>
  <c r="M260" i="4"/>
  <c r="L260" i="4"/>
  <c r="K260" i="4"/>
  <c r="J260" i="4"/>
  <c r="I260" i="4"/>
  <c r="H260" i="4"/>
  <c r="G260" i="4"/>
  <c r="F260" i="4"/>
  <c r="E260" i="4"/>
  <c r="D260" i="4"/>
  <c r="C260" i="4"/>
  <c r="B260" i="4"/>
  <c r="A260" i="4"/>
  <c r="X259" i="4"/>
  <c r="W259" i="4"/>
  <c r="V259" i="4"/>
  <c r="U259" i="4"/>
  <c r="T259" i="4"/>
  <c r="S259" i="4"/>
  <c r="R259" i="4"/>
  <c r="Q259" i="4"/>
  <c r="P259" i="4"/>
  <c r="O259" i="4"/>
  <c r="N259" i="4"/>
  <c r="M259" i="4"/>
  <c r="L259" i="4"/>
  <c r="K259" i="4"/>
  <c r="J259" i="4"/>
  <c r="I259" i="4"/>
  <c r="H259" i="4"/>
  <c r="G259" i="4"/>
  <c r="F259" i="4"/>
  <c r="E259" i="4"/>
  <c r="D259" i="4"/>
  <c r="C259" i="4"/>
  <c r="B259" i="4"/>
  <c r="A259" i="4"/>
  <c r="X258" i="4"/>
  <c r="W258" i="4"/>
  <c r="V258" i="4"/>
  <c r="U258" i="4"/>
  <c r="T258" i="4"/>
  <c r="S258" i="4"/>
  <c r="R258" i="4"/>
  <c r="Q258" i="4"/>
  <c r="P258" i="4"/>
  <c r="O258" i="4"/>
  <c r="N258" i="4"/>
  <c r="M258" i="4"/>
  <c r="L258" i="4"/>
  <c r="K258" i="4"/>
  <c r="J258" i="4"/>
  <c r="I258" i="4"/>
  <c r="H258" i="4"/>
  <c r="G258" i="4"/>
  <c r="F258" i="4"/>
  <c r="E258" i="4"/>
  <c r="D258" i="4"/>
  <c r="C258" i="4"/>
  <c r="B258" i="4"/>
  <c r="A258" i="4"/>
  <c r="X257" i="4"/>
  <c r="W257" i="4"/>
  <c r="V257" i="4"/>
  <c r="U257" i="4"/>
  <c r="T257" i="4"/>
  <c r="S257" i="4"/>
  <c r="R257" i="4"/>
  <c r="Q257" i="4"/>
  <c r="P257" i="4"/>
  <c r="O257" i="4"/>
  <c r="N257" i="4"/>
  <c r="M257" i="4"/>
  <c r="L257" i="4"/>
  <c r="K257" i="4"/>
  <c r="J257" i="4"/>
  <c r="I257" i="4"/>
  <c r="H257" i="4"/>
  <c r="G257" i="4"/>
  <c r="F257" i="4"/>
  <c r="E257" i="4"/>
  <c r="D257" i="4"/>
  <c r="C257" i="4"/>
  <c r="B257" i="4"/>
  <c r="A257" i="4"/>
  <c r="X256" i="4"/>
  <c r="W256" i="4"/>
  <c r="V256" i="4"/>
  <c r="U256" i="4"/>
  <c r="T256" i="4"/>
  <c r="S256" i="4"/>
  <c r="R256" i="4"/>
  <c r="Q256" i="4"/>
  <c r="P256" i="4"/>
  <c r="O256" i="4"/>
  <c r="N256" i="4"/>
  <c r="M256" i="4"/>
  <c r="L256" i="4"/>
  <c r="K256" i="4"/>
  <c r="J256" i="4"/>
  <c r="I256" i="4"/>
  <c r="H256" i="4"/>
  <c r="G256" i="4"/>
  <c r="F256" i="4"/>
  <c r="E256" i="4"/>
  <c r="D256" i="4"/>
  <c r="C256" i="4"/>
  <c r="B256" i="4"/>
  <c r="A256" i="4"/>
  <c r="X255" i="4"/>
  <c r="W255" i="4"/>
  <c r="V255" i="4"/>
  <c r="U255" i="4"/>
  <c r="T255" i="4"/>
  <c r="S255" i="4"/>
  <c r="R255" i="4"/>
  <c r="Q255" i="4"/>
  <c r="P255" i="4"/>
  <c r="O255" i="4"/>
  <c r="N255" i="4"/>
  <c r="M255" i="4"/>
  <c r="L255" i="4"/>
  <c r="K255" i="4"/>
  <c r="J255" i="4"/>
  <c r="I255" i="4"/>
  <c r="H255" i="4"/>
  <c r="G255" i="4"/>
  <c r="F255" i="4"/>
  <c r="E255" i="4"/>
  <c r="D255" i="4"/>
  <c r="C255" i="4"/>
  <c r="B255" i="4"/>
  <c r="A255" i="4"/>
  <c r="X254" i="4"/>
  <c r="W254" i="4"/>
  <c r="V254" i="4"/>
  <c r="U254" i="4"/>
  <c r="T254" i="4"/>
  <c r="S254" i="4"/>
  <c r="R254" i="4"/>
  <c r="Q254" i="4"/>
  <c r="P254" i="4"/>
  <c r="O254" i="4"/>
  <c r="N254" i="4"/>
  <c r="M254" i="4"/>
  <c r="L254" i="4"/>
  <c r="K254" i="4"/>
  <c r="J254" i="4"/>
  <c r="I254" i="4"/>
  <c r="H254" i="4"/>
  <c r="G254" i="4"/>
  <c r="F254" i="4"/>
  <c r="E254" i="4"/>
  <c r="D254" i="4"/>
  <c r="C254" i="4"/>
  <c r="B254" i="4"/>
  <c r="A254" i="4"/>
  <c r="X253" i="4"/>
  <c r="W253" i="4"/>
  <c r="V253" i="4"/>
  <c r="U253" i="4"/>
  <c r="T253" i="4"/>
  <c r="S253" i="4"/>
  <c r="R253" i="4"/>
  <c r="Q253" i="4"/>
  <c r="P253" i="4"/>
  <c r="O253" i="4"/>
  <c r="N253" i="4"/>
  <c r="M253" i="4"/>
  <c r="L253" i="4"/>
  <c r="K253" i="4"/>
  <c r="J253" i="4"/>
  <c r="I253" i="4"/>
  <c r="H253" i="4"/>
  <c r="G253" i="4"/>
  <c r="F253" i="4"/>
  <c r="E253" i="4"/>
  <c r="D253" i="4"/>
  <c r="C253" i="4"/>
  <c r="B253" i="4"/>
  <c r="A253" i="4"/>
  <c r="X252" i="4"/>
  <c r="W252" i="4"/>
  <c r="V252" i="4"/>
  <c r="U252" i="4"/>
  <c r="T252" i="4"/>
  <c r="S252" i="4"/>
  <c r="R252" i="4"/>
  <c r="Q252" i="4"/>
  <c r="P252" i="4"/>
  <c r="O252" i="4"/>
  <c r="N252" i="4"/>
  <c r="M252" i="4"/>
  <c r="L252" i="4"/>
  <c r="K252" i="4"/>
  <c r="J252" i="4"/>
  <c r="I252" i="4"/>
  <c r="H252" i="4"/>
  <c r="G252" i="4"/>
  <c r="F252" i="4"/>
  <c r="E252" i="4"/>
  <c r="D252" i="4"/>
  <c r="C252" i="4"/>
  <c r="B252" i="4"/>
  <c r="A252" i="4"/>
  <c r="X251" i="4"/>
  <c r="W251" i="4"/>
  <c r="V251" i="4"/>
  <c r="U251" i="4"/>
  <c r="T251" i="4"/>
  <c r="S251" i="4"/>
  <c r="R251" i="4"/>
  <c r="Q251" i="4"/>
  <c r="P251" i="4"/>
  <c r="O251" i="4"/>
  <c r="N251" i="4"/>
  <c r="M251" i="4"/>
  <c r="L251" i="4"/>
  <c r="K251" i="4"/>
  <c r="J251" i="4"/>
  <c r="I251" i="4"/>
  <c r="H251" i="4"/>
  <c r="G251" i="4"/>
  <c r="F251" i="4"/>
  <c r="E251" i="4"/>
  <c r="D251" i="4"/>
  <c r="C251" i="4"/>
  <c r="B251" i="4"/>
  <c r="A251" i="4"/>
  <c r="X250" i="4"/>
  <c r="W250" i="4"/>
  <c r="V250" i="4"/>
  <c r="U250" i="4"/>
  <c r="T250" i="4"/>
  <c r="S250" i="4"/>
  <c r="R250" i="4"/>
  <c r="Q250" i="4"/>
  <c r="P250" i="4"/>
  <c r="O250" i="4"/>
  <c r="N250" i="4"/>
  <c r="M250" i="4"/>
  <c r="L250" i="4"/>
  <c r="K250" i="4"/>
  <c r="J250" i="4"/>
  <c r="I250" i="4"/>
  <c r="H250" i="4"/>
  <c r="G250" i="4"/>
  <c r="F250" i="4"/>
  <c r="E250" i="4"/>
  <c r="D250" i="4"/>
  <c r="C250" i="4"/>
  <c r="B250" i="4"/>
  <c r="A250" i="4"/>
  <c r="X249" i="4"/>
  <c r="W249" i="4"/>
  <c r="V249" i="4"/>
  <c r="U249" i="4"/>
  <c r="T249" i="4"/>
  <c r="S249" i="4"/>
  <c r="R249" i="4"/>
  <c r="Q249" i="4"/>
  <c r="P249" i="4"/>
  <c r="O249" i="4"/>
  <c r="N249" i="4"/>
  <c r="M249" i="4"/>
  <c r="L249" i="4"/>
  <c r="K249" i="4"/>
  <c r="J249" i="4"/>
  <c r="I249" i="4"/>
  <c r="H249" i="4"/>
  <c r="G249" i="4"/>
  <c r="F249" i="4"/>
  <c r="E249" i="4"/>
  <c r="D249" i="4"/>
  <c r="C249" i="4"/>
  <c r="B249" i="4"/>
  <c r="A249" i="4"/>
  <c r="X248" i="4"/>
  <c r="W248" i="4"/>
  <c r="V248" i="4"/>
  <c r="U248" i="4"/>
  <c r="T248" i="4"/>
  <c r="S248" i="4"/>
  <c r="R248" i="4"/>
  <c r="Q248" i="4"/>
  <c r="P248" i="4"/>
  <c r="O248" i="4"/>
  <c r="N248" i="4"/>
  <c r="M248" i="4"/>
  <c r="L248" i="4"/>
  <c r="K248" i="4"/>
  <c r="J248" i="4"/>
  <c r="I248" i="4"/>
  <c r="H248" i="4"/>
  <c r="G248" i="4"/>
  <c r="F248" i="4"/>
  <c r="E248" i="4"/>
  <c r="D248" i="4"/>
  <c r="C248" i="4"/>
  <c r="B248" i="4"/>
  <c r="A248" i="4"/>
  <c r="X247" i="4"/>
  <c r="W247" i="4"/>
  <c r="V247" i="4"/>
  <c r="U247" i="4"/>
  <c r="T247" i="4"/>
  <c r="S247" i="4"/>
  <c r="R247" i="4"/>
  <c r="Q247" i="4"/>
  <c r="P247" i="4"/>
  <c r="O247" i="4"/>
  <c r="N247" i="4"/>
  <c r="M247" i="4"/>
  <c r="L247" i="4"/>
  <c r="K247" i="4"/>
  <c r="J247" i="4"/>
  <c r="I247" i="4"/>
  <c r="H247" i="4"/>
  <c r="G247" i="4"/>
  <c r="F247" i="4"/>
  <c r="E247" i="4"/>
  <c r="D247" i="4"/>
  <c r="C247" i="4"/>
  <c r="B247" i="4"/>
  <c r="A247" i="4"/>
  <c r="X246" i="4"/>
  <c r="W246" i="4"/>
  <c r="V246" i="4"/>
  <c r="U246" i="4"/>
  <c r="T246" i="4"/>
  <c r="S246" i="4"/>
  <c r="R246" i="4"/>
  <c r="Q246" i="4"/>
  <c r="P246" i="4"/>
  <c r="O246" i="4"/>
  <c r="N246" i="4"/>
  <c r="M246" i="4"/>
  <c r="L246" i="4"/>
  <c r="K246" i="4"/>
  <c r="J246" i="4"/>
  <c r="I246" i="4"/>
  <c r="H246" i="4"/>
  <c r="G246" i="4"/>
  <c r="F246" i="4"/>
  <c r="E246" i="4"/>
  <c r="D246" i="4"/>
  <c r="C246" i="4"/>
  <c r="B246" i="4"/>
  <c r="A246" i="4"/>
  <c r="X245" i="4"/>
  <c r="W245" i="4"/>
  <c r="V245" i="4"/>
  <c r="U245" i="4"/>
  <c r="T245" i="4"/>
  <c r="S245" i="4"/>
  <c r="R245" i="4"/>
  <c r="Q245" i="4"/>
  <c r="P245" i="4"/>
  <c r="O245" i="4"/>
  <c r="N245" i="4"/>
  <c r="M245" i="4"/>
  <c r="L245" i="4"/>
  <c r="K245" i="4"/>
  <c r="J245" i="4"/>
  <c r="I245" i="4"/>
  <c r="H245" i="4"/>
  <c r="G245" i="4"/>
  <c r="F245" i="4"/>
  <c r="E245" i="4"/>
  <c r="D245" i="4"/>
  <c r="C245" i="4"/>
  <c r="B245" i="4"/>
  <c r="A245" i="4"/>
  <c r="X244" i="4"/>
  <c r="W244" i="4"/>
  <c r="V244" i="4"/>
  <c r="U244" i="4"/>
  <c r="T244" i="4"/>
  <c r="S244" i="4"/>
  <c r="R244" i="4"/>
  <c r="Q244" i="4"/>
  <c r="P244" i="4"/>
  <c r="O244" i="4"/>
  <c r="N244" i="4"/>
  <c r="M244" i="4"/>
  <c r="L244" i="4"/>
  <c r="K244" i="4"/>
  <c r="J244" i="4"/>
  <c r="I244" i="4"/>
  <c r="H244" i="4"/>
  <c r="G244" i="4"/>
  <c r="F244" i="4"/>
  <c r="E244" i="4"/>
  <c r="D244" i="4"/>
  <c r="C244" i="4"/>
  <c r="B244" i="4"/>
  <c r="A244" i="4"/>
  <c r="X243" i="4"/>
  <c r="W243" i="4"/>
  <c r="V243" i="4"/>
  <c r="U243" i="4"/>
  <c r="T243" i="4"/>
  <c r="S243" i="4"/>
  <c r="R243" i="4"/>
  <c r="Q243" i="4"/>
  <c r="P243" i="4"/>
  <c r="O243" i="4"/>
  <c r="N243" i="4"/>
  <c r="M243" i="4"/>
  <c r="L243" i="4"/>
  <c r="K243" i="4"/>
  <c r="J243" i="4"/>
  <c r="I243" i="4"/>
  <c r="H243" i="4"/>
  <c r="G243" i="4"/>
  <c r="F243" i="4"/>
  <c r="E243" i="4"/>
  <c r="D243" i="4"/>
  <c r="C243" i="4"/>
  <c r="B243" i="4"/>
  <c r="A243" i="4"/>
  <c r="X242" i="4"/>
  <c r="W242" i="4"/>
  <c r="V242" i="4"/>
  <c r="U242" i="4"/>
  <c r="T242" i="4"/>
  <c r="S242" i="4"/>
  <c r="R242" i="4"/>
  <c r="Q242" i="4"/>
  <c r="P242" i="4"/>
  <c r="O242" i="4"/>
  <c r="N242" i="4"/>
  <c r="M242" i="4"/>
  <c r="L242" i="4"/>
  <c r="K242" i="4"/>
  <c r="J242" i="4"/>
  <c r="I242" i="4"/>
  <c r="H242" i="4"/>
  <c r="G242" i="4"/>
  <c r="F242" i="4"/>
  <c r="E242" i="4"/>
  <c r="D242" i="4"/>
  <c r="C242" i="4"/>
  <c r="B242" i="4"/>
  <c r="A242" i="4"/>
  <c r="X241" i="4"/>
  <c r="W241" i="4"/>
  <c r="V241" i="4"/>
  <c r="U241" i="4"/>
  <c r="T241" i="4"/>
  <c r="S241" i="4"/>
  <c r="R241" i="4"/>
  <c r="Q241" i="4"/>
  <c r="P241" i="4"/>
  <c r="O241" i="4"/>
  <c r="N241" i="4"/>
  <c r="M241" i="4"/>
  <c r="L241" i="4"/>
  <c r="K241" i="4"/>
  <c r="J241" i="4"/>
  <c r="I241" i="4"/>
  <c r="H241" i="4"/>
  <c r="G241" i="4"/>
  <c r="F241" i="4"/>
  <c r="E241" i="4"/>
  <c r="D241" i="4"/>
  <c r="C241" i="4"/>
  <c r="B241" i="4"/>
  <c r="A241" i="4"/>
  <c r="X240" i="4"/>
  <c r="W240" i="4"/>
  <c r="V240" i="4"/>
  <c r="U240" i="4"/>
  <c r="T240" i="4"/>
  <c r="S240" i="4"/>
  <c r="R240" i="4"/>
  <c r="Q240" i="4"/>
  <c r="P240" i="4"/>
  <c r="O240" i="4"/>
  <c r="N240" i="4"/>
  <c r="M240" i="4"/>
  <c r="L240" i="4"/>
  <c r="K240" i="4"/>
  <c r="J240" i="4"/>
  <c r="I240" i="4"/>
  <c r="H240" i="4"/>
  <c r="G240" i="4"/>
  <c r="F240" i="4"/>
  <c r="E240" i="4"/>
  <c r="D240" i="4"/>
  <c r="C240" i="4"/>
  <c r="B240" i="4"/>
  <c r="A240" i="4"/>
  <c r="X239" i="4"/>
  <c r="W239" i="4"/>
  <c r="V239" i="4"/>
  <c r="U239" i="4"/>
  <c r="T239" i="4"/>
  <c r="S239" i="4"/>
  <c r="R239" i="4"/>
  <c r="Q239" i="4"/>
  <c r="P239" i="4"/>
  <c r="O239" i="4"/>
  <c r="N239" i="4"/>
  <c r="M239" i="4"/>
  <c r="L239" i="4"/>
  <c r="K239" i="4"/>
  <c r="J239" i="4"/>
  <c r="I239" i="4"/>
  <c r="H239" i="4"/>
  <c r="G239" i="4"/>
  <c r="F239" i="4"/>
  <c r="E239" i="4"/>
  <c r="D239" i="4"/>
  <c r="C239" i="4"/>
  <c r="B239" i="4"/>
  <c r="A239" i="4"/>
  <c r="X238" i="4"/>
  <c r="W238" i="4"/>
  <c r="V238" i="4"/>
  <c r="U238" i="4"/>
  <c r="T238" i="4"/>
  <c r="S238" i="4"/>
  <c r="R238" i="4"/>
  <c r="Q238" i="4"/>
  <c r="P238" i="4"/>
  <c r="O238" i="4"/>
  <c r="N238" i="4"/>
  <c r="M238" i="4"/>
  <c r="L238" i="4"/>
  <c r="K238" i="4"/>
  <c r="J238" i="4"/>
  <c r="I238" i="4"/>
  <c r="H238" i="4"/>
  <c r="G238" i="4"/>
  <c r="F238" i="4"/>
  <c r="E238" i="4"/>
  <c r="D238" i="4"/>
  <c r="C238" i="4"/>
  <c r="B238" i="4"/>
  <c r="A238" i="4"/>
  <c r="X237" i="4"/>
  <c r="W237" i="4"/>
  <c r="V237" i="4"/>
  <c r="U237" i="4"/>
  <c r="T237" i="4"/>
  <c r="S237" i="4"/>
  <c r="R237" i="4"/>
  <c r="Q237" i="4"/>
  <c r="P237" i="4"/>
  <c r="O237" i="4"/>
  <c r="N237" i="4"/>
  <c r="M237" i="4"/>
  <c r="L237" i="4"/>
  <c r="K237" i="4"/>
  <c r="J237" i="4"/>
  <c r="I237" i="4"/>
  <c r="H237" i="4"/>
  <c r="G237" i="4"/>
  <c r="F237" i="4"/>
  <c r="E237" i="4"/>
  <c r="D237" i="4"/>
  <c r="C237" i="4"/>
  <c r="B237" i="4"/>
  <c r="A237" i="4"/>
  <c r="X236" i="4"/>
  <c r="W236" i="4"/>
  <c r="V236" i="4"/>
  <c r="U236" i="4"/>
  <c r="T236" i="4"/>
  <c r="S236" i="4"/>
  <c r="R236" i="4"/>
  <c r="Q236" i="4"/>
  <c r="P236" i="4"/>
  <c r="O236" i="4"/>
  <c r="N236" i="4"/>
  <c r="M236" i="4"/>
  <c r="L236" i="4"/>
  <c r="K236" i="4"/>
  <c r="J236" i="4"/>
  <c r="I236" i="4"/>
  <c r="H236" i="4"/>
  <c r="G236" i="4"/>
  <c r="F236" i="4"/>
  <c r="E236" i="4"/>
  <c r="D236" i="4"/>
  <c r="C236" i="4"/>
  <c r="B236" i="4"/>
  <c r="A236" i="4"/>
  <c r="X235" i="4"/>
  <c r="W235" i="4"/>
  <c r="V235" i="4"/>
  <c r="U235" i="4"/>
  <c r="T235" i="4"/>
  <c r="S235" i="4"/>
  <c r="R235" i="4"/>
  <c r="Q235" i="4"/>
  <c r="P235" i="4"/>
  <c r="O235" i="4"/>
  <c r="N235" i="4"/>
  <c r="M235" i="4"/>
  <c r="L235" i="4"/>
  <c r="K235" i="4"/>
  <c r="J235" i="4"/>
  <c r="I235" i="4"/>
  <c r="H235" i="4"/>
  <c r="G235" i="4"/>
  <c r="F235" i="4"/>
  <c r="E235" i="4"/>
  <c r="D235" i="4"/>
  <c r="C235" i="4"/>
  <c r="B235" i="4"/>
  <c r="A235" i="4"/>
  <c r="X234" i="4"/>
  <c r="W234" i="4"/>
  <c r="V234" i="4"/>
  <c r="U234" i="4"/>
  <c r="T234" i="4"/>
  <c r="S234" i="4"/>
  <c r="R234" i="4"/>
  <c r="Q234" i="4"/>
  <c r="P234" i="4"/>
  <c r="O234" i="4"/>
  <c r="N234" i="4"/>
  <c r="M234" i="4"/>
  <c r="L234" i="4"/>
  <c r="K234" i="4"/>
  <c r="J234" i="4"/>
  <c r="I234" i="4"/>
  <c r="H234" i="4"/>
  <c r="G234" i="4"/>
  <c r="F234" i="4"/>
  <c r="E234" i="4"/>
  <c r="D234" i="4"/>
  <c r="C234" i="4"/>
  <c r="B234" i="4"/>
  <c r="A234" i="4"/>
  <c r="X233" i="4"/>
  <c r="W233" i="4"/>
  <c r="V233" i="4"/>
  <c r="U233" i="4"/>
  <c r="T233" i="4"/>
  <c r="S233" i="4"/>
  <c r="R233" i="4"/>
  <c r="Q233" i="4"/>
  <c r="P233" i="4"/>
  <c r="O233" i="4"/>
  <c r="N233" i="4"/>
  <c r="M233" i="4"/>
  <c r="L233" i="4"/>
  <c r="K233" i="4"/>
  <c r="J233" i="4"/>
  <c r="I233" i="4"/>
  <c r="H233" i="4"/>
  <c r="G233" i="4"/>
  <c r="F233" i="4"/>
  <c r="E233" i="4"/>
  <c r="D233" i="4"/>
  <c r="C233" i="4"/>
  <c r="B233" i="4"/>
  <c r="A233" i="4"/>
  <c r="X232" i="4"/>
  <c r="W232" i="4"/>
  <c r="V232" i="4"/>
  <c r="U232" i="4"/>
  <c r="T232" i="4"/>
  <c r="S232" i="4"/>
  <c r="R232" i="4"/>
  <c r="Q232" i="4"/>
  <c r="P232" i="4"/>
  <c r="O232" i="4"/>
  <c r="N232" i="4"/>
  <c r="M232" i="4"/>
  <c r="L232" i="4"/>
  <c r="K232" i="4"/>
  <c r="J232" i="4"/>
  <c r="I232" i="4"/>
  <c r="H232" i="4"/>
  <c r="G232" i="4"/>
  <c r="F232" i="4"/>
  <c r="E232" i="4"/>
  <c r="D232" i="4"/>
  <c r="C232" i="4"/>
  <c r="B232" i="4"/>
  <c r="A232" i="4"/>
  <c r="X231" i="4"/>
  <c r="W231" i="4"/>
  <c r="V231" i="4"/>
  <c r="U231" i="4"/>
  <c r="T231" i="4"/>
  <c r="S231" i="4"/>
  <c r="R231" i="4"/>
  <c r="Q231" i="4"/>
  <c r="P231" i="4"/>
  <c r="O231" i="4"/>
  <c r="N231" i="4"/>
  <c r="M231" i="4"/>
  <c r="L231" i="4"/>
  <c r="K231" i="4"/>
  <c r="J231" i="4"/>
  <c r="I231" i="4"/>
  <c r="H231" i="4"/>
  <c r="G231" i="4"/>
  <c r="F231" i="4"/>
  <c r="E231" i="4"/>
  <c r="D231" i="4"/>
  <c r="C231" i="4"/>
  <c r="B231" i="4"/>
  <c r="A231" i="4"/>
  <c r="X230" i="4"/>
  <c r="W230" i="4"/>
  <c r="V230" i="4"/>
  <c r="U230" i="4"/>
  <c r="T230" i="4"/>
  <c r="S230" i="4"/>
  <c r="R230" i="4"/>
  <c r="Q230" i="4"/>
  <c r="P230" i="4"/>
  <c r="O230" i="4"/>
  <c r="N230" i="4"/>
  <c r="M230" i="4"/>
  <c r="L230" i="4"/>
  <c r="K230" i="4"/>
  <c r="J230" i="4"/>
  <c r="I230" i="4"/>
  <c r="H230" i="4"/>
  <c r="G230" i="4"/>
  <c r="F230" i="4"/>
  <c r="E230" i="4"/>
  <c r="D230" i="4"/>
  <c r="C230" i="4"/>
  <c r="B230" i="4"/>
  <c r="A230" i="4"/>
  <c r="X229" i="4"/>
  <c r="W229" i="4"/>
  <c r="V229" i="4"/>
  <c r="U229" i="4"/>
  <c r="T229" i="4"/>
  <c r="S229" i="4"/>
  <c r="R229" i="4"/>
  <c r="Q229" i="4"/>
  <c r="P229" i="4"/>
  <c r="O229" i="4"/>
  <c r="N229" i="4"/>
  <c r="M229" i="4"/>
  <c r="L229" i="4"/>
  <c r="K229" i="4"/>
  <c r="J229" i="4"/>
  <c r="I229" i="4"/>
  <c r="H229" i="4"/>
  <c r="G229" i="4"/>
  <c r="F229" i="4"/>
  <c r="E229" i="4"/>
  <c r="D229" i="4"/>
  <c r="C229" i="4"/>
  <c r="B229" i="4"/>
  <c r="A229" i="4"/>
  <c r="X228" i="4"/>
  <c r="W228" i="4"/>
  <c r="V228" i="4"/>
  <c r="U228" i="4"/>
  <c r="T228" i="4"/>
  <c r="S228" i="4"/>
  <c r="R228" i="4"/>
  <c r="Q228" i="4"/>
  <c r="P228" i="4"/>
  <c r="O228" i="4"/>
  <c r="N228" i="4"/>
  <c r="M228" i="4"/>
  <c r="L228" i="4"/>
  <c r="K228" i="4"/>
  <c r="J228" i="4"/>
  <c r="I228" i="4"/>
  <c r="H228" i="4"/>
  <c r="G228" i="4"/>
  <c r="F228" i="4"/>
  <c r="E228" i="4"/>
  <c r="D228" i="4"/>
  <c r="C228" i="4"/>
  <c r="B228" i="4"/>
  <c r="A228" i="4"/>
  <c r="X227" i="4"/>
  <c r="W227" i="4"/>
  <c r="V227" i="4"/>
  <c r="U227" i="4"/>
  <c r="T227" i="4"/>
  <c r="S227" i="4"/>
  <c r="R227" i="4"/>
  <c r="Q227" i="4"/>
  <c r="P227" i="4"/>
  <c r="O227" i="4"/>
  <c r="N227" i="4"/>
  <c r="M227" i="4"/>
  <c r="L227" i="4"/>
  <c r="K227" i="4"/>
  <c r="J227" i="4"/>
  <c r="I227" i="4"/>
  <c r="H227" i="4"/>
  <c r="G227" i="4"/>
  <c r="F227" i="4"/>
  <c r="E227" i="4"/>
  <c r="D227" i="4"/>
  <c r="C227" i="4"/>
  <c r="B227" i="4"/>
  <c r="A227" i="4"/>
  <c r="X226" i="4"/>
  <c r="W226" i="4"/>
  <c r="V226" i="4"/>
  <c r="U226" i="4"/>
  <c r="T226" i="4"/>
  <c r="S226" i="4"/>
  <c r="R226" i="4"/>
  <c r="Q226" i="4"/>
  <c r="P226" i="4"/>
  <c r="O226" i="4"/>
  <c r="N226" i="4"/>
  <c r="M226" i="4"/>
  <c r="L226" i="4"/>
  <c r="K226" i="4"/>
  <c r="J226" i="4"/>
  <c r="I226" i="4"/>
  <c r="H226" i="4"/>
  <c r="G226" i="4"/>
  <c r="F226" i="4"/>
  <c r="E226" i="4"/>
  <c r="D226" i="4"/>
  <c r="C226" i="4"/>
  <c r="B226" i="4"/>
  <c r="A226" i="4"/>
  <c r="X225" i="4"/>
  <c r="W225" i="4"/>
  <c r="V225" i="4"/>
  <c r="U225" i="4"/>
  <c r="T225" i="4"/>
  <c r="S225" i="4"/>
  <c r="R225" i="4"/>
  <c r="Q225" i="4"/>
  <c r="P225" i="4"/>
  <c r="O225" i="4"/>
  <c r="N225" i="4"/>
  <c r="M225" i="4"/>
  <c r="L225" i="4"/>
  <c r="K225" i="4"/>
  <c r="J225" i="4"/>
  <c r="I225" i="4"/>
  <c r="H225" i="4"/>
  <c r="G225" i="4"/>
  <c r="F225" i="4"/>
  <c r="E225" i="4"/>
  <c r="D225" i="4"/>
  <c r="C225" i="4"/>
  <c r="B225" i="4"/>
  <c r="A225" i="4"/>
  <c r="X224" i="4"/>
  <c r="W224" i="4"/>
  <c r="V224" i="4"/>
  <c r="U224" i="4"/>
  <c r="T224" i="4"/>
  <c r="S224" i="4"/>
  <c r="R224" i="4"/>
  <c r="Q224" i="4"/>
  <c r="P224" i="4"/>
  <c r="O224" i="4"/>
  <c r="N224" i="4"/>
  <c r="M224" i="4"/>
  <c r="L224" i="4"/>
  <c r="K224" i="4"/>
  <c r="J224" i="4"/>
  <c r="I224" i="4"/>
  <c r="H224" i="4"/>
  <c r="G224" i="4"/>
  <c r="F224" i="4"/>
  <c r="E224" i="4"/>
  <c r="D224" i="4"/>
  <c r="C224" i="4"/>
  <c r="B224" i="4"/>
  <c r="A224" i="4"/>
  <c r="X223" i="4"/>
  <c r="W223" i="4"/>
  <c r="V223" i="4"/>
  <c r="U223" i="4"/>
  <c r="T223" i="4"/>
  <c r="S223" i="4"/>
  <c r="R223" i="4"/>
  <c r="Q223" i="4"/>
  <c r="P223" i="4"/>
  <c r="O223" i="4"/>
  <c r="N223" i="4"/>
  <c r="M223" i="4"/>
  <c r="L223" i="4"/>
  <c r="K223" i="4"/>
  <c r="J223" i="4"/>
  <c r="I223" i="4"/>
  <c r="H223" i="4"/>
  <c r="G223" i="4"/>
  <c r="F223" i="4"/>
  <c r="E223" i="4"/>
  <c r="D223" i="4"/>
  <c r="C223" i="4"/>
  <c r="B223" i="4"/>
  <c r="A223" i="4"/>
  <c r="X222" i="4"/>
  <c r="W222" i="4"/>
  <c r="V222" i="4"/>
  <c r="U222" i="4"/>
  <c r="T222" i="4"/>
  <c r="S222" i="4"/>
  <c r="R222" i="4"/>
  <c r="Q222" i="4"/>
  <c r="P222" i="4"/>
  <c r="O222" i="4"/>
  <c r="N222" i="4"/>
  <c r="M222" i="4"/>
  <c r="L222" i="4"/>
  <c r="K222" i="4"/>
  <c r="J222" i="4"/>
  <c r="I222" i="4"/>
  <c r="H222" i="4"/>
  <c r="G222" i="4"/>
  <c r="F222" i="4"/>
  <c r="E222" i="4"/>
  <c r="D222" i="4"/>
  <c r="C222" i="4"/>
  <c r="B222" i="4"/>
  <c r="A222" i="4"/>
  <c r="X221" i="4"/>
  <c r="W221" i="4"/>
  <c r="V221" i="4"/>
  <c r="U221" i="4"/>
  <c r="T221" i="4"/>
  <c r="S221" i="4"/>
  <c r="R221" i="4"/>
  <c r="Q221" i="4"/>
  <c r="P221" i="4"/>
  <c r="O221" i="4"/>
  <c r="N221" i="4"/>
  <c r="M221" i="4"/>
  <c r="L221" i="4"/>
  <c r="K221" i="4"/>
  <c r="J221" i="4"/>
  <c r="I221" i="4"/>
  <c r="H221" i="4"/>
  <c r="G221" i="4"/>
  <c r="F221" i="4"/>
  <c r="E221" i="4"/>
  <c r="D221" i="4"/>
  <c r="C221" i="4"/>
  <c r="B221" i="4"/>
  <c r="A221" i="4"/>
  <c r="X220" i="4"/>
  <c r="W220" i="4"/>
  <c r="V220" i="4"/>
  <c r="U220" i="4"/>
  <c r="T220" i="4"/>
  <c r="S220" i="4"/>
  <c r="R220" i="4"/>
  <c r="Q220" i="4"/>
  <c r="P220" i="4"/>
  <c r="O220" i="4"/>
  <c r="N220" i="4"/>
  <c r="M220" i="4"/>
  <c r="L220" i="4"/>
  <c r="K220" i="4"/>
  <c r="J220" i="4"/>
  <c r="I220" i="4"/>
  <c r="H220" i="4"/>
  <c r="G220" i="4"/>
  <c r="F220" i="4"/>
  <c r="E220" i="4"/>
  <c r="D220" i="4"/>
  <c r="C220" i="4"/>
  <c r="B220" i="4"/>
  <c r="A220" i="4"/>
  <c r="X219" i="4"/>
  <c r="W219" i="4"/>
  <c r="V219" i="4"/>
  <c r="U219" i="4"/>
  <c r="T219" i="4"/>
  <c r="S219" i="4"/>
  <c r="R219" i="4"/>
  <c r="Q219" i="4"/>
  <c r="P219" i="4"/>
  <c r="O219" i="4"/>
  <c r="N219" i="4"/>
  <c r="M219" i="4"/>
  <c r="L219" i="4"/>
  <c r="K219" i="4"/>
  <c r="J219" i="4"/>
  <c r="I219" i="4"/>
  <c r="H219" i="4"/>
  <c r="G219" i="4"/>
  <c r="F219" i="4"/>
  <c r="E219" i="4"/>
  <c r="D219" i="4"/>
  <c r="C219" i="4"/>
  <c r="B219" i="4"/>
  <c r="A219" i="4"/>
  <c r="X218" i="4"/>
  <c r="W218" i="4"/>
  <c r="V218" i="4"/>
  <c r="U218" i="4"/>
  <c r="T218" i="4"/>
  <c r="S218" i="4"/>
  <c r="R218" i="4"/>
  <c r="Q218" i="4"/>
  <c r="P218" i="4"/>
  <c r="O218" i="4"/>
  <c r="N218" i="4"/>
  <c r="M218" i="4"/>
  <c r="L218" i="4"/>
  <c r="K218" i="4"/>
  <c r="J218" i="4"/>
  <c r="I218" i="4"/>
  <c r="H218" i="4"/>
  <c r="G218" i="4"/>
  <c r="F218" i="4"/>
  <c r="E218" i="4"/>
  <c r="D218" i="4"/>
  <c r="C218" i="4"/>
  <c r="B218" i="4"/>
  <c r="A218" i="4"/>
  <c r="X217" i="4"/>
  <c r="W217" i="4"/>
  <c r="V217" i="4"/>
  <c r="U217" i="4"/>
  <c r="T217" i="4"/>
  <c r="S217" i="4"/>
  <c r="R217" i="4"/>
  <c r="Q217" i="4"/>
  <c r="P217" i="4"/>
  <c r="O217" i="4"/>
  <c r="N217" i="4"/>
  <c r="M217" i="4"/>
  <c r="L217" i="4"/>
  <c r="K217" i="4"/>
  <c r="J217" i="4"/>
  <c r="I217" i="4"/>
  <c r="H217" i="4"/>
  <c r="G217" i="4"/>
  <c r="F217" i="4"/>
  <c r="E217" i="4"/>
  <c r="D217" i="4"/>
  <c r="C217" i="4"/>
  <c r="B217" i="4"/>
  <c r="A217" i="4"/>
  <c r="X216" i="4"/>
  <c r="W216" i="4"/>
  <c r="V216" i="4"/>
  <c r="U216" i="4"/>
  <c r="T216" i="4"/>
  <c r="S216" i="4"/>
  <c r="R216" i="4"/>
  <c r="Q216" i="4"/>
  <c r="P216" i="4"/>
  <c r="O216" i="4"/>
  <c r="N216" i="4"/>
  <c r="M216" i="4"/>
  <c r="L216" i="4"/>
  <c r="K216" i="4"/>
  <c r="J216" i="4"/>
  <c r="I216" i="4"/>
  <c r="H216" i="4"/>
  <c r="G216" i="4"/>
  <c r="F216" i="4"/>
  <c r="E216" i="4"/>
  <c r="D216" i="4"/>
  <c r="C216" i="4"/>
  <c r="B216" i="4"/>
  <c r="A216" i="4"/>
  <c r="X215" i="4"/>
  <c r="W215" i="4"/>
  <c r="V215" i="4"/>
  <c r="U215" i="4"/>
  <c r="T215" i="4"/>
  <c r="S215" i="4"/>
  <c r="R215" i="4"/>
  <c r="Q215" i="4"/>
  <c r="P215" i="4"/>
  <c r="O215" i="4"/>
  <c r="N215" i="4"/>
  <c r="M215" i="4"/>
  <c r="L215" i="4"/>
  <c r="K215" i="4"/>
  <c r="J215" i="4"/>
  <c r="I215" i="4"/>
  <c r="H215" i="4"/>
  <c r="G215" i="4"/>
  <c r="F215" i="4"/>
  <c r="E215" i="4"/>
  <c r="D215" i="4"/>
  <c r="C215" i="4"/>
  <c r="B215" i="4"/>
  <c r="A215" i="4"/>
  <c r="X214" i="4"/>
  <c r="W214" i="4"/>
  <c r="V214" i="4"/>
  <c r="U214" i="4"/>
  <c r="T214" i="4"/>
  <c r="S214" i="4"/>
  <c r="R214" i="4"/>
  <c r="Q214" i="4"/>
  <c r="P214" i="4"/>
  <c r="O214" i="4"/>
  <c r="N214" i="4"/>
  <c r="M214" i="4"/>
  <c r="L214" i="4"/>
  <c r="K214" i="4"/>
  <c r="J214" i="4"/>
  <c r="I214" i="4"/>
  <c r="H214" i="4"/>
  <c r="G214" i="4"/>
  <c r="F214" i="4"/>
  <c r="E214" i="4"/>
  <c r="D214" i="4"/>
  <c r="C214" i="4"/>
  <c r="B214" i="4"/>
  <c r="A214" i="4"/>
  <c r="X213" i="4"/>
  <c r="W213" i="4"/>
  <c r="V213" i="4"/>
  <c r="U213" i="4"/>
  <c r="T213" i="4"/>
  <c r="S213" i="4"/>
  <c r="R213" i="4"/>
  <c r="Q213" i="4"/>
  <c r="P213" i="4"/>
  <c r="O213" i="4"/>
  <c r="N213" i="4"/>
  <c r="M213" i="4"/>
  <c r="L213" i="4"/>
  <c r="K213" i="4"/>
  <c r="J213" i="4"/>
  <c r="I213" i="4"/>
  <c r="H213" i="4"/>
  <c r="G213" i="4"/>
  <c r="F213" i="4"/>
  <c r="E213" i="4"/>
  <c r="D213" i="4"/>
  <c r="C213" i="4"/>
  <c r="B213" i="4"/>
  <c r="A213" i="4"/>
  <c r="X212" i="4"/>
  <c r="W212" i="4"/>
  <c r="V212" i="4"/>
  <c r="U212" i="4"/>
  <c r="T212" i="4"/>
  <c r="S212" i="4"/>
  <c r="R212" i="4"/>
  <c r="Q212" i="4"/>
  <c r="P212" i="4"/>
  <c r="O212" i="4"/>
  <c r="N212" i="4"/>
  <c r="M212" i="4"/>
  <c r="L212" i="4"/>
  <c r="K212" i="4"/>
  <c r="J212" i="4"/>
  <c r="I212" i="4"/>
  <c r="H212" i="4"/>
  <c r="G212" i="4"/>
  <c r="F212" i="4"/>
  <c r="E212" i="4"/>
  <c r="D212" i="4"/>
  <c r="C212" i="4"/>
  <c r="B212" i="4"/>
  <c r="A212" i="4"/>
  <c r="X211" i="4"/>
  <c r="W211" i="4"/>
  <c r="V211" i="4"/>
  <c r="U211" i="4"/>
  <c r="T211" i="4"/>
  <c r="S211" i="4"/>
  <c r="R211" i="4"/>
  <c r="Q211" i="4"/>
  <c r="P211" i="4"/>
  <c r="O211" i="4"/>
  <c r="N211" i="4"/>
  <c r="M211" i="4"/>
  <c r="L211" i="4"/>
  <c r="K211" i="4"/>
  <c r="J211" i="4"/>
  <c r="I211" i="4"/>
  <c r="H211" i="4"/>
  <c r="G211" i="4"/>
  <c r="F211" i="4"/>
  <c r="E211" i="4"/>
  <c r="D211" i="4"/>
  <c r="C211" i="4"/>
  <c r="B211" i="4"/>
  <c r="A211" i="4"/>
  <c r="X210" i="4"/>
  <c r="W210" i="4"/>
  <c r="V210" i="4"/>
  <c r="U210" i="4"/>
  <c r="T210" i="4"/>
  <c r="S210" i="4"/>
  <c r="R210" i="4"/>
  <c r="Q210" i="4"/>
  <c r="P210" i="4"/>
  <c r="O210" i="4"/>
  <c r="N210" i="4"/>
  <c r="M210" i="4"/>
  <c r="L210" i="4"/>
  <c r="K210" i="4"/>
  <c r="J210" i="4"/>
  <c r="I210" i="4"/>
  <c r="H210" i="4"/>
  <c r="G210" i="4"/>
  <c r="F210" i="4"/>
  <c r="E210" i="4"/>
  <c r="D210" i="4"/>
  <c r="C210" i="4"/>
  <c r="B210" i="4"/>
  <c r="A210" i="4"/>
  <c r="X209" i="4"/>
  <c r="W209" i="4"/>
  <c r="V209" i="4"/>
  <c r="U209" i="4"/>
  <c r="T209" i="4"/>
  <c r="S209" i="4"/>
  <c r="R209" i="4"/>
  <c r="Q209" i="4"/>
  <c r="P209" i="4"/>
  <c r="O209" i="4"/>
  <c r="N209" i="4"/>
  <c r="M209" i="4"/>
  <c r="L209" i="4"/>
  <c r="K209" i="4"/>
  <c r="J209" i="4"/>
  <c r="I209" i="4"/>
  <c r="H209" i="4"/>
  <c r="G209" i="4"/>
  <c r="F209" i="4"/>
  <c r="E209" i="4"/>
  <c r="D209" i="4"/>
  <c r="C209" i="4"/>
  <c r="B209" i="4"/>
  <c r="A209" i="4"/>
  <c r="X208" i="4"/>
  <c r="W208" i="4"/>
  <c r="V208" i="4"/>
  <c r="U208" i="4"/>
  <c r="T208" i="4"/>
  <c r="S208" i="4"/>
  <c r="R208" i="4"/>
  <c r="Q208" i="4"/>
  <c r="P208" i="4"/>
  <c r="O208" i="4"/>
  <c r="N208" i="4"/>
  <c r="M208" i="4"/>
  <c r="L208" i="4"/>
  <c r="K208" i="4"/>
  <c r="J208" i="4"/>
  <c r="I208" i="4"/>
  <c r="H208" i="4"/>
  <c r="G208" i="4"/>
  <c r="F208" i="4"/>
  <c r="E208" i="4"/>
  <c r="D208" i="4"/>
  <c r="C208" i="4"/>
  <c r="B208" i="4"/>
  <c r="A208" i="4"/>
  <c r="X207" i="4"/>
  <c r="W207" i="4"/>
  <c r="V207" i="4"/>
  <c r="U207" i="4"/>
  <c r="T207" i="4"/>
  <c r="S207" i="4"/>
  <c r="R207" i="4"/>
  <c r="Q207" i="4"/>
  <c r="P207" i="4"/>
  <c r="O207" i="4"/>
  <c r="N207" i="4"/>
  <c r="M207" i="4"/>
  <c r="L207" i="4"/>
  <c r="K207" i="4"/>
  <c r="J207" i="4"/>
  <c r="I207" i="4"/>
  <c r="H207" i="4"/>
  <c r="G207" i="4"/>
  <c r="F207" i="4"/>
  <c r="E207" i="4"/>
  <c r="D207" i="4"/>
  <c r="C207" i="4"/>
  <c r="B207" i="4"/>
  <c r="A207" i="4"/>
  <c r="X206" i="4"/>
  <c r="W206" i="4"/>
  <c r="V206" i="4"/>
  <c r="U206" i="4"/>
  <c r="T206" i="4"/>
  <c r="S206" i="4"/>
  <c r="R206" i="4"/>
  <c r="Q206" i="4"/>
  <c r="P206" i="4"/>
  <c r="O206" i="4"/>
  <c r="N206" i="4"/>
  <c r="M206" i="4"/>
  <c r="L206" i="4"/>
  <c r="K206" i="4"/>
  <c r="J206" i="4"/>
  <c r="I206" i="4"/>
  <c r="H206" i="4"/>
  <c r="G206" i="4"/>
  <c r="F206" i="4"/>
  <c r="E206" i="4"/>
  <c r="D206" i="4"/>
  <c r="C206" i="4"/>
  <c r="B206" i="4"/>
  <c r="A206" i="4"/>
  <c r="X205" i="4"/>
  <c r="W205" i="4"/>
  <c r="V205" i="4"/>
  <c r="U205" i="4"/>
  <c r="T205" i="4"/>
  <c r="S205" i="4"/>
  <c r="R205" i="4"/>
  <c r="Q205" i="4"/>
  <c r="P205" i="4"/>
  <c r="O205" i="4"/>
  <c r="N205" i="4"/>
  <c r="M205" i="4"/>
  <c r="L205" i="4"/>
  <c r="K205" i="4"/>
  <c r="J205" i="4"/>
  <c r="I205" i="4"/>
  <c r="H205" i="4"/>
  <c r="G205" i="4"/>
  <c r="F205" i="4"/>
  <c r="E205" i="4"/>
  <c r="D205" i="4"/>
  <c r="C205" i="4"/>
  <c r="B205" i="4"/>
  <c r="A205" i="4"/>
  <c r="X204" i="4"/>
  <c r="W204" i="4"/>
  <c r="V204" i="4"/>
  <c r="U204" i="4"/>
  <c r="T204" i="4"/>
  <c r="S204" i="4"/>
  <c r="R204" i="4"/>
  <c r="Q204" i="4"/>
  <c r="P204" i="4"/>
  <c r="O204" i="4"/>
  <c r="N204" i="4"/>
  <c r="M204" i="4"/>
  <c r="L204" i="4"/>
  <c r="K204" i="4"/>
  <c r="J204" i="4"/>
  <c r="I204" i="4"/>
  <c r="H204" i="4"/>
  <c r="G204" i="4"/>
  <c r="F204" i="4"/>
  <c r="E204" i="4"/>
  <c r="D204" i="4"/>
  <c r="C204" i="4"/>
  <c r="B204" i="4"/>
  <c r="A204" i="4"/>
  <c r="X203" i="4"/>
  <c r="W203" i="4"/>
  <c r="V203" i="4"/>
  <c r="U203" i="4"/>
  <c r="T203" i="4"/>
  <c r="S203" i="4"/>
  <c r="R203" i="4"/>
  <c r="Q203" i="4"/>
  <c r="P203" i="4"/>
  <c r="O203" i="4"/>
  <c r="N203" i="4"/>
  <c r="M203" i="4"/>
  <c r="L203" i="4"/>
  <c r="K203" i="4"/>
  <c r="J203" i="4"/>
  <c r="I203" i="4"/>
  <c r="H203" i="4"/>
  <c r="G203" i="4"/>
  <c r="F203" i="4"/>
  <c r="E203" i="4"/>
  <c r="D203" i="4"/>
  <c r="C203" i="4"/>
  <c r="B203" i="4"/>
  <c r="A203" i="4"/>
  <c r="X202" i="4"/>
  <c r="W202" i="4"/>
  <c r="V202" i="4"/>
  <c r="U202" i="4"/>
  <c r="T202" i="4"/>
  <c r="S202" i="4"/>
  <c r="R202" i="4"/>
  <c r="Q202" i="4"/>
  <c r="P202" i="4"/>
  <c r="O202" i="4"/>
  <c r="N202" i="4"/>
  <c r="M202" i="4"/>
  <c r="L202" i="4"/>
  <c r="K202" i="4"/>
  <c r="J202" i="4"/>
  <c r="I202" i="4"/>
  <c r="H202" i="4"/>
  <c r="G202" i="4"/>
  <c r="F202" i="4"/>
  <c r="E202" i="4"/>
  <c r="D202" i="4"/>
  <c r="C202" i="4"/>
  <c r="B202" i="4"/>
  <c r="A202" i="4"/>
  <c r="X201" i="4"/>
  <c r="W201" i="4"/>
  <c r="V201" i="4"/>
  <c r="U201" i="4"/>
  <c r="T201" i="4"/>
  <c r="S201" i="4"/>
  <c r="R201" i="4"/>
  <c r="Q201" i="4"/>
  <c r="P201" i="4"/>
  <c r="O201" i="4"/>
  <c r="N201" i="4"/>
  <c r="M201" i="4"/>
  <c r="L201" i="4"/>
  <c r="K201" i="4"/>
  <c r="J201" i="4"/>
  <c r="I201" i="4"/>
  <c r="H201" i="4"/>
  <c r="G201" i="4"/>
  <c r="F201" i="4"/>
  <c r="E201" i="4"/>
  <c r="D201" i="4"/>
  <c r="C201" i="4"/>
  <c r="B201" i="4"/>
  <c r="A201" i="4"/>
  <c r="X200" i="4"/>
  <c r="W200" i="4"/>
  <c r="V200" i="4"/>
  <c r="U200" i="4"/>
  <c r="T200" i="4"/>
  <c r="S200" i="4"/>
  <c r="R200" i="4"/>
  <c r="Q200" i="4"/>
  <c r="P200" i="4"/>
  <c r="O200" i="4"/>
  <c r="N200" i="4"/>
  <c r="M200" i="4"/>
  <c r="L200" i="4"/>
  <c r="K200" i="4"/>
  <c r="J200" i="4"/>
  <c r="I200" i="4"/>
  <c r="H200" i="4"/>
  <c r="G200" i="4"/>
  <c r="F200" i="4"/>
  <c r="E200" i="4"/>
  <c r="D200" i="4"/>
  <c r="C200" i="4"/>
  <c r="B200" i="4"/>
  <c r="A200" i="4"/>
  <c r="X199" i="4"/>
  <c r="W199" i="4"/>
  <c r="V199" i="4"/>
  <c r="U199" i="4"/>
  <c r="T199" i="4"/>
  <c r="S199" i="4"/>
  <c r="R199" i="4"/>
  <c r="Q199" i="4"/>
  <c r="P199" i="4"/>
  <c r="O199" i="4"/>
  <c r="N199" i="4"/>
  <c r="M199" i="4"/>
  <c r="L199" i="4"/>
  <c r="K199" i="4"/>
  <c r="J199" i="4"/>
  <c r="I199" i="4"/>
  <c r="H199" i="4"/>
  <c r="G199" i="4"/>
  <c r="F199" i="4"/>
  <c r="E199" i="4"/>
  <c r="D199" i="4"/>
  <c r="C199" i="4"/>
  <c r="B199" i="4"/>
  <c r="A199" i="4"/>
  <c r="X198" i="4"/>
  <c r="W198" i="4"/>
  <c r="V198" i="4"/>
  <c r="U198" i="4"/>
  <c r="T198" i="4"/>
  <c r="S198" i="4"/>
  <c r="R198" i="4"/>
  <c r="Q198" i="4"/>
  <c r="P198" i="4"/>
  <c r="O198" i="4"/>
  <c r="N198" i="4"/>
  <c r="M198" i="4"/>
  <c r="L198" i="4"/>
  <c r="K198" i="4"/>
  <c r="J198" i="4"/>
  <c r="I198" i="4"/>
  <c r="H198" i="4"/>
  <c r="G198" i="4"/>
  <c r="F198" i="4"/>
  <c r="E198" i="4"/>
  <c r="D198" i="4"/>
  <c r="C198" i="4"/>
  <c r="B198" i="4"/>
  <c r="A198" i="4"/>
  <c r="X197" i="4"/>
  <c r="W197" i="4"/>
  <c r="V197" i="4"/>
  <c r="U197" i="4"/>
  <c r="T197" i="4"/>
  <c r="S197" i="4"/>
  <c r="R197" i="4"/>
  <c r="Q197" i="4"/>
  <c r="P197" i="4"/>
  <c r="O197" i="4"/>
  <c r="N197" i="4"/>
  <c r="M197" i="4"/>
  <c r="L197" i="4"/>
  <c r="K197" i="4"/>
  <c r="J197" i="4"/>
  <c r="I197" i="4"/>
  <c r="H197" i="4"/>
  <c r="G197" i="4"/>
  <c r="F197" i="4"/>
  <c r="E197" i="4"/>
  <c r="D197" i="4"/>
  <c r="C197" i="4"/>
  <c r="B197" i="4"/>
  <c r="A197" i="4"/>
  <c r="X196" i="4"/>
  <c r="W196" i="4"/>
  <c r="V196" i="4"/>
  <c r="U196" i="4"/>
  <c r="T196" i="4"/>
  <c r="S196" i="4"/>
  <c r="R196" i="4"/>
  <c r="Q196" i="4"/>
  <c r="P196" i="4"/>
  <c r="O196" i="4"/>
  <c r="N196" i="4"/>
  <c r="M196" i="4"/>
  <c r="L196" i="4"/>
  <c r="K196" i="4"/>
  <c r="J196" i="4"/>
  <c r="I196" i="4"/>
  <c r="H196" i="4"/>
  <c r="G196" i="4"/>
  <c r="F196" i="4"/>
  <c r="E196" i="4"/>
  <c r="D196" i="4"/>
  <c r="C196" i="4"/>
  <c r="B196" i="4"/>
  <c r="A196" i="4"/>
  <c r="X195" i="4"/>
  <c r="W195" i="4"/>
  <c r="V195" i="4"/>
  <c r="U195" i="4"/>
  <c r="T195" i="4"/>
  <c r="S195" i="4"/>
  <c r="R195" i="4"/>
  <c r="Q195" i="4"/>
  <c r="P195" i="4"/>
  <c r="O195" i="4"/>
  <c r="N195" i="4"/>
  <c r="M195" i="4"/>
  <c r="L195" i="4"/>
  <c r="K195" i="4"/>
  <c r="J195" i="4"/>
  <c r="I195" i="4"/>
  <c r="H195" i="4"/>
  <c r="G195" i="4"/>
  <c r="F195" i="4"/>
  <c r="E195" i="4"/>
  <c r="D195" i="4"/>
  <c r="C195" i="4"/>
  <c r="B195" i="4"/>
  <c r="A195" i="4"/>
  <c r="X194" i="4"/>
  <c r="W194" i="4"/>
  <c r="V194" i="4"/>
  <c r="U194" i="4"/>
  <c r="T194" i="4"/>
  <c r="S194" i="4"/>
  <c r="R194" i="4"/>
  <c r="Q194" i="4"/>
  <c r="P194" i="4"/>
  <c r="O194" i="4"/>
  <c r="N194" i="4"/>
  <c r="M194" i="4"/>
  <c r="L194" i="4"/>
  <c r="K194" i="4"/>
  <c r="J194" i="4"/>
  <c r="I194" i="4"/>
  <c r="H194" i="4"/>
  <c r="G194" i="4"/>
  <c r="F194" i="4"/>
  <c r="E194" i="4"/>
  <c r="D194" i="4"/>
  <c r="C194" i="4"/>
  <c r="B194" i="4"/>
  <c r="A194" i="4"/>
  <c r="X193" i="4"/>
  <c r="W193" i="4"/>
  <c r="V193" i="4"/>
  <c r="U193" i="4"/>
  <c r="T193" i="4"/>
  <c r="S193" i="4"/>
  <c r="R193" i="4"/>
  <c r="Q193" i="4"/>
  <c r="P193" i="4"/>
  <c r="O193" i="4"/>
  <c r="N193" i="4"/>
  <c r="M193" i="4"/>
  <c r="L193" i="4"/>
  <c r="K193" i="4"/>
  <c r="J193" i="4"/>
  <c r="I193" i="4"/>
  <c r="H193" i="4"/>
  <c r="G193" i="4"/>
  <c r="F193" i="4"/>
  <c r="E193" i="4"/>
  <c r="D193" i="4"/>
  <c r="C193" i="4"/>
  <c r="B193" i="4"/>
  <c r="A193" i="4"/>
  <c r="X192" i="4"/>
  <c r="W192" i="4"/>
  <c r="V192" i="4"/>
  <c r="U192" i="4"/>
  <c r="T192" i="4"/>
  <c r="S192" i="4"/>
  <c r="R192" i="4"/>
  <c r="Q192" i="4"/>
  <c r="P192" i="4"/>
  <c r="O192" i="4"/>
  <c r="N192" i="4"/>
  <c r="M192" i="4"/>
  <c r="L192" i="4"/>
  <c r="K192" i="4"/>
  <c r="J192" i="4"/>
  <c r="I192" i="4"/>
  <c r="H192" i="4"/>
  <c r="G192" i="4"/>
  <c r="F192" i="4"/>
  <c r="E192" i="4"/>
  <c r="D192" i="4"/>
  <c r="C192" i="4"/>
  <c r="B192" i="4"/>
  <c r="A192" i="4"/>
  <c r="X191" i="4"/>
  <c r="W191" i="4"/>
  <c r="V191" i="4"/>
  <c r="U191" i="4"/>
  <c r="T191" i="4"/>
  <c r="S191" i="4"/>
  <c r="R191" i="4"/>
  <c r="Q191" i="4"/>
  <c r="P191" i="4"/>
  <c r="O191" i="4"/>
  <c r="N191" i="4"/>
  <c r="M191" i="4"/>
  <c r="L191" i="4"/>
  <c r="K191" i="4"/>
  <c r="J191" i="4"/>
  <c r="I191" i="4"/>
  <c r="H191" i="4"/>
  <c r="G191" i="4"/>
  <c r="F191" i="4"/>
  <c r="E191" i="4"/>
  <c r="D191" i="4"/>
  <c r="C191" i="4"/>
  <c r="B191" i="4"/>
  <c r="A191" i="4"/>
  <c r="X190" i="4"/>
  <c r="W190" i="4"/>
  <c r="V190" i="4"/>
  <c r="U190" i="4"/>
  <c r="T190" i="4"/>
  <c r="S190" i="4"/>
  <c r="R190" i="4"/>
  <c r="Q190" i="4"/>
  <c r="P190" i="4"/>
  <c r="O190" i="4"/>
  <c r="N190" i="4"/>
  <c r="M190" i="4"/>
  <c r="L190" i="4"/>
  <c r="K190" i="4"/>
  <c r="J190" i="4"/>
  <c r="I190" i="4"/>
  <c r="H190" i="4"/>
  <c r="G190" i="4"/>
  <c r="F190" i="4"/>
  <c r="E190" i="4"/>
  <c r="D190" i="4"/>
  <c r="C190" i="4"/>
  <c r="B190" i="4"/>
  <c r="A190" i="4"/>
  <c r="X189" i="4"/>
  <c r="W189" i="4"/>
  <c r="V189" i="4"/>
  <c r="U189" i="4"/>
  <c r="T189" i="4"/>
  <c r="S189" i="4"/>
  <c r="R189" i="4"/>
  <c r="Q189" i="4"/>
  <c r="P189" i="4"/>
  <c r="O189" i="4"/>
  <c r="N189" i="4"/>
  <c r="M189" i="4"/>
  <c r="L189" i="4"/>
  <c r="K189" i="4"/>
  <c r="J189" i="4"/>
  <c r="I189" i="4"/>
  <c r="H189" i="4"/>
  <c r="G189" i="4"/>
  <c r="F189" i="4"/>
  <c r="E189" i="4"/>
  <c r="D189" i="4"/>
  <c r="C189" i="4"/>
  <c r="B189" i="4"/>
  <c r="A189" i="4"/>
  <c r="X188" i="4"/>
  <c r="W188" i="4"/>
  <c r="V188" i="4"/>
  <c r="U188" i="4"/>
  <c r="T188" i="4"/>
  <c r="S188" i="4"/>
  <c r="R188" i="4"/>
  <c r="Q188" i="4"/>
  <c r="P188" i="4"/>
  <c r="O188" i="4"/>
  <c r="N188" i="4"/>
  <c r="M188" i="4"/>
  <c r="L188" i="4"/>
  <c r="K188" i="4"/>
  <c r="J188" i="4"/>
  <c r="I188" i="4"/>
  <c r="H188" i="4"/>
  <c r="G188" i="4"/>
  <c r="F188" i="4"/>
  <c r="E188" i="4"/>
  <c r="D188" i="4"/>
  <c r="C188" i="4"/>
  <c r="B188" i="4"/>
  <c r="A188" i="4"/>
  <c r="X187" i="4"/>
  <c r="W187" i="4"/>
  <c r="V187" i="4"/>
  <c r="U187" i="4"/>
  <c r="T187" i="4"/>
  <c r="S187" i="4"/>
  <c r="R187" i="4"/>
  <c r="Q187" i="4"/>
  <c r="P187" i="4"/>
  <c r="O187" i="4"/>
  <c r="N187" i="4"/>
  <c r="M187" i="4"/>
  <c r="L187" i="4"/>
  <c r="K187" i="4"/>
  <c r="J187" i="4"/>
  <c r="I187" i="4"/>
  <c r="H187" i="4"/>
  <c r="G187" i="4"/>
  <c r="F187" i="4"/>
  <c r="E187" i="4"/>
  <c r="D187" i="4"/>
  <c r="C187" i="4"/>
  <c r="B187" i="4"/>
  <c r="A187" i="4"/>
  <c r="X186" i="4"/>
  <c r="W186" i="4"/>
  <c r="V186" i="4"/>
  <c r="U186" i="4"/>
  <c r="T186" i="4"/>
  <c r="S186" i="4"/>
  <c r="R186" i="4"/>
  <c r="Q186" i="4"/>
  <c r="P186" i="4"/>
  <c r="O186" i="4"/>
  <c r="N186" i="4"/>
  <c r="M186" i="4"/>
  <c r="L186" i="4"/>
  <c r="K186" i="4"/>
  <c r="J186" i="4"/>
  <c r="I186" i="4"/>
  <c r="H186" i="4"/>
  <c r="G186" i="4"/>
  <c r="F186" i="4"/>
  <c r="E186" i="4"/>
  <c r="D186" i="4"/>
  <c r="C186" i="4"/>
  <c r="B186" i="4"/>
  <c r="A186" i="4"/>
  <c r="X185" i="4"/>
  <c r="W185" i="4"/>
  <c r="V185" i="4"/>
  <c r="U185" i="4"/>
  <c r="T185" i="4"/>
  <c r="S185" i="4"/>
  <c r="R185" i="4"/>
  <c r="Q185" i="4"/>
  <c r="P185" i="4"/>
  <c r="O185" i="4"/>
  <c r="N185" i="4"/>
  <c r="M185" i="4"/>
  <c r="L185" i="4"/>
  <c r="K185" i="4"/>
  <c r="J185" i="4"/>
  <c r="I185" i="4"/>
  <c r="H185" i="4"/>
  <c r="G185" i="4"/>
  <c r="F185" i="4"/>
  <c r="E185" i="4"/>
  <c r="D185" i="4"/>
  <c r="C185" i="4"/>
  <c r="B185" i="4"/>
  <c r="A185" i="4"/>
  <c r="X184" i="4"/>
  <c r="W184" i="4"/>
  <c r="V184" i="4"/>
  <c r="U184" i="4"/>
  <c r="T184" i="4"/>
  <c r="S184" i="4"/>
  <c r="R184" i="4"/>
  <c r="Q184" i="4"/>
  <c r="P184" i="4"/>
  <c r="O184" i="4"/>
  <c r="N184" i="4"/>
  <c r="M184" i="4"/>
  <c r="L184" i="4"/>
  <c r="K184" i="4"/>
  <c r="J184" i="4"/>
  <c r="I184" i="4"/>
  <c r="H184" i="4"/>
  <c r="G184" i="4"/>
  <c r="F184" i="4"/>
  <c r="E184" i="4"/>
  <c r="D184" i="4"/>
  <c r="C184" i="4"/>
  <c r="B184" i="4"/>
  <c r="A184" i="4"/>
  <c r="X183" i="4"/>
  <c r="W183" i="4"/>
  <c r="V183" i="4"/>
  <c r="U183" i="4"/>
  <c r="T183" i="4"/>
  <c r="S183" i="4"/>
  <c r="R183" i="4"/>
  <c r="Q183" i="4"/>
  <c r="P183" i="4"/>
  <c r="O183" i="4"/>
  <c r="N183" i="4"/>
  <c r="M183" i="4"/>
  <c r="L183" i="4"/>
  <c r="K183" i="4"/>
  <c r="J183" i="4"/>
  <c r="I183" i="4"/>
  <c r="H183" i="4"/>
  <c r="G183" i="4"/>
  <c r="F183" i="4"/>
  <c r="E183" i="4"/>
  <c r="D183" i="4"/>
  <c r="C183" i="4"/>
  <c r="B183" i="4"/>
  <c r="A183" i="4"/>
  <c r="X182" i="4"/>
  <c r="W182" i="4"/>
  <c r="V182" i="4"/>
  <c r="U182" i="4"/>
  <c r="T182" i="4"/>
  <c r="S182" i="4"/>
  <c r="R182" i="4"/>
  <c r="Q182" i="4"/>
  <c r="P182" i="4"/>
  <c r="O182" i="4"/>
  <c r="N182" i="4"/>
  <c r="M182" i="4"/>
  <c r="L182" i="4"/>
  <c r="K182" i="4"/>
  <c r="J182" i="4"/>
  <c r="I182" i="4"/>
  <c r="H182" i="4"/>
  <c r="G182" i="4"/>
  <c r="F182" i="4"/>
  <c r="E182" i="4"/>
  <c r="D182" i="4"/>
  <c r="C182" i="4"/>
  <c r="B182" i="4"/>
  <c r="A182" i="4"/>
  <c r="X181" i="4"/>
  <c r="W181" i="4"/>
  <c r="V181" i="4"/>
  <c r="U181" i="4"/>
  <c r="T181" i="4"/>
  <c r="S181" i="4"/>
  <c r="R181" i="4"/>
  <c r="Q181" i="4"/>
  <c r="P181" i="4"/>
  <c r="O181" i="4"/>
  <c r="N181" i="4"/>
  <c r="M181" i="4"/>
  <c r="L181" i="4"/>
  <c r="K181" i="4"/>
  <c r="J181" i="4"/>
  <c r="I181" i="4"/>
  <c r="H181" i="4"/>
  <c r="G181" i="4"/>
  <c r="F181" i="4"/>
  <c r="E181" i="4"/>
  <c r="D181" i="4"/>
  <c r="C181" i="4"/>
  <c r="B181" i="4"/>
  <c r="A181" i="4"/>
  <c r="X180" i="4"/>
  <c r="W180" i="4"/>
  <c r="V180" i="4"/>
  <c r="U180" i="4"/>
  <c r="T180" i="4"/>
  <c r="S180" i="4"/>
  <c r="R180" i="4"/>
  <c r="Q180" i="4"/>
  <c r="P180" i="4"/>
  <c r="O180" i="4"/>
  <c r="N180" i="4"/>
  <c r="M180" i="4"/>
  <c r="L180" i="4"/>
  <c r="K180" i="4"/>
  <c r="J180" i="4"/>
  <c r="I180" i="4"/>
  <c r="H180" i="4"/>
  <c r="G180" i="4"/>
  <c r="F180" i="4"/>
  <c r="E180" i="4"/>
  <c r="D180" i="4"/>
  <c r="C180" i="4"/>
  <c r="B180" i="4"/>
  <c r="A180" i="4"/>
  <c r="X179" i="4"/>
  <c r="W179" i="4"/>
  <c r="V179" i="4"/>
  <c r="U179" i="4"/>
  <c r="T179" i="4"/>
  <c r="S179" i="4"/>
  <c r="R179" i="4"/>
  <c r="Q179" i="4"/>
  <c r="P179" i="4"/>
  <c r="O179" i="4"/>
  <c r="N179" i="4"/>
  <c r="M179" i="4"/>
  <c r="L179" i="4"/>
  <c r="K179" i="4"/>
  <c r="J179" i="4"/>
  <c r="I179" i="4"/>
  <c r="H179" i="4"/>
  <c r="G179" i="4"/>
  <c r="F179" i="4"/>
  <c r="E179" i="4"/>
  <c r="D179" i="4"/>
  <c r="C179" i="4"/>
  <c r="B179" i="4"/>
  <c r="A179" i="4"/>
  <c r="X178" i="4"/>
  <c r="W178" i="4"/>
  <c r="V178" i="4"/>
  <c r="U178" i="4"/>
  <c r="T178" i="4"/>
  <c r="S178" i="4"/>
  <c r="R178" i="4"/>
  <c r="Q178" i="4"/>
  <c r="P178" i="4"/>
  <c r="O178" i="4"/>
  <c r="N178" i="4"/>
  <c r="M178" i="4"/>
  <c r="L178" i="4"/>
  <c r="K178" i="4"/>
  <c r="J178" i="4"/>
  <c r="I178" i="4"/>
  <c r="H178" i="4"/>
  <c r="G178" i="4"/>
  <c r="F178" i="4"/>
  <c r="E178" i="4"/>
  <c r="D178" i="4"/>
  <c r="C178" i="4"/>
  <c r="B178" i="4"/>
  <c r="A178" i="4"/>
  <c r="X177" i="4"/>
  <c r="W177" i="4"/>
  <c r="V177" i="4"/>
  <c r="U177" i="4"/>
  <c r="T177" i="4"/>
  <c r="S177" i="4"/>
  <c r="R177" i="4"/>
  <c r="Q177" i="4"/>
  <c r="P177" i="4"/>
  <c r="O177" i="4"/>
  <c r="N177" i="4"/>
  <c r="M177" i="4"/>
  <c r="L177" i="4"/>
  <c r="K177" i="4"/>
  <c r="J177" i="4"/>
  <c r="I177" i="4"/>
  <c r="H177" i="4"/>
  <c r="G177" i="4"/>
  <c r="F177" i="4"/>
  <c r="E177" i="4"/>
  <c r="D177" i="4"/>
  <c r="C177" i="4"/>
  <c r="B177" i="4"/>
  <c r="A177" i="4"/>
  <c r="X176" i="4"/>
  <c r="W176" i="4"/>
  <c r="V176" i="4"/>
  <c r="U176" i="4"/>
  <c r="T176" i="4"/>
  <c r="S176" i="4"/>
  <c r="R176" i="4"/>
  <c r="Q176" i="4"/>
  <c r="P176" i="4"/>
  <c r="O176" i="4"/>
  <c r="N176" i="4"/>
  <c r="M176" i="4"/>
  <c r="L176" i="4"/>
  <c r="K176" i="4"/>
  <c r="J176" i="4"/>
  <c r="I176" i="4"/>
  <c r="H176" i="4"/>
  <c r="G176" i="4"/>
  <c r="F176" i="4"/>
  <c r="E176" i="4"/>
  <c r="D176" i="4"/>
  <c r="C176" i="4"/>
  <c r="B176" i="4"/>
  <c r="A176" i="4"/>
  <c r="X175" i="4"/>
  <c r="W175" i="4"/>
  <c r="V175" i="4"/>
  <c r="U175" i="4"/>
  <c r="T175" i="4"/>
  <c r="S175" i="4"/>
  <c r="R175" i="4"/>
  <c r="Q175" i="4"/>
  <c r="P175" i="4"/>
  <c r="O175" i="4"/>
  <c r="N175" i="4"/>
  <c r="M175" i="4"/>
  <c r="L175" i="4"/>
  <c r="K175" i="4"/>
  <c r="J175" i="4"/>
  <c r="I175" i="4"/>
  <c r="H175" i="4"/>
  <c r="G175" i="4"/>
  <c r="F175" i="4"/>
  <c r="E175" i="4"/>
  <c r="D175" i="4"/>
  <c r="C175" i="4"/>
  <c r="B175" i="4"/>
  <c r="A175" i="4"/>
  <c r="X174" i="4"/>
  <c r="W174" i="4"/>
  <c r="V174" i="4"/>
  <c r="U174" i="4"/>
  <c r="T174" i="4"/>
  <c r="S174" i="4"/>
  <c r="R174" i="4"/>
  <c r="Q174" i="4"/>
  <c r="P174" i="4"/>
  <c r="O174" i="4"/>
  <c r="N174" i="4"/>
  <c r="M174" i="4"/>
  <c r="L174" i="4"/>
  <c r="K174" i="4"/>
  <c r="J174" i="4"/>
  <c r="I174" i="4"/>
  <c r="H174" i="4"/>
  <c r="G174" i="4"/>
  <c r="F174" i="4"/>
  <c r="E174" i="4"/>
  <c r="D174" i="4"/>
  <c r="C174" i="4"/>
  <c r="B174" i="4"/>
  <c r="A174" i="4"/>
  <c r="X173" i="4"/>
  <c r="W173" i="4"/>
  <c r="V173" i="4"/>
  <c r="U173" i="4"/>
  <c r="T173" i="4"/>
  <c r="S173" i="4"/>
  <c r="R173" i="4"/>
  <c r="Q173" i="4"/>
  <c r="P173" i="4"/>
  <c r="O173" i="4"/>
  <c r="N173" i="4"/>
  <c r="M173" i="4"/>
  <c r="L173" i="4"/>
  <c r="K173" i="4"/>
  <c r="J173" i="4"/>
  <c r="I173" i="4"/>
  <c r="H173" i="4"/>
  <c r="G173" i="4"/>
  <c r="F173" i="4"/>
  <c r="E173" i="4"/>
  <c r="D173" i="4"/>
  <c r="C173" i="4"/>
  <c r="B173" i="4"/>
  <c r="A173" i="4"/>
  <c r="X172" i="4"/>
  <c r="W172" i="4"/>
  <c r="V172" i="4"/>
  <c r="U172" i="4"/>
  <c r="T172" i="4"/>
  <c r="S172" i="4"/>
  <c r="R172" i="4"/>
  <c r="Q172" i="4"/>
  <c r="P172" i="4"/>
  <c r="O172" i="4"/>
  <c r="N172" i="4"/>
  <c r="M172" i="4"/>
  <c r="L172" i="4"/>
  <c r="K172" i="4"/>
  <c r="J172" i="4"/>
  <c r="I172" i="4"/>
  <c r="H172" i="4"/>
  <c r="G172" i="4"/>
  <c r="F172" i="4"/>
  <c r="E172" i="4"/>
  <c r="D172" i="4"/>
  <c r="C172" i="4"/>
  <c r="B172" i="4"/>
  <c r="A172" i="4"/>
  <c r="X171" i="4"/>
  <c r="W171" i="4"/>
  <c r="V171" i="4"/>
  <c r="U171" i="4"/>
  <c r="T171" i="4"/>
  <c r="S171" i="4"/>
  <c r="R171" i="4"/>
  <c r="Q171" i="4"/>
  <c r="P171" i="4"/>
  <c r="O171" i="4"/>
  <c r="N171" i="4"/>
  <c r="M171" i="4"/>
  <c r="L171" i="4"/>
  <c r="K171" i="4"/>
  <c r="J171" i="4"/>
  <c r="I171" i="4"/>
  <c r="H171" i="4"/>
  <c r="G171" i="4"/>
  <c r="F171" i="4"/>
  <c r="E171" i="4"/>
  <c r="D171" i="4"/>
  <c r="C171" i="4"/>
  <c r="B171" i="4"/>
  <c r="A171" i="4"/>
  <c r="X170" i="4"/>
  <c r="W170" i="4"/>
  <c r="V170" i="4"/>
  <c r="U170" i="4"/>
  <c r="T170" i="4"/>
  <c r="S170" i="4"/>
  <c r="R170" i="4"/>
  <c r="Q170" i="4"/>
  <c r="P170" i="4"/>
  <c r="O170" i="4"/>
  <c r="N170" i="4"/>
  <c r="M170" i="4"/>
  <c r="L170" i="4"/>
  <c r="K170" i="4"/>
  <c r="J170" i="4"/>
  <c r="I170" i="4"/>
  <c r="H170" i="4"/>
  <c r="G170" i="4"/>
  <c r="F170" i="4"/>
  <c r="E170" i="4"/>
  <c r="D170" i="4"/>
  <c r="C170" i="4"/>
  <c r="B170" i="4"/>
  <c r="A170" i="4"/>
  <c r="X169" i="4"/>
  <c r="W169" i="4"/>
  <c r="V169" i="4"/>
  <c r="U169" i="4"/>
  <c r="T169" i="4"/>
  <c r="S169" i="4"/>
  <c r="R169" i="4"/>
  <c r="Q169" i="4"/>
  <c r="P169" i="4"/>
  <c r="O169" i="4"/>
  <c r="N169" i="4"/>
  <c r="M169" i="4"/>
  <c r="L169" i="4"/>
  <c r="K169" i="4"/>
  <c r="J169" i="4"/>
  <c r="I169" i="4"/>
  <c r="H169" i="4"/>
  <c r="G169" i="4"/>
  <c r="F169" i="4"/>
  <c r="E169" i="4"/>
  <c r="D169" i="4"/>
  <c r="C169" i="4"/>
  <c r="B169" i="4"/>
  <c r="A169" i="4"/>
  <c r="X168" i="4"/>
  <c r="W168" i="4"/>
  <c r="V168" i="4"/>
  <c r="U168" i="4"/>
  <c r="T168" i="4"/>
  <c r="S168" i="4"/>
  <c r="R168" i="4"/>
  <c r="Q168" i="4"/>
  <c r="P168" i="4"/>
  <c r="O168" i="4"/>
  <c r="N168" i="4"/>
  <c r="M168" i="4"/>
  <c r="L168" i="4"/>
  <c r="K168" i="4"/>
  <c r="J168" i="4"/>
  <c r="I168" i="4"/>
  <c r="H168" i="4"/>
  <c r="G168" i="4"/>
  <c r="F168" i="4"/>
  <c r="E168" i="4"/>
  <c r="D168" i="4"/>
  <c r="C168" i="4"/>
  <c r="B168" i="4"/>
  <c r="A168" i="4"/>
  <c r="X167" i="4"/>
  <c r="W167" i="4"/>
  <c r="V167" i="4"/>
  <c r="U167" i="4"/>
  <c r="T167" i="4"/>
  <c r="S167" i="4"/>
  <c r="R167" i="4"/>
  <c r="Q167" i="4"/>
  <c r="P167" i="4"/>
  <c r="O167" i="4"/>
  <c r="N167" i="4"/>
  <c r="M167" i="4"/>
  <c r="L167" i="4"/>
  <c r="K167" i="4"/>
  <c r="J167" i="4"/>
  <c r="I167" i="4"/>
  <c r="H167" i="4"/>
  <c r="G167" i="4"/>
  <c r="F167" i="4"/>
  <c r="E167" i="4"/>
  <c r="D167" i="4"/>
  <c r="C167" i="4"/>
  <c r="B167" i="4"/>
  <c r="A167" i="4"/>
  <c r="X166" i="4"/>
  <c r="W166" i="4"/>
  <c r="V166" i="4"/>
  <c r="U166" i="4"/>
  <c r="T166" i="4"/>
  <c r="S166" i="4"/>
  <c r="R166" i="4"/>
  <c r="Q166" i="4"/>
  <c r="P166" i="4"/>
  <c r="O166" i="4"/>
  <c r="N166" i="4"/>
  <c r="M166" i="4"/>
  <c r="L166" i="4"/>
  <c r="K166" i="4"/>
  <c r="J166" i="4"/>
  <c r="I166" i="4"/>
  <c r="H166" i="4"/>
  <c r="G166" i="4"/>
  <c r="F166" i="4"/>
  <c r="E166" i="4"/>
  <c r="D166" i="4"/>
  <c r="C166" i="4"/>
  <c r="B166" i="4"/>
  <c r="A166" i="4"/>
  <c r="X165" i="4"/>
  <c r="W165" i="4"/>
  <c r="V165" i="4"/>
  <c r="U165" i="4"/>
  <c r="T165" i="4"/>
  <c r="S165" i="4"/>
  <c r="R165" i="4"/>
  <c r="Q165" i="4"/>
  <c r="P165" i="4"/>
  <c r="O165" i="4"/>
  <c r="N165" i="4"/>
  <c r="M165" i="4"/>
  <c r="L165" i="4"/>
  <c r="K165" i="4"/>
  <c r="J165" i="4"/>
  <c r="I165" i="4"/>
  <c r="H165" i="4"/>
  <c r="G165" i="4"/>
  <c r="F165" i="4"/>
  <c r="E165" i="4"/>
  <c r="D165" i="4"/>
  <c r="C165" i="4"/>
  <c r="B165" i="4"/>
  <c r="A165" i="4"/>
  <c r="X164" i="4"/>
  <c r="W164" i="4"/>
  <c r="V164" i="4"/>
  <c r="U164" i="4"/>
  <c r="T164" i="4"/>
  <c r="S164" i="4"/>
  <c r="R164" i="4"/>
  <c r="Q164" i="4"/>
  <c r="P164" i="4"/>
  <c r="O164" i="4"/>
  <c r="N164" i="4"/>
  <c r="M164" i="4"/>
  <c r="L164" i="4"/>
  <c r="K164" i="4"/>
  <c r="J164" i="4"/>
  <c r="I164" i="4"/>
  <c r="H164" i="4"/>
  <c r="G164" i="4"/>
  <c r="F164" i="4"/>
  <c r="E164" i="4"/>
  <c r="D164" i="4"/>
  <c r="C164" i="4"/>
  <c r="B164" i="4"/>
  <c r="A164" i="4"/>
  <c r="X163" i="4"/>
  <c r="W163" i="4"/>
  <c r="V163" i="4"/>
  <c r="U163" i="4"/>
  <c r="T163" i="4"/>
  <c r="S163" i="4"/>
  <c r="R163" i="4"/>
  <c r="Q163" i="4"/>
  <c r="P163" i="4"/>
  <c r="O163" i="4"/>
  <c r="N163" i="4"/>
  <c r="M163" i="4"/>
  <c r="L163" i="4"/>
  <c r="K163" i="4"/>
  <c r="J163" i="4"/>
  <c r="I163" i="4"/>
  <c r="H163" i="4"/>
  <c r="G163" i="4"/>
  <c r="F163" i="4"/>
  <c r="E163" i="4"/>
  <c r="D163" i="4"/>
  <c r="C163" i="4"/>
  <c r="B163" i="4"/>
  <c r="A163" i="4"/>
  <c r="X162" i="4"/>
  <c r="W162" i="4"/>
  <c r="V162" i="4"/>
  <c r="U162" i="4"/>
  <c r="T162" i="4"/>
  <c r="S162" i="4"/>
  <c r="R162" i="4"/>
  <c r="Q162" i="4"/>
  <c r="P162" i="4"/>
  <c r="O162" i="4"/>
  <c r="N162" i="4"/>
  <c r="M162" i="4"/>
  <c r="L162" i="4"/>
  <c r="K162" i="4"/>
  <c r="J162" i="4"/>
  <c r="I162" i="4"/>
  <c r="H162" i="4"/>
  <c r="G162" i="4"/>
  <c r="F162" i="4"/>
  <c r="E162" i="4"/>
  <c r="D162" i="4"/>
  <c r="C162" i="4"/>
  <c r="B162" i="4"/>
  <c r="A162" i="4"/>
  <c r="X161" i="4"/>
  <c r="W161" i="4"/>
  <c r="V161" i="4"/>
  <c r="U161" i="4"/>
  <c r="T161" i="4"/>
  <c r="S161" i="4"/>
  <c r="R161" i="4"/>
  <c r="Q161" i="4"/>
  <c r="P161" i="4"/>
  <c r="O161" i="4"/>
  <c r="N161" i="4"/>
  <c r="M161" i="4"/>
  <c r="L161" i="4"/>
  <c r="K161" i="4"/>
  <c r="J161" i="4"/>
  <c r="I161" i="4"/>
  <c r="H161" i="4"/>
  <c r="G161" i="4"/>
  <c r="F161" i="4"/>
  <c r="E161" i="4"/>
  <c r="D161" i="4"/>
  <c r="C161" i="4"/>
  <c r="B161" i="4"/>
  <c r="A161" i="4"/>
  <c r="X160" i="4"/>
  <c r="W160" i="4"/>
  <c r="V160" i="4"/>
  <c r="U160" i="4"/>
  <c r="T160" i="4"/>
  <c r="S160" i="4"/>
  <c r="R160" i="4"/>
  <c r="Q160" i="4"/>
  <c r="P160" i="4"/>
  <c r="O160" i="4"/>
  <c r="N160" i="4"/>
  <c r="M160" i="4"/>
  <c r="L160" i="4"/>
  <c r="K160" i="4"/>
  <c r="J160" i="4"/>
  <c r="I160" i="4"/>
  <c r="H160" i="4"/>
  <c r="G160" i="4"/>
  <c r="F160" i="4"/>
  <c r="E160" i="4"/>
  <c r="D160" i="4"/>
  <c r="C160" i="4"/>
  <c r="B160" i="4"/>
  <c r="A160" i="4"/>
  <c r="X159" i="4"/>
  <c r="W159" i="4"/>
  <c r="V159" i="4"/>
  <c r="U159" i="4"/>
  <c r="T159" i="4"/>
  <c r="S159" i="4"/>
  <c r="R159" i="4"/>
  <c r="Q159" i="4"/>
  <c r="P159" i="4"/>
  <c r="O159" i="4"/>
  <c r="N159" i="4"/>
  <c r="M159" i="4"/>
  <c r="L159" i="4"/>
  <c r="K159" i="4"/>
  <c r="J159" i="4"/>
  <c r="I159" i="4"/>
  <c r="H159" i="4"/>
  <c r="G159" i="4"/>
  <c r="F159" i="4"/>
  <c r="E159" i="4"/>
  <c r="D159" i="4"/>
  <c r="C159" i="4"/>
  <c r="B159" i="4"/>
  <c r="A159" i="4"/>
  <c r="X158" i="4"/>
  <c r="W158" i="4"/>
  <c r="V158" i="4"/>
  <c r="U158" i="4"/>
  <c r="T158" i="4"/>
  <c r="S158" i="4"/>
  <c r="R158" i="4"/>
  <c r="Q158" i="4"/>
  <c r="P158" i="4"/>
  <c r="O158" i="4"/>
  <c r="N158" i="4"/>
  <c r="M158" i="4"/>
  <c r="L158" i="4"/>
  <c r="K158" i="4"/>
  <c r="J158" i="4"/>
  <c r="I158" i="4"/>
  <c r="H158" i="4"/>
  <c r="G158" i="4"/>
  <c r="F158" i="4"/>
  <c r="E158" i="4"/>
  <c r="D158" i="4"/>
  <c r="C158" i="4"/>
  <c r="B158" i="4"/>
  <c r="A158" i="4"/>
  <c r="X157" i="4"/>
  <c r="W157" i="4"/>
  <c r="V157" i="4"/>
  <c r="U157" i="4"/>
  <c r="T157" i="4"/>
  <c r="S157" i="4"/>
  <c r="R157" i="4"/>
  <c r="Q157" i="4"/>
  <c r="P157" i="4"/>
  <c r="O157" i="4"/>
  <c r="N157" i="4"/>
  <c r="M157" i="4"/>
  <c r="L157" i="4"/>
  <c r="K157" i="4"/>
  <c r="J157" i="4"/>
  <c r="I157" i="4"/>
  <c r="H157" i="4"/>
  <c r="G157" i="4"/>
  <c r="F157" i="4"/>
  <c r="E157" i="4"/>
  <c r="D157" i="4"/>
  <c r="C157" i="4"/>
  <c r="B157" i="4"/>
  <c r="A157" i="4"/>
  <c r="X156" i="4"/>
  <c r="W156" i="4"/>
  <c r="V156" i="4"/>
  <c r="U156" i="4"/>
  <c r="T156" i="4"/>
  <c r="S156" i="4"/>
  <c r="R156" i="4"/>
  <c r="Q156" i="4"/>
  <c r="P156" i="4"/>
  <c r="O156" i="4"/>
  <c r="N156" i="4"/>
  <c r="M156" i="4"/>
  <c r="L156" i="4"/>
  <c r="K156" i="4"/>
  <c r="J156" i="4"/>
  <c r="I156" i="4"/>
  <c r="H156" i="4"/>
  <c r="G156" i="4"/>
  <c r="F156" i="4"/>
  <c r="E156" i="4"/>
  <c r="D156" i="4"/>
  <c r="C156" i="4"/>
  <c r="B156" i="4"/>
  <c r="A156" i="4"/>
  <c r="X155" i="4"/>
  <c r="W155" i="4"/>
  <c r="V155" i="4"/>
  <c r="U155" i="4"/>
  <c r="T155" i="4"/>
  <c r="S155" i="4"/>
  <c r="R155" i="4"/>
  <c r="Q155" i="4"/>
  <c r="P155" i="4"/>
  <c r="O155" i="4"/>
  <c r="N155" i="4"/>
  <c r="M155" i="4"/>
  <c r="L155" i="4"/>
  <c r="K155" i="4"/>
  <c r="J155" i="4"/>
  <c r="I155" i="4"/>
  <c r="H155" i="4"/>
  <c r="G155" i="4"/>
  <c r="F155" i="4"/>
  <c r="E155" i="4"/>
  <c r="D155" i="4"/>
  <c r="C155" i="4"/>
  <c r="B155" i="4"/>
  <c r="A155" i="4"/>
  <c r="X154" i="4"/>
  <c r="W154" i="4"/>
  <c r="V154" i="4"/>
  <c r="U154" i="4"/>
  <c r="T154" i="4"/>
  <c r="S154" i="4"/>
  <c r="R154" i="4"/>
  <c r="Q154" i="4"/>
  <c r="P154" i="4"/>
  <c r="O154" i="4"/>
  <c r="N154" i="4"/>
  <c r="M154" i="4"/>
  <c r="L154" i="4"/>
  <c r="K154" i="4"/>
  <c r="J154" i="4"/>
  <c r="I154" i="4"/>
  <c r="H154" i="4"/>
  <c r="G154" i="4"/>
  <c r="F154" i="4"/>
  <c r="E154" i="4"/>
  <c r="D154" i="4"/>
  <c r="C154" i="4"/>
  <c r="B154" i="4"/>
  <c r="A154" i="4"/>
  <c r="X153" i="4"/>
  <c r="W153" i="4"/>
  <c r="V153" i="4"/>
  <c r="U153" i="4"/>
  <c r="T153" i="4"/>
  <c r="S153" i="4"/>
  <c r="R153" i="4"/>
  <c r="Q153" i="4"/>
  <c r="P153" i="4"/>
  <c r="O153" i="4"/>
  <c r="N153" i="4"/>
  <c r="M153" i="4"/>
  <c r="L153" i="4"/>
  <c r="K153" i="4"/>
  <c r="J153" i="4"/>
  <c r="I153" i="4"/>
  <c r="H153" i="4"/>
  <c r="G153" i="4"/>
  <c r="F153" i="4"/>
  <c r="E153" i="4"/>
  <c r="D153" i="4"/>
  <c r="C153" i="4"/>
  <c r="B153" i="4"/>
  <c r="A153" i="4"/>
  <c r="X152" i="4"/>
  <c r="W152" i="4"/>
  <c r="V152" i="4"/>
  <c r="U152" i="4"/>
  <c r="T152" i="4"/>
  <c r="S152" i="4"/>
  <c r="R152" i="4"/>
  <c r="Q152" i="4"/>
  <c r="P152" i="4"/>
  <c r="O152" i="4"/>
  <c r="N152" i="4"/>
  <c r="M152" i="4"/>
  <c r="L152" i="4"/>
  <c r="K152" i="4"/>
  <c r="J152" i="4"/>
  <c r="I152" i="4"/>
  <c r="H152" i="4"/>
  <c r="G152" i="4"/>
  <c r="F152" i="4"/>
  <c r="E152" i="4"/>
  <c r="D152" i="4"/>
  <c r="C152" i="4"/>
  <c r="B152" i="4"/>
  <c r="A152" i="4"/>
  <c r="X151" i="4"/>
  <c r="W151" i="4"/>
  <c r="V151" i="4"/>
  <c r="U151" i="4"/>
  <c r="T151" i="4"/>
  <c r="S151" i="4"/>
  <c r="R151" i="4"/>
  <c r="Q151" i="4"/>
  <c r="P151" i="4"/>
  <c r="O151" i="4"/>
  <c r="N151" i="4"/>
  <c r="M151" i="4"/>
  <c r="L151" i="4"/>
  <c r="K151" i="4"/>
  <c r="J151" i="4"/>
  <c r="I151" i="4"/>
  <c r="H151" i="4"/>
  <c r="G151" i="4"/>
  <c r="F151" i="4"/>
  <c r="E151" i="4"/>
  <c r="D151" i="4"/>
  <c r="C151" i="4"/>
  <c r="B151" i="4"/>
  <c r="A151" i="4"/>
  <c r="X150" i="4"/>
  <c r="W150" i="4"/>
  <c r="V150" i="4"/>
  <c r="U150" i="4"/>
  <c r="T150" i="4"/>
  <c r="S150" i="4"/>
  <c r="R150" i="4"/>
  <c r="Q150" i="4"/>
  <c r="P150" i="4"/>
  <c r="O150" i="4"/>
  <c r="N150" i="4"/>
  <c r="M150" i="4"/>
  <c r="L150" i="4"/>
  <c r="K150" i="4"/>
  <c r="J150" i="4"/>
  <c r="I150" i="4"/>
  <c r="H150" i="4"/>
  <c r="G150" i="4"/>
  <c r="F150" i="4"/>
  <c r="E150" i="4"/>
  <c r="D150" i="4"/>
  <c r="C150" i="4"/>
  <c r="B150" i="4"/>
  <c r="A150" i="4"/>
  <c r="X149" i="4"/>
  <c r="W149" i="4"/>
  <c r="V149" i="4"/>
  <c r="U149" i="4"/>
  <c r="T149" i="4"/>
  <c r="S149" i="4"/>
  <c r="R149" i="4"/>
  <c r="Q149" i="4"/>
  <c r="P149" i="4"/>
  <c r="O149" i="4"/>
  <c r="N149" i="4"/>
  <c r="M149" i="4"/>
  <c r="L149" i="4"/>
  <c r="K149" i="4"/>
  <c r="J149" i="4"/>
  <c r="I149" i="4"/>
  <c r="H149" i="4"/>
  <c r="G149" i="4"/>
  <c r="F149" i="4"/>
  <c r="E149" i="4"/>
  <c r="D149" i="4"/>
  <c r="C149" i="4"/>
  <c r="B149" i="4"/>
  <c r="A149" i="4"/>
  <c r="X148" i="4"/>
  <c r="W148" i="4"/>
  <c r="V148" i="4"/>
  <c r="U148" i="4"/>
  <c r="T148" i="4"/>
  <c r="S148" i="4"/>
  <c r="R148" i="4"/>
  <c r="Q148" i="4"/>
  <c r="P148" i="4"/>
  <c r="O148" i="4"/>
  <c r="N148" i="4"/>
  <c r="M148" i="4"/>
  <c r="L148" i="4"/>
  <c r="K148" i="4"/>
  <c r="J148" i="4"/>
  <c r="I148" i="4"/>
  <c r="H148" i="4"/>
  <c r="G148" i="4"/>
  <c r="F148" i="4"/>
  <c r="E148" i="4"/>
  <c r="D148" i="4"/>
  <c r="C148" i="4"/>
  <c r="B148" i="4"/>
  <c r="A148" i="4"/>
  <c r="X147" i="4"/>
  <c r="W147" i="4"/>
  <c r="V147" i="4"/>
  <c r="U147" i="4"/>
  <c r="T147" i="4"/>
  <c r="S147" i="4"/>
  <c r="R147" i="4"/>
  <c r="Q147" i="4"/>
  <c r="P147" i="4"/>
  <c r="O147" i="4"/>
  <c r="N147" i="4"/>
  <c r="M147" i="4"/>
  <c r="L147" i="4"/>
  <c r="K147" i="4"/>
  <c r="J147" i="4"/>
  <c r="I147" i="4"/>
  <c r="H147" i="4"/>
  <c r="G147" i="4"/>
  <c r="F147" i="4"/>
  <c r="E147" i="4"/>
  <c r="D147" i="4"/>
  <c r="C147" i="4"/>
  <c r="B147" i="4"/>
  <c r="A147" i="4"/>
  <c r="X146" i="4"/>
  <c r="W146" i="4"/>
  <c r="V146" i="4"/>
  <c r="U146" i="4"/>
  <c r="T146" i="4"/>
  <c r="S146" i="4"/>
  <c r="R146" i="4"/>
  <c r="Q146" i="4"/>
  <c r="P146" i="4"/>
  <c r="O146" i="4"/>
  <c r="N146" i="4"/>
  <c r="M146" i="4"/>
  <c r="L146" i="4"/>
  <c r="K146" i="4"/>
  <c r="J146" i="4"/>
  <c r="I146" i="4"/>
  <c r="H146" i="4"/>
  <c r="G146" i="4"/>
  <c r="F146" i="4"/>
  <c r="E146" i="4"/>
  <c r="D146" i="4"/>
  <c r="C146" i="4"/>
  <c r="B146" i="4"/>
  <c r="A146" i="4"/>
  <c r="X145" i="4"/>
  <c r="W145" i="4"/>
  <c r="V145" i="4"/>
  <c r="U145" i="4"/>
  <c r="T145" i="4"/>
  <c r="S145" i="4"/>
  <c r="R145" i="4"/>
  <c r="Q145" i="4"/>
  <c r="P145" i="4"/>
  <c r="O145" i="4"/>
  <c r="N145" i="4"/>
  <c r="M145" i="4"/>
  <c r="L145" i="4"/>
  <c r="K145" i="4"/>
  <c r="J145" i="4"/>
  <c r="I145" i="4"/>
  <c r="H145" i="4"/>
  <c r="G145" i="4"/>
  <c r="F145" i="4"/>
  <c r="E145" i="4"/>
  <c r="D145" i="4"/>
  <c r="C145" i="4"/>
  <c r="B145" i="4"/>
  <c r="A145" i="4"/>
  <c r="X144" i="4"/>
  <c r="W144" i="4"/>
  <c r="V144" i="4"/>
  <c r="U144" i="4"/>
  <c r="T144" i="4"/>
  <c r="S144" i="4"/>
  <c r="R144" i="4"/>
  <c r="Q144" i="4"/>
  <c r="P144" i="4"/>
  <c r="O144" i="4"/>
  <c r="N144" i="4"/>
  <c r="M144" i="4"/>
  <c r="L144" i="4"/>
  <c r="K144" i="4"/>
  <c r="J144" i="4"/>
  <c r="I144" i="4"/>
  <c r="H144" i="4"/>
  <c r="G144" i="4"/>
  <c r="F144" i="4"/>
  <c r="E144" i="4"/>
  <c r="D144" i="4"/>
  <c r="C144" i="4"/>
  <c r="B144" i="4"/>
  <c r="A144" i="4"/>
  <c r="X143" i="4"/>
  <c r="W143" i="4"/>
  <c r="V143" i="4"/>
  <c r="U143" i="4"/>
  <c r="T143" i="4"/>
  <c r="S143" i="4"/>
  <c r="R143" i="4"/>
  <c r="Q143" i="4"/>
  <c r="P143" i="4"/>
  <c r="O143" i="4"/>
  <c r="N143" i="4"/>
  <c r="M143" i="4"/>
  <c r="L143" i="4"/>
  <c r="K143" i="4"/>
  <c r="J143" i="4"/>
  <c r="I143" i="4"/>
  <c r="H143" i="4"/>
  <c r="G143" i="4"/>
  <c r="F143" i="4"/>
  <c r="E143" i="4"/>
  <c r="D143" i="4"/>
  <c r="C143" i="4"/>
  <c r="B143" i="4"/>
  <c r="A143" i="4"/>
  <c r="X142" i="4"/>
  <c r="W142" i="4"/>
  <c r="V142" i="4"/>
  <c r="U142" i="4"/>
  <c r="T142" i="4"/>
  <c r="S142" i="4"/>
  <c r="R142" i="4"/>
  <c r="Q142" i="4"/>
  <c r="P142" i="4"/>
  <c r="O142" i="4"/>
  <c r="N142" i="4"/>
  <c r="M142" i="4"/>
  <c r="L142" i="4"/>
  <c r="K142" i="4"/>
  <c r="J142" i="4"/>
  <c r="I142" i="4"/>
  <c r="H142" i="4"/>
  <c r="G142" i="4"/>
  <c r="F142" i="4"/>
  <c r="E142" i="4"/>
  <c r="D142" i="4"/>
  <c r="C142" i="4"/>
  <c r="B142" i="4"/>
  <c r="A142" i="4"/>
  <c r="X141" i="4"/>
  <c r="W141" i="4"/>
  <c r="V141" i="4"/>
  <c r="U141" i="4"/>
  <c r="T141" i="4"/>
  <c r="S141" i="4"/>
  <c r="R141" i="4"/>
  <c r="Q141" i="4"/>
  <c r="P141" i="4"/>
  <c r="O141" i="4"/>
  <c r="N141" i="4"/>
  <c r="M141" i="4"/>
  <c r="L141" i="4"/>
  <c r="K141" i="4"/>
  <c r="J141" i="4"/>
  <c r="I141" i="4"/>
  <c r="H141" i="4"/>
  <c r="G141" i="4"/>
  <c r="F141" i="4"/>
  <c r="E141" i="4"/>
  <c r="D141" i="4"/>
  <c r="C141" i="4"/>
  <c r="B141" i="4"/>
  <c r="A141" i="4"/>
  <c r="X140" i="4"/>
  <c r="W140" i="4"/>
  <c r="V140" i="4"/>
  <c r="U140" i="4"/>
  <c r="T140" i="4"/>
  <c r="S140" i="4"/>
  <c r="R140" i="4"/>
  <c r="Q140" i="4"/>
  <c r="P140" i="4"/>
  <c r="O140" i="4"/>
  <c r="N140" i="4"/>
  <c r="M140" i="4"/>
  <c r="L140" i="4"/>
  <c r="K140" i="4"/>
  <c r="J140" i="4"/>
  <c r="I140" i="4"/>
  <c r="H140" i="4"/>
  <c r="G140" i="4"/>
  <c r="F140" i="4"/>
  <c r="E140" i="4"/>
  <c r="D140" i="4"/>
  <c r="C140" i="4"/>
  <c r="B140" i="4"/>
  <c r="A140" i="4"/>
  <c r="X139" i="4"/>
  <c r="W139" i="4"/>
  <c r="V139" i="4"/>
  <c r="U139" i="4"/>
  <c r="T139" i="4"/>
  <c r="S139" i="4"/>
  <c r="R139" i="4"/>
  <c r="Q139" i="4"/>
  <c r="P139" i="4"/>
  <c r="O139" i="4"/>
  <c r="N139" i="4"/>
  <c r="M139" i="4"/>
  <c r="L139" i="4"/>
  <c r="K139" i="4"/>
  <c r="J139" i="4"/>
  <c r="I139" i="4"/>
  <c r="H139" i="4"/>
  <c r="G139" i="4"/>
  <c r="F139" i="4"/>
  <c r="E139" i="4"/>
  <c r="D139" i="4"/>
  <c r="C139" i="4"/>
  <c r="B139" i="4"/>
  <c r="A139" i="4"/>
  <c r="X138" i="4"/>
  <c r="W138" i="4"/>
  <c r="V138" i="4"/>
  <c r="U138" i="4"/>
  <c r="T138" i="4"/>
  <c r="S138" i="4"/>
  <c r="R138" i="4"/>
  <c r="Q138" i="4"/>
  <c r="P138" i="4"/>
  <c r="O138" i="4"/>
  <c r="N138" i="4"/>
  <c r="M138" i="4"/>
  <c r="L138" i="4"/>
  <c r="K138" i="4"/>
  <c r="J138" i="4"/>
  <c r="I138" i="4"/>
  <c r="H138" i="4"/>
  <c r="G138" i="4"/>
  <c r="F138" i="4"/>
  <c r="E138" i="4"/>
  <c r="D138" i="4"/>
  <c r="C138" i="4"/>
  <c r="B138" i="4"/>
  <c r="A138" i="4"/>
  <c r="X137" i="4"/>
  <c r="W137" i="4"/>
  <c r="V137" i="4"/>
  <c r="U137" i="4"/>
  <c r="T137" i="4"/>
  <c r="S137" i="4"/>
  <c r="R137" i="4"/>
  <c r="Q137" i="4"/>
  <c r="P137" i="4"/>
  <c r="O137" i="4"/>
  <c r="N137" i="4"/>
  <c r="M137" i="4"/>
  <c r="L137" i="4"/>
  <c r="K137" i="4"/>
  <c r="J137" i="4"/>
  <c r="I137" i="4"/>
  <c r="H137" i="4"/>
  <c r="G137" i="4"/>
  <c r="F137" i="4"/>
  <c r="E137" i="4"/>
  <c r="D137" i="4"/>
  <c r="C137" i="4"/>
  <c r="B137" i="4"/>
  <c r="A137" i="4"/>
  <c r="X136" i="4"/>
  <c r="W136" i="4"/>
  <c r="V136" i="4"/>
  <c r="U136" i="4"/>
  <c r="T136" i="4"/>
  <c r="S136" i="4"/>
  <c r="R136" i="4"/>
  <c r="Q136" i="4"/>
  <c r="P136" i="4"/>
  <c r="O136" i="4"/>
  <c r="N136" i="4"/>
  <c r="M136" i="4"/>
  <c r="L136" i="4"/>
  <c r="K136" i="4"/>
  <c r="J136" i="4"/>
  <c r="I136" i="4"/>
  <c r="H136" i="4"/>
  <c r="G136" i="4"/>
  <c r="F136" i="4"/>
  <c r="E136" i="4"/>
  <c r="D136" i="4"/>
  <c r="C136" i="4"/>
  <c r="B136" i="4"/>
  <c r="A136" i="4"/>
  <c r="X135" i="4"/>
  <c r="W135" i="4"/>
  <c r="V135" i="4"/>
  <c r="U135" i="4"/>
  <c r="T135" i="4"/>
  <c r="S135" i="4"/>
  <c r="R135" i="4"/>
  <c r="Q135" i="4"/>
  <c r="P135" i="4"/>
  <c r="O135" i="4"/>
  <c r="N135" i="4"/>
  <c r="M135" i="4"/>
  <c r="L135" i="4"/>
  <c r="K135" i="4"/>
  <c r="J135" i="4"/>
  <c r="I135" i="4"/>
  <c r="H135" i="4"/>
  <c r="G135" i="4"/>
  <c r="F135" i="4"/>
  <c r="E135" i="4"/>
  <c r="D135" i="4"/>
  <c r="C135" i="4"/>
  <c r="B135" i="4"/>
  <c r="A135" i="4"/>
  <c r="X134" i="4"/>
  <c r="W134" i="4"/>
  <c r="V134" i="4"/>
  <c r="U134" i="4"/>
  <c r="T134" i="4"/>
  <c r="S134" i="4"/>
  <c r="R134" i="4"/>
  <c r="Q134" i="4"/>
  <c r="P134" i="4"/>
  <c r="O134" i="4"/>
  <c r="N134" i="4"/>
  <c r="M134" i="4"/>
  <c r="L134" i="4"/>
  <c r="K134" i="4"/>
  <c r="J134" i="4"/>
  <c r="I134" i="4"/>
  <c r="H134" i="4"/>
  <c r="G134" i="4"/>
  <c r="F134" i="4"/>
  <c r="E134" i="4"/>
  <c r="D134" i="4"/>
  <c r="C134" i="4"/>
  <c r="B134" i="4"/>
  <c r="A134" i="4"/>
  <c r="X133" i="4"/>
  <c r="W133" i="4"/>
  <c r="V133" i="4"/>
  <c r="U133" i="4"/>
  <c r="T133" i="4"/>
  <c r="S133" i="4"/>
  <c r="R133" i="4"/>
  <c r="Q133" i="4"/>
  <c r="P133" i="4"/>
  <c r="O133" i="4"/>
  <c r="N133" i="4"/>
  <c r="M133" i="4"/>
  <c r="L133" i="4"/>
  <c r="K133" i="4"/>
  <c r="J133" i="4"/>
  <c r="I133" i="4"/>
  <c r="H133" i="4"/>
  <c r="G133" i="4"/>
  <c r="F133" i="4"/>
  <c r="E133" i="4"/>
  <c r="D133" i="4"/>
  <c r="C133" i="4"/>
  <c r="B133" i="4"/>
  <c r="A133" i="4"/>
  <c r="X132" i="4"/>
  <c r="W132" i="4"/>
  <c r="V132" i="4"/>
  <c r="U132" i="4"/>
  <c r="T132" i="4"/>
  <c r="S132" i="4"/>
  <c r="R132" i="4"/>
  <c r="Q132" i="4"/>
  <c r="P132" i="4"/>
  <c r="O132" i="4"/>
  <c r="N132" i="4"/>
  <c r="M132" i="4"/>
  <c r="L132" i="4"/>
  <c r="K132" i="4"/>
  <c r="J132" i="4"/>
  <c r="I132" i="4"/>
  <c r="H132" i="4"/>
  <c r="G132" i="4"/>
  <c r="F132" i="4"/>
  <c r="E132" i="4"/>
  <c r="D132" i="4"/>
  <c r="C132" i="4"/>
  <c r="B132" i="4"/>
  <c r="A132" i="4"/>
  <c r="X131" i="4"/>
  <c r="W131" i="4"/>
  <c r="V131" i="4"/>
  <c r="U131" i="4"/>
  <c r="T131" i="4"/>
  <c r="S131" i="4"/>
  <c r="R131" i="4"/>
  <c r="Q131" i="4"/>
  <c r="P131" i="4"/>
  <c r="O131" i="4"/>
  <c r="N131" i="4"/>
  <c r="M131" i="4"/>
  <c r="L131" i="4"/>
  <c r="K131" i="4"/>
  <c r="J131" i="4"/>
  <c r="I131" i="4"/>
  <c r="H131" i="4"/>
  <c r="G131" i="4"/>
  <c r="F131" i="4"/>
  <c r="E131" i="4"/>
  <c r="D131" i="4"/>
  <c r="C131" i="4"/>
  <c r="B131" i="4"/>
  <c r="A131" i="4"/>
  <c r="X130" i="4"/>
  <c r="W130" i="4"/>
  <c r="V130" i="4"/>
  <c r="U130" i="4"/>
  <c r="T130" i="4"/>
  <c r="S130" i="4"/>
  <c r="R130" i="4"/>
  <c r="Q130" i="4"/>
  <c r="P130" i="4"/>
  <c r="O130" i="4"/>
  <c r="N130" i="4"/>
  <c r="M130" i="4"/>
  <c r="L130" i="4"/>
  <c r="K130" i="4"/>
  <c r="J130" i="4"/>
  <c r="I130" i="4"/>
  <c r="H130" i="4"/>
  <c r="G130" i="4"/>
  <c r="F130" i="4"/>
  <c r="E130" i="4"/>
  <c r="D130" i="4"/>
  <c r="C130" i="4"/>
  <c r="B130" i="4"/>
  <c r="A130" i="4"/>
  <c r="X129" i="4"/>
  <c r="W129" i="4"/>
  <c r="V129" i="4"/>
  <c r="U129" i="4"/>
  <c r="T129" i="4"/>
  <c r="S129" i="4"/>
  <c r="R129" i="4"/>
  <c r="Q129" i="4"/>
  <c r="P129" i="4"/>
  <c r="O129" i="4"/>
  <c r="N129" i="4"/>
  <c r="M129" i="4"/>
  <c r="L129" i="4"/>
  <c r="K129" i="4"/>
  <c r="J129" i="4"/>
  <c r="I129" i="4"/>
  <c r="H129" i="4"/>
  <c r="G129" i="4"/>
  <c r="F129" i="4"/>
  <c r="E129" i="4"/>
  <c r="D129" i="4"/>
  <c r="C129" i="4"/>
  <c r="B129" i="4"/>
  <c r="A129" i="4"/>
  <c r="X128" i="4"/>
  <c r="W128" i="4"/>
  <c r="V128" i="4"/>
  <c r="U128" i="4"/>
  <c r="T128" i="4"/>
  <c r="S128" i="4"/>
  <c r="R128" i="4"/>
  <c r="Q128" i="4"/>
  <c r="P128" i="4"/>
  <c r="O128" i="4"/>
  <c r="N128" i="4"/>
  <c r="M128" i="4"/>
  <c r="L128" i="4"/>
  <c r="K128" i="4"/>
  <c r="J128" i="4"/>
  <c r="I128" i="4"/>
  <c r="H128" i="4"/>
  <c r="G128" i="4"/>
  <c r="F128" i="4"/>
  <c r="E128" i="4"/>
  <c r="D128" i="4"/>
  <c r="C128" i="4"/>
  <c r="B128" i="4"/>
  <c r="A128" i="4"/>
  <c r="X127" i="4"/>
  <c r="W127" i="4"/>
  <c r="V127" i="4"/>
  <c r="U127" i="4"/>
  <c r="T127" i="4"/>
  <c r="S127" i="4"/>
  <c r="R127" i="4"/>
  <c r="Q127" i="4"/>
  <c r="P127" i="4"/>
  <c r="O127" i="4"/>
  <c r="N127" i="4"/>
  <c r="M127" i="4"/>
  <c r="L127" i="4"/>
  <c r="K127" i="4"/>
  <c r="J127" i="4"/>
  <c r="I127" i="4"/>
  <c r="H127" i="4"/>
  <c r="G127" i="4"/>
  <c r="F127" i="4"/>
  <c r="E127" i="4"/>
  <c r="D127" i="4"/>
  <c r="C127" i="4"/>
  <c r="B127" i="4"/>
  <c r="A127" i="4"/>
  <c r="X126" i="4"/>
  <c r="W126" i="4"/>
  <c r="V126" i="4"/>
  <c r="U126" i="4"/>
  <c r="T126" i="4"/>
  <c r="S126" i="4"/>
  <c r="R126" i="4"/>
  <c r="Q126" i="4"/>
  <c r="P126" i="4"/>
  <c r="O126" i="4"/>
  <c r="N126" i="4"/>
  <c r="M126" i="4"/>
  <c r="L126" i="4"/>
  <c r="K126" i="4"/>
  <c r="J126" i="4"/>
  <c r="I126" i="4"/>
  <c r="H126" i="4"/>
  <c r="G126" i="4"/>
  <c r="F126" i="4"/>
  <c r="E126" i="4"/>
  <c r="D126" i="4"/>
  <c r="C126" i="4"/>
  <c r="B126" i="4"/>
  <c r="A126" i="4"/>
  <c r="X125" i="4"/>
  <c r="W125" i="4"/>
  <c r="V125" i="4"/>
  <c r="U125" i="4"/>
  <c r="T125" i="4"/>
  <c r="S125" i="4"/>
  <c r="R125" i="4"/>
  <c r="Q125" i="4"/>
  <c r="P125" i="4"/>
  <c r="O125" i="4"/>
  <c r="N125" i="4"/>
  <c r="M125" i="4"/>
  <c r="L125" i="4"/>
  <c r="K125" i="4"/>
  <c r="J125" i="4"/>
  <c r="I125" i="4"/>
  <c r="H125" i="4"/>
  <c r="G125" i="4"/>
  <c r="F125" i="4"/>
  <c r="E125" i="4"/>
  <c r="D125" i="4"/>
  <c r="C125" i="4"/>
  <c r="B125" i="4"/>
  <c r="A125" i="4"/>
  <c r="X124" i="4"/>
  <c r="W124" i="4"/>
  <c r="V124" i="4"/>
  <c r="U124" i="4"/>
  <c r="T124" i="4"/>
  <c r="S124" i="4"/>
  <c r="R124" i="4"/>
  <c r="Q124" i="4"/>
  <c r="P124" i="4"/>
  <c r="O124" i="4"/>
  <c r="N124" i="4"/>
  <c r="M124" i="4"/>
  <c r="L124" i="4"/>
  <c r="K124" i="4"/>
  <c r="J124" i="4"/>
  <c r="I124" i="4"/>
  <c r="H124" i="4"/>
  <c r="G124" i="4"/>
  <c r="F124" i="4"/>
  <c r="E124" i="4"/>
  <c r="D124" i="4"/>
  <c r="C124" i="4"/>
  <c r="B124" i="4"/>
  <c r="A124" i="4"/>
  <c r="X123" i="4"/>
  <c r="W123" i="4"/>
  <c r="V123" i="4"/>
  <c r="U123" i="4"/>
  <c r="T123" i="4"/>
  <c r="S123" i="4"/>
  <c r="R123" i="4"/>
  <c r="Q123" i="4"/>
  <c r="P123" i="4"/>
  <c r="O123" i="4"/>
  <c r="N123" i="4"/>
  <c r="M123" i="4"/>
  <c r="L123" i="4"/>
  <c r="K123" i="4"/>
  <c r="J123" i="4"/>
  <c r="I123" i="4"/>
  <c r="H123" i="4"/>
  <c r="G123" i="4"/>
  <c r="F123" i="4"/>
  <c r="E123" i="4"/>
  <c r="D123" i="4"/>
  <c r="C123" i="4"/>
  <c r="B123" i="4"/>
  <c r="A123" i="4"/>
  <c r="X122" i="4"/>
  <c r="W122" i="4"/>
  <c r="V122" i="4"/>
  <c r="U122" i="4"/>
  <c r="T122" i="4"/>
  <c r="S122" i="4"/>
  <c r="R122" i="4"/>
  <c r="Q122" i="4"/>
  <c r="P122" i="4"/>
  <c r="O122" i="4"/>
  <c r="N122" i="4"/>
  <c r="M122" i="4"/>
  <c r="L122" i="4"/>
  <c r="K122" i="4"/>
  <c r="J122" i="4"/>
  <c r="I122" i="4"/>
  <c r="H122" i="4"/>
  <c r="G122" i="4"/>
  <c r="F122" i="4"/>
  <c r="E122" i="4"/>
  <c r="D122" i="4"/>
  <c r="C122" i="4"/>
  <c r="B122" i="4"/>
  <c r="A122" i="4"/>
  <c r="X121" i="4"/>
  <c r="W121" i="4"/>
  <c r="V121" i="4"/>
  <c r="U121" i="4"/>
  <c r="T121" i="4"/>
  <c r="S121" i="4"/>
  <c r="R121" i="4"/>
  <c r="Q121" i="4"/>
  <c r="P121" i="4"/>
  <c r="O121" i="4"/>
  <c r="N121" i="4"/>
  <c r="M121" i="4"/>
  <c r="L121" i="4"/>
  <c r="K121" i="4"/>
  <c r="J121" i="4"/>
  <c r="I121" i="4"/>
  <c r="H121" i="4"/>
  <c r="G121" i="4"/>
  <c r="F121" i="4"/>
  <c r="E121" i="4"/>
  <c r="D121" i="4"/>
  <c r="C121" i="4"/>
  <c r="B121" i="4"/>
  <c r="A121" i="4"/>
  <c r="X120" i="4"/>
  <c r="W120" i="4"/>
  <c r="V120" i="4"/>
  <c r="U120" i="4"/>
  <c r="T120" i="4"/>
  <c r="S120" i="4"/>
  <c r="R120" i="4"/>
  <c r="Q120" i="4"/>
  <c r="P120" i="4"/>
  <c r="O120" i="4"/>
  <c r="N120" i="4"/>
  <c r="M120" i="4"/>
  <c r="L120" i="4"/>
  <c r="K120" i="4"/>
  <c r="J120" i="4"/>
  <c r="I120" i="4"/>
  <c r="H120" i="4"/>
  <c r="G120" i="4"/>
  <c r="F120" i="4"/>
  <c r="E120" i="4"/>
  <c r="D120" i="4"/>
  <c r="C120" i="4"/>
  <c r="B120" i="4"/>
  <c r="A120" i="4"/>
  <c r="X119" i="4"/>
  <c r="W119" i="4"/>
  <c r="V119" i="4"/>
  <c r="U119" i="4"/>
  <c r="T119" i="4"/>
  <c r="S119" i="4"/>
  <c r="R119" i="4"/>
  <c r="Q119" i="4"/>
  <c r="P119" i="4"/>
  <c r="O119" i="4"/>
  <c r="N119" i="4"/>
  <c r="M119" i="4"/>
  <c r="L119" i="4"/>
  <c r="K119" i="4"/>
  <c r="J119" i="4"/>
  <c r="I119" i="4"/>
  <c r="H119" i="4"/>
  <c r="G119" i="4"/>
  <c r="F119" i="4"/>
  <c r="E119" i="4"/>
  <c r="D119" i="4"/>
  <c r="C119" i="4"/>
  <c r="B119" i="4"/>
  <c r="A119" i="4"/>
  <c r="X118" i="4"/>
  <c r="W118" i="4"/>
  <c r="V118" i="4"/>
  <c r="U118" i="4"/>
  <c r="T118" i="4"/>
  <c r="S118" i="4"/>
  <c r="R118" i="4"/>
  <c r="Q118" i="4"/>
  <c r="P118" i="4"/>
  <c r="O118" i="4"/>
  <c r="N118" i="4"/>
  <c r="M118" i="4"/>
  <c r="L118" i="4"/>
  <c r="K118" i="4"/>
  <c r="J118" i="4"/>
  <c r="I118" i="4"/>
  <c r="H118" i="4"/>
  <c r="G118" i="4"/>
  <c r="F118" i="4"/>
  <c r="E118" i="4"/>
  <c r="D118" i="4"/>
  <c r="C118" i="4"/>
  <c r="B118" i="4"/>
  <c r="A118" i="4"/>
  <c r="X117" i="4"/>
  <c r="W117" i="4"/>
  <c r="V117" i="4"/>
  <c r="U117" i="4"/>
  <c r="T117" i="4"/>
  <c r="S117" i="4"/>
  <c r="R117" i="4"/>
  <c r="Q117" i="4"/>
  <c r="P117" i="4"/>
  <c r="O117" i="4"/>
  <c r="N117" i="4"/>
  <c r="M117" i="4"/>
  <c r="L117" i="4"/>
  <c r="K117" i="4"/>
  <c r="J117" i="4"/>
  <c r="I117" i="4"/>
  <c r="H117" i="4"/>
  <c r="G117" i="4"/>
  <c r="F117" i="4"/>
  <c r="E117" i="4"/>
  <c r="D117" i="4"/>
  <c r="C117" i="4"/>
  <c r="B117" i="4"/>
  <c r="A117" i="4"/>
  <c r="X116" i="4"/>
  <c r="W116" i="4"/>
  <c r="V116" i="4"/>
  <c r="U116" i="4"/>
  <c r="T116" i="4"/>
  <c r="S116" i="4"/>
  <c r="R116" i="4"/>
  <c r="Q116" i="4"/>
  <c r="P116" i="4"/>
  <c r="O116" i="4"/>
  <c r="N116" i="4"/>
  <c r="M116" i="4"/>
  <c r="L116" i="4"/>
  <c r="K116" i="4"/>
  <c r="J116" i="4"/>
  <c r="I116" i="4"/>
  <c r="H116" i="4"/>
  <c r="G116" i="4"/>
  <c r="F116" i="4"/>
  <c r="E116" i="4"/>
  <c r="D116" i="4"/>
  <c r="C116" i="4"/>
  <c r="B116" i="4"/>
  <c r="A116" i="4"/>
  <c r="X115" i="4"/>
  <c r="W115" i="4"/>
  <c r="V115" i="4"/>
  <c r="U115" i="4"/>
  <c r="T115" i="4"/>
  <c r="S115" i="4"/>
  <c r="R115" i="4"/>
  <c r="Q115" i="4"/>
  <c r="P115" i="4"/>
  <c r="O115" i="4"/>
  <c r="N115" i="4"/>
  <c r="M115" i="4"/>
  <c r="L115" i="4"/>
  <c r="K115" i="4"/>
  <c r="J115" i="4"/>
  <c r="I115" i="4"/>
  <c r="H115" i="4"/>
  <c r="G115" i="4"/>
  <c r="F115" i="4"/>
  <c r="E115" i="4"/>
  <c r="D115" i="4"/>
  <c r="C115" i="4"/>
  <c r="B115" i="4"/>
  <c r="A115" i="4"/>
  <c r="X114" i="4"/>
  <c r="W114" i="4"/>
  <c r="V114" i="4"/>
  <c r="U114" i="4"/>
  <c r="T114" i="4"/>
  <c r="S114" i="4"/>
  <c r="R114" i="4"/>
  <c r="Q114" i="4"/>
  <c r="P114" i="4"/>
  <c r="O114" i="4"/>
  <c r="N114" i="4"/>
  <c r="M114" i="4"/>
  <c r="L114" i="4"/>
  <c r="K114" i="4"/>
  <c r="J114" i="4"/>
  <c r="I114" i="4"/>
  <c r="H114" i="4"/>
  <c r="G114" i="4"/>
  <c r="F114" i="4"/>
  <c r="E114" i="4"/>
  <c r="D114" i="4"/>
  <c r="C114" i="4"/>
  <c r="B114" i="4"/>
  <c r="A114" i="4"/>
  <c r="X113" i="4"/>
  <c r="W113" i="4"/>
  <c r="V113" i="4"/>
  <c r="U113" i="4"/>
  <c r="T113" i="4"/>
  <c r="S113" i="4"/>
  <c r="R113" i="4"/>
  <c r="Q113" i="4"/>
  <c r="P113" i="4"/>
  <c r="O113" i="4"/>
  <c r="N113" i="4"/>
  <c r="M113" i="4"/>
  <c r="L113" i="4"/>
  <c r="K113" i="4"/>
  <c r="J113" i="4"/>
  <c r="I113" i="4"/>
  <c r="H113" i="4"/>
  <c r="G113" i="4"/>
  <c r="F113" i="4"/>
  <c r="E113" i="4"/>
  <c r="D113" i="4"/>
  <c r="C113" i="4"/>
  <c r="B113" i="4"/>
  <c r="A113" i="4"/>
  <c r="X112" i="4"/>
  <c r="W112" i="4"/>
  <c r="V112" i="4"/>
  <c r="U112" i="4"/>
  <c r="T112" i="4"/>
  <c r="S112" i="4"/>
  <c r="R112" i="4"/>
  <c r="Q112" i="4"/>
  <c r="P112" i="4"/>
  <c r="O112" i="4"/>
  <c r="N112" i="4"/>
  <c r="M112" i="4"/>
  <c r="L112" i="4"/>
  <c r="K112" i="4"/>
  <c r="J112" i="4"/>
  <c r="I112" i="4"/>
  <c r="H112" i="4"/>
  <c r="G112" i="4"/>
  <c r="F112" i="4"/>
  <c r="E112" i="4"/>
  <c r="D112" i="4"/>
  <c r="C112" i="4"/>
  <c r="B112" i="4"/>
  <c r="A112" i="4"/>
  <c r="X111" i="4"/>
  <c r="W111" i="4"/>
  <c r="V111" i="4"/>
  <c r="U111" i="4"/>
  <c r="T111" i="4"/>
  <c r="S111" i="4"/>
  <c r="R111" i="4"/>
  <c r="Q111" i="4"/>
  <c r="P111" i="4"/>
  <c r="O111" i="4"/>
  <c r="N111" i="4"/>
  <c r="M111" i="4"/>
  <c r="L111" i="4"/>
  <c r="K111" i="4"/>
  <c r="J111" i="4"/>
  <c r="I111" i="4"/>
  <c r="H111" i="4"/>
  <c r="G111" i="4"/>
  <c r="F111" i="4"/>
  <c r="E111" i="4"/>
  <c r="D111" i="4"/>
  <c r="C111" i="4"/>
  <c r="B111" i="4"/>
  <c r="A111" i="4"/>
  <c r="X110" i="4"/>
  <c r="W110" i="4"/>
  <c r="V110" i="4"/>
  <c r="U110" i="4"/>
  <c r="T110" i="4"/>
  <c r="S110" i="4"/>
  <c r="R110" i="4"/>
  <c r="Q110" i="4"/>
  <c r="P110" i="4"/>
  <c r="O110" i="4"/>
  <c r="N110" i="4"/>
  <c r="M110" i="4"/>
  <c r="L110" i="4"/>
  <c r="K110" i="4"/>
  <c r="J110" i="4"/>
  <c r="I110" i="4"/>
  <c r="H110" i="4"/>
  <c r="G110" i="4"/>
  <c r="F110" i="4"/>
  <c r="E110" i="4"/>
  <c r="D110" i="4"/>
  <c r="C110" i="4"/>
  <c r="B110" i="4"/>
  <c r="A110" i="4"/>
  <c r="X109" i="4"/>
  <c r="W109" i="4"/>
  <c r="V109" i="4"/>
  <c r="U109" i="4"/>
  <c r="T109" i="4"/>
  <c r="S109" i="4"/>
  <c r="R109" i="4"/>
  <c r="Q109" i="4"/>
  <c r="P109" i="4"/>
  <c r="O109" i="4"/>
  <c r="N109" i="4"/>
  <c r="M109" i="4"/>
  <c r="L109" i="4"/>
  <c r="K109" i="4"/>
  <c r="J109" i="4"/>
  <c r="I109" i="4"/>
  <c r="H109" i="4"/>
  <c r="G109" i="4"/>
  <c r="F109" i="4"/>
  <c r="E109" i="4"/>
  <c r="D109" i="4"/>
  <c r="C109" i="4"/>
  <c r="B109" i="4"/>
  <c r="A109" i="4"/>
  <c r="X108" i="4"/>
  <c r="W108" i="4"/>
  <c r="V108" i="4"/>
  <c r="U108" i="4"/>
  <c r="T108" i="4"/>
  <c r="S108" i="4"/>
  <c r="R108" i="4"/>
  <c r="Q108" i="4"/>
  <c r="P108" i="4"/>
  <c r="O108" i="4"/>
  <c r="N108" i="4"/>
  <c r="M108" i="4"/>
  <c r="L108" i="4"/>
  <c r="K108" i="4"/>
  <c r="J108" i="4"/>
  <c r="I108" i="4"/>
  <c r="H108" i="4"/>
  <c r="G108" i="4"/>
  <c r="F108" i="4"/>
  <c r="E108" i="4"/>
  <c r="D108" i="4"/>
  <c r="C108" i="4"/>
  <c r="B108" i="4"/>
  <c r="A108" i="4"/>
  <c r="X107" i="4"/>
  <c r="W107" i="4"/>
  <c r="V107" i="4"/>
  <c r="U107" i="4"/>
  <c r="T107" i="4"/>
  <c r="S107" i="4"/>
  <c r="R107" i="4"/>
  <c r="Q107" i="4"/>
  <c r="P107" i="4"/>
  <c r="O107" i="4"/>
  <c r="N107" i="4"/>
  <c r="M107" i="4"/>
  <c r="L107" i="4"/>
  <c r="K107" i="4"/>
  <c r="J107" i="4"/>
  <c r="I107" i="4"/>
  <c r="H107" i="4"/>
  <c r="G107" i="4"/>
  <c r="F107" i="4"/>
  <c r="E107" i="4"/>
  <c r="D107" i="4"/>
  <c r="C107" i="4"/>
  <c r="B107" i="4"/>
  <c r="A107" i="4"/>
  <c r="X106" i="4"/>
  <c r="W106" i="4"/>
  <c r="V106" i="4"/>
  <c r="U106" i="4"/>
  <c r="T106" i="4"/>
  <c r="S106" i="4"/>
  <c r="R106" i="4"/>
  <c r="Q106" i="4"/>
  <c r="P106" i="4"/>
  <c r="O106" i="4"/>
  <c r="N106" i="4"/>
  <c r="M106" i="4"/>
  <c r="L106" i="4"/>
  <c r="K106" i="4"/>
  <c r="J106" i="4"/>
  <c r="I106" i="4"/>
  <c r="H106" i="4"/>
  <c r="G106" i="4"/>
  <c r="F106" i="4"/>
  <c r="E106" i="4"/>
  <c r="D106" i="4"/>
  <c r="C106" i="4"/>
  <c r="B106" i="4"/>
  <c r="A106" i="4"/>
  <c r="X105" i="4"/>
  <c r="W105" i="4"/>
  <c r="V105" i="4"/>
  <c r="U105" i="4"/>
  <c r="T105" i="4"/>
  <c r="S105" i="4"/>
  <c r="R105" i="4"/>
  <c r="Q105" i="4"/>
  <c r="P105" i="4"/>
  <c r="O105" i="4"/>
  <c r="N105" i="4"/>
  <c r="M105" i="4"/>
  <c r="L105" i="4"/>
  <c r="K105" i="4"/>
  <c r="J105" i="4"/>
  <c r="I105" i="4"/>
  <c r="H105" i="4"/>
  <c r="G105" i="4"/>
  <c r="F105" i="4"/>
  <c r="E105" i="4"/>
  <c r="D105" i="4"/>
  <c r="C105" i="4"/>
  <c r="B105" i="4"/>
  <c r="A105" i="4"/>
  <c r="X104" i="4"/>
  <c r="W104" i="4"/>
  <c r="V104" i="4"/>
  <c r="U104" i="4"/>
  <c r="T104" i="4"/>
  <c r="S104" i="4"/>
  <c r="R104" i="4"/>
  <c r="Q104" i="4"/>
  <c r="P104" i="4"/>
  <c r="O104" i="4"/>
  <c r="N104" i="4"/>
  <c r="M104" i="4"/>
  <c r="L104" i="4"/>
  <c r="K104" i="4"/>
  <c r="J104" i="4"/>
  <c r="I104" i="4"/>
  <c r="H104" i="4"/>
  <c r="G104" i="4"/>
  <c r="F104" i="4"/>
  <c r="E104" i="4"/>
  <c r="D104" i="4"/>
  <c r="C104" i="4"/>
  <c r="B104" i="4"/>
  <c r="A104" i="4"/>
  <c r="X103" i="4"/>
  <c r="W103" i="4"/>
  <c r="V103" i="4"/>
  <c r="U103" i="4"/>
  <c r="T103" i="4"/>
  <c r="S103" i="4"/>
  <c r="R103" i="4"/>
  <c r="Q103" i="4"/>
  <c r="P103" i="4"/>
  <c r="O103" i="4"/>
  <c r="N103" i="4"/>
  <c r="M103" i="4"/>
  <c r="L103" i="4"/>
  <c r="K103" i="4"/>
  <c r="J103" i="4"/>
  <c r="I103" i="4"/>
  <c r="H103" i="4"/>
  <c r="G103" i="4"/>
  <c r="F103" i="4"/>
  <c r="E103" i="4"/>
  <c r="D103" i="4"/>
  <c r="C103" i="4"/>
  <c r="B103" i="4"/>
  <c r="A103" i="4"/>
  <c r="X102" i="4"/>
  <c r="W102" i="4"/>
  <c r="V102" i="4"/>
  <c r="U102" i="4"/>
  <c r="T102" i="4"/>
  <c r="S102" i="4"/>
  <c r="R102" i="4"/>
  <c r="Q102" i="4"/>
  <c r="P102" i="4"/>
  <c r="O102" i="4"/>
  <c r="N102" i="4"/>
  <c r="M102" i="4"/>
  <c r="L102" i="4"/>
  <c r="K102" i="4"/>
  <c r="J102" i="4"/>
  <c r="I102" i="4"/>
  <c r="H102" i="4"/>
  <c r="G102" i="4"/>
  <c r="F102" i="4"/>
  <c r="E102" i="4"/>
  <c r="D102" i="4"/>
  <c r="C102" i="4"/>
  <c r="B102" i="4"/>
  <c r="A102" i="4"/>
  <c r="X101" i="4"/>
  <c r="W101" i="4"/>
  <c r="V101" i="4"/>
  <c r="U101" i="4"/>
  <c r="T101" i="4"/>
  <c r="S101" i="4"/>
  <c r="R101" i="4"/>
  <c r="Q101" i="4"/>
  <c r="P101" i="4"/>
  <c r="O101" i="4"/>
  <c r="N101" i="4"/>
  <c r="M101" i="4"/>
  <c r="L101" i="4"/>
  <c r="K101" i="4"/>
  <c r="J101" i="4"/>
  <c r="I101" i="4"/>
  <c r="H101" i="4"/>
  <c r="G101" i="4"/>
  <c r="F101" i="4"/>
  <c r="E101" i="4"/>
  <c r="D101" i="4"/>
  <c r="C101" i="4"/>
  <c r="B101" i="4"/>
  <c r="A101" i="4"/>
  <c r="X100" i="4"/>
  <c r="W100" i="4"/>
  <c r="V100" i="4"/>
  <c r="U100" i="4"/>
  <c r="T100" i="4"/>
  <c r="S100" i="4"/>
  <c r="R100" i="4"/>
  <c r="Q100" i="4"/>
  <c r="P100" i="4"/>
  <c r="O100" i="4"/>
  <c r="N100" i="4"/>
  <c r="M100" i="4"/>
  <c r="L100" i="4"/>
  <c r="K100" i="4"/>
  <c r="J100" i="4"/>
  <c r="I100" i="4"/>
  <c r="H100" i="4"/>
  <c r="G100" i="4"/>
  <c r="F100" i="4"/>
  <c r="E100" i="4"/>
  <c r="D100" i="4"/>
  <c r="C100" i="4"/>
  <c r="B100" i="4"/>
  <c r="A100" i="4"/>
  <c r="X99" i="4"/>
  <c r="W99" i="4"/>
  <c r="V99" i="4"/>
  <c r="U99" i="4"/>
  <c r="T99" i="4"/>
  <c r="S99" i="4"/>
  <c r="R99" i="4"/>
  <c r="Q99" i="4"/>
  <c r="P99" i="4"/>
  <c r="O99" i="4"/>
  <c r="N99" i="4"/>
  <c r="M99" i="4"/>
  <c r="L99" i="4"/>
  <c r="K99" i="4"/>
  <c r="J99" i="4"/>
  <c r="I99" i="4"/>
  <c r="H99" i="4"/>
  <c r="G99" i="4"/>
  <c r="F99" i="4"/>
  <c r="E99" i="4"/>
  <c r="D99" i="4"/>
  <c r="C99" i="4"/>
  <c r="B99" i="4"/>
  <c r="A99" i="4"/>
  <c r="X98" i="4"/>
  <c r="W98" i="4"/>
  <c r="V98" i="4"/>
  <c r="U98" i="4"/>
  <c r="T98" i="4"/>
  <c r="S98" i="4"/>
  <c r="R98" i="4"/>
  <c r="Q98" i="4"/>
  <c r="P98" i="4"/>
  <c r="O98" i="4"/>
  <c r="N98" i="4"/>
  <c r="M98" i="4"/>
  <c r="L98" i="4"/>
  <c r="K98" i="4"/>
  <c r="J98" i="4"/>
  <c r="I98" i="4"/>
  <c r="H98" i="4"/>
  <c r="G98" i="4"/>
  <c r="F98" i="4"/>
  <c r="E98" i="4"/>
  <c r="D98" i="4"/>
  <c r="C98" i="4"/>
  <c r="B98" i="4"/>
  <c r="A98" i="4"/>
  <c r="X97" i="4"/>
  <c r="W97" i="4"/>
  <c r="V97" i="4"/>
  <c r="U97" i="4"/>
  <c r="T97" i="4"/>
  <c r="S97" i="4"/>
  <c r="R97" i="4"/>
  <c r="Q97" i="4"/>
  <c r="P97" i="4"/>
  <c r="O97" i="4"/>
  <c r="N97" i="4"/>
  <c r="M97" i="4"/>
  <c r="L97" i="4"/>
  <c r="K97" i="4"/>
  <c r="J97" i="4"/>
  <c r="I97" i="4"/>
  <c r="H97" i="4"/>
  <c r="G97" i="4"/>
  <c r="F97" i="4"/>
  <c r="E97" i="4"/>
  <c r="D97" i="4"/>
  <c r="C97" i="4"/>
  <c r="B97" i="4"/>
  <c r="A97" i="4"/>
  <c r="X96" i="4"/>
  <c r="W96" i="4"/>
  <c r="V96" i="4"/>
  <c r="U96" i="4"/>
  <c r="T96" i="4"/>
  <c r="S96" i="4"/>
  <c r="R96" i="4"/>
  <c r="Q96" i="4"/>
  <c r="P96" i="4"/>
  <c r="O96" i="4"/>
  <c r="N96" i="4"/>
  <c r="M96" i="4"/>
  <c r="L96" i="4"/>
  <c r="K96" i="4"/>
  <c r="J96" i="4"/>
  <c r="I96" i="4"/>
  <c r="H96" i="4"/>
  <c r="G96" i="4"/>
  <c r="F96" i="4"/>
  <c r="E96" i="4"/>
  <c r="D96" i="4"/>
  <c r="C96" i="4"/>
  <c r="B96" i="4"/>
  <c r="A96" i="4"/>
  <c r="X95" i="4"/>
  <c r="W95" i="4"/>
  <c r="V95" i="4"/>
  <c r="U95" i="4"/>
  <c r="T95" i="4"/>
  <c r="S95" i="4"/>
  <c r="R95" i="4"/>
  <c r="Q95" i="4"/>
  <c r="P95" i="4"/>
  <c r="O95" i="4"/>
  <c r="N95" i="4"/>
  <c r="M95" i="4"/>
  <c r="L95" i="4"/>
  <c r="K95" i="4"/>
  <c r="J95" i="4"/>
  <c r="I95" i="4"/>
  <c r="H95" i="4"/>
  <c r="G95" i="4"/>
  <c r="F95" i="4"/>
  <c r="E95" i="4"/>
  <c r="D95" i="4"/>
  <c r="C95" i="4"/>
  <c r="B95" i="4"/>
  <c r="A95" i="4"/>
  <c r="X94" i="4"/>
  <c r="W94" i="4"/>
  <c r="V94" i="4"/>
  <c r="U94" i="4"/>
  <c r="T94" i="4"/>
  <c r="S94" i="4"/>
  <c r="R94" i="4"/>
  <c r="Q94" i="4"/>
  <c r="P94" i="4"/>
  <c r="O94" i="4"/>
  <c r="N94" i="4"/>
  <c r="M94" i="4"/>
  <c r="L94" i="4"/>
  <c r="K94" i="4"/>
  <c r="J94" i="4"/>
  <c r="I94" i="4"/>
  <c r="H94" i="4"/>
  <c r="G94" i="4"/>
  <c r="F94" i="4"/>
  <c r="E94" i="4"/>
  <c r="D94" i="4"/>
  <c r="C94" i="4"/>
  <c r="B94" i="4"/>
  <c r="A94" i="4"/>
  <c r="X93" i="4"/>
  <c r="W93" i="4"/>
  <c r="V93" i="4"/>
  <c r="U93" i="4"/>
  <c r="T93" i="4"/>
  <c r="S93" i="4"/>
  <c r="R93" i="4"/>
  <c r="Q93" i="4"/>
  <c r="P93" i="4"/>
  <c r="O93" i="4"/>
  <c r="N93" i="4"/>
  <c r="M93" i="4"/>
  <c r="L93" i="4"/>
  <c r="K93" i="4"/>
  <c r="J93" i="4"/>
  <c r="I93" i="4"/>
  <c r="H93" i="4"/>
  <c r="G93" i="4"/>
  <c r="F93" i="4"/>
  <c r="E93" i="4"/>
  <c r="D93" i="4"/>
  <c r="C93" i="4"/>
  <c r="B93" i="4"/>
  <c r="A93" i="4"/>
  <c r="X92" i="4"/>
  <c r="W92" i="4"/>
  <c r="V92" i="4"/>
  <c r="U92" i="4"/>
  <c r="T92" i="4"/>
  <c r="S92" i="4"/>
  <c r="R92" i="4"/>
  <c r="Q92" i="4"/>
  <c r="P92" i="4"/>
  <c r="O92" i="4"/>
  <c r="N92" i="4"/>
  <c r="M92" i="4"/>
  <c r="L92" i="4"/>
  <c r="K92" i="4"/>
  <c r="J92" i="4"/>
  <c r="I92" i="4"/>
  <c r="H92" i="4"/>
  <c r="G92" i="4"/>
  <c r="F92" i="4"/>
  <c r="E92" i="4"/>
  <c r="D92" i="4"/>
  <c r="C92" i="4"/>
  <c r="B92" i="4"/>
  <c r="A92" i="4"/>
  <c r="X91" i="4"/>
  <c r="W91" i="4"/>
  <c r="V91" i="4"/>
  <c r="U91" i="4"/>
  <c r="T91" i="4"/>
  <c r="S91" i="4"/>
  <c r="R91" i="4"/>
  <c r="Q91" i="4"/>
  <c r="P91" i="4"/>
  <c r="O91" i="4"/>
  <c r="N91" i="4"/>
  <c r="M91" i="4"/>
  <c r="L91" i="4"/>
  <c r="K91" i="4"/>
  <c r="J91" i="4"/>
  <c r="I91" i="4"/>
  <c r="H91" i="4"/>
  <c r="G91" i="4"/>
  <c r="F91" i="4"/>
  <c r="E91" i="4"/>
  <c r="D91" i="4"/>
  <c r="C91" i="4"/>
  <c r="B91" i="4"/>
  <c r="A91" i="4"/>
  <c r="X90" i="4"/>
  <c r="W90" i="4"/>
  <c r="V90" i="4"/>
  <c r="U90" i="4"/>
  <c r="T90" i="4"/>
  <c r="S90" i="4"/>
  <c r="R90" i="4"/>
  <c r="Q90" i="4"/>
  <c r="P90" i="4"/>
  <c r="O90" i="4"/>
  <c r="N90" i="4"/>
  <c r="M90" i="4"/>
  <c r="L90" i="4"/>
  <c r="K90" i="4"/>
  <c r="J90" i="4"/>
  <c r="I90" i="4"/>
  <c r="H90" i="4"/>
  <c r="G90" i="4"/>
  <c r="F90" i="4"/>
  <c r="E90" i="4"/>
  <c r="D90" i="4"/>
  <c r="C90" i="4"/>
  <c r="B90" i="4"/>
  <c r="A90" i="4"/>
  <c r="X89" i="4"/>
  <c r="W89" i="4"/>
  <c r="V89" i="4"/>
  <c r="U89" i="4"/>
  <c r="T89" i="4"/>
  <c r="S89" i="4"/>
  <c r="R89" i="4"/>
  <c r="Q89" i="4"/>
  <c r="P89" i="4"/>
  <c r="O89" i="4"/>
  <c r="N89" i="4"/>
  <c r="M89" i="4"/>
  <c r="L89" i="4"/>
  <c r="K89" i="4"/>
  <c r="J89" i="4"/>
  <c r="I89" i="4"/>
  <c r="H89" i="4"/>
  <c r="G89" i="4"/>
  <c r="F89" i="4"/>
  <c r="E89" i="4"/>
  <c r="D89" i="4"/>
  <c r="C89" i="4"/>
  <c r="B89" i="4"/>
  <c r="A89" i="4"/>
  <c r="X88" i="4"/>
  <c r="W88" i="4"/>
  <c r="V88" i="4"/>
  <c r="U88" i="4"/>
  <c r="T88" i="4"/>
  <c r="S88" i="4"/>
  <c r="R88" i="4"/>
  <c r="Q88" i="4"/>
  <c r="P88" i="4"/>
  <c r="O88" i="4"/>
  <c r="N88" i="4"/>
  <c r="M88" i="4"/>
  <c r="L88" i="4"/>
  <c r="K88" i="4"/>
  <c r="J88" i="4"/>
  <c r="I88" i="4"/>
  <c r="H88" i="4"/>
  <c r="G88" i="4"/>
  <c r="F88" i="4"/>
  <c r="E88" i="4"/>
  <c r="D88" i="4"/>
  <c r="C88" i="4"/>
  <c r="B88" i="4"/>
  <c r="A88" i="4"/>
  <c r="X87" i="4"/>
  <c r="W87" i="4"/>
  <c r="V87" i="4"/>
  <c r="U87" i="4"/>
  <c r="T87" i="4"/>
  <c r="S87" i="4"/>
  <c r="R87" i="4"/>
  <c r="Q87" i="4"/>
  <c r="P87" i="4"/>
  <c r="O87" i="4"/>
  <c r="N87" i="4"/>
  <c r="M87" i="4"/>
  <c r="L87" i="4"/>
  <c r="K87" i="4"/>
  <c r="J87" i="4"/>
  <c r="I87" i="4"/>
  <c r="H87" i="4"/>
  <c r="G87" i="4"/>
  <c r="F87" i="4"/>
  <c r="E87" i="4"/>
  <c r="D87" i="4"/>
  <c r="C87" i="4"/>
  <c r="B87" i="4"/>
  <c r="A87" i="4"/>
  <c r="X86" i="4"/>
  <c r="W86" i="4"/>
  <c r="V86" i="4"/>
  <c r="U86" i="4"/>
  <c r="T86" i="4"/>
  <c r="S86" i="4"/>
  <c r="R86" i="4"/>
  <c r="Q86" i="4"/>
  <c r="P86" i="4"/>
  <c r="O86" i="4"/>
  <c r="N86" i="4"/>
  <c r="M86" i="4"/>
  <c r="L86" i="4"/>
  <c r="K86" i="4"/>
  <c r="J86" i="4"/>
  <c r="I86" i="4"/>
  <c r="H86" i="4"/>
  <c r="G86" i="4"/>
  <c r="F86" i="4"/>
  <c r="E86" i="4"/>
  <c r="D86" i="4"/>
  <c r="C86" i="4"/>
  <c r="B86" i="4"/>
  <c r="A86" i="4"/>
  <c r="X85" i="4"/>
  <c r="W85" i="4"/>
  <c r="V85" i="4"/>
  <c r="U85" i="4"/>
  <c r="T85" i="4"/>
  <c r="S85" i="4"/>
  <c r="R85" i="4"/>
  <c r="Q85" i="4"/>
  <c r="P85" i="4"/>
  <c r="O85" i="4"/>
  <c r="N85" i="4"/>
  <c r="M85" i="4"/>
  <c r="L85" i="4"/>
  <c r="K85" i="4"/>
  <c r="J85" i="4"/>
  <c r="I85" i="4"/>
  <c r="H85" i="4"/>
  <c r="G85" i="4"/>
  <c r="F85" i="4"/>
  <c r="E85" i="4"/>
  <c r="D85" i="4"/>
  <c r="C85" i="4"/>
  <c r="B85" i="4"/>
  <c r="A85" i="4"/>
  <c r="X84" i="4"/>
  <c r="W84" i="4"/>
  <c r="V84" i="4"/>
  <c r="U84" i="4"/>
  <c r="T84" i="4"/>
  <c r="S84" i="4"/>
  <c r="R84" i="4"/>
  <c r="Q84" i="4"/>
  <c r="P84" i="4"/>
  <c r="O84" i="4"/>
  <c r="N84" i="4"/>
  <c r="M84" i="4"/>
  <c r="L84" i="4"/>
  <c r="K84" i="4"/>
  <c r="J84" i="4"/>
  <c r="I84" i="4"/>
  <c r="H84" i="4"/>
  <c r="G84" i="4"/>
  <c r="F84" i="4"/>
  <c r="E84" i="4"/>
  <c r="D84" i="4"/>
  <c r="C84" i="4"/>
  <c r="B84" i="4"/>
  <c r="A84" i="4"/>
  <c r="X83" i="4"/>
  <c r="W83" i="4"/>
  <c r="V83" i="4"/>
  <c r="U83" i="4"/>
  <c r="T83" i="4"/>
  <c r="S83" i="4"/>
  <c r="R83" i="4"/>
  <c r="Q83" i="4"/>
  <c r="P83" i="4"/>
  <c r="O83" i="4"/>
  <c r="N83" i="4"/>
  <c r="M83" i="4"/>
  <c r="L83" i="4"/>
  <c r="K83" i="4"/>
  <c r="J83" i="4"/>
  <c r="I83" i="4"/>
  <c r="H83" i="4"/>
  <c r="G83" i="4"/>
  <c r="F83" i="4"/>
  <c r="E83" i="4"/>
  <c r="D83" i="4"/>
  <c r="C83" i="4"/>
  <c r="B83" i="4"/>
  <c r="A83" i="4"/>
  <c r="X82" i="4"/>
  <c r="W82" i="4"/>
  <c r="V82" i="4"/>
  <c r="U82" i="4"/>
  <c r="T82" i="4"/>
  <c r="S82" i="4"/>
  <c r="R82" i="4"/>
  <c r="Q82" i="4"/>
  <c r="P82" i="4"/>
  <c r="O82" i="4"/>
  <c r="N82" i="4"/>
  <c r="M82" i="4"/>
  <c r="L82" i="4"/>
  <c r="K82" i="4"/>
  <c r="J82" i="4"/>
  <c r="I82" i="4"/>
  <c r="H82" i="4"/>
  <c r="G82" i="4"/>
  <c r="F82" i="4"/>
  <c r="E82" i="4"/>
  <c r="D82" i="4"/>
  <c r="C82" i="4"/>
  <c r="B82" i="4"/>
  <c r="A82" i="4"/>
  <c r="X81" i="4"/>
  <c r="W81" i="4"/>
  <c r="V81" i="4"/>
  <c r="U81" i="4"/>
  <c r="T81" i="4"/>
  <c r="S81" i="4"/>
  <c r="R81" i="4"/>
  <c r="Q81" i="4"/>
  <c r="P81" i="4"/>
  <c r="O81" i="4"/>
  <c r="N81" i="4"/>
  <c r="M81" i="4"/>
  <c r="L81" i="4"/>
  <c r="K81" i="4"/>
  <c r="J81" i="4"/>
  <c r="I81" i="4"/>
  <c r="H81" i="4"/>
  <c r="G81" i="4"/>
  <c r="F81" i="4"/>
  <c r="E81" i="4"/>
  <c r="D81" i="4"/>
  <c r="C81" i="4"/>
  <c r="B81" i="4"/>
  <c r="A81" i="4"/>
  <c r="X80" i="4"/>
  <c r="W80" i="4"/>
  <c r="V80" i="4"/>
  <c r="U80" i="4"/>
  <c r="T80" i="4"/>
  <c r="S80" i="4"/>
  <c r="R80" i="4"/>
  <c r="Q80" i="4"/>
  <c r="P80" i="4"/>
  <c r="O80" i="4"/>
  <c r="N80" i="4"/>
  <c r="M80" i="4"/>
  <c r="L80" i="4"/>
  <c r="K80" i="4"/>
  <c r="J80" i="4"/>
  <c r="I80" i="4"/>
  <c r="H80" i="4"/>
  <c r="G80" i="4"/>
  <c r="F80" i="4"/>
  <c r="E80" i="4"/>
  <c r="D80" i="4"/>
  <c r="C80" i="4"/>
  <c r="B80" i="4"/>
  <c r="A80" i="4"/>
  <c r="X79" i="4"/>
  <c r="W79" i="4"/>
  <c r="V79" i="4"/>
  <c r="U79" i="4"/>
  <c r="T79" i="4"/>
  <c r="S79" i="4"/>
  <c r="R79" i="4"/>
  <c r="Q79" i="4"/>
  <c r="P79" i="4"/>
  <c r="O79" i="4"/>
  <c r="N79" i="4"/>
  <c r="M79" i="4"/>
  <c r="L79" i="4"/>
  <c r="K79" i="4"/>
  <c r="J79" i="4"/>
  <c r="I79" i="4"/>
  <c r="H79" i="4"/>
  <c r="G79" i="4"/>
  <c r="F79" i="4"/>
  <c r="E79" i="4"/>
  <c r="D79" i="4"/>
  <c r="C79" i="4"/>
  <c r="B79" i="4"/>
  <c r="A79" i="4"/>
  <c r="X78" i="4"/>
  <c r="W78" i="4"/>
  <c r="V78" i="4"/>
  <c r="U78" i="4"/>
  <c r="T78" i="4"/>
  <c r="S78" i="4"/>
  <c r="R78" i="4"/>
  <c r="Q78" i="4"/>
  <c r="P78" i="4"/>
  <c r="O78" i="4"/>
  <c r="N78" i="4"/>
  <c r="M78" i="4"/>
  <c r="L78" i="4"/>
  <c r="K78" i="4"/>
  <c r="J78" i="4"/>
  <c r="I78" i="4"/>
  <c r="H78" i="4"/>
  <c r="G78" i="4"/>
  <c r="F78" i="4"/>
  <c r="E78" i="4"/>
  <c r="D78" i="4"/>
  <c r="C78" i="4"/>
  <c r="B78" i="4"/>
  <c r="A78" i="4"/>
  <c r="X77" i="4"/>
  <c r="W77" i="4"/>
  <c r="V77" i="4"/>
  <c r="U77" i="4"/>
  <c r="T77" i="4"/>
  <c r="S77" i="4"/>
  <c r="R77" i="4"/>
  <c r="Q77" i="4"/>
  <c r="P77" i="4"/>
  <c r="O77" i="4"/>
  <c r="N77" i="4"/>
  <c r="M77" i="4"/>
  <c r="L77" i="4"/>
  <c r="K77" i="4"/>
  <c r="J77" i="4"/>
  <c r="I77" i="4"/>
  <c r="H77" i="4"/>
  <c r="G77" i="4"/>
  <c r="F77" i="4"/>
  <c r="E77" i="4"/>
  <c r="D77" i="4"/>
  <c r="C77" i="4"/>
  <c r="B77" i="4"/>
  <c r="A77" i="4"/>
  <c r="X76" i="4"/>
  <c r="W76" i="4"/>
  <c r="V76" i="4"/>
  <c r="U76" i="4"/>
  <c r="T76" i="4"/>
  <c r="S76" i="4"/>
  <c r="R76" i="4"/>
  <c r="Q76" i="4"/>
  <c r="P76" i="4"/>
  <c r="O76" i="4"/>
  <c r="N76" i="4"/>
  <c r="M76" i="4"/>
  <c r="L76" i="4"/>
  <c r="K76" i="4"/>
  <c r="J76" i="4"/>
  <c r="I76" i="4"/>
  <c r="H76" i="4"/>
  <c r="G76" i="4"/>
  <c r="F76" i="4"/>
  <c r="E76" i="4"/>
  <c r="D76" i="4"/>
  <c r="C76" i="4"/>
  <c r="B76" i="4"/>
  <c r="A76" i="4"/>
  <c r="X75" i="4"/>
  <c r="W75" i="4"/>
  <c r="V75" i="4"/>
  <c r="U75" i="4"/>
  <c r="T75" i="4"/>
  <c r="S75" i="4"/>
  <c r="R75" i="4"/>
  <c r="Q75" i="4"/>
  <c r="P75" i="4"/>
  <c r="O75" i="4"/>
  <c r="N75" i="4"/>
  <c r="M75" i="4"/>
  <c r="L75" i="4"/>
  <c r="K75" i="4"/>
  <c r="J75" i="4"/>
  <c r="I75" i="4"/>
  <c r="H75" i="4"/>
  <c r="G75" i="4"/>
  <c r="F75" i="4"/>
  <c r="E75" i="4"/>
  <c r="D75" i="4"/>
  <c r="C75" i="4"/>
  <c r="B75" i="4"/>
  <c r="A75" i="4"/>
  <c r="X74" i="4"/>
  <c r="W74" i="4"/>
  <c r="V74" i="4"/>
  <c r="U74" i="4"/>
  <c r="T74" i="4"/>
  <c r="S74" i="4"/>
  <c r="R74" i="4"/>
  <c r="Q74" i="4"/>
  <c r="P74" i="4"/>
  <c r="O74" i="4"/>
  <c r="N74" i="4"/>
  <c r="M74" i="4"/>
  <c r="L74" i="4"/>
  <c r="K74" i="4"/>
  <c r="J74" i="4"/>
  <c r="I74" i="4"/>
  <c r="H74" i="4"/>
  <c r="G74" i="4"/>
  <c r="F74" i="4"/>
  <c r="E74" i="4"/>
  <c r="D74" i="4"/>
  <c r="C74" i="4"/>
  <c r="B74" i="4"/>
  <c r="A74" i="4"/>
  <c r="X73" i="4"/>
  <c r="W73" i="4"/>
  <c r="V73" i="4"/>
  <c r="U73" i="4"/>
  <c r="T73" i="4"/>
  <c r="S73" i="4"/>
  <c r="R73" i="4"/>
  <c r="Q73" i="4"/>
  <c r="P73" i="4"/>
  <c r="O73" i="4"/>
  <c r="N73" i="4"/>
  <c r="M73" i="4"/>
  <c r="L73" i="4"/>
  <c r="K73" i="4"/>
  <c r="J73" i="4"/>
  <c r="I73" i="4"/>
  <c r="H73" i="4"/>
  <c r="G73" i="4"/>
  <c r="F73" i="4"/>
  <c r="E73" i="4"/>
  <c r="D73" i="4"/>
  <c r="C73" i="4"/>
  <c r="B73" i="4"/>
  <c r="A73" i="4"/>
  <c r="X72" i="4"/>
  <c r="W72" i="4"/>
  <c r="V72" i="4"/>
  <c r="U72" i="4"/>
  <c r="T72" i="4"/>
  <c r="S72" i="4"/>
  <c r="R72" i="4"/>
  <c r="Q72" i="4"/>
  <c r="P72" i="4"/>
  <c r="O72" i="4"/>
  <c r="N72" i="4"/>
  <c r="M72" i="4"/>
  <c r="L72" i="4"/>
  <c r="K72" i="4"/>
  <c r="J72" i="4"/>
  <c r="I72" i="4"/>
  <c r="H72" i="4"/>
  <c r="G72" i="4"/>
  <c r="F72" i="4"/>
  <c r="E72" i="4"/>
  <c r="D72" i="4"/>
  <c r="C72" i="4"/>
  <c r="B72" i="4"/>
  <c r="A72" i="4"/>
  <c r="X71" i="4"/>
  <c r="W71" i="4"/>
  <c r="V71" i="4"/>
  <c r="U71" i="4"/>
  <c r="T71" i="4"/>
  <c r="S71" i="4"/>
  <c r="R71" i="4"/>
  <c r="Q71" i="4"/>
  <c r="P71" i="4"/>
  <c r="O71" i="4"/>
  <c r="N71" i="4"/>
  <c r="M71" i="4"/>
  <c r="L71" i="4"/>
  <c r="K71" i="4"/>
  <c r="J71" i="4"/>
  <c r="I71" i="4"/>
  <c r="H71" i="4"/>
  <c r="G71" i="4"/>
  <c r="F71" i="4"/>
  <c r="E71" i="4"/>
  <c r="D71" i="4"/>
  <c r="C71" i="4"/>
  <c r="B71" i="4"/>
  <c r="A71" i="4"/>
  <c r="X70" i="4"/>
  <c r="W70" i="4"/>
  <c r="V70" i="4"/>
  <c r="U70" i="4"/>
  <c r="T70" i="4"/>
  <c r="S70" i="4"/>
  <c r="R70" i="4"/>
  <c r="Q70" i="4"/>
  <c r="P70" i="4"/>
  <c r="O70" i="4"/>
  <c r="N70" i="4"/>
  <c r="M70" i="4"/>
  <c r="L70" i="4"/>
  <c r="K70" i="4"/>
  <c r="J70" i="4"/>
  <c r="I70" i="4"/>
  <c r="H70" i="4"/>
  <c r="G70" i="4"/>
  <c r="F70" i="4"/>
  <c r="E70" i="4"/>
  <c r="D70" i="4"/>
  <c r="C70" i="4"/>
  <c r="B70" i="4"/>
  <c r="A70" i="4"/>
  <c r="X69" i="4"/>
  <c r="W69" i="4"/>
  <c r="V69" i="4"/>
  <c r="U69" i="4"/>
  <c r="T69" i="4"/>
  <c r="S69" i="4"/>
  <c r="R69" i="4"/>
  <c r="Q69" i="4"/>
  <c r="P69" i="4"/>
  <c r="O69" i="4"/>
  <c r="N69" i="4"/>
  <c r="M69" i="4"/>
  <c r="L69" i="4"/>
  <c r="K69" i="4"/>
  <c r="J69" i="4"/>
  <c r="I69" i="4"/>
  <c r="H69" i="4"/>
  <c r="G69" i="4"/>
  <c r="F69" i="4"/>
  <c r="E69" i="4"/>
  <c r="D69" i="4"/>
  <c r="C69" i="4"/>
  <c r="B69" i="4"/>
  <c r="A69" i="4"/>
  <c r="X68" i="4"/>
  <c r="W68" i="4"/>
  <c r="V68" i="4"/>
  <c r="U68" i="4"/>
  <c r="T68" i="4"/>
  <c r="S68" i="4"/>
  <c r="R68" i="4"/>
  <c r="Q68" i="4"/>
  <c r="P68" i="4"/>
  <c r="O68" i="4"/>
  <c r="N68" i="4"/>
  <c r="M68" i="4"/>
  <c r="L68" i="4"/>
  <c r="K68" i="4"/>
  <c r="J68" i="4"/>
  <c r="I68" i="4"/>
  <c r="H68" i="4"/>
  <c r="G68" i="4"/>
  <c r="F68" i="4"/>
  <c r="E68" i="4"/>
  <c r="D68" i="4"/>
  <c r="C68" i="4"/>
  <c r="B68" i="4"/>
  <c r="A68" i="4"/>
  <c r="X67" i="4"/>
  <c r="W67" i="4"/>
  <c r="V67" i="4"/>
  <c r="U67" i="4"/>
  <c r="T67" i="4"/>
  <c r="S67" i="4"/>
  <c r="R67" i="4"/>
  <c r="Q67" i="4"/>
  <c r="P67" i="4"/>
  <c r="O67" i="4"/>
  <c r="N67" i="4"/>
  <c r="M67" i="4"/>
  <c r="L67" i="4"/>
  <c r="K67" i="4"/>
  <c r="J67" i="4"/>
  <c r="I67" i="4"/>
  <c r="H67" i="4"/>
  <c r="G67" i="4"/>
  <c r="F67" i="4"/>
  <c r="E67" i="4"/>
  <c r="D67" i="4"/>
  <c r="C67" i="4"/>
  <c r="B67" i="4"/>
  <c r="A67" i="4"/>
  <c r="X66" i="4"/>
  <c r="W66" i="4"/>
  <c r="V66" i="4"/>
  <c r="U66" i="4"/>
  <c r="T66" i="4"/>
  <c r="S66" i="4"/>
  <c r="R66" i="4"/>
  <c r="Q66" i="4"/>
  <c r="P66" i="4"/>
  <c r="O66" i="4"/>
  <c r="N66" i="4"/>
  <c r="M66" i="4"/>
  <c r="L66" i="4"/>
  <c r="K66" i="4"/>
  <c r="J66" i="4"/>
  <c r="I66" i="4"/>
  <c r="H66" i="4"/>
  <c r="G66" i="4"/>
  <c r="F66" i="4"/>
  <c r="E66" i="4"/>
  <c r="D66" i="4"/>
  <c r="C66" i="4"/>
  <c r="B66" i="4"/>
  <c r="A66" i="4"/>
  <c r="X65" i="4"/>
  <c r="W65" i="4"/>
  <c r="V65" i="4"/>
  <c r="U65" i="4"/>
  <c r="T65" i="4"/>
  <c r="S65" i="4"/>
  <c r="R65" i="4"/>
  <c r="Q65" i="4"/>
  <c r="P65" i="4"/>
  <c r="O65" i="4"/>
  <c r="N65" i="4"/>
  <c r="M65" i="4"/>
  <c r="L65" i="4"/>
  <c r="K65" i="4"/>
  <c r="J65" i="4"/>
  <c r="I65" i="4"/>
  <c r="H65" i="4"/>
  <c r="G65" i="4"/>
  <c r="F65" i="4"/>
  <c r="E65" i="4"/>
  <c r="D65" i="4"/>
  <c r="C65" i="4"/>
  <c r="B65" i="4"/>
  <c r="A65" i="4"/>
  <c r="X64" i="4"/>
  <c r="W64" i="4"/>
  <c r="V64" i="4"/>
  <c r="U64" i="4"/>
  <c r="T64" i="4"/>
  <c r="S64" i="4"/>
  <c r="R64" i="4"/>
  <c r="Q64" i="4"/>
  <c r="P64" i="4"/>
  <c r="O64" i="4"/>
  <c r="N64" i="4"/>
  <c r="M64" i="4"/>
  <c r="L64" i="4"/>
  <c r="K64" i="4"/>
  <c r="J64" i="4"/>
  <c r="I64" i="4"/>
  <c r="H64" i="4"/>
  <c r="G64" i="4"/>
  <c r="F64" i="4"/>
  <c r="E64" i="4"/>
  <c r="D64" i="4"/>
  <c r="C64" i="4"/>
  <c r="B64" i="4"/>
  <c r="A64" i="4"/>
  <c r="X63" i="4"/>
  <c r="W63" i="4"/>
  <c r="V63" i="4"/>
  <c r="U63" i="4"/>
  <c r="T63" i="4"/>
  <c r="S63" i="4"/>
  <c r="R63" i="4"/>
  <c r="Q63" i="4"/>
  <c r="P63" i="4"/>
  <c r="O63" i="4"/>
  <c r="N63" i="4"/>
  <c r="M63" i="4"/>
  <c r="L63" i="4"/>
  <c r="K63" i="4"/>
  <c r="J63" i="4"/>
  <c r="I63" i="4"/>
  <c r="H63" i="4"/>
  <c r="G63" i="4"/>
  <c r="F63" i="4"/>
  <c r="E63" i="4"/>
  <c r="D63" i="4"/>
  <c r="C63" i="4"/>
  <c r="B63" i="4"/>
  <c r="A63" i="4"/>
  <c r="X62" i="4"/>
  <c r="W62" i="4"/>
  <c r="V62" i="4"/>
  <c r="U62" i="4"/>
  <c r="T62" i="4"/>
  <c r="S62" i="4"/>
  <c r="R62" i="4"/>
  <c r="Q62" i="4"/>
  <c r="P62" i="4"/>
  <c r="O62" i="4"/>
  <c r="N62" i="4"/>
  <c r="M62" i="4"/>
  <c r="L62" i="4"/>
  <c r="K62" i="4"/>
  <c r="J62" i="4"/>
  <c r="I62" i="4"/>
  <c r="H62" i="4"/>
  <c r="G62" i="4"/>
  <c r="F62" i="4"/>
  <c r="E62" i="4"/>
  <c r="D62" i="4"/>
  <c r="C62" i="4"/>
  <c r="B62" i="4"/>
  <c r="A62" i="4"/>
  <c r="X61" i="4"/>
  <c r="W61" i="4"/>
  <c r="V61" i="4"/>
  <c r="U61" i="4"/>
  <c r="T61" i="4"/>
  <c r="S61" i="4"/>
  <c r="R61" i="4"/>
  <c r="Q61" i="4"/>
  <c r="P61" i="4"/>
  <c r="O61" i="4"/>
  <c r="N61" i="4"/>
  <c r="M61" i="4"/>
  <c r="L61" i="4"/>
  <c r="K61" i="4"/>
  <c r="J61" i="4"/>
  <c r="I61" i="4"/>
  <c r="H61" i="4"/>
  <c r="G61" i="4"/>
  <c r="F61" i="4"/>
  <c r="E61" i="4"/>
  <c r="D61" i="4"/>
  <c r="C61" i="4"/>
  <c r="B61" i="4"/>
  <c r="A61" i="4"/>
  <c r="X60" i="4"/>
  <c r="W60" i="4"/>
  <c r="V60" i="4"/>
  <c r="U60" i="4"/>
  <c r="T60" i="4"/>
  <c r="S60" i="4"/>
  <c r="R60" i="4"/>
  <c r="Q60" i="4"/>
  <c r="P60" i="4"/>
  <c r="O60" i="4"/>
  <c r="N60" i="4"/>
  <c r="M60" i="4"/>
  <c r="L60" i="4"/>
  <c r="K60" i="4"/>
  <c r="J60" i="4"/>
  <c r="I60" i="4"/>
  <c r="H60" i="4"/>
  <c r="G60" i="4"/>
  <c r="F60" i="4"/>
  <c r="E60" i="4"/>
  <c r="D60" i="4"/>
  <c r="C60" i="4"/>
  <c r="B60" i="4"/>
  <c r="A60" i="4"/>
  <c r="X59" i="4"/>
  <c r="W59" i="4"/>
  <c r="V59" i="4"/>
  <c r="U59" i="4"/>
  <c r="T59" i="4"/>
  <c r="S59" i="4"/>
  <c r="R59" i="4"/>
  <c r="Q59" i="4"/>
  <c r="P59" i="4"/>
  <c r="O59" i="4"/>
  <c r="N59" i="4"/>
  <c r="M59" i="4"/>
  <c r="L59" i="4"/>
  <c r="K59" i="4"/>
  <c r="J59" i="4"/>
  <c r="I59" i="4"/>
  <c r="H59" i="4"/>
  <c r="G59" i="4"/>
  <c r="F59" i="4"/>
  <c r="E59" i="4"/>
  <c r="D59" i="4"/>
  <c r="C59" i="4"/>
  <c r="B59" i="4"/>
  <c r="A59" i="4"/>
  <c r="X58" i="4"/>
  <c r="W58" i="4"/>
  <c r="V58" i="4"/>
  <c r="U58" i="4"/>
  <c r="T58" i="4"/>
  <c r="S58" i="4"/>
  <c r="R58" i="4"/>
  <c r="Q58" i="4"/>
  <c r="P58" i="4"/>
  <c r="O58" i="4"/>
  <c r="N58" i="4"/>
  <c r="M58" i="4"/>
  <c r="L58" i="4"/>
  <c r="K58" i="4"/>
  <c r="J58" i="4"/>
  <c r="I58" i="4"/>
  <c r="H58" i="4"/>
  <c r="G58" i="4"/>
  <c r="F58" i="4"/>
  <c r="E58" i="4"/>
  <c r="D58" i="4"/>
  <c r="C58" i="4"/>
  <c r="B58" i="4"/>
  <c r="A58" i="4"/>
  <c r="X57" i="4"/>
  <c r="W57" i="4"/>
  <c r="V57" i="4"/>
  <c r="U57" i="4"/>
  <c r="T57" i="4"/>
  <c r="S57" i="4"/>
  <c r="R57" i="4"/>
  <c r="Q57" i="4"/>
  <c r="P57" i="4"/>
  <c r="O57" i="4"/>
  <c r="N57" i="4"/>
  <c r="M57" i="4"/>
  <c r="L57" i="4"/>
  <c r="K57" i="4"/>
  <c r="J57" i="4"/>
  <c r="I57" i="4"/>
  <c r="H57" i="4"/>
  <c r="G57" i="4"/>
  <c r="F57" i="4"/>
  <c r="E57" i="4"/>
  <c r="D57" i="4"/>
  <c r="C57" i="4"/>
  <c r="B57" i="4"/>
  <c r="A57" i="4"/>
  <c r="X56" i="4"/>
  <c r="W56" i="4"/>
  <c r="V56" i="4"/>
  <c r="U56" i="4"/>
  <c r="T56" i="4"/>
  <c r="S56" i="4"/>
  <c r="R56" i="4"/>
  <c r="Q56" i="4"/>
  <c r="P56" i="4"/>
  <c r="O56" i="4"/>
  <c r="N56" i="4"/>
  <c r="M56" i="4"/>
  <c r="L56" i="4"/>
  <c r="K56" i="4"/>
  <c r="J56" i="4"/>
  <c r="I56" i="4"/>
  <c r="H56" i="4"/>
  <c r="G56" i="4"/>
  <c r="F56" i="4"/>
  <c r="E56" i="4"/>
  <c r="D56" i="4"/>
  <c r="C56" i="4"/>
  <c r="B56" i="4"/>
  <c r="A56" i="4"/>
  <c r="X55" i="4"/>
  <c r="W55" i="4"/>
  <c r="V55" i="4"/>
  <c r="U55" i="4"/>
  <c r="T55" i="4"/>
  <c r="S55" i="4"/>
  <c r="R55" i="4"/>
  <c r="Q55" i="4"/>
  <c r="P55" i="4"/>
  <c r="O55" i="4"/>
  <c r="N55" i="4"/>
  <c r="M55" i="4"/>
  <c r="L55" i="4"/>
  <c r="K55" i="4"/>
  <c r="J55" i="4"/>
  <c r="I55" i="4"/>
  <c r="H55" i="4"/>
  <c r="G55" i="4"/>
  <c r="F55" i="4"/>
  <c r="E55" i="4"/>
  <c r="D55" i="4"/>
  <c r="C55" i="4"/>
  <c r="B55" i="4"/>
  <c r="A55" i="4"/>
  <c r="X54" i="4"/>
  <c r="W54" i="4"/>
  <c r="V54" i="4"/>
  <c r="U54" i="4"/>
  <c r="T54" i="4"/>
  <c r="S54" i="4"/>
  <c r="R54" i="4"/>
  <c r="Q54" i="4"/>
  <c r="P54" i="4"/>
  <c r="O54" i="4"/>
  <c r="N54" i="4"/>
  <c r="M54" i="4"/>
  <c r="L54" i="4"/>
  <c r="K54" i="4"/>
  <c r="J54" i="4"/>
  <c r="I54" i="4"/>
  <c r="H54" i="4"/>
  <c r="G54" i="4"/>
  <c r="F54" i="4"/>
  <c r="E54" i="4"/>
  <c r="D54" i="4"/>
  <c r="C54" i="4"/>
  <c r="B54" i="4"/>
  <c r="A54" i="4"/>
  <c r="X53" i="4"/>
  <c r="W53" i="4"/>
  <c r="V53" i="4"/>
  <c r="U53" i="4"/>
  <c r="T53" i="4"/>
  <c r="S53" i="4"/>
  <c r="R53" i="4"/>
  <c r="Q53" i="4"/>
  <c r="P53" i="4"/>
  <c r="O53" i="4"/>
  <c r="N53" i="4"/>
  <c r="M53" i="4"/>
  <c r="L53" i="4"/>
  <c r="K53" i="4"/>
  <c r="J53" i="4"/>
  <c r="I53" i="4"/>
  <c r="H53" i="4"/>
  <c r="G53" i="4"/>
  <c r="F53" i="4"/>
  <c r="E53" i="4"/>
  <c r="D53" i="4"/>
  <c r="C53" i="4"/>
  <c r="B53" i="4"/>
  <c r="A53" i="4"/>
  <c r="X52" i="4"/>
  <c r="W52" i="4"/>
  <c r="V52" i="4"/>
  <c r="U52" i="4"/>
  <c r="T52" i="4"/>
  <c r="S52" i="4"/>
  <c r="R52" i="4"/>
  <c r="Q52" i="4"/>
  <c r="P52" i="4"/>
  <c r="O52" i="4"/>
  <c r="N52" i="4"/>
  <c r="M52" i="4"/>
  <c r="L52" i="4"/>
  <c r="K52" i="4"/>
  <c r="J52" i="4"/>
  <c r="I52" i="4"/>
  <c r="H52" i="4"/>
  <c r="G52" i="4"/>
  <c r="F52" i="4"/>
  <c r="E52" i="4"/>
  <c r="D52" i="4"/>
  <c r="C52" i="4"/>
  <c r="B52" i="4"/>
  <c r="A52" i="4"/>
  <c r="X51" i="4"/>
  <c r="W51" i="4"/>
  <c r="V51" i="4"/>
  <c r="U51" i="4"/>
  <c r="T51" i="4"/>
  <c r="S51" i="4"/>
  <c r="R51" i="4"/>
  <c r="Q51" i="4"/>
  <c r="P51" i="4"/>
  <c r="O51" i="4"/>
  <c r="N51" i="4"/>
  <c r="M51" i="4"/>
  <c r="L51" i="4"/>
  <c r="K51" i="4"/>
  <c r="J51" i="4"/>
  <c r="I51" i="4"/>
  <c r="H51" i="4"/>
  <c r="G51" i="4"/>
  <c r="F51" i="4"/>
  <c r="E51" i="4"/>
  <c r="D51" i="4"/>
  <c r="C51" i="4"/>
  <c r="B51" i="4"/>
  <c r="A51" i="4"/>
  <c r="X50" i="4"/>
  <c r="W50" i="4"/>
  <c r="V50" i="4"/>
  <c r="U50" i="4"/>
  <c r="T50" i="4"/>
  <c r="S50" i="4"/>
  <c r="R50" i="4"/>
  <c r="Q50" i="4"/>
  <c r="P50" i="4"/>
  <c r="O50" i="4"/>
  <c r="N50" i="4"/>
  <c r="M50" i="4"/>
  <c r="L50" i="4"/>
  <c r="K50" i="4"/>
  <c r="J50" i="4"/>
  <c r="I50" i="4"/>
  <c r="H50" i="4"/>
  <c r="G50" i="4"/>
  <c r="F50" i="4"/>
  <c r="E50" i="4"/>
  <c r="D50" i="4"/>
  <c r="C50" i="4"/>
  <c r="B50" i="4"/>
  <c r="A50" i="4"/>
  <c r="X49" i="4"/>
  <c r="W49" i="4"/>
  <c r="V49" i="4"/>
  <c r="U49" i="4"/>
  <c r="T49" i="4"/>
  <c r="S49" i="4"/>
  <c r="R49" i="4"/>
  <c r="Q49" i="4"/>
  <c r="P49" i="4"/>
  <c r="O49" i="4"/>
  <c r="N49" i="4"/>
  <c r="M49" i="4"/>
  <c r="L49" i="4"/>
  <c r="K49" i="4"/>
  <c r="J49" i="4"/>
  <c r="I49" i="4"/>
  <c r="H49" i="4"/>
  <c r="G49" i="4"/>
  <c r="F49" i="4"/>
  <c r="E49" i="4"/>
  <c r="D49" i="4"/>
  <c r="C49" i="4"/>
  <c r="B49" i="4"/>
  <c r="A49" i="4"/>
  <c r="X48" i="4"/>
  <c r="W48" i="4"/>
  <c r="V48" i="4"/>
  <c r="U48" i="4"/>
  <c r="T48" i="4"/>
  <c r="S48" i="4"/>
  <c r="R48" i="4"/>
  <c r="Q48" i="4"/>
  <c r="P48" i="4"/>
  <c r="O48" i="4"/>
  <c r="N48" i="4"/>
  <c r="M48" i="4"/>
  <c r="L48" i="4"/>
  <c r="K48" i="4"/>
  <c r="J48" i="4"/>
  <c r="I48" i="4"/>
  <c r="H48" i="4"/>
  <c r="G48" i="4"/>
  <c r="F48" i="4"/>
  <c r="E48" i="4"/>
  <c r="D48" i="4"/>
  <c r="C48" i="4"/>
  <c r="B48" i="4"/>
  <c r="A48" i="4"/>
  <c r="X47" i="4"/>
  <c r="W47" i="4"/>
  <c r="V47" i="4"/>
  <c r="U47" i="4"/>
  <c r="T47" i="4"/>
  <c r="S47" i="4"/>
  <c r="R47" i="4"/>
  <c r="Q47" i="4"/>
  <c r="P47" i="4"/>
  <c r="O47" i="4"/>
  <c r="N47" i="4"/>
  <c r="M47" i="4"/>
  <c r="L47" i="4"/>
  <c r="K47" i="4"/>
  <c r="J47" i="4"/>
  <c r="I47" i="4"/>
  <c r="H47" i="4"/>
  <c r="G47" i="4"/>
  <c r="F47" i="4"/>
  <c r="E47" i="4"/>
  <c r="D47" i="4"/>
  <c r="C47" i="4"/>
  <c r="B47" i="4"/>
  <c r="A47" i="4"/>
  <c r="X46" i="4"/>
  <c r="W46" i="4"/>
  <c r="V46" i="4"/>
  <c r="U46" i="4"/>
  <c r="T46" i="4"/>
  <c r="S46" i="4"/>
  <c r="R46" i="4"/>
  <c r="Q46" i="4"/>
  <c r="P46" i="4"/>
  <c r="O46" i="4"/>
  <c r="N46" i="4"/>
  <c r="M46" i="4"/>
  <c r="L46" i="4"/>
  <c r="K46" i="4"/>
  <c r="J46" i="4"/>
  <c r="I46" i="4"/>
  <c r="H46" i="4"/>
  <c r="G46" i="4"/>
  <c r="F46" i="4"/>
  <c r="E46" i="4"/>
  <c r="D46" i="4"/>
  <c r="C46" i="4"/>
  <c r="B46" i="4"/>
  <c r="A46" i="4"/>
  <c r="X45" i="4"/>
  <c r="W45" i="4"/>
  <c r="V45" i="4"/>
  <c r="U45" i="4"/>
  <c r="T45" i="4"/>
  <c r="S45" i="4"/>
  <c r="R45" i="4"/>
  <c r="Q45" i="4"/>
  <c r="P45" i="4"/>
  <c r="O45" i="4"/>
  <c r="N45" i="4"/>
  <c r="M45" i="4"/>
  <c r="L45" i="4"/>
  <c r="K45" i="4"/>
  <c r="J45" i="4"/>
  <c r="I45" i="4"/>
  <c r="H45" i="4"/>
  <c r="G45" i="4"/>
  <c r="F45" i="4"/>
  <c r="E45" i="4"/>
  <c r="D45" i="4"/>
  <c r="C45" i="4"/>
  <c r="B45" i="4"/>
  <c r="A45" i="4"/>
  <c r="X44" i="4"/>
  <c r="W44" i="4"/>
  <c r="V44" i="4"/>
  <c r="U44" i="4"/>
  <c r="T44" i="4"/>
  <c r="S44" i="4"/>
  <c r="R44" i="4"/>
  <c r="Q44" i="4"/>
  <c r="P44" i="4"/>
  <c r="O44" i="4"/>
  <c r="N44" i="4"/>
  <c r="M44" i="4"/>
  <c r="L44" i="4"/>
  <c r="K44" i="4"/>
  <c r="J44" i="4"/>
  <c r="I44" i="4"/>
  <c r="H44" i="4"/>
  <c r="G44" i="4"/>
  <c r="F44" i="4"/>
  <c r="E44" i="4"/>
  <c r="D44" i="4"/>
  <c r="C44" i="4"/>
  <c r="B44" i="4"/>
  <c r="A44" i="4"/>
  <c r="X43" i="4"/>
  <c r="W43" i="4"/>
  <c r="V43" i="4"/>
  <c r="U43" i="4"/>
  <c r="T43" i="4"/>
  <c r="S43" i="4"/>
  <c r="R43" i="4"/>
  <c r="Q43" i="4"/>
  <c r="P43" i="4"/>
  <c r="O43" i="4"/>
  <c r="N43" i="4"/>
  <c r="M43" i="4"/>
  <c r="L43" i="4"/>
  <c r="K43" i="4"/>
  <c r="J43" i="4"/>
  <c r="I43" i="4"/>
  <c r="H43" i="4"/>
  <c r="G43" i="4"/>
  <c r="F43" i="4"/>
  <c r="E43" i="4"/>
  <c r="D43" i="4"/>
  <c r="C43" i="4"/>
  <c r="B43" i="4"/>
  <c r="A43" i="4"/>
  <c r="X42" i="4"/>
  <c r="W42" i="4"/>
  <c r="V42" i="4"/>
  <c r="U42" i="4"/>
  <c r="T42" i="4"/>
  <c r="S42" i="4"/>
  <c r="R42" i="4"/>
  <c r="Q42" i="4"/>
  <c r="P42" i="4"/>
  <c r="O42" i="4"/>
  <c r="N42" i="4"/>
  <c r="M42" i="4"/>
  <c r="L42" i="4"/>
  <c r="K42" i="4"/>
  <c r="J42" i="4"/>
  <c r="I42" i="4"/>
  <c r="H42" i="4"/>
  <c r="G42" i="4"/>
  <c r="F42" i="4"/>
  <c r="E42" i="4"/>
  <c r="D42" i="4"/>
  <c r="C42" i="4"/>
  <c r="B42" i="4"/>
  <c r="A42" i="4"/>
  <c r="X41" i="4"/>
  <c r="W41" i="4"/>
  <c r="V41" i="4"/>
  <c r="U41" i="4"/>
  <c r="T41" i="4"/>
  <c r="S41" i="4"/>
  <c r="R41" i="4"/>
  <c r="Q41" i="4"/>
  <c r="P41" i="4"/>
  <c r="O41" i="4"/>
  <c r="N41" i="4"/>
  <c r="M41" i="4"/>
  <c r="L41" i="4"/>
  <c r="K41" i="4"/>
  <c r="J41" i="4"/>
  <c r="I41" i="4"/>
  <c r="H41" i="4"/>
  <c r="G41" i="4"/>
  <c r="F41" i="4"/>
  <c r="E41" i="4"/>
  <c r="D41" i="4"/>
  <c r="C41" i="4"/>
  <c r="B41" i="4"/>
  <c r="A41" i="4"/>
  <c r="X40" i="4"/>
  <c r="W40" i="4"/>
  <c r="V40" i="4"/>
  <c r="U40" i="4"/>
  <c r="T40" i="4"/>
  <c r="S40" i="4"/>
  <c r="R40" i="4"/>
  <c r="Q40" i="4"/>
  <c r="P40" i="4"/>
  <c r="O40" i="4"/>
  <c r="N40" i="4"/>
  <c r="M40" i="4"/>
  <c r="L40" i="4"/>
  <c r="K40" i="4"/>
  <c r="J40" i="4"/>
  <c r="I40" i="4"/>
  <c r="H40" i="4"/>
  <c r="G40" i="4"/>
  <c r="F40" i="4"/>
  <c r="E40" i="4"/>
  <c r="D40" i="4"/>
  <c r="C40" i="4"/>
  <c r="B40" i="4"/>
  <c r="A40" i="4"/>
  <c r="X39" i="4"/>
  <c r="W39" i="4"/>
  <c r="V39" i="4"/>
  <c r="U39" i="4"/>
  <c r="T39" i="4"/>
  <c r="S39" i="4"/>
  <c r="R39" i="4"/>
  <c r="Q39" i="4"/>
  <c r="P39" i="4"/>
  <c r="O39" i="4"/>
  <c r="N39" i="4"/>
  <c r="M39" i="4"/>
  <c r="L39" i="4"/>
  <c r="K39" i="4"/>
  <c r="J39" i="4"/>
  <c r="I39" i="4"/>
  <c r="H39" i="4"/>
  <c r="G39" i="4"/>
  <c r="F39" i="4"/>
  <c r="E39" i="4"/>
  <c r="D39" i="4"/>
  <c r="C39" i="4"/>
  <c r="B39" i="4"/>
  <c r="A39" i="4"/>
  <c r="X38" i="4"/>
  <c r="W38" i="4"/>
  <c r="V38" i="4"/>
  <c r="U38" i="4"/>
  <c r="T38" i="4"/>
  <c r="S38" i="4"/>
  <c r="R38" i="4"/>
  <c r="Q38" i="4"/>
  <c r="P38" i="4"/>
  <c r="O38" i="4"/>
  <c r="N38" i="4"/>
  <c r="M38" i="4"/>
  <c r="L38" i="4"/>
  <c r="K38" i="4"/>
  <c r="J38" i="4"/>
  <c r="I38" i="4"/>
  <c r="H38" i="4"/>
  <c r="G38" i="4"/>
  <c r="F38" i="4"/>
  <c r="E38" i="4"/>
  <c r="D38" i="4"/>
  <c r="C38" i="4"/>
  <c r="B38" i="4"/>
  <c r="A38" i="4"/>
  <c r="X37" i="4"/>
  <c r="W37" i="4"/>
  <c r="V37" i="4"/>
  <c r="U37" i="4"/>
  <c r="T37" i="4"/>
  <c r="S37" i="4"/>
  <c r="R37" i="4"/>
  <c r="Q37" i="4"/>
  <c r="P37" i="4"/>
  <c r="O37" i="4"/>
  <c r="N37" i="4"/>
  <c r="M37" i="4"/>
  <c r="L37" i="4"/>
  <c r="K37" i="4"/>
  <c r="J37" i="4"/>
  <c r="I37" i="4"/>
  <c r="H37" i="4"/>
  <c r="G37" i="4"/>
  <c r="F37" i="4"/>
  <c r="E37" i="4"/>
  <c r="D37" i="4"/>
  <c r="C37" i="4"/>
  <c r="B37" i="4"/>
  <c r="A37" i="4"/>
  <c r="X36" i="4"/>
  <c r="W36" i="4"/>
  <c r="V36" i="4"/>
  <c r="U36" i="4"/>
  <c r="T36" i="4"/>
  <c r="S36" i="4"/>
  <c r="R36" i="4"/>
  <c r="Q36" i="4"/>
  <c r="P36" i="4"/>
  <c r="O36" i="4"/>
  <c r="N36" i="4"/>
  <c r="M36" i="4"/>
  <c r="L36" i="4"/>
  <c r="K36" i="4"/>
  <c r="J36" i="4"/>
  <c r="I36" i="4"/>
  <c r="H36" i="4"/>
  <c r="G36" i="4"/>
  <c r="F36" i="4"/>
  <c r="E36" i="4"/>
  <c r="D36" i="4"/>
  <c r="C36" i="4"/>
  <c r="B36" i="4"/>
  <c r="A36" i="4"/>
  <c r="X35" i="4"/>
  <c r="W35" i="4"/>
  <c r="V35" i="4"/>
  <c r="U35" i="4"/>
  <c r="T35" i="4"/>
  <c r="S35" i="4"/>
  <c r="R35" i="4"/>
  <c r="Q35" i="4"/>
  <c r="P35" i="4"/>
  <c r="O35" i="4"/>
  <c r="N35" i="4"/>
  <c r="M35" i="4"/>
  <c r="L35" i="4"/>
  <c r="K35" i="4"/>
  <c r="J35" i="4"/>
  <c r="I35" i="4"/>
  <c r="H35" i="4"/>
  <c r="G35" i="4"/>
  <c r="F35" i="4"/>
  <c r="E35" i="4"/>
  <c r="D35" i="4"/>
  <c r="C35" i="4"/>
  <c r="B35" i="4"/>
  <c r="A35" i="4"/>
  <c r="X34" i="4"/>
  <c r="W34" i="4"/>
  <c r="V34" i="4"/>
  <c r="U34" i="4"/>
  <c r="T34" i="4"/>
  <c r="S34" i="4"/>
  <c r="R34" i="4"/>
  <c r="Q34" i="4"/>
  <c r="P34" i="4"/>
  <c r="O34" i="4"/>
  <c r="N34" i="4"/>
  <c r="M34" i="4"/>
  <c r="L34" i="4"/>
  <c r="K34" i="4"/>
  <c r="J34" i="4"/>
  <c r="I34" i="4"/>
  <c r="H34" i="4"/>
  <c r="G34" i="4"/>
  <c r="F34" i="4"/>
  <c r="E34" i="4"/>
  <c r="D34" i="4"/>
  <c r="C34" i="4"/>
  <c r="B34" i="4"/>
  <c r="A34" i="4"/>
  <c r="X33" i="4"/>
  <c r="W33" i="4"/>
  <c r="V33" i="4"/>
  <c r="U33" i="4"/>
  <c r="T33" i="4"/>
  <c r="S33" i="4"/>
  <c r="R33" i="4"/>
  <c r="Q33" i="4"/>
  <c r="P33" i="4"/>
  <c r="O33" i="4"/>
  <c r="N33" i="4"/>
  <c r="M33" i="4"/>
  <c r="L33" i="4"/>
  <c r="K33" i="4"/>
  <c r="J33" i="4"/>
  <c r="I33" i="4"/>
  <c r="H33" i="4"/>
  <c r="G33" i="4"/>
  <c r="F33" i="4"/>
  <c r="E33" i="4"/>
  <c r="D33" i="4"/>
  <c r="C33" i="4"/>
  <c r="B33" i="4"/>
  <c r="A33" i="4"/>
  <c r="X32" i="4"/>
  <c r="W32" i="4"/>
  <c r="V32" i="4"/>
  <c r="U32" i="4"/>
  <c r="T32" i="4"/>
  <c r="S32" i="4"/>
  <c r="R32" i="4"/>
  <c r="Q32" i="4"/>
  <c r="P32" i="4"/>
  <c r="O32" i="4"/>
  <c r="N32" i="4"/>
  <c r="M32" i="4"/>
  <c r="L32" i="4"/>
  <c r="K32" i="4"/>
  <c r="J32" i="4"/>
  <c r="I32" i="4"/>
  <c r="H32" i="4"/>
  <c r="G32" i="4"/>
  <c r="F32" i="4"/>
  <c r="E32" i="4"/>
  <c r="D32" i="4"/>
  <c r="C32" i="4"/>
  <c r="B32" i="4"/>
  <c r="A32" i="4"/>
  <c r="X31" i="4"/>
  <c r="W31" i="4"/>
  <c r="V31" i="4"/>
  <c r="U31" i="4"/>
  <c r="T31" i="4"/>
  <c r="S31" i="4"/>
  <c r="R31" i="4"/>
  <c r="Q31" i="4"/>
  <c r="P31" i="4"/>
  <c r="O31" i="4"/>
  <c r="N31" i="4"/>
  <c r="M31" i="4"/>
  <c r="L31" i="4"/>
  <c r="K31" i="4"/>
  <c r="J31" i="4"/>
  <c r="I31" i="4"/>
  <c r="H31" i="4"/>
  <c r="G31" i="4"/>
  <c r="F31" i="4"/>
  <c r="E31" i="4"/>
  <c r="D31" i="4"/>
  <c r="C31" i="4"/>
  <c r="B31" i="4"/>
  <c r="A31" i="4"/>
  <c r="X30" i="4"/>
  <c r="W30" i="4"/>
  <c r="V30" i="4"/>
  <c r="U30" i="4"/>
  <c r="T30" i="4"/>
  <c r="S30" i="4"/>
  <c r="R30" i="4"/>
  <c r="Q30" i="4"/>
  <c r="P30" i="4"/>
  <c r="O30" i="4"/>
  <c r="N30" i="4"/>
  <c r="M30" i="4"/>
  <c r="L30" i="4"/>
  <c r="K30" i="4"/>
  <c r="J30" i="4"/>
  <c r="I30" i="4"/>
  <c r="H30" i="4"/>
  <c r="G30" i="4"/>
  <c r="F30" i="4"/>
  <c r="E30" i="4"/>
  <c r="D30" i="4"/>
  <c r="C30" i="4"/>
  <c r="B30" i="4"/>
  <c r="A30" i="4"/>
  <c r="X29" i="4"/>
  <c r="W29" i="4"/>
  <c r="V29" i="4"/>
  <c r="U29" i="4"/>
  <c r="T29" i="4"/>
  <c r="S29" i="4"/>
  <c r="R29" i="4"/>
  <c r="Q29" i="4"/>
  <c r="P29" i="4"/>
  <c r="O29" i="4"/>
  <c r="N29" i="4"/>
  <c r="M29" i="4"/>
  <c r="L29" i="4"/>
  <c r="K29" i="4"/>
  <c r="J29" i="4"/>
  <c r="I29" i="4"/>
  <c r="H29" i="4"/>
  <c r="G29" i="4"/>
  <c r="F29" i="4"/>
  <c r="E29" i="4"/>
  <c r="D29" i="4"/>
  <c r="C29" i="4"/>
  <c r="B29" i="4"/>
  <c r="A29" i="4"/>
  <c r="X28" i="4"/>
  <c r="W28" i="4"/>
  <c r="V28" i="4"/>
  <c r="U28" i="4"/>
  <c r="T28" i="4"/>
  <c r="S28" i="4"/>
  <c r="R28" i="4"/>
  <c r="Q28" i="4"/>
  <c r="P28" i="4"/>
  <c r="O28" i="4"/>
  <c r="N28" i="4"/>
  <c r="M28" i="4"/>
  <c r="L28" i="4"/>
  <c r="K28" i="4"/>
  <c r="J28" i="4"/>
  <c r="I28" i="4"/>
  <c r="H28" i="4"/>
  <c r="G28" i="4"/>
  <c r="F28" i="4"/>
  <c r="E28" i="4"/>
  <c r="D28" i="4"/>
  <c r="C28" i="4"/>
  <c r="B28" i="4"/>
  <c r="A28" i="4"/>
  <c r="X27" i="4"/>
  <c r="W27" i="4"/>
  <c r="V27" i="4"/>
  <c r="U27" i="4"/>
  <c r="T27" i="4"/>
  <c r="S27" i="4"/>
  <c r="R27" i="4"/>
  <c r="Q27" i="4"/>
  <c r="P27" i="4"/>
  <c r="O27" i="4"/>
  <c r="N27" i="4"/>
  <c r="M27" i="4"/>
  <c r="L27" i="4"/>
  <c r="K27" i="4"/>
  <c r="J27" i="4"/>
  <c r="I27" i="4"/>
  <c r="H27" i="4"/>
  <c r="G27" i="4"/>
  <c r="F27" i="4"/>
  <c r="E27" i="4"/>
  <c r="D27" i="4"/>
  <c r="C27" i="4"/>
  <c r="B27" i="4"/>
  <c r="A27" i="4"/>
  <c r="X26" i="4"/>
  <c r="W26" i="4"/>
  <c r="V26" i="4"/>
  <c r="U26" i="4"/>
  <c r="T26" i="4"/>
  <c r="S26" i="4"/>
  <c r="R26" i="4"/>
  <c r="Q26" i="4"/>
  <c r="P26" i="4"/>
  <c r="O26" i="4"/>
  <c r="N26" i="4"/>
  <c r="M26" i="4"/>
  <c r="L26" i="4"/>
  <c r="K26" i="4"/>
  <c r="J26" i="4"/>
  <c r="I26" i="4"/>
  <c r="H26" i="4"/>
  <c r="G26" i="4"/>
  <c r="F26" i="4"/>
  <c r="E26" i="4"/>
  <c r="D26" i="4"/>
  <c r="C26" i="4"/>
  <c r="B26" i="4"/>
  <c r="A26" i="4"/>
  <c r="X25" i="4"/>
  <c r="W25" i="4"/>
  <c r="V25" i="4"/>
  <c r="U25" i="4"/>
  <c r="T25" i="4"/>
  <c r="S25" i="4"/>
  <c r="R25" i="4"/>
  <c r="Q25" i="4"/>
  <c r="P25" i="4"/>
  <c r="O25" i="4"/>
  <c r="N25" i="4"/>
  <c r="M25" i="4"/>
  <c r="L25" i="4"/>
  <c r="K25" i="4"/>
  <c r="J25" i="4"/>
  <c r="I25" i="4"/>
  <c r="H25" i="4"/>
  <c r="G25" i="4"/>
  <c r="F25" i="4"/>
  <c r="E25" i="4"/>
  <c r="D25" i="4"/>
  <c r="C25" i="4"/>
  <c r="B25" i="4"/>
  <c r="A25" i="4"/>
  <c r="X24" i="4"/>
  <c r="W24" i="4"/>
  <c r="V24" i="4"/>
  <c r="U24" i="4"/>
  <c r="T24" i="4"/>
  <c r="S24" i="4"/>
  <c r="R24" i="4"/>
  <c r="Q24" i="4"/>
  <c r="P24" i="4"/>
  <c r="O24" i="4"/>
  <c r="N24" i="4"/>
  <c r="M24" i="4"/>
  <c r="L24" i="4"/>
  <c r="K24" i="4"/>
  <c r="J24" i="4"/>
  <c r="I24" i="4"/>
  <c r="H24" i="4"/>
  <c r="G24" i="4"/>
  <c r="F24" i="4"/>
  <c r="E24" i="4"/>
  <c r="D24" i="4"/>
  <c r="C24" i="4"/>
  <c r="B24" i="4"/>
  <c r="A24" i="4"/>
  <c r="X23" i="4"/>
  <c r="W23" i="4"/>
  <c r="V23" i="4"/>
  <c r="U23" i="4"/>
  <c r="T23" i="4"/>
  <c r="S23" i="4"/>
  <c r="R23" i="4"/>
  <c r="Q23" i="4"/>
  <c r="P23" i="4"/>
  <c r="O23" i="4"/>
  <c r="N23" i="4"/>
  <c r="M23" i="4"/>
  <c r="L23" i="4"/>
  <c r="K23" i="4"/>
  <c r="J23" i="4"/>
  <c r="I23" i="4"/>
  <c r="H23" i="4"/>
  <c r="G23" i="4"/>
  <c r="F23" i="4"/>
  <c r="E23" i="4"/>
  <c r="D23" i="4"/>
  <c r="C23" i="4"/>
  <c r="B23" i="4"/>
  <c r="A23" i="4"/>
  <c r="X22" i="4"/>
  <c r="W22" i="4"/>
  <c r="V22" i="4"/>
  <c r="U22" i="4"/>
  <c r="T22" i="4"/>
  <c r="S22" i="4"/>
  <c r="R22" i="4"/>
  <c r="Q22" i="4"/>
  <c r="P22" i="4"/>
  <c r="O22" i="4"/>
  <c r="N22" i="4"/>
  <c r="M22" i="4"/>
  <c r="L22" i="4"/>
  <c r="K22" i="4"/>
  <c r="J22" i="4"/>
  <c r="I22" i="4"/>
  <c r="H22" i="4"/>
  <c r="G22" i="4"/>
  <c r="F22" i="4"/>
  <c r="E22" i="4"/>
  <c r="D22" i="4"/>
  <c r="C22" i="4"/>
  <c r="B22" i="4"/>
  <c r="A22" i="4"/>
  <c r="X21" i="4"/>
  <c r="W21" i="4"/>
  <c r="V21" i="4"/>
  <c r="U21" i="4"/>
  <c r="T21" i="4"/>
  <c r="S21" i="4"/>
  <c r="R21" i="4"/>
  <c r="Q21" i="4"/>
  <c r="P21" i="4"/>
  <c r="O21" i="4"/>
  <c r="N21" i="4"/>
  <c r="M21" i="4"/>
  <c r="L21" i="4"/>
  <c r="K21" i="4"/>
  <c r="J21" i="4"/>
  <c r="I21" i="4"/>
  <c r="H21" i="4"/>
  <c r="G21" i="4"/>
  <c r="F21" i="4"/>
  <c r="E21" i="4"/>
  <c r="D21" i="4"/>
  <c r="C21" i="4"/>
  <c r="B21" i="4"/>
  <c r="A21" i="4"/>
  <c r="X20" i="4"/>
  <c r="W20" i="4"/>
  <c r="V20" i="4"/>
  <c r="U20" i="4"/>
  <c r="T20" i="4"/>
  <c r="S20" i="4"/>
  <c r="R20" i="4"/>
  <c r="Q20" i="4"/>
  <c r="P20" i="4"/>
  <c r="O20" i="4"/>
  <c r="N20" i="4"/>
  <c r="M20" i="4"/>
  <c r="L20" i="4"/>
  <c r="K20" i="4"/>
  <c r="J20" i="4"/>
  <c r="I20" i="4"/>
  <c r="H20" i="4"/>
  <c r="G20" i="4"/>
  <c r="F20" i="4"/>
  <c r="E20" i="4"/>
  <c r="D20" i="4"/>
  <c r="C20" i="4"/>
  <c r="B20" i="4"/>
  <c r="A20" i="4"/>
  <c r="X19" i="4"/>
  <c r="W19" i="4"/>
  <c r="V19" i="4"/>
  <c r="U19" i="4"/>
  <c r="T19" i="4"/>
  <c r="S19" i="4"/>
  <c r="R19" i="4"/>
  <c r="Q19" i="4"/>
  <c r="P19" i="4"/>
  <c r="O19" i="4"/>
  <c r="N19" i="4"/>
  <c r="M19" i="4"/>
  <c r="L19" i="4"/>
  <c r="K19" i="4"/>
  <c r="J19" i="4"/>
  <c r="I19" i="4"/>
  <c r="H19" i="4"/>
  <c r="G19" i="4"/>
  <c r="F19" i="4"/>
  <c r="E19" i="4"/>
  <c r="D19" i="4"/>
  <c r="C19" i="4"/>
  <c r="B19" i="4"/>
  <c r="A19" i="4"/>
  <c r="X18" i="4"/>
  <c r="W18" i="4"/>
  <c r="V18" i="4"/>
  <c r="U18" i="4"/>
  <c r="T18" i="4"/>
  <c r="S18" i="4"/>
  <c r="R18" i="4"/>
  <c r="Q18" i="4"/>
  <c r="P18" i="4"/>
  <c r="O18" i="4"/>
  <c r="N18" i="4"/>
  <c r="M18" i="4"/>
  <c r="L18" i="4"/>
  <c r="K18" i="4"/>
  <c r="J18" i="4"/>
  <c r="I18" i="4"/>
  <c r="H18" i="4"/>
  <c r="G18" i="4"/>
  <c r="F18" i="4"/>
  <c r="E18" i="4"/>
  <c r="D18" i="4"/>
  <c r="C18" i="4"/>
  <c r="B18" i="4"/>
  <c r="A18" i="4"/>
  <c r="X17" i="4"/>
  <c r="W17" i="4"/>
  <c r="V17" i="4"/>
  <c r="U17" i="4"/>
  <c r="T17" i="4"/>
  <c r="S17" i="4"/>
  <c r="R17" i="4"/>
  <c r="Q17" i="4"/>
  <c r="P17" i="4"/>
  <c r="O17" i="4"/>
  <c r="N17" i="4"/>
  <c r="M17" i="4"/>
  <c r="L17" i="4"/>
  <c r="K17" i="4"/>
  <c r="J17" i="4"/>
  <c r="I17" i="4"/>
  <c r="H17" i="4"/>
  <c r="G17" i="4"/>
  <c r="F17" i="4"/>
  <c r="E17" i="4"/>
  <c r="D17" i="4"/>
  <c r="C17" i="4"/>
  <c r="B17" i="4"/>
  <c r="A17" i="4"/>
  <c r="X16" i="4"/>
  <c r="W16" i="4"/>
  <c r="V16" i="4"/>
  <c r="U16" i="4"/>
  <c r="T16" i="4"/>
  <c r="S16" i="4"/>
  <c r="R16" i="4"/>
  <c r="Q16" i="4"/>
  <c r="P16" i="4"/>
  <c r="O16" i="4"/>
  <c r="N16" i="4"/>
  <c r="M16" i="4"/>
  <c r="L16" i="4"/>
  <c r="K16" i="4"/>
  <c r="J16" i="4"/>
  <c r="I16" i="4"/>
  <c r="H16" i="4"/>
  <c r="G16" i="4"/>
  <c r="F16" i="4"/>
  <c r="E16" i="4"/>
  <c r="D16" i="4"/>
  <c r="C16" i="4"/>
  <c r="B16" i="4"/>
  <c r="A16" i="4"/>
  <c r="X15" i="4"/>
  <c r="W15" i="4"/>
  <c r="V15" i="4"/>
  <c r="U15" i="4"/>
  <c r="T15" i="4"/>
  <c r="S15" i="4"/>
  <c r="R15" i="4"/>
  <c r="Q15" i="4"/>
  <c r="P15" i="4"/>
  <c r="O15" i="4"/>
  <c r="N15" i="4"/>
  <c r="M15" i="4"/>
  <c r="L15" i="4"/>
  <c r="K15" i="4"/>
  <c r="J15" i="4"/>
  <c r="I15" i="4"/>
  <c r="H15" i="4"/>
  <c r="G15" i="4"/>
  <c r="F15" i="4"/>
  <c r="E15" i="4"/>
  <c r="D15" i="4"/>
  <c r="C15" i="4"/>
  <c r="B15" i="4"/>
  <c r="A15" i="4"/>
  <c r="X14" i="4"/>
  <c r="W14" i="4"/>
  <c r="V14" i="4"/>
  <c r="U14" i="4"/>
  <c r="T14" i="4"/>
  <c r="S14" i="4"/>
  <c r="R14" i="4"/>
  <c r="Q14" i="4"/>
  <c r="P14" i="4"/>
  <c r="O14" i="4"/>
  <c r="N14" i="4"/>
  <c r="M14" i="4"/>
  <c r="L14" i="4"/>
  <c r="K14" i="4"/>
  <c r="J14" i="4"/>
  <c r="I14" i="4"/>
  <c r="H14" i="4"/>
  <c r="G14" i="4"/>
  <c r="F14" i="4"/>
  <c r="E14" i="4"/>
  <c r="D14" i="4"/>
  <c r="C14" i="4"/>
  <c r="B14" i="4"/>
  <c r="A14" i="4"/>
  <c r="X13" i="4"/>
  <c r="W13" i="4"/>
  <c r="V13" i="4"/>
  <c r="U13" i="4"/>
  <c r="T13" i="4"/>
  <c r="S13" i="4"/>
  <c r="R13" i="4"/>
  <c r="Q13" i="4"/>
  <c r="P13" i="4"/>
  <c r="O13" i="4"/>
  <c r="N13" i="4"/>
  <c r="M13" i="4"/>
  <c r="L13" i="4"/>
  <c r="K13" i="4"/>
  <c r="J13" i="4"/>
  <c r="I13" i="4"/>
  <c r="H13" i="4"/>
  <c r="G13" i="4"/>
  <c r="F13" i="4"/>
  <c r="E13" i="4"/>
  <c r="D13" i="4"/>
  <c r="C13" i="4"/>
  <c r="B13" i="4"/>
  <c r="A13" i="4"/>
  <c r="X12" i="4"/>
  <c r="W12" i="4"/>
  <c r="V12" i="4"/>
  <c r="U12" i="4"/>
  <c r="T12" i="4"/>
  <c r="S12" i="4"/>
  <c r="R12" i="4"/>
  <c r="Q12" i="4"/>
  <c r="P12" i="4"/>
  <c r="O12" i="4"/>
  <c r="N12" i="4"/>
  <c r="M12" i="4"/>
  <c r="L12" i="4"/>
  <c r="K12" i="4"/>
  <c r="J12" i="4"/>
  <c r="I12" i="4"/>
  <c r="H12" i="4"/>
  <c r="G12" i="4"/>
  <c r="F12" i="4"/>
  <c r="E12" i="4"/>
  <c r="D12" i="4"/>
  <c r="C12" i="4"/>
  <c r="B12" i="4"/>
  <c r="A12" i="4"/>
  <c r="X11" i="4"/>
  <c r="W11" i="4"/>
  <c r="V11" i="4"/>
  <c r="U11" i="4"/>
  <c r="T11" i="4"/>
  <c r="S11" i="4"/>
  <c r="R11" i="4"/>
  <c r="Q11" i="4"/>
  <c r="P11" i="4"/>
  <c r="O11" i="4"/>
  <c r="N11" i="4"/>
  <c r="M11" i="4"/>
  <c r="L11" i="4"/>
  <c r="K11" i="4"/>
  <c r="J11" i="4"/>
  <c r="I11" i="4"/>
  <c r="H11" i="4"/>
  <c r="G11" i="4"/>
  <c r="F11" i="4"/>
  <c r="E11" i="4"/>
  <c r="D11" i="4"/>
  <c r="C11" i="4"/>
  <c r="B11" i="4"/>
  <c r="A11" i="4"/>
  <c r="X10" i="4"/>
  <c r="W10" i="4"/>
  <c r="V10" i="4"/>
  <c r="U10" i="4"/>
  <c r="T10" i="4"/>
  <c r="S10" i="4"/>
  <c r="R10" i="4"/>
  <c r="Q10" i="4"/>
  <c r="P10" i="4"/>
  <c r="O10" i="4"/>
  <c r="N10" i="4"/>
  <c r="M10" i="4"/>
  <c r="L10" i="4"/>
  <c r="K10" i="4"/>
  <c r="J10" i="4"/>
  <c r="I10" i="4"/>
  <c r="H10" i="4"/>
  <c r="G10" i="4"/>
  <c r="F10" i="4"/>
  <c r="E10" i="4"/>
  <c r="D10" i="4"/>
  <c r="C10" i="4"/>
  <c r="B10" i="4"/>
  <c r="A10" i="4"/>
  <c r="X9" i="4"/>
  <c r="W9" i="4"/>
  <c r="V9" i="4"/>
  <c r="U9" i="4"/>
  <c r="T9" i="4"/>
  <c r="S9" i="4"/>
  <c r="R9" i="4"/>
  <c r="Q9" i="4"/>
  <c r="P9" i="4"/>
  <c r="O9" i="4"/>
  <c r="N9" i="4"/>
  <c r="M9" i="4"/>
  <c r="L9" i="4"/>
  <c r="K9" i="4"/>
  <c r="J9" i="4"/>
  <c r="I9" i="4"/>
  <c r="H9" i="4"/>
  <c r="G9" i="4"/>
  <c r="F9" i="4"/>
  <c r="E9" i="4"/>
  <c r="D9" i="4"/>
  <c r="C9" i="4"/>
  <c r="B9" i="4"/>
  <c r="A9" i="4"/>
  <c r="X8" i="4"/>
  <c r="W8" i="4"/>
  <c r="V8" i="4"/>
  <c r="U8" i="4"/>
  <c r="T8" i="4"/>
  <c r="S8" i="4"/>
  <c r="R8" i="4"/>
  <c r="Q8" i="4"/>
  <c r="P8" i="4"/>
  <c r="O8" i="4"/>
  <c r="N8" i="4"/>
  <c r="M8" i="4"/>
  <c r="L8" i="4"/>
  <c r="K8" i="4"/>
  <c r="J8" i="4"/>
  <c r="I8" i="4"/>
  <c r="H8" i="4"/>
  <c r="G8" i="4"/>
  <c r="F8" i="4"/>
  <c r="E8" i="4"/>
  <c r="D8" i="4"/>
  <c r="C8" i="4"/>
  <c r="B8" i="4"/>
  <c r="A8" i="4"/>
  <c r="X7" i="4"/>
  <c r="W7" i="4"/>
  <c r="V7" i="4"/>
  <c r="U7" i="4"/>
  <c r="T7" i="4"/>
  <c r="S7" i="4"/>
  <c r="R7" i="4"/>
  <c r="Q7" i="4"/>
  <c r="P7" i="4"/>
  <c r="O7" i="4"/>
  <c r="N7" i="4"/>
  <c r="M7" i="4"/>
  <c r="L7" i="4"/>
  <c r="K7" i="4"/>
  <c r="J7" i="4"/>
  <c r="I7" i="4"/>
  <c r="H7" i="4"/>
  <c r="G7" i="4"/>
  <c r="F7" i="4"/>
  <c r="E7" i="4"/>
  <c r="D7" i="4"/>
  <c r="C7" i="4"/>
  <c r="B7" i="4"/>
  <c r="A7" i="4"/>
  <c r="X6" i="4"/>
  <c r="W6" i="4"/>
  <c r="V6" i="4"/>
  <c r="U6" i="4"/>
  <c r="T6" i="4"/>
  <c r="S6" i="4"/>
  <c r="R6" i="4"/>
  <c r="Q6" i="4"/>
  <c r="P6" i="4"/>
  <c r="O6" i="4"/>
  <c r="N6" i="4"/>
  <c r="M6" i="4"/>
  <c r="L6" i="4"/>
  <c r="K6" i="4"/>
  <c r="J6" i="4"/>
  <c r="I6" i="4"/>
  <c r="H6" i="4"/>
  <c r="G6" i="4"/>
  <c r="F6" i="4"/>
  <c r="E6" i="4"/>
  <c r="D6" i="4"/>
  <c r="C6" i="4"/>
  <c r="B6" i="4"/>
  <c r="A6" i="4"/>
  <c r="X5" i="4"/>
  <c r="W5" i="4"/>
  <c r="V5" i="4"/>
  <c r="U5" i="4"/>
  <c r="T5" i="4"/>
  <c r="S5" i="4"/>
  <c r="R5" i="4"/>
  <c r="Q5" i="4"/>
  <c r="P5" i="4"/>
  <c r="O5" i="4"/>
  <c r="N5" i="4"/>
  <c r="M5" i="4"/>
  <c r="L5" i="4"/>
  <c r="K5" i="4"/>
  <c r="J5" i="4"/>
  <c r="I5" i="4"/>
  <c r="H5" i="4"/>
  <c r="G5" i="4"/>
  <c r="F5" i="4"/>
  <c r="E5" i="4"/>
  <c r="D5" i="4"/>
  <c r="C5" i="4"/>
  <c r="B5" i="4"/>
  <c r="A5" i="4"/>
  <c r="X4" i="4"/>
  <c r="W4" i="4"/>
  <c r="V4" i="4"/>
  <c r="U4" i="4"/>
  <c r="T4" i="4"/>
  <c r="S4" i="4"/>
  <c r="R4" i="4"/>
  <c r="Q4" i="4"/>
  <c r="P4" i="4"/>
  <c r="O4" i="4"/>
  <c r="N4" i="4"/>
  <c r="M4" i="4"/>
  <c r="L4" i="4"/>
  <c r="K4" i="4"/>
  <c r="J4" i="4"/>
  <c r="I4" i="4"/>
  <c r="H4" i="4"/>
  <c r="G4" i="4"/>
  <c r="F4" i="4"/>
  <c r="E4" i="4"/>
  <c r="D4" i="4"/>
  <c r="C4" i="4"/>
  <c r="B4" i="4"/>
  <c r="A4" i="4"/>
  <c r="X3" i="4"/>
  <c r="W3" i="4"/>
  <c r="V3" i="4"/>
  <c r="U3" i="4"/>
  <c r="T3" i="4"/>
  <c r="S3" i="4"/>
  <c r="R3" i="4"/>
  <c r="Q3" i="4"/>
  <c r="P3" i="4"/>
  <c r="O3" i="4"/>
  <c r="N3" i="4"/>
  <c r="M3" i="4"/>
  <c r="L3" i="4"/>
  <c r="K3" i="4"/>
  <c r="J3" i="4"/>
  <c r="I3" i="4"/>
  <c r="H3" i="4"/>
  <c r="G3" i="4"/>
  <c r="F3" i="4"/>
  <c r="E3" i="4"/>
  <c r="D3" i="4"/>
  <c r="C3" i="4"/>
  <c r="B3" i="4"/>
  <c r="A3" i="4"/>
  <c r="Y468" i="3"/>
  <c r="W468" i="3"/>
  <c r="V468" i="3"/>
  <c r="U468" i="3"/>
  <c r="Y467" i="3"/>
  <c r="W467" i="3"/>
  <c r="V467" i="3"/>
  <c r="U467" i="3"/>
  <c r="Y466" i="3"/>
  <c r="W466" i="3"/>
  <c r="V466" i="3"/>
  <c r="U466" i="3"/>
  <c r="Y465" i="3"/>
  <c r="W465" i="3"/>
  <c r="V465" i="3"/>
  <c r="U465" i="3"/>
  <c r="Y464" i="3"/>
  <c r="W464" i="3"/>
  <c r="V464" i="3"/>
  <c r="U464" i="3"/>
  <c r="Y463" i="3"/>
  <c r="W463" i="3"/>
  <c r="V463" i="3"/>
  <c r="U463" i="3"/>
  <c r="Y462" i="3"/>
  <c r="W462" i="3"/>
  <c r="V462" i="3"/>
  <c r="U462" i="3"/>
  <c r="Y461" i="3"/>
  <c r="W461" i="3"/>
  <c r="V461" i="3"/>
  <c r="U461" i="3"/>
  <c r="Y460" i="3"/>
  <c r="W460" i="3"/>
  <c r="V460" i="3"/>
  <c r="U460" i="3"/>
  <c r="Y459" i="3"/>
  <c r="W459" i="3"/>
  <c r="V459" i="3"/>
  <c r="U459" i="3"/>
  <c r="Y458" i="3"/>
  <c r="W458" i="3"/>
  <c r="V458" i="3"/>
  <c r="U458" i="3"/>
  <c r="Y457" i="3"/>
  <c r="W457" i="3"/>
  <c r="V457" i="3"/>
  <c r="U457" i="3"/>
  <c r="Y456" i="3"/>
  <c r="W456" i="3"/>
  <c r="V456" i="3"/>
  <c r="U456" i="3"/>
  <c r="Y455" i="3"/>
  <c r="W455" i="3"/>
  <c r="V455" i="3"/>
  <c r="U455" i="3"/>
  <c r="Y454" i="3"/>
  <c r="W454" i="3"/>
  <c r="V454" i="3"/>
  <c r="U454" i="3"/>
  <c r="Y453" i="3"/>
  <c r="W453" i="3"/>
  <c r="V453" i="3"/>
  <c r="U453" i="3"/>
  <c r="Y452" i="3"/>
  <c r="W452" i="3"/>
  <c r="V452" i="3"/>
  <c r="U452" i="3"/>
  <c r="Y451" i="3"/>
  <c r="W451" i="3"/>
  <c r="V451" i="3"/>
  <c r="U451" i="3"/>
  <c r="Y450" i="3"/>
  <c r="W450" i="3"/>
  <c r="V450" i="3"/>
  <c r="U450" i="3"/>
  <c r="Y449" i="3"/>
  <c r="W449" i="3"/>
  <c r="V449" i="3"/>
  <c r="U449" i="3"/>
  <c r="Y448" i="3"/>
  <c r="W448" i="3"/>
  <c r="V448" i="3"/>
  <c r="U448" i="3"/>
  <c r="Y447" i="3"/>
  <c r="W447" i="3"/>
  <c r="V447" i="3"/>
  <c r="U447" i="3"/>
  <c r="Y446" i="3"/>
  <c r="W446" i="3"/>
  <c r="V446" i="3"/>
  <c r="U446" i="3"/>
  <c r="Y445" i="3"/>
  <c r="W445" i="3"/>
  <c r="V445" i="3"/>
  <c r="U445" i="3"/>
  <c r="Y444" i="3"/>
  <c r="W444" i="3"/>
  <c r="V444" i="3"/>
  <c r="U444" i="3"/>
  <c r="Y443" i="3"/>
  <c r="W443" i="3"/>
  <c r="V443" i="3"/>
  <c r="U443" i="3"/>
  <c r="Y442" i="3"/>
  <c r="W442" i="3"/>
  <c r="V442" i="3"/>
  <c r="U442" i="3"/>
  <c r="Y441" i="3"/>
  <c r="W441" i="3"/>
  <c r="V441" i="3"/>
  <c r="U441" i="3"/>
  <c r="Y440" i="3"/>
  <c r="W440" i="3"/>
  <c r="V440" i="3"/>
  <c r="U440" i="3"/>
  <c r="Y439" i="3"/>
  <c r="W439" i="3"/>
  <c r="V439" i="3"/>
  <c r="U439" i="3"/>
  <c r="Y438" i="3"/>
  <c r="W438" i="3"/>
  <c r="V438" i="3"/>
  <c r="U438" i="3"/>
  <c r="Y437" i="3"/>
  <c r="W437" i="3"/>
  <c r="V437" i="3"/>
  <c r="U437" i="3"/>
  <c r="Y436" i="3"/>
  <c r="W436" i="3"/>
  <c r="V436" i="3"/>
  <c r="U436" i="3"/>
  <c r="Y435" i="3"/>
  <c r="W435" i="3"/>
  <c r="V435" i="3"/>
  <c r="U435" i="3"/>
  <c r="Y434" i="3"/>
  <c r="W434" i="3"/>
  <c r="V434" i="3"/>
  <c r="U434" i="3"/>
  <c r="Y433" i="3"/>
  <c r="W433" i="3"/>
  <c r="V433" i="3"/>
  <c r="U433" i="3"/>
  <c r="Y432" i="3"/>
  <c r="W432" i="3"/>
  <c r="V432" i="3"/>
  <c r="U432" i="3"/>
  <c r="Y431" i="3"/>
  <c r="W431" i="3"/>
  <c r="V431" i="3"/>
  <c r="U431" i="3"/>
  <c r="Y430" i="3"/>
  <c r="W430" i="3"/>
  <c r="V430" i="3"/>
  <c r="U430" i="3"/>
  <c r="Y429" i="3"/>
  <c r="W429" i="3"/>
  <c r="V429" i="3"/>
  <c r="U429" i="3"/>
  <c r="Y428" i="3"/>
  <c r="W428" i="3"/>
  <c r="V428" i="3"/>
  <c r="U428" i="3"/>
  <c r="Y427" i="3"/>
  <c r="W427" i="3"/>
  <c r="V427" i="3"/>
  <c r="U427" i="3"/>
  <c r="Y426" i="3"/>
  <c r="W426" i="3"/>
  <c r="V426" i="3"/>
  <c r="U426" i="3"/>
  <c r="Y425" i="3"/>
  <c r="W425" i="3"/>
  <c r="V425" i="3"/>
  <c r="U425" i="3"/>
  <c r="Y424" i="3"/>
  <c r="W424" i="3"/>
  <c r="V424" i="3"/>
  <c r="U424" i="3"/>
  <c r="Y423" i="3"/>
  <c r="W423" i="3"/>
  <c r="V423" i="3"/>
  <c r="U423" i="3"/>
  <c r="Y422" i="3"/>
  <c r="W422" i="3"/>
  <c r="V422" i="3"/>
  <c r="U422" i="3"/>
  <c r="Y421" i="3"/>
  <c r="W421" i="3"/>
  <c r="V421" i="3"/>
  <c r="U421" i="3"/>
  <c r="Y420" i="3"/>
  <c r="W420" i="3"/>
  <c r="V420" i="3"/>
  <c r="U420" i="3"/>
  <c r="Y419" i="3"/>
  <c r="W419" i="3"/>
  <c r="V419" i="3"/>
  <c r="U419" i="3"/>
  <c r="Y418" i="3"/>
  <c r="W418" i="3"/>
  <c r="V418" i="3"/>
  <c r="U418" i="3"/>
  <c r="Y417" i="3"/>
  <c r="W417" i="3"/>
  <c r="V417" i="3"/>
  <c r="U417" i="3"/>
  <c r="Y416" i="3"/>
  <c r="W416" i="3"/>
  <c r="V416" i="3"/>
  <c r="U416" i="3"/>
  <c r="Y415" i="3"/>
  <c r="W415" i="3"/>
  <c r="V415" i="3"/>
  <c r="U415" i="3"/>
  <c r="Y414" i="3"/>
  <c r="W414" i="3"/>
  <c r="V414" i="3"/>
  <c r="U414" i="3"/>
  <c r="Y413" i="3"/>
  <c r="W413" i="3"/>
  <c r="V413" i="3"/>
  <c r="U413" i="3"/>
  <c r="Y412" i="3"/>
  <c r="W412" i="3"/>
  <c r="V412" i="3"/>
  <c r="U412" i="3"/>
  <c r="Y411" i="3"/>
  <c r="W411" i="3"/>
  <c r="V411" i="3"/>
  <c r="U411" i="3"/>
  <c r="Y410" i="3"/>
  <c r="W410" i="3"/>
  <c r="V410" i="3"/>
  <c r="U410" i="3"/>
  <c r="Y409" i="3"/>
  <c r="W409" i="3"/>
  <c r="V409" i="3"/>
  <c r="U409" i="3"/>
  <c r="Y408" i="3"/>
  <c r="W408" i="3"/>
  <c r="V408" i="3"/>
  <c r="U408" i="3"/>
  <c r="Y407" i="3"/>
  <c r="W407" i="3"/>
  <c r="V407" i="3"/>
  <c r="U407" i="3"/>
  <c r="Y406" i="3"/>
  <c r="W406" i="3"/>
  <c r="V406" i="3"/>
  <c r="U406" i="3"/>
  <c r="Y405" i="3"/>
  <c r="W405" i="3"/>
  <c r="V405" i="3"/>
  <c r="U405" i="3"/>
  <c r="Y404" i="3"/>
  <c r="W404" i="3"/>
  <c r="V404" i="3"/>
  <c r="U404" i="3"/>
  <c r="Y403" i="3"/>
  <c r="W403" i="3"/>
  <c r="V403" i="3"/>
  <c r="U403" i="3"/>
  <c r="Y402" i="3"/>
  <c r="W402" i="3"/>
  <c r="V402" i="3"/>
  <c r="U402" i="3"/>
  <c r="Y401" i="3"/>
  <c r="W401" i="3"/>
  <c r="V401" i="3"/>
  <c r="U401" i="3"/>
  <c r="Y400" i="3"/>
  <c r="W400" i="3"/>
  <c r="V400" i="3"/>
  <c r="U400" i="3"/>
  <c r="Y399" i="3"/>
  <c r="W399" i="3"/>
  <c r="V399" i="3"/>
  <c r="U399" i="3"/>
  <c r="Y398" i="3"/>
  <c r="W398" i="3"/>
  <c r="V398" i="3"/>
  <c r="U398" i="3"/>
  <c r="Y397" i="3"/>
  <c r="W397" i="3"/>
  <c r="V397" i="3"/>
  <c r="U397" i="3"/>
  <c r="Y396" i="3"/>
  <c r="W396" i="3"/>
  <c r="V396" i="3"/>
  <c r="U396" i="3"/>
  <c r="Y395" i="3"/>
  <c r="W395" i="3"/>
  <c r="V395" i="3"/>
  <c r="U395" i="3"/>
  <c r="Y394" i="3"/>
  <c r="W394" i="3"/>
  <c r="V394" i="3"/>
  <c r="U394" i="3"/>
  <c r="Y393" i="3"/>
  <c r="W393" i="3"/>
  <c r="V393" i="3"/>
  <c r="U393" i="3"/>
  <c r="Y392" i="3"/>
  <c r="W392" i="3"/>
  <c r="V392" i="3"/>
  <c r="U392" i="3"/>
  <c r="Y391" i="3"/>
  <c r="W391" i="3"/>
  <c r="V391" i="3"/>
  <c r="U391" i="3"/>
  <c r="Y390" i="3"/>
  <c r="W390" i="3"/>
  <c r="V390" i="3"/>
  <c r="U390" i="3"/>
  <c r="Y389" i="3"/>
  <c r="W389" i="3"/>
  <c r="V389" i="3"/>
  <c r="U389" i="3"/>
  <c r="Y388" i="3"/>
  <c r="W388" i="3"/>
  <c r="V388" i="3"/>
  <c r="U388" i="3"/>
  <c r="Y387" i="3"/>
  <c r="W387" i="3"/>
  <c r="V387" i="3"/>
  <c r="U387" i="3"/>
  <c r="Y386" i="3"/>
  <c r="W386" i="3"/>
  <c r="V386" i="3"/>
  <c r="U386" i="3"/>
  <c r="Y385" i="3"/>
  <c r="W385" i="3"/>
  <c r="V385" i="3"/>
  <c r="U385" i="3"/>
  <c r="Y384" i="3"/>
  <c r="W384" i="3"/>
  <c r="V384" i="3"/>
  <c r="U384" i="3"/>
  <c r="Y383" i="3"/>
  <c r="W383" i="3"/>
  <c r="V383" i="3"/>
  <c r="U383" i="3"/>
  <c r="Y382" i="3"/>
  <c r="W382" i="3"/>
  <c r="V382" i="3"/>
  <c r="U382" i="3"/>
  <c r="Y381" i="3"/>
  <c r="W381" i="3"/>
  <c r="V381" i="3"/>
  <c r="U381" i="3"/>
  <c r="Y380" i="3"/>
  <c r="W380" i="3"/>
  <c r="V380" i="3"/>
  <c r="U380" i="3"/>
  <c r="Y379" i="3"/>
  <c r="W379" i="3"/>
  <c r="V379" i="3"/>
  <c r="U379" i="3"/>
  <c r="Y378" i="3"/>
  <c r="W378" i="3"/>
  <c r="V378" i="3"/>
  <c r="U378" i="3"/>
  <c r="Y377" i="3"/>
  <c r="W377" i="3"/>
  <c r="V377" i="3"/>
  <c r="U377" i="3"/>
  <c r="Y376" i="3"/>
  <c r="W376" i="3"/>
  <c r="V376" i="3"/>
  <c r="U376" i="3"/>
  <c r="Y375" i="3"/>
  <c r="W375" i="3"/>
  <c r="V375" i="3"/>
  <c r="U375" i="3"/>
  <c r="Y374" i="3"/>
  <c r="W374" i="3"/>
  <c r="V374" i="3"/>
  <c r="U374" i="3"/>
  <c r="Y373" i="3"/>
  <c r="W373" i="3"/>
  <c r="V373" i="3"/>
  <c r="U373" i="3"/>
  <c r="Y372" i="3"/>
  <c r="W372" i="3"/>
  <c r="V372" i="3"/>
  <c r="U372" i="3"/>
  <c r="Y371" i="3"/>
  <c r="W371" i="3"/>
  <c r="V371" i="3"/>
  <c r="U371" i="3"/>
  <c r="Y370" i="3"/>
  <c r="W370" i="3"/>
  <c r="V370" i="3"/>
  <c r="U370" i="3"/>
  <c r="Y369" i="3"/>
  <c r="W369" i="3"/>
  <c r="V369" i="3"/>
  <c r="U369" i="3"/>
  <c r="Y368" i="3"/>
  <c r="W368" i="3"/>
  <c r="V368" i="3"/>
  <c r="U368" i="3"/>
  <c r="Y367" i="3"/>
  <c r="W367" i="3"/>
  <c r="V367" i="3"/>
  <c r="U367" i="3"/>
  <c r="Y366" i="3"/>
  <c r="W366" i="3"/>
  <c r="V366" i="3"/>
  <c r="U366" i="3"/>
  <c r="Y365" i="3"/>
  <c r="W365" i="3"/>
  <c r="V365" i="3"/>
  <c r="U365" i="3"/>
  <c r="Y364" i="3"/>
  <c r="W364" i="3"/>
  <c r="V364" i="3"/>
  <c r="U364" i="3"/>
  <c r="Y363" i="3"/>
  <c r="W363" i="3"/>
  <c r="V363" i="3"/>
  <c r="U363" i="3"/>
  <c r="Y362" i="3"/>
  <c r="W362" i="3"/>
  <c r="V362" i="3"/>
  <c r="U362" i="3"/>
  <c r="Y361" i="3"/>
  <c r="W361" i="3"/>
  <c r="V361" i="3"/>
  <c r="U361" i="3"/>
  <c r="Y360" i="3"/>
  <c r="W360" i="3"/>
  <c r="V360" i="3"/>
  <c r="U360" i="3"/>
  <c r="Y359" i="3"/>
  <c r="W359" i="3"/>
  <c r="V359" i="3"/>
  <c r="U359" i="3"/>
  <c r="Y358" i="3"/>
  <c r="W358" i="3"/>
  <c r="V358" i="3"/>
  <c r="U358" i="3"/>
  <c r="Y357" i="3"/>
  <c r="W357" i="3"/>
  <c r="V357" i="3"/>
  <c r="U357" i="3"/>
  <c r="Y356" i="3"/>
  <c r="W356" i="3"/>
  <c r="V356" i="3"/>
  <c r="U356" i="3"/>
  <c r="Y355" i="3"/>
  <c r="W355" i="3"/>
  <c r="V355" i="3"/>
  <c r="U355" i="3"/>
  <c r="Y354" i="3"/>
  <c r="W354" i="3"/>
  <c r="V354" i="3"/>
  <c r="U354" i="3"/>
  <c r="Y353" i="3"/>
  <c r="W353" i="3"/>
  <c r="V353" i="3"/>
  <c r="U353" i="3"/>
  <c r="Y352" i="3"/>
  <c r="W352" i="3"/>
  <c r="V352" i="3"/>
  <c r="U352" i="3"/>
  <c r="Y351" i="3"/>
  <c r="W351" i="3"/>
  <c r="V351" i="3"/>
  <c r="U351" i="3"/>
  <c r="Y350" i="3"/>
  <c r="W350" i="3"/>
  <c r="V350" i="3"/>
  <c r="U350" i="3"/>
  <c r="Y349" i="3"/>
  <c r="W349" i="3"/>
  <c r="V349" i="3"/>
  <c r="U349" i="3"/>
  <c r="Y348" i="3"/>
  <c r="W348" i="3"/>
  <c r="V348" i="3"/>
  <c r="U348" i="3"/>
  <c r="Y347" i="3"/>
  <c r="W347" i="3"/>
  <c r="V347" i="3"/>
  <c r="U347" i="3"/>
  <c r="Y346" i="3"/>
  <c r="W346" i="3"/>
  <c r="V346" i="3"/>
  <c r="U346" i="3"/>
  <c r="Y345" i="3"/>
  <c r="Y344" i="3"/>
  <c r="W344" i="3"/>
  <c r="V344" i="3"/>
  <c r="U344" i="3"/>
  <c r="Y343" i="3"/>
  <c r="W343" i="3"/>
  <c r="V343" i="3"/>
  <c r="U343" i="3"/>
  <c r="Y342" i="3"/>
  <c r="W342" i="3"/>
  <c r="V342" i="3"/>
  <c r="U342" i="3"/>
  <c r="Y341" i="3"/>
  <c r="W341" i="3"/>
  <c r="V341" i="3"/>
  <c r="U341" i="3"/>
  <c r="Y340" i="3"/>
  <c r="W340" i="3"/>
  <c r="V340" i="3"/>
  <c r="U340" i="3"/>
  <c r="Y339" i="3"/>
  <c r="W339" i="3"/>
  <c r="V339" i="3"/>
  <c r="U339" i="3"/>
  <c r="Y338" i="3"/>
  <c r="Y337" i="3"/>
  <c r="Y336" i="3"/>
  <c r="Y335" i="3"/>
  <c r="Y334" i="3"/>
  <c r="Y333" i="3"/>
  <c r="Y332" i="3"/>
  <c r="Y331" i="3"/>
  <c r="Y330" i="3"/>
  <c r="Y329" i="3"/>
  <c r="Y328" i="3"/>
  <c r="Y327" i="3"/>
  <c r="Y326" i="3"/>
  <c r="Y325" i="3"/>
  <c r="Y324" i="3"/>
  <c r="Y323" i="3"/>
  <c r="Y322" i="3"/>
  <c r="Y321" i="3"/>
  <c r="Y320" i="3"/>
  <c r="Y319" i="3"/>
  <c r="Y318" i="3"/>
  <c r="Y317" i="3"/>
  <c r="Y316" i="3"/>
  <c r="Y315" i="3"/>
  <c r="Y314" i="3"/>
  <c r="Y313" i="3"/>
  <c r="Y312" i="3"/>
  <c r="Y311" i="3"/>
  <c r="Y310" i="3"/>
  <c r="Y309" i="3"/>
  <c r="Y308" i="3"/>
  <c r="Y307" i="3"/>
  <c r="Y306" i="3"/>
  <c r="Y305" i="3"/>
  <c r="Y304" i="3"/>
  <c r="Y303" i="3"/>
  <c r="Y302" i="3"/>
  <c r="Y301" i="3"/>
  <c r="Y300" i="3"/>
  <c r="Y299" i="3"/>
  <c r="Y298" i="3"/>
  <c r="Y297" i="3"/>
  <c r="Y296" i="3"/>
  <c r="Y295" i="3"/>
  <c r="Y294" i="3"/>
  <c r="Y293" i="3"/>
  <c r="Y292" i="3"/>
  <c r="Y291" i="3"/>
  <c r="Y290" i="3"/>
  <c r="Y289" i="3"/>
  <c r="Y288" i="3"/>
  <c r="Y287" i="3"/>
  <c r="Y286" i="3"/>
  <c r="Y285" i="3"/>
  <c r="Y284" i="3"/>
  <c r="Y283" i="3"/>
  <c r="Y282" i="3"/>
  <c r="Y281" i="3"/>
  <c r="Y280" i="3"/>
  <c r="Y279" i="3"/>
  <c r="Y278" i="3"/>
  <c r="Y277" i="3"/>
  <c r="Y276" i="3"/>
  <c r="Y275" i="3"/>
  <c r="Y274" i="3"/>
  <c r="Y273" i="3"/>
  <c r="Y272" i="3"/>
  <c r="Y271" i="3"/>
  <c r="Y270" i="3"/>
  <c r="Y269" i="3"/>
  <c r="Y268" i="3"/>
  <c r="Y267" i="3"/>
  <c r="Y266" i="3"/>
  <c r="Y265" i="3"/>
  <c r="Y264" i="3"/>
  <c r="Y263" i="3"/>
  <c r="Y262" i="3"/>
  <c r="Y261" i="3"/>
  <c r="Y260" i="3"/>
  <c r="Y259" i="3"/>
  <c r="Y258" i="3"/>
  <c r="Y257" i="3"/>
  <c r="Y256" i="3"/>
  <c r="Y255" i="3"/>
  <c r="Y254" i="3"/>
  <c r="Y253" i="3"/>
  <c r="Y252" i="3"/>
  <c r="Y251" i="3"/>
  <c r="Y250" i="3"/>
  <c r="Y249" i="3"/>
  <c r="Y248" i="3"/>
  <c r="Y247" i="3"/>
  <c r="Y246" i="3"/>
  <c r="Y245" i="3"/>
  <c r="Y244" i="3"/>
  <c r="Y243" i="3"/>
  <c r="Y242" i="3"/>
  <c r="Y241" i="3"/>
  <c r="Y240" i="3"/>
  <c r="Y239" i="3"/>
  <c r="Y238" i="3"/>
  <c r="Y237" i="3"/>
  <c r="Y236" i="3"/>
  <c r="Y235" i="3"/>
  <c r="Y234" i="3"/>
  <c r="Y233" i="3"/>
  <c r="Y232" i="3"/>
  <c r="Y231" i="3"/>
  <c r="Y230" i="3"/>
  <c r="Y229" i="3"/>
  <c r="Y228" i="3"/>
  <c r="Y227" i="3"/>
  <c r="Y226" i="3"/>
  <c r="Y225" i="3"/>
  <c r="Y224" i="3"/>
  <c r="Y223" i="3"/>
  <c r="Y222" i="3"/>
  <c r="Y221" i="3"/>
  <c r="Y220" i="3"/>
  <c r="Y219" i="3"/>
  <c r="Y218" i="3"/>
  <c r="Y217" i="3"/>
  <c r="Y216" i="3"/>
  <c r="Y215" i="3"/>
  <c r="Y214" i="3"/>
  <c r="Y213" i="3"/>
  <c r="Y212" i="3"/>
  <c r="Y211" i="3"/>
  <c r="Y210" i="3"/>
  <c r="Y209" i="3"/>
  <c r="Y208" i="3"/>
  <c r="Y207" i="3"/>
  <c r="Y206" i="3"/>
  <c r="Y205" i="3"/>
  <c r="Y204" i="3"/>
  <c r="Y203" i="3"/>
  <c r="Y202" i="3"/>
  <c r="Y201" i="3"/>
  <c r="Y200" i="3"/>
  <c r="Y199" i="3"/>
  <c r="Y198" i="3"/>
  <c r="Y197" i="3"/>
  <c r="Y196" i="3"/>
  <c r="Y195" i="3"/>
  <c r="Y194" i="3"/>
  <c r="Y193" i="3"/>
  <c r="Y192" i="3"/>
  <c r="Y191" i="3"/>
  <c r="Y190" i="3"/>
  <c r="Y189" i="3"/>
  <c r="Y188" i="3"/>
  <c r="Y187" i="3"/>
  <c r="Y186" i="3"/>
  <c r="Y185" i="3"/>
  <c r="Y184" i="3"/>
  <c r="Y183" i="3"/>
  <c r="Y182" i="3"/>
  <c r="Y181" i="3"/>
  <c r="Y180" i="3"/>
  <c r="Y179" i="3"/>
  <c r="Y178" i="3"/>
  <c r="Y177" i="3"/>
  <c r="Y176" i="3"/>
  <c r="Y175" i="3"/>
  <c r="Y174" i="3"/>
  <c r="Y173" i="3"/>
  <c r="Y172" i="3"/>
  <c r="Y171" i="3"/>
  <c r="Y170" i="3"/>
  <c r="Y169" i="3"/>
  <c r="Y168" i="3"/>
  <c r="Y167" i="3"/>
  <c r="Y166" i="3"/>
  <c r="Y165" i="3"/>
  <c r="Y164" i="3"/>
  <c r="Y163" i="3"/>
  <c r="Y162" i="3"/>
  <c r="Y161" i="3"/>
  <c r="Y160" i="3"/>
  <c r="Y159" i="3"/>
  <c r="Y158" i="3"/>
  <c r="Y157" i="3"/>
  <c r="Y156" i="3"/>
  <c r="Y155" i="3"/>
  <c r="Y154" i="3"/>
  <c r="Y153" i="3"/>
  <c r="Y152" i="3"/>
  <c r="Y151" i="3"/>
  <c r="Y150" i="3"/>
  <c r="Y149" i="3"/>
  <c r="Y148" i="3"/>
  <c r="Y147" i="3"/>
  <c r="Y146" i="3"/>
  <c r="Y145" i="3"/>
  <c r="Y144" i="3"/>
  <c r="Y143" i="3"/>
  <c r="Y142" i="3"/>
  <c r="Y141" i="3"/>
  <c r="Y140" i="3"/>
  <c r="Y139" i="3"/>
  <c r="Y138" i="3"/>
  <c r="Y137" i="3"/>
  <c r="Y136" i="3"/>
  <c r="Y135" i="3"/>
  <c r="Y134" i="3"/>
  <c r="Y133" i="3"/>
  <c r="Y132" i="3"/>
  <c r="Y131" i="3"/>
  <c r="Y130" i="3"/>
  <c r="Y129" i="3"/>
  <c r="Y128" i="3"/>
  <c r="Y127" i="3"/>
  <c r="Y126" i="3"/>
  <c r="Y125" i="3"/>
  <c r="Y124" i="3"/>
  <c r="Y123" i="3"/>
  <c r="Y122" i="3"/>
  <c r="Y121" i="3"/>
  <c r="Y120" i="3"/>
  <c r="Y119" i="3"/>
  <c r="Y118" i="3"/>
  <c r="Y117" i="3"/>
  <c r="Y116" i="3"/>
  <c r="Y115" i="3"/>
  <c r="Y114" i="3"/>
  <c r="Y113" i="3"/>
  <c r="Y112" i="3"/>
  <c r="Y111" i="3"/>
  <c r="Y110" i="3"/>
  <c r="Y109" i="3"/>
  <c r="Y108" i="3"/>
  <c r="Y107" i="3"/>
  <c r="Y106" i="3"/>
  <c r="Y105" i="3"/>
  <c r="Y104" i="3"/>
  <c r="Y103" i="3"/>
  <c r="Y102" i="3"/>
  <c r="Y101" i="3"/>
  <c r="Y100" i="3"/>
  <c r="Y99" i="3"/>
  <c r="Y98" i="3"/>
  <c r="Y97" i="3"/>
  <c r="Y96" i="3"/>
  <c r="Y95" i="3"/>
  <c r="Y94" i="3"/>
  <c r="Y93" i="3"/>
  <c r="Y92" i="3"/>
  <c r="Y91" i="3"/>
  <c r="Y90" i="3"/>
  <c r="Y89" i="3"/>
  <c r="Y88" i="3"/>
  <c r="Y87" i="3"/>
  <c r="Y86" i="3"/>
  <c r="Y85" i="3"/>
  <c r="Y84" i="3"/>
  <c r="Y83" i="3"/>
  <c r="Y82" i="3"/>
  <c r="Y81" i="3"/>
  <c r="Y80" i="3"/>
  <c r="Y79" i="3"/>
  <c r="Y78" i="3"/>
  <c r="Y77" i="3"/>
  <c r="Y76" i="3"/>
  <c r="Y75" i="3"/>
  <c r="Y74" i="3"/>
  <c r="Y73" i="3"/>
  <c r="Y72" i="3"/>
  <c r="Y71" i="3"/>
  <c r="Y70" i="3"/>
  <c r="Y69" i="3"/>
  <c r="Y68" i="3"/>
  <c r="Y67" i="3"/>
  <c r="Y66" i="3"/>
  <c r="Y65" i="3"/>
  <c r="Y64" i="3"/>
  <c r="Y63" i="3"/>
  <c r="Y62" i="3"/>
  <c r="Y61" i="3"/>
  <c r="Y60" i="3"/>
  <c r="Y59" i="3"/>
  <c r="Y58" i="3"/>
  <c r="Y57" i="3"/>
  <c r="Y56" i="3"/>
  <c r="Y55" i="3"/>
  <c r="Y54" i="3"/>
  <c r="Y53" i="3"/>
  <c r="Y52" i="3"/>
  <c r="Y51" i="3"/>
  <c r="Y50" i="3"/>
  <c r="Y49" i="3"/>
  <c r="Y48" i="3"/>
  <c r="Y47" i="3"/>
  <c r="Y46" i="3"/>
  <c r="Y45" i="3"/>
  <c r="Y44" i="3"/>
  <c r="Y43" i="3"/>
  <c r="Y42" i="3"/>
  <c r="Y41" i="3"/>
  <c r="Y40" i="3"/>
  <c r="Y39" i="3"/>
  <c r="Y38" i="3"/>
  <c r="Y37" i="3"/>
  <c r="Y36" i="3"/>
  <c r="Y35" i="3"/>
  <c r="Y34" i="3"/>
  <c r="Y33" i="3"/>
  <c r="Y32" i="3"/>
  <c r="Y31" i="3"/>
  <c r="Y30" i="3"/>
  <c r="Y29" i="3"/>
  <c r="Y28" i="3"/>
  <c r="Y27" i="3"/>
  <c r="Y26" i="3"/>
  <c r="Y25" i="3"/>
  <c r="Y24" i="3"/>
  <c r="Y23" i="3"/>
  <c r="Y22" i="3"/>
  <c r="Y21" i="3"/>
  <c r="Y20" i="3"/>
  <c r="Y19" i="3"/>
  <c r="Y18" i="3"/>
  <c r="Y17" i="3"/>
  <c r="Y16" i="3"/>
  <c r="Y15" i="3"/>
  <c r="Y14" i="3"/>
  <c r="Y13" i="3"/>
  <c r="Y12" i="3"/>
  <c r="Y11" i="3"/>
  <c r="Y10" i="3"/>
  <c r="Y9" i="3"/>
  <c r="Y8" i="3"/>
  <c r="Y7" i="3"/>
  <c r="Y6" i="3"/>
  <c r="Y5" i="3"/>
  <c r="Y4" i="3"/>
  <c r="Y3" i="3"/>
  <c r="AL26" i="11" l="1"/>
  <c r="AK26" i="11"/>
  <c r="AJ26" i="11"/>
  <c r="AI26" i="11"/>
  <c r="AH26" i="11"/>
  <c r="AG26" i="11"/>
  <c r="AF26" i="11"/>
  <c r="AE26" i="11"/>
  <c r="AD26" i="11"/>
  <c r="AC26" i="11"/>
  <c r="AB26" i="11"/>
  <c r="AA26" i="11"/>
  <c r="Z26" i="11"/>
  <c r="Y26" i="11"/>
  <c r="X26" i="11"/>
  <c r="W26" i="11"/>
  <c r="V26" i="11"/>
  <c r="U26" i="11"/>
  <c r="T26" i="11"/>
  <c r="S26" i="11"/>
  <c r="R26" i="11"/>
  <c r="Q26" i="11"/>
  <c r="P26" i="11"/>
  <c r="O26" i="11"/>
  <c r="N26" i="11"/>
  <c r="M26" i="11"/>
  <c r="L26" i="11"/>
  <c r="K26" i="11"/>
  <c r="J26" i="11"/>
  <c r="I26" i="11"/>
  <c r="H26" i="11"/>
  <c r="G26" i="11"/>
  <c r="F26" i="11"/>
  <c r="E26" i="11"/>
  <c r="D26" i="11"/>
  <c r="C26" i="11"/>
  <c r="B26" i="11"/>
  <c r="A26" i="11"/>
  <c r="AL25" i="11"/>
  <c r="AK25" i="11"/>
  <c r="AJ25" i="11"/>
  <c r="AI25" i="11"/>
  <c r="AH25" i="11"/>
  <c r="AG25" i="11"/>
  <c r="AF25" i="11"/>
  <c r="AE25" i="11"/>
  <c r="AD25" i="11"/>
  <c r="AC25" i="11"/>
  <c r="AB25" i="11"/>
  <c r="AA25" i="11"/>
  <c r="Z25" i="11"/>
  <c r="Y25" i="11"/>
  <c r="X25" i="11"/>
  <c r="W25" i="11"/>
  <c r="V25" i="11"/>
  <c r="U25" i="11"/>
  <c r="T25" i="11"/>
  <c r="S25" i="11"/>
  <c r="R25" i="11"/>
  <c r="Q25" i="11"/>
  <c r="P25" i="11"/>
  <c r="O25" i="11"/>
  <c r="N25" i="11"/>
  <c r="M25" i="11"/>
  <c r="L25" i="11"/>
  <c r="K25" i="11"/>
  <c r="J25" i="11"/>
  <c r="I25" i="11"/>
  <c r="H25" i="11"/>
  <c r="G25" i="11"/>
  <c r="F25" i="11"/>
  <c r="E25" i="11"/>
  <c r="D25" i="11"/>
  <c r="C25" i="11"/>
  <c r="B25" i="11"/>
  <c r="A25" i="11"/>
  <c r="AL24" i="11"/>
  <c r="AK24" i="11"/>
  <c r="AJ24" i="11"/>
  <c r="AI24" i="11"/>
  <c r="AH24" i="11"/>
  <c r="AG24" i="11"/>
  <c r="AF24" i="11"/>
  <c r="AE24" i="11"/>
  <c r="AD24" i="11"/>
  <c r="AC24" i="11"/>
  <c r="AB24" i="11"/>
  <c r="AA24" i="11"/>
  <c r="Z24" i="11"/>
  <c r="Y24" i="11"/>
  <c r="X24" i="11"/>
  <c r="W24" i="11"/>
  <c r="V24" i="11"/>
  <c r="U24" i="11"/>
  <c r="T24" i="11"/>
  <c r="S24" i="11"/>
  <c r="R24" i="11"/>
  <c r="Q24" i="11"/>
  <c r="P24" i="11"/>
  <c r="O24" i="11"/>
  <c r="N24" i="11"/>
  <c r="M24" i="11"/>
  <c r="L24" i="11"/>
  <c r="K24" i="11"/>
  <c r="J24" i="11"/>
  <c r="I24" i="11"/>
  <c r="H24" i="11"/>
  <c r="G24" i="11"/>
  <c r="F24" i="11"/>
  <c r="E24" i="11"/>
  <c r="D24" i="11"/>
  <c r="C24" i="11"/>
  <c r="B24" i="11"/>
  <c r="A24" i="11"/>
  <c r="AL19" i="11"/>
  <c r="AK19" i="11"/>
  <c r="AJ19" i="11"/>
  <c r="AI19" i="11"/>
  <c r="AH19" i="11"/>
  <c r="AG19" i="11"/>
  <c r="AF19" i="11"/>
  <c r="AE19" i="11"/>
  <c r="AD19" i="11"/>
  <c r="AC19" i="11"/>
  <c r="AB19" i="11"/>
  <c r="AA19" i="11"/>
  <c r="Z19" i="11"/>
  <c r="Y19" i="11"/>
  <c r="X19" i="11"/>
  <c r="W19" i="11"/>
  <c r="V19" i="11"/>
  <c r="U19" i="11"/>
  <c r="T19" i="11"/>
  <c r="S19" i="11"/>
  <c r="R19" i="11"/>
  <c r="Q19" i="11"/>
  <c r="P19" i="11"/>
  <c r="O19" i="11"/>
  <c r="N19" i="11"/>
  <c r="M19" i="11"/>
  <c r="L19" i="11"/>
  <c r="K19" i="11"/>
  <c r="J19" i="11"/>
  <c r="I19" i="11"/>
  <c r="H19" i="11"/>
  <c r="G19" i="11"/>
  <c r="F19" i="11"/>
  <c r="E19" i="11"/>
  <c r="D19" i="11"/>
  <c r="C19" i="11"/>
  <c r="B19" i="11"/>
  <c r="A19" i="11"/>
  <c r="AL18" i="11"/>
  <c r="AK18" i="11"/>
  <c r="AJ18" i="11"/>
  <c r="AI18" i="11"/>
  <c r="AH18" i="11"/>
  <c r="AG18" i="11"/>
  <c r="AF18" i="11"/>
  <c r="AE18" i="11"/>
  <c r="AD18" i="11"/>
  <c r="AC18" i="11"/>
  <c r="AB18" i="11"/>
  <c r="AA18" i="11"/>
  <c r="Z18" i="11"/>
  <c r="Y18" i="11"/>
  <c r="X18" i="11"/>
  <c r="W18" i="11"/>
  <c r="V18" i="11"/>
  <c r="U18" i="11"/>
  <c r="T18" i="11"/>
  <c r="S18" i="11"/>
  <c r="R18" i="11"/>
  <c r="Q18" i="11"/>
  <c r="P18" i="11"/>
  <c r="O18" i="11"/>
  <c r="N18" i="11"/>
  <c r="M18" i="11"/>
  <c r="L18" i="11"/>
  <c r="K18" i="11"/>
  <c r="J18" i="11"/>
  <c r="I18" i="11"/>
  <c r="H18" i="11"/>
  <c r="G18" i="11"/>
  <c r="F18" i="11"/>
  <c r="E18" i="11"/>
  <c r="D18" i="11"/>
  <c r="C18" i="11"/>
  <c r="B18" i="11"/>
  <c r="A18" i="11"/>
  <c r="AL17" i="11"/>
  <c r="AK17" i="11"/>
  <c r="AJ17" i="11"/>
  <c r="AI17" i="11"/>
  <c r="AH17" i="11"/>
  <c r="AG17" i="11"/>
  <c r="AF17" i="11"/>
  <c r="AE17" i="11"/>
  <c r="AD17" i="11"/>
  <c r="AC17" i="11"/>
  <c r="AB17" i="11"/>
  <c r="AA17" i="11"/>
  <c r="Z17" i="11"/>
  <c r="Y17" i="11"/>
  <c r="X17" i="11"/>
  <c r="W17" i="11"/>
  <c r="V17" i="11"/>
  <c r="U17" i="11"/>
  <c r="T17" i="11"/>
  <c r="S17" i="11"/>
  <c r="R17" i="11"/>
  <c r="Q17" i="11"/>
  <c r="P17" i="11"/>
  <c r="O17" i="11"/>
  <c r="N17" i="11"/>
  <c r="M17" i="11"/>
  <c r="L17" i="11"/>
  <c r="K17" i="11"/>
  <c r="J17" i="11"/>
  <c r="I17" i="11"/>
  <c r="H17" i="11"/>
  <c r="G17" i="11"/>
  <c r="F17" i="11"/>
  <c r="E17" i="11"/>
  <c r="D17" i="11"/>
  <c r="C17" i="11"/>
  <c r="B17" i="11"/>
  <c r="A17" i="11"/>
  <c r="AL12" i="11"/>
  <c r="AK12" i="11"/>
  <c r="AJ12" i="11"/>
  <c r="AI12" i="11"/>
  <c r="AH12" i="11"/>
  <c r="AG12" i="11"/>
  <c r="AF12" i="11"/>
  <c r="AE12" i="11"/>
  <c r="AD12" i="11"/>
  <c r="AC12" i="11"/>
  <c r="AB12" i="11"/>
  <c r="AA12" i="11"/>
  <c r="Z12" i="11"/>
  <c r="Y12" i="11"/>
  <c r="X12" i="11"/>
  <c r="W12" i="11"/>
  <c r="V12" i="11"/>
  <c r="U12" i="11"/>
  <c r="T12" i="11"/>
  <c r="S12" i="11"/>
  <c r="R12" i="11"/>
  <c r="Q12" i="11"/>
  <c r="P12" i="11"/>
  <c r="O12" i="11"/>
  <c r="N12" i="11"/>
  <c r="M12" i="11"/>
  <c r="L12" i="11"/>
  <c r="K12" i="11"/>
  <c r="J12" i="11"/>
  <c r="I12" i="11"/>
  <c r="H12" i="11"/>
  <c r="G12" i="11"/>
  <c r="F12" i="11"/>
  <c r="E12" i="11"/>
  <c r="D12" i="11"/>
  <c r="C12" i="11"/>
  <c r="B12" i="11"/>
  <c r="A12" i="11"/>
  <c r="AL11" i="11"/>
  <c r="AK11" i="11"/>
  <c r="AJ11" i="11"/>
  <c r="AI11" i="11"/>
  <c r="AH11" i="11"/>
  <c r="AG11" i="11"/>
  <c r="AF11" i="11"/>
  <c r="AE11" i="11"/>
  <c r="AD11" i="11"/>
  <c r="AC11" i="11"/>
  <c r="AB11" i="11"/>
  <c r="AA11" i="11"/>
  <c r="Z11" i="11"/>
  <c r="Y11" i="11"/>
  <c r="X11" i="11"/>
  <c r="W11" i="11"/>
  <c r="V11" i="11"/>
  <c r="U11" i="11"/>
  <c r="T11" i="11"/>
  <c r="S11" i="11"/>
  <c r="R11" i="11"/>
  <c r="Q11" i="11"/>
  <c r="P11" i="11"/>
  <c r="O11" i="11"/>
  <c r="N11" i="11"/>
  <c r="M11" i="11"/>
  <c r="L11" i="11"/>
  <c r="K11" i="11"/>
  <c r="J11" i="11"/>
  <c r="I11" i="11"/>
  <c r="H11" i="11"/>
  <c r="G11" i="11"/>
  <c r="F11" i="11"/>
  <c r="E11" i="11"/>
  <c r="D11" i="11"/>
  <c r="C11" i="11"/>
  <c r="B11" i="11"/>
  <c r="A11" i="11"/>
  <c r="AL10" i="11"/>
  <c r="AK10" i="11"/>
  <c r="AJ10" i="11"/>
  <c r="AI10" i="11"/>
  <c r="AH10" i="11"/>
  <c r="AG10" i="11"/>
  <c r="AF10" i="11"/>
  <c r="AE10" i="11"/>
  <c r="AD10" i="11"/>
  <c r="AC10" i="11"/>
  <c r="AB10" i="11"/>
  <c r="AA10" i="11"/>
  <c r="Z10" i="11"/>
  <c r="Y10" i="11"/>
  <c r="X10" i="11"/>
  <c r="W10" i="11"/>
  <c r="V10" i="11"/>
  <c r="U10" i="11"/>
  <c r="T10" i="11"/>
  <c r="S10" i="11"/>
  <c r="R10" i="11"/>
  <c r="Q10" i="11"/>
  <c r="P10" i="11"/>
  <c r="O10" i="11"/>
  <c r="N10" i="11"/>
  <c r="M10" i="11"/>
  <c r="L10" i="11"/>
  <c r="K10" i="11"/>
  <c r="J10" i="11"/>
  <c r="I10" i="11"/>
  <c r="H10" i="11"/>
  <c r="G10" i="11"/>
  <c r="F10" i="11"/>
  <c r="E10" i="11"/>
  <c r="D10" i="11"/>
  <c r="C10" i="11"/>
  <c r="B10" i="11"/>
  <c r="A10" i="11"/>
  <c r="AL5" i="11"/>
  <c r="AK5" i="11"/>
  <c r="AJ5" i="11"/>
  <c r="AI5" i="11"/>
  <c r="AH5" i="11"/>
  <c r="AG5" i="11"/>
  <c r="AF5" i="11"/>
  <c r="AE5" i="11"/>
  <c r="AD5" i="11"/>
  <c r="AC5" i="11"/>
  <c r="AB5" i="11"/>
  <c r="AA5" i="11"/>
  <c r="Z5" i="11"/>
  <c r="Y5" i="11"/>
  <c r="X5" i="11"/>
  <c r="W5" i="11"/>
  <c r="V5" i="11"/>
  <c r="U5" i="11"/>
  <c r="T5" i="11"/>
  <c r="S5" i="11"/>
  <c r="R5" i="11"/>
  <c r="Q5" i="11"/>
  <c r="P5" i="11"/>
  <c r="O5" i="11"/>
  <c r="N5" i="11"/>
  <c r="M5" i="11"/>
  <c r="L5" i="11"/>
  <c r="K5" i="11"/>
  <c r="J5" i="11"/>
  <c r="I5" i="11"/>
  <c r="H5" i="11"/>
  <c r="G5" i="11"/>
  <c r="F5" i="11"/>
  <c r="E5" i="11"/>
  <c r="D5" i="11"/>
  <c r="C5" i="11"/>
  <c r="B5" i="11"/>
  <c r="A5" i="11"/>
  <c r="AL4" i="11"/>
  <c r="AK4" i="11"/>
  <c r="AJ4" i="11"/>
  <c r="AI4" i="11"/>
  <c r="AH4" i="11"/>
  <c r="AG4" i="11"/>
  <c r="AF4" i="11"/>
  <c r="AE4" i="11"/>
  <c r="AD4" i="11"/>
  <c r="AC4" i="11"/>
  <c r="AB4" i="11"/>
  <c r="AA4" i="11"/>
  <c r="Z4" i="11"/>
  <c r="Y4" i="11"/>
  <c r="X4" i="11"/>
  <c r="W4" i="11"/>
  <c r="V4" i="11"/>
  <c r="U4" i="11"/>
  <c r="T4" i="11"/>
  <c r="S4" i="11"/>
  <c r="R4" i="11"/>
  <c r="Q4" i="11"/>
  <c r="P4" i="11"/>
  <c r="O4" i="11"/>
  <c r="N4" i="11"/>
  <c r="M4" i="11"/>
  <c r="L4" i="11"/>
  <c r="K4" i="11"/>
  <c r="J4" i="11"/>
  <c r="I4" i="11"/>
  <c r="H4" i="11"/>
  <c r="G4" i="11"/>
  <c r="F4" i="11"/>
  <c r="E4" i="11"/>
  <c r="D4" i="11"/>
  <c r="C4" i="11"/>
  <c r="B4" i="11"/>
  <c r="A4" i="11"/>
  <c r="AL3" i="11"/>
  <c r="AK3" i="11"/>
  <c r="AJ3" i="11"/>
  <c r="AI3" i="11"/>
  <c r="AH3" i="11"/>
  <c r="AG3" i="11"/>
  <c r="AF3" i="11"/>
  <c r="AE3" i="11"/>
  <c r="AD3" i="11"/>
  <c r="AC3" i="11"/>
  <c r="AB3" i="11"/>
  <c r="AA3" i="11"/>
  <c r="Z3" i="11"/>
  <c r="Y3" i="11"/>
  <c r="X3" i="11"/>
  <c r="W3" i="11"/>
  <c r="V3" i="11"/>
  <c r="U3" i="11"/>
  <c r="T3" i="11"/>
  <c r="S3" i="11"/>
  <c r="R3" i="11"/>
  <c r="Q3" i="11"/>
  <c r="P3" i="11"/>
  <c r="O3" i="11"/>
  <c r="N3" i="11"/>
  <c r="M3" i="11"/>
  <c r="L3" i="11"/>
  <c r="K3" i="11"/>
  <c r="J3" i="11"/>
  <c r="I3" i="11"/>
  <c r="H3" i="11"/>
  <c r="G3" i="11"/>
  <c r="F3" i="11"/>
  <c r="E3" i="11"/>
  <c r="D3" i="11"/>
  <c r="C3" i="11"/>
  <c r="B3" i="11"/>
  <c r="A3" i="11"/>
</calcChain>
</file>

<file path=xl/sharedStrings.xml><?xml version="1.0" encoding="utf-8"?>
<sst xmlns="http://schemas.openxmlformats.org/spreadsheetml/2006/main" count="22302" uniqueCount="1895">
  <si>
    <t>BOTADURA - MAESTRO AUTOMATIZADO</t>
  </si>
  <si>
    <t>Uso:</t>
  </si>
  <si>
    <t>1. Modificar, agregar o corregir invitados únicamente en la pestaña MAESTRO.</t>
  </si>
  <si>
    <t>2. En la columna FUENTE/PESTAÑA del MAESTRO debe estar escrito exactamente el nombre de la pestaña destino.</t>
  </si>
  <si>
    <t>3. Las pestañas de tribunas se completan automáticamente desde el MAESTRO mediante fórmulas.</t>
  </si>
  <si>
    <t>4. No escribir sobre las fórmulas de las pestañas de tribunas.</t>
  </si>
  <si>
    <t>5. Si Excel consulta actualizar o recalcular fórmulas, aceptar.</t>
  </si>
  <si>
    <t>Pestañas de tribunas automatizadas:</t>
  </si>
  <si>
    <t>ASMAR DIRECCIÓN</t>
  </si>
  <si>
    <t>ASMARTALC</t>
  </si>
  <si>
    <t>MILITARES</t>
  </si>
  <si>
    <t>CIVILES</t>
  </si>
  <si>
    <t>ACADEMICOS</t>
  </si>
  <si>
    <t>PROVEEDORES</t>
  </si>
  <si>
    <t>OPA</t>
  </si>
  <si>
    <t>VALIDACIÓN PROTOCOLO:</t>
  </si>
  <si>
    <t>La pestaña VALIDACIÓN PROTOCOLO lista coincidencias de nombres, apellidos y cargos/puestos. Revisar primero prioridad ALTA.</t>
  </si>
  <si>
    <t>El MAESTRO queda marcado en rojo/naranjo/amarillo según prioridad. No se eliminó ningún registro automáticamente.</t>
  </si>
  <si>
    <t>VALIDACIÓN PROTOCOLO - CONTROL DE DUPLICIDADES Y COINCIDENCIAS</t>
  </si>
  <si>
    <t>TOTAL REGISTROS REVISADOS</t>
  </si>
  <si>
    <t>Criterio de revisión</t>
  </si>
  <si>
    <t>COINCIDENCIAS DETECTADAS</t>
  </si>
  <si>
    <t>ALTA: revisar primero; puede existir invitación duplicada.</t>
  </si>
  <si>
    <t>ALTA</t>
  </si>
  <si>
    <t>MEDIA: posible coincidencia por apellidos o cargo similar.</t>
  </si>
  <si>
    <t>MEDIA</t>
  </si>
  <si>
    <t>BAJA: coincidencia débil; revisar solo si genera duda.</t>
  </si>
  <si>
    <t>BAJA</t>
  </si>
  <si>
    <t>Prioridad OPA: no eliminar registros OPA; comparar y eliminar solo duplicados de otra tribuna.</t>
  </si>
  <si>
    <t>TIPO COINCIDENCIA</t>
  </si>
  <si>
    <t>PRIORIDAD</t>
  </si>
  <si>
    <t>VALOR DETECTADO</t>
  </si>
  <si>
    <t>DETALLE</t>
  </si>
  <si>
    <t>FILA 1</t>
  </si>
  <si>
    <t>N° 1</t>
  </si>
  <si>
    <t>NOMBRE 1</t>
  </si>
  <si>
    <t>CARGO/PUESTO 1</t>
  </si>
  <si>
    <t>TRIBUNA 1</t>
  </si>
  <si>
    <t>FUENTE 1</t>
  </si>
  <si>
    <t>ASISTENCIA 1</t>
  </si>
  <si>
    <t>FILA 2</t>
  </si>
  <si>
    <t>N° 2</t>
  </si>
  <si>
    <t>NOMBRE 2</t>
  </si>
  <si>
    <t>CARGO/PUESTO 2</t>
  </si>
  <si>
    <t>TRIBUNA 2</t>
  </si>
  <si>
    <t>FUENTE 2</t>
  </si>
  <si>
    <t>ASISTENCIA 2</t>
  </si>
  <si>
    <t>RECOMENDACIÓN</t>
  </si>
  <si>
    <t>ESTADO REVISIÓN</t>
  </si>
  <si>
    <t>DUPLICADO EXACTO CARGO/PUESTO</t>
  </si>
  <si>
    <t>GERENTE COMERCIAL ARMADA</t>
  </si>
  <si>
    <t>Mismo cargo o puesto</t>
  </si>
  <si>
    <t>19</t>
  </si>
  <si>
    <t>Gerente Comercial Armada</t>
  </si>
  <si>
    <t>28</t>
  </si>
  <si>
    <t>LATERAL</t>
  </si>
  <si>
    <t>REVISAR; PROBABLE MISMA INVITACIÓN O MISMO CARGO</t>
  </si>
  <si>
    <t>PENDIENTE</t>
  </si>
  <si>
    <t>GERENTE OPERACIONES</t>
  </si>
  <si>
    <t>33</t>
  </si>
  <si>
    <t>Gerente Operaciones</t>
  </si>
  <si>
    <t>VIP</t>
  </si>
  <si>
    <t>330</t>
  </si>
  <si>
    <t>Gonzalo Mercado</t>
  </si>
  <si>
    <t>INVITADO ESPECIAL</t>
  </si>
  <si>
    <t>69</t>
  </si>
  <si>
    <t>Carlos Cardoen Cornejo</t>
  </si>
  <si>
    <t>Invitado especial</t>
  </si>
  <si>
    <t>70</t>
  </si>
  <si>
    <t>Rodrigo Cardoen Aylwin</t>
  </si>
  <si>
    <t>COMANDANTE EN JEFE DE LA FUERZA AEREA</t>
  </si>
  <si>
    <t>127</t>
  </si>
  <si>
    <t>Comandante en Jefe de la Fuerza Aérea</t>
  </si>
  <si>
    <t>38</t>
  </si>
  <si>
    <t>Hugo Rodríguez González</t>
  </si>
  <si>
    <t>COMANDANTE EN JEFE DEL EJERCITO</t>
  </si>
  <si>
    <t>132</t>
  </si>
  <si>
    <t>Comandante en Jefe del Ejército</t>
  </si>
  <si>
    <t>37</t>
  </si>
  <si>
    <t>Pedro Varela Sabando</t>
  </si>
  <si>
    <t>DIRECTOR GENERAL DE LA POLICIA DE INVESTIGACIONES</t>
  </si>
  <si>
    <t>153</t>
  </si>
  <si>
    <t>Director General de la Policía de Investigaciones</t>
  </si>
  <si>
    <t>40</t>
  </si>
  <si>
    <t>Eduardo Cerna Lozano</t>
  </si>
  <si>
    <t>EX COMANDANTE EN JEFE DE LA ARMADA</t>
  </si>
  <si>
    <t>156</t>
  </si>
  <si>
    <t>Ex - Comandante en Jefe de la Armada</t>
  </si>
  <si>
    <t>157</t>
  </si>
  <si>
    <t>158</t>
  </si>
  <si>
    <t>159</t>
  </si>
  <si>
    <t>160</t>
  </si>
  <si>
    <t>161</t>
  </si>
  <si>
    <t>Ex Comandante en Jefe de la Armada</t>
  </si>
  <si>
    <t>41</t>
  </si>
  <si>
    <t>Jorge Patricio Arancibia Reyes</t>
  </si>
  <si>
    <t>42</t>
  </si>
  <si>
    <t>Miguel Ángel Vergara Villalobos</t>
  </si>
  <si>
    <t>43</t>
  </si>
  <si>
    <t>Rodolfo Codina Díaz</t>
  </si>
  <si>
    <t>44</t>
  </si>
  <si>
    <t>Edmundo González Robles</t>
  </si>
  <si>
    <t>45</t>
  </si>
  <si>
    <t>Enrique Larrañaga Martin</t>
  </si>
  <si>
    <t>46</t>
  </si>
  <si>
    <t>Julio Leiva Molina</t>
  </si>
  <si>
    <t>48</t>
  </si>
  <si>
    <t>Juan Andrés De La Maza Larraín</t>
  </si>
  <si>
    <t>GENERAL DIRECTOR DE CARABINEROS</t>
  </si>
  <si>
    <t>162</t>
  </si>
  <si>
    <t>General Director de Carabineros</t>
  </si>
  <si>
    <t>39</t>
  </si>
  <si>
    <t>Marcelo Araya Zapata</t>
  </si>
  <si>
    <t>JEFE DEL ESTADO MAYOR CONJUNTO</t>
  </si>
  <si>
    <t>164</t>
  </si>
  <si>
    <t>Jefe del Estado Mayor Conjunto</t>
  </si>
  <si>
    <t>49</t>
  </si>
  <si>
    <t>Leonardo Romanini Gutiérrez</t>
  </si>
  <si>
    <t>JEFE PROYECTO DIPRIDA</t>
  </si>
  <si>
    <t>175</t>
  </si>
  <si>
    <t>Jefe Proyecto DIPRIDA</t>
  </si>
  <si>
    <t>176</t>
  </si>
  <si>
    <t>177</t>
  </si>
  <si>
    <t>CONTRALOR GENERAL DE LA REPUBLICA</t>
  </si>
  <si>
    <t>185</t>
  </si>
  <si>
    <t>Contralor General de la República</t>
  </si>
  <si>
    <t>10</t>
  </si>
  <si>
    <t>Dorothy Pérez Gutiérrez</t>
  </si>
  <si>
    <t>DIPUTADA DE LA REGION DEL BIOBIO DISTRITO N 20</t>
  </si>
  <si>
    <t>189</t>
  </si>
  <si>
    <t>Diputada de la Región del Biobío Distrito N° 20</t>
  </si>
  <si>
    <t>190</t>
  </si>
  <si>
    <t>191</t>
  </si>
  <si>
    <t>DIPUTADO DE LA REGION DEL BIOBIO DISTRITO N 20</t>
  </si>
  <si>
    <t>192</t>
  </si>
  <si>
    <t>Diputado de la Región del Biobío Distrito N° 20</t>
  </si>
  <si>
    <t>193</t>
  </si>
  <si>
    <t>194</t>
  </si>
  <si>
    <t>195</t>
  </si>
  <si>
    <t>196</t>
  </si>
  <si>
    <t>DIRECTOR NACIONAL SNA</t>
  </si>
  <si>
    <t>198</t>
  </si>
  <si>
    <t>Director Nacional SNA</t>
  </si>
  <si>
    <t>199</t>
  </si>
  <si>
    <t>200</t>
  </si>
  <si>
    <t>201</t>
  </si>
  <si>
    <t>202</t>
  </si>
  <si>
    <t>203</t>
  </si>
  <si>
    <t>EX SUBSECRETARIO DE DEFENSA</t>
  </si>
  <si>
    <t>207</t>
  </si>
  <si>
    <t>Ex Subsecretario de Defensa</t>
  </si>
  <si>
    <t>113</t>
  </si>
  <si>
    <t>Cristián De La Maza Riquelme</t>
  </si>
  <si>
    <t>INTEGRANTE DE LA COMISION DE DEFENSA NACIONAL D 23</t>
  </si>
  <si>
    <t>220</t>
  </si>
  <si>
    <t>Miguel Angel Becker Alvear</t>
  </si>
  <si>
    <t>Integrante de la Comisión de Defensa Nacional D 23</t>
  </si>
  <si>
    <t>221</t>
  </si>
  <si>
    <t>Ericka Ñanco Vasquez</t>
  </si>
  <si>
    <t>MINISTRA CIENCIA TECNOLOGIA CONOCIMIENTO E INNOVACION</t>
  </si>
  <si>
    <t>230</t>
  </si>
  <si>
    <t>Ministra Ciencia, Tecnología, Conocimiento e Innovación</t>
  </si>
  <si>
    <t>23</t>
  </si>
  <si>
    <t>Ximena Lincolao Pilquian</t>
  </si>
  <si>
    <t>MINISTRA DEL MEDIO AMBIENTE</t>
  </si>
  <si>
    <t>239</t>
  </si>
  <si>
    <t>Ministra del Medio Ambiente</t>
  </si>
  <si>
    <t>21</t>
  </si>
  <si>
    <t>Francisca Toledo Echegaray</t>
  </si>
  <si>
    <t>MINISTRO DE DEFENSA NACIONAL</t>
  </si>
  <si>
    <t>243</t>
  </si>
  <si>
    <t>Ministro de Defensa Nacional</t>
  </si>
  <si>
    <t>2</t>
  </si>
  <si>
    <t>Fernando Barros Tocornal</t>
  </si>
  <si>
    <t>MINISTRO DE HACIENDA</t>
  </si>
  <si>
    <t>248</t>
  </si>
  <si>
    <t>Mario Marcel Cullell</t>
  </si>
  <si>
    <t>Ministro de Hacienda</t>
  </si>
  <si>
    <t>14</t>
  </si>
  <si>
    <t>Jorge Quiroz Castro</t>
  </si>
  <si>
    <t>MINISTRO DE OBRAS PUBLICAS</t>
  </si>
  <si>
    <t>252</t>
  </si>
  <si>
    <t>Ministro de Obras Públicas</t>
  </si>
  <si>
    <t>17</t>
  </si>
  <si>
    <t>Martin Arrau García-Huidobro</t>
  </si>
  <si>
    <t>MINISTRO DE TRANSPORTES Y TELECOMUNICACIONES</t>
  </si>
  <si>
    <t>253</t>
  </si>
  <si>
    <t>Ministro de Transportes y Telecomunicaciones</t>
  </si>
  <si>
    <t>18</t>
  </si>
  <si>
    <t>Louis De Grange Concha</t>
  </si>
  <si>
    <t>MINISTRO DEL INTERIOR</t>
  </si>
  <si>
    <t>255</t>
  </si>
  <si>
    <t>Álvaro Elizalde Soto</t>
  </si>
  <si>
    <t>Ministro del Interior</t>
  </si>
  <si>
    <t>12</t>
  </si>
  <si>
    <t>Claudio Alvarado Andrade</t>
  </si>
  <si>
    <t>PRESIDENTA DEL TRIBUNAL CONSTITUCIONAL</t>
  </si>
  <si>
    <t>258</t>
  </si>
  <si>
    <t>Nancy Yañez Fuenzalida</t>
  </si>
  <si>
    <t>Presidenta del Tribunal Constitucional</t>
  </si>
  <si>
    <t>9</t>
  </si>
  <si>
    <t>Daniela Marzi Muñoz</t>
  </si>
  <si>
    <t>PRESIDENTE COMISION DE DEFENSA NACIONAL CIR 11</t>
  </si>
  <si>
    <t>259</t>
  </si>
  <si>
    <t>Presidente Comisión de Defensa Nacional Cir. 11</t>
  </si>
  <si>
    <t>52</t>
  </si>
  <si>
    <t>Francisco Huenchumilla Jaramillo</t>
  </si>
  <si>
    <t>PRESIDENTE DE LA REPUBLICA</t>
  </si>
  <si>
    <t>262</t>
  </si>
  <si>
    <t>Presidente de la República</t>
  </si>
  <si>
    <t>1</t>
  </si>
  <si>
    <t>José Antonio Kast Rist</t>
  </si>
  <si>
    <t>SENADOR DE LA REGION DEL BIOBIO CIRCUNSCRIPCION N 10</t>
  </si>
  <si>
    <t>265</t>
  </si>
  <si>
    <t>Senador de la Región del Biobío Circunscripción N°10</t>
  </si>
  <si>
    <t>266</t>
  </si>
  <si>
    <t>267</t>
  </si>
  <si>
    <t>SUBSECRETARIO DE DEFENSA</t>
  </si>
  <si>
    <t>268</t>
  </si>
  <si>
    <t>Subsecretario de Defensa</t>
  </si>
  <si>
    <t>107</t>
  </si>
  <si>
    <t>Rodrigo Álvarez Aguirre</t>
  </si>
  <si>
    <t>SUBSECRETARIO DE PESCA Y ACUICULTURA</t>
  </si>
  <si>
    <t>270</t>
  </si>
  <si>
    <t>Subsecretario de Pesca y Acuicultura</t>
  </si>
  <si>
    <t>111</t>
  </si>
  <si>
    <t>Osvaldo Urrutia Silva</t>
  </si>
  <si>
    <t>VICEPRESIDENTE CORFO</t>
  </si>
  <si>
    <t>271</t>
  </si>
  <si>
    <t>José Miguel Benavente</t>
  </si>
  <si>
    <t>Vicepresidente CORFO</t>
  </si>
  <si>
    <t>114</t>
  </si>
  <si>
    <t>José Ignacio Mujica Castro</t>
  </si>
  <si>
    <t>Vicepresidente Corfo</t>
  </si>
  <si>
    <t>VICERRECTOR</t>
  </si>
  <si>
    <t>283</t>
  </si>
  <si>
    <t>Carlos Gonzälez Correa</t>
  </si>
  <si>
    <t>Vicerrector</t>
  </si>
  <si>
    <t>284</t>
  </si>
  <si>
    <t>Claudio Concha Navalón</t>
  </si>
  <si>
    <t>VICERRECTORA</t>
  </si>
  <si>
    <t>286</t>
  </si>
  <si>
    <t>Paz Hormazábal</t>
  </si>
  <si>
    <t>Vicerrectora</t>
  </si>
  <si>
    <t>287</t>
  </si>
  <si>
    <t>Florencia Jofré Manieu</t>
  </si>
  <si>
    <t>PROJECT MANAGER</t>
  </si>
  <si>
    <t>290</t>
  </si>
  <si>
    <t>Li Chen</t>
  </si>
  <si>
    <t>Project Manager</t>
  </si>
  <si>
    <t>306</t>
  </si>
  <si>
    <t>Ivan Danchev Ivanov</t>
  </si>
  <si>
    <t>308</t>
  </si>
  <si>
    <t>Daniele Apolo</t>
  </si>
  <si>
    <t>310</t>
  </si>
  <si>
    <t>Kai Hupka</t>
  </si>
  <si>
    <t>PRESIDENTE</t>
  </si>
  <si>
    <t>294</t>
  </si>
  <si>
    <t>Javier Gamundi</t>
  </si>
  <si>
    <t>Presidente</t>
  </si>
  <si>
    <t>300</t>
  </si>
  <si>
    <t>Patricio Fernandez Goberna</t>
  </si>
  <si>
    <t>311</t>
  </si>
  <si>
    <t>Ricardo Sánchez de Pablo</t>
  </si>
  <si>
    <t>GERENTE GENERAL</t>
  </si>
  <si>
    <t>317</t>
  </si>
  <si>
    <t>Fernando Rodríguez</t>
  </si>
  <si>
    <t>Gerente General</t>
  </si>
  <si>
    <t>322</t>
  </si>
  <si>
    <t>José Luis Fauré Cañas</t>
  </si>
  <si>
    <t>324</t>
  </si>
  <si>
    <t>Cristian Johnson</t>
  </si>
  <si>
    <t>329</t>
  </si>
  <si>
    <t>Pedro Iturriaga González</t>
  </si>
  <si>
    <t>331</t>
  </si>
  <si>
    <t>Francisco Hederra</t>
  </si>
  <si>
    <t>336</t>
  </si>
  <si>
    <t>Sidney Chellew Daydi</t>
  </si>
  <si>
    <t>338</t>
  </si>
  <si>
    <t>Jorge Mutschler Castillo</t>
  </si>
  <si>
    <t>JEFE DE PROYECTO</t>
  </si>
  <si>
    <t>318</t>
  </si>
  <si>
    <t>Ricardo Contreras</t>
  </si>
  <si>
    <t>Jefe de Proyecto</t>
  </si>
  <si>
    <t>333</t>
  </si>
  <si>
    <t>Gonzalo Garín</t>
  </si>
  <si>
    <t>334</t>
  </si>
  <si>
    <t>José Miguel Swett</t>
  </si>
  <si>
    <t>GERENTE COMERCIAL</t>
  </si>
  <si>
    <t>328</t>
  </si>
  <si>
    <t>Andrés Iturriaga Atala</t>
  </si>
  <si>
    <t>Gerente Comercial</t>
  </si>
  <si>
    <t>332</t>
  </si>
  <si>
    <t>Francisco Calvanese</t>
  </si>
  <si>
    <t>EX PRESIDENTE DE LA REPUBLICA</t>
  </si>
  <si>
    <t>5</t>
  </si>
  <si>
    <t>Gabriel Boric Font</t>
  </si>
  <si>
    <t>Ex Presidente de la República</t>
  </si>
  <si>
    <t>7</t>
  </si>
  <si>
    <t>Ricardo Lagos Escobar</t>
  </si>
  <si>
    <t>8</t>
  </si>
  <si>
    <t>Eduardo Frei Ruíz- Tagle</t>
  </si>
  <si>
    <t>COMISION DE DEFENSA NACIONAL</t>
  </si>
  <si>
    <t>53</t>
  </si>
  <si>
    <t>Pedro Araya Guerrero</t>
  </si>
  <si>
    <t>Comisión de Defensa Nacional</t>
  </si>
  <si>
    <t>54</t>
  </si>
  <si>
    <t>Camila Flores Oporto</t>
  </si>
  <si>
    <t>55</t>
  </si>
  <si>
    <t>Gastón Saavedra Chandía</t>
  </si>
  <si>
    <t>56</t>
  </si>
  <si>
    <t>Cristián Vial Maceratta</t>
  </si>
  <si>
    <t>COMISION DE DESAFIOS DEL FUTURO CIENCIA TECNOLOGIA E INNOVACION</t>
  </si>
  <si>
    <t>58</t>
  </si>
  <si>
    <t>Ricardo Celis Araya</t>
  </si>
  <si>
    <t>Comisión de Desafíos del Futuro, Ciencia, Tecnología e Innovación</t>
  </si>
  <si>
    <t>59</t>
  </si>
  <si>
    <t>Daniella Cicardini Milla</t>
  </si>
  <si>
    <t>60</t>
  </si>
  <si>
    <t>Luciano Cruz-Coke Carvallo</t>
  </si>
  <si>
    <t>61</t>
  </si>
  <si>
    <t>Manuel José Ossandón Irarrázabal</t>
  </si>
  <si>
    <t>CIRCUNSCRIPCION 10 REGION BIOBIO</t>
  </si>
  <si>
    <t>62</t>
  </si>
  <si>
    <t>Sebastián Keitel Bianchi</t>
  </si>
  <si>
    <t>Circunscripción 10 región Biobío</t>
  </si>
  <si>
    <t>63</t>
  </si>
  <si>
    <t>Enrique Van Rysselberghe Herrera</t>
  </si>
  <si>
    <t>64</t>
  </si>
  <si>
    <t>CIRCUNSRIPCION ZONA NUBLE</t>
  </si>
  <si>
    <t>65</t>
  </si>
  <si>
    <t>Gustavo Sanhueza Dueñas</t>
  </si>
  <si>
    <t>Circunsripción Zona Ñuble</t>
  </si>
  <si>
    <t>66</t>
  </si>
  <si>
    <t>Loreto Carvajal Ambiado</t>
  </si>
  <si>
    <t>INTEGRANTE DE LA COMISION DE DEFENSA NACIONAL</t>
  </si>
  <si>
    <t>Jaime Bassa Mercado</t>
  </si>
  <si>
    <t>Integrante de la Comisión de Defensa Nacional</t>
  </si>
  <si>
    <t>Jorge Brito Hasbún</t>
  </si>
  <si>
    <t>71</t>
  </si>
  <si>
    <t>Carlos Cuadrado Prats</t>
  </si>
  <si>
    <t>72</t>
  </si>
  <si>
    <t>Tomás Kast Sommerhoff</t>
  </si>
  <si>
    <t>73</t>
  </si>
  <si>
    <t>Raúl Leiva Carvajal</t>
  </si>
  <si>
    <t>74</t>
  </si>
  <si>
    <t>Hans Marowski Cuevas</t>
  </si>
  <si>
    <t>75</t>
  </si>
  <si>
    <t>Javier Olivares Avendaño</t>
  </si>
  <si>
    <t>76</t>
  </si>
  <si>
    <t>Omar Sabat Guzmán</t>
  </si>
  <si>
    <t>77</t>
  </si>
  <si>
    <t>Luis Sánchez Ossa</t>
  </si>
  <si>
    <t>78</t>
  </si>
  <si>
    <t>Daniel Valenzuela Salazar</t>
  </si>
  <si>
    <t>79</t>
  </si>
  <si>
    <t>Sebastián Zamora Soto</t>
  </si>
  <si>
    <t>COMISION DE FUTURO CIENCIA TECNOLOGIA CONOCIMIENTO E INNOVACION</t>
  </si>
  <si>
    <t>81</t>
  </si>
  <si>
    <t>Patricio Briones Moller</t>
  </si>
  <si>
    <t>Comisión de Futuro, Ciencia, Tecnología, Conocimiento e Innovación</t>
  </si>
  <si>
    <t>82</t>
  </si>
  <si>
    <t>Andrés Celis Montt</t>
  </si>
  <si>
    <t>83</t>
  </si>
  <si>
    <t>84</t>
  </si>
  <si>
    <t>Cristóbal Martínez Ramírez</t>
  </si>
  <si>
    <t>85</t>
  </si>
  <si>
    <t>José Montalva Feuerhake</t>
  </si>
  <si>
    <t>86</t>
  </si>
  <si>
    <t>Cristian Neira martínez</t>
  </si>
  <si>
    <t>87</t>
  </si>
  <si>
    <t>Felipe Ross Correa</t>
  </si>
  <si>
    <t>88</t>
  </si>
  <si>
    <t>Diego Schalper Sepúlveda</t>
  </si>
  <si>
    <t>89</t>
  </si>
  <si>
    <t>Daniela Serrano Salazar</t>
  </si>
  <si>
    <t>90</t>
  </si>
  <si>
    <t>Consuelo Veloso Ávila</t>
  </si>
  <si>
    <t>91</t>
  </si>
  <si>
    <t>Gonzalo Winter Etcheberry</t>
  </si>
  <si>
    <t>92</t>
  </si>
  <si>
    <t>Gael Yeomans Araya</t>
  </si>
  <si>
    <t>DISTRITO 20</t>
  </si>
  <si>
    <t>93</t>
  </si>
  <si>
    <t>Roberto Arroyo Muñoz</t>
  </si>
  <si>
    <t>Distrito 20</t>
  </si>
  <si>
    <t>94</t>
  </si>
  <si>
    <t>95</t>
  </si>
  <si>
    <t>Sergio Bobadilla Muñoz</t>
  </si>
  <si>
    <t>96</t>
  </si>
  <si>
    <t>Paz Charpentier Rajcevich</t>
  </si>
  <si>
    <t>97</t>
  </si>
  <si>
    <t>Francesca Muñoz González</t>
  </si>
  <si>
    <t>98</t>
  </si>
  <si>
    <t>Álvaro Ortíz Vera</t>
  </si>
  <si>
    <t>99</t>
  </si>
  <si>
    <t>Marlene Pérez Cartes</t>
  </si>
  <si>
    <t>100</t>
  </si>
  <si>
    <t>José Rivas Villalobos</t>
  </si>
  <si>
    <t>DISTRITO 21</t>
  </si>
  <si>
    <t>101</t>
  </si>
  <si>
    <t>Lilian Betancurt Delgado</t>
  </si>
  <si>
    <t>Distrito 21</t>
  </si>
  <si>
    <t>102</t>
  </si>
  <si>
    <t>Joanna Pérez Olea</t>
  </si>
  <si>
    <t>103</t>
  </si>
  <si>
    <t>Patricio Pinilla Valencia</t>
  </si>
  <si>
    <t>104</t>
  </si>
  <si>
    <t>Cristóbal Urruticoechea Ríos</t>
  </si>
  <si>
    <t>105</t>
  </si>
  <si>
    <t>Flor Weisse Novoa</t>
  </si>
  <si>
    <t>DUPLICADO EXACTO NOMBRE</t>
  </si>
  <si>
    <t>GASTON SAAVEDRA CHANDIA</t>
  </si>
  <si>
    <t>Mismo nombre completo</t>
  </si>
  <si>
    <t>MANTENER OPA Y REVISAR/ELIMINAR EL OTRO DUPLICADO</t>
  </si>
  <si>
    <t>HANS MAROWSKI CUEVAS</t>
  </si>
  <si>
    <t>PATRICIO BRIONES MOLLER</t>
  </si>
  <si>
    <t>COINCIDENCIA APELLIDOS</t>
  </si>
  <si>
    <t>MIGUEL ANGEL</t>
  </si>
  <si>
    <t>Coinciden ambos apellidos</t>
  </si>
  <si>
    <t>REVISAR; PUEDE SER FAMILIA O MISMA PERSONA CON NOMBRE INCOMPLETO</t>
  </si>
  <si>
    <t>JOSE MIGUEL</t>
  </si>
  <si>
    <t>JOSE IGNACIO</t>
  </si>
  <si>
    <t>122</t>
  </si>
  <si>
    <t>José Ignacio Llodrá Vial</t>
  </si>
  <si>
    <t>Subdirector de Racionalización y Función Pública</t>
  </si>
  <si>
    <t>COINCIDENCIA PARCIAL CARGO/PUESTO</t>
  </si>
  <si>
    <t>67%</t>
  </si>
  <si>
    <t>Cargos similares por palabras clave</t>
  </si>
  <si>
    <t>ADMINISTRADOR ASMAR (M)</t>
  </si>
  <si>
    <t>ADMINISTRADOR ASMAR VALPARAÍSO</t>
  </si>
  <si>
    <t>REVISAR; CARGO SIMILAR PUEDE CORRESPONDER A MISMA INVITACIÓN</t>
  </si>
  <si>
    <t>100%</t>
  </si>
  <si>
    <t>Gerente Corp. Construcción Naval</t>
  </si>
  <si>
    <t>22</t>
  </si>
  <si>
    <t>Gerente de Construcción Naval</t>
  </si>
  <si>
    <t>30</t>
  </si>
  <si>
    <t>Gerente Construcción Naval</t>
  </si>
  <si>
    <t>6</t>
  </si>
  <si>
    <t>Gerente Corp. Operaciones</t>
  </si>
  <si>
    <t>Secretario General</t>
  </si>
  <si>
    <t>170</t>
  </si>
  <si>
    <t>Secretario General de la Armada</t>
  </si>
  <si>
    <t>Gerente Comercial Corporativo</t>
  </si>
  <si>
    <t>80%</t>
  </si>
  <si>
    <t>20</t>
  </si>
  <si>
    <t>Gerente Comercial Buques Mercantes</t>
  </si>
  <si>
    <t>29</t>
  </si>
  <si>
    <t>Gerente Comercial Buques Mercantes y Pesqueros</t>
  </si>
  <si>
    <t>Jefe de Departamento de Ingeniería de Sistemas</t>
  </si>
  <si>
    <t>Jefe de Departamento de Sistemas de Ingeniería</t>
  </si>
  <si>
    <t>Jefe de Proyecto Senior CN</t>
  </si>
  <si>
    <t>Jefe Proyecto C.N.</t>
  </si>
  <si>
    <t>75%</t>
  </si>
  <si>
    <t>51</t>
  </si>
  <si>
    <t>Jefe Depto. Planificación de Producción</t>
  </si>
  <si>
    <t>Jefe Depto. Producción C.N.</t>
  </si>
  <si>
    <t>Jefe Taller Calderas y Cañerías</t>
  </si>
  <si>
    <t>Jefe Taller Cañerías</t>
  </si>
  <si>
    <t>Jefe Taller Electricidad</t>
  </si>
  <si>
    <t>Jefe Taller Habitabilidad y Electricidad</t>
  </si>
  <si>
    <t>Agregado de Defensa y Naval de Estados Unidos</t>
  </si>
  <si>
    <t>110</t>
  </si>
  <si>
    <t>Agregado Naval Adjunto de Estados Unidos</t>
  </si>
  <si>
    <t>62%</t>
  </si>
  <si>
    <t>Agregado de Defensa, Militar, Naval y Aéreo de Guatemala</t>
  </si>
  <si>
    <t>Agregado de Defensa, Militar, Naval y Aéreo de la Federación de Rusia</t>
  </si>
  <si>
    <t>71%</t>
  </si>
  <si>
    <t>106</t>
  </si>
  <si>
    <t>Agregado de Defensa, Militar, Naval y Aéreo de Turquía</t>
  </si>
  <si>
    <t>Agregado de Defensa, Militar, Naval y Aéreo del Reino Unido</t>
  </si>
  <si>
    <t>125</t>
  </si>
  <si>
    <t>Comandante en Jefe de la Armada</t>
  </si>
  <si>
    <t>126</t>
  </si>
  <si>
    <t>Comandante en Jefe de la Cuarta Zona Naval</t>
  </si>
  <si>
    <t>128</t>
  </si>
  <si>
    <t>Comandante en Jefe de la Primera Zona Naval</t>
  </si>
  <si>
    <t>129</t>
  </si>
  <si>
    <t>Comandante en Jefe de la Quinta Zona Naval</t>
  </si>
  <si>
    <t>130</t>
  </si>
  <si>
    <t>Comandante en Jefe de la Segunda Zona Naval</t>
  </si>
  <si>
    <t>131</t>
  </si>
  <si>
    <t>Comandante en Jefe de la Tercera Zona Naval</t>
  </si>
  <si>
    <t>146</t>
  </si>
  <si>
    <t>Director de Operaciones del Estado Mayor General de la Armada</t>
  </si>
  <si>
    <t>147</t>
  </si>
  <si>
    <t>Director de Planificación del Estado Mayor General de la Armada</t>
  </si>
  <si>
    <t>155</t>
  </si>
  <si>
    <t>Estado Mayor Conjunto</t>
  </si>
  <si>
    <t>166</t>
  </si>
  <si>
    <t>Jefe Estado Mayor Conjunto</t>
  </si>
  <si>
    <t>171</t>
  </si>
  <si>
    <t>Subjefe del Estado Mayor Conjunto</t>
  </si>
  <si>
    <t>163</t>
  </si>
  <si>
    <t>Jefe de Estado Mayor General de la Armada</t>
  </si>
  <si>
    <t>165</t>
  </si>
  <si>
    <t>Jefe del Estado Mayor General de la Armada</t>
  </si>
  <si>
    <t>183</t>
  </si>
  <si>
    <t>Kenneth Pugh Olavarria</t>
  </si>
  <si>
    <t>Comisión de Defensa Nacional Cir. 6</t>
  </si>
  <si>
    <t>184</t>
  </si>
  <si>
    <t>Javier Macaya Danus</t>
  </si>
  <si>
    <t>Comisión de Defensa Nacional Cir. 8</t>
  </si>
  <si>
    <t>213</t>
  </si>
  <si>
    <t>Yovana Ahumada Palma</t>
  </si>
  <si>
    <t>Integrante de la Comisión de Defensa Nacional D</t>
  </si>
  <si>
    <t>214</t>
  </si>
  <si>
    <t>Johannes Kaiser Barents-Von Hohenhagen</t>
  </si>
  <si>
    <t>Integrante de la Comisión de Defensa Nacional D 10</t>
  </si>
  <si>
    <t>215</t>
  </si>
  <si>
    <t>Tomas Hirsch Goldschmidt</t>
  </si>
  <si>
    <t>Integrante de la Comisión de Defensa Nacional D 11</t>
  </si>
  <si>
    <t>218</t>
  </si>
  <si>
    <t>Cristhian Moreira Barros</t>
  </si>
  <si>
    <t>Integrante de la Comisión de Defensa Nacional D 13</t>
  </si>
  <si>
    <t>219</t>
  </si>
  <si>
    <t>Paula Labra Besserer</t>
  </si>
  <si>
    <t>Integrante de la Comisión de Defensa Nacional D 18</t>
  </si>
  <si>
    <t>222</t>
  </si>
  <si>
    <t>Tomas de Rementeria Venegas</t>
  </si>
  <si>
    <t>Integrante de la Comisión de Defensa Nacional D 7</t>
  </si>
  <si>
    <t>223</t>
  </si>
  <si>
    <t>Carmen Hertz Cadiz</t>
  </si>
  <si>
    <t>Integrante de la Comisión de Defensa Nacional D 8</t>
  </si>
  <si>
    <t>260</t>
  </si>
  <si>
    <t>Presidente de la Comisión de Defensa Nacional D 23</t>
  </si>
  <si>
    <t>67</t>
  </si>
  <si>
    <t>Álvaro Carter Fernández</t>
  </si>
  <si>
    <t>Presidente de la Comisión de Defensa Nacional</t>
  </si>
  <si>
    <t>68</t>
  </si>
  <si>
    <t>Marcos Barraza Gómez</t>
  </si>
  <si>
    <t>Interante de la Comisión de Defensa Nacional</t>
  </si>
  <si>
    <t>188</t>
  </si>
  <si>
    <t>Delegado Presidencial Región del Biobío</t>
  </si>
  <si>
    <t>Julio Anativia Zamora</t>
  </si>
  <si>
    <t>Delegado Presidencial región de Bio Bio</t>
  </si>
  <si>
    <t>209</t>
  </si>
  <si>
    <t>Fiscal Nacional (S) del Ministerio Público</t>
  </si>
  <si>
    <t>11</t>
  </si>
  <si>
    <t>Ángel Valencia Vásquez</t>
  </si>
  <si>
    <t>Fiscal Nacional del Ministerio Público</t>
  </si>
  <si>
    <t>112</t>
  </si>
  <si>
    <t>Rafael Araos Bralic</t>
  </si>
  <si>
    <t>Subsecretaria de Ciencia, Tecnología, Conocimiento e Innovación</t>
  </si>
  <si>
    <t>24</t>
  </si>
  <si>
    <t>Jorge Burgos Varela</t>
  </si>
  <si>
    <t>Ex Ministro de Defensa Nacional</t>
  </si>
  <si>
    <t>269</t>
  </si>
  <si>
    <t>Subsecretario de las Fuerzas Armadas</t>
  </si>
  <si>
    <t>108</t>
  </si>
  <si>
    <t>Christian Bolivar Romero</t>
  </si>
  <si>
    <t>Subsecretario para las Fuerzas Armadas</t>
  </si>
  <si>
    <t>Dirk Lange</t>
  </si>
  <si>
    <t>Senior Project Manager</t>
  </si>
  <si>
    <t>3'3</t>
  </si>
  <si>
    <t>Enzo Enzo Virgilio</t>
  </si>
  <si>
    <t>Commercial Project Manager</t>
  </si>
  <si>
    <t>304</t>
  </si>
  <si>
    <t>Tobias Zimmermann</t>
  </si>
  <si>
    <t>Technical Project Manager</t>
  </si>
  <si>
    <t>86%</t>
  </si>
  <si>
    <t>57</t>
  </si>
  <si>
    <t>Rojo Edwards Silva</t>
  </si>
  <si>
    <t>Presidente de la Comisión de Desafíos del Futuro, Ciencia, Tecnología e Innovación</t>
  </si>
  <si>
    <t>80</t>
  </si>
  <si>
    <t>Daniel Manouchehri Lobos</t>
  </si>
  <si>
    <t>Presidente Comisión de Futuro, Ciencia, Tecnología, Conocimiento e Innovación</t>
  </si>
  <si>
    <t>POSIBLE COINCIDENCIA APELLIDO</t>
  </si>
  <si>
    <t>CARLOS</t>
  </si>
  <si>
    <t>Coincide primer apellido</t>
  </si>
  <si>
    <t>REVISAR SOLO SI CORRESPONDE A MISMO INVITADO</t>
  </si>
  <si>
    <t>295</t>
  </si>
  <si>
    <t>Carlos González</t>
  </si>
  <si>
    <t>CEO</t>
  </si>
  <si>
    <t>320</t>
  </si>
  <si>
    <t>Carlos Figueroa Ortiz</t>
  </si>
  <si>
    <t>Gerente sucursal ASMAR</t>
  </si>
  <si>
    <t>335</t>
  </si>
  <si>
    <t>Carlos Novoa</t>
  </si>
  <si>
    <t>Ejecutivo Comercial</t>
  </si>
  <si>
    <t>121</t>
  </si>
  <si>
    <t>Carlos Dettloff Beros</t>
  </si>
  <si>
    <t>Director de Fronteras y Límites</t>
  </si>
  <si>
    <t>RODRIGO</t>
  </si>
  <si>
    <t>Rodrigo Espinoza Martin</t>
  </si>
  <si>
    <t>Jefmayor</t>
  </si>
  <si>
    <t>PATRICIO</t>
  </si>
  <si>
    <t>Patricio Rivas</t>
  </si>
  <si>
    <t>Agregado Naval de Ecuador</t>
  </si>
  <si>
    <t>Patricio Torres Espinosa</t>
  </si>
  <si>
    <t>Subsecretario de Relaciones Exteriores</t>
  </si>
  <si>
    <t>118</t>
  </si>
  <si>
    <t>Patricio Carrasco</t>
  </si>
  <si>
    <t>Jefe del Departamento de Investigación Desarrollo e Innovación Consejo Directivo de Construcción Naval</t>
  </si>
  <si>
    <t>JAVIER</t>
  </si>
  <si>
    <t>124</t>
  </si>
  <si>
    <t>Javier Coopman Corral</t>
  </si>
  <si>
    <t>Jefe Gabinete Ministro de Defensa</t>
  </si>
  <si>
    <t>VICTOR</t>
  </si>
  <si>
    <t>186</t>
  </si>
  <si>
    <t>Víctor Henriquez Gonzalez</t>
  </si>
  <si>
    <t>Contralor Regional Bio Bio</t>
  </si>
  <si>
    <t>272</t>
  </si>
  <si>
    <t>Victor Valdebenito</t>
  </si>
  <si>
    <t>Director de Vinculacion con el Medio Sede de Concepción</t>
  </si>
  <si>
    <t>MARCELA</t>
  </si>
  <si>
    <t>210</t>
  </si>
  <si>
    <t>Marcela Cartagena Ramos</t>
  </si>
  <si>
    <t>Fiscal Regional de Concepción</t>
  </si>
  <si>
    <t>47</t>
  </si>
  <si>
    <t>Marcela Larrañaga Martin</t>
  </si>
  <si>
    <t>MADRINA</t>
  </si>
  <si>
    <t>TOMAS</t>
  </si>
  <si>
    <t>FRANCISCO</t>
  </si>
  <si>
    <t>225</t>
  </si>
  <si>
    <t>Francisco Encina Sandoval</t>
  </si>
  <si>
    <t>Jefe de Empresas Públicas</t>
  </si>
  <si>
    <t>Francisco Undurraga Gazitúa</t>
  </si>
  <si>
    <t>Ministro de la Cultura, las Artes y el Patrimonio</t>
  </si>
  <si>
    <t>XIMENA</t>
  </si>
  <si>
    <t>236</t>
  </si>
  <si>
    <t>Ximena Aguilera Sanhueza</t>
  </si>
  <si>
    <t>Ministra de Salud</t>
  </si>
  <si>
    <t>Ximena Rincón González</t>
  </si>
  <si>
    <t>Ministra de Energía</t>
  </si>
  <si>
    <t>MARIO</t>
  </si>
  <si>
    <t>337</t>
  </si>
  <si>
    <t>Mario Irribarra Mendoza</t>
  </si>
  <si>
    <t>Jefe de Asministración y Venta</t>
  </si>
  <si>
    <t>ALVARO</t>
  </si>
  <si>
    <t>CAMILA</t>
  </si>
  <si>
    <t>256</t>
  </si>
  <si>
    <t>Camila Vallejos Dowling</t>
  </si>
  <si>
    <t>Ministro Secretario General de Gobierno</t>
  </si>
  <si>
    <t>EDUARDO</t>
  </si>
  <si>
    <t>274</t>
  </si>
  <si>
    <t>Eduardo Aracena Cuellar</t>
  </si>
  <si>
    <t>Director Universidad Santa María Sede Concepción</t>
  </si>
  <si>
    <t>CLAUDIO</t>
  </si>
  <si>
    <t>MARCOS</t>
  </si>
  <si>
    <t>288</t>
  </si>
  <si>
    <t>Marcos Salas</t>
  </si>
  <si>
    <t>PABLO</t>
  </si>
  <si>
    <t>293</t>
  </si>
  <si>
    <t>Pablo Fernandex Cabrero</t>
  </si>
  <si>
    <t>Director Corporativo Grupo Fernandez Jove</t>
  </si>
  <si>
    <t>297</t>
  </si>
  <si>
    <t>Pablo Guerrero Salgado</t>
  </si>
  <si>
    <t>COO</t>
  </si>
  <si>
    <t>Pablo Lira</t>
  </si>
  <si>
    <t>Jefe Gabinete Subsecretario de Defensa</t>
  </si>
  <si>
    <t>ROBERTO</t>
  </si>
  <si>
    <t>298</t>
  </si>
  <si>
    <t>Roberto Rodriguez</t>
  </si>
  <si>
    <t>Directoe General</t>
  </si>
  <si>
    <t>RICARDO</t>
  </si>
  <si>
    <t>DANIEL</t>
  </si>
  <si>
    <t>312</t>
  </si>
  <si>
    <t>Daniel Sánchez de Pablo</t>
  </si>
  <si>
    <t>Executive Vicepresident</t>
  </si>
  <si>
    <t>15</t>
  </si>
  <si>
    <t>Daniel Mas Valdés</t>
  </si>
  <si>
    <t>Ministro de Economía, Fomento y Turismo</t>
  </si>
  <si>
    <t>FERNANDO</t>
  </si>
  <si>
    <t>120</t>
  </si>
  <si>
    <t>Fernando Hentzschel</t>
  </si>
  <si>
    <t>Gerente de Capacidades Tecnológicas Consejo Directivo de Construcción Naval</t>
  </si>
  <si>
    <t>PEDRO</t>
  </si>
  <si>
    <t>323</t>
  </si>
  <si>
    <t>Pedro Vacarezza Salas</t>
  </si>
  <si>
    <t>Gerente de Ventas Empresas</t>
  </si>
  <si>
    <t>CRISTIAN</t>
  </si>
  <si>
    <t>ANDRES</t>
  </si>
  <si>
    <t>123</t>
  </si>
  <si>
    <t>Andrés López Lara</t>
  </si>
  <si>
    <t>Director Instituto Antártico Chileno</t>
  </si>
  <si>
    <t>GONZALO</t>
  </si>
  <si>
    <t>DANIELA</t>
  </si>
  <si>
    <t>SEBASTIAN</t>
  </si>
  <si>
    <t>Sebastián Guanumen Parra</t>
  </si>
  <si>
    <t>Embajador de Colombia en Chile</t>
  </si>
  <si>
    <t>ENRIQUE</t>
  </si>
  <si>
    <t>JULIO</t>
  </si>
  <si>
    <t>SERGIO</t>
  </si>
  <si>
    <t>50</t>
  </si>
  <si>
    <t>Sergio Giacaman García</t>
  </si>
  <si>
    <t>Gobernador Región Bio Bio</t>
  </si>
  <si>
    <t>CRISTOBAL</t>
  </si>
  <si>
    <t>NRO.</t>
  </si>
  <si>
    <t>FUENTE/PESTAÑA</t>
  </si>
  <si>
    <t>TRIBUNA</t>
  </si>
  <si>
    <t>GRADO/TRATAMIENTO</t>
  </si>
  <si>
    <t>VOCATIVO</t>
  </si>
  <si>
    <t>PREFIJO</t>
  </si>
  <si>
    <t>NOMBRE</t>
  </si>
  <si>
    <t>APELLIDO PATERNO</t>
  </si>
  <si>
    <t>APELLIDO MATERNO</t>
  </si>
  <si>
    <t>Nombre Apellido Paterno Apellido Materno</t>
  </si>
  <si>
    <t>ASISTENCIA</t>
  </si>
  <si>
    <t>CORREO ELECTRÓNICO</t>
  </si>
  <si>
    <t>CARGO</t>
  </si>
  <si>
    <t>EMPRESA/UNIVERSIDAD/OTRO</t>
  </si>
  <si>
    <t>ORIGEN</t>
  </si>
  <si>
    <t>PAÍS</t>
  </si>
  <si>
    <t>CATEGORÍA</t>
  </si>
  <si>
    <t>CÓCTEL</t>
  </si>
  <si>
    <t>CONFIRMACIÓN</t>
  </si>
  <si>
    <t>ORDEN ACTIVO</t>
  </si>
  <si>
    <t>UBICACIÓN</t>
  </si>
  <si>
    <t>IR A TRIBUNA</t>
  </si>
  <si>
    <t>OBSERVACIONES</t>
  </si>
  <si>
    <t>ALERTA VALIDACIÓN</t>
  </si>
  <si>
    <t>ASMARMAG</t>
  </si>
  <si>
    <t>NACIONAL</t>
  </si>
  <si>
    <t>CHILE</t>
  </si>
  <si>
    <t>1. ASMAR DIRECCIÓN</t>
  </si>
  <si>
    <t>ASMARVALP</t>
  </si>
  <si>
    <t>AUDITOR CORPORATIVO</t>
  </si>
  <si>
    <t>ASMARCORP</t>
  </si>
  <si>
    <t>Director</t>
  </si>
  <si>
    <t>Nacional</t>
  </si>
  <si>
    <t>Chile</t>
  </si>
  <si>
    <t>Pelícanos</t>
  </si>
  <si>
    <t>Gerente Corp. Planificación y Desarrollo</t>
  </si>
  <si>
    <t>Gerente Corporativo de Finanzas</t>
  </si>
  <si>
    <t>Gerente Corporativo de Personas</t>
  </si>
  <si>
    <t>Jefe Corporativo Comunicaciones y RR.PP.</t>
  </si>
  <si>
    <t>Jefe Corporativo de Finanzas</t>
  </si>
  <si>
    <t>Jefe Corporativo de Unidad de Contabilidad</t>
  </si>
  <si>
    <t>Jefe Corporativo de Unidad de Recursos Financieros</t>
  </si>
  <si>
    <t>Jefe Corporativo de Unidad de Tesorería</t>
  </si>
  <si>
    <t>Jefe Corporativo Unidad de Gobierno Corporativo</t>
  </si>
  <si>
    <t>Secretario Consejo Superior</t>
  </si>
  <si>
    <t>Subdirector</t>
  </si>
  <si>
    <t>Galpón</t>
  </si>
  <si>
    <t>EX ASMAR</t>
  </si>
  <si>
    <t>Presidente de la Asociación General de Personal en Retiro y Montepíos de las Fuerzas Armadas, Fuerzas de Órden y Seguridad Pública</t>
  </si>
  <si>
    <t>ASOCIACIÓN GENERAL PERSONAL EN RETIRO Y MONTEPIOS</t>
  </si>
  <si>
    <t>Alcaldesa de Valdivia</t>
  </si>
  <si>
    <t>Nro.</t>
  </si>
  <si>
    <t>Fuente/Pestaña</t>
  </si>
  <si>
    <t>Tribuna</t>
  </si>
  <si>
    <t>Prioridad</t>
  </si>
  <si>
    <t>Grado/Tratamiento</t>
  </si>
  <si>
    <t>Vocativo</t>
  </si>
  <si>
    <t>Prefijo</t>
  </si>
  <si>
    <t>Nombre</t>
  </si>
  <si>
    <t>Apellido Paterno</t>
  </si>
  <si>
    <t>Apellido Materno</t>
  </si>
  <si>
    <t>Correo electrónico</t>
  </si>
  <si>
    <t>Cargo</t>
  </si>
  <si>
    <t>Empresa/Universidad/Otro</t>
  </si>
  <si>
    <t>Origen</t>
  </si>
  <si>
    <t>País</t>
  </si>
  <si>
    <t>Categoría</t>
  </si>
  <si>
    <t>Cóctel</t>
  </si>
  <si>
    <t>Confirmación</t>
  </si>
  <si>
    <t>Orden Activo</t>
  </si>
  <si>
    <t>Ubicación</t>
  </si>
  <si>
    <t>Ir a Tribuna</t>
  </si>
  <si>
    <t>Observaciones</t>
  </si>
  <si>
    <t>CN</t>
  </si>
  <si>
    <t>Admistrador Asmar (T)</t>
  </si>
  <si>
    <t>2. ASMARTALC</t>
  </si>
  <si>
    <t>Sr.</t>
  </si>
  <si>
    <t>Ingeniero Senior Administrador</t>
  </si>
  <si>
    <t>SOM</t>
  </si>
  <si>
    <t>Condestable Mayor ASMAR T</t>
  </si>
  <si>
    <t>CF</t>
  </si>
  <si>
    <t>Gerente de Investigacion, Desarrollo e Inversiones</t>
  </si>
  <si>
    <t>Sra.</t>
  </si>
  <si>
    <t>Gerente Gestion</t>
  </si>
  <si>
    <t>Gerente Reparaciones</t>
  </si>
  <si>
    <t>Gerente RRHH</t>
  </si>
  <si>
    <t>Gerente Logística</t>
  </si>
  <si>
    <t>Jefe Almacenes</t>
  </si>
  <si>
    <t>CC</t>
  </si>
  <si>
    <t>Jefe de Departamento Investigación y Desarrollo</t>
  </si>
  <si>
    <t>T1</t>
  </si>
  <si>
    <t>Jefe de Taller de Maquinaria Naval</t>
  </si>
  <si>
    <t>Jefe de Taller de Mecánica de Armamentos</t>
  </si>
  <si>
    <t>Jefe Depto Servicios</t>
  </si>
  <si>
    <t>Jefe Depto. Abastecimiento</t>
  </si>
  <si>
    <t>Jefe Depto. Asesoría Legal</t>
  </si>
  <si>
    <t>Jefe Depto. Contabilidad</t>
  </si>
  <si>
    <t>Jefe Depto. Diseño C.N.</t>
  </si>
  <si>
    <t>Jefe Depto. Mantención</t>
  </si>
  <si>
    <t>Jefe Depto. Personas</t>
  </si>
  <si>
    <t>Jefe Depto. Planificación y Control de Gestión de CN</t>
  </si>
  <si>
    <t>Jefe Depto. Seguridad y Salud Ocupacional</t>
  </si>
  <si>
    <t>Jefe Depto. Subcontratos</t>
  </si>
  <si>
    <t>Jefe Taller Aceros C.N.</t>
  </si>
  <si>
    <t>Jefe Taller Electrónica</t>
  </si>
  <si>
    <t>Jefe Taller Estructuras</t>
  </si>
  <si>
    <t>Presidente Sindicato de Empleados</t>
  </si>
  <si>
    <t>Presidente Sindicato de Funcionarios(as)</t>
  </si>
  <si>
    <t>Presidente Sindicato de Profesionales</t>
  </si>
  <si>
    <t>Presidente Sindicato de Trabajadores</t>
  </si>
  <si>
    <t>Presidente Sindicato Inter Empresas de Supervisores</t>
  </si>
  <si>
    <t>Carlos</t>
  </si>
  <si>
    <t>Cardoen</t>
  </si>
  <si>
    <t>Cornejo</t>
  </si>
  <si>
    <t>Rodrigo</t>
  </si>
  <si>
    <t>Aylwin</t>
  </si>
  <si>
    <t>Agregado de Defensa Ajdunto y Naval de Perú</t>
  </si>
  <si>
    <t>Armada de Chile</t>
  </si>
  <si>
    <t>Extranjero</t>
  </si>
  <si>
    <t>Perú</t>
  </si>
  <si>
    <t>3. Autoridades militares y navales</t>
  </si>
  <si>
    <t>Agregado de Defensa de Alemania</t>
  </si>
  <si>
    <t>Alemania</t>
  </si>
  <si>
    <t>Agregado de Defensa de Canadá</t>
  </si>
  <si>
    <t>Canadá</t>
  </si>
  <si>
    <t>Agregado de Defensa de Corea</t>
  </si>
  <si>
    <t>Agregado de Defensa de El Salvador</t>
  </si>
  <si>
    <t>Agregado de Defensa de España</t>
  </si>
  <si>
    <t>España</t>
  </si>
  <si>
    <t>Agregado de Defensa de Honduras</t>
  </si>
  <si>
    <t>Agregado de Defensa de India</t>
  </si>
  <si>
    <t>Agregado de Defensa de Israel</t>
  </si>
  <si>
    <t>Israel</t>
  </si>
  <si>
    <t>Agregado de Defensa de Japón</t>
  </si>
  <si>
    <t>Agregado de Defensa de Paraguay</t>
  </si>
  <si>
    <t>Agregado de Defensa de Uruguay</t>
  </si>
  <si>
    <t>Agregado de Defensa y Naval de Brasil</t>
  </si>
  <si>
    <t>Brasil</t>
  </si>
  <si>
    <t>Estados Unidos</t>
  </si>
  <si>
    <t>Agregado de Defensa y Naval de Francia</t>
  </si>
  <si>
    <t>Francia</t>
  </si>
  <si>
    <t>Guatemala</t>
  </si>
  <si>
    <t>Rusia</t>
  </si>
  <si>
    <t>Agregado de Defensa, Militar, Naval y Aéreo de la República Popular China.</t>
  </si>
  <si>
    <t>China</t>
  </si>
  <si>
    <t>Turquía</t>
  </si>
  <si>
    <t>Reino Unido</t>
  </si>
  <si>
    <t>Agregado Militar,Naval, Aéreo y Policial de República Dominicana</t>
  </si>
  <si>
    <t>República Dominicana</t>
  </si>
  <si>
    <t>Agregado Naval Adjunto Brasil</t>
  </si>
  <si>
    <t>Agregado Naval de Argentina</t>
  </si>
  <si>
    <t>Argentina</t>
  </si>
  <si>
    <t>Agregado Naval de Colombia</t>
  </si>
  <si>
    <t>Colombia</t>
  </si>
  <si>
    <t>Patricio</t>
  </si>
  <si>
    <t>Rivas</t>
  </si>
  <si>
    <t>privas@armada.mil.ec</t>
  </si>
  <si>
    <t>Ecuador</t>
  </si>
  <si>
    <t>Agregado Naval de México</t>
  </si>
  <si>
    <t>México</t>
  </si>
  <si>
    <t>Auditor General de la Armada</t>
  </si>
  <si>
    <t>AUDITGEN</t>
  </si>
  <si>
    <t>Ayudante de Ordenes</t>
  </si>
  <si>
    <t>CARABINEROS</t>
  </si>
  <si>
    <t>AYUDORALM</t>
  </si>
  <si>
    <t>ARMADA</t>
  </si>
  <si>
    <t>AYUDORMINDEF</t>
  </si>
  <si>
    <t>AUTORIDADES</t>
  </si>
  <si>
    <t>AYUDORSEZONA</t>
  </si>
  <si>
    <t>AYUDORSUBSECDEF</t>
  </si>
  <si>
    <t>Comandante de la Aviación Naval</t>
  </si>
  <si>
    <t>COMAVNAV</t>
  </si>
  <si>
    <t>Comandante de la Fuerza de Submarinos</t>
  </si>
  <si>
    <t>FUERSUB</t>
  </si>
  <si>
    <t>Comandante de Operaciones Navales</t>
  </si>
  <si>
    <t>COMOPER</t>
  </si>
  <si>
    <t>Comandante de Operaciones Terrestres</t>
  </si>
  <si>
    <t>EJÉRCITO</t>
  </si>
  <si>
    <t>CUARZONA</t>
  </si>
  <si>
    <t>Fuerza Aérea de Chile</t>
  </si>
  <si>
    <t>QUINZONA</t>
  </si>
  <si>
    <t>SEZONA</t>
  </si>
  <si>
    <t>TERZONA</t>
  </si>
  <si>
    <t>Ejército de Chile</t>
  </si>
  <si>
    <t>Comandante General del Cuerpo de Infantería de Marina</t>
  </si>
  <si>
    <t>MARINFA</t>
  </si>
  <si>
    <t>Comandante Regimiento N° 6 "CHACABUCO" y Comandante Guarnicióin Ejército Concepción</t>
  </si>
  <si>
    <t>Condestable Mayor de la Armada</t>
  </si>
  <si>
    <t>Condestable Mayor de la Segunda Zona Naval</t>
  </si>
  <si>
    <t>Contralor de la Armada</t>
  </si>
  <si>
    <t>CSA - Representante Ejército</t>
  </si>
  <si>
    <t>CSA</t>
  </si>
  <si>
    <t>CSA - Representante FACH</t>
  </si>
  <si>
    <t>Directo General del Personal de la Armada</t>
  </si>
  <si>
    <t>Director de Abastecimiento de la Armada</t>
  </si>
  <si>
    <t>DIRECABAS</t>
  </si>
  <si>
    <t>Director de Educacion de la Armada</t>
  </si>
  <si>
    <t>DIREDUCARM</t>
  </si>
  <si>
    <t>Director de Ingeniería y Sistemas Navales</t>
  </si>
  <si>
    <t>DIRISNAV</t>
  </si>
  <si>
    <t>Director de Inteligencia de la Armada</t>
  </si>
  <si>
    <t>DIRINTA</t>
  </si>
  <si>
    <t>Director de Intereses Marítimos y Medio Ambiente Acuático</t>
  </si>
  <si>
    <t>ALTO MANDO FF.AA.</t>
  </si>
  <si>
    <t>DOPEMGA</t>
  </si>
  <si>
    <t>DIPLEMGA</t>
  </si>
  <si>
    <t>Director de Programas Investigación y Desarrollo de la Armada</t>
  </si>
  <si>
    <t>Director de Recuperación de Unidades de la Armada</t>
  </si>
  <si>
    <t>DIRECRUVALP</t>
  </si>
  <si>
    <t>Director de Sanidad de la Armada</t>
  </si>
  <si>
    <t>DIRECSAN</t>
  </si>
  <si>
    <t>Director de Seguridad y Operaciones Marítimas</t>
  </si>
  <si>
    <t>Director General de Finanzas de la Armada</t>
  </si>
  <si>
    <t>DIRECFIN</t>
  </si>
  <si>
    <t>Policía de Investigaciones</t>
  </si>
  <si>
    <t>Director General de los Servicios de la Armada</t>
  </si>
  <si>
    <t>Carabineros de Chile</t>
  </si>
  <si>
    <t>JEFE ESTADO MAYOR CONJUNTO</t>
  </si>
  <si>
    <t>JEFMAYOR</t>
  </si>
  <si>
    <t>Prefecto de la Prefectura de Carabineros Talcahuano</t>
  </si>
  <si>
    <t>Representante CJE en Consejo Superior ASMAR</t>
  </si>
  <si>
    <t>Representante CJFACH en Consejo Superior</t>
  </si>
  <si>
    <t>CONAES</t>
  </si>
  <si>
    <t>Jefe Depto. DIPRIDA</t>
  </si>
  <si>
    <t>Jefe ITO Construcciones</t>
  </si>
  <si>
    <t>Alcalde Ilustre Municipalidad de Concepción</t>
  </si>
  <si>
    <t>4. Autoridades civiles del Estado, Gobierno y políticos</t>
  </si>
  <si>
    <t>Alcalde Ilustre Municipalidad de Hualpén</t>
  </si>
  <si>
    <t>Alcalde Ilustre Municipalidad de Talcahuano</t>
  </si>
  <si>
    <t>Kenneth</t>
  </si>
  <si>
    <t>Pugh</t>
  </si>
  <si>
    <t>Olavarria</t>
  </si>
  <si>
    <t>kpugh@senado.cl</t>
  </si>
  <si>
    <t>Senado de la República</t>
  </si>
  <si>
    <t>Javier</t>
  </si>
  <si>
    <t>Macaya</t>
  </si>
  <si>
    <t>Danus</t>
  </si>
  <si>
    <t>jmacaya@senado.cl</t>
  </si>
  <si>
    <t>Víctor</t>
  </si>
  <si>
    <t>Henriquez</t>
  </si>
  <si>
    <t>Gonzalez</t>
  </si>
  <si>
    <t>Contraloría General de la República</t>
  </si>
  <si>
    <t>Defensor Nacional</t>
  </si>
  <si>
    <t>DEFENSOR NACIONAL</t>
  </si>
  <si>
    <t>AUTORIDAD LOCAL</t>
  </si>
  <si>
    <t>Cámara de Diputadas y Diputados</t>
  </si>
  <si>
    <t>Director Nacional Servicio Nacional de Pesca y Acuicultura SERNAPESCA</t>
  </si>
  <si>
    <t>Scarlett</t>
  </si>
  <si>
    <t>Vásquez</t>
  </si>
  <si>
    <t>Paulus</t>
  </si>
  <si>
    <t>Scarlett Vásquez Paulus</t>
  </si>
  <si>
    <t>dop.cl</t>
  </si>
  <si>
    <t>Directora Nacional Obras Portuarias</t>
  </si>
  <si>
    <t>Dirección de Obras Portuarias</t>
  </si>
  <si>
    <t>EDECÁN SEPRE</t>
  </si>
  <si>
    <t>PRESIDENCIA</t>
  </si>
  <si>
    <t>Ex Subsecretaria para las Fuerzas Armadas</t>
  </si>
  <si>
    <t>Gobierno de Chile</t>
  </si>
  <si>
    <t>Fiscal</t>
  </si>
  <si>
    <t>Marcela</t>
  </si>
  <si>
    <t>Cartagena</t>
  </si>
  <si>
    <t>Ramos</t>
  </si>
  <si>
    <t>Ministerio Público</t>
  </si>
  <si>
    <t>Integrante de la Comisión de Defensa de la Cámara de Diputados y Diputadas</t>
  </si>
  <si>
    <t>Integrante de la Comisión de Defensa del Senado</t>
  </si>
  <si>
    <t>SENADO</t>
  </si>
  <si>
    <t>Yovana</t>
  </si>
  <si>
    <t>Ahumada</t>
  </si>
  <si>
    <t>Palma</t>
  </si>
  <si>
    <t>yovana.ahumada@congreso.cl</t>
  </si>
  <si>
    <t>Congreso Nacional</t>
  </si>
  <si>
    <t>Johannes</t>
  </si>
  <si>
    <t>Kaiser</t>
  </si>
  <si>
    <t>Barents-Von Hohenhagen</t>
  </si>
  <si>
    <t>johannes.kaiser@congreso.cl</t>
  </si>
  <si>
    <t>Tomas</t>
  </si>
  <si>
    <t>Hirsch</t>
  </si>
  <si>
    <t>Goldschmidt</t>
  </si>
  <si>
    <t>tomas.hirsch@congreso.cl</t>
  </si>
  <si>
    <t>Cristhian</t>
  </si>
  <si>
    <t>Moreira</t>
  </si>
  <si>
    <t>Barros</t>
  </si>
  <si>
    <t>cristhian.moreira@congreso.cl</t>
  </si>
  <si>
    <t>Paula</t>
  </si>
  <si>
    <t>Labra</t>
  </si>
  <si>
    <t>Besserer</t>
  </si>
  <si>
    <t>paula.labra@congreso</t>
  </si>
  <si>
    <t>Miguel Angel</t>
  </si>
  <si>
    <t>Becker</t>
  </si>
  <si>
    <t>Alvear</t>
  </si>
  <si>
    <t>miguel.becker@congreso.cl</t>
  </si>
  <si>
    <t>Ericka</t>
  </si>
  <si>
    <t>Ñanco</t>
  </si>
  <si>
    <t>Vasquez</t>
  </si>
  <si>
    <t>ericka.nanco@congreso.cl</t>
  </si>
  <si>
    <t>de Rementeria</t>
  </si>
  <si>
    <t>Venegas</t>
  </si>
  <si>
    <t>tomas.derementeria@congreso.cl</t>
  </si>
  <si>
    <t>Carmen</t>
  </si>
  <si>
    <t>Hertz</t>
  </si>
  <si>
    <t>Cadiz</t>
  </si>
  <si>
    <t>carmen.hertz@congreso.cl</t>
  </si>
  <si>
    <t>Jefe Cuartel Investigaciones Talcahuano</t>
  </si>
  <si>
    <t>INVESTIGACIONES</t>
  </si>
  <si>
    <t>Francisco</t>
  </si>
  <si>
    <t>Encina</t>
  </si>
  <si>
    <t>Sandoval</t>
  </si>
  <si>
    <t>Dirección de Presupuestos Ministerio Hacienda</t>
  </si>
  <si>
    <t>Jefe de Gabinete del Presidente de la Republica</t>
  </si>
  <si>
    <t>Jefe de Gabinete del Sr. Ministerio de Defensa Nacional</t>
  </si>
  <si>
    <t>MINDEF</t>
  </si>
  <si>
    <t>Jefe VIII Región Policial Bío Bío</t>
  </si>
  <si>
    <t>Jefe VIII Zona de Carabineros BIOBÍO</t>
  </si>
  <si>
    <t>MINISTROS</t>
  </si>
  <si>
    <t>Ministra de Defensa Nacional</t>
  </si>
  <si>
    <t>Ministra de Desarrollo Social</t>
  </si>
  <si>
    <t>MINISTERIO DE DESARROLLO SOCIAL</t>
  </si>
  <si>
    <t>Ministra de la Cultura, las Artes y el Patrimonio</t>
  </si>
  <si>
    <t>Ministra de la Mujer y Equidad de Género</t>
  </si>
  <si>
    <t>Ministra de Relaciones Exteriores</t>
  </si>
  <si>
    <t>Ximena</t>
  </si>
  <si>
    <t>Aguilera</t>
  </si>
  <si>
    <t>Sanhueza</t>
  </si>
  <si>
    <t>Ministra del Deporte</t>
  </si>
  <si>
    <t>Ministra del Interior y Seguridad Pública</t>
  </si>
  <si>
    <t>Ministra del Trabajo y Previsión Social</t>
  </si>
  <si>
    <t>Ministra Secretaria General de la Presidencia</t>
  </si>
  <si>
    <t>Ministro de Agricultura</t>
  </si>
  <si>
    <t>Ministro de Desarrollo Social</t>
  </si>
  <si>
    <t>Ministro de Economía, Fomento y Reconstrucción</t>
  </si>
  <si>
    <t>Ministro de Educación</t>
  </si>
  <si>
    <t>Ministro de Energía</t>
  </si>
  <si>
    <t>Mario</t>
  </si>
  <si>
    <t>Marcel</t>
  </si>
  <si>
    <t>Cullell</t>
  </si>
  <si>
    <t>MINISTERIO DE HACIENDA</t>
  </si>
  <si>
    <t>Ministro de Justicia y Derechos Humanos</t>
  </si>
  <si>
    <t>Ministro de la Excelentísima Corte Suprema</t>
  </si>
  <si>
    <t>JUSTICIA</t>
  </si>
  <si>
    <t>Ministro de Minería</t>
  </si>
  <si>
    <t>Ministro de Vivienda y Urbanismo</t>
  </si>
  <si>
    <t>Álvaro</t>
  </si>
  <si>
    <t>Elizalde</t>
  </si>
  <si>
    <t>Soto</t>
  </si>
  <si>
    <t>MINISTERIO DEL INTERIOR</t>
  </si>
  <si>
    <t>Camila</t>
  </si>
  <si>
    <t>Vallejos</t>
  </si>
  <si>
    <t>Dowling</t>
  </si>
  <si>
    <t>MINISTERIO SECRETARIA GENERAL DE GOBIERNO</t>
  </si>
  <si>
    <t>Macarena</t>
  </si>
  <si>
    <t>Lobos</t>
  </si>
  <si>
    <t>Palacios</t>
  </si>
  <si>
    <t>Macarena Lobos Palacios</t>
  </si>
  <si>
    <t>Ministro Secretario General de Presidencia</t>
  </si>
  <si>
    <t>MINISTERIO SECRETARIA GENERAL DE PRESIDENCIA</t>
  </si>
  <si>
    <t>Nancy</t>
  </si>
  <si>
    <t>Yañez</t>
  </si>
  <si>
    <t>Fuenzalida</t>
  </si>
  <si>
    <t>Presidente de la Ilustrísima Corte de Apelaciones de Concepción</t>
  </si>
  <si>
    <t>CORTE APELACIONES</t>
  </si>
  <si>
    <t>Presidente del Consejo de Defensa del Estado</t>
  </si>
  <si>
    <t>Presidente Excelentísima Corte Suprema de Justicia</t>
  </si>
  <si>
    <t>José Miguel</t>
  </si>
  <si>
    <t>Benavente</t>
  </si>
  <si>
    <t>CORFO</t>
  </si>
  <si>
    <t>Victor</t>
  </si>
  <si>
    <t>Valdebenito</t>
  </si>
  <si>
    <t>victor.valdebenito@usm.cl</t>
  </si>
  <si>
    <t>UNIVERSIDAD TECNICA FEDERICO SANTA MARIA</t>
  </si>
  <si>
    <t>5. Autoridades académicas</t>
  </si>
  <si>
    <t>Jorge</t>
  </si>
  <si>
    <t>Fuentealba</t>
  </si>
  <si>
    <t>Tapia</t>
  </si>
  <si>
    <t>Jorge Fuentealba Tapia</t>
  </si>
  <si>
    <t>Director DUOC UC Sede San Andrés de Concepción</t>
  </si>
  <si>
    <t>DUOC UC</t>
  </si>
  <si>
    <t>Eduardo</t>
  </si>
  <si>
    <t>Aracena</t>
  </si>
  <si>
    <t>Cuellar</t>
  </si>
  <si>
    <t>eduardo.aracena@usm.cl</t>
  </si>
  <si>
    <t>Universidad Técnica Federico Santa María</t>
  </si>
  <si>
    <t>José</t>
  </si>
  <si>
    <t>Dorner</t>
  </si>
  <si>
    <t>González</t>
  </si>
  <si>
    <t>José Dorner González</t>
  </si>
  <si>
    <t>Rector</t>
  </si>
  <si>
    <t>Universidad Austral de Chile</t>
  </si>
  <si>
    <t>Benito</t>
  </si>
  <si>
    <t>Umaña</t>
  </si>
  <si>
    <t>Hermosilla</t>
  </si>
  <si>
    <t>Benito Umaña Hermosilla</t>
  </si>
  <si>
    <t>Universidad del Bío-Bío</t>
  </si>
  <si>
    <t>Roger</t>
  </si>
  <si>
    <t>Sepulveda</t>
  </si>
  <si>
    <t>Carrsco</t>
  </si>
  <si>
    <t>Roger Sepulveda Carrsco</t>
  </si>
  <si>
    <t>Universidad Santo Tomás</t>
  </si>
  <si>
    <t>Federico</t>
  </si>
  <si>
    <t>Valdés</t>
  </si>
  <si>
    <t>Lafontaine</t>
  </si>
  <si>
    <t>Federico Valdés Lafontaine</t>
  </si>
  <si>
    <t>Rector U.D.D. Sede Concepción</t>
  </si>
  <si>
    <t>Universidad del Desarrollo</t>
  </si>
  <si>
    <t>Rector Universidad Católica de la Santísima Concepción</t>
  </si>
  <si>
    <t>Alonso de Ribera 2850</t>
  </si>
  <si>
    <t>Rodríguez</t>
  </si>
  <si>
    <t>Pérez</t>
  </si>
  <si>
    <t>José Rodríguez Pérez</t>
  </si>
  <si>
    <t>Universidad San Sebastían</t>
  </si>
  <si>
    <t>Lientur 1457</t>
  </si>
  <si>
    <t>Henry</t>
  </si>
  <si>
    <t>Monks</t>
  </si>
  <si>
    <t>Ruiz</t>
  </si>
  <si>
    <t>Henry Monks Ruiz</t>
  </si>
  <si>
    <t>hmonks@inacap.cl</t>
  </si>
  <si>
    <t>Vice-rector Inacap</t>
  </si>
  <si>
    <t>INACAP</t>
  </si>
  <si>
    <t>Gonzälez</t>
  </si>
  <si>
    <t>Correa</t>
  </si>
  <si>
    <t>Universidad Andrés Bello</t>
  </si>
  <si>
    <t>Claudio</t>
  </si>
  <si>
    <t>Concha</t>
  </si>
  <si>
    <t>Navalón</t>
  </si>
  <si>
    <t>Universidad San Sebastián</t>
  </si>
  <si>
    <t>Sabag</t>
  </si>
  <si>
    <t>Villalobos</t>
  </si>
  <si>
    <t>Jorge Sabag Villalobos</t>
  </si>
  <si>
    <t>Vicerrector Universidad San Sebastían Sede Tres Pascuales</t>
  </si>
  <si>
    <t>Paz</t>
  </si>
  <si>
    <t>Hormazábal</t>
  </si>
  <si>
    <t>Universidad de Las Américas</t>
  </si>
  <si>
    <t>Florencia</t>
  </si>
  <si>
    <t>Jofré</t>
  </si>
  <si>
    <t>Manieu</t>
  </si>
  <si>
    <t>Marcos</t>
  </si>
  <si>
    <t>Salas</t>
  </si>
  <si>
    <t>msalas@uach.cl</t>
  </si>
  <si>
    <t>Carpinelli</t>
  </si>
  <si>
    <t>Jorge Carpinelli</t>
  </si>
  <si>
    <t>jorge.carpinelli@unab.cl</t>
  </si>
  <si>
    <t>Director de Innovación y Trasnferencia Tecnológica UNAB</t>
  </si>
  <si>
    <t>UNAB</t>
  </si>
  <si>
    <t>Dirk</t>
  </si>
  <si>
    <t>Lange</t>
  </si>
  <si>
    <t>dirk.lange@damen.com</t>
  </si>
  <si>
    <t>Damen Marine Components Netherlands B.V.</t>
  </si>
  <si>
    <t>Países Bajos</t>
  </si>
  <si>
    <t>6. Proveedores extranjeros y nacionales</t>
  </si>
  <si>
    <t>Fernanda</t>
  </si>
  <si>
    <t>Sarmento</t>
  </si>
  <si>
    <t>Fernanda Sarmento</t>
  </si>
  <si>
    <t>fernanda.sarmento@dnv.com</t>
  </si>
  <si>
    <t>Area Manager - Maritime Sputh América</t>
  </si>
  <si>
    <t>DNV</t>
  </si>
  <si>
    <t>Maximino</t>
  </si>
  <si>
    <t>Ferreira</t>
  </si>
  <si>
    <t>Maximino Ferreira</t>
  </si>
  <si>
    <t>maximino.ferreira@dnv.com</t>
  </si>
  <si>
    <t>Head of Section / Principal Surveyor</t>
  </si>
  <si>
    <t>Björn</t>
  </si>
  <si>
    <t>Ullbro</t>
  </si>
  <si>
    <t>Björn Ullbro</t>
  </si>
  <si>
    <t>bjorn.ullbro@evac.com</t>
  </si>
  <si>
    <t>EVAC OY</t>
  </si>
  <si>
    <t>Finlandia</t>
  </si>
  <si>
    <t>Li</t>
  </si>
  <si>
    <t>Chen</t>
  </si>
  <si>
    <t>li.chen@evac.com</t>
  </si>
  <si>
    <t>Luis</t>
  </si>
  <si>
    <t>Navarro</t>
  </si>
  <si>
    <t>Silo</t>
  </si>
  <si>
    <t>Luis Navarro Silo</t>
  </si>
  <si>
    <t>luisnavarro@fjove.com</t>
  </si>
  <si>
    <t>Director Comercial</t>
  </si>
  <si>
    <t>FERNANDEZ JOVE COMERCIAL E INGENIERÍA S.L.</t>
  </si>
  <si>
    <t>Pablo</t>
  </si>
  <si>
    <t>Fernandex</t>
  </si>
  <si>
    <t>Cabrero</t>
  </si>
  <si>
    <t>pablofc@fjove.com</t>
  </si>
  <si>
    <t>Gamundi</t>
  </si>
  <si>
    <t>gamundi@frizonia.com</t>
  </si>
  <si>
    <t>Frizonia Refrigeración Climatización S.L.</t>
  </si>
  <si>
    <t>cgonzalez@frizonia.com</t>
  </si>
  <si>
    <t>Antonio José</t>
  </si>
  <si>
    <t>Llago</t>
  </si>
  <si>
    <t>Hermida</t>
  </si>
  <si>
    <t>Antonio José Llago Hermida</t>
  </si>
  <si>
    <t>antoniollago@gabadi.com</t>
  </si>
  <si>
    <t>GABADI</t>
  </si>
  <si>
    <t>Guerrero</t>
  </si>
  <si>
    <t>Salgado</t>
  </si>
  <si>
    <t>pguerrero@gabadi.com</t>
  </si>
  <si>
    <t>Roberto</t>
  </si>
  <si>
    <t>Rodriguez</t>
  </si>
  <si>
    <t>rrodriguez@ibercisa.es</t>
  </si>
  <si>
    <t>IBERCISA, Deck Machinery, S.A.</t>
  </si>
  <si>
    <t>Fraga</t>
  </si>
  <si>
    <t>José Fraga</t>
  </si>
  <si>
    <t>jfraga@ibercisa.es</t>
  </si>
  <si>
    <t>Jefe de Prpyecto</t>
  </si>
  <si>
    <t>Fernandez</t>
  </si>
  <si>
    <t>Goberna</t>
  </si>
  <si>
    <t>patriciofernandez@ferri-sa.es</t>
  </si>
  <si>
    <t>Industrias FERRI S.A.</t>
  </si>
  <si>
    <t>Marisela</t>
  </si>
  <si>
    <t>Fernández</t>
  </si>
  <si>
    <t>Félix</t>
  </si>
  <si>
    <t>Marisela Fernández Félix</t>
  </si>
  <si>
    <t>mfernandez@ferri-sa.es</t>
  </si>
  <si>
    <t>Desarrollo de Negocios</t>
  </si>
  <si>
    <t>Leif Parker</t>
  </si>
  <si>
    <t>Parker</t>
  </si>
  <si>
    <t>Leif Parker Parker</t>
  </si>
  <si>
    <t>parker@karl-dose.de</t>
  </si>
  <si>
    <t>Managing Director</t>
  </si>
  <si>
    <t>KARL DOSE GmbH</t>
  </si>
  <si>
    <t>Enzo</t>
  </si>
  <si>
    <t>Enzo Virgilio</t>
  </si>
  <si>
    <t>Virgilio@karl-dose.de</t>
  </si>
  <si>
    <t>Tobias</t>
  </si>
  <si>
    <t>Zimmermann</t>
  </si>
  <si>
    <t>Zimmermann@karl-dose.de</t>
  </si>
  <si>
    <t>Atle</t>
  </si>
  <si>
    <t>David</t>
  </si>
  <si>
    <t>Monsen</t>
  </si>
  <si>
    <t>Atle David Monsen</t>
  </si>
  <si>
    <t>atle.david.monsen@km.kongsberg.com</t>
  </si>
  <si>
    <t>VP FISHERY, SPECIAL PURPOSE AND NAVAL – INTEGRATED SOLUTIONS GLOBAL SALES AND MARKETING</t>
  </si>
  <si>
    <t>KONGSBERG MARITIME AS</t>
  </si>
  <si>
    <t>Noruega</t>
  </si>
  <si>
    <t>Ivan</t>
  </si>
  <si>
    <t>Danchev</t>
  </si>
  <si>
    <t>Ivanov</t>
  </si>
  <si>
    <t>ivan.danchev.ivanov@km.kongsberg.com</t>
  </si>
  <si>
    <t>Benedetto</t>
  </si>
  <si>
    <t>Catanzato</t>
  </si>
  <si>
    <t>Benedetto Catanzato</t>
  </si>
  <si>
    <t>b.catanzaro@melcal.com</t>
  </si>
  <si>
    <t>MELCAL SpA</t>
  </si>
  <si>
    <t>Italia</t>
  </si>
  <si>
    <t>Daniele</t>
  </si>
  <si>
    <t>Apolo</t>
  </si>
  <si>
    <t>d.apollo@melcal.com</t>
  </si>
  <si>
    <t>Markus</t>
  </si>
  <si>
    <t>Warnck</t>
  </si>
  <si>
    <t>Markus Warnck</t>
  </si>
  <si>
    <t>WarnckM@minimax.de</t>
  </si>
  <si>
    <t>Head of Competence Center Marine</t>
  </si>
  <si>
    <t>MINIMAX Fire Solutions International GmbH</t>
  </si>
  <si>
    <t>Kai</t>
  </si>
  <si>
    <t>Hupka</t>
  </si>
  <si>
    <t>HupkaK@minimax.de</t>
  </si>
  <si>
    <t>Ricardo</t>
  </si>
  <si>
    <t>Sánchez de Pablo</t>
  </si>
  <si>
    <t>rsp@spconsulto.com</t>
  </si>
  <si>
    <t>SP CONSULTORES Y SERVICIOS S.L.</t>
  </si>
  <si>
    <t>Daniel</t>
  </si>
  <si>
    <t>dsp@spconsulto.com</t>
  </si>
  <si>
    <t>Wade</t>
  </si>
  <si>
    <t>Carson</t>
  </si>
  <si>
    <t>Wade Carson</t>
  </si>
  <si>
    <t>Wade.Carson@vardmarineinc.com</t>
  </si>
  <si>
    <t>President, Vard Marine</t>
  </si>
  <si>
    <t>VARD MARINE INC.</t>
  </si>
  <si>
    <t>Mark</t>
  </si>
  <si>
    <t>Cook</t>
  </si>
  <si>
    <t>Mark Cook</t>
  </si>
  <si>
    <t>Mark.Cook@vardmarineinc.com</t>
  </si>
  <si>
    <t>Chief Technical Officer</t>
  </si>
  <si>
    <t>Rene</t>
  </si>
  <si>
    <t>Veldstra</t>
  </si>
  <si>
    <t>Rene Veldstra</t>
  </si>
  <si>
    <t>rene.veldstra@wartsila.com</t>
  </si>
  <si>
    <t>General Manager Project Management Navy</t>
  </si>
  <si>
    <t>Wärtsila France SAS</t>
  </si>
  <si>
    <t>Simon</t>
  </si>
  <si>
    <t>Riddle</t>
  </si>
  <si>
    <t>Simon Riddle</t>
  </si>
  <si>
    <t>simon.riddle@wartsila.com</t>
  </si>
  <si>
    <t>General manager, Naval Sales – Wärtsilä Marine</t>
  </si>
  <si>
    <t>Fernando</t>
  </si>
  <si>
    <t>frodriguez@asenav.cl</t>
  </si>
  <si>
    <t>ASENAV</t>
  </si>
  <si>
    <t>Contreras</t>
  </si>
  <si>
    <t>rcontreras@asenav.cl</t>
  </si>
  <si>
    <t>Iván</t>
  </si>
  <si>
    <t>Almendra</t>
  </si>
  <si>
    <t>Iván Almendra</t>
  </si>
  <si>
    <t>ialmendra@bbosch.cl</t>
  </si>
  <si>
    <t>Gerente Zona Sur B. Bosch</t>
  </si>
  <si>
    <t>BBOSH (GALVA 8)</t>
  </si>
  <si>
    <t>Figueroa</t>
  </si>
  <si>
    <t>Ortiz</t>
  </si>
  <si>
    <t>construcciones.servicios.cob@gmail.com</t>
  </si>
  <si>
    <t>COB</t>
  </si>
  <si>
    <t>César</t>
  </si>
  <si>
    <t>Oliva</t>
  </si>
  <si>
    <t>Barriga</t>
  </si>
  <si>
    <t>César Oliva Barriga</t>
  </si>
  <si>
    <t>Gerente sucursal Valdivia</t>
  </si>
  <si>
    <t>José Luis</t>
  </si>
  <si>
    <t>Fauré</t>
  </si>
  <si>
    <t>Cañas</t>
  </si>
  <si>
    <t>jlfaure@codelpa.cl</t>
  </si>
  <si>
    <t>CODELPA CHILE S.A.</t>
  </si>
  <si>
    <t>Pedro</t>
  </si>
  <si>
    <t>Vacarezza</t>
  </si>
  <si>
    <t>pvacarezza@codelpa.cl</t>
  </si>
  <si>
    <t>Cristian</t>
  </si>
  <si>
    <t>Johnson</t>
  </si>
  <si>
    <t>cjohnson@navcons.cl</t>
  </si>
  <si>
    <t>Consultoría Naval e Industrial</t>
  </si>
  <si>
    <t>Hans</t>
  </si>
  <si>
    <t>Ekdahl</t>
  </si>
  <si>
    <t>Hans Ekdahl</t>
  </si>
  <si>
    <t>hans.ekdahl@dnv.com</t>
  </si>
  <si>
    <t>DNV Chile Maritime Station Manager</t>
  </si>
  <si>
    <t>Esteban</t>
  </si>
  <si>
    <t>Muñoz</t>
  </si>
  <si>
    <t>Cabrera</t>
  </si>
  <si>
    <t>Esteban Muñoz Cabrera</t>
  </si>
  <si>
    <t>hecaresltda@gmail.com</t>
  </si>
  <si>
    <t>Representante Legal</t>
  </si>
  <si>
    <t>HECARES</t>
  </si>
  <si>
    <t>Millan</t>
  </si>
  <si>
    <t>Orellana</t>
  </si>
  <si>
    <t>Jorge Millan Orellana</t>
  </si>
  <si>
    <t>jorge.millan@induelectro.cl</t>
  </si>
  <si>
    <t>Jefe Sucursal Concepción</t>
  </si>
  <si>
    <t>INDUELECTRO</t>
  </si>
  <si>
    <t>Andrés</t>
  </si>
  <si>
    <t>Iturriaga</t>
  </si>
  <si>
    <t>Atala</t>
  </si>
  <si>
    <t>andres.iturriaga@proingas.cl</t>
  </si>
  <si>
    <t>Proingas S.A.</t>
  </si>
  <si>
    <t>pedro.iturriaga@proingas.cl</t>
  </si>
  <si>
    <t>Gonzalo</t>
  </si>
  <si>
    <t>Mercado</t>
  </si>
  <si>
    <t>gmercado@cpttowage.com</t>
  </si>
  <si>
    <t>REMOLCADORES CPT</t>
  </si>
  <si>
    <t>Hederra</t>
  </si>
  <si>
    <t>fhederra@sisdef.cl</t>
  </si>
  <si>
    <t>SISDEF</t>
  </si>
  <si>
    <t>Calvanese</t>
  </si>
  <si>
    <t>fcalvanese@sisdef.cl</t>
  </si>
  <si>
    <t>Garín</t>
  </si>
  <si>
    <t>ggarin@sisdef.cl</t>
  </si>
  <si>
    <t>Swett</t>
  </si>
  <si>
    <t>jmswett@sisdef.cl</t>
  </si>
  <si>
    <t>Novoa</t>
  </si>
  <si>
    <t>cnovoa@sisdef.cl</t>
  </si>
  <si>
    <t>Sidney</t>
  </si>
  <si>
    <t>Chellew</t>
  </si>
  <si>
    <t>Daydi</t>
  </si>
  <si>
    <t>schellew@sociber.cl</t>
  </si>
  <si>
    <t>SOCIBER</t>
  </si>
  <si>
    <t>Irribarra</t>
  </si>
  <si>
    <t>Mendoza</t>
  </si>
  <si>
    <t>mirribarra@sociber.cl</t>
  </si>
  <si>
    <t>Mutschler</t>
  </si>
  <si>
    <t>Castillo</t>
  </si>
  <si>
    <t>jorge.mutschler@induelectro.cl</t>
  </si>
  <si>
    <t>Sociedad Comercial Equipos Industriales S.A.</t>
  </si>
  <si>
    <t>Roberta</t>
  </si>
  <si>
    <t>Roberta Mutschler</t>
  </si>
  <si>
    <t>roberta.mutschler@induelectro.cl</t>
  </si>
  <si>
    <t>Subgerente General</t>
  </si>
  <si>
    <t>Su Excelencia</t>
  </si>
  <si>
    <t>Señor</t>
  </si>
  <si>
    <t>José Antonio</t>
  </si>
  <si>
    <t>Kast</t>
  </si>
  <si>
    <t>Rist</t>
  </si>
  <si>
    <t>Ministro</t>
  </si>
  <si>
    <t>Tocornal</t>
  </si>
  <si>
    <t>Honorable Senadora</t>
  </si>
  <si>
    <t>Señora</t>
  </si>
  <si>
    <t>Paulina</t>
  </si>
  <si>
    <t>Nuñez</t>
  </si>
  <si>
    <t>Urrutia</t>
  </si>
  <si>
    <t>Paulina Nuñez Urrutia</t>
  </si>
  <si>
    <t>Presidente del Senado</t>
  </si>
  <si>
    <t>Honorable Diputado</t>
  </si>
  <si>
    <t>Alessandri</t>
  </si>
  <si>
    <t>Vergara</t>
  </si>
  <si>
    <t>Jorge Alessandri Vergara</t>
  </si>
  <si>
    <t>Presidente de la Cámara de Diputadas y Diputados</t>
  </si>
  <si>
    <t>Gabriel</t>
  </si>
  <si>
    <t>Boric</t>
  </si>
  <si>
    <t>Font</t>
  </si>
  <si>
    <t>Michelle</t>
  </si>
  <si>
    <t>Bachelet</t>
  </si>
  <si>
    <t>Jeria</t>
  </si>
  <si>
    <t>Michelle Bachelet Jeria</t>
  </si>
  <si>
    <t>Ex Presidenta de la República</t>
  </si>
  <si>
    <t>Lagos</t>
  </si>
  <si>
    <t>Escobar</t>
  </si>
  <si>
    <t>Frei</t>
  </si>
  <si>
    <t>Ruíz- Tagle</t>
  </si>
  <si>
    <t>Daniela</t>
  </si>
  <si>
    <t>Marzi</t>
  </si>
  <si>
    <t>Dorothy</t>
  </si>
  <si>
    <t>Gutiérrez</t>
  </si>
  <si>
    <t>Ángel</t>
  </si>
  <si>
    <t>Valencia</t>
  </si>
  <si>
    <t>Alvarado</t>
  </si>
  <si>
    <t>Andrade</t>
  </si>
  <si>
    <t>José Francisco</t>
  </si>
  <si>
    <t>Mackenna</t>
  </si>
  <si>
    <t>José Francisco Pérez Mackenna</t>
  </si>
  <si>
    <t>Ministro de Relaciones Exteriores</t>
  </si>
  <si>
    <t>Quiroz</t>
  </si>
  <si>
    <t>Castro</t>
  </si>
  <si>
    <t>Mas</t>
  </si>
  <si>
    <t>Ministra</t>
  </si>
  <si>
    <t>María Paz</t>
  </si>
  <si>
    <t>Arzola</t>
  </si>
  <si>
    <t>María Paz Arzola González</t>
  </si>
  <si>
    <t>Ministra de Educación</t>
  </si>
  <si>
    <t>Martin</t>
  </si>
  <si>
    <t>Arrau</t>
  </si>
  <si>
    <t>García-Huidobro</t>
  </si>
  <si>
    <t>Louis</t>
  </si>
  <si>
    <t>De Grange</t>
  </si>
  <si>
    <t>Catalina</t>
  </si>
  <si>
    <t>Parot</t>
  </si>
  <si>
    <t>Donoso</t>
  </si>
  <si>
    <t>Catalina Parot Donoso</t>
  </si>
  <si>
    <t>Ministra de Bienes Nacionales</t>
  </si>
  <si>
    <t>Rincón</t>
  </si>
  <si>
    <t>Francisca</t>
  </si>
  <si>
    <t>Toledo</t>
  </si>
  <si>
    <t>Echegaray</t>
  </si>
  <si>
    <t>Undurraga</t>
  </si>
  <si>
    <t>Gazitúa</t>
  </si>
  <si>
    <t>Lincolao</t>
  </si>
  <si>
    <t>Pilquian</t>
  </si>
  <si>
    <t>Burgos</t>
  </si>
  <si>
    <t>Varela</t>
  </si>
  <si>
    <t>Excelentísimo</t>
  </si>
  <si>
    <t>Faurie</t>
  </si>
  <si>
    <t>Jorge Faurie</t>
  </si>
  <si>
    <t>Embajador de Argentina en Chile</t>
  </si>
  <si>
    <t>Paulo</t>
  </si>
  <si>
    <t>Soares</t>
  </si>
  <si>
    <t>Pacheco</t>
  </si>
  <si>
    <t>Paulo Soares Pacheco</t>
  </si>
  <si>
    <t>Embajador de Brasil en Chile</t>
  </si>
  <si>
    <t>Excelentísima</t>
  </si>
  <si>
    <t>Karolina Linda</t>
  </si>
  <si>
    <t>Guay</t>
  </si>
  <si>
    <t>Karolina Linda Guay</t>
  </si>
  <si>
    <t>Embajadora de Canadá en Chile</t>
  </si>
  <si>
    <t>Sebastián</t>
  </si>
  <si>
    <t>Guanumen</t>
  </si>
  <si>
    <t>Parra</t>
  </si>
  <si>
    <t>Lotty Farah</t>
  </si>
  <si>
    <t>Abdo</t>
  </si>
  <si>
    <t>Lotty Farah Andrade Abdo</t>
  </si>
  <si>
    <t>Embajadora de Ecuador en Chile</t>
  </si>
  <si>
    <t>Laura</t>
  </si>
  <si>
    <t>Oroz</t>
  </si>
  <si>
    <t>Ulibarri</t>
  </si>
  <si>
    <t>Laura Oroz Ulibarri</t>
  </si>
  <si>
    <t>Embajadora de España en Chile</t>
  </si>
  <si>
    <t>Brandon</t>
  </si>
  <si>
    <t>Judd</t>
  </si>
  <si>
    <t>Brandon Judd</t>
  </si>
  <si>
    <t>Embajador de Estados Unidos de América en Chile</t>
  </si>
  <si>
    <t>Cyrille</t>
  </si>
  <si>
    <t>Rogeau</t>
  </si>
  <si>
    <t>Cyrille Rogeau</t>
  </si>
  <si>
    <t>Embajador de Francia en Chile</t>
  </si>
  <si>
    <t>Valeria</t>
  </si>
  <si>
    <t>Biagiotti</t>
  </si>
  <si>
    <t>Valeria Biagiotti</t>
  </si>
  <si>
    <t>Embajadora de Italia en Chile</t>
  </si>
  <si>
    <t>Kenza</t>
  </si>
  <si>
    <t>El Ghali</t>
  </si>
  <si>
    <t>Kenza El Ghali</t>
  </si>
  <si>
    <t>Embajadora de Marruecos en Chile</t>
  </si>
  <si>
    <t>Peter</t>
  </si>
  <si>
    <t>Camino</t>
  </si>
  <si>
    <t>Cannock</t>
  </si>
  <si>
    <t>Peter Camino Cannock</t>
  </si>
  <si>
    <t>Embajador de Perú en Chile</t>
  </si>
  <si>
    <t>Concar</t>
  </si>
  <si>
    <t>David Concar</t>
  </si>
  <si>
    <t>Embajador del Reino Unido de Gran Bretaña e Irlanda del Norte en Chile</t>
  </si>
  <si>
    <t>General de Ejército</t>
  </si>
  <si>
    <t>Sabando</t>
  </si>
  <si>
    <t>General del Aire</t>
  </si>
  <si>
    <t>Hugo</t>
  </si>
  <si>
    <t>General Director</t>
  </si>
  <si>
    <t>Marcelo</t>
  </si>
  <si>
    <t>Araya</t>
  </si>
  <si>
    <t>Zapata</t>
  </si>
  <si>
    <t>Director General</t>
  </si>
  <si>
    <t>Cerna</t>
  </si>
  <si>
    <t>Lozano</t>
  </si>
  <si>
    <t>Almirante</t>
  </si>
  <si>
    <t>Jorge Patricio</t>
  </si>
  <si>
    <t>Arancibia</t>
  </si>
  <si>
    <t>Reyes</t>
  </si>
  <si>
    <t>Miguel Ángel</t>
  </si>
  <si>
    <t>Rodolfo</t>
  </si>
  <si>
    <t>Codina</t>
  </si>
  <si>
    <t>Díaz</t>
  </si>
  <si>
    <t>Edmundo</t>
  </si>
  <si>
    <t>Robles</t>
  </si>
  <si>
    <t>Enrique</t>
  </si>
  <si>
    <t>Larrañaga</t>
  </si>
  <si>
    <t>Julio</t>
  </si>
  <si>
    <t>Leiva</t>
  </si>
  <si>
    <t>Molina</t>
  </si>
  <si>
    <t>Juan Andrés</t>
  </si>
  <si>
    <t>De La Maza</t>
  </si>
  <si>
    <t>Larraín</t>
  </si>
  <si>
    <t>General de Aviación</t>
  </si>
  <si>
    <t>Leonardo</t>
  </si>
  <si>
    <t>Romanini</t>
  </si>
  <si>
    <t>Sergio</t>
  </si>
  <si>
    <t>Giacaman</t>
  </si>
  <si>
    <t>García</t>
  </si>
  <si>
    <t>Anativia</t>
  </si>
  <si>
    <t>Zamora</t>
  </si>
  <si>
    <t>Honorable Senador</t>
  </si>
  <si>
    <t>Huenchumilla</t>
  </si>
  <si>
    <t>Jaramillo</t>
  </si>
  <si>
    <t>Flores</t>
  </si>
  <si>
    <t>Oporto</t>
  </si>
  <si>
    <t>Gastón</t>
  </si>
  <si>
    <t>Saavedra</t>
  </si>
  <si>
    <t>Chandía</t>
  </si>
  <si>
    <t>Cristián</t>
  </si>
  <si>
    <t>Vial</t>
  </si>
  <si>
    <t>Maceratta</t>
  </si>
  <si>
    <t>Rojo</t>
  </si>
  <si>
    <t>Edwards</t>
  </si>
  <si>
    <t>Silva</t>
  </si>
  <si>
    <t>Celis</t>
  </si>
  <si>
    <t>Daniella</t>
  </si>
  <si>
    <t>Cicardini</t>
  </si>
  <si>
    <t>Milla</t>
  </si>
  <si>
    <t>Luciano</t>
  </si>
  <si>
    <t>Cruz-Coke</t>
  </si>
  <si>
    <t>Carvallo</t>
  </si>
  <si>
    <t>Manuel José</t>
  </si>
  <si>
    <t>Ossandón</t>
  </si>
  <si>
    <t>Irarrázabal</t>
  </si>
  <si>
    <t>Keitel</t>
  </si>
  <si>
    <t>Bianchi</t>
  </si>
  <si>
    <t>Van Rysselberghe</t>
  </si>
  <si>
    <t>Herrera</t>
  </si>
  <si>
    <t>Gustavo</t>
  </si>
  <si>
    <t>Dueñas</t>
  </si>
  <si>
    <t>Loreto</t>
  </si>
  <si>
    <t>Carvajal</t>
  </si>
  <si>
    <t>Ambiado</t>
  </si>
  <si>
    <t>Carter</t>
  </si>
  <si>
    <t>Barraza</t>
  </si>
  <si>
    <t>Gómez</t>
  </si>
  <si>
    <t>Jaime</t>
  </si>
  <si>
    <t>Bassa</t>
  </si>
  <si>
    <t>Brito</t>
  </si>
  <si>
    <t>Hasbún</t>
  </si>
  <si>
    <t>Cuadrado</t>
  </si>
  <si>
    <t>Prats</t>
  </si>
  <si>
    <t>Tomás</t>
  </si>
  <si>
    <t>Sommerhoff</t>
  </si>
  <si>
    <t>Raúl</t>
  </si>
  <si>
    <t>Marowski</t>
  </si>
  <si>
    <t>Cuevas</t>
  </si>
  <si>
    <t>Olivares</t>
  </si>
  <si>
    <t>Avendaño</t>
  </si>
  <si>
    <t>Omar</t>
  </si>
  <si>
    <t>Sabat</t>
  </si>
  <si>
    <t>Guzmán</t>
  </si>
  <si>
    <t>Sánchez</t>
  </si>
  <si>
    <t>Ossa</t>
  </si>
  <si>
    <t>Valenzuela</t>
  </si>
  <si>
    <t>Salazar</t>
  </si>
  <si>
    <t>Manouchehri</t>
  </si>
  <si>
    <t>Briones</t>
  </si>
  <si>
    <t>Moller</t>
  </si>
  <si>
    <t>Montt</t>
  </si>
  <si>
    <t>Cristóbal</t>
  </si>
  <si>
    <t>Martínez</t>
  </si>
  <si>
    <t>Ramírez</t>
  </si>
  <si>
    <t>Montalva</t>
  </si>
  <si>
    <t>Feuerhake</t>
  </si>
  <si>
    <t>Neira</t>
  </si>
  <si>
    <t>martínez</t>
  </si>
  <si>
    <t>Felipe</t>
  </si>
  <si>
    <t>Ross</t>
  </si>
  <si>
    <t>Diego</t>
  </si>
  <si>
    <t>Schalper</t>
  </si>
  <si>
    <t>Sepúlveda</t>
  </si>
  <si>
    <t>Honorable Diputada</t>
  </si>
  <si>
    <t>Serrano</t>
  </si>
  <si>
    <t>Consuelo</t>
  </si>
  <si>
    <t>Veloso</t>
  </si>
  <si>
    <t>Ávila</t>
  </si>
  <si>
    <t>Winter</t>
  </si>
  <si>
    <t>Etcheberry</t>
  </si>
  <si>
    <t>Gael</t>
  </si>
  <si>
    <t>Yeomans</t>
  </si>
  <si>
    <t>Arroyo</t>
  </si>
  <si>
    <t>Bobadilla</t>
  </si>
  <si>
    <t>Charpentier</t>
  </si>
  <si>
    <t>Rajcevich</t>
  </si>
  <si>
    <t>Francesca</t>
  </si>
  <si>
    <t>Ortíz</t>
  </si>
  <si>
    <t>Vera</t>
  </si>
  <si>
    <t>Marlene</t>
  </si>
  <si>
    <t>Cartes</t>
  </si>
  <si>
    <t>Lilian</t>
  </si>
  <si>
    <t>Betancurt</t>
  </si>
  <si>
    <t>Delgado</t>
  </si>
  <si>
    <t>Joanna</t>
  </si>
  <si>
    <t>Olea</t>
  </si>
  <si>
    <t>Pinilla</t>
  </si>
  <si>
    <t>Urruticoechea</t>
  </si>
  <si>
    <t>Ríos</t>
  </si>
  <si>
    <t>Flor</t>
  </si>
  <si>
    <t>Weisse</t>
  </si>
  <si>
    <t>Subsecretario</t>
  </si>
  <si>
    <t>Torres</t>
  </si>
  <si>
    <t>Espinosa</t>
  </si>
  <si>
    <t>Álvarez</t>
  </si>
  <si>
    <t>Aguirre</t>
  </si>
  <si>
    <t>Christian</t>
  </si>
  <si>
    <t>Bolivar</t>
  </si>
  <si>
    <t>Romero</t>
  </si>
  <si>
    <t>Juan Pablo</t>
  </si>
  <si>
    <t>Oyarzún</t>
  </si>
  <si>
    <t>Juan Pablo Rodríguez Oyarzún</t>
  </si>
  <si>
    <t>Subsecretario de Hacienda</t>
  </si>
  <si>
    <t>Karl</t>
  </si>
  <si>
    <t>Franz</t>
  </si>
  <si>
    <t>Koehler</t>
  </si>
  <si>
    <t>Karl Franz Koehler</t>
  </si>
  <si>
    <t>Subsecretario de Economía y Empresas de Menor Tamaño</t>
  </si>
  <si>
    <t>Osvaldo</t>
  </si>
  <si>
    <t>Rafael</t>
  </si>
  <si>
    <t>Araos</t>
  </si>
  <si>
    <t>Bralic</t>
  </si>
  <si>
    <t>Vicealmirante</t>
  </si>
  <si>
    <t>Riquelme</t>
  </si>
  <si>
    <t>José Ignacio</t>
  </si>
  <si>
    <t>Mujica</t>
  </si>
  <si>
    <t>Elizabeth</t>
  </si>
  <si>
    <t>Elizabeth Zapata González</t>
  </si>
  <si>
    <t>Directora Desarrollo Tecnológico CORFO y Directora Ejecutiva Comité de Construcción Naval</t>
  </si>
  <si>
    <t>Santiago</t>
  </si>
  <si>
    <t>Browne</t>
  </si>
  <si>
    <t>Hurtado</t>
  </si>
  <si>
    <t>Santiago Browne Hurtado</t>
  </si>
  <si>
    <t>Gerente de Asuntos Estratégicos (S) de CORFO</t>
  </si>
  <si>
    <t>General</t>
  </si>
  <si>
    <t>Óscar</t>
  </si>
  <si>
    <t>Bustos</t>
  </si>
  <si>
    <t>Óscar Bustos</t>
  </si>
  <si>
    <t>Jefe División De Desarrollo Tecnológico e Industria Consejo Directivo de Construcción Naval</t>
  </si>
  <si>
    <t>Coronel</t>
  </si>
  <si>
    <t>Carrasco</t>
  </si>
  <si>
    <t>Carla</t>
  </si>
  <si>
    <t>Coronado</t>
  </si>
  <si>
    <t>Carla Coronado</t>
  </si>
  <si>
    <t>Asesora Ministerio Consejo Directivo de Construcción Naval</t>
  </si>
  <si>
    <t>Hentzschel</t>
  </si>
  <si>
    <t>Dettloff</t>
  </si>
  <si>
    <t>Beros</t>
  </si>
  <si>
    <t>Llodrá</t>
  </si>
  <si>
    <t>López</t>
  </si>
  <si>
    <t>Lara</t>
  </si>
  <si>
    <t>Coopman</t>
  </si>
  <si>
    <t>Corral</t>
  </si>
  <si>
    <t>Bárbara</t>
  </si>
  <si>
    <t>Madariaga</t>
  </si>
  <si>
    <t>Bárbara Carvajal Madariaga</t>
  </si>
  <si>
    <t>Jefa de Gabinete Subsecretario para las FF.AA.</t>
  </si>
  <si>
    <t>Lira</t>
  </si>
  <si>
    <t>Juan Carlos</t>
  </si>
  <si>
    <t>De La LLera</t>
  </si>
  <si>
    <t>Juan Carlos De La LLera Martin</t>
  </si>
  <si>
    <t>Consejero Escuela de Ingeniería PUCC</t>
  </si>
  <si>
    <t>Cyril</t>
  </si>
  <si>
    <t>Jackson</t>
  </si>
  <si>
    <t>Cyril Jackson Zamora</t>
  </si>
  <si>
    <t>Espinoza</t>
  </si>
  <si>
    <t>ESCUADRA A</t>
  </si>
  <si>
    <t>A-01</t>
  </si>
  <si>
    <t>A-02</t>
  </si>
  <si>
    <t>A-03</t>
  </si>
  <si>
    <t>A-04</t>
  </si>
  <si>
    <t>A-05</t>
  </si>
  <si>
    <t>A-06</t>
  </si>
  <si>
    <t>A-07</t>
  </si>
  <si>
    <t>A-08</t>
  </si>
  <si>
    <t>A-09</t>
  </si>
  <si>
    <t>A-10</t>
  </si>
  <si>
    <t>A-11</t>
  </si>
  <si>
    <t>A-12</t>
  </si>
  <si>
    <t>A-13</t>
  </si>
  <si>
    <t>A-14</t>
  </si>
  <si>
    <t>A-15</t>
  </si>
  <si>
    <t>A-16</t>
  </si>
  <si>
    <t>A-17</t>
  </si>
  <si>
    <t>A-18</t>
  </si>
  <si>
    <t>A-19</t>
  </si>
  <si>
    <t>A-20</t>
  </si>
  <si>
    <t>A-21</t>
  </si>
  <si>
    <t>A-22</t>
  </si>
  <si>
    <t>A-23</t>
  </si>
  <si>
    <t>A-24</t>
  </si>
  <si>
    <t>A-25</t>
  </si>
  <si>
    <t>A-26</t>
  </si>
  <si>
    <t>A-27</t>
  </si>
  <si>
    <t>A-28</t>
  </si>
  <si>
    <t>A-29</t>
  </si>
  <si>
    <t>A-30</t>
  </si>
  <si>
    <t>A-31</t>
  </si>
  <si>
    <t>A-32</t>
  </si>
  <si>
    <t>A-33</t>
  </si>
  <si>
    <t>A-34</t>
  </si>
  <si>
    <t>A-35</t>
  </si>
  <si>
    <t>A-36</t>
  </si>
  <si>
    <t>A-37</t>
  </si>
  <si>
    <t>A-38</t>
  </si>
  <si>
    <t>ESCUADRA B</t>
  </si>
  <si>
    <t>B-01</t>
  </si>
  <si>
    <t>B-02</t>
  </si>
  <si>
    <t>B-03</t>
  </si>
  <si>
    <t>B-04</t>
  </si>
  <si>
    <t>B-05</t>
  </si>
  <si>
    <t>B-06</t>
  </si>
  <si>
    <t>B-07</t>
  </si>
  <si>
    <t>B-08</t>
  </si>
  <si>
    <t>B-09</t>
  </si>
  <si>
    <t>B-10</t>
  </si>
  <si>
    <t>B-11</t>
  </si>
  <si>
    <t>B-12</t>
  </si>
  <si>
    <t>B-13</t>
  </si>
  <si>
    <t>B-14</t>
  </si>
  <si>
    <t>B-15</t>
  </si>
  <si>
    <t>B-16</t>
  </si>
  <si>
    <t>B-17</t>
  </si>
  <si>
    <t>B-18</t>
  </si>
  <si>
    <t>B-19</t>
  </si>
  <si>
    <t>B-20</t>
  </si>
  <si>
    <t>B-21</t>
  </si>
  <si>
    <t>B-22</t>
  </si>
  <si>
    <t>B-23</t>
  </si>
  <si>
    <t>B-24</t>
  </si>
  <si>
    <t>B-25</t>
  </si>
  <si>
    <t>B-26</t>
  </si>
  <si>
    <t>B-27</t>
  </si>
  <si>
    <t>B-28</t>
  </si>
  <si>
    <t>B-29</t>
  </si>
  <si>
    <t>B-30</t>
  </si>
  <si>
    <t>B-31</t>
  </si>
  <si>
    <t>B-32</t>
  </si>
  <si>
    <t>B-33</t>
  </si>
  <si>
    <t>B-34</t>
  </si>
  <si>
    <t>B-35</t>
  </si>
  <si>
    <t>B-36</t>
  </si>
  <si>
    <t>B-37</t>
  </si>
  <si>
    <t>B-38</t>
  </si>
  <si>
    <t>ESCUADRA C</t>
  </si>
  <si>
    <t>C-01</t>
  </si>
  <si>
    <t>C-02</t>
  </si>
  <si>
    <t>C-03</t>
  </si>
  <si>
    <t>C-04</t>
  </si>
  <si>
    <t>C-05</t>
  </si>
  <si>
    <t>C-06</t>
  </si>
  <si>
    <t>C-07</t>
  </si>
  <si>
    <t>C-08</t>
  </si>
  <si>
    <t>C-09</t>
  </si>
  <si>
    <t>C-10</t>
  </si>
  <si>
    <t>C-11</t>
  </si>
  <si>
    <t>C-12</t>
  </si>
  <si>
    <t>C-13</t>
  </si>
  <si>
    <t>C-14</t>
  </si>
  <si>
    <t>C-15</t>
  </si>
  <si>
    <t>C-16</t>
  </si>
  <si>
    <t>C-17</t>
  </si>
  <si>
    <t>C-18</t>
  </si>
  <si>
    <t>C-19</t>
  </si>
  <si>
    <t>C-20</t>
  </si>
  <si>
    <t>C-21</t>
  </si>
  <si>
    <t>C-22</t>
  </si>
  <si>
    <t>C-23</t>
  </si>
  <si>
    <t>C-24</t>
  </si>
  <si>
    <t>C-25</t>
  </si>
  <si>
    <t>C-26</t>
  </si>
  <si>
    <t>C-27</t>
  </si>
  <si>
    <t>C-28</t>
  </si>
  <si>
    <t>C-29</t>
  </si>
  <si>
    <t>C-30</t>
  </si>
  <si>
    <t>C-31</t>
  </si>
  <si>
    <t>C-32</t>
  </si>
  <si>
    <t>C-33</t>
  </si>
  <si>
    <t>C-34</t>
  </si>
  <si>
    <t>C-35</t>
  </si>
  <si>
    <t>C-36</t>
  </si>
  <si>
    <t>C-37</t>
  </si>
  <si>
    <t>C-38</t>
  </si>
  <si>
    <t>ESCUADRA D</t>
  </si>
  <si>
    <t>D-01</t>
  </si>
  <si>
    <t>D-02</t>
  </si>
  <si>
    <t>D-03</t>
  </si>
  <si>
    <t>D-04</t>
  </si>
  <si>
    <t>D-05</t>
  </si>
  <si>
    <t>D-06</t>
  </si>
  <si>
    <t>D-07</t>
  </si>
  <si>
    <t>D-08</t>
  </si>
  <si>
    <t>D-09</t>
  </si>
  <si>
    <t>D-10</t>
  </si>
  <si>
    <t>D-11</t>
  </si>
  <si>
    <t>D-12</t>
  </si>
  <si>
    <t>D-13</t>
  </si>
  <si>
    <t>D-14</t>
  </si>
  <si>
    <t>D-15</t>
  </si>
  <si>
    <t>D-16</t>
  </si>
  <si>
    <t>D-17</t>
  </si>
  <si>
    <t>D-18</t>
  </si>
  <si>
    <t>D-19</t>
  </si>
  <si>
    <t>D-20</t>
  </si>
  <si>
    <t>D-21</t>
  </si>
  <si>
    <t>D-22</t>
  </si>
  <si>
    <t>D-23</t>
  </si>
  <si>
    <t>D-24</t>
  </si>
  <si>
    <t>D-25</t>
  </si>
  <si>
    <t>D-26</t>
  </si>
  <si>
    <t>D-27</t>
  </si>
  <si>
    <t>D-28</t>
  </si>
  <si>
    <t>D-29</t>
  </si>
  <si>
    <t>D-30</t>
  </si>
  <si>
    <t>D-31</t>
  </si>
  <si>
    <t>D-32</t>
  </si>
  <si>
    <t>D-33</t>
  </si>
  <si>
    <t>D-34</t>
  </si>
  <si>
    <t>D-35</t>
  </si>
  <si>
    <t>D-36</t>
  </si>
  <si>
    <t>D-37</t>
  </si>
  <si>
    <t>D-38</t>
  </si>
  <si>
    <t>UBICACIÓN PROTOCOLAR</t>
  </si>
  <si>
    <t>CONFIRMADO</t>
  </si>
  <si>
    <t>CRITERIO</t>
  </si>
  <si>
    <t>La distribución protocolar se calcula desde el centro hacia los extremos. Si un invitado queda como NO ASISTE, se excluye automáticamente del orden activo para no afectar la precedencia de quienes sí asisten.</t>
  </si>
  <si>
    <t>NO ASISTE</t>
  </si>
  <si>
    <t>POR CONFIRMAR</t>
  </si>
  <si>
    <t>MOTIVO</t>
  </si>
  <si>
    <t>FILA MAESTRO</t>
  </si>
  <si>
    <t>NOMBRE COMPLETO</t>
  </si>
  <si>
    <t>POSIBLE COINCIDENCIA DE APELLIDO: CARLOS</t>
  </si>
  <si>
    <t>POSIBLE COINCIDENCIA DE APELLIDO: RODRIGO</t>
  </si>
  <si>
    <t>POSIBLE COINCIDENCIA DE APELLIDO: PATRICIO</t>
  </si>
  <si>
    <t>COINCIDENCIA DE APELLIDOS: PEDRO ARAYA / DUPLICADO EXACTO: PEDRO ARAYA GUERRERO / POSIBLE COINCIDENCIA DE APELLIDO: PEDRO</t>
  </si>
  <si>
    <t>Comisión de Defensa Nacional Cir. 3</t>
  </si>
  <si>
    <t>POSIBLE COINCIDENCIA DE APELLIDO: JAVIER</t>
  </si>
  <si>
    <t>POSIBLE COINCIDENCIA DE APELLIDO: VICTOR</t>
  </si>
  <si>
    <t>POSIBLE COINCIDENCIA DE APELLIDO: MARCELA</t>
  </si>
  <si>
    <t>POSIBLE COINCIDENCIA DE APELLIDO: TOMAS</t>
  </si>
  <si>
    <t>COINCIDENCIA DE APELLIDOS: FRANCISCO UNDURRAGA / DUPLICADO EXACTO: FRANCISCO UNDURRAGA GAZITUA / POSIBLE COINCIDENCIA DE APELLIDO: FRANCISCO</t>
  </si>
  <si>
    <t>Francisco Undurraga Gazitua</t>
  </si>
  <si>
    <t>COINCIDENCIA DE APELLIDOS: ALVARO CARTER / DUPLICADO EXACTO: ALVARO CARTER FERNANDEZ / POSIBLE COINCIDENCIA DE APELLIDO: ALVARO</t>
  </si>
  <si>
    <t>Alvaro Carter Fernández</t>
  </si>
  <si>
    <t>Integrante de la Comisión de Defensa Nacional D 12</t>
  </si>
  <si>
    <t>COINCIDENCIA DE APELLIDOS: MIGUEL ANGEL / POSIBLE COINCIDENCIA DE APELLIDO: MIGUEL</t>
  </si>
  <si>
    <t>POSIBLE COINCIDENCIA DE APELLIDO: FRANCISCO</t>
  </si>
  <si>
    <t>POSIBLE COINCIDENCIA DE APELLIDO: XIMENA</t>
  </si>
  <si>
    <t>POSIBLE COINCIDENCIA DE APELLIDO: MARIO</t>
  </si>
  <si>
    <t>POSIBLE COINCIDENCIA DE APELLIDO: ALVARO</t>
  </si>
  <si>
    <t>POSIBLE COINCIDENCIA DE APELLIDO: CAMILA</t>
  </si>
  <si>
    <t>COINCIDENCIA DE APELLIDOS: JOSE MIGUEL / POSIBLE COINCIDENCIA DE APELLIDO: JOSE</t>
  </si>
  <si>
    <t>POSIBLE COINCIDENCIA DE APELLIDO: JORGE</t>
  </si>
  <si>
    <t>POSIBLE COINCIDENCIA DE APELLIDO: EDUARDO</t>
  </si>
  <si>
    <t>POSIBLE COINCIDENCIA DE APELLIDO: JOSE</t>
  </si>
  <si>
    <t>Carlos Saavedra Rubilar</t>
  </si>
  <si>
    <t>POSIBLE COINCIDENCIA DE APELLIDO: CLAUDIO</t>
  </si>
  <si>
    <t>POSIBLE COINCIDENCIA DE APELLIDO: MARCOS</t>
  </si>
  <si>
    <t>POSIBLE COINCIDENCIA DE APELLIDO: ANTONIO</t>
  </si>
  <si>
    <t>Antonio Fernandez Jove</t>
  </si>
  <si>
    <t>POSIBLE COINCIDENCIA DE APELLIDO: LUIS</t>
  </si>
  <si>
    <t>POSIBLE COINCIDENCIA DE APELLIDO: PABLO</t>
  </si>
  <si>
    <t>POSIBLE COINCIDENCIA DE APELLIDO: ROBERTO</t>
  </si>
  <si>
    <t>POSIBLE COINCIDENCIA DE APELLIDO: IVAN</t>
  </si>
  <si>
    <t>POSIBLE COINCIDENCIA DE APELLIDO: RICARDO</t>
  </si>
  <si>
    <t>POSIBLE COINCIDENCIA DE APELLIDO: DANIEL</t>
  </si>
  <si>
    <t>POSIBLE COINCIDENCIA DE APELLIDO: FERNANDO</t>
  </si>
  <si>
    <t>POSIBLE COINCIDENCIA DE APELLIDO: PEDRO</t>
  </si>
  <si>
    <t>POSIBLE COINCIDENCIA DE APELLIDO: CRISTIAN</t>
  </si>
  <si>
    <t>POSIBLE COINCIDENCIA DE APELLIDO: HANS</t>
  </si>
  <si>
    <t>POSIBLE COINCIDENCIA DE APELLIDO: ANDRES</t>
  </si>
  <si>
    <t>POSIBLE COINCIDENCIA DE APELLIDO: GONZALO</t>
  </si>
  <si>
    <t>POSIBLE COINCIDENCIA DE APELLIDO: DANIELA</t>
  </si>
  <si>
    <t>POSIBLE COINCIDENCIA DE APELLIDO: SEBASTIAN</t>
  </si>
  <si>
    <t>POSIBLE COINCIDENCIA DE APELLIDO: ENRIQUE</t>
  </si>
  <si>
    <t>POSIBLE COINCIDENCIA DE APELLIDO: JULIO</t>
  </si>
  <si>
    <t>POSIBLE COINCIDENCIA DE APELLIDO: JUAN</t>
  </si>
  <si>
    <t>POSIBLE COINCIDENCIA DE APELLIDO: SERGIO</t>
  </si>
  <si>
    <t>COINCIDENCIA DE APELLIDOS: GASTON SAAVEDRA / DUPLICADO EXACTO: GASTON SAAVEDRA CHANDIA / POSIBLE COINCIDENCIA DE APELLIDO: GASTON</t>
  </si>
  <si>
    <t>COINCIDENCIA DE APELLIDOS: HANS MAROWSKI / DUPLICADO EXACTO: HANS MAROWSKI CUEVAS / POSIBLE COINCIDENCIA DE APELLIDO: HANS</t>
  </si>
  <si>
    <t>COINCIDENCIA DE APELLIDOS: PATRICIO BRIONES / DUPLICADO EXACTO: PATRICIO BRIONES MOLLER / POSIBLE COINCIDENCIA DE APELLIDO: PATRICIO</t>
  </si>
  <si>
    <t>POSIBLE COINCIDENCIA DE APELLIDO: CRISTOBAL</t>
  </si>
  <si>
    <t>COINCIDENCIA DE APELLIDOS: JOSE IGNACIO / POSIBLE COINCIDENCIA DE APELLIDO: JOSE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</si>
</sst>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name val="Carlito"/>
    </font>
    <font>
      <b/>
      <sz val="11"/>
      <name val="Carlito"/>
    </font>
    <font>
      <b/>
      <sz val="11"/>
      <color rgb="FFFFFFFF"/>
      <name val="Carlito"/>
    </font>
    <font>
      <b/>
      <sz val="8"/>
      <color rgb="FFFFFFFF"/>
      <name val="Carlito"/>
    </font>
    <font>
      <sz val="8"/>
      <name val="Carlito"/>
    </font>
    <font>
      <b/>
      <sz val="8"/>
      <name val="Carlito"/>
    </font>
    <font>
      <b/>
      <sz val="11"/>
      <name val="Carlito"/>
    </font>
    <font>
      <b/>
      <sz val="12"/>
      <color rgb="FF1F1F1F"/>
      <name val="Carlito"/>
    </font>
    <font>
      <b/>
      <sz val="11"/>
      <color rgb="FF1F1F1F"/>
      <name val="Carlito"/>
    </font>
    <font>
      <sz val="11"/>
      <color rgb="FF1F1F1F"/>
      <name val="Carlito"/>
    </font>
    <font>
      <b/>
      <sz val="11"/>
      <color rgb="FFFF0000"/>
      <name val="Carlito"/>
    </font>
    <font>
      <b/>
      <sz val="11"/>
      <color rgb="FF000000"/>
      <name val="Carlito"/>
    </font>
    <font>
      <b/>
      <sz val="13"/>
      <color rgb="FF1F1F1F"/>
      <name val="Carlito"/>
    </font>
    <font>
      <b/>
      <sz val="14"/>
      <name val="Carlito"/>
    </font>
    <font>
      <b/>
      <sz val="14"/>
      <color rgb="FFFFFFFF"/>
      <name val="Carlito"/>
    </font>
    <font>
      <sz val="11"/>
      <name val="Carlito"/>
    </font>
    <font>
      <b/>
      <sz val="11"/>
      <color rgb="FFFFFFFF"/>
      <name val="Carlito"/>
    </font>
    <font>
      <b/>
      <sz val="11"/>
      <color rgb="FFC00000"/>
      <name val="Carlito"/>
    </font>
    <font>
      <b/>
      <sz val="11"/>
      <color rgb="FFC65911"/>
      <name val="Carlito"/>
    </font>
    <font>
      <b/>
      <sz val="11"/>
      <color rgb="FF806000"/>
      <name val="Carlito"/>
    </font>
  </fonts>
  <fills count="15">
    <fill>
      <patternFill patternType="none"/>
    </fill>
    <fill>
      <patternFill patternType="gray125"/>
    </fill>
    <fill>
      <patternFill patternType="solid">
        <fgColor rgb="FF0F243E"/>
      </patternFill>
    </fill>
    <fill>
      <patternFill patternType="solid">
        <fgColor rgb="FFD9EAF7"/>
      </patternFill>
    </fill>
    <fill>
      <patternFill patternType="solid">
        <fgColor rgb="FFDDEBF7"/>
      </patternFill>
    </fill>
    <fill>
      <patternFill patternType="solid">
        <fgColor rgb="FFFFFFFF"/>
      </patternFill>
    </fill>
    <fill>
      <patternFill patternType="solid">
        <fgColor rgb="FFE2F0D9"/>
      </patternFill>
    </fill>
    <fill>
      <patternFill patternType="solid">
        <fgColor rgb="FFFCE4D6"/>
      </patternFill>
    </fill>
    <fill>
      <patternFill patternType="solid">
        <fgColor rgb="FFE4DFEC"/>
      </patternFill>
    </fill>
    <fill>
      <patternFill patternType="solid">
        <fgColor rgb="FFFFF2CC"/>
      </patternFill>
    </fill>
    <fill>
      <patternFill patternType="solid">
        <fgColor rgb="FFD9EAD3"/>
      </patternFill>
    </fill>
    <fill>
      <patternFill patternType="solid">
        <fgColor rgb="FFD0E0E3"/>
      </patternFill>
    </fill>
    <fill>
      <patternFill patternType="solid">
        <fgColor rgb="FF1F4E78"/>
      </patternFill>
    </fill>
    <fill>
      <patternFill patternType="solid">
        <fgColor rgb="FFF4CCCC"/>
      </patternFill>
    </fill>
    <fill>
      <patternFill patternType="solid">
        <fgColor rgb="FF9C0006"/>
      </patternFill>
    </fill>
  </fills>
  <borders count="4">
    <border>
      <left/>
      <right/>
      <top/>
      <bottom/>
      <diagonal/>
    </border>
    <border>
      <left style="thin">
        <color rgb="FFD9E2F3"/>
      </left>
      <right style="thin">
        <color rgb="FFD9E2F3"/>
      </right>
      <top style="thin">
        <color rgb="FFD9E2F3"/>
      </top>
      <bottom style="thin">
        <color rgb="FFD9E2F3"/>
      </bottom>
      <diagonal/>
    </border>
    <border>
      <left/>
      <right/>
      <top style="thin">
        <color rgb="FFD9E2F3"/>
      </top>
      <bottom style="thin">
        <color rgb="FFD9E2F3"/>
      </bottom>
      <diagonal/>
    </border>
    <border>
      <left/>
      <right style="thin">
        <color rgb="FFD9E2F3"/>
      </right>
      <top style="thin">
        <color rgb="FFD9E2F3"/>
      </top>
      <bottom style="thin">
        <color rgb="FFD9E2F3"/>
      </bottom>
      <diagonal/>
    </border>
  </borders>
  <cellStyleXfs count="1">
    <xf numFmtId="0" fontId="0" fillId="0" borderId="0"/>
  </cellStyleXfs>
  <cellXfs count="91">
    <xf numFmtId="0" fontId="0" fillId="0" borderId="0" xfId="0"/>
    <xf numFmtId="0" fontId="1" fillId="0" borderId="0" xfId="0" applyFont="1"/>
    <xf numFmtId="0" fontId="2" fillId="2" borderId="0" xfId="0" applyFont="1" applyFill="1"/>
    <xf numFmtId="0" fontId="0" fillId="3" borderId="0" xfId="0" applyFill="1"/>
    <xf numFmtId="0" fontId="1" fillId="3" borderId="0" xfId="0" applyFont="1" applyFill="1"/>
    <xf numFmtId="0" fontId="3" fillId="2" borderId="0" xfId="0" applyFont="1" applyFill="1" applyAlignment="1">
      <alignment horizontal="center"/>
    </xf>
    <xf numFmtId="0" fontId="4" fillId="0" borderId="0" xfId="0" applyFont="1"/>
    <xf numFmtId="0" fontId="5" fillId="3" borderId="0" xfId="0" applyFont="1" applyFill="1" applyAlignment="1">
      <alignment horizontal="center"/>
    </xf>
    <xf numFmtId="0" fontId="4" fillId="0" borderId="0" xfId="0" applyFont="1" applyAlignment="1">
      <alignment horizontal="center" vertical="center" wrapText="1"/>
    </xf>
    <xf numFmtId="0" fontId="8" fillId="4" borderId="1" xfId="0" applyFont="1" applyFill="1" applyBorder="1" applyAlignment="1">
      <alignment horizontal="center" vertical="center" wrapText="1"/>
    </xf>
    <xf numFmtId="0" fontId="9" fillId="5" borderId="1" xfId="0" applyFont="1" applyFill="1" applyBorder="1" applyAlignment="1">
      <alignment vertical="center" wrapText="1"/>
    </xf>
    <xf numFmtId="0" fontId="9" fillId="4" borderId="1" xfId="0" applyFont="1" applyFill="1" applyBorder="1" applyAlignment="1">
      <alignment vertical="center" wrapText="1"/>
    </xf>
    <xf numFmtId="0" fontId="8" fillId="6" borderId="1" xfId="0" applyFont="1" applyFill="1" applyBorder="1" applyAlignment="1">
      <alignment horizontal="center" vertical="center" wrapText="1"/>
    </xf>
    <xf numFmtId="0" fontId="9" fillId="6" borderId="1" xfId="0" applyFont="1" applyFill="1" applyBorder="1" applyAlignment="1">
      <alignment vertical="center" wrapText="1"/>
    </xf>
    <xf numFmtId="0" fontId="8" fillId="7" borderId="1" xfId="0" applyFont="1" applyFill="1" applyBorder="1" applyAlignment="1">
      <alignment horizontal="center" vertical="center" wrapText="1"/>
    </xf>
    <xf numFmtId="0" fontId="9" fillId="7" borderId="1" xfId="0" applyFont="1" applyFill="1" applyBorder="1" applyAlignment="1">
      <alignment vertical="center" wrapText="1"/>
    </xf>
    <xf numFmtId="0" fontId="7" fillId="8" borderId="1" xfId="0" applyFont="1" applyFill="1" applyBorder="1" applyAlignment="1">
      <alignment horizontal="center" vertical="center"/>
    </xf>
    <xf numFmtId="0" fontId="8" fillId="8" borderId="1" xfId="0" applyFont="1" applyFill="1" applyBorder="1" applyAlignment="1">
      <alignment horizontal="center" vertical="center" wrapText="1"/>
    </xf>
    <xf numFmtId="0" fontId="9" fillId="8" borderId="1" xfId="0" applyFont="1" applyFill="1" applyBorder="1" applyAlignment="1">
      <alignment vertical="center" wrapText="1"/>
    </xf>
    <xf numFmtId="0" fontId="7" fillId="9" borderId="1" xfId="0" applyFont="1" applyFill="1" applyBorder="1" applyAlignment="1">
      <alignment horizontal="center" vertical="center"/>
    </xf>
    <xf numFmtId="0" fontId="8" fillId="9" borderId="1" xfId="0" applyFont="1" applyFill="1" applyBorder="1" applyAlignment="1">
      <alignment horizontal="center" vertical="center" wrapText="1"/>
    </xf>
    <xf numFmtId="0" fontId="9" fillId="9" borderId="1" xfId="0" applyFont="1" applyFill="1" applyBorder="1" applyAlignment="1">
      <alignment vertical="center" wrapText="1"/>
    </xf>
    <xf numFmtId="0" fontId="7" fillId="10" borderId="1" xfId="0" applyFont="1" applyFill="1" applyBorder="1" applyAlignment="1">
      <alignment horizontal="center" vertical="center"/>
    </xf>
    <xf numFmtId="0" fontId="8" fillId="10" borderId="1" xfId="0" applyFont="1" applyFill="1" applyBorder="1" applyAlignment="1">
      <alignment horizontal="center" vertical="center" wrapText="1"/>
    </xf>
    <xf numFmtId="0" fontId="9" fillId="10" borderId="1" xfId="0" applyFont="1" applyFill="1" applyBorder="1" applyAlignment="1">
      <alignment vertical="center" wrapText="1"/>
    </xf>
    <xf numFmtId="0" fontId="7" fillId="11" borderId="1" xfId="0" applyFont="1" applyFill="1" applyBorder="1" applyAlignment="1">
      <alignment horizontal="center" vertical="center"/>
    </xf>
    <xf numFmtId="0" fontId="8" fillId="11" borderId="1" xfId="0" applyFont="1" applyFill="1" applyBorder="1" applyAlignment="1">
      <alignment horizontal="center" vertical="center" wrapText="1"/>
    </xf>
    <xf numFmtId="0" fontId="9" fillId="11" borderId="1" xfId="0" applyFont="1" applyFill="1" applyBorder="1" applyAlignment="1">
      <alignment vertical="center" wrapText="1"/>
    </xf>
    <xf numFmtId="0" fontId="0" fillId="0" borderId="2" xfId="0" applyBorder="1"/>
    <xf numFmtId="0" fontId="0" fillId="0" borderId="3" xfId="0" applyBorder="1"/>
    <xf numFmtId="0" fontId="8" fillId="6"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5" borderId="1" xfId="0" applyFont="1" applyFill="1" applyBorder="1" applyAlignment="1">
      <alignment horizontal="center" vertical="center"/>
    </xf>
    <xf numFmtId="0" fontId="9" fillId="7" borderId="1" xfId="0" applyFont="1" applyFill="1" applyBorder="1" applyAlignment="1">
      <alignment horizontal="center" vertical="center"/>
    </xf>
    <xf numFmtId="0" fontId="9" fillId="8" borderId="1" xfId="0" applyFont="1" applyFill="1" applyBorder="1" applyAlignment="1">
      <alignment horizontal="center" vertical="center"/>
    </xf>
    <xf numFmtId="0" fontId="9" fillId="9" borderId="1" xfId="0" applyFont="1" applyFill="1" applyBorder="1" applyAlignment="1">
      <alignment horizontal="center" vertical="center"/>
    </xf>
    <xf numFmtId="0" fontId="9" fillId="10" borderId="1" xfId="0" applyFont="1" applyFill="1" applyBorder="1" applyAlignment="1">
      <alignment horizontal="center" vertical="center"/>
    </xf>
    <xf numFmtId="0" fontId="9" fillId="11" borderId="1" xfId="0" applyFont="1" applyFill="1" applyBorder="1" applyAlignment="1">
      <alignment horizontal="center" vertical="center"/>
    </xf>
    <xf numFmtId="0" fontId="9" fillId="5" borderId="1" xfId="0" applyFont="1" applyFill="1" applyBorder="1" applyAlignment="1">
      <alignment vertical="center"/>
    </xf>
    <xf numFmtId="0" fontId="9" fillId="4" borderId="1" xfId="0" applyFont="1" applyFill="1" applyBorder="1" applyAlignment="1">
      <alignment vertical="center"/>
    </xf>
    <xf numFmtId="0" fontId="0" fillId="0" borderId="0" xfId="0" applyAlignment="1">
      <alignment vertical="center"/>
    </xf>
    <xf numFmtId="0" fontId="9" fillId="6" borderId="1" xfId="0" applyFont="1" applyFill="1" applyBorder="1" applyAlignment="1">
      <alignment vertical="center"/>
    </xf>
    <xf numFmtId="0" fontId="9" fillId="7" borderId="1" xfId="0" applyFont="1" applyFill="1" applyBorder="1" applyAlignment="1">
      <alignment vertical="center"/>
    </xf>
    <xf numFmtId="0" fontId="9" fillId="8" borderId="1" xfId="0" applyFont="1" applyFill="1" applyBorder="1" applyAlignment="1">
      <alignment vertical="center"/>
    </xf>
    <xf numFmtId="0" fontId="9" fillId="9" borderId="1" xfId="0" applyFont="1" applyFill="1" applyBorder="1" applyAlignment="1">
      <alignment vertical="center"/>
    </xf>
    <xf numFmtId="0" fontId="9" fillId="10" borderId="1" xfId="0" applyFont="1" applyFill="1" applyBorder="1" applyAlignment="1">
      <alignment vertical="center"/>
    </xf>
    <xf numFmtId="0" fontId="9" fillId="11" borderId="1" xfId="0" applyFont="1" applyFill="1" applyBorder="1" applyAlignment="1">
      <alignment vertical="center"/>
    </xf>
    <xf numFmtId="0" fontId="6" fillId="0" borderId="0" xfId="0" applyFont="1"/>
    <xf numFmtId="0" fontId="10" fillId="0" borderId="0" xfId="0" applyFont="1"/>
    <xf numFmtId="0" fontId="11" fillId="4" borderId="1" xfId="0" applyFont="1" applyFill="1" applyBorder="1" applyAlignment="1">
      <alignment vertical="center"/>
    </xf>
    <xf numFmtId="0" fontId="11" fillId="4" borderId="1" xfId="0" applyFont="1" applyFill="1" applyBorder="1" applyAlignment="1">
      <alignment horizontal="center" vertical="center" wrapText="1"/>
    </xf>
    <xf numFmtId="0" fontId="11" fillId="6" borderId="1" xfId="0" applyFont="1" applyFill="1" applyBorder="1" applyAlignment="1">
      <alignment vertical="center"/>
    </xf>
    <xf numFmtId="0" fontId="11" fillId="6" borderId="1" xfId="0" applyFont="1" applyFill="1" applyBorder="1" applyAlignment="1">
      <alignment horizontal="center" vertical="center" wrapText="1"/>
    </xf>
    <xf numFmtId="0" fontId="11" fillId="5" borderId="1" xfId="0" applyFont="1" applyFill="1" applyBorder="1" applyAlignment="1">
      <alignment vertical="center"/>
    </xf>
    <xf numFmtId="0" fontId="11" fillId="9" borderId="1" xfId="0" applyFont="1" applyFill="1" applyBorder="1" applyAlignment="1">
      <alignment vertical="center"/>
    </xf>
    <xf numFmtId="0" fontId="11" fillId="10" borderId="1" xfId="0" applyFont="1" applyFill="1" applyBorder="1" applyAlignment="1">
      <alignment vertical="center"/>
    </xf>
    <xf numFmtId="0" fontId="11" fillId="11" borderId="1" xfId="0" applyFont="1" applyFill="1" applyBorder="1" applyAlignment="1">
      <alignment vertical="center"/>
    </xf>
    <xf numFmtId="0" fontId="13" fillId="0" borderId="0" xfId="0" applyFont="1"/>
    <xf numFmtId="0" fontId="6" fillId="4" borderId="0" xfId="0" applyFont="1" applyFill="1"/>
    <xf numFmtId="0" fontId="0" fillId="0" borderId="0" xfId="0" applyAlignment="1">
      <alignment horizontal="center"/>
    </xf>
    <xf numFmtId="0" fontId="15" fillId="0" borderId="0" xfId="0" applyFont="1"/>
    <xf numFmtId="0" fontId="16" fillId="12" borderId="1" xfId="0" applyFont="1" applyFill="1" applyBorder="1" applyAlignment="1">
      <alignment horizontal="center" vertical="center" wrapText="1"/>
    </xf>
    <xf numFmtId="0" fontId="0" fillId="13" borderId="1" xfId="0" applyFill="1" applyBorder="1" applyAlignment="1">
      <alignment vertical="center" wrapText="1"/>
    </xf>
    <xf numFmtId="0" fontId="6" fillId="13" borderId="1" xfId="0" applyFont="1" applyFill="1" applyBorder="1" applyAlignment="1">
      <alignment vertical="center" wrapText="1"/>
    </xf>
    <xf numFmtId="0" fontId="0" fillId="7" borderId="1" xfId="0" applyFill="1" applyBorder="1" applyAlignment="1">
      <alignment vertical="center" wrapText="1"/>
    </xf>
    <xf numFmtId="0" fontId="6" fillId="7" borderId="1" xfId="0" applyFont="1" applyFill="1" applyBorder="1" applyAlignment="1">
      <alignment vertical="center" wrapText="1"/>
    </xf>
    <xf numFmtId="0" fontId="0" fillId="9" borderId="1" xfId="0" applyFill="1" applyBorder="1" applyAlignment="1">
      <alignment vertical="center" wrapText="1"/>
    </xf>
    <xf numFmtId="0" fontId="6" fillId="9" borderId="1" xfId="0" applyFont="1" applyFill="1" applyBorder="1" applyAlignment="1">
      <alignment vertical="center" wrapText="1"/>
    </xf>
    <xf numFmtId="0" fontId="16" fillId="14" borderId="0" xfId="0" applyFont="1" applyFill="1"/>
    <xf numFmtId="0" fontId="18" fillId="7" borderId="1" xfId="0" applyFont="1" applyFill="1" applyBorder="1" applyAlignment="1">
      <alignment vertical="center"/>
    </xf>
    <xf numFmtId="0" fontId="18" fillId="7" borderId="1" xfId="0" applyFont="1" applyFill="1" applyBorder="1" applyAlignment="1">
      <alignment vertical="center" wrapText="1"/>
    </xf>
    <xf numFmtId="0" fontId="17" fillId="13" borderId="1" xfId="0" applyFont="1" applyFill="1" applyBorder="1" applyAlignment="1">
      <alignment vertical="center"/>
    </xf>
    <xf numFmtId="0" fontId="17" fillId="13" borderId="1" xfId="0" applyFont="1" applyFill="1" applyBorder="1" applyAlignment="1">
      <alignment vertical="center" wrapText="1"/>
    </xf>
    <xf numFmtId="0" fontId="19" fillId="9" borderId="1" xfId="0" applyFont="1" applyFill="1" applyBorder="1" applyAlignment="1">
      <alignment vertical="center"/>
    </xf>
    <xf numFmtId="0" fontId="19" fillId="9" borderId="1" xfId="0" applyFont="1" applyFill="1" applyBorder="1" applyAlignment="1">
      <alignment vertical="center" wrapText="1"/>
    </xf>
    <xf numFmtId="0" fontId="14" fillId="12" borderId="0" xfId="0" applyFont="1" applyFill="1" applyAlignment="1">
      <alignment horizontal="center"/>
    </xf>
    <xf numFmtId="0" fontId="0" fillId="0" borderId="0" xfId="0"/>
    <xf numFmtId="0" fontId="9" fillId="5" borderId="1" xfId="0" applyFont="1" applyFill="1" applyBorder="1" applyAlignment="1">
      <alignment vertical="center" wrapText="1"/>
    </xf>
    <xf numFmtId="0" fontId="0" fillId="0" borderId="2" xfId="0" applyBorder="1"/>
    <xf numFmtId="0" fontId="0" fillId="0" borderId="3" xfId="0" applyBorder="1"/>
    <xf numFmtId="0" fontId="7" fillId="4" borderId="1" xfId="0" applyFont="1" applyFill="1" applyBorder="1" applyAlignment="1">
      <alignment horizontal="center" vertical="center"/>
    </xf>
    <xf numFmtId="0" fontId="7" fillId="7" borderId="1" xfId="0" applyFont="1" applyFill="1" applyBorder="1" applyAlignment="1">
      <alignment horizontal="center" vertical="center"/>
    </xf>
    <xf numFmtId="0" fontId="9" fillId="8" borderId="1" xfId="0" applyFont="1" applyFill="1" applyBorder="1" applyAlignment="1">
      <alignment vertical="center" wrapText="1"/>
    </xf>
    <xf numFmtId="0" fontId="7" fillId="6" borderId="1" xfId="0" applyFont="1" applyFill="1" applyBorder="1" applyAlignment="1">
      <alignment horizontal="center" vertical="center"/>
    </xf>
    <xf numFmtId="0" fontId="12" fillId="4" borderId="1" xfId="0" applyFont="1" applyFill="1" applyBorder="1" applyAlignment="1">
      <alignment horizontal="center" vertical="center"/>
    </xf>
    <xf numFmtId="0" fontId="12" fillId="6" borderId="1" xfId="0" applyFont="1" applyFill="1" applyBorder="1" applyAlignment="1">
      <alignment horizontal="center" vertical="center"/>
    </xf>
    <xf numFmtId="0" fontId="12" fillId="7" borderId="1" xfId="0" applyFont="1" applyFill="1" applyBorder="1" applyAlignment="1">
      <alignment horizontal="center" vertical="center"/>
    </xf>
    <xf numFmtId="0" fontId="12" fillId="8" borderId="1" xfId="0" applyFont="1" applyFill="1" applyBorder="1" applyAlignment="1">
      <alignment horizontal="center" vertical="center"/>
    </xf>
    <xf numFmtId="0" fontId="12" fillId="9" borderId="1" xfId="0" applyFont="1" applyFill="1" applyBorder="1" applyAlignment="1">
      <alignment horizontal="center" vertical="center"/>
    </xf>
    <xf numFmtId="0" fontId="12" fillId="10" borderId="1" xfId="0" applyFont="1" applyFill="1" applyBorder="1" applyAlignment="1">
      <alignment horizontal="center" vertical="center"/>
    </xf>
    <xf numFmtId="0" fontId="12" fillId="11" borderId="1" xfId="0" applyFont="1" applyFill="1" applyBorder="1" applyAlignment="1">
      <alignment horizontal="center" vertical="center"/>
    </xf>
  </cellXfs>
  <cellStyles count="1">
    <cellStyle name="Normal" xfId="0" builtinId="0"/>
  </cellStyles>
  <dxfs count="20">
    <dxf>
      <fill>
        <patternFill patternType="solid">
          <bgColor rgb="FFC6EFCE"/>
        </patternFill>
      </fill>
    </dxf>
    <dxf>
      <fill>
        <patternFill patternType="solid">
          <bgColor rgb="FFFFF2CC"/>
        </patternFill>
      </fill>
    </dxf>
    <dxf>
      <fill>
        <patternFill patternType="solid">
          <bgColor rgb="FFFFC7CE"/>
        </patternFill>
      </fill>
    </dxf>
    <dxf>
      <fill>
        <patternFill patternType="solid">
          <bgColor rgb="FFFCE4D6"/>
        </patternFill>
      </fill>
    </dxf>
    <dxf>
      <fill>
        <patternFill patternType="solid">
          <bgColor rgb="FFC6EFCE"/>
        </patternFill>
      </fill>
    </dxf>
    <dxf>
      <fill>
        <patternFill patternType="solid">
          <bgColor rgb="FFFFF2CC"/>
        </patternFill>
      </fill>
    </dxf>
    <dxf>
      <fill>
        <patternFill patternType="solid">
          <bgColor rgb="FFFFC7CE"/>
        </patternFill>
      </fill>
    </dxf>
    <dxf>
      <fill>
        <patternFill patternType="solid">
          <bgColor rgb="FFFCE4D6"/>
        </patternFill>
      </fill>
    </dxf>
    <dxf>
      <fill>
        <patternFill patternType="solid">
          <bgColor rgb="FFC6EFCE"/>
        </patternFill>
      </fill>
    </dxf>
    <dxf>
      <fill>
        <patternFill patternType="solid">
          <bgColor rgb="FFFFF2CC"/>
        </patternFill>
      </fill>
    </dxf>
    <dxf>
      <fill>
        <patternFill patternType="solid">
          <bgColor rgb="FFFFC7CE"/>
        </patternFill>
      </fill>
    </dxf>
    <dxf>
      <fill>
        <patternFill patternType="solid">
          <bgColor rgb="FFFCE4D6"/>
        </patternFill>
      </fill>
    </dxf>
    <dxf>
      <fill>
        <patternFill patternType="solid">
          <bgColor rgb="FFC6EFCE"/>
        </patternFill>
      </fill>
    </dxf>
    <dxf>
      <fill>
        <patternFill patternType="solid">
          <bgColor rgb="FFFFF2CC"/>
        </patternFill>
      </fill>
    </dxf>
    <dxf>
      <fill>
        <patternFill patternType="solid">
          <bgColor rgb="FFFFC7CE"/>
        </patternFill>
      </fill>
    </dxf>
    <dxf>
      <fill>
        <patternFill patternType="solid">
          <bgColor rgb="FFFCE4D6"/>
        </patternFill>
      </fill>
    </dxf>
    <dxf>
      <fill>
        <patternFill patternType="solid">
          <bgColor rgb="FFC6EFCE"/>
        </patternFill>
      </fill>
    </dxf>
    <dxf>
      <fill>
        <patternFill patternType="solid">
          <bgColor rgb="FFFFF2CC"/>
        </patternFill>
      </fill>
    </dxf>
    <dxf>
      <fill>
        <patternFill patternType="solid">
          <bgColor rgb="FFFFC7CE"/>
        </patternFill>
      </fill>
    </dxf>
    <dxf>
      <fill>
        <patternFill patternType="solid">
          <bgColor rgb="FFD9EAF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ChatGPT">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21"/>
  <sheetViews>
    <sheetView showGridLines="0" workbookViewId="0"/>
  </sheetViews>
  <sheetFormatPr baseColWidth="10" defaultColWidth="9" defaultRowHeight="13.5"/>
  <cols>
    <col min="1" max="1" width="95" customWidth="1"/>
  </cols>
  <sheetData>
    <row r="1" spans="1:1" ht="17.649999999999999">
      <c r="A1" s="57" t="s">
        <v>0</v>
      </c>
    </row>
    <row r="3" spans="1:1" ht="13.9">
      <c r="A3" s="47" t="s">
        <v>1</v>
      </c>
    </row>
    <row r="4" spans="1:1">
      <c r="A4" t="s">
        <v>2</v>
      </c>
    </row>
    <row r="5" spans="1:1">
      <c r="A5" t="s">
        <v>3</v>
      </c>
    </row>
    <row r="6" spans="1:1">
      <c r="A6" t="s">
        <v>4</v>
      </c>
    </row>
    <row r="7" spans="1:1">
      <c r="A7" t="s">
        <v>5</v>
      </c>
    </row>
    <row r="8" spans="1:1">
      <c r="A8" t="s">
        <v>6</v>
      </c>
    </row>
    <row r="10" spans="1:1" ht="13.9">
      <c r="A10" s="47" t="s">
        <v>7</v>
      </c>
    </row>
    <row r="11" spans="1:1">
      <c r="A11" t="s">
        <v>8</v>
      </c>
    </row>
    <row r="12" spans="1:1">
      <c r="A12" t="s">
        <v>9</v>
      </c>
    </row>
    <row r="13" spans="1:1">
      <c r="A13" t="s">
        <v>10</v>
      </c>
    </row>
    <row r="14" spans="1:1">
      <c r="A14" t="s">
        <v>11</v>
      </c>
    </row>
    <row r="15" spans="1:1">
      <c r="A15" t="s">
        <v>12</v>
      </c>
    </row>
    <row r="16" spans="1:1">
      <c r="A16" t="s">
        <v>13</v>
      </c>
    </row>
    <row r="17" spans="1:1">
      <c r="A17" t="s">
        <v>14</v>
      </c>
    </row>
    <row r="19" spans="1:1" ht="13.9">
      <c r="A19" s="47" t="s">
        <v>15</v>
      </c>
    </row>
    <row r="20" spans="1:1">
      <c r="A20" t="s">
        <v>16</v>
      </c>
    </row>
    <row r="21" spans="1:1">
      <c r="A21" t="s">
        <v>17</v>
      </c>
    </row>
  </sheetData>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982"/>
  <sheetViews>
    <sheetView showGridLines="0" workbookViewId="0">
      <pane ySplit="10" topLeftCell="A11" activePane="bottomLeft" state="frozen"/>
      <selection pane="bottomLeft"/>
    </sheetView>
  </sheetViews>
  <sheetFormatPr baseColWidth="10" defaultColWidth="9" defaultRowHeight="13.5"/>
  <cols>
    <col min="1" max="1" width="32" customWidth="1"/>
    <col min="2" max="2" width="12" customWidth="1"/>
    <col min="3" max="3" width="24" customWidth="1"/>
    <col min="4" max="4" width="28" customWidth="1"/>
    <col min="5" max="5" width="10" customWidth="1"/>
    <col min="6" max="6" width="9" customWidth="1"/>
    <col min="7" max="7" width="32" customWidth="1"/>
    <col min="8" max="8" width="44" customWidth="1"/>
    <col min="9" max="10" width="20" customWidth="1"/>
    <col min="11" max="11" width="16" customWidth="1"/>
    <col min="12" max="12" width="10" customWidth="1"/>
    <col min="13" max="13" width="9" customWidth="1"/>
    <col min="14" max="14" width="32" customWidth="1"/>
    <col min="15" max="15" width="44" customWidth="1"/>
    <col min="16" max="17" width="20" customWidth="1"/>
    <col min="18" max="18" width="16" customWidth="1"/>
    <col min="19" max="19" width="48" customWidth="1"/>
    <col min="20" max="20" width="18" customWidth="1"/>
  </cols>
  <sheetData>
    <row r="1" spans="1:20" ht="17.649999999999999">
      <c r="A1" s="75" t="s">
        <v>18</v>
      </c>
      <c r="B1" s="76"/>
      <c r="C1" s="76"/>
      <c r="D1" s="76"/>
      <c r="E1" s="76"/>
      <c r="F1" s="76"/>
      <c r="G1" s="76"/>
      <c r="H1" s="76"/>
      <c r="I1" s="76"/>
      <c r="J1" s="76"/>
      <c r="K1" s="76"/>
      <c r="L1" s="76"/>
      <c r="M1" s="76"/>
      <c r="N1" s="76"/>
      <c r="O1" s="76"/>
      <c r="P1" s="76"/>
      <c r="Q1" s="76"/>
      <c r="R1" s="76"/>
      <c r="S1" s="76"/>
      <c r="T1" s="76"/>
    </row>
    <row r="3" spans="1:20" ht="13.9">
      <c r="A3" s="58" t="s">
        <v>19</v>
      </c>
      <c r="B3" s="59">
        <v>448</v>
      </c>
      <c r="D3" s="47" t="s">
        <v>20</v>
      </c>
    </row>
    <row r="4" spans="1:20" ht="13.9">
      <c r="A4" s="58" t="s">
        <v>21</v>
      </c>
      <c r="B4" s="59">
        <v>972</v>
      </c>
      <c r="D4" s="60" t="s">
        <v>22</v>
      </c>
    </row>
    <row r="5" spans="1:20" ht="13.9">
      <c r="A5" s="58" t="s">
        <v>23</v>
      </c>
      <c r="B5" s="59">
        <v>353</v>
      </c>
      <c r="D5" s="60" t="s">
        <v>24</v>
      </c>
    </row>
    <row r="6" spans="1:20" ht="13.9">
      <c r="A6" s="58" t="s">
        <v>25</v>
      </c>
      <c r="B6" s="59">
        <v>496</v>
      </c>
      <c r="D6" s="60" t="s">
        <v>26</v>
      </c>
    </row>
    <row r="7" spans="1:20" ht="13.9">
      <c r="A7" s="58" t="s">
        <v>27</v>
      </c>
      <c r="B7" s="59">
        <v>123</v>
      </c>
      <c r="D7" s="60" t="s">
        <v>28</v>
      </c>
    </row>
    <row r="10" spans="1:20" ht="13.9">
      <c r="A10" s="61" t="s">
        <v>29</v>
      </c>
      <c r="B10" s="61" t="s">
        <v>30</v>
      </c>
      <c r="C10" s="61" t="s">
        <v>31</v>
      </c>
      <c r="D10" s="61" t="s">
        <v>32</v>
      </c>
      <c r="E10" s="61" t="s">
        <v>33</v>
      </c>
      <c r="F10" s="61" t="s">
        <v>34</v>
      </c>
      <c r="G10" s="61" t="s">
        <v>35</v>
      </c>
      <c r="H10" s="61" t="s">
        <v>36</v>
      </c>
      <c r="I10" s="61" t="s">
        <v>37</v>
      </c>
      <c r="J10" s="61" t="s">
        <v>38</v>
      </c>
      <c r="K10" s="61" t="s">
        <v>39</v>
      </c>
      <c r="L10" s="61" t="s">
        <v>40</v>
      </c>
      <c r="M10" s="61" t="s">
        <v>41</v>
      </c>
      <c r="N10" s="61" t="s">
        <v>42</v>
      </c>
      <c r="O10" s="61" t="s">
        <v>43</v>
      </c>
      <c r="P10" s="61" t="s">
        <v>44</v>
      </c>
      <c r="Q10" s="61" t="s">
        <v>45</v>
      </c>
      <c r="R10" s="61" t="s">
        <v>46</v>
      </c>
      <c r="S10" s="61" t="s">
        <v>47</v>
      </c>
      <c r="T10" s="61" t="s">
        <v>48</v>
      </c>
    </row>
    <row r="11" spans="1:20" ht="27">
      <c r="A11" s="62" t="s">
        <v>49</v>
      </c>
      <c r="B11" s="62" t="s">
        <v>23</v>
      </c>
      <c r="C11" s="62" t="s">
        <v>50</v>
      </c>
      <c r="D11" s="62" t="s">
        <v>51</v>
      </c>
      <c r="E11" s="62">
        <v>21</v>
      </c>
      <c r="F11" s="62" t="s">
        <v>52</v>
      </c>
      <c r="G11" s="63"/>
      <c r="H11" s="63" t="s">
        <v>53</v>
      </c>
      <c r="I11" s="62" t="s">
        <v>8</v>
      </c>
      <c r="J11" s="62" t="s">
        <v>8</v>
      </c>
      <c r="K11" s="62"/>
      <c r="L11" s="62">
        <v>33</v>
      </c>
      <c r="M11" s="62" t="s">
        <v>54</v>
      </c>
      <c r="N11" s="63"/>
      <c r="O11" s="63" t="s">
        <v>53</v>
      </c>
      <c r="P11" s="62" t="s">
        <v>55</v>
      </c>
      <c r="Q11" s="62" t="s">
        <v>9</v>
      </c>
      <c r="R11" s="62"/>
      <c r="S11" s="62" t="s">
        <v>56</v>
      </c>
      <c r="T11" s="62" t="s">
        <v>57</v>
      </c>
    </row>
    <row r="12" spans="1:20" ht="27">
      <c r="A12" s="62" t="s">
        <v>49</v>
      </c>
      <c r="B12" s="62" t="s">
        <v>23</v>
      </c>
      <c r="C12" s="62" t="s">
        <v>58</v>
      </c>
      <c r="D12" s="62" t="s">
        <v>51</v>
      </c>
      <c r="E12" s="62">
        <v>38</v>
      </c>
      <c r="F12" s="62" t="s">
        <v>59</v>
      </c>
      <c r="G12" s="63"/>
      <c r="H12" s="63" t="s">
        <v>60</v>
      </c>
      <c r="I12" s="62" t="s">
        <v>61</v>
      </c>
      <c r="J12" s="62" t="s">
        <v>9</v>
      </c>
      <c r="K12" s="62"/>
      <c r="L12" s="62">
        <v>327</v>
      </c>
      <c r="M12" s="62" t="s">
        <v>62</v>
      </c>
      <c r="N12" s="63" t="s">
        <v>63</v>
      </c>
      <c r="O12" s="63" t="s">
        <v>60</v>
      </c>
      <c r="P12" s="62" t="s">
        <v>55</v>
      </c>
      <c r="Q12" s="62" t="s">
        <v>13</v>
      </c>
      <c r="R12" s="62" t="s">
        <v>57</v>
      </c>
      <c r="S12" s="62" t="s">
        <v>56</v>
      </c>
      <c r="T12" s="62" t="s">
        <v>57</v>
      </c>
    </row>
    <row r="13" spans="1:20" ht="27">
      <c r="A13" s="62" t="s">
        <v>49</v>
      </c>
      <c r="B13" s="62" t="s">
        <v>23</v>
      </c>
      <c r="C13" s="62" t="s">
        <v>64</v>
      </c>
      <c r="D13" s="62" t="s">
        <v>51</v>
      </c>
      <c r="E13" s="62">
        <v>74</v>
      </c>
      <c r="F13" s="62" t="s">
        <v>65</v>
      </c>
      <c r="G13" s="63" t="s">
        <v>66</v>
      </c>
      <c r="H13" s="63" t="s">
        <v>67</v>
      </c>
      <c r="I13" s="62" t="s">
        <v>55</v>
      </c>
      <c r="J13" s="62" t="s">
        <v>9</v>
      </c>
      <c r="K13" s="62" t="s">
        <v>57</v>
      </c>
      <c r="L13" s="62">
        <v>75</v>
      </c>
      <c r="M13" s="62" t="s">
        <v>68</v>
      </c>
      <c r="N13" s="63" t="s">
        <v>69</v>
      </c>
      <c r="O13" s="63" t="s">
        <v>67</v>
      </c>
      <c r="P13" s="62" t="s">
        <v>55</v>
      </c>
      <c r="Q13" s="62" t="s">
        <v>9</v>
      </c>
      <c r="R13" s="62" t="s">
        <v>57</v>
      </c>
      <c r="S13" s="62" t="s">
        <v>56</v>
      </c>
      <c r="T13" s="62" t="s">
        <v>57</v>
      </c>
    </row>
    <row r="14" spans="1:20" ht="27">
      <c r="A14" s="62" t="s">
        <v>49</v>
      </c>
      <c r="B14" s="62" t="s">
        <v>23</v>
      </c>
      <c r="C14" s="62" t="s">
        <v>70</v>
      </c>
      <c r="D14" s="62" t="s">
        <v>51</v>
      </c>
      <c r="E14" s="62">
        <v>117</v>
      </c>
      <c r="F14" s="62" t="s">
        <v>71</v>
      </c>
      <c r="G14" s="63"/>
      <c r="H14" s="63" t="s">
        <v>72</v>
      </c>
      <c r="I14" s="62" t="s">
        <v>10</v>
      </c>
      <c r="J14" s="62" t="s">
        <v>10</v>
      </c>
      <c r="K14" s="62"/>
      <c r="L14" s="62">
        <v>377</v>
      </c>
      <c r="M14" s="62" t="s">
        <v>73</v>
      </c>
      <c r="N14" s="63" t="s">
        <v>74</v>
      </c>
      <c r="O14" s="63" t="s">
        <v>72</v>
      </c>
      <c r="P14" s="62" t="s">
        <v>14</v>
      </c>
      <c r="Q14" s="62" t="s">
        <v>14</v>
      </c>
      <c r="R14" s="62" t="s">
        <v>57</v>
      </c>
      <c r="S14" s="62" t="s">
        <v>56</v>
      </c>
      <c r="T14" s="62" t="s">
        <v>57</v>
      </c>
    </row>
    <row r="15" spans="1:20" ht="27">
      <c r="A15" s="62" t="s">
        <v>49</v>
      </c>
      <c r="B15" s="62" t="s">
        <v>23</v>
      </c>
      <c r="C15" s="62" t="s">
        <v>75</v>
      </c>
      <c r="D15" s="62" t="s">
        <v>51</v>
      </c>
      <c r="E15" s="62">
        <v>122</v>
      </c>
      <c r="F15" s="62" t="s">
        <v>76</v>
      </c>
      <c r="G15" s="63"/>
      <c r="H15" s="63" t="s">
        <v>77</v>
      </c>
      <c r="I15" s="62" t="s">
        <v>10</v>
      </c>
      <c r="J15" s="62" t="s">
        <v>10</v>
      </c>
      <c r="K15" s="62"/>
      <c r="L15" s="62">
        <v>376</v>
      </c>
      <c r="M15" s="62" t="s">
        <v>78</v>
      </c>
      <c r="N15" s="63" t="s">
        <v>79</v>
      </c>
      <c r="O15" s="63" t="s">
        <v>77</v>
      </c>
      <c r="P15" s="62" t="s">
        <v>14</v>
      </c>
      <c r="Q15" s="62" t="s">
        <v>14</v>
      </c>
      <c r="R15" s="62" t="s">
        <v>57</v>
      </c>
      <c r="S15" s="62" t="s">
        <v>56</v>
      </c>
      <c r="T15" s="62" t="s">
        <v>57</v>
      </c>
    </row>
    <row r="16" spans="1:20" ht="40.5">
      <c r="A16" s="62" t="s">
        <v>49</v>
      </c>
      <c r="B16" s="62" t="s">
        <v>23</v>
      </c>
      <c r="C16" s="62" t="s">
        <v>80</v>
      </c>
      <c r="D16" s="62" t="s">
        <v>51</v>
      </c>
      <c r="E16" s="62">
        <v>143</v>
      </c>
      <c r="F16" s="62" t="s">
        <v>81</v>
      </c>
      <c r="G16" s="63"/>
      <c r="H16" s="63" t="s">
        <v>82</v>
      </c>
      <c r="I16" s="62" t="s">
        <v>10</v>
      </c>
      <c r="J16" s="62" t="s">
        <v>10</v>
      </c>
      <c r="K16" s="62"/>
      <c r="L16" s="62">
        <v>379</v>
      </c>
      <c r="M16" s="62" t="s">
        <v>83</v>
      </c>
      <c r="N16" s="63" t="s">
        <v>84</v>
      </c>
      <c r="O16" s="63" t="s">
        <v>82</v>
      </c>
      <c r="P16" s="62" t="s">
        <v>14</v>
      </c>
      <c r="Q16" s="62" t="s">
        <v>14</v>
      </c>
      <c r="R16" s="62" t="s">
        <v>57</v>
      </c>
      <c r="S16" s="62" t="s">
        <v>56</v>
      </c>
      <c r="T16" s="62" t="s">
        <v>57</v>
      </c>
    </row>
    <row r="17" spans="1:20" ht="27">
      <c r="A17" s="62" t="s">
        <v>49</v>
      </c>
      <c r="B17" s="62" t="s">
        <v>23</v>
      </c>
      <c r="C17" s="62" t="s">
        <v>85</v>
      </c>
      <c r="D17" s="62" t="s">
        <v>51</v>
      </c>
      <c r="E17" s="62">
        <v>146</v>
      </c>
      <c r="F17" s="62" t="s">
        <v>86</v>
      </c>
      <c r="G17" s="63"/>
      <c r="H17" s="63" t="s">
        <v>87</v>
      </c>
      <c r="I17" s="62" t="s">
        <v>10</v>
      </c>
      <c r="J17" s="62" t="s">
        <v>10</v>
      </c>
      <c r="K17" s="62"/>
      <c r="L17" s="62">
        <v>147</v>
      </c>
      <c r="M17" s="62" t="s">
        <v>88</v>
      </c>
      <c r="N17" s="63"/>
      <c r="O17" s="63" t="s">
        <v>87</v>
      </c>
      <c r="P17" s="62" t="s">
        <v>10</v>
      </c>
      <c r="Q17" s="62" t="s">
        <v>10</v>
      </c>
      <c r="R17" s="62"/>
      <c r="S17" s="62" t="s">
        <v>56</v>
      </c>
      <c r="T17" s="62" t="s">
        <v>57</v>
      </c>
    </row>
    <row r="18" spans="1:20" ht="27">
      <c r="A18" s="62" t="s">
        <v>49</v>
      </c>
      <c r="B18" s="62" t="s">
        <v>23</v>
      </c>
      <c r="C18" s="62" t="s">
        <v>85</v>
      </c>
      <c r="D18" s="62" t="s">
        <v>51</v>
      </c>
      <c r="E18" s="62">
        <v>146</v>
      </c>
      <c r="F18" s="62" t="s">
        <v>86</v>
      </c>
      <c r="G18" s="63"/>
      <c r="H18" s="63" t="s">
        <v>87</v>
      </c>
      <c r="I18" s="62" t="s">
        <v>10</v>
      </c>
      <c r="J18" s="62" t="s">
        <v>10</v>
      </c>
      <c r="K18" s="62"/>
      <c r="L18" s="62">
        <v>148</v>
      </c>
      <c r="M18" s="62" t="s">
        <v>89</v>
      </c>
      <c r="N18" s="63"/>
      <c r="O18" s="63" t="s">
        <v>87</v>
      </c>
      <c r="P18" s="62" t="s">
        <v>10</v>
      </c>
      <c r="Q18" s="62" t="s">
        <v>10</v>
      </c>
      <c r="R18" s="62"/>
      <c r="S18" s="62" t="s">
        <v>56</v>
      </c>
      <c r="T18" s="62" t="s">
        <v>57</v>
      </c>
    </row>
    <row r="19" spans="1:20" ht="27">
      <c r="A19" s="62" t="s">
        <v>49</v>
      </c>
      <c r="B19" s="62" t="s">
        <v>23</v>
      </c>
      <c r="C19" s="62" t="s">
        <v>85</v>
      </c>
      <c r="D19" s="62" t="s">
        <v>51</v>
      </c>
      <c r="E19" s="62">
        <v>146</v>
      </c>
      <c r="F19" s="62" t="s">
        <v>86</v>
      </c>
      <c r="G19" s="63"/>
      <c r="H19" s="63" t="s">
        <v>87</v>
      </c>
      <c r="I19" s="62" t="s">
        <v>10</v>
      </c>
      <c r="J19" s="62" t="s">
        <v>10</v>
      </c>
      <c r="K19" s="62"/>
      <c r="L19" s="62">
        <v>149</v>
      </c>
      <c r="M19" s="62" t="s">
        <v>90</v>
      </c>
      <c r="N19" s="63"/>
      <c r="O19" s="63" t="s">
        <v>87</v>
      </c>
      <c r="P19" s="62" t="s">
        <v>10</v>
      </c>
      <c r="Q19" s="62" t="s">
        <v>10</v>
      </c>
      <c r="R19" s="62"/>
      <c r="S19" s="62" t="s">
        <v>56</v>
      </c>
      <c r="T19" s="62" t="s">
        <v>57</v>
      </c>
    </row>
    <row r="20" spans="1:20" ht="27">
      <c r="A20" s="62" t="s">
        <v>49</v>
      </c>
      <c r="B20" s="62" t="s">
        <v>23</v>
      </c>
      <c r="C20" s="62" t="s">
        <v>85</v>
      </c>
      <c r="D20" s="62" t="s">
        <v>51</v>
      </c>
      <c r="E20" s="62">
        <v>146</v>
      </c>
      <c r="F20" s="62" t="s">
        <v>86</v>
      </c>
      <c r="G20" s="63"/>
      <c r="H20" s="63" t="s">
        <v>87</v>
      </c>
      <c r="I20" s="62" t="s">
        <v>10</v>
      </c>
      <c r="J20" s="62" t="s">
        <v>10</v>
      </c>
      <c r="K20" s="62"/>
      <c r="L20" s="62">
        <v>150</v>
      </c>
      <c r="M20" s="62" t="s">
        <v>91</v>
      </c>
      <c r="N20" s="63"/>
      <c r="O20" s="63" t="s">
        <v>87</v>
      </c>
      <c r="P20" s="62" t="s">
        <v>10</v>
      </c>
      <c r="Q20" s="62" t="s">
        <v>10</v>
      </c>
      <c r="R20" s="62"/>
      <c r="S20" s="62" t="s">
        <v>56</v>
      </c>
      <c r="T20" s="62" t="s">
        <v>57</v>
      </c>
    </row>
    <row r="21" spans="1:20" ht="27">
      <c r="A21" s="62" t="s">
        <v>49</v>
      </c>
      <c r="B21" s="62" t="s">
        <v>23</v>
      </c>
      <c r="C21" s="62" t="s">
        <v>85</v>
      </c>
      <c r="D21" s="62" t="s">
        <v>51</v>
      </c>
      <c r="E21" s="62">
        <v>146</v>
      </c>
      <c r="F21" s="62" t="s">
        <v>86</v>
      </c>
      <c r="G21" s="63"/>
      <c r="H21" s="63" t="s">
        <v>87</v>
      </c>
      <c r="I21" s="62" t="s">
        <v>10</v>
      </c>
      <c r="J21" s="62" t="s">
        <v>10</v>
      </c>
      <c r="K21" s="62"/>
      <c r="L21" s="62">
        <v>151</v>
      </c>
      <c r="M21" s="62" t="s">
        <v>92</v>
      </c>
      <c r="N21" s="63"/>
      <c r="O21" s="63" t="s">
        <v>93</v>
      </c>
      <c r="P21" s="62" t="s">
        <v>10</v>
      </c>
      <c r="Q21" s="62" t="s">
        <v>10</v>
      </c>
      <c r="R21" s="62"/>
      <c r="S21" s="62" t="s">
        <v>56</v>
      </c>
      <c r="T21" s="62" t="s">
        <v>57</v>
      </c>
    </row>
    <row r="22" spans="1:20" ht="27">
      <c r="A22" s="62" t="s">
        <v>49</v>
      </c>
      <c r="B22" s="62" t="s">
        <v>23</v>
      </c>
      <c r="C22" s="62" t="s">
        <v>85</v>
      </c>
      <c r="D22" s="62" t="s">
        <v>51</v>
      </c>
      <c r="E22" s="62">
        <v>146</v>
      </c>
      <c r="F22" s="62" t="s">
        <v>86</v>
      </c>
      <c r="G22" s="63"/>
      <c r="H22" s="63" t="s">
        <v>87</v>
      </c>
      <c r="I22" s="62" t="s">
        <v>10</v>
      </c>
      <c r="J22" s="62" t="s">
        <v>10</v>
      </c>
      <c r="K22" s="62"/>
      <c r="L22" s="62">
        <v>380</v>
      </c>
      <c r="M22" s="62" t="s">
        <v>94</v>
      </c>
      <c r="N22" s="63" t="s">
        <v>95</v>
      </c>
      <c r="O22" s="63" t="s">
        <v>87</v>
      </c>
      <c r="P22" s="62" t="s">
        <v>14</v>
      </c>
      <c r="Q22" s="62" t="s">
        <v>14</v>
      </c>
      <c r="R22" s="62" t="s">
        <v>57</v>
      </c>
      <c r="S22" s="62" t="s">
        <v>56</v>
      </c>
      <c r="T22" s="62" t="s">
        <v>57</v>
      </c>
    </row>
    <row r="23" spans="1:20" ht="27">
      <c r="A23" s="62" t="s">
        <v>49</v>
      </c>
      <c r="B23" s="62" t="s">
        <v>23</v>
      </c>
      <c r="C23" s="62" t="s">
        <v>85</v>
      </c>
      <c r="D23" s="62" t="s">
        <v>51</v>
      </c>
      <c r="E23" s="62">
        <v>146</v>
      </c>
      <c r="F23" s="62" t="s">
        <v>86</v>
      </c>
      <c r="G23" s="63"/>
      <c r="H23" s="63" t="s">
        <v>87</v>
      </c>
      <c r="I23" s="62" t="s">
        <v>10</v>
      </c>
      <c r="J23" s="62" t="s">
        <v>10</v>
      </c>
      <c r="K23" s="62"/>
      <c r="L23" s="62">
        <v>381</v>
      </c>
      <c r="M23" s="62" t="s">
        <v>96</v>
      </c>
      <c r="N23" s="63" t="s">
        <v>97</v>
      </c>
      <c r="O23" s="63" t="s">
        <v>87</v>
      </c>
      <c r="P23" s="62" t="s">
        <v>14</v>
      </c>
      <c r="Q23" s="62" t="s">
        <v>14</v>
      </c>
      <c r="R23" s="62" t="s">
        <v>57</v>
      </c>
      <c r="S23" s="62" t="s">
        <v>56</v>
      </c>
      <c r="T23" s="62" t="s">
        <v>57</v>
      </c>
    </row>
    <row r="24" spans="1:20" ht="27">
      <c r="A24" s="62" t="s">
        <v>49</v>
      </c>
      <c r="B24" s="62" t="s">
        <v>23</v>
      </c>
      <c r="C24" s="62" t="s">
        <v>85</v>
      </c>
      <c r="D24" s="62" t="s">
        <v>51</v>
      </c>
      <c r="E24" s="62">
        <v>146</v>
      </c>
      <c r="F24" s="62" t="s">
        <v>86</v>
      </c>
      <c r="G24" s="63"/>
      <c r="H24" s="63" t="s">
        <v>87</v>
      </c>
      <c r="I24" s="62" t="s">
        <v>10</v>
      </c>
      <c r="J24" s="62" t="s">
        <v>10</v>
      </c>
      <c r="K24" s="62"/>
      <c r="L24" s="62">
        <v>382</v>
      </c>
      <c r="M24" s="62" t="s">
        <v>98</v>
      </c>
      <c r="N24" s="63" t="s">
        <v>99</v>
      </c>
      <c r="O24" s="63" t="s">
        <v>87</v>
      </c>
      <c r="P24" s="62" t="s">
        <v>14</v>
      </c>
      <c r="Q24" s="62" t="s">
        <v>14</v>
      </c>
      <c r="R24" s="62" t="s">
        <v>57</v>
      </c>
      <c r="S24" s="62" t="s">
        <v>56</v>
      </c>
      <c r="T24" s="62" t="s">
        <v>57</v>
      </c>
    </row>
    <row r="25" spans="1:20" ht="27">
      <c r="A25" s="62" t="s">
        <v>49</v>
      </c>
      <c r="B25" s="62" t="s">
        <v>23</v>
      </c>
      <c r="C25" s="62" t="s">
        <v>85</v>
      </c>
      <c r="D25" s="62" t="s">
        <v>51</v>
      </c>
      <c r="E25" s="62">
        <v>146</v>
      </c>
      <c r="F25" s="62" t="s">
        <v>86</v>
      </c>
      <c r="G25" s="63"/>
      <c r="H25" s="63" t="s">
        <v>87</v>
      </c>
      <c r="I25" s="62" t="s">
        <v>10</v>
      </c>
      <c r="J25" s="62" t="s">
        <v>10</v>
      </c>
      <c r="K25" s="62"/>
      <c r="L25" s="62">
        <v>383</v>
      </c>
      <c r="M25" s="62" t="s">
        <v>100</v>
      </c>
      <c r="N25" s="63" t="s">
        <v>101</v>
      </c>
      <c r="O25" s="63" t="s">
        <v>87</v>
      </c>
      <c r="P25" s="62" t="s">
        <v>14</v>
      </c>
      <c r="Q25" s="62" t="s">
        <v>14</v>
      </c>
      <c r="R25" s="62" t="s">
        <v>57</v>
      </c>
      <c r="S25" s="62" t="s">
        <v>56</v>
      </c>
      <c r="T25" s="62" t="s">
        <v>57</v>
      </c>
    </row>
    <row r="26" spans="1:20" ht="27">
      <c r="A26" s="62" t="s">
        <v>49</v>
      </c>
      <c r="B26" s="62" t="s">
        <v>23</v>
      </c>
      <c r="C26" s="62" t="s">
        <v>85</v>
      </c>
      <c r="D26" s="62" t="s">
        <v>51</v>
      </c>
      <c r="E26" s="62">
        <v>146</v>
      </c>
      <c r="F26" s="62" t="s">
        <v>86</v>
      </c>
      <c r="G26" s="63"/>
      <c r="H26" s="63" t="s">
        <v>87</v>
      </c>
      <c r="I26" s="62" t="s">
        <v>10</v>
      </c>
      <c r="J26" s="62" t="s">
        <v>10</v>
      </c>
      <c r="K26" s="62"/>
      <c r="L26" s="62">
        <v>384</v>
      </c>
      <c r="M26" s="62" t="s">
        <v>102</v>
      </c>
      <c r="N26" s="63" t="s">
        <v>103</v>
      </c>
      <c r="O26" s="63" t="s">
        <v>87</v>
      </c>
      <c r="P26" s="62" t="s">
        <v>14</v>
      </c>
      <c r="Q26" s="62" t="s">
        <v>14</v>
      </c>
      <c r="R26" s="62" t="s">
        <v>57</v>
      </c>
      <c r="S26" s="62" t="s">
        <v>56</v>
      </c>
      <c r="T26" s="62" t="s">
        <v>57</v>
      </c>
    </row>
    <row r="27" spans="1:20" ht="27">
      <c r="A27" s="62" t="s">
        <v>49</v>
      </c>
      <c r="B27" s="62" t="s">
        <v>23</v>
      </c>
      <c r="C27" s="62" t="s">
        <v>85</v>
      </c>
      <c r="D27" s="62" t="s">
        <v>51</v>
      </c>
      <c r="E27" s="62">
        <v>146</v>
      </c>
      <c r="F27" s="62" t="s">
        <v>86</v>
      </c>
      <c r="G27" s="63"/>
      <c r="H27" s="63" t="s">
        <v>87</v>
      </c>
      <c r="I27" s="62" t="s">
        <v>10</v>
      </c>
      <c r="J27" s="62" t="s">
        <v>10</v>
      </c>
      <c r="K27" s="62"/>
      <c r="L27" s="62">
        <v>385</v>
      </c>
      <c r="M27" s="62" t="s">
        <v>104</v>
      </c>
      <c r="N27" s="63" t="s">
        <v>105</v>
      </c>
      <c r="O27" s="63" t="s">
        <v>87</v>
      </c>
      <c r="P27" s="62" t="s">
        <v>14</v>
      </c>
      <c r="Q27" s="62" t="s">
        <v>14</v>
      </c>
      <c r="R27" s="62" t="s">
        <v>57</v>
      </c>
      <c r="S27" s="62" t="s">
        <v>56</v>
      </c>
      <c r="T27" s="62" t="s">
        <v>57</v>
      </c>
    </row>
    <row r="28" spans="1:20" ht="27">
      <c r="A28" s="62" t="s">
        <v>49</v>
      </c>
      <c r="B28" s="62" t="s">
        <v>23</v>
      </c>
      <c r="C28" s="62" t="s">
        <v>85</v>
      </c>
      <c r="D28" s="62" t="s">
        <v>51</v>
      </c>
      <c r="E28" s="62">
        <v>146</v>
      </c>
      <c r="F28" s="62" t="s">
        <v>86</v>
      </c>
      <c r="G28" s="63"/>
      <c r="H28" s="63" t="s">
        <v>87</v>
      </c>
      <c r="I28" s="62" t="s">
        <v>10</v>
      </c>
      <c r="J28" s="62" t="s">
        <v>10</v>
      </c>
      <c r="K28" s="62"/>
      <c r="L28" s="62">
        <v>387</v>
      </c>
      <c r="M28" s="62" t="s">
        <v>106</v>
      </c>
      <c r="N28" s="63" t="s">
        <v>107</v>
      </c>
      <c r="O28" s="63" t="s">
        <v>87</v>
      </c>
      <c r="P28" s="62" t="s">
        <v>14</v>
      </c>
      <c r="Q28" s="62" t="s">
        <v>14</v>
      </c>
      <c r="R28" s="62" t="s">
        <v>57</v>
      </c>
      <c r="S28" s="62" t="s">
        <v>56</v>
      </c>
      <c r="T28" s="62" t="s">
        <v>57</v>
      </c>
    </row>
    <row r="29" spans="1:20" ht="27">
      <c r="A29" s="62" t="s">
        <v>49</v>
      </c>
      <c r="B29" s="62" t="s">
        <v>23</v>
      </c>
      <c r="C29" s="62" t="s">
        <v>85</v>
      </c>
      <c r="D29" s="62" t="s">
        <v>51</v>
      </c>
      <c r="E29" s="62">
        <v>147</v>
      </c>
      <c r="F29" s="62" t="s">
        <v>88</v>
      </c>
      <c r="G29" s="63"/>
      <c r="H29" s="63" t="s">
        <v>87</v>
      </c>
      <c r="I29" s="62" t="s">
        <v>10</v>
      </c>
      <c r="J29" s="62" t="s">
        <v>10</v>
      </c>
      <c r="K29" s="62"/>
      <c r="L29" s="62">
        <v>148</v>
      </c>
      <c r="M29" s="62" t="s">
        <v>89</v>
      </c>
      <c r="N29" s="63"/>
      <c r="O29" s="63" t="s">
        <v>87</v>
      </c>
      <c r="P29" s="62" t="s">
        <v>10</v>
      </c>
      <c r="Q29" s="62" t="s">
        <v>10</v>
      </c>
      <c r="R29" s="62"/>
      <c r="S29" s="62" t="s">
        <v>56</v>
      </c>
      <c r="T29" s="62" t="s">
        <v>57</v>
      </c>
    </row>
    <row r="30" spans="1:20" ht="27">
      <c r="A30" s="62" t="s">
        <v>49</v>
      </c>
      <c r="B30" s="62" t="s">
        <v>23</v>
      </c>
      <c r="C30" s="62" t="s">
        <v>85</v>
      </c>
      <c r="D30" s="62" t="s">
        <v>51</v>
      </c>
      <c r="E30" s="62">
        <v>147</v>
      </c>
      <c r="F30" s="62" t="s">
        <v>88</v>
      </c>
      <c r="G30" s="63"/>
      <c r="H30" s="63" t="s">
        <v>87</v>
      </c>
      <c r="I30" s="62" t="s">
        <v>10</v>
      </c>
      <c r="J30" s="62" t="s">
        <v>10</v>
      </c>
      <c r="K30" s="62"/>
      <c r="L30" s="62">
        <v>149</v>
      </c>
      <c r="M30" s="62" t="s">
        <v>90</v>
      </c>
      <c r="N30" s="63"/>
      <c r="O30" s="63" t="s">
        <v>87</v>
      </c>
      <c r="P30" s="62" t="s">
        <v>10</v>
      </c>
      <c r="Q30" s="62" t="s">
        <v>10</v>
      </c>
      <c r="R30" s="62"/>
      <c r="S30" s="62" t="s">
        <v>56</v>
      </c>
      <c r="T30" s="62" t="s">
        <v>57</v>
      </c>
    </row>
    <row r="31" spans="1:20" ht="27">
      <c r="A31" s="62" t="s">
        <v>49</v>
      </c>
      <c r="B31" s="62" t="s">
        <v>23</v>
      </c>
      <c r="C31" s="62" t="s">
        <v>85</v>
      </c>
      <c r="D31" s="62" t="s">
        <v>51</v>
      </c>
      <c r="E31" s="62">
        <v>147</v>
      </c>
      <c r="F31" s="62" t="s">
        <v>88</v>
      </c>
      <c r="G31" s="63"/>
      <c r="H31" s="63" t="s">
        <v>87</v>
      </c>
      <c r="I31" s="62" t="s">
        <v>10</v>
      </c>
      <c r="J31" s="62" t="s">
        <v>10</v>
      </c>
      <c r="K31" s="62"/>
      <c r="L31" s="62">
        <v>150</v>
      </c>
      <c r="M31" s="62" t="s">
        <v>91</v>
      </c>
      <c r="N31" s="63"/>
      <c r="O31" s="63" t="s">
        <v>87</v>
      </c>
      <c r="P31" s="62" t="s">
        <v>10</v>
      </c>
      <c r="Q31" s="62" t="s">
        <v>10</v>
      </c>
      <c r="R31" s="62"/>
      <c r="S31" s="62" t="s">
        <v>56</v>
      </c>
      <c r="T31" s="62" t="s">
        <v>57</v>
      </c>
    </row>
    <row r="32" spans="1:20" ht="27">
      <c r="A32" s="62" t="s">
        <v>49</v>
      </c>
      <c r="B32" s="62" t="s">
        <v>23</v>
      </c>
      <c r="C32" s="62" t="s">
        <v>85</v>
      </c>
      <c r="D32" s="62" t="s">
        <v>51</v>
      </c>
      <c r="E32" s="62">
        <v>147</v>
      </c>
      <c r="F32" s="62" t="s">
        <v>88</v>
      </c>
      <c r="G32" s="63"/>
      <c r="H32" s="63" t="s">
        <v>87</v>
      </c>
      <c r="I32" s="62" t="s">
        <v>10</v>
      </c>
      <c r="J32" s="62" t="s">
        <v>10</v>
      </c>
      <c r="K32" s="62"/>
      <c r="L32" s="62">
        <v>151</v>
      </c>
      <c r="M32" s="62" t="s">
        <v>92</v>
      </c>
      <c r="N32" s="63"/>
      <c r="O32" s="63" t="s">
        <v>93</v>
      </c>
      <c r="P32" s="62" t="s">
        <v>10</v>
      </c>
      <c r="Q32" s="62" t="s">
        <v>10</v>
      </c>
      <c r="R32" s="62"/>
      <c r="S32" s="62" t="s">
        <v>56</v>
      </c>
      <c r="T32" s="62" t="s">
        <v>57</v>
      </c>
    </row>
    <row r="33" spans="1:20" ht="27">
      <c r="A33" s="62" t="s">
        <v>49</v>
      </c>
      <c r="B33" s="62" t="s">
        <v>23</v>
      </c>
      <c r="C33" s="62" t="s">
        <v>85</v>
      </c>
      <c r="D33" s="62" t="s">
        <v>51</v>
      </c>
      <c r="E33" s="62">
        <v>147</v>
      </c>
      <c r="F33" s="62" t="s">
        <v>88</v>
      </c>
      <c r="G33" s="63"/>
      <c r="H33" s="63" t="s">
        <v>87</v>
      </c>
      <c r="I33" s="62" t="s">
        <v>10</v>
      </c>
      <c r="J33" s="62" t="s">
        <v>10</v>
      </c>
      <c r="K33" s="62"/>
      <c r="L33" s="62">
        <v>380</v>
      </c>
      <c r="M33" s="62" t="s">
        <v>94</v>
      </c>
      <c r="N33" s="63" t="s">
        <v>95</v>
      </c>
      <c r="O33" s="63" t="s">
        <v>87</v>
      </c>
      <c r="P33" s="62" t="s">
        <v>14</v>
      </c>
      <c r="Q33" s="62" t="s">
        <v>14</v>
      </c>
      <c r="R33" s="62" t="s">
        <v>57</v>
      </c>
      <c r="S33" s="62" t="s">
        <v>56</v>
      </c>
      <c r="T33" s="62" t="s">
        <v>57</v>
      </c>
    </row>
    <row r="34" spans="1:20" ht="27">
      <c r="A34" s="62" t="s">
        <v>49</v>
      </c>
      <c r="B34" s="62" t="s">
        <v>23</v>
      </c>
      <c r="C34" s="62" t="s">
        <v>85</v>
      </c>
      <c r="D34" s="62" t="s">
        <v>51</v>
      </c>
      <c r="E34" s="62">
        <v>147</v>
      </c>
      <c r="F34" s="62" t="s">
        <v>88</v>
      </c>
      <c r="G34" s="63"/>
      <c r="H34" s="63" t="s">
        <v>87</v>
      </c>
      <c r="I34" s="62" t="s">
        <v>10</v>
      </c>
      <c r="J34" s="62" t="s">
        <v>10</v>
      </c>
      <c r="K34" s="62"/>
      <c r="L34" s="62">
        <v>381</v>
      </c>
      <c r="M34" s="62" t="s">
        <v>96</v>
      </c>
      <c r="N34" s="63" t="s">
        <v>97</v>
      </c>
      <c r="O34" s="63" t="s">
        <v>87</v>
      </c>
      <c r="P34" s="62" t="s">
        <v>14</v>
      </c>
      <c r="Q34" s="62" t="s">
        <v>14</v>
      </c>
      <c r="R34" s="62" t="s">
        <v>57</v>
      </c>
      <c r="S34" s="62" t="s">
        <v>56</v>
      </c>
      <c r="T34" s="62" t="s">
        <v>57</v>
      </c>
    </row>
    <row r="35" spans="1:20" ht="27">
      <c r="A35" s="62" t="s">
        <v>49</v>
      </c>
      <c r="B35" s="62" t="s">
        <v>23</v>
      </c>
      <c r="C35" s="62" t="s">
        <v>85</v>
      </c>
      <c r="D35" s="62" t="s">
        <v>51</v>
      </c>
      <c r="E35" s="62">
        <v>147</v>
      </c>
      <c r="F35" s="62" t="s">
        <v>88</v>
      </c>
      <c r="G35" s="63"/>
      <c r="H35" s="63" t="s">
        <v>87</v>
      </c>
      <c r="I35" s="62" t="s">
        <v>10</v>
      </c>
      <c r="J35" s="62" t="s">
        <v>10</v>
      </c>
      <c r="K35" s="62"/>
      <c r="L35" s="62">
        <v>382</v>
      </c>
      <c r="M35" s="62" t="s">
        <v>98</v>
      </c>
      <c r="N35" s="63" t="s">
        <v>99</v>
      </c>
      <c r="O35" s="63" t="s">
        <v>87</v>
      </c>
      <c r="P35" s="62" t="s">
        <v>14</v>
      </c>
      <c r="Q35" s="62" t="s">
        <v>14</v>
      </c>
      <c r="R35" s="62" t="s">
        <v>57</v>
      </c>
      <c r="S35" s="62" t="s">
        <v>56</v>
      </c>
      <c r="T35" s="62" t="s">
        <v>57</v>
      </c>
    </row>
    <row r="36" spans="1:20" ht="27">
      <c r="A36" s="62" t="s">
        <v>49</v>
      </c>
      <c r="B36" s="62" t="s">
        <v>23</v>
      </c>
      <c r="C36" s="62" t="s">
        <v>85</v>
      </c>
      <c r="D36" s="62" t="s">
        <v>51</v>
      </c>
      <c r="E36" s="62">
        <v>147</v>
      </c>
      <c r="F36" s="62" t="s">
        <v>88</v>
      </c>
      <c r="G36" s="63"/>
      <c r="H36" s="63" t="s">
        <v>87</v>
      </c>
      <c r="I36" s="62" t="s">
        <v>10</v>
      </c>
      <c r="J36" s="62" t="s">
        <v>10</v>
      </c>
      <c r="K36" s="62"/>
      <c r="L36" s="62">
        <v>383</v>
      </c>
      <c r="M36" s="62" t="s">
        <v>100</v>
      </c>
      <c r="N36" s="63" t="s">
        <v>101</v>
      </c>
      <c r="O36" s="63" t="s">
        <v>87</v>
      </c>
      <c r="P36" s="62" t="s">
        <v>14</v>
      </c>
      <c r="Q36" s="62" t="s">
        <v>14</v>
      </c>
      <c r="R36" s="62" t="s">
        <v>57</v>
      </c>
      <c r="S36" s="62" t="s">
        <v>56</v>
      </c>
      <c r="T36" s="62" t="s">
        <v>57</v>
      </c>
    </row>
    <row r="37" spans="1:20" ht="27">
      <c r="A37" s="62" t="s">
        <v>49</v>
      </c>
      <c r="B37" s="62" t="s">
        <v>23</v>
      </c>
      <c r="C37" s="62" t="s">
        <v>85</v>
      </c>
      <c r="D37" s="62" t="s">
        <v>51</v>
      </c>
      <c r="E37" s="62">
        <v>147</v>
      </c>
      <c r="F37" s="62" t="s">
        <v>88</v>
      </c>
      <c r="G37" s="63"/>
      <c r="H37" s="63" t="s">
        <v>87</v>
      </c>
      <c r="I37" s="62" t="s">
        <v>10</v>
      </c>
      <c r="J37" s="62" t="s">
        <v>10</v>
      </c>
      <c r="K37" s="62"/>
      <c r="L37" s="62">
        <v>384</v>
      </c>
      <c r="M37" s="62" t="s">
        <v>102</v>
      </c>
      <c r="N37" s="63" t="s">
        <v>103</v>
      </c>
      <c r="O37" s="63" t="s">
        <v>87</v>
      </c>
      <c r="P37" s="62" t="s">
        <v>14</v>
      </c>
      <c r="Q37" s="62" t="s">
        <v>14</v>
      </c>
      <c r="R37" s="62" t="s">
        <v>57</v>
      </c>
      <c r="S37" s="62" t="s">
        <v>56</v>
      </c>
      <c r="T37" s="62" t="s">
        <v>57</v>
      </c>
    </row>
    <row r="38" spans="1:20" ht="27">
      <c r="A38" s="62" t="s">
        <v>49</v>
      </c>
      <c r="B38" s="62" t="s">
        <v>23</v>
      </c>
      <c r="C38" s="62" t="s">
        <v>85</v>
      </c>
      <c r="D38" s="62" t="s">
        <v>51</v>
      </c>
      <c r="E38" s="62">
        <v>147</v>
      </c>
      <c r="F38" s="62" t="s">
        <v>88</v>
      </c>
      <c r="G38" s="63"/>
      <c r="H38" s="63" t="s">
        <v>87</v>
      </c>
      <c r="I38" s="62" t="s">
        <v>10</v>
      </c>
      <c r="J38" s="62" t="s">
        <v>10</v>
      </c>
      <c r="K38" s="62"/>
      <c r="L38" s="62">
        <v>385</v>
      </c>
      <c r="M38" s="62" t="s">
        <v>104</v>
      </c>
      <c r="N38" s="63" t="s">
        <v>105</v>
      </c>
      <c r="O38" s="63" t="s">
        <v>87</v>
      </c>
      <c r="P38" s="62" t="s">
        <v>14</v>
      </c>
      <c r="Q38" s="62" t="s">
        <v>14</v>
      </c>
      <c r="R38" s="62" t="s">
        <v>57</v>
      </c>
      <c r="S38" s="62" t="s">
        <v>56</v>
      </c>
      <c r="T38" s="62" t="s">
        <v>57</v>
      </c>
    </row>
    <row r="39" spans="1:20" ht="27">
      <c r="A39" s="62" t="s">
        <v>49</v>
      </c>
      <c r="B39" s="62" t="s">
        <v>23</v>
      </c>
      <c r="C39" s="62" t="s">
        <v>85</v>
      </c>
      <c r="D39" s="62" t="s">
        <v>51</v>
      </c>
      <c r="E39" s="62">
        <v>147</v>
      </c>
      <c r="F39" s="62" t="s">
        <v>88</v>
      </c>
      <c r="G39" s="63"/>
      <c r="H39" s="63" t="s">
        <v>87</v>
      </c>
      <c r="I39" s="62" t="s">
        <v>10</v>
      </c>
      <c r="J39" s="62" t="s">
        <v>10</v>
      </c>
      <c r="K39" s="62"/>
      <c r="L39" s="62">
        <v>387</v>
      </c>
      <c r="M39" s="62" t="s">
        <v>106</v>
      </c>
      <c r="N39" s="63" t="s">
        <v>107</v>
      </c>
      <c r="O39" s="63" t="s">
        <v>87</v>
      </c>
      <c r="P39" s="62" t="s">
        <v>14</v>
      </c>
      <c r="Q39" s="62" t="s">
        <v>14</v>
      </c>
      <c r="R39" s="62" t="s">
        <v>57</v>
      </c>
      <c r="S39" s="62" t="s">
        <v>56</v>
      </c>
      <c r="T39" s="62" t="s">
        <v>57</v>
      </c>
    </row>
    <row r="40" spans="1:20" ht="27">
      <c r="A40" s="62" t="s">
        <v>49</v>
      </c>
      <c r="B40" s="62" t="s">
        <v>23</v>
      </c>
      <c r="C40" s="62" t="s">
        <v>85</v>
      </c>
      <c r="D40" s="62" t="s">
        <v>51</v>
      </c>
      <c r="E40" s="62">
        <v>148</v>
      </c>
      <c r="F40" s="62" t="s">
        <v>89</v>
      </c>
      <c r="G40" s="63"/>
      <c r="H40" s="63" t="s">
        <v>87</v>
      </c>
      <c r="I40" s="62" t="s">
        <v>10</v>
      </c>
      <c r="J40" s="62" t="s">
        <v>10</v>
      </c>
      <c r="K40" s="62"/>
      <c r="L40" s="62">
        <v>149</v>
      </c>
      <c r="M40" s="62" t="s">
        <v>90</v>
      </c>
      <c r="N40" s="63"/>
      <c r="O40" s="63" t="s">
        <v>87</v>
      </c>
      <c r="P40" s="62" t="s">
        <v>10</v>
      </c>
      <c r="Q40" s="62" t="s">
        <v>10</v>
      </c>
      <c r="R40" s="62"/>
      <c r="S40" s="62" t="s">
        <v>56</v>
      </c>
      <c r="T40" s="62" t="s">
        <v>57</v>
      </c>
    </row>
    <row r="41" spans="1:20" ht="27">
      <c r="A41" s="62" t="s">
        <v>49</v>
      </c>
      <c r="B41" s="62" t="s">
        <v>23</v>
      </c>
      <c r="C41" s="62" t="s">
        <v>85</v>
      </c>
      <c r="D41" s="62" t="s">
        <v>51</v>
      </c>
      <c r="E41" s="62">
        <v>148</v>
      </c>
      <c r="F41" s="62" t="s">
        <v>89</v>
      </c>
      <c r="G41" s="63"/>
      <c r="H41" s="63" t="s">
        <v>87</v>
      </c>
      <c r="I41" s="62" t="s">
        <v>10</v>
      </c>
      <c r="J41" s="62" t="s">
        <v>10</v>
      </c>
      <c r="K41" s="62"/>
      <c r="L41" s="62">
        <v>150</v>
      </c>
      <c r="M41" s="62" t="s">
        <v>91</v>
      </c>
      <c r="N41" s="63"/>
      <c r="O41" s="63" t="s">
        <v>87</v>
      </c>
      <c r="P41" s="62" t="s">
        <v>10</v>
      </c>
      <c r="Q41" s="62" t="s">
        <v>10</v>
      </c>
      <c r="R41" s="62"/>
      <c r="S41" s="62" t="s">
        <v>56</v>
      </c>
      <c r="T41" s="62" t="s">
        <v>57</v>
      </c>
    </row>
    <row r="42" spans="1:20" ht="27">
      <c r="A42" s="62" t="s">
        <v>49</v>
      </c>
      <c r="B42" s="62" t="s">
        <v>23</v>
      </c>
      <c r="C42" s="62" t="s">
        <v>85</v>
      </c>
      <c r="D42" s="62" t="s">
        <v>51</v>
      </c>
      <c r="E42" s="62">
        <v>148</v>
      </c>
      <c r="F42" s="62" t="s">
        <v>89</v>
      </c>
      <c r="G42" s="63"/>
      <c r="H42" s="63" t="s">
        <v>87</v>
      </c>
      <c r="I42" s="62" t="s">
        <v>10</v>
      </c>
      <c r="J42" s="62" t="s">
        <v>10</v>
      </c>
      <c r="K42" s="62"/>
      <c r="L42" s="62">
        <v>151</v>
      </c>
      <c r="M42" s="62" t="s">
        <v>92</v>
      </c>
      <c r="N42" s="63"/>
      <c r="O42" s="63" t="s">
        <v>93</v>
      </c>
      <c r="P42" s="62" t="s">
        <v>10</v>
      </c>
      <c r="Q42" s="62" t="s">
        <v>10</v>
      </c>
      <c r="R42" s="62"/>
      <c r="S42" s="62" t="s">
        <v>56</v>
      </c>
      <c r="T42" s="62" t="s">
        <v>57</v>
      </c>
    </row>
    <row r="43" spans="1:20" ht="27">
      <c r="A43" s="62" t="s">
        <v>49</v>
      </c>
      <c r="B43" s="62" t="s">
        <v>23</v>
      </c>
      <c r="C43" s="62" t="s">
        <v>85</v>
      </c>
      <c r="D43" s="62" t="s">
        <v>51</v>
      </c>
      <c r="E43" s="62">
        <v>148</v>
      </c>
      <c r="F43" s="62" t="s">
        <v>89</v>
      </c>
      <c r="G43" s="63"/>
      <c r="H43" s="63" t="s">
        <v>87</v>
      </c>
      <c r="I43" s="62" t="s">
        <v>10</v>
      </c>
      <c r="J43" s="62" t="s">
        <v>10</v>
      </c>
      <c r="K43" s="62"/>
      <c r="L43" s="62">
        <v>380</v>
      </c>
      <c r="M43" s="62" t="s">
        <v>94</v>
      </c>
      <c r="N43" s="63" t="s">
        <v>95</v>
      </c>
      <c r="O43" s="63" t="s">
        <v>87</v>
      </c>
      <c r="P43" s="62" t="s">
        <v>14</v>
      </c>
      <c r="Q43" s="62" t="s">
        <v>14</v>
      </c>
      <c r="R43" s="62" t="s">
        <v>57</v>
      </c>
      <c r="S43" s="62" t="s">
        <v>56</v>
      </c>
      <c r="T43" s="62" t="s">
        <v>57</v>
      </c>
    </row>
    <row r="44" spans="1:20" ht="27">
      <c r="A44" s="62" t="s">
        <v>49</v>
      </c>
      <c r="B44" s="62" t="s">
        <v>23</v>
      </c>
      <c r="C44" s="62" t="s">
        <v>85</v>
      </c>
      <c r="D44" s="62" t="s">
        <v>51</v>
      </c>
      <c r="E44" s="62">
        <v>148</v>
      </c>
      <c r="F44" s="62" t="s">
        <v>89</v>
      </c>
      <c r="G44" s="63"/>
      <c r="H44" s="63" t="s">
        <v>87</v>
      </c>
      <c r="I44" s="62" t="s">
        <v>10</v>
      </c>
      <c r="J44" s="62" t="s">
        <v>10</v>
      </c>
      <c r="K44" s="62"/>
      <c r="L44" s="62">
        <v>381</v>
      </c>
      <c r="M44" s="62" t="s">
        <v>96</v>
      </c>
      <c r="N44" s="63" t="s">
        <v>97</v>
      </c>
      <c r="O44" s="63" t="s">
        <v>87</v>
      </c>
      <c r="P44" s="62" t="s">
        <v>14</v>
      </c>
      <c r="Q44" s="62" t="s">
        <v>14</v>
      </c>
      <c r="R44" s="62" t="s">
        <v>57</v>
      </c>
      <c r="S44" s="62" t="s">
        <v>56</v>
      </c>
      <c r="T44" s="62" t="s">
        <v>57</v>
      </c>
    </row>
    <row r="45" spans="1:20" ht="27">
      <c r="A45" s="62" t="s">
        <v>49</v>
      </c>
      <c r="B45" s="62" t="s">
        <v>23</v>
      </c>
      <c r="C45" s="62" t="s">
        <v>85</v>
      </c>
      <c r="D45" s="62" t="s">
        <v>51</v>
      </c>
      <c r="E45" s="62">
        <v>148</v>
      </c>
      <c r="F45" s="62" t="s">
        <v>89</v>
      </c>
      <c r="G45" s="63"/>
      <c r="H45" s="63" t="s">
        <v>87</v>
      </c>
      <c r="I45" s="62" t="s">
        <v>10</v>
      </c>
      <c r="J45" s="62" t="s">
        <v>10</v>
      </c>
      <c r="K45" s="62"/>
      <c r="L45" s="62">
        <v>382</v>
      </c>
      <c r="M45" s="62" t="s">
        <v>98</v>
      </c>
      <c r="N45" s="63" t="s">
        <v>99</v>
      </c>
      <c r="O45" s="63" t="s">
        <v>87</v>
      </c>
      <c r="P45" s="62" t="s">
        <v>14</v>
      </c>
      <c r="Q45" s="62" t="s">
        <v>14</v>
      </c>
      <c r="R45" s="62" t="s">
        <v>57</v>
      </c>
      <c r="S45" s="62" t="s">
        <v>56</v>
      </c>
      <c r="T45" s="62" t="s">
        <v>57</v>
      </c>
    </row>
    <row r="46" spans="1:20" ht="27">
      <c r="A46" s="62" t="s">
        <v>49</v>
      </c>
      <c r="B46" s="62" t="s">
        <v>23</v>
      </c>
      <c r="C46" s="62" t="s">
        <v>85</v>
      </c>
      <c r="D46" s="62" t="s">
        <v>51</v>
      </c>
      <c r="E46" s="62">
        <v>148</v>
      </c>
      <c r="F46" s="62" t="s">
        <v>89</v>
      </c>
      <c r="G46" s="63"/>
      <c r="H46" s="63" t="s">
        <v>87</v>
      </c>
      <c r="I46" s="62" t="s">
        <v>10</v>
      </c>
      <c r="J46" s="62" t="s">
        <v>10</v>
      </c>
      <c r="K46" s="62"/>
      <c r="L46" s="62">
        <v>383</v>
      </c>
      <c r="M46" s="62" t="s">
        <v>100</v>
      </c>
      <c r="N46" s="63" t="s">
        <v>101</v>
      </c>
      <c r="O46" s="63" t="s">
        <v>87</v>
      </c>
      <c r="P46" s="62" t="s">
        <v>14</v>
      </c>
      <c r="Q46" s="62" t="s">
        <v>14</v>
      </c>
      <c r="R46" s="62" t="s">
        <v>57</v>
      </c>
      <c r="S46" s="62" t="s">
        <v>56</v>
      </c>
      <c r="T46" s="62" t="s">
        <v>57</v>
      </c>
    </row>
    <row r="47" spans="1:20" ht="27">
      <c r="A47" s="62" t="s">
        <v>49</v>
      </c>
      <c r="B47" s="62" t="s">
        <v>23</v>
      </c>
      <c r="C47" s="62" t="s">
        <v>85</v>
      </c>
      <c r="D47" s="62" t="s">
        <v>51</v>
      </c>
      <c r="E47" s="62">
        <v>148</v>
      </c>
      <c r="F47" s="62" t="s">
        <v>89</v>
      </c>
      <c r="G47" s="63"/>
      <c r="H47" s="63" t="s">
        <v>87</v>
      </c>
      <c r="I47" s="62" t="s">
        <v>10</v>
      </c>
      <c r="J47" s="62" t="s">
        <v>10</v>
      </c>
      <c r="K47" s="62"/>
      <c r="L47" s="62">
        <v>384</v>
      </c>
      <c r="M47" s="62" t="s">
        <v>102</v>
      </c>
      <c r="N47" s="63" t="s">
        <v>103</v>
      </c>
      <c r="O47" s="63" t="s">
        <v>87</v>
      </c>
      <c r="P47" s="62" t="s">
        <v>14</v>
      </c>
      <c r="Q47" s="62" t="s">
        <v>14</v>
      </c>
      <c r="R47" s="62" t="s">
        <v>57</v>
      </c>
      <c r="S47" s="62" t="s">
        <v>56</v>
      </c>
      <c r="T47" s="62" t="s">
        <v>57</v>
      </c>
    </row>
    <row r="48" spans="1:20" ht="27">
      <c r="A48" s="62" t="s">
        <v>49</v>
      </c>
      <c r="B48" s="62" t="s">
        <v>23</v>
      </c>
      <c r="C48" s="62" t="s">
        <v>85</v>
      </c>
      <c r="D48" s="62" t="s">
        <v>51</v>
      </c>
      <c r="E48" s="62">
        <v>148</v>
      </c>
      <c r="F48" s="62" t="s">
        <v>89</v>
      </c>
      <c r="G48" s="63"/>
      <c r="H48" s="63" t="s">
        <v>87</v>
      </c>
      <c r="I48" s="62" t="s">
        <v>10</v>
      </c>
      <c r="J48" s="62" t="s">
        <v>10</v>
      </c>
      <c r="K48" s="62"/>
      <c r="L48" s="62">
        <v>385</v>
      </c>
      <c r="M48" s="62" t="s">
        <v>104</v>
      </c>
      <c r="N48" s="63" t="s">
        <v>105</v>
      </c>
      <c r="O48" s="63" t="s">
        <v>87</v>
      </c>
      <c r="P48" s="62" t="s">
        <v>14</v>
      </c>
      <c r="Q48" s="62" t="s">
        <v>14</v>
      </c>
      <c r="R48" s="62" t="s">
        <v>57</v>
      </c>
      <c r="S48" s="62" t="s">
        <v>56</v>
      </c>
      <c r="T48" s="62" t="s">
        <v>57</v>
      </c>
    </row>
    <row r="49" spans="1:20" ht="27">
      <c r="A49" s="62" t="s">
        <v>49</v>
      </c>
      <c r="B49" s="62" t="s">
        <v>23</v>
      </c>
      <c r="C49" s="62" t="s">
        <v>85</v>
      </c>
      <c r="D49" s="62" t="s">
        <v>51</v>
      </c>
      <c r="E49" s="62">
        <v>148</v>
      </c>
      <c r="F49" s="62" t="s">
        <v>89</v>
      </c>
      <c r="G49" s="63"/>
      <c r="H49" s="63" t="s">
        <v>87</v>
      </c>
      <c r="I49" s="62" t="s">
        <v>10</v>
      </c>
      <c r="J49" s="62" t="s">
        <v>10</v>
      </c>
      <c r="K49" s="62"/>
      <c r="L49" s="62">
        <v>387</v>
      </c>
      <c r="M49" s="62" t="s">
        <v>106</v>
      </c>
      <c r="N49" s="63" t="s">
        <v>107</v>
      </c>
      <c r="O49" s="63" t="s">
        <v>87</v>
      </c>
      <c r="P49" s="62" t="s">
        <v>14</v>
      </c>
      <c r="Q49" s="62" t="s">
        <v>14</v>
      </c>
      <c r="R49" s="62" t="s">
        <v>57</v>
      </c>
      <c r="S49" s="62" t="s">
        <v>56</v>
      </c>
      <c r="T49" s="62" t="s">
        <v>57</v>
      </c>
    </row>
    <row r="50" spans="1:20" ht="27">
      <c r="A50" s="62" t="s">
        <v>49</v>
      </c>
      <c r="B50" s="62" t="s">
        <v>23</v>
      </c>
      <c r="C50" s="62" t="s">
        <v>85</v>
      </c>
      <c r="D50" s="62" t="s">
        <v>51</v>
      </c>
      <c r="E50" s="62">
        <v>149</v>
      </c>
      <c r="F50" s="62" t="s">
        <v>90</v>
      </c>
      <c r="G50" s="63"/>
      <c r="H50" s="63" t="s">
        <v>87</v>
      </c>
      <c r="I50" s="62" t="s">
        <v>10</v>
      </c>
      <c r="J50" s="62" t="s">
        <v>10</v>
      </c>
      <c r="K50" s="62"/>
      <c r="L50" s="62">
        <v>150</v>
      </c>
      <c r="M50" s="62" t="s">
        <v>91</v>
      </c>
      <c r="N50" s="63"/>
      <c r="O50" s="63" t="s">
        <v>87</v>
      </c>
      <c r="P50" s="62" t="s">
        <v>10</v>
      </c>
      <c r="Q50" s="62" t="s">
        <v>10</v>
      </c>
      <c r="R50" s="62"/>
      <c r="S50" s="62" t="s">
        <v>56</v>
      </c>
      <c r="T50" s="62" t="s">
        <v>57</v>
      </c>
    </row>
    <row r="51" spans="1:20" ht="27">
      <c r="A51" s="62" t="s">
        <v>49</v>
      </c>
      <c r="B51" s="62" t="s">
        <v>23</v>
      </c>
      <c r="C51" s="62" t="s">
        <v>85</v>
      </c>
      <c r="D51" s="62" t="s">
        <v>51</v>
      </c>
      <c r="E51" s="62">
        <v>149</v>
      </c>
      <c r="F51" s="62" t="s">
        <v>90</v>
      </c>
      <c r="G51" s="63"/>
      <c r="H51" s="63" t="s">
        <v>87</v>
      </c>
      <c r="I51" s="62" t="s">
        <v>10</v>
      </c>
      <c r="J51" s="62" t="s">
        <v>10</v>
      </c>
      <c r="K51" s="62"/>
      <c r="L51" s="62">
        <v>151</v>
      </c>
      <c r="M51" s="62" t="s">
        <v>92</v>
      </c>
      <c r="N51" s="63"/>
      <c r="O51" s="63" t="s">
        <v>93</v>
      </c>
      <c r="P51" s="62" t="s">
        <v>10</v>
      </c>
      <c r="Q51" s="62" t="s">
        <v>10</v>
      </c>
      <c r="R51" s="62"/>
      <c r="S51" s="62" t="s">
        <v>56</v>
      </c>
      <c r="T51" s="62" t="s">
        <v>57</v>
      </c>
    </row>
    <row r="52" spans="1:20" ht="27">
      <c r="A52" s="62" t="s">
        <v>49</v>
      </c>
      <c r="B52" s="62" t="s">
        <v>23</v>
      </c>
      <c r="C52" s="62" t="s">
        <v>85</v>
      </c>
      <c r="D52" s="62" t="s">
        <v>51</v>
      </c>
      <c r="E52" s="62">
        <v>149</v>
      </c>
      <c r="F52" s="62" t="s">
        <v>90</v>
      </c>
      <c r="G52" s="63"/>
      <c r="H52" s="63" t="s">
        <v>87</v>
      </c>
      <c r="I52" s="62" t="s">
        <v>10</v>
      </c>
      <c r="J52" s="62" t="s">
        <v>10</v>
      </c>
      <c r="K52" s="62"/>
      <c r="L52" s="62">
        <v>380</v>
      </c>
      <c r="M52" s="62" t="s">
        <v>94</v>
      </c>
      <c r="N52" s="63" t="s">
        <v>95</v>
      </c>
      <c r="O52" s="63" t="s">
        <v>87</v>
      </c>
      <c r="P52" s="62" t="s">
        <v>14</v>
      </c>
      <c r="Q52" s="62" t="s">
        <v>14</v>
      </c>
      <c r="R52" s="62" t="s">
        <v>57</v>
      </c>
      <c r="S52" s="62" t="s">
        <v>56</v>
      </c>
      <c r="T52" s="62" t="s">
        <v>57</v>
      </c>
    </row>
    <row r="53" spans="1:20" ht="27">
      <c r="A53" s="62" t="s">
        <v>49</v>
      </c>
      <c r="B53" s="62" t="s">
        <v>23</v>
      </c>
      <c r="C53" s="62" t="s">
        <v>85</v>
      </c>
      <c r="D53" s="62" t="s">
        <v>51</v>
      </c>
      <c r="E53" s="62">
        <v>149</v>
      </c>
      <c r="F53" s="62" t="s">
        <v>90</v>
      </c>
      <c r="G53" s="63"/>
      <c r="H53" s="63" t="s">
        <v>87</v>
      </c>
      <c r="I53" s="62" t="s">
        <v>10</v>
      </c>
      <c r="J53" s="62" t="s">
        <v>10</v>
      </c>
      <c r="K53" s="62"/>
      <c r="L53" s="62">
        <v>381</v>
      </c>
      <c r="M53" s="62" t="s">
        <v>96</v>
      </c>
      <c r="N53" s="63" t="s">
        <v>97</v>
      </c>
      <c r="O53" s="63" t="s">
        <v>87</v>
      </c>
      <c r="P53" s="62" t="s">
        <v>14</v>
      </c>
      <c r="Q53" s="62" t="s">
        <v>14</v>
      </c>
      <c r="R53" s="62" t="s">
        <v>57</v>
      </c>
      <c r="S53" s="62" t="s">
        <v>56</v>
      </c>
      <c r="T53" s="62" t="s">
        <v>57</v>
      </c>
    </row>
    <row r="54" spans="1:20" ht="27">
      <c r="A54" s="62" t="s">
        <v>49</v>
      </c>
      <c r="B54" s="62" t="s">
        <v>23</v>
      </c>
      <c r="C54" s="62" t="s">
        <v>85</v>
      </c>
      <c r="D54" s="62" t="s">
        <v>51</v>
      </c>
      <c r="E54" s="62">
        <v>149</v>
      </c>
      <c r="F54" s="62" t="s">
        <v>90</v>
      </c>
      <c r="G54" s="63"/>
      <c r="H54" s="63" t="s">
        <v>87</v>
      </c>
      <c r="I54" s="62" t="s">
        <v>10</v>
      </c>
      <c r="J54" s="62" t="s">
        <v>10</v>
      </c>
      <c r="K54" s="62"/>
      <c r="L54" s="62">
        <v>382</v>
      </c>
      <c r="M54" s="62" t="s">
        <v>98</v>
      </c>
      <c r="N54" s="63" t="s">
        <v>99</v>
      </c>
      <c r="O54" s="63" t="s">
        <v>87</v>
      </c>
      <c r="P54" s="62" t="s">
        <v>14</v>
      </c>
      <c r="Q54" s="62" t="s">
        <v>14</v>
      </c>
      <c r="R54" s="62" t="s">
        <v>57</v>
      </c>
      <c r="S54" s="62" t="s">
        <v>56</v>
      </c>
      <c r="T54" s="62" t="s">
        <v>57</v>
      </c>
    </row>
    <row r="55" spans="1:20" ht="27">
      <c r="A55" s="62" t="s">
        <v>49</v>
      </c>
      <c r="B55" s="62" t="s">
        <v>23</v>
      </c>
      <c r="C55" s="62" t="s">
        <v>85</v>
      </c>
      <c r="D55" s="62" t="s">
        <v>51</v>
      </c>
      <c r="E55" s="62">
        <v>149</v>
      </c>
      <c r="F55" s="62" t="s">
        <v>90</v>
      </c>
      <c r="G55" s="63"/>
      <c r="H55" s="63" t="s">
        <v>87</v>
      </c>
      <c r="I55" s="62" t="s">
        <v>10</v>
      </c>
      <c r="J55" s="62" t="s">
        <v>10</v>
      </c>
      <c r="K55" s="62"/>
      <c r="L55" s="62">
        <v>383</v>
      </c>
      <c r="M55" s="62" t="s">
        <v>100</v>
      </c>
      <c r="N55" s="63" t="s">
        <v>101</v>
      </c>
      <c r="O55" s="63" t="s">
        <v>87</v>
      </c>
      <c r="P55" s="62" t="s">
        <v>14</v>
      </c>
      <c r="Q55" s="62" t="s">
        <v>14</v>
      </c>
      <c r="R55" s="62" t="s">
        <v>57</v>
      </c>
      <c r="S55" s="62" t="s">
        <v>56</v>
      </c>
      <c r="T55" s="62" t="s">
        <v>57</v>
      </c>
    </row>
    <row r="56" spans="1:20" ht="27">
      <c r="A56" s="62" t="s">
        <v>49</v>
      </c>
      <c r="B56" s="62" t="s">
        <v>23</v>
      </c>
      <c r="C56" s="62" t="s">
        <v>85</v>
      </c>
      <c r="D56" s="62" t="s">
        <v>51</v>
      </c>
      <c r="E56" s="62">
        <v>149</v>
      </c>
      <c r="F56" s="62" t="s">
        <v>90</v>
      </c>
      <c r="G56" s="63"/>
      <c r="H56" s="63" t="s">
        <v>87</v>
      </c>
      <c r="I56" s="62" t="s">
        <v>10</v>
      </c>
      <c r="J56" s="62" t="s">
        <v>10</v>
      </c>
      <c r="K56" s="62"/>
      <c r="L56" s="62">
        <v>384</v>
      </c>
      <c r="M56" s="62" t="s">
        <v>102</v>
      </c>
      <c r="N56" s="63" t="s">
        <v>103</v>
      </c>
      <c r="O56" s="63" t="s">
        <v>87</v>
      </c>
      <c r="P56" s="62" t="s">
        <v>14</v>
      </c>
      <c r="Q56" s="62" t="s">
        <v>14</v>
      </c>
      <c r="R56" s="62" t="s">
        <v>57</v>
      </c>
      <c r="S56" s="62" t="s">
        <v>56</v>
      </c>
      <c r="T56" s="62" t="s">
        <v>57</v>
      </c>
    </row>
    <row r="57" spans="1:20" ht="27">
      <c r="A57" s="62" t="s">
        <v>49</v>
      </c>
      <c r="B57" s="62" t="s">
        <v>23</v>
      </c>
      <c r="C57" s="62" t="s">
        <v>85</v>
      </c>
      <c r="D57" s="62" t="s">
        <v>51</v>
      </c>
      <c r="E57" s="62">
        <v>149</v>
      </c>
      <c r="F57" s="62" t="s">
        <v>90</v>
      </c>
      <c r="G57" s="63"/>
      <c r="H57" s="63" t="s">
        <v>87</v>
      </c>
      <c r="I57" s="62" t="s">
        <v>10</v>
      </c>
      <c r="J57" s="62" t="s">
        <v>10</v>
      </c>
      <c r="K57" s="62"/>
      <c r="L57" s="62">
        <v>385</v>
      </c>
      <c r="M57" s="62" t="s">
        <v>104</v>
      </c>
      <c r="N57" s="63" t="s">
        <v>105</v>
      </c>
      <c r="O57" s="63" t="s">
        <v>87</v>
      </c>
      <c r="P57" s="62" t="s">
        <v>14</v>
      </c>
      <c r="Q57" s="62" t="s">
        <v>14</v>
      </c>
      <c r="R57" s="62" t="s">
        <v>57</v>
      </c>
      <c r="S57" s="62" t="s">
        <v>56</v>
      </c>
      <c r="T57" s="62" t="s">
        <v>57</v>
      </c>
    </row>
    <row r="58" spans="1:20" ht="27">
      <c r="A58" s="62" t="s">
        <v>49</v>
      </c>
      <c r="B58" s="62" t="s">
        <v>23</v>
      </c>
      <c r="C58" s="62" t="s">
        <v>85</v>
      </c>
      <c r="D58" s="62" t="s">
        <v>51</v>
      </c>
      <c r="E58" s="62">
        <v>149</v>
      </c>
      <c r="F58" s="62" t="s">
        <v>90</v>
      </c>
      <c r="G58" s="63"/>
      <c r="H58" s="63" t="s">
        <v>87</v>
      </c>
      <c r="I58" s="62" t="s">
        <v>10</v>
      </c>
      <c r="J58" s="62" t="s">
        <v>10</v>
      </c>
      <c r="K58" s="62"/>
      <c r="L58" s="62">
        <v>387</v>
      </c>
      <c r="M58" s="62" t="s">
        <v>106</v>
      </c>
      <c r="N58" s="63" t="s">
        <v>107</v>
      </c>
      <c r="O58" s="63" t="s">
        <v>87</v>
      </c>
      <c r="P58" s="62" t="s">
        <v>14</v>
      </c>
      <c r="Q58" s="62" t="s">
        <v>14</v>
      </c>
      <c r="R58" s="62" t="s">
        <v>57</v>
      </c>
      <c r="S58" s="62" t="s">
        <v>56</v>
      </c>
      <c r="T58" s="62" t="s">
        <v>57</v>
      </c>
    </row>
    <row r="59" spans="1:20" ht="27">
      <c r="A59" s="62" t="s">
        <v>49</v>
      </c>
      <c r="B59" s="62" t="s">
        <v>23</v>
      </c>
      <c r="C59" s="62" t="s">
        <v>85</v>
      </c>
      <c r="D59" s="62" t="s">
        <v>51</v>
      </c>
      <c r="E59" s="62">
        <v>150</v>
      </c>
      <c r="F59" s="62" t="s">
        <v>91</v>
      </c>
      <c r="G59" s="63"/>
      <c r="H59" s="63" t="s">
        <v>87</v>
      </c>
      <c r="I59" s="62" t="s">
        <v>10</v>
      </c>
      <c r="J59" s="62" t="s">
        <v>10</v>
      </c>
      <c r="K59" s="62"/>
      <c r="L59" s="62">
        <v>151</v>
      </c>
      <c r="M59" s="62" t="s">
        <v>92</v>
      </c>
      <c r="N59" s="63"/>
      <c r="O59" s="63" t="s">
        <v>93</v>
      </c>
      <c r="P59" s="62" t="s">
        <v>10</v>
      </c>
      <c r="Q59" s="62" t="s">
        <v>10</v>
      </c>
      <c r="R59" s="62"/>
      <c r="S59" s="62" t="s">
        <v>56</v>
      </c>
      <c r="T59" s="62" t="s">
        <v>57</v>
      </c>
    </row>
    <row r="60" spans="1:20" ht="27">
      <c r="A60" s="62" t="s">
        <v>49</v>
      </c>
      <c r="B60" s="62" t="s">
        <v>23</v>
      </c>
      <c r="C60" s="62" t="s">
        <v>85</v>
      </c>
      <c r="D60" s="62" t="s">
        <v>51</v>
      </c>
      <c r="E60" s="62">
        <v>150</v>
      </c>
      <c r="F60" s="62" t="s">
        <v>91</v>
      </c>
      <c r="G60" s="63"/>
      <c r="H60" s="63" t="s">
        <v>87</v>
      </c>
      <c r="I60" s="62" t="s">
        <v>10</v>
      </c>
      <c r="J60" s="62" t="s">
        <v>10</v>
      </c>
      <c r="K60" s="62"/>
      <c r="L60" s="62">
        <v>380</v>
      </c>
      <c r="M60" s="62" t="s">
        <v>94</v>
      </c>
      <c r="N60" s="63" t="s">
        <v>95</v>
      </c>
      <c r="O60" s="63" t="s">
        <v>87</v>
      </c>
      <c r="P60" s="62" t="s">
        <v>14</v>
      </c>
      <c r="Q60" s="62" t="s">
        <v>14</v>
      </c>
      <c r="R60" s="62" t="s">
        <v>57</v>
      </c>
      <c r="S60" s="62" t="s">
        <v>56</v>
      </c>
      <c r="T60" s="62" t="s">
        <v>57</v>
      </c>
    </row>
    <row r="61" spans="1:20" ht="27">
      <c r="A61" s="62" t="s">
        <v>49</v>
      </c>
      <c r="B61" s="62" t="s">
        <v>23</v>
      </c>
      <c r="C61" s="62" t="s">
        <v>85</v>
      </c>
      <c r="D61" s="62" t="s">
        <v>51</v>
      </c>
      <c r="E61" s="62">
        <v>150</v>
      </c>
      <c r="F61" s="62" t="s">
        <v>91</v>
      </c>
      <c r="G61" s="63"/>
      <c r="H61" s="63" t="s">
        <v>87</v>
      </c>
      <c r="I61" s="62" t="s">
        <v>10</v>
      </c>
      <c r="J61" s="62" t="s">
        <v>10</v>
      </c>
      <c r="K61" s="62"/>
      <c r="L61" s="62">
        <v>381</v>
      </c>
      <c r="M61" s="62" t="s">
        <v>96</v>
      </c>
      <c r="N61" s="63" t="s">
        <v>97</v>
      </c>
      <c r="O61" s="63" t="s">
        <v>87</v>
      </c>
      <c r="P61" s="62" t="s">
        <v>14</v>
      </c>
      <c r="Q61" s="62" t="s">
        <v>14</v>
      </c>
      <c r="R61" s="62" t="s">
        <v>57</v>
      </c>
      <c r="S61" s="62" t="s">
        <v>56</v>
      </c>
      <c r="T61" s="62" t="s">
        <v>57</v>
      </c>
    </row>
    <row r="62" spans="1:20" ht="27">
      <c r="A62" s="62" t="s">
        <v>49</v>
      </c>
      <c r="B62" s="62" t="s">
        <v>23</v>
      </c>
      <c r="C62" s="62" t="s">
        <v>85</v>
      </c>
      <c r="D62" s="62" t="s">
        <v>51</v>
      </c>
      <c r="E62" s="62">
        <v>150</v>
      </c>
      <c r="F62" s="62" t="s">
        <v>91</v>
      </c>
      <c r="G62" s="63"/>
      <c r="H62" s="63" t="s">
        <v>87</v>
      </c>
      <c r="I62" s="62" t="s">
        <v>10</v>
      </c>
      <c r="J62" s="62" t="s">
        <v>10</v>
      </c>
      <c r="K62" s="62"/>
      <c r="L62" s="62">
        <v>382</v>
      </c>
      <c r="M62" s="62" t="s">
        <v>98</v>
      </c>
      <c r="N62" s="63" t="s">
        <v>99</v>
      </c>
      <c r="O62" s="63" t="s">
        <v>87</v>
      </c>
      <c r="P62" s="62" t="s">
        <v>14</v>
      </c>
      <c r="Q62" s="62" t="s">
        <v>14</v>
      </c>
      <c r="R62" s="62" t="s">
        <v>57</v>
      </c>
      <c r="S62" s="62" t="s">
        <v>56</v>
      </c>
      <c r="T62" s="62" t="s">
        <v>57</v>
      </c>
    </row>
    <row r="63" spans="1:20" ht="27">
      <c r="A63" s="62" t="s">
        <v>49</v>
      </c>
      <c r="B63" s="62" t="s">
        <v>23</v>
      </c>
      <c r="C63" s="62" t="s">
        <v>85</v>
      </c>
      <c r="D63" s="62" t="s">
        <v>51</v>
      </c>
      <c r="E63" s="62">
        <v>150</v>
      </c>
      <c r="F63" s="62" t="s">
        <v>91</v>
      </c>
      <c r="G63" s="63"/>
      <c r="H63" s="63" t="s">
        <v>87</v>
      </c>
      <c r="I63" s="62" t="s">
        <v>10</v>
      </c>
      <c r="J63" s="62" t="s">
        <v>10</v>
      </c>
      <c r="K63" s="62"/>
      <c r="L63" s="62">
        <v>383</v>
      </c>
      <c r="M63" s="62" t="s">
        <v>100</v>
      </c>
      <c r="N63" s="63" t="s">
        <v>101</v>
      </c>
      <c r="O63" s="63" t="s">
        <v>87</v>
      </c>
      <c r="P63" s="62" t="s">
        <v>14</v>
      </c>
      <c r="Q63" s="62" t="s">
        <v>14</v>
      </c>
      <c r="R63" s="62" t="s">
        <v>57</v>
      </c>
      <c r="S63" s="62" t="s">
        <v>56</v>
      </c>
      <c r="T63" s="62" t="s">
        <v>57</v>
      </c>
    </row>
    <row r="64" spans="1:20" ht="27">
      <c r="A64" s="62" t="s">
        <v>49</v>
      </c>
      <c r="B64" s="62" t="s">
        <v>23</v>
      </c>
      <c r="C64" s="62" t="s">
        <v>85</v>
      </c>
      <c r="D64" s="62" t="s">
        <v>51</v>
      </c>
      <c r="E64" s="62">
        <v>150</v>
      </c>
      <c r="F64" s="62" t="s">
        <v>91</v>
      </c>
      <c r="G64" s="63"/>
      <c r="H64" s="63" t="s">
        <v>87</v>
      </c>
      <c r="I64" s="62" t="s">
        <v>10</v>
      </c>
      <c r="J64" s="62" t="s">
        <v>10</v>
      </c>
      <c r="K64" s="62"/>
      <c r="L64" s="62">
        <v>384</v>
      </c>
      <c r="M64" s="62" t="s">
        <v>102</v>
      </c>
      <c r="N64" s="63" t="s">
        <v>103</v>
      </c>
      <c r="O64" s="63" t="s">
        <v>87</v>
      </c>
      <c r="P64" s="62" t="s">
        <v>14</v>
      </c>
      <c r="Q64" s="62" t="s">
        <v>14</v>
      </c>
      <c r="R64" s="62" t="s">
        <v>57</v>
      </c>
      <c r="S64" s="62" t="s">
        <v>56</v>
      </c>
      <c r="T64" s="62" t="s">
        <v>57</v>
      </c>
    </row>
    <row r="65" spans="1:20" ht="27">
      <c r="A65" s="62" t="s">
        <v>49</v>
      </c>
      <c r="B65" s="62" t="s">
        <v>23</v>
      </c>
      <c r="C65" s="62" t="s">
        <v>85</v>
      </c>
      <c r="D65" s="62" t="s">
        <v>51</v>
      </c>
      <c r="E65" s="62">
        <v>150</v>
      </c>
      <c r="F65" s="62" t="s">
        <v>91</v>
      </c>
      <c r="G65" s="63"/>
      <c r="H65" s="63" t="s">
        <v>87</v>
      </c>
      <c r="I65" s="62" t="s">
        <v>10</v>
      </c>
      <c r="J65" s="62" t="s">
        <v>10</v>
      </c>
      <c r="K65" s="62"/>
      <c r="L65" s="62">
        <v>385</v>
      </c>
      <c r="M65" s="62" t="s">
        <v>104</v>
      </c>
      <c r="N65" s="63" t="s">
        <v>105</v>
      </c>
      <c r="O65" s="63" t="s">
        <v>87</v>
      </c>
      <c r="P65" s="62" t="s">
        <v>14</v>
      </c>
      <c r="Q65" s="62" t="s">
        <v>14</v>
      </c>
      <c r="R65" s="62" t="s">
        <v>57</v>
      </c>
      <c r="S65" s="62" t="s">
        <v>56</v>
      </c>
      <c r="T65" s="62" t="s">
        <v>57</v>
      </c>
    </row>
    <row r="66" spans="1:20" ht="27">
      <c r="A66" s="62" t="s">
        <v>49</v>
      </c>
      <c r="B66" s="62" t="s">
        <v>23</v>
      </c>
      <c r="C66" s="62" t="s">
        <v>85</v>
      </c>
      <c r="D66" s="62" t="s">
        <v>51</v>
      </c>
      <c r="E66" s="62">
        <v>150</v>
      </c>
      <c r="F66" s="62" t="s">
        <v>91</v>
      </c>
      <c r="G66" s="63"/>
      <c r="H66" s="63" t="s">
        <v>87</v>
      </c>
      <c r="I66" s="62" t="s">
        <v>10</v>
      </c>
      <c r="J66" s="62" t="s">
        <v>10</v>
      </c>
      <c r="K66" s="62"/>
      <c r="L66" s="62">
        <v>387</v>
      </c>
      <c r="M66" s="62" t="s">
        <v>106</v>
      </c>
      <c r="N66" s="63" t="s">
        <v>107</v>
      </c>
      <c r="O66" s="63" t="s">
        <v>87</v>
      </c>
      <c r="P66" s="62" t="s">
        <v>14</v>
      </c>
      <c r="Q66" s="62" t="s">
        <v>14</v>
      </c>
      <c r="R66" s="62" t="s">
        <v>57</v>
      </c>
      <c r="S66" s="62" t="s">
        <v>56</v>
      </c>
      <c r="T66" s="62" t="s">
        <v>57</v>
      </c>
    </row>
    <row r="67" spans="1:20" ht="27">
      <c r="A67" s="62" t="s">
        <v>49</v>
      </c>
      <c r="B67" s="62" t="s">
        <v>23</v>
      </c>
      <c r="C67" s="62" t="s">
        <v>85</v>
      </c>
      <c r="D67" s="62" t="s">
        <v>51</v>
      </c>
      <c r="E67" s="62">
        <v>151</v>
      </c>
      <c r="F67" s="62" t="s">
        <v>92</v>
      </c>
      <c r="G67" s="63"/>
      <c r="H67" s="63" t="s">
        <v>93</v>
      </c>
      <c r="I67" s="62" t="s">
        <v>10</v>
      </c>
      <c r="J67" s="62" t="s">
        <v>10</v>
      </c>
      <c r="K67" s="62"/>
      <c r="L67" s="62">
        <v>380</v>
      </c>
      <c r="M67" s="62" t="s">
        <v>94</v>
      </c>
      <c r="N67" s="63" t="s">
        <v>95</v>
      </c>
      <c r="O67" s="63" t="s">
        <v>87</v>
      </c>
      <c r="P67" s="62" t="s">
        <v>14</v>
      </c>
      <c r="Q67" s="62" t="s">
        <v>14</v>
      </c>
      <c r="R67" s="62" t="s">
        <v>57</v>
      </c>
      <c r="S67" s="62" t="s">
        <v>56</v>
      </c>
      <c r="T67" s="62" t="s">
        <v>57</v>
      </c>
    </row>
    <row r="68" spans="1:20" ht="27">
      <c r="A68" s="62" t="s">
        <v>49</v>
      </c>
      <c r="B68" s="62" t="s">
        <v>23</v>
      </c>
      <c r="C68" s="62" t="s">
        <v>85</v>
      </c>
      <c r="D68" s="62" t="s">
        <v>51</v>
      </c>
      <c r="E68" s="62">
        <v>151</v>
      </c>
      <c r="F68" s="62" t="s">
        <v>92</v>
      </c>
      <c r="G68" s="63"/>
      <c r="H68" s="63" t="s">
        <v>93</v>
      </c>
      <c r="I68" s="62" t="s">
        <v>10</v>
      </c>
      <c r="J68" s="62" t="s">
        <v>10</v>
      </c>
      <c r="K68" s="62"/>
      <c r="L68" s="62">
        <v>381</v>
      </c>
      <c r="M68" s="62" t="s">
        <v>96</v>
      </c>
      <c r="N68" s="63" t="s">
        <v>97</v>
      </c>
      <c r="O68" s="63" t="s">
        <v>87</v>
      </c>
      <c r="P68" s="62" t="s">
        <v>14</v>
      </c>
      <c r="Q68" s="62" t="s">
        <v>14</v>
      </c>
      <c r="R68" s="62" t="s">
        <v>57</v>
      </c>
      <c r="S68" s="62" t="s">
        <v>56</v>
      </c>
      <c r="T68" s="62" t="s">
        <v>57</v>
      </c>
    </row>
    <row r="69" spans="1:20" ht="27">
      <c r="A69" s="62" t="s">
        <v>49</v>
      </c>
      <c r="B69" s="62" t="s">
        <v>23</v>
      </c>
      <c r="C69" s="62" t="s">
        <v>85</v>
      </c>
      <c r="D69" s="62" t="s">
        <v>51</v>
      </c>
      <c r="E69" s="62">
        <v>151</v>
      </c>
      <c r="F69" s="62" t="s">
        <v>92</v>
      </c>
      <c r="G69" s="63"/>
      <c r="H69" s="63" t="s">
        <v>93</v>
      </c>
      <c r="I69" s="62" t="s">
        <v>10</v>
      </c>
      <c r="J69" s="62" t="s">
        <v>10</v>
      </c>
      <c r="K69" s="62"/>
      <c r="L69" s="62">
        <v>382</v>
      </c>
      <c r="M69" s="62" t="s">
        <v>98</v>
      </c>
      <c r="N69" s="63" t="s">
        <v>99</v>
      </c>
      <c r="O69" s="63" t="s">
        <v>87</v>
      </c>
      <c r="P69" s="62" t="s">
        <v>14</v>
      </c>
      <c r="Q69" s="62" t="s">
        <v>14</v>
      </c>
      <c r="R69" s="62" t="s">
        <v>57</v>
      </c>
      <c r="S69" s="62" t="s">
        <v>56</v>
      </c>
      <c r="T69" s="62" t="s">
        <v>57</v>
      </c>
    </row>
    <row r="70" spans="1:20" ht="27">
      <c r="A70" s="62" t="s">
        <v>49</v>
      </c>
      <c r="B70" s="62" t="s">
        <v>23</v>
      </c>
      <c r="C70" s="62" t="s">
        <v>85</v>
      </c>
      <c r="D70" s="62" t="s">
        <v>51</v>
      </c>
      <c r="E70" s="62">
        <v>151</v>
      </c>
      <c r="F70" s="62" t="s">
        <v>92</v>
      </c>
      <c r="G70" s="63"/>
      <c r="H70" s="63" t="s">
        <v>93</v>
      </c>
      <c r="I70" s="62" t="s">
        <v>10</v>
      </c>
      <c r="J70" s="62" t="s">
        <v>10</v>
      </c>
      <c r="K70" s="62"/>
      <c r="L70" s="62">
        <v>383</v>
      </c>
      <c r="M70" s="62" t="s">
        <v>100</v>
      </c>
      <c r="N70" s="63" t="s">
        <v>101</v>
      </c>
      <c r="O70" s="63" t="s">
        <v>87</v>
      </c>
      <c r="P70" s="62" t="s">
        <v>14</v>
      </c>
      <c r="Q70" s="62" t="s">
        <v>14</v>
      </c>
      <c r="R70" s="62" t="s">
        <v>57</v>
      </c>
      <c r="S70" s="62" t="s">
        <v>56</v>
      </c>
      <c r="T70" s="62" t="s">
        <v>57</v>
      </c>
    </row>
    <row r="71" spans="1:20" ht="27">
      <c r="A71" s="62" t="s">
        <v>49</v>
      </c>
      <c r="B71" s="62" t="s">
        <v>23</v>
      </c>
      <c r="C71" s="62" t="s">
        <v>85</v>
      </c>
      <c r="D71" s="62" t="s">
        <v>51</v>
      </c>
      <c r="E71" s="62">
        <v>151</v>
      </c>
      <c r="F71" s="62" t="s">
        <v>92</v>
      </c>
      <c r="G71" s="63"/>
      <c r="H71" s="63" t="s">
        <v>93</v>
      </c>
      <c r="I71" s="62" t="s">
        <v>10</v>
      </c>
      <c r="J71" s="62" t="s">
        <v>10</v>
      </c>
      <c r="K71" s="62"/>
      <c r="L71" s="62">
        <v>384</v>
      </c>
      <c r="M71" s="62" t="s">
        <v>102</v>
      </c>
      <c r="N71" s="63" t="s">
        <v>103</v>
      </c>
      <c r="O71" s="63" t="s">
        <v>87</v>
      </c>
      <c r="P71" s="62" t="s">
        <v>14</v>
      </c>
      <c r="Q71" s="62" t="s">
        <v>14</v>
      </c>
      <c r="R71" s="62" t="s">
        <v>57</v>
      </c>
      <c r="S71" s="62" t="s">
        <v>56</v>
      </c>
      <c r="T71" s="62" t="s">
        <v>57</v>
      </c>
    </row>
    <row r="72" spans="1:20" ht="27">
      <c r="A72" s="62" t="s">
        <v>49</v>
      </c>
      <c r="B72" s="62" t="s">
        <v>23</v>
      </c>
      <c r="C72" s="62" t="s">
        <v>85</v>
      </c>
      <c r="D72" s="62" t="s">
        <v>51</v>
      </c>
      <c r="E72" s="62">
        <v>151</v>
      </c>
      <c r="F72" s="62" t="s">
        <v>92</v>
      </c>
      <c r="G72" s="63"/>
      <c r="H72" s="63" t="s">
        <v>93</v>
      </c>
      <c r="I72" s="62" t="s">
        <v>10</v>
      </c>
      <c r="J72" s="62" t="s">
        <v>10</v>
      </c>
      <c r="K72" s="62"/>
      <c r="L72" s="62">
        <v>385</v>
      </c>
      <c r="M72" s="62" t="s">
        <v>104</v>
      </c>
      <c r="N72" s="63" t="s">
        <v>105</v>
      </c>
      <c r="O72" s="63" t="s">
        <v>87</v>
      </c>
      <c r="P72" s="62" t="s">
        <v>14</v>
      </c>
      <c r="Q72" s="62" t="s">
        <v>14</v>
      </c>
      <c r="R72" s="62" t="s">
        <v>57</v>
      </c>
      <c r="S72" s="62" t="s">
        <v>56</v>
      </c>
      <c r="T72" s="62" t="s">
        <v>57</v>
      </c>
    </row>
    <row r="73" spans="1:20" ht="27">
      <c r="A73" s="62" t="s">
        <v>49</v>
      </c>
      <c r="B73" s="62" t="s">
        <v>23</v>
      </c>
      <c r="C73" s="62" t="s">
        <v>85</v>
      </c>
      <c r="D73" s="62" t="s">
        <v>51</v>
      </c>
      <c r="E73" s="62">
        <v>151</v>
      </c>
      <c r="F73" s="62" t="s">
        <v>92</v>
      </c>
      <c r="G73" s="63"/>
      <c r="H73" s="63" t="s">
        <v>93</v>
      </c>
      <c r="I73" s="62" t="s">
        <v>10</v>
      </c>
      <c r="J73" s="62" t="s">
        <v>10</v>
      </c>
      <c r="K73" s="62"/>
      <c r="L73" s="62">
        <v>387</v>
      </c>
      <c r="M73" s="62" t="s">
        <v>106</v>
      </c>
      <c r="N73" s="63" t="s">
        <v>107</v>
      </c>
      <c r="O73" s="63" t="s">
        <v>87</v>
      </c>
      <c r="P73" s="62" t="s">
        <v>14</v>
      </c>
      <c r="Q73" s="62" t="s">
        <v>14</v>
      </c>
      <c r="R73" s="62" t="s">
        <v>57</v>
      </c>
      <c r="S73" s="62" t="s">
        <v>56</v>
      </c>
      <c r="T73" s="62" t="s">
        <v>57</v>
      </c>
    </row>
    <row r="74" spans="1:20" ht="27">
      <c r="A74" s="62" t="s">
        <v>49</v>
      </c>
      <c r="B74" s="62" t="s">
        <v>23</v>
      </c>
      <c r="C74" s="62" t="s">
        <v>108</v>
      </c>
      <c r="D74" s="62" t="s">
        <v>51</v>
      </c>
      <c r="E74" s="62">
        <v>152</v>
      </c>
      <c r="F74" s="62" t="s">
        <v>109</v>
      </c>
      <c r="G74" s="63"/>
      <c r="H74" s="63" t="s">
        <v>110</v>
      </c>
      <c r="I74" s="62" t="s">
        <v>10</v>
      </c>
      <c r="J74" s="62" t="s">
        <v>10</v>
      </c>
      <c r="K74" s="62"/>
      <c r="L74" s="62">
        <v>378</v>
      </c>
      <c r="M74" s="62" t="s">
        <v>111</v>
      </c>
      <c r="N74" s="63" t="s">
        <v>112</v>
      </c>
      <c r="O74" s="63" t="s">
        <v>110</v>
      </c>
      <c r="P74" s="62" t="s">
        <v>14</v>
      </c>
      <c r="Q74" s="62" t="s">
        <v>14</v>
      </c>
      <c r="R74" s="62" t="s">
        <v>57</v>
      </c>
      <c r="S74" s="62" t="s">
        <v>56</v>
      </c>
      <c r="T74" s="62" t="s">
        <v>57</v>
      </c>
    </row>
    <row r="75" spans="1:20" ht="27">
      <c r="A75" s="62" t="s">
        <v>49</v>
      </c>
      <c r="B75" s="62" t="s">
        <v>23</v>
      </c>
      <c r="C75" s="62" t="s">
        <v>113</v>
      </c>
      <c r="D75" s="62" t="s">
        <v>51</v>
      </c>
      <c r="E75" s="62">
        <v>154</v>
      </c>
      <c r="F75" s="62" t="s">
        <v>114</v>
      </c>
      <c r="G75" s="63"/>
      <c r="H75" s="63" t="s">
        <v>115</v>
      </c>
      <c r="I75" s="62" t="s">
        <v>10</v>
      </c>
      <c r="J75" s="62" t="s">
        <v>10</v>
      </c>
      <c r="K75" s="62"/>
      <c r="L75" s="62">
        <v>388</v>
      </c>
      <c r="M75" s="62" t="s">
        <v>116</v>
      </c>
      <c r="N75" s="63" t="s">
        <v>117</v>
      </c>
      <c r="O75" s="63" t="s">
        <v>115</v>
      </c>
      <c r="P75" s="62" t="s">
        <v>14</v>
      </c>
      <c r="Q75" s="62" t="s">
        <v>14</v>
      </c>
      <c r="R75" s="62" t="s">
        <v>57</v>
      </c>
      <c r="S75" s="62" t="s">
        <v>56</v>
      </c>
      <c r="T75" s="62" t="s">
        <v>57</v>
      </c>
    </row>
    <row r="76" spans="1:20" ht="27">
      <c r="A76" s="62" t="s">
        <v>49</v>
      </c>
      <c r="B76" s="62" t="s">
        <v>23</v>
      </c>
      <c r="C76" s="62" t="s">
        <v>118</v>
      </c>
      <c r="D76" s="62" t="s">
        <v>51</v>
      </c>
      <c r="E76" s="62">
        <v>165</v>
      </c>
      <c r="F76" s="62" t="s">
        <v>119</v>
      </c>
      <c r="G76" s="63"/>
      <c r="H76" s="63" t="s">
        <v>120</v>
      </c>
      <c r="I76" s="62" t="s">
        <v>10</v>
      </c>
      <c r="J76" s="62" t="s">
        <v>10</v>
      </c>
      <c r="K76" s="62"/>
      <c r="L76" s="62">
        <v>166</v>
      </c>
      <c r="M76" s="62" t="s">
        <v>121</v>
      </c>
      <c r="N76" s="63"/>
      <c r="O76" s="63" t="s">
        <v>120</v>
      </c>
      <c r="P76" s="62" t="s">
        <v>10</v>
      </c>
      <c r="Q76" s="62" t="s">
        <v>10</v>
      </c>
      <c r="R76" s="62"/>
      <c r="S76" s="62" t="s">
        <v>56</v>
      </c>
      <c r="T76" s="62" t="s">
        <v>57</v>
      </c>
    </row>
    <row r="77" spans="1:20" ht="27">
      <c r="A77" s="62" t="s">
        <v>49</v>
      </c>
      <c r="B77" s="62" t="s">
        <v>23</v>
      </c>
      <c r="C77" s="62" t="s">
        <v>118</v>
      </c>
      <c r="D77" s="62" t="s">
        <v>51</v>
      </c>
      <c r="E77" s="62">
        <v>165</v>
      </c>
      <c r="F77" s="62" t="s">
        <v>119</v>
      </c>
      <c r="G77" s="63"/>
      <c r="H77" s="63" t="s">
        <v>120</v>
      </c>
      <c r="I77" s="62" t="s">
        <v>10</v>
      </c>
      <c r="J77" s="62" t="s">
        <v>10</v>
      </c>
      <c r="K77" s="62"/>
      <c r="L77" s="62">
        <v>167</v>
      </c>
      <c r="M77" s="62" t="s">
        <v>122</v>
      </c>
      <c r="N77" s="63"/>
      <c r="O77" s="63" t="s">
        <v>120</v>
      </c>
      <c r="P77" s="62" t="s">
        <v>10</v>
      </c>
      <c r="Q77" s="62" t="s">
        <v>10</v>
      </c>
      <c r="R77" s="62"/>
      <c r="S77" s="62" t="s">
        <v>56</v>
      </c>
      <c r="T77" s="62" t="s">
        <v>57</v>
      </c>
    </row>
    <row r="78" spans="1:20" ht="27">
      <c r="A78" s="62" t="s">
        <v>49</v>
      </c>
      <c r="B78" s="62" t="s">
        <v>23</v>
      </c>
      <c r="C78" s="62" t="s">
        <v>118</v>
      </c>
      <c r="D78" s="62" t="s">
        <v>51</v>
      </c>
      <c r="E78" s="62">
        <v>166</v>
      </c>
      <c r="F78" s="62" t="s">
        <v>121</v>
      </c>
      <c r="G78" s="63"/>
      <c r="H78" s="63" t="s">
        <v>120</v>
      </c>
      <c r="I78" s="62" t="s">
        <v>10</v>
      </c>
      <c r="J78" s="62" t="s">
        <v>10</v>
      </c>
      <c r="K78" s="62"/>
      <c r="L78" s="62">
        <v>167</v>
      </c>
      <c r="M78" s="62" t="s">
        <v>122</v>
      </c>
      <c r="N78" s="63"/>
      <c r="O78" s="63" t="s">
        <v>120</v>
      </c>
      <c r="P78" s="62" t="s">
        <v>10</v>
      </c>
      <c r="Q78" s="62" t="s">
        <v>10</v>
      </c>
      <c r="R78" s="62"/>
      <c r="S78" s="62" t="s">
        <v>56</v>
      </c>
      <c r="T78" s="62" t="s">
        <v>57</v>
      </c>
    </row>
    <row r="79" spans="1:20" ht="27">
      <c r="A79" s="62" t="s">
        <v>49</v>
      </c>
      <c r="B79" s="62" t="s">
        <v>23</v>
      </c>
      <c r="C79" s="62" t="s">
        <v>123</v>
      </c>
      <c r="D79" s="62" t="s">
        <v>51</v>
      </c>
      <c r="E79" s="62">
        <v>176</v>
      </c>
      <c r="F79" s="62" t="s">
        <v>124</v>
      </c>
      <c r="G79" s="63"/>
      <c r="H79" s="63" t="s">
        <v>125</v>
      </c>
      <c r="I79" s="62" t="s">
        <v>11</v>
      </c>
      <c r="J79" s="62" t="s">
        <v>11</v>
      </c>
      <c r="K79" s="62"/>
      <c r="L79" s="62">
        <v>349</v>
      </c>
      <c r="M79" s="62" t="s">
        <v>126</v>
      </c>
      <c r="N79" s="63" t="s">
        <v>127</v>
      </c>
      <c r="O79" s="63" t="s">
        <v>125</v>
      </c>
      <c r="P79" s="62" t="s">
        <v>14</v>
      </c>
      <c r="Q79" s="62" t="s">
        <v>14</v>
      </c>
      <c r="R79" s="62" t="s">
        <v>57</v>
      </c>
      <c r="S79" s="62" t="s">
        <v>56</v>
      </c>
      <c r="T79" s="62" t="s">
        <v>57</v>
      </c>
    </row>
    <row r="80" spans="1:20" ht="40.5">
      <c r="A80" s="62" t="s">
        <v>49</v>
      </c>
      <c r="B80" s="62" t="s">
        <v>23</v>
      </c>
      <c r="C80" s="62" t="s">
        <v>128</v>
      </c>
      <c r="D80" s="62" t="s">
        <v>51</v>
      </c>
      <c r="E80" s="62">
        <v>180</v>
      </c>
      <c r="F80" s="62" t="s">
        <v>129</v>
      </c>
      <c r="G80" s="63"/>
      <c r="H80" s="63" t="s">
        <v>130</v>
      </c>
      <c r="I80" s="62" t="s">
        <v>11</v>
      </c>
      <c r="J80" s="62" t="s">
        <v>11</v>
      </c>
      <c r="K80" s="62"/>
      <c r="L80" s="62">
        <v>181</v>
      </c>
      <c r="M80" s="62" t="s">
        <v>131</v>
      </c>
      <c r="N80" s="63"/>
      <c r="O80" s="63" t="s">
        <v>130</v>
      </c>
      <c r="P80" s="62" t="s">
        <v>11</v>
      </c>
      <c r="Q80" s="62" t="s">
        <v>11</v>
      </c>
      <c r="R80" s="62"/>
      <c r="S80" s="62" t="s">
        <v>56</v>
      </c>
      <c r="T80" s="62" t="s">
        <v>57</v>
      </c>
    </row>
    <row r="81" spans="1:20" ht="40.5">
      <c r="A81" s="62" t="s">
        <v>49</v>
      </c>
      <c r="B81" s="62" t="s">
        <v>23</v>
      </c>
      <c r="C81" s="62" t="s">
        <v>128</v>
      </c>
      <c r="D81" s="62" t="s">
        <v>51</v>
      </c>
      <c r="E81" s="62">
        <v>180</v>
      </c>
      <c r="F81" s="62" t="s">
        <v>129</v>
      </c>
      <c r="G81" s="63"/>
      <c r="H81" s="63" t="s">
        <v>130</v>
      </c>
      <c r="I81" s="62" t="s">
        <v>11</v>
      </c>
      <c r="J81" s="62" t="s">
        <v>11</v>
      </c>
      <c r="K81" s="62"/>
      <c r="L81" s="62">
        <v>182</v>
      </c>
      <c r="M81" s="62" t="s">
        <v>132</v>
      </c>
      <c r="N81" s="63"/>
      <c r="O81" s="63" t="s">
        <v>130</v>
      </c>
      <c r="P81" s="62" t="s">
        <v>11</v>
      </c>
      <c r="Q81" s="62" t="s">
        <v>11</v>
      </c>
      <c r="R81" s="62"/>
      <c r="S81" s="62" t="s">
        <v>56</v>
      </c>
      <c r="T81" s="62" t="s">
        <v>57</v>
      </c>
    </row>
    <row r="82" spans="1:20" ht="40.5">
      <c r="A82" s="62" t="s">
        <v>49</v>
      </c>
      <c r="B82" s="62" t="s">
        <v>23</v>
      </c>
      <c r="C82" s="62" t="s">
        <v>128</v>
      </c>
      <c r="D82" s="62" t="s">
        <v>51</v>
      </c>
      <c r="E82" s="62">
        <v>181</v>
      </c>
      <c r="F82" s="62" t="s">
        <v>131</v>
      </c>
      <c r="G82" s="63"/>
      <c r="H82" s="63" t="s">
        <v>130</v>
      </c>
      <c r="I82" s="62" t="s">
        <v>11</v>
      </c>
      <c r="J82" s="62" t="s">
        <v>11</v>
      </c>
      <c r="K82" s="62"/>
      <c r="L82" s="62">
        <v>182</v>
      </c>
      <c r="M82" s="62" t="s">
        <v>132</v>
      </c>
      <c r="N82" s="63"/>
      <c r="O82" s="63" t="s">
        <v>130</v>
      </c>
      <c r="P82" s="62" t="s">
        <v>11</v>
      </c>
      <c r="Q82" s="62" t="s">
        <v>11</v>
      </c>
      <c r="R82" s="62"/>
      <c r="S82" s="62" t="s">
        <v>56</v>
      </c>
      <c r="T82" s="62" t="s">
        <v>57</v>
      </c>
    </row>
    <row r="83" spans="1:20" ht="40.5">
      <c r="A83" s="62" t="s">
        <v>49</v>
      </c>
      <c r="B83" s="62" t="s">
        <v>23</v>
      </c>
      <c r="C83" s="62" t="s">
        <v>133</v>
      </c>
      <c r="D83" s="62" t="s">
        <v>51</v>
      </c>
      <c r="E83" s="62">
        <v>183</v>
      </c>
      <c r="F83" s="62" t="s">
        <v>134</v>
      </c>
      <c r="G83" s="63"/>
      <c r="H83" s="63" t="s">
        <v>135</v>
      </c>
      <c r="I83" s="62" t="s">
        <v>11</v>
      </c>
      <c r="J83" s="62" t="s">
        <v>11</v>
      </c>
      <c r="K83" s="62"/>
      <c r="L83" s="62">
        <v>184</v>
      </c>
      <c r="M83" s="62" t="s">
        <v>136</v>
      </c>
      <c r="N83" s="63"/>
      <c r="O83" s="63" t="s">
        <v>135</v>
      </c>
      <c r="P83" s="62" t="s">
        <v>11</v>
      </c>
      <c r="Q83" s="62" t="s">
        <v>11</v>
      </c>
      <c r="R83" s="62"/>
      <c r="S83" s="62" t="s">
        <v>56</v>
      </c>
      <c r="T83" s="62" t="s">
        <v>57</v>
      </c>
    </row>
    <row r="84" spans="1:20" ht="40.5">
      <c r="A84" s="62" t="s">
        <v>49</v>
      </c>
      <c r="B84" s="62" t="s">
        <v>23</v>
      </c>
      <c r="C84" s="62" t="s">
        <v>133</v>
      </c>
      <c r="D84" s="62" t="s">
        <v>51</v>
      </c>
      <c r="E84" s="62">
        <v>183</v>
      </c>
      <c r="F84" s="62" t="s">
        <v>134</v>
      </c>
      <c r="G84" s="63"/>
      <c r="H84" s="63" t="s">
        <v>135</v>
      </c>
      <c r="I84" s="62" t="s">
        <v>11</v>
      </c>
      <c r="J84" s="62" t="s">
        <v>11</v>
      </c>
      <c r="K84" s="62"/>
      <c r="L84" s="62">
        <v>185</v>
      </c>
      <c r="M84" s="62" t="s">
        <v>137</v>
      </c>
      <c r="N84" s="63"/>
      <c r="O84" s="63" t="s">
        <v>135</v>
      </c>
      <c r="P84" s="62" t="s">
        <v>11</v>
      </c>
      <c r="Q84" s="62" t="s">
        <v>11</v>
      </c>
      <c r="R84" s="62"/>
      <c r="S84" s="62" t="s">
        <v>56</v>
      </c>
      <c r="T84" s="62" t="s">
        <v>57</v>
      </c>
    </row>
    <row r="85" spans="1:20" ht="40.5">
      <c r="A85" s="62" t="s">
        <v>49</v>
      </c>
      <c r="B85" s="62" t="s">
        <v>23</v>
      </c>
      <c r="C85" s="62" t="s">
        <v>133</v>
      </c>
      <c r="D85" s="62" t="s">
        <v>51</v>
      </c>
      <c r="E85" s="62">
        <v>183</v>
      </c>
      <c r="F85" s="62" t="s">
        <v>134</v>
      </c>
      <c r="G85" s="63"/>
      <c r="H85" s="63" t="s">
        <v>135</v>
      </c>
      <c r="I85" s="62" t="s">
        <v>11</v>
      </c>
      <c r="J85" s="62" t="s">
        <v>11</v>
      </c>
      <c r="K85" s="62"/>
      <c r="L85" s="62">
        <v>186</v>
      </c>
      <c r="M85" s="62" t="s">
        <v>138</v>
      </c>
      <c r="N85" s="63"/>
      <c r="O85" s="63" t="s">
        <v>135</v>
      </c>
      <c r="P85" s="62" t="s">
        <v>11</v>
      </c>
      <c r="Q85" s="62" t="s">
        <v>11</v>
      </c>
      <c r="R85" s="62"/>
      <c r="S85" s="62" t="s">
        <v>56</v>
      </c>
      <c r="T85" s="62" t="s">
        <v>57</v>
      </c>
    </row>
    <row r="86" spans="1:20" ht="40.5">
      <c r="A86" s="62" t="s">
        <v>49</v>
      </c>
      <c r="B86" s="62" t="s">
        <v>23</v>
      </c>
      <c r="C86" s="62" t="s">
        <v>133</v>
      </c>
      <c r="D86" s="62" t="s">
        <v>51</v>
      </c>
      <c r="E86" s="62">
        <v>183</v>
      </c>
      <c r="F86" s="62" t="s">
        <v>134</v>
      </c>
      <c r="G86" s="63"/>
      <c r="H86" s="63" t="s">
        <v>135</v>
      </c>
      <c r="I86" s="62" t="s">
        <v>11</v>
      </c>
      <c r="J86" s="62" t="s">
        <v>11</v>
      </c>
      <c r="K86" s="62"/>
      <c r="L86" s="62">
        <v>187</v>
      </c>
      <c r="M86" s="62" t="s">
        <v>139</v>
      </c>
      <c r="N86" s="63"/>
      <c r="O86" s="63" t="s">
        <v>135</v>
      </c>
      <c r="P86" s="62" t="s">
        <v>11</v>
      </c>
      <c r="Q86" s="62" t="s">
        <v>11</v>
      </c>
      <c r="R86" s="62"/>
      <c r="S86" s="62" t="s">
        <v>56</v>
      </c>
      <c r="T86" s="62" t="s">
        <v>57</v>
      </c>
    </row>
    <row r="87" spans="1:20" ht="40.5">
      <c r="A87" s="62" t="s">
        <v>49</v>
      </c>
      <c r="B87" s="62" t="s">
        <v>23</v>
      </c>
      <c r="C87" s="62" t="s">
        <v>133</v>
      </c>
      <c r="D87" s="62" t="s">
        <v>51</v>
      </c>
      <c r="E87" s="62">
        <v>184</v>
      </c>
      <c r="F87" s="62" t="s">
        <v>136</v>
      </c>
      <c r="G87" s="63"/>
      <c r="H87" s="63" t="s">
        <v>135</v>
      </c>
      <c r="I87" s="62" t="s">
        <v>11</v>
      </c>
      <c r="J87" s="62" t="s">
        <v>11</v>
      </c>
      <c r="K87" s="62"/>
      <c r="L87" s="62">
        <v>185</v>
      </c>
      <c r="M87" s="62" t="s">
        <v>137</v>
      </c>
      <c r="N87" s="63"/>
      <c r="O87" s="63" t="s">
        <v>135</v>
      </c>
      <c r="P87" s="62" t="s">
        <v>11</v>
      </c>
      <c r="Q87" s="62" t="s">
        <v>11</v>
      </c>
      <c r="R87" s="62"/>
      <c r="S87" s="62" t="s">
        <v>56</v>
      </c>
      <c r="T87" s="62" t="s">
        <v>57</v>
      </c>
    </row>
    <row r="88" spans="1:20" ht="40.5">
      <c r="A88" s="62" t="s">
        <v>49</v>
      </c>
      <c r="B88" s="62" t="s">
        <v>23</v>
      </c>
      <c r="C88" s="62" t="s">
        <v>133</v>
      </c>
      <c r="D88" s="62" t="s">
        <v>51</v>
      </c>
      <c r="E88" s="62">
        <v>184</v>
      </c>
      <c r="F88" s="62" t="s">
        <v>136</v>
      </c>
      <c r="G88" s="63"/>
      <c r="H88" s="63" t="s">
        <v>135</v>
      </c>
      <c r="I88" s="62" t="s">
        <v>11</v>
      </c>
      <c r="J88" s="62" t="s">
        <v>11</v>
      </c>
      <c r="K88" s="62"/>
      <c r="L88" s="62">
        <v>186</v>
      </c>
      <c r="M88" s="62" t="s">
        <v>138</v>
      </c>
      <c r="N88" s="63"/>
      <c r="O88" s="63" t="s">
        <v>135</v>
      </c>
      <c r="P88" s="62" t="s">
        <v>11</v>
      </c>
      <c r="Q88" s="62" t="s">
        <v>11</v>
      </c>
      <c r="R88" s="62"/>
      <c r="S88" s="62" t="s">
        <v>56</v>
      </c>
      <c r="T88" s="62" t="s">
        <v>57</v>
      </c>
    </row>
    <row r="89" spans="1:20" ht="40.5">
      <c r="A89" s="62" t="s">
        <v>49</v>
      </c>
      <c r="B89" s="62" t="s">
        <v>23</v>
      </c>
      <c r="C89" s="62" t="s">
        <v>133</v>
      </c>
      <c r="D89" s="62" t="s">
        <v>51</v>
      </c>
      <c r="E89" s="62">
        <v>184</v>
      </c>
      <c r="F89" s="62" t="s">
        <v>136</v>
      </c>
      <c r="G89" s="63"/>
      <c r="H89" s="63" t="s">
        <v>135</v>
      </c>
      <c r="I89" s="62" t="s">
        <v>11</v>
      </c>
      <c r="J89" s="62" t="s">
        <v>11</v>
      </c>
      <c r="K89" s="62"/>
      <c r="L89" s="62">
        <v>187</v>
      </c>
      <c r="M89" s="62" t="s">
        <v>139</v>
      </c>
      <c r="N89" s="63"/>
      <c r="O89" s="63" t="s">
        <v>135</v>
      </c>
      <c r="P89" s="62" t="s">
        <v>11</v>
      </c>
      <c r="Q89" s="62" t="s">
        <v>11</v>
      </c>
      <c r="R89" s="62"/>
      <c r="S89" s="62" t="s">
        <v>56</v>
      </c>
      <c r="T89" s="62" t="s">
        <v>57</v>
      </c>
    </row>
    <row r="90" spans="1:20" ht="40.5">
      <c r="A90" s="62" t="s">
        <v>49</v>
      </c>
      <c r="B90" s="62" t="s">
        <v>23</v>
      </c>
      <c r="C90" s="62" t="s">
        <v>133</v>
      </c>
      <c r="D90" s="62" t="s">
        <v>51</v>
      </c>
      <c r="E90" s="62">
        <v>185</v>
      </c>
      <c r="F90" s="62" t="s">
        <v>137</v>
      </c>
      <c r="G90" s="63"/>
      <c r="H90" s="63" t="s">
        <v>135</v>
      </c>
      <c r="I90" s="62" t="s">
        <v>11</v>
      </c>
      <c r="J90" s="62" t="s">
        <v>11</v>
      </c>
      <c r="K90" s="62"/>
      <c r="L90" s="62">
        <v>186</v>
      </c>
      <c r="M90" s="62" t="s">
        <v>138</v>
      </c>
      <c r="N90" s="63"/>
      <c r="O90" s="63" t="s">
        <v>135</v>
      </c>
      <c r="P90" s="62" t="s">
        <v>11</v>
      </c>
      <c r="Q90" s="62" t="s">
        <v>11</v>
      </c>
      <c r="R90" s="62"/>
      <c r="S90" s="62" t="s">
        <v>56</v>
      </c>
      <c r="T90" s="62" t="s">
        <v>57</v>
      </c>
    </row>
    <row r="91" spans="1:20" ht="40.5">
      <c r="A91" s="62" t="s">
        <v>49</v>
      </c>
      <c r="B91" s="62" t="s">
        <v>23</v>
      </c>
      <c r="C91" s="62" t="s">
        <v>133</v>
      </c>
      <c r="D91" s="62" t="s">
        <v>51</v>
      </c>
      <c r="E91" s="62">
        <v>185</v>
      </c>
      <c r="F91" s="62" t="s">
        <v>137</v>
      </c>
      <c r="G91" s="63"/>
      <c r="H91" s="63" t="s">
        <v>135</v>
      </c>
      <c r="I91" s="62" t="s">
        <v>11</v>
      </c>
      <c r="J91" s="62" t="s">
        <v>11</v>
      </c>
      <c r="K91" s="62"/>
      <c r="L91" s="62">
        <v>187</v>
      </c>
      <c r="M91" s="62" t="s">
        <v>139</v>
      </c>
      <c r="N91" s="63"/>
      <c r="O91" s="63" t="s">
        <v>135</v>
      </c>
      <c r="P91" s="62" t="s">
        <v>11</v>
      </c>
      <c r="Q91" s="62" t="s">
        <v>11</v>
      </c>
      <c r="R91" s="62"/>
      <c r="S91" s="62" t="s">
        <v>56</v>
      </c>
      <c r="T91" s="62" t="s">
        <v>57</v>
      </c>
    </row>
    <row r="92" spans="1:20" ht="40.5">
      <c r="A92" s="62" t="s">
        <v>49</v>
      </c>
      <c r="B92" s="62" t="s">
        <v>23</v>
      </c>
      <c r="C92" s="62" t="s">
        <v>133</v>
      </c>
      <c r="D92" s="62" t="s">
        <v>51</v>
      </c>
      <c r="E92" s="62">
        <v>186</v>
      </c>
      <c r="F92" s="62" t="s">
        <v>138</v>
      </c>
      <c r="G92" s="63"/>
      <c r="H92" s="63" t="s">
        <v>135</v>
      </c>
      <c r="I92" s="62" t="s">
        <v>11</v>
      </c>
      <c r="J92" s="62" t="s">
        <v>11</v>
      </c>
      <c r="K92" s="62"/>
      <c r="L92" s="62">
        <v>187</v>
      </c>
      <c r="M92" s="62" t="s">
        <v>139</v>
      </c>
      <c r="N92" s="63"/>
      <c r="O92" s="63" t="s">
        <v>135</v>
      </c>
      <c r="P92" s="62" t="s">
        <v>11</v>
      </c>
      <c r="Q92" s="62" t="s">
        <v>11</v>
      </c>
      <c r="R92" s="62"/>
      <c r="S92" s="62" t="s">
        <v>56</v>
      </c>
      <c r="T92" s="62" t="s">
        <v>57</v>
      </c>
    </row>
    <row r="93" spans="1:20" ht="27">
      <c r="A93" s="62" t="s">
        <v>49</v>
      </c>
      <c r="B93" s="62" t="s">
        <v>23</v>
      </c>
      <c r="C93" s="62" t="s">
        <v>140</v>
      </c>
      <c r="D93" s="62" t="s">
        <v>51</v>
      </c>
      <c r="E93" s="62">
        <v>189</v>
      </c>
      <c r="F93" s="62" t="s">
        <v>141</v>
      </c>
      <c r="G93" s="63"/>
      <c r="H93" s="63" t="s">
        <v>142</v>
      </c>
      <c r="I93" s="62" t="s">
        <v>11</v>
      </c>
      <c r="J93" s="62" t="s">
        <v>11</v>
      </c>
      <c r="K93" s="62"/>
      <c r="L93" s="62">
        <v>190</v>
      </c>
      <c r="M93" s="62" t="s">
        <v>143</v>
      </c>
      <c r="N93" s="63"/>
      <c r="O93" s="63" t="s">
        <v>142</v>
      </c>
      <c r="P93" s="62" t="s">
        <v>11</v>
      </c>
      <c r="Q93" s="62" t="s">
        <v>11</v>
      </c>
      <c r="R93" s="62"/>
      <c r="S93" s="62" t="s">
        <v>56</v>
      </c>
      <c r="T93" s="62" t="s">
        <v>57</v>
      </c>
    </row>
    <row r="94" spans="1:20" ht="27">
      <c r="A94" s="62" t="s">
        <v>49</v>
      </c>
      <c r="B94" s="62" t="s">
        <v>23</v>
      </c>
      <c r="C94" s="62" t="s">
        <v>140</v>
      </c>
      <c r="D94" s="62" t="s">
        <v>51</v>
      </c>
      <c r="E94" s="62">
        <v>189</v>
      </c>
      <c r="F94" s="62" t="s">
        <v>141</v>
      </c>
      <c r="G94" s="63"/>
      <c r="H94" s="63" t="s">
        <v>142</v>
      </c>
      <c r="I94" s="62" t="s">
        <v>11</v>
      </c>
      <c r="J94" s="62" t="s">
        <v>11</v>
      </c>
      <c r="K94" s="62"/>
      <c r="L94" s="62">
        <v>191</v>
      </c>
      <c r="M94" s="62" t="s">
        <v>144</v>
      </c>
      <c r="N94" s="63"/>
      <c r="O94" s="63" t="s">
        <v>142</v>
      </c>
      <c r="P94" s="62" t="s">
        <v>11</v>
      </c>
      <c r="Q94" s="62" t="s">
        <v>11</v>
      </c>
      <c r="R94" s="62"/>
      <c r="S94" s="62" t="s">
        <v>56</v>
      </c>
      <c r="T94" s="62" t="s">
        <v>57</v>
      </c>
    </row>
    <row r="95" spans="1:20" ht="27">
      <c r="A95" s="62" t="s">
        <v>49</v>
      </c>
      <c r="B95" s="62" t="s">
        <v>23</v>
      </c>
      <c r="C95" s="62" t="s">
        <v>140</v>
      </c>
      <c r="D95" s="62" t="s">
        <v>51</v>
      </c>
      <c r="E95" s="62">
        <v>189</v>
      </c>
      <c r="F95" s="62" t="s">
        <v>141</v>
      </c>
      <c r="G95" s="63"/>
      <c r="H95" s="63" t="s">
        <v>142</v>
      </c>
      <c r="I95" s="62" t="s">
        <v>11</v>
      </c>
      <c r="J95" s="62" t="s">
        <v>11</v>
      </c>
      <c r="K95" s="62"/>
      <c r="L95" s="62">
        <v>192</v>
      </c>
      <c r="M95" s="62" t="s">
        <v>145</v>
      </c>
      <c r="N95" s="63"/>
      <c r="O95" s="63" t="s">
        <v>142</v>
      </c>
      <c r="P95" s="62" t="s">
        <v>11</v>
      </c>
      <c r="Q95" s="62" t="s">
        <v>11</v>
      </c>
      <c r="R95" s="62"/>
      <c r="S95" s="62" t="s">
        <v>56</v>
      </c>
      <c r="T95" s="62" t="s">
        <v>57</v>
      </c>
    </row>
    <row r="96" spans="1:20" ht="27">
      <c r="A96" s="62" t="s">
        <v>49</v>
      </c>
      <c r="B96" s="62" t="s">
        <v>23</v>
      </c>
      <c r="C96" s="62" t="s">
        <v>140</v>
      </c>
      <c r="D96" s="62" t="s">
        <v>51</v>
      </c>
      <c r="E96" s="62">
        <v>189</v>
      </c>
      <c r="F96" s="62" t="s">
        <v>141</v>
      </c>
      <c r="G96" s="63"/>
      <c r="H96" s="63" t="s">
        <v>142</v>
      </c>
      <c r="I96" s="62" t="s">
        <v>11</v>
      </c>
      <c r="J96" s="62" t="s">
        <v>11</v>
      </c>
      <c r="K96" s="62"/>
      <c r="L96" s="62">
        <v>193</v>
      </c>
      <c r="M96" s="62" t="s">
        <v>146</v>
      </c>
      <c r="N96" s="63"/>
      <c r="O96" s="63" t="s">
        <v>142</v>
      </c>
      <c r="P96" s="62" t="s">
        <v>11</v>
      </c>
      <c r="Q96" s="62" t="s">
        <v>11</v>
      </c>
      <c r="R96" s="62"/>
      <c r="S96" s="62" t="s">
        <v>56</v>
      </c>
      <c r="T96" s="62" t="s">
        <v>57</v>
      </c>
    </row>
    <row r="97" spans="1:20" ht="27">
      <c r="A97" s="62" t="s">
        <v>49</v>
      </c>
      <c r="B97" s="62" t="s">
        <v>23</v>
      </c>
      <c r="C97" s="62" t="s">
        <v>140</v>
      </c>
      <c r="D97" s="62" t="s">
        <v>51</v>
      </c>
      <c r="E97" s="62">
        <v>189</v>
      </c>
      <c r="F97" s="62" t="s">
        <v>141</v>
      </c>
      <c r="G97" s="63"/>
      <c r="H97" s="63" t="s">
        <v>142</v>
      </c>
      <c r="I97" s="62" t="s">
        <v>11</v>
      </c>
      <c r="J97" s="62" t="s">
        <v>11</v>
      </c>
      <c r="K97" s="62"/>
      <c r="L97" s="62">
        <v>194</v>
      </c>
      <c r="M97" s="62" t="s">
        <v>147</v>
      </c>
      <c r="N97" s="63"/>
      <c r="O97" s="63" t="s">
        <v>142</v>
      </c>
      <c r="P97" s="62" t="s">
        <v>11</v>
      </c>
      <c r="Q97" s="62" t="s">
        <v>11</v>
      </c>
      <c r="R97" s="62"/>
      <c r="S97" s="62" t="s">
        <v>56</v>
      </c>
      <c r="T97" s="62" t="s">
        <v>57</v>
      </c>
    </row>
    <row r="98" spans="1:20" ht="27">
      <c r="A98" s="62" t="s">
        <v>49</v>
      </c>
      <c r="B98" s="62" t="s">
        <v>23</v>
      </c>
      <c r="C98" s="62" t="s">
        <v>140</v>
      </c>
      <c r="D98" s="62" t="s">
        <v>51</v>
      </c>
      <c r="E98" s="62">
        <v>190</v>
      </c>
      <c r="F98" s="62" t="s">
        <v>143</v>
      </c>
      <c r="G98" s="63"/>
      <c r="H98" s="63" t="s">
        <v>142</v>
      </c>
      <c r="I98" s="62" t="s">
        <v>11</v>
      </c>
      <c r="J98" s="62" t="s">
        <v>11</v>
      </c>
      <c r="K98" s="62"/>
      <c r="L98" s="62">
        <v>191</v>
      </c>
      <c r="M98" s="62" t="s">
        <v>144</v>
      </c>
      <c r="N98" s="63"/>
      <c r="O98" s="63" t="s">
        <v>142</v>
      </c>
      <c r="P98" s="62" t="s">
        <v>11</v>
      </c>
      <c r="Q98" s="62" t="s">
        <v>11</v>
      </c>
      <c r="R98" s="62"/>
      <c r="S98" s="62" t="s">
        <v>56</v>
      </c>
      <c r="T98" s="62" t="s">
        <v>57</v>
      </c>
    </row>
    <row r="99" spans="1:20" ht="27">
      <c r="A99" s="62" t="s">
        <v>49</v>
      </c>
      <c r="B99" s="62" t="s">
        <v>23</v>
      </c>
      <c r="C99" s="62" t="s">
        <v>140</v>
      </c>
      <c r="D99" s="62" t="s">
        <v>51</v>
      </c>
      <c r="E99" s="62">
        <v>190</v>
      </c>
      <c r="F99" s="62" t="s">
        <v>143</v>
      </c>
      <c r="G99" s="63"/>
      <c r="H99" s="63" t="s">
        <v>142</v>
      </c>
      <c r="I99" s="62" t="s">
        <v>11</v>
      </c>
      <c r="J99" s="62" t="s">
        <v>11</v>
      </c>
      <c r="K99" s="62"/>
      <c r="L99" s="62">
        <v>192</v>
      </c>
      <c r="M99" s="62" t="s">
        <v>145</v>
      </c>
      <c r="N99" s="63"/>
      <c r="O99" s="63" t="s">
        <v>142</v>
      </c>
      <c r="P99" s="62" t="s">
        <v>11</v>
      </c>
      <c r="Q99" s="62" t="s">
        <v>11</v>
      </c>
      <c r="R99" s="62"/>
      <c r="S99" s="62" t="s">
        <v>56</v>
      </c>
      <c r="T99" s="62" t="s">
        <v>57</v>
      </c>
    </row>
    <row r="100" spans="1:20" ht="27">
      <c r="A100" s="62" t="s">
        <v>49</v>
      </c>
      <c r="B100" s="62" t="s">
        <v>23</v>
      </c>
      <c r="C100" s="62" t="s">
        <v>140</v>
      </c>
      <c r="D100" s="62" t="s">
        <v>51</v>
      </c>
      <c r="E100" s="62">
        <v>190</v>
      </c>
      <c r="F100" s="62" t="s">
        <v>143</v>
      </c>
      <c r="G100" s="63"/>
      <c r="H100" s="63" t="s">
        <v>142</v>
      </c>
      <c r="I100" s="62" t="s">
        <v>11</v>
      </c>
      <c r="J100" s="62" t="s">
        <v>11</v>
      </c>
      <c r="K100" s="62"/>
      <c r="L100" s="62">
        <v>193</v>
      </c>
      <c r="M100" s="62" t="s">
        <v>146</v>
      </c>
      <c r="N100" s="63"/>
      <c r="O100" s="63" t="s">
        <v>142</v>
      </c>
      <c r="P100" s="62" t="s">
        <v>11</v>
      </c>
      <c r="Q100" s="62" t="s">
        <v>11</v>
      </c>
      <c r="R100" s="62"/>
      <c r="S100" s="62" t="s">
        <v>56</v>
      </c>
      <c r="T100" s="62" t="s">
        <v>57</v>
      </c>
    </row>
    <row r="101" spans="1:20" ht="27">
      <c r="A101" s="62" t="s">
        <v>49</v>
      </c>
      <c r="B101" s="62" t="s">
        <v>23</v>
      </c>
      <c r="C101" s="62" t="s">
        <v>140</v>
      </c>
      <c r="D101" s="62" t="s">
        <v>51</v>
      </c>
      <c r="E101" s="62">
        <v>190</v>
      </c>
      <c r="F101" s="62" t="s">
        <v>143</v>
      </c>
      <c r="G101" s="63"/>
      <c r="H101" s="63" t="s">
        <v>142</v>
      </c>
      <c r="I101" s="62" t="s">
        <v>11</v>
      </c>
      <c r="J101" s="62" t="s">
        <v>11</v>
      </c>
      <c r="K101" s="62"/>
      <c r="L101" s="62">
        <v>194</v>
      </c>
      <c r="M101" s="62" t="s">
        <v>147</v>
      </c>
      <c r="N101" s="63"/>
      <c r="O101" s="63" t="s">
        <v>142</v>
      </c>
      <c r="P101" s="62" t="s">
        <v>11</v>
      </c>
      <c r="Q101" s="62" t="s">
        <v>11</v>
      </c>
      <c r="R101" s="62"/>
      <c r="S101" s="62" t="s">
        <v>56</v>
      </c>
      <c r="T101" s="62" t="s">
        <v>57</v>
      </c>
    </row>
    <row r="102" spans="1:20" ht="27">
      <c r="A102" s="62" t="s">
        <v>49</v>
      </c>
      <c r="B102" s="62" t="s">
        <v>23</v>
      </c>
      <c r="C102" s="62" t="s">
        <v>140</v>
      </c>
      <c r="D102" s="62" t="s">
        <v>51</v>
      </c>
      <c r="E102" s="62">
        <v>191</v>
      </c>
      <c r="F102" s="62" t="s">
        <v>144</v>
      </c>
      <c r="G102" s="63"/>
      <c r="H102" s="63" t="s">
        <v>142</v>
      </c>
      <c r="I102" s="62" t="s">
        <v>11</v>
      </c>
      <c r="J102" s="62" t="s">
        <v>11</v>
      </c>
      <c r="K102" s="62"/>
      <c r="L102" s="62">
        <v>192</v>
      </c>
      <c r="M102" s="62" t="s">
        <v>145</v>
      </c>
      <c r="N102" s="63"/>
      <c r="O102" s="63" t="s">
        <v>142</v>
      </c>
      <c r="P102" s="62" t="s">
        <v>11</v>
      </c>
      <c r="Q102" s="62" t="s">
        <v>11</v>
      </c>
      <c r="R102" s="62"/>
      <c r="S102" s="62" t="s">
        <v>56</v>
      </c>
      <c r="T102" s="62" t="s">
        <v>57</v>
      </c>
    </row>
    <row r="103" spans="1:20" ht="27">
      <c r="A103" s="62" t="s">
        <v>49</v>
      </c>
      <c r="B103" s="62" t="s">
        <v>23</v>
      </c>
      <c r="C103" s="62" t="s">
        <v>140</v>
      </c>
      <c r="D103" s="62" t="s">
        <v>51</v>
      </c>
      <c r="E103" s="62">
        <v>191</v>
      </c>
      <c r="F103" s="62" t="s">
        <v>144</v>
      </c>
      <c r="G103" s="63"/>
      <c r="H103" s="63" t="s">
        <v>142</v>
      </c>
      <c r="I103" s="62" t="s">
        <v>11</v>
      </c>
      <c r="J103" s="62" t="s">
        <v>11</v>
      </c>
      <c r="K103" s="62"/>
      <c r="L103" s="62">
        <v>193</v>
      </c>
      <c r="M103" s="62" t="s">
        <v>146</v>
      </c>
      <c r="N103" s="63"/>
      <c r="O103" s="63" t="s">
        <v>142</v>
      </c>
      <c r="P103" s="62" t="s">
        <v>11</v>
      </c>
      <c r="Q103" s="62" t="s">
        <v>11</v>
      </c>
      <c r="R103" s="62"/>
      <c r="S103" s="62" t="s">
        <v>56</v>
      </c>
      <c r="T103" s="62" t="s">
        <v>57</v>
      </c>
    </row>
    <row r="104" spans="1:20" ht="27">
      <c r="A104" s="62" t="s">
        <v>49</v>
      </c>
      <c r="B104" s="62" t="s">
        <v>23</v>
      </c>
      <c r="C104" s="62" t="s">
        <v>140</v>
      </c>
      <c r="D104" s="62" t="s">
        <v>51</v>
      </c>
      <c r="E104" s="62">
        <v>191</v>
      </c>
      <c r="F104" s="62" t="s">
        <v>144</v>
      </c>
      <c r="G104" s="63"/>
      <c r="H104" s="63" t="s">
        <v>142</v>
      </c>
      <c r="I104" s="62" t="s">
        <v>11</v>
      </c>
      <c r="J104" s="62" t="s">
        <v>11</v>
      </c>
      <c r="K104" s="62"/>
      <c r="L104" s="62">
        <v>194</v>
      </c>
      <c r="M104" s="62" t="s">
        <v>147</v>
      </c>
      <c r="N104" s="63"/>
      <c r="O104" s="63" t="s">
        <v>142</v>
      </c>
      <c r="P104" s="62" t="s">
        <v>11</v>
      </c>
      <c r="Q104" s="62" t="s">
        <v>11</v>
      </c>
      <c r="R104" s="62"/>
      <c r="S104" s="62" t="s">
        <v>56</v>
      </c>
      <c r="T104" s="62" t="s">
        <v>57</v>
      </c>
    </row>
    <row r="105" spans="1:20" ht="27">
      <c r="A105" s="62" t="s">
        <v>49</v>
      </c>
      <c r="B105" s="62" t="s">
        <v>23</v>
      </c>
      <c r="C105" s="62" t="s">
        <v>140</v>
      </c>
      <c r="D105" s="62" t="s">
        <v>51</v>
      </c>
      <c r="E105" s="62">
        <v>192</v>
      </c>
      <c r="F105" s="62" t="s">
        <v>145</v>
      </c>
      <c r="G105" s="63"/>
      <c r="H105" s="63" t="s">
        <v>142</v>
      </c>
      <c r="I105" s="62" t="s">
        <v>11</v>
      </c>
      <c r="J105" s="62" t="s">
        <v>11</v>
      </c>
      <c r="K105" s="62"/>
      <c r="L105" s="62">
        <v>193</v>
      </c>
      <c r="M105" s="62" t="s">
        <v>146</v>
      </c>
      <c r="N105" s="63"/>
      <c r="O105" s="63" t="s">
        <v>142</v>
      </c>
      <c r="P105" s="62" t="s">
        <v>11</v>
      </c>
      <c r="Q105" s="62" t="s">
        <v>11</v>
      </c>
      <c r="R105" s="62"/>
      <c r="S105" s="62" t="s">
        <v>56</v>
      </c>
      <c r="T105" s="62" t="s">
        <v>57</v>
      </c>
    </row>
    <row r="106" spans="1:20" ht="27">
      <c r="A106" s="62" t="s">
        <v>49</v>
      </c>
      <c r="B106" s="62" t="s">
        <v>23</v>
      </c>
      <c r="C106" s="62" t="s">
        <v>140</v>
      </c>
      <c r="D106" s="62" t="s">
        <v>51</v>
      </c>
      <c r="E106" s="62">
        <v>192</v>
      </c>
      <c r="F106" s="62" t="s">
        <v>145</v>
      </c>
      <c r="G106" s="63"/>
      <c r="H106" s="63" t="s">
        <v>142</v>
      </c>
      <c r="I106" s="62" t="s">
        <v>11</v>
      </c>
      <c r="J106" s="62" t="s">
        <v>11</v>
      </c>
      <c r="K106" s="62"/>
      <c r="L106" s="62">
        <v>194</v>
      </c>
      <c r="M106" s="62" t="s">
        <v>147</v>
      </c>
      <c r="N106" s="63"/>
      <c r="O106" s="63" t="s">
        <v>142</v>
      </c>
      <c r="P106" s="62" t="s">
        <v>11</v>
      </c>
      <c r="Q106" s="62" t="s">
        <v>11</v>
      </c>
      <c r="R106" s="62"/>
      <c r="S106" s="62" t="s">
        <v>56</v>
      </c>
      <c r="T106" s="62" t="s">
        <v>57</v>
      </c>
    </row>
    <row r="107" spans="1:20" ht="27">
      <c r="A107" s="62" t="s">
        <v>49</v>
      </c>
      <c r="B107" s="62" t="s">
        <v>23</v>
      </c>
      <c r="C107" s="62" t="s">
        <v>140</v>
      </c>
      <c r="D107" s="62" t="s">
        <v>51</v>
      </c>
      <c r="E107" s="62">
        <v>193</v>
      </c>
      <c r="F107" s="62" t="s">
        <v>146</v>
      </c>
      <c r="G107" s="63"/>
      <c r="H107" s="63" t="s">
        <v>142</v>
      </c>
      <c r="I107" s="62" t="s">
        <v>11</v>
      </c>
      <c r="J107" s="62" t="s">
        <v>11</v>
      </c>
      <c r="K107" s="62"/>
      <c r="L107" s="62">
        <v>194</v>
      </c>
      <c r="M107" s="62" t="s">
        <v>147</v>
      </c>
      <c r="N107" s="63"/>
      <c r="O107" s="63" t="s">
        <v>142</v>
      </c>
      <c r="P107" s="62" t="s">
        <v>11</v>
      </c>
      <c r="Q107" s="62" t="s">
        <v>11</v>
      </c>
      <c r="R107" s="62"/>
      <c r="S107" s="62" t="s">
        <v>56</v>
      </c>
      <c r="T107" s="62" t="s">
        <v>57</v>
      </c>
    </row>
    <row r="108" spans="1:20" ht="27">
      <c r="A108" s="62" t="s">
        <v>49</v>
      </c>
      <c r="B108" s="62" t="s">
        <v>23</v>
      </c>
      <c r="C108" s="62" t="s">
        <v>148</v>
      </c>
      <c r="D108" s="62" t="s">
        <v>51</v>
      </c>
      <c r="E108" s="62">
        <v>198</v>
      </c>
      <c r="F108" s="62" t="s">
        <v>149</v>
      </c>
      <c r="G108" s="63"/>
      <c r="H108" s="63" t="s">
        <v>150</v>
      </c>
      <c r="I108" s="62" t="s">
        <v>11</v>
      </c>
      <c r="J108" s="62" t="s">
        <v>11</v>
      </c>
      <c r="K108" s="62"/>
      <c r="L108" s="62">
        <v>452</v>
      </c>
      <c r="M108" s="62" t="s">
        <v>151</v>
      </c>
      <c r="N108" s="63" t="s">
        <v>152</v>
      </c>
      <c r="O108" s="63" t="s">
        <v>150</v>
      </c>
      <c r="P108" s="62" t="s">
        <v>14</v>
      </c>
      <c r="Q108" s="62" t="s">
        <v>14</v>
      </c>
      <c r="R108" s="62" t="s">
        <v>57</v>
      </c>
      <c r="S108" s="62" t="s">
        <v>56</v>
      </c>
      <c r="T108" s="62" t="s">
        <v>57</v>
      </c>
    </row>
    <row r="109" spans="1:20" ht="40.5">
      <c r="A109" s="62" t="s">
        <v>49</v>
      </c>
      <c r="B109" s="62" t="s">
        <v>23</v>
      </c>
      <c r="C109" s="62" t="s">
        <v>153</v>
      </c>
      <c r="D109" s="62" t="s">
        <v>51</v>
      </c>
      <c r="E109" s="62">
        <v>209</v>
      </c>
      <c r="F109" s="62" t="s">
        <v>154</v>
      </c>
      <c r="G109" s="63" t="s">
        <v>155</v>
      </c>
      <c r="H109" s="63" t="s">
        <v>156</v>
      </c>
      <c r="I109" s="62" t="s">
        <v>11</v>
      </c>
      <c r="J109" s="62" t="s">
        <v>11</v>
      </c>
      <c r="K109" s="62" t="s">
        <v>57</v>
      </c>
      <c r="L109" s="62">
        <v>210</v>
      </c>
      <c r="M109" s="62" t="s">
        <v>157</v>
      </c>
      <c r="N109" s="63" t="s">
        <v>158</v>
      </c>
      <c r="O109" s="63" t="s">
        <v>156</v>
      </c>
      <c r="P109" s="62" t="s">
        <v>11</v>
      </c>
      <c r="Q109" s="62" t="s">
        <v>11</v>
      </c>
      <c r="R109" s="62" t="s">
        <v>57</v>
      </c>
      <c r="S109" s="62" t="s">
        <v>56</v>
      </c>
      <c r="T109" s="62" t="s">
        <v>57</v>
      </c>
    </row>
    <row r="110" spans="1:20" ht="54">
      <c r="A110" s="62" t="s">
        <v>49</v>
      </c>
      <c r="B110" s="62" t="s">
        <v>23</v>
      </c>
      <c r="C110" s="62" t="s">
        <v>159</v>
      </c>
      <c r="D110" s="62" t="s">
        <v>51</v>
      </c>
      <c r="E110" s="62">
        <v>219</v>
      </c>
      <c r="F110" s="62" t="s">
        <v>160</v>
      </c>
      <c r="G110" s="63"/>
      <c r="H110" s="63" t="s">
        <v>161</v>
      </c>
      <c r="I110" s="62" t="s">
        <v>11</v>
      </c>
      <c r="J110" s="62" t="s">
        <v>11</v>
      </c>
      <c r="K110" s="62"/>
      <c r="L110" s="62">
        <v>362</v>
      </c>
      <c r="M110" s="62" t="s">
        <v>162</v>
      </c>
      <c r="N110" s="63" t="s">
        <v>163</v>
      </c>
      <c r="O110" s="63" t="s">
        <v>161</v>
      </c>
      <c r="P110" s="62" t="s">
        <v>14</v>
      </c>
      <c r="Q110" s="62" t="s">
        <v>14</v>
      </c>
      <c r="R110" s="62" t="s">
        <v>57</v>
      </c>
      <c r="S110" s="62" t="s">
        <v>56</v>
      </c>
      <c r="T110" s="62" t="s">
        <v>57</v>
      </c>
    </row>
    <row r="111" spans="1:20" ht="27">
      <c r="A111" s="62" t="s">
        <v>49</v>
      </c>
      <c r="B111" s="62" t="s">
        <v>23</v>
      </c>
      <c r="C111" s="62" t="s">
        <v>164</v>
      </c>
      <c r="D111" s="62" t="s">
        <v>51</v>
      </c>
      <c r="E111" s="62">
        <v>228</v>
      </c>
      <c r="F111" s="62" t="s">
        <v>165</v>
      </c>
      <c r="G111" s="63"/>
      <c r="H111" s="63" t="s">
        <v>166</v>
      </c>
      <c r="I111" s="62" t="s">
        <v>11</v>
      </c>
      <c r="J111" s="62" t="s">
        <v>11</v>
      </c>
      <c r="K111" s="62"/>
      <c r="L111" s="62">
        <v>360</v>
      </c>
      <c r="M111" s="62" t="s">
        <v>167</v>
      </c>
      <c r="N111" s="63" t="s">
        <v>168</v>
      </c>
      <c r="O111" s="63" t="s">
        <v>166</v>
      </c>
      <c r="P111" s="62" t="s">
        <v>14</v>
      </c>
      <c r="Q111" s="62" t="s">
        <v>14</v>
      </c>
      <c r="R111" s="62" t="s">
        <v>57</v>
      </c>
      <c r="S111" s="62" t="s">
        <v>56</v>
      </c>
      <c r="T111" s="62" t="s">
        <v>57</v>
      </c>
    </row>
    <row r="112" spans="1:20" ht="27">
      <c r="A112" s="62" t="s">
        <v>49</v>
      </c>
      <c r="B112" s="62" t="s">
        <v>23</v>
      </c>
      <c r="C112" s="62" t="s">
        <v>169</v>
      </c>
      <c r="D112" s="62" t="s">
        <v>51</v>
      </c>
      <c r="E112" s="62">
        <v>232</v>
      </c>
      <c r="F112" s="62" t="s">
        <v>170</v>
      </c>
      <c r="G112" s="63"/>
      <c r="H112" s="63" t="s">
        <v>171</v>
      </c>
      <c r="I112" s="62" t="s">
        <v>11</v>
      </c>
      <c r="J112" s="62" t="s">
        <v>11</v>
      </c>
      <c r="K112" s="62"/>
      <c r="L112" s="62">
        <v>340</v>
      </c>
      <c r="M112" s="62" t="s">
        <v>172</v>
      </c>
      <c r="N112" s="63" t="s">
        <v>173</v>
      </c>
      <c r="O112" s="63" t="s">
        <v>171</v>
      </c>
      <c r="P112" s="62" t="s">
        <v>14</v>
      </c>
      <c r="Q112" s="62" t="s">
        <v>14</v>
      </c>
      <c r="R112" s="62" t="s">
        <v>57</v>
      </c>
      <c r="S112" s="62" t="s">
        <v>56</v>
      </c>
      <c r="T112" s="62" t="s">
        <v>57</v>
      </c>
    </row>
    <row r="113" spans="1:20" ht="27">
      <c r="A113" s="62" t="s">
        <v>49</v>
      </c>
      <c r="B113" s="62" t="s">
        <v>23</v>
      </c>
      <c r="C113" s="62" t="s">
        <v>174</v>
      </c>
      <c r="D113" s="62" t="s">
        <v>51</v>
      </c>
      <c r="E113" s="62">
        <v>237</v>
      </c>
      <c r="F113" s="62" t="s">
        <v>175</v>
      </c>
      <c r="G113" s="63" t="s">
        <v>176</v>
      </c>
      <c r="H113" s="63" t="s">
        <v>177</v>
      </c>
      <c r="I113" s="62" t="s">
        <v>11</v>
      </c>
      <c r="J113" s="62" t="s">
        <v>11</v>
      </c>
      <c r="K113" s="62" t="s">
        <v>57</v>
      </c>
      <c r="L113" s="62">
        <v>353</v>
      </c>
      <c r="M113" s="62" t="s">
        <v>178</v>
      </c>
      <c r="N113" s="63" t="s">
        <v>179</v>
      </c>
      <c r="O113" s="63" t="s">
        <v>177</v>
      </c>
      <c r="P113" s="62" t="s">
        <v>14</v>
      </c>
      <c r="Q113" s="62" t="s">
        <v>14</v>
      </c>
      <c r="R113" s="62" t="s">
        <v>57</v>
      </c>
      <c r="S113" s="62" t="s">
        <v>56</v>
      </c>
      <c r="T113" s="62" t="s">
        <v>57</v>
      </c>
    </row>
    <row r="114" spans="1:20" ht="27">
      <c r="A114" s="62" t="s">
        <v>49</v>
      </c>
      <c r="B114" s="62" t="s">
        <v>23</v>
      </c>
      <c r="C114" s="62" t="s">
        <v>180</v>
      </c>
      <c r="D114" s="62" t="s">
        <v>51</v>
      </c>
      <c r="E114" s="62">
        <v>241</v>
      </c>
      <c r="F114" s="62" t="s">
        <v>181</v>
      </c>
      <c r="G114" s="63"/>
      <c r="H114" s="63" t="s">
        <v>182</v>
      </c>
      <c r="I114" s="62" t="s">
        <v>11</v>
      </c>
      <c r="J114" s="62" t="s">
        <v>11</v>
      </c>
      <c r="K114" s="62"/>
      <c r="L114" s="62">
        <v>356</v>
      </c>
      <c r="M114" s="62" t="s">
        <v>183</v>
      </c>
      <c r="N114" s="63" t="s">
        <v>184</v>
      </c>
      <c r="O114" s="63" t="s">
        <v>182</v>
      </c>
      <c r="P114" s="62" t="s">
        <v>14</v>
      </c>
      <c r="Q114" s="62" t="s">
        <v>14</v>
      </c>
      <c r="R114" s="62" t="s">
        <v>57</v>
      </c>
      <c r="S114" s="62" t="s">
        <v>56</v>
      </c>
      <c r="T114" s="62" t="s">
        <v>57</v>
      </c>
    </row>
    <row r="115" spans="1:20" ht="40.5">
      <c r="A115" s="62" t="s">
        <v>49</v>
      </c>
      <c r="B115" s="62" t="s">
        <v>23</v>
      </c>
      <c r="C115" s="62" t="s">
        <v>185</v>
      </c>
      <c r="D115" s="62" t="s">
        <v>51</v>
      </c>
      <c r="E115" s="62">
        <v>242</v>
      </c>
      <c r="F115" s="62" t="s">
        <v>186</v>
      </c>
      <c r="G115" s="63"/>
      <c r="H115" s="63" t="s">
        <v>187</v>
      </c>
      <c r="I115" s="62" t="s">
        <v>11</v>
      </c>
      <c r="J115" s="62" t="s">
        <v>11</v>
      </c>
      <c r="K115" s="62"/>
      <c r="L115" s="62">
        <v>357</v>
      </c>
      <c r="M115" s="62" t="s">
        <v>188</v>
      </c>
      <c r="N115" s="63" t="s">
        <v>189</v>
      </c>
      <c r="O115" s="63" t="s">
        <v>187</v>
      </c>
      <c r="P115" s="62" t="s">
        <v>14</v>
      </c>
      <c r="Q115" s="62" t="s">
        <v>14</v>
      </c>
      <c r="R115" s="62" t="s">
        <v>57</v>
      </c>
      <c r="S115" s="62" t="s">
        <v>56</v>
      </c>
      <c r="T115" s="62" t="s">
        <v>57</v>
      </c>
    </row>
    <row r="116" spans="1:20" ht="27">
      <c r="A116" s="62" t="s">
        <v>49</v>
      </c>
      <c r="B116" s="62" t="s">
        <v>23</v>
      </c>
      <c r="C116" s="62" t="s">
        <v>190</v>
      </c>
      <c r="D116" s="62" t="s">
        <v>51</v>
      </c>
      <c r="E116" s="62">
        <v>244</v>
      </c>
      <c r="F116" s="62" t="s">
        <v>191</v>
      </c>
      <c r="G116" s="63" t="s">
        <v>192</v>
      </c>
      <c r="H116" s="63" t="s">
        <v>193</v>
      </c>
      <c r="I116" s="62" t="s">
        <v>11</v>
      </c>
      <c r="J116" s="62" t="s">
        <v>11</v>
      </c>
      <c r="K116" s="62" t="s">
        <v>57</v>
      </c>
      <c r="L116" s="62">
        <v>351</v>
      </c>
      <c r="M116" s="62" t="s">
        <v>194</v>
      </c>
      <c r="N116" s="63" t="s">
        <v>195</v>
      </c>
      <c r="O116" s="63" t="s">
        <v>193</v>
      </c>
      <c r="P116" s="62" t="s">
        <v>14</v>
      </c>
      <c r="Q116" s="62" t="s">
        <v>14</v>
      </c>
      <c r="R116" s="62" t="s">
        <v>57</v>
      </c>
      <c r="S116" s="62" t="s">
        <v>56</v>
      </c>
      <c r="T116" s="62" t="s">
        <v>57</v>
      </c>
    </row>
    <row r="117" spans="1:20" ht="40.5">
      <c r="A117" s="62" t="s">
        <v>49</v>
      </c>
      <c r="B117" s="62" t="s">
        <v>23</v>
      </c>
      <c r="C117" s="62" t="s">
        <v>196</v>
      </c>
      <c r="D117" s="62" t="s">
        <v>51</v>
      </c>
      <c r="E117" s="62">
        <v>247</v>
      </c>
      <c r="F117" s="62" t="s">
        <v>197</v>
      </c>
      <c r="G117" s="63" t="s">
        <v>198</v>
      </c>
      <c r="H117" s="63" t="s">
        <v>199</v>
      </c>
      <c r="I117" s="62" t="s">
        <v>11</v>
      </c>
      <c r="J117" s="62" t="s">
        <v>11</v>
      </c>
      <c r="K117" s="62" t="s">
        <v>57</v>
      </c>
      <c r="L117" s="62">
        <v>348</v>
      </c>
      <c r="M117" s="62" t="s">
        <v>200</v>
      </c>
      <c r="N117" s="63" t="s">
        <v>201</v>
      </c>
      <c r="O117" s="63" t="s">
        <v>199</v>
      </c>
      <c r="P117" s="62" t="s">
        <v>14</v>
      </c>
      <c r="Q117" s="62" t="s">
        <v>14</v>
      </c>
      <c r="R117" s="62" t="s">
        <v>57</v>
      </c>
      <c r="S117" s="62" t="s">
        <v>56</v>
      </c>
      <c r="T117" s="62" t="s">
        <v>57</v>
      </c>
    </row>
    <row r="118" spans="1:20" ht="40.5">
      <c r="A118" s="62" t="s">
        <v>49</v>
      </c>
      <c r="B118" s="62" t="s">
        <v>23</v>
      </c>
      <c r="C118" s="62" t="s">
        <v>202</v>
      </c>
      <c r="D118" s="62" t="s">
        <v>51</v>
      </c>
      <c r="E118" s="62">
        <v>248</v>
      </c>
      <c r="F118" s="62" t="s">
        <v>203</v>
      </c>
      <c r="G118" s="63"/>
      <c r="H118" s="63" t="s">
        <v>204</v>
      </c>
      <c r="I118" s="62" t="s">
        <v>11</v>
      </c>
      <c r="J118" s="62" t="s">
        <v>11</v>
      </c>
      <c r="K118" s="62"/>
      <c r="L118" s="62">
        <v>391</v>
      </c>
      <c r="M118" s="62" t="s">
        <v>205</v>
      </c>
      <c r="N118" s="63" t="s">
        <v>206</v>
      </c>
      <c r="O118" s="63" t="s">
        <v>204</v>
      </c>
      <c r="P118" s="62" t="s">
        <v>14</v>
      </c>
      <c r="Q118" s="62" t="s">
        <v>14</v>
      </c>
      <c r="R118" s="62" t="s">
        <v>57</v>
      </c>
      <c r="S118" s="62" t="s">
        <v>56</v>
      </c>
      <c r="T118" s="62" t="s">
        <v>57</v>
      </c>
    </row>
    <row r="119" spans="1:20" ht="27">
      <c r="A119" s="62" t="s">
        <v>49</v>
      </c>
      <c r="B119" s="62" t="s">
        <v>23</v>
      </c>
      <c r="C119" s="62" t="s">
        <v>207</v>
      </c>
      <c r="D119" s="62" t="s">
        <v>51</v>
      </c>
      <c r="E119" s="62">
        <v>251</v>
      </c>
      <c r="F119" s="62" t="s">
        <v>208</v>
      </c>
      <c r="G119" s="63"/>
      <c r="H119" s="63" t="s">
        <v>209</v>
      </c>
      <c r="I119" s="62" t="s">
        <v>11</v>
      </c>
      <c r="J119" s="62" t="s">
        <v>11</v>
      </c>
      <c r="K119" s="62"/>
      <c r="L119" s="62">
        <v>339</v>
      </c>
      <c r="M119" s="62" t="s">
        <v>210</v>
      </c>
      <c r="N119" s="63" t="s">
        <v>211</v>
      </c>
      <c r="O119" s="63" t="s">
        <v>209</v>
      </c>
      <c r="P119" s="62" t="s">
        <v>14</v>
      </c>
      <c r="Q119" s="62" t="s">
        <v>14</v>
      </c>
      <c r="R119" s="62" t="s">
        <v>57</v>
      </c>
      <c r="S119" s="62" t="s">
        <v>56</v>
      </c>
      <c r="T119" s="62" t="s">
        <v>57</v>
      </c>
    </row>
    <row r="120" spans="1:20" ht="40.5">
      <c r="A120" s="62" t="s">
        <v>49</v>
      </c>
      <c r="B120" s="62" t="s">
        <v>23</v>
      </c>
      <c r="C120" s="62" t="s">
        <v>212</v>
      </c>
      <c r="D120" s="62" t="s">
        <v>51</v>
      </c>
      <c r="E120" s="62">
        <v>254</v>
      </c>
      <c r="F120" s="62" t="s">
        <v>213</v>
      </c>
      <c r="G120" s="63"/>
      <c r="H120" s="63" t="s">
        <v>214</v>
      </c>
      <c r="I120" s="62" t="s">
        <v>11</v>
      </c>
      <c r="J120" s="62" t="s">
        <v>11</v>
      </c>
      <c r="K120" s="62"/>
      <c r="L120" s="62">
        <v>255</v>
      </c>
      <c r="M120" s="62" t="s">
        <v>215</v>
      </c>
      <c r="N120" s="63"/>
      <c r="O120" s="63" t="s">
        <v>214</v>
      </c>
      <c r="P120" s="62" t="s">
        <v>11</v>
      </c>
      <c r="Q120" s="62" t="s">
        <v>11</v>
      </c>
      <c r="R120" s="62"/>
      <c r="S120" s="62" t="s">
        <v>56</v>
      </c>
      <c r="T120" s="62" t="s">
        <v>57</v>
      </c>
    </row>
    <row r="121" spans="1:20" ht="40.5">
      <c r="A121" s="62" t="s">
        <v>49</v>
      </c>
      <c r="B121" s="62" t="s">
        <v>23</v>
      </c>
      <c r="C121" s="62" t="s">
        <v>212</v>
      </c>
      <c r="D121" s="62" t="s">
        <v>51</v>
      </c>
      <c r="E121" s="62">
        <v>254</v>
      </c>
      <c r="F121" s="62" t="s">
        <v>213</v>
      </c>
      <c r="G121" s="63"/>
      <c r="H121" s="63" t="s">
        <v>214</v>
      </c>
      <c r="I121" s="62" t="s">
        <v>11</v>
      </c>
      <c r="J121" s="62" t="s">
        <v>11</v>
      </c>
      <c r="K121" s="62"/>
      <c r="L121" s="62">
        <v>256</v>
      </c>
      <c r="M121" s="62" t="s">
        <v>216</v>
      </c>
      <c r="N121" s="63"/>
      <c r="O121" s="63" t="s">
        <v>214</v>
      </c>
      <c r="P121" s="62" t="s">
        <v>11</v>
      </c>
      <c r="Q121" s="62" t="s">
        <v>11</v>
      </c>
      <c r="R121" s="62"/>
      <c r="S121" s="62" t="s">
        <v>56</v>
      </c>
      <c r="T121" s="62" t="s">
        <v>57</v>
      </c>
    </row>
    <row r="122" spans="1:20" ht="40.5">
      <c r="A122" s="62" t="s">
        <v>49</v>
      </c>
      <c r="B122" s="62" t="s">
        <v>23</v>
      </c>
      <c r="C122" s="62" t="s">
        <v>212</v>
      </c>
      <c r="D122" s="62" t="s">
        <v>51</v>
      </c>
      <c r="E122" s="62">
        <v>255</v>
      </c>
      <c r="F122" s="62" t="s">
        <v>215</v>
      </c>
      <c r="G122" s="63"/>
      <c r="H122" s="63" t="s">
        <v>214</v>
      </c>
      <c r="I122" s="62" t="s">
        <v>11</v>
      </c>
      <c r="J122" s="62" t="s">
        <v>11</v>
      </c>
      <c r="K122" s="62"/>
      <c r="L122" s="62">
        <v>256</v>
      </c>
      <c r="M122" s="62" t="s">
        <v>216</v>
      </c>
      <c r="N122" s="63"/>
      <c r="O122" s="63" t="s">
        <v>214</v>
      </c>
      <c r="P122" s="62" t="s">
        <v>11</v>
      </c>
      <c r="Q122" s="62" t="s">
        <v>11</v>
      </c>
      <c r="R122" s="62"/>
      <c r="S122" s="62" t="s">
        <v>56</v>
      </c>
      <c r="T122" s="62" t="s">
        <v>57</v>
      </c>
    </row>
    <row r="123" spans="1:20" ht="27">
      <c r="A123" s="62" t="s">
        <v>49</v>
      </c>
      <c r="B123" s="62" t="s">
        <v>23</v>
      </c>
      <c r="C123" s="62" t="s">
        <v>217</v>
      </c>
      <c r="D123" s="62" t="s">
        <v>51</v>
      </c>
      <c r="E123" s="62">
        <v>257</v>
      </c>
      <c r="F123" s="62" t="s">
        <v>218</v>
      </c>
      <c r="G123" s="63"/>
      <c r="H123" s="63" t="s">
        <v>219</v>
      </c>
      <c r="I123" s="62" t="s">
        <v>11</v>
      </c>
      <c r="J123" s="62" t="s">
        <v>11</v>
      </c>
      <c r="K123" s="62"/>
      <c r="L123" s="62">
        <v>446</v>
      </c>
      <c r="M123" s="62" t="s">
        <v>220</v>
      </c>
      <c r="N123" s="63" t="s">
        <v>221</v>
      </c>
      <c r="O123" s="63" t="s">
        <v>219</v>
      </c>
      <c r="P123" s="62" t="s">
        <v>14</v>
      </c>
      <c r="Q123" s="62" t="s">
        <v>14</v>
      </c>
      <c r="R123" s="62" t="s">
        <v>57</v>
      </c>
      <c r="S123" s="62" t="s">
        <v>56</v>
      </c>
      <c r="T123" s="62" t="s">
        <v>57</v>
      </c>
    </row>
    <row r="124" spans="1:20" ht="27">
      <c r="A124" s="62" t="s">
        <v>49</v>
      </c>
      <c r="B124" s="62" t="s">
        <v>23</v>
      </c>
      <c r="C124" s="62" t="s">
        <v>222</v>
      </c>
      <c r="D124" s="62" t="s">
        <v>51</v>
      </c>
      <c r="E124" s="62">
        <v>259</v>
      </c>
      <c r="F124" s="62" t="s">
        <v>223</v>
      </c>
      <c r="G124" s="63"/>
      <c r="H124" s="63" t="s">
        <v>224</v>
      </c>
      <c r="I124" s="62" t="s">
        <v>11</v>
      </c>
      <c r="J124" s="62" t="s">
        <v>11</v>
      </c>
      <c r="K124" s="62"/>
      <c r="L124" s="62">
        <v>450</v>
      </c>
      <c r="M124" s="62" t="s">
        <v>225</v>
      </c>
      <c r="N124" s="63" t="s">
        <v>226</v>
      </c>
      <c r="O124" s="63" t="s">
        <v>224</v>
      </c>
      <c r="P124" s="62" t="s">
        <v>14</v>
      </c>
      <c r="Q124" s="62" t="s">
        <v>14</v>
      </c>
      <c r="R124" s="62" t="s">
        <v>57</v>
      </c>
      <c r="S124" s="62" t="s">
        <v>56</v>
      </c>
      <c r="T124" s="62" t="s">
        <v>57</v>
      </c>
    </row>
    <row r="125" spans="1:20" ht="27">
      <c r="A125" s="62" t="s">
        <v>49</v>
      </c>
      <c r="B125" s="62" t="s">
        <v>23</v>
      </c>
      <c r="C125" s="62" t="s">
        <v>227</v>
      </c>
      <c r="D125" s="62" t="s">
        <v>51</v>
      </c>
      <c r="E125" s="62">
        <v>260</v>
      </c>
      <c r="F125" s="62" t="s">
        <v>228</v>
      </c>
      <c r="G125" s="63" t="s">
        <v>229</v>
      </c>
      <c r="H125" s="63" t="s">
        <v>230</v>
      </c>
      <c r="I125" s="62" t="s">
        <v>11</v>
      </c>
      <c r="J125" s="62" t="s">
        <v>11</v>
      </c>
      <c r="K125" s="62" t="s">
        <v>57</v>
      </c>
      <c r="L125" s="62">
        <v>453</v>
      </c>
      <c r="M125" s="62" t="s">
        <v>231</v>
      </c>
      <c r="N125" s="63" t="s">
        <v>232</v>
      </c>
      <c r="O125" s="63" t="s">
        <v>233</v>
      </c>
      <c r="P125" s="62" t="s">
        <v>14</v>
      </c>
      <c r="Q125" s="62" t="s">
        <v>14</v>
      </c>
      <c r="R125" s="62" t="s">
        <v>57</v>
      </c>
      <c r="S125" s="62" t="s">
        <v>56</v>
      </c>
      <c r="T125" s="62" t="s">
        <v>57</v>
      </c>
    </row>
    <row r="126" spans="1:20" ht="27">
      <c r="A126" s="62" t="s">
        <v>49</v>
      </c>
      <c r="B126" s="62" t="s">
        <v>23</v>
      </c>
      <c r="C126" s="62" t="s">
        <v>234</v>
      </c>
      <c r="D126" s="62" t="s">
        <v>51</v>
      </c>
      <c r="E126" s="62">
        <v>274</v>
      </c>
      <c r="F126" s="62" t="s">
        <v>235</v>
      </c>
      <c r="G126" s="63" t="s">
        <v>236</v>
      </c>
      <c r="H126" s="63" t="s">
        <v>237</v>
      </c>
      <c r="I126" s="62" t="s">
        <v>12</v>
      </c>
      <c r="J126" s="62" t="s">
        <v>12</v>
      </c>
      <c r="K126" s="62" t="s">
        <v>57</v>
      </c>
      <c r="L126" s="62">
        <v>275</v>
      </c>
      <c r="M126" s="62" t="s">
        <v>238</v>
      </c>
      <c r="N126" s="63" t="s">
        <v>239</v>
      </c>
      <c r="O126" s="63" t="s">
        <v>237</v>
      </c>
      <c r="P126" s="62" t="s">
        <v>12</v>
      </c>
      <c r="Q126" s="62" t="s">
        <v>12</v>
      </c>
      <c r="R126" s="62" t="s">
        <v>57</v>
      </c>
      <c r="S126" s="62" t="s">
        <v>56</v>
      </c>
      <c r="T126" s="62" t="s">
        <v>57</v>
      </c>
    </row>
    <row r="127" spans="1:20" ht="27">
      <c r="A127" s="62" t="s">
        <v>49</v>
      </c>
      <c r="B127" s="62" t="s">
        <v>23</v>
      </c>
      <c r="C127" s="62" t="s">
        <v>240</v>
      </c>
      <c r="D127" s="62" t="s">
        <v>51</v>
      </c>
      <c r="E127" s="62">
        <v>277</v>
      </c>
      <c r="F127" s="62" t="s">
        <v>241</v>
      </c>
      <c r="G127" s="63" t="s">
        <v>242</v>
      </c>
      <c r="H127" s="63" t="s">
        <v>243</v>
      </c>
      <c r="I127" s="62" t="s">
        <v>12</v>
      </c>
      <c r="J127" s="62" t="s">
        <v>12</v>
      </c>
      <c r="K127" s="62" t="s">
        <v>57</v>
      </c>
      <c r="L127" s="62">
        <v>278</v>
      </c>
      <c r="M127" s="62" t="s">
        <v>244</v>
      </c>
      <c r="N127" s="63" t="s">
        <v>245</v>
      </c>
      <c r="O127" s="63" t="s">
        <v>243</v>
      </c>
      <c r="P127" s="62" t="s">
        <v>12</v>
      </c>
      <c r="Q127" s="62" t="s">
        <v>12</v>
      </c>
      <c r="R127" s="62" t="s">
        <v>57</v>
      </c>
      <c r="S127" s="62" t="s">
        <v>56</v>
      </c>
      <c r="T127" s="62" t="s">
        <v>57</v>
      </c>
    </row>
    <row r="128" spans="1:20" ht="27">
      <c r="A128" s="62" t="s">
        <v>49</v>
      </c>
      <c r="B128" s="62" t="s">
        <v>23</v>
      </c>
      <c r="C128" s="62" t="s">
        <v>246</v>
      </c>
      <c r="D128" s="62" t="s">
        <v>51</v>
      </c>
      <c r="E128" s="62">
        <v>287</v>
      </c>
      <c r="F128" s="62" t="s">
        <v>247</v>
      </c>
      <c r="G128" s="63" t="s">
        <v>248</v>
      </c>
      <c r="H128" s="63" t="s">
        <v>249</v>
      </c>
      <c r="I128" s="62" t="s">
        <v>61</v>
      </c>
      <c r="J128" s="62" t="s">
        <v>13</v>
      </c>
      <c r="K128" s="62" t="s">
        <v>57</v>
      </c>
      <c r="L128" s="62">
        <v>303</v>
      </c>
      <c r="M128" s="62" t="s">
        <v>250</v>
      </c>
      <c r="N128" s="63" t="s">
        <v>251</v>
      </c>
      <c r="O128" s="63" t="s">
        <v>249</v>
      </c>
      <c r="P128" s="62" t="s">
        <v>61</v>
      </c>
      <c r="Q128" s="62" t="s">
        <v>13</v>
      </c>
      <c r="R128" s="62" t="s">
        <v>57</v>
      </c>
      <c r="S128" s="62" t="s">
        <v>56</v>
      </c>
      <c r="T128" s="62" t="s">
        <v>57</v>
      </c>
    </row>
    <row r="129" spans="1:20" ht="27">
      <c r="A129" s="62" t="s">
        <v>49</v>
      </c>
      <c r="B129" s="62" t="s">
        <v>23</v>
      </c>
      <c r="C129" s="62" t="s">
        <v>246</v>
      </c>
      <c r="D129" s="62" t="s">
        <v>51</v>
      </c>
      <c r="E129" s="62">
        <v>287</v>
      </c>
      <c r="F129" s="62" t="s">
        <v>247</v>
      </c>
      <c r="G129" s="63" t="s">
        <v>248</v>
      </c>
      <c r="H129" s="63" t="s">
        <v>249</v>
      </c>
      <c r="I129" s="62" t="s">
        <v>61</v>
      </c>
      <c r="J129" s="62" t="s">
        <v>13</v>
      </c>
      <c r="K129" s="62" t="s">
        <v>57</v>
      </c>
      <c r="L129" s="62">
        <v>305</v>
      </c>
      <c r="M129" s="62" t="s">
        <v>252</v>
      </c>
      <c r="N129" s="63" t="s">
        <v>253</v>
      </c>
      <c r="O129" s="63" t="s">
        <v>249</v>
      </c>
      <c r="P129" s="62" t="s">
        <v>61</v>
      </c>
      <c r="Q129" s="62" t="s">
        <v>13</v>
      </c>
      <c r="R129" s="62" t="s">
        <v>57</v>
      </c>
      <c r="S129" s="62" t="s">
        <v>56</v>
      </c>
      <c r="T129" s="62" t="s">
        <v>57</v>
      </c>
    </row>
    <row r="130" spans="1:20" ht="27">
      <c r="A130" s="62" t="s">
        <v>49</v>
      </c>
      <c r="B130" s="62" t="s">
        <v>23</v>
      </c>
      <c r="C130" s="62" t="s">
        <v>246</v>
      </c>
      <c r="D130" s="62" t="s">
        <v>51</v>
      </c>
      <c r="E130" s="62">
        <v>287</v>
      </c>
      <c r="F130" s="62" t="s">
        <v>247</v>
      </c>
      <c r="G130" s="63" t="s">
        <v>248</v>
      </c>
      <c r="H130" s="63" t="s">
        <v>249</v>
      </c>
      <c r="I130" s="62" t="s">
        <v>61</v>
      </c>
      <c r="J130" s="62" t="s">
        <v>13</v>
      </c>
      <c r="K130" s="62" t="s">
        <v>57</v>
      </c>
      <c r="L130" s="62">
        <v>307</v>
      </c>
      <c r="M130" s="62" t="s">
        <v>254</v>
      </c>
      <c r="N130" s="63" t="s">
        <v>255</v>
      </c>
      <c r="O130" s="63" t="s">
        <v>249</v>
      </c>
      <c r="P130" s="62" t="s">
        <v>61</v>
      </c>
      <c r="Q130" s="62" t="s">
        <v>13</v>
      </c>
      <c r="R130" s="62" t="s">
        <v>57</v>
      </c>
      <c r="S130" s="62" t="s">
        <v>56</v>
      </c>
      <c r="T130" s="62" t="s">
        <v>57</v>
      </c>
    </row>
    <row r="131" spans="1:20" ht="27">
      <c r="A131" s="62" t="s">
        <v>49</v>
      </c>
      <c r="B131" s="62" t="s">
        <v>23</v>
      </c>
      <c r="C131" s="62" t="s">
        <v>256</v>
      </c>
      <c r="D131" s="62" t="s">
        <v>51</v>
      </c>
      <c r="E131" s="62">
        <v>291</v>
      </c>
      <c r="F131" s="62" t="s">
        <v>257</v>
      </c>
      <c r="G131" s="63" t="s">
        <v>258</v>
      </c>
      <c r="H131" s="63" t="s">
        <v>259</v>
      </c>
      <c r="I131" s="62" t="s">
        <v>61</v>
      </c>
      <c r="J131" s="62" t="s">
        <v>13</v>
      </c>
      <c r="K131" s="62" t="s">
        <v>57</v>
      </c>
      <c r="L131" s="62">
        <v>297</v>
      </c>
      <c r="M131" s="62" t="s">
        <v>260</v>
      </c>
      <c r="N131" s="63" t="s">
        <v>261</v>
      </c>
      <c r="O131" s="63" t="s">
        <v>259</v>
      </c>
      <c r="P131" s="62" t="s">
        <v>61</v>
      </c>
      <c r="Q131" s="62" t="s">
        <v>13</v>
      </c>
      <c r="R131" s="62" t="s">
        <v>57</v>
      </c>
      <c r="S131" s="62" t="s">
        <v>56</v>
      </c>
      <c r="T131" s="62" t="s">
        <v>57</v>
      </c>
    </row>
    <row r="132" spans="1:20" ht="27">
      <c r="A132" s="62" t="s">
        <v>49</v>
      </c>
      <c r="B132" s="62" t="s">
        <v>23</v>
      </c>
      <c r="C132" s="62" t="s">
        <v>256</v>
      </c>
      <c r="D132" s="62" t="s">
        <v>51</v>
      </c>
      <c r="E132" s="62">
        <v>291</v>
      </c>
      <c r="F132" s="62" t="s">
        <v>257</v>
      </c>
      <c r="G132" s="63" t="s">
        <v>258</v>
      </c>
      <c r="H132" s="63" t="s">
        <v>259</v>
      </c>
      <c r="I132" s="62" t="s">
        <v>61</v>
      </c>
      <c r="J132" s="62" t="s">
        <v>13</v>
      </c>
      <c r="K132" s="62" t="s">
        <v>57</v>
      </c>
      <c r="L132" s="62">
        <v>308</v>
      </c>
      <c r="M132" s="62" t="s">
        <v>262</v>
      </c>
      <c r="N132" s="63" t="s">
        <v>263</v>
      </c>
      <c r="O132" s="63" t="s">
        <v>259</v>
      </c>
      <c r="P132" s="62" t="s">
        <v>61</v>
      </c>
      <c r="Q132" s="62" t="s">
        <v>13</v>
      </c>
      <c r="R132" s="62" t="s">
        <v>57</v>
      </c>
      <c r="S132" s="62" t="s">
        <v>56</v>
      </c>
      <c r="T132" s="62" t="s">
        <v>57</v>
      </c>
    </row>
    <row r="133" spans="1:20" ht="27">
      <c r="A133" s="62" t="s">
        <v>49</v>
      </c>
      <c r="B133" s="62" t="s">
        <v>23</v>
      </c>
      <c r="C133" s="62" t="s">
        <v>256</v>
      </c>
      <c r="D133" s="62" t="s">
        <v>51</v>
      </c>
      <c r="E133" s="62">
        <v>297</v>
      </c>
      <c r="F133" s="62" t="s">
        <v>260</v>
      </c>
      <c r="G133" s="63" t="s">
        <v>261</v>
      </c>
      <c r="H133" s="63" t="s">
        <v>259</v>
      </c>
      <c r="I133" s="62" t="s">
        <v>61</v>
      </c>
      <c r="J133" s="62" t="s">
        <v>13</v>
      </c>
      <c r="K133" s="62" t="s">
        <v>57</v>
      </c>
      <c r="L133" s="62">
        <v>308</v>
      </c>
      <c r="M133" s="62" t="s">
        <v>262</v>
      </c>
      <c r="N133" s="63" t="s">
        <v>263</v>
      </c>
      <c r="O133" s="63" t="s">
        <v>259</v>
      </c>
      <c r="P133" s="62" t="s">
        <v>61</v>
      </c>
      <c r="Q133" s="62" t="s">
        <v>13</v>
      </c>
      <c r="R133" s="62" t="s">
        <v>57</v>
      </c>
      <c r="S133" s="62" t="s">
        <v>56</v>
      </c>
      <c r="T133" s="62" t="s">
        <v>57</v>
      </c>
    </row>
    <row r="134" spans="1:20" ht="27">
      <c r="A134" s="62" t="s">
        <v>49</v>
      </c>
      <c r="B134" s="62" t="s">
        <v>23</v>
      </c>
      <c r="C134" s="62" t="s">
        <v>246</v>
      </c>
      <c r="D134" s="62" t="s">
        <v>51</v>
      </c>
      <c r="E134" s="62">
        <v>303</v>
      </c>
      <c r="F134" s="62" t="s">
        <v>250</v>
      </c>
      <c r="G134" s="63" t="s">
        <v>251</v>
      </c>
      <c r="H134" s="63" t="s">
        <v>249</v>
      </c>
      <c r="I134" s="62" t="s">
        <v>61</v>
      </c>
      <c r="J134" s="62" t="s">
        <v>13</v>
      </c>
      <c r="K134" s="62" t="s">
        <v>57</v>
      </c>
      <c r="L134" s="62">
        <v>305</v>
      </c>
      <c r="M134" s="62" t="s">
        <v>252</v>
      </c>
      <c r="N134" s="63" t="s">
        <v>253</v>
      </c>
      <c r="O134" s="63" t="s">
        <v>249</v>
      </c>
      <c r="P134" s="62" t="s">
        <v>61</v>
      </c>
      <c r="Q134" s="62" t="s">
        <v>13</v>
      </c>
      <c r="R134" s="62" t="s">
        <v>57</v>
      </c>
      <c r="S134" s="62" t="s">
        <v>56</v>
      </c>
      <c r="T134" s="62" t="s">
        <v>57</v>
      </c>
    </row>
    <row r="135" spans="1:20" ht="27">
      <c r="A135" s="62" t="s">
        <v>49</v>
      </c>
      <c r="B135" s="62" t="s">
        <v>23</v>
      </c>
      <c r="C135" s="62" t="s">
        <v>246</v>
      </c>
      <c r="D135" s="62" t="s">
        <v>51</v>
      </c>
      <c r="E135" s="62">
        <v>303</v>
      </c>
      <c r="F135" s="62" t="s">
        <v>250</v>
      </c>
      <c r="G135" s="63" t="s">
        <v>251</v>
      </c>
      <c r="H135" s="63" t="s">
        <v>249</v>
      </c>
      <c r="I135" s="62" t="s">
        <v>61</v>
      </c>
      <c r="J135" s="62" t="s">
        <v>13</v>
      </c>
      <c r="K135" s="62" t="s">
        <v>57</v>
      </c>
      <c r="L135" s="62">
        <v>307</v>
      </c>
      <c r="M135" s="62" t="s">
        <v>254</v>
      </c>
      <c r="N135" s="63" t="s">
        <v>255</v>
      </c>
      <c r="O135" s="63" t="s">
        <v>249</v>
      </c>
      <c r="P135" s="62" t="s">
        <v>61</v>
      </c>
      <c r="Q135" s="62" t="s">
        <v>13</v>
      </c>
      <c r="R135" s="62" t="s">
        <v>57</v>
      </c>
      <c r="S135" s="62" t="s">
        <v>56</v>
      </c>
      <c r="T135" s="62" t="s">
        <v>57</v>
      </c>
    </row>
    <row r="136" spans="1:20" ht="27">
      <c r="A136" s="62" t="s">
        <v>49</v>
      </c>
      <c r="B136" s="62" t="s">
        <v>23</v>
      </c>
      <c r="C136" s="62" t="s">
        <v>246</v>
      </c>
      <c r="D136" s="62" t="s">
        <v>51</v>
      </c>
      <c r="E136" s="62">
        <v>305</v>
      </c>
      <c r="F136" s="62" t="s">
        <v>252</v>
      </c>
      <c r="G136" s="63" t="s">
        <v>253</v>
      </c>
      <c r="H136" s="63" t="s">
        <v>249</v>
      </c>
      <c r="I136" s="62" t="s">
        <v>61</v>
      </c>
      <c r="J136" s="62" t="s">
        <v>13</v>
      </c>
      <c r="K136" s="62" t="s">
        <v>57</v>
      </c>
      <c r="L136" s="62">
        <v>307</v>
      </c>
      <c r="M136" s="62" t="s">
        <v>254</v>
      </c>
      <c r="N136" s="63" t="s">
        <v>255</v>
      </c>
      <c r="O136" s="63" t="s">
        <v>249</v>
      </c>
      <c r="P136" s="62" t="s">
        <v>61</v>
      </c>
      <c r="Q136" s="62" t="s">
        <v>13</v>
      </c>
      <c r="R136" s="62" t="s">
        <v>57</v>
      </c>
      <c r="S136" s="62" t="s">
        <v>56</v>
      </c>
      <c r="T136" s="62" t="s">
        <v>57</v>
      </c>
    </row>
    <row r="137" spans="1:20" ht="27">
      <c r="A137" s="62" t="s">
        <v>49</v>
      </c>
      <c r="B137" s="62" t="s">
        <v>23</v>
      </c>
      <c r="C137" s="62" t="s">
        <v>264</v>
      </c>
      <c r="D137" s="62" t="s">
        <v>51</v>
      </c>
      <c r="E137" s="62">
        <v>314</v>
      </c>
      <c r="F137" s="62" t="s">
        <v>265</v>
      </c>
      <c r="G137" s="63" t="s">
        <v>266</v>
      </c>
      <c r="H137" s="63" t="s">
        <v>267</v>
      </c>
      <c r="I137" s="62" t="s">
        <v>61</v>
      </c>
      <c r="J137" s="62" t="s">
        <v>13</v>
      </c>
      <c r="K137" s="62" t="s">
        <v>57</v>
      </c>
      <c r="L137" s="62">
        <v>319</v>
      </c>
      <c r="M137" s="62" t="s">
        <v>268</v>
      </c>
      <c r="N137" s="63" t="s">
        <v>269</v>
      </c>
      <c r="O137" s="63" t="s">
        <v>267</v>
      </c>
      <c r="P137" s="62" t="s">
        <v>61</v>
      </c>
      <c r="Q137" s="62" t="s">
        <v>13</v>
      </c>
      <c r="R137" s="62" t="s">
        <v>57</v>
      </c>
      <c r="S137" s="62" t="s">
        <v>56</v>
      </c>
      <c r="T137" s="62" t="s">
        <v>57</v>
      </c>
    </row>
    <row r="138" spans="1:20" ht="27">
      <c r="A138" s="62" t="s">
        <v>49</v>
      </c>
      <c r="B138" s="62" t="s">
        <v>23</v>
      </c>
      <c r="C138" s="62" t="s">
        <v>264</v>
      </c>
      <c r="D138" s="62" t="s">
        <v>51</v>
      </c>
      <c r="E138" s="62">
        <v>314</v>
      </c>
      <c r="F138" s="62" t="s">
        <v>265</v>
      </c>
      <c r="G138" s="63" t="s">
        <v>266</v>
      </c>
      <c r="H138" s="63" t="s">
        <v>267</v>
      </c>
      <c r="I138" s="62" t="s">
        <v>61</v>
      </c>
      <c r="J138" s="62" t="s">
        <v>13</v>
      </c>
      <c r="K138" s="62" t="s">
        <v>57</v>
      </c>
      <c r="L138" s="62">
        <v>321</v>
      </c>
      <c r="M138" s="62" t="s">
        <v>270</v>
      </c>
      <c r="N138" s="63" t="s">
        <v>271</v>
      </c>
      <c r="O138" s="63" t="s">
        <v>267</v>
      </c>
      <c r="P138" s="62" t="s">
        <v>55</v>
      </c>
      <c r="Q138" s="62" t="s">
        <v>13</v>
      </c>
      <c r="R138" s="62" t="s">
        <v>57</v>
      </c>
      <c r="S138" s="62" t="s">
        <v>56</v>
      </c>
      <c r="T138" s="62" t="s">
        <v>57</v>
      </c>
    </row>
    <row r="139" spans="1:20" ht="27">
      <c r="A139" s="62" t="s">
        <v>49</v>
      </c>
      <c r="B139" s="62" t="s">
        <v>23</v>
      </c>
      <c r="C139" s="62" t="s">
        <v>264</v>
      </c>
      <c r="D139" s="62" t="s">
        <v>51</v>
      </c>
      <c r="E139" s="62">
        <v>314</v>
      </c>
      <c r="F139" s="62" t="s">
        <v>265</v>
      </c>
      <c r="G139" s="63" t="s">
        <v>266</v>
      </c>
      <c r="H139" s="63" t="s">
        <v>267</v>
      </c>
      <c r="I139" s="62" t="s">
        <v>61</v>
      </c>
      <c r="J139" s="62" t="s">
        <v>13</v>
      </c>
      <c r="K139" s="62" t="s">
        <v>57</v>
      </c>
      <c r="L139" s="62">
        <v>326</v>
      </c>
      <c r="M139" s="62" t="s">
        <v>272</v>
      </c>
      <c r="N139" s="63" t="s">
        <v>273</v>
      </c>
      <c r="O139" s="63" t="s">
        <v>267</v>
      </c>
      <c r="P139" s="62" t="s">
        <v>55</v>
      </c>
      <c r="Q139" s="62" t="s">
        <v>13</v>
      </c>
      <c r="R139" s="62" t="s">
        <v>57</v>
      </c>
      <c r="S139" s="62" t="s">
        <v>56</v>
      </c>
      <c r="T139" s="62" t="s">
        <v>57</v>
      </c>
    </row>
    <row r="140" spans="1:20" ht="27">
      <c r="A140" s="62" t="s">
        <v>49</v>
      </c>
      <c r="B140" s="62" t="s">
        <v>23</v>
      </c>
      <c r="C140" s="62" t="s">
        <v>264</v>
      </c>
      <c r="D140" s="62" t="s">
        <v>51</v>
      </c>
      <c r="E140" s="62">
        <v>314</v>
      </c>
      <c r="F140" s="62" t="s">
        <v>265</v>
      </c>
      <c r="G140" s="63" t="s">
        <v>266</v>
      </c>
      <c r="H140" s="63" t="s">
        <v>267</v>
      </c>
      <c r="I140" s="62" t="s">
        <v>61</v>
      </c>
      <c r="J140" s="62" t="s">
        <v>13</v>
      </c>
      <c r="K140" s="62" t="s">
        <v>57</v>
      </c>
      <c r="L140" s="62">
        <v>328</v>
      </c>
      <c r="M140" s="62" t="s">
        <v>274</v>
      </c>
      <c r="N140" s="63" t="s">
        <v>275</v>
      </c>
      <c r="O140" s="63" t="s">
        <v>267</v>
      </c>
      <c r="P140" s="62" t="s">
        <v>61</v>
      </c>
      <c r="Q140" s="62" t="s">
        <v>13</v>
      </c>
      <c r="R140" s="62" t="s">
        <v>57</v>
      </c>
      <c r="S140" s="62" t="s">
        <v>56</v>
      </c>
      <c r="T140" s="62" t="s">
        <v>57</v>
      </c>
    </row>
    <row r="141" spans="1:20" ht="27">
      <c r="A141" s="62" t="s">
        <v>49</v>
      </c>
      <c r="B141" s="62" t="s">
        <v>23</v>
      </c>
      <c r="C141" s="62" t="s">
        <v>264</v>
      </c>
      <c r="D141" s="62" t="s">
        <v>51</v>
      </c>
      <c r="E141" s="62">
        <v>314</v>
      </c>
      <c r="F141" s="62" t="s">
        <v>265</v>
      </c>
      <c r="G141" s="63" t="s">
        <v>266</v>
      </c>
      <c r="H141" s="63" t="s">
        <v>267</v>
      </c>
      <c r="I141" s="62" t="s">
        <v>61</v>
      </c>
      <c r="J141" s="62" t="s">
        <v>13</v>
      </c>
      <c r="K141" s="62" t="s">
        <v>57</v>
      </c>
      <c r="L141" s="62">
        <v>333</v>
      </c>
      <c r="M141" s="62" t="s">
        <v>276</v>
      </c>
      <c r="N141" s="63" t="s">
        <v>277</v>
      </c>
      <c r="O141" s="63" t="s">
        <v>267</v>
      </c>
      <c r="P141" s="62" t="s">
        <v>61</v>
      </c>
      <c r="Q141" s="62" t="s">
        <v>13</v>
      </c>
      <c r="R141" s="62" t="s">
        <v>57</v>
      </c>
      <c r="S141" s="62" t="s">
        <v>56</v>
      </c>
      <c r="T141" s="62" t="s">
        <v>57</v>
      </c>
    </row>
    <row r="142" spans="1:20" ht="27">
      <c r="A142" s="62" t="s">
        <v>49</v>
      </c>
      <c r="B142" s="62" t="s">
        <v>23</v>
      </c>
      <c r="C142" s="62" t="s">
        <v>264</v>
      </c>
      <c r="D142" s="62" t="s">
        <v>51</v>
      </c>
      <c r="E142" s="62">
        <v>314</v>
      </c>
      <c r="F142" s="62" t="s">
        <v>265</v>
      </c>
      <c r="G142" s="63" t="s">
        <v>266</v>
      </c>
      <c r="H142" s="63" t="s">
        <v>267</v>
      </c>
      <c r="I142" s="62" t="s">
        <v>61</v>
      </c>
      <c r="J142" s="62" t="s">
        <v>13</v>
      </c>
      <c r="K142" s="62" t="s">
        <v>57</v>
      </c>
      <c r="L142" s="62">
        <v>335</v>
      </c>
      <c r="M142" s="62" t="s">
        <v>278</v>
      </c>
      <c r="N142" s="63" t="s">
        <v>279</v>
      </c>
      <c r="O142" s="63" t="s">
        <v>267</v>
      </c>
      <c r="P142" s="62" t="s">
        <v>61</v>
      </c>
      <c r="Q142" s="62" t="s">
        <v>13</v>
      </c>
      <c r="R142" s="62" t="s">
        <v>57</v>
      </c>
      <c r="S142" s="62" t="s">
        <v>56</v>
      </c>
      <c r="T142" s="62" t="s">
        <v>57</v>
      </c>
    </row>
    <row r="143" spans="1:20" ht="27">
      <c r="A143" s="62" t="s">
        <v>49</v>
      </c>
      <c r="B143" s="62" t="s">
        <v>23</v>
      </c>
      <c r="C143" s="62" t="s">
        <v>280</v>
      </c>
      <c r="D143" s="62" t="s">
        <v>51</v>
      </c>
      <c r="E143" s="62">
        <v>315</v>
      </c>
      <c r="F143" s="62" t="s">
        <v>281</v>
      </c>
      <c r="G143" s="63" t="s">
        <v>282</v>
      </c>
      <c r="H143" s="63" t="s">
        <v>283</v>
      </c>
      <c r="I143" s="62" t="s">
        <v>55</v>
      </c>
      <c r="J143" s="62" t="s">
        <v>13</v>
      </c>
      <c r="K143" s="62" t="s">
        <v>57</v>
      </c>
      <c r="L143" s="62">
        <v>330</v>
      </c>
      <c r="M143" s="62" t="s">
        <v>284</v>
      </c>
      <c r="N143" s="63" t="s">
        <v>285</v>
      </c>
      <c r="O143" s="63" t="s">
        <v>283</v>
      </c>
      <c r="P143" s="62" t="s">
        <v>55</v>
      </c>
      <c r="Q143" s="62" t="s">
        <v>13</v>
      </c>
      <c r="R143" s="62" t="s">
        <v>57</v>
      </c>
      <c r="S143" s="62" t="s">
        <v>56</v>
      </c>
      <c r="T143" s="62" t="s">
        <v>57</v>
      </c>
    </row>
    <row r="144" spans="1:20" ht="27">
      <c r="A144" s="62" t="s">
        <v>49</v>
      </c>
      <c r="B144" s="62" t="s">
        <v>23</v>
      </c>
      <c r="C144" s="62" t="s">
        <v>280</v>
      </c>
      <c r="D144" s="62" t="s">
        <v>51</v>
      </c>
      <c r="E144" s="62">
        <v>315</v>
      </c>
      <c r="F144" s="62" t="s">
        <v>281</v>
      </c>
      <c r="G144" s="63" t="s">
        <v>282</v>
      </c>
      <c r="H144" s="63" t="s">
        <v>283</v>
      </c>
      <c r="I144" s="62" t="s">
        <v>55</v>
      </c>
      <c r="J144" s="62" t="s">
        <v>13</v>
      </c>
      <c r="K144" s="62" t="s">
        <v>57</v>
      </c>
      <c r="L144" s="62">
        <v>331</v>
      </c>
      <c r="M144" s="62" t="s">
        <v>286</v>
      </c>
      <c r="N144" s="63" t="s">
        <v>287</v>
      </c>
      <c r="O144" s="63" t="s">
        <v>283</v>
      </c>
      <c r="P144" s="62" t="s">
        <v>55</v>
      </c>
      <c r="Q144" s="62" t="s">
        <v>13</v>
      </c>
      <c r="R144" s="62" t="s">
        <v>57</v>
      </c>
      <c r="S144" s="62" t="s">
        <v>56</v>
      </c>
      <c r="T144" s="62" t="s">
        <v>57</v>
      </c>
    </row>
    <row r="145" spans="1:20" ht="27">
      <c r="A145" s="62" t="s">
        <v>49</v>
      </c>
      <c r="B145" s="62" t="s">
        <v>23</v>
      </c>
      <c r="C145" s="62" t="s">
        <v>264</v>
      </c>
      <c r="D145" s="62" t="s">
        <v>51</v>
      </c>
      <c r="E145" s="62">
        <v>319</v>
      </c>
      <c r="F145" s="62" t="s">
        <v>268</v>
      </c>
      <c r="G145" s="63" t="s">
        <v>269</v>
      </c>
      <c r="H145" s="63" t="s">
        <v>267</v>
      </c>
      <c r="I145" s="62" t="s">
        <v>61</v>
      </c>
      <c r="J145" s="62" t="s">
        <v>13</v>
      </c>
      <c r="K145" s="62" t="s">
        <v>57</v>
      </c>
      <c r="L145" s="62">
        <v>321</v>
      </c>
      <c r="M145" s="62" t="s">
        <v>270</v>
      </c>
      <c r="N145" s="63" t="s">
        <v>271</v>
      </c>
      <c r="O145" s="63" t="s">
        <v>267</v>
      </c>
      <c r="P145" s="62" t="s">
        <v>55</v>
      </c>
      <c r="Q145" s="62" t="s">
        <v>13</v>
      </c>
      <c r="R145" s="62" t="s">
        <v>57</v>
      </c>
      <c r="S145" s="62" t="s">
        <v>56</v>
      </c>
      <c r="T145" s="62" t="s">
        <v>57</v>
      </c>
    </row>
    <row r="146" spans="1:20" ht="27">
      <c r="A146" s="62" t="s">
        <v>49</v>
      </c>
      <c r="B146" s="62" t="s">
        <v>23</v>
      </c>
      <c r="C146" s="62" t="s">
        <v>264</v>
      </c>
      <c r="D146" s="62" t="s">
        <v>51</v>
      </c>
      <c r="E146" s="62">
        <v>319</v>
      </c>
      <c r="F146" s="62" t="s">
        <v>268</v>
      </c>
      <c r="G146" s="63" t="s">
        <v>269</v>
      </c>
      <c r="H146" s="63" t="s">
        <v>267</v>
      </c>
      <c r="I146" s="62" t="s">
        <v>61</v>
      </c>
      <c r="J146" s="62" t="s">
        <v>13</v>
      </c>
      <c r="K146" s="62" t="s">
        <v>57</v>
      </c>
      <c r="L146" s="62">
        <v>326</v>
      </c>
      <c r="M146" s="62" t="s">
        <v>272</v>
      </c>
      <c r="N146" s="63" t="s">
        <v>273</v>
      </c>
      <c r="O146" s="63" t="s">
        <v>267</v>
      </c>
      <c r="P146" s="62" t="s">
        <v>55</v>
      </c>
      <c r="Q146" s="62" t="s">
        <v>13</v>
      </c>
      <c r="R146" s="62" t="s">
        <v>57</v>
      </c>
      <c r="S146" s="62" t="s">
        <v>56</v>
      </c>
      <c r="T146" s="62" t="s">
        <v>57</v>
      </c>
    </row>
    <row r="147" spans="1:20" ht="27">
      <c r="A147" s="62" t="s">
        <v>49</v>
      </c>
      <c r="B147" s="62" t="s">
        <v>23</v>
      </c>
      <c r="C147" s="62" t="s">
        <v>264</v>
      </c>
      <c r="D147" s="62" t="s">
        <v>51</v>
      </c>
      <c r="E147" s="62">
        <v>319</v>
      </c>
      <c r="F147" s="62" t="s">
        <v>268</v>
      </c>
      <c r="G147" s="63" t="s">
        <v>269</v>
      </c>
      <c r="H147" s="63" t="s">
        <v>267</v>
      </c>
      <c r="I147" s="62" t="s">
        <v>61</v>
      </c>
      <c r="J147" s="62" t="s">
        <v>13</v>
      </c>
      <c r="K147" s="62" t="s">
        <v>57</v>
      </c>
      <c r="L147" s="62">
        <v>328</v>
      </c>
      <c r="M147" s="62" t="s">
        <v>274</v>
      </c>
      <c r="N147" s="63" t="s">
        <v>275</v>
      </c>
      <c r="O147" s="63" t="s">
        <v>267</v>
      </c>
      <c r="P147" s="62" t="s">
        <v>61</v>
      </c>
      <c r="Q147" s="62" t="s">
        <v>13</v>
      </c>
      <c r="R147" s="62" t="s">
        <v>57</v>
      </c>
      <c r="S147" s="62" t="s">
        <v>56</v>
      </c>
      <c r="T147" s="62" t="s">
        <v>57</v>
      </c>
    </row>
    <row r="148" spans="1:20" ht="27">
      <c r="A148" s="62" t="s">
        <v>49</v>
      </c>
      <c r="B148" s="62" t="s">
        <v>23</v>
      </c>
      <c r="C148" s="62" t="s">
        <v>264</v>
      </c>
      <c r="D148" s="62" t="s">
        <v>51</v>
      </c>
      <c r="E148" s="62">
        <v>319</v>
      </c>
      <c r="F148" s="62" t="s">
        <v>268</v>
      </c>
      <c r="G148" s="63" t="s">
        <v>269</v>
      </c>
      <c r="H148" s="63" t="s">
        <v>267</v>
      </c>
      <c r="I148" s="62" t="s">
        <v>61</v>
      </c>
      <c r="J148" s="62" t="s">
        <v>13</v>
      </c>
      <c r="K148" s="62" t="s">
        <v>57</v>
      </c>
      <c r="L148" s="62">
        <v>333</v>
      </c>
      <c r="M148" s="62" t="s">
        <v>276</v>
      </c>
      <c r="N148" s="63" t="s">
        <v>277</v>
      </c>
      <c r="O148" s="63" t="s">
        <v>267</v>
      </c>
      <c r="P148" s="62" t="s">
        <v>61</v>
      </c>
      <c r="Q148" s="62" t="s">
        <v>13</v>
      </c>
      <c r="R148" s="62" t="s">
        <v>57</v>
      </c>
      <c r="S148" s="62" t="s">
        <v>56</v>
      </c>
      <c r="T148" s="62" t="s">
        <v>57</v>
      </c>
    </row>
    <row r="149" spans="1:20" ht="27">
      <c r="A149" s="62" t="s">
        <v>49</v>
      </c>
      <c r="B149" s="62" t="s">
        <v>23</v>
      </c>
      <c r="C149" s="62" t="s">
        <v>264</v>
      </c>
      <c r="D149" s="62" t="s">
        <v>51</v>
      </c>
      <c r="E149" s="62">
        <v>319</v>
      </c>
      <c r="F149" s="62" t="s">
        <v>268</v>
      </c>
      <c r="G149" s="63" t="s">
        <v>269</v>
      </c>
      <c r="H149" s="63" t="s">
        <v>267</v>
      </c>
      <c r="I149" s="62" t="s">
        <v>61</v>
      </c>
      <c r="J149" s="62" t="s">
        <v>13</v>
      </c>
      <c r="K149" s="62" t="s">
        <v>57</v>
      </c>
      <c r="L149" s="62">
        <v>335</v>
      </c>
      <c r="M149" s="62" t="s">
        <v>278</v>
      </c>
      <c r="N149" s="63" t="s">
        <v>279</v>
      </c>
      <c r="O149" s="63" t="s">
        <v>267</v>
      </c>
      <c r="P149" s="62" t="s">
        <v>61</v>
      </c>
      <c r="Q149" s="62" t="s">
        <v>13</v>
      </c>
      <c r="R149" s="62" t="s">
        <v>57</v>
      </c>
      <c r="S149" s="62" t="s">
        <v>56</v>
      </c>
      <c r="T149" s="62" t="s">
        <v>57</v>
      </c>
    </row>
    <row r="150" spans="1:20" ht="27">
      <c r="A150" s="62" t="s">
        <v>49</v>
      </c>
      <c r="B150" s="62" t="s">
        <v>23</v>
      </c>
      <c r="C150" s="62" t="s">
        <v>264</v>
      </c>
      <c r="D150" s="62" t="s">
        <v>51</v>
      </c>
      <c r="E150" s="62">
        <v>321</v>
      </c>
      <c r="F150" s="62" t="s">
        <v>270</v>
      </c>
      <c r="G150" s="63" t="s">
        <v>271</v>
      </c>
      <c r="H150" s="63" t="s">
        <v>267</v>
      </c>
      <c r="I150" s="62" t="s">
        <v>55</v>
      </c>
      <c r="J150" s="62" t="s">
        <v>13</v>
      </c>
      <c r="K150" s="62" t="s">
        <v>57</v>
      </c>
      <c r="L150" s="62">
        <v>326</v>
      </c>
      <c r="M150" s="62" t="s">
        <v>272</v>
      </c>
      <c r="N150" s="63" t="s">
        <v>273</v>
      </c>
      <c r="O150" s="63" t="s">
        <v>267</v>
      </c>
      <c r="P150" s="62" t="s">
        <v>55</v>
      </c>
      <c r="Q150" s="62" t="s">
        <v>13</v>
      </c>
      <c r="R150" s="62" t="s">
        <v>57</v>
      </c>
      <c r="S150" s="62" t="s">
        <v>56</v>
      </c>
      <c r="T150" s="62" t="s">
        <v>57</v>
      </c>
    </row>
    <row r="151" spans="1:20" ht="27">
      <c r="A151" s="62" t="s">
        <v>49</v>
      </c>
      <c r="B151" s="62" t="s">
        <v>23</v>
      </c>
      <c r="C151" s="62" t="s">
        <v>264</v>
      </c>
      <c r="D151" s="62" t="s">
        <v>51</v>
      </c>
      <c r="E151" s="62">
        <v>321</v>
      </c>
      <c r="F151" s="62" t="s">
        <v>270</v>
      </c>
      <c r="G151" s="63" t="s">
        <v>271</v>
      </c>
      <c r="H151" s="63" t="s">
        <v>267</v>
      </c>
      <c r="I151" s="62" t="s">
        <v>55</v>
      </c>
      <c r="J151" s="62" t="s">
        <v>13</v>
      </c>
      <c r="K151" s="62" t="s">
        <v>57</v>
      </c>
      <c r="L151" s="62">
        <v>328</v>
      </c>
      <c r="M151" s="62" t="s">
        <v>274</v>
      </c>
      <c r="N151" s="63" t="s">
        <v>275</v>
      </c>
      <c r="O151" s="63" t="s">
        <v>267</v>
      </c>
      <c r="P151" s="62" t="s">
        <v>61</v>
      </c>
      <c r="Q151" s="62" t="s">
        <v>13</v>
      </c>
      <c r="R151" s="62" t="s">
        <v>57</v>
      </c>
      <c r="S151" s="62" t="s">
        <v>56</v>
      </c>
      <c r="T151" s="62" t="s">
        <v>57</v>
      </c>
    </row>
    <row r="152" spans="1:20" ht="27">
      <c r="A152" s="62" t="s">
        <v>49</v>
      </c>
      <c r="B152" s="62" t="s">
        <v>23</v>
      </c>
      <c r="C152" s="62" t="s">
        <v>264</v>
      </c>
      <c r="D152" s="62" t="s">
        <v>51</v>
      </c>
      <c r="E152" s="62">
        <v>321</v>
      </c>
      <c r="F152" s="62" t="s">
        <v>270</v>
      </c>
      <c r="G152" s="63" t="s">
        <v>271</v>
      </c>
      <c r="H152" s="63" t="s">
        <v>267</v>
      </c>
      <c r="I152" s="62" t="s">
        <v>55</v>
      </c>
      <c r="J152" s="62" t="s">
        <v>13</v>
      </c>
      <c r="K152" s="62" t="s">
        <v>57</v>
      </c>
      <c r="L152" s="62">
        <v>333</v>
      </c>
      <c r="M152" s="62" t="s">
        <v>276</v>
      </c>
      <c r="N152" s="63" t="s">
        <v>277</v>
      </c>
      <c r="O152" s="63" t="s">
        <v>267</v>
      </c>
      <c r="P152" s="62" t="s">
        <v>61</v>
      </c>
      <c r="Q152" s="62" t="s">
        <v>13</v>
      </c>
      <c r="R152" s="62" t="s">
        <v>57</v>
      </c>
      <c r="S152" s="62" t="s">
        <v>56</v>
      </c>
      <c r="T152" s="62" t="s">
        <v>57</v>
      </c>
    </row>
    <row r="153" spans="1:20" ht="27">
      <c r="A153" s="62" t="s">
        <v>49</v>
      </c>
      <c r="B153" s="62" t="s">
        <v>23</v>
      </c>
      <c r="C153" s="62" t="s">
        <v>264</v>
      </c>
      <c r="D153" s="62" t="s">
        <v>51</v>
      </c>
      <c r="E153" s="62">
        <v>321</v>
      </c>
      <c r="F153" s="62" t="s">
        <v>270</v>
      </c>
      <c r="G153" s="63" t="s">
        <v>271</v>
      </c>
      <c r="H153" s="63" t="s">
        <v>267</v>
      </c>
      <c r="I153" s="62" t="s">
        <v>55</v>
      </c>
      <c r="J153" s="62" t="s">
        <v>13</v>
      </c>
      <c r="K153" s="62" t="s">
        <v>57</v>
      </c>
      <c r="L153" s="62">
        <v>335</v>
      </c>
      <c r="M153" s="62" t="s">
        <v>278</v>
      </c>
      <c r="N153" s="63" t="s">
        <v>279</v>
      </c>
      <c r="O153" s="63" t="s">
        <v>267</v>
      </c>
      <c r="P153" s="62" t="s">
        <v>61</v>
      </c>
      <c r="Q153" s="62" t="s">
        <v>13</v>
      </c>
      <c r="R153" s="62" t="s">
        <v>57</v>
      </c>
      <c r="S153" s="62" t="s">
        <v>56</v>
      </c>
      <c r="T153" s="62" t="s">
        <v>57</v>
      </c>
    </row>
    <row r="154" spans="1:20" ht="27">
      <c r="A154" s="62" t="s">
        <v>49</v>
      </c>
      <c r="B154" s="62" t="s">
        <v>23</v>
      </c>
      <c r="C154" s="62" t="s">
        <v>288</v>
      </c>
      <c r="D154" s="62" t="s">
        <v>51</v>
      </c>
      <c r="E154" s="62">
        <v>325</v>
      </c>
      <c r="F154" s="62" t="s">
        <v>289</v>
      </c>
      <c r="G154" s="63" t="s">
        <v>290</v>
      </c>
      <c r="H154" s="63" t="s">
        <v>291</v>
      </c>
      <c r="I154" s="62" t="s">
        <v>55</v>
      </c>
      <c r="J154" s="62" t="s">
        <v>13</v>
      </c>
      <c r="K154" s="62" t="s">
        <v>57</v>
      </c>
      <c r="L154" s="62">
        <v>329</v>
      </c>
      <c r="M154" s="62" t="s">
        <v>292</v>
      </c>
      <c r="N154" s="63" t="s">
        <v>293</v>
      </c>
      <c r="O154" s="63" t="s">
        <v>291</v>
      </c>
      <c r="P154" s="62" t="s">
        <v>61</v>
      </c>
      <c r="Q154" s="62" t="s">
        <v>13</v>
      </c>
      <c r="R154" s="62" t="s">
        <v>57</v>
      </c>
      <c r="S154" s="62" t="s">
        <v>56</v>
      </c>
      <c r="T154" s="62" t="s">
        <v>57</v>
      </c>
    </row>
    <row r="155" spans="1:20" ht="27">
      <c r="A155" s="62" t="s">
        <v>49</v>
      </c>
      <c r="B155" s="62" t="s">
        <v>23</v>
      </c>
      <c r="C155" s="62" t="s">
        <v>264</v>
      </c>
      <c r="D155" s="62" t="s">
        <v>51</v>
      </c>
      <c r="E155" s="62">
        <v>326</v>
      </c>
      <c r="F155" s="62" t="s">
        <v>272</v>
      </c>
      <c r="G155" s="63" t="s">
        <v>273</v>
      </c>
      <c r="H155" s="63" t="s">
        <v>267</v>
      </c>
      <c r="I155" s="62" t="s">
        <v>55</v>
      </c>
      <c r="J155" s="62" t="s">
        <v>13</v>
      </c>
      <c r="K155" s="62" t="s">
        <v>57</v>
      </c>
      <c r="L155" s="62">
        <v>328</v>
      </c>
      <c r="M155" s="62" t="s">
        <v>274</v>
      </c>
      <c r="N155" s="63" t="s">
        <v>275</v>
      </c>
      <c r="O155" s="63" t="s">
        <v>267</v>
      </c>
      <c r="P155" s="62" t="s">
        <v>61</v>
      </c>
      <c r="Q155" s="62" t="s">
        <v>13</v>
      </c>
      <c r="R155" s="62" t="s">
        <v>57</v>
      </c>
      <c r="S155" s="62" t="s">
        <v>56</v>
      </c>
      <c r="T155" s="62" t="s">
        <v>57</v>
      </c>
    </row>
    <row r="156" spans="1:20" ht="27">
      <c r="A156" s="62" t="s">
        <v>49</v>
      </c>
      <c r="B156" s="62" t="s">
        <v>23</v>
      </c>
      <c r="C156" s="62" t="s">
        <v>264</v>
      </c>
      <c r="D156" s="62" t="s">
        <v>51</v>
      </c>
      <c r="E156" s="62">
        <v>326</v>
      </c>
      <c r="F156" s="62" t="s">
        <v>272</v>
      </c>
      <c r="G156" s="63" t="s">
        <v>273</v>
      </c>
      <c r="H156" s="63" t="s">
        <v>267</v>
      </c>
      <c r="I156" s="62" t="s">
        <v>55</v>
      </c>
      <c r="J156" s="62" t="s">
        <v>13</v>
      </c>
      <c r="K156" s="62" t="s">
        <v>57</v>
      </c>
      <c r="L156" s="62">
        <v>333</v>
      </c>
      <c r="M156" s="62" t="s">
        <v>276</v>
      </c>
      <c r="N156" s="63" t="s">
        <v>277</v>
      </c>
      <c r="O156" s="63" t="s">
        <v>267</v>
      </c>
      <c r="P156" s="62" t="s">
        <v>61</v>
      </c>
      <c r="Q156" s="62" t="s">
        <v>13</v>
      </c>
      <c r="R156" s="62" t="s">
        <v>57</v>
      </c>
      <c r="S156" s="62" t="s">
        <v>56</v>
      </c>
      <c r="T156" s="62" t="s">
        <v>57</v>
      </c>
    </row>
    <row r="157" spans="1:20" ht="27">
      <c r="A157" s="62" t="s">
        <v>49</v>
      </c>
      <c r="B157" s="62" t="s">
        <v>23</v>
      </c>
      <c r="C157" s="62" t="s">
        <v>264</v>
      </c>
      <c r="D157" s="62" t="s">
        <v>51</v>
      </c>
      <c r="E157" s="62">
        <v>326</v>
      </c>
      <c r="F157" s="62" t="s">
        <v>272</v>
      </c>
      <c r="G157" s="63" t="s">
        <v>273</v>
      </c>
      <c r="H157" s="63" t="s">
        <v>267</v>
      </c>
      <c r="I157" s="62" t="s">
        <v>55</v>
      </c>
      <c r="J157" s="62" t="s">
        <v>13</v>
      </c>
      <c r="K157" s="62" t="s">
        <v>57</v>
      </c>
      <c r="L157" s="62">
        <v>335</v>
      </c>
      <c r="M157" s="62" t="s">
        <v>278</v>
      </c>
      <c r="N157" s="63" t="s">
        <v>279</v>
      </c>
      <c r="O157" s="63" t="s">
        <v>267</v>
      </c>
      <c r="P157" s="62" t="s">
        <v>61</v>
      </c>
      <c r="Q157" s="62" t="s">
        <v>13</v>
      </c>
      <c r="R157" s="62" t="s">
        <v>57</v>
      </c>
      <c r="S157" s="62" t="s">
        <v>56</v>
      </c>
      <c r="T157" s="62" t="s">
        <v>57</v>
      </c>
    </row>
    <row r="158" spans="1:20" ht="27">
      <c r="A158" s="62" t="s">
        <v>49</v>
      </c>
      <c r="B158" s="62" t="s">
        <v>23</v>
      </c>
      <c r="C158" s="62" t="s">
        <v>264</v>
      </c>
      <c r="D158" s="62" t="s">
        <v>51</v>
      </c>
      <c r="E158" s="62">
        <v>328</v>
      </c>
      <c r="F158" s="62" t="s">
        <v>274</v>
      </c>
      <c r="G158" s="63" t="s">
        <v>275</v>
      </c>
      <c r="H158" s="63" t="s">
        <v>267</v>
      </c>
      <c r="I158" s="62" t="s">
        <v>61</v>
      </c>
      <c r="J158" s="62" t="s">
        <v>13</v>
      </c>
      <c r="K158" s="62" t="s">
        <v>57</v>
      </c>
      <c r="L158" s="62">
        <v>333</v>
      </c>
      <c r="M158" s="62" t="s">
        <v>276</v>
      </c>
      <c r="N158" s="63" t="s">
        <v>277</v>
      </c>
      <c r="O158" s="63" t="s">
        <v>267</v>
      </c>
      <c r="P158" s="62" t="s">
        <v>61</v>
      </c>
      <c r="Q158" s="62" t="s">
        <v>13</v>
      </c>
      <c r="R158" s="62" t="s">
        <v>57</v>
      </c>
      <c r="S158" s="62" t="s">
        <v>56</v>
      </c>
      <c r="T158" s="62" t="s">
        <v>57</v>
      </c>
    </row>
    <row r="159" spans="1:20" ht="27">
      <c r="A159" s="62" t="s">
        <v>49</v>
      </c>
      <c r="B159" s="62" t="s">
        <v>23</v>
      </c>
      <c r="C159" s="62" t="s">
        <v>264</v>
      </c>
      <c r="D159" s="62" t="s">
        <v>51</v>
      </c>
      <c r="E159" s="62">
        <v>328</v>
      </c>
      <c r="F159" s="62" t="s">
        <v>274</v>
      </c>
      <c r="G159" s="63" t="s">
        <v>275</v>
      </c>
      <c r="H159" s="63" t="s">
        <v>267</v>
      </c>
      <c r="I159" s="62" t="s">
        <v>61</v>
      </c>
      <c r="J159" s="62" t="s">
        <v>13</v>
      </c>
      <c r="K159" s="62" t="s">
        <v>57</v>
      </c>
      <c r="L159" s="62">
        <v>335</v>
      </c>
      <c r="M159" s="62" t="s">
        <v>278</v>
      </c>
      <c r="N159" s="63" t="s">
        <v>279</v>
      </c>
      <c r="O159" s="63" t="s">
        <v>267</v>
      </c>
      <c r="P159" s="62" t="s">
        <v>61</v>
      </c>
      <c r="Q159" s="62" t="s">
        <v>13</v>
      </c>
      <c r="R159" s="62" t="s">
        <v>57</v>
      </c>
      <c r="S159" s="62" t="s">
        <v>56</v>
      </c>
      <c r="T159" s="62" t="s">
        <v>57</v>
      </c>
    </row>
    <row r="160" spans="1:20" ht="27">
      <c r="A160" s="62" t="s">
        <v>49</v>
      </c>
      <c r="B160" s="62" t="s">
        <v>23</v>
      </c>
      <c r="C160" s="62" t="s">
        <v>280</v>
      </c>
      <c r="D160" s="62" t="s">
        <v>51</v>
      </c>
      <c r="E160" s="62">
        <v>330</v>
      </c>
      <c r="F160" s="62" t="s">
        <v>284</v>
      </c>
      <c r="G160" s="63" t="s">
        <v>285</v>
      </c>
      <c r="H160" s="63" t="s">
        <v>283</v>
      </c>
      <c r="I160" s="62" t="s">
        <v>55</v>
      </c>
      <c r="J160" s="62" t="s">
        <v>13</v>
      </c>
      <c r="K160" s="62" t="s">
        <v>57</v>
      </c>
      <c r="L160" s="62">
        <v>331</v>
      </c>
      <c r="M160" s="62" t="s">
        <v>286</v>
      </c>
      <c r="N160" s="63" t="s">
        <v>287</v>
      </c>
      <c r="O160" s="63" t="s">
        <v>283</v>
      </c>
      <c r="P160" s="62" t="s">
        <v>55</v>
      </c>
      <c r="Q160" s="62" t="s">
        <v>13</v>
      </c>
      <c r="R160" s="62" t="s">
        <v>57</v>
      </c>
      <c r="S160" s="62" t="s">
        <v>56</v>
      </c>
      <c r="T160" s="62" t="s">
        <v>57</v>
      </c>
    </row>
    <row r="161" spans="1:20" ht="27">
      <c r="A161" s="62" t="s">
        <v>49</v>
      </c>
      <c r="B161" s="62" t="s">
        <v>23</v>
      </c>
      <c r="C161" s="62" t="s">
        <v>264</v>
      </c>
      <c r="D161" s="62" t="s">
        <v>51</v>
      </c>
      <c r="E161" s="62">
        <v>333</v>
      </c>
      <c r="F161" s="62" t="s">
        <v>276</v>
      </c>
      <c r="G161" s="63" t="s">
        <v>277</v>
      </c>
      <c r="H161" s="63" t="s">
        <v>267</v>
      </c>
      <c r="I161" s="62" t="s">
        <v>61</v>
      </c>
      <c r="J161" s="62" t="s">
        <v>13</v>
      </c>
      <c r="K161" s="62" t="s">
        <v>57</v>
      </c>
      <c r="L161" s="62">
        <v>335</v>
      </c>
      <c r="M161" s="62" t="s">
        <v>278</v>
      </c>
      <c r="N161" s="63" t="s">
        <v>279</v>
      </c>
      <c r="O161" s="63" t="s">
        <v>267</v>
      </c>
      <c r="P161" s="62" t="s">
        <v>61</v>
      </c>
      <c r="Q161" s="62" t="s">
        <v>13</v>
      </c>
      <c r="R161" s="62" t="s">
        <v>57</v>
      </c>
      <c r="S161" s="62" t="s">
        <v>56</v>
      </c>
      <c r="T161" s="62" t="s">
        <v>57</v>
      </c>
    </row>
    <row r="162" spans="1:20" ht="27">
      <c r="A162" s="62" t="s">
        <v>49</v>
      </c>
      <c r="B162" s="62" t="s">
        <v>23</v>
      </c>
      <c r="C162" s="62" t="s">
        <v>294</v>
      </c>
      <c r="D162" s="62" t="s">
        <v>51</v>
      </c>
      <c r="E162" s="62">
        <v>343</v>
      </c>
      <c r="F162" s="62" t="s">
        <v>295</v>
      </c>
      <c r="G162" s="63" t="s">
        <v>296</v>
      </c>
      <c r="H162" s="63" t="s">
        <v>297</v>
      </c>
      <c r="I162" s="62" t="s">
        <v>14</v>
      </c>
      <c r="J162" s="62" t="s">
        <v>14</v>
      </c>
      <c r="K162" s="62" t="s">
        <v>57</v>
      </c>
      <c r="L162" s="62">
        <v>346</v>
      </c>
      <c r="M162" s="62" t="s">
        <v>298</v>
      </c>
      <c r="N162" s="63" t="s">
        <v>299</v>
      </c>
      <c r="O162" s="63" t="s">
        <v>297</v>
      </c>
      <c r="P162" s="62" t="s">
        <v>14</v>
      </c>
      <c r="Q162" s="62" t="s">
        <v>14</v>
      </c>
      <c r="R162" s="62" t="s">
        <v>57</v>
      </c>
      <c r="S162" s="62" t="s">
        <v>56</v>
      </c>
      <c r="T162" s="62" t="s">
        <v>57</v>
      </c>
    </row>
    <row r="163" spans="1:20" ht="27">
      <c r="A163" s="62" t="s">
        <v>49</v>
      </c>
      <c r="B163" s="62" t="s">
        <v>23</v>
      </c>
      <c r="C163" s="62" t="s">
        <v>294</v>
      </c>
      <c r="D163" s="62" t="s">
        <v>51</v>
      </c>
      <c r="E163" s="62">
        <v>343</v>
      </c>
      <c r="F163" s="62" t="s">
        <v>295</v>
      </c>
      <c r="G163" s="63" t="s">
        <v>296</v>
      </c>
      <c r="H163" s="63" t="s">
        <v>297</v>
      </c>
      <c r="I163" s="62" t="s">
        <v>14</v>
      </c>
      <c r="J163" s="62" t="s">
        <v>14</v>
      </c>
      <c r="K163" s="62" t="s">
        <v>57</v>
      </c>
      <c r="L163" s="62">
        <v>347</v>
      </c>
      <c r="M163" s="62" t="s">
        <v>300</v>
      </c>
      <c r="N163" s="63" t="s">
        <v>301</v>
      </c>
      <c r="O163" s="63" t="s">
        <v>297</v>
      </c>
      <c r="P163" s="62" t="s">
        <v>14</v>
      </c>
      <c r="Q163" s="62" t="s">
        <v>14</v>
      </c>
      <c r="R163" s="62" t="s">
        <v>57</v>
      </c>
      <c r="S163" s="62" t="s">
        <v>56</v>
      </c>
      <c r="T163" s="62" t="s">
        <v>57</v>
      </c>
    </row>
    <row r="164" spans="1:20" ht="27">
      <c r="A164" s="62" t="s">
        <v>49</v>
      </c>
      <c r="B164" s="62" t="s">
        <v>23</v>
      </c>
      <c r="C164" s="62" t="s">
        <v>294</v>
      </c>
      <c r="D164" s="62" t="s">
        <v>51</v>
      </c>
      <c r="E164" s="62">
        <v>346</v>
      </c>
      <c r="F164" s="62" t="s">
        <v>298</v>
      </c>
      <c r="G164" s="63" t="s">
        <v>299</v>
      </c>
      <c r="H164" s="63" t="s">
        <v>297</v>
      </c>
      <c r="I164" s="62" t="s">
        <v>14</v>
      </c>
      <c r="J164" s="62" t="s">
        <v>14</v>
      </c>
      <c r="K164" s="62" t="s">
        <v>57</v>
      </c>
      <c r="L164" s="62">
        <v>347</v>
      </c>
      <c r="M164" s="62" t="s">
        <v>300</v>
      </c>
      <c r="N164" s="63" t="s">
        <v>301</v>
      </c>
      <c r="O164" s="63" t="s">
        <v>297</v>
      </c>
      <c r="P164" s="62" t="s">
        <v>14</v>
      </c>
      <c r="Q164" s="62" t="s">
        <v>14</v>
      </c>
      <c r="R164" s="62" t="s">
        <v>57</v>
      </c>
      <c r="S164" s="62" t="s">
        <v>56</v>
      </c>
      <c r="T164" s="62" t="s">
        <v>57</v>
      </c>
    </row>
    <row r="165" spans="1:20" ht="27">
      <c r="A165" s="62" t="s">
        <v>49</v>
      </c>
      <c r="B165" s="62" t="s">
        <v>23</v>
      </c>
      <c r="C165" s="62" t="s">
        <v>85</v>
      </c>
      <c r="D165" s="62" t="s">
        <v>51</v>
      </c>
      <c r="E165" s="62">
        <v>380</v>
      </c>
      <c r="F165" s="62" t="s">
        <v>94</v>
      </c>
      <c r="G165" s="63" t="s">
        <v>95</v>
      </c>
      <c r="H165" s="63" t="s">
        <v>87</v>
      </c>
      <c r="I165" s="62" t="s">
        <v>14</v>
      </c>
      <c r="J165" s="62" t="s">
        <v>14</v>
      </c>
      <c r="K165" s="62" t="s">
        <v>57</v>
      </c>
      <c r="L165" s="62">
        <v>381</v>
      </c>
      <c r="M165" s="62" t="s">
        <v>96</v>
      </c>
      <c r="N165" s="63" t="s">
        <v>97</v>
      </c>
      <c r="O165" s="63" t="s">
        <v>87</v>
      </c>
      <c r="P165" s="62" t="s">
        <v>14</v>
      </c>
      <c r="Q165" s="62" t="s">
        <v>14</v>
      </c>
      <c r="R165" s="62" t="s">
        <v>57</v>
      </c>
      <c r="S165" s="62" t="s">
        <v>56</v>
      </c>
      <c r="T165" s="62" t="s">
        <v>57</v>
      </c>
    </row>
    <row r="166" spans="1:20" ht="27">
      <c r="A166" s="62" t="s">
        <v>49</v>
      </c>
      <c r="B166" s="62" t="s">
        <v>23</v>
      </c>
      <c r="C166" s="62" t="s">
        <v>85</v>
      </c>
      <c r="D166" s="62" t="s">
        <v>51</v>
      </c>
      <c r="E166" s="62">
        <v>380</v>
      </c>
      <c r="F166" s="62" t="s">
        <v>94</v>
      </c>
      <c r="G166" s="63" t="s">
        <v>95</v>
      </c>
      <c r="H166" s="63" t="s">
        <v>87</v>
      </c>
      <c r="I166" s="62" t="s">
        <v>14</v>
      </c>
      <c r="J166" s="62" t="s">
        <v>14</v>
      </c>
      <c r="K166" s="62" t="s">
        <v>57</v>
      </c>
      <c r="L166" s="62">
        <v>382</v>
      </c>
      <c r="M166" s="62" t="s">
        <v>98</v>
      </c>
      <c r="N166" s="63" t="s">
        <v>99</v>
      </c>
      <c r="O166" s="63" t="s">
        <v>87</v>
      </c>
      <c r="P166" s="62" t="s">
        <v>14</v>
      </c>
      <c r="Q166" s="62" t="s">
        <v>14</v>
      </c>
      <c r="R166" s="62" t="s">
        <v>57</v>
      </c>
      <c r="S166" s="62" t="s">
        <v>56</v>
      </c>
      <c r="T166" s="62" t="s">
        <v>57</v>
      </c>
    </row>
    <row r="167" spans="1:20" ht="27">
      <c r="A167" s="62" t="s">
        <v>49</v>
      </c>
      <c r="B167" s="62" t="s">
        <v>23</v>
      </c>
      <c r="C167" s="62" t="s">
        <v>85</v>
      </c>
      <c r="D167" s="62" t="s">
        <v>51</v>
      </c>
      <c r="E167" s="62">
        <v>380</v>
      </c>
      <c r="F167" s="62" t="s">
        <v>94</v>
      </c>
      <c r="G167" s="63" t="s">
        <v>95</v>
      </c>
      <c r="H167" s="63" t="s">
        <v>87</v>
      </c>
      <c r="I167" s="62" t="s">
        <v>14</v>
      </c>
      <c r="J167" s="62" t="s">
        <v>14</v>
      </c>
      <c r="K167" s="62" t="s">
        <v>57</v>
      </c>
      <c r="L167" s="62">
        <v>383</v>
      </c>
      <c r="M167" s="62" t="s">
        <v>100</v>
      </c>
      <c r="N167" s="63" t="s">
        <v>101</v>
      </c>
      <c r="O167" s="63" t="s">
        <v>87</v>
      </c>
      <c r="P167" s="62" t="s">
        <v>14</v>
      </c>
      <c r="Q167" s="62" t="s">
        <v>14</v>
      </c>
      <c r="R167" s="62" t="s">
        <v>57</v>
      </c>
      <c r="S167" s="62" t="s">
        <v>56</v>
      </c>
      <c r="T167" s="62" t="s">
        <v>57</v>
      </c>
    </row>
    <row r="168" spans="1:20" ht="27">
      <c r="A168" s="62" t="s">
        <v>49</v>
      </c>
      <c r="B168" s="62" t="s">
        <v>23</v>
      </c>
      <c r="C168" s="62" t="s">
        <v>85</v>
      </c>
      <c r="D168" s="62" t="s">
        <v>51</v>
      </c>
      <c r="E168" s="62">
        <v>380</v>
      </c>
      <c r="F168" s="62" t="s">
        <v>94</v>
      </c>
      <c r="G168" s="63" t="s">
        <v>95</v>
      </c>
      <c r="H168" s="63" t="s">
        <v>87</v>
      </c>
      <c r="I168" s="62" t="s">
        <v>14</v>
      </c>
      <c r="J168" s="62" t="s">
        <v>14</v>
      </c>
      <c r="K168" s="62" t="s">
        <v>57</v>
      </c>
      <c r="L168" s="62">
        <v>384</v>
      </c>
      <c r="M168" s="62" t="s">
        <v>102</v>
      </c>
      <c r="N168" s="63" t="s">
        <v>103</v>
      </c>
      <c r="O168" s="63" t="s">
        <v>87</v>
      </c>
      <c r="P168" s="62" t="s">
        <v>14</v>
      </c>
      <c r="Q168" s="62" t="s">
        <v>14</v>
      </c>
      <c r="R168" s="62" t="s">
        <v>57</v>
      </c>
      <c r="S168" s="62" t="s">
        <v>56</v>
      </c>
      <c r="T168" s="62" t="s">
        <v>57</v>
      </c>
    </row>
    <row r="169" spans="1:20" ht="27">
      <c r="A169" s="62" t="s">
        <v>49</v>
      </c>
      <c r="B169" s="62" t="s">
        <v>23</v>
      </c>
      <c r="C169" s="62" t="s">
        <v>85</v>
      </c>
      <c r="D169" s="62" t="s">
        <v>51</v>
      </c>
      <c r="E169" s="62">
        <v>380</v>
      </c>
      <c r="F169" s="62" t="s">
        <v>94</v>
      </c>
      <c r="G169" s="63" t="s">
        <v>95</v>
      </c>
      <c r="H169" s="63" t="s">
        <v>87</v>
      </c>
      <c r="I169" s="62" t="s">
        <v>14</v>
      </c>
      <c r="J169" s="62" t="s">
        <v>14</v>
      </c>
      <c r="K169" s="62" t="s">
        <v>57</v>
      </c>
      <c r="L169" s="62">
        <v>385</v>
      </c>
      <c r="M169" s="62" t="s">
        <v>104</v>
      </c>
      <c r="N169" s="63" t="s">
        <v>105</v>
      </c>
      <c r="O169" s="63" t="s">
        <v>87</v>
      </c>
      <c r="P169" s="62" t="s">
        <v>14</v>
      </c>
      <c r="Q169" s="62" t="s">
        <v>14</v>
      </c>
      <c r="R169" s="62" t="s">
        <v>57</v>
      </c>
      <c r="S169" s="62" t="s">
        <v>56</v>
      </c>
      <c r="T169" s="62" t="s">
        <v>57</v>
      </c>
    </row>
    <row r="170" spans="1:20" ht="27">
      <c r="A170" s="62" t="s">
        <v>49</v>
      </c>
      <c r="B170" s="62" t="s">
        <v>23</v>
      </c>
      <c r="C170" s="62" t="s">
        <v>85</v>
      </c>
      <c r="D170" s="62" t="s">
        <v>51</v>
      </c>
      <c r="E170" s="62">
        <v>380</v>
      </c>
      <c r="F170" s="62" t="s">
        <v>94</v>
      </c>
      <c r="G170" s="63" t="s">
        <v>95</v>
      </c>
      <c r="H170" s="63" t="s">
        <v>87</v>
      </c>
      <c r="I170" s="62" t="s">
        <v>14</v>
      </c>
      <c r="J170" s="62" t="s">
        <v>14</v>
      </c>
      <c r="K170" s="62" t="s">
        <v>57</v>
      </c>
      <c r="L170" s="62">
        <v>387</v>
      </c>
      <c r="M170" s="62" t="s">
        <v>106</v>
      </c>
      <c r="N170" s="63" t="s">
        <v>107</v>
      </c>
      <c r="O170" s="63" t="s">
        <v>87</v>
      </c>
      <c r="P170" s="62" t="s">
        <v>14</v>
      </c>
      <c r="Q170" s="62" t="s">
        <v>14</v>
      </c>
      <c r="R170" s="62" t="s">
        <v>57</v>
      </c>
      <c r="S170" s="62" t="s">
        <v>56</v>
      </c>
      <c r="T170" s="62" t="s">
        <v>57</v>
      </c>
    </row>
    <row r="171" spans="1:20" ht="27">
      <c r="A171" s="62" t="s">
        <v>49</v>
      </c>
      <c r="B171" s="62" t="s">
        <v>23</v>
      </c>
      <c r="C171" s="62" t="s">
        <v>85</v>
      </c>
      <c r="D171" s="62" t="s">
        <v>51</v>
      </c>
      <c r="E171" s="62">
        <v>381</v>
      </c>
      <c r="F171" s="62" t="s">
        <v>96</v>
      </c>
      <c r="G171" s="63" t="s">
        <v>97</v>
      </c>
      <c r="H171" s="63" t="s">
        <v>87</v>
      </c>
      <c r="I171" s="62" t="s">
        <v>14</v>
      </c>
      <c r="J171" s="62" t="s">
        <v>14</v>
      </c>
      <c r="K171" s="62" t="s">
        <v>57</v>
      </c>
      <c r="L171" s="62">
        <v>382</v>
      </c>
      <c r="M171" s="62" t="s">
        <v>98</v>
      </c>
      <c r="N171" s="63" t="s">
        <v>99</v>
      </c>
      <c r="O171" s="63" t="s">
        <v>87</v>
      </c>
      <c r="P171" s="62" t="s">
        <v>14</v>
      </c>
      <c r="Q171" s="62" t="s">
        <v>14</v>
      </c>
      <c r="R171" s="62" t="s">
        <v>57</v>
      </c>
      <c r="S171" s="62" t="s">
        <v>56</v>
      </c>
      <c r="T171" s="62" t="s">
        <v>57</v>
      </c>
    </row>
    <row r="172" spans="1:20" ht="27">
      <c r="A172" s="62" t="s">
        <v>49</v>
      </c>
      <c r="B172" s="62" t="s">
        <v>23</v>
      </c>
      <c r="C172" s="62" t="s">
        <v>85</v>
      </c>
      <c r="D172" s="62" t="s">
        <v>51</v>
      </c>
      <c r="E172" s="62">
        <v>381</v>
      </c>
      <c r="F172" s="62" t="s">
        <v>96</v>
      </c>
      <c r="G172" s="63" t="s">
        <v>97</v>
      </c>
      <c r="H172" s="63" t="s">
        <v>87</v>
      </c>
      <c r="I172" s="62" t="s">
        <v>14</v>
      </c>
      <c r="J172" s="62" t="s">
        <v>14</v>
      </c>
      <c r="K172" s="62" t="s">
        <v>57</v>
      </c>
      <c r="L172" s="62">
        <v>383</v>
      </c>
      <c r="M172" s="62" t="s">
        <v>100</v>
      </c>
      <c r="N172" s="63" t="s">
        <v>101</v>
      </c>
      <c r="O172" s="63" t="s">
        <v>87</v>
      </c>
      <c r="P172" s="62" t="s">
        <v>14</v>
      </c>
      <c r="Q172" s="62" t="s">
        <v>14</v>
      </c>
      <c r="R172" s="62" t="s">
        <v>57</v>
      </c>
      <c r="S172" s="62" t="s">
        <v>56</v>
      </c>
      <c r="T172" s="62" t="s">
        <v>57</v>
      </c>
    </row>
    <row r="173" spans="1:20" ht="27">
      <c r="A173" s="62" t="s">
        <v>49</v>
      </c>
      <c r="B173" s="62" t="s">
        <v>23</v>
      </c>
      <c r="C173" s="62" t="s">
        <v>85</v>
      </c>
      <c r="D173" s="62" t="s">
        <v>51</v>
      </c>
      <c r="E173" s="62">
        <v>381</v>
      </c>
      <c r="F173" s="62" t="s">
        <v>96</v>
      </c>
      <c r="G173" s="63" t="s">
        <v>97</v>
      </c>
      <c r="H173" s="63" t="s">
        <v>87</v>
      </c>
      <c r="I173" s="62" t="s">
        <v>14</v>
      </c>
      <c r="J173" s="62" t="s">
        <v>14</v>
      </c>
      <c r="K173" s="62" t="s">
        <v>57</v>
      </c>
      <c r="L173" s="62">
        <v>384</v>
      </c>
      <c r="M173" s="62" t="s">
        <v>102</v>
      </c>
      <c r="N173" s="63" t="s">
        <v>103</v>
      </c>
      <c r="O173" s="63" t="s">
        <v>87</v>
      </c>
      <c r="P173" s="62" t="s">
        <v>14</v>
      </c>
      <c r="Q173" s="62" t="s">
        <v>14</v>
      </c>
      <c r="R173" s="62" t="s">
        <v>57</v>
      </c>
      <c r="S173" s="62" t="s">
        <v>56</v>
      </c>
      <c r="T173" s="62" t="s">
        <v>57</v>
      </c>
    </row>
    <row r="174" spans="1:20" ht="27">
      <c r="A174" s="62" t="s">
        <v>49</v>
      </c>
      <c r="B174" s="62" t="s">
        <v>23</v>
      </c>
      <c r="C174" s="62" t="s">
        <v>85</v>
      </c>
      <c r="D174" s="62" t="s">
        <v>51</v>
      </c>
      <c r="E174" s="62">
        <v>381</v>
      </c>
      <c r="F174" s="62" t="s">
        <v>96</v>
      </c>
      <c r="G174" s="63" t="s">
        <v>97</v>
      </c>
      <c r="H174" s="63" t="s">
        <v>87</v>
      </c>
      <c r="I174" s="62" t="s">
        <v>14</v>
      </c>
      <c r="J174" s="62" t="s">
        <v>14</v>
      </c>
      <c r="K174" s="62" t="s">
        <v>57</v>
      </c>
      <c r="L174" s="62">
        <v>385</v>
      </c>
      <c r="M174" s="62" t="s">
        <v>104</v>
      </c>
      <c r="N174" s="63" t="s">
        <v>105</v>
      </c>
      <c r="O174" s="63" t="s">
        <v>87</v>
      </c>
      <c r="P174" s="62" t="s">
        <v>14</v>
      </c>
      <c r="Q174" s="62" t="s">
        <v>14</v>
      </c>
      <c r="R174" s="62" t="s">
        <v>57</v>
      </c>
      <c r="S174" s="62" t="s">
        <v>56</v>
      </c>
      <c r="T174" s="62" t="s">
        <v>57</v>
      </c>
    </row>
    <row r="175" spans="1:20" ht="27">
      <c r="A175" s="62" t="s">
        <v>49</v>
      </c>
      <c r="B175" s="62" t="s">
        <v>23</v>
      </c>
      <c r="C175" s="62" t="s">
        <v>85</v>
      </c>
      <c r="D175" s="62" t="s">
        <v>51</v>
      </c>
      <c r="E175" s="62">
        <v>381</v>
      </c>
      <c r="F175" s="62" t="s">
        <v>96</v>
      </c>
      <c r="G175" s="63" t="s">
        <v>97</v>
      </c>
      <c r="H175" s="63" t="s">
        <v>87</v>
      </c>
      <c r="I175" s="62" t="s">
        <v>14</v>
      </c>
      <c r="J175" s="62" t="s">
        <v>14</v>
      </c>
      <c r="K175" s="62" t="s">
        <v>57</v>
      </c>
      <c r="L175" s="62">
        <v>387</v>
      </c>
      <c r="M175" s="62" t="s">
        <v>106</v>
      </c>
      <c r="N175" s="63" t="s">
        <v>107</v>
      </c>
      <c r="O175" s="63" t="s">
        <v>87</v>
      </c>
      <c r="P175" s="62" t="s">
        <v>14</v>
      </c>
      <c r="Q175" s="62" t="s">
        <v>14</v>
      </c>
      <c r="R175" s="62" t="s">
        <v>57</v>
      </c>
      <c r="S175" s="62" t="s">
        <v>56</v>
      </c>
      <c r="T175" s="62" t="s">
        <v>57</v>
      </c>
    </row>
    <row r="176" spans="1:20" ht="27">
      <c r="A176" s="62" t="s">
        <v>49</v>
      </c>
      <c r="B176" s="62" t="s">
        <v>23</v>
      </c>
      <c r="C176" s="62" t="s">
        <v>85</v>
      </c>
      <c r="D176" s="62" t="s">
        <v>51</v>
      </c>
      <c r="E176" s="62">
        <v>382</v>
      </c>
      <c r="F176" s="62" t="s">
        <v>98</v>
      </c>
      <c r="G176" s="63" t="s">
        <v>99</v>
      </c>
      <c r="H176" s="63" t="s">
        <v>87</v>
      </c>
      <c r="I176" s="62" t="s">
        <v>14</v>
      </c>
      <c r="J176" s="62" t="s">
        <v>14</v>
      </c>
      <c r="K176" s="62" t="s">
        <v>57</v>
      </c>
      <c r="L176" s="62">
        <v>383</v>
      </c>
      <c r="M176" s="62" t="s">
        <v>100</v>
      </c>
      <c r="N176" s="63" t="s">
        <v>101</v>
      </c>
      <c r="O176" s="63" t="s">
        <v>87</v>
      </c>
      <c r="P176" s="62" t="s">
        <v>14</v>
      </c>
      <c r="Q176" s="62" t="s">
        <v>14</v>
      </c>
      <c r="R176" s="62" t="s">
        <v>57</v>
      </c>
      <c r="S176" s="62" t="s">
        <v>56</v>
      </c>
      <c r="T176" s="62" t="s">
        <v>57</v>
      </c>
    </row>
    <row r="177" spans="1:20" ht="27">
      <c r="A177" s="62" t="s">
        <v>49</v>
      </c>
      <c r="B177" s="62" t="s">
        <v>23</v>
      </c>
      <c r="C177" s="62" t="s">
        <v>85</v>
      </c>
      <c r="D177" s="62" t="s">
        <v>51</v>
      </c>
      <c r="E177" s="62">
        <v>382</v>
      </c>
      <c r="F177" s="62" t="s">
        <v>98</v>
      </c>
      <c r="G177" s="63" t="s">
        <v>99</v>
      </c>
      <c r="H177" s="63" t="s">
        <v>87</v>
      </c>
      <c r="I177" s="62" t="s">
        <v>14</v>
      </c>
      <c r="J177" s="62" t="s">
        <v>14</v>
      </c>
      <c r="K177" s="62" t="s">
        <v>57</v>
      </c>
      <c r="L177" s="62">
        <v>384</v>
      </c>
      <c r="M177" s="62" t="s">
        <v>102</v>
      </c>
      <c r="N177" s="63" t="s">
        <v>103</v>
      </c>
      <c r="O177" s="63" t="s">
        <v>87</v>
      </c>
      <c r="P177" s="62" t="s">
        <v>14</v>
      </c>
      <c r="Q177" s="62" t="s">
        <v>14</v>
      </c>
      <c r="R177" s="62" t="s">
        <v>57</v>
      </c>
      <c r="S177" s="62" t="s">
        <v>56</v>
      </c>
      <c r="T177" s="62" t="s">
        <v>57</v>
      </c>
    </row>
    <row r="178" spans="1:20" ht="27">
      <c r="A178" s="62" t="s">
        <v>49</v>
      </c>
      <c r="B178" s="62" t="s">
        <v>23</v>
      </c>
      <c r="C178" s="62" t="s">
        <v>85</v>
      </c>
      <c r="D178" s="62" t="s">
        <v>51</v>
      </c>
      <c r="E178" s="62">
        <v>382</v>
      </c>
      <c r="F178" s="62" t="s">
        <v>98</v>
      </c>
      <c r="G178" s="63" t="s">
        <v>99</v>
      </c>
      <c r="H178" s="63" t="s">
        <v>87</v>
      </c>
      <c r="I178" s="62" t="s">
        <v>14</v>
      </c>
      <c r="J178" s="62" t="s">
        <v>14</v>
      </c>
      <c r="K178" s="62" t="s">
        <v>57</v>
      </c>
      <c r="L178" s="62">
        <v>385</v>
      </c>
      <c r="M178" s="62" t="s">
        <v>104</v>
      </c>
      <c r="N178" s="63" t="s">
        <v>105</v>
      </c>
      <c r="O178" s="63" t="s">
        <v>87</v>
      </c>
      <c r="P178" s="62" t="s">
        <v>14</v>
      </c>
      <c r="Q178" s="62" t="s">
        <v>14</v>
      </c>
      <c r="R178" s="62" t="s">
        <v>57</v>
      </c>
      <c r="S178" s="62" t="s">
        <v>56</v>
      </c>
      <c r="T178" s="62" t="s">
        <v>57</v>
      </c>
    </row>
    <row r="179" spans="1:20" ht="27">
      <c r="A179" s="62" t="s">
        <v>49</v>
      </c>
      <c r="B179" s="62" t="s">
        <v>23</v>
      </c>
      <c r="C179" s="62" t="s">
        <v>85</v>
      </c>
      <c r="D179" s="62" t="s">
        <v>51</v>
      </c>
      <c r="E179" s="62">
        <v>382</v>
      </c>
      <c r="F179" s="62" t="s">
        <v>98</v>
      </c>
      <c r="G179" s="63" t="s">
        <v>99</v>
      </c>
      <c r="H179" s="63" t="s">
        <v>87</v>
      </c>
      <c r="I179" s="62" t="s">
        <v>14</v>
      </c>
      <c r="J179" s="62" t="s">
        <v>14</v>
      </c>
      <c r="K179" s="62" t="s">
        <v>57</v>
      </c>
      <c r="L179" s="62">
        <v>387</v>
      </c>
      <c r="M179" s="62" t="s">
        <v>106</v>
      </c>
      <c r="N179" s="63" t="s">
        <v>107</v>
      </c>
      <c r="O179" s="63" t="s">
        <v>87</v>
      </c>
      <c r="P179" s="62" t="s">
        <v>14</v>
      </c>
      <c r="Q179" s="62" t="s">
        <v>14</v>
      </c>
      <c r="R179" s="62" t="s">
        <v>57</v>
      </c>
      <c r="S179" s="62" t="s">
        <v>56</v>
      </c>
      <c r="T179" s="62" t="s">
        <v>57</v>
      </c>
    </row>
    <row r="180" spans="1:20" ht="27">
      <c r="A180" s="62" t="s">
        <v>49</v>
      </c>
      <c r="B180" s="62" t="s">
        <v>23</v>
      </c>
      <c r="C180" s="62" t="s">
        <v>85</v>
      </c>
      <c r="D180" s="62" t="s">
        <v>51</v>
      </c>
      <c r="E180" s="62">
        <v>383</v>
      </c>
      <c r="F180" s="62" t="s">
        <v>100</v>
      </c>
      <c r="G180" s="63" t="s">
        <v>101</v>
      </c>
      <c r="H180" s="63" t="s">
        <v>87</v>
      </c>
      <c r="I180" s="62" t="s">
        <v>14</v>
      </c>
      <c r="J180" s="62" t="s">
        <v>14</v>
      </c>
      <c r="K180" s="62" t="s">
        <v>57</v>
      </c>
      <c r="L180" s="62">
        <v>384</v>
      </c>
      <c r="M180" s="62" t="s">
        <v>102</v>
      </c>
      <c r="N180" s="63" t="s">
        <v>103</v>
      </c>
      <c r="O180" s="63" t="s">
        <v>87</v>
      </c>
      <c r="P180" s="62" t="s">
        <v>14</v>
      </c>
      <c r="Q180" s="62" t="s">
        <v>14</v>
      </c>
      <c r="R180" s="62" t="s">
        <v>57</v>
      </c>
      <c r="S180" s="62" t="s">
        <v>56</v>
      </c>
      <c r="T180" s="62" t="s">
        <v>57</v>
      </c>
    </row>
    <row r="181" spans="1:20" ht="27">
      <c r="A181" s="62" t="s">
        <v>49</v>
      </c>
      <c r="B181" s="62" t="s">
        <v>23</v>
      </c>
      <c r="C181" s="62" t="s">
        <v>85</v>
      </c>
      <c r="D181" s="62" t="s">
        <v>51</v>
      </c>
      <c r="E181" s="62">
        <v>383</v>
      </c>
      <c r="F181" s="62" t="s">
        <v>100</v>
      </c>
      <c r="G181" s="63" t="s">
        <v>101</v>
      </c>
      <c r="H181" s="63" t="s">
        <v>87</v>
      </c>
      <c r="I181" s="62" t="s">
        <v>14</v>
      </c>
      <c r="J181" s="62" t="s">
        <v>14</v>
      </c>
      <c r="K181" s="62" t="s">
        <v>57</v>
      </c>
      <c r="L181" s="62">
        <v>385</v>
      </c>
      <c r="M181" s="62" t="s">
        <v>104</v>
      </c>
      <c r="N181" s="63" t="s">
        <v>105</v>
      </c>
      <c r="O181" s="63" t="s">
        <v>87</v>
      </c>
      <c r="P181" s="62" t="s">
        <v>14</v>
      </c>
      <c r="Q181" s="62" t="s">
        <v>14</v>
      </c>
      <c r="R181" s="62" t="s">
        <v>57</v>
      </c>
      <c r="S181" s="62" t="s">
        <v>56</v>
      </c>
      <c r="T181" s="62" t="s">
        <v>57</v>
      </c>
    </row>
    <row r="182" spans="1:20" ht="27">
      <c r="A182" s="62" t="s">
        <v>49</v>
      </c>
      <c r="B182" s="62" t="s">
        <v>23</v>
      </c>
      <c r="C182" s="62" t="s">
        <v>85</v>
      </c>
      <c r="D182" s="62" t="s">
        <v>51</v>
      </c>
      <c r="E182" s="62">
        <v>383</v>
      </c>
      <c r="F182" s="62" t="s">
        <v>100</v>
      </c>
      <c r="G182" s="63" t="s">
        <v>101</v>
      </c>
      <c r="H182" s="63" t="s">
        <v>87</v>
      </c>
      <c r="I182" s="62" t="s">
        <v>14</v>
      </c>
      <c r="J182" s="62" t="s">
        <v>14</v>
      </c>
      <c r="K182" s="62" t="s">
        <v>57</v>
      </c>
      <c r="L182" s="62">
        <v>387</v>
      </c>
      <c r="M182" s="62" t="s">
        <v>106</v>
      </c>
      <c r="N182" s="63" t="s">
        <v>107</v>
      </c>
      <c r="O182" s="63" t="s">
        <v>87</v>
      </c>
      <c r="P182" s="62" t="s">
        <v>14</v>
      </c>
      <c r="Q182" s="62" t="s">
        <v>14</v>
      </c>
      <c r="R182" s="62" t="s">
        <v>57</v>
      </c>
      <c r="S182" s="62" t="s">
        <v>56</v>
      </c>
      <c r="T182" s="62" t="s">
        <v>57</v>
      </c>
    </row>
    <row r="183" spans="1:20" ht="27">
      <c r="A183" s="62" t="s">
        <v>49</v>
      </c>
      <c r="B183" s="62" t="s">
        <v>23</v>
      </c>
      <c r="C183" s="62" t="s">
        <v>85</v>
      </c>
      <c r="D183" s="62" t="s">
        <v>51</v>
      </c>
      <c r="E183" s="62">
        <v>384</v>
      </c>
      <c r="F183" s="62" t="s">
        <v>102</v>
      </c>
      <c r="G183" s="63" t="s">
        <v>103</v>
      </c>
      <c r="H183" s="63" t="s">
        <v>87</v>
      </c>
      <c r="I183" s="62" t="s">
        <v>14</v>
      </c>
      <c r="J183" s="62" t="s">
        <v>14</v>
      </c>
      <c r="K183" s="62" t="s">
        <v>57</v>
      </c>
      <c r="L183" s="62">
        <v>385</v>
      </c>
      <c r="M183" s="62" t="s">
        <v>104</v>
      </c>
      <c r="N183" s="63" t="s">
        <v>105</v>
      </c>
      <c r="O183" s="63" t="s">
        <v>87</v>
      </c>
      <c r="P183" s="62" t="s">
        <v>14</v>
      </c>
      <c r="Q183" s="62" t="s">
        <v>14</v>
      </c>
      <c r="R183" s="62" t="s">
        <v>57</v>
      </c>
      <c r="S183" s="62" t="s">
        <v>56</v>
      </c>
      <c r="T183" s="62" t="s">
        <v>57</v>
      </c>
    </row>
    <row r="184" spans="1:20" ht="27">
      <c r="A184" s="62" t="s">
        <v>49</v>
      </c>
      <c r="B184" s="62" t="s">
        <v>23</v>
      </c>
      <c r="C184" s="62" t="s">
        <v>85</v>
      </c>
      <c r="D184" s="62" t="s">
        <v>51</v>
      </c>
      <c r="E184" s="62">
        <v>384</v>
      </c>
      <c r="F184" s="62" t="s">
        <v>102</v>
      </c>
      <c r="G184" s="63" t="s">
        <v>103</v>
      </c>
      <c r="H184" s="63" t="s">
        <v>87</v>
      </c>
      <c r="I184" s="62" t="s">
        <v>14</v>
      </c>
      <c r="J184" s="62" t="s">
        <v>14</v>
      </c>
      <c r="K184" s="62" t="s">
        <v>57</v>
      </c>
      <c r="L184" s="62">
        <v>387</v>
      </c>
      <c r="M184" s="62" t="s">
        <v>106</v>
      </c>
      <c r="N184" s="63" t="s">
        <v>107</v>
      </c>
      <c r="O184" s="63" t="s">
        <v>87</v>
      </c>
      <c r="P184" s="62" t="s">
        <v>14</v>
      </c>
      <c r="Q184" s="62" t="s">
        <v>14</v>
      </c>
      <c r="R184" s="62" t="s">
        <v>57</v>
      </c>
      <c r="S184" s="62" t="s">
        <v>56</v>
      </c>
      <c r="T184" s="62" t="s">
        <v>57</v>
      </c>
    </row>
    <row r="185" spans="1:20" ht="27">
      <c r="A185" s="62" t="s">
        <v>49</v>
      </c>
      <c r="B185" s="62" t="s">
        <v>23</v>
      </c>
      <c r="C185" s="62" t="s">
        <v>85</v>
      </c>
      <c r="D185" s="62" t="s">
        <v>51</v>
      </c>
      <c r="E185" s="62">
        <v>385</v>
      </c>
      <c r="F185" s="62" t="s">
        <v>104</v>
      </c>
      <c r="G185" s="63" t="s">
        <v>105</v>
      </c>
      <c r="H185" s="63" t="s">
        <v>87</v>
      </c>
      <c r="I185" s="62" t="s">
        <v>14</v>
      </c>
      <c r="J185" s="62" t="s">
        <v>14</v>
      </c>
      <c r="K185" s="62" t="s">
        <v>57</v>
      </c>
      <c r="L185" s="62">
        <v>387</v>
      </c>
      <c r="M185" s="62" t="s">
        <v>106</v>
      </c>
      <c r="N185" s="63" t="s">
        <v>107</v>
      </c>
      <c r="O185" s="63" t="s">
        <v>87</v>
      </c>
      <c r="P185" s="62" t="s">
        <v>14</v>
      </c>
      <c r="Q185" s="62" t="s">
        <v>14</v>
      </c>
      <c r="R185" s="62" t="s">
        <v>57</v>
      </c>
      <c r="S185" s="62" t="s">
        <v>56</v>
      </c>
      <c r="T185" s="62" t="s">
        <v>57</v>
      </c>
    </row>
    <row r="186" spans="1:20" ht="27">
      <c r="A186" s="62" t="s">
        <v>49</v>
      </c>
      <c r="B186" s="62" t="s">
        <v>23</v>
      </c>
      <c r="C186" s="62" t="s">
        <v>302</v>
      </c>
      <c r="D186" s="62" t="s">
        <v>51</v>
      </c>
      <c r="E186" s="62">
        <v>392</v>
      </c>
      <c r="F186" s="62" t="s">
        <v>303</v>
      </c>
      <c r="G186" s="63" t="s">
        <v>304</v>
      </c>
      <c r="H186" s="63" t="s">
        <v>305</v>
      </c>
      <c r="I186" s="62" t="s">
        <v>14</v>
      </c>
      <c r="J186" s="62" t="s">
        <v>14</v>
      </c>
      <c r="K186" s="62" t="s">
        <v>57</v>
      </c>
      <c r="L186" s="62">
        <v>393</v>
      </c>
      <c r="M186" s="62" t="s">
        <v>306</v>
      </c>
      <c r="N186" s="63" t="s">
        <v>307</v>
      </c>
      <c r="O186" s="63" t="s">
        <v>305</v>
      </c>
      <c r="P186" s="62" t="s">
        <v>14</v>
      </c>
      <c r="Q186" s="62" t="s">
        <v>14</v>
      </c>
      <c r="R186" s="62" t="s">
        <v>57</v>
      </c>
      <c r="S186" s="62" t="s">
        <v>56</v>
      </c>
      <c r="T186" s="62" t="s">
        <v>57</v>
      </c>
    </row>
    <row r="187" spans="1:20" ht="27">
      <c r="A187" s="62" t="s">
        <v>49</v>
      </c>
      <c r="B187" s="62" t="s">
        <v>23</v>
      </c>
      <c r="C187" s="62" t="s">
        <v>302</v>
      </c>
      <c r="D187" s="62" t="s">
        <v>51</v>
      </c>
      <c r="E187" s="62">
        <v>392</v>
      </c>
      <c r="F187" s="62" t="s">
        <v>303</v>
      </c>
      <c r="G187" s="63" t="s">
        <v>304</v>
      </c>
      <c r="H187" s="63" t="s">
        <v>305</v>
      </c>
      <c r="I187" s="62" t="s">
        <v>14</v>
      </c>
      <c r="J187" s="62" t="s">
        <v>14</v>
      </c>
      <c r="K187" s="62" t="s">
        <v>57</v>
      </c>
      <c r="L187" s="62">
        <v>394</v>
      </c>
      <c r="M187" s="62" t="s">
        <v>308</v>
      </c>
      <c r="N187" s="63" t="s">
        <v>309</v>
      </c>
      <c r="O187" s="63" t="s">
        <v>305</v>
      </c>
      <c r="P187" s="62" t="s">
        <v>14</v>
      </c>
      <c r="Q187" s="62" t="s">
        <v>14</v>
      </c>
      <c r="R187" s="62" t="s">
        <v>57</v>
      </c>
      <c r="S187" s="62" t="s">
        <v>56</v>
      </c>
      <c r="T187" s="62" t="s">
        <v>57</v>
      </c>
    </row>
    <row r="188" spans="1:20" ht="27">
      <c r="A188" s="62" t="s">
        <v>49</v>
      </c>
      <c r="B188" s="62" t="s">
        <v>23</v>
      </c>
      <c r="C188" s="62" t="s">
        <v>302</v>
      </c>
      <c r="D188" s="62" t="s">
        <v>51</v>
      </c>
      <c r="E188" s="62">
        <v>392</v>
      </c>
      <c r="F188" s="62" t="s">
        <v>303</v>
      </c>
      <c r="G188" s="63" t="s">
        <v>304</v>
      </c>
      <c r="H188" s="63" t="s">
        <v>305</v>
      </c>
      <c r="I188" s="62" t="s">
        <v>14</v>
      </c>
      <c r="J188" s="62" t="s">
        <v>14</v>
      </c>
      <c r="K188" s="62" t="s">
        <v>57</v>
      </c>
      <c r="L188" s="62">
        <v>395</v>
      </c>
      <c r="M188" s="62" t="s">
        <v>310</v>
      </c>
      <c r="N188" s="63" t="s">
        <v>311</v>
      </c>
      <c r="O188" s="63" t="s">
        <v>305</v>
      </c>
      <c r="P188" s="62" t="s">
        <v>14</v>
      </c>
      <c r="Q188" s="62" t="s">
        <v>14</v>
      </c>
      <c r="R188" s="62" t="s">
        <v>57</v>
      </c>
      <c r="S188" s="62" t="s">
        <v>56</v>
      </c>
      <c r="T188" s="62" t="s">
        <v>57</v>
      </c>
    </row>
    <row r="189" spans="1:20" ht="27">
      <c r="A189" s="62" t="s">
        <v>49</v>
      </c>
      <c r="B189" s="62" t="s">
        <v>23</v>
      </c>
      <c r="C189" s="62" t="s">
        <v>302</v>
      </c>
      <c r="D189" s="62" t="s">
        <v>51</v>
      </c>
      <c r="E189" s="62">
        <v>393</v>
      </c>
      <c r="F189" s="62" t="s">
        <v>306</v>
      </c>
      <c r="G189" s="63" t="s">
        <v>307</v>
      </c>
      <c r="H189" s="63" t="s">
        <v>305</v>
      </c>
      <c r="I189" s="62" t="s">
        <v>14</v>
      </c>
      <c r="J189" s="62" t="s">
        <v>14</v>
      </c>
      <c r="K189" s="62" t="s">
        <v>57</v>
      </c>
      <c r="L189" s="62">
        <v>394</v>
      </c>
      <c r="M189" s="62" t="s">
        <v>308</v>
      </c>
      <c r="N189" s="63" t="s">
        <v>309</v>
      </c>
      <c r="O189" s="63" t="s">
        <v>305</v>
      </c>
      <c r="P189" s="62" t="s">
        <v>14</v>
      </c>
      <c r="Q189" s="62" t="s">
        <v>14</v>
      </c>
      <c r="R189" s="62" t="s">
        <v>57</v>
      </c>
      <c r="S189" s="62" t="s">
        <v>56</v>
      </c>
      <c r="T189" s="62" t="s">
        <v>57</v>
      </c>
    </row>
    <row r="190" spans="1:20" ht="27">
      <c r="A190" s="62" t="s">
        <v>49</v>
      </c>
      <c r="B190" s="62" t="s">
        <v>23</v>
      </c>
      <c r="C190" s="62" t="s">
        <v>302</v>
      </c>
      <c r="D190" s="62" t="s">
        <v>51</v>
      </c>
      <c r="E190" s="62">
        <v>393</v>
      </c>
      <c r="F190" s="62" t="s">
        <v>306</v>
      </c>
      <c r="G190" s="63" t="s">
        <v>307</v>
      </c>
      <c r="H190" s="63" t="s">
        <v>305</v>
      </c>
      <c r="I190" s="62" t="s">
        <v>14</v>
      </c>
      <c r="J190" s="62" t="s">
        <v>14</v>
      </c>
      <c r="K190" s="62" t="s">
        <v>57</v>
      </c>
      <c r="L190" s="62">
        <v>395</v>
      </c>
      <c r="M190" s="62" t="s">
        <v>310</v>
      </c>
      <c r="N190" s="63" t="s">
        <v>311</v>
      </c>
      <c r="O190" s="63" t="s">
        <v>305</v>
      </c>
      <c r="P190" s="62" t="s">
        <v>14</v>
      </c>
      <c r="Q190" s="62" t="s">
        <v>14</v>
      </c>
      <c r="R190" s="62" t="s">
        <v>57</v>
      </c>
      <c r="S190" s="62" t="s">
        <v>56</v>
      </c>
      <c r="T190" s="62" t="s">
        <v>57</v>
      </c>
    </row>
    <row r="191" spans="1:20" ht="27">
      <c r="A191" s="62" t="s">
        <v>49</v>
      </c>
      <c r="B191" s="62" t="s">
        <v>23</v>
      </c>
      <c r="C191" s="62" t="s">
        <v>302</v>
      </c>
      <c r="D191" s="62" t="s">
        <v>51</v>
      </c>
      <c r="E191" s="62">
        <v>394</v>
      </c>
      <c r="F191" s="62" t="s">
        <v>308</v>
      </c>
      <c r="G191" s="63" t="s">
        <v>309</v>
      </c>
      <c r="H191" s="63" t="s">
        <v>305</v>
      </c>
      <c r="I191" s="62" t="s">
        <v>14</v>
      </c>
      <c r="J191" s="62" t="s">
        <v>14</v>
      </c>
      <c r="K191" s="62" t="s">
        <v>57</v>
      </c>
      <c r="L191" s="62">
        <v>395</v>
      </c>
      <c r="M191" s="62" t="s">
        <v>310</v>
      </c>
      <c r="N191" s="63" t="s">
        <v>311</v>
      </c>
      <c r="O191" s="63" t="s">
        <v>305</v>
      </c>
      <c r="P191" s="62" t="s">
        <v>14</v>
      </c>
      <c r="Q191" s="62" t="s">
        <v>14</v>
      </c>
      <c r="R191" s="62" t="s">
        <v>57</v>
      </c>
      <c r="S191" s="62" t="s">
        <v>56</v>
      </c>
      <c r="T191" s="62" t="s">
        <v>57</v>
      </c>
    </row>
    <row r="192" spans="1:20" ht="54">
      <c r="A192" s="62" t="s">
        <v>49</v>
      </c>
      <c r="B192" s="62" t="s">
        <v>23</v>
      </c>
      <c r="C192" s="62" t="s">
        <v>312</v>
      </c>
      <c r="D192" s="62" t="s">
        <v>51</v>
      </c>
      <c r="E192" s="62">
        <v>397</v>
      </c>
      <c r="F192" s="62" t="s">
        <v>313</v>
      </c>
      <c r="G192" s="63" t="s">
        <v>314</v>
      </c>
      <c r="H192" s="63" t="s">
        <v>315</v>
      </c>
      <c r="I192" s="62" t="s">
        <v>14</v>
      </c>
      <c r="J192" s="62" t="s">
        <v>14</v>
      </c>
      <c r="K192" s="62" t="s">
        <v>57</v>
      </c>
      <c r="L192" s="62">
        <v>398</v>
      </c>
      <c r="M192" s="62" t="s">
        <v>316</v>
      </c>
      <c r="N192" s="63" t="s">
        <v>317</v>
      </c>
      <c r="O192" s="63" t="s">
        <v>315</v>
      </c>
      <c r="P192" s="62" t="s">
        <v>14</v>
      </c>
      <c r="Q192" s="62" t="s">
        <v>14</v>
      </c>
      <c r="R192" s="62" t="s">
        <v>57</v>
      </c>
      <c r="S192" s="62" t="s">
        <v>56</v>
      </c>
      <c r="T192" s="62" t="s">
        <v>57</v>
      </c>
    </row>
    <row r="193" spans="1:20" ht="54">
      <c r="A193" s="62" t="s">
        <v>49</v>
      </c>
      <c r="B193" s="62" t="s">
        <v>23</v>
      </c>
      <c r="C193" s="62" t="s">
        <v>312</v>
      </c>
      <c r="D193" s="62" t="s">
        <v>51</v>
      </c>
      <c r="E193" s="62">
        <v>397</v>
      </c>
      <c r="F193" s="62" t="s">
        <v>313</v>
      </c>
      <c r="G193" s="63" t="s">
        <v>314</v>
      </c>
      <c r="H193" s="63" t="s">
        <v>315</v>
      </c>
      <c r="I193" s="62" t="s">
        <v>14</v>
      </c>
      <c r="J193" s="62" t="s">
        <v>14</v>
      </c>
      <c r="K193" s="62" t="s">
        <v>57</v>
      </c>
      <c r="L193" s="62">
        <v>399</v>
      </c>
      <c r="M193" s="62" t="s">
        <v>318</v>
      </c>
      <c r="N193" s="63" t="s">
        <v>319</v>
      </c>
      <c r="O193" s="63" t="s">
        <v>315</v>
      </c>
      <c r="P193" s="62" t="s">
        <v>14</v>
      </c>
      <c r="Q193" s="62" t="s">
        <v>14</v>
      </c>
      <c r="R193" s="62" t="s">
        <v>57</v>
      </c>
      <c r="S193" s="62" t="s">
        <v>56</v>
      </c>
      <c r="T193" s="62" t="s">
        <v>57</v>
      </c>
    </row>
    <row r="194" spans="1:20" ht="54">
      <c r="A194" s="62" t="s">
        <v>49</v>
      </c>
      <c r="B194" s="62" t="s">
        <v>23</v>
      </c>
      <c r="C194" s="62" t="s">
        <v>312</v>
      </c>
      <c r="D194" s="62" t="s">
        <v>51</v>
      </c>
      <c r="E194" s="62">
        <v>397</v>
      </c>
      <c r="F194" s="62" t="s">
        <v>313</v>
      </c>
      <c r="G194" s="63" t="s">
        <v>314</v>
      </c>
      <c r="H194" s="63" t="s">
        <v>315</v>
      </c>
      <c r="I194" s="62" t="s">
        <v>14</v>
      </c>
      <c r="J194" s="62" t="s">
        <v>14</v>
      </c>
      <c r="K194" s="62" t="s">
        <v>57</v>
      </c>
      <c r="L194" s="62">
        <v>400</v>
      </c>
      <c r="M194" s="62" t="s">
        <v>320</v>
      </c>
      <c r="N194" s="63" t="s">
        <v>321</v>
      </c>
      <c r="O194" s="63" t="s">
        <v>315</v>
      </c>
      <c r="P194" s="62" t="s">
        <v>14</v>
      </c>
      <c r="Q194" s="62" t="s">
        <v>14</v>
      </c>
      <c r="R194" s="62" t="s">
        <v>57</v>
      </c>
      <c r="S194" s="62" t="s">
        <v>56</v>
      </c>
      <c r="T194" s="62" t="s">
        <v>57</v>
      </c>
    </row>
    <row r="195" spans="1:20" ht="54">
      <c r="A195" s="62" t="s">
        <v>49</v>
      </c>
      <c r="B195" s="62" t="s">
        <v>23</v>
      </c>
      <c r="C195" s="62" t="s">
        <v>312</v>
      </c>
      <c r="D195" s="62" t="s">
        <v>51</v>
      </c>
      <c r="E195" s="62">
        <v>398</v>
      </c>
      <c r="F195" s="62" t="s">
        <v>316</v>
      </c>
      <c r="G195" s="63" t="s">
        <v>317</v>
      </c>
      <c r="H195" s="63" t="s">
        <v>315</v>
      </c>
      <c r="I195" s="62" t="s">
        <v>14</v>
      </c>
      <c r="J195" s="62" t="s">
        <v>14</v>
      </c>
      <c r="K195" s="62" t="s">
        <v>57</v>
      </c>
      <c r="L195" s="62">
        <v>399</v>
      </c>
      <c r="M195" s="62" t="s">
        <v>318</v>
      </c>
      <c r="N195" s="63" t="s">
        <v>319</v>
      </c>
      <c r="O195" s="63" t="s">
        <v>315</v>
      </c>
      <c r="P195" s="62" t="s">
        <v>14</v>
      </c>
      <c r="Q195" s="62" t="s">
        <v>14</v>
      </c>
      <c r="R195" s="62" t="s">
        <v>57</v>
      </c>
      <c r="S195" s="62" t="s">
        <v>56</v>
      </c>
      <c r="T195" s="62" t="s">
        <v>57</v>
      </c>
    </row>
    <row r="196" spans="1:20" ht="54">
      <c r="A196" s="62" t="s">
        <v>49</v>
      </c>
      <c r="B196" s="62" t="s">
        <v>23</v>
      </c>
      <c r="C196" s="62" t="s">
        <v>312</v>
      </c>
      <c r="D196" s="62" t="s">
        <v>51</v>
      </c>
      <c r="E196" s="62">
        <v>398</v>
      </c>
      <c r="F196" s="62" t="s">
        <v>316</v>
      </c>
      <c r="G196" s="63" t="s">
        <v>317</v>
      </c>
      <c r="H196" s="63" t="s">
        <v>315</v>
      </c>
      <c r="I196" s="62" t="s">
        <v>14</v>
      </c>
      <c r="J196" s="62" t="s">
        <v>14</v>
      </c>
      <c r="K196" s="62" t="s">
        <v>57</v>
      </c>
      <c r="L196" s="62">
        <v>400</v>
      </c>
      <c r="M196" s="62" t="s">
        <v>320</v>
      </c>
      <c r="N196" s="63" t="s">
        <v>321</v>
      </c>
      <c r="O196" s="63" t="s">
        <v>315</v>
      </c>
      <c r="P196" s="62" t="s">
        <v>14</v>
      </c>
      <c r="Q196" s="62" t="s">
        <v>14</v>
      </c>
      <c r="R196" s="62" t="s">
        <v>57</v>
      </c>
      <c r="S196" s="62" t="s">
        <v>56</v>
      </c>
      <c r="T196" s="62" t="s">
        <v>57</v>
      </c>
    </row>
    <row r="197" spans="1:20" ht="54">
      <c r="A197" s="62" t="s">
        <v>49</v>
      </c>
      <c r="B197" s="62" t="s">
        <v>23</v>
      </c>
      <c r="C197" s="62" t="s">
        <v>312</v>
      </c>
      <c r="D197" s="62" t="s">
        <v>51</v>
      </c>
      <c r="E197" s="62">
        <v>399</v>
      </c>
      <c r="F197" s="62" t="s">
        <v>318</v>
      </c>
      <c r="G197" s="63" t="s">
        <v>319</v>
      </c>
      <c r="H197" s="63" t="s">
        <v>315</v>
      </c>
      <c r="I197" s="62" t="s">
        <v>14</v>
      </c>
      <c r="J197" s="62" t="s">
        <v>14</v>
      </c>
      <c r="K197" s="62" t="s">
        <v>57</v>
      </c>
      <c r="L197" s="62">
        <v>400</v>
      </c>
      <c r="M197" s="62" t="s">
        <v>320</v>
      </c>
      <c r="N197" s="63" t="s">
        <v>321</v>
      </c>
      <c r="O197" s="63" t="s">
        <v>315</v>
      </c>
      <c r="P197" s="62" t="s">
        <v>14</v>
      </c>
      <c r="Q197" s="62" t="s">
        <v>14</v>
      </c>
      <c r="R197" s="62" t="s">
        <v>57</v>
      </c>
      <c r="S197" s="62" t="s">
        <v>56</v>
      </c>
      <c r="T197" s="62" t="s">
        <v>57</v>
      </c>
    </row>
    <row r="198" spans="1:20" ht="27">
      <c r="A198" s="62" t="s">
        <v>49</v>
      </c>
      <c r="B198" s="62" t="s">
        <v>23</v>
      </c>
      <c r="C198" s="62" t="s">
        <v>322</v>
      </c>
      <c r="D198" s="62" t="s">
        <v>51</v>
      </c>
      <c r="E198" s="62">
        <v>401</v>
      </c>
      <c r="F198" s="62" t="s">
        <v>323</v>
      </c>
      <c r="G198" s="63" t="s">
        <v>324</v>
      </c>
      <c r="H198" s="63" t="s">
        <v>325</v>
      </c>
      <c r="I198" s="62" t="s">
        <v>14</v>
      </c>
      <c r="J198" s="62" t="s">
        <v>14</v>
      </c>
      <c r="K198" s="62" t="s">
        <v>57</v>
      </c>
      <c r="L198" s="62">
        <v>402</v>
      </c>
      <c r="M198" s="62" t="s">
        <v>326</v>
      </c>
      <c r="N198" s="63" t="s">
        <v>327</v>
      </c>
      <c r="O198" s="63" t="s">
        <v>325</v>
      </c>
      <c r="P198" s="62" t="s">
        <v>14</v>
      </c>
      <c r="Q198" s="62" t="s">
        <v>14</v>
      </c>
      <c r="R198" s="62" t="s">
        <v>57</v>
      </c>
      <c r="S198" s="62" t="s">
        <v>56</v>
      </c>
      <c r="T198" s="62" t="s">
        <v>57</v>
      </c>
    </row>
    <row r="199" spans="1:20" ht="27">
      <c r="A199" s="62" t="s">
        <v>49</v>
      </c>
      <c r="B199" s="62" t="s">
        <v>23</v>
      </c>
      <c r="C199" s="62" t="s">
        <v>322</v>
      </c>
      <c r="D199" s="62" t="s">
        <v>51</v>
      </c>
      <c r="E199" s="62">
        <v>401</v>
      </c>
      <c r="F199" s="62" t="s">
        <v>323</v>
      </c>
      <c r="G199" s="63" t="s">
        <v>324</v>
      </c>
      <c r="H199" s="63" t="s">
        <v>325</v>
      </c>
      <c r="I199" s="62" t="s">
        <v>14</v>
      </c>
      <c r="J199" s="62" t="s">
        <v>14</v>
      </c>
      <c r="K199" s="62" t="s">
        <v>57</v>
      </c>
      <c r="L199" s="62">
        <v>403</v>
      </c>
      <c r="M199" s="62" t="s">
        <v>328</v>
      </c>
      <c r="N199" s="63" t="s">
        <v>309</v>
      </c>
      <c r="O199" s="63" t="s">
        <v>325</v>
      </c>
      <c r="P199" s="62" t="s">
        <v>14</v>
      </c>
      <c r="Q199" s="62" t="s">
        <v>14</v>
      </c>
      <c r="R199" s="62" t="s">
        <v>57</v>
      </c>
      <c r="S199" s="62" t="s">
        <v>56</v>
      </c>
      <c r="T199" s="62" t="s">
        <v>57</v>
      </c>
    </row>
    <row r="200" spans="1:20" ht="27">
      <c r="A200" s="62" t="s">
        <v>49</v>
      </c>
      <c r="B200" s="62" t="s">
        <v>23</v>
      </c>
      <c r="C200" s="62" t="s">
        <v>322</v>
      </c>
      <c r="D200" s="62" t="s">
        <v>51</v>
      </c>
      <c r="E200" s="62">
        <v>402</v>
      </c>
      <c r="F200" s="62" t="s">
        <v>326</v>
      </c>
      <c r="G200" s="63" t="s">
        <v>327</v>
      </c>
      <c r="H200" s="63" t="s">
        <v>325</v>
      </c>
      <c r="I200" s="62" t="s">
        <v>14</v>
      </c>
      <c r="J200" s="62" t="s">
        <v>14</v>
      </c>
      <c r="K200" s="62" t="s">
        <v>57</v>
      </c>
      <c r="L200" s="62">
        <v>403</v>
      </c>
      <c r="M200" s="62" t="s">
        <v>328</v>
      </c>
      <c r="N200" s="63" t="s">
        <v>309</v>
      </c>
      <c r="O200" s="63" t="s">
        <v>325</v>
      </c>
      <c r="P200" s="62" t="s">
        <v>14</v>
      </c>
      <c r="Q200" s="62" t="s">
        <v>14</v>
      </c>
      <c r="R200" s="62" t="s">
        <v>57</v>
      </c>
      <c r="S200" s="62" t="s">
        <v>56</v>
      </c>
      <c r="T200" s="62" t="s">
        <v>57</v>
      </c>
    </row>
    <row r="201" spans="1:20" ht="27">
      <c r="A201" s="62" t="s">
        <v>49</v>
      </c>
      <c r="B201" s="62" t="s">
        <v>23</v>
      </c>
      <c r="C201" s="62" t="s">
        <v>329</v>
      </c>
      <c r="D201" s="62" t="s">
        <v>51</v>
      </c>
      <c r="E201" s="62">
        <v>404</v>
      </c>
      <c r="F201" s="62" t="s">
        <v>330</v>
      </c>
      <c r="G201" s="63" t="s">
        <v>331</v>
      </c>
      <c r="H201" s="63" t="s">
        <v>332</v>
      </c>
      <c r="I201" s="62" t="s">
        <v>14</v>
      </c>
      <c r="J201" s="62" t="s">
        <v>14</v>
      </c>
      <c r="K201" s="62" t="s">
        <v>57</v>
      </c>
      <c r="L201" s="62">
        <v>405</v>
      </c>
      <c r="M201" s="62" t="s">
        <v>333</v>
      </c>
      <c r="N201" s="63" t="s">
        <v>334</v>
      </c>
      <c r="O201" s="63" t="s">
        <v>332</v>
      </c>
      <c r="P201" s="62" t="s">
        <v>14</v>
      </c>
      <c r="Q201" s="62" t="s">
        <v>14</v>
      </c>
      <c r="R201" s="62" t="s">
        <v>57</v>
      </c>
      <c r="S201" s="62" t="s">
        <v>56</v>
      </c>
      <c r="T201" s="62" t="s">
        <v>57</v>
      </c>
    </row>
    <row r="202" spans="1:20" ht="40.5">
      <c r="A202" s="62" t="s">
        <v>49</v>
      </c>
      <c r="B202" s="62" t="s">
        <v>23</v>
      </c>
      <c r="C202" s="62" t="s">
        <v>335</v>
      </c>
      <c r="D202" s="62" t="s">
        <v>51</v>
      </c>
      <c r="E202" s="62">
        <v>408</v>
      </c>
      <c r="F202" s="62" t="s">
        <v>65</v>
      </c>
      <c r="G202" s="63" t="s">
        <v>336</v>
      </c>
      <c r="H202" s="63" t="s">
        <v>337</v>
      </c>
      <c r="I202" s="62" t="s">
        <v>14</v>
      </c>
      <c r="J202" s="62" t="s">
        <v>14</v>
      </c>
      <c r="K202" s="62" t="s">
        <v>57</v>
      </c>
      <c r="L202" s="62">
        <v>409</v>
      </c>
      <c r="M202" s="62" t="s">
        <v>68</v>
      </c>
      <c r="N202" s="63" t="s">
        <v>338</v>
      </c>
      <c r="O202" s="63" t="s">
        <v>337</v>
      </c>
      <c r="P202" s="62" t="s">
        <v>14</v>
      </c>
      <c r="Q202" s="62" t="s">
        <v>14</v>
      </c>
      <c r="R202" s="62" t="s">
        <v>57</v>
      </c>
      <c r="S202" s="62" t="s">
        <v>56</v>
      </c>
      <c r="T202" s="62" t="s">
        <v>57</v>
      </c>
    </row>
    <row r="203" spans="1:20" ht="40.5">
      <c r="A203" s="62" t="s">
        <v>49</v>
      </c>
      <c r="B203" s="62" t="s">
        <v>23</v>
      </c>
      <c r="C203" s="62" t="s">
        <v>335</v>
      </c>
      <c r="D203" s="62" t="s">
        <v>51</v>
      </c>
      <c r="E203" s="62">
        <v>408</v>
      </c>
      <c r="F203" s="62" t="s">
        <v>65</v>
      </c>
      <c r="G203" s="63" t="s">
        <v>336</v>
      </c>
      <c r="H203" s="63" t="s">
        <v>337</v>
      </c>
      <c r="I203" s="62" t="s">
        <v>14</v>
      </c>
      <c r="J203" s="62" t="s">
        <v>14</v>
      </c>
      <c r="K203" s="62" t="s">
        <v>57</v>
      </c>
      <c r="L203" s="62">
        <v>410</v>
      </c>
      <c r="M203" s="62" t="s">
        <v>339</v>
      </c>
      <c r="N203" s="63" t="s">
        <v>340</v>
      </c>
      <c r="O203" s="63" t="s">
        <v>337</v>
      </c>
      <c r="P203" s="62" t="s">
        <v>14</v>
      </c>
      <c r="Q203" s="62" t="s">
        <v>14</v>
      </c>
      <c r="R203" s="62" t="s">
        <v>57</v>
      </c>
      <c r="S203" s="62" t="s">
        <v>56</v>
      </c>
      <c r="T203" s="62" t="s">
        <v>57</v>
      </c>
    </row>
    <row r="204" spans="1:20" ht="40.5">
      <c r="A204" s="62" t="s">
        <v>49</v>
      </c>
      <c r="B204" s="62" t="s">
        <v>23</v>
      </c>
      <c r="C204" s="62" t="s">
        <v>335</v>
      </c>
      <c r="D204" s="62" t="s">
        <v>51</v>
      </c>
      <c r="E204" s="62">
        <v>408</v>
      </c>
      <c r="F204" s="62" t="s">
        <v>65</v>
      </c>
      <c r="G204" s="63" t="s">
        <v>336</v>
      </c>
      <c r="H204" s="63" t="s">
        <v>337</v>
      </c>
      <c r="I204" s="62" t="s">
        <v>14</v>
      </c>
      <c r="J204" s="62" t="s">
        <v>14</v>
      </c>
      <c r="K204" s="62" t="s">
        <v>57</v>
      </c>
      <c r="L204" s="62">
        <v>411</v>
      </c>
      <c r="M204" s="62" t="s">
        <v>341</v>
      </c>
      <c r="N204" s="63" t="s">
        <v>342</v>
      </c>
      <c r="O204" s="63" t="s">
        <v>337</v>
      </c>
      <c r="P204" s="62" t="s">
        <v>14</v>
      </c>
      <c r="Q204" s="62" t="s">
        <v>14</v>
      </c>
      <c r="R204" s="62" t="s">
        <v>57</v>
      </c>
      <c r="S204" s="62" t="s">
        <v>56</v>
      </c>
      <c r="T204" s="62" t="s">
        <v>57</v>
      </c>
    </row>
    <row r="205" spans="1:20" ht="40.5">
      <c r="A205" s="62" t="s">
        <v>49</v>
      </c>
      <c r="B205" s="62" t="s">
        <v>23</v>
      </c>
      <c r="C205" s="62" t="s">
        <v>335</v>
      </c>
      <c r="D205" s="62" t="s">
        <v>51</v>
      </c>
      <c r="E205" s="62">
        <v>408</v>
      </c>
      <c r="F205" s="62" t="s">
        <v>65</v>
      </c>
      <c r="G205" s="63" t="s">
        <v>336</v>
      </c>
      <c r="H205" s="63" t="s">
        <v>337</v>
      </c>
      <c r="I205" s="62" t="s">
        <v>14</v>
      </c>
      <c r="J205" s="62" t="s">
        <v>14</v>
      </c>
      <c r="K205" s="62" t="s">
        <v>57</v>
      </c>
      <c r="L205" s="62">
        <v>412</v>
      </c>
      <c r="M205" s="62" t="s">
        <v>343</v>
      </c>
      <c r="N205" s="63" t="s">
        <v>344</v>
      </c>
      <c r="O205" s="63" t="s">
        <v>337</v>
      </c>
      <c r="P205" s="62" t="s">
        <v>14</v>
      </c>
      <c r="Q205" s="62" t="s">
        <v>14</v>
      </c>
      <c r="R205" s="62" t="s">
        <v>57</v>
      </c>
      <c r="S205" s="62" t="s">
        <v>56</v>
      </c>
      <c r="T205" s="62" t="s">
        <v>57</v>
      </c>
    </row>
    <row r="206" spans="1:20" ht="40.5">
      <c r="A206" s="62" t="s">
        <v>49</v>
      </c>
      <c r="B206" s="62" t="s">
        <v>23</v>
      </c>
      <c r="C206" s="62" t="s">
        <v>335</v>
      </c>
      <c r="D206" s="62" t="s">
        <v>51</v>
      </c>
      <c r="E206" s="62">
        <v>408</v>
      </c>
      <c r="F206" s="62" t="s">
        <v>65</v>
      </c>
      <c r="G206" s="63" t="s">
        <v>336</v>
      </c>
      <c r="H206" s="63" t="s">
        <v>337</v>
      </c>
      <c r="I206" s="62" t="s">
        <v>14</v>
      </c>
      <c r="J206" s="62" t="s">
        <v>14</v>
      </c>
      <c r="K206" s="62" t="s">
        <v>57</v>
      </c>
      <c r="L206" s="62">
        <v>413</v>
      </c>
      <c r="M206" s="62" t="s">
        <v>345</v>
      </c>
      <c r="N206" s="63" t="s">
        <v>346</v>
      </c>
      <c r="O206" s="63" t="s">
        <v>337</v>
      </c>
      <c r="P206" s="62" t="s">
        <v>14</v>
      </c>
      <c r="Q206" s="62" t="s">
        <v>14</v>
      </c>
      <c r="R206" s="62" t="s">
        <v>57</v>
      </c>
      <c r="S206" s="62" t="s">
        <v>56</v>
      </c>
      <c r="T206" s="62" t="s">
        <v>57</v>
      </c>
    </row>
    <row r="207" spans="1:20" ht="40.5">
      <c r="A207" s="62" t="s">
        <v>49</v>
      </c>
      <c r="B207" s="62" t="s">
        <v>23</v>
      </c>
      <c r="C207" s="62" t="s">
        <v>335</v>
      </c>
      <c r="D207" s="62" t="s">
        <v>51</v>
      </c>
      <c r="E207" s="62">
        <v>408</v>
      </c>
      <c r="F207" s="62" t="s">
        <v>65</v>
      </c>
      <c r="G207" s="63" t="s">
        <v>336</v>
      </c>
      <c r="H207" s="63" t="s">
        <v>337</v>
      </c>
      <c r="I207" s="62" t="s">
        <v>14</v>
      </c>
      <c r="J207" s="62" t="s">
        <v>14</v>
      </c>
      <c r="K207" s="62" t="s">
        <v>57</v>
      </c>
      <c r="L207" s="62">
        <v>414</v>
      </c>
      <c r="M207" s="62" t="s">
        <v>347</v>
      </c>
      <c r="N207" s="63" t="s">
        <v>348</v>
      </c>
      <c r="O207" s="63" t="s">
        <v>337</v>
      </c>
      <c r="P207" s="62" t="s">
        <v>14</v>
      </c>
      <c r="Q207" s="62" t="s">
        <v>14</v>
      </c>
      <c r="R207" s="62" t="s">
        <v>57</v>
      </c>
      <c r="S207" s="62" t="s">
        <v>56</v>
      </c>
      <c r="T207" s="62" t="s">
        <v>57</v>
      </c>
    </row>
    <row r="208" spans="1:20" ht="40.5">
      <c r="A208" s="62" t="s">
        <v>49</v>
      </c>
      <c r="B208" s="62" t="s">
        <v>23</v>
      </c>
      <c r="C208" s="62" t="s">
        <v>335</v>
      </c>
      <c r="D208" s="62" t="s">
        <v>51</v>
      </c>
      <c r="E208" s="62">
        <v>408</v>
      </c>
      <c r="F208" s="62" t="s">
        <v>65</v>
      </c>
      <c r="G208" s="63" t="s">
        <v>336</v>
      </c>
      <c r="H208" s="63" t="s">
        <v>337</v>
      </c>
      <c r="I208" s="62" t="s">
        <v>14</v>
      </c>
      <c r="J208" s="62" t="s">
        <v>14</v>
      </c>
      <c r="K208" s="62" t="s">
        <v>57</v>
      </c>
      <c r="L208" s="62">
        <v>415</v>
      </c>
      <c r="M208" s="62" t="s">
        <v>349</v>
      </c>
      <c r="N208" s="63" t="s">
        <v>350</v>
      </c>
      <c r="O208" s="63" t="s">
        <v>337</v>
      </c>
      <c r="P208" s="62" t="s">
        <v>14</v>
      </c>
      <c r="Q208" s="62" t="s">
        <v>14</v>
      </c>
      <c r="R208" s="62" t="s">
        <v>57</v>
      </c>
      <c r="S208" s="62" t="s">
        <v>56</v>
      </c>
      <c r="T208" s="62" t="s">
        <v>57</v>
      </c>
    </row>
    <row r="209" spans="1:20" ht="40.5">
      <c r="A209" s="62" t="s">
        <v>49</v>
      </c>
      <c r="B209" s="62" t="s">
        <v>23</v>
      </c>
      <c r="C209" s="62" t="s">
        <v>335</v>
      </c>
      <c r="D209" s="62" t="s">
        <v>51</v>
      </c>
      <c r="E209" s="62">
        <v>408</v>
      </c>
      <c r="F209" s="62" t="s">
        <v>65</v>
      </c>
      <c r="G209" s="63" t="s">
        <v>336</v>
      </c>
      <c r="H209" s="63" t="s">
        <v>337</v>
      </c>
      <c r="I209" s="62" t="s">
        <v>14</v>
      </c>
      <c r="J209" s="62" t="s">
        <v>14</v>
      </c>
      <c r="K209" s="62" t="s">
        <v>57</v>
      </c>
      <c r="L209" s="62">
        <v>416</v>
      </c>
      <c r="M209" s="62" t="s">
        <v>351</v>
      </c>
      <c r="N209" s="63" t="s">
        <v>352</v>
      </c>
      <c r="O209" s="63" t="s">
        <v>337</v>
      </c>
      <c r="P209" s="62" t="s">
        <v>14</v>
      </c>
      <c r="Q209" s="62" t="s">
        <v>14</v>
      </c>
      <c r="R209" s="62" t="s">
        <v>57</v>
      </c>
      <c r="S209" s="62" t="s">
        <v>56</v>
      </c>
      <c r="T209" s="62" t="s">
        <v>57</v>
      </c>
    </row>
    <row r="210" spans="1:20" ht="40.5">
      <c r="A210" s="62" t="s">
        <v>49</v>
      </c>
      <c r="B210" s="62" t="s">
        <v>23</v>
      </c>
      <c r="C210" s="62" t="s">
        <v>335</v>
      </c>
      <c r="D210" s="62" t="s">
        <v>51</v>
      </c>
      <c r="E210" s="62">
        <v>408</v>
      </c>
      <c r="F210" s="62" t="s">
        <v>65</v>
      </c>
      <c r="G210" s="63" t="s">
        <v>336</v>
      </c>
      <c r="H210" s="63" t="s">
        <v>337</v>
      </c>
      <c r="I210" s="62" t="s">
        <v>14</v>
      </c>
      <c r="J210" s="62" t="s">
        <v>14</v>
      </c>
      <c r="K210" s="62" t="s">
        <v>57</v>
      </c>
      <c r="L210" s="62">
        <v>417</v>
      </c>
      <c r="M210" s="62" t="s">
        <v>353</v>
      </c>
      <c r="N210" s="63" t="s">
        <v>354</v>
      </c>
      <c r="O210" s="63" t="s">
        <v>337</v>
      </c>
      <c r="P210" s="62" t="s">
        <v>14</v>
      </c>
      <c r="Q210" s="62" t="s">
        <v>14</v>
      </c>
      <c r="R210" s="62" t="s">
        <v>57</v>
      </c>
      <c r="S210" s="62" t="s">
        <v>56</v>
      </c>
      <c r="T210" s="62" t="s">
        <v>57</v>
      </c>
    </row>
    <row r="211" spans="1:20" ht="40.5">
      <c r="A211" s="62" t="s">
        <v>49</v>
      </c>
      <c r="B211" s="62" t="s">
        <v>23</v>
      </c>
      <c r="C211" s="62" t="s">
        <v>335</v>
      </c>
      <c r="D211" s="62" t="s">
        <v>51</v>
      </c>
      <c r="E211" s="62">
        <v>408</v>
      </c>
      <c r="F211" s="62" t="s">
        <v>65</v>
      </c>
      <c r="G211" s="63" t="s">
        <v>336</v>
      </c>
      <c r="H211" s="63" t="s">
        <v>337</v>
      </c>
      <c r="I211" s="62" t="s">
        <v>14</v>
      </c>
      <c r="J211" s="62" t="s">
        <v>14</v>
      </c>
      <c r="K211" s="62" t="s">
        <v>57</v>
      </c>
      <c r="L211" s="62">
        <v>418</v>
      </c>
      <c r="M211" s="62" t="s">
        <v>355</v>
      </c>
      <c r="N211" s="63" t="s">
        <v>356</v>
      </c>
      <c r="O211" s="63" t="s">
        <v>337</v>
      </c>
      <c r="P211" s="62" t="s">
        <v>14</v>
      </c>
      <c r="Q211" s="62" t="s">
        <v>14</v>
      </c>
      <c r="R211" s="62" t="s">
        <v>57</v>
      </c>
      <c r="S211" s="62" t="s">
        <v>56</v>
      </c>
      <c r="T211" s="62" t="s">
        <v>57</v>
      </c>
    </row>
    <row r="212" spans="1:20" ht="40.5">
      <c r="A212" s="62" t="s">
        <v>49</v>
      </c>
      <c r="B212" s="62" t="s">
        <v>23</v>
      </c>
      <c r="C212" s="62" t="s">
        <v>335</v>
      </c>
      <c r="D212" s="62" t="s">
        <v>51</v>
      </c>
      <c r="E212" s="62">
        <v>409</v>
      </c>
      <c r="F212" s="62" t="s">
        <v>68</v>
      </c>
      <c r="G212" s="63" t="s">
        <v>338</v>
      </c>
      <c r="H212" s="63" t="s">
        <v>337</v>
      </c>
      <c r="I212" s="62" t="s">
        <v>14</v>
      </c>
      <c r="J212" s="62" t="s">
        <v>14</v>
      </c>
      <c r="K212" s="62" t="s">
        <v>57</v>
      </c>
      <c r="L212" s="62">
        <v>410</v>
      </c>
      <c r="M212" s="62" t="s">
        <v>339</v>
      </c>
      <c r="N212" s="63" t="s">
        <v>340</v>
      </c>
      <c r="O212" s="63" t="s">
        <v>337</v>
      </c>
      <c r="P212" s="62" t="s">
        <v>14</v>
      </c>
      <c r="Q212" s="62" t="s">
        <v>14</v>
      </c>
      <c r="R212" s="62" t="s">
        <v>57</v>
      </c>
      <c r="S212" s="62" t="s">
        <v>56</v>
      </c>
      <c r="T212" s="62" t="s">
        <v>57</v>
      </c>
    </row>
    <row r="213" spans="1:20" ht="40.5">
      <c r="A213" s="62" t="s">
        <v>49</v>
      </c>
      <c r="B213" s="62" t="s">
        <v>23</v>
      </c>
      <c r="C213" s="62" t="s">
        <v>335</v>
      </c>
      <c r="D213" s="62" t="s">
        <v>51</v>
      </c>
      <c r="E213" s="62">
        <v>409</v>
      </c>
      <c r="F213" s="62" t="s">
        <v>68</v>
      </c>
      <c r="G213" s="63" t="s">
        <v>338</v>
      </c>
      <c r="H213" s="63" t="s">
        <v>337</v>
      </c>
      <c r="I213" s="62" t="s">
        <v>14</v>
      </c>
      <c r="J213" s="62" t="s">
        <v>14</v>
      </c>
      <c r="K213" s="62" t="s">
        <v>57</v>
      </c>
      <c r="L213" s="62">
        <v>411</v>
      </c>
      <c r="M213" s="62" t="s">
        <v>341</v>
      </c>
      <c r="N213" s="63" t="s">
        <v>342</v>
      </c>
      <c r="O213" s="63" t="s">
        <v>337</v>
      </c>
      <c r="P213" s="62" t="s">
        <v>14</v>
      </c>
      <c r="Q213" s="62" t="s">
        <v>14</v>
      </c>
      <c r="R213" s="62" t="s">
        <v>57</v>
      </c>
      <c r="S213" s="62" t="s">
        <v>56</v>
      </c>
      <c r="T213" s="62" t="s">
        <v>57</v>
      </c>
    </row>
    <row r="214" spans="1:20" ht="40.5">
      <c r="A214" s="62" t="s">
        <v>49</v>
      </c>
      <c r="B214" s="62" t="s">
        <v>23</v>
      </c>
      <c r="C214" s="62" t="s">
        <v>335</v>
      </c>
      <c r="D214" s="62" t="s">
        <v>51</v>
      </c>
      <c r="E214" s="62">
        <v>409</v>
      </c>
      <c r="F214" s="62" t="s">
        <v>68</v>
      </c>
      <c r="G214" s="63" t="s">
        <v>338</v>
      </c>
      <c r="H214" s="63" t="s">
        <v>337</v>
      </c>
      <c r="I214" s="62" t="s">
        <v>14</v>
      </c>
      <c r="J214" s="62" t="s">
        <v>14</v>
      </c>
      <c r="K214" s="62" t="s">
        <v>57</v>
      </c>
      <c r="L214" s="62">
        <v>412</v>
      </c>
      <c r="M214" s="62" t="s">
        <v>343</v>
      </c>
      <c r="N214" s="63" t="s">
        <v>344</v>
      </c>
      <c r="O214" s="63" t="s">
        <v>337</v>
      </c>
      <c r="P214" s="62" t="s">
        <v>14</v>
      </c>
      <c r="Q214" s="62" t="s">
        <v>14</v>
      </c>
      <c r="R214" s="62" t="s">
        <v>57</v>
      </c>
      <c r="S214" s="62" t="s">
        <v>56</v>
      </c>
      <c r="T214" s="62" t="s">
        <v>57</v>
      </c>
    </row>
    <row r="215" spans="1:20" ht="40.5">
      <c r="A215" s="62" t="s">
        <v>49</v>
      </c>
      <c r="B215" s="62" t="s">
        <v>23</v>
      </c>
      <c r="C215" s="62" t="s">
        <v>335</v>
      </c>
      <c r="D215" s="62" t="s">
        <v>51</v>
      </c>
      <c r="E215" s="62">
        <v>409</v>
      </c>
      <c r="F215" s="62" t="s">
        <v>68</v>
      </c>
      <c r="G215" s="63" t="s">
        <v>338</v>
      </c>
      <c r="H215" s="63" t="s">
        <v>337</v>
      </c>
      <c r="I215" s="62" t="s">
        <v>14</v>
      </c>
      <c r="J215" s="62" t="s">
        <v>14</v>
      </c>
      <c r="K215" s="62" t="s">
        <v>57</v>
      </c>
      <c r="L215" s="62">
        <v>413</v>
      </c>
      <c r="M215" s="62" t="s">
        <v>345</v>
      </c>
      <c r="N215" s="63" t="s">
        <v>346</v>
      </c>
      <c r="O215" s="63" t="s">
        <v>337</v>
      </c>
      <c r="P215" s="62" t="s">
        <v>14</v>
      </c>
      <c r="Q215" s="62" t="s">
        <v>14</v>
      </c>
      <c r="R215" s="62" t="s">
        <v>57</v>
      </c>
      <c r="S215" s="62" t="s">
        <v>56</v>
      </c>
      <c r="T215" s="62" t="s">
        <v>57</v>
      </c>
    </row>
    <row r="216" spans="1:20" ht="40.5">
      <c r="A216" s="62" t="s">
        <v>49</v>
      </c>
      <c r="B216" s="62" t="s">
        <v>23</v>
      </c>
      <c r="C216" s="62" t="s">
        <v>335</v>
      </c>
      <c r="D216" s="62" t="s">
        <v>51</v>
      </c>
      <c r="E216" s="62">
        <v>409</v>
      </c>
      <c r="F216" s="62" t="s">
        <v>68</v>
      </c>
      <c r="G216" s="63" t="s">
        <v>338</v>
      </c>
      <c r="H216" s="63" t="s">
        <v>337</v>
      </c>
      <c r="I216" s="62" t="s">
        <v>14</v>
      </c>
      <c r="J216" s="62" t="s">
        <v>14</v>
      </c>
      <c r="K216" s="62" t="s">
        <v>57</v>
      </c>
      <c r="L216" s="62">
        <v>414</v>
      </c>
      <c r="M216" s="62" t="s">
        <v>347</v>
      </c>
      <c r="N216" s="63" t="s">
        <v>348</v>
      </c>
      <c r="O216" s="63" t="s">
        <v>337</v>
      </c>
      <c r="P216" s="62" t="s">
        <v>14</v>
      </c>
      <c r="Q216" s="62" t="s">
        <v>14</v>
      </c>
      <c r="R216" s="62" t="s">
        <v>57</v>
      </c>
      <c r="S216" s="62" t="s">
        <v>56</v>
      </c>
      <c r="T216" s="62" t="s">
        <v>57</v>
      </c>
    </row>
    <row r="217" spans="1:20" ht="40.5">
      <c r="A217" s="62" t="s">
        <v>49</v>
      </c>
      <c r="B217" s="62" t="s">
        <v>23</v>
      </c>
      <c r="C217" s="62" t="s">
        <v>335</v>
      </c>
      <c r="D217" s="62" t="s">
        <v>51</v>
      </c>
      <c r="E217" s="62">
        <v>409</v>
      </c>
      <c r="F217" s="62" t="s">
        <v>68</v>
      </c>
      <c r="G217" s="63" t="s">
        <v>338</v>
      </c>
      <c r="H217" s="63" t="s">
        <v>337</v>
      </c>
      <c r="I217" s="62" t="s">
        <v>14</v>
      </c>
      <c r="J217" s="62" t="s">
        <v>14</v>
      </c>
      <c r="K217" s="62" t="s">
        <v>57</v>
      </c>
      <c r="L217" s="62">
        <v>415</v>
      </c>
      <c r="M217" s="62" t="s">
        <v>349</v>
      </c>
      <c r="N217" s="63" t="s">
        <v>350</v>
      </c>
      <c r="O217" s="63" t="s">
        <v>337</v>
      </c>
      <c r="P217" s="62" t="s">
        <v>14</v>
      </c>
      <c r="Q217" s="62" t="s">
        <v>14</v>
      </c>
      <c r="R217" s="62" t="s">
        <v>57</v>
      </c>
      <c r="S217" s="62" t="s">
        <v>56</v>
      </c>
      <c r="T217" s="62" t="s">
        <v>57</v>
      </c>
    </row>
    <row r="218" spans="1:20" ht="40.5">
      <c r="A218" s="62" t="s">
        <v>49</v>
      </c>
      <c r="B218" s="62" t="s">
        <v>23</v>
      </c>
      <c r="C218" s="62" t="s">
        <v>335</v>
      </c>
      <c r="D218" s="62" t="s">
        <v>51</v>
      </c>
      <c r="E218" s="62">
        <v>409</v>
      </c>
      <c r="F218" s="62" t="s">
        <v>68</v>
      </c>
      <c r="G218" s="63" t="s">
        <v>338</v>
      </c>
      <c r="H218" s="63" t="s">
        <v>337</v>
      </c>
      <c r="I218" s="62" t="s">
        <v>14</v>
      </c>
      <c r="J218" s="62" t="s">
        <v>14</v>
      </c>
      <c r="K218" s="62" t="s">
        <v>57</v>
      </c>
      <c r="L218" s="62">
        <v>416</v>
      </c>
      <c r="M218" s="62" t="s">
        <v>351</v>
      </c>
      <c r="N218" s="63" t="s">
        <v>352</v>
      </c>
      <c r="O218" s="63" t="s">
        <v>337</v>
      </c>
      <c r="P218" s="62" t="s">
        <v>14</v>
      </c>
      <c r="Q218" s="62" t="s">
        <v>14</v>
      </c>
      <c r="R218" s="62" t="s">
        <v>57</v>
      </c>
      <c r="S218" s="62" t="s">
        <v>56</v>
      </c>
      <c r="T218" s="62" t="s">
        <v>57</v>
      </c>
    </row>
    <row r="219" spans="1:20" ht="40.5">
      <c r="A219" s="62" t="s">
        <v>49</v>
      </c>
      <c r="B219" s="62" t="s">
        <v>23</v>
      </c>
      <c r="C219" s="62" t="s">
        <v>335</v>
      </c>
      <c r="D219" s="62" t="s">
        <v>51</v>
      </c>
      <c r="E219" s="62">
        <v>409</v>
      </c>
      <c r="F219" s="62" t="s">
        <v>68</v>
      </c>
      <c r="G219" s="63" t="s">
        <v>338</v>
      </c>
      <c r="H219" s="63" t="s">
        <v>337</v>
      </c>
      <c r="I219" s="62" t="s">
        <v>14</v>
      </c>
      <c r="J219" s="62" t="s">
        <v>14</v>
      </c>
      <c r="K219" s="62" t="s">
        <v>57</v>
      </c>
      <c r="L219" s="62">
        <v>417</v>
      </c>
      <c r="M219" s="62" t="s">
        <v>353</v>
      </c>
      <c r="N219" s="63" t="s">
        <v>354</v>
      </c>
      <c r="O219" s="63" t="s">
        <v>337</v>
      </c>
      <c r="P219" s="62" t="s">
        <v>14</v>
      </c>
      <c r="Q219" s="62" t="s">
        <v>14</v>
      </c>
      <c r="R219" s="62" t="s">
        <v>57</v>
      </c>
      <c r="S219" s="62" t="s">
        <v>56</v>
      </c>
      <c r="T219" s="62" t="s">
        <v>57</v>
      </c>
    </row>
    <row r="220" spans="1:20" ht="40.5">
      <c r="A220" s="62" t="s">
        <v>49</v>
      </c>
      <c r="B220" s="62" t="s">
        <v>23</v>
      </c>
      <c r="C220" s="62" t="s">
        <v>335</v>
      </c>
      <c r="D220" s="62" t="s">
        <v>51</v>
      </c>
      <c r="E220" s="62">
        <v>409</v>
      </c>
      <c r="F220" s="62" t="s">
        <v>68</v>
      </c>
      <c r="G220" s="63" t="s">
        <v>338</v>
      </c>
      <c r="H220" s="63" t="s">
        <v>337</v>
      </c>
      <c r="I220" s="62" t="s">
        <v>14</v>
      </c>
      <c r="J220" s="62" t="s">
        <v>14</v>
      </c>
      <c r="K220" s="62" t="s">
        <v>57</v>
      </c>
      <c r="L220" s="62">
        <v>418</v>
      </c>
      <c r="M220" s="62" t="s">
        <v>355</v>
      </c>
      <c r="N220" s="63" t="s">
        <v>356</v>
      </c>
      <c r="O220" s="63" t="s">
        <v>337</v>
      </c>
      <c r="P220" s="62" t="s">
        <v>14</v>
      </c>
      <c r="Q220" s="62" t="s">
        <v>14</v>
      </c>
      <c r="R220" s="62" t="s">
        <v>57</v>
      </c>
      <c r="S220" s="62" t="s">
        <v>56</v>
      </c>
      <c r="T220" s="62" t="s">
        <v>57</v>
      </c>
    </row>
    <row r="221" spans="1:20" ht="40.5">
      <c r="A221" s="62" t="s">
        <v>49</v>
      </c>
      <c r="B221" s="62" t="s">
        <v>23</v>
      </c>
      <c r="C221" s="62" t="s">
        <v>335</v>
      </c>
      <c r="D221" s="62" t="s">
        <v>51</v>
      </c>
      <c r="E221" s="62">
        <v>410</v>
      </c>
      <c r="F221" s="62" t="s">
        <v>339</v>
      </c>
      <c r="G221" s="63" t="s">
        <v>340</v>
      </c>
      <c r="H221" s="63" t="s">
        <v>337</v>
      </c>
      <c r="I221" s="62" t="s">
        <v>14</v>
      </c>
      <c r="J221" s="62" t="s">
        <v>14</v>
      </c>
      <c r="K221" s="62" t="s">
        <v>57</v>
      </c>
      <c r="L221" s="62">
        <v>411</v>
      </c>
      <c r="M221" s="62" t="s">
        <v>341</v>
      </c>
      <c r="N221" s="63" t="s">
        <v>342</v>
      </c>
      <c r="O221" s="63" t="s">
        <v>337</v>
      </c>
      <c r="P221" s="62" t="s">
        <v>14</v>
      </c>
      <c r="Q221" s="62" t="s">
        <v>14</v>
      </c>
      <c r="R221" s="62" t="s">
        <v>57</v>
      </c>
      <c r="S221" s="62" t="s">
        <v>56</v>
      </c>
      <c r="T221" s="62" t="s">
        <v>57</v>
      </c>
    </row>
    <row r="222" spans="1:20" ht="40.5">
      <c r="A222" s="62" t="s">
        <v>49</v>
      </c>
      <c r="B222" s="62" t="s">
        <v>23</v>
      </c>
      <c r="C222" s="62" t="s">
        <v>335</v>
      </c>
      <c r="D222" s="62" t="s">
        <v>51</v>
      </c>
      <c r="E222" s="62">
        <v>410</v>
      </c>
      <c r="F222" s="62" t="s">
        <v>339</v>
      </c>
      <c r="G222" s="63" t="s">
        <v>340</v>
      </c>
      <c r="H222" s="63" t="s">
        <v>337</v>
      </c>
      <c r="I222" s="62" t="s">
        <v>14</v>
      </c>
      <c r="J222" s="62" t="s">
        <v>14</v>
      </c>
      <c r="K222" s="62" t="s">
        <v>57</v>
      </c>
      <c r="L222" s="62">
        <v>412</v>
      </c>
      <c r="M222" s="62" t="s">
        <v>343</v>
      </c>
      <c r="N222" s="63" t="s">
        <v>344</v>
      </c>
      <c r="O222" s="63" t="s">
        <v>337</v>
      </c>
      <c r="P222" s="62" t="s">
        <v>14</v>
      </c>
      <c r="Q222" s="62" t="s">
        <v>14</v>
      </c>
      <c r="R222" s="62" t="s">
        <v>57</v>
      </c>
      <c r="S222" s="62" t="s">
        <v>56</v>
      </c>
      <c r="T222" s="62" t="s">
        <v>57</v>
      </c>
    </row>
    <row r="223" spans="1:20" ht="40.5">
      <c r="A223" s="62" t="s">
        <v>49</v>
      </c>
      <c r="B223" s="62" t="s">
        <v>23</v>
      </c>
      <c r="C223" s="62" t="s">
        <v>335</v>
      </c>
      <c r="D223" s="62" t="s">
        <v>51</v>
      </c>
      <c r="E223" s="62">
        <v>410</v>
      </c>
      <c r="F223" s="62" t="s">
        <v>339</v>
      </c>
      <c r="G223" s="63" t="s">
        <v>340</v>
      </c>
      <c r="H223" s="63" t="s">
        <v>337</v>
      </c>
      <c r="I223" s="62" t="s">
        <v>14</v>
      </c>
      <c r="J223" s="62" t="s">
        <v>14</v>
      </c>
      <c r="K223" s="62" t="s">
        <v>57</v>
      </c>
      <c r="L223" s="62">
        <v>413</v>
      </c>
      <c r="M223" s="62" t="s">
        <v>345</v>
      </c>
      <c r="N223" s="63" t="s">
        <v>346</v>
      </c>
      <c r="O223" s="63" t="s">
        <v>337</v>
      </c>
      <c r="P223" s="62" t="s">
        <v>14</v>
      </c>
      <c r="Q223" s="62" t="s">
        <v>14</v>
      </c>
      <c r="R223" s="62" t="s">
        <v>57</v>
      </c>
      <c r="S223" s="62" t="s">
        <v>56</v>
      </c>
      <c r="T223" s="62" t="s">
        <v>57</v>
      </c>
    </row>
    <row r="224" spans="1:20" ht="40.5">
      <c r="A224" s="62" t="s">
        <v>49</v>
      </c>
      <c r="B224" s="62" t="s">
        <v>23</v>
      </c>
      <c r="C224" s="62" t="s">
        <v>335</v>
      </c>
      <c r="D224" s="62" t="s">
        <v>51</v>
      </c>
      <c r="E224" s="62">
        <v>410</v>
      </c>
      <c r="F224" s="62" t="s">
        <v>339</v>
      </c>
      <c r="G224" s="63" t="s">
        <v>340</v>
      </c>
      <c r="H224" s="63" t="s">
        <v>337</v>
      </c>
      <c r="I224" s="62" t="s">
        <v>14</v>
      </c>
      <c r="J224" s="62" t="s">
        <v>14</v>
      </c>
      <c r="K224" s="62" t="s">
        <v>57</v>
      </c>
      <c r="L224" s="62">
        <v>414</v>
      </c>
      <c r="M224" s="62" t="s">
        <v>347</v>
      </c>
      <c r="N224" s="63" t="s">
        <v>348</v>
      </c>
      <c r="O224" s="63" t="s">
        <v>337</v>
      </c>
      <c r="P224" s="62" t="s">
        <v>14</v>
      </c>
      <c r="Q224" s="62" t="s">
        <v>14</v>
      </c>
      <c r="R224" s="62" t="s">
        <v>57</v>
      </c>
      <c r="S224" s="62" t="s">
        <v>56</v>
      </c>
      <c r="T224" s="62" t="s">
        <v>57</v>
      </c>
    </row>
    <row r="225" spans="1:20" ht="40.5">
      <c r="A225" s="62" t="s">
        <v>49</v>
      </c>
      <c r="B225" s="62" t="s">
        <v>23</v>
      </c>
      <c r="C225" s="62" t="s">
        <v>335</v>
      </c>
      <c r="D225" s="62" t="s">
        <v>51</v>
      </c>
      <c r="E225" s="62">
        <v>410</v>
      </c>
      <c r="F225" s="62" t="s">
        <v>339</v>
      </c>
      <c r="G225" s="63" t="s">
        <v>340</v>
      </c>
      <c r="H225" s="63" t="s">
        <v>337</v>
      </c>
      <c r="I225" s="62" t="s">
        <v>14</v>
      </c>
      <c r="J225" s="62" t="s">
        <v>14</v>
      </c>
      <c r="K225" s="62" t="s">
        <v>57</v>
      </c>
      <c r="L225" s="62">
        <v>415</v>
      </c>
      <c r="M225" s="62" t="s">
        <v>349</v>
      </c>
      <c r="N225" s="63" t="s">
        <v>350</v>
      </c>
      <c r="O225" s="63" t="s">
        <v>337</v>
      </c>
      <c r="P225" s="62" t="s">
        <v>14</v>
      </c>
      <c r="Q225" s="62" t="s">
        <v>14</v>
      </c>
      <c r="R225" s="62" t="s">
        <v>57</v>
      </c>
      <c r="S225" s="62" t="s">
        <v>56</v>
      </c>
      <c r="T225" s="62" t="s">
        <v>57</v>
      </c>
    </row>
    <row r="226" spans="1:20" ht="40.5">
      <c r="A226" s="62" t="s">
        <v>49</v>
      </c>
      <c r="B226" s="62" t="s">
        <v>23</v>
      </c>
      <c r="C226" s="62" t="s">
        <v>335</v>
      </c>
      <c r="D226" s="62" t="s">
        <v>51</v>
      </c>
      <c r="E226" s="62">
        <v>410</v>
      </c>
      <c r="F226" s="62" t="s">
        <v>339</v>
      </c>
      <c r="G226" s="63" t="s">
        <v>340</v>
      </c>
      <c r="H226" s="63" t="s">
        <v>337</v>
      </c>
      <c r="I226" s="62" t="s">
        <v>14</v>
      </c>
      <c r="J226" s="62" t="s">
        <v>14</v>
      </c>
      <c r="K226" s="62" t="s">
        <v>57</v>
      </c>
      <c r="L226" s="62">
        <v>416</v>
      </c>
      <c r="M226" s="62" t="s">
        <v>351</v>
      </c>
      <c r="N226" s="63" t="s">
        <v>352</v>
      </c>
      <c r="O226" s="63" t="s">
        <v>337</v>
      </c>
      <c r="P226" s="62" t="s">
        <v>14</v>
      </c>
      <c r="Q226" s="62" t="s">
        <v>14</v>
      </c>
      <c r="R226" s="62" t="s">
        <v>57</v>
      </c>
      <c r="S226" s="62" t="s">
        <v>56</v>
      </c>
      <c r="T226" s="62" t="s">
        <v>57</v>
      </c>
    </row>
    <row r="227" spans="1:20" ht="40.5">
      <c r="A227" s="62" t="s">
        <v>49</v>
      </c>
      <c r="B227" s="62" t="s">
        <v>23</v>
      </c>
      <c r="C227" s="62" t="s">
        <v>335</v>
      </c>
      <c r="D227" s="62" t="s">
        <v>51</v>
      </c>
      <c r="E227" s="62">
        <v>410</v>
      </c>
      <c r="F227" s="62" t="s">
        <v>339</v>
      </c>
      <c r="G227" s="63" t="s">
        <v>340</v>
      </c>
      <c r="H227" s="63" t="s">
        <v>337</v>
      </c>
      <c r="I227" s="62" t="s">
        <v>14</v>
      </c>
      <c r="J227" s="62" t="s">
        <v>14</v>
      </c>
      <c r="K227" s="62" t="s">
        <v>57</v>
      </c>
      <c r="L227" s="62">
        <v>417</v>
      </c>
      <c r="M227" s="62" t="s">
        <v>353</v>
      </c>
      <c r="N227" s="63" t="s">
        <v>354</v>
      </c>
      <c r="O227" s="63" t="s">
        <v>337</v>
      </c>
      <c r="P227" s="62" t="s">
        <v>14</v>
      </c>
      <c r="Q227" s="62" t="s">
        <v>14</v>
      </c>
      <c r="R227" s="62" t="s">
        <v>57</v>
      </c>
      <c r="S227" s="62" t="s">
        <v>56</v>
      </c>
      <c r="T227" s="62" t="s">
        <v>57</v>
      </c>
    </row>
    <row r="228" spans="1:20" ht="40.5">
      <c r="A228" s="62" t="s">
        <v>49</v>
      </c>
      <c r="B228" s="62" t="s">
        <v>23</v>
      </c>
      <c r="C228" s="62" t="s">
        <v>335</v>
      </c>
      <c r="D228" s="62" t="s">
        <v>51</v>
      </c>
      <c r="E228" s="62">
        <v>410</v>
      </c>
      <c r="F228" s="62" t="s">
        <v>339</v>
      </c>
      <c r="G228" s="63" t="s">
        <v>340</v>
      </c>
      <c r="H228" s="63" t="s">
        <v>337</v>
      </c>
      <c r="I228" s="62" t="s">
        <v>14</v>
      </c>
      <c r="J228" s="62" t="s">
        <v>14</v>
      </c>
      <c r="K228" s="62" t="s">
        <v>57</v>
      </c>
      <c r="L228" s="62">
        <v>418</v>
      </c>
      <c r="M228" s="62" t="s">
        <v>355</v>
      </c>
      <c r="N228" s="63" t="s">
        <v>356</v>
      </c>
      <c r="O228" s="63" t="s">
        <v>337</v>
      </c>
      <c r="P228" s="62" t="s">
        <v>14</v>
      </c>
      <c r="Q228" s="62" t="s">
        <v>14</v>
      </c>
      <c r="R228" s="62" t="s">
        <v>57</v>
      </c>
      <c r="S228" s="62" t="s">
        <v>56</v>
      </c>
      <c r="T228" s="62" t="s">
        <v>57</v>
      </c>
    </row>
    <row r="229" spans="1:20" ht="40.5">
      <c r="A229" s="62" t="s">
        <v>49</v>
      </c>
      <c r="B229" s="62" t="s">
        <v>23</v>
      </c>
      <c r="C229" s="62" t="s">
        <v>335</v>
      </c>
      <c r="D229" s="62" t="s">
        <v>51</v>
      </c>
      <c r="E229" s="62">
        <v>411</v>
      </c>
      <c r="F229" s="62" t="s">
        <v>341</v>
      </c>
      <c r="G229" s="63" t="s">
        <v>342</v>
      </c>
      <c r="H229" s="63" t="s">
        <v>337</v>
      </c>
      <c r="I229" s="62" t="s">
        <v>14</v>
      </c>
      <c r="J229" s="62" t="s">
        <v>14</v>
      </c>
      <c r="K229" s="62" t="s">
        <v>57</v>
      </c>
      <c r="L229" s="62">
        <v>412</v>
      </c>
      <c r="M229" s="62" t="s">
        <v>343</v>
      </c>
      <c r="N229" s="63" t="s">
        <v>344</v>
      </c>
      <c r="O229" s="63" t="s">
        <v>337</v>
      </c>
      <c r="P229" s="62" t="s">
        <v>14</v>
      </c>
      <c r="Q229" s="62" t="s">
        <v>14</v>
      </c>
      <c r="R229" s="62" t="s">
        <v>57</v>
      </c>
      <c r="S229" s="62" t="s">
        <v>56</v>
      </c>
      <c r="T229" s="62" t="s">
        <v>57</v>
      </c>
    </row>
    <row r="230" spans="1:20" ht="40.5">
      <c r="A230" s="62" t="s">
        <v>49</v>
      </c>
      <c r="B230" s="62" t="s">
        <v>23</v>
      </c>
      <c r="C230" s="62" t="s">
        <v>335</v>
      </c>
      <c r="D230" s="62" t="s">
        <v>51</v>
      </c>
      <c r="E230" s="62">
        <v>411</v>
      </c>
      <c r="F230" s="62" t="s">
        <v>341</v>
      </c>
      <c r="G230" s="63" t="s">
        <v>342</v>
      </c>
      <c r="H230" s="63" t="s">
        <v>337</v>
      </c>
      <c r="I230" s="62" t="s">
        <v>14</v>
      </c>
      <c r="J230" s="62" t="s">
        <v>14</v>
      </c>
      <c r="K230" s="62" t="s">
        <v>57</v>
      </c>
      <c r="L230" s="62">
        <v>413</v>
      </c>
      <c r="M230" s="62" t="s">
        <v>345</v>
      </c>
      <c r="N230" s="63" t="s">
        <v>346</v>
      </c>
      <c r="O230" s="63" t="s">
        <v>337</v>
      </c>
      <c r="P230" s="62" t="s">
        <v>14</v>
      </c>
      <c r="Q230" s="62" t="s">
        <v>14</v>
      </c>
      <c r="R230" s="62" t="s">
        <v>57</v>
      </c>
      <c r="S230" s="62" t="s">
        <v>56</v>
      </c>
      <c r="T230" s="62" t="s">
        <v>57</v>
      </c>
    </row>
    <row r="231" spans="1:20" ht="40.5">
      <c r="A231" s="62" t="s">
        <v>49</v>
      </c>
      <c r="B231" s="62" t="s">
        <v>23</v>
      </c>
      <c r="C231" s="62" t="s">
        <v>335</v>
      </c>
      <c r="D231" s="62" t="s">
        <v>51</v>
      </c>
      <c r="E231" s="62">
        <v>411</v>
      </c>
      <c r="F231" s="62" t="s">
        <v>341</v>
      </c>
      <c r="G231" s="63" t="s">
        <v>342</v>
      </c>
      <c r="H231" s="63" t="s">
        <v>337</v>
      </c>
      <c r="I231" s="62" t="s">
        <v>14</v>
      </c>
      <c r="J231" s="62" t="s">
        <v>14</v>
      </c>
      <c r="K231" s="62" t="s">
        <v>57</v>
      </c>
      <c r="L231" s="62">
        <v>414</v>
      </c>
      <c r="M231" s="62" t="s">
        <v>347</v>
      </c>
      <c r="N231" s="63" t="s">
        <v>348</v>
      </c>
      <c r="O231" s="63" t="s">
        <v>337</v>
      </c>
      <c r="P231" s="62" t="s">
        <v>14</v>
      </c>
      <c r="Q231" s="62" t="s">
        <v>14</v>
      </c>
      <c r="R231" s="62" t="s">
        <v>57</v>
      </c>
      <c r="S231" s="62" t="s">
        <v>56</v>
      </c>
      <c r="T231" s="62" t="s">
        <v>57</v>
      </c>
    </row>
    <row r="232" spans="1:20" ht="40.5">
      <c r="A232" s="62" t="s">
        <v>49</v>
      </c>
      <c r="B232" s="62" t="s">
        <v>23</v>
      </c>
      <c r="C232" s="62" t="s">
        <v>335</v>
      </c>
      <c r="D232" s="62" t="s">
        <v>51</v>
      </c>
      <c r="E232" s="62">
        <v>411</v>
      </c>
      <c r="F232" s="62" t="s">
        <v>341</v>
      </c>
      <c r="G232" s="63" t="s">
        <v>342</v>
      </c>
      <c r="H232" s="63" t="s">
        <v>337</v>
      </c>
      <c r="I232" s="62" t="s">
        <v>14</v>
      </c>
      <c r="J232" s="62" t="s">
        <v>14</v>
      </c>
      <c r="K232" s="62" t="s">
        <v>57</v>
      </c>
      <c r="L232" s="62">
        <v>415</v>
      </c>
      <c r="M232" s="62" t="s">
        <v>349</v>
      </c>
      <c r="N232" s="63" t="s">
        <v>350</v>
      </c>
      <c r="O232" s="63" t="s">
        <v>337</v>
      </c>
      <c r="P232" s="62" t="s">
        <v>14</v>
      </c>
      <c r="Q232" s="62" t="s">
        <v>14</v>
      </c>
      <c r="R232" s="62" t="s">
        <v>57</v>
      </c>
      <c r="S232" s="62" t="s">
        <v>56</v>
      </c>
      <c r="T232" s="62" t="s">
        <v>57</v>
      </c>
    </row>
    <row r="233" spans="1:20" ht="40.5">
      <c r="A233" s="62" t="s">
        <v>49</v>
      </c>
      <c r="B233" s="62" t="s">
        <v>23</v>
      </c>
      <c r="C233" s="62" t="s">
        <v>335</v>
      </c>
      <c r="D233" s="62" t="s">
        <v>51</v>
      </c>
      <c r="E233" s="62">
        <v>411</v>
      </c>
      <c r="F233" s="62" t="s">
        <v>341</v>
      </c>
      <c r="G233" s="63" t="s">
        <v>342</v>
      </c>
      <c r="H233" s="63" t="s">
        <v>337</v>
      </c>
      <c r="I233" s="62" t="s">
        <v>14</v>
      </c>
      <c r="J233" s="62" t="s">
        <v>14</v>
      </c>
      <c r="K233" s="62" t="s">
        <v>57</v>
      </c>
      <c r="L233" s="62">
        <v>416</v>
      </c>
      <c r="M233" s="62" t="s">
        <v>351</v>
      </c>
      <c r="N233" s="63" t="s">
        <v>352</v>
      </c>
      <c r="O233" s="63" t="s">
        <v>337</v>
      </c>
      <c r="P233" s="62" t="s">
        <v>14</v>
      </c>
      <c r="Q233" s="62" t="s">
        <v>14</v>
      </c>
      <c r="R233" s="62" t="s">
        <v>57</v>
      </c>
      <c r="S233" s="62" t="s">
        <v>56</v>
      </c>
      <c r="T233" s="62" t="s">
        <v>57</v>
      </c>
    </row>
    <row r="234" spans="1:20" ht="40.5">
      <c r="A234" s="62" t="s">
        <v>49</v>
      </c>
      <c r="B234" s="62" t="s">
        <v>23</v>
      </c>
      <c r="C234" s="62" t="s">
        <v>335</v>
      </c>
      <c r="D234" s="62" t="s">
        <v>51</v>
      </c>
      <c r="E234" s="62">
        <v>411</v>
      </c>
      <c r="F234" s="62" t="s">
        <v>341</v>
      </c>
      <c r="G234" s="63" t="s">
        <v>342</v>
      </c>
      <c r="H234" s="63" t="s">
        <v>337</v>
      </c>
      <c r="I234" s="62" t="s">
        <v>14</v>
      </c>
      <c r="J234" s="62" t="s">
        <v>14</v>
      </c>
      <c r="K234" s="62" t="s">
        <v>57</v>
      </c>
      <c r="L234" s="62">
        <v>417</v>
      </c>
      <c r="M234" s="62" t="s">
        <v>353</v>
      </c>
      <c r="N234" s="63" t="s">
        <v>354</v>
      </c>
      <c r="O234" s="63" t="s">
        <v>337</v>
      </c>
      <c r="P234" s="62" t="s">
        <v>14</v>
      </c>
      <c r="Q234" s="62" t="s">
        <v>14</v>
      </c>
      <c r="R234" s="62" t="s">
        <v>57</v>
      </c>
      <c r="S234" s="62" t="s">
        <v>56</v>
      </c>
      <c r="T234" s="62" t="s">
        <v>57</v>
      </c>
    </row>
    <row r="235" spans="1:20" ht="40.5">
      <c r="A235" s="62" t="s">
        <v>49</v>
      </c>
      <c r="B235" s="62" t="s">
        <v>23</v>
      </c>
      <c r="C235" s="62" t="s">
        <v>335</v>
      </c>
      <c r="D235" s="62" t="s">
        <v>51</v>
      </c>
      <c r="E235" s="62">
        <v>411</v>
      </c>
      <c r="F235" s="62" t="s">
        <v>341</v>
      </c>
      <c r="G235" s="63" t="s">
        <v>342</v>
      </c>
      <c r="H235" s="63" t="s">
        <v>337</v>
      </c>
      <c r="I235" s="62" t="s">
        <v>14</v>
      </c>
      <c r="J235" s="62" t="s">
        <v>14</v>
      </c>
      <c r="K235" s="62" t="s">
        <v>57</v>
      </c>
      <c r="L235" s="62">
        <v>418</v>
      </c>
      <c r="M235" s="62" t="s">
        <v>355</v>
      </c>
      <c r="N235" s="63" t="s">
        <v>356</v>
      </c>
      <c r="O235" s="63" t="s">
        <v>337</v>
      </c>
      <c r="P235" s="62" t="s">
        <v>14</v>
      </c>
      <c r="Q235" s="62" t="s">
        <v>14</v>
      </c>
      <c r="R235" s="62" t="s">
        <v>57</v>
      </c>
      <c r="S235" s="62" t="s">
        <v>56</v>
      </c>
      <c r="T235" s="62" t="s">
        <v>57</v>
      </c>
    </row>
    <row r="236" spans="1:20" ht="40.5">
      <c r="A236" s="62" t="s">
        <v>49</v>
      </c>
      <c r="B236" s="62" t="s">
        <v>23</v>
      </c>
      <c r="C236" s="62" t="s">
        <v>335</v>
      </c>
      <c r="D236" s="62" t="s">
        <v>51</v>
      </c>
      <c r="E236" s="62">
        <v>412</v>
      </c>
      <c r="F236" s="62" t="s">
        <v>343</v>
      </c>
      <c r="G236" s="63" t="s">
        <v>344</v>
      </c>
      <c r="H236" s="63" t="s">
        <v>337</v>
      </c>
      <c r="I236" s="62" t="s">
        <v>14</v>
      </c>
      <c r="J236" s="62" t="s">
        <v>14</v>
      </c>
      <c r="K236" s="62" t="s">
        <v>57</v>
      </c>
      <c r="L236" s="62">
        <v>413</v>
      </c>
      <c r="M236" s="62" t="s">
        <v>345</v>
      </c>
      <c r="N236" s="63" t="s">
        <v>346</v>
      </c>
      <c r="O236" s="63" t="s">
        <v>337</v>
      </c>
      <c r="P236" s="62" t="s">
        <v>14</v>
      </c>
      <c r="Q236" s="62" t="s">
        <v>14</v>
      </c>
      <c r="R236" s="62" t="s">
        <v>57</v>
      </c>
      <c r="S236" s="62" t="s">
        <v>56</v>
      </c>
      <c r="T236" s="62" t="s">
        <v>57</v>
      </c>
    </row>
    <row r="237" spans="1:20" ht="40.5">
      <c r="A237" s="62" t="s">
        <v>49</v>
      </c>
      <c r="B237" s="62" t="s">
        <v>23</v>
      </c>
      <c r="C237" s="62" t="s">
        <v>335</v>
      </c>
      <c r="D237" s="62" t="s">
        <v>51</v>
      </c>
      <c r="E237" s="62">
        <v>412</v>
      </c>
      <c r="F237" s="62" t="s">
        <v>343</v>
      </c>
      <c r="G237" s="63" t="s">
        <v>344</v>
      </c>
      <c r="H237" s="63" t="s">
        <v>337</v>
      </c>
      <c r="I237" s="62" t="s">
        <v>14</v>
      </c>
      <c r="J237" s="62" t="s">
        <v>14</v>
      </c>
      <c r="K237" s="62" t="s">
        <v>57</v>
      </c>
      <c r="L237" s="62">
        <v>414</v>
      </c>
      <c r="M237" s="62" t="s">
        <v>347</v>
      </c>
      <c r="N237" s="63" t="s">
        <v>348</v>
      </c>
      <c r="O237" s="63" t="s">
        <v>337</v>
      </c>
      <c r="P237" s="62" t="s">
        <v>14</v>
      </c>
      <c r="Q237" s="62" t="s">
        <v>14</v>
      </c>
      <c r="R237" s="62" t="s">
        <v>57</v>
      </c>
      <c r="S237" s="62" t="s">
        <v>56</v>
      </c>
      <c r="T237" s="62" t="s">
        <v>57</v>
      </c>
    </row>
    <row r="238" spans="1:20" ht="40.5">
      <c r="A238" s="62" t="s">
        <v>49</v>
      </c>
      <c r="B238" s="62" t="s">
        <v>23</v>
      </c>
      <c r="C238" s="62" t="s">
        <v>335</v>
      </c>
      <c r="D238" s="62" t="s">
        <v>51</v>
      </c>
      <c r="E238" s="62">
        <v>412</v>
      </c>
      <c r="F238" s="62" t="s">
        <v>343</v>
      </c>
      <c r="G238" s="63" t="s">
        <v>344</v>
      </c>
      <c r="H238" s="63" t="s">
        <v>337</v>
      </c>
      <c r="I238" s="62" t="s">
        <v>14</v>
      </c>
      <c r="J238" s="62" t="s">
        <v>14</v>
      </c>
      <c r="K238" s="62" t="s">
        <v>57</v>
      </c>
      <c r="L238" s="62">
        <v>415</v>
      </c>
      <c r="M238" s="62" t="s">
        <v>349</v>
      </c>
      <c r="N238" s="63" t="s">
        <v>350</v>
      </c>
      <c r="O238" s="63" t="s">
        <v>337</v>
      </c>
      <c r="P238" s="62" t="s">
        <v>14</v>
      </c>
      <c r="Q238" s="62" t="s">
        <v>14</v>
      </c>
      <c r="R238" s="62" t="s">
        <v>57</v>
      </c>
      <c r="S238" s="62" t="s">
        <v>56</v>
      </c>
      <c r="T238" s="62" t="s">
        <v>57</v>
      </c>
    </row>
    <row r="239" spans="1:20" ht="40.5">
      <c r="A239" s="62" t="s">
        <v>49</v>
      </c>
      <c r="B239" s="62" t="s">
        <v>23</v>
      </c>
      <c r="C239" s="62" t="s">
        <v>335</v>
      </c>
      <c r="D239" s="62" t="s">
        <v>51</v>
      </c>
      <c r="E239" s="62">
        <v>412</v>
      </c>
      <c r="F239" s="62" t="s">
        <v>343</v>
      </c>
      <c r="G239" s="63" t="s">
        <v>344</v>
      </c>
      <c r="H239" s="63" t="s">
        <v>337</v>
      </c>
      <c r="I239" s="62" t="s">
        <v>14</v>
      </c>
      <c r="J239" s="62" t="s">
        <v>14</v>
      </c>
      <c r="K239" s="62" t="s">
        <v>57</v>
      </c>
      <c r="L239" s="62">
        <v>416</v>
      </c>
      <c r="M239" s="62" t="s">
        <v>351</v>
      </c>
      <c r="N239" s="63" t="s">
        <v>352</v>
      </c>
      <c r="O239" s="63" t="s">
        <v>337</v>
      </c>
      <c r="P239" s="62" t="s">
        <v>14</v>
      </c>
      <c r="Q239" s="62" t="s">
        <v>14</v>
      </c>
      <c r="R239" s="62" t="s">
        <v>57</v>
      </c>
      <c r="S239" s="62" t="s">
        <v>56</v>
      </c>
      <c r="T239" s="62" t="s">
        <v>57</v>
      </c>
    </row>
    <row r="240" spans="1:20" ht="40.5">
      <c r="A240" s="62" t="s">
        <v>49</v>
      </c>
      <c r="B240" s="62" t="s">
        <v>23</v>
      </c>
      <c r="C240" s="62" t="s">
        <v>335</v>
      </c>
      <c r="D240" s="62" t="s">
        <v>51</v>
      </c>
      <c r="E240" s="62">
        <v>412</v>
      </c>
      <c r="F240" s="62" t="s">
        <v>343</v>
      </c>
      <c r="G240" s="63" t="s">
        <v>344</v>
      </c>
      <c r="H240" s="63" t="s">
        <v>337</v>
      </c>
      <c r="I240" s="62" t="s">
        <v>14</v>
      </c>
      <c r="J240" s="62" t="s">
        <v>14</v>
      </c>
      <c r="K240" s="62" t="s">
        <v>57</v>
      </c>
      <c r="L240" s="62">
        <v>417</v>
      </c>
      <c r="M240" s="62" t="s">
        <v>353</v>
      </c>
      <c r="N240" s="63" t="s">
        <v>354</v>
      </c>
      <c r="O240" s="63" t="s">
        <v>337</v>
      </c>
      <c r="P240" s="62" t="s">
        <v>14</v>
      </c>
      <c r="Q240" s="62" t="s">
        <v>14</v>
      </c>
      <c r="R240" s="62" t="s">
        <v>57</v>
      </c>
      <c r="S240" s="62" t="s">
        <v>56</v>
      </c>
      <c r="T240" s="62" t="s">
        <v>57</v>
      </c>
    </row>
    <row r="241" spans="1:20" ht="40.5">
      <c r="A241" s="62" t="s">
        <v>49</v>
      </c>
      <c r="B241" s="62" t="s">
        <v>23</v>
      </c>
      <c r="C241" s="62" t="s">
        <v>335</v>
      </c>
      <c r="D241" s="62" t="s">
        <v>51</v>
      </c>
      <c r="E241" s="62">
        <v>412</v>
      </c>
      <c r="F241" s="62" t="s">
        <v>343</v>
      </c>
      <c r="G241" s="63" t="s">
        <v>344</v>
      </c>
      <c r="H241" s="63" t="s">
        <v>337</v>
      </c>
      <c r="I241" s="62" t="s">
        <v>14</v>
      </c>
      <c r="J241" s="62" t="s">
        <v>14</v>
      </c>
      <c r="K241" s="62" t="s">
        <v>57</v>
      </c>
      <c r="L241" s="62">
        <v>418</v>
      </c>
      <c r="M241" s="62" t="s">
        <v>355</v>
      </c>
      <c r="N241" s="63" t="s">
        <v>356</v>
      </c>
      <c r="O241" s="63" t="s">
        <v>337</v>
      </c>
      <c r="P241" s="62" t="s">
        <v>14</v>
      </c>
      <c r="Q241" s="62" t="s">
        <v>14</v>
      </c>
      <c r="R241" s="62" t="s">
        <v>57</v>
      </c>
      <c r="S241" s="62" t="s">
        <v>56</v>
      </c>
      <c r="T241" s="62" t="s">
        <v>57</v>
      </c>
    </row>
    <row r="242" spans="1:20" ht="40.5">
      <c r="A242" s="62" t="s">
        <v>49</v>
      </c>
      <c r="B242" s="62" t="s">
        <v>23</v>
      </c>
      <c r="C242" s="62" t="s">
        <v>335</v>
      </c>
      <c r="D242" s="62" t="s">
        <v>51</v>
      </c>
      <c r="E242" s="62">
        <v>413</v>
      </c>
      <c r="F242" s="62" t="s">
        <v>345</v>
      </c>
      <c r="G242" s="63" t="s">
        <v>346</v>
      </c>
      <c r="H242" s="63" t="s">
        <v>337</v>
      </c>
      <c r="I242" s="62" t="s">
        <v>14</v>
      </c>
      <c r="J242" s="62" t="s">
        <v>14</v>
      </c>
      <c r="K242" s="62" t="s">
        <v>57</v>
      </c>
      <c r="L242" s="62">
        <v>414</v>
      </c>
      <c r="M242" s="62" t="s">
        <v>347</v>
      </c>
      <c r="N242" s="63" t="s">
        <v>348</v>
      </c>
      <c r="O242" s="63" t="s">
        <v>337</v>
      </c>
      <c r="P242" s="62" t="s">
        <v>14</v>
      </c>
      <c r="Q242" s="62" t="s">
        <v>14</v>
      </c>
      <c r="R242" s="62" t="s">
        <v>57</v>
      </c>
      <c r="S242" s="62" t="s">
        <v>56</v>
      </c>
      <c r="T242" s="62" t="s">
        <v>57</v>
      </c>
    </row>
    <row r="243" spans="1:20" ht="40.5">
      <c r="A243" s="62" t="s">
        <v>49</v>
      </c>
      <c r="B243" s="62" t="s">
        <v>23</v>
      </c>
      <c r="C243" s="62" t="s">
        <v>335</v>
      </c>
      <c r="D243" s="62" t="s">
        <v>51</v>
      </c>
      <c r="E243" s="62">
        <v>413</v>
      </c>
      <c r="F243" s="62" t="s">
        <v>345</v>
      </c>
      <c r="G243" s="63" t="s">
        <v>346</v>
      </c>
      <c r="H243" s="63" t="s">
        <v>337</v>
      </c>
      <c r="I243" s="62" t="s">
        <v>14</v>
      </c>
      <c r="J243" s="62" t="s">
        <v>14</v>
      </c>
      <c r="K243" s="62" t="s">
        <v>57</v>
      </c>
      <c r="L243" s="62">
        <v>415</v>
      </c>
      <c r="M243" s="62" t="s">
        <v>349</v>
      </c>
      <c r="N243" s="63" t="s">
        <v>350</v>
      </c>
      <c r="O243" s="63" t="s">
        <v>337</v>
      </c>
      <c r="P243" s="62" t="s">
        <v>14</v>
      </c>
      <c r="Q243" s="62" t="s">
        <v>14</v>
      </c>
      <c r="R243" s="62" t="s">
        <v>57</v>
      </c>
      <c r="S243" s="62" t="s">
        <v>56</v>
      </c>
      <c r="T243" s="62" t="s">
        <v>57</v>
      </c>
    </row>
    <row r="244" spans="1:20" ht="40.5">
      <c r="A244" s="62" t="s">
        <v>49</v>
      </c>
      <c r="B244" s="62" t="s">
        <v>23</v>
      </c>
      <c r="C244" s="62" t="s">
        <v>335</v>
      </c>
      <c r="D244" s="62" t="s">
        <v>51</v>
      </c>
      <c r="E244" s="62">
        <v>413</v>
      </c>
      <c r="F244" s="62" t="s">
        <v>345</v>
      </c>
      <c r="G244" s="63" t="s">
        <v>346</v>
      </c>
      <c r="H244" s="63" t="s">
        <v>337</v>
      </c>
      <c r="I244" s="62" t="s">
        <v>14</v>
      </c>
      <c r="J244" s="62" t="s">
        <v>14</v>
      </c>
      <c r="K244" s="62" t="s">
        <v>57</v>
      </c>
      <c r="L244" s="62">
        <v>416</v>
      </c>
      <c r="M244" s="62" t="s">
        <v>351</v>
      </c>
      <c r="N244" s="63" t="s">
        <v>352</v>
      </c>
      <c r="O244" s="63" t="s">
        <v>337</v>
      </c>
      <c r="P244" s="62" t="s">
        <v>14</v>
      </c>
      <c r="Q244" s="62" t="s">
        <v>14</v>
      </c>
      <c r="R244" s="62" t="s">
        <v>57</v>
      </c>
      <c r="S244" s="62" t="s">
        <v>56</v>
      </c>
      <c r="T244" s="62" t="s">
        <v>57</v>
      </c>
    </row>
    <row r="245" spans="1:20" ht="40.5">
      <c r="A245" s="62" t="s">
        <v>49</v>
      </c>
      <c r="B245" s="62" t="s">
        <v>23</v>
      </c>
      <c r="C245" s="62" t="s">
        <v>335</v>
      </c>
      <c r="D245" s="62" t="s">
        <v>51</v>
      </c>
      <c r="E245" s="62">
        <v>413</v>
      </c>
      <c r="F245" s="62" t="s">
        <v>345</v>
      </c>
      <c r="G245" s="63" t="s">
        <v>346</v>
      </c>
      <c r="H245" s="63" t="s">
        <v>337</v>
      </c>
      <c r="I245" s="62" t="s">
        <v>14</v>
      </c>
      <c r="J245" s="62" t="s">
        <v>14</v>
      </c>
      <c r="K245" s="62" t="s">
        <v>57</v>
      </c>
      <c r="L245" s="62">
        <v>417</v>
      </c>
      <c r="M245" s="62" t="s">
        <v>353</v>
      </c>
      <c r="N245" s="63" t="s">
        <v>354</v>
      </c>
      <c r="O245" s="63" t="s">
        <v>337</v>
      </c>
      <c r="P245" s="62" t="s">
        <v>14</v>
      </c>
      <c r="Q245" s="62" t="s">
        <v>14</v>
      </c>
      <c r="R245" s="62" t="s">
        <v>57</v>
      </c>
      <c r="S245" s="62" t="s">
        <v>56</v>
      </c>
      <c r="T245" s="62" t="s">
        <v>57</v>
      </c>
    </row>
    <row r="246" spans="1:20" ht="40.5">
      <c r="A246" s="62" t="s">
        <v>49</v>
      </c>
      <c r="B246" s="62" t="s">
        <v>23</v>
      </c>
      <c r="C246" s="62" t="s">
        <v>335</v>
      </c>
      <c r="D246" s="62" t="s">
        <v>51</v>
      </c>
      <c r="E246" s="62">
        <v>413</v>
      </c>
      <c r="F246" s="62" t="s">
        <v>345</v>
      </c>
      <c r="G246" s="63" t="s">
        <v>346</v>
      </c>
      <c r="H246" s="63" t="s">
        <v>337</v>
      </c>
      <c r="I246" s="62" t="s">
        <v>14</v>
      </c>
      <c r="J246" s="62" t="s">
        <v>14</v>
      </c>
      <c r="K246" s="62" t="s">
        <v>57</v>
      </c>
      <c r="L246" s="62">
        <v>418</v>
      </c>
      <c r="M246" s="62" t="s">
        <v>355</v>
      </c>
      <c r="N246" s="63" t="s">
        <v>356</v>
      </c>
      <c r="O246" s="63" t="s">
        <v>337</v>
      </c>
      <c r="P246" s="62" t="s">
        <v>14</v>
      </c>
      <c r="Q246" s="62" t="s">
        <v>14</v>
      </c>
      <c r="R246" s="62" t="s">
        <v>57</v>
      </c>
      <c r="S246" s="62" t="s">
        <v>56</v>
      </c>
      <c r="T246" s="62" t="s">
        <v>57</v>
      </c>
    </row>
    <row r="247" spans="1:20" ht="40.5">
      <c r="A247" s="62" t="s">
        <v>49</v>
      </c>
      <c r="B247" s="62" t="s">
        <v>23</v>
      </c>
      <c r="C247" s="62" t="s">
        <v>335</v>
      </c>
      <c r="D247" s="62" t="s">
        <v>51</v>
      </c>
      <c r="E247" s="62">
        <v>414</v>
      </c>
      <c r="F247" s="62" t="s">
        <v>347</v>
      </c>
      <c r="G247" s="63" t="s">
        <v>348</v>
      </c>
      <c r="H247" s="63" t="s">
        <v>337</v>
      </c>
      <c r="I247" s="62" t="s">
        <v>14</v>
      </c>
      <c r="J247" s="62" t="s">
        <v>14</v>
      </c>
      <c r="K247" s="62" t="s">
        <v>57</v>
      </c>
      <c r="L247" s="62">
        <v>415</v>
      </c>
      <c r="M247" s="62" t="s">
        <v>349</v>
      </c>
      <c r="N247" s="63" t="s">
        <v>350</v>
      </c>
      <c r="O247" s="63" t="s">
        <v>337</v>
      </c>
      <c r="P247" s="62" t="s">
        <v>14</v>
      </c>
      <c r="Q247" s="62" t="s">
        <v>14</v>
      </c>
      <c r="R247" s="62" t="s">
        <v>57</v>
      </c>
      <c r="S247" s="62" t="s">
        <v>56</v>
      </c>
      <c r="T247" s="62" t="s">
        <v>57</v>
      </c>
    </row>
    <row r="248" spans="1:20" ht="40.5">
      <c r="A248" s="62" t="s">
        <v>49</v>
      </c>
      <c r="B248" s="62" t="s">
        <v>23</v>
      </c>
      <c r="C248" s="62" t="s">
        <v>335</v>
      </c>
      <c r="D248" s="62" t="s">
        <v>51</v>
      </c>
      <c r="E248" s="62">
        <v>414</v>
      </c>
      <c r="F248" s="62" t="s">
        <v>347</v>
      </c>
      <c r="G248" s="63" t="s">
        <v>348</v>
      </c>
      <c r="H248" s="63" t="s">
        <v>337</v>
      </c>
      <c r="I248" s="62" t="s">
        <v>14</v>
      </c>
      <c r="J248" s="62" t="s">
        <v>14</v>
      </c>
      <c r="K248" s="62" t="s">
        <v>57</v>
      </c>
      <c r="L248" s="62">
        <v>416</v>
      </c>
      <c r="M248" s="62" t="s">
        <v>351</v>
      </c>
      <c r="N248" s="63" t="s">
        <v>352</v>
      </c>
      <c r="O248" s="63" t="s">
        <v>337</v>
      </c>
      <c r="P248" s="62" t="s">
        <v>14</v>
      </c>
      <c r="Q248" s="62" t="s">
        <v>14</v>
      </c>
      <c r="R248" s="62" t="s">
        <v>57</v>
      </c>
      <c r="S248" s="62" t="s">
        <v>56</v>
      </c>
      <c r="T248" s="62" t="s">
        <v>57</v>
      </c>
    </row>
    <row r="249" spans="1:20" ht="40.5">
      <c r="A249" s="62" t="s">
        <v>49</v>
      </c>
      <c r="B249" s="62" t="s">
        <v>23</v>
      </c>
      <c r="C249" s="62" t="s">
        <v>335</v>
      </c>
      <c r="D249" s="62" t="s">
        <v>51</v>
      </c>
      <c r="E249" s="62">
        <v>414</v>
      </c>
      <c r="F249" s="62" t="s">
        <v>347</v>
      </c>
      <c r="G249" s="63" t="s">
        <v>348</v>
      </c>
      <c r="H249" s="63" t="s">
        <v>337</v>
      </c>
      <c r="I249" s="62" t="s">
        <v>14</v>
      </c>
      <c r="J249" s="62" t="s">
        <v>14</v>
      </c>
      <c r="K249" s="62" t="s">
        <v>57</v>
      </c>
      <c r="L249" s="62">
        <v>417</v>
      </c>
      <c r="M249" s="62" t="s">
        <v>353</v>
      </c>
      <c r="N249" s="63" t="s">
        <v>354</v>
      </c>
      <c r="O249" s="63" t="s">
        <v>337</v>
      </c>
      <c r="P249" s="62" t="s">
        <v>14</v>
      </c>
      <c r="Q249" s="62" t="s">
        <v>14</v>
      </c>
      <c r="R249" s="62" t="s">
        <v>57</v>
      </c>
      <c r="S249" s="62" t="s">
        <v>56</v>
      </c>
      <c r="T249" s="62" t="s">
        <v>57</v>
      </c>
    </row>
    <row r="250" spans="1:20" ht="40.5">
      <c r="A250" s="62" t="s">
        <v>49</v>
      </c>
      <c r="B250" s="62" t="s">
        <v>23</v>
      </c>
      <c r="C250" s="62" t="s">
        <v>335</v>
      </c>
      <c r="D250" s="62" t="s">
        <v>51</v>
      </c>
      <c r="E250" s="62">
        <v>414</v>
      </c>
      <c r="F250" s="62" t="s">
        <v>347</v>
      </c>
      <c r="G250" s="63" t="s">
        <v>348</v>
      </c>
      <c r="H250" s="63" t="s">
        <v>337</v>
      </c>
      <c r="I250" s="62" t="s">
        <v>14</v>
      </c>
      <c r="J250" s="62" t="s">
        <v>14</v>
      </c>
      <c r="K250" s="62" t="s">
        <v>57</v>
      </c>
      <c r="L250" s="62">
        <v>418</v>
      </c>
      <c r="M250" s="62" t="s">
        <v>355</v>
      </c>
      <c r="N250" s="63" t="s">
        <v>356</v>
      </c>
      <c r="O250" s="63" t="s">
        <v>337</v>
      </c>
      <c r="P250" s="62" t="s">
        <v>14</v>
      </c>
      <c r="Q250" s="62" t="s">
        <v>14</v>
      </c>
      <c r="R250" s="62" t="s">
        <v>57</v>
      </c>
      <c r="S250" s="62" t="s">
        <v>56</v>
      </c>
      <c r="T250" s="62" t="s">
        <v>57</v>
      </c>
    </row>
    <row r="251" spans="1:20" ht="40.5">
      <c r="A251" s="62" t="s">
        <v>49</v>
      </c>
      <c r="B251" s="62" t="s">
        <v>23</v>
      </c>
      <c r="C251" s="62" t="s">
        <v>335</v>
      </c>
      <c r="D251" s="62" t="s">
        <v>51</v>
      </c>
      <c r="E251" s="62">
        <v>415</v>
      </c>
      <c r="F251" s="62" t="s">
        <v>349</v>
      </c>
      <c r="G251" s="63" t="s">
        <v>350</v>
      </c>
      <c r="H251" s="63" t="s">
        <v>337</v>
      </c>
      <c r="I251" s="62" t="s">
        <v>14</v>
      </c>
      <c r="J251" s="62" t="s">
        <v>14</v>
      </c>
      <c r="K251" s="62" t="s">
        <v>57</v>
      </c>
      <c r="L251" s="62">
        <v>416</v>
      </c>
      <c r="M251" s="62" t="s">
        <v>351</v>
      </c>
      <c r="N251" s="63" t="s">
        <v>352</v>
      </c>
      <c r="O251" s="63" t="s">
        <v>337</v>
      </c>
      <c r="P251" s="62" t="s">
        <v>14</v>
      </c>
      <c r="Q251" s="62" t="s">
        <v>14</v>
      </c>
      <c r="R251" s="62" t="s">
        <v>57</v>
      </c>
      <c r="S251" s="62" t="s">
        <v>56</v>
      </c>
      <c r="T251" s="62" t="s">
        <v>57</v>
      </c>
    </row>
    <row r="252" spans="1:20" ht="40.5">
      <c r="A252" s="62" t="s">
        <v>49</v>
      </c>
      <c r="B252" s="62" t="s">
        <v>23</v>
      </c>
      <c r="C252" s="62" t="s">
        <v>335</v>
      </c>
      <c r="D252" s="62" t="s">
        <v>51</v>
      </c>
      <c r="E252" s="62">
        <v>415</v>
      </c>
      <c r="F252" s="62" t="s">
        <v>349</v>
      </c>
      <c r="G252" s="63" t="s">
        <v>350</v>
      </c>
      <c r="H252" s="63" t="s">
        <v>337</v>
      </c>
      <c r="I252" s="62" t="s">
        <v>14</v>
      </c>
      <c r="J252" s="62" t="s">
        <v>14</v>
      </c>
      <c r="K252" s="62" t="s">
        <v>57</v>
      </c>
      <c r="L252" s="62">
        <v>417</v>
      </c>
      <c r="M252" s="62" t="s">
        <v>353</v>
      </c>
      <c r="N252" s="63" t="s">
        <v>354</v>
      </c>
      <c r="O252" s="63" t="s">
        <v>337</v>
      </c>
      <c r="P252" s="62" t="s">
        <v>14</v>
      </c>
      <c r="Q252" s="62" t="s">
        <v>14</v>
      </c>
      <c r="R252" s="62" t="s">
        <v>57</v>
      </c>
      <c r="S252" s="62" t="s">
        <v>56</v>
      </c>
      <c r="T252" s="62" t="s">
        <v>57</v>
      </c>
    </row>
    <row r="253" spans="1:20" ht="40.5">
      <c r="A253" s="62" t="s">
        <v>49</v>
      </c>
      <c r="B253" s="62" t="s">
        <v>23</v>
      </c>
      <c r="C253" s="62" t="s">
        <v>335</v>
      </c>
      <c r="D253" s="62" t="s">
        <v>51</v>
      </c>
      <c r="E253" s="62">
        <v>415</v>
      </c>
      <c r="F253" s="62" t="s">
        <v>349</v>
      </c>
      <c r="G253" s="63" t="s">
        <v>350</v>
      </c>
      <c r="H253" s="63" t="s">
        <v>337</v>
      </c>
      <c r="I253" s="62" t="s">
        <v>14</v>
      </c>
      <c r="J253" s="62" t="s">
        <v>14</v>
      </c>
      <c r="K253" s="62" t="s">
        <v>57</v>
      </c>
      <c r="L253" s="62">
        <v>418</v>
      </c>
      <c r="M253" s="62" t="s">
        <v>355</v>
      </c>
      <c r="N253" s="63" t="s">
        <v>356</v>
      </c>
      <c r="O253" s="63" t="s">
        <v>337</v>
      </c>
      <c r="P253" s="62" t="s">
        <v>14</v>
      </c>
      <c r="Q253" s="62" t="s">
        <v>14</v>
      </c>
      <c r="R253" s="62" t="s">
        <v>57</v>
      </c>
      <c r="S253" s="62" t="s">
        <v>56</v>
      </c>
      <c r="T253" s="62" t="s">
        <v>57</v>
      </c>
    </row>
    <row r="254" spans="1:20" ht="40.5">
      <c r="A254" s="62" t="s">
        <v>49</v>
      </c>
      <c r="B254" s="62" t="s">
        <v>23</v>
      </c>
      <c r="C254" s="62" t="s">
        <v>335</v>
      </c>
      <c r="D254" s="62" t="s">
        <v>51</v>
      </c>
      <c r="E254" s="62">
        <v>416</v>
      </c>
      <c r="F254" s="62" t="s">
        <v>351</v>
      </c>
      <c r="G254" s="63" t="s">
        <v>352</v>
      </c>
      <c r="H254" s="63" t="s">
        <v>337</v>
      </c>
      <c r="I254" s="62" t="s">
        <v>14</v>
      </c>
      <c r="J254" s="62" t="s">
        <v>14</v>
      </c>
      <c r="K254" s="62" t="s">
        <v>57</v>
      </c>
      <c r="L254" s="62">
        <v>417</v>
      </c>
      <c r="M254" s="62" t="s">
        <v>353</v>
      </c>
      <c r="N254" s="63" t="s">
        <v>354</v>
      </c>
      <c r="O254" s="63" t="s">
        <v>337</v>
      </c>
      <c r="P254" s="62" t="s">
        <v>14</v>
      </c>
      <c r="Q254" s="62" t="s">
        <v>14</v>
      </c>
      <c r="R254" s="62" t="s">
        <v>57</v>
      </c>
      <c r="S254" s="62" t="s">
        <v>56</v>
      </c>
      <c r="T254" s="62" t="s">
        <v>57</v>
      </c>
    </row>
    <row r="255" spans="1:20" ht="40.5">
      <c r="A255" s="62" t="s">
        <v>49</v>
      </c>
      <c r="B255" s="62" t="s">
        <v>23</v>
      </c>
      <c r="C255" s="62" t="s">
        <v>335</v>
      </c>
      <c r="D255" s="62" t="s">
        <v>51</v>
      </c>
      <c r="E255" s="62">
        <v>416</v>
      </c>
      <c r="F255" s="62" t="s">
        <v>351</v>
      </c>
      <c r="G255" s="63" t="s">
        <v>352</v>
      </c>
      <c r="H255" s="63" t="s">
        <v>337</v>
      </c>
      <c r="I255" s="62" t="s">
        <v>14</v>
      </c>
      <c r="J255" s="62" t="s">
        <v>14</v>
      </c>
      <c r="K255" s="62" t="s">
        <v>57</v>
      </c>
      <c r="L255" s="62">
        <v>418</v>
      </c>
      <c r="M255" s="62" t="s">
        <v>355</v>
      </c>
      <c r="N255" s="63" t="s">
        <v>356</v>
      </c>
      <c r="O255" s="63" t="s">
        <v>337</v>
      </c>
      <c r="P255" s="62" t="s">
        <v>14</v>
      </c>
      <c r="Q255" s="62" t="s">
        <v>14</v>
      </c>
      <c r="R255" s="62" t="s">
        <v>57</v>
      </c>
      <c r="S255" s="62" t="s">
        <v>56</v>
      </c>
      <c r="T255" s="62" t="s">
        <v>57</v>
      </c>
    </row>
    <row r="256" spans="1:20" ht="40.5">
      <c r="A256" s="62" t="s">
        <v>49</v>
      </c>
      <c r="B256" s="62" t="s">
        <v>23</v>
      </c>
      <c r="C256" s="62" t="s">
        <v>335</v>
      </c>
      <c r="D256" s="62" t="s">
        <v>51</v>
      </c>
      <c r="E256" s="62">
        <v>417</v>
      </c>
      <c r="F256" s="62" t="s">
        <v>353</v>
      </c>
      <c r="G256" s="63" t="s">
        <v>354</v>
      </c>
      <c r="H256" s="63" t="s">
        <v>337</v>
      </c>
      <c r="I256" s="62" t="s">
        <v>14</v>
      </c>
      <c r="J256" s="62" t="s">
        <v>14</v>
      </c>
      <c r="K256" s="62" t="s">
        <v>57</v>
      </c>
      <c r="L256" s="62">
        <v>418</v>
      </c>
      <c r="M256" s="62" t="s">
        <v>355</v>
      </c>
      <c r="N256" s="63" t="s">
        <v>356</v>
      </c>
      <c r="O256" s="63" t="s">
        <v>337</v>
      </c>
      <c r="P256" s="62" t="s">
        <v>14</v>
      </c>
      <c r="Q256" s="62" t="s">
        <v>14</v>
      </c>
      <c r="R256" s="62" t="s">
        <v>57</v>
      </c>
      <c r="S256" s="62" t="s">
        <v>56</v>
      </c>
      <c r="T256" s="62" t="s">
        <v>57</v>
      </c>
    </row>
    <row r="257" spans="1:20" ht="54">
      <c r="A257" s="62" t="s">
        <v>49</v>
      </c>
      <c r="B257" s="62" t="s">
        <v>23</v>
      </c>
      <c r="C257" s="62" t="s">
        <v>357</v>
      </c>
      <c r="D257" s="62" t="s">
        <v>51</v>
      </c>
      <c r="E257" s="62">
        <v>420</v>
      </c>
      <c r="F257" s="62" t="s">
        <v>358</v>
      </c>
      <c r="G257" s="63" t="s">
        <v>359</v>
      </c>
      <c r="H257" s="63" t="s">
        <v>360</v>
      </c>
      <c r="I257" s="62" t="s">
        <v>14</v>
      </c>
      <c r="J257" s="62" t="s">
        <v>14</v>
      </c>
      <c r="K257" s="62" t="s">
        <v>57</v>
      </c>
      <c r="L257" s="62">
        <v>421</v>
      </c>
      <c r="M257" s="62" t="s">
        <v>361</v>
      </c>
      <c r="N257" s="63" t="s">
        <v>362</v>
      </c>
      <c r="O257" s="63" t="s">
        <v>360</v>
      </c>
      <c r="P257" s="62" t="s">
        <v>14</v>
      </c>
      <c r="Q257" s="62" t="s">
        <v>14</v>
      </c>
      <c r="R257" s="62" t="s">
        <v>57</v>
      </c>
      <c r="S257" s="62" t="s">
        <v>56</v>
      </c>
      <c r="T257" s="62" t="s">
        <v>57</v>
      </c>
    </row>
    <row r="258" spans="1:20" ht="54">
      <c r="A258" s="62" t="s">
        <v>49</v>
      </c>
      <c r="B258" s="62" t="s">
        <v>23</v>
      </c>
      <c r="C258" s="62" t="s">
        <v>357</v>
      </c>
      <c r="D258" s="62" t="s">
        <v>51</v>
      </c>
      <c r="E258" s="62">
        <v>420</v>
      </c>
      <c r="F258" s="62" t="s">
        <v>358</v>
      </c>
      <c r="G258" s="63" t="s">
        <v>359</v>
      </c>
      <c r="H258" s="63" t="s">
        <v>360</v>
      </c>
      <c r="I258" s="62" t="s">
        <v>14</v>
      </c>
      <c r="J258" s="62" t="s">
        <v>14</v>
      </c>
      <c r="K258" s="62" t="s">
        <v>57</v>
      </c>
      <c r="L258" s="62">
        <v>422</v>
      </c>
      <c r="M258" s="62" t="s">
        <v>363</v>
      </c>
      <c r="N258" s="63" t="s">
        <v>346</v>
      </c>
      <c r="O258" s="63" t="s">
        <v>360</v>
      </c>
      <c r="P258" s="62" t="s">
        <v>14</v>
      </c>
      <c r="Q258" s="62" t="s">
        <v>14</v>
      </c>
      <c r="R258" s="62" t="s">
        <v>57</v>
      </c>
      <c r="S258" s="62" t="s">
        <v>56</v>
      </c>
      <c r="T258" s="62" t="s">
        <v>57</v>
      </c>
    </row>
    <row r="259" spans="1:20" ht="54">
      <c r="A259" s="62" t="s">
        <v>49</v>
      </c>
      <c r="B259" s="62" t="s">
        <v>23</v>
      </c>
      <c r="C259" s="62" t="s">
        <v>357</v>
      </c>
      <c r="D259" s="62" t="s">
        <v>51</v>
      </c>
      <c r="E259" s="62">
        <v>420</v>
      </c>
      <c r="F259" s="62" t="s">
        <v>358</v>
      </c>
      <c r="G259" s="63" t="s">
        <v>359</v>
      </c>
      <c r="H259" s="63" t="s">
        <v>360</v>
      </c>
      <c r="I259" s="62" t="s">
        <v>14</v>
      </c>
      <c r="J259" s="62" t="s">
        <v>14</v>
      </c>
      <c r="K259" s="62" t="s">
        <v>57</v>
      </c>
      <c r="L259" s="62">
        <v>423</v>
      </c>
      <c r="M259" s="62" t="s">
        <v>364</v>
      </c>
      <c r="N259" s="63" t="s">
        <v>365</v>
      </c>
      <c r="O259" s="63" t="s">
        <v>360</v>
      </c>
      <c r="P259" s="62" t="s">
        <v>14</v>
      </c>
      <c r="Q259" s="62" t="s">
        <v>14</v>
      </c>
      <c r="R259" s="62" t="s">
        <v>57</v>
      </c>
      <c r="S259" s="62" t="s">
        <v>56</v>
      </c>
      <c r="T259" s="62" t="s">
        <v>57</v>
      </c>
    </row>
    <row r="260" spans="1:20" ht="54">
      <c r="A260" s="62" t="s">
        <v>49</v>
      </c>
      <c r="B260" s="62" t="s">
        <v>23</v>
      </c>
      <c r="C260" s="62" t="s">
        <v>357</v>
      </c>
      <c r="D260" s="62" t="s">
        <v>51</v>
      </c>
      <c r="E260" s="62">
        <v>420</v>
      </c>
      <c r="F260" s="62" t="s">
        <v>358</v>
      </c>
      <c r="G260" s="63" t="s">
        <v>359</v>
      </c>
      <c r="H260" s="63" t="s">
        <v>360</v>
      </c>
      <c r="I260" s="62" t="s">
        <v>14</v>
      </c>
      <c r="J260" s="62" t="s">
        <v>14</v>
      </c>
      <c r="K260" s="62" t="s">
        <v>57</v>
      </c>
      <c r="L260" s="62">
        <v>424</v>
      </c>
      <c r="M260" s="62" t="s">
        <v>366</v>
      </c>
      <c r="N260" s="63" t="s">
        <v>367</v>
      </c>
      <c r="O260" s="63" t="s">
        <v>360</v>
      </c>
      <c r="P260" s="62" t="s">
        <v>14</v>
      </c>
      <c r="Q260" s="62" t="s">
        <v>14</v>
      </c>
      <c r="R260" s="62" t="s">
        <v>57</v>
      </c>
      <c r="S260" s="62" t="s">
        <v>56</v>
      </c>
      <c r="T260" s="62" t="s">
        <v>57</v>
      </c>
    </row>
    <row r="261" spans="1:20" ht="54">
      <c r="A261" s="62" t="s">
        <v>49</v>
      </c>
      <c r="B261" s="62" t="s">
        <v>23</v>
      </c>
      <c r="C261" s="62" t="s">
        <v>357</v>
      </c>
      <c r="D261" s="62" t="s">
        <v>51</v>
      </c>
      <c r="E261" s="62">
        <v>420</v>
      </c>
      <c r="F261" s="62" t="s">
        <v>358</v>
      </c>
      <c r="G261" s="63" t="s">
        <v>359</v>
      </c>
      <c r="H261" s="63" t="s">
        <v>360</v>
      </c>
      <c r="I261" s="62" t="s">
        <v>14</v>
      </c>
      <c r="J261" s="62" t="s">
        <v>14</v>
      </c>
      <c r="K261" s="62" t="s">
        <v>57</v>
      </c>
      <c r="L261" s="62">
        <v>425</v>
      </c>
      <c r="M261" s="62" t="s">
        <v>368</v>
      </c>
      <c r="N261" s="63" t="s">
        <v>369</v>
      </c>
      <c r="O261" s="63" t="s">
        <v>360</v>
      </c>
      <c r="P261" s="62" t="s">
        <v>14</v>
      </c>
      <c r="Q261" s="62" t="s">
        <v>14</v>
      </c>
      <c r="R261" s="62" t="s">
        <v>57</v>
      </c>
      <c r="S261" s="62" t="s">
        <v>56</v>
      </c>
      <c r="T261" s="62" t="s">
        <v>57</v>
      </c>
    </row>
    <row r="262" spans="1:20" ht="54">
      <c r="A262" s="62" t="s">
        <v>49</v>
      </c>
      <c r="B262" s="62" t="s">
        <v>23</v>
      </c>
      <c r="C262" s="62" t="s">
        <v>357</v>
      </c>
      <c r="D262" s="62" t="s">
        <v>51</v>
      </c>
      <c r="E262" s="62">
        <v>420</v>
      </c>
      <c r="F262" s="62" t="s">
        <v>358</v>
      </c>
      <c r="G262" s="63" t="s">
        <v>359</v>
      </c>
      <c r="H262" s="63" t="s">
        <v>360</v>
      </c>
      <c r="I262" s="62" t="s">
        <v>14</v>
      </c>
      <c r="J262" s="62" t="s">
        <v>14</v>
      </c>
      <c r="K262" s="62" t="s">
        <v>57</v>
      </c>
      <c r="L262" s="62">
        <v>426</v>
      </c>
      <c r="M262" s="62" t="s">
        <v>370</v>
      </c>
      <c r="N262" s="63" t="s">
        <v>371</v>
      </c>
      <c r="O262" s="63" t="s">
        <v>360</v>
      </c>
      <c r="P262" s="62" t="s">
        <v>14</v>
      </c>
      <c r="Q262" s="62" t="s">
        <v>14</v>
      </c>
      <c r="R262" s="62" t="s">
        <v>57</v>
      </c>
      <c r="S262" s="62" t="s">
        <v>56</v>
      </c>
      <c r="T262" s="62" t="s">
        <v>57</v>
      </c>
    </row>
    <row r="263" spans="1:20" ht="54">
      <c r="A263" s="62" t="s">
        <v>49</v>
      </c>
      <c r="B263" s="62" t="s">
        <v>23</v>
      </c>
      <c r="C263" s="62" t="s">
        <v>357</v>
      </c>
      <c r="D263" s="62" t="s">
        <v>51</v>
      </c>
      <c r="E263" s="62">
        <v>420</v>
      </c>
      <c r="F263" s="62" t="s">
        <v>358</v>
      </c>
      <c r="G263" s="63" t="s">
        <v>359</v>
      </c>
      <c r="H263" s="63" t="s">
        <v>360</v>
      </c>
      <c r="I263" s="62" t="s">
        <v>14</v>
      </c>
      <c r="J263" s="62" t="s">
        <v>14</v>
      </c>
      <c r="K263" s="62" t="s">
        <v>57</v>
      </c>
      <c r="L263" s="62">
        <v>427</v>
      </c>
      <c r="M263" s="62" t="s">
        <v>372</v>
      </c>
      <c r="N263" s="63" t="s">
        <v>373</v>
      </c>
      <c r="O263" s="63" t="s">
        <v>360</v>
      </c>
      <c r="P263" s="62" t="s">
        <v>14</v>
      </c>
      <c r="Q263" s="62" t="s">
        <v>14</v>
      </c>
      <c r="R263" s="62" t="s">
        <v>57</v>
      </c>
      <c r="S263" s="62" t="s">
        <v>56</v>
      </c>
      <c r="T263" s="62" t="s">
        <v>57</v>
      </c>
    </row>
    <row r="264" spans="1:20" ht="54">
      <c r="A264" s="62" t="s">
        <v>49</v>
      </c>
      <c r="B264" s="62" t="s">
        <v>23</v>
      </c>
      <c r="C264" s="62" t="s">
        <v>357</v>
      </c>
      <c r="D264" s="62" t="s">
        <v>51</v>
      </c>
      <c r="E264" s="62">
        <v>420</v>
      </c>
      <c r="F264" s="62" t="s">
        <v>358</v>
      </c>
      <c r="G264" s="63" t="s">
        <v>359</v>
      </c>
      <c r="H264" s="63" t="s">
        <v>360</v>
      </c>
      <c r="I264" s="62" t="s">
        <v>14</v>
      </c>
      <c r="J264" s="62" t="s">
        <v>14</v>
      </c>
      <c r="K264" s="62" t="s">
        <v>57</v>
      </c>
      <c r="L264" s="62">
        <v>428</v>
      </c>
      <c r="M264" s="62" t="s">
        <v>374</v>
      </c>
      <c r="N264" s="63" t="s">
        <v>375</v>
      </c>
      <c r="O264" s="63" t="s">
        <v>360</v>
      </c>
      <c r="P264" s="62" t="s">
        <v>14</v>
      </c>
      <c r="Q264" s="62" t="s">
        <v>14</v>
      </c>
      <c r="R264" s="62" t="s">
        <v>57</v>
      </c>
      <c r="S264" s="62" t="s">
        <v>56</v>
      </c>
      <c r="T264" s="62" t="s">
        <v>57</v>
      </c>
    </row>
    <row r="265" spans="1:20" ht="54">
      <c r="A265" s="62" t="s">
        <v>49</v>
      </c>
      <c r="B265" s="62" t="s">
        <v>23</v>
      </c>
      <c r="C265" s="62" t="s">
        <v>357</v>
      </c>
      <c r="D265" s="62" t="s">
        <v>51</v>
      </c>
      <c r="E265" s="62">
        <v>420</v>
      </c>
      <c r="F265" s="62" t="s">
        <v>358</v>
      </c>
      <c r="G265" s="63" t="s">
        <v>359</v>
      </c>
      <c r="H265" s="63" t="s">
        <v>360</v>
      </c>
      <c r="I265" s="62" t="s">
        <v>14</v>
      </c>
      <c r="J265" s="62" t="s">
        <v>14</v>
      </c>
      <c r="K265" s="62" t="s">
        <v>57</v>
      </c>
      <c r="L265" s="62">
        <v>429</v>
      </c>
      <c r="M265" s="62" t="s">
        <v>376</v>
      </c>
      <c r="N265" s="63" t="s">
        <v>377</v>
      </c>
      <c r="O265" s="63" t="s">
        <v>360</v>
      </c>
      <c r="P265" s="62" t="s">
        <v>14</v>
      </c>
      <c r="Q265" s="62" t="s">
        <v>14</v>
      </c>
      <c r="R265" s="62" t="s">
        <v>57</v>
      </c>
      <c r="S265" s="62" t="s">
        <v>56</v>
      </c>
      <c r="T265" s="62" t="s">
        <v>57</v>
      </c>
    </row>
    <row r="266" spans="1:20" ht="54">
      <c r="A266" s="62" t="s">
        <v>49</v>
      </c>
      <c r="B266" s="62" t="s">
        <v>23</v>
      </c>
      <c r="C266" s="62" t="s">
        <v>357</v>
      </c>
      <c r="D266" s="62" t="s">
        <v>51</v>
      </c>
      <c r="E266" s="62">
        <v>420</v>
      </c>
      <c r="F266" s="62" t="s">
        <v>358</v>
      </c>
      <c r="G266" s="63" t="s">
        <v>359</v>
      </c>
      <c r="H266" s="63" t="s">
        <v>360</v>
      </c>
      <c r="I266" s="62" t="s">
        <v>14</v>
      </c>
      <c r="J266" s="62" t="s">
        <v>14</v>
      </c>
      <c r="K266" s="62" t="s">
        <v>57</v>
      </c>
      <c r="L266" s="62">
        <v>430</v>
      </c>
      <c r="M266" s="62" t="s">
        <v>378</v>
      </c>
      <c r="N266" s="63" t="s">
        <v>379</v>
      </c>
      <c r="O266" s="63" t="s">
        <v>360</v>
      </c>
      <c r="P266" s="62" t="s">
        <v>14</v>
      </c>
      <c r="Q266" s="62" t="s">
        <v>14</v>
      </c>
      <c r="R266" s="62" t="s">
        <v>57</v>
      </c>
      <c r="S266" s="62" t="s">
        <v>56</v>
      </c>
      <c r="T266" s="62" t="s">
        <v>57</v>
      </c>
    </row>
    <row r="267" spans="1:20" ht="54">
      <c r="A267" s="62" t="s">
        <v>49</v>
      </c>
      <c r="B267" s="62" t="s">
        <v>23</v>
      </c>
      <c r="C267" s="62" t="s">
        <v>357</v>
      </c>
      <c r="D267" s="62" t="s">
        <v>51</v>
      </c>
      <c r="E267" s="62">
        <v>420</v>
      </c>
      <c r="F267" s="62" t="s">
        <v>358</v>
      </c>
      <c r="G267" s="63" t="s">
        <v>359</v>
      </c>
      <c r="H267" s="63" t="s">
        <v>360</v>
      </c>
      <c r="I267" s="62" t="s">
        <v>14</v>
      </c>
      <c r="J267" s="62" t="s">
        <v>14</v>
      </c>
      <c r="K267" s="62" t="s">
        <v>57</v>
      </c>
      <c r="L267" s="62">
        <v>431</v>
      </c>
      <c r="M267" s="62" t="s">
        <v>380</v>
      </c>
      <c r="N267" s="63" t="s">
        <v>381</v>
      </c>
      <c r="O267" s="63" t="s">
        <v>360</v>
      </c>
      <c r="P267" s="62" t="s">
        <v>14</v>
      </c>
      <c r="Q267" s="62" t="s">
        <v>14</v>
      </c>
      <c r="R267" s="62" t="s">
        <v>57</v>
      </c>
      <c r="S267" s="62" t="s">
        <v>56</v>
      </c>
      <c r="T267" s="62" t="s">
        <v>57</v>
      </c>
    </row>
    <row r="268" spans="1:20" ht="54">
      <c r="A268" s="62" t="s">
        <v>49</v>
      </c>
      <c r="B268" s="62" t="s">
        <v>23</v>
      </c>
      <c r="C268" s="62" t="s">
        <v>357</v>
      </c>
      <c r="D268" s="62" t="s">
        <v>51</v>
      </c>
      <c r="E268" s="62">
        <v>421</v>
      </c>
      <c r="F268" s="62" t="s">
        <v>361</v>
      </c>
      <c r="G268" s="63" t="s">
        <v>362</v>
      </c>
      <c r="H268" s="63" t="s">
        <v>360</v>
      </c>
      <c r="I268" s="62" t="s">
        <v>14</v>
      </c>
      <c r="J268" s="62" t="s">
        <v>14</v>
      </c>
      <c r="K268" s="62" t="s">
        <v>57</v>
      </c>
      <c r="L268" s="62">
        <v>422</v>
      </c>
      <c r="M268" s="62" t="s">
        <v>363</v>
      </c>
      <c r="N268" s="63" t="s">
        <v>346</v>
      </c>
      <c r="O268" s="63" t="s">
        <v>360</v>
      </c>
      <c r="P268" s="62" t="s">
        <v>14</v>
      </c>
      <c r="Q268" s="62" t="s">
        <v>14</v>
      </c>
      <c r="R268" s="62" t="s">
        <v>57</v>
      </c>
      <c r="S268" s="62" t="s">
        <v>56</v>
      </c>
      <c r="T268" s="62" t="s">
        <v>57</v>
      </c>
    </row>
    <row r="269" spans="1:20" ht="54">
      <c r="A269" s="62" t="s">
        <v>49</v>
      </c>
      <c r="B269" s="62" t="s">
        <v>23</v>
      </c>
      <c r="C269" s="62" t="s">
        <v>357</v>
      </c>
      <c r="D269" s="62" t="s">
        <v>51</v>
      </c>
      <c r="E269" s="62">
        <v>421</v>
      </c>
      <c r="F269" s="62" t="s">
        <v>361</v>
      </c>
      <c r="G269" s="63" t="s">
        <v>362</v>
      </c>
      <c r="H269" s="63" t="s">
        <v>360</v>
      </c>
      <c r="I269" s="62" t="s">
        <v>14</v>
      </c>
      <c r="J269" s="62" t="s">
        <v>14</v>
      </c>
      <c r="K269" s="62" t="s">
        <v>57</v>
      </c>
      <c r="L269" s="62">
        <v>423</v>
      </c>
      <c r="M269" s="62" t="s">
        <v>364</v>
      </c>
      <c r="N269" s="63" t="s">
        <v>365</v>
      </c>
      <c r="O269" s="63" t="s">
        <v>360</v>
      </c>
      <c r="P269" s="62" t="s">
        <v>14</v>
      </c>
      <c r="Q269" s="62" t="s">
        <v>14</v>
      </c>
      <c r="R269" s="62" t="s">
        <v>57</v>
      </c>
      <c r="S269" s="62" t="s">
        <v>56</v>
      </c>
      <c r="T269" s="62" t="s">
        <v>57</v>
      </c>
    </row>
    <row r="270" spans="1:20" ht="54">
      <c r="A270" s="62" t="s">
        <v>49</v>
      </c>
      <c r="B270" s="62" t="s">
        <v>23</v>
      </c>
      <c r="C270" s="62" t="s">
        <v>357</v>
      </c>
      <c r="D270" s="62" t="s">
        <v>51</v>
      </c>
      <c r="E270" s="62">
        <v>421</v>
      </c>
      <c r="F270" s="62" t="s">
        <v>361</v>
      </c>
      <c r="G270" s="63" t="s">
        <v>362</v>
      </c>
      <c r="H270" s="63" t="s">
        <v>360</v>
      </c>
      <c r="I270" s="62" t="s">
        <v>14</v>
      </c>
      <c r="J270" s="62" t="s">
        <v>14</v>
      </c>
      <c r="K270" s="62" t="s">
        <v>57</v>
      </c>
      <c r="L270" s="62">
        <v>424</v>
      </c>
      <c r="M270" s="62" t="s">
        <v>366</v>
      </c>
      <c r="N270" s="63" t="s">
        <v>367</v>
      </c>
      <c r="O270" s="63" t="s">
        <v>360</v>
      </c>
      <c r="P270" s="62" t="s">
        <v>14</v>
      </c>
      <c r="Q270" s="62" t="s">
        <v>14</v>
      </c>
      <c r="R270" s="62" t="s">
        <v>57</v>
      </c>
      <c r="S270" s="62" t="s">
        <v>56</v>
      </c>
      <c r="T270" s="62" t="s">
        <v>57</v>
      </c>
    </row>
    <row r="271" spans="1:20" ht="54">
      <c r="A271" s="62" t="s">
        <v>49</v>
      </c>
      <c r="B271" s="62" t="s">
        <v>23</v>
      </c>
      <c r="C271" s="62" t="s">
        <v>357</v>
      </c>
      <c r="D271" s="62" t="s">
        <v>51</v>
      </c>
      <c r="E271" s="62">
        <v>421</v>
      </c>
      <c r="F271" s="62" t="s">
        <v>361</v>
      </c>
      <c r="G271" s="63" t="s">
        <v>362</v>
      </c>
      <c r="H271" s="63" t="s">
        <v>360</v>
      </c>
      <c r="I271" s="62" t="s">
        <v>14</v>
      </c>
      <c r="J271" s="62" t="s">
        <v>14</v>
      </c>
      <c r="K271" s="62" t="s">
        <v>57</v>
      </c>
      <c r="L271" s="62">
        <v>425</v>
      </c>
      <c r="M271" s="62" t="s">
        <v>368</v>
      </c>
      <c r="N271" s="63" t="s">
        <v>369</v>
      </c>
      <c r="O271" s="63" t="s">
        <v>360</v>
      </c>
      <c r="P271" s="62" t="s">
        <v>14</v>
      </c>
      <c r="Q271" s="62" t="s">
        <v>14</v>
      </c>
      <c r="R271" s="62" t="s">
        <v>57</v>
      </c>
      <c r="S271" s="62" t="s">
        <v>56</v>
      </c>
      <c r="T271" s="62" t="s">
        <v>57</v>
      </c>
    </row>
    <row r="272" spans="1:20" ht="54">
      <c r="A272" s="62" t="s">
        <v>49</v>
      </c>
      <c r="B272" s="62" t="s">
        <v>23</v>
      </c>
      <c r="C272" s="62" t="s">
        <v>357</v>
      </c>
      <c r="D272" s="62" t="s">
        <v>51</v>
      </c>
      <c r="E272" s="62">
        <v>421</v>
      </c>
      <c r="F272" s="62" t="s">
        <v>361</v>
      </c>
      <c r="G272" s="63" t="s">
        <v>362</v>
      </c>
      <c r="H272" s="63" t="s">
        <v>360</v>
      </c>
      <c r="I272" s="62" t="s">
        <v>14</v>
      </c>
      <c r="J272" s="62" t="s">
        <v>14</v>
      </c>
      <c r="K272" s="62" t="s">
        <v>57</v>
      </c>
      <c r="L272" s="62">
        <v>426</v>
      </c>
      <c r="M272" s="62" t="s">
        <v>370</v>
      </c>
      <c r="N272" s="63" t="s">
        <v>371</v>
      </c>
      <c r="O272" s="63" t="s">
        <v>360</v>
      </c>
      <c r="P272" s="62" t="s">
        <v>14</v>
      </c>
      <c r="Q272" s="62" t="s">
        <v>14</v>
      </c>
      <c r="R272" s="62" t="s">
        <v>57</v>
      </c>
      <c r="S272" s="62" t="s">
        <v>56</v>
      </c>
      <c r="T272" s="62" t="s">
        <v>57</v>
      </c>
    </row>
    <row r="273" spans="1:20" ht="54">
      <c r="A273" s="62" t="s">
        <v>49</v>
      </c>
      <c r="B273" s="62" t="s">
        <v>23</v>
      </c>
      <c r="C273" s="62" t="s">
        <v>357</v>
      </c>
      <c r="D273" s="62" t="s">
        <v>51</v>
      </c>
      <c r="E273" s="62">
        <v>421</v>
      </c>
      <c r="F273" s="62" t="s">
        <v>361</v>
      </c>
      <c r="G273" s="63" t="s">
        <v>362</v>
      </c>
      <c r="H273" s="63" t="s">
        <v>360</v>
      </c>
      <c r="I273" s="62" t="s">
        <v>14</v>
      </c>
      <c r="J273" s="62" t="s">
        <v>14</v>
      </c>
      <c r="K273" s="62" t="s">
        <v>57</v>
      </c>
      <c r="L273" s="62">
        <v>427</v>
      </c>
      <c r="M273" s="62" t="s">
        <v>372</v>
      </c>
      <c r="N273" s="63" t="s">
        <v>373</v>
      </c>
      <c r="O273" s="63" t="s">
        <v>360</v>
      </c>
      <c r="P273" s="62" t="s">
        <v>14</v>
      </c>
      <c r="Q273" s="62" t="s">
        <v>14</v>
      </c>
      <c r="R273" s="62" t="s">
        <v>57</v>
      </c>
      <c r="S273" s="62" t="s">
        <v>56</v>
      </c>
      <c r="T273" s="62" t="s">
        <v>57</v>
      </c>
    </row>
    <row r="274" spans="1:20" ht="54">
      <c r="A274" s="62" t="s">
        <v>49</v>
      </c>
      <c r="B274" s="62" t="s">
        <v>23</v>
      </c>
      <c r="C274" s="62" t="s">
        <v>357</v>
      </c>
      <c r="D274" s="62" t="s">
        <v>51</v>
      </c>
      <c r="E274" s="62">
        <v>421</v>
      </c>
      <c r="F274" s="62" t="s">
        <v>361</v>
      </c>
      <c r="G274" s="63" t="s">
        <v>362</v>
      </c>
      <c r="H274" s="63" t="s">
        <v>360</v>
      </c>
      <c r="I274" s="62" t="s">
        <v>14</v>
      </c>
      <c r="J274" s="62" t="s">
        <v>14</v>
      </c>
      <c r="K274" s="62" t="s">
        <v>57</v>
      </c>
      <c r="L274" s="62">
        <v>428</v>
      </c>
      <c r="M274" s="62" t="s">
        <v>374</v>
      </c>
      <c r="N274" s="63" t="s">
        <v>375</v>
      </c>
      <c r="O274" s="63" t="s">
        <v>360</v>
      </c>
      <c r="P274" s="62" t="s">
        <v>14</v>
      </c>
      <c r="Q274" s="62" t="s">
        <v>14</v>
      </c>
      <c r="R274" s="62" t="s">
        <v>57</v>
      </c>
      <c r="S274" s="62" t="s">
        <v>56</v>
      </c>
      <c r="T274" s="62" t="s">
        <v>57</v>
      </c>
    </row>
    <row r="275" spans="1:20" ht="54">
      <c r="A275" s="62" t="s">
        <v>49</v>
      </c>
      <c r="B275" s="62" t="s">
        <v>23</v>
      </c>
      <c r="C275" s="62" t="s">
        <v>357</v>
      </c>
      <c r="D275" s="62" t="s">
        <v>51</v>
      </c>
      <c r="E275" s="62">
        <v>421</v>
      </c>
      <c r="F275" s="62" t="s">
        <v>361</v>
      </c>
      <c r="G275" s="63" t="s">
        <v>362</v>
      </c>
      <c r="H275" s="63" t="s">
        <v>360</v>
      </c>
      <c r="I275" s="62" t="s">
        <v>14</v>
      </c>
      <c r="J275" s="62" t="s">
        <v>14</v>
      </c>
      <c r="K275" s="62" t="s">
        <v>57</v>
      </c>
      <c r="L275" s="62">
        <v>429</v>
      </c>
      <c r="M275" s="62" t="s">
        <v>376</v>
      </c>
      <c r="N275" s="63" t="s">
        <v>377</v>
      </c>
      <c r="O275" s="63" t="s">
        <v>360</v>
      </c>
      <c r="P275" s="62" t="s">
        <v>14</v>
      </c>
      <c r="Q275" s="62" t="s">
        <v>14</v>
      </c>
      <c r="R275" s="62" t="s">
        <v>57</v>
      </c>
      <c r="S275" s="62" t="s">
        <v>56</v>
      </c>
      <c r="T275" s="62" t="s">
        <v>57</v>
      </c>
    </row>
    <row r="276" spans="1:20" ht="54">
      <c r="A276" s="62" t="s">
        <v>49</v>
      </c>
      <c r="B276" s="62" t="s">
        <v>23</v>
      </c>
      <c r="C276" s="62" t="s">
        <v>357</v>
      </c>
      <c r="D276" s="62" t="s">
        <v>51</v>
      </c>
      <c r="E276" s="62">
        <v>421</v>
      </c>
      <c r="F276" s="62" t="s">
        <v>361</v>
      </c>
      <c r="G276" s="63" t="s">
        <v>362</v>
      </c>
      <c r="H276" s="63" t="s">
        <v>360</v>
      </c>
      <c r="I276" s="62" t="s">
        <v>14</v>
      </c>
      <c r="J276" s="62" t="s">
        <v>14</v>
      </c>
      <c r="K276" s="62" t="s">
        <v>57</v>
      </c>
      <c r="L276" s="62">
        <v>430</v>
      </c>
      <c r="M276" s="62" t="s">
        <v>378</v>
      </c>
      <c r="N276" s="63" t="s">
        <v>379</v>
      </c>
      <c r="O276" s="63" t="s">
        <v>360</v>
      </c>
      <c r="P276" s="62" t="s">
        <v>14</v>
      </c>
      <c r="Q276" s="62" t="s">
        <v>14</v>
      </c>
      <c r="R276" s="62" t="s">
        <v>57</v>
      </c>
      <c r="S276" s="62" t="s">
        <v>56</v>
      </c>
      <c r="T276" s="62" t="s">
        <v>57</v>
      </c>
    </row>
    <row r="277" spans="1:20" ht="54">
      <c r="A277" s="62" t="s">
        <v>49</v>
      </c>
      <c r="B277" s="62" t="s">
        <v>23</v>
      </c>
      <c r="C277" s="62" t="s">
        <v>357</v>
      </c>
      <c r="D277" s="62" t="s">
        <v>51</v>
      </c>
      <c r="E277" s="62">
        <v>421</v>
      </c>
      <c r="F277" s="62" t="s">
        <v>361</v>
      </c>
      <c r="G277" s="63" t="s">
        <v>362</v>
      </c>
      <c r="H277" s="63" t="s">
        <v>360</v>
      </c>
      <c r="I277" s="62" t="s">
        <v>14</v>
      </c>
      <c r="J277" s="62" t="s">
        <v>14</v>
      </c>
      <c r="K277" s="62" t="s">
        <v>57</v>
      </c>
      <c r="L277" s="62">
        <v>431</v>
      </c>
      <c r="M277" s="62" t="s">
        <v>380</v>
      </c>
      <c r="N277" s="63" t="s">
        <v>381</v>
      </c>
      <c r="O277" s="63" t="s">
        <v>360</v>
      </c>
      <c r="P277" s="62" t="s">
        <v>14</v>
      </c>
      <c r="Q277" s="62" t="s">
        <v>14</v>
      </c>
      <c r="R277" s="62" t="s">
        <v>57</v>
      </c>
      <c r="S277" s="62" t="s">
        <v>56</v>
      </c>
      <c r="T277" s="62" t="s">
        <v>57</v>
      </c>
    </row>
    <row r="278" spans="1:20" ht="54">
      <c r="A278" s="62" t="s">
        <v>49</v>
      </c>
      <c r="B278" s="62" t="s">
        <v>23</v>
      </c>
      <c r="C278" s="62" t="s">
        <v>357</v>
      </c>
      <c r="D278" s="62" t="s">
        <v>51</v>
      </c>
      <c r="E278" s="62">
        <v>422</v>
      </c>
      <c r="F278" s="62" t="s">
        <v>363</v>
      </c>
      <c r="G278" s="63" t="s">
        <v>346</v>
      </c>
      <c r="H278" s="63" t="s">
        <v>360</v>
      </c>
      <c r="I278" s="62" t="s">
        <v>14</v>
      </c>
      <c r="J278" s="62" t="s">
        <v>14</v>
      </c>
      <c r="K278" s="62" t="s">
        <v>57</v>
      </c>
      <c r="L278" s="62">
        <v>423</v>
      </c>
      <c r="M278" s="62" t="s">
        <v>364</v>
      </c>
      <c r="N278" s="63" t="s">
        <v>365</v>
      </c>
      <c r="O278" s="63" t="s">
        <v>360</v>
      </c>
      <c r="P278" s="62" t="s">
        <v>14</v>
      </c>
      <c r="Q278" s="62" t="s">
        <v>14</v>
      </c>
      <c r="R278" s="62" t="s">
        <v>57</v>
      </c>
      <c r="S278" s="62" t="s">
        <v>56</v>
      </c>
      <c r="T278" s="62" t="s">
        <v>57</v>
      </c>
    </row>
    <row r="279" spans="1:20" ht="54">
      <c r="A279" s="62" t="s">
        <v>49</v>
      </c>
      <c r="B279" s="62" t="s">
        <v>23</v>
      </c>
      <c r="C279" s="62" t="s">
        <v>357</v>
      </c>
      <c r="D279" s="62" t="s">
        <v>51</v>
      </c>
      <c r="E279" s="62">
        <v>422</v>
      </c>
      <c r="F279" s="62" t="s">
        <v>363</v>
      </c>
      <c r="G279" s="63" t="s">
        <v>346</v>
      </c>
      <c r="H279" s="63" t="s">
        <v>360</v>
      </c>
      <c r="I279" s="62" t="s">
        <v>14</v>
      </c>
      <c r="J279" s="62" t="s">
        <v>14</v>
      </c>
      <c r="K279" s="62" t="s">
        <v>57</v>
      </c>
      <c r="L279" s="62">
        <v>424</v>
      </c>
      <c r="M279" s="62" t="s">
        <v>366</v>
      </c>
      <c r="N279" s="63" t="s">
        <v>367</v>
      </c>
      <c r="O279" s="63" t="s">
        <v>360</v>
      </c>
      <c r="P279" s="62" t="s">
        <v>14</v>
      </c>
      <c r="Q279" s="62" t="s">
        <v>14</v>
      </c>
      <c r="R279" s="62" t="s">
        <v>57</v>
      </c>
      <c r="S279" s="62" t="s">
        <v>56</v>
      </c>
      <c r="T279" s="62" t="s">
        <v>57</v>
      </c>
    </row>
    <row r="280" spans="1:20" ht="54">
      <c r="A280" s="62" t="s">
        <v>49</v>
      </c>
      <c r="B280" s="62" t="s">
        <v>23</v>
      </c>
      <c r="C280" s="62" t="s">
        <v>357</v>
      </c>
      <c r="D280" s="62" t="s">
        <v>51</v>
      </c>
      <c r="E280" s="62">
        <v>422</v>
      </c>
      <c r="F280" s="62" t="s">
        <v>363</v>
      </c>
      <c r="G280" s="63" t="s">
        <v>346</v>
      </c>
      <c r="H280" s="63" t="s">
        <v>360</v>
      </c>
      <c r="I280" s="62" t="s">
        <v>14</v>
      </c>
      <c r="J280" s="62" t="s">
        <v>14</v>
      </c>
      <c r="K280" s="62" t="s">
        <v>57</v>
      </c>
      <c r="L280" s="62">
        <v>425</v>
      </c>
      <c r="M280" s="62" t="s">
        <v>368</v>
      </c>
      <c r="N280" s="63" t="s">
        <v>369</v>
      </c>
      <c r="O280" s="63" t="s">
        <v>360</v>
      </c>
      <c r="P280" s="62" t="s">
        <v>14</v>
      </c>
      <c r="Q280" s="62" t="s">
        <v>14</v>
      </c>
      <c r="R280" s="62" t="s">
        <v>57</v>
      </c>
      <c r="S280" s="62" t="s">
        <v>56</v>
      </c>
      <c r="T280" s="62" t="s">
        <v>57</v>
      </c>
    </row>
    <row r="281" spans="1:20" ht="54">
      <c r="A281" s="62" t="s">
        <v>49</v>
      </c>
      <c r="B281" s="62" t="s">
        <v>23</v>
      </c>
      <c r="C281" s="62" t="s">
        <v>357</v>
      </c>
      <c r="D281" s="62" t="s">
        <v>51</v>
      </c>
      <c r="E281" s="62">
        <v>422</v>
      </c>
      <c r="F281" s="62" t="s">
        <v>363</v>
      </c>
      <c r="G281" s="63" t="s">
        <v>346</v>
      </c>
      <c r="H281" s="63" t="s">
        <v>360</v>
      </c>
      <c r="I281" s="62" t="s">
        <v>14</v>
      </c>
      <c r="J281" s="62" t="s">
        <v>14</v>
      </c>
      <c r="K281" s="62" t="s">
        <v>57</v>
      </c>
      <c r="L281" s="62">
        <v>426</v>
      </c>
      <c r="M281" s="62" t="s">
        <v>370</v>
      </c>
      <c r="N281" s="63" t="s">
        <v>371</v>
      </c>
      <c r="O281" s="63" t="s">
        <v>360</v>
      </c>
      <c r="P281" s="62" t="s">
        <v>14</v>
      </c>
      <c r="Q281" s="62" t="s">
        <v>14</v>
      </c>
      <c r="R281" s="62" t="s">
        <v>57</v>
      </c>
      <c r="S281" s="62" t="s">
        <v>56</v>
      </c>
      <c r="T281" s="62" t="s">
        <v>57</v>
      </c>
    </row>
    <row r="282" spans="1:20" ht="54">
      <c r="A282" s="62" t="s">
        <v>49</v>
      </c>
      <c r="B282" s="62" t="s">
        <v>23</v>
      </c>
      <c r="C282" s="62" t="s">
        <v>357</v>
      </c>
      <c r="D282" s="62" t="s">
        <v>51</v>
      </c>
      <c r="E282" s="62">
        <v>422</v>
      </c>
      <c r="F282" s="62" t="s">
        <v>363</v>
      </c>
      <c r="G282" s="63" t="s">
        <v>346</v>
      </c>
      <c r="H282" s="63" t="s">
        <v>360</v>
      </c>
      <c r="I282" s="62" t="s">
        <v>14</v>
      </c>
      <c r="J282" s="62" t="s">
        <v>14</v>
      </c>
      <c r="K282" s="62" t="s">
        <v>57</v>
      </c>
      <c r="L282" s="62">
        <v>427</v>
      </c>
      <c r="M282" s="62" t="s">
        <v>372</v>
      </c>
      <c r="N282" s="63" t="s">
        <v>373</v>
      </c>
      <c r="O282" s="63" t="s">
        <v>360</v>
      </c>
      <c r="P282" s="62" t="s">
        <v>14</v>
      </c>
      <c r="Q282" s="62" t="s">
        <v>14</v>
      </c>
      <c r="R282" s="62" t="s">
        <v>57</v>
      </c>
      <c r="S282" s="62" t="s">
        <v>56</v>
      </c>
      <c r="T282" s="62" t="s">
        <v>57</v>
      </c>
    </row>
    <row r="283" spans="1:20" ht="54">
      <c r="A283" s="62" t="s">
        <v>49</v>
      </c>
      <c r="B283" s="62" t="s">
        <v>23</v>
      </c>
      <c r="C283" s="62" t="s">
        <v>357</v>
      </c>
      <c r="D283" s="62" t="s">
        <v>51</v>
      </c>
      <c r="E283" s="62">
        <v>422</v>
      </c>
      <c r="F283" s="62" t="s">
        <v>363</v>
      </c>
      <c r="G283" s="63" t="s">
        <v>346</v>
      </c>
      <c r="H283" s="63" t="s">
        <v>360</v>
      </c>
      <c r="I283" s="62" t="s">
        <v>14</v>
      </c>
      <c r="J283" s="62" t="s">
        <v>14</v>
      </c>
      <c r="K283" s="62" t="s">
        <v>57</v>
      </c>
      <c r="L283" s="62">
        <v>428</v>
      </c>
      <c r="M283" s="62" t="s">
        <v>374</v>
      </c>
      <c r="N283" s="63" t="s">
        <v>375</v>
      </c>
      <c r="O283" s="63" t="s">
        <v>360</v>
      </c>
      <c r="P283" s="62" t="s">
        <v>14</v>
      </c>
      <c r="Q283" s="62" t="s">
        <v>14</v>
      </c>
      <c r="R283" s="62" t="s">
        <v>57</v>
      </c>
      <c r="S283" s="62" t="s">
        <v>56</v>
      </c>
      <c r="T283" s="62" t="s">
        <v>57</v>
      </c>
    </row>
    <row r="284" spans="1:20" ht="54">
      <c r="A284" s="62" t="s">
        <v>49</v>
      </c>
      <c r="B284" s="62" t="s">
        <v>23</v>
      </c>
      <c r="C284" s="62" t="s">
        <v>357</v>
      </c>
      <c r="D284" s="62" t="s">
        <v>51</v>
      </c>
      <c r="E284" s="62">
        <v>422</v>
      </c>
      <c r="F284" s="62" t="s">
        <v>363</v>
      </c>
      <c r="G284" s="63" t="s">
        <v>346</v>
      </c>
      <c r="H284" s="63" t="s">
        <v>360</v>
      </c>
      <c r="I284" s="62" t="s">
        <v>14</v>
      </c>
      <c r="J284" s="62" t="s">
        <v>14</v>
      </c>
      <c r="K284" s="62" t="s">
        <v>57</v>
      </c>
      <c r="L284" s="62">
        <v>429</v>
      </c>
      <c r="M284" s="62" t="s">
        <v>376</v>
      </c>
      <c r="N284" s="63" t="s">
        <v>377</v>
      </c>
      <c r="O284" s="63" t="s">
        <v>360</v>
      </c>
      <c r="P284" s="62" t="s">
        <v>14</v>
      </c>
      <c r="Q284" s="62" t="s">
        <v>14</v>
      </c>
      <c r="R284" s="62" t="s">
        <v>57</v>
      </c>
      <c r="S284" s="62" t="s">
        <v>56</v>
      </c>
      <c r="T284" s="62" t="s">
        <v>57</v>
      </c>
    </row>
    <row r="285" spans="1:20" ht="54">
      <c r="A285" s="62" t="s">
        <v>49</v>
      </c>
      <c r="B285" s="62" t="s">
        <v>23</v>
      </c>
      <c r="C285" s="62" t="s">
        <v>357</v>
      </c>
      <c r="D285" s="62" t="s">
        <v>51</v>
      </c>
      <c r="E285" s="62">
        <v>422</v>
      </c>
      <c r="F285" s="62" t="s">
        <v>363</v>
      </c>
      <c r="G285" s="63" t="s">
        <v>346</v>
      </c>
      <c r="H285" s="63" t="s">
        <v>360</v>
      </c>
      <c r="I285" s="62" t="s">
        <v>14</v>
      </c>
      <c r="J285" s="62" t="s">
        <v>14</v>
      </c>
      <c r="K285" s="62" t="s">
        <v>57</v>
      </c>
      <c r="L285" s="62">
        <v>430</v>
      </c>
      <c r="M285" s="62" t="s">
        <v>378</v>
      </c>
      <c r="N285" s="63" t="s">
        <v>379</v>
      </c>
      <c r="O285" s="63" t="s">
        <v>360</v>
      </c>
      <c r="P285" s="62" t="s">
        <v>14</v>
      </c>
      <c r="Q285" s="62" t="s">
        <v>14</v>
      </c>
      <c r="R285" s="62" t="s">
        <v>57</v>
      </c>
      <c r="S285" s="62" t="s">
        <v>56</v>
      </c>
      <c r="T285" s="62" t="s">
        <v>57</v>
      </c>
    </row>
    <row r="286" spans="1:20" ht="54">
      <c r="A286" s="62" t="s">
        <v>49</v>
      </c>
      <c r="B286" s="62" t="s">
        <v>23</v>
      </c>
      <c r="C286" s="62" t="s">
        <v>357</v>
      </c>
      <c r="D286" s="62" t="s">
        <v>51</v>
      </c>
      <c r="E286" s="62">
        <v>422</v>
      </c>
      <c r="F286" s="62" t="s">
        <v>363</v>
      </c>
      <c r="G286" s="63" t="s">
        <v>346</v>
      </c>
      <c r="H286" s="63" t="s">
        <v>360</v>
      </c>
      <c r="I286" s="62" t="s">
        <v>14</v>
      </c>
      <c r="J286" s="62" t="s">
        <v>14</v>
      </c>
      <c r="K286" s="62" t="s">
        <v>57</v>
      </c>
      <c r="L286" s="62">
        <v>431</v>
      </c>
      <c r="M286" s="62" t="s">
        <v>380</v>
      </c>
      <c r="N286" s="63" t="s">
        <v>381</v>
      </c>
      <c r="O286" s="63" t="s">
        <v>360</v>
      </c>
      <c r="P286" s="62" t="s">
        <v>14</v>
      </c>
      <c r="Q286" s="62" t="s">
        <v>14</v>
      </c>
      <c r="R286" s="62" t="s">
        <v>57</v>
      </c>
      <c r="S286" s="62" t="s">
        <v>56</v>
      </c>
      <c r="T286" s="62" t="s">
        <v>57</v>
      </c>
    </row>
    <row r="287" spans="1:20" ht="54">
      <c r="A287" s="62" t="s">
        <v>49</v>
      </c>
      <c r="B287" s="62" t="s">
        <v>23</v>
      </c>
      <c r="C287" s="62" t="s">
        <v>357</v>
      </c>
      <c r="D287" s="62" t="s">
        <v>51</v>
      </c>
      <c r="E287" s="62">
        <v>423</v>
      </c>
      <c r="F287" s="62" t="s">
        <v>364</v>
      </c>
      <c r="G287" s="63" t="s">
        <v>365</v>
      </c>
      <c r="H287" s="63" t="s">
        <v>360</v>
      </c>
      <c r="I287" s="62" t="s">
        <v>14</v>
      </c>
      <c r="J287" s="62" t="s">
        <v>14</v>
      </c>
      <c r="K287" s="62" t="s">
        <v>57</v>
      </c>
      <c r="L287" s="62">
        <v>424</v>
      </c>
      <c r="M287" s="62" t="s">
        <v>366</v>
      </c>
      <c r="N287" s="63" t="s">
        <v>367</v>
      </c>
      <c r="O287" s="63" t="s">
        <v>360</v>
      </c>
      <c r="P287" s="62" t="s">
        <v>14</v>
      </c>
      <c r="Q287" s="62" t="s">
        <v>14</v>
      </c>
      <c r="R287" s="62" t="s">
        <v>57</v>
      </c>
      <c r="S287" s="62" t="s">
        <v>56</v>
      </c>
      <c r="T287" s="62" t="s">
        <v>57</v>
      </c>
    </row>
    <row r="288" spans="1:20" ht="54">
      <c r="A288" s="62" t="s">
        <v>49</v>
      </c>
      <c r="B288" s="62" t="s">
        <v>23</v>
      </c>
      <c r="C288" s="62" t="s">
        <v>357</v>
      </c>
      <c r="D288" s="62" t="s">
        <v>51</v>
      </c>
      <c r="E288" s="62">
        <v>423</v>
      </c>
      <c r="F288" s="62" t="s">
        <v>364</v>
      </c>
      <c r="G288" s="63" t="s">
        <v>365</v>
      </c>
      <c r="H288" s="63" t="s">
        <v>360</v>
      </c>
      <c r="I288" s="62" t="s">
        <v>14</v>
      </c>
      <c r="J288" s="62" t="s">
        <v>14</v>
      </c>
      <c r="K288" s="62" t="s">
        <v>57</v>
      </c>
      <c r="L288" s="62">
        <v>425</v>
      </c>
      <c r="M288" s="62" t="s">
        <v>368</v>
      </c>
      <c r="N288" s="63" t="s">
        <v>369</v>
      </c>
      <c r="O288" s="63" t="s">
        <v>360</v>
      </c>
      <c r="P288" s="62" t="s">
        <v>14</v>
      </c>
      <c r="Q288" s="62" t="s">
        <v>14</v>
      </c>
      <c r="R288" s="62" t="s">
        <v>57</v>
      </c>
      <c r="S288" s="62" t="s">
        <v>56</v>
      </c>
      <c r="T288" s="62" t="s">
        <v>57</v>
      </c>
    </row>
    <row r="289" spans="1:20" ht="54">
      <c r="A289" s="62" t="s">
        <v>49</v>
      </c>
      <c r="B289" s="62" t="s">
        <v>23</v>
      </c>
      <c r="C289" s="62" t="s">
        <v>357</v>
      </c>
      <c r="D289" s="62" t="s">
        <v>51</v>
      </c>
      <c r="E289" s="62">
        <v>423</v>
      </c>
      <c r="F289" s="62" t="s">
        <v>364</v>
      </c>
      <c r="G289" s="63" t="s">
        <v>365</v>
      </c>
      <c r="H289" s="63" t="s">
        <v>360</v>
      </c>
      <c r="I289" s="62" t="s">
        <v>14</v>
      </c>
      <c r="J289" s="62" t="s">
        <v>14</v>
      </c>
      <c r="K289" s="62" t="s">
        <v>57</v>
      </c>
      <c r="L289" s="62">
        <v>426</v>
      </c>
      <c r="M289" s="62" t="s">
        <v>370</v>
      </c>
      <c r="N289" s="63" t="s">
        <v>371</v>
      </c>
      <c r="O289" s="63" t="s">
        <v>360</v>
      </c>
      <c r="P289" s="62" t="s">
        <v>14</v>
      </c>
      <c r="Q289" s="62" t="s">
        <v>14</v>
      </c>
      <c r="R289" s="62" t="s">
        <v>57</v>
      </c>
      <c r="S289" s="62" t="s">
        <v>56</v>
      </c>
      <c r="T289" s="62" t="s">
        <v>57</v>
      </c>
    </row>
    <row r="290" spans="1:20" ht="54">
      <c r="A290" s="62" t="s">
        <v>49</v>
      </c>
      <c r="B290" s="62" t="s">
        <v>23</v>
      </c>
      <c r="C290" s="62" t="s">
        <v>357</v>
      </c>
      <c r="D290" s="62" t="s">
        <v>51</v>
      </c>
      <c r="E290" s="62">
        <v>423</v>
      </c>
      <c r="F290" s="62" t="s">
        <v>364</v>
      </c>
      <c r="G290" s="63" t="s">
        <v>365</v>
      </c>
      <c r="H290" s="63" t="s">
        <v>360</v>
      </c>
      <c r="I290" s="62" t="s">
        <v>14</v>
      </c>
      <c r="J290" s="62" t="s">
        <v>14</v>
      </c>
      <c r="K290" s="62" t="s">
        <v>57</v>
      </c>
      <c r="L290" s="62">
        <v>427</v>
      </c>
      <c r="M290" s="62" t="s">
        <v>372</v>
      </c>
      <c r="N290" s="63" t="s">
        <v>373</v>
      </c>
      <c r="O290" s="63" t="s">
        <v>360</v>
      </c>
      <c r="P290" s="62" t="s">
        <v>14</v>
      </c>
      <c r="Q290" s="62" t="s">
        <v>14</v>
      </c>
      <c r="R290" s="62" t="s">
        <v>57</v>
      </c>
      <c r="S290" s="62" t="s">
        <v>56</v>
      </c>
      <c r="T290" s="62" t="s">
        <v>57</v>
      </c>
    </row>
    <row r="291" spans="1:20" ht="54">
      <c r="A291" s="62" t="s">
        <v>49</v>
      </c>
      <c r="B291" s="62" t="s">
        <v>23</v>
      </c>
      <c r="C291" s="62" t="s">
        <v>357</v>
      </c>
      <c r="D291" s="62" t="s">
        <v>51</v>
      </c>
      <c r="E291" s="62">
        <v>423</v>
      </c>
      <c r="F291" s="62" t="s">
        <v>364</v>
      </c>
      <c r="G291" s="63" t="s">
        <v>365</v>
      </c>
      <c r="H291" s="63" t="s">
        <v>360</v>
      </c>
      <c r="I291" s="62" t="s">
        <v>14</v>
      </c>
      <c r="J291" s="62" t="s">
        <v>14</v>
      </c>
      <c r="K291" s="62" t="s">
        <v>57</v>
      </c>
      <c r="L291" s="62">
        <v>428</v>
      </c>
      <c r="M291" s="62" t="s">
        <v>374</v>
      </c>
      <c r="N291" s="63" t="s">
        <v>375</v>
      </c>
      <c r="O291" s="63" t="s">
        <v>360</v>
      </c>
      <c r="P291" s="62" t="s">
        <v>14</v>
      </c>
      <c r="Q291" s="62" t="s">
        <v>14</v>
      </c>
      <c r="R291" s="62" t="s">
        <v>57</v>
      </c>
      <c r="S291" s="62" t="s">
        <v>56</v>
      </c>
      <c r="T291" s="62" t="s">
        <v>57</v>
      </c>
    </row>
    <row r="292" spans="1:20" ht="54">
      <c r="A292" s="62" t="s">
        <v>49</v>
      </c>
      <c r="B292" s="62" t="s">
        <v>23</v>
      </c>
      <c r="C292" s="62" t="s">
        <v>357</v>
      </c>
      <c r="D292" s="62" t="s">
        <v>51</v>
      </c>
      <c r="E292" s="62">
        <v>423</v>
      </c>
      <c r="F292" s="62" t="s">
        <v>364</v>
      </c>
      <c r="G292" s="63" t="s">
        <v>365</v>
      </c>
      <c r="H292" s="63" t="s">
        <v>360</v>
      </c>
      <c r="I292" s="62" t="s">
        <v>14</v>
      </c>
      <c r="J292" s="62" t="s">
        <v>14</v>
      </c>
      <c r="K292" s="62" t="s">
        <v>57</v>
      </c>
      <c r="L292" s="62">
        <v>429</v>
      </c>
      <c r="M292" s="62" t="s">
        <v>376</v>
      </c>
      <c r="N292" s="63" t="s">
        <v>377</v>
      </c>
      <c r="O292" s="63" t="s">
        <v>360</v>
      </c>
      <c r="P292" s="62" t="s">
        <v>14</v>
      </c>
      <c r="Q292" s="62" t="s">
        <v>14</v>
      </c>
      <c r="R292" s="62" t="s">
        <v>57</v>
      </c>
      <c r="S292" s="62" t="s">
        <v>56</v>
      </c>
      <c r="T292" s="62" t="s">
        <v>57</v>
      </c>
    </row>
    <row r="293" spans="1:20" ht="54">
      <c r="A293" s="62" t="s">
        <v>49</v>
      </c>
      <c r="B293" s="62" t="s">
        <v>23</v>
      </c>
      <c r="C293" s="62" t="s">
        <v>357</v>
      </c>
      <c r="D293" s="62" t="s">
        <v>51</v>
      </c>
      <c r="E293" s="62">
        <v>423</v>
      </c>
      <c r="F293" s="62" t="s">
        <v>364</v>
      </c>
      <c r="G293" s="63" t="s">
        <v>365</v>
      </c>
      <c r="H293" s="63" t="s">
        <v>360</v>
      </c>
      <c r="I293" s="62" t="s">
        <v>14</v>
      </c>
      <c r="J293" s="62" t="s">
        <v>14</v>
      </c>
      <c r="K293" s="62" t="s">
        <v>57</v>
      </c>
      <c r="L293" s="62">
        <v>430</v>
      </c>
      <c r="M293" s="62" t="s">
        <v>378</v>
      </c>
      <c r="N293" s="63" t="s">
        <v>379</v>
      </c>
      <c r="O293" s="63" t="s">
        <v>360</v>
      </c>
      <c r="P293" s="62" t="s">
        <v>14</v>
      </c>
      <c r="Q293" s="62" t="s">
        <v>14</v>
      </c>
      <c r="R293" s="62" t="s">
        <v>57</v>
      </c>
      <c r="S293" s="62" t="s">
        <v>56</v>
      </c>
      <c r="T293" s="62" t="s">
        <v>57</v>
      </c>
    </row>
    <row r="294" spans="1:20" ht="54">
      <c r="A294" s="62" t="s">
        <v>49</v>
      </c>
      <c r="B294" s="62" t="s">
        <v>23</v>
      </c>
      <c r="C294" s="62" t="s">
        <v>357</v>
      </c>
      <c r="D294" s="62" t="s">
        <v>51</v>
      </c>
      <c r="E294" s="62">
        <v>423</v>
      </c>
      <c r="F294" s="62" t="s">
        <v>364</v>
      </c>
      <c r="G294" s="63" t="s">
        <v>365</v>
      </c>
      <c r="H294" s="63" t="s">
        <v>360</v>
      </c>
      <c r="I294" s="62" t="s">
        <v>14</v>
      </c>
      <c r="J294" s="62" t="s">
        <v>14</v>
      </c>
      <c r="K294" s="62" t="s">
        <v>57</v>
      </c>
      <c r="L294" s="62">
        <v>431</v>
      </c>
      <c r="M294" s="62" t="s">
        <v>380</v>
      </c>
      <c r="N294" s="63" t="s">
        <v>381</v>
      </c>
      <c r="O294" s="63" t="s">
        <v>360</v>
      </c>
      <c r="P294" s="62" t="s">
        <v>14</v>
      </c>
      <c r="Q294" s="62" t="s">
        <v>14</v>
      </c>
      <c r="R294" s="62" t="s">
        <v>57</v>
      </c>
      <c r="S294" s="62" t="s">
        <v>56</v>
      </c>
      <c r="T294" s="62" t="s">
        <v>57</v>
      </c>
    </row>
    <row r="295" spans="1:20" ht="54">
      <c r="A295" s="62" t="s">
        <v>49</v>
      </c>
      <c r="B295" s="62" t="s">
        <v>23</v>
      </c>
      <c r="C295" s="62" t="s">
        <v>357</v>
      </c>
      <c r="D295" s="62" t="s">
        <v>51</v>
      </c>
      <c r="E295" s="62">
        <v>424</v>
      </c>
      <c r="F295" s="62" t="s">
        <v>366</v>
      </c>
      <c r="G295" s="63" t="s">
        <v>367</v>
      </c>
      <c r="H295" s="63" t="s">
        <v>360</v>
      </c>
      <c r="I295" s="62" t="s">
        <v>14</v>
      </c>
      <c r="J295" s="62" t="s">
        <v>14</v>
      </c>
      <c r="K295" s="62" t="s">
        <v>57</v>
      </c>
      <c r="L295" s="62">
        <v>425</v>
      </c>
      <c r="M295" s="62" t="s">
        <v>368</v>
      </c>
      <c r="N295" s="63" t="s">
        <v>369</v>
      </c>
      <c r="O295" s="63" t="s">
        <v>360</v>
      </c>
      <c r="P295" s="62" t="s">
        <v>14</v>
      </c>
      <c r="Q295" s="62" t="s">
        <v>14</v>
      </c>
      <c r="R295" s="62" t="s">
        <v>57</v>
      </c>
      <c r="S295" s="62" t="s">
        <v>56</v>
      </c>
      <c r="T295" s="62" t="s">
        <v>57</v>
      </c>
    </row>
    <row r="296" spans="1:20" ht="54">
      <c r="A296" s="62" t="s">
        <v>49</v>
      </c>
      <c r="B296" s="62" t="s">
        <v>23</v>
      </c>
      <c r="C296" s="62" t="s">
        <v>357</v>
      </c>
      <c r="D296" s="62" t="s">
        <v>51</v>
      </c>
      <c r="E296" s="62">
        <v>424</v>
      </c>
      <c r="F296" s="62" t="s">
        <v>366</v>
      </c>
      <c r="G296" s="63" t="s">
        <v>367</v>
      </c>
      <c r="H296" s="63" t="s">
        <v>360</v>
      </c>
      <c r="I296" s="62" t="s">
        <v>14</v>
      </c>
      <c r="J296" s="62" t="s">
        <v>14</v>
      </c>
      <c r="K296" s="62" t="s">
        <v>57</v>
      </c>
      <c r="L296" s="62">
        <v>426</v>
      </c>
      <c r="M296" s="62" t="s">
        <v>370</v>
      </c>
      <c r="N296" s="63" t="s">
        <v>371</v>
      </c>
      <c r="O296" s="63" t="s">
        <v>360</v>
      </c>
      <c r="P296" s="62" t="s">
        <v>14</v>
      </c>
      <c r="Q296" s="62" t="s">
        <v>14</v>
      </c>
      <c r="R296" s="62" t="s">
        <v>57</v>
      </c>
      <c r="S296" s="62" t="s">
        <v>56</v>
      </c>
      <c r="T296" s="62" t="s">
        <v>57</v>
      </c>
    </row>
    <row r="297" spans="1:20" ht="54">
      <c r="A297" s="62" t="s">
        <v>49</v>
      </c>
      <c r="B297" s="62" t="s">
        <v>23</v>
      </c>
      <c r="C297" s="62" t="s">
        <v>357</v>
      </c>
      <c r="D297" s="62" t="s">
        <v>51</v>
      </c>
      <c r="E297" s="62">
        <v>424</v>
      </c>
      <c r="F297" s="62" t="s">
        <v>366</v>
      </c>
      <c r="G297" s="63" t="s">
        <v>367</v>
      </c>
      <c r="H297" s="63" t="s">
        <v>360</v>
      </c>
      <c r="I297" s="62" t="s">
        <v>14</v>
      </c>
      <c r="J297" s="62" t="s">
        <v>14</v>
      </c>
      <c r="K297" s="62" t="s">
        <v>57</v>
      </c>
      <c r="L297" s="62">
        <v>427</v>
      </c>
      <c r="M297" s="62" t="s">
        <v>372</v>
      </c>
      <c r="N297" s="63" t="s">
        <v>373</v>
      </c>
      <c r="O297" s="63" t="s">
        <v>360</v>
      </c>
      <c r="P297" s="62" t="s">
        <v>14</v>
      </c>
      <c r="Q297" s="62" t="s">
        <v>14</v>
      </c>
      <c r="R297" s="62" t="s">
        <v>57</v>
      </c>
      <c r="S297" s="62" t="s">
        <v>56</v>
      </c>
      <c r="T297" s="62" t="s">
        <v>57</v>
      </c>
    </row>
    <row r="298" spans="1:20" ht="54">
      <c r="A298" s="62" t="s">
        <v>49</v>
      </c>
      <c r="B298" s="62" t="s">
        <v>23</v>
      </c>
      <c r="C298" s="62" t="s">
        <v>357</v>
      </c>
      <c r="D298" s="62" t="s">
        <v>51</v>
      </c>
      <c r="E298" s="62">
        <v>424</v>
      </c>
      <c r="F298" s="62" t="s">
        <v>366</v>
      </c>
      <c r="G298" s="63" t="s">
        <v>367</v>
      </c>
      <c r="H298" s="63" t="s">
        <v>360</v>
      </c>
      <c r="I298" s="62" t="s">
        <v>14</v>
      </c>
      <c r="J298" s="62" t="s">
        <v>14</v>
      </c>
      <c r="K298" s="62" t="s">
        <v>57</v>
      </c>
      <c r="L298" s="62">
        <v>428</v>
      </c>
      <c r="M298" s="62" t="s">
        <v>374</v>
      </c>
      <c r="N298" s="63" t="s">
        <v>375</v>
      </c>
      <c r="O298" s="63" t="s">
        <v>360</v>
      </c>
      <c r="P298" s="62" t="s">
        <v>14</v>
      </c>
      <c r="Q298" s="62" t="s">
        <v>14</v>
      </c>
      <c r="R298" s="62" t="s">
        <v>57</v>
      </c>
      <c r="S298" s="62" t="s">
        <v>56</v>
      </c>
      <c r="T298" s="62" t="s">
        <v>57</v>
      </c>
    </row>
    <row r="299" spans="1:20" ht="54">
      <c r="A299" s="62" t="s">
        <v>49</v>
      </c>
      <c r="B299" s="62" t="s">
        <v>23</v>
      </c>
      <c r="C299" s="62" t="s">
        <v>357</v>
      </c>
      <c r="D299" s="62" t="s">
        <v>51</v>
      </c>
      <c r="E299" s="62">
        <v>424</v>
      </c>
      <c r="F299" s="62" t="s">
        <v>366</v>
      </c>
      <c r="G299" s="63" t="s">
        <v>367</v>
      </c>
      <c r="H299" s="63" t="s">
        <v>360</v>
      </c>
      <c r="I299" s="62" t="s">
        <v>14</v>
      </c>
      <c r="J299" s="62" t="s">
        <v>14</v>
      </c>
      <c r="K299" s="62" t="s">
        <v>57</v>
      </c>
      <c r="L299" s="62">
        <v>429</v>
      </c>
      <c r="M299" s="62" t="s">
        <v>376</v>
      </c>
      <c r="N299" s="63" t="s">
        <v>377</v>
      </c>
      <c r="O299" s="63" t="s">
        <v>360</v>
      </c>
      <c r="P299" s="62" t="s">
        <v>14</v>
      </c>
      <c r="Q299" s="62" t="s">
        <v>14</v>
      </c>
      <c r="R299" s="62" t="s">
        <v>57</v>
      </c>
      <c r="S299" s="62" t="s">
        <v>56</v>
      </c>
      <c r="T299" s="62" t="s">
        <v>57</v>
      </c>
    </row>
    <row r="300" spans="1:20" ht="54">
      <c r="A300" s="62" t="s">
        <v>49</v>
      </c>
      <c r="B300" s="62" t="s">
        <v>23</v>
      </c>
      <c r="C300" s="62" t="s">
        <v>357</v>
      </c>
      <c r="D300" s="62" t="s">
        <v>51</v>
      </c>
      <c r="E300" s="62">
        <v>424</v>
      </c>
      <c r="F300" s="62" t="s">
        <v>366</v>
      </c>
      <c r="G300" s="63" t="s">
        <v>367</v>
      </c>
      <c r="H300" s="63" t="s">
        <v>360</v>
      </c>
      <c r="I300" s="62" t="s">
        <v>14</v>
      </c>
      <c r="J300" s="62" t="s">
        <v>14</v>
      </c>
      <c r="K300" s="62" t="s">
        <v>57</v>
      </c>
      <c r="L300" s="62">
        <v>430</v>
      </c>
      <c r="M300" s="62" t="s">
        <v>378</v>
      </c>
      <c r="N300" s="63" t="s">
        <v>379</v>
      </c>
      <c r="O300" s="63" t="s">
        <v>360</v>
      </c>
      <c r="P300" s="62" t="s">
        <v>14</v>
      </c>
      <c r="Q300" s="62" t="s">
        <v>14</v>
      </c>
      <c r="R300" s="62" t="s">
        <v>57</v>
      </c>
      <c r="S300" s="62" t="s">
        <v>56</v>
      </c>
      <c r="T300" s="62" t="s">
        <v>57</v>
      </c>
    </row>
    <row r="301" spans="1:20" ht="54">
      <c r="A301" s="62" t="s">
        <v>49</v>
      </c>
      <c r="B301" s="62" t="s">
        <v>23</v>
      </c>
      <c r="C301" s="62" t="s">
        <v>357</v>
      </c>
      <c r="D301" s="62" t="s">
        <v>51</v>
      </c>
      <c r="E301" s="62">
        <v>424</v>
      </c>
      <c r="F301" s="62" t="s">
        <v>366</v>
      </c>
      <c r="G301" s="63" t="s">
        <v>367</v>
      </c>
      <c r="H301" s="63" t="s">
        <v>360</v>
      </c>
      <c r="I301" s="62" t="s">
        <v>14</v>
      </c>
      <c r="J301" s="62" t="s">
        <v>14</v>
      </c>
      <c r="K301" s="62" t="s">
        <v>57</v>
      </c>
      <c r="L301" s="62">
        <v>431</v>
      </c>
      <c r="M301" s="62" t="s">
        <v>380</v>
      </c>
      <c r="N301" s="63" t="s">
        <v>381</v>
      </c>
      <c r="O301" s="63" t="s">
        <v>360</v>
      </c>
      <c r="P301" s="62" t="s">
        <v>14</v>
      </c>
      <c r="Q301" s="62" t="s">
        <v>14</v>
      </c>
      <c r="R301" s="62" t="s">
        <v>57</v>
      </c>
      <c r="S301" s="62" t="s">
        <v>56</v>
      </c>
      <c r="T301" s="62" t="s">
        <v>57</v>
      </c>
    </row>
    <row r="302" spans="1:20" ht="54">
      <c r="A302" s="62" t="s">
        <v>49</v>
      </c>
      <c r="B302" s="62" t="s">
        <v>23</v>
      </c>
      <c r="C302" s="62" t="s">
        <v>357</v>
      </c>
      <c r="D302" s="62" t="s">
        <v>51</v>
      </c>
      <c r="E302" s="62">
        <v>425</v>
      </c>
      <c r="F302" s="62" t="s">
        <v>368</v>
      </c>
      <c r="G302" s="63" t="s">
        <v>369</v>
      </c>
      <c r="H302" s="63" t="s">
        <v>360</v>
      </c>
      <c r="I302" s="62" t="s">
        <v>14</v>
      </c>
      <c r="J302" s="62" t="s">
        <v>14</v>
      </c>
      <c r="K302" s="62" t="s">
        <v>57</v>
      </c>
      <c r="L302" s="62">
        <v>426</v>
      </c>
      <c r="M302" s="62" t="s">
        <v>370</v>
      </c>
      <c r="N302" s="63" t="s">
        <v>371</v>
      </c>
      <c r="O302" s="63" t="s">
        <v>360</v>
      </c>
      <c r="P302" s="62" t="s">
        <v>14</v>
      </c>
      <c r="Q302" s="62" t="s">
        <v>14</v>
      </c>
      <c r="R302" s="62" t="s">
        <v>57</v>
      </c>
      <c r="S302" s="62" t="s">
        <v>56</v>
      </c>
      <c r="T302" s="62" t="s">
        <v>57</v>
      </c>
    </row>
    <row r="303" spans="1:20" ht="54">
      <c r="A303" s="62" t="s">
        <v>49</v>
      </c>
      <c r="B303" s="62" t="s">
        <v>23</v>
      </c>
      <c r="C303" s="62" t="s">
        <v>357</v>
      </c>
      <c r="D303" s="62" t="s">
        <v>51</v>
      </c>
      <c r="E303" s="62">
        <v>425</v>
      </c>
      <c r="F303" s="62" t="s">
        <v>368</v>
      </c>
      <c r="G303" s="63" t="s">
        <v>369</v>
      </c>
      <c r="H303" s="63" t="s">
        <v>360</v>
      </c>
      <c r="I303" s="62" t="s">
        <v>14</v>
      </c>
      <c r="J303" s="62" t="s">
        <v>14</v>
      </c>
      <c r="K303" s="62" t="s">
        <v>57</v>
      </c>
      <c r="L303" s="62">
        <v>427</v>
      </c>
      <c r="M303" s="62" t="s">
        <v>372</v>
      </c>
      <c r="N303" s="63" t="s">
        <v>373</v>
      </c>
      <c r="O303" s="63" t="s">
        <v>360</v>
      </c>
      <c r="P303" s="62" t="s">
        <v>14</v>
      </c>
      <c r="Q303" s="62" t="s">
        <v>14</v>
      </c>
      <c r="R303" s="62" t="s">
        <v>57</v>
      </c>
      <c r="S303" s="62" t="s">
        <v>56</v>
      </c>
      <c r="T303" s="62" t="s">
        <v>57</v>
      </c>
    </row>
    <row r="304" spans="1:20" ht="54">
      <c r="A304" s="62" t="s">
        <v>49</v>
      </c>
      <c r="B304" s="62" t="s">
        <v>23</v>
      </c>
      <c r="C304" s="62" t="s">
        <v>357</v>
      </c>
      <c r="D304" s="62" t="s">
        <v>51</v>
      </c>
      <c r="E304" s="62">
        <v>425</v>
      </c>
      <c r="F304" s="62" t="s">
        <v>368</v>
      </c>
      <c r="G304" s="63" t="s">
        <v>369</v>
      </c>
      <c r="H304" s="63" t="s">
        <v>360</v>
      </c>
      <c r="I304" s="62" t="s">
        <v>14</v>
      </c>
      <c r="J304" s="62" t="s">
        <v>14</v>
      </c>
      <c r="K304" s="62" t="s">
        <v>57</v>
      </c>
      <c r="L304" s="62">
        <v>428</v>
      </c>
      <c r="M304" s="62" t="s">
        <v>374</v>
      </c>
      <c r="N304" s="63" t="s">
        <v>375</v>
      </c>
      <c r="O304" s="63" t="s">
        <v>360</v>
      </c>
      <c r="P304" s="62" t="s">
        <v>14</v>
      </c>
      <c r="Q304" s="62" t="s">
        <v>14</v>
      </c>
      <c r="R304" s="62" t="s">
        <v>57</v>
      </c>
      <c r="S304" s="62" t="s">
        <v>56</v>
      </c>
      <c r="T304" s="62" t="s">
        <v>57</v>
      </c>
    </row>
    <row r="305" spans="1:20" ht="54">
      <c r="A305" s="62" t="s">
        <v>49</v>
      </c>
      <c r="B305" s="62" t="s">
        <v>23</v>
      </c>
      <c r="C305" s="62" t="s">
        <v>357</v>
      </c>
      <c r="D305" s="62" t="s">
        <v>51</v>
      </c>
      <c r="E305" s="62">
        <v>425</v>
      </c>
      <c r="F305" s="62" t="s">
        <v>368</v>
      </c>
      <c r="G305" s="63" t="s">
        <v>369</v>
      </c>
      <c r="H305" s="63" t="s">
        <v>360</v>
      </c>
      <c r="I305" s="62" t="s">
        <v>14</v>
      </c>
      <c r="J305" s="62" t="s">
        <v>14</v>
      </c>
      <c r="K305" s="62" t="s">
        <v>57</v>
      </c>
      <c r="L305" s="62">
        <v>429</v>
      </c>
      <c r="M305" s="62" t="s">
        <v>376</v>
      </c>
      <c r="N305" s="63" t="s">
        <v>377</v>
      </c>
      <c r="O305" s="63" t="s">
        <v>360</v>
      </c>
      <c r="P305" s="62" t="s">
        <v>14</v>
      </c>
      <c r="Q305" s="62" t="s">
        <v>14</v>
      </c>
      <c r="R305" s="62" t="s">
        <v>57</v>
      </c>
      <c r="S305" s="62" t="s">
        <v>56</v>
      </c>
      <c r="T305" s="62" t="s">
        <v>57</v>
      </c>
    </row>
    <row r="306" spans="1:20" ht="54">
      <c r="A306" s="62" t="s">
        <v>49</v>
      </c>
      <c r="B306" s="62" t="s">
        <v>23</v>
      </c>
      <c r="C306" s="62" t="s">
        <v>357</v>
      </c>
      <c r="D306" s="62" t="s">
        <v>51</v>
      </c>
      <c r="E306" s="62">
        <v>425</v>
      </c>
      <c r="F306" s="62" t="s">
        <v>368</v>
      </c>
      <c r="G306" s="63" t="s">
        <v>369</v>
      </c>
      <c r="H306" s="63" t="s">
        <v>360</v>
      </c>
      <c r="I306" s="62" t="s">
        <v>14</v>
      </c>
      <c r="J306" s="62" t="s">
        <v>14</v>
      </c>
      <c r="K306" s="62" t="s">
        <v>57</v>
      </c>
      <c r="L306" s="62">
        <v>430</v>
      </c>
      <c r="M306" s="62" t="s">
        <v>378</v>
      </c>
      <c r="N306" s="63" t="s">
        <v>379</v>
      </c>
      <c r="O306" s="63" t="s">
        <v>360</v>
      </c>
      <c r="P306" s="62" t="s">
        <v>14</v>
      </c>
      <c r="Q306" s="62" t="s">
        <v>14</v>
      </c>
      <c r="R306" s="62" t="s">
        <v>57</v>
      </c>
      <c r="S306" s="62" t="s">
        <v>56</v>
      </c>
      <c r="T306" s="62" t="s">
        <v>57</v>
      </c>
    </row>
    <row r="307" spans="1:20" ht="54">
      <c r="A307" s="62" t="s">
        <v>49</v>
      </c>
      <c r="B307" s="62" t="s">
        <v>23</v>
      </c>
      <c r="C307" s="62" t="s">
        <v>357</v>
      </c>
      <c r="D307" s="62" t="s">
        <v>51</v>
      </c>
      <c r="E307" s="62">
        <v>425</v>
      </c>
      <c r="F307" s="62" t="s">
        <v>368</v>
      </c>
      <c r="G307" s="63" t="s">
        <v>369</v>
      </c>
      <c r="H307" s="63" t="s">
        <v>360</v>
      </c>
      <c r="I307" s="62" t="s">
        <v>14</v>
      </c>
      <c r="J307" s="62" t="s">
        <v>14</v>
      </c>
      <c r="K307" s="62" t="s">
        <v>57</v>
      </c>
      <c r="L307" s="62">
        <v>431</v>
      </c>
      <c r="M307" s="62" t="s">
        <v>380</v>
      </c>
      <c r="N307" s="63" t="s">
        <v>381</v>
      </c>
      <c r="O307" s="63" t="s">
        <v>360</v>
      </c>
      <c r="P307" s="62" t="s">
        <v>14</v>
      </c>
      <c r="Q307" s="62" t="s">
        <v>14</v>
      </c>
      <c r="R307" s="62" t="s">
        <v>57</v>
      </c>
      <c r="S307" s="62" t="s">
        <v>56</v>
      </c>
      <c r="T307" s="62" t="s">
        <v>57</v>
      </c>
    </row>
    <row r="308" spans="1:20" ht="54">
      <c r="A308" s="62" t="s">
        <v>49</v>
      </c>
      <c r="B308" s="62" t="s">
        <v>23</v>
      </c>
      <c r="C308" s="62" t="s">
        <v>357</v>
      </c>
      <c r="D308" s="62" t="s">
        <v>51</v>
      </c>
      <c r="E308" s="62">
        <v>426</v>
      </c>
      <c r="F308" s="62" t="s">
        <v>370</v>
      </c>
      <c r="G308" s="63" t="s">
        <v>371</v>
      </c>
      <c r="H308" s="63" t="s">
        <v>360</v>
      </c>
      <c r="I308" s="62" t="s">
        <v>14</v>
      </c>
      <c r="J308" s="62" t="s">
        <v>14</v>
      </c>
      <c r="K308" s="62" t="s">
        <v>57</v>
      </c>
      <c r="L308" s="62">
        <v>427</v>
      </c>
      <c r="M308" s="62" t="s">
        <v>372</v>
      </c>
      <c r="N308" s="63" t="s">
        <v>373</v>
      </c>
      <c r="O308" s="63" t="s">
        <v>360</v>
      </c>
      <c r="P308" s="62" t="s">
        <v>14</v>
      </c>
      <c r="Q308" s="62" t="s">
        <v>14</v>
      </c>
      <c r="R308" s="62" t="s">
        <v>57</v>
      </c>
      <c r="S308" s="62" t="s">
        <v>56</v>
      </c>
      <c r="T308" s="62" t="s">
        <v>57</v>
      </c>
    </row>
    <row r="309" spans="1:20" ht="54">
      <c r="A309" s="62" t="s">
        <v>49</v>
      </c>
      <c r="B309" s="62" t="s">
        <v>23</v>
      </c>
      <c r="C309" s="62" t="s">
        <v>357</v>
      </c>
      <c r="D309" s="62" t="s">
        <v>51</v>
      </c>
      <c r="E309" s="62">
        <v>426</v>
      </c>
      <c r="F309" s="62" t="s">
        <v>370</v>
      </c>
      <c r="G309" s="63" t="s">
        <v>371</v>
      </c>
      <c r="H309" s="63" t="s">
        <v>360</v>
      </c>
      <c r="I309" s="62" t="s">
        <v>14</v>
      </c>
      <c r="J309" s="62" t="s">
        <v>14</v>
      </c>
      <c r="K309" s="62" t="s">
        <v>57</v>
      </c>
      <c r="L309" s="62">
        <v>428</v>
      </c>
      <c r="M309" s="62" t="s">
        <v>374</v>
      </c>
      <c r="N309" s="63" t="s">
        <v>375</v>
      </c>
      <c r="O309" s="63" t="s">
        <v>360</v>
      </c>
      <c r="P309" s="62" t="s">
        <v>14</v>
      </c>
      <c r="Q309" s="62" t="s">
        <v>14</v>
      </c>
      <c r="R309" s="62" t="s">
        <v>57</v>
      </c>
      <c r="S309" s="62" t="s">
        <v>56</v>
      </c>
      <c r="T309" s="62" t="s">
        <v>57</v>
      </c>
    </row>
    <row r="310" spans="1:20" ht="54">
      <c r="A310" s="62" t="s">
        <v>49</v>
      </c>
      <c r="B310" s="62" t="s">
        <v>23</v>
      </c>
      <c r="C310" s="62" t="s">
        <v>357</v>
      </c>
      <c r="D310" s="62" t="s">
        <v>51</v>
      </c>
      <c r="E310" s="62">
        <v>426</v>
      </c>
      <c r="F310" s="62" t="s">
        <v>370</v>
      </c>
      <c r="G310" s="63" t="s">
        <v>371</v>
      </c>
      <c r="H310" s="63" t="s">
        <v>360</v>
      </c>
      <c r="I310" s="62" t="s">
        <v>14</v>
      </c>
      <c r="J310" s="62" t="s">
        <v>14</v>
      </c>
      <c r="K310" s="62" t="s">
        <v>57</v>
      </c>
      <c r="L310" s="62">
        <v>429</v>
      </c>
      <c r="M310" s="62" t="s">
        <v>376</v>
      </c>
      <c r="N310" s="63" t="s">
        <v>377</v>
      </c>
      <c r="O310" s="63" t="s">
        <v>360</v>
      </c>
      <c r="P310" s="62" t="s">
        <v>14</v>
      </c>
      <c r="Q310" s="62" t="s">
        <v>14</v>
      </c>
      <c r="R310" s="62" t="s">
        <v>57</v>
      </c>
      <c r="S310" s="62" t="s">
        <v>56</v>
      </c>
      <c r="T310" s="62" t="s">
        <v>57</v>
      </c>
    </row>
    <row r="311" spans="1:20" ht="54">
      <c r="A311" s="62" t="s">
        <v>49</v>
      </c>
      <c r="B311" s="62" t="s">
        <v>23</v>
      </c>
      <c r="C311" s="62" t="s">
        <v>357</v>
      </c>
      <c r="D311" s="62" t="s">
        <v>51</v>
      </c>
      <c r="E311" s="62">
        <v>426</v>
      </c>
      <c r="F311" s="62" t="s">
        <v>370</v>
      </c>
      <c r="G311" s="63" t="s">
        <v>371</v>
      </c>
      <c r="H311" s="63" t="s">
        <v>360</v>
      </c>
      <c r="I311" s="62" t="s">
        <v>14</v>
      </c>
      <c r="J311" s="62" t="s">
        <v>14</v>
      </c>
      <c r="K311" s="62" t="s">
        <v>57</v>
      </c>
      <c r="L311" s="62">
        <v>430</v>
      </c>
      <c r="M311" s="62" t="s">
        <v>378</v>
      </c>
      <c r="N311" s="63" t="s">
        <v>379</v>
      </c>
      <c r="O311" s="63" t="s">
        <v>360</v>
      </c>
      <c r="P311" s="62" t="s">
        <v>14</v>
      </c>
      <c r="Q311" s="62" t="s">
        <v>14</v>
      </c>
      <c r="R311" s="62" t="s">
        <v>57</v>
      </c>
      <c r="S311" s="62" t="s">
        <v>56</v>
      </c>
      <c r="T311" s="62" t="s">
        <v>57</v>
      </c>
    </row>
    <row r="312" spans="1:20" ht="54">
      <c r="A312" s="62" t="s">
        <v>49</v>
      </c>
      <c r="B312" s="62" t="s">
        <v>23</v>
      </c>
      <c r="C312" s="62" t="s">
        <v>357</v>
      </c>
      <c r="D312" s="62" t="s">
        <v>51</v>
      </c>
      <c r="E312" s="62">
        <v>426</v>
      </c>
      <c r="F312" s="62" t="s">
        <v>370</v>
      </c>
      <c r="G312" s="63" t="s">
        <v>371</v>
      </c>
      <c r="H312" s="63" t="s">
        <v>360</v>
      </c>
      <c r="I312" s="62" t="s">
        <v>14</v>
      </c>
      <c r="J312" s="62" t="s">
        <v>14</v>
      </c>
      <c r="K312" s="62" t="s">
        <v>57</v>
      </c>
      <c r="L312" s="62">
        <v>431</v>
      </c>
      <c r="M312" s="62" t="s">
        <v>380</v>
      </c>
      <c r="N312" s="63" t="s">
        <v>381</v>
      </c>
      <c r="O312" s="63" t="s">
        <v>360</v>
      </c>
      <c r="P312" s="62" t="s">
        <v>14</v>
      </c>
      <c r="Q312" s="62" t="s">
        <v>14</v>
      </c>
      <c r="R312" s="62" t="s">
        <v>57</v>
      </c>
      <c r="S312" s="62" t="s">
        <v>56</v>
      </c>
      <c r="T312" s="62" t="s">
        <v>57</v>
      </c>
    </row>
    <row r="313" spans="1:20" ht="54">
      <c r="A313" s="62" t="s">
        <v>49</v>
      </c>
      <c r="B313" s="62" t="s">
        <v>23</v>
      </c>
      <c r="C313" s="62" t="s">
        <v>357</v>
      </c>
      <c r="D313" s="62" t="s">
        <v>51</v>
      </c>
      <c r="E313" s="62">
        <v>427</v>
      </c>
      <c r="F313" s="62" t="s">
        <v>372</v>
      </c>
      <c r="G313" s="63" t="s">
        <v>373</v>
      </c>
      <c r="H313" s="63" t="s">
        <v>360</v>
      </c>
      <c r="I313" s="62" t="s">
        <v>14</v>
      </c>
      <c r="J313" s="62" t="s">
        <v>14</v>
      </c>
      <c r="K313" s="62" t="s">
        <v>57</v>
      </c>
      <c r="L313" s="62">
        <v>428</v>
      </c>
      <c r="M313" s="62" t="s">
        <v>374</v>
      </c>
      <c r="N313" s="63" t="s">
        <v>375</v>
      </c>
      <c r="O313" s="63" t="s">
        <v>360</v>
      </c>
      <c r="P313" s="62" t="s">
        <v>14</v>
      </c>
      <c r="Q313" s="62" t="s">
        <v>14</v>
      </c>
      <c r="R313" s="62" t="s">
        <v>57</v>
      </c>
      <c r="S313" s="62" t="s">
        <v>56</v>
      </c>
      <c r="T313" s="62" t="s">
        <v>57</v>
      </c>
    </row>
    <row r="314" spans="1:20" ht="54">
      <c r="A314" s="62" t="s">
        <v>49</v>
      </c>
      <c r="B314" s="62" t="s">
        <v>23</v>
      </c>
      <c r="C314" s="62" t="s">
        <v>357</v>
      </c>
      <c r="D314" s="62" t="s">
        <v>51</v>
      </c>
      <c r="E314" s="62">
        <v>427</v>
      </c>
      <c r="F314" s="62" t="s">
        <v>372</v>
      </c>
      <c r="G314" s="63" t="s">
        <v>373</v>
      </c>
      <c r="H314" s="63" t="s">
        <v>360</v>
      </c>
      <c r="I314" s="62" t="s">
        <v>14</v>
      </c>
      <c r="J314" s="62" t="s">
        <v>14</v>
      </c>
      <c r="K314" s="62" t="s">
        <v>57</v>
      </c>
      <c r="L314" s="62">
        <v>429</v>
      </c>
      <c r="M314" s="62" t="s">
        <v>376</v>
      </c>
      <c r="N314" s="63" t="s">
        <v>377</v>
      </c>
      <c r="O314" s="63" t="s">
        <v>360</v>
      </c>
      <c r="P314" s="62" t="s">
        <v>14</v>
      </c>
      <c r="Q314" s="62" t="s">
        <v>14</v>
      </c>
      <c r="R314" s="62" t="s">
        <v>57</v>
      </c>
      <c r="S314" s="62" t="s">
        <v>56</v>
      </c>
      <c r="T314" s="62" t="s">
        <v>57</v>
      </c>
    </row>
    <row r="315" spans="1:20" ht="54">
      <c r="A315" s="62" t="s">
        <v>49</v>
      </c>
      <c r="B315" s="62" t="s">
        <v>23</v>
      </c>
      <c r="C315" s="62" t="s">
        <v>357</v>
      </c>
      <c r="D315" s="62" t="s">
        <v>51</v>
      </c>
      <c r="E315" s="62">
        <v>427</v>
      </c>
      <c r="F315" s="62" t="s">
        <v>372</v>
      </c>
      <c r="G315" s="63" t="s">
        <v>373</v>
      </c>
      <c r="H315" s="63" t="s">
        <v>360</v>
      </c>
      <c r="I315" s="62" t="s">
        <v>14</v>
      </c>
      <c r="J315" s="62" t="s">
        <v>14</v>
      </c>
      <c r="K315" s="62" t="s">
        <v>57</v>
      </c>
      <c r="L315" s="62">
        <v>430</v>
      </c>
      <c r="M315" s="62" t="s">
        <v>378</v>
      </c>
      <c r="N315" s="63" t="s">
        <v>379</v>
      </c>
      <c r="O315" s="63" t="s">
        <v>360</v>
      </c>
      <c r="P315" s="62" t="s">
        <v>14</v>
      </c>
      <c r="Q315" s="62" t="s">
        <v>14</v>
      </c>
      <c r="R315" s="62" t="s">
        <v>57</v>
      </c>
      <c r="S315" s="62" t="s">
        <v>56</v>
      </c>
      <c r="T315" s="62" t="s">
        <v>57</v>
      </c>
    </row>
    <row r="316" spans="1:20" ht="54">
      <c r="A316" s="62" t="s">
        <v>49</v>
      </c>
      <c r="B316" s="62" t="s">
        <v>23</v>
      </c>
      <c r="C316" s="62" t="s">
        <v>357</v>
      </c>
      <c r="D316" s="62" t="s">
        <v>51</v>
      </c>
      <c r="E316" s="62">
        <v>427</v>
      </c>
      <c r="F316" s="62" t="s">
        <v>372</v>
      </c>
      <c r="G316" s="63" t="s">
        <v>373</v>
      </c>
      <c r="H316" s="63" t="s">
        <v>360</v>
      </c>
      <c r="I316" s="62" t="s">
        <v>14</v>
      </c>
      <c r="J316" s="62" t="s">
        <v>14</v>
      </c>
      <c r="K316" s="62" t="s">
        <v>57</v>
      </c>
      <c r="L316" s="62">
        <v>431</v>
      </c>
      <c r="M316" s="62" t="s">
        <v>380</v>
      </c>
      <c r="N316" s="63" t="s">
        <v>381</v>
      </c>
      <c r="O316" s="63" t="s">
        <v>360</v>
      </c>
      <c r="P316" s="62" t="s">
        <v>14</v>
      </c>
      <c r="Q316" s="62" t="s">
        <v>14</v>
      </c>
      <c r="R316" s="62" t="s">
        <v>57</v>
      </c>
      <c r="S316" s="62" t="s">
        <v>56</v>
      </c>
      <c r="T316" s="62" t="s">
        <v>57</v>
      </c>
    </row>
    <row r="317" spans="1:20" ht="54">
      <c r="A317" s="62" t="s">
        <v>49</v>
      </c>
      <c r="B317" s="62" t="s">
        <v>23</v>
      </c>
      <c r="C317" s="62" t="s">
        <v>357</v>
      </c>
      <c r="D317" s="62" t="s">
        <v>51</v>
      </c>
      <c r="E317" s="62">
        <v>428</v>
      </c>
      <c r="F317" s="62" t="s">
        <v>374</v>
      </c>
      <c r="G317" s="63" t="s">
        <v>375</v>
      </c>
      <c r="H317" s="63" t="s">
        <v>360</v>
      </c>
      <c r="I317" s="62" t="s">
        <v>14</v>
      </c>
      <c r="J317" s="62" t="s">
        <v>14</v>
      </c>
      <c r="K317" s="62" t="s">
        <v>57</v>
      </c>
      <c r="L317" s="62">
        <v>429</v>
      </c>
      <c r="M317" s="62" t="s">
        <v>376</v>
      </c>
      <c r="N317" s="63" t="s">
        <v>377</v>
      </c>
      <c r="O317" s="63" t="s">
        <v>360</v>
      </c>
      <c r="P317" s="62" t="s">
        <v>14</v>
      </c>
      <c r="Q317" s="62" t="s">
        <v>14</v>
      </c>
      <c r="R317" s="62" t="s">
        <v>57</v>
      </c>
      <c r="S317" s="62" t="s">
        <v>56</v>
      </c>
      <c r="T317" s="62" t="s">
        <v>57</v>
      </c>
    </row>
    <row r="318" spans="1:20" ht="54">
      <c r="A318" s="62" t="s">
        <v>49</v>
      </c>
      <c r="B318" s="62" t="s">
        <v>23</v>
      </c>
      <c r="C318" s="62" t="s">
        <v>357</v>
      </c>
      <c r="D318" s="62" t="s">
        <v>51</v>
      </c>
      <c r="E318" s="62">
        <v>428</v>
      </c>
      <c r="F318" s="62" t="s">
        <v>374</v>
      </c>
      <c r="G318" s="63" t="s">
        <v>375</v>
      </c>
      <c r="H318" s="63" t="s">
        <v>360</v>
      </c>
      <c r="I318" s="62" t="s">
        <v>14</v>
      </c>
      <c r="J318" s="62" t="s">
        <v>14</v>
      </c>
      <c r="K318" s="62" t="s">
        <v>57</v>
      </c>
      <c r="L318" s="62">
        <v>430</v>
      </c>
      <c r="M318" s="62" t="s">
        <v>378</v>
      </c>
      <c r="N318" s="63" t="s">
        <v>379</v>
      </c>
      <c r="O318" s="63" t="s">
        <v>360</v>
      </c>
      <c r="P318" s="62" t="s">
        <v>14</v>
      </c>
      <c r="Q318" s="62" t="s">
        <v>14</v>
      </c>
      <c r="R318" s="62" t="s">
        <v>57</v>
      </c>
      <c r="S318" s="62" t="s">
        <v>56</v>
      </c>
      <c r="T318" s="62" t="s">
        <v>57</v>
      </c>
    </row>
    <row r="319" spans="1:20" ht="54">
      <c r="A319" s="62" t="s">
        <v>49</v>
      </c>
      <c r="B319" s="62" t="s">
        <v>23</v>
      </c>
      <c r="C319" s="62" t="s">
        <v>357</v>
      </c>
      <c r="D319" s="62" t="s">
        <v>51</v>
      </c>
      <c r="E319" s="62">
        <v>428</v>
      </c>
      <c r="F319" s="62" t="s">
        <v>374</v>
      </c>
      <c r="G319" s="63" t="s">
        <v>375</v>
      </c>
      <c r="H319" s="63" t="s">
        <v>360</v>
      </c>
      <c r="I319" s="62" t="s">
        <v>14</v>
      </c>
      <c r="J319" s="62" t="s">
        <v>14</v>
      </c>
      <c r="K319" s="62" t="s">
        <v>57</v>
      </c>
      <c r="L319" s="62">
        <v>431</v>
      </c>
      <c r="M319" s="62" t="s">
        <v>380</v>
      </c>
      <c r="N319" s="63" t="s">
        <v>381</v>
      </c>
      <c r="O319" s="63" t="s">
        <v>360</v>
      </c>
      <c r="P319" s="62" t="s">
        <v>14</v>
      </c>
      <c r="Q319" s="62" t="s">
        <v>14</v>
      </c>
      <c r="R319" s="62" t="s">
        <v>57</v>
      </c>
      <c r="S319" s="62" t="s">
        <v>56</v>
      </c>
      <c r="T319" s="62" t="s">
        <v>57</v>
      </c>
    </row>
    <row r="320" spans="1:20" ht="54">
      <c r="A320" s="62" t="s">
        <v>49</v>
      </c>
      <c r="B320" s="62" t="s">
        <v>23</v>
      </c>
      <c r="C320" s="62" t="s">
        <v>357</v>
      </c>
      <c r="D320" s="62" t="s">
        <v>51</v>
      </c>
      <c r="E320" s="62">
        <v>429</v>
      </c>
      <c r="F320" s="62" t="s">
        <v>376</v>
      </c>
      <c r="G320" s="63" t="s">
        <v>377</v>
      </c>
      <c r="H320" s="63" t="s">
        <v>360</v>
      </c>
      <c r="I320" s="62" t="s">
        <v>14</v>
      </c>
      <c r="J320" s="62" t="s">
        <v>14</v>
      </c>
      <c r="K320" s="62" t="s">
        <v>57</v>
      </c>
      <c r="L320" s="62">
        <v>430</v>
      </c>
      <c r="M320" s="62" t="s">
        <v>378</v>
      </c>
      <c r="N320" s="63" t="s">
        <v>379</v>
      </c>
      <c r="O320" s="63" t="s">
        <v>360</v>
      </c>
      <c r="P320" s="62" t="s">
        <v>14</v>
      </c>
      <c r="Q320" s="62" t="s">
        <v>14</v>
      </c>
      <c r="R320" s="62" t="s">
        <v>57</v>
      </c>
      <c r="S320" s="62" t="s">
        <v>56</v>
      </c>
      <c r="T320" s="62" t="s">
        <v>57</v>
      </c>
    </row>
    <row r="321" spans="1:20" ht="54">
      <c r="A321" s="62" t="s">
        <v>49</v>
      </c>
      <c r="B321" s="62" t="s">
        <v>23</v>
      </c>
      <c r="C321" s="62" t="s">
        <v>357</v>
      </c>
      <c r="D321" s="62" t="s">
        <v>51</v>
      </c>
      <c r="E321" s="62">
        <v>429</v>
      </c>
      <c r="F321" s="62" t="s">
        <v>376</v>
      </c>
      <c r="G321" s="63" t="s">
        <v>377</v>
      </c>
      <c r="H321" s="63" t="s">
        <v>360</v>
      </c>
      <c r="I321" s="62" t="s">
        <v>14</v>
      </c>
      <c r="J321" s="62" t="s">
        <v>14</v>
      </c>
      <c r="K321" s="62" t="s">
        <v>57</v>
      </c>
      <c r="L321" s="62">
        <v>431</v>
      </c>
      <c r="M321" s="62" t="s">
        <v>380</v>
      </c>
      <c r="N321" s="63" t="s">
        <v>381</v>
      </c>
      <c r="O321" s="63" t="s">
        <v>360</v>
      </c>
      <c r="P321" s="62" t="s">
        <v>14</v>
      </c>
      <c r="Q321" s="62" t="s">
        <v>14</v>
      </c>
      <c r="R321" s="62" t="s">
        <v>57</v>
      </c>
      <c r="S321" s="62" t="s">
        <v>56</v>
      </c>
      <c r="T321" s="62" t="s">
        <v>57</v>
      </c>
    </row>
    <row r="322" spans="1:20" ht="54">
      <c r="A322" s="62" t="s">
        <v>49</v>
      </c>
      <c r="B322" s="62" t="s">
        <v>23</v>
      </c>
      <c r="C322" s="62" t="s">
        <v>357</v>
      </c>
      <c r="D322" s="62" t="s">
        <v>51</v>
      </c>
      <c r="E322" s="62">
        <v>430</v>
      </c>
      <c r="F322" s="62" t="s">
        <v>378</v>
      </c>
      <c r="G322" s="63" t="s">
        <v>379</v>
      </c>
      <c r="H322" s="63" t="s">
        <v>360</v>
      </c>
      <c r="I322" s="62" t="s">
        <v>14</v>
      </c>
      <c r="J322" s="62" t="s">
        <v>14</v>
      </c>
      <c r="K322" s="62" t="s">
        <v>57</v>
      </c>
      <c r="L322" s="62">
        <v>431</v>
      </c>
      <c r="M322" s="62" t="s">
        <v>380</v>
      </c>
      <c r="N322" s="63" t="s">
        <v>381</v>
      </c>
      <c r="O322" s="63" t="s">
        <v>360</v>
      </c>
      <c r="P322" s="62" t="s">
        <v>14</v>
      </c>
      <c r="Q322" s="62" t="s">
        <v>14</v>
      </c>
      <c r="R322" s="62" t="s">
        <v>57</v>
      </c>
      <c r="S322" s="62" t="s">
        <v>56</v>
      </c>
      <c r="T322" s="62" t="s">
        <v>57</v>
      </c>
    </row>
    <row r="323" spans="1:20" ht="27">
      <c r="A323" s="62" t="s">
        <v>49</v>
      </c>
      <c r="B323" s="62" t="s">
        <v>23</v>
      </c>
      <c r="C323" s="62" t="s">
        <v>382</v>
      </c>
      <c r="D323" s="62" t="s">
        <v>51</v>
      </c>
      <c r="E323" s="62">
        <v>432</v>
      </c>
      <c r="F323" s="62" t="s">
        <v>383</v>
      </c>
      <c r="G323" s="63" t="s">
        <v>384</v>
      </c>
      <c r="H323" s="63" t="s">
        <v>385</v>
      </c>
      <c r="I323" s="62" t="s">
        <v>14</v>
      </c>
      <c r="J323" s="62" t="s">
        <v>14</v>
      </c>
      <c r="K323" s="62" t="s">
        <v>57</v>
      </c>
      <c r="L323" s="62">
        <v>433</v>
      </c>
      <c r="M323" s="62" t="s">
        <v>386</v>
      </c>
      <c r="N323" s="63" t="s">
        <v>359</v>
      </c>
      <c r="O323" s="63" t="s">
        <v>385</v>
      </c>
      <c r="P323" s="62" t="s">
        <v>14</v>
      </c>
      <c r="Q323" s="62" t="s">
        <v>14</v>
      </c>
      <c r="R323" s="62" t="s">
        <v>57</v>
      </c>
      <c r="S323" s="62" t="s">
        <v>56</v>
      </c>
      <c r="T323" s="62" t="s">
        <v>57</v>
      </c>
    </row>
    <row r="324" spans="1:20" ht="27">
      <c r="A324" s="62" t="s">
        <v>49</v>
      </c>
      <c r="B324" s="62" t="s">
        <v>23</v>
      </c>
      <c r="C324" s="62" t="s">
        <v>382</v>
      </c>
      <c r="D324" s="62" t="s">
        <v>51</v>
      </c>
      <c r="E324" s="62">
        <v>432</v>
      </c>
      <c r="F324" s="62" t="s">
        <v>383</v>
      </c>
      <c r="G324" s="63" t="s">
        <v>384</v>
      </c>
      <c r="H324" s="63" t="s">
        <v>385</v>
      </c>
      <c r="I324" s="62" t="s">
        <v>14</v>
      </c>
      <c r="J324" s="62" t="s">
        <v>14</v>
      </c>
      <c r="K324" s="62" t="s">
        <v>57</v>
      </c>
      <c r="L324" s="62">
        <v>434</v>
      </c>
      <c r="M324" s="62" t="s">
        <v>387</v>
      </c>
      <c r="N324" s="63" t="s">
        <v>388</v>
      </c>
      <c r="O324" s="63" t="s">
        <v>385</v>
      </c>
      <c r="P324" s="62" t="s">
        <v>14</v>
      </c>
      <c r="Q324" s="62" t="s">
        <v>14</v>
      </c>
      <c r="R324" s="62" t="s">
        <v>57</v>
      </c>
      <c r="S324" s="62" t="s">
        <v>56</v>
      </c>
      <c r="T324" s="62" t="s">
        <v>57</v>
      </c>
    </row>
    <row r="325" spans="1:20" ht="27">
      <c r="A325" s="62" t="s">
        <v>49</v>
      </c>
      <c r="B325" s="62" t="s">
        <v>23</v>
      </c>
      <c r="C325" s="62" t="s">
        <v>382</v>
      </c>
      <c r="D325" s="62" t="s">
        <v>51</v>
      </c>
      <c r="E325" s="62">
        <v>432</v>
      </c>
      <c r="F325" s="62" t="s">
        <v>383</v>
      </c>
      <c r="G325" s="63" t="s">
        <v>384</v>
      </c>
      <c r="H325" s="63" t="s">
        <v>385</v>
      </c>
      <c r="I325" s="62" t="s">
        <v>14</v>
      </c>
      <c r="J325" s="62" t="s">
        <v>14</v>
      </c>
      <c r="K325" s="62" t="s">
        <v>57</v>
      </c>
      <c r="L325" s="62">
        <v>435</v>
      </c>
      <c r="M325" s="62" t="s">
        <v>389</v>
      </c>
      <c r="N325" s="63" t="s">
        <v>390</v>
      </c>
      <c r="O325" s="63" t="s">
        <v>385</v>
      </c>
      <c r="P325" s="62" t="s">
        <v>14</v>
      </c>
      <c r="Q325" s="62" t="s">
        <v>14</v>
      </c>
      <c r="R325" s="62" t="s">
        <v>57</v>
      </c>
      <c r="S325" s="62" t="s">
        <v>56</v>
      </c>
      <c r="T325" s="62" t="s">
        <v>57</v>
      </c>
    </row>
    <row r="326" spans="1:20" ht="27">
      <c r="A326" s="62" t="s">
        <v>49</v>
      </c>
      <c r="B326" s="62" t="s">
        <v>23</v>
      </c>
      <c r="C326" s="62" t="s">
        <v>382</v>
      </c>
      <c r="D326" s="62" t="s">
        <v>51</v>
      </c>
      <c r="E326" s="62">
        <v>432</v>
      </c>
      <c r="F326" s="62" t="s">
        <v>383</v>
      </c>
      <c r="G326" s="63" t="s">
        <v>384</v>
      </c>
      <c r="H326" s="63" t="s">
        <v>385</v>
      </c>
      <c r="I326" s="62" t="s">
        <v>14</v>
      </c>
      <c r="J326" s="62" t="s">
        <v>14</v>
      </c>
      <c r="K326" s="62" t="s">
        <v>57</v>
      </c>
      <c r="L326" s="62">
        <v>436</v>
      </c>
      <c r="M326" s="62" t="s">
        <v>391</v>
      </c>
      <c r="N326" s="63" t="s">
        <v>392</v>
      </c>
      <c r="O326" s="63" t="s">
        <v>385</v>
      </c>
      <c r="P326" s="62" t="s">
        <v>14</v>
      </c>
      <c r="Q326" s="62" t="s">
        <v>14</v>
      </c>
      <c r="R326" s="62" t="s">
        <v>57</v>
      </c>
      <c r="S326" s="62" t="s">
        <v>56</v>
      </c>
      <c r="T326" s="62" t="s">
        <v>57</v>
      </c>
    </row>
    <row r="327" spans="1:20" ht="27">
      <c r="A327" s="62" t="s">
        <v>49</v>
      </c>
      <c r="B327" s="62" t="s">
        <v>23</v>
      </c>
      <c r="C327" s="62" t="s">
        <v>382</v>
      </c>
      <c r="D327" s="62" t="s">
        <v>51</v>
      </c>
      <c r="E327" s="62">
        <v>432</v>
      </c>
      <c r="F327" s="62" t="s">
        <v>383</v>
      </c>
      <c r="G327" s="63" t="s">
        <v>384</v>
      </c>
      <c r="H327" s="63" t="s">
        <v>385</v>
      </c>
      <c r="I327" s="62" t="s">
        <v>14</v>
      </c>
      <c r="J327" s="62" t="s">
        <v>14</v>
      </c>
      <c r="K327" s="62" t="s">
        <v>57</v>
      </c>
      <c r="L327" s="62">
        <v>437</v>
      </c>
      <c r="M327" s="62" t="s">
        <v>393</v>
      </c>
      <c r="N327" s="63" t="s">
        <v>394</v>
      </c>
      <c r="O327" s="63" t="s">
        <v>385</v>
      </c>
      <c r="P327" s="62" t="s">
        <v>14</v>
      </c>
      <c r="Q327" s="62" t="s">
        <v>14</v>
      </c>
      <c r="R327" s="62" t="s">
        <v>57</v>
      </c>
      <c r="S327" s="62" t="s">
        <v>56</v>
      </c>
      <c r="T327" s="62" t="s">
        <v>57</v>
      </c>
    </row>
    <row r="328" spans="1:20" ht="27">
      <c r="A328" s="62" t="s">
        <v>49</v>
      </c>
      <c r="B328" s="62" t="s">
        <v>23</v>
      </c>
      <c r="C328" s="62" t="s">
        <v>382</v>
      </c>
      <c r="D328" s="62" t="s">
        <v>51</v>
      </c>
      <c r="E328" s="62">
        <v>432</v>
      </c>
      <c r="F328" s="62" t="s">
        <v>383</v>
      </c>
      <c r="G328" s="63" t="s">
        <v>384</v>
      </c>
      <c r="H328" s="63" t="s">
        <v>385</v>
      </c>
      <c r="I328" s="62" t="s">
        <v>14</v>
      </c>
      <c r="J328" s="62" t="s">
        <v>14</v>
      </c>
      <c r="K328" s="62" t="s">
        <v>57</v>
      </c>
      <c r="L328" s="62">
        <v>438</v>
      </c>
      <c r="M328" s="62" t="s">
        <v>395</v>
      </c>
      <c r="N328" s="63" t="s">
        <v>396</v>
      </c>
      <c r="O328" s="63" t="s">
        <v>385</v>
      </c>
      <c r="P328" s="62" t="s">
        <v>14</v>
      </c>
      <c r="Q328" s="62" t="s">
        <v>14</v>
      </c>
      <c r="R328" s="62" t="s">
        <v>57</v>
      </c>
      <c r="S328" s="62" t="s">
        <v>56</v>
      </c>
      <c r="T328" s="62" t="s">
        <v>57</v>
      </c>
    </row>
    <row r="329" spans="1:20" ht="27">
      <c r="A329" s="62" t="s">
        <v>49</v>
      </c>
      <c r="B329" s="62" t="s">
        <v>23</v>
      </c>
      <c r="C329" s="62" t="s">
        <v>382</v>
      </c>
      <c r="D329" s="62" t="s">
        <v>51</v>
      </c>
      <c r="E329" s="62">
        <v>432</v>
      </c>
      <c r="F329" s="62" t="s">
        <v>383</v>
      </c>
      <c r="G329" s="63" t="s">
        <v>384</v>
      </c>
      <c r="H329" s="63" t="s">
        <v>385</v>
      </c>
      <c r="I329" s="62" t="s">
        <v>14</v>
      </c>
      <c r="J329" s="62" t="s">
        <v>14</v>
      </c>
      <c r="K329" s="62" t="s">
        <v>57</v>
      </c>
      <c r="L329" s="62">
        <v>439</v>
      </c>
      <c r="M329" s="62" t="s">
        <v>397</v>
      </c>
      <c r="N329" s="63" t="s">
        <v>398</v>
      </c>
      <c r="O329" s="63" t="s">
        <v>385</v>
      </c>
      <c r="P329" s="62" t="s">
        <v>14</v>
      </c>
      <c r="Q329" s="62" t="s">
        <v>14</v>
      </c>
      <c r="R329" s="62" t="s">
        <v>57</v>
      </c>
      <c r="S329" s="62" t="s">
        <v>56</v>
      </c>
      <c r="T329" s="62" t="s">
        <v>57</v>
      </c>
    </row>
    <row r="330" spans="1:20" ht="27">
      <c r="A330" s="62" t="s">
        <v>49</v>
      </c>
      <c r="B330" s="62" t="s">
        <v>23</v>
      </c>
      <c r="C330" s="62" t="s">
        <v>382</v>
      </c>
      <c r="D330" s="62" t="s">
        <v>51</v>
      </c>
      <c r="E330" s="62">
        <v>433</v>
      </c>
      <c r="F330" s="62" t="s">
        <v>386</v>
      </c>
      <c r="G330" s="63" t="s">
        <v>359</v>
      </c>
      <c r="H330" s="63" t="s">
        <v>385</v>
      </c>
      <c r="I330" s="62" t="s">
        <v>14</v>
      </c>
      <c r="J330" s="62" t="s">
        <v>14</v>
      </c>
      <c r="K330" s="62" t="s">
        <v>57</v>
      </c>
      <c r="L330" s="62">
        <v>434</v>
      </c>
      <c r="M330" s="62" t="s">
        <v>387</v>
      </c>
      <c r="N330" s="63" t="s">
        <v>388</v>
      </c>
      <c r="O330" s="63" t="s">
        <v>385</v>
      </c>
      <c r="P330" s="62" t="s">
        <v>14</v>
      </c>
      <c r="Q330" s="62" t="s">
        <v>14</v>
      </c>
      <c r="R330" s="62" t="s">
        <v>57</v>
      </c>
      <c r="S330" s="62" t="s">
        <v>56</v>
      </c>
      <c r="T330" s="62" t="s">
        <v>57</v>
      </c>
    </row>
    <row r="331" spans="1:20" ht="27">
      <c r="A331" s="62" t="s">
        <v>49</v>
      </c>
      <c r="B331" s="62" t="s">
        <v>23</v>
      </c>
      <c r="C331" s="62" t="s">
        <v>382</v>
      </c>
      <c r="D331" s="62" t="s">
        <v>51</v>
      </c>
      <c r="E331" s="62">
        <v>433</v>
      </c>
      <c r="F331" s="62" t="s">
        <v>386</v>
      </c>
      <c r="G331" s="63" t="s">
        <v>359</v>
      </c>
      <c r="H331" s="63" t="s">
        <v>385</v>
      </c>
      <c r="I331" s="62" t="s">
        <v>14</v>
      </c>
      <c r="J331" s="62" t="s">
        <v>14</v>
      </c>
      <c r="K331" s="62" t="s">
        <v>57</v>
      </c>
      <c r="L331" s="62">
        <v>435</v>
      </c>
      <c r="M331" s="62" t="s">
        <v>389</v>
      </c>
      <c r="N331" s="63" t="s">
        <v>390</v>
      </c>
      <c r="O331" s="63" t="s">
        <v>385</v>
      </c>
      <c r="P331" s="62" t="s">
        <v>14</v>
      </c>
      <c r="Q331" s="62" t="s">
        <v>14</v>
      </c>
      <c r="R331" s="62" t="s">
        <v>57</v>
      </c>
      <c r="S331" s="62" t="s">
        <v>56</v>
      </c>
      <c r="T331" s="62" t="s">
        <v>57</v>
      </c>
    </row>
    <row r="332" spans="1:20" ht="27">
      <c r="A332" s="62" t="s">
        <v>49</v>
      </c>
      <c r="B332" s="62" t="s">
        <v>23</v>
      </c>
      <c r="C332" s="62" t="s">
        <v>382</v>
      </c>
      <c r="D332" s="62" t="s">
        <v>51</v>
      </c>
      <c r="E332" s="62">
        <v>433</v>
      </c>
      <c r="F332" s="62" t="s">
        <v>386</v>
      </c>
      <c r="G332" s="63" t="s">
        <v>359</v>
      </c>
      <c r="H332" s="63" t="s">
        <v>385</v>
      </c>
      <c r="I332" s="62" t="s">
        <v>14</v>
      </c>
      <c r="J332" s="62" t="s">
        <v>14</v>
      </c>
      <c r="K332" s="62" t="s">
        <v>57</v>
      </c>
      <c r="L332" s="62">
        <v>436</v>
      </c>
      <c r="M332" s="62" t="s">
        <v>391</v>
      </c>
      <c r="N332" s="63" t="s">
        <v>392</v>
      </c>
      <c r="O332" s="63" t="s">
        <v>385</v>
      </c>
      <c r="P332" s="62" t="s">
        <v>14</v>
      </c>
      <c r="Q332" s="62" t="s">
        <v>14</v>
      </c>
      <c r="R332" s="62" t="s">
        <v>57</v>
      </c>
      <c r="S332" s="62" t="s">
        <v>56</v>
      </c>
      <c r="T332" s="62" t="s">
        <v>57</v>
      </c>
    </row>
    <row r="333" spans="1:20" ht="27">
      <c r="A333" s="62" t="s">
        <v>49</v>
      </c>
      <c r="B333" s="62" t="s">
        <v>23</v>
      </c>
      <c r="C333" s="62" t="s">
        <v>382</v>
      </c>
      <c r="D333" s="62" t="s">
        <v>51</v>
      </c>
      <c r="E333" s="62">
        <v>433</v>
      </c>
      <c r="F333" s="62" t="s">
        <v>386</v>
      </c>
      <c r="G333" s="63" t="s">
        <v>359</v>
      </c>
      <c r="H333" s="63" t="s">
        <v>385</v>
      </c>
      <c r="I333" s="62" t="s">
        <v>14</v>
      </c>
      <c r="J333" s="62" t="s">
        <v>14</v>
      </c>
      <c r="K333" s="62" t="s">
        <v>57</v>
      </c>
      <c r="L333" s="62">
        <v>437</v>
      </c>
      <c r="M333" s="62" t="s">
        <v>393</v>
      </c>
      <c r="N333" s="63" t="s">
        <v>394</v>
      </c>
      <c r="O333" s="63" t="s">
        <v>385</v>
      </c>
      <c r="P333" s="62" t="s">
        <v>14</v>
      </c>
      <c r="Q333" s="62" t="s">
        <v>14</v>
      </c>
      <c r="R333" s="62" t="s">
        <v>57</v>
      </c>
      <c r="S333" s="62" t="s">
        <v>56</v>
      </c>
      <c r="T333" s="62" t="s">
        <v>57</v>
      </c>
    </row>
    <row r="334" spans="1:20" ht="27">
      <c r="A334" s="62" t="s">
        <v>49</v>
      </c>
      <c r="B334" s="62" t="s">
        <v>23</v>
      </c>
      <c r="C334" s="62" t="s">
        <v>382</v>
      </c>
      <c r="D334" s="62" t="s">
        <v>51</v>
      </c>
      <c r="E334" s="62">
        <v>433</v>
      </c>
      <c r="F334" s="62" t="s">
        <v>386</v>
      </c>
      <c r="G334" s="63" t="s">
        <v>359</v>
      </c>
      <c r="H334" s="63" t="s">
        <v>385</v>
      </c>
      <c r="I334" s="62" t="s">
        <v>14</v>
      </c>
      <c r="J334" s="62" t="s">
        <v>14</v>
      </c>
      <c r="K334" s="62" t="s">
        <v>57</v>
      </c>
      <c r="L334" s="62">
        <v>438</v>
      </c>
      <c r="M334" s="62" t="s">
        <v>395</v>
      </c>
      <c r="N334" s="63" t="s">
        <v>396</v>
      </c>
      <c r="O334" s="63" t="s">
        <v>385</v>
      </c>
      <c r="P334" s="62" t="s">
        <v>14</v>
      </c>
      <c r="Q334" s="62" t="s">
        <v>14</v>
      </c>
      <c r="R334" s="62" t="s">
        <v>57</v>
      </c>
      <c r="S334" s="62" t="s">
        <v>56</v>
      </c>
      <c r="T334" s="62" t="s">
        <v>57</v>
      </c>
    </row>
    <row r="335" spans="1:20" ht="27">
      <c r="A335" s="62" t="s">
        <v>49</v>
      </c>
      <c r="B335" s="62" t="s">
        <v>23</v>
      </c>
      <c r="C335" s="62" t="s">
        <v>382</v>
      </c>
      <c r="D335" s="62" t="s">
        <v>51</v>
      </c>
      <c r="E335" s="62">
        <v>433</v>
      </c>
      <c r="F335" s="62" t="s">
        <v>386</v>
      </c>
      <c r="G335" s="63" t="s">
        <v>359</v>
      </c>
      <c r="H335" s="63" t="s">
        <v>385</v>
      </c>
      <c r="I335" s="62" t="s">
        <v>14</v>
      </c>
      <c r="J335" s="62" t="s">
        <v>14</v>
      </c>
      <c r="K335" s="62" t="s">
        <v>57</v>
      </c>
      <c r="L335" s="62">
        <v>439</v>
      </c>
      <c r="M335" s="62" t="s">
        <v>397</v>
      </c>
      <c r="N335" s="63" t="s">
        <v>398</v>
      </c>
      <c r="O335" s="63" t="s">
        <v>385</v>
      </c>
      <c r="P335" s="62" t="s">
        <v>14</v>
      </c>
      <c r="Q335" s="62" t="s">
        <v>14</v>
      </c>
      <c r="R335" s="62" t="s">
        <v>57</v>
      </c>
      <c r="S335" s="62" t="s">
        <v>56</v>
      </c>
      <c r="T335" s="62" t="s">
        <v>57</v>
      </c>
    </row>
    <row r="336" spans="1:20" ht="27">
      <c r="A336" s="62" t="s">
        <v>49</v>
      </c>
      <c r="B336" s="62" t="s">
        <v>23</v>
      </c>
      <c r="C336" s="62" t="s">
        <v>382</v>
      </c>
      <c r="D336" s="62" t="s">
        <v>51</v>
      </c>
      <c r="E336" s="62">
        <v>434</v>
      </c>
      <c r="F336" s="62" t="s">
        <v>387</v>
      </c>
      <c r="G336" s="63" t="s">
        <v>388</v>
      </c>
      <c r="H336" s="63" t="s">
        <v>385</v>
      </c>
      <c r="I336" s="62" t="s">
        <v>14</v>
      </c>
      <c r="J336" s="62" t="s">
        <v>14</v>
      </c>
      <c r="K336" s="62" t="s">
        <v>57</v>
      </c>
      <c r="L336" s="62">
        <v>435</v>
      </c>
      <c r="M336" s="62" t="s">
        <v>389</v>
      </c>
      <c r="N336" s="63" t="s">
        <v>390</v>
      </c>
      <c r="O336" s="63" t="s">
        <v>385</v>
      </c>
      <c r="P336" s="62" t="s">
        <v>14</v>
      </c>
      <c r="Q336" s="62" t="s">
        <v>14</v>
      </c>
      <c r="R336" s="62" t="s">
        <v>57</v>
      </c>
      <c r="S336" s="62" t="s">
        <v>56</v>
      </c>
      <c r="T336" s="62" t="s">
        <v>57</v>
      </c>
    </row>
    <row r="337" spans="1:20" ht="27">
      <c r="A337" s="62" t="s">
        <v>49</v>
      </c>
      <c r="B337" s="62" t="s">
        <v>23</v>
      </c>
      <c r="C337" s="62" t="s">
        <v>382</v>
      </c>
      <c r="D337" s="62" t="s">
        <v>51</v>
      </c>
      <c r="E337" s="62">
        <v>434</v>
      </c>
      <c r="F337" s="62" t="s">
        <v>387</v>
      </c>
      <c r="G337" s="63" t="s">
        <v>388</v>
      </c>
      <c r="H337" s="63" t="s">
        <v>385</v>
      </c>
      <c r="I337" s="62" t="s">
        <v>14</v>
      </c>
      <c r="J337" s="62" t="s">
        <v>14</v>
      </c>
      <c r="K337" s="62" t="s">
        <v>57</v>
      </c>
      <c r="L337" s="62">
        <v>436</v>
      </c>
      <c r="M337" s="62" t="s">
        <v>391</v>
      </c>
      <c r="N337" s="63" t="s">
        <v>392</v>
      </c>
      <c r="O337" s="63" t="s">
        <v>385</v>
      </c>
      <c r="P337" s="62" t="s">
        <v>14</v>
      </c>
      <c r="Q337" s="62" t="s">
        <v>14</v>
      </c>
      <c r="R337" s="62" t="s">
        <v>57</v>
      </c>
      <c r="S337" s="62" t="s">
        <v>56</v>
      </c>
      <c r="T337" s="62" t="s">
        <v>57</v>
      </c>
    </row>
    <row r="338" spans="1:20" ht="27">
      <c r="A338" s="62" t="s">
        <v>49</v>
      </c>
      <c r="B338" s="62" t="s">
        <v>23</v>
      </c>
      <c r="C338" s="62" t="s">
        <v>382</v>
      </c>
      <c r="D338" s="62" t="s">
        <v>51</v>
      </c>
      <c r="E338" s="62">
        <v>434</v>
      </c>
      <c r="F338" s="62" t="s">
        <v>387</v>
      </c>
      <c r="G338" s="63" t="s">
        <v>388</v>
      </c>
      <c r="H338" s="63" t="s">
        <v>385</v>
      </c>
      <c r="I338" s="62" t="s">
        <v>14</v>
      </c>
      <c r="J338" s="62" t="s">
        <v>14</v>
      </c>
      <c r="K338" s="62" t="s">
        <v>57</v>
      </c>
      <c r="L338" s="62">
        <v>437</v>
      </c>
      <c r="M338" s="62" t="s">
        <v>393</v>
      </c>
      <c r="N338" s="63" t="s">
        <v>394</v>
      </c>
      <c r="O338" s="63" t="s">
        <v>385</v>
      </c>
      <c r="P338" s="62" t="s">
        <v>14</v>
      </c>
      <c r="Q338" s="62" t="s">
        <v>14</v>
      </c>
      <c r="R338" s="62" t="s">
        <v>57</v>
      </c>
      <c r="S338" s="62" t="s">
        <v>56</v>
      </c>
      <c r="T338" s="62" t="s">
        <v>57</v>
      </c>
    </row>
    <row r="339" spans="1:20" ht="27">
      <c r="A339" s="62" t="s">
        <v>49</v>
      </c>
      <c r="B339" s="62" t="s">
        <v>23</v>
      </c>
      <c r="C339" s="62" t="s">
        <v>382</v>
      </c>
      <c r="D339" s="62" t="s">
        <v>51</v>
      </c>
      <c r="E339" s="62">
        <v>434</v>
      </c>
      <c r="F339" s="62" t="s">
        <v>387</v>
      </c>
      <c r="G339" s="63" t="s">
        <v>388</v>
      </c>
      <c r="H339" s="63" t="s">
        <v>385</v>
      </c>
      <c r="I339" s="62" t="s">
        <v>14</v>
      </c>
      <c r="J339" s="62" t="s">
        <v>14</v>
      </c>
      <c r="K339" s="62" t="s">
        <v>57</v>
      </c>
      <c r="L339" s="62">
        <v>438</v>
      </c>
      <c r="M339" s="62" t="s">
        <v>395</v>
      </c>
      <c r="N339" s="63" t="s">
        <v>396</v>
      </c>
      <c r="O339" s="63" t="s">
        <v>385</v>
      </c>
      <c r="P339" s="62" t="s">
        <v>14</v>
      </c>
      <c r="Q339" s="62" t="s">
        <v>14</v>
      </c>
      <c r="R339" s="62" t="s">
        <v>57</v>
      </c>
      <c r="S339" s="62" t="s">
        <v>56</v>
      </c>
      <c r="T339" s="62" t="s">
        <v>57</v>
      </c>
    </row>
    <row r="340" spans="1:20" ht="27">
      <c r="A340" s="62" t="s">
        <v>49</v>
      </c>
      <c r="B340" s="62" t="s">
        <v>23</v>
      </c>
      <c r="C340" s="62" t="s">
        <v>382</v>
      </c>
      <c r="D340" s="62" t="s">
        <v>51</v>
      </c>
      <c r="E340" s="62">
        <v>434</v>
      </c>
      <c r="F340" s="62" t="s">
        <v>387</v>
      </c>
      <c r="G340" s="63" t="s">
        <v>388</v>
      </c>
      <c r="H340" s="63" t="s">
        <v>385</v>
      </c>
      <c r="I340" s="62" t="s">
        <v>14</v>
      </c>
      <c r="J340" s="62" t="s">
        <v>14</v>
      </c>
      <c r="K340" s="62" t="s">
        <v>57</v>
      </c>
      <c r="L340" s="62">
        <v>439</v>
      </c>
      <c r="M340" s="62" t="s">
        <v>397</v>
      </c>
      <c r="N340" s="63" t="s">
        <v>398</v>
      </c>
      <c r="O340" s="63" t="s">
        <v>385</v>
      </c>
      <c r="P340" s="62" t="s">
        <v>14</v>
      </c>
      <c r="Q340" s="62" t="s">
        <v>14</v>
      </c>
      <c r="R340" s="62" t="s">
        <v>57</v>
      </c>
      <c r="S340" s="62" t="s">
        <v>56</v>
      </c>
      <c r="T340" s="62" t="s">
        <v>57</v>
      </c>
    </row>
    <row r="341" spans="1:20" ht="27">
      <c r="A341" s="62" t="s">
        <v>49</v>
      </c>
      <c r="B341" s="62" t="s">
        <v>23</v>
      </c>
      <c r="C341" s="62" t="s">
        <v>382</v>
      </c>
      <c r="D341" s="62" t="s">
        <v>51</v>
      </c>
      <c r="E341" s="62">
        <v>435</v>
      </c>
      <c r="F341" s="62" t="s">
        <v>389</v>
      </c>
      <c r="G341" s="63" t="s">
        <v>390</v>
      </c>
      <c r="H341" s="63" t="s">
        <v>385</v>
      </c>
      <c r="I341" s="62" t="s">
        <v>14</v>
      </c>
      <c r="J341" s="62" t="s">
        <v>14</v>
      </c>
      <c r="K341" s="62" t="s">
        <v>57</v>
      </c>
      <c r="L341" s="62">
        <v>436</v>
      </c>
      <c r="M341" s="62" t="s">
        <v>391</v>
      </c>
      <c r="N341" s="63" t="s">
        <v>392</v>
      </c>
      <c r="O341" s="63" t="s">
        <v>385</v>
      </c>
      <c r="P341" s="62" t="s">
        <v>14</v>
      </c>
      <c r="Q341" s="62" t="s">
        <v>14</v>
      </c>
      <c r="R341" s="62" t="s">
        <v>57</v>
      </c>
      <c r="S341" s="62" t="s">
        <v>56</v>
      </c>
      <c r="T341" s="62" t="s">
        <v>57</v>
      </c>
    </row>
    <row r="342" spans="1:20" ht="27">
      <c r="A342" s="62" t="s">
        <v>49</v>
      </c>
      <c r="B342" s="62" t="s">
        <v>23</v>
      </c>
      <c r="C342" s="62" t="s">
        <v>382</v>
      </c>
      <c r="D342" s="62" t="s">
        <v>51</v>
      </c>
      <c r="E342" s="62">
        <v>435</v>
      </c>
      <c r="F342" s="62" t="s">
        <v>389</v>
      </c>
      <c r="G342" s="63" t="s">
        <v>390</v>
      </c>
      <c r="H342" s="63" t="s">
        <v>385</v>
      </c>
      <c r="I342" s="62" t="s">
        <v>14</v>
      </c>
      <c r="J342" s="62" t="s">
        <v>14</v>
      </c>
      <c r="K342" s="62" t="s">
        <v>57</v>
      </c>
      <c r="L342" s="62">
        <v>437</v>
      </c>
      <c r="M342" s="62" t="s">
        <v>393</v>
      </c>
      <c r="N342" s="63" t="s">
        <v>394</v>
      </c>
      <c r="O342" s="63" t="s">
        <v>385</v>
      </c>
      <c r="P342" s="62" t="s">
        <v>14</v>
      </c>
      <c r="Q342" s="62" t="s">
        <v>14</v>
      </c>
      <c r="R342" s="62" t="s">
        <v>57</v>
      </c>
      <c r="S342" s="62" t="s">
        <v>56</v>
      </c>
      <c r="T342" s="62" t="s">
        <v>57</v>
      </c>
    </row>
    <row r="343" spans="1:20" ht="27">
      <c r="A343" s="62" t="s">
        <v>49</v>
      </c>
      <c r="B343" s="62" t="s">
        <v>23</v>
      </c>
      <c r="C343" s="62" t="s">
        <v>382</v>
      </c>
      <c r="D343" s="62" t="s">
        <v>51</v>
      </c>
      <c r="E343" s="62">
        <v>435</v>
      </c>
      <c r="F343" s="62" t="s">
        <v>389</v>
      </c>
      <c r="G343" s="63" t="s">
        <v>390</v>
      </c>
      <c r="H343" s="63" t="s">
        <v>385</v>
      </c>
      <c r="I343" s="62" t="s">
        <v>14</v>
      </c>
      <c r="J343" s="62" t="s">
        <v>14</v>
      </c>
      <c r="K343" s="62" t="s">
        <v>57</v>
      </c>
      <c r="L343" s="62">
        <v>438</v>
      </c>
      <c r="M343" s="62" t="s">
        <v>395</v>
      </c>
      <c r="N343" s="63" t="s">
        <v>396</v>
      </c>
      <c r="O343" s="63" t="s">
        <v>385</v>
      </c>
      <c r="P343" s="62" t="s">
        <v>14</v>
      </c>
      <c r="Q343" s="62" t="s">
        <v>14</v>
      </c>
      <c r="R343" s="62" t="s">
        <v>57</v>
      </c>
      <c r="S343" s="62" t="s">
        <v>56</v>
      </c>
      <c r="T343" s="62" t="s">
        <v>57</v>
      </c>
    </row>
    <row r="344" spans="1:20" ht="27">
      <c r="A344" s="62" t="s">
        <v>49</v>
      </c>
      <c r="B344" s="62" t="s">
        <v>23</v>
      </c>
      <c r="C344" s="62" t="s">
        <v>382</v>
      </c>
      <c r="D344" s="62" t="s">
        <v>51</v>
      </c>
      <c r="E344" s="62">
        <v>435</v>
      </c>
      <c r="F344" s="62" t="s">
        <v>389</v>
      </c>
      <c r="G344" s="63" t="s">
        <v>390</v>
      </c>
      <c r="H344" s="63" t="s">
        <v>385</v>
      </c>
      <c r="I344" s="62" t="s">
        <v>14</v>
      </c>
      <c r="J344" s="62" t="s">
        <v>14</v>
      </c>
      <c r="K344" s="62" t="s">
        <v>57</v>
      </c>
      <c r="L344" s="62">
        <v>439</v>
      </c>
      <c r="M344" s="62" t="s">
        <v>397</v>
      </c>
      <c r="N344" s="63" t="s">
        <v>398</v>
      </c>
      <c r="O344" s="63" t="s">
        <v>385</v>
      </c>
      <c r="P344" s="62" t="s">
        <v>14</v>
      </c>
      <c r="Q344" s="62" t="s">
        <v>14</v>
      </c>
      <c r="R344" s="62" t="s">
        <v>57</v>
      </c>
      <c r="S344" s="62" t="s">
        <v>56</v>
      </c>
      <c r="T344" s="62" t="s">
        <v>57</v>
      </c>
    </row>
    <row r="345" spans="1:20" ht="27">
      <c r="A345" s="62" t="s">
        <v>49</v>
      </c>
      <c r="B345" s="62" t="s">
        <v>23</v>
      </c>
      <c r="C345" s="62" t="s">
        <v>382</v>
      </c>
      <c r="D345" s="62" t="s">
        <v>51</v>
      </c>
      <c r="E345" s="62">
        <v>436</v>
      </c>
      <c r="F345" s="62" t="s">
        <v>391</v>
      </c>
      <c r="G345" s="63" t="s">
        <v>392</v>
      </c>
      <c r="H345" s="63" t="s">
        <v>385</v>
      </c>
      <c r="I345" s="62" t="s">
        <v>14</v>
      </c>
      <c r="J345" s="62" t="s">
        <v>14</v>
      </c>
      <c r="K345" s="62" t="s">
        <v>57</v>
      </c>
      <c r="L345" s="62">
        <v>437</v>
      </c>
      <c r="M345" s="62" t="s">
        <v>393</v>
      </c>
      <c r="N345" s="63" t="s">
        <v>394</v>
      </c>
      <c r="O345" s="63" t="s">
        <v>385</v>
      </c>
      <c r="P345" s="62" t="s">
        <v>14</v>
      </c>
      <c r="Q345" s="62" t="s">
        <v>14</v>
      </c>
      <c r="R345" s="62" t="s">
        <v>57</v>
      </c>
      <c r="S345" s="62" t="s">
        <v>56</v>
      </c>
      <c r="T345" s="62" t="s">
        <v>57</v>
      </c>
    </row>
    <row r="346" spans="1:20" ht="27">
      <c r="A346" s="62" t="s">
        <v>49</v>
      </c>
      <c r="B346" s="62" t="s">
        <v>23</v>
      </c>
      <c r="C346" s="62" t="s">
        <v>382</v>
      </c>
      <c r="D346" s="62" t="s">
        <v>51</v>
      </c>
      <c r="E346" s="62">
        <v>436</v>
      </c>
      <c r="F346" s="62" t="s">
        <v>391</v>
      </c>
      <c r="G346" s="63" t="s">
        <v>392</v>
      </c>
      <c r="H346" s="63" t="s">
        <v>385</v>
      </c>
      <c r="I346" s="62" t="s">
        <v>14</v>
      </c>
      <c r="J346" s="62" t="s">
        <v>14</v>
      </c>
      <c r="K346" s="62" t="s">
        <v>57</v>
      </c>
      <c r="L346" s="62">
        <v>438</v>
      </c>
      <c r="M346" s="62" t="s">
        <v>395</v>
      </c>
      <c r="N346" s="63" t="s">
        <v>396</v>
      </c>
      <c r="O346" s="63" t="s">
        <v>385</v>
      </c>
      <c r="P346" s="62" t="s">
        <v>14</v>
      </c>
      <c r="Q346" s="62" t="s">
        <v>14</v>
      </c>
      <c r="R346" s="62" t="s">
        <v>57</v>
      </c>
      <c r="S346" s="62" t="s">
        <v>56</v>
      </c>
      <c r="T346" s="62" t="s">
        <v>57</v>
      </c>
    </row>
    <row r="347" spans="1:20" ht="27">
      <c r="A347" s="62" t="s">
        <v>49</v>
      </c>
      <c r="B347" s="62" t="s">
        <v>23</v>
      </c>
      <c r="C347" s="62" t="s">
        <v>382</v>
      </c>
      <c r="D347" s="62" t="s">
        <v>51</v>
      </c>
      <c r="E347" s="62">
        <v>436</v>
      </c>
      <c r="F347" s="62" t="s">
        <v>391</v>
      </c>
      <c r="G347" s="63" t="s">
        <v>392</v>
      </c>
      <c r="H347" s="63" t="s">
        <v>385</v>
      </c>
      <c r="I347" s="62" t="s">
        <v>14</v>
      </c>
      <c r="J347" s="62" t="s">
        <v>14</v>
      </c>
      <c r="K347" s="62" t="s">
        <v>57</v>
      </c>
      <c r="L347" s="62">
        <v>439</v>
      </c>
      <c r="M347" s="62" t="s">
        <v>397</v>
      </c>
      <c r="N347" s="63" t="s">
        <v>398</v>
      </c>
      <c r="O347" s="63" t="s">
        <v>385</v>
      </c>
      <c r="P347" s="62" t="s">
        <v>14</v>
      </c>
      <c r="Q347" s="62" t="s">
        <v>14</v>
      </c>
      <c r="R347" s="62" t="s">
        <v>57</v>
      </c>
      <c r="S347" s="62" t="s">
        <v>56</v>
      </c>
      <c r="T347" s="62" t="s">
        <v>57</v>
      </c>
    </row>
    <row r="348" spans="1:20" ht="27">
      <c r="A348" s="62" t="s">
        <v>49</v>
      </c>
      <c r="B348" s="62" t="s">
        <v>23</v>
      </c>
      <c r="C348" s="62" t="s">
        <v>382</v>
      </c>
      <c r="D348" s="62" t="s">
        <v>51</v>
      </c>
      <c r="E348" s="62">
        <v>437</v>
      </c>
      <c r="F348" s="62" t="s">
        <v>393</v>
      </c>
      <c r="G348" s="63" t="s">
        <v>394</v>
      </c>
      <c r="H348" s="63" t="s">
        <v>385</v>
      </c>
      <c r="I348" s="62" t="s">
        <v>14</v>
      </c>
      <c r="J348" s="62" t="s">
        <v>14</v>
      </c>
      <c r="K348" s="62" t="s">
        <v>57</v>
      </c>
      <c r="L348" s="62">
        <v>438</v>
      </c>
      <c r="M348" s="62" t="s">
        <v>395</v>
      </c>
      <c r="N348" s="63" t="s">
        <v>396</v>
      </c>
      <c r="O348" s="63" t="s">
        <v>385</v>
      </c>
      <c r="P348" s="62" t="s">
        <v>14</v>
      </c>
      <c r="Q348" s="62" t="s">
        <v>14</v>
      </c>
      <c r="R348" s="62" t="s">
        <v>57</v>
      </c>
      <c r="S348" s="62" t="s">
        <v>56</v>
      </c>
      <c r="T348" s="62" t="s">
        <v>57</v>
      </c>
    </row>
    <row r="349" spans="1:20" ht="27">
      <c r="A349" s="62" t="s">
        <v>49</v>
      </c>
      <c r="B349" s="62" t="s">
        <v>23</v>
      </c>
      <c r="C349" s="62" t="s">
        <v>382</v>
      </c>
      <c r="D349" s="62" t="s">
        <v>51</v>
      </c>
      <c r="E349" s="62">
        <v>437</v>
      </c>
      <c r="F349" s="62" t="s">
        <v>393</v>
      </c>
      <c r="G349" s="63" t="s">
        <v>394</v>
      </c>
      <c r="H349" s="63" t="s">
        <v>385</v>
      </c>
      <c r="I349" s="62" t="s">
        <v>14</v>
      </c>
      <c r="J349" s="62" t="s">
        <v>14</v>
      </c>
      <c r="K349" s="62" t="s">
        <v>57</v>
      </c>
      <c r="L349" s="62">
        <v>439</v>
      </c>
      <c r="M349" s="62" t="s">
        <v>397</v>
      </c>
      <c r="N349" s="63" t="s">
        <v>398</v>
      </c>
      <c r="O349" s="63" t="s">
        <v>385</v>
      </c>
      <c r="P349" s="62" t="s">
        <v>14</v>
      </c>
      <c r="Q349" s="62" t="s">
        <v>14</v>
      </c>
      <c r="R349" s="62" t="s">
        <v>57</v>
      </c>
      <c r="S349" s="62" t="s">
        <v>56</v>
      </c>
      <c r="T349" s="62" t="s">
        <v>57</v>
      </c>
    </row>
    <row r="350" spans="1:20" ht="27">
      <c r="A350" s="62" t="s">
        <v>49</v>
      </c>
      <c r="B350" s="62" t="s">
        <v>23</v>
      </c>
      <c r="C350" s="62" t="s">
        <v>382</v>
      </c>
      <c r="D350" s="62" t="s">
        <v>51</v>
      </c>
      <c r="E350" s="62">
        <v>438</v>
      </c>
      <c r="F350" s="62" t="s">
        <v>395</v>
      </c>
      <c r="G350" s="63" t="s">
        <v>396</v>
      </c>
      <c r="H350" s="63" t="s">
        <v>385</v>
      </c>
      <c r="I350" s="62" t="s">
        <v>14</v>
      </c>
      <c r="J350" s="62" t="s">
        <v>14</v>
      </c>
      <c r="K350" s="62" t="s">
        <v>57</v>
      </c>
      <c r="L350" s="62">
        <v>439</v>
      </c>
      <c r="M350" s="62" t="s">
        <v>397</v>
      </c>
      <c r="N350" s="63" t="s">
        <v>398</v>
      </c>
      <c r="O350" s="63" t="s">
        <v>385</v>
      </c>
      <c r="P350" s="62" t="s">
        <v>14</v>
      </c>
      <c r="Q350" s="62" t="s">
        <v>14</v>
      </c>
      <c r="R350" s="62" t="s">
        <v>57</v>
      </c>
      <c r="S350" s="62" t="s">
        <v>56</v>
      </c>
      <c r="T350" s="62" t="s">
        <v>57</v>
      </c>
    </row>
    <row r="351" spans="1:20" ht="27">
      <c r="A351" s="62" t="s">
        <v>49</v>
      </c>
      <c r="B351" s="62" t="s">
        <v>23</v>
      </c>
      <c r="C351" s="62" t="s">
        <v>399</v>
      </c>
      <c r="D351" s="62" t="s">
        <v>51</v>
      </c>
      <c r="E351" s="62">
        <v>440</v>
      </c>
      <c r="F351" s="62" t="s">
        <v>400</v>
      </c>
      <c r="G351" s="63" t="s">
        <v>401</v>
      </c>
      <c r="H351" s="63" t="s">
        <v>402</v>
      </c>
      <c r="I351" s="62" t="s">
        <v>14</v>
      </c>
      <c r="J351" s="62" t="s">
        <v>14</v>
      </c>
      <c r="K351" s="62" t="s">
        <v>57</v>
      </c>
      <c r="L351" s="62">
        <v>441</v>
      </c>
      <c r="M351" s="62" t="s">
        <v>403</v>
      </c>
      <c r="N351" s="63" t="s">
        <v>404</v>
      </c>
      <c r="O351" s="63" t="s">
        <v>402</v>
      </c>
      <c r="P351" s="62" t="s">
        <v>14</v>
      </c>
      <c r="Q351" s="62" t="s">
        <v>14</v>
      </c>
      <c r="R351" s="62" t="s">
        <v>57</v>
      </c>
      <c r="S351" s="62" t="s">
        <v>56</v>
      </c>
      <c r="T351" s="62" t="s">
        <v>57</v>
      </c>
    </row>
    <row r="352" spans="1:20" ht="27">
      <c r="A352" s="62" t="s">
        <v>49</v>
      </c>
      <c r="B352" s="62" t="s">
        <v>23</v>
      </c>
      <c r="C352" s="62" t="s">
        <v>399</v>
      </c>
      <c r="D352" s="62" t="s">
        <v>51</v>
      </c>
      <c r="E352" s="62">
        <v>440</v>
      </c>
      <c r="F352" s="62" t="s">
        <v>400</v>
      </c>
      <c r="G352" s="63" t="s">
        <v>401</v>
      </c>
      <c r="H352" s="63" t="s">
        <v>402</v>
      </c>
      <c r="I352" s="62" t="s">
        <v>14</v>
      </c>
      <c r="J352" s="62" t="s">
        <v>14</v>
      </c>
      <c r="K352" s="62" t="s">
        <v>57</v>
      </c>
      <c r="L352" s="62">
        <v>442</v>
      </c>
      <c r="M352" s="62" t="s">
        <v>405</v>
      </c>
      <c r="N352" s="63" t="s">
        <v>406</v>
      </c>
      <c r="O352" s="63" t="s">
        <v>402</v>
      </c>
      <c r="P352" s="62" t="s">
        <v>14</v>
      </c>
      <c r="Q352" s="62" t="s">
        <v>14</v>
      </c>
      <c r="R352" s="62" t="s">
        <v>57</v>
      </c>
      <c r="S352" s="62" t="s">
        <v>56</v>
      </c>
      <c r="T352" s="62" t="s">
        <v>57</v>
      </c>
    </row>
    <row r="353" spans="1:20" ht="27">
      <c r="A353" s="62" t="s">
        <v>49</v>
      </c>
      <c r="B353" s="62" t="s">
        <v>23</v>
      </c>
      <c r="C353" s="62" t="s">
        <v>399</v>
      </c>
      <c r="D353" s="62" t="s">
        <v>51</v>
      </c>
      <c r="E353" s="62">
        <v>440</v>
      </c>
      <c r="F353" s="62" t="s">
        <v>400</v>
      </c>
      <c r="G353" s="63" t="s">
        <v>401</v>
      </c>
      <c r="H353" s="63" t="s">
        <v>402</v>
      </c>
      <c r="I353" s="62" t="s">
        <v>14</v>
      </c>
      <c r="J353" s="62" t="s">
        <v>14</v>
      </c>
      <c r="K353" s="62" t="s">
        <v>57</v>
      </c>
      <c r="L353" s="62">
        <v>443</v>
      </c>
      <c r="M353" s="62" t="s">
        <v>407</v>
      </c>
      <c r="N353" s="63" t="s">
        <v>408</v>
      </c>
      <c r="O353" s="63" t="s">
        <v>402</v>
      </c>
      <c r="P353" s="62" t="s">
        <v>14</v>
      </c>
      <c r="Q353" s="62" t="s">
        <v>14</v>
      </c>
      <c r="R353" s="62" t="s">
        <v>57</v>
      </c>
      <c r="S353" s="62" t="s">
        <v>56</v>
      </c>
      <c r="T353" s="62" t="s">
        <v>57</v>
      </c>
    </row>
    <row r="354" spans="1:20" ht="27">
      <c r="A354" s="62" t="s">
        <v>49</v>
      </c>
      <c r="B354" s="62" t="s">
        <v>23</v>
      </c>
      <c r="C354" s="62" t="s">
        <v>399</v>
      </c>
      <c r="D354" s="62" t="s">
        <v>51</v>
      </c>
      <c r="E354" s="62">
        <v>440</v>
      </c>
      <c r="F354" s="62" t="s">
        <v>400</v>
      </c>
      <c r="G354" s="63" t="s">
        <v>401</v>
      </c>
      <c r="H354" s="63" t="s">
        <v>402</v>
      </c>
      <c r="I354" s="62" t="s">
        <v>14</v>
      </c>
      <c r="J354" s="62" t="s">
        <v>14</v>
      </c>
      <c r="K354" s="62" t="s">
        <v>57</v>
      </c>
      <c r="L354" s="62">
        <v>444</v>
      </c>
      <c r="M354" s="62" t="s">
        <v>409</v>
      </c>
      <c r="N354" s="63" t="s">
        <v>410</v>
      </c>
      <c r="O354" s="63" t="s">
        <v>402</v>
      </c>
      <c r="P354" s="62" t="s">
        <v>14</v>
      </c>
      <c r="Q354" s="62" t="s">
        <v>14</v>
      </c>
      <c r="R354" s="62" t="s">
        <v>57</v>
      </c>
      <c r="S354" s="62" t="s">
        <v>56</v>
      </c>
      <c r="T354" s="62" t="s">
        <v>57</v>
      </c>
    </row>
    <row r="355" spans="1:20" ht="27">
      <c r="A355" s="62" t="s">
        <v>49</v>
      </c>
      <c r="B355" s="62" t="s">
        <v>23</v>
      </c>
      <c r="C355" s="62" t="s">
        <v>399</v>
      </c>
      <c r="D355" s="62" t="s">
        <v>51</v>
      </c>
      <c r="E355" s="62">
        <v>441</v>
      </c>
      <c r="F355" s="62" t="s">
        <v>403</v>
      </c>
      <c r="G355" s="63" t="s">
        <v>404</v>
      </c>
      <c r="H355" s="63" t="s">
        <v>402</v>
      </c>
      <c r="I355" s="62" t="s">
        <v>14</v>
      </c>
      <c r="J355" s="62" t="s">
        <v>14</v>
      </c>
      <c r="K355" s="62" t="s">
        <v>57</v>
      </c>
      <c r="L355" s="62">
        <v>442</v>
      </c>
      <c r="M355" s="62" t="s">
        <v>405</v>
      </c>
      <c r="N355" s="63" t="s">
        <v>406</v>
      </c>
      <c r="O355" s="63" t="s">
        <v>402</v>
      </c>
      <c r="P355" s="62" t="s">
        <v>14</v>
      </c>
      <c r="Q355" s="62" t="s">
        <v>14</v>
      </c>
      <c r="R355" s="62" t="s">
        <v>57</v>
      </c>
      <c r="S355" s="62" t="s">
        <v>56</v>
      </c>
      <c r="T355" s="62" t="s">
        <v>57</v>
      </c>
    </row>
    <row r="356" spans="1:20" ht="27">
      <c r="A356" s="62" t="s">
        <v>49</v>
      </c>
      <c r="B356" s="62" t="s">
        <v>23</v>
      </c>
      <c r="C356" s="62" t="s">
        <v>399</v>
      </c>
      <c r="D356" s="62" t="s">
        <v>51</v>
      </c>
      <c r="E356" s="62">
        <v>441</v>
      </c>
      <c r="F356" s="62" t="s">
        <v>403</v>
      </c>
      <c r="G356" s="63" t="s">
        <v>404</v>
      </c>
      <c r="H356" s="63" t="s">
        <v>402</v>
      </c>
      <c r="I356" s="62" t="s">
        <v>14</v>
      </c>
      <c r="J356" s="62" t="s">
        <v>14</v>
      </c>
      <c r="K356" s="62" t="s">
        <v>57</v>
      </c>
      <c r="L356" s="62">
        <v>443</v>
      </c>
      <c r="M356" s="62" t="s">
        <v>407</v>
      </c>
      <c r="N356" s="63" t="s">
        <v>408</v>
      </c>
      <c r="O356" s="63" t="s">
        <v>402</v>
      </c>
      <c r="P356" s="62" t="s">
        <v>14</v>
      </c>
      <c r="Q356" s="62" t="s">
        <v>14</v>
      </c>
      <c r="R356" s="62" t="s">
        <v>57</v>
      </c>
      <c r="S356" s="62" t="s">
        <v>56</v>
      </c>
      <c r="T356" s="62" t="s">
        <v>57</v>
      </c>
    </row>
    <row r="357" spans="1:20" ht="27">
      <c r="A357" s="62" t="s">
        <v>49</v>
      </c>
      <c r="B357" s="62" t="s">
        <v>23</v>
      </c>
      <c r="C357" s="62" t="s">
        <v>399</v>
      </c>
      <c r="D357" s="62" t="s">
        <v>51</v>
      </c>
      <c r="E357" s="62">
        <v>441</v>
      </c>
      <c r="F357" s="62" t="s">
        <v>403</v>
      </c>
      <c r="G357" s="63" t="s">
        <v>404</v>
      </c>
      <c r="H357" s="63" t="s">
        <v>402</v>
      </c>
      <c r="I357" s="62" t="s">
        <v>14</v>
      </c>
      <c r="J357" s="62" t="s">
        <v>14</v>
      </c>
      <c r="K357" s="62" t="s">
        <v>57</v>
      </c>
      <c r="L357" s="62">
        <v>444</v>
      </c>
      <c r="M357" s="62" t="s">
        <v>409</v>
      </c>
      <c r="N357" s="63" t="s">
        <v>410</v>
      </c>
      <c r="O357" s="63" t="s">
        <v>402</v>
      </c>
      <c r="P357" s="62" t="s">
        <v>14</v>
      </c>
      <c r="Q357" s="62" t="s">
        <v>14</v>
      </c>
      <c r="R357" s="62" t="s">
        <v>57</v>
      </c>
      <c r="S357" s="62" t="s">
        <v>56</v>
      </c>
      <c r="T357" s="62" t="s">
        <v>57</v>
      </c>
    </row>
    <row r="358" spans="1:20" ht="27">
      <c r="A358" s="62" t="s">
        <v>49</v>
      </c>
      <c r="B358" s="62" t="s">
        <v>23</v>
      </c>
      <c r="C358" s="62" t="s">
        <v>399</v>
      </c>
      <c r="D358" s="62" t="s">
        <v>51</v>
      </c>
      <c r="E358" s="62">
        <v>442</v>
      </c>
      <c r="F358" s="62" t="s">
        <v>405</v>
      </c>
      <c r="G358" s="63" t="s">
        <v>406</v>
      </c>
      <c r="H358" s="63" t="s">
        <v>402</v>
      </c>
      <c r="I358" s="62" t="s">
        <v>14</v>
      </c>
      <c r="J358" s="62" t="s">
        <v>14</v>
      </c>
      <c r="K358" s="62" t="s">
        <v>57</v>
      </c>
      <c r="L358" s="62">
        <v>443</v>
      </c>
      <c r="M358" s="62" t="s">
        <v>407</v>
      </c>
      <c r="N358" s="63" t="s">
        <v>408</v>
      </c>
      <c r="O358" s="63" t="s">
        <v>402</v>
      </c>
      <c r="P358" s="62" t="s">
        <v>14</v>
      </c>
      <c r="Q358" s="62" t="s">
        <v>14</v>
      </c>
      <c r="R358" s="62" t="s">
        <v>57</v>
      </c>
      <c r="S358" s="62" t="s">
        <v>56</v>
      </c>
      <c r="T358" s="62" t="s">
        <v>57</v>
      </c>
    </row>
    <row r="359" spans="1:20" ht="27">
      <c r="A359" s="62" t="s">
        <v>49</v>
      </c>
      <c r="B359" s="62" t="s">
        <v>23</v>
      </c>
      <c r="C359" s="62" t="s">
        <v>399</v>
      </c>
      <c r="D359" s="62" t="s">
        <v>51</v>
      </c>
      <c r="E359" s="62">
        <v>442</v>
      </c>
      <c r="F359" s="62" t="s">
        <v>405</v>
      </c>
      <c r="G359" s="63" t="s">
        <v>406</v>
      </c>
      <c r="H359" s="63" t="s">
        <v>402</v>
      </c>
      <c r="I359" s="62" t="s">
        <v>14</v>
      </c>
      <c r="J359" s="62" t="s">
        <v>14</v>
      </c>
      <c r="K359" s="62" t="s">
        <v>57</v>
      </c>
      <c r="L359" s="62">
        <v>444</v>
      </c>
      <c r="M359" s="62" t="s">
        <v>409</v>
      </c>
      <c r="N359" s="63" t="s">
        <v>410</v>
      </c>
      <c r="O359" s="63" t="s">
        <v>402</v>
      </c>
      <c r="P359" s="62" t="s">
        <v>14</v>
      </c>
      <c r="Q359" s="62" t="s">
        <v>14</v>
      </c>
      <c r="R359" s="62" t="s">
        <v>57</v>
      </c>
      <c r="S359" s="62" t="s">
        <v>56</v>
      </c>
      <c r="T359" s="62" t="s">
        <v>57</v>
      </c>
    </row>
    <row r="360" spans="1:20" ht="27">
      <c r="A360" s="62" t="s">
        <v>49</v>
      </c>
      <c r="B360" s="62" t="s">
        <v>23</v>
      </c>
      <c r="C360" s="62" t="s">
        <v>399</v>
      </c>
      <c r="D360" s="62" t="s">
        <v>51</v>
      </c>
      <c r="E360" s="62">
        <v>443</v>
      </c>
      <c r="F360" s="62" t="s">
        <v>407</v>
      </c>
      <c r="G360" s="63" t="s">
        <v>408</v>
      </c>
      <c r="H360" s="63" t="s">
        <v>402</v>
      </c>
      <c r="I360" s="62" t="s">
        <v>14</v>
      </c>
      <c r="J360" s="62" t="s">
        <v>14</v>
      </c>
      <c r="K360" s="62" t="s">
        <v>57</v>
      </c>
      <c r="L360" s="62">
        <v>444</v>
      </c>
      <c r="M360" s="62" t="s">
        <v>409</v>
      </c>
      <c r="N360" s="63" t="s">
        <v>410</v>
      </c>
      <c r="O360" s="63" t="s">
        <v>402</v>
      </c>
      <c r="P360" s="62" t="s">
        <v>14</v>
      </c>
      <c r="Q360" s="62" t="s">
        <v>14</v>
      </c>
      <c r="R360" s="62" t="s">
        <v>57</v>
      </c>
      <c r="S360" s="62" t="s">
        <v>56</v>
      </c>
      <c r="T360" s="62" t="s">
        <v>57</v>
      </c>
    </row>
    <row r="361" spans="1:20" ht="27">
      <c r="A361" s="62" t="s">
        <v>411</v>
      </c>
      <c r="B361" s="62" t="s">
        <v>23</v>
      </c>
      <c r="C361" s="62" t="s">
        <v>412</v>
      </c>
      <c r="D361" s="62" t="s">
        <v>413</v>
      </c>
      <c r="E361" s="62">
        <v>394</v>
      </c>
      <c r="F361" s="62" t="s">
        <v>308</v>
      </c>
      <c r="G361" s="63" t="s">
        <v>309</v>
      </c>
      <c r="H361" s="63" t="s">
        <v>305</v>
      </c>
      <c r="I361" s="62" t="s">
        <v>14</v>
      </c>
      <c r="J361" s="62" t="s">
        <v>14</v>
      </c>
      <c r="K361" s="62" t="s">
        <v>57</v>
      </c>
      <c r="L361" s="62">
        <v>403</v>
      </c>
      <c r="M361" s="62" t="s">
        <v>328</v>
      </c>
      <c r="N361" s="63" t="s">
        <v>309</v>
      </c>
      <c r="O361" s="63" t="s">
        <v>325</v>
      </c>
      <c r="P361" s="62" t="s">
        <v>14</v>
      </c>
      <c r="Q361" s="62" t="s">
        <v>14</v>
      </c>
      <c r="R361" s="62" t="s">
        <v>57</v>
      </c>
      <c r="S361" s="62" t="s">
        <v>414</v>
      </c>
      <c r="T361" s="62" t="s">
        <v>57</v>
      </c>
    </row>
    <row r="362" spans="1:20" ht="27.75">
      <c r="A362" s="62" t="s">
        <v>411</v>
      </c>
      <c r="B362" s="62" t="s">
        <v>23</v>
      </c>
      <c r="C362" s="62" t="s">
        <v>415</v>
      </c>
      <c r="D362" s="62" t="s">
        <v>413</v>
      </c>
      <c r="E362" s="62">
        <v>413</v>
      </c>
      <c r="F362" s="62" t="s">
        <v>345</v>
      </c>
      <c r="G362" s="63" t="s">
        <v>346</v>
      </c>
      <c r="H362" s="63" t="s">
        <v>337</v>
      </c>
      <c r="I362" s="62" t="s">
        <v>14</v>
      </c>
      <c r="J362" s="62" t="s">
        <v>14</v>
      </c>
      <c r="K362" s="62" t="s">
        <v>57</v>
      </c>
      <c r="L362" s="62">
        <v>422</v>
      </c>
      <c r="M362" s="62" t="s">
        <v>363</v>
      </c>
      <c r="N362" s="63" t="s">
        <v>346</v>
      </c>
      <c r="O362" s="63" t="s">
        <v>360</v>
      </c>
      <c r="P362" s="62" t="s">
        <v>14</v>
      </c>
      <c r="Q362" s="62" t="s">
        <v>14</v>
      </c>
      <c r="R362" s="62" t="s">
        <v>57</v>
      </c>
      <c r="S362" s="62" t="s">
        <v>414</v>
      </c>
      <c r="T362" s="62" t="s">
        <v>57</v>
      </c>
    </row>
    <row r="363" spans="1:20" ht="27.75">
      <c r="A363" s="62" t="s">
        <v>411</v>
      </c>
      <c r="B363" s="62" t="s">
        <v>23</v>
      </c>
      <c r="C363" s="62" t="s">
        <v>416</v>
      </c>
      <c r="D363" s="62" t="s">
        <v>413</v>
      </c>
      <c r="E363" s="62">
        <v>420</v>
      </c>
      <c r="F363" s="62" t="s">
        <v>358</v>
      </c>
      <c r="G363" s="63" t="s">
        <v>359</v>
      </c>
      <c r="H363" s="63" t="s">
        <v>360</v>
      </c>
      <c r="I363" s="62" t="s">
        <v>14</v>
      </c>
      <c r="J363" s="62" t="s">
        <v>14</v>
      </c>
      <c r="K363" s="62" t="s">
        <v>57</v>
      </c>
      <c r="L363" s="62">
        <v>433</v>
      </c>
      <c r="M363" s="62" t="s">
        <v>386</v>
      </c>
      <c r="N363" s="63" t="s">
        <v>359</v>
      </c>
      <c r="O363" s="63" t="s">
        <v>385</v>
      </c>
      <c r="P363" s="62" t="s">
        <v>14</v>
      </c>
      <c r="Q363" s="62" t="s">
        <v>14</v>
      </c>
      <c r="R363" s="62" t="s">
        <v>57</v>
      </c>
      <c r="S363" s="62" t="s">
        <v>414</v>
      </c>
      <c r="T363" s="62" t="s">
        <v>57</v>
      </c>
    </row>
    <row r="364" spans="1:20" ht="27.75">
      <c r="A364" s="64" t="s">
        <v>417</v>
      </c>
      <c r="B364" s="64" t="s">
        <v>25</v>
      </c>
      <c r="C364" s="64" t="s">
        <v>418</v>
      </c>
      <c r="D364" s="64" t="s">
        <v>419</v>
      </c>
      <c r="E364" s="64">
        <v>209</v>
      </c>
      <c r="F364" s="64" t="s">
        <v>154</v>
      </c>
      <c r="G364" s="65" t="s">
        <v>155</v>
      </c>
      <c r="H364" s="65" t="s">
        <v>156</v>
      </c>
      <c r="I364" s="64" t="s">
        <v>11</v>
      </c>
      <c r="J364" s="64" t="s">
        <v>11</v>
      </c>
      <c r="K364" s="64" t="s">
        <v>57</v>
      </c>
      <c r="L364" s="64">
        <v>381</v>
      </c>
      <c r="M364" s="64" t="s">
        <v>96</v>
      </c>
      <c r="N364" s="65" t="s">
        <v>97</v>
      </c>
      <c r="O364" s="65" t="s">
        <v>87</v>
      </c>
      <c r="P364" s="64" t="s">
        <v>14</v>
      </c>
      <c r="Q364" s="64" t="s">
        <v>14</v>
      </c>
      <c r="R364" s="64" t="s">
        <v>57</v>
      </c>
      <c r="S364" s="64" t="s">
        <v>420</v>
      </c>
      <c r="T364" s="64" t="s">
        <v>57</v>
      </c>
    </row>
    <row r="365" spans="1:20" ht="27">
      <c r="A365" s="64" t="s">
        <v>417</v>
      </c>
      <c r="B365" s="64" t="s">
        <v>25</v>
      </c>
      <c r="C365" s="64" t="s">
        <v>421</v>
      </c>
      <c r="D365" s="64" t="s">
        <v>419</v>
      </c>
      <c r="E365" s="64">
        <v>260</v>
      </c>
      <c r="F365" s="64" t="s">
        <v>228</v>
      </c>
      <c r="G365" s="65" t="s">
        <v>229</v>
      </c>
      <c r="H365" s="65" t="s">
        <v>230</v>
      </c>
      <c r="I365" s="64" t="s">
        <v>11</v>
      </c>
      <c r="J365" s="64" t="s">
        <v>11</v>
      </c>
      <c r="K365" s="64" t="s">
        <v>57</v>
      </c>
      <c r="L365" s="64">
        <v>331</v>
      </c>
      <c r="M365" s="64" t="s">
        <v>286</v>
      </c>
      <c r="N365" s="65" t="s">
        <v>287</v>
      </c>
      <c r="O365" s="65" t="s">
        <v>283</v>
      </c>
      <c r="P365" s="64" t="s">
        <v>55</v>
      </c>
      <c r="Q365" s="64" t="s">
        <v>13</v>
      </c>
      <c r="R365" s="64" t="s">
        <v>57</v>
      </c>
      <c r="S365" s="64" t="s">
        <v>420</v>
      </c>
      <c r="T365" s="64" t="s">
        <v>57</v>
      </c>
    </row>
    <row r="366" spans="1:20" ht="27.75">
      <c r="A366" s="64" t="s">
        <v>417</v>
      </c>
      <c r="B366" s="64" t="s">
        <v>25</v>
      </c>
      <c r="C366" s="64" t="s">
        <v>422</v>
      </c>
      <c r="D366" s="64" t="s">
        <v>419</v>
      </c>
      <c r="E366" s="64">
        <v>453</v>
      </c>
      <c r="F366" s="64" t="s">
        <v>231</v>
      </c>
      <c r="G366" s="65" t="s">
        <v>232</v>
      </c>
      <c r="H366" s="65" t="s">
        <v>233</v>
      </c>
      <c r="I366" s="64" t="s">
        <v>14</v>
      </c>
      <c r="J366" s="64" t="s">
        <v>14</v>
      </c>
      <c r="K366" s="64" t="s">
        <v>57</v>
      </c>
      <c r="L366" s="64">
        <v>461</v>
      </c>
      <c r="M366" s="64" t="s">
        <v>423</v>
      </c>
      <c r="N366" s="65" t="s">
        <v>424</v>
      </c>
      <c r="O366" s="65" t="s">
        <v>425</v>
      </c>
      <c r="P366" s="64" t="s">
        <v>14</v>
      </c>
      <c r="Q366" s="64" t="s">
        <v>14</v>
      </c>
      <c r="R366" s="64" t="s">
        <v>57</v>
      </c>
      <c r="S366" s="64" t="s">
        <v>420</v>
      </c>
      <c r="T366" s="64" t="s">
        <v>57</v>
      </c>
    </row>
    <row r="367" spans="1:20" ht="27">
      <c r="A367" s="64" t="s">
        <v>426</v>
      </c>
      <c r="B367" s="64" t="s">
        <v>25</v>
      </c>
      <c r="C367" s="64" t="s">
        <v>427</v>
      </c>
      <c r="D367" s="64" t="s">
        <v>428</v>
      </c>
      <c r="E367" s="64">
        <v>3</v>
      </c>
      <c r="F367" s="64" t="s">
        <v>210</v>
      </c>
      <c r="G367" s="65"/>
      <c r="H367" s="65" t="s">
        <v>429</v>
      </c>
      <c r="I367" s="64" t="s">
        <v>8</v>
      </c>
      <c r="J367" s="64" t="s">
        <v>8</v>
      </c>
      <c r="K367" s="64"/>
      <c r="L367" s="64">
        <v>4</v>
      </c>
      <c r="M367" s="64" t="s">
        <v>172</v>
      </c>
      <c r="N367" s="65"/>
      <c r="O367" s="65" t="s">
        <v>430</v>
      </c>
      <c r="P367" s="64" t="s">
        <v>8</v>
      </c>
      <c r="Q367" s="64" t="s">
        <v>8</v>
      </c>
      <c r="R367" s="64"/>
      <c r="S367" s="64" t="s">
        <v>431</v>
      </c>
      <c r="T367" s="64" t="s">
        <v>57</v>
      </c>
    </row>
    <row r="368" spans="1:20" ht="27">
      <c r="A368" s="64" t="s">
        <v>426</v>
      </c>
      <c r="B368" s="64" t="s">
        <v>25</v>
      </c>
      <c r="C368" s="64" t="s">
        <v>432</v>
      </c>
      <c r="D368" s="64" t="s">
        <v>428</v>
      </c>
      <c r="E368" s="64">
        <v>7</v>
      </c>
      <c r="F368" s="64" t="s">
        <v>295</v>
      </c>
      <c r="G368" s="65"/>
      <c r="H368" s="65" t="s">
        <v>433</v>
      </c>
      <c r="I368" s="64" t="s">
        <v>8</v>
      </c>
      <c r="J368" s="64" t="s">
        <v>8</v>
      </c>
      <c r="K368" s="64"/>
      <c r="L368" s="64">
        <v>24</v>
      </c>
      <c r="M368" s="64" t="s">
        <v>434</v>
      </c>
      <c r="N368" s="65"/>
      <c r="O368" s="65" t="s">
        <v>435</v>
      </c>
      <c r="P368" s="64" t="s">
        <v>8</v>
      </c>
      <c r="Q368" s="64" t="s">
        <v>8</v>
      </c>
      <c r="R368" s="64"/>
      <c r="S368" s="64" t="s">
        <v>431</v>
      </c>
      <c r="T368" s="64" t="s">
        <v>57</v>
      </c>
    </row>
    <row r="369" spans="1:20" ht="27">
      <c r="A369" s="64" t="s">
        <v>426</v>
      </c>
      <c r="B369" s="64" t="s">
        <v>25</v>
      </c>
      <c r="C369" s="64" t="s">
        <v>432</v>
      </c>
      <c r="D369" s="64" t="s">
        <v>428</v>
      </c>
      <c r="E369" s="64">
        <v>7</v>
      </c>
      <c r="F369" s="64" t="s">
        <v>295</v>
      </c>
      <c r="G369" s="65"/>
      <c r="H369" s="65" t="s">
        <v>433</v>
      </c>
      <c r="I369" s="64" t="s">
        <v>8</v>
      </c>
      <c r="J369" s="64" t="s">
        <v>8</v>
      </c>
      <c r="K369" s="64"/>
      <c r="L369" s="64">
        <v>35</v>
      </c>
      <c r="M369" s="64" t="s">
        <v>436</v>
      </c>
      <c r="N369" s="65"/>
      <c r="O369" s="65" t="s">
        <v>437</v>
      </c>
      <c r="P369" s="64" t="s">
        <v>61</v>
      </c>
      <c r="Q369" s="64" t="s">
        <v>9</v>
      </c>
      <c r="R369" s="64"/>
      <c r="S369" s="64" t="s">
        <v>431</v>
      </c>
      <c r="T369" s="64" t="s">
        <v>57</v>
      </c>
    </row>
    <row r="370" spans="1:20" ht="27">
      <c r="A370" s="64" t="s">
        <v>426</v>
      </c>
      <c r="B370" s="64" t="s">
        <v>25</v>
      </c>
      <c r="C370" s="64" t="s">
        <v>432</v>
      </c>
      <c r="D370" s="64" t="s">
        <v>428</v>
      </c>
      <c r="E370" s="64">
        <v>8</v>
      </c>
      <c r="F370" s="64" t="s">
        <v>438</v>
      </c>
      <c r="G370" s="65"/>
      <c r="H370" s="65" t="s">
        <v>439</v>
      </c>
      <c r="I370" s="64" t="s">
        <v>8</v>
      </c>
      <c r="J370" s="64" t="s">
        <v>8</v>
      </c>
      <c r="K370" s="64"/>
      <c r="L370" s="64">
        <v>38</v>
      </c>
      <c r="M370" s="64" t="s">
        <v>59</v>
      </c>
      <c r="N370" s="65"/>
      <c r="O370" s="65" t="s">
        <v>60</v>
      </c>
      <c r="P370" s="64" t="s">
        <v>61</v>
      </c>
      <c r="Q370" s="64" t="s">
        <v>9</v>
      </c>
      <c r="R370" s="64"/>
      <c r="S370" s="64" t="s">
        <v>431</v>
      </c>
      <c r="T370" s="64" t="s">
        <v>57</v>
      </c>
    </row>
    <row r="371" spans="1:20" ht="27">
      <c r="A371" s="64" t="s">
        <v>426</v>
      </c>
      <c r="B371" s="64" t="s">
        <v>25</v>
      </c>
      <c r="C371" s="64" t="s">
        <v>432</v>
      </c>
      <c r="D371" s="64" t="s">
        <v>428</v>
      </c>
      <c r="E371" s="64">
        <v>8</v>
      </c>
      <c r="F371" s="64" t="s">
        <v>438</v>
      </c>
      <c r="G371" s="65"/>
      <c r="H371" s="65" t="s">
        <v>439</v>
      </c>
      <c r="I371" s="64" t="s">
        <v>8</v>
      </c>
      <c r="J371" s="64" t="s">
        <v>8</v>
      </c>
      <c r="K371" s="64"/>
      <c r="L371" s="64">
        <v>327</v>
      </c>
      <c r="M371" s="64" t="s">
        <v>62</v>
      </c>
      <c r="N371" s="65" t="s">
        <v>63</v>
      </c>
      <c r="O371" s="65" t="s">
        <v>60</v>
      </c>
      <c r="P371" s="64" t="s">
        <v>55</v>
      </c>
      <c r="Q371" s="64" t="s">
        <v>13</v>
      </c>
      <c r="R371" s="64" t="s">
        <v>57</v>
      </c>
      <c r="S371" s="64" t="s">
        <v>431</v>
      </c>
      <c r="T371" s="64" t="s">
        <v>57</v>
      </c>
    </row>
    <row r="372" spans="1:20" ht="27">
      <c r="A372" s="64" t="s">
        <v>426</v>
      </c>
      <c r="B372" s="64" t="s">
        <v>25</v>
      </c>
      <c r="C372" s="64" t="s">
        <v>427</v>
      </c>
      <c r="D372" s="64" t="s">
        <v>428</v>
      </c>
      <c r="E372" s="64">
        <v>19</v>
      </c>
      <c r="F372" s="64" t="s">
        <v>183</v>
      </c>
      <c r="G372" s="65"/>
      <c r="H372" s="65" t="s">
        <v>440</v>
      </c>
      <c r="I372" s="64" t="s">
        <v>8</v>
      </c>
      <c r="J372" s="64" t="s">
        <v>8</v>
      </c>
      <c r="K372" s="64"/>
      <c r="L372" s="64">
        <v>160</v>
      </c>
      <c r="M372" s="64" t="s">
        <v>441</v>
      </c>
      <c r="N372" s="65"/>
      <c r="O372" s="65" t="s">
        <v>442</v>
      </c>
      <c r="P372" s="64" t="s">
        <v>10</v>
      </c>
      <c r="Q372" s="64" t="s">
        <v>10</v>
      </c>
      <c r="R372" s="64"/>
      <c r="S372" s="64" t="s">
        <v>431</v>
      </c>
      <c r="T372" s="64" t="s">
        <v>57</v>
      </c>
    </row>
    <row r="373" spans="1:20" ht="27">
      <c r="A373" s="64" t="s">
        <v>426</v>
      </c>
      <c r="B373" s="64" t="s">
        <v>25</v>
      </c>
      <c r="C373" s="64" t="s">
        <v>427</v>
      </c>
      <c r="D373" s="64" t="s">
        <v>428</v>
      </c>
      <c r="E373" s="64">
        <v>21</v>
      </c>
      <c r="F373" s="64" t="s">
        <v>52</v>
      </c>
      <c r="G373" s="65"/>
      <c r="H373" s="65" t="s">
        <v>53</v>
      </c>
      <c r="I373" s="64" t="s">
        <v>8</v>
      </c>
      <c r="J373" s="64" t="s">
        <v>8</v>
      </c>
      <c r="K373" s="64"/>
      <c r="L373" s="64">
        <v>23</v>
      </c>
      <c r="M373" s="64" t="s">
        <v>167</v>
      </c>
      <c r="N373" s="65"/>
      <c r="O373" s="65" t="s">
        <v>443</v>
      </c>
      <c r="P373" s="64" t="s">
        <v>8</v>
      </c>
      <c r="Q373" s="64" t="s">
        <v>8</v>
      </c>
      <c r="R373" s="64"/>
      <c r="S373" s="64" t="s">
        <v>431</v>
      </c>
      <c r="T373" s="64" t="s">
        <v>57</v>
      </c>
    </row>
    <row r="374" spans="1:20" ht="27">
      <c r="A374" s="64" t="s">
        <v>426</v>
      </c>
      <c r="B374" s="64" t="s">
        <v>25</v>
      </c>
      <c r="C374" s="64" t="s">
        <v>427</v>
      </c>
      <c r="D374" s="64" t="s">
        <v>428</v>
      </c>
      <c r="E374" s="64">
        <v>21</v>
      </c>
      <c r="F374" s="64" t="s">
        <v>52</v>
      </c>
      <c r="G374" s="65"/>
      <c r="H374" s="65" t="s">
        <v>53</v>
      </c>
      <c r="I374" s="64" t="s">
        <v>8</v>
      </c>
      <c r="J374" s="64" t="s">
        <v>8</v>
      </c>
      <c r="K374" s="64"/>
      <c r="L374" s="64">
        <v>325</v>
      </c>
      <c r="M374" s="64" t="s">
        <v>289</v>
      </c>
      <c r="N374" s="65" t="s">
        <v>290</v>
      </c>
      <c r="O374" s="65" t="s">
        <v>291</v>
      </c>
      <c r="P374" s="64" t="s">
        <v>55</v>
      </c>
      <c r="Q374" s="64" t="s">
        <v>13</v>
      </c>
      <c r="R374" s="64" t="s">
        <v>57</v>
      </c>
      <c r="S374" s="64" t="s">
        <v>431</v>
      </c>
      <c r="T374" s="64" t="s">
        <v>57</v>
      </c>
    </row>
    <row r="375" spans="1:20" ht="27">
      <c r="A375" s="64" t="s">
        <v>426</v>
      </c>
      <c r="B375" s="64" t="s">
        <v>25</v>
      </c>
      <c r="C375" s="64" t="s">
        <v>427</v>
      </c>
      <c r="D375" s="64" t="s">
        <v>428</v>
      </c>
      <c r="E375" s="64">
        <v>21</v>
      </c>
      <c r="F375" s="64" t="s">
        <v>52</v>
      </c>
      <c r="G375" s="65"/>
      <c r="H375" s="65" t="s">
        <v>53</v>
      </c>
      <c r="I375" s="64" t="s">
        <v>8</v>
      </c>
      <c r="J375" s="64" t="s">
        <v>8</v>
      </c>
      <c r="K375" s="64"/>
      <c r="L375" s="64">
        <v>329</v>
      </c>
      <c r="M375" s="64" t="s">
        <v>292</v>
      </c>
      <c r="N375" s="65" t="s">
        <v>293</v>
      </c>
      <c r="O375" s="65" t="s">
        <v>291</v>
      </c>
      <c r="P375" s="64" t="s">
        <v>61</v>
      </c>
      <c r="Q375" s="64" t="s">
        <v>13</v>
      </c>
      <c r="R375" s="64" t="s">
        <v>57</v>
      </c>
      <c r="S375" s="64" t="s">
        <v>431</v>
      </c>
      <c r="T375" s="64" t="s">
        <v>57</v>
      </c>
    </row>
    <row r="376" spans="1:20" ht="27.75">
      <c r="A376" s="64" t="s">
        <v>426</v>
      </c>
      <c r="B376" s="64" t="s">
        <v>25</v>
      </c>
      <c r="C376" s="64" t="s">
        <v>444</v>
      </c>
      <c r="D376" s="64" t="s">
        <v>428</v>
      </c>
      <c r="E376" s="64">
        <v>22</v>
      </c>
      <c r="F376" s="64" t="s">
        <v>445</v>
      </c>
      <c r="G376" s="65"/>
      <c r="H376" s="65" t="s">
        <v>446</v>
      </c>
      <c r="I376" s="64" t="s">
        <v>8</v>
      </c>
      <c r="J376" s="64" t="s">
        <v>8</v>
      </c>
      <c r="K376" s="64"/>
      <c r="L376" s="64">
        <v>34</v>
      </c>
      <c r="M376" s="64" t="s">
        <v>447</v>
      </c>
      <c r="N376" s="65"/>
      <c r="O376" s="65" t="s">
        <v>448</v>
      </c>
      <c r="P376" s="64" t="s">
        <v>55</v>
      </c>
      <c r="Q376" s="64" t="s">
        <v>9</v>
      </c>
      <c r="R376" s="64"/>
      <c r="S376" s="64" t="s">
        <v>431</v>
      </c>
      <c r="T376" s="64" t="s">
        <v>57</v>
      </c>
    </row>
    <row r="377" spans="1:20" ht="27">
      <c r="A377" s="64" t="s">
        <v>426</v>
      </c>
      <c r="B377" s="64" t="s">
        <v>25</v>
      </c>
      <c r="C377" s="64" t="s">
        <v>427</v>
      </c>
      <c r="D377" s="64" t="s">
        <v>428</v>
      </c>
      <c r="E377" s="64">
        <v>23</v>
      </c>
      <c r="F377" s="64" t="s">
        <v>167</v>
      </c>
      <c r="G377" s="65"/>
      <c r="H377" s="65" t="s">
        <v>443</v>
      </c>
      <c r="I377" s="64" t="s">
        <v>8</v>
      </c>
      <c r="J377" s="64" t="s">
        <v>8</v>
      </c>
      <c r="K377" s="64"/>
      <c r="L377" s="64">
        <v>33</v>
      </c>
      <c r="M377" s="64" t="s">
        <v>54</v>
      </c>
      <c r="N377" s="65"/>
      <c r="O377" s="65" t="s">
        <v>53</v>
      </c>
      <c r="P377" s="64" t="s">
        <v>55</v>
      </c>
      <c r="Q377" s="64" t="s">
        <v>9</v>
      </c>
      <c r="R377" s="64"/>
      <c r="S377" s="64" t="s">
        <v>431</v>
      </c>
      <c r="T377" s="64" t="s">
        <v>57</v>
      </c>
    </row>
    <row r="378" spans="1:20" ht="27">
      <c r="A378" s="64" t="s">
        <v>426</v>
      </c>
      <c r="B378" s="64" t="s">
        <v>25</v>
      </c>
      <c r="C378" s="64" t="s">
        <v>432</v>
      </c>
      <c r="D378" s="64" t="s">
        <v>428</v>
      </c>
      <c r="E378" s="64">
        <v>23</v>
      </c>
      <c r="F378" s="64" t="s">
        <v>167</v>
      </c>
      <c r="G378" s="65"/>
      <c r="H378" s="65" t="s">
        <v>443</v>
      </c>
      <c r="I378" s="64" t="s">
        <v>8</v>
      </c>
      <c r="J378" s="64" t="s">
        <v>8</v>
      </c>
      <c r="K378" s="64"/>
      <c r="L378" s="64">
        <v>325</v>
      </c>
      <c r="M378" s="64" t="s">
        <v>289</v>
      </c>
      <c r="N378" s="65" t="s">
        <v>290</v>
      </c>
      <c r="O378" s="65" t="s">
        <v>291</v>
      </c>
      <c r="P378" s="64" t="s">
        <v>55</v>
      </c>
      <c r="Q378" s="64" t="s">
        <v>13</v>
      </c>
      <c r="R378" s="64" t="s">
        <v>57</v>
      </c>
      <c r="S378" s="64" t="s">
        <v>431</v>
      </c>
      <c r="T378" s="64" t="s">
        <v>57</v>
      </c>
    </row>
    <row r="379" spans="1:20" ht="27">
      <c r="A379" s="64" t="s">
        <v>426</v>
      </c>
      <c r="B379" s="64" t="s">
        <v>25</v>
      </c>
      <c r="C379" s="64" t="s">
        <v>432</v>
      </c>
      <c r="D379" s="64" t="s">
        <v>428</v>
      </c>
      <c r="E379" s="64">
        <v>23</v>
      </c>
      <c r="F379" s="64" t="s">
        <v>167</v>
      </c>
      <c r="G379" s="65"/>
      <c r="H379" s="65" t="s">
        <v>443</v>
      </c>
      <c r="I379" s="64" t="s">
        <v>8</v>
      </c>
      <c r="J379" s="64" t="s">
        <v>8</v>
      </c>
      <c r="K379" s="64"/>
      <c r="L379" s="64">
        <v>329</v>
      </c>
      <c r="M379" s="64" t="s">
        <v>292</v>
      </c>
      <c r="N379" s="65" t="s">
        <v>293</v>
      </c>
      <c r="O379" s="65" t="s">
        <v>291</v>
      </c>
      <c r="P379" s="64" t="s">
        <v>61</v>
      </c>
      <c r="Q379" s="64" t="s">
        <v>13</v>
      </c>
      <c r="R379" s="64" t="s">
        <v>57</v>
      </c>
      <c r="S379" s="64" t="s">
        <v>431</v>
      </c>
      <c r="T379" s="64" t="s">
        <v>57</v>
      </c>
    </row>
    <row r="380" spans="1:20" ht="27">
      <c r="A380" s="64" t="s">
        <v>426</v>
      </c>
      <c r="B380" s="64" t="s">
        <v>25</v>
      </c>
      <c r="C380" s="64" t="s">
        <v>432</v>
      </c>
      <c r="D380" s="64" t="s">
        <v>428</v>
      </c>
      <c r="E380" s="64">
        <v>24</v>
      </c>
      <c r="F380" s="64" t="s">
        <v>434</v>
      </c>
      <c r="G380" s="65"/>
      <c r="H380" s="65" t="s">
        <v>435</v>
      </c>
      <c r="I380" s="64" t="s">
        <v>8</v>
      </c>
      <c r="J380" s="64" t="s">
        <v>8</v>
      </c>
      <c r="K380" s="64"/>
      <c r="L380" s="64">
        <v>35</v>
      </c>
      <c r="M380" s="64" t="s">
        <v>436</v>
      </c>
      <c r="N380" s="65"/>
      <c r="O380" s="65" t="s">
        <v>437</v>
      </c>
      <c r="P380" s="64" t="s">
        <v>61</v>
      </c>
      <c r="Q380" s="64" t="s">
        <v>9</v>
      </c>
      <c r="R380" s="64"/>
      <c r="S380" s="64" t="s">
        <v>431</v>
      </c>
      <c r="T380" s="64" t="s">
        <v>57</v>
      </c>
    </row>
    <row r="381" spans="1:20" ht="27">
      <c r="A381" s="64" t="s">
        <v>426</v>
      </c>
      <c r="B381" s="64" t="s">
        <v>25</v>
      </c>
      <c r="C381" s="64" t="s">
        <v>427</v>
      </c>
      <c r="D381" s="64" t="s">
        <v>428</v>
      </c>
      <c r="E381" s="64">
        <v>33</v>
      </c>
      <c r="F381" s="64" t="s">
        <v>54</v>
      </c>
      <c r="G381" s="65"/>
      <c r="H381" s="65" t="s">
        <v>53</v>
      </c>
      <c r="I381" s="64" t="s">
        <v>55</v>
      </c>
      <c r="J381" s="64" t="s">
        <v>9</v>
      </c>
      <c r="K381" s="64"/>
      <c r="L381" s="64">
        <v>325</v>
      </c>
      <c r="M381" s="64" t="s">
        <v>289</v>
      </c>
      <c r="N381" s="65" t="s">
        <v>290</v>
      </c>
      <c r="O381" s="65" t="s">
        <v>291</v>
      </c>
      <c r="P381" s="64" t="s">
        <v>55</v>
      </c>
      <c r="Q381" s="64" t="s">
        <v>13</v>
      </c>
      <c r="R381" s="64" t="s">
        <v>57</v>
      </c>
      <c r="S381" s="64" t="s">
        <v>431</v>
      </c>
      <c r="T381" s="64" t="s">
        <v>57</v>
      </c>
    </row>
    <row r="382" spans="1:20" ht="27">
      <c r="A382" s="64" t="s">
        <v>426</v>
      </c>
      <c r="B382" s="64" t="s">
        <v>25</v>
      </c>
      <c r="C382" s="64" t="s">
        <v>427</v>
      </c>
      <c r="D382" s="64" t="s">
        <v>428</v>
      </c>
      <c r="E382" s="64">
        <v>33</v>
      </c>
      <c r="F382" s="64" t="s">
        <v>54</v>
      </c>
      <c r="G382" s="65"/>
      <c r="H382" s="65" t="s">
        <v>53</v>
      </c>
      <c r="I382" s="64" t="s">
        <v>55</v>
      </c>
      <c r="J382" s="64" t="s">
        <v>9</v>
      </c>
      <c r="K382" s="64"/>
      <c r="L382" s="64">
        <v>329</v>
      </c>
      <c r="M382" s="64" t="s">
        <v>292</v>
      </c>
      <c r="N382" s="65" t="s">
        <v>293</v>
      </c>
      <c r="O382" s="65" t="s">
        <v>291</v>
      </c>
      <c r="P382" s="64" t="s">
        <v>61</v>
      </c>
      <c r="Q382" s="64" t="s">
        <v>13</v>
      </c>
      <c r="R382" s="64" t="s">
        <v>57</v>
      </c>
      <c r="S382" s="64" t="s">
        <v>431</v>
      </c>
      <c r="T382" s="64" t="s">
        <v>57</v>
      </c>
    </row>
    <row r="383" spans="1:20" ht="27">
      <c r="A383" s="64" t="s">
        <v>426</v>
      </c>
      <c r="B383" s="64" t="s">
        <v>25</v>
      </c>
      <c r="C383" s="64" t="s">
        <v>432</v>
      </c>
      <c r="D383" s="64" t="s">
        <v>428</v>
      </c>
      <c r="E383" s="64">
        <v>43</v>
      </c>
      <c r="F383" s="64" t="s">
        <v>73</v>
      </c>
      <c r="G383" s="65"/>
      <c r="H383" s="65" t="s">
        <v>449</v>
      </c>
      <c r="I383" s="64" t="s">
        <v>55</v>
      </c>
      <c r="J383" s="64" t="s">
        <v>9</v>
      </c>
      <c r="K383" s="64"/>
      <c r="L383" s="64">
        <v>44</v>
      </c>
      <c r="M383" s="64" t="s">
        <v>111</v>
      </c>
      <c r="N383" s="65"/>
      <c r="O383" s="65" t="s">
        <v>450</v>
      </c>
      <c r="P383" s="64" t="s">
        <v>55</v>
      </c>
      <c r="Q383" s="64" t="s">
        <v>9</v>
      </c>
      <c r="R383" s="64"/>
      <c r="S383" s="64" t="s">
        <v>431</v>
      </c>
      <c r="T383" s="64" t="s">
        <v>57</v>
      </c>
    </row>
    <row r="384" spans="1:20" ht="27">
      <c r="A384" s="64" t="s">
        <v>426</v>
      </c>
      <c r="B384" s="64" t="s">
        <v>25</v>
      </c>
      <c r="C384" s="64" t="s">
        <v>427</v>
      </c>
      <c r="D384" s="64" t="s">
        <v>428</v>
      </c>
      <c r="E384" s="64">
        <v>46</v>
      </c>
      <c r="F384" s="64" t="s">
        <v>94</v>
      </c>
      <c r="G384" s="65"/>
      <c r="H384" s="65" t="s">
        <v>451</v>
      </c>
      <c r="I384" s="64" t="s">
        <v>55</v>
      </c>
      <c r="J384" s="64" t="s">
        <v>9</v>
      </c>
      <c r="K384" s="64"/>
      <c r="L384" s="64">
        <v>61</v>
      </c>
      <c r="M384" s="64" t="s">
        <v>310</v>
      </c>
      <c r="N384" s="65"/>
      <c r="O384" s="65" t="s">
        <v>452</v>
      </c>
      <c r="P384" s="64" t="s">
        <v>61</v>
      </c>
      <c r="Q384" s="64" t="s">
        <v>9</v>
      </c>
      <c r="R384" s="64"/>
      <c r="S384" s="64" t="s">
        <v>431</v>
      </c>
      <c r="T384" s="64" t="s">
        <v>57</v>
      </c>
    </row>
    <row r="385" spans="1:20" ht="27">
      <c r="A385" s="64" t="s">
        <v>426</v>
      </c>
      <c r="B385" s="64" t="s">
        <v>25</v>
      </c>
      <c r="C385" s="64" t="s">
        <v>427</v>
      </c>
      <c r="D385" s="64" t="s">
        <v>428</v>
      </c>
      <c r="E385" s="64">
        <v>46</v>
      </c>
      <c r="F385" s="64" t="s">
        <v>94</v>
      </c>
      <c r="G385" s="65"/>
      <c r="H385" s="65" t="s">
        <v>451</v>
      </c>
      <c r="I385" s="64" t="s">
        <v>55</v>
      </c>
      <c r="J385" s="64" t="s">
        <v>9</v>
      </c>
      <c r="K385" s="64"/>
      <c r="L385" s="64">
        <v>315</v>
      </c>
      <c r="M385" s="64" t="s">
        <v>281</v>
      </c>
      <c r="N385" s="65" t="s">
        <v>282</v>
      </c>
      <c r="O385" s="65" t="s">
        <v>283</v>
      </c>
      <c r="P385" s="64" t="s">
        <v>55</v>
      </c>
      <c r="Q385" s="64" t="s">
        <v>13</v>
      </c>
      <c r="R385" s="64" t="s">
        <v>57</v>
      </c>
      <c r="S385" s="64" t="s">
        <v>431</v>
      </c>
      <c r="T385" s="64" t="s">
        <v>57</v>
      </c>
    </row>
    <row r="386" spans="1:20" ht="27">
      <c r="A386" s="64" t="s">
        <v>426</v>
      </c>
      <c r="B386" s="64" t="s">
        <v>25</v>
      </c>
      <c r="C386" s="64" t="s">
        <v>427</v>
      </c>
      <c r="D386" s="64" t="s">
        <v>428</v>
      </c>
      <c r="E386" s="64">
        <v>46</v>
      </c>
      <c r="F386" s="64" t="s">
        <v>94</v>
      </c>
      <c r="G386" s="65"/>
      <c r="H386" s="65" t="s">
        <v>451</v>
      </c>
      <c r="I386" s="64" t="s">
        <v>55</v>
      </c>
      <c r="J386" s="64" t="s">
        <v>9</v>
      </c>
      <c r="K386" s="64"/>
      <c r="L386" s="64">
        <v>330</v>
      </c>
      <c r="M386" s="64" t="s">
        <v>284</v>
      </c>
      <c r="N386" s="65" t="s">
        <v>285</v>
      </c>
      <c r="O386" s="65" t="s">
        <v>283</v>
      </c>
      <c r="P386" s="64" t="s">
        <v>55</v>
      </c>
      <c r="Q386" s="64" t="s">
        <v>13</v>
      </c>
      <c r="R386" s="64" t="s">
        <v>57</v>
      </c>
      <c r="S386" s="64" t="s">
        <v>431</v>
      </c>
      <c r="T386" s="64" t="s">
        <v>57</v>
      </c>
    </row>
    <row r="387" spans="1:20" ht="27">
      <c r="A387" s="64" t="s">
        <v>426</v>
      </c>
      <c r="B387" s="64" t="s">
        <v>25</v>
      </c>
      <c r="C387" s="64" t="s">
        <v>427</v>
      </c>
      <c r="D387" s="64" t="s">
        <v>428</v>
      </c>
      <c r="E387" s="64">
        <v>46</v>
      </c>
      <c r="F387" s="64" t="s">
        <v>94</v>
      </c>
      <c r="G387" s="65"/>
      <c r="H387" s="65" t="s">
        <v>451</v>
      </c>
      <c r="I387" s="64" t="s">
        <v>55</v>
      </c>
      <c r="J387" s="64" t="s">
        <v>9</v>
      </c>
      <c r="K387" s="64"/>
      <c r="L387" s="64">
        <v>331</v>
      </c>
      <c r="M387" s="64" t="s">
        <v>286</v>
      </c>
      <c r="N387" s="65" t="s">
        <v>287</v>
      </c>
      <c r="O387" s="65" t="s">
        <v>283</v>
      </c>
      <c r="P387" s="64" t="s">
        <v>55</v>
      </c>
      <c r="Q387" s="64" t="s">
        <v>13</v>
      </c>
      <c r="R387" s="64" t="s">
        <v>57</v>
      </c>
      <c r="S387" s="64" t="s">
        <v>431</v>
      </c>
      <c r="T387" s="64" t="s">
        <v>57</v>
      </c>
    </row>
    <row r="388" spans="1:20" ht="27">
      <c r="A388" s="64" t="s">
        <v>426</v>
      </c>
      <c r="B388" s="64" t="s">
        <v>25</v>
      </c>
      <c r="C388" s="64" t="s">
        <v>453</v>
      </c>
      <c r="D388" s="64" t="s">
        <v>428</v>
      </c>
      <c r="E388" s="64">
        <v>56</v>
      </c>
      <c r="F388" s="64" t="s">
        <v>454</v>
      </c>
      <c r="G388" s="65"/>
      <c r="H388" s="65" t="s">
        <v>455</v>
      </c>
      <c r="I388" s="64" t="s">
        <v>55</v>
      </c>
      <c r="J388" s="64" t="s">
        <v>9</v>
      </c>
      <c r="K388" s="64"/>
      <c r="L388" s="64">
        <v>58</v>
      </c>
      <c r="M388" s="64" t="s">
        <v>303</v>
      </c>
      <c r="N388" s="65"/>
      <c r="O388" s="65" t="s">
        <v>456</v>
      </c>
      <c r="P388" s="64" t="s">
        <v>55</v>
      </c>
      <c r="Q388" s="64" t="s">
        <v>9</v>
      </c>
      <c r="R388" s="64"/>
      <c r="S388" s="64" t="s">
        <v>431</v>
      </c>
      <c r="T388" s="64" t="s">
        <v>57</v>
      </c>
    </row>
    <row r="389" spans="1:20" ht="27">
      <c r="A389" s="64" t="s">
        <v>426</v>
      </c>
      <c r="B389" s="64" t="s">
        <v>25</v>
      </c>
      <c r="C389" s="64" t="s">
        <v>427</v>
      </c>
      <c r="D389" s="64" t="s">
        <v>428</v>
      </c>
      <c r="E389" s="64">
        <v>61</v>
      </c>
      <c r="F389" s="64" t="s">
        <v>310</v>
      </c>
      <c r="G389" s="65"/>
      <c r="H389" s="65" t="s">
        <v>452</v>
      </c>
      <c r="I389" s="64" t="s">
        <v>61</v>
      </c>
      <c r="J389" s="64" t="s">
        <v>9</v>
      </c>
      <c r="K389" s="64"/>
      <c r="L389" s="64">
        <v>165</v>
      </c>
      <c r="M389" s="64" t="s">
        <v>119</v>
      </c>
      <c r="N389" s="65"/>
      <c r="O389" s="65" t="s">
        <v>120</v>
      </c>
      <c r="P389" s="64" t="s">
        <v>10</v>
      </c>
      <c r="Q389" s="64" t="s">
        <v>10</v>
      </c>
      <c r="R389" s="64"/>
      <c r="S389" s="64" t="s">
        <v>431</v>
      </c>
      <c r="T389" s="64" t="s">
        <v>57</v>
      </c>
    </row>
    <row r="390" spans="1:20" ht="27">
      <c r="A390" s="64" t="s">
        <v>426</v>
      </c>
      <c r="B390" s="64" t="s">
        <v>25</v>
      </c>
      <c r="C390" s="64" t="s">
        <v>427</v>
      </c>
      <c r="D390" s="64" t="s">
        <v>428</v>
      </c>
      <c r="E390" s="64">
        <v>61</v>
      </c>
      <c r="F390" s="64" t="s">
        <v>310</v>
      </c>
      <c r="G390" s="65"/>
      <c r="H390" s="65" t="s">
        <v>452</v>
      </c>
      <c r="I390" s="64" t="s">
        <v>61</v>
      </c>
      <c r="J390" s="64" t="s">
        <v>9</v>
      </c>
      <c r="K390" s="64"/>
      <c r="L390" s="64">
        <v>166</v>
      </c>
      <c r="M390" s="64" t="s">
        <v>121</v>
      </c>
      <c r="N390" s="65"/>
      <c r="O390" s="65" t="s">
        <v>120</v>
      </c>
      <c r="P390" s="64" t="s">
        <v>10</v>
      </c>
      <c r="Q390" s="64" t="s">
        <v>10</v>
      </c>
      <c r="R390" s="64"/>
      <c r="S390" s="64" t="s">
        <v>431</v>
      </c>
      <c r="T390" s="64" t="s">
        <v>57</v>
      </c>
    </row>
    <row r="391" spans="1:20" ht="27">
      <c r="A391" s="64" t="s">
        <v>426</v>
      </c>
      <c r="B391" s="64" t="s">
        <v>25</v>
      </c>
      <c r="C391" s="64" t="s">
        <v>427</v>
      </c>
      <c r="D391" s="64" t="s">
        <v>428</v>
      </c>
      <c r="E391" s="64">
        <v>61</v>
      </c>
      <c r="F391" s="64" t="s">
        <v>310</v>
      </c>
      <c r="G391" s="65"/>
      <c r="H391" s="65" t="s">
        <v>452</v>
      </c>
      <c r="I391" s="64" t="s">
        <v>61</v>
      </c>
      <c r="J391" s="64" t="s">
        <v>9</v>
      </c>
      <c r="K391" s="64"/>
      <c r="L391" s="64">
        <v>167</v>
      </c>
      <c r="M391" s="64" t="s">
        <v>122</v>
      </c>
      <c r="N391" s="65"/>
      <c r="O391" s="65" t="s">
        <v>120</v>
      </c>
      <c r="P391" s="64" t="s">
        <v>10</v>
      </c>
      <c r="Q391" s="64" t="s">
        <v>10</v>
      </c>
      <c r="R391" s="64"/>
      <c r="S391" s="64" t="s">
        <v>431</v>
      </c>
      <c r="T391" s="64" t="s">
        <v>57</v>
      </c>
    </row>
    <row r="392" spans="1:20" ht="27">
      <c r="A392" s="64" t="s">
        <v>426</v>
      </c>
      <c r="B392" s="64" t="s">
        <v>25</v>
      </c>
      <c r="C392" s="64" t="s">
        <v>432</v>
      </c>
      <c r="D392" s="64" t="s">
        <v>428</v>
      </c>
      <c r="E392" s="64">
        <v>61</v>
      </c>
      <c r="F392" s="64" t="s">
        <v>310</v>
      </c>
      <c r="G392" s="65"/>
      <c r="H392" s="65" t="s">
        <v>452</v>
      </c>
      <c r="I392" s="64" t="s">
        <v>61</v>
      </c>
      <c r="J392" s="64" t="s">
        <v>9</v>
      </c>
      <c r="K392" s="64"/>
      <c r="L392" s="64">
        <v>315</v>
      </c>
      <c r="M392" s="64" t="s">
        <v>281</v>
      </c>
      <c r="N392" s="65" t="s">
        <v>282</v>
      </c>
      <c r="O392" s="65" t="s">
        <v>283</v>
      </c>
      <c r="P392" s="64" t="s">
        <v>55</v>
      </c>
      <c r="Q392" s="64" t="s">
        <v>13</v>
      </c>
      <c r="R392" s="64" t="s">
        <v>57</v>
      </c>
      <c r="S392" s="64" t="s">
        <v>431</v>
      </c>
      <c r="T392" s="64" t="s">
        <v>57</v>
      </c>
    </row>
    <row r="393" spans="1:20" ht="27">
      <c r="A393" s="64" t="s">
        <v>426</v>
      </c>
      <c r="B393" s="64" t="s">
        <v>25</v>
      </c>
      <c r="C393" s="64" t="s">
        <v>432</v>
      </c>
      <c r="D393" s="64" t="s">
        <v>428</v>
      </c>
      <c r="E393" s="64">
        <v>61</v>
      </c>
      <c r="F393" s="64" t="s">
        <v>310</v>
      </c>
      <c r="G393" s="65"/>
      <c r="H393" s="65" t="s">
        <v>452</v>
      </c>
      <c r="I393" s="64" t="s">
        <v>61</v>
      </c>
      <c r="J393" s="64" t="s">
        <v>9</v>
      </c>
      <c r="K393" s="64"/>
      <c r="L393" s="64">
        <v>330</v>
      </c>
      <c r="M393" s="64" t="s">
        <v>284</v>
      </c>
      <c r="N393" s="65" t="s">
        <v>285</v>
      </c>
      <c r="O393" s="65" t="s">
        <v>283</v>
      </c>
      <c r="P393" s="64" t="s">
        <v>55</v>
      </c>
      <c r="Q393" s="64" t="s">
        <v>13</v>
      </c>
      <c r="R393" s="64" t="s">
        <v>57</v>
      </c>
      <c r="S393" s="64" t="s">
        <v>431</v>
      </c>
      <c r="T393" s="64" t="s">
        <v>57</v>
      </c>
    </row>
    <row r="394" spans="1:20" ht="27">
      <c r="A394" s="64" t="s">
        <v>426</v>
      </c>
      <c r="B394" s="64" t="s">
        <v>25</v>
      </c>
      <c r="C394" s="64" t="s">
        <v>432</v>
      </c>
      <c r="D394" s="64" t="s">
        <v>428</v>
      </c>
      <c r="E394" s="64">
        <v>61</v>
      </c>
      <c r="F394" s="64" t="s">
        <v>310</v>
      </c>
      <c r="G394" s="65"/>
      <c r="H394" s="65" t="s">
        <v>452</v>
      </c>
      <c r="I394" s="64" t="s">
        <v>61</v>
      </c>
      <c r="J394" s="64" t="s">
        <v>9</v>
      </c>
      <c r="K394" s="64"/>
      <c r="L394" s="64">
        <v>331</v>
      </c>
      <c r="M394" s="64" t="s">
        <v>286</v>
      </c>
      <c r="N394" s="65" t="s">
        <v>287</v>
      </c>
      <c r="O394" s="65" t="s">
        <v>283</v>
      </c>
      <c r="P394" s="64" t="s">
        <v>55</v>
      </c>
      <c r="Q394" s="64" t="s">
        <v>13</v>
      </c>
      <c r="R394" s="64" t="s">
        <v>57</v>
      </c>
      <c r="S394" s="64" t="s">
        <v>431</v>
      </c>
      <c r="T394" s="64" t="s">
        <v>57</v>
      </c>
    </row>
    <row r="395" spans="1:20" ht="27">
      <c r="A395" s="64" t="s">
        <v>426</v>
      </c>
      <c r="B395" s="64" t="s">
        <v>25</v>
      </c>
      <c r="C395" s="64" t="s">
        <v>453</v>
      </c>
      <c r="D395" s="64" t="s">
        <v>428</v>
      </c>
      <c r="E395" s="64">
        <v>63</v>
      </c>
      <c r="F395" s="64" t="s">
        <v>313</v>
      </c>
      <c r="G395" s="65"/>
      <c r="H395" s="65" t="s">
        <v>457</v>
      </c>
      <c r="I395" s="64" t="s">
        <v>55</v>
      </c>
      <c r="J395" s="64" t="s">
        <v>9</v>
      </c>
      <c r="K395" s="64"/>
      <c r="L395" s="64">
        <v>64</v>
      </c>
      <c r="M395" s="64" t="s">
        <v>316</v>
      </c>
      <c r="N395" s="65"/>
      <c r="O395" s="65" t="s">
        <v>458</v>
      </c>
      <c r="P395" s="64" t="s">
        <v>55</v>
      </c>
      <c r="Q395" s="64" t="s">
        <v>9</v>
      </c>
      <c r="R395" s="64"/>
      <c r="S395" s="64" t="s">
        <v>431</v>
      </c>
      <c r="T395" s="64" t="s">
        <v>57</v>
      </c>
    </row>
    <row r="396" spans="1:20" ht="27">
      <c r="A396" s="64" t="s">
        <v>426</v>
      </c>
      <c r="B396" s="64" t="s">
        <v>25</v>
      </c>
      <c r="C396" s="64" t="s">
        <v>453</v>
      </c>
      <c r="D396" s="64" t="s">
        <v>428</v>
      </c>
      <c r="E396" s="64">
        <v>65</v>
      </c>
      <c r="F396" s="64" t="s">
        <v>318</v>
      </c>
      <c r="G396" s="65"/>
      <c r="H396" s="65" t="s">
        <v>459</v>
      </c>
      <c r="I396" s="64" t="s">
        <v>55</v>
      </c>
      <c r="J396" s="64" t="s">
        <v>9</v>
      </c>
      <c r="K396" s="64"/>
      <c r="L396" s="64">
        <v>68</v>
      </c>
      <c r="M396" s="64" t="s">
        <v>326</v>
      </c>
      <c r="N396" s="65"/>
      <c r="O396" s="65" t="s">
        <v>460</v>
      </c>
      <c r="P396" s="64" t="s">
        <v>55</v>
      </c>
      <c r="Q396" s="64" t="s">
        <v>9</v>
      </c>
      <c r="R396" s="64"/>
      <c r="S396" s="64" t="s">
        <v>431</v>
      </c>
      <c r="T396" s="64" t="s">
        <v>57</v>
      </c>
    </row>
    <row r="397" spans="1:20" ht="27">
      <c r="A397" s="64" t="s">
        <v>426</v>
      </c>
      <c r="B397" s="64" t="s">
        <v>25</v>
      </c>
      <c r="C397" s="64" t="s">
        <v>427</v>
      </c>
      <c r="D397" s="64" t="s">
        <v>428</v>
      </c>
      <c r="E397" s="64">
        <v>91</v>
      </c>
      <c r="F397" s="64" t="s">
        <v>400</v>
      </c>
      <c r="G397" s="65"/>
      <c r="H397" s="65" t="s">
        <v>461</v>
      </c>
      <c r="I397" s="64" t="s">
        <v>10</v>
      </c>
      <c r="J397" s="64" t="s">
        <v>10</v>
      </c>
      <c r="K397" s="64"/>
      <c r="L397" s="64">
        <v>100</v>
      </c>
      <c r="M397" s="64" t="s">
        <v>462</v>
      </c>
      <c r="N397" s="65"/>
      <c r="O397" s="65" t="s">
        <v>463</v>
      </c>
      <c r="P397" s="64" t="s">
        <v>10</v>
      </c>
      <c r="Q397" s="64" t="s">
        <v>10</v>
      </c>
      <c r="R397" s="64"/>
      <c r="S397" s="64" t="s">
        <v>431</v>
      </c>
      <c r="T397" s="64" t="s">
        <v>57</v>
      </c>
    </row>
    <row r="398" spans="1:20" ht="27.75">
      <c r="A398" s="64" t="s">
        <v>426</v>
      </c>
      <c r="B398" s="64" t="s">
        <v>25</v>
      </c>
      <c r="C398" s="64" t="s">
        <v>464</v>
      </c>
      <c r="D398" s="64" t="s">
        <v>428</v>
      </c>
      <c r="E398" s="64">
        <v>93</v>
      </c>
      <c r="F398" s="64" t="s">
        <v>405</v>
      </c>
      <c r="G398" s="65"/>
      <c r="H398" s="65" t="s">
        <v>465</v>
      </c>
      <c r="I398" s="64" t="s">
        <v>10</v>
      </c>
      <c r="J398" s="64" t="s">
        <v>10</v>
      </c>
      <c r="K398" s="64"/>
      <c r="L398" s="64">
        <v>94</v>
      </c>
      <c r="M398" s="64" t="s">
        <v>407</v>
      </c>
      <c r="N398" s="65"/>
      <c r="O398" s="65" t="s">
        <v>466</v>
      </c>
      <c r="P398" s="64" t="s">
        <v>10</v>
      </c>
      <c r="Q398" s="64" t="s">
        <v>10</v>
      </c>
      <c r="R398" s="64"/>
      <c r="S398" s="64" t="s">
        <v>431</v>
      </c>
      <c r="T398" s="64" t="s">
        <v>57</v>
      </c>
    </row>
    <row r="399" spans="1:20" ht="27.75">
      <c r="A399" s="64" t="s">
        <v>426</v>
      </c>
      <c r="B399" s="64" t="s">
        <v>25</v>
      </c>
      <c r="C399" s="64" t="s">
        <v>467</v>
      </c>
      <c r="D399" s="64" t="s">
        <v>428</v>
      </c>
      <c r="E399" s="64">
        <v>93</v>
      </c>
      <c r="F399" s="64" t="s">
        <v>405</v>
      </c>
      <c r="G399" s="65"/>
      <c r="H399" s="65" t="s">
        <v>465</v>
      </c>
      <c r="I399" s="64" t="s">
        <v>10</v>
      </c>
      <c r="J399" s="64" t="s">
        <v>10</v>
      </c>
      <c r="K399" s="64"/>
      <c r="L399" s="64">
        <v>96</v>
      </c>
      <c r="M399" s="64" t="s">
        <v>468</v>
      </c>
      <c r="N399" s="65"/>
      <c r="O399" s="65" t="s">
        <v>469</v>
      </c>
      <c r="P399" s="64" t="s">
        <v>10</v>
      </c>
      <c r="Q399" s="64" t="s">
        <v>10</v>
      </c>
      <c r="R399" s="64"/>
      <c r="S399" s="64" t="s">
        <v>431</v>
      </c>
      <c r="T399" s="64" t="s">
        <v>57</v>
      </c>
    </row>
    <row r="400" spans="1:20" ht="27.75">
      <c r="A400" s="64" t="s">
        <v>426</v>
      </c>
      <c r="B400" s="64" t="s">
        <v>25</v>
      </c>
      <c r="C400" s="64" t="s">
        <v>464</v>
      </c>
      <c r="D400" s="64" t="s">
        <v>428</v>
      </c>
      <c r="E400" s="64">
        <v>93</v>
      </c>
      <c r="F400" s="64" t="s">
        <v>405</v>
      </c>
      <c r="G400" s="65"/>
      <c r="H400" s="65" t="s">
        <v>465</v>
      </c>
      <c r="I400" s="64" t="s">
        <v>10</v>
      </c>
      <c r="J400" s="64" t="s">
        <v>10</v>
      </c>
      <c r="K400" s="64"/>
      <c r="L400" s="64">
        <v>97</v>
      </c>
      <c r="M400" s="64" t="s">
        <v>220</v>
      </c>
      <c r="N400" s="65"/>
      <c r="O400" s="65" t="s">
        <v>470</v>
      </c>
      <c r="P400" s="64" t="s">
        <v>10</v>
      </c>
      <c r="Q400" s="64" t="s">
        <v>10</v>
      </c>
      <c r="R400" s="64"/>
      <c r="S400" s="64" t="s">
        <v>431</v>
      </c>
      <c r="T400" s="64" t="s">
        <v>57</v>
      </c>
    </row>
    <row r="401" spans="1:20" ht="27.75">
      <c r="A401" s="64" t="s">
        <v>426</v>
      </c>
      <c r="B401" s="64" t="s">
        <v>25</v>
      </c>
      <c r="C401" s="64" t="s">
        <v>464</v>
      </c>
      <c r="D401" s="64" t="s">
        <v>428</v>
      </c>
      <c r="E401" s="64">
        <v>94</v>
      </c>
      <c r="F401" s="64" t="s">
        <v>407</v>
      </c>
      <c r="G401" s="65"/>
      <c r="H401" s="65" t="s">
        <v>466</v>
      </c>
      <c r="I401" s="64" t="s">
        <v>10</v>
      </c>
      <c r="J401" s="64" t="s">
        <v>10</v>
      </c>
      <c r="K401" s="64"/>
      <c r="L401" s="64">
        <v>96</v>
      </c>
      <c r="M401" s="64" t="s">
        <v>468</v>
      </c>
      <c r="N401" s="65"/>
      <c r="O401" s="65" t="s">
        <v>469</v>
      </c>
      <c r="P401" s="64" t="s">
        <v>10</v>
      </c>
      <c r="Q401" s="64" t="s">
        <v>10</v>
      </c>
      <c r="R401" s="64"/>
      <c r="S401" s="64" t="s">
        <v>431</v>
      </c>
      <c r="T401" s="64" t="s">
        <v>57</v>
      </c>
    </row>
    <row r="402" spans="1:20" ht="27.75">
      <c r="A402" s="64" t="s">
        <v>426</v>
      </c>
      <c r="B402" s="64" t="s">
        <v>25</v>
      </c>
      <c r="C402" s="64" t="s">
        <v>464</v>
      </c>
      <c r="D402" s="64" t="s">
        <v>428</v>
      </c>
      <c r="E402" s="64">
        <v>96</v>
      </c>
      <c r="F402" s="64" t="s">
        <v>468</v>
      </c>
      <c r="G402" s="65"/>
      <c r="H402" s="65" t="s">
        <v>469</v>
      </c>
      <c r="I402" s="64" t="s">
        <v>10</v>
      </c>
      <c r="J402" s="64" t="s">
        <v>10</v>
      </c>
      <c r="K402" s="64"/>
      <c r="L402" s="64">
        <v>97</v>
      </c>
      <c r="M402" s="64" t="s">
        <v>220</v>
      </c>
      <c r="N402" s="65"/>
      <c r="O402" s="65" t="s">
        <v>470</v>
      </c>
      <c r="P402" s="64" t="s">
        <v>10</v>
      </c>
      <c r="Q402" s="64" t="s">
        <v>10</v>
      </c>
      <c r="R402" s="64"/>
      <c r="S402" s="64" t="s">
        <v>431</v>
      </c>
      <c r="T402" s="64" t="s">
        <v>57</v>
      </c>
    </row>
    <row r="403" spans="1:20" ht="27">
      <c r="A403" s="64" t="s">
        <v>426</v>
      </c>
      <c r="B403" s="64" t="s">
        <v>25</v>
      </c>
      <c r="C403" s="64" t="s">
        <v>432</v>
      </c>
      <c r="D403" s="64" t="s">
        <v>428</v>
      </c>
      <c r="E403" s="64">
        <v>115</v>
      </c>
      <c r="F403" s="64" t="s">
        <v>471</v>
      </c>
      <c r="G403" s="65"/>
      <c r="H403" s="65" t="s">
        <v>472</v>
      </c>
      <c r="I403" s="64" t="s">
        <v>10</v>
      </c>
      <c r="J403" s="64" t="s">
        <v>10</v>
      </c>
      <c r="K403" s="64"/>
      <c r="L403" s="64">
        <v>146</v>
      </c>
      <c r="M403" s="64" t="s">
        <v>86</v>
      </c>
      <c r="N403" s="65"/>
      <c r="O403" s="65" t="s">
        <v>87</v>
      </c>
      <c r="P403" s="64" t="s">
        <v>10</v>
      </c>
      <c r="Q403" s="64" t="s">
        <v>10</v>
      </c>
      <c r="R403" s="64"/>
      <c r="S403" s="64" t="s">
        <v>431</v>
      </c>
      <c r="T403" s="64" t="s">
        <v>57</v>
      </c>
    </row>
    <row r="404" spans="1:20" ht="27">
      <c r="A404" s="64" t="s">
        <v>426</v>
      </c>
      <c r="B404" s="64" t="s">
        <v>25</v>
      </c>
      <c r="C404" s="64" t="s">
        <v>432</v>
      </c>
      <c r="D404" s="64" t="s">
        <v>428</v>
      </c>
      <c r="E404" s="64">
        <v>115</v>
      </c>
      <c r="F404" s="64" t="s">
        <v>471</v>
      </c>
      <c r="G404" s="65"/>
      <c r="H404" s="65" t="s">
        <v>472</v>
      </c>
      <c r="I404" s="64" t="s">
        <v>10</v>
      </c>
      <c r="J404" s="64" t="s">
        <v>10</v>
      </c>
      <c r="K404" s="64"/>
      <c r="L404" s="64">
        <v>147</v>
      </c>
      <c r="M404" s="64" t="s">
        <v>88</v>
      </c>
      <c r="N404" s="65"/>
      <c r="O404" s="65" t="s">
        <v>87</v>
      </c>
      <c r="P404" s="64" t="s">
        <v>10</v>
      </c>
      <c r="Q404" s="64" t="s">
        <v>10</v>
      </c>
      <c r="R404" s="64"/>
      <c r="S404" s="64" t="s">
        <v>431</v>
      </c>
      <c r="T404" s="64" t="s">
        <v>57</v>
      </c>
    </row>
    <row r="405" spans="1:20" ht="27">
      <c r="A405" s="64" t="s">
        <v>426</v>
      </c>
      <c r="B405" s="64" t="s">
        <v>25</v>
      </c>
      <c r="C405" s="64" t="s">
        <v>432</v>
      </c>
      <c r="D405" s="64" t="s">
        <v>428</v>
      </c>
      <c r="E405" s="64">
        <v>115</v>
      </c>
      <c r="F405" s="64" t="s">
        <v>471</v>
      </c>
      <c r="G405" s="65"/>
      <c r="H405" s="65" t="s">
        <v>472</v>
      </c>
      <c r="I405" s="64" t="s">
        <v>10</v>
      </c>
      <c r="J405" s="64" t="s">
        <v>10</v>
      </c>
      <c r="K405" s="64"/>
      <c r="L405" s="64">
        <v>148</v>
      </c>
      <c r="M405" s="64" t="s">
        <v>89</v>
      </c>
      <c r="N405" s="65"/>
      <c r="O405" s="65" t="s">
        <v>87</v>
      </c>
      <c r="P405" s="64" t="s">
        <v>10</v>
      </c>
      <c r="Q405" s="64" t="s">
        <v>10</v>
      </c>
      <c r="R405" s="64"/>
      <c r="S405" s="64" t="s">
        <v>431</v>
      </c>
      <c r="T405" s="64" t="s">
        <v>57</v>
      </c>
    </row>
    <row r="406" spans="1:20" ht="27">
      <c r="A406" s="64" t="s">
        <v>426</v>
      </c>
      <c r="B406" s="64" t="s">
        <v>25</v>
      </c>
      <c r="C406" s="64" t="s">
        <v>432</v>
      </c>
      <c r="D406" s="64" t="s">
        <v>428</v>
      </c>
      <c r="E406" s="64">
        <v>115</v>
      </c>
      <c r="F406" s="64" t="s">
        <v>471</v>
      </c>
      <c r="G406" s="65"/>
      <c r="H406" s="65" t="s">
        <v>472</v>
      </c>
      <c r="I406" s="64" t="s">
        <v>10</v>
      </c>
      <c r="J406" s="64" t="s">
        <v>10</v>
      </c>
      <c r="K406" s="64"/>
      <c r="L406" s="64">
        <v>149</v>
      </c>
      <c r="M406" s="64" t="s">
        <v>90</v>
      </c>
      <c r="N406" s="65"/>
      <c r="O406" s="65" t="s">
        <v>87</v>
      </c>
      <c r="P406" s="64" t="s">
        <v>10</v>
      </c>
      <c r="Q406" s="64" t="s">
        <v>10</v>
      </c>
      <c r="R406" s="64"/>
      <c r="S406" s="64" t="s">
        <v>431</v>
      </c>
      <c r="T406" s="64" t="s">
        <v>57</v>
      </c>
    </row>
    <row r="407" spans="1:20" ht="27">
      <c r="A407" s="64" t="s">
        <v>426</v>
      </c>
      <c r="B407" s="64" t="s">
        <v>25</v>
      </c>
      <c r="C407" s="64" t="s">
        <v>432</v>
      </c>
      <c r="D407" s="64" t="s">
        <v>428</v>
      </c>
      <c r="E407" s="64">
        <v>115</v>
      </c>
      <c r="F407" s="64" t="s">
        <v>471</v>
      </c>
      <c r="G407" s="65"/>
      <c r="H407" s="65" t="s">
        <v>472</v>
      </c>
      <c r="I407" s="64" t="s">
        <v>10</v>
      </c>
      <c r="J407" s="64" t="s">
        <v>10</v>
      </c>
      <c r="K407" s="64"/>
      <c r="L407" s="64">
        <v>150</v>
      </c>
      <c r="M407" s="64" t="s">
        <v>91</v>
      </c>
      <c r="N407" s="65"/>
      <c r="O407" s="65" t="s">
        <v>87</v>
      </c>
      <c r="P407" s="64" t="s">
        <v>10</v>
      </c>
      <c r="Q407" s="64" t="s">
        <v>10</v>
      </c>
      <c r="R407" s="64"/>
      <c r="S407" s="64" t="s">
        <v>431</v>
      </c>
      <c r="T407" s="64" t="s">
        <v>57</v>
      </c>
    </row>
    <row r="408" spans="1:20" ht="27">
      <c r="A408" s="64" t="s">
        <v>426</v>
      </c>
      <c r="B408" s="64" t="s">
        <v>25</v>
      </c>
      <c r="C408" s="64" t="s">
        <v>432</v>
      </c>
      <c r="D408" s="64" t="s">
        <v>428</v>
      </c>
      <c r="E408" s="64">
        <v>115</v>
      </c>
      <c r="F408" s="64" t="s">
        <v>471</v>
      </c>
      <c r="G408" s="65"/>
      <c r="H408" s="65" t="s">
        <v>472</v>
      </c>
      <c r="I408" s="64" t="s">
        <v>10</v>
      </c>
      <c r="J408" s="64" t="s">
        <v>10</v>
      </c>
      <c r="K408" s="64"/>
      <c r="L408" s="64">
        <v>151</v>
      </c>
      <c r="M408" s="64" t="s">
        <v>92</v>
      </c>
      <c r="N408" s="65"/>
      <c r="O408" s="65" t="s">
        <v>93</v>
      </c>
      <c r="P408" s="64" t="s">
        <v>10</v>
      </c>
      <c r="Q408" s="64" t="s">
        <v>10</v>
      </c>
      <c r="R408" s="64"/>
      <c r="S408" s="64" t="s">
        <v>431</v>
      </c>
      <c r="T408" s="64" t="s">
        <v>57</v>
      </c>
    </row>
    <row r="409" spans="1:20" ht="27">
      <c r="A409" s="64" t="s">
        <v>426</v>
      </c>
      <c r="B409" s="64" t="s">
        <v>25</v>
      </c>
      <c r="C409" s="64" t="s">
        <v>432</v>
      </c>
      <c r="D409" s="64" t="s">
        <v>428</v>
      </c>
      <c r="E409" s="64">
        <v>115</v>
      </c>
      <c r="F409" s="64" t="s">
        <v>471</v>
      </c>
      <c r="G409" s="65"/>
      <c r="H409" s="65" t="s">
        <v>472</v>
      </c>
      <c r="I409" s="64" t="s">
        <v>10</v>
      </c>
      <c r="J409" s="64" t="s">
        <v>10</v>
      </c>
      <c r="K409" s="64"/>
      <c r="L409" s="64">
        <v>380</v>
      </c>
      <c r="M409" s="64" t="s">
        <v>94</v>
      </c>
      <c r="N409" s="65" t="s">
        <v>95</v>
      </c>
      <c r="O409" s="65" t="s">
        <v>87</v>
      </c>
      <c r="P409" s="64" t="s">
        <v>14</v>
      </c>
      <c r="Q409" s="64" t="s">
        <v>14</v>
      </c>
      <c r="R409" s="64" t="s">
        <v>57</v>
      </c>
      <c r="S409" s="64" t="s">
        <v>431</v>
      </c>
      <c r="T409" s="64" t="s">
        <v>57</v>
      </c>
    </row>
    <row r="410" spans="1:20" ht="27">
      <c r="A410" s="64" t="s">
        <v>426</v>
      </c>
      <c r="B410" s="64" t="s">
        <v>25</v>
      </c>
      <c r="C410" s="64" t="s">
        <v>432</v>
      </c>
      <c r="D410" s="64" t="s">
        <v>428</v>
      </c>
      <c r="E410" s="64">
        <v>115</v>
      </c>
      <c r="F410" s="64" t="s">
        <v>471</v>
      </c>
      <c r="G410" s="65"/>
      <c r="H410" s="65" t="s">
        <v>472</v>
      </c>
      <c r="I410" s="64" t="s">
        <v>10</v>
      </c>
      <c r="J410" s="64" t="s">
        <v>10</v>
      </c>
      <c r="K410" s="64"/>
      <c r="L410" s="64">
        <v>381</v>
      </c>
      <c r="M410" s="64" t="s">
        <v>96</v>
      </c>
      <c r="N410" s="65" t="s">
        <v>97</v>
      </c>
      <c r="O410" s="65" t="s">
        <v>87</v>
      </c>
      <c r="P410" s="64" t="s">
        <v>14</v>
      </c>
      <c r="Q410" s="64" t="s">
        <v>14</v>
      </c>
      <c r="R410" s="64" t="s">
        <v>57</v>
      </c>
      <c r="S410" s="64" t="s">
        <v>431</v>
      </c>
      <c r="T410" s="64" t="s">
        <v>57</v>
      </c>
    </row>
    <row r="411" spans="1:20" ht="27">
      <c r="A411" s="64" t="s">
        <v>426</v>
      </c>
      <c r="B411" s="64" t="s">
        <v>25</v>
      </c>
      <c r="C411" s="64" t="s">
        <v>432</v>
      </c>
      <c r="D411" s="64" t="s">
        <v>428</v>
      </c>
      <c r="E411" s="64">
        <v>115</v>
      </c>
      <c r="F411" s="64" t="s">
        <v>471</v>
      </c>
      <c r="G411" s="65"/>
      <c r="H411" s="65" t="s">
        <v>472</v>
      </c>
      <c r="I411" s="64" t="s">
        <v>10</v>
      </c>
      <c r="J411" s="64" t="s">
        <v>10</v>
      </c>
      <c r="K411" s="64"/>
      <c r="L411" s="64">
        <v>382</v>
      </c>
      <c r="M411" s="64" t="s">
        <v>98</v>
      </c>
      <c r="N411" s="65" t="s">
        <v>99</v>
      </c>
      <c r="O411" s="65" t="s">
        <v>87</v>
      </c>
      <c r="P411" s="64" t="s">
        <v>14</v>
      </c>
      <c r="Q411" s="64" t="s">
        <v>14</v>
      </c>
      <c r="R411" s="64" t="s">
        <v>57</v>
      </c>
      <c r="S411" s="64" t="s">
        <v>431</v>
      </c>
      <c r="T411" s="64" t="s">
        <v>57</v>
      </c>
    </row>
    <row r="412" spans="1:20" ht="27">
      <c r="A412" s="64" t="s">
        <v>426</v>
      </c>
      <c r="B412" s="64" t="s">
        <v>25</v>
      </c>
      <c r="C412" s="64" t="s">
        <v>432</v>
      </c>
      <c r="D412" s="64" t="s">
        <v>428</v>
      </c>
      <c r="E412" s="64">
        <v>115</v>
      </c>
      <c r="F412" s="64" t="s">
        <v>471</v>
      </c>
      <c r="G412" s="65"/>
      <c r="H412" s="65" t="s">
        <v>472</v>
      </c>
      <c r="I412" s="64" t="s">
        <v>10</v>
      </c>
      <c r="J412" s="64" t="s">
        <v>10</v>
      </c>
      <c r="K412" s="64"/>
      <c r="L412" s="64">
        <v>383</v>
      </c>
      <c r="M412" s="64" t="s">
        <v>100</v>
      </c>
      <c r="N412" s="65" t="s">
        <v>101</v>
      </c>
      <c r="O412" s="65" t="s">
        <v>87</v>
      </c>
      <c r="P412" s="64" t="s">
        <v>14</v>
      </c>
      <c r="Q412" s="64" t="s">
        <v>14</v>
      </c>
      <c r="R412" s="64" t="s">
        <v>57</v>
      </c>
      <c r="S412" s="64" t="s">
        <v>431</v>
      </c>
      <c r="T412" s="64" t="s">
        <v>57</v>
      </c>
    </row>
    <row r="413" spans="1:20" ht="27">
      <c r="A413" s="64" t="s">
        <v>426</v>
      </c>
      <c r="B413" s="64" t="s">
        <v>25</v>
      </c>
      <c r="C413" s="64" t="s">
        <v>432</v>
      </c>
      <c r="D413" s="64" t="s">
        <v>428</v>
      </c>
      <c r="E413" s="64">
        <v>115</v>
      </c>
      <c r="F413" s="64" t="s">
        <v>471</v>
      </c>
      <c r="G413" s="65"/>
      <c r="H413" s="65" t="s">
        <v>472</v>
      </c>
      <c r="I413" s="64" t="s">
        <v>10</v>
      </c>
      <c r="J413" s="64" t="s">
        <v>10</v>
      </c>
      <c r="K413" s="64"/>
      <c r="L413" s="64">
        <v>384</v>
      </c>
      <c r="M413" s="64" t="s">
        <v>102</v>
      </c>
      <c r="N413" s="65" t="s">
        <v>103</v>
      </c>
      <c r="O413" s="65" t="s">
        <v>87</v>
      </c>
      <c r="P413" s="64" t="s">
        <v>14</v>
      </c>
      <c r="Q413" s="64" t="s">
        <v>14</v>
      </c>
      <c r="R413" s="64" t="s">
        <v>57</v>
      </c>
      <c r="S413" s="64" t="s">
        <v>431</v>
      </c>
      <c r="T413" s="64" t="s">
        <v>57</v>
      </c>
    </row>
    <row r="414" spans="1:20" ht="27">
      <c r="A414" s="64" t="s">
        <v>426</v>
      </c>
      <c r="B414" s="64" t="s">
        <v>25</v>
      </c>
      <c r="C414" s="64" t="s">
        <v>432</v>
      </c>
      <c r="D414" s="64" t="s">
        <v>428</v>
      </c>
      <c r="E414" s="64">
        <v>115</v>
      </c>
      <c r="F414" s="64" t="s">
        <v>471</v>
      </c>
      <c r="G414" s="65"/>
      <c r="H414" s="65" t="s">
        <v>472</v>
      </c>
      <c r="I414" s="64" t="s">
        <v>10</v>
      </c>
      <c r="J414" s="64" t="s">
        <v>10</v>
      </c>
      <c r="K414" s="64"/>
      <c r="L414" s="64">
        <v>385</v>
      </c>
      <c r="M414" s="64" t="s">
        <v>104</v>
      </c>
      <c r="N414" s="65" t="s">
        <v>105</v>
      </c>
      <c r="O414" s="65" t="s">
        <v>87</v>
      </c>
      <c r="P414" s="64" t="s">
        <v>14</v>
      </c>
      <c r="Q414" s="64" t="s">
        <v>14</v>
      </c>
      <c r="R414" s="64" t="s">
        <v>57</v>
      </c>
      <c r="S414" s="64" t="s">
        <v>431</v>
      </c>
      <c r="T414" s="64" t="s">
        <v>57</v>
      </c>
    </row>
    <row r="415" spans="1:20" ht="27">
      <c r="A415" s="64" t="s">
        <v>426</v>
      </c>
      <c r="B415" s="64" t="s">
        <v>25</v>
      </c>
      <c r="C415" s="64" t="s">
        <v>432</v>
      </c>
      <c r="D415" s="64" t="s">
        <v>428</v>
      </c>
      <c r="E415" s="64">
        <v>115</v>
      </c>
      <c r="F415" s="64" t="s">
        <v>471</v>
      </c>
      <c r="G415" s="65"/>
      <c r="H415" s="65" t="s">
        <v>472</v>
      </c>
      <c r="I415" s="64" t="s">
        <v>10</v>
      </c>
      <c r="J415" s="64" t="s">
        <v>10</v>
      </c>
      <c r="K415" s="64"/>
      <c r="L415" s="64">
        <v>387</v>
      </c>
      <c r="M415" s="64" t="s">
        <v>106</v>
      </c>
      <c r="N415" s="65" t="s">
        <v>107</v>
      </c>
      <c r="O415" s="65" t="s">
        <v>87</v>
      </c>
      <c r="P415" s="64" t="s">
        <v>14</v>
      </c>
      <c r="Q415" s="64" t="s">
        <v>14</v>
      </c>
      <c r="R415" s="64" t="s">
        <v>57</v>
      </c>
      <c r="S415" s="64" t="s">
        <v>431</v>
      </c>
      <c r="T415" s="64" t="s">
        <v>57</v>
      </c>
    </row>
    <row r="416" spans="1:20" ht="27">
      <c r="A416" s="64" t="s">
        <v>426</v>
      </c>
      <c r="B416" s="64" t="s">
        <v>25</v>
      </c>
      <c r="C416" s="64" t="s">
        <v>427</v>
      </c>
      <c r="D416" s="64" t="s">
        <v>428</v>
      </c>
      <c r="E416" s="64">
        <v>116</v>
      </c>
      <c r="F416" s="64" t="s">
        <v>473</v>
      </c>
      <c r="G416" s="65"/>
      <c r="H416" s="65" t="s">
        <v>474</v>
      </c>
      <c r="I416" s="64" t="s">
        <v>10</v>
      </c>
      <c r="J416" s="64" t="s">
        <v>10</v>
      </c>
      <c r="K416" s="64"/>
      <c r="L416" s="64">
        <v>118</v>
      </c>
      <c r="M416" s="64" t="s">
        <v>475</v>
      </c>
      <c r="N416" s="65"/>
      <c r="O416" s="65" t="s">
        <v>476</v>
      </c>
      <c r="P416" s="64" t="s">
        <v>10</v>
      </c>
      <c r="Q416" s="64" t="s">
        <v>10</v>
      </c>
      <c r="R416" s="64"/>
      <c r="S416" s="64" t="s">
        <v>431</v>
      </c>
      <c r="T416" s="64" t="s">
        <v>57</v>
      </c>
    </row>
    <row r="417" spans="1:20" ht="27">
      <c r="A417" s="64" t="s">
        <v>426</v>
      </c>
      <c r="B417" s="64" t="s">
        <v>25</v>
      </c>
      <c r="C417" s="64" t="s">
        <v>427</v>
      </c>
      <c r="D417" s="64" t="s">
        <v>428</v>
      </c>
      <c r="E417" s="64">
        <v>116</v>
      </c>
      <c r="F417" s="64" t="s">
        <v>473</v>
      </c>
      <c r="G417" s="65"/>
      <c r="H417" s="65" t="s">
        <v>474</v>
      </c>
      <c r="I417" s="64" t="s">
        <v>10</v>
      </c>
      <c r="J417" s="64" t="s">
        <v>10</v>
      </c>
      <c r="K417" s="64"/>
      <c r="L417" s="64">
        <v>119</v>
      </c>
      <c r="M417" s="64" t="s">
        <v>477</v>
      </c>
      <c r="N417" s="65"/>
      <c r="O417" s="65" t="s">
        <v>478</v>
      </c>
      <c r="P417" s="64" t="s">
        <v>10</v>
      </c>
      <c r="Q417" s="64" t="s">
        <v>10</v>
      </c>
      <c r="R417" s="64"/>
      <c r="S417" s="64" t="s">
        <v>431</v>
      </c>
      <c r="T417" s="64" t="s">
        <v>57</v>
      </c>
    </row>
    <row r="418" spans="1:20" ht="27">
      <c r="A418" s="64" t="s">
        <v>426</v>
      </c>
      <c r="B418" s="64" t="s">
        <v>25</v>
      </c>
      <c r="C418" s="64" t="s">
        <v>427</v>
      </c>
      <c r="D418" s="64" t="s">
        <v>428</v>
      </c>
      <c r="E418" s="64">
        <v>116</v>
      </c>
      <c r="F418" s="64" t="s">
        <v>473</v>
      </c>
      <c r="G418" s="65"/>
      <c r="H418" s="65" t="s">
        <v>474</v>
      </c>
      <c r="I418" s="64" t="s">
        <v>10</v>
      </c>
      <c r="J418" s="64" t="s">
        <v>10</v>
      </c>
      <c r="K418" s="64"/>
      <c r="L418" s="64">
        <v>120</v>
      </c>
      <c r="M418" s="64" t="s">
        <v>479</v>
      </c>
      <c r="N418" s="65"/>
      <c r="O418" s="65" t="s">
        <v>480</v>
      </c>
      <c r="P418" s="64" t="s">
        <v>10</v>
      </c>
      <c r="Q418" s="64" t="s">
        <v>10</v>
      </c>
      <c r="R418" s="64"/>
      <c r="S418" s="64" t="s">
        <v>431</v>
      </c>
      <c r="T418" s="64" t="s">
        <v>57</v>
      </c>
    </row>
    <row r="419" spans="1:20" ht="27">
      <c r="A419" s="64" t="s">
        <v>426</v>
      </c>
      <c r="B419" s="64" t="s">
        <v>25</v>
      </c>
      <c r="C419" s="64" t="s">
        <v>427</v>
      </c>
      <c r="D419" s="64" t="s">
        <v>428</v>
      </c>
      <c r="E419" s="64">
        <v>116</v>
      </c>
      <c r="F419" s="64" t="s">
        <v>473</v>
      </c>
      <c r="G419" s="65"/>
      <c r="H419" s="65" t="s">
        <v>474</v>
      </c>
      <c r="I419" s="64" t="s">
        <v>10</v>
      </c>
      <c r="J419" s="64" t="s">
        <v>10</v>
      </c>
      <c r="K419" s="64"/>
      <c r="L419" s="64">
        <v>121</v>
      </c>
      <c r="M419" s="64" t="s">
        <v>481</v>
      </c>
      <c r="N419" s="65"/>
      <c r="O419" s="65" t="s">
        <v>482</v>
      </c>
      <c r="P419" s="64" t="s">
        <v>10</v>
      </c>
      <c r="Q419" s="64" t="s">
        <v>10</v>
      </c>
      <c r="R419" s="64"/>
      <c r="S419" s="64" t="s">
        <v>431</v>
      </c>
      <c r="T419" s="64" t="s">
        <v>57</v>
      </c>
    </row>
    <row r="420" spans="1:20" ht="27">
      <c r="A420" s="64" t="s">
        <v>426</v>
      </c>
      <c r="B420" s="64" t="s">
        <v>25</v>
      </c>
      <c r="C420" s="64" t="s">
        <v>427</v>
      </c>
      <c r="D420" s="64" t="s">
        <v>428</v>
      </c>
      <c r="E420" s="64">
        <v>118</v>
      </c>
      <c r="F420" s="64" t="s">
        <v>475</v>
      </c>
      <c r="G420" s="65"/>
      <c r="H420" s="65" t="s">
        <v>476</v>
      </c>
      <c r="I420" s="64" t="s">
        <v>10</v>
      </c>
      <c r="J420" s="64" t="s">
        <v>10</v>
      </c>
      <c r="K420" s="64"/>
      <c r="L420" s="64">
        <v>119</v>
      </c>
      <c r="M420" s="64" t="s">
        <v>477</v>
      </c>
      <c r="N420" s="65"/>
      <c r="O420" s="65" t="s">
        <v>478</v>
      </c>
      <c r="P420" s="64" t="s">
        <v>10</v>
      </c>
      <c r="Q420" s="64" t="s">
        <v>10</v>
      </c>
      <c r="R420" s="64"/>
      <c r="S420" s="64" t="s">
        <v>431</v>
      </c>
      <c r="T420" s="64" t="s">
        <v>57</v>
      </c>
    </row>
    <row r="421" spans="1:20" ht="27">
      <c r="A421" s="64" t="s">
        <v>426</v>
      </c>
      <c r="B421" s="64" t="s">
        <v>25</v>
      </c>
      <c r="C421" s="64" t="s">
        <v>427</v>
      </c>
      <c r="D421" s="64" t="s">
        <v>428</v>
      </c>
      <c r="E421" s="64">
        <v>118</v>
      </c>
      <c r="F421" s="64" t="s">
        <v>475</v>
      </c>
      <c r="G421" s="65"/>
      <c r="H421" s="65" t="s">
        <v>476</v>
      </c>
      <c r="I421" s="64" t="s">
        <v>10</v>
      </c>
      <c r="J421" s="64" t="s">
        <v>10</v>
      </c>
      <c r="K421" s="64"/>
      <c r="L421" s="64">
        <v>120</v>
      </c>
      <c r="M421" s="64" t="s">
        <v>479</v>
      </c>
      <c r="N421" s="65"/>
      <c r="O421" s="65" t="s">
        <v>480</v>
      </c>
      <c r="P421" s="64" t="s">
        <v>10</v>
      </c>
      <c r="Q421" s="64" t="s">
        <v>10</v>
      </c>
      <c r="R421" s="64"/>
      <c r="S421" s="64" t="s">
        <v>431</v>
      </c>
      <c r="T421" s="64" t="s">
        <v>57</v>
      </c>
    </row>
    <row r="422" spans="1:20" ht="27">
      <c r="A422" s="64" t="s">
        <v>426</v>
      </c>
      <c r="B422" s="64" t="s">
        <v>25</v>
      </c>
      <c r="C422" s="64" t="s">
        <v>427</v>
      </c>
      <c r="D422" s="64" t="s">
        <v>428</v>
      </c>
      <c r="E422" s="64">
        <v>118</v>
      </c>
      <c r="F422" s="64" t="s">
        <v>475</v>
      </c>
      <c r="G422" s="65"/>
      <c r="H422" s="65" t="s">
        <v>476</v>
      </c>
      <c r="I422" s="64" t="s">
        <v>10</v>
      </c>
      <c r="J422" s="64" t="s">
        <v>10</v>
      </c>
      <c r="K422" s="64"/>
      <c r="L422" s="64">
        <v>121</v>
      </c>
      <c r="M422" s="64" t="s">
        <v>481</v>
      </c>
      <c r="N422" s="65"/>
      <c r="O422" s="65" t="s">
        <v>482</v>
      </c>
      <c r="P422" s="64" t="s">
        <v>10</v>
      </c>
      <c r="Q422" s="64" t="s">
        <v>10</v>
      </c>
      <c r="R422" s="64"/>
      <c r="S422" s="64" t="s">
        <v>431</v>
      </c>
      <c r="T422" s="64" t="s">
        <v>57</v>
      </c>
    </row>
    <row r="423" spans="1:20" ht="27">
      <c r="A423" s="64" t="s">
        <v>426</v>
      </c>
      <c r="B423" s="64" t="s">
        <v>25</v>
      </c>
      <c r="C423" s="64" t="s">
        <v>427</v>
      </c>
      <c r="D423" s="64" t="s">
        <v>428</v>
      </c>
      <c r="E423" s="64">
        <v>119</v>
      </c>
      <c r="F423" s="64" t="s">
        <v>477</v>
      </c>
      <c r="G423" s="65"/>
      <c r="H423" s="65" t="s">
        <v>478</v>
      </c>
      <c r="I423" s="64" t="s">
        <v>10</v>
      </c>
      <c r="J423" s="64" t="s">
        <v>10</v>
      </c>
      <c r="K423" s="64"/>
      <c r="L423" s="64">
        <v>120</v>
      </c>
      <c r="M423" s="64" t="s">
        <v>479</v>
      </c>
      <c r="N423" s="65"/>
      <c r="O423" s="65" t="s">
        <v>480</v>
      </c>
      <c r="P423" s="64" t="s">
        <v>10</v>
      </c>
      <c r="Q423" s="64" t="s">
        <v>10</v>
      </c>
      <c r="R423" s="64"/>
      <c r="S423" s="64" t="s">
        <v>431</v>
      </c>
      <c r="T423" s="64" t="s">
        <v>57</v>
      </c>
    </row>
    <row r="424" spans="1:20" ht="27">
      <c r="A424" s="64" t="s">
        <v>426</v>
      </c>
      <c r="B424" s="64" t="s">
        <v>25</v>
      </c>
      <c r="C424" s="64" t="s">
        <v>427</v>
      </c>
      <c r="D424" s="64" t="s">
        <v>428</v>
      </c>
      <c r="E424" s="64">
        <v>119</v>
      </c>
      <c r="F424" s="64" t="s">
        <v>477</v>
      </c>
      <c r="G424" s="65"/>
      <c r="H424" s="65" t="s">
        <v>478</v>
      </c>
      <c r="I424" s="64" t="s">
        <v>10</v>
      </c>
      <c r="J424" s="64" t="s">
        <v>10</v>
      </c>
      <c r="K424" s="64"/>
      <c r="L424" s="64">
        <v>121</v>
      </c>
      <c r="M424" s="64" t="s">
        <v>481</v>
      </c>
      <c r="N424" s="65"/>
      <c r="O424" s="65" t="s">
        <v>482</v>
      </c>
      <c r="P424" s="64" t="s">
        <v>10</v>
      </c>
      <c r="Q424" s="64" t="s">
        <v>10</v>
      </c>
      <c r="R424" s="64"/>
      <c r="S424" s="64" t="s">
        <v>431</v>
      </c>
      <c r="T424" s="64" t="s">
        <v>57</v>
      </c>
    </row>
    <row r="425" spans="1:20" ht="27">
      <c r="A425" s="64" t="s">
        <v>426</v>
      </c>
      <c r="B425" s="64" t="s">
        <v>25</v>
      </c>
      <c r="C425" s="64" t="s">
        <v>427</v>
      </c>
      <c r="D425" s="64" t="s">
        <v>428</v>
      </c>
      <c r="E425" s="64">
        <v>120</v>
      </c>
      <c r="F425" s="64" t="s">
        <v>479</v>
      </c>
      <c r="G425" s="65"/>
      <c r="H425" s="65" t="s">
        <v>480</v>
      </c>
      <c r="I425" s="64" t="s">
        <v>10</v>
      </c>
      <c r="J425" s="64" t="s">
        <v>10</v>
      </c>
      <c r="K425" s="64"/>
      <c r="L425" s="64">
        <v>121</v>
      </c>
      <c r="M425" s="64" t="s">
        <v>481</v>
      </c>
      <c r="N425" s="65"/>
      <c r="O425" s="65" t="s">
        <v>482</v>
      </c>
      <c r="P425" s="64" t="s">
        <v>10</v>
      </c>
      <c r="Q425" s="64" t="s">
        <v>10</v>
      </c>
      <c r="R425" s="64"/>
      <c r="S425" s="64" t="s">
        <v>431</v>
      </c>
      <c r="T425" s="64" t="s">
        <v>57</v>
      </c>
    </row>
    <row r="426" spans="1:20" ht="27.75">
      <c r="A426" s="64" t="s">
        <v>426</v>
      </c>
      <c r="B426" s="64" t="s">
        <v>25</v>
      </c>
      <c r="C426" s="64" t="s">
        <v>467</v>
      </c>
      <c r="D426" s="64" t="s">
        <v>428</v>
      </c>
      <c r="E426" s="64">
        <v>136</v>
      </c>
      <c r="F426" s="64" t="s">
        <v>483</v>
      </c>
      <c r="G426" s="65"/>
      <c r="H426" s="65" t="s">
        <v>484</v>
      </c>
      <c r="I426" s="64" t="s">
        <v>10</v>
      </c>
      <c r="J426" s="64" t="s">
        <v>10</v>
      </c>
      <c r="K426" s="64"/>
      <c r="L426" s="64">
        <v>137</v>
      </c>
      <c r="M426" s="64" t="s">
        <v>485</v>
      </c>
      <c r="N426" s="65"/>
      <c r="O426" s="65" t="s">
        <v>486</v>
      </c>
      <c r="P426" s="64" t="s">
        <v>10</v>
      </c>
      <c r="Q426" s="64" t="s">
        <v>10</v>
      </c>
      <c r="R426" s="64"/>
      <c r="S426" s="64" t="s">
        <v>431</v>
      </c>
      <c r="T426" s="64" t="s">
        <v>57</v>
      </c>
    </row>
    <row r="427" spans="1:20" ht="27">
      <c r="A427" s="64" t="s">
        <v>426</v>
      </c>
      <c r="B427" s="64" t="s">
        <v>25</v>
      </c>
      <c r="C427" s="64" t="s">
        <v>453</v>
      </c>
      <c r="D427" s="64" t="s">
        <v>428</v>
      </c>
      <c r="E427" s="64">
        <v>145</v>
      </c>
      <c r="F427" s="64" t="s">
        <v>487</v>
      </c>
      <c r="G427" s="65"/>
      <c r="H427" s="65" t="s">
        <v>488</v>
      </c>
      <c r="I427" s="64" t="s">
        <v>10</v>
      </c>
      <c r="J427" s="64" t="s">
        <v>10</v>
      </c>
      <c r="K427" s="64"/>
      <c r="L427" s="64">
        <v>154</v>
      </c>
      <c r="M427" s="64" t="s">
        <v>114</v>
      </c>
      <c r="N427" s="65"/>
      <c r="O427" s="65" t="s">
        <v>115</v>
      </c>
      <c r="P427" s="64" t="s">
        <v>10</v>
      </c>
      <c r="Q427" s="64" t="s">
        <v>10</v>
      </c>
      <c r="R427" s="64"/>
      <c r="S427" s="64" t="s">
        <v>431</v>
      </c>
      <c r="T427" s="64" t="s">
        <v>57</v>
      </c>
    </row>
    <row r="428" spans="1:20" ht="27">
      <c r="A428" s="64" t="s">
        <v>426</v>
      </c>
      <c r="B428" s="64" t="s">
        <v>25</v>
      </c>
      <c r="C428" s="64" t="s">
        <v>453</v>
      </c>
      <c r="D428" s="64" t="s">
        <v>428</v>
      </c>
      <c r="E428" s="64">
        <v>145</v>
      </c>
      <c r="F428" s="64" t="s">
        <v>487</v>
      </c>
      <c r="G428" s="65"/>
      <c r="H428" s="65" t="s">
        <v>488</v>
      </c>
      <c r="I428" s="64" t="s">
        <v>10</v>
      </c>
      <c r="J428" s="64" t="s">
        <v>10</v>
      </c>
      <c r="K428" s="64"/>
      <c r="L428" s="64">
        <v>156</v>
      </c>
      <c r="M428" s="64" t="s">
        <v>489</v>
      </c>
      <c r="N428" s="65"/>
      <c r="O428" s="65" t="s">
        <v>490</v>
      </c>
      <c r="P428" s="64" t="s">
        <v>10</v>
      </c>
      <c r="Q428" s="64" t="s">
        <v>10</v>
      </c>
      <c r="R428" s="64"/>
      <c r="S428" s="64" t="s">
        <v>431</v>
      </c>
      <c r="T428" s="64" t="s">
        <v>57</v>
      </c>
    </row>
    <row r="429" spans="1:20" ht="27">
      <c r="A429" s="64" t="s">
        <v>426</v>
      </c>
      <c r="B429" s="64" t="s">
        <v>25</v>
      </c>
      <c r="C429" s="64" t="s">
        <v>453</v>
      </c>
      <c r="D429" s="64" t="s">
        <v>428</v>
      </c>
      <c r="E429" s="64">
        <v>145</v>
      </c>
      <c r="F429" s="64" t="s">
        <v>487</v>
      </c>
      <c r="G429" s="65"/>
      <c r="H429" s="65" t="s">
        <v>488</v>
      </c>
      <c r="I429" s="64" t="s">
        <v>10</v>
      </c>
      <c r="J429" s="64" t="s">
        <v>10</v>
      </c>
      <c r="K429" s="64"/>
      <c r="L429" s="64">
        <v>161</v>
      </c>
      <c r="M429" s="64" t="s">
        <v>491</v>
      </c>
      <c r="N429" s="65"/>
      <c r="O429" s="65" t="s">
        <v>492</v>
      </c>
      <c r="P429" s="64" t="s">
        <v>10</v>
      </c>
      <c r="Q429" s="64" t="s">
        <v>10</v>
      </c>
      <c r="R429" s="64"/>
      <c r="S429" s="64" t="s">
        <v>431</v>
      </c>
      <c r="T429" s="64" t="s">
        <v>57</v>
      </c>
    </row>
    <row r="430" spans="1:20" ht="27">
      <c r="A430" s="64" t="s">
        <v>426</v>
      </c>
      <c r="B430" s="64" t="s">
        <v>25</v>
      </c>
      <c r="C430" s="64" t="s">
        <v>453</v>
      </c>
      <c r="D430" s="64" t="s">
        <v>428</v>
      </c>
      <c r="E430" s="64">
        <v>145</v>
      </c>
      <c r="F430" s="64" t="s">
        <v>487</v>
      </c>
      <c r="G430" s="65"/>
      <c r="H430" s="65" t="s">
        <v>488</v>
      </c>
      <c r="I430" s="64" t="s">
        <v>10</v>
      </c>
      <c r="J430" s="64" t="s">
        <v>10</v>
      </c>
      <c r="K430" s="64"/>
      <c r="L430" s="64">
        <v>388</v>
      </c>
      <c r="M430" s="64" t="s">
        <v>116</v>
      </c>
      <c r="N430" s="65" t="s">
        <v>117</v>
      </c>
      <c r="O430" s="65" t="s">
        <v>115</v>
      </c>
      <c r="P430" s="64" t="s">
        <v>14</v>
      </c>
      <c r="Q430" s="64" t="s">
        <v>14</v>
      </c>
      <c r="R430" s="64" t="s">
        <v>57</v>
      </c>
      <c r="S430" s="64" t="s">
        <v>431</v>
      </c>
      <c r="T430" s="64" t="s">
        <v>57</v>
      </c>
    </row>
    <row r="431" spans="1:20" ht="27">
      <c r="A431" s="64" t="s">
        <v>426</v>
      </c>
      <c r="B431" s="64" t="s">
        <v>25</v>
      </c>
      <c r="C431" s="64" t="s">
        <v>432</v>
      </c>
      <c r="D431" s="64" t="s">
        <v>428</v>
      </c>
      <c r="E431" s="64">
        <v>153</v>
      </c>
      <c r="F431" s="64" t="s">
        <v>493</v>
      </c>
      <c r="G431" s="65"/>
      <c r="H431" s="65" t="s">
        <v>494</v>
      </c>
      <c r="I431" s="64" t="s">
        <v>10</v>
      </c>
      <c r="J431" s="64" t="s">
        <v>10</v>
      </c>
      <c r="K431" s="64"/>
      <c r="L431" s="64">
        <v>155</v>
      </c>
      <c r="M431" s="64" t="s">
        <v>495</v>
      </c>
      <c r="N431" s="65"/>
      <c r="O431" s="65" t="s">
        <v>496</v>
      </c>
      <c r="P431" s="64" t="s">
        <v>10</v>
      </c>
      <c r="Q431" s="64" t="s">
        <v>10</v>
      </c>
      <c r="R431" s="64"/>
      <c r="S431" s="64" t="s">
        <v>431</v>
      </c>
      <c r="T431" s="64" t="s">
        <v>57</v>
      </c>
    </row>
    <row r="432" spans="1:20" ht="27">
      <c r="A432" s="64" t="s">
        <v>426</v>
      </c>
      <c r="B432" s="64" t="s">
        <v>25</v>
      </c>
      <c r="C432" s="64" t="s">
        <v>432</v>
      </c>
      <c r="D432" s="64" t="s">
        <v>428</v>
      </c>
      <c r="E432" s="64">
        <v>154</v>
      </c>
      <c r="F432" s="64" t="s">
        <v>114</v>
      </c>
      <c r="G432" s="65"/>
      <c r="H432" s="65" t="s">
        <v>115</v>
      </c>
      <c r="I432" s="64" t="s">
        <v>10</v>
      </c>
      <c r="J432" s="64" t="s">
        <v>10</v>
      </c>
      <c r="K432" s="64"/>
      <c r="L432" s="64">
        <v>156</v>
      </c>
      <c r="M432" s="64" t="s">
        <v>489</v>
      </c>
      <c r="N432" s="65"/>
      <c r="O432" s="65" t="s">
        <v>490</v>
      </c>
      <c r="P432" s="64" t="s">
        <v>10</v>
      </c>
      <c r="Q432" s="64" t="s">
        <v>10</v>
      </c>
      <c r="R432" s="64"/>
      <c r="S432" s="64" t="s">
        <v>431</v>
      </c>
      <c r="T432" s="64" t="s">
        <v>57</v>
      </c>
    </row>
    <row r="433" spans="1:20" ht="27">
      <c r="A433" s="64" t="s">
        <v>426</v>
      </c>
      <c r="B433" s="64" t="s">
        <v>25</v>
      </c>
      <c r="C433" s="64" t="s">
        <v>432</v>
      </c>
      <c r="D433" s="64" t="s">
        <v>428</v>
      </c>
      <c r="E433" s="64">
        <v>156</v>
      </c>
      <c r="F433" s="64" t="s">
        <v>489</v>
      </c>
      <c r="G433" s="65"/>
      <c r="H433" s="65" t="s">
        <v>490</v>
      </c>
      <c r="I433" s="64" t="s">
        <v>10</v>
      </c>
      <c r="J433" s="64" t="s">
        <v>10</v>
      </c>
      <c r="K433" s="64"/>
      <c r="L433" s="64">
        <v>388</v>
      </c>
      <c r="M433" s="64" t="s">
        <v>116</v>
      </c>
      <c r="N433" s="65" t="s">
        <v>117</v>
      </c>
      <c r="O433" s="65" t="s">
        <v>115</v>
      </c>
      <c r="P433" s="64" t="s">
        <v>14</v>
      </c>
      <c r="Q433" s="64" t="s">
        <v>14</v>
      </c>
      <c r="R433" s="64" t="s">
        <v>57</v>
      </c>
      <c r="S433" s="64" t="s">
        <v>431</v>
      </c>
      <c r="T433" s="64" t="s">
        <v>57</v>
      </c>
    </row>
    <row r="434" spans="1:20" ht="27">
      <c r="A434" s="64" t="s">
        <v>426</v>
      </c>
      <c r="B434" s="64" t="s">
        <v>25</v>
      </c>
      <c r="C434" s="64" t="s">
        <v>427</v>
      </c>
      <c r="D434" s="64" t="s">
        <v>428</v>
      </c>
      <c r="E434" s="64">
        <v>165</v>
      </c>
      <c r="F434" s="64" t="s">
        <v>119</v>
      </c>
      <c r="G434" s="65"/>
      <c r="H434" s="65" t="s">
        <v>120</v>
      </c>
      <c r="I434" s="64" t="s">
        <v>10</v>
      </c>
      <c r="J434" s="64" t="s">
        <v>10</v>
      </c>
      <c r="K434" s="64"/>
      <c r="L434" s="64">
        <v>315</v>
      </c>
      <c r="M434" s="64" t="s">
        <v>281</v>
      </c>
      <c r="N434" s="65" t="s">
        <v>282</v>
      </c>
      <c r="O434" s="65" t="s">
        <v>283</v>
      </c>
      <c r="P434" s="64" t="s">
        <v>55</v>
      </c>
      <c r="Q434" s="64" t="s">
        <v>13</v>
      </c>
      <c r="R434" s="64" t="s">
        <v>57</v>
      </c>
      <c r="S434" s="64" t="s">
        <v>431</v>
      </c>
      <c r="T434" s="64" t="s">
        <v>57</v>
      </c>
    </row>
    <row r="435" spans="1:20" ht="27">
      <c r="A435" s="64" t="s">
        <v>426</v>
      </c>
      <c r="B435" s="64" t="s">
        <v>25</v>
      </c>
      <c r="C435" s="64" t="s">
        <v>427</v>
      </c>
      <c r="D435" s="64" t="s">
        <v>428</v>
      </c>
      <c r="E435" s="64">
        <v>165</v>
      </c>
      <c r="F435" s="64" t="s">
        <v>119</v>
      </c>
      <c r="G435" s="65"/>
      <c r="H435" s="65" t="s">
        <v>120</v>
      </c>
      <c r="I435" s="64" t="s">
        <v>10</v>
      </c>
      <c r="J435" s="64" t="s">
        <v>10</v>
      </c>
      <c r="K435" s="64"/>
      <c r="L435" s="64">
        <v>330</v>
      </c>
      <c r="M435" s="64" t="s">
        <v>284</v>
      </c>
      <c r="N435" s="65" t="s">
        <v>285</v>
      </c>
      <c r="O435" s="65" t="s">
        <v>283</v>
      </c>
      <c r="P435" s="64" t="s">
        <v>55</v>
      </c>
      <c r="Q435" s="64" t="s">
        <v>13</v>
      </c>
      <c r="R435" s="64" t="s">
        <v>57</v>
      </c>
      <c r="S435" s="64" t="s">
        <v>431</v>
      </c>
      <c r="T435" s="64" t="s">
        <v>57</v>
      </c>
    </row>
    <row r="436" spans="1:20" ht="27">
      <c r="A436" s="64" t="s">
        <v>426</v>
      </c>
      <c r="B436" s="64" t="s">
        <v>25</v>
      </c>
      <c r="C436" s="64" t="s">
        <v>427</v>
      </c>
      <c r="D436" s="64" t="s">
        <v>428</v>
      </c>
      <c r="E436" s="64">
        <v>165</v>
      </c>
      <c r="F436" s="64" t="s">
        <v>119</v>
      </c>
      <c r="G436" s="65"/>
      <c r="H436" s="65" t="s">
        <v>120</v>
      </c>
      <c r="I436" s="64" t="s">
        <v>10</v>
      </c>
      <c r="J436" s="64" t="s">
        <v>10</v>
      </c>
      <c r="K436" s="64"/>
      <c r="L436" s="64">
        <v>331</v>
      </c>
      <c r="M436" s="64" t="s">
        <v>286</v>
      </c>
      <c r="N436" s="65" t="s">
        <v>287</v>
      </c>
      <c r="O436" s="65" t="s">
        <v>283</v>
      </c>
      <c r="P436" s="64" t="s">
        <v>55</v>
      </c>
      <c r="Q436" s="64" t="s">
        <v>13</v>
      </c>
      <c r="R436" s="64" t="s">
        <v>57</v>
      </c>
      <c r="S436" s="64" t="s">
        <v>431</v>
      </c>
      <c r="T436" s="64" t="s">
        <v>57</v>
      </c>
    </row>
    <row r="437" spans="1:20" ht="27">
      <c r="A437" s="64" t="s">
        <v>426</v>
      </c>
      <c r="B437" s="64" t="s">
        <v>25</v>
      </c>
      <c r="C437" s="64" t="s">
        <v>427</v>
      </c>
      <c r="D437" s="64" t="s">
        <v>428</v>
      </c>
      <c r="E437" s="64">
        <v>166</v>
      </c>
      <c r="F437" s="64" t="s">
        <v>121</v>
      </c>
      <c r="G437" s="65"/>
      <c r="H437" s="65" t="s">
        <v>120</v>
      </c>
      <c r="I437" s="64" t="s">
        <v>10</v>
      </c>
      <c r="J437" s="64" t="s">
        <v>10</v>
      </c>
      <c r="K437" s="64"/>
      <c r="L437" s="64">
        <v>315</v>
      </c>
      <c r="M437" s="64" t="s">
        <v>281</v>
      </c>
      <c r="N437" s="65" t="s">
        <v>282</v>
      </c>
      <c r="O437" s="65" t="s">
        <v>283</v>
      </c>
      <c r="P437" s="64" t="s">
        <v>55</v>
      </c>
      <c r="Q437" s="64" t="s">
        <v>13</v>
      </c>
      <c r="R437" s="64" t="s">
        <v>57</v>
      </c>
      <c r="S437" s="64" t="s">
        <v>431</v>
      </c>
      <c r="T437" s="64" t="s">
        <v>57</v>
      </c>
    </row>
    <row r="438" spans="1:20" ht="27">
      <c r="A438" s="64" t="s">
        <v>426</v>
      </c>
      <c r="B438" s="64" t="s">
        <v>25</v>
      </c>
      <c r="C438" s="64" t="s">
        <v>427</v>
      </c>
      <c r="D438" s="64" t="s">
        <v>428</v>
      </c>
      <c r="E438" s="64">
        <v>166</v>
      </c>
      <c r="F438" s="64" t="s">
        <v>121</v>
      </c>
      <c r="G438" s="65"/>
      <c r="H438" s="65" t="s">
        <v>120</v>
      </c>
      <c r="I438" s="64" t="s">
        <v>10</v>
      </c>
      <c r="J438" s="64" t="s">
        <v>10</v>
      </c>
      <c r="K438" s="64"/>
      <c r="L438" s="64">
        <v>330</v>
      </c>
      <c r="M438" s="64" t="s">
        <v>284</v>
      </c>
      <c r="N438" s="65" t="s">
        <v>285</v>
      </c>
      <c r="O438" s="65" t="s">
        <v>283</v>
      </c>
      <c r="P438" s="64" t="s">
        <v>55</v>
      </c>
      <c r="Q438" s="64" t="s">
        <v>13</v>
      </c>
      <c r="R438" s="64" t="s">
        <v>57</v>
      </c>
      <c r="S438" s="64" t="s">
        <v>431</v>
      </c>
      <c r="T438" s="64" t="s">
        <v>57</v>
      </c>
    </row>
    <row r="439" spans="1:20" ht="27">
      <c r="A439" s="64" t="s">
        <v>426</v>
      </c>
      <c r="B439" s="64" t="s">
        <v>25</v>
      </c>
      <c r="C439" s="64" t="s">
        <v>427</v>
      </c>
      <c r="D439" s="64" t="s">
        <v>428</v>
      </c>
      <c r="E439" s="64">
        <v>166</v>
      </c>
      <c r="F439" s="64" t="s">
        <v>121</v>
      </c>
      <c r="G439" s="65"/>
      <c r="H439" s="65" t="s">
        <v>120</v>
      </c>
      <c r="I439" s="64" t="s">
        <v>10</v>
      </c>
      <c r="J439" s="64" t="s">
        <v>10</v>
      </c>
      <c r="K439" s="64"/>
      <c r="L439" s="64">
        <v>331</v>
      </c>
      <c r="M439" s="64" t="s">
        <v>286</v>
      </c>
      <c r="N439" s="65" t="s">
        <v>287</v>
      </c>
      <c r="O439" s="65" t="s">
        <v>283</v>
      </c>
      <c r="P439" s="64" t="s">
        <v>55</v>
      </c>
      <c r="Q439" s="64" t="s">
        <v>13</v>
      </c>
      <c r="R439" s="64" t="s">
        <v>57</v>
      </c>
      <c r="S439" s="64" t="s">
        <v>431</v>
      </c>
      <c r="T439" s="64" t="s">
        <v>57</v>
      </c>
    </row>
    <row r="440" spans="1:20" ht="27">
      <c r="A440" s="64" t="s">
        <v>426</v>
      </c>
      <c r="B440" s="64" t="s">
        <v>25</v>
      </c>
      <c r="C440" s="64" t="s">
        <v>427</v>
      </c>
      <c r="D440" s="64" t="s">
        <v>428</v>
      </c>
      <c r="E440" s="64">
        <v>167</v>
      </c>
      <c r="F440" s="64" t="s">
        <v>122</v>
      </c>
      <c r="G440" s="65"/>
      <c r="H440" s="65" t="s">
        <v>120</v>
      </c>
      <c r="I440" s="64" t="s">
        <v>10</v>
      </c>
      <c r="J440" s="64" t="s">
        <v>10</v>
      </c>
      <c r="K440" s="64"/>
      <c r="L440" s="64">
        <v>315</v>
      </c>
      <c r="M440" s="64" t="s">
        <v>281</v>
      </c>
      <c r="N440" s="65" t="s">
        <v>282</v>
      </c>
      <c r="O440" s="65" t="s">
        <v>283</v>
      </c>
      <c r="P440" s="64" t="s">
        <v>55</v>
      </c>
      <c r="Q440" s="64" t="s">
        <v>13</v>
      </c>
      <c r="R440" s="64" t="s">
        <v>57</v>
      </c>
      <c r="S440" s="64" t="s">
        <v>431</v>
      </c>
      <c r="T440" s="64" t="s">
        <v>57</v>
      </c>
    </row>
    <row r="441" spans="1:20" ht="27">
      <c r="A441" s="64" t="s">
        <v>426</v>
      </c>
      <c r="B441" s="64" t="s">
        <v>25</v>
      </c>
      <c r="C441" s="64" t="s">
        <v>427</v>
      </c>
      <c r="D441" s="64" t="s">
        <v>428</v>
      </c>
      <c r="E441" s="64">
        <v>167</v>
      </c>
      <c r="F441" s="64" t="s">
        <v>122</v>
      </c>
      <c r="G441" s="65"/>
      <c r="H441" s="65" t="s">
        <v>120</v>
      </c>
      <c r="I441" s="64" t="s">
        <v>10</v>
      </c>
      <c r="J441" s="64" t="s">
        <v>10</v>
      </c>
      <c r="K441" s="64"/>
      <c r="L441" s="64">
        <v>330</v>
      </c>
      <c r="M441" s="64" t="s">
        <v>284</v>
      </c>
      <c r="N441" s="65" t="s">
        <v>285</v>
      </c>
      <c r="O441" s="65" t="s">
        <v>283</v>
      </c>
      <c r="P441" s="64" t="s">
        <v>55</v>
      </c>
      <c r="Q441" s="64" t="s">
        <v>13</v>
      </c>
      <c r="R441" s="64" t="s">
        <v>57</v>
      </c>
      <c r="S441" s="64" t="s">
        <v>431</v>
      </c>
      <c r="T441" s="64" t="s">
        <v>57</v>
      </c>
    </row>
    <row r="442" spans="1:20" ht="27">
      <c r="A442" s="64" t="s">
        <v>426</v>
      </c>
      <c r="B442" s="64" t="s">
        <v>25</v>
      </c>
      <c r="C442" s="64" t="s">
        <v>427</v>
      </c>
      <c r="D442" s="64" t="s">
        <v>428</v>
      </c>
      <c r="E442" s="64">
        <v>167</v>
      </c>
      <c r="F442" s="64" t="s">
        <v>122</v>
      </c>
      <c r="G442" s="65"/>
      <c r="H442" s="65" t="s">
        <v>120</v>
      </c>
      <c r="I442" s="64" t="s">
        <v>10</v>
      </c>
      <c r="J442" s="64" t="s">
        <v>10</v>
      </c>
      <c r="K442" s="64"/>
      <c r="L442" s="64">
        <v>331</v>
      </c>
      <c r="M442" s="64" t="s">
        <v>286</v>
      </c>
      <c r="N442" s="65" t="s">
        <v>287</v>
      </c>
      <c r="O442" s="65" t="s">
        <v>283</v>
      </c>
      <c r="P442" s="64" t="s">
        <v>55</v>
      </c>
      <c r="Q442" s="64" t="s">
        <v>13</v>
      </c>
      <c r="R442" s="64" t="s">
        <v>57</v>
      </c>
      <c r="S442" s="64" t="s">
        <v>431</v>
      </c>
      <c r="T442" s="64" t="s">
        <v>57</v>
      </c>
    </row>
    <row r="443" spans="1:20" ht="27">
      <c r="A443" s="64" t="s">
        <v>426</v>
      </c>
      <c r="B443" s="64" t="s">
        <v>25</v>
      </c>
      <c r="C443" s="64" t="s">
        <v>432</v>
      </c>
      <c r="D443" s="64" t="s">
        <v>428</v>
      </c>
      <c r="E443" s="64">
        <v>174</v>
      </c>
      <c r="F443" s="64" t="s">
        <v>497</v>
      </c>
      <c r="G443" s="65" t="s">
        <v>498</v>
      </c>
      <c r="H443" s="65" t="s">
        <v>499</v>
      </c>
      <c r="I443" s="64" t="s">
        <v>11</v>
      </c>
      <c r="J443" s="64" t="s">
        <v>11</v>
      </c>
      <c r="K443" s="64" t="s">
        <v>57</v>
      </c>
      <c r="L443" s="64">
        <v>175</v>
      </c>
      <c r="M443" s="64" t="s">
        <v>500</v>
      </c>
      <c r="N443" s="65" t="s">
        <v>501</v>
      </c>
      <c r="O443" s="65" t="s">
        <v>502</v>
      </c>
      <c r="P443" s="64" t="s">
        <v>11</v>
      </c>
      <c r="Q443" s="64" t="s">
        <v>11</v>
      </c>
      <c r="R443" s="64" t="s">
        <v>57</v>
      </c>
      <c r="S443" s="64" t="s">
        <v>431</v>
      </c>
      <c r="T443" s="64" t="s">
        <v>57</v>
      </c>
    </row>
    <row r="444" spans="1:20" ht="27">
      <c r="A444" s="64" t="s">
        <v>426</v>
      </c>
      <c r="B444" s="64" t="s">
        <v>25</v>
      </c>
      <c r="C444" s="64" t="s">
        <v>453</v>
      </c>
      <c r="D444" s="64" t="s">
        <v>428</v>
      </c>
      <c r="E444" s="64">
        <v>174</v>
      </c>
      <c r="F444" s="64" t="s">
        <v>497</v>
      </c>
      <c r="G444" s="65" t="s">
        <v>498</v>
      </c>
      <c r="H444" s="65" t="s">
        <v>499</v>
      </c>
      <c r="I444" s="64" t="s">
        <v>11</v>
      </c>
      <c r="J444" s="64" t="s">
        <v>11</v>
      </c>
      <c r="K444" s="64" t="s">
        <v>57</v>
      </c>
      <c r="L444" s="64">
        <v>204</v>
      </c>
      <c r="M444" s="64" t="s">
        <v>503</v>
      </c>
      <c r="N444" s="65" t="s">
        <v>504</v>
      </c>
      <c r="O444" s="65" t="s">
        <v>505</v>
      </c>
      <c r="P444" s="64" t="s">
        <v>11</v>
      </c>
      <c r="Q444" s="64" t="s">
        <v>11</v>
      </c>
      <c r="R444" s="64" t="s">
        <v>57</v>
      </c>
      <c r="S444" s="64" t="s">
        <v>431</v>
      </c>
      <c r="T444" s="64" t="s">
        <v>57</v>
      </c>
    </row>
    <row r="445" spans="1:20" ht="27.75">
      <c r="A445" s="64" t="s">
        <v>426</v>
      </c>
      <c r="B445" s="64" t="s">
        <v>25</v>
      </c>
      <c r="C445" s="64" t="s">
        <v>453</v>
      </c>
      <c r="D445" s="64" t="s">
        <v>428</v>
      </c>
      <c r="E445" s="64">
        <v>174</v>
      </c>
      <c r="F445" s="64" t="s">
        <v>497</v>
      </c>
      <c r="G445" s="65" t="s">
        <v>498</v>
      </c>
      <c r="H445" s="65" t="s">
        <v>499</v>
      </c>
      <c r="I445" s="64" t="s">
        <v>11</v>
      </c>
      <c r="J445" s="64" t="s">
        <v>11</v>
      </c>
      <c r="K445" s="64" t="s">
        <v>57</v>
      </c>
      <c r="L445" s="64">
        <v>205</v>
      </c>
      <c r="M445" s="64" t="s">
        <v>506</v>
      </c>
      <c r="N445" s="65" t="s">
        <v>507</v>
      </c>
      <c r="O445" s="65" t="s">
        <v>508</v>
      </c>
      <c r="P445" s="64" t="s">
        <v>11</v>
      </c>
      <c r="Q445" s="64" t="s">
        <v>11</v>
      </c>
      <c r="R445" s="64" t="s">
        <v>57</v>
      </c>
      <c r="S445" s="64" t="s">
        <v>431</v>
      </c>
      <c r="T445" s="64" t="s">
        <v>57</v>
      </c>
    </row>
    <row r="446" spans="1:20" ht="27.75">
      <c r="A446" s="64" t="s">
        <v>426</v>
      </c>
      <c r="B446" s="64" t="s">
        <v>25</v>
      </c>
      <c r="C446" s="64" t="s">
        <v>453</v>
      </c>
      <c r="D446" s="64" t="s">
        <v>428</v>
      </c>
      <c r="E446" s="64">
        <v>174</v>
      </c>
      <c r="F446" s="64" t="s">
        <v>497</v>
      </c>
      <c r="G446" s="65" t="s">
        <v>498</v>
      </c>
      <c r="H446" s="65" t="s">
        <v>499</v>
      </c>
      <c r="I446" s="64" t="s">
        <v>11</v>
      </c>
      <c r="J446" s="64" t="s">
        <v>11</v>
      </c>
      <c r="K446" s="64" t="s">
        <v>57</v>
      </c>
      <c r="L446" s="64">
        <v>206</v>
      </c>
      <c r="M446" s="64" t="s">
        <v>509</v>
      </c>
      <c r="N446" s="65" t="s">
        <v>510</v>
      </c>
      <c r="O446" s="65" t="s">
        <v>511</v>
      </c>
      <c r="P446" s="64" t="s">
        <v>11</v>
      </c>
      <c r="Q446" s="64" t="s">
        <v>11</v>
      </c>
      <c r="R446" s="64" t="s">
        <v>57</v>
      </c>
      <c r="S446" s="64" t="s">
        <v>431</v>
      </c>
      <c r="T446" s="64" t="s">
        <v>57</v>
      </c>
    </row>
    <row r="447" spans="1:20" ht="27.75">
      <c r="A447" s="64" t="s">
        <v>426</v>
      </c>
      <c r="B447" s="64" t="s">
        <v>25</v>
      </c>
      <c r="C447" s="64" t="s">
        <v>453</v>
      </c>
      <c r="D447" s="64" t="s">
        <v>428</v>
      </c>
      <c r="E447" s="64">
        <v>174</v>
      </c>
      <c r="F447" s="64" t="s">
        <v>497</v>
      </c>
      <c r="G447" s="65" t="s">
        <v>498</v>
      </c>
      <c r="H447" s="65" t="s">
        <v>499</v>
      </c>
      <c r="I447" s="64" t="s">
        <v>11</v>
      </c>
      <c r="J447" s="64" t="s">
        <v>11</v>
      </c>
      <c r="K447" s="64" t="s">
        <v>57</v>
      </c>
      <c r="L447" s="64">
        <v>207</v>
      </c>
      <c r="M447" s="64" t="s">
        <v>512</v>
      </c>
      <c r="N447" s="65" t="s">
        <v>513</v>
      </c>
      <c r="O447" s="65" t="s">
        <v>514</v>
      </c>
      <c r="P447" s="64" t="s">
        <v>11</v>
      </c>
      <c r="Q447" s="64" t="s">
        <v>11</v>
      </c>
      <c r="R447" s="64" t="s">
        <v>57</v>
      </c>
      <c r="S447" s="64" t="s">
        <v>431</v>
      </c>
      <c r="T447" s="64" t="s">
        <v>57</v>
      </c>
    </row>
    <row r="448" spans="1:20" ht="27.75">
      <c r="A448" s="64" t="s">
        <v>426</v>
      </c>
      <c r="B448" s="64" t="s">
        <v>25</v>
      </c>
      <c r="C448" s="64" t="s">
        <v>453</v>
      </c>
      <c r="D448" s="64" t="s">
        <v>428</v>
      </c>
      <c r="E448" s="64">
        <v>174</v>
      </c>
      <c r="F448" s="64" t="s">
        <v>497</v>
      </c>
      <c r="G448" s="65" t="s">
        <v>498</v>
      </c>
      <c r="H448" s="65" t="s">
        <v>499</v>
      </c>
      <c r="I448" s="64" t="s">
        <v>11</v>
      </c>
      <c r="J448" s="64" t="s">
        <v>11</v>
      </c>
      <c r="K448" s="64" t="s">
        <v>57</v>
      </c>
      <c r="L448" s="64">
        <v>208</v>
      </c>
      <c r="M448" s="64" t="s">
        <v>515</v>
      </c>
      <c r="N448" s="65" t="s">
        <v>516</v>
      </c>
      <c r="O448" s="65" t="s">
        <v>517</v>
      </c>
      <c r="P448" s="64" t="s">
        <v>11</v>
      </c>
      <c r="Q448" s="64" t="s">
        <v>11</v>
      </c>
      <c r="R448" s="64" t="s">
        <v>57</v>
      </c>
      <c r="S448" s="64" t="s">
        <v>431</v>
      </c>
      <c r="T448" s="64" t="s">
        <v>57</v>
      </c>
    </row>
    <row r="449" spans="1:20" ht="27.75">
      <c r="A449" s="64" t="s">
        <v>426</v>
      </c>
      <c r="B449" s="64" t="s">
        <v>25</v>
      </c>
      <c r="C449" s="64" t="s">
        <v>453</v>
      </c>
      <c r="D449" s="64" t="s">
        <v>428</v>
      </c>
      <c r="E449" s="64">
        <v>174</v>
      </c>
      <c r="F449" s="64" t="s">
        <v>497</v>
      </c>
      <c r="G449" s="65" t="s">
        <v>498</v>
      </c>
      <c r="H449" s="65" t="s">
        <v>499</v>
      </c>
      <c r="I449" s="64" t="s">
        <v>11</v>
      </c>
      <c r="J449" s="64" t="s">
        <v>11</v>
      </c>
      <c r="K449" s="64" t="s">
        <v>57</v>
      </c>
      <c r="L449" s="64">
        <v>209</v>
      </c>
      <c r="M449" s="64" t="s">
        <v>154</v>
      </c>
      <c r="N449" s="65" t="s">
        <v>155</v>
      </c>
      <c r="O449" s="65" t="s">
        <v>156</v>
      </c>
      <c r="P449" s="64" t="s">
        <v>11</v>
      </c>
      <c r="Q449" s="64" t="s">
        <v>11</v>
      </c>
      <c r="R449" s="64" t="s">
        <v>57</v>
      </c>
      <c r="S449" s="64" t="s">
        <v>431</v>
      </c>
      <c r="T449" s="64" t="s">
        <v>57</v>
      </c>
    </row>
    <row r="450" spans="1:20" ht="27.75">
      <c r="A450" s="64" t="s">
        <v>426</v>
      </c>
      <c r="B450" s="64" t="s">
        <v>25</v>
      </c>
      <c r="C450" s="64" t="s">
        <v>453</v>
      </c>
      <c r="D450" s="64" t="s">
        <v>428</v>
      </c>
      <c r="E450" s="64">
        <v>174</v>
      </c>
      <c r="F450" s="64" t="s">
        <v>497</v>
      </c>
      <c r="G450" s="65" t="s">
        <v>498</v>
      </c>
      <c r="H450" s="65" t="s">
        <v>499</v>
      </c>
      <c r="I450" s="64" t="s">
        <v>11</v>
      </c>
      <c r="J450" s="64" t="s">
        <v>11</v>
      </c>
      <c r="K450" s="64" t="s">
        <v>57</v>
      </c>
      <c r="L450" s="64">
        <v>210</v>
      </c>
      <c r="M450" s="64" t="s">
        <v>157</v>
      </c>
      <c r="N450" s="65" t="s">
        <v>158</v>
      </c>
      <c r="O450" s="65" t="s">
        <v>156</v>
      </c>
      <c r="P450" s="64" t="s">
        <v>11</v>
      </c>
      <c r="Q450" s="64" t="s">
        <v>11</v>
      </c>
      <c r="R450" s="64" t="s">
        <v>57</v>
      </c>
      <c r="S450" s="64" t="s">
        <v>431</v>
      </c>
      <c r="T450" s="64" t="s">
        <v>57</v>
      </c>
    </row>
    <row r="451" spans="1:20" ht="27.75">
      <c r="A451" s="64" t="s">
        <v>426</v>
      </c>
      <c r="B451" s="64" t="s">
        <v>25</v>
      </c>
      <c r="C451" s="64" t="s">
        <v>453</v>
      </c>
      <c r="D451" s="64" t="s">
        <v>428</v>
      </c>
      <c r="E451" s="64">
        <v>174</v>
      </c>
      <c r="F451" s="64" t="s">
        <v>497</v>
      </c>
      <c r="G451" s="65" t="s">
        <v>498</v>
      </c>
      <c r="H451" s="65" t="s">
        <v>499</v>
      </c>
      <c r="I451" s="64" t="s">
        <v>11</v>
      </c>
      <c r="J451" s="64" t="s">
        <v>11</v>
      </c>
      <c r="K451" s="64" t="s">
        <v>57</v>
      </c>
      <c r="L451" s="64">
        <v>211</v>
      </c>
      <c r="M451" s="64" t="s">
        <v>518</v>
      </c>
      <c r="N451" s="65" t="s">
        <v>519</v>
      </c>
      <c r="O451" s="65" t="s">
        <v>520</v>
      </c>
      <c r="P451" s="64" t="s">
        <v>11</v>
      </c>
      <c r="Q451" s="64" t="s">
        <v>11</v>
      </c>
      <c r="R451" s="64" t="s">
        <v>57</v>
      </c>
      <c r="S451" s="64" t="s">
        <v>431</v>
      </c>
      <c r="T451" s="64" t="s">
        <v>57</v>
      </c>
    </row>
    <row r="452" spans="1:20" ht="27.75">
      <c r="A452" s="64" t="s">
        <v>426</v>
      </c>
      <c r="B452" s="64" t="s">
        <v>25</v>
      </c>
      <c r="C452" s="64" t="s">
        <v>453</v>
      </c>
      <c r="D452" s="64" t="s">
        <v>428</v>
      </c>
      <c r="E452" s="64">
        <v>174</v>
      </c>
      <c r="F452" s="64" t="s">
        <v>497</v>
      </c>
      <c r="G452" s="65" t="s">
        <v>498</v>
      </c>
      <c r="H452" s="65" t="s">
        <v>499</v>
      </c>
      <c r="I452" s="64" t="s">
        <v>11</v>
      </c>
      <c r="J452" s="64" t="s">
        <v>11</v>
      </c>
      <c r="K452" s="64" t="s">
        <v>57</v>
      </c>
      <c r="L452" s="64">
        <v>212</v>
      </c>
      <c r="M452" s="64" t="s">
        <v>521</v>
      </c>
      <c r="N452" s="65" t="s">
        <v>522</v>
      </c>
      <c r="O452" s="65" t="s">
        <v>523</v>
      </c>
      <c r="P452" s="64" t="s">
        <v>11</v>
      </c>
      <c r="Q452" s="64" t="s">
        <v>11</v>
      </c>
      <c r="R452" s="64" t="s">
        <v>57</v>
      </c>
      <c r="S452" s="64" t="s">
        <v>431</v>
      </c>
      <c r="T452" s="64" t="s">
        <v>57</v>
      </c>
    </row>
    <row r="453" spans="1:20" ht="27">
      <c r="A453" s="64" t="s">
        <v>426</v>
      </c>
      <c r="B453" s="64" t="s">
        <v>25</v>
      </c>
      <c r="C453" s="64" t="s">
        <v>453</v>
      </c>
      <c r="D453" s="64" t="s">
        <v>428</v>
      </c>
      <c r="E453" s="64">
        <v>174</v>
      </c>
      <c r="F453" s="64" t="s">
        <v>497</v>
      </c>
      <c r="G453" s="65" t="s">
        <v>498</v>
      </c>
      <c r="H453" s="65" t="s">
        <v>499</v>
      </c>
      <c r="I453" s="64" t="s">
        <v>11</v>
      </c>
      <c r="J453" s="64" t="s">
        <v>11</v>
      </c>
      <c r="K453" s="64" t="s">
        <v>57</v>
      </c>
      <c r="L453" s="64">
        <v>248</v>
      </c>
      <c r="M453" s="64" t="s">
        <v>203</v>
      </c>
      <c r="N453" s="65"/>
      <c r="O453" s="65" t="s">
        <v>204</v>
      </c>
      <c r="P453" s="64" t="s">
        <v>11</v>
      </c>
      <c r="Q453" s="64" t="s">
        <v>11</v>
      </c>
      <c r="R453" s="64"/>
      <c r="S453" s="64" t="s">
        <v>431</v>
      </c>
      <c r="T453" s="64" t="s">
        <v>57</v>
      </c>
    </row>
    <row r="454" spans="1:20" ht="27.75">
      <c r="A454" s="64" t="s">
        <v>426</v>
      </c>
      <c r="B454" s="64" t="s">
        <v>25</v>
      </c>
      <c r="C454" s="64" t="s">
        <v>453</v>
      </c>
      <c r="D454" s="64" t="s">
        <v>428</v>
      </c>
      <c r="E454" s="64">
        <v>174</v>
      </c>
      <c r="F454" s="64" t="s">
        <v>497</v>
      </c>
      <c r="G454" s="65" t="s">
        <v>498</v>
      </c>
      <c r="H454" s="65" t="s">
        <v>499</v>
      </c>
      <c r="I454" s="64" t="s">
        <v>11</v>
      </c>
      <c r="J454" s="64" t="s">
        <v>11</v>
      </c>
      <c r="K454" s="64" t="s">
        <v>57</v>
      </c>
      <c r="L454" s="64">
        <v>249</v>
      </c>
      <c r="M454" s="64" t="s">
        <v>524</v>
      </c>
      <c r="N454" s="65"/>
      <c r="O454" s="65" t="s">
        <v>525</v>
      </c>
      <c r="P454" s="64" t="s">
        <v>11</v>
      </c>
      <c r="Q454" s="64" t="s">
        <v>11</v>
      </c>
      <c r="R454" s="64"/>
      <c r="S454" s="64" t="s">
        <v>431</v>
      </c>
      <c r="T454" s="64" t="s">
        <v>57</v>
      </c>
    </row>
    <row r="455" spans="1:20" ht="27">
      <c r="A455" s="64" t="s">
        <v>426</v>
      </c>
      <c r="B455" s="64" t="s">
        <v>25</v>
      </c>
      <c r="C455" s="64" t="s">
        <v>453</v>
      </c>
      <c r="D455" s="64" t="s">
        <v>428</v>
      </c>
      <c r="E455" s="64">
        <v>174</v>
      </c>
      <c r="F455" s="64" t="s">
        <v>497</v>
      </c>
      <c r="G455" s="65" t="s">
        <v>498</v>
      </c>
      <c r="H455" s="65" t="s">
        <v>499</v>
      </c>
      <c r="I455" s="64" t="s">
        <v>11</v>
      </c>
      <c r="J455" s="64" t="s">
        <v>11</v>
      </c>
      <c r="K455" s="64" t="s">
        <v>57</v>
      </c>
      <c r="L455" s="64">
        <v>391</v>
      </c>
      <c r="M455" s="64" t="s">
        <v>205</v>
      </c>
      <c r="N455" s="65" t="s">
        <v>206</v>
      </c>
      <c r="O455" s="65" t="s">
        <v>204</v>
      </c>
      <c r="P455" s="64" t="s">
        <v>14</v>
      </c>
      <c r="Q455" s="64" t="s">
        <v>14</v>
      </c>
      <c r="R455" s="64" t="s">
        <v>57</v>
      </c>
      <c r="S455" s="64" t="s">
        <v>431</v>
      </c>
      <c r="T455" s="64" t="s">
        <v>57</v>
      </c>
    </row>
    <row r="456" spans="1:20" ht="27">
      <c r="A456" s="64" t="s">
        <v>426</v>
      </c>
      <c r="B456" s="64" t="s">
        <v>25</v>
      </c>
      <c r="C456" s="64" t="s">
        <v>432</v>
      </c>
      <c r="D456" s="64" t="s">
        <v>428</v>
      </c>
      <c r="E456" s="64">
        <v>174</v>
      </c>
      <c r="F456" s="64" t="s">
        <v>497</v>
      </c>
      <c r="G456" s="65" t="s">
        <v>498</v>
      </c>
      <c r="H456" s="65" t="s">
        <v>499</v>
      </c>
      <c r="I456" s="64" t="s">
        <v>11</v>
      </c>
      <c r="J456" s="64" t="s">
        <v>11</v>
      </c>
      <c r="K456" s="64" t="s">
        <v>57</v>
      </c>
      <c r="L456" s="64">
        <v>392</v>
      </c>
      <c r="M456" s="64" t="s">
        <v>303</v>
      </c>
      <c r="N456" s="65" t="s">
        <v>304</v>
      </c>
      <c r="O456" s="65" t="s">
        <v>305</v>
      </c>
      <c r="P456" s="64" t="s">
        <v>14</v>
      </c>
      <c r="Q456" s="64" t="s">
        <v>14</v>
      </c>
      <c r="R456" s="64" t="s">
        <v>57</v>
      </c>
      <c r="S456" s="64" t="s">
        <v>431</v>
      </c>
      <c r="T456" s="64" t="s">
        <v>57</v>
      </c>
    </row>
    <row r="457" spans="1:20" ht="27">
      <c r="A457" s="64" t="s">
        <v>426</v>
      </c>
      <c r="B457" s="64" t="s">
        <v>25</v>
      </c>
      <c r="C457" s="64" t="s">
        <v>432</v>
      </c>
      <c r="D457" s="64" t="s">
        <v>428</v>
      </c>
      <c r="E457" s="64">
        <v>174</v>
      </c>
      <c r="F457" s="64" t="s">
        <v>497</v>
      </c>
      <c r="G457" s="65" t="s">
        <v>498</v>
      </c>
      <c r="H457" s="65" t="s">
        <v>499</v>
      </c>
      <c r="I457" s="64" t="s">
        <v>11</v>
      </c>
      <c r="J457" s="64" t="s">
        <v>11</v>
      </c>
      <c r="K457" s="64" t="s">
        <v>57</v>
      </c>
      <c r="L457" s="64">
        <v>393</v>
      </c>
      <c r="M457" s="64" t="s">
        <v>306</v>
      </c>
      <c r="N457" s="65" t="s">
        <v>307</v>
      </c>
      <c r="O457" s="65" t="s">
        <v>305</v>
      </c>
      <c r="P457" s="64" t="s">
        <v>14</v>
      </c>
      <c r="Q457" s="64" t="s">
        <v>14</v>
      </c>
      <c r="R457" s="64" t="s">
        <v>57</v>
      </c>
      <c r="S457" s="64" t="s">
        <v>431</v>
      </c>
      <c r="T457" s="64" t="s">
        <v>57</v>
      </c>
    </row>
    <row r="458" spans="1:20" ht="27">
      <c r="A458" s="64" t="s">
        <v>426</v>
      </c>
      <c r="B458" s="64" t="s">
        <v>25</v>
      </c>
      <c r="C458" s="64" t="s">
        <v>432</v>
      </c>
      <c r="D458" s="64" t="s">
        <v>428</v>
      </c>
      <c r="E458" s="64">
        <v>174</v>
      </c>
      <c r="F458" s="64" t="s">
        <v>497</v>
      </c>
      <c r="G458" s="65" t="s">
        <v>498</v>
      </c>
      <c r="H458" s="65" t="s">
        <v>499</v>
      </c>
      <c r="I458" s="64" t="s">
        <v>11</v>
      </c>
      <c r="J458" s="64" t="s">
        <v>11</v>
      </c>
      <c r="K458" s="64" t="s">
        <v>57</v>
      </c>
      <c r="L458" s="64">
        <v>394</v>
      </c>
      <c r="M458" s="64" t="s">
        <v>308</v>
      </c>
      <c r="N458" s="65" t="s">
        <v>309</v>
      </c>
      <c r="O458" s="65" t="s">
        <v>305</v>
      </c>
      <c r="P458" s="64" t="s">
        <v>14</v>
      </c>
      <c r="Q458" s="64" t="s">
        <v>14</v>
      </c>
      <c r="R458" s="64" t="s">
        <v>57</v>
      </c>
      <c r="S458" s="64" t="s">
        <v>431</v>
      </c>
      <c r="T458" s="64" t="s">
        <v>57</v>
      </c>
    </row>
    <row r="459" spans="1:20" ht="27">
      <c r="A459" s="64" t="s">
        <v>426</v>
      </c>
      <c r="B459" s="64" t="s">
        <v>25</v>
      </c>
      <c r="C459" s="64" t="s">
        <v>432</v>
      </c>
      <c r="D459" s="64" t="s">
        <v>428</v>
      </c>
      <c r="E459" s="64">
        <v>174</v>
      </c>
      <c r="F459" s="64" t="s">
        <v>497</v>
      </c>
      <c r="G459" s="65" t="s">
        <v>498</v>
      </c>
      <c r="H459" s="65" t="s">
        <v>499</v>
      </c>
      <c r="I459" s="64" t="s">
        <v>11</v>
      </c>
      <c r="J459" s="64" t="s">
        <v>11</v>
      </c>
      <c r="K459" s="64" t="s">
        <v>57</v>
      </c>
      <c r="L459" s="64">
        <v>395</v>
      </c>
      <c r="M459" s="64" t="s">
        <v>310</v>
      </c>
      <c r="N459" s="65" t="s">
        <v>311</v>
      </c>
      <c r="O459" s="65" t="s">
        <v>305</v>
      </c>
      <c r="P459" s="64" t="s">
        <v>14</v>
      </c>
      <c r="Q459" s="64" t="s">
        <v>14</v>
      </c>
      <c r="R459" s="64" t="s">
        <v>57</v>
      </c>
      <c r="S459" s="64" t="s">
        <v>431</v>
      </c>
      <c r="T459" s="64" t="s">
        <v>57</v>
      </c>
    </row>
    <row r="460" spans="1:20" ht="27">
      <c r="A460" s="64" t="s">
        <v>426</v>
      </c>
      <c r="B460" s="64" t="s">
        <v>25</v>
      </c>
      <c r="C460" s="64" t="s">
        <v>453</v>
      </c>
      <c r="D460" s="64" t="s">
        <v>428</v>
      </c>
      <c r="E460" s="64">
        <v>174</v>
      </c>
      <c r="F460" s="64" t="s">
        <v>497</v>
      </c>
      <c r="G460" s="65" t="s">
        <v>498</v>
      </c>
      <c r="H460" s="65" t="s">
        <v>499</v>
      </c>
      <c r="I460" s="64" t="s">
        <v>11</v>
      </c>
      <c r="J460" s="64" t="s">
        <v>11</v>
      </c>
      <c r="K460" s="64" t="s">
        <v>57</v>
      </c>
      <c r="L460" s="64">
        <v>406</v>
      </c>
      <c r="M460" s="64" t="s">
        <v>526</v>
      </c>
      <c r="N460" s="65" t="s">
        <v>527</v>
      </c>
      <c r="O460" s="65" t="s">
        <v>528</v>
      </c>
      <c r="P460" s="64" t="s">
        <v>14</v>
      </c>
      <c r="Q460" s="64" t="s">
        <v>14</v>
      </c>
      <c r="R460" s="64" t="s">
        <v>57</v>
      </c>
      <c r="S460" s="64" t="s">
        <v>431</v>
      </c>
      <c r="T460" s="64" t="s">
        <v>57</v>
      </c>
    </row>
    <row r="461" spans="1:20" ht="27">
      <c r="A461" s="64" t="s">
        <v>426</v>
      </c>
      <c r="B461" s="64" t="s">
        <v>25</v>
      </c>
      <c r="C461" s="64" t="s">
        <v>453</v>
      </c>
      <c r="D461" s="64" t="s">
        <v>428</v>
      </c>
      <c r="E461" s="64">
        <v>174</v>
      </c>
      <c r="F461" s="64" t="s">
        <v>497</v>
      </c>
      <c r="G461" s="65" t="s">
        <v>498</v>
      </c>
      <c r="H461" s="65" t="s">
        <v>499</v>
      </c>
      <c r="I461" s="64" t="s">
        <v>11</v>
      </c>
      <c r="J461" s="64" t="s">
        <v>11</v>
      </c>
      <c r="K461" s="64" t="s">
        <v>57</v>
      </c>
      <c r="L461" s="64">
        <v>407</v>
      </c>
      <c r="M461" s="64" t="s">
        <v>529</v>
      </c>
      <c r="N461" s="65" t="s">
        <v>530</v>
      </c>
      <c r="O461" s="65" t="s">
        <v>531</v>
      </c>
      <c r="P461" s="64" t="s">
        <v>14</v>
      </c>
      <c r="Q461" s="64" t="s">
        <v>14</v>
      </c>
      <c r="R461" s="64" t="s">
        <v>57</v>
      </c>
      <c r="S461" s="64" t="s">
        <v>431</v>
      </c>
      <c r="T461" s="64" t="s">
        <v>57</v>
      </c>
    </row>
    <row r="462" spans="1:20" ht="27">
      <c r="A462" s="64" t="s">
        <v>426</v>
      </c>
      <c r="B462" s="64" t="s">
        <v>25</v>
      </c>
      <c r="C462" s="64" t="s">
        <v>453</v>
      </c>
      <c r="D462" s="64" t="s">
        <v>428</v>
      </c>
      <c r="E462" s="64">
        <v>174</v>
      </c>
      <c r="F462" s="64" t="s">
        <v>497</v>
      </c>
      <c r="G462" s="65" t="s">
        <v>498</v>
      </c>
      <c r="H462" s="65" t="s">
        <v>499</v>
      </c>
      <c r="I462" s="64" t="s">
        <v>11</v>
      </c>
      <c r="J462" s="64" t="s">
        <v>11</v>
      </c>
      <c r="K462" s="64" t="s">
        <v>57</v>
      </c>
      <c r="L462" s="64">
        <v>408</v>
      </c>
      <c r="M462" s="64" t="s">
        <v>65</v>
      </c>
      <c r="N462" s="65" t="s">
        <v>336</v>
      </c>
      <c r="O462" s="65" t="s">
        <v>337</v>
      </c>
      <c r="P462" s="64" t="s">
        <v>14</v>
      </c>
      <c r="Q462" s="64" t="s">
        <v>14</v>
      </c>
      <c r="R462" s="64" t="s">
        <v>57</v>
      </c>
      <c r="S462" s="64" t="s">
        <v>431</v>
      </c>
      <c r="T462" s="64" t="s">
        <v>57</v>
      </c>
    </row>
    <row r="463" spans="1:20" ht="27">
      <c r="A463" s="64" t="s">
        <v>426</v>
      </c>
      <c r="B463" s="64" t="s">
        <v>25</v>
      </c>
      <c r="C463" s="64" t="s">
        <v>453</v>
      </c>
      <c r="D463" s="64" t="s">
        <v>428</v>
      </c>
      <c r="E463" s="64">
        <v>174</v>
      </c>
      <c r="F463" s="64" t="s">
        <v>497</v>
      </c>
      <c r="G463" s="65" t="s">
        <v>498</v>
      </c>
      <c r="H463" s="65" t="s">
        <v>499</v>
      </c>
      <c r="I463" s="64" t="s">
        <v>11</v>
      </c>
      <c r="J463" s="64" t="s">
        <v>11</v>
      </c>
      <c r="K463" s="64" t="s">
        <v>57</v>
      </c>
      <c r="L463" s="64">
        <v>409</v>
      </c>
      <c r="M463" s="64" t="s">
        <v>68</v>
      </c>
      <c r="N463" s="65" t="s">
        <v>338</v>
      </c>
      <c r="O463" s="65" t="s">
        <v>337</v>
      </c>
      <c r="P463" s="64" t="s">
        <v>14</v>
      </c>
      <c r="Q463" s="64" t="s">
        <v>14</v>
      </c>
      <c r="R463" s="64" t="s">
        <v>57</v>
      </c>
      <c r="S463" s="64" t="s">
        <v>431</v>
      </c>
      <c r="T463" s="64" t="s">
        <v>57</v>
      </c>
    </row>
    <row r="464" spans="1:20" ht="27">
      <c r="A464" s="64" t="s">
        <v>426</v>
      </c>
      <c r="B464" s="64" t="s">
        <v>25</v>
      </c>
      <c r="C464" s="64" t="s">
        <v>453</v>
      </c>
      <c r="D464" s="64" t="s">
        <v>428</v>
      </c>
      <c r="E464" s="64">
        <v>174</v>
      </c>
      <c r="F464" s="64" t="s">
        <v>497</v>
      </c>
      <c r="G464" s="65" t="s">
        <v>498</v>
      </c>
      <c r="H464" s="65" t="s">
        <v>499</v>
      </c>
      <c r="I464" s="64" t="s">
        <v>11</v>
      </c>
      <c r="J464" s="64" t="s">
        <v>11</v>
      </c>
      <c r="K464" s="64" t="s">
        <v>57</v>
      </c>
      <c r="L464" s="64">
        <v>410</v>
      </c>
      <c r="M464" s="64" t="s">
        <v>339</v>
      </c>
      <c r="N464" s="65" t="s">
        <v>340</v>
      </c>
      <c r="O464" s="65" t="s">
        <v>337</v>
      </c>
      <c r="P464" s="64" t="s">
        <v>14</v>
      </c>
      <c r="Q464" s="64" t="s">
        <v>14</v>
      </c>
      <c r="R464" s="64" t="s">
        <v>57</v>
      </c>
      <c r="S464" s="64" t="s">
        <v>431</v>
      </c>
      <c r="T464" s="64" t="s">
        <v>57</v>
      </c>
    </row>
    <row r="465" spans="1:20" ht="27">
      <c r="A465" s="64" t="s">
        <v>426</v>
      </c>
      <c r="B465" s="64" t="s">
        <v>25</v>
      </c>
      <c r="C465" s="64" t="s">
        <v>453</v>
      </c>
      <c r="D465" s="64" t="s">
        <v>428</v>
      </c>
      <c r="E465" s="64">
        <v>174</v>
      </c>
      <c r="F465" s="64" t="s">
        <v>497</v>
      </c>
      <c r="G465" s="65" t="s">
        <v>498</v>
      </c>
      <c r="H465" s="65" t="s">
        <v>499</v>
      </c>
      <c r="I465" s="64" t="s">
        <v>11</v>
      </c>
      <c r="J465" s="64" t="s">
        <v>11</v>
      </c>
      <c r="K465" s="64" t="s">
        <v>57</v>
      </c>
      <c r="L465" s="64">
        <v>411</v>
      </c>
      <c r="M465" s="64" t="s">
        <v>341</v>
      </c>
      <c r="N465" s="65" t="s">
        <v>342</v>
      </c>
      <c r="O465" s="65" t="s">
        <v>337</v>
      </c>
      <c r="P465" s="64" t="s">
        <v>14</v>
      </c>
      <c r="Q465" s="64" t="s">
        <v>14</v>
      </c>
      <c r="R465" s="64" t="s">
        <v>57</v>
      </c>
      <c r="S465" s="64" t="s">
        <v>431</v>
      </c>
      <c r="T465" s="64" t="s">
        <v>57</v>
      </c>
    </row>
    <row r="466" spans="1:20" ht="27">
      <c r="A466" s="64" t="s">
        <v>426</v>
      </c>
      <c r="B466" s="64" t="s">
        <v>25</v>
      </c>
      <c r="C466" s="64" t="s">
        <v>453</v>
      </c>
      <c r="D466" s="64" t="s">
        <v>428</v>
      </c>
      <c r="E466" s="64">
        <v>174</v>
      </c>
      <c r="F466" s="64" t="s">
        <v>497</v>
      </c>
      <c r="G466" s="65" t="s">
        <v>498</v>
      </c>
      <c r="H466" s="65" t="s">
        <v>499</v>
      </c>
      <c r="I466" s="64" t="s">
        <v>11</v>
      </c>
      <c r="J466" s="64" t="s">
        <v>11</v>
      </c>
      <c r="K466" s="64" t="s">
        <v>57</v>
      </c>
      <c r="L466" s="64">
        <v>412</v>
      </c>
      <c r="M466" s="64" t="s">
        <v>343</v>
      </c>
      <c r="N466" s="65" t="s">
        <v>344</v>
      </c>
      <c r="O466" s="65" t="s">
        <v>337</v>
      </c>
      <c r="P466" s="64" t="s">
        <v>14</v>
      </c>
      <c r="Q466" s="64" t="s">
        <v>14</v>
      </c>
      <c r="R466" s="64" t="s">
        <v>57</v>
      </c>
      <c r="S466" s="64" t="s">
        <v>431</v>
      </c>
      <c r="T466" s="64" t="s">
        <v>57</v>
      </c>
    </row>
    <row r="467" spans="1:20" ht="27">
      <c r="A467" s="64" t="s">
        <v>426</v>
      </c>
      <c r="B467" s="64" t="s">
        <v>25</v>
      </c>
      <c r="C467" s="64" t="s">
        <v>453</v>
      </c>
      <c r="D467" s="64" t="s">
        <v>428</v>
      </c>
      <c r="E467" s="64">
        <v>174</v>
      </c>
      <c r="F467" s="64" t="s">
        <v>497</v>
      </c>
      <c r="G467" s="65" t="s">
        <v>498</v>
      </c>
      <c r="H467" s="65" t="s">
        <v>499</v>
      </c>
      <c r="I467" s="64" t="s">
        <v>11</v>
      </c>
      <c r="J467" s="64" t="s">
        <v>11</v>
      </c>
      <c r="K467" s="64" t="s">
        <v>57</v>
      </c>
      <c r="L467" s="64">
        <v>413</v>
      </c>
      <c r="M467" s="64" t="s">
        <v>345</v>
      </c>
      <c r="N467" s="65" t="s">
        <v>346</v>
      </c>
      <c r="O467" s="65" t="s">
        <v>337</v>
      </c>
      <c r="P467" s="64" t="s">
        <v>14</v>
      </c>
      <c r="Q467" s="64" t="s">
        <v>14</v>
      </c>
      <c r="R467" s="64" t="s">
        <v>57</v>
      </c>
      <c r="S467" s="64" t="s">
        <v>431</v>
      </c>
      <c r="T467" s="64" t="s">
        <v>57</v>
      </c>
    </row>
    <row r="468" spans="1:20" ht="27">
      <c r="A468" s="64" t="s">
        <v>426</v>
      </c>
      <c r="B468" s="64" t="s">
        <v>25</v>
      </c>
      <c r="C468" s="64" t="s">
        <v>453</v>
      </c>
      <c r="D468" s="64" t="s">
        <v>428</v>
      </c>
      <c r="E468" s="64">
        <v>174</v>
      </c>
      <c r="F468" s="64" t="s">
        <v>497</v>
      </c>
      <c r="G468" s="65" t="s">
        <v>498</v>
      </c>
      <c r="H468" s="65" t="s">
        <v>499</v>
      </c>
      <c r="I468" s="64" t="s">
        <v>11</v>
      </c>
      <c r="J468" s="64" t="s">
        <v>11</v>
      </c>
      <c r="K468" s="64" t="s">
        <v>57</v>
      </c>
      <c r="L468" s="64">
        <v>414</v>
      </c>
      <c r="M468" s="64" t="s">
        <v>347</v>
      </c>
      <c r="N468" s="65" t="s">
        <v>348</v>
      </c>
      <c r="O468" s="65" t="s">
        <v>337</v>
      </c>
      <c r="P468" s="64" t="s">
        <v>14</v>
      </c>
      <c r="Q468" s="64" t="s">
        <v>14</v>
      </c>
      <c r="R468" s="64" t="s">
        <v>57</v>
      </c>
      <c r="S468" s="64" t="s">
        <v>431</v>
      </c>
      <c r="T468" s="64" t="s">
        <v>57</v>
      </c>
    </row>
    <row r="469" spans="1:20" ht="27">
      <c r="A469" s="64" t="s">
        <v>426</v>
      </c>
      <c r="B469" s="64" t="s">
        <v>25</v>
      </c>
      <c r="C469" s="64" t="s">
        <v>453</v>
      </c>
      <c r="D469" s="64" t="s">
        <v>428</v>
      </c>
      <c r="E469" s="64">
        <v>174</v>
      </c>
      <c r="F469" s="64" t="s">
        <v>497</v>
      </c>
      <c r="G469" s="65" t="s">
        <v>498</v>
      </c>
      <c r="H469" s="65" t="s">
        <v>499</v>
      </c>
      <c r="I469" s="64" t="s">
        <v>11</v>
      </c>
      <c r="J469" s="64" t="s">
        <v>11</v>
      </c>
      <c r="K469" s="64" t="s">
        <v>57</v>
      </c>
      <c r="L469" s="64">
        <v>415</v>
      </c>
      <c r="M469" s="64" t="s">
        <v>349</v>
      </c>
      <c r="N469" s="65" t="s">
        <v>350</v>
      </c>
      <c r="O469" s="65" t="s">
        <v>337</v>
      </c>
      <c r="P469" s="64" t="s">
        <v>14</v>
      </c>
      <c r="Q469" s="64" t="s">
        <v>14</v>
      </c>
      <c r="R469" s="64" t="s">
        <v>57</v>
      </c>
      <c r="S469" s="64" t="s">
        <v>431</v>
      </c>
      <c r="T469" s="64" t="s">
        <v>57</v>
      </c>
    </row>
    <row r="470" spans="1:20" ht="27">
      <c r="A470" s="64" t="s">
        <v>426</v>
      </c>
      <c r="B470" s="64" t="s">
        <v>25</v>
      </c>
      <c r="C470" s="64" t="s">
        <v>453</v>
      </c>
      <c r="D470" s="64" t="s">
        <v>428</v>
      </c>
      <c r="E470" s="64">
        <v>174</v>
      </c>
      <c r="F470" s="64" t="s">
        <v>497</v>
      </c>
      <c r="G470" s="65" t="s">
        <v>498</v>
      </c>
      <c r="H470" s="65" t="s">
        <v>499</v>
      </c>
      <c r="I470" s="64" t="s">
        <v>11</v>
      </c>
      <c r="J470" s="64" t="s">
        <v>11</v>
      </c>
      <c r="K470" s="64" t="s">
        <v>57</v>
      </c>
      <c r="L470" s="64">
        <v>416</v>
      </c>
      <c r="M470" s="64" t="s">
        <v>351</v>
      </c>
      <c r="N470" s="65" t="s">
        <v>352</v>
      </c>
      <c r="O470" s="65" t="s">
        <v>337</v>
      </c>
      <c r="P470" s="64" t="s">
        <v>14</v>
      </c>
      <c r="Q470" s="64" t="s">
        <v>14</v>
      </c>
      <c r="R470" s="64" t="s">
        <v>57</v>
      </c>
      <c r="S470" s="64" t="s">
        <v>431</v>
      </c>
      <c r="T470" s="64" t="s">
        <v>57</v>
      </c>
    </row>
    <row r="471" spans="1:20" ht="27">
      <c r="A471" s="64" t="s">
        <v>426</v>
      </c>
      <c r="B471" s="64" t="s">
        <v>25</v>
      </c>
      <c r="C471" s="64" t="s">
        <v>453</v>
      </c>
      <c r="D471" s="64" t="s">
        <v>428</v>
      </c>
      <c r="E471" s="64">
        <v>174</v>
      </c>
      <c r="F471" s="64" t="s">
        <v>497</v>
      </c>
      <c r="G471" s="65" t="s">
        <v>498</v>
      </c>
      <c r="H471" s="65" t="s">
        <v>499</v>
      </c>
      <c r="I471" s="64" t="s">
        <v>11</v>
      </c>
      <c r="J471" s="64" t="s">
        <v>11</v>
      </c>
      <c r="K471" s="64" t="s">
        <v>57</v>
      </c>
      <c r="L471" s="64">
        <v>417</v>
      </c>
      <c r="M471" s="64" t="s">
        <v>353</v>
      </c>
      <c r="N471" s="65" t="s">
        <v>354</v>
      </c>
      <c r="O471" s="65" t="s">
        <v>337</v>
      </c>
      <c r="P471" s="64" t="s">
        <v>14</v>
      </c>
      <c r="Q471" s="64" t="s">
        <v>14</v>
      </c>
      <c r="R471" s="64" t="s">
        <v>57</v>
      </c>
      <c r="S471" s="64" t="s">
        <v>431</v>
      </c>
      <c r="T471" s="64" t="s">
        <v>57</v>
      </c>
    </row>
    <row r="472" spans="1:20" ht="27">
      <c r="A472" s="64" t="s">
        <v>426</v>
      </c>
      <c r="B472" s="64" t="s">
        <v>25</v>
      </c>
      <c r="C472" s="64" t="s">
        <v>453</v>
      </c>
      <c r="D472" s="64" t="s">
        <v>428</v>
      </c>
      <c r="E472" s="64">
        <v>174</v>
      </c>
      <c r="F472" s="64" t="s">
        <v>497</v>
      </c>
      <c r="G472" s="65" t="s">
        <v>498</v>
      </c>
      <c r="H472" s="65" t="s">
        <v>499</v>
      </c>
      <c r="I472" s="64" t="s">
        <v>11</v>
      </c>
      <c r="J472" s="64" t="s">
        <v>11</v>
      </c>
      <c r="K472" s="64" t="s">
        <v>57</v>
      </c>
      <c r="L472" s="64">
        <v>418</v>
      </c>
      <c r="M472" s="64" t="s">
        <v>355</v>
      </c>
      <c r="N472" s="65" t="s">
        <v>356</v>
      </c>
      <c r="O472" s="65" t="s">
        <v>337</v>
      </c>
      <c r="P472" s="64" t="s">
        <v>14</v>
      </c>
      <c r="Q472" s="64" t="s">
        <v>14</v>
      </c>
      <c r="R472" s="64" t="s">
        <v>57</v>
      </c>
      <c r="S472" s="64" t="s">
        <v>431</v>
      </c>
      <c r="T472" s="64" t="s">
        <v>57</v>
      </c>
    </row>
    <row r="473" spans="1:20" ht="27">
      <c r="A473" s="64" t="s">
        <v>426</v>
      </c>
      <c r="B473" s="64" t="s">
        <v>25</v>
      </c>
      <c r="C473" s="64" t="s">
        <v>453</v>
      </c>
      <c r="D473" s="64" t="s">
        <v>428</v>
      </c>
      <c r="E473" s="64">
        <v>175</v>
      </c>
      <c r="F473" s="64" t="s">
        <v>500</v>
      </c>
      <c r="G473" s="65" t="s">
        <v>501</v>
      </c>
      <c r="H473" s="65" t="s">
        <v>502</v>
      </c>
      <c r="I473" s="64" t="s">
        <v>11</v>
      </c>
      <c r="J473" s="64" t="s">
        <v>11</v>
      </c>
      <c r="K473" s="64" t="s">
        <v>57</v>
      </c>
      <c r="L473" s="64">
        <v>204</v>
      </c>
      <c r="M473" s="64" t="s">
        <v>503</v>
      </c>
      <c r="N473" s="65" t="s">
        <v>504</v>
      </c>
      <c r="O473" s="65" t="s">
        <v>505</v>
      </c>
      <c r="P473" s="64" t="s">
        <v>11</v>
      </c>
      <c r="Q473" s="64" t="s">
        <v>11</v>
      </c>
      <c r="R473" s="64" t="s">
        <v>57</v>
      </c>
      <c r="S473" s="64" t="s">
        <v>431</v>
      </c>
      <c r="T473" s="64" t="s">
        <v>57</v>
      </c>
    </row>
    <row r="474" spans="1:20" ht="27.75">
      <c r="A474" s="64" t="s">
        <v>426</v>
      </c>
      <c r="B474" s="64" t="s">
        <v>25</v>
      </c>
      <c r="C474" s="64" t="s">
        <v>453</v>
      </c>
      <c r="D474" s="64" t="s">
        <v>428</v>
      </c>
      <c r="E474" s="64">
        <v>175</v>
      </c>
      <c r="F474" s="64" t="s">
        <v>500</v>
      </c>
      <c r="G474" s="65" t="s">
        <v>501</v>
      </c>
      <c r="H474" s="65" t="s">
        <v>502</v>
      </c>
      <c r="I474" s="64" t="s">
        <v>11</v>
      </c>
      <c r="J474" s="64" t="s">
        <v>11</v>
      </c>
      <c r="K474" s="64" t="s">
        <v>57</v>
      </c>
      <c r="L474" s="64">
        <v>205</v>
      </c>
      <c r="M474" s="64" t="s">
        <v>506</v>
      </c>
      <c r="N474" s="65" t="s">
        <v>507</v>
      </c>
      <c r="O474" s="65" t="s">
        <v>508</v>
      </c>
      <c r="P474" s="64" t="s">
        <v>11</v>
      </c>
      <c r="Q474" s="64" t="s">
        <v>11</v>
      </c>
      <c r="R474" s="64" t="s">
        <v>57</v>
      </c>
      <c r="S474" s="64" t="s">
        <v>431</v>
      </c>
      <c r="T474" s="64" t="s">
        <v>57</v>
      </c>
    </row>
    <row r="475" spans="1:20" ht="27.75">
      <c r="A475" s="64" t="s">
        <v>426</v>
      </c>
      <c r="B475" s="64" t="s">
        <v>25</v>
      </c>
      <c r="C475" s="64" t="s">
        <v>453</v>
      </c>
      <c r="D475" s="64" t="s">
        <v>428</v>
      </c>
      <c r="E475" s="64">
        <v>175</v>
      </c>
      <c r="F475" s="64" t="s">
        <v>500</v>
      </c>
      <c r="G475" s="65" t="s">
        <v>501</v>
      </c>
      <c r="H475" s="65" t="s">
        <v>502</v>
      </c>
      <c r="I475" s="64" t="s">
        <v>11</v>
      </c>
      <c r="J475" s="64" t="s">
        <v>11</v>
      </c>
      <c r="K475" s="64" t="s">
        <v>57</v>
      </c>
      <c r="L475" s="64">
        <v>206</v>
      </c>
      <c r="M475" s="64" t="s">
        <v>509</v>
      </c>
      <c r="N475" s="65" t="s">
        <v>510</v>
      </c>
      <c r="O475" s="65" t="s">
        <v>511</v>
      </c>
      <c r="P475" s="64" t="s">
        <v>11</v>
      </c>
      <c r="Q475" s="64" t="s">
        <v>11</v>
      </c>
      <c r="R475" s="64" t="s">
        <v>57</v>
      </c>
      <c r="S475" s="64" t="s">
        <v>431</v>
      </c>
      <c r="T475" s="64" t="s">
        <v>57</v>
      </c>
    </row>
    <row r="476" spans="1:20" ht="27.75">
      <c r="A476" s="64" t="s">
        <v>426</v>
      </c>
      <c r="B476" s="64" t="s">
        <v>25</v>
      </c>
      <c r="C476" s="64" t="s">
        <v>453</v>
      </c>
      <c r="D476" s="64" t="s">
        <v>428</v>
      </c>
      <c r="E476" s="64">
        <v>175</v>
      </c>
      <c r="F476" s="64" t="s">
        <v>500</v>
      </c>
      <c r="G476" s="65" t="s">
        <v>501</v>
      </c>
      <c r="H476" s="65" t="s">
        <v>502</v>
      </c>
      <c r="I476" s="64" t="s">
        <v>11</v>
      </c>
      <c r="J476" s="64" t="s">
        <v>11</v>
      </c>
      <c r="K476" s="64" t="s">
        <v>57</v>
      </c>
      <c r="L476" s="64">
        <v>207</v>
      </c>
      <c r="M476" s="64" t="s">
        <v>512</v>
      </c>
      <c r="N476" s="65" t="s">
        <v>513</v>
      </c>
      <c r="O476" s="65" t="s">
        <v>514</v>
      </c>
      <c r="P476" s="64" t="s">
        <v>11</v>
      </c>
      <c r="Q476" s="64" t="s">
        <v>11</v>
      </c>
      <c r="R476" s="64" t="s">
        <v>57</v>
      </c>
      <c r="S476" s="64" t="s">
        <v>431</v>
      </c>
      <c r="T476" s="64" t="s">
        <v>57</v>
      </c>
    </row>
    <row r="477" spans="1:20" ht="27.75">
      <c r="A477" s="64" t="s">
        <v>426</v>
      </c>
      <c r="B477" s="64" t="s">
        <v>25</v>
      </c>
      <c r="C477" s="64" t="s">
        <v>453</v>
      </c>
      <c r="D477" s="64" t="s">
        <v>428</v>
      </c>
      <c r="E477" s="64">
        <v>175</v>
      </c>
      <c r="F477" s="64" t="s">
        <v>500</v>
      </c>
      <c r="G477" s="65" t="s">
        <v>501</v>
      </c>
      <c r="H477" s="65" t="s">
        <v>502</v>
      </c>
      <c r="I477" s="64" t="s">
        <v>11</v>
      </c>
      <c r="J477" s="64" t="s">
        <v>11</v>
      </c>
      <c r="K477" s="64" t="s">
        <v>57</v>
      </c>
      <c r="L477" s="64">
        <v>208</v>
      </c>
      <c r="M477" s="64" t="s">
        <v>515</v>
      </c>
      <c r="N477" s="65" t="s">
        <v>516</v>
      </c>
      <c r="O477" s="65" t="s">
        <v>517</v>
      </c>
      <c r="P477" s="64" t="s">
        <v>11</v>
      </c>
      <c r="Q477" s="64" t="s">
        <v>11</v>
      </c>
      <c r="R477" s="64" t="s">
        <v>57</v>
      </c>
      <c r="S477" s="64" t="s">
        <v>431</v>
      </c>
      <c r="T477" s="64" t="s">
        <v>57</v>
      </c>
    </row>
    <row r="478" spans="1:20" ht="27.75">
      <c r="A478" s="64" t="s">
        <v>426</v>
      </c>
      <c r="B478" s="64" t="s">
        <v>25</v>
      </c>
      <c r="C478" s="64" t="s">
        <v>453</v>
      </c>
      <c r="D478" s="64" t="s">
        <v>428</v>
      </c>
      <c r="E478" s="64">
        <v>175</v>
      </c>
      <c r="F478" s="64" t="s">
        <v>500</v>
      </c>
      <c r="G478" s="65" t="s">
        <v>501</v>
      </c>
      <c r="H478" s="65" t="s">
        <v>502</v>
      </c>
      <c r="I478" s="64" t="s">
        <v>11</v>
      </c>
      <c r="J478" s="64" t="s">
        <v>11</v>
      </c>
      <c r="K478" s="64" t="s">
        <v>57</v>
      </c>
      <c r="L478" s="64">
        <v>209</v>
      </c>
      <c r="M478" s="64" t="s">
        <v>154</v>
      </c>
      <c r="N478" s="65" t="s">
        <v>155</v>
      </c>
      <c r="O478" s="65" t="s">
        <v>156</v>
      </c>
      <c r="P478" s="64" t="s">
        <v>11</v>
      </c>
      <c r="Q478" s="64" t="s">
        <v>11</v>
      </c>
      <c r="R478" s="64" t="s">
        <v>57</v>
      </c>
      <c r="S478" s="64" t="s">
        <v>431</v>
      </c>
      <c r="T478" s="64" t="s">
        <v>57</v>
      </c>
    </row>
    <row r="479" spans="1:20" ht="27.75">
      <c r="A479" s="64" t="s">
        <v>426</v>
      </c>
      <c r="B479" s="64" t="s">
        <v>25</v>
      </c>
      <c r="C479" s="64" t="s">
        <v>453</v>
      </c>
      <c r="D479" s="64" t="s">
        <v>428</v>
      </c>
      <c r="E479" s="64">
        <v>175</v>
      </c>
      <c r="F479" s="64" t="s">
        <v>500</v>
      </c>
      <c r="G479" s="65" t="s">
        <v>501</v>
      </c>
      <c r="H479" s="65" t="s">
        <v>502</v>
      </c>
      <c r="I479" s="64" t="s">
        <v>11</v>
      </c>
      <c r="J479" s="64" t="s">
        <v>11</v>
      </c>
      <c r="K479" s="64" t="s">
        <v>57</v>
      </c>
      <c r="L479" s="64">
        <v>210</v>
      </c>
      <c r="M479" s="64" t="s">
        <v>157</v>
      </c>
      <c r="N479" s="65" t="s">
        <v>158</v>
      </c>
      <c r="O479" s="65" t="s">
        <v>156</v>
      </c>
      <c r="P479" s="64" t="s">
        <v>11</v>
      </c>
      <c r="Q479" s="64" t="s">
        <v>11</v>
      </c>
      <c r="R479" s="64" t="s">
        <v>57</v>
      </c>
      <c r="S479" s="64" t="s">
        <v>431</v>
      </c>
      <c r="T479" s="64" t="s">
        <v>57</v>
      </c>
    </row>
    <row r="480" spans="1:20" ht="27.75">
      <c r="A480" s="64" t="s">
        <v>426</v>
      </c>
      <c r="B480" s="64" t="s">
        <v>25</v>
      </c>
      <c r="C480" s="64" t="s">
        <v>453</v>
      </c>
      <c r="D480" s="64" t="s">
        <v>428</v>
      </c>
      <c r="E480" s="64">
        <v>175</v>
      </c>
      <c r="F480" s="64" t="s">
        <v>500</v>
      </c>
      <c r="G480" s="65" t="s">
        <v>501</v>
      </c>
      <c r="H480" s="65" t="s">
        <v>502</v>
      </c>
      <c r="I480" s="64" t="s">
        <v>11</v>
      </c>
      <c r="J480" s="64" t="s">
        <v>11</v>
      </c>
      <c r="K480" s="64" t="s">
        <v>57</v>
      </c>
      <c r="L480" s="64">
        <v>211</v>
      </c>
      <c r="M480" s="64" t="s">
        <v>518</v>
      </c>
      <c r="N480" s="65" t="s">
        <v>519</v>
      </c>
      <c r="O480" s="65" t="s">
        <v>520</v>
      </c>
      <c r="P480" s="64" t="s">
        <v>11</v>
      </c>
      <c r="Q480" s="64" t="s">
        <v>11</v>
      </c>
      <c r="R480" s="64" t="s">
        <v>57</v>
      </c>
      <c r="S480" s="64" t="s">
        <v>431</v>
      </c>
      <c r="T480" s="64" t="s">
        <v>57</v>
      </c>
    </row>
    <row r="481" spans="1:20" ht="27.75">
      <c r="A481" s="64" t="s">
        <v>426</v>
      </c>
      <c r="B481" s="64" t="s">
        <v>25</v>
      </c>
      <c r="C481" s="64" t="s">
        <v>453</v>
      </c>
      <c r="D481" s="64" t="s">
        <v>428</v>
      </c>
      <c r="E481" s="64">
        <v>175</v>
      </c>
      <c r="F481" s="64" t="s">
        <v>500</v>
      </c>
      <c r="G481" s="65" t="s">
        <v>501</v>
      </c>
      <c r="H481" s="65" t="s">
        <v>502</v>
      </c>
      <c r="I481" s="64" t="s">
        <v>11</v>
      </c>
      <c r="J481" s="64" t="s">
        <v>11</v>
      </c>
      <c r="K481" s="64" t="s">
        <v>57</v>
      </c>
      <c r="L481" s="64">
        <v>212</v>
      </c>
      <c r="M481" s="64" t="s">
        <v>521</v>
      </c>
      <c r="N481" s="65" t="s">
        <v>522</v>
      </c>
      <c r="O481" s="65" t="s">
        <v>523</v>
      </c>
      <c r="P481" s="64" t="s">
        <v>11</v>
      </c>
      <c r="Q481" s="64" t="s">
        <v>11</v>
      </c>
      <c r="R481" s="64" t="s">
        <v>57</v>
      </c>
      <c r="S481" s="64" t="s">
        <v>431</v>
      </c>
      <c r="T481" s="64" t="s">
        <v>57</v>
      </c>
    </row>
    <row r="482" spans="1:20" ht="27">
      <c r="A482" s="64" t="s">
        <v>426</v>
      </c>
      <c r="B482" s="64" t="s">
        <v>25</v>
      </c>
      <c r="C482" s="64" t="s">
        <v>453</v>
      </c>
      <c r="D482" s="64" t="s">
        <v>428</v>
      </c>
      <c r="E482" s="64">
        <v>175</v>
      </c>
      <c r="F482" s="64" t="s">
        <v>500</v>
      </c>
      <c r="G482" s="65" t="s">
        <v>501</v>
      </c>
      <c r="H482" s="65" t="s">
        <v>502</v>
      </c>
      <c r="I482" s="64" t="s">
        <v>11</v>
      </c>
      <c r="J482" s="64" t="s">
        <v>11</v>
      </c>
      <c r="K482" s="64" t="s">
        <v>57</v>
      </c>
      <c r="L482" s="64">
        <v>248</v>
      </c>
      <c r="M482" s="64" t="s">
        <v>203</v>
      </c>
      <c r="N482" s="65"/>
      <c r="O482" s="65" t="s">
        <v>204</v>
      </c>
      <c r="P482" s="64" t="s">
        <v>11</v>
      </c>
      <c r="Q482" s="64" t="s">
        <v>11</v>
      </c>
      <c r="R482" s="64"/>
      <c r="S482" s="64" t="s">
        <v>431</v>
      </c>
      <c r="T482" s="64" t="s">
        <v>57</v>
      </c>
    </row>
    <row r="483" spans="1:20" ht="27.75">
      <c r="A483" s="64" t="s">
        <v>426</v>
      </c>
      <c r="B483" s="64" t="s">
        <v>25</v>
      </c>
      <c r="C483" s="64" t="s">
        <v>453</v>
      </c>
      <c r="D483" s="64" t="s">
        <v>428</v>
      </c>
      <c r="E483" s="64">
        <v>175</v>
      </c>
      <c r="F483" s="64" t="s">
        <v>500</v>
      </c>
      <c r="G483" s="65" t="s">
        <v>501</v>
      </c>
      <c r="H483" s="65" t="s">
        <v>502</v>
      </c>
      <c r="I483" s="64" t="s">
        <v>11</v>
      </c>
      <c r="J483" s="64" t="s">
        <v>11</v>
      </c>
      <c r="K483" s="64" t="s">
        <v>57</v>
      </c>
      <c r="L483" s="64">
        <v>249</v>
      </c>
      <c r="M483" s="64" t="s">
        <v>524</v>
      </c>
      <c r="N483" s="65"/>
      <c r="O483" s="65" t="s">
        <v>525</v>
      </c>
      <c r="P483" s="64" t="s">
        <v>11</v>
      </c>
      <c r="Q483" s="64" t="s">
        <v>11</v>
      </c>
      <c r="R483" s="64"/>
      <c r="S483" s="64" t="s">
        <v>431</v>
      </c>
      <c r="T483" s="64" t="s">
        <v>57</v>
      </c>
    </row>
    <row r="484" spans="1:20" ht="27">
      <c r="A484" s="64" t="s">
        <v>426</v>
      </c>
      <c r="B484" s="64" t="s">
        <v>25</v>
      </c>
      <c r="C484" s="64" t="s">
        <v>453</v>
      </c>
      <c r="D484" s="64" t="s">
        <v>428</v>
      </c>
      <c r="E484" s="64">
        <v>175</v>
      </c>
      <c r="F484" s="64" t="s">
        <v>500</v>
      </c>
      <c r="G484" s="65" t="s">
        <v>501</v>
      </c>
      <c r="H484" s="65" t="s">
        <v>502</v>
      </c>
      <c r="I484" s="64" t="s">
        <v>11</v>
      </c>
      <c r="J484" s="64" t="s">
        <v>11</v>
      </c>
      <c r="K484" s="64" t="s">
        <v>57</v>
      </c>
      <c r="L484" s="64">
        <v>391</v>
      </c>
      <c r="M484" s="64" t="s">
        <v>205</v>
      </c>
      <c r="N484" s="65" t="s">
        <v>206</v>
      </c>
      <c r="O484" s="65" t="s">
        <v>204</v>
      </c>
      <c r="P484" s="64" t="s">
        <v>14</v>
      </c>
      <c r="Q484" s="64" t="s">
        <v>14</v>
      </c>
      <c r="R484" s="64" t="s">
        <v>57</v>
      </c>
      <c r="S484" s="64" t="s">
        <v>431</v>
      </c>
      <c r="T484" s="64" t="s">
        <v>57</v>
      </c>
    </row>
    <row r="485" spans="1:20" ht="27">
      <c r="A485" s="64" t="s">
        <v>426</v>
      </c>
      <c r="B485" s="64" t="s">
        <v>25</v>
      </c>
      <c r="C485" s="64" t="s">
        <v>432</v>
      </c>
      <c r="D485" s="64" t="s">
        <v>428</v>
      </c>
      <c r="E485" s="64">
        <v>175</v>
      </c>
      <c r="F485" s="64" t="s">
        <v>500</v>
      </c>
      <c r="G485" s="65" t="s">
        <v>501</v>
      </c>
      <c r="H485" s="65" t="s">
        <v>502</v>
      </c>
      <c r="I485" s="64" t="s">
        <v>11</v>
      </c>
      <c r="J485" s="64" t="s">
        <v>11</v>
      </c>
      <c r="K485" s="64" t="s">
        <v>57</v>
      </c>
      <c r="L485" s="64">
        <v>392</v>
      </c>
      <c r="M485" s="64" t="s">
        <v>303</v>
      </c>
      <c r="N485" s="65" t="s">
        <v>304</v>
      </c>
      <c r="O485" s="65" t="s">
        <v>305</v>
      </c>
      <c r="P485" s="64" t="s">
        <v>14</v>
      </c>
      <c r="Q485" s="64" t="s">
        <v>14</v>
      </c>
      <c r="R485" s="64" t="s">
        <v>57</v>
      </c>
      <c r="S485" s="64" t="s">
        <v>431</v>
      </c>
      <c r="T485" s="64" t="s">
        <v>57</v>
      </c>
    </row>
    <row r="486" spans="1:20" ht="27">
      <c r="A486" s="64" t="s">
        <v>426</v>
      </c>
      <c r="B486" s="64" t="s">
        <v>25</v>
      </c>
      <c r="C486" s="64" t="s">
        <v>432</v>
      </c>
      <c r="D486" s="64" t="s">
        <v>428</v>
      </c>
      <c r="E486" s="64">
        <v>175</v>
      </c>
      <c r="F486" s="64" t="s">
        <v>500</v>
      </c>
      <c r="G486" s="65" t="s">
        <v>501</v>
      </c>
      <c r="H486" s="65" t="s">
        <v>502</v>
      </c>
      <c r="I486" s="64" t="s">
        <v>11</v>
      </c>
      <c r="J486" s="64" t="s">
        <v>11</v>
      </c>
      <c r="K486" s="64" t="s">
        <v>57</v>
      </c>
      <c r="L486" s="64">
        <v>393</v>
      </c>
      <c r="M486" s="64" t="s">
        <v>306</v>
      </c>
      <c r="N486" s="65" t="s">
        <v>307</v>
      </c>
      <c r="O486" s="65" t="s">
        <v>305</v>
      </c>
      <c r="P486" s="64" t="s">
        <v>14</v>
      </c>
      <c r="Q486" s="64" t="s">
        <v>14</v>
      </c>
      <c r="R486" s="64" t="s">
        <v>57</v>
      </c>
      <c r="S486" s="64" t="s">
        <v>431</v>
      </c>
      <c r="T486" s="64" t="s">
        <v>57</v>
      </c>
    </row>
    <row r="487" spans="1:20" ht="27">
      <c r="A487" s="64" t="s">
        <v>426</v>
      </c>
      <c r="B487" s="64" t="s">
        <v>25</v>
      </c>
      <c r="C487" s="64" t="s">
        <v>432</v>
      </c>
      <c r="D487" s="64" t="s">
        <v>428</v>
      </c>
      <c r="E487" s="64">
        <v>175</v>
      </c>
      <c r="F487" s="64" t="s">
        <v>500</v>
      </c>
      <c r="G487" s="65" t="s">
        <v>501</v>
      </c>
      <c r="H487" s="65" t="s">
        <v>502</v>
      </c>
      <c r="I487" s="64" t="s">
        <v>11</v>
      </c>
      <c r="J487" s="64" t="s">
        <v>11</v>
      </c>
      <c r="K487" s="64" t="s">
        <v>57</v>
      </c>
      <c r="L487" s="64">
        <v>394</v>
      </c>
      <c r="M487" s="64" t="s">
        <v>308</v>
      </c>
      <c r="N487" s="65" t="s">
        <v>309</v>
      </c>
      <c r="O487" s="65" t="s">
        <v>305</v>
      </c>
      <c r="P487" s="64" t="s">
        <v>14</v>
      </c>
      <c r="Q487" s="64" t="s">
        <v>14</v>
      </c>
      <c r="R487" s="64" t="s">
        <v>57</v>
      </c>
      <c r="S487" s="64" t="s">
        <v>431</v>
      </c>
      <c r="T487" s="64" t="s">
        <v>57</v>
      </c>
    </row>
    <row r="488" spans="1:20" ht="27">
      <c r="A488" s="64" t="s">
        <v>426</v>
      </c>
      <c r="B488" s="64" t="s">
        <v>25</v>
      </c>
      <c r="C488" s="64" t="s">
        <v>432</v>
      </c>
      <c r="D488" s="64" t="s">
        <v>428</v>
      </c>
      <c r="E488" s="64">
        <v>175</v>
      </c>
      <c r="F488" s="64" t="s">
        <v>500</v>
      </c>
      <c r="G488" s="65" t="s">
        <v>501</v>
      </c>
      <c r="H488" s="65" t="s">
        <v>502</v>
      </c>
      <c r="I488" s="64" t="s">
        <v>11</v>
      </c>
      <c r="J488" s="64" t="s">
        <v>11</v>
      </c>
      <c r="K488" s="64" t="s">
        <v>57</v>
      </c>
      <c r="L488" s="64">
        <v>395</v>
      </c>
      <c r="M488" s="64" t="s">
        <v>310</v>
      </c>
      <c r="N488" s="65" t="s">
        <v>311</v>
      </c>
      <c r="O488" s="65" t="s">
        <v>305</v>
      </c>
      <c r="P488" s="64" t="s">
        <v>14</v>
      </c>
      <c r="Q488" s="64" t="s">
        <v>14</v>
      </c>
      <c r="R488" s="64" t="s">
        <v>57</v>
      </c>
      <c r="S488" s="64" t="s">
        <v>431</v>
      </c>
      <c r="T488" s="64" t="s">
        <v>57</v>
      </c>
    </row>
    <row r="489" spans="1:20" ht="27">
      <c r="A489" s="64" t="s">
        <v>426</v>
      </c>
      <c r="B489" s="64" t="s">
        <v>25</v>
      </c>
      <c r="C489" s="64" t="s">
        <v>453</v>
      </c>
      <c r="D489" s="64" t="s">
        <v>428</v>
      </c>
      <c r="E489" s="64">
        <v>175</v>
      </c>
      <c r="F489" s="64" t="s">
        <v>500</v>
      </c>
      <c r="G489" s="65" t="s">
        <v>501</v>
      </c>
      <c r="H489" s="65" t="s">
        <v>502</v>
      </c>
      <c r="I489" s="64" t="s">
        <v>11</v>
      </c>
      <c r="J489" s="64" t="s">
        <v>11</v>
      </c>
      <c r="K489" s="64" t="s">
        <v>57</v>
      </c>
      <c r="L489" s="64">
        <v>406</v>
      </c>
      <c r="M489" s="64" t="s">
        <v>526</v>
      </c>
      <c r="N489" s="65" t="s">
        <v>527</v>
      </c>
      <c r="O489" s="65" t="s">
        <v>528</v>
      </c>
      <c r="P489" s="64" t="s">
        <v>14</v>
      </c>
      <c r="Q489" s="64" t="s">
        <v>14</v>
      </c>
      <c r="R489" s="64" t="s">
        <v>57</v>
      </c>
      <c r="S489" s="64" t="s">
        <v>431</v>
      </c>
      <c r="T489" s="64" t="s">
        <v>57</v>
      </c>
    </row>
    <row r="490" spans="1:20" ht="27">
      <c r="A490" s="64" t="s">
        <v>426</v>
      </c>
      <c r="B490" s="64" t="s">
        <v>25</v>
      </c>
      <c r="C490" s="64" t="s">
        <v>453</v>
      </c>
      <c r="D490" s="64" t="s">
        <v>428</v>
      </c>
      <c r="E490" s="64">
        <v>175</v>
      </c>
      <c r="F490" s="64" t="s">
        <v>500</v>
      </c>
      <c r="G490" s="65" t="s">
        <v>501</v>
      </c>
      <c r="H490" s="65" t="s">
        <v>502</v>
      </c>
      <c r="I490" s="64" t="s">
        <v>11</v>
      </c>
      <c r="J490" s="64" t="s">
        <v>11</v>
      </c>
      <c r="K490" s="64" t="s">
        <v>57</v>
      </c>
      <c r="L490" s="64">
        <v>407</v>
      </c>
      <c r="M490" s="64" t="s">
        <v>529</v>
      </c>
      <c r="N490" s="65" t="s">
        <v>530</v>
      </c>
      <c r="O490" s="65" t="s">
        <v>531</v>
      </c>
      <c r="P490" s="64" t="s">
        <v>14</v>
      </c>
      <c r="Q490" s="64" t="s">
        <v>14</v>
      </c>
      <c r="R490" s="64" t="s">
        <v>57</v>
      </c>
      <c r="S490" s="64" t="s">
        <v>431</v>
      </c>
      <c r="T490" s="64" t="s">
        <v>57</v>
      </c>
    </row>
    <row r="491" spans="1:20" ht="27">
      <c r="A491" s="64" t="s">
        <v>426</v>
      </c>
      <c r="B491" s="64" t="s">
        <v>25</v>
      </c>
      <c r="C491" s="64" t="s">
        <v>453</v>
      </c>
      <c r="D491" s="64" t="s">
        <v>428</v>
      </c>
      <c r="E491" s="64">
        <v>175</v>
      </c>
      <c r="F491" s="64" t="s">
        <v>500</v>
      </c>
      <c r="G491" s="65" t="s">
        <v>501</v>
      </c>
      <c r="H491" s="65" t="s">
        <v>502</v>
      </c>
      <c r="I491" s="64" t="s">
        <v>11</v>
      </c>
      <c r="J491" s="64" t="s">
        <v>11</v>
      </c>
      <c r="K491" s="64" t="s">
        <v>57</v>
      </c>
      <c r="L491" s="64">
        <v>408</v>
      </c>
      <c r="M491" s="64" t="s">
        <v>65</v>
      </c>
      <c r="N491" s="65" t="s">
        <v>336</v>
      </c>
      <c r="O491" s="65" t="s">
        <v>337</v>
      </c>
      <c r="P491" s="64" t="s">
        <v>14</v>
      </c>
      <c r="Q491" s="64" t="s">
        <v>14</v>
      </c>
      <c r="R491" s="64" t="s">
        <v>57</v>
      </c>
      <c r="S491" s="64" t="s">
        <v>431</v>
      </c>
      <c r="T491" s="64" t="s">
        <v>57</v>
      </c>
    </row>
    <row r="492" spans="1:20" ht="27">
      <c r="A492" s="64" t="s">
        <v>426</v>
      </c>
      <c r="B492" s="64" t="s">
        <v>25</v>
      </c>
      <c r="C492" s="64" t="s">
        <v>453</v>
      </c>
      <c r="D492" s="64" t="s">
        <v>428</v>
      </c>
      <c r="E492" s="64">
        <v>175</v>
      </c>
      <c r="F492" s="64" t="s">
        <v>500</v>
      </c>
      <c r="G492" s="65" t="s">
        <v>501</v>
      </c>
      <c r="H492" s="65" t="s">
        <v>502</v>
      </c>
      <c r="I492" s="64" t="s">
        <v>11</v>
      </c>
      <c r="J492" s="64" t="s">
        <v>11</v>
      </c>
      <c r="K492" s="64" t="s">
        <v>57</v>
      </c>
      <c r="L492" s="64">
        <v>409</v>
      </c>
      <c r="M492" s="64" t="s">
        <v>68</v>
      </c>
      <c r="N492" s="65" t="s">
        <v>338</v>
      </c>
      <c r="O492" s="65" t="s">
        <v>337</v>
      </c>
      <c r="P492" s="64" t="s">
        <v>14</v>
      </c>
      <c r="Q492" s="64" t="s">
        <v>14</v>
      </c>
      <c r="R492" s="64" t="s">
        <v>57</v>
      </c>
      <c r="S492" s="64" t="s">
        <v>431</v>
      </c>
      <c r="T492" s="64" t="s">
        <v>57</v>
      </c>
    </row>
    <row r="493" spans="1:20" ht="27">
      <c r="A493" s="64" t="s">
        <v>426</v>
      </c>
      <c r="B493" s="64" t="s">
        <v>25</v>
      </c>
      <c r="C493" s="64" t="s">
        <v>453</v>
      </c>
      <c r="D493" s="64" t="s">
        <v>428</v>
      </c>
      <c r="E493" s="64">
        <v>175</v>
      </c>
      <c r="F493" s="64" t="s">
        <v>500</v>
      </c>
      <c r="G493" s="65" t="s">
        <v>501</v>
      </c>
      <c r="H493" s="65" t="s">
        <v>502</v>
      </c>
      <c r="I493" s="64" t="s">
        <v>11</v>
      </c>
      <c r="J493" s="64" t="s">
        <v>11</v>
      </c>
      <c r="K493" s="64" t="s">
        <v>57</v>
      </c>
      <c r="L493" s="64">
        <v>410</v>
      </c>
      <c r="M493" s="64" t="s">
        <v>339</v>
      </c>
      <c r="N493" s="65" t="s">
        <v>340</v>
      </c>
      <c r="O493" s="65" t="s">
        <v>337</v>
      </c>
      <c r="P493" s="64" t="s">
        <v>14</v>
      </c>
      <c r="Q493" s="64" t="s">
        <v>14</v>
      </c>
      <c r="R493" s="64" t="s">
        <v>57</v>
      </c>
      <c r="S493" s="64" t="s">
        <v>431</v>
      </c>
      <c r="T493" s="64" t="s">
        <v>57</v>
      </c>
    </row>
    <row r="494" spans="1:20" ht="27">
      <c r="A494" s="64" t="s">
        <v>426</v>
      </c>
      <c r="B494" s="64" t="s">
        <v>25</v>
      </c>
      <c r="C494" s="64" t="s">
        <v>453</v>
      </c>
      <c r="D494" s="64" t="s">
        <v>428</v>
      </c>
      <c r="E494" s="64">
        <v>175</v>
      </c>
      <c r="F494" s="64" t="s">
        <v>500</v>
      </c>
      <c r="G494" s="65" t="s">
        <v>501</v>
      </c>
      <c r="H494" s="65" t="s">
        <v>502</v>
      </c>
      <c r="I494" s="64" t="s">
        <v>11</v>
      </c>
      <c r="J494" s="64" t="s">
        <v>11</v>
      </c>
      <c r="K494" s="64" t="s">
        <v>57</v>
      </c>
      <c r="L494" s="64">
        <v>411</v>
      </c>
      <c r="M494" s="64" t="s">
        <v>341</v>
      </c>
      <c r="N494" s="65" t="s">
        <v>342</v>
      </c>
      <c r="O494" s="65" t="s">
        <v>337</v>
      </c>
      <c r="P494" s="64" t="s">
        <v>14</v>
      </c>
      <c r="Q494" s="64" t="s">
        <v>14</v>
      </c>
      <c r="R494" s="64" t="s">
        <v>57</v>
      </c>
      <c r="S494" s="64" t="s">
        <v>431</v>
      </c>
      <c r="T494" s="64" t="s">
        <v>57</v>
      </c>
    </row>
    <row r="495" spans="1:20" ht="27">
      <c r="A495" s="64" t="s">
        <v>426</v>
      </c>
      <c r="B495" s="64" t="s">
        <v>25</v>
      </c>
      <c r="C495" s="64" t="s">
        <v>453</v>
      </c>
      <c r="D495" s="64" t="s">
        <v>428</v>
      </c>
      <c r="E495" s="64">
        <v>175</v>
      </c>
      <c r="F495" s="64" t="s">
        <v>500</v>
      </c>
      <c r="G495" s="65" t="s">
        <v>501</v>
      </c>
      <c r="H495" s="65" t="s">
        <v>502</v>
      </c>
      <c r="I495" s="64" t="s">
        <v>11</v>
      </c>
      <c r="J495" s="64" t="s">
        <v>11</v>
      </c>
      <c r="K495" s="64" t="s">
        <v>57</v>
      </c>
      <c r="L495" s="64">
        <v>412</v>
      </c>
      <c r="M495" s="64" t="s">
        <v>343</v>
      </c>
      <c r="N495" s="65" t="s">
        <v>344</v>
      </c>
      <c r="O495" s="65" t="s">
        <v>337</v>
      </c>
      <c r="P495" s="64" t="s">
        <v>14</v>
      </c>
      <c r="Q495" s="64" t="s">
        <v>14</v>
      </c>
      <c r="R495" s="64" t="s">
        <v>57</v>
      </c>
      <c r="S495" s="64" t="s">
        <v>431</v>
      </c>
      <c r="T495" s="64" t="s">
        <v>57</v>
      </c>
    </row>
    <row r="496" spans="1:20" ht="27">
      <c r="A496" s="64" t="s">
        <v>426</v>
      </c>
      <c r="B496" s="64" t="s">
        <v>25</v>
      </c>
      <c r="C496" s="64" t="s">
        <v>453</v>
      </c>
      <c r="D496" s="64" t="s">
        <v>428</v>
      </c>
      <c r="E496" s="64">
        <v>175</v>
      </c>
      <c r="F496" s="64" t="s">
        <v>500</v>
      </c>
      <c r="G496" s="65" t="s">
        <v>501</v>
      </c>
      <c r="H496" s="65" t="s">
        <v>502</v>
      </c>
      <c r="I496" s="64" t="s">
        <v>11</v>
      </c>
      <c r="J496" s="64" t="s">
        <v>11</v>
      </c>
      <c r="K496" s="64" t="s">
        <v>57</v>
      </c>
      <c r="L496" s="64">
        <v>413</v>
      </c>
      <c r="M496" s="64" t="s">
        <v>345</v>
      </c>
      <c r="N496" s="65" t="s">
        <v>346</v>
      </c>
      <c r="O496" s="65" t="s">
        <v>337</v>
      </c>
      <c r="P496" s="64" t="s">
        <v>14</v>
      </c>
      <c r="Q496" s="64" t="s">
        <v>14</v>
      </c>
      <c r="R496" s="64" t="s">
        <v>57</v>
      </c>
      <c r="S496" s="64" t="s">
        <v>431</v>
      </c>
      <c r="T496" s="64" t="s">
        <v>57</v>
      </c>
    </row>
    <row r="497" spans="1:20" ht="27">
      <c r="A497" s="64" t="s">
        <v>426</v>
      </c>
      <c r="B497" s="64" t="s">
        <v>25</v>
      </c>
      <c r="C497" s="64" t="s">
        <v>453</v>
      </c>
      <c r="D497" s="64" t="s">
        <v>428</v>
      </c>
      <c r="E497" s="64">
        <v>175</v>
      </c>
      <c r="F497" s="64" t="s">
        <v>500</v>
      </c>
      <c r="G497" s="65" t="s">
        <v>501</v>
      </c>
      <c r="H497" s="65" t="s">
        <v>502</v>
      </c>
      <c r="I497" s="64" t="s">
        <v>11</v>
      </c>
      <c r="J497" s="64" t="s">
        <v>11</v>
      </c>
      <c r="K497" s="64" t="s">
        <v>57</v>
      </c>
      <c r="L497" s="64">
        <v>414</v>
      </c>
      <c r="M497" s="64" t="s">
        <v>347</v>
      </c>
      <c r="N497" s="65" t="s">
        <v>348</v>
      </c>
      <c r="O497" s="65" t="s">
        <v>337</v>
      </c>
      <c r="P497" s="64" t="s">
        <v>14</v>
      </c>
      <c r="Q497" s="64" t="s">
        <v>14</v>
      </c>
      <c r="R497" s="64" t="s">
        <v>57</v>
      </c>
      <c r="S497" s="64" t="s">
        <v>431</v>
      </c>
      <c r="T497" s="64" t="s">
        <v>57</v>
      </c>
    </row>
    <row r="498" spans="1:20" ht="27">
      <c r="A498" s="64" t="s">
        <v>426</v>
      </c>
      <c r="B498" s="64" t="s">
        <v>25</v>
      </c>
      <c r="C498" s="64" t="s">
        <v>453</v>
      </c>
      <c r="D498" s="64" t="s">
        <v>428</v>
      </c>
      <c r="E498" s="64">
        <v>175</v>
      </c>
      <c r="F498" s="64" t="s">
        <v>500</v>
      </c>
      <c r="G498" s="65" t="s">
        <v>501</v>
      </c>
      <c r="H498" s="65" t="s">
        <v>502</v>
      </c>
      <c r="I498" s="64" t="s">
        <v>11</v>
      </c>
      <c r="J498" s="64" t="s">
        <v>11</v>
      </c>
      <c r="K498" s="64" t="s">
        <v>57</v>
      </c>
      <c r="L498" s="64">
        <v>415</v>
      </c>
      <c r="M498" s="64" t="s">
        <v>349</v>
      </c>
      <c r="N498" s="65" t="s">
        <v>350</v>
      </c>
      <c r="O498" s="65" t="s">
        <v>337</v>
      </c>
      <c r="P498" s="64" t="s">
        <v>14</v>
      </c>
      <c r="Q498" s="64" t="s">
        <v>14</v>
      </c>
      <c r="R498" s="64" t="s">
        <v>57</v>
      </c>
      <c r="S498" s="64" t="s">
        <v>431</v>
      </c>
      <c r="T498" s="64" t="s">
        <v>57</v>
      </c>
    </row>
    <row r="499" spans="1:20" ht="27">
      <c r="A499" s="64" t="s">
        <v>426</v>
      </c>
      <c r="B499" s="64" t="s">
        <v>25</v>
      </c>
      <c r="C499" s="64" t="s">
        <v>453</v>
      </c>
      <c r="D499" s="64" t="s">
        <v>428</v>
      </c>
      <c r="E499" s="64">
        <v>175</v>
      </c>
      <c r="F499" s="64" t="s">
        <v>500</v>
      </c>
      <c r="G499" s="65" t="s">
        <v>501</v>
      </c>
      <c r="H499" s="65" t="s">
        <v>502</v>
      </c>
      <c r="I499" s="64" t="s">
        <v>11</v>
      </c>
      <c r="J499" s="64" t="s">
        <v>11</v>
      </c>
      <c r="K499" s="64" t="s">
        <v>57</v>
      </c>
      <c r="L499" s="64">
        <v>416</v>
      </c>
      <c r="M499" s="64" t="s">
        <v>351</v>
      </c>
      <c r="N499" s="65" t="s">
        <v>352</v>
      </c>
      <c r="O499" s="65" t="s">
        <v>337</v>
      </c>
      <c r="P499" s="64" t="s">
        <v>14</v>
      </c>
      <c r="Q499" s="64" t="s">
        <v>14</v>
      </c>
      <c r="R499" s="64" t="s">
        <v>57</v>
      </c>
      <c r="S499" s="64" t="s">
        <v>431</v>
      </c>
      <c r="T499" s="64" t="s">
        <v>57</v>
      </c>
    </row>
    <row r="500" spans="1:20" ht="27">
      <c r="A500" s="64" t="s">
        <v>426</v>
      </c>
      <c r="B500" s="64" t="s">
        <v>25</v>
      </c>
      <c r="C500" s="64" t="s">
        <v>453</v>
      </c>
      <c r="D500" s="64" t="s">
        <v>428</v>
      </c>
      <c r="E500" s="64">
        <v>175</v>
      </c>
      <c r="F500" s="64" t="s">
        <v>500</v>
      </c>
      <c r="G500" s="65" t="s">
        <v>501</v>
      </c>
      <c r="H500" s="65" t="s">
        <v>502</v>
      </c>
      <c r="I500" s="64" t="s">
        <v>11</v>
      </c>
      <c r="J500" s="64" t="s">
        <v>11</v>
      </c>
      <c r="K500" s="64" t="s">
        <v>57</v>
      </c>
      <c r="L500" s="64">
        <v>417</v>
      </c>
      <c r="M500" s="64" t="s">
        <v>353</v>
      </c>
      <c r="N500" s="65" t="s">
        <v>354</v>
      </c>
      <c r="O500" s="65" t="s">
        <v>337</v>
      </c>
      <c r="P500" s="64" t="s">
        <v>14</v>
      </c>
      <c r="Q500" s="64" t="s">
        <v>14</v>
      </c>
      <c r="R500" s="64" t="s">
        <v>57</v>
      </c>
      <c r="S500" s="64" t="s">
        <v>431</v>
      </c>
      <c r="T500" s="64" t="s">
        <v>57</v>
      </c>
    </row>
    <row r="501" spans="1:20" ht="27">
      <c r="A501" s="64" t="s">
        <v>426</v>
      </c>
      <c r="B501" s="64" t="s">
        <v>25</v>
      </c>
      <c r="C501" s="64" t="s">
        <v>453</v>
      </c>
      <c r="D501" s="64" t="s">
        <v>428</v>
      </c>
      <c r="E501" s="64">
        <v>175</v>
      </c>
      <c r="F501" s="64" t="s">
        <v>500</v>
      </c>
      <c r="G501" s="65" t="s">
        <v>501</v>
      </c>
      <c r="H501" s="65" t="s">
        <v>502</v>
      </c>
      <c r="I501" s="64" t="s">
        <v>11</v>
      </c>
      <c r="J501" s="64" t="s">
        <v>11</v>
      </c>
      <c r="K501" s="64" t="s">
        <v>57</v>
      </c>
      <c r="L501" s="64">
        <v>418</v>
      </c>
      <c r="M501" s="64" t="s">
        <v>355</v>
      </c>
      <c r="N501" s="65" t="s">
        <v>356</v>
      </c>
      <c r="O501" s="65" t="s">
        <v>337</v>
      </c>
      <c r="P501" s="64" t="s">
        <v>14</v>
      </c>
      <c r="Q501" s="64" t="s">
        <v>14</v>
      </c>
      <c r="R501" s="64" t="s">
        <v>57</v>
      </c>
      <c r="S501" s="64" t="s">
        <v>431</v>
      </c>
      <c r="T501" s="64" t="s">
        <v>57</v>
      </c>
    </row>
    <row r="502" spans="1:20" ht="27">
      <c r="A502" s="64" t="s">
        <v>426</v>
      </c>
      <c r="B502" s="64" t="s">
        <v>25</v>
      </c>
      <c r="C502" s="64" t="s">
        <v>453</v>
      </c>
      <c r="D502" s="64" t="s">
        <v>428</v>
      </c>
      <c r="E502" s="64">
        <v>179</v>
      </c>
      <c r="F502" s="64" t="s">
        <v>532</v>
      </c>
      <c r="G502" s="65"/>
      <c r="H502" s="65" t="s">
        <v>533</v>
      </c>
      <c r="I502" s="64" t="s">
        <v>11</v>
      </c>
      <c r="J502" s="64" t="s">
        <v>11</v>
      </c>
      <c r="K502" s="64"/>
      <c r="L502" s="64">
        <v>390</v>
      </c>
      <c r="M502" s="64" t="s">
        <v>454</v>
      </c>
      <c r="N502" s="65" t="s">
        <v>534</v>
      </c>
      <c r="O502" s="65" t="s">
        <v>535</v>
      </c>
      <c r="P502" s="64" t="s">
        <v>14</v>
      </c>
      <c r="Q502" s="64" t="s">
        <v>14</v>
      </c>
      <c r="R502" s="64" t="s">
        <v>57</v>
      </c>
      <c r="S502" s="64" t="s">
        <v>431</v>
      </c>
      <c r="T502" s="64" t="s">
        <v>57</v>
      </c>
    </row>
    <row r="503" spans="1:20" ht="27">
      <c r="A503" s="64" t="s">
        <v>426</v>
      </c>
      <c r="B503" s="64" t="s">
        <v>25</v>
      </c>
      <c r="C503" s="64" t="s">
        <v>432</v>
      </c>
      <c r="D503" s="64" t="s">
        <v>428</v>
      </c>
      <c r="E503" s="64">
        <v>198</v>
      </c>
      <c r="F503" s="64" t="s">
        <v>149</v>
      </c>
      <c r="G503" s="65"/>
      <c r="H503" s="65" t="s">
        <v>150</v>
      </c>
      <c r="I503" s="64" t="s">
        <v>11</v>
      </c>
      <c r="J503" s="64" t="s">
        <v>11</v>
      </c>
      <c r="K503" s="64"/>
      <c r="L503" s="64">
        <v>257</v>
      </c>
      <c r="M503" s="64" t="s">
        <v>218</v>
      </c>
      <c r="N503" s="65"/>
      <c r="O503" s="65" t="s">
        <v>219</v>
      </c>
      <c r="P503" s="64" t="s">
        <v>11</v>
      </c>
      <c r="Q503" s="64" t="s">
        <v>11</v>
      </c>
      <c r="R503" s="64"/>
      <c r="S503" s="64" t="s">
        <v>431</v>
      </c>
      <c r="T503" s="64" t="s">
        <v>57</v>
      </c>
    </row>
    <row r="504" spans="1:20" ht="27">
      <c r="A504" s="64" t="s">
        <v>426</v>
      </c>
      <c r="B504" s="64" t="s">
        <v>25</v>
      </c>
      <c r="C504" s="64" t="s">
        <v>432</v>
      </c>
      <c r="D504" s="64" t="s">
        <v>428</v>
      </c>
      <c r="E504" s="64">
        <v>198</v>
      </c>
      <c r="F504" s="64" t="s">
        <v>149</v>
      </c>
      <c r="G504" s="65"/>
      <c r="H504" s="65" t="s">
        <v>150</v>
      </c>
      <c r="I504" s="64" t="s">
        <v>11</v>
      </c>
      <c r="J504" s="64" t="s">
        <v>11</v>
      </c>
      <c r="K504" s="64"/>
      <c r="L504" s="64">
        <v>446</v>
      </c>
      <c r="M504" s="64" t="s">
        <v>220</v>
      </c>
      <c r="N504" s="65" t="s">
        <v>221</v>
      </c>
      <c r="O504" s="65" t="s">
        <v>219</v>
      </c>
      <c r="P504" s="64" t="s">
        <v>14</v>
      </c>
      <c r="Q504" s="64" t="s">
        <v>14</v>
      </c>
      <c r="R504" s="64" t="s">
        <v>57</v>
      </c>
      <c r="S504" s="64" t="s">
        <v>431</v>
      </c>
      <c r="T504" s="64" t="s">
        <v>57</v>
      </c>
    </row>
    <row r="505" spans="1:20" ht="27">
      <c r="A505" s="64" t="s">
        <v>426</v>
      </c>
      <c r="B505" s="64" t="s">
        <v>25</v>
      </c>
      <c r="C505" s="64" t="s">
        <v>432</v>
      </c>
      <c r="D505" s="64" t="s">
        <v>428</v>
      </c>
      <c r="E505" s="64">
        <v>200</v>
      </c>
      <c r="F505" s="64" t="s">
        <v>536</v>
      </c>
      <c r="G505" s="65"/>
      <c r="H505" s="65" t="s">
        <v>537</v>
      </c>
      <c r="I505" s="64" t="s">
        <v>11</v>
      </c>
      <c r="J505" s="64" t="s">
        <v>11</v>
      </c>
      <c r="K505" s="64"/>
      <c r="L505" s="64">
        <v>350</v>
      </c>
      <c r="M505" s="64" t="s">
        <v>538</v>
      </c>
      <c r="N505" s="65" t="s">
        <v>539</v>
      </c>
      <c r="O505" s="65" t="s">
        <v>540</v>
      </c>
      <c r="P505" s="64" t="s">
        <v>14</v>
      </c>
      <c r="Q505" s="64" t="s">
        <v>14</v>
      </c>
      <c r="R505" s="64" t="s">
        <v>57</v>
      </c>
      <c r="S505" s="64" t="s">
        <v>431</v>
      </c>
      <c r="T505" s="64" t="s">
        <v>57</v>
      </c>
    </row>
    <row r="506" spans="1:20" ht="27.75">
      <c r="A506" s="64" t="s">
        <v>426</v>
      </c>
      <c r="B506" s="64" t="s">
        <v>25</v>
      </c>
      <c r="C506" s="64" t="s">
        <v>432</v>
      </c>
      <c r="D506" s="64" t="s">
        <v>428</v>
      </c>
      <c r="E506" s="64">
        <v>204</v>
      </c>
      <c r="F506" s="64" t="s">
        <v>503</v>
      </c>
      <c r="G506" s="65" t="s">
        <v>504</v>
      </c>
      <c r="H506" s="65" t="s">
        <v>505</v>
      </c>
      <c r="I506" s="64" t="s">
        <v>11</v>
      </c>
      <c r="J506" s="64" t="s">
        <v>11</v>
      </c>
      <c r="K506" s="64" t="s">
        <v>57</v>
      </c>
      <c r="L506" s="64">
        <v>205</v>
      </c>
      <c r="M506" s="64" t="s">
        <v>506</v>
      </c>
      <c r="N506" s="65" t="s">
        <v>507</v>
      </c>
      <c r="O506" s="65" t="s">
        <v>508</v>
      </c>
      <c r="P506" s="64" t="s">
        <v>11</v>
      </c>
      <c r="Q506" s="64" t="s">
        <v>11</v>
      </c>
      <c r="R506" s="64" t="s">
        <v>57</v>
      </c>
      <c r="S506" s="64" t="s">
        <v>431</v>
      </c>
      <c r="T506" s="64" t="s">
        <v>57</v>
      </c>
    </row>
    <row r="507" spans="1:20" ht="27.75">
      <c r="A507" s="64" t="s">
        <v>426</v>
      </c>
      <c r="B507" s="64" t="s">
        <v>25</v>
      </c>
      <c r="C507" s="64" t="s">
        <v>432</v>
      </c>
      <c r="D507" s="64" t="s">
        <v>428</v>
      </c>
      <c r="E507" s="64">
        <v>204</v>
      </c>
      <c r="F507" s="64" t="s">
        <v>503</v>
      </c>
      <c r="G507" s="65" t="s">
        <v>504</v>
      </c>
      <c r="H507" s="65" t="s">
        <v>505</v>
      </c>
      <c r="I507" s="64" t="s">
        <v>11</v>
      </c>
      <c r="J507" s="64" t="s">
        <v>11</v>
      </c>
      <c r="K507" s="64" t="s">
        <v>57</v>
      </c>
      <c r="L507" s="64">
        <v>206</v>
      </c>
      <c r="M507" s="64" t="s">
        <v>509</v>
      </c>
      <c r="N507" s="65" t="s">
        <v>510</v>
      </c>
      <c r="O507" s="65" t="s">
        <v>511</v>
      </c>
      <c r="P507" s="64" t="s">
        <v>11</v>
      </c>
      <c r="Q507" s="64" t="s">
        <v>11</v>
      </c>
      <c r="R507" s="64" t="s">
        <v>57</v>
      </c>
      <c r="S507" s="64" t="s">
        <v>431</v>
      </c>
      <c r="T507" s="64" t="s">
        <v>57</v>
      </c>
    </row>
    <row r="508" spans="1:20" ht="27.75">
      <c r="A508" s="64" t="s">
        <v>426</v>
      </c>
      <c r="B508" s="64" t="s">
        <v>25</v>
      </c>
      <c r="C508" s="64" t="s">
        <v>432</v>
      </c>
      <c r="D508" s="64" t="s">
        <v>428</v>
      </c>
      <c r="E508" s="64">
        <v>204</v>
      </c>
      <c r="F508" s="64" t="s">
        <v>503</v>
      </c>
      <c r="G508" s="65" t="s">
        <v>504</v>
      </c>
      <c r="H508" s="65" t="s">
        <v>505</v>
      </c>
      <c r="I508" s="64" t="s">
        <v>11</v>
      </c>
      <c r="J508" s="64" t="s">
        <v>11</v>
      </c>
      <c r="K508" s="64" t="s">
        <v>57</v>
      </c>
      <c r="L508" s="64">
        <v>207</v>
      </c>
      <c r="M508" s="64" t="s">
        <v>512</v>
      </c>
      <c r="N508" s="65" t="s">
        <v>513</v>
      </c>
      <c r="O508" s="65" t="s">
        <v>514</v>
      </c>
      <c r="P508" s="64" t="s">
        <v>11</v>
      </c>
      <c r="Q508" s="64" t="s">
        <v>11</v>
      </c>
      <c r="R508" s="64" t="s">
        <v>57</v>
      </c>
      <c r="S508" s="64" t="s">
        <v>431</v>
      </c>
      <c r="T508" s="64" t="s">
        <v>57</v>
      </c>
    </row>
    <row r="509" spans="1:20" ht="27.75">
      <c r="A509" s="64" t="s">
        <v>426</v>
      </c>
      <c r="B509" s="64" t="s">
        <v>25</v>
      </c>
      <c r="C509" s="64" t="s">
        <v>432</v>
      </c>
      <c r="D509" s="64" t="s">
        <v>428</v>
      </c>
      <c r="E509" s="64">
        <v>204</v>
      </c>
      <c r="F509" s="64" t="s">
        <v>503</v>
      </c>
      <c r="G509" s="65" t="s">
        <v>504</v>
      </c>
      <c r="H509" s="65" t="s">
        <v>505</v>
      </c>
      <c r="I509" s="64" t="s">
        <v>11</v>
      </c>
      <c r="J509" s="64" t="s">
        <v>11</v>
      </c>
      <c r="K509" s="64" t="s">
        <v>57</v>
      </c>
      <c r="L509" s="64">
        <v>208</v>
      </c>
      <c r="M509" s="64" t="s">
        <v>515</v>
      </c>
      <c r="N509" s="65" t="s">
        <v>516</v>
      </c>
      <c r="O509" s="65" t="s">
        <v>517</v>
      </c>
      <c r="P509" s="64" t="s">
        <v>11</v>
      </c>
      <c r="Q509" s="64" t="s">
        <v>11</v>
      </c>
      <c r="R509" s="64" t="s">
        <v>57</v>
      </c>
      <c r="S509" s="64" t="s">
        <v>431</v>
      </c>
      <c r="T509" s="64" t="s">
        <v>57</v>
      </c>
    </row>
    <row r="510" spans="1:20" ht="27.75">
      <c r="A510" s="64" t="s">
        <v>426</v>
      </c>
      <c r="B510" s="64" t="s">
        <v>25</v>
      </c>
      <c r="C510" s="64" t="s">
        <v>432</v>
      </c>
      <c r="D510" s="64" t="s">
        <v>428</v>
      </c>
      <c r="E510" s="64">
        <v>204</v>
      </c>
      <c r="F510" s="64" t="s">
        <v>503</v>
      </c>
      <c r="G510" s="65" t="s">
        <v>504</v>
      </c>
      <c r="H510" s="65" t="s">
        <v>505</v>
      </c>
      <c r="I510" s="64" t="s">
        <v>11</v>
      </c>
      <c r="J510" s="64" t="s">
        <v>11</v>
      </c>
      <c r="K510" s="64" t="s">
        <v>57</v>
      </c>
      <c r="L510" s="64">
        <v>209</v>
      </c>
      <c r="M510" s="64" t="s">
        <v>154</v>
      </c>
      <c r="N510" s="65" t="s">
        <v>155</v>
      </c>
      <c r="O510" s="65" t="s">
        <v>156</v>
      </c>
      <c r="P510" s="64" t="s">
        <v>11</v>
      </c>
      <c r="Q510" s="64" t="s">
        <v>11</v>
      </c>
      <c r="R510" s="64" t="s">
        <v>57</v>
      </c>
      <c r="S510" s="64" t="s">
        <v>431</v>
      </c>
      <c r="T510" s="64" t="s">
        <v>57</v>
      </c>
    </row>
    <row r="511" spans="1:20" ht="27.75">
      <c r="A511" s="64" t="s">
        <v>426</v>
      </c>
      <c r="B511" s="64" t="s">
        <v>25</v>
      </c>
      <c r="C511" s="64" t="s">
        <v>432</v>
      </c>
      <c r="D511" s="64" t="s">
        <v>428</v>
      </c>
      <c r="E511" s="64">
        <v>204</v>
      </c>
      <c r="F511" s="64" t="s">
        <v>503</v>
      </c>
      <c r="G511" s="65" t="s">
        <v>504</v>
      </c>
      <c r="H511" s="65" t="s">
        <v>505</v>
      </c>
      <c r="I511" s="64" t="s">
        <v>11</v>
      </c>
      <c r="J511" s="64" t="s">
        <v>11</v>
      </c>
      <c r="K511" s="64" t="s">
        <v>57</v>
      </c>
      <c r="L511" s="64">
        <v>210</v>
      </c>
      <c r="M511" s="64" t="s">
        <v>157</v>
      </c>
      <c r="N511" s="65" t="s">
        <v>158</v>
      </c>
      <c r="O511" s="65" t="s">
        <v>156</v>
      </c>
      <c r="P511" s="64" t="s">
        <v>11</v>
      </c>
      <c r="Q511" s="64" t="s">
        <v>11</v>
      </c>
      <c r="R511" s="64" t="s">
        <v>57</v>
      </c>
      <c r="S511" s="64" t="s">
        <v>431</v>
      </c>
      <c r="T511" s="64" t="s">
        <v>57</v>
      </c>
    </row>
    <row r="512" spans="1:20" ht="27.75">
      <c r="A512" s="64" t="s">
        <v>426</v>
      </c>
      <c r="B512" s="64" t="s">
        <v>25</v>
      </c>
      <c r="C512" s="64" t="s">
        <v>432</v>
      </c>
      <c r="D512" s="64" t="s">
        <v>428</v>
      </c>
      <c r="E512" s="64">
        <v>204</v>
      </c>
      <c r="F512" s="64" t="s">
        <v>503</v>
      </c>
      <c r="G512" s="65" t="s">
        <v>504</v>
      </c>
      <c r="H512" s="65" t="s">
        <v>505</v>
      </c>
      <c r="I512" s="64" t="s">
        <v>11</v>
      </c>
      <c r="J512" s="64" t="s">
        <v>11</v>
      </c>
      <c r="K512" s="64" t="s">
        <v>57</v>
      </c>
      <c r="L512" s="64">
        <v>211</v>
      </c>
      <c r="M512" s="64" t="s">
        <v>518</v>
      </c>
      <c r="N512" s="65" t="s">
        <v>519</v>
      </c>
      <c r="O512" s="65" t="s">
        <v>520</v>
      </c>
      <c r="P512" s="64" t="s">
        <v>11</v>
      </c>
      <c r="Q512" s="64" t="s">
        <v>11</v>
      </c>
      <c r="R512" s="64" t="s">
        <v>57</v>
      </c>
      <c r="S512" s="64" t="s">
        <v>431</v>
      </c>
      <c r="T512" s="64" t="s">
        <v>57</v>
      </c>
    </row>
    <row r="513" spans="1:20" ht="27.75">
      <c r="A513" s="64" t="s">
        <v>426</v>
      </c>
      <c r="B513" s="64" t="s">
        <v>25</v>
      </c>
      <c r="C513" s="64" t="s">
        <v>432</v>
      </c>
      <c r="D513" s="64" t="s">
        <v>428</v>
      </c>
      <c r="E513" s="64">
        <v>204</v>
      </c>
      <c r="F513" s="64" t="s">
        <v>503</v>
      </c>
      <c r="G513" s="65" t="s">
        <v>504</v>
      </c>
      <c r="H513" s="65" t="s">
        <v>505</v>
      </c>
      <c r="I513" s="64" t="s">
        <v>11</v>
      </c>
      <c r="J513" s="64" t="s">
        <v>11</v>
      </c>
      <c r="K513" s="64" t="s">
        <v>57</v>
      </c>
      <c r="L513" s="64">
        <v>212</v>
      </c>
      <c r="M513" s="64" t="s">
        <v>521</v>
      </c>
      <c r="N513" s="65" t="s">
        <v>522</v>
      </c>
      <c r="O513" s="65" t="s">
        <v>523</v>
      </c>
      <c r="P513" s="64" t="s">
        <v>11</v>
      </c>
      <c r="Q513" s="64" t="s">
        <v>11</v>
      </c>
      <c r="R513" s="64" t="s">
        <v>57</v>
      </c>
      <c r="S513" s="64" t="s">
        <v>431</v>
      </c>
      <c r="T513" s="64" t="s">
        <v>57</v>
      </c>
    </row>
    <row r="514" spans="1:20" ht="27">
      <c r="A514" s="64" t="s">
        <v>426</v>
      </c>
      <c r="B514" s="64" t="s">
        <v>25</v>
      </c>
      <c r="C514" s="64" t="s">
        <v>453</v>
      </c>
      <c r="D514" s="64" t="s">
        <v>428</v>
      </c>
      <c r="E514" s="64">
        <v>204</v>
      </c>
      <c r="F514" s="64" t="s">
        <v>503</v>
      </c>
      <c r="G514" s="65" t="s">
        <v>504</v>
      </c>
      <c r="H514" s="65" t="s">
        <v>505</v>
      </c>
      <c r="I514" s="64" t="s">
        <v>11</v>
      </c>
      <c r="J514" s="64" t="s">
        <v>11</v>
      </c>
      <c r="K514" s="64" t="s">
        <v>57</v>
      </c>
      <c r="L514" s="64">
        <v>392</v>
      </c>
      <c r="M514" s="64" t="s">
        <v>303</v>
      </c>
      <c r="N514" s="65" t="s">
        <v>304</v>
      </c>
      <c r="O514" s="65" t="s">
        <v>305</v>
      </c>
      <c r="P514" s="64" t="s">
        <v>14</v>
      </c>
      <c r="Q514" s="64" t="s">
        <v>14</v>
      </c>
      <c r="R514" s="64" t="s">
        <v>57</v>
      </c>
      <c r="S514" s="64" t="s">
        <v>431</v>
      </c>
      <c r="T514" s="64" t="s">
        <v>57</v>
      </c>
    </row>
    <row r="515" spans="1:20" ht="27">
      <c r="A515" s="64" t="s">
        <v>426</v>
      </c>
      <c r="B515" s="64" t="s">
        <v>25</v>
      </c>
      <c r="C515" s="64" t="s">
        <v>453</v>
      </c>
      <c r="D515" s="64" t="s">
        <v>428</v>
      </c>
      <c r="E515" s="64">
        <v>204</v>
      </c>
      <c r="F515" s="64" t="s">
        <v>503</v>
      </c>
      <c r="G515" s="65" t="s">
        <v>504</v>
      </c>
      <c r="H515" s="65" t="s">
        <v>505</v>
      </c>
      <c r="I515" s="64" t="s">
        <v>11</v>
      </c>
      <c r="J515" s="64" t="s">
        <v>11</v>
      </c>
      <c r="K515" s="64" t="s">
        <v>57</v>
      </c>
      <c r="L515" s="64">
        <v>393</v>
      </c>
      <c r="M515" s="64" t="s">
        <v>306</v>
      </c>
      <c r="N515" s="65" t="s">
        <v>307</v>
      </c>
      <c r="O515" s="65" t="s">
        <v>305</v>
      </c>
      <c r="P515" s="64" t="s">
        <v>14</v>
      </c>
      <c r="Q515" s="64" t="s">
        <v>14</v>
      </c>
      <c r="R515" s="64" t="s">
        <v>57</v>
      </c>
      <c r="S515" s="64" t="s">
        <v>431</v>
      </c>
      <c r="T515" s="64" t="s">
        <v>57</v>
      </c>
    </row>
    <row r="516" spans="1:20" ht="27">
      <c r="A516" s="64" t="s">
        <v>426</v>
      </c>
      <c r="B516" s="64" t="s">
        <v>25</v>
      </c>
      <c r="C516" s="64" t="s">
        <v>453</v>
      </c>
      <c r="D516" s="64" t="s">
        <v>428</v>
      </c>
      <c r="E516" s="64">
        <v>204</v>
      </c>
      <c r="F516" s="64" t="s">
        <v>503</v>
      </c>
      <c r="G516" s="65" t="s">
        <v>504</v>
      </c>
      <c r="H516" s="65" t="s">
        <v>505</v>
      </c>
      <c r="I516" s="64" t="s">
        <v>11</v>
      </c>
      <c r="J516" s="64" t="s">
        <v>11</v>
      </c>
      <c r="K516" s="64" t="s">
        <v>57</v>
      </c>
      <c r="L516" s="64">
        <v>394</v>
      </c>
      <c r="M516" s="64" t="s">
        <v>308</v>
      </c>
      <c r="N516" s="65" t="s">
        <v>309</v>
      </c>
      <c r="O516" s="65" t="s">
        <v>305</v>
      </c>
      <c r="P516" s="64" t="s">
        <v>14</v>
      </c>
      <c r="Q516" s="64" t="s">
        <v>14</v>
      </c>
      <c r="R516" s="64" t="s">
        <v>57</v>
      </c>
      <c r="S516" s="64" t="s">
        <v>431</v>
      </c>
      <c r="T516" s="64" t="s">
        <v>57</v>
      </c>
    </row>
    <row r="517" spans="1:20" ht="27">
      <c r="A517" s="64" t="s">
        <v>426</v>
      </c>
      <c r="B517" s="64" t="s">
        <v>25</v>
      </c>
      <c r="C517" s="64" t="s">
        <v>453</v>
      </c>
      <c r="D517" s="64" t="s">
        <v>428</v>
      </c>
      <c r="E517" s="64">
        <v>204</v>
      </c>
      <c r="F517" s="64" t="s">
        <v>503</v>
      </c>
      <c r="G517" s="65" t="s">
        <v>504</v>
      </c>
      <c r="H517" s="65" t="s">
        <v>505</v>
      </c>
      <c r="I517" s="64" t="s">
        <v>11</v>
      </c>
      <c r="J517" s="64" t="s">
        <v>11</v>
      </c>
      <c r="K517" s="64" t="s">
        <v>57</v>
      </c>
      <c r="L517" s="64">
        <v>395</v>
      </c>
      <c r="M517" s="64" t="s">
        <v>310</v>
      </c>
      <c r="N517" s="65" t="s">
        <v>311</v>
      </c>
      <c r="O517" s="65" t="s">
        <v>305</v>
      </c>
      <c r="P517" s="64" t="s">
        <v>14</v>
      </c>
      <c r="Q517" s="64" t="s">
        <v>14</v>
      </c>
      <c r="R517" s="64" t="s">
        <v>57</v>
      </c>
      <c r="S517" s="64" t="s">
        <v>431</v>
      </c>
      <c r="T517" s="64" t="s">
        <v>57</v>
      </c>
    </row>
    <row r="518" spans="1:20" ht="27">
      <c r="A518" s="64" t="s">
        <v>426</v>
      </c>
      <c r="B518" s="64" t="s">
        <v>25</v>
      </c>
      <c r="C518" s="64" t="s">
        <v>432</v>
      </c>
      <c r="D518" s="64" t="s">
        <v>428</v>
      </c>
      <c r="E518" s="64">
        <v>204</v>
      </c>
      <c r="F518" s="64" t="s">
        <v>503</v>
      </c>
      <c r="G518" s="65" t="s">
        <v>504</v>
      </c>
      <c r="H518" s="65" t="s">
        <v>505</v>
      </c>
      <c r="I518" s="64" t="s">
        <v>11</v>
      </c>
      <c r="J518" s="64" t="s">
        <v>11</v>
      </c>
      <c r="K518" s="64" t="s">
        <v>57</v>
      </c>
      <c r="L518" s="64">
        <v>408</v>
      </c>
      <c r="M518" s="64" t="s">
        <v>65</v>
      </c>
      <c r="N518" s="65" t="s">
        <v>336</v>
      </c>
      <c r="O518" s="65" t="s">
        <v>337</v>
      </c>
      <c r="P518" s="64" t="s">
        <v>14</v>
      </c>
      <c r="Q518" s="64" t="s">
        <v>14</v>
      </c>
      <c r="R518" s="64" t="s">
        <v>57</v>
      </c>
      <c r="S518" s="64" t="s">
        <v>431</v>
      </c>
      <c r="T518" s="64" t="s">
        <v>57</v>
      </c>
    </row>
    <row r="519" spans="1:20" ht="27">
      <c r="A519" s="64" t="s">
        <v>426</v>
      </c>
      <c r="B519" s="64" t="s">
        <v>25</v>
      </c>
      <c r="C519" s="64" t="s">
        <v>432</v>
      </c>
      <c r="D519" s="64" t="s">
        <v>428</v>
      </c>
      <c r="E519" s="64">
        <v>204</v>
      </c>
      <c r="F519" s="64" t="s">
        <v>503</v>
      </c>
      <c r="G519" s="65" t="s">
        <v>504</v>
      </c>
      <c r="H519" s="65" t="s">
        <v>505</v>
      </c>
      <c r="I519" s="64" t="s">
        <v>11</v>
      </c>
      <c r="J519" s="64" t="s">
        <v>11</v>
      </c>
      <c r="K519" s="64" t="s">
        <v>57</v>
      </c>
      <c r="L519" s="64">
        <v>409</v>
      </c>
      <c r="M519" s="64" t="s">
        <v>68</v>
      </c>
      <c r="N519" s="65" t="s">
        <v>338</v>
      </c>
      <c r="O519" s="65" t="s">
        <v>337</v>
      </c>
      <c r="P519" s="64" t="s">
        <v>14</v>
      </c>
      <c r="Q519" s="64" t="s">
        <v>14</v>
      </c>
      <c r="R519" s="64" t="s">
        <v>57</v>
      </c>
      <c r="S519" s="64" t="s">
        <v>431</v>
      </c>
      <c r="T519" s="64" t="s">
        <v>57</v>
      </c>
    </row>
    <row r="520" spans="1:20" ht="27">
      <c r="A520" s="64" t="s">
        <v>426</v>
      </c>
      <c r="B520" s="64" t="s">
        <v>25</v>
      </c>
      <c r="C520" s="64" t="s">
        <v>432</v>
      </c>
      <c r="D520" s="64" t="s">
        <v>428</v>
      </c>
      <c r="E520" s="64">
        <v>204</v>
      </c>
      <c r="F520" s="64" t="s">
        <v>503</v>
      </c>
      <c r="G520" s="65" t="s">
        <v>504</v>
      </c>
      <c r="H520" s="65" t="s">
        <v>505</v>
      </c>
      <c r="I520" s="64" t="s">
        <v>11</v>
      </c>
      <c r="J520" s="64" t="s">
        <v>11</v>
      </c>
      <c r="K520" s="64" t="s">
        <v>57</v>
      </c>
      <c r="L520" s="64">
        <v>410</v>
      </c>
      <c r="M520" s="64" t="s">
        <v>339</v>
      </c>
      <c r="N520" s="65" t="s">
        <v>340</v>
      </c>
      <c r="O520" s="65" t="s">
        <v>337</v>
      </c>
      <c r="P520" s="64" t="s">
        <v>14</v>
      </c>
      <c r="Q520" s="64" t="s">
        <v>14</v>
      </c>
      <c r="R520" s="64" t="s">
        <v>57</v>
      </c>
      <c r="S520" s="64" t="s">
        <v>431</v>
      </c>
      <c r="T520" s="64" t="s">
        <v>57</v>
      </c>
    </row>
    <row r="521" spans="1:20" ht="27">
      <c r="A521" s="64" t="s">
        <v>426</v>
      </c>
      <c r="B521" s="64" t="s">
        <v>25</v>
      </c>
      <c r="C521" s="64" t="s">
        <v>432</v>
      </c>
      <c r="D521" s="64" t="s">
        <v>428</v>
      </c>
      <c r="E521" s="64">
        <v>204</v>
      </c>
      <c r="F521" s="64" t="s">
        <v>503</v>
      </c>
      <c r="G521" s="65" t="s">
        <v>504</v>
      </c>
      <c r="H521" s="65" t="s">
        <v>505</v>
      </c>
      <c r="I521" s="64" t="s">
        <v>11</v>
      </c>
      <c r="J521" s="64" t="s">
        <v>11</v>
      </c>
      <c r="K521" s="64" t="s">
        <v>57</v>
      </c>
      <c r="L521" s="64">
        <v>411</v>
      </c>
      <c r="M521" s="64" t="s">
        <v>341</v>
      </c>
      <c r="N521" s="65" t="s">
        <v>342</v>
      </c>
      <c r="O521" s="65" t="s">
        <v>337</v>
      </c>
      <c r="P521" s="64" t="s">
        <v>14</v>
      </c>
      <c r="Q521" s="64" t="s">
        <v>14</v>
      </c>
      <c r="R521" s="64" t="s">
        <v>57</v>
      </c>
      <c r="S521" s="64" t="s">
        <v>431</v>
      </c>
      <c r="T521" s="64" t="s">
        <v>57</v>
      </c>
    </row>
    <row r="522" spans="1:20" ht="27">
      <c r="A522" s="64" t="s">
        <v>426</v>
      </c>
      <c r="B522" s="64" t="s">
        <v>25</v>
      </c>
      <c r="C522" s="64" t="s">
        <v>432</v>
      </c>
      <c r="D522" s="64" t="s">
        <v>428</v>
      </c>
      <c r="E522" s="64">
        <v>204</v>
      </c>
      <c r="F522" s="64" t="s">
        <v>503</v>
      </c>
      <c r="G522" s="65" t="s">
        <v>504</v>
      </c>
      <c r="H522" s="65" t="s">
        <v>505</v>
      </c>
      <c r="I522" s="64" t="s">
        <v>11</v>
      </c>
      <c r="J522" s="64" t="s">
        <v>11</v>
      </c>
      <c r="K522" s="64" t="s">
        <v>57</v>
      </c>
      <c r="L522" s="64">
        <v>412</v>
      </c>
      <c r="M522" s="64" t="s">
        <v>343</v>
      </c>
      <c r="N522" s="65" t="s">
        <v>344</v>
      </c>
      <c r="O522" s="65" t="s">
        <v>337</v>
      </c>
      <c r="P522" s="64" t="s">
        <v>14</v>
      </c>
      <c r="Q522" s="64" t="s">
        <v>14</v>
      </c>
      <c r="R522" s="64" t="s">
        <v>57</v>
      </c>
      <c r="S522" s="64" t="s">
        <v>431</v>
      </c>
      <c r="T522" s="64" t="s">
        <v>57</v>
      </c>
    </row>
    <row r="523" spans="1:20" ht="27">
      <c r="A523" s="64" t="s">
        <v>426</v>
      </c>
      <c r="B523" s="64" t="s">
        <v>25</v>
      </c>
      <c r="C523" s="64" t="s">
        <v>432</v>
      </c>
      <c r="D523" s="64" t="s">
        <v>428</v>
      </c>
      <c r="E523" s="64">
        <v>204</v>
      </c>
      <c r="F523" s="64" t="s">
        <v>503</v>
      </c>
      <c r="G523" s="65" t="s">
        <v>504</v>
      </c>
      <c r="H523" s="65" t="s">
        <v>505</v>
      </c>
      <c r="I523" s="64" t="s">
        <v>11</v>
      </c>
      <c r="J523" s="64" t="s">
        <v>11</v>
      </c>
      <c r="K523" s="64" t="s">
        <v>57</v>
      </c>
      <c r="L523" s="64">
        <v>413</v>
      </c>
      <c r="M523" s="64" t="s">
        <v>345</v>
      </c>
      <c r="N523" s="65" t="s">
        <v>346</v>
      </c>
      <c r="O523" s="65" t="s">
        <v>337</v>
      </c>
      <c r="P523" s="64" t="s">
        <v>14</v>
      </c>
      <c r="Q523" s="64" t="s">
        <v>14</v>
      </c>
      <c r="R523" s="64" t="s">
        <v>57</v>
      </c>
      <c r="S523" s="64" t="s">
        <v>431</v>
      </c>
      <c r="T523" s="64" t="s">
        <v>57</v>
      </c>
    </row>
    <row r="524" spans="1:20" ht="27">
      <c r="A524" s="64" t="s">
        <v>426</v>
      </c>
      <c r="B524" s="64" t="s">
        <v>25</v>
      </c>
      <c r="C524" s="64" t="s">
        <v>432</v>
      </c>
      <c r="D524" s="64" t="s">
        <v>428</v>
      </c>
      <c r="E524" s="64">
        <v>204</v>
      </c>
      <c r="F524" s="64" t="s">
        <v>503</v>
      </c>
      <c r="G524" s="65" t="s">
        <v>504</v>
      </c>
      <c r="H524" s="65" t="s">
        <v>505</v>
      </c>
      <c r="I524" s="64" t="s">
        <v>11</v>
      </c>
      <c r="J524" s="64" t="s">
        <v>11</v>
      </c>
      <c r="K524" s="64" t="s">
        <v>57</v>
      </c>
      <c r="L524" s="64">
        <v>414</v>
      </c>
      <c r="M524" s="64" t="s">
        <v>347</v>
      </c>
      <c r="N524" s="65" t="s">
        <v>348</v>
      </c>
      <c r="O524" s="65" t="s">
        <v>337</v>
      </c>
      <c r="P524" s="64" t="s">
        <v>14</v>
      </c>
      <c r="Q524" s="64" t="s">
        <v>14</v>
      </c>
      <c r="R524" s="64" t="s">
        <v>57</v>
      </c>
      <c r="S524" s="64" t="s">
        <v>431</v>
      </c>
      <c r="T524" s="64" t="s">
        <v>57</v>
      </c>
    </row>
    <row r="525" spans="1:20" ht="27">
      <c r="A525" s="64" t="s">
        <v>426</v>
      </c>
      <c r="B525" s="64" t="s">
        <v>25</v>
      </c>
      <c r="C525" s="64" t="s">
        <v>432</v>
      </c>
      <c r="D525" s="64" t="s">
        <v>428</v>
      </c>
      <c r="E525" s="64">
        <v>204</v>
      </c>
      <c r="F525" s="64" t="s">
        <v>503</v>
      </c>
      <c r="G525" s="65" t="s">
        <v>504</v>
      </c>
      <c r="H525" s="65" t="s">
        <v>505</v>
      </c>
      <c r="I525" s="64" t="s">
        <v>11</v>
      </c>
      <c r="J525" s="64" t="s">
        <v>11</v>
      </c>
      <c r="K525" s="64" t="s">
        <v>57</v>
      </c>
      <c r="L525" s="64">
        <v>415</v>
      </c>
      <c r="M525" s="64" t="s">
        <v>349</v>
      </c>
      <c r="N525" s="65" t="s">
        <v>350</v>
      </c>
      <c r="O525" s="65" t="s">
        <v>337</v>
      </c>
      <c r="P525" s="64" t="s">
        <v>14</v>
      </c>
      <c r="Q525" s="64" t="s">
        <v>14</v>
      </c>
      <c r="R525" s="64" t="s">
        <v>57</v>
      </c>
      <c r="S525" s="64" t="s">
        <v>431</v>
      </c>
      <c r="T525" s="64" t="s">
        <v>57</v>
      </c>
    </row>
    <row r="526" spans="1:20" ht="27">
      <c r="A526" s="64" t="s">
        <v>426</v>
      </c>
      <c r="B526" s="64" t="s">
        <v>25</v>
      </c>
      <c r="C526" s="64" t="s">
        <v>432</v>
      </c>
      <c r="D526" s="64" t="s">
        <v>428</v>
      </c>
      <c r="E526" s="64">
        <v>204</v>
      </c>
      <c r="F526" s="64" t="s">
        <v>503</v>
      </c>
      <c r="G526" s="65" t="s">
        <v>504</v>
      </c>
      <c r="H526" s="65" t="s">
        <v>505</v>
      </c>
      <c r="I526" s="64" t="s">
        <v>11</v>
      </c>
      <c r="J526" s="64" t="s">
        <v>11</v>
      </c>
      <c r="K526" s="64" t="s">
        <v>57</v>
      </c>
      <c r="L526" s="64">
        <v>416</v>
      </c>
      <c r="M526" s="64" t="s">
        <v>351</v>
      </c>
      <c r="N526" s="65" t="s">
        <v>352</v>
      </c>
      <c r="O526" s="65" t="s">
        <v>337</v>
      </c>
      <c r="P526" s="64" t="s">
        <v>14</v>
      </c>
      <c r="Q526" s="64" t="s">
        <v>14</v>
      </c>
      <c r="R526" s="64" t="s">
        <v>57</v>
      </c>
      <c r="S526" s="64" t="s">
        <v>431</v>
      </c>
      <c r="T526" s="64" t="s">
        <v>57</v>
      </c>
    </row>
    <row r="527" spans="1:20" ht="27">
      <c r="A527" s="64" t="s">
        <v>426</v>
      </c>
      <c r="B527" s="64" t="s">
        <v>25</v>
      </c>
      <c r="C527" s="64" t="s">
        <v>432</v>
      </c>
      <c r="D527" s="64" t="s">
        <v>428</v>
      </c>
      <c r="E527" s="64">
        <v>204</v>
      </c>
      <c r="F527" s="64" t="s">
        <v>503</v>
      </c>
      <c r="G527" s="65" t="s">
        <v>504</v>
      </c>
      <c r="H527" s="65" t="s">
        <v>505</v>
      </c>
      <c r="I527" s="64" t="s">
        <v>11</v>
      </c>
      <c r="J527" s="64" t="s">
        <v>11</v>
      </c>
      <c r="K527" s="64" t="s">
        <v>57</v>
      </c>
      <c r="L527" s="64">
        <v>417</v>
      </c>
      <c r="M527" s="64" t="s">
        <v>353</v>
      </c>
      <c r="N527" s="65" t="s">
        <v>354</v>
      </c>
      <c r="O527" s="65" t="s">
        <v>337</v>
      </c>
      <c r="P527" s="64" t="s">
        <v>14</v>
      </c>
      <c r="Q527" s="64" t="s">
        <v>14</v>
      </c>
      <c r="R527" s="64" t="s">
        <v>57</v>
      </c>
      <c r="S527" s="64" t="s">
        <v>431</v>
      </c>
      <c r="T527" s="64" t="s">
        <v>57</v>
      </c>
    </row>
    <row r="528" spans="1:20" ht="27">
      <c r="A528" s="64" t="s">
        <v>426</v>
      </c>
      <c r="B528" s="64" t="s">
        <v>25</v>
      </c>
      <c r="C528" s="64" t="s">
        <v>432</v>
      </c>
      <c r="D528" s="64" t="s">
        <v>428</v>
      </c>
      <c r="E528" s="64">
        <v>204</v>
      </c>
      <c r="F528" s="64" t="s">
        <v>503</v>
      </c>
      <c r="G528" s="65" t="s">
        <v>504</v>
      </c>
      <c r="H528" s="65" t="s">
        <v>505</v>
      </c>
      <c r="I528" s="64" t="s">
        <v>11</v>
      </c>
      <c r="J528" s="64" t="s">
        <v>11</v>
      </c>
      <c r="K528" s="64" t="s">
        <v>57</v>
      </c>
      <c r="L528" s="64">
        <v>418</v>
      </c>
      <c r="M528" s="64" t="s">
        <v>355</v>
      </c>
      <c r="N528" s="65" t="s">
        <v>356</v>
      </c>
      <c r="O528" s="65" t="s">
        <v>337</v>
      </c>
      <c r="P528" s="64" t="s">
        <v>14</v>
      </c>
      <c r="Q528" s="64" t="s">
        <v>14</v>
      </c>
      <c r="R528" s="64" t="s">
        <v>57</v>
      </c>
      <c r="S528" s="64" t="s">
        <v>431</v>
      </c>
      <c r="T528" s="64" t="s">
        <v>57</v>
      </c>
    </row>
    <row r="529" spans="1:20" ht="27.75">
      <c r="A529" s="64" t="s">
        <v>426</v>
      </c>
      <c r="B529" s="64" t="s">
        <v>25</v>
      </c>
      <c r="C529" s="64" t="s">
        <v>432</v>
      </c>
      <c r="D529" s="64" t="s">
        <v>428</v>
      </c>
      <c r="E529" s="64">
        <v>205</v>
      </c>
      <c r="F529" s="64" t="s">
        <v>506</v>
      </c>
      <c r="G529" s="65" t="s">
        <v>507</v>
      </c>
      <c r="H529" s="65" t="s">
        <v>508</v>
      </c>
      <c r="I529" s="64" t="s">
        <v>11</v>
      </c>
      <c r="J529" s="64" t="s">
        <v>11</v>
      </c>
      <c r="K529" s="64" t="s">
        <v>57</v>
      </c>
      <c r="L529" s="64">
        <v>206</v>
      </c>
      <c r="M529" s="64" t="s">
        <v>509</v>
      </c>
      <c r="N529" s="65" t="s">
        <v>510</v>
      </c>
      <c r="O529" s="65" t="s">
        <v>511</v>
      </c>
      <c r="P529" s="64" t="s">
        <v>11</v>
      </c>
      <c r="Q529" s="64" t="s">
        <v>11</v>
      </c>
      <c r="R529" s="64" t="s">
        <v>57</v>
      </c>
      <c r="S529" s="64" t="s">
        <v>431</v>
      </c>
      <c r="T529" s="64" t="s">
        <v>57</v>
      </c>
    </row>
    <row r="530" spans="1:20" ht="27.75">
      <c r="A530" s="64" t="s">
        <v>426</v>
      </c>
      <c r="B530" s="64" t="s">
        <v>25</v>
      </c>
      <c r="C530" s="64" t="s">
        <v>432</v>
      </c>
      <c r="D530" s="64" t="s">
        <v>428</v>
      </c>
      <c r="E530" s="64">
        <v>205</v>
      </c>
      <c r="F530" s="64" t="s">
        <v>506</v>
      </c>
      <c r="G530" s="65" t="s">
        <v>507</v>
      </c>
      <c r="H530" s="65" t="s">
        <v>508</v>
      </c>
      <c r="I530" s="64" t="s">
        <v>11</v>
      </c>
      <c r="J530" s="64" t="s">
        <v>11</v>
      </c>
      <c r="K530" s="64" t="s">
        <v>57</v>
      </c>
      <c r="L530" s="64">
        <v>207</v>
      </c>
      <c r="M530" s="64" t="s">
        <v>512</v>
      </c>
      <c r="N530" s="65" t="s">
        <v>513</v>
      </c>
      <c r="O530" s="65" t="s">
        <v>514</v>
      </c>
      <c r="P530" s="64" t="s">
        <v>11</v>
      </c>
      <c r="Q530" s="64" t="s">
        <v>11</v>
      </c>
      <c r="R530" s="64" t="s">
        <v>57</v>
      </c>
      <c r="S530" s="64" t="s">
        <v>431</v>
      </c>
      <c r="T530" s="64" t="s">
        <v>57</v>
      </c>
    </row>
    <row r="531" spans="1:20" ht="27.75">
      <c r="A531" s="64" t="s">
        <v>426</v>
      </c>
      <c r="B531" s="64" t="s">
        <v>25</v>
      </c>
      <c r="C531" s="64" t="s">
        <v>432</v>
      </c>
      <c r="D531" s="64" t="s">
        <v>428</v>
      </c>
      <c r="E531" s="64">
        <v>205</v>
      </c>
      <c r="F531" s="64" t="s">
        <v>506</v>
      </c>
      <c r="G531" s="65" t="s">
        <v>507</v>
      </c>
      <c r="H531" s="65" t="s">
        <v>508</v>
      </c>
      <c r="I531" s="64" t="s">
        <v>11</v>
      </c>
      <c r="J531" s="64" t="s">
        <v>11</v>
      </c>
      <c r="K531" s="64" t="s">
        <v>57</v>
      </c>
      <c r="L531" s="64">
        <v>208</v>
      </c>
      <c r="M531" s="64" t="s">
        <v>515</v>
      </c>
      <c r="N531" s="65" t="s">
        <v>516</v>
      </c>
      <c r="O531" s="65" t="s">
        <v>517</v>
      </c>
      <c r="P531" s="64" t="s">
        <v>11</v>
      </c>
      <c r="Q531" s="64" t="s">
        <v>11</v>
      </c>
      <c r="R531" s="64" t="s">
        <v>57</v>
      </c>
      <c r="S531" s="64" t="s">
        <v>431</v>
      </c>
      <c r="T531" s="64" t="s">
        <v>57</v>
      </c>
    </row>
    <row r="532" spans="1:20" ht="27.75">
      <c r="A532" s="64" t="s">
        <v>426</v>
      </c>
      <c r="B532" s="64" t="s">
        <v>25</v>
      </c>
      <c r="C532" s="64" t="s">
        <v>432</v>
      </c>
      <c r="D532" s="64" t="s">
        <v>428</v>
      </c>
      <c r="E532" s="64">
        <v>205</v>
      </c>
      <c r="F532" s="64" t="s">
        <v>506</v>
      </c>
      <c r="G532" s="65" t="s">
        <v>507</v>
      </c>
      <c r="H532" s="65" t="s">
        <v>508</v>
      </c>
      <c r="I532" s="64" t="s">
        <v>11</v>
      </c>
      <c r="J532" s="64" t="s">
        <v>11</v>
      </c>
      <c r="K532" s="64" t="s">
        <v>57</v>
      </c>
      <c r="L532" s="64">
        <v>209</v>
      </c>
      <c r="M532" s="64" t="s">
        <v>154</v>
      </c>
      <c r="N532" s="65" t="s">
        <v>155</v>
      </c>
      <c r="O532" s="65" t="s">
        <v>156</v>
      </c>
      <c r="P532" s="64" t="s">
        <v>11</v>
      </c>
      <c r="Q532" s="64" t="s">
        <v>11</v>
      </c>
      <c r="R532" s="64" t="s">
        <v>57</v>
      </c>
      <c r="S532" s="64" t="s">
        <v>431</v>
      </c>
      <c r="T532" s="64" t="s">
        <v>57</v>
      </c>
    </row>
    <row r="533" spans="1:20" ht="27.75">
      <c r="A533" s="64" t="s">
        <v>426</v>
      </c>
      <c r="B533" s="64" t="s">
        <v>25</v>
      </c>
      <c r="C533" s="64" t="s">
        <v>432</v>
      </c>
      <c r="D533" s="64" t="s">
        <v>428</v>
      </c>
      <c r="E533" s="64">
        <v>205</v>
      </c>
      <c r="F533" s="64" t="s">
        <v>506</v>
      </c>
      <c r="G533" s="65" t="s">
        <v>507</v>
      </c>
      <c r="H533" s="65" t="s">
        <v>508</v>
      </c>
      <c r="I533" s="64" t="s">
        <v>11</v>
      </c>
      <c r="J533" s="64" t="s">
        <v>11</v>
      </c>
      <c r="K533" s="64" t="s">
        <v>57</v>
      </c>
      <c r="L533" s="64">
        <v>210</v>
      </c>
      <c r="M533" s="64" t="s">
        <v>157</v>
      </c>
      <c r="N533" s="65" t="s">
        <v>158</v>
      </c>
      <c r="O533" s="65" t="s">
        <v>156</v>
      </c>
      <c r="P533" s="64" t="s">
        <v>11</v>
      </c>
      <c r="Q533" s="64" t="s">
        <v>11</v>
      </c>
      <c r="R533" s="64" t="s">
        <v>57</v>
      </c>
      <c r="S533" s="64" t="s">
        <v>431</v>
      </c>
      <c r="T533" s="64" t="s">
        <v>57</v>
      </c>
    </row>
    <row r="534" spans="1:20" ht="27.75">
      <c r="A534" s="64" t="s">
        <v>426</v>
      </c>
      <c r="B534" s="64" t="s">
        <v>25</v>
      </c>
      <c r="C534" s="64" t="s">
        <v>432</v>
      </c>
      <c r="D534" s="64" t="s">
        <v>428</v>
      </c>
      <c r="E534" s="64">
        <v>205</v>
      </c>
      <c r="F534" s="64" t="s">
        <v>506</v>
      </c>
      <c r="G534" s="65" t="s">
        <v>507</v>
      </c>
      <c r="H534" s="65" t="s">
        <v>508</v>
      </c>
      <c r="I534" s="64" t="s">
        <v>11</v>
      </c>
      <c r="J534" s="64" t="s">
        <v>11</v>
      </c>
      <c r="K534" s="64" t="s">
        <v>57</v>
      </c>
      <c r="L534" s="64">
        <v>211</v>
      </c>
      <c r="M534" s="64" t="s">
        <v>518</v>
      </c>
      <c r="N534" s="65" t="s">
        <v>519</v>
      </c>
      <c r="O534" s="65" t="s">
        <v>520</v>
      </c>
      <c r="P534" s="64" t="s">
        <v>11</v>
      </c>
      <c r="Q534" s="64" t="s">
        <v>11</v>
      </c>
      <c r="R534" s="64" t="s">
        <v>57</v>
      </c>
      <c r="S534" s="64" t="s">
        <v>431</v>
      </c>
      <c r="T534" s="64" t="s">
        <v>57</v>
      </c>
    </row>
    <row r="535" spans="1:20" ht="27.75">
      <c r="A535" s="64" t="s">
        <v>426</v>
      </c>
      <c r="B535" s="64" t="s">
        <v>25</v>
      </c>
      <c r="C535" s="64" t="s">
        <v>432</v>
      </c>
      <c r="D535" s="64" t="s">
        <v>428</v>
      </c>
      <c r="E535" s="64">
        <v>205</v>
      </c>
      <c r="F535" s="64" t="s">
        <v>506</v>
      </c>
      <c r="G535" s="65" t="s">
        <v>507</v>
      </c>
      <c r="H535" s="65" t="s">
        <v>508</v>
      </c>
      <c r="I535" s="64" t="s">
        <v>11</v>
      </c>
      <c r="J535" s="64" t="s">
        <v>11</v>
      </c>
      <c r="K535" s="64" t="s">
        <v>57</v>
      </c>
      <c r="L535" s="64">
        <v>212</v>
      </c>
      <c r="M535" s="64" t="s">
        <v>521</v>
      </c>
      <c r="N535" s="65" t="s">
        <v>522</v>
      </c>
      <c r="O535" s="65" t="s">
        <v>523</v>
      </c>
      <c r="P535" s="64" t="s">
        <v>11</v>
      </c>
      <c r="Q535" s="64" t="s">
        <v>11</v>
      </c>
      <c r="R535" s="64" t="s">
        <v>57</v>
      </c>
      <c r="S535" s="64" t="s">
        <v>431</v>
      </c>
      <c r="T535" s="64" t="s">
        <v>57</v>
      </c>
    </row>
    <row r="536" spans="1:20" ht="27.75">
      <c r="A536" s="64" t="s">
        <v>426</v>
      </c>
      <c r="B536" s="64" t="s">
        <v>25</v>
      </c>
      <c r="C536" s="64" t="s">
        <v>453</v>
      </c>
      <c r="D536" s="64" t="s">
        <v>428</v>
      </c>
      <c r="E536" s="64">
        <v>205</v>
      </c>
      <c r="F536" s="64" t="s">
        <v>506</v>
      </c>
      <c r="G536" s="65" t="s">
        <v>507</v>
      </c>
      <c r="H536" s="65" t="s">
        <v>508</v>
      </c>
      <c r="I536" s="64" t="s">
        <v>11</v>
      </c>
      <c r="J536" s="64" t="s">
        <v>11</v>
      </c>
      <c r="K536" s="64" t="s">
        <v>57</v>
      </c>
      <c r="L536" s="64">
        <v>392</v>
      </c>
      <c r="M536" s="64" t="s">
        <v>303</v>
      </c>
      <c r="N536" s="65" t="s">
        <v>304</v>
      </c>
      <c r="O536" s="65" t="s">
        <v>305</v>
      </c>
      <c r="P536" s="64" t="s">
        <v>14</v>
      </c>
      <c r="Q536" s="64" t="s">
        <v>14</v>
      </c>
      <c r="R536" s="64" t="s">
        <v>57</v>
      </c>
      <c r="S536" s="64" t="s">
        <v>431</v>
      </c>
      <c r="T536" s="64" t="s">
        <v>57</v>
      </c>
    </row>
    <row r="537" spans="1:20" ht="27.75">
      <c r="A537" s="64" t="s">
        <v>426</v>
      </c>
      <c r="B537" s="64" t="s">
        <v>25</v>
      </c>
      <c r="C537" s="64" t="s">
        <v>453</v>
      </c>
      <c r="D537" s="64" t="s">
        <v>428</v>
      </c>
      <c r="E537" s="64">
        <v>205</v>
      </c>
      <c r="F537" s="64" t="s">
        <v>506</v>
      </c>
      <c r="G537" s="65" t="s">
        <v>507</v>
      </c>
      <c r="H537" s="65" t="s">
        <v>508</v>
      </c>
      <c r="I537" s="64" t="s">
        <v>11</v>
      </c>
      <c r="J537" s="64" t="s">
        <v>11</v>
      </c>
      <c r="K537" s="64" t="s">
        <v>57</v>
      </c>
      <c r="L537" s="64">
        <v>393</v>
      </c>
      <c r="M537" s="64" t="s">
        <v>306</v>
      </c>
      <c r="N537" s="65" t="s">
        <v>307</v>
      </c>
      <c r="O537" s="65" t="s">
        <v>305</v>
      </c>
      <c r="P537" s="64" t="s">
        <v>14</v>
      </c>
      <c r="Q537" s="64" t="s">
        <v>14</v>
      </c>
      <c r="R537" s="64" t="s">
        <v>57</v>
      </c>
      <c r="S537" s="64" t="s">
        <v>431</v>
      </c>
      <c r="T537" s="64" t="s">
        <v>57</v>
      </c>
    </row>
    <row r="538" spans="1:20" ht="27.75">
      <c r="A538" s="64" t="s">
        <v>426</v>
      </c>
      <c r="B538" s="64" t="s">
        <v>25</v>
      </c>
      <c r="C538" s="64" t="s">
        <v>453</v>
      </c>
      <c r="D538" s="64" t="s">
        <v>428</v>
      </c>
      <c r="E538" s="64">
        <v>205</v>
      </c>
      <c r="F538" s="64" t="s">
        <v>506</v>
      </c>
      <c r="G538" s="65" t="s">
        <v>507</v>
      </c>
      <c r="H538" s="65" t="s">
        <v>508</v>
      </c>
      <c r="I538" s="64" t="s">
        <v>11</v>
      </c>
      <c r="J538" s="64" t="s">
        <v>11</v>
      </c>
      <c r="K538" s="64" t="s">
        <v>57</v>
      </c>
      <c r="L538" s="64">
        <v>394</v>
      </c>
      <c r="M538" s="64" t="s">
        <v>308</v>
      </c>
      <c r="N538" s="65" t="s">
        <v>309</v>
      </c>
      <c r="O538" s="65" t="s">
        <v>305</v>
      </c>
      <c r="P538" s="64" t="s">
        <v>14</v>
      </c>
      <c r="Q538" s="64" t="s">
        <v>14</v>
      </c>
      <c r="R538" s="64" t="s">
        <v>57</v>
      </c>
      <c r="S538" s="64" t="s">
        <v>431</v>
      </c>
      <c r="T538" s="64" t="s">
        <v>57</v>
      </c>
    </row>
    <row r="539" spans="1:20" ht="27.75">
      <c r="A539" s="64" t="s">
        <v>426</v>
      </c>
      <c r="B539" s="64" t="s">
        <v>25</v>
      </c>
      <c r="C539" s="64" t="s">
        <v>453</v>
      </c>
      <c r="D539" s="64" t="s">
        <v>428</v>
      </c>
      <c r="E539" s="64">
        <v>205</v>
      </c>
      <c r="F539" s="64" t="s">
        <v>506</v>
      </c>
      <c r="G539" s="65" t="s">
        <v>507</v>
      </c>
      <c r="H539" s="65" t="s">
        <v>508</v>
      </c>
      <c r="I539" s="64" t="s">
        <v>11</v>
      </c>
      <c r="J539" s="64" t="s">
        <v>11</v>
      </c>
      <c r="K539" s="64" t="s">
        <v>57</v>
      </c>
      <c r="L539" s="64">
        <v>395</v>
      </c>
      <c r="M539" s="64" t="s">
        <v>310</v>
      </c>
      <c r="N539" s="65" t="s">
        <v>311</v>
      </c>
      <c r="O539" s="65" t="s">
        <v>305</v>
      </c>
      <c r="P539" s="64" t="s">
        <v>14</v>
      </c>
      <c r="Q539" s="64" t="s">
        <v>14</v>
      </c>
      <c r="R539" s="64" t="s">
        <v>57</v>
      </c>
      <c r="S539" s="64" t="s">
        <v>431</v>
      </c>
      <c r="T539" s="64" t="s">
        <v>57</v>
      </c>
    </row>
    <row r="540" spans="1:20" ht="27.75">
      <c r="A540" s="64" t="s">
        <v>426</v>
      </c>
      <c r="B540" s="64" t="s">
        <v>25</v>
      </c>
      <c r="C540" s="64" t="s">
        <v>432</v>
      </c>
      <c r="D540" s="64" t="s">
        <v>428</v>
      </c>
      <c r="E540" s="64">
        <v>205</v>
      </c>
      <c r="F540" s="64" t="s">
        <v>506</v>
      </c>
      <c r="G540" s="65" t="s">
        <v>507</v>
      </c>
      <c r="H540" s="65" t="s">
        <v>508</v>
      </c>
      <c r="I540" s="64" t="s">
        <v>11</v>
      </c>
      <c r="J540" s="64" t="s">
        <v>11</v>
      </c>
      <c r="K540" s="64" t="s">
        <v>57</v>
      </c>
      <c r="L540" s="64">
        <v>408</v>
      </c>
      <c r="M540" s="64" t="s">
        <v>65</v>
      </c>
      <c r="N540" s="65" t="s">
        <v>336</v>
      </c>
      <c r="O540" s="65" t="s">
        <v>337</v>
      </c>
      <c r="P540" s="64" t="s">
        <v>14</v>
      </c>
      <c r="Q540" s="64" t="s">
        <v>14</v>
      </c>
      <c r="R540" s="64" t="s">
        <v>57</v>
      </c>
      <c r="S540" s="64" t="s">
        <v>431</v>
      </c>
      <c r="T540" s="64" t="s">
        <v>57</v>
      </c>
    </row>
    <row r="541" spans="1:20" ht="27.75">
      <c r="A541" s="64" t="s">
        <v>426</v>
      </c>
      <c r="B541" s="64" t="s">
        <v>25</v>
      </c>
      <c r="C541" s="64" t="s">
        <v>432</v>
      </c>
      <c r="D541" s="64" t="s">
        <v>428</v>
      </c>
      <c r="E541" s="64">
        <v>205</v>
      </c>
      <c r="F541" s="64" t="s">
        <v>506</v>
      </c>
      <c r="G541" s="65" t="s">
        <v>507</v>
      </c>
      <c r="H541" s="65" t="s">
        <v>508</v>
      </c>
      <c r="I541" s="64" t="s">
        <v>11</v>
      </c>
      <c r="J541" s="64" t="s">
        <v>11</v>
      </c>
      <c r="K541" s="64" t="s">
        <v>57</v>
      </c>
      <c r="L541" s="64">
        <v>409</v>
      </c>
      <c r="M541" s="64" t="s">
        <v>68</v>
      </c>
      <c r="N541" s="65" t="s">
        <v>338</v>
      </c>
      <c r="O541" s="65" t="s">
        <v>337</v>
      </c>
      <c r="P541" s="64" t="s">
        <v>14</v>
      </c>
      <c r="Q541" s="64" t="s">
        <v>14</v>
      </c>
      <c r="R541" s="64" t="s">
        <v>57</v>
      </c>
      <c r="S541" s="64" t="s">
        <v>431</v>
      </c>
      <c r="T541" s="64" t="s">
        <v>57</v>
      </c>
    </row>
    <row r="542" spans="1:20" ht="27.75">
      <c r="A542" s="64" t="s">
        <v>426</v>
      </c>
      <c r="B542" s="64" t="s">
        <v>25</v>
      </c>
      <c r="C542" s="64" t="s">
        <v>432</v>
      </c>
      <c r="D542" s="64" t="s">
        <v>428</v>
      </c>
      <c r="E542" s="64">
        <v>205</v>
      </c>
      <c r="F542" s="64" t="s">
        <v>506</v>
      </c>
      <c r="G542" s="65" t="s">
        <v>507</v>
      </c>
      <c r="H542" s="65" t="s">
        <v>508</v>
      </c>
      <c r="I542" s="64" t="s">
        <v>11</v>
      </c>
      <c r="J542" s="64" t="s">
        <v>11</v>
      </c>
      <c r="K542" s="64" t="s">
        <v>57</v>
      </c>
      <c r="L542" s="64">
        <v>410</v>
      </c>
      <c r="M542" s="64" t="s">
        <v>339</v>
      </c>
      <c r="N542" s="65" t="s">
        <v>340</v>
      </c>
      <c r="O542" s="65" t="s">
        <v>337</v>
      </c>
      <c r="P542" s="64" t="s">
        <v>14</v>
      </c>
      <c r="Q542" s="64" t="s">
        <v>14</v>
      </c>
      <c r="R542" s="64" t="s">
        <v>57</v>
      </c>
      <c r="S542" s="64" t="s">
        <v>431</v>
      </c>
      <c r="T542" s="64" t="s">
        <v>57</v>
      </c>
    </row>
    <row r="543" spans="1:20" ht="27.75">
      <c r="A543" s="64" t="s">
        <v>426</v>
      </c>
      <c r="B543" s="64" t="s">
        <v>25</v>
      </c>
      <c r="C543" s="64" t="s">
        <v>432</v>
      </c>
      <c r="D543" s="64" t="s">
        <v>428</v>
      </c>
      <c r="E543" s="64">
        <v>205</v>
      </c>
      <c r="F543" s="64" t="s">
        <v>506</v>
      </c>
      <c r="G543" s="65" t="s">
        <v>507</v>
      </c>
      <c r="H543" s="65" t="s">
        <v>508</v>
      </c>
      <c r="I543" s="64" t="s">
        <v>11</v>
      </c>
      <c r="J543" s="64" t="s">
        <v>11</v>
      </c>
      <c r="K543" s="64" t="s">
        <v>57</v>
      </c>
      <c r="L543" s="64">
        <v>411</v>
      </c>
      <c r="M543" s="64" t="s">
        <v>341</v>
      </c>
      <c r="N543" s="65" t="s">
        <v>342</v>
      </c>
      <c r="O543" s="65" t="s">
        <v>337</v>
      </c>
      <c r="P543" s="64" t="s">
        <v>14</v>
      </c>
      <c r="Q543" s="64" t="s">
        <v>14</v>
      </c>
      <c r="R543" s="64" t="s">
        <v>57</v>
      </c>
      <c r="S543" s="64" t="s">
        <v>431</v>
      </c>
      <c r="T543" s="64" t="s">
        <v>57</v>
      </c>
    </row>
    <row r="544" spans="1:20" ht="27.75">
      <c r="A544" s="64" t="s">
        <v>426</v>
      </c>
      <c r="B544" s="64" t="s">
        <v>25</v>
      </c>
      <c r="C544" s="64" t="s">
        <v>432</v>
      </c>
      <c r="D544" s="64" t="s">
        <v>428</v>
      </c>
      <c r="E544" s="64">
        <v>205</v>
      </c>
      <c r="F544" s="64" t="s">
        <v>506</v>
      </c>
      <c r="G544" s="65" t="s">
        <v>507</v>
      </c>
      <c r="H544" s="65" t="s">
        <v>508</v>
      </c>
      <c r="I544" s="64" t="s">
        <v>11</v>
      </c>
      <c r="J544" s="64" t="s">
        <v>11</v>
      </c>
      <c r="K544" s="64" t="s">
        <v>57</v>
      </c>
      <c r="L544" s="64">
        <v>412</v>
      </c>
      <c r="M544" s="64" t="s">
        <v>343</v>
      </c>
      <c r="N544" s="65" t="s">
        <v>344</v>
      </c>
      <c r="O544" s="65" t="s">
        <v>337</v>
      </c>
      <c r="P544" s="64" t="s">
        <v>14</v>
      </c>
      <c r="Q544" s="64" t="s">
        <v>14</v>
      </c>
      <c r="R544" s="64" t="s">
        <v>57</v>
      </c>
      <c r="S544" s="64" t="s">
        <v>431</v>
      </c>
      <c r="T544" s="64" t="s">
        <v>57</v>
      </c>
    </row>
    <row r="545" spans="1:20" ht="27.75">
      <c r="A545" s="64" t="s">
        <v>426</v>
      </c>
      <c r="B545" s="64" t="s">
        <v>25</v>
      </c>
      <c r="C545" s="64" t="s">
        <v>432</v>
      </c>
      <c r="D545" s="64" t="s">
        <v>428</v>
      </c>
      <c r="E545" s="64">
        <v>205</v>
      </c>
      <c r="F545" s="64" t="s">
        <v>506</v>
      </c>
      <c r="G545" s="65" t="s">
        <v>507</v>
      </c>
      <c r="H545" s="65" t="s">
        <v>508</v>
      </c>
      <c r="I545" s="64" t="s">
        <v>11</v>
      </c>
      <c r="J545" s="64" t="s">
        <v>11</v>
      </c>
      <c r="K545" s="64" t="s">
        <v>57</v>
      </c>
      <c r="L545" s="64">
        <v>413</v>
      </c>
      <c r="M545" s="64" t="s">
        <v>345</v>
      </c>
      <c r="N545" s="65" t="s">
        <v>346</v>
      </c>
      <c r="O545" s="65" t="s">
        <v>337</v>
      </c>
      <c r="P545" s="64" t="s">
        <v>14</v>
      </c>
      <c r="Q545" s="64" t="s">
        <v>14</v>
      </c>
      <c r="R545" s="64" t="s">
        <v>57</v>
      </c>
      <c r="S545" s="64" t="s">
        <v>431</v>
      </c>
      <c r="T545" s="64" t="s">
        <v>57</v>
      </c>
    </row>
    <row r="546" spans="1:20" ht="27.75">
      <c r="A546" s="64" t="s">
        <v>426</v>
      </c>
      <c r="B546" s="64" t="s">
        <v>25</v>
      </c>
      <c r="C546" s="64" t="s">
        <v>432</v>
      </c>
      <c r="D546" s="64" t="s">
        <v>428</v>
      </c>
      <c r="E546" s="64">
        <v>205</v>
      </c>
      <c r="F546" s="64" t="s">
        <v>506</v>
      </c>
      <c r="G546" s="65" t="s">
        <v>507</v>
      </c>
      <c r="H546" s="65" t="s">
        <v>508</v>
      </c>
      <c r="I546" s="64" t="s">
        <v>11</v>
      </c>
      <c r="J546" s="64" t="s">
        <v>11</v>
      </c>
      <c r="K546" s="64" t="s">
        <v>57</v>
      </c>
      <c r="L546" s="64">
        <v>414</v>
      </c>
      <c r="M546" s="64" t="s">
        <v>347</v>
      </c>
      <c r="N546" s="65" t="s">
        <v>348</v>
      </c>
      <c r="O546" s="65" t="s">
        <v>337</v>
      </c>
      <c r="P546" s="64" t="s">
        <v>14</v>
      </c>
      <c r="Q546" s="64" t="s">
        <v>14</v>
      </c>
      <c r="R546" s="64" t="s">
        <v>57</v>
      </c>
      <c r="S546" s="64" t="s">
        <v>431</v>
      </c>
      <c r="T546" s="64" t="s">
        <v>57</v>
      </c>
    </row>
    <row r="547" spans="1:20" ht="27.75">
      <c r="A547" s="64" t="s">
        <v>426</v>
      </c>
      <c r="B547" s="64" t="s">
        <v>25</v>
      </c>
      <c r="C547" s="64" t="s">
        <v>432</v>
      </c>
      <c r="D547" s="64" t="s">
        <v>428</v>
      </c>
      <c r="E547" s="64">
        <v>205</v>
      </c>
      <c r="F547" s="64" t="s">
        <v>506</v>
      </c>
      <c r="G547" s="65" t="s">
        <v>507</v>
      </c>
      <c r="H547" s="65" t="s">
        <v>508</v>
      </c>
      <c r="I547" s="64" t="s">
        <v>11</v>
      </c>
      <c r="J547" s="64" t="s">
        <v>11</v>
      </c>
      <c r="K547" s="64" t="s">
        <v>57</v>
      </c>
      <c r="L547" s="64">
        <v>415</v>
      </c>
      <c r="M547" s="64" t="s">
        <v>349</v>
      </c>
      <c r="N547" s="65" t="s">
        <v>350</v>
      </c>
      <c r="O547" s="65" t="s">
        <v>337</v>
      </c>
      <c r="P547" s="64" t="s">
        <v>14</v>
      </c>
      <c r="Q547" s="64" t="s">
        <v>14</v>
      </c>
      <c r="R547" s="64" t="s">
        <v>57</v>
      </c>
      <c r="S547" s="64" t="s">
        <v>431</v>
      </c>
      <c r="T547" s="64" t="s">
        <v>57</v>
      </c>
    </row>
    <row r="548" spans="1:20" ht="27.75">
      <c r="A548" s="64" t="s">
        <v>426</v>
      </c>
      <c r="B548" s="64" t="s">
        <v>25</v>
      </c>
      <c r="C548" s="64" t="s">
        <v>432</v>
      </c>
      <c r="D548" s="64" t="s">
        <v>428</v>
      </c>
      <c r="E548" s="64">
        <v>205</v>
      </c>
      <c r="F548" s="64" t="s">
        <v>506</v>
      </c>
      <c r="G548" s="65" t="s">
        <v>507</v>
      </c>
      <c r="H548" s="65" t="s">
        <v>508</v>
      </c>
      <c r="I548" s="64" t="s">
        <v>11</v>
      </c>
      <c r="J548" s="64" t="s">
        <v>11</v>
      </c>
      <c r="K548" s="64" t="s">
        <v>57</v>
      </c>
      <c r="L548" s="64">
        <v>416</v>
      </c>
      <c r="M548" s="64" t="s">
        <v>351</v>
      </c>
      <c r="N548" s="65" t="s">
        <v>352</v>
      </c>
      <c r="O548" s="65" t="s">
        <v>337</v>
      </c>
      <c r="P548" s="64" t="s">
        <v>14</v>
      </c>
      <c r="Q548" s="64" t="s">
        <v>14</v>
      </c>
      <c r="R548" s="64" t="s">
        <v>57</v>
      </c>
      <c r="S548" s="64" t="s">
        <v>431</v>
      </c>
      <c r="T548" s="64" t="s">
        <v>57</v>
      </c>
    </row>
    <row r="549" spans="1:20" ht="27.75">
      <c r="A549" s="64" t="s">
        <v>426</v>
      </c>
      <c r="B549" s="64" t="s">
        <v>25</v>
      </c>
      <c r="C549" s="64" t="s">
        <v>432</v>
      </c>
      <c r="D549" s="64" t="s">
        <v>428</v>
      </c>
      <c r="E549" s="64">
        <v>205</v>
      </c>
      <c r="F549" s="64" t="s">
        <v>506</v>
      </c>
      <c r="G549" s="65" t="s">
        <v>507</v>
      </c>
      <c r="H549" s="65" t="s">
        <v>508</v>
      </c>
      <c r="I549" s="64" t="s">
        <v>11</v>
      </c>
      <c r="J549" s="64" t="s">
        <v>11</v>
      </c>
      <c r="K549" s="64" t="s">
        <v>57</v>
      </c>
      <c r="L549" s="64">
        <v>417</v>
      </c>
      <c r="M549" s="64" t="s">
        <v>353</v>
      </c>
      <c r="N549" s="65" t="s">
        <v>354</v>
      </c>
      <c r="O549" s="65" t="s">
        <v>337</v>
      </c>
      <c r="P549" s="64" t="s">
        <v>14</v>
      </c>
      <c r="Q549" s="64" t="s">
        <v>14</v>
      </c>
      <c r="R549" s="64" t="s">
        <v>57</v>
      </c>
      <c r="S549" s="64" t="s">
        <v>431</v>
      </c>
      <c r="T549" s="64" t="s">
        <v>57</v>
      </c>
    </row>
    <row r="550" spans="1:20" ht="27.75">
      <c r="A550" s="64" t="s">
        <v>426</v>
      </c>
      <c r="B550" s="64" t="s">
        <v>25</v>
      </c>
      <c r="C550" s="64" t="s">
        <v>432</v>
      </c>
      <c r="D550" s="64" t="s">
        <v>428</v>
      </c>
      <c r="E550" s="64">
        <v>205</v>
      </c>
      <c r="F550" s="64" t="s">
        <v>506</v>
      </c>
      <c r="G550" s="65" t="s">
        <v>507</v>
      </c>
      <c r="H550" s="65" t="s">
        <v>508</v>
      </c>
      <c r="I550" s="64" t="s">
        <v>11</v>
      </c>
      <c r="J550" s="64" t="s">
        <v>11</v>
      </c>
      <c r="K550" s="64" t="s">
        <v>57</v>
      </c>
      <c r="L550" s="64">
        <v>418</v>
      </c>
      <c r="M550" s="64" t="s">
        <v>355</v>
      </c>
      <c r="N550" s="65" t="s">
        <v>356</v>
      </c>
      <c r="O550" s="65" t="s">
        <v>337</v>
      </c>
      <c r="P550" s="64" t="s">
        <v>14</v>
      </c>
      <c r="Q550" s="64" t="s">
        <v>14</v>
      </c>
      <c r="R550" s="64" t="s">
        <v>57</v>
      </c>
      <c r="S550" s="64" t="s">
        <v>431</v>
      </c>
      <c r="T550" s="64" t="s">
        <v>57</v>
      </c>
    </row>
    <row r="551" spans="1:20" ht="27.75">
      <c r="A551" s="64" t="s">
        <v>426</v>
      </c>
      <c r="B551" s="64" t="s">
        <v>25</v>
      </c>
      <c r="C551" s="64" t="s">
        <v>432</v>
      </c>
      <c r="D551" s="64" t="s">
        <v>428</v>
      </c>
      <c r="E551" s="64">
        <v>206</v>
      </c>
      <c r="F551" s="64" t="s">
        <v>509</v>
      </c>
      <c r="G551" s="65" t="s">
        <v>510</v>
      </c>
      <c r="H551" s="65" t="s">
        <v>511</v>
      </c>
      <c r="I551" s="64" t="s">
        <v>11</v>
      </c>
      <c r="J551" s="64" t="s">
        <v>11</v>
      </c>
      <c r="K551" s="64" t="s">
        <v>57</v>
      </c>
      <c r="L551" s="64">
        <v>207</v>
      </c>
      <c r="M551" s="64" t="s">
        <v>512</v>
      </c>
      <c r="N551" s="65" t="s">
        <v>513</v>
      </c>
      <c r="O551" s="65" t="s">
        <v>514</v>
      </c>
      <c r="P551" s="64" t="s">
        <v>11</v>
      </c>
      <c r="Q551" s="64" t="s">
        <v>11</v>
      </c>
      <c r="R551" s="64" t="s">
        <v>57</v>
      </c>
      <c r="S551" s="64" t="s">
        <v>431</v>
      </c>
      <c r="T551" s="64" t="s">
        <v>57</v>
      </c>
    </row>
    <row r="552" spans="1:20" ht="27.75">
      <c r="A552" s="64" t="s">
        <v>426</v>
      </c>
      <c r="B552" s="64" t="s">
        <v>25</v>
      </c>
      <c r="C552" s="64" t="s">
        <v>432</v>
      </c>
      <c r="D552" s="64" t="s">
        <v>428</v>
      </c>
      <c r="E552" s="64">
        <v>206</v>
      </c>
      <c r="F552" s="64" t="s">
        <v>509</v>
      </c>
      <c r="G552" s="65" t="s">
        <v>510</v>
      </c>
      <c r="H552" s="65" t="s">
        <v>511</v>
      </c>
      <c r="I552" s="64" t="s">
        <v>11</v>
      </c>
      <c r="J552" s="64" t="s">
        <v>11</v>
      </c>
      <c r="K552" s="64" t="s">
        <v>57</v>
      </c>
      <c r="L552" s="64">
        <v>208</v>
      </c>
      <c r="M552" s="64" t="s">
        <v>515</v>
      </c>
      <c r="N552" s="65" t="s">
        <v>516</v>
      </c>
      <c r="O552" s="65" t="s">
        <v>517</v>
      </c>
      <c r="P552" s="64" t="s">
        <v>11</v>
      </c>
      <c r="Q552" s="64" t="s">
        <v>11</v>
      </c>
      <c r="R552" s="64" t="s">
        <v>57</v>
      </c>
      <c r="S552" s="64" t="s">
        <v>431</v>
      </c>
      <c r="T552" s="64" t="s">
        <v>57</v>
      </c>
    </row>
    <row r="553" spans="1:20" ht="27.75">
      <c r="A553" s="64" t="s">
        <v>426</v>
      </c>
      <c r="B553" s="64" t="s">
        <v>25</v>
      </c>
      <c r="C553" s="64" t="s">
        <v>432</v>
      </c>
      <c r="D553" s="64" t="s">
        <v>428</v>
      </c>
      <c r="E553" s="64">
        <v>206</v>
      </c>
      <c r="F553" s="64" t="s">
        <v>509</v>
      </c>
      <c r="G553" s="65" t="s">
        <v>510</v>
      </c>
      <c r="H553" s="65" t="s">
        <v>511</v>
      </c>
      <c r="I553" s="64" t="s">
        <v>11</v>
      </c>
      <c r="J553" s="64" t="s">
        <v>11</v>
      </c>
      <c r="K553" s="64" t="s">
        <v>57</v>
      </c>
      <c r="L553" s="64">
        <v>209</v>
      </c>
      <c r="M553" s="64" t="s">
        <v>154</v>
      </c>
      <c r="N553" s="65" t="s">
        <v>155</v>
      </c>
      <c r="O553" s="65" t="s">
        <v>156</v>
      </c>
      <c r="P553" s="64" t="s">
        <v>11</v>
      </c>
      <c r="Q553" s="64" t="s">
        <v>11</v>
      </c>
      <c r="R553" s="64" t="s">
        <v>57</v>
      </c>
      <c r="S553" s="64" t="s">
        <v>431</v>
      </c>
      <c r="T553" s="64" t="s">
        <v>57</v>
      </c>
    </row>
    <row r="554" spans="1:20" ht="27.75">
      <c r="A554" s="64" t="s">
        <v>426</v>
      </c>
      <c r="B554" s="64" t="s">
        <v>25</v>
      </c>
      <c r="C554" s="64" t="s">
        <v>432</v>
      </c>
      <c r="D554" s="64" t="s">
        <v>428</v>
      </c>
      <c r="E554" s="64">
        <v>206</v>
      </c>
      <c r="F554" s="64" t="s">
        <v>509</v>
      </c>
      <c r="G554" s="65" t="s">
        <v>510</v>
      </c>
      <c r="H554" s="65" t="s">
        <v>511</v>
      </c>
      <c r="I554" s="64" t="s">
        <v>11</v>
      </c>
      <c r="J554" s="64" t="s">
        <v>11</v>
      </c>
      <c r="K554" s="64" t="s">
        <v>57</v>
      </c>
      <c r="L554" s="64">
        <v>210</v>
      </c>
      <c r="M554" s="64" t="s">
        <v>157</v>
      </c>
      <c r="N554" s="65" t="s">
        <v>158</v>
      </c>
      <c r="O554" s="65" t="s">
        <v>156</v>
      </c>
      <c r="P554" s="64" t="s">
        <v>11</v>
      </c>
      <c r="Q554" s="64" t="s">
        <v>11</v>
      </c>
      <c r="R554" s="64" t="s">
        <v>57</v>
      </c>
      <c r="S554" s="64" t="s">
        <v>431</v>
      </c>
      <c r="T554" s="64" t="s">
        <v>57</v>
      </c>
    </row>
    <row r="555" spans="1:20" ht="27.75">
      <c r="A555" s="64" t="s">
        <v>426</v>
      </c>
      <c r="B555" s="64" t="s">
        <v>25</v>
      </c>
      <c r="C555" s="64" t="s">
        <v>432</v>
      </c>
      <c r="D555" s="64" t="s">
        <v>428</v>
      </c>
      <c r="E555" s="64">
        <v>206</v>
      </c>
      <c r="F555" s="64" t="s">
        <v>509</v>
      </c>
      <c r="G555" s="65" t="s">
        <v>510</v>
      </c>
      <c r="H555" s="65" t="s">
        <v>511</v>
      </c>
      <c r="I555" s="64" t="s">
        <v>11</v>
      </c>
      <c r="J555" s="64" t="s">
        <v>11</v>
      </c>
      <c r="K555" s="64" t="s">
        <v>57</v>
      </c>
      <c r="L555" s="64">
        <v>211</v>
      </c>
      <c r="M555" s="64" t="s">
        <v>518</v>
      </c>
      <c r="N555" s="65" t="s">
        <v>519</v>
      </c>
      <c r="O555" s="65" t="s">
        <v>520</v>
      </c>
      <c r="P555" s="64" t="s">
        <v>11</v>
      </c>
      <c r="Q555" s="64" t="s">
        <v>11</v>
      </c>
      <c r="R555" s="64" t="s">
        <v>57</v>
      </c>
      <c r="S555" s="64" t="s">
        <v>431</v>
      </c>
      <c r="T555" s="64" t="s">
        <v>57</v>
      </c>
    </row>
    <row r="556" spans="1:20" ht="27.75">
      <c r="A556" s="64" t="s">
        <v>426</v>
      </c>
      <c r="B556" s="64" t="s">
        <v>25</v>
      </c>
      <c r="C556" s="64" t="s">
        <v>432</v>
      </c>
      <c r="D556" s="64" t="s">
        <v>428</v>
      </c>
      <c r="E556" s="64">
        <v>206</v>
      </c>
      <c r="F556" s="64" t="s">
        <v>509</v>
      </c>
      <c r="G556" s="65" t="s">
        <v>510</v>
      </c>
      <c r="H556" s="65" t="s">
        <v>511</v>
      </c>
      <c r="I556" s="64" t="s">
        <v>11</v>
      </c>
      <c r="J556" s="64" t="s">
        <v>11</v>
      </c>
      <c r="K556" s="64" t="s">
        <v>57</v>
      </c>
      <c r="L556" s="64">
        <v>212</v>
      </c>
      <c r="M556" s="64" t="s">
        <v>521</v>
      </c>
      <c r="N556" s="65" t="s">
        <v>522</v>
      </c>
      <c r="O556" s="65" t="s">
        <v>523</v>
      </c>
      <c r="P556" s="64" t="s">
        <v>11</v>
      </c>
      <c r="Q556" s="64" t="s">
        <v>11</v>
      </c>
      <c r="R556" s="64" t="s">
        <v>57</v>
      </c>
      <c r="S556" s="64" t="s">
        <v>431</v>
      </c>
      <c r="T556" s="64" t="s">
        <v>57</v>
      </c>
    </row>
    <row r="557" spans="1:20" ht="27.75">
      <c r="A557" s="64" t="s">
        <v>426</v>
      </c>
      <c r="B557" s="64" t="s">
        <v>25</v>
      </c>
      <c r="C557" s="64" t="s">
        <v>453</v>
      </c>
      <c r="D557" s="64" t="s">
        <v>428</v>
      </c>
      <c r="E557" s="64">
        <v>206</v>
      </c>
      <c r="F557" s="64" t="s">
        <v>509</v>
      </c>
      <c r="G557" s="65" t="s">
        <v>510</v>
      </c>
      <c r="H557" s="65" t="s">
        <v>511</v>
      </c>
      <c r="I557" s="64" t="s">
        <v>11</v>
      </c>
      <c r="J557" s="64" t="s">
        <v>11</v>
      </c>
      <c r="K557" s="64" t="s">
        <v>57</v>
      </c>
      <c r="L557" s="64">
        <v>392</v>
      </c>
      <c r="M557" s="64" t="s">
        <v>303</v>
      </c>
      <c r="N557" s="65" t="s">
        <v>304</v>
      </c>
      <c r="O557" s="65" t="s">
        <v>305</v>
      </c>
      <c r="P557" s="64" t="s">
        <v>14</v>
      </c>
      <c r="Q557" s="64" t="s">
        <v>14</v>
      </c>
      <c r="R557" s="64" t="s">
        <v>57</v>
      </c>
      <c r="S557" s="64" t="s">
        <v>431</v>
      </c>
      <c r="T557" s="64" t="s">
        <v>57</v>
      </c>
    </row>
    <row r="558" spans="1:20" ht="27.75">
      <c r="A558" s="64" t="s">
        <v>426</v>
      </c>
      <c r="B558" s="64" t="s">
        <v>25</v>
      </c>
      <c r="C558" s="64" t="s">
        <v>453</v>
      </c>
      <c r="D558" s="64" t="s">
        <v>428</v>
      </c>
      <c r="E558" s="64">
        <v>206</v>
      </c>
      <c r="F558" s="64" t="s">
        <v>509</v>
      </c>
      <c r="G558" s="65" t="s">
        <v>510</v>
      </c>
      <c r="H558" s="65" t="s">
        <v>511</v>
      </c>
      <c r="I558" s="64" t="s">
        <v>11</v>
      </c>
      <c r="J558" s="64" t="s">
        <v>11</v>
      </c>
      <c r="K558" s="64" t="s">
        <v>57</v>
      </c>
      <c r="L558" s="64">
        <v>393</v>
      </c>
      <c r="M558" s="64" t="s">
        <v>306</v>
      </c>
      <c r="N558" s="65" t="s">
        <v>307</v>
      </c>
      <c r="O558" s="65" t="s">
        <v>305</v>
      </c>
      <c r="P558" s="64" t="s">
        <v>14</v>
      </c>
      <c r="Q558" s="64" t="s">
        <v>14</v>
      </c>
      <c r="R558" s="64" t="s">
        <v>57</v>
      </c>
      <c r="S558" s="64" t="s">
        <v>431</v>
      </c>
      <c r="T558" s="64" t="s">
        <v>57</v>
      </c>
    </row>
    <row r="559" spans="1:20" ht="27.75">
      <c r="A559" s="64" t="s">
        <v>426</v>
      </c>
      <c r="B559" s="64" t="s">
        <v>25</v>
      </c>
      <c r="C559" s="64" t="s">
        <v>453</v>
      </c>
      <c r="D559" s="64" t="s">
        <v>428</v>
      </c>
      <c r="E559" s="64">
        <v>206</v>
      </c>
      <c r="F559" s="64" t="s">
        <v>509</v>
      </c>
      <c r="G559" s="65" t="s">
        <v>510</v>
      </c>
      <c r="H559" s="65" t="s">
        <v>511</v>
      </c>
      <c r="I559" s="64" t="s">
        <v>11</v>
      </c>
      <c r="J559" s="64" t="s">
        <v>11</v>
      </c>
      <c r="K559" s="64" t="s">
        <v>57</v>
      </c>
      <c r="L559" s="64">
        <v>394</v>
      </c>
      <c r="M559" s="64" t="s">
        <v>308</v>
      </c>
      <c r="N559" s="65" t="s">
        <v>309</v>
      </c>
      <c r="O559" s="65" t="s">
        <v>305</v>
      </c>
      <c r="P559" s="64" t="s">
        <v>14</v>
      </c>
      <c r="Q559" s="64" t="s">
        <v>14</v>
      </c>
      <c r="R559" s="64" t="s">
        <v>57</v>
      </c>
      <c r="S559" s="64" t="s">
        <v>431</v>
      </c>
      <c r="T559" s="64" t="s">
        <v>57</v>
      </c>
    </row>
    <row r="560" spans="1:20" ht="27.75">
      <c r="A560" s="64" t="s">
        <v>426</v>
      </c>
      <c r="B560" s="64" t="s">
        <v>25</v>
      </c>
      <c r="C560" s="64" t="s">
        <v>453</v>
      </c>
      <c r="D560" s="64" t="s">
        <v>428</v>
      </c>
      <c r="E560" s="64">
        <v>206</v>
      </c>
      <c r="F560" s="64" t="s">
        <v>509</v>
      </c>
      <c r="G560" s="65" t="s">
        <v>510</v>
      </c>
      <c r="H560" s="65" t="s">
        <v>511</v>
      </c>
      <c r="I560" s="64" t="s">
        <v>11</v>
      </c>
      <c r="J560" s="64" t="s">
        <v>11</v>
      </c>
      <c r="K560" s="64" t="s">
        <v>57</v>
      </c>
      <c r="L560" s="64">
        <v>395</v>
      </c>
      <c r="M560" s="64" t="s">
        <v>310</v>
      </c>
      <c r="N560" s="65" t="s">
        <v>311</v>
      </c>
      <c r="O560" s="65" t="s">
        <v>305</v>
      </c>
      <c r="P560" s="64" t="s">
        <v>14</v>
      </c>
      <c r="Q560" s="64" t="s">
        <v>14</v>
      </c>
      <c r="R560" s="64" t="s">
        <v>57</v>
      </c>
      <c r="S560" s="64" t="s">
        <v>431</v>
      </c>
      <c r="T560" s="64" t="s">
        <v>57</v>
      </c>
    </row>
    <row r="561" spans="1:20" ht="27.75">
      <c r="A561" s="64" t="s">
        <v>426</v>
      </c>
      <c r="B561" s="64" t="s">
        <v>25</v>
      </c>
      <c r="C561" s="64" t="s">
        <v>432</v>
      </c>
      <c r="D561" s="64" t="s">
        <v>428</v>
      </c>
      <c r="E561" s="64">
        <v>206</v>
      </c>
      <c r="F561" s="64" t="s">
        <v>509</v>
      </c>
      <c r="G561" s="65" t="s">
        <v>510</v>
      </c>
      <c r="H561" s="65" t="s">
        <v>511</v>
      </c>
      <c r="I561" s="64" t="s">
        <v>11</v>
      </c>
      <c r="J561" s="64" t="s">
        <v>11</v>
      </c>
      <c r="K561" s="64" t="s">
        <v>57</v>
      </c>
      <c r="L561" s="64">
        <v>408</v>
      </c>
      <c r="M561" s="64" t="s">
        <v>65</v>
      </c>
      <c r="N561" s="65" t="s">
        <v>336</v>
      </c>
      <c r="O561" s="65" t="s">
        <v>337</v>
      </c>
      <c r="P561" s="64" t="s">
        <v>14</v>
      </c>
      <c r="Q561" s="64" t="s">
        <v>14</v>
      </c>
      <c r="R561" s="64" t="s">
        <v>57</v>
      </c>
      <c r="S561" s="64" t="s">
        <v>431</v>
      </c>
      <c r="T561" s="64" t="s">
        <v>57</v>
      </c>
    </row>
    <row r="562" spans="1:20" ht="27.75">
      <c r="A562" s="64" t="s">
        <v>426</v>
      </c>
      <c r="B562" s="64" t="s">
        <v>25</v>
      </c>
      <c r="C562" s="64" t="s">
        <v>432</v>
      </c>
      <c r="D562" s="64" t="s">
        <v>428</v>
      </c>
      <c r="E562" s="64">
        <v>206</v>
      </c>
      <c r="F562" s="64" t="s">
        <v>509</v>
      </c>
      <c r="G562" s="65" t="s">
        <v>510</v>
      </c>
      <c r="H562" s="65" t="s">
        <v>511</v>
      </c>
      <c r="I562" s="64" t="s">
        <v>11</v>
      </c>
      <c r="J562" s="64" t="s">
        <v>11</v>
      </c>
      <c r="K562" s="64" t="s">
        <v>57</v>
      </c>
      <c r="L562" s="64">
        <v>409</v>
      </c>
      <c r="M562" s="64" t="s">
        <v>68</v>
      </c>
      <c r="N562" s="65" t="s">
        <v>338</v>
      </c>
      <c r="O562" s="65" t="s">
        <v>337</v>
      </c>
      <c r="P562" s="64" t="s">
        <v>14</v>
      </c>
      <c r="Q562" s="64" t="s">
        <v>14</v>
      </c>
      <c r="R562" s="64" t="s">
        <v>57</v>
      </c>
      <c r="S562" s="64" t="s">
        <v>431</v>
      </c>
      <c r="T562" s="64" t="s">
        <v>57</v>
      </c>
    </row>
    <row r="563" spans="1:20" ht="27.75">
      <c r="A563" s="64" t="s">
        <v>426</v>
      </c>
      <c r="B563" s="64" t="s">
        <v>25</v>
      </c>
      <c r="C563" s="64" t="s">
        <v>432</v>
      </c>
      <c r="D563" s="64" t="s">
        <v>428</v>
      </c>
      <c r="E563" s="64">
        <v>206</v>
      </c>
      <c r="F563" s="64" t="s">
        <v>509</v>
      </c>
      <c r="G563" s="65" t="s">
        <v>510</v>
      </c>
      <c r="H563" s="65" t="s">
        <v>511</v>
      </c>
      <c r="I563" s="64" t="s">
        <v>11</v>
      </c>
      <c r="J563" s="64" t="s">
        <v>11</v>
      </c>
      <c r="K563" s="64" t="s">
        <v>57</v>
      </c>
      <c r="L563" s="64">
        <v>410</v>
      </c>
      <c r="M563" s="64" t="s">
        <v>339</v>
      </c>
      <c r="N563" s="65" t="s">
        <v>340</v>
      </c>
      <c r="O563" s="65" t="s">
        <v>337</v>
      </c>
      <c r="P563" s="64" t="s">
        <v>14</v>
      </c>
      <c r="Q563" s="64" t="s">
        <v>14</v>
      </c>
      <c r="R563" s="64" t="s">
        <v>57</v>
      </c>
      <c r="S563" s="64" t="s">
        <v>431</v>
      </c>
      <c r="T563" s="64" t="s">
        <v>57</v>
      </c>
    </row>
    <row r="564" spans="1:20" ht="27.75">
      <c r="A564" s="64" t="s">
        <v>426</v>
      </c>
      <c r="B564" s="64" t="s">
        <v>25</v>
      </c>
      <c r="C564" s="64" t="s">
        <v>432</v>
      </c>
      <c r="D564" s="64" t="s">
        <v>428</v>
      </c>
      <c r="E564" s="64">
        <v>206</v>
      </c>
      <c r="F564" s="64" t="s">
        <v>509</v>
      </c>
      <c r="G564" s="65" t="s">
        <v>510</v>
      </c>
      <c r="H564" s="65" t="s">
        <v>511</v>
      </c>
      <c r="I564" s="64" t="s">
        <v>11</v>
      </c>
      <c r="J564" s="64" t="s">
        <v>11</v>
      </c>
      <c r="K564" s="64" t="s">
        <v>57</v>
      </c>
      <c r="L564" s="64">
        <v>411</v>
      </c>
      <c r="M564" s="64" t="s">
        <v>341</v>
      </c>
      <c r="N564" s="65" t="s">
        <v>342</v>
      </c>
      <c r="O564" s="65" t="s">
        <v>337</v>
      </c>
      <c r="P564" s="64" t="s">
        <v>14</v>
      </c>
      <c r="Q564" s="64" t="s">
        <v>14</v>
      </c>
      <c r="R564" s="64" t="s">
        <v>57</v>
      </c>
      <c r="S564" s="64" t="s">
        <v>431</v>
      </c>
      <c r="T564" s="64" t="s">
        <v>57</v>
      </c>
    </row>
    <row r="565" spans="1:20" ht="27.75">
      <c r="A565" s="64" t="s">
        <v>426</v>
      </c>
      <c r="B565" s="64" t="s">
        <v>25</v>
      </c>
      <c r="C565" s="64" t="s">
        <v>432</v>
      </c>
      <c r="D565" s="64" t="s">
        <v>428</v>
      </c>
      <c r="E565" s="64">
        <v>206</v>
      </c>
      <c r="F565" s="64" t="s">
        <v>509</v>
      </c>
      <c r="G565" s="65" t="s">
        <v>510</v>
      </c>
      <c r="H565" s="65" t="s">
        <v>511</v>
      </c>
      <c r="I565" s="64" t="s">
        <v>11</v>
      </c>
      <c r="J565" s="64" t="s">
        <v>11</v>
      </c>
      <c r="K565" s="64" t="s">
        <v>57</v>
      </c>
      <c r="L565" s="64">
        <v>412</v>
      </c>
      <c r="M565" s="64" t="s">
        <v>343</v>
      </c>
      <c r="N565" s="65" t="s">
        <v>344</v>
      </c>
      <c r="O565" s="65" t="s">
        <v>337</v>
      </c>
      <c r="P565" s="64" t="s">
        <v>14</v>
      </c>
      <c r="Q565" s="64" t="s">
        <v>14</v>
      </c>
      <c r="R565" s="64" t="s">
        <v>57</v>
      </c>
      <c r="S565" s="64" t="s">
        <v>431</v>
      </c>
      <c r="T565" s="64" t="s">
        <v>57</v>
      </c>
    </row>
    <row r="566" spans="1:20" ht="27.75">
      <c r="A566" s="64" t="s">
        <v>426</v>
      </c>
      <c r="B566" s="64" t="s">
        <v>25</v>
      </c>
      <c r="C566" s="64" t="s">
        <v>432</v>
      </c>
      <c r="D566" s="64" t="s">
        <v>428</v>
      </c>
      <c r="E566" s="64">
        <v>206</v>
      </c>
      <c r="F566" s="64" t="s">
        <v>509</v>
      </c>
      <c r="G566" s="65" t="s">
        <v>510</v>
      </c>
      <c r="H566" s="65" t="s">
        <v>511</v>
      </c>
      <c r="I566" s="64" t="s">
        <v>11</v>
      </c>
      <c r="J566" s="64" t="s">
        <v>11</v>
      </c>
      <c r="K566" s="64" t="s">
        <v>57</v>
      </c>
      <c r="L566" s="64">
        <v>413</v>
      </c>
      <c r="M566" s="64" t="s">
        <v>345</v>
      </c>
      <c r="N566" s="65" t="s">
        <v>346</v>
      </c>
      <c r="O566" s="65" t="s">
        <v>337</v>
      </c>
      <c r="P566" s="64" t="s">
        <v>14</v>
      </c>
      <c r="Q566" s="64" t="s">
        <v>14</v>
      </c>
      <c r="R566" s="64" t="s">
        <v>57</v>
      </c>
      <c r="S566" s="64" t="s">
        <v>431</v>
      </c>
      <c r="T566" s="64" t="s">
        <v>57</v>
      </c>
    </row>
    <row r="567" spans="1:20" ht="27.75">
      <c r="A567" s="64" t="s">
        <v>426</v>
      </c>
      <c r="B567" s="64" t="s">
        <v>25</v>
      </c>
      <c r="C567" s="64" t="s">
        <v>432</v>
      </c>
      <c r="D567" s="64" t="s">
        <v>428</v>
      </c>
      <c r="E567" s="64">
        <v>206</v>
      </c>
      <c r="F567" s="64" t="s">
        <v>509</v>
      </c>
      <c r="G567" s="65" t="s">
        <v>510</v>
      </c>
      <c r="H567" s="65" t="s">
        <v>511</v>
      </c>
      <c r="I567" s="64" t="s">
        <v>11</v>
      </c>
      <c r="J567" s="64" t="s">
        <v>11</v>
      </c>
      <c r="K567" s="64" t="s">
        <v>57</v>
      </c>
      <c r="L567" s="64">
        <v>414</v>
      </c>
      <c r="M567" s="64" t="s">
        <v>347</v>
      </c>
      <c r="N567" s="65" t="s">
        <v>348</v>
      </c>
      <c r="O567" s="65" t="s">
        <v>337</v>
      </c>
      <c r="P567" s="64" t="s">
        <v>14</v>
      </c>
      <c r="Q567" s="64" t="s">
        <v>14</v>
      </c>
      <c r="R567" s="64" t="s">
        <v>57</v>
      </c>
      <c r="S567" s="64" t="s">
        <v>431</v>
      </c>
      <c r="T567" s="64" t="s">
        <v>57</v>
      </c>
    </row>
    <row r="568" spans="1:20" ht="27.75">
      <c r="A568" s="64" t="s">
        <v>426</v>
      </c>
      <c r="B568" s="64" t="s">
        <v>25</v>
      </c>
      <c r="C568" s="64" t="s">
        <v>432</v>
      </c>
      <c r="D568" s="64" t="s">
        <v>428</v>
      </c>
      <c r="E568" s="64">
        <v>206</v>
      </c>
      <c r="F568" s="64" t="s">
        <v>509</v>
      </c>
      <c r="G568" s="65" t="s">
        <v>510</v>
      </c>
      <c r="H568" s="65" t="s">
        <v>511</v>
      </c>
      <c r="I568" s="64" t="s">
        <v>11</v>
      </c>
      <c r="J568" s="64" t="s">
        <v>11</v>
      </c>
      <c r="K568" s="64" t="s">
        <v>57</v>
      </c>
      <c r="L568" s="64">
        <v>415</v>
      </c>
      <c r="M568" s="64" t="s">
        <v>349</v>
      </c>
      <c r="N568" s="65" t="s">
        <v>350</v>
      </c>
      <c r="O568" s="65" t="s">
        <v>337</v>
      </c>
      <c r="P568" s="64" t="s">
        <v>14</v>
      </c>
      <c r="Q568" s="64" t="s">
        <v>14</v>
      </c>
      <c r="R568" s="64" t="s">
        <v>57</v>
      </c>
      <c r="S568" s="64" t="s">
        <v>431</v>
      </c>
      <c r="T568" s="64" t="s">
        <v>57</v>
      </c>
    </row>
    <row r="569" spans="1:20" ht="27.75">
      <c r="A569" s="64" t="s">
        <v>426</v>
      </c>
      <c r="B569" s="64" t="s">
        <v>25</v>
      </c>
      <c r="C569" s="64" t="s">
        <v>432</v>
      </c>
      <c r="D569" s="64" t="s">
        <v>428</v>
      </c>
      <c r="E569" s="64">
        <v>206</v>
      </c>
      <c r="F569" s="64" t="s">
        <v>509</v>
      </c>
      <c r="G569" s="65" t="s">
        <v>510</v>
      </c>
      <c r="H569" s="65" t="s">
        <v>511</v>
      </c>
      <c r="I569" s="64" t="s">
        <v>11</v>
      </c>
      <c r="J569" s="64" t="s">
        <v>11</v>
      </c>
      <c r="K569" s="64" t="s">
        <v>57</v>
      </c>
      <c r="L569" s="64">
        <v>416</v>
      </c>
      <c r="M569" s="64" t="s">
        <v>351</v>
      </c>
      <c r="N569" s="65" t="s">
        <v>352</v>
      </c>
      <c r="O569" s="65" t="s">
        <v>337</v>
      </c>
      <c r="P569" s="64" t="s">
        <v>14</v>
      </c>
      <c r="Q569" s="64" t="s">
        <v>14</v>
      </c>
      <c r="R569" s="64" t="s">
        <v>57</v>
      </c>
      <c r="S569" s="64" t="s">
        <v>431</v>
      </c>
      <c r="T569" s="64" t="s">
        <v>57</v>
      </c>
    </row>
    <row r="570" spans="1:20" ht="27.75">
      <c r="A570" s="64" t="s">
        <v>426</v>
      </c>
      <c r="B570" s="64" t="s">
        <v>25</v>
      </c>
      <c r="C570" s="64" t="s">
        <v>432</v>
      </c>
      <c r="D570" s="64" t="s">
        <v>428</v>
      </c>
      <c r="E570" s="64">
        <v>206</v>
      </c>
      <c r="F570" s="64" t="s">
        <v>509</v>
      </c>
      <c r="G570" s="65" t="s">
        <v>510</v>
      </c>
      <c r="H570" s="65" t="s">
        <v>511</v>
      </c>
      <c r="I570" s="64" t="s">
        <v>11</v>
      </c>
      <c r="J570" s="64" t="s">
        <v>11</v>
      </c>
      <c r="K570" s="64" t="s">
        <v>57</v>
      </c>
      <c r="L570" s="64">
        <v>417</v>
      </c>
      <c r="M570" s="64" t="s">
        <v>353</v>
      </c>
      <c r="N570" s="65" t="s">
        <v>354</v>
      </c>
      <c r="O570" s="65" t="s">
        <v>337</v>
      </c>
      <c r="P570" s="64" t="s">
        <v>14</v>
      </c>
      <c r="Q570" s="64" t="s">
        <v>14</v>
      </c>
      <c r="R570" s="64" t="s">
        <v>57</v>
      </c>
      <c r="S570" s="64" t="s">
        <v>431</v>
      </c>
      <c r="T570" s="64" t="s">
        <v>57</v>
      </c>
    </row>
    <row r="571" spans="1:20" ht="27.75">
      <c r="A571" s="64" t="s">
        <v>426</v>
      </c>
      <c r="B571" s="64" t="s">
        <v>25</v>
      </c>
      <c r="C571" s="64" t="s">
        <v>432</v>
      </c>
      <c r="D571" s="64" t="s">
        <v>428</v>
      </c>
      <c r="E571" s="64">
        <v>206</v>
      </c>
      <c r="F571" s="64" t="s">
        <v>509</v>
      </c>
      <c r="G571" s="65" t="s">
        <v>510</v>
      </c>
      <c r="H571" s="65" t="s">
        <v>511</v>
      </c>
      <c r="I571" s="64" t="s">
        <v>11</v>
      </c>
      <c r="J571" s="64" t="s">
        <v>11</v>
      </c>
      <c r="K571" s="64" t="s">
        <v>57</v>
      </c>
      <c r="L571" s="64">
        <v>418</v>
      </c>
      <c r="M571" s="64" t="s">
        <v>355</v>
      </c>
      <c r="N571" s="65" t="s">
        <v>356</v>
      </c>
      <c r="O571" s="65" t="s">
        <v>337</v>
      </c>
      <c r="P571" s="64" t="s">
        <v>14</v>
      </c>
      <c r="Q571" s="64" t="s">
        <v>14</v>
      </c>
      <c r="R571" s="64" t="s">
        <v>57</v>
      </c>
      <c r="S571" s="64" t="s">
        <v>431</v>
      </c>
      <c r="T571" s="64" t="s">
        <v>57</v>
      </c>
    </row>
    <row r="572" spans="1:20" ht="27.75">
      <c r="A572" s="64" t="s">
        <v>426</v>
      </c>
      <c r="B572" s="64" t="s">
        <v>25</v>
      </c>
      <c r="C572" s="64" t="s">
        <v>432</v>
      </c>
      <c r="D572" s="64" t="s">
        <v>428</v>
      </c>
      <c r="E572" s="64">
        <v>207</v>
      </c>
      <c r="F572" s="64" t="s">
        <v>512</v>
      </c>
      <c r="G572" s="65" t="s">
        <v>513</v>
      </c>
      <c r="H572" s="65" t="s">
        <v>514</v>
      </c>
      <c r="I572" s="64" t="s">
        <v>11</v>
      </c>
      <c r="J572" s="64" t="s">
        <v>11</v>
      </c>
      <c r="K572" s="64" t="s">
        <v>57</v>
      </c>
      <c r="L572" s="64">
        <v>208</v>
      </c>
      <c r="M572" s="64" t="s">
        <v>515</v>
      </c>
      <c r="N572" s="65" t="s">
        <v>516</v>
      </c>
      <c r="O572" s="65" t="s">
        <v>517</v>
      </c>
      <c r="P572" s="64" t="s">
        <v>11</v>
      </c>
      <c r="Q572" s="64" t="s">
        <v>11</v>
      </c>
      <c r="R572" s="64" t="s">
        <v>57</v>
      </c>
      <c r="S572" s="64" t="s">
        <v>431</v>
      </c>
      <c r="T572" s="64" t="s">
        <v>57</v>
      </c>
    </row>
    <row r="573" spans="1:20" ht="27.75">
      <c r="A573" s="64" t="s">
        <v>426</v>
      </c>
      <c r="B573" s="64" t="s">
        <v>25</v>
      </c>
      <c r="C573" s="64" t="s">
        <v>432</v>
      </c>
      <c r="D573" s="64" t="s">
        <v>428</v>
      </c>
      <c r="E573" s="64">
        <v>207</v>
      </c>
      <c r="F573" s="64" t="s">
        <v>512</v>
      </c>
      <c r="G573" s="65" t="s">
        <v>513</v>
      </c>
      <c r="H573" s="65" t="s">
        <v>514</v>
      </c>
      <c r="I573" s="64" t="s">
        <v>11</v>
      </c>
      <c r="J573" s="64" t="s">
        <v>11</v>
      </c>
      <c r="K573" s="64" t="s">
        <v>57</v>
      </c>
      <c r="L573" s="64">
        <v>209</v>
      </c>
      <c r="M573" s="64" t="s">
        <v>154</v>
      </c>
      <c r="N573" s="65" t="s">
        <v>155</v>
      </c>
      <c r="O573" s="65" t="s">
        <v>156</v>
      </c>
      <c r="P573" s="64" t="s">
        <v>11</v>
      </c>
      <c r="Q573" s="64" t="s">
        <v>11</v>
      </c>
      <c r="R573" s="64" t="s">
        <v>57</v>
      </c>
      <c r="S573" s="64" t="s">
        <v>431</v>
      </c>
      <c r="T573" s="64" t="s">
        <v>57</v>
      </c>
    </row>
    <row r="574" spans="1:20" ht="27.75">
      <c r="A574" s="64" t="s">
        <v>426</v>
      </c>
      <c r="B574" s="64" t="s">
        <v>25</v>
      </c>
      <c r="C574" s="64" t="s">
        <v>432</v>
      </c>
      <c r="D574" s="64" t="s">
        <v>428</v>
      </c>
      <c r="E574" s="64">
        <v>207</v>
      </c>
      <c r="F574" s="64" t="s">
        <v>512</v>
      </c>
      <c r="G574" s="65" t="s">
        <v>513</v>
      </c>
      <c r="H574" s="65" t="s">
        <v>514</v>
      </c>
      <c r="I574" s="64" t="s">
        <v>11</v>
      </c>
      <c r="J574" s="64" t="s">
        <v>11</v>
      </c>
      <c r="K574" s="64" t="s">
        <v>57</v>
      </c>
      <c r="L574" s="64">
        <v>210</v>
      </c>
      <c r="M574" s="64" t="s">
        <v>157</v>
      </c>
      <c r="N574" s="65" t="s">
        <v>158</v>
      </c>
      <c r="O574" s="65" t="s">
        <v>156</v>
      </c>
      <c r="P574" s="64" t="s">
        <v>11</v>
      </c>
      <c r="Q574" s="64" t="s">
        <v>11</v>
      </c>
      <c r="R574" s="64" t="s">
        <v>57</v>
      </c>
      <c r="S574" s="64" t="s">
        <v>431</v>
      </c>
      <c r="T574" s="64" t="s">
        <v>57</v>
      </c>
    </row>
    <row r="575" spans="1:20" ht="27.75">
      <c r="A575" s="64" t="s">
        <v>426</v>
      </c>
      <c r="B575" s="64" t="s">
        <v>25</v>
      </c>
      <c r="C575" s="64" t="s">
        <v>432</v>
      </c>
      <c r="D575" s="64" t="s">
        <v>428</v>
      </c>
      <c r="E575" s="64">
        <v>207</v>
      </c>
      <c r="F575" s="64" t="s">
        <v>512</v>
      </c>
      <c r="G575" s="65" t="s">
        <v>513</v>
      </c>
      <c r="H575" s="65" t="s">
        <v>514</v>
      </c>
      <c r="I575" s="64" t="s">
        <v>11</v>
      </c>
      <c r="J575" s="64" t="s">
        <v>11</v>
      </c>
      <c r="K575" s="64" t="s">
        <v>57</v>
      </c>
      <c r="L575" s="64">
        <v>211</v>
      </c>
      <c r="M575" s="64" t="s">
        <v>518</v>
      </c>
      <c r="N575" s="65" t="s">
        <v>519</v>
      </c>
      <c r="O575" s="65" t="s">
        <v>520</v>
      </c>
      <c r="P575" s="64" t="s">
        <v>11</v>
      </c>
      <c r="Q575" s="64" t="s">
        <v>11</v>
      </c>
      <c r="R575" s="64" t="s">
        <v>57</v>
      </c>
      <c r="S575" s="64" t="s">
        <v>431</v>
      </c>
      <c r="T575" s="64" t="s">
        <v>57</v>
      </c>
    </row>
    <row r="576" spans="1:20" ht="27.75">
      <c r="A576" s="64" t="s">
        <v>426</v>
      </c>
      <c r="B576" s="64" t="s">
        <v>25</v>
      </c>
      <c r="C576" s="64" t="s">
        <v>432</v>
      </c>
      <c r="D576" s="64" t="s">
        <v>428</v>
      </c>
      <c r="E576" s="64">
        <v>207</v>
      </c>
      <c r="F576" s="64" t="s">
        <v>512</v>
      </c>
      <c r="G576" s="65" t="s">
        <v>513</v>
      </c>
      <c r="H576" s="65" t="s">
        <v>514</v>
      </c>
      <c r="I576" s="64" t="s">
        <v>11</v>
      </c>
      <c r="J576" s="64" t="s">
        <v>11</v>
      </c>
      <c r="K576" s="64" t="s">
        <v>57</v>
      </c>
      <c r="L576" s="64">
        <v>212</v>
      </c>
      <c r="M576" s="64" t="s">
        <v>521</v>
      </c>
      <c r="N576" s="65" t="s">
        <v>522</v>
      </c>
      <c r="O576" s="65" t="s">
        <v>523</v>
      </c>
      <c r="P576" s="64" t="s">
        <v>11</v>
      </c>
      <c r="Q576" s="64" t="s">
        <v>11</v>
      </c>
      <c r="R576" s="64" t="s">
        <v>57</v>
      </c>
      <c r="S576" s="64" t="s">
        <v>431</v>
      </c>
      <c r="T576" s="64" t="s">
        <v>57</v>
      </c>
    </row>
    <row r="577" spans="1:20" ht="27.75">
      <c r="A577" s="64" t="s">
        <v>426</v>
      </c>
      <c r="B577" s="64" t="s">
        <v>25</v>
      </c>
      <c r="C577" s="64" t="s">
        <v>453</v>
      </c>
      <c r="D577" s="64" t="s">
        <v>428</v>
      </c>
      <c r="E577" s="64">
        <v>207</v>
      </c>
      <c r="F577" s="64" t="s">
        <v>512</v>
      </c>
      <c r="G577" s="65" t="s">
        <v>513</v>
      </c>
      <c r="H577" s="65" t="s">
        <v>514</v>
      </c>
      <c r="I577" s="64" t="s">
        <v>11</v>
      </c>
      <c r="J577" s="64" t="s">
        <v>11</v>
      </c>
      <c r="K577" s="64" t="s">
        <v>57</v>
      </c>
      <c r="L577" s="64">
        <v>392</v>
      </c>
      <c r="M577" s="64" t="s">
        <v>303</v>
      </c>
      <c r="N577" s="65" t="s">
        <v>304</v>
      </c>
      <c r="O577" s="65" t="s">
        <v>305</v>
      </c>
      <c r="P577" s="64" t="s">
        <v>14</v>
      </c>
      <c r="Q577" s="64" t="s">
        <v>14</v>
      </c>
      <c r="R577" s="64" t="s">
        <v>57</v>
      </c>
      <c r="S577" s="64" t="s">
        <v>431</v>
      </c>
      <c r="T577" s="64" t="s">
        <v>57</v>
      </c>
    </row>
    <row r="578" spans="1:20" ht="27.75">
      <c r="A578" s="64" t="s">
        <v>426</v>
      </c>
      <c r="B578" s="64" t="s">
        <v>25</v>
      </c>
      <c r="C578" s="64" t="s">
        <v>453</v>
      </c>
      <c r="D578" s="64" t="s">
        <v>428</v>
      </c>
      <c r="E578" s="64">
        <v>207</v>
      </c>
      <c r="F578" s="64" t="s">
        <v>512</v>
      </c>
      <c r="G578" s="65" t="s">
        <v>513</v>
      </c>
      <c r="H578" s="65" t="s">
        <v>514</v>
      </c>
      <c r="I578" s="64" t="s">
        <v>11</v>
      </c>
      <c r="J578" s="64" t="s">
        <v>11</v>
      </c>
      <c r="K578" s="64" t="s">
        <v>57</v>
      </c>
      <c r="L578" s="64">
        <v>393</v>
      </c>
      <c r="M578" s="64" t="s">
        <v>306</v>
      </c>
      <c r="N578" s="65" t="s">
        <v>307</v>
      </c>
      <c r="O578" s="65" t="s">
        <v>305</v>
      </c>
      <c r="P578" s="64" t="s">
        <v>14</v>
      </c>
      <c r="Q578" s="64" t="s">
        <v>14</v>
      </c>
      <c r="R578" s="64" t="s">
        <v>57</v>
      </c>
      <c r="S578" s="64" t="s">
        <v>431</v>
      </c>
      <c r="T578" s="64" t="s">
        <v>57</v>
      </c>
    </row>
    <row r="579" spans="1:20" ht="27.75">
      <c r="A579" s="64" t="s">
        <v>426</v>
      </c>
      <c r="B579" s="64" t="s">
        <v>25</v>
      </c>
      <c r="C579" s="64" t="s">
        <v>453</v>
      </c>
      <c r="D579" s="64" t="s">
        <v>428</v>
      </c>
      <c r="E579" s="64">
        <v>207</v>
      </c>
      <c r="F579" s="64" t="s">
        <v>512</v>
      </c>
      <c r="G579" s="65" t="s">
        <v>513</v>
      </c>
      <c r="H579" s="65" t="s">
        <v>514</v>
      </c>
      <c r="I579" s="64" t="s">
        <v>11</v>
      </c>
      <c r="J579" s="64" t="s">
        <v>11</v>
      </c>
      <c r="K579" s="64" t="s">
        <v>57</v>
      </c>
      <c r="L579" s="64">
        <v>394</v>
      </c>
      <c r="M579" s="64" t="s">
        <v>308</v>
      </c>
      <c r="N579" s="65" t="s">
        <v>309</v>
      </c>
      <c r="O579" s="65" t="s">
        <v>305</v>
      </c>
      <c r="P579" s="64" t="s">
        <v>14</v>
      </c>
      <c r="Q579" s="64" t="s">
        <v>14</v>
      </c>
      <c r="R579" s="64" t="s">
        <v>57</v>
      </c>
      <c r="S579" s="64" t="s">
        <v>431</v>
      </c>
      <c r="T579" s="64" t="s">
        <v>57</v>
      </c>
    </row>
    <row r="580" spans="1:20" ht="27.75">
      <c r="A580" s="64" t="s">
        <v>426</v>
      </c>
      <c r="B580" s="64" t="s">
        <v>25</v>
      </c>
      <c r="C580" s="64" t="s">
        <v>453</v>
      </c>
      <c r="D580" s="64" t="s">
        <v>428</v>
      </c>
      <c r="E580" s="64">
        <v>207</v>
      </c>
      <c r="F580" s="64" t="s">
        <v>512</v>
      </c>
      <c r="G580" s="65" t="s">
        <v>513</v>
      </c>
      <c r="H580" s="65" t="s">
        <v>514</v>
      </c>
      <c r="I580" s="64" t="s">
        <v>11</v>
      </c>
      <c r="J580" s="64" t="s">
        <v>11</v>
      </c>
      <c r="K580" s="64" t="s">
        <v>57</v>
      </c>
      <c r="L580" s="64">
        <v>395</v>
      </c>
      <c r="M580" s="64" t="s">
        <v>310</v>
      </c>
      <c r="N580" s="65" t="s">
        <v>311</v>
      </c>
      <c r="O580" s="65" t="s">
        <v>305</v>
      </c>
      <c r="P580" s="64" t="s">
        <v>14</v>
      </c>
      <c r="Q580" s="64" t="s">
        <v>14</v>
      </c>
      <c r="R580" s="64" t="s">
        <v>57</v>
      </c>
      <c r="S580" s="64" t="s">
        <v>431</v>
      </c>
      <c r="T580" s="64" t="s">
        <v>57</v>
      </c>
    </row>
    <row r="581" spans="1:20" ht="27.75">
      <c r="A581" s="64" t="s">
        <v>426</v>
      </c>
      <c r="B581" s="64" t="s">
        <v>25</v>
      </c>
      <c r="C581" s="64" t="s">
        <v>432</v>
      </c>
      <c r="D581" s="64" t="s">
        <v>428</v>
      </c>
      <c r="E581" s="64">
        <v>207</v>
      </c>
      <c r="F581" s="64" t="s">
        <v>512</v>
      </c>
      <c r="G581" s="65" t="s">
        <v>513</v>
      </c>
      <c r="H581" s="65" t="s">
        <v>514</v>
      </c>
      <c r="I581" s="64" t="s">
        <v>11</v>
      </c>
      <c r="J581" s="64" t="s">
        <v>11</v>
      </c>
      <c r="K581" s="64" t="s">
        <v>57</v>
      </c>
      <c r="L581" s="64">
        <v>408</v>
      </c>
      <c r="M581" s="64" t="s">
        <v>65</v>
      </c>
      <c r="N581" s="65" t="s">
        <v>336</v>
      </c>
      <c r="O581" s="65" t="s">
        <v>337</v>
      </c>
      <c r="P581" s="64" t="s">
        <v>14</v>
      </c>
      <c r="Q581" s="64" t="s">
        <v>14</v>
      </c>
      <c r="R581" s="64" t="s">
        <v>57</v>
      </c>
      <c r="S581" s="64" t="s">
        <v>431</v>
      </c>
      <c r="T581" s="64" t="s">
        <v>57</v>
      </c>
    </row>
    <row r="582" spans="1:20" ht="27.75">
      <c r="A582" s="64" t="s">
        <v>426</v>
      </c>
      <c r="B582" s="64" t="s">
        <v>25</v>
      </c>
      <c r="C582" s="64" t="s">
        <v>432</v>
      </c>
      <c r="D582" s="64" t="s">
        <v>428</v>
      </c>
      <c r="E582" s="64">
        <v>207</v>
      </c>
      <c r="F582" s="64" t="s">
        <v>512</v>
      </c>
      <c r="G582" s="65" t="s">
        <v>513</v>
      </c>
      <c r="H582" s="65" t="s">
        <v>514</v>
      </c>
      <c r="I582" s="64" t="s">
        <v>11</v>
      </c>
      <c r="J582" s="64" t="s">
        <v>11</v>
      </c>
      <c r="K582" s="64" t="s">
        <v>57</v>
      </c>
      <c r="L582" s="64">
        <v>409</v>
      </c>
      <c r="M582" s="64" t="s">
        <v>68</v>
      </c>
      <c r="N582" s="65" t="s">
        <v>338</v>
      </c>
      <c r="O582" s="65" t="s">
        <v>337</v>
      </c>
      <c r="P582" s="64" t="s">
        <v>14</v>
      </c>
      <c r="Q582" s="64" t="s">
        <v>14</v>
      </c>
      <c r="R582" s="64" t="s">
        <v>57</v>
      </c>
      <c r="S582" s="64" t="s">
        <v>431</v>
      </c>
      <c r="T582" s="64" t="s">
        <v>57</v>
      </c>
    </row>
    <row r="583" spans="1:20" ht="27.75">
      <c r="A583" s="64" t="s">
        <v>426</v>
      </c>
      <c r="B583" s="64" t="s">
        <v>25</v>
      </c>
      <c r="C583" s="64" t="s">
        <v>432</v>
      </c>
      <c r="D583" s="64" t="s">
        <v>428</v>
      </c>
      <c r="E583" s="64">
        <v>207</v>
      </c>
      <c r="F583" s="64" t="s">
        <v>512</v>
      </c>
      <c r="G583" s="65" t="s">
        <v>513</v>
      </c>
      <c r="H583" s="65" t="s">
        <v>514</v>
      </c>
      <c r="I583" s="64" t="s">
        <v>11</v>
      </c>
      <c r="J583" s="64" t="s">
        <v>11</v>
      </c>
      <c r="K583" s="64" t="s">
        <v>57</v>
      </c>
      <c r="L583" s="64">
        <v>410</v>
      </c>
      <c r="M583" s="64" t="s">
        <v>339</v>
      </c>
      <c r="N583" s="65" t="s">
        <v>340</v>
      </c>
      <c r="O583" s="65" t="s">
        <v>337</v>
      </c>
      <c r="P583" s="64" t="s">
        <v>14</v>
      </c>
      <c r="Q583" s="64" t="s">
        <v>14</v>
      </c>
      <c r="R583" s="64" t="s">
        <v>57</v>
      </c>
      <c r="S583" s="64" t="s">
        <v>431</v>
      </c>
      <c r="T583" s="64" t="s">
        <v>57</v>
      </c>
    </row>
    <row r="584" spans="1:20" ht="27.75">
      <c r="A584" s="64" t="s">
        <v>426</v>
      </c>
      <c r="B584" s="64" t="s">
        <v>25</v>
      </c>
      <c r="C584" s="64" t="s">
        <v>432</v>
      </c>
      <c r="D584" s="64" t="s">
        <v>428</v>
      </c>
      <c r="E584" s="64">
        <v>207</v>
      </c>
      <c r="F584" s="64" t="s">
        <v>512</v>
      </c>
      <c r="G584" s="65" t="s">
        <v>513</v>
      </c>
      <c r="H584" s="65" t="s">
        <v>514</v>
      </c>
      <c r="I584" s="64" t="s">
        <v>11</v>
      </c>
      <c r="J584" s="64" t="s">
        <v>11</v>
      </c>
      <c r="K584" s="64" t="s">
        <v>57</v>
      </c>
      <c r="L584" s="64">
        <v>411</v>
      </c>
      <c r="M584" s="64" t="s">
        <v>341</v>
      </c>
      <c r="N584" s="65" t="s">
        <v>342</v>
      </c>
      <c r="O584" s="65" t="s">
        <v>337</v>
      </c>
      <c r="P584" s="64" t="s">
        <v>14</v>
      </c>
      <c r="Q584" s="64" t="s">
        <v>14</v>
      </c>
      <c r="R584" s="64" t="s">
        <v>57</v>
      </c>
      <c r="S584" s="64" t="s">
        <v>431</v>
      </c>
      <c r="T584" s="64" t="s">
        <v>57</v>
      </c>
    </row>
    <row r="585" spans="1:20" ht="27.75">
      <c r="A585" s="64" t="s">
        <v>426</v>
      </c>
      <c r="B585" s="64" t="s">
        <v>25</v>
      </c>
      <c r="C585" s="64" t="s">
        <v>432</v>
      </c>
      <c r="D585" s="64" t="s">
        <v>428</v>
      </c>
      <c r="E585" s="64">
        <v>207</v>
      </c>
      <c r="F585" s="64" t="s">
        <v>512</v>
      </c>
      <c r="G585" s="65" t="s">
        <v>513</v>
      </c>
      <c r="H585" s="65" t="s">
        <v>514</v>
      </c>
      <c r="I585" s="64" t="s">
        <v>11</v>
      </c>
      <c r="J585" s="64" t="s">
        <v>11</v>
      </c>
      <c r="K585" s="64" t="s">
        <v>57</v>
      </c>
      <c r="L585" s="64">
        <v>412</v>
      </c>
      <c r="M585" s="64" t="s">
        <v>343</v>
      </c>
      <c r="N585" s="65" t="s">
        <v>344</v>
      </c>
      <c r="O585" s="65" t="s">
        <v>337</v>
      </c>
      <c r="P585" s="64" t="s">
        <v>14</v>
      </c>
      <c r="Q585" s="64" t="s">
        <v>14</v>
      </c>
      <c r="R585" s="64" t="s">
        <v>57</v>
      </c>
      <c r="S585" s="64" t="s">
        <v>431</v>
      </c>
      <c r="T585" s="64" t="s">
        <v>57</v>
      </c>
    </row>
    <row r="586" spans="1:20" ht="27.75">
      <c r="A586" s="64" t="s">
        <v>426</v>
      </c>
      <c r="B586" s="64" t="s">
        <v>25</v>
      </c>
      <c r="C586" s="64" t="s">
        <v>432</v>
      </c>
      <c r="D586" s="64" t="s">
        <v>428</v>
      </c>
      <c r="E586" s="64">
        <v>207</v>
      </c>
      <c r="F586" s="64" t="s">
        <v>512</v>
      </c>
      <c r="G586" s="65" t="s">
        <v>513</v>
      </c>
      <c r="H586" s="65" t="s">
        <v>514</v>
      </c>
      <c r="I586" s="64" t="s">
        <v>11</v>
      </c>
      <c r="J586" s="64" t="s">
        <v>11</v>
      </c>
      <c r="K586" s="64" t="s">
        <v>57</v>
      </c>
      <c r="L586" s="64">
        <v>413</v>
      </c>
      <c r="M586" s="64" t="s">
        <v>345</v>
      </c>
      <c r="N586" s="65" t="s">
        <v>346</v>
      </c>
      <c r="O586" s="65" t="s">
        <v>337</v>
      </c>
      <c r="P586" s="64" t="s">
        <v>14</v>
      </c>
      <c r="Q586" s="64" t="s">
        <v>14</v>
      </c>
      <c r="R586" s="64" t="s">
        <v>57</v>
      </c>
      <c r="S586" s="64" t="s">
        <v>431</v>
      </c>
      <c r="T586" s="64" t="s">
        <v>57</v>
      </c>
    </row>
    <row r="587" spans="1:20" ht="27.75">
      <c r="A587" s="64" t="s">
        <v>426</v>
      </c>
      <c r="B587" s="64" t="s">
        <v>25</v>
      </c>
      <c r="C587" s="64" t="s">
        <v>432</v>
      </c>
      <c r="D587" s="64" t="s">
        <v>428</v>
      </c>
      <c r="E587" s="64">
        <v>207</v>
      </c>
      <c r="F587" s="64" t="s">
        <v>512</v>
      </c>
      <c r="G587" s="65" t="s">
        <v>513</v>
      </c>
      <c r="H587" s="65" t="s">
        <v>514</v>
      </c>
      <c r="I587" s="64" t="s">
        <v>11</v>
      </c>
      <c r="J587" s="64" t="s">
        <v>11</v>
      </c>
      <c r="K587" s="64" t="s">
        <v>57</v>
      </c>
      <c r="L587" s="64">
        <v>414</v>
      </c>
      <c r="M587" s="64" t="s">
        <v>347</v>
      </c>
      <c r="N587" s="65" t="s">
        <v>348</v>
      </c>
      <c r="O587" s="65" t="s">
        <v>337</v>
      </c>
      <c r="P587" s="64" t="s">
        <v>14</v>
      </c>
      <c r="Q587" s="64" t="s">
        <v>14</v>
      </c>
      <c r="R587" s="64" t="s">
        <v>57</v>
      </c>
      <c r="S587" s="64" t="s">
        <v>431</v>
      </c>
      <c r="T587" s="64" t="s">
        <v>57</v>
      </c>
    </row>
    <row r="588" spans="1:20" ht="27.75">
      <c r="A588" s="64" t="s">
        <v>426</v>
      </c>
      <c r="B588" s="64" t="s">
        <v>25</v>
      </c>
      <c r="C588" s="64" t="s">
        <v>432</v>
      </c>
      <c r="D588" s="64" t="s">
        <v>428</v>
      </c>
      <c r="E588" s="64">
        <v>207</v>
      </c>
      <c r="F588" s="64" t="s">
        <v>512</v>
      </c>
      <c r="G588" s="65" t="s">
        <v>513</v>
      </c>
      <c r="H588" s="65" t="s">
        <v>514</v>
      </c>
      <c r="I588" s="64" t="s">
        <v>11</v>
      </c>
      <c r="J588" s="64" t="s">
        <v>11</v>
      </c>
      <c r="K588" s="64" t="s">
        <v>57</v>
      </c>
      <c r="L588" s="64">
        <v>415</v>
      </c>
      <c r="M588" s="64" t="s">
        <v>349</v>
      </c>
      <c r="N588" s="65" t="s">
        <v>350</v>
      </c>
      <c r="O588" s="65" t="s">
        <v>337</v>
      </c>
      <c r="P588" s="64" t="s">
        <v>14</v>
      </c>
      <c r="Q588" s="64" t="s">
        <v>14</v>
      </c>
      <c r="R588" s="64" t="s">
        <v>57</v>
      </c>
      <c r="S588" s="64" t="s">
        <v>431</v>
      </c>
      <c r="T588" s="64" t="s">
        <v>57</v>
      </c>
    </row>
    <row r="589" spans="1:20" ht="27.75">
      <c r="A589" s="64" t="s">
        <v>426</v>
      </c>
      <c r="B589" s="64" t="s">
        <v>25</v>
      </c>
      <c r="C589" s="64" t="s">
        <v>432</v>
      </c>
      <c r="D589" s="64" t="s">
        <v>428</v>
      </c>
      <c r="E589" s="64">
        <v>207</v>
      </c>
      <c r="F589" s="64" t="s">
        <v>512</v>
      </c>
      <c r="G589" s="65" t="s">
        <v>513</v>
      </c>
      <c r="H589" s="65" t="s">
        <v>514</v>
      </c>
      <c r="I589" s="64" t="s">
        <v>11</v>
      </c>
      <c r="J589" s="64" t="s">
        <v>11</v>
      </c>
      <c r="K589" s="64" t="s">
        <v>57</v>
      </c>
      <c r="L589" s="64">
        <v>416</v>
      </c>
      <c r="M589" s="64" t="s">
        <v>351</v>
      </c>
      <c r="N589" s="65" t="s">
        <v>352</v>
      </c>
      <c r="O589" s="65" t="s">
        <v>337</v>
      </c>
      <c r="P589" s="64" t="s">
        <v>14</v>
      </c>
      <c r="Q589" s="64" t="s">
        <v>14</v>
      </c>
      <c r="R589" s="64" t="s">
        <v>57</v>
      </c>
      <c r="S589" s="64" t="s">
        <v>431</v>
      </c>
      <c r="T589" s="64" t="s">
        <v>57</v>
      </c>
    </row>
    <row r="590" spans="1:20" ht="27.75">
      <c r="A590" s="64" t="s">
        <v>426</v>
      </c>
      <c r="B590" s="64" t="s">
        <v>25</v>
      </c>
      <c r="C590" s="64" t="s">
        <v>432</v>
      </c>
      <c r="D590" s="64" t="s">
        <v>428</v>
      </c>
      <c r="E590" s="64">
        <v>207</v>
      </c>
      <c r="F590" s="64" t="s">
        <v>512</v>
      </c>
      <c r="G590" s="65" t="s">
        <v>513</v>
      </c>
      <c r="H590" s="65" t="s">
        <v>514</v>
      </c>
      <c r="I590" s="64" t="s">
        <v>11</v>
      </c>
      <c r="J590" s="64" t="s">
        <v>11</v>
      </c>
      <c r="K590" s="64" t="s">
        <v>57</v>
      </c>
      <c r="L590" s="64">
        <v>417</v>
      </c>
      <c r="M590" s="64" t="s">
        <v>353</v>
      </c>
      <c r="N590" s="65" t="s">
        <v>354</v>
      </c>
      <c r="O590" s="65" t="s">
        <v>337</v>
      </c>
      <c r="P590" s="64" t="s">
        <v>14</v>
      </c>
      <c r="Q590" s="64" t="s">
        <v>14</v>
      </c>
      <c r="R590" s="64" t="s">
        <v>57</v>
      </c>
      <c r="S590" s="64" t="s">
        <v>431</v>
      </c>
      <c r="T590" s="64" t="s">
        <v>57</v>
      </c>
    </row>
    <row r="591" spans="1:20" ht="27.75">
      <c r="A591" s="64" t="s">
        <v>426</v>
      </c>
      <c r="B591" s="64" t="s">
        <v>25</v>
      </c>
      <c r="C591" s="64" t="s">
        <v>432</v>
      </c>
      <c r="D591" s="64" t="s">
        <v>428</v>
      </c>
      <c r="E591" s="64">
        <v>207</v>
      </c>
      <c r="F591" s="64" t="s">
        <v>512</v>
      </c>
      <c r="G591" s="65" t="s">
        <v>513</v>
      </c>
      <c r="H591" s="65" t="s">
        <v>514</v>
      </c>
      <c r="I591" s="64" t="s">
        <v>11</v>
      </c>
      <c r="J591" s="64" t="s">
        <v>11</v>
      </c>
      <c r="K591" s="64" t="s">
        <v>57</v>
      </c>
      <c r="L591" s="64">
        <v>418</v>
      </c>
      <c r="M591" s="64" t="s">
        <v>355</v>
      </c>
      <c r="N591" s="65" t="s">
        <v>356</v>
      </c>
      <c r="O591" s="65" t="s">
        <v>337</v>
      </c>
      <c r="P591" s="64" t="s">
        <v>14</v>
      </c>
      <c r="Q591" s="64" t="s">
        <v>14</v>
      </c>
      <c r="R591" s="64" t="s">
        <v>57</v>
      </c>
      <c r="S591" s="64" t="s">
        <v>431</v>
      </c>
      <c r="T591" s="64" t="s">
        <v>57</v>
      </c>
    </row>
    <row r="592" spans="1:20" ht="27.75">
      <c r="A592" s="64" t="s">
        <v>426</v>
      </c>
      <c r="B592" s="64" t="s">
        <v>25</v>
      </c>
      <c r="C592" s="64" t="s">
        <v>432</v>
      </c>
      <c r="D592" s="64" t="s">
        <v>428</v>
      </c>
      <c r="E592" s="64">
        <v>208</v>
      </c>
      <c r="F592" s="64" t="s">
        <v>515</v>
      </c>
      <c r="G592" s="65" t="s">
        <v>516</v>
      </c>
      <c r="H592" s="65" t="s">
        <v>517</v>
      </c>
      <c r="I592" s="64" t="s">
        <v>11</v>
      </c>
      <c r="J592" s="64" t="s">
        <v>11</v>
      </c>
      <c r="K592" s="64" t="s">
        <v>57</v>
      </c>
      <c r="L592" s="64">
        <v>209</v>
      </c>
      <c r="M592" s="64" t="s">
        <v>154</v>
      </c>
      <c r="N592" s="65" t="s">
        <v>155</v>
      </c>
      <c r="O592" s="65" t="s">
        <v>156</v>
      </c>
      <c r="P592" s="64" t="s">
        <v>11</v>
      </c>
      <c r="Q592" s="64" t="s">
        <v>11</v>
      </c>
      <c r="R592" s="64" t="s">
        <v>57</v>
      </c>
      <c r="S592" s="64" t="s">
        <v>431</v>
      </c>
      <c r="T592" s="64" t="s">
        <v>57</v>
      </c>
    </row>
    <row r="593" spans="1:20" ht="27.75">
      <c r="A593" s="64" t="s">
        <v>426</v>
      </c>
      <c r="B593" s="64" t="s">
        <v>25</v>
      </c>
      <c r="C593" s="64" t="s">
        <v>432</v>
      </c>
      <c r="D593" s="64" t="s">
        <v>428</v>
      </c>
      <c r="E593" s="64">
        <v>208</v>
      </c>
      <c r="F593" s="64" t="s">
        <v>515</v>
      </c>
      <c r="G593" s="65" t="s">
        <v>516</v>
      </c>
      <c r="H593" s="65" t="s">
        <v>517</v>
      </c>
      <c r="I593" s="64" t="s">
        <v>11</v>
      </c>
      <c r="J593" s="64" t="s">
        <v>11</v>
      </c>
      <c r="K593" s="64" t="s">
        <v>57</v>
      </c>
      <c r="L593" s="64">
        <v>210</v>
      </c>
      <c r="M593" s="64" t="s">
        <v>157</v>
      </c>
      <c r="N593" s="65" t="s">
        <v>158</v>
      </c>
      <c r="O593" s="65" t="s">
        <v>156</v>
      </c>
      <c r="P593" s="64" t="s">
        <v>11</v>
      </c>
      <c r="Q593" s="64" t="s">
        <v>11</v>
      </c>
      <c r="R593" s="64" t="s">
        <v>57</v>
      </c>
      <c r="S593" s="64" t="s">
        <v>431</v>
      </c>
      <c r="T593" s="64" t="s">
        <v>57</v>
      </c>
    </row>
    <row r="594" spans="1:20" ht="27.75">
      <c r="A594" s="64" t="s">
        <v>426</v>
      </c>
      <c r="B594" s="64" t="s">
        <v>25</v>
      </c>
      <c r="C594" s="64" t="s">
        <v>432</v>
      </c>
      <c r="D594" s="64" t="s">
        <v>428</v>
      </c>
      <c r="E594" s="64">
        <v>208</v>
      </c>
      <c r="F594" s="64" t="s">
        <v>515</v>
      </c>
      <c r="G594" s="65" t="s">
        <v>516</v>
      </c>
      <c r="H594" s="65" t="s">
        <v>517</v>
      </c>
      <c r="I594" s="64" t="s">
        <v>11</v>
      </c>
      <c r="J594" s="64" t="s">
        <v>11</v>
      </c>
      <c r="K594" s="64" t="s">
        <v>57</v>
      </c>
      <c r="L594" s="64">
        <v>211</v>
      </c>
      <c r="M594" s="64" t="s">
        <v>518</v>
      </c>
      <c r="N594" s="65" t="s">
        <v>519</v>
      </c>
      <c r="O594" s="65" t="s">
        <v>520</v>
      </c>
      <c r="P594" s="64" t="s">
        <v>11</v>
      </c>
      <c r="Q594" s="64" t="s">
        <v>11</v>
      </c>
      <c r="R594" s="64" t="s">
        <v>57</v>
      </c>
      <c r="S594" s="64" t="s">
        <v>431</v>
      </c>
      <c r="T594" s="64" t="s">
        <v>57</v>
      </c>
    </row>
    <row r="595" spans="1:20" ht="27.75">
      <c r="A595" s="64" t="s">
        <v>426</v>
      </c>
      <c r="B595" s="64" t="s">
        <v>25</v>
      </c>
      <c r="C595" s="64" t="s">
        <v>432</v>
      </c>
      <c r="D595" s="64" t="s">
        <v>428</v>
      </c>
      <c r="E595" s="64">
        <v>208</v>
      </c>
      <c r="F595" s="64" t="s">
        <v>515</v>
      </c>
      <c r="G595" s="65" t="s">
        <v>516</v>
      </c>
      <c r="H595" s="65" t="s">
        <v>517</v>
      </c>
      <c r="I595" s="64" t="s">
        <v>11</v>
      </c>
      <c r="J595" s="64" t="s">
        <v>11</v>
      </c>
      <c r="K595" s="64" t="s">
        <v>57</v>
      </c>
      <c r="L595" s="64">
        <v>212</v>
      </c>
      <c r="M595" s="64" t="s">
        <v>521</v>
      </c>
      <c r="N595" s="65" t="s">
        <v>522</v>
      </c>
      <c r="O595" s="65" t="s">
        <v>523</v>
      </c>
      <c r="P595" s="64" t="s">
        <v>11</v>
      </c>
      <c r="Q595" s="64" t="s">
        <v>11</v>
      </c>
      <c r="R595" s="64" t="s">
        <v>57</v>
      </c>
      <c r="S595" s="64" t="s">
        <v>431</v>
      </c>
      <c r="T595" s="64" t="s">
        <v>57</v>
      </c>
    </row>
    <row r="596" spans="1:20" ht="27.75">
      <c r="A596" s="64" t="s">
        <v>426</v>
      </c>
      <c r="B596" s="64" t="s">
        <v>25</v>
      </c>
      <c r="C596" s="64" t="s">
        <v>453</v>
      </c>
      <c r="D596" s="64" t="s">
        <v>428</v>
      </c>
      <c r="E596" s="64">
        <v>208</v>
      </c>
      <c r="F596" s="64" t="s">
        <v>515</v>
      </c>
      <c r="G596" s="65" t="s">
        <v>516</v>
      </c>
      <c r="H596" s="65" t="s">
        <v>517</v>
      </c>
      <c r="I596" s="64" t="s">
        <v>11</v>
      </c>
      <c r="J596" s="64" t="s">
        <v>11</v>
      </c>
      <c r="K596" s="64" t="s">
        <v>57</v>
      </c>
      <c r="L596" s="64">
        <v>392</v>
      </c>
      <c r="M596" s="64" t="s">
        <v>303</v>
      </c>
      <c r="N596" s="65" t="s">
        <v>304</v>
      </c>
      <c r="O596" s="65" t="s">
        <v>305</v>
      </c>
      <c r="P596" s="64" t="s">
        <v>14</v>
      </c>
      <c r="Q596" s="64" t="s">
        <v>14</v>
      </c>
      <c r="R596" s="64" t="s">
        <v>57</v>
      </c>
      <c r="S596" s="64" t="s">
        <v>431</v>
      </c>
      <c r="T596" s="64" t="s">
        <v>57</v>
      </c>
    </row>
    <row r="597" spans="1:20" ht="27.75">
      <c r="A597" s="64" t="s">
        <v>426</v>
      </c>
      <c r="B597" s="64" t="s">
        <v>25</v>
      </c>
      <c r="C597" s="64" t="s">
        <v>453</v>
      </c>
      <c r="D597" s="64" t="s">
        <v>428</v>
      </c>
      <c r="E597" s="64">
        <v>208</v>
      </c>
      <c r="F597" s="64" t="s">
        <v>515</v>
      </c>
      <c r="G597" s="65" t="s">
        <v>516</v>
      </c>
      <c r="H597" s="65" t="s">
        <v>517</v>
      </c>
      <c r="I597" s="64" t="s">
        <v>11</v>
      </c>
      <c r="J597" s="64" t="s">
        <v>11</v>
      </c>
      <c r="K597" s="64" t="s">
        <v>57</v>
      </c>
      <c r="L597" s="64">
        <v>393</v>
      </c>
      <c r="M597" s="64" t="s">
        <v>306</v>
      </c>
      <c r="N597" s="65" t="s">
        <v>307</v>
      </c>
      <c r="O597" s="65" t="s">
        <v>305</v>
      </c>
      <c r="P597" s="64" t="s">
        <v>14</v>
      </c>
      <c r="Q597" s="64" t="s">
        <v>14</v>
      </c>
      <c r="R597" s="64" t="s">
        <v>57</v>
      </c>
      <c r="S597" s="64" t="s">
        <v>431</v>
      </c>
      <c r="T597" s="64" t="s">
        <v>57</v>
      </c>
    </row>
    <row r="598" spans="1:20" ht="27.75">
      <c r="A598" s="64" t="s">
        <v>426</v>
      </c>
      <c r="B598" s="64" t="s">
        <v>25</v>
      </c>
      <c r="C598" s="64" t="s">
        <v>453</v>
      </c>
      <c r="D598" s="64" t="s">
        <v>428</v>
      </c>
      <c r="E598" s="64">
        <v>208</v>
      </c>
      <c r="F598" s="64" t="s">
        <v>515</v>
      </c>
      <c r="G598" s="65" t="s">
        <v>516</v>
      </c>
      <c r="H598" s="65" t="s">
        <v>517</v>
      </c>
      <c r="I598" s="64" t="s">
        <v>11</v>
      </c>
      <c r="J598" s="64" t="s">
        <v>11</v>
      </c>
      <c r="K598" s="64" t="s">
        <v>57</v>
      </c>
      <c r="L598" s="64">
        <v>394</v>
      </c>
      <c r="M598" s="64" t="s">
        <v>308</v>
      </c>
      <c r="N598" s="65" t="s">
        <v>309</v>
      </c>
      <c r="O598" s="65" t="s">
        <v>305</v>
      </c>
      <c r="P598" s="64" t="s">
        <v>14</v>
      </c>
      <c r="Q598" s="64" t="s">
        <v>14</v>
      </c>
      <c r="R598" s="64" t="s">
        <v>57</v>
      </c>
      <c r="S598" s="64" t="s">
        <v>431</v>
      </c>
      <c r="T598" s="64" t="s">
        <v>57</v>
      </c>
    </row>
    <row r="599" spans="1:20" ht="27.75">
      <c r="A599" s="64" t="s">
        <v>426</v>
      </c>
      <c r="B599" s="64" t="s">
        <v>25</v>
      </c>
      <c r="C599" s="64" t="s">
        <v>453</v>
      </c>
      <c r="D599" s="64" t="s">
        <v>428</v>
      </c>
      <c r="E599" s="64">
        <v>208</v>
      </c>
      <c r="F599" s="64" t="s">
        <v>515</v>
      </c>
      <c r="G599" s="65" t="s">
        <v>516</v>
      </c>
      <c r="H599" s="65" t="s">
        <v>517</v>
      </c>
      <c r="I599" s="64" t="s">
        <v>11</v>
      </c>
      <c r="J599" s="64" t="s">
        <v>11</v>
      </c>
      <c r="K599" s="64" t="s">
        <v>57</v>
      </c>
      <c r="L599" s="64">
        <v>395</v>
      </c>
      <c r="M599" s="64" t="s">
        <v>310</v>
      </c>
      <c r="N599" s="65" t="s">
        <v>311</v>
      </c>
      <c r="O599" s="65" t="s">
        <v>305</v>
      </c>
      <c r="P599" s="64" t="s">
        <v>14</v>
      </c>
      <c r="Q599" s="64" t="s">
        <v>14</v>
      </c>
      <c r="R599" s="64" t="s">
        <v>57</v>
      </c>
      <c r="S599" s="64" t="s">
        <v>431</v>
      </c>
      <c r="T599" s="64" t="s">
        <v>57</v>
      </c>
    </row>
    <row r="600" spans="1:20" ht="27.75">
      <c r="A600" s="64" t="s">
        <v>426</v>
      </c>
      <c r="B600" s="64" t="s">
        <v>25</v>
      </c>
      <c r="C600" s="64" t="s">
        <v>432</v>
      </c>
      <c r="D600" s="64" t="s">
        <v>428</v>
      </c>
      <c r="E600" s="64">
        <v>208</v>
      </c>
      <c r="F600" s="64" t="s">
        <v>515</v>
      </c>
      <c r="G600" s="65" t="s">
        <v>516</v>
      </c>
      <c r="H600" s="65" t="s">
        <v>517</v>
      </c>
      <c r="I600" s="64" t="s">
        <v>11</v>
      </c>
      <c r="J600" s="64" t="s">
        <v>11</v>
      </c>
      <c r="K600" s="64" t="s">
        <v>57</v>
      </c>
      <c r="L600" s="64">
        <v>408</v>
      </c>
      <c r="M600" s="64" t="s">
        <v>65</v>
      </c>
      <c r="N600" s="65" t="s">
        <v>336</v>
      </c>
      <c r="O600" s="65" t="s">
        <v>337</v>
      </c>
      <c r="P600" s="64" t="s">
        <v>14</v>
      </c>
      <c r="Q600" s="64" t="s">
        <v>14</v>
      </c>
      <c r="R600" s="64" t="s">
        <v>57</v>
      </c>
      <c r="S600" s="64" t="s">
        <v>431</v>
      </c>
      <c r="T600" s="64" t="s">
        <v>57</v>
      </c>
    </row>
    <row r="601" spans="1:20" ht="27.75">
      <c r="A601" s="64" t="s">
        <v>426</v>
      </c>
      <c r="B601" s="64" t="s">
        <v>25</v>
      </c>
      <c r="C601" s="64" t="s">
        <v>432</v>
      </c>
      <c r="D601" s="64" t="s">
        <v>428</v>
      </c>
      <c r="E601" s="64">
        <v>208</v>
      </c>
      <c r="F601" s="64" t="s">
        <v>515</v>
      </c>
      <c r="G601" s="65" t="s">
        <v>516</v>
      </c>
      <c r="H601" s="65" t="s">
        <v>517</v>
      </c>
      <c r="I601" s="64" t="s">
        <v>11</v>
      </c>
      <c r="J601" s="64" t="s">
        <v>11</v>
      </c>
      <c r="K601" s="64" t="s">
        <v>57</v>
      </c>
      <c r="L601" s="64">
        <v>409</v>
      </c>
      <c r="M601" s="64" t="s">
        <v>68</v>
      </c>
      <c r="N601" s="65" t="s">
        <v>338</v>
      </c>
      <c r="O601" s="65" t="s">
        <v>337</v>
      </c>
      <c r="P601" s="64" t="s">
        <v>14</v>
      </c>
      <c r="Q601" s="64" t="s">
        <v>14</v>
      </c>
      <c r="R601" s="64" t="s">
        <v>57</v>
      </c>
      <c r="S601" s="64" t="s">
        <v>431</v>
      </c>
      <c r="T601" s="64" t="s">
        <v>57</v>
      </c>
    </row>
    <row r="602" spans="1:20" ht="27.75">
      <c r="A602" s="64" t="s">
        <v>426</v>
      </c>
      <c r="B602" s="64" t="s">
        <v>25</v>
      </c>
      <c r="C602" s="64" t="s">
        <v>432</v>
      </c>
      <c r="D602" s="64" t="s">
        <v>428</v>
      </c>
      <c r="E602" s="64">
        <v>208</v>
      </c>
      <c r="F602" s="64" t="s">
        <v>515</v>
      </c>
      <c r="G602" s="65" t="s">
        <v>516</v>
      </c>
      <c r="H602" s="65" t="s">
        <v>517</v>
      </c>
      <c r="I602" s="64" t="s">
        <v>11</v>
      </c>
      <c r="J602" s="64" t="s">
        <v>11</v>
      </c>
      <c r="K602" s="64" t="s">
        <v>57</v>
      </c>
      <c r="L602" s="64">
        <v>410</v>
      </c>
      <c r="M602" s="64" t="s">
        <v>339</v>
      </c>
      <c r="N602" s="65" t="s">
        <v>340</v>
      </c>
      <c r="O602" s="65" t="s">
        <v>337</v>
      </c>
      <c r="P602" s="64" t="s">
        <v>14</v>
      </c>
      <c r="Q602" s="64" t="s">
        <v>14</v>
      </c>
      <c r="R602" s="64" t="s">
        <v>57</v>
      </c>
      <c r="S602" s="64" t="s">
        <v>431</v>
      </c>
      <c r="T602" s="64" t="s">
        <v>57</v>
      </c>
    </row>
    <row r="603" spans="1:20" ht="27.75">
      <c r="A603" s="64" t="s">
        <v>426</v>
      </c>
      <c r="B603" s="64" t="s">
        <v>25</v>
      </c>
      <c r="C603" s="64" t="s">
        <v>432</v>
      </c>
      <c r="D603" s="64" t="s">
        <v>428</v>
      </c>
      <c r="E603" s="64">
        <v>208</v>
      </c>
      <c r="F603" s="64" t="s">
        <v>515</v>
      </c>
      <c r="G603" s="65" t="s">
        <v>516</v>
      </c>
      <c r="H603" s="65" t="s">
        <v>517</v>
      </c>
      <c r="I603" s="64" t="s">
        <v>11</v>
      </c>
      <c r="J603" s="64" t="s">
        <v>11</v>
      </c>
      <c r="K603" s="64" t="s">
        <v>57</v>
      </c>
      <c r="L603" s="64">
        <v>411</v>
      </c>
      <c r="M603" s="64" t="s">
        <v>341</v>
      </c>
      <c r="N603" s="65" t="s">
        <v>342</v>
      </c>
      <c r="O603" s="65" t="s">
        <v>337</v>
      </c>
      <c r="P603" s="64" t="s">
        <v>14</v>
      </c>
      <c r="Q603" s="64" t="s">
        <v>14</v>
      </c>
      <c r="R603" s="64" t="s">
        <v>57</v>
      </c>
      <c r="S603" s="64" t="s">
        <v>431</v>
      </c>
      <c r="T603" s="64" t="s">
        <v>57</v>
      </c>
    </row>
    <row r="604" spans="1:20" ht="27.75">
      <c r="A604" s="64" t="s">
        <v>426</v>
      </c>
      <c r="B604" s="64" t="s">
        <v>25</v>
      </c>
      <c r="C604" s="64" t="s">
        <v>432</v>
      </c>
      <c r="D604" s="64" t="s">
        <v>428</v>
      </c>
      <c r="E604" s="64">
        <v>208</v>
      </c>
      <c r="F604" s="64" t="s">
        <v>515</v>
      </c>
      <c r="G604" s="65" t="s">
        <v>516</v>
      </c>
      <c r="H604" s="65" t="s">
        <v>517</v>
      </c>
      <c r="I604" s="64" t="s">
        <v>11</v>
      </c>
      <c r="J604" s="64" t="s">
        <v>11</v>
      </c>
      <c r="K604" s="64" t="s">
        <v>57</v>
      </c>
      <c r="L604" s="64">
        <v>412</v>
      </c>
      <c r="M604" s="64" t="s">
        <v>343</v>
      </c>
      <c r="N604" s="65" t="s">
        <v>344</v>
      </c>
      <c r="O604" s="65" t="s">
        <v>337</v>
      </c>
      <c r="P604" s="64" t="s">
        <v>14</v>
      </c>
      <c r="Q604" s="64" t="s">
        <v>14</v>
      </c>
      <c r="R604" s="64" t="s">
        <v>57</v>
      </c>
      <c r="S604" s="64" t="s">
        <v>431</v>
      </c>
      <c r="T604" s="64" t="s">
        <v>57</v>
      </c>
    </row>
    <row r="605" spans="1:20" ht="27.75">
      <c r="A605" s="64" t="s">
        <v>426</v>
      </c>
      <c r="B605" s="64" t="s">
        <v>25</v>
      </c>
      <c r="C605" s="64" t="s">
        <v>432</v>
      </c>
      <c r="D605" s="64" t="s">
        <v>428</v>
      </c>
      <c r="E605" s="64">
        <v>208</v>
      </c>
      <c r="F605" s="64" t="s">
        <v>515</v>
      </c>
      <c r="G605" s="65" t="s">
        <v>516</v>
      </c>
      <c r="H605" s="65" t="s">
        <v>517</v>
      </c>
      <c r="I605" s="64" t="s">
        <v>11</v>
      </c>
      <c r="J605" s="64" t="s">
        <v>11</v>
      </c>
      <c r="K605" s="64" t="s">
        <v>57</v>
      </c>
      <c r="L605" s="64">
        <v>413</v>
      </c>
      <c r="M605" s="64" t="s">
        <v>345</v>
      </c>
      <c r="N605" s="65" t="s">
        <v>346</v>
      </c>
      <c r="O605" s="65" t="s">
        <v>337</v>
      </c>
      <c r="P605" s="64" t="s">
        <v>14</v>
      </c>
      <c r="Q605" s="64" t="s">
        <v>14</v>
      </c>
      <c r="R605" s="64" t="s">
        <v>57</v>
      </c>
      <c r="S605" s="64" t="s">
        <v>431</v>
      </c>
      <c r="T605" s="64" t="s">
        <v>57</v>
      </c>
    </row>
    <row r="606" spans="1:20" ht="27.75">
      <c r="A606" s="64" t="s">
        <v>426</v>
      </c>
      <c r="B606" s="64" t="s">
        <v>25</v>
      </c>
      <c r="C606" s="64" t="s">
        <v>432</v>
      </c>
      <c r="D606" s="64" t="s">
        <v>428</v>
      </c>
      <c r="E606" s="64">
        <v>208</v>
      </c>
      <c r="F606" s="64" t="s">
        <v>515</v>
      </c>
      <c r="G606" s="65" t="s">
        <v>516</v>
      </c>
      <c r="H606" s="65" t="s">
        <v>517</v>
      </c>
      <c r="I606" s="64" t="s">
        <v>11</v>
      </c>
      <c r="J606" s="64" t="s">
        <v>11</v>
      </c>
      <c r="K606" s="64" t="s">
        <v>57</v>
      </c>
      <c r="L606" s="64">
        <v>414</v>
      </c>
      <c r="M606" s="64" t="s">
        <v>347</v>
      </c>
      <c r="N606" s="65" t="s">
        <v>348</v>
      </c>
      <c r="O606" s="65" t="s">
        <v>337</v>
      </c>
      <c r="P606" s="64" t="s">
        <v>14</v>
      </c>
      <c r="Q606" s="64" t="s">
        <v>14</v>
      </c>
      <c r="R606" s="64" t="s">
        <v>57</v>
      </c>
      <c r="S606" s="64" t="s">
        <v>431</v>
      </c>
      <c r="T606" s="64" t="s">
        <v>57</v>
      </c>
    </row>
    <row r="607" spans="1:20" ht="27.75">
      <c r="A607" s="64" t="s">
        <v>426</v>
      </c>
      <c r="B607" s="64" t="s">
        <v>25</v>
      </c>
      <c r="C607" s="64" t="s">
        <v>432</v>
      </c>
      <c r="D607" s="64" t="s">
        <v>428</v>
      </c>
      <c r="E607" s="64">
        <v>208</v>
      </c>
      <c r="F607" s="64" t="s">
        <v>515</v>
      </c>
      <c r="G607" s="65" t="s">
        <v>516</v>
      </c>
      <c r="H607" s="65" t="s">
        <v>517</v>
      </c>
      <c r="I607" s="64" t="s">
        <v>11</v>
      </c>
      <c r="J607" s="64" t="s">
        <v>11</v>
      </c>
      <c r="K607" s="64" t="s">
        <v>57</v>
      </c>
      <c r="L607" s="64">
        <v>415</v>
      </c>
      <c r="M607" s="64" t="s">
        <v>349</v>
      </c>
      <c r="N607" s="65" t="s">
        <v>350</v>
      </c>
      <c r="O607" s="65" t="s">
        <v>337</v>
      </c>
      <c r="P607" s="64" t="s">
        <v>14</v>
      </c>
      <c r="Q607" s="64" t="s">
        <v>14</v>
      </c>
      <c r="R607" s="64" t="s">
        <v>57</v>
      </c>
      <c r="S607" s="64" t="s">
        <v>431</v>
      </c>
      <c r="T607" s="64" t="s">
        <v>57</v>
      </c>
    </row>
    <row r="608" spans="1:20" ht="27.75">
      <c r="A608" s="64" t="s">
        <v>426</v>
      </c>
      <c r="B608" s="64" t="s">
        <v>25</v>
      </c>
      <c r="C608" s="64" t="s">
        <v>432</v>
      </c>
      <c r="D608" s="64" t="s">
        <v>428</v>
      </c>
      <c r="E608" s="64">
        <v>208</v>
      </c>
      <c r="F608" s="64" t="s">
        <v>515</v>
      </c>
      <c r="G608" s="65" t="s">
        <v>516</v>
      </c>
      <c r="H608" s="65" t="s">
        <v>517</v>
      </c>
      <c r="I608" s="64" t="s">
        <v>11</v>
      </c>
      <c r="J608" s="64" t="s">
        <v>11</v>
      </c>
      <c r="K608" s="64" t="s">
        <v>57</v>
      </c>
      <c r="L608" s="64">
        <v>416</v>
      </c>
      <c r="M608" s="64" t="s">
        <v>351</v>
      </c>
      <c r="N608" s="65" t="s">
        <v>352</v>
      </c>
      <c r="O608" s="65" t="s">
        <v>337</v>
      </c>
      <c r="P608" s="64" t="s">
        <v>14</v>
      </c>
      <c r="Q608" s="64" t="s">
        <v>14</v>
      </c>
      <c r="R608" s="64" t="s">
        <v>57</v>
      </c>
      <c r="S608" s="64" t="s">
        <v>431</v>
      </c>
      <c r="T608" s="64" t="s">
        <v>57</v>
      </c>
    </row>
    <row r="609" spans="1:20" ht="27.75">
      <c r="A609" s="64" t="s">
        <v>426</v>
      </c>
      <c r="B609" s="64" t="s">
        <v>25</v>
      </c>
      <c r="C609" s="64" t="s">
        <v>432</v>
      </c>
      <c r="D609" s="64" t="s">
        <v>428</v>
      </c>
      <c r="E609" s="64">
        <v>208</v>
      </c>
      <c r="F609" s="64" t="s">
        <v>515</v>
      </c>
      <c r="G609" s="65" t="s">
        <v>516</v>
      </c>
      <c r="H609" s="65" t="s">
        <v>517</v>
      </c>
      <c r="I609" s="64" t="s">
        <v>11</v>
      </c>
      <c r="J609" s="64" t="s">
        <v>11</v>
      </c>
      <c r="K609" s="64" t="s">
        <v>57</v>
      </c>
      <c r="L609" s="64">
        <v>417</v>
      </c>
      <c r="M609" s="64" t="s">
        <v>353</v>
      </c>
      <c r="N609" s="65" t="s">
        <v>354</v>
      </c>
      <c r="O609" s="65" t="s">
        <v>337</v>
      </c>
      <c r="P609" s="64" t="s">
        <v>14</v>
      </c>
      <c r="Q609" s="64" t="s">
        <v>14</v>
      </c>
      <c r="R609" s="64" t="s">
        <v>57</v>
      </c>
      <c r="S609" s="64" t="s">
        <v>431</v>
      </c>
      <c r="T609" s="64" t="s">
        <v>57</v>
      </c>
    </row>
    <row r="610" spans="1:20" ht="27.75">
      <c r="A610" s="64" t="s">
        <v>426</v>
      </c>
      <c r="B610" s="64" t="s">
        <v>25</v>
      </c>
      <c r="C610" s="64" t="s">
        <v>432</v>
      </c>
      <c r="D610" s="64" t="s">
        <v>428</v>
      </c>
      <c r="E610" s="64">
        <v>208</v>
      </c>
      <c r="F610" s="64" t="s">
        <v>515</v>
      </c>
      <c r="G610" s="65" t="s">
        <v>516</v>
      </c>
      <c r="H610" s="65" t="s">
        <v>517</v>
      </c>
      <c r="I610" s="64" t="s">
        <v>11</v>
      </c>
      <c r="J610" s="64" t="s">
        <v>11</v>
      </c>
      <c r="K610" s="64" t="s">
        <v>57</v>
      </c>
      <c r="L610" s="64">
        <v>418</v>
      </c>
      <c r="M610" s="64" t="s">
        <v>355</v>
      </c>
      <c r="N610" s="65" t="s">
        <v>356</v>
      </c>
      <c r="O610" s="65" t="s">
        <v>337</v>
      </c>
      <c r="P610" s="64" t="s">
        <v>14</v>
      </c>
      <c r="Q610" s="64" t="s">
        <v>14</v>
      </c>
      <c r="R610" s="64" t="s">
        <v>57</v>
      </c>
      <c r="S610" s="64" t="s">
        <v>431</v>
      </c>
      <c r="T610" s="64" t="s">
        <v>57</v>
      </c>
    </row>
    <row r="611" spans="1:20" ht="27.75">
      <c r="A611" s="64" t="s">
        <v>426</v>
      </c>
      <c r="B611" s="64" t="s">
        <v>25</v>
      </c>
      <c r="C611" s="64" t="s">
        <v>432</v>
      </c>
      <c r="D611" s="64" t="s">
        <v>428</v>
      </c>
      <c r="E611" s="64">
        <v>209</v>
      </c>
      <c r="F611" s="64" t="s">
        <v>154</v>
      </c>
      <c r="G611" s="65" t="s">
        <v>155</v>
      </c>
      <c r="H611" s="65" t="s">
        <v>156</v>
      </c>
      <c r="I611" s="64" t="s">
        <v>11</v>
      </c>
      <c r="J611" s="64" t="s">
        <v>11</v>
      </c>
      <c r="K611" s="64" t="s">
        <v>57</v>
      </c>
      <c r="L611" s="64">
        <v>211</v>
      </c>
      <c r="M611" s="64" t="s">
        <v>518</v>
      </c>
      <c r="N611" s="65" t="s">
        <v>519</v>
      </c>
      <c r="O611" s="65" t="s">
        <v>520</v>
      </c>
      <c r="P611" s="64" t="s">
        <v>11</v>
      </c>
      <c r="Q611" s="64" t="s">
        <v>11</v>
      </c>
      <c r="R611" s="64" t="s">
        <v>57</v>
      </c>
      <c r="S611" s="64" t="s">
        <v>431</v>
      </c>
      <c r="T611" s="64" t="s">
        <v>57</v>
      </c>
    </row>
    <row r="612" spans="1:20" ht="27.75">
      <c r="A612" s="64" t="s">
        <v>426</v>
      </c>
      <c r="B612" s="64" t="s">
        <v>25</v>
      </c>
      <c r="C612" s="64" t="s">
        <v>432</v>
      </c>
      <c r="D612" s="64" t="s">
        <v>428</v>
      </c>
      <c r="E612" s="64">
        <v>209</v>
      </c>
      <c r="F612" s="64" t="s">
        <v>154</v>
      </c>
      <c r="G612" s="65" t="s">
        <v>155</v>
      </c>
      <c r="H612" s="65" t="s">
        <v>156</v>
      </c>
      <c r="I612" s="64" t="s">
        <v>11</v>
      </c>
      <c r="J612" s="64" t="s">
        <v>11</v>
      </c>
      <c r="K612" s="64" t="s">
        <v>57</v>
      </c>
      <c r="L612" s="64">
        <v>212</v>
      </c>
      <c r="M612" s="64" t="s">
        <v>521</v>
      </c>
      <c r="N612" s="65" t="s">
        <v>522</v>
      </c>
      <c r="O612" s="65" t="s">
        <v>523</v>
      </c>
      <c r="P612" s="64" t="s">
        <v>11</v>
      </c>
      <c r="Q612" s="64" t="s">
        <v>11</v>
      </c>
      <c r="R612" s="64" t="s">
        <v>57</v>
      </c>
      <c r="S612" s="64" t="s">
        <v>431</v>
      </c>
      <c r="T612" s="64" t="s">
        <v>57</v>
      </c>
    </row>
    <row r="613" spans="1:20" ht="27.75">
      <c r="A613" s="64" t="s">
        <v>426</v>
      </c>
      <c r="B613" s="64" t="s">
        <v>25</v>
      </c>
      <c r="C613" s="64" t="s">
        <v>453</v>
      </c>
      <c r="D613" s="64" t="s">
        <v>428</v>
      </c>
      <c r="E613" s="64">
        <v>209</v>
      </c>
      <c r="F613" s="64" t="s">
        <v>154</v>
      </c>
      <c r="G613" s="65" t="s">
        <v>155</v>
      </c>
      <c r="H613" s="65" t="s">
        <v>156</v>
      </c>
      <c r="I613" s="64" t="s">
        <v>11</v>
      </c>
      <c r="J613" s="64" t="s">
        <v>11</v>
      </c>
      <c r="K613" s="64" t="s">
        <v>57</v>
      </c>
      <c r="L613" s="64">
        <v>392</v>
      </c>
      <c r="M613" s="64" t="s">
        <v>303</v>
      </c>
      <c r="N613" s="65" t="s">
        <v>304</v>
      </c>
      <c r="O613" s="65" t="s">
        <v>305</v>
      </c>
      <c r="P613" s="64" t="s">
        <v>14</v>
      </c>
      <c r="Q613" s="64" t="s">
        <v>14</v>
      </c>
      <c r="R613" s="64" t="s">
        <v>57</v>
      </c>
      <c r="S613" s="64" t="s">
        <v>431</v>
      </c>
      <c r="T613" s="64" t="s">
        <v>57</v>
      </c>
    </row>
    <row r="614" spans="1:20" ht="27.75">
      <c r="A614" s="64" t="s">
        <v>426</v>
      </c>
      <c r="B614" s="64" t="s">
        <v>25</v>
      </c>
      <c r="C614" s="64" t="s">
        <v>453</v>
      </c>
      <c r="D614" s="64" t="s">
        <v>428</v>
      </c>
      <c r="E614" s="64">
        <v>209</v>
      </c>
      <c r="F614" s="64" t="s">
        <v>154</v>
      </c>
      <c r="G614" s="65" t="s">
        <v>155</v>
      </c>
      <c r="H614" s="65" t="s">
        <v>156</v>
      </c>
      <c r="I614" s="64" t="s">
        <v>11</v>
      </c>
      <c r="J614" s="64" t="s">
        <v>11</v>
      </c>
      <c r="K614" s="64" t="s">
        <v>57</v>
      </c>
      <c r="L614" s="64">
        <v>393</v>
      </c>
      <c r="M614" s="64" t="s">
        <v>306</v>
      </c>
      <c r="N614" s="65" t="s">
        <v>307</v>
      </c>
      <c r="O614" s="65" t="s">
        <v>305</v>
      </c>
      <c r="P614" s="64" t="s">
        <v>14</v>
      </c>
      <c r="Q614" s="64" t="s">
        <v>14</v>
      </c>
      <c r="R614" s="64" t="s">
        <v>57</v>
      </c>
      <c r="S614" s="64" t="s">
        <v>431</v>
      </c>
      <c r="T614" s="64" t="s">
        <v>57</v>
      </c>
    </row>
    <row r="615" spans="1:20" ht="27.75">
      <c r="A615" s="64" t="s">
        <v>426</v>
      </c>
      <c r="B615" s="64" t="s">
        <v>25</v>
      </c>
      <c r="C615" s="64" t="s">
        <v>453</v>
      </c>
      <c r="D615" s="64" t="s">
        <v>428</v>
      </c>
      <c r="E615" s="64">
        <v>209</v>
      </c>
      <c r="F615" s="64" t="s">
        <v>154</v>
      </c>
      <c r="G615" s="65" t="s">
        <v>155</v>
      </c>
      <c r="H615" s="65" t="s">
        <v>156</v>
      </c>
      <c r="I615" s="64" t="s">
        <v>11</v>
      </c>
      <c r="J615" s="64" t="s">
        <v>11</v>
      </c>
      <c r="K615" s="64" t="s">
        <v>57</v>
      </c>
      <c r="L615" s="64">
        <v>394</v>
      </c>
      <c r="M615" s="64" t="s">
        <v>308</v>
      </c>
      <c r="N615" s="65" t="s">
        <v>309</v>
      </c>
      <c r="O615" s="65" t="s">
        <v>305</v>
      </c>
      <c r="P615" s="64" t="s">
        <v>14</v>
      </c>
      <c r="Q615" s="64" t="s">
        <v>14</v>
      </c>
      <c r="R615" s="64" t="s">
        <v>57</v>
      </c>
      <c r="S615" s="64" t="s">
        <v>431</v>
      </c>
      <c r="T615" s="64" t="s">
        <v>57</v>
      </c>
    </row>
    <row r="616" spans="1:20" ht="27.75">
      <c r="A616" s="64" t="s">
        <v>426</v>
      </c>
      <c r="B616" s="64" t="s">
        <v>25</v>
      </c>
      <c r="C616" s="64" t="s">
        <v>453</v>
      </c>
      <c r="D616" s="64" t="s">
        <v>428</v>
      </c>
      <c r="E616" s="64">
        <v>209</v>
      </c>
      <c r="F616" s="64" t="s">
        <v>154</v>
      </c>
      <c r="G616" s="65" t="s">
        <v>155</v>
      </c>
      <c r="H616" s="65" t="s">
        <v>156</v>
      </c>
      <c r="I616" s="64" t="s">
        <v>11</v>
      </c>
      <c r="J616" s="64" t="s">
        <v>11</v>
      </c>
      <c r="K616" s="64" t="s">
        <v>57</v>
      </c>
      <c r="L616" s="64">
        <v>395</v>
      </c>
      <c r="M616" s="64" t="s">
        <v>310</v>
      </c>
      <c r="N616" s="65" t="s">
        <v>311</v>
      </c>
      <c r="O616" s="65" t="s">
        <v>305</v>
      </c>
      <c r="P616" s="64" t="s">
        <v>14</v>
      </c>
      <c r="Q616" s="64" t="s">
        <v>14</v>
      </c>
      <c r="R616" s="64" t="s">
        <v>57</v>
      </c>
      <c r="S616" s="64" t="s">
        <v>431</v>
      </c>
      <c r="T616" s="64" t="s">
        <v>57</v>
      </c>
    </row>
    <row r="617" spans="1:20" ht="27.75">
      <c r="A617" s="64" t="s">
        <v>426</v>
      </c>
      <c r="B617" s="64" t="s">
        <v>25</v>
      </c>
      <c r="C617" s="64" t="s">
        <v>432</v>
      </c>
      <c r="D617" s="64" t="s">
        <v>428</v>
      </c>
      <c r="E617" s="64">
        <v>209</v>
      </c>
      <c r="F617" s="64" t="s">
        <v>154</v>
      </c>
      <c r="G617" s="65" t="s">
        <v>155</v>
      </c>
      <c r="H617" s="65" t="s">
        <v>156</v>
      </c>
      <c r="I617" s="64" t="s">
        <v>11</v>
      </c>
      <c r="J617" s="64" t="s">
        <v>11</v>
      </c>
      <c r="K617" s="64" t="s">
        <v>57</v>
      </c>
      <c r="L617" s="64">
        <v>408</v>
      </c>
      <c r="M617" s="64" t="s">
        <v>65</v>
      </c>
      <c r="N617" s="65" t="s">
        <v>336</v>
      </c>
      <c r="O617" s="65" t="s">
        <v>337</v>
      </c>
      <c r="P617" s="64" t="s">
        <v>14</v>
      </c>
      <c r="Q617" s="64" t="s">
        <v>14</v>
      </c>
      <c r="R617" s="64" t="s">
        <v>57</v>
      </c>
      <c r="S617" s="64" t="s">
        <v>431</v>
      </c>
      <c r="T617" s="64" t="s">
        <v>57</v>
      </c>
    </row>
    <row r="618" spans="1:20" ht="27.75">
      <c r="A618" s="64" t="s">
        <v>426</v>
      </c>
      <c r="B618" s="64" t="s">
        <v>25</v>
      </c>
      <c r="C618" s="64" t="s">
        <v>432</v>
      </c>
      <c r="D618" s="64" t="s">
        <v>428</v>
      </c>
      <c r="E618" s="64">
        <v>209</v>
      </c>
      <c r="F618" s="64" t="s">
        <v>154</v>
      </c>
      <c r="G618" s="65" t="s">
        <v>155</v>
      </c>
      <c r="H618" s="65" t="s">
        <v>156</v>
      </c>
      <c r="I618" s="64" t="s">
        <v>11</v>
      </c>
      <c r="J618" s="64" t="s">
        <v>11</v>
      </c>
      <c r="K618" s="64" t="s">
        <v>57</v>
      </c>
      <c r="L618" s="64">
        <v>409</v>
      </c>
      <c r="M618" s="64" t="s">
        <v>68</v>
      </c>
      <c r="N618" s="65" t="s">
        <v>338</v>
      </c>
      <c r="O618" s="65" t="s">
        <v>337</v>
      </c>
      <c r="P618" s="64" t="s">
        <v>14</v>
      </c>
      <c r="Q618" s="64" t="s">
        <v>14</v>
      </c>
      <c r="R618" s="64" t="s">
        <v>57</v>
      </c>
      <c r="S618" s="64" t="s">
        <v>431</v>
      </c>
      <c r="T618" s="64" t="s">
        <v>57</v>
      </c>
    </row>
    <row r="619" spans="1:20" ht="27.75">
      <c r="A619" s="64" t="s">
        <v>426</v>
      </c>
      <c r="B619" s="64" t="s">
        <v>25</v>
      </c>
      <c r="C619" s="64" t="s">
        <v>432</v>
      </c>
      <c r="D619" s="64" t="s">
        <v>428</v>
      </c>
      <c r="E619" s="64">
        <v>209</v>
      </c>
      <c r="F619" s="64" t="s">
        <v>154</v>
      </c>
      <c r="G619" s="65" t="s">
        <v>155</v>
      </c>
      <c r="H619" s="65" t="s">
        <v>156</v>
      </c>
      <c r="I619" s="64" t="s">
        <v>11</v>
      </c>
      <c r="J619" s="64" t="s">
        <v>11</v>
      </c>
      <c r="K619" s="64" t="s">
        <v>57</v>
      </c>
      <c r="L619" s="64">
        <v>410</v>
      </c>
      <c r="M619" s="64" t="s">
        <v>339</v>
      </c>
      <c r="N619" s="65" t="s">
        <v>340</v>
      </c>
      <c r="O619" s="65" t="s">
        <v>337</v>
      </c>
      <c r="P619" s="64" t="s">
        <v>14</v>
      </c>
      <c r="Q619" s="64" t="s">
        <v>14</v>
      </c>
      <c r="R619" s="64" t="s">
        <v>57</v>
      </c>
      <c r="S619" s="64" t="s">
        <v>431</v>
      </c>
      <c r="T619" s="64" t="s">
        <v>57</v>
      </c>
    </row>
    <row r="620" spans="1:20" ht="27.75">
      <c r="A620" s="64" t="s">
        <v>426</v>
      </c>
      <c r="B620" s="64" t="s">
        <v>25</v>
      </c>
      <c r="C620" s="64" t="s">
        <v>432</v>
      </c>
      <c r="D620" s="64" t="s">
        <v>428</v>
      </c>
      <c r="E620" s="64">
        <v>209</v>
      </c>
      <c r="F620" s="64" t="s">
        <v>154</v>
      </c>
      <c r="G620" s="65" t="s">
        <v>155</v>
      </c>
      <c r="H620" s="65" t="s">
        <v>156</v>
      </c>
      <c r="I620" s="64" t="s">
        <v>11</v>
      </c>
      <c r="J620" s="64" t="s">
        <v>11</v>
      </c>
      <c r="K620" s="64" t="s">
        <v>57</v>
      </c>
      <c r="L620" s="64">
        <v>411</v>
      </c>
      <c r="M620" s="64" t="s">
        <v>341</v>
      </c>
      <c r="N620" s="65" t="s">
        <v>342</v>
      </c>
      <c r="O620" s="65" t="s">
        <v>337</v>
      </c>
      <c r="P620" s="64" t="s">
        <v>14</v>
      </c>
      <c r="Q620" s="64" t="s">
        <v>14</v>
      </c>
      <c r="R620" s="64" t="s">
        <v>57</v>
      </c>
      <c r="S620" s="64" t="s">
        <v>431</v>
      </c>
      <c r="T620" s="64" t="s">
        <v>57</v>
      </c>
    </row>
    <row r="621" spans="1:20" ht="27.75">
      <c r="A621" s="64" t="s">
        <v>426</v>
      </c>
      <c r="B621" s="64" t="s">
        <v>25</v>
      </c>
      <c r="C621" s="64" t="s">
        <v>432</v>
      </c>
      <c r="D621" s="64" t="s">
        <v>428</v>
      </c>
      <c r="E621" s="64">
        <v>209</v>
      </c>
      <c r="F621" s="64" t="s">
        <v>154</v>
      </c>
      <c r="G621" s="65" t="s">
        <v>155</v>
      </c>
      <c r="H621" s="65" t="s">
        <v>156</v>
      </c>
      <c r="I621" s="64" t="s">
        <v>11</v>
      </c>
      <c r="J621" s="64" t="s">
        <v>11</v>
      </c>
      <c r="K621" s="64" t="s">
        <v>57</v>
      </c>
      <c r="L621" s="64">
        <v>412</v>
      </c>
      <c r="M621" s="64" t="s">
        <v>343</v>
      </c>
      <c r="N621" s="65" t="s">
        <v>344</v>
      </c>
      <c r="O621" s="65" t="s">
        <v>337</v>
      </c>
      <c r="P621" s="64" t="s">
        <v>14</v>
      </c>
      <c r="Q621" s="64" t="s">
        <v>14</v>
      </c>
      <c r="R621" s="64" t="s">
        <v>57</v>
      </c>
      <c r="S621" s="64" t="s">
        <v>431</v>
      </c>
      <c r="T621" s="64" t="s">
        <v>57</v>
      </c>
    </row>
    <row r="622" spans="1:20" ht="27.75">
      <c r="A622" s="64" t="s">
        <v>426</v>
      </c>
      <c r="B622" s="64" t="s">
        <v>25</v>
      </c>
      <c r="C622" s="64" t="s">
        <v>432</v>
      </c>
      <c r="D622" s="64" t="s">
        <v>428</v>
      </c>
      <c r="E622" s="64">
        <v>209</v>
      </c>
      <c r="F622" s="64" t="s">
        <v>154</v>
      </c>
      <c r="G622" s="65" t="s">
        <v>155</v>
      </c>
      <c r="H622" s="65" t="s">
        <v>156</v>
      </c>
      <c r="I622" s="64" t="s">
        <v>11</v>
      </c>
      <c r="J622" s="64" t="s">
        <v>11</v>
      </c>
      <c r="K622" s="64" t="s">
        <v>57</v>
      </c>
      <c r="L622" s="64">
        <v>413</v>
      </c>
      <c r="M622" s="64" t="s">
        <v>345</v>
      </c>
      <c r="N622" s="65" t="s">
        <v>346</v>
      </c>
      <c r="O622" s="65" t="s">
        <v>337</v>
      </c>
      <c r="P622" s="64" t="s">
        <v>14</v>
      </c>
      <c r="Q622" s="64" t="s">
        <v>14</v>
      </c>
      <c r="R622" s="64" t="s">
        <v>57</v>
      </c>
      <c r="S622" s="64" t="s">
        <v>431</v>
      </c>
      <c r="T622" s="64" t="s">
        <v>57</v>
      </c>
    </row>
    <row r="623" spans="1:20" ht="27.75">
      <c r="A623" s="64" t="s">
        <v>426</v>
      </c>
      <c r="B623" s="64" t="s">
        <v>25</v>
      </c>
      <c r="C623" s="64" t="s">
        <v>432</v>
      </c>
      <c r="D623" s="64" t="s">
        <v>428</v>
      </c>
      <c r="E623" s="64">
        <v>209</v>
      </c>
      <c r="F623" s="64" t="s">
        <v>154</v>
      </c>
      <c r="G623" s="65" t="s">
        <v>155</v>
      </c>
      <c r="H623" s="65" t="s">
        <v>156</v>
      </c>
      <c r="I623" s="64" t="s">
        <v>11</v>
      </c>
      <c r="J623" s="64" t="s">
        <v>11</v>
      </c>
      <c r="K623" s="64" t="s">
        <v>57</v>
      </c>
      <c r="L623" s="64">
        <v>414</v>
      </c>
      <c r="M623" s="64" t="s">
        <v>347</v>
      </c>
      <c r="N623" s="65" t="s">
        <v>348</v>
      </c>
      <c r="O623" s="65" t="s">
        <v>337</v>
      </c>
      <c r="P623" s="64" t="s">
        <v>14</v>
      </c>
      <c r="Q623" s="64" t="s">
        <v>14</v>
      </c>
      <c r="R623" s="64" t="s">
        <v>57</v>
      </c>
      <c r="S623" s="64" t="s">
        <v>431</v>
      </c>
      <c r="T623" s="64" t="s">
        <v>57</v>
      </c>
    </row>
    <row r="624" spans="1:20" ht="27.75">
      <c r="A624" s="64" t="s">
        <v>426</v>
      </c>
      <c r="B624" s="64" t="s">
        <v>25</v>
      </c>
      <c r="C624" s="64" t="s">
        <v>432</v>
      </c>
      <c r="D624" s="64" t="s">
        <v>428</v>
      </c>
      <c r="E624" s="64">
        <v>209</v>
      </c>
      <c r="F624" s="64" t="s">
        <v>154</v>
      </c>
      <c r="G624" s="65" t="s">
        <v>155</v>
      </c>
      <c r="H624" s="65" t="s">
        <v>156</v>
      </c>
      <c r="I624" s="64" t="s">
        <v>11</v>
      </c>
      <c r="J624" s="64" t="s">
        <v>11</v>
      </c>
      <c r="K624" s="64" t="s">
        <v>57</v>
      </c>
      <c r="L624" s="64">
        <v>415</v>
      </c>
      <c r="M624" s="64" t="s">
        <v>349</v>
      </c>
      <c r="N624" s="65" t="s">
        <v>350</v>
      </c>
      <c r="O624" s="65" t="s">
        <v>337</v>
      </c>
      <c r="P624" s="64" t="s">
        <v>14</v>
      </c>
      <c r="Q624" s="64" t="s">
        <v>14</v>
      </c>
      <c r="R624" s="64" t="s">
        <v>57</v>
      </c>
      <c r="S624" s="64" t="s">
        <v>431</v>
      </c>
      <c r="T624" s="64" t="s">
        <v>57</v>
      </c>
    </row>
    <row r="625" spans="1:20" ht="27.75">
      <c r="A625" s="64" t="s">
        <v>426</v>
      </c>
      <c r="B625" s="64" t="s">
        <v>25</v>
      </c>
      <c r="C625" s="64" t="s">
        <v>432</v>
      </c>
      <c r="D625" s="64" t="s">
        <v>428</v>
      </c>
      <c r="E625" s="64">
        <v>209</v>
      </c>
      <c r="F625" s="64" t="s">
        <v>154</v>
      </c>
      <c r="G625" s="65" t="s">
        <v>155</v>
      </c>
      <c r="H625" s="65" t="s">
        <v>156</v>
      </c>
      <c r="I625" s="64" t="s">
        <v>11</v>
      </c>
      <c r="J625" s="64" t="s">
        <v>11</v>
      </c>
      <c r="K625" s="64" t="s">
        <v>57</v>
      </c>
      <c r="L625" s="64">
        <v>416</v>
      </c>
      <c r="M625" s="64" t="s">
        <v>351</v>
      </c>
      <c r="N625" s="65" t="s">
        <v>352</v>
      </c>
      <c r="O625" s="65" t="s">
        <v>337</v>
      </c>
      <c r="P625" s="64" t="s">
        <v>14</v>
      </c>
      <c r="Q625" s="64" t="s">
        <v>14</v>
      </c>
      <c r="R625" s="64" t="s">
        <v>57</v>
      </c>
      <c r="S625" s="64" t="s">
        <v>431</v>
      </c>
      <c r="T625" s="64" t="s">
        <v>57</v>
      </c>
    </row>
    <row r="626" spans="1:20" ht="27.75">
      <c r="A626" s="64" t="s">
        <v>426</v>
      </c>
      <c r="B626" s="64" t="s">
        <v>25</v>
      </c>
      <c r="C626" s="64" t="s">
        <v>432</v>
      </c>
      <c r="D626" s="64" t="s">
        <v>428</v>
      </c>
      <c r="E626" s="64">
        <v>209</v>
      </c>
      <c r="F626" s="64" t="s">
        <v>154</v>
      </c>
      <c r="G626" s="65" t="s">
        <v>155</v>
      </c>
      <c r="H626" s="65" t="s">
        <v>156</v>
      </c>
      <c r="I626" s="64" t="s">
        <v>11</v>
      </c>
      <c r="J626" s="64" t="s">
        <v>11</v>
      </c>
      <c r="K626" s="64" t="s">
        <v>57</v>
      </c>
      <c r="L626" s="64">
        <v>417</v>
      </c>
      <c r="M626" s="64" t="s">
        <v>353</v>
      </c>
      <c r="N626" s="65" t="s">
        <v>354</v>
      </c>
      <c r="O626" s="65" t="s">
        <v>337</v>
      </c>
      <c r="P626" s="64" t="s">
        <v>14</v>
      </c>
      <c r="Q626" s="64" t="s">
        <v>14</v>
      </c>
      <c r="R626" s="64" t="s">
        <v>57</v>
      </c>
      <c r="S626" s="64" t="s">
        <v>431</v>
      </c>
      <c r="T626" s="64" t="s">
        <v>57</v>
      </c>
    </row>
    <row r="627" spans="1:20" ht="27.75">
      <c r="A627" s="64" t="s">
        <v>426</v>
      </c>
      <c r="B627" s="64" t="s">
        <v>25</v>
      </c>
      <c r="C627" s="64" t="s">
        <v>432</v>
      </c>
      <c r="D627" s="64" t="s">
        <v>428</v>
      </c>
      <c r="E627" s="64">
        <v>209</v>
      </c>
      <c r="F627" s="64" t="s">
        <v>154</v>
      </c>
      <c r="G627" s="65" t="s">
        <v>155</v>
      </c>
      <c r="H627" s="65" t="s">
        <v>156</v>
      </c>
      <c r="I627" s="64" t="s">
        <v>11</v>
      </c>
      <c r="J627" s="64" t="s">
        <v>11</v>
      </c>
      <c r="K627" s="64" t="s">
        <v>57</v>
      </c>
      <c r="L627" s="64">
        <v>418</v>
      </c>
      <c r="M627" s="64" t="s">
        <v>355</v>
      </c>
      <c r="N627" s="65" t="s">
        <v>356</v>
      </c>
      <c r="O627" s="65" t="s">
        <v>337</v>
      </c>
      <c r="P627" s="64" t="s">
        <v>14</v>
      </c>
      <c r="Q627" s="64" t="s">
        <v>14</v>
      </c>
      <c r="R627" s="64" t="s">
        <v>57</v>
      </c>
      <c r="S627" s="64" t="s">
        <v>431</v>
      </c>
      <c r="T627" s="64" t="s">
        <v>57</v>
      </c>
    </row>
    <row r="628" spans="1:20" ht="27.75">
      <c r="A628" s="64" t="s">
        <v>426</v>
      </c>
      <c r="B628" s="64" t="s">
        <v>25</v>
      </c>
      <c r="C628" s="64" t="s">
        <v>432</v>
      </c>
      <c r="D628" s="64" t="s">
        <v>428</v>
      </c>
      <c r="E628" s="64">
        <v>210</v>
      </c>
      <c r="F628" s="64" t="s">
        <v>157</v>
      </c>
      <c r="G628" s="65" t="s">
        <v>158</v>
      </c>
      <c r="H628" s="65" t="s">
        <v>156</v>
      </c>
      <c r="I628" s="64" t="s">
        <v>11</v>
      </c>
      <c r="J628" s="64" t="s">
        <v>11</v>
      </c>
      <c r="K628" s="64" t="s">
        <v>57</v>
      </c>
      <c r="L628" s="64">
        <v>211</v>
      </c>
      <c r="M628" s="64" t="s">
        <v>518</v>
      </c>
      <c r="N628" s="65" t="s">
        <v>519</v>
      </c>
      <c r="O628" s="65" t="s">
        <v>520</v>
      </c>
      <c r="P628" s="64" t="s">
        <v>11</v>
      </c>
      <c r="Q628" s="64" t="s">
        <v>11</v>
      </c>
      <c r="R628" s="64" t="s">
        <v>57</v>
      </c>
      <c r="S628" s="64" t="s">
        <v>431</v>
      </c>
      <c r="T628" s="64" t="s">
        <v>57</v>
      </c>
    </row>
    <row r="629" spans="1:20" ht="27.75">
      <c r="A629" s="64" t="s">
        <v>426</v>
      </c>
      <c r="B629" s="64" t="s">
        <v>25</v>
      </c>
      <c r="C629" s="64" t="s">
        <v>432</v>
      </c>
      <c r="D629" s="64" t="s">
        <v>428</v>
      </c>
      <c r="E629" s="64">
        <v>210</v>
      </c>
      <c r="F629" s="64" t="s">
        <v>157</v>
      </c>
      <c r="G629" s="65" t="s">
        <v>158</v>
      </c>
      <c r="H629" s="65" t="s">
        <v>156</v>
      </c>
      <c r="I629" s="64" t="s">
        <v>11</v>
      </c>
      <c r="J629" s="64" t="s">
        <v>11</v>
      </c>
      <c r="K629" s="64" t="s">
        <v>57</v>
      </c>
      <c r="L629" s="64">
        <v>212</v>
      </c>
      <c r="M629" s="64" t="s">
        <v>521</v>
      </c>
      <c r="N629" s="65" t="s">
        <v>522</v>
      </c>
      <c r="O629" s="65" t="s">
        <v>523</v>
      </c>
      <c r="P629" s="64" t="s">
        <v>11</v>
      </c>
      <c r="Q629" s="64" t="s">
        <v>11</v>
      </c>
      <c r="R629" s="64" t="s">
        <v>57</v>
      </c>
      <c r="S629" s="64" t="s">
        <v>431</v>
      </c>
      <c r="T629" s="64" t="s">
        <v>57</v>
      </c>
    </row>
    <row r="630" spans="1:20" ht="27.75">
      <c r="A630" s="64" t="s">
        <v>426</v>
      </c>
      <c r="B630" s="64" t="s">
        <v>25</v>
      </c>
      <c r="C630" s="64" t="s">
        <v>453</v>
      </c>
      <c r="D630" s="64" t="s">
        <v>428</v>
      </c>
      <c r="E630" s="64">
        <v>210</v>
      </c>
      <c r="F630" s="64" t="s">
        <v>157</v>
      </c>
      <c r="G630" s="65" t="s">
        <v>158</v>
      </c>
      <c r="H630" s="65" t="s">
        <v>156</v>
      </c>
      <c r="I630" s="64" t="s">
        <v>11</v>
      </c>
      <c r="J630" s="64" t="s">
        <v>11</v>
      </c>
      <c r="K630" s="64" t="s">
        <v>57</v>
      </c>
      <c r="L630" s="64">
        <v>392</v>
      </c>
      <c r="M630" s="64" t="s">
        <v>303</v>
      </c>
      <c r="N630" s="65" t="s">
        <v>304</v>
      </c>
      <c r="O630" s="65" t="s">
        <v>305</v>
      </c>
      <c r="P630" s="64" t="s">
        <v>14</v>
      </c>
      <c r="Q630" s="64" t="s">
        <v>14</v>
      </c>
      <c r="R630" s="64" t="s">
        <v>57</v>
      </c>
      <c r="S630" s="64" t="s">
        <v>431</v>
      </c>
      <c r="T630" s="64" t="s">
        <v>57</v>
      </c>
    </row>
    <row r="631" spans="1:20" ht="27.75">
      <c r="A631" s="64" t="s">
        <v>426</v>
      </c>
      <c r="B631" s="64" t="s">
        <v>25</v>
      </c>
      <c r="C631" s="64" t="s">
        <v>453</v>
      </c>
      <c r="D631" s="64" t="s">
        <v>428</v>
      </c>
      <c r="E631" s="64">
        <v>210</v>
      </c>
      <c r="F631" s="64" t="s">
        <v>157</v>
      </c>
      <c r="G631" s="65" t="s">
        <v>158</v>
      </c>
      <c r="H631" s="65" t="s">
        <v>156</v>
      </c>
      <c r="I631" s="64" t="s">
        <v>11</v>
      </c>
      <c r="J631" s="64" t="s">
        <v>11</v>
      </c>
      <c r="K631" s="64" t="s">
        <v>57</v>
      </c>
      <c r="L631" s="64">
        <v>393</v>
      </c>
      <c r="M631" s="64" t="s">
        <v>306</v>
      </c>
      <c r="N631" s="65" t="s">
        <v>307</v>
      </c>
      <c r="O631" s="65" t="s">
        <v>305</v>
      </c>
      <c r="P631" s="64" t="s">
        <v>14</v>
      </c>
      <c r="Q631" s="64" t="s">
        <v>14</v>
      </c>
      <c r="R631" s="64" t="s">
        <v>57</v>
      </c>
      <c r="S631" s="64" t="s">
        <v>431</v>
      </c>
      <c r="T631" s="64" t="s">
        <v>57</v>
      </c>
    </row>
    <row r="632" spans="1:20" ht="27.75">
      <c r="A632" s="64" t="s">
        <v>426</v>
      </c>
      <c r="B632" s="64" t="s">
        <v>25</v>
      </c>
      <c r="C632" s="64" t="s">
        <v>453</v>
      </c>
      <c r="D632" s="64" t="s">
        <v>428</v>
      </c>
      <c r="E632" s="64">
        <v>210</v>
      </c>
      <c r="F632" s="64" t="s">
        <v>157</v>
      </c>
      <c r="G632" s="65" t="s">
        <v>158</v>
      </c>
      <c r="H632" s="65" t="s">
        <v>156</v>
      </c>
      <c r="I632" s="64" t="s">
        <v>11</v>
      </c>
      <c r="J632" s="64" t="s">
        <v>11</v>
      </c>
      <c r="K632" s="64" t="s">
        <v>57</v>
      </c>
      <c r="L632" s="64">
        <v>394</v>
      </c>
      <c r="M632" s="64" t="s">
        <v>308</v>
      </c>
      <c r="N632" s="65" t="s">
        <v>309</v>
      </c>
      <c r="O632" s="65" t="s">
        <v>305</v>
      </c>
      <c r="P632" s="64" t="s">
        <v>14</v>
      </c>
      <c r="Q632" s="64" t="s">
        <v>14</v>
      </c>
      <c r="R632" s="64" t="s">
        <v>57</v>
      </c>
      <c r="S632" s="64" t="s">
        <v>431</v>
      </c>
      <c r="T632" s="64" t="s">
        <v>57</v>
      </c>
    </row>
    <row r="633" spans="1:20" ht="27.75">
      <c r="A633" s="64" t="s">
        <v>426</v>
      </c>
      <c r="B633" s="64" t="s">
        <v>25</v>
      </c>
      <c r="C633" s="64" t="s">
        <v>453</v>
      </c>
      <c r="D633" s="64" t="s">
        <v>428</v>
      </c>
      <c r="E633" s="64">
        <v>210</v>
      </c>
      <c r="F633" s="64" t="s">
        <v>157</v>
      </c>
      <c r="G633" s="65" t="s">
        <v>158</v>
      </c>
      <c r="H633" s="65" t="s">
        <v>156</v>
      </c>
      <c r="I633" s="64" t="s">
        <v>11</v>
      </c>
      <c r="J633" s="64" t="s">
        <v>11</v>
      </c>
      <c r="K633" s="64" t="s">
        <v>57</v>
      </c>
      <c r="L633" s="64">
        <v>395</v>
      </c>
      <c r="M633" s="64" t="s">
        <v>310</v>
      </c>
      <c r="N633" s="65" t="s">
        <v>311</v>
      </c>
      <c r="O633" s="65" t="s">
        <v>305</v>
      </c>
      <c r="P633" s="64" t="s">
        <v>14</v>
      </c>
      <c r="Q633" s="64" t="s">
        <v>14</v>
      </c>
      <c r="R633" s="64" t="s">
        <v>57</v>
      </c>
      <c r="S633" s="64" t="s">
        <v>431</v>
      </c>
      <c r="T633" s="64" t="s">
        <v>57</v>
      </c>
    </row>
    <row r="634" spans="1:20" ht="27.75">
      <c r="A634" s="64" t="s">
        <v>426</v>
      </c>
      <c r="B634" s="64" t="s">
        <v>25</v>
      </c>
      <c r="C634" s="64" t="s">
        <v>432</v>
      </c>
      <c r="D634" s="64" t="s">
        <v>428</v>
      </c>
      <c r="E634" s="64">
        <v>210</v>
      </c>
      <c r="F634" s="64" t="s">
        <v>157</v>
      </c>
      <c r="G634" s="65" t="s">
        <v>158</v>
      </c>
      <c r="H634" s="65" t="s">
        <v>156</v>
      </c>
      <c r="I634" s="64" t="s">
        <v>11</v>
      </c>
      <c r="J634" s="64" t="s">
        <v>11</v>
      </c>
      <c r="K634" s="64" t="s">
        <v>57</v>
      </c>
      <c r="L634" s="64">
        <v>408</v>
      </c>
      <c r="M634" s="64" t="s">
        <v>65</v>
      </c>
      <c r="N634" s="65" t="s">
        <v>336</v>
      </c>
      <c r="O634" s="65" t="s">
        <v>337</v>
      </c>
      <c r="P634" s="64" t="s">
        <v>14</v>
      </c>
      <c r="Q634" s="64" t="s">
        <v>14</v>
      </c>
      <c r="R634" s="64" t="s">
        <v>57</v>
      </c>
      <c r="S634" s="64" t="s">
        <v>431</v>
      </c>
      <c r="T634" s="64" t="s">
        <v>57</v>
      </c>
    </row>
    <row r="635" spans="1:20" ht="27.75">
      <c r="A635" s="64" t="s">
        <v>426</v>
      </c>
      <c r="B635" s="64" t="s">
        <v>25</v>
      </c>
      <c r="C635" s="64" t="s">
        <v>432</v>
      </c>
      <c r="D635" s="64" t="s">
        <v>428</v>
      </c>
      <c r="E635" s="64">
        <v>210</v>
      </c>
      <c r="F635" s="64" t="s">
        <v>157</v>
      </c>
      <c r="G635" s="65" t="s">
        <v>158</v>
      </c>
      <c r="H635" s="65" t="s">
        <v>156</v>
      </c>
      <c r="I635" s="64" t="s">
        <v>11</v>
      </c>
      <c r="J635" s="64" t="s">
        <v>11</v>
      </c>
      <c r="K635" s="64" t="s">
        <v>57</v>
      </c>
      <c r="L635" s="64">
        <v>409</v>
      </c>
      <c r="M635" s="64" t="s">
        <v>68</v>
      </c>
      <c r="N635" s="65" t="s">
        <v>338</v>
      </c>
      <c r="O635" s="65" t="s">
        <v>337</v>
      </c>
      <c r="P635" s="64" t="s">
        <v>14</v>
      </c>
      <c r="Q635" s="64" t="s">
        <v>14</v>
      </c>
      <c r="R635" s="64" t="s">
        <v>57</v>
      </c>
      <c r="S635" s="64" t="s">
        <v>431</v>
      </c>
      <c r="T635" s="64" t="s">
        <v>57</v>
      </c>
    </row>
    <row r="636" spans="1:20" ht="27.75">
      <c r="A636" s="64" t="s">
        <v>426</v>
      </c>
      <c r="B636" s="64" t="s">
        <v>25</v>
      </c>
      <c r="C636" s="64" t="s">
        <v>432</v>
      </c>
      <c r="D636" s="64" t="s">
        <v>428</v>
      </c>
      <c r="E636" s="64">
        <v>210</v>
      </c>
      <c r="F636" s="64" t="s">
        <v>157</v>
      </c>
      <c r="G636" s="65" t="s">
        <v>158</v>
      </c>
      <c r="H636" s="65" t="s">
        <v>156</v>
      </c>
      <c r="I636" s="64" t="s">
        <v>11</v>
      </c>
      <c r="J636" s="64" t="s">
        <v>11</v>
      </c>
      <c r="K636" s="64" t="s">
        <v>57</v>
      </c>
      <c r="L636" s="64">
        <v>410</v>
      </c>
      <c r="M636" s="64" t="s">
        <v>339</v>
      </c>
      <c r="N636" s="65" t="s">
        <v>340</v>
      </c>
      <c r="O636" s="65" t="s">
        <v>337</v>
      </c>
      <c r="P636" s="64" t="s">
        <v>14</v>
      </c>
      <c r="Q636" s="64" t="s">
        <v>14</v>
      </c>
      <c r="R636" s="64" t="s">
        <v>57</v>
      </c>
      <c r="S636" s="64" t="s">
        <v>431</v>
      </c>
      <c r="T636" s="64" t="s">
        <v>57</v>
      </c>
    </row>
    <row r="637" spans="1:20" ht="27.75">
      <c r="A637" s="64" t="s">
        <v>426</v>
      </c>
      <c r="B637" s="64" t="s">
        <v>25</v>
      </c>
      <c r="C637" s="64" t="s">
        <v>432</v>
      </c>
      <c r="D637" s="64" t="s">
        <v>428</v>
      </c>
      <c r="E637" s="64">
        <v>210</v>
      </c>
      <c r="F637" s="64" t="s">
        <v>157</v>
      </c>
      <c r="G637" s="65" t="s">
        <v>158</v>
      </c>
      <c r="H637" s="65" t="s">
        <v>156</v>
      </c>
      <c r="I637" s="64" t="s">
        <v>11</v>
      </c>
      <c r="J637" s="64" t="s">
        <v>11</v>
      </c>
      <c r="K637" s="64" t="s">
        <v>57</v>
      </c>
      <c r="L637" s="64">
        <v>411</v>
      </c>
      <c r="M637" s="64" t="s">
        <v>341</v>
      </c>
      <c r="N637" s="65" t="s">
        <v>342</v>
      </c>
      <c r="O637" s="65" t="s">
        <v>337</v>
      </c>
      <c r="P637" s="64" t="s">
        <v>14</v>
      </c>
      <c r="Q637" s="64" t="s">
        <v>14</v>
      </c>
      <c r="R637" s="64" t="s">
        <v>57</v>
      </c>
      <c r="S637" s="64" t="s">
        <v>431</v>
      </c>
      <c r="T637" s="64" t="s">
        <v>57</v>
      </c>
    </row>
    <row r="638" spans="1:20" ht="27.75">
      <c r="A638" s="64" t="s">
        <v>426</v>
      </c>
      <c r="B638" s="64" t="s">
        <v>25</v>
      </c>
      <c r="C638" s="64" t="s">
        <v>432</v>
      </c>
      <c r="D638" s="64" t="s">
        <v>428</v>
      </c>
      <c r="E638" s="64">
        <v>210</v>
      </c>
      <c r="F638" s="64" t="s">
        <v>157</v>
      </c>
      <c r="G638" s="65" t="s">
        <v>158</v>
      </c>
      <c r="H638" s="65" t="s">
        <v>156</v>
      </c>
      <c r="I638" s="64" t="s">
        <v>11</v>
      </c>
      <c r="J638" s="64" t="s">
        <v>11</v>
      </c>
      <c r="K638" s="64" t="s">
        <v>57</v>
      </c>
      <c r="L638" s="64">
        <v>412</v>
      </c>
      <c r="M638" s="64" t="s">
        <v>343</v>
      </c>
      <c r="N638" s="65" t="s">
        <v>344</v>
      </c>
      <c r="O638" s="65" t="s">
        <v>337</v>
      </c>
      <c r="P638" s="64" t="s">
        <v>14</v>
      </c>
      <c r="Q638" s="64" t="s">
        <v>14</v>
      </c>
      <c r="R638" s="64" t="s">
        <v>57</v>
      </c>
      <c r="S638" s="64" t="s">
        <v>431</v>
      </c>
      <c r="T638" s="64" t="s">
        <v>57</v>
      </c>
    </row>
    <row r="639" spans="1:20" ht="27.75">
      <c r="A639" s="64" t="s">
        <v>426</v>
      </c>
      <c r="B639" s="64" t="s">
        <v>25</v>
      </c>
      <c r="C639" s="64" t="s">
        <v>432</v>
      </c>
      <c r="D639" s="64" t="s">
        <v>428</v>
      </c>
      <c r="E639" s="64">
        <v>210</v>
      </c>
      <c r="F639" s="64" t="s">
        <v>157</v>
      </c>
      <c r="G639" s="65" t="s">
        <v>158</v>
      </c>
      <c r="H639" s="65" t="s">
        <v>156</v>
      </c>
      <c r="I639" s="64" t="s">
        <v>11</v>
      </c>
      <c r="J639" s="64" t="s">
        <v>11</v>
      </c>
      <c r="K639" s="64" t="s">
        <v>57</v>
      </c>
      <c r="L639" s="64">
        <v>413</v>
      </c>
      <c r="M639" s="64" t="s">
        <v>345</v>
      </c>
      <c r="N639" s="65" t="s">
        <v>346</v>
      </c>
      <c r="O639" s="65" t="s">
        <v>337</v>
      </c>
      <c r="P639" s="64" t="s">
        <v>14</v>
      </c>
      <c r="Q639" s="64" t="s">
        <v>14</v>
      </c>
      <c r="R639" s="64" t="s">
        <v>57</v>
      </c>
      <c r="S639" s="64" t="s">
        <v>431</v>
      </c>
      <c r="T639" s="64" t="s">
        <v>57</v>
      </c>
    </row>
    <row r="640" spans="1:20" ht="27.75">
      <c r="A640" s="64" t="s">
        <v>426</v>
      </c>
      <c r="B640" s="64" t="s">
        <v>25</v>
      </c>
      <c r="C640" s="64" t="s">
        <v>432</v>
      </c>
      <c r="D640" s="64" t="s">
        <v>428</v>
      </c>
      <c r="E640" s="64">
        <v>210</v>
      </c>
      <c r="F640" s="64" t="s">
        <v>157</v>
      </c>
      <c r="G640" s="65" t="s">
        <v>158</v>
      </c>
      <c r="H640" s="65" t="s">
        <v>156</v>
      </c>
      <c r="I640" s="64" t="s">
        <v>11</v>
      </c>
      <c r="J640" s="64" t="s">
        <v>11</v>
      </c>
      <c r="K640" s="64" t="s">
        <v>57</v>
      </c>
      <c r="L640" s="64">
        <v>414</v>
      </c>
      <c r="M640" s="64" t="s">
        <v>347</v>
      </c>
      <c r="N640" s="65" t="s">
        <v>348</v>
      </c>
      <c r="O640" s="65" t="s">
        <v>337</v>
      </c>
      <c r="P640" s="64" t="s">
        <v>14</v>
      </c>
      <c r="Q640" s="64" t="s">
        <v>14</v>
      </c>
      <c r="R640" s="64" t="s">
        <v>57</v>
      </c>
      <c r="S640" s="64" t="s">
        <v>431</v>
      </c>
      <c r="T640" s="64" t="s">
        <v>57</v>
      </c>
    </row>
    <row r="641" spans="1:20" ht="27.75">
      <c r="A641" s="64" t="s">
        <v>426</v>
      </c>
      <c r="B641" s="64" t="s">
        <v>25</v>
      </c>
      <c r="C641" s="64" t="s">
        <v>432</v>
      </c>
      <c r="D641" s="64" t="s">
        <v>428</v>
      </c>
      <c r="E641" s="64">
        <v>210</v>
      </c>
      <c r="F641" s="64" t="s">
        <v>157</v>
      </c>
      <c r="G641" s="65" t="s">
        <v>158</v>
      </c>
      <c r="H641" s="65" t="s">
        <v>156</v>
      </c>
      <c r="I641" s="64" t="s">
        <v>11</v>
      </c>
      <c r="J641" s="64" t="s">
        <v>11</v>
      </c>
      <c r="K641" s="64" t="s">
        <v>57</v>
      </c>
      <c r="L641" s="64">
        <v>415</v>
      </c>
      <c r="M641" s="64" t="s">
        <v>349</v>
      </c>
      <c r="N641" s="65" t="s">
        <v>350</v>
      </c>
      <c r="O641" s="65" t="s">
        <v>337</v>
      </c>
      <c r="P641" s="64" t="s">
        <v>14</v>
      </c>
      <c r="Q641" s="64" t="s">
        <v>14</v>
      </c>
      <c r="R641" s="64" t="s">
        <v>57</v>
      </c>
      <c r="S641" s="64" t="s">
        <v>431</v>
      </c>
      <c r="T641" s="64" t="s">
        <v>57</v>
      </c>
    </row>
    <row r="642" spans="1:20" ht="27.75">
      <c r="A642" s="64" t="s">
        <v>426</v>
      </c>
      <c r="B642" s="64" t="s">
        <v>25</v>
      </c>
      <c r="C642" s="64" t="s">
        <v>432</v>
      </c>
      <c r="D642" s="64" t="s">
        <v>428</v>
      </c>
      <c r="E642" s="64">
        <v>210</v>
      </c>
      <c r="F642" s="64" t="s">
        <v>157</v>
      </c>
      <c r="G642" s="65" t="s">
        <v>158</v>
      </c>
      <c r="H642" s="65" t="s">
        <v>156</v>
      </c>
      <c r="I642" s="64" t="s">
        <v>11</v>
      </c>
      <c r="J642" s="64" t="s">
        <v>11</v>
      </c>
      <c r="K642" s="64" t="s">
        <v>57</v>
      </c>
      <c r="L642" s="64">
        <v>416</v>
      </c>
      <c r="M642" s="64" t="s">
        <v>351</v>
      </c>
      <c r="N642" s="65" t="s">
        <v>352</v>
      </c>
      <c r="O642" s="65" t="s">
        <v>337</v>
      </c>
      <c r="P642" s="64" t="s">
        <v>14</v>
      </c>
      <c r="Q642" s="64" t="s">
        <v>14</v>
      </c>
      <c r="R642" s="64" t="s">
        <v>57</v>
      </c>
      <c r="S642" s="64" t="s">
        <v>431</v>
      </c>
      <c r="T642" s="64" t="s">
        <v>57</v>
      </c>
    </row>
    <row r="643" spans="1:20" ht="27.75">
      <c r="A643" s="64" t="s">
        <v>426</v>
      </c>
      <c r="B643" s="64" t="s">
        <v>25</v>
      </c>
      <c r="C643" s="64" t="s">
        <v>432</v>
      </c>
      <c r="D643" s="64" t="s">
        <v>428</v>
      </c>
      <c r="E643" s="64">
        <v>210</v>
      </c>
      <c r="F643" s="64" t="s">
        <v>157</v>
      </c>
      <c r="G643" s="65" t="s">
        <v>158</v>
      </c>
      <c r="H643" s="65" t="s">
        <v>156</v>
      </c>
      <c r="I643" s="64" t="s">
        <v>11</v>
      </c>
      <c r="J643" s="64" t="s">
        <v>11</v>
      </c>
      <c r="K643" s="64" t="s">
        <v>57</v>
      </c>
      <c r="L643" s="64">
        <v>417</v>
      </c>
      <c r="M643" s="64" t="s">
        <v>353</v>
      </c>
      <c r="N643" s="65" t="s">
        <v>354</v>
      </c>
      <c r="O643" s="65" t="s">
        <v>337</v>
      </c>
      <c r="P643" s="64" t="s">
        <v>14</v>
      </c>
      <c r="Q643" s="64" t="s">
        <v>14</v>
      </c>
      <c r="R643" s="64" t="s">
        <v>57</v>
      </c>
      <c r="S643" s="64" t="s">
        <v>431</v>
      </c>
      <c r="T643" s="64" t="s">
        <v>57</v>
      </c>
    </row>
    <row r="644" spans="1:20" ht="27.75">
      <c r="A644" s="64" t="s">
        <v>426</v>
      </c>
      <c r="B644" s="64" t="s">
        <v>25</v>
      </c>
      <c r="C644" s="64" t="s">
        <v>432</v>
      </c>
      <c r="D644" s="64" t="s">
        <v>428</v>
      </c>
      <c r="E644" s="64">
        <v>210</v>
      </c>
      <c r="F644" s="64" t="s">
        <v>157</v>
      </c>
      <c r="G644" s="65" t="s">
        <v>158</v>
      </c>
      <c r="H644" s="65" t="s">
        <v>156</v>
      </c>
      <c r="I644" s="64" t="s">
        <v>11</v>
      </c>
      <c r="J644" s="64" t="s">
        <v>11</v>
      </c>
      <c r="K644" s="64" t="s">
        <v>57</v>
      </c>
      <c r="L644" s="64">
        <v>418</v>
      </c>
      <c r="M644" s="64" t="s">
        <v>355</v>
      </c>
      <c r="N644" s="65" t="s">
        <v>356</v>
      </c>
      <c r="O644" s="65" t="s">
        <v>337</v>
      </c>
      <c r="P644" s="64" t="s">
        <v>14</v>
      </c>
      <c r="Q644" s="64" t="s">
        <v>14</v>
      </c>
      <c r="R644" s="64" t="s">
        <v>57</v>
      </c>
      <c r="S644" s="64" t="s">
        <v>431</v>
      </c>
      <c r="T644" s="64" t="s">
        <v>57</v>
      </c>
    </row>
    <row r="645" spans="1:20" ht="27.75">
      <c r="A645" s="64" t="s">
        <v>426</v>
      </c>
      <c r="B645" s="64" t="s">
        <v>25</v>
      </c>
      <c r="C645" s="64" t="s">
        <v>432</v>
      </c>
      <c r="D645" s="64" t="s">
        <v>428</v>
      </c>
      <c r="E645" s="64">
        <v>211</v>
      </c>
      <c r="F645" s="64" t="s">
        <v>518</v>
      </c>
      <c r="G645" s="65" t="s">
        <v>519</v>
      </c>
      <c r="H645" s="65" t="s">
        <v>520</v>
      </c>
      <c r="I645" s="64" t="s">
        <v>11</v>
      </c>
      <c r="J645" s="64" t="s">
        <v>11</v>
      </c>
      <c r="K645" s="64" t="s">
        <v>57</v>
      </c>
      <c r="L645" s="64">
        <v>212</v>
      </c>
      <c r="M645" s="64" t="s">
        <v>521</v>
      </c>
      <c r="N645" s="65" t="s">
        <v>522</v>
      </c>
      <c r="O645" s="65" t="s">
        <v>523</v>
      </c>
      <c r="P645" s="64" t="s">
        <v>11</v>
      </c>
      <c r="Q645" s="64" t="s">
        <v>11</v>
      </c>
      <c r="R645" s="64" t="s">
        <v>57</v>
      </c>
      <c r="S645" s="64" t="s">
        <v>431</v>
      </c>
      <c r="T645" s="64" t="s">
        <v>57</v>
      </c>
    </row>
    <row r="646" spans="1:20" ht="27.75">
      <c r="A646" s="64" t="s">
        <v>426</v>
      </c>
      <c r="B646" s="64" t="s">
        <v>25</v>
      </c>
      <c r="C646" s="64" t="s">
        <v>453</v>
      </c>
      <c r="D646" s="64" t="s">
        <v>428</v>
      </c>
      <c r="E646" s="64">
        <v>211</v>
      </c>
      <c r="F646" s="64" t="s">
        <v>518</v>
      </c>
      <c r="G646" s="65" t="s">
        <v>519</v>
      </c>
      <c r="H646" s="65" t="s">
        <v>520</v>
      </c>
      <c r="I646" s="64" t="s">
        <v>11</v>
      </c>
      <c r="J646" s="64" t="s">
        <v>11</v>
      </c>
      <c r="K646" s="64" t="s">
        <v>57</v>
      </c>
      <c r="L646" s="64">
        <v>392</v>
      </c>
      <c r="M646" s="64" t="s">
        <v>303</v>
      </c>
      <c r="N646" s="65" t="s">
        <v>304</v>
      </c>
      <c r="O646" s="65" t="s">
        <v>305</v>
      </c>
      <c r="P646" s="64" t="s">
        <v>14</v>
      </c>
      <c r="Q646" s="64" t="s">
        <v>14</v>
      </c>
      <c r="R646" s="64" t="s">
        <v>57</v>
      </c>
      <c r="S646" s="64" t="s">
        <v>431</v>
      </c>
      <c r="T646" s="64" t="s">
        <v>57</v>
      </c>
    </row>
    <row r="647" spans="1:20" ht="27.75">
      <c r="A647" s="64" t="s">
        <v>426</v>
      </c>
      <c r="B647" s="64" t="s">
        <v>25</v>
      </c>
      <c r="C647" s="64" t="s">
        <v>453</v>
      </c>
      <c r="D647" s="64" t="s">
        <v>428</v>
      </c>
      <c r="E647" s="64">
        <v>211</v>
      </c>
      <c r="F647" s="64" t="s">
        <v>518</v>
      </c>
      <c r="G647" s="65" t="s">
        <v>519</v>
      </c>
      <c r="H647" s="65" t="s">
        <v>520</v>
      </c>
      <c r="I647" s="64" t="s">
        <v>11</v>
      </c>
      <c r="J647" s="64" t="s">
        <v>11</v>
      </c>
      <c r="K647" s="64" t="s">
        <v>57</v>
      </c>
      <c r="L647" s="64">
        <v>393</v>
      </c>
      <c r="M647" s="64" t="s">
        <v>306</v>
      </c>
      <c r="N647" s="65" t="s">
        <v>307</v>
      </c>
      <c r="O647" s="65" t="s">
        <v>305</v>
      </c>
      <c r="P647" s="64" t="s">
        <v>14</v>
      </c>
      <c r="Q647" s="64" t="s">
        <v>14</v>
      </c>
      <c r="R647" s="64" t="s">
        <v>57</v>
      </c>
      <c r="S647" s="64" t="s">
        <v>431</v>
      </c>
      <c r="T647" s="64" t="s">
        <v>57</v>
      </c>
    </row>
    <row r="648" spans="1:20" ht="27.75">
      <c r="A648" s="64" t="s">
        <v>426</v>
      </c>
      <c r="B648" s="64" t="s">
        <v>25</v>
      </c>
      <c r="C648" s="64" t="s">
        <v>453</v>
      </c>
      <c r="D648" s="64" t="s">
        <v>428</v>
      </c>
      <c r="E648" s="64">
        <v>211</v>
      </c>
      <c r="F648" s="64" t="s">
        <v>518</v>
      </c>
      <c r="G648" s="65" t="s">
        <v>519</v>
      </c>
      <c r="H648" s="65" t="s">
        <v>520</v>
      </c>
      <c r="I648" s="64" t="s">
        <v>11</v>
      </c>
      <c r="J648" s="64" t="s">
        <v>11</v>
      </c>
      <c r="K648" s="64" t="s">
        <v>57</v>
      </c>
      <c r="L648" s="64">
        <v>394</v>
      </c>
      <c r="M648" s="64" t="s">
        <v>308</v>
      </c>
      <c r="N648" s="65" t="s">
        <v>309</v>
      </c>
      <c r="O648" s="65" t="s">
        <v>305</v>
      </c>
      <c r="P648" s="64" t="s">
        <v>14</v>
      </c>
      <c r="Q648" s="64" t="s">
        <v>14</v>
      </c>
      <c r="R648" s="64" t="s">
        <v>57</v>
      </c>
      <c r="S648" s="64" t="s">
        <v>431</v>
      </c>
      <c r="T648" s="64" t="s">
        <v>57</v>
      </c>
    </row>
    <row r="649" spans="1:20" ht="27.75">
      <c r="A649" s="64" t="s">
        <v>426</v>
      </c>
      <c r="B649" s="64" t="s">
        <v>25</v>
      </c>
      <c r="C649" s="64" t="s">
        <v>453</v>
      </c>
      <c r="D649" s="64" t="s">
        <v>428</v>
      </c>
      <c r="E649" s="64">
        <v>211</v>
      </c>
      <c r="F649" s="64" t="s">
        <v>518</v>
      </c>
      <c r="G649" s="65" t="s">
        <v>519</v>
      </c>
      <c r="H649" s="65" t="s">
        <v>520</v>
      </c>
      <c r="I649" s="64" t="s">
        <v>11</v>
      </c>
      <c r="J649" s="64" t="s">
        <v>11</v>
      </c>
      <c r="K649" s="64" t="s">
        <v>57</v>
      </c>
      <c r="L649" s="64">
        <v>395</v>
      </c>
      <c r="M649" s="64" t="s">
        <v>310</v>
      </c>
      <c r="N649" s="65" t="s">
        <v>311</v>
      </c>
      <c r="O649" s="65" t="s">
        <v>305</v>
      </c>
      <c r="P649" s="64" t="s">
        <v>14</v>
      </c>
      <c r="Q649" s="64" t="s">
        <v>14</v>
      </c>
      <c r="R649" s="64" t="s">
        <v>57</v>
      </c>
      <c r="S649" s="64" t="s">
        <v>431</v>
      </c>
      <c r="T649" s="64" t="s">
        <v>57</v>
      </c>
    </row>
    <row r="650" spans="1:20" ht="27.75">
      <c r="A650" s="64" t="s">
        <v>426</v>
      </c>
      <c r="B650" s="64" t="s">
        <v>25</v>
      </c>
      <c r="C650" s="64" t="s">
        <v>432</v>
      </c>
      <c r="D650" s="64" t="s">
        <v>428</v>
      </c>
      <c r="E650" s="64">
        <v>211</v>
      </c>
      <c r="F650" s="64" t="s">
        <v>518</v>
      </c>
      <c r="G650" s="65" t="s">
        <v>519</v>
      </c>
      <c r="H650" s="65" t="s">
        <v>520</v>
      </c>
      <c r="I650" s="64" t="s">
        <v>11</v>
      </c>
      <c r="J650" s="64" t="s">
        <v>11</v>
      </c>
      <c r="K650" s="64" t="s">
        <v>57</v>
      </c>
      <c r="L650" s="64">
        <v>408</v>
      </c>
      <c r="M650" s="64" t="s">
        <v>65</v>
      </c>
      <c r="N650" s="65" t="s">
        <v>336</v>
      </c>
      <c r="O650" s="65" t="s">
        <v>337</v>
      </c>
      <c r="P650" s="64" t="s">
        <v>14</v>
      </c>
      <c r="Q650" s="64" t="s">
        <v>14</v>
      </c>
      <c r="R650" s="64" t="s">
        <v>57</v>
      </c>
      <c r="S650" s="64" t="s">
        <v>431</v>
      </c>
      <c r="T650" s="64" t="s">
        <v>57</v>
      </c>
    </row>
    <row r="651" spans="1:20" ht="27.75">
      <c r="A651" s="64" t="s">
        <v>426</v>
      </c>
      <c r="B651" s="64" t="s">
        <v>25</v>
      </c>
      <c r="C651" s="64" t="s">
        <v>432</v>
      </c>
      <c r="D651" s="64" t="s">
        <v>428</v>
      </c>
      <c r="E651" s="64">
        <v>211</v>
      </c>
      <c r="F651" s="64" t="s">
        <v>518</v>
      </c>
      <c r="G651" s="65" t="s">
        <v>519</v>
      </c>
      <c r="H651" s="65" t="s">
        <v>520</v>
      </c>
      <c r="I651" s="64" t="s">
        <v>11</v>
      </c>
      <c r="J651" s="64" t="s">
        <v>11</v>
      </c>
      <c r="K651" s="64" t="s">
        <v>57</v>
      </c>
      <c r="L651" s="64">
        <v>409</v>
      </c>
      <c r="M651" s="64" t="s">
        <v>68</v>
      </c>
      <c r="N651" s="65" t="s">
        <v>338</v>
      </c>
      <c r="O651" s="65" t="s">
        <v>337</v>
      </c>
      <c r="P651" s="64" t="s">
        <v>14</v>
      </c>
      <c r="Q651" s="64" t="s">
        <v>14</v>
      </c>
      <c r="R651" s="64" t="s">
        <v>57</v>
      </c>
      <c r="S651" s="64" t="s">
        <v>431</v>
      </c>
      <c r="T651" s="64" t="s">
        <v>57</v>
      </c>
    </row>
    <row r="652" spans="1:20" ht="27.75">
      <c r="A652" s="64" t="s">
        <v>426</v>
      </c>
      <c r="B652" s="64" t="s">
        <v>25</v>
      </c>
      <c r="C652" s="64" t="s">
        <v>432</v>
      </c>
      <c r="D652" s="64" t="s">
        <v>428</v>
      </c>
      <c r="E652" s="64">
        <v>211</v>
      </c>
      <c r="F652" s="64" t="s">
        <v>518</v>
      </c>
      <c r="G652" s="65" t="s">
        <v>519</v>
      </c>
      <c r="H652" s="65" t="s">
        <v>520</v>
      </c>
      <c r="I652" s="64" t="s">
        <v>11</v>
      </c>
      <c r="J652" s="64" t="s">
        <v>11</v>
      </c>
      <c r="K652" s="64" t="s">
        <v>57</v>
      </c>
      <c r="L652" s="64">
        <v>410</v>
      </c>
      <c r="M652" s="64" t="s">
        <v>339</v>
      </c>
      <c r="N652" s="65" t="s">
        <v>340</v>
      </c>
      <c r="O652" s="65" t="s">
        <v>337</v>
      </c>
      <c r="P652" s="64" t="s">
        <v>14</v>
      </c>
      <c r="Q652" s="64" t="s">
        <v>14</v>
      </c>
      <c r="R652" s="64" t="s">
        <v>57</v>
      </c>
      <c r="S652" s="64" t="s">
        <v>431</v>
      </c>
      <c r="T652" s="64" t="s">
        <v>57</v>
      </c>
    </row>
    <row r="653" spans="1:20" ht="27.75">
      <c r="A653" s="64" t="s">
        <v>426</v>
      </c>
      <c r="B653" s="64" t="s">
        <v>25</v>
      </c>
      <c r="C653" s="64" t="s">
        <v>432</v>
      </c>
      <c r="D653" s="64" t="s">
        <v>428</v>
      </c>
      <c r="E653" s="64">
        <v>211</v>
      </c>
      <c r="F653" s="64" t="s">
        <v>518</v>
      </c>
      <c r="G653" s="65" t="s">
        <v>519</v>
      </c>
      <c r="H653" s="65" t="s">
        <v>520</v>
      </c>
      <c r="I653" s="64" t="s">
        <v>11</v>
      </c>
      <c r="J653" s="64" t="s">
        <v>11</v>
      </c>
      <c r="K653" s="64" t="s">
        <v>57</v>
      </c>
      <c r="L653" s="64">
        <v>411</v>
      </c>
      <c r="M653" s="64" t="s">
        <v>341</v>
      </c>
      <c r="N653" s="65" t="s">
        <v>342</v>
      </c>
      <c r="O653" s="65" t="s">
        <v>337</v>
      </c>
      <c r="P653" s="64" t="s">
        <v>14</v>
      </c>
      <c r="Q653" s="64" t="s">
        <v>14</v>
      </c>
      <c r="R653" s="64" t="s">
        <v>57</v>
      </c>
      <c r="S653" s="64" t="s">
        <v>431</v>
      </c>
      <c r="T653" s="64" t="s">
        <v>57</v>
      </c>
    </row>
    <row r="654" spans="1:20" ht="27.75">
      <c r="A654" s="64" t="s">
        <v>426</v>
      </c>
      <c r="B654" s="64" t="s">
        <v>25</v>
      </c>
      <c r="C654" s="64" t="s">
        <v>432</v>
      </c>
      <c r="D654" s="64" t="s">
        <v>428</v>
      </c>
      <c r="E654" s="64">
        <v>211</v>
      </c>
      <c r="F654" s="64" t="s">
        <v>518</v>
      </c>
      <c r="G654" s="65" t="s">
        <v>519</v>
      </c>
      <c r="H654" s="65" t="s">
        <v>520</v>
      </c>
      <c r="I654" s="64" t="s">
        <v>11</v>
      </c>
      <c r="J654" s="64" t="s">
        <v>11</v>
      </c>
      <c r="K654" s="64" t="s">
        <v>57</v>
      </c>
      <c r="L654" s="64">
        <v>412</v>
      </c>
      <c r="M654" s="64" t="s">
        <v>343</v>
      </c>
      <c r="N654" s="65" t="s">
        <v>344</v>
      </c>
      <c r="O654" s="65" t="s">
        <v>337</v>
      </c>
      <c r="P654" s="64" t="s">
        <v>14</v>
      </c>
      <c r="Q654" s="64" t="s">
        <v>14</v>
      </c>
      <c r="R654" s="64" t="s">
        <v>57</v>
      </c>
      <c r="S654" s="64" t="s">
        <v>431</v>
      </c>
      <c r="T654" s="64" t="s">
        <v>57</v>
      </c>
    </row>
    <row r="655" spans="1:20" ht="27.75">
      <c r="A655" s="64" t="s">
        <v>426</v>
      </c>
      <c r="B655" s="64" t="s">
        <v>25</v>
      </c>
      <c r="C655" s="64" t="s">
        <v>432</v>
      </c>
      <c r="D655" s="64" t="s">
        <v>428</v>
      </c>
      <c r="E655" s="64">
        <v>211</v>
      </c>
      <c r="F655" s="64" t="s">
        <v>518</v>
      </c>
      <c r="G655" s="65" t="s">
        <v>519</v>
      </c>
      <c r="H655" s="65" t="s">
        <v>520</v>
      </c>
      <c r="I655" s="64" t="s">
        <v>11</v>
      </c>
      <c r="J655" s="64" t="s">
        <v>11</v>
      </c>
      <c r="K655" s="64" t="s">
        <v>57</v>
      </c>
      <c r="L655" s="64">
        <v>413</v>
      </c>
      <c r="M655" s="64" t="s">
        <v>345</v>
      </c>
      <c r="N655" s="65" t="s">
        <v>346</v>
      </c>
      <c r="O655" s="65" t="s">
        <v>337</v>
      </c>
      <c r="P655" s="64" t="s">
        <v>14</v>
      </c>
      <c r="Q655" s="64" t="s">
        <v>14</v>
      </c>
      <c r="R655" s="64" t="s">
        <v>57</v>
      </c>
      <c r="S655" s="64" t="s">
        <v>431</v>
      </c>
      <c r="T655" s="64" t="s">
        <v>57</v>
      </c>
    </row>
    <row r="656" spans="1:20" ht="27.75">
      <c r="A656" s="64" t="s">
        <v>426</v>
      </c>
      <c r="B656" s="64" t="s">
        <v>25</v>
      </c>
      <c r="C656" s="64" t="s">
        <v>432</v>
      </c>
      <c r="D656" s="64" t="s">
        <v>428</v>
      </c>
      <c r="E656" s="64">
        <v>211</v>
      </c>
      <c r="F656" s="64" t="s">
        <v>518</v>
      </c>
      <c r="G656" s="65" t="s">
        <v>519</v>
      </c>
      <c r="H656" s="65" t="s">
        <v>520</v>
      </c>
      <c r="I656" s="64" t="s">
        <v>11</v>
      </c>
      <c r="J656" s="64" t="s">
        <v>11</v>
      </c>
      <c r="K656" s="64" t="s">
        <v>57</v>
      </c>
      <c r="L656" s="64">
        <v>414</v>
      </c>
      <c r="M656" s="64" t="s">
        <v>347</v>
      </c>
      <c r="N656" s="65" t="s">
        <v>348</v>
      </c>
      <c r="O656" s="65" t="s">
        <v>337</v>
      </c>
      <c r="P656" s="64" t="s">
        <v>14</v>
      </c>
      <c r="Q656" s="64" t="s">
        <v>14</v>
      </c>
      <c r="R656" s="64" t="s">
        <v>57</v>
      </c>
      <c r="S656" s="64" t="s">
        <v>431</v>
      </c>
      <c r="T656" s="64" t="s">
        <v>57</v>
      </c>
    </row>
    <row r="657" spans="1:20" ht="27.75">
      <c r="A657" s="64" t="s">
        <v>426</v>
      </c>
      <c r="B657" s="64" t="s">
        <v>25</v>
      </c>
      <c r="C657" s="64" t="s">
        <v>432</v>
      </c>
      <c r="D657" s="64" t="s">
        <v>428</v>
      </c>
      <c r="E657" s="64">
        <v>211</v>
      </c>
      <c r="F657" s="64" t="s">
        <v>518</v>
      </c>
      <c r="G657" s="65" t="s">
        <v>519</v>
      </c>
      <c r="H657" s="65" t="s">
        <v>520</v>
      </c>
      <c r="I657" s="64" t="s">
        <v>11</v>
      </c>
      <c r="J657" s="64" t="s">
        <v>11</v>
      </c>
      <c r="K657" s="64" t="s">
        <v>57</v>
      </c>
      <c r="L657" s="64">
        <v>415</v>
      </c>
      <c r="M657" s="64" t="s">
        <v>349</v>
      </c>
      <c r="N657" s="65" t="s">
        <v>350</v>
      </c>
      <c r="O657" s="65" t="s">
        <v>337</v>
      </c>
      <c r="P657" s="64" t="s">
        <v>14</v>
      </c>
      <c r="Q657" s="64" t="s">
        <v>14</v>
      </c>
      <c r="R657" s="64" t="s">
        <v>57</v>
      </c>
      <c r="S657" s="64" t="s">
        <v>431</v>
      </c>
      <c r="T657" s="64" t="s">
        <v>57</v>
      </c>
    </row>
    <row r="658" spans="1:20" ht="27.75">
      <c r="A658" s="64" t="s">
        <v>426</v>
      </c>
      <c r="B658" s="64" t="s">
        <v>25</v>
      </c>
      <c r="C658" s="64" t="s">
        <v>432</v>
      </c>
      <c r="D658" s="64" t="s">
        <v>428</v>
      </c>
      <c r="E658" s="64">
        <v>211</v>
      </c>
      <c r="F658" s="64" t="s">
        <v>518</v>
      </c>
      <c r="G658" s="65" t="s">
        <v>519</v>
      </c>
      <c r="H658" s="65" t="s">
        <v>520</v>
      </c>
      <c r="I658" s="64" t="s">
        <v>11</v>
      </c>
      <c r="J658" s="64" t="s">
        <v>11</v>
      </c>
      <c r="K658" s="64" t="s">
        <v>57</v>
      </c>
      <c r="L658" s="64">
        <v>416</v>
      </c>
      <c r="M658" s="64" t="s">
        <v>351</v>
      </c>
      <c r="N658" s="65" t="s">
        <v>352</v>
      </c>
      <c r="O658" s="65" t="s">
        <v>337</v>
      </c>
      <c r="P658" s="64" t="s">
        <v>14</v>
      </c>
      <c r="Q658" s="64" t="s">
        <v>14</v>
      </c>
      <c r="R658" s="64" t="s">
        <v>57</v>
      </c>
      <c r="S658" s="64" t="s">
        <v>431</v>
      </c>
      <c r="T658" s="64" t="s">
        <v>57</v>
      </c>
    </row>
    <row r="659" spans="1:20" ht="27.75">
      <c r="A659" s="64" t="s">
        <v>426</v>
      </c>
      <c r="B659" s="64" t="s">
        <v>25</v>
      </c>
      <c r="C659" s="64" t="s">
        <v>432</v>
      </c>
      <c r="D659" s="64" t="s">
        <v>428</v>
      </c>
      <c r="E659" s="64">
        <v>211</v>
      </c>
      <c r="F659" s="64" t="s">
        <v>518</v>
      </c>
      <c r="G659" s="65" t="s">
        <v>519</v>
      </c>
      <c r="H659" s="65" t="s">
        <v>520</v>
      </c>
      <c r="I659" s="64" t="s">
        <v>11</v>
      </c>
      <c r="J659" s="64" t="s">
        <v>11</v>
      </c>
      <c r="K659" s="64" t="s">
        <v>57</v>
      </c>
      <c r="L659" s="64">
        <v>417</v>
      </c>
      <c r="M659" s="64" t="s">
        <v>353</v>
      </c>
      <c r="N659" s="65" t="s">
        <v>354</v>
      </c>
      <c r="O659" s="65" t="s">
        <v>337</v>
      </c>
      <c r="P659" s="64" t="s">
        <v>14</v>
      </c>
      <c r="Q659" s="64" t="s">
        <v>14</v>
      </c>
      <c r="R659" s="64" t="s">
        <v>57</v>
      </c>
      <c r="S659" s="64" t="s">
        <v>431</v>
      </c>
      <c r="T659" s="64" t="s">
        <v>57</v>
      </c>
    </row>
    <row r="660" spans="1:20" ht="27.75">
      <c r="A660" s="64" t="s">
        <v>426</v>
      </c>
      <c r="B660" s="64" t="s">
        <v>25</v>
      </c>
      <c r="C660" s="64" t="s">
        <v>432</v>
      </c>
      <c r="D660" s="64" t="s">
        <v>428</v>
      </c>
      <c r="E660" s="64">
        <v>211</v>
      </c>
      <c r="F660" s="64" t="s">
        <v>518</v>
      </c>
      <c r="G660" s="65" t="s">
        <v>519</v>
      </c>
      <c r="H660" s="65" t="s">
        <v>520</v>
      </c>
      <c r="I660" s="64" t="s">
        <v>11</v>
      </c>
      <c r="J660" s="64" t="s">
        <v>11</v>
      </c>
      <c r="K660" s="64" t="s">
        <v>57</v>
      </c>
      <c r="L660" s="64">
        <v>418</v>
      </c>
      <c r="M660" s="64" t="s">
        <v>355</v>
      </c>
      <c r="N660" s="65" t="s">
        <v>356</v>
      </c>
      <c r="O660" s="65" t="s">
        <v>337</v>
      </c>
      <c r="P660" s="64" t="s">
        <v>14</v>
      </c>
      <c r="Q660" s="64" t="s">
        <v>14</v>
      </c>
      <c r="R660" s="64" t="s">
        <v>57</v>
      </c>
      <c r="S660" s="64" t="s">
        <v>431</v>
      </c>
      <c r="T660" s="64" t="s">
        <v>57</v>
      </c>
    </row>
    <row r="661" spans="1:20" ht="27.75">
      <c r="A661" s="64" t="s">
        <v>426</v>
      </c>
      <c r="B661" s="64" t="s">
        <v>25</v>
      </c>
      <c r="C661" s="64" t="s">
        <v>453</v>
      </c>
      <c r="D661" s="64" t="s">
        <v>428</v>
      </c>
      <c r="E661" s="64">
        <v>212</v>
      </c>
      <c r="F661" s="64" t="s">
        <v>521</v>
      </c>
      <c r="G661" s="65" t="s">
        <v>522</v>
      </c>
      <c r="H661" s="65" t="s">
        <v>523</v>
      </c>
      <c r="I661" s="64" t="s">
        <v>11</v>
      </c>
      <c r="J661" s="64" t="s">
        <v>11</v>
      </c>
      <c r="K661" s="64" t="s">
        <v>57</v>
      </c>
      <c r="L661" s="64">
        <v>392</v>
      </c>
      <c r="M661" s="64" t="s">
        <v>303</v>
      </c>
      <c r="N661" s="65" t="s">
        <v>304</v>
      </c>
      <c r="O661" s="65" t="s">
        <v>305</v>
      </c>
      <c r="P661" s="64" t="s">
        <v>14</v>
      </c>
      <c r="Q661" s="64" t="s">
        <v>14</v>
      </c>
      <c r="R661" s="64" t="s">
        <v>57</v>
      </c>
      <c r="S661" s="64" t="s">
        <v>431</v>
      </c>
      <c r="T661" s="64" t="s">
        <v>57</v>
      </c>
    </row>
    <row r="662" spans="1:20" ht="27.75">
      <c r="A662" s="64" t="s">
        <v>426</v>
      </c>
      <c r="B662" s="64" t="s">
        <v>25</v>
      </c>
      <c r="C662" s="64" t="s">
        <v>453</v>
      </c>
      <c r="D662" s="64" t="s">
        <v>428</v>
      </c>
      <c r="E662" s="64">
        <v>212</v>
      </c>
      <c r="F662" s="64" t="s">
        <v>521</v>
      </c>
      <c r="G662" s="65" t="s">
        <v>522</v>
      </c>
      <c r="H662" s="65" t="s">
        <v>523</v>
      </c>
      <c r="I662" s="64" t="s">
        <v>11</v>
      </c>
      <c r="J662" s="64" t="s">
        <v>11</v>
      </c>
      <c r="K662" s="64" t="s">
        <v>57</v>
      </c>
      <c r="L662" s="64">
        <v>393</v>
      </c>
      <c r="M662" s="64" t="s">
        <v>306</v>
      </c>
      <c r="N662" s="65" t="s">
        <v>307</v>
      </c>
      <c r="O662" s="65" t="s">
        <v>305</v>
      </c>
      <c r="P662" s="64" t="s">
        <v>14</v>
      </c>
      <c r="Q662" s="64" t="s">
        <v>14</v>
      </c>
      <c r="R662" s="64" t="s">
        <v>57</v>
      </c>
      <c r="S662" s="64" t="s">
        <v>431</v>
      </c>
      <c r="T662" s="64" t="s">
        <v>57</v>
      </c>
    </row>
    <row r="663" spans="1:20" ht="27.75">
      <c r="A663" s="64" t="s">
        <v>426</v>
      </c>
      <c r="B663" s="64" t="s">
        <v>25</v>
      </c>
      <c r="C663" s="64" t="s">
        <v>453</v>
      </c>
      <c r="D663" s="64" t="s">
        <v>428</v>
      </c>
      <c r="E663" s="64">
        <v>212</v>
      </c>
      <c r="F663" s="64" t="s">
        <v>521</v>
      </c>
      <c r="G663" s="65" t="s">
        <v>522</v>
      </c>
      <c r="H663" s="65" t="s">
        <v>523</v>
      </c>
      <c r="I663" s="64" t="s">
        <v>11</v>
      </c>
      <c r="J663" s="64" t="s">
        <v>11</v>
      </c>
      <c r="K663" s="64" t="s">
        <v>57</v>
      </c>
      <c r="L663" s="64">
        <v>394</v>
      </c>
      <c r="M663" s="64" t="s">
        <v>308</v>
      </c>
      <c r="N663" s="65" t="s">
        <v>309</v>
      </c>
      <c r="O663" s="65" t="s">
        <v>305</v>
      </c>
      <c r="P663" s="64" t="s">
        <v>14</v>
      </c>
      <c r="Q663" s="64" t="s">
        <v>14</v>
      </c>
      <c r="R663" s="64" t="s">
        <v>57</v>
      </c>
      <c r="S663" s="64" t="s">
        <v>431</v>
      </c>
      <c r="T663" s="64" t="s">
        <v>57</v>
      </c>
    </row>
    <row r="664" spans="1:20" ht="27.75">
      <c r="A664" s="64" t="s">
        <v>426</v>
      </c>
      <c r="B664" s="64" t="s">
        <v>25</v>
      </c>
      <c r="C664" s="64" t="s">
        <v>453</v>
      </c>
      <c r="D664" s="64" t="s">
        <v>428</v>
      </c>
      <c r="E664" s="64">
        <v>212</v>
      </c>
      <c r="F664" s="64" t="s">
        <v>521</v>
      </c>
      <c r="G664" s="65" t="s">
        <v>522</v>
      </c>
      <c r="H664" s="65" t="s">
        <v>523</v>
      </c>
      <c r="I664" s="64" t="s">
        <v>11</v>
      </c>
      <c r="J664" s="64" t="s">
        <v>11</v>
      </c>
      <c r="K664" s="64" t="s">
        <v>57</v>
      </c>
      <c r="L664" s="64">
        <v>395</v>
      </c>
      <c r="M664" s="64" t="s">
        <v>310</v>
      </c>
      <c r="N664" s="65" t="s">
        <v>311</v>
      </c>
      <c r="O664" s="65" t="s">
        <v>305</v>
      </c>
      <c r="P664" s="64" t="s">
        <v>14</v>
      </c>
      <c r="Q664" s="64" t="s">
        <v>14</v>
      </c>
      <c r="R664" s="64" t="s">
        <v>57</v>
      </c>
      <c r="S664" s="64" t="s">
        <v>431</v>
      </c>
      <c r="T664" s="64" t="s">
        <v>57</v>
      </c>
    </row>
    <row r="665" spans="1:20" ht="27.75">
      <c r="A665" s="64" t="s">
        <v>426</v>
      </c>
      <c r="B665" s="64" t="s">
        <v>25</v>
      </c>
      <c r="C665" s="64" t="s">
        <v>432</v>
      </c>
      <c r="D665" s="64" t="s">
        <v>428</v>
      </c>
      <c r="E665" s="64">
        <v>212</v>
      </c>
      <c r="F665" s="64" t="s">
        <v>521</v>
      </c>
      <c r="G665" s="65" t="s">
        <v>522</v>
      </c>
      <c r="H665" s="65" t="s">
        <v>523</v>
      </c>
      <c r="I665" s="64" t="s">
        <v>11</v>
      </c>
      <c r="J665" s="64" t="s">
        <v>11</v>
      </c>
      <c r="K665" s="64" t="s">
        <v>57</v>
      </c>
      <c r="L665" s="64">
        <v>408</v>
      </c>
      <c r="M665" s="64" t="s">
        <v>65</v>
      </c>
      <c r="N665" s="65" t="s">
        <v>336</v>
      </c>
      <c r="O665" s="65" t="s">
        <v>337</v>
      </c>
      <c r="P665" s="64" t="s">
        <v>14</v>
      </c>
      <c r="Q665" s="64" t="s">
        <v>14</v>
      </c>
      <c r="R665" s="64" t="s">
        <v>57</v>
      </c>
      <c r="S665" s="64" t="s">
        <v>431</v>
      </c>
      <c r="T665" s="64" t="s">
        <v>57</v>
      </c>
    </row>
    <row r="666" spans="1:20" ht="27.75">
      <c r="A666" s="64" t="s">
        <v>426</v>
      </c>
      <c r="B666" s="64" t="s">
        <v>25</v>
      </c>
      <c r="C666" s="64" t="s">
        <v>432</v>
      </c>
      <c r="D666" s="64" t="s">
        <v>428</v>
      </c>
      <c r="E666" s="64">
        <v>212</v>
      </c>
      <c r="F666" s="64" t="s">
        <v>521</v>
      </c>
      <c r="G666" s="65" t="s">
        <v>522</v>
      </c>
      <c r="H666" s="65" t="s">
        <v>523</v>
      </c>
      <c r="I666" s="64" t="s">
        <v>11</v>
      </c>
      <c r="J666" s="64" t="s">
        <v>11</v>
      </c>
      <c r="K666" s="64" t="s">
        <v>57</v>
      </c>
      <c r="L666" s="64">
        <v>409</v>
      </c>
      <c r="M666" s="64" t="s">
        <v>68</v>
      </c>
      <c r="N666" s="65" t="s">
        <v>338</v>
      </c>
      <c r="O666" s="65" t="s">
        <v>337</v>
      </c>
      <c r="P666" s="64" t="s">
        <v>14</v>
      </c>
      <c r="Q666" s="64" t="s">
        <v>14</v>
      </c>
      <c r="R666" s="64" t="s">
        <v>57</v>
      </c>
      <c r="S666" s="64" t="s">
        <v>431</v>
      </c>
      <c r="T666" s="64" t="s">
        <v>57</v>
      </c>
    </row>
    <row r="667" spans="1:20" ht="27.75">
      <c r="A667" s="64" t="s">
        <v>426</v>
      </c>
      <c r="B667" s="64" t="s">
        <v>25</v>
      </c>
      <c r="C667" s="64" t="s">
        <v>432</v>
      </c>
      <c r="D667" s="64" t="s">
        <v>428</v>
      </c>
      <c r="E667" s="64">
        <v>212</v>
      </c>
      <c r="F667" s="64" t="s">
        <v>521</v>
      </c>
      <c r="G667" s="65" t="s">
        <v>522</v>
      </c>
      <c r="H667" s="65" t="s">
        <v>523</v>
      </c>
      <c r="I667" s="64" t="s">
        <v>11</v>
      </c>
      <c r="J667" s="64" t="s">
        <v>11</v>
      </c>
      <c r="K667" s="64" t="s">
        <v>57</v>
      </c>
      <c r="L667" s="64">
        <v>410</v>
      </c>
      <c r="M667" s="64" t="s">
        <v>339</v>
      </c>
      <c r="N667" s="65" t="s">
        <v>340</v>
      </c>
      <c r="O667" s="65" t="s">
        <v>337</v>
      </c>
      <c r="P667" s="64" t="s">
        <v>14</v>
      </c>
      <c r="Q667" s="64" t="s">
        <v>14</v>
      </c>
      <c r="R667" s="64" t="s">
        <v>57</v>
      </c>
      <c r="S667" s="64" t="s">
        <v>431</v>
      </c>
      <c r="T667" s="64" t="s">
        <v>57</v>
      </c>
    </row>
    <row r="668" spans="1:20" ht="27.75">
      <c r="A668" s="64" t="s">
        <v>426</v>
      </c>
      <c r="B668" s="64" t="s">
        <v>25</v>
      </c>
      <c r="C668" s="64" t="s">
        <v>432</v>
      </c>
      <c r="D668" s="64" t="s">
        <v>428</v>
      </c>
      <c r="E668" s="64">
        <v>212</v>
      </c>
      <c r="F668" s="64" t="s">
        <v>521</v>
      </c>
      <c r="G668" s="65" t="s">
        <v>522</v>
      </c>
      <c r="H668" s="65" t="s">
        <v>523</v>
      </c>
      <c r="I668" s="64" t="s">
        <v>11</v>
      </c>
      <c r="J668" s="64" t="s">
        <v>11</v>
      </c>
      <c r="K668" s="64" t="s">
        <v>57</v>
      </c>
      <c r="L668" s="64">
        <v>411</v>
      </c>
      <c r="M668" s="64" t="s">
        <v>341</v>
      </c>
      <c r="N668" s="65" t="s">
        <v>342</v>
      </c>
      <c r="O668" s="65" t="s">
        <v>337</v>
      </c>
      <c r="P668" s="64" t="s">
        <v>14</v>
      </c>
      <c r="Q668" s="64" t="s">
        <v>14</v>
      </c>
      <c r="R668" s="64" t="s">
        <v>57</v>
      </c>
      <c r="S668" s="64" t="s">
        <v>431</v>
      </c>
      <c r="T668" s="64" t="s">
        <v>57</v>
      </c>
    </row>
    <row r="669" spans="1:20" ht="27.75">
      <c r="A669" s="64" t="s">
        <v>426</v>
      </c>
      <c r="B669" s="64" t="s">
        <v>25</v>
      </c>
      <c r="C669" s="64" t="s">
        <v>432</v>
      </c>
      <c r="D669" s="64" t="s">
        <v>428</v>
      </c>
      <c r="E669" s="64">
        <v>212</v>
      </c>
      <c r="F669" s="64" t="s">
        <v>521</v>
      </c>
      <c r="G669" s="65" t="s">
        <v>522</v>
      </c>
      <c r="H669" s="65" t="s">
        <v>523</v>
      </c>
      <c r="I669" s="64" t="s">
        <v>11</v>
      </c>
      <c r="J669" s="64" t="s">
        <v>11</v>
      </c>
      <c r="K669" s="64" t="s">
        <v>57</v>
      </c>
      <c r="L669" s="64">
        <v>412</v>
      </c>
      <c r="M669" s="64" t="s">
        <v>343</v>
      </c>
      <c r="N669" s="65" t="s">
        <v>344</v>
      </c>
      <c r="O669" s="65" t="s">
        <v>337</v>
      </c>
      <c r="P669" s="64" t="s">
        <v>14</v>
      </c>
      <c r="Q669" s="64" t="s">
        <v>14</v>
      </c>
      <c r="R669" s="64" t="s">
        <v>57</v>
      </c>
      <c r="S669" s="64" t="s">
        <v>431</v>
      </c>
      <c r="T669" s="64" t="s">
        <v>57</v>
      </c>
    </row>
    <row r="670" spans="1:20" ht="27.75">
      <c r="A670" s="64" t="s">
        <v>426</v>
      </c>
      <c r="B670" s="64" t="s">
        <v>25</v>
      </c>
      <c r="C670" s="64" t="s">
        <v>432</v>
      </c>
      <c r="D670" s="64" t="s">
        <v>428</v>
      </c>
      <c r="E670" s="64">
        <v>212</v>
      </c>
      <c r="F670" s="64" t="s">
        <v>521</v>
      </c>
      <c r="G670" s="65" t="s">
        <v>522</v>
      </c>
      <c r="H670" s="65" t="s">
        <v>523</v>
      </c>
      <c r="I670" s="64" t="s">
        <v>11</v>
      </c>
      <c r="J670" s="64" t="s">
        <v>11</v>
      </c>
      <c r="K670" s="64" t="s">
        <v>57</v>
      </c>
      <c r="L670" s="64">
        <v>413</v>
      </c>
      <c r="M670" s="64" t="s">
        <v>345</v>
      </c>
      <c r="N670" s="65" t="s">
        <v>346</v>
      </c>
      <c r="O670" s="65" t="s">
        <v>337</v>
      </c>
      <c r="P670" s="64" t="s">
        <v>14</v>
      </c>
      <c r="Q670" s="64" t="s">
        <v>14</v>
      </c>
      <c r="R670" s="64" t="s">
        <v>57</v>
      </c>
      <c r="S670" s="64" t="s">
        <v>431</v>
      </c>
      <c r="T670" s="64" t="s">
        <v>57</v>
      </c>
    </row>
    <row r="671" spans="1:20" ht="27.75">
      <c r="A671" s="64" t="s">
        <v>426</v>
      </c>
      <c r="B671" s="64" t="s">
        <v>25</v>
      </c>
      <c r="C671" s="64" t="s">
        <v>432</v>
      </c>
      <c r="D671" s="64" t="s">
        <v>428</v>
      </c>
      <c r="E671" s="64">
        <v>212</v>
      </c>
      <c r="F671" s="64" t="s">
        <v>521</v>
      </c>
      <c r="G671" s="65" t="s">
        <v>522</v>
      </c>
      <c r="H671" s="65" t="s">
        <v>523</v>
      </c>
      <c r="I671" s="64" t="s">
        <v>11</v>
      </c>
      <c r="J671" s="64" t="s">
        <v>11</v>
      </c>
      <c r="K671" s="64" t="s">
        <v>57</v>
      </c>
      <c r="L671" s="64">
        <v>414</v>
      </c>
      <c r="M671" s="64" t="s">
        <v>347</v>
      </c>
      <c r="N671" s="65" t="s">
        <v>348</v>
      </c>
      <c r="O671" s="65" t="s">
        <v>337</v>
      </c>
      <c r="P671" s="64" t="s">
        <v>14</v>
      </c>
      <c r="Q671" s="64" t="s">
        <v>14</v>
      </c>
      <c r="R671" s="64" t="s">
        <v>57</v>
      </c>
      <c r="S671" s="64" t="s">
        <v>431</v>
      </c>
      <c r="T671" s="64" t="s">
        <v>57</v>
      </c>
    </row>
    <row r="672" spans="1:20" ht="27.75">
      <c r="A672" s="64" t="s">
        <v>426</v>
      </c>
      <c r="B672" s="64" t="s">
        <v>25</v>
      </c>
      <c r="C672" s="64" t="s">
        <v>432</v>
      </c>
      <c r="D672" s="64" t="s">
        <v>428</v>
      </c>
      <c r="E672" s="64">
        <v>212</v>
      </c>
      <c r="F672" s="64" t="s">
        <v>521</v>
      </c>
      <c r="G672" s="65" t="s">
        <v>522</v>
      </c>
      <c r="H672" s="65" t="s">
        <v>523</v>
      </c>
      <c r="I672" s="64" t="s">
        <v>11</v>
      </c>
      <c r="J672" s="64" t="s">
        <v>11</v>
      </c>
      <c r="K672" s="64" t="s">
        <v>57</v>
      </c>
      <c r="L672" s="64">
        <v>415</v>
      </c>
      <c r="M672" s="64" t="s">
        <v>349</v>
      </c>
      <c r="N672" s="65" t="s">
        <v>350</v>
      </c>
      <c r="O672" s="65" t="s">
        <v>337</v>
      </c>
      <c r="P672" s="64" t="s">
        <v>14</v>
      </c>
      <c r="Q672" s="64" t="s">
        <v>14</v>
      </c>
      <c r="R672" s="64" t="s">
        <v>57</v>
      </c>
      <c r="S672" s="64" t="s">
        <v>431</v>
      </c>
      <c r="T672" s="64" t="s">
        <v>57</v>
      </c>
    </row>
    <row r="673" spans="1:20" ht="27.75">
      <c r="A673" s="64" t="s">
        <v>426</v>
      </c>
      <c r="B673" s="64" t="s">
        <v>25</v>
      </c>
      <c r="C673" s="64" t="s">
        <v>432</v>
      </c>
      <c r="D673" s="64" t="s">
        <v>428</v>
      </c>
      <c r="E673" s="64">
        <v>212</v>
      </c>
      <c r="F673" s="64" t="s">
        <v>521</v>
      </c>
      <c r="G673" s="65" t="s">
        <v>522</v>
      </c>
      <c r="H673" s="65" t="s">
        <v>523</v>
      </c>
      <c r="I673" s="64" t="s">
        <v>11</v>
      </c>
      <c r="J673" s="64" t="s">
        <v>11</v>
      </c>
      <c r="K673" s="64" t="s">
        <v>57</v>
      </c>
      <c r="L673" s="64">
        <v>416</v>
      </c>
      <c r="M673" s="64" t="s">
        <v>351</v>
      </c>
      <c r="N673" s="65" t="s">
        <v>352</v>
      </c>
      <c r="O673" s="65" t="s">
        <v>337</v>
      </c>
      <c r="P673" s="64" t="s">
        <v>14</v>
      </c>
      <c r="Q673" s="64" t="s">
        <v>14</v>
      </c>
      <c r="R673" s="64" t="s">
        <v>57</v>
      </c>
      <c r="S673" s="64" t="s">
        <v>431</v>
      </c>
      <c r="T673" s="64" t="s">
        <v>57</v>
      </c>
    </row>
    <row r="674" spans="1:20" ht="27.75">
      <c r="A674" s="64" t="s">
        <v>426</v>
      </c>
      <c r="B674" s="64" t="s">
        <v>25</v>
      </c>
      <c r="C674" s="64" t="s">
        <v>432</v>
      </c>
      <c r="D674" s="64" t="s">
        <v>428</v>
      </c>
      <c r="E674" s="64">
        <v>212</v>
      </c>
      <c r="F674" s="64" t="s">
        <v>521</v>
      </c>
      <c r="G674" s="65" t="s">
        <v>522</v>
      </c>
      <c r="H674" s="65" t="s">
        <v>523</v>
      </c>
      <c r="I674" s="64" t="s">
        <v>11</v>
      </c>
      <c r="J674" s="64" t="s">
        <v>11</v>
      </c>
      <c r="K674" s="64" t="s">
        <v>57</v>
      </c>
      <c r="L674" s="64">
        <v>417</v>
      </c>
      <c r="M674" s="64" t="s">
        <v>353</v>
      </c>
      <c r="N674" s="65" t="s">
        <v>354</v>
      </c>
      <c r="O674" s="65" t="s">
        <v>337</v>
      </c>
      <c r="P674" s="64" t="s">
        <v>14</v>
      </c>
      <c r="Q674" s="64" t="s">
        <v>14</v>
      </c>
      <c r="R674" s="64" t="s">
        <v>57</v>
      </c>
      <c r="S674" s="64" t="s">
        <v>431</v>
      </c>
      <c r="T674" s="64" t="s">
        <v>57</v>
      </c>
    </row>
    <row r="675" spans="1:20" ht="27.75">
      <c r="A675" s="64" t="s">
        <v>426</v>
      </c>
      <c r="B675" s="64" t="s">
        <v>25</v>
      </c>
      <c r="C675" s="64" t="s">
        <v>432</v>
      </c>
      <c r="D675" s="64" t="s">
        <v>428</v>
      </c>
      <c r="E675" s="64">
        <v>212</v>
      </c>
      <c r="F675" s="64" t="s">
        <v>521</v>
      </c>
      <c r="G675" s="65" t="s">
        <v>522</v>
      </c>
      <c r="H675" s="65" t="s">
        <v>523</v>
      </c>
      <c r="I675" s="64" t="s">
        <v>11</v>
      </c>
      <c r="J675" s="64" t="s">
        <v>11</v>
      </c>
      <c r="K675" s="64" t="s">
        <v>57</v>
      </c>
      <c r="L675" s="64">
        <v>418</v>
      </c>
      <c r="M675" s="64" t="s">
        <v>355</v>
      </c>
      <c r="N675" s="65" t="s">
        <v>356</v>
      </c>
      <c r="O675" s="65" t="s">
        <v>337</v>
      </c>
      <c r="P675" s="64" t="s">
        <v>14</v>
      </c>
      <c r="Q675" s="64" t="s">
        <v>14</v>
      </c>
      <c r="R675" s="64" t="s">
        <v>57</v>
      </c>
      <c r="S675" s="64" t="s">
        <v>431</v>
      </c>
      <c r="T675" s="64" t="s">
        <v>57</v>
      </c>
    </row>
    <row r="676" spans="1:20" ht="27.75">
      <c r="A676" s="64" t="s">
        <v>426</v>
      </c>
      <c r="B676" s="64" t="s">
        <v>25</v>
      </c>
      <c r="C676" s="64" t="s">
        <v>427</v>
      </c>
      <c r="D676" s="64" t="s">
        <v>428</v>
      </c>
      <c r="E676" s="64">
        <v>219</v>
      </c>
      <c r="F676" s="64" t="s">
        <v>160</v>
      </c>
      <c r="G676" s="65"/>
      <c r="H676" s="65" t="s">
        <v>161</v>
      </c>
      <c r="I676" s="64" t="s">
        <v>11</v>
      </c>
      <c r="J676" s="64" t="s">
        <v>11</v>
      </c>
      <c r="K676" s="64"/>
      <c r="L676" s="64">
        <v>451</v>
      </c>
      <c r="M676" s="64" t="s">
        <v>541</v>
      </c>
      <c r="N676" s="65" t="s">
        <v>542</v>
      </c>
      <c r="O676" s="65" t="s">
        <v>543</v>
      </c>
      <c r="P676" s="64" t="s">
        <v>14</v>
      </c>
      <c r="Q676" s="64" t="s">
        <v>14</v>
      </c>
      <c r="R676" s="64" t="s">
        <v>57</v>
      </c>
      <c r="S676" s="64" t="s">
        <v>431</v>
      </c>
      <c r="T676" s="64" t="s">
        <v>57</v>
      </c>
    </row>
    <row r="677" spans="1:20" ht="27">
      <c r="A677" s="64" t="s">
        <v>426</v>
      </c>
      <c r="B677" s="64" t="s">
        <v>25</v>
      </c>
      <c r="C677" s="64" t="s">
        <v>432</v>
      </c>
      <c r="D677" s="64" t="s">
        <v>428</v>
      </c>
      <c r="E677" s="64">
        <v>232</v>
      </c>
      <c r="F677" s="64" t="s">
        <v>170</v>
      </c>
      <c r="G677" s="65"/>
      <c r="H677" s="65" t="s">
        <v>171</v>
      </c>
      <c r="I677" s="64" t="s">
        <v>11</v>
      </c>
      <c r="J677" s="64" t="s">
        <v>11</v>
      </c>
      <c r="K677" s="64"/>
      <c r="L677" s="64">
        <v>363</v>
      </c>
      <c r="M677" s="64" t="s">
        <v>544</v>
      </c>
      <c r="N677" s="65" t="s">
        <v>545</v>
      </c>
      <c r="O677" s="65" t="s">
        <v>546</v>
      </c>
      <c r="P677" s="64" t="s">
        <v>14</v>
      </c>
      <c r="Q677" s="64" t="s">
        <v>14</v>
      </c>
      <c r="R677" s="64" t="s">
        <v>57</v>
      </c>
      <c r="S677" s="64" t="s">
        <v>431</v>
      </c>
      <c r="T677" s="64" t="s">
        <v>57</v>
      </c>
    </row>
    <row r="678" spans="1:20" ht="27.75">
      <c r="A678" s="64" t="s">
        <v>426</v>
      </c>
      <c r="B678" s="64" t="s">
        <v>25</v>
      </c>
      <c r="C678" s="64" t="s">
        <v>432</v>
      </c>
      <c r="D678" s="64" t="s">
        <v>428</v>
      </c>
      <c r="E678" s="64">
        <v>248</v>
      </c>
      <c r="F678" s="64" t="s">
        <v>203</v>
      </c>
      <c r="G678" s="65"/>
      <c r="H678" s="65" t="s">
        <v>204</v>
      </c>
      <c r="I678" s="64" t="s">
        <v>11</v>
      </c>
      <c r="J678" s="64" t="s">
        <v>11</v>
      </c>
      <c r="K678" s="64"/>
      <c r="L678" s="64">
        <v>249</v>
      </c>
      <c r="M678" s="64" t="s">
        <v>524</v>
      </c>
      <c r="N678" s="65"/>
      <c r="O678" s="65" t="s">
        <v>525</v>
      </c>
      <c r="P678" s="64" t="s">
        <v>11</v>
      </c>
      <c r="Q678" s="64" t="s">
        <v>11</v>
      </c>
      <c r="R678" s="64"/>
      <c r="S678" s="64" t="s">
        <v>431</v>
      </c>
      <c r="T678" s="64" t="s">
        <v>57</v>
      </c>
    </row>
    <row r="679" spans="1:20" ht="27">
      <c r="A679" s="64" t="s">
        <v>426</v>
      </c>
      <c r="B679" s="64" t="s">
        <v>25</v>
      </c>
      <c r="C679" s="64" t="s">
        <v>453</v>
      </c>
      <c r="D679" s="64" t="s">
        <v>428</v>
      </c>
      <c r="E679" s="64">
        <v>248</v>
      </c>
      <c r="F679" s="64" t="s">
        <v>203</v>
      </c>
      <c r="G679" s="65"/>
      <c r="H679" s="65" t="s">
        <v>204</v>
      </c>
      <c r="I679" s="64" t="s">
        <v>11</v>
      </c>
      <c r="J679" s="64" t="s">
        <v>11</v>
      </c>
      <c r="K679" s="64"/>
      <c r="L679" s="64">
        <v>392</v>
      </c>
      <c r="M679" s="64" t="s">
        <v>303</v>
      </c>
      <c r="N679" s="65" t="s">
        <v>304</v>
      </c>
      <c r="O679" s="65" t="s">
        <v>305</v>
      </c>
      <c r="P679" s="64" t="s">
        <v>14</v>
      </c>
      <c r="Q679" s="64" t="s">
        <v>14</v>
      </c>
      <c r="R679" s="64" t="s">
        <v>57</v>
      </c>
      <c r="S679" s="64" t="s">
        <v>431</v>
      </c>
      <c r="T679" s="64" t="s">
        <v>57</v>
      </c>
    </row>
    <row r="680" spans="1:20" ht="27">
      <c r="A680" s="64" t="s">
        <v>426</v>
      </c>
      <c r="B680" s="64" t="s">
        <v>25</v>
      </c>
      <c r="C680" s="64" t="s">
        <v>453</v>
      </c>
      <c r="D680" s="64" t="s">
        <v>428</v>
      </c>
      <c r="E680" s="64">
        <v>248</v>
      </c>
      <c r="F680" s="64" t="s">
        <v>203</v>
      </c>
      <c r="G680" s="65"/>
      <c r="H680" s="65" t="s">
        <v>204</v>
      </c>
      <c r="I680" s="64" t="s">
        <v>11</v>
      </c>
      <c r="J680" s="64" t="s">
        <v>11</v>
      </c>
      <c r="K680" s="64"/>
      <c r="L680" s="64">
        <v>393</v>
      </c>
      <c r="M680" s="64" t="s">
        <v>306</v>
      </c>
      <c r="N680" s="65" t="s">
        <v>307</v>
      </c>
      <c r="O680" s="65" t="s">
        <v>305</v>
      </c>
      <c r="P680" s="64" t="s">
        <v>14</v>
      </c>
      <c r="Q680" s="64" t="s">
        <v>14</v>
      </c>
      <c r="R680" s="64" t="s">
        <v>57</v>
      </c>
      <c r="S680" s="64" t="s">
        <v>431</v>
      </c>
      <c r="T680" s="64" t="s">
        <v>57</v>
      </c>
    </row>
    <row r="681" spans="1:20" ht="27">
      <c r="A681" s="64" t="s">
        <v>426</v>
      </c>
      <c r="B681" s="64" t="s">
        <v>25</v>
      </c>
      <c r="C681" s="64" t="s">
        <v>453</v>
      </c>
      <c r="D681" s="64" t="s">
        <v>428</v>
      </c>
      <c r="E681" s="64">
        <v>248</v>
      </c>
      <c r="F681" s="64" t="s">
        <v>203</v>
      </c>
      <c r="G681" s="65"/>
      <c r="H681" s="65" t="s">
        <v>204</v>
      </c>
      <c r="I681" s="64" t="s">
        <v>11</v>
      </c>
      <c r="J681" s="64" t="s">
        <v>11</v>
      </c>
      <c r="K681" s="64"/>
      <c r="L681" s="64">
        <v>394</v>
      </c>
      <c r="M681" s="64" t="s">
        <v>308</v>
      </c>
      <c r="N681" s="65" t="s">
        <v>309</v>
      </c>
      <c r="O681" s="65" t="s">
        <v>305</v>
      </c>
      <c r="P681" s="64" t="s">
        <v>14</v>
      </c>
      <c r="Q681" s="64" t="s">
        <v>14</v>
      </c>
      <c r="R681" s="64" t="s">
        <v>57</v>
      </c>
      <c r="S681" s="64" t="s">
        <v>431</v>
      </c>
      <c r="T681" s="64" t="s">
        <v>57</v>
      </c>
    </row>
    <row r="682" spans="1:20" ht="27">
      <c r="A682" s="64" t="s">
        <v>426</v>
      </c>
      <c r="B682" s="64" t="s">
        <v>25</v>
      </c>
      <c r="C682" s="64" t="s">
        <v>453</v>
      </c>
      <c r="D682" s="64" t="s">
        <v>428</v>
      </c>
      <c r="E682" s="64">
        <v>248</v>
      </c>
      <c r="F682" s="64" t="s">
        <v>203</v>
      </c>
      <c r="G682" s="65"/>
      <c r="H682" s="65" t="s">
        <v>204</v>
      </c>
      <c r="I682" s="64" t="s">
        <v>11</v>
      </c>
      <c r="J682" s="64" t="s">
        <v>11</v>
      </c>
      <c r="K682" s="64"/>
      <c r="L682" s="64">
        <v>395</v>
      </c>
      <c r="M682" s="64" t="s">
        <v>310</v>
      </c>
      <c r="N682" s="65" t="s">
        <v>311</v>
      </c>
      <c r="O682" s="65" t="s">
        <v>305</v>
      </c>
      <c r="P682" s="64" t="s">
        <v>14</v>
      </c>
      <c r="Q682" s="64" t="s">
        <v>14</v>
      </c>
      <c r="R682" s="64" t="s">
        <v>57</v>
      </c>
      <c r="S682" s="64" t="s">
        <v>431</v>
      </c>
      <c r="T682" s="64" t="s">
        <v>57</v>
      </c>
    </row>
    <row r="683" spans="1:20" ht="27">
      <c r="A683" s="64" t="s">
        <v>426</v>
      </c>
      <c r="B683" s="64" t="s">
        <v>25</v>
      </c>
      <c r="C683" s="64" t="s">
        <v>432</v>
      </c>
      <c r="D683" s="64" t="s">
        <v>428</v>
      </c>
      <c r="E683" s="64">
        <v>248</v>
      </c>
      <c r="F683" s="64" t="s">
        <v>203</v>
      </c>
      <c r="G683" s="65"/>
      <c r="H683" s="65" t="s">
        <v>204</v>
      </c>
      <c r="I683" s="64" t="s">
        <v>11</v>
      </c>
      <c r="J683" s="64" t="s">
        <v>11</v>
      </c>
      <c r="K683" s="64"/>
      <c r="L683" s="64">
        <v>406</v>
      </c>
      <c r="M683" s="64" t="s">
        <v>526</v>
      </c>
      <c r="N683" s="65" t="s">
        <v>527</v>
      </c>
      <c r="O683" s="65" t="s">
        <v>528</v>
      </c>
      <c r="P683" s="64" t="s">
        <v>14</v>
      </c>
      <c r="Q683" s="64" t="s">
        <v>14</v>
      </c>
      <c r="R683" s="64" t="s">
        <v>57</v>
      </c>
      <c r="S683" s="64" t="s">
        <v>431</v>
      </c>
      <c r="T683" s="64" t="s">
        <v>57</v>
      </c>
    </row>
    <row r="684" spans="1:20" ht="27.75">
      <c r="A684" s="64" t="s">
        <v>426</v>
      </c>
      <c r="B684" s="64" t="s">
        <v>25</v>
      </c>
      <c r="C684" s="64" t="s">
        <v>432</v>
      </c>
      <c r="D684" s="64" t="s">
        <v>428</v>
      </c>
      <c r="E684" s="64">
        <v>249</v>
      </c>
      <c r="F684" s="64" t="s">
        <v>524</v>
      </c>
      <c r="G684" s="65"/>
      <c r="H684" s="65" t="s">
        <v>525</v>
      </c>
      <c r="I684" s="64" t="s">
        <v>11</v>
      </c>
      <c r="J684" s="64" t="s">
        <v>11</v>
      </c>
      <c r="K684" s="64"/>
      <c r="L684" s="64">
        <v>391</v>
      </c>
      <c r="M684" s="64" t="s">
        <v>205</v>
      </c>
      <c r="N684" s="65" t="s">
        <v>206</v>
      </c>
      <c r="O684" s="65" t="s">
        <v>204</v>
      </c>
      <c r="P684" s="64" t="s">
        <v>14</v>
      </c>
      <c r="Q684" s="64" t="s">
        <v>14</v>
      </c>
      <c r="R684" s="64" t="s">
        <v>57</v>
      </c>
      <c r="S684" s="64" t="s">
        <v>431</v>
      </c>
      <c r="T684" s="64" t="s">
        <v>57</v>
      </c>
    </row>
    <row r="685" spans="1:20" ht="27.75">
      <c r="A685" s="64" t="s">
        <v>426</v>
      </c>
      <c r="B685" s="64" t="s">
        <v>25</v>
      </c>
      <c r="C685" s="64" t="s">
        <v>453</v>
      </c>
      <c r="D685" s="64" t="s">
        <v>428</v>
      </c>
      <c r="E685" s="64">
        <v>249</v>
      </c>
      <c r="F685" s="64" t="s">
        <v>524</v>
      </c>
      <c r="G685" s="65"/>
      <c r="H685" s="65" t="s">
        <v>525</v>
      </c>
      <c r="I685" s="64" t="s">
        <v>11</v>
      </c>
      <c r="J685" s="64" t="s">
        <v>11</v>
      </c>
      <c r="K685" s="64"/>
      <c r="L685" s="64">
        <v>392</v>
      </c>
      <c r="M685" s="64" t="s">
        <v>303</v>
      </c>
      <c r="N685" s="65" t="s">
        <v>304</v>
      </c>
      <c r="O685" s="65" t="s">
        <v>305</v>
      </c>
      <c r="P685" s="64" t="s">
        <v>14</v>
      </c>
      <c r="Q685" s="64" t="s">
        <v>14</v>
      </c>
      <c r="R685" s="64" t="s">
        <v>57</v>
      </c>
      <c r="S685" s="64" t="s">
        <v>431</v>
      </c>
      <c r="T685" s="64" t="s">
        <v>57</v>
      </c>
    </row>
    <row r="686" spans="1:20" ht="27.75">
      <c r="A686" s="64" t="s">
        <v>426</v>
      </c>
      <c r="B686" s="64" t="s">
        <v>25</v>
      </c>
      <c r="C686" s="64" t="s">
        <v>453</v>
      </c>
      <c r="D686" s="64" t="s">
        <v>428</v>
      </c>
      <c r="E686" s="64">
        <v>249</v>
      </c>
      <c r="F686" s="64" t="s">
        <v>524</v>
      </c>
      <c r="G686" s="65"/>
      <c r="H686" s="65" t="s">
        <v>525</v>
      </c>
      <c r="I686" s="64" t="s">
        <v>11</v>
      </c>
      <c r="J686" s="64" t="s">
        <v>11</v>
      </c>
      <c r="K686" s="64"/>
      <c r="L686" s="64">
        <v>393</v>
      </c>
      <c r="M686" s="64" t="s">
        <v>306</v>
      </c>
      <c r="N686" s="65" t="s">
        <v>307</v>
      </c>
      <c r="O686" s="65" t="s">
        <v>305</v>
      </c>
      <c r="P686" s="64" t="s">
        <v>14</v>
      </c>
      <c r="Q686" s="64" t="s">
        <v>14</v>
      </c>
      <c r="R686" s="64" t="s">
        <v>57</v>
      </c>
      <c r="S686" s="64" t="s">
        <v>431</v>
      </c>
      <c r="T686" s="64" t="s">
        <v>57</v>
      </c>
    </row>
    <row r="687" spans="1:20" ht="27.75">
      <c r="A687" s="64" t="s">
        <v>426</v>
      </c>
      <c r="B687" s="64" t="s">
        <v>25</v>
      </c>
      <c r="C687" s="64" t="s">
        <v>453</v>
      </c>
      <c r="D687" s="64" t="s">
        <v>428</v>
      </c>
      <c r="E687" s="64">
        <v>249</v>
      </c>
      <c r="F687" s="64" t="s">
        <v>524</v>
      </c>
      <c r="G687" s="65"/>
      <c r="H687" s="65" t="s">
        <v>525</v>
      </c>
      <c r="I687" s="64" t="s">
        <v>11</v>
      </c>
      <c r="J687" s="64" t="s">
        <v>11</v>
      </c>
      <c r="K687" s="64"/>
      <c r="L687" s="64">
        <v>394</v>
      </c>
      <c r="M687" s="64" t="s">
        <v>308</v>
      </c>
      <c r="N687" s="65" t="s">
        <v>309</v>
      </c>
      <c r="O687" s="65" t="s">
        <v>305</v>
      </c>
      <c r="P687" s="64" t="s">
        <v>14</v>
      </c>
      <c r="Q687" s="64" t="s">
        <v>14</v>
      </c>
      <c r="R687" s="64" t="s">
        <v>57</v>
      </c>
      <c r="S687" s="64" t="s">
        <v>431</v>
      </c>
      <c r="T687" s="64" t="s">
        <v>57</v>
      </c>
    </row>
    <row r="688" spans="1:20" ht="27.75">
      <c r="A688" s="64" t="s">
        <v>426</v>
      </c>
      <c r="B688" s="64" t="s">
        <v>25</v>
      </c>
      <c r="C688" s="64" t="s">
        <v>453</v>
      </c>
      <c r="D688" s="64" t="s">
        <v>428</v>
      </c>
      <c r="E688" s="64">
        <v>249</v>
      </c>
      <c r="F688" s="64" t="s">
        <v>524</v>
      </c>
      <c r="G688" s="65"/>
      <c r="H688" s="65" t="s">
        <v>525</v>
      </c>
      <c r="I688" s="64" t="s">
        <v>11</v>
      </c>
      <c r="J688" s="64" t="s">
        <v>11</v>
      </c>
      <c r="K688" s="64"/>
      <c r="L688" s="64">
        <v>395</v>
      </c>
      <c r="M688" s="64" t="s">
        <v>310</v>
      </c>
      <c r="N688" s="65" t="s">
        <v>311</v>
      </c>
      <c r="O688" s="65" t="s">
        <v>305</v>
      </c>
      <c r="P688" s="64" t="s">
        <v>14</v>
      </c>
      <c r="Q688" s="64" t="s">
        <v>14</v>
      </c>
      <c r="R688" s="64" t="s">
        <v>57</v>
      </c>
      <c r="S688" s="64" t="s">
        <v>431</v>
      </c>
      <c r="T688" s="64" t="s">
        <v>57</v>
      </c>
    </row>
    <row r="689" spans="1:20" ht="27.75">
      <c r="A689" s="64" t="s">
        <v>426</v>
      </c>
      <c r="B689" s="64" t="s">
        <v>25</v>
      </c>
      <c r="C689" s="64" t="s">
        <v>432</v>
      </c>
      <c r="D689" s="64" t="s">
        <v>428</v>
      </c>
      <c r="E689" s="64">
        <v>249</v>
      </c>
      <c r="F689" s="64" t="s">
        <v>524</v>
      </c>
      <c r="G689" s="65"/>
      <c r="H689" s="65" t="s">
        <v>525</v>
      </c>
      <c r="I689" s="64" t="s">
        <v>11</v>
      </c>
      <c r="J689" s="64" t="s">
        <v>11</v>
      </c>
      <c r="K689" s="64"/>
      <c r="L689" s="64">
        <v>406</v>
      </c>
      <c r="M689" s="64" t="s">
        <v>526</v>
      </c>
      <c r="N689" s="65" t="s">
        <v>527</v>
      </c>
      <c r="O689" s="65" t="s">
        <v>528</v>
      </c>
      <c r="P689" s="64" t="s">
        <v>14</v>
      </c>
      <c r="Q689" s="64" t="s">
        <v>14</v>
      </c>
      <c r="R689" s="64" t="s">
        <v>57</v>
      </c>
      <c r="S689" s="64" t="s">
        <v>431</v>
      </c>
      <c r="T689" s="64" t="s">
        <v>57</v>
      </c>
    </row>
    <row r="690" spans="1:20" ht="27">
      <c r="A690" s="64" t="s">
        <v>426</v>
      </c>
      <c r="B690" s="64" t="s">
        <v>25</v>
      </c>
      <c r="C690" s="64" t="s">
        <v>432</v>
      </c>
      <c r="D690" s="64" t="s">
        <v>428</v>
      </c>
      <c r="E690" s="64">
        <v>251</v>
      </c>
      <c r="F690" s="64" t="s">
        <v>208</v>
      </c>
      <c r="G690" s="65"/>
      <c r="H690" s="65" t="s">
        <v>209</v>
      </c>
      <c r="I690" s="64" t="s">
        <v>11</v>
      </c>
      <c r="J690" s="64" t="s">
        <v>11</v>
      </c>
      <c r="K690" s="64"/>
      <c r="L690" s="64">
        <v>343</v>
      </c>
      <c r="M690" s="64" t="s">
        <v>295</v>
      </c>
      <c r="N690" s="65" t="s">
        <v>296</v>
      </c>
      <c r="O690" s="65" t="s">
        <v>297</v>
      </c>
      <c r="P690" s="64" t="s">
        <v>14</v>
      </c>
      <c r="Q690" s="64" t="s">
        <v>14</v>
      </c>
      <c r="R690" s="64" t="s">
        <v>57</v>
      </c>
      <c r="S690" s="64" t="s">
        <v>431</v>
      </c>
      <c r="T690" s="64" t="s">
        <v>57</v>
      </c>
    </row>
    <row r="691" spans="1:20" ht="27">
      <c r="A691" s="64" t="s">
        <v>426</v>
      </c>
      <c r="B691" s="64" t="s">
        <v>25</v>
      </c>
      <c r="C691" s="64" t="s">
        <v>432</v>
      </c>
      <c r="D691" s="64" t="s">
        <v>428</v>
      </c>
      <c r="E691" s="64">
        <v>251</v>
      </c>
      <c r="F691" s="64" t="s">
        <v>208</v>
      </c>
      <c r="G691" s="65"/>
      <c r="H691" s="65" t="s">
        <v>209</v>
      </c>
      <c r="I691" s="64" t="s">
        <v>11</v>
      </c>
      <c r="J691" s="64" t="s">
        <v>11</v>
      </c>
      <c r="K691" s="64"/>
      <c r="L691" s="64">
        <v>346</v>
      </c>
      <c r="M691" s="64" t="s">
        <v>298</v>
      </c>
      <c r="N691" s="65" t="s">
        <v>299</v>
      </c>
      <c r="O691" s="65" t="s">
        <v>297</v>
      </c>
      <c r="P691" s="64" t="s">
        <v>14</v>
      </c>
      <c r="Q691" s="64" t="s">
        <v>14</v>
      </c>
      <c r="R691" s="64" t="s">
        <v>57</v>
      </c>
      <c r="S691" s="64" t="s">
        <v>431</v>
      </c>
      <c r="T691" s="64" t="s">
        <v>57</v>
      </c>
    </row>
    <row r="692" spans="1:20" ht="27">
      <c r="A692" s="64" t="s">
        <v>426</v>
      </c>
      <c r="B692" s="64" t="s">
        <v>25</v>
      </c>
      <c r="C692" s="64" t="s">
        <v>432</v>
      </c>
      <c r="D692" s="64" t="s">
        <v>428</v>
      </c>
      <c r="E692" s="64">
        <v>251</v>
      </c>
      <c r="F692" s="64" t="s">
        <v>208</v>
      </c>
      <c r="G692" s="65"/>
      <c r="H692" s="65" t="s">
        <v>209</v>
      </c>
      <c r="I692" s="64" t="s">
        <v>11</v>
      </c>
      <c r="J692" s="64" t="s">
        <v>11</v>
      </c>
      <c r="K692" s="64"/>
      <c r="L692" s="64">
        <v>347</v>
      </c>
      <c r="M692" s="64" t="s">
        <v>300</v>
      </c>
      <c r="N692" s="65" t="s">
        <v>301</v>
      </c>
      <c r="O692" s="65" t="s">
        <v>297</v>
      </c>
      <c r="P692" s="64" t="s">
        <v>14</v>
      </c>
      <c r="Q692" s="64" t="s">
        <v>14</v>
      </c>
      <c r="R692" s="64" t="s">
        <v>57</v>
      </c>
      <c r="S692" s="64" t="s">
        <v>431</v>
      </c>
      <c r="T692" s="64" t="s">
        <v>57</v>
      </c>
    </row>
    <row r="693" spans="1:20" ht="27.75">
      <c r="A693" s="64" t="s">
        <v>426</v>
      </c>
      <c r="B693" s="64" t="s">
        <v>25</v>
      </c>
      <c r="C693" s="64" t="s">
        <v>453</v>
      </c>
      <c r="D693" s="64" t="s">
        <v>428</v>
      </c>
      <c r="E693" s="64">
        <v>254</v>
      </c>
      <c r="F693" s="64" t="s">
        <v>213</v>
      </c>
      <c r="G693" s="65"/>
      <c r="H693" s="65" t="s">
        <v>214</v>
      </c>
      <c r="I693" s="64" t="s">
        <v>11</v>
      </c>
      <c r="J693" s="64" t="s">
        <v>11</v>
      </c>
      <c r="K693" s="64"/>
      <c r="L693" s="64">
        <v>401</v>
      </c>
      <c r="M693" s="64" t="s">
        <v>323</v>
      </c>
      <c r="N693" s="65" t="s">
        <v>324</v>
      </c>
      <c r="O693" s="65" t="s">
        <v>325</v>
      </c>
      <c r="P693" s="64" t="s">
        <v>14</v>
      </c>
      <c r="Q693" s="64" t="s">
        <v>14</v>
      </c>
      <c r="R693" s="64" t="s">
        <v>57</v>
      </c>
      <c r="S693" s="64" t="s">
        <v>431</v>
      </c>
      <c r="T693" s="64" t="s">
        <v>57</v>
      </c>
    </row>
    <row r="694" spans="1:20" ht="27.75">
      <c r="A694" s="64" t="s">
        <v>426</v>
      </c>
      <c r="B694" s="64" t="s">
        <v>25</v>
      </c>
      <c r="C694" s="64" t="s">
        <v>453</v>
      </c>
      <c r="D694" s="64" t="s">
        <v>428</v>
      </c>
      <c r="E694" s="64">
        <v>254</v>
      </c>
      <c r="F694" s="64" t="s">
        <v>213</v>
      </c>
      <c r="G694" s="65"/>
      <c r="H694" s="65" t="s">
        <v>214</v>
      </c>
      <c r="I694" s="64" t="s">
        <v>11</v>
      </c>
      <c r="J694" s="64" t="s">
        <v>11</v>
      </c>
      <c r="K694" s="64"/>
      <c r="L694" s="64">
        <v>402</v>
      </c>
      <c r="M694" s="64" t="s">
        <v>326</v>
      </c>
      <c r="N694" s="65" t="s">
        <v>327</v>
      </c>
      <c r="O694" s="65" t="s">
        <v>325</v>
      </c>
      <c r="P694" s="64" t="s">
        <v>14</v>
      </c>
      <c r="Q694" s="64" t="s">
        <v>14</v>
      </c>
      <c r="R694" s="64" t="s">
        <v>57</v>
      </c>
      <c r="S694" s="64" t="s">
        <v>431</v>
      </c>
      <c r="T694" s="64" t="s">
        <v>57</v>
      </c>
    </row>
    <row r="695" spans="1:20" ht="27.75">
      <c r="A695" s="64" t="s">
        <v>426</v>
      </c>
      <c r="B695" s="64" t="s">
        <v>25</v>
      </c>
      <c r="C695" s="64" t="s">
        <v>453</v>
      </c>
      <c r="D695" s="64" t="s">
        <v>428</v>
      </c>
      <c r="E695" s="64">
        <v>254</v>
      </c>
      <c r="F695" s="64" t="s">
        <v>213</v>
      </c>
      <c r="G695" s="65"/>
      <c r="H695" s="65" t="s">
        <v>214</v>
      </c>
      <c r="I695" s="64" t="s">
        <v>11</v>
      </c>
      <c r="J695" s="64" t="s">
        <v>11</v>
      </c>
      <c r="K695" s="64"/>
      <c r="L695" s="64">
        <v>403</v>
      </c>
      <c r="M695" s="64" t="s">
        <v>328</v>
      </c>
      <c r="N695" s="65" t="s">
        <v>309</v>
      </c>
      <c r="O695" s="65" t="s">
        <v>325</v>
      </c>
      <c r="P695" s="64" t="s">
        <v>14</v>
      </c>
      <c r="Q695" s="64" t="s">
        <v>14</v>
      </c>
      <c r="R695" s="64" t="s">
        <v>57</v>
      </c>
      <c r="S695" s="64" t="s">
        <v>431</v>
      </c>
      <c r="T695" s="64" t="s">
        <v>57</v>
      </c>
    </row>
    <row r="696" spans="1:20" ht="27.75">
      <c r="A696" s="64" t="s">
        <v>426</v>
      </c>
      <c r="B696" s="64" t="s">
        <v>25</v>
      </c>
      <c r="C696" s="64" t="s">
        <v>453</v>
      </c>
      <c r="D696" s="64" t="s">
        <v>428</v>
      </c>
      <c r="E696" s="64">
        <v>255</v>
      </c>
      <c r="F696" s="64" t="s">
        <v>215</v>
      </c>
      <c r="G696" s="65"/>
      <c r="H696" s="65" t="s">
        <v>214</v>
      </c>
      <c r="I696" s="64" t="s">
        <v>11</v>
      </c>
      <c r="J696" s="64" t="s">
        <v>11</v>
      </c>
      <c r="K696" s="64"/>
      <c r="L696" s="64">
        <v>401</v>
      </c>
      <c r="M696" s="64" t="s">
        <v>323</v>
      </c>
      <c r="N696" s="65" t="s">
        <v>324</v>
      </c>
      <c r="O696" s="65" t="s">
        <v>325</v>
      </c>
      <c r="P696" s="64" t="s">
        <v>14</v>
      </c>
      <c r="Q696" s="64" t="s">
        <v>14</v>
      </c>
      <c r="R696" s="64" t="s">
        <v>57</v>
      </c>
      <c r="S696" s="64" t="s">
        <v>431</v>
      </c>
      <c r="T696" s="64" t="s">
        <v>57</v>
      </c>
    </row>
    <row r="697" spans="1:20" ht="27.75">
      <c r="A697" s="64" t="s">
        <v>426</v>
      </c>
      <c r="B697" s="64" t="s">
        <v>25</v>
      </c>
      <c r="C697" s="64" t="s">
        <v>453</v>
      </c>
      <c r="D697" s="64" t="s">
        <v>428</v>
      </c>
      <c r="E697" s="64">
        <v>255</v>
      </c>
      <c r="F697" s="64" t="s">
        <v>215</v>
      </c>
      <c r="G697" s="65"/>
      <c r="H697" s="65" t="s">
        <v>214</v>
      </c>
      <c r="I697" s="64" t="s">
        <v>11</v>
      </c>
      <c r="J697" s="64" t="s">
        <v>11</v>
      </c>
      <c r="K697" s="64"/>
      <c r="L697" s="64">
        <v>402</v>
      </c>
      <c r="M697" s="64" t="s">
        <v>326</v>
      </c>
      <c r="N697" s="65" t="s">
        <v>327</v>
      </c>
      <c r="O697" s="65" t="s">
        <v>325</v>
      </c>
      <c r="P697" s="64" t="s">
        <v>14</v>
      </c>
      <c r="Q697" s="64" t="s">
        <v>14</v>
      </c>
      <c r="R697" s="64" t="s">
        <v>57</v>
      </c>
      <c r="S697" s="64" t="s">
        <v>431</v>
      </c>
      <c r="T697" s="64" t="s">
        <v>57</v>
      </c>
    </row>
    <row r="698" spans="1:20" ht="27.75">
      <c r="A698" s="64" t="s">
        <v>426</v>
      </c>
      <c r="B698" s="64" t="s">
        <v>25</v>
      </c>
      <c r="C698" s="64" t="s">
        <v>453</v>
      </c>
      <c r="D698" s="64" t="s">
        <v>428</v>
      </c>
      <c r="E698" s="64">
        <v>255</v>
      </c>
      <c r="F698" s="64" t="s">
        <v>215</v>
      </c>
      <c r="G698" s="65"/>
      <c r="H698" s="65" t="s">
        <v>214</v>
      </c>
      <c r="I698" s="64" t="s">
        <v>11</v>
      </c>
      <c r="J698" s="64" t="s">
        <v>11</v>
      </c>
      <c r="K698" s="64"/>
      <c r="L698" s="64">
        <v>403</v>
      </c>
      <c r="M698" s="64" t="s">
        <v>328</v>
      </c>
      <c r="N698" s="65" t="s">
        <v>309</v>
      </c>
      <c r="O698" s="65" t="s">
        <v>325</v>
      </c>
      <c r="P698" s="64" t="s">
        <v>14</v>
      </c>
      <c r="Q698" s="64" t="s">
        <v>14</v>
      </c>
      <c r="R698" s="64" t="s">
        <v>57</v>
      </c>
      <c r="S698" s="64" t="s">
        <v>431</v>
      </c>
      <c r="T698" s="64" t="s">
        <v>57</v>
      </c>
    </row>
    <row r="699" spans="1:20" ht="27.75">
      <c r="A699" s="64" t="s">
        <v>426</v>
      </c>
      <c r="B699" s="64" t="s">
        <v>25</v>
      </c>
      <c r="C699" s="64" t="s">
        <v>453</v>
      </c>
      <c r="D699" s="64" t="s">
        <v>428</v>
      </c>
      <c r="E699" s="64">
        <v>256</v>
      </c>
      <c r="F699" s="64" t="s">
        <v>216</v>
      </c>
      <c r="G699" s="65"/>
      <c r="H699" s="65" t="s">
        <v>214</v>
      </c>
      <c r="I699" s="64" t="s">
        <v>11</v>
      </c>
      <c r="J699" s="64" t="s">
        <v>11</v>
      </c>
      <c r="K699" s="64"/>
      <c r="L699" s="64">
        <v>401</v>
      </c>
      <c r="M699" s="64" t="s">
        <v>323</v>
      </c>
      <c r="N699" s="65" t="s">
        <v>324</v>
      </c>
      <c r="O699" s="65" t="s">
        <v>325</v>
      </c>
      <c r="P699" s="64" t="s">
        <v>14</v>
      </c>
      <c r="Q699" s="64" t="s">
        <v>14</v>
      </c>
      <c r="R699" s="64" t="s">
        <v>57</v>
      </c>
      <c r="S699" s="64" t="s">
        <v>431</v>
      </c>
      <c r="T699" s="64" t="s">
        <v>57</v>
      </c>
    </row>
    <row r="700" spans="1:20" ht="27.75">
      <c r="A700" s="64" t="s">
        <v>426</v>
      </c>
      <c r="B700" s="64" t="s">
        <v>25</v>
      </c>
      <c r="C700" s="64" t="s">
        <v>453</v>
      </c>
      <c r="D700" s="64" t="s">
        <v>428</v>
      </c>
      <c r="E700" s="64">
        <v>256</v>
      </c>
      <c r="F700" s="64" t="s">
        <v>216</v>
      </c>
      <c r="G700" s="65"/>
      <c r="H700" s="65" t="s">
        <v>214</v>
      </c>
      <c r="I700" s="64" t="s">
        <v>11</v>
      </c>
      <c r="J700" s="64" t="s">
        <v>11</v>
      </c>
      <c r="K700" s="64"/>
      <c r="L700" s="64">
        <v>402</v>
      </c>
      <c r="M700" s="64" t="s">
        <v>326</v>
      </c>
      <c r="N700" s="65" t="s">
        <v>327</v>
      </c>
      <c r="O700" s="65" t="s">
        <v>325</v>
      </c>
      <c r="P700" s="64" t="s">
        <v>14</v>
      </c>
      <c r="Q700" s="64" t="s">
        <v>14</v>
      </c>
      <c r="R700" s="64" t="s">
        <v>57</v>
      </c>
      <c r="S700" s="64" t="s">
        <v>431</v>
      </c>
      <c r="T700" s="64" t="s">
        <v>57</v>
      </c>
    </row>
    <row r="701" spans="1:20" ht="27.75">
      <c r="A701" s="64" t="s">
        <v>426</v>
      </c>
      <c r="B701" s="64" t="s">
        <v>25</v>
      </c>
      <c r="C701" s="64" t="s">
        <v>453</v>
      </c>
      <c r="D701" s="64" t="s">
        <v>428</v>
      </c>
      <c r="E701" s="64">
        <v>256</v>
      </c>
      <c r="F701" s="64" t="s">
        <v>216</v>
      </c>
      <c r="G701" s="65"/>
      <c r="H701" s="65" t="s">
        <v>214</v>
      </c>
      <c r="I701" s="64" t="s">
        <v>11</v>
      </c>
      <c r="J701" s="64" t="s">
        <v>11</v>
      </c>
      <c r="K701" s="64"/>
      <c r="L701" s="64">
        <v>403</v>
      </c>
      <c r="M701" s="64" t="s">
        <v>328</v>
      </c>
      <c r="N701" s="65" t="s">
        <v>309</v>
      </c>
      <c r="O701" s="65" t="s">
        <v>325</v>
      </c>
      <c r="P701" s="64" t="s">
        <v>14</v>
      </c>
      <c r="Q701" s="64" t="s">
        <v>14</v>
      </c>
      <c r="R701" s="64" t="s">
        <v>57</v>
      </c>
      <c r="S701" s="64" t="s">
        <v>431</v>
      </c>
      <c r="T701" s="64" t="s">
        <v>57</v>
      </c>
    </row>
    <row r="702" spans="1:20" ht="27">
      <c r="A702" s="64" t="s">
        <v>426</v>
      </c>
      <c r="B702" s="64" t="s">
        <v>25</v>
      </c>
      <c r="C702" s="64" t="s">
        <v>432</v>
      </c>
      <c r="D702" s="64" t="s">
        <v>428</v>
      </c>
      <c r="E702" s="64">
        <v>257</v>
      </c>
      <c r="F702" s="64" t="s">
        <v>218</v>
      </c>
      <c r="G702" s="65"/>
      <c r="H702" s="65" t="s">
        <v>219</v>
      </c>
      <c r="I702" s="64" t="s">
        <v>11</v>
      </c>
      <c r="J702" s="64" t="s">
        <v>11</v>
      </c>
      <c r="K702" s="64"/>
      <c r="L702" s="64">
        <v>452</v>
      </c>
      <c r="M702" s="64" t="s">
        <v>151</v>
      </c>
      <c r="N702" s="65" t="s">
        <v>152</v>
      </c>
      <c r="O702" s="65" t="s">
        <v>150</v>
      </c>
      <c r="P702" s="64" t="s">
        <v>14</v>
      </c>
      <c r="Q702" s="64" t="s">
        <v>14</v>
      </c>
      <c r="R702" s="64" t="s">
        <v>57</v>
      </c>
      <c r="S702" s="64" t="s">
        <v>431</v>
      </c>
      <c r="T702" s="64" t="s">
        <v>57</v>
      </c>
    </row>
    <row r="703" spans="1:20" ht="27">
      <c r="A703" s="64" t="s">
        <v>426</v>
      </c>
      <c r="B703" s="64" t="s">
        <v>25</v>
      </c>
      <c r="C703" s="64" t="s">
        <v>432</v>
      </c>
      <c r="D703" s="64" t="s">
        <v>428</v>
      </c>
      <c r="E703" s="64">
        <v>258</v>
      </c>
      <c r="F703" s="64" t="s">
        <v>547</v>
      </c>
      <c r="G703" s="65"/>
      <c r="H703" s="65" t="s">
        <v>548</v>
      </c>
      <c r="I703" s="64" t="s">
        <v>11</v>
      </c>
      <c r="J703" s="64" t="s">
        <v>11</v>
      </c>
      <c r="K703" s="64"/>
      <c r="L703" s="64">
        <v>447</v>
      </c>
      <c r="M703" s="64" t="s">
        <v>549</v>
      </c>
      <c r="N703" s="65" t="s">
        <v>550</v>
      </c>
      <c r="O703" s="65" t="s">
        <v>551</v>
      </c>
      <c r="P703" s="64" t="s">
        <v>14</v>
      </c>
      <c r="Q703" s="64" t="s">
        <v>14</v>
      </c>
      <c r="R703" s="64" t="s">
        <v>57</v>
      </c>
      <c r="S703" s="64" t="s">
        <v>431</v>
      </c>
      <c r="T703" s="64" t="s">
        <v>57</v>
      </c>
    </row>
    <row r="704" spans="1:20" ht="27">
      <c r="A704" s="64" t="s">
        <v>426</v>
      </c>
      <c r="B704" s="64" t="s">
        <v>25</v>
      </c>
      <c r="C704" s="64" t="s">
        <v>427</v>
      </c>
      <c r="D704" s="64" t="s">
        <v>428</v>
      </c>
      <c r="E704" s="64">
        <v>283</v>
      </c>
      <c r="F704" s="64" t="s">
        <v>241</v>
      </c>
      <c r="G704" s="65" t="s">
        <v>552</v>
      </c>
      <c r="H704" s="65" t="s">
        <v>553</v>
      </c>
      <c r="I704" s="64" t="s">
        <v>61</v>
      </c>
      <c r="J704" s="64" t="s">
        <v>13</v>
      </c>
      <c r="K704" s="64" t="s">
        <v>57</v>
      </c>
      <c r="L704" s="64">
        <v>287</v>
      </c>
      <c r="M704" s="64" t="s">
        <v>247</v>
      </c>
      <c r="N704" s="65" t="s">
        <v>248</v>
      </c>
      <c r="O704" s="65" t="s">
        <v>249</v>
      </c>
      <c r="P704" s="64" t="s">
        <v>61</v>
      </c>
      <c r="Q704" s="64" t="s">
        <v>13</v>
      </c>
      <c r="R704" s="64" t="s">
        <v>57</v>
      </c>
      <c r="S704" s="64" t="s">
        <v>431</v>
      </c>
      <c r="T704" s="64" t="s">
        <v>57</v>
      </c>
    </row>
    <row r="705" spans="1:20" ht="27">
      <c r="A705" s="64" t="s">
        <v>426</v>
      </c>
      <c r="B705" s="64" t="s">
        <v>25</v>
      </c>
      <c r="C705" s="64" t="s">
        <v>427</v>
      </c>
      <c r="D705" s="64" t="s">
        <v>428</v>
      </c>
      <c r="E705" s="64">
        <v>283</v>
      </c>
      <c r="F705" s="64" t="s">
        <v>241</v>
      </c>
      <c r="G705" s="65" t="s">
        <v>552</v>
      </c>
      <c r="H705" s="65" t="s">
        <v>553</v>
      </c>
      <c r="I705" s="64" t="s">
        <v>61</v>
      </c>
      <c r="J705" s="64" t="s">
        <v>13</v>
      </c>
      <c r="K705" s="64" t="s">
        <v>57</v>
      </c>
      <c r="L705" s="64">
        <v>303</v>
      </c>
      <c r="M705" s="64" t="s">
        <v>250</v>
      </c>
      <c r="N705" s="65" t="s">
        <v>251</v>
      </c>
      <c r="O705" s="65" t="s">
        <v>249</v>
      </c>
      <c r="P705" s="64" t="s">
        <v>61</v>
      </c>
      <c r="Q705" s="64" t="s">
        <v>13</v>
      </c>
      <c r="R705" s="64" t="s">
        <v>57</v>
      </c>
      <c r="S705" s="64" t="s">
        <v>431</v>
      </c>
      <c r="T705" s="64" t="s">
        <v>57</v>
      </c>
    </row>
    <row r="706" spans="1:20" ht="27">
      <c r="A706" s="64" t="s">
        <v>426</v>
      </c>
      <c r="B706" s="64" t="s">
        <v>25</v>
      </c>
      <c r="C706" s="64" t="s">
        <v>427</v>
      </c>
      <c r="D706" s="64" t="s">
        <v>428</v>
      </c>
      <c r="E706" s="64">
        <v>283</v>
      </c>
      <c r="F706" s="64" t="s">
        <v>241</v>
      </c>
      <c r="G706" s="65" t="s">
        <v>552</v>
      </c>
      <c r="H706" s="65" t="s">
        <v>553</v>
      </c>
      <c r="I706" s="64" t="s">
        <v>61</v>
      </c>
      <c r="J706" s="64" t="s">
        <v>13</v>
      </c>
      <c r="K706" s="64" t="s">
        <v>57</v>
      </c>
      <c r="L706" s="64">
        <v>305</v>
      </c>
      <c r="M706" s="64" t="s">
        <v>252</v>
      </c>
      <c r="N706" s="65" t="s">
        <v>253</v>
      </c>
      <c r="O706" s="65" t="s">
        <v>249</v>
      </c>
      <c r="P706" s="64" t="s">
        <v>61</v>
      </c>
      <c r="Q706" s="64" t="s">
        <v>13</v>
      </c>
      <c r="R706" s="64" t="s">
        <v>57</v>
      </c>
      <c r="S706" s="64" t="s">
        <v>431</v>
      </c>
      <c r="T706" s="64" t="s">
        <v>57</v>
      </c>
    </row>
    <row r="707" spans="1:20" ht="27">
      <c r="A707" s="64" t="s">
        <v>426</v>
      </c>
      <c r="B707" s="64" t="s">
        <v>25</v>
      </c>
      <c r="C707" s="64" t="s">
        <v>427</v>
      </c>
      <c r="D707" s="64" t="s">
        <v>428</v>
      </c>
      <c r="E707" s="64">
        <v>283</v>
      </c>
      <c r="F707" s="64" t="s">
        <v>241</v>
      </c>
      <c r="G707" s="65" t="s">
        <v>552</v>
      </c>
      <c r="H707" s="65" t="s">
        <v>553</v>
      </c>
      <c r="I707" s="64" t="s">
        <v>61</v>
      </c>
      <c r="J707" s="64" t="s">
        <v>13</v>
      </c>
      <c r="K707" s="64" t="s">
        <v>57</v>
      </c>
      <c r="L707" s="64">
        <v>307</v>
      </c>
      <c r="M707" s="64" t="s">
        <v>254</v>
      </c>
      <c r="N707" s="65" t="s">
        <v>255</v>
      </c>
      <c r="O707" s="65" t="s">
        <v>249</v>
      </c>
      <c r="P707" s="64" t="s">
        <v>61</v>
      </c>
      <c r="Q707" s="64" t="s">
        <v>13</v>
      </c>
      <c r="R707" s="64" t="s">
        <v>57</v>
      </c>
      <c r="S707" s="64" t="s">
        <v>431</v>
      </c>
      <c r="T707" s="64" t="s">
        <v>57</v>
      </c>
    </row>
    <row r="708" spans="1:20" ht="27">
      <c r="A708" s="64" t="s">
        <v>426</v>
      </c>
      <c r="B708" s="64" t="s">
        <v>25</v>
      </c>
      <c r="C708" s="64" t="s">
        <v>427</v>
      </c>
      <c r="D708" s="64" t="s">
        <v>428</v>
      </c>
      <c r="E708" s="64">
        <v>287</v>
      </c>
      <c r="F708" s="64" t="s">
        <v>247</v>
      </c>
      <c r="G708" s="65" t="s">
        <v>248</v>
      </c>
      <c r="H708" s="65" t="s">
        <v>249</v>
      </c>
      <c r="I708" s="64" t="s">
        <v>61</v>
      </c>
      <c r="J708" s="64" t="s">
        <v>13</v>
      </c>
      <c r="K708" s="64" t="s">
        <v>57</v>
      </c>
      <c r="L708" s="64">
        <v>300</v>
      </c>
      <c r="M708" s="64" t="s">
        <v>554</v>
      </c>
      <c r="N708" s="65" t="s">
        <v>555</v>
      </c>
      <c r="O708" s="65" t="s">
        <v>556</v>
      </c>
      <c r="P708" s="64" t="s">
        <v>61</v>
      </c>
      <c r="Q708" s="64" t="s">
        <v>13</v>
      </c>
      <c r="R708" s="64" t="s">
        <v>57</v>
      </c>
      <c r="S708" s="64" t="s">
        <v>431</v>
      </c>
      <c r="T708" s="64" t="s">
        <v>57</v>
      </c>
    </row>
    <row r="709" spans="1:20" ht="27">
      <c r="A709" s="64" t="s">
        <v>426</v>
      </c>
      <c r="B709" s="64" t="s">
        <v>25</v>
      </c>
      <c r="C709" s="64" t="s">
        <v>427</v>
      </c>
      <c r="D709" s="64" t="s">
        <v>428</v>
      </c>
      <c r="E709" s="64">
        <v>287</v>
      </c>
      <c r="F709" s="64" t="s">
        <v>247</v>
      </c>
      <c r="G709" s="65" t="s">
        <v>248</v>
      </c>
      <c r="H709" s="65" t="s">
        <v>249</v>
      </c>
      <c r="I709" s="64" t="s">
        <v>61</v>
      </c>
      <c r="J709" s="64" t="s">
        <v>13</v>
      </c>
      <c r="K709" s="64" t="s">
        <v>57</v>
      </c>
      <c r="L709" s="64">
        <v>301</v>
      </c>
      <c r="M709" s="64" t="s">
        <v>557</v>
      </c>
      <c r="N709" s="65" t="s">
        <v>558</v>
      </c>
      <c r="O709" s="65" t="s">
        <v>559</v>
      </c>
      <c r="P709" s="64" t="s">
        <v>61</v>
      </c>
      <c r="Q709" s="64" t="s">
        <v>13</v>
      </c>
      <c r="R709" s="64" t="s">
        <v>57</v>
      </c>
      <c r="S709" s="64" t="s">
        <v>431</v>
      </c>
      <c r="T709" s="64" t="s">
        <v>57</v>
      </c>
    </row>
    <row r="710" spans="1:20" ht="27">
      <c r="A710" s="64" t="s">
        <v>426</v>
      </c>
      <c r="B710" s="64" t="s">
        <v>25</v>
      </c>
      <c r="C710" s="64" t="s">
        <v>427</v>
      </c>
      <c r="D710" s="64" t="s">
        <v>428</v>
      </c>
      <c r="E710" s="64">
        <v>300</v>
      </c>
      <c r="F710" s="64" t="s">
        <v>554</v>
      </c>
      <c r="G710" s="65" t="s">
        <v>555</v>
      </c>
      <c r="H710" s="65" t="s">
        <v>556</v>
      </c>
      <c r="I710" s="64" t="s">
        <v>61</v>
      </c>
      <c r="J710" s="64" t="s">
        <v>13</v>
      </c>
      <c r="K710" s="64" t="s">
        <v>57</v>
      </c>
      <c r="L710" s="64">
        <v>303</v>
      </c>
      <c r="M710" s="64" t="s">
        <v>250</v>
      </c>
      <c r="N710" s="65" t="s">
        <v>251</v>
      </c>
      <c r="O710" s="65" t="s">
        <v>249</v>
      </c>
      <c r="P710" s="64" t="s">
        <v>61</v>
      </c>
      <c r="Q710" s="64" t="s">
        <v>13</v>
      </c>
      <c r="R710" s="64" t="s">
        <v>57</v>
      </c>
      <c r="S710" s="64" t="s">
        <v>431</v>
      </c>
      <c r="T710" s="64" t="s">
        <v>57</v>
      </c>
    </row>
    <row r="711" spans="1:20" ht="27">
      <c r="A711" s="64" t="s">
        <v>426</v>
      </c>
      <c r="B711" s="64" t="s">
        <v>25</v>
      </c>
      <c r="C711" s="64" t="s">
        <v>427</v>
      </c>
      <c r="D711" s="64" t="s">
        <v>428</v>
      </c>
      <c r="E711" s="64">
        <v>300</v>
      </c>
      <c r="F711" s="64" t="s">
        <v>554</v>
      </c>
      <c r="G711" s="65" t="s">
        <v>555</v>
      </c>
      <c r="H711" s="65" t="s">
        <v>556</v>
      </c>
      <c r="I711" s="64" t="s">
        <v>61</v>
      </c>
      <c r="J711" s="64" t="s">
        <v>13</v>
      </c>
      <c r="K711" s="64" t="s">
        <v>57</v>
      </c>
      <c r="L711" s="64">
        <v>305</v>
      </c>
      <c r="M711" s="64" t="s">
        <v>252</v>
      </c>
      <c r="N711" s="65" t="s">
        <v>253</v>
      </c>
      <c r="O711" s="65" t="s">
        <v>249</v>
      </c>
      <c r="P711" s="64" t="s">
        <v>61</v>
      </c>
      <c r="Q711" s="64" t="s">
        <v>13</v>
      </c>
      <c r="R711" s="64" t="s">
        <v>57</v>
      </c>
      <c r="S711" s="64" t="s">
        <v>431</v>
      </c>
      <c r="T711" s="64" t="s">
        <v>57</v>
      </c>
    </row>
    <row r="712" spans="1:20" ht="27">
      <c r="A712" s="64" t="s">
        <v>426</v>
      </c>
      <c r="B712" s="64" t="s">
        <v>25</v>
      </c>
      <c r="C712" s="64" t="s">
        <v>427</v>
      </c>
      <c r="D712" s="64" t="s">
        <v>428</v>
      </c>
      <c r="E712" s="64">
        <v>300</v>
      </c>
      <c r="F712" s="64" t="s">
        <v>554</v>
      </c>
      <c r="G712" s="65" t="s">
        <v>555</v>
      </c>
      <c r="H712" s="65" t="s">
        <v>556</v>
      </c>
      <c r="I712" s="64" t="s">
        <v>61</v>
      </c>
      <c r="J712" s="64" t="s">
        <v>13</v>
      </c>
      <c r="K712" s="64" t="s">
        <v>57</v>
      </c>
      <c r="L712" s="64">
        <v>307</v>
      </c>
      <c r="M712" s="64" t="s">
        <v>254</v>
      </c>
      <c r="N712" s="65" t="s">
        <v>255</v>
      </c>
      <c r="O712" s="65" t="s">
        <v>249</v>
      </c>
      <c r="P712" s="64" t="s">
        <v>61</v>
      </c>
      <c r="Q712" s="64" t="s">
        <v>13</v>
      </c>
      <c r="R712" s="64" t="s">
        <v>57</v>
      </c>
      <c r="S712" s="64" t="s">
        <v>431</v>
      </c>
      <c r="T712" s="64" t="s">
        <v>57</v>
      </c>
    </row>
    <row r="713" spans="1:20" ht="27">
      <c r="A713" s="64" t="s">
        <v>426</v>
      </c>
      <c r="B713" s="64" t="s">
        <v>25</v>
      </c>
      <c r="C713" s="64" t="s">
        <v>427</v>
      </c>
      <c r="D713" s="64" t="s">
        <v>428</v>
      </c>
      <c r="E713" s="64">
        <v>301</v>
      </c>
      <c r="F713" s="64" t="s">
        <v>557</v>
      </c>
      <c r="G713" s="65" t="s">
        <v>558</v>
      </c>
      <c r="H713" s="65" t="s">
        <v>559</v>
      </c>
      <c r="I713" s="64" t="s">
        <v>61</v>
      </c>
      <c r="J713" s="64" t="s">
        <v>13</v>
      </c>
      <c r="K713" s="64" t="s">
        <v>57</v>
      </c>
      <c r="L713" s="64">
        <v>303</v>
      </c>
      <c r="M713" s="64" t="s">
        <v>250</v>
      </c>
      <c r="N713" s="65" t="s">
        <v>251</v>
      </c>
      <c r="O713" s="65" t="s">
        <v>249</v>
      </c>
      <c r="P713" s="64" t="s">
        <v>61</v>
      </c>
      <c r="Q713" s="64" t="s">
        <v>13</v>
      </c>
      <c r="R713" s="64" t="s">
        <v>57</v>
      </c>
      <c r="S713" s="64" t="s">
        <v>431</v>
      </c>
      <c r="T713" s="64" t="s">
        <v>57</v>
      </c>
    </row>
    <row r="714" spans="1:20" ht="27">
      <c r="A714" s="64" t="s">
        <v>426</v>
      </c>
      <c r="B714" s="64" t="s">
        <v>25</v>
      </c>
      <c r="C714" s="64" t="s">
        <v>427</v>
      </c>
      <c r="D714" s="64" t="s">
        <v>428</v>
      </c>
      <c r="E714" s="64">
        <v>301</v>
      </c>
      <c r="F714" s="64" t="s">
        <v>557</v>
      </c>
      <c r="G714" s="65" t="s">
        <v>558</v>
      </c>
      <c r="H714" s="65" t="s">
        <v>559</v>
      </c>
      <c r="I714" s="64" t="s">
        <v>61</v>
      </c>
      <c r="J714" s="64" t="s">
        <v>13</v>
      </c>
      <c r="K714" s="64" t="s">
        <v>57</v>
      </c>
      <c r="L714" s="64">
        <v>305</v>
      </c>
      <c r="M714" s="64" t="s">
        <v>252</v>
      </c>
      <c r="N714" s="65" t="s">
        <v>253</v>
      </c>
      <c r="O714" s="65" t="s">
        <v>249</v>
      </c>
      <c r="P714" s="64" t="s">
        <v>61</v>
      </c>
      <c r="Q714" s="64" t="s">
        <v>13</v>
      </c>
      <c r="R714" s="64" t="s">
        <v>57</v>
      </c>
      <c r="S714" s="64" t="s">
        <v>431</v>
      </c>
      <c r="T714" s="64" t="s">
        <v>57</v>
      </c>
    </row>
    <row r="715" spans="1:20" ht="27">
      <c r="A715" s="64" t="s">
        <v>426</v>
      </c>
      <c r="B715" s="64" t="s">
        <v>25</v>
      </c>
      <c r="C715" s="64" t="s">
        <v>427</v>
      </c>
      <c r="D715" s="64" t="s">
        <v>428</v>
      </c>
      <c r="E715" s="64">
        <v>301</v>
      </c>
      <c r="F715" s="64" t="s">
        <v>557</v>
      </c>
      <c r="G715" s="65" t="s">
        <v>558</v>
      </c>
      <c r="H715" s="65" t="s">
        <v>559</v>
      </c>
      <c r="I715" s="64" t="s">
        <v>61</v>
      </c>
      <c r="J715" s="64" t="s">
        <v>13</v>
      </c>
      <c r="K715" s="64" t="s">
        <v>57</v>
      </c>
      <c r="L715" s="64">
        <v>307</v>
      </c>
      <c r="M715" s="64" t="s">
        <v>254</v>
      </c>
      <c r="N715" s="65" t="s">
        <v>255</v>
      </c>
      <c r="O715" s="65" t="s">
        <v>249</v>
      </c>
      <c r="P715" s="64" t="s">
        <v>61</v>
      </c>
      <c r="Q715" s="64" t="s">
        <v>13</v>
      </c>
      <c r="R715" s="64" t="s">
        <v>57</v>
      </c>
      <c r="S715" s="64" t="s">
        <v>431</v>
      </c>
      <c r="T715" s="64" t="s">
        <v>57</v>
      </c>
    </row>
    <row r="716" spans="1:20" ht="27">
      <c r="A716" s="64" t="s">
        <v>426</v>
      </c>
      <c r="B716" s="64" t="s">
        <v>25</v>
      </c>
      <c r="C716" s="64" t="s">
        <v>432</v>
      </c>
      <c r="D716" s="64" t="s">
        <v>428</v>
      </c>
      <c r="E716" s="64">
        <v>339</v>
      </c>
      <c r="F716" s="64" t="s">
        <v>210</v>
      </c>
      <c r="G716" s="65" t="s">
        <v>211</v>
      </c>
      <c r="H716" s="65" t="s">
        <v>209</v>
      </c>
      <c r="I716" s="64" t="s">
        <v>14</v>
      </c>
      <c r="J716" s="64" t="s">
        <v>14</v>
      </c>
      <c r="K716" s="64" t="s">
        <v>57</v>
      </c>
      <c r="L716" s="64">
        <v>343</v>
      </c>
      <c r="M716" s="64" t="s">
        <v>295</v>
      </c>
      <c r="N716" s="65" t="s">
        <v>296</v>
      </c>
      <c r="O716" s="65" t="s">
        <v>297</v>
      </c>
      <c r="P716" s="64" t="s">
        <v>14</v>
      </c>
      <c r="Q716" s="64" t="s">
        <v>14</v>
      </c>
      <c r="R716" s="64" t="s">
        <v>57</v>
      </c>
      <c r="S716" s="64" t="s">
        <v>431</v>
      </c>
      <c r="T716" s="64" t="s">
        <v>57</v>
      </c>
    </row>
    <row r="717" spans="1:20" ht="27">
      <c r="A717" s="64" t="s">
        <v>426</v>
      </c>
      <c r="B717" s="64" t="s">
        <v>25</v>
      </c>
      <c r="C717" s="64" t="s">
        <v>432</v>
      </c>
      <c r="D717" s="64" t="s">
        <v>428</v>
      </c>
      <c r="E717" s="64">
        <v>339</v>
      </c>
      <c r="F717" s="64" t="s">
        <v>210</v>
      </c>
      <c r="G717" s="65" t="s">
        <v>211</v>
      </c>
      <c r="H717" s="65" t="s">
        <v>209</v>
      </c>
      <c r="I717" s="64" t="s">
        <v>14</v>
      </c>
      <c r="J717" s="64" t="s">
        <v>14</v>
      </c>
      <c r="K717" s="64" t="s">
        <v>57</v>
      </c>
      <c r="L717" s="64">
        <v>346</v>
      </c>
      <c r="M717" s="64" t="s">
        <v>298</v>
      </c>
      <c r="N717" s="65" t="s">
        <v>299</v>
      </c>
      <c r="O717" s="65" t="s">
        <v>297</v>
      </c>
      <c r="P717" s="64" t="s">
        <v>14</v>
      </c>
      <c r="Q717" s="64" t="s">
        <v>14</v>
      </c>
      <c r="R717" s="64" t="s">
        <v>57</v>
      </c>
      <c r="S717" s="64" t="s">
        <v>431</v>
      </c>
      <c r="T717" s="64" t="s">
        <v>57</v>
      </c>
    </row>
    <row r="718" spans="1:20" ht="27">
      <c r="A718" s="64" t="s">
        <v>426</v>
      </c>
      <c r="B718" s="64" t="s">
        <v>25</v>
      </c>
      <c r="C718" s="64" t="s">
        <v>432</v>
      </c>
      <c r="D718" s="64" t="s">
        <v>428</v>
      </c>
      <c r="E718" s="64">
        <v>339</v>
      </c>
      <c r="F718" s="64" t="s">
        <v>210</v>
      </c>
      <c r="G718" s="65" t="s">
        <v>211</v>
      </c>
      <c r="H718" s="65" t="s">
        <v>209</v>
      </c>
      <c r="I718" s="64" t="s">
        <v>14</v>
      </c>
      <c r="J718" s="64" t="s">
        <v>14</v>
      </c>
      <c r="K718" s="64" t="s">
        <v>57</v>
      </c>
      <c r="L718" s="64">
        <v>347</v>
      </c>
      <c r="M718" s="64" t="s">
        <v>300</v>
      </c>
      <c r="N718" s="65" t="s">
        <v>301</v>
      </c>
      <c r="O718" s="65" t="s">
        <v>297</v>
      </c>
      <c r="P718" s="64" t="s">
        <v>14</v>
      </c>
      <c r="Q718" s="64" t="s">
        <v>14</v>
      </c>
      <c r="R718" s="64" t="s">
        <v>57</v>
      </c>
      <c r="S718" s="64" t="s">
        <v>431</v>
      </c>
      <c r="T718" s="64" t="s">
        <v>57</v>
      </c>
    </row>
    <row r="719" spans="1:20" ht="27">
      <c r="A719" s="64" t="s">
        <v>426</v>
      </c>
      <c r="B719" s="64" t="s">
        <v>25</v>
      </c>
      <c r="C719" s="64" t="s">
        <v>432</v>
      </c>
      <c r="D719" s="64" t="s">
        <v>428</v>
      </c>
      <c r="E719" s="64">
        <v>340</v>
      </c>
      <c r="F719" s="64" t="s">
        <v>172</v>
      </c>
      <c r="G719" s="65" t="s">
        <v>173</v>
      </c>
      <c r="H719" s="65" t="s">
        <v>171</v>
      </c>
      <c r="I719" s="64" t="s">
        <v>14</v>
      </c>
      <c r="J719" s="64" t="s">
        <v>14</v>
      </c>
      <c r="K719" s="64" t="s">
        <v>57</v>
      </c>
      <c r="L719" s="64">
        <v>363</v>
      </c>
      <c r="M719" s="64" t="s">
        <v>544</v>
      </c>
      <c r="N719" s="65" t="s">
        <v>545</v>
      </c>
      <c r="O719" s="65" t="s">
        <v>546</v>
      </c>
      <c r="P719" s="64" t="s">
        <v>14</v>
      </c>
      <c r="Q719" s="64" t="s">
        <v>14</v>
      </c>
      <c r="R719" s="64" t="s">
        <v>57</v>
      </c>
      <c r="S719" s="64" t="s">
        <v>431</v>
      </c>
      <c r="T719" s="64" t="s">
        <v>57</v>
      </c>
    </row>
    <row r="720" spans="1:20" ht="27.75">
      <c r="A720" s="64" t="s">
        <v>426</v>
      </c>
      <c r="B720" s="64" t="s">
        <v>25</v>
      </c>
      <c r="C720" s="64" t="s">
        <v>427</v>
      </c>
      <c r="D720" s="64" t="s">
        <v>428</v>
      </c>
      <c r="E720" s="64">
        <v>362</v>
      </c>
      <c r="F720" s="64" t="s">
        <v>162</v>
      </c>
      <c r="G720" s="65" t="s">
        <v>163</v>
      </c>
      <c r="H720" s="65" t="s">
        <v>161</v>
      </c>
      <c r="I720" s="64" t="s">
        <v>14</v>
      </c>
      <c r="J720" s="64" t="s">
        <v>14</v>
      </c>
      <c r="K720" s="64" t="s">
        <v>57</v>
      </c>
      <c r="L720" s="64">
        <v>451</v>
      </c>
      <c r="M720" s="64" t="s">
        <v>541</v>
      </c>
      <c r="N720" s="65" t="s">
        <v>542</v>
      </c>
      <c r="O720" s="65" t="s">
        <v>543</v>
      </c>
      <c r="P720" s="64" t="s">
        <v>14</v>
      </c>
      <c r="Q720" s="64" t="s">
        <v>14</v>
      </c>
      <c r="R720" s="64" t="s">
        <v>57</v>
      </c>
      <c r="S720" s="64" t="s">
        <v>431</v>
      </c>
      <c r="T720" s="64" t="s">
        <v>57</v>
      </c>
    </row>
    <row r="721" spans="1:20" ht="27">
      <c r="A721" s="64" t="s">
        <v>426</v>
      </c>
      <c r="B721" s="64" t="s">
        <v>25</v>
      </c>
      <c r="C721" s="64" t="s">
        <v>453</v>
      </c>
      <c r="D721" s="64" t="s">
        <v>428</v>
      </c>
      <c r="E721" s="64">
        <v>391</v>
      </c>
      <c r="F721" s="64" t="s">
        <v>205</v>
      </c>
      <c r="G721" s="65" t="s">
        <v>206</v>
      </c>
      <c r="H721" s="65" t="s">
        <v>204</v>
      </c>
      <c r="I721" s="64" t="s">
        <v>14</v>
      </c>
      <c r="J721" s="64" t="s">
        <v>14</v>
      </c>
      <c r="K721" s="64" t="s">
        <v>57</v>
      </c>
      <c r="L721" s="64">
        <v>392</v>
      </c>
      <c r="M721" s="64" t="s">
        <v>303</v>
      </c>
      <c r="N721" s="65" t="s">
        <v>304</v>
      </c>
      <c r="O721" s="65" t="s">
        <v>305</v>
      </c>
      <c r="P721" s="64" t="s">
        <v>14</v>
      </c>
      <c r="Q721" s="64" t="s">
        <v>14</v>
      </c>
      <c r="R721" s="64" t="s">
        <v>57</v>
      </c>
      <c r="S721" s="64" t="s">
        <v>431</v>
      </c>
      <c r="T721" s="64" t="s">
        <v>57</v>
      </c>
    </row>
    <row r="722" spans="1:20" ht="27">
      <c r="A722" s="64" t="s">
        <v>426</v>
      </c>
      <c r="B722" s="64" t="s">
        <v>25</v>
      </c>
      <c r="C722" s="64" t="s">
        <v>453</v>
      </c>
      <c r="D722" s="64" t="s">
        <v>428</v>
      </c>
      <c r="E722" s="64">
        <v>391</v>
      </c>
      <c r="F722" s="64" t="s">
        <v>205</v>
      </c>
      <c r="G722" s="65" t="s">
        <v>206</v>
      </c>
      <c r="H722" s="65" t="s">
        <v>204</v>
      </c>
      <c r="I722" s="64" t="s">
        <v>14</v>
      </c>
      <c r="J722" s="64" t="s">
        <v>14</v>
      </c>
      <c r="K722" s="64" t="s">
        <v>57</v>
      </c>
      <c r="L722" s="64">
        <v>393</v>
      </c>
      <c r="M722" s="64" t="s">
        <v>306</v>
      </c>
      <c r="N722" s="65" t="s">
        <v>307</v>
      </c>
      <c r="O722" s="65" t="s">
        <v>305</v>
      </c>
      <c r="P722" s="64" t="s">
        <v>14</v>
      </c>
      <c r="Q722" s="64" t="s">
        <v>14</v>
      </c>
      <c r="R722" s="64" t="s">
        <v>57</v>
      </c>
      <c r="S722" s="64" t="s">
        <v>431</v>
      </c>
      <c r="T722" s="64" t="s">
        <v>57</v>
      </c>
    </row>
    <row r="723" spans="1:20" ht="27">
      <c r="A723" s="64" t="s">
        <v>426</v>
      </c>
      <c r="B723" s="64" t="s">
        <v>25</v>
      </c>
      <c r="C723" s="64" t="s">
        <v>453</v>
      </c>
      <c r="D723" s="64" t="s">
        <v>428</v>
      </c>
      <c r="E723" s="64">
        <v>391</v>
      </c>
      <c r="F723" s="64" t="s">
        <v>205</v>
      </c>
      <c r="G723" s="65" t="s">
        <v>206</v>
      </c>
      <c r="H723" s="65" t="s">
        <v>204</v>
      </c>
      <c r="I723" s="64" t="s">
        <v>14</v>
      </c>
      <c r="J723" s="64" t="s">
        <v>14</v>
      </c>
      <c r="K723" s="64" t="s">
        <v>57</v>
      </c>
      <c r="L723" s="64">
        <v>394</v>
      </c>
      <c r="M723" s="64" t="s">
        <v>308</v>
      </c>
      <c r="N723" s="65" t="s">
        <v>309</v>
      </c>
      <c r="O723" s="65" t="s">
        <v>305</v>
      </c>
      <c r="P723" s="64" t="s">
        <v>14</v>
      </c>
      <c r="Q723" s="64" t="s">
        <v>14</v>
      </c>
      <c r="R723" s="64" t="s">
        <v>57</v>
      </c>
      <c r="S723" s="64" t="s">
        <v>431</v>
      </c>
      <c r="T723" s="64" t="s">
        <v>57</v>
      </c>
    </row>
    <row r="724" spans="1:20" ht="27">
      <c r="A724" s="64" t="s">
        <v>426</v>
      </c>
      <c r="B724" s="64" t="s">
        <v>25</v>
      </c>
      <c r="C724" s="64" t="s">
        <v>453</v>
      </c>
      <c r="D724" s="64" t="s">
        <v>428</v>
      </c>
      <c r="E724" s="64">
        <v>391</v>
      </c>
      <c r="F724" s="64" t="s">
        <v>205</v>
      </c>
      <c r="G724" s="65" t="s">
        <v>206</v>
      </c>
      <c r="H724" s="65" t="s">
        <v>204</v>
      </c>
      <c r="I724" s="64" t="s">
        <v>14</v>
      </c>
      <c r="J724" s="64" t="s">
        <v>14</v>
      </c>
      <c r="K724" s="64" t="s">
        <v>57</v>
      </c>
      <c r="L724" s="64">
        <v>395</v>
      </c>
      <c r="M724" s="64" t="s">
        <v>310</v>
      </c>
      <c r="N724" s="65" t="s">
        <v>311</v>
      </c>
      <c r="O724" s="65" t="s">
        <v>305</v>
      </c>
      <c r="P724" s="64" t="s">
        <v>14</v>
      </c>
      <c r="Q724" s="64" t="s">
        <v>14</v>
      </c>
      <c r="R724" s="64" t="s">
        <v>57</v>
      </c>
      <c r="S724" s="64" t="s">
        <v>431</v>
      </c>
      <c r="T724" s="64" t="s">
        <v>57</v>
      </c>
    </row>
    <row r="725" spans="1:20" ht="27">
      <c r="A725" s="64" t="s">
        <v>426</v>
      </c>
      <c r="B725" s="64" t="s">
        <v>25</v>
      </c>
      <c r="C725" s="64" t="s">
        <v>432</v>
      </c>
      <c r="D725" s="64" t="s">
        <v>428</v>
      </c>
      <c r="E725" s="64">
        <v>391</v>
      </c>
      <c r="F725" s="64" t="s">
        <v>205</v>
      </c>
      <c r="G725" s="65" t="s">
        <v>206</v>
      </c>
      <c r="H725" s="65" t="s">
        <v>204</v>
      </c>
      <c r="I725" s="64" t="s">
        <v>14</v>
      </c>
      <c r="J725" s="64" t="s">
        <v>14</v>
      </c>
      <c r="K725" s="64" t="s">
        <v>57</v>
      </c>
      <c r="L725" s="64">
        <v>406</v>
      </c>
      <c r="M725" s="64" t="s">
        <v>526</v>
      </c>
      <c r="N725" s="65" t="s">
        <v>527</v>
      </c>
      <c r="O725" s="65" t="s">
        <v>528</v>
      </c>
      <c r="P725" s="64" t="s">
        <v>14</v>
      </c>
      <c r="Q725" s="64" t="s">
        <v>14</v>
      </c>
      <c r="R725" s="64" t="s">
        <v>57</v>
      </c>
      <c r="S725" s="64" t="s">
        <v>431</v>
      </c>
      <c r="T725" s="64" t="s">
        <v>57</v>
      </c>
    </row>
    <row r="726" spans="1:20" ht="27">
      <c r="A726" s="64" t="s">
        <v>426</v>
      </c>
      <c r="B726" s="64" t="s">
        <v>25</v>
      </c>
      <c r="C726" s="64" t="s">
        <v>453</v>
      </c>
      <c r="D726" s="64" t="s">
        <v>428</v>
      </c>
      <c r="E726" s="64">
        <v>392</v>
      </c>
      <c r="F726" s="64" t="s">
        <v>303</v>
      </c>
      <c r="G726" s="65" t="s">
        <v>304</v>
      </c>
      <c r="H726" s="65" t="s">
        <v>305</v>
      </c>
      <c r="I726" s="64" t="s">
        <v>14</v>
      </c>
      <c r="J726" s="64" t="s">
        <v>14</v>
      </c>
      <c r="K726" s="64" t="s">
        <v>57</v>
      </c>
      <c r="L726" s="64">
        <v>406</v>
      </c>
      <c r="M726" s="64" t="s">
        <v>526</v>
      </c>
      <c r="N726" s="65" t="s">
        <v>527</v>
      </c>
      <c r="O726" s="65" t="s">
        <v>528</v>
      </c>
      <c r="P726" s="64" t="s">
        <v>14</v>
      </c>
      <c r="Q726" s="64" t="s">
        <v>14</v>
      </c>
      <c r="R726" s="64" t="s">
        <v>57</v>
      </c>
      <c r="S726" s="64" t="s">
        <v>431</v>
      </c>
      <c r="T726" s="64" t="s">
        <v>57</v>
      </c>
    </row>
    <row r="727" spans="1:20" ht="27">
      <c r="A727" s="64" t="s">
        <v>426</v>
      </c>
      <c r="B727" s="64" t="s">
        <v>25</v>
      </c>
      <c r="C727" s="64" t="s">
        <v>453</v>
      </c>
      <c r="D727" s="64" t="s">
        <v>428</v>
      </c>
      <c r="E727" s="64">
        <v>392</v>
      </c>
      <c r="F727" s="64" t="s">
        <v>303</v>
      </c>
      <c r="G727" s="65" t="s">
        <v>304</v>
      </c>
      <c r="H727" s="65" t="s">
        <v>305</v>
      </c>
      <c r="I727" s="64" t="s">
        <v>14</v>
      </c>
      <c r="J727" s="64" t="s">
        <v>14</v>
      </c>
      <c r="K727" s="64" t="s">
        <v>57</v>
      </c>
      <c r="L727" s="64">
        <v>407</v>
      </c>
      <c r="M727" s="64" t="s">
        <v>529</v>
      </c>
      <c r="N727" s="65" t="s">
        <v>530</v>
      </c>
      <c r="O727" s="65" t="s">
        <v>531</v>
      </c>
      <c r="P727" s="64" t="s">
        <v>14</v>
      </c>
      <c r="Q727" s="64" t="s">
        <v>14</v>
      </c>
      <c r="R727" s="64" t="s">
        <v>57</v>
      </c>
      <c r="S727" s="64" t="s">
        <v>431</v>
      </c>
      <c r="T727" s="64" t="s">
        <v>57</v>
      </c>
    </row>
    <row r="728" spans="1:20" ht="27">
      <c r="A728" s="64" t="s">
        <v>426</v>
      </c>
      <c r="B728" s="64" t="s">
        <v>25</v>
      </c>
      <c r="C728" s="64" t="s">
        <v>453</v>
      </c>
      <c r="D728" s="64" t="s">
        <v>428</v>
      </c>
      <c r="E728" s="64">
        <v>392</v>
      </c>
      <c r="F728" s="64" t="s">
        <v>303</v>
      </c>
      <c r="G728" s="65" t="s">
        <v>304</v>
      </c>
      <c r="H728" s="65" t="s">
        <v>305</v>
      </c>
      <c r="I728" s="64" t="s">
        <v>14</v>
      </c>
      <c r="J728" s="64" t="s">
        <v>14</v>
      </c>
      <c r="K728" s="64" t="s">
        <v>57</v>
      </c>
      <c r="L728" s="64">
        <v>408</v>
      </c>
      <c r="M728" s="64" t="s">
        <v>65</v>
      </c>
      <c r="N728" s="65" t="s">
        <v>336</v>
      </c>
      <c r="O728" s="65" t="s">
        <v>337</v>
      </c>
      <c r="P728" s="64" t="s">
        <v>14</v>
      </c>
      <c r="Q728" s="64" t="s">
        <v>14</v>
      </c>
      <c r="R728" s="64" t="s">
        <v>57</v>
      </c>
      <c r="S728" s="64" t="s">
        <v>431</v>
      </c>
      <c r="T728" s="64" t="s">
        <v>57</v>
      </c>
    </row>
    <row r="729" spans="1:20" ht="27">
      <c r="A729" s="64" t="s">
        <v>426</v>
      </c>
      <c r="B729" s="64" t="s">
        <v>25</v>
      </c>
      <c r="C729" s="64" t="s">
        <v>453</v>
      </c>
      <c r="D729" s="64" t="s">
        <v>428</v>
      </c>
      <c r="E729" s="64">
        <v>392</v>
      </c>
      <c r="F729" s="64" t="s">
        <v>303</v>
      </c>
      <c r="G729" s="65" t="s">
        <v>304</v>
      </c>
      <c r="H729" s="65" t="s">
        <v>305</v>
      </c>
      <c r="I729" s="64" t="s">
        <v>14</v>
      </c>
      <c r="J729" s="64" t="s">
        <v>14</v>
      </c>
      <c r="K729" s="64" t="s">
        <v>57</v>
      </c>
      <c r="L729" s="64">
        <v>409</v>
      </c>
      <c r="M729" s="64" t="s">
        <v>68</v>
      </c>
      <c r="N729" s="65" t="s">
        <v>338</v>
      </c>
      <c r="O729" s="65" t="s">
        <v>337</v>
      </c>
      <c r="P729" s="64" t="s">
        <v>14</v>
      </c>
      <c r="Q729" s="64" t="s">
        <v>14</v>
      </c>
      <c r="R729" s="64" t="s">
        <v>57</v>
      </c>
      <c r="S729" s="64" t="s">
        <v>431</v>
      </c>
      <c r="T729" s="64" t="s">
        <v>57</v>
      </c>
    </row>
    <row r="730" spans="1:20" ht="27">
      <c r="A730" s="64" t="s">
        <v>426</v>
      </c>
      <c r="B730" s="64" t="s">
        <v>25</v>
      </c>
      <c r="C730" s="64" t="s">
        <v>453</v>
      </c>
      <c r="D730" s="64" t="s">
        <v>428</v>
      </c>
      <c r="E730" s="64">
        <v>392</v>
      </c>
      <c r="F730" s="64" t="s">
        <v>303</v>
      </c>
      <c r="G730" s="65" t="s">
        <v>304</v>
      </c>
      <c r="H730" s="65" t="s">
        <v>305</v>
      </c>
      <c r="I730" s="64" t="s">
        <v>14</v>
      </c>
      <c r="J730" s="64" t="s">
        <v>14</v>
      </c>
      <c r="K730" s="64" t="s">
        <v>57</v>
      </c>
      <c r="L730" s="64">
        <v>410</v>
      </c>
      <c r="M730" s="64" t="s">
        <v>339</v>
      </c>
      <c r="N730" s="65" t="s">
        <v>340</v>
      </c>
      <c r="O730" s="65" t="s">
        <v>337</v>
      </c>
      <c r="P730" s="64" t="s">
        <v>14</v>
      </c>
      <c r="Q730" s="64" t="s">
        <v>14</v>
      </c>
      <c r="R730" s="64" t="s">
        <v>57</v>
      </c>
      <c r="S730" s="64" t="s">
        <v>431</v>
      </c>
      <c r="T730" s="64" t="s">
        <v>57</v>
      </c>
    </row>
    <row r="731" spans="1:20" ht="27">
      <c r="A731" s="64" t="s">
        <v>426</v>
      </c>
      <c r="B731" s="64" t="s">
        <v>25</v>
      </c>
      <c r="C731" s="64" t="s">
        <v>453</v>
      </c>
      <c r="D731" s="64" t="s">
        <v>428</v>
      </c>
      <c r="E731" s="64">
        <v>392</v>
      </c>
      <c r="F731" s="64" t="s">
        <v>303</v>
      </c>
      <c r="G731" s="65" t="s">
        <v>304</v>
      </c>
      <c r="H731" s="65" t="s">
        <v>305</v>
      </c>
      <c r="I731" s="64" t="s">
        <v>14</v>
      </c>
      <c r="J731" s="64" t="s">
        <v>14</v>
      </c>
      <c r="K731" s="64" t="s">
        <v>57</v>
      </c>
      <c r="L731" s="64">
        <v>411</v>
      </c>
      <c r="M731" s="64" t="s">
        <v>341</v>
      </c>
      <c r="N731" s="65" t="s">
        <v>342</v>
      </c>
      <c r="O731" s="65" t="s">
        <v>337</v>
      </c>
      <c r="P731" s="64" t="s">
        <v>14</v>
      </c>
      <c r="Q731" s="64" t="s">
        <v>14</v>
      </c>
      <c r="R731" s="64" t="s">
        <v>57</v>
      </c>
      <c r="S731" s="64" t="s">
        <v>431</v>
      </c>
      <c r="T731" s="64" t="s">
        <v>57</v>
      </c>
    </row>
    <row r="732" spans="1:20" ht="27">
      <c r="A732" s="64" t="s">
        <v>426</v>
      </c>
      <c r="B732" s="64" t="s">
        <v>25</v>
      </c>
      <c r="C732" s="64" t="s">
        <v>453</v>
      </c>
      <c r="D732" s="64" t="s">
        <v>428</v>
      </c>
      <c r="E732" s="64">
        <v>392</v>
      </c>
      <c r="F732" s="64" t="s">
        <v>303</v>
      </c>
      <c r="G732" s="65" t="s">
        <v>304</v>
      </c>
      <c r="H732" s="65" t="s">
        <v>305</v>
      </c>
      <c r="I732" s="64" t="s">
        <v>14</v>
      </c>
      <c r="J732" s="64" t="s">
        <v>14</v>
      </c>
      <c r="K732" s="64" t="s">
        <v>57</v>
      </c>
      <c r="L732" s="64">
        <v>412</v>
      </c>
      <c r="M732" s="64" t="s">
        <v>343</v>
      </c>
      <c r="N732" s="65" t="s">
        <v>344</v>
      </c>
      <c r="O732" s="65" t="s">
        <v>337</v>
      </c>
      <c r="P732" s="64" t="s">
        <v>14</v>
      </c>
      <c r="Q732" s="64" t="s">
        <v>14</v>
      </c>
      <c r="R732" s="64" t="s">
        <v>57</v>
      </c>
      <c r="S732" s="64" t="s">
        <v>431</v>
      </c>
      <c r="T732" s="64" t="s">
        <v>57</v>
      </c>
    </row>
    <row r="733" spans="1:20" ht="27">
      <c r="A733" s="64" t="s">
        <v>426</v>
      </c>
      <c r="B733" s="64" t="s">
        <v>25</v>
      </c>
      <c r="C733" s="64" t="s">
        <v>453</v>
      </c>
      <c r="D733" s="64" t="s">
        <v>428</v>
      </c>
      <c r="E733" s="64">
        <v>392</v>
      </c>
      <c r="F733" s="64" t="s">
        <v>303</v>
      </c>
      <c r="G733" s="65" t="s">
        <v>304</v>
      </c>
      <c r="H733" s="65" t="s">
        <v>305</v>
      </c>
      <c r="I733" s="64" t="s">
        <v>14</v>
      </c>
      <c r="J733" s="64" t="s">
        <v>14</v>
      </c>
      <c r="K733" s="64" t="s">
        <v>57</v>
      </c>
      <c r="L733" s="64">
        <v>413</v>
      </c>
      <c r="M733" s="64" t="s">
        <v>345</v>
      </c>
      <c r="N733" s="65" t="s">
        <v>346</v>
      </c>
      <c r="O733" s="65" t="s">
        <v>337</v>
      </c>
      <c r="P733" s="64" t="s">
        <v>14</v>
      </c>
      <c r="Q733" s="64" t="s">
        <v>14</v>
      </c>
      <c r="R733" s="64" t="s">
        <v>57</v>
      </c>
      <c r="S733" s="64" t="s">
        <v>431</v>
      </c>
      <c r="T733" s="64" t="s">
        <v>57</v>
      </c>
    </row>
    <row r="734" spans="1:20" ht="27">
      <c r="A734" s="64" t="s">
        <v>426</v>
      </c>
      <c r="B734" s="64" t="s">
        <v>25</v>
      </c>
      <c r="C734" s="64" t="s">
        <v>453</v>
      </c>
      <c r="D734" s="64" t="s">
        <v>428</v>
      </c>
      <c r="E734" s="64">
        <v>392</v>
      </c>
      <c r="F734" s="64" t="s">
        <v>303</v>
      </c>
      <c r="G734" s="65" t="s">
        <v>304</v>
      </c>
      <c r="H734" s="65" t="s">
        <v>305</v>
      </c>
      <c r="I734" s="64" t="s">
        <v>14</v>
      </c>
      <c r="J734" s="64" t="s">
        <v>14</v>
      </c>
      <c r="K734" s="64" t="s">
        <v>57</v>
      </c>
      <c r="L734" s="64">
        <v>414</v>
      </c>
      <c r="M734" s="64" t="s">
        <v>347</v>
      </c>
      <c r="N734" s="65" t="s">
        <v>348</v>
      </c>
      <c r="O734" s="65" t="s">
        <v>337</v>
      </c>
      <c r="P734" s="64" t="s">
        <v>14</v>
      </c>
      <c r="Q734" s="64" t="s">
        <v>14</v>
      </c>
      <c r="R734" s="64" t="s">
        <v>57</v>
      </c>
      <c r="S734" s="64" t="s">
        <v>431</v>
      </c>
      <c r="T734" s="64" t="s">
        <v>57</v>
      </c>
    </row>
    <row r="735" spans="1:20" ht="27">
      <c r="A735" s="64" t="s">
        <v>426</v>
      </c>
      <c r="B735" s="64" t="s">
        <v>25</v>
      </c>
      <c r="C735" s="64" t="s">
        <v>453</v>
      </c>
      <c r="D735" s="64" t="s">
        <v>428</v>
      </c>
      <c r="E735" s="64">
        <v>392</v>
      </c>
      <c r="F735" s="64" t="s">
        <v>303</v>
      </c>
      <c r="G735" s="65" t="s">
        <v>304</v>
      </c>
      <c r="H735" s="65" t="s">
        <v>305</v>
      </c>
      <c r="I735" s="64" t="s">
        <v>14</v>
      </c>
      <c r="J735" s="64" t="s">
        <v>14</v>
      </c>
      <c r="K735" s="64" t="s">
        <v>57</v>
      </c>
      <c r="L735" s="64">
        <v>415</v>
      </c>
      <c r="M735" s="64" t="s">
        <v>349</v>
      </c>
      <c r="N735" s="65" t="s">
        <v>350</v>
      </c>
      <c r="O735" s="65" t="s">
        <v>337</v>
      </c>
      <c r="P735" s="64" t="s">
        <v>14</v>
      </c>
      <c r="Q735" s="64" t="s">
        <v>14</v>
      </c>
      <c r="R735" s="64" t="s">
        <v>57</v>
      </c>
      <c r="S735" s="64" t="s">
        <v>431</v>
      </c>
      <c r="T735" s="64" t="s">
        <v>57</v>
      </c>
    </row>
    <row r="736" spans="1:20" ht="27">
      <c r="A736" s="64" t="s">
        <v>426</v>
      </c>
      <c r="B736" s="64" t="s">
        <v>25</v>
      </c>
      <c r="C736" s="64" t="s">
        <v>453</v>
      </c>
      <c r="D736" s="64" t="s">
        <v>428</v>
      </c>
      <c r="E736" s="64">
        <v>392</v>
      </c>
      <c r="F736" s="64" t="s">
        <v>303</v>
      </c>
      <c r="G736" s="65" t="s">
        <v>304</v>
      </c>
      <c r="H736" s="65" t="s">
        <v>305</v>
      </c>
      <c r="I736" s="64" t="s">
        <v>14</v>
      </c>
      <c r="J736" s="64" t="s">
        <v>14</v>
      </c>
      <c r="K736" s="64" t="s">
        <v>57</v>
      </c>
      <c r="L736" s="64">
        <v>416</v>
      </c>
      <c r="M736" s="64" t="s">
        <v>351</v>
      </c>
      <c r="N736" s="65" t="s">
        <v>352</v>
      </c>
      <c r="O736" s="65" t="s">
        <v>337</v>
      </c>
      <c r="P736" s="64" t="s">
        <v>14</v>
      </c>
      <c r="Q736" s="64" t="s">
        <v>14</v>
      </c>
      <c r="R736" s="64" t="s">
        <v>57</v>
      </c>
      <c r="S736" s="64" t="s">
        <v>431</v>
      </c>
      <c r="T736" s="64" t="s">
        <v>57</v>
      </c>
    </row>
    <row r="737" spans="1:20" ht="27">
      <c r="A737" s="64" t="s">
        <v>426</v>
      </c>
      <c r="B737" s="64" t="s">
        <v>25</v>
      </c>
      <c r="C737" s="64" t="s">
        <v>453</v>
      </c>
      <c r="D737" s="64" t="s">
        <v>428</v>
      </c>
      <c r="E737" s="64">
        <v>392</v>
      </c>
      <c r="F737" s="64" t="s">
        <v>303</v>
      </c>
      <c r="G737" s="65" t="s">
        <v>304</v>
      </c>
      <c r="H737" s="65" t="s">
        <v>305</v>
      </c>
      <c r="I737" s="64" t="s">
        <v>14</v>
      </c>
      <c r="J737" s="64" t="s">
        <v>14</v>
      </c>
      <c r="K737" s="64" t="s">
        <v>57</v>
      </c>
      <c r="L737" s="64">
        <v>417</v>
      </c>
      <c r="M737" s="64" t="s">
        <v>353</v>
      </c>
      <c r="N737" s="65" t="s">
        <v>354</v>
      </c>
      <c r="O737" s="65" t="s">
        <v>337</v>
      </c>
      <c r="P737" s="64" t="s">
        <v>14</v>
      </c>
      <c r="Q737" s="64" t="s">
        <v>14</v>
      </c>
      <c r="R737" s="64" t="s">
        <v>57</v>
      </c>
      <c r="S737" s="64" t="s">
        <v>431</v>
      </c>
      <c r="T737" s="64" t="s">
        <v>57</v>
      </c>
    </row>
    <row r="738" spans="1:20" ht="27">
      <c r="A738" s="64" t="s">
        <v>426</v>
      </c>
      <c r="B738" s="64" t="s">
        <v>25</v>
      </c>
      <c r="C738" s="64" t="s">
        <v>453</v>
      </c>
      <c r="D738" s="64" t="s">
        <v>428</v>
      </c>
      <c r="E738" s="64">
        <v>392</v>
      </c>
      <c r="F738" s="64" t="s">
        <v>303</v>
      </c>
      <c r="G738" s="65" t="s">
        <v>304</v>
      </c>
      <c r="H738" s="65" t="s">
        <v>305</v>
      </c>
      <c r="I738" s="64" t="s">
        <v>14</v>
      </c>
      <c r="J738" s="64" t="s">
        <v>14</v>
      </c>
      <c r="K738" s="64" t="s">
        <v>57</v>
      </c>
      <c r="L738" s="64">
        <v>418</v>
      </c>
      <c r="M738" s="64" t="s">
        <v>355</v>
      </c>
      <c r="N738" s="65" t="s">
        <v>356</v>
      </c>
      <c r="O738" s="65" t="s">
        <v>337</v>
      </c>
      <c r="P738" s="64" t="s">
        <v>14</v>
      </c>
      <c r="Q738" s="64" t="s">
        <v>14</v>
      </c>
      <c r="R738" s="64" t="s">
        <v>57</v>
      </c>
      <c r="S738" s="64" t="s">
        <v>431</v>
      </c>
      <c r="T738" s="64" t="s">
        <v>57</v>
      </c>
    </row>
    <row r="739" spans="1:20" ht="27">
      <c r="A739" s="64" t="s">
        <v>426</v>
      </c>
      <c r="B739" s="64" t="s">
        <v>25</v>
      </c>
      <c r="C739" s="64" t="s">
        <v>453</v>
      </c>
      <c r="D739" s="64" t="s">
        <v>428</v>
      </c>
      <c r="E739" s="64">
        <v>393</v>
      </c>
      <c r="F739" s="64" t="s">
        <v>306</v>
      </c>
      <c r="G739" s="65" t="s">
        <v>307</v>
      </c>
      <c r="H739" s="65" t="s">
        <v>305</v>
      </c>
      <c r="I739" s="64" t="s">
        <v>14</v>
      </c>
      <c r="J739" s="64" t="s">
        <v>14</v>
      </c>
      <c r="K739" s="64" t="s">
        <v>57</v>
      </c>
      <c r="L739" s="64">
        <v>406</v>
      </c>
      <c r="M739" s="64" t="s">
        <v>526</v>
      </c>
      <c r="N739" s="65" t="s">
        <v>527</v>
      </c>
      <c r="O739" s="65" t="s">
        <v>528</v>
      </c>
      <c r="P739" s="64" t="s">
        <v>14</v>
      </c>
      <c r="Q739" s="64" t="s">
        <v>14</v>
      </c>
      <c r="R739" s="64" t="s">
        <v>57</v>
      </c>
      <c r="S739" s="64" t="s">
        <v>431</v>
      </c>
      <c r="T739" s="64" t="s">
        <v>57</v>
      </c>
    </row>
    <row r="740" spans="1:20" ht="27">
      <c r="A740" s="64" t="s">
        <v>426</v>
      </c>
      <c r="B740" s="64" t="s">
        <v>25</v>
      </c>
      <c r="C740" s="64" t="s">
        <v>453</v>
      </c>
      <c r="D740" s="64" t="s">
        <v>428</v>
      </c>
      <c r="E740" s="64">
        <v>393</v>
      </c>
      <c r="F740" s="64" t="s">
        <v>306</v>
      </c>
      <c r="G740" s="65" t="s">
        <v>307</v>
      </c>
      <c r="H740" s="65" t="s">
        <v>305</v>
      </c>
      <c r="I740" s="64" t="s">
        <v>14</v>
      </c>
      <c r="J740" s="64" t="s">
        <v>14</v>
      </c>
      <c r="K740" s="64" t="s">
        <v>57</v>
      </c>
      <c r="L740" s="64">
        <v>407</v>
      </c>
      <c r="M740" s="64" t="s">
        <v>529</v>
      </c>
      <c r="N740" s="65" t="s">
        <v>530</v>
      </c>
      <c r="O740" s="65" t="s">
        <v>531</v>
      </c>
      <c r="P740" s="64" t="s">
        <v>14</v>
      </c>
      <c r="Q740" s="64" t="s">
        <v>14</v>
      </c>
      <c r="R740" s="64" t="s">
        <v>57</v>
      </c>
      <c r="S740" s="64" t="s">
        <v>431</v>
      </c>
      <c r="T740" s="64" t="s">
        <v>57</v>
      </c>
    </row>
    <row r="741" spans="1:20" ht="27">
      <c r="A741" s="64" t="s">
        <v>426</v>
      </c>
      <c r="B741" s="64" t="s">
        <v>25</v>
      </c>
      <c r="C741" s="64" t="s">
        <v>453</v>
      </c>
      <c r="D741" s="64" t="s">
        <v>428</v>
      </c>
      <c r="E741" s="64">
        <v>393</v>
      </c>
      <c r="F741" s="64" t="s">
        <v>306</v>
      </c>
      <c r="G741" s="65" t="s">
        <v>307</v>
      </c>
      <c r="H741" s="65" t="s">
        <v>305</v>
      </c>
      <c r="I741" s="64" t="s">
        <v>14</v>
      </c>
      <c r="J741" s="64" t="s">
        <v>14</v>
      </c>
      <c r="K741" s="64" t="s">
        <v>57</v>
      </c>
      <c r="L741" s="64">
        <v>408</v>
      </c>
      <c r="M741" s="64" t="s">
        <v>65</v>
      </c>
      <c r="N741" s="65" t="s">
        <v>336</v>
      </c>
      <c r="O741" s="65" t="s">
        <v>337</v>
      </c>
      <c r="P741" s="64" t="s">
        <v>14</v>
      </c>
      <c r="Q741" s="64" t="s">
        <v>14</v>
      </c>
      <c r="R741" s="64" t="s">
        <v>57</v>
      </c>
      <c r="S741" s="64" t="s">
        <v>431</v>
      </c>
      <c r="T741" s="64" t="s">
        <v>57</v>
      </c>
    </row>
    <row r="742" spans="1:20" ht="27">
      <c r="A742" s="64" t="s">
        <v>426</v>
      </c>
      <c r="B742" s="64" t="s">
        <v>25</v>
      </c>
      <c r="C742" s="64" t="s">
        <v>453</v>
      </c>
      <c r="D742" s="64" t="s">
        <v>428</v>
      </c>
      <c r="E742" s="64">
        <v>393</v>
      </c>
      <c r="F742" s="64" t="s">
        <v>306</v>
      </c>
      <c r="G742" s="65" t="s">
        <v>307</v>
      </c>
      <c r="H742" s="65" t="s">
        <v>305</v>
      </c>
      <c r="I742" s="64" t="s">
        <v>14</v>
      </c>
      <c r="J742" s="64" t="s">
        <v>14</v>
      </c>
      <c r="K742" s="64" t="s">
        <v>57</v>
      </c>
      <c r="L742" s="64">
        <v>409</v>
      </c>
      <c r="M742" s="64" t="s">
        <v>68</v>
      </c>
      <c r="N742" s="65" t="s">
        <v>338</v>
      </c>
      <c r="O742" s="65" t="s">
        <v>337</v>
      </c>
      <c r="P742" s="64" t="s">
        <v>14</v>
      </c>
      <c r="Q742" s="64" t="s">
        <v>14</v>
      </c>
      <c r="R742" s="64" t="s">
        <v>57</v>
      </c>
      <c r="S742" s="64" t="s">
        <v>431</v>
      </c>
      <c r="T742" s="64" t="s">
        <v>57</v>
      </c>
    </row>
    <row r="743" spans="1:20" ht="27">
      <c r="A743" s="64" t="s">
        <v>426</v>
      </c>
      <c r="B743" s="64" t="s">
        <v>25</v>
      </c>
      <c r="C743" s="64" t="s">
        <v>453</v>
      </c>
      <c r="D743" s="64" t="s">
        <v>428</v>
      </c>
      <c r="E743" s="64">
        <v>393</v>
      </c>
      <c r="F743" s="64" t="s">
        <v>306</v>
      </c>
      <c r="G743" s="65" t="s">
        <v>307</v>
      </c>
      <c r="H743" s="65" t="s">
        <v>305</v>
      </c>
      <c r="I743" s="64" t="s">
        <v>14</v>
      </c>
      <c r="J743" s="64" t="s">
        <v>14</v>
      </c>
      <c r="K743" s="64" t="s">
        <v>57</v>
      </c>
      <c r="L743" s="64">
        <v>410</v>
      </c>
      <c r="M743" s="64" t="s">
        <v>339</v>
      </c>
      <c r="N743" s="65" t="s">
        <v>340</v>
      </c>
      <c r="O743" s="65" t="s">
        <v>337</v>
      </c>
      <c r="P743" s="64" t="s">
        <v>14</v>
      </c>
      <c r="Q743" s="64" t="s">
        <v>14</v>
      </c>
      <c r="R743" s="64" t="s">
        <v>57</v>
      </c>
      <c r="S743" s="64" t="s">
        <v>431</v>
      </c>
      <c r="T743" s="64" t="s">
        <v>57</v>
      </c>
    </row>
    <row r="744" spans="1:20" ht="27">
      <c r="A744" s="64" t="s">
        <v>426</v>
      </c>
      <c r="B744" s="64" t="s">
        <v>25</v>
      </c>
      <c r="C744" s="64" t="s">
        <v>453</v>
      </c>
      <c r="D744" s="64" t="s">
        <v>428</v>
      </c>
      <c r="E744" s="64">
        <v>393</v>
      </c>
      <c r="F744" s="64" t="s">
        <v>306</v>
      </c>
      <c r="G744" s="65" t="s">
        <v>307</v>
      </c>
      <c r="H744" s="65" t="s">
        <v>305</v>
      </c>
      <c r="I744" s="64" t="s">
        <v>14</v>
      </c>
      <c r="J744" s="64" t="s">
        <v>14</v>
      </c>
      <c r="K744" s="64" t="s">
        <v>57</v>
      </c>
      <c r="L744" s="64">
        <v>411</v>
      </c>
      <c r="M744" s="64" t="s">
        <v>341</v>
      </c>
      <c r="N744" s="65" t="s">
        <v>342</v>
      </c>
      <c r="O744" s="65" t="s">
        <v>337</v>
      </c>
      <c r="P744" s="64" t="s">
        <v>14</v>
      </c>
      <c r="Q744" s="64" t="s">
        <v>14</v>
      </c>
      <c r="R744" s="64" t="s">
        <v>57</v>
      </c>
      <c r="S744" s="64" t="s">
        <v>431</v>
      </c>
      <c r="T744" s="64" t="s">
        <v>57</v>
      </c>
    </row>
    <row r="745" spans="1:20" ht="27">
      <c r="A745" s="64" t="s">
        <v>426</v>
      </c>
      <c r="B745" s="64" t="s">
        <v>25</v>
      </c>
      <c r="C745" s="64" t="s">
        <v>453</v>
      </c>
      <c r="D745" s="64" t="s">
        <v>428</v>
      </c>
      <c r="E745" s="64">
        <v>393</v>
      </c>
      <c r="F745" s="64" t="s">
        <v>306</v>
      </c>
      <c r="G745" s="65" t="s">
        <v>307</v>
      </c>
      <c r="H745" s="65" t="s">
        <v>305</v>
      </c>
      <c r="I745" s="64" t="s">
        <v>14</v>
      </c>
      <c r="J745" s="64" t="s">
        <v>14</v>
      </c>
      <c r="K745" s="64" t="s">
        <v>57</v>
      </c>
      <c r="L745" s="64">
        <v>412</v>
      </c>
      <c r="M745" s="64" t="s">
        <v>343</v>
      </c>
      <c r="N745" s="65" t="s">
        <v>344</v>
      </c>
      <c r="O745" s="65" t="s">
        <v>337</v>
      </c>
      <c r="P745" s="64" t="s">
        <v>14</v>
      </c>
      <c r="Q745" s="64" t="s">
        <v>14</v>
      </c>
      <c r="R745" s="64" t="s">
        <v>57</v>
      </c>
      <c r="S745" s="64" t="s">
        <v>431</v>
      </c>
      <c r="T745" s="64" t="s">
        <v>57</v>
      </c>
    </row>
    <row r="746" spans="1:20" ht="27">
      <c r="A746" s="64" t="s">
        <v>426</v>
      </c>
      <c r="B746" s="64" t="s">
        <v>25</v>
      </c>
      <c r="C746" s="64" t="s">
        <v>453</v>
      </c>
      <c r="D746" s="64" t="s">
        <v>428</v>
      </c>
      <c r="E746" s="64">
        <v>393</v>
      </c>
      <c r="F746" s="64" t="s">
        <v>306</v>
      </c>
      <c r="G746" s="65" t="s">
        <v>307</v>
      </c>
      <c r="H746" s="65" t="s">
        <v>305</v>
      </c>
      <c r="I746" s="64" t="s">
        <v>14</v>
      </c>
      <c r="J746" s="64" t="s">
        <v>14</v>
      </c>
      <c r="K746" s="64" t="s">
        <v>57</v>
      </c>
      <c r="L746" s="64">
        <v>413</v>
      </c>
      <c r="M746" s="64" t="s">
        <v>345</v>
      </c>
      <c r="N746" s="65" t="s">
        <v>346</v>
      </c>
      <c r="O746" s="65" t="s">
        <v>337</v>
      </c>
      <c r="P746" s="64" t="s">
        <v>14</v>
      </c>
      <c r="Q746" s="64" t="s">
        <v>14</v>
      </c>
      <c r="R746" s="64" t="s">
        <v>57</v>
      </c>
      <c r="S746" s="64" t="s">
        <v>431</v>
      </c>
      <c r="T746" s="64" t="s">
        <v>57</v>
      </c>
    </row>
    <row r="747" spans="1:20" ht="27">
      <c r="A747" s="64" t="s">
        <v>426</v>
      </c>
      <c r="B747" s="64" t="s">
        <v>25</v>
      </c>
      <c r="C747" s="64" t="s">
        <v>453</v>
      </c>
      <c r="D747" s="64" t="s">
        <v>428</v>
      </c>
      <c r="E747" s="64">
        <v>393</v>
      </c>
      <c r="F747" s="64" t="s">
        <v>306</v>
      </c>
      <c r="G747" s="65" t="s">
        <v>307</v>
      </c>
      <c r="H747" s="65" t="s">
        <v>305</v>
      </c>
      <c r="I747" s="64" t="s">
        <v>14</v>
      </c>
      <c r="J747" s="64" t="s">
        <v>14</v>
      </c>
      <c r="K747" s="64" t="s">
        <v>57</v>
      </c>
      <c r="L747" s="64">
        <v>414</v>
      </c>
      <c r="M747" s="64" t="s">
        <v>347</v>
      </c>
      <c r="N747" s="65" t="s">
        <v>348</v>
      </c>
      <c r="O747" s="65" t="s">
        <v>337</v>
      </c>
      <c r="P747" s="64" t="s">
        <v>14</v>
      </c>
      <c r="Q747" s="64" t="s">
        <v>14</v>
      </c>
      <c r="R747" s="64" t="s">
        <v>57</v>
      </c>
      <c r="S747" s="64" t="s">
        <v>431</v>
      </c>
      <c r="T747" s="64" t="s">
        <v>57</v>
      </c>
    </row>
    <row r="748" spans="1:20" ht="27">
      <c r="A748" s="64" t="s">
        <v>426</v>
      </c>
      <c r="B748" s="64" t="s">
        <v>25</v>
      </c>
      <c r="C748" s="64" t="s">
        <v>453</v>
      </c>
      <c r="D748" s="64" t="s">
        <v>428</v>
      </c>
      <c r="E748" s="64">
        <v>393</v>
      </c>
      <c r="F748" s="64" t="s">
        <v>306</v>
      </c>
      <c r="G748" s="65" t="s">
        <v>307</v>
      </c>
      <c r="H748" s="65" t="s">
        <v>305</v>
      </c>
      <c r="I748" s="64" t="s">
        <v>14</v>
      </c>
      <c r="J748" s="64" t="s">
        <v>14</v>
      </c>
      <c r="K748" s="64" t="s">
        <v>57</v>
      </c>
      <c r="L748" s="64">
        <v>415</v>
      </c>
      <c r="M748" s="64" t="s">
        <v>349</v>
      </c>
      <c r="N748" s="65" t="s">
        <v>350</v>
      </c>
      <c r="O748" s="65" t="s">
        <v>337</v>
      </c>
      <c r="P748" s="64" t="s">
        <v>14</v>
      </c>
      <c r="Q748" s="64" t="s">
        <v>14</v>
      </c>
      <c r="R748" s="64" t="s">
        <v>57</v>
      </c>
      <c r="S748" s="64" t="s">
        <v>431</v>
      </c>
      <c r="T748" s="64" t="s">
        <v>57</v>
      </c>
    </row>
    <row r="749" spans="1:20" ht="27">
      <c r="A749" s="64" t="s">
        <v>426</v>
      </c>
      <c r="B749" s="64" t="s">
        <v>25</v>
      </c>
      <c r="C749" s="64" t="s">
        <v>453</v>
      </c>
      <c r="D749" s="64" t="s">
        <v>428</v>
      </c>
      <c r="E749" s="64">
        <v>393</v>
      </c>
      <c r="F749" s="64" t="s">
        <v>306</v>
      </c>
      <c r="G749" s="65" t="s">
        <v>307</v>
      </c>
      <c r="H749" s="65" t="s">
        <v>305</v>
      </c>
      <c r="I749" s="64" t="s">
        <v>14</v>
      </c>
      <c r="J749" s="64" t="s">
        <v>14</v>
      </c>
      <c r="K749" s="64" t="s">
        <v>57</v>
      </c>
      <c r="L749" s="64">
        <v>416</v>
      </c>
      <c r="M749" s="64" t="s">
        <v>351</v>
      </c>
      <c r="N749" s="65" t="s">
        <v>352</v>
      </c>
      <c r="O749" s="65" t="s">
        <v>337</v>
      </c>
      <c r="P749" s="64" t="s">
        <v>14</v>
      </c>
      <c r="Q749" s="64" t="s">
        <v>14</v>
      </c>
      <c r="R749" s="64" t="s">
        <v>57</v>
      </c>
      <c r="S749" s="64" t="s">
        <v>431</v>
      </c>
      <c r="T749" s="64" t="s">
        <v>57</v>
      </c>
    </row>
    <row r="750" spans="1:20" ht="27">
      <c r="A750" s="64" t="s">
        <v>426</v>
      </c>
      <c r="B750" s="64" t="s">
        <v>25</v>
      </c>
      <c r="C750" s="64" t="s">
        <v>453</v>
      </c>
      <c r="D750" s="64" t="s">
        <v>428</v>
      </c>
      <c r="E750" s="64">
        <v>393</v>
      </c>
      <c r="F750" s="64" t="s">
        <v>306</v>
      </c>
      <c r="G750" s="65" t="s">
        <v>307</v>
      </c>
      <c r="H750" s="65" t="s">
        <v>305</v>
      </c>
      <c r="I750" s="64" t="s">
        <v>14</v>
      </c>
      <c r="J750" s="64" t="s">
        <v>14</v>
      </c>
      <c r="K750" s="64" t="s">
        <v>57</v>
      </c>
      <c r="L750" s="64">
        <v>417</v>
      </c>
      <c r="M750" s="64" t="s">
        <v>353</v>
      </c>
      <c r="N750" s="65" t="s">
        <v>354</v>
      </c>
      <c r="O750" s="65" t="s">
        <v>337</v>
      </c>
      <c r="P750" s="64" t="s">
        <v>14</v>
      </c>
      <c r="Q750" s="64" t="s">
        <v>14</v>
      </c>
      <c r="R750" s="64" t="s">
        <v>57</v>
      </c>
      <c r="S750" s="64" t="s">
        <v>431</v>
      </c>
      <c r="T750" s="64" t="s">
        <v>57</v>
      </c>
    </row>
    <row r="751" spans="1:20" ht="27">
      <c r="A751" s="64" t="s">
        <v>426</v>
      </c>
      <c r="B751" s="64" t="s">
        <v>25</v>
      </c>
      <c r="C751" s="64" t="s">
        <v>453</v>
      </c>
      <c r="D751" s="64" t="s">
        <v>428</v>
      </c>
      <c r="E751" s="64">
        <v>393</v>
      </c>
      <c r="F751" s="64" t="s">
        <v>306</v>
      </c>
      <c r="G751" s="65" t="s">
        <v>307</v>
      </c>
      <c r="H751" s="65" t="s">
        <v>305</v>
      </c>
      <c r="I751" s="64" t="s">
        <v>14</v>
      </c>
      <c r="J751" s="64" t="s">
        <v>14</v>
      </c>
      <c r="K751" s="64" t="s">
        <v>57</v>
      </c>
      <c r="L751" s="64">
        <v>418</v>
      </c>
      <c r="M751" s="64" t="s">
        <v>355</v>
      </c>
      <c r="N751" s="65" t="s">
        <v>356</v>
      </c>
      <c r="O751" s="65" t="s">
        <v>337</v>
      </c>
      <c r="P751" s="64" t="s">
        <v>14</v>
      </c>
      <c r="Q751" s="64" t="s">
        <v>14</v>
      </c>
      <c r="R751" s="64" t="s">
        <v>57</v>
      </c>
      <c r="S751" s="64" t="s">
        <v>431</v>
      </c>
      <c r="T751" s="64" t="s">
        <v>57</v>
      </c>
    </row>
    <row r="752" spans="1:20" ht="27">
      <c r="A752" s="64" t="s">
        <v>426</v>
      </c>
      <c r="B752" s="64" t="s">
        <v>25</v>
      </c>
      <c r="C752" s="64" t="s">
        <v>453</v>
      </c>
      <c r="D752" s="64" t="s">
        <v>428</v>
      </c>
      <c r="E752" s="64">
        <v>394</v>
      </c>
      <c r="F752" s="64" t="s">
        <v>308</v>
      </c>
      <c r="G752" s="65" t="s">
        <v>309</v>
      </c>
      <c r="H752" s="65" t="s">
        <v>305</v>
      </c>
      <c r="I752" s="64" t="s">
        <v>14</v>
      </c>
      <c r="J752" s="64" t="s">
        <v>14</v>
      </c>
      <c r="K752" s="64" t="s">
        <v>57</v>
      </c>
      <c r="L752" s="64">
        <v>406</v>
      </c>
      <c r="M752" s="64" t="s">
        <v>526</v>
      </c>
      <c r="N752" s="65" t="s">
        <v>527</v>
      </c>
      <c r="O752" s="65" t="s">
        <v>528</v>
      </c>
      <c r="P752" s="64" t="s">
        <v>14</v>
      </c>
      <c r="Q752" s="64" t="s">
        <v>14</v>
      </c>
      <c r="R752" s="64" t="s">
        <v>57</v>
      </c>
      <c r="S752" s="64" t="s">
        <v>431</v>
      </c>
      <c r="T752" s="64" t="s">
        <v>57</v>
      </c>
    </row>
    <row r="753" spans="1:20" ht="27">
      <c r="A753" s="64" t="s">
        <v>426</v>
      </c>
      <c r="B753" s="64" t="s">
        <v>25</v>
      </c>
      <c r="C753" s="64" t="s">
        <v>453</v>
      </c>
      <c r="D753" s="64" t="s">
        <v>428</v>
      </c>
      <c r="E753" s="64">
        <v>394</v>
      </c>
      <c r="F753" s="64" t="s">
        <v>308</v>
      </c>
      <c r="G753" s="65" t="s">
        <v>309</v>
      </c>
      <c r="H753" s="65" t="s">
        <v>305</v>
      </c>
      <c r="I753" s="64" t="s">
        <v>14</v>
      </c>
      <c r="J753" s="64" t="s">
        <v>14</v>
      </c>
      <c r="K753" s="64" t="s">
        <v>57</v>
      </c>
      <c r="L753" s="64">
        <v>407</v>
      </c>
      <c r="M753" s="64" t="s">
        <v>529</v>
      </c>
      <c r="N753" s="65" t="s">
        <v>530</v>
      </c>
      <c r="O753" s="65" t="s">
        <v>531</v>
      </c>
      <c r="P753" s="64" t="s">
        <v>14</v>
      </c>
      <c r="Q753" s="64" t="s">
        <v>14</v>
      </c>
      <c r="R753" s="64" t="s">
        <v>57</v>
      </c>
      <c r="S753" s="64" t="s">
        <v>431</v>
      </c>
      <c r="T753" s="64" t="s">
        <v>57</v>
      </c>
    </row>
    <row r="754" spans="1:20" ht="27">
      <c r="A754" s="64" t="s">
        <v>426</v>
      </c>
      <c r="B754" s="64" t="s">
        <v>25</v>
      </c>
      <c r="C754" s="64" t="s">
        <v>453</v>
      </c>
      <c r="D754" s="64" t="s">
        <v>428</v>
      </c>
      <c r="E754" s="64">
        <v>394</v>
      </c>
      <c r="F754" s="64" t="s">
        <v>308</v>
      </c>
      <c r="G754" s="65" t="s">
        <v>309</v>
      </c>
      <c r="H754" s="65" t="s">
        <v>305</v>
      </c>
      <c r="I754" s="64" t="s">
        <v>14</v>
      </c>
      <c r="J754" s="64" t="s">
        <v>14</v>
      </c>
      <c r="K754" s="64" t="s">
        <v>57</v>
      </c>
      <c r="L754" s="64">
        <v>408</v>
      </c>
      <c r="M754" s="64" t="s">
        <v>65</v>
      </c>
      <c r="N754" s="65" t="s">
        <v>336</v>
      </c>
      <c r="O754" s="65" t="s">
        <v>337</v>
      </c>
      <c r="P754" s="64" t="s">
        <v>14</v>
      </c>
      <c r="Q754" s="64" t="s">
        <v>14</v>
      </c>
      <c r="R754" s="64" t="s">
        <v>57</v>
      </c>
      <c r="S754" s="64" t="s">
        <v>431</v>
      </c>
      <c r="T754" s="64" t="s">
        <v>57</v>
      </c>
    </row>
    <row r="755" spans="1:20" ht="27">
      <c r="A755" s="64" t="s">
        <v>426</v>
      </c>
      <c r="B755" s="64" t="s">
        <v>25</v>
      </c>
      <c r="C755" s="64" t="s">
        <v>453</v>
      </c>
      <c r="D755" s="64" t="s">
        <v>428</v>
      </c>
      <c r="E755" s="64">
        <v>394</v>
      </c>
      <c r="F755" s="64" t="s">
        <v>308</v>
      </c>
      <c r="G755" s="65" t="s">
        <v>309</v>
      </c>
      <c r="H755" s="65" t="s">
        <v>305</v>
      </c>
      <c r="I755" s="64" t="s">
        <v>14</v>
      </c>
      <c r="J755" s="64" t="s">
        <v>14</v>
      </c>
      <c r="K755" s="64" t="s">
        <v>57</v>
      </c>
      <c r="L755" s="64">
        <v>409</v>
      </c>
      <c r="M755" s="64" t="s">
        <v>68</v>
      </c>
      <c r="N755" s="65" t="s">
        <v>338</v>
      </c>
      <c r="O755" s="65" t="s">
        <v>337</v>
      </c>
      <c r="P755" s="64" t="s">
        <v>14</v>
      </c>
      <c r="Q755" s="64" t="s">
        <v>14</v>
      </c>
      <c r="R755" s="64" t="s">
        <v>57</v>
      </c>
      <c r="S755" s="64" t="s">
        <v>431</v>
      </c>
      <c r="T755" s="64" t="s">
        <v>57</v>
      </c>
    </row>
    <row r="756" spans="1:20" ht="27">
      <c r="A756" s="64" t="s">
        <v>426</v>
      </c>
      <c r="B756" s="64" t="s">
        <v>25</v>
      </c>
      <c r="C756" s="64" t="s">
        <v>453</v>
      </c>
      <c r="D756" s="64" t="s">
        <v>428</v>
      </c>
      <c r="E756" s="64">
        <v>394</v>
      </c>
      <c r="F756" s="64" t="s">
        <v>308</v>
      </c>
      <c r="G756" s="65" t="s">
        <v>309</v>
      </c>
      <c r="H756" s="65" t="s">
        <v>305</v>
      </c>
      <c r="I756" s="64" t="s">
        <v>14</v>
      </c>
      <c r="J756" s="64" t="s">
        <v>14</v>
      </c>
      <c r="K756" s="64" t="s">
        <v>57</v>
      </c>
      <c r="L756" s="64">
        <v>410</v>
      </c>
      <c r="M756" s="64" t="s">
        <v>339</v>
      </c>
      <c r="N756" s="65" t="s">
        <v>340</v>
      </c>
      <c r="O756" s="65" t="s">
        <v>337</v>
      </c>
      <c r="P756" s="64" t="s">
        <v>14</v>
      </c>
      <c r="Q756" s="64" t="s">
        <v>14</v>
      </c>
      <c r="R756" s="64" t="s">
        <v>57</v>
      </c>
      <c r="S756" s="64" t="s">
        <v>431</v>
      </c>
      <c r="T756" s="64" t="s">
        <v>57</v>
      </c>
    </row>
    <row r="757" spans="1:20" ht="27">
      <c r="A757" s="64" t="s">
        <v>426</v>
      </c>
      <c r="B757" s="64" t="s">
        <v>25</v>
      </c>
      <c r="C757" s="64" t="s">
        <v>453</v>
      </c>
      <c r="D757" s="64" t="s">
        <v>428</v>
      </c>
      <c r="E757" s="64">
        <v>394</v>
      </c>
      <c r="F757" s="64" t="s">
        <v>308</v>
      </c>
      <c r="G757" s="65" t="s">
        <v>309</v>
      </c>
      <c r="H757" s="65" t="s">
        <v>305</v>
      </c>
      <c r="I757" s="64" t="s">
        <v>14</v>
      </c>
      <c r="J757" s="64" t="s">
        <v>14</v>
      </c>
      <c r="K757" s="64" t="s">
        <v>57</v>
      </c>
      <c r="L757" s="64">
        <v>411</v>
      </c>
      <c r="M757" s="64" t="s">
        <v>341</v>
      </c>
      <c r="N757" s="65" t="s">
        <v>342</v>
      </c>
      <c r="O757" s="65" t="s">
        <v>337</v>
      </c>
      <c r="P757" s="64" t="s">
        <v>14</v>
      </c>
      <c r="Q757" s="64" t="s">
        <v>14</v>
      </c>
      <c r="R757" s="64" t="s">
        <v>57</v>
      </c>
      <c r="S757" s="64" t="s">
        <v>431</v>
      </c>
      <c r="T757" s="64" t="s">
        <v>57</v>
      </c>
    </row>
    <row r="758" spans="1:20" ht="27">
      <c r="A758" s="64" t="s">
        <v>426</v>
      </c>
      <c r="B758" s="64" t="s">
        <v>25</v>
      </c>
      <c r="C758" s="64" t="s">
        <v>453</v>
      </c>
      <c r="D758" s="64" t="s">
        <v>428</v>
      </c>
      <c r="E758" s="64">
        <v>394</v>
      </c>
      <c r="F758" s="64" t="s">
        <v>308</v>
      </c>
      <c r="G758" s="65" t="s">
        <v>309</v>
      </c>
      <c r="H758" s="65" t="s">
        <v>305</v>
      </c>
      <c r="I758" s="64" t="s">
        <v>14</v>
      </c>
      <c r="J758" s="64" t="s">
        <v>14</v>
      </c>
      <c r="K758" s="64" t="s">
        <v>57</v>
      </c>
      <c r="L758" s="64">
        <v>412</v>
      </c>
      <c r="M758" s="64" t="s">
        <v>343</v>
      </c>
      <c r="N758" s="65" t="s">
        <v>344</v>
      </c>
      <c r="O758" s="65" t="s">
        <v>337</v>
      </c>
      <c r="P758" s="64" t="s">
        <v>14</v>
      </c>
      <c r="Q758" s="64" t="s">
        <v>14</v>
      </c>
      <c r="R758" s="64" t="s">
        <v>57</v>
      </c>
      <c r="S758" s="64" t="s">
        <v>431</v>
      </c>
      <c r="T758" s="64" t="s">
        <v>57</v>
      </c>
    </row>
    <row r="759" spans="1:20" ht="27">
      <c r="A759" s="64" t="s">
        <v>426</v>
      </c>
      <c r="B759" s="64" t="s">
        <v>25</v>
      </c>
      <c r="C759" s="64" t="s">
        <v>453</v>
      </c>
      <c r="D759" s="64" t="s">
        <v>428</v>
      </c>
      <c r="E759" s="64">
        <v>394</v>
      </c>
      <c r="F759" s="64" t="s">
        <v>308</v>
      </c>
      <c r="G759" s="65" t="s">
        <v>309</v>
      </c>
      <c r="H759" s="65" t="s">
        <v>305</v>
      </c>
      <c r="I759" s="64" t="s">
        <v>14</v>
      </c>
      <c r="J759" s="64" t="s">
        <v>14</v>
      </c>
      <c r="K759" s="64" t="s">
        <v>57</v>
      </c>
      <c r="L759" s="64">
        <v>413</v>
      </c>
      <c r="M759" s="64" t="s">
        <v>345</v>
      </c>
      <c r="N759" s="65" t="s">
        <v>346</v>
      </c>
      <c r="O759" s="65" t="s">
        <v>337</v>
      </c>
      <c r="P759" s="64" t="s">
        <v>14</v>
      </c>
      <c r="Q759" s="64" t="s">
        <v>14</v>
      </c>
      <c r="R759" s="64" t="s">
        <v>57</v>
      </c>
      <c r="S759" s="64" t="s">
        <v>431</v>
      </c>
      <c r="T759" s="64" t="s">
        <v>57</v>
      </c>
    </row>
    <row r="760" spans="1:20" ht="27">
      <c r="A760" s="64" t="s">
        <v>426</v>
      </c>
      <c r="B760" s="64" t="s">
        <v>25</v>
      </c>
      <c r="C760" s="64" t="s">
        <v>453</v>
      </c>
      <c r="D760" s="64" t="s">
        <v>428</v>
      </c>
      <c r="E760" s="64">
        <v>394</v>
      </c>
      <c r="F760" s="64" t="s">
        <v>308</v>
      </c>
      <c r="G760" s="65" t="s">
        <v>309</v>
      </c>
      <c r="H760" s="65" t="s">
        <v>305</v>
      </c>
      <c r="I760" s="64" t="s">
        <v>14</v>
      </c>
      <c r="J760" s="64" t="s">
        <v>14</v>
      </c>
      <c r="K760" s="64" t="s">
        <v>57</v>
      </c>
      <c r="L760" s="64">
        <v>414</v>
      </c>
      <c r="M760" s="64" t="s">
        <v>347</v>
      </c>
      <c r="N760" s="65" t="s">
        <v>348</v>
      </c>
      <c r="O760" s="65" t="s">
        <v>337</v>
      </c>
      <c r="P760" s="64" t="s">
        <v>14</v>
      </c>
      <c r="Q760" s="64" t="s">
        <v>14</v>
      </c>
      <c r="R760" s="64" t="s">
        <v>57</v>
      </c>
      <c r="S760" s="64" t="s">
        <v>431</v>
      </c>
      <c r="T760" s="64" t="s">
        <v>57</v>
      </c>
    </row>
    <row r="761" spans="1:20" ht="27">
      <c r="A761" s="64" t="s">
        <v>426</v>
      </c>
      <c r="B761" s="64" t="s">
        <v>25</v>
      </c>
      <c r="C761" s="64" t="s">
        <v>453</v>
      </c>
      <c r="D761" s="64" t="s">
        <v>428</v>
      </c>
      <c r="E761" s="64">
        <v>394</v>
      </c>
      <c r="F761" s="64" t="s">
        <v>308</v>
      </c>
      <c r="G761" s="65" t="s">
        <v>309</v>
      </c>
      <c r="H761" s="65" t="s">
        <v>305</v>
      </c>
      <c r="I761" s="64" t="s">
        <v>14</v>
      </c>
      <c r="J761" s="64" t="s">
        <v>14</v>
      </c>
      <c r="K761" s="64" t="s">
        <v>57</v>
      </c>
      <c r="L761" s="64">
        <v>415</v>
      </c>
      <c r="M761" s="64" t="s">
        <v>349</v>
      </c>
      <c r="N761" s="65" t="s">
        <v>350</v>
      </c>
      <c r="O761" s="65" t="s">
        <v>337</v>
      </c>
      <c r="P761" s="64" t="s">
        <v>14</v>
      </c>
      <c r="Q761" s="64" t="s">
        <v>14</v>
      </c>
      <c r="R761" s="64" t="s">
        <v>57</v>
      </c>
      <c r="S761" s="64" t="s">
        <v>431</v>
      </c>
      <c r="T761" s="64" t="s">
        <v>57</v>
      </c>
    </row>
    <row r="762" spans="1:20" ht="27">
      <c r="A762" s="64" t="s">
        <v>426</v>
      </c>
      <c r="B762" s="64" t="s">
        <v>25</v>
      </c>
      <c r="C762" s="64" t="s">
        <v>453</v>
      </c>
      <c r="D762" s="64" t="s">
        <v>428</v>
      </c>
      <c r="E762" s="64">
        <v>394</v>
      </c>
      <c r="F762" s="64" t="s">
        <v>308</v>
      </c>
      <c r="G762" s="65" t="s">
        <v>309</v>
      </c>
      <c r="H762" s="65" t="s">
        <v>305</v>
      </c>
      <c r="I762" s="64" t="s">
        <v>14</v>
      </c>
      <c r="J762" s="64" t="s">
        <v>14</v>
      </c>
      <c r="K762" s="64" t="s">
        <v>57</v>
      </c>
      <c r="L762" s="64">
        <v>416</v>
      </c>
      <c r="M762" s="64" t="s">
        <v>351</v>
      </c>
      <c r="N762" s="65" t="s">
        <v>352</v>
      </c>
      <c r="O762" s="65" t="s">
        <v>337</v>
      </c>
      <c r="P762" s="64" t="s">
        <v>14</v>
      </c>
      <c r="Q762" s="64" t="s">
        <v>14</v>
      </c>
      <c r="R762" s="64" t="s">
        <v>57</v>
      </c>
      <c r="S762" s="64" t="s">
        <v>431</v>
      </c>
      <c r="T762" s="64" t="s">
        <v>57</v>
      </c>
    </row>
    <row r="763" spans="1:20" ht="27">
      <c r="A763" s="64" t="s">
        <v>426</v>
      </c>
      <c r="B763" s="64" t="s">
        <v>25</v>
      </c>
      <c r="C763" s="64" t="s">
        <v>453</v>
      </c>
      <c r="D763" s="64" t="s">
        <v>428</v>
      </c>
      <c r="E763" s="64">
        <v>394</v>
      </c>
      <c r="F763" s="64" t="s">
        <v>308</v>
      </c>
      <c r="G763" s="65" t="s">
        <v>309</v>
      </c>
      <c r="H763" s="65" t="s">
        <v>305</v>
      </c>
      <c r="I763" s="64" t="s">
        <v>14</v>
      </c>
      <c r="J763" s="64" t="s">
        <v>14</v>
      </c>
      <c r="K763" s="64" t="s">
        <v>57</v>
      </c>
      <c r="L763" s="64">
        <v>417</v>
      </c>
      <c r="M763" s="64" t="s">
        <v>353</v>
      </c>
      <c r="N763" s="65" t="s">
        <v>354</v>
      </c>
      <c r="O763" s="65" t="s">
        <v>337</v>
      </c>
      <c r="P763" s="64" t="s">
        <v>14</v>
      </c>
      <c r="Q763" s="64" t="s">
        <v>14</v>
      </c>
      <c r="R763" s="64" t="s">
        <v>57</v>
      </c>
      <c r="S763" s="64" t="s">
        <v>431</v>
      </c>
      <c r="T763" s="64" t="s">
        <v>57</v>
      </c>
    </row>
    <row r="764" spans="1:20" ht="27">
      <c r="A764" s="64" t="s">
        <v>426</v>
      </c>
      <c r="B764" s="64" t="s">
        <v>25</v>
      </c>
      <c r="C764" s="64" t="s">
        <v>453</v>
      </c>
      <c r="D764" s="64" t="s">
        <v>428</v>
      </c>
      <c r="E764" s="64">
        <v>394</v>
      </c>
      <c r="F764" s="64" t="s">
        <v>308</v>
      </c>
      <c r="G764" s="65" t="s">
        <v>309</v>
      </c>
      <c r="H764" s="65" t="s">
        <v>305</v>
      </c>
      <c r="I764" s="64" t="s">
        <v>14</v>
      </c>
      <c r="J764" s="64" t="s">
        <v>14</v>
      </c>
      <c r="K764" s="64" t="s">
        <v>57</v>
      </c>
      <c r="L764" s="64">
        <v>418</v>
      </c>
      <c r="M764" s="64" t="s">
        <v>355</v>
      </c>
      <c r="N764" s="65" t="s">
        <v>356</v>
      </c>
      <c r="O764" s="65" t="s">
        <v>337</v>
      </c>
      <c r="P764" s="64" t="s">
        <v>14</v>
      </c>
      <c r="Q764" s="64" t="s">
        <v>14</v>
      </c>
      <c r="R764" s="64" t="s">
        <v>57</v>
      </c>
      <c r="S764" s="64" t="s">
        <v>431</v>
      </c>
      <c r="T764" s="64" t="s">
        <v>57</v>
      </c>
    </row>
    <row r="765" spans="1:20" ht="27">
      <c r="A765" s="64" t="s">
        <v>426</v>
      </c>
      <c r="B765" s="64" t="s">
        <v>25</v>
      </c>
      <c r="C765" s="64" t="s">
        <v>453</v>
      </c>
      <c r="D765" s="64" t="s">
        <v>428</v>
      </c>
      <c r="E765" s="64">
        <v>395</v>
      </c>
      <c r="F765" s="64" t="s">
        <v>310</v>
      </c>
      <c r="G765" s="65" t="s">
        <v>311</v>
      </c>
      <c r="H765" s="65" t="s">
        <v>305</v>
      </c>
      <c r="I765" s="64" t="s">
        <v>14</v>
      </c>
      <c r="J765" s="64" t="s">
        <v>14</v>
      </c>
      <c r="K765" s="64" t="s">
        <v>57</v>
      </c>
      <c r="L765" s="64">
        <v>406</v>
      </c>
      <c r="M765" s="64" t="s">
        <v>526</v>
      </c>
      <c r="N765" s="65" t="s">
        <v>527</v>
      </c>
      <c r="O765" s="65" t="s">
        <v>528</v>
      </c>
      <c r="P765" s="64" t="s">
        <v>14</v>
      </c>
      <c r="Q765" s="64" t="s">
        <v>14</v>
      </c>
      <c r="R765" s="64" t="s">
        <v>57</v>
      </c>
      <c r="S765" s="64" t="s">
        <v>431</v>
      </c>
      <c r="T765" s="64" t="s">
        <v>57</v>
      </c>
    </row>
    <row r="766" spans="1:20" ht="27">
      <c r="A766" s="64" t="s">
        <v>426</v>
      </c>
      <c r="B766" s="64" t="s">
        <v>25</v>
      </c>
      <c r="C766" s="64" t="s">
        <v>453</v>
      </c>
      <c r="D766" s="64" t="s">
        <v>428</v>
      </c>
      <c r="E766" s="64">
        <v>395</v>
      </c>
      <c r="F766" s="64" t="s">
        <v>310</v>
      </c>
      <c r="G766" s="65" t="s">
        <v>311</v>
      </c>
      <c r="H766" s="65" t="s">
        <v>305</v>
      </c>
      <c r="I766" s="64" t="s">
        <v>14</v>
      </c>
      <c r="J766" s="64" t="s">
        <v>14</v>
      </c>
      <c r="K766" s="64" t="s">
        <v>57</v>
      </c>
      <c r="L766" s="64">
        <v>407</v>
      </c>
      <c r="M766" s="64" t="s">
        <v>529</v>
      </c>
      <c r="N766" s="65" t="s">
        <v>530</v>
      </c>
      <c r="O766" s="65" t="s">
        <v>531</v>
      </c>
      <c r="P766" s="64" t="s">
        <v>14</v>
      </c>
      <c r="Q766" s="64" t="s">
        <v>14</v>
      </c>
      <c r="R766" s="64" t="s">
        <v>57</v>
      </c>
      <c r="S766" s="64" t="s">
        <v>431</v>
      </c>
      <c r="T766" s="64" t="s">
        <v>57</v>
      </c>
    </row>
    <row r="767" spans="1:20" ht="27">
      <c r="A767" s="64" t="s">
        <v>426</v>
      </c>
      <c r="B767" s="64" t="s">
        <v>25</v>
      </c>
      <c r="C767" s="64" t="s">
        <v>453</v>
      </c>
      <c r="D767" s="64" t="s">
        <v>428</v>
      </c>
      <c r="E767" s="64">
        <v>395</v>
      </c>
      <c r="F767" s="64" t="s">
        <v>310</v>
      </c>
      <c r="G767" s="65" t="s">
        <v>311</v>
      </c>
      <c r="H767" s="65" t="s">
        <v>305</v>
      </c>
      <c r="I767" s="64" t="s">
        <v>14</v>
      </c>
      <c r="J767" s="64" t="s">
        <v>14</v>
      </c>
      <c r="K767" s="64" t="s">
        <v>57</v>
      </c>
      <c r="L767" s="64">
        <v>408</v>
      </c>
      <c r="M767" s="64" t="s">
        <v>65</v>
      </c>
      <c r="N767" s="65" t="s">
        <v>336</v>
      </c>
      <c r="O767" s="65" t="s">
        <v>337</v>
      </c>
      <c r="P767" s="64" t="s">
        <v>14</v>
      </c>
      <c r="Q767" s="64" t="s">
        <v>14</v>
      </c>
      <c r="R767" s="64" t="s">
        <v>57</v>
      </c>
      <c r="S767" s="64" t="s">
        <v>431</v>
      </c>
      <c r="T767" s="64" t="s">
        <v>57</v>
      </c>
    </row>
    <row r="768" spans="1:20" ht="27">
      <c r="A768" s="64" t="s">
        <v>426</v>
      </c>
      <c r="B768" s="64" t="s">
        <v>25</v>
      </c>
      <c r="C768" s="64" t="s">
        <v>453</v>
      </c>
      <c r="D768" s="64" t="s">
        <v>428</v>
      </c>
      <c r="E768" s="64">
        <v>395</v>
      </c>
      <c r="F768" s="64" t="s">
        <v>310</v>
      </c>
      <c r="G768" s="65" t="s">
        <v>311</v>
      </c>
      <c r="H768" s="65" t="s">
        <v>305</v>
      </c>
      <c r="I768" s="64" t="s">
        <v>14</v>
      </c>
      <c r="J768" s="64" t="s">
        <v>14</v>
      </c>
      <c r="K768" s="64" t="s">
        <v>57</v>
      </c>
      <c r="L768" s="64">
        <v>409</v>
      </c>
      <c r="M768" s="64" t="s">
        <v>68</v>
      </c>
      <c r="N768" s="65" t="s">
        <v>338</v>
      </c>
      <c r="O768" s="65" t="s">
        <v>337</v>
      </c>
      <c r="P768" s="64" t="s">
        <v>14</v>
      </c>
      <c r="Q768" s="64" t="s">
        <v>14</v>
      </c>
      <c r="R768" s="64" t="s">
        <v>57</v>
      </c>
      <c r="S768" s="64" t="s">
        <v>431</v>
      </c>
      <c r="T768" s="64" t="s">
        <v>57</v>
      </c>
    </row>
    <row r="769" spans="1:20" ht="27">
      <c r="A769" s="64" t="s">
        <v>426</v>
      </c>
      <c r="B769" s="64" t="s">
        <v>25</v>
      </c>
      <c r="C769" s="64" t="s">
        <v>453</v>
      </c>
      <c r="D769" s="64" t="s">
        <v>428</v>
      </c>
      <c r="E769" s="64">
        <v>395</v>
      </c>
      <c r="F769" s="64" t="s">
        <v>310</v>
      </c>
      <c r="G769" s="65" t="s">
        <v>311</v>
      </c>
      <c r="H769" s="65" t="s">
        <v>305</v>
      </c>
      <c r="I769" s="64" t="s">
        <v>14</v>
      </c>
      <c r="J769" s="64" t="s">
        <v>14</v>
      </c>
      <c r="K769" s="64" t="s">
        <v>57</v>
      </c>
      <c r="L769" s="64">
        <v>410</v>
      </c>
      <c r="M769" s="64" t="s">
        <v>339</v>
      </c>
      <c r="N769" s="65" t="s">
        <v>340</v>
      </c>
      <c r="O769" s="65" t="s">
        <v>337</v>
      </c>
      <c r="P769" s="64" t="s">
        <v>14</v>
      </c>
      <c r="Q769" s="64" t="s">
        <v>14</v>
      </c>
      <c r="R769" s="64" t="s">
        <v>57</v>
      </c>
      <c r="S769" s="64" t="s">
        <v>431</v>
      </c>
      <c r="T769" s="64" t="s">
        <v>57</v>
      </c>
    </row>
    <row r="770" spans="1:20" ht="27">
      <c r="A770" s="64" t="s">
        <v>426</v>
      </c>
      <c r="B770" s="64" t="s">
        <v>25</v>
      </c>
      <c r="C770" s="64" t="s">
        <v>453</v>
      </c>
      <c r="D770" s="64" t="s">
        <v>428</v>
      </c>
      <c r="E770" s="64">
        <v>395</v>
      </c>
      <c r="F770" s="64" t="s">
        <v>310</v>
      </c>
      <c r="G770" s="65" t="s">
        <v>311</v>
      </c>
      <c r="H770" s="65" t="s">
        <v>305</v>
      </c>
      <c r="I770" s="64" t="s">
        <v>14</v>
      </c>
      <c r="J770" s="64" t="s">
        <v>14</v>
      </c>
      <c r="K770" s="64" t="s">
        <v>57</v>
      </c>
      <c r="L770" s="64">
        <v>411</v>
      </c>
      <c r="M770" s="64" t="s">
        <v>341</v>
      </c>
      <c r="N770" s="65" t="s">
        <v>342</v>
      </c>
      <c r="O770" s="65" t="s">
        <v>337</v>
      </c>
      <c r="P770" s="64" t="s">
        <v>14</v>
      </c>
      <c r="Q770" s="64" t="s">
        <v>14</v>
      </c>
      <c r="R770" s="64" t="s">
        <v>57</v>
      </c>
      <c r="S770" s="64" t="s">
        <v>431</v>
      </c>
      <c r="T770" s="64" t="s">
        <v>57</v>
      </c>
    </row>
    <row r="771" spans="1:20" ht="27">
      <c r="A771" s="64" t="s">
        <v>426</v>
      </c>
      <c r="B771" s="64" t="s">
        <v>25</v>
      </c>
      <c r="C771" s="64" t="s">
        <v>453</v>
      </c>
      <c r="D771" s="64" t="s">
        <v>428</v>
      </c>
      <c r="E771" s="64">
        <v>395</v>
      </c>
      <c r="F771" s="64" t="s">
        <v>310</v>
      </c>
      <c r="G771" s="65" t="s">
        <v>311</v>
      </c>
      <c r="H771" s="65" t="s">
        <v>305</v>
      </c>
      <c r="I771" s="64" t="s">
        <v>14</v>
      </c>
      <c r="J771" s="64" t="s">
        <v>14</v>
      </c>
      <c r="K771" s="64" t="s">
        <v>57</v>
      </c>
      <c r="L771" s="64">
        <v>412</v>
      </c>
      <c r="M771" s="64" t="s">
        <v>343</v>
      </c>
      <c r="N771" s="65" t="s">
        <v>344</v>
      </c>
      <c r="O771" s="65" t="s">
        <v>337</v>
      </c>
      <c r="P771" s="64" t="s">
        <v>14</v>
      </c>
      <c r="Q771" s="64" t="s">
        <v>14</v>
      </c>
      <c r="R771" s="64" t="s">
        <v>57</v>
      </c>
      <c r="S771" s="64" t="s">
        <v>431</v>
      </c>
      <c r="T771" s="64" t="s">
        <v>57</v>
      </c>
    </row>
    <row r="772" spans="1:20" ht="27">
      <c r="A772" s="64" t="s">
        <v>426</v>
      </c>
      <c r="B772" s="64" t="s">
        <v>25</v>
      </c>
      <c r="C772" s="64" t="s">
        <v>453</v>
      </c>
      <c r="D772" s="64" t="s">
        <v>428</v>
      </c>
      <c r="E772" s="64">
        <v>395</v>
      </c>
      <c r="F772" s="64" t="s">
        <v>310</v>
      </c>
      <c r="G772" s="65" t="s">
        <v>311</v>
      </c>
      <c r="H772" s="65" t="s">
        <v>305</v>
      </c>
      <c r="I772" s="64" t="s">
        <v>14</v>
      </c>
      <c r="J772" s="64" t="s">
        <v>14</v>
      </c>
      <c r="K772" s="64" t="s">
        <v>57</v>
      </c>
      <c r="L772" s="64">
        <v>413</v>
      </c>
      <c r="M772" s="64" t="s">
        <v>345</v>
      </c>
      <c r="N772" s="65" t="s">
        <v>346</v>
      </c>
      <c r="O772" s="65" t="s">
        <v>337</v>
      </c>
      <c r="P772" s="64" t="s">
        <v>14</v>
      </c>
      <c r="Q772" s="64" t="s">
        <v>14</v>
      </c>
      <c r="R772" s="64" t="s">
        <v>57</v>
      </c>
      <c r="S772" s="64" t="s">
        <v>431</v>
      </c>
      <c r="T772" s="64" t="s">
        <v>57</v>
      </c>
    </row>
    <row r="773" spans="1:20" ht="27">
      <c r="A773" s="64" t="s">
        <v>426</v>
      </c>
      <c r="B773" s="64" t="s">
        <v>25</v>
      </c>
      <c r="C773" s="64" t="s">
        <v>453</v>
      </c>
      <c r="D773" s="64" t="s">
        <v>428</v>
      </c>
      <c r="E773" s="64">
        <v>395</v>
      </c>
      <c r="F773" s="64" t="s">
        <v>310</v>
      </c>
      <c r="G773" s="65" t="s">
        <v>311</v>
      </c>
      <c r="H773" s="65" t="s">
        <v>305</v>
      </c>
      <c r="I773" s="64" t="s">
        <v>14</v>
      </c>
      <c r="J773" s="64" t="s">
        <v>14</v>
      </c>
      <c r="K773" s="64" t="s">
        <v>57</v>
      </c>
      <c r="L773" s="64">
        <v>414</v>
      </c>
      <c r="M773" s="64" t="s">
        <v>347</v>
      </c>
      <c r="N773" s="65" t="s">
        <v>348</v>
      </c>
      <c r="O773" s="65" t="s">
        <v>337</v>
      </c>
      <c r="P773" s="64" t="s">
        <v>14</v>
      </c>
      <c r="Q773" s="64" t="s">
        <v>14</v>
      </c>
      <c r="R773" s="64" t="s">
        <v>57</v>
      </c>
      <c r="S773" s="64" t="s">
        <v>431</v>
      </c>
      <c r="T773" s="64" t="s">
        <v>57</v>
      </c>
    </row>
    <row r="774" spans="1:20" ht="27">
      <c r="A774" s="64" t="s">
        <v>426</v>
      </c>
      <c r="B774" s="64" t="s">
        <v>25</v>
      </c>
      <c r="C774" s="64" t="s">
        <v>453</v>
      </c>
      <c r="D774" s="64" t="s">
        <v>428</v>
      </c>
      <c r="E774" s="64">
        <v>395</v>
      </c>
      <c r="F774" s="64" t="s">
        <v>310</v>
      </c>
      <c r="G774" s="65" t="s">
        <v>311</v>
      </c>
      <c r="H774" s="65" t="s">
        <v>305</v>
      </c>
      <c r="I774" s="64" t="s">
        <v>14</v>
      </c>
      <c r="J774" s="64" t="s">
        <v>14</v>
      </c>
      <c r="K774" s="64" t="s">
        <v>57</v>
      </c>
      <c r="L774" s="64">
        <v>415</v>
      </c>
      <c r="M774" s="64" t="s">
        <v>349</v>
      </c>
      <c r="N774" s="65" t="s">
        <v>350</v>
      </c>
      <c r="O774" s="65" t="s">
        <v>337</v>
      </c>
      <c r="P774" s="64" t="s">
        <v>14</v>
      </c>
      <c r="Q774" s="64" t="s">
        <v>14</v>
      </c>
      <c r="R774" s="64" t="s">
        <v>57</v>
      </c>
      <c r="S774" s="64" t="s">
        <v>431</v>
      </c>
      <c r="T774" s="64" t="s">
        <v>57</v>
      </c>
    </row>
    <row r="775" spans="1:20" ht="27">
      <c r="A775" s="64" t="s">
        <v>426</v>
      </c>
      <c r="B775" s="64" t="s">
        <v>25</v>
      </c>
      <c r="C775" s="64" t="s">
        <v>453</v>
      </c>
      <c r="D775" s="64" t="s">
        <v>428</v>
      </c>
      <c r="E775" s="64">
        <v>395</v>
      </c>
      <c r="F775" s="64" t="s">
        <v>310</v>
      </c>
      <c r="G775" s="65" t="s">
        <v>311</v>
      </c>
      <c r="H775" s="65" t="s">
        <v>305</v>
      </c>
      <c r="I775" s="64" t="s">
        <v>14</v>
      </c>
      <c r="J775" s="64" t="s">
        <v>14</v>
      </c>
      <c r="K775" s="64" t="s">
        <v>57</v>
      </c>
      <c r="L775" s="64">
        <v>416</v>
      </c>
      <c r="M775" s="64" t="s">
        <v>351</v>
      </c>
      <c r="N775" s="65" t="s">
        <v>352</v>
      </c>
      <c r="O775" s="65" t="s">
        <v>337</v>
      </c>
      <c r="P775" s="64" t="s">
        <v>14</v>
      </c>
      <c r="Q775" s="64" t="s">
        <v>14</v>
      </c>
      <c r="R775" s="64" t="s">
        <v>57</v>
      </c>
      <c r="S775" s="64" t="s">
        <v>431</v>
      </c>
      <c r="T775" s="64" t="s">
        <v>57</v>
      </c>
    </row>
    <row r="776" spans="1:20" ht="27">
      <c r="A776" s="64" t="s">
        <v>426</v>
      </c>
      <c r="B776" s="64" t="s">
        <v>25</v>
      </c>
      <c r="C776" s="64" t="s">
        <v>453</v>
      </c>
      <c r="D776" s="64" t="s">
        <v>428</v>
      </c>
      <c r="E776" s="64">
        <v>395</v>
      </c>
      <c r="F776" s="64" t="s">
        <v>310</v>
      </c>
      <c r="G776" s="65" t="s">
        <v>311</v>
      </c>
      <c r="H776" s="65" t="s">
        <v>305</v>
      </c>
      <c r="I776" s="64" t="s">
        <v>14</v>
      </c>
      <c r="J776" s="64" t="s">
        <v>14</v>
      </c>
      <c r="K776" s="64" t="s">
        <v>57</v>
      </c>
      <c r="L776" s="64">
        <v>417</v>
      </c>
      <c r="M776" s="64" t="s">
        <v>353</v>
      </c>
      <c r="N776" s="65" t="s">
        <v>354</v>
      </c>
      <c r="O776" s="65" t="s">
        <v>337</v>
      </c>
      <c r="P776" s="64" t="s">
        <v>14</v>
      </c>
      <c r="Q776" s="64" t="s">
        <v>14</v>
      </c>
      <c r="R776" s="64" t="s">
        <v>57</v>
      </c>
      <c r="S776" s="64" t="s">
        <v>431</v>
      </c>
      <c r="T776" s="64" t="s">
        <v>57</v>
      </c>
    </row>
    <row r="777" spans="1:20" ht="27">
      <c r="A777" s="64" t="s">
        <v>426</v>
      </c>
      <c r="B777" s="64" t="s">
        <v>25</v>
      </c>
      <c r="C777" s="64" t="s">
        <v>453</v>
      </c>
      <c r="D777" s="64" t="s">
        <v>428</v>
      </c>
      <c r="E777" s="64">
        <v>395</v>
      </c>
      <c r="F777" s="64" t="s">
        <v>310</v>
      </c>
      <c r="G777" s="65" t="s">
        <v>311</v>
      </c>
      <c r="H777" s="65" t="s">
        <v>305</v>
      </c>
      <c r="I777" s="64" t="s">
        <v>14</v>
      </c>
      <c r="J777" s="64" t="s">
        <v>14</v>
      </c>
      <c r="K777" s="64" t="s">
        <v>57</v>
      </c>
      <c r="L777" s="64">
        <v>418</v>
      </c>
      <c r="M777" s="64" t="s">
        <v>355</v>
      </c>
      <c r="N777" s="65" t="s">
        <v>356</v>
      </c>
      <c r="O777" s="65" t="s">
        <v>337</v>
      </c>
      <c r="P777" s="64" t="s">
        <v>14</v>
      </c>
      <c r="Q777" s="64" t="s">
        <v>14</v>
      </c>
      <c r="R777" s="64" t="s">
        <v>57</v>
      </c>
      <c r="S777" s="64" t="s">
        <v>431</v>
      </c>
      <c r="T777" s="64" t="s">
        <v>57</v>
      </c>
    </row>
    <row r="778" spans="1:20" ht="27.75">
      <c r="A778" s="64" t="s">
        <v>426</v>
      </c>
      <c r="B778" s="64" t="s">
        <v>25</v>
      </c>
      <c r="C778" s="64" t="s">
        <v>560</v>
      </c>
      <c r="D778" s="64" t="s">
        <v>428</v>
      </c>
      <c r="E778" s="64">
        <v>396</v>
      </c>
      <c r="F778" s="64" t="s">
        <v>561</v>
      </c>
      <c r="G778" s="65" t="s">
        <v>562</v>
      </c>
      <c r="H778" s="65" t="s">
        <v>563</v>
      </c>
      <c r="I778" s="64" t="s">
        <v>14</v>
      </c>
      <c r="J778" s="64" t="s">
        <v>14</v>
      </c>
      <c r="K778" s="64" t="s">
        <v>57</v>
      </c>
      <c r="L778" s="64">
        <v>397</v>
      </c>
      <c r="M778" s="64" t="s">
        <v>313</v>
      </c>
      <c r="N778" s="65" t="s">
        <v>314</v>
      </c>
      <c r="O778" s="65" t="s">
        <v>315</v>
      </c>
      <c r="P778" s="64" t="s">
        <v>14</v>
      </c>
      <c r="Q778" s="64" t="s">
        <v>14</v>
      </c>
      <c r="R778" s="64" t="s">
        <v>57</v>
      </c>
      <c r="S778" s="64" t="s">
        <v>431</v>
      </c>
      <c r="T778" s="64" t="s">
        <v>57</v>
      </c>
    </row>
    <row r="779" spans="1:20" ht="27.75">
      <c r="A779" s="64" t="s">
        <v>426</v>
      </c>
      <c r="B779" s="64" t="s">
        <v>25</v>
      </c>
      <c r="C779" s="64" t="s">
        <v>560</v>
      </c>
      <c r="D779" s="64" t="s">
        <v>428</v>
      </c>
      <c r="E779" s="64">
        <v>396</v>
      </c>
      <c r="F779" s="64" t="s">
        <v>561</v>
      </c>
      <c r="G779" s="65" t="s">
        <v>562</v>
      </c>
      <c r="H779" s="65" t="s">
        <v>563</v>
      </c>
      <c r="I779" s="64" t="s">
        <v>14</v>
      </c>
      <c r="J779" s="64" t="s">
        <v>14</v>
      </c>
      <c r="K779" s="64" t="s">
        <v>57</v>
      </c>
      <c r="L779" s="64">
        <v>398</v>
      </c>
      <c r="M779" s="64" t="s">
        <v>316</v>
      </c>
      <c r="N779" s="65" t="s">
        <v>317</v>
      </c>
      <c r="O779" s="65" t="s">
        <v>315</v>
      </c>
      <c r="P779" s="64" t="s">
        <v>14</v>
      </c>
      <c r="Q779" s="64" t="s">
        <v>14</v>
      </c>
      <c r="R779" s="64" t="s">
        <v>57</v>
      </c>
      <c r="S779" s="64" t="s">
        <v>431</v>
      </c>
      <c r="T779" s="64" t="s">
        <v>57</v>
      </c>
    </row>
    <row r="780" spans="1:20" ht="27.75">
      <c r="A780" s="64" t="s">
        <v>426</v>
      </c>
      <c r="B780" s="64" t="s">
        <v>25</v>
      </c>
      <c r="C780" s="64" t="s">
        <v>560</v>
      </c>
      <c r="D780" s="64" t="s">
        <v>428</v>
      </c>
      <c r="E780" s="64">
        <v>396</v>
      </c>
      <c r="F780" s="64" t="s">
        <v>561</v>
      </c>
      <c r="G780" s="65" t="s">
        <v>562</v>
      </c>
      <c r="H780" s="65" t="s">
        <v>563</v>
      </c>
      <c r="I780" s="64" t="s">
        <v>14</v>
      </c>
      <c r="J780" s="64" t="s">
        <v>14</v>
      </c>
      <c r="K780" s="64" t="s">
        <v>57</v>
      </c>
      <c r="L780" s="64">
        <v>399</v>
      </c>
      <c r="M780" s="64" t="s">
        <v>318</v>
      </c>
      <c r="N780" s="65" t="s">
        <v>319</v>
      </c>
      <c r="O780" s="65" t="s">
        <v>315</v>
      </c>
      <c r="P780" s="64" t="s">
        <v>14</v>
      </c>
      <c r="Q780" s="64" t="s">
        <v>14</v>
      </c>
      <c r="R780" s="64" t="s">
        <v>57</v>
      </c>
      <c r="S780" s="64" t="s">
        <v>431</v>
      </c>
      <c r="T780" s="64" t="s">
        <v>57</v>
      </c>
    </row>
    <row r="781" spans="1:20" ht="27.75">
      <c r="A781" s="64" t="s">
        <v>426</v>
      </c>
      <c r="B781" s="64" t="s">
        <v>25</v>
      </c>
      <c r="C781" s="64" t="s">
        <v>560</v>
      </c>
      <c r="D781" s="64" t="s">
        <v>428</v>
      </c>
      <c r="E781" s="64">
        <v>396</v>
      </c>
      <c r="F781" s="64" t="s">
        <v>561</v>
      </c>
      <c r="G781" s="65" t="s">
        <v>562</v>
      </c>
      <c r="H781" s="65" t="s">
        <v>563</v>
      </c>
      <c r="I781" s="64" t="s">
        <v>14</v>
      </c>
      <c r="J781" s="64" t="s">
        <v>14</v>
      </c>
      <c r="K781" s="64" t="s">
        <v>57</v>
      </c>
      <c r="L781" s="64">
        <v>400</v>
      </c>
      <c r="M781" s="64" t="s">
        <v>320</v>
      </c>
      <c r="N781" s="65" t="s">
        <v>321</v>
      </c>
      <c r="O781" s="65" t="s">
        <v>315</v>
      </c>
      <c r="P781" s="64" t="s">
        <v>14</v>
      </c>
      <c r="Q781" s="64" t="s">
        <v>14</v>
      </c>
      <c r="R781" s="64" t="s">
        <v>57</v>
      </c>
      <c r="S781" s="64" t="s">
        <v>431</v>
      </c>
      <c r="T781" s="64" t="s">
        <v>57</v>
      </c>
    </row>
    <row r="782" spans="1:20" ht="27.75">
      <c r="A782" s="64" t="s">
        <v>426</v>
      </c>
      <c r="B782" s="64" t="s">
        <v>25</v>
      </c>
      <c r="C782" s="64" t="s">
        <v>453</v>
      </c>
      <c r="D782" s="64" t="s">
        <v>428</v>
      </c>
      <c r="E782" s="64">
        <v>396</v>
      </c>
      <c r="F782" s="64" t="s">
        <v>561</v>
      </c>
      <c r="G782" s="65" t="s">
        <v>562</v>
      </c>
      <c r="H782" s="65" t="s">
        <v>563</v>
      </c>
      <c r="I782" s="64" t="s">
        <v>14</v>
      </c>
      <c r="J782" s="64" t="s">
        <v>14</v>
      </c>
      <c r="K782" s="64" t="s">
        <v>57</v>
      </c>
      <c r="L782" s="64">
        <v>419</v>
      </c>
      <c r="M782" s="64" t="s">
        <v>564</v>
      </c>
      <c r="N782" s="65" t="s">
        <v>565</v>
      </c>
      <c r="O782" s="65" t="s">
        <v>566</v>
      </c>
      <c r="P782" s="64" t="s">
        <v>14</v>
      </c>
      <c r="Q782" s="64" t="s">
        <v>14</v>
      </c>
      <c r="R782" s="64" t="s">
        <v>57</v>
      </c>
      <c r="S782" s="64" t="s">
        <v>431</v>
      </c>
      <c r="T782" s="64" t="s">
        <v>57</v>
      </c>
    </row>
    <row r="783" spans="1:20" ht="27.75">
      <c r="A783" s="64" t="s">
        <v>426</v>
      </c>
      <c r="B783" s="64" t="s">
        <v>25</v>
      </c>
      <c r="C783" s="64" t="s">
        <v>464</v>
      </c>
      <c r="D783" s="64" t="s">
        <v>428</v>
      </c>
      <c r="E783" s="64">
        <v>396</v>
      </c>
      <c r="F783" s="64" t="s">
        <v>561</v>
      </c>
      <c r="G783" s="65" t="s">
        <v>562</v>
      </c>
      <c r="H783" s="65" t="s">
        <v>563</v>
      </c>
      <c r="I783" s="64" t="s">
        <v>14</v>
      </c>
      <c r="J783" s="64" t="s">
        <v>14</v>
      </c>
      <c r="K783" s="64" t="s">
        <v>57</v>
      </c>
      <c r="L783" s="64">
        <v>420</v>
      </c>
      <c r="M783" s="64" t="s">
        <v>358</v>
      </c>
      <c r="N783" s="65" t="s">
        <v>359</v>
      </c>
      <c r="O783" s="65" t="s">
        <v>360</v>
      </c>
      <c r="P783" s="64" t="s">
        <v>14</v>
      </c>
      <c r="Q783" s="64" t="s">
        <v>14</v>
      </c>
      <c r="R783" s="64" t="s">
        <v>57</v>
      </c>
      <c r="S783" s="64" t="s">
        <v>431</v>
      </c>
      <c r="T783" s="64" t="s">
        <v>57</v>
      </c>
    </row>
    <row r="784" spans="1:20" ht="27.75">
      <c r="A784" s="64" t="s">
        <v>426</v>
      </c>
      <c r="B784" s="64" t="s">
        <v>25</v>
      </c>
      <c r="C784" s="64" t="s">
        <v>464</v>
      </c>
      <c r="D784" s="64" t="s">
        <v>428</v>
      </c>
      <c r="E784" s="64">
        <v>396</v>
      </c>
      <c r="F784" s="64" t="s">
        <v>561</v>
      </c>
      <c r="G784" s="65" t="s">
        <v>562</v>
      </c>
      <c r="H784" s="65" t="s">
        <v>563</v>
      </c>
      <c r="I784" s="64" t="s">
        <v>14</v>
      </c>
      <c r="J784" s="64" t="s">
        <v>14</v>
      </c>
      <c r="K784" s="64" t="s">
        <v>57</v>
      </c>
      <c r="L784" s="64">
        <v>421</v>
      </c>
      <c r="M784" s="64" t="s">
        <v>361</v>
      </c>
      <c r="N784" s="65" t="s">
        <v>362</v>
      </c>
      <c r="O784" s="65" t="s">
        <v>360</v>
      </c>
      <c r="P784" s="64" t="s">
        <v>14</v>
      </c>
      <c r="Q784" s="64" t="s">
        <v>14</v>
      </c>
      <c r="R784" s="64" t="s">
        <v>57</v>
      </c>
      <c r="S784" s="64" t="s">
        <v>431</v>
      </c>
      <c r="T784" s="64" t="s">
        <v>57</v>
      </c>
    </row>
    <row r="785" spans="1:20" ht="27.75">
      <c r="A785" s="64" t="s">
        <v>426</v>
      </c>
      <c r="B785" s="64" t="s">
        <v>25</v>
      </c>
      <c r="C785" s="64" t="s">
        <v>464</v>
      </c>
      <c r="D785" s="64" t="s">
        <v>428</v>
      </c>
      <c r="E785" s="64">
        <v>396</v>
      </c>
      <c r="F785" s="64" t="s">
        <v>561</v>
      </c>
      <c r="G785" s="65" t="s">
        <v>562</v>
      </c>
      <c r="H785" s="65" t="s">
        <v>563</v>
      </c>
      <c r="I785" s="64" t="s">
        <v>14</v>
      </c>
      <c r="J785" s="64" t="s">
        <v>14</v>
      </c>
      <c r="K785" s="64" t="s">
        <v>57</v>
      </c>
      <c r="L785" s="64">
        <v>422</v>
      </c>
      <c r="M785" s="64" t="s">
        <v>363</v>
      </c>
      <c r="N785" s="65" t="s">
        <v>346</v>
      </c>
      <c r="O785" s="65" t="s">
        <v>360</v>
      </c>
      <c r="P785" s="64" t="s">
        <v>14</v>
      </c>
      <c r="Q785" s="64" t="s">
        <v>14</v>
      </c>
      <c r="R785" s="64" t="s">
        <v>57</v>
      </c>
      <c r="S785" s="64" t="s">
        <v>431</v>
      </c>
      <c r="T785" s="64" t="s">
        <v>57</v>
      </c>
    </row>
    <row r="786" spans="1:20" ht="27.75">
      <c r="A786" s="64" t="s">
        <v>426</v>
      </c>
      <c r="B786" s="64" t="s">
        <v>25</v>
      </c>
      <c r="C786" s="64" t="s">
        <v>464</v>
      </c>
      <c r="D786" s="64" t="s">
        <v>428</v>
      </c>
      <c r="E786" s="64">
        <v>396</v>
      </c>
      <c r="F786" s="64" t="s">
        <v>561</v>
      </c>
      <c r="G786" s="65" t="s">
        <v>562</v>
      </c>
      <c r="H786" s="65" t="s">
        <v>563</v>
      </c>
      <c r="I786" s="64" t="s">
        <v>14</v>
      </c>
      <c r="J786" s="64" t="s">
        <v>14</v>
      </c>
      <c r="K786" s="64" t="s">
        <v>57</v>
      </c>
      <c r="L786" s="64">
        <v>423</v>
      </c>
      <c r="M786" s="64" t="s">
        <v>364</v>
      </c>
      <c r="N786" s="65" t="s">
        <v>365</v>
      </c>
      <c r="O786" s="65" t="s">
        <v>360</v>
      </c>
      <c r="P786" s="64" t="s">
        <v>14</v>
      </c>
      <c r="Q786" s="64" t="s">
        <v>14</v>
      </c>
      <c r="R786" s="64" t="s">
        <v>57</v>
      </c>
      <c r="S786" s="64" t="s">
        <v>431</v>
      </c>
      <c r="T786" s="64" t="s">
        <v>57</v>
      </c>
    </row>
    <row r="787" spans="1:20" ht="27.75">
      <c r="A787" s="64" t="s">
        <v>426</v>
      </c>
      <c r="B787" s="64" t="s">
        <v>25</v>
      </c>
      <c r="C787" s="64" t="s">
        <v>464</v>
      </c>
      <c r="D787" s="64" t="s">
        <v>428</v>
      </c>
      <c r="E787" s="64">
        <v>396</v>
      </c>
      <c r="F787" s="64" t="s">
        <v>561</v>
      </c>
      <c r="G787" s="65" t="s">
        <v>562</v>
      </c>
      <c r="H787" s="65" t="s">
        <v>563</v>
      </c>
      <c r="I787" s="64" t="s">
        <v>14</v>
      </c>
      <c r="J787" s="64" t="s">
        <v>14</v>
      </c>
      <c r="K787" s="64" t="s">
        <v>57</v>
      </c>
      <c r="L787" s="64">
        <v>424</v>
      </c>
      <c r="M787" s="64" t="s">
        <v>366</v>
      </c>
      <c r="N787" s="65" t="s">
        <v>367</v>
      </c>
      <c r="O787" s="65" t="s">
        <v>360</v>
      </c>
      <c r="P787" s="64" t="s">
        <v>14</v>
      </c>
      <c r="Q787" s="64" t="s">
        <v>14</v>
      </c>
      <c r="R787" s="64" t="s">
        <v>57</v>
      </c>
      <c r="S787" s="64" t="s">
        <v>431</v>
      </c>
      <c r="T787" s="64" t="s">
        <v>57</v>
      </c>
    </row>
    <row r="788" spans="1:20" ht="27.75">
      <c r="A788" s="64" t="s">
        <v>426</v>
      </c>
      <c r="B788" s="64" t="s">
        <v>25</v>
      </c>
      <c r="C788" s="64" t="s">
        <v>464</v>
      </c>
      <c r="D788" s="64" t="s">
        <v>428</v>
      </c>
      <c r="E788" s="64">
        <v>396</v>
      </c>
      <c r="F788" s="64" t="s">
        <v>561</v>
      </c>
      <c r="G788" s="65" t="s">
        <v>562</v>
      </c>
      <c r="H788" s="65" t="s">
        <v>563</v>
      </c>
      <c r="I788" s="64" t="s">
        <v>14</v>
      </c>
      <c r="J788" s="64" t="s">
        <v>14</v>
      </c>
      <c r="K788" s="64" t="s">
        <v>57</v>
      </c>
      <c r="L788" s="64">
        <v>425</v>
      </c>
      <c r="M788" s="64" t="s">
        <v>368</v>
      </c>
      <c r="N788" s="65" t="s">
        <v>369</v>
      </c>
      <c r="O788" s="65" t="s">
        <v>360</v>
      </c>
      <c r="P788" s="64" t="s">
        <v>14</v>
      </c>
      <c r="Q788" s="64" t="s">
        <v>14</v>
      </c>
      <c r="R788" s="64" t="s">
        <v>57</v>
      </c>
      <c r="S788" s="64" t="s">
        <v>431</v>
      </c>
      <c r="T788" s="64" t="s">
        <v>57</v>
      </c>
    </row>
    <row r="789" spans="1:20" ht="27.75">
      <c r="A789" s="64" t="s">
        <v>426</v>
      </c>
      <c r="B789" s="64" t="s">
        <v>25</v>
      </c>
      <c r="C789" s="64" t="s">
        <v>464</v>
      </c>
      <c r="D789" s="64" t="s">
        <v>428</v>
      </c>
      <c r="E789" s="64">
        <v>396</v>
      </c>
      <c r="F789" s="64" t="s">
        <v>561</v>
      </c>
      <c r="G789" s="65" t="s">
        <v>562</v>
      </c>
      <c r="H789" s="65" t="s">
        <v>563</v>
      </c>
      <c r="I789" s="64" t="s">
        <v>14</v>
      </c>
      <c r="J789" s="64" t="s">
        <v>14</v>
      </c>
      <c r="K789" s="64" t="s">
        <v>57</v>
      </c>
      <c r="L789" s="64">
        <v>426</v>
      </c>
      <c r="M789" s="64" t="s">
        <v>370</v>
      </c>
      <c r="N789" s="65" t="s">
        <v>371</v>
      </c>
      <c r="O789" s="65" t="s">
        <v>360</v>
      </c>
      <c r="P789" s="64" t="s">
        <v>14</v>
      </c>
      <c r="Q789" s="64" t="s">
        <v>14</v>
      </c>
      <c r="R789" s="64" t="s">
        <v>57</v>
      </c>
      <c r="S789" s="64" t="s">
        <v>431</v>
      </c>
      <c r="T789" s="64" t="s">
        <v>57</v>
      </c>
    </row>
    <row r="790" spans="1:20" ht="27.75">
      <c r="A790" s="64" t="s">
        <v>426</v>
      </c>
      <c r="B790" s="64" t="s">
        <v>25</v>
      </c>
      <c r="C790" s="64" t="s">
        <v>464</v>
      </c>
      <c r="D790" s="64" t="s">
        <v>428</v>
      </c>
      <c r="E790" s="64">
        <v>396</v>
      </c>
      <c r="F790" s="64" t="s">
        <v>561</v>
      </c>
      <c r="G790" s="65" t="s">
        <v>562</v>
      </c>
      <c r="H790" s="65" t="s">
        <v>563</v>
      </c>
      <c r="I790" s="64" t="s">
        <v>14</v>
      </c>
      <c r="J790" s="64" t="s">
        <v>14</v>
      </c>
      <c r="K790" s="64" t="s">
        <v>57</v>
      </c>
      <c r="L790" s="64">
        <v>427</v>
      </c>
      <c r="M790" s="64" t="s">
        <v>372</v>
      </c>
      <c r="N790" s="65" t="s">
        <v>373</v>
      </c>
      <c r="O790" s="65" t="s">
        <v>360</v>
      </c>
      <c r="P790" s="64" t="s">
        <v>14</v>
      </c>
      <c r="Q790" s="64" t="s">
        <v>14</v>
      </c>
      <c r="R790" s="64" t="s">
        <v>57</v>
      </c>
      <c r="S790" s="64" t="s">
        <v>431</v>
      </c>
      <c r="T790" s="64" t="s">
        <v>57</v>
      </c>
    </row>
    <row r="791" spans="1:20" ht="27.75">
      <c r="A791" s="64" t="s">
        <v>426</v>
      </c>
      <c r="B791" s="64" t="s">
        <v>25</v>
      </c>
      <c r="C791" s="64" t="s">
        <v>464</v>
      </c>
      <c r="D791" s="64" t="s">
        <v>428</v>
      </c>
      <c r="E791" s="64">
        <v>396</v>
      </c>
      <c r="F791" s="64" t="s">
        <v>561</v>
      </c>
      <c r="G791" s="65" t="s">
        <v>562</v>
      </c>
      <c r="H791" s="65" t="s">
        <v>563</v>
      </c>
      <c r="I791" s="64" t="s">
        <v>14</v>
      </c>
      <c r="J791" s="64" t="s">
        <v>14</v>
      </c>
      <c r="K791" s="64" t="s">
        <v>57</v>
      </c>
      <c r="L791" s="64">
        <v>428</v>
      </c>
      <c r="M791" s="64" t="s">
        <v>374</v>
      </c>
      <c r="N791" s="65" t="s">
        <v>375</v>
      </c>
      <c r="O791" s="65" t="s">
        <v>360</v>
      </c>
      <c r="P791" s="64" t="s">
        <v>14</v>
      </c>
      <c r="Q791" s="64" t="s">
        <v>14</v>
      </c>
      <c r="R791" s="64" t="s">
        <v>57</v>
      </c>
      <c r="S791" s="64" t="s">
        <v>431</v>
      </c>
      <c r="T791" s="64" t="s">
        <v>57</v>
      </c>
    </row>
    <row r="792" spans="1:20" ht="27.75">
      <c r="A792" s="64" t="s">
        <v>426</v>
      </c>
      <c r="B792" s="64" t="s">
        <v>25</v>
      </c>
      <c r="C792" s="64" t="s">
        <v>464</v>
      </c>
      <c r="D792" s="64" t="s">
        <v>428</v>
      </c>
      <c r="E792" s="64">
        <v>396</v>
      </c>
      <c r="F792" s="64" t="s">
        <v>561</v>
      </c>
      <c r="G792" s="65" t="s">
        <v>562</v>
      </c>
      <c r="H792" s="65" t="s">
        <v>563</v>
      </c>
      <c r="I792" s="64" t="s">
        <v>14</v>
      </c>
      <c r="J792" s="64" t="s">
        <v>14</v>
      </c>
      <c r="K792" s="64" t="s">
        <v>57</v>
      </c>
      <c r="L792" s="64">
        <v>429</v>
      </c>
      <c r="M792" s="64" t="s">
        <v>376</v>
      </c>
      <c r="N792" s="65" t="s">
        <v>377</v>
      </c>
      <c r="O792" s="65" t="s">
        <v>360</v>
      </c>
      <c r="P792" s="64" t="s">
        <v>14</v>
      </c>
      <c r="Q792" s="64" t="s">
        <v>14</v>
      </c>
      <c r="R792" s="64" t="s">
        <v>57</v>
      </c>
      <c r="S792" s="64" t="s">
        <v>431</v>
      </c>
      <c r="T792" s="64" t="s">
        <v>57</v>
      </c>
    </row>
    <row r="793" spans="1:20" ht="27.75">
      <c r="A793" s="64" t="s">
        <v>426</v>
      </c>
      <c r="B793" s="64" t="s">
        <v>25</v>
      </c>
      <c r="C793" s="64" t="s">
        <v>464</v>
      </c>
      <c r="D793" s="64" t="s">
        <v>428</v>
      </c>
      <c r="E793" s="64">
        <v>396</v>
      </c>
      <c r="F793" s="64" t="s">
        <v>561</v>
      </c>
      <c r="G793" s="65" t="s">
        <v>562</v>
      </c>
      <c r="H793" s="65" t="s">
        <v>563</v>
      </c>
      <c r="I793" s="64" t="s">
        <v>14</v>
      </c>
      <c r="J793" s="64" t="s">
        <v>14</v>
      </c>
      <c r="K793" s="64" t="s">
        <v>57</v>
      </c>
      <c r="L793" s="64">
        <v>430</v>
      </c>
      <c r="M793" s="64" t="s">
        <v>378</v>
      </c>
      <c r="N793" s="65" t="s">
        <v>379</v>
      </c>
      <c r="O793" s="65" t="s">
        <v>360</v>
      </c>
      <c r="P793" s="64" t="s">
        <v>14</v>
      </c>
      <c r="Q793" s="64" t="s">
        <v>14</v>
      </c>
      <c r="R793" s="64" t="s">
        <v>57</v>
      </c>
      <c r="S793" s="64" t="s">
        <v>431</v>
      </c>
      <c r="T793" s="64" t="s">
        <v>57</v>
      </c>
    </row>
    <row r="794" spans="1:20" ht="27.75">
      <c r="A794" s="64" t="s">
        <v>426</v>
      </c>
      <c r="B794" s="64" t="s">
        <v>25</v>
      </c>
      <c r="C794" s="64" t="s">
        <v>464</v>
      </c>
      <c r="D794" s="64" t="s">
        <v>428</v>
      </c>
      <c r="E794" s="64">
        <v>396</v>
      </c>
      <c r="F794" s="64" t="s">
        <v>561</v>
      </c>
      <c r="G794" s="65" t="s">
        <v>562</v>
      </c>
      <c r="H794" s="65" t="s">
        <v>563</v>
      </c>
      <c r="I794" s="64" t="s">
        <v>14</v>
      </c>
      <c r="J794" s="64" t="s">
        <v>14</v>
      </c>
      <c r="K794" s="64" t="s">
        <v>57</v>
      </c>
      <c r="L794" s="64">
        <v>431</v>
      </c>
      <c r="M794" s="64" t="s">
        <v>380</v>
      </c>
      <c r="N794" s="65" t="s">
        <v>381</v>
      </c>
      <c r="O794" s="65" t="s">
        <v>360</v>
      </c>
      <c r="P794" s="64" t="s">
        <v>14</v>
      </c>
      <c r="Q794" s="64" t="s">
        <v>14</v>
      </c>
      <c r="R794" s="64" t="s">
        <v>57</v>
      </c>
      <c r="S794" s="64" t="s">
        <v>431</v>
      </c>
      <c r="T794" s="64" t="s">
        <v>57</v>
      </c>
    </row>
    <row r="795" spans="1:20" ht="27.75">
      <c r="A795" s="64" t="s">
        <v>426</v>
      </c>
      <c r="B795" s="64" t="s">
        <v>25</v>
      </c>
      <c r="C795" s="64" t="s">
        <v>464</v>
      </c>
      <c r="D795" s="64" t="s">
        <v>428</v>
      </c>
      <c r="E795" s="64">
        <v>397</v>
      </c>
      <c r="F795" s="64" t="s">
        <v>313</v>
      </c>
      <c r="G795" s="65" t="s">
        <v>314</v>
      </c>
      <c r="H795" s="65" t="s">
        <v>315</v>
      </c>
      <c r="I795" s="64" t="s">
        <v>14</v>
      </c>
      <c r="J795" s="64" t="s">
        <v>14</v>
      </c>
      <c r="K795" s="64" t="s">
        <v>57</v>
      </c>
      <c r="L795" s="64">
        <v>419</v>
      </c>
      <c r="M795" s="64" t="s">
        <v>564</v>
      </c>
      <c r="N795" s="65" t="s">
        <v>565</v>
      </c>
      <c r="O795" s="65" t="s">
        <v>566</v>
      </c>
      <c r="P795" s="64" t="s">
        <v>14</v>
      </c>
      <c r="Q795" s="64" t="s">
        <v>14</v>
      </c>
      <c r="R795" s="64" t="s">
        <v>57</v>
      </c>
      <c r="S795" s="64" t="s">
        <v>431</v>
      </c>
      <c r="T795" s="64" t="s">
        <v>57</v>
      </c>
    </row>
    <row r="796" spans="1:20" ht="27.75">
      <c r="A796" s="64" t="s">
        <v>426</v>
      </c>
      <c r="B796" s="64" t="s">
        <v>25</v>
      </c>
      <c r="C796" s="64" t="s">
        <v>467</v>
      </c>
      <c r="D796" s="64" t="s">
        <v>428</v>
      </c>
      <c r="E796" s="64">
        <v>397</v>
      </c>
      <c r="F796" s="64" t="s">
        <v>313</v>
      </c>
      <c r="G796" s="65" t="s">
        <v>314</v>
      </c>
      <c r="H796" s="65" t="s">
        <v>315</v>
      </c>
      <c r="I796" s="64" t="s">
        <v>14</v>
      </c>
      <c r="J796" s="64" t="s">
        <v>14</v>
      </c>
      <c r="K796" s="64" t="s">
        <v>57</v>
      </c>
      <c r="L796" s="64">
        <v>420</v>
      </c>
      <c r="M796" s="64" t="s">
        <v>358</v>
      </c>
      <c r="N796" s="65" t="s">
        <v>359</v>
      </c>
      <c r="O796" s="65" t="s">
        <v>360</v>
      </c>
      <c r="P796" s="64" t="s">
        <v>14</v>
      </c>
      <c r="Q796" s="64" t="s">
        <v>14</v>
      </c>
      <c r="R796" s="64" t="s">
        <v>57</v>
      </c>
      <c r="S796" s="64" t="s">
        <v>431</v>
      </c>
      <c r="T796" s="64" t="s">
        <v>57</v>
      </c>
    </row>
    <row r="797" spans="1:20" ht="27.75">
      <c r="A797" s="64" t="s">
        <v>426</v>
      </c>
      <c r="B797" s="64" t="s">
        <v>25</v>
      </c>
      <c r="C797" s="64" t="s">
        <v>467</v>
      </c>
      <c r="D797" s="64" t="s">
        <v>428</v>
      </c>
      <c r="E797" s="64">
        <v>397</v>
      </c>
      <c r="F797" s="64" t="s">
        <v>313</v>
      </c>
      <c r="G797" s="65" t="s">
        <v>314</v>
      </c>
      <c r="H797" s="65" t="s">
        <v>315</v>
      </c>
      <c r="I797" s="64" t="s">
        <v>14</v>
      </c>
      <c r="J797" s="64" t="s">
        <v>14</v>
      </c>
      <c r="K797" s="64" t="s">
        <v>57</v>
      </c>
      <c r="L797" s="64">
        <v>421</v>
      </c>
      <c r="M797" s="64" t="s">
        <v>361</v>
      </c>
      <c r="N797" s="65" t="s">
        <v>362</v>
      </c>
      <c r="O797" s="65" t="s">
        <v>360</v>
      </c>
      <c r="P797" s="64" t="s">
        <v>14</v>
      </c>
      <c r="Q797" s="64" t="s">
        <v>14</v>
      </c>
      <c r="R797" s="64" t="s">
        <v>57</v>
      </c>
      <c r="S797" s="64" t="s">
        <v>431</v>
      </c>
      <c r="T797" s="64" t="s">
        <v>57</v>
      </c>
    </row>
    <row r="798" spans="1:20" ht="27.75">
      <c r="A798" s="64" t="s">
        <v>426</v>
      </c>
      <c r="B798" s="64" t="s">
        <v>25</v>
      </c>
      <c r="C798" s="64" t="s">
        <v>467</v>
      </c>
      <c r="D798" s="64" t="s">
        <v>428</v>
      </c>
      <c r="E798" s="64">
        <v>397</v>
      </c>
      <c r="F798" s="64" t="s">
        <v>313</v>
      </c>
      <c r="G798" s="65" t="s">
        <v>314</v>
      </c>
      <c r="H798" s="65" t="s">
        <v>315</v>
      </c>
      <c r="I798" s="64" t="s">
        <v>14</v>
      </c>
      <c r="J798" s="64" t="s">
        <v>14</v>
      </c>
      <c r="K798" s="64" t="s">
        <v>57</v>
      </c>
      <c r="L798" s="64">
        <v>422</v>
      </c>
      <c r="M798" s="64" t="s">
        <v>363</v>
      </c>
      <c r="N798" s="65" t="s">
        <v>346</v>
      </c>
      <c r="O798" s="65" t="s">
        <v>360</v>
      </c>
      <c r="P798" s="64" t="s">
        <v>14</v>
      </c>
      <c r="Q798" s="64" t="s">
        <v>14</v>
      </c>
      <c r="R798" s="64" t="s">
        <v>57</v>
      </c>
      <c r="S798" s="64" t="s">
        <v>431</v>
      </c>
      <c r="T798" s="64" t="s">
        <v>57</v>
      </c>
    </row>
    <row r="799" spans="1:20" ht="27.75">
      <c r="A799" s="64" t="s">
        <v>426</v>
      </c>
      <c r="B799" s="64" t="s">
        <v>25</v>
      </c>
      <c r="C799" s="64" t="s">
        <v>467</v>
      </c>
      <c r="D799" s="64" t="s">
        <v>428</v>
      </c>
      <c r="E799" s="64">
        <v>397</v>
      </c>
      <c r="F799" s="64" t="s">
        <v>313</v>
      </c>
      <c r="G799" s="65" t="s">
        <v>314</v>
      </c>
      <c r="H799" s="65" t="s">
        <v>315</v>
      </c>
      <c r="I799" s="64" t="s">
        <v>14</v>
      </c>
      <c r="J799" s="64" t="s">
        <v>14</v>
      </c>
      <c r="K799" s="64" t="s">
        <v>57</v>
      </c>
      <c r="L799" s="64">
        <v>423</v>
      </c>
      <c r="M799" s="64" t="s">
        <v>364</v>
      </c>
      <c r="N799" s="65" t="s">
        <v>365</v>
      </c>
      <c r="O799" s="65" t="s">
        <v>360</v>
      </c>
      <c r="P799" s="64" t="s">
        <v>14</v>
      </c>
      <c r="Q799" s="64" t="s">
        <v>14</v>
      </c>
      <c r="R799" s="64" t="s">
        <v>57</v>
      </c>
      <c r="S799" s="64" t="s">
        <v>431</v>
      </c>
      <c r="T799" s="64" t="s">
        <v>57</v>
      </c>
    </row>
    <row r="800" spans="1:20" ht="27.75">
      <c r="A800" s="64" t="s">
        <v>426</v>
      </c>
      <c r="B800" s="64" t="s">
        <v>25</v>
      </c>
      <c r="C800" s="64" t="s">
        <v>467</v>
      </c>
      <c r="D800" s="64" t="s">
        <v>428</v>
      </c>
      <c r="E800" s="64">
        <v>397</v>
      </c>
      <c r="F800" s="64" t="s">
        <v>313</v>
      </c>
      <c r="G800" s="65" t="s">
        <v>314</v>
      </c>
      <c r="H800" s="65" t="s">
        <v>315</v>
      </c>
      <c r="I800" s="64" t="s">
        <v>14</v>
      </c>
      <c r="J800" s="64" t="s">
        <v>14</v>
      </c>
      <c r="K800" s="64" t="s">
        <v>57</v>
      </c>
      <c r="L800" s="64">
        <v>424</v>
      </c>
      <c r="M800" s="64" t="s">
        <v>366</v>
      </c>
      <c r="N800" s="65" t="s">
        <v>367</v>
      </c>
      <c r="O800" s="65" t="s">
        <v>360</v>
      </c>
      <c r="P800" s="64" t="s">
        <v>14</v>
      </c>
      <c r="Q800" s="64" t="s">
        <v>14</v>
      </c>
      <c r="R800" s="64" t="s">
        <v>57</v>
      </c>
      <c r="S800" s="64" t="s">
        <v>431</v>
      </c>
      <c r="T800" s="64" t="s">
        <v>57</v>
      </c>
    </row>
    <row r="801" spans="1:20" ht="27.75">
      <c r="A801" s="64" t="s">
        <v>426</v>
      </c>
      <c r="B801" s="64" t="s">
        <v>25</v>
      </c>
      <c r="C801" s="64" t="s">
        <v>467</v>
      </c>
      <c r="D801" s="64" t="s">
        <v>428</v>
      </c>
      <c r="E801" s="64">
        <v>397</v>
      </c>
      <c r="F801" s="64" t="s">
        <v>313</v>
      </c>
      <c r="G801" s="65" t="s">
        <v>314</v>
      </c>
      <c r="H801" s="65" t="s">
        <v>315</v>
      </c>
      <c r="I801" s="64" t="s">
        <v>14</v>
      </c>
      <c r="J801" s="64" t="s">
        <v>14</v>
      </c>
      <c r="K801" s="64" t="s">
        <v>57</v>
      </c>
      <c r="L801" s="64">
        <v>425</v>
      </c>
      <c r="M801" s="64" t="s">
        <v>368</v>
      </c>
      <c r="N801" s="65" t="s">
        <v>369</v>
      </c>
      <c r="O801" s="65" t="s">
        <v>360</v>
      </c>
      <c r="P801" s="64" t="s">
        <v>14</v>
      </c>
      <c r="Q801" s="64" t="s">
        <v>14</v>
      </c>
      <c r="R801" s="64" t="s">
        <v>57</v>
      </c>
      <c r="S801" s="64" t="s">
        <v>431</v>
      </c>
      <c r="T801" s="64" t="s">
        <v>57</v>
      </c>
    </row>
    <row r="802" spans="1:20" ht="27.75">
      <c r="A802" s="64" t="s">
        <v>426</v>
      </c>
      <c r="B802" s="64" t="s">
        <v>25</v>
      </c>
      <c r="C802" s="64" t="s">
        <v>467</v>
      </c>
      <c r="D802" s="64" t="s">
        <v>428</v>
      </c>
      <c r="E802" s="64">
        <v>397</v>
      </c>
      <c r="F802" s="64" t="s">
        <v>313</v>
      </c>
      <c r="G802" s="65" t="s">
        <v>314</v>
      </c>
      <c r="H802" s="65" t="s">
        <v>315</v>
      </c>
      <c r="I802" s="64" t="s">
        <v>14</v>
      </c>
      <c r="J802" s="64" t="s">
        <v>14</v>
      </c>
      <c r="K802" s="64" t="s">
        <v>57</v>
      </c>
      <c r="L802" s="64">
        <v>426</v>
      </c>
      <c r="M802" s="64" t="s">
        <v>370</v>
      </c>
      <c r="N802" s="65" t="s">
        <v>371</v>
      </c>
      <c r="O802" s="65" t="s">
        <v>360</v>
      </c>
      <c r="P802" s="64" t="s">
        <v>14</v>
      </c>
      <c r="Q802" s="64" t="s">
        <v>14</v>
      </c>
      <c r="R802" s="64" t="s">
        <v>57</v>
      </c>
      <c r="S802" s="64" t="s">
        <v>431</v>
      </c>
      <c r="T802" s="64" t="s">
        <v>57</v>
      </c>
    </row>
    <row r="803" spans="1:20" ht="27.75">
      <c r="A803" s="64" t="s">
        <v>426</v>
      </c>
      <c r="B803" s="64" t="s">
        <v>25</v>
      </c>
      <c r="C803" s="64" t="s">
        <v>467</v>
      </c>
      <c r="D803" s="64" t="s">
        <v>428</v>
      </c>
      <c r="E803" s="64">
        <v>397</v>
      </c>
      <c r="F803" s="64" t="s">
        <v>313</v>
      </c>
      <c r="G803" s="65" t="s">
        <v>314</v>
      </c>
      <c r="H803" s="65" t="s">
        <v>315</v>
      </c>
      <c r="I803" s="64" t="s">
        <v>14</v>
      </c>
      <c r="J803" s="64" t="s">
        <v>14</v>
      </c>
      <c r="K803" s="64" t="s">
        <v>57</v>
      </c>
      <c r="L803" s="64">
        <v>427</v>
      </c>
      <c r="M803" s="64" t="s">
        <v>372</v>
      </c>
      <c r="N803" s="65" t="s">
        <v>373</v>
      </c>
      <c r="O803" s="65" t="s">
        <v>360</v>
      </c>
      <c r="P803" s="64" t="s">
        <v>14</v>
      </c>
      <c r="Q803" s="64" t="s">
        <v>14</v>
      </c>
      <c r="R803" s="64" t="s">
        <v>57</v>
      </c>
      <c r="S803" s="64" t="s">
        <v>431</v>
      </c>
      <c r="T803" s="64" t="s">
        <v>57</v>
      </c>
    </row>
    <row r="804" spans="1:20" ht="27.75">
      <c r="A804" s="64" t="s">
        <v>426</v>
      </c>
      <c r="B804" s="64" t="s">
        <v>25</v>
      </c>
      <c r="C804" s="64" t="s">
        <v>467</v>
      </c>
      <c r="D804" s="64" t="s">
        <v>428</v>
      </c>
      <c r="E804" s="64">
        <v>397</v>
      </c>
      <c r="F804" s="64" t="s">
        <v>313</v>
      </c>
      <c r="G804" s="65" t="s">
        <v>314</v>
      </c>
      <c r="H804" s="65" t="s">
        <v>315</v>
      </c>
      <c r="I804" s="64" t="s">
        <v>14</v>
      </c>
      <c r="J804" s="64" t="s">
        <v>14</v>
      </c>
      <c r="K804" s="64" t="s">
        <v>57</v>
      </c>
      <c r="L804" s="64">
        <v>428</v>
      </c>
      <c r="M804" s="64" t="s">
        <v>374</v>
      </c>
      <c r="N804" s="65" t="s">
        <v>375</v>
      </c>
      <c r="O804" s="65" t="s">
        <v>360</v>
      </c>
      <c r="P804" s="64" t="s">
        <v>14</v>
      </c>
      <c r="Q804" s="64" t="s">
        <v>14</v>
      </c>
      <c r="R804" s="64" t="s">
        <v>57</v>
      </c>
      <c r="S804" s="64" t="s">
        <v>431</v>
      </c>
      <c r="T804" s="64" t="s">
        <v>57</v>
      </c>
    </row>
    <row r="805" spans="1:20" ht="27.75">
      <c r="A805" s="64" t="s">
        <v>426</v>
      </c>
      <c r="B805" s="64" t="s">
        <v>25</v>
      </c>
      <c r="C805" s="64" t="s">
        <v>467</v>
      </c>
      <c r="D805" s="64" t="s">
        <v>428</v>
      </c>
      <c r="E805" s="64">
        <v>397</v>
      </c>
      <c r="F805" s="64" t="s">
        <v>313</v>
      </c>
      <c r="G805" s="65" t="s">
        <v>314</v>
      </c>
      <c r="H805" s="65" t="s">
        <v>315</v>
      </c>
      <c r="I805" s="64" t="s">
        <v>14</v>
      </c>
      <c r="J805" s="64" t="s">
        <v>14</v>
      </c>
      <c r="K805" s="64" t="s">
        <v>57</v>
      </c>
      <c r="L805" s="64">
        <v>429</v>
      </c>
      <c r="M805" s="64" t="s">
        <v>376</v>
      </c>
      <c r="N805" s="65" t="s">
        <v>377</v>
      </c>
      <c r="O805" s="65" t="s">
        <v>360</v>
      </c>
      <c r="P805" s="64" t="s">
        <v>14</v>
      </c>
      <c r="Q805" s="64" t="s">
        <v>14</v>
      </c>
      <c r="R805" s="64" t="s">
        <v>57</v>
      </c>
      <c r="S805" s="64" t="s">
        <v>431</v>
      </c>
      <c r="T805" s="64" t="s">
        <v>57</v>
      </c>
    </row>
    <row r="806" spans="1:20" ht="27.75">
      <c r="A806" s="64" t="s">
        <v>426</v>
      </c>
      <c r="B806" s="64" t="s">
        <v>25</v>
      </c>
      <c r="C806" s="64" t="s">
        <v>467</v>
      </c>
      <c r="D806" s="64" t="s">
        <v>428</v>
      </c>
      <c r="E806" s="64">
        <v>397</v>
      </c>
      <c r="F806" s="64" t="s">
        <v>313</v>
      </c>
      <c r="G806" s="65" t="s">
        <v>314</v>
      </c>
      <c r="H806" s="65" t="s">
        <v>315</v>
      </c>
      <c r="I806" s="64" t="s">
        <v>14</v>
      </c>
      <c r="J806" s="64" t="s">
        <v>14</v>
      </c>
      <c r="K806" s="64" t="s">
        <v>57</v>
      </c>
      <c r="L806" s="64">
        <v>430</v>
      </c>
      <c r="M806" s="64" t="s">
        <v>378</v>
      </c>
      <c r="N806" s="65" t="s">
        <v>379</v>
      </c>
      <c r="O806" s="65" t="s">
        <v>360</v>
      </c>
      <c r="P806" s="64" t="s">
        <v>14</v>
      </c>
      <c r="Q806" s="64" t="s">
        <v>14</v>
      </c>
      <c r="R806" s="64" t="s">
        <v>57</v>
      </c>
      <c r="S806" s="64" t="s">
        <v>431</v>
      </c>
      <c r="T806" s="64" t="s">
        <v>57</v>
      </c>
    </row>
    <row r="807" spans="1:20" ht="27.75">
      <c r="A807" s="64" t="s">
        <v>426</v>
      </c>
      <c r="B807" s="64" t="s">
        <v>25</v>
      </c>
      <c r="C807" s="64" t="s">
        <v>467</v>
      </c>
      <c r="D807" s="64" t="s">
        <v>428</v>
      </c>
      <c r="E807" s="64">
        <v>397</v>
      </c>
      <c r="F807" s="64" t="s">
        <v>313</v>
      </c>
      <c r="G807" s="65" t="s">
        <v>314</v>
      </c>
      <c r="H807" s="65" t="s">
        <v>315</v>
      </c>
      <c r="I807" s="64" t="s">
        <v>14</v>
      </c>
      <c r="J807" s="64" t="s">
        <v>14</v>
      </c>
      <c r="K807" s="64" t="s">
        <v>57</v>
      </c>
      <c r="L807" s="64">
        <v>431</v>
      </c>
      <c r="M807" s="64" t="s">
        <v>380</v>
      </c>
      <c r="N807" s="65" t="s">
        <v>381</v>
      </c>
      <c r="O807" s="65" t="s">
        <v>360</v>
      </c>
      <c r="P807" s="64" t="s">
        <v>14</v>
      </c>
      <c r="Q807" s="64" t="s">
        <v>14</v>
      </c>
      <c r="R807" s="64" t="s">
        <v>57</v>
      </c>
      <c r="S807" s="64" t="s">
        <v>431</v>
      </c>
      <c r="T807" s="64" t="s">
        <v>57</v>
      </c>
    </row>
    <row r="808" spans="1:20" ht="27.75">
      <c r="A808" s="64" t="s">
        <v>426</v>
      </c>
      <c r="B808" s="64" t="s">
        <v>25</v>
      </c>
      <c r="C808" s="64" t="s">
        <v>464</v>
      </c>
      <c r="D808" s="64" t="s">
        <v>428</v>
      </c>
      <c r="E808" s="64">
        <v>398</v>
      </c>
      <c r="F808" s="64" t="s">
        <v>316</v>
      </c>
      <c r="G808" s="65" t="s">
        <v>317</v>
      </c>
      <c r="H808" s="65" t="s">
        <v>315</v>
      </c>
      <c r="I808" s="64" t="s">
        <v>14</v>
      </c>
      <c r="J808" s="64" t="s">
        <v>14</v>
      </c>
      <c r="K808" s="64" t="s">
        <v>57</v>
      </c>
      <c r="L808" s="64">
        <v>419</v>
      </c>
      <c r="M808" s="64" t="s">
        <v>564</v>
      </c>
      <c r="N808" s="65" t="s">
        <v>565</v>
      </c>
      <c r="O808" s="65" t="s">
        <v>566</v>
      </c>
      <c r="P808" s="64" t="s">
        <v>14</v>
      </c>
      <c r="Q808" s="64" t="s">
        <v>14</v>
      </c>
      <c r="R808" s="64" t="s">
        <v>57</v>
      </c>
      <c r="S808" s="64" t="s">
        <v>431</v>
      </c>
      <c r="T808" s="64" t="s">
        <v>57</v>
      </c>
    </row>
    <row r="809" spans="1:20" ht="27.75">
      <c r="A809" s="64" t="s">
        <v>426</v>
      </c>
      <c r="B809" s="64" t="s">
        <v>25</v>
      </c>
      <c r="C809" s="64" t="s">
        <v>467</v>
      </c>
      <c r="D809" s="64" t="s">
        <v>428</v>
      </c>
      <c r="E809" s="64">
        <v>398</v>
      </c>
      <c r="F809" s="64" t="s">
        <v>316</v>
      </c>
      <c r="G809" s="65" t="s">
        <v>317</v>
      </c>
      <c r="H809" s="65" t="s">
        <v>315</v>
      </c>
      <c r="I809" s="64" t="s">
        <v>14</v>
      </c>
      <c r="J809" s="64" t="s">
        <v>14</v>
      </c>
      <c r="K809" s="64" t="s">
        <v>57</v>
      </c>
      <c r="L809" s="64">
        <v>420</v>
      </c>
      <c r="M809" s="64" t="s">
        <v>358</v>
      </c>
      <c r="N809" s="65" t="s">
        <v>359</v>
      </c>
      <c r="O809" s="65" t="s">
        <v>360</v>
      </c>
      <c r="P809" s="64" t="s">
        <v>14</v>
      </c>
      <c r="Q809" s="64" t="s">
        <v>14</v>
      </c>
      <c r="R809" s="64" t="s">
        <v>57</v>
      </c>
      <c r="S809" s="64" t="s">
        <v>431</v>
      </c>
      <c r="T809" s="64" t="s">
        <v>57</v>
      </c>
    </row>
    <row r="810" spans="1:20" ht="27.75">
      <c r="A810" s="64" t="s">
        <v>426</v>
      </c>
      <c r="B810" s="64" t="s">
        <v>25</v>
      </c>
      <c r="C810" s="64" t="s">
        <v>467</v>
      </c>
      <c r="D810" s="64" t="s">
        <v>428</v>
      </c>
      <c r="E810" s="64">
        <v>398</v>
      </c>
      <c r="F810" s="64" t="s">
        <v>316</v>
      </c>
      <c r="G810" s="65" t="s">
        <v>317</v>
      </c>
      <c r="H810" s="65" t="s">
        <v>315</v>
      </c>
      <c r="I810" s="64" t="s">
        <v>14</v>
      </c>
      <c r="J810" s="64" t="s">
        <v>14</v>
      </c>
      <c r="K810" s="64" t="s">
        <v>57</v>
      </c>
      <c r="L810" s="64">
        <v>421</v>
      </c>
      <c r="M810" s="64" t="s">
        <v>361</v>
      </c>
      <c r="N810" s="65" t="s">
        <v>362</v>
      </c>
      <c r="O810" s="65" t="s">
        <v>360</v>
      </c>
      <c r="P810" s="64" t="s">
        <v>14</v>
      </c>
      <c r="Q810" s="64" t="s">
        <v>14</v>
      </c>
      <c r="R810" s="64" t="s">
        <v>57</v>
      </c>
      <c r="S810" s="64" t="s">
        <v>431</v>
      </c>
      <c r="T810" s="64" t="s">
        <v>57</v>
      </c>
    </row>
    <row r="811" spans="1:20" ht="27.75">
      <c r="A811" s="64" t="s">
        <v>426</v>
      </c>
      <c r="B811" s="64" t="s">
        <v>25</v>
      </c>
      <c r="C811" s="64" t="s">
        <v>467</v>
      </c>
      <c r="D811" s="64" t="s">
        <v>428</v>
      </c>
      <c r="E811" s="64">
        <v>398</v>
      </c>
      <c r="F811" s="64" t="s">
        <v>316</v>
      </c>
      <c r="G811" s="65" t="s">
        <v>317</v>
      </c>
      <c r="H811" s="65" t="s">
        <v>315</v>
      </c>
      <c r="I811" s="64" t="s">
        <v>14</v>
      </c>
      <c r="J811" s="64" t="s">
        <v>14</v>
      </c>
      <c r="K811" s="64" t="s">
        <v>57</v>
      </c>
      <c r="L811" s="64">
        <v>422</v>
      </c>
      <c r="M811" s="64" t="s">
        <v>363</v>
      </c>
      <c r="N811" s="65" t="s">
        <v>346</v>
      </c>
      <c r="O811" s="65" t="s">
        <v>360</v>
      </c>
      <c r="P811" s="64" t="s">
        <v>14</v>
      </c>
      <c r="Q811" s="64" t="s">
        <v>14</v>
      </c>
      <c r="R811" s="64" t="s">
        <v>57</v>
      </c>
      <c r="S811" s="64" t="s">
        <v>431</v>
      </c>
      <c r="T811" s="64" t="s">
        <v>57</v>
      </c>
    </row>
    <row r="812" spans="1:20" ht="27.75">
      <c r="A812" s="64" t="s">
        <v>426</v>
      </c>
      <c r="B812" s="64" t="s">
        <v>25</v>
      </c>
      <c r="C812" s="64" t="s">
        <v>467</v>
      </c>
      <c r="D812" s="64" t="s">
        <v>428</v>
      </c>
      <c r="E812" s="64">
        <v>398</v>
      </c>
      <c r="F812" s="64" t="s">
        <v>316</v>
      </c>
      <c r="G812" s="65" t="s">
        <v>317</v>
      </c>
      <c r="H812" s="65" t="s">
        <v>315</v>
      </c>
      <c r="I812" s="64" t="s">
        <v>14</v>
      </c>
      <c r="J812" s="64" t="s">
        <v>14</v>
      </c>
      <c r="K812" s="64" t="s">
        <v>57</v>
      </c>
      <c r="L812" s="64">
        <v>423</v>
      </c>
      <c r="M812" s="64" t="s">
        <v>364</v>
      </c>
      <c r="N812" s="65" t="s">
        <v>365</v>
      </c>
      <c r="O812" s="65" t="s">
        <v>360</v>
      </c>
      <c r="P812" s="64" t="s">
        <v>14</v>
      </c>
      <c r="Q812" s="64" t="s">
        <v>14</v>
      </c>
      <c r="R812" s="64" t="s">
        <v>57</v>
      </c>
      <c r="S812" s="64" t="s">
        <v>431</v>
      </c>
      <c r="T812" s="64" t="s">
        <v>57</v>
      </c>
    </row>
    <row r="813" spans="1:20" ht="27.75">
      <c r="A813" s="64" t="s">
        <v>426</v>
      </c>
      <c r="B813" s="64" t="s">
        <v>25</v>
      </c>
      <c r="C813" s="64" t="s">
        <v>467</v>
      </c>
      <c r="D813" s="64" t="s">
        <v>428</v>
      </c>
      <c r="E813" s="64">
        <v>398</v>
      </c>
      <c r="F813" s="64" t="s">
        <v>316</v>
      </c>
      <c r="G813" s="65" t="s">
        <v>317</v>
      </c>
      <c r="H813" s="65" t="s">
        <v>315</v>
      </c>
      <c r="I813" s="64" t="s">
        <v>14</v>
      </c>
      <c r="J813" s="64" t="s">
        <v>14</v>
      </c>
      <c r="K813" s="64" t="s">
        <v>57</v>
      </c>
      <c r="L813" s="64">
        <v>424</v>
      </c>
      <c r="M813" s="64" t="s">
        <v>366</v>
      </c>
      <c r="N813" s="65" t="s">
        <v>367</v>
      </c>
      <c r="O813" s="65" t="s">
        <v>360</v>
      </c>
      <c r="P813" s="64" t="s">
        <v>14</v>
      </c>
      <c r="Q813" s="64" t="s">
        <v>14</v>
      </c>
      <c r="R813" s="64" t="s">
        <v>57</v>
      </c>
      <c r="S813" s="64" t="s">
        <v>431</v>
      </c>
      <c r="T813" s="64" t="s">
        <v>57</v>
      </c>
    </row>
    <row r="814" spans="1:20" ht="27.75">
      <c r="A814" s="64" t="s">
        <v>426</v>
      </c>
      <c r="B814" s="64" t="s">
        <v>25</v>
      </c>
      <c r="C814" s="64" t="s">
        <v>467</v>
      </c>
      <c r="D814" s="64" t="s">
        <v>428</v>
      </c>
      <c r="E814" s="64">
        <v>398</v>
      </c>
      <c r="F814" s="64" t="s">
        <v>316</v>
      </c>
      <c r="G814" s="65" t="s">
        <v>317</v>
      </c>
      <c r="H814" s="65" t="s">
        <v>315</v>
      </c>
      <c r="I814" s="64" t="s">
        <v>14</v>
      </c>
      <c r="J814" s="64" t="s">
        <v>14</v>
      </c>
      <c r="K814" s="64" t="s">
        <v>57</v>
      </c>
      <c r="L814" s="64">
        <v>425</v>
      </c>
      <c r="M814" s="64" t="s">
        <v>368</v>
      </c>
      <c r="N814" s="65" t="s">
        <v>369</v>
      </c>
      <c r="O814" s="65" t="s">
        <v>360</v>
      </c>
      <c r="P814" s="64" t="s">
        <v>14</v>
      </c>
      <c r="Q814" s="64" t="s">
        <v>14</v>
      </c>
      <c r="R814" s="64" t="s">
        <v>57</v>
      </c>
      <c r="S814" s="64" t="s">
        <v>431</v>
      </c>
      <c r="T814" s="64" t="s">
        <v>57</v>
      </c>
    </row>
    <row r="815" spans="1:20" ht="27.75">
      <c r="A815" s="64" t="s">
        <v>426</v>
      </c>
      <c r="B815" s="64" t="s">
        <v>25</v>
      </c>
      <c r="C815" s="64" t="s">
        <v>467</v>
      </c>
      <c r="D815" s="64" t="s">
        <v>428</v>
      </c>
      <c r="E815" s="64">
        <v>398</v>
      </c>
      <c r="F815" s="64" t="s">
        <v>316</v>
      </c>
      <c r="G815" s="65" t="s">
        <v>317</v>
      </c>
      <c r="H815" s="65" t="s">
        <v>315</v>
      </c>
      <c r="I815" s="64" t="s">
        <v>14</v>
      </c>
      <c r="J815" s="64" t="s">
        <v>14</v>
      </c>
      <c r="K815" s="64" t="s">
        <v>57</v>
      </c>
      <c r="L815" s="64">
        <v>426</v>
      </c>
      <c r="M815" s="64" t="s">
        <v>370</v>
      </c>
      <c r="N815" s="65" t="s">
        <v>371</v>
      </c>
      <c r="O815" s="65" t="s">
        <v>360</v>
      </c>
      <c r="P815" s="64" t="s">
        <v>14</v>
      </c>
      <c r="Q815" s="64" t="s">
        <v>14</v>
      </c>
      <c r="R815" s="64" t="s">
        <v>57</v>
      </c>
      <c r="S815" s="64" t="s">
        <v>431</v>
      </c>
      <c r="T815" s="64" t="s">
        <v>57</v>
      </c>
    </row>
    <row r="816" spans="1:20" ht="27.75">
      <c r="A816" s="64" t="s">
        <v>426</v>
      </c>
      <c r="B816" s="64" t="s">
        <v>25</v>
      </c>
      <c r="C816" s="64" t="s">
        <v>467</v>
      </c>
      <c r="D816" s="64" t="s">
        <v>428</v>
      </c>
      <c r="E816" s="64">
        <v>398</v>
      </c>
      <c r="F816" s="64" t="s">
        <v>316</v>
      </c>
      <c r="G816" s="65" t="s">
        <v>317</v>
      </c>
      <c r="H816" s="65" t="s">
        <v>315</v>
      </c>
      <c r="I816" s="64" t="s">
        <v>14</v>
      </c>
      <c r="J816" s="64" t="s">
        <v>14</v>
      </c>
      <c r="K816" s="64" t="s">
        <v>57</v>
      </c>
      <c r="L816" s="64">
        <v>427</v>
      </c>
      <c r="M816" s="64" t="s">
        <v>372</v>
      </c>
      <c r="N816" s="65" t="s">
        <v>373</v>
      </c>
      <c r="O816" s="65" t="s">
        <v>360</v>
      </c>
      <c r="P816" s="64" t="s">
        <v>14</v>
      </c>
      <c r="Q816" s="64" t="s">
        <v>14</v>
      </c>
      <c r="R816" s="64" t="s">
        <v>57</v>
      </c>
      <c r="S816" s="64" t="s">
        <v>431</v>
      </c>
      <c r="T816" s="64" t="s">
        <v>57</v>
      </c>
    </row>
    <row r="817" spans="1:20" ht="27.75">
      <c r="A817" s="64" t="s">
        <v>426</v>
      </c>
      <c r="B817" s="64" t="s">
        <v>25</v>
      </c>
      <c r="C817" s="64" t="s">
        <v>467</v>
      </c>
      <c r="D817" s="64" t="s">
        <v>428</v>
      </c>
      <c r="E817" s="64">
        <v>398</v>
      </c>
      <c r="F817" s="64" t="s">
        <v>316</v>
      </c>
      <c r="G817" s="65" t="s">
        <v>317</v>
      </c>
      <c r="H817" s="65" t="s">
        <v>315</v>
      </c>
      <c r="I817" s="64" t="s">
        <v>14</v>
      </c>
      <c r="J817" s="64" t="s">
        <v>14</v>
      </c>
      <c r="K817" s="64" t="s">
        <v>57</v>
      </c>
      <c r="L817" s="64">
        <v>428</v>
      </c>
      <c r="M817" s="64" t="s">
        <v>374</v>
      </c>
      <c r="N817" s="65" t="s">
        <v>375</v>
      </c>
      <c r="O817" s="65" t="s">
        <v>360</v>
      </c>
      <c r="P817" s="64" t="s">
        <v>14</v>
      </c>
      <c r="Q817" s="64" t="s">
        <v>14</v>
      </c>
      <c r="R817" s="64" t="s">
        <v>57</v>
      </c>
      <c r="S817" s="64" t="s">
        <v>431</v>
      </c>
      <c r="T817" s="64" t="s">
        <v>57</v>
      </c>
    </row>
    <row r="818" spans="1:20" ht="27.75">
      <c r="A818" s="64" t="s">
        <v>426</v>
      </c>
      <c r="B818" s="64" t="s">
        <v>25</v>
      </c>
      <c r="C818" s="64" t="s">
        <v>467</v>
      </c>
      <c r="D818" s="64" t="s">
        <v>428</v>
      </c>
      <c r="E818" s="64">
        <v>398</v>
      </c>
      <c r="F818" s="64" t="s">
        <v>316</v>
      </c>
      <c r="G818" s="65" t="s">
        <v>317</v>
      </c>
      <c r="H818" s="65" t="s">
        <v>315</v>
      </c>
      <c r="I818" s="64" t="s">
        <v>14</v>
      </c>
      <c r="J818" s="64" t="s">
        <v>14</v>
      </c>
      <c r="K818" s="64" t="s">
        <v>57</v>
      </c>
      <c r="L818" s="64">
        <v>429</v>
      </c>
      <c r="M818" s="64" t="s">
        <v>376</v>
      </c>
      <c r="N818" s="65" t="s">
        <v>377</v>
      </c>
      <c r="O818" s="65" t="s">
        <v>360</v>
      </c>
      <c r="P818" s="64" t="s">
        <v>14</v>
      </c>
      <c r="Q818" s="64" t="s">
        <v>14</v>
      </c>
      <c r="R818" s="64" t="s">
        <v>57</v>
      </c>
      <c r="S818" s="64" t="s">
        <v>431</v>
      </c>
      <c r="T818" s="64" t="s">
        <v>57</v>
      </c>
    </row>
    <row r="819" spans="1:20" ht="27.75">
      <c r="A819" s="64" t="s">
        <v>426</v>
      </c>
      <c r="B819" s="64" t="s">
        <v>25</v>
      </c>
      <c r="C819" s="64" t="s">
        <v>467</v>
      </c>
      <c r="D819" s="64" t="s">
        <v>428</v>
      </c>
      <c r="E819" s="64">
        <v>398</v>
      </c>
      <c r="F819" s="64" t="s">
        <v>316</v>
      </c>
      <c r="G819" s="65" t="s">
        <v>317</v>
      </c>
      <c r="H819" s="65" t="s">
        <v>315</v>
      </c>
      <c r="I819" s="64" t="s">
        <v>14</v>
      </c>
      <c r="J819" s="64" t="s">
        <v>14</v>
      </c>
      <c r="K819" s="64" t="s">
        <v>57</v>
      </c>
      <c r="L819" s="64">
        <v>430</v>
      </c>
      <c r="M819" s="64" t="s">
        <v>378</v>
      </c>
      <c r="N819" s="65" t="s">
        <v>379</v>
      </c>
      <c r="O819" s="65" t="s">
        <v>360</v>
      </c>
      <c r="P819" s="64" t="s">
        <v>14</v>
      </c>
      <c r="Q819" s="64" t="s">
        <v>14</v>
      </c>
      <c r="R819" s="64" t="s">
        <v>57</v>
      </c>
      <c r="S819" s="64" t="s">
        <v>431</v>
      </c>
      <c r="T819" s="64" t="s">
        <v>57</v>
      </c>
    </row>
    <row r="820" spans="1:20" ht="27.75">
      <c r="A820" s="64" t="s">
        <v>426</v>
      </c>
      <c r="B820" s="64" t="s">
        <v>25</v>
      </c>
      <c r="C820" s="64" t="s">
        <v>467</v>
      </c>
      <c r="D820" s="64" t="s">
        <v>428</v>
      </c>
      <c r="E820" s="64">
        <v>398</v>
      </c>
      <c r="F820" s="64" t="s">
        <v>316</v>
      </c>
      <c r="G820" s="65" t="s">
        <v>317</v>
      </c>
      <c r="H820" s="65" t="s">
        <v>315</v>
      </c>
      <c r="I820" s="64" t="s">
        <v>14</v>
      </c>
      <c r="J820" s="64" t="s">
        <v>14</v>
      </c>
      <c r="K820" s="64" t="s">
        <v>57</v>
      </c>
      <c r="L820" s="64">
        <v>431</v>
      </c>
      <c r="M820" s="64" t="s">
        <v>380</v>
      </c>
      <c r="N820" s="65" t="s">
        <v>381</v>
      </c>
      <c r="O820" s="65" t="s">
        <v>360</v>
      </c>
      <c r="P820" s="64" t="s">
        <v>14</v>
      </c>
      <c r="Q820" s="64" t="s">
        <v>14</v>
      </c>
      <c r="R820" s="64" t="s">
        <v>57</v>
      </c>
      <c r="S820" s="64" t="s">
        <v>431</v>
      </c>
      <c r="T820" s="64" t="s">
        <v>57</v>
      </c>
    </row>
    <row r="821" spans="1:20" ht="27.75">
      <c r="A821" s="64" t="s">
        <v>426</v>
      </c>
      <c r="B821" s="64" t="s">
        <v>25</v>
      </c>
      <c r="C821" s="64" t="s">
        <v>464</v>
      </c>
      <c r="D821" s="64" t="s">
        <v>428</v>
      </c>
      <c r="E821" s="64">
        <v>399</v>
      </c>
      <c r="F821" s="64" t="s">
        <v>318</v>
      </c>
      <c r="G821" s="65" t="s">
        <v>319</v>
      </c>
      <c r="H821" s="65" t="s">
        <v>315</v>
      </c>
      <c r="I821" s="64" t="s">
        <v>14</v>
      </c>
      <c r="J821" s="64" t="s">
        <v>14</v>
      </c>
      <c r="K821" s="64" t="s">
        <v>57</v>
      </c>
      <c r="L821" s="64">
        <v>419</v>
      </c>
      <c r="M821" s="64" t="s">
        <v>564</v>
      </c>
      <c r="N821" s="65" t="s">
        <v>565</v>
      </c>
      <c r="O821" s="65" t="s">
        <v>566</v>
      </c>
      <c r="P821" s="64" t="s">
        <v>14</v>
      </c>
      <c r="Q821" s="64" t="s">
        <v>14</v>
      </c>
      <c r="R821" s="64" t="s">
        <v>57</v>
      </c>
      <c r="S821" s="64" t="s">
        <v>431</v>
      </c>
      <c r="T821" s="64" t="s">
        <v>57</v>
      </c>
    </row>
    <row r="822" spans="1:20" ht="27.75">
      <c r="A822" s="64" t="s">
        <v>426</v>
      </c>
      <c r="B822" s="64" t="s">
        <v>25</v>
      </c>
      <c r="C822" s="64" t="s">
        <v>467</v>
      </c>
      <c r="D822" s="64" t="s">
        <v>428</v>
      </c>
      <c r="E822" s="64">
        <v>399</v>
      </c>
      <c r="F822" s="64" t="s">
        <v>318</v>
      </c>
      <c r="G822" s="65" t="s">
        <v>319</v>
      </c>
      <c r="H822" s="65" t="s">
        <v>315</v>
      </c>
      <c r="I822" s="64" t="s">
        <v>14</v>
      </c>
      <c r="J822" s="64" t="s">
        <v>14</v>
      </c>
      <c r="K822" s="64" t="s">
        <v>57</v>
      </c>
      <c r="L822" s="64">
        <v>420</v>
      </c>
      <c r="M822" s="64" t="s">
        <v>358</v>
      </c>
      <c r="N822" s="65" t="s">
        <v>359</v>
      </c>
      <c r="O822" s="65" t="s">
        <v>360</v>
      </c>
      <c r="P822" s="64" t="s">
        <v>14</v>
      </c>
      <c r="Q822" s="64" t="s">
        <v>14</v>
      </c>
      <c r="R822" s="64" t="s">
        <v>57</v>
      </c>
      <c r="S822" s="64" t="s">
        <v>431</v>
      </c>
      <c r="T822" s="64" t="s">
        <v>57</v>
      </c>
    </row>
    <row r="823" spans="1:20" ht="27.75">
      <c r="A823" s="64" t="s">
        <v>426</v>
      </c>
      <c r="B823" s="64" t="s">
        <v>25</v>
      </c>
      <c r="C823" s="64" t="s">
        <v>467</v>
      </c>
      <c r="D823" s="64" t="s">
        <v>428</v>
      </c>
      <c r="E823" s="64">
        <v>399</v>
      </c>
      <c r="F823" s="64" t="s">
        <v>318</v>
      </c>
      <c r="G823" s="65" t="s">
        <v>319</v>
      </c>
      <c r="H823" s="65" t="s">
        <v>315</v>
      </c>
      <c r="I823" s="64" t="s">
        <v>14</v>
      </c>
      <c r="J823" s="64" t="s">
        <v>14</v>
      </c>
      <c r="K823" s="64" t="s">
        <v>57</v>
      </c>
      <c r="L823" s="64">
        <v>421</v>
      </c>
      <c r="M823" s="64" t="s">
        <v>361</v>
      </c>
      <c r="N823" s="65" t="s">
        <v>362</v>
      </c>
      <c r="O823" s="65" t="s">
        <v>360</v>
      </c>
      <c r="P823" s="64" t="s">
        <v>14</v>
      </c>
      <c r="Q823" s="64" t="s">
        <v>14</v>
      </c>
      <c r="R823" s="64" t="s">
        <v>57</v>
      </c>
      <c r="S823" s="64" t="s">
        <v>431</v>
      </c>
      <c r="T823" s="64" t="s">
        <v>57</v>
      </c>
    </row>
    <row r="824" spans="1:20" ht="27.75">
      <c r="A824" s="64" t="s">
        <v>426</v>
      </c>
      <c r="B824" s="64" t="s">
        <v>25</v>
      </c>
      <c r="C824" s="64" t="s">
        <v>467</v>
      </c>
      <c r="D824" s="64" t="s">
        <v>428</v>
      </c>
      <c r="E824" s="64">
        <v>399</v>
      </c>
      <c r="F824" s="64" t="s">
        <v>318</v>
      </c>
      <c r="G824" s="65" t="s">
        <v>319</v>
      </c>
      <c r="H824" s="65" t="s">
        <v>315</v>
      </c>
      <c r="I824" s="64" t="s">
        <v>14</v>
      </c>
      <c r="J824" s="64" t="s">
        <v>14</v>
      </c>
      <c r="K824" s="64" t="s">
        <v>57</v>
      </c>
      <c r="L824" s="64">
        <v>422</v>
      </c>
      <c r="M824" s="64" t="s">
        <v>363</v>
      </c>
      <c r="N824" s="65" t="s">
        <v>346</v>
      </c>
      <c r="O824" s="65" t="s">
        <v>360</v>
      </c>
      <c r="P824" s="64" t="s">
        <v>14</v>
      </c>
      <c r="Q824" s="64" t="s">
        <v>14</v>
      </c>
      <c r="R824" s="64" t="s">
        <v>57</v>
      </c>
      <c r="S824" s="64" t="s">
        <v>431</v>
      </c>
      <c r="T824" s="64" t="s">
        <v>57</v>
      </c>
    </row>
    <row r="825" spans="1:20" ht="27.75">
      <c r="A825" s="64" t="s">
        <v>426</v>
      </c>
      <c r="B825" s="64" t="s">
        <v>25</v>
      </c>
      <c r="C825" s="64" t="s">
        <v>467</v>
      </c>
      <c r="D825" s="64" t="s">
        <v>428</v>
      </c>
      <c r="E825" s="64">
        <v>399</v>
      </c>
      <c r="F825" s="64" t="s">
        <v>318</v>
      </c>
      <c r="G825" s="65" t="s">
        <v>319</v>
      </c>
      <c r="H825" s="65" t="s">
        <v>315</v>
      </c>
      <c r="I825" s="64" t="s">
        <v>14</v>
      </c>
      <c r="J825" s="64" t="s">
        <v>14</v>
      </c>
      <c r="K825" s="64" t="s">
        <v>57</v>
      </c>
      <c r="L825" s="64">
        <v>423</v>
      </c>
      <c r="M825" s="64" t="s">
        <v>364</v>
      </c>
      <c r="N825" s="65" t="s">
        <v>365</v>
      </c>
      <c r="O825" s="65" t="s">
        <v>360</v>
      </c>
      <c r="P825" s="64" t="s">
        <v>14</v>
      </c>
      <c r="Q825" s="64" t="s">
        <v>14</v>
      </c>
      <c r="R825" s="64" t="s">
        <v>57</v>
      </c>
      <c r="S825" s="64" t="s">
        <v>431</v>
      </c>
      <c r="T825" s="64" t="s">
        <v>57</v>
      </c>
    </row>
    <row r="826" spans="1:20" ht="27.75">
      <c r="A826" s="64" t="s">
        <v>426</v>
      </c>
      <c r="B826" s="64" t="s">
        <v>25</v>
      </c>
      <c r="C826" s="64" t="s">
        <v>467</v>
      </c>
      <c r="D826" s="64" t="s">
        <v>428</v>
      </c>
      <c r="E826" s="64">
        <v>399</v>
      </c>
      <c r="F826" s="64" t="s">
        <v>318</v>
      </c>
      <c r="G826" s="65" t="s">
        <v>319</v>
      </c>
      <c r="H826" s="65" t="s">
        <v>315</v>
      </c>
      <c r="I826" s="64" t="s">
        <v>14</v>
      </c>
      <c r="J826" s="64" t="s">
        <v>14</v>
      </c>
      <c r="K826" s="64" t="s">
        <v>57</v>
      </c>
      <c r="L826" s="64">
        <v>424</v>
      </c>
      <c r="M826" s="64" t="s">
        <v>366</v>
      </c>
      <c r="N826" s="65" t="s">
        <v>367</v>
      </c>
      <c r="O826" s="65" t="s">
        <v>360</v>
      </c>
      <c r="P826" s="64" t="s">
        <v>14</v>
      </c>
      <c r="Q826" s="64" t="s">
        <v>14</v>
      </c>
      <c r="R826" s="64" t="s">
        <v>57</v>
      </c>
      <c r="S826" s="64" t="s">
        <v>431</v>
      </c>
      <c r="T826" s="64" t="s">
        <v>57</v>
      </c>
    </row>
    <row r="827" spans="1:20" ht="27.75">
      <c r="A827" s="64" t="s">
        <v>426</v>
      </c>
      <c r="B827" s="64" t="s">
        <v>25</v>
      </c>
      <c r="C827" s="64" t="s">
        <v>467</v>
      </c>
      <c r="D827" s="64" t="s">
        <v>428</v>
      </c>
      <c r="E827" s="64">
        <v>399</v>
      </c>
      <c r="F827" s="64" t="s">
        <v>318</v>
      </c>
      <c r="G827" s="65" t="s">
        <v>319</v>
      </c>
      <c r="H827" s="65" t="s">
        <v>315</v>
      </c>
      <c r="I827" s="64" t="s">
        <v>14</v>
      </c>
      <c r="J827" s="64" t="s">
        <v>14</v>
      </c>
      <c r="K827" s="64" t="s">
        <v>57</v>
      </c>
      <c r="L827" s="64">
        <v>425</v>
      </c>
      <c r="M827" s="64" t="s">
        <v>368</v>
      </c>
      <c r="N827" s="65" t="s">
        <v>369</v>
      </c>
      <c r="O827" s="65" t="s">
        <v>360</v>
      </c>
      <c r="P827" s="64" t="s">
        <v>14</v>
      </c>
      <c r="Q827" s="64" t="s">
        <v>14</v>
      </c>
      <c r="R827" s="64" t="s">
        <v>57</v>
      </c>
      <c r="S827" s="64" t="s">
        <v>431</v>
      </c>
      <c r="T827" s="64" t="s">
        <v>57</v>
      </c>
    </row>
    <row r="828" spans="1:20" ht="27.75">
      <c r="A828" s="64" t="s">
        <v>426</v>
      </c>
      <c r="B828" s="64" t="s">
        <v>25</v>
      </c>
      <c r="C828" s="64" t="s">
        <v>467</v>
      </c>
      <c r="D828" s="64" t="s">
        <v>428</v>
      </c>
      <c r="E828" s="64">
        <v>399</v>
      </c>
      <c r="F828" s="64" t="s">
        <v>318</v>
      </c>
      <c r="G828" s="65" t="s">
        <v>319</v>
      </c>
      <c r="H828" s="65" t="s">
        <v>315</v>
      </c>
      <c r="I828" s="64" t="s">
        <v>14</v>
      </c>
      <c r="J828" s="64" t="s">
        <v>14</v>
      </c>
      <c r="K828" s="64" t="s">
        <v>57</v>
      </c>
      <c r="L828" s="64">
        <v>426</v>
      </c>
      <c r="M828" s="64" t="s">
        <v>370</v>
      </c>
      <c r="N828" s="65" t="s">
        <v>371</v>
      </c>
      <c r="O828" s="65" t="s">
        <v>360</v>
      </c>
      <c r="P828" s="64" t="s">
        <v>14</v>
      </c>
      <c r="Q828" s="64" t="s">
        <v>14</v>
      </c>
      <c r="R828" s="64" t="s">
        <v>57</v>
      </c>
      <c r="S828" s="64" t="s">
        <v>431</v>
      </c>
      <c r="T828" s="64" t="s">
        <v>57</v>
      </c>
    </row>
    <row r="829" spans="1:20" ht="27.75">
      <c r="A829" s="64" t="s">
        <v>426</v>
      </c>
      <c r="B829" s="64" t="s">
        <v>25</v>
      </c>
      <c r="C829" s="64" t="s">
        <v>467</v>
      </c>
      <c r="D829" s="64" t="s">
        <v>428</v>
      </c>
      <c r="E829" s="64">
        <v>399</v>
      </c>
      <c r="F829" s="64" t="s">
        <v>318</v>
      </c>
      <c r="G829" s="65" t="s">
        <v>319</v>
      </c>
      <c r="H829" s="65" t="s">
        <v>315</v>
      </c>
      <c r="I829" s="64" t="s">
        <v>14</v>
      </c>
      <c r="J829" s="64" t="s">
        <v>14</v>
      </c>
      <c r="K829" s="64" t="s">
        <v>57</v>
      </c>
      <c r="L829" s="64">
        <v>427</v>
      </c>
      <c r="M829" s="64" t="s">
        <v>372</v>
      </c>
      <c r="N829" s="65" t="s">
        <v>373</v>
      </c>
      <c r="O829" s="65" t="s">
        <v>360</v>
      </c>
      <c r="P829" s="64" t="s">
        <v>14</v>
      </c>
      <c r="Q829" s="64" t="s">
        <v>14</v>
      </c>
      <c r="R829" s="64" t="s">
        <v>57</v>
      </c>
      <c r="S829" s="64" t="s">
        <v>431</v>
      </c>
      <c r="T829" s="64" t="s">
        <v>57</v>
      </c>
    </row>
    <row r="830" spans="1:20" ht="27.75">
      <c r="A830" s="64" t="s">
        <v>426</v>
      </c>
      <c r="B830" s="64" t="s">
        <v>25</v>
      </c>
      <c r="C830" s="64" t="s">
        <v>467</v>
      </c>
      <c r="D830" s="64" t="s">
        <v>428</v>
      </c>
      <c r="E830" s="64">
        <v>399</v>
      </c>
      <c r="F830" s="64" t="s">
        <v>318</v>
      </c>
      <c r="G830" s="65" t="s">
        <v>319</v>
      </c>
      <c r="H830" s="65" t="s">
        <v>315</v>
      </c>
      <c r="I830" s="64" t="s">
        <v>14</v>
      </c>
      <c r="J830" s="64" t="s">
        <v>14</v>
      </c>
      <c r="K830" s="64" t="s">
        <v>57</v>
      </c>
      <c r="L830" s="64">
        <v>428</v>
      </c>
      <c r="M830" s="64" t="s">
        <v>374</v>
      </c>
      <c r="N830" s="65" t="s">
        <v>375</v>
      </c>
      <c r="O830" s="65" t="s">
        <v>360</v>
      </c>
      <c r="P830" s="64" t="s">
        <v>14</v>
      </c>
      <c r="Q830" s="64" t="s">
        <v>14</v>
      </c>
      <c r="R830" s="64" t="s">
        <v>57</v>
      </c>
      <c r="S830" s="64" t="s">
        <v>431</v>
      </c>
      <c r="T830" s="64" t="s">
        <v>57</v>
      </c>
    </row>
    <row r="831" spans="1:20" ht="27.75">
      <c r="A831" s="64" t="s">
        <v>426</v>
      </c>
      <c r="B831" s="64" t="s">
        <v>25</v>
      </c>
      <c r="C831" s="64" t="s">
        <v>467</v>
      </c>
      <c r="D831" s="64" t="s">
        <v>428</v>
      </c>
      <c r="E831" s="64">
        <v>399</v>
      </c>
      <c r="F831" s="64" t="s">
        <v>318</v>
      </c>
      <c r="G831" s="65" t="s">
        <v>319</v>
      </c>
      <c r="H831" s="65" t="s">
        <v>315</v>
      </c>
      <c r="I831" s="64" t="s">
        <v>14</v>
      </c>
      <c r="J831" s="64" t="s">
        <v>14</v>
      </c>
      <c r="K831" s="64" t="s">
        <v>57</v>
      </c>
      <c r="L831" s="64">
        <v>429</v>
      </c>
      <c r="M831" s="64" t="s">
        <v>376</v>
      </c>
      <c r="N831" s="65" t="s">
        <v>377</v>
      </c>
      <c r="O831" s="65" t="s">
        <v>360</v>
      </c>
      <c r="P831" s="64" t="s">
        <v>14</v>
      </c>
      <c r="Q831" s="64" t="s">
        <v>14</v>
      </c>
      <c r="R831" s="64" t="s">
        <v>57</v>
      </c>
      <c r="S831" s="64" t="s">
        <v>431</v>
      </c>
      <c r="T831" s="64" t="s">
        <v>57</v>
      </c>
    </row>
    <row r="832" spans="1:20" ht="27.75">
      <c r="A832" s="64" t="s">
        <v>426</v>
      </c>
      <c r="B832" s="64" t="s">
        <v>25</v>
      </c>
      <c r="C832" s="64" t="s">
        <v>467</v>
      </c>
      <c r="D832" s="64" t="s">
        <v>428</v>
      </c>
      <c r="E832" s="64">
        <v>399</v>
      </c>
      <c r="F832" s="64" t="s">
        <v>318</v>
      </c>
      <c r="G832" s="65" t="s">
        <v>319</v>
      </c>
      <c r="H832" s="65" t="s">
        <v>315</v>
      </c>
      <c r="I832" s="64" t="s">
        <v>14</v>
      </c>
      <c r="J832" s="64" t="s">
        <v>14</v>
      </c>
      <c r="K832" s="64" t="s">
        <v>57</v>
      </c>
      <c r="L832" s="64">
        <v>430</v>
      </c>
      <c r="M832" s="64" t="s">
        <v>378</v>
      </c>
      <c r="N832" s="65" t="s">
        <v>379</v>
      </c>
      <c r="O832" s="65" t="s">
        <v>360</v>
      </c>
      <c r="P832" s="64" t="s">
        <v>14</v>
      </c>
      <c r="Q832" s="64" t="s">
        <v>14</v>
      </c>
      <c r="R832" s="64" t="s">
        <v>57</v>
      </c>
      <c r="S832" s="64" t="s">
        <v>431</v>
      </c>
      <c r="T832" s="64" t="s">
        <v>57</v>
      </c>
    </row>
    <row r="833" spans="1:20" ht="27.75">
      <c r="A833" s="64" t="s">
        <v>426</v>
      </c>
      <c r="B833" s="64" t="s">
        <v>25</v>
      </c>
      <c r="C833" s="64" t="s">
        <v>467</v>
      </c>
      <c r="D833" s="64" t="s">
        <v>428</v>
      </c>
      <c r="E833" s="64">
        <v>399</v>
      </c>
      <c r="F833" s="64" t="s">
        <v>318</v>
      </c>
      <c r="G833" s="65" t="s">
        <v>319</v>
      </c>
      <c r="H833" s="65" t="s">
        <v>315</v>
      </c>
      <c r="I833" s="64" t="s">
        <v>14</v>
      </c>
      <c r="J833" s="64" t="s">
        <v>14</v>
      </c>
      <c r="K833" s="64" t="s">
        <v>57</v>
      </c>
      <c r="L833" s="64">
        <v>431</v>
      </c>
      <c r="M833" s="64" t="s">
        <v>380</v>
      </c>
      <c r="N833" s="65" t="s">
        <v>381</v>
      </c>
      <c r="O833" s="65" t="s">
        <v>360</v>
      </c>
      <c r="P833" s="64" t="s">
        <v>14</v>
      </c>
      <c r="Q833" s="64" t="s">
        <v>14</v>
      </c>
      <c r="R833" s="64" t="s">
        <v>57</v>
      </c>
      <c r="S833" s="64" t="s">
        <v>431</v>
      </c>
      <c r="T833" s="64" t="s">
        <v>57</v>
      </c>
    </row>
    <row r="834" spans="1:20" ht="27.75">
      <c r="A834" s="64" t="s">
        <v>426</v>
      </c>
      <c r="B834" s="64" t="s">
        <v>25</v>
      </c>
      <c r="C834" s="64" t="s">
        <v>464</v>
      </c>
      <c r="D834" s="64" t="s">
        <v>428</v>
      </c>
      <c r="E834" s="64">
        <v>400</v>
      </c>
      <c r="F834" s="64" t="s">
        <v>320</v>
      </c>
      <c r="G834" s="65" t="s">
        <v>321</v>
      </c>
      <c r="H834" s="65" t="s">
        <v>315</v>
      </c>
      <c r="I834" s="64" t="s">
        <v>14</v>
      </c>
      <c r="J834" s="64" t="s">
        <v>14</v>
      </c>
      <c r="K834" s="64" t="s">
        <v>57</v>
      </c>
      <c r="L834" s="64">
        <v>419</v>
      </c>
      <c r="M834" s="64" t="s">
        <v>564</v>
      </c>
      <c r="N834" s="65" t="s">
        <v>565</v>
      </c>
      <c r="O834" s="65" t="s">
        <v>566</v>
      </c>
      <c r="P834" s="64" t="s">
        <v>14</v>
      </c>
      <c r="Q834" s="64" t="s">
        <v>14</v>
      </c>
      <c r="R834" s="64" t="s">
        <v>57</v>
      </c>
      <c r="S834" s="64" t="s">
        <v>431</v>
      </c>
      <c r="T834" s="64" t="s">
        <v>57</v>
      </c>
    </row>
    <row r="835" spans="1:20" ht="27.75">
      <c r="A835" s="64" t="s">
        <v>426</v>
      </c>
      <c r="B835" s="64" t="s">
        <v>25</v>
      </c>
      <c r="C835" s="64" t="s">
        <v>467</v>
      </c>
      <c r="D835" s="64" t="s">
        <v>428</v>
      </c>
      <c r="E835" s="64">
        <v>400</v>
      </c>
      <c r="F835" s="64" t="s">
        <v>320</v>
      </c>
      <c r="G835" s="65" t="s">
        <v>321</v>
      </c>
      <c r="H835" s="65" t="s">
        <v>315</v>
      </c>
      <c r="I835" s="64" t="s">
        <v>14</v>
      </c>
      <c r="J835" s="64" t="s">
        <v>14</v>
      </c>
      <c r="K835" s="64" t="s">
        <v>57</v>
      </c>
      <c r="L835" s="64">
        <v>420</v>
      </c>
      <c r="M835" s="64" t="s">
        <v>358</v>
      </c>
      <c r="N835" s="65" t="s">
        <v>359</v>
      </c>
      <c r="O835" s="65" t="s">
        <v>360</v>
      </c>
      <c r="P835" s="64" t="s">
        <v>14</v>
      </c>
      <c r="Q835" s="64" t="s">
        <v>14</v>
      </c>
      <c r="R835" s="64" t="s">
        <v>57</v>
      </c>
      <c r="S835" s="64" t="s">
        <v>431</v>
      </c>
      <c r="T835" s="64" t="s">
        <v>57</v>
      </c>
    </row>
    <row r="836" spans="1:20" ht="27.75">
      <c r="A836" s="64" t="s">
        <v>426</v>
      </c>
      <c r="B836" s="64" t="s">
        <v>25</v>
      </c>
      <c r="C836" s="64" t="s">
        <v>467</v>
      </c>
      <c r="D836" s="64" t="s">
        <v>428</v>
      </c>
      <c r="E836" s="64">
        <v>400</v>
      </c>
      <c r="F836" s="64" t="s">
        <v>320</v>
      </c>
      <c r="G836" s="65" t="s">
        <v>321</v>
      </c>
      <c r="H836" s="65" t="s">
        <v>315</v>
      </c>
      <c r="I836" s="64" t="s">
        <v>14</v>
      </c>
      <c r="J836" s="64" t="s">
        <v>14</v>
      </c>
      <c r="K836" s="64" t="s">
        <v>57</v>
      </c>
      <c r="L836" s="64">
        <v>421</v>
      </c>
      <c r="M836" s="64" t="s">
        <v>361</v>
      </c>
      <c r="N836" s="65" t="s">
        <v>362</v>
      </c>
      <c r="O836" s="65" t="s">
        <v>360</v>
      </c>
      <c r="P836" s="64" t="s">
        <v>14</v>
      </c>
      <c r="Q836" s="64" t="s">
        <v>14</v>
      </c>
      <c r="R836" s="64" t="s">
        <v>57</v>
      </c>
      <c r="S836" s="64" t="s">
        <v>431</v>
      </c>
      <c r="T836" s="64" t="s">
        <v>57</v>
      </c>
    </row>
    <row r="837" spans="1:20" ht="27.75">
      <c r="A837" s="64" t="s">
        <v>426</v>
      </c>
      <c r="B837" s="64" t="s">
        <v>25</v>
      </c>
      <c r="C837" s="64" t="s">
        <v>467</v>
      </c>
      <c r="D837" s="64" t="s">
        <v>428</v>
      </c>
      <c r="E837" s="64">
        <v>400</v>
      </c>
      <c r="F837" s="64" t="s">
        <v>320</v>
      </c>
      <c r="G837" s="65" t="s">
        <v>321</v>
      </c>
      <c r="H837" s="65" t="s">
        <v>315</v>
      </c>
      <c r="I837" s="64" t="s">
        <v>14</v>
      </c>
      <c r="J837" s="64" t="s">
        <v>14</v>
      </c>
      <c r="K837" s="64" t="s">
        <v>57</v>
      </c>
      <c r="L837" s="64">
        <v>422</v>
      </c>
      <c r="M837" s="64" t="s">
        <v>363</v>
      </c>
      <c r="N837" s="65" t="s">
        <v>346</v>
      </c>
      <c r="O837" s="65" t="s">
        <v>360</v>
      </c>
      <c r="P837" s="64" t="s">
        <v>14</v>
      </c>
      <c r="Q837" s="64" t="s">
        <v>14</v>
      </c>
      <c r="R837" s="64" t="s">
        <v>57</v>
      </c>
      <c r="S837" s="64" t="s">
        <v>431</v>
      </c>
      <c r="T837" s="64" t="s">
        <v>57</v>
      </c>
    </row>
    <row r="838" spans="1:20" ht="27.75">
      <c r="A838" s="64" t="s">
        <v>426</v>
      </c>
      <c r="B838" s="64" t="s">
        <v>25</v>
      </c>
      <c r="C838" s="64" t="s">
        <v>467</v>
      </c>
      <c r="D838" s="64" t="s">
        <v>428</v>
      </c>
      <c r="E838" s="64">
        <v>400</v>
      </c>
      <c r="F838" s="64" t="s">
        <v>320</v>
      </c>
      <c r="G838" s="65" t="s">
        <v>321</v>
      </c>
      <c r="H838" s="65" t="s">
        <v>315</v>
      </c>
      <c r="I838" s="64" t="s">
        <v>14</v>
      </c>
      <c r="J838" s="64" t="s">
        <v>14</v>
      </c>
      <c r="K838" s="64" t="s">
        <v>57</v>
      </c>
      <c r="L838" s="64">
        <v>423</v>
      </c>
      <c r="M838" s="64" t="s">
        <v>364</v>
      </c>
      <c r="N838" s="65" t="s">
        <v>365</v>
      </c>
      <c r="O838" s="65" t="s">
        <v>360</v>
      </c>
      <c r="P838" s="64" t="s">
        <v>14</v>
      </c>
      <c r="Q838" s="64" t="s">
        <v>14</v>
      </c>
      <c r="R838" s="64" t="s">
        <v>57</v>
      </c>
      <c r="S838" s="64" t="s">
        <v>431</v>
      </c>
      <c r="T838" s="64" t="s">
        <v>57</v>
      </c>
    </row>
    <row r="839" spans="1:20" ht="27.75">
      <c r="A839" s="64" t="s">
        <v>426</v>
      </c>
      <c r="B839" s="64" t="s">
        <v>25</v>
      </c>
      <c r="C839" s="64" t="s">
        <v>467</v>
      </c>
      <c r="D839" s="64" t="s">
        <v>428</v>
      </c>
      <c r="E839" s="64">
        <v>400</v>
      </c>
      <c r="F839" s="64" t="s">
        <v>320</v>
      </c>
      <c r="G839" s="65" t="s">
        <v>321</v>
      </c>
      <c r="H839" s="65" t="s">
        <v>315</v>
      </c>
      <c r="I839" s="64" t="s">
        <v>14</v>
      </c>
      <c r="J839" s="64" t="s">
        <v>14</v>
      </c>
      <c r="K839" s="64" t="s">
        <v>57</v>
      </c>
      <c r="L839" s="64">
        <v>424</v>
      </c>
      <c r="M839" s="64" t="s">
        <v>366</v>
      </c>
      <c r="N839" s="65" t="s">
        <v>367</v>
      </c>
      <c r="O839" s="65" t="s">
        <v>360</v>
      </c>
      <c r="P839" s="64" t="s">
        <v>14</v>
      </c>
      <c r="Q839" s="64" t="s">
        <v>14</v>
      </c>
      <c r="R839" s="64" t="s">
        <v>57</v>
      </c>
      <c r="S839" s="64" t="s">
        <v>431</v>
      </c>
      <c r="T839" s="64" t="s">
        <v>57</v>
      </c>
    </row>
    <row r="840" spans="1:20" ht="27.75">
      <c r="A840" s="64" t="s">
        <v>426</v>
      </c>
      <c r="B840" s="64" t="s">
        <v>25</v>
      </c>
      <c r="C840" s="64" t="s">
        <v>467</v>
      </c>
      <c r="D840" s="64" t="s">
        <v>428</v>
      </c>
      <c r="E840" s="64">
        <v>400</v>
      </c>
      <c r="F840" s="64" t="s">
        <v>320</v>
      </c>
      <c r="G840" s="65" t="s">
        <v>321</v>
      </c>
      <c r="H840" s="65" t="s">
        <v>315</v>
      </c>
      <c r="I840" s="64" t="s">
        <v>14</v>
      </c>
      <c r="J840" s="64" t="s">
        <v>14</v>
      </c>
      <c r="K840" s="64" t="s">
        <v>57</v>
      </c>
      <c r="L840" s="64">
        <v>425</v>
      </c>
      <c r="M840" s="64" t="s">
        <v>368</v>
      </c>
      <c r="N840" s="65" t="s">
        <v>369</v>
      </c>
      <c r="O840" s="65" t="s">
        <v>360</v>
      </c>
      <c r="P840" s="64" t="s">
        <v>14</v>
      </c>
      <c r="Q840" s="64" t="s">
        <v>14</v>
      </c>
      <c r="R840" s="64" t="s">
        <v>57</v>
      </c>
      <c r="S840" s="64" t="s">
        <v>431</v>
      </c>
      <c r="T840" s="64" t="s">
        <v>57</v>
      </c>
    </row>
    <row r="841" spans="1:20" ht="27.75">
      <c r="A841" s="64" t="s">
        <v>426</v>
      </c>
      <c r="B841" s="64" t="s">
        <v>25</v>
      </c>
      <c r="C841" s="64" t="s">
        <v>467</v>
      </c>
      <c r="D841" s="64" t="s">
        <v>428</v>
      </c>
      <c r="E841" s="64">
        <v>400</v>
      </c>
      <c r="F841" s="64" t="s">
        <v>320</v>
      </c>
      <c r="G841" s="65" t="s">
        <v>321</v>
      </c>
      <c r="H841" s="65" t="s">
        <v>315</v>
      </c>
      <c r="I841" s="64" t="s">
        <v>14</v>
      </c>
      <c r="J841" s="64" t="s">
        <v>14</v>
      </c>
      <c r="K841" s="64" t="s">
        <v>57</v>
      </c>
      <c r="L841" s="64">
        <v>426</v>
      </c>
      <c r="M841" s="64" t="s">
        <v>370</v>
      </c>
      <c r="N841" s="65" t="s">
        <v>371</v>
      </c>
      <c r="O841" s="65" t="s">
        <v>360</v>
      </c>
      <c r="P841" s="64" t="s">
        <v>14</v>
      </c>
      <c r="Q841" s="64" t="s">
        <v>14</v>
      </c>
      <c r="R841" s="64" t="s">
        <v>57</v>
      </c>
      <c r="S841" s="64" t="s">
        <v>431</v>
      </c>
      <c r="T841" s="64" t="s">
        <v>57</v>
      </c>
    </row>
    <row r="842" spans="1:20" ht="27.75">
      <c r="A842" s="64" t="s">
        <v>426</v>
      </c>
      <c r="B842" s="64" t="s">
        <v>25</v>
      </c>
      <c r="C842" s="64" t="s">
        <v>467</v>
      </c>
      <c r="D842" s="64" t="s">
        <v>428</v>
      </c>
      <c r="E842" s="64">
        <v>400</v>
      </c>
      <c r="F842" s="64" t="s">
        <v>320</v>
      </c>
      <c r="G842" s="65" t="s">
        <v>321</v>
      </c>
      <c r="H842" s="65" t="s">
        <v>315</v>
      </c>
      <c r="I842" s="64" t="s">
        <v>14</v>
      </c>
      <c r="J842" s="64" t="s">
        <v>14</v>
      </c>
      <c r="K842" s="64" t="s">
        <v>57</v>
      </c>
      <c r="L842" s="64">
        <v>427</v>
      </c>
      <c r="M842" s="64" t="s">
        <v>372</v>
      </c>
      <c r="N842" s="65" t="s">
        <v>373</v>
      </c>
      <c r="O842" s="65" t="s">
        <v>360</v>
      </c>
      <c r="P842" s="64" t="s">
        <v>14</v>
      </c>
      <c r="Q842" s="64" t="s">
        <v>14</v>
      </c>
      <c r="R842" s="64" t="s">
        <v>57</v>
      </c>
      <c r="S842" s="64" t="s">
        <v>431</v>
      </c>
      <c r="T842" s="64" t="s">
        <v>57</v>
      </c>
    </row>
    <row r="843" spans="1:20" ht="27.75">
      <c r="A843" s="64" t="s">
        <v>426</v>
      </c>
      <c r="B843" s="64" t="s">
        <v>25</v>
      </c>
      <c r="C843" s="64" t="s">
        <v>467</v>
      </c>
      <c r="D843" s="64" t="s">
        <v>428</v>
      </c>
      <c r="E843" s="64">
        <v>400</v>
      </c>
      <c r="F843" s="64" t="s">
        <v>320</v>
      </c>
      <c r="G843" s="65" t="s">
        <v>321</v>
      </c>
      <c r="H843" s="65" t="s">
        <v>315</v>
      </c>
      <c r="I843" s="64" t="s">
        <v>14</v>
      </c>
      <c r="J843" s="64" t="s">
        <v>14</v>
      </c>
      <c r="K843" s="64" t="s">
        <v>57</v>
      </c>
      <c r="L843" s="64">
        <v>428</v>
      </c>
      <c r="M843" s="64" t="s">
        <v>374</v>
      </c>
      <c r="N843" s="65" t="s">
        <v>375</v>
      </c>
      <c r="O843" s="65" t="s">
        <v>360</v>
      </c>
      <c r="P843" s="64" t="s">
        <v>14</v>
      </c>
      <c r="Q843" s="64" t="s">
        <v>14</v>
      </c>
      <c r="R843" s="64" t="s">
        <v>57</v>
      </c>
      <c r="S843" s="64" t="s">
        <v>431</v>
      </c>
      <c r="T843" s="64" t="s">
        <v>57</v>
      </c>
    </row>
    <row r="844" spans="1:20" ht="27.75">
      <c r="A844" s="64" t="s">
        <v>426</v>
      </c>
      <c r="B844" s="64" t="s">
        <v>25</v>
      </c>
      <c r="C844" s="64" t="s">
        <v>467</v>
      </c>
      <c r="D844" s="64" t="s">
        <v>428</v>
      </c>
      <c r="E844" s="64">
        <v>400</v>
      </c>
      <c r="F844" s="64" t="s">
        <v>320</v>
      </c>
      <c r="G844" s="65" t="s">
        <v>321</v>
      </c>
      <c r="H844" s="65" t="s">
        <v>315</v>
      </c>
      <c r="I844" s="64" t="s">
        <v>14</v>
      </c>
      <c r="J844" s="64" t="s">
        <v>14</v>
      </c>
      <c r="K844" s="64" t="s">
        <v>57</v>
      </c>
      <c r="L844" s="64">
        <v>429</v>
      </c>
      <c r="M844" s="64" t="s">
        <v>376</v>
      </c>
      <c r="N844" s="65" t="s">
        <v>377</v>
      </c>
      <c r="O844" s="65" t="s">
        <v>360</v>
      </c>
      <c r="P844" s="64" t="s">
        <v>14</v>
      </c>
      <c r="Q844" s="64" t="s">
        <v>14</v>
      </c>
      <c r="R844" s="64" t="s">
        <v>57</v>
      </c>
      <c r="S844" s="64" t="s">
        <v>431</v>
      </c>
      <c r="T844" s="64" t="s">
        <v>57</v>
      </c>
    </row>
    <row r="845" spans="1:20" ht="27.75">
      <c r="A845" s="64" t="s">
        <v>426</v>
      </c>
      <c r="B845" s="64" t="s">
        <v>25</v>
      </c>
      <c r="C845" s="64" t="s">
        <v>467</v>
      </c>
      <c r="D845" s="64" t="s">
        <v>428</v>
      </c>
      <c r="E845" s="64">
        <v>400</v>
      </c>
      <c r="F845" s="64" t="s">
        <v>320</v>
      </c>
      <c r="G845" s="65" t="s">
        <v>321</v>
      </c>
      <c r="H845" s="65" t="s">
        <v>315</v>
      </c>
      <c r="I845" s="64" t="s">
        <v>14</v>
      </c>
      <c r="J845" s="64" t="s">
        <v>14</v>
      </c>
      <c r="K845" s="64" t="s">
        <v>57</v>
      </c>
      <c r="L845" s="64">
        <v>430</v>
      </c>
      <c r="M845" s="64" t="s">
        <v>378</v>
      </c>
      <c r="N845" s="65" t="s">
        <v>379</v>
      </c>
      <c r="O845" s="65" t="s">
        <v>360</v>
      </c>
      <c r="P845" s="64" t="s">
        <v>14</v>
      </c>
      <c r="Q845" s="64" t="s">
        <v>14</v>
      </c>
      <c r="R845" s="64" t="s">
        <v>57</v>
      </c>
      <c r="S845" s="64" t="s">
        <v>431</v>
      </c>
      <c r="T845" s="64" t="s">
        <v>57</v>
      </c>
    </row>
    <row r="846" spans="1:20" ht="27.75">
      <c r="A846" s="64" t="s">
        <v>426</v>
      </c>
      <c r="B846" s="64" t="s">
        <v>25</v>
      </c>
      <c r="C846" s="64" t="s">
        <v>467</v>
      </c>
      <c r="D846" s="64" t="s">
        <v>428</v>
      </c>
      <c r="E846" s="64">
        <v>400</v>
      </c>
      <c r="F846" s="64" t="s">
        <v>320</v>
      </c>
      <c r="G846" s="65" t="s">
        <v>321</v>
      </c>
      <c r="H846" s="65" t="s">
        <v>315</v>
      </c>
      <c r="I846" s="64" t="s">
        <v>14</v>
      </c>
      <c r="J846" s="64" t="s">
        <v>14</v>
      </c>
      <c r="K846" s="64" t="s">
        <v>57</v>
      </c>
      <c r="L846" s="64">
        <v>431</v>
      </c>
      <c r="M846" s="64" t="s">
        <v>380</v>
      </c>
      <c r="N846" s="65" t="s">
        <v>381</v>
      </c>
      <c r="O846" s="65" t="s">
        <v>360</v>
      </c>
      <c r="P846" s="64" t="s">
        <v>14</v>
      </c>
      <c r="Q846" s="64" t="s">
        <v>14</v>
      </c>
      <c r="R846" s="64" t="s">
        <v>57</v>
      </c>
      <c r="S846" s="64" t="s">
        <v>431</v>
      </c>
      <c r="T846" s="64" t="s">
        <v>57</v>
      </c>
    </row>
    <row r="847" spans="1:20" ht="27.75">
      <c r="A847" s="64" t="s">
        <v>426</v>
      </c>
      <c r="B847" s="64" t="s">
        <v>25</v>
      </c>
      <c r="C847" s="64" t="s">
        <v>560</v>
      </c>
      <c r="D847" s="64" t="s">
        <v>428</v>
      </c>
      <c r="E847" s="64">
        <v>419</v>
      </c>
      <c r="F847" s="64" t="s">
        <v>564</v>
      </c>
      <c r="G847" s="65" t="s">
        <v>565</v>
      </c>
      <c r="H847" s="65" t="s">
        <v>566</v>
      </c>
      <c r="I847" s="64" t="s">
        <v>14</v>
      </c>
      <c r="J847" s="64" t="s">
        <v>14</v>
      </c>
      <c r="K847" s="64" t="s">
        <v>57</v>
      </c>
      <c r="L847" s="64">
        <v>420</v>
      </c>
      <c r="M847" s="64" t="s">
        <v>358</v>
      </c>
      <c r="N847" s="65" t="s">
        <v>359</v>
      </c>
      <c r="O847" s="65" t="s">
        <v>360</v>
      </c>
      <c r="P847" s="64" t="s">
        <v>14</v>
      </c>
      <c r="Q847" s="64" t="s">
        <v>14</v>
      </c>
      <c r="R847" s="64" t="s">
        <v>57</v>
      </c>
      <c r="S847" s="64" t="s">
        <v>431</v>
      </c>
      <c r="T847" s="64" t="s">
        <v>57</v>
      </c>
    </row>
    <row r="848" spans="1:20" ht="27.75">
      <c r="A848" s="64" t="s">
        <v>426</v>
      </c>
      <c r="B848" s="64" t="s">
        <v>25</v>
      </c>
      <c r="C848" s="64" t="s">
        <v>560</v>
      </c>
      <c r="D848" s="64" t="s">
        <v>428</v>
      </c>
      <c r="E848" s="64">
        <v>419</v>
      </c>
      <c r="F848" s="64" t="s">
        <v>564</v>
      </c>
      <c r="G848" s="65" t="s">
        <v>565</v>
      </c>
      <c r="H848" s="65" t="s">
        <v>566</v>
      </c>
      <c r="I848" s="64" t="s">
        <v>14</v>
      </c>
      <c r="J848" s="64" t="s">
        <v>14</v>
      </c>
      <c r="K848" s="64" t="s">
        <v>57</v>
      </c>
      <c r="L848" s="64">
        <v>421</v>
      </c>
      <c r="M848" s="64" t="s">
        <v>361</v>
      </c>
      <c r="N848" s="65" t="s">
        <v>362</v>
      </c>
      <c r="O848" s="65" t="s">
        <v>360</v>
      </c>
      <c r="P848" s="64" t="s">
        <v>14</v>
      </c>
      <c r="Q848" s="64" t="s">
        <v>14</v>
      </c>
      <c r="R848" s="64" t="s">
        <v>57</v>
      </c>
      <c r="S848" s="64" t="s">
        <v>431</v>
      </c>
      <c r="T848" s="64" t="s">
        <v>57</v>
      </c>
    </row>
    <row r="849" spans="1:20" ht="27.75">
      <c r="A849" s="64" t="s">
        <v>426</v>
      </c>
      <c r="B849" s="64" t="s">
        <v>25</v>
      </c>
      <c r="C849" s="64" t="s">
        <v>560</v>
      </c>
      <c r="D849" s="64" t="s">
        <v>428</v>
      </c>
      <c r="E849" s="64">
        <v>419</v>
      </c>
      <c r="F849" s="64" t="s">
        <v>564</v>
      </c>
      <c r="G849" s="65" t="s">
        <v>565</v>
      </c>
      <c r="H849" s="65" t="s">
        <v>566</v>
      </c>
      <c r="I849" s="64" t="s">
        <v>14</v>
      </c>
      <c r="J849" s="64" t="s">
        <v>14</v>
      </c>
      <c r="K849" s="64" t="s">
        <v>57</v>
      </c>
      <c r="L849" s="64">
        <v>422</v>
      </c>
      <c r="M849" s="64" t="s">
        <v>363</v>
      </c>
      <c r="N849" s="65" t="s">
        <v>346</v>
      </c>
      <c r="O849" s="65" t="s">
        <v>360</v>
      </c>
      <c r="P849" s="64" t="s">
        <v>14</v>
      </c>
      <c r="Q849" s="64" t="s">
        <v>14</v>
      </c>
      <c r="R849" s="64" t="s">
        <v>57</v>
      </c>
      <c r="S849" s="64" t="s">
        <v>431</v>
      </c>
      <c r="T849" s="64" t="s">
        <v>57</v>
      </c>
    </row>
    <row r="850" spans="1:20" ht="27.75">
      <c r="A850" s="64" t="s">
        <v>426</v>
      </c>
      <c r="B850" s="64" t="s">
        <v>25</v>
      </c>
      <c r="C850" s="64" t="s">
        <v>560</v>
      </c>
      <c r="D850" s="64" t="s">
        <v>428</v>
      </c>
      <c r="E850" s="64">
        <v>419</v>
      </c>
      <c r="F850" s="64" t="s">
        <v>564</v>
      </c>
      <c r="G850" s="65" t="s">
        <v>565</v>
      </c>
      <c r="H850" s="65" t="s">
        <v>566</v>
      </c>
      <c r="I850" s="64" t="s">
        <v>14</v>
      </c>
      <c r="J850" s="64" t="s">
        <v>14</v>
      </c>
      <c r="K850" s="64" t="s">
        <v>57</v>
      </c>
      <c r="L850" s="64">
        <v>423</v>
      </c>
      <c r="M850" s="64" t="s">
        <v>364</v>
      </c>
      <c r="N850" s="65" t="s">
        <v>365</v>
      </c>
      <c r="O850" s="65" t="s">
        <v>360</v>
      </c>
      <c r="P850" s="64" t="s">
        <v>14</v>
      </c>
      <c r="Q850" s="64" t="s">
        <v>14</v>
      </c>
      <c r="R850" s="64" t="s">
        <v>57</v>
      </c>
      <c r="S850" s="64" t="s">
        <v>431</v>
      </c>
      <c r="T850" s="64" t="s">
        <v>57</v>
      </c>
    </row>
    <row r="851" spans="1:20" ht="27.75">
      <c r="A851" s="64" t="s">
        <v>426</v>
      </c>
      <c r="B851" s="64" t="s">
        <v>25</v>
      </c>
      <c r="C851" s="64" t="s">
        <v>560</v>
      </c>
      <c r="D851" s="64" t="s">
        <v>428</v>
      </c>
      <c r="E851" s="64">
        <v>419</v>
      </c>
      <c r="F851" s="64" t="s">
        <v>564</v>
      </c>
      <c r="G851" s="65" t="s">
        <v>565</v>
      </c>
      <c r="H851" s="65" t="s">
        <v>566</v>
      </c>
      <c r="I851" s="64" t="s">
        <v>14</v>
      </c>
      <c r="J851" s="64" t="s">
        <v>14</v>
      </c>
      <c r="K851" s="64" t="s">
        <v>57</v>
      </c>
      <c r="L851" s="64">
        <v>424</v>
      </c>
      <c r="M851" s="64" t="s">
        <v>366</v>
      </c>
      <c r="N851" s="65" t="s">
        <v>367</v>
      </c>
      <c r="O851" s="65" t="s">
        <v>360</v>
      </c>
      <c r="P851" s="64" t="s">
        <v>14</v>
      </c>
      <c r="Q851" s="64" t="s">
        <v>14</v>
      </c>
      <c r="R851" s="64" t="s">
        <v>57</v>
      </c>
      <c r="S851" s="64" t="s">
        <v>431</v>
      </c>
      <c r="T851" s="64" t="s">
        <v>57</v>
      </c>
    </row>
    <row r="852" spans="1:20" ht="27.75">
      <c r="A852" s="64" t="s">
        <v>426</v>
      </c>
      <c r="B852" s="64" t="s">
        <v>25</v>
      </c>
      <c r="C852" s="64" t="s">
        <v>560</v>
      </c>
      <c r="D852" s="64" t="s">
        <v>428</v>
      </c>
      <c r="E852" s="64">
        <v>419</v>
      </c>
      <c r="F852" s="64" t="s">
        <v>564</v>
      </c>
      <c r="G852" s="65" t="s">
        <v>565</v>
      </c>
      <c r="H852" s="65" t="s">
        <v>566</v>
      </c>
      <c r="I852" s="64" t="s">
        <v>14</v>
      </c>
      <c r="J852" s="64" t="s">
        <v>14</v>
      </c>
      <c r="K852" s="64" t="s">
        <v>57</v>
      </c>
      <c r="L852" s="64">
        <v>425</v>
      </c>
      <c r="M852" s="64" t="s">
        <v>368</v>
      </c>
      <c r="N852" s="65" t="s">
        <v>369</v>
      </c>
      <c r="O852" s="65" t="s">
        <v>360</v>
      </c>
      <c r="P852" s="64" t="s">
        <v>14</v>
      </c>
      <c r="Q852" s="64" t="s">
        <v>14</v>
      </c>
      <c r="R852" s="64" t="s">
        <v>57</v>
      </c>
      <c r="S852" s="64" t="s">
        <v>431</v>
      </c>
      <c r="T852" s="64" t="s">
        <v>57</v>
      </c>
    </row>
    <row r="853" spans="1:20" ht="27.75">
      <c r="A853" s="64" t="s">
        <v>426</v>
      </c>
      <c r="B853" s="64" t="s">
        <v>25</v>
      </c>
      <c r="C853" s="64" t="s">
        <v>560</v>
      </c>
      <c r="D853" s="64" t="s">
        <v>428</v>
      </c>
      <c r="E853" s="64">
        <v>419</v>
      </c>
      <c r="F853" s="64" t="s">
        <v>564</v>
      </c>
      <c r="G853" s="65" t="s">
        <v>565</v>
      </c>
      <c r="H853" s="65" t="s">
        <v>566</v>
      </c>
      <c r="I853" s="64" t="s">
        <v>14</v>
      </c>
      <c r="J853" s="64" t="s">
        <v>14</v>
      </c>
      <c r="K853" s="64" t="s">
        <v>57</v>
      </c>
      <c r="L853" s="64">
        <v>426</v>
      </c>
      <c r="M853" s="64" t="s">
        <v>370</v>
      </c>
      <c r="N853" s="65" t="s">
        <v>371</v>
      </c>
      <c r="O853" s="65" t="s">
        <v>360</v>
      </c>
      <c r="P853" s="64" t="s">
        <v>14</v>
      </c>
      <c r="Q853" s="64" t="s">
        <v>14</v>
      </c>
      <c r="R853" s="64" t="s">
        <v>57</v>
      </c>
      <c r="S853" s="64" t="s">
        <v>431</v>
      </c>
      <c r="T853" s="64" t="s">
        <v>57</v>
      </c>
    </row>
    <row r="854" spans="1:20" ht="27.75">
      <c r="A854" s="64" t="s">
        <v>426</v>
      </c>
      <c r="B854" s="64" t="s">
        <v>25</v>
      </c>
      <c r="C854" s="64" t="s">
        <v>560</v>
      </c>
      <c r="D854" s="64" t="s">
        <v>428</v>
      </c>
      <c r="E854" s="64">
        <v>419</v>
      </c>
      <c r="F854" s="64" t="s">
        <v>564</v>
      </c>
      <c r="G854" s="65" t="s">
        <v>565</v>
      </c>
      <c r="H854" s="65" t="s">
        <v>566</v>
      </c>
      <c r="I854" s="64" t="s">
        <v>14</v>
      </c>
      <c r="J854" s="64" t="s">
        <v>14</v>
      </c>
      <c r="K854" s="64" t="s">
        <v>57</v>
      </c>
      <c r="L854" s="64">
        <v>427</v>
      </c>
      <c r="M854" s="64" t="s">
        <v>372</v>
      </c>
      <c r="N854" s="65" t="s">
        <v>373</v>
      </c>
      <c r="O854" s="65" t="s">
        <v>360</v>
      </c>
      <c r="P854" s="64" t="s">
        <v>14</v>
      </c>
      <c r="Q854" s="64" t="s">
        <v>14</v>
      </c>
      <c r="R854" s="64" t="s">
        <v>57</v>
      </c>
      <c r="S854" s="64" t="s">
        <v>431</v>
      </c>
      <c r="T854" s="64" t="s">
        <v>57</v>
      </c>
    </row>
    <row r="855" spans="1:20" ht="27.75">
      <c r="A855" s="64" t="s">
        <v>426</v>
      </c>
      <c r="B855" s="64" t="s">
        <v>25</v>
      </c>
      <c r="C855" s="64" t="s">
        <v>560</v>
      </c>
      <c r="D855" s="64" t="s">
        <v>428</v>
      </c>
      <c r="E855" s="64">
        <v>419</v>
      </c>
      <c r="F855" s="64" t="s">
        <v>564</v>
      </c>
      <c r="G855" s="65" t="s">
        <v>565</v>
      </c>
      <c r="H855" s="65" t="s">
        <v>566</v>
      </c>
      <c r="I855" s="64" t="s">
        <v>14</v>
      </c>
      <c r="J855" s="64" t="s">
        <v>14</v>
      </c>
      <c r="K855" s="64" t="s">
        <v>57</v>
      </c>
      <c r="L855" s="64">
        <v>428</v>
      </c>
      <c r="M855" s="64" t="s">
        <v>374</v>
      </c>
      <c r="N855" s="65" t="s">
        <v>375</v>
      </c>
      <c r="O855" s="65" t="s">
        <v>360</v>
      </c>
      <c r="P855" s="64" t="s">
        <v>14</v>
      </c>
      <c r="Q855" s="64" t="s">
        <v>14</v>
      </c>
      <c r="R855" s="64" t="s">
        <v>57</v>
      </c>
      <c r="S855" s="64" t="s">
        <v>431</v>
      </c>
      <c r="T855" s="64" t="s">
        <v>57</v>
      </c>
    </row>
    <row r="856" spans="1:20" ht="27.75">
      <c r="A856" s="64" t="s">
        <v>426</v>
      </c>
      <c r="B856" s="64" t="s">
        <v>25</v>
      </c>
      <c r="C856" s="64" t="s">
        <v>560</v>
      </c>
      <c r="D856" s="64" t="s">
        <v>428</v>
      </c>
      <c r="E856" s="64">
        <v>419</v>
      </c>
      <c r="F856" s="64" t="s">
        <v>564</v>
      </c>
      <c r="G856" s="65" t="s">
        <v>565</v>
      </c>
      <c r="H856" s="65" t="s">
        <v>566</v>
      </c>
      <c r="I856" s="64" t="s">
        <v>14</v>
      </c>
      <c r="J856" s="64" t="s">
        <v>14</v>
      </c>
      <c r="K856" s="64" t="s">
        <v>57</v>
      </c>
      <c r="L856" s="64">
        <v>429</v>
      </c>
      <c r="M856" s="64" t="s">
        <v>376</v>
      </c>
      <c r="N856" s="65" t="s">
        <v>377</v>
      </c>
      <c r="O856" s="65" t="s">
        <v>360</v>
      </c>
      <c r="P856" s="64" t="s">
        <v>14</v>
      </c>
      <c r="Q856" s="64" t="s">
        <v>14</v>
      </c>
      <c r="R856" s="64" t="s">
        <v>57</v>
      </c>
      <c r="S856" s="64" t="s">
        <v>431</v>
      </c>
      <c r="T856" s="64" t="s">
        <v>57</v>
      </c>
    </row>
    <row r="857" spans="1:20" ht="27.75">
      <c r="A857" s="64" t="s">
        <v>426</v>
      </c>
      <c r="B857" s="64" t="s">
        <v>25</v>
      </c>
      <c r="C857" s="64" t="s">
        <v>560</v>
      </c>
      <c r="D857" s="64" t="s">
        <v>428</v>
      </c>
      <c r="E857" s="64">
        <v>419</v>
      </c>
      <c r="F857" s="64" t="s">
        <v>564</v>
      </c>
      <c r="G857" s="65" t="s">
        <v>565</v>
      </c>
      <c r="H857" s="65" t="s">
        <v>566</v>
      </c>
      <c r="I857" s="64" t="s">
        <v>14</v>
      </c>
      <c r="J857" s="64" t="s">
        <v>14</v>
      </c>
      <c r="K857" s="64" t="s">
        <v>57</v>
      </c>
      <c r="L857" s="64">
        <v>430</v>
      </c>
      <c r="M857" s="64" t="s">
        <v>378</v>
      </c>
      <c r="N857" s="65" t="s">
        <v>379</v>
      </c>
      <c r="O857" s="65" t="s">
        <v>360</v>
      </c>
      <c r="P857" s="64" t="s">
        <v>14</v>
      </c>
      <c r="Q857" s="64" t="s">
        <v>14</v>
      </c>
      <c r="R857" s="64" t="s">
        <v>57</v>
      </c>
      <c r="S857" s="64" t="s">
        <v>431</v>
      </c>
      <c r="T857" s="64" t="s">
        <v>57</v>
      </c>
    </row>
    <row r="858" spans="1:20" ht="27.75">
      <c r="A858" s="64" t="s">
        <v>426</v>
      </c>
      <c r="B858" s="64" t="s">
        <v>25</v>
      </c>
      <c r="C858" s="64" t="s">
        <v>560</v>
      </c>
      <c r="D858" s="64" t="s">
        <v>428</v>
      </c>
      <c r="E858" s="64">
        <v>419</v>
      </c>
      <c r="F858" s="64" t="s">
        <v>564</v>
      </c>
      <c r="G858" s="65" t="s">
        <v>565</v>
      </c>
      <c r="H858" s="65" t="s">
        <v>566</v>
      </c>
      <c r="I858" s="64" t="s">
        <v>14</v>
      </c>
      <c r="J858" s="64" t="s">
        <v>14</v>
      </c>
      <c r="K858" s="64" t="s">
        <v>57</v>
      </c>
      <c r="L858" s="64">
        <v>431</v>
      </c>
      <c r="M858" s="64" t="s">
        <v>380</v>
      </c>
      <c r="N858" s="65" t="s">
        <v>381</v>
      </c>
      <c r="O858" s="65" t="s">
        <v>360</v>
      </c>
      <c r="P858" s="64" t="s">
        <v>14</v>
      </c>
      <c r="Q858" s="64" t="s">
        <v>14</v>
      </c>
      <c r="R858" s="64" t="s">
        <v>57</v>
      </c>
      <c r="S858" s="64" t="s">
        <v>431</v>
      </c>
      <c r="T858" s="64" t="s">
        <v>57</v>
      </c>
    </row>
    <row r="859" spans="1:20" ht="27">
      <c r="A859" s="64" t="s">
        <v>426</v>
      </c>
      <c r="B859" s="64" t="s">
        <v>25</v>
      </c>
      <c r="C859" s="64" t="s">
        <v>432</v>
      </c>
      <c r="D859" s="64" t="s">
        <v>428</v>
      </c>
      <c r="E859" s="64">
        <v>446</v>
      </c>
      <c r="F859" s="64" t="s">
        <v>220</v>
      </c>
      <c r="G859" s="65" t="s">
        <v>221</v>
      </c>
      <c r="H859" s="65" t="s">
        <v>219</v>
      </c>
      <c r="I859" s="64" t="s">
        <v>14</v>
      </c>
      <c r="J859" s="64" t="s">
        <v>14</v>
      </c>
      <c r="K859" s="64" t="s">
        <v>57</v>
      </c>
      <c r="L859" s="64">
        <v>452</v>
      </c>
      <c r="M859" s="64" t="s">
        <v>151</v>
      </c>
      <c r="N859" s="65" t="s">
        <v>152</v>
      </c>
      <c r="O859" s="65" t="s">
        <v>150</v>
      </c>
      <c r="P859" s="64" t="s">
        <v>14</v>
      </c>
      <c r="Q859" s="64" t="s">
        <v>14</v>
      </c>
      <c r="R859" s="64" t="s">
        <v>57</v>
      </c>
      <c r="S859" s="64" t="s">
        <v>431</v>
      </c>
      <c r="T859" s="64" t="s">
        <v>57</v>
      </c>
    </row>
    <row r="860" spans="1:20" ht="27">
      <c r="A860" s="66" t="s">
        <v>567</v>
      </c>
      <c r="B860" s="66" t="s">
        <v>27</v>
      </c>
      <c r="C860" s="66" t="s">
        <v>568</v>
      </c>
      <c r="D860" s="66" t="s">
        <v>569</v>
      </c>
      <c r="E860" s="66">
        <v>74</v>
      </c>
      <c r="F860" s="66" t="s">
        <v>65</v>
      </c>
      <c r="G860" s="67" t="s">
        <v>66</v>
      </c>
      <c r="H860" s="67" t="s">
        <v>67</v>
      </c>
      <c r="I860" s="66" t="s">
        <v>55</v>
      </c>
      <c r="J860" s="66" t="s">
        <v>9</v>
      </c>
      <c r="K860" s="66" t="s">
        <v>57</v>
      </c>
      <c r="L860" s="66">
        <v>274</v>
      </c>
      <c r="M860" s="66" t="s">
        <v>235</v>
      </c>
      <c r="N860" s="67" t="s">
        <v>236</v>
      </c>
      <c r="O860" s="67" t="s">
        <v>237</v>
      </c>
      <c r="P860" s="66" t="s">
        <v>12</v>
      </c>
      <c r="Q860" s="66" t="s">
        <v>12</v>
      </c>
      <c r="R860" s="66" t="s">
        <v>57</v>
      </c>
      <c r="S860" s="66" t="s">
        <v>570</v>
      </c>
      <c r="T860" s="66" t="s">
        <v>57</v>
      </c>
    </row>
    <row r="861" spans="1:20" ht="27">
      <c r="A861" s="66" t="s">
        <v>567</v>
      </c>
      <c r="B861" s="66" t="s">
        <v>27</v>
      </c>
      <c r="C861" s="66" t="s">
        <v>568</v>
      </c>
      <c r="D861" s="66" t="s">
        <v>569</v>
      </c>
      <c r="E861" s="66">
        <v>74</v>
      </c>
      <c r="F861" s="66" t="s">
        <v>65</v>
      </c>
      <c r="G861" s="67" t="s">
        <v>66</v>
      </c>
      <c r="H861" s="67" t="s">
        <v>67</v>
      </c>
      <c r="I861" s="66" t="s">
        <v>55</v>
      </c>
      <c r="J861" s="66" t="s">
        <v>9</v>
      </c>
      <c r="K861" s="66" t="s">
        <v>57</v>
      </c>
      <c r="L861" s="66">
        <v>292</v>
      </c>
      <c r="M861" s="66" t="s">
        <v>571</v>
      </c>
      <c r="N861" s="67" t="s">
        <v>572</v>
      </c>
      <c r="O861" s="67" t="s">
        <v>573</v>
      </c>
      <c r="P861" s="66" t="s">
        <v>61</v>
      </c>
      <c r="Q861" s="66" t="s">
        <v>13</v>
      </c>
      <c r="R861" s="66" t="s">
        <v>57</v>
      </c>
      <c r="S861" s="66" t="s">
        <v>570</v>
      </c>
      <c r="T861" s="66" t="s">
        <v>57</v>
      </c>
    </row>
    <row r="862" spans="1:20" ht="27">
      <c r="A862" s="66" t="s">
        <v>567</v>
      </c>
      <c r="B862" s="66" t="s">
        <v>27</v>
      </c>
      <c r="C862" s="66" t="s">
        <v>568</v>
      </c>
      <c r="D862" s="66" t="s">
        <v>569</v>
      </c>
      <c r="E862" s="66">
        <v>74</v>
      </c>
      <c r="F862" s="66" t="s">
        <v>65</v>
      </c>
      <c r="G862" s="67" t="s">
        <v>66</v>
      </c>
      <c r="H862" s="67" t="s">
        <v>67</v>
      </c>
      <c r="I862" s="66" t="s">
        <v>55</v>
      </c>
      <c r="J862" s="66" t="s">
        <v>9</v>
      </c>
      <c r="K862" s="66" t="s">
        <v>57</v>
      </c>
      <c r="L862" s="66">
        <v>317</v>
      </c>
      <c r="M862" s="66" t="s">
        <v>574</v>
      </c>
      <c r="N862" s="67" t="s">
        <v>575</v>
      </c>
      <c r="O862" s="67" t="s">
        <v>576</v>
      </c>
      <c r="P862" s="66" t="s">
        <v>61</v>
      </c>
      <c r="Q862" s="66" t="s">
        <v>13</v>
      </c>
      <c r="R862" s="66" t="s">
        <v>57</v>
      </c>
      <c r="S862" s="66" t="s">
        <v>570</v>
      </c>
      <c r="T862" s="66" t="s">
        <v>57</v>
      </c>
    </row>
    <row r="863" spans="1:20" ht="27">
      <c r="A863" s="66" t="s">
        <v>567</v>
      </c>
      <c r="B863" s="66" t="s">
        <v>27</v>
      </c>
      <c r="C863" s="66" t="s">
        <v>568</v>
      </c>
      <c r="D863" s="66" t="s">
        <v>569</v>
      </c>
      <c r="E863" s="66">
        <v>74</v>
      </c>
      <c r="F863" s="66" t="s">
        <v>65</v>
      </c>
      <c r="G863" s="67" t="s">
        <v>66</v>
      </c>
      <c r="H863" s="67" t="s">
        <v>67</v>
      </c>
      <c r="I863" s="66" t="s">
        <v>55</v>
      </c>
      <c r="J863" s="66" t="s">
        <v>9</v>
      </c>
      <c r="K863" s="66" t="s">
        <v>57</v>
      </c>
      <c r="L863" s="66">
        <v>332</v>
      </c>
      <c r="M863" s="66" t="s">
        <v>577</v>
      </c>
      <c r="N863" s="67" t="s">
        <v>578</v>
      </c>
      <c r="O863" s="67" t="s">
        <v>579</v>
      </c>
      <c r="P863" s="66" t="s">
        <v>55</v>
      </c>
      <c r="Q863" s="66" t="s">
        <v>13</v>
      </c>
      <c r="R863" s="66" t="s">
        <v>57</v>
      </c>
      <c r="S863" s="66" t="s">
        <v>570</v>
      </c>
      <c r="T863" s="66" t="s">
        <v>57</v>
      </c>
    </row>
    <row r="864" spans="1:20" ht="27">
      <c r="A864" s="66" t="s">
        <v>567</v>
      </c>
      <c r="B864" s="66" t="s">
        <v>27</v>
      </c>
      <c r="C864" s="66" t="s">
        <v>568</v>
      </c>
      <c r="D864" s="66" t="s">
        <v>569</v>
      </c>
      <c r="E864" s="66">
        <v>74</v>
      </c>
      <c r="F864" s="66" t="s">
        <v>65</v>
      </c>
      <c r="G864" s="67" t="s">
        <v>66</v>
      </c>
      <c r="H864" s="67" t="s">
        <v>67</v>
      </c>
      <c r="I864" s="66" t="s">
        <v>55</v>
      </c>
      <c r="J864" s="66" t="s">
        <v>9</v>
      </c>
      <c r="K864" s="66" t="s">
        <v>57</v>
      </c>
      <c r="L864" s="66">
        <v>410</v>
      </c>
      <c r="M864" s="66" t="s">
        <v>339</v>
      </c>
      <c r="N864" s="67" t="s">
        <v>340</v>
      </c>
      <c r="O864" s="67" t="s">
        <v>337</v>
      </c>
      <c r="P864" s="66" t="s">
        <v>14</v>
      </c>
      <c r="Q864" s="66" t="s">
        <v>14</v>
      </c>
      <c r="R864" s="66" t="s">
        <v>57</v>
      </c>
      <c r="S864" s="66" t="s">
        <v>570</v>
      </c>
      <c r="T864" s="66" t="s">
        <v>57</v>
      </c>
    </row>
    <row r="865" spans="1:20" ht="27">
      <c r="A865" s="66" t="s">
        <v>567</v>
      </c>
      <c r="B865" s="66" t="s">
        <v>27</v>
      </c>
      <c r="C865" s="66" t="s">
        <v>568</v>
      </c>
      <c r="D865" s="66" t="s">
        <v>569</v>
      </c>
      <c r="E865" s="66">
        <v>74</v>
      </c>
      <c r="F865" s="66" t="s">
        <v>65</v>
      </c>
      <c r="G865" s="67" t="s">
        <v>66</v>
      </c>
      <c r="H865" s="67" t="s">
        <v>67</v>
      </c>
      <c r="I865" s="66" t="s">
        <v>55</v>
      </c>
      <c r="J865" s="66" t="s">
        <v>9</v>
      </c>
      <c r="K865" s="66" t="s">
        <v>57</v>
      </c>
      <c r="L865" s="66">
        <v>460</v>
      </c>
      <c r="M865" s="66" t="s">
        <v>580</v>
      </c>
      <c r="N865" s="67" t="s">
        <v>581</v>
      </c>
      <c r="O865" s="67" t="s">
        <v>582</v>
      </c>
      <c r="P865" s="66" t="s">
        <v>14</v>
      </c>
      <c r="Q865" s="66" t="s">
        <v>14</v>
      </c>
      <c r="R865" s="66" t="s">
        <v>57</v>
      </c>
      <c r="S865" s="66" t="s">
        <v>570</v>
      </c>
      <c r="T865" s="66" t="s">
        <v>57</v>
      </c>
    </row>
    <row r="866" spans="1:20" ht="27">
      <c r="A866" s="66" t="s">
        <v>567</v>
      </c>
      <c r="B866" s="66" t="s">
        <v>27</v>
      </c>
      <c r="C866" s="66" t="s">
        <v>583</v>
      </c>
      <c r="D866" s="66" t="s">
        <v>569</v>
      </c>
      <c r="E866" s="66">
        <v>75</v>
      </c>
      <c r="F866" s="66" t="s">
        <v>68</v>
      </c>
      <c r="G866" s="67" t="s">
        <v>69</v>
      </c>
      <c r="H866" s="67" t="s">
        <v>67</v>
      </c>
      <c r="I866" s="66" t="s">
        <v>55</v>
      </c>
      <c r="J866" s="66" t="s">
        <v>9</v>
      </c>
      <c r="K866" s="66" t="s">
        <v>57</v>
      </c>
      <c r="L866" s="66">
        <v>446</v>
      </c>
      <c r="M866" s="66" t="s">
        <v>220</v>
      </c>
      <c r="N866" s="67" t="s">
        <v>221</v>
      </c>
      <c r="O866" s="67" t="s">
        <v>219</v>
      </c>
      <c r="P866" s="66" t="s">
        <v>14</v>
      </c>
      <c r="Q866" s="66" t="s">
        <v>14</v>
      </c>
      <c r="R866" s="66" t="s">
        <v>57</v>
      </c>
      <c r="S866" s="66" t="s">
        <v>570</v>
      </c>
      <c r="T866" s="66" t="s">
        <v>57</v>
      </c>
    </row>
    <row r="867" spans="1:20" ht="27">
      <c r="A867" s="66" t="s">
        <v>567</v>
      </c>
      <c r="B867" s="66" t="s">
        <v>27</v>
      </c>
      <c r="C867" s="66" t="s">
        <v>583</v>
      </c>
      <c r="D867" s="66" t="s">
        <v>569</v>
      </c>
      <c r="E867" s="66">
        <v>75</v>
      </c>
      <c r="F867" s="66" t="s">
        <v>68</v>
      </c>
      <c r="G867" s="67" t="s">
        <v>69</v>
      </c>
      <c r="H867" s="67" t="s">
        <v>67</v>
      </c>
      <c r="I867" s="66" t="s">
        <v>55</v>
      </c>
      <c r="J867" s="66" t="s">
        <v>9</v>
      </c>
      <c r="K867" s="66" t="s">
        <v>57</v>
      </c>
      <c r="L867" s="66">
        <v>468</v>
      </c>
      <c r="M867" s="66" t="s">
        <v>477</v>
      </c>
      <c r="N867" s="67" t="s">
        <v>584</v>
      </c>
      <c r="O867" s="67" t="s">
        <v>585</v>
      </c>
      <c r="P867" s="66" t="s">
        <v>14</v>
      </c>
      <c r="Q867" s="66" t="s">
        <v>14</v>
      </c>
      <c r="R867" s="66" t="s">
        <v>57</v>
      </c>
      <c r="S867" s="66" t="s">
        <v>570</v>
      </c>
      <c r="T867" s="66" t="s">
        <v>57</v>
      </c>
    </row>
    <row r="868" spans="1:20" ht="27">
      <c r="A868" s="66" t="s">
        <v>567</v>
      </c>
      <c r="B868" s="66" t="s">
        <v>27</v>
      </c>
      <c r="C868" s="66" t="s">
        <v>586</v>
      </c>
      <c r="D868" s="66" t="s">
        <v>569</v>
      </c>
      <c r="E868" s="66">
        <v>103</v>
      </c>
      <c r="F868" s="66" t="s">
        <v>151</v>
      </c>
      <c r="G868" s="67" t="s">
        <v>587</v>
      </c>
      <c r="H868" s="67" t="s">
        <v>588</v>
      </c>
      <c r="I868" s="66" t="s">
        <v>10</v>
      </c>
      <c r="J868" s="66" t="s">
        <v>10</v>
      </c>
      <c r="K868" s="66" t="s">
        <v>57</v>
      </c>
      <c r="L868" s="66">
        <v>297</v>
      </c>
      <c r="M868" s="66" t="s">
        <v>260</v>
      </c>
      <c r="N868" s="67" t="s">
        <v>261</v>
      </c>
      <c r="O868" s="67" t="s">
        <v>259</v>
      </c>
      <c r="P868" s="66" t="s">
        <v>61</v>
      </c>
      <c r="Q868" s="66" t="s">
        <v>13</v>
      </c>
      <c r="R868" s="66" t="s">
        <v>57</v>
      </c>
      <c r="S868" s="66" t="s">
        <v>570</v>
      </c>
      <c r="T868" s="66" t="s">
        <v>57</v>
      </c>
    </row>
    <row r="869" spans="1:20" ht="27.75">
      <c r="A869" s="66" t="s">
        <v>567</v>
      </c>
      <c r="B869" s="66" t="s">
        <v>27</v>
      </c>
      <c r="C869" s="66" t="s">
        <v>586</v>
      </c>
      <c r="D869" s="66" t="s">
        <v>569</v>
      </c>
      <c r="E869" s="66">
        <v>103</v>
      </c>
      <c r="F869" s="66" t="s">
        <v>151</v>
      </c>
      <c r="G869" s="67" t="s">
        <v>587</v>
      </c>
      <c r="H869" s="67" t="s">
        <v>588</v>
      </c>
      <c r="I869" s="66" t="s">
        <v>10</v>
      </c>
      <c r="J869" s="66" t="s">
        <v>10</v>
      </c>
      <c r="K869" s="66" t="s">
        <v>57</v>
      </c>
      <c r="L869" s="66">
        <v>420</v>
      </c>
      <c r="M869" s="66" t="s">
        <v>358</v>
      </c>
      <c r="N869" s="67" t="s">
        <v>359</v>
      </c>
      <c r="O869" s="67" t="s">
        <v>360</v>
      </c>
      <c r="P869" s="66" t="s">
        <v>14</v>
      </c>
      <c r="Q869" s="66" t="s">
        <v>14</v>
      </c>
      <c r="R869" s="66" t="s">
        <v>57</v>
      </c>
      <c r="S869" s="66" t="s">
        <v>570</v>
      </c>
      <c r="T869" s="66" t="s">
        <v>57</v>
      </c>
    </row>
    <row r="870" spans="1:20" ht="27">
      <c r="A870" s="66" t="s">
        <v>567</v>
      </c>
      <c r="B870" s="66" t="s">
        <v>27</v>
      </c>
      <c r="C870" s="66" t="s">
        <v>586</v>
      </c>
      <c r="D870" s="66" t="s">
        <v>569</v>
      </c>
      <c r="E870" s="66">
        <v>103</v>
      </c>
      <c r="F870" s="66" t="s">
        <v>151</v>
      </c>
      <c r="G870" s="67" t="s">
        <v>587</v>
      </c>
      <c r="H870" s="67" t="s">
        <v>588</v>
      </c>
      <c r="I870" s="66" t="s">
        <v>10</v>
      </c>
      <c r="J870" s="66" t="s">
        <v>10</v>
      </c>
      <c r="K870" s="66" t="s">
        <v>57</v>
      </c>
      <c r="L870" s="66">
        <v>433</v>
      </c>
      <c r="M870" s="66" t="s">
        <v>386</v>
      </c>
      <c r="N870" s="67" t="s">
        <v>359</v>
      </c>
      <c r="O870" s="67" t="s">
        <v>385</v>
      </c>
      <c r="P870" s="66" t="s">
        <v>14</v>
      </c>
      <c r="Q870" s="66" t="s">
        <v>14</v>
      </c>
      <c r="R870" s="66" t="s">
        <v>57</v>
      </c>
      <c r="S870" s="66" t="s">
        <v>570</v>
      </c>
      <c r="T870" s="66" t="s">
        <v>57</v>
      </c>
    </row>
    <row r="871" spans="1:20" ht="27">
      <c r="A871" s="66" t="s">
        <v>567</v>
      </c>
      <c r="B871" s="66" t="s">
        <v>27</v>
      </c>
      <c r="C871" s="66" t="s">
        <v>586</v>
      </c>
      <c r="D871" s="66" t="s">
        <v>569</v>
      </c>
      <c r="E871" s="66">
        <v>103</v>
      </c>
      <c r="F871" s="66" t="s">
        <v>151</v>
      </c>
      <c r="G871" s="67" t="s">
        <v>587</v>
      </c>
      <c r="H871" s="67" t="s">
        <v>588</v>
      </c>
      <c r="I871" s="66" t="s">
        <v>10</v>
      </c>
      <c r="J871" s="66" t="s">
        <v>10</v>
      </c>
      <c r="K871" s="66" t="s">
        <v>57</v>
      </c>
      <c r="L871" s="66">
        <v>442</v>
      </c>
      <c r="M871" s="66" t="s">
        <v>405</v>
      </c>
      <c r="N871" s="67" t="s">
        <v>406</v>
      </c>
      <c r="O871" s="67" t="s">
        <v>402</v>
      </c>
      <c r="P871" s="66" t="s">
        <v>14</v>
      </c>
      <c r="Q871" s="66" t="s">
        <v>14</v>
      </c>
      <c r="R871" s="66" t="s">
        <v>57</v>
      </c>
      <c r="S871" s="66" t="s">
        <v>570</v>
      </c>
      <c r="T871" s="66" t="s">
        <v>57</v>
      </c>
    </row>
    <row r="872" spans="1:20" ht="27">
      <c r="A872" s="66" t="s">
        <v>567</v>
      </c>
      <c r="B872" s="66" t="s">
        <v>27</v>
      </c>
      <c r="C872" s="66" t="s">
        <v>586</v>
      </c>
      <c r="D872" s="66" t="s">
        <v>569</v>
      </c>
      <c r="E872" s="66">
        <v>103</v>
      </c>
      <c r="F872" s="66" t="s">
        <v>151</v>
      </c>
      <c r="G872" s="67" t="s">
        <v>587</v>
      </c>
      <c r="H872" s="67" t="s">
        <v>588</v>
      </c>
      <c r="I872" s="66" t="s">
        <v>10</v>
      </c>
      <c r="J872" s="66" t="s">
        <v>10</v>
      </c>
      <c r="K872" s="66" t="s">
        <v>57</v>
      </c>
      <c r="L872" s="66">
        <v>445</v>
      </c>
      <c r="M872" s="66" t="s">
        <v>468</v>
      </c>
      <c r="N872" s="67" t="s">
        <v>589</v>
      </c>
      <c r="O872" s="67" t="s">
        <v>590</v>
      </c>
      <c r="P872" s="66" t="s">
        <v>14</v>
      </c>
      <c r="Q872" s="66" t="s">
        <v>14</v>
      </c>
      <c r="R872" s="66" t="s">
        <v>57</v>
      </c>
      <c r="S872" s="66" t="s">
        <v>570</v>
      </c>
      <c r="T872" s="66" t="s">
        <v>57</v>
      </c>
    </row>
    <row r="873" spans="1:20" ht="41.65">
      <c r="A873" s="66" t="s">
        <v>567</v>
      </c>
      <c r="B873" s="66" t="s">
        <v>27</v>
      </c>
      <c r="C873" s="66" t="s">
        <v>586</v>
      </c>
      <c r="D873" s="66" t="s">
        <v>569</v>
      </c>
      <c r="E873" s="66">
        <v>103</v>
      </c>
      <c r="F873" s="66" t="s">
        <v>151</v>
      </c>
      <c r="G873" s="67" t="s">
        <v>587</v>
      </c>
      <c r="H873" s="67" t="s">
        <v>588</v>
      </c>
      <c r="I873" s="66" t="s">
        <v>10</v>
      </c>
      <c r="J873" s="66" t="s">
        <v>10</v>
      </c>
      <c r="K873" s="66" t="s">
        <v>57</v>
      </c>
      <c r="L873" s="66">
        <v>457</v>
      </c>
      <c r="M873" s="66" t="s">
        <v>591</v>
      </c>
      <c r="N873" s="67" t="s">
        <v>592</v>
      </c>
      <c r="O873" s="67" t="s">
        <v>593</v>
      </c>
      <c r="P873" s="66" t="s">
        <v>14</v>
      </c>
      <c r="Q873" s="66" t="s">
        <v>14</v>
      </c>
      <c r="R873" s="66" t="s">
        <v>57</v>
      </c>
      <c r="S873" s="66" t="s">
        <v>570</v>
      </c>
      <c r="T873" s="66" t="s">
        <v>57</v>
      </c>
    </row>
    <row r="874" spans="1:20" ht="27">
      <c r="A874" s="66" t="s">
        <v>567</v>
      </c>
      <c r="B874" s="66" t="s">
        <v>27</v>
      </c>
      <c r="C874" s="66" t="s">
        <v>594</v>
      </c>
      <c r="D874" s="66" t="s">
        <v>569</v>
      </c>
      <c r="E874" s="66">
        <v>175</v>
      </c>
      <c r="F874" s="66" t="s">
        <v>500</v>
      </c>
      <c r="G874" s="67" t="s">
        <v>501</v>
      </c>
      <c r="H874" s="67" t="s">
        <v>502</v>
      </c>
      <c r="I874" s="66" t="s">
        <v>11</v>
      </c>
      <c r="J874" s="66" t="s">
        <v>11</v>
      </c>
      <c r="K874" s="66" t="s">
        <v>57</v>
      </c>
      <c r="L874" s="66">
        <v>291</v>
      </c>
      <c r="M874" s="66" t="s">
        <v>257</v>
      </c>
      <c r="N874" s="67" t="s">
        <v>258</v>
      </c>
      <c r="O874" s="67" t="s">
        <v>259</v>
      </c>
      <c r="P874" s="66" t="s">
        <v>61</v>
      </c>
      <c r="Q874" s="66" t="s">
        <v>13</v>
      </c>
      <c r="R874" s="66" t="s">
        <v>57</v>
      </c>
      <c r="S874" s="66" t="s">
        <v>570</v>
      </c>
      <c r="T874" s="66" t="s">
        <v>57</v>
      </c>
    </row>
    <row r="875" spans="1:20" ht="27">
      <c r="A875" s="66" t="s">
        <v>567</v>
      </c>
      <c r="B875" s="66" t="s">
        <v>27</v>
      </c>
      <c r="C875" s="66" t="s">
        <v>594</v>
      </c>
      <c r="D875" s="66" t="s">
        <v>569</v>
      </c>
      <c r="E875" s="66">
        <v>175</v>
      </c>
      <c r="F875" s="66" t="s">
        <v>500</v>
      </c>
      <c r="G875" s="67" t="s">
        <v>501</v>
      </c>
      <c r="H875" s="67" t="s">
        <v>502</v>
      </c>
      <c r="I875" s="66" t="s">
        <v>11</v>
      </c>
      <c r="J875" s="66" t="s">
        <v>11</v>
      </c>
      <c r="K875" s="66" t="s">
        <v>57</v>
      </c>
      <c r="L875" s="66">
        <v>414</v>
      </c>
      <c r="M875" s="66" t="s">
        <v>347</v>
      </c>
      <c r="N875" s="67" t="s">
        <v>348</v>
      </c>
      <c r="O875" s="67" t="s">
        <v>337</v>
      </c>
      <c r="P875" s="66" t="s">
        <v>14</v>
      </c>
      <c r="Q875" s="66" t="s">
        <v>14</v>
      </c>
      <c r="R875" s="66" t="s">
        <v>57</v>
      </c>
      <c r="S875" s="66" t="s">
        <v>570</v>
      </c>
      <c r="T875" s="66" t="s">
        <v>57</v>
      </c>
    </row>
    <row r="876" spans="1:20" ht="27">
      <c r="A876" s="66" t="s">
        <v>567</v>
      </c>
      <c r="B876" s="66" t="s">
        <v>27</v>
      </c>
      <c r="C876" s="66" t="s">
        <v>594</v>
      </c>
      <c r="D876" s="66" t="s">
        <v>569</v>
      </c>
      <c r="E876" s="66">
        <v>175</v>
      </c>
      <c r="F876" s="66" t="s">
        <v>500</v>
      </c>
      <c r="G876" s="67" t="s">
        <v>501</v>
      </c>
      <c r="H876" s="67" t="s">
        <v>502</v>
      </c>
      <c r="I876" s="66" t="s">
        <v>11</v>
      </c>
      <c r="J876" s="66" t="s">
        <v>11</v>
      </c>
      <c r="K876" s="66" t="s">
        <v>57</v>
      </c>
      <c r="L876" s="66">
        <v>463</v>
      </c>
      <c r="M876" s="66" t="s">
        <v>595</v>
      </c>
      <c r="N876" s="67" t="s">
        <v>596</v>
      </c>
      <c r="O876" s="67" t="s">
        <v>597</v>
      </c>
      <c r="P876" s="66" t="s">
        <v>14</v>
      </c>
      <c r="Q876" s="66" t="s">
        <v>14</v>
      </c>
      <c r="R876" s="66" t="s">
        <v>57</v>
      </c>
      <c r="S876" s="66" t="s">
        <v>570</v>
      </c>
      <c r="T876" s="66" t="s">
        <v>57</v>
      </c>
    </row>
    <row r="877" spans="1:20" ht="27.75">
      <c r="A877" s="66" t="s">
        <v>567</v>
      </c>
      <c r="B877" s="66" t="s">
        <v>27</v>
      </c>
      <c r="C877" s="66" t="s">
        <v>598</v>
      </c>
      <c r="D877" s="66" t="s">
        <v>569</v>
      </c>
      <c r="E877" s="66">
        <v>177</v>
      </c>
      <c r="F877" s="66" t="s">
        <v>599</v>
      </c>
      <c r="G877" s="67" t="s">
        <v>600</v>
      </c>
      <c r="H877" s="67" t="s">
        <v>601</v>
      </c>
      <c r="I877" s="66" t="s">
        <v>11</v>
      </c>
      <c r="J877" s="66" t="s">
        <v>11</v>
      </c>
      <c r="K877" s="66" t="s">
        <v>57</v>
      </c>
      <c r="L877" s="66">
        <v>263</v>
      </c>
      <c r="M877" s="66" t="s">
        <v>602</v>
      </c>
      <c r="N877" s="67" t="s">
        <v>603</v>
      </c>
      <c r="O877" s="67" t="s">
        <v>604</v>
      </c>
      <c r="P877" s="66" t="s">
        <v>12</v>
      </c>
      <c r="Q877" s="66" t="s">
        <v>12</v>
      </c>
      <c r="R877" s="66" t="s">
        <v>57</v>
      </c>
      <c r="S877" s="66" t="s">
        <v>570</v>
      </c>
      <c r="T877" s="66" t="s">
        <v>57</v>
      </c>
    </row>
    <row r="878" spans="1:20" ht="27">
      <c r="A878" s="66" t="s">
        <v>567</v>
      </c>
      <c r="B878" s="66" t="s">
        <v>27</v>
      </c>
      <c r="C878" s="66" t="s">
        <v>605</v>
      </c>
      <c r="D878" s="66" t="s">
        <v>569</v>
      </c>
      <c r="E878" s="66">
        <v>201</v>
      </c>
      <c r="F878" s="66" t="s">
        <v>606</v>
      </c>
      <c r="G878" s="67" t="s">
        <v>607</v>
      </c>
      <c r="H878" s="67" t="s">
        <v>608</v>
      </c>
      <c r="I878" s="66" t="s">
        <v>11</v>
      </c>
      <c r="J878" s="66" t="s">
        <v>11</v>
      </c>
      <c r="K878" s="66" t="s">
        <v>57</v>
      </c>
      <c r="L878" s="66">
        <v>386</v>
      </c>
      <c r="M878" s="66" t="s">
        <v>609</v>
      </c>
      <c r="N878" s="67" t="s">
        <v>610</v>
      </c>
      <c r="O878" s="67" t="s">
        <v>611</v>
      </c>
      <c r="P878" s="66" t="s">
        <v>14</v>
      </c>
      <c r="Q878" s="66" t="s">
        <v>14</v>
      </c>
      <c r="R878" s="66" t="s">
        <v>57</v>
      </c>
      <c r="S878" s="66" t="s">
        <v>570</v>
      </c>
      <c r="T878" s="66" t="s">
        <v>57</v>
      </c>
    </row>
    <row r="879" spans="1:20" ht="27.75">
      <c r="A879" s="66" t="s">
        <v>567</v>
      </c>
      <c r="B879" s="66" t="s">
        <v>27</v>
      </c>
      <c r="C879" s="66" t="s">
        <v>612</v>
      </c>
      <c r="D879" s="66" t="s">
        <v>569</v>
      </c>
      <c r="E879" s="66">
        <v>206</v>
      </c>
      <c r="F879" s="66" t="s">
        <v>509</v>
      </c>
      <c r="G879" s="67" t="s">
        <v>510</v>
      </c>
      <c r="H879" s="67" t="s">
        <v>511</v>
      </c>
      <c r="I879" s="66" t="s">
        <v>11</v>
      </c>
      <c r="J879" s="66" t="s">
        <v>11</v>
      </c>
      <c r="K879" s="66" t="s">
        <v>57</v>
      </c>
      <c r="L879" s="66">
        <v>211</v>
      </c>
      <c r="M879" s="66" t="s">
        <v>518</v>
      </c>
      <c r="N879" s="67" t="s">
        <v>519</v>
      </c>
      <c r="O879" s="67" t="s">
        <v>520</v>
      </c>
      <c r="P879" s="66" t="s">
        <v>11</v>
      </c>
      <c r="Q879" s="66" t="s">
        <v>11</v>
      </c>
      <c r="R879" s="66" t="s">
        <v>57</v>
      </c>
      <c r="S879" s="66" t="s">
        <v>570</v>
      </c>
      <c r="T879" s="66" t="s">
        <v>57</v>
      </c>
    </row>
    <row r="880" spans="1:20" ht="27.75">
      <c r="A880" s="66" t="s">
        <v>567</v>
      </c>
      <c r="B880" s="66" t="s">
        <v>27</v>
      </c>
      <c r="C880" s="66" t="s">
        <v>612</v>
      </c>
      <c r="D880" s="66" t="s">
        <v>569</v>
      </c>
      <c r="E880" s="66">
        <v>206</v>
      </c>
      <c r="F880" s="66" t="s">
        <v>509</v>
      </c>
      <c r="G880" s="67" t="s">
        <v>510</v>
      </c>
      <c r="H880" s="67" t="s">
        <v>511</v>
      </c>
      <c r="I880" s="66" t="s">
        <v>11</v>
      </c>
      <c r="J880" s="66" t="s">
        <v>11</v>
      </c>
      <c r="K880" s="66" t="s">
        <v>57</v>
      </c>
      <c r="L880" s="66">
        <v>411</v>
      </c>
      <c r="M880" s="66" t="s">
        <v>341</v>
      </c>
      <c r="N880" s="67" t="s">
        <v>342</v>
      </c>
      <c r="O880" s="67" t="s">
        <v>337</v>
      </c>
      <c r="P880" s="66" t="s">
        <v>14</v>
      </c>
      <c r="Q880" s="66" t="s">
        <v>14</v>
      </c>
      <c r="R880" s="66" t="s">
        <v>57</v>
      </c>
      <c r="S880" s="66" t="s">
        <v>570</v>
      </c>
      <c r="T880" s="66" t="s">
        <v>57</v>
      </c>
    </row>
    <row r="881" spans="1:20" ht="27.75">
      <c r="A881" s="66" t="s">
        <v>567</v>
      </c>
      <c r="B881" s="66" t="s">
        <v>27</v>
      </c>
      <c r="C881" s="66" t="s">
        <v>612</v>
      </c>
      <c r="D881" s="66" t="s">
        <v>569</v>
      </c>
      <c r="E881" s="66">
        <v>211</v>
      </c>
      <c r="F881" s="66" t="s">
        <v>518</v>
      </c>
      <c r="G881" s="67" t="s">
        <v>519</v>
      </c>
      <c r="H881" s="67" t="s">
        <v>520</v>
      </c>
      <c r="I881" s="66" t="s">
        <v>11</v>
      </c>
      <c r="J881" s="66" t="s">
        <v>11</v>
      </c>
      <c r="K881" s="66" t="s">
        <v>57</v>
      </c>
      <c r="L881" s="66">
        <v>411</v>
      </c>
      <c r="M881" s="66" t="s">
        <v>341</v>
      </c>
      <c r="N881" s="67" t="s">
        <v>342</v>
      </c>
      <c r="O881" s="67" t="s">
        <v>337</v>
      </c>
      <c r="P881" s="66" t="s">
        <v>14</v>
      </c>
      <c r="Q881" s="66" t="s">
        <v>14</v>
      </c>
      <c r="R881" s="66" t="s">
        <v>57</v>
      </c>
      <c r="S881" s="66" t="s">
        <v>570</v>
      </c>
      <c r="T881" s="66" t="s">
        <v>57</v>
      </c>
    </row>
    <row r="882" spans="1:20" ht="27">
      <c r="A882" s="66" t="s">
        <v>567</v>
      </c>
      <c r="B882" s="66" t="s">
        <v>27</v>
      </c>
      <c r="C882" s="66" t="s">
        <v>613</v>
      </c>
      <c r="D882" s="66" t="s">
        <v>569</v>
      </c>
      <c r="E882" s="66">
        <v>214</v>
      </c>
      <c r="F882" s="66" t="s">
        <v>614</v>
      </c>
      <c r="G882" s="67" t="s">
        <v>615</v>
      </c>
      <c r="H882" s="67" t="s">
        <v>616</v>
      </c>
      <c r="I882" s="66" t="s">
        <v>11</v>
      </c>
      <c r="J882" s="66" t="s">
        <v>11</v>
      </c>
      <c r="K882" s="66" t="s">
        <v>57</v>
      </c>
      <c r="L882" s="66">
        <v>328</v>
      </c>
      <c r="M882" s="66" t="s">
        <v>274</v>
      </c>
      <c r="N882" s="67" t="s">
        <v>275</v>
      </c>
      <c r="O882" s="67" t="s">
        <v>267</v>
      </c>
      <c r="P882" s="66" t="s">
        <v>61</v>
      </c>
      <c r="Q882" s="66" t="s">
        <v>13</v>
      </c>
      <c r="R882" s="66" t="s">
        <v>57</v>
      </c>
      <c r="S882" s="66" t="s">
        <v>570</v>
      </c>
      <c r="T882" s="66" t="s">
        <v>57</v>
      </c>
    </row>
    <row r="883" spans="1:20" ht="27">
      <c r="A883" s="66" t="s">
        <v>567</v>
      </c>
      <c r="B883" s="66" t="s">
        <v>27</v>
      </c>
      <c r="C883" s="66" t="s">
        <v>613</v>
      </c>
      <c r="D883" s="66" t="s">
        <v>569</v>
      </c>
      <c r="E883" s="66">
        <v>214</v>
      </c>
      <c r="F883" s="66" t="s">
        <v>614</v>
      </c>
      <c r="G883" s="67" t="s">
        <v>615</v>
      </c>
      <c r="H883" s="67" t="s">
        <v>616</v>
      </c>
      <c r="I883" s="66" t="s">
        <v>11</v>
      </c>
      <c r="J883" s="66" t="s">
        <v>11</v>
      </c>
      <c r="K883" s="66" t="s">
        <v>57</v>
      </c>
      <c r="L883" s="66">
        <v>329</v>
      </c>
      <c r="M883" s="66" t="s">
        <v>292</v>
      </c>
      <c r="N883" s="67" t="s">
        <v>293</v>
      </c>
      <c r="O883" s="67" t="s">
        <v>291</v>
      </c>
      <c r="P883" s="66" t="s">
        <v>61</v>
      </c>
      <c r="Q883" s="66" t="s">
        <v>13</v>
      </c>
      <c r="R883" s="66" t="s">
        <v>57</v>
      </c>
      <c r="S883" s="66" t="s">
        <v>570</v>
      </c>
      <c r="T883" s="66" t="s">
        <v>57</v>
      </c>
    </row>
    <row r="884" spans="1:20" ht="27">
      <c r="A884" s="66" t="s">
        <v>567</v>
      </c>
      <c r="B884" s="66" t="s">
        <v>27</v>
      </c>
      <c r="C884" s="66" t="s">
        <v>613</v>
      </c>
      <c r="D884" s="66" t="s">
        <v>569</v>
      </c>
      <c r="E884" s="66">
        <v>214</v>
      </c>
      <c r="F884" s="66" t="s">
        <v>614</v>
      </c>
      <c r="G884" s="67" t="s">
        <v>615</v>
      </c>
      <c r="H884" s="67" t="s">
        <v>616</v>
      </c>
      <c r="I884" s="66" t="s">
        <v>11</v>
      </c>
      <c r="J884" s="66" t="s">
        <v>11</v>
      </c>
      <c r="K884" s="66" t="s">
        <v>57</v>
      </c>
      <c r="L884" s="66">
        <v>361</v>
      </c>
      <c r="M884" s="66" t="s">
        <v>434</v>
      </c>
      <c r="N884" s="67" t="s">
        <v>617</v>
      </c>
      <c r="O884" s="67" t="s">
        <v>618</v>
      </c>
      <c r="P884" s="66" t="s">
        <v>14</v>
      </c>
      <c r="Q884" s="66" t="s">
        <v>14</v>
      </c>
      <c r="R884" s="66" t="s">
        <v>57</v>
      </c>
      <c r="S884" s="66" t="s">
        <v>570</v>
      </c>
      <c r="T884" s="66" t="s">
        <v>57</v>
      </c>
    </row>
    <row r="885" spans="1:20" ht="27">
      <c r="A885" s="66" t="s">
        <v>567</v>
      </c>
      <c r="B885" s="66" t="s">
        <v>27</v>
      </c>
      <c r="C885" s="66" t="s">
        <v>613</v>
      </c>
      <c r="D885" s="66" t="s">
        <v>569</v>
      </c>
      <c r="E885" s="66">
        <v>214</v>
      </c>
      <c r="F885" s="66" t="s">
        <v>614</v>
      </c>
      <c r="G885" s="67" t="s">
        <v>615</v>
      </c>
      <c r="H885" s="67" t="s">
        <v>616</v>
      </c>
      <c r="I885" s="66" t="s">
        <v>11</v>
      </c>
      <c r="J885" s="66" t="s">
        <v>11</v>
      </c>
      <c r="K885" s="66" t="s">
        <v>57</v>
      </c>
      <c r="L885" s="66">
        <v>391</v>
      </c>
      <c r="M885" s="66" t="s">
        <v>205</v>
      </c>
      <c r="N885" s="67" t="s">
        <v>206</v>
      </c>
      <c r="O885" s="67" t="s">
        <v>204</v>
      </c>
      <c r="P885" s="66" t="s">
        <v>14</v>
      </c>
      <c r="Q885" s="66" t="s">
        <v>14</v>
      </c>
      <c r="R885" s="66" t="s">
        <v>57</v>
      </c>
      <c r="S885" s="66" t="s">
        <v>570</v>
      </c>
      <c r="T885" s="66" t="s">
        <v>57</v>
      </c>
    </row>
    <row r="886" spans="1:20" ht="27">
      <c r="A886" s="66" t="s">
        <v>567</v>
      </c>
      <c r="B886" s="66" t="s">
        <v>27</v>
      </c>
      <c r="C886" s="66" t="s">
        <v>619</v>
      </c>
      <c r="D886" s="66" t="s">
        <v>569</v>
      </c>
      <c r="E886" s="66">
        <v>225</v>
      </c>
      <c r="F886" s="66" t="s">
        <v>620</v>
      </c>
      <c r="G886" s="67" t="s">
        <v>621</v>
      </c>
      <c r="H886" s="67" t="s">
        <v>622</v>
      </c>
      <c r="I886" s="66" t="s">
        <v>11</v>
      </c>
      <c r="J886" s="66" t="s">
        <v>11</v>
      </c>
      <c r="K886" s="66" t="s">
        <v>57</v>
      </c>
      <c r="L886" s="66">
        <v>359</v>
      </c>
      <c r="M886" s="66" t="s">
        <v>445</v>
      </c>
      <c r="N886" s="67" t="s">
        <v>623</v>
      </c>
      <c r="O886" s="67" t="s">
        <v>624</v>
      </c>
      <c r="P886" s="66" t="s">
        <v>14</v>
      </c>
      <c r="Q886" s="66" t="s">
        <v>14</v>
      </c>
      <c r="R886" s="66" t="s">
        <v>57</v>
      </c>
      <c r="S886" s="66" t="s">
        <v>570</v>
      </c>
      <c r="T886" s="66" t="s">
        <v>57</v>
      </c>
    </row>
    <row r="887" spans="1:20" ht="27.75">
      <c r="A887" s="66" t="s">
        <v>567</v>
      </c>
      <c r="B887" s="66" t="s">
        <v>27</v>
      </c>
      <c r="C887" s="66" t="s">
        <v>619</v>
      </c>
      <c r="D887" s="66" t="s">
        <v>569</v>
      </c>
      <c r="E887" s="66">
        <v>225</v>
      </c>
      <c r="F887" s="66" t="s">
        <v>620</v>
      </c>
      <c r="G887" s="67" t="s">
        <v>621</v>
      </c>
      <c r="H887" s="67" t="s">
        <v>622</v>
      </c>
      <c r="I887" s="66" t="s">
        <v>11</v>
      </c>
      <c r="J887" s="66" t="s">
        <v>11</v>
      </c>
      <c r="K887" s="66" t="s">
        <v>57</v>
      </c>
      <c r="L887" s="66">
        <v>362</v>
      </c>
      <c r="M887" s="66" t="s">
        <v>162</v>
      </c>
      <c r="N887" s="67" t="s">
        <v>163</v>
      </c>
      <c r="O887" s="67" t="s">
        <v>161</v>
      </c>
      <c r="P887" s="66" t="s">
        <v>14</v>
      </c>
      <c r="Q887" s="66" t="s">
        <v>14</v>
      </c>
      <c r="R887" s="66" t="s">
        <v>57</v>
      </c>
      <c r="S887" s="66" t="s">
        <v>570</v>
      </c>
      <c r="T887" s="66" t="s">
        <v>57</v>
      </c>
    </row>
    <row r="888" spans="1:20" ht="27">
      <c r="A888" s="66" t="s">
        <v>567</v>
      </c>
      <c r="B888" s="66" t="s">
        <v>27</v>
      </c>
      <c r="C888" s="66" t="s">
        <v>625</v>
      </c>
      <c r="D888" s="66" t="s">
        <v>569</v>
      </c>
      <c r="E888" s="66">
        <v>237</v>
      </c>
      <c r="F888" s="66" t="s">
        <v>175</v>
      </c>
      <c r="G888" s="67" t="s">
        <v>176</v>
      </c>
      <c r="H888" s="67" t="s">
        <v>177</v>
      </c>
      <c r="I888" s="66" t="s">
        <v>11</v>
      </c>
      <c r="J888" s="66" t="s">
        <v>11</v>
      </c>
      <c r="K888" s="66" t="s">
        <v>57</v>
      </c>
      <c r="L888" s="66">
        <v>334</v>
      </c>
      <c r="M888" s="66" t="s">
        <v>626</v>
      </c>
      <c r="N888" s="67" t="s">
        <v>627</v>
      </c>
      <c r="O888" s="67" t="s">
        <v>628</v>
      </c>
      <c r="P888" s="66" t="s">
        <v>55</v>
      </c>
      <c r="Q888" s="66" t="s">
        <v>13</v>
      </c>
      <c r="R888" s="66" t="s">
        <v>57</v>
      </c>
      <c r="S888" s="66" t="s">
        <v>570</v>
      </c>
      <c r="T888" s="66" t="s">
        <v>57</v>
      </c>
    </row>
    <row r="889" spans="1:20" ht="27">
      <c r="A889" s="66" t="s">
        <v>567</v>
      </c>
      <c r="B889" s="66" t="s">
        <v>27</v>
      </c>
      <c r="C889" s="66" t="s">
        <v>629</v>
      </c>
      <c r="D889" s="66" t="s">
        <v>569</v>
      </c>
      <c r="E889" s="66">
        <v>244</v>
      </c>
      <c r="F889" s="66" t="s">
        <v>191</v>
      </c>
      <c r="G889" s="67" t="s">
        <v>192</v>
      </c>
      <c r="H889" s="67" t="s">
        <v>193</v>
      </c>
      <c r="I889" s="66" t="s">
        <v>11</v>
      </c>
      <c r="J889" s="66" t="s">
        <v>11</v>
      </c>
      <c r="K889" s="66" t="s">
        <v>57</v>
      </c>
      <c r="L889" s="66">
        <v>406</v>
      </c>
      <c r="M889" s="66" t="s">
        <v>526</v>
      </c>
      <c r="N889" s="67" t="s">
        <v>527</v>
      </c>
      <c r="O889" s="67" t="s">
        <v>528</v>
      </c>
      <c r="P889" s="66" t="s">
        <v>14</v>
      </c>
      <c r="Q889" s="66" t="s">
        <v>14</v>
      </c>
      <c r="R889" s="66" t="s">
        <v>57</v>
      </c>
      <c r="S889" s="66" t="s">
        <v>570</v>
      </c>
      <c r="T889" s="66" t="s">
        <v>57</v>
      </c>
    </row>
    <row r="890" spans="1:20" ht="27">
      <c r="A890" s="66" t="s">
        <v>567</v>
      </c>
      <c r="B890" s="66" t="s">
        <v>27</v>
      </c>
      <c r="C890" s="66" t="s">
        <v>629</v>
      </c>
      <c r="D890" s="66" t="s">
        <v>569</v>
      </c>
      <c r="E890" s="66">
        <v>244</v>
      </c>
      <c r="F890" s="66" t="s">
        <v>191</v>
      </c>
      <c r="G890" s="67" t="s">
        <v>192</v>
      </c>
      <c r="H890" s="67" t="s">
        <v>193</v>
      </c>
      <c r="I890" s="66" t="s">
        <v>11</v>
      </c>
      <c r="J890" s="66" t="s">
        <v>11</v>
      </c>
      <c r="K890" s="66" t="s">
        <v>57</v>
      </c>
      <c r="L890" s="66">
        <v>437</v>
      </c>
      <c r="M890" s="66" t="s">
        <v>393</v>
      </c>
      <c r="N890" s="67" t="s">
        <v>394</v>
      </c>
      <c r="O890" s="67" t="s">
        <v>385</v>
      </c>
      <c r="P890" s="66" t="s">
        <v>14</v>
      </c>
      <c r="Q890" s="66" t="s">
        <v>14</v>
      </c>
      <c r="R890" s="66" t="s">
        <v>57</v>
      </c>
      <c r="S890" s="66" t="s">
        <v>570</v>
      </c>
      <c r="T890" s="66" t="s">
        <v>57</v>
      </c>
    </row>
    <row r="891" spans="1:20" ht="27">
      <c r="A891" s="66" t="s">
        <v>567</v>
      </c>
      <c r="B891" s="66" t="s">
        <v>27</v>
      </c>
      <c r="C891" s="66" t="s">
        <v>630</v>
      </c>
      <c r="D891" s="66" t="s">
        <v>569</v>
      </c>
      <c r="E891" s="66">
        <v>245</v>
      </c>
      <c r="F891" s="66" t="s">
        <v>631</v>
      </c>
      <c r="G891" s="67" t="s">
        <v>632</v>
      </c>
      <c r="H891" s="67" t="s">
        <v>633</v>
      </c>
      <c r="I891" s="66" t="s">
        <v>11</v>
      </c>
      <c r="J891" s="66" t="s">
        <v>11</v>
      </c>
      <c r="K891" s="66" t="s">
        <v>57</v>
      </c>
      <c r="L891" s="66">
        <v>393</v>
      </c>
      <c r="M891" s="66" t="s">
        <v>306</v>
      </c>
      <c r="N891" s="67" t="s">
        <v>307</v>
      </c>
      <c r="O891" s="67" t="s">
        <v>305</v>
      </c>
      <c r="P891" s="66" t="s">
        <v>14</v>
      </c>
      <c r="Q891" s="66" t="s">
        <v>14</v>
      </c>
      <c r="R891" s="66" t="s">
        <v>57</v>
      </c>
      <c r="S891" s="66" t="s">
        <v>570</v>
      </c>
      <c r="T891" s="66" t="s">
        <v>57</v>
      </c>
    </row>
    <row r="892" spans="1:20" ht="27.75">
      <c r="A892" s="66" t="s">
        <v>567</v>
      </c>
      <c r="B892" s="66" t="s">
        <v>27</v>
      </c>
      <c r="C892" s="66" t="s">
        <v>634</v>
      </c>
      <c r="D892" s="66" t="s">
        <v>569</v>
      </c>
      <c r="E892" s="66">
        <v>265</v>
      </c>
      <c r="F892" s="66" t="s">
        <v>635</v>
      </c>
      <c r="G892" s="67" t="s">
        <v>636</v>
      </c>
      <c r="H892" s="67" t="s">
        <v>637</v>
      </c>
      <c r="I892" s="66" t="s">
        <v>12</v>
      </c>
      <c r="J892" s="66" t="s">
        <v>12</v>
      </c>
      <c r="K892" s="66" t="s">
        <v>57</v>
      </c>
      <c r="L892" s="66">
        <v>347</v>
      </c>
      <c r="M892" s="66" t="s">
        <v>300</v>
      </c>
      <c r="N892" s="67" t="s">
        <v>301</v>
      </c>
      <c r="O892" s="67" t="s">
        <v>297</v>
      </c>
      <c r="P892" s="66" t="s">
        <v>14</v>
      </c>
      <c r="Q892" s="66" t="s">
        <v>14</v>
      </c>
      <c r="R892" s="66" t="s">
        <v>57</v>
      </c>
      <c r="S892" s="66" t="s">
        <v>570</v>
      </c>
      <c r="T892" s="66" t="s">
        <v>57</v>
      </c>
    </row>
    <row r="893" spans="1:20" ht="27.75">
      <c r="A893" s="66" t="s">
        <v>567</v>
      </c>
      <c r="B893" s="66" t="s">
        <v>27</v>
      </c>
      <c r="C893" s="66" t="s">
        <v>634</v>
      </c>
      <c r="D893" s="66" t="s">
        <v>569</v>
      </c>
      <c r="E893" s="66">
        <v>265</v>
      </c>
      <c r="F893" s="66" t="s">
        <v>635</v>
      </c>
      <c r="G893" s="67" t="s">
        <v>636</v>
      </c>
      <c r="H893" s="67" t="s">
        <v>637</v>
      </c>
      <c r="I893" s="66" t="s">
        <v>12</v>
      </c>
      <c r="J893" s="66" t="s">
        <v>12</v>
      </c>
      <c r="K893" s="66" t="s">
        <v>57</v>
      </c>
      <c r="L893" s="66">
        <v>379</v>
      </c>
      <c r="M893" s="66" t="s">
        <v>83</v>
      </c>
      <c r="N893" s="67" t="s">
        <v>84</v>
      </c>
      <c r="O893" s="67" t="s">
        <v>82</v>
      </c>
      <c r="P893" s="66" t="s">
        <v>14</v>
      </c>
      <c r="Q893" s="66" t="s">
        <v>14</v>
      </c>
      <c r="R893" s="66" t="s">
        <v>57</v>
      </c>
      <c r="S893" s="66" t="s">
        <v>570</v>
      </c>
      <c r="T893" s="66" t="s">
        <v>57</v>
      </c>
    </row>
    <row r="894" spans="1:20" ht="27">
      <c r="A894" s="66" t="s">
        <v>567</v>
      </c>
      <c r="B894" s="66" t="s">
        <v>27</v>
      </c>
      <c r="C894" s="66" t="s">
        <v>568</v>
      </c>
      <c r="D894" s="66" t="s">
        <v>569</v>
      </c>
      <c r="E894" s="66">
        <v>274</v>
      </c>
      <c r="F894" s="66" t="s">
        <v>235</v>
      </c>
      <c r="G894" s="67" t="s">
        <v>236</v>
      </c>
      <c r="H894" s="67" t="s">
        <v>237</v>
      </c>
      <c r="I894" s="66" t="s">
        <v>12</v>
      </c>
      <c r="J894" s="66" t="s">
        <v>12</v>
      </c>
      <c r="K894" s="66" t="s">
        <v>57</v>
      </c>
      <c r="L894" s="66">
        <v>292</v>
      </c>
      <c r="M894" s="66" t="s">
        <v>571</v>
      </c>
      <c r="N894" s="67" t="s">
        <v>572</v>
      </c>
      <c r="O894" s="67" t="s">
        <v>573</v>
      </c>
      <c r="P894" s="66" t="s">
        <v>61</v>
      </c>
      <c r="Q894" s="66" t="s">
        <v>13</v>
      </c>
      <c r="R894" s="66" t="s">
        <v>57</v>
      </c>
      <c r="S894" s="66" t="s">
        <v>570</v>
      </c>
      <c r="T894" s="66" t="s">
        <v>57</v>
      </c>
    </row>
    <row r="895" spans="1:20" ht="27">
      <c r="A895" s="66" t="s">
        <v>567</v>
      </c>
      <c r="B895" s="66" t="s">
        <v>27</v>
      </c>
      <c r="C895" s="66" t="s">
        <v>568</v>
      </c>
      <c r="D895" s="66" t="s">
        <v>569</v>
      </c>
      <c r="E895" s="66">
        <v>274</v>
      </c>
      <c r="F895" s="66" t="s">
        <v>235</v>
      </c>
      <c r="G895" s="67" t="s">
        <v>236</v>
      </c>
      <c r="H895" s="67" t="s">
        <v>237</v>
      </c>
      <c r="I895" s="66" t="s">
        <v>12</v>
      </c>
      <c r="J895" s="66" t="s">
        <v>12</v>
      </c>
      <c r="K895" s="66" t="s">
        <v>57</v>
      </c>
      <c r="L895" s="66">
        <v>317</v>
      </c>
      <c r="M895" s="66" t="s">
        <v>574</v>
      </c>
      <c r="N895" s="67" t="s">
        <v>575</v>
      </c>
      <c r="O895" s="67" t="s">
        <v>576</v>
      </c>
      <c r="P895" s="66" t="s">
        <v>61</v>
      </c>
      <c r="Q895" s="66" t="s">
        <v>13</v>
      </c>
      <c r="R895" s="66" t="s">
        <v>57</v>
      </c>
      <c r="S895" s="66" t="s">
        <v>570</v>
      </c>
      <c r="T895" s="66" t="s">
        <v>57</v>
      </c>
    </row>
    <row r="896" spans="1:20" ht="27">
      <c r="A896" s="66" t="s">
        <v>567</v>
      </c>
      <c r="B896" s="66" t="s">
        <v>27</v>
      </c>
      <c r="C896" s="66" t="s">
        <v>568</v>
      </c>
      <c r="D896" s="66" t="s">
        <v>569</v>
      </c>
      <c r="E896" s="66">
        <v>274</v>
      </c>
      <c r="F896" s="66" t="s">
        <v>235</v>
      </c>
      <c r="G896" s="67" t="s">
        <v>236</v>
      </c>
      <c r="H896" s="67" t="s">
        <v>237</v>
      </c>
      <c r="I896" s="66" t="s">
        <v>12</v>
      </c>
      <c r="J896" s="66" t="s">
        <v>12</v>
      </c>
      <c r="K896" s="66" t="s">
        <v>57</v>
      </c>
      <c r="L896" s="66">
        <v>332</v>
      </c>
      <c r="M896" s="66" t="s">
        <v>577</v>
      </c>
      <c r="N896" s="67" t="s">
        <v>578</v>
      </c>
      <c r="O896" s="67" t="s">
        <v>579</v>
      </c>
      <c r="P896" s="66" t="s">
        <v>55</v>
      </c>
      <c r="Q896" s="66" t="s">
        <v>13</v>
      </c>
      <c r="R896" s="66" t="s">
        <v>57</v>
      </c>
      <c r="S896" s="66" t="s">
        <v>570</v>
      </c>
      <c r="T896" s="66" t="s">
        <v>57</v>
      </c>
    </row>
    <row r="897" spans="1:20" ht="27">
      <c r="A897" s="66" t="s">
        <v>567</v>
      </c>
      <c r="B897" s="66" t="s">
        <v>27</v>
      </c>
      <c r="C897" s="66" t="s">
        <v>568</v>
      </c>
      <c r="D897" s="66" t="s">
        <v>569</v>
      </c>
      <c r="E897" s="66">
        <v>274</v>
      </c>
      <c r="F897" s="66" t="s">
        <v>235</v>
      </c>
      <c r="G897" s="67" t="s">
        <v>236</v>
      </c>
      <c r="H897" s="67" t="s">
        <v>237</v>
      </c>
      <c r="I897" s="66" t="s">
        <v>12</v>
      </c>
      <c r="J897" s="66" t="s">
        <v>12</v>
      </c>
      <c r="K897" s="66" t="s">
        <v>57</v>
      </c>
      <c r="L897" s="66">
        <v>410</v>
      </c>
      <c r="M897" s="66" t="s">
        <v>339</v>
      </c>
      <c r="N897" s="67" t="s">
        <v>340</v>
      </c>
      <c r="O897" s="67" t="s">
        <v>337</v>
      </c>
      <c r="P897" s="66" t="s">
        <v>14</v>
      </c>
      <c r="Q897" s="66" t="s">
        <v>14</v>
      </c>
      <c r="R897" s="66" t="s">
        <v>57</v>
      </c>
      <c r="S897" s="66" t="s">
        <v>570</v>
      </c>
      <c r="T897" s="66" t="s">
        <v>57</v>
      </c>
    </row>
    <row r="898" spans="1:20" ht="27">
      <c r="A898" s="66" t="s">
        <v>567</v>
      </c>
      <c r="B898" s="66" t="s">
        <v>27</v>
      </c>
      <c r="C898" s="66" t="s">
        <v>568</v>
      </c>
      <c r="D898" s="66" t="s">
        <v>569</v>
      </c>
      <c r="E898" s="66">
        <v>274</v>
      </c>
      <c r="F898" s="66" t="s">
        <v>235</v>
      </c>
      <c r="G898" s="67" t="s">
        <v>236</v>
      </c>
      <c r="H898" s="67" t="s">
        <v>237</v>
      </c>
      <c r="I898" s="66" t="s">
        <v>12</v>
      </c>
      <c r="J898" s="66" t="s">
        <v>12</v>
      </c>
      <c r="K898" s="66" t="s">
        <v>57</v>
      </c>
      <c r="L898" s="66">
        <v>460</v>
      </c>
      <c r="M898" s="66" t="s">
        <v>580</v>
      </c>
      <c r="N898" s="67" t="s">
        <v>581</v>
      </c>
      <c r="O898" s="67" t="s">
        <v>582</v>
      </c>
      <c r="P898" s="66" t="s">
        <v>14</v>
      </c>
      <c r="Q898" s="66" t="s">
        <v>14</v>
      </c>
      <c r="R898" s="66" t="s">
        <v>57</v>
      </c>
      <c r="S898" s="66" t="s">
        <v>570</v>
      </c>
      <c r="T898" s="66" t="s">
        <v>57</v>
      </c>
    </row>
    <row r="899" spans="1:20" ht="27">
      <c r="A899" s="66" t="s">
        <v>567</v>
      </c>
      <c r="B899" s="66" t="s">
        <v>27</v>
      </c>
      <c r="C899" s="66" t="s">
        <v>638</v>
      </c>
      <c r="D899" s="66" t="s">
        <v>569</v>
      </c>
      <c r="E899" s="66">
        <v>275</v>
      </c>
      <c r="F899" s="66" t="s">
        <v>238</v>
      </c>
      <c r="G899" s="67" t="s">
        <v>239</v>
      </c>
      <c r="H899" s="67" t="s">
        <v>237</v>
      </c>
      <c r="I899" s="66" t="s">
        <v>12</v>
      </c>
      <c r="J899" s="66" t="s">
        <v>12</v>
      </c>
      <c r="K899" s="66" t="s">
        <v>57</v>
      </c>
      <c r="L899" s="66">
        <v>351</v>
      </c>
      <c r="M899" s="66" t="s">
        <v>194</v>
      </c>
      <c r="N899" s="67" t="s">
        <v>195</v>
      </c>
      <c r="O899" s="67" t="s">
        <v>193</v>
      </c>
      <c r="P899" s="66" t="s">
        <v>14</v>
      </c>
      <c r="Q899" s="66" t="s">
        <v>14</v>
      </c>
      <c r="R899" s="66" t="s">
        <v>57</v>
      </c>
      <c r="S899" s="66" t="s">
        <v>570</v>
      </c>
      <c r="T899" s="66" t="s">
        <v>57</v>
      </c>
    </row>
    <row r="900" spans="1:20" ht="27">
      <c r="A900" s="66" t="s">
        <v>567</v>
      </c>
      <c r="B900" s="66" t="s">
        <v>27</v>
      </c>
      <c r="C900" s="66" t="s">
        <v>639</v>
      </c>
      <c r="D900" s="66" t="s">
        <v>569</v>
      </c>
      <c r="E900" s="66">
        <v>279</v>
      </c>
      <c r="F900" s="66" t="s">
        <v>640</v>
      </c>
      <c r="G900" s="67" t="s">
        <v>641</v>
      </c>
      <c r="H900" s="67"/>
      <c r="I900" s="66" t="s">
        <v>12</v>
      </c>
      <c r="J900" s="66" t="s">
        <v>12</v>
      </c>
      <c r="K900" s="66" t="s">
        <v>57</v>
      </c>
      <c r="L900" s="66">
        <v>407</v>
      </c>
      <c r="M900" s="66" t="s">
        <v>529</v>
      </c>
      <c r="N900" s="67" t="s">
        <v>530</v>
      </c>
      <c r="O900" s="67" t="s">
        <v>531</v>
      </c>
      <c r="P900" s="66" t="s">
        <v>14</v>
      </c>
      <c r="Q900" s="66" t="s">
        <v>14</v>
      </c>
      <c r="R900" s="66" t="s">
        <v>57</v>
      </c>
      <c r="S900" s="66" t="s">
        <v>570</v>
      </c>
      <c r="T900" s="66" t="s">
        <v>57</v>
      </c>
    </row>
    <row r="901" spans="1:20" ht="27">
      <c r="A901" s="66" t="s">
        <v>567</v>
      </c>
      <c r="B901" s="66" t="s">
        <v>27</v>
      </c>
      <c r="C901" s="66" t="s">
        <v>642</v>
      </c>
      <c r="D901" s="66" t="s">
        <v>569</v>
      </c>
      <c r="E901" s="66">
        <v>290</v>
      </c>
      <c r="F901" s="66" t="s">
        <v>643</v>
      </c>
      <c r="G901" s="67" t="s">
        <v>644</v>
      </c>
      <c r="H901" s="67" t="s">
        <v>645</v>
      </c>
      <c r="I901" s="66" t="s">
        <v>61</v>
      </c>
      <c r="J901" s="66" t="s">
        <v>13</v>
      </c>
      <c r="K901" s="66" t="s">
        <v>57</v>
      </c>
      <c r="L901" s="66">
        <v>294</v>
      </c>
      <c r="M901" s="66" t="s">
        <v>646</v>
      </c>
      <c r="N901" s="67" t="s">
        <v>647</v>
      </c>
      <c r="O901" s="67" t="s">
        <v>648</v>
      </c>
      <c r="P901" s="66" t="s">
        <v>61</v>
      </c>
      <c r="Q901" s="66" t="s">
        <v>13</v>
      </c>
      <c r="R901" s="66" t="s">
        <v>57</v>
      </c>
      <c r="S901" s="66" t="s">
        <v>570</v>
      </c>
      <c r="T901" s="66" t="s">
        <v>57</v>
      </c>
    </row>
    <row r="902" spans="1:20" ht="27">
      <c r="A902" s="66" t="s">
        <v>567</v>
      </c>
      <c r="B902" s="66" t="s">
        <v>27</v>
      </c>
      <c r="C902" s="66" t="s">
        <v>642</v>
      </c>
      <c r="D902" s="66" t="s">
        <v>569</v>
      </c>
      <c r="E902" s="66">
        <v>290</v>
      </c>
      <c r="F902" s="66" t="s">
        <v>643</v>
      </c>
      <c r="G902" s="67" t="s">
        <v>644</v>
      </c>
      <c r="H902" s="67" t="s">
        <v>645</v>
      </c>
      <c r="I902" s="66" t="s">
        <v>61</v>
      </c>
      <c r="J902" s="66" t="s">
        <v>13</v>
      </c>
      <c r="K902" s="66" t="s">
        <v>57</v>
      </c>
      <c r="L902" s="66">
        <v>465</v>
      </c>
      <c r="M902" s="66" t="s">
        <v>473</v>
      </c>
      <c r="N902" s="67" t="s">
        <v>649</v>
      </c>
      <c r="O902" s="67" t="s">
        <v>650</v>
      </c>
      <c r="P902" s="66" t="s">
        <v>14</v>
      </c>
      <c r="Q902" s="66" t="s">
        <v>14</v>
      </c>
      <c r="R902" s="66" t="s">
        <v>57</v>
      </c>
      <c r="S902" s="66" t="s">
        <v>570</v>
      </c>
      <c r="T902" s="66" t="s">
        <v>57</v>
      </c>
    </row>
    <row r="903" spans="1:20" ht="27">
      <c r="A903" s="66" t="s">
        <v>567</v>
      </c>
      <c r="B903" s="66" t="s">
        <v>27</v>
      </c>
      <c r="C903" s="66" t="s">
        <v>594</v>
      </c>
      <c r="D903" s="66" t="s">
        <v>569</v>
      </c>
      <c r="E903" s="66">
        <v>291</v>
      </c>
      <c r="F903" s="66" t="s">
        <v>257</v>
      </c>
      <c r="G903" s="67" t="s">
        <v>258</v>
      </c>
      <c r="H903" s="67" t="s">
        <v>259</v>
      </c>
      <c r="I903" s="66" t="s">
        <v>61</v>
      </c>
      <c r="J903" s="66" t="s">
        <v>13</v>
      </c>
      <c r="K903" s="66" t="s">
        <v>57</v>
      </c>
      <c r="L903" s="66">
        <v>414</v>
      </c>
      <c r="M903" s="66" t="s">
        <v>347</v>
      </c>
      <c r="N903" s="67" t="s">
        <v>348</v>
      </c>
      <c r="O903" s="67" t="s">
        <v>337</v>
      </c>
      <c r="P903" s="66" t="s">
        <v>14</v>
      </c>
      <c r="Q903" s="66" t="s">
        <v>14</v>
      </c>
      <c r="R903" s="66" t="s">
        <v>57</v>
      </c>
      <c r="S903" s="66" t="s">
        <v>570</v>
      </c>
      <c r="T903" s="66" t="s">
        <v>57</v>
      </c>
    </row>
    <row r="904" spans="1:20" ht="27">
      <c r="A904" s="66" t="s">
        <v>567</v>
      </c>
      <c r="B904" s="66" t="s">
        <v>27</v>
      </c>
      <c r="C904" s="66" t="s">
        <v>594</v>
      </c>
      <c r="D904" s="66" t="s">
        <v>569</v>
      </c>
      <c r="E904" s="66">
        <v>291</v>
      </c>
      <c r="F904" s="66" t="s">
        <v>257</v>
      </c>
      <c r="G904" s="67" t="s">
        <v>258</v>
      </c>
      <c r="H904" s="67" t="s">
        <v>259</v>
      </c>
      <c r="I904" s="66" t="s">
        <v>61</v>
      </c>
      <c r="J904" s="66" t="s">
        <v>13</v>
      </c>
      <c r="K904" s="66" t="s">
        <v>57</v>
      </c>
      <c r="L904" s="66">
        <v>463</v>
      </c>
      <c r="M904" s="66" t="s">
        <v>595</v>
      </c>
      <c r="N904" s="67" t="s">
        <v>596</v>
      </c>
      <c r="O904" s="67" t="s">
        <v>597</v>
      </c>
      <c r="P904" s="66" t="s">
        <v>14</v>
      </c>
      <c r="Q904" s="66" t="s">
        <v>14</v>
      </c>
      <c r="R904" s="66" t="s">
        <v>57</v>
      </c>
      <c r="S904" s="66" t="s">
        <v>570</v>
      </c>
      <c r="T904" s="66" t="s">
        <v>57</v>
      </c>
    </row>
    <row r="905" spans="1:20" ht="27">
      <c r="A905" s="66" t="s">
        <v>567</v>
      </c>
      <c r="B905" s="66" t="s">
        <v>27</v>
      </c>
      <c r="C905" s="66" t="s">
        <v>568</v>
      </c>
      <c r="D905" s="66" t="s">
        <v>569</v>
      </c>
      <c r="E905" s="66">
        <v>292</v>
      </c>
      <c r="F905" s="66" t="s">
        <v>571</v>
      </c>
      <c r="G905" s="67" t="s">
        <v>572</v>
      </c>
      <c r="H905" s="67" t="s">
        <v>573</v>
      </c>
      <c r="I905" s="66" t="s">
        <v>61</v>
      </c>
      <c r="J905" s="66" t="s">
        <v>13</v>
      </c>
      <c r="K905" s="66" t="s">
        <v>57</v>
      </c>
      <c r="L905" s="66">
        <v>317</v>
      </c>
      <c r="M905" s="66" t="s">
        <v>574</v>
      </c>
      <c r="N905" s="67" t="s">
        <v>575</v>
      </c>
      <c r="O905" s="67" t="s">
        <v>576</v>
      </c>
      <c r="P905" s="66" t="s">
        <v>61</v>
      </c>
      <c r="Q905" s="66" t="s">
        <v>13</v>
      </c>
      <c r="R905" s="66" t="s">
        <v>57</v>
      </c>
      <c r="S905" s="66" t="s">
        <v>570</v>
      </c>
      <c r="T905" s="66" t="s">
        <v>57</v>
      </c>
    </row>
    <row r="906" spans="1:20" ht="27">
      <c r="A906" s="66" t="s">
        <v>567</v>
      </c>
      <c r="B906" s="66" t="s">
        <v>27</v>
      </c>
      <c r="C906" s="66" t="s">
        <v>568</v>
      </c>
      <c r="D906" s="66" t="s">
        <v>569</v>
      </c>
      <c r="E906" s="66">
        <v>292</v>
      </c>
      <c r="F906" s="66" t="s">
        <v>571</v>
      </c>
      <c r="G906" s="67" t="s">
        <v>572</v>
      </c>
      <c r="H906" s="67" t="s">
        <v>573</v>
      </c>
      <c r="I906" s="66" t="s">
        <v>61</v>
      </c>
      <c r="J906" s="66" t="s">
        <v>13</v>
      </c>
      <c r="K906" s="66" t="s">
        <v>57</v>
      </c>
      <c r="L906" s="66">
        <v>332</v>
      </c>
      <c r="M906" s="66" t="s">
        <v>577</v>
      </c>
      <c r="N906" s="67" t="s">
        <v>578</v>
      </c>
      <c r="O906" s="67" t="s">
        <v>579</v>
      </c>
      <c r="P906" s="66" t="s">
        <v>55</v>
      </c>
      <c r="Q906" s="66" t="s">
        <v>13</v>
      </c>
      <c r="R906" s="66" t="s">
        <v>57</v>
      </c>
      <c r="S906" s="66" t="s">
        <v>570</v>
      </c>
      <c r="T906" s="66" t="s">
        <v>57</v>
      </c>
    </row>
    <row r="907" spans="1:20" ht="27">
      <c r="A907" s="66" t="s">
        <v>567</v>
      </c>
      <c r="B907" s="66" t="s">
        <v>27</v>
      </c>
      <c r="C907" s="66" t="s">
        <v>568</v>
      </c>
      <c r="D907" s="66" t="s">
        <v>569</v>
      </c>
      <c r="E907" s="66">
        <v>292</v>
      </c>
      <c r="F907" s="66" t="s">
        <v>571</v>
      </c>
      <c r="G907" s="67" t="s">
        <v>572</v>
      </c>
      <c r="H907" s="67" t="s">
        <v>573</v>
      </c>
      <c r="I907" s="66" t="s">
        <v>61</v>
      </c>
      <c r="J907" s="66" t="s">
        <v>13</v>
      </c>
      <c r="K907" s="66" t="s">
        <v>57</v>
      </c>
      <c r="L907" s="66">
        <v>410</v>
      </c>
      <c r="M907" s="66" t="s">
        <v>339</v>
      </c>
      <c r="N907" s="67" t="s">
        <v>340</v>
      </c>
      <c r="O907" s="67" t="s">
        <v>337</v>
      </c>
      <c r="P907" s="66" t="s">
        <v>14</v>
      </c>
      <c r="Q907" s="66" t="s">
        <v>14</v>
      </c>
      <c r="R907" s="66" t="s">
        <v>57</v>
      </c>
      <c r="S907" s="66" t="s">
        <v>570</v>
      </c>
      <c r="T907" s="66" t="s">
        <v>57</v>
      </c>
    </row>
    <row r="908" spans="1:20" ht="27">
      <c r="A908" s="66" t="s">
        <v>567</v>
      </c>
      <c r="B908" s="66" t="s">
        <v>27</v>
      </c>
      <c r="C908" s="66" t="s">
        <v>568</v>
      </c>
      <c r="D908" s="66" t="s">
        <v>569</v>
      </c>
      <c r="E908" s="66">
        <v>292</v>
      </c>
      <c r="F908" s="66" t="s">
        <v>571</v>
      </c>
      <c r="G908" s="67" t="s">
        <v>572</v>
      </c>
      <c r="H908" s="67" t="s">
        <v>573</v>
      </c>
      <c r="I908" s="66" t="s">
        <v>61</v>
      </c>
      <c r="J908" s="66" t="s">
        <v>13</v>
      </c>
      <c r="K908" s="66" t="s">
        <v>57</v>
      </c>
      <c r="L908" s="66">
        <v>460</v>
      </c>
      <c r="M908" s="66" t="s">
        <v>580</v>
      </c>
      <c r="N908" s="67" t="s">
        <v>581</v>
      </c>
      <c r="O908" s="67" t="s">
        <v>582</v>
      </c>
      <c r="P908" s="66" t="s">
        <v>14</v>
      </c>
      <c r="Q908" s="66" t="s">
        <v>14</v>
      </c>
      <c r="R908" s="66" t="s">
        <v>57</v>
      </c>
      <c r="S908" s="66" t="s">
        <v>570</v>
      </c>
      <c r="T908" s="66" t="s">
        <v>57</v>
      </c>
    </row>
    <row r="909" spans="1:20" ht="27">
      <c r="A909" s="66" t="s">
        <v>567</v>
      </c>
      <c r="B909" s="66" t="s">
        <v>27</v>
      </c>
      <c r="C909" s="66" t="s">
        <v>642</v>
      </c>
      <c r="D909" s="66" t="s">
        <v>569</v>
      </c>
      <c r="E909" s="66">
        <v>294</v>
      </c>
      <c r="F909" s="66" t="s">
        <v>646</v>
      </c>
      <c r="G909" s="67" t="s">
        <v>647</v>
      </c>
      <c r="H909" s="67" t="s">
        <v>648</v>
      </c>
      <c r="I909" s="66" t="s">
        <v>61</v>
      </c>
      <c r="J909" s="66" t="s">
        <v>13</v>
      </c>
      <c r="K909" s="66" t="s">
        <v>57</v>
      </c>
      <c r="L909" s="66">
        <v>465</v>
      </c>
      <c r="M909" s="66" t="s">
        <v>473</v>
      </c>
      <c r="N909" s="67" t="s">
        <v>649</v>
      </c>
      <c r="O909" s="67" t="s">
        <v>650</v>
      </c>
      <c r="P909" s="66" t="s">
        <v>14</v>
      </c>
      <c r="Q909" s="66" t="s">
        <v>14</v>
      </c>
      <c r="R909" s="66" t="s">
        <v>57</v>
      </c>
      <c r="S909" s="66" t="s">
        <v>570</v>
      </c>
      <c r="T909" s="66" t="s">
        <v>57</v>
      </c>
    </row>
    <row r="910" spans="1:20" ht="27">
      <c r="A910" s="66" t="s">
        <v>567</v>
      </c>
      <c r="B910" s="66" t="s">
        <v>27</v>
      </c>
      <c r="C910" s="66" t="s">
        <v>651</v>
      </c>
      <c r="D910" s="66" t="s">
        <v>569</v>
      </c>
      <c r="E910" s="66">
        <v>295</v>
      </c>
      <c r="F910" s="66" t="s">
        <v>652</v>
      </c>
      <c r="G910" s="67" t="s">
        <v>653</v>
      </c>
      <c r="H910" s="67" t="s">
        <v>654</v>
      </c>
      <c r="I910" s="66" t="s">
        <v>61</v>
      </c>
      <c r="J910" s="66" t="s">
        <v>13</v>
      </c>
      <c r="K910" s="66" t="s">
        <v>57</v>
      </c>
      <c r="L910" s="66">
        <v>432</v>
      </c>
      <c r="M910" s="66" t="s">
        <v>383</v>
      </c>
      <c r="N910" s="67" t="s">
        <v>384</v>
      </c>
      <c r="O910" s="67" t="s">
        <v>385</v>
      </c>
      <c r="P910" s="66" t="s">
        <v>14</v>
      </c>
      <c r="Q910" s="66" t="s">
        <v>14</v>
      </c>
      <c r="R910" s="66" t="s">
        <v>57</v>
      </c>
      <c r="S910" s="66" t="s">
        <v>570</v>
      </c>
      <c r="T910" s="66" t="s">
        <v>57</v>
      </c>
    </row>
    <row r="911" spans="1:20" ht="27.75">
      <c r="A911" s="66" t="s">
        <v>567</v>
      </c>
      <c r="B911" s="66" t="s">
        <v>27</v>
      </c>
      <c r="C911" s="66" t="s">
        <v>586</v>
      </c>
      <c r="D911" s="66" t="s">
        <v>569</v>
      </c>
      <c r="E911" s="66">
        <v>297</v>
      </c>
      <c r="F911" s="66" t="s">
        <v>260</v>
      </c>
      <c r="G911" s="67" t="s">
        <v>261</v>
      </c>
      <c r="H911" s="67" t="s">
        <v>259</v>
      </c>
      <c r="I911" s="66" t="s">
        <v>61</v>
      </c>
      <c r="J911" s="66" t="s">
        <v>13</v>
      </c>
      <c r="K911" s="66" t="s">
        <v>57</v>
      </c>
      <c r="L911" s="66">
        <v>420</v>
      </c>
      <c r="M911" s="66" t="s">
        <v>358</v>
      </c>
      <c r="N911" s="67" t="s">
        <v>359</v>
      </c>
      <c r="O911" s="67" t="s">
        <v>360</v>
      </c>
      <c r="P911" s="66" t="s">
        <v>14</v>
      </c>
      <c r="Q911" s="66" t="s">
        <v>14</v>
      </c>
      <c r="R911" s="66" t="s">
        <v>57</v>
      </c>
      <c r="S911" s="66" t="s">
        <v>570</v>
      </c>
      <c r="T911" s="66" t="s">
        <v>57</v>
      </c>
    </row>
    <row r="912" spans="1:20" ht="27">
      <c r="A912" s="66" t="s">
        <v>567</v>
      </c>
      <c r="B912" s="66" t="s">
        <v>27</v>
      </c>
      <c r="C912" s="66" t="s">
        <v>586</v>
      </c>
      <c r="D912" s="66" t="s">
        <v>569</v>
      </c>
      <c r="E912" s="66">
        <v>297</v>
      </c>
      <c r="F912" s="66" t="s">
        <v>260</v>
      </c>
      <c r="G912" s="67" t="s">
        <v>261</v>
      </c>
      <c r="H912" s="67" t="s">
        <v>259</v>
      </c>
      <c r="I912" s="66" t="s">
        <v>61</v>
      </c>
      <c r="J912" s="66" t="s">
        <v>13</v>
      </c>
      <c r="K912" s="66" t="s">
        <v>57</v>
      </c>
      <c r="L912" s="66">
        <v>433</v>
      </c>
      <c r="M912" s="66" t="s">
        <v>386</v>
      </c>
      <c r="N912" s="67" t="s">
        <v>359</v>
      </c>
      <c r="O912" s="67" t="s">
        <v>385</v>
      </c>
      <c r="P912" s="66" t="s">
        <v>14</v>
      </c>
      <c r="Q912" s="66" t="s">
        <v>14</v>
      </c>
      <c r="R912" s="66" t="s">
        <v>57</v>
      </c>
      <c r="S912" s="66" t="s">
        <v>570</v>
      </c>
      <c r="T912" s="66" t="s">
        <v>57</v>
      </c>
    </row>
    <row r="913" spans="1:20" ht="27">
      <c r="A913" s="66" t="s">
        <v>567</v>
      </c>
      <c r="B913" s="66" t="s">
        <v>27</v>
      </c>
      <c r="C913" s="66" t="s">
        <v>586</v>
      </c>
      <c r="D913" s="66" t="s">
        <v>569</v>
      </c>
      <c r="E913" s="66">
        <v>297</v>
      </c>
      <c r="F913" s="66" t="s">
        <v>260</v>
      </c>
      <c r="G913" s="67" t="s">
        <v>261</v>
      </c>
      <c r="H913" s="67" t="s">
        <v>259</v>
      </c>
      <c r="I913" s="66" t="s">
        <v>61</v>
      </c>
      <c r="J913" s="66" t="s">
        <v>13</v>
      </c>
      <c r="K913" s="66" t="s">
        <v>57</v>
      </c>
      <c r="L913" s="66">
        <v>442</v>
      </c>
      <c r="M913" s="66" t="s">
        <v>405</v>
      </c>
      <c r="N913" s="67" t="s">
        <v>406</v>
      </c>
      <c r="O913" s="67" t="s">
        <v>402</v>
      </c>
      <c r="P913" s="66" t="s">
        <v>14</v>
      </c>
      <c r="Q913" s="66" t="s">
        <v>14</v>
      </c>
      <c r="R913" s="66" t="s">
        <v>57</v>
      </c>
      <c r="S913" s="66" t="s">
        <v>570</v>
      </c>
      <c r="T913" s="66" t="s">
        <v>57</v>
      </c>
    </row>
    <row r="914" spans="1:20" ht="27">
      <c r="A914" s="66" t="s">
        <v>567</v>
      </c>
      <c r="B914" s="66" t="s">
        <v>27</v>
      </c>
      <c r="C914" s="66" t="s">
        <v>586</v>
      </c>
      <c r="D914" s="66" t="s">
        <v>569</v>
      </c>
      <c r="E914" s="66">
        <v>297</v>
      </c>
      <c r="F914" s="66" t="s">
        <v>260</v>
      </c>
      <c r="G914" s="67" t="s">
        <v>261</v>
      </c>
      <c r="H914" s="67" t="s">
        <v>259</v>
      </c>
      <c r="I914" s="66" t="s">
        <v>61</v>
      </c>
      <c r="J914" s="66" t="s">
        <v>13</v>
      </c>
      <c r="K914" s="66" t="s">
        <v>57</v>
      </c>
      <c r="L914" s="66">
        <v>445</v>
      </c>
      <c r="M914" s="66" t="s">
        <v>468</v>
      </c>
      <c r="N914" s="67" t="s">
        <v>589</v>
      </c>
      <c r="O914" s="67" t="s">
        <v>590</v>
      </c>
      <c r="P914" s="66" t="s">
        <v>14</v>
      </c>
      <c r="Q914" s="66" t="s">
        <v>14</v>
      </c>
      <c r="R914" s="66" t="s">
        <v>57</v>
      </c>
      <c r="S914" s="66" t="s">
        <v>570</v>
      </c>
      <c r="T914" s="66" t="s">
        <v>57</v>
      </c>
    </row>
    <row r="915" spans="1:20" ht="41.65">
      <c r="A915" s="66" t="s">
        <v>567</v>
      </c>
      <c r="B915" s="66" t="s">
        <v>27</v>
      </c>
      <c r="C915" s="66" t="s">
        <v>586</v>
      </c>
      <c r="D915" s="66" t="s">
        <v>569</v>
      </c>
      <c r="E915" s="66">
        <v>297</v>
      </c>
      <c r="F915" s="66" t="s">
        <v>260</v>
      </c>
      <c r="G915" s="67" t="s">
        <v>261</v>
      </c>
      <c r="H915" s="67" t="s">
        <v>259</v>
      </c>
      <c r="I915" s="66" t="s">
        <v>61</v>
      </c>
      <c r="J915" s="66" t="s">
        <v>13</v>
      </c>
      <c r="K915" s="66" t="s">
        <v>57</v>
      </c>
      <c r="L915" s="66">
        <v>457</v>
      </c>
      <c r="M915" s="66" t="s">
        <v>591</v>
      </c>
      <c r="N915" s="67" t="s">
        <v>592</v>
      </c>
      <c r="O915" s="67" t="s">
        <v>593</v>
      </c>
      <c r="P915" s="66" t="s">
        <v>14</v>
      </c>
      <c r="Q915" s="66" t="s">
        <v>14</v>
      </c>
      <c r="R915" s="66" t="s">
        <v>57</v>
      </c>
      <c r="S915" s="66" t="s">
        <v>570</v>
      </c>
      <c r="T915" s="66" t="s">
        <v>57</v>
      </c>
    </row>
    <row r="916" spans="1:20" ht="27">
      <c r="A916" s="66" t="s">
        <v>567</v>
      </c>
      <c r="B916" s="66" t="s">
        <v>27</v>
      </c>
      <c r="C916" s="66" t="s">
        <v>655</v>
      </c>
      <c r="D916" s="66" t="s">
        <v>569</v>
      </c>
      <c r="E916" s="66">
        <v>308</v>
      </c>
      <c r="F916" s="66" t="s">
        <v>262</v>
      </c>
      <c r="G916" s="67" t="s">
        <v>263</v>
      </c>
      <c r="H916" s="67" t="s">
        <v>259</v>
      </c>
      <c r="I916" s="66" t="s">
        <v>61</v>
      </c>
      <c r="J916" s="66" t="s">
        <v>13</v>
      </c>
      <c r="K916" s="66" t="s">
        <v>57</v>
      </c>
      <c r="L916" s="66">
        <v>315</v>
      </c>
      <c r="M916" s="66" t="s">
        <v>281</v>
      </c>
      <c r="N916" s="67" t="s">
        <v>282</v>
      </c>
      <c r="O916" s="67" t="s">
        <v>283</v>
      </c>
      <c r="P916" s="66" t="s">
        <v>55</v>
      </c>
      <c r="Q916" s="66" t="s">
        <v>13</v>
      </c>
      <c r="R916" s="66" t="s">
        <v>57</v>
      </c>
      <c r="S916" s="66" t="s">
        <v>570</v>
      </c>
      <c r="T916" s="66" t="s">
        <v>57</v>
      </c>
    </row>
    <row r="917" spans="1:20" ht="27">
      <c r="A917" s="66" t="s">
        <v>567</v>
      </c>
      <c r="B917" s="66" t="s">
        <v>27</v>
      </c>
      <c r="C917" s="66" t="s">
        <v>655</v>
      </c>
      <c r="D917" s="66" t="s">
        <v>569</v>
      </c>
      <c r="E917" s="66">
        <v>308</v>
      </c>
      <c r="F917" s="66" t="s">
        <v>262</v>
      </c>
      <c r="G917" s="67" t="s">
        <v>263</v>
      </c>
      <c r="H917" s="67" t="s">
        <v>259</v>
      </c>
      <c r="I917" s="66" t="s">
        <v>61</v>
      </c>
      <c r="J917" s="66" t="s">
        <v>13</v>
      </c>
      <c r="K917" s="66" t="s">
        <v>57</v>
      </c>
      <c r="L917" s="66">
        <v>346</v>
      </c>
      <c r="M917" s="66" t="s">
        <v>298</v>
      </c>
      <c r="N917" s="67" t="s">
        <v>299</v>
      </c>
      <c r="O917" s="67" t="s">
        <v>297</v>
      </c>
      <c r="P917" s="66" t="s">
        <v>14</v>
      </c>
      <c r="Q917" s="66" t="s">
        <v>14</v>
      </c>
      <c r="R917" s="66" t="s">
        <v>57</v>
      </c>
      <c r="S917" s="66" t="s">
        <v>570</v>
      </c>
      <c r="T917" s="66" t="s">
        <v>57</v>
      </c>
    </row>
    <row r="918" spans="1:20" ht="27.75">
      <c r="A918" s="66" t="s">
        <v>567</v>
      </c>
      <c r="B918" s="66" t="s">
        <v>27</v>
      </c>
      <c r="C918" s="66" t="s">
        <v>655</v>
      </c>
      <c r="D918" s="66" t="s">
        <v>569</v>
      </c>
      <c r="E918" s="66">
        <v>308</v>
      </c>
      <c r="F918" s="66" t="s">
        <v>262</v>
      </c>
      <c r="G918" s="67" t="s">
        <v>263</v>
      </c>
      <c r="H918" s="67" t="s">
        <v>259</v>
      </c>
      <c r="I918" s="66" t="s">
        <v>61</v>
      </c>
      <c r="J918" s="66" t="s">
        <v>13</v>
      </c>
      <c r="K918" s="66" t="s">
        <v>57</v>
      </c>
      <c r="L918" s="66">
        <v>397</v>
      </c>
      <c r="M918" s="66" t="s">
        <v>313</v>
      </c>
      <c r="N918" s="67" t="s">
        <v>314</v>
      </c>
      <c r="O918" s="67" t="s">
        <v>315</v>
      </c>
      <c r="P918" s="66" t="s">
        <v>14</v>
      </c>
      <c r="Q918" s="66" t="s">
        <v>14</v>
      </c>
      <c r="R918" s="66" t="s">
        <v>57</v>
      </c>
      <c r="S918" s="66" t="s">
        <v>570</v>
      </c>
      <c r="T918" s="66" t="s">
        <v>57</v>
      </c>
    </row>
    <row r="919" spans="1:20" ht="27">
      <c r="A919" s="66" t="s">
        <v>567</v>
      </c>
      <c r="B919" s="66" t="s">
        <v>27</v>
      </c>
      <c r="C919" s="66" t="s">
        <v>656</v>
      </c>
      <c r="D919" s="66" t="s">
        <v>569</v>
      </c>
      <c r="E919" s="66">
        <v>309</v>
      </c>
      <c r="F919" s="66" t="s">
        <v>657</v>
      </c>
      <c r="G919" s="67" t="s">
        <v>658</v>
      </c>
      <c r="H919" s="67" t="s">
        <v>659</v>
      </c>
      <c r="I919" s="66" t="s">
        <v>61</v>
      </c>
      <c r="J919" s="66" t="s">
        <v>13</v>
      </c>
      <c r="K919" s="66" t="s">
        <v>57</v>
      </c>
      <c r="L919" s="66">
        <v>354</v>
      </c>
      <c r="M919" s="66" t="s">
        <v>660</v>
      </c>
      <c r="N919" s="67" t="s">
        <v>661</v>
      </c>
      <c r="O919" s="67" t="s">
        <v>662</v>
      </c>
      <c r="P919" s="66" t="s">
        <v>14</v>
      </c>
      <c r="Q919" s="66" t="s">
        <v>14</v>
      </c>
      <c r="R919" s="66" t="s">
        <v>57</v>
      </c>
      <c r="S919" s="66" t="s">
        <v>570</v>
      </c>
      <c r="T919" s="66" t="s">
        <v>57</v>
      </c>
    </row>
    <row r="920" spans="1:20" ht="27">
      <c r="A920" s="66" t="s">
        <v>567</v>
      </c>
      <c r="B920" s="66" t="s">
        <v>27</v>
      </c>
      <c r="C920" s="66" t="s">
        <v>656</v>
      </c>
      <c r="D920" s="66" t="s">
        <v>569</v>
      </c>
      <c r="E920" s="66">
        <v>309</v>
      </c>
      <c r="F920" s="66" t="s">
        <v>657</v>
      </c>
      <c r="G920" s="67" t="s">
        <v>658</v>
      </c>
      <c r="H920" s="67" t="s">
        <v>659</v>
      </c>
      <c r="I920" s="66" t="s">
        <v>61</v>
      </c>
      <c r="J920" s="66" t="s">
        <v>13</v>
      </c>
      <c r="K920" s="66" t="s">
        <v>57</v>
      </c>
      <c r="L920" s="66">
        <v>417</v>
      </c>
      <c r="M920" s="66" t="s">
        <v>353</v>
      </c>
      <c r="N920" s="67" t="s">
        <v>354</v>
      </c>
      <c r="O920" s="67" t="s">
        <v>337</v>
      </c>
      <c r="P920" s="66" t="s">
        <v>14</v>
      </c>
      <c r="Q920" s="66" t="s">
        <v>14</v>
      </c>
      <c r="R920" s="66" t="s">
        <v>57</v>
      </c>
      <c r="S920" s="66" t="s">
        <v>570</v>
      </c>
      <c r="T920" s="66" t="s">
        <v>57</v>
      </c>
    </row>
    <row r="921" spans="1:20" ht="27.75">
      <c r="A921" s="66" t="s">
        <v>567</v>
      </c>
      <c r="B921" s="66" t="s">
        <v>27</v>
      </c>
      <c r="C921" s="66" t="s">
        <v>656</v>
      </c>
      <c r="D921" s="66" t="s">
        <v>569</v>
      </c>
      <c r="E921" s="66">
        <v>309</v>
      </c>
      <c r="F921" s="66" t="s">
        <v>657</v>
      </c>
      <c r="G921" s="67" t="s">
        <v>658</v>
      </c>
      <c r="H921" s="67" t="s">
        <v>659</v>
      </c>
      <c r="I921" s="66" t="s">
        <v>61</v>
      </c>
      <c r="J921" s="66" t="s">
        <v>13</v>
      </c>
      <c r="K921" s="66" t="s">
        <v>57</v>
      </c>
      <c r="L921" s="66">
        <v>419</v>
      </c>
      <c r="M921" s="66" t="s">
        <v>564</v>
      </c>
      <c r="N921" s="67" t="s">
        <v>565</v>
      </c>
      <c r="O921" s="67" t="s">
        <v>566</v>
      </c>
      <c r="P921" s="66" t="s">
        <v>14</v>
      </c>
      <c r="Q921" s="66" t="s">
        <v>14</v>
      </c>
      <c r="R921" s="66" t="s">
        <v>57</v>
      </c>
      <c r="S921" s="66" t="s">
        <v>570</v>
      </c>
      <c r="T921" s="66" t="s">
        <v>57</v>
      </c>
    </row>
    <row r="922" spans="1:20" ht="27">
      <c r="A922" s="66" t="s">
        <v>567</v>
      </c>
      <c r="B922" s="66" t="s">
        <v>27</v>
      </c>
      <c r="C922" s="66" t="s">
        <v>663</v>
      </c>
      <c r="D922" s="66" t="s">
        <v>569</v>
      </c>
      <c r="E922" s="66">
        <v>314</v>
      </c>
      <c r="F922" s="66" t="s">
        <v>265</v>
      </c>
      <c r="G922" s="67" t="s">
        <v>266</v>
      </c>
      <c r="H922" s="67" t="s">
        <v>267</v>
      </c>
      <c r="I922" s="66" t="s">
        <v>61</v>
      </c>
      <c r="J922" s="66" t="s">
        <v>13</v>
      </c>
      <c r="K922" s="66" t="s">
        <v>57</v>
      </c>
      <c r="L922" s="66">
        <v>340</v>
      </c>
      <c r="M922" s="66" t="s">
        <v>172</v>
      </c>
      <c r="N922" s="67" t="s">
        <v>173</v>
      </c>
      <c r="O922" s="67" t="s">
        <v>171</v>
      </c>
      <c r="P922" s="66" t="s">
        <v>14</v>
      </c>
      <c r="Q922" s="66" t="s">
        <v>14</v>
      </c>
      <c r="R922" s="66" t="s">
        <v>57</v>
      </c>
      <c r="S922" s="66" t="s">
        <v>570</v>
      </c>
      <c r="T922" s="66" t="s">
        <v>57</v>
      </c>
    </row>
    <row r="923" spans="1:20" ht="27.75">
      <c r="A923" s="66" t="s">
        <v>567</v>
      </c>
      <c r="B923" s="66" t="s">
        <v>27</v>
      </c>
      <c r="C923" s="66" t="s">
        <v>663</v>
      </c>
      <c r="D923" s="66" t="s">
        <v>569</v>
      </c>
      <c r="E923" s="66">
        <v>314</v>
      </c>
      <c r="F923" s="66" t="s">
        <v>265</v>
      </c>
      <c r="G923" s="67" t="s">
        <v>266</v>
      </c>
      <c r="H923" s="67" t="s">
        <v>267</v>
      </c>
      <c r="I923" s="66" t="s">
        <v>61</v>
      </c>
      <c r="J923" s="66" t="s">
        <v>13</v>
      </c>
      <c r="K923" s="66" t="s">
        <v>57</v>
      </c>
      <c r="L923" s="66">
        <v>459</v>
      </c>
      <c r="M923" s="66" t="s">
        <v>664</v>
      </c>
      <c r="N923" s="67" t="s">
        <v>665</v>
      </c>
      <c r="O923" s="67" t="s">
        <v>666</v>
      </c>
      <c r="P923" s="66" t="s">
        <v>14</v>
      </c>
      <c r="Q923" s="66" t="s">
        <v>14</v>
      </c>
      <c r="R923" s="66" t="s">
        <v>57</v>
      </c>
      <c r="S923" s="66" t="s">
        <v>570</v>
      </c>
      <c r="T923" s="66" t="s">
        <v>57</v>
      </c>
    </row>
    <row r="924" spans="1:20" ht="27">
      <c r="A924" s="66" t="s">
        <v>567</v>
      </c>
      <c r="B924" s="66" t="s">
        <v>27</v>
      </c>
      <c r="C924" s="66" t="s">
        <v>655</v>
      </c>
      <c r="D924" s="66" t="s">
        <v>569</v>
      </c>
      <c r="E924" s="66">
        <v>315</v>
      </c>
      <c r="F924" s="66" t="s">
        <v>281</v>
      </c>
      <c r="G924" s="67" t="s">
        <v>282</v>
      </c>
      <c r="H924" s="67" t="s">
        <v>283</v>
      </c>
      <c r="I924" s="66" t="s">
        <v>55</v>
      </c>
      <c r="J924" s="66" t="s">
        <v>13</v>
      </c>
      <c r="K924" s="66" t="s">
        <v>57</v>
      </c>
      <c r="L924" s="66">
        <v>346</v>
      </c>
      <c r="M924" s="66" t="s">
        <v>298</v>
      </c>
      <c r="N924" s="67" t="s">
        <v>299</v>
      </c>
      <c r="O924" s="67" t="s">
        <v>297</v>
      </c>
      <c r="P924" s="66" t="s">
        <v>14</v>
      </c>
      <c r="Q924" s="66" t="s">
        <v>14</v>
      </c>
      <c r="R924" s="66" t="s">
        <v>57</v>
      </c>
      <c r="S924" s="66" t="s">
        <v>570</v>
      </c>
      <c r="T924" s="66" t="s">
        <v>57</v>
      </c>
    </row>
    <row r="925" spans="1:20" ht="27.75">
      <c r="A925" s="66" t="s">
        <v>567</v>
      </c>
      <c r="B925" s="66" t="s">
        <v>27</v>
      </c>
      <c r="C925" s="66" t="s">
        <v>655</v>
      </c>
      <c r="D925" s="66" t="s">
        <v>569</v>
      </c>
      <c r="E925" s="66">
        <v>315</v>
      </c>
      <c r="F925" s="66" t="s">
        <v>281</v>
      </c>
      <c r="G925" s="67" t="s">
        <v>282</v>
      </c>
      <c r="H925" s="67" t="s">
        <v>283</v>
      </c>
      <c r="I925" s="66" t="s">
        <v>55</v>
      </c>
      <c r="J925" s="66" t="s">
        <v>13</v>
      </c>
      <c r="K925" s="66" t="s">
        <v>57</v>
      </c>
      <c r="L925" s="66">
        <v>397</v>
      </c>
      <c r="M925" s="66" t="s">
        <v>313</v>
      </c>
      <c r="N925" s="67" t="s">
        <v>314</v>
      </c>
      <c r="O925" s="67" t="s">
        <v>315</v>
      </c>
      <c r="P925" s="66" t="s">
        <v>14</v>
      </c>
      <c r="Q925" s="66" t="s">
        <v>14</v>
      </c>
      <c r="R925" s="66" t="s">
        <v>57</v>
      </c>
      <c r="S925" s="66" t="s">
        <v>570</v>
      </c>
      <c r="T925" s="66" t="s">
        <v>57</v>
      </c>
    </row>
    <row r="926" spans="1:20" ht="27">
      <c r="A926" s="66" t="s">
        <v>567</v>
      </c>
      <c r="B926" s="66" t="s">
        <v>27</v>
      </c>
      <c r="C926" s="66" t="s">
        <v>568</v>
      </c>
      <c r="D926" s="66" t="s">
        <v>569</v>
      </c>
      <c r="E926" s="66">
        <v>317</v>
      </c>
      <c r="F926" s="66" t="s">
        <v>574</v>
      </c>
      <c r="G926" s="67" t="s">
        <v>575</v>
      </c>
      <c r="H926" s="67" t="s">
        <v>576</v>
      </c>
      <c r="I926" s="66" t="s">
        <v>61</v>
      </c>
      <c r="J926" s="66" t="s">
        <v>13</v>
      </c>
      <c r="K926" s="66" t="s">
        <v>57</v>
      </c>
      <c r="L926" s="66">
        <v>332</v>
      </c>
      <c r="M926" s="66" t="s">
        <v>577</v>
      </c>
      <c r="N926" s="67" t="s">
        <v>578</v>
      </c>
      <c r="O926" s="67" t="s">
        <v>579</v>
      </c>
      <c r="P926" s="66" t="s">
        <v>55</v>
      </c>
      <c r="Q926" s="66" t="s">
        <v>13</v>
      </c>
      <c r="R926" s="66" t="s">
        <v>57</v>
      </c>
      <c r="S926" s="66" t="s">
        <v>570</v>
      </c>
      <c r="T926" s="66" t="s">
        <v>57</v>
      </c>
    </row>
    <row r="927" spans="1:20" ht="27">
      <c r="A927" s="66" t="s">
        <v>567</v>
      </c>
      <c r="B927" s="66" t="s">
        <v>27</v>
      </c>
      <c r="C927" s="66" t="s">
        <v>568</v>
      </c>
      <c r="D927" s="66" t="s">
        <v>569</v>
      </c>
      <c r="E927" s="66">
        <v>317</v>
      </c>
      <c r="F927" s="66" t="s">
        <v>574</v>
      </c>
      <c r="G927" s="67" t="s">
        <v>575</v>
      </c>
      <c r="H927" s="67" t="s">
        <v>576</v>
      </c>
      <c r="I927" s="66" t="s">
        <v>61</v>
      </c>
      <c r="J927" s="66" t="s">
        <v>13</v>
      </c>
      <c r="K927" s="66" t="s">
        <v>57</v>
      </c>
      <c r="L927" s="66">
        <v>410</v>
      </c>
      <c r="M927" s="66" t="s">
        <v>339</v>
      </c>
      <c r="N927" s="67" t="s">
        <v>340</v>
      </c>
      <c r="O927" s="67" t="s">
        <v>337</v>
      </c>
      <c r="P927" s="66" t="s">
        <v>14</v>
      </c>
      <c r="Q927" s="66" t="s">
        <v>14</v>
      </c>
      <c r="R927" s="66" t="s">
        <v>57</v>
      </c>
      <c r="S927" s="66" t="s">
        <v>570</v>
      </c>
      <c r="T927" s="66" t="s">
        <v>57</v>
      </c>
    </row>
    <row r="928" spans="1:20" ht="27">
      <c r="A928" s="66" t="s">
        <v>567</v>
      </c>
      <c r="B928" s="66" t="s">
        <v>27</v>
      </c>
      <c r="C928" s="66" t="s">
        <v>568</v>
      </c>
      <c r="D928" s="66" t="s">
        <v>569</v>
      </c>
      <c r="E928" s="66">
        <v>317</v>
      </c>
      <c r="F928" s="66" t="s">
        <v>574</v>
      </c>
      <c r="G928" s="67" t="s">
        <v>575</v>
      </c>
      <c r="H928" s="67" t="s">
        <v>576</v>
      </c>
      <c r="I928" s="66" t="s">
        <v>61</v>
      </c>
      <c r="J928" s="66" t="s">
        <v>13</v>
      </c>
      <c r="K928" s="66" t="s">
        <v>57</v>
      </c>
      <c r="L928" s="66">
        <v>460</v>
      </c>
      <c r="M928" s="66" t="s">
        <v>580</v>
      </c>
      <c r="N928" s="67" t="s">
        <v>581</v>
      </c>
      <c r="O928" s="67" t="s">
        <v>582</v>
      </c>
      <c r="P928" s="66" t="s">
        <v>14</v>
      </c>
      <c r="Q928" s="66" t="s">
        <v>14</v>
      </c>
      <c r="R928" s="66" t="s">
        <v>57</v>
      </c>
      <c r="S928" s="66" t="s">
        <v>570</v>
      </c>
      <c r="T928" s="66" t="s">
        <v>57</v>
      </c>
    </row>
    <row r="929" spans="1:20" ht="27">
      <c r="A929" s="66" t="s">
        <v>567</v>
      </c>
      <c r="B929" s="66" t="s">
        <v>27</v>
      </c>
      <c r="C929" s="66" t="s">
        <v>667</v>
      </c>
      <c r="D929" s="66" t="s">
        <v>569</v>
      </c>
      <c r="E929" s="66">
        <v>320</v>
      </c>
      <c r="F929" s="66" t="s">
        <v>668</v>
      </c>
      <c r="G929" s="67" t="s">
        <v>669</v>
      </c>
      <c r="H929" s="67" t="s">
        <v>670</v>
      </c>
      <c r="I929" s="66" t="s">
        <v>61</v>
      </c>
      <c r="J929" s="66" t="s">
        <v>13</v>
      </c>
      <c r="K929" s="66" t="s">
        <v>57</v>
      </c>
      <c r="L929" s="66">
        <v>326</v>
      </c>
      <c r="M929" s="66" t="s">
        <v>272</v>
      </c>
      <c r="N929" s="67" t="s">
        <v>273</v>
      </c>
      <c r="O929" s="67" t="s">
        <v>267</v>
      </c>
      <c r="P929" s="66" t="s">
        <v>55</v>
      </c>
      <c r="Q929" s="66" t="s">
        <v>13</v>
      </c>
      <c r="R929" s="66" t="s">
        <v>57</v>
      </c>
      <c r="S929" s="66" t="s">
        <v>570</v>
      </c>
      <c r="T929" s="66" t="s">
        <v>57</v>
      </c>
    </row>
    <row r="930" spans="1:20" ht="27">
      <c r="A930" s="66" t="s">
        <v>567</v>
      </c>
      <c r="B930" s="66" t="s">
        <v>27</v>
      </c>
      <c r="C930" s="66" t="s">
        <v>667</v>
      </c>
      <c r="D930" s="66" t="s">
        <v>569</v>
      </c>
      <c r="E930" s="66">
        <v>320</v>
      </c>
      <c r="F930" s="66" t="s">
        <v>668</v>
      </c>
      <c r="G930" s="67" t="s">
        <v>669</v>
      </c>
      <c r="H930" s="67" t="s">
        <v>670</v>
      </c>
      <c r="I930" s="66" t="s">
        <v>61</v>
      </c>
      <c r="J930" s="66" t="s">
        <v>13</v>
      </c>
      <c r="K930" s="66" t="s">
        <v>57</v>
      </c>
      <c r="L930" s="66">
        <v>376</v>
      </c>
      <c r="M930" s="66" t="s">
        <v>78</v>
      </c>
      <c r="N930" s="67" t="s">
        <v>79</v>
      </c>
      <c r="O930" s="67" t="s">
        <v>77</v>
      </c>
      <c r="P930" s="66" t="s">
        <v>14</v>
      </c>
      <c r="Q930" s="66" t="s">
        <v>14</v>
      </c>
      <c r="R930" s="66" t="s">
        <v>57</v>
      </c>
      <c r="S930" s="66" t="s">
        <v>570</v>
      </c>
      <c r="T930" s="66" t="s">
        <v>57</v>
      </c>
    </row>
    <row r="931" spans="1:20" ht="27">
      <c r="A931" s="66" t="s">
        <v>567</v>
      </c>
      <c r="B931" s="66" t="s">
        <v>27</v>
      </c>
      <c r="C931" s="66" t="s">
        <v>667</v>
      </c>
      <c r="D931" s="66" t="s">
        <v>569</v>
      </c>
      <c r="E931" s="66">
        <v>320</v>
      </c>
      <c r="F931" s="66" t="s">
        <v>668</v>
      </c>
      <c r="G931" s="67" t="s">
        <v>669</v>
      </c>
      <c r="H931" s="67" t="s">
        <v>670</v>
      </c>
      <c r="I931" s="66" t="s">
        <v>61</v>
      </c>
      <c r="J931" s="66" t="s">
        <v>13</v>
      </c>
      <c r="K931" s="66" t="s">
        <v>57</v>
      </c>
      <c r="L931" s="66">
        <v>392</v>
      </c>
      <c r="M931" s="66" t="s">
        <v>303</v>
      </c>
      <c r="N931" s="67" t="s">
        <v>304</v>
      </c>
      <c r="O931" s="67" t="s">
        <v>305</v>
      </c>
      <c r="P931" s="66" t="s">
        <v>14</v>
      </c>
      <c r="Q931" s="66" t="s">
        <v>14</v>
      </c>
      <c r="R931" s="66" t="s">
        <v>57</v>
      </c>
      <c r="S931" s="66" t="s">
        <v>570</v>
      </c>
      <c r="T931" s="66" t="s">
        <v>57</v>
      </c>
    </row>
    <row r="932" spans="1:20" ht="27">
      <c r="A932" s="66" t="s">
        <v>567</v>
      </c>
      <c r="B932" s="66" t="s">
        <v>27</v>
      </c>
      <c r="C932" s="66" t="s">
        <v>671</v>
      </c>
      <c r="D932" s="66" t="s">
        <v>569</v>
      </c>
      <c r="E932" s="66">
        <v>321</v>
      </c>
      <c r="F932" s="66" t="s">
        <v>270</v>
      </c>
      <c r="G932" s="67" t="s">
        <v>271</v>
      </c>
      <c r="H932" s="67" t="s">
        <v>267</v>
      </c>
      <c r="I932" s="66" t="s">
        <v>55</v>
      </c>
      <c r="J932" s="66" t="s">
        <v>13</v>
      </c>
      <c r="K932" s="66" t="s">
        <v>57</v>
      </c>
      <c r="L932" s="66">
        <v>395</v>
      </c>
      <c r="M932" s="66" t="s">
        <v>310</v>
      </c>
      <c r="N932" s="67" t="s">
        <v>311</v>
      </c>
      <c r="O932" s="67" t="s">
        <v>305</v>
      </c>
      <c r="P932" s="66" t="s">
        <v>14</v>
      </c>
      <c r="Q932" s="66" t="s">
        <v>14</v>
      </c>
      <c r="R932" s="66" t="s">
        <v>57</v>
      </c>
      <c r="S932" s="66" t="s">
        <v>570</v>
      </c>
      <c r="T932" s="66" t="s">
        <v>57</v>
      </c>
    </row>
    <row r="933" spans="1:20" ht="27.75">
      <c r="A933" s="66" t="s">
        <v>567</v>
      </c>
      <c r="B933" s="66" t="s">
        <v>27</v>
      </c>
      <c r="C933" s="66" t="s">
        <v>671</v>
      </c>
      <c r="D933" s="66" t="s">
        <v>569</v>
      </c>
      <c r="E933" s="66">
        <v>321</v>
      </c>
      <c r="F933" s="66" t="s">
        <v>270</v>
      </c>
      <c r="G933" s="67" t="s">
        <v>271</v>
      </c>
      <c r="H933" s="67" t="s">
        <v>267</v>
      </c>
      <c r="I933" s="66" t="s">
        <v>55</v>
      </c>
      <c r="J933" s="66" t="s">
        <v>13</v>
      </c>
      <c r="K933" s="66" t="s">
        <v>57</v>
      </c>
      <c r="L933" s="66">
        <v>425</v>
      </c>
      <c r="M933" s="66" t="s">
        <v>368</v>
      </c>
      <c r="N933" s="67" t="s">
        <v>369</v>
      </c>
      <c r="O933" s="67" t="s">
        <v>360</v>
      </c>
      <c r="P933" s="66" t="s">
        <v>14</v>
      </c>
      <c r="Q933" s="66" t="s">
        <v>14</v>
      </c>
      <c r="R933" s="66" t="s">
        <v>57</v>
      </c>
      <c r="S933" s="66" t="s">
        <v>570</v>
      </c>
      <c r="T933" s="66" t="s">
        <v>57</v>
      </c>
    </row>
    <row r="934" spans="1:20" ht="27">
      <c r="A934" s="66" t="s">
        <v>567</v>
      </c>
      <c r="B934" s="66" t="s">
        <v>27</v>
      </c>
      <c r="C934" s="66" t="s">
        <v>671</v>
      </c>
      <c r="D934" s="66" t="s">
        <v>569</v>
      </c>
      <c r="E934" s="66">
        <v>321</v>
      </c>
      <c r="F934" s="66" t="s">
        <v>270</v>
      </c>
      <c r="G934" s="67" t="s">
        <v>271</v>
      </c>
      <c r="H934" s="67" t="s">
        <v>267</v>
      </c>
      <c r="I934" s="66" t="s">
        <v>55</v>
      </c>
      <c r="J934" s="66" t="s">
        <v>13</v>
      </c>
      <c r="K934" s="66" t="s">
        <v>57</v>
      </c>
      <c r="L934" s="66">
        <v>452</v>
      </c>
      <c r="M934" s="66" t="s">
        <v>151</v>
      </c>
      <c r="N934" s="67" t="s">
        <v>152</v>
      </c>
      <c r="O934" s="67" t="s">
        <v>150</v>
      </c>
      <c r="P934" s="66" t="s">
        <v>14</v>
      </c>
      <c r="Q934" s="66" t="s">
        <v>14</v>
      </c>
      <c r="R934" s="66" t="s">
        <v>57</v>
      </c>
      <c r="S934" s="66" t="s">
        <v>570</v>
      </c>
      <c r="T934" s="66" t="s">
        <v>57</v>
      </c>
    </row>
    <row r="935" spans="1:20" ht="27.75">
      <c r="A935" s="66" t="s">
        <v>567</v>
      </c>
      <c r="B935" s="66" t="s">
        <v>27</v>
      </c>
      <c r="C935" s="66" t="s">
        <v>672</v>
      </c>
      <c r="D935" s="66" t="s">
        <v>569</v>
      </c>
      <c r="E935" s="66">
        <v>325</v>
      </c>
      <c r="F935" s="66" t="s">
        <v>289</v>
      </c>
      <c r="G935" s="67" t="s">
        <v>290</v>
      </c>
      <c r="H935" s="67" t="s">
        <v>291</v>
      </c>
      <c r="I935" s="66" t="s">
        <v>55</v>
      </c>
      <c r="J935" s="66" t="s">
        <v>13</v>
      </c>
      <c r="K935" s="66" t="s">
        <v>57</v>
      </c>
      <c r="L935" s="66">
        <v>421</v>
      </c>
      <c r="M935" s="66" t="s">
        <v>361</v>
      </c>
      <c r="N935" s="67" t="s">
        <v>362</v>
      </c>
      <c r="O935" s="67" t="s">
        <v>360</v>
      </c>
      <c r="P935" s="66" t="s">
        <v>14</v>
      </c>
      <c r="Q935" s="66" t="s">
        <v>14</v>
      </c>
      <c r="R935" s="66" t="s">
        <v>57</v>
      </c>
      <c r="S935" s="66" t="s">
        <v>570</v>
      </c>
      <c r="T935" s="66" t="s">
        <v>57</v>
      </c>
    </row>
    <row r="936" spans="1:20" ht="27">
      <c r="A936" s="66" t="s">
        <v>567</v>
      </c>
      <c r="B936" s="66" t="s">
        <v>27</v>
      </c>
      <c r="C936" s="66" t="s">
        <v>672</v>
      </c>
      <c r="D936" s="66" t="s">
        <v>569</v>
      </c>
      <c r="E936" s="66">
        <v>325</v>
      </c>
      <c r="F936" s="66" t="s">
        <v>289</v>
      </c>
      <c r="G936" s="67" t="s">
        <v>290</v>
      </c>
      <c r="H936" s="67" t="s">
        <v>291</v>
      </c>
      <c r="I936" s="66" t="s">
        <v>55</v>
      </c>
      <c r="J936" s="66" t="s">
        <v>13</v>
      </c>
      <c r="K936" s="66" t="s">
        <v>57</v>
      </c>
      <c r="L936" s="66">
        <v>462</v>
      </c>
      <c r="M936" s="66" t="s">
        <v>673</v>
      </c>
      <c r="N936" s="67" t="s">
        <v>674</v>
      </c>
      <c r="O936" s="67" t="s">
        <v>675</v>
      </c>
      <c r="P936" s="66" t="s">
        <v>14</v>
      </c>
      <c r="Q936" s="66" t="s">
        <v>14</v>
      </c>
      <c r="R936" s="66" t="s">
        <v>57</v>
      </c>
      <c r="S936" s="66" t="s">
        <v>570</v>
      </c>
      <c r="T936" s="66" t="s">
        <v>57</v>
      </c>
    </row>
    <row r="937" spans="1:20" ht="27">
      <c r="A937" s="66" t="s">
        <v>567</v>
      </c>
      <c r="B937" s="66" t="s">
        <v>27</v>
      </c>
      <c r="C937" s="66" t="s">
        <v>667</v>
      </c>
      <c r="D937" s="66" t="s">
        <v>569</v>
      </c>
      <c r="E937" s="66">
        <v>326</v>
      </c>
      <c r="F937" s="66" t="s">
        <v>272</v>
      </c>
      <c r="G937" s="67" t="s">
        <v>273</v>
      </c>
      <c r="H937" s="67" t="s">
        <v>267</v>
      </c>
      <c r="I937" s="66" t="s">
        <v>55</v>
      </c>
      <c r="J937" s="66" t="s">
        <v>13</v>
      </c>
      <c r="K937" s="66" t="s">
        <v>57</v>
      </c>
      <c r="L937" s="66">
        <v>376</v>
      </c>
      <c r="M937" s="66" t="s">
        <v>78</v>
      </c>
      <c r="N937" s="67" t="s">
        <v>79</v>
      </c>
      <c r="O937" s="67" t="s">
        <v>77</v>
      </c>
      <c r="P937" s="66" t="s">
        <v>14</v>
      </c>
      <c r="Q937" s="66" t="s">
        <v>14</v>
      </c>
      <c r="R937" s="66" t="s">
        <v>57</v>
      </c>
      <c r="S937" s="66" t="s">
        <v>570</v>
      </c>
      <c r="T937" s="66" t="s">
        <v>57</v>
      </c>
    </row>
    <row r="938" spans="1:20" ht="27">
      <c r="A938" s="66" t="s">
        <v>567</v>
      </c>
      <c r="B938" s="66" t="s">
        <v>27</v>
      </c>
      <c r="C938" s="66" t="s">
        <v>667</v>
      </c>
      <c r="D938" s="66" t="s">
        <v>569</v>
      </c>
      <c r="E938" s="66">
        <v>326</v>
      </c>
      <c r="F938" s="66" t="s">
        <v>272</v>
      </c>
      <c r="G938" s="67" t="s">
        <v>273</v>
      </c>
      <c r="H938" s="67" t="s">
        <v>267</v>
      </c>
      <c r="I938" s="66" t="s">
        <v>55</v>
      </c>
      <c r="J938" s="66" t="s">
        <v>13</v>
      </c>
      <c r="K938" s="66" t="s">
        <v>57</v>
      </c>
      <c r="L938" s="66">
        <v>392</v>
      </c>
      <c r="M938" s="66" t="s">
        <v>303</v>
      </c>
      <c r="N938" s="67" t="s">
        <v>304</v>
      </c>
      <c r="O938" s="67" t="s">
        <v>305</v>
      </c>
      <c r="P938" s="66" t="s">
        <v>14</v>
      </c>
      <c r="Q938" s="66" t="s">
        <v>14</v>
      </c>
      <c r="R938" s="66" t="s">
        <v>57</v>
      </c>
      <c r="S938" s="66" t="s">
        <v>570</v>
      </c>
      <c r="T938" s="66" t="s">
        <v>57</v>
      </c>
    </row>
    <row r="939" spans="1:20" ht="27">
      <c r="A939" s="66" t="s">
        <v>567</v>
      </c>
      <c r="B939" s="66" t="s">
        <v>27</v>
      </c>
      <c r="C939" s="66" t="s">
        <v>676</v>
      </c>
      <c r="D939" s="66" t="s">
        <v>569</v>
      </c>
      <c r="E939" s="66">
        <v>327</v>
      </c>
      <c r="F939" s="66" t="s">
        <v>62</v>
      </c>
      <c r="G939" s="67" t="s">
        <v>63</v>
      </c>
      <c r="H939" s="67" t="s">
        <v>60</v>
      </c>
      <c r="I939" s="66" t="s">
        <v>55</v>
      </c>
      <c r="J939" s="66" t="s">
        <v>13</v>
      </c>
      <c r="K939" s="66" t="s">
        <v>57</v>
      </c>
      <c r="L939" s="66">
        <v>330</v>
      </c>
      <c r="M939" s="66" t="s">
        <v>284</v>
      </c>
      <c r="N939" s="67" t="s">
        <v>285</v>
      </c>
      <c r="O939" s="67" t="s">
        <v>283</v>
      </c>
      <c r="P939" s="66" t="s">
        <v>55</v>
      </c>
      <c r="Q939" s="66" t="s">
        <v>13</v>
      </c>
      <c r="R939" s="66" t="s">
        <v>57</v>
      </c>
      <c r="S939" s="66" t="s">
        <v>570</v>
      </c>
      <c r="T939" s="66" t="s">
        <v>57</v>
      </c>
    </row>
    <row r="940" spans="1:20" ht="27.75">
      <c r="A940" s="66" t="s">
        <v>567</v>
      </c>
      <c r="B940" s="66" t="s">
        <v>27</v>
      </c>
      <c r="C940" s="66" t="s">
        <v>676</v>
      </c>
      <c r="D940" s="66" t="s">
        <v>569</v>
      </c>
      <c r="E940" s="66">
        <v>327</v>
      </c>
      <c r="F940" s="66" t="s">
        <v>62</v>
      </c>
      <c r="G940" s="67" t="s">
        <v>63</v>
      </c>
      <c r="H940" s="67" t="s">
        <v>60</v>
      </c>
      <c r="I940" s="66" t="s">
        <v>55</v>
      </c>
      <c r="J940" s="66" t="s">
        <v>13</v>
      </c>
      <c r="K940" s="66" t="s">
        <v>57</v>
      </c>
      <c r="L940" s="66">
        <v>430</v>
      </c>
      <c r="M940" s="66" t="s">
        <v>378</v>
      </c>
      <c r="N940" s="67" t="s">
        <v>379</v>
      </c>
      <c r="O940" s="67" t="s">
        <v>360</v>
      </c>
      <c r="P940" s="66" t="s">
        <v>14</v>
      </c>
      <c r="Q940" s="66" t="s">
        <v>14</v>
      </c>
      <c r="R940" s="66" t="s">
        <v>57</v>
      </c>
      <c r="S940" s="66" t="s">
        <v>570</v>
      </c>
      <c r="T940" s="66" t="s">
        <v>57</v>
      </c>
    </row>
    <row r="941" spans="1:20" ht="27">
      <c r="A941" s="66" t="s">
        <v>567</v>
      </c>
      <c r="B941" s="66" t="s">
        <v>27</v>
      </c>
      <c r="C941" s="66" t="s">
        <v>613</v>
      </c>
      <c r="D941" s="66" t="s">
        <v>569</v>
      </c>
      <c r="E941" s="66">
        <v>328</v>
      </c>
      <c r="F941" s="66" t="s">
        <v>274</v>
      </c>
      <c r="G941" s="67" t="s">
        <v>275</v>
      </c>
      <c r="H941" s="67" t="s">
        <v>267</v>
      </c>
      <c r="I941" s="66" t="s">
        <v>61</v>
      </c>
      <c r="J941" s="66" t="s">
        <v>13</v>
      </c>
      <c r="K941" s="66" t="s">
        <v>57</v>
      </c>
      <c r="L941" s="66">
        <v>329</v>
      </c>
      <c r="M941" s="66" t="s">
        <v>292</v>
      </c>
      <c r="N941" s="67" t="s">
        <v>293</v>
      </c>
      <c r="O941" s="67" t="s">
        <v>291</v>
      </c>
      <c r="P941" s="66" t="s">
        <v>61</v>
      </c>
      <c r="Q941" s="66" t="s">
        <v>13</v>
      </c>
      <c r="R941" s="66" t="s">
        <v>57</v>
      </c>
      <c r="S941" s="66" t="s">
        <v>570</v>
      </c>
      <c r="T941" s="66" t="s">
        <v>57</v>
      </c>
    </row>
    <row r="942" spans="1:20" ht="27">
      <c r="A942" s="66" t="s">
        <v>567</v>
      </c>
      <c r="B942" s="66" t="s">
        <v>27</v>
      </c>
      <c r="C942" s="66" t="s">
        <v>613</v>
      </c>
      <c r="D942" s="66" t="s">
        <v>569</v>
      </c>
      <c r="E942" s="66">
        <v>328</v>
      </c>
      <c r="F942" s="66" t="s">
        <v>274</v>
      </c>
      <c r="G942" s="67" t="s">
        <v>275</v>
      </c>
      <c r="H942" s="67" t="s">
        <v>267</v>
      </c>
      <c r="I942" s="66" t="s">
        <v>61</v>
      </c>
      <c r="J942" s="66" t="s">
        <v>13</v>
      </c>
      <c r="K942" s="66" t="s">
        <v>57</v>
      </c>
      <c r="L942" s="66">
        <v>361</v>
      </c>
      <c r="M942" s="66" t="s">
        <v>434</v>
      </c>
      <c r="N942" s="67" t="s">
        <v>617</v>
      </c>
      <c r="O942" s="67" t="s">
        <v>618</v>
      </c>
      <c r="P942" s="66" t="s">
        <v>14</v>
      </c>
      <c r="Q942" s="66" t="s">
        <v>14</v>
      </c>
      <c r="R942" s="66" t="s">
        <v>57</v>
      </c>
      <c r="S942" s="66" t="s">
        <v>570</v>
      </c>
      <c r="T942" s="66" t="s">
        <v>57</v>
      </c>
    </row>
    <row r="943" spans="1:20" ht="27">
      <c r="A943" s="66" t="s">
        <v>567</v>
      </c>
      <c r="B943" s="66" t="s">
        <v>27</v>
      </c>
      <c r="C943" s="66" t="s">
        <v>613</v>
      </c>
      <c r="D943" s="66" t="s">
        <v>569</v>
      </c>
      <c r="E943" s="66">
        <v>328</v>
      </c>
      <c r="F943" s="66" t="s">
        <v>274</v>
      </c>
      <c r="G943" s="67" t="s">
        <v>275</v>
      </c>
      <c r="H943" s="67" t="s">
        <v>267</v>
      </c>
      <c r="I943" s="66" t="s">
        <v>61</v>
      </c>
      <c r="J943" s="66" t="s">
        <v>13</v>
      </c>
      <c r="K943" s="66" t="s">
        <v>57</v>
      </c>
      <c r="L943" s="66">
        <v>391</v>
      </c>
      <c r="M943" s="66" t="s">
        <v>205</v>
      </c>
      <c r="N943" s="67" t="s">
        <v>206</v>
      </c>
      <c r="O943" s="67" t="s">
        <v>204</v>
      </c>
      <c r="P943" s="66" t="s">
        <v>14</v>
      </c>
      <c r="Q943" s="66" t="s">
        <v>14</v>
      </c>
      <c r="R943" s="66" t="s">
        <v>57</v>
      </c>
      <c r="S943" s="66" t="s">
        <v>570</v>
      </c>
      <c r="T943" s="66" t="s">
        <v>57</v>
      </c>
    </row>
    <row r="944" spans="1:20" ht="27">
      <c r="A944" s="66" t="s">
        <v>567</v>
      </c>
      <c r="B944" s="66" t="s">
        <v>27</v>
      </c>
      <c r="C944" s="66" t="s">
        <v>613</v>
      </c>
      <c r="D944" s="66" t="s">
        <v>569</v>
      </c>
      <c r="E944" s="66">
        <v>329</v>
      </c>
      <c r="F944" s="66" t="s">
        <v>292</v>
      </c>
      <c r="G944" s="67" t="s">
        <v>293</v>
      </c>
      <c r="H944" s="67" t="s">
        <v>291</v>
      </c>
      <c r="I944" s="66" t="s">
        <v>61</v>
      </c>
      <c r="J944" s="66" t="s">
        <v>13</v>
      </c>
      <c r="K944" s="66" t="s">
        <v>57</v>
      </c>
      <c r="L944" s="66">
        <v>361</v>
      </c>
      <c r="M944" s="66" t="s">
        <v>434</v>
      </c>
      <c r="N944" s="67" t="s">
        <v>617</v>
      </c>
      <c r="O944" s="67" t="s">
        <v>618</v>
      </c>
      <c r="P944" s="66" t="s">
        <v>14</v>
      </c>
      <c r="Q944" s="66" t="s">
        <v>14</v>
      </c>
      <c r="R944" s="66" t="s">
        <v>57</v>
      </c>
      <c r="S944" s="66" t="s">
        <v>570</v>
      </c>
      <c r="T944" s="66" t="s">
        <v>57</v>
      </c>
    </row>
    <row r="945" spans="1:20" ht="27">
      <c r="A945" s="66" t="s">
        <v>567</v>
      </c>
      <c r="B945" s="66" t="s">
        <v>27</v>
      </c>
      <c r="C945" s="66" t="s">
        <v>613</v>
      </c>
      <c r="D945" s="66" t="s">
        <v>569</v>
      </c>
      <c r="E945" s="66">
        <v>329</v>
      </c>
      <c r="F945" s="66" t="s">
        <v>292</v>
      </c>
      <c r="G945" s="67" t="s">
        <v>293</v>
      </c>
      <c r="H945" s="67" t="s">
        <v>291</v>
      </c>
      <c r="I945" s="66" t="s">
        <v>61</v>
      </c>
      <c r="J945" s="66" t="s">
        <v>13</v>
      </c>
      <c r="K945" s="66" t="s">
        <v>57</v>
      </c>
      <c r="L945" s="66">
        <v>391</v>
      </c>
      <c r="M945" s="66" t="s">
        <v>205</v>
      </c>
      <c r="N945" s="67" t="s">
        <v>206</v>
      </c>
      <c r="O945" s="67" t="s">
        <v>204</v>
      </c>
      <c r="P945" s="66" t="s">
        <v>14</v>
      </c>
      <c r="Q945" s="66" t="s">
        <v>14</v>
      </c>
      <c r="R945" s="66" t="s">
        <v>57</v>
      </c>
      <c r="S945" s="66" t="s">
        <v>570</v>
      </c>
      <c r="T945" s="66" t="s">
        <v>57</v>
      </c>
    </row>
    <row r="946" spans="1:20" ht="27.75">
      <c r="A946" s="66" t="s">
        <v>567</v>
      </c>
      <c r="B946" s="66" t="s">
        <v>27</v>
      </c>
      <c r="C946" s="66" t="s">
        <v>676</v>
      </c>
      <c r="D946" s="66" t="s">
        <v>569</v>
      </c>
      <c r="E946" s="66">
        <v>330</v>
      </c>
      <c r="F946" s="66" t="s">
        <v>284</v>
      </c>
      <c r="G946" s="67" t="s">
        <v>285</v>
      </c>
      <c r="H946" s="67" t="s">
        <v>283</v>
      </c>
      <c r="I946" s="66" t="s">
        <v>55</v>
      </c>
      <c r="J946" s="66" t="s">
        <v>13</v>
      </c>
      <c r="K946" s="66" t="s">
        <v>57</v>
      </c>
      <c r="L946" s="66">
        <v>430</v>
      </c>
      <c r="M946" s="66" t="s">
        <v>378</v>
      </c>
      <c r="N946" s="67" t="s">
        <v>379</v>
      </c>
      <c r="O946" s="67" t="s">
        <v>360</v>
      </c>
      <c r="P946" s="66" t="s">
        <v>14</v>
      </c>
      <c r="Q946" s="66" t="s">
        <v>14</v>
      </c>
      <c r="R946" s="66" t="s">
        <v>57</v>
      </c>
      <c r="S946" s="66" t="s">
        <v>570</v>
      </c>
      <c r="T946" s="66" t="s">
        <v>57</v>
      </c>
    </row>
    <row r="947" spans="1:20" ht="27">
      <c r="A947" s="66" t="s">
        <v>567</v>
      </c>
      <c r="B947" s="66" t="s">
        <v>27</v>
      </c>
      <c r="C947" s="66" t="s">
        <v>568</v>
      </c>
      <c r="D947" s="66" t="s">
        <v>569</v>
      </c>
      <c r="E947" s="66">
        <v>332</v>
      </c>
      <c r="F947" s="66" t="s">
        <v>577</v>
      </c>
      <c r="G947" s="67" t="s">
        <v>578</v>
      </c>
      <c r="H947" s="67" t="s">
        <v>579</v>
      </c>
      <c r="I947" s="66" t="s">
        <v>55</v>
      </c>
      <c r="J947" s="66" t="s">
        <v>13</v>
      </c>
      <c r="K947" s="66" t="s">
        <v>57</v>
      </c>
      <c r="L947" s="66">
        <v>410</v>
      </c>
      <c r="M947" s="66" t="s">
        <v>339</v>
      </c>
      <c r="N947" s="67" t="s">
        <v>340</v>
      </c>
      <c r="O947" s="67" t="s">
        <v>337</v>
      </c>
      <c r="P947" s="66" t="s">
        <v>14</v>
      </c>
      <c r="Q947" s="66" t="s">
        <v>14</v>
      </c>
      <c r="R947" s="66" t="s">
        <v>57</v>
      </c>
      <c r="S947" s="66" t="s">
        <v>570</v>
      </c>
      <c r="T947" s="66" t="s">
        <v>57</v>
      </c>
    </row>
    <row r="948" spans="1:20" ht="27">
      <c r="A948" s="66" t="s">
        <v>567</v>
      </c>
      <c r="B948" s="66" t="s">
        <v>27</v>
      </c>
      <c r="C948" s="66" t="s">
        <v>568</v>
      </c>
      <c r="D948" s="66" t="s">
        <v>569</v>
      </c>
      <c r="E948" s="66">
        <v>332</v>
      </c>
      <c r="F948" s="66" t="s">
        <v>577</v>
      </c>
      <c r="G948" s="67" t="s">
        <v>578</v>
      </c>
      <c r="H948" s="67" t="s">
        <v>579</v>
      </c>
      <c r="I948" s="66" t="s">
        <v>55</v>
      </c>
      <c r="J948" s="66" t="s">
        <v>13</v>
      </c>
      <c r="K948" s="66" t="s">
        <v>57</v>
      </c>
      <c r="L948" s="66">
        <v>460</v>
      </c>
      <c r="M948" s="66" t="s">
        <v>580</v>
      </c>
      <c r="N948" s="67" t="s">
        <v>581</v>
      </c>
      <c r="O948" s="67" t="s">
        <v>582</v>
      </c>
      <c r="P948" s="66" t="s">
        <v>14</v>
      </c>
      <c r="Q948" s="66" t="s">
        <v>14</v>
      </c>
      <c r="R948" s="66" t="s">
        <v>57</v>
      </c>
      <c r="S948" s="66" t="s">
        <v>570</v>
      </c>
      <c r="T948" s="66" t="s">
        <v>57</v>
      </c>
    </row>
    <row r="949" spans="1:20" ht="27.75">
      <c r="A949" s="66" t="s">
        <v>567</v>
      </c>
      <c r="B949" s="66" t="s">
        <v>27</v>
      </c>
      <c r="C949" s="66" t="s">
        <v>663</v>
      </c>
      <c r="D949" s="66" t="s">
        <v>569</v>
      </c>
      <c r="E949" s="66">
        <v>340</v>
      </c>
      <c r="F949" s="66" t="s">
        <v>172</v>
      </c>
      <c r="G949" s="67" t="s">
        <v>173</v>
      </c>
      <c r="H949" s="67" t="s">
        <v>171</v>
      </c>
      <c r="I949" s="66" t="s">
        <v>14</v>
      </c>
      <c r="J949" s="66" t="s">
        <v>14</v>
      </c>
      <c r="K949" s="66" t="s">
        <v>57</v>
      </c>
      <c r="L949" s="66">
        <v>459</v>
      </c>
      <c r="M949" s="66" t="s">
        <v>664</v>
      </c>
      <c r="N949" s="67" t="s">
        <v>665</v>
      </c>
      <c r="O949" s="67" t="s">
        <v>666</v>
      </c>
      <c r="P949" s="66" t="s">
        <v>14</v>
      </c>
      <c r="Q949" s="66" t="s">
        <v>14</v>
      </c>
      <c r="R949" s="66" t="s">
        <v>57</v>
      </c>
      <c r="S949" s="66" t="s">
        <v>570</v>
      </c>
      <c r="T949" s="66" t="s">
        <v>57</v>
      </c>
    </row>
    <row r="950" spans="1:20" ht="27.75">
      <c r="A950" s="66" t="s">
        <v>567</v>
      </c>
      <c r="B950" s="66" t="s">
        <v>27</v>
      </c>
      <c r="C950" s="66" t="s">
        <v>655</v>
      </c>
      <c r="D950" s="66" t="s">
        <v>569</v>
      </c>
      <c r="E950" s="66">
        <v>346</v>
      </c>
      <c r="F950" s="66" t="s">
        <v>298</v>
      </c>
      <c r="G950" s="67" t="s">
        <v>299</v>
      </c>
      <c r="H950" s="67" t="s">
        <v>297</v>
      </c>
      <c r="I950" s="66" t="s">
        <v>14</v>
      </c>
      <c r="J950" s="66" t="s">
        <v>14</v>
      </c>
      <c r="K950" s="66" t="s">
        <v>57</v>
      </c>
      <c r="L950" s="66">
        <v>397</v>
      </c>
      <c r="M950" s="66" t="s">
        <v>313</v>
      </c>
      <c r="N950" s="67" t="s">
        <v>314</v>
      </c>
      <c r="O950" s="67" t="s">
        <v>315</v>
      </c>
      <c r="P950" s="66" t="s">
        <v>14</v>
      </c>
      <c r="Q950" s="66" t="s">
        <v>14</v>
      </c>
      <c r="R950" s="66" t="s">
        <v>57</v>
      </c>
      <c r="S950" s="66" t="s">
        <v>570</v>
      </c>
      <c r="T950" s="66" t="s">
        <v>57</v>
      </c>
    </row>
    <row r="951" spans="1:20" ht="27">
      <c r="A951" s="66" t="s">
        <v>567</v>
      </c>
      <c r="B951" s="66" t="s">
        <v>27</v>
      </c>
      <c r="C951" s="66" t="s">
        <v>634</v>
      </c>
      <c r="D951" s="66" t="s">
        <v>569</v>
      </c>
      <c r="E951" s="66">
        <v>347</v>
      </c>
      <c r="F951" s="66" t="s">
        <v>300</v>
      </c>
      <c r="G951" s="67" t="s">
        <v>301</v>
      </c>
      <c r="H951" s="67" t="s">
        <v>297</v>
      </c>
      <c r="I951" s="66" t="s">
        <v>14</v>
      </c>
      <c r="J951" s="66" t="s">
        <v>14</v>
      </c>
      <c r="K951" s="66" t="s">
        <v>57</v>
      </c>
      <c r="L951" s="66">
        <v>379</v>
      </c>
      <c r="M951" s="66" t="s">
        <v>83</v>
      </c>
      <c r="N951" s="67" t="s">
        <v>84</v>
      </c>
      <c r="O951" s="67" t="s">
        <v>82</v>
      </c>
      <c r="P951" s="66" t="s">
        <v>14</v>
      </c>
      <c r="Q951" s="66" t="s">
        <v>14</v>
      </c>
      <c r="R951" s="66" t="s">
        <v>57</v>
      </c>
      <c r="S951" s="66" t="s">
        <v>570</v>
      </c>
      <c r="T951" s="66" t="s">
        <v>57</v>
      </c>
    </row>
    <row r="952" spans="1:20" ht="27.75">
      <c r="A952" s="66" t="s">
        <v>567</v>
      </c>
      <c r="B952" s="66" t="s">
        <v>27</v>
      </c>
      <c r="C952" s="66" t="s">
        <v>677</v>
      </c>
      <c r="D952" s="66" t="s">
        <v>569</v>
      </c>
      <c r="E952" s="66">
        <v>348</v>
      </c>
      <c r="F952" s="66" t="s">
        <v>200</v>
      </c>
      <c r="G952" s="67" t="s">
        <v>201</v>
      </c>
      <c r="H952" s="67" t="s">
        <v>199</v>
      </c>
      <c r="I952" s="66" t="s">
        <v>14</v>
      </c>
      <c r="J952" s="66" t="s">
        <v>14</v>
      </c>
      <c r="K952" s="66" t="s">
        <v>57</v>
      </c>
      <c r="L952" s="66">
        <v>428</v>
      </c>
      <c r="M952" s="66" t="s">
        <v>374</v>
      </c>
      <c r="N952" s="67" t="s">
        <v>375</v>
      </c>
      <c r="O952" s="67" t="s">
        <v>360</v>
      </c>
      <c r="P952" s="66" t="s">
        <v>14</v>
      </c>
      <c r="Q952" s="66" t="s">
        <v>14</v>
      </c>
      <c r="R952" s="66" t="s">
        <v>57</v>
      </c>
      <c r="S952" s="66" t="s">
        <v>570</v>
      </c>
      <c r="T952" s="66" t="s">
        <v>57</v>
      </c>
    </row>
    <row r="953" spans="1:20" ht="27">
      <c r="A953" s="66" t="s">
        <v>567</v>
      </c>
      <c r="B953" s="66" t="s">
        <v>27</v>
      </c>
      <c r="C953" s="66" t="s">
        <v>656</v>
      </c>
      <c r="D953" s="66" t="s">
        <v>569</v>
      </c>
      <c r="E953" s="66">
        <v>354</v>
      </c>
      <c r="F953" s="66" t="s">
        <v>660</v>
      </c>
      <c r="G953" s="67" t="s">
        <v>661</v>
      </c>
      <c r="H953" s="67" t="s">
        <v>662</v>
      </c>
      <c r="I953" s="66" t="s">
        <v>14</v>
      </c>
      <c r="J953" s="66" t="s">
        <v>14</v>
      </c>
      <c r="K953" s="66" t="s">
        <v>57</v>
      </c>
      <c r="L953" s="66">
        <v>417</v>
      </c>
      <c r="M953" s="66" t="s">
        <v>353</v>
      </c>
      <c r="N953" s="67" t="s">
        <v>354</v>
      </c>
      <c r="O953" s="67" t="s">
        <v>337</v>
      </c>
      <c r="P953" s="66" t="s">
        <v>14</v>
      </c>
      <c r="Q953" s="66" t="s">
        <v>14</v>
      </c>
      <c r="R953" s="66" t="s">
        <v>57</v>
      </c>
      <c r="S953" s="66" t="s">
        <v>570</v>
      </c>
      <c r="T953" s="66" t="s">
        <v>57</v>
      </c>
    </row>
    <row r="954" spans="1:20" ht="27.75">
      <c r="A954" s="66" t="s">
        <v>567</v>
      </c>
      <c r="B954" s="66" t="s">
        <v>27</v>
      </c>
      <c r="C954" s="66" t="s">
        <v>656</v>
      </c>
      <c r="D954" s="66" t="s">
        <v>569</v>
      </c>
      <c r="E954" s="66">
        <v>354</v>
      </c>
      <c r="F954" s="66" t="s">
        <v>660</v>
      </c>
      <c r="G954" s="67" t="s">
        <v>661</v>
      </c>
      <c r="H954" s="67" t="s">
        <v>662</v>
      </c>
      <c r="I954" s="66" t="s">
        <v>14</v>
      </c>
      <c r="J954" s="66" t="s">
        <v>14</v>
      </c>
      <c r="K954" s="66" t="s">
        <v>57</v>
      </c>
      <c r="L954" s="66">
        <v>419</v>
      </c>
      <c r="M954" s="66" t="s">
        <v>564</v>
      </c>
      <c r="N954" s="67" t="s">
        <v>565</v>
      </c>
      <c r="O954" s="67" t="s">
        <v>566</v>
      </c>
      <c r="P954" s="66" t="s">
        <v>14</v>
      </c>
      <c r="Q954" s="66" t="s">
        <v>14</v>
      </c>
      <c r="R954" s="66" t="s">
        <v>57</v>
      </c>
      <c r="S954" s="66" t="s">
        <v>570</v>
      </c>
      <c r="T954" s="66" t="s">
        <v>57</v>
      </c>
    </row>
    <row r="955" spans="1:20" ht="27.75">
      <c r="A955" s="66" t="s">
        <v>567</v>
      </c>
      <c r="B955" s="66" t="s">
        <v>27</v>
      </c>
      <c r="C955" s="66" t="s">
        <v>619</v>
      </c>
      <c r="D955" s="66" t="s">
        <v>569</v>
      </c>
      <c r="E955" s="66">
        <v>359</v>
      </c>
      <c r="F955" s="66" t="s">
        <v>445</v>
      </c>
      <c r="G955" s="67" t="s">
        <v>623</v>
      </c>
      <c r="H955" s="67" t="s">
        <v>624</v>
      </c>
      <c r="I955" s="66" t="s">
        <v>14</v>
      </c>
      <c r="J955" s="66" t="s">
        <v>14</v>
      </c>
      <c r="K955" s="66" t="s">
        <v>57</v>
      </c>
      <c r="L955" s="66">
        <v>362</v>
      </c>
      <c r="M955" s="66" t="s">
        <v>162</v>
      </c>
      <c r="N955" s="67" t="s">
        <v>163</v>
      </c>
      <c r="O955" s="67" t="s">
        <v>161</v>
      </c>
      <c r="P955" s="66" t="s">
        <v>14</v>
      </c>
      <c r="Q955" s="66" t="s">
        <v>14</v>
      </c>
      <c r="R955" s="66" t="s">
        <v>57</v>
      </c>
      <c r="S955" s="66" t="s">
        <v>570</v>
      </c>
      <c r="T955" s="66" t="s">
        <v>57</v>
      </c>
    </row>
    <row r="956" spans="1:20" ht="27">
      <c r="A956" s="66" t="s">
        <v>567</v>
      </c>
      <c r="B956" s="66" t="s">
        <v>27</v>
      </c>
      <c r="C956" s="66" t="s">
        <v>613</v>
      </c>
      <c r="D956" s="66" t="s">
        <v>569</v>
      </c>
      <c r="E956" s="66">
        <v>361</v>
      </c>
      <c r="F956" s="66" t="s">
        <v>434</v>
      </c>
      <c r="G956" s="67" t="s">
        <v>617</v>
      </c>
      <c r="H956" s="67" t="s">
        <v>618</v>
      </c>
      <c r="I956" s="66" t="s">
        <v>14</v>
      </c>
      <c r="J956" s="66" t="s">
        <v>14</v>
      </c>
      <c r="K956" s="66" t="s">
        <v>57</v>
      </c>
      <c r="L956" s="66">
        <v>391</v>
      </c>
      <c r="M956" s="66" t="s">
        <v>205</v>
      </c>
      <c r="N956" s="67" t="s">
        <v>206</v>
      </c>
      <c r="O956" s="67" t="s">
        <v>204</v>
      </c>
      <c r="P956" s="66" t="s">
        <v>14</v>
      </c>
      <c r="Q956" s="66" t="s">
        <v>14</v>
      </c>
      <c r="R956" s="66" t="s">
        <v>57</v>
      </c>
      <c r="S956" s="66" t="s">
        <v>570</v>
      </c>
      <c r="T956" s="66" t="s">
        <v>57</v>
      </c>
    </row>
    <row r="957" spans="1:20" ht="27">
      <c r="A957" s="66" t="s">
        <v>567</v>
      </c>
      <c r="B957" s="66" t="s">
        <v>27</v>
      </c>
      <c r="C957" s="66" t="s">
        <v>678</v>
      </c>
      <c r="D957" s="66" t="s">
        <v>569</v>
      </c>
      <c r="E957" s="66">
        <v>367</v>
      </c>
      <c r="F957" s="66" t="s">
        <v>54</v>
      </c>
      <c r="G957" s="67" t="s">
        <v>679</v>
      </c>
      <c r="H957" s="67" t="s">
        <v>680</v>
      </c>
      <c r="I957" s="66" t="s">
        <v>14</v>
      </c>
      <c r="J957" s="66" t="s">
        <v>14</v>
      </c>
      <c r="K957" s="66" t="s">
        <v>57</v>
      </c>
      <c r="L957" s="66">
        <v>401</v>
      </c>
      <c r="M957" s="66" t="s">
        <v>323</v>
      </c>
      <c r="N957" s="67" t="s">
        <v>324</v>
      </c>
      <c r="O957" s="67" t="s">
        <v>325</v>
      </c>
      <c r="P957" s="66" t="s">
        <v>14</v>
      </c>
      <c r="Q957" s="66" t="s">
        <v>14</v>
      </c>
      <c r="R957" s="66" t="s">
        <v>57</v>
      </c>
      <c r="S957" s="66" t="s">
        <v>570</v>
      </c>
      <c r="T957" s="66" t="s">
        <v>57</v>
      </c>
    </row>
    <row r="958" spans="1:20" ht="27">
      <c r="A958" s="66" t="s">
        <v>567</v>
      </c>
      <c r="B958" s="66" t="s">
        <v>27</v>
      </c>
      <c r="C958" s="66" t="s">
        <v>678</v>
      </c>
      <c r="D958" s="66" t="s">
        <v>569</v>
      </c>
      <c r="E958" s="66">
        <v>367</v>
      </c>
      <c r="F958" s="66" t="s">
        <v>54</v>
      </c>
      <c r="G958" s="67" t="s">
        <v>679</v>
      </c>
      <c r="H958" s="67" t="s">
        <v>680</v>
      </c>
      <c r="I958" s="66" t="s">
        <v>14</v>
      </c>
      <c r="J958" s="66" t="s">
        <v>14</v>
      </c>
      <c r="K958" s="66" t="s">
        <v>57</v>
      </c>
      <c r="L958" s="66">
        <v>418</v>
      </c>
      <c r="M958" s="66" t="s">
        <v>355</v>
      </c>
      <c r="N958" s="67" t="s">
        <v>356</v>
      </c>
      <c r="O958" s="67" t="s">
        <v>337</v>
      </c>
      <c r="P958" s="66" t="s">
        <v>14</v>
      </c>
      <c r="Q958" s="66" t="s">
        <v>14</v>
      </c>
      <c r="R958" s="66" t="s">
        <v>57</v>
      </c>
      <c r="S958" s="66" t="s">
        <v>570</v>
      </c>
      <c r="T958" s="66" t="s">
        <v>57</v>
      </c>
    </row>
    <row r="959" spans="1:20" ht="27">
      <c r="A959" s="66" t="s">
        <v>567</v>
      </c>
      <c r="B959" s="66" t="s">
        <v>27</v>
      </c>
      <c r="C959" s="66" t="s">
        <v>667</v>
      </c>
      <c r="D959" s="66" t="s">
        <v>569</v>
      </c>
      <c r="E959" s="66">
        <v>376</v>
      </c>
      <c r="F959" s="66" t="s">
        <v>78</v>
      </c>
      <c r="G959" s="67" t="s">
        <v>79</v>
      </c>
      <c r="H959" s="67" t="s">
        <v>77</v>
      </c>
      <c r="I959" s="66" t="s">
        <v>14</v>
      </c>
      <c r="J959" s="66" t="s">
        <v>14</v>
      </c>
      <c r="K959" s="66" t="s">
        <v>57</v>
      </c>
      <c r="L959" s="66">
        <v>392</v>
      </c>
      <c r="M959" s="66" t="s">
        <v>303</v>
      </c>
      <c r="N959" s="67" t="s">
        <v>304</v>
      </c>
      <c r="O959" s="67" t="s">
        <v>305</v>
      </c>
      <c r="P959" s="66" t="s">
        <v>14</v>
      </c>
      <c r="Q959" s="66" t="s">
        <v>14</v>
      </c>
      <c r="R959" s="66" t="s">
        <v>57</v>
      </c>
      <c r="S959" s="66" t="s">
        <v>570</v>
      </c>
      <c r="T959" s="66" t="s">
        <v>57</v>
      </c>
    </row>
    <row r="960" spans="1:20" ht="27">
      <c r="A960" s="66" t="s">
        <v>567</v>
      </c>
      <c r="B960" s="66" t="s">
        <v>27</v>
      </c>
      <c r="C960" s="66" t="s">
        <v>681</v>
      </c>
      <c r="D960" s="66" t="s">
        <v>569</v>
      </c>
      <c r="E960" s="66">
        <v>384</v>
      </c>
      <c r="F960" s="66" t="s">
        <v>102</v>
      </c>
      <c r="G960" s="67" t="s">
        <v>103</v>
      </c>
      <c r="H960" s="67" t="s">
        <v>87</v>
      </c>
      <c r="I960" s="66" t="s">
        <v>14</v>
      </c>
      <c r="J960" s="66" t="s">
        <v>14</v>
      </c>
      <c r="K960" s="66" t="s">
        <v>57</v>
      </c>
      <c r="L960" s="66">
        <v>402</v>
      </c>
      <c r="M960" s="66" t="s">
        <v>326</v>
      </c>
      <c r="N960" s="67" t="s">
        <v>327</v>
      </c>
      <c r="O960" s="67" t="s">
        <v>325</v>
      </c>
      <c r="P960" s="66" t="s">
        <v>14</v>
      </c>
      <c r="Q960" s="66" t="s">
        <v>14</v>
      </c>
      <c r="R960" s="66" t="s">
        <v>57</v>
      </c>
      <c r="S960" s="66" t="s">
        <v>570</v>
      </c>
      <c r="T960" s="66" t="s">
        <v>57</v>
      </c>
    </row>
    <row r="961" spans="1:20" ht="27">
      <c r="A961" s="66" t="s">
        <v>567</v>
      </c>
      <c r="B961" s="66" t="s">
        <v>27</v>
      </c>
      <c r="C961" s="66" t="s">
        <v>682</v>
      </c>
      <c r="D961" s="66" t="s">
        <v>569</v>
      </c>
      <c r="E961" s="66">
        <v>385</v>
      </c>
      <c r="F961" s="66" t="s">
        <v>104</v>
      </c>
      <c r="G961" s="67" t="s">
        <v>105</v>
      </c>
      <c r="H961" s="67" t="s">
        <v>87</v>
      </c>
      <c r="I961" s="66" t="s">
        <v>14</v>
      </c>
      <c r="J961" s="66" t="s">
        <v>14</v>
      </c>
      <c r="K961" s="66" t="s">
        <v>57</v>
      </c>
      <c r="L961" s="66">
        <v>390</v>
      </c>
      <c r="M961" s="66" t="s">
        <v>454</v>
      </c>
      <c r="N961" s="67" t="s">
        <v>534</v>
      </c>
      <c r="O961" s="67" t="s">
        <v>535</v>
      </c>
      <c r="P961" s="66" t="s">
        <v>14</v>
      </c>
      <c r="Q961" s="66" t="s">
        <v>14</v>
      </c>
      <c r="R961" s="66" t="s">
        <v>57</v>
      </c>
      <c r="S961" s="66" t="s">
        <v>570</v>
      </c>
      <c r="T961" s="66" t="s">
        <v>57</v>
      </c>
    </row>
    <row r="962" spans="1:20" ht="27">
      <c r="A962" s="66" t="s">
        <v>567</v>
      </c>
      <c r="B962" s="66" t="s">
        <v>27</v>
      </c>
      <c r="C962" s="66" t="s">
        <v>683</v>
      </c>
      <c r="D962" s="66" t="s">
        <v>569</v>
      </c>
      <c r="E962" s="66">
        <v>389</v>
      </c>
      <c r="F962" s="66" t="s">
        <v>684</v>
      </c>
      <c r="G962" s="67" t="s">
        <v>685</v>
      </c>
      <c r="H962" s="67" t="s">
        <v>686</v>
      </c>
      <c r="I962" s="66" t="s">
        <v>14</v>
      </c>
      <c r="J962" s="66" t="s">
        <v>14</v>
      </c>
      <c r="K962" s="66" t="s">
        <v>57</v>
      </c>
      <c r="L962" s="66">
        <v>434</v>
      </c>
      <c r="M962" s="66" t="s">
        <v>387</v>
      </c>
      <c r="N962" s="67" t="s">
        <v>388</v>
      </c>
      <c r="O962" s="67" t="s">
        <v>385</v>
      </c>
      <c r="P962" s="66" t="s">
        <v>14</v>
      </c>
      <c r="Q962" s="66" t="s">
        <v>14</v>
      </c>
      <c r="R962" s="66" t="s">
        <v>57</v>
      </c>
      <c r="S962" s="66" t="s">
        <v>570</v>
      </c>
      <c r="T962" s="66" t="s">
        <v>57</v>
      </c>
    </row>
    <row r="963" spans="1:20" ht="27.75">
      <c r="A963" s="66" t="s">
        <v>567</v>
      </c>
      <c r="B963" s="66" t="s">
        <v>27</v>
      </c>
      <c r="C963" s="66" t="s">
        <v>671</v>
      </c>
      <c r="D963" s="66" t="s">
        <v>569</v>
      </c>
      <c r="E963" s="66">
        <v>395</v>
      </c>
      <c r="F963" s="66" t="s">
        <v>310</v>
      </c>
      <c r="G963" s="67" t="s">
        <v>311</v>
      </c>
      <c r="H963" s="67" t="s">
        <v>305</v>
      </c>
      <c r="I963" s="66" t="s">
        <v>14</v>
      </c>
      <c r="J963" s="66" t="s">
        <v>14</v>
      </c>
      <c r="K963" s="66" t="s">
        <v>57</v>
      </c>
      <c r="L963" s="66">
        <v>425</v>
      </c>
      <c r="M963" s="66" t="s">
        <v>368</v>
      </c>
      <c r="N963" s="67" t="s">
        <v>369</v>
      </c>
      <c r="O963" s="67" t="s">
        <v>360</v>
      </c>
      <c r="P963" s="66" t="s">
        <v>14</v>
      </c>
      <c r="Q963" s="66" t="s">
        <v>14</v>
      </c>
      <c r="R963" s="66" t="s">
        <v>57</v>
      </c>
      <c r="S963" s="66" t="s">
        <v>570</v>
      </c>
      <c r="T963" s="66" t="s">
        <v>57</v>
      </c>
    </row>
    <row r="964" spans="1:20" ht="27">
      <c r="A964" s="66" t="s">
        <v>567</v>
      </c>
      <c r="B964" s="66" t="s">
        <v>27</v>
      </c>
      <c r="C964" s="66" t="s">
        <v>671</v>
      </c>
      <c r="D964" s="66" t="s">
        <v>569</v>
      </c>
      <c r="E964" s="66">
        <v>395</v>
      </c>
      <c r="F964" s="66" t="s">
        <v>310</v>
      </c>
      <c r="G964" s="67" t="s">
        <v>311</v>
      </c>
      <c r="H964" s="67" t="s">
        <v>305</v>
      </c>
      <c r="I964" s="66" t="s">
        <v>14</v>
      </c>
      <c r="J964" s="66" t="s">
        <v>14</v>
      </c>
      <c r="K964" s="66" t="s">
        <v>57</v>
      </c>
      <c r="L964" s="66">
        <v>452</v>
      </c>
      <c r="M964" s="66" t="s">
        <v>151</v>
      </c>
      <c r="N964" s="67" t="s">
        <v>152</v>
      </c>
      <c r="O964" s="67" t="s">
        <v>150</v>
      </c>
      <c r="P964" s="66" t="s">
        <v>14</v>
      </c>
      <c r="Q964" s="66" t="s">
        <v>14</v>
      </c>
      <c r="R964" s="66" t="s">
        <v>57</v>
      </c>
      <c r="S964" s="66" t="s">
        <v>570</v>
      </c>
      <c r="T964" s="66" t="s">
        <v>57</v>
      </c>
    </row>
    <row r="965" spans="1:20" ht="27">
      <c r="A965" s="66" t="s">
        <v>567</v>
      </c>
      <c r="B965" s="66" t="s">
        <v>27</v>
      </c>
      <c r="C965" s="66" t="s">
        <v>678</v>
      </c>
      <c r="D965" s="66" t="s">
        <v>569</v>
      </c>
      <c r="E965" s="66">
        <v>401</v>
      </c>
      <c r="F965" s="66" t="s">
        <v>323</v>
      </c>
      <c r="G965" s="67" t="s">
        <v>324</v>
      </c>
      <c r="H965" s="67" t="s">
        <v>325</v>
      </c>
      <c r="I965" s="66" t="s">
        <v>14</v>
      </c>
      <c r="J965" s="66" t="s">
        <v>14</v>
      </c>
      <c r="K965" s="66" t="s">
        <v>57</v>
      </c>
      <c r="L965" s="66">
        <v>418</v>
      </c>
      <c r="M965" s="66" t="s">
        <v>355</v>
      </c>
      <c r="N965" s="67" t="s">
        <v>356</v>
      </c>
      <c r="O965" s="67" t="s">
        <v>337</v>
      </c>
      <c r="P965" s="66" t="s">
        <v>14</v>
      </c>
      <c r="Q965" s="66" t="s">
        <v>14</v>
      </c>
      <c r="R965" s="66" t="s">
        <v>57</v>
      </c>
      <c r="S965" s="66" t="s">
        <v>570</v>
      </c>
      <c r="T965" s="66" t="s">
        <v>57</v>
      </c>
    </row>
    <row r="966" spans="1:20" ht="27">
      <c r="A966" s="66" t="s">
        <v>567</v>
      </c>
      <c r="B966" s="66" t="s">
        <v>27</v>
      </c>
      <c r="C966" s="66" t="s">
        <v>629</v>
      </c>
      <c r="D966" s="66" t="s">
        <v>569</v>
      </c>
      <c r="E966" s="66">
        <v>406</v>
      </c>
      <c r="F966" s="66" t="s">
        <v>526</v>
      </c>
      <c r="G966" s="67" t="s">
        <v>527</v>
      </c>
      <c r="H966" s="67" t="s">
        <v>528</v>
      </c>
      <c r="I966" s="66" t="s">
        <v>14</v>
      </c>
      <c r="J966" s="66" t="s">
        <v>14</v>
      </c>
      <c r="K966" s="66" t="s">
        <v>57</v>
      </c>
      <c r="L966" s="66">
        <v>437</v>
      </c>
      <c r="M966" s="66" t="s">
        <v>393</v>
      </c>
      <c r="N966" s="67" t="s">
        <v>394</v>
      </c>
      <c r="O966" s="67" t="s">
        <v>385</v>
      </c>
      <c r="P966" s="66" t="s">
        <v>14</v>
      </c>
      <c r="Q966" s="66" t="s">
        <v>14</v>
      </c>
      <c r="R966" s="66" t="s">
        <v>57</v>
      </c>
      <c r="S966" s="66" t="s">
        <v>570</v>
      </c>
      <c r="T966" s="66" t="s">
        <v>57</v>
      </c>
    </row>
    <row r="967" spans="1:20" ht="27">
      <c r="A967" s="66" t="s">
        <v>567</v>
      </c>
      <c r="B967" s="66" t="s">
        <v>27</v>
      </c>
      <c r="C967" s="66" t="s">
        <v>568</v>
      </c>
      <c r="D967" s="66" t="s">
        <v>569</v>
      </c>
      <c r="E967" s="66">
        <v>410</v>
      </c>
      <c r="F967" s="66" t="s">
        <v>339</v>
      </c>
      <c r="G967" s="67" t="s">
        <v>340</v>
      </c>
      <c r="H967" s="67" t="s">
        <v>337</v>
      </c>
      <c r="I967" s="66" t="s">
        <v>14</v>
      </c>
      <c r="J967" s="66" t="s">
        <v>14</v>
      </c>
      <c r="K967" s="66" t="s">
        <v>57</v>
      </c>
      <c r="L967" s="66">
        <v>460</v>
      </c>
      <c r="M967" s="66" t="s">
        <v>580</v>
      </c>
      <c r="N967" s="67" t="s">
        <v>581</v>
      </c>
      <c r="O967" s="67" t="s">
        <v>582</v>
      </c>
      <c r="P967" s="66" t="s">
        <v>14</v>
      </c>
      <c r="Q967" s="66" t="s">
        <v>14</v>
      </c>
      <c r="R967" s="66" t="s">
        <v>57</v>
      </c>
      <c r="S967" s="66" t="s">
        <v>570</v>
      </c>
      <c r="T967" s="66" t="s">
        <v>57</v>
      </c>
    </row>
    <row r="968" spans="1:20" ht="27">
      <c r="A968" s="66" t="s">
        <v>567</v>
      </c>
      <c r="B968" s="66" t="s">
        <v>27</v>
      </c>
      <c r="C968" s="66" t="s">
        <v>594</v>
      </c>
      <c r="D968" s="66" t="s">
        <v>569</v>
      </c>
      <c r="E968" s="66">
        <v>414</v>
      </c>
      <c r="F968" s="66" t="s">
        <v>347</v>
      </c>
      <c r="G968" s="67" t="s">
        <v>348</v>
      </c>
      <c r="H968" s="67" t="s">
        <v>337</v>
      </c>
      <c r="I968" s="66" t="s">
        <v>14</v>
      </c>
      <c r="J968" s="66" t="s">
        <v>14</v>
      </c>
      <c r="K968" s="66" t="s">
        <v>57</v>
      </c>
      <c r="L968" s="66">
        <v>463</v>
      </c>
      <c r="M968" s="66" t="s">
        <v>595</v>
      </c>
      <c r="N968" s="67" t="s">
        <v>596</v>
      </c>
      <c r="O968" s="67" t="s">
        <v>597</v>
      </c>
      <c r="P968" s="66" t="s">
        <v>14</v>
      </c>
      <c r="Q968" s="66" t="s">
        <v>14</v>
      </c>
      <c r="R968" s="66" t="s">
        <v>57</v>
      </c>
      <c r="S968" s="66" t="s">
        <v>570</v>
      </c>
      <c r="T968" s="66" t="s">
        <v>57</v>
      </c>
    </row>
    <row r="969" spans="1:20" ht="27.75">
      <c r="A969" s="66" t="s">
        <v>567</v>
      </c>
      <c r="B969" s="66" t="s">
        <v>27</v>
      </c>
      <c r="C969" s="66" t="s">
        <v>656</v>
      </c>
      <c r="D969" s="66" t="s">
        <v>569</v>
      </c>
      <c r="E969" s="66">
        <v>417</v>
      </c>
      <c r="F969" s="66" t="s">
        <v>353</v>
      </c>
      <c r="G969" s="67" t="s">
        <v>354</v>
      </c>
      <c r="H969" s="67" t="s">
        <v>337</v>
      </c>
      <c r="I969" s="66" t="s">
        <v>14</v>
      </c>
      <c r="J969" s="66" t="s">
        <v>14</v>
      </c>
      <c r="K969" s="66" t="s">
        <v>57</v>
      </c>
      <c r="L969" s="66">
        <v>419</v>
      </c>
      <c r="M969" s="66" t="s">
        <v>564</v>
      </c>
      <c r="N969" s="67" t="s">
        <v>565</v>
      </c>
      <c r="O969" s="67" t="s">
        <v>566</v>
      </c>
      <c r="P969" s="66" t="s">
        <v>14</v>
      </c>
      <c r="Q969" s="66" t="s">
        <v>14</v>
      </c>
      <c r="R969" s="66" t="s">
        <v>57</v>
      </c>
      <c r="S969" s="66" t="s">
        <v>570</v>
      </c>
      <c r="T969" s="66" t="s">
        <v>57</v>
      </c>
    </row>
    <row r="970" spans="1:20" ht="27.75">
      <c r="A970" s="66" t="s">
        <v>567</v>
      </c>
      <c r="B970" s="66" t="s">
        <v>27</v>
      </c>
      <c r="C970" s="66" t="s">
        <v>586</v>
      </c>
      <c r="D970" s="66" t="s">
        <v>569</v>
      </c>
      <c r="E970" s="66">
        <v>420</v>
      </c>
      <c r="F970" s="66" t="s">
        <v>358</v>
      </c>
      <c r="G970" s="67" t="s">
        <v>359</v>
      </c>
      <c r="H970" s="67" t="s">
        <v>360</v>
      </c>
      <c r="I970" s="66" t="s">
        <v>14</v>
      </c>
      <c r="J970" s="66" t="s">
        <v>14</v>
      </c>
      <c r="K970" s="66" t="s">
        <v>57</v>
      </c>
      <c r="L970" s="66">
        <v>442</v>
      </c>
      <c r="M970" s="66" t="s">
        <v>405</v>
      </c>
      <c r="N970" s="67" t="s">
        <v>406</v>
      </c>
      <c r="O970" s="67" t="s">
        <v>402</v>
      </c>
      <c r="P970" s="66" t="s">
        <v>14</v>
      </c>
      <c r="Q970" s="66" t="s">
        <v>14</v>
      </c>
      <c r="R970" s="66" t="s">
        <v>57</v>
      </c>
      <c r="S970" s="66" t="s">
        <v>570</v>
      </c>
      <c r="T970" s="66" t="s">
        <v>57</v>
      </c>
    </row>
    <row r="971" spans="1:20" ht="27.75">
      <c r="A971" s="66" t="s">
        <v>567</v>
      </c>
      <c r="B971" s="66" t="s">
        <v>27</v>
      </c>
      <c r="C971" s="66" t="s">
        <v>586</v>
      </c>
      <c r="D971" s="66" t="s">
        <v>569</v>
      </c>
      <c r="E971" s="66">
        <v>420</v>
      </c>
      <c r="F971" s="66" t="s">
        <v>358</v>
      </c>
      <c r="G971" s="67" t="s">
        <v>359</v>
      </c>
      <c r="H971" s="67" t="s">
        <v>360</v>
      </c>
      <c r="I971" s="66" t="s">
        <v>14</v>
      </c>
      <c r="J971" s="66" t="s">
        <v>14</v>
      </c>
      <c r="K971" s="66" t="s">
        <v>57</v>
      </c>
      <c r="L971" s="66">
        <v>445</v>
      </c>
      <c r="M971" s="66" t="s">
        <v>468</v>
      </c>
      <c r="N971" s="67" t="s">
        <v>589</v>
      </c>
      <c r="O971" s="67" t="s">
        <v>590</v>
      </c>
      <c r="P971" s="66" t="s">
        <v>14</v>
      </c>
      <c r="Q971" s="66" t="s">
        <v>14</v>
      </c>
      <c r="R971" s="66" t="s">
        <v>57</v>
      </c>
      <c r="S971" s="66" t="s">
        <v>570</v>
      </c>
      <c r="T971" s="66" t="s">
        <v>57</v>
      </c>
    </row>
    <row r="972" spans="1:20" ht="41.65">
      <c r="A972" s="66" t="s">
        <v>567</v>
      </c>
      <c r="B972" s="66" t="s">
        <v>27</v>
      </c>
      <c r="C972" s="66" t="s">
        <v>586</v>
      </c>
      <c r="D972" s="66" t="s">
        <v>569</v>
      </c>
      <c r="E972" s="66">
        <v>420</v>
      </c>
      <c r="F972" s="66" t="s">
        <v>358</v>
      </c>
      <c r="G972" s="67" t="s">
        <v>359</v>
      </c>
      <c r="H972" s="67" t="s">
        <v>360</v>
      </c>
      <c r="I972" s="66" t="s">
        <v>14</v>
      </c>
      <c r="J972" s="66" t="s">
        <v>14</v>
      </c>
      <c r="K972" s="66" t="s">
        <v>57</v>
      </c>
      <c r="L972" s="66">
        <v>457</v>
      </c>
      <c r="M972" s="66" t="s">
        <v>591</v>
      </c>
      <c r="N972" s="67" t="s">
        <v>592</v>
      </c>
      <c r="O972" s="67" t="s">
        <v>593</v>
      </c>
      <c r="P972" s="66" t="s">
        <v>14</v>
      </c>
      <c r="Q972" s="66" t="s">
        <v>14</v>
      </c>
      <c r="R972" s="66" t="s">
        <v>57</v>
      </c>
      <c r="S972" s="66" t="s">
        <v>570</v>
      </c>
      <c r="T972" s="66" t="s">
        <v>57</v>
      </c>
    </row>
    <row r="973" spans="1:20" ht="27.75">
      <c r="A973" s="66" t="s">
        <v>567</v>
      </c>
      <c r="B973" s="66" t="s">
        <v>27</v>
      </c>
      <c r="C973" s="66" t="s">
        <v>672</v>
      </c>
      <c r="D973" s="66" t="s">
        <v>569</v>
      </c>
      <c r="E973" s="66">
        <v>421</v>
      </c>
      <c r="F973" s="66" t="s">
        <v>361</v>
      </c>
      <c r="G973" s="67" t="s">
        <v>362</v>
      </c>
      <c r="H973" s="67" t="s">
        <v>360</v>
      </c>
      <c r="I973" s="66" t="s">
        <v>14</v>
      </c>
      <c r="J973" s="66" t="s">
        <v>14</v>
      </c>
      <c r="K973" s="66" t="s">
        <v>57</v>
      </c>
      <c r="L973" s="66">
        <v>462</v>
      </c>
      <c r="M973" s="66" t="s">
        <v>673</v>
      </c>
      <c r="N973" s="67" t="s">
        <v>674</v>
      </c>
      <c r="O973" s="67" t="s">
        <v>675</v>
      </c>
      <c r="P973" s="66" t="s">
        <v>14</v>
      </c>
      <c r="Q973" s="66" t="s">
        <v>14</v>
      </c>
      <c r="R973" s="66" t="s">
        <v>57</v>
      </c>
      <c r="S973" s="66" t="s">
        <v>570</v>
      </c>
      <c r="T973" s="66" t="s">
        <v>57</v>
      </c>
    </row>
    <row r="974" spans="1:20" ht="27.75">
      <c r="A974" s="66" t="s">
        <v>567</v>
      </c>
      <c r="B974" s="66" t="s">
        <v>27</v>
      </c>
      <c r="C974" s="66" t="s">
        <v>687</v>
      </c>
      <c r="D974" s="66" t="s">
        <v>569</v>
      </c>
      <c r="E974" s="66">
        <v>423</v>
      </c>
      <c r="F974" s="66" t="s">
        <v>364</v>
      </c>
      <c r="G974" s="67" t="s">
        <v>365</v>
      </c>
      <c r="H974" s="67" t="s">
        <v>360</v>
      </c>
      <c r="I974" s="66" t="s">
        <v>14</v>
      </c>
      <c r="J974" s="66" t="s">
        <v>14</v>
      </c>
      <c r="K974" s="66" t="s">
        <v>57</v>
      </c>
      <c r="L974" s="66">
        <v>443</v>
      </c>
      <c r="M974" s="66" t="s">
        <v>407</v>
      </c>
      <c r="N974" s="67" t="s">
        <v>408</v>
      </c>
      <c r="O974" s="67" t="s">
        <v>402</v>
      </c>
      <c r="P974" s="66" t="s">
        <v>14</v>
      </c>
      <c r="Q974" s="66" t="s">
        <v>14</v>
      </c>
      <c r="R974" s="66" t="s">
        <v>57</v>
      </c>
      <c r="S974" s="66" t="s">
        <v>570</v>
      </c>
      <c r="T974" s="66" t="s">
        <v>57</v>
      </c>
    </row>
    <row r="975" spans="1:20" ht="27.75">
      <c r="A975" s="66" t="s">
        <v>567</v>
      </c>
      <c r="B975" s="66" t="s">
        <v>27</v>
      </c>
      <c r="C975" s="66" t="s">
        <v>671</v>
      </c>
      <c r="D975" s="66" t="s">
        <v>569</v>
      </c>
      <c r="E975" s="66">
        <v>425</v>
      </c>
      <c r="F975" s="66" t="s">
        <v>368</v>
      </c>
      <c r="G975" s="67" t="s">
        <v>369</v>
      </c>
      <c r="H975" s="67" t="s">
        <v>360</v>
      </c>
      <c r="I975" s="66" t="s">
        <v>14</v>
      </c>
      <c r="J975" s="66" t="s">
        <v>14</v>
      </c>
      <c r="K975" s="66" t="s">
        <v>57</v>
      </c>
      <c r="L975" s="66">
        <v>452</v>
      </c>
      <c r="M975" s="66" t="s">
        <v>151</v>
      </c>
      <c r="N975" s="67" t="s">
        <v>152</v>
      </c>
      <c r="O975" s="67" t="s">
        <v>150</v>
      </c>
      <c r="P975" s="66" t="s">
        <v>14</v>
      </c>
      <c r="Q975" s="66" t="s">
        <v>14</v>
      </c>
      <c r="R975" s="66" t="s">
        <v>57</v>
      </c>
      <c r="S975" s="66" t="s">
        <v>570</v>
      </c>
      <c r="T975" s="66" t="s">
        <v>57</v>
      </c>
    </row>
    <row r="976" spans="1:20" ht="27">
      <c r="A976" s="66" t="s">
        <v>567</v>
      </c>
      <c r="B976" s="66" t="s">
        <v>27</v>
      </c>
      <c r="C976" s="66" t="s">
        <v>586</v>
      </c>
      <c r="D976" s="66" t="s">
        <v>569</v>
      </c>
      <c r="E976" s="66">
        <v>433</v>
      </c>
      <c r="F976" s="66" t="s">
        <v>386</v>
      </c>
      <c r="G976" s="67" t="s">
        <v>359</v>
      </c>
      <c r="H976" s="67" t="s">
        <v>385</v>
      </c>
      <c r="I976" s="66" t="s">
        <v>14</v>
      </c>
      <c r="J976" s="66" t="s">
        <v>14</v>
      </c>
      <c r="K976" s="66" t="s">
        <v>57</v>
      </c>
      <c r="L976" s="66">
        <v>442</v>
      </c>
      <c r="M976" s="66" t="s">
        <v>405</v>
      </c>
      <c r="N976" s="67" t="s">
        <v>406</v>
      </c>
      <c r="O976" s="67" t="s">
        <v>402</v>
      </c>
      <c r="P976" s="66" t="s">
        <v>14</v>
      </c>
      <c r="Q976" s="66" t="s">
        <v>14</v>
      </c>
      <c r="R976" s="66" t="s">
        <v>57</v>
      </c>
      <c r="S976" s="66" t="s">
        <v>570</v>
      </c>
      <c r="T976" s="66" t="s">
        <v>57</v>
      </c>
    </row>
    <row r="977" spans="1:20" ht="27">
      <c r="A977" s="66" t="s">
        <v>567</v>
      </c>
      <c r="B977" s="66" t="s">
        <v>27</v>
      </c>
      <c r="C977" s="66" t="s">
        <v>586</v>
      </c>
      <c r="D977" s="66" t="s">
        <v>569</v>
      </c>
      <c r="E977" s="66">
        <v>433</v>
      </c>
      <c r="F977" s="66" t="s">
        <v>386</v>
      </c>
      <c r="G977" s="67" t="s">
        <v>359</v>
      </c>
      <c r="H977" s="67" t="s">
        <v>385</v>
      </c>
      <c r="I977" s="66" t="s">
        <v>14</v>
      </c>
      <c r="J977" s="66" t="s">
        <v>14</v>
      </c>
      <c r="K977" s="66" t="s">
        <v>57</v>
      </c>
      <c r="L977" s="66">
        <v>445</v>
      </c>
      <c r="M977" s="66" t="s">
        <v>468</v>
      </c>
      <c r="N977" s="67" t="s">
        <v>589</v>
      </c>
      <c r="O977" s="67" t="s">
        <v>590</v>
      </c>
      <c r="P977" s="66" t="s">
        <v>14</v>
      </c>
      <c r="Q977" s="66" t="s">
        <v>14</v>
      </c>
      <c r="R977" s="66" t="s">
        <v>57</v>
      </c>
      <c r="S977" s="66" t="s">
        <v>570</v>
      </c>
      <c r="T977" s="66" t="s">
        <v>57</v>
      </c>
    </row>
    <row r="978" spans="1:20" ht="41.65">
      <c r="A978" s="66" t="s">
        <v>567</v>
      </c>
      <c r="B978" s="66" t="s">
        <v>27</v>
      </c>
      <c r="C978" s="66" t="s">
        <v>586</v>
      </c>
      <c r="D978" s="66" t="s">
        <v>569</v>
      </c>
      <c r="E978" s="66">
        <v>433</v>
      </c>
      <c r="F978" s="66" t="s">
        <v>386</v>
      </c>
      <c r="G978" s="67" t="s">
        <v>359</v>
      </c>
      <c r="H978" s="67" t="s">
        <v>385</v>
      </c>
      <c r="I978" s="66" t="s">
        <v>14</v>
      </c>
      <c r="J978" s="66" t="s">
        <v>14</v>
      </c>
      <c r="K978" s="66" t="s">
        <v>57</v>
      </c>
      <c r="L978" s="66">
        <v>457</v>
      </c>
      <c r="M978" s="66" t="s">
        <v>591</v>
      </c>
      <c r="N978" s="67" t="s">
        <v>592</v>
      </c>
      <c r="O978" s="67" t="s">
        <v>593</v>
      </c>
      <c r="P978" s="66" t="s">
        <v>14</v>
      </c>
      <c r="Q978" s="66" t="s">
        <v>14</v>
      </c>
      <c r="R978" s="66" t="s">
        <v>57</v>
      </c>
      <c r="S978" s="66" t="s">
        <v>570</v>
      </c>
      <c r="T978" s="66" t="s">
        <v>57</v>
      </c>
    </row>
    <row r="979" spans="1:20" ht="27">
      <c r="A979" s="66" t="s">
        <v>567</v>
      </c>
      <c r="B979" s="66" t="s">
        <v>27</v>
      </c>
      <c r="C979" s="66" t="s">
        <v>586</v>
      </c>
      <c r="D979" s="66" t="s">
        <v>569</v>
      </c>
      <c r="E979" s="66">
        <v>442</v>
      </c>
      <c r="F979" s="66" t="s">
        <v>405</v>
      </c>
      <c r="G979" s="67" t="s">
        <v>406</v>
      </c>
      <c r="H979" s="67" t="s">
        <v>402</v>
      </c>
      <c r="I979" s="66" t="s">
        <v>14</v>
      </c>
      <c r="J979" s="66" t="s">
        <v>14</v>
      </c>
      <c r="K979" s="66" t="s">
        <v>57</v>
      </c>
      <c r="L979" s="66">
        <v>445</v>
      </c>
      <c r="M979" s="66" t="s">
        <v>468</v>
      </c>
      <c r="N979" s="67" t="s">
        <v>589</v>
      </c>
      <c r="O979" s="67" t="s">
        <v>590</v>
      </c>
      <c r="P979" s="66" t="s">
        <v>14</v>
      </c>
      <c r="Q979" s="66" t="s">
        <v>14</v>
      </c>
      <c r="R979" s="66" t="s">
        <v>57</v>
      </c>
      <c r="S979" s="66" t="s">
        <v>570</v>
      </c>
      <c r="T979" s="66" t="s">
        <v>57</v>
      </c>
    </row>
    <row r="980" spans="1:20" ht="41.65">
      <c r="A980" s="66" t="s">
        <v>567</v>
      </c>
      <c r="B980" s="66" t="s">
        <v>27</v>
      </c>
      <c r="C980" s="66" t="s">
        <v>586</v>
      </c>
      <c r="D980" s="66" t="s">
        <v>569</v>
      </c>
      <c r="E980" s="66">
        <v>442</v>
      </c>
      <c r="F980" s="66" t="s">
        <v>405</v>
      </c>
      <c r="G980" s="67" t="s">
        <v>406</v>
      </c>
      <c r="H980" s="67" t="s">
        <v>402</v>
      </c>
      <c r="I980" s="66" t="s">
        <v>14</v>
      </c>
      <c r="J980" s="66" t="s">
        <v>14</v>
      </c>
      <c r="K980" s="66" t="s">
        <v>57</v>
      </c>
      <c r="L980" s="66">
        <v>457</v>
      </c>
      <c r="M980" s="66" t="s">
        <v>591</v>
      </c>
      <c r="N980" s="67" t="s">
        <v>592</v>
      </c>
      <c r="O980" s="67" t="s">
        <v>593</v>
      </c>
      <c r="P980" s="66" t="s">
        <v>14</v>
      </c>
      <c r="Q980" s="66" t="s">
        <v>14</v>
      </c>
      <c r="R980" s="66" t="s">
        <v>57</v>
      </c>
      <c r="S980" s="66" t="s">
        <v>570</v>
      </c>
      <c r="T980" s="66" t="s">
        <v>57</v>
      </c>
    </row>
    <row r="981" spans="1:20" ht="41.65">
      <c r="A981" s="66" t="s">
        <v>567</v>
      </c>
      <c r="B981" s="66" t="s">
        <v>27</v>
      </c>
      <c r="C981" s="66" t="s">
        <v>586</v>
      </c>
      <c r="D981" s="66" t="s">
        <v>569</v>
      </c>
      <c r="E981" s="66">
        <v>445</v>
      </c>
      <c r="F981" s="66" t="s">
        <v>468</v>
      </c>
      <c r="G981" s="67" t="s">
        <v>589</v>
      </c>
      <c r="H981" s="67" t="s">
        <v>590</v>
      </c>
      <c r="I981" s="66" t="s">
        <v>14</v>
      </c>
      <c r="J981" s="66" t="s">
        <v>14</v>
      </c>
      <c r="K981" s="66" t="s">
        <v>57</v>
      </c>
      <c r="L981" s="66">
        <v>457</v>
      </c>
      <c r="M981" s="66" t="s">
        <v>591</v>
      </c>
      <c r="N981" s="67" t="s">
        <v>592</v>
      </c>
      <c r="O981" s="67" t="s">
        <v>593</v>
      </c>
      <c r="P981" s="66" t="s">
        <v>14</v>
      </c>
      <c r="Q981" s="66" t="s">
        <v>14</v>
      </c>
      <c r="R981" s="66" t="s">
        <v>57</v>
      </c>
      <c r="S981" s="66" t="s">
        <v>570</v>
      </c>
      <c r="T981" s="66" t="s">
        <v>57</v>
      </c>
    </row>
    <row r="982" spans="1:20" ht="27">
      <c r="A982" s="66" t="s">
        <v>567</v>
      </c>
      <c r="B982" s="66" t="s">
        <v>27</v>
      </c>
      <c r="C982" s="66" t="s">
        <v>583</v>
      </c>
      <c r="D982" s="66" t="s">
        <v>569</v>
      </c>
      <c r="E982" s="66">
        <v>446</v>
      </c>
      <c r="F982" s="66" t="s">
        <v>220</v>
      </c>
      <c r="G982" s="67" t="s">
        <v>221</v>
      </c>
      <c r="H982" s="67" t="s">
        <v>219</v>
      </c>
      <c r="I982" s="66" t="s">
        <v>14</v>
      </c>
      <c r="J982" s="66" t="s">
        <v>14</v>
      </c>
      <c r="K982" s="66" t="s">
        <v>57</v>
      </c>
      <c r="L982" s="66">
        <v>468</v>
      </c>
      <c r="M982" s="66" t="s">
        <v>477</v>
      </c>
      <c r="N982" s="67" t="s">
        <v>584</v>
      </c>
      <c r="O982" s="67" t="s">
        <v>585</v>
      </c>
      <c r="P982" s="66" t="s">
        <v>14</v>
      </c>
      <c r="Q982" s="66" t="s">
        <v>14</v>
      </c>
      <c r="R982" s="66" t="s">
        <v>57</v>
      </c>
      <c r="S982" s="66" t="s">
        <v>570</v>
      </c>
      <c r="T982" s="66" t="s">
        <v>57</v>
      </c>
    </row>
  </sheetData>
  <autoFilter ref="A10:T982" xr:uid="{00000000-0009-0000-0000-000001000000}"/>
  <mergeCells count="1">
    <mergeCell ref="A1:T1"/>
  </mergeCells>
  <dataValidations count="1">
    <dataValidation type="list" sqref="T11:T982" xr:uid="{00000000-0002-0000-0100-000000000000}">
      <formula1>"PENDIENTE,REVISADO,MANTENER,ELIMINAR,NO DUPLICADO"</formula1>
    </dataValidation>
  </dataValidation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475"/>
  <sheetViews>
    <sheetView showGridLines="0" tabSelected="1" topLeftCell="A309" zoomScale="50" zoomScaleNormal="50" workbookViewId="0">
      <selection sqref="A1:W1"/>
    </sheetView>
  </sheetViews>
  <sheetFormatPr baseColWidth="10" defaultColWidth="9" defaultRowHeight="13.5"/>
  <cols>
    <col min="1" max="1" width="8" customWidth="1"/>
    <col min="2" max="2" width="22" customWidth="1"/>
    <col min="3" max="3" width="18" customWidth="1"/>
    <col min="4" max="4" width="10" customWidth="1"/>
    <col min="5" max="5" width="20" customWidth="1"/>
    <col min="6" max="6" width="16" customWidth="1"/>
    <col min="7" max="7" width="14" customWidth="1"/>
    <col min="8" max="8" width="18" customWidth="1"/>
    <col min="9" max="10" width="20" customWidth="1"/>
    <col min="11" max="11" width="28" customWidth="1"/>
    <col min="12" max="12" width="16" customWidth="1"/>
    <col min="13" max="13" width="42" customWidth="1"/>
    <col min="14" max="14" width="34" customWidth="1"/>
    <col min="15" max="17" width="16" customWidth="1"/>
    <col min="18" max="18" width="12" customWidth="1"/>
    <col min="19" max="19" width="16" customWidth="1"/>
    <col min="20" max="20" width="14" customWidth="1"/>
    <col min="21" max="22" width="18" customWidth="1"/>
    <col min="23" max="23" width="24" customWidth="1"/>
    <col min="24" max="24" width="13" customWidth="1"/>
    <col min="25" max="25" width="28" customWidth="1"/>
  </cols>
  <sheetData>
    <row r="1" spans="1:25" ht="24" customHeight="1">
      <c r="A1" s="80" t="s">
        <v>8</v>
      </c>
      <c r="B1" s="78"/>
      <c r="C1" s="78"/>
      <c r="D1" s="78"/>
      <c r="E1" s="78"/>
      <c r="F1" s="78"/>
      <c r="G1" s="78"/>
      <c r="H1" s="78"/>
      <c r="I1" s="78"/>
      <c r="J1" s="78"/>
      <c r="K1" s="78"/>
      <c r="L1" s="78"/>
      <c r="M1" s="78"/>
      <c r="N1" s="78"/>
      <c r="O1" s="78"/>
      <c r="P1" s="78"/>
      <c r="Q1" s="78"/>
      <c r="R1" s="78"/>
      <c r="S1" s="78"/>
      <c r="T1" s="78"/>
      <c r="U1" s="78"/>
      <c r="V1" s="78"/>
      <c r="W1" s="79"/>
      <c r="X1" s="29"/>
    </row>
    <row r="2" spans="1:25" ht="30" customHeight="1">
      <c r="A2" s="9" t="s">
        <v>688</v>
      </c>
      <c r="B2" s="9" t="s">
        <v>689</v>
      </c>
      <c r="C2" s="9" t="s">
        <v>690</v>
      </c>
      <c r="D2" s="9" t="s">
        <v>30</v>
      </c>
      <c r="E2" s="9" t="s">
        <v>691</v>
      </c>
      <c r="F2" s="9" t="s">
        <v>692</v>
      </c>
      <c r="G2" s="9" t="s">
        <v>693</v>
      </c>
      <c r="H2" s="9" t="s">
        <v>694</v>
      </c>
      <c r="I2" s="9" t="s">
        <v>695</v>
      </c>
      <c r="J2" s="9" t="s">
        <v>696</v>
      </c>
      <c r="K2" s="49" t="s">
        <v>697</v>
      </c>
      <c r="L2" s="9" t="s">
        <v>698</v>
      </c>
      <c r="M2" s="9" t="s">
        <v>699</v>
      </c>
      <c r="N2" s="50" t="s">
        <v>700</v>
      </c>
      <c r="O2" s="9" t="s">
        <v>701</v>
      </c>
      <c r="P2" s="9" t="s">
        <v>702</v>
      </c>
      <c r="Q2" s="9" t="s">
        <v>703</v>
      </c>
      <c r="R2" s="9" t="s">
        <v>704</v>
      </c>
      <c r="S2" s="9" t="s">
        <v>705</v>
      </c>
      <c r="T2" s="9" t="s">
        <v>706</v>
      </c>
      <c r="U2" s="9" t="s">
        <v>707</v>
      </c>
      <c r="V2" s="9" t="s">
        <v>708</v>
      </c>
      <c r="W2" s="9" t="s">
        <v>709</v>
      </c>
      <c r="X2" s="9" t="s">
        <v>710</v>
      </c>
      <c r="Y2" s="68" t="s">
        <v>711</v>
      </c>
    </row>
    <row r="3" spans="1:25" ht="22.05" customHeight="1">
      <c r="A3" s="10">
        <v>1</v>
      </c>
      <c r="B3" s="10" t="s">
        <v>8</v>
      </c>
      <c r="C3" s="10" t="s">
        <v>8</v>
      </c>
      <c r="D3" s="10"/>
      <c r="E3" s="10"/>
      <c r="F3" s="10"/>
      <c r="G3" s="10"/>
      <c r="H3" s="10"/>
      <c r="I3" s="10"/>
      <c r="J3" s="10"/>
      <c r="K3" s="69"/>
      <c r="L3" s="10"/>
      <c r="M3" s="10"/>
      <c r="N3" s="70" t="s">
        <v>429</v>
      </c>
      <c r="O3" s="10" t="s">
        <v>712</v>
      </c>
      <c r="P3" s="10" t="s">
        <v>713</v>
      </c>
      <c r="Q3" s="10" t="s">
        <v>714</v>
      </c>
      <c r="R3" s="10" t="s">
        <v>715</v>
      </c>
      <c r="S3" s="10"/>
      <c r="T3" s="10"/>
      <c r="U3" s="10"/>
      <c r="V3" s="10"/>
      <c r="W3" s="10"/>
      <c r="X3" s="10"/>
      <c r="Y3" s="59" t="str">
        <f t="shared" ref="Y3:Y66" si="0">IF(K3="","",IF(COUNTIF($K:$K,K3)&gt;1,"DUPLICADO NOMBRE",IF(AND(N3&lt;&gt;"",COUNTIF($N:$N,N3)&gt;1),"DUPLICADO CARGO","")))</f>
        <v/>
      </c>
    </row>
    <row r="4" spans="1:25" ht="22.05" customHeight="1">
      <c r="A4" s="11">
        <v>2</v>
      </c>
      <c r="B4" s="11" t="s">
        <v>8</v>
      </c>
      <c r="C4" s="11" t="s">
        <v>8</v>
      </c>
      <c r="D4" s="11"/>
      <c r="E4" s="11"/>
      <c r="F4" s="11"/>
      <c r="G4" s="11"/>
      <c r="H4" s="11"/>
      <c r="I4" s="11"/>
      <c r="J4" s="11"/>
      <c r="K4" s="69"/>
      <c r="L4" s="11"/>
      <c r="M4" s="11"/>
      <c r="N4" s="70" t="s">
        <v>430</v>
      </c>
      <c r="O4" s="11" t="s">
        <v>716</v>
      </c>
      <c r="P4" s="11" t="s">
        <v>713</v>
      </c>
      <c r="Q4" s="11" t="s">
        <v>714</v>
      </c>
      <c r="R4" s="11" t="s">
        <v>715</v>
      </c>
      <c r="S4" s="11"/>
      <c r="T4" s="11"/>
      <c r="U4" s="11"/>
      <c r="V4" s="11"/>
      <c r="W4" s="11"/>
      <c r="X4" s="11"/>
      <c r="Y4" s="59" t="str">
        <f t="shared" si="0"/>
        <v/>
      </c>
    </row>
    <row r="5" spans="1:25" ht="22.05" customHeight="1">
      <c r="A5" s="10">
        <v>3</v>
      </c>
      <c r="B5" s="10" t="s">
        <v>8</v>
      </c>
      <c r="C5" s="10" t="s">
        <v>8</v>
      </c>
      <c r="D5" s="10"/>
      <c r="E5" s="10"/>
      <c r="F5" s="10"/>
      <c r="G5" s="10"/>
      <c r="H5" s="10"/>
      <c r="I5" s="10"/>
      <c r="J5" s="10"/>
      <c r="K5" s="38"/>
      <c r="L5" s="10"/>
      <c r="M5" s="10"/>
      <c r="N5" s="10" t="s">
        <v>717</v>
      </c>
      <c r="O5" s="10" t="s">
        <v>718</v>
      </c>
      <c r="P5" s="10" t="s">
        <v>713</v>
      </c>
      <c r="Q5" s="10" t="s">
        <v>714</v>
      </c>
      <c r="R5" s="10" t="s">
        <v>715</v>
      </c>
      <c r="S5" s="10"/>
      <c r="T5" s="10"/>
      <c r="U5" s="10"/>
      <c r="V5" s="10"/>
      <c r="W5" s="10"/>
      <c r="X5" s="10"/>
      <c r="Y5" s="59" t="str">
        <f t="shared" si="0"/>
        <v/>
      </c>
    </row>
    <row r="6" spans="1:25" ht="22.05" customHeight="1">
      <c r="A6" s="11">
        <v>4</v>
      </c>
      <c r="B6" s="11" t="s">
        <v>8</v>
      </c>
      <c r="C6" s="11" t="s">
        <v>8</v>
      </c>
      <c r="D6" s="11"/>
      <c r="E6" s="11"/>
      <c r="F6" s="11"/>
      <c r="G6" s="11"/>
      <c r="H6" s="11"/>
      <c r="I6" s="11"/>
      <c r="J6" s="11"/>
      <c r="K6" s="39"/>
      <c r="L6" s="11"/>
      <c r="M6" s="11"/>
      <c r="N6" s="11" t="s">
        <v>719</v>
      </c>
      <c r="O6" s="11" t="s">
        <v>718</v>
      </c>
      <c r="P6" s="11" t="s">
        <v>720</v>
      </c>
      <c r="Q6" s="11" t="s">
        <v>721</v>
      </c>
      <c r="R6" s="11" t="s">
        <v>715</v>
      </c>
      <c r="S6" s="11" t="s">
        <v>722</v>
      </c>
      <c r="T6" s="11"/>
      <c r="U6" s="11"/>
      <c r="V6" s="11"/>
      <c r="W6" s="11"/>
      <c r="X6" s="11"/>
      <c r="Y6" s="59" t="str">
        <f t="shared" si="0"/>
        <v/>
      </c>
    </row>
    <row r="7" spans="1:25" ht="22.05" customHeight="1">
      <c r="A7" s="10">
        <v>5</v>
      </c>
      <c r="B7" s="10" t="s">
        <v>8</v>
      </c>
      <c r="C7" s="10" t="s">
        <v>8</v>
      </c>
      <c r="D7" s="10"/>
      <c r="E7" s="10"/>
      <c r="F7" s="10"/>
      <c r="G7" s="10"/>
      <c r="H7" s="10"/>
      <c r="I7" s="10"/>
      <c r="J7" s="10"/>
      <c r="K7" s="69"/>
      <c r="L7" s="10"/>
      <c r="M7" s="10"/>
      <c r="N7" s="70" t="s">
        <v>433</v>
      </c>
      <c r="O7" s="10" t="s">
        <v>718</v>
      </c>
      <c r="P7" s="10" t="s">
        <v>720</v>
      </c>
      <c r="Q7" s="10" t="s">
        <v>721</v>
      </c>
      <c r="R7" s="10" t="s">
        <v>715</v>
      </c>
      <c r="S7" s="10" t="s">
        <v>722</v>
      </c>
      <c r="T7" s="10"/>
      <c r="U7" s="10"/>
      <c r="V7" s="10"/>
      <c r="W7" s="10"/>
      <c r="X7" s="10"/>
      <c r="Y7" s="59" t="str">
        <f t="shared" si="0"/>
        <v/>
      </c>
    </row>
    <row r="8" spans="1:25" ht="22.05" customHeight="1">
      <c r="A8" s="11">
        <v>6</v>
      </c>
      <c r="B8" s="11" t="s">
        <v>8</v>
      </c>
      <c r="C8" s="11" t="s">
        <v>8</v>
      </c>
      <c r="D8" s="11"/>
      <c r="E8" s="11"/>
      <c r="F8" s="11"/>
      <c r="G8" s="11"/>
      <c r="H8" s="11"/>
      <c r="I8" s="11"/>
      <c r="J8" s="11"/>
      <c r="K8" s="69"/>
      <c r="L8" s="11"/>
      <c r="M8" s="11"/>
      <c r="N8" s="70" t="s">
        <v>439</v>
      </c>
      <c r="O8" s="11" t="s">
        <v>718</v>
      </c>
      <c r="P8" s="11" t="s">
        <v>720</v>
      </c>
      <c r="Q8" s="11" t="s">
        <v>721</v>
      </c>
      <c r="R8" s="11" t="s">
        <v>715</v>
      </c>
      <c r="S8" s="11"/>
      <c r="T8" s="11"/>
      <c r="U8" s="11"/>
      <c r="V8" s="11"/>
      <c r="W8" s="11"/>
      <c r="X8" s="11"/>
      <c r="Y8" s="59" t="str">
        <f t="shared" si="0"/>
        <v/>
      </c>
    </row>
    <row r="9" spans="1:25" ht="22.05" customHeight="1">
      <c r="A9" s="10">
        <v>7</v>
      </c>
      <c r="B9" s="10" t="s">
        <v>8</v>
      </c>
      <c r="C9" s="10" t="s">
        <v>8</v>
      </c>
      <c r="D9" s="10"/>
      <c r="E9" s="10"/>
      <c r="F9" s="10"/>
      <c r="G9" s="10"/>
      <c r="H9" s="10"/>
      <c r="I9" s="10"/>
      <c r="J9" s="10"/>
      <c r="K9" s="38"/>
      <c r="L9" s="10"/>
      <c r="M9" s="10"/>
      <c r="N9" s="10" t="s">
        <v>723</v>
      </c>
      <c r="O9" s="10" t="s">
        <v>718</v>
      </c>
      <c r="P9" s="10" t="s">
        <v>720</v>
      </c>
      <c r="Q9" s="10" t="s">
        <v>721</v>
      </c>
      <c r="R9" s="10" t="s">
        <v>715</v>
      </c>
      <c r="S9" s="10"/>
      <c r="T9" s="10"/>
      <c r="U9" s="10"/>
      <c r="V9" s="10"/>
      <c r="W9" s="10"/>
      <c r="X9" s="10"/>
      <c r="Y9" s="59" t="str">
        <f t="shared" si="0"/>
        <v/>
      </c>
    </row>
    <row r="10" spans="1:25" ht="22.05" customHeight="1">
      <c r="A10" s="11">
        <v>8</v>
      </c>
      <c r="B10" s="11" t="s">
        <v>8</v>
      </c>
      <c r="C10" s="11" t="s">
        <v>8</v>
      </c>
      <c r="D10" s="11"/>
      <c r="E10" s="11"/>
      <c r="F10" s="11"/>
      <c r="G10" s="11"/>
      <c r="H10" s="11"/>
      <c r="I10" s="11"/>
      <c r="J10" s="11"/>
      <c r="K10" s="39"/>
      <c r="L10" s="11"/>
      <c r="M10" s="11"/>
      <c r="N10" s="11" t="s">
        <v>724</v>
      </c>
      <c r="O10" s="11" t="s">
        <v>718</v>
      </c>
      <c r="P10" s="11" t="s">
        <v>720</v>
      </c>
      <c r="Q10" s="11" t="s">
        <v>721</v>
      </c>
      <c r="R10" s="11" t="s">
        <v>715</v>
      </c>
      <c r="S10" s="11"/>
      <c r="T10" s="11"/>
      <c r="U10" s="11"/>
      <c r="V10" s="11"/>
      <c r="W10" s="11"/>
      <c r="X10" s="11"/>
      <c r="Y10" s="59" t="str">
        <f t="shared" si="0"/>
        <v/>
      </c>
    </row>
    <row r="11" spans="1:25" ht="22.05" customHeight="1">
      <c r="A11" s="10">
        <v>9</v>
      </c>
      <c r="B11" s="10" t="s">
        <v>8</v>
      </c>
      <c r="C11" s="10" t="s">
        <v>8</v>
      </c>
      <c r="D11" s="10"/>
      <c r="E11" s="10"/>
      <c r="F11" s="10"/>
      <c r="G11" s="10"/>
      <c r="H11" s="10"/>
      <c r="I11" s="10"/>
      <c r="J11" s="10"/>
      <c r="K11" s="38"/>
      <c r="L11" s="10"/>
      <c r="M11" s="10"/>
      <c r="N11" s="10" t="s">
        <v>725</v>
      </c>
      <c r="O11" s="10" t="s">
        <v>718</v>
      </c>
      <c r="P11" s="10" t="s">
        <v>720</v>
      </c>
      <c r="Q11" s="10" t="s">
        <v>721</v>
      </c>
      <c r="R11" s="10" t="s">
        <v>715</v>
      </c>
      <c r="S11" s="10"/>
      <c r="T11" s="10"/>
      <c r="U11" s="10"/>
      <c r="V11" s="10"/>
      <c r="W11" s="10"/>
      <c r="X11" s="10"/>
      <c r="Y11" s="59" t="str">
        <f t="shared" si="0"/>
        <v/>
      </c>
    </row>
    <row r="12" spans="1:25" ht="22.05" customHeight="1">
      <c r="A12" s="11">
        <v>10</v>
      </c>
      <c r="B12" s="11" t="s">
        <v>8</v>
      </c>
      <c r="C12" s="11" t="s">
        <v>8</v>
      </c>
      <c r="D12" s="11"/>
      <c r="E12" s="11"/>
      <c r="F12" s="11"/>
      <c r="G12" s="11"/>
      <c r="H12" s="11"/>
      <c r="I12" s="11"/>
      <c r="J12" s="11"/>
      <c r="K12" s="39"/>
      <c r="L12" s="11"/>
      <c r="M12" s="11"/>
      <c r="N12" s="11" t="s">
        <v>726</v>
      </c>
      <c r="O12" s="11" t="s">
        <v>718</v>
      </c>
      <c r="P12" s="11" t="s">
        <v>720</v>
      </c>
      <c r="Q12" s="11" t="s">
        <v>721</v>
      </c>
      <c r="R12" s="11" t="s">
        <v>715</v>
      </c>
      <c r="S12" s="11"/>
      <c r="T12" s="11"/>
      <c r="U12" s="11"/>
      <c r="V12" s="11"/>
      <c r="W12" s="11"/>
      <c r="X12" s="11"/>
      <c r="Y12" s="59" t="str">
        <f t="shared" si="0"/>
        <v/>
      </c>
    </row>
    <row r="13" spans="1:25" ht="22.05" customHeight="1">
      <c r="A13" s="10">
        <v>11</v>
      </c>
      <c r="B13" s="10" t="s">
        <v>8</v>
      </c>
      <c r="C13" s="10" t="s">
        <v>8</v>
      </c>
      <c r="D13" s="10"/>
      <c r="E13" s="10"/>
      <c r="F13" s="10"/>
      <c r="G13" s="10"/>
      <c r="H13" s="10"/>
      <c r="I13" s="10"/>
      <c r="J13" s="10"/>
      <c r="K13" s="38"/>
      <c r="L13" s="10"/>
      <c r="M13" s="10"/>
      <c r="N13" s="10" t="s">
        <v>727</v>
      </c>
      <c r="O13" s="10" t="s">
        <v>718</v>
      </c>
      <c r="P13" s="10" t="s">
        <v>720</v>
      </c>
      <c r="Q13" s="10" t="s">
        <v>721</v>
      </c>
      <c r="R13" s="10" t="s">
        <v>715</v>
      </c>
      <c r="S13" s="10"/>
      <c r="T13" s="10"/>
      <c r="U13" s="10"/>
      <c r="V13" s="10"/>
      <c r="W13" s="10"/>
      <c r="X13" s="10"/>
      <c r="Y13" s="59" t="str">
        <f t="shared" si="0"/>
        <v/>
      </c>
    </row>
    <row r="14" spans="1:25" ht="22.05" customHeight="1">
      <c r="A14" s="11">
        <v>12</v>
      </c>
      <c r="B14" s="11" t="s">
        <v>8</v>
      </c>
      <c r="C14" s="11" t="s">
        <v>8</v>
      </c>
      <c r="D14" s="11"/>
      <c r="E14" s="11"/>
      <c r="F14" s="11"/>
      <c r="G14" s="11"/>
      <c r="H14" s="11"/>
      <c r="I14" s="11"/>
      <c r="J14" s="11"/>
      <c r="K14" s="39"/>
      <c r="L14" s="11"/>
      <c r="M14" s="11"/>
      <c r="N14" s="11" t="s">
        <v>728</v>
      </c>
      <c r="O14" s="11" t="s">
        <v>718</v>
      </c>
      <c r="P14" s="11" t="s">
        <v>720</v>
      </c>
      <c r="Q14" s="11" t="s">
        <v>721</v>
      </c>
      <c r="R14" s="11" t="s">
        <v>715</v>
      </c>
      <c r="S14" s="11"/>
      <c r="T14" s="11"/>
      <c r="U14" s="11"/>
      <c r="V14" s="11"/>
      <c r="W14" s="11"/>
      <c r="X14" s="11"/>
      <c r="Y14" s="59" t="str">
        <f t="shared" si="0"/>
        <v/>
      </c>
    </row>
    <row r="15" spans="1:25" ht="22.05" customHeight="1">
      <c r="A15" s="10">
        <v>13</v>
      </c>
      <c r="B15" s="10" t="s">
        <v>8</v>
      </c>
      <c r="C15" s="10" t="s">
        <v>8</v>
      </c>
      <c r="D15" s="10"/>
      <c r="E15" s="10"/>
      <c r="F15" s="10"/>
      <c r="G15" s="10"/>
      <c r="H15" s="10"/>
      <c r="I15" s="10"/>
      <c r="J15" s="10"/>
      <c r="K15" s="38"/>
      <c r="L15" s="10"/>
      <c r="M15" s="10"/>
      <c r="N15" s="10" t="s">
        <v>729</v>
      </c>
      <c r="O15" s="10" t="s">
        <v>718</v>
      </c>
      <c r="P15" s="10" t="s">
        <v>720</v>
      </c>
      <c r="Q15" s="10" t="s">
        <v>721</v>
      </c>
      <c r="R15" s="10" t="s">
        <v>715</v>
      </c>
      <c r="S15" s="10"/>
      <c r="T15" s="10"/>
      <c r="U15" s="10"/>
      <c r="V15" s="10"/>
      <c r="W15" s="10"/>
      <c r="X15" s="10"/>
      <c r="Y15" s="59" t="str">
        <f t="shared" si="0"/>
        <v/>
      </c>
    </row>
    <row r="16" spans="1:25" ht="22.05" customHeight="1">
      <c r="A16" s="11">
        <v>14</v>
      </c>
      <c r="B16" s="11" t="s">
        <v>8</v>
      </c>
      <c r="C16" s="11" t="s">
        <v>8</v>
      </c>
      <c r="D16" s="11"/>
      <c r="E16" s="11"/>
      <c r="F16" s="11"/>
      <c r="G16" s="11"/>
      <c r="H16" s="11"/>
      <c r="I16" s="11"/>
      <c r="J16" s="11"/>
      <c r="K16" s="39"/>
      <c r="L16" s="11"/>
      <c r="M16" s="11"/>
      <c r="N16" s="11" t="s">
        <v>730</v>
      </c>
      <c r="O16" s="11" t="s">
        <v>718</v>
      </c>
      <c r="P16" s="11" t="s">
        <v>720</v>
      </c>
      <c r="Q16" s="11" t="s">
        <v>721</v>
      </c>
      <c r="R16" s="11" t="s">
        <v>715</v>
      </c>
      <c r="S16" s="11"/>
      <c r="T16" s="11"/>
      <c r="U16" s="11"/>
      <c r="V16" s="11"/>
      <c r="W16" s="11"/>
      <c r="X16" s="11"/>
      <c r="Y16" s="59" t="str">
        <f t="shared" si="0"/>
        <v/>
      </c>
    </row>
    <row r="17" spans="1:25" ht="22.05" customHeight="1">
      <c r="A17" s="10">
        <v>15</v>
      </c>
      <c r="B17" s="10" t="s">
        <v>8</v>
      </c>
      <c r="C17" s="10" t="s">
        <v>8</v>
      </c>
      <c r="D17" s="10"/>
      <c r="E17" s="10"/>
      <c r="F17" s="10"/>
      <c r="G17" s="10"/>
      <c r="H17" s="10"/>
      <c r="I17" s="10"/>
      <c r="J17" s="10"/>
      <c r="K17" s="38"/>
      <c r="L17" s="10"/>
      <c r="M17" s="10"/>
      <c r="N17" s="10" t="s">
        <v>731</v>
      </c>
      <c r="O17" s="10" t="s">
        <v>718</v>
      </c>
      <c r="P17" s="10" t="s">
        <v>720</v>
      </c>
      <c r="Q17" s="10" t="s">
        <v>721</v>
      </c>
      <c r="R17" s="10" t="s">
        <v>715</v>
      </c>
      <c r="S17" s="10"/>
      <c r="T17" s="10"/>
      <c r="U17" s="10"/>
      <c r="V17" s="10"/>
      <c r="W17" s="10"/>
      <c r="X17" s="10"/>
      <c r="Y17" s="59" t="str">
        <f t="shared" si="0"/>
        <v/>
      </c>
    </row>
    <row r="18" spans="1:25" ht="22.05" customHeight="1">
      <c r="A18" s="11">
        <v>16</v>
      </c>
      <c r="B18" s="11" t="s">
        <v>8</v>
      </c>
      <c r="C18" s="11" t="s">
        <v>8</v>
      </c>
      <c r="D18" s="11"/>
      <c r="E18" s="11"/>
      <c r="F18" s="11"/>
      <c r="G18" s="11"/>
      <c r="H18" s="11"/>
      <c r="I18" s="11"/>
      <c r="J18" s="11"/>
      <c r="K18" s="39"/>
      <c r="L18" s="11"/>
      <c r="M18" s="11"/>
      <c r="N18" s="11" t="s">
        <v>732</v>
      </c>
      <c r="O18" s="11" t="s">
        <v>718</v>
      </c>
      <c r="P18" s="11" t="s">
        <v>720</v>
      </c>
      <c r="Q18" s="11" t="s">
        <v>721</v>
      </c>
      <c r="R18" s="11" t="s">
        <v>715</v>
      </c>
      <c r="S18" s="11"/>
      <c r="T18" s="11"/>
      <c r="U18" s="11"/>
      <c r="V18" s="11"/>
      <c r="W18" s="11"/>
      <c r="X18" s="11"/>
      <c r="Y18" s="59" t="str">
        <f t="shared" si="0"/>
        <v/>
      </c>
    </row>
    <row r="19" spans="1:25" ht="22.05" customHeight="1">
      <c r="A19" s="10">
        <v>17</v>
      </c>
      <c r="B19" s="10" t="s">
        <v>8</v>
      </c>
      <c r="C19" s="10" t="s">
        <v>8</v>
      </c>
      <c r="D19" s="10"/>
      <c r="E19" s="10"/>
      <c r="F19" s="10"/>
      <c r="G19" s="10"/>
      <c r="H19" s="10"/>
      <c r="I19" s="10"/>
      <c r="J19" s="10"/>
      <c r="K19" s="69"/>
      <c r="L19" s="10"/>
      <c r="M19" s="10"/>
      <c r="N19" s="70" t="s">
        <v>440</v>
      </c>
      <c r="O19" s="10" t="s">
        <v>718</v>
      </c>
      <c r="P19" s="10" t="s">
        <v>720</v>
      </c>
      <c r="Q19" s="10" t="s">
        <v>721</v>
      </c>
      <c r="R19" s="10" t="s">
        <v>715</v>
      </c>
      <c r="S19" s="10"/>
      <c r="T19" s="10"/>
      <c r="U19" s="10"/>
      <c r="V19" s="10"/>
      <c r="W19" s="10"/>
      <c r="X19" s="10"/>
      <c r="Y19" s="59" t="str">
        <f t="shared" si="0"/>
        <v/>
      </c>
    </row>
    <row r="20" spans="1:25" ht="22.05" customHeight="1">
      <c r="A20" s="11">
        <v>18</v>
      </c>
      <c r="B20" s="11" t="s">
        <v>8</v>
      </c>
      <c r="C20" s="11" t="s">
        <v>8</v>
      </c>
      <c r="D20" s="11"/>
      <c r="E20" s="11"/>
      <c r="F20" s="11"/>
      <c r="G20" s="11"/>
      <c r="H20" s="11"/>
      <c r="I20" s="11"/>
      <c r="J20" s="11"/>
      <c r="K20" s="39"/>
      <c r="L20" s="11"/>
      <c r="M20" s="11"/>
      <c r="N20" s="11" t="s">
        <v>733</v>
      </c>
      <c r="O20" s="11" t="s">
        <v>718</v>
      </c>
      <c r="P20" s="11" t="s">
        <v>720</v>
      </c>
      <c r="Q20" s="11" t="s">
        <v>721</v>
      </c>
      <c r="R20" s="11" t="s">
        <v>715</v>
      </c>
      <c r="S20" s="11" t="s">
        <v>734</v>
      </c>
      <c r="T20" s="11"/>
      <c r="U20" s="11"/>
      <c r="V20" s="11"/>
      <c r="W20" s="11"/>
      <c r="X20" s="11"/>
      <c r="Y20" s="59" t="str">
        <f t="shared" si="0"/>
        <v/>
      </c>
    </row>
    <row r="21" spans="1:25" ht="22.05" customHeight="1">
      <c r="A21" s="10">
        <v>19</v>
      </c>
      <c r="B21" s="10" t="s">
        <v>8</v>
      </c>
      <c r="C21" s="10" t="s">
        <v>8</v>
      </c>
      <c r="D21" s="10"/>
      <c r="E21" s="10"/>
      <c r="F21" s="10"/>
      <c r="G21" s="10"/>
      <c r="H21" s="10"/>
      <c r="I21" s="10"/>
      <c r="J21" s="10"/>
      <c r="K21" s="71"/>
      <c r="L21" s="10"/>
      <c r="M21" s="10"/>
      <c r="N21" s="72" t="s">
        <v>53</v>
      </c>
      <c r="O21" s="10" t="s">
        <v>735</v>
      </c>
      <c r="P21" s="10" t="s">
        <v>720</v>
      </c>
      <c r="Q21" s="10" t="s">
        <v>721</v>
      </c>
      <c r="R21" s="10" t="s">
        <v>715</v>
      </c>
      <c r="S21" s="10"/>
      <c r="T21" s="10"/>
      <c r="U21" s="10"/>
      <c r="V21" s="10"/>
      <c r="W21" s="10"/>
      <c r="X21" s="10"/>
      <c r="Y21" s="59" t="str">
        <f t="shared" si="0"/>
        <v/>
      </c>
    </row>
    <row r="22" spans="1:25" ht="22.05" customHeight="1">
      <c r="A22" s="11">
        <v>20</v>
      </c>
      <c r="B22" s="11" t="s">
        <v>8</v>
      </c>
      <c r="C22" s="11" t="s">
        <v>8</v>
      </c>
      <c r="D22" s="11"/>
      <c r="E22" s="11"/>
      <c r="F22" s="11"/>
      <c r="G22" s="11"/>
      <c r="H22" s="11"/>
      <c r="I22" s="11"/>
      <c r="J22" s="11"/>
      <c r="K22" s="69"/>
      <c r="L22" s="11"/>
      <c r="M22" s="11"/>
      <c r="N22" s="70" t="s">
        <v>446</v>
      </c>
      <c r="O22" s="11" t="s">
        <v>735</v>
      </c>
      <c r="P22" s="11" t="s">
        <v>720</v>
      </c>
      <c r="Q22" s="11" t="s">
        <v>721</v>
      </c>
      <c r="R22" s="11" t="s">
        <v>715</v>
      </c>
      <c r="S22" s="11"/>
      <c r="T22" s="11"/>
      <c r="U22" s="11"/>
      <c r="V22" s="11"/>
      <c r="W22" s="11"/>
      <c r="X22" s="11"/>
      <c r="Y22" s="59" t="str">
        <f t="shared" si="0"/>
        <v/>
      </c>
    </row>
    <row r="23" spans="1:25" ht="22.05" customHeight="1">
      <c r="A23" s="10">
        <v>21</v>
      </c>
      <c r="B23" s="10" t="s">
        <v>8</v>
      </c>
      <c r="C23" s="10" t="s">
        <v>8</v>
      </c>
      <c r="D23" s="10"/>
      <c r="E23" s="10"/>
      <c r="F23" s="10"/>
      <c r="G23" s="10"/>
      <c r="H23" s="10"/>
      <c r="I23" s="10"/>
      <c r="J23" s="10"/>
      <c r="K23" s="69"/>
      <c r="L23" s="10"/>
      <c r="M23" s="10"/>
      <c r="N23" s="70" t="s">
        <v>443</v>
      </c>
      <c r="O23" s="10" t="s">
        <v>735</v>
      </c>
      <c r="P23" s="10" t="s">
        <v>720</v>
      </c>
      <c r="Q23" s="10" t="s">
        <v>721</v>
      </c>
      <c r="R23" s="10" t="s">
        <v>715</v>
      </c>
      <c r="S23" s="10"/>
      <c r="T23" s="10"/>
      <c r="U23" s="10"/>
      <c r="V23" s="10"/>
      <c r="W23" s="10"/>
      <c r="X23" s="10"/>
      <c r="Y23" s="59" t="str">
        <f t="shared" si="0"/>
        <v/>
      </c>
    </row>
    <row r="24" spans="1:25" ht="22.05" customHeight="1">
      <c r="A24" s="11">
        <v>22</v>
      </c>
      <c r="B24" s="11" t="s">
        <v>8</v>
      </c>
      <c r="C24" s="11" t="s">
        <v>8</v>
      </c>
      <c r="D24" s="11"/>
      <c r="E24" s="11"/>
      <c r="F24" s="11"/>
      <c r="G24" s="11"/>
      <c r="H24" s="11"/>
      <c r="I24" s="11"/>
      <c r="J24" s="11"/>
      <c r="K24" s="69"/>
      <c r="L24" s="11"/>
      <c r="M24" s="11"/>
      <c r="N24" s="70" t="s">
        <v>435</v>
      </c>
      <c r="O24" s="11" t="s">
        <v>735</v>
      </c>
      <c r="P24" s="11" t="s">
        <v>720</v>
      </c>
      <c r="Q24" s="11" t="s">
        <v>721</v>
      </c>
      <c r="R24" s="11" t="s">
        <v>715</v>
      </c>
      <c r="S24" s="11"/>
      <c r="T24" s="11"/>
      <c r="U24" s="11"/>
      <c r="V24" s="11"/>
      <c r="W24" s="11"/>
      <c r="X24" s="11"/>
      <c r="Y24" s="59" t="str">
        <f t="shared" si="0"/>
        <v/>
      </c>
    </row>
    <row r="25" spans="1:25" ht="22.05" customHeight="1">
      <c r="A25" s="10">
        <v>23</v>
      </c>
      <c r="B25" s="10" t="s">
        <v>8</v>
      </c>
      <c r="C25" s="10" t="s">
        <v>8</v>
      </c>
      <c r="D25" s="10"/>
      <c r="E25" s="10"/>
      <c r="F25" s="10"/>
      <c r="G25" s="10"/>
      <c r="H25" s="10"/>
      <c r="I25" s="10"/>
      <c r="J25" s="10"/>
      <c r="K25" s="38"/>
      <c r="L25" s="10"/>
      <c r="M25" s="10"/>
      <c r="N25" s="10" t="s">
        <v>736</v>
      </c>
      <c r="O25" s="10" t="s">
        <v>737</v>
      </c>
      <c r="P25" s="10" t="s">
        <v>720</v>
      </c>
      <c r="Q25" s="10" t="s">
        <v>721</v>
      </c>
      <c r="R25" s="10" t="s">
        <v>715</v>
      </c>
      <c r="S25" s="10"/>
      <c r="T25" s="10"/>
      <c r="U25" s="10"/>
      <c r="V25" s="10"/>
      <c r="W25" s="10"/>
      <c r="X25" s="10"/>
      <c r="Y25" s="59" t="str">
        <f t="shared" si="0"/>
        <v/>
      </c>
    </row>
    <row r="26" spans="1:25" ht="22.05" customHeight="1">
      <c r="A26" s="11">
        <v>24</v>
      </c>
      <c r="B26" s="11" t="s">
        <v>8</v>
      </c>
      <c r="C26" s="11" t="s">
        <v>8</v>
      </c>
      <c r="D26" s="11"/>
      <c r="E26" s="11"/>
      <c r="F26" s="11"/>
      <c r="G26" s="11"/>
      <c r="H26" s="11"/>
      <c r="I26" s="11"/>
      <c r="J26" s="11"/>
      <c r="K26" s="39"/>
      <c r="L26" s="11"/>
      <c r="M26" s="11"/>
      <c r="N26" s="11" t="s">
        <v>738</v>
      </c>
      <c r="O26" s="11"/>
      <c r="P26" s="11" t="s">
        <v>720</v>
      </c>
      <c r="Q26" s="11" t="s">
        <v>721</v>
      </c>
      <c r="R26" s="11" t="s">
        <v>715</v>
      </c>
      <c r="S26" s="11" t="s">
        <v>722</v>
      </c>
      <c r="T26" s="11"/>
      <c r="U26" s="11"/>
      <c r="V26" s="11"/>
      <c r="W26" s="11"/>
      <c r="X26" s="11"/>
      <c r="Y26" s="59" t="str">
        <f t="shared" si="0"/>
        <v/>
      </c>
    </row>
    <row r="27" spans="1:25">
      <c r="K27" s="40"/>
      <c r="Y27" s="59" t="str">
        <f t="shared" si="0"/>
        <v/>
      </c>
    </row>
    <row r="28" spans="1:25" ht="24" customHeight="1">
      <c r="A28" s="83" t="s">
        <v>9</v>
      </c>
      <c r="B28" s="78"/>
      <c r="C28" s="78"/>
      <c r="D28" s="78"/>
      <c r="E28" s="78"/>
      <c r="F28" s="78"/>
      <c r="G28" s="78"/>
      <c r="H28" s="78"/>
      <c r="I28" s="78"/>
      <c r="J28" s="78"/>
      <c r="K28" s="78"/>
      <c r="L28" s="78"/>
      <c r="M28" s="78"/>
      <c r="N28" s="78"/>
      <c r="O28" s="78"/>
      <c r="P28" s="78"/>
      <c r="Q28" s="78"/>
      <c r="R28" s="78"/>
      <c r="S28" s="78"/>
      <c r="T28" s="78"/>
      <c r="U28" s="78"/>
      <c r="V28" s="78"/>
      <c r="W28" s="79"/>
      <c r="X28" s="29"/>
      <c r="Y28" s="59" t="str">
        <f t="shared" si="0"/>
        <v/>
      </c>
    </row>
    <row r="29" spans="1:25" ht="30" customHeight="1">
      <c r="A29" s="12" t="s">
        <v>739</v>
      </c>
      <c r="B29" s="12" t="s">
        <v>740</v>
      </c>
      <c r="C29" s="12" t="s">
        <v>741</v>
      </c>
      <c r="D29" s="12" t="s">
        <v>742</v>
      </c>
      <c r="E29" s="12" t="s">
        <v>743</v>
      </c>
      <c r="F29" s="12" t="s">
        <v>744</v>
      </c>
      <c r="G29" s="12" t="s">
        <v>745</v>
      </c>
      <c r="H29" s="12" t="s">
        <v>746</v>
      </c>
      <c r="I29" s="12" t="s">
        <v>747</v>
      </c>
      <c r="J29" s="12" t="s">
        <v>748</v>
      </c>
      <c r="K29" s="51" t="s">
        <v>697</v>
      </c>
      <c r="L29" s="30" t="s">
        <v>57</v>
      </c>
      <c r="M29" s="12" t="s">
        <v>749</v>
      </c>
      <c r="N29" s="52" t="s">
        <v>750</v>
      </c>
      <c r="O29" s="12" t="s">
        <v>751</v>
      </c>
      <c r="P29" s="12" t="s">
        <v>752</v>
      </c>
      <c r="Q29" s="12" t="s">
        <v>753</v>
      </c>
      <c r="R29" s="12" t="s">
        <v>754</v>
      </c>
      <c r="S29" s="12" t="s">
        <v>755</v>
      </c>
      <c r="T29" s="12" t="s">
        <v>756</v>
      </c>
      <c r="U29" s="12" t="s">
        <v>757</v>
      </c>
      <c r="V29" s="12" t="s">
        <v>758</v>
      </c>
      <c r="W29" s="12" t="s">
        <v>759</v>
      </c>
      <c r="X29" s="12" t="s">
        <v>760</v>
      </c>
      <c r="Y29" s="59" t="str">
        <f t="shared" si="0"/>
        <v>DUPLICADO NOMBRE</v>
      </c>
    </row>
    <row r="30" spans="1:25" ht="22.05" customHeight="1">
      <c r="A30" s="13">
        <v>25</v>
      </c>
      <c r="B30" s="13" t="s">
        <v>9</v>
      </c>
      <c r="C30" s="13" t="s">
        <v>61</v>
      </c>
      <c r="D30" s="13">
        <v>1</v>
      </c>
      <c r="E30" s="13"/>
      <c r="F30" s="13"/>
      <c r="G30" s="13" t="s">
        <v>761</v>
      </c>
      <c r="H30" s="13"/>
      <c r="I30" s="13"/>
      <c r="J30" s="13"/>
      <c r="K30" s="41"/>
      <c r="L30" s="13"/>
      <c r="M30" s="13"/>
      <c r="N30" s="13" t="s">
        <v>762</v>
      </c>
      <c r="O30" s="13" t="s">
        <v>9</v>
      </c>
      <c r="P30" s="13" t="s">
        <v>720</v>
      </c>
      <c r="Q30" s="13" t="s">
        <v>721</v>
      </c>
      <c r="R30" s="13" t="s">
        <v>763</v>
      </c>
      <c r="S30" s="13" t="s">
        <v>722</v>
      </c>
      <c r="T30" s="13"/>
      <c r="U30" s="13"/>
      <c r="V30" s="13"/>
      <c r="W30" s="13"/>
      <c r="X30" s="13"/>
      <c r="Y30" s="59" t="str">
        <f t="shared" si="0"/>
        <v/>
      </c>
    </row>
    <row r="31" spans="1:25" ht="22.05" customHeight="1">
      <c r="A31" s="10">
        <v>26</v>
      </c>
      <c r="B31" s="10" t="s">
        <v>9</v>
      </c>
      <c r="C31" s="10" t="s">
        <v>55</v>
      </c>
      <c r="D31" s="10">
        <v>1</v>
      </c>
      <c r="E31" s="10"/>
      <c r="F31" s="10"/>
      <c r="G31" s="10" t="s">
        <v>764</v>
      </c>
      <c r="H31" s="10"/>
      <c r="I31" s="10"/>
      <c r="J31" s="10"/>
      <c r="K31" s="38"/>
      <c r="L31" s="10"/>
      <c r="M31" s="10"/>
      <c r="N31" s="10" t="s">
        <v>765</v>
      </c>
      <c r="O31" s="10" t="s">
        <v>9</v>
      </c>
      <c r="P31" s="10" t="s">
        <v>720</v>
      </c>
      <c r="Q31" s="10" t="s">
        <v>721</v>
      </c>
      <c r="R31" s="10" t="s">
        <v>763</v>
      </c>
      <c r="S31" s="10" t="s">
        <v>734</v>
      </c>
      <c r="T31" s="10"/>
      <c r="U31" s="10"/>
      <c r="V31" s="10"/>
      <c r="W31" s="10"/>
      <c r="X31" s="10"/>
      <c r="Y31" s="59" t="str">
        <f t="shared" si="0"/>
        <v/>
      </c>
    </row>
    <row r="32" spans="1:25" ht="22.05" customHeight="1">
      <c r="A32" s="13">
        <v>27</v>
      </c>
      <c r="B32" s="13" t="s">
        <v>9</v>
      </c>
      <c r="C32" s="13" t="s">
        <v>55</v>
      </c>
      <c r="D32" s="13">
        <v>1</v>
      </c>
      <c r="E32" s="13"/>
      <c r="F32" s="13"/>
      <c r="G32" s="13" t="s">
        <v>766</v>
      </c>
      <c r="H32" s="13"/>
      <c r="I32" s="13"/>
      <c r="J32" s="13"/>
      <c r="K32" s="41"/>
      <c r="L32" s="13"/>
      <c r="M32" s="13"/>
      <c r="N32" s="13" t="s">
        <v>767</v>
      </c>
      <c r="O32" s="13" t="s">
        <v>9</v>
      </c>
      <c r="P32" s="13" t="s">
        <v>720</v>
      </c>
      <c r="Q32" s="13" t="s">
        <v>721</v>
      </c>
      <c r="R32" s="13" t="s">
        <v>763</v>
      </c>
      <c r="S32" s="13" t="s">
        <v>722</v>
      </c>
      <c r="T32" s="13"/>
      <c r="U32" s="13"/>
      <c r="V32" s="13"/>
      <c r="W32" s="13"/>
      <c r="X32" s="13"/>
      <c r="Y32" s="59" t="str">
        <f t="shared" si="0"/>
        <v/>
      </c>
    </row>
    <row r="33" spans="1:25" ht="22.05" customHeight="1">
      <c r="A33" s="10">
        <v>28</v>
      </c>
      <c r="B33" s="10" t="s">
        <v>9</v>
      </c>
      <c r="C33" s="10" t="s">
        <v>55</v>
      </c>
      <c r="D33" s="10">
        <v>1</v>
      </c>
      <c r="E33" s="10"/>
      <c r="F33" s="10"/>
      <c r="G33" s="10" t="s">
        <v>768</v>
      </c>
      <c r="H33" s="10"/>
      <c r="I33" s="10"/>
      <c r="J33" s="10"/>
      <c r="K33" s="71"/>
      <c r="L33" s="10"/>
      <c r="M33" s="10"/>
      <c r="N33" s="72" t="s">
        <v>53</v>
      </c>
      <c r="O33" s="10" t="s">
        <v>9</v>
      </c>
      <c r="P33" s="10" t="s">
        <v>720</v>
      </c>
      <c r="Q33" s="10" t="s">
        <v>721</v>
      </c>
      <c r="R33" s="10" t="s">
        <v>763</v>
      </c>
      <c r="S33" s="10" t="s">
        <v>734</v>
      </c>
      <c r="T33" s="10"/>
      <c r="U33" s="10"/>
      <c r="V33" s="10"/>
      <c r="W33" s="10"/>
      <c r="X33" s="10"/>
      <c r="Y33" s="59" t="str">
        <f t="shared" si="0"/>
        <v/>
      </c>
    </row>
    <row r="34" spans="1:25" ht="22.05" customHeight="1">
      <c r="A34" s="13">
        <v>29</v>
      </c>
      <c r="B34" s="13" t="s">
        <v>9</v>
      </c>
      <c r="C34" s="13" t="s">
        <v>55</v>
      </c>
      <c r="D34" s="13">
        <v>1</v>
      </c>
      <c r="E34" s="13"/>
      <c r="F34" s="13"/>
      <c r="G34" s="13" t="s">
        <v>764</v>
      </c>
      <c r="H34" s="13"/>
      <c r="I34" s="13"/>
      <c r="J34" s="13"/>
      <c r="K34" s="69"/>
      <c r="L34" s="13"/>
      <c r="M34" s="13"/>
      <c r="N34" s="70" t="s">
        <v>448</v>
      </c>
      <c r="O34" s="13" t="s">
        <v>9</v>
      </c>
      <c r="P34" s="13" t="s">
        <v>720</v>
      </c>
      <c r="Q34" s="13" t="s">
        <v>721</v>
      </c>
      <c r="R34" s="13" t="s">
        <v>763</v>
      </c>
      <c r="S34" s="13" t="s">
        <v>734</v>
      </c>
      <c r="T34" s="13"/>
      <c r="U34" s="13"/>
      <c r="V34" s="13"/>
      <c r="W34" s="13"/>
      <c r="X34" s="13"/>
      <c r="Y34" s="59" t="str">
        <f t="shared" si="0"/>
        <v/>
      </c>
    </row>
    <row r="35" spans="1:25" ht="22.05" customHeight="1">
      <c r="A35" s="10">
        <v>30</v>
      </c>
      <c r="B35" s="10" t="s">
        <v>9</v>
      </c>
      <c r="C35" s="10" t="s">
        <v>61</v>
      </c>
      <c r="D35" s="10">
        <v>1</v>
      </c>
      <c r="E35" s="10"/>
      <c r="F35" s="10"/>
      <c r="G35" s="10" t="s">
        <v>768</v>
      </c>
      <c r="H35" s="10"/>
      <c r="I35" s="10"/>
      <c r="J35" s="10"/>
      <c r="K35" s="69"/>
      <c r="L35" s="10"/>
      <c r="M35" s="10"/>
      <c r="N35" s="70" t="s">
        <v>437</v>
      </c>
      <c r="O35" s="10" t="s">
        <v>9</v>
      </c>
      <c r="P35" s="10" t="s">
        <v>720</v>
      </c>
      <c r="Q35" s="10" t="s">
        <v>721</v>
      </c>
      <c r="R35" s="10" t="s">
        <v>763</v>
      </c>
      <c r="S35" s="10" t="s">
        <v>722</v>
      </c>
      <c r="T35" s="10"/>
      <c r="U35" s="10"/>
      <c r="V35" s="10"/>
      <c r="W35" s="10"/>
      <c r="X35" s="10"/>
      <c r="Y35" s="59" t="str">
        <f t="shared" si="0"/>
        <v/>
      </c>
    </row>
    <row r="36" spans="1:25" ht="22.05" customHeight="1">
      <c r="A36" s="13">
        <v>31</v>
      </c>
      <c r="B36" s="13" t="s">
        <v>9</v>
      </c>
      <c r="C36" s="13" t="s">
        <v>55</v>
      </c>
      <c r="D36" s="13">
        <v>1</v>
      </c>
      <c r="E36" s="13"/>
      <c r="F36" s="13"/>
      <c r="G36" s="13" t="s">
        <v>764</v>
      </c>
      <c r="H36" s="13"/>
      <c r="I36" s="13"/>
      <c r="J36" s="13"/>
      <c r="K36" s="41"/>
      <c r="L36" s="13"/>
      <c r="M36" s="13"/>
      <c r="N36" s="13" t="s">
        <v>769</v>
      </c>
      <c r="O36" s="13" t="s">
        <v>9</v>
      </c>
      <c r="P36" s="13" t="s">
        <v>720</v>
      </c>
      <c r="Q36" s="13" t="s">
        <v>721</v>
      </c>
      <c r="R36" s="13" t="s">
        <v>763</v>
      </c>
      <c r="S36" s="13" t="s">
        <v>734</v>
      </c>
      <c r="T36" s="13"/>
      <c r="U36" s="13"/>
      <c r="V36" s="13"/>
      <c r="W36" s="13"/>
      <c r="X36" s="13"/>
      <c r="Y36" s="59" t="str">
        <f t="shared" si="0"/>
        <v/>
      </c>
    </row>
    <row r="37" spans="1:25" ht="22.05" customHeight="1">
      <c r="A37" s="10">
        <v>32</v>
      </c>
      <c r="B37" s="10" t="s">
        <v>9</v>
      </c>
      <c r="C37" s="10" t="s">
        <v>55</v>
      </c>
      <c r="D37" s="10">
        <v>1</v>
      </c>
      <c r="E37" s="10"/>
      <c r="F37" s="10"/>
      <c r="G37" s="10" t="s">
        <v>770</v>
      </c>
      <c r="H37" s="10"/>
      <c r="I37" s="10"/>
      <c r="J37" s="10"/>
      <c r="K37" s="38"/>
      <c r="L37" s="10"/>
      <c r="M37" s="10"/>
      <c r="N37" s="10" t="s">
        <v>771</v>
      </c>
      <c r="O37" s="10" t="s">
        <v>9</v>
      </c>
      <c r="P37" s="10" t="s">
        <v>720</v>
      </c>
      <c r="Q37" s="10" t="s">
        <v>721</v>
      </c>
      <c r="R37" s="10" t="s">
        <v>763</v>
      </c>
      <c r="S37" s="10" t="s">
        <v>722</v>
      </c>
      <c r="T37" s="10"/>
      <c r="U37" s="10"/>
      <c r="V37" s="10"/>
      <c r="W37" s="10"/>
      <c r="X37" s="10"/>
      <c r="Y37" s="59" t="str">
        <f t="shared" si="0"/>
        <v/>
      </c>
    </row>
    <row r="38" spans="1:25" ht="22.05" customHeight="1">
      <c r="A38" s="13">
        <v>33</v>
      </c>
      <c r="B38" s="13" t="s">
        <v>9</v>
      </c>
      <c r="C38" s="13" t="s">
        <v>61</v>
      </c>
      <c r="D38" s="13">
        <v>1</v>
      </c>
      <c r="E38" s="13"/>
      <c r="F38" s="13"/>
      <c r="G38" s="13" t="s">
        <v>761</v>
      </c>
      <c r="H38" s="13"/>
      <c r="I38" s="13"/>
      <c r="J38" s="13"/>
      <c r="K38" s="71"/>
      <c r="L38" s="13"/>
      <c r="M38" s="13"/>
      <c r="N38" s="72" t="s">
        <v>60</v>
      </c>
      <c r="O38" s="13" t="s">
        <v>9</v>
      </c>
      <c r="P38" s="13" t="s">
        <v>720</v>
      </c>
      <c r="Q38" s="13" t="s">
        <v>721</v>
      </c>
      <c r="R38" s="13" t="s">
        <v>763</v>
      </c>
      <c r="S38" s="13" t="s">
        <v>722</v>
      </c>
      <c r="T38" s="13"/>
      <c r="U38" s="13"/>
      <c r="V38" s="13"/>
      <c r="W38" s="13"/>
      <c r="X38" s="13"/>
      <c r="Y38" s="59" t="str">
        <f t="shared" si="0"/>
        <v/>
      </c>
    </row>
    <row r="39" spans="1:25" ht="22.05" customHeight="1">
      <c r="A39" s="10">
        <v>34</v>
      </c>
      <c r="B39" s="10" t="s">
        <v>9</v>
      </c>
      <c r="C39" s="10" t="s">
        <v>55</v>
      </c>
      <c r="D39" s="10">
        <v>1</v>
      </c>
      <c r="E39" s="10"/>
      <c r="F39" s="10"/>
      <c r="G39" s="10" t="s">
        <v>768</v>
      </c>
      <c r="H39" s="10"/>
      <c r="I39" s="10"/>
      <c r="J39" s="10"/>
      <c r="K39" s="38"/>
      <c r="L39" s="10"/>
      <c r="M39" s="10"/>
      <c r="N39" s="10" t="s">
        <v>772</v>
      </c>
      <c r="O39" s="10" t="s">
        <v>9</v>
      </c>
      <c r="P39" s="10" t="s">
        <v>720</v>
      </c>
      <c r="Q39" s="10" t="s">
        <v>721</v>
      </c>
      <c r="R39" s="10" t="s">
        <v>763</v>
      </c>
      <c r="S39" s="10" t="s">
        <v>734</v>
      </c>
      <c r="T39" s="10"/>
      <c r="U39" s="10"/>
      <c r="V39" s="10"/>
      <c r="W39" s="10"/>
      <c r="X39" s="10"/>
      <c r="Y39" s="59" t="str">
        <f t="shared" si="0"/>
        <v/>
      </c>
    </row>
    <row r="40" spans="1:25" ht="22.05" customHeight="1">
      <c r="A40" s="13">
        <v>35</v>
      </c>
      <c r="B40" s="13" t="s">
        <v>9</v>
      </c>
      <c r="C40" s="13" t="s">
        <v>55</v>
      </c>
      <c r="D40" s="13">
        <v>1</v>
      </c>
      <c r="E40" s="13"/>
      <c r="F40" s="13"/>
      <c r="G40" s="13" t="s">
        <v>764</v>
      </c>
      <c r="H40" s="13"/>
      <c r="I40" s="13"/>
      <c r="J40" s="13"/>
      <c r="K40" s="41"/>
      <c r="L40" s="13"/>
      <c r="M40" s="13"/>
      <c r="N40" s="13" t="s">
        <v>773</v>
      </c>
      <c r="O40" s="13" t="s">
        <v>9</v>
      </c>
      <c r="P40" s="13" t="s">
        <v>720</v>
      </c>
      <c r="Q40" s="13" t="s">
        <v>721</v>
      </c>
      <c r="R40" s="13" t="s">
        <v>763</v>
      </c>
      <c r="S40" s="13" t="s">
        <v>734</v>
      </c>
      <c r="T40" s="13"/>
      <c r="U40" s="13"/>
      <c r="V40" s="13"/>
      <c r="W40" s="13"/>
      <c r="X40" s="13"/>
      <c r="Y40" s="59" t="str">
        <f t="shared" si="0"/>
        <v/>
      </c>
    </row>
    <row r="41" spans="1:25" ht="22.05" customHeight="1">
      <c r="A41" s="10">
        <v>36</v>
      </c>
      <c r="B41" s="10" t="s">
        <v>9</v>
      </c>
      <c r="C41" s="10" t="s">
        <v>61</v>
      </c>
      <c r="D41" s="10">
        <v>1</v>
      </c>
      <c r="E41" s="10"/>
      <c r="F41" s="10"/>
      <c r="G41" s="10" t="s">
        <v>768</v>
      </c>
      <c r="H41" s="10"/>
      <c r="I41" s="10"/>
      <c r="J41" s="10"/>
      <c r="K41" s="38"/>
      <c r="L41" s="10"/>
      <c r="M41" s="10"/>
      <c r="N41" s="10" t="s">
        <v>774</v>
      </c>
      <c r="O41" s="10" t="s">
        <v>9</v>
      </c>
      <c r="P41" s="10" t="s">
        <v>720</v>
      </c>
      <c r="Q41" s="10" t="s">
        <v>721</v>
      </c>
      <c r="R41" s="10" t="s">
        <v>763</v>
      </c>
      <c r="S41" s="10" t="s">
        <v>722</v>
      </c>
      <c r="T41" s="10"/>
      <c r="U41" s="10"/>
      <c r="V41" s="10"/>
      <c r="W41" s="10"/>
      <c r="X41" s="10"/>
      <c r="Y41" s="59" t="str">
        <f t="shared" si="0"/>
        <v/>
      </c>
    </row>
    <row r="42" spans="1:25" ht="22.05" customHeight="1">
      <c r="A42" s="13">
        <v>37</v>
      </c>
      <c r="B42" s="13" t="s">
        <v>9</v>
      </c>
      <c r="C42" s="13" t="s">
        <v>55</v>
      </c>
      <c r="D42" s="13">
        <v>1</v>
      </c>
      <c r="E42" s="13"/>
      <c r="F42" s="13"/>
      <c r="G42" s="13" t="s">
        <v>770</v>
      </c>
      <c r="H42" s="13"/>
      <c r="I42" s="13"/>
      <c r="J42" s="13"/>
      <c r="K42" s="41"/>
      <c r="L42" s="13"/>
      <c r="M42" s="13"/>
      <c r="N42" s="13" t="s">
        <v>775</v>
      </c>
      <c r="O42" s="13" t="s">
        <v>9</v>
      </c>
      <c r="P42" s="13" t="s">
        <v>720</v>
      </c>
      <c r="Q42" s="13" t="s">
        <v>721</v>
      </c>
      <c r="R42" s="13" t="s">
        <v>763</v>
      </c>
      <c r="S42" s="13" t="s">
        <v>734</v>
      </c>
      <c r="T42" s="13"/>
      <c r="U42" s="13"/>
      <c r="V42" s="13"/>
      <c r="W42" s="13"/>
      <c r="X42" s="13"/>
      <c r="Y42" s="59" t="str">
        <f t="shared" si="0"/>
        <v/>
      </c>
    </row>
    <row r="43" spans="1:25" ht="22.05" customHeight="1">
      <c r="A43" s="10">
        <v>38</v>
      </c>
      <c r="B43" s="10" t="s">
        <v>9</v>
      </c>
      <c r="C43" s="10" t="s">
        <v>55</v>
      </c>
      <c r="D43" s="10">
        <v>1</v>
      </c>
      <c r="E43" s="10"/>
      <c r="F43" s="10"/>
      <c r="G43" s="10" t="s">
        <v>776</v>
      </c>
      <c r="H43" s="10"/>
      <c r="I43" s="10"/>
      <c r="J43" s="10"/>
      <c r="K43" s="69"/>
      <c r="L43" s="10"/>
      <c r="M43" s="10"/>
      <c r="N43" s="70" t="s">
        <v>449</v>
      </c>
      <c r="O43" s="10" t="s">
        <v>9</v>
      </c>
      <c r="P43" s="10" t="s">
        <v>720</v>
      </c>
      <c r="Q43" s="10" t="s">
        <v>721</v>
      </c>
      <c r="R43" s="10" t="s">
        <v>763</v>
      </c>
      <c r="S43" s="10" t="s">
        <v>734</v>
      </c>
      <c r="T43" s="10"/>
      <c r="U43" s="10"/>
      <c r="V43" s="10"/>
      <c r="W43" s="10"/>
      <c r="X43" s="10"/>
      <c r="Y43" s="59" t="str">
        <f t="shared" si="0"/>
        <v/>
      </c>
    </row>
    <row r="44" spans="1:25" ht="22.05" customHeight="1">
      <c r="A44" s="13">
        <v>39</v>
      </c>
      <c r="B44" s="13" t="s">
        <v>9</v>
      </c>
      <c r="C44" s="13" t="s">
        <v>55</v>
      </c>
      <c r="D44" s="13">
        <v>1</v>
      </c>
      <c r="E44" s="13"/>
      <c r="F44" s="13"/>
      <c r="G44" s="13" t="s">
        <v>776</v>
      </c>
      <c r="H44" s="13"/>
      <c r="I44" s="13"/>
      <c r="J44" s="13"/>
      <c r="K44" s="69"/>
      <c r="L44" s="13"/>
      <c r="M44" s="13"/>
      <c r="N44" s="70" t="s">
        <v>450</v>
      </c>
      <c r="O44" s="13" t="s">
        <v>9</v>
      </c>
      <c r="P44" s="13" t="s">
        <v>720</v>
      </c>
      <c r="Q44" s="13" t="s">
        <v>721</v>
      </c>
      <c r="R44" s="13" t="s">
        <v>763</v>
      </c>
      <c r="S44" s="13" t="s">
        <v>734</v>
      </c>
      <c r="T44" s="13"/>
      <c r="U44" s="13"/>
      <c r="V44" s="13"/>
      <c r="W44" s="13"/>
      <c r="X44" s="13"/>
      <c r="Y44" s="59" t="str">
        <f t="shared" si="0"/>
        <v/>
      </c>
    </row>
    <row r="45" spans="1:25" ht="22.05" customHeight="1">
      <c r="A45" s="10">
        <v>40</v>
      </c>
      <c r="B45" s="10" t="s">
        <v>9</v>
      </c>
      <c r="C45" s="10" t="s">
        <v>55</v>
      </c>
      <c r="D45" s="10">
        <v>1</v>
      </c>
      <c r="E45" s="10"/>
      <c r="F45" s="10"/>
      <c r="G45" s="10" t="s">
        <v>768</v>
      </c>
      <c r="H45" s="10"/>
      <c r="I45" s="10"/>
      <c r="J45" s="10"/>
      <c r="K45" s="38"/>
      <c r="L45" s="10"/>
      <c r="M45" s="10"/>
      <c r="N45" s="10" t="s">
        <v>777</v>
      </c>
      <c r="O45" s="10" t="s">
        <v>9</v>
      </c>
      <c r="P45" s="10" t="s">
        <v>720</v>
      </c>
      <c r="Q45" s="10" t="s">
        <v>721</v>
      </c>
      <c r="R45" s="10" t="s">
        <v>763</v>
      </c>
      <c r="S45" s="10" t="s">
        <v>734</v>
      </c>
      <c r="T45" s="10"/>
      <c r="U45" s="10"/>
      <c r="V45" s="10"/>
      <c r="W45" s="10"/>
      <c r="X45" s="10"/>
      <c r="Y45" s="59" t="str">
        <f t="shared" si="0"/>
        <v/>
      </c>
    </row>
    <row r="46" spans="1:25" ht="22.05" customHeight="1">
      <c r="A46" s="13">
        <v>41</v>
      </c>
      <c r="B46" s="13" t="s">
        <v>9</v>
      </c>
      <c r="C46" s="13" t="s">
        <v>55</v>
      </c>
      <c r="D46" s="13">
        <v>1</v>
      </c>
      <c r="E46" s="13"/>
      <c r="F46" s="13"/>
      <c r="G46" s="13" t="s">
        <v>764</v>
      </c>
      <c r="H46" s="13"/>
      <c r="I46" s="13"/>
      <c r="J46" s="13"/>
      <c r="K46" s="69"/>
      <c r="L46" s="13"/>
      <c r="M46" s="13"/>
      <c r="N46" s="70" t="s">
        <v>451</v>
      </c>
      <c r="O46" s="13" t="s">
        <v>9</v>
      </c>
      <c r="P46" s="13" t="s">
        <v>720</v>
      </c>
      <c r="Q46" s="13" t="s">
        <v>721</v>
      </c>
      <c r="R46" s="13" t="s">
        <v>763</v>
      </c>
      <c r="S46" s="13" t="s">
        <v>722</v>
      </c>
      <c r="T46" s="13"/>
      <c r="U46" s="13"/>
      <c r="V46" s="13"/>
      <c r="W46" s="13"/>
      <c r="X46" s="13"/>
      <c r="Y46" s="59" t="str">
        <f t="shared" si="0"/>
        <v/>
      </c>
    </row>
    <row r="47" spans="1:25" ht="22.05" customHeight="1">
      <c r="A47" s="10">
        <v>42</v>
      </c>
      <c r="B47" s="10" t="s">
        <v>9</v>
      </c>
      <c r="C47" s="10" t="s">
        <v>9</v>
      </c>
      <c r="D47" s="10">
        <v>1</v>
      </c>
      <c r="E47" s="10"/>
      <c r="F47" s="10"/>
      <c r="G47" s="10" t="s">
        <v>778</v>
      </c>
      <c r="H47" s="10"/>
      <c r="I47" s="10"/>
      <c r="J47" s="10"/>
      <c r="K47" s="38"/>
      <c r="L47" s="10"/>
      <c r="M47" s="10"/>
      <c r="N47" s="10" t="s">
        <v>779</v>
      </c>
      <c r="O47" s="10" t="s">
        <v>9</v>
      </c>
      <c r="P47" s="10" t="s">
        <v>720</v>
      </c>
      <c r="Q47" s="10" t="s">
        <v>721</v>
      </c>
      <c r="R47" s="10" t="s">
        <v>763</v>
      </c>
      <c r="S47" s="10" t="s">
        <v>722</v>
      </c>
      <c r="T47" s="10"/>
      <c r="U47" s="10"/>
      <c r="V47" s="10"/>
      <c r="W47" s="10"/>
      <c r="X47" s="10"/>
      <c r="Y47" s="59" t="str">
        <f t="shared" si="0"/>
        <v/>
      </c>
    </row>
    <row r="48" spans="1:25" ht="22.05" customHeight="1">
      <c r="A48" s="13">
        <v>43</v>
      </c>
      <c r="B48" s="13" t="s">
        <v>9</v>
      </c>
      <c r="C48" s="13" t="s">
        <v>55</v>
      </c>
      <c r="D48" s="13">
        <v>1</v>
      </c>
      <c r="E48" s="13"/>
      <c r="F48" s="13"/>
      <c r="G48" s="13" t="s">
        <v>778</v>
      </c>
      <c r="H48" s="13"/>
      <c r="I48" s="13"/>
      <c r="J48" s="13"/>
      <c r="K48" s="41"/>
      <c r="L48" s="13"/>
      <c r="M48" s="13"/>
      <c r="N48" s="13" t="s">
        <v>780</v>
      </c>
      <c r="O48" s="13" t="s">
        <v>9</v>
      </c>
      <c r="P48" s="13" t="s">
        <v>720</v>
      </c>
      <c r="Q48" s="13" t="s">
        <v>721</v>
      </c>
      <c r="R48" s="13" t="s">
        <v>763</v>
      </c>
      <c r="S48" s="13" t="s">
        <v>734</v>
      </c>
      <c r="T48" s="13"/>
      <c r="U48" s="13"/>
      <c r="V48" s="13"/>
      <c r="W48" s="13"/>
      <c r="X48" s="13"/>
      <c r="Y48" s="59" t="str">
        <f t="shared" si="0"/>
        <v/>
      </c>
    </row>
    <row r="49" spans="1:25" ht="22.05" customHeight="1">
      <c r="A49" s="10">
        <v>44</v>
      </c>
      <c r="B49" s="10" t="s">
        <v>9</v>
      </c>
      <c r="C49" s="10" t="s">
        <v>55</v>
      </c>
      <c r="D49" s="10">
        <v>1</v>
      </c>
      <c r="E49" s="10"/>
      <c r="F49" s="10"/>
      <c r="G49" s="10" t="s">
        <v>764</v>
      </c>
      <c r="H49" s="10"/>
      <c r="I49" s="10"/>
      <c r="J49" s="10"/>
      <c r="K49" s="38"/>
      <c r="L49" s="10"/>
      <c r="M49" s="10"/>
      <c r="N49" s="10" t="s">
        <v>781</v>
      </c>
      <c r="O49" s="10" t="s">
        <v>9</v>
      </c>
      <c r="P49" s="10" t="s">
        <v>720</v>
      </c>
      <c r="Q49" s="10" t="s">
        <v>721</v>
      </c>
      <c r="R49" s="10" t="s">
        <v>763</v>
      </c>
      <c r="S49" s="10" t="s">
        <v>734</v>
      </c>
      <c r="T49" s="10"/>
      <c r="U49" s="10"/>
      <c r="V49" s="10"/>
      <c r="W49" s="10"/>
      <c r="X49" s="10"/>
      <c r="Y49" s="59" t="str">
        <f t="shared" si="0"/>
        <v/>
      </c>
    </row>
    <row r="50" spans="1:25" ht="22.05" customHeight="1">
      <c r="A50" s="13">
        <v>45</v>
      </c>
      <c r="B50" s="13" t="s">
        <v>9</v>
      </c>
      <c r="C50" s="13" t="s">
        <v>55</v>
      </c>
      <c r="D50" s="13">
        <v>1</v>
      </c>
      <c r="E50" s="13"/>
      <c r="F50" s="13"/>
      <c r="G50" s="13" t="s">
        <v>764</v>
      </c>
      <c r="H50" s="13"/>
      <c r="I50" s="13"/>
      <c r="J50" s="13"/>
      <c r="K50" s="41"/>
      <c r="L50" s="13"/>
      <c r="M50" s="13"/>
      <c r="N50" s="13" t="s">
        <v>782</v>
      </c>
      <c r="O50" s="13" t="s">
        <v>9</v>
      </c>
      <c r="P50" s="13" t="s">
        <v>720</v>
      </c>
      <c r="Q50" s="13" t="s">
        <v>721</v>
      </c>
      <c r="R50" s="13" t="s">
        <v>763</v>
      </c>
      <c r="S50" s="13" t="s">
        <v>734</v>
      </c>
      <c r="T50" s="13"/>
      <c r="U50" s="13"/>
      <c r="V50" s="13"/>
      <c r="W50" s="13"/>
      <c r="X50" s="13"/>
      <c r="Y50" s="59" t="str">
        <f t="shared" si="0"/>
        <v/>
      </c>
    </row>
    <row r="51" spans="1:25" ht="22.05" customHeight="1">
      <c r="A51" s="10">
        <v>46</v>
      </c>
      <c r="B51" s="10" t="s">
        <v>9</v>
      </c>
      <c r="C51" s="10" t="s">
        <v>55</v>
      </c>
      <c r="D51" s="10">
        <v>1</v>
      </c>
      <c r="E51" s="10"/>
      <c r="F51" s="10"/>
      <c r="G51" s="10" t="s">
        <v>764</v>
      </c>
      <c r="H51" s="10"/>
      <c r="I51" s="10"/>
      <c r="J51" s="10"/>
      <c r="K51" s="38"/>
      <c r="L51" s="10"/>
      <c r="M51" s="10"/>
      <c r="N51" s="10" t="s">
        <v>783</v>
      </c>
      <c r="O51" s="10" t="s">
        <v>9</v>
      </c>
      <c r="P51" s="10" t="s">
        <v>720</v>
      </c>
      <c r="Q51" s="10" t="s">
        <v>721</v>
      </c>
      <c r="R51" s="10" t="s">
        <v>763</v>
      </c>
      <c r="S51" s="10" t="s">
        <v>734</v>
      </c>
      <c r="T51" s="10"/>
      <c r="U51" s="10"/>
      <c r="V51" s="10"/>
      <c r="W51" s="10"/>
      <c r="X51" s="10"/>
      <c r="Y51" s="59" t="str">
        <f t="shared" si="0"/>
        <v/>
      </c>
    </row>
    <row r="52" spans="1:25" ht="22.05" customHeight="1">
      <c r="A52" s="13">
        <v>47</v>
      </c>
      <c r="B52" s="13" t="s">
        <v>9</v>
      </c>
      <c r="C52" s="13" t="s">
        <v>55</v>
      </c>
      <c r="D52" s="13">
        <v>1</v>
      </c>
      <c r="E52" s="13"/>
      <c r="F52" s="13"/>
      <c r="G52" s="13" t="s">
        <v>764</v>
      </c>
      <c r="H52" s="13"/>
      <c r="I52" s="13"/>
      <c r="J52" s="13"/>
      <c r="K52" s="41"/>
      <c r="L52" s="13"/>
      <c r="M52" s="13"/>
      <c r="N52" s="13" t="s">
        <v>784</v>
      </c>
      <c r="O52" s="13" t="s">
        <v>9</v>
      </c>
      <c r="P52" s="13" t="s">
        <v>720</v>
      </c>
      <c r="Q52" s="13" t="s">
        <v>721</v>
      </c>
      <c r="R52" s="13" t="s">
        <v>763</v>
      </c>
      <c r="S52" s="13" t="s">
        <v>734</v>
      </c>
      <c r="T52" s="13"/>
      <c r="U52" s="13"/>
      <c r="V52" s="13"/>
      <c r="W52" s="13"/>
      <c r="X52" s="13"/>
      <c r="Y52" s="59" t="str">
        <f t="shared" si="0"/>
        <v/>
      </c>
    </row>
    <row r="53" spans="1:25" ht="22.05" customHeight="1">
      <c r="A53" s="10">
        <v>48</v>
      </c>
      <c r="B53" s="10" t="s">
        <v>9</v>
      </c>
      <c r="C53" s="10" t="s">
        <v>55</v>
      </c>
      <c r="D53" s="10">
        <v>1</v>
      </c>
      <c r="E53" s="10"/>
      <c r="F53" s="10"/>
      <c r="G53" s="10" t="s">
        <v>764</v>
      </c>
      <c r="H53" s="10"/>
      <c r="I53" s="10"/>
      <c r="J53" s="10"/>
      <c r="K53" s="38"/>
      <c r="L53" s="10"/>
      <c r="M53" s="10"/>
      <c r="N53" s="10" t="s">
        <v>785</v>
      </c>
      <c r="O53" s="10" t="s">
        <v>9</v>
      </c>
      <c r="P53" s="10" t="s">
        <v>720</v>
      </c>
      <c r="Q53" s="10" t="s">
        <v>721</v>
      </c>
      <c r="R53" s="10" t="s">
        <v>763</v>
      </c>
      <c r="S53" s="10" t="s">
        <v>734</v>
      </c>
      <c r="T53" s="10"/>
      <c r="U53" s="10"/>
      <c r="V53" s="10"/>
      <c r="W53" s="10"/>
      <c r="X53" s="10"/>
      <c r="Y53" s="59" t="str">
        <f t="shared" si="0"/>
        <v/>
      </c>
    </row>
    <row r="54" spans="1:25" ht="22.05" customHeight="1">
      <c r="A54" s="13">
        <v>49</v>
      </c>
      <c r="B54" s="13" t="s">
        <v>9</v>
      </c>
      <c r="C54" s="13" t="s">
        <v>55</v>
      </c>
      <c r="D54" s="13">
        <v>1</v>
      </c>
      <c r="E54" s="13"/>
      <c r="F54" s="13"/>
      <c r="G54" s="13" t="s">
        <v>764</v>
      </c>
      <c r="H54" s="13"/>
      <c r="I54" s="13"/>
      <c r="J54" s="13"/>
      <c r="K54" s="41"/>
      <c r="L54" s="13"/>
      <c r="M54" s="13"/>
      <c r="N54" s="13" t="s">
        <v>786</v>
      </c>
      <c r="O54" s="13" t="s">
        <v>9</v>
      </c>
      <c r="P54" s="13" t="s">
        <v>720</v>
      </c>
      <c r="Q54" s="13" t="s">
        <v>721</v>
      </c>
      <c r="R54" s="13" t="s">
        <v>763</v>
      </c>
      <c r="S54" s="13" t="s">
        <v>734</v>
      </c>
      <c r="T54" s="13"/>
      <c r="U54" s="13"/>
      <c r="V54" s="13"/>
      <c r="W54" s="13"/>
      <c r="X54" s="13"/>
      <c r="Y54" s="59" t="str">
        <f t="shared" si="0"/>
        <v/>
      </c>
    </row>
    <row r="55" spans="1:25" ht="22.05" customHeight="1">
      <c r="A55" s="10">
        <v>50</v>
      </c>
      <c r="B55" s="10" t="s">
        <v>9</v>
      </c>
      <c r="C55" s="10" t="s">
        <v>55</v>
      </c>
      <c r="D55" s="10">
        <v>1</v>
      </c>
      <c r="E55" s="10"/>
      <c r="F55" s="10"/>
      <c r="G55" s="10" t="s">
        <v>770</v>
      </c>
      <c r="H55" s="10"/>
      <c r="I55" s="10"/>
      <c r="J55" s="10"/>
      <c r="K55" s="38"/>
      <c r="L55" s="10"/>
      <c r="M55" s="10"/>
      <c r="N55" s="10" t="s">
        <v>787</v>
      </c>
      <c r="O55" s="10" t="s">
        <v>9</v>
      </c>
      <c r="P55" s="10" t="s">
        <v>720</v>
      </c>
      <c r="Q55" s="10" t="s">
        <v>721</v>
      </c>
      <c r="R55" s="10" t="s">
        <v>763</v>
      </c>
      <c r="S55" s="10" t="s">
        <v>734</v>
      </c>
      <c r="T55" s="10"/>
      <c r="U55" s="10"/>
      <c r="V55" s="10"/>
      <c r="W55" s="10"/>
      <c r="X55" s="10"/>
      <c r="Y55" s="59" t="str">
        <f t="shared" si="0"/>
        <v/>
      </c>
    </row>
    <row r="56" spans="1:25" ht="22.05" customHeight="1">
      <c r="A56" s="13">
        <v>51</v>
      </c>
      <c r="B56" s="13" t="s">
        <v>9</v>
      </c>
      <c r="C56" s="13" t="s">
        <v>55</v>
      </c>
      <c r="D56" s="13">
        <v>1</v>
      </c>
      <c r="E56" s="13"/>
      <c r="F56" s="13"/>
      <c r="G56" s="13" t="s">
        <v>764</v>
      </c>
      <c r="H56" s="13"/>
      <c r="I56" s="13"/>
      <c r="J56" s="13"/>
      <c r="K56" s="69"/>
      <c r="L56" s="13"/>
      <c r="M56" s="13"/>
      <c r="N56" s="70" t="s">
        <v>455</v>
      </c>
      <c r="O56" s="13" t="s">
        <v>9</v>
      </c>
      <c r="P56" s="13" t="s">
        <v>720</v>
      </c>
      <c r="Q56" s="13" t="s">
        <v>721</v>
      </c>
      <c r="R56" s="13" t="s">
        <v>763</v>
      </c>
      <c r="S56" s="13" t="s">
        <v>734</v>
      </c>
      <c r="T56" s="13"/>
      <c r="U56" s="13"/>
      <c r="V56" s="13"/>
      <c r="W56" s="13"/>
      <c r="X56" s="13"/>
      <c r="Y56" s="59" t="str">
        <f t="shared" si="0"/>
        <v/>
      </c>
    </row>
    <row r="57" spans="1:25" ht="22.05" customHeight="1">
      <c r="A57" s="10">
        <v>52</v>
      </c>
      <c r="B57" s="10" t="s">
        <v>9</v>
      </c>
      <c r="C57" s="10" t="s">
        <v>55</v>
      </c>
      <c r="D57" s="10">
        <v>1</v>
      </c>
      <c r="E57" s="10"/>
      <c r="F57" s="10"/>
      <c r="G57" s="10" t="s">
        <v>764</v>
      </c>
      <c r="H57" s="10"/>
      <c r="I57" s="10"/>
      <c r="J57" s="10"/>
      <c r="K57" s="38"/>
      <c r="L57" s="10"/>
      <c r="M57" s="10"/>
      <c r="N57" s="10" t="s">
        <v>788</v>
      </c>
      <c r="O57" s="10" t="s">
        <v>9</v>
      </c>
      <c r="P57" s="10" t="s">
        <v>720</v>
      </c>
      <c r="Q57" s="10" t="s">
        <v>721</v>
      </c>
      <c r="R57" s="10" t="s">
        <v>763</v>
      </c>
      <c r="S57" s="10" t="s">
        <v>734</v>
      </c>
      <c r="T57" s="10"/>
      <c r="U57" s="10"/>
      <c r="V57" s="10"/>
      <c r="W57" s="10"/>
      <c r="X57" s="10"/>
      <c r="Y57" s="59" t="str">
        <f t="shared" si="0"/>
        <v/>
      </c>
    </row>
    <row r="58" spans="1:25" ht="22.05" customHeight="1">
      <c r="A58" s="13">
        <v>53</v>
      </c>
      <c r="B58" s="13" t="s">
        <v>9</v>
      </c>
      <c r="C58" s="13" t="s">
        <v>55</v>
      </c>
      <c r="D58" s="13">
        <v>1</v>
      </c>
      <c r="E58" s="13"/>
      <c r="F58" s="13"/>
      <c r="G58" s="13" t="s">
        <v>764</v>
      </c>
      <c r="H58" s="13"/>
      <c r="I58" s="13"/>
      <c r="J58" s="13"/>
      <c r="K58" s="69"/>
      <c r="L58" s="13"/>
      <c r="M58" s="13"/>
      <c r="N58" s="70" t="s">
        <v>456</v>
      </c>
      <c r="O58" s="13" t="s">
        <v>9</v>
      </c>
      <c r="P58" s="13" t="s">
        <v>720</v>
      </c>
      <c r="Q58" s="13" t="s">
        <v>721</v>
      </c>
      <c r="R58" s="13" t="s">
        <v>763</v>
      </c>
      <c r="S58" s="13" t="s">
        <v>722</v>
      </c>
      <c r="T58" s="13"/>
      <c r="U58" s="13"/>
      <c r="V58" s="13"/>
      <c r="W58" s="13"/>
      <c r="X58" s="13"/>
      <c r="Y58" s="59" t="str">
        <f t="shared" si="0"/>
        <v/>
      </c>
    </row>
    <row r="59" spans="1:25" ht="22.05" customHeight="1">
      <c r="A59" s="10">
        <v>54</v>
      </c>
      <c r="B59" s="10" t="s">
        <v>9</v>
      </c>
      <c r="C59" s="10" t="s">
        <v>55</v>
      </c>
      <c r="D59" s="10">
        <v>1</v>
      </c>
      <c r="E59" s="10"/>
      <c r="F59" s="10"/>
      <c r="G59" s="10" t="s">
        <v>764</v>
      </c>
      <c r="H59" s="10"/>
      <c r="I59" s="10"/>
      <c r="J59" s="10"/>
      <c r="K59" s="38"/>
      <c r="L59" s="10"/>
      <c r="M59" s="10"/>
      <c r="N59" s="10" t="s">
        <v>789</v>
      </c>
      <c r="O59" s="10" t="s">
        <v>9</v>
      </c>
      <c r="P59" s="10" t="s">
        <v>720</v>
      </c>
      <c r="Q59" s="10" t="s">
        <v>721</v>
      </c>
      <c r="R59" s="10" t="s">
        <v>763</v>
      </c>
      <c r="S59" s="10" t="s">
        <v>734</v>
      </c>
      <c r="T59" s="10"/>
      <c r="U59" s="10"/>
      <c r="V59" s="10"/>
      <c r="W59" s="10"/>
      <c r="X59" s="10"/>
      <c r="Y59" s="59" t="str">
        <f t="shared" si="0"/>
        <v/>
      </c>
    </row>
    <row r="60" spans="1:25" ht="22.05" customHeight="1">
      <c r="A60" s="13">
        <v>55</v>
      </c>
      <c r="B60" s="13" t="s">
        <v>9</v>
      </c>
      <c r="C60" s="13" t="s">
        <v>55</v>
      </c>
      <c r="D60" s="13">
        <v>1</v>
      </c>
      <c r="E60" s="13"/>
      <c r="F60" s="13"/>
      <c r="G60" s="13" t="s">
        <v>764</v>
      </c>
      <c r="H60" s="13"/>
      <c r="I60" s="13"/>
      <c r="J60" s="13"/>
      <c r="K60" s="41"/>
      <c r="L60" s="13"/>
      <c r="M60" s="13"/>
      <c r="N60" s="13" t="s">
        <v>790</v>
      </c>
      <c r="O60" s="13" t="s">
        <v>9</v>
      </c>
      <c r="P60" s="13" t="s">
        <v>720</v>
      </c>
      <c r="Q60" s="13" t="s">
        <v>721</v>
      </c>
      <c r="R60" s="13" t="s">
        <v>763</v>
      </c>
      <c r="S60" s="13" t="s">
        <v>734</v>
      </c>
      <c r="T60" s="13"/>
      <c r="U60" s="13"/>
      <c r="V60" s="13"/>
      <c r="W60" s="13"/>
      <c r="X60" s="13"/>
      <c r="Y60" s="59" t="str">
        <f t="shared" si="0"/>
        <v/>
      </c>
    </row>
    <row r="61" spans="1:25" ht="22.05" customHeight="1">
      <c r="A61" s="10">
        <v>56</v>
      </c>
      <c r="B61" s="10" t="s">
        <v>9</v>
      </c>
      <c r="C61" s="10" t="s">
        <v>61</v>
      </c>
      <c r="D61" s="10">
        <v>1</v>
      </c>
      <c r="E61" s="10"/>
      <c r="F61" s="10"/>
      <c r="G61" s="10" t="s">
        <v>776</v>
      </c>
      <c r="H61" s="10"/>
      <c r="I61" s="10"/>
      <c r="J61" s="10"/>
      <c r="K61" s="69"/>
      <c r="L61" s="10"/>
      <c r="M61" s="10"/>
      <c r="N61" s="70" t="s">
        <v>452</v>
      </c>
      <c r="O61" s="10" t="s">
        <v>9</v>
      </c>
      <c r="P61" s="10" t="s">
        <v>720</v>
      </c>
      <c r="Q61" s="10" t="s">
        <v>721</v>
      </c>
      <c r="R61" s="10" t="s">
        <v>763</v>
      </c>
      <c r="S61" s="10" t="s">
        <v>722</v>
      </c>
      <c r="T61" s="10"/>
      <c r="U61" s="10"/>
      <c r="V61" s="10"/>
      <c r="W61" s="10"/>
      <c r="X61" s="10"/>
      <c r="Y61" s="59" t="str">
        <f t="shared" si="0"/>
        <v/>
      </c>
    </row>
    <row r="62" spans="1:25" ht="22.05" customHeight="1">
      <c r="A62" s="13">
        <v>57</v>
      </c>
      <c r="B62" s="13" t="s">
        <v>9</v>
      </c>
      <c r="C62" s="13" t="s">
        <v>55</v>
      </c>
      <c r="D62" s="13">
        <v>2</v>
      </c>
      <c r="E62" s="13"/>
      <c r="F62" s="13"/>
      <c r="G62" s="13" t="s">
        <v>764</v>
      </c>
      <c r="H62" s="13"/>
      <c r="I62" s="13"/>
      <c r="J62" s="13"/>
      <c r="K62" s="41"/>
      <c r="L62" s="13"/>
      <c r="M62" s="13"/>
      <c r="N62" s="13" t="s">
        <v>791</v>
      </c>
      <c r="O62" s="13" t="s">
        <v>9</v>
      </c>
      <c r="P62" s="13" t="s">
        <v>720</v>
      </c>
      <c r="Q62" s="13" t="s">
        <v>721</v>
      </c>
      <c r="R62" s="13" t="s">
        <v>763</v>
      </c>
      <c r="S62" s="13" t="s">
        <v>734</v>
      </c>
      <c r="T62" s="13"/>
      <c r="U62" s="13"/>
      <c r="V62" s="13"/>
      <c r="W62" s="13"/>
      <c r="X62" s="13"/>
      <c r="Y62" s="59" t="str">
        <f t="shared" si="0"/>
        <v/>
      </c>
    </row>
    <row r="63" spans="1:25" ht="22.05" customHeight="1">
      <c r="A63" s="10">
        <v>58</v>
      </c>
      <c r="B63" s="10" t="s">
        <v>9</v>
      </c>
      <c r="C63" s="10" t="s">
        <v>55</v>
      </c>
      <c r="D63" s="10">
        <v>2</v>
      </c>
      <c r="E63" s="10"/>
      <c r="F63" s="10"/>
      <c r="G63" s="10" t="s">
        <v>764</v>
      </c>
      <c r="H63" s="10"/>
      <c r="I63" s="10"/>
      <c r="J63" s="10"/>
      <c r="K63" s="69"/>
      <c r="L63" s="10"/>
      <c r="M63" s="10"/>
      <c r="N63" s="70" t="s">
        <v>457</v>
      </c>
      <c r="O63" s="10" t="s">
        <v>9</v>
      </c>
      <c r="P63" s="10" t="s">
        <v>720</v>
      </c>
      <c r="Q63" s="10" t="s">
        <v>721</v>
      </c>
      <c r="R63" s="10" t="s">
        <v>763</v>
      </c>
      <c r="S63" s="10" t="s">
        <v>734</v>
      </c>
      <c r="T63" s="10"/>
      <c r="U63" s="10"/>
      <c r="V63" s="10"/>
      <c r="W63" s="10"/>
      <c r="X63" s="10"/>
      <c r="Y63" s="59" t="str">
        <f t="shared" si="0"/>
        <v/>
      </c>
    </row>
    <row r="64" spans="1:25" ht="22.05" customHeight="1">
      <c r="A64" s="13">
        <v>59</v>
      </c>
      <c r="B64" s="13" t="s">
        <v>9</v>
      </c>
      <c r="C64" s="13" t="s">
        <v>55</v>
      </c>
      <c r="D64" s="13">
        <v>2</v>
      </c>
      <c r="E64" s="13"/>
      <c r="F64" s="13"/>
      <c r="G64" s="13" t="s">
        <v>764</v>
      </c>
      <c r="H64" s="13"/>
      <c r="I64" s="13"/>
      <c r="J64" s="13"/>
      <c r="K64" s="69"/>
      <c r="L64" s="13"/>
      <c r="M64" s="13"/>
      <c r="N64" s="70" t="s">
        <v>458</v>
      </c>
      <c r="O64" s="13" t="s">
        <v>9</v>
      </c>
      <c r="P64" s="13" t="s">
        <v>720</v>
      </c>
      <c r="Q64" s="13" t="s">
        <v>721</v>
      </c>
      <c r="R64" s="13" t="s">
        <v>763</v>
      </c>
      <c r="S64" s="13" t="s">
        <v>734</v>
      </c>
      <c r="T64" s="13"/>
      <c r="U64" s="13"/>
      <c r="V64" s="13"/>
      <c r="W64" s="13"/>
      <c r="X64" s="13"/>
      <c r="Y64" s="59" t="str">
        <f t="shared" si="0"/>
        <v/>
      </c>
    </row>
    <row r="65" spans="1:25" ht="22.05" customHeight="1">
      <c r="A65" s="10">
        <v>60</v>
      </c>
      <c r="B65" s="10" t="s">
        <v>9</v>
      </c>
      <c r="C65" s="10" t="s">
        <v>55</v>
      </c>
      <c r="D65" s="10">
        <v>2</v>
      </c>
      <c r="E65" s="10"/>
      <c r="F65" s="10"/>
      <c r="G65" s="10" t="s">
        <v>764</v>
      </c>
      <c r="H65" s="10"/>
      <c r="I65" s="10"/>
      <c r="J65" s="10"/>
      <c r="K65" s="69"/>
      <c r="L65" s="10"/>
      <c r="M65" s="10"/>
      <c r="N65" s="70" t="s">
        <v>459</v>
      </c>
      <c r="O65" s="10" t="s">
        <v>9</v>
      </c>
      <c r="P65" s="10" t="s">
        <v>720</v>
      </c>
      <c r="Q65" s="10" t="s">
        <v>721</v>
      </c>
      <c r="R65" s="10" t="s">
        <v>763</v>
      </c>
      <c r="S65" s="10" t="s">
        <v>734</v>
      </c>
      <c r="T65" s="10"/>
      <c r="U65" s="10"/>
      <c r="V65" s="10"/>
      <c r="W65" s="10"/>
      <c r="X65" s="10"/>
      <c r="Y65" s="59" t="str">
        <f t="shared" si="0"/>
        <v/>
      </c>
    </row>
    <row r="66" spans="1:25" ht="22.05" customHeight="1">
      <c r="A66" s="13">
        <v>61</v>
      </c>
      <c r="B66" s="13" t="s">
        <v>9</v>
      </c>
      <c r="C66" s="13" t="s">
        <v>55</v>
      </c>
      <c r="D66" s="13">
        <v>2</v>
      </c>
      <c r="E66" s="13"/>
      <c r="F66" s="13"/>
      <c r="G66" s="13" t="s">
        <v>764</v>
      </c>
      <c r="H66" s="13"/>
      <c r="I66" s="13"/>
      <c r="J66" s="13"/>
      <c r="K66" s="41"/>
      <c r="L66" s="13"/>
      <c r="M66" s="13"/>
      <c r="N66" s="13" t="s">
        <v>792</v>
      </c>
      <c r="O66" s="13" t="s">
        <v>9</v>
      </c>
      <c r="P66" s="13" t="s">
        <v>720</v>
      </c>
      <c r="Q66" s="13" t="s">
        <v>721</v>
      </c>
      <c r="R66" s="13" t="s">
        <v>763</v>
      </c>
      <c r="S66" s="13" t="s">
        <v>734</v>
      </c>
      <c r="T66" s="13"/>
      <c r="U66" s="13"/>
      <c r="V66" s="13"/>
      <c r="W66" s="13"/>
      <c r="X66" s="13"/>
      <c r="Y66" s="59" t="str">
        <f t="shared" si="0"/>
        <v/>
      </c>
    </row>
    <row r="67" spans="1:25" ht="22.05" customHeight="1">
      <c r="A67" s="10">
        <v>62</v>
      </c>
      <c r="B67" s="10" t="s">
        <v>9</v>
      </c>
      <c r="C67" s="10" t="s">
        <v>55</v>
      </c>
      <c r="D67" s="10">
        <v>2</v>
      </c>
      <c r="E67" s="10"/>
      <c r="F67" s="10"/>
      <c r="G67" s="10" t="s">
        <v>764</v>
      </c>
      <c r="H67" s="10"/>
      <c r="I67" s="10"/>
      <c r="J67" s="10"/>
      <c r="K67" s="38"/>
      <c r="L67" s="10"/>
      <c r="M67" s="10"/>
      <c r="N67" s="10" t="s">
        <v>793</v>
      </c>
      <c r="O67" s="10" t="s">
        <v>9</v>
      </c>
      <c r="P67" s="10" t="s">
        <v>720</v>
      </c>
      <c r="Q67" s="10" t="s">
        <v>721</v>
      </c>
      <c r="R67" s="10" t="s">
        <v>763</v>
      </c>
      <c r="S67" s="10" t="s">
        <v>734</v>
      </c>
      <c r="T67" s="10"/>
      <c r="U67" s="10"/>
      <c r="V67" s="10"/>
      <c r="W67" s="10"/>
      <c r="X67" s="10"/>
      <c r="Y67" s="59" t="str">
        <f t="shared" ref="Y67:Y130" si="1">IF(K67="","",IF(COUNTIF($K:$K,K67)&gt;1,"DUPLICADO NOMBRE",IF(AND(N67&lt;&gt;"",COUNTIF($N:$N,N67)&gt;1),"DUPLICADO CARGO","")))</f>
        <v/>
      </c>
    </row>
    <row r="68" spans="1:25" ht="22.05" customHeight="1">
      <c r="A68" s="13">
        <v>63</v>
      </c>
      <c r="B68" s="13" t="s">
        <v>9</v>
      </c>
      <c r="C68" s="13" t="s">
        <v>55</v>
      </c>
      <c r="D68" s="13">
        <v>2</v>
      </c>
      <c r="E68" s="13"/>
      <c r="F68" s="13"/>
      <c r="G68" s="13"/>
      <c r="H68" s="13"/>
      <c r="I68" s="13"/>
      <c r="J68" s="13"/>
      <c r="K68" s="69"/>
      <c r="L68" s="13"/>
      <c r="M68" s="13"/>
      <c r="N68" s="70" t="s">
        <v>460</v>
      </c>
      <c r="O68" s="13" t="s">
        <v>9</v>
      </c>
      <c r="P68" s="13" t="s">
        <v>720</v>
      </c>
      <c r="Q68" s="13" t="s">
        <v>721</v>
      </c>
      <c r="R68" s="13" t="s">
        <v>763</v>
      </c>
      <c r="S68" s="13" t="s">
        <v>734</v>
      </c>
      <c r="T68" s="13"/>
      <c r="U68" s="13"/>
      <c r="V68" s="13"/>
      <c r="W68" s="13"/>
      <c r="X68" s="13"/>
      <c r="Y68" s="59" t="str">
        <f t="shared" si="1"/>
        <v/>
      </c>
    </row>
    <row r="69" spans="1:25" ht="22.05" customHeight="1">
      <c r="A69" s="10">
        <v>64</v>
      </c>
      <c r="B69" s="10" t="s">
        <v>9</v>
      </c>
      <c r="C69" s="10" t="s">
        <v>9</v>
      </c>
      <c r="D69" s="10">
        <v>1</v>
      </c>
      <c r="E69" s="10"/>
      <c r="F69" s="10"/>
      <c r="G69" s="10"/>
      <c r="H69" s="10"/>
      <c r="I69" s="10"/>
      <c r="J69" s="10"/>
      <c r="K69" s="38"/>
      <c r="L69" s="10"/>
      <c r="M69" s="10"/>
      <c r="N69" s="10" t="s">
        <v>794</v>
      </c>
      <c r="O69" s="10" t="s">
        <v>9</v>
      </c>
      <c r="P69" s="10" t="s">
        <v>720</v>
      </c>
      <c r="Q69" s="10" t="s">
        <v>721</v>
      </c>
      <c r="R69" s="10" t="s">
        <v>763</v>
      </c>
      <c r="S69" s="10" t="s">
        <v>722</v>
      </c>
      <c r="T69" s="10"/>
      <c r="U69" s="10"/>
      <c r="V69" s="10"/>
      <c r="W69" s="10"/>
      <c r="X69" s="10"/>
      <c r="Y69" s="59" t="str">
        <f t="shared" si="1"/>
        <v/>
      </c>
    </row>
    <row r="70" spans="1:25" ht="22.05" customHeight="1">
      <c r="A70" s="13">
        <v>65</v>
      </c>
      <c r="B70" s="13" t="s">
        <v>9</v>
      </c>
      <c r="C70" s="13" t="s">
        <v>9</v>
      </c>
      <c r="D70" s="13">
        <v>1</v>
      </c>
      <c r="E70" s="13"/>
      <c r="F70" s="13"/>
      <c r="G70" s="13"/>
      <c r="H70" s="13"/>
      <c r="I70" s="13"/>
      <c r="J70" s="13"/>
      <c r="K70" s="41"/>
      <c r="L70" s="13"/>
      <c r="M70" s="13"/>
      <c r="N70" s="13" t="s">
        <v>795</v>
      </c>
      <c r="O70" s="13" t="s">
        <v>9</v>
      </c>
      <c r="P70" s="13" t="s">
        <v>720</v>
      </c>
      <c r="Q70" s="13" t="s">
        <v>721</v>
      </c>
      <c r="R70" s="13" t="s">
        <v>763</v>
      </c>
      <c r="S70" s="13" t="s">
        <v>722</v>
      </c>
      <c r="T70" s="13"/>
      <c r="U70" s="13"/>
      <c r="V70" s="13"/>
      <c r="W70" s="13"/>
      <c r="X70" s="13"/>
      <c r="Y70" s="59" t="str">
        <f t="shared" si="1"/>
        <v/>
      </c>
    </row>
    <row r="71" spans="1:25" ht="22.05" customHeight="1">
      <c r="A71" s="10">
        <v>66</v>
      </c>
      <c r="B71" s="10" t="s">
        <v>9</v>
      </c>
      <c r="C71" s="10" t="s">
        <v>9</v>
      </c>
      <c r="D71" s="10">
        <v>1</v>
      </c>
      <c r="E71" s="10"/>
      <c r="F71" s="10"/>
      <c r="G71" s="10"/>
      <c r="H71" s="10"/>
      <c r="I71" s="10"/>
      <c r="J71" s="10"/>
      <c r="K71" s="38"/>
      <c r="L71" s="10"/>
      <c r="M71" s="10"/>
      <c r="N71" s="10" t="s">
        <v>796</v>
      </c>
      <c r="O71" s="10" t="s">
        <v>9</v>
      </c>
      <c r="P71" s="10" t="s">
        <v>720</v>
      </c>
      <c r="Q71" s="10" t="s">
        <v>721</v>
      </c>
      <c r="R71" s="10" t="s">
        <v>763</v>
      </c>
      <c r="S71" s="10" t="s">
        <v>722</v>
      </c>
      <c r="T71" s="10"/>
      <c r="U71" s="10"/>
      <c r="V71" s="10"/>
      <c r="W71" s="10"/>
      <c r="X71" s="10"/>
      <c r="Y71" s="59" t="str">
        <f t="shared" si="1"/>
        <v/>
      </c>
    </row>
    <row r="72" spans="1:25" ht="22.05" customHeight="1">
      <c r="A72" s="13">
        <v>67</v>
      </c>
      <c r="B72" s="13" t="s">
        <v>9</v>
      </c>
      <c r="C72" s="13" t="s">
        <v>9</v>
      </c>
      <c r="D72" s="13">
        <v>1</v>
      </c>
      <c r="E72" s="13"/>
      <c r="F72" s="13"/>
      <c r="G72" s="13"/>
      <c r="H72" s="13"/>
      <c r="I72" s="13"/>
      <c r="J72" s="13"/>
      <c r="K72" s="41"/>
      <c r="L72" s="13"/>
      <c r="M72" s="13"/>
      <c r="N72" s="13" t="s">
        <v>797</v>
      </c>
      <c r="O72" s="13" t="s">
        <v>9</v>
      </c>
      <c r="P72" s="13" t="s">
        <v>720</v>
      </c>
      <c r="Q72" s="13" t="s">
        <v>721</v>
      </c>
      <c r="R72" s="13" t="s">
        <v>763</v>
      </c>
      <c r="S72" s="13" t="s">
        <v>722</v>
      </c>
      <c r="T72" s="13"/>
      <c r="U72" s="13"/>
      <c r="V72" s="13"/>
      <c r="W72" s="13"/>
      <c r="X72" s="13"/>
      <c r="Y72" s="59" t="str">
        <f t="shared" si="1"/>
        <v/>
      </c>
    </row>
    <row r="73" spans="1:25" ht="22.05" customHeight="1">
      <c r="A73" s="10">
        <v>68</v>
      </c>
      <c r="B73" s="10" t="s">
        <v>9</v>
      </c>
      <c r="C73" s="10" t="s">
        <v>9</v>
      </c>
      <c r="D73" s="10">
        <v>1</v>
      </c>
      <c r="E73" s="10"/>
      <c r="F73" s="10"/>
      <c r="G73" s="10"/>
      <c r="H73" s="10"/>
      <c r="I73" s="10"/>
      <c r="J73" s="10"/>
      <c r="K73" s="38"/>
      <c r="L73" s="10"/>
      <c r="M73" s="10"/>
      <c r="N73" s="10" t="s">
        <v>798</v>
      </c>
      <c r="O73" s="10" t="s">
        <v>9</v>
      </c>
      <c r="P73" s="10" t="s">
        <v>720</v>
      </c>
      <c r="Q73" s="10" t="s">
        <v>721</v>
      </c>
      <c r="R73" s="10" t="s">
        <v>763</v>
      </c>
      <c r="S73" s="10" t="s">
        <v>722</v>
      </c>
      <c r="T73" s="10"/>
      <c r="U73" s="10"/>
      <c r="V73" s="10"/>
      <c r="W73" s="10"/>
      <c r="X73" s="10"/>
      <c r="Y73" s="59" t="str">
        <f t="shared" si="1"/>
        <v/>
      </c>
    </row>
    <row r="74" spans="1:25" ht="22.05" customHeight="1">
      <c r="A74" s="13">
        <v>69</v>
      </c>
      <c r="B74" s="13" t="s">
        <v>9</v>
      </c>
      <c r="C74" s="13" t="s">
        <v>55</v>
      </c>
      <c r="D74" s="13">
        <v>1</v>
      </c>
      <c r="E74" s="13"/>
      <c r="F74" s="13"/>
      <c r="G74" s="13" t="s">
        <v>764</v>
      </c>
      <c r="H74" s="13" t="s">
        <v>799</v>
      </c>
      <c r="I74" s="13" t="s">
        <v>800</v>
      </c>
      <c r="J74" s="13" t="s">
        <v>801</v>
      </c>
      <c r="K74" s="71" t="s">
        <v>66</v>
      </c>
      <c r="L74" s="31" t="s">
        <v>57</v>
      </c>
      <c r="M74" s="13"/>
      <c r="N74" s="72" t="s">
        <v>67</v>
      </c>
      <c r="O74" s="13" t="s">
        <v>9</v>
      </c>
      <c r="P74" s="13" t="s">
        <v>720</v>
      </c>
      <c r="Q74" s="13" t="s">
        <v>721</v>
      </c>
      <c r="R74" s="13" t="s">
        <v>763</v>
      </c>
      <c r="S74" s="13" t="s">
        <v>722</v>
      </c>
      <c r="T74" s="13"/>
      <c r="U74" s="13"/>
      <c r="V74" s="13"/>
      <c r="W74" s="13"/>
      <c r="X74" s="13"/>
      <c r="Y74" s="59" t="str">
        <f t="shared" si="1"/>
        <v>DUPLICADO CARGO</v>
      </c>
    </row>
    <row r="75" spans="1:25" ht="22.05" customHeight="1">
      <c r="A75" s="10">
        <v>70</v>
      </c>
      <c r="B75" s="10" t="s">
        <v>9</v>
      </c>
      <c r="C75" s="10" t="s">
        <v>55</v>
      </c>
      <c r="D75" s="10">
        <v>1</v>
      </c>
      <c r="E75" s="10"/>
      <c r="F75" s="10"/>
      <c r="G75" s="10" t="s">
        <v>764</v>
      </c>
      <c r="H75" s="10" t="s">
        <v>802</v>
      </c>
      <c r="I75" s="10" t="s">
        <v>800</v>
      </c>
      <c r="J75" s="10" t="s">
        <v>803</v>
      </c>
      <c r="K75" s="71" t="s">
        <v>69</v>
      </c>
      <c r="L75" s="32" t="s">
        <v>57</v>
      </c>
      <c r="M75" s="10"/>
      <c r="N75" s="72" t="s">
        <v>67</v>
      </c>
      <c r="O75" s="10" t="s">
        <v>9</v>
      </c>
      <c r="P75" s="10" t="s">
        <v>720</v>
      </c>
      <c r="Q75" s="10" t="s">
        <v>721</v>
      </c>
      <c r="R75" s="10" t="s">
        <v>763</v>
      </c>
      <c r="S75" s="10" t="s">
        <v>722</v>
      </c>
      <c r="T75" s="10"/>
      <c r="U75" s="10"/>
      <c r="V75" s="10"/>
      <c r="W75" s="10"/>
      <c r="X75" s="10"/>
      <c r="Y75" s="59" t="str">
        <f t="shared" si="1"/>
        <v>DUPLICADO CARGO</v>
      </c>
    </row>
    <row r="76" spans="1:25">
      <c r="K76" s="40"/>
      <c r="Y76" s="59" t="str">
        <f t="shared" si="1"/>
        <v/>
      </c>
    </row>
    <row r="77" spans="1:25" ht="24" customHeight="1">
      <c r="A77" s="81" t="s">
        <v>10</v>
      </c>
      <c r="B77" s="78"/>
      <c r="C77" s="78"/>
      <c r="D77" s="78"/>
      <c r="E77" s="78"/>
      <c r="F77" s="78"/>
      <c r="G77" s="78"/>
      <c r="H77" s="78"/>
      <c r="I77" s="78"/>
      <c r="J77" s="78"/>
      <c r="K77" s="78"/>
      <c r="L77" s="78"/>
      <c r="M77" s="78"/>
      <c r="N77" s="78"/>
      <c r="O77" s="78"/>
      <c r="P77" s="78"/>
      <c r="Q77" s="78"/>
      <c r="R77" s="78"/>
      <c r="S77" s="78"/>
      <c r="T77" s="78"/>
      <c r="U77" s="78"/>
      <c r="V77" s="78"/>
      <c r="W77" s="79"/>
      <c r="X77" s="29"/>
      <c r="Y77" s="59" t="str">
        <f t="shared" si="1"/>
        <v/>
      </c>
    </row>
    <row r="78" spans="1:25" ht="30" customHeight="1">
      <c r="A78" s="10">
        <v>88</v>
      </c>
      <c r="B78" s="10" t="s">
        <v>10</v>
      </c>
      <c r="C78" s="10" t="s">
        <v>10</v>
      </c>
      <c r="D78" s="10"/>
      <c r="E78" s="10"/>
      <c r="F78" s="10"/>
      <c r="G78" s="10"/>
      <c r="H78" s="10"/>
      <c r="I78" s="10"/>
      <c r="J78" s="10"/>
      <c r="K78" s="38"/>
      <c r="L78" s="10"/>
      <c r="M78" s="10"/>
      <c r="N78" s="10" t="s">
        <v>804</v>
      </c>
      <c r="O78" s="10" t="s">
        <v>805</v>
      </c>
      <c r="P78" s="10" t="s">
        <v>806</v>
      </c>
      <c r="Q78" s="10" t="s">
        <v>807</v>
      </c>
      <c r="R78" s="10" t="s">
        <v>808</v>
      </c>
      <c r="S78" s="10"/>
      <c r="T78" s="10"/>
      <c r="U78" s="10"/>
      <c r="V78" s="10"/>
      <c r="W78" s="10"/>
      <c r="X78" s="10"/>
      <c r="Y78" s="59" t="str">
        <f t="shared" si="1"/>
        <v/>
      </c>
    </row>
    <row r="79" spans="1:25" ht="22.05" customHeight="1">
      <c r="A79" s="15">
        <v>89</v>
      </c>
      <c r="B79" s="15" t="s">
        <v>10</v>
      </c>
      <c r="C79" s="15" t="s">
        <v>10</v>
      </c>
      <c r="D79" s="15"/>
      <c r="E79" s="15"/>
      <c r="F79" s="15"/>
      <c r="G79" s="15"/>
      <c r="H79" s="15"/>
      <c r="I79" s="15"/>
      <c r="J79" s="15"/>
      <c r="K79" s="42"/>
      <c r="L79" s="15"/>
      <c r="M79" s="15"/>
      <c r="N79" s="15" t="s">
        <v>809</v>
      </c>
      <c r="O79" s="15" t="s">
        <v>805</v>
      </c>
      <c r="P79" s="15" t="s">
        <v>806</v>
      </c>
      <c r="Q79" s="15" t="s">
        <v>810</v>
      </c>
      <c r="R79" s="15" t="s">
        <v>808</v>
      </c>
      <c r="S79" s="15"/>
      <c r="T79" s="15"/>
      <c r="U79" s="15"/>
      <c r="V79" s="15"/>
      <c r="W79" s="15"/>
      <c r="X79" s="15"/>
      <c r="Y79" s="59" t="str">
        <f t="shared" si="1"/>
        <v/>
      </c>
    </row>
    <row r="80" spans="1:25" ht="22.05" customHeight="1">
      <c r="A80" s="10">
        <v>90</v>
      </c>
      <c r="B80" s="10" t="s">
        <v>10</v>
      </c>
      <c r="C80" s="10" t="s">
        <v>10</v>
      </c>
      <c r="D80" s="10"/>
      <c r="E80" s="10"/>
      <c r="F80" s="10"/>
      <c r="G80" s="10"/>
      <c r="H80" s="10"/>
      <c r="I80" s="10"/>
      <c r="J80" s="10"/>
      <c r="K80" s="38"/>
      <c r="L80" s="10"/>
      <c r="M80" s="10"/>
      <c r="N80" s="10" t="s">
        <v>811</v>
      </c>
      <c r="O80" s="10" t="s">
        <v>805</v>
      </c>
      <c r="P80" s="10" t="s">
        <v>806</v>
      </c>
      <c r="Q80" s="10" t="s">
        <v>812</v>
      </c>
      <c r="R80" s="10" t="s">
        <v>808</v>
      </c>
      <c r="S80" s="10"/>
      <c r="T80" s="10"/>
      <c r="U80" s="10"/>
      <c r="V80" s="10"/>
      <c r="W80" s="10"/>
      <c r="X80" s="10"/>
      <c r="Y80" s="59" t="str">
        <f t="shared" si="1"/>
        <v/>
      </c>
    </row>
    <row r="81" spans="1:25" ht="22.05" customHeight="1">
      <c r="A81" s="15">
        <v>91</v>
      </c>
      <c r="B81" s="15" t="s">
        <v>10</v>
      </c>
      <c r="C81" s="15" t="s">
        <v>10</v>
      </c>
      <c r="D81" s="15"/>
      <c r="E81" s="15"/>
      <c r="F81" s="15"/>
      <c r="G81" s="15"/>
      <c r="H81" s="15"/>
      <c r="I81" s="15"/>
      <c r="J81" s="15"/>
      <c r="K81" s="42"/>
      <c r="L81" s="15"/>
      <c r="M81" s="15"/>
      <c r="N81" s="15" t="s">
        <v>813</v>
      </c>
      <c r="O81" s="15" t="s">
        <v>805</v>
      </c>
      <c r="P81" s="15" t="s">
        <v>720</v>
      </c>
      <c r="Q81" s="15" t="s">
        <v>721</v>
      </c>
      <c r="R81" s="15" t="s">
        <v>808</v>
      </c>
      <c r="S81" s="15"/>
      <c r="T81" s="15"/>
      <c r="U81" s="15"/>
      <c r="V81" s="15"/>
      <c r="W81" s="15"/>
      <c r="X81" s="15"/>
      <c r="Y81" s="59" t="str">
        <f t="shared" si="1"/>
        <v/>
      </c>
    </row>
    <row r="82" spans="1:25" ht="22.05" customHeight="1">
      <c r="A82" s="10">
        <v>92</v>
      </c>
      <c r="B82" s="10" t="s">
        <v>10</v>
      </c>
      <c r="C82" s="10" t="s">
        <v>10</v>
      </c>
      <c r="D82" s="10"/>
      <c r="E82" s="10"/>
      <c r="F82" s="10"/>
      <c r="G82" s="10"/>
      <c r="H82" s="10"/>
      <c r="I82" s="10"/>
      <c r="J82" s="10"/>
      <c r="K82" s="38"/>
      <c r="L82" s="10"/>
      <c r="M82" s="10"/>
      <c r="N82" s="10" t="s">
        <v>814</v>
      </c>
      <c r="O82" s="10" t="s">
        <v>805</v>
      </c>
      <c r="P82" s="10" t="s">
        <v>720</v>
      </c>
      <c r="Q82" s="10" t="s">
        <v>721</v>
      </c>
      <c r="R82" s="10" t="s">
        <v>808</v>
      </c>
      <c r="S82" s="10"/>
      <c r="T82" s="10"/>
      <c r="U82" s="10"/>
      <c r="V82" s="10"/>
      <c r="W82" s="10"/>
      <c r="X82" s="10"/>
      <c r="Y82" s="59" t="str">
        <f t="shared" si="1"/>
        <v/>
      </c>
    </row>
    <row r="83" spans="1:25" ht="22.05" customHeight="1">
      <c r="A83" s="15">
        <v>93</v>
      </c>
      <c r="B83" s="15" t="s">
        <v>10</v>
      </c>
      <c r="C83" s="15" t="s">
        <v>10</v>
      </c>
      <c r="D83" s="15"/>
      <c r="E83" s="15"/>
      <c r="F83" s="15"/>
      <c r="G83" s="15"/>
      <c r="H83" s="15"/>
      <c r="I83" s="15"/>
      <c r="J83" s="15"/>
      <c r="K83" s="42"/>
      <c r="L83" s="15"/>
      <c r="M83" s="15"/>
      <c r="N83" s="15" t="s">
        <v>815</v>
      </c>
      <c r="O83" s="15" t="s">
        <v>805</v>
      </c>
      <c r="P83" s="15" t="s">
        <v>806</v>
      </c>
      <c r="Q83" s="15" t="s">
        <v>816</v>
      </c>
      <c r="R83" s="15" t="s">
        <v>808</v>
      </c>
      <c r="S83" s="15"/>
      <c r="T83" s="15"/>
      <c r="U83" s="15"/>
      <c r="V83" s="15"/>
      <c r="W83" s="15"/>
      <c r="X83" s="15"/>
      <c r="Y83" s="59" t="str">
        <f t="shared" si="1"/>
        <v/>
      </c>
    </row>
    <row r="84" spans="1:25" ht="22.05" customHeight="1">
      <c r="A84" s="10">
        <v>94</v>
      </c>
      <c r="B84" s="10" t="s">
        <v>10</v>
      </c>
      <c r="C84" s="10" t="s">
        <v>10</v>
      </c>
      <c r="D84" s="10"/>
      <c r="E84" s="10"/>
      <c r="F84" s="10"/>
      <c r="G84" s="10"/>
      <c r="H84" s="10"/>
      <c r="I84" s="10"/>
      <c r="J84" s="10"/>
      <c r="K84" s="38"/>
      <c r="L84" s="10"/>
      <c r="M84" s="10"/>
      <c r="N84" s="10" t="s">
        <v>817</v>
      </c>
      <c r="O84" s="10" t="s">
        <v>805</v>
      </c>
      <c r="P84" s="10" t="s">
        <v>720</v>
      </c>
      <c r="Q84" s="10" t="s">
        <v>721</v>
      </c>
      <c r="R84" s="10" t="s">
        <v>808</v>
      </c>
      <c r="S84" s="10"/>
      <c r="T84" s="10"/>
      <c r="U84" s="10"/>
      <c r="V84" s="10"/>
      <c r="W84" s="10"/>
      <c r="X84" s="10"/>
      <c r="Y84" s="59" t="str">
        <f t="shared" si="1"/>
        <v/>
      </c>
    </row>
    <row r="85" spans="1:25" ht="22.05" customHeight="1">
      <c r="A85" s="15">
        <v>95</v>
      </c>
      <c r="B85" s="15" t="s">
        <v>10</v>
      </c>
      <c r="C85" s="15" t="s">
        <v>10</v>
      </c>
      <c r="D85" s="15"/>
      <c r="E85" s="15"/>
      <c r="F85" s="15"/>
      <c r="G85" s="15"/>
      <c r="H85" s="15"/>
      <c r="I85" s="15"/>
      <c r="J85" s="15"/>
      <c r="K85" s="42"/>
      <c r="L85" s="15"/>
      <c r="M85" s="15"/>
      <c r="N85" s="15" t="s">
        <v>818</v>
      </c>
      <c r="O85" s="15" t="s">
        <v>805</v>
      </c>
      <c r="P85" s="15" t="s">
        <v>720</v>
      </c>
      <c r="Q85" s="15" t="s">
        <v>721</v>
      </c>
      <c r="R85" s="15" t="s">
        <v>808</v>
      </c>
      <c r="S85" s="15"/>
      <c r="T85" s="15"/>
      <c r="U85" s="15"/>
      <c r="V85" s="15"/>
      <c r="W85" s="15"/>
      <c r="X85" s="15"/>
      <c r="Y85" s="59" t="str">
        <f t="shared" si="1"/>
        <v/>
      </c>
    </row>
    <row r="86" spans="1:25" ht="22.05" customHeight="1">
      <c r="A86" s="10">
        <v>96</v>
      </c>
      <c r="B86" s="10" t="s">
        <v>10</v>
      </c>
      <c r="C86" s="10" t="s">
        <v>10</v>
      </c>
      <c r="D86" s="10"/>
      <c r="E86" s="10"/>
      <c r="F86" s="10"/>
      <c r="G86" s="10"/>
      <c r="H86" s="10"/>
      <c r="I86" s="10"/>
      <c r="J86" s="10"/>
      <c r="K86" s="38"/>
      <c r="L86" s="10"/>
      <c r="M86" s="10"/>
      <c r="N86" s="10" t="s">
        <v>819</v>
      </c>
      <c r="O86" s="10" t="s">
        <v>805</v>
      </c>
      <c r="P86" s="10" t="s">
        <v>806</v>
      </c>
      <c r="Q86" s="10" t="s">
        <v>820</v>
      </c>
      <c r="R86" s="10" t="s">
        <v>808</v>
      </c>
      <c r="S86" s="10"/>
      <c r="T86" s="10"/>
      <c r="U86" s="10"/>
      <c r="V86" s="10"/>
      <c r="W86" s="10"/>
      <c r="X86" s="10"/>
      <c r="Y86" s="59" t="str">
        <f t="shared" si="1"/>
        <v/>
      </c>
    </row>
    <row r="87" spans="1:25" ht="22.05" customHeight="1">
      <c r="A87" s="15">
        <v>97</v>
      </c>
      <c r="B87" s="15" t="s">
        <v>10</v>
      </c>
      <c r="C87" s="15" t="s">
        <v>10</v>
      </c>
      <c r="D87" s="15"/>
      <c r="E87" s="15"/>
      <c r="F87" s="15"/>
      <c r="G87" s="15"/>
      <c r="H87" s="15"/>
      <c r="I87" s="15"/>
      <c r="J87" s="15"/>
      <c r="K87" s="42"/>
      <c r="L87" s="15"/>
      <c r="M87" s="15"/>
      <c r="N87" s="15" t="s">
        <v>821</v>
      </c>
      <c r="O87" s="15" t="s">
        <v>805</v>
      </c>
      <c r="P87" s="15" t="s">
        <v>720</v>
      </c>
      <c r="Q87" s="15" t="s">
        <v>721</v>
      </c>
      <c r="R87" s="15" t="s">
        <v>808</v>
      </c>
      <c r="S87" s="15"/>
      <c r="T87" s="15"/>
      <c r="U87" s="15"/>
      <c r="V87" s="15"/>
      <c r="W87" s="15"/>
      <c r="X87" s="15"/>
      <c r="Y87" s="59" t="str">
        <f t="shared" si="1"/>
        <v/>
      </c>
    </row>
    <row r="88" spans="1:25" ht="22.05" customHeight="1">
      <c r="A88" s="10">
        <v>98</v>
      </c>
      <c r="B88" s="10" t="s">
        <v>10</v>
      </c>
      <c r="C88" s="10" t="s">
        <v>10</v>
      </c>
      <c r="D88" s="10"/>
      <c r="E88" s="10"/>
      <c r="F88" s="10"/>
      <c r="G88" s="10"/>
      <c r="H88" s="10"/>
      <c r="I88" s="10"/>
      <c r="J88" s="10"/>
      <c r="K88" s="38"/>
      <c r="L88" s="10"/>
      <c r="M88" s="10"/>
      <c r="N88" s="10" t="s">
        <v>822</v>
      </c>
      <c r="O88" s="10" t="s">
        <v>805</v>
      </c>
      <c r="P88" s="10" t="s">
        <v>720</v>
      </c>
      <c r="Q88" s="10" t="s">
        <v>721</v>
      </c>
      <c r="R88" s="10" t="s">
        <v>808</v>
      </c>
      <c r="S88" s="10"/>
      <c r="T88" s="10"/>
      <c r="U88" s="10"/>
      <c r="V88" s="10"/>
      <c r="W88" s="10"/>
      <c r="X88" s="10"/>
      <c r="Y88" s="59" t="str">
        <f t="shared" si="1"/>
        <v/>
      </c>
    </row>
    <row r="89" spans="1:25" ht="22.05" customHeight="1">
      <c r="A89" s="15">
        <v>99</v>
      </c>
      <c r="B89" s="15" t="s">
        <v>10</v>
      </c>
      <c r="C89" s="15" t="s">
        <v>10</v>
      </c>
      <c r="D89" s="15"/>
      <c r="E89" s="15"/>
      <c r="F89" s="15"/>
      <c r="G89" s="15"/>
      <c r="H89" s="15"/>
      <c r="I89" s="15"/>
      <c r="J89" s="15"/>
      <c r="K89" s="42"/>
      <c r="L89" s="15"/>
      <c r="M89" s="15"/>
      <c r="N89" s="15" t="s">
        <v>823</v>
      </c>
      <c r="O89" s="15" t="s">
        <v>805</v>
      </c>
      <c r="P89" s="15" t="s">
        <v>720</v>
      </c>
      <c r="Q89" s="15" t="s">
        <v>721</v>
      </c>
      <c r="R89" s="15" t="s">
        <v>808</v>
      </c>
      <c r="S89" s="15"/>
      <c r="T89" s="15"/>
      <c r="U89" s="15"/>
      <c r="V89" s="15"/>
      <c r="W89" s="15"/>
      <c r="X89" s="15"/>
      <c r="Y89" s="59" t="str">
        <f t="shared" si="1"/>
        <v/>
      </c>
    </row>
    <row r="90" spans="1:25" ht="22.05" customHeight="1">
      <c r="A90" s="10">
        <v>100</v>
      </c>
      <c r="B90" s="10" t="s">
        <v>10</v>
      </c>
      <c r="C90" s="10" t="s">
        <v>10</v>
      </c>
      <c r="D90" s="10"/>
      <c r="E90" s="10"/>
      <c r="F90" s="10"/>
      <c r="G90" s="10"/>
      <c r="H90" s="10"/>
      <c r="I90" s="10"/>
      <c r="J90" s="10"/>
      <c r="K90" s="38"/>
      <c r="L90" s="10"/>
      <c r="M90" s="10"/>
      <c r="N90" s="10" t="s">
        <v>824</v>
      </c>
      <c r="O90" s="10" t="s">
        <v>805</v>
      </c>
      <c r="P90" s="10" t="s">
        <v>806</v>
      </c>
      <c r="Q90" s="10" t="s">
        <v>825</v>
      </c>
      <c r="R90" s="10" t="s">
        <v>808</v>
      </c>
      <c r="S90" s="10"/>
      <c r="T90" s="10"/>
      <c r="U90" s="10"/>
      <c r="V90" s="10"/>
      <c r="W90" s="10"/>
      <c r="X90" s="10"/>
      <c r="Y90" s="59" t="str">
        <f t="shared" si="1"/>
        <v/>
      </c>
    </row>
    <row r="91" spans="1:25" ht="22.05" customHeight="1">
      <c r="A91" s="15">
        <v>101</v>
      </c>
      <c r="B91" s="15" t="s">
        <v>10</v>
      </c>
      <c r="C91" s="15" t="s">
        <v>10</v>
      </c>
      <c r="D91" s="15"/>
      <c r="E91" s="15"/>
      <c r="F91" s="15"/>
      <c r="G91" s="15"/>
      <c r="H91" s="15"/>
      <c r="I91" s="15"/>
      <c r="J91" s="15"/>
      <c r="K91" s="69"/>
      <c r="L91" s="15"/>
      <c r="M91" s="15"/>
      <c r="N91" s="70" t="s">
        <v>461</v>
      </c>
      <c r="O91" s="15" t="s">
        <v>805</v>
      </c>
      <c r="P91" s="15" t="s">
        <v>806</v>
      </c>
      <c r="Q91" s="15" t="s">
        <v>826</v>
      </c>
      <c r="R91" s="15" t="s">
        <v>808</v>
      </c>
      <c r="S91" s="15"/>
      <c r="T91" s="15"/>
      <c r="U91" s="15"/>
      <c r="V91" s="15"/>
      <c r="W91" s="15"/>
      <c r="X91" s="15"/>
      <c r="Y91" s="59" t="str">
        <f t="shared" si="1"/>
        <v/>
      </c>
    </row>
    <row r="92" spans="1:25" ht="22.05" customHeight="1">
      <c r="A92" s="10">
        <v>102</v>
      </c>
      <c r="B92" s="10" t="s">
        <v>10</v>
      </c>
      <c r="C92" s="10" t="s">
        <v>10</v>
      </c>
      <c r="D92" s="10"/>
      <c r="E92" s="10"/>
      <c r="F92" s="10"/>
      <c r="G92" s="10"/>
      <c r="H92" s="10"/>
      <c r="I92" s="10"/>
      <c r="J92" s="10"/>
      <c r="K92" s="38"/>
      <c r="L92" s="10"/>
      <c r="M92" s="10"/>
      <c r="N92" s="10" t="s">
        <v>827</v>
      </c>
      <c r="O92" s="10" t="s">
        <v>805</v>
      </c>
      <c r="P92" s="10" t="s">
        <v>806</v>
      </c>
      <c r="Q92" s="10" t="s">
        <v>828</v>
      </c>
      <c r="R92" s="10" t="s">
        <v>808</v>
      </c>
      <c r="S92" s="10"/>
      <c r="T92" s="10"/>
      <c r="U92" s="10"/>
      <c r="V92" s="10"/>
      <c r="W92" s="10"/>
      <c r="X92" s="10"/>
      <c r="Y92" s="59" t="str">
        <f t="shared" si="1"/>
        <v/>
      </c>
    </row>
    <row r="93" spans="1:25" ht="22.05" customHeight="1">
      <c r="A93" s="15">
        <v>103</v>
      </c>
      <c r="B93" s="15" t="s">
        <v>10</v>
      </c>
      <c r="C93" s="15" t="s">
        <v>10</v>
      </c>
      <c r="D93" s="15"/>
      <c r="E93" s="15"/>
      <c r="F93" s="15"/>
      <c r="G93" s="15"/>
      <c r="H93" s="15"/>
      <c r="I93" s="15"/>
      <c r="J93" s="15"/>
      <c r="K93" s="69"/>
      <c r="L93" s="15"/>
      <c r="M93" s="15"/>
      <c r="N93" s="70" t="s">
        <v>465</v>
      </c>
      <c r="O93" s="15" t="s">
        <v>805</v>
      </c>
      <c r="P93" s="15" t="s">
        <v>806</v>
      </c>
      <c r="Q93" s="15" t="s">
        <v>829</v>
      </c>
      <c r="R93" s="15" t="s">
        <v>808</v>
      </c>
      <c r="S93" s="15"/>
      <c r="T93" s="15"/>
      <c r="U93" s="15"/>
      <c r="V93" s="15"/>
      <c r="W93" s="15"/>
      <c r="X93" s="15"/>
      <c r="Y93" s="59" t="str">
        <f t="shared" si="1"/>
        <v/>
      </c>
    </row>
    <row r="94" spans="1:25" ht="22.05" customHeight="1">
      <c r="A94" s="10">
        <v>104</v>
      </c>
      <c r="B94" s="10" t="s">
        <v>10</v>
      </c>
      <c r="C94" s="10" t="s">
        <v>10</v>
      </c>
      <c r="D94" s="10"/>
      <c r="E94" s="10"/>
      <c r="F94" s="10"/>
      <c r="G94" s="10"/>
      <c r="H94" s="10"/>
      <c r="I94" s="10"/>
      <c r="J94" s="10"/>
      <c r="K94" s="69"/>
      <c r="L94" s="10"/>
      <c r="M94" s="10"/>
      <c r="N94" s="70" t="s">
        <v>466</v>
      </c>
      <c r="O94" s="10" t="s">
        <v>805</v>
      </c>
      <c r="P94" s="10" t="s">
        <v>806</v>
      </c>
      <c r="Q94" s="10" t="s">
        <v>830</v>
      </c>
      <c r="R94" s="10" t="s">
        <v>808</v>
      </c>
      <c r="S94" s="10"/>
      <c r="T94" s="10"/>
      <c r="U94" s="10"/>
      <c r="V94" s="10"/>
      <c r="W94" s="10"/>
      <c r="X94" s="10"/>
      <c r="Y94" s="59" t="str">
        <f t="shared" si="1"/>
        <v/>
      </c>
    </row>
    <row r="95" spans="1:25" ht="22.05" customHeight="1">
      <c r="A95" s="15">
        <v>105</v>
      </c>
      <c r="B95" s="15" t="s">
        <v>10</v>
      </c>
      <c r="C95" s="15" t="s">
        <v>10</v>
      </c>
      <c r="D95" s="15"/>
      <c r="E95" s="15"/>
      <c r="F95" s="15"/>
      <c r="G95" s="15"/>
      <c r="H95" s="15"/>
      <c r="I95" s="15"/>
      <c r="J95" s="15"/>
      <c r="K95" s="42"/>
      <c r="L95" s="15"/>
      <c r="M95" s="15"/>
      <c r="N95" s="15" t="s">
        <v>831</v>
      </c>
      <c r="O95" s="15" t="s">
        <v>805</v>
      </c>
      <c r="P95" s="15" t="s">
        <v>806</v>
      </c>
      <c r="Q95" s="15" t="s">
        <v>832</v>
      </c>
      <c r="R95" s="15" t="s">
        <v>808</v>
      </c>
      <c r="S95" s="15"/>
      <c r="T95" s="15"/>
      <c r="U95" s="15"/>
      <c r="V95" s="15"/>
      <c r="W95" s="15"/>
      <c r="X95" s="15"/>
      <c r="Y95" s="59" t="str">
        <f t="shared" si="1"/>
        <v/>
      </c>
    </row>
    <row r="96" spans="1:25" ht="22.05" customHeight="1">
      <c r="A96" s="10">
        <v>106</v>
      </c>
      <c r="B96" s="10" t="s">
        <v>10</v>
      </c>
      <c r="C96" s="10" t="s">
        <v>10</v>
      </c>
      <c r="D96" s="10"/>
      <c r="E96" s="10"/>
      <c r="F96" s="10"/>
      <c r="G96" s="10"/>
      <c r="H96" s="10"/>
      <c r="I96" s="10"/>
      <c r="J96" s="10"/>
      <c r="K96" s="69"/>
      <c r="L96" s="10"/>
      <c r="M96" s="10"/>
      <c r="N96" s="70" t="s">
        <v>469</v>
      </c>
      <c r="O96" s="10" t="s">
        <v>805</v>
      </c>
      <c r="P96" s="10" t="s">
        <v>806</v>
      </c>
      <c r="Q96" s="10" t="s">
        <v>833</v>
      </c>
      <c r="R96" s="10" t="s">
        <v>808</v>
      </c>
      <c r="S96" s="10"/>
      <c r="T96" s="10"/>
      <c r="U96" s="10"/>
      <c r="V96" s="10"/>
      <c r="W96" s="10"/>
      <c r="X96" s="10"/>
      <c r="Y96" s="59" t="str">
        <f t="shared" si="1"/>
        <v/>
      </c>
    </row>
    <row r="97" spans="1:25" ht="22.05" customHeight="1">
      <c r="A97" s="15">
        <v>107</v>
      </c>
      <c r="B97" s="15" t="s">
        <v>10</v>
      </c>
      <c r="C97" s="15" t="s">
        <v>10</v>
      </c>
      <c r="D97" s="15"/>
      <c r="E97" s="15"/>
      <c r="F97" s="15"/>
      <c r="G97" s="15"/>
      <c r="H97" s="15"/>
      <c r="I97" s="15"/>
      <c r="J97" s="15"/>
      <c r="K97" s="69"/>
      <c r="L97" s="15"/>
      <c r="M97" s="15"/>
      <c r="N97" s="70" t="s">
        <v>470</v>
      </c>
      <c r="O97" s="15" t="s">
        <v>805</v>
      </c>
      <c r="P97" s="15" t="s">
        <v>806</v>
      </c>
      <c r="Q97" s="15" t="s">
        <v>834</v>
      </c>
      <c r="R97" s="15" t="s">
        <v>808</v>
      </c>
      <c r="S97" s="15"/>
      <c r="T97" s="15"/>
      <c r="U97" s="15"/>
      <c r="V97" s="15"/>
      <c r="W97" s="15"/>
      <c r="X97" s="15"/>
      <c r="Y97" s="59" t="str">
        <f t="shared" si="1"/>
        <v/>
      </c>
    </row>
    <row r="98" spans="1:25" ht="22.05" customHeight="1">
      <c r="A98" s="10">
        <v>108</v>
      </c>
      <c r="B98" s="10" t="s">
        <v>10</v>
      </c>
      <c r="C98" s="10" t="s">
        <v>10</v>
      </c>
      <c r="D98" s="10"/>
      <c r="E98" s="10"/>
      <c r="F98" s="10"/>
      <c r="G98" s="10"/>
      <c r="H98" s="10"/>
      <c r="I98" s="10"/>
      <c r="J98" s="10"/>
      <c r="K98" s="38"/>
      <c r="L98" s="10"/>
      <c r="M98" s="10"/>
      <c r="N98" s="10" t="s">
        <v>835</v>
      </c>
      <c r="O98" s="10" t="s">
        <v>805</v>
      </c>
      <c r="P98" s="10" t="s">
        <v>806</v>
      </c>
      <c r="Q98" s="10" t="s">
        <v>836</v>
      </c>
      <c r="R98" s="10" t="s">
        <v>808</v>
      </c>
      <c r="S98" s="10"/>
      <c r="T98" s="10"/>
      <c r="U98" s="10"/>
      <c r="V98" s="10"/>
      <c r="W98" s="10"/>
      <c r="X98" s="10"/>
      <c r="Y98" s="59" t="str">
        <f t="shared" si="1"/>
        <v/>
      </c>
    </row>
    <row r="99" spans="1:25" ht="22.05" customHeight="1">
      <c r="A99" s="15">
        <v>109</v>
      </c>
      <c r="B99" s="15" t="s">
        <v>10</v>
      </c>
      <c r="C99" s="15" t="s">
        <v>10</v>
      </c>
      <c r="D99" s="15"/>
      <c r="E99" s="15"/>
      <c r="F99" s="15"/>
      <c r="G99" s="15"/>
      <c r="H99" s="15"/>
      <c r="I99" s="15"/>
      <c r="J99" s="15"/>
      <c r="K99" s="42"/>
      <c r="L99" s="15"/>
      <c r="M99" s="15"/>
      <c r="N99" s="15" t="s">
        <v>837</v>
      </c>
      <c r="O99" s="15" t="s">
        <v>805</v>
      </c>
      <c r="P99" s="15" t="s">
        <v>806</v>
      </c>
      <c r="Q99" s="15" t="s">
        <v>825</v>
      </c>
      <c r="R99" s="15" t="s">
        <v>808</v>
      </c>
      <c r="S99" s="15"/>
      <c r="T99" s="15"/>
      <c r="U99" s="15"/>
      <c r="V99" s="15"/>
      <c r="W99" s="15"/>
      <c r="X99" s="15"/>
      <c r="Y99" s="59" t="str">
        <f t="shared" si="1"/>
        <v/>
      </c>
    </row>
    <row r="100" spans="1:25" ht="22.05" customHeight="1">
      <c r="A100" s="10">
        <v>110</v>
      </c>
      <c r="B100" s="10" t="s">
        <v>10</v>
      </c>
      <c r="C100" s="10" t="s">
        <v>10</v>
      </c>
      <c r="D100" s="10"/>
      <c r="E100" s="10"/>
      <c r="F100" s="10"/>
      <c r="G100" s="10"/>
      <c r="H100" s="10"/>
      <c r="I100" s="10"/>
      <c r="J100" s="10"/>
      <c r="K100" s="69"/>
      <c r="L100" s="10"/>
      <c r="M100" s="10"/>
      <c r="N100" s="70" t="s">
        <v>463</v>
      </c>
      <c r="O100" s="10" t="s">
        <v>805</v>
      </c>
      <c r="P100" s="10" t="s">
        <v>806</v>
      </c>
      <c r="Q100" s="10" t="s">
        <v>826</v>
      </c>
      <c r="R100" s="10" t="s">
        <v>808</v>
      </c>
      <c r="S100" s="10"/>
      <c r="T100" s="10"/>
      <c r="U100" s="10"/>
      <c r="V100" s="10"/>
      <c r="W100" s="10"/>
      <c r="X100" s="10"/>
      <c r="Y100" s="59" t="str">
        <f t="shared" si="1"/>
        <v/>
      </c>
    </row>
    <row r="101" spans="1:25" ht="22.05" customHeight="1">
      <c r="A101" s="15">
        <v>111</v>
      </c>
      <c r="B101" s="15" t="s">
        <v>10</v>
      </c>
      <c r="C101" s="15" t="s">
        <v>10</v>
      </c>
      <c r="D101" s="15"/>
      <c r="E101" s="15"/>
      <c r="F101" s="15"/>
      <c r="G101" s="15"/>
      <c r="H101" s="15"/>
      <c r="I101" s="15"/>
      <c r="J101" s="15"/>
      <c r="K101" s="42"/>
      <c r="L101" s="15"/>
      <c r="M101" s="15"/>
      <c r="N101" s="15" t="s">
        <v>838</v>
      </c>
      <c r="O101" s="15" t="s">
        <v>805</v>
      </c>
      <c r="P101" s="15" t="s">
        <v>806</v>
      </c>
      <c r="Q101" s="15" t="s">
        <v>839</v>
      </c>
      <c r="R101" s="15" t="s">
        <v>808</v>
      </c>
      <c r="S101" s="15"/>
      <c r="T101" s="15"/>
      <c r="U101" s="15"/>
      <c r="V101" s="15"/>
      <c r="W101" s="15"/>
      <c r="X101" s="15"/>
      <c r="Y101" s="59" t="str">
        <f t="shared" si="1"/>
        <v/>
      </c>
    </row>
    <row r="102" spans="1:25" ht="22.05" customHeight="1">
      <c r="A102" s="10">
        <v>112</v>
      </c>
      <c r="B102" s="10" t="s">
        <v>10</v>
      </c>
      <c r="C102" s="10" t="s">
        <v>10</v>
      </c>
      <c r="D102" s="10"/>
      <c r="E102" s="10"/>
      <c r="F102" s="10"/>
      <c r="G102" s="10"/>
      <c r="H102" s="10"/>
      <c r="I102" s="10"/>
      <c r="J102" s="10"/>
      <c r="K102" s="38"/>
      <c r="L102" s="10"/>
      <c r="M102" s="10"/>
      <c r="N102" s="10" t="s">
        <v>840</v>
      </c>
      <c r="O102" s="10" t="s">
        <v>805</v>
      </c>
      <c r="P102" s="10" t="s">
        <v>806</v>
      </c>
      <c r="Q102" s="10" t="s">
        <v>841</v>
      </c>
      <c r="R102" s="10" t="s">
        <v>808</v>
      </c>
      <c r="S102" s="10"/>
      <c r="T102" s="10"/>
      <c r="U102" s="10"/>
      <c r="V102" s="10"/>
      <c r="W102" s="10"/>
      <c r="X102" s="10"/>
      <c r="Y102" s="59" t="str">
        <f t="shared" si="1"/>
        <v/>
      </c>
    </row>
    <row r="103" spans="1:25" ht="22.05" customHeight="1">
      <c r="A103" s="15">
        <v>113</v>
      </c>
      <c r="B103" s="15" t="s">
        <v>10</v>
      </c>
      <c r="C103" s="15" t="s">
        <v>10</v>
      </c>
      <c r="D103" s="15"/>
      <c r="E103" s="15"/>
      <c r="F103" s="15"/>
      <c r="G103" s="15"/>
      <c r="H103" s="15" t="s">
        <v>842</v>
      </c>
      <c r="I103" s="15" t="s">
        <v>843</v>
      </c>
      <c r="J103" s="15"/>
      <c r="K103" s="73" t="s">
        <v>587</v>
      </c>
      <c r="L103" s="33" t="s">
        <v>57</v>
      </c>
      <c r="M103" s="15" t="s">
        <v>844</v>
      </c>
      <c r="N103" s="74" t="s">
        <v>588</v>
      </c>
      <c r="O103" s="15" t="s">
        <v>805</v>
      </c>
      <c r="P103" s="15" t="s">
        <v>806</v>
      </c>
      <c r="Q103" s="15" t="s">
        <v>845</v>
      </c>
      <c r="R103" s="15" t="s">
        <v>808</v>
      </c>
      <c r="S103" s="15"/>
      <c r="T103" s="15"/>
      <c r="U103" s="15"/>
      <c r="V103" s="15"/>
      <c r="W103" s="15"/>
      <c r="X103" s="15"/>
      <c r="Y103" s="59" t="str">
        <f t="shared" si="1"/>
        <v/>
      </c>
    </row>
    <row r="104" spans="1:25" ht="22.05" customHeight="1">
      <c r="A104" s="10">
        <v>114</v>
      </c>
      <c r="B104" s="10" t="s">
        <v>10</v>
      </c>
      <c r="C104" s="10" t="s">
        <v>10</v>
      </c>
      <c r="D104" s="10"/>
      <c r="E104" s="10"/>
      <c r="F104" s="10"/>
      <c r="G104" s="10"/>
      <c r="H104" s="10"/>
      <c r="I104" s="10"/>
      <c r="J104" s="10"/>
      <c r="K104" s="38"/>
      <c r="L104" s="10"/>
      <c r="M104" s="10"/>
      <c r="N104" s="10" t="s">
        <v>846</v>
      </c>
      <c r="O104" s="10" t="s">
        <v>805</v>
      </c>
      <c r="P104" s="10" t="s">
        <v>806</v>
      </c>
      <c r="Q104" s="10" t="s">
        <v>847</v>
      </c>
      <c r="R104" s="10" t="s">
        <v>808</v>
      </c>
      <c r="S104" s="10"/>
      <c r="T104" s="10"/>
      <c r="U104" s="10"/>
      <c r="V104" s="10"/>
      <c r="W104" s="10"/>
      <c r="X104" s="10"/>
      <c r="Y104" s="59" t="str">
        <f t="shared" si="1"/>
        <v/>
      </c>
    </row>
    <row r="105" spans="1:25" ht="22.05" customHeight="1">
      <c r="A105" s="15">
        <v>115</v>
      </c>
      <c r="B105" s="15" t="s">
        <v>10</v>
      </c>
      <c r="C105" s="15" t="s">
        <v>10</v>
      </c>
      <c r="D105" s="15"/>
      <c r="E105" s="15"/>
      <c r="F105" s="15"/>
      <c r="G105" s="15"/>
      <c r="H105" s="15"/>
      <c r="I105" s="15"/>
      <c r="J105" s="15"/>
      <c r="K105" s="42"/>
      <c r="L105" s="15"/>
      <c r="M105" s="15"/>
      <c r="N105" s="15" t="s">
        <v>848</v>
      </c>
      <c r="O105" s="15" t="s">
        <v>849</v>
      </c>
      <c r="P105" s="15" t="s">
        <v>720</v>
      </c>
      <c r="Q105" s="15" t="s">
        <v>721</v>
      </c>
      <c r="R105" s="15" t="s">
        <v>808</v>
      </c>
      <c r="S105" s="15"/>
      <c r="T105" s="15"/>
      <c r="U105" s="15"/>
      <c r="V105" s="15"/>
      <c r="W105" s="15"/>
      <c r="X105" s="15"/>
      <c r="Y105" s="59" t="str">
        <f t="shared" si="1"/>
        <v/>
      </c>
    </row>
    <row r="106" spans="1:25" ht="22.05" customHeight="1">
      <c r="A106" s="10">
        <v>116</v>
      </c>
      <c r="B106" s="10" t="s">
        <v>10</v>
      </c>
      <c r="C106" s="10" t="s">
        <v>10</v>
      </c>
      <c r="D106" s="10"/>
      <c r="E106" s="10"/>
      <c r="F106" s="10"/>
      <c r="G106" s="10"/>
      <c r="H106" s="10"/>
      <c r="I106" s="10"/>
      <c r="J106" s="10"/>
      <c r="K106" s="38"/>
      <c r="L106" s="10"/>
      <c r="M106" s="10"/>
      <c r="N106" s="10" t="s">
        <v>850</v>
      </c>
      <c r="O106" s="10" t="s">
        <v>851</v>
      </c>
      <c r="P106" s="10" t="s">
        <v>720</v>
      </c>
      <c r="Q106" s="10" t="s">
        <v>721</v>
      </c>
      <c r="R106" s="10" t="s">
        <v>808</v>
      </c>
      <c r="S106" s="10"/>
      <c r="T106" s="10"/>
      <c r="U106" s="10"/>
      <c r="V106" s="10"/>
      <c r="W106" s="10"/>
      <c r="X106" s="10"/>
      <c r="Y106" s="59" t="str">
        <f t="shared" si="1"/>
        <v/>
      </c>
    </row>
    <row r="107" spans="1:25" ht="22.05" customHeight="1">
      <c r="A107" s="15">
        <v>117</v>
      </c>
      <c r="B107" s="15" t="s">
        <v>10</v>
      </c>
      <c r="C107" s="15" t="s">
        <v>10</v>
      </c>
      <c r="D107" s="15"/>
      <c r="E107" s="15"/>
      <c r="F107" s="15"/>
      <c r="G107" s="15"/>
      <c r="H107" s="15"/>
      <c r="I107" s="15"/>
      <c r="J107" s="15"/>
      <c r="K107" s="42"/>
      <c r="L107" s="15"/>
      <c r="M107" s="15"/>
      <c r="N107" s="15" t="s">
        <v>852</v>
      </c>
      <c r="O107" s="15" t="s">
        <v>853</v>
      </c>
      <c r="P107" s="15" t="s">
        <v>720</v>
      </c>
      <c r="Q107" s="15" t="s">
        <v>721</v>
      </c>
      <c r="R107" s="15" t="s">
        <v>808</v>
      </c>
      <c r="S107" s="15"/>
      <c r="T107" s="15"/>
      <c r="U107" s="15"/>
      <c r="V107" s="15"/>
      <c r="W107" s="15"/>
      <c r="X107" s="15"/>
      <c r="Y107" s="59" t="str">
        <f t="shared" si="1"/>
        <v/>
      </c>
    </row>
    <row r="108" spans="1:25" ht="22.05" customHeight="1">
      <c r="A108" s="10">
        <v>118</v>
      </c>
      <c r="B108" s="10" t="s">
        <v>10</v>
      </c>
      <c r="C108" s="10" t="s">
        <v>10</v>
      </c>
      <c r="D108" s="10"/>
      <c r="E108" s="10"/>
      <c r="F108" s="10"/>
      <c r="G108" s="10"/>
      <c r="H108" s="10"/>
      <c r="I108" s="10"/>
      <c r="J108" s="10"/>
      <c r="K108" s="38"/>
      <c r="L108" s="10"/>
      <c r="M108" s="10"/>
      <c r="N108" s="10" t="s">
        <v>854</v>
      </c>
      <c r="O108" s="10" t="s">
        <v>855</v>
      </c>
      <c r="P108" s="10" t="s">
        <v>720</v>
      </c>
      <c r="Q108" s="10" t="s">
        <v>721</v>
      </c>
      <c r="R108" s="10" t="s">
        <v>808</v>
      </c>
      <c r="S108" s="10"/>
      <c r="T108" s="10"/>
      <c r="U108" s="10"/>
      <c r="V108" s="10"/>
      <c r="W108" s="10"/>
      <c r="X108" s="10"/>
      <c r="Y108" s="59" t="str">
        <f t="shared" si="1"/>
        <v/>
      </c>
    </row>
    <row r="109" spans="1:25" ht="22.05" customHeight="1">
      <c r="A109" s="15">
        <v>119</v>
      </c>
      <c r="B109" s="15" t="s">
        <v>10</v>
      </c>
      <c r="C109" s="15" t="s">
        <v>10</v>
      </c>
      <c r="D109" s="15"/>
      <c r="E109" s="15"/>
      <c r="F109" s="15"/>
      <c r="G109" s="15"/>
      <c r="H109" s="15"/>
      <c r="I109" s="15"/>
      <c r="J109" s="15"/>
      <c r="K109" s="42"/>
      <c r="L109" s="15"/>
      <c r="M109" s="15"/>
      <c r="N109" s="15" t="s">
        <v>856</v>
      </c>
      <c r="O109" s="15" t="s">
        <v>853</v>
      </c>
      <c r="P109" s="15" t="s">
        <v>720</v>
      </c>
      <c r="Q109" s="15" t="s">
        <v>721</v>
      </c>
      <c r="R109" s="15" t="s">
        <v>808</v>
      </c>
      <c r="S109" s="15"/>
      <c r="T109" s="15"/>
      <c r="U109" s="15"/>
      <c r="V109" s="15"/>
      <c r="W109" s="15"/>
      <c r="X109" s="15"/>
      <c r="Y109" s="59" t="str">
        <f t="shared" si="1"/>
        <v/>
      </c>
    </row>
    <row r="110" spans="1:25" ht="22.05" customHeight="1">
      <c r="A110" s="10">
        <v>120</v>
      </c>
      <c r="B110" s="10" t="s">
        <v>10</v>
      </c>
      <c r="C110" s="10" t="s">
        <v>10</v>
      </c>
      <c r="D110" s="10"/>
      <c r="E110" s="10"/>
      <c r="F110" s="10"/>
      <c r="G110" s="10"/>
      <c r="H110" s="10"/>
      <c r="I110" s="10"/>
      <c r="J110" s="10"/>
      <c r="K110" s="38"/>
      <c r="L110" s="10"/>
      <c r="M110" s="10"/>
      <c r="N110" s="10" t="s">
        <v>857</v>
      </c>
      <c r="O110" s="10" t="s">
        <v>855</v>
      </c>
      <c r="P110" s="10" t="s">
        <v>720</v>
      </c>
      <c r="Q110" s="10" t="s">
        <v>721</v>
      </c>
      <c r="R110" s="10" t="s">
        <v>808</v>
      </c>
      <c r="S110" s="10"/>
      <c r="T110" s="10"/>
      <c r="U110" s="10"/>
      <c r="V110" s="10"/>
      <c r="W110" s="10"/>
      <c r="X110" s="10"/>
      <c r="Y110" s="59" t="str">
        <f t="shared" si="1"/>
        <v/>
      </c>
    </row>
    <row r="111" spans="1:25" ht="22.05" customHeight="1">
      <c r="A111" s="15">
        <v>121</v>
      </c>
      <c r="B111" s="15" t="s">
        <v>10</v>
      </c>
      <c r="C111" s="15" t="s">
        <v>10</v>
      </c>
      <c r="D111" s="15"/>
      <c r="E111" s="15"/>
      <c r="F111" s="15"/>
      <c r="G111" s="15"/>
      <c r="H111" s="15"/>
      <c r="I111" s="15"/>
      <c r="J111" s="15"/>
      <c r="K111" s="42"/>
      <c r="L111" s="15"/>
      <c r="M111" s="15"/>
      <c r="N111" s="15" t="s">
        <v>858</v>
      </c>
      <c r="O111" s="15" t="s">
        <v>859</v>
      </c>
      <c r="P111" s="15" t="s">
        <v>720</v>
      </c>
      <c r="Q111" s="15" t="s">
        <v>721</v>
      </c>
      <c r="R111" s="15" t="s">
        <v>808</v>
      </c>
      <c r="S111" s="15"/>
      <c r="T111" s="15"/>
      <c r="U111" s="15"/>
      <c r="V111" s="15"/>
      <c r="W111" s="15"/>
      <c r="X111" s="15"/>
      <c r="Y111" s="59" t="str">
        <f t="shared" si="1"/>
        <v/>
      </c>
    </row>
    <row r="112" spans="1:25" ht="22.05" customHeight="1">
      <c r="A112" s="10">
        <v>122</v>
      </c>
      <c r="B112" s="10" t="s">
        <v>10</v>
      </c>
      <c r="C112" s="10" t="s">
        <v>10</v>
      </c>
      <c r="D112" s="10"/>
      <c r="E112" s="10"/>
      <c r="F112" s="10"/>
      <c r="G112" s="10"/>
      <c r="H112" s="10"/>
      <c r="I112" s="10"/>
      <c r="J112" s="10"/>
      <c r="K112" s="38"/>
      <c r="L112" s="10"/>
      <c r="M112" s="10"/>
      <c r="N112" s="10" t="s">
        <v>860</v>
      </c>
      <c r="O112" s="10" t="s">
        <v>861</v>
      </c>
      <c r="P112" s="10" t="s">
        <v>720</v>
      </c>
      <c r="Q112" s="10" t="s">
        <v>721</v>
      </c>
      <c r="R112" s="10" t="s">
        <v>808</v>
      </c>
      <c r="S112" s="10"/>
      <c r="T112" s="10"/>
      <c r="U112" s="10"/>
      <c r="V112" s="10"/>
      <c r="W112" s="10"/>
      <c r="X112" s="10"/>
      <c r="Y112" s="59" t="str">
        <f t="shared" si="1"/>
        <v/>
      </c>
    </row>
    <row r="113" spans="1:25" ht="22.05" customHeight="1">
      <c r="A113" s="15">
        <v>123</v>
      </c>
      <c r="B113" s="15" t="s">
        <v>10</v>
      </c>
      <c r="C113" s="15" t="s">
        <v>10</v>
      </c>
      <c r="D113" s="15"/>
      <c r="E113" s="15"/>
      <c r="F113" s="15"/>
      <c r="G113" s="15"/>
      <c r="H113" s="15"/>
      <c r="I113" s="15"/>
      <c r="J113" s="15"/>
      <c r="K113" s="42"/>
      <c r="L113" s="15"/>
      <c r="M113" s="15"/>
      <c r="N113" s="15" t="s">
        <v>862</v>
      </c>
      <c r="O113" s="15" t="s">
        <v>863</v>
      </c>
      <c r="P113" s="15" t="s">
        <v>720</v>
      </c>
      <c r="Q113" s="15" t="s">
        <v>721</v>
      </c>
      <c r="R113" s="15" t="s">
        <v>808</v>
      </c>
      <c r="S113" s="15"/>
      <c r="T113" s="15"/>
      <c r="U113" s="15"/>
      <c r="V113" s="15"/>
      <c r="W113" s="15"/>
      <c r="X113" s="15"/>
      <c r="Y113" s="59" t="str">
        <f t="shared" si="1"/>
        <v/>
      </c>
    </row>
    <row r="114" spans="1:25" ht="22.05" customHeight="1">
      <c r="A114" s="10">
        <v>124</v>
      </c>
      <c r="B114" s="10" t="s">
        <v>10</v>
      </c>
      <c r="C114" s="10" t="s">
        <v>10</v>
      </c>
      <c r="D114" s="10"/>
      <c r="E114" s="10"/>
      <c r="F114" s="10"/>
      <c r="G114" s="10"/>
      <c r="H114" s="10"/>
      <c r="I114" s="10"/>
      <c r="J114" s="10"/>
      <c r="K114" s="38"/>
      <c r="L114" s="10"/>
      <c r="M114" s="10"/>
      <c r="N114" s="10" t="s">
        <v>864</v>
      </c>
      <c r="O114" s="10" t="s">
        <v>865</v>
      </c>
      <c r="P114" s="10" t="s">
        <v>720</v>
      </c>
      <c r="Q114" s="10" t="s">
        <v>721</v>
      </c>
      <c r="R114" s="10" t="s">
        <v>808</v>
      </c>
      <c r="S114" s="10"/>
      <c r="T114" s="10"/>
      <c r="U114" s="10"/>
      <c r="V114" s="10"/>
      <c r="W114" s="10"/>
      <c r="X114" s="10"/>
      <c r="Y114" s="59" t="str">
        <f t="shared" si="1"/>
        <v/>
      </c>
    </row>
    <row r="115" spans="1:25" ht="22.05" customHeight="1">
      <c r="A115" s="15">
        <v>125</v>
      </c>
      <c r="B115" s="15" t="s">
        <v>10</v>
      </c>
      <c r="C115" s="15" t="s">
        <v>10</v>
      </c>
      <c r="D115" s="15"/>
      <c r="E115" s="15"/>
      <c r="F115" s="15"/>
      <c r="G115" s="15"/>
      <c r="H115" s="15"/>
      <c r="I115" s="15"/>
      <c r="J115" s="15"/>
      <c r="K115" s="69"/>
      <c r="L115" s="15"/>
      <c r="M115" s="15"/>
      <c r="N115" s="70" t="s">
        <v>472</v>
      </c>
      <c r="O115" s="15" t="s">
        <v>853</v>
      </c>
      <c r="P115" s="15" t="s">
        <v>720</v>
      </c>
      <c r="Q115" s="15" t="s">
        <v>721</v>
      </c>
      <c r="R115" s="15" t="s">
        <v>808</v>
      </c>
      <c r="S115" s="15"/>
      <c r="T115" s="15"/>
      <c r="U115" s="15"/>
      <c r="V115" s="15"/>
      <c r="W115" s="15"/>
      <c r="X115" s="15"/>
      <c r="Y115" s="59" t="str">
        <f t="shared" si="1"/>
        <v/>
      </c>
    </row>
    <row r="116" spans="1:25" ht="22.05" customHeight="1">
      <c r="A116" s="10">
        <v>126</v>
      </c>
      <c r="B116" s="10" t="s">
        <v>10</v>
      </c>
      <c r="C116" s="10" t="s">
        <v>10</v>
      </c>
      <c r="D116" s="10"/>
      <c r="E116" s="10"/>
      <c r="F116" s="10"/>
      <c r="G116" s="10"/>
      <c r="H116" s="10"/>
      <c r="I116" s="10"/>
      <c r="J116" s="10"/>
      <c r="K116" s="69"/>
      <c r="L116" s="10"/>
      <c r="M116" s="10"/>
      <c r="N116" s="70" t="s">
        <v>474</v>
      </c>
      <c r="O116" s="10" t="s">
        <v>866</v>
      </c>
      <c r="P116" s="10" t="s">
        <v>720</v>
      </c>
      <c r="Q116" s="10" t="s">
        <v>721</v>
      </c>
      <c r="R116" s="10" t="s">
        <v>808</v>
      </c>
      <c r="S116" s="10"/>
      <c r="T116" s="10"/>
      <c r="U116" s="10"/>
      <c r="V116" s="10"/>
      <c r="W116" s="10"/>
      <c r="X116" s="10"/>
      <c r="Y116" s="59" t="str">
        <f t="shared" si="1"/>
        <v/>
      </c>
    </row>
    <row r="117" spans="1:25" ht="22.05" customHeight="1">
      <c r="A117" s="15">
        <v>127</v>
      </c>
      <c r="B117" s="15" t="s">
        <v>10</v>
      </c>
      <c r="C117" s="15" t="s">
        <v>10</v>
      </c>
      <c r="D117" s="15"/>
      <c r="E117" s="15"/>
      <c r="F117" s="15"/>
      <c r="G117" s="15"/>
      <c r="H117" s="15"/>
      <c r="I117" s="15"/>
      <c r="J117" s="15"/>
      <c r="K117" s="71"/>
      <c r="L117" s="15"/>
      <c r="M117" s="15"/>
      <c r="N117" s="72" t="s">
        <v>72</v>
      </c>
      <c r="O117" s="15" t="s">
        <v>867</v>
      </c>
      <c r="P117" s="15" t="s">
        <v>720</v>
      </c>
      <c r="Q117" s="15" t="s">
        <v>721</v>
      </c>
      <c r="R117" s="15" t="s">
        <v>808</v>
      </c>
      <c r="S117" s="15"/>
      <c r="T117" s="15"/>
      <c r="U117" s="15"/>
      <c r="V117" s="15"/>
      <c r="W117" s="15"/>
      <c r="X117" s="15"/>
      <c r="Y117" s="59" t="str">
        <f t="shared" si="1"/>
        <v/>
      </c>
    </row>
    <row r="118" spans="1:25" ht="22.05" customHeight="1">
      <c r="A118" s="10">
        <v>128</v>
      </c>
      <c r="B118" s="10" t="s">
        <v>10</v>
      </c>
      <c r="C118" s="10" t="s">
        <v>10</v>
      </c>
      <c r="D118" s="10"/>
      <c r="E118" s="10"/>
      <c r="F118" s="10"/>
      <c r="G118" s="10"/>
      <c r="H118" s="10"/>
      <c r="I118" s="10"/>
      <c r="J118" s="10"/>
      <c r="K118" s="69"/>
      <c r="L118" s="10"/>
      <c r="M118" s="10"/>
      <c r="N118" s="70" t="s">
        <v>476</v>
      </c>
      <c r="O118" s="10" t="s">
        <v>805</v>
      </c>
      <c r="P118" s="10" t="s">
        <v>720</v>
      </c>
      <c r="Q118" s="10" t="s">
        <v>721</v>
      </c>
      <c r="R118" s="10" t="s">
        <v>808</v>
      </c>
      <c r="S118" s="10"/>
      <c r="T118" s="10"/>
      <c r="U118" s="10"/>
      <c r="V118" s="10"/>
      <c r="W118" s="10"/>
      <c r="X118" s="10"/>
      <c r="Y118" s="59" t="str">
        <f t="shared" si="1"/>
        <v/>
      </c>
    </row>
    <row r="119" spans="1:25" ht="22.05" customHeight="1">
      <c r="A119" s="15">
        <v>129</v>
      </c>
      <c r="B119" s="15" t="s">
        <v>10</v>
      </c>
      <c r="C119" s="15" t="s">
        <v>10</v>
      </c>
      <c r="D119" s="15"/>
      <c r="E119" s="15"/>
      <c r="F119" s="15"/>
      <c r="G119" s="15"/>
      <c r="H119" s="15"/>
      <c r="I119" s="15"/>
      <c r="J119" s="15"/>
      <c r="K119" s="69"/>
      <c r="L119" s="15"/>
      <c r="M119" s="15"/>
      <c r="N119" s="70" t="s">
        <v>478</v>
      </c>
      <c r="O119" s="15" t="s">
        <v>868</v>
      </c>
      <c r="P119" s="15" t="s">
        <v>720</v>
      </c>
      <c r="Q119" s="15" t="s">
        <v>721</v>
      </c>
      <c r="R119" s="15" t="s">
        <v>808</v>
      </c>
      <c r="S119" s="15"/>
      <c r="T119" s="15"/>
      <c r="U119" s="15"/>
      <c r="V119" s="15"/>
      <c r="W119" s="15"/>
      <c r="X119" s="15"/>
      <c r="Y119" s="59" t="str">
        <f t="shared" si="1"/>
        <v/>
      </c>
    </row>
    <row r="120" spans="1:25" ht="22.05" customHeight="1">
      <c r="A120" s="10">
        <v>130</v>
      </c>
      <c r="B120" s="10" t="s">
        <v>10</v>
      </c>
      <c r="C120" s="10" t="s">
        <v>10</v>
      </c>
      <c r="D120" s="10"/>
      <c r="E120" s="10"/>
      <c r="F120" s="10"/>
      <c r="G120" s="10"/>
      <c r="H120" s="10"/>
      <c r="I120" s="10"/>
      <c r="J120" s="10"/>
      <c r="K120" s="69"/>
      <c r="L120" s="10"/>
      <c r="M120" s="10"/>
      <c r="N120" s="70" t="s">
        <v>480</v>
      </c>
      <c r="O120" s="10" t="s">
        <v>869</v>
      </c>
      <c r="P120" s="10" t="s">
        <v>720</v>
      </c>
      <c r="Q120" s="10" t="s">
        <v>721</v>
      </c>
      <c r="R120" s="10" t="s">
        <v>808</v>
      </c>
      <c r="S120" s="10"/>
      <c r="T120" s="10"/>
      <c r="U120" s="10"/>
      <c r="V120" s="10"/>
      <c r="W120" s="10"/>
      <c r="X120" s="10"/>
      <c r="Y120" s="59" t="str">
        <f t="shared" si="1"/>
        <v/>
      </c>
    </row>
    <row r="121" spans="1:25" ht="22.05" customHeight="1">
      <c r="A121" s="15">
        <v>131</v>
      </c>
      <c r="B121" s="15" t="s">
        <v>10</v>
      </c>
      <c r="C121" s="15" t="s">
        <v>10</v>
      </c>
      <c r="D121" s="15"/>
      <c r="E121" s="15"/>
      <c r="F121" s="15"/>
      <c r="G121" s="15"/>
      <c r="H121" s="15"/>
      <c r="I121" s="15"/>
      <c r="J121" s="15"/>
      <c r="K121" s="69"/>
      <c r="L121" s="15"/>
      <c r="M121" s="15"/>
      <c r="N121" s="70" t="s">
        <v>482</v>
      </c>
      <c r="O121" s="15" t="s">
        <v>870</v>
      </c>
      <c r="P121" s="15" t="s">
        <v>720</v>
      </c>
      <c r="Q121" s="15" t="s">
        <v>721</v>
      </c>
      <c r="R121" s="15" t="s">
        <v>808</v>
      </c>
      <c r="S121" s="15"/>
      <c r="T121" s="15"/>
      <c r="U121" s="15"/>
      <c r="V121" s="15"/>
      <c r="W121" s="15"/>
      <c r="X121" s="15"/>
      <c r="Y121" s="59" t="str">
        <f t="shared" si="1"/>
        <v/>
      </c>
    </row>
    <row r="122" spans="1:25" ht="22.05" customHeight="1">
      <c r="A122" s="10">
        <v>132</v>
      </c>
      <c r="B122" s="10" t="s">
        <v>10</v>
      </c>
      <c r="C122" s="10" t="s">
        <v>10</v>
      </c>
      <c r="D122" s="10"/>
      <c r="E122" s="10"/>
      <c r="F122" s="10"/>
      <c r="G122" s="10"/>
      <c r="H122" s="10"/>
      <c r="I122" s="10"/>
      <c r="J122" s="10"/>
      <c r="K122" s="71"/>
      <c r="L122" s="10"/>
      <c r="M122" s="10"/>
      <c r="N122" s="72" t="s">
        <v>77</v>
      </c>
      <c r="O122" s="10" t="s">
        <v>871</v>
      </c>
      <c r="P122" s="10" t="s">
        <v>720</v>
      </c>
      <c r="Q122" s="10" t="s">
        <v>721</v>
      </c>
      <c r="R122" s="10" t="s">
        <v>808</v>
      </c>
      <c r="S122" s="10"/>
      <c r="T122" s="10"/>
      <c r="U122" s="10"/>
      <c r="V122" s="10"/>
      <c r="W122" s="10"/>
      <c r="X122" s="10"/>
      <c r="Y122" s="59" t="str">
        <f t="shared" si="1"/>
        <v/>
      </c>
    </row>
    <row r="123" spans="1:25" ht="22.05" customHeight="1">
      <c r="A123" s="15">
        <v>133</v>
      </c>
      <c r="B123" s="15" t="s">
        <v>10</v>
      </c>
      <c r="C123" s="15" t="s">
        <v>10</v>
      </c>
      <c r="D123" s="15"/>
      <c r="E123" s="15"/>
      <c r="F123" s="15"/>
      <c r="G123" s="15"/>
      <c r="H123" s="15"/>
      <c r="I123" s="15"/>
      <c r="J123" s="15"/>
      <c r="K123" s="42"/>
      <c r="L123" s="15"/>
      <c r="M123" s="15"/>
      <c r="N123" s="15" t="s">
        <v>872</v>
      </c>
      <c r="O123" s="15" t="s">
        <v>873</v>
      </c>
      <c r="P123" s="15" t="s">
        <v>720</v>
      </c>
      <c r="Q123" s="15" t="s">
        <v>721</v>
      </c>
      <c r="R123" s="15" t="s">
        <v>808</v>
      </c>
      <c r="S123" s="15"/>
      <c r="T123" s="15"/>
      <c r="U123" s="15"/>
      <c r="V123" s="15"/>
      <c r="W123" s="15"/>
      <c r="X123" s="15"/>
      <c r="Y123" s="59" t="str">
        <f t="shared" si="1"/>
        <v/>
      </c>
    </row>
    <row r="124" spans="1:25" ht="22.05" customHeight="1">
      <c r="A124" s="10">
        <v>134</v>
      </c>
      <c r="B124" s="10" t="s">
        <v>10</v>
      </c>
      <c r="C124" s="10" t="s">
        <v>10</v>
      </c>
      <c r="D124" s="10"/>
      <c r="E124" s="10"/>
      <c r="F124" s="10"/>
      <c r="G124" s="10"/>
      <c r="H124" s="10"/>
      <c r="I124" s="10"/>
      <c r="J124" s="10"/>
      <c r="K124" s="38"/>
      <c r="L124" s="10"/>
      <c r="M124" s="10"/>
      <c r="N124" s="10" t="s">
        <v>874</v>
      </c>
      <c r="O124" s="10" t="s">
        <v>865</v>
      </c>
      <c r="P124" s="10" t="s">
        <v>720</v>
      </c>
      <c r="Q124" s="10" t="s">
        <v>721</v>
      </c>
      <c r="R124" s="10" t="s">
        <v>808</v>
      </c>
      <c r="S124" s="10"/>
      <c r="T124" s="10"/>
      <c r="U124" s="10"/>
      <c r="V124" s="10"/>
      <c r="W124" s="10"/>
      <c r="X124" s="10"/>
      <c r="Y124" s="59" t="str">
        <f t="shared" si="1"/>
        <v/>
      </c>
    </row>
    <row r="125" spans="1:25" ht="22.05" customHeight="1">
      <c r="A125" s="15">
        <v>135</v>
      </c>
      <c r="B125" s="15" t="s">
        <v>10</v>
      </c>
      <c r="C125" s="15" t="s">
        <v>10</v>
      </c>
      <c r="D125" s="15"/>
      <c r="E125" s="15"/>
      <c r="F125" s="15"/>
      <c r="G125" s="15"/>
      <c r="H125" s="15"/>
      <c r="I125" s="15"/>
      <c r="J125" s="15"/>
      <c r="K125" s="42"/>
      <c r="L125" s="15"/>
      <c r="M125" s="15"/>
      <c r="N125" s="15" t="s">
        <v>875</v>
      </c>
      <c r="O125" s="15" t="s">
        <v>853</v>
      </c>
      <c r="P125" s="15" t="s">
        <v>720</v>
      </c>
      <c r="Q125" s="15" t="s">
        <v>721</v>
      </c>
      <c r="R125" s="15" t="s">
        <v>808</v>
      </c>
      <c r="S125" s="15"/>
      <c r="T125" s="15"/>
      <c r="U125" s="15"/>
      <c r="V125" s="15"/>
      <c r="W125" s="15"/>
      <c r="X125" s="15"/>
      <c r="Y125" s="59" t="str">
        <f t="shared" si="1"/>
        <v/>
      </c>
    </row>
    <row r="126" spans="1:25" ht="22.05" customHeight="1">
      <c r="A126" s="10">
        <v>136</v>
      </c>
      <c r="B126" s="10" t="s">
        <v>10</v>
      </c>
      <c r="C126" s="10" t="s">
        <v>10</v>
      </c>
      <c r="D126" s="10"/>
      <c r="E126" s="10"/>
      <c r="F126" s="10"/>
      <c r="G126" s="10"/>
      <c r="H126" s="10"/>
      <c r="I126" s="10"/>
      <c r="J126" s="10"/>
      <c r="K126" s="38"/>
      <c r="L126" s="10"/>
      <c r="M126" s="10"/>
      <c r="N126" s="10" t="s">
        <v>876</v>
      </c>
      <c r="O126" s="10" t="s">
        <v>853</v>
      </c>
      <c r="P126" s="10" t="s">
        <v>720</v>
      </c>
      <c r="Q126" s="10" t="s">
        <v>721</v>
      </c>
      <c r="R126" s="10" t="s">
        <v>808</v>
      </c>
      <c r="S126" s="10"/>
      <c r="T126" s="10"/>
      <c r="U126" s="10"/>
      <c r="V126" s="10"/>
      <c r="W126" s="10"/>
      <c r="X126" s="10"/>
      <c r="Y126" s="59" t="str">
        <f t="shared" si="1"/>
        <v/>
      </c>
    </row>
    <row r="127" spans="1:25" ht="22.05" customHeight="1">
      <c r="A127" s="15">
        <v>137</v>
      </c>
      <c r="B127" s="15" t="s">
        <v>10</v>
      </c>
      <c r="C127" s="15" t="s">
        <v>10</v>
      </c>
      <c r="D127" s="15"/>
      <c r="E127" s="15"/>
      <c r="F127" s="15"/>
      <c r="G127" s="15"/>
      <c r="H127" s="15"/>
      <c r="I127" s="15"/>
      <c r="J127" s="15"/>
      <c r="K127" s="42"/>
      <c r="L127" s="15"/>
      <c r="M127" s="15"/>
      <c r="N127" s="15" t="s">
        <v>877</v>
      </c>
      <c r="O127" s="15" t="s">
        <v>853</v>
      </c>
      <c r="P127" s="15" t="s">
        <v>720</v>
      </c>
      <c r="Q127" s="15" t="s">
        <v>721</v>
      </c>
      <c r="R127" s="15" t="s">
        <v>808</v>
      </c>
      <c r="S127" s="15"/>
      <c r="T127" s="15"/>
      <c r="U127" s="15"/>
      <c r="V127" s="15"/>
      <c r="W127" s="15"/>
      <c r="X127" s="15"/>
      <c r="Y127" s="59" t="str">
        <f t="shared" si="1"/>
        <v/>
      </c>
    </row>
    <row r="128" spans="1:25" ht="22.05" customHeight="1">
      <c r="A128" s="10">
        <v>138</v>
      </c>
      <c r="B128" s="10" t="s">
        <v>10</v>
      </c>
      <c r="C128" s="10" t="s">
        <v>10</v>
      </c>
      <c r="D128" s="10"/>
      <c r="E128" s="10"/>
      <c r="F128" s="10"/>
      <c r="G128" s="10"/>
      <c r="H128" s="10"/>
      <c r="I128" s="10"/>
      <c r="J128" s="10"/>
      <c r="K128" s="38"/>
      <c r="L128" s="10"/>
      <c r="M128" s="10"/>
      <c r="N128" s="10" t="s">
        <v>878</v>
      </c>
      <c r="O128" s="10" t="s">
        <v>879</v>
      </c>
      <c r="P128" s="10" t="s">
        <v>720</v>
      </c>
      <c r="Q128" s="10" t="s">
        <v>721</v>
      </c>
      <c r="R128" s="10" t="s">
        <v>808</v>
      </c>
      <c r="S128" s="10"/>
      <c r="T128" s="10"/>
      <c r="U128" s="10"/>
      <c r="V128" s="10"/>
      <c r="W128" s="10"/>
      <c r="X128" s="10"/>
      <c r="Y128" s="59" t="str">
        <f t="shared" si="1"/>
        <v/>
      </c>
    </row>
    <row r="129" spans="1:25" ht="22.05" customHeight="1">
      <c r="A129" s="15">
        <v>139</v>
      </c>
      <c r="B129" s="15" t="s">
        <v>10</v>
      </c>
      <c r="C129" s="15" t="s">
        <v>10</v>
      </c>
      <c r="D129" s="15"/>
      <c r="E129" s="15"/>
      <c r="F129" s="15"/>
      <c r="G129" s="15"/>
      <c r="H129" s="15"/>
      <c r="I129" s="15"/>
      <c r="J129" s="15"/>
      <c r="K129" s="42"/>
      <c r="L129" s="15"/>
      <c r="M129" s="15"/>
      <c r="N129" s="15" t="s">
        <v>880</v>
      </c>
      <c r="O129" s="15" t="s">
        <v>879</v>
      </c>
      <c r="P129" s="15" t="s">
        <v>720</v>
      </c>
      <c r="Q129" s="15" t="s">
        <v>721</v>
      </c>
      <c r="R129" s="15" t="s">
        <v>808</v>
      </c>
      <c r="S129" s="15"/>
      <c r="T129" s="15"/>
      <c r="U129" s="15"/>
      <c r="V129" s="15"/>
      <c r="W129" s="15"/>
      <c r="X129" s="15"/>
      <c r="Y129" s="59" t="str">
        <f t="shared" si="1"/>
        <v/>
      </c>
    </row>
    <row r="130" spans="1:25" ht="22.05" customHeight="1">
      <c r="A130" s="10">
        <v>140</v>
      </c>
      <c r="B130" s="10" t="s">
        <v>10</v>
      </c>
      <c r="C130" s="10" t="s">
        <v>10</v>
      </c>
      <c r="D130" s="10"/>
      <c r="E130" s="10"/>
      <c r="F130" s="10"/>
      <c r="G130" s="10"/>
      <c r="H130" s="10"/>
      <c r="I130" s="10"/>
      <c r="J130" s="10"/>
      <c r="K130" s="38"/>
      <c r="L130" s="10"/>
      <c r="M130" s="10"/>
      <c r="N130" s="10" t="s">
        <v>881</v>
      </c>
      <c r="O130" s="10" t="s">
        <v>853</v>
      </c>
      <c r="P130" s="10" t="s">
        <v>720</v>
      </c>
      <c r="Q130" s="10" t="s">
        <v>721</v>
      </c>
      <c r="R130" s="10" t="s">
        <v>808</v>
      </c>
      <c r="S130" s="10"/>
      <c r="T130" s="10"/>
      <c r="U130" s="10"/>
      <c r="V130" s="10"/>
      <c r="W130" s="10"/>
      <c r="X130" s="10"/>
      <c r="Y130" s="59" t="str">
        <f t="shared" si="1"/>
        <v/>
      </c>
    </row>
    <row r="131" spans="1:25" ht="22.05" customHeight="1">
      <c r="A131" s="15">
        <v>141</v>
      </c>
      <c r="B131" s="15" t="s">
        <v>10</v>
      </c>
      <c r="C131" s="15" t="s">
        <v>10</v>
      </c>
      <c r="D131" s="15"/>
      <c r="E131" s="15"/>
      <c r="F131" s="15"/>
      <c r="G131" s="15"/>
      <c r="H131" s="15"/>
      <c r="I131" s="15"/>
      <c r="J131" s="15"/>
      <c r="K131" s="42"/>
      <c r="L131" s="15"/>
      <c r="M131" s="15"/>
      <c r="N131" s="15" t="s">
        <v>882</v>
      </c>
      <c r="O131" s="15" t="s">
        <v>883</v>
      </c>
      <c r="P131" s="15" t="s">
        <v>720</v>
      </c>
      <c r="Q131" s="15" t="s">
        <v>721</v>
      </c>
      <c r="R131" s="15" t="s">
        <v>808</v>
      </c>
      <c r="S131" s="15"/>
      <c r="T131" s="15"/>
      <c r="U131" s="15"/>
      <c r="V131" s="15"/>
      <c r="W131" s="15"/>
      <c r="X131" s="15"/>
      <c r="Y131" s="59" t="str">
        <f t="shared" ref="Y131:Y194" si="2">IF(K131="","",IF(COUNTIF($K:$K,K131)&gt;1,"DUPLICADO NOMBRE",IF(AND(N131&lt;&gt;"",COUNTIF($N:$N,N131)&gt;1),"DUPLICADO CARGO","")))</f>
        <v/>
      </c>
    </row>
    <row r="132" spans="1:25" ht="22.05" customHeight="1">
      <c r="A132" s="10">
        <v>142</v>
      </c>
      <c r="B132" s="10" t="s">
        <v>10</v>
      </c>
      <c r="C132" s="10" t="s">
        <v>10</v>
      </c>
      <c r="D132" s="10"/>
      <c r="E132" s="10"/>
      <c r="F132" s="10"/>
      <c r="G132" s="10"/>
      <c r="H132" s="10"/>
      <c r="I132" s="10"/>
      <c r="J132" s="10"/>
      <c r="K132" s="38"/>
      <c r="L132" s="10"/>
      <c r="M132" s="10"/>
      <c r="N132" s="10" t="s">
        <v>884</v>
      </c>
      <c r="O132" s="10" t="s">
        <v>885</v>
      </c>
      <c r="P132" s="10" t="s">
        <v>720</v>
      </c>
      <c r="Q132" s="10" t="s">
        <v>721</v>
      </c>
      <c r="R132" s="10" t="s">
        <v>808</v>
      </c>
      <c r="S132" s="10"/>
      <c r="T132" s="10"/>
      <c r="U132" s="10"/>
      <c r="V132" s="10"/>
      <c r="W132" s="10"/>
      <c r="X132" s="10"/>
      <c r="Y132" s="59" t="str">
        <f t="shared" si="2"/>
        <v/>
      </c>
    </row>
    <row r="133" spans="1:25" ht="22.05" customHeight="1">
      <c r="A133" s="15">
        <v>143</v>
      </c>
      <c r="B133" s="15" t="s">
        <v>10</v>
      </c>
      <c r="C133" s="15" t="s">
        <v>10</v>
      </c>
      <c r="D133" s="15"/>
      <c r="E133" s="15"/>
      <c r="F133" s="15"/>
      <c r="G133" s="15"/>
      <c r="H133" s="15"/>
      <c r="I133" s="15"/>
      <c r="J133" s="15"/>
      <c r="K133" s="42"/>
      <c r="L133" s="15"/>
      <c r="M133" s="15"/>
      <c r="N133" s="15" t="s">
        <v>886</v>
      </c>
      <c r="O133" s="15" t="s">
        <v>887</v>
      </c>
      <c r="P133" s="15" t="s">
        <v>720</v>
      </c>
      <c r="Q133" s="15" t="s">
        <v>721</v>
      </c>
      <c r="R133" s="15" t="s">
        <v>808</v>
      </c>
      <c r="S133" s="15"/>
      <c r="T133" s="15"/>
      <c r="U133" s="15"/>
      <c r="V133" s="15"/>
      <c r="W133" s="15"/>
      <c r="X133" s="15"/>
      <c r="Y133" s="59" t="str">
        <f t="shared" si="2"/>
        <v/>
      </c>
    </row>
    <row r="134" spans="1:25" ht="22.05" customHeight="1">
      <c r="A134" s="10">
        <v>144</v>
      </c>
      <c r="B134" s="10" t="s">
        <v>10</v>
      </c>
      <c r="C134" s="10" t="s">
        <v>10</v>
      </c>
      <c r="D134" s="10"/>
      <c r="E134" s="10"/>
      <c r="F134" s="10"/>
      <c r="G134" s="10"/>
      <c r="H134" s="10"/>
      <c r="I134" s="10"/>
      <c r="J134" s="10"/>
      <c r="K134" s="38"/>
      <c r="L134" s="10"/>
      <c r="M134" s="10"/>
      <c r="N134" s="10" t="s">
        <v>888</v>
      </c>
      <c r="O134" s="10" t="s">
        <v>889</v>
      </c>
      <c r="P134" s="10" t="s">
        <v>720</v>
      </c>
      <c r="Q134" s="10" t="s">
        <v>721</v>
      </c>
      <c r="R134" s="10" t="s">
        <v>808</v>
      </c>
      <c r="S134" s="10"/>
      <c r="T134" s="10"/>
      <c r="U134" s="10"/>
      <c r="V134" s="10"/>
      <c r="W134" s="10"/>
      <c r="X134" s="10"/>
      <c r="Y134" s="59" t="str">
        <f t="shared" si="2"/>
        <v/>
      </c>
    </row>
    <row r="135" spans="1:25" ht="22.05" customHeight="1">
      <c r="A135" s="15">
        <v>145</v>
      </c>
      <c r="B135" s="15" t="s">
        <v>10</v>
      </c>
      <c r="C135" s="15" t="s">
        <v>10</v>
      </c>
      <c r="D135" s="15"/>
      <c r="E135" s="15"/>
      <c r="F135" s="15"/>
      <c r="G135" s="15"/>
      <c r="H135" s="15"/>
      <c r="I135" s="15"/>
      <c r="J135" s="15"/>
      <c r="K135" s="42"/>
      <c r="L135" s="15"/>
      <c r="M135" s="15"/>
      <c r="N135" s="15" t="s">
        <v>890</v>
      </c>
      <c r="O135" s="15" t="s">
        <v>891</v>
      </c>
      <c r="P135" s="15" t="s">
        <v>720</v>
      </c>
      <c r="Q135" s="15" t="s">
        <v>721</v>
      </c>
      <c r="R135" s="15" t="s">
        <v>808</v>
      </c>
      <c r="S135" s="15"/>
      <c r="T135" s="15"/>
      <c r="U135" s="15"/>
      <c r="V135" s="15"/>
      <c r="W135" s="15"/>
      <c r="X135" s="15"/>
      <c r="Y135" s="59" t="str">
        <f t="shared" si="2"/>
        <v/>
      </c>
    </row>
    <row r="136" spans="1:25" ht="22.05" customHeight="1">
      <c r="A136" s="10">
        <v>146</v>
      </c>
      <c r="B136" s="10" t="s">
        <v>10</v>
      </c>
      <c r="C136" s="10" t="s">
        <v>10</v>
      </c>
      <c r="D136" s="10"/>
      <c r="E136" s="10"/>
      <c r="F136" s="10"/>
      <c r="G136" s="10"/>
      <c r="H136" s="10"/>
      <c r="I136" s="10"/>
      <c r="J136" s="10"/>
      <c r="K136" s="69"/>
      <c r="L136" s="10"/>
      <c r="M136" s="10"/>
      <c r="N136" s="70" t="s">
        <v>484</v>
      </c>
      <c r="O136" s="10" t="s">
        <v>892</v>
      </c>
      <c r="P136" s="10" t="s">
        <v>720</v>
      </c>
      <c r="Q136" s="10" t="s">
        <v>721</v>
      </c>
      <c r="R136" s="10" t="s">
        <v>808</v>
      </c>
      <c r="S136" s="10"/>
      <c r="T136" s="10"/>
      <c r="U136" s="10"/>
      <c r="V136" s="10"/>
      <c r="W136" s="10"/>
      <c r="X136" s="10"/>
      <c r="Y136" s="59" t="str">
        <f t="shared" si="2"/>
        <v/>
      </c>
    </row>
    <row r="137" spans="1:25" ht="22.05" customHeight="1">
      <c r="A137" s="15">
        <v>147</v>
      </c>
      <c r="B137" s="15" t="s">
        <v>10</v>
      </c>
      <c r="C137" s="15" t="s">
        <v>10</v>
      </c>
      <c r="D137" s="15"/>
      <c r="E137" s="15"/>
      <c r="F137" s="15"/>
      <c r="G137" s="15"/>
      <c r="H137" s="15"/>
      <c r="I137" s="15"/>
      <c r="J137" s="15"/>
      <c r="K137" s="69"/>
      <c r="L137" s="15"/>
      <c r="M137" s="15"/>
      <c r="N137" s="70" t="s">
        <v>486</v>
      </c>
      <c r="O137" s="15" t="s">
        <v>893</v>
      </c>
      <c r="P137" s="15" t="s">
        <v>720</v>
      </c>
      <c r="Q137" s="15" t="s">
        <v>721</v>
      </c>
      <c r="R137" s="15" t="s">
        <v>808</v>
      </c>
      <c r="S137" s="15"/>
      <c r="T137" s="15"/>
      <c r="U137" s="15"/>
      <c r="V137" s="15"/>
      <c r="W137" s="15"/>
      <c r="X137" s="15"/>
      <c r="Y137" s="59" t="str">
        <f t="shared" si="2"/>
        <v/>
      </c>
    </row>
    <row r="138" spans="1:25" ht="22.05" customHeight="1">
      <c r="A138" s="10">
        <v>148</v>
      </c>
      <c r="B138" s="10" t="s">
        <v>10</v>
      </c>
      <c r="C138" s="10" t="s">
        <v>10</v>
      </c>
      <c r="D138" s="10"/>
      <c r="E138" s="10"/>
      <c r="F138" s="10"/>
      <c r="G138" s="10"/>
      <c r="H138" s="10"/>
      <c r="I138" s="10"/>
      <c r="J138" s="10"/>
      <c r="K138" s="38"/>
      <c r="L138" s="10"/>
      <c r="M138" s="10"/>
      <c r="N138" s="10" t="s">
        <v>894</v>
      </c>
      <c r="O138" s="10" t="s">
        <v>853</v>
      </c>
      <c r="P138" s="10" t="s">
        <v>720</v>
      </c>
      <c r="Q138" s="10" t="s">
        <v>721</v>
      </c>
      <c r="R138" s="10" t="s">
        <v>808</v>
      </c>
      <c r="S138" s="10"/>
      <c r="T138" s="10"/>
      <c r="U138" s="10"/>
      <c r="V138" s="10"/>
      <c r="W138" s="10"/>
      <c r="X138" s="10"/>
      <c r="Y138" s="59" t="str">
        <f t="shared" si="2"/>
        <v/>
      </c>
    </row>
    <row r="139" spans="1:25" ht="22.05" customHeight="1">
      <c r="A139" s="15">
        <v>149</v>
      </c>
      <c r="B139" s="15" t="s">
        <v>10</v>
      </c>
      <c r="C139" s="15" t="s">
        <v>10</v>
      </c>
      <c r="D139" s="15"/>
      <c r="E139" s="15"/>
      <c r="F139" s="15"/>
      <c r="G139" s="15"/>
      <c r="H139" s="15"/>
      <c r="I139" s="15"/>
      <c r="J139" s="15"/>
      <c r="K139" s="42"/>
      <c r="L139" s="15"/>
      <c r="M139" s="15"/>
      <c r="N139" s="15" t="s">
        <v>895</v>
      </c>
      <c r="O139" s="15" t="s">
        <v>896</v>
      </c>
      <c r="P139" s="15" t="s">
        <v>720</v>
      </c>
      <c r="Q139" s="15" t="s">
        <v>721</v>
      </c>
      <c r="R139" s="15" t="s">
        <v>808</v>
      </c>
      <c r="S139" s="15"/>
      <c r="T139" s="15"/>
      <c r="U139" s="15"/>
      <c r="V139" s="15"/>
      <c r="W139" s="15"/>
      <c r="X139" s="15"/>
      <c r="Y139" s="59" t="str">
        <f t="shared" si="2"/>
        <v/>
      </c>
    </row>
    <row r="140" spans="1:25" ht="22.05" customHeight="1">
      <c r="A140" s="10">
        <v>150</v>
      </c>
      <c r="B140" s="10" t="s">
        <v>10</v>
      </c>
      <c r="C140" s="10" t="s">
        <v>10</v>
      </c>
      <c r="D140" s="10"/>
      <c r="E140" s="10"/>
      <c r="F140" s="10"/>
      <c r="G140" s="10"/>
      <c r="H140" s="10"/>
      <c r="I140" s="10"/>
      <c r="J140" s="10"/>
      <c r="K140" s="38"/>
      <c r="L140" s="10"/>
      <c r="M140" s="10"/>
      <c r="N140" s="10" t="s">
        <v>897</v>
      </c>
      <c r="O140" s="10" t="s">
        <v>898</v>
      </c>
      <c r="P140" s="10" t="s">
        <v>720</v>
      </c>
      <c r="Q140" s="10" t="s">
        <v>721</v>
      </c>
      <c r="R140" s="10" t="s">
        <v>808</v>
      </c>
      <c r="S140" s="10"/>
      <c r="T140" s="10"/>
      <c r="U140" s="10"/>
      <c r="V140" s="10"/>
      <c r="W140" s="10"/>
      <c r="X140" s="10"/>
      <c r="Y140" s="59" t="str">
        <f t="shared" si="2"/>
        <v/>
      </c>
    </row>
    <row r="141" spans="1:25" ht="22.05" customHeight="1">
      <c r="A141" s="15">
        <v>151</v>
      </c>
      <c r="B141" s="15" t="s">
        <v>10</v>
      </c>
      <c r="C141" s="15" t="s">
        <v>10</v>
      </c>
      <c r="D141" s="15"/>
      <c r="E141" s="15"/>
      <c r="F141" s="15"/>
      <c r="G141" s="15"/>
      <c r="H141" s="15"/>
      <c r="I141" s="15"/>
      <c r="J141" s="15"/>
      <c r="K141" s="42"/>
      <c r="L141" s="15"/>
      <c r="M141" s="15"/>
      <c r="N141" s="15" t="s">
        <v>899</v>
      </c>
      <c r="O141" s="15" t="s">
        <v>891</v>
      </c>
      <c r="P141" s="15" t="s">
        <v>720</v>
      </c>
      <c r="Q141" s="15" t="s">
        <v>721</v>
      </c>
      <c r="R141" s="15" t="s">
        <v>808</v>
      </c>
      <c r="S141" s="15"/>
      <c r="T141" s="15"/>
      <c r="U141" s="15"/>
      <c r="V141" s="15"/>
      <c r="W141" s="15"/>
      <c r="X141" s="15"/>
      <c r="Y141" s="59" t="str">
        <f t="shared" si="2"/>
        <v/>
      </c>
    </row>
    <row r="142" spans="1:25" ht="22.05" customHeight="1">
      <c r="A142" s="10">
        <v>152</v>
      </c>
      <c r="B142" s="10" t="s">
        <v>10</v>
      </c>
      <c r="C142" s="10" t="s">
        <v>10</v>
      </c>
      <c r="D142" s="10"/>
      <c r="E142" s="10"/>
      <c r="F142" s="10"/>
      <c r="G142" s="10"/>
      <c r="H142" s="10"/>
      <c r="I142" s="10"/>
      <c r="J142" s="10"/>
      <c r="K142" s="38"/>
      <c r="L142" s="10"/>
      <c r="M142" s="10"/>
      <c r="N142" s="10" t="s">
        <v>900</v>
      </c>
      <c r="O142" s="10" t="s">
        <v>901</v>
      </c>
      <c r="P142" s="10" t="s">
        <v>720</v>
      </c>
      <c r="Q142" s="10" t="s">
        <v>721</v>
      </c>
      <c r="R142" s="10" t="s">
        <v>808</v>
      </c>
      <c r="S142" s="10"/>
      <c r="T142" s="10"/>
      <c r="U142" s="10"/>
      <c r="V142" s="10"/>
      <c r="W142" s="10"/>
      <c r="X142" s="10"/>
      <c r="Y142" s="59" t="str">
        <f t="shared" si="2"/>
        <v/>
      </c>
    </row>
    <row r="143" spans="1:25" ht="22.05" customHeight="1">
      <c r="A143" s="15">
        <v>153</v>
      </c>
      <c r="B143" s="15" t="s">
        <v>10</v>
      </c>
      <c r="C143" s="15" t="s">
        <v>10</v>
      </c>
      <c r="D143" s="15"/>
      <c r="E143" s="15"/>
      <c r="F143" s="15"/>
      <c r="G143" s="15"/>
      <c r="H143" s="15"/>
      <c r="I143" s="15"/>
      <c r="J143" s="15"/>
      <c r="K143" s="71"/>
      <c r="L143" s="15"/>
      <c r="M143" s="15"/>
      <c r="N143" s="72" t="s">
        <v>82</v>
      </c>
      <c r="O143" s="15" t="s">
        <v>902</v>
      </c>
      <c r="P143" s="15" t="s">
        <v>720</v>
      </c>
      <c r="Q143" s="15" t="s">
        <v>721</v>
      </c>
      <c r="R143" s="15" t="s">
        <v>808</v>
      </c>
      <c r="S143" s="15"/>
      <c r="T143" s="15"/>
      <c r="U143" s="15"/>
      <c r="V143" s="15"/>
      <c r="W143" s="15"/>
      <c r="X143" s="15"/>
      <c r="Y143" s="59" t="str">
        <f t="shared" si="2"/>
        <v/>
      </c>
    </row>
    <row r="144" spans="1:25" ht="22.05" customHeight="1">
      <c r="A144" s="10">
        <v>154</v>
      </c>
      <c r="B144" s="10" t="s">
        <v>10</v>
      </c>
      <c r="C144" s="10" t="s">
        <v>10</v>
      </c>
      <c r="D144" s="10"/>
      <c r="E144" s="10"/>
      <c r="F144" s="10"/>
      <c r="G144" s="10"/>
      <c r="H144" s="10"/>
      <c r="I144" s="10"/>
      <c r="J144" s="10"/>
      <c r="K144" s="38"/>
      <c r="L144" s="10"/>
      <c r="M144" s="10"/>
      <c r="N144" s="10" t="s">
        <v>903</v>
      </c>
      <c r="O144" s="10" t="s">
        <v>853</v>
      </c>
      <c r="P144" s="10" t="s">
        <v>720</v>
      </c>
      <c r="Q144" s="10" t="s">
        <v>721</v>
      </c>
      <c r="R144" s="10" t="s">
        <v>808</v>
      </c>
      <c r="S144" s="10"/>
      <c r="T144" s="10"/>
      <c r="U144" s="10"/>
      <c r="V144" s="10"/>
      <c r="W144" s="10"/>
      <c r="X144" s="10"/>
      <c r="Y144" s="59" t="str">
        <f t="shared" si="2"/>
        <v/>
      </c>
    </row>
    <row r="145" spans="1:25" ht="22.05" customHeight="1">
      <c r="A145" s="15">
        <v>155</v>
      </c>
      <c r="B145" s="15" t="s">
        <v>10</v>
      </c>
      <c r="C145" s="15" t="s">
        <v>10</v>
      </c>
      <c r="D145" s="15"/>
      <c r="E145" s="15"/>
      <c r="F145" s="15"/>
      <c r="G145" s="15"/>
      <c r="H145" s="15"/>
      <c r="I145" s="15"/>
      <c r="J145" s="15"/>
      <c r="K145" s="69"/>
      <c r="L145" s="15"/>
      <c r="M145" s="15"/>
      <c r="N145" s="70" t="s">
        <v>488</v>
      </c>
      <c r="O145" s="15" t="s">
        <v>891</v>
      </c>
      <c r="P145" s="15" t="s">
        <v>720</v>
      </c>
      <c r="Q145" s="15" t="s">
        <v>721</v>
      </c>
      <c r="R145" s="15" t="s">
        <v>808</v>
      </c>
      <c r="S145" s="15"/>
      <c r="T145" s="15"/>
      <c r="U145" s="15"/>
      <c r="V145" s="15"/>
      <c r="W145" s="15"/>
      <c r="X145" s="15"/>
      <c r="Y145" s="59" t="str">
        <f t="shared" si="2"/>
        <v/>
      </c>
    </row>
    <row r="146" spans="1:25" ht="22.05" customHeight="1">
      <c r="A146" s="10">
        <v>156</v>
      </c>
      <c r="B146" s="10" t="s">
        <v>10</v>
      </c>
      <c r="C146" s="10" t="s">
        <v>10</v>
      </c>
      <c r="D146" s="10"/>
      <c r="E146" s="10"/>
      <c r="F146" s="10"/>
      <c r="G146" s="10"/>
      <c r="H146" s="10"/>
      <c r="I146" s="10"/>
      <c r="J146" s="10"/>
      <c r="K146" s="71"/>
      <c r="L146" s="10"/>
      <c r="M146" s="10"/>
      <c r="N146" s="72" t="s">
        <v>87</v>
      </c>
      <c r="O146" s="10" t="s">
        <v>853</v>
      </c>
      <c r="P146" s="10" t="s">
        <v>720</v>
      </c>
      <c r="Q146" s="10" t="s">
        <v>721</v>
      </c>
      <c r="R146" s="10" t="s">
        <v>808</v>
      </c>
      <c r="S146" s="10"/>
      <c r="T146" s="10"/>
      <c r="U146" s="10"/>
      <c r="V146" s="10"/>
      <c r="W146" s="10"/>
      <c r="X146" s="10"/>
      <c r="Y146" s="59" t="str">
        <f t="shared" si="2"/>
        <v/>
      </c>
    </row>
    <row r="147" spans="1:25" ht="22.05" customHeight="1">
      <c r="A147" s="15">
        <v>157</v>
      </c>
      <c r="B147" s="15" t="s">
        <v>10</v>
      </c>
      <c r="C147" s="15" t="s">
        <v>10</v>
      </c>
      <c r="D147" s="15"/>
      <c r="E147" s="15"/>
      <c r="F147" s="15"/>
      <c r="G147" s="15"/>
      <c r="H147" s="15"/>
      <c r="I147" s="15"/>
      <c r="J147" s="15"/>
      <c r="K147" s="71"/>
      <c r="L147" s="15"/>
      <c r="M147" s="15"/>
      <c r="N147" s="72" t="s">
        <v>87</v>
      </c>
      <c r="O147" s="15" t="s">
        <v>853</v>
      </c>
      <c r="P147" s="15" t="s">
        <v>720</v>
      </c>
      <c r="Q147" s="15" t="s">
        <v>721</v>
      </c>
      <c r="R147" s="15" t="s">
        <v>808</v>
      </c>
      <c r="S147" s="15"/>
      <c r="T147" s="15"/>
      <c r="U147" s="15"/>
      <c r="V147" s="15"/>
      <c r="W147" s="15"/>
      <c r="X147" s="15"/>
      <c r="Y147" s="59" t="str">
        <f t="shared" si="2"/>
        <v/>
      </c>
    </row>
    <row r="148" spans="1:25" ht="22.05" customHeight="1">
      <c r="A148" s="10">
        <v>158</v>
      </c>
      <c r="B148" s="10" t="s">
        <v>10</v>
      </c>
      <c r="C148" s="10" t="s">
        <v>10</v>
      </c>
      <c r="D148" s="10"/>
      <c r="E148" s="10"/>
      <c r="F148" s="10"/>
      <c r="G148" s="10"/>
      <c r="H148" s="10"/>
      <c r="I148" s="10"/>
      <c r="J148" s="10"/>
      <c r="K148" s="71"/>
      <c r="L148" s="10"/>
      <c r="M148" s="10"/>
      <c r="N148" s="72" t="s">
        <v>87</v>
      </c>
      <c r="O148" s="10" t="s">
        <v>853</v>
      </c>
      <c r="P148" s="10" t="s">
        <v>720</v>
      </c>
      <c r="Q148" s="10" t="s">
        <v>721</v>
      </c>
      <c r="R148" s="10" t="s">
        <v>808</v>
      </c>
      <c r="S148" s="10"/>
      <c r="T148" s="10"/>
      <c r="U148" s="10"/>
      <c r="V148" s="10"/>
      <c r="W148" s="10"/>
      <c r="X148" s="10"/>
      <c r="Y148" s="59" t="str">
        <f t="shared" si="2"/>
        <v/>
      </c>
    </row>
    <row r="149" spans="1:25" ht="22.05" customHeight="1">
      <c r="A149" s="15">
        <v>159</v>
      </c>
      <c r="B149" s="15" t="s">
        <v>10</v>
      </c>
      <c r="C149" s="15" t="s">
        <v>10</v>
      </c>
      <c r="D149" s="15"/>
      <c r="E149" s="15"/>
      <c r="F149" s="15"/>
      <c r="G149" s="15"/>
      <c r="H149" s="15"/>
      <c r="I149" s="15"/>
      <c r="J149" s="15"/>
      <c r="K149" s="71"/>
      <c r="L149" s="15"/>
      <c r="M149" s="15"/>
      <c r="N149" s="72" t="s">
        <v>87</v>
      </c>
      <c r="O149" s="15" t="s">
        <v>853</v>
      </c>
      <c r="P149" s="15" t="s">
        <v>720</v>
      </c>
      <c r="Q149" s="15" t="s">
        <v>721</v>
      </c>
      <c r="R149" s="15" t="s">
        <v>808</v>
      </c>
      <c r="S149" s="15"/>
      <c r="T149" s="15"/>
      <c r="U149" s="15"/>
      <c r="V149" s="15"/>
      <c r="W149" s="15"/>
      <c r="X149" s="15"/>
      <c r="Y149" s="59" t="str">
        <f t="shared" si="2"/>
        <v/>
      </c>
    </row>
    <row r="150" spans="1:25" ht="22.05" customHeight="1">
      <c r="A150" s="10">
        <v>160</v>
      </c>
      <c r="B150" s="10" t="s">
        <v>10</v>
      </c>
      <c r="C150" s="10" t="s">
        <v>10</v>
      </c>
      <c r="D150" s="10"/>
      <c r="E150" s="10"/>
      <c r="F150" s="10"/>
      <c r="G150" s="10"/>
      <c r="H150" s="10"/>
      <c r="I150" s="10"/>
      <c r="J150" s="10"/>
      <c r="K150" s="71"/>
      <c r="L150" s="10"/>
      <c r="M150" s="10"/>
      <c r="N150" s="72" t="s">
        <v>87</v>
      </c>
      <c r="O150" s="10" t="s">
        <v>853</v>
      </c>
      <c r="P150" s="10" t="s">
        <v>720</v>
      </c>
      <c r="Q150" s="10" t="s">
        <v>721</v>
      </c>
      <c r="R150" s="10" t="s">
        <v>808</v>
      </c>
      <c r="S150" s="10"/>
      <c r="T150" s="10"/>
      <c r="U150" s="10"/>
      <c r="V150" s="10"/>
      <c r="W150" s="10"/>
      <c r="X150" s="10"/>
      <c r="Y150" s="59" t="str">
        <f t="shared" si="2"/>
        <v/>
      </c>
    </row>
    <row r="151" spans="1:25" ht="22.05" customHeight="1">
      <c r="A151" s="15">
        <v>161</v>
      </c>
      <c r="B151" s="15" t="s">
        <v>10</v>
      </c>
      <c r="C151" s="15" t="s">
        <v>10</v>
      </c>
      <c r="D151" s="15"/>
      <c r="E151" s="15"/>
      <c r="F151" s="15"/>
      <c r="G151" s="15"/>
      <c r="H151" s="15"/>
      <c r="I151" s="15"/>
      <c r="J151" s="15"/>
      <c r="K151" s="71"/>
      <c r="L151" s="15"/>
      <c r="M151" s="15"/>
      <c r="N151" s="72" t="s">
        <v>93</v>
      </c>
      <c r="O151" s="15" t="s">
        <v>853</v>
      </c>
      <c r="P151" s="15" t="s">
        <v>720</v>
      </c>
      <c r="Q151" s="15" t="s">
        <v>721</v>
      </c>
      <c r="R151" s="15" t="s">
        <v>808</v>
      </c>
      <c r="S151" s="15"/>
      <c r="T151" s="15"/>
      <c r="U151" s="15"/>
      <c r="V151" s="15"/>
      <c r="W151" s="15"/>
      <c r="X151" s="15"/>
      <c r="Y151" s="59" t="str">
        <f t="shared" si="2"/>
        <v/>
      </c>
    </row>
    <row r="152" spans="1:25" ht="22.05" customHeight="1">
      <c r="A152" s="10">
        <v>162</v>
      </c>
      <c r="B152" s="10" t="s">
        <v>10</v>
      </c>
      <c r="C152" s="10" t="s">
        <v>10</v>
      </c>
      <c r="D152" s="10"/>
      <c r="E152" s="10"/>
      <c r="F152" s="10"/>
      <c r="G152" s="10"/>
      <c r="H152" s="10"/>
      <c r="I152" s="10"/>
      <c r="J152" s="10"/>
      <c r="K152" s="71"/>
      <c r="L152" s="10"/>
      <c r="M152" s="10"/>
      <c r="N152" s="72" t="s">
        <v>110</v>
      </c>
      <c r="O152" s="10" t="s">
        <v>904</v>
      </c>
      <c r="P152" s="10" t="s">
        <v>720</v>
      </c>
      <c r="Q152" s="10" t="s">
        <v>721</v>
      </c>
      <c r="R152" s="10" t="s">
        <v>808</v>
      </c>
      <c r="S152" s="10"/>
      <c r="T152" s="10"/>
      <c r="U152" s="10"/>
      <c r="V152" s="10"/>
      <c r="W152" s="10"/>
      <c r="X152" s="10"/>
      <c r="Y152" s="59" t="str">
        <f t="shared" si="2"/>
        <v/>
      </c>
    </row>
    <row r="153" spans="1:25" ht="22.05" customHeight="1">
      <c r="A153" s="15">
        <v>163</v>
      </c>
      <c r="B153" s="15" t="s">
        <v>10</v>
      </c>
      <c r="C153" s="15" t="s">
        <v>10</v>
      </c>
      <c r="D153" s="15"/>
      <c r="E153" s="15"/>
      <c r="F153" s="15"/>
      <c r="G153" s="15"/>
      <c r="H153" s="15"/>
      <c r="I153" s="15"/>
      <c r="J153" s="15"/>
      <c r="K153" s="69"/>
      <c r="L153" s="15"/>
      <c r="M153" s="15"/>
      <c r="N153" s="70" t="s">
        <v>494</v>
      </c>
      <c r="O153" s="15" t="s">
        <v>853</v>
      </c>
      <c r="P153" s="15" t="s">
        <v>720</v>
      </c>
      <c r="Q153" s="15" t="s">
        <v>721</v>
      </c>
      <c r="R153" s="15" t="s">
        <v>808</v>
      </c>
      <c r="S153" s="15"/>
      <c r="T153" s="15"/>
      <c r="U153" s="15"/>
      <c r="V153" s="15"/>
      <c r="W153" s="15"/>
      <c r="X153" s="15"/>
      <c r="Y153" s="59" t="str">
        <f t="shared" si="2"/>
        <v/>
      </c>
    </row>
    <row r="154" spans="1:25" ht="22.05" customHeight="1">
      <c r="A154" s="10">
        <v>164</v>
      </c>
      <c r="B154" s="10" t="s">
        <v>10</v>
      </c>
      <c r="C154" s="10" t="s">
        <v>10</v>
      </c>
      <c r="D154" s="10"/>
      <c r="E154" s="10"/>
      <c r="F154" s="10"/>
      <c r="G154" s="10"/>
      <c r="H154" s="10"/>
      <c r="I154" s="10"/>
      <c r="J154" s="10"/>
      <c r="K154" s="71"/>
      <c r="L154" s="10"/>
      <c r="M154" s="10"/>
      <c r="N154" s="72" t="s">
        <v>115</v>
      </c>
      <c r="O154" s="10" t="s">
        <v>905</v>
      </c>
      <c r="P154" s="10" t="s">
        <v>720</v>
      </c>
      <c r="Q154" s="10" t="s">
        <v>721</v>
      </c>
      <c r="R154" s="10" t="s">
        <v>808</v>
      </c>
      <c r="S154" s="10"/>
      <c r="T154" s="10"/>
      <c r="U154" s="10"/>
      <c r="V154" s="10"/>
      <c r="W154" s="10"/>
      <c r="X154" s="10"/>
      <c r="Y154" s="59" t="str">
        <f t="shared" si="2"/>
        <v/>
      </c>
    </row>
    <row r="155" spans="1:25" ht="22.05" customHeight="1">
      <c r="A155" s="15">
        <v>165</v>
      </c>
      <c r="B155" s="15" t="s">
        <v>10</v>
      </c>
      <c r="C155" s="15" t="s">
        <v>10</v>
      </c>
      <c r="D155" s="15"/>
      <c r="E155" s="15"/>
      <c r="F155" s="15"/>
      <c r="G155" s="15"/>
      <c r="H155" s="15"/>
      <c r="I155" s="15"/>
      <c r="J155" s="15"/>
      <c r="K155" s="69"/>
      <c r="L155" s="15"/>
      <c r="M155" s="15"/>
      <c r="N155" s="70" t="s">
        <v>496</v>
      </c>
      <c r="O155" s="15" t="s">
        <v>906</v>
      </c>
      <c r="P155" s="15" t="s">
        <v>720</v>
      </c>
      <c r="Q155" s="15" t="s">
        <v>721</v>
      </c>
      <c r="R155" s="15" t="s">
        <v>808</v>
      </c>
      <c r="S155" s="15"/>
      <c r="T155" s="15"/>
      <c r="U155" s="15"/>
      <c r="V155" s="15"/>
      <c r="W155" s="15"/>
      <c r="X155" s="15"/>
      <c r="Y155" s="59" t="str">
        <f t="shared" si="2"/>
        <v/>
      </c>
    </row>
    <row r="156" spans="1:25" ht="22.05" customHeight="1">
      <c r="A156" s="10">
        <v>166</v>
      </c>
      <c r="B156" s="10" t="s">
        <v>10</v>
      </c>
      <c r="C156" s="10" t="s">
        <v>10</v>
      </c>
      <c r="D156" s="10"/>
      <c r="E156" s="10"/>
      <c r="F156" s="10"/>
      <c r="G156" s="10"/>
      <c r="H156" s="10"/>
      <c r="I156" s="10"/>
      <c r="J156" s="10"/>
      <c r="K156" s="69"/>
      <c r="L156" s="10"/>
      <c r="M156" s="10"/>
      <c r="N156" s="70" t="s">
        <v>490</v>
      </c>
      <c r="O156" s="10" t="s">
        <v>853</v>
      </c>
      <c r="P156" s="10" t="s">
        <v>720</v>
      </c>
      <c r="Q156" s="10" t="s">
        <v>721</v>
      </c>
      <c r="R156" s="10" t="s">
        <v>808</v>
      </c>
      <c r="S156" s="10"/>
      <c r="T156" s="10"/>
      <c r="U156" s="10"/>
      <c r="V156" s="10"/>
      <c r="W156" s="10"/>
      <c r="X156" s="10"/>
      <c r="Y156" s="59" t="str">
        <f t="shared" si="2"/>
        <v/>
      </c>
    </row>
    <row r="157" spans="1:25" ht="22.05" customHeight="1">
      <c r="A157" s="15">
        <v>167</v>
      </c>
      <c r="B157" s="15" t="s">
        <v>10</v>
      </c>
      <c r="C157" s="15" t="s">
        <v>10</v>
      </c>
      <c r="D157" s="15"/>
      <c r="E157" s="15"/>
      <c r="F157" s="15"/>
      <c r="G157" s="15"/>
      <c r="H157" s="15"/>
      <c r="I157" s="15"/>
      <c r="J157" s="15"/>
      <c r="K157" s="42"/>
      <c r="L157" s="15"/>
      <c r="M157" s="15"/>
      <c r="N157" s="15" t="s">
        <v>907</v>
      </c>
      <c r="O157" s="15" t="s">
        <v>851</v>
      </c>
      <c r="P157" s="15" t="s">
        <v>720</v>
      </c>
      <c r="Q157" s="15" t="s">
        <v>721</v>
      </c>
      <c r="R157" s="15" t="s">
        <v>808</v>
      </c>
      <c r="S157" s="15"/>
      <c r="T157" s="15"/>
      <c r="U157" s="15"/>
      <c r="V157" s="15"/>
      <c r="W157" s="15"/>
      <c r="X157" s="15"/>
      <c r="Y157" s="59" t="str">
        <f t="shared" si="2"/>
        <v/>
      </c>
    </row>
    <row r="158" spans="1:25" ht="22.05" customHeight="1">
      <c r="A158" s="10">
        <v>168</v>
      </c>
      <c r="B158" s="10" t="s">
        <v>10</v>
      </c>
      <c r="C158" s="10" t="s">
        <v>10</v>
      </c>
      <c r="D158" s="10"/>
      <c r="E158" s="10"/>
      <c r="F158" s="10"/>
      <c r="G158" s="10"/>
      <c r="H158" s="10"/>
      <c r="I158" s="10"/>
      <c r="J158" s="10"/>
      <c r="K158" s="38"/>
      <c r="L158" s="10"/>
      <c r="M158" s="10"/>
      <c r="N158" s="10" t="s">
        <v>908</v>
      </c>
      <c r="O158" s="10" t="s">
        <v>891</v>
      </c>
      <c r="P158" s="10" t="s">
        <v>720</v>
      </c>
      <c r="Q158" s="10" t="s">
        <v>721</v>
      </c>
      <c r="R158" s="10" t="s">
        <v>808</v>
      </c>
      <c r="S158" s="10"/>
      <c r="T158" s="10"/>
      <c r="U158" s="10"/>
      <c r="V158" s="10"/>
      <c r="W158" s="10"/>
      <c r="X158" s="10"/>
      <c r="Y158" s="59" t="str">
        <f t="shared" si="2"/>
        <v/>
      </c>
    </row>
    <row r="159" spans="1:25" ht="22.05" customHeight="1">
      <c r="A159" s="15">
        <v>169</v>
      </c>
      <c r="B159" s="15" t="s">
        <v>10</v>
      </c>
      <c r="C159" s="15" t="s">
        <v>10</v>
      </c>
      <c r="D159" s="15"/>
      <c r="E159" s="15"/>
      <c r="F159" s="15"/>
      <c r="G159" s="15"/>
      <c r="H159" s="15"/>
      <c r="I159" s="15"/>
      <c r="J159" s="15"/>
      <c r="K159" s="42"/>
      <c r="L159" s="15"/>
      <c r="M159" s="15"/>
      <c r="N159" s="15" t="s">
        <v>909</v>
      </c>
      <c r="O159" s="15" t="s">
        <v>867</v>
      </c>
      <c r="P159" s="15" t="s">
        <v>720</v>
      </c>
      <c r="Q159" s="15" t="s">
        <v>721</v>
      </c>
      <c r="R159" s="15" t="s">
        <v>808</v>
      </c>
      <c r="S159" s="15"/>
      <c r="T159" s="15"/>
      <c r="U159" s="15"/>
      <c r="V159" s="15"/>
      <c r="W159" s="15"/>
      <c r="X159" s="15"/>
      <c r="Y159" s="59" t="str">
        <f t="shared" si="2"/>
        <v/>
      </c>
    </row>
    <row r="160" spans="1:25" ht="22.05" customHeight="1">
      <c r="A160" s="10">
        <v>170</v>
      </c>
      <c r="B160" s="10" t="s">
        <v>10</v>
      </c>
      <c r="C160" s="10" t="s">
        <v>10</v>
      </c>
      <c r="D160" s="10"/>
      <c r="E160" s="10"/>
      <c r="F160" s="10"/>
      <c r="G160" s="10"/>
      <c r="H160" s="10"/>
      <c r="I160" s="10"/>
      <c r="J160" s="10"/>
      <c r="K160" s="69"/>
      <c r="L160" s="10"/>
      <c r="M160" s="10"/>
      <c r="N160" s="70" t="s">
        <v>442</v>
      </c>
      <c r="O160" s="10" t="s">
        <v>853</v>
      </c>
      <c r="P160" s="10" t="s">
        <v>720</v>
      </c>
      <c r="Q160" s="10" t="s">
        <v>721</v>
      </c>
      <c r="R160" s="10" t="s">
        <v>808</v>
      </c>
      <c r="S160" s="10"/>
      <c r="T160" s="10"/>
      <c r="U160" s="10"/>
      <c r="V160" s="10"/>
      <c r="W160" s="10"/>
      <c r="X160" s="10"/>
      <c r="Y160" s="59" t="str">
        <f t="shared" si="2"/>
        <v/>
      </c>
    </row>
    <row r="161" spans="1:25" ht="22.05" customHeight="1">
      <c r="A161" s="15">
        <v>171</v>
      </c>
      <c r="B161" s="15" t="s">
        <v>10</v>
      </c>
      <c r="C161" s="15" t="s">
        <v>10</v>
      </c>
      <c r="D161" s="15"/>
      <c r="E161" s="15"/>
      <c r="F161" s="15"/>
      <c r="G161" s="15"/>
      <c r="H161" s="15"/>
      <c r="I161" s="15"/>
      <c r="J161" s="15"/>
      <c r="K161" s="69"/>
      <c r="L161" s="15"/>
      <c r="M161" s="15"/>
      <c r="N161" s="70" t="s">
        <v>492</v>
      </c>
      <c r="O161" s="15" t="s">
        <v>891</v>
      </c>
      <c r="P161" s="15" t="s">
        <v>720</v>
      </c>
      <c r="Q161" s="15" t="s">
        <v>721</v>
      </c>
      <c r="R161" s="15" t="s">
        <v>808</v>
      </c>
      <c r="S161" s="15"/>
      <c r="T161" s="15"/>
      <c r="U161" s="15"/>
      <c r="V161" s="15"/>
      <c r="W161" s="15"/>
      <c r="X161" s="15"/>
      <c r="Y161" s="59" t="str">
        <f t="shared" si="2"/>
        <v/>
      </c>
    </row>
    <row r="162" spans="1:25" ht="22.05" customHeight="1">
      <c r="A162" s="10">
        <v>172</v>
      </c>
      <c r="B162" s="10" t="s">
        <v>10</v>
      </c>
      <c r="C162" s="10" t="s">
        <v>10</v>
      </c>
      <c r="D162" s="10"/>
      <c r="E162" s="10"/>
      <c r="F162" s="10"/>
      <c r="G162" s="10"/>
      <c r="H162" s="10"/>
      <c r="I162" s="10"/>
      <c r="J162" s="10"/>
      <c r="K162" s="38"/>
      <c r="L162" s="10"/>
      <c r="M162" s="10"/>
      <c r="N162" s="10"/>
      <c r="O162" s="10" t="s">
        <v>910</v>
      </c>
      <c r="P162" s="10" t="s">
        <v>720</v>
      </c>
      <c r="Q162" s="10" t="s">
        <v>721</v>
      </c>
      <c r="R162" s="10" t="s">
        <v>808</v>
      </c>
      <c r="S162" s="10"/>
      <c r="T162" s="10"/>
      <c r="U162" s="10"/>
      <c r="V162" s="10"/>
      <c r="W162" s="10"/>
      <c r="X162" s="10"/>
      <c r="Y162" s="59" t="str">
        <f t="shared" si="2"/>
        <v/>
      </c>
    </row>
    <row r="163" spans="1:25" ht="22.05" customHeight="1">
      <c r="A163" s="15">
        <v>173</v>
      </c>
      <c r="B163" s="15" t="s">
        <v>10</v>
      </c>
      <c r="C163" s="15" t="s">
        <v>10</v>
      </c>
      <c r="D163" s="15"/>
      <c r="E163" s="15"/>
      <c r="F163" s="15"/>
      <c r="G163" s="15"/>
      <c r="H163" s="15"/>
      <c r="I163" s="15"/>
      <c r="J163" s="15"/>
      <c r="K163" s="42"/>
      <c r="L163" s="15"/>
      <c r="M163" s="15"/>
      <c r="N163" s="15" t="s">
        <v>911</v>
      </c>
      <c r="O163" s="15" t="s">
        <v>853</v>
      </c>
      <c r="P163" s="15" t="s">
        <v>720</v>
      </c>
      <c r="Q163" s="15" t="s">
        <v>721</v>
      </c>
      <c r="R163" s="15" t="s">
        <v>808</v>
      </c>
      <c r="S163" s="15"/>
      <c r="T163" s="15"/>
      <c r="U163" s="15"/>
      <c r="V163" s="15"/>
      <c r="W163" s="15"/>
      <c r="X163" s="15"/>
      <c r="Y163" s="59" t="str">
        <f t="shared" si="2"/>
        <v/>
      </c>
    </row>
    <row r="164" spans="1:25" ht="22.05" customHeight="1">
      <c r="A164" s="10">
        <v>174</v>
      </c>
      <c r="B164" s="10" t="s">
        <v>10</v>
      </c>
      <c r="C164" s="10" t="s">
        <v>10</v>
      </c>
      <c r="D164" s="10"/>
      <c r="E164" s="10"/>
      <c r="F164" s="10"/>
      <c r="G164" s="10"/>
      <c r="H164" s="10"/>
      <c r="I164" s="10"/>
      <c r="J164" s="10"/>
      <c r="K164" s="38"/>
      <c r="L164" s="10"/>
      <c r="M164" s="10"/>
      <c r="N164" s="10" t="s">
        <v>912</v>
      </c>
      <c r="O164" s="10" t="s">
        <v>853</v>
      </c>
      <c r="P164" s="10" t="s">
        <v>720</v>
      </c>
      <c r="Q164" s="10" t="s">
        <v>721</v>
      </c>
      <c r="R164" s="10" t="s">
        <v>808</v>
      </c>
      <c r="S164" s="10"/>
      <c r="T164" s="10"/>
      <c r="U164" s="10"/>
      <c r="V164" s="10"/>
      <c r="W164" s="10"/>
      <c r="X164" s="10"/>
      <c r="Y164" s="59" t="str">
        <f t="shared" si="2"/>
        <v/>
      </c>
    </row>
    <row r="165" spans="1:25" ht="22.05" customHeight="1">
      <c r="A165" s="15">
        <v>175</v>
      </c>
      <c r="B165" s="15" t="s">
        <v>10</v>
      </c>
      <c r="C165" s="15" t="s">
        <v>10</v>
      </c>
      <c r="D165" s="15"/>
      <c r="E165" s="15"/>
      <c r="F165" s="15"/>
      <c r="G165" s="15"/>
      <c r="H165" s="15"/>
      <c r="I165" s="15"/>
      <c r="J165" s="15"/>
      <c r="K165" s="71"/>
      <c r="L165" s="15"/>
      <c r="M165" s="15"/>
      <c r="N165" s="72" t="s">
        <v>120</v>
      </c>
      <c r="O165" s="15" t="s">
        <v>853</v>
      </c>
      <c r="P165" s="15" t="s">
        <v>720</v>
      </c>
      <c r="Q165" s="15" t="s">
        <v>721</v>
      </c>
      <c r="R165" s="15" t="s">
        <v>808</v>
      </c>
      <c r="S165" s="15"/>
      <c r="T165" s="15"/>
      <c r="U165" s="15"/>
      <c r="V165" s="15"/>
      <c r="W165" s="15"/>
      <c r="X165" s="15"/>
      <c r="Y165" s="59" t="str">
        <f t="shared" si="2"/>
        <v/>
      </c>
    </row>
    <row r="166" spans="1:25" ht="22.05" customHeight="1">
      <c r="A166" s="10">
        <v>176</v>
      </c>
      <c r="B166" s="10" t="s">
        <v>10</v>
      </c>
      <c r="C166" s="10" t="s">
        <v>10</v>
      </c>
      <c r="D166" s="10"/>
      <c r="E166" s="10"/>
      <c r="F166" s="10"/>
      <c r="G166" s="10"/>
      <c r="H166" s="10"/>
      <c r="I166" s="10"/>
      <c r="J166" s="10"/>
      <c r="K166" s="71"/>
      <c r="L166" s="10"/>
      <c r="M166" s="10"/>
      <c r="N166" s="72" t="s">
        <v>120</v>
      </c>
      <c r="O166" s="10" t="s">
        <v>853</v>
      </c>
      <c r="P166" s="10" t="s">
        <v>720</v>
      </c>
      <c r="Q166" s="10" t="s">
        <v>721</v>
      </c>
      <c r="R166" s="10" t="s">
        <v>808</v>
      </c>
      <c r="S166" s="10"/>
      <c r="T166" s="10"/>
      <c r="U166" s="10"/>
      <c r="V166" s="10"/>
      <c r="W166" s="10"/>
      <c r="X166" s="10"/>
      <c r="Y166" s="59" t="str">
        <f t="shared" si="2"/>
        <v/>
      </c>
    </row>
    <row r="167" spans="1:25" ht="22.05" customHeight="1">
      <c r="A167" s="15">
        <v>177</v>
      </c>
      <c r="B167" s="15" t="s">
        <v>10</v>
      </c>
      <c r="C167" s="15" t="s">
        <v>10</v>
      </c>
      <c r="D167" s="15"/>
      <c r="E167" s="15"/>
      <c r="F167" s="15"/>
      <c r="G167" s="15"/>
      <c r="H167" s="15"/>
      <c r="I167" s="15"/>
      <c r="J167" s="15"/>
      <c r="K167" s="71"/>
      <c r="L167" s="15"/>
      <c r="M167" s="15"/>
      <c r="N167" s="72" t="s">
        <v>120</v>
      </c>
      <c r="O167" s="15" t="s">
        <v>853</v>
      </c>
      <c r="P167" s="15" t="s">
        <v>720</v>
      </c>
      <c r="Q167" s="15" t="s">
        <v>721</v>
      </c>
      <c r="R167" s="15" t="s">
        <v>808</v>
      </c>
      <c r="S167" s="15"/>
      <c r="T167" s="15"/>
      <c r="U167" s="15"/>
      <c r="V167" s="15"/>
      <c r="W167" s="15"/>
      <c r="X167" s="15"/>
      <c r="Y167" s="59" t="str">
        <f t="shared" si="2"/>
        <v/>
      </c>
    </row>
    <row r="168" spans="1:25" ht="22.05" customHeight="1">
      <c r="K168" s="40"/>
      <c r="Y168" s="59" t="str">
        <f t="shared" si="2"/>
        <v/>
      </c>
    </row>
    <row r="169" spans="1:25" ht="15">
      <c r="A169" s="16" t="s">
        <v>11</v>
      </c>
      <c r="B169" s="28"/>
      <c r="C169" s="28"/>
      <c r="D169" s="28"/>
      <c r="E169" s="28"/>
      <c r="F169" s="28"/>
      <c r="G169" s="28"/>
      <c r="H169" s="28"/>
      <c r="I169" s="28"/>
      <c r="J169" s="28"/>
      <c r="K169" s="28"/>
      <c r="L169" s="28"/>
      <c r="M169" s="28"/>
      <c r="N169" s="28"/>
      <c r="O169" s="28"/>
      <c r="P169" s="28"/>
      <c r="Q169" s="28"/>
      <c r="R169" s="28"/>
      <c r="S169" s="28"/>
      <c r="T169" s="28"/>
      <c r="U169" s="28"/>
      <c r="V169" s="28"/>
      <c r="W169" s="29"/>
      <c r="X169" s="29"/>
      <c r="Y169" s="59" t="str">
        <f t="shared" si="2"/>
        <v/>
      </c>
    </row>
    <row r="170" spans="1:25" ht="24" customHeight="1">
      <c r="A170" s="82">
        <v>178</v>
      </c>
      <c r="B170" s="78"/>
      <c r="C170" s="78"/>
      <c r="D170" s="78"/>
      <c r="E170" s="78"/>
      <c r="F170" s="78"/>
      <c r="G170" s="78"/>
      <c r="H170" s="78"/>
      <c r="I170" s="78"/>
      <c r="J170" s="78"/>
      <c r="K170" s="78"/>
      <c r="L170" s="78"/>
      <c r="M170" s="78"/>
      <c r="N170" s="78"/>
      <c r="O170" s="78"/>
      <c r="P170" s="78"/>
      <c r="Q170" s="78"/>
      <c r="R170" s="78"/>
      <c r="S170" s="78"/>
      <c r="T170" s="78"/>
      <c r="U170" s="78"/>
      <c r="V170" s="78"/>
      <c r="W170" s="79"/>
      <c r="X170" s="18"/>
      <c r="Y170" s="59" t="str">
        <f t="shared" si="2"/>
        <v/>
      </c>
    </row>
    <row r="171" spans="1:25" ht="30" customHeight="1">
      <c r="A171" s="10">
        <v>179</v>
      </c>
      <c r="B171" s="10" t="s">
        <v>11</v>
      </c>
      <c r="C171" s="10" t="s">
        <v>11</v>
      </c>
      <c r="D171" s="10"/>
      <c r="E171" s="10"/>
      <c r="F171" s="10"/>
      <c r="G171" s="10"/>
      <c r="H171" s="10"/>
      <c r="I171" s="10"/>
      <c r="J171" s="10"/>
      <c r="K171" s="38"/>
      <c r="L171" s="10"/>
      <c r="M171" s="10"/>
      <c r="N171" s="10" t="s">
        <v>913</v>
      </c>
      <c r="O171" s="10"/>
      <c r="P171" s="10" t="s">
        <v>720</v>
      </c>
      <c r="Q171" s="10" t="s">
        <v>721</v>
      </c>
      <c r="R171" s="10" t="s">
        <v>914</v>
      </c>
      <c r="S171" s="10"/>
      <c r="T171" s="10"/>
      <c r="U171" s="10"/>
      <c r="V171" s="10"/>
      <c r="W171" s="10"/>
      <c r="X171" s="10"/>
      <c r="Y171" s="59" t="str">
        <f t="shared" si="2"/>
        <v/>
      </c>
    </row>
    <row r="172" spans="1:25" ht="22.05" customHeight="1">
      <c r="A172" s="18">
        <v>180</v>
      </c>
      <c r="B172" s="18" t="s">
        <v>11</v>
      </c>
      <c r="C172" s="18" t="s">
        <v>11</v>
      </c>
      <c r="D172" s="18"/>
      <c r="E172" s="18"/>
      <c r="F172" s="18"/>
      <c r="G172" s="18"/>
      <c r="H172" s="18"/>
      <c r="I172" s="18"/>
      <c r="J172" s="18"/>
      <c r="K172" s="43"/>
      <c r="L172" s="18"/>
      <c r="M172" s="18"/>
      <c r="N172" s="18" t="s">
        <v>915</v>
      </c>
      <c r="O172" s="18"/>
      <c r="P172" s="18" t="s">
        <v>720</v>
      </c>
      <c r="Q172" s="18" t="s">
        <v>721</v>
      </c>
      <c r="R172" s="18" t="s">
        <v>914</v>
      </c>
      <c r="S172" s="18"/>
      <c r="T172" s="18"/>
      <c r="U172" s="18"/>
      <c r="V172" s="18"/>
      <c r="W172" s="18"/>
      <c r="X172" s="18"/>
      <c r="Y172" s="59" t="str">
        <f t="shared" si="2"/>
        <v/>
      </c>
    </row>
    <row r="173" spans="1:25" ht="22.05" customHeight="1">
      <c r="A173" s="10">
        <v>181</v>
      </c>
      <c r="B173" s="10" t="s">
        <v>11</v>
      </c>
      <c r="C173" s="10" t="s">
        <v>11</v>
      </c>
      <c r="D173" s="10"/>
      <c r="E173" s="10"/>
      <c r="F173" s="10"/>
      <c r="G173" s="10"/>
      <c r="H173" s="10"/>
      <c r="I173" s="10"/>
      <c r="J173" s="10"/>
      <c r="K173" s="38"/>
      <c r="L173" s="10"/>
      <c r="M173" s="10"/>
      <c r="N173" s="10" t="s">
        <v>916</v>
      </c>
      <c r="O173" s="10"/>
      <c r="P173" s="10" t="s">
        <v>720</v>
      </c>
      <c r="Q173" s="10" t="s">
        <v>721</v>
      </c>
      <c r="R173" s="10" t="s">
        <v>914</v>
      </c>
      <c r="S173" s="10"/>
      <c r="T173" s="10"/>
      <c r="U173" s="10"/>
      <c r="V173" s="10"/>
      <c r="W173" s="10"/>
      <c r="X173" s="10"/>
      <c r="Y173" s="59" t="str">
        <f t="shared" si="2"/>
        <v/>
      </c>
    </row>
    <row r="174" spans="1:25" ht="22.05" customHeight="1">
      <c r="A174" s="10">
        <v>183</v>
      </c>
      <c r="B174" s="10" t="s">
        <v>11</v>
      </c>
      <c r="C174" s="10" t="s">
        <v>11</v>
      </c>
      <c r="D174" s="10"/>
      <c r="E174" s="10"/>
      <c r="F174" s="10"/>
      <c r="G174" s="10"/>
      <c r="H174" s="10" t="s">
        <v>917</v>
      </c>
      <c r="I174" s="10" t="s">
        <v>918</v>
      </c>
      <c r="J174" s="10" t="s">
        <v>919</v>
      </c>
      <c r="K174" s="69" t="s">
        <v>498</v>
      </c>
      <c r="L174" s="32" t="s">
        <v>57</v>
      </c>
      <c r="M174" s="10" t="s">
        <v>920</v>
      </c>
      <c r="N174" s="70" t="s">
        <v>499</v>
      </c>
      <c r="O174" s="10" t="s">
        <v>921</v>
      </c>
      <c r="P174" s="10" t="s">
        <v>720</v>
      </c>
      <c r="Q174" s="10" t="s">
        <v>721</v>
      </c>
      <c r="R174" s="10" t="s">
        <v>914</v>
      </c>
      <c r="S174" s="10"/>
      <c r="T174" s="10"/>
      <c r="U174" s="10"/>
      <c r="V174" s="10"/>
      <c r="W174" s="10"/>
      <c r="X174" s="10"/>
      <c r="Y174" s="59" t="str">
        <f t="shared" si="2"/>
        <v/>
      </c>
    </row>
    <row r="175" spans="1:25" ht="22.05" customHeight="1">
      <c r="A175" s="18">
        <v>184</v>
      </c>
      <c r="B175" s="18" t="s">
        <v>11</v>
      </c>
      <c r="C175" s="18" t="s">
        <v>11</v>
      </c>
      <c r="D175" s="18"/>
      <c r="E175" s="18"/>
      <c r="F175" s="18"/>
      <c r="G175" s="18"/>
      <c r="H175" s="18" t="s">
        <v>922</v>
      </c>
      <c r="I175" s="18" t="s">
        <v>923</v>
      </c>
      <c r="J175" s="18" t="s">
        <v>924</v>
      </c>
      <c r="K175" s="69" t="s">
        <v>501</v>
      </c>
      <c r="L175" s="34" t="s">
        <v>57</v>
      </c>
      <c r="M175" s="18" t="s">
        <v>925</v>
      </c>
      <c r="N175" s="70" t="s">
        <v>502</v>
      </c>
      <c r="O175" s="18" t="s">
        <v>921</v>
      </c>
      <c r="P175" s="18" t="s">
        <v>720</v>
      </c>
      <c r="Q175" s="18" t="s">
        <v>721</v>
      </c>
      <c r="R175" s="18" t="s">
        <v>914</v>
      </c>
      <c r="S175" s="18"/>
      <c r="T175" s="18"/>
      <c r="U175" s="18"/>
      <c r="V175" s="18"/>
      <c r="W175" s="18"/>
      <c r="X175" s="18"/>
      <c r="Y175" s="59" t="str">
        <f t="shared" si="2"/>
        <v/>
      </c>
    </row>
    <row r="176" spans="1:25" ht="22.05" customHeight="1">
      <c r="A176" s="10">
        <v>185</v>
      </c>
      <c r="B176" s="10" t="s">
        <v>11</v>
      </c>
      <c r="C176" s="10" t="s">
        <v>11</v>
      </c>
      <c r="D176" s="10"/>
      <c r="E176" s="10"/>
      <c r="F176" s="10"/>
      <c r="G176" s="10"/>
      <c r="H176" s="10"/>
      <c r="I176" s="10"/>
      <c r="J176" s="10"/>
      <c r="K176" s="71"/>
      <c r="L176" s="10"/>
      <c r="M176" s="10"/>
      <c r="N176" s="72" t="s">
        <v>125</v>
      </c>
      <c r="O176" s="10"/>
      <c r="P176" s="10" t="s">
        <v>720</v>
      </c>
      <c r="Q176" s="10" t="s">
        <v>721</v>
      </c>
      <c r="R176" s="10" t="s">
        <v>914</v>
      </c>
      <c r="S176" s="10"/>
      <c r="T176" s="10"/>
      <c r="U176" s="10"/>
      <c r="V176" s="10"/>
      <c r="W176" s="10"/>
      <c r="X176" s="10"/>
      <c r="Y176" s="59" t="str">
        <f t="shared" si="2"/>
        <v/>
      </c>
    </row>
    <row r="177" spans="1:25" ht="22.05" customHeight="1">
      <c r="A177" s="18">
        <v>186</v>
      </c>
      <c r="B177" s="18" t="s">
        <v>11</v>
      </c>
      <c r="C177" s="18" t="s">
        <v>11</v>
      </c>
      <c r="D177" s="18"/>
      <c r="E177" s="18"/>
      <c r="F177" s="18"/>
      <c r="G177" s="18"/>
      <c r="H177" s="18" t="s">
        <v>926</v>
      </c>
      <c r="I177" s="18" t="s">
        <v>927</v>
      </c>
      <c r="J177" s="18" t="s">
        <v>928</v>
      </c>
      <c r="K177" s="73" t="s">
        <v>600</v>
      </c>
      <c r="L177" s="34" t="s">
        <v>57</v>
      </c>
      <c r="M177" s="18"/>
      <c r="N177" s="74" t="s">
        <v>601</v>
      </c>
      <c r="O177" s="18" t="s">
        <v>929</v>
      </c>
      <c r="P177" s="18" t="s">
        <v>720</v>
      </c>
      <c r="Q177" s="18" t="s">
        <v>721</v>
      </c>
      <c r="R177" s="18" t="s">
        <v>914</v>
      </c>
      <c r="S177" s="18"/>
      <c r="T177" s="18"/>
      <c r="U177" s="18"/>
      <c r="V177" s="18"/>
      <c r="W177" s="18"/>
      <c r="X177" s="18"/>
      <c r="Y177" s="59" t="str">
        <f t="shared" si="2"/>
        <v/>
      </c>
    </row>
    <row r="178" spans="1:25" ht="22.05" customHeight="1">
      <c r="A178" s="10">
        <v>187</v>
      </c>
      <c r="B178" s="10" t="s">
        <v>11</v>
      </c>
      <c r="C178" s="10" t="s">
        <v>11</v>
      </c>
      <c r="D178" s="10"/>
      <c r="E178" s="10"/>
      <c r="F178" s="10"/>
      <c r="G178" s="10"/>
      <c r="H178" s="10"/>
      <c r="I178" s="10"/>
      <c r="J178" s="10"/>
      <c r="K178" s="38"/>
      <c r="L178" s="10"/>
      <c r="M178" s="10"/>
      <c r="N178" s="10" t="s">
        <v>930</v>
      </c>
      <c r="O178" s="10" t="s">
        <v>931</v>
      </c>
      <c r="P178" s="10" t="s">
        <v>720</v>
      </c>
      <c r="Q178" s="10" t="s">
        <v>721</v>
      </c>
      <c r="R178" s="10" t="s">
        <v>914</v>
      </c>
      <c r="S178" s="10"/>
      <c r="T178" s="10"/>
      <c r="U178" s="10"/>
      <c r="V178" s="10"/>
      <c r="W178" s="10"/>
      <c r="X178" s="10"/>
      <c r="Y178" s="59" t="str">
        <f t="shared" si="2"/>
        <v/>
      </c>
    </row>
    <row r="179" spans="1:25" ht="22.05" customHeight="1">
      <c r="A179" s="18">
        <v>188</v>
      </c>
      <c r="B179" s="18" t="s">
        <v>11</v>
      </c>
      <c r="C179" s="18" t="s">
        <v>11</v>
      </c>
      <c r="D179" s="18"/>
      <c r="E179" s="18"/>
      <c r="F179" s="18"/>
      <c r="G179" s="18"/>
      <c r="H179" s="18"/>
      <c r="I179" s="18"/>
      <c r="J179" s="18"/>
      <c r="K179" s="69"/>
      <c r="L179" s="18"/>
      <c r="M179" s="18"/>
      <c r="N179" s="70" t="s">
        <v>533</v>
      </c>
      <c r="O179" s="18" t="s">
        <v>932</v>
      </c>
      <c r="P179" s="18" t="s">
        <v>720</v>
      </c>
      <c r="Q179" s="18" t="s">
        <v>721</v>
      </c>
      <c r="R179" s="18" t="s">
        <v>914</v>
      </c>
      <c r="S179" s="18"/>
      <c r="T179" s="18"/>
      <c r="U179" s="18"/>
      <c r="V179" s="18"/>
      <c r="W179" s="18"/>
      <c r="X179" s="18"/>
      <c r="Y179" s="59" t="str">
        <f t="shared" si="2"/>
        <v/>
      </c>
    </row>
    <row r="180" spans="1:25" ht="22.05" customHeight="1">
      <c r="A180" s="10">
        <v>189</v>
      </c>
      <c r="B180" s="10" t="s">
        <v>11</v>
      </c>
      <c r="C180" s="10" t="s">
        <v>11</v>
      </c>
      <c r="D180" s="10"/>
      <c r="E180" s="10"/>
      <c r="F180" s="10"/>
      <c r="G180" s="10"/>
      <c r="H180" s="10"/>
      <c r="I180" s="10"/>
      <c r="J180" s="10"/>
      <c r="K180" s="71"/>
      <c r="L180" s="10"/>
      <c r="M180" s="10"/>
      <c r="N180" s="72" t="s">
        <v>130</v>
      </c>
      <c r="O180" s="10" t="s">
        <v>933</v>
      </c>
      <c r="P180" s="10" t="s">
        <v>720</v>
      </c>
      <c r="Q180" s="10" t="s">
        <v>721</v>
      </c>
      <c r="R180" s="10" t="s">
        <v>914</v>
      </c>
      <c r="S180" s="10"/>
      <c r="T180" s="10"/>
      <c r="U180" s="10"/>
      <c r="V180" s="10"/>
      <c r="W180" s="10"/>
      <c r="X180" s="10"/>
      <c r="Y180" s="59" t="str">
        <f t="shared" si="2"/>
        <v/>
      </c>
    </row>
    <row r="181" spans="1:25" ht="22.05" customHeight="1">
      <c r="A181" s="18">
        <v>190</v>
      </c>
      <c r="B181" s="18" t="s">
        <v>11</v>
      </c>
      <c r="C181" s="18" t="s">
        <v>11</v>
      </c>
      <c r="D181" s="18"/>
      <c r="E181" s="18"/>
      <c r="F181" s="18"/>
      <c r="G181" s="18"/>
      <c r="H181" s="18"/>
      <c r="I181" s="18"/>
      <c r="J181" s="18"/>
      <c r="K181" s="71"/>
      <c r="L181" s="18"/>
      <c r="M181" s="18"/>
      <c r="N181" s="72" t="s">
        <v>130</v>
      </c>
      <c r="O181" s="18" t="s">
        <v>933</v>
      </c>
      <c r="P181" s="18" t="s">
        <v>720</v>
      </c>
      <c r="Q181" s="18" t="s">
        <v>721</v>
      </c>
      <c r="R181" s="18" t="s">
        <v>914</v>
      </c>
      <c r="S181" s="18"/>
      <c r="T181" s="18"/>
      <c r="U181" s="18"/>
      <c r="V181" s="18"/>
      <c r="W181" s="18"/>
      <c r="X181" s="18"/>
      <c r="Y181" s="59" t="str">
        <f t="shared" si="2"/>
        <v/>
      </c>
    </row>
    <row r="182" spans="1:25" ht="22.05" customHeight="1">
      <c r="A182" s="10">
        <v>191</v>
      </c>
      <c r="B182" s="10" t="s">
        <v>11</v>
      </c>
      <c r="C182" s="10" t="s">
        <v>11</v>
      </c>
      <c r="D182" s="10"/>
      <c r="E182" s="10"/>
      <c r="F182" s="10"/>
      <c r="G182" s="10"/>
      <c r="H182" s="10"/>
      <c r="I182" s="10"/>
      <c r="J182" s="10"/>
      <c r="K182" s="71"/>
      <c r="L182" s="10"/>
      <c r="M182" s="10"/>
      <c r="N182" s="72" t="s">
        <v>130</v>
      </c>
      <c r="O182" s="10" t="s">
        <v>933</v>
      </c>
      <c r="P182" s="10" t="s">
        <v>720</v>
      </c>
      <c r="Q182" s="10" t="s">
        <v>721</v>
      </c>
      <c r="R182" s="10" t="s">
        <v>914</v>
      </c>
      <c r="S182" s="10"/>
      <c r="T182" s="10"/>
      <c r="U182" s="10"/>
      <c r="V182" s="10"/>
      <c r="W182" s="10"/>
      <c r="X182" s="10"/>
      <c r="Y182" s="59" t="str">
        <f t="shared" si="2"/>
        <v/>
      </c>
    </row>
    <row r="183" spans="1:25" ht="22.05" customHeight="1">
      <c r="A183" s="18">
        <v>192</v>
      </c>
      <c r="B183" s="18" t="s">
        <v>11</v>
      </c>
      <c r="C183" s="18" t="s">
        <v>11</v>
      </c>
      <c r="D183" s="18"/>
      <c r="E183" s="18"/>
      <c r="F183" s="18"/>
      <c r="G183" s="18"/>
      <c r="H183" s="18"/>
      <c r="I183" s="18"/>
      <c r="J183" s="18"/>
      <c r="K183" s="71"/>
      <c r="L183" s="18"/>
      <c r="M183" s="18"/>
      <c r="N183" s="72" t="s">
        <v>135</v>
      </c>
      <c r="O183" s="18" t="s">
        <v>933</v>
      </c>
      <c r="P183" s="18" t="s">
        <v>720</v>
      </c>
      <c r="Q183" s="18" t="s">
        <v>721</v>
      </c>
      <c r="R183" s="18" t="s">
        <v>914</v>
      </c>
      <c r="S183" s="18"/>
      <c r="T183" s="18"/>
      <c r="U183" s="18"/>
      <c r="V183" s="18"/>
      <c r="W183" s="18"/>
      <c r="X183" s="18"/>
      <c r="Y183" s="59" t="str">
        <f t="shared" si="2"/>
        <v/>
      </c>
    </row>
    <row r="184" spans="1:25" ht="22.05" customHeight="1">
      <c r="A184" s="10">
        <v>193</v>
      </c>
      <c r="B184" s="10" t="s">
        <v>11</v>
      </c>
      <c r="C184" s="10" t="s">
        <v>11</v>
      </c>
      <c r="D184" s="10"/>
      <c r="E184" s="10"/>
      <c r="F184" s="10"/>
      <c r="G184" s="10"/>
      <c r="H184" s="10"/>
      <c r="I184" s="10"/>
      <c r="J184" s="10"/>
      <c r="K184" s="71"/>
      <c r="L184" s="10"/>
      <c r="M184" s="10"/>
      <c r="N184" s="72" t="s">
        <v>135</v>
      </c>
      <c r="O184" s="10" t="s">
        <v>933</v>
      </c>
      <c r="P184" s="10" t="s">
        <v>720</v>
      </c>
      <c r="Q184" s="10" t="s">
        <v>721</v>
      </c>
      <c r="R184" s="10" t="s">
        <v>914</v>
      </c>
      <c r="S184" s="10"/>
      <c r="T184" s="10"/>
      <c r="U184" s="10"/>
      <c r="V184" s="10"/>
      <c r="W184" s="10"/>
      <c r="X184" s="10"/>
      <c r="Y184" s="59" t="str">
        <f t="shared" si="2"/>
        <v/>
      </c>
    </row>
    <row r="185" spans="1:25" ht="22.05" customHeight="1">
      <c r="A185" s="18">
        <v>194</v>
      </c>
      <c r="B185" s="18" t="s">
        <v>11</v>
      </c>
      <c r="C185" s="18" t="s">
        <v>11</v>
      </c>
      <c r="D185" s="18"/>
      <c r="E185" s="18"/>
      <c r="F185" s="18"/>
      <c r="G185" s="18"/>
      <c r="H185" s="18"/>
      <c r="I185" s="18"/>
      <c r="J185" s="18"/>
      <c r="K185" s="71"/>
      <c r="L185" s="18"/>
      <c r="M185" s="18"/>
      <c r="N185" s="72" t="s">
        <v>135</v>
      </c>
      <c r="O185" s="18" t="s">
        <v>933</v>
      </c>
      <c r="P185" s="18" t="s">
        <v>720</v>
      </c>
      <c r="Q185" s="18" t="s">
        <v>721</v>
      </c>
      <c r="R185" s="18" t="s">
        <v>914</v>
      </c>
      <c r="S185" s="18"/>
      <c r="T185" s="18"/>
      <c r="U185" s="18"/>
      <c r="V185" s="18"/>
      <c r="W185" s="18"/>
      <c r="X185" s="18"/>
      <c r="Y185" s="59" t="str">
        <f t="shared" si="2"/>
        <v/>
      </c>
    </row>
    <row r="186" spans="1:25" ht="22.05" customHeight="1">
      <c r="A186" s="10">
        <v>195</v>
      </c>
      <c r="B186" s="10" t="s">
        <v>11</v>
      </c>
      <c r="C186" s="10" t="s">
        <v>11</v>
      </c>
      <c r="D186" s="10"/>
      <c r="E186" s="10"/>
      <c r="F186" s="10"/>
      <c r="G186" s="10"/>
      <c r="H186" s="10"/>
      <c r="I186" s="10"/>
      <c r="J186" s="10"/>
      <c r="K186" s="71"/>
      <c r="L186" s="10"/>
      <c r="M186" s="10"/>
      <c r="N186" s="72" t="s">
        <v>135</v>
      </c>
      <c r="O186" s="10" t="s">
        <v>933</v>
      </c>
      <c r="P186" s="10" t="s">
        <v>720</v>
      </c>
      <c r="Q186" s="10" t="s">
        <v>721</v>
      </c>
      <c r="R186" s="10" t="s">
        <v>914</v>
      </c>
      <c r="S186" s="10"/>
      <c r="T186" s="10"/>
      <c r="U186" s="10"/>
      <c r="V186" s="10"/>
      <c r="W186" s="10"/>
      <c r="X186" s="10"/>
      <c r="Y186" s="59" t="str">
        <f t="shared" si="2"/>
        <v/>
      </c>
    </row>
    <row r="187" spans="1:25" ht="22.05" customHeight="1">
      <c r="A187" s="18">
        <v>196</v>
      </c>
      <c r="B187" s="18" t="s">
        <v>11</v>
      </c>
      <c r="C187" s="18" t="s">
        <v>11</v>
      </c>
      <c r="D187" s="18"/>
      <c r="E187" s="18"/>
      <c r="F187" s="18"/>
      <c r="G187" s="18"/>
      <c r="H187" s="18"/>
      <c r="I187" s="18"/>
      <c r="J187" s="18"/>
      <c r="K187" s="71"/>
      <c r="L187" s="18"/>
      <c r="M187" s="18"/>
      <c r="N187" s="72" t="s">
        <v>135</v>
      </c>
      <c r="O187" s="18" t="s">
        <v>933</v>
      </c>
      <c r="P187" s="18" t="s">
        <v>720</v>
      </c>
      <c r="Q187" s="18" t="s">
        <v>721</v>
      </c>
      <c r="R187" s="18" t="s">
        <v>914</v>
      </c>
      <c r="S187" s="18"/>
      <c r="T187" s="18"/>
      <c r="U187" s="18"/>
      <c r="V187" s="18"/>
      <c r="W187" s="18"/>
      <c r="X187" s="18"/>
      <c r="Y187" s="59" t="str">
        <f t="shared" si="2"/>
        <v/>
      </c>
    </row>
    <row r="188" spans="1:25" ht="22.05" customHeight="1">
      <c r="A188" s="10">
        <v>197</v>
      </c>
      <c r="B188" s="10" t="s">
        <v>11</v>
      </c>
      <c r="C188" s="10" t="s">
        <v>11</v>
      </c>
      <c r="D188" s="10"/>
      <c r="E188" s="10"/>
      <c r="F188" s="10"/>
      <c r="G188" s="10"/>
      <c r="H188" s="10"/>
      <c r="I188" s="10"/>
      <c r="J188" s="10"/>
      <c r="K188" s="38"/>
      <c r="L188" s="10"/>
      <c r="M188" s="10"/>
      <c r="N188" s="10" t="s">
        <v>934</v>
      </c>
      <c r="O188" s="10"/>
      <c r="P188" s="10" t="s">
        <v>720</v>
      </c>
      <c r="Q188" s="10" t="s">
        <v>721</v>
      </c>
      <c r="R188" s="10" t="s">
        <v>914</v>
      </c>
      <c r="S188" s="10"/>
      <c r="T188" s="10"/>
      <c r="U188" s="10"/>
      <c r="V188" s="10"/>
      <c r="W188" s="10"/>
      <c r="X188" s="10"/>
      <c r="Y188" s="59" t="str">
        <f t="shared" si="2"/>
        <v/>
      </c>
    </row>
    <row r="189" spans="1:25" ht="22.05" customHeight="1">
      <c r="A189" s="18">
        <v>198</v>
      </c>
      <c r="B189" s="18" t="s">
        <v>11</v>
      </c>
      <c r="C189" s="18" t="s">
        <v>11</v>
      </c>
      <c r="D189" s="18"/>
      <c r="E189" s="18"/>
      <c r="F189" s="18"/>
      <c r="G189" s="18"/>
      <c r="H189" s="18"/>
      <c r="I189" s="18"/>
      <c r="J189" s="18"/>
      <c r="K189" s="71"/>
      <c r="L189" s="18"/>
      <c r="M189" s="18"/>
      <c r="N189" s="72" t="s">
        <v>142</v>
      </c>
      <c r="O189" s="18"/>
      <c r="P189" s="18" t="s">
        <v>720</v>
      </c>
      <c r="Q189" s="18" t="s">
        <v>721</v>
      </c>
      <c r="R189" s="18" t="s">
        <v>914</v>
      </c>
      <c r="S189" s="18"/>
      <c r="T189" s="18"/>
      <c r="U189" s="18"/>
      <c r="V189" s="18"/>
      <c r="W189" s="18"/>
      <c r="X189" s="18"/>
      <c r="Y189" s="59" t="str">
        <f t="shared" si="2"/>
        <v/>
      </c>
    </row>
    <row r="190" spans="1:25" ht="22.05" customHeight="1">
      <c r="A190" s="10">
        <v>199</v>
      </c>
      <c r="B190" s="10" t="s">
        <v>11</v>
      </c>
      <c r="C190" s="10" t="s">
        <v>11</v>
      </c>
      <c r="D190" s="10"/>
      <c r="E190" s="10"/>
      <c r="F190" s="10"/>
      <c r="G190" s="10"/>
      <c r="H190" s="10"/>
      <c r="I190" s="10"/>
      <c r="J190" s="10"/>
      <c r="K190" s="71"/>
      <c r="L190" s="10"/>
      <c r="M190" s="10"/>
      <c r="N190" s="72" t="s">
        <v>142</v>
      </c>
      <c r="O190" s="10"/>
      <c r="P190" s="10" t="s">
        <v>720</v>
      </c>
      <c r="Q190" s="10" t="s">
        <v>721</v>
      </c>
      <c r="R190" s="10" t="s">
        <v>914</v>
      </c>
      <c r="S190" s="10"/>
      <c r="T190" s="10"/>
      <c r="U190" s="10"/>
      <c r="V190" s="10"/>
      <c r="W190" s="10"/>
      <c r="X190" s="10"/>
      <c r="Y190" s="59" t="str">
        <f t="shared" si="2"/>
        <v/>
      </c>
    </row>
    <row r="191" spans="1:25" ht="22.05" customHeight="1">
      <c r="A191" s="18">
        <v>200</v>
      </c>
      <c r="B191" s="18" t="s">
        <v>11</v>
      </c>
      <c r="C191" s="18" t="s">
        <v>11</v>
      </c>
      <c r="D191" s="18"/>
      <c r="E191" s="18"/>
      <c r="F191" s="18"/>
      <c r="G191" s="18"/>
      <c r="H191" s="18"/>
      <c r="I191" s="18"/>
      <c r="J191" s="18"/>
      <c r="K191" s="71"/>
      <c r="L191" s="18"/>
      <c r="M191" s="18"/>
      <c r="N191" s="72" t="s">
        <v>142</v>
      </c>
      <c r="O191" s="18"/>
      <c r="P191" s="18" t="s">
        <v>720</v>
      </c>
      <c r="Q191" s="18" t="s">
        <v>721</v>
      </c>
      <c r="R191" s="18" t="s">
        <v>914</v>
      </c>
      <c r="S191" s="18"/>
      <c r="T191" s="18"/>
      <c r="U191" s="18"/>
      <c r="V191" s="18"/>
      <c r="W191" s="18"/>
      <c r="X191" s="18"/>
      <c r="Y191" s="59" t="str">
        <f t="shared" si="2"/>
        <v/>
      </c>
    </row>
    <row r="192" spans="1:25" ht="22.05" customHeight="1">
      <c r="A192" s="10">
        <v>201</v>
      </c>
      <c r="B192" s="10" t="s">
        <v>11</v>
      </c>
      <c r="C192" s="10" t="s">
        <v>11</v>
      </c>
      <c r="D192" s="10"/>
      <c r="E192" s="10"/>
      <c r="F192" s="10"/>
      <c r="G192" s="10"/>
      <c r="H192" s="10"/>
      <c r="I192" s="10"/>
      <c r="J192" s="10"/>
      <c r="K192" s="71"/>
      <c r="L192" s="10"/>
      <c r="M192" s="10"/>
      <c r="N192" s="72" t="s">
        <v>142</v>
      </c>
      <c r="O192" s="10"/>
      <c r="P192" s="10" t="s">
        <v>720</v>
      </c>
      <c r="Q192" s="10" t="s">
        <v>721</v>
      </c>
      <c r="R192" s="10" t="s">
        <v>914</v>
      </c>
      <c r="S192" s="10"/>
      <c r="T192" s="10"/>
      <c r="U192" s="10"/>
      <c r="V192" s="10"/>
      <c r="W192" s="10"/>
      <c r="X192" s="10"/>
      <c r="Y192" s="59" t="str">
        <f t="shared" si="2"/>
        <v/>
      </c>
    </row>
    <row r="193" spans="1:25" ht="22.05" customHeight="1">
      <c r="A193" s="18">
        <v>202</v>
      </c>
      <c r="B193" s="18" t="s">
        <v>11</v>
      </c>
      <c r="C193" s="18" t="s">
        <v>11</v>
      </c>
      <c r="D193" s="18"/>
      <c r="E193" s="18"/>
      <c r="F193" s="18"/>
      <c r="G193" s="18"/>
      <c r="H193" s="18"/>
      <c r="I193" s="18"/>
      <c r="J193" s="18"/>
      <c r="K193" s="71"/>
      <c r="L193" s="18"/>
      <c r="M193" s="18"/>
      <c r="N193" s="72" t="s">
        <v>142</v>
      </c>
      <c r="O193" s="18"/>
      <c r="P193" s="18" t="s">
        <v>720</v>
      </c>
      <c r="Q193" s="18" t="s">
        <v>721</v>
      </c>
      <c r="R193" s="18" t="s">
        <v>914</v>
      </c>
      <c r="S193" s="18"/>
      <c r="T193" s="18"/>
      <c r="U193" s="18"/>
      <c r="V193" s="18"/>
      <c r="W193" s="18"/>
      <c r="X193" s="18"/>
      <c r="Y193" s="59" t="str">
        <f t="shared" si="2"/>
        <v/>
      </c>
    </row>
    <row r="194" spans="1:25" ht="22.05" customHeight="1">
      <c r="A194" s="10">
        <v>203</v>
      </c>
      <c r="B194" s="10" t="s">
        <v>11</v>
      </c>
      <c r="C194" s="10" t="s">
        <v>11</v>
      </c>
      <c r="D194" s="10"/>
      <c r="E194" s="10"/>
      <c r="F194" s="10"/>
      <c r="G194" s="10"/>
      <c r="H194" s="10"/>
      <c r="I194" s="10"/>
      <c r="J194" s="10"/>
      <c r="K194" s="71"/>
      <c r="L194" s="10"/>
      <c r="M194" s="10"/>
      <c r="N194" s="72" t="s">
        <v>142</v>
      </c>
      <c r="O194" s="10"/>
      <c r="P194" s="10" t="s">
        <v>720</v>
      </c>
      <c r="Q194" s="10" t="s">
        <v>721</v>
      </c>
      <c r="R194" s="10" t="s">
        <v>914</v>
      </c>
      <c r="S194" s="10"/>
      <c r="T194" s="10"/>
      <c r="U194" s="10"/>
      <c r="V194" s="10"/>
      <c r="W194" s="10"/>
      <c r="X194" s="10"/>
      <c r="Y194" s="59" t="str">
        <f t="shared" si="2"/>
        <v/>
      </c>
    </row>
    <row r="195" spans="1:25" ht="22.05" customHeight="1">
      <c r="A195" s="18">
        <v>204</v>
      </c>
      <c r="B195" s="18" t="s">
        <v>11</v>
      </c>
      <c r="C195" s="18" t="s">
        <v>11</v>
      </c>
      <c r="D195" s="18"/>
      <c r="E195" s="18"/>
      <c r="F195" s="18"/>
      <c r="G195" s="18"/>
      <c r="H195" s="18" t="s">
        <v>935</v>
      </c>
      <c r="I195" s="18" t="s">
        <v>936</v>
      </c>
      <c r="J195" s="18" t="s">
        <v>937</v>
      </c>
      <c r="K195" s="43" t="s">
        <v>938</v>
      </c>
      <c r="L195" s="34" t="s">
        <v>57</v>
      </c>
      <c r="M195" s="18" t="s">
        <v>939</v>
      </c>
      <c r="N195" s="18" t="s">
        <v>940</v>
      </c>
      <c r="O195" s="18" t="s">
        <v>941</v>
      </c>
      <c r="P195" s="18" t="s">
        <v>720</v>
      </c>
      <c r="Q195" s="18" t="s">
        <v>721</v>
      </c>
      <c r="R195" s="18" t="s">
        <v>914</v>
      </c>
      <c r="S195" s="18"/>
      <c r="T195" s="18"/>
      <c r="U195" s="18"/>
      <c r="V195" s="18"/>
      <c r="W195" s="18"/>
      <c r="X195" s="18"/>
      <c r="Y195" s="59" t="str">
        <f t="shared" ref="Y195:Y258" si="3">IF(K195="","",IF(COUNTIF($K:$K,K195)&gt;1,"DUPLICADO NOMBRE",IF(AND(N195&lt;&gt;"",COUNTIF($N:$N,N195)&gt;1),"DUPLICADO CARGO","")))</f>
        <v/>
      </c>
    </row>
    <row r="196" spans="1:25" ht="22.05" customHeight="1">
      <c r="A196" s="10">
        <v>205</v>
      </c>
      <c r="B196" s="10" t="s">
        <v>11</v>
      </c>
      <c r="C196" s="10" t="s">
        <v>11</v>
      </c>
      <c r="D196" s="10"/>
      <c r="E196" s="10"/>
      <c r="F196" s="10"/>
      <c r="G196" s="10"/>
      <c r="H196" s="10"/>
      <c r="I196" s="10"/>
      <c r="J196" s="10"/>
      <c r="K196" s="38"/>
      <c r="L196" s="10"/>
      <c r="M196" s="10"/>
      <c r="N196" s="10" t="s">
        <v>942</v>
      </c>
      <c r="O196" s="10" t="s">
        <v>943</v>
      </c>
      <c r="P196" s="10" t="s">
        <v>720</v>
      </c>
      <c r="Q196" s="10" t="s">
        <v>721</v>
      </c>
      <c r="R196" s="10" t="s">
        <v>914</v>
      </c>
      <c r="S196" s="10"/>
      <c r="T196" s="10"/>
      <c r="U196" s="10"/>
      <c r="V196" s="10"/>
      <c r="W196" s="10"/>
      <c r="X196" s="10"/>
      <c r="Y196" s="59" t="str">
        <f t="shared" si="3"/>
        <v/>
      </c>
    </row>
    <row r="197" spans="1:25" ht="22.05" customHeight="1">
      <c r="A197" s="18">
        <v>206</v>
      </c>
      <c r="B197" s="18" t="s">
        <v>11</v>
      </c>
      <c r="C197" s="18" t="s">
        <v>11</v>
      </c>
      <c r="D197" s="18"/>
      <c r="E197" s="18"/>
      <c r="F197" s="18"/>
      <c r="G197" s="18"/>
      <c r="H197" s="18"/>
      <c r="I197" s="18"/>
      <c r="J197" s="18"/>
      <c r="K197" s="43"/>
      <c r="L197" s="18"/>
      <c r="M197" s="18"/>
      <c r="N197" s="18" t="s">
        <v>944</v>
      </c>
      <c r="O197" s="18" t="s">
        <v>945</v>
      </c>
      <c r="P197" s="18" t="s">
        <v>720</v>
      </c>
      <c r="Q197" s="18" t="s">
        <v>721</v>
      </c>
      <c r="R197" s="18" t="s">
        <v>914</v>
      </c>
      <c r="S197" s="18"/>
      <c r="T197" s="18"/>
      <c r="U197" s="18"/>
      <c r="V197" s="18"/>
      <c r="W197" s="18"/>
      <c r="X197" s="18"/>
      <c r="Y197" s="59" t="str">
        <f t="shared" si="3"/>
        <v/>
      </c>
    </row>
    <row r="198" spans="1:25" ht="22.05" customHeight="1">
      <c r="A198" s="10">
        <v>207</v>
      </c>
      <c r="B198" s="10" t="s">
        <v>11</v>
      </c>
      <c r="C198" s="10" t="s">
        <v>11</v>
      </c>
      <c r="D198" s="10"/>
      <c r="E198" s="10"/>
      <c r="F198" s="10"/>
      <c r="G198" s="10"/>
      <c r="H198" s="10"/>
      <c r="I198" s="10"/>
      <c r="J198" s="10"/>
      <c r="K198" s="71"/>
      <c r="L198" s="10"/>
      <c r="M198" s="10"/>
      <c r="N198" s="72" t="s">
        <v>150</v>
      </c>
      <c r="O198" s="10" t="s">
        <v>945</v>
      </c>
      <c r="P198" s="10" t="s">
        <v>720</v>
      </c>
      <c r="Q198" s="10" t="s">
        <v>721</v>
      </c>
      <c r="R198" s="10" t="s">
        <v>914</v>
      </c>
      <c r="S198" s="10"/>
      <c r="T198" s="10"/>
      <c r="U198" s="10"/>
      <c r="V198" s="10"/>
      <c r="W198" s="10"/>
      <c r="X198" s="10"/>
      <c r="Y198" s="59" t="str">
        <f t="shared" si="3"/>
        <v/>
      </c>
    </row>
    <row r="199" spans="1:25" ht="22.05" customHeight="1">
      <c r="A199" s="18">
        <v>208</v>
      </c>
      <c r="B199" s="18" t="s">
        <v>11</v>
      </c>
      <c r="C199" s="18" t="s">
        <v>11</v>
      </c>
      <c r="D199" s="18"/>
      <c r="E199" s="18"/>
      <c r="F199" s="18"/>
      <c r="G199" s="18"/>
      <c r="H199" s="18"/>
      <c r="I199" s="18"/>
      <c r="J199" s="18"/>
      <c r="K199" s="43"/>
      <c r="L199" s="18"/>
      <c r="M199" s="18"/>
      <c r="N199" s="18" t="s">
        <v>946</v>
      </c>
      <c r="O199" s="18"/>
      <c r="P199" s="18" t="s">
        <v>720</v>
      </c>
      <c r="Q199" s="18" t="s">
        <v>721</v>
      </c>
      <c r="R199" s="18" t="s">
        <v>914</v>
      </c>
      <c r="S199" s="18"/>
      <c r="T199" s="18"/>
      <c r="U199" s="18"/>
      <c r="V199" s="18"/>
      <c r="W199" s="18"/>
      <c r="X199" s="18"/>
      <c r="Y199" s="59" t="str">
        <f t="shared" si="3"/>
        <v/>
      </c>
    </row>
    <row r="200" spans="1:25" ht="22.05" customHeight="1">
      <c r="A200" s="10">
        <v>209</v>
      </c>
      <c r="B200" s="10" t="s">
        <v>11</v>
      </c>
      <c r="C200" s="10" t="s">
        <v>11</v>
      </c>
      <c r="D200" s="10"/>
      <c r="E200" s="10"/>
      <c r="F200" s="10"/>
      <c r="G200" s="10"/>
      <c r="H200" s="10"/>
      <c r="I200" s="10"/>
      <c r="J200" s="10"/>
      <c r="K200" s="69"/>
      <c r="L200" s="10"/>
      <c r="M200" s="10"/>
      <c r="N200" s="70" t="s">
        <v>537</v>
      </c>
      <c r="O200" s="10"/>
      <c r="P200" s="10" t="s">
        <v>720</v>
      </c>
      <c r="Q200" s="10" t="s">
        <v>721</v>
      </c>
      <c r="R200" s="10" t="s">
        <v>914</v>
      </c>
      <c r="S200" s="10"/>
      <c r="T200" s="10"/>
      <c r="U200" s="10"/>
      <c r="V200" s="10"/>
      <c r="W200" s="10"/>
      <c r="X200" s="10"/>
      <c r="Y200" s="59" t="str">
        <f t="shared" si="3"/>
        <v/>
      </c>
    </row>
    <row r="201" spans="1:25" ht="22.05" customHeight="1">
      <c r="A201" s="18">
        <v>210</v>
      </c>
      <c r="B201" s="18" t="s">
        <v>11</v>
      </c>
      <c r="C201" s="18" t="s">
        <v>11</v>
      </c>
      <c r="D201" s="18"/>
      <c r="E201" s="18"/>
      <c r="F201" s="18"/>
      <c r="G201" s="18"/>
      <c r="H201" s="18" t="s">
        <v>947</v>
      </c>
      <c r="I201" s="18" t="s">
        <v>948</v>
      </c>
      <c r="J201" s="18" t="s">
        <v>949</v>
      </c>
      <c r="K201" s="73" t="s">
        <v>607</v>
      </c>
      <c r="L201" s="34" t="s">
        <v>57</v>
      </c>
      <c r="M201" s="18"/>
      <c r="N201" s="74" t="s">
        <v>608</v>
      </c>
      <c r="O201" s="18" t="s">
        <v>950</v>
      </c>
      <c r="P201" s="18" t="s">
        <v>720</v>
      </c>
      <c r="Q201" s="18" t="s">
        <v>721</v>
      </c>
      <c r="R201" s="18" t="s">
        <v>914</v>
      </c>
      <c r="S201" s="18"/>
      <c r="T201" s="18"/>
      <c r="U201" s="18"/>
      <c r="V201" s="18"/>
      <c r="W201" s="18"/>
      <c r="X201" s="18"/>
      <c r="Y201" s="59" t="str">
        <f t="shared" si="3"/>
        <v/>
      </c>
    </row>
    <row r="202" spans="1:25" ht="22.05" customHeight="1">
      <c r="A202" s="10">
        <v>211</v>
      </c>
      <c r="B202" s="10" t="s">
        <v>11</v>
      </c>
      <c r="C202" s="10" t="s">
        <v>11</v>
      </c>
      <c r="D202" s="10"/>
      <c r="E202" s="10"/>
      <c r="F202" s="10"/>
      <c r="G202" s="10"/>
      <c r="H202" s="10"/>
      <c r="I202" s="10"/>
      <c r="J202" s="10"/>
      <c r="K202" s="38"/>
      <c r="L202" s="10"/>
      <c r="M202" s="10"/>
      <c r="N202" s="10" t="s">
        <v>951</v>
      </c>
      <c r="O202" s="10" t="s">
        <v>933</v>
      </c>
      <c r="P202" s="10" t="s">
        <v>720</v>
      </c>
      <c r="Q202" s="10" t="s">
        <v>721</v>
      </c>
      <c r="R202" s="10" t="s">
        <v>914</v>
      </c>
      <c r="S202" s="10"/>
      <c r="T202" s="10"/>
      <c r="U202" s="10"/>
      <c r="V202" s="10"/>
      <c r="W202" s="10"/>
      <c r="X202" s="10"/>
      <c r="Y202" s="59" t="str">
        <f t="shared" si="3"/>
        <v/>
      </c>
    </row>
    <row r="203" spans="1:25" ht="22.05" customHeight="1">
      <c r="A203" s="18">
        <v>212</v>
      </c>
      <c r="B203" s="18" t="s">
        <v>11</v>
      </c>
      <c r="C203" s="18" t="s">
        <v>11</v>
      </c>
      <c r="D203" s="18"/>
      <c r="E203" s="18"/>
      <c r="F203" s="18"/>
      <c r="G203" s="18"/>
      <c r="H203" s="18"/>
      <c r="I203" s="18"/>
      <c r="J203" s="18"/>
      <c r="K203" s="43"/>
      <c r="L203" s="18"/>
      <c r="M203" s="18"/>
      <c r="N203" s="18" t="s">
        <v>952</v>
      </c>
      <c r="O203" s="18" t="s">
        <v>953</v>
      </c>
      <c r="P203" s="18" t="s">
        <v>720</v>
      </c>
      <c r="Q203" s="18" t="s">
        <v>721</v>
      </c>
      <c r="R203" s="18" t="s">
        <v>914</v>
      </c>
      <c r="S203" s="18"/>
      <c r="T203" s="18"/>
      <c r="U203" s="18"/>
      <c r="V203" s="18"/>
      <c r="W203" s="18"/>
      <c r="X203" s="18"/>
      <c r="Y203" s="59" t="str">
        <f t="shared" si="3"/>
        <v/>
      </c>
    </row>
    <row r="204" spans="1:25" ht="22.05" customHeight="1">
      <c r="A204" s="10">
        <v>213</v>
      </c>
      <c r="B204" s="10" t="s">
        <v>11</v>
      </c>
      <c r="C204" s="10" t="s">
        <v>11</v>
      </c>
      <c r="D204" s="10"/>
      <c r="E204" s="10"/>
      <c r="F204" s="10"/>
      <c r="G204" s="10"/>
      <c r="H204" s="10" t="s">
        <v>954</v>
      </c>
      <c r="I204" s="10" t="s">
        <v>955</v>
      </c>
      <c r="J204" s="10" t="s">
        <v>956</v>
      </c>
      <c r="K204" s="69" t="s">
        <v>504</v>
      </c>
      <c r="L204" s="32" t="s">
        <v>57</v>
      </c>
      <c r="M204" s="10" t="s">
        <v>957</v>
      </c>
      <c r="N204" s="70" t="s">
        <v>505</v>
      </c>
      <c r="O204" s="10" t="s">
        <v>958</v>
      </c>
      <c r="P204" s="10" t="s">
        <v>720</v>
      </c>
      <c r="Q204" s="10" t="s">
        <v>721</v>
      </c>
      <c r="R204" s="10" t="s">
        <v>914</v>
      </c>
      <c r="S204" s="10"/>
      <c r="T204" s="10"/>
      <c r="U204" s="10"/>
      <c r="V204" s="10"/>
      <c r="W204" s="10"/>
      <c r="X204" s="10"/>
      <c r="Y204" s="59" t="str">
        <f t="shared" si="3"/>
        <v/>
      </c>
    </row>
    <row r="205" spans="1:25" ht="22.05" customHeight="1">
      <c r="A205" s="18">
        <v>214</v>
      </c>
      <c r="B205" s="18" t="s">
        <v>11</v>
      </c>
      <c r="C205" s="18" t="s">
        <v>11</v>
      </c>
      <c r="D205" s="18"/>
      <c r="E205" s="18"/>
      <c r="F205" s="18"/>
      <c r="G205" s="18"/>
      <c r="H205" s="18" t="s">
        <v>959</v>
      </c>
      <c r="I205" s="18" t="s">
        <v>960</v>
      </c>
      <c r="J205" s="18" t="s">
        <v>961</v>
      </c>
      <c r="K205" s="69" t="s">
        <v>507</v>
      </c>
      <c r="L205" s="34" t="s">
        <v>57</v>
      </c>
      <c r="M205" s="18" t="s">
        <v>962</v>
      </c>
      <c r="N205" s="70" t="s">
        <v>508</v>
      </c>
      <c r="O205" s="18" t="s">
        <v>958</v>
      </c>
      <c r="P205" s="18" t="s">
        <v>720</v>
      </c>
      <c r="Q205" s="18" t="s">
        <v>721</v>
      </c>
      <c r="R205" s="18" t="s">
        <v>914</v>
      </c>
      <c r="S205" s="18"/>
      <c r="T205" s="18"/>
      <c r="U205" s="18"/>
      <c r="V205" s="18"/>
      <c r="W205" s="18"/>
      <c r="X205" s="18"/>
      <c r="Y205" s="59" t="str">
        <f t="shared" si="3"/>
        <v/>
      </c>
    </row>
    <row r="206" spans="1:25" ht="22.05" customHeight="1">
      <c r="A206" s="10">
        <v>215</v>
      </c>
      <c r="B206" s="10" t="s">
        <v>11</v>
      </c>
      <c r="C206" s="10" t="s">
        <v>11</v>
      </c>
      <c r="D206" s="10"/>
      <c r="E206" s="10"/>
      <c r="F206" s="10"/>
      <c r="G206" s="10"/>
      <c r="H206" s="10" t="s">
        <v>963</v>
      </c>
      <c r="I206" s="10" t="s">
        <v>964</v>
      </c>
      <c r="J206" s="10" t="s">
        <v>965</v>
      </c>
      <c r="K206" s="69" t="s">
        <v>510</v>
      </c>
      <c r="L206" s="32" t="s">
        <v>57</v>
      </c>
      <c r="M206" s="10" t="s">
        <v>966</v>
      </c>
      <c r="N206" s="70" t="s">
        <v>511</v>
      </c>
      <c r="O206" s="10" t="s">
        <v>958</v>
      </c>
      <c r="P206" s="10" t="s">
        <v>720</v>
      </c>
      <c r="Q206" s="10" t="s">
        <v>721</v>
      </c>
      <c r="R206" s="10" t="s">
        <v>914</v>
      </c>
      <c r="S206" s="10"/>
      <c r="T206" s="10"/>
      <c r="U206" s="10"/>
      <c r="V206" s="10"/>
      <c r="W206" s="10"/>
      <c r="X206" s="10"/>
      <c r="Y206" s="59" t="str">
        <f t="shared" si="3"/>
        <v/>
      </c>
    </row>
    <row r="207" spans="1:25" ht="22.05" customHeight="1">
      <c r="A207" s="18">
        <v>218</v>
      </c>
      <c r="B207" s="18" t="s">
        <v>11</v>
      </c>
      <c r="C207" s="18" t="s">
        <v>11</v>
      </c>
      <c r="D207" s="18"/>
      <c r="E207" s="18"/>
      <c r="F207" s="18"/>
      <c r="G207" s="18"/>
      <c r="H207" s="18" t="s">
        <v>967</v>
      </c>
      <c r="I207" s="18" t="s">
        <v>968</v>
      </c>
      <c r="J207" s="18" t="s">
        <v>969</v>
      </c>
      <c r="K207" s="69" t="s">
        <v>513</v>
      </c>
      <c r="L207" s="34" t="s">
        <v>57</v>
      </c>
      <c r="M207" s="18" t="s">
        <v>970</v>
      </c>
      <c r="N207" s="70" t="s">
        <v>514</v>
      </c>
      <c r="O207" s="18" t="s">
        <v>958</v>
      </c>
      <c r="P207" s="18" t="s">
        <v>720</v>
      </c>
      <c r="Q207" s="18" t="s">
        <v>721</v>
      </c>
      <c r="R207" s="18" t="s">
        <v>914</v>
      </c>
      <c r="S207" s="18"/>
      <c r="T207" s="18"/>
      <c r="U207" s="18"/>
      <c r="V207" s="18"/>
      <c r="W207" s="18"/>
      <c r="X207" s="18"/>
      <c r="Y207" s="59" t="str">
        <f t="shared" si="3"/>
        <v/>
      </c>
    </row>
    <row r="208" spans="1:25" ht="22.05" customHeight="1">
      <c r="A208" s="10">
        <v>219</v>
      </c>
      <c r="B208" s="10" t="s">
        <v>11</v>
      </c>
      <c r="C208" s="10" t="s">
        <v>11</v>
      </c>
      <c r="D208" s="10"/>
      <c r="E208" s="10"/>
      <c r="F208" s="10"/>
      <c r="G208" s="10"/>
      <c r="H208" s="10" t="s">
        <v>971</v>
      </c>
      <c r="I208" s="10" t="s">
        <v>972</v>
      </c>
      <c r="J208" s="10" t="s">
        <v>973</v>
      </c>
      <c r="K208" s="69" t="s">
        <v>516</v>
      </c>
      <c r="L208" s="32" t="s">
        <v>57</v>
      </c>
      <c r="M208" s="10" t="s">
        <v>974</v>
      </c>
      <c r="N208" s="70" t="s">
        <v>517</v>
      </c>
      <c r="O208" s="10" t="s">
        <v>958</v>
      </c>
      <c r="P208" s="10" t="s">
        <v>720</v>
      </c>
      <c r="Q208" s="10" t="s">
        <v>721</v>
      </c>
      <c r="R208" s="10" t="s">
        <v>914</v>
      </c>
      <c r="S208" s="10"/>
      <c r="T208" s="10"/>
      <c r="U208" s="10"/>
      <c r="V208" s="10"/>
      <c r="W208" s="10"/>
      <c r="X208" s="10"/>
      <c r="Y208" s="59" t="str">
        <f t="shared" si="3"/>
        <v/>
      </c>
    </row>
    <row r="209" spans="1:25" ht="22.05" customHeight="1">
      <c r="A209" s="18">
        <v>220</v>
      </c>
      <c r="B209" s="18" t="s">
        <v>11</v>
      </c>
      <c r="C209" s="18" t="s">
        <v>11</v>
      </c>
      <c r="D209" s="18"/>
      <c r="E209" s="18"/>
      <c r="F209" s="18"/>
      <c r="G209" s="18"/>
      <c r="H209" s="18" t="s">
        <v>975</v>
      </c>
      <c r="I209" s="18" t="s">
        <v>976</v>
      </c>
      <c r="J209" s="18" t="s">
        <v>977</v>
      </c>
      <c r="K209" s="71" t="s">
        <v>155</v>
      </c>
      <c r="L209" s="34" t="s">
        <v>57</v>
      </c>
      <c r="M209" s="18" t="s">
        <v>978</v>
      </c>
      <c r="N209" s="72" t="s">
        <v>156</v>
      </c>
      <c r="O209" s="18" t="s">
        <v>958</v>
      </c>
      <c r="P209" s="18" t="s">
        <v>720</v>
      </c>
      <c r="Q209" s="18" t="s">
        <v>721</v>
      </c>
      <c r="R209" s="18" t="s">
        <v>914</v>
      </c>
      <c r="S209" s="18"/>
      <c r="T209" s="18"/>
      <c r="U209" s="18"/>
      <c r="V209" s="18"/>
      <c r="W209" s="18"/>
      <c r="X209" s="18"/>
      <c r="Y209" s="59" t="str">
        <f t="shared" si="3"/>
        <v>DUPLICADO CARGO</v>
      </c>
    </row>
    <row r="210" spans="1:25" ht="22.05" customHeight="1">
      <c r="A210" s="10">
        <v>221</v>
      </c>
      <c r="B210" s="10" t="s">
        <v>11</v>
      </c>
      <c r="C210" s="10" t="s">
        <v>11</v>
      </c>
      <c r="D210" s="10"/>
      <c r="E210" s="10"/>
      <c r="F210" s="10"/>
      <c r="G210" s="10"/>
      <c r="H210" s="10" t="s">
        <v>979</v>
      </c>
      <c r="I210" s="10" t="s">
        <v>980</v>
      </c>
      <c r="J210" s="10" t="s">
        <v>981</v>
      </c>
      <c r="K210" s="71" t="s">
        <v>158</v>
      </c>
      <c r="L210" s="32" t="s">
        <v>57</v>
      </c>
      <c r="M210" s="10" t="s">
        <v>982</v>
      </c>
      <c r="N210" s="72" t="s">
        <v>156</v>
      </c>
      <c r="O210" s="10" t="s">
        <v>958</v>
      </c>
      <c r="P210" s="10" t="s">
        <v>720</v>
      </c>
      <c r="Q210" s="10" t="s">
        <v>721</v>
      </c>
      <c r="R210" s="10" t="s">
        <v>914</v>
      </c>
      <c r="S210" s="10"/>
      <c r="T210" s="10"/>
      <c r="U210" s="10"/>
      <c r="V210" s="10"/>
      <c r="W210" s="10"/>
      <c r="X210" s="10"/>
      <c r="Y210" s="59" t="str">
        <f t="shared" si="3"/>
        <v>DUPLICADO CARGO</v>
      </c>
    </row>
    <row r="211" spans="1:25" ht="22.05" customHeight="1">
      <c r="A211" s="18">
        <v>222</v>
      </c>
      <c r="B211" s="18" t="s">
        <v>11</v>
      </c>
      <c r="C211" s="18" t="s">
        <v>11</v>
      </c>
      <c r="D211" s="18"/>
      <c r="E211" s="18"/>
      <c r="F211" s="18"/>
      <c r="G211" s="18"/>
      <c r="H211" s="18" t="s">
        <v>963</v>
      </c>
      <c r="I211" s="18" t="s">
        <v>983</v>
      </c>
      <c r="J211" s="18" t="s">
        <v>984</v>
      </c>
      <c r="K211" s="69" t="s">
        <v>519</v>
      </c>
      <c r="L211" s="34" t="s">
        <v>57</v>
      </c>
      <c r="M211" s="18" t="s">
        <v>985</v>
      </c>
      <c r="N211" s="70" t="s">
        <v>520</v>
      </c>
      <c r="O211" s="18" t="s">
        <v>958</v>
      </c>
      <c r="P211" s="18" t="s">
        <v>720</v>
      </c>
      <c r="Q211" s="18" t="s">
        <v>721</v>
      </c>
      <c r="R211" s="18" t="s">
        <v>914</v>
      </c>
      <c r="S211" s="18"/>
      <c r="T211" s="18"/>
      <c r="U211" s="18"/>
      <c r="V211" s="18"/>
      <c r="W211" s="18"/>
      <c r="X211" s="18"/>
      <c r="Y211" s="59" t="str">
        <f t="shared" si="3"/>
        <v/>
      </c>
    </row>
    <row r="212" spans="1:25" ht="22.05" customHeight="1">
      <c r="A212" s="10">
        <v>223</v>
      </c>
      <c r="B212" s="10" t="s">
        <v>11</v>
      </c>
      <c r="C212" s="10" t="s">
        <v>11</v>
      </c>
      <c r="D212" s="10"/>
      <c r="E212" s="10"/>
      <c r="F212" s="10"/>
      <c r="G212" s="10"/>
      <c r="H212" s="10" t="s">
        <v>986</v>
      </c>
      <c r="I212" s="10" t="s">
        <v>987</v>
      </c>
      <c r="J212" s="10" t="s">
        <v>988</v>
      </c>
      <c r="K212" s="69" t="s">
        <v>522</v>
      </c>
      <c r="L212" s="32" t="s">
        <v>57</v>
      </c>
      <c r="M212" s="10" t="s">
        <v>989</v>
      </c>
      <c r="N212" s="70" t="s">
        <v>523</v>
      </c>
      <c r="O212" s="10" t="s">
        <v>958</v>
      </c>
      <c r="P212" s="10" t="s">
        <v>720</v>
      </c>
      <c r="Q212" s="10" t="s">
        <v>721</v>
      </c>
      <c r="R212" s="10" t="s">
        <v>914</v>
      </c>
      <c r="S212" s="10"/>
      <c r="T212" s="10"/>
      <c r="U212" s="10"/>
      <c r="V212" s="10"/>
      <c r="W212" s="10"/>
      <c r="X212" s="10"/>
      <c r="Y212" s="59" t="str">
        <f t="shared" si="3"/>
        <v/>
      </c>
    </row>
    <row r="213" spans="1:25" ht="22.05" customHeight="1">
      <c r="A213" s="18">
        <v>224</v>
      </c>
      <c r="B213" s="18" t="s">
        <v>11</v>
      </c>
      <c r="C213" s="18" t="s">
        <v>11</v>
      </c>
      <c r="D213" s="18"/>
      <c r="E213" s="18"/>
      <c r="F213" s="18"/>
      <c r="G213" s="18"/>
      <c r="H213" s="18"/>
      <c r="I213" s="18"/>
      <c r="J213" s="18"/>
      <c r="K213" s="43"/>
      <c r="L213" s="18"/>
      <c r="M213" s="18"/>
      <c r="N213" s="18" t="s">
        <v>990</v>
      </c>
      <c r="O213" s="18" t="s">
        <v>991</v>
      </c>
      <c r="P213" s="18" t="s">
        <v>720</v>
      </c>
      <c r="Q213" s="18" t="s">
        <v>721</v>
      </c>
      <c r="R213" s="18" t="s">
        <v>914</v>
      </c>
      <c r="S213" s="18"/>
      <c r="T213" s="18"/>
      <c r="U213" s="18"/>
      <c r="V213" s="18"/>
      <c r="W213" s="18"/>
      <c r="X213" s="18"/>
      <c r="Y213" s="59" t="str">
        <f t="shared" si="3"/>
        <v/>
      </c>
    </row>
    <row r="214" spans="1:25" ht="22.05" customHeight="1">
      <c r="A214" s="10">
        <v>225</v>
      </c>
      <c r="B214" s="10" t="s">
        <v>11</v>
      </c>
      <c r="C214" s="10" t="s">
        <v>11</v>
      </c>
      <c r="D214" s="10"/>
      <c r="E214" s="10"/>
      <c r="F214" s="10"/>
      <c r="G214" s="10"/>
      <c r="H214" s="10" t="s">
        <v>992</v>
      </c>
      <c r="I214" s="10" t="s">
        <v>993</v>
      </c>
      <c r="J214" s="10" t="s">
        <v>994</v>
      </c>
      <c r="K214" s="73" t="s">
        <v>615</v>
      </c>
      <c r="L214" s="32" t="s">
        <v>57</v>
      </c>
      <c r="M214" s="10"/>
      <c r="N214" s="74" t="s">
        <v>616</v>
      </c>
      <c r="O214" s="10" t="s">
        <v>995</v>
      </c>
      <c r="P214" s="10" t="s">
        <v>720</v>
      </c>
      <c r="Q214" s="10" t="s">
        <v>721</v>
      </c>
      <c r="R214" s="10" t="s">
        <v>914</v>
      </c>
      <c r="S214" s="10"/>
      <c r="T214" s="10"/>
      <c r="U214" s="10"/>
      <c r="V214" s="10"/>
      <c r="W214" s="10"/>
      <c r="X214" s="10"/>
      <c r="Y214" s="59" t="str">
        <f t="shared" si="3"/>
        <v/>
      </c>
    </row>
    <row r="215" spans="1:25" ht="22.05" customHeight="1">
      <c r="A215" s="18">
        <v>226</v>
      </c>
      <c r="B215" s="18" t="s">
        <v>11</v>
      </c>
      <c r="C215" s="18" t="s">
        <v>11</v>
      </c>
      <c r="D215" s="18"/>
      <c r="E215" s="18"/>
      <c r="F215" s="18"/>
      <c r="G215" s="18"/>
      <c r="H215" s="18"/>
      <c r="I215" s="18"/>
      <c r="J215" s="18"/>
      <c r="K215" s="43"/>
      <c r="L215" s="18"/>
      <c r="M215" s="18"/>
      <c r="N215" s="18" t="s">
        <v>996</v>
      </c>
      <c r="O215" s="18"/>
      <c r="P215" s="18" t="s">
        <v>720</v>
      </c>
      <c r="Q215" s="18" t="s">
        <v>721</v>
      </c>
      <c r="R215" s="18" t="s">
        <v>914</v>
      </c>
      <c r="S215" s="18"/>
      <c r="T215" s="18"/>
      <c r="U215" s="18"/>
      <c r="V215" s="18"/>
      <c r="W215" s="18"/>
      <c r="X215" s="18"/>
      <c r="Y215" s="59" t="str">
        <f t="shared" si="3"/>
        <v/>
      </c>
    </row>
    <row r="216" spans="1:25" ht="22.05" customHeight="1">
      <c r="A216" s="10">
        <v>227</v>
      </c>
      <c r="B216" s="10" t="s">
        <v>11</v>
      </c>
      <c r="C216" s="10" t="s">
        <v>11</v>
      </c>
      <c r="D216" s="10"/>
      <c r="E216" s="10"/>
      <c r="F216" s="10"/>
      <c r="G216" s="10"/>
      <c r="H216" s="10"/>
      <c r="I216" s="10"/>
      <c r="J216" s="10"/>
      <c r="K216" s="38"/>
      <c r="L216" s="10"/>
      <c r="M216" s="10"/>
      <c r="N216" s="10" t="s">
        <v>997</v>
      </c>
      <c r="O216" s="10" t="s">
        <v>998</v>
      </c>
      <c r="P216" s="10" t="s">
        <v>720</v>
      </c>
      <c r="Q216" s="10" t="s">
        <v>721</v>
      </c>
      <c r="R216" s="10" t="s">
        <v>914</v>
      </c>
      <c r="S216" s="10"/>
      <c r="T216" s="10"/>
      <c r="U216" s="10"/>
      <c r="V216" s="10"/>
      <c r="W216" s="10"/>
      <c r="X216" s="10"/>
      <c r="Y216" s="59" t="str">
        <f t="shared" si="3"/>
        <v/>
      </c>
    </row>
    <row r="217" spans="1:25" ht="22.05" customHeight="1">
      <c r="A217" s="18">
        <v>228</v>
      </c>
      <c r="B217" s="18" t="s">
        <v>11</v>
      </c>
      <c r="C217" s="18" t="s">
        <v>11</v>
      </c>
      <c r="D217" s="18"/>
      <c r="E217" s="18"/>
      <c r="F217" s="18"/>
      <c r="G217" s="18"/>
      <c r="H217" s="18"/>
      <c r="I217" s="18"/>
      <c r="J217" s="18"/>
      <c r="K217" s="43"/>
      <c r="L217" s="18"/>
      <c r="M217" s="18"/>
      <c r="N217" s="18" t="s">
        <v>999</v>
      </c>
      <c r="O217" s="18" t="s">
        <v>991</v>
      </c>
      <c r="P217" s="18" t="s">
        <v>720</v>
      </c>
      <c r="Q217" s="18" t="s">
        <v>721</v>
      </c>
      <c r="R217" s="18" t="s">
        <v>914</v>
      </c>
      <c r="S217" s="18"/>
      <c r="T217" s="18"/>
      <c r="U217" s="18"/>
      <c r="V217" s="18"/>
      <c r="W217" s="18"/>
      <c r="X217" s="18"/>
      <c r="Y217" s="59" t="str">
        <f t="shared" si="3"/>
        <v/>
      </c>
    </row>
    <row r="218" spans="1:25" ht="22.05" customHeight="1">
      <c r="A218" s="10">
        <v>229</v>
      </c>
      <c r="B218" s="10" t="s">
        <v>11</v>
      </c>
      <c r="C218" s="10" t="s">
        <v>11</v>
      </c>
      <c r="D218" s="10"/>
      <c r="E218" s="10"/>
      <c r="F218" s="10"/>
      <c r="G218" s="10"/>
      <c r="H218" s="10"/>
      <c r="I218" s="10"/>
      <c r="J218" s="10"/>
      <c r="K218" s="38"/>
      <c r="L218" s="10"/>
      <c r="M218" s="10"/>
      <c r="N218" s="10" t="s">
        <v>1000</v>
      </c>
      <c r="O218" s="10" t="s">
        <v>851</v>
      </c>
      <c r="P218" s="10" t="s">
        <v>720</v>
      </c>
      <c r="Q218" s="10" t="s">
        <v>721</v>
      </c>
      <c r="R218" s="10" t="s">
        <v>914</v>
      </c>
      <c r="S218" s="10"/>
      <c r="T218" s="10"/>
      <c r="U218" s="10"/>
      <c r="V218" s="10"/>
      <c r="W218" s="10"/>
      <c r="X218" s="10"/>
      <c r="Y218" s="59" t="str">
        <f t="shared" si="3"/>
        <v/>
      </c>
    </row>
    <row r="219" spans="1:25" ht="22.05" customHeight="1">
      <c r="A219" s="18">
        <v>230</v>
      </c>
      <c r="B219" s="18" t="s">
        <v>11</v>
      </c>
      <c r="C219" s="18" t="s">
        <v>11</v>
      </c>
      <c r="D219" s="18"/>
      <c r="E219" s="18"/>
      <c r="F219" s="18"/>
      <c r="G219" s="18"/>
      <c r="H219" s="18"/>
      <c r="I219" s="18"/>
      <c r="J219" s="18"/>
      <c r="K219" s="71"/>
      <c r="L219" s="18"/>
      <c r="M219" s="18"/>
      <c r="N219" s="72" t="s">
        <v>161</v>
      </c>
      <c r="O219" s="18" t="s">
        <v>1001</v>
      </c>
      <c r="P219" s="18" t="s">
        <v>720</v>
      </c>
      <c r="Q219" s="18" t="s">
        <v>721</v>
      </c>
      <c r="R219" s="18" t="s">
        <v>914</v>
      </c>
      <c r="S219" s="18"/>
      <c r="T219" s="18"/>
      <c r="U219" s="18"/>
      <c r="V219" s="18"/>
      <c r="W219" s="18"/>
      <c r="X219" s="18"/>
      <c r="Y219" s="59" t="str">
        <f t="shared" si="3"/>
        <v/>
      </c>
    </row>
    <row r="220" spans="1:25" ht="22.05" customHeight="1">
      <c r="A220" s="10">
        <v>231</v>
      </c>
      <c r="B220" s="10" t="s">
        <v>11</v>
      </c>
      <c r="C220" s="10" t="s">
        <v>11</v>
      </c>
      <c r="D220" s="10"/>
      <c r="E220" s="10"/>
      <c r="F220" s="10"/>
      <c r="G220" s="10"/>
      <c r="H220" s="10"/>
      <c r="I220" s="10"/>
      <c r="J220" s="10"/>
      <c r="K220" s="38"/>
      <c r="L220" s="10"/>
      <c r="M220" s="10"/>
      <c r="N220" s="10" t="s">
        <v>1002</v>
      </c>
      <c r="O220" s="10"/>
      <c r="P220" s="10" t="s">
        <v>720</v>
      </c>
      <c r="Q220" s="10" t="s">
        <v>721</v>
      </c>
      <c r="R220" s="10" t="s">
        <v>914</v>
      </c>
      <c r="S220" s="10"/>
      <c r="T220" s="10"/>
      <c r="U220" s="10"/>
      <c r="V220" s="10"/>
      <c r="W220" s="10"/>
      <c r="X220" s="10"/>
      <c r="Y220" s="59" t="str">
        <f t="shared" si="3"/>
        <v/>
      </c>
    </row>
    <row r="221" spans="1:25" ht="22.05" customHeight="1">
      <c r="A221" s="18">
        <v>232</v>
      </c>
      <c r="B221" s="18" t="s">
        <v>11</v>
      </c>
      <c r="C221" s="18" t="s">
        <v>11</v>
      </c>
      <c r="D221" s="18"/>
      <c r="E221" s="18"/>
      <c r="F221" s="18"/>
      <c r="G221" s="18"/>
      <c r="H221" s="18"/>
      <c r="I221" s="18"/>
      <c r="J221" s="18"/>
      <c r="K221" s="43"/>
      <c r="L221" s="18"/>
      <c r="M221" s="18"/>
      <c r="N221" s="18" t="s">
        <v>1003</v>
      </c>
      <c r="O221" s="18" t="s">
        <v>1004</v>
      </c>
      <c r="P221" s="18" t="s">
        <v>720</v>
      </c>
      <c r="Q221" s="18" t="s">
        <v>721</v>
      </c>
      <c r="R221" s="18" t="s">
        <v>914</v>
      </c>
      <c r="S221" s="18"/>
      <c r="T221" s="18"/>
      <c r="U221" s="18"/>
      <c r="V221" s="18"/>
      <c r="W221" s="18"/>
      <c r="X221" s="18"/>
      <c r="Y221" s="59" t="str">
        <f t="shared" si="3"/>
        <v/>
      </c>
    </row>
    <row r="222" spans="1:25" ht="22.05" customHeight="1">
      <c r="A222" s="10">
        <v>233</v>
      </c>
      <c r="B222" s="10" t="s">
        <v>11</v>
      </c>
      <c r="C222" s="10" t="s">
        <v>11</v>
      </c>
      <c r="D222" s="10"/>
      <c r="E222" s="10"/>
      <c r="F222" s="10"/>
      <c r="G222" s="10"/>
      <c r="H222" s="10"/>
      <c r="I222" s="10"/>
      <c r="J222" s="10"/>
      <c r="K222" s="38"/>
      <c r="L222" s="10"/>
      <c r="M222" s="10"/>
      <c r="N222" s="10" t="s">
        <v>1005</v>
      </c>
      <c r="O222" s="10" t="s">
        <v>1001</v>
      </c>
      <c r="P222" s="10" t="s">
        <v>720</v>
      </c>
      <c r="Q222" s="10" t="s">
        <v>721</v>
      </c>
      <c r="R222" s="10" t="s">
        <v>914</v>
      </c>
      <c r="S222" s="10"/>
      <c r="T222" s="10"/>
      <c r="U222" s="10"/>
      <c r="V222" s="10"/>
      <c r="W222" s="10"/>
      <c r="X222" s="10"/>
      <c r="Y222" s="59" t="str">
        <f t="shared" si="3"/>
        <v/>
      </c>
    </row>
    <row r="223" spans="1:25" ht="22.05" customHeight="1">
      <c r="A223" s="18">
        <v>234</v>
      </c>
      <c r="B223" s="18" t="s">
        <v>11</v>
      </c>
      <c r="C223" s="18" t="s">
        <v>11</v>
      </c>
      <c r="D223" s="18"/>
      <c r="E223" s="18"/>
      <c r="F223" s="18"/>
      <c r="G223" s="18"/>
      <c r="H223" s="18"/>
      <c r="I223" s="18"/>
      <c r="J223" s="18"/>
      <c r="K223" s="43"/>
      <c r="L223" s="18"/>
      <c r="M223" s="18"/>
      <c r="N223" s="18" t="s">
        <v>1006</v>
      </c>
      <c r="O223" s="18" t="s">
        <v>1001</v>
      </c>
      <c r="P223" s="18" t="s">
        <v>720</v>
      </c>
      <c r="Q223" s="18" t="s">
        <v>721</v>
      </c>
      <c r="R223" s="18" t="s">
        <v>914</v>
      </c>
      <c r="S223" s="18"/>
      <c r="T223" s="18"/>
      <c r="U223" s="18"/>
      <c r="V223" s="18"/>
      <c r="W223" s="18"/>
      <c r="X223" s="18"/>
      <c r="Y223" s="59" t="str">
        <f t="shared" si="3"/>
        <v/>
      </c>
    </row>
    <row r="224" spans="1:25" ht="22.05" customHeight="1">
      <c r="A224" s="10">
        <v>235</v>
      </c>
      <c r="B224" s="10" t="s">
        <v>11</v>
      </c>
      <c r="C224" s="10" t="s">
        <v>11</v>
      </c>
      <c r="D224" s="10"/>
      <c r="E224" s="10"/>
      <c r="F224" s="10"/>
      <c r="G224" s="10"/>
      <c r="H224" s="10"/>
      <c r="I224" s="10"/>
      <c r="J224" s="10"/>
      <c r="K224" s="38"/>
      <c r="L224" s="10"/>
      <c r="M224" s="10"/>
      <c r="N224" s="10" t="s">
        <v>1007</v>
      </c>
      <c r="O224" s="10" t="s">
        <v>1001</v>
      </c>
      <c r="P224" s="10" t="s">
        <v>720</v>
      </c>
      <c r="Q224" s="10" t="s">
        <v>721</v>
      </c>
      <c r="R224" s="10" t="s">
        <v>914</v>
      </c>
      <c r="S224" s="10"/>
      <c r="T224" s="10"/>
      <c r="U224" s="10"/>
      <c r="V224" s="10"/>
      <c r="W224" s="10"/>
      <c r="X224" s="10"/>
      <c r="Y224" s="59" t="str">
        <f t="shared" si="3"/>
        <v/>
      </c>
    </row>
    <row r="225" spans="1:25" ht="22.05" customHeight="1">
      <c r="A225" s="18">
        <v>236</v>
      </c>
      <c r="B225" s="18" t="s">
        <v>11</v>
      </c>
      <c r="C225" s="18" t="s">
        <v>11</v>
      </c>
      <c r="D225" s="18"/>
      <c r="E225" s="18"/>
      <c r="F225" s="18"/>
      <c r="G225" s="18"/>
      <c r="H225" s="18" t="s">
        <v>1008</v>
      </c>
      <c r="I225" s="18" t="s">
        <v>1009</v>
      </c>
      <c r="J225" s="18" t="s">
        <v>1010</v>
      </c>
      <c r="K225" s="73" t="s">
        <v>621</v>
      </c>
      <c r="L225" s="34" t="s">
        <v>57</v>
      </c>
      <c r="M225" s="18"/>
      <c r="N225" s="74" t="s">
        <v>622</v>
      </c>
      <c r="O225" s="18" t="s">
        <v>1001</v>
      </c>
      <c r="P225" s="18" t="s">
        <v>720</v>
      </c>
      <c r="Q225" s="18" t="s">
        <v>721</v>
      </c>
      <c r="R225" s="18" t="s">
        <v>914</v>
      </c>
      <c r="S225" s="18"/>
      <c r="T225" s="18"/>
      <c r="U225" s="18"/>
      <c r="V225" s="18"/>
      <c r="W225" s="18"/>
      <c r="X225" s="18"/>
      <c r="Y225" s="59" t="str">
        <f t="shared" si="3"/>
        <v/>
      </c>
    </row>
    <row r="226" spans="1:25" ht="22.05" customHeight="1">
      <c r="A226" s="10">
        <v>237</v>
      </c>
      <c r="B226" s="10" t="s">
        <v>11</v>
      </c>
      <c r="C226" s="10" t="s">
        <v>11</v>
      </c>
      <c r="D226" s="10"/>
      <c r="E226" s="10"/>
      <c r="F226" s="10"/>
      <c r="G226" s="10"/>
      <c r="H226" s="10"/>
      <c r="I226" s="10"/>
      <c r="J226" s="10"/>
      <c r="K226" s="38"/>
      <c r="L226" s="10"/>
      <c r="M226" s="10"/>
      <c r="N226" s="10" t="s">
        <v>1011</v>
      </c>
      <c r="O226" s="10" t="s">
        <v>1001</v>
      </c>
      <c r="P226" s="10" t="s">
        <v>720</v>
      </c>
      <c r="Q226" s="10" t="s">
        <v>721</v>
      </c>
      <c r="R226" s="10" t="s">
        <v>914</v>
      </c>
      <c r="S226" s="10"/>
      <c r="T226" s="10"/>
      <c r="U226" s="10"/>
      <c r="V226" s="10"/>
      <c r="W226" s="10"/>
      <c r="X226" s="10"/>
      <c r="Y226" s="59" t="str">
        <f t="shared" si="3"/>
        <v/>
      </c>
    </row>
    <row r="227" spans="1:25" ht="22.05" customHeight="1">
      <c r="A227" s="18">
        <v>238</v>
      </c>
      <c r="B227" s="18" t="s">
        <v>11</v>
      </c>
      <c r="C227" s="18" t="s">
        <v>11</v>
      </c>
      <c r="D227" s="18"/>
      <c r="E227" s="18"/>
      <c r="F227" s="18"/>
      <c r="G227" s="18"/>
      <c r="H227" s="18"/>
      <c r="I227" s="18"/>
      <c r="J227" s="18"/>
      <c r="K227" s="43"/>
      <c r="L227" s="18"/>
      <c r="M227" s="18"/>
      <c r="N227" s="18" t="s">
        <v>1012</v>
      </c>
      <c r="O227" s="18" t="s">
        <v>1001</v>
      </c>
      <c r="P227" s="18" t="s">
        <v>720</v>
      </c>
      <c r="Q227" s="18" t="s">
        <v>721</v>
      </c>
      <c r="R227" s="18" t="s">
        <v>914</v>
      </c>
      <c r="S227" s="18"/>
      <c r="T227" s="18"/>
      <c r="U227" s="18"/>
      <c r="V227" s="18"/>
      <c r="W227" s="18"/>
      <c r="X227" s="18"/>
      <c r="Y227" s="59" t="str">
        <f t="shared" si="3"/>
        <v/>
      </c>
    </row>
    <row r="228" spans="1:25" ht="22.05" customHeight="1">
      <c r="A228" s="10">
        <v>239</v>
      </c>
      <c r="B228" s="10" t="s">
        <v>11</v>
      </c>
      <c r="C228" s="10" t="s">
        <v>11</v>
      </c>
      <c r="D228" s="10"/>
      <c r="E228" s="10"/>
      <c r="F228" s="10"/>
      <c r="G228" s="10"/>
      <c r="H228" s="10"/>
      <c r="I228" s="10"/>
      <c r="J228" s="10"/>
      <c r="K228" s="71"/>
      <c r="L228" s="10"/>
      <c r="M228" s="10"/>
      <c r="N228" s="72" t="s">
        <v>166</v>
      </c>
      <c r="O228" s="10" t="s">
        <v>1001</v>
      </c>
      <c r="P228" s="10" t="s">
        <v>720</v>
      </c>
      <c r="Q228" s="10" t="s">
        <v>721</v>
      </c>
      <c r="R228" s="10" t="s">
        <v>914</v>
      </c>
      <c r="S228" s="10"/>
      <c r="T228" s="10"/>
      <c r="U228" s="10"/>
      <c r="V228" s="10"/>
      <c r="W228" s="10"/>
      <c r="X228" s="10"/>
      <c r="Y228" s="59" t="str">
        <f t="shared" si="3"/>
        <v/>
      </c>
    </row>
    <row r="229" spans="1:25" ht="22.05" customHeight="1">
      <c r="A229" s="18">
        <v>240</v>
      </c>
      <c r="B229" s="18" t="s">
        <v>11</v>
      </c>
      <c r="C229" s="18" t="s">
        <v>11</v>
      </c>
      <c r="D229" s="18"/>
      <c r="E229" s="18"/>
      <c r="F229" s="18"/>
      <c r="G229" s="18"/>
      <c r="H229" s="18"/>
      <c r="I229" s="18"/>
      <c r="J229" s="18"/>
      <c r="K229" s="43"/>
      <c r="L229" s="18"/>
      <c r="M229" s="18"/>
      <c r="N229" s="18" t="s">
        <v>1013</v>
      </c>
      <c r="O229" s="18" t="s">
        <v>1001</v>
      </c>
      <c r="P229" s="18" t="s">
        <v>720</v>
      </c>
      <c r="Q229" s="18" t="s">
        <v>721</v>
      </c>
      <c r="R229" s="18" t="s">
        <v>914</v>
      </c>
      <c r="S229" s="18"/>
      <c r="T229" s="18"/>
      <c r="U229" s="18"/>
      <c r="V229" s="18"/>
      <c r="W229" s="18"/>
      <c r="X229" s="18"/>
      <c r="Y229" s="59" t="str">
        <f t="shared" si="3"/>
        <v/>
      </c>
    </row>
    <row r="230" spans="1:25" ht="22.05" customHeight="1">
      <c r="A230" s="10">
        <v>241</v>
      </c>
      <c r="B230" s="10" t="s">
        <v>11</v>
      </c>
      <c r="C230" s="10" t="s">
        <v>11</v>
      </c>
      <c r="D230" s="10"/>
      <c r="E230" s="10"/>
      <c r="F230" s="10"/>
      <c r="G230" s="10"/>
      <c r="H230" s="10"/>
      <c r="I230" s="10"/>
      <c r="J230" s="10"/>
      <c r="K230" s="38"/>
      <c r="L230" s="10"/>
      <c r="M230" s="10"/>
      <c r="N230" s="10" t="s">
        <v>1014</v>
      </c>
      <c r="O230" s="10"/>
      <c r="P230" s="10" t="s">
        <v>720</v>
      </c>
      <c r="Q230" s="10" t="s">
        <v>721</v>
      </c>
      <c r="R230" s="10" t="s">
        <v>914</v>
      </c>
      <c r="S230" s="10"/>
      <c r="T230" s="10"/>
      <c r="U230" s="10"/>
      <c r="V230" s="10"/>
      <c r="W230" s="10"/>
      <c r="X230" s="10"/>
      <c r="Y230" s="59" t="str">
        <f t="shared" si="3"/>
        <v/>
      </c>
    </row>
    <row r="231" spans="1:25" ht="22.05" customHeight="1">
      <c r="A231" s="18">
        <v>242</v>
      </c>
      <c r="B231" s="18" t="s">
        <v>11</v>
      </c>
      <c r="C231" s="18" t="s">
        <v>11</v>
      </c>
      <c r="D231" s="18"/>
      <c r="E231" s="18"/>
      <c r="F231" s="18"/>
      <c r="G231" s="18"/>
      <c r="H231" s="18"/>
      <c r="I231" s="18"/>
      <c r="J231" s="18"/>
      <c r="K231" s="43"/>
      <c r="L231" s="18"/>
      <c r="M231" s="18"/>
      <c r="N231" s="18" t="s">
        <v>1015</v>
      </c>
      <c r="O231" s="18" t="s">
        <v>945</v>
      </c>
      <c r="P231" s="18" t="s">
        <v>720</v>
      </c>
      <c r="Q231" s="18" t="s">
        <v>721</v>
      </c>
      <c r="R231" s="18" t="s">
        <v>914</v>
      </c>
      <c r="S231" s="18"/>
      <c r="T231" s="18"/>
      <c r="U231" s="18"/>
      <c r="V231" s="18"/>
      <c r="W231" s="18"/>
      <c r="X231" s="18"/>
      <c r="Y231" s="59" t="str">
        <f t="shared" si="3"/>
        <v/>
      </c>
    </row>
    <row r="232" spans="1:25" ht="22.05" customHeight="1">
      <c r="A232" s="10">
        <v>243</v>
      </c>
      <c r="B232" s="10" t="s">
        <v>11</v>
      </c>
      <c r="C232" s="10" t="s">
        <v>11</v>
      </c>
      <c r="D232" s="10"/>
      <c r="E232" s="10"/>
      <c r="F232" s="10"/>
      <c r="G232" s="10"/>
      <c r="H232" s="10"/>
      <c r="I232" s="10"/>
      <c r="J232" s="10"/>
      <c r="K232" s="71"/>
      <c r="L232" s="10"/>
      <c r="M232" s="10"/>
      <c r="N232" s="72" t="s">
        <v>171</v>
      </c>
      <c r="O232" s="10" t="s">
        <v>945</v>
      </c>
      <c r="P232" s="10" t="s">
        <v>720</v>
      </c>
      <c r="Q232" s="10" t="s">
        <v>721</v>
      </c>
      <c r="R232" s="10" t="s">
        <v>914</v>
      </c>
      <c r="S232" s="10"/>
      <c r="T232" s="10"/>
      <c r="U232" s="10"/>
      <c r="V232" s="10"/>
      <c r="W232" s="10"/>
      <c r="X232" s="10"/>
      <c r="Y232" s="59" t="str">
        <f t="shared" si="3"/>
        <v/>
      </c>
    </row>
    <row r="233" spans="1:25" ht="22.05" customHeight="1">
      <c r="A233" s="18">
        <v>244</v>
      </c>
      <c r="B233" s="18" t="s">
        <v>11</v>
      </c>
      <c r="C233" s="18" t="s">
        <v>11</v>
      </c>
      <c r="D233" s="18"/>
      <c r="E233" s="18"/>
      <c r="F233" s="18"/>
      <c r="G233" s="18"/>
      <c r="H233" s="18"/>
      <c r="I233" s="18"/>
      <c r="J233" s="18"/>
      <c r="K233" s="43"/>
      <c r="L233" s="18"/>
      <c r="M233" s="18"/>
      <c r="N233" s="18" t="s">
        <v>1016</v>
      </c>
      <c r="O233" s="18" t="s">
        <v>945</v>
      </c>
      <c r="P233" s="18" t="s">
        <v>720</v>
      </c>
      <c r="Q233" s="18" t="s">
        <v>721</v>
      </c>
      <c r="R233" s="18" t="s">
        <v>914</v>
      </c>
      <c r="S233" s="18"/>
      <c r="T233" s="18"/>
      <c r="U233" s="18"/>
      <c r="V233" s="18"/>
      <c r="W233" s="18"/>
      <c r="X233" s="18"/>
      <c r="Y233" s="59" t="str">
        <f t="shared" si="3"/>
        <v/>
      </c>
    </row>
    <row r="234" spans="1:25" ht="22.05" customHeight="1">
      <c r="A234" s="10">
        <v>245</v>
      </c>
      <c r="B234" s="10" t="s">
        <v>11</v>
      </c>
      <c r="C234" s="10" t="s">
        <v>11</v>
      </c>
      <c r="D234" s="10"/>
      <c r="E234" s="10"/>
      <c r="F234" s="10"/>
      <c r="G234" s="10"/>
      <c r="H234" s="10"/>
      <c r="I234" s="10"/>
      <c r="J234" s="10"/>
      <c r="K234" s="38"/>
      <c r="L234" s="10"/>
      <c r="M234" s="10"/>
      <c r="N234" s="10" t="s">
        <v>1017</v>
      </c>
      <c r="O234" s="10" t="s">
        <v>945</v>
      </c>
      <c r="P234" s="10" t="s">
        <v>720</v>
      </c>
      <c r="Q234" s="10" t="s">
        <v>721</v>
      </c>
      <c r="R234" s="10" t="s">
        <v>914</v>
      </c>
      <c r="S234" s="10"/>
      <c r="T234" s="10"/>
      <c r="U234" s="10"/>
      <c r="V234" s="10"/>
      <c r="W234" s="10"/>
      <c r="X234" s="10"/>
      <c r="Y234" s="59" t="str">
        <f t="shared" si="3"/>
        <v/>
      </c>
    </row>
    <row r="235" spans="1:25" ht="22.05" customHeight="1">
      <c r="A235" s="18">
        <v>246</v>
      </c>
      <c r="B235" s="18" t="s">
        <v>11</v>
      </c>
      <c r="C235" s="18" t="s">
        <v>11</v>
      </c>
      <c r="D235" s="18"/>
      <c r="E235" s="18"/>
      <c r="F235" s="18"/>
      <c r="G235" s="18"/>
      <c r="H235" s="18"/>
      <c r="I235" s="18"/>
      <c r="J235" s="18"/>
      <c r="K235" s="43"/>
      <c r="L235" s="18"/>
      <c r="M235" s="18"/>
      <c r="N235" s="18" t="s">
        <v>1018</v>
      </c>
      <c r="O235" s="18" t="s">
        <v>945</v>
      </c>
      <c r="P235" s="18" t="s">
        <v>720</v>
      </c>
      <c r="Q235" s="18" t="s">
        <v>721</v>
      </c>
      <c r="R235" s="18" t="s">
        <v>914</v>
      </c>
      <c r="S235" s="18"/>
      <c r="T235" s="18"/>
      <c r="U235" s="18"/>
      <c r="V235" s="18"/>
      <c r="W235" s="18"/>
      <c r="X235" s="18"/>
      <c r="Y235" s="59" t="str">
        <f t="shared" si="3"/>
        <v/>
      </c>
    </row>
    <row r="236" spans="1:25" ht="22.05" customHeight="1">
      <c r="A236" s="10">
        <v>247</v>
      </c>
      <c r="B236" s="10" t="s">
        <v>11</v>
      </c>
      <c r="C236" s="10" t="s">
        <v>11</v>
      </c>
      <c r="D236" s="10"/>
      <c r="E236" s="10"/>
      <c r="F236" s="10"/>
      <c r="G236" s="10"/>
      <c r="H236" s="10"/>
      <c r="I236" s="10"/>
      <c r="J236" s="10"/>
      <c r="K236" s="38"/>
      <c r="L236" s="10"/>
      <c r="M236" s="10"/>
      <c r="N236" s="10" t="s">
        <v>1019</v>
      </c>
      <c r="O236" s="10" t="s">
        <v>945</v>
      </c>
      <c r="P236" s="10" t="s">
        <v>720</v>
      </c>
      <c r="Q236" s="10" t="s">
        <v>721</v>
      </c>
      <c r="R236" s="10" t="s">
        <v>914</v>
      </c>
      <c r="S236" s="10"/>
      <c r="T236" s="10"/>
      <c r="U236" s="10"/>
      <c r="V236" s="10"/>
      <c r="W236" s="10"/>
      <c r="X236" s="10"/>
      <c r="Y236" s="59" t="str">
        <f t="shared" si="3"/>
        <v/>
      </c>
    </row>
    <row r="237" spans="1:25" ht="22.05" customHeight="1">
      <c r="A237" s="18">
        <v>248</v>
      </c>
      <c r="B237" s="18" t="s">
        <v>11</v>
      </c>
      <c r="C237" s="18" t="s">
        <v>11</v>
      </c>
      <c r="D237" s="18"/>
      <c r="E237" s="18"/>
      <c r="F237" s="18"/>
      <c r="G237" s="18"/>
      <c r="H237" s="18" t="s">
        <v>1020</v>
      </c>
      <c r="I237" s="18" t="s">
        <v>1021</v>
      </c>
      <c r="J237" s="18" t="s">
        <v>1022</v>
      </c>
      <c r="K237" s="71" t="s">
        <v>176</v>
      </c>
      <c r="L237" s="34" t="s">
        <v>57</v>
      </c>
      <c r="M237" s="18"/>
      <c r="N237" s="72" t="s">
        <v>177</v>
      </c>
      <c r="O237" s="18" t="s">
        <v>1023</v>
      </c>
      <c r="P237" s="18" t="s">
        <v>720</v>
      </c>
      <c r="Q237" s="18" t="s">
        <v>721</v>
      </c>
      <c r="R237" s="18" t="s">
        <v>914</v>
      </c>
      <c r="S237" s="18"/>
      <c r="T237" s="18"/>
      <c r="U237" s="18"/>
      <c r="V237" s="18"/>
      <c r="W237" s="18"/>
      <c r="X237" s="18"/>
      <c r="Y237" s="59" t="str">
        <f t="shared" si="3"/>
        <v>DUPLICADO CARGO</v>
      </c>
    </row>
    <row r="238" spans="1:25" ht="22.05" customHeight="1">
      <c r="A238" s="10">
        <v>249</v>
      </c>
      <c r="B238" s="10" t="s">
        <v>11</v>
      </c>
      <c r="C238" s="10" t="s">
        <v>11</v>
      </c>
      <c r="D238" s="10"/>
      <c r="E238" s="10"/>
      <c r="F238" s="10"/>
      <c r="G238" s="10"/>
      <c r="H238" s="10"/>
      <c r="I238" s="10"/>
      <c r="J238" s="10"/>
      <c r="K238" s="38"/>
      <c r="L238" s="10"/>
      <c r="M238" s="10"/>
      <c r="N238" s="10" t="s">
        <v>1024</v>
      </c>
      <c r="O238" s="10" t="s">
        <v>945</v>
      </c>
      <c r="P238" s="10" t="s">
        <v>720</v>
      </c>
      <c r="Q238" s="10" t="s">
        <v>721</v>
      </c>
      <c r="R238" s="10" t="s">
        <v>914</v>
      </c>
      <c r="S238" s="10"/>
      <c r="T238" s="10"/>
      <c r="U238" s="10"/>
      <c r="V238" s="10"/>
      <c r="W238" s="10"/>
      <c r="X238" s="10"/>
      <c r="Y238" s="59" t="str">
        <f t="shared" si="3"/>
        <v/>
      </c>
    </row>
    <row r="239" spans="1:25" ht="22.05" customHeight="1">
      <c r="A239" s="18">
        <v>250</v>
      </c>
      <c r="B239" s="18" t="s">
        <v>11</v>
      </c>
      <c r="C239" s="18" t="s">
        <v>11</v>
      </c>
      <c r="D239" s="18"/>
      <c r="E239" s="18"/>
      <c r="F239" s="18"/>
      <c r="G239" s="18"/>
      <c r="H239" s="18"/>
      <c r="I239" s="18"/>
      <c r="J239" s="18"/>
      <c r="K239" s="43"/>
      <c r="L239" s="18"/>
      <c r="M239" s="18"/>
      <c r="N239" s="18" t="s">
        <v>1025</v>
      </c>
      <c r="O239" s="18" t="s">
        <v>1026</v>
      </c>
      <c r="P239" s="18" t="s">
        <v>720</v>
      </c>
      <c r="Q239" s="18" t="s">
        <v>721</v>
      </c>
      <c r="R239" s="18" t="s">
        <v>914</v>
      </c>
      <c r="S239" s="18"/>
      <c r="T239" s="18"/>
      <c r="U239" s="18"/>
      <c r="V239" s="18"/>
      <c r="W239" s="18"/>
      <c r="X239" s="18"/>
      <c r="Y239" s="59" t="str">
        <f t="shared" si="3"/>
        <v/>
      </c>
    </row>
    <row r="240" spans="1:25" ht="22.05" customHeight="1">
      <c r="A240" s="10">
        <v>251</v>
      </c>
      <c r="B240" s="10" t="s">
        <v>11</v>
      </c>
      <c r="C240" s="10" t="s">
        <v>11</v>
      </c>
      <c r="D240" s="10"/>
      <c r="E240" s="10"/>
      <c r="F240" s="10"/>
      <c r="G240" s="10"/>
      <c r="H240" s="10"/>
      <c r="I240" s="10"/>
      <c r="J240" s="10"/>
      <c r="K240" s="38"/>
      <c r="L240" s="10"/>
      <c r="M240" s="10"/>
      <c r="N240" s="10" t="s">
        <v>1027</v>
      </c>
      <c r="O240" s="10"/>
      <c r="P240" s="10" t="s">
        <v>720</v>
      </c>
      <c r="Q240" s="10" t="s">
        <v>721</v>
      </c>
      <c r="R240" s="10" t="s">
        <v>914</v>
      </c>
      <c r="S240" s="10"/>
      <c r="T240" s="10"/>
      <c r="U240" s="10"/>
      <c r="V240" s="10"/>
      <c r="W240" s="10"/>
      <c r="X240" s="10"/>
      <c r="Y240" s="59" t="str">
        <f t="shared" si="3"/>
        <v/>
      </c>
    </row>
    <row r="241" spans="1:25" ht="22.05" customHeight="1">
      <c r="A241" s="18">
        <v>252</v>
      </c>
      <c r="B241" s="18" t="s">
        <v>11</v>
      </c>
      <c r="C241" s="18" t="s">
        <v>11</v>
      </c>
      <c r="D241" s="18"/>
      <c r="E241" s="18"/>
      <c r="F241" s="18"/>
      <c r="G241" s="18"/>
      <c r="H241" s="18"/>
      <c r="I241" s="18"/>
      <c r="J241" s="18"/>
      <c r="K241" s="71"/>
      <c r="L241" s="18"/>
      <c r="M241" s="18"/>
      <c r="N241" s="72" t="s">
        <v>182</v>
      </c>
      <c r="O241" s="18" t="s">
        <v>945</v>
      </c>
      <c r="P241" s="18" t="s">
        <v>720</v>
      </c>
      <c r="Q241" s="18" t="s">
        <v>721</v>
      </c>
      <c r="R241" s="18" t="s">
        <v>914</v>
      </c>
      <c r="S241" s="18"/>
      <c r="T241" s="18"/>
      <c r="U241" s="18"/>
      <c r="V241" s="18"/>
      <c r="W241" s="18"/>
      <c r="X241" s="18"/>
      <c r="Y241" s="59" t="str">
        <f t="shared" si="3"/>
        <v/>
      </c>
    </row>
    <row r="242" spans="1:25" ht="22.05" customHeight="1">
      <c r="A242" s="10">
        <v>253</v>
      </c>
      <c r="B242" s="10" t="s">
        <v>11</v>
      </c>
      <c r="C242" s="10" t="s">
        <v>11</v>
      </c>
      <c r="D242" s="10"/>
      <c r="E242" s="10"/>
      <c r="F242" s="10"/>
      <c r="G242" s="10"/>
      <c r="H242" s="10"/>
      <c r="I242" s="10"/>
      <c r="J242" s="10"/>
      <c r="K242" s="71"/>
      <c r="L242" s="10"/>
      <c r="M242" s="10"/>
      <c r="N242" s="72" t="s">
        <v>187</v>
      </c>
      <c r="O242" s="10" t="s">
        <v>945</v>
      </c>
      <c r="P242" s="10" t="s">
        <v>720</v>
      </c>
      <c r="Q242" s="10" t="s">
        <v>721</v>
      </c>
      <c r="R242" s="10" t="s">
        <v>914</v>
      </c>
      <c r="S242" s="10"/>
      <c r="T242" s="10"/>
      <c r="U242" s="10"/>
      <c r="V242" s="10"/>
      <c r="W242" s="10"/>
      <c r="X242" s="10"/>
      <c r="Y242" s="59" t="str">
        <f t="shared" si="3"/>
        <v/>
      </c>
    </row>
    <row r="243" spans="1:25" ht="22.05" customHeight="1">
      <c r="A243" s="18">
        <v>254</v>
      </c>
      <c r="B243" s="18" t="s">
        <v>11</v>
      </c>
      <c r="C243" s="18" t="s">
        <v>11</v>
      </c>
      <c r="D243" s="18"/>
      <c r="E243" s="18"/>
      <c r="F243" s="18"/>
      <c r="G243" s="18"/>
      <c r="H243" s="18"/>
      <c r="I243" s="18"/>
      <c r="J243" s="18"/>
      <c r="K243" s="43"/>
      <c r="L243" s="18"/>
      <c r="M243" s="18"/>
      <c r="N243" s="18" t="s">
        <v>1028</v>
      </c>
      <c r="O243" s="18" t="s">
        <v>945</v>
      </c>
      <c r="P243" s="18" t="s">
        <v>720</v>
      </c>
      <c r="Q243" s="18" t="s">
        <v>721</v>
      </c>
      <c r="R243" s="18" t="s">
        <v>914</v>
      </c>
      <c r="S243" s="18"/>
      <c r="T243" s="18"/>
      <c r="U243" s="18"/>
      <c r="V243" s="18"/>
      <c r="W243" s="18"/>
      <c r="X243" s="18"/>
      <c r="Y243" s="59" t="str">
        <f t="shared" si="3"/>
        <v/>
      </c>
    </row>
    <row r="244" spans="1:25" ht="22.05" customHeight="1">
      <c r="A244" s="10">
        <v>255</v>
      </c>
      <c r="B244" s="10" t="s">
        <v>11</v>
      </c>
      <c r="C244" s="10" t="s">
        <v>11</v>
      </c>
      <c r="D244" s="10"/>
      <c r="E244" s="10"/>
      <c r="F244" s="10"/>
      <c r="G244" s="10"/>
      <c r="H244" s="10" t="s">
        <v>1029</v>
      </c>
      <c r="I244" s="10" t="s">
        <v>1030</v>
      </c>
      <c r="J244" s="10" t="s">
        <v>1031</v>
      </c>
      <c r="K244" s="71" t="s">
        <v>192</v>
      </c>
      <c r="L244" s="32" t="s">
        <v>57</v>
      </c>
      <c r="M244" s="10"/>
      <c r="N244" s="72" t="s">
        <v>193</v>
      </c>
      <c r="O244" s="10" t="s">
        <v>1032</v>
      </c>
      <c r="P244" s="10" t="s">
        <v>720</v>
      </c>
      <c r="Q244" s="10" t="s">
        <v>721</v>
      </c>
      <c r="R244" s="10" t="s">
        <v>914</v>
      </c>
      <c r="S244" s="10"/>
      <c r="T244" s="10"/>
      <c r="U244" s="10"/>
      <c r="V244" s="10"/>
      <c r="W244" s="10"/>
      <c r="X244" s="10"/>
      <c r="Y244" s="59" t="str">
        <f t="shared" si="3"/>
        <v>DUPLICADO CARGO</v>
      </c>
    </row>
    <row r="245" spans="1:25" ht="22.05" customHeight="1">
      <c r="A245" s="18">
        <v>256</v>
      </c>
      <c r="B245" s="18" t="s">
        <v>11</v>
      </c>
      <c r="C245" s="18" t="s">
        <v>11</v>
      </c>
      <c r="D245" s="18"/>
      <c r="E245" s="18"/>
      <c r="F245" s="18"/>
      <c r="G245" s="18"/>
      <c r="H245" s="18" t="s">
        <v>1033</v>
      </c>
      <c r="I245" s="18" t="s">
        <v>1034</v>
      </c>
      <c r="J245" s="18" t="s">
        <v>1035</v>
      </c>
      <c r="K245" s="73" t="s">
        <v>632</v>
      </c>
      <c r="L245" s="34" t="s">
        <v>57</v>
      </c>
      <c r="M245" s="18"/>
      <c r="N245" s="74" t="s">
        <v>633</v>
      </c>
      <c r="O245" s="18" t="s">
        <v>1036</v>
      </c>
      <c r="P245" s="18" t="s">
        <v>720</v>
      </c>
      <c r="Q245" s="18" t="s">
        <v>721</v>
      </c>
      <c r="R245" s="18" t="s">
        <v>914</v>
      </c>
      <c r="S245" s="18"/>
      <c r="T245" s="18"/>
      <c r="U245" s="18"/>
      <c r="V245" s="18"/>
      <c r="W245" s="18"/>
      <c r="X245" s="18"/>
      <c r="Y245" s="59" t="str">
        <f t="shared" si="3"/>
        <v/>
      </c>
    </row>
    <row r="246" spans="1:25" ht="22.05" customHeight="1">
      <c r="A246" s="10">
        <v>257</v>
      </c>
      <c r="B246" s="10" t="s">
        <v>11</v>
      </c>
      <c r="C246" s="10" t="s">
        <v>11</v>
      </c>
      <c r="D246" s="10"/>
      <c r="E246" s="10"/>
      <c r="F246" s="10"/>
      <c r="G246" s="10"/>
      <c r="H246" s="10" t="s">
        <v>1037</v>
      </c>
      <c r="I246" s="10" t="s">
        <v>1038</v>
      </c>
      <c r="J246" s="10" t="s">
        <v>1039</v>
      </c>
      <c r="K246" s="38" t="s">
        <v>1040</v>
      </c>
      <c r="L246" s="32" t="s">
        <v>57</v>
      </c>
      <c r="M246" s="10"/>
      <c r="N246" s="10" t="s">
        <v>1041</v>
      </c>
      <c r="O246" s="10" t="s">
        <v>1042</v>
      </c>
      <c r="P246" s="10" t="s">
        <v>720</v>
      </c>
      <c r="Q246" s="10" t="s">
        <v>721</v>
      </c>
      <c r="R246" s="10" t="s">
        <v>914</v>
      </c>
      <c r="S246" s="10"/>
      <c r="T246" s="10"/>
      <c r="U246" s="10"/>
      <c r="V246" s="10"/>
      <c r="W246" s="10"/>
      <c r="X246" s="10"/>
      <c r="Y246" s="59" t="str">
        <f t="shared" si="3"/>
        <v/>
      </c>
    </row>
    <row r="247" spans="1:25" ht="22.05" customHeight="1">
      <c r="A247" s="18">
        <v>258</v>
      </c>
      <c r="B247" s="18" t="s">
        <v>11</v>
      </c>
      <c r="C247" s="18" t="s">
        <v>11</v>
      </c>
      <c r="D247" s="18"/>
      <c r="E247" s="18"/>
      <c r="F247" s="18"/>
      <c r="G247" s="18"/>
      <c r="H247" s="18" t="s">
        <v>1043</v>
      </c>
      <c r="I247" s="18" t="s">
        <v>1044</v>
      </c>
      <c r="J247" s="18" t="s">
        <v>1045</v>
      </c>
      <c r="K247" s="71" t="s">
        <v>198</v>
      </c>
      <c r="L247" s="34" t="s">
        <v>57</v>
      </c>
      <c r="M247" s="18"/>
      <c r="N247" s="72" t="s">
        <v>199</v>
      </c>
      <c r="O247" s="18"/>
      <c r="P247" s="18" t="s">
        <v>720</v>
      </c>
      <c r="Q247" s="18" t="s">
        <v>721</v>
      </c>
      <c r="R247" s="18" t="s">
        <v>914</v>
      </c>
      <c r="S247" s="18"/>
      <c r="T247" s="18"/>
      <c r="U247" s="18"/>
      <c r="V247" s="18"/>
      <c r="W247" s="18"/>
      <c r="X247" s="18"/>
      <c r="Y247" s="59" t="str">
        <f t="shared" si="3"/>
        <v>DUPLICADO CARGO</v>
      </c>
    </row>
    <row r="248" spans="1:25" ht="22.05" customHeight="1">
      <c r="A248" s="10">
        <v>259</v>
      </c>
      <c r="B248" s="10" t="s">
        <v>11</v>
      </c>
      <c r="C248" s="10" t="s">
        <v>11</v>
      </c>
      <c r="D248" s="10"/>
      <c r="E248" s="10"/>
      <c r="F248" s="10"/>
      <c r="G248" s="10"/>
      <c r="H248" s="10"/>
      <c r="I248" s="10"/>
      <c r="J248" s="10"/>
      <c r="K248" s="71"/>
      <c r="L248" s="10"/>
      <c r="M248" s="10"/>
      <c r="N248" s="72" t="s">
        <v>204</v>
      </c>
      <c r="O248" s="10" t="s">
        <v>921</v>
      </c>
      <c r="P248" s="10" t="s">
        <v>720</v>
      </c>
      <c r="Q248" s="10" t="s">
        <v>721</v>
      </c>
      <c r="R248" s="10" t="s">
        <v>914</v>
      </c>
      <c r="S248" s="10"/>
      <c r="T248" s="10"/>
      <c r="U248" s="10"/>
      <c r="V248" s="10"/>
      <c r="W248" s="10"/>
      <c r="X248" s="10"/>
      <c r="Y248" s="59" t="str">
        <f t="shared" si="3"/>
        <v/>
      </c>
    </row>
    <row r="249" spans="1:25" ht="22.05" customHeight="1">
      <c r="A249" s="18">
        <v>260</v>
      </c>
      <c r="B249" s="18" t="s">
        <v>11</v>
      </c>
      <c r="C249" s="18" t="s">
        <v>11</v>
      </c>
      <c r="D249" s="18"/>
      <c r="E249" s="18"/>
      <c r="F249" s="18"/>
      <c r="G249" s="18"/>
      <c r="H249" s="18"/>
      <c r="I249" s="18"/>
      <c r="J249" s="18"/>
      <c r="K249" s="69"/>
      <c r="L249" s="18"/>
      <c r="M249" s="18"/>
      <c r="N249" s="70" t="s">
        <v>525</v>
      </c>
      <c r="O249" s="18" t="s">
        <v>958</v>
      </c>
      <c r="P249" s="18" t="s">
        <v>720</v>
      </c>
      <c r="Q249" s="18" t="s">
        <v>721</v>
      </c>
      <c r="R249" s="18" t="s">
        <v>914</v>
      </c>
      <c r="S249" s="18"/>
      <c r="T249" s="18"/>
      <c r="U249" s="18"/>
      <c r="V249" s="18"/>
      <c r="W249" s="18"/>
      <c r="X249" s="18"/>
      <c r="Y249" s="59" t="str">
        <f t="shared" si="3"/>
        <v/>
      </c>
    </row>
    <row r="250" spans="1:25" ht="22.05" customHeight="1">
      <c r="A250" s="10">
        <v>261</v>
      </c>
      <c r="B250" s="10" t="s">
        <v>11</v>
      </c>
      <c r="C250" s="10" t="s">
        <v>11</v>
      </c>
      <c r="D250" s="10"/>
      <c r="E250" s="10"/>
      <c r="F250" s="10"/>
      <c r="G250" s="10"/>
      <c r="H250" s="10"/>
      <c r="I250" s="10"/>
      <c r="J250" s="10"/>
      <c r="K250" s="38"/>
      <c r="L250" s="10"/>
      <c r="M250" s="10"/>
      <c r="N250" s="10" t="s">
        <v>1046</v>
      </c>
      <c r="O250" s="10" t="s">
        <v>1047</v>
      </c>
      <c r="P250" s="10" t="s">
        <v>720</v>
      </c>
      <c r="Q250" s="10" t="s">
        <v>721</v>
      </c>
      <c r="R250" s="10" t="s">
        <v>914</v>
      </c>
      <c r="S250" s="10"/>
      <c r="T250" s="10"/>
      <c r="U250" s="10"/>
      <c r="V250" s="10"/>
      <c r="W250" s="10"/>
      <c r="X250" s="10"/>
      <c r="Y250" s="59" t="str">
        <f t="shared" si="3"/>
        <v/>
      </c>
    </row>
    <row r="251" spans="1:25" ht="22.05" customHeight="1">
      <c r="A251" s="18">
        <v>262</v>
      </c>
      <c r="B251" s="18" t="s">
        <v>11</v>
      </c>
      <c r="C251" s="18" t="s">
        <v>11</v>
      </c>
      <c r="D251" s="18"/>
      <c r="E251" s="18"/>
      <c r="F251" s="18"/>
      <c r="G251" s="18"/>
      <c r="H251" s="18"/>
      <c r="I251" s="18"/>
      <c r="J251" s="18"/>
      <c r="K251" s="71"/>
      <c r="L251" s="18"/>
      <c r="M251" s="18"/>
      <c r="N251" s="72" t="s">
        <v>209</v>
      </c>
      <c r="O251" s="18" t="s">
        <v>943</v>
      </c>
      <c r="P251" s="18" t="s">
        <v>720</v>
      </c>
      <c r="Q251" s="18" t="s">
        <v>721</v>
      </c>
      <c r="R251" s="18" t="s">
        <v>914</v>
      </c>
      <c r="S251" s="18"/>
      <c r="T251" s="18"/>
      <c r="U251" s="18"/>
      <c r="V251" s="18"/>
      <c r="W251" s="18"/>
      <c r="X251" s="18"/>
      <c r="Y251" s="59" t="str">
        <f t="shared" si="3"/>
        <v/>
      </c>
    </row>
    <row r="252" spans="1:25" ht="22.05" customHeight="1">
      <c r="A252" s="10">
        <v>263</v>
      </c>
      <c r="B252" s="10" t="s">
        <v>11</v>
      </c>
      <c r="C252" s="10" t="s">
        <v>11</v>
      </c>
      <c r="D252" s="10"/>
      <c r="E252" s="10"/>
      <c r="F252" s="10"/>
      <c r="G252" s="10"/>
      <c r="H252" s="10"/>
      <c r="I252" s="10"/>
      <c r="J252" s="10"/>
      <c r="K252" s="38"/>
      <c r="L252" s="10"/>
      <c r="M252" s="10"/>
      <c r="N252" s="10" t="s">
        <v>1048</v>
      </c>
      <c r="O252" s="10"/>
      <c r="P252" s="10" t="s">
        <v>720</v>
      </c>
      <c r="Q252" s="10" t="s">
        <v>721</v>
      </c>
      <c r="R252" s="10" t="s">
        <v>914</v>
      </c>
      <c r="S252" s="10"/>
      <c r="T252" s="10"/>
      <c r="U252" s="10"/>
      <c r="V252" s="10"/>
      <c r="W252" s="10"/>
      <c r="X252" s="10"/>
      <c r="Y252" s="59" t="str">
        <f t="shared" si="3"/>
        <v/>
      </c>
    </row>
    <row r="253" spans="1:25" ht="22.05" customHeight="1">
      <c r="A253" s="18">
        <v>264</v>
      </c>
      <c r="B253" s="18" t="s">
        <v>11</v>
      </c>
      <c r="C253" s="18" t="s">
        <v>11</v>
      </c>
      <c r="D253" s="18"/>
      <c r="E253" s="18"/>
      <c r="F253" s="18"/>
      <c r="G253" s="18"/>
      <c r="H253" s="18"/>
      <c r="I253" s="18"/>
      <c r="J253" s="18"/>
      <c r="K253" s="43"/>
      <c r="L253" s="18"/>
      <c r="M253" s="18"/>
      <c r="N253" s="18" t="s">
        <v>1049</v>
      </c>
      <c r="O253" s="18"/>
      <c r="P253" s="18" t="s">
        <v>720</v>
      </c>
      <c r="Q253" s="18" t="s">
        <v>721</v>
      </c>
      <c r="R253" s="18" t="s">
        <v>914</v>
      </c>
      <c r="S253" s="18"/>
      <c r="T253" s="18"/>
      <c r="U253" s="18"/>
      <c r="V253" s="18"/>
      <c r="W253" s="18"/>
      <c r="X253" s="18"/>
      <c r="Y253" s="59" t="str">
        <f t="shared" si="3"/>
        <v/>
      </c>
    </row>
    <row r="254" spans="1:25" ht="22.05" customHeight="1">
      <c r="A254" s="10">
        <v>265</v>
      </c>
      <c r="B254" s="10" t="s">
        <v>11</v>
      </c>
      <c r="C254" s="10" t="s">
        <v>11</v>
      </c>
      <c r="D254" s="10"/>
      <c r="E254" s="10"/>
      <c r="F254" s="10"/>
      <c r="G254" s="10"/>
      <c r="H254" s="10"/>
      <c r="I254" s="10"/>
      <c r="J254" s="10"/>
      <c r="K254" s="71"/>
      <c r="L254" s="10"/>
      <c r="M254" s="10"/>
      <c r="N254" s="72" t="s">
        <v>214</v>
      </c>
      <c r="O254" s="10" t="s">
        <v>953</v>
      </c>
      <c r="P254" s="10" t="s">
        <v>720</v>
      </c>
      <c r="Q254" s="10" t="s">
        <v>721</v>
      </c>
      <c r="R254" s="10" t="s">
        <v>914</v>
      </c>
      <c r="S254" s="10"/>
      <c r="T254" s="10"/>
      <c r="U254" s="10"/>
      <c r="V254" s="10"/>
      <c r="W254" s="10"/>
      <c r="X254" s="10"/>
      <c r="Y254" s="59" t="str">
        <f t="shared" si="3"/>
        <v/>
      </c>
    </row>
    <row r="255" spans="1:25" ht="22.05" customHeight="1">
      <c r="A255" s="18">
        <v>266</v>
      </c>
      <c r="B255" s="18" t="s">
        <v>11</v>
      </c>
      <c r="C255" s="18" t="s">
        <v>11</v>
      </c>
      <c r="D255" s="18"/>
      <c r="E255" s="18"/>
      <c r="F255" s="18"/>
      <c r="G255" s="18"/>
      <c r="H255" s="18"/>
      <c r="I255" s="18"/>
      <c r="J255" s="18"/>
      <c r="K255" s="71"/>
      <c r="L255" s="18"/>
      <c r="M255" s="18"/>
      <c r="N255" s="72" t="s">
        <v>214</v>
      </c>
      <c r="O255" s="18" t="s">
        <v>953</v>
      </c>
      <c r="P255" s="18" t="s">
        <v>720</v>
      </c>
      <c r="Q255" s="18" t="s">
        <v>721</v>
      </c>
      <c r="R255" s="18" t="s">
        <v>914</v>
      </c>
      <c r="S255" s="18"/>
      <c r="T255" s="18"/>
      <c r="U255" s="18"/>
      <c r="V255" s="18"/>
      <c r="W255" s="18"/>
      <c r="X255" s="18"/>
      <c r="Y255" s="59" t="str">
        <f t="shared" si="3"/>
        <v/>
      </c>
    </row>
    <row r="256" spans="1:25" ht="22.05" customHeight="1">
      <c r="A256" s="10">
        <v>267</v>
      </c>
      <c r="B256" s="10" t="s">
        <v>11</v>
      </c>
      <c r="C256" s="10" t="s">
        <v>11</v>
      </c>
      <c r="D256" s="10"/>
      <c r="E256" s="10"/>
      <c r="F256" s="10"/>
      <c r="G256" s="10"/>
      <c r="H256" s="10"/>
      <c r="I256" s="10"/>
      <c r="J256" s="10"/>
      <c r="K256" s="71"/>
      <c r="L256" s="10"/>
      <c r="M256" s="10"/>
      <c r="N256" s="72" t="s">
        <v>214</v>
      </c>
      <c r="O256" s="10" t="s">
        <v>921</v>
      </c>
      <c r="P256" s="10" t="s">
        <v>720</v>
      </c>
      <c r="Q256" s="10" t="s">
        <v>721</v>
      </c>
      <c r="R256" s="10" t="s">
        <v>914</v>
      </c>
      <c r="S256" s="10"/>
      <c r="T256" s="10"/>
      <c r="U256" s="10"/>
      <c r="V256" s="10"/>
      <c r="W256" s="10"/>
      <c r="X256" s="10"/>
      <c r="Y256" s="59" t="str">
        <f t="shared" si="3"/>
        <v/>
      </c>
    </row>
    <row r="257" spans="1:25" ht="22.05" customHeight="1">
      <c r="A257" s="18">
        <v>268</v>
      </c>
      <c r="B257" s="18" t="s">
        <v>11</v>
      </c>
      <c r="C257" s="18" t="s">
        <v>11</v>
      </c>
      <c r="D257" s="18"/>
      <c r="E257" s="18"/>
      <c r="F257" s="18"/>
      <c r="G257" s="18"/>
      <c r="H257" s="18"/>
      <c r="I257" s="18"/>
      <c r="J257" s="18"/>
      <c r="K257" s="71"/>
      <c r="L257" s="18"/>
      <c r="M257" s="18"/>
      <c r="N257" s="72" t="s">
        <v>219</v>
      </c>
      <c r="O257" s="18" t="s">
        <v>945</v>
      </c>
      <c r="P257" s="18" t="s">
        <v>720</v>
      </c>
      <c r="Q257" s="18" t="s">
        <v>721</v>
      </c>
      <c r="R257" s="18" t="s">
        <v>914</v>
      </c>
      <c r="S257" s="18"/>
      <c r="T257" s="18"/>
      <c r="U257" s="18"/>
      <c r="V257" s="18"/>
      <c r="W257" s="18"/>
      <c r="X257" s="18"/>
      <c r="Y257" s="59" t="str">
        <f t="shared" si="3"/>
        <v/>
      </c>
    </row>
    <row r="258" spans="1:25" ht="22.05" customHeight="1">
      <c r="A258" s="10">
        <v>269</v>
      </c>
      <c r="B258" s="10" t="s">
        <v>11</v>
      </c>
      <c r="C258" s="10" t="s">
        <v>11</v>
      </c>
      <c r="D258" s="10"/>
      <c r="E258" s="10"/>
      <c r="F258" s="10"/>
      <c r="G258" s="10"/>
      <c r="H258" s="10"/>
      <c r="I258" s="10"/>
      <c r="J258" s="10"/>
      <c r="K258" s="69"/>
      <c r="L258" s="10"/>
      <c r="M258" s="10"/>
      <c r="N258" s="70" t="s">
        <v>548</v>
      </c>
      <c r="O258" s="10" t="s">
        <v>998</v>
      </c>
      <c r="P258" s="10" t="s">
        <v>720</v>
      </c>
      <c r="Q258" s="10" t="s">
        <v>721</v>
      </c>
      <c r="R258" s="10" t="s">
        <v>914</v>
      </c>
      <c r="S258" s="10"/>
      <c r="T258" s="10"/>
      <c r="U258" s="10"/>
      <c r="V258" s="10"/>
      <c r="W258" s="10"/>
      <c r="X258" s="10"/>
      <c r="Y258" s="59" t="str">
        <f t="shared" si="3"/>
        <v/>
      </c>
    </row>
    <row r="259" spans="1:25" ht="22.05" customHeight="1">
      <c r="A259" s="18">
        <v>270</v>
      </c>
      <c r="B259" s="18" t="s">
        <v>11</v>
      </c>
      <c r="C259" s="18" t="s">
        <v>11</v>
      </c>
      <c r="D259" s="18"/>
      <c r="E259" s="18"/>
      <c r="F259" s="18"/>
      <c r="G259" s="18"/>
      <c r="H259" s="18"/>
      <c r="I259" s="18"/>
      <c r="J259" s="18"/>
      <c r="K259" s="71"/>
      <c r="L259" s="18"/>
      <c r="M259" s="18"/>
      <c r="N259" s="72" t="s">
        <v>224</v>
      </c>
      <c r="O259" s="18" t="s">
        <v>945</v>
      </c>
      <c r="P259" s="18" t="s">
        <v>720</v>
      </c>
      <c r="Q259" s="18" t="s">
        <v>721</v>
      </c>
      <c r="R259" s="18" t="s">
        <v>914</v>
      </c>
      <c r="S259" s="18"/>
      <c r="T259" s="18"/>
      <c r="U259" s="18"/>
      <c r="V259" s="18"/>
      <c r="W259" s="18"/>
      <c r="X259" s="18"/>
      <c r="Y259" s="59" t="str">
        <f t="shared" ref="Y259:Y322" si="4">IF(K259="","",IF(COUNTIF($K:$K,K259)&gt;1,"DUPLICADO NOMBRE",IF(AND(N259&lt;&gt;"",COUNTIF($N:$N,N259)&gt;1),"DUPLICADO CARGO","")))</f>
        <v/>
      </c>
    </row>
    <row r="260" spans="1:25" ht="22.05" customHeight="1">
      <c r="A260" s="10">
        <v>271</v>
      </c>
      <c r="B260" s="10" t="s">
        <v>11</v>
      </c>
      <c r="C260" s="10" t="s">
        <v>11</v>
      </c>
      <c r="D260" s="10"/>
      <c r="E260" s="10"/>
      <c r="F260" s="10"/>
      <c r="G260" s="10"/>
      <c r="H260" s="10" t="s">
        <v>1050</v>
      </c>
      <c r="I260" s="10" t="s">
        <v>1051</v>
      </c>
      <c r="J260" s="10"/>
      <c r="K260" s="71" t="s">
        <v>229</v>
      </c>
      <c r="L260" s="32" t="s">
        <v>57</v>
      </c>
      <c r="M260" s="10"/>
      <c r="N260" s="72" t="s">
        <v>230</v>
      </c>
      <c r="O260" s="10" t="s">
        <v>1052</v>
      </c>
      <c r="P260" s="10" t="s">
        <v>720</v>
      </c>
      <c r="Q260" s="10" t="s">
        <v>721</v>
      </c>
      <c r="R260" s="10" t="s">
        <v>914</v>
      </c>
      <c r="S260" s="10"/>
      <c r="T260" s="10"/>
      <c r="U260" s="10"/>
      <c r="V260" s="10"/>
      <c r="W260" s="10"/>
      <c r="X260" s="10"/>
      <c r="Y260" s="59" t="str">
        <f t="shared" si="4"/>
        <v>DUPLICADO CARGO</v>
      </c>
    </row>
    <row r="261" spans="1:25" ht="22.05" customHeight="1">
      <c r="K261" s="40"/>
      <c r="Y261" s="59" t="str">
        <f t="shared" si="4"/>
        <v/>
      </c>
    </row>
    <row r="262" spans="1:25" ht="22.05" customHeight="1">
      <c r="A262" s="19" t="s">
        <v>12</v>
      </c>
      <c r="B262" s="28"/>
      <c r="C262" s="28"/>
      <c r="D262" s="28"/>
      <c r="E262" s="28"/>
      <c r="F262" s="28"/>
      <c r="G262" s="28"/>
      <c r="H262" s="28"/>
      <c r="I262" s="28"/>
      <c r="J262" s="28"/>
      <c r="K262" s="28"/>
      <c r="L262" s="28"/>
      <c r="M262" s="28"/>
      <c r="N262" s="28"/>
      <c r="O262" s="28"/>
      <c r="P262" s="28"/>
      <c r="Q262" s="28"/>
      <c r="R262" s="28"/>
      <c r="S262" s="28"/>
      <c r="T262" s="28"/>
      <c r="U262" s="28"/>
      <c r="V262" s="28"/>
      <c r="W262" s="29"/>
      <c r="X262" s="29"/>
      <c r="Y262" s="59" t="str">
        <f t="shared" si="4"/>
        <v/>
      </c>
    </row>
    <row r="263" spans="1:25" ht="22.05" customHeight="1">
      <c r="A263" s="10">
        <v>272</v>
      </c>
      <c r="B263" s="10" t="s">
        <v>12</v>
      </c>
      <c r="C263" s="10" t="s">
        <v>12</v>
      </c>
      <c r="D263" s="10"/>
      <c r="E263" s="10"/>
      <c r="F263" s="10"/>
      <c r="G263" s="10"/>
      <c r="H263" s="10" t="s">
        <v>1053</v>
      </c>
      <c r="I263" s="10" t="s">
        <v>1054</v>
      </c>
      <c r="J263" s="10"/>
      <c r="K263" s="73" t="s">
        <v>603</v>
      </c>
      <c r="L263" s="32" t="s">
        <v>57</v>
      </c>
      <c r="M263" s="10" t="s">
        <v>1055</v>
      </c>
      <c r="N263" s="74" t="s">
        <v>604</v>
      </c>
      <c r="O263" s="10" t="s">
        <v>1056</v>
      </c>
      <c r="P263" s="10" t="s">
        <v>720</v>
      </c>
      <c r="Q263" s="10" t="s">
        <v>721</v>
      </c>
      <c r="R263" s="10" t="s">
        <v>1057</v>
      </c>
      <c r="S263" s="10"/>
      <c r="T263" s="10"/>
      <c r="U263" s="10"/>
      <c r="V263" s="10"/>
      <c r="W263" s="10"/>
      <c r="X263" s="10"/>
      <c r="Y263" s="59" t="str">
        <f t="shared" si="4"/>
        <v/>
      </c>
    </row>
    <row r="264" spans="1:25" ht="22.05" customHeight="1">
      <c r="A264" s="21">
        <v>273</v>
      </c>
      <c r="B264" s="21" t="s">
        <v>12</v>
      </c>
      <c r="C264" s="21" t="s">
        <v>12</v>
      </c>
      <c r="D264" s="21"/>
      <c r="E264" s="21"/>
      <c r="F264" s="21"/>
      <c r="G264" s="21"/>
      <c r="H264" s="21" t="s">
        <v>1058</v>
      </c>
      <c r="I264" s="21" t="s">
        <v>1059</v>
      </c>
      <c r="J264" s="21" t="s">
        <v>1060</v>
      </c>
      <c r="K264" s="54" t="s">
        <v>1061</v>
      </c>
      <c r="L264" s="35" t="s">
        <v>57</v>
      </c>
      <c r="M264" s="21"/>
      <c r="N264" s="21" t="s">
        <v>1062</v>
      </c>
      <c r="O264" s="21" t="s">
        <v>1063</v>
      </c>
      <c r="P264" s="21" t="s">
        <v>720</v>
      </c>
      <c r="Q264" s="21" t="s">
        <v>721</v>
      </c>
      <c r="R264" s="21" t="s">
        <v>1057</v>
      </c>
      <c r="S264" s="21"/>
      <c r="T264" s="21"/>
      <c r="U264" s="21"/>
      <c r="V264" s="21"/>
      <c r="W264" s="21"/>
      <c r="X264" s="21"/>
      <c r="Y264" s="59" t="str">
        <f t="shared" si="4"/>
        <v/>
      </c>
    </row>
    <row r="265" spans="1:25" ht="22.05" customHeight="1">
      <c r="A265" s="10">
        <v>274</v>
      </c>
      <c r="B265" s="10" t="s">
        <v>12</v>
      </c>
      <c r="C265" s="10" t="s">
        <v>12</v>
      </c>
      <c r="D265" s="10"/>
      <c r="E265" s="10"/>
      <c r="F265" s="10"/>
      <c r="G265" s="10"/>
      <c r="H265" s="10" t="s">
        <v>1064</v>
      </c>
      <c r="I265" s="10" t="s">
        <v>1065</v>
      </c>
      <c r="J265" s="10" t="s">
        <v>1066</v>
      </c>
      <c r="K265" s="73" t="s">
        <v>636</v>
      </c>
      <c r="L265" s="32" t="s">
        <v>57</v>
      </c>
      <c r="M265" s="10" t="s">
        <v>1067</v>
      </c>
      <c r="N265" s="74" t="s">
        <v>637</v>
      </c>
      <c r="O265" s="10" t="s">
        <v>1068</v>
      </c>
      <c r="P265" s="10" t="s">
        <v>720</v>
      </c>
      <c r="Q265" s="10" t="s">
        <v>721</v>
      </c>
      <c r="R265" s="10" t="s">
        <v>1057</v>
      </c>
      <c r="S265" s="10"/>
      <c r="T265" s="10"/>
      <c r="U265" s="10"/>
      <c r="V265" s="10"/>
      <c r="W265" s="10"/>
      <c r="X265" s="10"/>
      <c r="Y265" s="59" t="str">
        <f t="shared" si="4"/>
        <v/>
      </c>
    </row>
    <row r="266" spans="1:25" ht="40.5">
      <c r="A266" s="21">
        <v>275</v>
      </c>
      <c r="B266" s="21" t="s">
        <v>12</v>
      </c>
      <c r="C266" s="21" t="s">
        <v>12</v>
      </c>
      <c r="D266" s="21"/>
      <c r="E266" s="21"/>
      <c r="F266" s="21"/>
      <c r="G266" s="21"/>
      <c r="H266" s="21" t="s">
        <v>1069</v>
      </c>
      <c r="I266" s="21" t="s">
        <v>1070</v>
      </c>
      <c r="J266" s="21" t="s">
        <v>1071</v>
      </c>
      <c r="K266" s="54" t="s">
        <v>1072</v>
      </c>
      <c r="L266" s="35" t="s">
        <v>57</v>
      </c>
      <c r="M266" s="21"/>
      <c r="N266" s="21" t="s">
        <v>1073</v>
      </c>
      <c r="O266" s="21" t="s">
        <v>1074</v>
      </c>
      <c r="P266" s="21" t="s">
        <v>720</v>
      </c>
      <c r="Q266" s="21" t="s">
        <v>721</v>
      </c>
      <c r="R266" s="21" t="s">
        <v>1057</v>
      </c>
      <c r="S266" s="21"/>
      <c r="T266" s="21"/>
      <c r="U266" s="21"/>
      <c r="V266" s="21"/>
      <c r="W266" s="21"/>
      <c r="X266" s="21"/>
      <c r="Y266" s="59" t="str">
        <f t="shared" si="4"/>
        <v>DUPLICADO CARGO</v>
      </c>
    </row>
    <row r="267" spans="1:25" ht="24" customHeight="1">
      <c r="A267" s="77">
        <v>276</v>
      </c>
      <c r="B267" s="78"/>
      <c r="C267" s="78"/>
      <c r="D267" s="78"/>
      <c r="E267" s="78"/>
      <c r="F267" s="78"/>
      <c r="G267" s="78"/>
      <c r="H267" s="78"/>
      <c r="I267" s="78"/>
      <c r="J267" s="78"/>
      <c r="K267" s="78"/>
      <c r="L267" s="78"/>
      <c r="M267" s="78"/>
      <c r="N267" s="78"/>
      <c r="O267" s="78"/>
      <c r="P267" s="78"/>
      <c r="Q267" s="78"/>
      <c r="R267" s="78"/>
      <c r="S267" s="78"/>
      <c r="T267" s="78"/>
      <c r="U267" s="78"/>
      <c r="V267" s="78"/>
      <c r="W267" s="79"/>
      <c r="X267" s="10"/>
      <c r="Y267" s="59" t="str">
        <f t="shared" si="4"/>
        <v/>
      </c>
    </row>
    <row r="268" spans="1:25" ht="30" customHeight="1">
      <c r="A268" s="21">
        <v>277</v>
      </c>
      <c r="B268" s="21" t="s">
        <v>12</v>
      </c>
      <c r="C268" s="21" t="s">
        <v>12</v>
      </c>
      <c r="D268" s="21"/>
      <c r="E268" s="21"/>
      <c r="F268" s="21"/>
      <c r="G268" s="21"/>
      <c r="H268" s="21" t="s">
        <v>1075</v>
      </c>
      <c r="I268" s="21" t="s">
        <v>1076</v>
      </c>
      <c r="J268" s="21" t="s">
        <v>1077</v>
      </c>
      <c r="K268" s="44" t="s">
        <v>1078</v>
      </c>
      <c r="L268" s="35" t="s">
        <v>57</v>
      </c>
      <c r="M268" s="21"/>
      <c r="N268" s="21" t="s">
        <v>1073</v>
      </c>
      <c r="O268" s="21" t="s">
        <v>1079</v>
      </c>
      <c r="P268" s="21" t="s">
        <v>720</v>
      </c>
      <c r="Q268" s="21" t="s">
        <v>721</v>
      </c>
      <c r="R268" s="21" t="s">
        <v>1057</v>
      </c>
      <c r="S268" s="21"/>
      <c r="T268" s="21"/>
      <c r="U268" s="21"/>
      <c r="V268" s="21"/>
      <c r="W268" s="21"/>
      <c r="X268" s="21"/>
      <c r="Y268" s="59" t="str">
        <f t="shared" si="4"/>
        <v>DUPLICADO CARGO</v>
      </c>
    </row>
    <row r="269" spans="1:25" ht="22.05" customHeight="1">
      <c r="A269" s="10">
        <v>278</v>
      </c>
      <c r="B269" s="10" t="s">
        <v>12</v>
      </c>
      <c r="C269" s="10" t="s">
        <v>12</v>
      </c>
      <c r="D269" s="10"/>
      <c r="E269" s="10"/>
      <c r="F269" s="10"/>
      <c r="G269" s="10"/>
      <c r="H269" s="10" t="s">
        <v>1080</v>
      </c>
      <c r="I269" s="10" t="s">
        <v>1081</v>
      </c>
      <c r="J269" s="10" t="s">
        <v>1082</v>
      </c>
      <c r="K269" s="38" t="s">
        <v>1083</v>
      </c>
      <c r="L269" s="32" t="s">
        <v>57</v>
      </c>
      <c r="M269" s="10"/>
      <c r="N269" s="10" t="s">
        <v>1073</v>
      </c>
      <c r="O269" s="10" t="s">
        <v>1084</v>
      </c>
      <c r="P269" s="10" t="s">
        <v>720</v>
      </c>
      <c r="Q269" s="10" t="s">
        <v>721</v>
      </c>
      <c r="R269" s="10" t="s">
        <v>1057</v>
      </c>
      <c r="S269" s="10"/>
      <c r="T269" s="10"/>
      <c r="U269" s="10"/>
      <c r="V269" s="10"/>
      <c r="W269" s="10"/>
      <c r="X269" s="10"/>
      <c r="Y269" s="59" t="str">
        <f t="shared" si="4"/>
        <v>DUPLICADO CARGO</v>
      </c>
    </row>
    <row r="270" spans="1:25" ht="22.05" customHeight="1">
      <c r="A270" s="21">
        <v>279</v>
      </c>
      <c r="B270" s="21" t="s">
        <v>12</v>
      </c>
      <c r="C270" s="21" t="s">
        <v>12</v>
      </c>
      <c r="D270" s="21"/>
      <c r="E270" s="21"/>
      <c r="F270" s="21"/>
      <c r="G270" s="21"/>
      <c r="H270" s="21" t="s">
        <v>1085</v>
      </c>
      <c r="I270" s="21" t="s">
        <v>1086</v>
      </c>
      <c r="J270" s="21" t="s">
        <v>1087</v>
      </c>
      <c r="K270" s="44" t="s">
        <v>1088</v>
      </c>
      <c r="L270" s="35" t="s">
        <v>57</v>
      </c>
      <c r="M270" s="21"/>
      <c r="N270" s="21" t="s">
        <v>1089</v>
      </c>
      <c r="O270" s="21" t="s">
        <v>1090</v>
      </c>
      <c r="P270" s="21" t="s">
        <v>720</v>
      </c>
      <c r="Q270" s="21" t="s">
        <v>721</v>
      </c>
      <c r="R270" s="21" t="s">
        <v>1057</v>
      </c>
      <c r="S270" s="21"/>
      <c r="T270" s="21"/>
      <c r="U270" s="21"/>
      <c r="V270" s="21"/>
      <c r="W270" s="21"/>
      <c r="X270" s="21"/>
      <c r="Y270" s="59" t="str">
        <f t="shared" si="4"/>
        <v/>
      </c>
    </row>
    <row r="271" spans="1:25" ht="22.05" customHeight="1">
      <c r="A271" s="10">
        <v>280</v>
      </c>
      <c r="B271" s="10" t="s">
        <v>12</v>
      </c>
      <c r="C271" s="10" t="s">
        <v>12</v>
      </c>
      <c r="D271" s="10"/>
      <c r="E271" s="10"/>
      <c r="F271" s="10"/>
      <c r="G271" s="10"/>
      <c r="H271" s="10"/>
      <c r="I271" s="10"/>
      <c r="J271" s="10"/>
      <c r="K271" s="38"/>
      <c r="L271" s="10"/>
      <c r="M271" s="10"/>
      <c r="N271" s="10" t="s">
        <v>1091</v>
      </c>
      <c r="O271" s="10" t="s">
        <v>1092</v>
      </c>
      <c r="P271" s="10" t="s">
        <v>720</v>
      </c>
      <c r="Q271" s="10" t="s">
        <v>721</v>
      </c>
      <c r="R271" s="10" t="s">
        <v>1057</v>
      </c>
      <c r="S271" s="10"/>
      <c r="T271" s="10"/>
      <c r="U271" s="10"/>
      <c r="V271" s="10"/>
      <c r="W271" s="10"/>
      <c r="X271" s="10"/>
      <c r="Y271" s="59" t="str">
        <f t="shared" si="4"/>
        <v/>
      </c>
    </row>
    <row r="272" spans="1:25" ht="22.05" customHeight="1">
      <c r="A272" s="21">
        <v>281</v>
      </c>
      <c r="B272" s="21" t="s">
        <v>12</v>
      </c>
      <c r="C272" s="21" t="s">
        <v>12</v>
      </c>
      <c r="D272" s="21"/>
      <c r="E272" s="21"/>
      <c r="F272" s="21"/>
      <c r="G272" s="21"/>
      <c r="H272" s="21" t="s">
        <v>1069</v>
      </c>
      <c r="I272" s="21" t="s">
        <v>1093</v>
      </c>
      <c r="J272" s="21" t="s">
        <v>1094</v>
      </c>
      <c r="K272" s="54" t="s">
        <v>1095</v>
      </c>
      <c r="L272" s="35" t="s">
        <v>57</v>
      </c>
      <c r="M272" s="21"/>
      <c r="N272" s="21" t="s">
        <v>1096</v>
      </c>
      <c r="O272" s="21" t="s">
        <v>1097</v>
      </c>
      <c r="P272" s="21" t="s">
        <v>720</v>
      </c>
      <c r="Q272" s="21" t="s">
        <v>721</v>
      </c>
      <c r="R272" s="21" t="s">
        <v>1057</v>
      </c>
      <c r="S272" s="21"/>
      <c r="T272" s="21"/>
      <c r="U272" s="21"/>
      <c r="V272" s="21"/>
      <c r="W272" s="21"/>
      <c r="X272" s="21"/>
      <c r="Y272" s="59" t="str">
        <f t="shared" si="4"/>
        <v/>
      </c>
    </row>
    <row r="273" spans="1:25" ht="22.05" customHeight="1">
      <c r="A273" s="10">
        <v>282</v>
      </c>
      <c r="B273" s="10" t="s">
        <v>12</v>
      </c>
      <c r="C273" s="10" t="s">
        <v>12</v>
      </c>
      <c r="D273" s="10"/>
      <c r="E273" s="10"/>
      <c r="F273" s="10"/>
      <c r="G273" s="10"/>
      <c r="H273" s="10" t="s">
        <v>1098</v>
      </c>
      <c r="I273" s="10" t="s">
        <v>1099</v>
      </c>
      <c r="J273" s="10" t="s">
        <v>1100</v>
      </c>
      <c r="K273" s="38" t="s">
        <v>1101</v>
      </c>
      <c r="L273" s="32" t="s">
        <v>57</v>
      </c>
      <c r="M273" s="10" t="s">
        <v>1102</v>
      </c>
      <c r="N273" s="10" t="s">
        <v>1103</v>
      </c>
      <c r="O273" s="10" t="s">
        <v>1104</v>
      </c>
      <c r="P273" s="10" t="s">
        <v>720</v>
      </c>
      <c r="Q273" s="10" t="s">
        <v>721</v>
      </c>
      <c r="R273" s="10" t="s">
        <v>1057</v>
      </c>
      <c r="S273" s="10"/>
      <c r="T273" s="10"/>
      <c r="U273" s="10"/>
      <c r="V273" s="10"/>
      <c r="W273" s="10"/>
      <c r="X273" s="10"/>
      <c r="Y273" s="59" t="str">
        <f t="shared" si="4"/>
        <v/>
      </c>
    </row>
    <row r="274" spans="1:25" ht="22.05" customHeight="1">
      <c r="A274" s="21">
        <v>283</v>
      </c>
      <c r="B274" s="21" t="s">
        <v>12</v>
      </c>
      <c r="C274" s="21" t="s">
        <v>12</v>
      </c>
      <c r="D274" s="21"/>
      <c r="E274" s="21"/>
      <c r="F274" s="21"/>
      <c r="G274" s="21"/>
      <c r="H274" s="21" t="s">
        <v>799</v>
      </c>
      <c r="I274" s="21" t="s">
        <v>1105</v>
      </c>
      <c r="J274" s="21" t="s">
        <v>1106</v>
      </c>
      <c r="K274" s="71" t="s">
        <v>236</v>
      </c>
      <c r="L274" s="35" t="s">
        <v>57</v>
      </c>
      <c r="M274" s="21"/>
      <c r="N274" s="72" t="s">
        <v>237</v>
      </c>
      <c r="O274" s="21" t="s">
        <v>1107</v>
      </c>
      <c r="P274" s="21" t="s">
        <v>720</v>
      </c>
      <c r="Q274" s="21" t="s">
        <v>721</v>
      </c>
      <c r="R274" s="21" t="s">
        <v>1057</v>
      </c>
      <c r="S274" s="21"/>
      <c r="T274" s="21"/>
      <c r="U274" s="21"/>
      <c r="V274" s="21"/>
      <c r="W274" s="21"/>
      <c r="X274" s="21"/>
      <c r="Y274" s="59" t="str">
        <f t="shared" si="4"/>
        <v>DUPLICADO CARGO</v>
      </c>
    </row>
    <row r="275" spans="1:25" ht="22.05" customHeight="1">
      <c r="A275" s="10">
        <v>284</v>
      </c>
      <c r="B275" s="10" t="s">
        <v>12</v>
      </c>
      <c r="C275" s="10" t="s">
        <v>12</v>
      </c>
      <c r="D275" s="10"/>
      <c r="E275" s="10"/>
      <c r="F275" s="10"/>
      <c r="G275" s="10"/>
      <c r="H275" s="10" t="s">
        <v>1108</v>
      </c>
      <c r="I275" s="10" t="s">
        <v>1109</v>
      </c>
      <c r="J275" s="10" t="s">
        <v>1110</v>
      </c>
      <c r="K275" s="71" t="s">
        <v>239</v>
      </c>
      <c r="L275" s="32" t="s">
        <v>57</v>
      </c>
      <c r="M275" s="10"/>
      <c r="N275" s="72" t="s">
        <v>237</v>
      </c>
      <c r="O275" s="10" t="s">
        <v>1111</v>
      </c>
      <c r="P275" s="10" t="s">
        <v>720</v>
      </c>
      <c r="Q275" s="10" t="s">
        <v>721</v>
      </c>
      <c r="R275" s="10" t="s">
        <v>1057</v>
      </c>
      <c r="S275" s="10"/>
      <c r="T275" s="10"/>
      <c r="U275" s="10"/>
      <c r="V275" s="10"/>
      <c r="W275" s="10"/>
      <c r="X275" s="10"/>
      <c r="Y275" s="59" t="str">
        <f t="shared" si="4"/>
        <v>DUPLICADO CARGO</v>
      </c>
    </row>
    <row r="276" spans="1:25" ht="22.05" customHeight="1">
      <c r="A276" s="21">
        <v>285</v>
      </c>
      <c r="B276" s="21" t="s">
        <v>12</v>
      </c>
      <c r="C276" s="21" t="s">
        <v>12</v>
      </c>
      <c r="D276" s="21"/>
      <c r="E276" s="21"/>
      <c r="F276" s="21"/>
      <c r="G276" s="21"/>
      <c r="H276" s="21" t="s">
        <v>1058</v>
      </c>
      <c r="I276" s="21" t="s">
        <v>1112</v>
      </c>
      <c r="J276" s="21" t="s">
        <v>1113</v>
      </c>
      <c r="K276" s="54" t="s">
        <v>1114</v>
      </c>
      <c r="L276" s="35" t="s">
        <v>57</v>
      </c>
      <c r="M276" s="21"/>
      <c r="N276" s="21" t="s">
        <v>1115</v>
      </c>
      <c r="O276" s="21" t="s">
        <v>1111</v>
      </c>
      <c r="P276" s="21" t="s">
        <v>720</v>
      </c>
      <c r="Q276" s="21" t="s">
        <v>721</v>
      </c>
      <c r="R276" s="21" t="s">
        <v>1057</v>
      </c>
      <c r="S276" s="21"/>
      <c r="T276" s="21"/>
      <c r="U276" s="21"/>
      <c r="V276" s="21"/>
      <c r="W276" s="21"/>
      <c r="X276" s="21"/>
      <c r="Y276" s="59" t="str">
        <f t="shared" si="4"/>
        <v/>
      </c>
    </row>
    <row r="277" spans="1:25" ht="22.05" customHeight="1">
      <c r="A277" s="10">
        <v>286</v>
      </c>
      <c r="B277" s="10" t="s">
        <v>12</v>
      </c>
      <c r="C277" s="10" t="s">
        <v>12</v>
      </c>
      <c r="D277" s="10"/>
      <c r="E277" s="10"/>
      <c r="F277" s="10"/>
      <c r="G277" s="10"/>
      <c r="H277" s="10" t="s">
        <v>1116</v>
      </c>
      <c r="I277" s="10" t="s">
        <v>1117</v>
      </c>
      <c r="J277" s="10"/>
      <c r="K277" s="71" t="s">
        <v>242</v>
      </c>
      <c r="L277" s="32" t="s">
        <v>57</v>
      </c>
      <c r="M277" s="10"/>
      <c r="N277" s="72" t="s">
        <v>243</v>
      </c>
      <c r="O277" s="10" t="s">
        <v>1118</v>
      </c>
      <c r="P277" s="10" t="s">
        <v>720</v>
      </c>
      <c r="Q277" s="10" t="s">
        <v>721</v>
      </c>
      <c r="R277" s="10" t="s">
        <v>1057</v>
      </c>
      <c r="S277" s="10"/>
      <c r="T277" s="10"/>
      <c r="U277" s="10"/>
      <c r="V277" s="10"/>
      <c r="W277" s="10"/>
      <c r="X277" s="10"/>
      <c r="Y277" s="59" t="str">
        <f t="shared" si="4"/>
        <v>DUPLICADO CARGO</v>
      </c>
    </row>
    <row r="278" spans="1:25" ht="22.05" customHeight="1">
      <c r="A278" s="21">
        <v>287</v>
      </c>
      <c r="B278" s="21" t="s">
        <v>12</v>
      </c>
      <c r="C278" s="21" t="s">
        <v>12</v>
      </c>
      <c r="D278" s="21"/>
      <c r="E278" s="21"/>
      <c r="F278" s="21"/>
      <c r="G278" s="21"/>
      <c r="H278" s="21" t="s">
        <v>1119</v>
      </c>
      <c r="I278" s="21" t="s">
        <v>1120</v>
      </c>
      <c r="J278" s="21" t="s">
        <v>1121</v>
      </c>
      <c r="K278" s="71" t="s">
        <v>245</v>
      </c>
      <c r="L278" s="35" t="s">
        <v>57</v>
      </c>
      <c r="M278" s="21"/>
      <c r="N278" s="72" t="s">
        <v>243</v>
      </c>
      <c r="O278" s="21" t="s">
        <v>1090</v>
      </c>
      <c r="P278" s="21" t="s">
        <v>720</v>
      </c>
      <c r="Q278" s="21" t="s">
        <v>721</v>
      </c>
      <c r="R278" s="21" t="s">
        <v>1057</v>
      </c>
      <c r="S278" s="21"/>
      <c r="T278" s="21"/>
      <c r="U278" s="21"/>
      <c r="V278" s="21"/>
      <c r="W278" s="21"/>
      <c r="X278" s="21"/>
      <c r="Y278" s="59" t="str">
        <f t="shared" si="4"/>
        <v>DUPLICADO CARGO</v>
      </c>
    </row>
    <row r="279" spans="1:25" ht="22.05" customHeight="1">
      <c r="A279" s="10">
        <v>288</v>
      </c>
      <c r="B279" s="10" t="s">
        <v>12</v>
      </c>
      <c r="C279" s="10" t="s">
        <v>12</v>
      </c>
      <c r="D279" s="10"/>
      <c r="E279" s="10"/>
      <c r="F279" s="10"/>
      <c r="G279" s="10"/>
      <c r="H279" s="10" t="s">
        <v>1122</v>
      </c>
      <c r="I279" s="10" t="s">
        <v>1123</v>
      </c>
      <c r="J279" s="10"/>
      <c r="K279" s="73" t="s">
        <v>641</v>
      </c>
      <c r="L279" s="32" t="s">
        <v>57</v>
      </c>
      <c r="M279" s="10" t="s">
        <v>1124</v>
      </c>
      <c r="N279" s="74"/>
      <c r="O279" s="10" t="s">
        <v>1074</v>
      </c>
      <c r="P279" s="10" t="s">
        <v>720</v>
      </c>
      <c r="Q279" s="10" t="s">
        <v>721</v>
      </c>
      <c r="R279" s="10" t="s">
        <v>1057</v>
      </c>
      <c r="S279" s="10"/>
      <c r="T279" s="10"/>
      <c r="U279" s="10"/>
      <c r="V279" s="10"/>
      <c r="W279" s="10"/>
      <c r="X279" s="10"/>
      <c r="Y279" s="59" t="str">
        <f t="shared" si="4"/>
        <v/>
      </c>
    </row>
    <row r="280" spans="1:25" ht="22.05" customHeight="1">
      <c r="A280" s="21">
        <v>289</v>
      </c>
      <c r="B280" s="21" t="s">
        <v>12</v>
      </c>
      <c r="C280" s="21" t="s">
        <v>12</v>
      </c>
      <c r="D280" s="21"/>
      <c r="E280" s="21"/>
      <c r="F280" s="21"/>
      <c r="G280" s="21"/>
      <c r="H280" s="21" t="s">
        <v>1058</v>
      </c>
      <c r="I280" s="21" t="s">
        <v>1125</v>
      </c>
      <c r="J280" s="21"/>
      <c r="K280" s="54" t="s">
        <v>1126</v>
      </c>
      <c r="L280" s="35" t="s">
        <v>57</v>
      </c>
      <c r="M280" s="21" t="s">
        <v>1127</v>
      </c>
      <c r="N280" s="21" t="s">
        <v>1128</v>
      </c>
      <c r="O280" s="21" t="s">
        <v>1129</v>
      </c>
      <c r="P280" s="21" t="s">
        <v>720</v>
      </c>
      <c r="Q280" s="21" t="s">
        <v>721</v>
      </c>
      <c r="R280" s="21" t="s">
        <v>1057</v>
      </c>
      <c r="S280" s="21"/>
      <c r="T280" s="21"/>
      <c r="U280" s="21"/>
      <c r="V280" s="21"/>
      <c r="W280" s="21"/>
      <c r="X280" s="21"/>
      <c r="Y280" s="59" t="str">
        <f t="shared" si="4"/>
        <v/>
      </c>
    </row>
    <row r="281" spans="1:25" ht="22.05" customHeight="1">
      <c r="K281" s="40"/>
      <c r="Y281" s="59" t="str">
        <f t="shared" si="4"/>
        <v/>
      </c>
    </row>
    <row r="282" spans="1:25" ht="22.05" customHeight="1">
      <c r="A282" s="22" t="s">
        <v>13</v>
      </c>
      <c r="B282" s="28"/>
      <c r="C282" s="28"/>
      <c r="D282" s="28"/>
      <c r="E282" s="28"/>
      <c r="F282" s="28"/>
      <c r="G282" s="28"/>
      <c r="H282" s="28"/>
      <c r="I282" s="28"/>
      <c r="J282" s="28"/>
      <c r="K282" s="28"/>
      <c r="L282" s="28"/>
      <c r="M282" s="28"/>
      <c r="N282" s="28"/>
      <c r="O282" s="28"/>
      <c r="P282" s="28"/>
      <c r="Q282" s="28"/>
      <c r="R282" s="28"/>
      <c r="S282" s="28"/>
      <c r="T282" s="28"/>
      <c r="U282" s="28"/>
      <c r="V282" s="28"/>
      <c r="W282" s="29"/>
      <c r="X282" s="29"/>
      <c r="Y282" s="59" t="str">
        <f t="shared" si="4"/>
        <v/>
      </c>
    </row>
    <row r="283" spans="1:25" ht="22.05" customHeight="1">
      <c r="A283" s="24">
        <v>286</v>
      </c>
      <c r="B283" s="24" t="s">
        <v>13</v>
      </c>
      <c r="C283" s="24" t="s">
        <v>61</v>
      </c>
      <c r="D283" s="24">
        <v>1</v>
      </c>
      <c r="E283" s="24"/>
      <c r="F283" s="24"/>
      <c r="G283" s="24" t="s">
        <v>764</v>
      </c>
      <c r="H283" s="24" t="s">
        <v>1130</v>
      </c>
      <c r="I283" s="24" t="s">
        <v>1131</v>
      </c>
      <c r="J283" s="24"/>
      <c r="K283" s="69" t="s">
        <v>552</v>
      </c>
      <c r="L283" s="36" t="s">
        <v>57</v>
      </c>
      <c r="M283" s="24" t="s">
        <v>1132</v>
      </c>
      <c r="N283" s="70" t="s">
        <v>553</v>
      </c>
      <c r="O283" s="24" t="s">
        <v>1133</v>
      </c>
      <c r="P283" s="24" t="s">
        <v>806</v>
      </c>
      <c r="Q283" s="24" t="s">
        <v>1134</v>
      </c>
      <c r="R283" s="24" t="s">
        <v>1135</v>
      </c>
      <c r="S283" s="24" t="s">
        <v>722</v>
      </c>
      <c r="T283" s="24"/>
      <c r="U283" s="24"/>
      <c r="V283" s="24"/>
      <c r="W283" s="24"/>
      <c r="X283" s="24"/>
      <c r="Y283" s="59" t="str">
        <f t="shared" si="4"/>
        <v/>
      </c>
    </row>
    <row r="284" spans="1:25" ht="22.05" customHeight="1">
      <c r="A284" s="10">
        <v>287</v>
      </c>
      <c r="B284" s="10" t="s">
        <v>13</v>
      </c>
      <c r="C284" s="10" t="s">
        <v>61</v>
      </c>
      <c r="D284" s="10">
        <v>1</v>
      </c>
      <c r="E284" s="10"/>
      <c r="F284" s="10"/>
      <c r="G284" s="10" t="s">
        <v>770</v>
      </c>
      <c r="H284" s="10" t="s">
        <v>1136</v>
      </c>
      <c r="I284" s="10" t="s">
        <v>1137</v>
      </c>
      <c r="J284" s="10"/>
      <c r="K284" s="38" t="s">
        <v>1138</v>
      </c>
      <c r="L284" s="32" t="s">
        <v>57</v>
      </c>
      <c r="M284" s="10" t="s">
        <v>1139</v>
      </c>
      <c r="N284" s="10" t="s">
        <v>1140</v>
      </c>
      <c r="O284" s="10" t="s">
        <v>1141</v>
      </c>
      <c r="P284" s="10" t="s">
        <v>806</v>
      </c>
      <c r="Q284" s="10" t="s">
        <v>825</v>
      </c>
      <c r="R284" s="10" t="s">
        <v>1135</v>
      </c>
      <c r="S284" s="10" t="s">
        <v>722</v>
      </c>
      <c r="T284" s="10"/>
      <c r="U284" s="10"/>
      <c r="V284" s="10"/>
      <c r="W284" s="10"/>
      <c r="X284" s="10"/>
      <c r="Y284" s="59" t="str">
        <f t="shared" si="4"/>
        <v/>
      </c>
    </row>
    <row r="285" spans="1:25" ht="22.05" customHeight="1">
      <c r="A285" s="24">
        <v>288</v>
      </c>
      <c r="B285" s="24" t="s">
        <v>13</v>
      </c>
      <c r="C285" s="24" t="s">
        <v>61</v>
      </c>
      <c r="D285" s="24">
        <v>2</v>
      </c>
      <c r="E285" s="24"/>
      <c r="F285" s="24"/>
      <c r="G285" s="24" t="s">
        <v>764</v>
      </c>
      <c r="H285" s="24" t="s">
        <v>1142</v>
      </c>
      <c r="I285" s="24" t="s">
        <v>1143</v>
      </c>
      <c r="J285" s="24"/>
      <c r="K285" s="45" t="s">
        <v>1144</v>
      </c>
      <c r="L285" s="36" t="s">
        <v>57</v>
      </c>
      <c r="M285" s="24" t="s">
        <v>1145</v>
      </c>
      <c r="N285" s="24" t="s">
        <v>1146</v>
      </c>
      <c r="O285" s="24" t="s">
        <v>1141</v>
      </c>
      <c r="P285" s="24" t="s">
        <v>806</v>
      </c>
      <c r="Q285" s="24" t="s">
        <v>825</v>
      </c>
      <c r="R285" s="24" t="s">
        <v>1135</v>
      </c>
      <c r="S285" s="24" t="s">
        <v>722</v>
      </c>
      <c r="T285" s="24"/>
      <c r="U285" s="24"/>
      <c r="V285" s="24"/>
      <c r="W285" s="24"/>
      <c r="X285" s="24"/>
      <c r="Y285" s="59" t="str">
        <f t="shared" si="4"/>
        <v/>
      </c>
    </row>
    <row r="286" spans="1:25" ht="22.05" customHeight="1">
      <c r="A286" s="10">
        <v>289</v>
      </c>
      <c r="B286" s="10" t="s">
        <v>13</v>
      </c>
      <c r="C286" s="10" t="s">
        <v>61</v>
      </c>
      <c r="D286" s="10">
        <v>1</v>
      </c>
      <c r="E286" s="10"/>
      <c r="F286" s="10"/>
      <c r="G286" s="10" t="s">
        <v>764</v>
      </c>
      <c r="H286" s="10" t="s">
        <v>1147</v>
      </c>
      <c r="I286" s="10" t="s">
        <v>1148</v>
      </c>
      <c r="J286" s="10"/>
      <c r="K286" s="38" t="s">
        <v>1149</v>
      </c>
      <c r="L286" s="32" t="s">
        <v>57</v>
      </c>
      <c r="M286" s="10" t="s">
        <v>1150</v>
      </c>
      <c r="N286" s="10" t="s">
        <v>573</v>
      </c>
      <c r="O286" s="10" t="s">
        <v>1151</v>
      </c>
      <c r="P286" s="10" t="s">
        <v>806</v>
      </c>
      <c r="Q286" s="10" t="s">
        <v>1152</v>
      </c>
      <c r="R286" s="10" t="s">
        <v>1135</v>
      </c>
      <c r="S286" s="10" t="s">
        <v>722</v>
      </c>
      <c r="T286" s="10"/>
      <c r="U286" s="10"/>
      <c r="V286" s="10"/>
      <c r="W286" s="10"/>
      <c r="X286" s="10"/>
      <c r="Y286" s="59" t="str">
        <f t="shared" si="4"/>
        <v>DUPLICADO CARGO</v>
      </c>
    </row>
    <row r="287" spans="1:25" ht="54">
      <c r="A287" s="24">
        <v>290</v>
      </c>
      <c r="B287" s="24" t="s">
        <v>13</v>
      </c>
      <c r="C287" s="24" t="s">
        <v>61</v>
      </c>
      <c r="D287" s="24">
        <v>1</v>
      </c>
      <c r="E287" s="24"/>
      <c r="F287" s="24"/>
      <c r="G287" s="24" t="s">
        <v>764</v>
      </c>
      <c r="H287" s="24" t="s">
        <v>1153</v>
      </c>
      <c r="I287" s="24" t="s">
        <v>1154</v>
      </c>
      <c r="J287" s="24"/>
      <c r="K287" s="71" t="s">
        <v>248</v>
      </c>
      <c r="L287" s="36" t="s">
        <v>57</v>
      </c>
      <c r="M287" s="24" t="s">
        <v>1155</v>
      </c>
      <c r="N287" s="72" t="s">
        <v>249</v>
      </c>
      <c r="O287" s="24" t="s">
        <v>1151</v>
      </c>
      <c r="P287" s="24" t="s">
        <v>806</v>
      </c>
      <c r="Q287" s="24" t="s">
        <v>1152</v>
      </c>
      <c r="R287" s="24" t="s">
        <v>1135</v>
      </c>
      <c r="S287" s="24" t="s">
        <v>722</v>
      </c>
      <c r="T287" s="24"/>
      <c r="U287" s="24"/>
      <c r="V287" s="24"/>
      <c r="W287" s="24"/>
      <c r="X287" s="24"/>
      <c r="Y287" s="59" t="str">
        <f t="shared" si="4"/>
        <v>DUPLICADO CARGO</v>
      </c>
    </row>
    <row r="288" spans="1:25" ht="24" customHeight="1">
      <c r="A288" s="77">
        <v>291</v>
      </c>
      <c r="B288" s="78"/>
      <c r="C288" s="78"/>
      <c r="D288" s="78"/>
      <c r="E288" s="78"/>
      <c r="F288" s="78"/>
      <c r="G288" s="78"/>
      <c r="H288" s="78"/>
      <c r="I288" s="78"/>
      <c r="J288" s="78"/>
      <c r="K288" s="78"/>
      <c r="L288" s="78"/>
      <c r="M288" s="78"/>
      <c r="N288" s="78"/>
      <c r="O288" s="78"/>
      <c r="P288" s="78"/>
      <c r="Q288" s="78"/>
      <c r="R288" s="78"/>
      <c r="S288" s="78"/>
      <c r="T288" s="78"/>
      <c r="U288" s="78"/>
      <c r="V288" s="78"/>
      <c r="W288" s="79"/>
      <c r="X288" s="10"/>
      <c r="Y288" s="59" t="str">
        <f t="shared" si="4"/>
        <v/>
      </c>
    </row>
    <row r="289" spans="1:25" ht="30" customHeight="1">
      <c r="A289" s="24">
        <v>292</v>
      </c>
      <c r="B289" s="24" t="s">
        <v>13</v>
      </c>
      <c r="C289" s="24" t="s">
        <v>61</v>
      </c>
      <c r="D289" s="24">
        <v>1</v>
      </c>
      <c r="E289" s="24"/>
      <c r="F289" s="24"/>
      <c r="G289" s="24" t="s">
        <v>764</v>
      </c>
      <c r="H289" s="24" t="s">
        <v>1156</v>
      </c>
      <c r="I289" s="24" t="s">
        <v>1157</v>
      </c>
      <c r="J289" s="24" t="s">
        <v>1158</v>
      </c>
      <c r="K289" s="55" t="s">
        <v>1159</v>
      </c>
      <c r="L289" s="36" t="s">
        <v>57</v>
      </c>
      <c r="M289" s="24" t="s">
        <v>1160</v>
      </c>
      <c r="N289" s="24" t="s">
        <v>1161</v>
      </c>
      <c r="O289" s="24" t="s">
        <v>1162</v>
      </c>
      <c r="P289" s="24" t="s">
        <v>806</v>
      </c>
      <c r="Q289" s="24" t="s">
        <v>816</v>
      </c>
      <c r="R289" s="24" t="s">
        <v>1135</v>
      </c>
      <c r="S289" s="24" t="s">
        <v>722</v>
      </c>
      <c r="T289" s="24"/>
      <c r="U289" s="24"/>
      <c r="V289" s="24"/>
      <c r="W289" s="24"/>
      <c r="X289" s="24"/>
      <c r="Y289" s="59" t="str">
        <f t="shared" si="4"/>
        <v/>
      </c>
    </row>
    <row r="290" spans="1:25" ht="22.05" customHeight="1">
      <c r="A290" s="10">
        <v>293</v>
      </c>
      <c r="B290" s="10" t="s">
        <v>13</v>
      </c>
      <c r="C290" s="10" t="s">
        <v>61</v>
      </c>
      <c r="D290" s="10">
        <v>2</v>
      </c>
      <c r="E290" s="10"/>
      <c r="F290" s="10"/>
      <c r="G290" s="10" t="s">
        <v>764</v>
      </c>
      <c r="H290" s="10" t="s">
        <v>1163</v>
      </c>
      <c r="I290" s="10" t="s">
        <v>1164</v>
      </c>
      <c r="J290" s="10" t="s">
        <v>1165</v>
      </c>
      <c r="K290" s="73" t="s">
        <v>644</v>
      </c>
      <c r="L290" s="32" t="s">
        <v>57</v>
      </c>
      <c r="M290" s="10" t="s">
        <v>1166</v>
      </c>
      <c r="N290" s="74" t="s">
        <v>645</v>
      </c>
      <c r="O290" s="10" t="s">
        <v>1162</v>
      </c>
      <c r="P290" s="10" t="s">
        <v>806</v>
      </c>
      <c r="Q290" s="10" t="s">
        <v>816</v>
      </c>
      <c r="R290" s="10" t="s">
        <v>1135</v>
      </c>
      <c r="S290" s="10" t="s">
        <v>722</v>
      </c>
      <c r="T290" s="10"/>
      <c r="U290" s="10"/>
      <c r="V290" s="10"/>
      <c r="W290" s="10"/>
      <c r="X290" s="10"/>
      <c r="Y290" s="59" t="str">
        <f t="shared" si="4"/>
        <v/>
      </c>
    </row>
    <row r="291" spans="1:25" ht="22.05" customHeight="1">
      <c r="A291" s="24">
        <v>294</v>
      </c>
      <c r="B291" s="24" t="s">
        <v>13</v>
      </c>
      <c r="C291" s="24" t="s">
        <v>61</v>
      </c>
      <c r="D291" s="24">
        <v>1</v>
      </c>
      <c r="E291" s="24"/>
      <c r="F291" s="24"/>
      <c r="G291" s="24" t="s">
        <v>764</v>
      </c>
      <c r="H291" s="24" t="s">
        <v>922</v>
      </c>
      <c r="I291" s="24" t="s">
        <v>1167</v>
      </c>
      <c r="J291" s="24"/>
      <c r="K291" s="71" t="s">
        <v>258</v>
      </c>
      <c r="L291" s="36" t="s">
        <v>57</v>
      </c>
      <c r="M291" s="24" t="s">
        <v>1168</v>
      </c>
      <c r="N291" s="72" t="s">
        <v>259</v>
      </c>
      <c r="O291" s="24" t="s">
        <v>1169</v>
      </c>
      <c r="P291" s="24" t="s">
        <v>806</v>
      </c>
      <c r="Q291" s="24" t="s">
        <v>816</v>
      </c>
      <c r="R291" s="24" t="s">
        <v>1135</v>
      </c>
      <c r="S291" s="24" t="s">
        <v>722</v>
      </c>
      <c r="T291" s="24"/>
      <c r="U291" s="24"/>
      <c r="V291" s="24"/>
      <c r="W291" s="24"/>
      <c r="X291" s="24"/>
      <c r="Y291" s="59" t="str">
        <f t="shared" si="4"/>
        <v>DUPLICADO CARGO</v>
      </c>
    </row>
    <row r="292" spans="1:25" ht="22.05" customHeight="1">
      <c r="A292" s="10">
        <v>295</v>
      </c>
      <c r="B292" s="10" t="s">
        <v>13</v>
      </c>
      <c r="C292" s="10" t="s">
        <v>61</v>
      </c>
      <c r="D292" s="10">
        <v>1</v>
      </c>
      <c r="E292" s="10"/>
      <c r="F292" s="10"/>
      <c r="G292" s="10" t="s">
        <v>764</v>
      </c>
      <c r="H292" s="10" t="s">
        <v>799</v>
      </c>
      <c r="I292" s="10" t="s">
        <v>1071</v>
      </c>
      <c r="J292" s="10"/>
      <c r="K292" s="73" t="s">
        <v>572</v>
      </c>
      <c r="L292" s="32" t="s">
        <v>57</v>
      </c>
      <c r="M292" s="10" t="s">
        <v>1170</v>
      </c>
      <c r="N292" s="74" t="s">
        <v>573</v>
      </c>
      <c r="O292" s="10" t="s">
        <v>1169</v>
      </c>
      <c r="P292" s="10" t="s">
        <v>806</v>
      </c>
      <c r="Q292" s="10" t="s">
        <v>816</v>
      </c>
      <c r="R292" s="10" t="s">
        <v>1135</v>
      </c>
      <c r="S292" s="10" t="s">
        <v>722</v>
      </c>
      <c r="T292" s="10"/>
      <c r="U292" s="10"/>
      <c r="V292" s="10"/>
      <c r="W292" s="10"/>
      <c r="X292" s="10"/>
      <c r="Y292" s="59" t="str">
        <f t="shared" si="4"/>
        <v>DUPLICADO CARGO</v>
      </c>
    </row>
    <row r="293" spans="1:25" ht="22.05" customHeight="1">
      <c r="A293" s="24">
        <v>296</v>
      </c>
      <c r="B293" s="24" t="s">
        <v>13</v>
      </c>
      <c r="C293" s="24" t="s">
        <v>61</v>
      </c>
      <c r="D293" s="24">
        <v>1</v>
      </c>
      <c r="E293" s="24"/>
      <c r="F293" s="24"/>
      <c r="G293" s="24" t="s">
        <v>764</v>
      </c>
      <c r="H293" s="24" t="s">
        <v>1171</v>
      </c>
      <c r="I293" s="24" t="s">
        <v>1172</v>
      </c>
      <c r="J293" s="24" t="s">
        <v>1173</v>
      </c>
      <c r="K293" s="55" t="s">
        <v>1174</v>
      </c>
      <c r="L293" s="36" t="s">
        <v>57</v>
      </c>
      <c r="M293" s="24" t="s">
        <v>1175</v>
      </c>
      <c r="N293" s="24" t="s">
        <v>573</v>
      </c>
      <c r="O293" s="24" t="s">
        <v>1176</v>
      </c>
      <c r="P293" s="24" t="s">
        <v>806</v>
      </c>
      <c r="Q293" s="24" t="s">
        <v>816</v>
      </c>
      <c r="R293" s="24" t="s">
        <v>1135</v>
      </c>
      <c r="S293" s="24" t="s">
        <v>722</v>
      </c>
      <c r="T293" s="24"/>
      <c r="U293" s="24"/>
      <c r="V293" s="24"/>
      <c r="W293" s="24"/>
      <c r="X293" s="24"/>
      <c r="Y293" s="59" t="str">
        <f t="shared" si="4"/>
        <v>DUPLICADO CARGO</v>
      </c>
    </row>
    <row r="294" spans="1:25" ht="22.05" customHeight="1">
      <c r="A294" s="10">
        <v>297</v>
      </c>
      <c r="B294" s="10" t="s">
        <v>13</v>
      </c>
      <c r="C294" s="10" t="s">
        <v>61</v>
      </c>
      <c r="D294" s="10">
        <v>1</v>
      </c>
      <c r="E294" s="10"/>
      <c r="F294" s="10"/>
      <c r="G294" s="10" t="s">
        <v>764</v>
      </c>
      <c r="H294" s="10" t="s">
        <v>1163</v>
      </c>
      <c r="I294" s="10" t="s">
        <v>1177</v>
      </c>
      <c r="J294" s="10" t="s">
        <v>1178</v>
      </c>
      <c r="K294" s="73" t="s">
        <v>647</v>
      </c>
      <c r="L294" s="32" t="s">
        <v>57</v>
      </c>
      <c r="M294" s="10" t="s">
        <v>1179</v>
      </c>
      <c r="N294" s="74" t="s">
        <v>648</v>
      </c>
      <c r="O294" s="10" t="s">
        <v>1176</v>
      </c>
      <c r="P294" s="10" t="s">
        <v>806</v>
      </c>
      <c r="Q294" s="10" t="s">
        <v>816</v>
      </c>
      <c r="R294" s="10" t="s">
        <v>1135</v>
      </c>
      <c r="S294" s="10" t="s">
        <v>722</v>
      </c>
      <c r="T294" s="10"/>
      <c r="U294" s="10"/>
      <c r="V294" s="10"/>
      <c r="W294" s="10"/>
      <c r="X294" s="10"/>
      <c r="Y294" s="59" t="str">
        <f t="shared" si="4"/>
        <v/>
      </c>
    </row>
    <row r="295" spans="1:25" ht="22.05" customHeight="1">
      <c r="A295" s="24">
        <v>298</v>
      </c>
      <c r="B295" s="24" t="s">
        <v>13</v>
      </c>
      <c r="C295" s="24" t="s">
        <v>61</v>
      </c>
      <c r="D295" s="24">
        <v>1</v>
      </c>
      <c r="E295" s="24"/>
      <c r="F295" s="24"/>
      <c r="G295" s="24" t="s">
        <v>764</v>
      </c>
      <c r="H295" s="24" t="s">
        <v>1180</v>
      </c>
      <c r="I295" s="24" t="s">
        <v>1181</v>
      </c>
      <c r="J295" s="24"/>
      <c r="K295" s="73" t="s">
        <v>653</v>
      </c>
      <c r="L295" s="36" t="s">
        <v>57</v>
      </c>
      <c r="M295" s="24" t="s">
        <v>1182</v>
      </c>
      <c r="N295" s="74" t="s">
        <v>654</v>
      </c>
      <c r="O295" s="24" t="s">
        <v>1183</v>
      </c>
      <c r="P295" s="24" t="s">
        <v>806</v>
      </c>
      <c r="Q295" s="24" t="s">
        <v>816</v>
      </c>
      <c r="R295" s="24" t="s">
        <v>1135</v>
      </c>
      <c r="S295" s="24" t="s">
        <v>722</v>
      </c>
      <c r="T295" s="24"/>
      <c r="U295" s="24"/>
      <c r="V295" s="24"/>
      <c r="W295" s="24"/>
      <c r="X295" s="24"/>
      <c r="Y295" s="59" t="str">
        <f t="shared" si="4"/>
        <v/>
      </c>
    </row>
    <row r="296" spans="1:25" ht="22.05" customHeight="1">
      <c r="A296" s="10">
        <v>299</v>
      </c>
      <c r="B296" s="10" t="s">
        <v>13</v>
      </c>
      <c r="C296" s="10" t="s">
        <v>61</v>
      </c>
      <c r="D296" s="10">
        <v>1</v>
      </c>
      <c r="E296" s="10"/>
      <c r="F296" s="10"/>
      <c r="G296" s="10" t="s">
        <v>764</v>
      </c>
      <c r="H296" s="10" t="s">
        <v>1069</v>
      </c>
      <c r="I296" s="10" t="s">
        <v>1184</v>
      </c>
      <c r="J296" s="10"/>
      <c r="K296" s="53" t="s">
        <v>1185</v>
      </c>
      <c r="L296" s="32" t="s">
        <v>57</v>
      </c>
      <c r="M296" s="10" t="s">
        <v>1186</v>
      </c>
      <c r="N296" s="10" t="s">
        <v>1187</v>
      </c>
      <c r="O296" s="10" t="s">
        <v>1183</v>
      </c>
      <c r="P296" s="10" t="s">
        <v>806</v>
      </c>
      <c r="Q296" s="10" t="s">
        <v>816</v>
      </c>
      <c r="R296" s="10" t="s">
        <v>1135</v>
      </c>
      <c r="S296" s="10" t="s">
        <v>722</v>
      </c>
      <c r="T296" s="10"/>
      <c r="U296" s="10"/>
      <c r="V296" s="10"/>
      <c r="W296" s="10"/>
      <c r="X296" s="10"/>
      <c r="Y296" s="59" t="str">
        <f t="shared" si="4"/>
        <v/>
      </c>
    </row>
    <row r="297" spans="1:25" ht="22.05" customHeight="1">
      <c r="A297" s="24">
        <v>300</v>
      </c>
      <c r="B297" s="24" t="s">
        <v>13</v>
      </c>
      <c r="C297" s="24" t="s">
        <v>61</v>
      </c>
      <c r="D297" s="24">
        <v>1</v>
      </c>
      <c r="E297" s="24"/>
      <c r="F297" s="24"/>
      <c r="G297" s="24" t="s">
        <v>764</v>
      </c>
      <c r="H297" s="24" t="s">
        <v>842</v>
      </c>
      <c r="I297" s="24" t="s">
        <v>1188</v>
      </c>
      <c r="J297" s="24" t="s">
        <v>1189</v>
      </c>
      <c r="K297" s="71" t="s">
        <v>261</v>
      </c>
      <c r="L297" s="36" t="s">
        <v>57</v>
      </c>
      <c r="M297" s="24" t="s">
        <v>1190</v>
      </c>
      <c r="N297" s="72" t="s">
        <v>259</v>
      </c>
      <c r="O297" s="24" t="s">
        <v>1191</v>
      </c>
      <c r="P297" s="24" t="s">
        <v>806</v>
      </c>
      <c r="Q297" s="24" t="s">
        <v>816</v>
      </c>
      <c r="R297" s="24" t="s">
        <v>1135</v>
      </c>
      <c r="S297" s="24" t="s">
        <v>722</v>
      </c>
      <c r="T297" s="24"/>
      <c r="U297" s="24"/>
      <c r="V297" s="24"/>
      <c r="W297" s="24"/>
      <c r="X297" s="24"/>
      <c r="Y297" s="59" t="str">
        <f t="shared" si="4"/>
        <v>DUPLICADO CARGO</v>
      </c>
    </row>
    <row r="298" spans="1:25" ht="22.05" customHeight="1">
      <c r="A298" s="10">
        <v>301</v>
      </c>
      <c r="B298" s="10" t="s">
        <v>13</v>
      </c>
      <c r="C298" s="10" t="s">
        <v>61</v>
      </c>
      <c r="D298" s="10">
        <v>1</v>
      </c>
      <c r="E298" s="10"/>
      <c r="F298" s="10"/>
      <c r="G298" s="10" t="s">
        <v>770</v>
      </c>
      <c r="H298" s="10" t="s">
        <v>1192</v>
      </c>
      <c r="I298" s="10" t="s">
        <v>1193</v>
      </c>
      <c r="J298" s="10" t="s">
        <v>1194</v>
      </c>
      <c r="K298" s="38" t="s">
        <v>1195</v>
      </c>
      <c r="L298" s="32" t="s">
        <v>57</v>
      </c>
      <c r="M298" s="10" t="s">
        <v>1196</v>
      </c>
      <c r="N298" s="10" t="s">
        <v>1197</v>
      </c>
      <c r="O298" s="10" t="s">
        <v>1191</v>
      </c>
      <c r="P298" s="10" t="s">
        <v>806</v>
      </c>
      <c r="Q298" s="10" t="s">
        <v>816</v>
      </c>
      <c r="R298" s="10" t="s">
        <v>1135</v>
      </c>
      <c r="S298" s="10" t="s">
        <v>722</v>
      </c>
      <c r="T298" s="10"/>
      <c r="U298" s="10"/>
      <c r="V298" s="10"/>
      <c r="W298" s="10"/>
      <c r="X298" s="10"/>
      <c r="Y298" s="59" t="str">
        <f t="shared" si="4"/>
        <v/>
      </c>
    </row>
    <row r="299" spans="1:25" ht="22.05" customHeight="1">
      <c r="A299" s="24">
        <v>302</v>
      </c>
      <c r="B299" s="24" t="s">
        <v>13</v>
      </c>
      <c r="C299" s="24" t="s">
        <v>61</v>
      </c>
      <c r="D299" s="24">
        <v>1</v>
      </c>
      <c r="E299" s="24"/>
      <c r="F299" s="24"/>
      <c r="G299" s="24" t="s">
        <v>764</v>
      </c>
      <c r="H299" s="24" t="s">
        <v>1198</v>
      </c>
      <c r="I299" s="24" t="s">
        <v>1199</v>
      </c>
      <c r="J299" s="24"/>
      <c r="K299" s="45" t="s">
        <v>1200</v>
      </c>
      <c r="L299" s="36" t="s">
        <v>57</v>
      </c>
      <c r="M299" s="24" t="s">
        <v>1201</v>
      </c>
      <c r="N299" s="24" t="s">
        <v>1202</v>
      </c>
      <c r="O299" s="24" t="s">
        <v>1203</v>
      </c>
      <c r="P299" s="24" t="s">
        <v>806</v>
      </c>
      <c r="Q299" s="24" t="s">
        <v>810</v>
      </c>
      <c r="R299" s="24" t="s">
        <v>1135</v>
      </c>
      <c r="S299" s="24" t="s">
        <v>722</v>
      </c>
      <c r="T299" s="24"/>
      <c r="U299" s="24"/>
      <c r="V299" s="24"/>
      <c r="W299" s="24"/>
      <c r="X299" s="24"/>
      <c r="Y299" s="59" t="str">
        <f t="shared" si="4"/>
        <v/>
      </c>
    </row>
    <row r="300" spans="1:25" ht="22.05" customHeight="1">
      <c r="A300" s="10" t="s">
        <v>554</v>
      </c>
      <c r="B300" s="10" t="s">
        <v>13</v>
      </c>
      <c r="C300" s="10" t="s">
        <v>61</v>
      </c>
      <c r="D300" s="10">
        <v>2</v>
      </c>
      <c r="E300" s="10"/>
      <c r="F300" s="10"/>
      <c r="G300" s="10" t="s">
        <v>764</v>
      </c>
      <c r="H300" s="10" t="s">
        <v>1204</v>
      </c>
      <c r="I300" s="10" t="s">
        <v>1205</v>
      </c>
      <c r="J300" s="10"/>
      <c r="K300" s="69" t="s">
        <v>555</v>
      </c>
      <c r="L300" s="32" t="s">
        <v>57</v>
      </c>
      <c r="M300" s="10" t="s">
        <v>1206</v>
      </c>
      <c r="N300" s="70" t="s">
        <v>556</v>
      </c>
      <c r="O300" s="10" t="s">
        <v>1203</v>
      </c>
      <c r="P300" s="10" t="s">
        <v>806</v>
      </c>
      <c r="Q300" s="10" t="s">
        <v>810</v>
      </c>
      <c r="R300" s="10" t="s">
        <v>1135</v>
      </c>
      <c r="S300" s="10" t="s">
        <v>722</v>
      </c>
      <c r="T300" s="10"/>
      <c r="U300" s="10"/>
      <c r="V300" s="10"/>
      <c r="W300" s="10"/>
      <c r="X300" s="10"/>
      <c r="Y300" s="59" t="str">
        <f t="shared" si="4"/>
        <v/>
      </c>
    </row>
    <row r="301" spans="1:25" ht="22.05" customHeight="1">
      <c r="A301" s="24">
        <v>304</v>
      </c>
      <c r="B301" s="24" t="s">
        <v>13</v>
      </c>
      <c r="C301" s="24" t="s">
        <v>61</v>
      </c>
      <c r="D301" s="24">
        <v>3</v>
      </c>
      <c r="E301" s="24"/>
      <c r="F301" s="24"/>
      <c r="G301" s="24" t="s">
        <v>764</v>
      </c>
      <c r="H301" s="24" t="s">
        <v>1207</v>
      </c>
      <c r="I301" s="24" t="s">
        <v>1208</v>
      </c>
      <c r="J301" s="24"/>
      <c r="K301" s="69" t="s">
        <v>558</v>
      </c>
      <c r="L301" s="36" t="s">
        <v>57</v>
      </c>
      <c r="M301" s="24" t="s">
        <v>1209</v>
      </c>
      <c r="N301" s="70" t="s">
        <v>559</v>
      </c>
      <c r="O301" s="24" t="s">
        <v>1203</v>
      </c>
      <c r="P301" s="24" t="s">
        <v>806</v>
      </c>
      <c r="Q301" s="24" t="s">
        <v>810</v>
      </c>
      <c r="R301" s="24" t="s">
        <v>1135</v>
      </c>
      <c r="S301" s="24" t="s">
        <v>722</v>
      </c>
      <c r="T301" s="24"/>
      <c r="U301" s="24"/>
      <c r="V301" s="24"/>
      <c r="W301" s="24"/>
      <c r="X301" s="24"/>
      <c r="Y301" s="59" t="str">
        <f t="shared" si="4"/>
        <v/>
      </c>
    </row>
    <row r="302" spans="1:25" ht="22.05" customHeight="1">
      <c r="A302" s="10">
        <v>305</v>
      </c>
      <c r="B302" s="10" t="s">
        <v>13</v>
      </c>
      <c r="C302" s="10" t="s">
        <v>61</v>
      </c>
      <c r="D302" s="10">
        <v>1</v>
      </c>
      <c r="E302" s="10"/>
      <c r="F302" s="10"/>
      <c r="G302" s="10" t="s">
        <v>764</v>
      </c>
      <c r="H302" s="10" t="s">
        <v>1210</v>
      </c>
      <c r="I302" s="10" t="s">
        <v>1211</v>
      </c>
      <c r="J302" s="10" t="s">
        <v>1212</v>
      </c>
      <c r="K302" s="38" t="s">
        <v>1213</v>
      </c>
      <c r="L302" s="32" t="s">
        <v>57</v>
      </c>
      <c r="M302" s="10" t="s">
        <v>1214</v>
      </c>
      <c r="N302" s="10" t="s">
        <v>1215</v>
      </c>
      <c r="O302" s="10" t="s">
        <v>1216</v>
      </c>
      <c r="P302" s="10" t="s">
        <v>806</v>
      </c>
      <c r="Q302" s="10" t="s">
        <v>1217</v>
      </c>
      <c r="R302" s="10" t="s">
        <v>1135</v>
      </c>
      <c r="S302" s="10" t="s">
        <v>722</v>
      </c>
      <c r="T302" s="10"/>
      <c r="U302" s="10"/>
      <c r="V302" s="10"/>
      <c r="W302" s="10"/>
      <c r="X302" s="10"/>
      <c r="Y302" s="59" t="str">
        <f t="shared" si="4"/>
        <v/>
      </c>
    </row>
    <row r="303" spans="1:25" ht="22.05" customHeight="1">
      <c r="A303" s="24">
        <v>306</v>
      </c>
      <c r="B303" s="24" t="s">
        <v>13</v>
      </c>
      <c r="C303" s="24" t="s">
        <v>61</v>
      </c>
      <c r="D303" s="24">
        <v>1</v>
      </c>
      <c r="E303" s="24"/>
      <c r="F303" s="24"/>
      <c r="G303" s="24" t="s">
        <v>764</v>
      </c>
      <c r="H303" s="24" t="s">
        <v>1218</v>
      </c>
      <c r="I303" s="24" t="s">
        <v>1219</v>
      </c>
      <c r="J303" s="24" t="s">
        <v>1220</v>
      </c>
      <c r="K303" s="71" t="s">
        <v>251</v>
      </c>
      <c r="L303" s="36" t="s">
        <v>57</v>
      </c>
      <c r="M303" s="24" t="s">
        <v>1221</v>
      </c>
      <c r="N303" s="72" t="s">
        <v>249</v>
      </c>
      <c r="O303" s="24" t="s">
        <v>1216</v>
      </c>
      <c r="P303" s="24" t="s">
        <v>806</v>
      </c>
      <c r="Q303" s="24" t="s">
        <v>1217</v>
      </c>
      <c r="R303" s="24" t="s">
        <v>1135</v>
      </c>
      <c r="S303" s="24" t="s">
        <v>722</v>
      </c>
      <c r="T303" s="24"/>
      <c r="U303" s="24"/>
      <c r="V303" s="24"/>
      <c r="W303" s="24"/>
      <c r="X303" s="24"/>
      <c r="Y303" s="59" t="str">
        <f t="shared" si="4"/>
        <v>DUPLICADO CARGO</v>
      </c>
    </row>
    <row r="304" spans="1:25" ht="22.05" customHeight="1">
      <c r="A304" s="10">
        <v>307</v>
      </c>
      <c r="B304" s="10" t="s">
        <v>13</v>
      </c>
      <c r="C304" s="10" t="s">
        <v>61</v>
      </c>
      <c r="D304" s="10">
        <v>1</v>
      </c>
      <c r="E304" s="10"/>
      <c r="F304" s="10"/>
      <c r="G304" s="10" t="s">
        <v>764</v>
      </c>
      <c r="H304" s="10" t="s">
        <v>1222</v>
      </c>
      <c r="I304" s="10" t="s">
        <v>1223</v>
      </c>
      <c r="J304" s="10"/>
      <c r="K304" s="38" t="s">
        <v>1224</v>
      </c>
      <c r="L304" s="32" t="s">
        <v>57</v>
      </c>
      <c r="M304" s="10" t="s">
        <v>1225</v>
      </c>
      <c r="N304" s="10" t="s">
        <v>573</v>
      </c>
      <c r="O304" s="10" t="s">
        <v>1226</v>
      </c>
      <c r="P304" s="10" t="s">
        <v>806</v>
      </c>
      <c r="Q304" s="10" t="s">
        <v>1227</v>
      </c>
      <c r="R304" s="10" t="s">
        <v>1135</v>
      </c>
      <c r="S304" s="10" t="s">
        <v>722</v>
      </c>
      <c r="T304" s="10"/>
      <c r="U304" s="10"/>
      <c r="V304" s="10"/>
      <c r="W304" s="10"/>
      <c r="X304" s="10"/>
      <c r="Y304" s="59" t="str">
        <f t="shared" si="4"/>
        <v>DUPLICADO CARGO</v>
      </c>
    </row>
    <row r="305" spans="1:25" ht="22.05" customHeight="1">
      <c r="A305" s="24">
        <v>308</v>
      </c>
      <c r="B305" s="24" t="s">
        <v>13</v>
      </c>
      <c r="C305" s="24" t="s">
        <v>61</v>
      </c>
      <c r="D305" s="24">
        <v>1</v>
      </c>
      <c r="E305" s="24"/>
      <c r="F305" s="24"/>
      <c r="G305" s="24" t="s">
        <v>764</v>
      </c>
      <c r="H305" s="24" t="s">
        <v>1228</v>
      </c>
      <c r="I305" s="24" t="s">
        <v>1229</v>
      </c>
      <c r="J305" s="24"/>
      <c r="K305" s="71" t="s">
        <v>253</v>
      </c>
      <c r="L305" s="36" t="s">
        <v>57</v>
      </c>
      <c r="M305" s="24" t="s">
        <v>1230</v>
      </c>
      <c r="N305" s="72" t="s">
        <v>249</v>
      </c>
      <c r="O305" s="24" t="s">
        <v>1226</v>
      </c>
      <c r="P305" s="24" t="s">
        <v>806</v>
      </c>
      <c r="Q305" s="24" t="s">
        <v>1227</v>
      </c>
      <c r="R305" s="24" t="s">
        <v>1135</v>
      </c>
      <c r="S305" s="24" t="s">
        <v>722</v>
      </c>
      <c r="T305" s="24"/>
      <c r="U305" s="24"/>
      <c r="V305" s="24"/>
      <c r="W305" s="24"/>
      <c r="X305" s="24"/>
      <c r="Y305" s="59" t="str">
        <f t="shared" si="4"/>
        <v>DUPLICADO CARGO</v>
      </c>
    </row>
    <row r="306" spans="1:25" ht="22.05" customHeight="1">
      <c r="A306" s="10">
        <v>309</v>
      </c>
      <c r="B306" s="10" t="s">
        <v>13</v>
      </c>
      <c r="C306" s="10" t="s">
        <v>61</v>
      </c>
      <c r="D306" s="10">
        <v>1</v>
      </c>
      <c r="E306" s="10"/>
      <c r="F306" s="10"/>
      <c r="G306" s="10" t="s">
        <v>764</v>
      </c>
      <c r="H306" s="10" t="s">
        <v>1231</v>
      </c>
      <c r="I306" s="10" t="s">
        <v>1232</v>
      </c>
      <c r="J306" s="10"/>
      <c r="K306" s="38" t="s">
        <v>1233</v>
      </c>
      <c r="L306" s="32" t="s">
        <v>57</v>
      </c>
      <c r="M306" s="10" t="s">
        <v>1234</v>
      </c>
      <c r="N306" s="10" t="s">
        <v>1235</v>
      </c>
      <c r="O306" s="10" t="s">
        <v>1236</v>
      </c>
      <c r="P306" s="10" t="s">
        <v>806</v>
      </c>
      <c r="Q306" s="10" t="s">
        <v>810</v>
      </c>
      <c r="R306" s="10" t="s">
        <v>1135</v>
      </c>
      <c r="S306" s="10" t="s">
        <v>722</v>
      </c>
      <c r="T306" s="10"/>
      <c r="U306" s="10"/>
      <c r="V306" s="10"/>
      <c r="W306" s="10"/>
      <c r="X306" s="10"/>
      <c r="Y306" s="59" t="str">
        <f t="shared" si="4"/>
        <v/>
      </c>
    </row>
    <row r="307" spans="1:25" ht="22.05" customHeight="1">
      <c r="A307" s="24">
        <v>310</v>
      </c>
      <c r="B307" s="24" t="s">
        <v>13</v>
      </c>
      <c r="C307" s="24" t="s">
        <v>61</v>
      </c>
      <c r="D307" s="24">
        <v>1</v>
      </c>
      <c r="E307" s="24"/>
      <c r="F307" s="24"/>
      <c r="G307" s="24" t="s">
        <v>764</v>
      </c>
      <c r="H307" s="24" t="s">
        <v>1237</v>
      </c>
      <c r="I307" s="24" t="s">
        <v>1238</v>
      </c>
      <c r="J307" s="24"/>
      <c r="K307" s="71" t="s">
        <v>255</v>
      </c>
      <c r="L307" s="36" t="s">
        <v>57</v>
      </c>
      <c r="M307" s="24" t="s">
        <v>1239</v>
      </c>
      <c r="N307" s="72" t="s">
        <v>249</v>
      </c>
      <c r="O307" s="24" t="s">
        <v>1236</v>
      </c>
      <c r="P307" s="24" t="s">
        <v>806</v>
      </c>
      <c r="Q307" s="24" t="s">
        <v>810</v>
      </c>
      <c r="R307" s="24" t="s">
        <v>1135</v>
      </c>
      <c r="S307" s="24" t="s">
        <v>722</v>
      </c>
      <c r="T307" s="24"/>
      <c r="U307" s="24"/>
      <c r="V307" s="24"/>
      <c r="W307" s="24"/>
      <c r="X307" s="24"/>
      <c r="Y307" s="59" t="str">
        <f t="shared" si="4"/>
        <v>DUPLICADO CARGO</v>
      </c>
    </row>
    <row r="308" spans="1:25" ht="22.05" customHeight="1">
      <c r="A308" s="10">
        <v>311</v>
      </c>
      <c r="B308" s="10" t="s">
        <v>13</v>
      </c>
      <c r="C308" s="10" t="s">
        <v>61</v>
      </c>
      <c r="D308" s="10">
        <v>1</v>
      </c>
      <c r="E308" s="10"/>
      <c r="F308" s="10"/>
      <c r="G308" s="10" t="s">
        <v>764</v>
      </c>
      <c r="H308" s="10" t="s">
        <v>1240</v>
      </c>
      <c r="I308" s="10" t="s">
        <v>1241</v>
      </c>
      <c r="J308" s="10"/>
      <c r="K308" s="71" t="s">
        <v>263</v>
      </c>
      <c r="L308" s="32" t="s">
        <v>57</v>
      </c>
      <c r="M308" s="10" t="s">
        <v>1242</v>
      </c>
      <c r="N308" s="72" t="s">
        <v>259</v>
      </c>
      <c r="O308" s="10" t="s">
        <v>1243</v>
      </c>
      <c r="P308" s="10" t="s">
        <v>806</v>
      </c>
      <c r="Q308" s="10" t="s">
        <v>816</v>
      </c>
      <c r="R308" s="10" t="s">
        <v>1135</v>
      </c>
      <c r="S308" s="10" t="s">
        <v>722</v>
      </c>
      <c r="T308" s="10"/>
      <c r="U308" s="10"/>
      <c r="V308" s="10"/>
      <c r="W308" s="10"/>
      <c r="X308" s="10"/>
      <c r="Y308" s="59" t="str">
        <f t="shared" si="4"/>
        <v>DUPLICADO CARGO</v>
      </c>
    </row>
    <row r="309" spans="1:25" ht="22.05" customHeight="1">
      <c r="A309" s="24">
        <v>312</v>
      </c>
      <c r="B309" s="24" t="s">
        <v>13</v>
      </c>
      <c r="C309" s="24" t="s">
        <v>61</v>
      </c>
      <c r="D309" s="24">
        <v>1</v>
      </c>
      <c r="E309" s="24"/>
      <c r="F309" s="24"/>
      <c r="G309" s="24" t="s">
        <v>764</v>
      </c>
      <c r="H309" s="24" t="s">
        <v>1244</v>
      </c>
      <c r="I309" s="24" t="s">
        <v>1241</v>
      </c>
      <c r="J309" s="24"/>
      <c r="K309" s="73" t="s">
        <v>658</v>
      </c>
      <c r="L309" s="36" t="s">
        <v>57</v>
      </c>
      <c r="M309" s="24" t="s">
        <v>1245</v>
      </c>
      <c r="N309" s="74" t="s">
        <v>659</v>
      </c>
      <c r="O309" s="24" t="s">
        <v>1243</v>
      </c>
      <c r="P309" s="24" t="s">
        <v>806</v>
      </c>
      <c r="Q309" s="24" t="s">
        <v>816</v>
      </c>
      <c r="R309" s="24" t="s">
        <v>1135</v>
      </c>
      <c r="S309" s="24" t="s">
        <v>722</v>
      </c>
      <c r="T309" s="24"/>
      <c r="U309" s="24"/>
      <c r="V309" s="24"/>
      <c r="W309" s="24"/>
      <c r="X309" s="24"/>
      <c r="Y309" s="59" t="str">
        <f t="shared" si="4"/>
        <v/>
      </c>
    </row>
    <row r="310" spans="1:25" ht="22.05" customHeight="1">
      <c r="A310" s="10">
        <v>313</v>
      </c>
      <c r="B310" s="10" t="s">
        <v>13</v>
      </c>
      <c r="C310" s="10" t="s">
        <v>61</v>
      </c>
      <c r="D310" s="10">
        <v>1</v>
      </c>
      <c r="E310" s="10"/>
      <c r="F310" s="10"/>
      <c r="G310" s="10" t="s">
        <v>764</v>
      </c>
      <c r="H310" s="10" t="s">
        <v>1246</v>
      </c>
      <c r="I310" s="10" t="s">
        <v>1247</v>
      </c>
      <c r="J310" s="10"/>
      <c r="K310" s="38" t="s">
        <v>1248</v>
      </c>
      <c r="L310" s="32" t="s">
        <v>57</v>
      </c>
      <c r="M310" s="10" t="s">
        <v>1249</v>
      </c>
      <c r="N310" s="10" t="s">
        <v>1250</v>
      </c>
      <c r="O310" s="10" t="s">
        <v>1251</v>
      </c>
      <c r="P310" s="10" t="s">
        <v>806</v>
      </c>
      <c r="Q310" s="10" t="s">
        <v>812</v>
      </c>
      <c r="R310" s="10" t="s">
        <v>1135</v>
      </c>
      <c r="S310" s="10" t="s">
        <v>722</v>
      </c>
      <c r="T310" s="10"/>
      <c r="U310" s="10"/>
      <c r="V310" s="10"/>
      <c r="W310" s="10"/>
      <c r="X310" s="10"/>
      <c r="Y310" s="59" t="str">
        <f t="shared" si="4"/>
        <v/>
      </c>
    </row>
    <row r="311" spans="1:25" ht="22.05" customHeight="1">
      <c r="A311" s="24">
        <v>314</v>
      </c>
      <c r="B311" s="24" t="s">
        <v>13</v>
      </c>
      <c r="C311" s="24" t="s">
        <v>61</v>
      </c>
      <c r="D311" s="24">
        <v>1</v>
      </c>
      <c r="E311" s="24"/>
      <c r="F311" s="24"/>
      <c r="G311" s="24" t="s">
        <v>764</v>
      </c>
      <c r="H311" s="24" t="s">
        <v>1252</v>
      </c>
      <c r="I311" s="24" t="s">
        <v>1253</v>
      </c>
      <c r="J311" s="24"/>
      <c r="K311" s="45" t="s">
        <v>1254</v>
      </c>
      <c r="L311" s="36" t="s">
        <v>57</v>
      </c>
      <c r="M311" s="24" t="s">
        <v>1255</v>
      </c>
      <c r="N311" s="24" t="s">
        <v>1256</v>
      </c>
      <c r="O311" s="24" t="s">
        <v>1251</v>
      </c>
      <c r="P311" s="24" t="s">
        <v>806</v>
      </c>
      <c r="Q311" s="24" t="s">
        <v>812</v>
      </c>
      <c r="R311" s="24" t="s">
        <v>1135</v>
      </c>
      <c r="S311" s="24" t="s">
        <v>722</v>
      </c>
      <c r="T311" s="24"/>
      <c r="U311" s="24"/>
      <c r="V311" s="24"/>
      <c r="W311" s="24"/>
      <c r="X311" s="24"/>
      <c r="Y311" s="59" t="str">
        <f t="shared" si="4"/>
        <v/>
      </c>
    </row>
    <row r="312" spans="1:25" ht="22.05" customHeight="1">
      <c r="A312" s="10">
        <v>315</v>
      </c>
      <c r="B312" s="10" t="s">
        <v>13</v>
      </c>
      <c r="C312" s="10" t="s">
        <v>61</v>
      </c>
      <c r="D312" s="10">
        <v>1</v>
      </c>
      <c r="E312" s="10"/>
      <c r="F312" s="10"/>
      <c r="G312" s="10" t="s">
        <v>764</v>
      </c>
      <c r="H312" s="10" t="s">
        <v>1257</v>
      </c>
      <c r="I312" s="10" t="s">
        <v>1258</v>
      </c>
      <c r="J312" s="10"/>
      <c r="K312" s="38" t="s">
        <v>1259</v>
      </c>
      <c r="L312" s="32" t="s">
        <v>57</v>
      </c>
      <c r="M312" s="10" t="s">
        <v>1260</v>
      </c>
      <c r="N312" s="10" t="s">
        <v>1261</v>
      </c>
      <c r="O312" s="10" t="s">
        <v>1262</v>
      </c>
      <c r="P312" s="10" t="s">
        <v>806</v>
      </c>
      <c r="Q312" s="10" t="s">
        <v>828</v>
      </c>
      <c r="R312" s="10" t="s">
        <v>1135</v>
      </c>
      <c r="S312" s="10" t="s">
        <v>722</v>
      </c>
      <c r="T312" s="10"/>
      <c r="U312" s="10"/>
      <c r="V312" s="10"/>
      <c r="W312" s="10"/>
      <c r="X312" s="10"/>
      <c r="Y312" s="59" t="str">
        <f t="shared" si="4"/>
        <v/>
      </c>
    </row>
    <row r="313" spans="1:25" ht="22.05" customHeight="1">
      <c r="A313" s="24">
        <v>316</v>
      </c>
      <c r="B313" s="24" t="s">
        <v>13</v>
      </c>
      <c r="C313" s="24" t="s">
        <v>61</v>
      </c>
      <c r="D313" s="24">
        <v>1</v>
      </c>
      <c r="E313" s="24"/>
      <c r="F313" s="24"/>
      <c r="G313" s="24" t="s">
        <v>764</v>
      </c>
      <c r="H313" s="24" t="s">
        <v>1263</v>
      </c>
      <c r="I313" s="24" t="s">
        <v>1264</v>
      </c>
      <c r="J313" s="24"/>
      <c r="K313" s="45" t="s">
        <v>1265</v>
      </c>
      <c r="L313" s="36" t="s">
        <v>57</v>
      </c>
      <c r="M313" s="24" t="s">
        <v>1266</v>
      </c>
      <c r="N313" s="24" t="s">
        <v>1267</v>
      </c>
      <c r="O313" s="24" t="s">
        <v>1262</v>
      </c>
      <c r="P313" s="24" t="s">
        <v>806</v>
      </c>
      <c r="Q313" s="24" t="s">
        <v>828</v>
      </c>
      <c r="R313" s="24" t="s">
        <v>1135</v>
      </c>
      <c r="S313" s="24" t="s">
        <v>722</v>
      </c>
      <c r="T313" s="24"/>
      <c r="U313" s="24"/>
      <c r="V313" s="24"/>
      <c r="W313" s="24"/>
      <c r="X313" s="24"/>
      <c r="Y313" s="59" t="str">
        <f t="shared" si="4"/>
        <v/>
      </c>
    </row>
    <row r="314" spans="1:25" ht="22.05" customHeight="1">
      <c r="A314" s="10">
        <v>317</v>
      </c>
      <c r="B314" s="10" t="s">
        <v>13</v>
      </c>
      <c r="C314" s="10" t="s">
        <v>61</v>
      </c>
      <c r="D314" s="10">
        <v>1</v>
      </c>
      <c r="E314" s="10"/>
      <c r="F314" s="10"/>
      <c r="G314" s="10" t="s">
        <v>764</v>
      </c>
      <c r="H314" s="10" t="s">
        <v>1268</v>
      </c>
      <c r="I314" s="10" t="s">
        <v>1093</v>
      </c>
      <c r="J314" s="10"/>
      <c r="K314" s="71" t="s">
        <v>266</v>
      </c>
      <c r="L314" s="32" t="s">
        <v>57</v>
      </c>
      <c r="M314" s="10" t="s">
        <v>1269</v>
      </c>
      <c r="N314" s="72" t="s">
        <v>267</v>
      </c>
      <c r="O314" s="10" t="s">
        <v>1270</v>
      </c>
      <c r="P314" s="10" t="s">
        <v>720</v>
      </c>
      <c r="Q314" s="10" t="s">
        <v>721</v>
      </c>
      <c r="R314" s="10" t="s">
        <v>1135</v>
      </c>
      <c r="S314" s="10" t="s">
        <v>722</v>
      </c>
      <c r="T314" s="10"/>
      <c r="U314" s="10"/>
      <c r="V314" s="10"/>
      <c r="W314" s="10"/>
      <c r="X314" s="10"/>
      <c r="Y314" s="59" t="str">
        <f t="shared" si="4"/>
        <v>DUPLICADO CARGO</v>
      </c>
    </row>
    <row r="315" spans="1:25" ht="22.05" customHeight="1">
      <c r="A315" s="24">
        <v>318</v>
      </c>
      <c r="B315" s="24" t="s">
        <v>13</v>
      </c>
      <c r="C315" s="24" t="s">
        <v>55</v>
      </c>
      <c r="D315" s="24">
        <v>2</v>
      </c>
      <c r="E315" s="24"/>
      <c r="F315" s="24"/>
      <c r="G315" s="24" t="s">
        <v>764</v>
      </c>
      <c r="H315" s="24" t="s">
        <v>1240</v>
      </c>
      <c r="I315" s="24" t="s">
        <v>1271</v>
      </c>
      <c r="J315" s="24"/>
      <c r="K315" s="71" t="s">
        <v>282</v>
      </c>
      <c r="L315" s="36" t="s">
        <v>57</v>
      </c>
      <c r="M315" s="24" t="s">
        <v>1272</v>
      </c>
      <c r="N315" s="72" t="s">
        <v>283</v>
      </c>
      <c r="O315" s="24" t="s">
        <v>1270</v>
      </c>
      <c r="P315" s="24" t="s">
        <v>720</v>
      </c>
      <c r="Q315" s="24" t="s">
        <v>721</v>
      </c>
      <c r="R315" s="24" t="s">
        <v>1135</v>
      </c>
      <c r="S315" s="24" t="s">
        <v>722</v>
      </c>
      <c r="T315" s="24"/>
      <c r="U315" s="24"/>
      <c r="V315" s="24"/>
      <c r="W315" s="24"/>
      <c r="X315" s="24"/>
      <c r="Y315" s="59" t="str">
        <f t="shared" si="4"/>
        <v>DUPLICADO CARGO</v>
      </c>
    </row>
    <row r="316" spans="1:25" ht="22.05" customHeight="1">
      <c r="A316" s="10">
        <v>319</v>
      </c>
      <c r="B316" s="10" t="s">
        <v>13</v>
      </c>
      <c r="C316" s="10" t="s">
        <v>55</v>
      </c>
      <c r="D316" s="10">
        <v>1</v>
      </c>
      <c r="E316" s="10"/>
      <c r="F316" s="10"/>
      <c r="G316" s="10" t="s">
        <v>764</v>
      </c>
      <c r="H316" s="10" t="s">
        <v>1273</v>
      </c>
      <c r="I316" s="10" t="s">
        <v>1274</v>
      </c>
      <c r="J316" s="10"/>
      <c r="K316" s="53" t="s">
        <v>1275</v>
      </c>
      <c r="L316" s="32" t="s">
        <v>57</v>
      </c>
      <c r="M316" s="10" t="s">
        <v>1276</v>
      </c>
      <c r="N316" s="10" t="s">
        <v>1277</v>
      </c>
      <c r="O316" s="10" t="s">
        <v>1278</v>
      </c>
      <c r="P316" s="10" t="s">
        <v>720</v>
      </c>
      <c r="Q316" s="10" t="s">
        <v>721</v>
      </c>
      <c r="R316" s="10" t="s">
        <v>1135</v>
      </c>
      <c r="S316" s="10" t="s">
        <v>722</v>
      </c>
      <c r="T316" s="10"/>
      <c r="U316" s="10"/>
      <c r="V316" s="10"/>
      <c r="W316" s="10"/>
      <c r="X316" s="10"/>
      <c r="Y316" s="59" t="str">
        <f t="shared" si="4"/>
        <v/>
      </c>
    </row>
    <row r="317" spans="1:25" ht="22.05" customHeight="1">
      <c r="A317" s="24">
        <v>320</v>
      </c>
      <c r="B317" s="24" t="s">
        <v>13</v>
      </c>
      <c r="C317" s="24" t="s">
        <v>61</v>
      </c>
      <c r="D317" s="24">
        <v>1</v>
      </c>
      <c r="E317" s="24"/>
      <c r="F317" s="24"/>
      <c r="G317" s="24" t="s">
        <v>764</v>
      </c>
      <c r="H317" s="24" t="s">
        <v>799</v>
      </c>
      <c r="I317" s="24" t="s">
        <v>1279</v>
      </c>
      <c r="J317" s="24" t="s">
        <v>1280</v>
      </c>
      <c r="K317" s="73" t="s">
        <v>575</v>
      </c>
      <c r="L317" s="36" t="s">
        <v>57</v>
      </c>
      <c r="M317" s="24" t="s">
        <v>1281</v>
      </c>
      <c r="N317" s="74" t="s">
        <v>576</v>
      </c>
      <c r="O317" s="24" t="s">
        <v>1282</v>
      </c>
      <c r="P317" s="24" t="s">
        <v>720</v>
      </c>
      <c r="Q317" s="24" t="s">
        <v>721</v>
      </c>
      <c r="R317" s="24" t="s">
        <v>1135</v>
      </c>
      <c r="S317" s="24" t="s">
        <v>722</v>
      </c>
      <c r="T317" s="24"/>
      <c r="U317" s="24"/>
      <c r="V317" s="24"/>
      <c r="W317" s="24"/>
      <c r="X317" s="24"/>
      <c r="Y317" s="59" t="str">
        <f t="shared" si="4"/>
        <v/>
      </c>
    </row>
    <row r="318" spans="1:25" ht="22.05" customHeight="1">
      <c r="A318" s="10">
        <v>321</v>
      </c>
      <c r="B318" s="10" t="s">
        <v>13</v>
      </c>
      <c r="C318" s="10" t="s">
        <v>55</v>
      </c>
      <c r="D318" s="10">
        <v>2</v>
      </c>
      <c r="E318" s="10"/>
      <c r="F318" s="10"/>
      <c r="G318" s="10" t="s">
        <v>764</v>
      </c>
      <c r="H318" s="10" t="s">
        <v>1283</v>
      </c>
      <c r="I318" s="10" t="s">
        <v>1284</v>
      </c>
      <c r="J318" s="10" t="s">
        <v>1285</v>
      </c>
      <c r="K318" s="38" t="s">
        <v>1286</v>
      </c>
      <c r="L318" s="32" t="s">
        <v>57</v>
      </c>
      <c r="M318" s="10" t="s">
        <v>1281</v>
      </c>
      <c r="N318" s="10" t="s">
        <v>1287</v>
      </c>
      <c r="O318" s="10" t="s">
        <v>1282</v>
      </c>
      <c r="P318" s="10" t="s">
        <v>720</v>
      </c>
      <c r="Q318" s="10" t="s">
        <v>721</v>
      </c>
      <c r="R318" s="10" t="s">
        <v>1135</v>
      </c>
      <c r="S318" s="10" t="s">
        <v>734</v>
      </c>
      <c r="T318" s="10"/>
      <c r="U318" s="10"/>
      <c r="V318" s="10"/>
      <c r="W318" s="10"/>
      <c r="X318" s="10"/>
      <c r="Y318" s="59" t="str">
        <f t="shared" si="4"/>
        <v/>
      </c>
    </row>
    <row r="319" spans="1:25" ht="22.05" customHeight="1">
      <c r="A319" s="24">
        <v>322</v>
      </c>
      <c r="B319" s="24" t="s">
        <v>13</v>
      </c>
      <c r="C319" s="24" t="s">
        <v>61</v>
      </c>
      <c r="D319" s="24">
        <v>1</v>
      </c>
      <c r="E319" s="24"/>
      <c r="F319" s="24"/>
      <c r="G319" s="24" t="s">
        <v>764</v>
      </c>
      <c r="H319" s="24" t="s">
        <v>1288</v>
      </c>
      <c r="I319" s="24" t="s">
        <v>1289</v>
      </c>
      <c r="J319" s="24" t="s">
        <v>1290</v>
      </c>
      <c r="K319" s="71" t="s">
        <v>269</v>
      </c>
      <c r="L319" s="36" t="s">
        <v>57</v>
      </c>
      <c r="M319" s="24" t="s">
        <v>1291</v>
      </c>
      <c r="N319" s="72" t="s">
        <v>267</v>
      </c>
      <c r="O319" s="24" t="s">
        <v>1292</v>
      </c>
      <c r="P319" s="24" t="s">
        <v>720</v>
      </c>
      <c r="Q319" s="24" t="s">
        <v>721</v>
      </c>
      <c r="R319" s="24" t="s">
        <v>1135</v>
      </c>
      <c r="S319" s="24" t="s">
        <v>722</v>
      </c>
      <c r="T319" s="24"/>
      <c r="U319" s="24"/>
      <c r="V319" s="24"/>
      <c r="W319" s="24"/>
      <c r="X319" s="24"/>
      <c r="Y319" s="59" t="str">
        <f t="shared" si="4"/>
        <v>DUPLICADO CARGO</v>
      </c>
    </row>
    <row r="320" spans="1:25" ht="22.05" customHeight="1">
      <c r="A320" s="10">
        <v>323</v>
      </c>
      <c r="B320" s="10" t="s">
        <v>13</v>
      </c>
      <c r="C320" s="10" t="s">
        <v>61</v>
      </c>
      <c r="D320" s="10">
        <v>2</v>
      </c>
      <c r="E320" s="10"/>
      <c r="F320" s="10"/>
      <c r="G320" s="10" t="s">
        <v>764</v>
      </c>
      <c r="H320" s="10" t="s">
        <v>1293</v>
      </c>
      <c r="I320" s="10" t="s">
        <v>1294</v>
      </c>
      <c r="J320" s="10" t="s">
        <v>1123</v>
      </c>
      <c r="K320" s="73" t="s">
        <v>669</v>
      </c>
      <c r="L320" s="32" t="s">
        <v>57</v>
      </c>
      <c r="M320" s="10" t="s">
        <v>1295</v>
      </c>
      <c r="N320" s="74" t="s">
        <v>670</v>
      </c>
      <c r="O320" s="10" t="s">
        <v>1292</v>
      </c>
      <c r="P320" s="10" t="s">
        <v>720</v>
      </c>
      <c r="Q320" s="10" t="s">
        <v>721</v>
      </c>
      <c r="R320" s="10" t="s">
        <v>1135</v>
      </c>
      <c r="S320" s="10" t="s">
        <v>734</v>
      </c>
      <c r="T320" s="10"/>
      <c r="U320" s="10"/>
      <c r="V320" s="10"/>
      <c r="W320" s="10"/>
      <c r="X320" s="10"/>
      <c r="Y320" s="59" t="str">
        <f t="shared" si="4"/>
        <v/>
      </c>
    </row>
    <row r="321" spans="1:25" ht="22.05" customHeight="1">
      <c r="A321" s="24">
        <v>324</v>
      </c>
      <c r="B321" s="24" t="s">
        <v>13</v>
      </c>
      <c r="C321" s="24" t="s">
        <v>55</v>
      </c>
      <c r="D321" s="24">
        <v>1</v>
      </c>
      <c r="E321" s="24"/>
      <c r="F321" s="24"/>
      <c r="G321" s="24" t="s">
        <v>764</v>
      </c>
      <c r="H321" s="24" t="s">
        <v>1296</v>
      </c>
      <c r="I321" s="24" t="s">
        <v>1297</v>
      </c>
      <c r="J321" s="24"/>
      <c r="K321" s="71" t="s">
        <v>271</v>
      </c>
      <c r="L321" s="36" t="s">
        <v>57</v>
      </c>
      <c r="M321" s="24" t="s">
        <v>1298</v>
      </c>
      <c r="N321" s="72" t="s">
        <v>267</v>
      </c>
      <c r="O321" s="24" t="s">
        <v>1299</v>
      </c>
      <c r="P321" s="24" t="s">
        <v>720</v>
      </c>
      <c r="Q321" s="24" t="s">
        <v>721</v>
      </c>
      <c r="R321" s="24" t="s">
        <v>1135</v>
      </c>
      <c r="S321" s="24" t="s">
        <v>722</v>
      </c>
      <c r="T321" s="24"/>
      <c r="U321" s="24"/>
      <c r="V321" s="24"/>
      <c r="W321" s="24"/>
      <c r="X321" s="24"/>
      <c r="Y321" s="59" t="str">
        <f t="shared" si="4"/>
        <v>DUPLICADO CARGO</v>
      </c>
    </row>
    <row r="322" spans="1:25" ht="22.05" customHeight="1">
      <c r="A322" s="10">
        <v>325</v>
      </c>
      <c r="B322" s="10" t="s">
        <v>13</v>
      </c>
      <c r="C322" s="10" t="s">
        <v>61</v>
      </c>
      <c r="D322" s="10">
        <v>1</v>
      </c>
      <c r="E322" s="10"/>
      <c r="F322" s="10"/>
      <c r="G322" s="10" t="s">
        <v>764</v>
      </c>
      <c r="H322" s="10" t="s">
        <v>1300</v>
      </c>
      <c r="I322" s="10" t="s">
        <v>1301</v>
      </c>
      <c r="J322" s="10"/>
      <c r="K322" s="53" t="s">
        <v>1302</v>
      </c>
      <c r="L322" s="32" t="s">
        <v>57</v>
      </c>
      <c r="M322" s="10" t="s">
        <v>1303</v>
      </c>
      <c r="N322" s="10" t="s">
        <v>1304</v>
      </c>
      <c r="O322" s="10" t="s">
        <v>1141</v>
      </c>
      <c r="P322" s="10" t="s">
        <v>720</v>
      </c>
      <c r="Q322" s="10" t="s">
        <v>721</v>
      </c>
      <c r="R322" s="10" t="s">
        <v>1135</v>
      </c>
      <c r="S322" s="10" t="s">
        <v>722</v>
      </c>
      <c r="T322" s="10"/>
      <c r="U322" s="10"/>
      <c r="V322" s="10"/>
      <c r="W322" s="10"/>
      <c r="X322" s="10"/>
      <c r="Y322" s="59" t="str">
        <f t="shared" si="4"/>
        <v/>
      </c>
    </row>
    <row r="323" spans="1:25" ht="22.05" customHeight="1">
      <c r="A323" s="24">
        <v>326</v>
      </c>
      <c r="B323" s="24" t="s">
        <v>13</v>
      </c>
      <c r="C323" s="24" t="s">
        <v>55</v>
      </c>
      <c r="D323" s="24">
        <v>2</v>
      </c>
      <c r="E323" s="24"/>
      <c r="F323" s="24"/>
      <c r="G323" s="24" t="s">
        <v>764</v>
      </c>
      <c r="H323" s="24" t="s">
        <v>1305</v>
      </c>
      <c r="I323" s="24" t="s">
        <v>1306</v>
      </c>
      <c r="J323" s="24" t="s">
        <v>1307</v>
      </c>
      <c r="K323" s="45" t="s">
        <v>1308</v>
      </c>
      <c r="L323" s="36" t="s">
        <v>57</v>
      </c>
      <c r="M323" s="24" t="s">
        <v>1309</v>
      </c>
      <c r="N323" s="24" t="s">
        <v>1310</v>
      </c>
      <c r="O323" s="24" t="s">
        <v>1311</v>
      </c>
      <c r="P323" s="24" t="s">
        <v>720</v>
      </c>
      <c r="Q323" s="24" t="s">
        <v>721</v>
      </c>
      <c r="R323" s="24" t="s">
        <v>1135</v>
      </c>
      <c r="S323" s="24" t="s">
        <v>722</v>
      </c>
      <c r="T323" s="24"/>
      <c r="U323" s="24"/>
      <c r="V323" s="24"/>
      <c r="W323" s="24"/>
      <c r="X323" s="24"/>
      <c r="Y323" s="59" t="str">
        <f t="shared" ref="Y323:Y386" si="5">IF(K323="","",IF(COUNTIF($K:$K,K323)&gt;1,"DUPLICADO NOMBRE",IF(AND(N323&lt;&gt;"",COUNTIF($N:$N,N323)&gt;1),"DUPLICADO CARGO","")))</f>
        <v/>
      </c>
    </row>
    <row r="324" spans="1:25" ht="22.05" customHeight="1">
      <c r="A324" s="10">
        <v>327</v>
      </c>
      <c r="B324" s="10" t="s">
        <v>13</v>
      </c>
      <c r="C324" s="10" t="s">
        <v>55</v>
      </c>
      <c r="D324" s="10">
        <v>2</v>
      </c>
      <c r="E324" s="10"/>
      <c r="F324" s="10"/>
      <c r="G324" s="10" t="s">
        <v>764</v>
      </c>
      <c r="H324" s="10" t="s">
        <v>1058</v>
      </c>
      <c r="I324" s="10" t="s">
        <v>1312</v>
      </c>
      <c r="J324" s="10" t="s">
        <v>1313</v>
      </c>
      <c r="K324" s="53" t="s">
        <v>1314</v>
      </c>
      <c r="L324" s="32" t="s">
        <v>57</v>
      </c>
      <c r="M324" s="10" t="s">
        <v>1315</v>
      </c>
      <c r="N324" s="10" t="s">
        <v>1316</v>
      </c>
      <c r="O324" s="10" t="s">
        <v>1317</v>
      </c>
      <c r="P324" s="10" t="s">
        <v>720</v>
      </c>
      <c r="Q324" s="10" t="s">
        <v>721</v>
      </c>
      <c r="R324" s="10" t="s">
        <v>1135</v>
      </c>
      <c r="S324" s="10" t="s">
        <v>734</v>
      </c>
      <c r="T324" s="10"/>
      <c r="U324" s="10"/>
      <c r="V324" s="10"/>
      <c r="W324" s="10"/>
      <c r="X324" s="10"/>
      <c r="Y324" s="59" t="str">
        <f t="shared" si="5"/>
        <v/>
      </c>
    </row>
    <row r="325" spans="1:25" ht="22.05" customHeight="1">
      <c r="A325" s="24">
        <v>328</v>
      </c>
      <c r="B325" s="24" t="s">
        <v>13</v>
      </c>
      <c r="C325" s="24" t="s">
        <v>55</v>
      </c>
      <c r="D325" s="24">
        <v>1</v>
      </c>
      <c r="E325" s="24"/>
      <c r="F325" s="24"/>
      <c r="G325" s="24" t="s">
        <v>764</v>
      </c>
      <c r="H325" s="24" t="s">
        <v>1318</v>
      </c>
      <c r="I325" s="24" t="s">
        <v>1319</v>
      </c>
      <c r="J325" s="24" t="s">
        <v>1320</v>
      </c>
      <c r="K325" s="71" t="s">
        <v>290</v>
      </c>
      <c r="L325" s="36" t="s">
        <v>57</v>
      </c>
      <c r="M325" s="24" t="s">
        <v>1321</v>
      </c>
      <c r="N325" s="72" t="s">
        <v>291</v>
      </c>
      <c r="O325" s="24" t="s">
        <v>1322</v>
      </c>
      <c r="P325" s="24" t="s">
        <v>720</v>
      </c>
      <c r="Q325" s="24" t="s">
        <v>721</v>
      </c>
      <c r="R325" s="24" t="s">
        <v>1135</v>
      </c>
      <c r="S325" s="24" t="s">
        <v>734</v>
      </c>
      <c r="T325" s="24"/>
      <c r="U325" s="24"/>
      <c r="V325" s="24"/>
      <c r="W325" s="24"/>
      <c r="X325" s="24"/>
      <c r="Y325" s="59" t="str">
        <f t="shared" si="5"/>
        <v>DUPLICADO CARGO</v>
      </c>
    </row>
    <row r="326" spans="1:25" ht="22.05" customHeight="1">
      <c r="A326" s="10">
        <v>329</v>
      </c>
      <c r="B326" s="10" t="s">
        <v>13</v>
      </c>
      <c r="C326" s="10" t="s">
        <v>55</v>
      </c>
      <c r="D326" s="10">
        <v>1</v>
      </c>
      <c r="E326" s="10"/>
      <c r="F326" s="10"/>
      <c r="G326" s="10" t="s">
        <v>764</v>
      </c>
      <c r="H326" s="10" t="s">
        <v>1293</v>
      </c>
      <c r="I326" s="10" t="s">
        <v>1319</v>
      </c>
      <c r="J326" s="10" t="s">
        <v>1071</v>
      </c>
      <c r="K326" s="71" t="s">
        <v>273</v>
      </c>
      <c r="L326" s="32" t="s">
        <v>57</v>
      </c>
      <c r="M326" s="10" t="s">
        <v>1323</v>
      </c>
      <c r="N326" s="72" t="s">
        <v>267</v>
      </c>
      <c r="O326" s="10" t="s">
        <v>1322</v>
      </c>
      <c r="P326" s="10" t="s">
        <v>720</v>
      </c>
      <c r="Q326" s="10" t="s">
        <v>721</v>
      </c>
      <c r="R326" s="10" t="s">
        <v>1135</v>
      </c>
      <c r="S326" s="10" t="s">
        <v>734</v>
      </c>
      <c r="T326" s="10"/>
      <c r="U326" s="10"/>
      <c r="V326" s="10"/>
      <c r="W326" s="10"/>
      <c r="X326" s="10"/>
      <c r="Y326" s="59" t="str">
        <f t="shared" si="5"/>
        <v>DUPLICADO CARGO</v>
      </c>
    </row>
    <row r="327" spans="1:25" ht="22.05" customHeight="1">
      <c r="A327" s="24">
        <v>330</v>
      </c>
      <c r="B327" s="24" t="s">
        <v>13</v>
      </c>
      <c r="C327" s="24" t="s">
        <v>55</v>
      </c>
      <c r="D327" s="24">
        <v>1</v>
      </c>
      <c r="E327" s="24"/>
      <c r="F327" s="24"/>
      <c r="G327" s="24" t="s">
        <v>764</v>
      </c>
      <c r="H327" s="24" t="s">
        <v>1324</v>
      </c>
      <c r="I327" s="24" t="s">
        <v>1325</v>
      </c>
      <c r="J327" s="24"/>
      <c r="K327" s="71" t="s">
        <v>63</v>
      </c>
      <c r="L327" s="36" t="s">
        <v>57</v>
      </c>
      <c r="M327" s="24" t="s">
        <v>1326</v>
      </c>
      <c r="N327" s="72" t="s">
        <v>60</v>
      </c>
      <c r="O327" s="24" t="s">
        <v>1327</v>
      </c>
      <c r="P327" s="24" t="s">
        <v>720</v>
      </c>
      <c r="Q327" s="24" t="s">
        <v>721</v>
      </c>
      <c r="R327" s="24" t="s">
        <v>1135</v>
      </c>
      <c r="S327" s="24" t="s">
        <v>722</v>
      </c>
      <c r="T327" s="24"/>
      <c r="U327" s="24"/>
      <c r="V327" s="24"/>
      <c r="W327" s="24"/>
      <c r="X327" s="24"/>
      <c r="Y327" s="59" t="str">
        <f t="shared" si="5"/>
        <v>DUPLICADO CARGO</v>
      </c>
    </row>
    <row r="328" spans="1:25" ht="22.05" customHeight="1">
      <c r="A328" s="10">
        <v>331</v>
      </c>
      <c r="B328" s="10" t="s">
        <v>13</v>
      </c>
      <c r="C328" s="10" t="s">
        <v>61</v>
      </c>
      <c r="D328" s="10">
        <v>1</v>
      </c>
      <c r="E328" s="10"/>
      <c r="F328" s="10"/>
      <c r="G328" s="10" t="s">
        <v>764</v>
      </c>
      <c r="H328" s="10" t="s">
        <v>992</v>
      </c>
      <c r="I328" s="10" t="s">
        <v>1328</v>
      </c>
      <c r="J328" s="10"/>
      <c r="K328" s="71" t="s">
        <v>275</v>
      </c>
      <c r="L328" s="32" t="s">
        <v>57</v>
      </c>
      <c r="M328" s="10" t="s">
        <v>1329</v>
      </c>
      <c r="N328" s="72" t="s">
        <v>267</v>
      </c>
      <c r="O328" s="10" t="s">
        <v>1330</v>
      </c>
      <c r="P328" s="10" t="s">
        <v>720</v>
      </c>
      <c r="Q328" s="10" t="s">
        <v>721</v>
      </c>
      <c r="R328" s="10" t="s">
        <v>1135</v>
      </c>
      <c r="S328" s="10" t="s">
        <v>722</v>
      </c>
      <c r="T328" s="10"/>
      <c r="U328" s="10"/>
      <c r="V328" s="10"/>
      <c r="W328" s="10"/>
      <c r="X328" s="10"/>
      <c r="Y328" s="59" t="str">
        <f t="shared" si="5"/>
        <v>DUPLICADO CARGO</v>
      </c>
    </row>
    <row r="329" spans="1:25" ht="22.05" customHeight="1">
      <c r="A329" s="24">
        <v>332</v>
      </c>
      <c r="B329" s="24" t="s">
        <v>13</v>
      </c>
      <c r="C329" s="24" t="s">
        <v>61</v>
      </c>
      <c r="D329" s="24">
        <v>1</v>
      </c>
      <c r="E329" s="24"/>
      <c r="F329" s="24"/>
      <c r="G329" s="24" t="s">
        <v>764</v>
      </c>
      <c r="H329" s="24" t="s">
        <v>992</v>
      </c>
      <c r="I329" s="24" t="s">
        <v>1331</v>
      </c>
      <c r="J329" s="24"/>
      <c r="K329" s="71" t="s">
        <v>293</v>
      </c>
      <c r="L329" s="36" t="s">
        <v>57</v>
      </c>
      <c r="M329" s="24" t="s">
        <v>1332</v>
      </c>
      <c r="N329" s="72" t="s">
        <v>291</v>
      </c>
      <c r="O329" s="24" t="s">
        <v>1330</v>
      </c>
      <c r="P329" s="24" t="s">
        <v>720</v>
      </c>
      <c r="Q329" s="24" t="s">
        <v>721</v>
      </c>
      <c r="R329" s="24" t="s">
        <v>1135</v>
      </c>
      <c r="S329" s="24" t="s">
        <v>722</v>
      </c>
      <c r="T329" s="24"/>
      <c r="U329" s="24"/>
      <c r="V329" s="24"/>
      <c r="W329" s="24"/>
      <c r="X329" s="24"/>
      <c r="Y329" s="59" t="str">
        <f t="shared" si="5"/>
        <v>DUPLICADO CARGO</v>
      </c>
    </row>
    <row r="330" spans="1:25" ht="22.05" customHeight="1">
      <c r="A330" s="10">
        <v>333</v>
      </c>
      <c r="B330" s="10" t="s">
        <v>13</v>
      </c>
      <c r="C330" s="10" t="s">
        <v>55</v>
      </c>
      <c r="D330" s="10">
        <v>3</v>
      </c>
      <c r="E330" s="10"/>
      <c r="F330" s="10"/>
      <c r="G330" s="10" t="s">
        <v>764</v>
      </c>
      <c r="H330" s="10" t="s">
        <v>1324</v>
      </c>
      <c r="I330" s="10" t="s">
        <v>1333</v>
      </c>
      <c r="J330" s="10"/>
      <c r="K330" s="71" t="s">
        <v>285</v>
      </c>
      <c r="L330" s="32" t="s">
        <v>57</v>
      </c>
      <c r="M330" s="10" t="s">
        <v>1334</v>
      </c>
      <c r="N330" s="72" t="s">
        <v>283</v>
      </c>
      <c r="O330" s="10" t="s">
        <v>1330</v>
      </c>
      <c r="P330" s="10" t="s">
        <v>720</v>
      </c>
      <c r="Q330" s="10" t="s">
        <v>721</v>
      </c>
      <c r="R330" s="10" t="s">
        <v>1135</v>
      </c>
      <c r="S330" s="10" t="s">
        <v>734</v>
      </c>
      <c r="T330" s="10"/>
      <c r="U330" s="10"/>
      <c r="V330" s="10"/>
      <c r="W330" s="10"/>
      <c r="X330" s="10"/>
      <c r="Y330" s="59" t="str">
        <f t="shared" si="5"/>
        <v>DUPLICADO CARGO</v>
      </c>
    </row>
    <row r="331" spans="1:25" ht="22.05" customHeight="1">
      <c r="A331" s="24">
        <v>334</v>
      </c>
      <c r="B331" s="24" t="s">
        <v>13</v>
      </c>
      <c r="C331" s="24" t="s">
        <v>55</v>
      </c>
      <c r="D331" s="24">
        <v>3</v>
      </c>
      <c r="E331" s="24"/>
      <c r="F331" s="24"/>
      <c r="G331" s="24" t="s">
        <v>764</v>
      </c>
      <c r="H331" s="24" t="s">
        <v>1050</v>
      </c>
      <c r="I331" s="24" t="s">
        <v>1335</v>
      </c>
      <c r="J331" s="24"/>
      <c r="K331" s="71" t="s">
        <v>287</v>
      </c>
      <c r="L331" s="36" t="s">
        <v>57</v>
      </c>
      <c r="M331" s="24" t="s">
        <v>1336</v>
      </c>
      <c r="N331" s="72" t="s">
        <v>283</v>
      </c>
      <c r="O331" s="24" t="s">
        <v>1330</v>
      </c>
      <c r="P331" s="24" t="s">
        <v>720</v>
      </c>
      <c r="Q331" s="24" t="s">
        <v>721</v>
      </c>
      <c r="R331" s="24" t="s">
        <v>1135</v>
      </c>
      <c r="S331" s="24" t="s">
        <v>734</v>
      </c>
      <c r="T331" s="24"/>
      <c r="U331" s="24"/>
      <c r="V331" s="24"/>
      <c r="W331" s="24"/>
      <c r="X331" s="24"/>
      <c r="Y331" s="59" t="str">
        <f t="shared" si="5"/>
        <v>DUPLICADO CARGO</v>
      </c>
    </row>
    <row r="332" spans="1:25" ht="22.05" customHeight="1">
      <c r="A332" s="10">
        <v>335</v>
      </c>
      <c r="B332" s="10" t="s">
        <v>13</v>
      </c>
      <c r="C332" s="10" t="s">
        <v>55</v>
      </c>
      <c r="D332" s="10">
        <v>2</v>
      </c>
      <c r="E332" s="10"/>
      <c r="F332" s="10"/>
      <c r="G332" s="10" t="s">
        <v>764</v>
      </c>
      <c r="H332" s="10" t="s">
        <v>799</v>
      </c>
      <c r="I332" s="10" t="s">
        <v>1337</v>
      </c>
      <c r="J332" s="10"/>
      <c r="K332" s="73" t="s">
        <v>578</v>
      </c>
      <c r="L332" s="32" t="s">
        <v>57</v>
      </c>
      <c r="M332" s="10" t="s">
        <v>1338</v>
      </c>
      <c r="N332" s="74" t="s">
        <v>579</v>
      </c>
      <c r="O332" s="10" t="s">
        <v>1330</v>
      </c>
      <c r="P332" s="10" t="s">
        <v>720</v>
      </c>
      <c r="Q332" s="10" t="s">
        <v>721</v>
      </c>
      <c r="R332" s="10" t="s">
        <v>1135</v>
      </c>
      <c r="S332" s="10" t="s">
        <v>734</v>
      </c>
      <c r="T332" s="10"/>
      <c r="U332" s="10"/>
      <c r="V332" s="10"/>
      <c r="W332" s="10"/>
      <c r="X332" s="10"/>
      <c r="Y332" s="59" t="str">
        <f t="shared" si="5"/>
        <v/>
      </c>
    </row>
    <row r="333" spans="1:25" ht="22.05" customHeight="1">
      <c r="A333" s="24">
        <v>336</v>
      </c>
      <c r="B333" s="24" t="s">
        <v>13</v>
      </c>
      <c r="C333" s="24" t="s">
        <v>61</v>
      </c>
      <c r="D333" s="24">
        <v>1</v>
      </c>
      <c r="E333" s="24"/>
      <c r="F333" s="24"/>
      <c r="G333" s="24" t="s">
        <v>764</v>
      </c>
      <c r="H333" s="24" t="s">
        <v>1339</v>
      </c>
      <c r="I333" s="24" t="s">
        <v>1340</v>
      </c>
      <c r="J333" s="24" t="s">
        <v>1341</v>
      </c>
      <c r="K333" s="71" t="s">
        <v>277</v>
      </c>
      <c r="L333" s="36" t="s">
        <v>57</v>
      </c>
      <c r="M333" s="24" t="s">
        <v>1342</v>
      </c>
      <c r="N333" s="72" t="s">
        <v>267</v>
      </c>
      <c r="O333" s="24" t="s">
        <v>1343</v>
      </c>
      <c r="P333" s="24" t="s">
        <v>720</v>
      </c>
      <c r="Q333" s="24" t="s">
        <v>721</v>
      </c>
      <c r="R333" s="24" t="s">
        <v>1135</v>
      </c>
      <c r="S333" s="24" t="s">
        <v>722</v>
      </c>
      <c r="T333" s="24"/>
      <c r="U333" s="24"/>
      <c r="V333" s="24"/>
      <c r="W333" s="24"/>
      <c r="X333" s="24"/>
      <c r="Y333" s="59" t="str">
        <f t="shared" si="5"/>
        <v>DUPLICADO CARGO</v>
      </c>
    </row>
    <row r="334" spans="1:25" ht="22.05" customHeight="1">
      <c r="A334" s="10">
        <v>337</v>
      </c>
      <c r="B334" s="10" t="s">
        <v>13</v>
      </c>
      <c r="C334" s="10" t="s">
        <v>55</v>
      </c>
      <c r="D334" s="10">
        <v>2</v>
      </c>
      <c r="E334" s="10"/>
      <c r="F334" s="10"/>
      <c r="G334" s="10" t="s">
        <v>764</v>
      </c>
      <c r="H334" s="10" t="s">
        <v>1020</v>
      </c>
      <c r="I334" s="10" t="s">
        <v>1344</v>
      </c>
      <c r="J334" s="10" t="s">
        <v>1345</v>
      </c>
      <c r="K334" s="73" t="s">
        <v>627</v>
      </c>
      <c r="L334" s="32" t="s">
        <v>57</v>
      </c>
      <c r="M334" s="10" t="s">
        <v>1346</v>
      </c>
      <c r="N334" s="74" t="s">
        <v>628</v>
      </c>
      <c r="O334" s="10" t="s">
        <v>1343</v>
      </c>
      <c r="P334" s="10" t="s">
        <v>720</v>
      </c>
      <c r="Q334" s="10" t="s">
        <v>721</v>
      </c>
      <c r="R334" s="10" t="s">
        <v>1135</v>
      </c>
      <c r="S334" s="10" t="s">
        <v>734</v>
      </c>
      <c r="T334" s="10"/>
      <c r="U334" s="10"/>
      <c r="V334" s="10"/>
      <c r="W334" s="10"/>
      <c r="X334" s="10"/>
      <c r="Y334" s="59" t="str">
        <f t="shared" si="5"/>
        <v/>
      </c>
    </row>
    <row r="335" spans="1:25" ht="22.05" customHeight="1">
      <c r="A335" s="24">
        <v>338</v>
      </c>
      <c r="B335" s="24" t="s">
        <v>13</v>
      </c>
      <c r="C335" s="24" t="s">
        <v>61</v>
      </c>
      <c r="D335" s="24">
        <v>1</v>
      </c>
      <c r="E335" s="24"/>
      <c r="F335" s="24"/>
      <c r="G335" s="24" t="s">
        <v>764</v>
      </c>
      <c r="H335" s="24" t="s">
        <v>1058</v>
      </c>
      <c r="I335" s="24" t="s">
        <v>1347</v>
      </c>
      <c r="J335" s="24" t="s">
        <v>1348</v>
      </c>
      <c r="K335" s="71" t="s">
        <v>279</v>
      </c>
      <c r="L335" s="36" t="s">
        <v>57</v>
      </c>
      <c r="M335" s="24" t="s">
        <v>1349</v>
      </c>
      <c r="N335" s="72" t="s">
        <v>267</v>
      </c>
      <c r="O335" s="24" t="s">
        <v>1350</v>
      </c>
      <c r="P335" s="24" t="s">
        <v>720</v>
      </c>
      <c r="Q335" s="24" t="s">
        <v>721</v>
      </c>
      <c r="R335" s="24" t="s">
        <v>1135</v>
      </c>
      <c r="S335" s="24" t="s">
        <v>722</v>
      </c>
      <c r="T335" s="24"/>
      <c r="U335" s="24"/>
      <c r="V335" s="24"/>
      <c r="W335" s="24"/>
      <c r="X335" s="24"/>
      <c r="Y335" s="59" t="str">
        <f t="shared" si="5"/>
        <v>DUPLICADO CARGO</v>
      </c>
    </row>
    <row r="336" spans="1:25" ht="22.05" customHeight="1">
      <c r="A336" s="10">
        <v>339</v>
      </c>
      <c r="B336" s="10" t="s">
        <v>13</v>
      </c>
      <c r="C336" s="10" t="s">
        <v>61</v>
      </c>
      <c r="D336" s="10">
        <v>1</v>
      </c>
      <c r="E336" s="10"/>
      <c r="F336" s="10"/>
      <c r="G336" s="10" t="s">
        <v>770</v>
      </c>
      <c r="H336" s="10" t="s">
        <v>1351</v>
      </c>
      <c r="I336" s="10" t="s">
        <v>1347</v>
      </c>
      <c r="J336" s="10"/>
      <c r="K336" s="38" t="s">
        <v>1352</v>
      </c>
      <c r="L336" s="32" t="s">
        <v>57</v>
      </c>
      <c r="M336" s="10" t="s">
        <v>1353</v>
      </c>
      <c r="N336" s="10" t="s">
        <v>1354</v>
      </c>
      <c r="O336" s="10" t="s">
        <v>1350</v>
      </c>
      <c r="P336" s="10" t="s">
        <v>720</v>
      </c>
      <c r="Q336" s="10" t="s">
        <v>721</v>
      </c>
      <c r="R336" s="10" t="s">
        <v>1135</v>
      </c>
      <c r="S336" s="10" t="s">
        <v>722</v>
      </c>
      <c r="T336" s="10"/>
      <c r="U336" s="10"/>
      <c r="V336" s="10"/>
      <c r="W336" s="10"/>
      <c r="X336" s="10"/>
      <c r="Y336" s="59" t="str">
        <f t="shared" si="5"/>
        <v/>
      </c>
    </row>
    <row r="337" spans="1:25" ht="22.05" customHeight="1">
      <c r="K337" s="40"/>
      <c r="Y337" s="59" t="str">
        <f t="shared" si="5"/>
        <v/>
      </c>
    </row>
    <row r="338" spans="1:25" ht="22.05" customHeight="1">
      <c r="A338" s="25" t="s">
        <v>14</v>
      </c>
      <c r="B338" s="28"/>
      <c r="C338" s="28"/>
      <c r="D338" s="28"/>
      <c r="E338" s="28"/>
      <c r="F338" s="28"/>
      <c r="G338" s="28"/>
      <c r="H338" s="28"/>
      <c r="I338" s="28"/>
      <c r="J338" s="28"/>
      <c r="K338" s="28"/>
      <c r="L338" s="28"/>
      <c r="M338" s="28"/>
      <c r="N338" s="28"/>
      <c r="O338" s="28"/>
      <c r="P338" s="28"/>
      <c r="Q338" s="28"/>
      <c r="R338" s="28"/>
      <c r="S338" s="28"/>
      <c r="T338" s="28"/>
      <c r="U338" s="28"/>
      <c r="V338" s="28"/>
      <c r="W338" s="29"/>
      <c r="X338" s="29"/>
      <c r="Y338" s="59" t="str">
        <f t="shared" si="5"/>
        <v/>
      </c>
    </row>
    <row r="339" spans="1:25" ht="22.05" customHeight="1">
      <c r="A339" s="10">
        <v>1</v>
      </c>
      <c r="B339" s="10" t="s">
        <v>14</v>
      </c>
      <c r="C339" s="10" t="s">
        <v>14</v>
      </c>
      <c r="D339" s="10"/>
      <c r="E339" s="10" t="s">
        <v>1355</v>
      </c>
      <c r="F339" s="10" t="s">
        <v>1356</v>
      </c>
      <c r="G339" s="10"/>
      <c r="H339" s="10" t="s">
        <v>1357</v>
      </c>
      <c r="I339" s="10" t="s">
        <v>1358</v>
      </c>
      <c r="J339" s="10" t="s">
        <v>1359</v>
      </c>
      <c r="K339" s="71" t="s">
        <v>211</v>
      </c>
      <c r="L339" s="32" t="s">
        <v>57</v>
      </c>
      <c r="M339" s="10"/>
      <c r="N339" s="72" t="s">
        <v>209</v>
      </c>
      <c r="O339" s="10"/>
      <c r="P339" s="10"/>
      <c r="Q339" s="10"/>
      <c r="R339" s="10"/>
      <c r="S339" s="10"/>
      <c r="T339" s="10" t="s">
        <v>57</v>
      </c>
      <c r="U339" s="10">
        <f>IF(UPPER(I2)="NO ASISTE","",COUNTIFS($I$2:I2,"&lt;&gt;NO ASISTE"))</f>
        <v>1</v>
      </c>
      <c r="V339" s="10" t="e">
        <f>IF(J2="","",INDEX('PARAMETROS OPA'!$B$2:$B$153,J2))</f>
        <v>#VALUE!</v>
      </c>
      <c r="W339" s="10" t="e">
        <f ca="1">IF(K2="","",HYPERLINK("#'Distribución Tribuna'!"&amp;ADDRESS(_xludf.SWITCH(LEFT(K2,1),"A",2,"B",9,"C",16,"D",23),VALUE(RIGHT(K2,2))),"IR A UBICACIÓN"))</f>
        <v>#NAME?</v>
      </c>
      <c r="X339" s="10"/>
      <c r="Y339" s="59" t="str">
        <f t="shared" si="5"/>
        <v>DUPLICADO CARGO</v>
      </c>
    </row>
    <row r="340" spans="1:25" ht="22.05" customHeight="1">
      <c r="A340" s="27">
        <v>2</v>
      </c>
      <c r="B340" s="27" t="s">
        <v>14</v>
      </c>
      <c r="C340" s="27" t="s">
        <v>14</v>
      </c>
      <c r="D340" s="27"/>
      <c r="E340" s="27" t="s">
        <v>1360</v>
      </c>
      <c r="F340" s="27" t="s">
        <v>1356</v>
      </c>
      <c r="G340" s="27"/>
      <c r="H340" s="27" t="s">
        <v>1268</v>
      </c>
      <c r="I340" s="27" t="s">
        <v>969</v>
      </c>
      <c r="J340" s="27" t="s">
        <v>1361</v>
      </c>
      <c r="K340" s="71" t="s">
        <v>173</v>
      </c>
      <c r="L340" s="37" t="s">
        <v>57</v>
      </c>
      <c r="M340" s="27"/>
      <c r="N340" s="72" t="s">
        <v>171</v>
      </c>
      <c r="O340" s="27"/>
      <c r="P340" s="27"/>
      <c r="Q340" s="27"/>
      <c r="R340" s="27"/>
      <c r="S340" s="27"/>
      <c r="T340" s="27" t="s">
        <v>57</v>
      </c>
      <c r="U340" s="27">
        <f>IF(UPPER(I3)="NO ASISTE","",COUNTIFS($I$2:I3,"&lt;&gt;NO ASISTE"))</f>
        <v>2</v>
      </c>
      <c r="V340" s="27" t="str">
        <f>IF(J3="","",INDEX('PARAMETROS OPA'!$B$2:$B$153,J3))</f>
        <v/>
      </c>
      <c r="W340" s="27" t="str">
        <f>IF(K3="","",HYPERLINK("#'Distribución Tribuna'!"&amp;ADDRESS(_xludf.SWITCH(LEFT(K3,1),"A",2,"B",9,"C",16,"D",23),VALUE(RIGHT(K3,2))),"IR A UBICACIÓN"))</f>
        <v/>
      </c>
      <c r="X340" s="27"/>
      <c r="Y340" s="59" t="str">
        <f t="shared" si="5"/>
        <v>DUPLICADO CARGO</v>
      </c>
    </row>
    <row r="341" spans="1:25" ht="22.05" customHeight="1">
      <c r="A341" s="10">
        <v>3</v>
      </c>
      <c r="B341" s="10" t="s">
        <v>14</v>
      </c>
      <c r="C341" s="10" t="s">
        <v>14</v>
      </c>
      <c r="D341" s="10"/>
      <c r="E341" s="10" t="s">
        <v>1362</v>
      </c>
      <c r="F341" s="10" t="s">
        <v>1363</v>
      </c>
      <c r="G341" s="10"/>
      <c r="H341" s="10" t="s">
        <v>1364</v>
      </c>
      <c r="I341" s="10" t="s">
        <v>1365</v>
      </c>
      <c r="J341" s="10" t="s">
        <v>1366</v>
      </c>
      <c r="K341" s="38" t="s">
        <v>1367</v>
      </c>
      <c r="L341" s="32" t="s">
        <v>57</v>
      </c>
      <c r="M341" s="10"/>
      <c r="N341" s="10" t="s">
        <v>1368</v>
      </c>
      <c r="O341" s="10"/>
      <c r="P341" s="10"/>
      <c r="Q341" s="10"/>
      <c r="R341" s="10"/>
      <c r="S341" s="10"/>
      <c r="T341" s="10" t="s">
        <v>57</v>
      </c>
      <c r="U341" s="10">
        <f>IF(UPPER(I4)="NO ASISTE","",COUNTIFS($I$2:I4,"&lt;&gt;NO ASISTE"))</f>
        <v>3</v>
      </c>
      <c r="V341" s="10" t="str">
        <f>IF(J4="","",INDEX('PARAMETROS OPA'!$B$2:$B$153,J4))</f>
        <v/>
      </c>
      <c r="W341" s="10" t="str">
        <f>IF(K4="","",HYPERLINK("#'Distribución Tribuna'!"&amp;ADDRESS(_xludf.SWITCH(LEFT(K4,1),"A",2,"B",9,"C",16,"D",23),VALUE(RIGHT(K4,2))),"IR A UBICACIÓN"))</f>
        <v/>
      </c>
      <c r="X341" s="10"/>
      <c r="Y341" s="59" t="str">
        <f t="shared" si="5"/>
        <v/>
      </c>
    </row>
    <row r="342" spans="1:25" ht="22.05" customHeight="1">
      <c r="A342" s="27">
        <v>4</v>
      </c>
      <c r="B342" s="27" t="s">
        <v>14</v>
      </c>
      <c r="C342" s="27" t="s">
        <v>14</v>
      </c>
      <c r="D342" s="27"/>
      <c r="E342" s="27" t="s">
        <v>1369</v>
      </c>
      <c r="F342" s="27" t="s">
        <v>1356</v>
      </c>
      <c r="G342" s="27"/>
      <c r="H342" s="27" t="s">
        <v>1058</v>
      </c>
      <c r="I342" s="27" t="s">
        <v>1370</v>
      </c>
      <c r="J342" s="27" t="s">
        <v>1371</v>
      </c>
      <c r="K342" s="56" t="s">
        <v>1372</v>
      </c>
      <c r="L342" s="37" t="s">
        <v>57</v>
      </c>
      <c r="M342" s="27"/>
      <c r="N342" s="27" t="s">
        <v>1373</v>
      </c>
      <c r="O342" s="27"/>
      <c r="P342" s="27"/>
      <c r="Q342" s="27"/>
      <c r="R342" s="27"/>
      <c r="S342" s="27"/>
      <c r="T342" s="27" t="s">
        <v>57</v>
      </c>
      <c r="U342" s="27">
        <f>IF(UPPER(I5)="NO ASISTE","",COUNTIFS($I$2:I5,"&lt;&gt;NO ASISTE"))</f>
        <v>4</v>
      </c>
      <c r="V342" s="27" t="str">
        <f>IF(J5="","",INDEX('PARAMETROS OPA'!$B$2:$B$153,J5))</f>
        <v/>
      </c>
      <c r="W342" s="27" t="str">
        <f>IF(K5="","",HYPERLINK("#'Distribución Tribuna'!"&amp;ADDRESS(_xludf.SWITCH(LEFT(K5,1),"A",2,"B",9,"C",16,"D",23),VALUE(RIGHT(K5,2))),"IR A UBICACIÓN"))</f>
        <v/>
      </c>
      <c r="X342" s="27"/>
      <c r="Y342" s="59" t="str">
        <f t="shared" si="5"/>
        <v/>
      </c>
    </row>
    <row r="343" spans="1:25" ht="22.05" customHeight="1">
      <c r="A343" s="10">
        <v>5</v>
      </c>
      <c r="B343" s="10" t="s">
        <v>14</v>
      </c>
      <c r="C343" s="10" t="s">
        <v>14</v>
      </c>
      <c r="D343" s="10"/>
      <c r="E343" s="10"/>
      <c r="F343" s="10" t="s">
        <v>1356</v>
      </c>
      <c r="G343" s="10"/>
      <c r="H343" s="10" t="s">
        <v>1374</v>
      </c>
      <c r="I343" s="10" t="s">
        <v>1375</v>
      </c>
      <c r="J343" s="10" t="s">
        <v>1376</v>
      </c>
      <c r="K343" s="71" t="s">
        <v>296</v>
      </c>
      <c r="L343" s="32" t="s">
        <v>57</v>
      </c>
      <c r="M343" s="10"/>
      <c r="N343" s="72" t="s">
        <v>297</v>
      </c>
      <c r="O343" s="10"/>
      <c r="P343" s="10"/>
      <c r="Q343" s="10"/>
      <c r="R343" s="10"/>
      <c r="S343" s="10"/>
      <c r="T343" s="10" t="s">
        <v>57</v>
      </c>
      <c r="U343" s="10">
        <f>IF(UPPER(I6)="NO ASISTE","",COUNTIFS($I$2:I6,"&lt;&gt;NO ASISTE"))</f>
        <v>5</v>
      </c>
      <c r="V343" s="10" t="str">
        <f>IF(J6="","",INDEX('PARAMETROS OPA'!$B$2:$B$153,J6))</f>
        <v/>
      </c>
      <c r="W343" s="10" t="str">
        <f>IF(K6="","",HYPERLINK("#'Distribución Tribuna'!"&amp;ADDRESS(_xludf.SWITCH(LEFT(K6,1),"A",2,"B",9,"C",16,"D",23),VALUE(RIGHT(K6,2))),"IR A UBICACIÓN"))</f>
        <v/>
      </c>
      <c r="X343" s="10"/>
      <c r="Y343" s="59" t="str">
        <f t="shared" si="5"/>
        <v>DUPLICADO CARGO</v>
      </c>
    </row>
    <row r="344" spans="1:25">
      <c r="A344" s="27">
        <v>6</v>
      </c>
      <c r="B344" s="27" t="s">
        <v>14</v>
      </c>
      <c r="C344" s="27" t="s">
        <v>14</v>
      </c>
      <c r="D344" s="27"/>
      <c r="E344" s="27"/>
      <c r="F344" s="27" t="s">
        <v>1363</v>
      </c>
      <c r="G344" s="27"/>
      <c r="H344" s="27" t="s">
        <v>1377</v>
      </c>
      <c r="I344" s="27" t="s">
        <v>1378</v>
      </c>
      <c r="J344" s="27" t="s">
        <v>1379</v>
      </c>
      <c r="K344" s="46" t="s">
        <v>1380</v>
      </c>
      <c r="L344" s="37" t="s">
        <v>57</v>
      </c>
      <c r="M344" s="27"/>
      <c r="N344" s="27" t="s">
        <v>1381</v>
      </c>
      <c r="O344" s="27"/>
      <c r="P344" s="27"/>
      <c r="Q344" s="27"/>
      <c r="R344" s="27"/>
      <c r="S344" s="27"/>
      <c r="T344" s="27" t="s">
        <v>57</v>
      </c>
      <c r="U344" s="27">
        <f>IF(UPPER(I7)="NO ASISTE","",COUNTIFS($I$2:I7,"&lt;&gt;NO ASISTE"))</f>
        <v>6</v>
      </c>
      <c r="V344" s="27" t="str">
        <f>IF(J7="","",INDEX('PARAMETROS OPA'!$B$2:$B$153,J7))</f>
        <v/>
      </c>
      <c r="W344" s="27" t="str">
        <f>IF(K7="","",HYPERLINK("#'Distribución Tribuna'!"&amp;ADDRESS(_xludf.SWITCH(LEFT(K7,1),"A",2,"B",9,"C",16,"D",23),VALUE(RIGHT(K7,2))),"IR A UBICACIÓN"))</f>
        <v/>
      </c>
      <c r="X344" s="27"/>
      <c r="Y344" s="59" t="str">
        <f t="shared" si="5"/>
        <v/>
      </c>
    </row>
    <row r="345" spans="1:25" ht="24" customHeight="1">
      <c r="A345" s="77">
        <v>7</v>
      </c>
      <c r="B345" s="78"/>
      <c r="C345" s="78"/>
      <c r="D345" s="78"/>
      <c r="E345" s="78"/>
      <c r="F345" s="78"/>
      <c r="G345" s="78"/>
      <c r="H345" s="78"/>
      <c r="I345" s="78"/>
      <c r="J345" s="78"/>
      <c r="K345" s="78"/>
      <c r="L345" s="78"/>
      <c r="M345" s="78"/>
      <c r="N345" s="78"/>
      <c r="O345" s="78"/>
      <c r="P345" s="78"/>
      <c r="Q345" s="78"/>
      <c r="R345" s="78"/>
      <c r="S345" s="78"/>
      <c r="T345" s="78"/>
      <c r="U345" s="78"/>
      <c r="V345" s="78"/>
      <c r="W345" s="79"/>
      <c r="X345" s="10"/>
      <c r="Y345" s="59" t="str">
        <f t="shared" si="5"/>
        <v/>
      </c>
    </row>
    <row r="346" spans="1:25" ht="22.05" customHeight="1">
      <c r="A346" s="10">
        <v>7</v>
      </c>
      <c r="B346" s="10" t="s">
        <v>14</v>
      </c>
      <c r="C346" s="10" t="s">
        <v>14</v>
      </c>
      <c r="D346" s="10"/>
      <c r="E346" s="10"/>
      <c r="F346" s="10" t="s">
        <v>1356</v>
      </c>
      <c r="G346" s="10"/>
      <c r="H346" s="10" t="s">
        <v>1240</v>
      </c>
      <c r="I346" s="10" t="s">
        <v>1382</v>
      </c>
      <c r="J346" s="10" t="s">
        <v>1383</v>
      </c>
      <c r="K346" s="71" t="s">
        <v>299</v>
      </c>
      <c r="L346" s="32" t="s">
        <v>57</v>
      </c>
      <c r="M346" s="10"/>
      <c r="N346" s="72" t="s">
        <v>297</v>
      </c>
      <c r="O346" s="10"/>
      <c r="P346" s="10"/>
      <c r="Q346" s="10"/>
      <c r="R346" s="10"/>
      <c r="S346" s="10"/>
      <c r="T346" s="10" t="s">
        <v>57</v>
      </c>
      <c r="U346" s="10">
        <f>IF(UPPER(I8)="NO ASISTE","",COUNTIFS($I$2:I8,"&lt;&gt;NO ASISTE"))</f>
        <v>7</v>
      </c>
      <c r="V346" s="10" t="str">
        <f>IF(J8="","",INDEX('PARAMETROS OPA'!$B$2:$B$153,J8))</f>
        <v/>
      </c>
      <c r="W346" s="10" t="str">
        <f>IF(K8="","",HYPERLINK("#'Distribución Tribuna'!"&amp;ADDRESS(_xludf.SWITCH(LEFT(K8,1),"A",2,"B",9,"C",16,"D",23),VALUE(RIGHT(K8,2))),"IR A UBICACIÓN"))</f>
        <v/>
      </c>
      <c r="X346" s="10"/>
      <c r="Y346" s="59" t="str">
        <f t="shared" si="5"/>
        <v>DUPLICADO CARGO</v>
      </c>
    </row>
    <row r="347" spans="1:25" ht="22.05" customHeight="1">
      <c r="A347" s="27">
        <v>8</v>
      </c>
      <c r="B347" s="27" t="s">
        <v>14</v>
      </c>
      <c r="C347" s="27" t="s">
        <v>14</v>
      </c>
      <c r="D347" s="27"/>
      <c r="E347" s="27"/>
      <c r="F347" s="27" t="s">
        <v>1356</v>
      </c>
      <c r="G347" s="27"/>
      <c r="H347" s="27" t="s">
        <v>1064</v>
      </c>
      <c r="I347" s="27" t="s">
        <v>1384</v>
      </c>
      <c r="J347" s="27" t="s">
        <v>1385</v>
      </c>
      <c r="K347" s="71" t="s">
        <v>301</v>
      </c>
      <c r="L347" s="37" t="s">
        <v>57</v>
      </c>
      <c r="M347" s="27"/>
      <c r="N347" s="72" t="s">
        <v>297</v>
      </c>
      <c r="O347" s="27"/>
      <c r="P347" s="27"/>
      <c r="Q347" s="27"/>
      <c r="R347" s="27"/>
      <c r="S347" s="27"/>
      <c r="T347" s="27" t="s">
        <v>57</v>
      </c>
      <c r="U347" s="27">
        <f>IF(UPPER(I9)="NO ASISTE","",COUNTIFS($I$2:I9,"&lt;&gt;NO ASISTE"))</f>
        <v>8</v>
      </c>
      <c r="V347" s="27" t="str">
        <f>IF(J9="","",INDEX('PARAMETROS OPA'!$B$2:$B$153,J9))</f>
        <v/>
      </c>
      <c r="W347" s="27" t="str">
        <f>IF(K9="","",HYPERLINK("#'Distribución Tribuna'!"&amp;ADDRESS(_xludf.SWITCH(LEFT(K9,1),"A",2,"B",9,"C",16,"D",23),VALUE(RIGHT(K9,2))),"IR A UBICACIÓN"))</f>
        <v/>
      </c>
      <c r="X347" s="27"/>
      <c r="Y347" s="59" t="str">
        <f t="shared" si="5"/>
        <v>DUPLICADO CARGO</v>
      </c>
    </row>
    <row r="348" spans="1:25" ht="22.05" customHeight="1">
      <c r="A348" s="10">
        <v>9</v>
      </c>
      <c r="B348" s="10" t="s">
        <v>14</v>
      </c>
      <c r="C348" s="10" t="s">
        <v>14</v>
      </c>
      <c r="D348" s="10"/>
      <c r="E348" s="10"/>
      <c r="F348" s="10" t="s">
        <v>1363</v>
      </c>
      <c r="G348" s="10"/>
      <c r="H348" s="10" t="s">
        <v>1386</v>
      </c>
      <c r="I348" s="10" t="s">
        <v>1387</v>
      </c>
      <c r="J348" s="10" t="s">
        <v>1306</v>
      </c>
      <c r="K348" s="71" t="s">
        <v>201</v>
      </c>
      <c r="L348" s="32" t="s">
        <v>57</v>
      </c>
      <c r="M348" s="10"/>
      <c r="N348" s="72" t="s">
        <v>199</v>
      </c>
      <c r="O348" s="10"/>
      <c r="P348" s="10"/>
      <c r="Q348" s="10"/>
      <c r="R348" s="10"/>
      <c r="S348" s="10"/>
      <c r="T348" s="10" t="s">
        <v>57</v>
      </c>
      <c r="U348" s="10">
        <f>IF(UPPER(I10)="NO ASISTE","",COUNTIFS($I$2:I10,"&lt;&gt;NO ASISTE"))</f>
        <v>9</v>
      </c>
      <c r="V348" s="10" t="str">
        <f>IF(J10="","",INDEX('PARAMETROS OPA'!$B$2:$B$153,J10))</f>
        <v/>
      </c>
      <c r="W348" s="10" t="str">
        <f>IF(K10="","",HYPERLINK("#'Distribución Tribuna'!"&amp;ADDRESS(_xludf.SWITCH(LEFT(K10,1),"A",2,"B",9,"C",16,"D",23),VALUE(RIGHT(K10,2))),"IR A UBICACIÓN"))</f>
        <v/>
      </c>
      <c r="X348" s="10"/>
      <c r="Y348" s="59" t="str">
        <f t="shared" si="5"/>
        <v>DUPLICADO CARGO</v>
      </c>
    </row>
    <row r="349" spans="1:25" ht="22.05" customHeight="1">
      <c r="A349" s="27">
        <v>10</v>
      </c>
      <c r="B349" s="27" t="s">
        <v>14</v>
      </c>
      <c r="C349" s="27" t="s">
        <v>14</v>
      </c>
      <c r="D349" s="27"/>
      <c r="E349" s="27"/>
      <c r="F349" s="27" t="s">
        <v>1363</v>
      </c>
      <c r="G349" s="27"/>
      <c r="H349" s="27" t="s">
        <v>1388</v>
      </c>
      <c r="I349" s="27" t="s">
        <v>1094</v>
      </c>
      <c r="J349" s="27" t="s">
        <v>1389</v>
      </c>
      <c r="K349" s="71" t="s">
        <v>127</v>
      </c>
      <c r="L349" s="37" t="s">
        <v>57</v>
      </c>
      <c r="M349" s="27"/>
      <c r="N349" s="72" t="s">
        <v>125</v>
      </c>
      <c r="O349" s="27"/>
      <c r="P349" s="27"/>
      <c r="Q349" s="27"/>
      <c r="R349" s="27"/>
      <c r="S349" s="27"/>
      <c r="T349" s="27" t="s">
        <v>57</v>
      </c>
      <c r="U349" s="27">
        <f>IF(UPPER(I11)="NO ASISTE","",COUNTIFS($I$2:I11,"&lt;&gt;NO ASISTE"))</f>
        <v>10</v>
      </c>
      <c r="V349" s="27" t="str">
        <f>IF(J11="","",INDEX('PARAMETROS OPA'!$B$2:$B$153,J11))</f>
        <v/>
      </c>
      <c r="W349" s="27" t="str">
        <f>IF(K11="","",HYPERLINK("#'Distribución Tribuna'!"&amp;ADDRESS(_xludf.SWITCH(LEFT(K11,1),"A",2,"B",9,"C",16,"D",23),VALUE(RIGHT(K11,2))),"IR A UBICACIÓN"))</f>
        <v/>
      </c>
      <c r="X349" s="27"/>
      <c r="Y349" s="59" t="str">
        <f t="shared" si="5"/>
        <v>DUPLICADO CARGO</v>
      </c>
    </row>
    <row r="350" spans="1:25" ht="22.05" customHeight="1">
      <c r="A350" s="10">
        <v>11</v>
      </c>
      <c r="B350" s="10" t="s">
        <v>14</v>
      </c>
      <c r="C350" s="10" t="s">
        <v>14</v>
      </c>
      <c r="D350" s="10"/>
      <c r="E350" s="10"/>
      <c r="F350" s="10" t="s">
        <v>1356</v>
      </c>
      <c r="G350" s="10"/>
      <c r="H350" s="10" t="s">
        <v>1390</v>
      </c>
      <c r="I350" s="10" t="s">
        <v>1391</v>
      </c>
      <c r="J350" s="10" t="s">
        <v>936</v>
      </c>
      <c r="K350" s="69" t="s">
        <v>539</v>
      </c>
      <c r="L350" s="32" t="s">
        <v>57</v>
      </c>
      <c r="M350" s="10"/>
      <c r="N350" s="70" t="s">
        <v>540</v>
      </c>
      <c r="O350" s="10"/>
      <c r="P350" s="10"/>
      <c r="Q350" s="10"/>
      <c r="R350" s="10"/>
      <c r="S350" s="10"/>
      <c r="T350" s="10" t="s">
        <v>57</v>
      </c>
      <c r="U350" s="10">
        <f>IF(UPPER(I12)="NO ASISTE","",COUNTIFS($I$2:I12,"&lt;&gt;NO ASISTE"))</f>
        <v>11</v>
      </c>
      <c r="V350" s="10" t="str">
        <f>IF(J12="","",INDEX('PARAMETROS OPA'!$B$2:$B$153,J12))</f>
        <v/>
      </c>
      <c r="W350" s="10" t="str">
        <f>IF(K12="","",HYPERLINK("#'Distribución Tribuna'!"&amp;ADDRESS(_xludf.SWITCH(LEFT(K12,1),"A",2,"B",9,"C",16,"D",23),VALUE(RIGHT(K12,2))),"IR A UBICACIÓN"))</f>
        <v/>
      </c>
      <c r="X350" s="10"/>
      <c r="Y350" s="59" t="str">
        <f t="shared" si="5"/>
        <v/>
      </c>
    </row>
    <row r="351" spans="1:25" ht="22.05" customHeight="1">
      <c r="A351" s="27">
        <v>12</v>
      </c>
      <c r="B351" s="27" t="s">
        <v>14</v>
      </c>
      <c r="C351" s="27" t="s">
        <v>14</v>
      </c>
      <c r="D351" s="27"/>
      <c r="E351" s="27" t="s">
        <v>1360</v>
      </c>
      <c r="F351" s="27" t="s">
        <v>1356</v>
      </c>
      <c r="G351" s="27"/>
      <c r="H351" s="27" t="s">
        <v>1108</v>
      </c>
      <c r="I351" s="27" t="s">
        <v>1392</v>
      </c>
      <c r="J351" s="27" t="s">
        <v>1393</v>
      </c>
      <c r="K351" s="71" t="s">
        <v>195</v>
      </c>
      <c r="L351" s="37" t="s">
        <v>57</v>
      </c>
      <c r="M351" s="27"/>
      <c r="N351" s="72" t="s">
        <v>193</v>
      </c>
      <c r="O351" s="27"/>
      <c r="P351" s="27"/>
      <c r="Q351" s="27"/>
      <c r="R351" s="27"/>
      <c r="S351" s="27"/>
      <c r="T351" s="27" t="s">
        <v>57</v>
      </c>
      <c r="U351" s="27">
        <f>IF(UPPER(I13)="NO ASISTE","",COUNTIFS($I$2:I13,"&lt;&gt;NO ASISTE"))</f>
        <v>12</v>
      </c>
      <c r="V351" s="27" t="str">
        <f>IF(J13="","",INDEX('PARAMETROS OPA'!$B$2:$B$153,J13))</f>
        <v/>
      </c>
      <c r="W351" s="27" t="str">
        <f>IF(K13="","",HYPERLINK("#'Distribución Tribuna'!"&amp;ADDRESS(_xludf.SWITCH(LEFT(K13,1),"A",2,"B",9,"C",16,"D",23),VALUE(RIGHT(K13,2))),"IR A UBICACIÓN"))</f>
        <v/>
      </c>
      <c r="X351" s="27"/>
      <c r="Y351" s="59" t="str">
        <f t="shared" si="5"/>
        <v>DUPLICADO CARGO</v>
      </c>
    </row>
    <row r="352" spans="1:25" ht="22.05" customHeight="1">
      <c r="A352" s="10">
        <v>13</v>
      </c>
      <c r="B352" s="10" t="s">
        <v>14</v>
      </c>
      <c r="C352" s="10" t="s">
        <v>14</v>
      </c>
      <c r="D352" s="10"/>
      <c r="E352" s="10" t="s">
        <v>1360</v>
      </c>
      <c r="F352" s="10" t="s">
        <v>1356</v>
      </c>
      <c r="G352" s="10"/>
      <c r="H352" s="10" t="s">
        <v>1394</v>
      </c>
      <c r="I352" s="10" t="s">
        <v>1094</v>
      </c>
      <c r="J352" s="10" t="s">
        <v>1395</v>
      </c>
      <c r="K352" s="53" t="s">
        <v>1396</v>
      </c>
      <c r="L352" s="32" t="s">
        <v>57</v>
      </c>
      <c r="M352" s="10"/>
      <c r="N352" s="10" t="s">
        <v>1397</v>
      </c>
      <c r="O352" s="10"/>
      <c r="P352" s="10"/>
      <c r="Q352" s="10"/>
      <c r="R352" s="10"/>
      <c r="S352" s="10"/>
      <c r="T352" s="10" t="s">
        <v>57</v>
      </c>
      <c r="U352" s="10">
        <f>IF(UPPER(I14)="NO ASISTE","",COUNTIFS($I$2:I14,"&lt;&gt;NO ASISTE"))</f>
        <v>13</v>
      </c>
      <c r="V352" s="10" t="str">
        <f>IF(J14="","",INDEX('PARAMETROS OPA'!$B$2:$B$153,J14))</f>
        <v/>
      </c>
      <c r="W352" s="10" t="str">
        <f>IF(K14="","",HYPERLINK("#'Distribución Tribuna'!"&amp;ADDRESS(_xludf.SWITCH(LEFT(K14,1),"A",2,"B",9,"C",16,"D",23),VALUE(RIGHT(K14,2))),"IR A UBICACIÓN"))</f>
        <v/>
      </c>
      <c r="X352" s="10"/>
      <c r="Y352" s="59" t="str">
        <f t="shared" si="5"/>
        <v/>
      </c>
    </row>
    <row r="353" spans="1:25" ht="22.05" customHeight="1">
      <c r="A353" s="27">
        <v>14</v>
      </c>
      <c r="B353" s="27" t="s">
        <v>14</v>
      </c>
      <c r="C353" s="27" t="s">
        <v>14</v>
      </c>
      <c r="D353" s="27"/>
      <c r="E353" s="27" t="s">
        <v>1360</v>
      </c>
      <c r="F353" s="27" t="s">
        <v>1356</v>
      </c>
      <c r="G353" s="27"/>
      <c r="H353" s="27" t="s">
        <v>1058</v>
      </c>
      <c r="I353" s="27" t="s">
        <v>1398</v>
      </c>
      <c r="J353" s="27" t="s">
        <v>1399</v>
      </c>
      <c r="K353" s="71" t="s">
        <v>179</v>
      </c>
      <c r="L353" s="37" t="s">
        <v>57</v>
      </c>
      <c r="M353" s="27"/>
      <c r="N353" s="72" t="s">
        <v>177</v>
      </c>
      <c r="O353" s="27"/>
      <c r="P353" s="27"/>
      <c r="Q353" s="27"/>
      <c r="R353" s="27"/>
      <c r="S353" s="27"/>
      <c r="T353" s="27" t="s">
        <v>57</v>
      </c>
      <c r="U353" s="27">
        <f>IF(UPPER(I15)="NO ASISTE","",COUNTIFS($I$2:I15,"&lt;&gt;NO ASISTE"))</f>
        <v>14</v>
      </c>
      <c r="V353" s="27" t="str">
        <f>IF(J15="","",INDEX('PARAMETROS OPA'!$B$2:$B$153,J15))</f>
        <v/>
      </c>
      <c r="W353" s="27" t="str">
        <f>IF(K15="","",HYPERLINK("#'Distribución Tribuna'!"&amp;ADDRESS(_xludf.SWITCH(LEFT(K15,1),"A",2,"B",9,"C",16,"D",23),VALUE(RIGHT(K15,2))),"IR A UBICACIÓN"))</f>
        <v/>
      </c>
      <c r="X353" s="27"/>
      <c r="Y353" s="59" t="str">
        <f t="shared" si="5"/>
        <v>DUPLICADO CARGO</v>
      </c>
    </row>
    <row r="354" spans="1:25" ht="22.05" customHeight="1">
      <c r="A354" s="10">
        <v>15</v>
      </c>
      <c r="B354" s="10" t="s">
        <v>14</v>
      </c>
      <c r="C354" s="10" t="s">
        <v>14</v>
      </c>
      <c r="D354" s="10"/>
      <c r="E354" s="10" t="s">
        <v>1360</v>
      </c>
      <c r="F354" s="10" t="s">
        <v>1356</v>
      </c>
      <c r="G354" s="10"/>
      <c r="H354" s="10" t="s">
        <v>1244</v>
      </c>
      <c r="I354" s="10" t="s">
        <v>1400</v>
      </c>
      <c r="J354" s="10" t="s">
        <v>1086</v>
      </c>
      <c r="K354" s="73" t="s">
        <v>661</v>
      </c>
      <c r="L354" s="32" t="s">
        <v>57</v>
      </c>
      <c r="M354" s="10"/>
      <c r="N354" s="74" t="s">
        <v>662</v>
      </c>
      <c r="O354" s="10"/>
      <c r="P354" s="10"/>
      <c r="Q354" s="10"/>
      <c r="R354" s="10"/>
      <c r="S354" s="10"/>
      <c r="T354" s="10" t="s">
        <v>57</v>
      </c>
      <c r="U354" s="10">
        <f>IF(UPPER(I16)="NO ASISTE","",COUNTIFS($I$2:I16,"&lt;&gt;NO ASISTE"))</f>
        <v>15</v>
      </c>
      <c r="V354" s="10" t="str">
        <f>IF(J16="","",INDEX('PARAMETROS OPA'!$B$2:$B$153,J16))</f>
        <v/>
      </c>
      <c r="W354" s="10" t="str">
        <f>IF(K16="","",HYPERLINK("#'Distribución Tribuna'!"&amp;ADDRESS(_xludf.SWITCH(LEFT(K16,1),"A",2,"B",9,"C",16,"D",23),VALUE(RIGHT(K16,2))),"IR A UBICACIÓN"))</f>
        <v/>
      </c>
      <c r="X354" s="10"/>
      <c r="Y354" s="59" t="str">
        <f t="shared" si="5"/>
        <v/>
      </c>
    </row>
    <row r="355" spans="1:25" ht="22.05" customHeight="1">
      <c r="A355" s="27">
        <v>16</v>
      </c>
      <c r="B355" s="27" t="s">
        <v>14</v>
      </c>
      <c r="C355" s="27" t="s">
        <v>14</v>
      </c>
      <c r="D355" s="27"/>
      <c r="E355" s="27" t="s">
        <v>1401</v>
      </c>
      <c r="F355" s="27" t="s">
        <v>1363</v>
      </c>
      <c r="G355" s="27"/>
      <c r="H355" s="27" t="s">
        <v>1402</v>
      </c>
      <c r="I355" s="27" t="s">
        <v>1403</v>
      </c>
      <c r="J355" s="27" t="s">
        <v>1071</v>
      </c>
      <c r="K355" s="46" t="s">
        <v>1404</v>
      </c>
      <c r="L355" s="37" t="s">
        <v>57</v>
      </c>
      <c r="M355" s="27"/>
      <c r="N355" s="27" t="s">
        <v>1405</v>
      </c>
      <c r="O355" s="27"/>
      <c r="P355" s="27"/>
      <c r="Q355" s="27"/>
      <c r="R355" s="27"/>
      <c r="S355" s="27"/>
      <c r="T355" s="27" t="s">
        <v>57</v>
      </c>
      <c r="U355" s="27">
        <f>IF(UPPER(I17)="NO ASISTE","",COUNTIFS($I$2:I17,"&lt;&gt;NO ASISTE"))</f>
        <v>16</v>
      </c>
      <c r="V355" s="27" t="str">
        <f>IF(J17="","",INDEX('PARAMETROS OPA'!$B$2:$B$153,J17))</f>
        <v/>
      </c>
      <c r="W355" s="27" t="str">
        <f>IF(K17="","",HYPERLINK("#'Distribución Tribuna'!"&amp;ADDRESS(_xludf.SWITCH(LEFT(K17,1),"A",2,"B",9,"C",16,"D",23),VALUE(RIGHT(K17,2))),"IR A UBICACIÓN"))</f>
        <v/>
      </c>
      <c r="X355" s="27"/>
      <c r="Y355" s="59" t="str">
        <f t="shared" si="5"/>
        <v/>
      </c>
    </row>
    <row r="356" spans="1:25" ht="22.05" customHeight="1">
      <c r="A356" s="10">
        <v>17</v>
      </c>
      <c r="B356" s="10" t="s">
        <v>14</v>
      </c>
      <c r="C356" s="10" t="s">
        <v>14</v>
      </c>
      <c r="D356" s="10"/>
      <c r="E356" s="10" t="s">
        <v>1360</v>
      </c>
      <c r="F356" s="10" t="s">
        <v>1356</v>
      </c>
      <c r="G356" s="10"/>
      <c r="H356" s="10" t="s">
        <v>1406</v>
      </c>
      <c r="I356" s="10" t="s">
        <v>1407</v>
      </c>
      <c r="J356" s="10" t="s">
        <v>1408</v>
      </c>
      <c r="K356" s="71" t="s">
        <v>184</v>
      </c>
      <c r="L356" s="32" t="s">
        <v>57</v>
      </c>
      <c r="M356" s="10"/>
      <c r="N356" s="72" t="s">
        <v>182</v>
      </c>
      <c r="O356" s="10"/>
      <c r="P356" s="10"/>
      <c r="Q356" s="10"/>
      <c r="R356" s="10"/>
      <c r="S356" s="10"/>
      <c r="T356" s="10" t="s">
        <v>57</v>
      </c>
      <c r="U356" s="10">
        <f>IF(UPPER(I18)="NO ASISTE","",COUNTIFS($I$2:I18,"&lt;&gt;NO ASISTE"))</f>
        <v>17</v>
      </c>
      <c r="V356" s="10" t="str">
        <f>IF(J18="","",INDEX('PARAMETROS OPA'!$B$2:$B$153,J18))</f>
        <v/>
      </c>
      <c r="W356" s="10" t="str">
        <f>IF(K18="","",HYPERLINK("#'Distribución Tribuna'!"&amp;ADDRESS(_xludf.SWITCH(LEFT(K18,1),"A",2,"B",9,"C",16,"D",23),VALUE(RIGHT(K18,2))),"IR A UBICACIÓN"))</f>
        <v/>
      </c>
      <c r="X356" s="10"/>
      <c r="Y356" s="59" t="str">
        <f t="shared" si="5"/>
        <v>DUPLICADO CARGO</v>
      </c>
    </row>
    <row r="357" spans="1:25" ht="22.05" customHeight="1">
      <c r="A357" s="27">
        <v>18</v>
      </c>
      <c r="B357" s="27" t="s">
        <v>14</v>
      </c>
      <c r="C357" s="27" t="s">
        <v>14</v>
      </c>
      <c r="D357" s="27"/>
      <c r="E357" s="27" t="s">
        <v>1360</v>
      </c>
      <c r="F357" s="27" t="s">
        <v>1356</v>
      </c>
      <c r="G357" s="27"/>
      <c r="H357" s="27" t="s">
        <v>1409</v>
      </c>
      <c r="I357" s="27" t="s">
        <v>1410</v>
      </c>
      <c r="J357" s="27" t="s">
        <v>1109</v>
      </c>
      <c r="K357" s="71" t="s">
        <v>189</v>
      </c>
      <c r="L357" s="37" t="s">
        <v>57</v>
      </c>
      <c r="M357" s="27"/>
      <c r="N357" s="72" t="s">
        <v>187</v>
      </c>
      <c r="O357" s="27"/>
      <c r="P357" s="27"/>
      <c r="Q357" s="27"/>
      <c r="R357" s="27"/>
      <c r="S357" s="27"/>
      <c r="T357" s="27" t="s">
        <v>57</v>
      </c>
      <c r="U357" s="27">
        <f>IF(UPPER(I19)="NO ASISTE","",COUNTIFS($I$2:I19,"&lt;&gt;NO ASISTE"))</f>
        <v>18</v>
      </c>
      <c r="V357" s="27" t="str">
        <f>IF(J19="","",INDEX('PARAMETROS OPA'!$B$2:$B$153,J19))</f>
        <v/>
      </c>
      <c r="W357" s="27" t="str">
        <f>IF(K19="","",HYPERLINK("#'Distribución Tribuna'!"&amp;ADDRESS(_xludf.SWITCH(LEFT(K19,1),"A",2,"B",9,"C",16,"D",23),VALUE(RIGHT(K19,2))),"IR A UBICACIÓN"))</f>
        <v/>
      </c>
      <c r="X357" s="27"/>
      <c r="Y357" s="59" t="str">
        <f t="shared" si="5"/>
        <v>DUPLICADO CARGO</v>
      </c>
    </row>
    <row r="358" spans="1:25" ht="22.05" customHeight="1">
      <c r="A358" s="10">
        <v>19</v>
      </c>
      <c r="B358" s="10" t="s">
        <v>14</v>
      </c>
      <c r="C358" s="10" t="s">
        <v>14</v>
      </c>
      <c r="D358" s="10"/>
      <c r="E358" s="10" t="s">
        <v>1401</v>
      </c>
      <c r="F358" s="10" t="s">
        <v>1363</v>
      </c>
      <c r="G358" s="10"/>
      <c r="H358" s="10" t="s">
        <v>1411</v>
      </c>
      <c r="I358" s="10" t="s">
        <v>1412</v>
      </c>
      <c r="J358" s="10" t="s">
        <v>1413</v>
      </c>
      <c r="K358" s="38" t="s">
        <v>1414</v>
      </c>
      <c r="L358" s="32" t="s">
        <v>57</v>
      </c>
      <c r="M358" s="10"/>
      <c r="N358" s="10" t="s">
        <v>1415</v>
      </c>
      <c r="O358" s="10"/>
      <c r="P358" s="10"/>
      <c r="Q358" s="10"/>
      <c r="R358" s="10"/>
      <c r="S358" s="10"/>
      <c r="T358" s="10" t="s">
        <v>57</v>
      </c>
      <c r="U358" s="10">
        <f>IF(UPPER(I20)="NO ASISTE","",COUNTIFS($I$2:I20,"&lt;&gt;NO ASISTE"))</f>
        <v>19</v>
      </c>
      <c r="V358" s="10" t="str">
        <f>IF(J20="","",INDEX('PARAMETROS OPA'!$B$2:$B$153,J20))</f>
        <v/>
      </c>
      <c r="W358" s="10" t="str">
        <f>IF(K20="","",HYPERLINK("#'Distribución Tribuna'!"&amp;ADDRESS(_xludf.SWITCH(LEFT(K20,1),"A",2,"B",9,"C",16,"D",23),VALUE(RIGHT(K20,2))),"IR A UBICACIÓN"))</f>
        <v/>
      </c>
      <c r="X358" s="10"/>
      <c r="Y358" s="59" t="str">
        <f t="shared" si="5"/>
        <v/>
      </c>
    </row>
    <row r="359" spans="1:25" ht="22.05" customHeight="1">
      <c r="A359" s="27">
        <v>20</v>
      </c>
      <c r="B359" s="27" t="s">
        <v>14</v>
      </c>
      <c r="C359" s="27" t="s">
        <v>14</v>
      </c>
      <c r="D359" s="27"/>
      <c r="E359" s="27" t="s">
        <v>1401</v>
      </c>
      <c r="F359" s="27" t="s">
        <v>1363</v>
      </c>
      <c r="G359" s="27"/>
      <c r="H359" s="27" t="s">
        <v>1008</v>
      </c>
      <c r="I359" s="27" t="s">
        <v>1416</v>
      </c>
      <c r="J359" s="27" t="s">
        <v>1071</v>
      </c>
      <c r="K359" s="73" t="s">
        <v>623</v>
      </c>
      <c r="L359" s="37" t="s">
        <v>57</v>
      </c>
      <c r="M359" s="27"/>
      <c r="N359" s="74" t="s">
        <v>624</v>
      </c>
      <c r="O359" s="27"/>
      <c r="P359" s="27"/>
      <c r="Q359" s="27"/>
      <c r="R359" s="27"/>
      <c r="S359" s="27"/>
      <c r="T359" s="27" t="s">
        <v>57</v>
      </c>
      <c r="U359" s="27">
        <f>IF(UPPER(I21)="NO ASISTE","",COUNTIFS($I$2:I21,"&lt;&gt;NO ASISTE"))</f>
        <v>20</v>
      </c>
      <c r="V359" s="27" t="str">
        <f>IF(J21="","",INDEX('PARAMETROS OPA'!$B$2:$B$153,J21))</f>
        <v/>
      </c>
      <c r="W359" s="27" t="str">
        <f>IF(K21="","",HYPERLINK("#'Distribución Tribuna'!"&amp;ADDRESS(_xludf.SWITCH(LEFT(K21,1),"A",2,"B",9,"C",16,"D",23),VALUE(RIGHT(K21,2))),"IR A UBICACIÓN"))</f>
        <v/>
      </c>
      <c r="X359" s="27"/>
      <c r="Y359" s="59" t="str">
        <f t="shared" si="5"/>
        <v/>
      </c>
    </row>
    <row r="360" spans="1:25" ht="22.05" customHeight="1">
      <c r="A360" s="10">
        <v>21</v>
      </c>
      <c r="B360" s="10" t="s">
        <v>14</v>
      </c>
      <c r="C360" s="10" t="s">
        <v>14</v>
      </c>
      <c r="D360" s="10"/>
      <c r="E360" s="10" t="s">
        <v>1401</v>
      </c>
      <c r="F360" s="10" t="s">
        <v>1363</v>
      </c>
      <c r="G360" s="10"/>
      <c r="H360" s="10" t="s">
        <v>1417</v>
      </c>
      <c r="I360" s="10" t="s">
        <v>1418</v>
      </c>
      <c r="J360" s="10" t="s">
        <v>1419</v>
      </c>
      <c r="K360" s="71" t="s">
        <v>168</v>
      </c>
      <c r="L360" s="32" t="s">
        <v>57</v>
      </c>
      <c r="M360" s="10"/>
      <c r="N360" s="72" t="s">
        <v>166</v>
      </c>
      <c r="O360" s="10"/>
      <c r="P360" s="10"/>
      <c r="Q360" s="10"/>
      <c r="R360" s="10"/>
      <c r="S360" s="10"/>
      <c r="T360" s="10" t="s">
        <v>57</v>
      </c>
      <c r="U360" s="10">
        <f>IF(UPPER(I22)="NO ASISTE","",COUNTIFS($I$2:I22,"&lt;&gt;NO ASISTE"))</f>
        <v>21</v>
      </c>
      <c r="V360" s="10" t="str">
        <f>IF(J22="","",INDEX('PARAMETROS OPA'!$B$2:$B$153,J22))</f>
        <v/>
      </c>
      <c r="W360" s="10" t="str">
        <f>IF(K22="","",HYPERLINK("#'Distribución Tribuna'!"&amp;ADDRESS(_xludf.SWITCH(LEFT(K22,1),"A",2,"B",9,"C",16,"D",23),VALUE(RIGHT(K22,2))),"IR A UBICACIÓN"))</f>
        <v/>
      </c>
      <c r="X360" s="10"/>
      <c r="Y360" s="59" t="str">
        <f t="shared" si="5"/>
        <v>DUPLICADO CARGO</v>
      </c>
    </row>
    <row r="361" spans="1:25" ht="22.05" customHeight="1">
      <c r="A361" s="27">
        <v>22</v>
      </c>
      <c r="B361" s="27" t="s">
        <v>14</v>
      </c>
      <c r="C361" s="27" t="s">
        <v>14</v>
      </c>
      <c r="D361" s="27"/>
      <c r="E361" s="27" t="s">
        <v>1360</v>
      </c>
      <c r="F361" s="27" t="s">
        <v>1356</v>
      </c>
      <c r="G361" s="27"/>
      <c r="H361" s="27" t="s">
        <v>992</v>
      </c>
      <c r="I361" s="27" t="s">
        <v>1420</v>
      </c>
      <c r="J361" s="27" t="s">
        <v>1421</v>
      </c>
      <c r="K361" s="73" t="s">
        <v>617</v>
      </c>
      <c r="L361" s="37" t="s">
        <v>57</v>
      </c>
      <c r="M361" s="27"/>
      <c r="N361" s="74" t="s">
        <v>618</v>
      </c>
      <c r="O361" s="27"/>
      <c r="P361" s="27"/>
      <c r="Q361" s="27"/>
      <c r="R361" s="27"/>
      <c r="S361" s="27"/>
      <c r="T361" s="27" t="s">
        <v>57</v>
      </c>
      <c r="U361" s="27">
        <f>IF(UPPER(I23)="NO ASISTE","",COUNTIFS($I$2:I23,"&lt;&gt;NO ASISTE"))</f>
        <v>22</v>
      </c>
      <c r="V361" s="27" t="str">
        <f>IF(J23="","",INDEX('PARAMETROS OPA'!$B$2:$B$153,J23))</f>
        <v/>
      </c>
      <c r="W361" s="27" t="str">
        <f>IF(K23="","",HYPERLINK("#'Distribución Tribuna'!"&amp;ADDRESS(_xludf.SWITCH(LEFT(K23,1),"A",2,"B",9,"C",16,"D",23),VALUE(RIGHT(K23,2))),"IR A UBICACIÓN"))</f>
        <v/>
      </c>
      <c r="X361" s="27"/>
      <c r="Y361" s="59" t="str">
        <f t="shared" si="5"/>
        <v/>
      </c>
    </row>
    <row r="362" spans="1:25" ht="22.05" customHeight="1">
      <c r="A362" s="10">
        <v>23</v>
      </c>
      <c r="B362" s="10" t="s">
        <v>14</v>
      </c>
      <c r="C362" s="10" t="s">
        <v>14</v>
      </c>
      <c r="D362" s="10"/>
      <c r="E362" s="10" t="s">
        <v>1401</v>
      </c>
      <c r="F362" s="10" t="s">
        <v>1363</v>
      </c>
      <c r="G362" s="10"/>
      <c r="H362" s="10" t="s">
        <v>1008</v>
      </c>
      <c r="I362" s="10" t="s">
        <v>1422</v>
      </c>
      <c r="J362" s="10" t="s">
        <v>1423</v>
      </c>
      <c r="K362" s="71" t="s">
        <v>163</v>
      </c>
      <c r="L362" s="32" t="s">
        <v>57</v>
      </c>
      <c r="M362" s="10"/>
      <c r="N362" s="72" t="s">
        <v>161</v>
      </c>
      <c r="O362" s="10"/>
      <c r="P362" s="10"/>
      <c r="Q362" s="10"/>
      <c r="R362" s="10"/>
      <c r="S362" s="10"/>
      <c r="T362" s="10" t="s">
        <v>57</v>
      </c>
      <c r="U362" s="10">
        <f>IF(UPPER(I24)="NO ASISTE","",COUNTIFS($I$2:I24,"&lt;&gt;NO ASISTE"))</f>
        <v>23</v>
      </c>
      <c r="V362" s="10" t="str">
        <f>IF(J24="","",INDEX('PARAMETROS OPA'!$B$2:$B$153,J24))</f>
        <v/>
      </c>
      <c r="W362" s="10" t="str">
        <f>IF(K24="","",HYPERLINK("#'Distribución Tribuna'!"&amp;ADDRESS(_xludf.SWITCH(LEFT(K24,1),"A",2,"B",9,"C",16,"D",23),VALUE(RIGHT(K24,2))),"IR A UBICACIÓN"))</f>
        <v/>
      </c>
      <c r="X362" s="10"/>
      <c r="Y362" s="59" t="str">
        <f t="shared" si="5"/>
        <v>DUPLICADO CARGO</v>
      </c>
    </row>
    <row r="363" spans="1:25" ht="22.05" customHeight="1">
      <c r="A363" s="27">
        <v>24</v>
      </c>
      <c r="B363" s="27" t="s">
        <v>14</v>
      </c>
      <c r="C363" s="27" t="s">
        <v>14</v>
      </c>
      <c r="D363" s="27"/>
      <c r="E363" s="27"/>
      <c r="F363" s="27" t="s">
        <v>1356</v>
      </c>
      <c r="G363" s="27"/>
      <c r="H363" s="27" t="s">
        <v>1058</v>
      </c>
      <c r="I363" s="27" t="s">
        <v>1424</v>
      </c>
      <c r="J363" s="27" t="s">
        <v>1425</v>
      </c>
      <c r="K363" s="69" t="s">
        <v>545</v>
      </c>
      <c r="L363" s="37" t="s">
        <v>57</v>
      </c>
      <c r="M363" s="27"/>
      <c r="N363" s="70" t="s">
        <v>546</v>
      </c>
      <c r="O363" s="27"/>
      <c r="P363" s="27"/>
      <c r="Q363" s="27"/>
      <c r="R363" s="27"/>
      <c r="S363" s="27"/>
      <c r="T363" s="27" t="s">
        <v>57</v>
      </c>
      <c r="U363" s="27">
        <f>IF(UPPER(I25)="NO ASISTE","",COUNTIFS($I$2:I25,"&lt;&gt;NO ASISTE"))</f>
        <v>24</v>
      </c>
      <c r="V363" s="27" t="str">
        <f>IF(J25="","",INDEX('PARAMETROS OPA'!$B$2:$B$153,J25))</f>
        <v/>
      </c>
      <c r="W363" s="27" t="str">
        <f>IF(K25="","",HYPERLINK("#'Distribución Tribuna'!"&amp;ADDRESS(_xludf.SWITCH(LEFT(K25,1),"A",2,"B",9,"C",16,"D",23),VALUE(RIGHT(K25,2))),"IR A UBICACIÓN"))</f>
        <v/>
      </c>
      <c r="X363" s="27"/>
      <c r="Y363" s="59" t="str">
        <f t="shared" si="5"/>
        <v/>
      </c>
    </row>
    <row r="364" spans="1:25" ht="22.05" customHeight="1">
      <c r="A364" s="10">
        <v>25</v>
      </c>
      <c r="B364" s="10" t="s">
        <v>14</v>
      </c>
      <c r="C364" s="10" t="s">
        <v>14</v>
      </c>
      <c r="D364" s="10"/>
      <c r="E364" s="10" t="s">
        <v>1426</v>
      </c>
      <c r="F364" s="10" t="s">
        <v>1356</v>
      </c>
      <c r="G364" s="10"/>
      <c r="H364" s="10" t="s">
        <v>1058</v>
      </c>
      <c r="I364" s="10" t="s">
        <v>1427</v>
      </c>
      <c r="J364" s="10"/>
      <c r="K364" s="53" t="s">
        <v>1428</v>
      </c>
      <c r="L364" s="32" t="s">
        <v>57</v>
      </c>
      <c r="M364" s="10"/>
      <c r="N364" s="10" t="s">
        <v>1429</v>
      </c>
      <c r="O364" s="10"/>
      <c r="P364" s="10"/>
      <c r="Q364" s="10"/>
      <c r="R364" s="10"/>
      <c r="S364" s="10"/>
      <c r="T364" s="10" t="s">
        <v>57</v>
      </c>
      <c r="U364" s="10">
        <f>IF(UPPER(I26)="NO ASISTE","",COUNTIFS($I$2:I26,"&lt;&gt;NO ASISTE"))</f>
        <v>25</v>
      </c>
      <c r="V364" s="10" t="str">
        <f>IF(J26="","",INDEX('PARAMETROS OPA'!$B$2:$B$153,J26))</f>
        <v/>
      </c>
      <c r="W364" s="10" t="str">
        <f>IF(K26="","",HYPERLINK("#'Distribución Tribuna'!"&amp;ADDRESS(_xludf.SWITCH(LEFT(K26,1),"A",2,"B",9,"C",16,"D",23),VALUE(RIGHT(K26,2))),"IR A UBICACIÓN"))</f>
        <v/>
      </c>
      <c r="X364" s="10"/>
      <c r="Y364" s="59" t="str">
        <f t="shared" si="5"/>
        <v/>
      </c>
    </row>
    <row r="365" spans="1:25" ht="22.05" customHeight="1">
      <c r="A365" s="27">
        <v>26</v>
      </c>
      <c r="B365" s="27" t="s">
        <v>14</v>
      </c>
      <c r="C365" s="27" t="s">
        <v>14</v>
      </c>
      <c r="D365" s="27"/>
      <c r="E365" s="27" t="s">
        <v>1426</v>
      </c>
      <c r="F365" s="27" t="s">
        <v>1356</v>
      </c>
      <c r="G365" s="27"/>
      <c r="H365" s="27" t="s">
        <v>1430</v>
      </c>
      <c r="I365" s="27" t="s">
        <v>1431</v>
      </c>
      <c r="J365" s="27" t="s">
        <v>1432</v>
      </c>
      <c r="K365" s="46" t="s">
        <v>1433</v>
      </c>
      <c r="L365" s="37" t="s">
        <v>57</v>
      </c>
      <c r="M365" s="27"/>
      <c r="N365" s="27" t="s">
        <v>1434</v>
      </c>
      <c r="O365" s="27"/>
      <c r="P365" s="27"/>
      <c r="Q365" s="27"/>
      <c r="R365" s="27"/>
      <c r="S365" s="27"/>
      <c r="T365" s="27" t="s">
        <v>57</v>
      </c>
      <c r="U365" s="27">
        <f>IF(UPPER(I27)="NO ASISTE","",COUNTIFS($I$2:I27,"&lt;&gt;NO ASISTE"))</f>
        <v>26</v>
      </c>
      <c r="V365" s="27" t="str">
        <f>IF(J27="","",INDEX('PARAMETROS OPA'!$B$2:$B$153,J27))</f>
        <v/>
      </c>
      <c r="W365" s="27" t="str">
        <f>IF(K27="","",HYPERLINK("#'Distribución Tribuna'!"&amp;ADDRESS(_xludf.SWITCH(LEFT(K27,1),"A",2,"B",9,"C",16,"D",23),VALUE(RIGHT(K27,2))),"IR A UBICACIÓN"))</f>
        <v/>
      </c>
      <c r="X365" s="27"/>
      <c r="Y365" s="59" t="str">
        <f t="shared" si="5"/>
        <v/>
      </c>
    </row>
    <row r="366" spans="1:25" ht="22.05" customHeight="1">
      <c r="A366" s="10">
        <v>27</v>
      </c>
      <c r="B366" s="10" t="s">
        <v>14</v>
      </c>
      <c r="C366" s="10" t="s">
        <v>14</v>
      </c>
      <c r="D366" s="10"/>
      <c r="E366" s="10" t="s">
        <v>1435</v>
      </c>
      <c r="F366" s="10" t="s">
        <v>1363</v>
      </c>
      <c r="G366" s="10"/>
      <c r="H366" s="10" t="s">
        <v>1436</v>
      </c>
      <c r="I366" s="10" t="s">
        <v>1437</v>
      </c>
      <c r="J366" s="10"/>
      <c r="K366" s="38" t="s">
        <v>1438</v>
      </c>
      <c r="L366" s="32" t="s">
        <v>57</v>
      </c>
      <c r="M366" s="10"/>
      <c r="N366" s="10" t="s">
        <v>1439</v>
      </c>
      <c r="O366" s="10"/>
      <c r="P366" s="10"/>
      <c r="Q366" s="10"/>
      <c r="R366" s="10"/>
      <c r="S366" s="10"/>
      <c r="T366" s="10" t="s">
        <v>57</v>
      </c>
      <c r="U366" s="10">
        <f>IF(UPPER(I28)="NO ASISTE","",COUNTIFS($I$2:I28,"&lt;&gt;NO ASISTE"))</f>
        <v>27</v>
      </c>
      <c r="V366" s="10" t="str">
        <f>IF(J28="","",INDEX('PARAMETROS OPA'!$B$2:$B$153,J28))</f>
        <v/>
      </c>
      <c r="W366" s="10" t="str">
        <f>IF(K28="","",HYPERLINK("#'Distribución Tribuna'!"&amp;ADDRESS(_xludf.SWITCH(LEFT(K28,1),"A",2,"B",9,"C",16,"D",23),VALUE(RIGHT(K28,2))),"IR A UBICACIÓN"))</f>
        <v/>
      </c>
      <c r="X366" s="10"/>
      <c r="Y366" s="59" t="str">
        <f t="shared" si="5"/>
        <v/>
      </c>
    </row>
    <row r="367" spans="1:25" ht="22.05" customHeight="1">
      <c r="A367" s="27">
        <v>28</v>
      </c>
      <c r="B367" s="27" t="s">
        <v>14</v>
      </c>
      <c r="C367" s="27" t="s">
        <v>14</v>
      </c>
      <c r="D367" s="27"/>
      <c r="E367" s="27" t="s">
        <v>1426</v>
      </c>
      <c r="F367" s="27" t="s">
        <v>1356</v>
      </c>
      <c r="G367" s="27"/>
      <c r="H367" s="27" t="s">
        <v>1440</v>
      </c>
      <c r="I367" s="27" t="s">
        <v>1441</v>
      </c>
      <c r="J367" s="27" t="s">
        <v>1442</v>
      </c>
      <c r="K367" s="73" t="s">
        <v>679</v>
      </c>
      <c r="L367" s="37" t="s">
        <v>57</v>
      </c>
      <c r="M367" s="27"/>
      <c r="N367" s="74" t="s">
        <v>680</v>
      </c>
      <c r="O367" s="27"/>
      <c r="P367" s="27"/>
      <c r="Q367" s="27"/>
      <c r="R367" s="27"/>
      <c r="S367" s="27"/>
      <c r="T367" s="27" t="s">
        <v>57</v>
      </c>
      <c r="U367" s="27">
        <f>IF(UPPER(I29)="NO ASISTE","",COUNTIFS($I$2:I29,"&lt;&gt;NO ASISTE"))</f>
        <v>28</v>
      </c>
      <c r="V367" s="27" t="e">
        <f>IF(J29="","",INDEX('PARAMETROS OPA'!$B$2:$B$153,J29))</f>
        <v>#VALUE!</v>
      </c>
      <c r="W367" s="27" t="e">
        <f ca="1">IF(K29="","",HYPERLINK("#'Distribución Tribuna'!"&amp;ADDRESS(_xludf.SWITCH(LEFT(K29,1),"A",2,"B",9,"C",16,"D",23),VALUE(RIGHT(K29,2))),"IR A UBICACIÓN"))</f>
        <v>#NAME?</v>
      </c>
      <c r="X367" s="27"/>
      <c r="Y367" s="59" t="str">
        <f t="shared" si="5"/>
        <v/>
      </c>
    </row>
    <row r="368" spans="1:25" ht="22.05" customHeight="1">
      <c r="A368" s="10">
        <v>29</v>
      </c>
      <c r="B368" s="10" t="s">
        <v>14</v>
      </c>
      <c r="C368" s="10" t="s">
        <v>14</v>
      </c>
      <c r="D368" s="10"/>
      <c r="E368" s="10" t="s">
        <v>1435</v>
      </c>
      <c r="F368" s="10" t="s">
        <v>1363</v>
      </c>
      <c r="G368" s="10"/>
      <c r="H368" s="10" t="s">
        <v>1443</v>
      </c>
      <c r="I368" s="10" t="s">
        <v>1393</v>
      </c>
      <c r="J368" s="10" t="s">
        <v>1444</v>
      </c>
      <c r="K368" s="38" t="s">
        <v>1445</v>
      </c>
      <c r="L368" s="32" t="s">
        <v>57</v>
      </c>
      <c r="M368" s="10"/>
      <c r="N368" s="10" t="s">
        <v>1446</v>
      </c>
      <c r="O368" s="10"/>
      <c r="P368" s="10"/>
      <c r="Q368" s="10"/>
      <c r="R368" s="10"/>
      <c r="S368" s="10"/>
      <c r="T368" s="10" t="s">
        <v>57</v>
      </c>
      <c r="U368" s="10">
        <f>IF(UPPER(I30)="NO ASISTE","",COUNTIFS($I$2:I30,"&lt;&gt;NO ASISTE"))</f>
        <v>29</v>
      </c>
      <c r="V368" s="10" t="str">
        <f>IF(J30="","",INDEX('PARAMETROS OPA'!$B$2:$B$153,J30))</f>
        <v/>
      </c>
      <c r="W368" s="10" t="str">
        <f>IF(K30="","",HYPERLINK("#'Distribución Tribuna'!"&amp;ADDRESS(_xludf.SWITCH(LEFT(K30,1),"A",2,"B",9,"C",16,"D",23),VALUE(RIGHT(K30,2))),"IR A UBICACIÓN"))</f>
        <v/>
      </c>
      <c r="X368" s="10"/>
      <c r="Y368" s="59" t="str">
        <f t="shared" si="5"/>
        <v/>
      </c>
    </row>
    <row r="369" spans="1:25" ht="22.05" customHeight="1">
      <c r="A369" s="27">
        <v>30</v>
      </c>
      <c r="B369" s="27" t="s">
        <v>14</v>
      </c>
      <c r="C369" s="27" t="s">
        <v>14</v>
      </c>
      <c r="D369" s="27"/>
      <c r="E369" s="27" t="s">
        <v>1435</v>
      </c>
      <c r="F369" s="27" t="s">
        <v>1363</v>
      </c>
      <c r="G369" s="27"/>
      <c r="H369" s="27" t="s">
        <v>1447</v>
      </c>
      <c r="I369" s="27" t="s">
        <v>1448</v>
      </c>
      <c r="J369" s="27" t="s">
        <v>1449</v>
      </c>
      <c r="K369" s="46" t="s">
        <v>1450</v>
      </c>
      <c r="L369" s="37" t="s">
        <v>57</v>
      </c>
      <c r="M369" s="27"/>
      <c r="N369" s="27" t="s">
        <v>1451</v>
      </c>
      <c r="O369" s="27"/>
      <c r="P369" s="27"/>
      <c r="Q369" s="27"/>
      <c r="R369" s="27"/>
      <c r="S369" s="27"/>
      <c r="T369" s="27" t="s">
        <v>57</v>
      </c>
      <c r="U369" s="27">
        <f>IF(UPPER(I31)="NO ASISTE","",COUNTIFS($I$2:I31,"&lt;&gt;NO ASISTE"))</f>
        <v>30</v>
      </c>
      <c r="V369" s="27" t="str">
        <f>IF(J31="","",INDEX('PARAMETROS OPA'!$B$2:$B$153,J31))</f>
        <v/>
      </c>
      <c r="W369" s="27" t="str">
        <f>IF(K31="","",HYPERLINK("#'Distribución Tribuna'!"&amp;ADDRESS(_xludf.SWITCH(LEFT(K31,1),"A",2,"B",9,"C",16,"D",23),VALUE(RIGHT(K31,2))),"IR A UBICACIÓN"))</f>
        <v/>
      </c>
      <c r="X369" s="27"/>
      <c r="Y369" s="59" t="str">
        <f t="shared" si="5"/>
        <v/>
      </c>
    </row>
    <row r="370" spans="1:25" ht="22.05" customHeight="1">
      <c r="A370" s="10">
        <v>31</v>
      </c>
      <c r="B370" s="10" t="s">
        <v>14</v>
      </c>
      <c r="C370" s="10" t="s">
        <v>14</v>
      </c>
      <c r="D370" s="10"/>
      <c r="E370" s="10" t="s">
        <v>1426</v>
      </c>
      <c r="F370" s="10" t="s">
        <v>1356</v>
      </c>
      <c r="G370" s="10"/>
      <c r="H370" s="10" t="s">
        <v>1452</v>
      </c>
      <c r="I370" s="10" t="s">
        <v>1453</v>
      </c>
      <c r="J370" s="10"/>
      <c r="K370" s="38" t="s">
        <v>1454</v>
      </c>
      <c r="L370" s="32" t="s">
        <v>57</v>
      </c>
      <c r="M370" s="10"/>
      <c r="N370" s="10" t="s">
        <v>1455</v>
      </c>
      <c r="O370" s="10"/>
      <c r="P370" s="10"/>
      <c r="Q370" s="10"/>
      <c r="R370" s="10"/>
      <c r="S370" s="10"/>
      <c r="T370" s="10" t="s">
        <v>57</v>
      </c>
      <c r="U370" s="10">
        <f>IF(UPPER(I32)="NO ASISTE","",COUNTIFS($I$2:I32,"&lt;&gt;NO ASISTE"))</f>
        <v>31</v>
      </c>
      <c r="V370" s="10" t="str">
        <f>IF(J32="","",INDEX('PARAMETROS OPA'!$B$2:$B$153,J32))</f>
        <v/>
      </c>
      <c r="W370" s="10" t="str">
        <f>IF(K32="","",HYPERLINK("#'Distribución Tribuna'!"&amp;ADDRESS(_xludf.SWITCH(LEFT(K32,1),"A",2,"B",9,"C",16,"D",23),VALUE(RIGHT(K32,2))),"IR A UBICACIÓN"))</f>
        <v/>
      </c>
      <c r="X370" s="10"/>
      <c r="Y370" s="59" t="str">
        <f t="shared" si="5"/>
        <v/>
      </c>
    </row>
    <row r="371" spans="1:25" ht="22.05" customHeight="1">
      <c r="A371" s="27">
        <v>32</v>
      </c>
      <c r="B371" s="27" t="s">
        <v>14</v>
      </c>
      <c r="C371" s="27" t="s">
        <v>14</v>
      </c>
      <c r="D371" s="27"/>
      <c r="E371" s="27" t="s">
        <v>1426</v>
      </c>
      <c r="F371" s="27" t="s">
        <v>1356</v>
      </c>
      <c r="G371" s="27"/>
      <c r="H371" s="27" t="s">
        <v>1456</v>
      </c>
      <c r="I371" s="27" t="s">
        <v>1457</v>
      </c>
      <c r="J371" s="27"/>
      <c r="K371" s="46" t="s">
        <v>1458</v>
      </c>
      <c r="L371" s="37" t="s">
        <v>57</v>
      </c>
      <c r="M371" s="27"/>
      <c r="N371" s="27" t="s">
        <v>1459</v>
      </c>
      <c r="O371" s="27"/>
      <c r="P371" s="27"/>
      <c r="Q371" s="27"/>
      <c r="R371" s="27"/>
      <c r="S371" s="27"/>
      <c r="T371" s="27" t="s">
        <v>57</v>
      </c>
      <c r="U371" s="27">
        <f>IF(UPPER(I33)="NO ASISTE","",COUNTIFS($I$2:I33,"&lt;&gt;NO ASISTE"))</f>
        <v>32</v>
      </c>
      <c r="V371" s="27" t="str">
        <f>IF(J33="","",INDEX('PARAMETROS OPA'!$B$2:$B$153,J33))</f>
        <v/>
      </c>
      <c r="W371" s="27" t="str">
        <f>IF(K33="","",HYPERLINK("#'Distribución Tribuna'!"&amp;ADDRESS(_xludf.SWITCH(LEFT(K33,1),"A",2,"B",9,"C",16,"D",23),VALUE(RIGHT(K33,2))),"IR A UBICACIÓN"))</f>
        <v/>
      </c>
      <c r="X371" s="27"/>
      <c r="Y371" s="59" t="str">
        <f t="shared" si="5"/>
        <v/>
      </c>
    </row>
    <row r="372" spans="1:25" ht="22.05" customHeight="1">
      <c r="A372" s="10">
        <v>33</v>
      </c>
      <c r="B372" s="10" t="s">
        <v>14</v>
      </c>
      <c r="C372" s="10" t="s">
        <v>14</v>
      </c>
      <c r="D372" s="10"/>
      <c r="E372" s="10" t="s">
        <v>1435</v>
      </c>
      <c r="F372" s="10" t="s">
        <v>1363</v>
      </c>
      <c r="G372" s="10"/>
      <c r="H372" s="10" t="s">
        <v>1460</v>
      </c>
      <c r="I372" s="10" t="s">
        <v>1461</v>
      </c>
      <c r="J372" s="10"/>
      <c r="K372" s="38" t="s">
        <v>1462</v>
      </c>
      <c r="L372" s="32" t="s">
        <v>57</v>
      </c>
      <c r="M372" s="10"/>
      <c r="N372" s="10" t="s">
        <v>1463</v>
      </c>
      <c r="O372" s="10"/>
      <c r="P372" s="10"/>
      <c r="Q372" s="10"/>
      <c r="R372" s="10"/>
      <c r="S372" s="10"/>
      <c r="T372" s="10" t="s">
        <v>57</v>
      </c>
      <c r="U372" s="10">
        <f>IF(UPPER(I34)="NO ASISTE","",COUNTIFS($I$2:I34,"&lt;&gt;NO ASISTE"))</f>
        <v>33</v>
      </c>
      <c r="V372" s="10" t="str">
        <f>IF(J34="","",INDEX('PARAMETROS OPA'!$B$2:$B$153,J34))</f>
        <v/>
      </c>
      <c r="W372" s="10" t="str">
        <f>IF(K34="","",HYPERLINK("#'Distribución Tribuna'!"&amp;ADDRESS(_xludf.SWITCH(LEFT(K34,1),"A",2,"B",9,"C",16,"D",23),VALUE(RIGHT(K34,2))),"IR A UBICACIÓN"))</f>
        <v/>
      </c>
      <c r="X372" s="10"/>
      <c r="Y372" s="59" t="str">
        <f t="shared" si="5"/>
        <v/>
      </c>
    </row>
    <row r="373" spans="1:25" ht="22.05" customHeight="1">
      <c r="A373" s="27">
        <v>34</v>
      </c>
      <c r="B373" s="27" t="s">
        <v>14</v>
      </c>
      <c r="C373" s="27" t="s">
        <v>14</v>
      </c>
      <c r="D373" s="27"/>
      <c r="E373" s="27" t="s">
        <v>1435</v>
      </c>
      <c r="F373" s="27" t="s">
        <v>1363</v>
      </c>
      <c r="G373" s="27"/>
      <c r="H373" s="27" t="s">
        <v>1464</v>
      </c>
      <c r="I373" s="27" t="s">
        <v>1465</v>
      </c>
      <c r="J373" s="27"/>
      <c r="K373" s="46" t="s">
        <v>1466</v>
      </c>
      <c r="L373" s="37" t="s">
        <v>57</v>
      </c>
      <c r="M373" s="27"/>
      <c r="N373" s="27" t="s">
        <v>1467</v>
      </c>
      <c r="O373" s="27"/>
      <c r="P373" s="27"/>
      <c r="Q373" s="27"/>
      <c r="R373" s="27"/>
      <c r="S373" s="27"/>
      <c r="T373" s="27" t="s">
        <v>57</v>
      </c>
      <c r="U373" s="27">
        <f>IF(UPPER(I35)="NO ASISTE","",COUNTIFS($I$2:I35,"&lt;&gt;NO ASISTE"))</f>
        <v>34</v>
      </c>
      <c r="V373" s="27" t="str">
        <f>IF(J35="","",INDEX('PARAMETROS OPA'!$B$2:$B$153,J35))</f>
        <v/>
      </c>
      <c r="W373" s="27" t="str">
        <f>IF(K35="","",HYPERLINK("#'Distribución Tribuna'!"&amp;ADDRESS(_xludf.SWITCH(LEFT(K35,1),"A",2,"B",9,"C",16,"D",23),VALUE(RIGHT(K35,2))),"IR A UBICACIÓN"))</f>
        <v/>
      </c>
      <c r="X373" s="27"/>
      <c r="Y373" s="59" t="str">
        <f t="shared" si="5"/>
        <v/>
      </c>
    </row>
    <row r="374" spans="1:25" ht="22.05" customHeight="1">
      <c r="A374" s="10">
        <v>35</v>
      </c>
      <c r="B374" s="10" t="s">
        <v>14</v>
      </c>
      <c r="C374" s="10" t="s">
        <v>14</v>
      </c>
      <c r="D374" s="10"/>
      <c r="E374" s="10" t="s">
        <v>1426</v>
      </c>
      <c r="F374" s="10" t="s">
        <v>1356</v>
      </c>
      <c r="G374" s="10"/>
      <c r="H374" s="10" t="s">
        <v>1468</v>
      </c>
      <c r="I374" s="10" t="s">
        <v>1469</v>
      </c>
      <c r="J374" s="10" t="s">
        <v>1470</v>
      </c>
      <c r="K374" s="38" t="s">
        <v>1471</v>
      </c>
      <c r="L374" s="32" t="s">
        <v>57</v>
      </c>
      <c r="M374" s="10"/>
      <c r="N374" s="10" t="s">
        <v>1472</v>
      </c>
      <c r="O374" s="10"/>
      <c r="P374" s="10"/>
      <c r="Q374" s="10"/>
      <c r="R374" s="10"/>
      <c r="S374" s="10"/>
      <c r="T374" s="10" t="s">
        <v>57</v>
      </c>
      <c r="U374" s="10">
        <f>IF(UPPER(I36)="NO ASISTE","",COUNTIFS($I$2:I36,"&lt;&gt;NO ASISTE"))</f>
        <v>35</v>
      </c>
      <c r="V374" s="10" t="str">
        <f>IF(J36="","",INDEX('PARAMETROS OPA'!$B$2:$B$153,J36))</f>
        <v/>
      </c>
      <c r="W374" s="10" t="str">
        <f>IF(K36="","",HYPERLINK("#'Distribución Tribuna'!"&amp;ADDRESS(_xludf.SWITCH(LEFT(K36,1),"A",2,"B",9,"C",16,"D",23),VALUE(RIGHT(K36,2))),"IR A UBICACIÓN"))</f>
        <v/>
      </c>
      <c r="X374" s="10"/>
      <c r="Y374" s="59" t="str">
        <f t="shared" si="5"/>
        <v/>
      </c>
    </row>
    <row r="375" spans="1:25" ht="22.05" customHeight="1">
      <c r="A375" s="27">
        <v>36</v>
      </c>
      <c r="B375" s="27" t="s">
        <v>14</v>
      </c>
      <c r="C375" s="27" t="s">
        <v>14</v>
      </c>
      <c r="D375" s="27"/>
      <c r="E375" s="27" t="s">
        <v>1426</v>
      </c>
      <c r="F375" s="27" t="s">
        <v>1356</v>
      </c>
      <c r="G375" s="27"/>
      <c r="H375" s="27" t="s">
        <v>1211</v>
      </c>
      <c r="I375" s="27" t="s">
        <v>1473</v>
      </c>
      <c r="J375" s="27"/>
      <c r="K375" s="46" t="s">
        <v>1474</v>
      </c>
      <c r="L375" s="37" t="s">
        <v>57</v>
      </c>
      <c r="M375" s="27"/>
      <c r="N375" s="27" t="s">
        <v>1475</v>
      </c>
      <c r="O375" s="27"/>
      <c r="P375" s="27"/>
      <c r="Q375" s="27"/>
      <c r="R375" s="27"/>
      <c r="S375" s="27"/>
      <c r="T375" s="27" t="s">
        <v>57</v>
      </c>
      <c r="U375" s="27">
        <f>IF(UPPER(I37)="NO ASISTE","",COUNTIFS($I$2:I37,"&lt;&gt;NO ASISTE"))</f>
        <v>36</v>
      </c>
      <c r="V375" s="27" t="str">
        <f>IF(J37="","",INDEX('PARAMETROS OPA'!$B$2:$B$153,J37))</f>
        <v/>
      </c>
      <c r="W375" s="27" t="str">
        <f>IF(K37="","",HYPERLINK("#'Distribución Tribuna'!"&amp;ADDRESS(_xludf.SWITCH(LEFT(K37,1),"A",2,"B",9,"C",16,"D",23),VALUE(RIGHT(K37,2))),"IR A UBICACIÓN"))</f>
        <v/>
      </c>
      <c r="X375" s="27"/>
      <c r="Y375" s="59" t="str">
        <f t="shared" si="5"/>
        <v/>
      </c>
    </row>
    <row r="376" spans="1:25" ht="22.05" customHeight="1">
      <c r="A376" s="10">
        <v>37</v>
      </c>
      <c r="B376" s="10" t="s">
        <v>14</v>
      </c>
      <c r="C376" s="10" t="s">
        <v>14</v>
      </c>
      <c r="D376" s="10"/>
      <c r="E376" s="10" t="s">
        <v>1476</v>
      </c>
      <c r="F376" s="10" t="s">
        <v>1356</v>
      </c>
      <c r="G376" s="10"/>
      <c r="H376" s="10" t="s">
        <v>1293</v>
      </c>
      <c r="I376" s="10" t="s">
        <v>1425</v>
      </c>
      <c r="J376" s="10" t="s">
        <v>1477</v>
      </c>
      <c r="K376" s="71" t="s">
        <v>79</v>
      </c>
      <c r="L376" s="32" t="s">
        <v>57</v>
      </c>
      <c r="M376" s="10"/>
      <c r="N376" s="72" t="s">
        <v>77</v>
      </c>
      <c r="O376" s="10"/>
      <c r="P376" s="10"/>
      <c r="Q376" s="10"/>
      <c r="R376" s="10"/>
      <c r="S376" s="10"/>
      <c r="T376" s="10" t="s">
        <v>57</v>
      </c>
      <c r="U376" s="10">
        <f>IF(UPPER(I38)="NO ASISTE","",COUNTIFS($I$2:I38,"&lt;&gt;NO ASISTE"))</f>
        <v>37</v>
      </c>
      <c r="V376" s="10" t="str">
        <f>IF(J38="","",INDEX('PARAMETROS OPA'!$B$2:$B$153,J38))</f>
        <v/>
      </c>
      <c r="W376" s="10" t="str">
        <f>IF(K38="","",HYPERLINK("#'Distribución Tribuna'!"&amp;ADDRESS(_xludf.SWITCH(LEFT(K38,1),"A",2,"B",9,"C",16,"D",23),VALUE(RIGHT(K38,2))),"IR A UBICACIÓN"))</f>
        <v/>
      </c>
      <c r="X376" s="10"/>
      <c r="Y376" s="59" t="str">
        <f t="shared" si="5"/>
        <v>DUPLICADO CARGO</v>
      </c>
    </row>
    <row r="377" spans="1:25" ht="22.05" customHeight="1">
      <c r="A377" s="27">
        <v>38</v>
      </c>
      <c r="B377" s="27" t="s">
        <v>14</v>
      </c>
      <c r="C377" s="27" t="s">
        <v>14</v>
      </c>
      <c r="D377" s="27"/>
      <c r="E377" s="27" t="s">
        <v>1478</v>
      </c>
      <c r="F377" s="27" t="s">
        <v>1356</v>
      </c>
      <c r="G377" s="27"/>
      <c r="H377" s="27" t="s">
        <v>1479</v>
      </c>
      <c r="I377" s="27" t="s">
        <v>1093</v>
      </c>
      <c r="J377" s="27" t="s">
        <v>1071</v>
      </c>
      <c r="K377" s="71" t="s">
        <v>74</v>
      </c>
      <c r="L377" s="37" t="s">
        <v>57</v>
      </c>
      <c r="M377" s="27"/>
      <c r="N377" s="72" t="s">
        <v>72</v>
      </c>
      <c r="O377" s="27"/>
      <c r="P377" s="27"/>
      <c r="Q377" s="27"/>
      <c r="R377" s="27"/>
      <c r="S377" s="27"/>
      <c r="T377" s="27" t="s">
        <v>57</v>
      </c>
      <c r="U377" s="27">
        <f>IF(UPPER(I39)="NO ASISTE","",COUNTIFS($I$2:I39,"&lt;&gt;NO ASISTE"))</f>
        <v>38</v>
      </c>
      <c r="V377" s="27" t="str">
        <f>IF(J39="","",INDEX('PARAMETROS OPA'!$B$2:$B$153,J39))</f>
        <v/>
      </c>
      <c r="W377" s="27" t="str">
        <f>IF(K39="","",HYPERLINK("#'Distribución Tribuna'!"&amp;ADDRESS(_xludf.SWITCH(LEFT(K39,1),"A",2,"B",9,"C",16,"D",23),VALUE(RIGHT(K39,2))),"IR A UBICACIÓN"))</f>
        <v/>
      </c>
      <c r="X377" s="27"/>
      <c r="Y377" s="59" t="str">
        <f t="shared" si="5"/>
        <v>DUPLICADO CARGO</v>
      </c>
    </row>
    <row r="378" spans="1:25" ht="22.05" customHeight="1">
      <c r="A378" s="10">
        <v>39</v>
      </c>
      <c r="B378" s="10" t="s">
        <v>14</v>
      </c>
      <c r="C378" s="10" t="s">
        <v>14</v>
      </c>
      <c r="D378" s="10"/>
      <c r="E378" s="10" t="s">
        <v>1480</v>
      </c>
      <c r="F378" s="10" t="s">
        <v>1356</v>
      </c>
      <c r="G378" s="10"/>
      <c r="H378" s="10" t="s">
        <v>1481</v>
      </c>
      <c r="I378" s="10" t="s">
        <v>1482</v>
      </c>
      <c r="J378" s="10" t="s">
        <v>1483</v>
      </c>
      <c r="K378" s="71" t="s">
        <v>112</v>
      </c>
      <c r="L378" s="32" t="s">
        <v>57</v>
      </c>
      <c r="M378" s="10"/>
      <c r="N378" s="72" t="s">
        <v>110</v>
      </c>
      <c r="O378" s="10"/>
      <c r="P378" s="10"/>
      <c r="Q378" s="10"/>
      <c r="R378" s="10"/>
      <c r="S378" s="10"/>
      <c r="T378" s="10" t="s">
        <v>57</v>
      </c>
      <c r="U378" s="10">
        <f>IF(UPPER(I40)="NO ASISTE","",COUNTIFS($I$2:I40,"&lt;&gt;NO ASISTE"))</f>
        <v>39</v>
      </c>
      <c r="V378" s="10" t="str">
        <f>IF(J40="","",INDEX('PARAMETROS OPA'!$B$2:$B$153,J40))</f>
        <v/>
      </c>
      <c r="W378" s="10" t="str">
        <f>IF(K40="","",HYPERLINK("#'Distribución Tribuna'!"&amp;ADDRESS(_xludf.SWITCH(LEFT(K40,1),"A",2,"B",9,"C",16,"D",23),VALUE(RIGHT(K40,2))),"IR A UBICACIÓN"))</f>
        <v/>
      </c>
      <c r="X378" s="10"/>
      <c r="Y378" s="59" t="str">
        <f t="shared" si="5"/>
        <v>DUPLICADO CARGO</v>
      </c>
    </row>
    <row r="379" spans="1:25" ht="22.05" customHeight="1">
      <c r="A379" s="27">
        <v>40</v>
      </c>
      <c r="B379" s="27" t="s">
        <v>14</v>
      </c>
      <c r="C379" s="27" t="s">
        <v>14</v>
      </c>
      <c r="D379" s="27"/>
      <c r="E379" s="27" t="s">
        <v>1484</v>
      </c>
      <c r="F379" s="27" t="s">
        <v>1356</v>
      </c>
      <c r="G379" s="27"/>
      <c r="H379" s="27" t="s">
        <v>1064</v>
      </c>
      <c r="I379" s="27" t="s">
        <v>1485</v>
      </c>
      <c r="J379" s="27" t="s">
        <v>1486</v>
      </c>
      <c r="K379" s="71" t="s">
        <v>84</v>
      </c>
      <c r="L379" s="37" t="s">
        <v>57</v>
      </c>
      <c r="M379" s="27"/>
      <c r="N379" s="72" t="s">
        <v>82</v>
      </c>
      <c r="O379" s="27"/>
      <c r="P379" s="27"/>
      <c r="Q379" s="27"/>
      <c r="R379" s="27"/>
      <c r="S379" s="27"/>
      <c r="T379" s="27" t="s">
        <v>57</v>
      </c>
      <c r="U379" s="27">
        <f>IF(UPPER(I41)="NO ASISTE","",COUNTIFS($I$2:I41,"&lt;&gt;NO ASISTE"))</f>
        <v>40</v>
      </c>
      <c r="V379" s="27" t="str">
        <f>IF(J41="","",INDEX('PARAMETROS OPA'!$B$2:$B$153,J41))</f>
        <v/>
      </c>
      <c r="W379" s="27" t="str">
        <f>IF(K41="","",HYPERLINK("#'Distribución Tribuna'!"&amp;ADDRESS(_xludf.SWITCH(LEFT(K41,1),"A",2,"B",9,"C",16,"D",23),VALUE(RIGHT(K41,2))),"IR A UBICACIÓN"))</f>
        <v/>
      </c>
      <c r="X379" s="27"/>
      <c r="Y379" s="59" t="str">
        <f t="shared" si="5"/>
        <v>DUPLICADO CARGO</v>
      </c>
    </row>
    <row r="380" spans="1:25" ht="22.05" customHeight="1">
      <c r="A380" s="10">
        <v>41</v>
      </c>
      <c r="B380" s="10" t="s">
        <v>14</v>
      </c>
      <c r="C380" s="10" t="s">
        <v>14</v>
      </c>
      <c r="D380" s="10"/>
      <c r="E380" s="10" t="s">
        <v>1487</v>
      </c>
      <c r="F380" s="10" t="s">
        <v>1356</v>
      </c>
      <c r="G380" s="10"/>
      <c r="H380" s="10" t="s">
        <v>1488</v>
      </c>
      <c r="I380" s="10" t="s">
        <v>1489</v>
      </c>
      <c r="J380" s="10" t="s">
        <v>1490</v>
      </c>
      <c r="K380" s="71" t="s">
        <v>95</v>
      </c>
      <c r="L380" s="32" t="s">
        <v>57</v>
      </c>
      <c r="M380" s="10"/>
      <c r="N380" s="72" t="s">
        <v>87</v>
      </c>
      <c r="O380" s="10"/>
      <c r="P380" s="10"/>
      <c r="Q380" s="10"/>
      <c r="R380" s="10"/>
      <c r="S380" s="10"/>
      <c r="T380" s="10" t="s">
        <v>57</v>
      </c>
      <c r="U380" s="10">
        <f>IF(UPPER(I42)="NO ASISTE","",COUNTIFS($I$2:I42,"&lt;&gt;NO ASISTE"))</f>
        <v>41</v>
      </c>
      <c r="V380" s="10" t="str">
        <f>IF(J42="","",INDEX('PARAMETROS OPA'!$B$2:$B$153,J42))</f>
        <v/>
      </c>
      <c r="W380" s="10" t="str">
        <f>IF(K42="","",HYPERLINK("#'Distribución Tribuna'!"&amp;ADDRESS(_xludf.SWITCH(LEFT(K42,1),"A",2,"B",9,"C",16,"D",23),VALUE(RIGHT(K42,2))),"IR A UBICACIÓN"))</f>
        <v/>
      </c>
      <c r="X380" s="10"/>
      <c r="Y380" s="59" t="str">
        <f t="shared" si="5"/>
        <v>DUPLICADO CARGO</v>
      </c>
    </row>
    <row r="381" spans="1:25" ht="22.05" customHeight="1">
      <c r="A381" s="27">
        <v>42</v>
      </c>
      <c r="B381" s="27" t="s">
        <v>14</v>
      </c>
      <c r="C381" s="27" t="s">
        <v>14</v>
      </c>
      <c r="D381" s="27"/>
      <c r="E381" s="27" t="s">
        <v>1487</v>
      </c>
      <c r="F381" s="27" t="s">
        <v>1356</v>
      </c>
      <c r="G381" s="27"/>
      <c r="H381" s="27" t="s">
        <v>1491</v>
      </c>
      <c r="I381" s="27" t="s">
        <v>1371</v>
      </c>
      <c r="J381" s="27" t="s">
        <v>1113</v>
      </c>
      <c r="K381" s="71" t="s">
        <v>97</v>
      </c>
      <c r="L381" s="37" t="s">
        <v>57</v>
      </c>
      <c r="M381" s="27"/>
      <c r="N381" s="72" t="s">
        <v>87</v>
      </c>
      <c r="O381" s="27"/>
      <c r="P381" s="27"/>
      <c r="Q381" s="27"/>
      <c r="R381" s="27"/>
      <c r="S381" s="27"/>
      <c r="T381" s="27" t="s">
        <v>57</v>
      </c>
      <c r="U381" s="27">
        <f>IF(UPPER(I43)="NO ASISTE","",COUNTIFS($I$2:I43,"&lt;&gt;NO ASISTE"))</f>
        <v>42</v>
      </c>
      <c r="V381" s="27" t="str">
        <f>IF(J43="","",INDEX('PARAMETROS OPA'!$B$2:$B$153,J43))</f>
        <v/>
      </c>
      <c r="W381" s="27" t="str">
        <f>IF(K43="","",HYPERLINK("#'Distribución Tribuna'!"&amp;ADDRESS(_xludf.SWITCH(LEFT(K43,1),"A",2,"B",9,"C",16,"D",23),VALUE(RIGHT(K43,2))),"IR A UBICACIÓN"))</f>
        <v/>
      </c>
      <c r="X381" s="27"/>
      <c r="Y381" s="59" t="str">
        <f t="shared" si="5"/>
        <v>DUPLICADO CARGO</v>
      </c>
    </row>
    <row r="382" spans="1:25" ht="22.05" customHeight="1">
      <c r="A382" s="10">
        <v>43</v>
      </c>
      <c r="B382" s="10" t="s">
        <v>14</v>
      </c>
      <c r="C382" s="10" t="s">
        <v>14</v>
      </c>
      <c r="D382" s="10"/>
      <c r="E382" s="10" t="s">
        <v>1487</v>
      </c>
      <c r="F382" s="10" t="s">
        <v>1356</v>
      </c>
      <c r="G382" s="10"/>
      <c r="H382" s="10" t="s">
        <v>1492</v>
      </c>
      <c r="I382" s="10" t="s">
        <v>1493</v>
      </c>
      <c r="J382" s="10" t="s">
        <v>1494</v>
      </c>
      <c r="K382" s="71" t="s">
        <v>99</v>
      </c>
      <c r="L382" s="32" t="s">
        <v>57</v>
      </c>
      <c r="M382" s="10"/>
      <c r="N382" s="72" t="s">
        <v>87</v>
      </c>
      <c r="O382" s="10"/>
      <c r="P382" s="10"/>
      <c r="Q382" s="10"/>
      <c r="R382" s="10"/>
      <c r="S382" s="10"/>
      <c r="T382" s="10" t="s">
        <v>57</v>
      </c>
      <c r="U382" s="10">
        <f>IF(UPPER(I44)="NO ASISTE","",COUNTIFS($I$2:I44,"&lt;&gt;NO ASISTE"))</f>
        <v>43</v>
      </c>
      <c r="V382" s="10" t="str">
        <f>IF(J44="","",INDEX('PARAMETROS OPA'!$B$2:$B$153,J44))</f>
        <v/>
      </c>
      <c r="W382" s="10" t="str">
        <f>IF(K44="","",HYPERLINK("#'Distribución Tribuna'!"&amp;ADDRESS(_xludf.SWITCH(LEFT(K44,1),"A",2,"B",9,"C",16,"D",23),VALUE(RIGHT(K44,2))),"IR A UBICACIÓN"))</f>
        <v/>
      </c>
      <c r="X382" s="10"/>
      <c r="Y382" s="59" t="str">
        <f t="shared" si="5"/>
        <v>DUPLICADO CARGO</v>
      </c>
    </row>
    <row r="383" spans="1:25" ht="22.05" customHeight="1">
      <c r="A383" s="27">
        <v>44</v>
      </c>
      <c r="B383" s="27" t="s">
        <v>14</v>
      </c>
      <c r="C383" s="27" t="s">
        <v>14</v>
      </c>
      <c r="D383" s="27"/>
      <c r="E383" s="27" t="s">
        <v>1487</v>
      </c>
      <c r="F383" s="27" t="s">
        <v>1356</v>
      </c>
      <c r="G383" s="27"/>
      <c r="H383" s="27" t="s">
        <v>1495</v>
      </c>
      <c r="I383" s="27" t="s">
        <v>1071</v>
      </c>
      <c r="J383" s="27" t="s">
        <v>1496</v>
      </c>
      <c r="K383" s="71" t="s">
        <v>101</v>
      </c>
      <c r="L383" s="37" t="s">
        <v>57</v>
      </c>
      <c r="M383" s="27"/>
      <c r="N383" s="72" t="s">
        <v>87</v>
      </c>
      <c r="O383" s="27"/>
      <c r="P383" s="27"/>
      <c r="Q383" s="27"/>
      <c r="R383" s="27"/>
      <c r="S383" s="27"/>
      <c r="T383" s="27" t="s">
        <v>57</v>
      </c>
      <c r="U383" s="27">
        <f>IF(UPPER(I45)="NO ASISTE","",COUNTIFS($I$2:I45,"&lt;&gt;NO ASISTE"))</f>
        <v>44</v>
      </c>
      <c r="V383" s="27" t="str">
        <f>IF(J45="","",INDEX('PARAMETROS OPA'!$B$2:$B$153,J45))</f>
        <v/>
      </c>
      <c r="W383" s="27" t="str">
        <f>IF(K45="","",HYPERLINK("#'Distribución Tribuna'!"&amp;ADDRESS(_xludf.SWITCH(LEFT(K45,1),"A",2,"B",9,"C",16,"D",23),VALUE(RIGHT(K45,2))),"IR A UBICACIÓN"))</f>
        <v/>
      </c>
      <c r="X383" s="27"/>
      <c r="Y383" s="59" t="str">
        <f t="shared" si="5"/>
        <v>DUPLICADO CARGO</v>
      </c>
    </row>
    <row r="384" spans="1:25" ht="22.05" customHeight="1">
      <c r="A384" s="10">
        <v>45</v>
      </c>
      <c r="B384" s="10" t="s">
        <v>14</v>
      </c>
      <c r="C384" s="10" t="s">
        <v>14</v>
      </c>
      <c r="D384" s="10"/>
      <c r="E384" s="10" t="s">
        <v>1487</v>
      </c>
      <c r="F384" s="10" t="s">
        <v>1356</v>
      </c>
      <c r="G384" s="10"/>
      <c r="H384" s="10" t="s">
        <v>1497</v>
      </c>
      <c r="I384" s="10" t="s">
        <v>1498</v>
      </c>
      <c r="J384" s="10" t="s">
        <v>1406</v>
      </c>
      <c r="K384" s="71" t="s">
        <v>103</v>
      </c>
      <c r="L384" s="32" t="s">
        <v>57</v>
      </c>
      <c r="M384" s="10"/>
      <c r="N384" s="72" t="s">
        <v>87</v>
      </c>
      <c r="O384" s="10"/>
      <c r="P384" s="10"/>
      <c r="Q384" s="10"/>
      <c r="R384" s="10"/>
      <c r="S384" s="10"/>
      <c r="T384" s="10" t="s">
        <v>57</v>
      </c>
      <c r="U384" s="10">
        <f>IF(UPPER(I46)="NO ASISTE","",COUNTIFS($I$2:I46,"&lt;&gt;NO ASISTE"))</f>
        <v>45</v>
      </c>
      <c r="V384" s="10" t="str">
        <f>IF(J46="","",INDEX('PARAMETROS OPA'!$B$2:$B$153,J46))</f>
        <v/>
      </c>
      <c r="W384" s="10" t="str">
        <f>IF(K46="","",HYPERLINK("#'Distribución Tribuna'!"&amp;ADDRESS(_xludf.SWITCH(LEFT(K46,1),"A",2,"B",9,"C",16,"D",23),VALUE(RIGHT(K46,2))),"IR A UBICACIÓN"))</f>
        <v/>
      </c>
      <c r="X384" s="10"/>
      <c r="Y384" s="59" t="str">
        <f t="shared" si="5"/>
        <v>DUPLICADO CARGO</v>
      </c>
    </row>
    <row r="385" spans="1:25" ht="22.05" customHeight="1">
      <c r="A385" s="27">
        <v>46</v>
      </c>
      <c r="B385" s="27" t="s">
        <v>14</v>
      </c>
      <c r="C385" s="27" t="s">
        <v>14</v>
      </c>
      <c r="D385" s="27"/>
      <c r="E385" s="27" t="s">
        <v>1487</v>
      </c>
      <c r="F385" s="27" t="s">
        <v>1356</v>
      </c>
      <c r="G385" s="27"/>
      <c r="H385" s="27" t="s">
        <v>1499</v>
      </c>
      <c r="I385" s="27" t="s">
        <v>1500</v>
      </c>
      <c r="J385" s="27" t="s">
        <v>1501</v>
      </c>
      <c r="K385" s="71" t="s">
        <v>105</v>
      </c>
      <c r="L385" s="37" t="s">
        <v>57</v>
      </c>
      <c r="M385" s="27"/>
      <c r="N385" s="72" t="s">
        <v>87</v>
      </c>
      <c r="O385" s="27"/>
      <c r="P385" s="27"/>
      <c r="Q385" s="27"/>
      <c r="R385" s="27"/>
      <c r="S385" s="27"/>
      <c r="T385" s="27" t="s">
        <v>57</v>
      </c>
      <c r="U385" s="27">
        <f>IF(UPPER(I47)="NO ASISTE","",COUNTIFS($I$2:I47,"&lt;&gt;NO ASISTE"))</f>
        <v>46</v>
      </c>
      <c r="V385" s="27" t="str">
        <f>IF(J47="","",INDEX('PARAMETROS OPA'!$B$2:$B$153,J47))</f>
        <v/>
      </c>
      <c r="W385" s="27" t="str">
        <f>IF(K47="","",HYPERLINK("#'Distribución Tribuna'!"&amp;ADDRESS(_xludf.SWITCH(LEFT(K47,1),"A",2,"B",9,"C",16,"D",23),VALUE(RIGHT(K47,2))),"IR A UBICACIÓN"))</f>
        <v/>
      </c>
      <c r="X385" s="27"/>
      <c r="Y385" s="59" t="str">
        <f t="shared" si="5"/>
        <v>DUPLICADO CARGO</v>
      </c>
    </row>
    <row r="386" spans="1:25" ht="22.05" customHeight="1">
      <c r="A386" s="10">
        <v>47</v>
      </c>
      <c r="B386" s="10" t="s">
        <v>14</v>
      </c>
      <c r="C386" s="10" t="s">
        <v>14</v>
      </c>
      <c r="D386" s="10"/>
      <c r="E386" s="10"/>
      <c r="F386" s="10" t="s">
        <v>1363</v>
      </c>
      <c r="G386" s="10"/>
      <c r="H386" s="10" t="s">
        <v>947</v>
      </c>
      <c r="I386" s="10" t="s">
        <v>1498</v>
      </c>
      <c r="J386" s="10" t="s">
        <v>1406</v>
      </c>
      <c r="K386" s="73" t="s">
        <v>610</v>
      </c>
      <c r="L386" s="32" t="s">
        <v>57</v>
      </c>
      <c r="M386" s="10"/>
      <c r="N386" s="74" t="s">
        <v>611</v>
      </c>
      <c r="O386" s="10"/>
      <c r="P386" s="10"/>
      <c r="Q386" s="10"/>
      <c r="R386" s="10"/>
      <c r="S386" s="10"/>
      <c r="T386" s="10" t="s">
        <v>57</v>
      </c>
      <c r="U386" s="10">
        <f>IF(UPPER(I48)="NO ASISTE","",COUNTIFS($I$2:I48,"&lt;&gt;NO ASISTE"))</f>
        <v>47</v>
      </c>
      <c r="V386" s="10" t="str">
        <f>IF(J48="","",INDEX('PARAMETROS OPA'!$B$2:$B$153,J48))</f>
        <v/>
      </c>
      <c r="W386" s="10" t="str">
        <f>IF(K48="","",HYPERLINK("#'Distribución Tribuna'!"&amp;ADDRESS(_xludf.SWITCH(LEFT(K48,1),"A",2,"B",9,"C",16,"D",23),VALUE(RIGHT(K48,2))),"IR A UBICACIÓN"))</f>
        <v/>
      </c>
      <c r="X386" s="10"/>
      <c r="Y386" s="59" t="str">
        <f t="shared" si="5"/>
        <v/>
      </c>
    </row>
    <row r="387" spans="1:25" ht="22.05" customHeight="1">
      <c r="A387" s="27">
        <v>48</v>
      </c>
      <c r="B387" s="27" t="s">
        <v>14</v>
      </c>
      <c r="C387" s="27" t="s">
        <v>14</v>
      </c>
      <c r="D387" s="27"/>
      <c r="E387" s="27" t="s">
        <v>1487</v>
      </c>
      <c r="F387" s="27" t="s">
        <v>1356</v>
      </c>
      <c r="G387" s="27"/>
      <c r="H387" s="27" t="s">
        <v>1502</v>
      </c>
      <c r="I387" s="27" t="s">
        <v>1503</v>
      </c>
      <c r="J387" s="27" t="s">
        <v>1504</v>
      </c>
      <c r="K387" s="71" t="s">
        <v>107</v>
      </c>
      <c r="L387" s="37" t="s">
        <v>57</v>
      </c>
      <c r="M387" s="27"/>
      <c r="N387" s="72" t="s">
        <v>87</v>
      </c>
      <c r="O387" s="27"/>
      <c r="P387" s="27"/>
      <c r="Q387" s="27"/>
      <c r="R387" s="27"/>
      <c r="S387" s="27"/>
      <c r="T387" s="27" t="s">
        <v>57</v>
      </c>
      <c r="U387" s="27">
        <f>IF(UPPER(I49)="NO ASISTE","",COUNTIFS($I$2:I49,"&lt;&gt;NO ASISTE"))</f>
        <v>48</v>
      </c>
      <c r="V387" s="27" t="str">
        <f>IF(J49="","",INDEX('PARAMETROS OPA'!$B$2:$B$153,J49))</f>
        <v/>
      </c>
      <c r="W387" s="27" t="str">
        <f>IF(K49="","",HYPERLINK("#'Distribución Tribuna'!"&amp;ADDRESS(_xludf.SWITCH(LEFT(K49,1),"A",2,"B",9,"C",16,"D",23),VALUE(RIGHT(K49,2))),"IR A UBICACIÓN"))</f>
        <v/>
      </c>
      <c r="X387" s="27"/>
      <c r="Y387" s="59" t="str">
        <f t="shared" ref="Y387:Y450" si="6">IF(K387="","",IF(COUNTIF($K:$K,K387)&gt;1,"DUPLICADO NOMBRE",IF(AND(N387&lt;&gt;"",COUNTIF($N:$N,N387)&gt;1),"DUPLICADO CARGO","")))</f>
        <v>DUPLICADO CARGO</v>
      </c>
    </row>
    <row r="388" spans="1:25" ht="22.05" customHeight="1">
      <c r="A388" s="10">
        <v>49</v>
      </c>
      <c r="B388" s="10" t="s">
        <v>14</v>
      </c>
      <c r="C388" s="10" t="s">
        <v>14</v>
      </c>
      <c r="D388" s="10"/>
      <c r="E388" s="10" t="s">
        <v>1505</v>
      </c>
      <c r="F388" s="10" t="s">
        <v>1356</v>
      </c>
      <c r="G388" s="10"/>
      <c r="H388" s="10" t="s">
        <v>1506</v>
      </c>
      <c r="I388" s="10" t="s">
        <v>1507</v>
      </c>
      <c r="J388" s="10" t="s">
        <v>1389</v>
      </c>
      <c r="K388" s="71" t="s">
        <v>117</v>
      </c>
      <c r="L388" s="32" t="s">
        <v>57</v>
      </c>
      <c r="M388" s="10"/>
      <c r="N388" s="72" t="s">
        <v>115</v>
      </c>
      <c r="O388" s="10"/>
      <c r="P388" s="10"/>
      <c r="Q388" s="10"/>
      <c r="R388" s="10"/>
      <c r="S388" s="10"/>
      <c r="T388" s="10" t="s">
        <v>57</v>
      </c>
      <c r="U388" s="10">
        <f>IF(UPPER(I50)="NO ASISTE","",COUNTIFS($I$2:I50,"&lt;&gt;NO ASISTE"))</f>
        <v>49</v>
      </c>
      <c r="V388" s="10" t="str">
        <f>IF(J50="","",INDEX('PARAMETROS OPA'!$B$2:$B$153,J50))</f>
        <v/>
      </c>
      <c r="W388" s="10" t="str">
        <f>IF(K50="","",HYPERLINK("#'Distribución Tribuna'!"&amp;ADDRESS(_xludf.SWITCH(LEFT(K50,1),"A",2,"B",9,"C",16,"D",23),VALUE(RIGHT(K50,2))),"IR A UBICACIÓN"))</f>
        <v/>
      </c>
      <c r="X388" s="10"/>
      <c r="Y388" s="59" t="str">
        <f t="shared" si="6"/>
        <v>DUPLICADO CARGO</v>
      </c>
    </row>
    <row r="389" spans="1:25" ht="22.05" customHeight="1">
      <c r="A389" s="27">
        <v>50</v>
      </c>
      <c r="B389" s="27" t="s">
        <v>14</v>
      </c>
      <c r="C389" s="27" t="s">
        <v>14</v>
      </c>
      <c r="D389" s="27"/>
      <c r="E389" s="27"/>
      <c r="F389" s="27" t="s">
        <v>1356</v>
      </c>
      <c r="G389" s="27"/>
      <c r="H389" s="27" t="s">
        <v>1508</v>
      </c>
      <c r="I389" s="27" t="s">
        <v>1509</v>
      </c>
      <c r="J389" s="27" t="s">
        <v>1510</v>
      </c>
      <c r="K389" s="73" t="s">
        <v>685</v>
      </c>
      <c r="L389" s="37" t="s">
        <v>57</v>
      </c>
      <c r="M389" s="27"/>
      <c r="N389" s="74" t="s">
        <v>686</v>
      </c>
      <c r="O389" s="27"/>
      <c r="P389" s="27"/>
      <c r="Q389" s="27"/>
      <c r="R389" s="27"/>
      <c r="S389" s="27"/>
      <c r="T389" s="27" t="s">
        <v>57</v>
      </c>
      <c r="U389" s="27">
        <f>IF(UPPER(I51)="NO ASISTE","",COUNTIFS($I$2:I51,"&lt;&gt;NO ASISTE"))</f>
        <v>50</v>
      </c>
      <c r="V389" s="27" t="str">
        <f>IF(J51="","",INDEX('PARAMETROS OPA'!$B$2:$B$153,J51))</f>
        <v/>
      </c>
      <c r="W389" s="27" t="str">
        <f>IF(K51="","",HYPERLINK("#'Distribución Tribuna'!"&amp;ADDRESS(_xludf.SWITCH(LEFT(K51,1),"A",2,"B",9,"C",16,"D",23),VALUE(RIGHT(K51,2))),"IR A UBICACIÓN"))</f>
        <v/>
      </c>
      <c r="X389" s="27"/>
      <c r="Y389" s="59" t="str">
        <f t="shared" si="6"/>
        <v/>
      </c>
    </row>
    <row r="390" spans="1:25" ht="22.05" customHeight="1">
      <c r="A390" s="10">
        <v>51</v>
      </c>
      <c r="B390" s="10" t="s">
        <v>14</v>
      </c>
      <c r="C390" s="10" t="s">
        <v>14</v>
      </c>
      <c r="D390" s="10"/>
      <c r="E390" s="10"/>
      <c r="F390" s="10" t="s">
        <v>1356</v>
      </c>
      <c r="G390" s="10"/>
      <c r="H390" s="10" t="s">
        <v>1499</v>
      </c>
      <c r="I390" s="10" t="s">
        <v>1511</v>
      </c>
      <c r="J390" s="10" t="s">
        <v>1512</v>
      </c>
      <c r="K390" s="69" t="s">
        <v>534</v>
      </c>
      <c r="L390" s="32" t="s">
        <v>57</v>
      </c>
      <c r="M390" s="10"/>
      <c r="N390" s="70" t="s">
        <v>535</v>
      </c>
      <c r="O390" s="10"/>
      <c r="P390" s="10"/>
      <c r="Q390" s="10"/>
      <c r="R390" s="10"/>
      <c r="S390" s="10"/>
      <c r="T390" s="10" t="s">
        <v>57</v>
      </c>
      <c r="U390" s="10">
        <f>IF(UPPER(I52)="NO ASISTE","",COUNTIFS($I$2:I52,"&lt;&gt;NO ASISTE"))</f>
        <v>51</v>
      </c>
      <c r="V390" s="10" t="str">
        <f>IF(J52="","",INDEX('PARAMETROS OPA'!$B$2:$B$153,J52))</f>
        <v/>
      </c>
      <c r="W390" s="10" t="str">
        <f>IF(K52="","",HYPERLINK("#'Distribución Tribuna'!"&amp;ADDRESS(_xludf.SWITCH(LEFT(K52,1),"A",2,"B",9,"C",16,"D",23),VALUE(RIGHT(K52,2))),"IR A UBICACIÓN"))</f>
        <v/>
      </c>
      <c r="X390" s="10"/>
      <c r="Y390" s="59" t="str">
        <f t="shared" si="6"/>
        <v/>
      </c>
    </row>
    <row r="391" spans="1:25" ht="22.05" customHeight="1">
      <c r="A391" s="27">
        <v>52</v>
      </c>
      <c r="B391" s="27" t="s">
        <v>14</v>
      </c>
      <c r="C391" s="27" t="s">
        <v>14</v>
      </c>
      <c r="D391" s="27"/>
      <c r="E391" s="27" t="s">
        <v>1513</v>
      </c>
      <c r="F391" s="27" t="s">
        <v>1356</v>
      </c>
      <c r="G391" s="27"/>
      <c r="H391" s="27" t="s">
        <v>992</v>
      </c>
      <c r="I391" s="27" t="s">
        <v>1514</v>
      </c>
      <c r="J391" s="27" t="s">
        <v>1515</v>
      </c>
      <c r="K391" s="71" t="s">
        <v>206</v>
      </c>
      <c r="L391" s="37" t="s">
        <v>57</v>
      </c>
      <c r="M391" s="27"/>
      <c r="N391" s="72" t="s">
        <v>204</v>
      </c>
      <c r="O391" s="27"/>
      <c r="P391" s="27"/>
      <c r="Q391" s="27"/>
      <c r="R391" s="27"/>
      <c r="S391" s="27"/>
      <c r="T391" s="27" t="s">
        <v>57</v>
      </c>
      <c r="U391" s="27">
        <f>IF(UPPER(I53)="NO ASISTE","",COUNTIFS($I$2:I53,"&lt;&gt;NO ASISTE"))</f>
        <v>52</v>
      </c>
      <c r="V391" s="27" t="str">
        <f>IF(J53="","",INDEX('PARAMETROS OPA'!$B$2:$B$153,J53))</f>
        <v/>
      </c>
      <c r="W391" s="27" t="str">
        <f>IF(K53="","",HYPERLINK("#'Distribución Tribuna'!"&amp;ADDRESS(_xludf.SWITCH(LEFT(K53,1),"A",2,"B",9,"C",16,"D",23),VALUE(RIGHT(K53,2))),"IR A UBICACIÓN"))</f>
        <v/>
      </c>
      <c r="X391" s="27"/>
      <c r="Y391" s="59" t="str">
        <f t="shared" si="6"/>
        <v>DUPLICADO CARGO</v>
      </c>
    </row>
    <row r="392" spans="1:25" ht="22.05" customHeight="1">
      <c r="A392" s="10">
        <v>53</v>
      </c>
      <c r="B392" s="10" t="s">
        <v>14</v>
      </c>
      <c r="C392" s="10" t="s">
        <v>14</v>
      </c>
      <c r="D392" s="10"/>
      <c r="E392" s="10" t="s">
        <v>1513</v>
      </c>
      <c r="F392" s="10" t="s">
        <v>1356</v>
      </c>
      <c r="G392" s="10"/>
      <c r="H392" s="10" t="s">
        <v>1293</v>
      </c>
      <c r="I392" s="10" t="s">
        <v>1482</v>
      </c>
      <c r="J392" s="10" t="s">
        <v>1177</v>
      </c>
      <c r="K392" s="71" t="s">
        <v>304</v>
      </c>
      <c r="L392" s="32" t="s">
        <v>57</v>
      </c>
      <c r="M392" s="10"/>
      <c r="N392" s="72" t="s">
        <v>305</v>
      </c>
      <c r="O392" s="10"/>
      <c r="P392" s="10"/>
      <c r="Q392" s="10"/>
      <c r="R392" s="10"/>
      <c r="S392" s="10"/>
      <c r="T392" s="10" t="s">
        <v>57</v>
      </c>
      <c r="U392" s="10">
        <f>IF(UPPER(I54)="NO ASISTE","",COUNTIFS($I$2:I54,"&lt;&gt;NO ASISTE"))</f>
        <v>53</v>
      </c>
      <c r="V392" s="10" t="str">
        <f>IF(J54="","",INDEX('PARAMETROS OPA'!$B$2:$B$153,J54))</f>
        <v/>
      </c>
      <c r="W392" s="10" t="str">
        <f>IF(K54="","",HYPERLINK("#'Distribución Tribuna'!"&amp;ADDRESS(_xludf.SWITCH(LEFT(K54,1),"A",2,"B",9,"C",16,"D",23),VALUE(RIGHT(K54,2))),"IR A UBICACIÓN"))</f>
        <v/>
      </c>
      <c r="X392" s="10"/>
      <c r="Y392" s="59" t="str">
        <f t="shared" si="6"/>
        <v>DUPLICADO CARGO</v>
      </c>
    </row>
    <row r="393" spans="1:25" ht="22.05" customHeight="1">
      <c r="A393" s="27">
        <v>54</v>
      </c>
      <c r="B393" s="27" t="s">
        <v>14</v>
      </c>
      <c r="C393" s="27" t="s">
        <v>14</v>
      </c>
      <c r="D393" s="27"/>
      <c r="E393" s="27" t="s">
        <v>1362</v>
      </c>
      <c r="F393" s="27" t="s">
        <v>1363</v>
      </c>
      <c r="G393" s="27"/>
      <c r="H393" s="27" t="s">
        <v>1033</v>
      </c>
      <c r="I393" s="27" t="s">
        <v>1516</v>
      </c>
      <c r="J393" s="27" t="s">
        <v>1517</v>
      </c>
      <c r="K393" s="71" t="s">
        <v>307</v>
      </c>
      <c r="L393" s="37" t="s">
        <v>57</v>
      </c>
      <c r="M393" s="27"/>
      <c r="N393" s="72" t="s">
        <v>305</v>
      </c>
      <c r="O393" s="27"/>
      <c r="P393" s="27"/>
      <c r="Q393" s="27"/>
      <c r="R393" s="27"/>
      <c r="S393" s="27"/>
      <c r="T393" s="27" t="s">
        <v>57</v>
      </c>
      <c r="U393" s="27">
        <f>IF(UPPER(I55)="NO ASISTE","",COUNTIFS($I$2:I55,"&lt;&gt;NO ASISTE"))</f>
        <v>54</v>
      </c>
      <c r="V393" s="27" t="str">
        <f>IF(J55="","",INDEX('PARAMETROS OPA'!$B$2:$B$153,J55))</f>
        <v/>
      </c>
      <c r="W393" s="27" t="str">
        <f>IF(K55="","",HYPERLINK("#'Distribución Tribuna'!"&amp;ADDRESS(_xludf.SWITCH(LEFT(K55,1),"A",2,"B",9,"C",16,"D",23),VALUE(RIGHT(K55,2))),"IR A UBICACIÓN"))</f>
        <v/>
      </c>
      <c r="X393" s="27"/>
      <c r="Y393" s="59" t="str">
        <f t="shared" si="6"/>
        <v>DUPLICADO CARGO</v>
      </c>
    </row>
    <row r="394" spans="1:25" ht="22.05" customHeight="1">
      <c r="A394" s="10">
        <v>55</v>
      </c>
      <c r="B394" s="10" t="s">
        <v>14</v>
      </c>
      <c r="C394" s="10" t="s">
        <v>14</v>
      </c>
      <c r="D394" s="10"/>
      <c r="E394" s="10" t="s">
        <v>1513</v>
      </c>
      <c r="F394" s="10" t="s">
        <v>1356</v>
      </c>
      <c r="G394" s="10"/>
      <c r="H394" s="10" t="s">
        <v>1518</v>
      </c>
      <c r="I394" s="10" t="s">
        <v>1519</v>
      </c>
      <c r="J394" s="10" t="s">
        <v>1520</v>
      </c>
      <c r="K394" s="71" t="s">
        <v>309</v>
      </c>
      <c r="L394" s="32" t="s">
        <v>57</v>
      </c>
      <c r="M394" s="10"/>
      <c r="N394" s="72" t="s">
        <v>305</v>
      </c>
      <c r="O394" s="10"/>
      <c r="P394" s="10"/>
      <c r="Q394" s="10"/>
      <c r="R394" s="10"/>
      <c r="S394" s="10"/>
      <c r="T394" s="10" t="s">
        <v>57</v>
      </c>
      <c r="U394" s="10">
        <f>IF(UPPER(I56)="NO ASISTE","",COUNTIFS($I$2:I56,"&lt;&gt;NO ASISTE"))</f>
        <v>55</v>
      </c>
      <c r="V394" s="10" t="str">
        <f>IF(J56="","",INDEX('PARAMETROS OPA'!$B$2:$B$153,J56))</f>
        <v/>
      </c>
      <c r="W394" s="10" t="str">
        <f>IF(K56="","",HYPERLINK("#'Distribución Tribuna'!"&amp;ADDRESS(_xludf.SWITCH(LEFT(K56,1),"A",2,"B",9,"C",16,"D",23),VALUE(RIGHT(K56,2))),"IR A UBICACIÓN"))</f>
        <v/>
      </c>
      <c r="X394" s="10"/>
      <c r="Y394" s="59" t="str">
        <f t="shared" si="6"/>
        <v>DUPLICADO NOMBRE</v>
      </c>
    </row>
    <row r="395" spans="1:25" ht="22.05" customHeight="1">
      <c r="A395" s="27">
        <v>56</v>
      </c>
      <c r="B395" s="27" t="s">
        <v>14</v>
      </c>
      <c r="C395" s="27" t="s">
        <v>14</v>
      </c>
      <c r="D395" s="27"/>
      <c r="E395" s="27" t="s">
        <v>1513</v>
      </c>
      <c r="F395" s="27" t="s">
        <v>1356</v>
      </c>
      <c r="G395" s="27"/>
      <c r="H395" s="27" t="s">
        <v>1521</v>
      </c>
      <c r="I395" s="27" t="s">
        <v>1522</v>
      </c>
      <c r="J395" s="27" t="s">
        <v>1523</v>
      </c>
      <c r="K395" s="71" t="s">
        <v>311</v>
      </c>
      <c r="L395" s="37" t="s">
        <v>57</v>
      </c>
      <c r="M395" s="27"/>
      <c r="N395" s="72" t="s">
        <v>305</v>
      </c>
      <c r="O395" s="27"/>
      <c r="P395" s="27"/>
      <c r="Q395" s="27"/>
      <c r="R395" s="27"/>
      <c r="S395" s="27"/>
      <c r="T395" s="27" t="s">
        <v>57</v>
      </c>
      <c r="U395" s="27">
        <f>IF(UPPER(I57)="NO ASISTE","",COUNTIFS($I$2:I57,"&lt;&gt;NO ASISTE"))</f>
        <v>56</v>
      </c>
      <c r="V395" s="27" t="str">
        <f>IF(J57="","",INDEX('PARAMETROS OPA'!$B$2:$B$153,J57))</f>
        <v/>
      </c>
      <c r="W395" s="27" t="str">
        <f>IF(K57="","",HYPERLINK("#'Distribución Tribuna'!"&amp;ADDRESS(_xludf.SWITCH(LEFT(K57,1),"A",2,"B",9,"C",16,"D",23),VALUE(RIGHT(K57,2))),"IR A UBICACIÓN"))</f>
        <v/>
      </c>
      <c r="X395" s="27"/>
      <c r="Y395" s="59" t="str">
        <f t="shared" si="6"/>
        <v>DUPLICADO CARGO</v>
      </c>
    </row>
    <row r="396" spans="1:25" ht="22.05" customHeight="1">
      <c r="A396" s="10">
        <v>57</v>
      </c>
      <c r="B396" s="10" t="s">
        <v>14</v>
      </c>
      <c r="C396" s="10" t="s">
        <v>14</v>
      </c>
      <c r="D396" s="10"/>
      <c r="E396" s="10" t="s">
        <v>1513</v>
      </c>
      <c r="F396" s="10" t="s">
        <v>1356</v>
      </c>
      <c r="G396" s="10"/>
      <c r="H396" s="10" t="s">
        <v>1524</v>
      </c>
      <c r="I396" s="10" t="s">
        <v>1525</v>
      </c>
      <c r="J396" s="10" t="s">
        <v>1526</v>
      </c>
      <c r="K396" s="69" t="s">
        <v>562</v>
      </c>
      <c r="L396" s="32" t="s">
        <v>57</v>
      </c>
      <c r="M396" s="10"/>
      <c r="N396" s="70" t="s">
        <v>563</v>
      </c>
      <c r="O396" s="10"/>
      <c r="P396" s="10"/>
      <c r="Q396" s="10"/>
      <c r="R396" s="10"/>
      <c r="S396" s="10"/>
      <c r="T396" s="10" t="s">
        <v>57</v>
      </c>
      <c r="U396" s="10">
        <f>IF(UPPER(I58)="NO ASISTE","",COUNTIFS($I$2:I58,"&lt;&gt;NO ASISTE"))</f>
        <v>57</v>
      </c>
      <c r="V396" s="10" t="str">
        <f>IF(J58="","",INDEX('PARAMETROS OPA'!$B$2:$B$153,J58))</f>
        <v/>
      </c>
      <c r="W396" s="10" t="str">
        <f>IF(K58="","",HYPERLINK("#'Distribución Tribuna'!"&amp;ADDRESS(_xludf.SWITCH(LEFT(K58,1),"A",2,"B",9,"C",16,"D",23),VALUE(RIGHT(K58,2))),"IR A UBICACIÓN"))</f>
        <v/>
      </c>
      <c r="X396" s="10"/>
      <c r="Y396" s="59" t="str">
        <f t="shared" si="6"/>
        <v/>
      </c>
    </row>
    <row r="397" spans="1:25" ht="22.05" customHeight="1">
      <c r="A397" s="27">
        <v>58</v>
      </c>
      <c r="B397" s="27" t="s">
        <v>14</v>
      </c>
      <c r="C397" s="27" t="s">
        <v>14</v>
      </c>
      <c r="D397" s="27"/>
      <c r="E397" s="27" t="s">
        <v>1513</v>
      </c>
      <c r="F397" s="27" t="s">
        <v>1356</v>
      </c>
      <c r="G397" s="27"/>
      <c r="H397" s="27" t="s">
        <v>1240</v>
      </c>
      <c r="I397" s="27" t="s">
        <v>1527</v>
      </c>
      <c r="J397" s="27" t="s">
        <v>1482</v>
      </c>
      <c r="K397" s="71" t="s">
        <v>314</v>
      </c>
      <c r="L397" s="37" t="s">
        <v>57</v>
      </c>
      <c r="M397" s="27"/>
      <c r="N397" s="72" t="s">
        <v>315</v>
      </c>
      <c r="O397" s="27"/>
      <c r="P397" s="27"/>
      <c r="Q397" s="27"/>
      <c r="R397" s="27"/>
      <c r="S397" s="27"/>
      <c r="T397" s="27" t="s">
        <v>57</v>
      </c>
      <c r="U397" s="27">
        <f>IF(UPPER(I59)="NO ASISTE","",COUNTIFS($I$2:I59,"&lt;&gt;NO ASISTE"))</f>
        <v>58</v>
      </c>
      <c r="V397" s="27" t="str">
        <f>IF(J59="","",INDEX('PARAMETROS OPA'!$B$2:$B$153,J59))</f>
        <v/>
      </c>
      <c r="W397" s="27" t="str">
        <f>IF(K59="","",HYPERLINK("#'Distribución Tribuna'!"&amp;ADDRESS(_xludf.SWITCH(LEFT(K59,1),"A",2,"B",9,"C",16,"D",23),VALUE(RIGHT(K59,2))),"IR A UBICACIÓN"))</f>
        <v/>
      </c>
      <c r="X397" s="27"/>
      <c r="Y397" s="59" t="str">
        <f t="shared" si="6"/>
        <v>DUPLICADO CARGO</v>
      </c>
    </row>
    <row r="398" spans="1:25" ht="22.05" customHeight="1">
      <c r="A398" s="10">
        <v>59</v>
      </c>
      <c r="B398" s="10" t="s">
        <v>14</v>
      </c>
      <c r="C398" s="10" t="s">
        <v>14</v>
      </c>
      <c r="D398" s="10"/>
      <c r="E398" s="10" t="s">
        <v>1362</v>
      </c>
      <c r="F398" s="10" t="s">
        <v>1363</v>
      </c>
      <c r="G398" s="10"/>
      <c r="H398" s="10" t="s">
        <v>1528</v>
      </c>
      <c r="I398" s="10" t="s">
        <v>1529</v>
      </c>
      <c r="J398" s="10" t="s">
        <v>1530</v>
      </c>
      <c r="K398" s="71" t="s">
        <v>317</v>
      </c>
      <c r="L398" s="32" t="s">
        <v>57</v>
      </c>
      <c r="M398" s="10"/>
      <c r="N398" s="72" t="s">
        <v>315</v>
      </c>
      <c r="O398" s="10"/>
      <c r="P398" s="10"/>
      <c r="Q398" s="10"/>
      <c r="R398" s="10"/>
      <c r="S398" s="10"/>
      <c r="T398" s="10" t="s">
        <v>57</v>
      </c>
      <c r="U398" s="10">
        <f>IF(UPPER(I60)="NO ASISTE","",COUNTIFS($I$2:I60,"&lt;&gt;NO ASISTE"))</f>
        <v>59</v>
      </c>
      <c r="V398" s="10" t="str">
        <f>IF(J60="","",INDEX('PARAMETROS OPA'!$B$2:$B$153,J60))</f>
        <v/>
      </c>
      <c r="W398" s="10" t="str">
        <f>IF(K60="","",HYPERLINK("#'Distribución Tribuna'!"&amp;ADDRESS(_xludf.SWITCH(LEFT(K60,1),"A",2,"B",9,"C",16,"D",23),VALUE(RIGHT(K60,2))),"IR A UBICACIÓN"))</f>
        <v/>
      </c>
      <c r="X398" s="10"/>
      <c r="Y398" s="59" t="str">
        <f t="shared" si="6"/>
        <v>DUPLICADO CARGO</v>
      </c>
    </row>
    <row r="399" spans="1:25" ht="22.05" customHeight="1">
      <c r="A399" s="27">
        <v>60</v>
      </c>
      <c r="B399" s="27" t="s">
        <v>14</v>
      </c>
      <c r="C399" s="27" t="s">
        <v>14</v>
      </c>
      <c r="D399" s="27"/>
      <c r="E399" s="27" t="s">
        <v>1513</v>
      </c>
      <c r="F399" s="27" t="s">
        <v>1356</v>
      </c>
      <c r="G399" s="27"/>
      <c r="H399" s="27" t="s">
        <v>1531</v>
      </c>
      <c r="I399" s="27" t="s">
        <v>1532</v>
      </c>
      <c r="J399" s="27" t="s">
        <v>1533</v>
      </c>
      <c r="K399" s="71" t="s">
        <v>319</v>
      </c>
      <c r="L399" s="37" t="s">
        <v>57</v>
      </c>
      <c r="M399" s="27"/>
      <c r="N399" s="72" t="s">
        <v>315</v>
      </c>
      <c r="O399" s="27"/>
      <c r="P399" s="27"/>
      <c r="Q399" s="27"/>
      <c r="R399" s="27"/>
      <c r="S399" s="27"/>
      <c r="T399" s="27" t="s">
        <v>57</v>
      </c>
      <c r="U399" s="27">
        <f>IF(UPPER(I61)="NO ASISTE","",COUNTIFS($I$2:I61,"&lt;&gt;NO ASISTE"))</f>
        <v>60</v>
      </c>
      <c r="V399" s="27" t="str">
        <f>IF(J61="","",INDEX('PARAMETROS OPA'!$B$2:$B$153,J61))</f>
        <v/>
      </c>
      <c r="W399" s="27" t="str">
        <f>IF(K61="","",HYPERLINK("#'Distribución Tribuna'!"&amp;ADDRESS(_xludf.SWITCH(LEFT(K61,1),"A",2,"B",9,"C",16,"D",23),VALUE(RIGHT(K61,2))),"IR A UBICACIÓN"))</f>
        <v/>
      </c>
      <c r="X399" s="27"/>
      <c r="Y399" s="59" t="str">
        <f t="shared" si="6"/>
        <v>DUPLICADO CARGO</v>
      </c>
    </row>
    <row r="400" spans="1:25" ht="22.05" customHeight="1">
      <c r="A400" s="10">
        <v>61</v>
      </c>
      <c r="B400" s="10" t="s">
        <v>14</v>
      </c>
      <c r="C400" s="10" t="s">
        <v>14</v>
      </c>
      <c r="D400" s="10"/>
      <c r="E400" s="10" t="s">
        <v>1513</v>
      </c>
      <c r="F400" s="10" t="s">
        <v>1356</v>
      </c>
      <c r="G400" s="10"/>
      <c r="H400" s="10" t="s">
        <v>1534</v>
      </c>
      <c r="I400" s="10" t="s">
        <v>1535</v>
      </c>
      <c r="J400" s="10" t="s">
        <v>1536</v>
      </c>
      <c r="K400" s="71" t="s">
        <v>321</v>
      </c>
      <c r="L400" s="32" t="s">
        <v>57</v>
      </c>
      <c r="M400" s="10"/>
      <c r="N400" s="72" t="s">
        <v>315</v>
      </c>
      <c r="O400" s="10"/>
      <c r="P400" s="10"/>
      <c r="Q400" s="10"/>
      <c r="R400" s="10"/>
      <c r="S400" s="10"/>
      <c r="T400" s="10" t="s">
        <v>57</v>
      </c>
      <c r="U400" s="10">
        <f>IF(UPPER(I62)="NO ASISTE","",COUNTIFS($I$2:I62,"&lt;&gt;NO ASISTE"))</f>
        <v>61</v>
      </c>
      <c r="V400" s="10" t="str">
        <f>IF(J62="","",INDEX('PARAMETROS OPA'!$B$2:$B$153,J62))</f>
        <v/>
      </c>
      <c r="W400" s="10" t="str">
        <f>IF(K62="","",HYPERLINK("#'Distribución Tribuna'!"&amp;ADDRESS(_xludf.SWITCH(LEFT(K62,1),"A",2,"B",9,"C",16,"D",23),VALUE(RIGHT(K62,2))),"IR A UBICACIÓN"))</f>
        <v/>
      </c>
      <c r="X400" s="10"/>
      <c r="Y400" s="59" t="str">
        <f t="shared" si="6"/>
        <v>DUPLICADO CARGO</v>
      </c>
    </row>
    <row r="401" spans="1:25" ht="22.05" customHeight="1">
      <c r="A401" s="27">
        <v>62</v>
      </c>
      <c r="B401" s="27" t="s">
        <v>14</v>
      </c>
      <c r="C401" s="27" t="s">
        <v>14</v>
      </c>
      <c r="D401" s="27"/>
      <c r="E401" s="27" t="s">
        <v>1513</v>
      </c>
      <c r="F401" s="27" t="s">
        <v>1356</v>
      </c>
      <c r="G401" s="27"/>
      <c r="H401" s="27" t="s">
        <v>1440</v>
      </c>
      <c r="I401" s="27" t="s">
        <v>1537</v>
      </c>
      <c r="J401" s="27" t="s">
        <v>1538</v>
      </c>
      <c r="K401" s="71" t="s">
        <v>324</v>
      </c>
      <c r="L401" s="37" t="s">
        <v>57</v>
      </c>
      <c r="M401" s="27"/>
      <c r="N401" s="72" t="s">
        <v>325</v>
      </c>
      <c r="O401" s="27"/>
      <c r="P401" s="27"/>
      <c r="Q401" s="27"/>
      <c r="R401" s="27"/>
      <c r="S401" s="27"/>
      <c r="T401" s="27" t="s">
        <v>57</v>
      </c>
      <c r="U401" s="27">
        <f>IF(UPPER(I63)="NO ASISTE","",COUNTIFS($I$2:I63,"&lt;&gt;NO ASISTE"))</f>
        <v>62</v>
      </c>
      <c r="V401" s="27" t="str">
        <f>IF(J63="","",INDEX('PARAMETROS OPA'!$B$2:$B$153,J63))</f>
        <v/>
      </c>
      <c r="W401" s="27" t="str">
        <f>IF(K63="","",HYPERLINK("#'Distribución Tribuna'!"&amp;ADDRESS(_xludf.SWITCH(LEFT(K63,1),"A",2,"B",9,"C",16,"D",23),VALUE(RIGHT(K63,2))),"IR A UBICACIÓN"))</f>
        <v/>
      </c>
      <c r="X401" s="27"/>
      <c r="Y401" s="59" t="str">
        <f t="shared" si="6"/>
        <v>DUPLICADO CARGO</v>
      </c>
    </row>
    <row r="402" spans="1:25" ht="22.05" customHeight="1">
      <c r="A402" s="10">
        <v>63</v>
      </c>
      <c r="B402" s="10" t="s">
        <v>14</v>
      </c>
      <c r="C402" s="10" t="s">
        <v>14</v>
      </c>
      <c r="D402" s="10"/>
      <c r="E402" s="10" t="s">
        <v>1513</v>
      </c>
      <c r="F402" s="10" t="s">
        <v>1356</v>
      </c>
      <c r="G402" s="10"/>
      <c r="H402" s="10" t="s">
        <v>1497</v>
      </c>
      <c r="I402" s="10" t="s">
        <v>1539</v>
      </c>
      <c r="J402" s="10" t="s">
        <v>1540</v>
      </c>
      <c r="K402" s="71" t="s">
        <v>327</v>
      </c>
      <c r="L402" s="32" t="s">
        <v>57</v>
      </c>
      <c r="M402" s="10"/>
      <c r="N402" s="72" t="s">
        <v>325</v>
      </c>
      <c r="O402" s="10"/>
      <c r="P402" s="10"/>
      <c r="Q402" s="10"/>
      <c r="R402" s="10"/>
      <c r="S402" s="10"/>
      <c r="T402" s="10" t="s">
        <v>57</v>
      </c>
      <c r="U402" s="10">
        <f>IF(UPPER(I64)="NO ASISTE","",COUNTIFS($I$2:I64,"&lt;&gt;NO ASISTE"))</f>
        <v>63</v>
      </c>
      <c r="V402" s="10" t="str">
        <f>IF(J64="","",INDEX('PARAMETROS OPA'!$B$2:$B$153,J64))</f>
        <v/>
      </c>
      <c r="W402" s="10" t="str">
        <f>IF(K64="","",HYPERLINK("#'Distribución Tribuna'!"&amp;ADDRESS(_xludf.SWITCH(LEFT(K64,1),"A",2,"B",9,"C",16,"D",23),VALUE(RIGHT(K64,2))),"IR A UBICACIÓN"))</f>
        <v/>
      </c>
      <c r="X402" s="10"/>
      <c r="Y402" s="59" t="str">
        <f t="shared" si="6"/>
        <v>DUPLICADO CARGO</v>
      </c>
    </row>
    <row r="403" spans="1:25" ht="22.05" customHeight="1">
      <c r="A403" s="27">
        <v>64</v>
      </c>
      <c r="B403" s="27" t="s">
        <v>14</v>
      </c>
      <c r="C403" s="27" t="s">
        <v>14</v>
      </c>
      <c r="D403" s="27"/>
      <c r="E403" s="27" t="s">
        <v>1513</v>
      </c>
      <c r="F403" s="27" t="s">
        <v>1356</v>
      </c>
      <c r="G403" s="27"/>
      <c r="H403" s="27" t="s">
        <v>1518</v>
      </c>
      <c r="I403" s="27" t="s">
        <v>1519</v>
      </c>
      <c r="J403" s="27" t="s">
        <v>1520</v>
      </c>
      <c r="K403" s="71" t="s">
        <v>309</v>
      </c>
      <c r="L403" s="37" t="s">
        <v>57</v>
      </c>
      <c r="M403" s="27"/>
      <c r="N403" s="72" t="s">
        <v>325</v>
      </c>
      <c r="O403" s="27"/>
      <c r="P403" s="27"/>
      <c r="Q403" s="27"/>
      <c r="R403" s="27"/>
      <c r="S403" s="27"/>
      <c r="T403" s="27" t="s">
        <v>57</v>
      </c>
      <c r="U403" s="27">
        <f>IF(UPPER(I65)="NO ASISTE","",COUNTIFS($I$2:I65,"&lt;&gt;NO ASISTE"))</f>
        <v>64</v>
      </c>
      <c r="V403" s="27" t="str">
        <f>IF(J65="","",INDEX('PARAMETROS OPA'!$B$2:$B$153,J65))</f>
        <v/>
      </c>
      <c r="W403" s="27" t="str">
        <f>IF(K65="","",HYPERLINK("#'Distribución Tribuna'!"&amp;ADDRESS(_xludf.SWITCH(LEFT(K65,1),"A",2,"B",9,"C",16,"D",23),VALUE(RIGHT(K65,2))),"IR A UBICACIÓN"))</f>
        <v/>
      </c>
      <c r="X403" s="27"/>
      <c r="Y403" s="59" t="str">
        <f t="shared" si="6"/>
        <v>DUPLICADO NOMBRE</v>
      </c>
    </row>
    <row r="404" spans="1:25" ht="22.05" customHeight="1">
      <c r="A404" s="10">
        <v>65</v>
      </c>
      <c r="B404" s="10" t="s">
        <v>14</v>
      </c>
      <c r="C404" s="10" t="s">
        <v>14</v>
      </c>
      <c r="D404" s="10"/>
      <c r="E404" s="10" t="s">
        <v>1513</v>
      </c>
      <c r="F404" s="10" t="s">
        <v>1356</v>
      </c>
      <c r="G404" s="10"/>
      <c r="H404" s="10" t="s">
        <v>1541</v>
      </c>
      <c r="I404" s="10" t="s">
        <v>1010</v>
      </c>
      <c r="J404" s="10" t="s">
        <v>1542</v>
      </c>
      <c r="K404" s="71" t="s">
        <v>331</v>
      </c>
      <c r="L404" s="32" t="s">
        <v>57</v>
      </c>
      <c r="M404" s="10"/>
      <c r="N404" s="72" t="s">
        <v>332</v>
      </c>
      <c r="O404" s="10"/>
      <c r="P404" s="10"/>
      <c r="Q404" s="10"/>
      <c r="R404" s="10"/>
      <c r="S404" s="10"/>
      <c r="T404" s="10" t="s">
        <v>57</v>
      </c>
      <c r="U404" s="10">
        <f>IF(UPPER(I66)="NO ASISTE","",COUNTIFS($I$2:I66,"&lt;&gt;NO ASISTE"))</f>
        <v>65</v>
      </c>
      <c r="V404" s="10" t="str">
        <f>IF(J66="","",INDEX('PARAMETROS OPA'!$B$2:$B$153,J66))</f>
        <v/>
      </c>
      <c r="W404" s="10" t="str">
        <f>IF(K66="","",HYPERLINK("#'Distribución Tribuna'!"&amp;ADDRESS(_xludf.SWITCH(LEFT(K66,1),"A",2,"B",9,"C",16,"D",23),VALUE(RIGHT(K66,2))),"IR A UBICACIÓN"))</f>
        <v/>
      </c>
      <c r="X404" s="10"/>
      <c r="Y404" s="59" t="str">
        <f t="shared" si="6"/>
        <v>DUPLICADO CARGO</v>
      </c>
    </row>
    <row r="405" spans="1:25" ht="22.05" customHeight="1">
      <c r="A405" s="27">
        <v>66</v>
      </c>
      <c r="B405" s="27" t="s">
        <v>14</v>
      </c>
      <c r="C405" s="27" t="s">
        <v>14</v>
      </c>
      <c r="D405" s="27"/>
      <c r="E405" s="27" t="s">
        <v>1513</v>
      </c>
      <c r="F405" s="27" t="s">
        <v>1363</v>
      </c>
      <c r="G405" s="27"/>
      <c r="H405" s="27" t="s">
        <v>1543</v>
      </c>
      <c r="I405" s="27" t="s">
        <v>1544</v>
      </c>
      <c r="J405" s="27" t="s">
        <v>1545</v>
      </c>
      <c r="K405" s="71" t="s">
        <v>334</v>
      </c>
      <c r="L405" s="37" t="s">
        <v>57</v>
      </c>
      <c r="M405" s="27"/>
      <c r="N405" s="72" t="s">
        <v>332</v>
      </c>
      <c r="O405" s="27"/>
      <c r="P405" s="27"/>
      <c r="Q405" s="27"/>
      <c r="R405" s="27"/>
      <c r="S405" s="27"/>
      <c r="T405" s="27" t="s">
        <v>57</v>
      </c>
      <c r="U405" s="27">
        <f>IF(UPPER(I67)="NO ASISTE","",COUNTIFS($I$2:I67,"&lt;&gt;NO ASISTE"))</f>
        <v>66</v>
      </c>
      <c r="V405" s="27" t="str">
        <f>IF(J67="","",INDEX('PARAMETROS OPA'!$B$2:$B$153,J67))</f>
        <v/>
      </c>
      <c r="W405" s="27" t="str">
        <f>IF(K67="","",HYPERLINK("#'Distribución Tribuna'!"&amp;ADDRESS(_xludf.SWITCH(LEFT(K67,1),"A",2,"B",9,"C",16,"D",23),VALUE(RIGHT(K67,2))),"IR A UBICACIÓN"))</f>
        <v/>
      </c>
      <c r="X405" s="27"/>
      <c r="Y405" s="59" t="str">
        <f t="shared" si="6"/>
        <v>DUPLICADO CARGO</v>
      </c>
    </row>
    <row r="406" spans="1:25" ht="22.05" customHeight="1">
      <c r="A406" s="10">
        <v>67</v>
      </c>
      <c r="B406" s="10" t="s">
        <v>14</v>
      </c>
      <c r="C406" s="10" t="s">
        <v>14</v>
      </c>
      <c r="D406" s="10"/>
      <c r="E406" s="10" t="s">
        <v>1369</v>
      </c>
      <c r="F406" s="10" t="s">
        <v>1356</v>
      </c>
      <c r="G406" s="10"/>
      <c r="H406" s="10" t="s">
        <v>1029</v>
      </c>
      <c r="I406" s="10" t="s">
        <v>1546</v>
      </c>
      <c r="J406" s="10" t="s">
        <v>1193</v>
      </c>
      <c r="K406" s="69" t="s">
        <v>527</v>
      </c>
      <c r="L406" s="32" t="s">
        <v>57</v>
      </c>
      <c r="M406" s="10"/>
      <c r="N406" s="70" t="s">
        <v>528</v>
      </c>
      <c r="O406" s="10"/>
      <c r="P406" s="10"/>
      <c r="Q406" s="10"/>
      <c r="R406" s="10"/>
      <c r="S406" s="10"/>
      <c r="T406" s="10" t="s">
        <v>57</v>
      </c>
      <c r="U406" s="10">
        <f>IF(UPPER(I68)="NO ASISTE","",COUNTIFS($I$2:I68,"&lt;&gt;NO ASISTE"))</f>
        <v>67</v>
      </c>
      <c r="V406" s="10" t="str">
        <f>IF(J68="","",INDEX('PARAMETROS OPA'!$B$2:$B$153,J68))</f>
        <v/>
      </c>
      <c r="W406" s="10" t="str">
        <f>IF(K68="","",HYPERLINK("#'Distribución Tribuna'!"&amp;ADDRESS(_xludf.SWITCH(LEFT(K68,1),"A",2,"B",9,"C",16,"D",23),VALUE(RIGHT(K68,2))),"IR A UBICACIÓN"))</f>
        <v/>
      </c>
      <c r="X406" s="10"/>
      <c r="Y406" s="59" t="str">
        <f t="shared" si="6"/>
        <v/>
      </c>
    </row>
    <row r="407" spans="1:25" ht="22.05" customHeight="1">
      <c r="A407" s="27">
        <v>68</v>
      </c>
      <c r="B407" s="27" t="s">
        <v>14</v>
      </c>
      <c r="C407" s="27" t="s">
        <v>14</v>
      </c>
      <c r="D407" s="27"/>
      <c r="E407" s="27" t="s">
        <v>1369</v>
      </c>
      <c r="F407" s="27" t="s">
        <v>1356</v>
      </c>
      <c r="G407" s="27"/>
      <c r="H407" s="27" t="s">
        <v>1122</v>
      </c>
      <c r="I407" s="27" t="s">
        <v>1547</v>
      </c>
      <c r="J407" s="27" t="s">
        <v>1548</v>
      </c>
      <c r="K407" s="69" t="s">
        <v>530</v>
      </c>
      <c r="L407" s="37" t="s">
        <v>57</v>
      </c>
      <c r="M407" s="27"/>
      <c r="N407" s="70" t="s">
        <v>531</v>
      </c>
      <c r="O407" s="27"/>
      <c r="P407" s="27"/>
      <c r="Q407" s="27"/>
      <c r="R407" s="27"/>
      <c r="S407" s="27"/>
      <c r="T407" s="27" t="s">
        <v>57</v>
      </c>
      <c r="U407" s="27">
        <f>IF(UPPER(I69)="NO ASISTE","",COUNTIFS($I$2:I69,"&lt;&gt;NO ASISTE"))</f>
        <v>68</v>
      </c>
      <c r="V407" s="27" t="str">
        <f>IF(J69="","",INDEX('PARAMETROS OPA'!$B$2:$B$153,J69))</f>
        <v/>
      </c>
      <c r="W407" s="27" t="str">
        <f>IF(K69="","",HYPERLINK("#'Distribución Tribuna'!"&amp;ADDRESS(_xludf.SWITCH(LEFT(K69,1),"A",2,"B",9,"C",16,"D",23),VALUE(RIGHT(K69,2))),"IR A UBICACIÓN"))</f>
        <v/>
      </c>
      <c r="X407" s="27"/>
      <c r="Y407" s="59" t="str">
        <f t="shared" si="6"/>
        <v/>
      </c>
    </row>
    <row r="408" spans="1:25" ht="22.05" customHeight="1">
      <c r="A408" s="10">
        <v>69</v>
      </c>
      <c r="B408" s="10" t="s">
        <v>14</v>
      </c>
      <c r="C408" s="10" t="s">
        <v>14</v>
      </c>
      <c r="D408" s="10"/>
      <c r="E408" s="10" t="s">
        <v>1369</v>
      </c>
      <c r="F408" s="10" t="s">
        <v>1356</v>
      </c>
      <c r="G408" s="10"/>
      <c r="H408" s="10" t="s">
        <v>1549</v>
      </c>
      <c r="I408" s="10" t="s">
        <v>1550</v>
      </c>
      <c r="J408" s="10" t="s">
        <v>1325</v>
      </c>
      <c r="K408" s="71" t="s">
        <v>336</v>
      </c>
      <c r="L408" s="32" t="s">
        <v>57</v>
      </c>
      <c r="M408" s="10"/>
      <c r="N408" s="72" t="s">
        <v>337</v>
      </c>
      <c r="O408" s="10"/>
      <c r="P408" s="10"/>
      <c r="Q408" s="10"/>
      <c r="R408" s="10"/>
      <c r="S408" s="10"/>
      <c r="T408" s="10" t="s">
        <v>57</v>
      </c>
      <c r="U408" s="10">
        <f>IF(UPPER(I70)="NO ASISTE","",COUNTIFS($I$2:I70,"&lt;&gt;NO ASISTE"))</f>
        <v>69</v>
      </c>
      <c r="V408" s="10" t="str">
        <f>IF(J70="","",INDEX('PARAMETROS OPA'!$B$2:$B$153,J70))</f>
        <v/>
      </c>
      <c r="W408" s="10" t="str">
        <f>IF(K70="","",HYPERLINK("#'Distribución Tribuna'!"&amp;ADDRESS(_xludf.SWITCH(LEFT(K70,1),"A",2,"B",9,"C",16,"D",23),VALUE(RIGHT(K70,2))),"IR A UBICACIÓN"))</f>
        <v/>
      </c>
      <c r="X408" s="10"/>
      <c r="Y408" s="59" t="str">
        <f t="shared" si="6"/>
        <v>DUPLICADO CARGO</v>
      </c>
    </row>
    <row r="409" spans="1:25" ht="22.05" customHeight="1">
      <c r="A409" s="27">
        <v>70</v>
      </c>
      <c r="B409" s="27" t="s">
        <v>14</v>
      </c>
      <c r="C409" s="27" t="s">
        <v>14</v>
      </c>
      <c r="D409" s="27"/>
      <c r="E409" s="27" t="s">
        <v>1369</v>
      </c>
      <c r="F409" s="27" t="s">
        <v>1356</v>
      </c>
      <c r="G409" s="27"/>
      <c r="H409" s="27" t="s">
        <v>1058</v>
      </c>
      <c r="I409" s="27" t="s">
        <v>1551</v>
      </c>
      <c r="J409" s="27" t="s">
        <v>1552</v>
      </c>
      <c r="K409" s="71" t="s">
        <v>338</v>
      </c>
      <c r="L409" s="37" t="s">
        <v>57</v>
      </c>
      <c r="M409" s="27"/>
      <c r="N409" s="72" t="s">
        <v>337</v>
      </c>
      <c r="O409" s="27"/>
      <c r="P409" s="27"/>
      <c r="Q409" s="27"/>
      <c r="R409" s="27"/>
      <c r="S409" s="27"/>
      <c r="T409" s="27" t="s">
        <v>57</v>
      </c>
      <c r="U409" s="27">
        <f>IF(UPPER(I71)="NO ASISTE","",COUNTIFS($I$2:I71,"&lt;&gt;NO ASISTE"))</f>
        <v>70</v>
      </c>
      <c r="V409" s="27" t="str">
        <f>IF(J71="","",INDEX('PARAMETROS OPA'!$B$2:$B$153,J71))</f>
        <v/>
      </c>
      <c r="W409" s="27" t="str">
        <f>IF(K71="","",HYPERLINK("#'Distribución Tribuna'!"&amp;ADDRESS(_xludf.SWITCH(LEFT(K71,1),"A",2,"B",9,"C",16,"D",23),VALUE(RIGHT(K71,2))),"IR A UBICACIÓN"))</f>
        <v/>
      </c>
      <c r="X409" s="27"/>
      <c r="Y409" s="59" t="str">
        <f t="shared" si="6"/>
        <v>DUPLICADO CARGO</v>
      </c>
    </row>
    <row r="410" spans="1:25" ht="22.05" customHeight="1">
      <c r="A410" s="10">
        <v>71</v>
      </c>
      <c r="B410" s="10" t="s">
        <v>14</v>
      </c>
      <c r="C410" s="10" t="s">
        <v>14</v>
      </c>
      <c r="D410" s="10"/>
      <c r="E410" s="10" t="s">
        <v>1369</v>
      </c>
      <c r="F410" s="10" t="s">
        <v>1356</v>
      </c>
      <c r="G410" s="10"/>
      <c r="H410" s="10" t="s">
        <v>799</v>
      </c>
      <c r="I410" s="10" t="s">
        <v>1553</v>
      </c>
      <c r="J410" s="10" t="s">
        <v>1554</v>
      </c>
      <c r="K410" s="71" t="s">
        <v>340</v>
      </c>
      <c r="L410" s="32" t="s">
        <v>57</v>
      </c>
      <c r="M410" s="10"/>
      <c r="N410" s="72" t="s">
        <v>337</v>
      </c>
      <c r="O410" s="10"/>
      <c r="P410" s="10"/>
      <c r="Q410" s="10"/>
      <c r="R410" s="10"/>
      <c r="S410" s="10"/>
      <c r="T410" s="10" t="s">
        <v>57</v>
      </c>
      <c r="U410" s="10">
        <f>IF(UPPER(I72)="NO ASISTE","",COUNTIFS($I$2:I72,"&lt;&gt;NO ASISTE"))</f>
        <v>71</v>
      </c>
      <c r="V410" s="10" t="str">
        <f>IF(J72="","",INDEX('PARAMETROS OPA'!$B$2:$B$153,J72))</f>
        <v/>
      </c>
      <c r="W410" s="10" t="str">
        <f>IF(K72="","",HYPERLINK("#'Distribución Tribuna'!"&amp;ADDRESS(_xludf.SWITCH(LEFT(K72,1),"A",2,"B",9,"C",16,"D",23),VALUE(RIGHT(K72,2))),"IR A UBICACIÓN"))</f>
        <v/>
      </c>
      <c r="X410" s="10"/>
      <c r="Y410" s="59" t="str">
        <f t="shared" si="6"/>
        <v>DUPLICADO CARGO</v>
      </c>
    </row>
    <row r="411" spans="1:25" ht="22.05" customHeight="1">
      <c r="A411" s="27">
        <v>72</v>
      </c>
      <c r="B411" s="27" t="s">
        <v>14</v>
      </c>
      <c r="C411" s="27" t="s">
        <v>14</v>
      </c>
      <c r="D411" s="27"/>
      <c r="E411" s="27" t="s">
        <v>1369</v>
      </c>
      <c r="F411" s="27" t="s">
        <v>1356</v>
      </c>
      <c r="G411" s="27"/>
      <c r="H411" s="27" t="s">
        <v>1555</v>
      </c>
      <c r="I411" s="27" t="s">
        <v>1358</v>
      </c>
      <c r="J411" s="27" t="s">
        <v>1556</v>
      </c>
      <c r="K411" s="71" t="s">
        <v>342</v>
      </c>
      <c r="L411" s="37" t="s">
        <v>57</v>
      </c>
      <c r="M411" s="27"/>
      <c r="N411" s="72" t="s">
        <v>337</v>
      </c>
      <c r="O411" s="27"/>
      <c r="P411" s="27"/>
      <c r="Q411" s="27"/>
      <c r="R411" s="27"/>
      <c r="S411" s="27"/>
      <c r="T411" s="27" t="s">
        <v>57</v>
      </c>
      <c r="U411" s="27">
        <f>IF(UPPER(I73)="NO ASISTE","",COUNTIFS($I$2:I73,"&lt;&gt;NO ASISTE"))</f>
        <v>72</v>
      </c>
      <c r="V411" s="27" t="str">
        <f>IF(J73="","",INDEX('PARAMETROS OPA'!$B$2:$B$153,J73))</f>
        <v/>
      </c>
      <c r="W411" s="27" t="str">
        <f>IF(K73="","",HYPERLINK("#'Distribución Tribuna'!"&amp;ADDRESS(_xludf.SWITCH(LEFT(K73,1),"A",2,"B",9,"C",16,"D",23),VALUE(RIGHT(K73,2))),"IR A UBICACIÓN"))</f>
        <v/>
      </c>
      <c r="X411" s="27"/>
      <c r="Y411" s="59" t="str">
        <f t="shared" si="6"/>
        <v>DUPLICADO CARGO</v>
      </c>
    </row>
    <row r="412" spans="1:25" ht="22.05" customHeight="1">
      <c r="A412" s="10">
        <v>73</v>
      </c>
      <c r="B412" s="10" t="s">
        <v>14</v>
      </c>
      <c r="C412" s="10" t="s">
        <v>14</v>
      </c>
      <c r="D412" s="10"/>
      <c r="E412" s="10" t="s">
        <v>1369</v>
      </c>
      <c r="F412" s="10" t="s">
        <v>1356</v>
      </c>
      <c r="G412" s="10"/>
      <c r="H412" s="10" t="s">
        <v>1557</v>
      </c>
      <c r="I412" s="10" t="s">
        <v>1500</v>
      </c>
      <c r="J412" s="10" t="s">
        <v>1544</v>
      </c>
      <c r="K412" s="71" t="s">
        <v>344</v>
      </c>
      <c r="L412" s="32" t="s">
        <v>57</v>
      </c>
      <c r="M412" s="10"/>
      <c r="N412" s="72" t="s">
        <v>337</v>
      </c>
      <c r="O412" s="10"/>
      <c r="P412" s="10"/>
      <c r="Q412" s="10"/>
      <c r="R412" s="10"/>
      <c r="S412" s="10"/>
      <c r="T412" s="10" t="s">
        <v>57</v>
      </c>
      <c r="U412" s="10">
        <f>IF(UPPER(I74)="NO ASISTE","",COUNTIFS($I$2:I74,"&lt;&gt;NO ASISTE"))</f>
        <v>73</v>
      </c>
      <c r="V412" s="10" t="e">
        <f>IF(J74="","",INDEX('PARAMETROS OPA'!$B$2:$B$153,J74))</f>
        <v>#VALUE!</v>
      </c>
      <c r="W412" s="10" t="e">
        <f ca="1">IF(K74="","",HYPERLINK("#'Distribución Tribuna'!"&amp;ADDRESS(_xludf.SWITCH(LEFT(K74,1),"A",2,"B",9,"C",16,"D",23),VALUE(RIGHT(K74,2))),"IR A UBICACIÓN"))</f>
        <v>#NAME?</v>
      </c>
      <c r="X412" s="10"/>
      <c r="Y412" s="59" t="str">
        <f t="shared" si="6"/>
        <v>DUPLICADO CARGO</v>
      </c>
    </row>
    <row r="413" spans="1:25" ht="22.05" customHeight="1">
      <c r="A413" s="27">
        <v>74</v>
      </c>
      <c r="B413" s="27" t="s">
        <v>14</v>
      </c>
      <c r="C413" s="27" t="s">
        <v>14</v>
      </c>
      <c r="D413" s="27"/>
      <c r="E413" s="27" t="s">
        <v>1369</v>
      </c>
      <c r="F413" s="27" t="s">
        <v>1356</v>
      </c>
      <c r="G413" s="27"/>
      <c r="H413" s="27" t="s">
        <v>1300</v>
      </c>
      <c r="I413" s="27" t="s">
        <v>1558</v>
      </c>
      <c r="J413" s="27" t="s">
        <v>1559</v>
      </c>
      <c r="K413" s="71" t="s">
        <v>346</v>
      </c>
      <c r="L413" s="37" t="s">
        <v>57</v>
      </c>
      <c r="M413" s="27"/>
      <c r="N413" s="72" t="s">
        <v>337</v>
      </c>
      <c r="O413" s="27"/>
      <c r="P413" s="27"/>
      <c r="Q413" s="27"/>
      <c r="R413" s="27"/>
      <c r="S413" s="27"/>
      <c r="T413" s="27" t="s">
        <v>57</v>
      </c>
      <c r="U413" s="27">
        <f>IF(UPPER(I75)="NO ASISTE","",COUNTIFS($I$2:I75,"&lt;&gt;NO ASISTE"))</f>
        <v>74</v>
      </c>
      <c r="V413" s="27" t="e">
        <f>IF(J75="","",INDEX('PARAMETROS OPA'!$B$2:$B$153,J75))</f>
        <v>#VALUE!</v>
      </c>
      <c r="W413" s="27" t="e">
        <f ca="1">IF(K75="","",HYPERLINK("#'Distribución Tribuna'!"&amp;ADDRESS(_xludf.SWITCH(LEFT(K75,1),"A",2,"B",9,"C",16,"D",23),VALUE(RIGHT(K75,2))),"IR A UBICACIÓN"))</f>
        <v>#NAME?</v>
      </c>
      <c r="X413" s="27"/>
      <c r="Y413" s="59" t="str">
        <f t="shared" si="6"/>
        <v>DUPLICADO NOMBRE</v>
      </c>
    </row>
    <row r="414" spans="1:25" ht="22.05" customHeight="1">
      <c r="A414" s="10">
        <v>75</v>
      </c>
      <c r="B414" s="10" t="s">
        <v>14</v>
      </c>
      <c r="C414" s="10" t="s">
        <v>14</v>
      </c>
      <c r="D414" s="10"/>
      <c r="E414" s="10" t="s">
        <v>1369</v>
      </c>
      <c r="F414" s="10" t="s">
        <v>1356</v>
      </c>
      <c r="G414" s="10"/>
      <c r="H414" s="10" t="s">
        <v>922</v>
      </c>
      <c r="I414" s="10" t="s">
        <v>1560</v>
      </c>
      <c r="J414" s="10" t="s">
        <v>1561</v>
      </c>
      <c r="K414" s="71" t="s">
        <v>348</v>
      </c>
      <c r="L414" s="32" t="s">
        <v>57</v>
      </c>
      <c r="M414" s="10"/>
      <c r="N414" s="72" t="s">
        <v>337</v>
      </c>
      <c r="O414" s="10"/>
      <c r="P414" s="10"/>
      <c r="Q414" s="10"/>
      <c r="R414" s="10"/>
      <c r="S414" s="10"/>
      <c r="T414" s="10" t="s">
        <v>57</v>
      </c>
      <c r="U414" s="10">
        <f>IF(UPPER(I76)="NO ASISTE","",COUNTIFS($I$2:I76,"&lt;&gt;NO ASISTE"))</f>
        <v>75</v>
      </c>
      <c r="V414" s="10" t="str">
        <f>IF(J76="","",INDEX('PARAMETROS OPA'!$B$2:$B$153,J76))</f>
        <v/>
      </c>
      <c r="W414" s="10" t="str">
        <f>IF(K76="","",HYPERLINK("#'Distribución Tribuna'!"&amp;ADDRESS(_xludf.SWITCH(LEFT(K76,1),"A",2,"B",9,"C",16,"D",23),VALUE(RIGHT(K76,2))),"IR A UBICACIÓN"))</f>
        <v/>
      </c>
      <c r="X414" s="10"/>
      <c r="Y414" s="59" t="str">
        <f t="shared" si="6"/>
        <v>DUPLICADO CARGO</v>
      </c>
    </row>
    <row r="415" spans="1:25" ht="22.05" customHeight="1">
      <c r="A415" s="27">
        <v>76</v>
      </c>
      <c r="B415" s="27" t="s">
        <v>14</v>
      </c>
      <c r="C415" s="27" t="s">
        <v>14</v>
      </c>
      <c r="D415" s="27"/>
      <c r="E415" s="27" t="s">
        <v>1369</v>
      </c>
      <c r="F415" s="27" t="s">
        <v>1356</v>
      </c>
      <c r="G415" s="27"/>
      <c r="H415" s="27" t="s">
        <v>1562</v>
      </c>
      <c r="I415" s="27" t="s">
        <v>1563</v>
      </c>
      <c r="J415" s="27" t="s">
        <v>1564</v>
      </c>
      <c r="K415" s="71" t="s">
        <v>350</v>
      </c>
      <c r="L415" s="37" t="s">
        <v>57</v>
      </c>
      <c r="M415" s="27"/>
      <c r="N415" s="72" t="s">
        <v>337</v>
      </c>
      <c r="O415" s="27"/>
      <c r="P415" s="27"/>
      <c r="Q415" s="27"/>
      <c r="R415" s="27"/>
      <c r="S415" s="27"/>
      <c r="T415" s="27" t="s">
        <v>57</v>
      </c>
      <c r="U415" s="27">
        <f>IF(UPPER(I77)="NO ASISTE","",COUNTIFS($I$2:I77,"&lt;&gt;NO ASISTE"))</f>
        <v>76</v>
      </c>
      <c r="V415" s="27" t="str">
        <f>IF(J77="","",INDEX('PARAMETROS OPA'!$B$2:$B$153,J77))</f>
        <v/>
      </c>
      <c r="W415" s="27" t="str">
        <f>IF(K77="","",HYPERLINK("#'Distribución Tribuna'!"&amp;ADDRESS(_xludf.SWITCH(LEFT(K77,1),"A",2,"B",9,"C",16,"D",23),VALUE(RIGHT(K77,2))),"IR A UBICACIÓN"))</f>
        <v/>
      </c>
      <c r="X415" s="27"/>
      <c r="Y415" s="59" t="str">
        <f t="shared" si="6"/>
        <v>DUPLICADO CARGO</v>
      </c>
    </row>
    <row r="416" spans="1:25" ht="22.05" customHeight="1">
      <c r="A416" s="10">
        <v>77</v>
      </c>
      <c r="B416" s="10" t="s">
        <v>14</v>
      </c>
      <c r="C416" s="10" t="s">
        <v>14</v>
      </c>
      <c r="D416" s="10"/>
      <c r="E416" s="10" t="s">
        <v>1369</v>
      </c>
      <c r="F416" s="10" t="s">
        <v>1356</v>
      </c>
      <c r="G416" s="10"/>
      <c r="H416" s="10" t="s">
        <v>1156</v>
      </c>
      <c r="I416" s="10" t="s">
        <v>1565</v>
      </c>
      <c r="J416" s="10" t="s">
        <v>1566</v>
      </c>
      <c r="K416" s="71" t="s">
        <v>352</v>
      </c>
      <c r="L416" s="32" t="s">
        <v>57</v>
      </c>
      <c r="M416" s="10"/>
      <c r="N416" s="72" t="s">
        <v>337</v>
      </c>
      <c r="O416" s="10"/>
      <c r="P416" s="10"/>
      <c r="Q416" s="10"/>
      <c r="R416" s="10"/>
      <c r="S416" s="10"/>
      <c r="T416" s="10" t="s">
        <v>57</v>
      </c>
      <c r="U416" s="10">
        <f>IF(UPPER(I78)="NO ASISTE","",COUNTIFS($I$2:I78,"&lt;&gt;NO ASISTE"))</f>
        <v>77</v>
      </c>
      <c r="V416" s="10" t="str">
        <f>IF(J78="","",INDEX('PARAMETROS OPA'!$B$2:$B$153,J78))</f>
        <v/>
      </c>
      <c r="W416" s="10" t="str">
        <f>IF(K78="","",HYPERLINK("#'Distribución Tribuna'!"&amp;ADDRESS(_xludf.SWITCH(LEFT(K78,1),"A",2,"B",9,"C",16,"D",23),VALUE(RIGHT(K78,2))),"IR A UBICACIÓN"))</f>
        <v/>
      </c>
      <c r="X416" s="10"/>
      <c r="Y416" s="59" t="str">
        <f t="shared" si="6"/>
        <v>DUPLICADO CARGO</v>
      </c>
    </row>
    <row r="417" spans="1:25" ht="22.05" customHeight="1">
      <c r="A417" s="27">
        <v>78</v>
      </c>
      <c r="B417" s="27" t="s">
        <v>14</v>
      </c>
      <c r="C417" s="27" t="s">
        <v>14</v>
      </c>
      <c r="D417" s="27"/>
      <c r="E417" s="27" t="s">
        <v>1369</v>
      </c>
      <c r="F417" s="27" t="s">
        <v>1356</v>
      </c>
      <c r="G417" s="27"/>
      <c r="H417" s="27" t="s">
        <v>1244</v>
      </c>
      <c r="I417" s="27" t="s">
        <v>1567</v>
      </c>
      <c r="J417" s="27" t="s">
        <v>1568</v>
      </c>
      <c r="K417" s="71" t="s">
        <v>354</v>
      </c>
      <c r="L417" s="37" t="s">
        <v>57</v>
      </c>
      <c r="M417" s="27"/>
      <c r="N417" s="72" t="s">
        <v>337</v>
      </c>
      <c r="O417" s="27"/>
      <c r="P417" s="27"/>
      <c r="Q417" s="27"/>
      <c r="R417" s="27"/>
      <c r="S417" s="27"/>
      <c r="T417" s="27" t="s">
        <v>57</v>
      </c>
      <c r="U417" s="27">
        <f>IF(UPPER(I79)="NO ASISTE","",COUNTIFS($I$2:I79,"&lt;&gt;NO ASISTE"))</f>
        <v>78</v>
      </c>
      <c r="V417" s="27" t="str">
        <f>IF(J79="","",INDEX('PARAMETROS OPA'!$B$2:$B$153,J79))</f>
        <v/>
      </c>
      <c r="W417" s="27" t="str">
        <f>IF(K79="","",HYPERLINK("#'Distribución Tribuna'!"&amp;ADDRESS(_xludf.SWITCH(LEFT(K79,1),"A",2,"B",9,"C",16,"D",23),VALUE(RIGHT(K79,2))),"IR A UBICACIÓN"))</f>
        <v/>
      </c>
      <c r="X417" s="27"/>
      <c r="Y417" s="59" t="str">
        <f t="shared" si="6"/>
        <v>DUPLICADO CARGO</v>
      </c>
    </row>
    <row r="418" spans="1:25" ht="22.05" customHeight="1">
      <c r="A418" s="10">
        <v>79</v>
      </c>
      <c r="B418" s="10" t="s">
        <v>14</v>
      </c>
      <c r="C418" s="10" t="s">
        <v>14</v>
      </c>
      <c r="D418" s="10"/>
      <c r="E418" s="10" t="s">
        <v>1369</v>
      </c>
      <c r="F418" s="10" t="s">
        <v>1356</v>
      </c>
      <c r="G418" s="10"/>
      <c r="H418" s="10" t="s">
        <v>1440</v>
      </c>
      <c r="I418" s="10" t="s">
        <v>1512</v>
      </c>
      <c r="J418" s="10" t="s">
        <v>1031</v>
      </c>
      <c r="K418" s="71" t="s">
        <v>356</v>
      </c>
      <c r="L418" s="32" t="s">
        <v>57</v>
      </c>
      <c r="M418" s="10"/>
      <c r="N418" s="72" t="s">
        <v>337</v>
      </c>
      <c r="O418" s="10"/>
      <c r="P418" s="10"/>
      <c r="Q418" s="10"/>
      <c r="R418" s="10"/>
      <c r="S418" s="10"/>
      <c r="T418" s="10" t="s">
        <v>57</v>
      </c>
      <c r="U418" s="10">
        <f>IF(UPPER(I80)="NO ASISTE","",COUNTIFS($I$2:I80,"&lt;&gt;NO ASISTE"))</f>
        <v>79</v>
      </c>
      <c r="V418" s="10" t="str">
        <f>IF(J80="","",INDEX('PARAMETROS OPA'!$B$2:$B$153,J80))</f>
        <v/>
      </c>
      <c r="W418" s="10" t="str">
        <f>IF(K80="","",HYPERLINK("#'Distribución Tribuna'!"&amp;ADDRESS(_xludf.SWITCH(LEFT(K80,1),"A",2,"B",9,"C",16,"D",23),VALUE(RIGHT(K80,2))),"IR A UBICACIÓN"))</f>
        <v/>
      </c>
      <c r="X418" s="10"/>
      <c r="Y418" s="59" t="str">
        <f t="shared" si="6"/>
        <v>DUPLICADO CARGO</v>
      </c>
    </row>
    <row r="419" spans="1:25" ht="22.05" customHeight="1">
      <c r="A419" s="27">
        <v>80</v>
      </c>
      <c r="B419" s="27" t="s">
        <v>14</v>
      </c>
      <c r="C419" s="27" t="s">
        <v>14</v>
      </c>
      <c r="D419" s="27"/>
      <c r="E419" s="27" t="s">
        <v>1369</v>
      </c>
      <c r="F419" s="27" t="s">
        <v>1356</v>
      </c>
      <c r="G419" s="27"/>
      <c r="H419" s="27" t="s">
        <v>1244</v>
      </c>
      <c r="I419" s="27" t="s">
        <v>1569</v>
      </c>
      <c r="J419" s="27" t="s">
        <v>1038</v>
      </c>
      <c r="K419" s="69" t="s">
        <v>565</v>
      </c>
      <c r="L419" s="37" t="s">
        <v>57</v>
      </c>
      <c r="M419" s="27"/>
      <c r="N419" s="70" t="s">
        <v>566</v>
      </c>
      <c r="O419" s="27"/>
      <c r="P419" s="27"/>
      <c r="Q419" s="27"/>
      <c r="R419" s="27"/>
      <c r="S419" s="27"/>
      <c r="T419" s="27" t="s">
        <v>57</v>
      </c>
      <c r="U419" s="27">
        <f>IF(UPPER(I81)="NO ASISTE","",COUNTIFS($I$2:I81,"&lt;&gt;NO ASISTE"))</f>
        <v>80</v>
      </c>
      <c r="V419" s="27" t="str">
        <f>IF(J81="","",INDEX('PARAMETROS OPA'!$B$2:$B$153,J81))</f>
        <v/>
      </c>
      <c r="W419" s="27" t="str">
        <f>IF(K81="","",HYPERLINK("#'Distribución Tribuna'!"&amp;ADDRESS(_xludf.SWITCH(LEFT(K81,1),"A",2,"B",9,"C",16,"D",23),VALUE(RIGHT(K81,2))),"IR A UBICACIÓN"))</f>
        <v/>
      </c>
      <c r="X419" s="27"/>
      <c r="Y419" s="59" t="str">
        <f t="shared" si="6"/>
        <v/>
      </c>
    </row>
    <row r="420" spans="1:25" ht="22.05" customHeight="1">
      <c r="A420" s="10">
        <v>81</v>
      </c>
      <c r="B420" s="10" t="s">
        <v>14</v>
      </c>
      <c r="C420" s="10" t="s">
        <v>14</v>
      </c>
      <c r="D420" s="10"/>
      <c r="E420" s="10" t="s">
        <v>1369</v>
      </c>
      <c r="F420" s="10" t="s">
        <v>1356</v>
      </c>
      <c r="G420" s="10"/>
      <c r="H420" s="10" t="s">
        <v>842</v>
      </c>
      <c r="I420" s="10" t="s">
        <v>1570</v>
      </c>
      <c r="J420" s="10" t="s">
        <v>1571</v>
      </c>
      <c r="K420" s="71" t="s">
        <v>359</v>
      </c>
      <c r="L420" s="32" t="s">
        <v>57</v>
      </c>
      <c r="M420" s="10"/>
      <c r="N420" s="72" t="s">
        <v>360</v>
      </c>
      <c r="O420" s="10"/>
      <c r="P420" s="10"/>
      <c r="Q420" s="10"/>
      <c r="R420" s="10"/>
      <c r="S420" s="10"/>
      <c r="T420" s="10" t="s">
        <v>57</v>
      </c>
      <c r="U420" s="10">
        <f>IF(UPPER(I82)="NO ASISTE","",COUNTIFS($I$2:I82,"&lt;&gt;NO ASISTE"))</f>
        <v>81</v>
      </c>
      <c r="V420" s="10" t="str">
        <f>IF(J82="","",INDEX('PARAMETROS OPA'!$B$2:$B$153,J82))</f>
        <v/>
      </c>
      <c r="W420" s="10" t="str">
        <f>IF(K82="","",HYPERLINK("#'Distribución Tribuna'!"&amp;ADDRESS(_xludf.SWITCH(LEFT(K82,1),"A",2,"B",9,"C",16,"D",23),VALUE(RIGHT(K82,2))),"IR A UBICACIÓN"))</f>
        <v/>
      </c>
      <c r="X420" s="10"/>
      <c r="Y420" s="59" t="str">
        <f t="shared" si="6"/>
        <v>DUPLICADO NOMBRE</v>
      </c>
    </row>
    <row r="421" spans="1:25" ht="22.05" customHeight="1">
      <c r="A421" s="27">
        <v>82</v>
      </c>
      <c r="B421" s="27" t="s">
        <v>14</v>
      </c>
      <c r="C421" s="27" t="s">
        <v>14</v>
      </c>
      <c r="D421" s="27"/>
      <c r="E421" s="27" t="s">
        <v>1369</v>
      </c>
      <c r="F421" s="27" t="s">
        <v>1356</v>
      </c>
      <c r="G421" s="27"/>
      <c r="H421" s="27" t="s">
        <v>1318</v>
      </c>
      <c r="I421" s="27" t="s">
        <v>1527</v>
      </c>
      <c r="J421" s="27" t="s">
        <v>1572</v>
      </c>
      <c r="K421" s="71" t="s">
        <v>362</v>
      </c>
      <c r="L421" s="37" t="s">
        <v>57</v>
      </c>
      <c r="M421" s="27"/>
      <c r="N421" s="72" t="s">
        <v>360</v>
      </c>
      <c r="O421" s="27"/>
      <c r="P421" s="27"/>
      <c r="Q421" s="27"/>
      <c r="R421" s="27"/>
      <c r="S421" s="27"/>
      <c r="T421" s="27" t="s">
        <v>57</v>
      </c>
      <c r="U421" s="27">
        <f>IF(UPPER(I83)="NO ASISTE","",COUNTIFS($I$2:I83,"&lt;&gt;NO ASISTE"))</f>
        <v>82</v>
      </c>
      <c r="V421" s="27" t="str">
        <f>IF(J83="","",INDEX('PARAMETROS OPA'!$B$2:$B$153,J83))</f>
        <v/>
      </c>
      <c r="W421" s="27" t="str">
        <f>IF(K83="","",HYPERLINK("#'Distribución Tribuna'!"&amp;ADDRESS(_xludf.SWITCH(LEFT(K83,1),"A",2,"B",9,"C",16,"D",23),VALUE(RIGHT(K83,2))),"IR A UBICACIÓN"))</f>
        <v/>
      </c>
      <c r="X421" s="27"/>
      <c r="Y421" s="59" t="str">
        <f t="shared" si="6"/>
        <v>DUPLICADO CARGO</v>
      </c>
    </row>
    <row r="422" spans="1:25" ht="22.05" customHeight="1">
      <c r="A422" s="10">
        <v>83</v>
      </c>
      <c r="B422" s="10" t="s">
        <v>14</v>
      </c>
      <c r="C422" s="10" t="s">
        <v>14</v>
      </c>
      <c r="D422" s="10"/>
      <c r="E422" s="10" t="s">
        <v>1369</v>
      </c>
      <c r="F422" s="10" t="s">
        <v>1356</v>
      </c>
      <c r="G422" s="10"/>
      <c r="H422" s="10" t="s">
        <v>1300</v>
      </c>
      <c r="I422" s="10" t="s">
        <v>1558</v>
      </c>
      <c r="J422" s="10" t="s">
        <v>1559</v>
      </c>
      <c r="K422" s="71" t="s">
        <v>346</v>
      </c>
      <c r="L422" s="32" t="s">
        <v>57</v>
      </c>
      <c r="M422" s="10"/>
      <c r="N422" s="72" t="s">
        <v>360</v>
      </c>
      <c r="O422" s="10"/>
      <c r="P422" s="10"/>
      <c r="Q422" s="10"/>
      <c r="R422" s="10"/>
      <c r="S422" s="10"/>
      <c r="T422" s="10" t="s">
        <v>57</v>
      </c>
      <c r="U422" s="10">
        <f>IF(UPPER(I84)="NO ASISTE","",COUNTIFS($I$2:I84,"&lt;&gt;NO ASISTE"))</f>
        <v>83</v>
      </c>
      <c r="V422" s="10" t="str">
        <f>IF(J84="","",INDEX('PARAMETROS OPA'!$B$2:$B$153,J84))</f>
        <v/>
      </c>
      <c r="W422" s="10" t="str">
        <f>IF(K84="","",HYPERLINK("#'Distribución Tribuna'!"&amp;ADDRESS(_xludf.SWITCH(LEFT(K84,1),"A",2,"B",9,"C",16,"D",23),VALUE(RIGHT(K84,2))),"IR A UBICACIÓN"))</f>
        <v/>
      </c>
      <c r="X422" s="10"/>
      <c r="Y422" s="59" t="str">
        <f t="shared" si="6"/>
        <v>DUPLICADO NOMBRE</v>
      </c>
    </row>
    <row r="423" spans="1:25" ht="22.05" customHeight="1">
      <c r="A423" s="27">
        <v>84</v>
      </c>
      <c r="B423" s="27" t="s">
        <v>14</v>
      </c>
      <c r="C423" s="27" t="s">
        <v>14</v>
      </c>
      <c r="D423" s="27"/>
      <c r="E423" s="27" t="s">
        <v>1369</v>
      </c>
      <c r="F423" s="27" t="s">
        <v>1356</v>
      </c>
      <c r="G423" s="27"/>
      <c r="H423" s="27" t="s">
        <v>1573</v>
      </c>
      <c r="I423" s="27" t="s">
        <v>1574</v>
      </c>
      <c r="J423" s="27" t="s">
        <v>1575</v>
      </c>
      <c r="K423" s="71" t="s">
        <v>365</v>
      </c>
      <c r="L423" s="37" t="s">
        <v>57</v>
      </c>
      <c r="M423" s="27"/>
      <c r="N423" s="72" t="s">
        <v>360</v>
      </c>
      <c r="O423" s="27"/>
      <c r="P423" s="27"/>
      <c r="Q423" s="27"/>
      <c r="R423" s="27"/>
      <c r="S423" s="27"/>
      <c r="T423" s="27" t="s">
        <v>57</v>
      </c>
      <c r="U423" s="27">
        <f>IF(UPPER(I85)="NO ASISTE","",COUNTIFS($I$2:I85,"&lt;&gt;NO ASISTE"))</f>
        <v>84</v>
      </c>
      <c r="V423" s="27" t="str">
        <f>IF(J85="","",INDEX('PARAMETROS OPA'!$B$2:$B$153,J85))</f>
        <v/>
      </c>
      <c r="W423" s="27" t="str">
        <f>IF(K85="","",HYPERLINK("#'Distribución Tribuna'!"&amp;ADDRESS(_xludf.SWITCH(LEFT(K85,1),"A",2,"B",9,"C",16,"D",23),VALUE(RIGHT(K85,2))),"IR A UBICACIÓN"))</f>
        <v/>
      </c>
      <c r="X423" s="27"/>
      <c r="Y423" s="59" t="str">
        <f t="shared" si="6"/>
        <v>DUPLICADO CARGO</v>
      </c>
    </row>
    <row r="424" spans="1:25" ht="22.05" customHeight="1">
      <c r="A424" s="10">
        <v>85</v>
      </c>
      <c r="B424" s="10" t="s">
        <v>14</v>
      </c>
      <c r="C424" s="10" t="s">
        <v>14</v>
      </c>
      <c r="D424" s="10"/>
      <c r="E424" s="10" t="s">
        <v>1369</v>
      </c>
      <c r="F424" s="10" t="s">
        <v>1356</v>
      </c>
      <c r="G424" s="10"/>
      <c r="H424" s="10" t="s">
        <v>1069</v>
      </c>
      <c r="I424" s="10" t="s">
        <v>1576</v>
      </c>
      <c r="J424" s="10" t="s">
        <v>1577</v>
      </c>
      <c r="K424" s="71" t="s">
        <v>367</v>
      </c>
      <c r="L424" s="32" t="s">
        <v>57</v>
      </c>
      <c r="M424" s="10"/>
      <c r="N424" s="72" t="s">
        <v>360</v>
      </c>
      <c r="O424" s="10"/>
      <c r="P424" s="10"/>
      <c r="Q424" s="10"/>
      <c r="R424" s="10"/>
      <c r="S424" s="10"/>
      <c r="T424" s="10" t="s">
        <v>57</v>
      </c>
      <c r="U424" s="10">
        <f>IF(UPPER(I86)="NO ASISTE","",COUNTIFS($I$2:I86,"&lt;&gt;NO ASISTE"))</f>
        <v>85</v>
      </c>
      <c r="V424" s="10" t="str">
        <f>IF(J86="","",INDEX('PARAMETROS OPA'!$B$2:$B$153,J86))</f>
        <v/>
      </c>
      <c r="W424" s="10" t="str">
        <f>IF(K86="","",HYPERLINK("#'Distribución Tribuna'!"&amp;ADDRESS(_xludf.SWITCH(LEFT(K86,1),"A",2,"B",9,"C",16,"D",23),VALUE(RIGHT(K86,2))),"IR A UBICACIÓN"))</f>
        <v/>
      </c>
      <c r="X424" s="10"/>
      <c r="Y424" s="59" t="str">
        <f t="shared" si="6"/>
        <v>DUPLICADO CARGO</v>
      </c>
    </row>
    <row r="425" spans="1:25" ht="22.05" customHeight="1">
      <c r="A425" s="27">
        <v>86</v>
      </c>
      <c r="B425" s="27" t="s">
        <v>14</v>
      </c>
      <c r="C425" s="27" t="s">
        <v>14</v>
      </c>
      <c r="D425" s="27"/>
      <c r="E425" s="27" t="s">
        <v>1369</v>
      </c>
      <c r="F425" s="27" t="s">
        <v>1356</v>
      </c>
      <c r="G425" s="27"/>
      <c r="H425" s="27" t="s">
        <v>1296</v>
      </c>
      <c r="I425" s="27" t="s">
        <v>1578</v>
      </c>
      <c r="J425" s="27" t="s">
        <v>1579</v>
      </c>
      <c r="K425" s="71" t="s">
        <v>369</v>
      </c>
      <c r="L425" s="37" t="s">
        <v>57</v>
      </c>
      <c r="M425" s="27"/>
      <c r="N425" s="72" t="s">
        <v>360</v>
      </c>
      <c r="O425" s="27"/>
      <c r="P425" s="27"/>
      <c r="Q425" s="27"/>
      <c r="R425" s="27"/>
      <c r="S425" s="27"/>
      <c r="T425" s="27" t="s">
        <v>57</v>
      </c>
      <c r="U425" s="27">
        <f>IF(UPPER(I87)="NO ASISTE","",COUNTIFS($I$2:I87,"&lt;&gt;NO ASISTE"))</f>
        <v>86</v>
      </c>
      <c r="V425" s="27" t="str">
        <f>IF(J87="","",INDEX('PARAMETROS OPA'!$B$2:$B$153,J87))</f>
        <v/>
      </c>
      <c r="W425" s="27" t="str">
        <f>IF(K87="","",HYPERLINK("#'Distribución Tribuna'!"&amp;ADDRESS(_xludf.SWITCH(LEFT(K87,1),"A",2,"B",9,"C",16,"D",23),VALUE(RIGHT(K87,2))),"IR A UBICACIÓN"))</f>
        <v/>
      </c>
      <c r="X425" s="27"/>
      <c r="Y425" s="59" t="str">
        <f t="shared" si="6"/>
        <v>DUPLICADO CARGO</v>
      </c>
    </row>
    <row r="426" spans="1:25" ht="22.05" customHeight="1">
      <c r="A426" s="10">
        <v>87</v>
      </c>
      <c r="B426" s="10" t="s">
        <v>14</v>
      </c>
      <c r="C426" s="10" t="s">
        <v>14</v>
      </c>
      <c r="D426" s="10"/>
      <c r="E426" s="10" t="s">
        <v>1369</v>
      </c>
      <c r="F426" s="10" t="s">
        <v>1356</v>
      </c>
      <c r="G426" s="10"/>
      <c r="H426" s="10" t="s">
        <v>1580</v>
      </c>
      <c r="I426" s="10" t="s">
        <v>1581</v>
      </c>
      <c r="J426" s="10" t="s">
        <v>1106</v>
      </c>
      <c r="K426" s="71" t="s">
        <v>371</v>
      </c>
      <c r="L426" s="32" t="s">
        <v>57</v>
      </c>
      <c r="M426" s="10"/>
      <c r="N426" s="72" t="s">
        <v>360</v>
      </c>
      <c r="O426" s="10"/>
      <c r="P426" s="10"/>
      <c r="Q426" s="10"/>
      <c r="R426" s="10"/>
      <c r="S426" s="10"/>
      <c r="T426" s="10" t="s">
        <v>57</v>
      </c>
      <c r="U426" s="10">
        <f>IF(UPPER(I88)="NO ASISTE","",COUNTIFS($I$2:I88,"&lt;&gt;NO ASISTE"))</f>
        <v>87</v>
      </c>
      <c r="V426" s="10" t="str">
        <f>IF(J88="","",INDEX('PARAMETROS OPA'!$B$2:$B$153,J88))</f>
        <v/>
      </c>
      <c r="W426" s="10" t="str">
        <f>IF(K88="","",HYPERLINK("#'Distribución Tribuna'!"&amp;ADDRESS(_xludf.SWITCH(LEFT(K88,1),"A",2,"B",9,"C",16,"D",23),VALUE(RIGHT(K88,2))),"IR A UBICACIÓN"))</f>
        <v/>
      </c>
      <c r="X426" s="10"/>
      <c r="Y426" s="59" t="str">
        <f t="shared" si="6"/>
        <v>DUPLICADO CARGO</v>
      </c>
    </row>
    <row r="427" spans="1:25" ht="22.05" customHeight="1">
      <c r="A427" s="27">
        <v>88</v>
      </c>
      <c r="B427" s="27" t="s">
        <v>14</v>
      </c>
      <c r="C427" s="27" t="s">
        <v>14</v>
      </c>
      <c r="D427" s="27"/>
      <c r="E427" s="27" t="s">
        <v>1369</v>
      </c>
      <c r="F427" s="27" t="s">
        <v>1356</v>
      </c>
      <c r="G427" s="27"/>
      <c r="H427" s="27" t="s">
        <v>1582</v>
      </c>
      <c r="I427" s="27" t="s">
        <v>1583</v>
      </c>
      <c r="J427" s="27" t="s">
        <v>1584</v>
      </c>
      <c r="K427" s="71" t="s">
        <v>373</v>
      </c>
      <c r="L427" s="37" t="s">
        <v>57</v>
      </c>
      <c r="M427" s="27"/>
      <c r="N427" s="72" t="s">
        <v>360</v>
      </c>
      <c r="O427" s="27"/>
      <c r="P427" s="27"/>
      <c r="Q427" s="27"/>
      <c r="R427" s="27"/>
      <c r="S427" s="27"/>
      <c r="T427" s="27" t="s">
        <v>57</v>
      </c>
      <c r="U427" s="27">
        <f>IF(UPPER(I89)="NO ASISTE","",COUNTIFS($I$2:I89,"&lt;&gt;NO ASISTE"))</f>
        <v>88</v>
      </c>
      <c r="V427" s="27" t="str">
        <f>IF(J89="","",INDEX('PARAMETROS OPA'!$B$2:$B$153,J89))</f>
        <v/>
      </c>
      <c r="W427" s="27" t="str">
        <f>IF(K89="","",HYPERLINK("#'Distribución Tribuna'!"&amp;ADDRESS(_xludf.SWITCH(LEFT(K89,1),"A",2,"B",9,"C",16,"D",23),VALUE(RIGHT(K89,2))),"IR A UBICACIÓN"))</f>
        <v/>
      </c>
      <c r="X427" s="27"/>
      <c r="Y427" s="59" t="str">
        <f t="shared" si="6"/>
        <v>DUPLICADO CARGO</v>
      </c>
    </row>
    <row r="428" spans="1:25" ht="22.05" customHeight="1">
      <c r="A428" s="10">
        <v>89</v>
      </c>
      <c r="B428" s="10" t="s">
        <v>14</v>
      </c>
      <c r="C428" s="10" t="s">
        <v>14</v>
      </c>
      <c r="D428" s="10"/>
      <c r="E428" s="10" t="s">
        <v>1585</v>
      </c>
      <c r="F428" s="10" t="s">
        <v>1363</v>
      </c>
      <c r="G428" s="10"/>
      <c r="H428" s="10" t="s">
        <v>1386</v>
      </c>
      <c r="I428" s="10" t="s">
        <v>1586</v>
      </c>
      <c r="J428" s="10" t="s">
        <v>1568</v>
      </c>
      <c r="K428" s="71" t="s">
        <v>375</v>
      </c>
      <c r="L428" s="32" t="s">
        <v>57</v>
      </c>
      <c r="M428" s="10"/>
      <c r="N428" s="72" t="s">
        <v>360</v>
      </c>
      <c r="O428" s="10"/>
      <c r="P428" s="10"/>
      <c r="Q428" s="10"/>
      <c r="R428" s="10"/>
      <c r="S428" s="10"/>
      <c r="T428" s="10" t="s">
        <v>57</v>
      </c>
      <c r="U428" s="10">
        <f>IF(UPPER(I90)="NO ASISTE","",COUNTIFS($I$2:I90,"&lt;&gt;NO ASISTE"))</f>
        <v>89</v>
      </c>
      <c r="V428" s="10" t="str">
        <f>IF(J90="","",INDEX('PARAMETROS OPA'!$B$2:$B$153,J90))</f>
        <v/>
      </c>
      <c r="W428" s="10" t="str">
        <f>IF(K90="","",HYPERLINK("#'Distribución Tribuna'!"&amp;ADDRESS(_xludf.SWITCH(LEFT(K90,1),"A",2,"B",9,"C",16,"D",23),VALUE(RIGHT(K90,2))),"IR A UBICACIÓN"))</f>
        <v/>
      </c>
      <c r="X428" s="10"/>
      <c r="Y428" s="59" t="str">
        <f t="shared" si="6"/>
        <v>DUPLICADO CARGO</v>
      </c>
    </row>
    <row r="429" spans="1:25" ht="22.05" customHeight="1">
      <c r="A429" s="27">
        <v>90</v>
      </c>
      <c r="B429" s="27" t="s">
        <v>14</v>
      </c>
      <c r="C429" s="27" t="s">
        <v>14</v>
      </c>
      <c r="D429" s="27"/>
      <c r="E429" s="27" t="s">
        <v>1585</v>
      </c>
      <c r="F429" s="27" t="s">
        <v>1363</v>
      </c>
      <c r="G429" s="27"/>
      <c r="H429" s="27" t="s">
        <v>1587</v>
      </c>
      <c r="I429" s="27" t="s">
        <v>1588</v>
      </c>
      <c r="J429" s="27" t="s">
        <v>1589</v>
      </c>
      <c r="K429" s="71" t="s">
        <v>377</v>
      </c>
      <c r="L429" s="37" t="s">
        <v>57</v>
      </c>
      <c r="M429" s="27"/>
      <c r="N429" s="72" t="s">
        <v>360</v>
      </c>
      <c r="O429" s="27"/>
      <c r="P429" s="27"/>
      <c r="Q429" s="27"/>
      <c r="R429" s="27"/>
      <c r="S429" s="27"/>
      <c r="T429" s="27" t="s">
        <v>57</v>
      </c>
      <c r="U429" s="27">
        <f>IF(UPPER(I91)="NO ASISTE","",COUNTIFS($I$2:I91,"&lt;&gt;NO ASISTE"))</f>
        <v>90</v>
      </c>
      <c r="V429" s="27" t="str">
        <f>IF(J91="","",INDEX('PARAMETROS OPA'!$B$2:$B$153,J91))</f>
        <v/>
      </c>
      <c r="W429" s="27" t="str">
        <f>IF(K91="","",HYPERLINK("#'Distribución Tribuna'!"&amp;ADDRESS(_xludf.SWITCH(LEFT(K91,1),"A",2,"B",9,"C",16,"D",23),VALUE(RIGHT(K91,2))),"IR A UBICACIÓN"))</f>
        <v/>
      </c>
      <c r="X429" s="27"/>
      <c r="Y429" s="59" t="str">
        <f t="shared" si="6"/>
        <v>DUPLICADO CARGO</v>
      </c>
    </row>
    <row r="430" spans="1:25" ht="22.05" customHeight="1">
      <c r="A430" s="10">
        <v>91</v>
      </c>
      <c r="B430" s="10" t="s">
        <v>14</v>
      </c>
      <c r="C430" s="10" t="s">
        <v>14</v>
      </c>
      <c r="D430" s="10"/>
      <c r="E430" s="10" t="s">
        <v>1369</v>
      </c>
      <c r="F430" s="10" t="s">
        <v>1356</v>
      </c>
      <c r="G430" s="10"/>
      <c r="H430" s="10" t="s">
        <v>1324</v>
      </c>
      <c r="I430" s="10" t="s">
        <v>1590</v>
      </c>
      <c r="J430" s="10" t="s">
        <v>1591</v>
      </c>
      <c r="K430" s="71" t="s">
        <v>379</v>
      </c>
      <c r="L430" s="32" t="s">
        <v>57</v>
      </c>
      <c r="M430" s="10"/>
      <c r="N430" s="72" t="s">
        <v>360</v>
      </c>
      <c r="O430" s="10"/>
      <c r="P430" s="10"/>
      <c r="Q430" s="10"/>
      <c r="R430" s="10"/>
      <c r="S430" s="10"/>
      <c r="T430" s="10" t="s">
        <v>57</v>
      </c>
      <c r="U430" s="10">
        <f>IF(UPPER(I92)="NO ASISTE","",COUNTIFS($I$2:I92,"&lt;&gt;NO ASISTE"))</f>
        <v>91</v>
      </c>
      <c r="V430" s="10" t="str">
        <f>IF(J92="","",INDEX('PARAMETROS OPA'!$B$2:$B$153,J92))</f>
        <v/>
      </c>
      <c r="W430" s="10" t="str">
        <f>IF(K92="","",HYPERLINK("#'Distribución Tribuna'!"&amp;ADDRESS(_xludf.SWITCH(LEFT(K92,1),"A",2,"B",9,"C",16,"D",23),VALUE(RIGHT(K92,2))),"IR A UBICACIÓN"))</f>
        <v/>
      </c>
      <c r="X430" s="10"/>
      <c r="Y430" s="59" t="str">
        <f t="shared" si="6"/>
        <v>DUPLICADO CARGO</v>
      </c>
    </row>
    <row r="431" spans="1:25" ht="22.05" customHeight="1">
      <c r="A431" s="27">
        <v>92</v>
      </c>
      <c r="B431" s="27" t="s">
        <v>14</v>
      </c>
      <c r="C431" s="27" t="s">
        <v>14</v>
      </c>
      <c r="D431" s="27"/>
      <c r="E431" s="27" t="s">
        <v>1585</v>
      </c>
      <c r="F431" s="27" t="s">
        <v>1363</v>
      </c>
      <c r="G431" s="27"/>
      <c r="H431" s="27" t="s">
        <v>1592</v>
      </c>
      <c r="I431" s="27" t="s">
        <v>1593</v>
      </c>
      <c r="J431" s="27" t="s">
        <v>1482</v>
      </c>
      <c r="K431" s="71" t="s">
        <v>381</v>
      </c>
      <c r="L431" s="37" t="s">
        <v>57</v>
      </c>
      <c r="M431" s="27"/>
      <c r="N431" s="72" t="s">
        <v>360</v>
      </c>
      <c r="O431" s="27"/>
      <c r="P431" s="27"/>
      <c r="Q431" s="27"/>
      <c r="R431" s="27"/>
      <c r="S431" s="27"/>
      <c r="T431" s="27" t="s">
        <v>57</v>
      </c>
      <c r="U431" s="27">
        <f>IF(UPPER(I93)="NO ASISTE","",COUNTIFS($I$2:I93,"&lt;&gt;NO ASISTE"))</f>
        <v>92</v>
      </c>
      <c r="V431" s="27" t="str">
        <f>IF(J93="","",INDEX('PARAMETROS OPA'!$B$2:$B$153,J93))</f>
        <v/>
      </c>
      <c r="W431" s="27" t="str">
        <f>IF(K93="","",HYPERLINK("#'Distribución Tribuna'!"&amp;ADDRESS(_xludf.SWITCH(LEFT(K93,1),"A",2,"B",9,"C",16,"D",23),VALUE(RIGHT(K93,2))),"IR A UBICACIÓN"))</f>
        <v/>
      </c>
      <c r="X431" s="27"/>
      <c r="Y431" s="59" t="str">
        <f t="shared" si="6"/>
        <v>DUPLICADO CARGO</v>
      </c>
    </row>
    <row r="432" spans="1:25" ht="22.05" customHeight="1">
      <c r="A432" s="10">
        <v>93</v>
      </c>
      <c r="B432" s="10" t="s">
        <v>14</v>
      </c>
      <c r="C432" s="10" t="s">
        <v>14</v>
      </c>
      <c r="D432" s="10"/>
      <c r="E432" s="10" t="s">
        <v>1369</v>
      </c>
      <c r="F432" s="10" t="s">
        <v>1356</v>
      </c>
      <c r="G432" s="10"/>
      <c r="H432" s="10" t="s">
        <v>1180</v>
      </c>
      <c r="I432" s="10" t="s">
        <v>1594</v>
      </c>
      <c r="J432" s="10" t="s">
        <v>1306</v>
      </c>
      <c r="K432" s="71" t="s">
        <v>384</v>
      </c>
      <c r="L432" s="32" t="s">
        <v>57</v>
      </c>
      <c r="M432" s="10"/>
      <c r="N432" s="72" t="s">
        <v>385</v>
      </c>
      <c r="O432" s="10"/>
      <c r="P432" s="10"/>
      <c r="Q432" s="10"/>
      <c r="R432" s="10"/>
      <c r="S432" s="10"/>
      <c r="T432" s="10" t="s">
        <v>57</v>
      </c>
      <c r="U432" s="10">
        <f>IF(UPPER(I94)="NO ASISTE","",COUNTIFS($I$2:I94,"&lt;&gt;NO ASISTE"))</f>
        <v>93</v>
      </c>
      <c r="V432" s="10" t="str">
        <f>IF(J94="","",INDEX('PARAMETROS OPA'!$B$2:$B$153,J94))</f>
        <v/>
      </c>
      <c r="W432" s="10" t="str">
        <f>IF(K94="","",HYPERLINK("#'Distribución Tribuna'!"&amp;ADDRESS(_xludf.SWITCH(LEFT(K94,1),"A",2,"B",9,"C",16,"D",23),VALUE(RIGHT(K94,2))),"IR A UBICACIÓN"))</f>
        <v/>
      </c>
      <c r="X432" s="10"/>
      <c r="Y432" s="59" t="str">
        <f t="shared" si="6"/>
        <v>DUPLICADO CARGO</v>
      </c>
    </row>
    <row r="433" spans="1:25" ht="22.05" customHeight="1">
      <c r="A433" s="27">
        <v>94</v>
      </c>
      <c r="B433" s="27" t="s">
        <v>14</v>
      </c>
      <c r="C433" s="27" t="s">
        <v>14</v>
      </c>
      <c r="D433" s="27"/>
      <c r="E433" s="27" t="s">
        <v>1369</v>
      </c>
      <c r="F433" s="27" t="s">
        <v>1356</v>
      </c>
      <c r="G433" s="27"/>
      <c r="H433" s="27" t="s">
        <v>842</v>
      </c>
      <c r="I433" s="27" t="s">
        <v>1570</v>
      </c>
      <c r="J433" s="27" t="s">
        <v>1571</v>
      </c>
      <c r="K433" s="71" t="s">
        <v>359</v>
      </c>
      <c r="L433" s="37" t="s">
        <v>57</v>
      </c>
      <c r="M433" s="27"/>
      <c r="N433" s="72" t="s">
        <v>385</v>
      </c>
      <c r="O433" s="27"/>
      <c r="P433" s="27"/>
      <c r="Q433" s="27"/>
      <c r="R433" s="27"/>
      <c r="S433" s="27"/>
      <c r="T433" s="27" t="s">
        <v>57</v>
      </c>
      <c r="U433" s="27">
        <f>IF(UPPER(I95)="NO ASISTE","",COUNTIFS($I$2:I95,"&lt;&gt;NO ASISTE"))</f>
        <v>94</v>
      </c>
      <c r="V433" s="27" t="str">
        <f>IF(J95="","",INDEX('PARAMETROS OPA'!$B$2:$B$153,J95))</f>
        <v/>
      </c>
      <c r="W433" s="27" t="str">
        <f>IF(K95="","",HYPERLINK("#'Distribución Tribuna'!"&amp;ADDRESS(_xludf.SWITCH(LEFT(K95,1),"A",2,"B",9,"C",16,"D",23),VALUE(RIGHT(K95,2))),"IR A UBICACIÓN"))</f>
        <v/>
      </c>
      <c r="X433" s="27"/>
      <c r="Y433" s="59" t="str">
        <f t="shared" si="6"/>
        <v>DUPLICADO NOMBRE</v>
      </c>
    </row>
    <row r="434" spans="1:25" ht="22.05" customHeight="1">
      <c r="A434" s="10">
        <v>95</v>
      </c>
      <c r="B434" s="10" t="s">
        <v>14</v>
      </c>
      <c r="C434" s="10" t="s">
        <v>14</v>
      </c>
      <c r="D434" s="10"/>
      <c r="E434" s="10" t="s">
        <v>1369</v>
      </c>
      <c r="F434" s="10" t="s">
        <v>1356</v>
      </c>
      <c r="G434" s="10"/>
      <c r="H434" s="10" t="s">
        <v>1508</v>
      </c>
      <c r="I434" s="10" t="s">
        <v>1595</v>
      </c>
      <c r="J434" s="10" t="s">
        <v>1306</v>
      </c>
      <c r="K434" s="71" t="s">
        <v>388</v>
      </c>
      <c r="L434" s="32" t="s">
        <v>57</v>
      </c>
      <c r="M434" s="10"/>
      <c r="N434" s="72" t="s">
        <v>385</v>
      </c>
      <c r="O434" s="10"/>
      <c r="P434" s="10"/>
      <c r="Q434" s="10"/>
      <c r="R434" s="10"/>
      <c r="S434" s="10"/>
      <c r="T434" s="10" t="s">
        <v>57</v>
      </c>
      <c r="U434" s="10">
        <f>IF(UPPER(I96)="NO ASISTE","",COUNTIFS($I$2:I96,"&lt;&gt;NO ASISTE"))</f>
        <v>95</v>
      </c>
      <c r="V434" s="10" t="str">
        <f>IF(J96="","",INDEX('PARAMETROS OPA'!$B$2:$B$153,J96))</f>
        <v/>
      </c>
      <c r="W434" s="10" t="str">
        <f>IF(K96="","",HYPERLINK("#'Distribución Tribuna'!"&amp;ADDRESS(_xludf.SWITCH(LEFT(K96,1),"A",2,"B",9,"C",16,"D",23),VALUE(RIGHT(K96,2))),"IR A UBICACIÓN"))</f>
        <v/>
      </c>
      <c r="X434" s="10"/>
      <c r="Y434" s="59" t="str">
        <f t="shared" si="6"/>
        <v>DUPLICADO CARGO</v>
      </c>
    </row>
    <row r="435" spans="1:25" ht="22.05" customHeight="1">
      <c r="A435" s="27">
        <v>96</v>
      </c>
      <c r="B435" s="27" t="s">
        <v>14</v>
      </c>
      <c r="C435" s="27" t="s">
        <v>14</v>
      </c>
      <c r="D435" s="27"/>
      <c r="E435" s="27" t="s">
        <v>1585</v>
      </c>
      <c r="F435" s="27" t="s">
        <v>1363</v>
      </c>
      <c r="G435" s="27"/>
      <c r="H435" s="27" t="s">
        <v>1116</v>
      </c>
      <c r="I435" s="27" t="s">
        <v>1596</v>
      </c>
      <c r="J435" s="27" t="s">
        <v>1597</v>
      </c>
      <c r="K435" s="71" t="s">
        <v>390</v>
      </c>
      <c r="L435" s="37" t="s">
        <v>57</v>
      </c>
      <c r="M435" s="27"/>
      <c r="N435" s="72" t="s">
        <v>385</v>
      </c>
      <c r="O435" s="27"/>
      <c r="P435" s="27"/>
      <c r="Q435" s="27"/>
      <c r="R435" s="27"/>
      <c r="S435" s="27"/>
      <c r="T435" s="27" t="s">
        <v>57</v>
      </c>
      <c r="U435" s="27">
        <f>IF(UPPER(I97)="NO ASISTE","",COUNTIFS($I$2:I97,"&lt;&gt;NO ASISTE"))</f>
        <v>96</v>
      </c>
      <c r="V435" s="27" t="str">
        <f>IF(J97="","",INDEX('PARAMETROS OPA'!$B$2:$B$153,J97))</f>
        <v/>
      </c>
      <c r="W435" s="27" t="str">
        <f>IF(K97="","",HYPERLINK("#'Distribución Tribuna'!"&amp;ADDRESS(_xludf.SWITCH(LEFT(K97,1),"A",2,"B",9,"C",16,"D",23),VALUE(RIGHT(K97,2))),"IR A UBICACIÓN"))</f>
        <v/>
      </c>
      <c r="X435" s="27"/>
      <c r="Y435" s="59" t="str">
        <f t="shared" si="6"/>
        <v>DUPLICADO CARGO</v>
      </c>
    </row>
    <row r="436" spans="1:25" ht="22.05" customHeight="1">
      <c r="A436" s="10">
        <v>97</v>
      </c>
      <c r="B436" s="10" t="s">
        <v>14</v>
      </c>
      <c r="C436" s="10" t="s">
        <v>14</v>
      </c>
      <c r="D436" s="10"/>
      <c r="E436" s="10" t="s">
        <v>1585</v>
      </c>
      <c r="F436" s="10" t="s">
        <v>1363</v>
      </c>
      <c r="G436" s="10"/>
      <c r="H436" s="10" t="s">
        <v>1598</v>
      </c>
      <c r="I436" s="10" t="s">
        <v>1306</v>
      </c>
      <c r="J436" s="10" t="s">
        <v>1071</v>
      </c>
      <c r="K436" s="71" t="s">
        <v>392</v>
      </c>
      <c r="L436" s="32" t="s">
        <v>57</v>
      </c>
      <c r="M436" s="10"/>
      <c r="N436" s="72" t="s">
        <v>385</v>
      </c>
      <c r="O436" s="10"/>
      <c r="P436" s="10"/>
      <c r="Q436" s="10"/>
      <c r="R436" s="10"/>
      <c r="S436" s="10"/>
      <c r="T436" s="10" t="s">
        <v>57</v>
      </c>
      <c r="U436" s="10">
        <f>IF(UPPER(I98)="NO ASISTE","",COUNTIFS($I$2:I98,"&lt;&gt;NO ASISTE"))</f>
        <v>97</v>
      </c>
      <c r="V436" s="10" t="str">
        <f>IF(J98="","",INDEX('PARAMETROS OPA'!$B$2:$B$153,J98))</f>
        <v/>
      </c>
      <c r="W436" s="10" t="str">
        <f>IF(K98="","",HYPERLINK("#'Distribución Tribuna'!"&amp;ADDRESS(_xludf.SWITCH(LEFT(K98,1),"A",2,"B",9,"C",16,"D",23),VALUE(RIGHT(K98,2))),"IR A UBICACIÓN"))</f>
        <v/>
      </c>
      <c r="X436" s="10"/>
      <c r="Y436" s="59" t="str">
        <f t="shared" si="6"/>
        <v>DUPLICADO CARGO</v>
      </c>
    </row>
    <row r="437" spans="1:25" ht="22.05" customHeight="1">
      <c r="A437" s="27">
        <v>98</v>
      </c>
      <c r="B437" s="27" t="s">
        <v>14</v>
      </c>
      <c r="C437" s="27" t="s">
        <v>14</v>
      </c>
      <c r="D437" s="27"/>
      <c r="E437" s="27" t="s">
        <v>1369</v>
      </c>
      <c r="F437" s="27" t="s">
        <v>1356</v>
      </c>
      <c r="G437" s="27"/>
      <c r="H437" s="27" t="s">
        <v>1029</v>
      </c>
      <c r="I437" s="27" t="s">
        <v>1599</v>
      </c>
      <c r="J437" s="27" t="s">
        <v>1600</v>
      </c>
      <c r="K437" s="71" t="s">
        <v>394</v>
      </c>
      <c r="L437" s="37" t="s">
        <v>57</v>
      </c>
      <c r="M437" s="27"/>
      <c r="N437" s="72" t="s">
        <v>385</v>
      </c>
      <c r="O437" s="27"/>
      <c r="P437" s="27"/>
      <c r="Q437" s="27"/>
      <c r="R437" s="27"/>
      <c r="S437" s="27"/>
      <c r="T437" s="27" t="s">
        <v>57</v>
      </c>
      <c r="U437" s="27">
        <f>IF(UPPER(I99)="NO ASISTE","",COUNTIFS($I$2:I99,"&lt;&gt;NO ASISTE"))</f>
        <v>98</v>
      </c>
      <c r="V437" s="27" t="str">
        <f>IF(J99="","",INDEX('PARAMETROS OPA'!$B$2:$B$153,J99))</f>
        <v/>
      </c>
      <c r="W437" s="27" t="str">
        <f>IF(K99="","",HYPERLINK("#'Distribución Tribuna'!"&amp;ADDRESS(_xludf.SWITCH(LEFT(K99,1),"A",2,"B",9,"C",16,"D",23),VALUE(RIGHT(K99,2))),"IR A UBICACIÓN"))</f>
        <v/>
      </c>
      <c r="X437" s="27"/>
      <c r="Y437" s="59" t="str">
        <f t="shared" si="6"/>
        <v>DUPLICADO CARGO</v>
      </c>
    </row>
    <row r="438" spans="1:25" ht="22.05" customHeight="1">
      <c r="A438" s="10">
        <v>99</v>
      </c>
      <c r="B438" s="10" t="s">
        <v>14</v>
      </c>
      <c r="C438" s="10" t="s">
        <v>14</v>
      </c>
      <c r="D438" s="10"/>
      <c r="E438" s="10" t="s">
        <v>1585</v>
      </c>
      <c r="F438" s="10" t="s">
        <v>1363</v>
      </c>
      <c r="G438" s="10"/>
      <c r="H438" s="10" t="s">
        <v>1601</v>
      </c>
      <c r="I438" s="10" t="s">
        <v>1094</v>
      </c>
      <c r="J438" s="10" t="s">
        <v>1602</v>
      </c>
      <c r="K438" s="71" t="s">
        <v>396</v>
      </c>
      <c r="L438" s="32" t="s">
        <v>57</v>
      </c>
      <c r="M438" s="10"/>
      <c r="N438" s="72" t="s">
        <v>385</v>
      </c>
      <c r="O438" s="10"/>
      <c r="P438" s="10"/>
      <c r="Q438" s="10"/>
      <c r="R438" s="10"/>
      <c r="S438" s="10"/>
      <c r="T438" s="10" t="s">
        <v>57</v>
      </c>
      <c r="U438" s="10">
        <f>IF(UPPER(I100)="NO ASISTE","",COUNTIFS($I$2:I100,"&lt;&gt;NO ASISTE"))</f>
        <v>99</v>
      </c>
      <c r="V438" s="10" t="str">
        <f>IF(J100="","",INDEX('PARAMETROS OPA'!$B$2:$B$153,J100))</f>
        <v/>
      </c>
      <c r="W438" s="10" t="str">
        <f>IF(K100="","",HYPERLINK("#'Distribución Tribuna'!"&amp;ADDRESS(_xludf.SWITCH(LEFT(K100,1),"A",2,"B",9,"C",16,"D",23),VALUE(RIGHT(K100,2))),"IR A UBICACIÓN"))</f>
        <v/>
      </c>
      <c r="X438" s="10"/>
      <c r="Y438" s="59" t="str">
        <f t="shared" si="6"/>
        <v>DUPLICADO CARGO</v>
      </c>
    </row>
    <row r="439" spans="1:25" ht="22.05" customHeight="1">
      <c r="A439" s="27">
        <v>100</v>
      </c>
      <c r="B439" s="27" t="s">
        <v>14</v>
      </c>
      <c r="C439" s="27" t="s">
        <v>14</v>
      </c>
      <c r="D439" s="27"/>
      <c r="E439" s="27" t="s">
        <v>1369</v>
      </c>
      <c r="F439" s="27" t="s">
        <v>1356</v>
      </c>
      <c r="G439" s="27"/>
      <c r="H439" s="27" t="s">
        <v>1069</v>
      </c>
      <c r="I439" s="27" t="s">
        <v>843</v>
      </c>
      <c r="J439" s="27" t="s">
        <v>1113</v>
      </c>
      <c r="K439" s="71" t="s">
        <v>398</v>
      </c>
      <c r="L439" s="37" t="s">
        <v>57</v>
      </c>
      <c r="M439" s="27"/>
      <c r="N439" s="72" t="s">
        <v>385</v>
      </c>
      <c r="O439" s="27"/>
      <c r="P439" s="27"/>
      <c r="Q439" s="27"/>
      <c r="R439" s="27"/>
      <c r="S439" s="27"/>
      <c r="T439" s="27" t="s">
        <v>57</v>
      </c>
      <c r="U439" s="27">
        <f>IF(UPPER(I101)="NO ASISTE","",COUNTIFS($I$2:I101,"&lt;&gt;NO ASISTE"))</f>
        <v>100</v>
      </c>
      <c r="V439" s="27" t="str">
        <f>IF(J101="","",INDEX('PARAMETROS OPA'!$B$2:$B$153,J101))</f>
        <v/>
      </c>
      <c r="W439" s="27" t="str">
        <f>IF(K101="","",HYPERLINK("#'Distribución Tribuna'!"&amp;ADDRESS(_xludf.SWITCH(LEFT(K101,1),"A",2,"B",9,"C",16,"D",23),VALUE(RIGHT(K101,2))),"IR A UBICACIÓN"))</f>
        <v/>
      </c>
      <c r="X439" s="27"/>
      <c r="Y439" s="59" t="str">
        <f t="shared" si="6"/>
        <v>DUPLICADO CARGO</v>
      </c>
    </row>
    <row r="440" spans="1:25" ht="22.05" customHeight="1">
      <c r="A440" s="10">
        <v>101</v>
      </c>
      <c r="B440" s="10" t="s">
        <v>14</v>
      </c>
      <c r="C440" s="10" t="s">
        <v>14</v>
      </c>
      <c r="D440" s="10"/>
      <c r="E440" s="10" t="s">
        <v>1585</v>
      </c>
      <c r="F440" s="10" t="s">
        <v>1363</v>
      </c>
      <c r="G440" s="10"/>
      <c r="H440" s="10" t="s">
        <v>1603</v>
      </c>
      <c r="I440" s="10" t="s">
        <v>1604</v>
      </c>
      <c r="J440" s="10" t="s">
        <v>1605</v>
      </c>
      <c r="K440" s="71" t="s">
        <v>401</v>
      </c>
      <c r="L440" s="32" t="s">
        <v>57</v>
      </c>
      <c r="M440" s="10"/>
      <c r="N440" s="72" t="s">
        <v>402</v>
      </c>
      <c r="O440" s="10"/>
      <c r="P440" s="10"/>
      <c r="Q440" s="10"/>
      <c r="R440" s="10"/>
      <c r="S440" s="10"/>
      <c r="T440" s="10" t="s">
        <v>57</v>
      </c>
      <c r="U440" s="10">
        <f>IF(UPPER(I102)="NO ASISTE","",COUNTIFS($I$2:I102,"&lt;&gt;NO ASISTE"))</f>
        <v>101</v>
      </c>
      <c r="V440" s="10" t="str">
        <f>IF(J102="","",INDEX('PARAMETROS OPA'!$B$2:$B$153,J102))</f>
        <v/>
      </c>
      <c r="W440" s="10" t="str">
        <f>IF(K102="","",HYPERLINK("#'Distribución Tribuna'!"&amp;ADDRESS(_xludf.SWITCH(LEFT(K102,1),"A",2,"B",9,"C",16,"D",23),VALUE(RIGHT(K102,2))),"IR A UBICACIÓN"))</f>
        <v/>
      </c>
      <c r="X440" s="10"/>
      <c r="Y440" s="59" t="str">
        <f t="shared" si="6"/>
        <v>DUPLICADO CARGO</v>
      </c>
    </row>
    <row r="441" spans="1:25" ht="22.05" customHeight="1">
      <c r="A441" s="27">
        <v>102</v>
      </c>
      <c r="B441" s="27" t="s">
        <v>14</v>
      </c>
      <c r="C441" s="27" t="s">
        <v>14</v>
      </c>
      <c r="D441" s="27"/>
      <c r="E441" s="27" t="s">
        <v>1585</v>
      </c>
      <c r="F441" s="27" t="s">
        <v>1363</v>
      </c>
      <c r="G441" s="27"/>
      <c r="H441" s="27" t="s">
        <v>1606</v>
      </c>
      <c r="I441" s="27" t="s">
        <v>1094</v>
      </c>
      <c r="J441" s="27" t="s">
        <v>1607</v>
      </c>
      <c r="K441" s="71" t="s">
        <v>404</v>
      </c>
      <c r="L441" s="37" t="s">
        <v>57</v>
      </c>
      <c r="M441" s="27"/>
      <c r="N441" s="72" t="s">
        <v>402</v>
      </c>
      <c r="O441" s="27"/>
      <c r="P441" s="27"/>
      <c r="Q441" s="27"/>
      <c r="R441" s="27"/>
      <c r="S441" s="27"/>
      <c r="T441" s="27" t="s">
        <v>57</v>
      </c>
      <c r="U441" s="27">
        <f>IF(UPPER(I103)="NO ASISTE","",COUNTIFS($I$2:I103,"&lt;&gt;NO ASISTE"))</f>
        <v>102</v>
      </c>
      <c r="V441" s="27" t="str">
        <f>IF(J103="","",INDEX('PARAMETROS OPA'!$B$2:$B$153,J103))</f>
        <v/>
      </c>
      <c r="W441" s="27" t="e">
        <f ca="1">IF(K103="","",HYPERLINK("#'Distribución Tribuna'!"&amp;ADDRESS(_xludf.SWITCH(LEFT(K103,1),"A",2,"B",9,"C",16,"D",23),VALUE(RIGHT(K103,2))),"IR A UBICACIÓN"))</f>
        <v>#NAME?</v>
      </c>
      <c r="X441" s="27"/>
      <c r="Y441" s="59" t="str">
        <f t="shared" si="6"/>
        <v>DUPLICADO CARGO</v>
      </c>
    </row>
    <row r="442" spans="1:25" ht="22.05" customHeight="1">
      <c r="A442" s="10">
        <v>103</v>
      </c>
      <c r="B442" s="10" t="s">
        <v>14</v>
      </c>
      <c r="C442" s="10" t="s">
        <v>14</v>
      </c>
      <c r="D442" s="10"/>
      <c r="E442" s="10" t="s">
        <v>1369</v>
      </c>
      <c r="F442" s="10" t="s">
        <v>1356</v>
      </c>
      <c r="G442" s="10"/>
      <c r="H442" s="10" t="s">
        <v>842</v>
      </c>
      <c r="I442" s="10" t="s">
        <v>1608</v>
      </c>
      <c r="J442" s="10" t="s">
        <v>1391</v>
      </c>
      <c r="K442" s="71" t="s">
        <v>406</v>
      </c>
      <c r="L442" s="32" t="s">
        <v>57</v>
      </c>
      <c r="M442" s="10"/>
      <c r="N442" s="72" t="s">
        <v>402</v>
      </c>
      <c r="O442" s="10"/>
      <c r="P442" s="10"/>
      <c r="Q442" s="10"/>
      <c r="R442" s="10"/>
      <c r="S442" s="10"/>
      <c r="T442" s="10" t="s">
        <v>57</v>
      </c>
      <c r="U442" s="10">
        <f>IF(UPPER(I104)="NO ASISTE","",COUNTIFS($I$2:I104,"&lt;&gt;NO ASISTE"))</f>
        <v>103</v>
      </c>
      <c r="V442" s="10" t="str">
        <f>IF(J104="","",INDEX('PARAMETROS OPA'!$B$2:$B$153,J104))</f>
        <v/>
      </c>
      <c r="W442" s="10" t="str">
        <f>IF(K104="","",HYPERLINK("#'Distribución Tribuna'!"&amp;ADDRESS(_xludf.SWITCH(LEFT(K104,1),"A",2,"B",9,"C",16,"D",23),VALUE(RIGHT(K104,2))),"IR A UBICACIÓN"))</f>
        <v/>
      </c>
      <c r="X442" s="10"/>
      <c r="Y442" s="59" t="str">
        <f t="shared" si="6"/>
        <v>DUPLICADO CARGO</v>
      </c>
    </row>
    <row r="443" spans="1:25" ht="22.05" customHeight="1">
      <c r="A443" s="27">
        <v>104</v>
      </c>
      <c r="B443" s="27" t="s">
        <v>14</v>
      </c>
      <c r="C443" s="27" t="s">
        <v>14</v>
      </c>
      <c r="D443" s="27"/>
      <c r="E443" s="27" t="s">
        <v>1369</v>
      </c>
      <c r="F443" s="27" t="s">
        <v>1356</v>
      </c>
      <c r="G443" s="27"/>
      <c r="H443" s="27" t="s">
        <v>1573</v>
      </c>
      <c r="I443" s="27" t="s">
        <v>1609</v>
      </c>
      <c r="J443" s="27" t="s">
        <v>1610</v>
      </c>
      <c r="K443" s="71" t="s">
        <v>408</v>
      </c>
      <c r="L443" s="37" t="s">
        <v>57</v>
      </c>
      <c r="M443" s="27"/>
      <c r="N443" s="72" t="s">
        <v>402</v>
      </c>
      <c r="O443" s="27"/>
      <c r="P443" s="27"/>
      <c r="Q443" s="27"/>
      <c r="R443" s="27"/>
      <c r="S443" s="27"/>
      <c r="T443" s="27" t="s">
        <v>57</v>
      </c>
      <c r="U443" s="27">
        <f>IF(UPPER(I105)="NO ASISTE","",COUNTIFS($I$2:I105,"&lt;&gt;NO ASISTE"))</f>
        <v>104</v>
      </c>
      <c r="V443" s="27" t="str">
        <f>IF(J105="","",INDEX('PARAMETROS OPA'!$B$2:$B$153,J105))</f>
        <v/>
      </c>
      <c r="W443" s="27" t="str">
        <f>IF(K105="","",HYPERLINK("#'Distribución Tribuna'!"&amp;ADDRESS(_xludf.SWITCH(LEFT(K105,1),"A",2,"B",9,"C",16,"D",23),VALUE(RIGHT(K105,2))),"IR A UBICACIÓN"))</f>
        <v/>
      </c>
      <c r="X443" s="27"/>
      <c r="Y443" s="59" t="str">
        <f t="shared" si="6"/>
        <v>DUPLICADO CARGO</v>
      </c>
    </row>
    <row r="444" spans="1:25" ht="22.05" customHeight="1">
      <c r="A444" s="10">
        <v>105</v>
      </c>
      <c r="B444" s="10" t="s">
        <v>14</v>
      </c>
      <c r="C444" s="10" t="s">
        <v>14</v>
      </c>
      <c r="D444" s="10"/>
      <c r="E444" s="10" t="s">
        <v>1585</v>
      </c>
      <c r="F444" s="10" t="s">
        <v>1363</v>
      </c>
      <c r="G444" s="10"/>
      <c r="H444" s="10" t="s">
        <v>1611</v>
      </c>
      <c r="I444" s="10" t="s">
        <v>1612</v>
      </c>
      <c r="J444" s="10" t="s">
        <v>1337</v>
      </c>
      <c r="K444" s="71" t="s">
        <v>410</v>
      </c>
      <c r="L444" s="32" t="s">
        <v>57</v>
      </c>
      <c r="M444" s="10"/>
      <c r="N444" s="72" t="s">
        <v>402</v>
      </c>
      <c r="O444" s="10"/>
      <c r="P444" s="10"/>
      <c r="Q444" s="10"/>
      <c r="R444" s="10"/>
      <c r="S444" s="10"/>
      <c r="T444" s="10" t="s">
        <v>57</v>
      </c>
      <c r="U444" s="10">
        <f>IF(UPPER(I106)="NO ASISTE","",COUNTIFS($I$2:I106,"&lt;&gt;NO ASISTE"))</f>
        <v>105</v>
      </c>
      <c r="V444" s="10" t="str">
        <f>IF(J106="","",INDEX('PARAMETROS OPA'!$B$2:$B$153,J106))</f>
        <v/>
      </c>
      <c r="W444" s="10" t="str">
        <f>IF(K106="","",HYPERLINK("#'Distribución Tribuna'!"&amp;ADDRESS(_xludf.SWITCH(LEFT(K106,1),"A",2,"B",9,"C",16,"D",23),VALUE(RIGHT(K106,2))),"IR A UBICACIÓN"))</f>
        <v/>
      </c>
      <c r="X444" s="10"/>
      <c r="Y444" s="59" t="str">
        <f t="shared" si="6"/>
        <v>DUPLICADO CARGO</v>
      </c>
    </row>
    <row r="445" spans="1:25" ht="22.05" customHeight="1">
      <c r="A445" s="27">
        <v>106</v>
      </c>
      <c r="B445" s="27" t="s">
        <v>14</v>
      </c>
      <c r="C445" s="27" t="s">
        <v>14</v>
      </c>
      <c r="D445" s="27"/>
      <c r="E445" s="27" t="s">
        <v>1613</v>
      </c>
      <c r="F445" s="27" t="s">
        <v>1356</v>
      </c>
      <c r="G445" s="27"/>
      <c r="H445" s="27" t="s">
        <v>842</v>
      </c>
      <c r="I445" s="27" t="s">
        <v>1614</v>
      </c>
      <c r="J445" s="27" t="s">
        <v>1615</v>
      </c>
      <c r="K445" s="73" t="s">
        <v>589</v>
      </c>
      <c r="L445" s="37" t="s">
        <v>57</v>
      </c>
      <c r="M445" s="27"/>
      <c r="N445" s="74" t="s">
        <v>590</v>
      </c>
      <c r="O445" s="27"/>
      <c r="P445" s="27"/>
      <c r="Q445" s="27"/>
      <c r="R445" s="27"/>
      <c r="S445" s="27"/>
      <c r="T445" s="27" t="s">
        <v>57</v>
      </c>
      <c r="U445" s="27">
        <f>IF(UPPER(I107)="NO ASISTE","",COUNTIFS($I$2:I107,"&lt;&gt;NO ASISTE"))</f>
        <v>106</v>
      </c>
      <c r="V445" s="27" t="str">
        <f>IF(J107="","",INDEX('PARAMETROS OPA'!$B$2:$B$153,J107))</f>
        <v/>
      </c>
      <c r="W445" s="27" t="str">
        <f>IF(K107="","",HYPERLINK("#'Distribución Tribuna'!"&amp;ADDRESS(_xludf.SWITCH(LEFT(K107,1),"A",2,"B",9,"C",16,"D",23),VALUE(RIGHT(K107,2))),"IR A UBICACIÓN"))</f>
        <v/>
      </c>
      <c r="X445" s="27"/>
      <c r="Y445" s="59" t="str">
        <f t="shared" si="6"/>
        <v/>
      </c>
    </row>
    <row r="446" spans="1:25" ht="22.05" customHeight="1">
      <c r="A446" s="10">
        <v>107</v>
      </c>
      <c r="B446" s="10" t="s">
        <v>14</v>
      </c>
      <c r="C446" s="10" t="s">
        <v>14</v>
      </c>
      <c r="D446" s="10"/>
      <c r="E446" s="10" t="s">
        <v>1613</v>
      </c>
      <c r="F446" s="10" t="s">
        <v>1356</v>
      </c>
      <c r="G446" s="10"/>
      <c r="H446" s="10" t="s">
        <v>802</v>
      </c>
      <c r="I446" s="10" t="s">
        <v>1616</v>
      </c>
      <c r="J446" s="10" t="s">
        <v>1617</v>
      </c>
      <c r="K446" s="71" t="s">
        <v>221</v>
      </c>
      <c r="L446" s="32" t="s">
        <v>57</v>
      </c>
      <c r="M446" s="10"/>
      <c r="N446" s="72" t="s">
        <v>219</v>
      </c>
      <c r="O446" s="10"/>
      <c r="P446" s="10"/>
      <c r="Q446" s="10"/>
      <c r="R446" s="10"/>
      <c r="S446" s="10"/>
      <c r="T446" s="10" t="s">
        <v>57</v>
      </c>
      <c r="U446" s="10">
        <f>IF(UPPER(I108)="NO ASISTE","",COUNTIFS($I$2:I108,"&lt;&gt;NO ASISTE"))</f>
        <v>107</v>
      </c>
      <c r="V446" s="10" t="str">
        <f>IF(J108="","",INDEX('PARAMETROS OPA'!$B$2:$B$153,J108))</f>
        <v/>
      </c>
      <c r="W446" s="10" t="str">
        <f>IF(K108="","",HYPERLINK("#'Distribución Tribuna'!"&amp;ADDRESS(_xludf.SWITCH(LEFT(K108,1),"A",2,"B",9,"C",16,"D",23),VALUE(RIGHT(K108,2))),"IR A UBICACIÓN"))</f>
        <v/>
      </c>
      <c r="X446" s="10"/>
      <c r="Y446" s="59" t="str">
        <f t="shared" si="6"/>
        <v>DUPLICADO CARGO</v>
      </c>
    </row>
    <row r="447" spans="1:25" ht="22.05" customHeight="1">
      <c r="A447" s="27">
        <v>108</v>
      </c>
      <c r="B447" s="27" t="s">
        <v>14</v>
      </c>
      <c r="C447" s="27" t="s">
        <v>14</v>
      </c>
      <c r="D447" s="27"/>
      <c r="E447" s="27" t="s">
        <v>1613</v>
      </c>
      <c r="F447" s="27" t="s">
        <v>1356</v>
      </c>
      <c r="G447" s="27"/>
      <c r="H447" s="27" t="s">
        <v>1618</v>
      </c>
      <c r="I447" s="27" t="s">
        <v>1619</v>
      </c>
      <c r="J447" s="27" t="s">
        <v>1620</v>
      </c>
      <c r="K447" s="69" t="s">
        <v>550</v>
      </c>
      <c r="L447" s="37" t="s">
        <v>57</v>
      </c>
      <c r="M447" s="27"/>
      <c r="N447" s="70" t="s">
        <v>551</v>
      </c>
      <c r="O447" s="27"/>
      <c r="P447" s="27"/>
      <c r="Q447" s="27"/>
      <c r="R447" s="27"/>
      <c r="S447" s="27"/>
      <c r="T447" s="27" t="s">
        <v>57</v>
      </c>
      <c r="U447" s="27">
        <f>IF(UPPER(I109)="NO ASISTE","",COUNTIFS($I$2:I109,"&lt;&gt;NO ASISTE"))</f>
        <v>108</v>
      </c>
      <c r="V447" s="27" t="str">
        <f>IF(J109="","",INDEX('PARAMETROS OPA'!$B$2:$B$153,J109))</f>
        <v/>
      </c>
      <c r="W447" s="27" t="str">
        <f>IF(K109="","",HYPERLINK("#'Distribución Tribuna'!"&amp;ADDRESS(_xludf.SWITCH(LEFT(K109,1),"A",2,"B",9,"C",16,"D",23),VALUE(RIGHT(K109,2))),"IR A UBICACIÓN"))</f>
        <v/>
      </c>
      <c r="X447" s="27"/>
      <c r="Y447" s="59" t="str">
        <f t="shared" si="6"/>
        <v/>
      </c>
    </row>
    <row r="448" spans="1:25" ht="22.05" customHeight="1">
      <c r="A448" s="10">
        <v>109</v>
      </c>
      <c r="B448" s="10" t="s">
        <v>14</v>
      </c>
      <c r="C448" s="10" t="s">
        <v>14</v>
      </c>
      <c r="D448" s="10"/>
      <c r="E448" s="10" t="s">
        <v>1613</v>
      </c>
      <c r="F448" s="10" t="s">
        <v>1356</v>
      </c>
      <c r="G448" s="10"/>
      <c r="H448" s="10" t="s">
        <v>1621</v>
      </c>
      <c r="I448" s="10" t="s">
        <v>1093</v>
      </c>
      <c r="J448" s="10" t="s">
        <v>1622</v>
      </c>
      <c r="K448" s="53" t="s">
        <v>1623</v>
      </c>
      <c r="L448" s="32" t="s">
        <v>57</v>
      </c>
      <c r="M448" s="10"/>
      <c r="N448" s="10" t="s">
        <v>1624</v>
      </c>
      <c r="O448" s="10"/>
      <c r="P448" s="10"/>
      <c r="Q448" s="10"/>
      <c r="R448" s="10"/>
      <c r="S448" s="10"/>
      <c r="T448" s="10" t="s">
        <v>57</v>
      </c>
      <c r="U448" s="10">
        <f>IF(UPPER(I110)="NO ASISTE","",COUNTIFS($I$2:I110,"&lt;&gt;NO ASISTE"))</f>
        <v>109</v>
      </c>
      <c r="V448" s="10" t="str">
        <f>IF(J110="","",INDEX('PARAMETROS OPA'!$B$2:$B$153,J110))</f>
        <v/>
      </c>
      <c r="W448" s="10" t="str">
        <f>IF(K110="","",HYPERLINK("#'Distribución Tribuna'!"&amp;ADDRESS(_xludf.SWITCH(LEFT(K110,1),"A",2,"B",9,"C",16,"D",23),VALUE(RIGHT(K110,2))),"IR A UBICACIÓN"))</f>
        <v/>
      </c>
      <c r="X448" s="10"/>
      <c r="Y448" s="59" t="str">
        <f t="shared" si="6"/>
        <v/>
      </c>
    </row>
    <row r="449" spans="1:25" ht="22.05" customHeight="1">
      <c r="A449" s="27">
        <v>110</v>
      </c>
      <c r="B449" s="27" t="s">
        <v>14</v>
      </c>
      <c r="C449" s="27" t="s">
        <v>14</v>
      </c>
      <c r="D449" s="27"/>
      <c r="E449" s="27" t="s">
        <v>1613</v>
      </c>
      <c r="F449" s="27" t="s">
        <v>1356</v>
      </c>
      <c r="G449" s="27"/>
      <c r="H449" s="27" t="s">
        <v>1625</v>
      </c>
      <c r="I449" s="27" t="s">
        <v>1626</v>
      </c>
      <c r="J449" s="27" t="s">
        <v>1627</v>
      </c>
      <c r="K449" s="46" t="s">
        <v>1628</v>
      </c>
      <c r="L449" s="37" t="s">
        <v>57</v>
      </c>
      <c r="M449" s="27"/>
      <c r="N449" s="27" t="s">
        <v>1629</v>
      </c>
      <c r="O449" s="27"/>
      <c r="P449" s="27"/>
      <c r="Q449" s="27"/>
      <c r="R449" s="27"/>
      <c r="S449" s="27"/>
      <c r="T449" s="27" t="s">
        <v>57</v>
      </c>
      <c r="U449" s="27">
        <f>IF(UPPER(I111)="NO ASISTE","",COUNTIFS($I$2:I111,"&lt;&gt;NO ASISTE"))</f>
        <v>110</v>
      </c>
      <c r="V449" s="27" t="str">
        <f>IF(J111="","",INDEX('PARAMETROS OPA'!$B$2:$B$153,J111))</f>
        <v/>
      </c>
      <c r="W449" s="27" t="str">
        <f>IF(K111="","",HYPERLINK("#'Distribución Tribuna'!"&amp;ADDRESS(_xludf.SWITCH(LEFT(K111,1),"A",2,"B",9,"C",16,"D",23),VALUE(RIGHT(K111,2))),"IR A UBICACIÓN"))</f>
        <v/>
      </c>
      <c r="X449" s="27"/>
      <c r="Y449" s="59" t="str">
        <f t="shared" si="6"/>
        <v/>
      </c>
    </row>
    <row r="450" spans="1:25" ht="22.05" customHeight="1">
      <c r="A450" s="10">
        <v>111</v>
      </c>
      <c r="B450" s="10" t="s">
        <v>14</v>
      </c>
      <c r="C450" s="10" t="s">
        <v>14</v>
      </c>
      <c r="D450" s="10"/>
      <c r="E450" s="10" t="s">
        <v>1613</v>
      </c>
      <c r="F450" s="10" t="s">
        <v>1356</v>
      </c>
      <c r="G450" s="10"/>
      <c r="H450" s="10" t="s">
        <v>1630</v>
      </c>
      <c r="I450" s="10" t="s">
        <v>1366</v>
      </c>
      <c r="J450" s="10" t="s">
        <v>1526</v>
      </c>
      <c r="K450" s="71" t="s">
        <v>226</v>
      </c>
      <c r="L450" s="32" t="s">
        <v>57</v>
      </c>
      <c r="M450" s="10"/>
      <c r="N450" s="72" t="s">
        <v>224</v>
      </c>
      <c r="O450" s="10"/>
      <c r="P450" s="10"/>
      <c r="Q450" s="10"/>
      <c r="R450" s="10"/>
      <c r="S450" s="10"/>
      <c r="T450" s="10" t="s">
        <v>57</v>
      </c>
      <c r="U450" s="10">
        <f>IF(UPPER(I112)="NO ASISTE","",COUNTIFS($I$2:I112,"&lt;&gt;NO ASISTE"))</f>
        <v>111</v>
      </c>
      <c r="V450" s="10" t="str">
        <f>IF(J112="","",INDEX('PARAMETROS OPA'!$B$2:$B$153,J112))</f>
        <v/>
      </c>
      <c r="W450" s="10" t="str">
        <f>IF(K112="","",HYPERLINK("#'Distribución Tribuna'!"&amp;ADDRESS(_xludf.SWITCH(LEFT(K112,1),"A",2,"B",9,"C",16,"D",23),VALUE(RIGHT(K112,2))),"IR A UBICACIÓN"))</f>
        <v/>
      </c>
      <c r="X450" s="10"/>
      <c r="Y450" s="59" t="str">
        <f t="shared" si="6"/>
        <v>DUPLICADO CARGO</v>
      </c>
    </row>
    <row r="451" spans="1:25" ht="22.05" customHeight="1">
      <c r="A451" s="27">
        <v>112</v>
      </c>
      <c r="B451" s="27" t="s">
        <v>14</v>
      </c>
      <c r="C451" s="27" t="s">
        <v>14</v>
      </c>
      <c r="D451" s="27"/>
      <c r="E451" s="27" t="s">
        <v>1613</v>
      </c>
      <c r="F451" s="27" t="s">
        <v>1356</v>
      </c>
      <c r="G451" s="27"/>
      <c r="H451" s="27" t="s">
        <v>1631</v>
      </c>
      <c r="I451" s="27" t="s">
        <v>1632</v>
      </c>
      <c r="J451" s="27" t="s">
        <v>1633</v>
      </c>
      <c r="K451" s="69" t="s">
        <v>542</v>
      </c>
      <c r="L451" s="37" t="s">
        <v>57</v>
      </c>
      <c r="M451" s="27"/>
      <c r="N451" s="70" t="s">
        <v>543</v>
      </c>
      <c r="O451" s="27"/>
      <c r="P451" s="27"/>
      <c r="Q451" s="27"/>
      <c r="R451" s="27"/>
      <c r="S451" s="27"/>
      <c r="T451" s="27" t="s">
        <v>57</v>
      </c>
      <c r="U451" s="27">
        <f>IF(UPPER(I113)="NO ASISTE","",COUNTIFS($I$2:I113,"&lt;&gt;NO ASISTE"))</f>
        <v>112</v>
      </c>
      <c r="V451" s="27" t="str">
        <f>IF(J113="","",INDEX('PARAMETROS OPA'!$B$2:$B$153,J113))</f>
        <v/>
      </c>
      <c r="W451" s="27" t="str">
        <f>IF(K113="","",HYPERLINK("#'Distribución Tribuna'!"&amp;ADDRESS(_xludf.SWITCH(LEFT(K113,1),"A",2,"B",9,"C",16,"D",23),VALUE(RIGHT(K113,2))),"IR A UBICACIÓN"))</f>
        <v/>
      </c>
      <c r="X451" s="27"/>
      <c r="Y451" s="59" t="str">
        <f t="shared" ref="Y451:Y468" si="7">IF(K451="","",IF(COUNTIF($K:$K,K451)&gt;1,"DUPLICADO NOMBRE",IF(AND(N451&lt;&gt;"",COUNTIF($N:$N,N451)&gt;1),"DUPLICADO CARGO","")))</f>
        <v/>
      </c>
    </row>
    <row r="452" spans="1:25" ht="22.05" customHeight="1">
      <c r="A452" s="10">
        <v>113</v>
      </c>
      <c r="B452" s="10" t="s">
        <v>14</v>
      </c>
      <c r="C452" s="10" t="s">
        <v>14</v>
      </c>
      <c r="D452" s="10"/>
      <c r="E452" s="10" t="s">
        <v>1634</v>
      </c>
      <c r="F452" s="10" t="s">
        <v>1356</v>
      </c>
      <c r="G452" s="10"/>
      <c r="H452" s="10" t="s">
        <v>1521</v>
      </c>
      <c r="I452" s="10" t="s">
        <v>1503</v>
      </c>
      <c r="J452" s="10" t="s">
        <v>1635</v>
      </c>
      <c r="K452" s="71" t="s">
        <v>152</v>
      </c>
      <c r="L452" s="32" t="s">
        <v>57</v>
      </c>
      <c r="M452" s="10"/>
      <c r="N452" s="72" t="s">
        <v>150</v>
      </c>
      <c r="O452" s="10"/>
      <c r="P452" s="10"/>
      <c r="Q452" s="10"/>
      <c r="R452" s="10"/>
      <c r="S452" s="10"/>
      <c r="T452" s="10" t="s">
        <v>57</v>
      </c>
      <c r="U452" s="10">
        <f>IF(UPPER(I114)="NO ASISTE","",COUNTIFS($I$2:I114,"&lt;&gt;NO ASISTE"))</f>
        <v>113</v>
      </c>
      <c r="V452" s="10" t="str">
        <f>IF(J114="","",INDEX('PARAMETROS OPA'!$B$2:$B$153,J114))</f>
        <v/>
      </c>
      <c r="W452" s="10" t="str">
        <f>IF(K114="","",HYPERLINK("#'Distribución Tribuna'!"&amp;ADDRESS(_xludf.SWITCH(LEFT(K114,1),"A",2,"B",9,"C",16,"D",23),VALUE(RIGHT(K114,2))),"IR A UBICACIÓN"))</f>
        <v/>
      </c>
      <c r="X452" s="10"/>
      <c r="Y452" s="59" t="str">
        <f t="shared" si="7"/>
        <v>DUPLICADO CARGO</v>
      </c>
    </row>
    <row r="453" spans="1:25" ht="22.05" customHeight="1">
      <c r="A453" s="27">
        <v>114</v>
      </c>
      <c r="B453" s="27" t="s">
        <v>14</v>
      </c>
      <c r="C453" s="27" t="s">
        <v>14</v>
      </c>
      <c r="D453" s="27"/>
      <c r="E453" s="27"/>
      <c r="F453" s="27" t="s">
        <v>1356</v>
      </c>
      <c r="G453" s="27"/>
      <c r="H453" s="27" t="s">
        <v>1636</v>
      </c>
      <c r="I453" s="27" t="s">
        <v>1637</v>
      </c>
      <c r="J453" s="27" t="s">
        <v>1399</v>
      </c>
      <c r="K453" s="71" t="s">
        <v>232</v>
      </c>
      <c r="L453" s="37" t="s">
        <v>57</v>
      </c>
      <c r="M453" s="27"/>
      <c r="N453" s="72" t="s">
        <v>233</v>
      </c>
      <c r="O453" s="27"/>
      <c r="P453" s="27"/>
      <c r="Q453" s="27"/>
      <c r="R453" s="27"/>
      <c r="S453" s="27"/>
      <c r="T453" s="27" t="s">
        <v>57</v>
      </c>
      <c r="U453" s="27">
        <f>IF(UPPER(I115)="NO ASISTE","",COUNTIFS($I$2:I115,"&lt;&gt;NO ASISTE"))</f>
        <v>114</v>
      </c>
      <c r="V453" s="27" t="str">
        <f>IF(J115="","",INDEX('PARAMETROS OPA'!$B$2:$B$153,J115))</f>
        <v/>
      </c>
      <c r="W453" s="27" t="str">
        <f>IF(K115="","",HYPERLINK("#'Distribución Tribuna'!"&amp;ADDRESS(_xludf.SWITCH(LEFT(K115,1),"A",2,"B",9,"C",16,"D",23),VALUE(RIGHT(K115,2))),"IR A UBICACIÓN"))</f>
        <v/>
      </c>
      <c r="X453" s="27"/>
      <c r="Y453" s="59" t="str">
        <f t="shared" si="7"/>
        <v>DUPLICADO CARGO</v>
      </c>
    </row>
    <row r="454" spans="1:25" ht="22.05" customHeight="1">
      <c r="A454" s="10">
        <v>115</v>
      </c>
      <c r="B454" s="10" t="s">
        <v>14</v>
      </c>
      <c r="C454" s="10" t="s">
        <v>14</v>
      </c>
      <c r="D454" s="10"/>
      <c r="E454" s="10"/>
      <c r="F454" s="10" t="s">
        <v>1363</v>
      </c>
      <c r="G454" s="10"/>
      <c r="H454" s="10" t="s">
        <v>1638</v>
      </c>
      <c r="I454" s="10" t="s">
        <v>1483</v>
      </c>
      <c r="J454" s="10" t="s">
        <v>1071</v>
      </c>
      <c r="K454" s="38" t="s">
        <v>1639</v>
      </c>
      <c r="L454" s="32" t="s">
        <v>57</v>
      </c>
      <c r="M454" s="10"/>
      <c r="N454" s="10" t="s">
        <v>1640</v>
      </c>
      <c r="O454" s="10"/>
      <c r="P454" s="10"/>
      <c r="Q454" s="10"/>
      <c r="R454" s="10"/>
      <c r="S454" s="10"/>
      <c r="T454" s="10" t="s">
        <v>57</v>
      </c>
      <c r="U454" s="10">
        <f>IF(UPPER(I116)="NO ASISTE","",COUNTIFS($I$2:I116,"&lt;&gt;NO ASISTE"))</f>
        <v>115</v>
      </c>
      <c r="V454" s="10" t="str">
        <f>IF(J116="","",INDEX('PARAMETROS OPA'!$B$2:$B$153,J116))</f>
        <v/>
      </c>
      <c r="W454" s="10" t="str">
        <f>IF(K116="","",HYPERLINK("#'Distribución Tribuna'!"&amp;ADDRESS(_xludf.SWITCH(LEFT(K116,1),"A",2,"B",9,"C",16,"D",23),VALUE(RIGHT(K116,2))),"IR A UBICACIÓN"))</f>
        <v/>
      </c>
      <c r="X454" s="10"/>
      <c r="Y454" s="59" t="str">
        <f t="shared" si="7"/>
        <v/>
      </c>
    </row>
    <row r="455" spans="1:25" ht="22.05" customHeight="1">
      <c r="A455" s="27">
        <v>116</v>
      </c>
      <c r="B455" s="27" t="s">
        <v>14</v>
      </c>
      <c r="C455" s="27" t="s">
        <v>14</v>
      </c>
      <c r="D455" s="27"/>
      <c r="E455" s="27"/>
      <c r="F455" s="27" t="s">
        <v>1356</v>
      </c>
      <c r="G455" s="27"/>
      <c r="H455" s="27" t="s">
        <v>1641</v>
      </c>
      <c r="I455" s="27" t="s">
        <v>1642</v>
      </c>
      <c r="J455" s="27" t="s">
        <v>1643</v>
      </c>
      <c r="K455" s="46" t="s">
        <v>1644</v>
      </c>
      <c r="L455" s="37" t="s">
        <v>57</v>
      </c>
      <c r="M455" s="27"/>
      <c r="N455" s="27" t="s">
        <v>1645</v>
      </c>
      <c r="O455" s="27"/>
      <c r="P455" s="27"/>
      <c r="Q455" s="27"/>
      <c r="R455" s="27"/>
      <c r="S455" s="27"/>
      <c r="T455" s="27" t="s">
        <v>57</v>
      </c>
      <c r="U455" s="27">
        <f>IF(UPPER(I117)="NO ASISTE","",COUNTIFS($I$2:I117,"&lt;&gt;NO ASISTE"))</f>
        <v>116</v>
      </c>
      <c r="V455" s="27" t="str">
        <f>IF(J117="","",INDEX('PARAMETROS OPA'!$B$2:$B$153,J117))</f>
        <v/>
      </c>
      <c r="W455" s="27" t="str">
        <f>IF(K117="","",HYPERLINK("#'Distribución Tribuna'!"&amp;ADDRESS(_xludf.SWITCH(LEFT(K117,1),"A",2,"B",9,"C",16,"D",23),VALUE(RIGHT(K117,2))),"IR A UBICACIÓN"))</f>
        <v/>
      </c>
      <c r="X455" s="27"/>
      <c r="Y455" s="59" t="str">
        <f t="shared" si="7"/>
        <v/>
      </c>
    </row>
    <row r="456" spans="1:25" ht="22.05" customHeight="1">
      <c r="A456" s="10">
        <v>117</v>
      </c>
      <c r="B456" s="10" t="s">
        <v>14</v>
      </c>
      <c r="C456" s="10" t="s">
        <v>14</v>
      </c>
      <c r="D456" s="10"/>
      <c r="E456" s="10" t="s">
        <v>1646</v>
      </c>
      <c r="F456" s="10" t="s">
        <v>1356</v>
      </c>
      <c r="G456" s="10"/>
      <c r="H456" s="10" t="s">
        <v>1647</v>
      </c>
      <c r="I456" s="10" t="s">
        <v>1648</v>
      </c>
      <c r="J456" s="10"/>
      <c r="K456" s="38" t="s">
        <v>1649</v>
      </c>
      <c r="L456" s="32" t="s">
        <v>57</v>
      </c>
      <c r="M456" s="10"/>
      <c r="N456" s="10" t="s">
        <v>1650</v>
      </c>
      <c r="O456" s="10"/>
      <c r="P456" s="10"/>
      <c r="Q456" s="10"/>
      <c r="R456" s="10"/>
      <c r="S456" s="10"/>
      <c r="T456" s="10" t="s">
        <v>57</v>
      </c>
      <c r="U456" s="10">
        <f>IF(UPPER(I118)="NO ASISTE","",COUNTIFS($I$2:I118,"&lt;&gt;NO ASISTE"))</f>
        <v>117</v>
      </c>
      <c r="V456" s="10" t="str">
        <f>IF(J118="","",INDEX('PARAMETROS OPA'!$B$2:$B$153,J118))</f>
        <v/>
      </c>
      <c r="W456" s="10" t="str">
        <f>IF(K118="","",HYPERLINK("#'Distribución Tribuna'!"&amp;ADDRESS(_xludf.SWITCH(LEFT(K118,1),"A",2,"B",9,"C",16,"D",23),VALUE(RIGHT(K118,2))),"IR A UBICACIÓN"))</f>
        <v/>
      </c>
      <c r="X456" s="10"/>
      <c r="Y456" s="59" t="str">
        <f t="shared" si="7"/>
        <v/>
      </c>
    </row>
    <row r="457" spans="1:25" ht="22.05" customHeight="1">
      <c r="A457" s="27">
        <v>118</v>
      </c>
      <c r="B457" s="27" t="s">
        <v>14</v>
      </c>
      <c r="C457" s="27" t="s">
        <v>14</v>
      </c>
      <c r="D457" s="27"/>
      <c r="E457" s="27" t="s">
        <v>1651</v>
      </c>
      <c r="F457" s="27" t="s">
        <v>1356</v>
      </c>
      <c r="G457" s="27"/>
      <c r="H457" s="27" t="s">
        <v>842</v>
      </c>
      <c r="I457" s="27" t="s">
        <v>1652</v>
      </c>
      <c r="J457" s="27"/>
      <c r="K457" s="73" t="s">
        <v>592</v>
      </c>
      <c r="L457" s="37" t="s">
        <v>57</v>
      </c>
      <c r="M457" s="27"/>
      <c r="N457" s="74" t="s">
        <v>593</v>
      </c>
      <c r="O457" s="27"/>
      <c r="P457" s="27"/>
      <c r="Q457" s="27"/>
      <c r="R457" s="27"/>
      <c r="S457" s="27"/>
      <c r="T457" s="27" t="s">
        <v>57</v>
      </c>
      <c r="U457" s="27">
        <f>IF(UPPER(I119)="NO ASISTE","",COUNTIFS($I$2:I119,"&lt;&gt;NO ASISTE"))</f>
        <v>118</v>
      </c>
      <c r="V457" s="27" t="str">
        <f>IF(J119="","",INDEX('PARAMETROS OPA'!$B$2:$B$153,J119))</f>
        <v/>
      </c>
      <c r="W457" s="27" t="str">
        <f>IF(K119="","",HYPERLINK("#'Distribución Tribuna'!"&amp;ADDRESS(_xludf.SWITCH(LEFT(K119,1),"A",2,"B",9,"C",16,"D",23),VALUE(RIGHT(K119,2))),"IR A UBICACIÓN"))</f>
        <v/>
      </c>
      <c r="X457" s="27"/>
      <c r="Y457" s="59" t="str">
        <f t="shared" si="7"/>
        <v/>
      </c>
    </row>
    <row r="458" spans="1:25" ht="22.05" customHeight="1">
      <c r="A458" s="10">
        <v>119</v>
      </c>
      <c r="B458" s="10" t="s">
        <v>14</v>
      </c>
      <c r="C458" s="10" t="s">
        <v>14</v>
      </c>
      <c r="D458" s="10"/>
      <c r="E458" s="10"/>
      <c r="F458" s="10" t="s">
        <v>1363</v>
      </c>
      <c r="G458" s="10"/>
      <c r="H458" s="10" t="s">
        <v>1653</v>
      </c>
      <c r="I458" s="10" t="s">
        <v>1654</v>
      </c>
      <c r="J458" s="10"/>
      <c r="K458" s="38" t="s">
        <v>1655</v>
      </c>
      <c r="L458" s="32" t="s">
        <v>57</v>
      </c>
      <c r="M458" s="10"/>
      <c r="N458" s="10" t="s">
        <v>1656</v>
      </c>
      <c r="O458" s="10"/>
      <c r="P458" s="10"/>
      <c r="Q458" s="10"/>
      <c r="R458" s="10"/>
      <c r="S458" s="10"/>
      <c r="T458" s="10" t="s">
        <v>57</v>
      </c>
      <c r="U458" s="10">
        <f>IF(UPPER(I120)="NO ASISTE","",COUNTIFS($I$2:I120,"&lt;&gt;NO ASISTE"))</f>
        <v>119</v>
      </c>
      <c r="V458" s="10" t="str">
        <f>IF(J120="","",INDEX('PARAMETROS OPA'!$B$2:$B$153,J120))</f>
        <v/>
      </c>
      <c r="W458" s="10" t="str">
        <f>IF(K120="","",HYPERLINK("#'Distribución Tribuna'!"&amp;ADDRESS(_xludf.SWITCH(LEFT(K120,1),"A",2,"B",9,"C",16,"D",23),VALUE(RIGHT(K120,2))),"IR A UBICACIÓN"))</f>
        <v/>
      </c>
      <c r="X458" s="10"/>
      <c r="Y458" s="59" t="str">
        <f t="shared" si="7"/>
        <v/>
      </c>
    </row>
    <row r="459" spans="1:25" ht="22.05" customHeight="1">
      <c r="A459" s="27">
        <v>120</v>
      </c>
      <c r="B459" s="27" t="s">
        <v>14</v>
      </c>
      <c r="C459" s="27" t="s">
        <v>14</v>
      </c>
      <c r="D459" s="27"/>
      <c r="E459" s="27"/>
      <c r="F459" s="27" t="s">
        <v>1356</v>
      </c>
      <c r="G459" s="27"/>
      <c r="H459" s="27" t="s">
        <v>1268</v>
      </c>
      <c r="I459" s="27" t="s">
        <v>1657</v>
      </c>
      <c r="J459" s="27"/>
      <c r="K459" s="73" t="s">
        <v>665</v>
      </c>
      <c r="L459" s="37" t="s">
        <v>57</v>
      </c>
      <c r="M459" s="27"/>
      <c r="N459" s="74" t="s">
        <v>666</v>
      </c>
      <c r="O459" s="27"/>
      <c r="P459" s="27"/>
      <c r="Q459" s="27"/>
      <c r="R459" s="27"/>
      <c r="S459" s="27"/>
      <c r="T459" s="27" t="s">
        <v>57</v>
      </c>
      <c r="U459" s="27">
        <f>IF(UPPER(I121)="NO ASISTE","",COUNTIFS($I$2:I121,"&lt;&gt;NO ASISTE"))</f>
        <v>120</v>
      </c>
      <c r="V459" s="27" t="str">
        <f>IF(J121="","",INDEX('PARAMETROS OPA'!$B$2:$B$153,J121))</f>
        <v/>
      </c>
      <c r="W459" s="27" t="str">
        <f>IF(K121="","",HYPERLINK("#'Distribución Tribuna'!"&amp;ADDRESS(_xludf.SWITCH(LEFT(K121,1),"A",2,"B",9,"C",16,"D",23),VALUE(RIGHT(K121,2))),"IR A UBICACIÓN"))</f>
        <v/>
      </c>
      <c r="X459" s="27"/>
      <c r="Y459" s="59" t="str">
        <f t="shared" si="7"/>
        <v/>
      </c>
    </row>
    <row r="460" spans="1:25" ht="22.05" customHeight="1">
      <c r="A460" s="10">
        <v>121</v>
      </c>
      <c r="B460" s="10" t="s">
        <v>14</v>
      </c>
      <c r="C460" s="10" t="s">
        <v>14</v>
      </c>
      <c r="D460" s="10"/>
      <c r="E460" s="10"/>
      <c r="F460" s="10" t="s">
        <v>1356</v>
      </c>
      <c r="G460" s="10"/>
      <c r="H460" s="10" t="s">
        <v>799</v>
      </c>
      <c r="I460" s="10" t="s">
        <v>1658</v>
      </c>
      <c r="J460" s="10" t="s">
        <v>1659</v>
      </c>
      <c r="K460" s="73" t="s">
        <v>581</v>
      </c>
      <c r="L460" s="32" t="s">
        <v>57</v>
      </c>
      <c r="M460" s="10"/>
      <c r="N460" s="74" t="s">
        <v>582</v>
      </c>
      <c r="O460" s="10"/>
      <c r="P460" s="10"/>
      <c r="Q460" s="10"/>
      <c r="R460" s="10"/>
      <c r="S460" s="10"/>
      <c r="T460" s="10" t="s">
        <v>57</v>
      </c>
      <c r="U460" s="10">
        <f>IF(UPPER(I122)="NO ASISTE","",COUNTIFS($I$2:I122,"&lt;&gt;NO ASISTE"))</f>
        <v>121</v>
      </c>
      <c r="V460" s="10" t="str">
        <f>IF(J122="","",INDEX('PARAMETROS OPA'!$B$2:$B$153,J122))</f>
        <v/>
      </c>
      <c r="W460" s="10" t="str">
        <f>IF(K122="","",HYPERLINK("#'Distribución Tribuna'!"&amp;ADDRESS(_xludf.SWITCH(LEFT(K122,1),"A",2,"B",9,"C",16,"D",23),VALUE(RIGHT(K122,2))),"IR A UBICACIÓN"))</f>
        <v/>
      </c>
      <c r="X460" s="10"/>
      <c r="Y460" s="59" t="str">
        <f t="shared" si="7"/>
        <v/>
      </c>
    </row>
    <row r="461" spans="1:25" ht="22.05" customHeight="1">
      <c r="A461" s="27">
        <v>122</v>
      </c>
      <c r="B461" s="27" t="s">
        <v>14</v>
      </c>
      <c r="C461" s="27" t="s">
        <v>14</v>
      </c>
      <c r="D461" s="27"/>
      <c r="E461" s="27"/>
      <c r="F461" s="27" t="s">
        <v>1363</v>
      </c>
      <c r="G461" s="27"/>
      <c r="H461" s="27" t="s">
        <v>1636</v>
      </c>
      <c r="I461" s="27" t="s">
        <v>1660</v>
      </c>
      <c r="J461" s="27" t="s">
        <v>1522</v>
      </c>
      <c r="K461" s="69" t="s">
        <v>424</v>
      </c>
      <c r="L461" s="37" t="s">
        <v>57</v>
      </c>
      <c r="M461" s="27"/>
      <c r="N461" s="70" t="s">
        <v>425</v>
      </c>
      <c r="O461" s="27"/>
      <c r="P461" s="27"/>
      <c r="Q461" s="27"/>
      <c r="R461" s="27"/>
      <c r="S461" s="27"/>
      <c r="T461" s="27" t="s">
        <v>57</v>
      </c>
      <c r="U461" s="27">
        <f>IF(UPPER(I123)="NO ASISTE","",COUNTIFS($I$2:I123,"&lt;&gt;NO ASISTE"))</f>
        <v>122</v>
      </c>
      <c r="V461" s="27" t="str">
        <f>IF(J123="","",INDEX('PARAMETROS OPA'!$B$2:$B$153,J123))</f>
        <v/>
      </c>
      <c r="W461" s="27" t="str">
        <f>IF(K123="","",HYPERLINK("#'Distribución Tribuna'!"&amp;ADDRESS(_xludf.SWITCH(LEFT(K123,1),"A",2,"B",9,"C",16,"D",23),VALUE(RIGHT(K123,2))),"IR A UBICACIÓN"))</f>
        <v/>
      </c>
      <c r="X461" s="27"/>
      <c r="Y461" s="59" t="str">
        <f t="shared" si="7"/>
        <v/>
      </c>
    </row>
    <row r="462" spans="1:25" ht="22.05" customHeight="1">
      <c r="A462" s="10">
        <v>123</v>
      </c>
      <c r="B462" s="10" t="s">
        <v>14</v>
      </c>
      <c r="C462" s="10" t="s">
        <v>14</v>
      </c>
      <c r="D462" s="10"/>
      <c r="E462" s="10"/>
      <c r="F462" s="10" t="s">
        <v>1356</v>
      </c>
      <c r="G462" s="10"/>
      <c r="H462" s="10" t="s">
        <v>1318</v>
      </c>
      <c r="I462" s="10" t="s">
        <v>1661</v>
      </c>
      <c r="J462" s="10" t="s">
        <v>1662</v>
      </c>
      <c r="K462" s="73" t="s">
        <v>674</v>
      </c>
      <c r="L462" s="32" t="s">
        <v>57</v>
      </c>
      <c r="M462" s="10"/>
      <c r="N462" s="74" t="s">
        <v>675</v>
      </c>
      <c r="O462" s="10"/>
      <c r="P462" s="10"/>
      <c r="Q462" s="10"/>
      <c r="R462" s="10"/>
      <c r="S462" s="10"/>
      <c r="T462" s="10" t="s">
        <v>57</v>
      </c>
      <c r="U462" s="10">
        <f>IF(UPPER(I124)="NO ASISTE","",COUNTIFS($I$2:I124,"&lt;&gt;NO ASISTE"))</f>
        <v>123</v>
      </c>
      <c r="V462" s="10" t="str">
        <f>IF(J124="","",INDEX('PARAMETROS OPA'!$B$2:$B$153,J124))</f>
        <v/>
      </c>
      <c r="W462" s="10" t="str">
        <f>IF(K124="","",HYPERLINK("#'Distribución Tribuna'!"&amp;ADDRESS(_xludf.SWITCH(LEFT(K124,1),"A",2,"B",9,"C",16,"D",23),VALUE(RIGHT(K124,2))),"IR A UBICACIÓN"))</f>
        <v/>
      </c>
      <c r="X462" s="10"/>
      <c r="Y462" s="59" t="str">
        <f t="shared" si="7"/>
        <v/>
      </c>
    </row>
    <row r="463" spans="1:25" ht="22.05" customHeight="1">
      <c r="A463" s="27">
        <v>124</v>
      </c>
      <c r="B463" s="27" t="s">
        <v>14</v>
      </c>
      <c r="C463" s="27" t="s">
        <v>14</v>
      </c>
      <c r="D463" s="27"/>
      <c r="E463" s="27"/>
      <c r="F463" s="27" t="s">
        <v>1356</v>
      </c>
      <c r="G463" s="27"/>
      <c r="H463" s="27" t="s">
        <v>922</v>
      </c>
      <c r="I463" s="27" t="s">
        <v>1663</v>
      </c>
      <c r="J463" s="27" t="s">
        <v>1664</v>
      </c>
      <c r="K463" s="73" t="s">
        <v>596</v>
      </c>
      <c r="L463" s="37" t="s">
        <v>57</v>
      </c>
      <c r="M463" s="27"/>
      <c r="N463" s="74" t="s">
        <v>597</v>
      </c>
      <c r="O463" s="27"/>
      <c r="P463" s="27"/>
      <c r="Q463" s="27"/>
      <c r="R463" s="27"/>
      <c r="S463" s="27"/>
      <c r="T463" s="27" t="s">
        <v>57</v>
      </c>
      <c r="U463" s="27">
        <f>IF(UPPER(I125)="NO ASISTE","",COUNTIFS($I$2:I125,"&lt;&gt;NO ASISTE"))</f>
        <v>124</v>
      </c>
      <c r="V463" s="27" t="str">
        <f>IF(J125="","",INDEX('PARAMETROS OPA'!$B$2:$B$153,J125))</f>
        <v/>
      </c>
      <c r="W463" s="27" t="str">
        <f>IF(K125="","",HYPERLINK("#'Distribución Tribuna'!"&amp;ADDRESS(_xludf.SWITCH(LEFT(K125,1),"A",2,"B",9,"C",16,"D",23),VALUE(RIGHT(K125,2))),"IR A UBICACIÓN"))</f>
        <v/>
      </c>
      <c r="X463" s="27"/>
      <c r="Y463" s="59" t="str">
        <f t="shared" si="7"/>
        <v/>
      </c>
    </row>
    <row r="464" spans="1:25" ht="22.05" customHeight="1">
      <c r="A464" s="10">
        <v>125</v>
      </c>
      <c r="B464" s="10" t="s">
        <v>14</v>
      </c>
      <c r="C464" s="10" t="s">
        <v>14</v>
      </c>
      <c r="D464" s="10"/>
      <c r="E464" s="10"/>
      <c r="F464" s="10" t="s">
        <v>1356</v>
      </c>
      <c r="G464" s="10"/>
      <c r="H464" s="10" t="s">
        <v>1665</v>
      </c>
      <c r="I464" s="10" t="s">
        <v>1544</v>
      </c>
      <c r="J464" s="10" t="s">
        <v>1666</v>
      </c>
      <c r="K464" s="38" t="s">
        <v>1667</v>
      </c>
      <c r="L464" s="32" t="s">
        <v>57</v>
      </c>
      <c r="M464" s="10"/>
      <c r="N464" s="10" t="s">
        <v>1668</v>
      </c>
      <c r="O464" s="10"/>
      <c r="P464" s="10"/>
      <c r="Q464" s="10"/>
      <c r="R464" s="10"/>
      <c r="S464" s="10"/>
      <c r="T464" s="10" t="s">
        <v>57</v>
      </c>
      <c r="U464" s="10">
        <f>IF(UPPER(I126)="NO ASISTE","",COUNTIFS($I$2:I126,"&lt;&gt;NO ASISTE"))</f>
        <v>125</v>
      </c>
      <c r="V464" s="10" t="str">
        <f>IF(J126="","",INDEX('PARAMETROS OPA'!$B$2:$B$153,J126))</f>
        <v/>
      </c>
      <c r="W464" s="10" t="str">
        <f>IF(K126="","",HYPERLINK("#'Distribución Tribuna'!"&amp;ADDRESS(_xludf.SWITCH(LEFT(K126,1),"A",2,"B",9,"C",16,"D",23),VALUE(RIGHT(K126,2))),"IR A UBICACIÓN"))</f>
        <v/>
      </c>
      <c r="X464" s="10"/>
      <c r="Y464" s="59" t="str">
        <f t="shared" si="7"/>
        <v/>
      </c>
    </row>
    <row r="465" spans="1:25" ht="22.05" customHeight="1">
      <c r="A465" s="27">
        <v>126</v>
      </c>
      <c r="B465" s="27" t="s">
        <v>14</v>
      </c>
      <c r="C465" s="27" t="s">
        <v>14</v>
      </c>
      <c r="D465" s="27"/>
      <c r="E465" s="27"/>
      <c r="F465" s="27" t="s">
        <v>1356</v>
      </c>
      <c r="G465" s="27"/>
      <c r="H465" s="27" t="s">
        <v>1163</v>
      </c>
      <c r="I465" s="27" t="s">
        <v>1669</v>
      </c>
      <c r="J465" s="27"/>
      <c r="K465" s="73" t="s">
        <v>649</v>
      </c>
      <c r="L465" s="37" t="s">
        <v>57</v>
      </c>
      <c r="M465" s="27"/>
      <c r="N465" s="74" t="s">
        <v>650</v>
      </c>
      <c r="O465" s="27"/>
      <c r="P465" s="27"/>
      <c r="Q465" s="27"/>
      <c r="R465" s="27"/>
      <c r="S465" s="27"/>
      <c r="T465" s="27" t="s">
        <v>57</v>
      </c>
      <c r="U465" s="27">
        <f>IF(UPPER(I127)="NO ASISTE","",COUNTIFS($I$2:I127,"&lt;&gt;NO ASISTE"))</f>
        <v>126</v>
      </c>
      <c r="V465" s="27" t="str">
        <f>IF(J127="","",INDEX('PARAMETROS OPA'!$B$2:$B$153,J127))</f>
        <v/>
      </c>
      <c r="W465" s="27" t="str">
        <f>IF(K127="","",HYPERLINK("#'Distribución Tribuna'!"&amp;ADDRESS(_xludf.SWITCH(LEFT(K127,1),"A",2,"B",9,"C",16,"D",23),VALUE(RIGHT(K127,2))),"IR A UBICACIÓN"))</f>
        <v/>
      </c>
      <c r="X465" s="27"/>
      <c r="Y465" s="59" t="str">
        <f t="shared" si="7"/>
        <v/>
      </c>
    </row>
    <row r="466" spans="1:25" ht="22.05" customHeight="1">
      <c r="A466" s="10">
        <v>127</v>
      </c>
      <c r="B466" s="10" t="s">
        <v>14</v>
      </c>
      <c r="C466" s="10" t="s">
        <v>14</v>
      </c>
      <c r="D466" s="10"/>
      <c r="E466" s="10"/>
      <c r="F466" s="10" t="s">
        <v>1356</v>
      </c>
      <c r="G466" s="10"/>
      <c r="H466" s="10" t="s">
        <v>1670</v>
      </c>
      <c r="I466" s="10" t="s">
        <v>1671</v>
      </c>
      <c r="J466" s="10" t="s">
        <v>1406</v>
      </c>
      <c r="K466" s="53" t="s">
        <v>1672</v>
      </c>
      <c r="L466" s="32" t="s">
        <v>57</v>
      </c>
      <c r="M466" s="10"/>
      <c r="N466" s="10" t="s">
        <v>1673</v>
      </c>
      <c r="O466" s="10"/>
      <c r="P466" s="10"/>
      <c r="Q466" s="10"/>
      <c r="R466" s="10"/>
      <c r="S466" s="10"/>
      <c r="T466" s="10" t="s">
        <v>57</v>
      </c>
      <c r="U466" s="10">
        <f>IF(UPPER(I128)="NO ASISTE","",COUNTIFS($I$2:I128,"&lt;&gt;NO ASISTE"))</f>
        <v>127</v>
      </c>
      <c r="V466" s="10" t="str">
        <f>IF(J128="","",INDEX('PARAMETROS OPA'!$B$2:$B$153,J128))</f>
        <v/>
      </c>
      <c r="W466" s="10" t="str">
        <f>IF(K128="","",HYPERLINK("#'Distribución Tribuna'!"&amp;ADDRESS(_xludf.SWITCH(LEFT(K128,1),"A",2,"B",9,"C",16,"D",23),VALUE(RIGHT(K128,2))),"IR A UBICACIÓN"))</f>
        <v/>
      </c>
      <c r="X466" s="10"/>
      <c r="Y466" s="59" t="str">
        <f t="shared" si="7"/>
        <v/>
      </c>
    </row>
    <row r="467" spans="1:25" ht="22.05" customHeight="1">
      <c r="A467" s="27">
        <v>128</v>
      </c>
      <c r="B467" s="27" t="s">
        <v>14</v>
      </c>
      <c r="C467" s="27" t="s">
        <v>14</v>
      </c>
      <c r="D467" s="27"/>
      <c r="E467" s="27" t="s">
        <v>761</v>
      </c>
      <c r="F467" s="27" t="s">
        <v>1356</v>
      </c>
      <c r="G467" s="27"/>
      <c r="H467" s="27" t="s">
        <v>1674</v>
      </c>
      <c r="I467" s="27" t="s">
        <v>1675</v>
      </c>
      <c r="J467" s="27" t="s">
        <v>1512</v>
      </c>
      <c r="K467" s="46" t="s">
        <v>1676</v>
      </c>
      <c r="L467" s="37" t="s">
        <v>57</v>
      </c>
      <c r="M467" s="27"/>
      <c r="N467" s="27" t="s">
        <v>585</v>
      </c>
      <c r="O467" s="27"/>
      <c r="P467" s="27"/>
      <c r="Q467" s="27"/>
      <c r="R467" s="27"/>
      <c r="S467" s="27"/>
      <c r="T467" s="27" t="s">
        <v>57</v>
      </c>
      <c r="U467" s="27">
        <f>IF(UPPER(I129)="NO ASISTE","",COUNTIFS($I$2:I129,"&lt;&gt;NO ASISTE"))</f>
        <v>128</v>
      </c>
      <c r="V467" s="27" t="str">
        <f>IF(J129="","",INDEX('PARAMETROS OPA'!$B$2:$B$153,J129))</f>
        <v/>
      </c>
      <c r="W467" s="27" t="str">
        <f>IF(K129="","",HYPERLINK("#'Distribución Tribuna'!"&amp;ADDRESS(_xludf.SWITCH(LEFT(K129,1),"A",2,"B",9,"C",16,"D",23),VALUE(RIGHT(K129,2))),"IR A UBICACIÓN"))</f>
        <v/>
      </c>
      <c r="X467" s="27"/>
      <c r="Y467" s="59" t="str">
        <f t="shared" si="7"/>
        <v>DUPLICADO CARGO</v>
      </c>
    </row>
    <row r="468" spans="1:25" ht="22.05" customHeight="1">
      <c r="A468" s="10">
        <v>129</v>
      </c>
      <c r="B468" s="10" t="s">
        <v>14</v>
      </c>
      <c r="C468" s="10" t="s">
        <v>14</v>
      </c>
      <c r="D468" s="10"/>
      <c r="E468" s="10" t="s">
        <v>761</v>
      </c>
      <c r="F468" s="10" t="s">
        <v>1356</v>
      </c>
      <c r="G468" s="10"/>
      <c r="H468" s="10" t="s">
        <v>802</v>
      </c>
      <c r="I468" s="10" t="s">
        <v>1677</v>
      </c>
      <c r="J468" s="10" t="s">
        <v>1406</v>
      </c>
      <c r="K468" s="73" t="s">
        <v>584</v>
      </c>
      <c r="L468" s="32" t="s">
        <v>57</v>
      </c>
      <c r="M468" s="10"/>
      <c r="N468" s="74" t="s">
        <v>585</v>
      </c>
      <c r="O468" s="10"/>
      <c r="P468" s="10"/>
      <c r="Q468" s="10"/>
      <c r="R468" s="10"/>
      <c r="S468" s="10"/>
      <c r="T468" s="10" t="s">
        <v>57</v>
      </c>
      <c r="U468" s="10">
        <f>IF(UPPER(I130)="NO ASISTE","",COUNTIFS($I$2:I130,"&lt;&gt;NO ASISTE"))</f>
        <v>129</v>
      </c>
      <c r="V468" s="10" t="str">
        <f>IF(J130="","",INDEX('PARAMETROS OPA'!$B$2:$B$153,J130))</f>
        <v/>
      </c>
      <c r="W468" s="10" t="str">
        <f>IF(K130="","",HYPERLINK("#'Distribución Tribuna'!"&amp;ADDRESS(_xludf.SWITCH(LEFT(K130,1),"A",2,"B",9,"C",16,"D",23),VALUE(RIGHT(K130,2))),"IR A UBICACIÓN"))</f>
        <v/>
      </c>
      <c r="X468" s="10"/>
      <c r="Y468" s="59" t="str">
        <f t="shared" si="7"/>
        <v>DUPLICADO CARGO</v>
      </c>
    </row>
    <row r="469" spans="1:25" ht="22.05" customHeight="1"/>
    <row r="470" spans="1:25" ht="22.05" customHeight="1"/>
    <row r="471" spans="1:25" ht="22.05" customHeight="1"/>
    <row r="472" spans="1:25" ht="22.05" customHeight="1"/>
    <row r="473" spans="1:25" ht="22.05" customHeight="1"/>
    <row r="474" spans="1:25" ht="22.05" customHeight="1"/>
    <row r="475" spans="1:25" ht="22.05" customHeight="1"/>
  </sheetData>
  <autoFilter ref="A2:Y468" xr:uid="{00000000-0009-0000-0000-000002000000}"/>
  <mergeCells count="7">
    <mergeCell ref="A345:W345"/>
    <mergeCell ref="A28:W28"/>
    <mergeCell ref="A288:W288"/>
    <mergeCell ref="A1:W1"/>
    <mergeCell ref="A267:W267"/>
    <mergeCell ref="A77:W77"/>
    <mergeCell ref="A170:W170"/>
  </mergeCells>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502"/>
  <sheetViews>
    <sheetView showGridLines="0" workbookViewId="0">
      <pane ySplit="2" topLeftCell="A3" activePane="bottomLeft" state="frozen"/>
      <selection pane="bottomLeft"/>
    </sheetView>
  </sheetViews>
  <sheetFormatPr baseColWidth="10" defaultColWidth="9" defaultRowHeight="13.5"/>
  <cols>
    <col min="1" max="1" width="8" customWidth="1"/>
    <col min="2" max="2" width="22" customWidth="1"/>
    <col min="3" max="3" width="18" customWidth="1"/>
    <col min="4" max="4" width="10" customWidth="1"/>
    <col min="5" max="5" width="20" customWidth="1"/>
    <col min="6" max="6" width="16" customWidth="1"/>
    <col min="7" max="7" width="14" customWidth="1"/>
    <col min="8" max="8" width="18" customWidth="1"/>
    <col min="9" max="10" width="20" customWidth="1"/>
    <col min="11" max="11" width="28" customWidth="1"/>
    <col min="12" max="12" width="16" customWidth="1"/>
    <col min="13" max="13" width="42" customWidth="1"/>
    <col min="14" max="14" width="34" customWidth="1"/>
    <col min="15" max="17" width="16" customWidth="1"/>
    <col min="18" max="18" width="12" customWidth="1"/>
    <col min="19" max="19" width="16" customWidth="1"/>
    <col min="20" max="20" width="14" customWidth="1"/>
    <col min="21" max="22" width="18" customWidth="1"/>
    <col min="23" max="23" width="24" customWidth="1"/>
    <col min="24" max="24" width="13" customWidth="1"/>
  </cols>
  <sheetData>
    <row r="1" spans="1:24" ht="25.05" customHeight="1">
      <c r="A1" s="84" t="s">
        <v>8</v>
      </c>
      <c r="B1" s="78"/>
      <c r="C1" s="78"/>
      <c r="D1" s="78"/>
      <c r="E1" s="78"/>
      <c r="F1" s="78"/>
      <c r="G1" s="78"/>
      <c r="H1" s="78"/>
      <c r="I1" s="78"/>
      <c r="J1" s="78"/>
      <c r="K1" s="78"/>
      <c r="L1" s="78"/>
      <c r="M1" s="78"/>
      <c r="N1" s="78"/>
      <c r="O1" s="78"/>
      <c r="P1" s="78"/>
      <c r="Q1" s="78"/>
      <c r="R1" s="78"/>
      <c r="S1" s="78"/>
      <c r="T1" s="78"/>
      <c r="U1" s="78"/>
      <c r="V1" s="78"/>
      <c r="W1" s="78"/>
      <c r="X1" s="79"/>
    </row>
    <row r="2" spans="1:24" ht="32" customHeight="1">
      <c r="A2" s="9" t="s">
        <v>688</v>
      </c>
      <c r="B2" s="9" t="s">
        <v>689</v>
      </c>
      <c r="C2" s="9" t="s">
        <v>690</v>
      </c>
      <c r="D2" s="9" t="s">
        <v>30</v>
      </c>
      <c r="E2" s="9" t="s">
        <v>691</v>
      </c>
      <c r="F2" s="9" t="s">
        <v>692</v>
      </c>
      <c r="G2" s="9" t="s">
        <v>693</v>
      </c>
      <c r="H2" s="9" t="s">
        <v>694</v>
      </c>
      <c r="I2" s="9" t="s">
        <v>695</v>
      </c>
      <c r="J2" s="9" t="s">
        <v>696</v>
      </c>
      <c r="K2" s="9" t="s">
        <v>697</v>
      </c>
      <c r="L2" s="9" t="s">
        <v>698</v>
      </c>
      <c r="M2" s="9" t="s">
        <v>699</v>
      </c>
      <c r="N2" s="9" t="s">
        <v>700</v>
      </c>
      <c r="O2" s="9" t="s">
        <v>701</v>
      </c>
      <c r="P2" s="9" t="s">
        <v>702</v>
      </c>
      <c r="Q2" s="9" t="s">
        <v>703</v>
      </c>
      <c r="R2" s="9" t="s">
        <v>704</v>
      </c>
      <c r="S2" s="9" t="s">
        <v>705</v>
      </c>
      <c r="T2" s="9" t="s">
        <v>706</v>
      </c>
      <c r="U2" s="9" t="s">
        <v>707</v>
      </c>
      <c r="V2" s="9" t="s">
        <v>708</v>
      </c>
      <c r="W2" s="9" t="s">
        <v>709</v>
      </c>
      <c r="X2" s="9" t="s">
        <v>710</v>
      </c>
    </row>
    <row r="3" spans="1:24" ht="22.05" customHeight="1">
      <c r="A3" s="10" t="str">
        <f ca="1">IFERROR(INDEX(MAESTRO!A:A,_xludf.AGGREGATE(15,6,ROW(MAESTRO!$B$3:$B$1000)/((MAESTRO!$B$3:$B$1000="ASMAR DIRECCIÓN")*(UPPER(MAESTRO!$L$3:$L$1000)="CONFIRMADO")),ROWS($A$3:A3))),"")</f>
        <v/>
      </c>
      <c r="B3" s="10" t="str">
        <f ca="1">IFERROR(INDEX(MAESTRO!B:B,_xludf.AGGREGATE(15,6,ROW(MAESTRO!$B$3:$B$1000)/((MAESTRO!$B$3:$B$1000="ASMAR DIRECCIÓN")*(UPPER(MAESTRO!$L$3:$L$1000)="CONFIRMADO")),ROWS($A$3:A3))),"")</f>
        <v/>
      </c>
      <c r="C3" s="10" t="str">
        <f ca="1">IFERROR(INDEX(MAESTRO!C:C,_xludf.AGGREGATE(15,6,ROW(MAESTRO!$B$3:$B$1000)/((MAESTRO!$B$3:$B$1000="ASMAR DIRECCIÓN")*(UPPER(MAESTRO!$L$3:$L$1000)="CONFIRMADO")),ROWS($A$3:A3))),"")</f>
        <v/>
      </c>
      <c r="D3" s="10" t="str">
        <f ca="1">IFERROR(INDEX(MAESTRO!D:D,_xludf.AGGREGATE(15,6,ROW(MAESTRO!$B$3:$B$1000)/((MAESTRO!$B$3:$B$1000="ASMAR DIRECCIÓN")*(UPPER(MAESTRO!$L$3:$L$1000)="CONFIRMADO")),ROWS($A$3:A3))),"")</f>
        <v/>
      </c>
      <c r="E3" s="10" t="str">
        <f ca="1">IFERROR(INDEX(MAESTRO!E:E,_xludf.AGGREGATE(15,6,ROW(MAESTRO!$B$3:$B$1000)/((MAESTRO!$B$3:$B$1000="ASMAR DIRECCIÓN")*(UPPER(MAESTRO!$L$3:$L$1000)="CONFIRMADO")),ROWS($A$3:A3))),"")</f>
        <v/>
      </c>
      <c r="F3" s="10" t="str">
        <f ca="1">IFERROR(INDEX(MAESTRO!F:F,_xludf.AGGREGATE(15,6,ROW(MAESTRO!$B$3:$B$1000)/((MAESTRO!$B$3:$B$1000="ASMAR DIRECCIÓN")*(UPPER(MAESTRO!$L$3:$L$1000)="CONFIRMADO")),ROWS($A$3:A3))),"")</f>
        <v/>
      </c>
      <c r="G3" s="10" t="str">
        <f ca="1">IFERROR(INDEX(MAESTRO!G:G,_xludf.AGGREGATE(15,6,ROW(MAESTRO!$B$3:$B$1000)/((MAESTRO!$B$3:$B$1000="ASMAR DIRECCIÓN")*(UPPER(MAESTRO!$L$3:$L$1000)="CONFIRMADO")),ROWS($A$3:A3))),"")</f>
        <v/>
      </c>
      <c r="H3" s="10" t="str">
        <f ca="1">IFERROR(INDEX(MAESTRO!H:H,_xludf.AGGREGATE(15,6,ROW(MAESTRO!$B$3:$B$1000)/((MAESTRO!$B$3:$B$1000="ASMAR DIRECCIÓN")*(UPPER(MAESTRO!$L$3:$L$1000)="CONFIRMADO")),ROWS($A$3:A3))),"")</f>
        <v/>
      </c>
      <c r="I3" s="10" t="str">
        <f ca="1">IFERROR(INDEX(MAESTRO!I:I,_xludf.AGGREGATE(15,6,ROW(MAESTRO!$B$3:$B$1000)/((MAESTRO!$B$3:$B$1000="ASMAR DIRECCIÓN")*(UPPER(MAESTRO!$L$3:$L$1000)="CONFIRMADO")),ROWS($A$3:A3))),"")</f>
        <v/>
      </c>
      <c r="J3" s="10" t="str">
        <f ca="1">IFERROR(INDEX(MAESTRO!J:J,_xludf.AGGREGATE(15,6,ROW(MAESTRO!$B$3:$B$1000)/((MAESTRO!$B$3:$B$1000="ASMAR DIRECCIÓN")*(UPPER(MAESTRO!$L$3:$L$1000)="CONFIRMADO")),ROWS($A$3:A3))),"")</f>
        <v/>
      </c>
      <c r="K3" s="10" t="str">
        <f ca="1">IFERROR(INDEX(MAESTRO!K:K,_xludf.AGGREGATE(15,6,ROW(MAESTRO!$B$3:$B$1000)/((MAESTRO!$B$3:$B$1000="ASMAR DIRECCIÓN")*(UPPER(MAESTRO!$L$3:$L$1000)="CONFIRMADO")),ROWS($A$3:A3))),"")</f>
        <v/>
      </c>
      <c r="L3" s="10" t="str">
        <f ca="1">IFERROR(INDEX(MAESTRO!L:L,_xludf.AGGREGATE(15,6,ROW(MAESTRO!$B$3:$B$1000)/((MAESTRO!$B$3:$B$1000="ASMAR DIRECCIÓN")*(UPPER(MAESTRO!$L$3:$L$1000)="CONFIRMADO")),ROWS($A$3:A3))),"")</f>
        <v/>
      </c>
      <c r="M3" s="10" t="str">
        <f ca="1">IFERROR(INDEX(MAESTRO!M:M,_xludf.AGGREGATE(15,6,ROW(MAESTRO!$B$3:$B$1000)/((MAESTRO!$B$3:$B$1000="ASMAR DIRECCIÓN")*(UPPER(MAESTRO!$L$3:$L$1000)="CONFIRMADO")),ROWS($A$3:A3))),"")</f>
        <v/>
      </c>
      <c r="N3" s="10" t="str">
        <f ca="1">IFERROR(INDEX(MAESTRO!N:N,_xludf.AGGREGATE(15,6,ROW(MAESTRO!$B$3:$B$1000)/((MAESTRO!$B$3:$B$1000="ASMAR DIRECCIÓN")*(UPPER(MAESTRO!$L$3:$L$1000)="CONFIRMADO")),ROWS($A$3:A3))),"")</f>
        <v/>
      </c>
      <c r="O3" s="10" t="str">
        <f ca="1">IFERROR(INDEX(MAESTRO!O:O,_xludf.AGGREGATE(15,6,ROW(MAESTRO!$B$3:$B$1000)/((MAESTRO!$B$3:$B$1000="ASMAR DIRECCIÓN")*(UPPER(MAESTRO!$L$3:$L$1000)="CONFIRMADO")),ROWS($A$3:A3))),"")</f>
        <v/>
      </c>
      <c r="P3" s="10" t="str">
        <f ca="1">IFERROR(INDEX(MAESTRO!P:P,_xludf.AGGREGATE(15,6,ROW(MAESTRO!$B$3:$B$1000)/((MAESTRO!$B$3:$B$1000="ASMAR DIRECCIÓN")*(UPPER(MAESTRO!$L$3:$L$1000)="CONFIRMADO")),ROWS($A$3:A3))),"")</f>
        <v/>
      </c>
      <c r="Q3" s="10" t="str">
        <f ca="1">IFERROR(INDEX(MAESTRO!Q:Q,_xludf.AGGREGATE(15,6,ROW(MAESTRO!$B$3:$B$1000)/((MAESTRO!$B$3:$B$1000="ASMAR DIRECCIÓN")*(UPPER(MAESTRO!$L$3:$L$1000)="CONFIRMADO")),ROWS($A$3:A3))),"")</f>
        <v/>
      </c>
      <c r="R3" s="10" t="str">
        <f ca="1">IFERROR(INDEX(MAESTRO!R:R,_xludf.AGGREGATE(15,6,ROW(MAESTRO!$B$3:$B$1000)/((MAESTRO!$B$3:$B$1000="ASMAR DIRECCIÓN")*(UPPER(MAESTRO!$L$3:$L$1000)="CONFIRMADO")),ROWS($A$3:A3))),"")</f>
        <v/>
      </c>
      <c r="S3" s="10" t="str">
        <f ca="1">IFERROR(INDEX(MAESTRO!S:S,_xludf.AGGREGATE(15,6,ROW(MAESTRO!$B$3:$B$1000)/((MAESTRO!$B$3:$B$1000="ASMAR DIRECCIÓN")*(UPPER(MAESTRO!$L$3:$L$1000)="CONFIRMADO")),ROWS($A$3:A3))),"")</f>
        <v/>
      </c>
      <c r="T3" s="10" t="str">
        <f ca="1">IFERROR(INDEX(MAESTRO!T:T,_xludf.AGGREGATE(15,6,ROW(MAESTRO!$B$3:$B$1000)/((MAESTRO!$B$3:$B$1000="ASMAR DIRECCIÓN")*(UPPER(MAESTRO!$L$3:$L$1000)="CONFIRMADO")),ROWS($A$3:A3))),"")</f>
        <v/>
      </c>
      <c r="U3" s="10" t="str">
        <f ca="1">IFERROR(INDEX(MAESTRO!U:U,_xludf.AGGREGATE(15,6,ROW(MAESTRO!$B$3:$B$1000)/((MAESTRO!$B$3:$B$1000="ASMAR DIRECCIÓN")*(UPPER(MAESTRO!$L$3:$L$1000)="CONFIRMADO")),ROWS($A$3:A3))),"")</f>
        <v/>
      </c>
      <c r="V3" s="10" t="str">
        <f ca="1">IFERROR(INDEX(MAESTRO!V:V,_xludf.AGGREGATE(15,6,ROW(MAESTRO!$B$3:$B$1000)/((MAESTRO!$B$3:$B$1000="ASMAR DIRECCIÓN")*(UPPER(MAESTRO!$L$3:$L$1000)="CONFIRMADO")),ROWS($A$3:A3))),"")</f>
        <v/>
      </c>
      <c r="W3" s="10" t="str">
        <f ca="1">IFERROR(INDEX(MAESTRO!W:W,_xludf.AGGREGATE(15,6,ROW(MAESTRO!$B$3:$B$1000)/((MAESTRO!$B$3:$B$1000="ASMAR DIRECCIÓN")*(UPPER(MAESTRO!$L$3:$L$1000)="CONFIRMADO")),ROWS($A$3:A3))),"")</f>
        <v/>
      </c>
      <c r="X3" s="10" t="str">
        <f ca="1">IFERROR(INDEX(MAESTRO!X:X,_xludf.AGGREGATE(15,6,ROW(MAESTRO!$B$3:$B$1000)/((MAESTRO!$B$3:$B$1000="ASMAR DIRECCIÓN")*(UPPER(MAESTRO!$L$3:$L$1000)="CONFIRMADO")),ROWS($A$3:A3))),"")</f>
        <v/>
      </c>
    </row>
    <row r="4" spans="1:24" ht="22.05" customHeight="1">
      <c r="A4" s="11" t="str">
        <f ca="1">IFERROR(INDEX(MAESTRO!A:A,_xludf.AGGREGATE(15,6,ROW(MAESTRO!$B$3:$B$1000)/((MAESTRO!$B$3:$B$1000="ASMAR DIRECCIÓN")*(UPPER(MAESTRO!$L$3:$L$1000)="CONFIRMADO")),ROWS($A$3:A4))),"")</f>
        <v/>
      </c>
      <c r="B4" s="11" t="str">
        <f ca="1">IFERROR(INDEX(MAESTRO!B:B,_xludf.AGGREGATE(15,6,ROW(MAESTRO!$B$3:$B$1000)/((MAESTRO!$B$3:$B$1000="ASMAR DIRECCIÓN")*(UPPER(MAESTRO!$L$3:$L$1000)="CONFIRMADO")),ROWS($A$3:A4))),"")</f>
        <v/>
      </c>
      <c r="C4" s="11" t="str">
        <f ca="1">IFERROR(INDEX(MAESTRO!C:C,_xludf.AGGREGATE(15,6,ROW(MAESTRO!$B$3:$B$1000)/((MAESTRO!$B$3:$B$1000="ASMAR DIRECCIÓN")*(UPPER(MAESTRO!$L$3:$L$1000)="CONFIRMADO")),ROWS($A$3:A4))),"")</f>
        <v/>
      </c>
      <c r="D4" s="11" t="str">
        <f ca="1">IFERROR(INDEX(MAESTRO!D:D,_xludf.AGGREGATE(15,6,ROW(MAESTRO!$B$3:$B$1000)/((MAESTRO!$B$3:$B$1000="ASMAR DIRECCIÓN")*(UPPER(MAESTRO!$L$3:$L$1000)="CONFIRMADO")),ROWS($A$3:A4))),"")</f>
        <v/>
      </c>
      <c r="E4" s="11" t="str">
        <f ca="1">IFERROR(INDEX(MAESTRO!E:E,_xludf.AGGREGATE(15,6,ROW(MAESTRO!$B$3:$B$1000)/((MAESTRO!$B$3:$B$1000="ASMAR DIRECCIÓN")*(UPPER(MAESTRO!$L$3:$L$1000)="CONFIRMADO")),ROWS($A$3:A4))),"")</f>
        <v/>
      </c>
      <c r="F4" s="11" t="str">
        <f ca="1">IFERROR(INDEX(MAESTRO!F:F,_xludf.AGGREGATE(15,6,ROW(MAESTRO!$B$3:$B$1000)/((MAESTRO!$B$3:$B$1000="ASMAR DIRECCIÓN")*(UPPER(MAESTRO!$L$3:$L$1000)="CONFIRMADO")),ROWS($A$3:A4))),"")</f>
        <v/>
      </c>
      <c r="G4" s="11" t="str">
        <f ca="1">IFERROR(INDEX(MAESTRO!G:G,_xludf.AGGREGATE(15,6,ROW(MAESTRO!$B$3:$B$1000)/((MAESTRO!$B$3:$B$1000="ASMAR DIRECCIÓN")*(UPPER(MAESTRO!$L$3:$L$1000)="CONFIRMADO")),ROWS($A$3:A4))),"")</f>
        <v/>
      </c>
      <c r="H4" s="11" t="str">
        <f ca="1">IFERROR(INDEX(MAESTRO!H:H,_xludf.AGGREGATE(15,6,ROW(MAESTRO!$B$3:$B$1000)/((MAESTRO!$B$3:$B$1000="ASMAR DIRECCIÓN")*(UPPER(MAESTRO!$L$3:$L$1000)="CONFIRMADO")),ROWS($A$3:A4))),"")</f>
        <v/>
      </c>
      <c r="I4" s="11" t="str">
        <f ca="1">IFERROR(INDEX(MAESTRO!I:I,_xludf.AGGREGATE(15,6,ROW(MAESTRO!$B$3:$B$1000)/((MAESTRO!$B$3:$B$1000="ASMAR DIRECCIÓN")*(UPPER(MAESTRO!$L$3:$L$1000)="CONFIRMADO")),ROWS($A$3:A4))),"")</f>
        <v/>
      </c>
      <c r="J4" s="11" t="str">
        <f ca="1">IFERROR(INDEX(MAESTRO!J:J,_xludf.AGGREGATE(15,6,ROW(MAESTRO!$B$3:$B$1000)/((MAESTRO!$B$3:$B$1000="ASMAR DIRECCIÓN")*(UPPER(MAESTRO!$L$3:$L$1000)="CONFIRMADO")),ROWS($A$3:A4))),"")</f>
        <v/>
      </c>
      <c r="K4" s="11" t="str">
        <f ca="1">IFERROR(INDEX(MAESTRO!K:K,_xludf.AGGREGATE(15,6,ROW(MAESTRO!$B$3:$B$1000)/((MAESTRO!$B$3:$B$1000="ASMAR DIRECCIÓN")*(UPPER(MAESTRO!$L$3:$L$1000)="CONFIRMADO")),ROWS($A$3:A4))),"")</f>
        <v/>
      </c>
      <c r="L4" s="11" t="str">
        <f ca="1">IFERROR(INDEX(MAESTRO!L:L,_xludf.AGGREGATE(15,6,ROW(MAESTRO!$B$3:$B$1000)/((MAESTRO!$B$3:$B$1000="ASMAR DIRECCIÓN")*(UPPER(MAESTRO!$L$3:$L$1000)="CONFIRMADO")),ROWS($A$3:A4))),"")</f>
        <v/>
      </c>
      <c r="M4" s="11" t="str">
        <f ca="1">IFERROR(INDEX(MAESTRO!M:M,_xludf.AGGREGATE(15,6,ROW(MAESTRO!$B$3:$B$1000)/((MAESTRO!$B$3:$B$1000="ASMAR DIRECCIÓN")*(UPPER(MAESTRO!$L$3:$L$1000)="CONFIRMADO")),ROWS($A$3:A4))),"")</f>
        <v/>
      </c>
      <c r="N4" s="11" t="str">
        <f ca="1">IFERROR(INDEX(MAESTRO!N:N,_xludf.AGGREGATE(15,6,ROW(MAESTRO!$B$3:$B$1000)/((MAESTRO!$B$3:$B$1000="ASMAR DIRECCIÓN")*(UPPER(MAESTRO!$L$3:$L$1000)="CONFIRMADO")),ROWS($A$3:A4))),"")</f>
        <v/>
      </c>
      <c r="O4" s="11" t="str">
        <f ca="1">IFERROR(INDEX(MAESTRO!O:O,_xludf.AGGREGATE(15,6,ROW(MAESTRO!$B$3:$B$1000)/((MAESTRO!$B$3:$B$1000="ASMAR DIRECCIÓN")*(UPPER(MAESTRO!$L$3:$L$1000)="CONFIRMADO")),ROWS($A$3:A4))),"")</f>
        <v/>
      </c>
      <c r="P4" s="11" t="str">
        <f ca="1">IFERROR(INDEX(MAESTRO!P:P,_xludf.AGGREGATE(15,6,ROW(MAESTRO!$B$3:$B$1000)/((MAESTRO!$B$3:$B$1000="ASMAR DIRECCIÓN")*(UPPER(MAESTRO!$L$3:$L$1000)="CONFIRMADO")),ROWS($A$3:A4))),"")</f>
        <v/>
      </c>
      <c r="Q4" s="11" t="str">
        <f ca="1">IFERROR(INDEX(MAESTRO!Q:Q,_xludf.AGGREGATE(15,6,ROW(MAESTRO!$B$3:$B$1000)/((MAESTRO!$B$3:$B$1000="ASMAR DIRECCIÓN")*(UPPER(MAESTRO!$L$3:$L$1000)="CONFIRMADO")),ROWS($A$3:A4))),"")</f>
        <v/>
      </c>
      <c r="R4" s="11" t="str">
        <f ca="1">IFERROR(INDEX(MAESTRO!R:R,_xludf.AGGREGATE(15,6,ROW(MAESTRO!$B$3:$B$1000)/((MAESTRO!$B$3:$B$1000="ASMAR DIRECCIÓN")*(UPPER(MAESTRO!$L$3:$L$1000)="CONFIRMADO")),ROWS($A$3:A4))),"")</f>
        <v/>
      </c>
      <c r="S4" s="11" t="str">
        <f ca="1">IFERROR(INDEX(MAESTRO!S:S,_xludf.AGGREGATE(15,6,ROW(MAESTRO!$B$3:$B$1000)/((MAESTRO!$B$3:$B$1000="ASMAR DIRECCIÓN")*(UPPER(MAESTRO!$L$3:$L$1000)="CONFIRMADO")),ROWS($A$3:A4))),"")</f>
        <v/>
      </c>
      <c r="T4" s="11" t="str">
        <f ca="1">IFERROR(INDEX(MAESTRO!T:T,_xludf.AGGREGATE(15,6,ROW(MAESTRO!$B$3:$B$1000)/((MAESTRO!$B$3:$B$1000="ASMAR DIRECCIÓN")*(UPPER(MAESTRO!$L$3:$L$1000)="CONFIRMADO")),ROWS($A$3:A4))),"")</f>
        <v/>
      </c>
      <c r="U4" s="11" t="str">
        <f ca="1">IFERROR(INDEX(MAESTRO!U:U,_xludf.AGGREGATE(15,6,ROW(MAESTRO!$B$3:$B$1000)/((MAESTRO!$B$3:$B$1000="ASMAR DIRECCIÓN")*(UPPER(MAESTRO!$L$3:$L$1000)="CONFIRMADO")),ROWS($A$3:A4))),"")</f>
        <v/>
      </c>
      <c r="V4" s="11" t="str">
        <f ca="1">IFERROR(INDEX(MAESTRO!V:V,_xludf.AGGREGATE(15,6,ROW(MAESTRO!$B$3:$B$1000)/((MAESTRO!$B$3:$B$1000="ASMAR DIRECCIÓN")*(UPPER(MAESTRO!$L$3:$L$1000)="CONFIRMADO")),ROWS($A$3:A4))),"")</f>
        <v/>
      </c>
      <c r="W4" s="11" t="str">
        <f ca="1">IFERROR(INDEX(MAESTRO!W:W,_xludf.AGGREGATE(15,6,ROW(MAESTRO!$B$3:$B$1000)/((MAESTRO!$B$3:$B$1000="ASMAR DIRECCIÓN")*(UPPER(MAESTRO!$L$3:$L$1000)="CONFIRMADO")),ROWS($A$3:A4))),"")</f>
        <v/>
      </c>
      <c r="X4" s="11" t="str">
        <f ca="1">IFERROR(INDEX(MAESTRO!X:X,_xludf.AGGREGATE(15,6,ROW(MAESTRO!$B$3:$B$1000)/((MAESTRO!$B$3:$B$1000="ASMAR DIRECCIÓN")*(UPPER(MAESTRO!$L$3:$L$1000)="CONFIRMADO")),ROWS($A$3:A4))),"")</f>
        <v/>
      </c>
    </row>
    <row r="5" spans="1:24" ht="22.05" customHeight="1">
      <c r="A5" s="10" t="str">
        <f ca="1">IFERROR(INDEX(MAESTRO!A:A,_xludf.AGGREGATE(15,6,ROW(MAESTRO!$B$3:$B$1000)/((MAESTRO!$B$3:$B$1000="ASMAR DIRECCIÓN")*(UPPER(MAESTRO!$L$3:$L$1000)="CONFIRMADO")),ROWS($A$3:A5))),"")</f>
        <v/>
      </c>
      <c r="B5" s="10" t="str">
        <f ca="1">IFERROR(INDEX(MAESTRO!B:B,_xludf.AGGREGATE(15,6,ROW(MAESTRO!$B$3:$B$1000)/((MAESTRO!$B$3:$B$1000="ASMAR DIRECCIÓN")*(UPPER(MAESTRO!$L$3:$L$1000)="CONFIRMADO")),ROWS($A$3:A5))),"")</f>
        <v/>
      </c>
      <c r="C5" s="10" t="str">
        <f ca="1">IFERROR(INDEX(MAESTRO!C:C,_xludf.AGGREGATE(15,6,ROW(MAESTRO!$B$3:$B$1000)/((MAESTRO!$B$3:$B$1000="ASMAR DIRECCIÓN")*(UPPER(MAESTRO!$L$3:$L$1000)="CONFIRMADO")),ROWS($A$3:A5))),"")</f>
        <v/>
      </c>
      <c r="D5" s="10" t="str">
        <f ca="1">IFERROR(INDEX(MAESTRO!D:D,_xludf.AGGREGATE(15,6,ROW(MAESTRO!$B$3:$B$1000)/((MAESTRO!$B$3:$B$1000="ASMAR DIRECCIÓN")*(UPPER(MAESTRO!$L$3:$L$1000)="CONFIRMADO")),ROWS($A$3:A5))),"")</f>
        <v/>
      </c>
      <c r="E5" s="10" t="str">
        <f ca="1">IFERROR(INDEX(MAESTRO!E:E,_xludf.AGGREGATE(15,6,ROW(MAESTRO!$B$3:$B$1000)/((MAESTRO!$B$3:$B$1000="ASMAR DIRECCIÓN")*(UPPER(MAESTRO!$L$3:$L$1000)="CONFIRMADO")),ROWS($A$3:A5))),"")</f>
        <v/>
      </c>
      <c r="F5" s="10" t="str">
        <f ca="1">IFERROR(INDEX(MAESTRO!F:F,_xludf.AGGREGATE(15,6,ROW(MAESTRO!$B$3:$B$1000)/((MAESTRO!$B$3:$B$1000="ASMAR DIRECCIÓN")*(UPPER(MAESTRO!$L$3:$L$1000)="CONFIRMADO")),ROWS($A$3:A5))),"")</f>
        <v/>
      </c>
      <c r="G5" s="10" t="str">
        <f ca="1">IFERROR(INDEX(MAESTRO!G:G,_xludf.AGGREGATE(15,6,ROW(MAESTRO!$B$3:$B$1000)/((MAESTRO!$B$3:$B$1000="ASMAR DIRECCIÓN")*(UPPER(MAESTRO!$L$3:$L$1000)="CONFIRMADO")),ROWS($A$3:A5))),"")</f>
        <v/>
      </c>
      <c r="H5" s="10" t="str">
        <f ca="1">IFERROR(INDEX(MAESTRO!H:H,_xludf.AGGREGATE(15,6,ROW(MAESTRO!$B$3:$B$1000)/((MAESTRO!$B$3:$B$1000="ASMAR DIRECCIÓN")*(UPPER(MAESTRO!$L$3:$L$1000)="CONFIRMADO")),ROWS($A$3:A5))),"")</f>
        <v/>
      </c>
      <c r="I5" s="10" t="str">
        <f ca="1">IFERROR(INDEX(MAESTRO!I:I,_xludf.AGGREGATE(15,6,ROW(MAESTRO!$B$3:$B$1000)/((MAESTRO!$B$3:$B$1000="ASMAR DIRECCIÓN")*(UPPER(MAESTRO!$L$3:$L$1000)="CONFIRMADO")),ROWS($A$3:A5))),"")</f>
        <v/>
      </c>
      <c r="J5" s="10" t="str">
        <f ca="1">IFERROR(INDEX(MAESTRO!J:J,_xludf.AGGREGATE(15,6,ROW(MAESTRO!$B$3:$B$1000)/((MAESTRO!$B$3:$B$1000="ASMAR DIRECCIÓN")*(UPPER(MAESTRO!$L$3:$L$1000)="CONFIRMADO")),ROWS($A$3:A5))),"")</f>
        <v/>
      </c>
      <c r="K5" s="10" t="str">
        <f ca="1">IFERROR(INDEX(MAESTRO!K:K,_xludf.AGGREGATE(15,6,ROW(MAESTRO!$B$3:$B$1000)/((MAESTRO!$B$3:$B$1000="ASMAR DIRECCIÓN")*(UPPER(MAESTRO!$L$3:$L$1000)="CONFIRMADO")),ROWS($A$3:A5))),"")</f>
        <v/>
      </c>
      <c r="L5" s="10" t="str">
        <f ca="1">IFERROR(INDEX(MAESTRO!L:L,_xludf.AGGREGATE(15,6,ROW(MAESTRO!$B$3:$B$1000)/((MAESTRO!$B$3:$B$1000="ASMAR DIRECCIÓN")*(UPPER(MAESTRO!$L$3:$L$1000)="CONFIRMADO")),ROWS($A$3:A5))),"")</f>
        <v/>
      </c>
      <c r="M5" s="10" t="str">
        <f ca="1">IFERROR(INDEX(MAESTRO!M:M,_xludf.AGGREGATE(15,6,ROW(MAESTRO!$B$3:$B$1000)/((MAESTRO!$B$3:$B$1000="ASMAR DIRECCIÓN")*(UPPER(MAESTRO!$L$3:$L$1000)="CONFIRMADO")),ROWS($A$3:A5))),"")</f>
        <v/>
      </c>
      <c r="N5" s="10" t="str">
        <f ca="1">IFERROR(INDEX(MAESTRO!N:N,_xludf.AGGREGATE(15,6,ROW(MAESTRO!$B$3:$B$1000)/((MAESTRO!$B$3:$B$1000="ASMAR DIRECCIÓN")*(UPPER(MAESTRO!$L$3:$L$1000)="CONFIRMADO")),ROWS($A$3:A5))),"")</f>
        <v/>
      </c>
      <c r="O5" s="10" t="str">
        <f ca="1">IFERROR(INDEX(MAESTRO!O:O,_xludf.AGGREGATE(15,6,ROW(MAESTRO!$B$3:$B$1000)/((MAESTRO!$B$3:$B$1000="ASMAR DIRECCIÓN")*(UPPER(MAESTRO!$L$3:$L$1000)="CONFIRMADO")),ROWS($A$3:A5))),"")</f>
        <v/>
      </c>
      <c r="P5" s="10" t="str">
        <f ca="1">IFERROR(INDEX(MAESTRO!P:P,_xludf.AGGREGATE(15,6,ROW(MAESTRO!$B$3:$B$1000)/((MAESTRO!$B$3:$B$1000="ASMAR DIRECCIÓN")*(UPPER(MAESTRO!$L$3:$L$1000)="CONFIRMADO")),ROWS($A$3:A5))),"")</f>
        <v/>
      </c>
      <c r="Q5" s="10" t="str">
        <f ca="1">IFERROR(INDEX(MAESTRO!Q:Q,_xludf.AGGREGATE(15,6,ROW(MAESTRO!$B$3:$B$1000)/((MAESTRO!$B$3:$B$1000="ASMAR DIRECCIÓN")*(UPPER(MAESTRO!$L$3:$L$1000)="CONFIRMADO")),ROWS($A$3:A5))),"")</f>
        <v/>
      </c>
      <c r="R5" s="10" t="str">
        <f ca="1">IFERROR(INDEX(MAESTRO!R:R,_xludf.AGGREGATE(15,6,ROW(MAESTRO!$B$3:$B$1000)/((MAESTRO!$B$3:$B$1000="ASMAR DIRECCIÓN")*(UPPER(MAESTRO!$L$3:$L$1000)="CONFIRMADO")),ROWS($A$3:A5))),"")</f>
        <v/>
      </c>
      <c r="S5" s="10" t="str">
        <f ca="1">IFERROR(INDEX(MAESTRO!S:S,_xludf.AGGREGATE(15,6,ROW(MAESTRO!$B$3:$B$1000)/((MAESTRO!$B$3:$B$1000="ASMAR DIRECCIÓN")*(UPPER(MAESTRO!$L$3:$L$1000)="CONFIRMADO")),ROWS($A$3:A5))),"")</f>
        <v/>
      </c>
      <c r="T5" s="10" t="str">
        <f ca="1">IFERROR(INDEX(MAESTRO!T:T,_xludf.AGGREGATE(15,6,ROW(MAESTRO!$B$3:$B$1000)/((MAESTRO!$B$3:$B$1000="ASMAR DIRECCIÓN")*(UPPER(MAESTRO!$L$3:$L$1000)="CONFIRMADO")),ROWS($A$3:A5))),"")</f>
        <v/>
      </c>
      <c r="U5" s="10" t="str">
        <f ca="1">IFERROR(INDEX(MAESTRO!U:U,_xludf.AGGREGATE(15,6,ROW(MAESTRO!$B$3:$B$1000)/((MAESTRO!$B$3:$B$1000="ASMAR DIRECCIÓN")*(UPPER(MAESTRO!$L$3:$L$1000)="CONFIRMADO")),ROWS($A$3:A5))),"")</f>
        <v/>
      </c>
      <c r="V5" s="10" t="str">
        <f ca="1">IFERROR(INDEX(MAESTRO!V:V,_xludf.AGGREGATE(15,6,ROW(MAESTRO!$B$3:$B$1000)/((MAESTRO!$B$3:$B$1000="ASMAR DIRECCIÓN")*(UPPER(MAESTRO!$L$3:$L$1000)="CONFIRMADO")),ROWS($A$3:A5))),"")</f>
        <v/>
      </c>
      <c r="W5" s="10" t="str">
        <f ca="1">IFERROR(INDEX(MAESTRO!W:W,_xludf.AGGREGATE(15,6,ROW(MAESTRO!$B$3:$B$1000)/((MAESTRO!$B$3:$B$1000="ASMAR DIRECCIÓN")*(UPPER(MAESTRO!$L$3:$L$1000)="CONFIRMADO")),ROWS($A$3:A5))),"")</f>
        <v/>
      </c>
      <c r="X5" s="10" t="str">
        <f ca="1">IFERROR(INDEX(MAESTRO!X:X,_xludf.AGGREGATE(15,6,ROW(MAESTRO!$B$3:$B$1000)/((MAESTRO!$B$3:$B$1000="ASMAR DIRECCIÓN")*(UPPER(MAESTRO!$L$3:$L$1000)="CONFIRMADO")),ROWS($A$3:A5))),"")</f>
        <v/>
      </c>
    </row>
    <row r="6" spans="1:24" ht="22.05" customHeight="1">
      <c r="A6" s="11" t="str">
        <f ca="1">IFERROR(INDEX(MAESTRO!A:A,_xludf.AGGREGATE(15,6,ROW(MAESTRO!$B$3:$B$1000)/((MAESTRO!$B$3:$B$1000="ASMAR DIRECCIÓN")*(UPPER(MAESTRO!$L$3:$L$1000)="CONFIRMADO")),ROWS($A$3:A6))),"")</f>
        <v/>
      </c>
      <c r="B6" s="11" t="str">
        <f ca="1">IFERROR(INDEX(MAESTRO!B:B,_xludf.AGGREGATE(15,6,ROW(MAESTRO!$B$3:$B$1000)/((MAESTRO!$B$3:$B$1000="ASMAR DIRECCIÓN")*(UPPER(MAESTRO!$L$3:$L$1000)="CONFIRMADO")),ROWS($A$3:A6))),"")</f>
        <v/>
      </c>
      <c r="C6" s="11" t="str">
        <f ca="1">IFERROR(INDEX(MAESTRO!C:C,_xludf.AGGREGATE(15,6,ROW(MAESTRO!$B$3:$B$1000)/((MAESTRO!$B$3:$B$1000="ASMAR DIRECCIÓN")*(UPPER(MAESTRO!$L$3:$L$1000)="CONFIRMADO")),ROWS($A$3:A6))),"")</f>
        <v/>
      </c>
      <c r="D6" s="11" t="str">
        <f ca="1">IFERROR(INDEX(MAESTRO!D:D,_xludf.AGGREGATE(15,6,ROW(MAESTRO!$B$3:$B$1000)/((MAESTRO!$B$3:$B$1000="ASMAR DIRECCIÓN")*(UPPER(MAESTRO!$L$3:$L$1000)="CONFIRMADO")),ROWS($A$3:A6))),"")</f>
        <v/>
      </c>
      <c r="E6" s="11" t="str">
        <f ca="1">IFERROR(INDEX(MAESTRO!E:E,_xludf.AGGREGATE(15,6,ROW(MAESTRO!$B$3:$B$1000)/((MAESTRO!$B$3:$B$1000="ASMAR DIRECCIÓN")*(UPPER(MAESTRO!$L$3:$L$1000)="CONFIRMADO")),ROWS($A$3:A6))),"")</f>
        <v/>
      </c>
      <c r="F6" s="11" t="str">
        <f ca="1">IFERROR(INDEX(MAESTRO!F:F,_xludf.AGGREGATE(15,6,ROW(MAESTRO!$B$3:$B$1000)/((MAESTRO!$B$3:$B$1000="ASMAR DIRECCIÓN")*(UPPER(MAESTRO!$L$3:$L$1000)="CONFIRMADO")),ROWS($A$3:A6))),"")</f>
        <v/>
      </c>
      <c r="G6" s="11" t="str">
        <f ca="1">IFERROR(INDEX(MAESTRO!G:G,_xludf.AGGREGATE(15,6,ROW(MAESTRO!$B$3:$B$1000)/((MAESTRO!$B$3:$B$1000="ASMAR DIRECCIÓN")*(UPPER(MAESTRO!$L$3:$L$1000)="CONFIRMADO")),ROWS($A$3:A6))),"")</f>
        <v/>
      </c>
      <c r="H6" s="11" t="str">
        <f ca="1">IFERROR(INDEX(MAESTRO!H:H,_xludf.AGGREGATE(15,6,ROW(MAESTRO!$B$3:$B$1000)/((MAESTRO!$B$3:$B$1000="ASMAR DIRECCIÓN")*(UPPER(MAESTRO!$L$3:$L$1000)="CONFIRMADO")),ROWS($A$3:A6))),"")</f>
        <v/>
      </c>
      <c r="I6" s="11" t="str">
        <f ca="1">IFERROR(INDEX(MAESTRO!I:I,_xludf.AGGREGATE(15,6,ROW(MAESTRO!$B$3:$B$1000)/((MAESTRO!$B$3:$B$1000="ASMAR DIRECCIÓN")*(UPPER(MAESTRO!$L$3:$L$1000)="CONFIRMADO")),ROWS($A$3:A6))),"")</f>
        <v/>
      </c>
      <c r="J6" s="11" t="str">
        <f ca="1">IFERROR(INDEX(MAESTRO!J:J,_xludf.AGGREGATE(15,6,ROW(MAESTRO!$B$3:$B$1000)/((MAESTRO!$B$3:$B$1000="ASMAR DIRECCIÓN")*(UPPER(MAESTRO!$L$3:$L$1000)="CONFIRMADO")),ROWS($A$3:A6))),"")</f>
        <v/>
      </c>
      <c r="K6" s="11" t="str">
        <f ca="1">IFERROR(INDEX(MAESTRO!K:K,_xludf.AGGREGATE(15,6,ROW(MAESTRO!$B$3:$B$1000)/((MAESTRO!$B$3:$B$1000="ASMAR DIRECCIÓN")*(UPPER(MAESTRO!$L$3:$L$1000)="CONFIRMADO")),ROWS($A$3:A6))),"")</f>
        <v/>
      </c>
      <c r="L6" s="11" t="str">
        <f ca="1">IFERROR(INDEX(MAESTRO!L:L,_xludf.AGGREGATE(15,6,ROW(MAESTRO!$B$3:$B$1000)/((MAESTRO!$B$3:$B$1000="ASMAR DIRECCIÓN")*(UPPER(MAESTRO!$L$3:$L$1000)="CONFIRMADO")),ROWS($A$3:A6))),"")</f>
        <v/>
      </c>
      <c r="M6" s="11" t="str">
        <f ca="1">IFERROR(INDEX(MAESTRO!M:M,_xludf.AGGREGATE(15,6,ROW(MAESTRO!$B$3:$B$1000)/((MAESTRO!$B$3:$B$1000="ASMAR DIRECCIÓN")*(UPPER(MAESTRO!$L$3:$L$1000)="CONFIRMADO")),ROWS($A$3:A6))),"")</f>
        <v/>
      </c>
      <c r="N6" s="11" t="str">
        <f ca="1">IFERROR(INDEX(MAESTRO!N:N,_xludf.AGGREGATE(15,6,ROW(MAESTRO!$B$3:$B$1000)/((MAESTRO!$B$3:$B$1000="ASMAR DIRECCIÓN")*(UPPER(MAESTRO!$L$3:$L$1000)="CONFIRMADO")),ROWS($A$3:A6))),"")</f>
        <v/>
      </c>
      <c r="O6" s="11" t="str">
        <f ca="1">IFERROR(INDEX(MAESTRO!O:O,_xludf.AGGREGATE(15,6,ROW(MAESTRO!$B$3:$B$1000)/((MAESTRO!$B$3:$B$1000="ASMAR DIRECCIÓN")*(UPPER(MAESTRO!$L$3:$L$1000)="CONFIRMADO")),ROWS($A$3:A6))),"")</f>
        <v/>
      </c>
      <c r="P6" s="11" t="str">
        <f ca="1">IFERROR(INDEX(MAESTRO!P:P,_xludf.AGGREGATE(15,6,ROW(MAESTRO!$B$3:$B$1000)/((MAESTRO!$B$3:$B$1000="ASMAR DIRECCIÓN")*(UPPER(MAESTRO!$L$3:$L$1000)="CONFIRMADO")),ROWS($A$3:A6))),"")</f>
        <v/>
      </c>
      <c r="Q6" s="11" t="str">
        <f ca="1">IFERROR(INDEX(MAESTRO!Q:Q,_xludf.AGGREGATE(15,6,ROW(MAESTRO!$B$3:$B$1000)/((MAESTRO!$B$3:$B$1000="ASMAR DIRECCIÓN")*(UPPER(MAESTRO!$L$3:$L$1000)="CONFIRMADO")),ROWS($A$3:A6))),"")</f>
        <v/>
      </c>
      <c r="R6" s="11" t="str">
        <f ca="1">IFERROR(INDEX(MAESTRO!R:R,_xludf.AGGREGATE(15,6,ROW(MAESTRO!$B$3:$B$1000)/((MAESTRO!$B$3:$B$1000="ASMAR DIRECCIÓN")*(UPPER(MAESTRO!$L$3:$L$1000)="CONFIRMADO")),ROWS($A$3:A6))),"")</f>
        <v/>
      </c>
      <c r="S6" s="11" t="str">
        <f ca="1">IFERROR(INDEX(MAESTRO!S:S,_xludf.AGGREGATE(15,6,ROW(MAESTRO!$B$3:$B$1000)/((MAESTRO!$B$3:$B$1000="ASMAR DIRECCIÓN")*(UPPER(MAESTRO!$L$3:$L$1000)="CONFIRMADO")),ROWS($A$3:A6))),"")</f>
        <v/>
      </c>
      <c r="T6" s="11" t="str">
        <f ca="1">IFERROR(INDEX(MAESTRO!T:T,_xludf.AGGREGATE(15,6,ROW(MAESTRO!$B$3:$B$1000)/((MAESTRO!$B$3:$B$1000="ASMAR DIRECCIÓN")*(UPPER(MAESTRO!$L$3:$L$1000)="CONFIRMADO")),ROWS($A$3:A6))),"")</f>
        <v/>
      </c>
      <c r="U6" s="11" t="str">
        <f ca="1">IFERROR(INDEX(MAESTRO!U:U,_xludf.AGGREGATE(15,6,ROW(MAESTRO!$B$3:$B$1000)/((MAESTRO!$B$3:$B$1000="ASMAR DIRECCIÓN")*(UPPER(MAESTRO!$L$3:$L$1000)="CONFIRMADO")),ROWS($A$3:A6))),"")</f>
        <v/>
      </c>
      <c r="V6" s="11" t="str">
        <f ca="1">IFERROR(INDEX(MAESTRO!V:V,_xludf.AGGREGATE(15,6,ROW(MAESTRO!$B$3:$B$1000)/((MAESTRO!$B$3:$B$1000="ASMAR DIRECCIÓN")*(UPPER(MAESTRO!$L$3:$L$1000)="CONFIRMADO")),ROWS($A$3:A6))),"")</f>
        <v/>
      </c>
      <c r="W6" s="11" t="str">
        <f ca="1">IFERROR(INDEX(MAESTRO!W:W,_xludf.AGGREGATE(15,6,ROW(MAESTRO!$B$3:$B$1000)/((MAESTRO!$B$3:$B$1000="ASMAR DIRECCIÓN")*(UPPER(MAESTRO!$L$3:$L$1000)="CONFIRMADO")),ROWS($A$3:A6))),"")</f>
        <v/>
      </c>
      <c r="X6" s="11" t="str">
        <f ca="1">IFERROR(INDEX(MAESTRO!X:X,_xludf.AGGREGATE(15,6,ROW(MAESTRO!$B$3:$B$1000)/((MAESTRO!$B$3:$B$1000="ASMAR DIRECCIÓN")*(UPPER(MAESTRO!$L$3:$L$1000)="CONFIRMADO")),ROWS($A$3:A6))),"")</f>
        <v/>
      </c>
    </row>
    <row r="7" spans="1:24" ht="22.05" customHeight="1">
      <c r="A7" s="10" t="str">
        <f ca="1">IFERROR(INDEX(MAESTRO!A:A,_xludf.AGGREGATE(15,6,ROW(MAESTRO!$B$3:$B$1000)/((MAESTRO!$B$3:$B$1000="ASMAR DIRECCIÓN")*(UPPER(MAESTRO!$L$3:$L$1000)="CONFIRMADO")),ROWS($A$3:A7))),"")</f>
        <v/>
      </c>
      <c r="B7" s="10" t="str">
        <f ca="1">IFERROR(INDEX(MAESTRO!B:B,_xludf.AGGREGATE(15,6,ROW(MAESTRO!$B$3:$B$1000)/((MAESTRO!$B$3:$B$1000="ASMAR DIRECCIÓN")*(UPPER(MAESTRO!$L$3:$L$1000)="CONFIRMADO")),ROWS($A$3:A7))),"")</f>
        <v/>
      </c>
      <c r="C7" s="10" t="str">
        <f ca="1">IFERROR(INDEX(MAESTRO!C:C,_xludf.AGGREGATE(15,6,ROW(MAESTRO!$B$3:$B$1000)/((MAESTRO!$B$3:$B$1000="ASMAR DIRECCIÓN")*(UPPER(MAESTRO!$L$3:$L$1000)="CONFIRMADO")),ROWS($A$3:A7))),"")</f>
        <v/>
      </c>
      <c r="D7" s="10" t="str">
        <f ca="1">IFERROR(INDEX(MAESTRO!D:D,_xludf.AGGREGATE(15,6,ROW(MAESTRO!$B$3:$B$1000)/((MAESTRO!$B$3:$B$1000="ASMAR DIRECCIÓN")*(UPPER(MAESTRO!$L$3:$L$1000)="CONFIRMADO")),ROWS($A$3:A7))),"")</f>
        <v/>
      </c>
      <c r="E7" s="10" t="str">
        <f ca="1">IFERROR(INDEX(MAESTRO!E:E,_xludf.AGGREGATE(15,6,ROW(MAESTRO!$B$3:$B$1000)/((MAESTRO!$B$3:$B$1000="ASMAR DIRECCIÓN")*(UPPER(MAESTRO!$L$3:$L$1000)="CONFIRMADO")),ROWS($A$3:A7))),"")</f>
        <v/>
      </c>
      <c r="F7" s="10" t="str">
        <f ca="1">IFERROR(INDEX(MAESTRO!F:F,_xludf.AGGREGATE(15,6,ROW(MAESTRO!$B$3:$B$1000)/((MAESTRO!$B$3:$B$1000="ASMAR DIRECCIÓN")*(UPPER(MAESTRO!$L$3:$L$1000)="CONFIRMADO")),ROWS($A$3:A7))),"")</f>
        <v/>
      </c>
      <c r="G7" s="10" t="str">
        <f ca="1">IFERROR(INDEX(MAESTRO!G:G,_xludf.AGGREGATE(15,6,ROW(MAESTRO!$B$3:$B$1000)/((MAESTRO!$B$3:$B$1000="ASMAR DIRECCIÓN")*(UPPER(MAESTRO!$L$3:$L$1000)="CONFIRMADO")),ROWS($A$3:A7))),"")</f>
        <v/>
      </c>
      <c r="H7" s="10" t="str">
        <f ca="1">IFERROR(INDEX(MAESTRO!H:H,_xludf.AGGREGATE(15,6,ROW(MAESTRO!$B$3:$B$1000)/((MAESTRO!$B$3:$B$1000="ASMAR DIRECCIÓN")*(UPPER(MAESTRO!$L$3:$L$1000)="CONFIRMADO")),ROWS($A$3:A7))),"")</f>
        <v/>
      </c>
      <c r="I7" s="10" t="str">
        <f ca="1">IFERROR(INDEX(MAESTRO!I:I,_xludf.AGGREGATE(15,6,ROW(MAESTRO!$B$3:$B$1000)/((MAESTRO!$B$3:$B$1000="ASMAR DIRECCIÓN")*(UPPER(MAESTRO!$L$3:$L$1000)="CONFIRMADO")),ROWS($A$3:A7))),"")</f>
        <v/>
      </c>
      <c r="J7" s="10" t="str">
        <f ca="1">IFERROR(INDEX(MAESTRO!J:J,_xludf.AGGREGATE(15,6,ROW(MAESTRO!$B$3:$B$1000)/((MAESTRO!$B$3:$B$1000="ASMAR DIRECCIÓN")*(UPPER(MAESTRO!$L$3:$L$1000)="CONFIRMADO")),ROWS($A$3:A7))),"")</f>
        <v/>
      </c>
      <c r="K7" s="10" t="str">
        <f ca="1">IFERROR(INDEX(MAESTRO!K:K,_xludf.AGGREGATE(15,6,ROW(MAESTRO!$B$3:$B$1000)/((MAESTRO!$B$3:$B$1000="ASMAR DIRECCIÓN")*(UPPER(MAESTRO!$L$3:$L$1000)="CONFIRMADO")),ROWS($A$3:A7))),"")</f>
        <v/>
      </c>
      <c r="L7" s="10" t="str">
        <f ca="1">IFERROR(INDEX(MAESTRO!L:L,_xludf.AGGREGATE(15,6,ROW(MAESTRO!$B$3:$B$1000)/((MAESTRO!$B$3:$B$1000="ASMAR DIRECCIÓN")*(UPPER(MAESTRO!$L$3:$L$1000)="CONFIRMADO")),ROWS($A$3:A7))),"")</f>
        <v/>
      </c>
      <c r="M7" s="10" t="str">
        <f ca="1">IFERROR(INDEX(MAESTRO!M:M,_xludf.AGGREGATE(15,6,ROW(MAESTRO!$B$3:$B$1000)/((MAESTRO!$B$3:$B$1000="ASMAR DIRECCIÓN")*(UPPER(MAESTRO!$L$3:$L$1000)="CONFIRMADO")),ROWS($A$3:A7))),"")</f>
        <v/>
      </c>
      <c r="N7" s="10" t="str">
        <f ca="1">IFERROR(INDEX(MAESTRO!N:N,_xludf.AGGREGATE(15,6,ROW(MAESTRO!$B$3:$B$1000)/((MAESTRO!$B$3:$B$1000="ASMAR DIRECCIÓN")*(UPPER(MAESTRO!$L$3:$L$1000)="CONFIRMADO")),ROWS($A$3:A7))),"")</f>
        <v/>
      </c>
      <c r="O7" s="10" t="str">
        <f ca="1">IFERROR(INDEX(MAESTRO!O:O,_xludf.AGGREGATE(15,6,ROW(MAESTRO!$B$3:$B$1000)/((MAESTRO!$B$3:$B$1000="ASMAR DIRECCIÓN")*(UPPER(MAESTRO!$L$3:$L$1000)="CONFIRMADO")),ROWS($A$3:A7))),"")</f>
        <v/>
      </c>
      <c r="P7" s="10" t="str">
        <f ca="1">IFERROR(INDEX(MAESTRO!P:P,_xludf.AGGREGATE(15,6,ROW(MAESTRO!$B$3:$B$1000)/((MAESTRO!$B$3:$B$1000="ASMAR DIRECCIÓN")*(UPPER(MAESTRO!$L$3:$L$1000)="CONFIRMADO")),ROWS($A$3:A7))),"")</f>
        <v/>
      </c>
      <c r="Q7" s="10" t="str">
        <f ca="1">IFERROR(INDEX(MAESTRO!Q:Q,_xludf.AGGREGATE(15,6,ROW(MAESTRO!$B$3:$B$1000)/((MAESTRO!$B$3:$B$1000="ASMAR DIRECCIÓN")*(UPPER(MAESTRO!$L$3:$L$1000)="CONFIRMADO")),ROWS($A$3:A7))),"")</f>
        <v/>
      </c>
      <c r="R7" s="10" t="str">
        <f ca="1">IFERROR(INDEX(MAESTRO!R:R,_xludf.AGGREGATE(15,6,ROW(MAESTRO!$B$3:$B$1000)/((MAESTRO!$B$3:$B$1000="ASMAR DIRECCIÓN")*(UPPER(MAESTRO!$L$3:$L$1000)="CONFIRMADO")),ROWS($A$3:A7))),"")</f>
        <v/>
      </c>
      <c r="S7" s="10" t="str">
        <f ca="1">IFERROR(INDEX(MAESTRO!S:S,_xludf.AGGREGATE(15,6,ROW(MAESTRO!$B$3:$B$1000)/((MAESTRO!$B$3:$B$1000="ASMAR DIRECCIÓN")*(UPPER(MAESTRO!$L$3:$L$1000)="CONFIRMADO")),ROWS($A$3:A7))),"")</f>
        <v/>
      </c>
      <c r="T7" s="10" t="str">
        <f ca="1">IFERROR(INDEX(MAESTRO!T:T,_xludf.AGGREGATE(15,6,ROW(MAESTRO!$B$3:$B$1000)/((MAESTRO!$B$3:$B$1000="ASMAR DIRECCIÓN")*(UPPER(MAESTRO!$L$3:$L$1000)="CONFIRMADO")),ROWS($A$3:A7))),"")</f>
        <v/>
      </c>
      <c r="U7" s="10" t="str">
        <f ca="1">IFERROR(INDEX(MAESTRO!U:U,_xludf.AGGREGATE(15,6,ROW(MAESTRO!$B$3:$B$1000)/((MAESTRO!$B$3:$B$1000="ASMAR DIRECCIÓN")*(UPPER(MAESTRO!$L$3:$L$1000)="CONFIRMADO")),ROWS($A$3:A7))),"")</f>
        <v/>
      </c>
      <c r="V7" s="10" t="str">
        <f ca="1">IFERROR(INDEX(MAESTRO!V:V,_xludf.AGGREGATE(15,6,ROW(MAESTRO!$B$3:$B$1000)/((MAESTRO!$B$3:$B$1000="ASMAR DIRECCIÓN")*(UPPER(MAESTRO!$L$3:$L$1000)="CONFIRMADO")),ROWS($A$3:A7))),"")</f>
        <v/>
      </c>
      <c r="W7" s="10" t="str">
        <f ca="1">IFERROR(INDEX(MAESTRO!W:W,_xludf.AGGREGATE(15,6,ROW(MAESTRO!$B$3:$B$1000)/((MAESTRO!$B$3:$B$1000="ASMAR DIRECCIÓN")*(UPPER(MAESTRO!$L$3:$L$1000)="CONFIRMADO")),ROWS($A$3:A7))),"")</f>
        <v/>
      </c>
      <c r="X7" s="10" t="str">
        <f ca="1">IFERROR(INDEX(MAESTRO!X:X,_xludf.AGGREGATE(15,6,ROW(MAESTRO!$B$3:$B$1000)/((MAESTRO!$B$3:$B$1000="ASMAR DIRECCIÓN")*(UPPER(MAESTRO!$L$3:$L$1000)="CONFIRMADO")),ROWS($A$3:A7))),"")</f>
        <v/>
      </c>
    </row>
    <row r="8" spans="1:24" ht="22.05" customHeight="1">
      <c r="A8" s="11" t="str">
        <f ca="1">IFERROR(INDEX(MAESTRO!A:A,_xludf.AGGREGATE(15,6,ROW(MAESTRO!$B$3:$B$1000)/((MAESTRO!$B$3:$B$1000="ASMAR DIRECCIÓN")*(UPPER(MAESTRO!$L$3:$L$1000)="CONFIRMADO")),ROWS($A$3:A8))),"")</f>
        <v/>
      </c>
      <c r="B8" s="11" t="str">
        <f ca="1">IFERROR(INDEX(MAESTRO!B:B,_xludf.AGGREGATE(15,6,ROW(MAESTRO!$B$3:$B$1000)/((MAESTRO!$B$3:$B$1000="ASMAR DIRECCIÓN")*(UPPER(MAESTRO!$L$3:$L$1000)="CONFIRMADO")),ROWS($A$3:A8))),"")</f>
        <v/>
      </c>
      <c r="C8" s="11" t="str">
        <f ca="1">IFERROR(INDEX(MAESTRO!C:C,_xludf.AGGREGATE(15,6,ROW(MAESTRO!$B$3:$B$1000)/((MAESTRO!$B$3:$B$1000="ASMAR DIRECCIÓN")*(UPPER(MAESTRO!$L$3:$L$1000)="CONFIRMADO")),ROWS($A$3:A8))),"")</f>
        <v/>
      </c>
      <c r="D8" s="11" t="str">
        <f ca="1">IFERROR(INDEX(MAESTRO!D:D,_xludf.AGGREGATE(15,6,ROW(MAESTRO!$B$3:$B$1000)/((MAESTRO!$B$3:$B$1000="ASMAR DIRECCIÓN")*(UPPER(MAESTRO!$L$3:$L$1000)="CONFIRMADO")),ROWS($A$3:A8))),"")</f>
        <v/>
      </c>
      <c r="E8" s="11" t="str">
        <f ca="1">IFERROR(INDEX(MAESTRO!E:E,_xludf.AGGREGATE(15,6,ROW(MAESTRO!$B$3:$B$1000)/((MAESTRO!$B$3:$B$1000="ASMAR DIRECCIÓN")*(UPPER(MAESTRO!$L$3:$L$1000)="CONFIRMADO")),ROWS($A$3:A8))),"")</f>
        <v/>
      </c>
      <c r="F8" s="11" t="str">
        <f ca="1">IFERROR(INDEX(MAESTRO!F:F,_xludf.AGGREGATE(15,6,ROW(MAESTRO!$B$3:$B$1000)/((MAESTRO!$B$3:$B$1000="ASMAR DIRECCIÓN")*(UPPER(MAESTRO!$L$3:$L$1000)="CONFIRMADO")),ROWS($A$3:A8))),"")</f>
        <v/>
      </c>
      <c r="G8" s="11" t="str">
        <f ca="1">IFERROR(INDEX(MAESTRO!G:G,_xludf.AGGREGATE(15,6,ROW(MAESTRO!$B$3:$B$1000)/((MAESTRO!$B$3:$B$1000="ASMAR DIRECCIÓN")*(UPPER(MAESTRO!$L$3:$L$1000)="CONFIRMADO")),ROWS($A$3:A8))),"")</f>
        <v/>
      </c>
      <c r="H8" s="11" t="str">
        <f ca="1">IFERROR(INDEX(MAESTRO!H:H,_xludf.AGGREGATE(15,6,ROW(MAESTRO!$B$3:$B$1000)/((MAESTRO!$B$3:$B$1000="ASMAR DIRECCIÓN")*(UPPER(MAESTRO!$L$3:$L$1000)="CONFIRMADO")),ROWS($A$3:A8))),"")</f>
        <v/>
      </c>
      <c r="I8" s="11" t="str">
        <f ca="1">IFERROR(INDEX(MAESTRO!I:I,_xludf.AGGREGATE(15,6,ROW(MAESTRO!$B$3:$B$1000)/((MAESTRO!$B$3:$B$1000="ASMAR DIRECCIÓN")*(UPPER(MAESTRO!$L$3:$L$1000)="CONFIRMADO")),ROWS($A$3:A8))),"")</f>
        <v/>
      </c>
      <c r="J8" s="11" t="str">
        <f ca="1">IFERROR(INDEX(MAESTRO!J:J,_xludf.AGGREGATE(15,6,ROW(MAESTRO!$B$3:$B$1000)/((MAESTRO!$B$3:$B$1000="ASMAR DIRECCIÓN")*(UPPER(MAESTRO!$L$3:$L$1000)="CONFIRMADO")),ROWS($A$3:A8))),"")</f>
        <v/>
      </c>
      <c r="K8" s="11" t="str">
        <f ca="1">IFERROR(INDEX(MAESTRO!K:K,_xludf.AGGREGATE(15,6,ROW(MAESTRO!$B$3:$B$1000)/((MAESTRO!$B$3:$B$1000="ASMAR DIRECCIÓN")*(UPPER(MAESTRO!$L$3:$L$1000)="CONFIRMADO")),ROWS($A$3:A8))),"")</f>
        <v/>
      </c>
      <c r="L8" s="11" t="str">
        <f ca="1">IFERROR(INDEX(MAESTRO!L:L,_xludf.AGGREGATE(15,6,ROW(MAESTRO!$B$3:$B$1000)/((MAESTRO!$B$3:$B$1000="ASMAR DIRECCIÓN")*(UPPER(MAESTRO!$L$3:$L$1000)="CONFIRMADO")),ROWS($A$3:A8))),"")</f>
        <v/>
      </c>
      <c r="M8" s="11" t="str">
        <f ca="1">IFERROR(INDEX(MAESTRO!M:M,_xludf.AGGREGATE(15,6,ROW(MAESTRO!$B$3:$B$1000)/((MAESTRO!$B$3:$B$1000="ASMAR DIRECCIÓN")*(UPPER(MAESTRO!$L$3:$L$1000)="CONFIRMADO")),ROWS($A$3:A8))),"")</f>
        <v/>
      </c>
      <c r="N8" s="11" t="str">
        <f ca="1">IFERROR(INDEX(MAESTRO!N:N,_xludf.AGGREGATE(15,6,ROW(MAESTRO!$B$3:$B$1000)/((MAESTRO!$B$3:$B$1000="ASMAR DIRECCIÓN")*(UPPER(MAESTRO!$L$3:$L$1000)="CONFIRMADO")),ROWS($A$3:A8))),"")</f>
        <v/>
      </c>
      <c r="O8" s="11" t="str">
        <f ca="1">IFERROR(INDEX(MAESTRO!O:O,_xludf.AGGREGATE(15,6,ROW(MAESTRO!$B$3:$B$1000)/((MAESTRO!$B$3:$B$1000="ASMAR DIRECCIÓN")*(UPPER(MAESTRO!$L$3:$L$1000)="CONFIRMADO")),ROWS($A$3:A8))),"")</f>
        <v/>
      </c>
      <c r="P8" s="11" t="str">
        <f ca="1">IFERROR(INDEX(MAESTRO!P:P,_xludf.AGGREGATE(15,6,ROW(MAESTRO!$B$3:$B$1000)/((MAESTRO!$B$3:$B$1000="ASMAR DIRECCIÓN")*(UPPER(MAESTRO!$L$3:$L$1000)="CONFIRMADO")),ROWS($A$3:A8))),"")</f>
        <v/>
      </c>
      <c r="Q8" s="11" t="str">
        <f ca="1">IFERROR(INDEX(MAESTRO!Q:Q,_xludf.AGGREGATE(15,6,ROW(MAESTRO!$B$3:$B$1000)/((MAESTRO!$B$3:$B$1000="ASMAR DIRECCIÓN")*(UPPER(MAESTRO!$L$3:$L$1000)="CONFIRMADO")),ROWS($A$3:A8))),"")</f>
        <v/>
      </c>
      <c r="R8" s="11" t="str">
        <f ca="1">IFERROR(INDEX(MAESTRO!R:R,_xludf.AGGREGATE(15,6,ROW(MAESTRO!$B$3:$B$1000)/((MAESTRO!$B$3:$B$1000="ASMAR DIRECCIÓN")*(UPPER(MAESTRO!$L$3:$L$1000)="CONFIRMADO")),ROWS($A$3:A8))),"")</f>
        <v/>
      </c>
      <c r="S8" s="11" t="str">
        <f ca="1">IFERROR(INDEX(MAESTRO!S:S,_xludf.AGGREGATE(15,6,ROW(MAESTRO!$B$3:$B$1000)/((MAESTRO!$B$3:$B$1000="ASMAR DIRECCIÓN")*(UPPER(MAESTRO!$L$3:$L$1000)="CONFIRMADO")),ROWS($A$3:A8))),"")</f>
        <v/>
      </c>
      <c r="T8" s="11" t="str">
        <f ca="1">IFERROR(INDEX(MAESTRO!T:T,_xludf.AGGREGATE(15,6,ROW(MAESTRO!$B$3:$B$1000)/((MAESTRO!$B$3:$B$1000="ASMAR DIRECCIÓN")*(UPPER(MAESTRO!$L$3:$L$1000)="CONFIRMADO")),ROWS($A$3:A8))),"")</f>
        <v/>
      </c>
      <c r="U8" s="11" t="str">
        <f ca="1">IFERROR(INDEX(MAESTRO!U:U,_xludf.AGGREGATE(15,6,ROW(MAESTRO!$B$3:$B$1000)/((MAESTRO!$B$3:$B$1000="ASMAR DIRECCIÓN")*(UPPER(MAESTRO!$L$3:$L$1000)="CONFIRMADO")),ROWS($A$3:A8))),"")</f>
        <v/>
      </c>
      <c r="V8" s="11" t="str">
        <f ca="1">IFERROR(INDEX(MAESTRO!V:V,_xludf.AGGREGATE(15,6,ROW(MAESTRO!$B$3:$B$1000)/((MAESTRO!$B$3:$B$1000="ASMAR DIRECCIÓN")*(UPPER(MAESTRO!$L$3:$L$1000)="CONFIRMADO")),ROWS($A$3:A8))),"")</f>
        <v/>
      </c>
      <c r="W8" s="11" t="str">
        <f ca="1">IFERROR(INDEX(MAESTRO!W:W,_xludf.AGGREGATE(15,6,ROW(MAESTRO!$B$3:$B$1000)/((MAESTRO!$B$3:$B$1000="ASMAR DIRECCIÓN")*(UPPER(MAESTRO!$L$3:$L$1000)="CONFIRMADO")),ROWS($A$3:A8))),"")</f>
        <v/>
      </c>
      <c r="X8" s="11" t="str">
        <f ca="1">IFERROR(INDEX(MAESTRO!X:X,_xludf.AGGREGATE(15,6,ROW(MAESTRO!$B$3:$B$1000)/((MAESTRO!$B$3:$B$1000="ASMAR DIRECCIÓN")*(UPPER(MAESTRO!$L$3:$L$1000)="CONFIRMADO")),ROWS($A$3:A8))),"")</f>
        <v/>
      </c>
    </row>
    <row r="9" spans="1:24" ht="22.05" customHeight="1">
      <c r="A9" s="10" t="str">
        <f ca="1">IFERROR(INDEX(MAESTRO!A:A,_xludf.AGGREGATE(15,6,ROW(MAESTRO!$B$3:$B$1000)/((MAESTRO!$B$3:$B$1000="ASMAR DIRECCIÓN")*(UPPER(MAESTRO!$L$3:$L$1000)="CONFIRMADO")),ROWS($A$3:A9))),"")</f>
        <v/>
      </c>
      <c r="B9" s="10" t="str">
        <f ca="1">IFERROR(INDEX(MAESTRO!B:B,_xludf.AGGREGATE(15,6,ROW(MAESTRO!$B$3:$B$1000)/((MAESTRO!$B$3:$B$1000="ASMAR DIRECCIÓN")*(UPPER(MAESTRO!$L$3:$L$1000)="CONFIRMADO")),ROWS($A$3:A9))),"")</f>
        <v/>
      </c>
      <c r="C9" s="10" t="str">
        <f ca="1">IFERROR(INDEX(MAESTRO!C:C,_xludf.AGGREGATE(15,6,ROW(MAESTRO!$B$3:$B$1000)/((MAESTRO!$B$3:$B$1000="ASMAR DIRECCIÓN")*(UPPER(MAESTRO!$L$3:$L$1000)="CONFIRMADO")),ROWS($A$3:A9))),"")</f>
        <v/>
      </c>
      <c r="D9" s="10" t="str">
        <f ca="1">IFERROR(INDEX(MAESTRO!D:D,_xludf.AGGREGATE(15,6,ROW(MAESTRO!$B$3:$B$1000)/((MAESTRO!$B$3:$B$1000="ASMAR DIRECCIÓN")*(UPPER(MAESTRO!$L$3:$L$1000)="CONFIRMADO")),ROWS($A$3:A9))),"")</f>
        <v/>
      </c>
      <c r="E9" s="10" t="str">
        <f ca="1">IFERROR(INDEX(MAESTRO!E:E,_xludf.AGGREGATE(15,6,ROW(MAESTRO!$B$3:$B$1000)/((MAESTRO!$B$3:$B$1000="ASMAR DIRECCIÓN")*(UPPER(MAESTRO!$L$3:$L$1000)="CONFIRMADO")),ROWS($A$3:A9))),"")</f>
        <v/>
      </c>
      <c r="F9" s="10" t="str">
        <f ca="1">IFERROR(INDEX(MAESTRO!F:F,_xludf.AGGREGATE(15,6,ROW(MAESTRO!$B$3:$B$1000)/((MAESTRO!$B$3:$B$1000="ASMAR DIRECCIÓN")*(UPPER(MAESTRO!$L$3:$L$1000)="CONFIRMADO")),ROWS($A$3:A9))),"")</f>
        <v/>
      </c>
      <c r="G9" s="10" t="str">
        <f ca="1">IFERROR(INDEX(MAESTRO!G:G,_xludf.AGGREGATE(15,6,ROW(MAESTRO!$B$3:$B$1000)/((MAESTRO!$B$3:$B$1000="ASMAR DIRECCIÓN")*(UPPER(MAESTRO!$L$3:$L$1000)="CONFIRMADO")),ROWS($A$3:A9))),"")</f>
        <v/>
      </c>
      <c r="H9" s="10" t="str">
        <f ca="1">IFERROR(INDEX(MAESTRO!H:H,_xludf.AGGREGATE(15,6,ROW(MAESTRO!$B$3:$B$1000)/((MAESTRO!$B$3:$B$1000="ASMAR DIRECCIÓN")*(UPPER(MAESTRO!$L$3:$L$1000)="CONFIRMADO")),ROWS($A$3:A9))),"")</f>
        <v/>
      </c>
      <c r="I9" s="10" t="str">
        <f ca="1">IFERROR(INDEX(MAESTRO!I:I,_xludf.AGGREGATE(15,6,ROW(MAESTRO!$B$3:$B$1000)/((MAESTRO!$B$3:$B$1000="ASMAR DIRECCIÓN")*(UPPER(MAESTRO!$L$3:$L$1000)="CONFIRMADO")),ROWS($A$3:A9))),"")</f>
        <v/>
      </c>
      <c r="J9" s="10" t="str">
        <f ca="1">IFERROR(INDEX(MAESTRO!J:J,_xludf.AGGREGATE(15,6,ROW(MAESTRO!$B$3:$B$1000)/((MAESTRO!$B$3:$B$1000="ASMAR DIRECCIÓN")*(UPPER(MAESTRO!$L$3:$L$1000)="CONFIRMADO")),ROWS($A$3:A9))),"")</f>
        <v/>
      </c>
      <c r="K9" s="10" t="str">
        <f ca="1">IFERROR(INDEX(MAESTRO!K:K,_xludf.AGGREGATE(15,6,ROW(MAESTRO!$B$3:$B$1000)/((MAESTRO!$B$3:$B$1000="ASMAR DIRECCIÓN")*(UPPER(MAESTRO!$L$3:$L$1000)="CONFIRMADO")),ROWS($A$3:A9))),"")</f>
        <v/>
      </c>
      <c r="L9" s="10" t="str">
        <f ca="1">IFERROR(INDEX(MAESTRO!L:L,_xludf.AGGREGATE(15,6,ROW(MAESTRO!$B$3:$B$1000)/((MAESTRO!$B$3:$B$1000="ASMAR DIRECCIÓN")*(UPPER(MAESTRO!$L$3:$L$1000)="CONFIRMADO")),ROWS($A$3:A9))),"")</f>
        <v/>
      </c>
      <c r="M9" s="10" t="str">
        <f ca="1">IFERROR(INDEX(MAESTRO!M:M,_xludf.AGGREGATE(15,6,ROW(MAESTRO!$B$3:$B$1000)/((MAESTRO!$B$3:$B$1000="ASMAR DIRECCIÓN")*(UPPER(MAESTRO!$L$3:$L$1000)="CONFIRMADO")),ROWS($A$3:A9))),"")</f>
        <v/>
      </c>
      <c r="N9" s="10" t="str">
        <f ca="1">IFERROR(INDEX(MAESTRO!N:N,_xludf.AGGREGATE(15,6,ROW(MAESTRO!$B$3:$B$1000)/((MAESTRO!$B$3:$B$1000="ASMAR DIRECCIÓN")*(UPPER(MAESTRO!$L$3:$L$1000)="CONFIRMADO")),ROWS($A$3:A9))),"")</f>
        <v/>
      </c>
      <c r="O9" s="10" t="str">
        <f ca="1">IFERROR(INDEX(MAESTRO!O:O,_xludf.AGGREGATE(15,6,ROW(MAESTRO!$B$3:$B$1000)/((MAESTRO!$B$3:$B$1000="ASMAR DIRECCIÓN")*(UPPER(MAESTRO!$L$3:$L$1000)="CONFIRMADO")),ROWS($A$3:A9))),"")</f>
        <v/>
      </c>
      <c r="P9" s="10" t="str">
        <f ca="1">IFERROR(INDEX(MAESTRO!P:P,_xludf.AGGREGATE(15,6,ROW(MAESTRO!$B$3:$B$1000)/((MAESTRO!$B$3:$B$1000="ASMAR DIRECCIÓN")*(UPPER(MAESTRO!$L$3:$L$1000)="CONFIRMADO")),ROWS($A$3:A9))),"")</f>
        <v/>
      </c>
      <c r="Q9" s="10" t="str">
        <f ca="1">IFERROR(INDEX(MAESTRO!Q:Q,_xludf.AGGREGATE(15,6,ROW(MAESTRO!$B$3:$B$1000)/((MAESTRO!$B$3:$B$1000="ASMAR DIRECCIÓN")*(UPPER(MAESTRO!$L$3:$L$1000)="CONFIRMADO")),ROWS($A$3:A9))),"")</f>
        <v/>
      </c>
      <c r="R9" s="10" t="str">
        <f ca="1">IFERROR(INDEX(MAESTRO!R:R,_xludf.AGGREGATE(15,6,ROW(MAESTRO!$B$3:$B$1000)/((MAESTRO!$B$3:$B$1000="ASMAR DIRECCIÓN")*(UPPER(MAESTRO!$L$3:$L$1000)="CONFIRMADO")),ROWS($A$3:A9))),"")</f>
        <v/>
      </c>
      <c r="S9" s="10" t="str">
        <f ca="1">IFERROR(INDEX(MAESTRO!S:S,_xludf.AGGREGATE(15,6,ROW(MAESTRO!$B$3:$B$1000)/((MAESTRO!$B$3:$B$1000="ASMAR DIRECCIÓN")*(UPPER(MAESTRO!$L$3:$L$1000)="CONFIRMADO")),ROWS($A$3:A9))),"")</f>
        <v/>
      </c>
      <c r="T9" s="10" t="str">
        <f ca="1">IFERROR(INDEX(MAESTRO!T:T,_xludf.AGGREGATE(15,6,ROW(MAESTRO!$B$3:$B$1000)/((MAESTRO!$B$3:$B$1000="ASMAR DIRECCIÓN")*(UPPER(MAESTRO!$L$3:$L$1000)="CONFIRMADO")),ROWS($A$3:A9))),"")</f>
        <v/>
      </c>
      <c r="U9" s="10" t="str">
        <f ca="1">IFERROR(INDEX(MAESTRO!U:U,_xludf.AGGREGATE(15,6,ROW(MAESTRO!$B$3:$B$1000)/((MAESTRO!$B$3:$B$1000="ASMAR DIRECCIÓN")*(UPPER(MAESTRO!$L$3:$L$1000)="CONFIRMADO")),ROWS($A$3:A9))),"")</f>
        <v/>
      </c>
      <c r="V9" s="10" t="str">
        <f ca="1">IFERROR(INDEX(MAESTRO!V:V,_xludf.AGGREGATE(15,6,ROW(MAESTRO!$B$3:$B$1000)/((MAESTRO!$B$3:$B$1000="ASMAR DIRECCIÓN")*(UPPER(MAESTRO!$L$3:$L$1000)="CONFIRMADO")),ROWS($A$3:A9))),"")</f>
        <v/>
      </c>
      <c r="W9" s="10" t="str">
        <f ca="1">IFERROR(INDEX(MAESTRO!W:W,_xludf.AGGREGATE(15,6,ROW(MAESTRO!$B$3:$B$1000)/((MAESTRO!$B$3:$B$1000="ASMAR DIRECCIÓN")*(UPPER(MAESTRO!$L$3:$L$1000)="CONFIRMADO")),ROWS($A$3:A9))),"")</f>
        <v/>
      </c>
      <c r="X9" s="10" t="str">
        <f ca="1">IFERROR(INDEX(MAESTRO!X:X,_xludf.AGGREGATE(15,6,ROW(MAESTRO!$B$3:$B$1000)/((MAESTRO!$B$3:$B$1000="ASMAR DIRECCIÓN")*(UPPER(MAESTRO!$L$3:$L$1000)="CONFIRMADO")),ROWS($A$3:A9))),"")</f>
        <v/>
      </c>
    </row>
    <row r="10" spans="1:24" ht="22.05" customHeight="1">
      <c r="A10" s="11" t="str">
        <f ca="1">IFERROR(INDEX(MAESTRO!A:A,_xludf.AGGREGATE(15,6,ROW(MAESTRO!$B$3:$B$1000)/((MAESTRO!$B$3:$B$1000="ASMAR DIRECCIÓN")*(UPPER(MAESTRO!$L$3:$L$1000)="CONFIRMADO")),ROWS($A$3:A10))),"")</f>
        <v/>
      </c>
      <c r="B10" s="11" t="str">
        <f ca="1">IFERROR(INDEX(MAESTRO!B:B,_xludf.AGGREGATE(15,6,ROW(MAESTRO!$B$3:$B$1000)/((MAESTRO!$B$3:$B$1000="ASMAR DIRECCIÓN")*(UPPER(MAESTRO!$L$3:$L$1000)="CONFIRMADO")),ROWS($A$3:A10))),"")</f>
        <v/>
      </c>
      <c r="C10" s="11" t="str">
        <f ca="1">IFERROR(INDEX(MAESTRO!C:C,_xludf.AGGREGATE(15,6,ROW(MAESTRO!$B$3:$B$1000)/((MAESTRO!$B$3:$B$1000="ASMAR DIRECCIÓN")*(UPPER(MAESTRO!$L$3:$L$1000)="CONFIRMADO")),ROWS($A$3:A10))),"")</f>
        <v/>
      </c>
      <c r="D10" s="11" t="str">
        <f ca="1">IFERROR(INDEX(MAESTRO!D:D,_xludf.AGGREGATE(15,6,ROW(MAESTRO!$B$3:$B$1000)/((MAESTRO!$B$3:$B$1000="ASMAR DIRECCIÓN")*(UPPER(MAESTRO!$L$3:$L$1000)="CONFIRMADO")),ROWS($A$3:A10))),"")</f>
        <v/>
      </c>
      <c r="E10" s="11" t="str">
        <f ca="1">IFERROR(INDEX(MAESTRO!E:E,_xludf.AGGREGATE(15,6,ROW(MAESTRO!$B$3:$B$1000)/((MAESTRO!$B$3:$B$1000="ASMAR DIRECCIÓN")*(UPPER(MAESTRO!$L$3:$L$1000)="CONFIRMADO")),ROWS($A$3:A10))),"")</f>
        <v/>
      </c>
      <c r="F10" s="11" t="str">
        <f ca="1">IFERROR(INDEX(MAESTRO!F:F,_xludf.AGGREGATE(15,6,ROW(MAESTRO!$B$3:$B$1000)/((MAESTRO!$B$3:$B$1000="ASMAR DIRECCIÓN")*(UPPER(MAESTRO!$L$3:$L$1000)="CONFIRMADO")),ROWS($A$3:A10))),"")</f>
        <v/>
      </c>
      <c r="G10" s="11" t="str">
        <f ca="1">IFERROR(INDEX(MAESTRO!G:G,_xludf.AGGREGATE(15,6,ROW(MAESTRO!$B$3:$B$1000)/((MAESTRO!$B$3:$B$1000="ASMAR DIRECCIÓN")*(UPPER(MAESTRO!$L$3:$L$1000)="CONFIRMADO")),ROWS($A$3:A10))),"")</f>
        <v/>
      </c>
      <c r="H10" s="11" t="str">
        <f ca="1">IFERROR(INDEX(MAESTRO!H:H,_xludf.AGGREGATE(15,6,ROW(MAESTRO!$B$3:$B$1000)/((MAESTRO!$B$3:$B$1000="ASMAR DIRECCIÓN")*(UPPER(MAESTRO!$L$3:$L$1000)="CONFIRMADO")),ROWS($A$3:A10))),"")</f>
        <v/>
      </c>
      <c r="I10" s="11" t="str">
        <f ca="1">IFERROR(INDEX(MAESTRO!I:I,_xludf.AGGREGATE(15,6,ROW(MAESTRO!$B$3:$B$1000)/((MAESTRO!$B$3:$B$1000="ASMAR DIRECCIÓN")*(UPPER(MAESTRO!$L$3:$L$1000)="CONFIRMADO")),ROWS($A$3:A10))),"")</f>
        <v/>
      </c>
      <c r="J10" s="11" t="str">
        <f ca="1">IFERROR(INDEX(MAESTRO!J:J,_xludf.AGGREGATE(15,6,ROW(MAESTRO!$B$3:$B$1000)/((MAESTRO!$B$3:$B$1000="ASMAR DIRECCIÓN")*(UPPER(MAESTRO!$L$3:$L$1000)="CONFIRMADO")),ROWS($A$3:A10))),"")</f>
        <v/>
      </c>
      <c r="K10" s="11" t="str">
        <f ca="1">IFERROR(INDEX(MAESTRO!K:K,_xludf.AGGREGATE(15,6,ROW(MAESTRO!$B$3:$B$1000)/((MAESTRO!$B$3:$B$1000="ASMAR DIRECCIÓN")*(UPPER(MAESTRO!$L$3:$L$1000)="CONFIRMADO")),ROWS($A$3:A10))),"")</f>
        <v/>
      </c>
      <c r="L10" s="11" t="str">
        <f ca="1">IFERROR(INDEX(MAESTRO!L:L,_xludf.AGGREGATE(15,6,ROW(MAESTRO!$B$3:$B$1000)/((MAESTRO!$B$3:$B$1000="ASMAR DIRECCIÓN")*(UPPER(MAESTRO!$L$3:$L$1000)="CONFIRMADO")),ROWS($A$3:A10))),"")</f>
        <v/>
      </c>
      <c r="M10" s="11" t="str">
        <f ca="1">IFERROR(INDEX(MAESTRO!M:M,_xludf.AGGREGATE(15,6,ROW(MAESTRO!$B$3:$B$1000)/((MAESTRO!$B$3:$B$1000="ASMAR DIRECCIÓN")*(UPPER(MAESTRO!$L$3:$L$1000)="CONFIRMADO")),ROWS($A$3:A10))),"")</f>
        <v/>
      </c>
      <c r="N10" s="11" t="str">
        <f ca="1">IFERROR(INDEX(MAESTRO!N:N,_xludf.AGGREGATE(15,6,ROW(MAESTRO!$B$3:$B$1000)/((MAESTRO!$B$3:$B$1000="ASMAR DIRECCIÓN")*(UPPER(MAESTRO!$L$3:$L$1000)="CONFIRMADO")),ROWS($A$3:A10))),"")</f>
        <v/>
      </c>
      <c r="O10" s="11" t="str">
        <f ca="1">IFERROR(INDEX(MAESTRO!O:O,_xludf.AGGREGATE(15,6,ROW(MAESTRO!$B$3:$B$1000)/((MAESTRO!$B$3:$B$1000="ASMAR DIRECCIÓN")*(UPPER(MAESTRO!$L$3:$L$1000)="CONFIRMADO")),ROWS($A$3:A10))),"")</f>
        <v/>
      </c>
      <c r="P10" s="11" t="str">
        <f ca="1">IFERROR(INDEX(MAESTRO!P:P,_xludf.AGGREGATE(15,6,ROW(MAESTRO!$B$3:$B$1000)/((MAESTRO!$B$3:$B$1000="ASMAR DIRECCIÓN")*(UPPER(MAESTRO!$L$3:$L$1000)="CONFIRMADO")),ROWS($A$3:A10))),"")</f>
        <v/>
      </c>
      <c r="Q10" s="11" t="str">
        <f ca="1">IFERROR(INDEX(MAESTRO!Q:Q,_xludf.AGGREGATE(15,6,ROW(MAESTRO!$B$3:$B$1000)/((MAESTRO!$B$3:$B$1000="ASMAR DIRECCIÓN")*(UPPER(MAESTRO!$L$3:$L$1000)="CONFIRMADO")),ROWS($A$3:A10))),"")</f>
        <v/>
      </c>
      <c r="R10" s="11" t="str">
        <f ca="1">IFERROR(INDEX(MAESTRO!R:R,_xludf.AGGREGATE(15,6,ROW(MAESTRO!$B$3:$B$1000)/((MAESTRO!$B$3:$B$1000="ASMAR DIRECCIÓN")*(UPPER(MAESTRO!$L$3:$L$1000)="CONFIRMADO")),ROWS($A$3:A10))),"")</f>
        <v/>
      </c>
      <c r="S10" s="11" t="str">
        <f ca="1">IFERROR(INDEX(MAESTRO!S:S,_xludf.AGGREGATE(15,6,ROW(MAESTRO!$B$3:$B$1000)/((MAESTRO!$B$3:$B$1000="ASMAR DIRECCIÓN")*(UPPER(MAESTRO!$L$3:$L$1000)="CONFIRMADO")),ROWS($A$3:A10))),"")</f>
        <v/>
      </c>
      <c r="T10" s="11" t="str">
        <f ca="1">IFERROR(INDEX(MAESTRO!T:T,_xludf.AGGREGATE(15,6,ROW(MAESTRO!$B$3:$B$1000)/((MAESTRO!$B$3:$B$1000="ASMAR DIRECCIÓN")*(UPPER(MAESTRO!$L$3:$L$1000)="CONFIRMADO")),ROWS($A$3:A10))),"")</f>
        <v/>
      </c>
      <c r="U10" s="11" t="str">
        <f ca="1">IFERROR(INDEX(MAESTRO!U:U,_xludf.AGGREGATE(15,6,ROW(MAESTRO!$B$3:$B$1000)/((MAESTRO!$B$3:$B$1000="ASMAR DIRECCIÓN")*(UPPER(MAESTRO!$L$3:$L$1000)="CONFIRMADO")),ROWS($A$3:A10))),"")</f>
        <v/>
      </c>
      <c r="V10" s="11" t="str">
        <f ca="1">IFERROR(INDEX(MAESTRO!V:V,_xludf.AGGREGATE(15,6,ROW(MAESTRO!$B$3:$B$1000)/((MAESTRO!$B$3:$B$1000="ASMAR DIRECCIÓN")*(UPPER(MAESTRO!$L$3:$L$1000)="CONFIRMADO")),ROWS($A$3:A10))),"")</f>
        <v/>
      </c>
      <c r="W10" s="11" t="str">
        <f ca="1">IFERROR(INDEX(MAESTRO!W:W,_xludf.AGGREGATE(15,6,ROW(MAESTRO!$B$3:$B$1000)/((MAESTRO!$B$3:$B$1000="ASMAR DIRECCIÓN")*(UPPER(MAESTRO!$L$3:$L$1000)="CONFIRMADO")),ROWS($A$3:A10))),"")</f>
        <v/>
      </c>
      <c r="X10" s="11" t="str">
        <f ca="1">IFERROR(INDEX(MAESTRO!X:X,_xludf.AGGREGATE(15,6,ROW(MAESTRO!$B$3:$B$1000)/((MAESTRO!$B$3:$B$1000="ASMAR DIRECCIÓN")*(UPPER(MAESTRO!$L$3:$L$1000)="CONFIRMADO")),ROWS($A$3:A10))),"")</f>
        <v/>
      </c>
    </row>
    <row r="11" spans="1:24" ht="22.05" customHeight="1">
      <c r="A11" s="10" t="str">
        <f ca="1">IFERROR(INDEX(MAESTRO!A:A,_xludf.AGGREGATE(15,6,ROW(MAESTRO!$B$3:$B$1000)/((MAESTRO!$B$3:$B$1000="ASMAR DIRECCIÓN")*(UPPER(MAESTRO!$L$3:$L$1000)="CONFIRMADO")),ROWS($A$3:A11))),"")</f>
        <v/>
      </c>
      <c r="B11" s="10" t="str">
        <f ca="1">IFERROR(INDEX(MAESTRO!B:B,_xludf.AGGREGATE(15,6,ROW(MAESTRO!$B$3:$B$1000)/((MAESTRO!$B$3:$B$1000="ASMAR DIRECCIÓN")*(UPPER(MAESTRO!$L$3:$L$1000)="CONFIRMADO")),ROWS($A$3:A11))),"")</f>
        <v/>
      </c>
      <c r="C11" s="10" t="str">
        <f ca="1">IFERROR(INDEX(MAESTRO!C:C,_xludf.AGGREGATE(15,6,ROW(MAESTRO!$B$3:$B$1000)/((MAESTRO!$B$3:$B$1000="ASMAR DIRECCIÓN")*(UPPER(MAESTRO!$L$3:$L$1000)="CONFIRMADO")),ROWS($A$3:A11))),"")</f>
        <v/>
      </c>
      <c r="D11" s="10" t="str">
        <f ca="1">IFERROR(INDEX(MAESTRO!D:D,_xludf.AGGREGATE(15,6,ROW(MAESTRO!$B$3:$B$1000)/((MAESTRO!$B$3:$B$1000="ASMAR DIRECCIÓN")*(UPPER(MAESTRO!$L$3:$L$1000)="CONFIRMADO")),ROWS($A$3:A11))),"")</f>
        <v/>
      </c>
      <c r="E11" s="10" t="str">
        <f ca="1">IFERROR(INDEX(MAESTRO!E:E,_xludf.AGGREGATE(15,6,ROW(MAESTRO!$B$3:$B$1000)/((MAESTRO!$B$3:$B$1000="ASMAR DIRECCIÓN")*(UPPER(MAESTRO!$L$3:$L$1000)="CONFIRMADO")),ROWS($A$3:A11))),"")</f>
        <v/>
      </c>
      <c r="F11" s="10" t="str">
        <f ca="1">IFERROR(INDEX(MAESTRO!F:F,_xludf.AGGREGATE(15,6,ROW(MAESTRO!$B$3:$B$1000)/((MAESTRO!$B$3:$B$1000="ASMAR DIRECCIÓN")*(UPPER(MAESTRO!$L$3:$L$1000)="CONFIRMADO")),ROWS($A$3:A11))),"")</f>
        <v/>
      </c>
      <c r="G11" s="10" t="str">
        <f ca="1">IFERROR(INDEX(MAESTRO!G:G,_xludf.AGGREGATE(15,6,ROW(MAESTRO!$B$3:$B$1000)/((MAESTRO!$B$3:$B$1000="ASMAR DIRECCIÓN")*(UPPER(MAESTRO!$L$3:$L$1000)="CONFIRMADO")),ROWS($A$3:A11))),"")</f>
        <v/>
      </c>
      <c r="H11" s="10" t="str">
        <f ca="1">IFERROR(INDEX(MAESTRO!H:H,_xludf.AGGREGATE(15,6,ROW(MAESTRO!$B$3:$B$1000)/((MAESTRO!$B$3:$B$1000="ASMAR DIRECCIÓN")*(UPPER(MAESTRO!$L$3:$L$1000)="CONFIRMADO")),ROWS($A$3:A11))),"")</f>
        <v/>
      </c>
      <c r="I11" s="10" t="str">
        <f ca="1">IFERROR(INDEX(MAESTRO!I:I,_xludf.AGGREGATE(15,6,ROW(MAESTRO!$B$3:$B$1000)/((MAESTRO!$B$3:$B$1000="ASMAR DIRECCIÓN")*(UPPER(MAESTRO!$L$3:$L$1000)="CONFIRMADO")),ROWS($A$3:A11))),"")</f>
        <v/>
      </c>
      <c r="J11" s="10" t="str">
        <f ca="1">IFERROR(INDEX(MAESTRO!J:J,_xludf.AGGREGATE(15,6,ROW(MAESTRO!$B$3:$B$1000)/((MAESTRO!$B$3:$B$1000="ASMAR DIRECCIÓN")*(UPPER(MAESTRO!$L$3:$L$1000)="CONFIRMADO")),ROWS($A$3:A11))),"")</f>
        <v/>
      </c>
      <c r="K11" s="10" t="str">
        <f ca="1">IFERROR(INDEX(MAESTRO!K:K,_xludf.AGGREGATE(15,6,ROW(MAESTRO!$B$3:$B$1000)/((MAESTRO!$B$3:$B$1000="ASMAR DIRECCIÓN")*(UPPER(MAESTRO!$L$3:$L$1000)="CONFIRMADO")),ROWS($A$3:A11))),"")</f>
        <v/>
      </c>
      <c r="L11" s="10" t="str">
        <f ca="1">IFERROR(INDEX(MAESTRO!L:L,_xludf.AGGREGATE(15,6,ROW(MAESTRO!$B$3:$B$1000)/((MAESTRO!$B$3:$B$1000="ASMAR DIRECCIÓN")*(UPPER(MAESTRO!$L$3:$L$1000)="CONFIRMADO")),ROWS($A$3:A11))),"")</f>
        <v/>
      </c>
      <c r="M11" s="10" t="str">
        <f ca="1">IFERROR(INDEX(MAESTRO!M:M,_xludf.AGGREGATE(15,6,ROW(MAESTRO!$B$3:$B$1000)/((MAESTRO!$B$3:$B$1000="ASMAR DIRECCIÓN")*(UPPER(MAESTRO!$L$3:$L$1000)="CONFIRMADO")),ROWS($A$3:A11))),"")</f>
        <v/>
      </c>
      <c r="N11" s="10" t="str">
        <f ca="1">IFERROR(INDEX(MAESTRO!N:N,_xludf.AGGREGATE(15,6,ROW(MAESTRO!$B$3:$B$1000)/((MAESTRO!$B$3:$B$1000="ASMAR DIRECCIÓN")*(UPPER(MAESTRO!$L$3:$L$1000)="CONFIRMADO")),ROWS($A$3:A11))),"")</f>
        <v/>
      </c>
      <c r="O11" s="10" t="str">
        <f ca="1">IFERROR(INDEX(MAESTRO!O:O,_xludf.AGGREGATE(15,6,ROW(MAESTRO!$B$3:$B$1000)/((MAESTRO!$B$3:$B$1000="ASMAR DIRECCIÓN")*(UPPER(MAESTRO!$L$3:$L$1000)="CONFIRMADO")),ROWS($A$3:A11))),"")</f>
        <v/>
      </c>
      <c r="P11" s="10" t="str">
        <f ca="1">IFERROR(INDEX(MAESTRO!P:P,_xludf.AGGREGATE(15,6,ROW(MAESTRO!$B$3:$B$1000)/((MAESTRO!$B$3:$B$1000="ASMAR DIRECCIÓN")*(UPPER(MAESTRO!$L$3:$L$1000)="CONFIRMADO")),ROWS($A$3:A11))),"")</f>
        <v/>
      </c>
      <c r="Q11" s="10" t="str">
        <f ca="1">IFERROR(INDEX(MAESTRO!Q:Q,_xludf.AGGREGATE(15,6,ROW(MAESTRO!$B$3:$B$1000)/((MAESTRO!$B$3:$B$1000="ASMAR DIRECCIÓN")*(UPPER(MAESTRO!$L$3:$L$1000)="CONFIRMADO")),ROWS($A$3:A11))),"")</f>
        <v/>
      </c>
      <c r="R11" s="10" t="str">
        <f ca="1">IFERROR(INDEX(MAESTRO!R:R,_xludf.AGGREGATE(15,6,ROW(MAESTRO!$B$3:$B$1000)/((MAESTRO!$B$3:$B$1000="ASMAR DIRECCIÓN")*(UPPER(MAESTRO!$L$3:$L$1000)="CONFIRMADO")),ROWS($A$3:A11))),"")</f>
        <v/>
      </c>
      <c r="S11" s="10" t="str">
        <f ca="1">IFERROR(INDEX(MAESTRO!S:S,_xludf.AGGREGATE(15,6,ROW(MAESTRO!$B$3:$B$1000)/((MAESTRO!$B$3:$B$1000="ASMAR DIRECCIÓN")*(UPPER(MAESTRO!$L$3:$L$1000)="CONFIRMADO")),ROWS($A$3:A11))),"")</f>
        <v/>
      </c>
      <c r="T11" s="10" t="str">
        <f ca="1">IFERROR(INDEX(MAESTRO!T:T,_xludf.AGGREGATE(15,6,ROW(MAESTRO!$B$3:$B$1000)/((MAESTRO!$B$3:$B$1000="ASMAR DIRECCIÓN")*(UPPER(MAESTRO!$L$3:$L$1000)="CONFIRMADO")),ROWS($A$3:A11))),"")</f>
        <v/>
      </c>
      <c r="U11" s="10" t="str">
        <f ca="1">IFERROR(INDEX(MAESTRO!U:U,_xludf.AGGREGATE(15,6,ROW(MAESTRO!$B$3:$B$1000)/((MAESTRO!$B$3:$B$1000="ASMAR DIRECCIÓN")*(UPPER(MAESTRO!$L$3:$L$1000)="CONFIRMADO")),ROWS($A$3:A11))),"")</f>
        <v/>
      </c>
      <c r="V11" s="10" t="str">
        <f ca="1">IFERROR(INDEX(MAESTRO!V:V,_xludf.AGGREGATE(15,6,ROW(MAESTRO!$B$3:$B$1000)/((MAESTRO!$B$3:$B$1000="ASMAR DIRECCIÓN")*(UPPER(MAESTRO!$L$3:$L$1000)="CONFIRMADO")),ROWS($A$3:A11))),"")</f>
        <v/>
      </c>
      <c r="W11" s="10" t="str">
        <f ca="1">IFERROR(INDEX(MAESTRO!W:W,_xludf.AGGREGATE(15,6,ROW(MAESTRO!$B$3:$B$1000)/((MAESTRO!$B$3:$B$1000="ASMAR DIRECCIÓN")*(UPPER(MAESTRO!$L$3:$L$1000)="CONFIRMADO")),ROWS($A$3:A11))),"")</f>
        <v/>
      </c>
      <c r="X11" s="10" t="str">
        <f ca="1">IFERROR(INDEX(MAESTRO!X:X,_xludf.AGGREGATE(15,6,ROW(MAESTRO!$B$3:$B$1000)/((MAESTRO!$B$3:$B$1000="ASMAR DIRECCIÓN")*(UPPER(MAESTRO!$L$3:$L$1000)="CONFIRMADO")),ROWS($A$3:A11))),"")</f>
        <v/>
      </c>
    </row>
    <row r="12" spans="1:24" ht="22.05" customHeight="1">
      <c r="A12" s="11" t="str">
        <f ca="1">IFERROR(INDEX(MAESTRO!A:A,_xludf.AGGREGATE(15,6,ROW(MAESTRO!$B$3:$B$1000)/((MAESTRO!$B$3:$B$1000="ASMAR DIRECCIÓN")*(UPPER(MAESTRO!$L$3:$L$1000)="CONFIRMADO")),ROWS($A$3:A12))),"")</f>
        <v/>
      </c>
      <c r="B12" s="11" t="str">
        <f ca="1">IFERROR(INDEX(MAESTRO!B:B,_xludf.AGGREGATE(15,6,ROW(MAESTRO!$B$3:$B$1000)/((MAESTRO!$B$3:$B$1000="ASMAR DIRECCIÓN")*(UPPER(MAESTRO!$L$3:$L$1000)="CONFIRMADO")),ROWS($A$3:A12))),"")</f>
        <v/>
      </c>
      <c r="C12" s="11" t="str">
        <f ca="1">IFERROR(INDEX(MAESTRO!C:C,_xludf.AGGREGATE(15,6,ROW(MAESTRO!$B$3:$B$1000)/((MAESTRO!$B$3:$B$1000="ASMAR DIRECCIÓN")*(UPPER(MAESTRO!$L$3:$L$1000)="CONFIRMADO")),ROWS($A$3:A12))),"")</f>
        <v/>
      </c>
      <c r="D12" s="11" t="str">
        <f ca="1">IFERROR(INDEX(MAESTRO!D:D,_xludf.AGGREGATE(15,6,ROW(MAESTRO!$B$3:$B$1000)/((MAESTRO!$B$3:$B$1000="ASMAR DIRECCIÓN")*(UPPER(MAESTRO!$L$3:$L$1000)="CONFIRMADO")),ROWS($A$3:A12))),"")</f>
        <v/>
      </c>
      <c r="E12" s="11" t="str">
        <f ca="1">IFERROR(INDEX(MAESTRO!E:E,_xludf.AGGREGATE(15,6,ROW(MAESTRO!$B$3:$B$1000)/((MAESTRO!$B$3:$B$1000="ASMAR DIRECCIÓN")*(UPPER(MAESTRO!$L$3:$L$1000)="CONFIRMADO")),ROWS($A$3:A12))),"")</f>
        <v/>
      </c>
      <c r="F12" s="11" t="str">
        <f ca="1">IFERROR(INDEX(MAESTRO!F:F,_xludf.AGGREGATE(15,6,ROW(MAESTRO!$B$3:$B$1000)/((MAESTRO!$B$3:$B$1000="ASMAR DIRECCIÓN")*(UPPER(MAESTRO!$L$3:$L$1000)="CONFIRMADO")),ROWS($A$3:A12))),"")</f>
        <v/>
      </c>
      <c r="G12" s="11" t="str">
        <f ca="1">IFERROR(INDEX(MAESTRO!G:G,_xludf.AGGREGATE(15,6,ROW(MAESTRO!$B$3:$B$1000)/((MAESTRO!$B$3:$B$1000="ASMAR DIRECCIÓN")*(UPPER(MAESTRO!$L$3:$L$1000)="CONFIRMADO")),ROWS($A$3:A12))),"")</f>
        <v/>
      </c>
      <c r="H12" s="11" t="str">
        <f ca="1">IFERROR(INDEX(MAESTRO!H:H,_xludf.AGGREGATE(15,6,ROW(MAESTRO!$B$3:$B$1000)/((MAESTRO!$B$3:$B$1000="ASMAR DIRECCIÓN")*(UPPER(MAESTRO!$L$3:$L$1000)="CONFIRMADO")),ROWS($A$3:A12))),"")</f>
        <v/>
      </c>
      <c r="I12" s="11" t="str">
        <f ca="1">IFERROR(INDEX(MAESTRO!I:I,_xludf.AGGREGATE(15,6,ROW(MAESTRO!$B$3:$B$1000)/((MAESTRO!$B$3:$B$1000="ASMAR DIRECCIÓN")*(UPPER(MAESTRO!$L$3:$L$1000)="CONFIRMADO")),ROWS($A$3:A12))),"")</f>
        <v/>
      </c>
      <c r="J12" s="11" t="str">
        <f ca="1">IFERROR(INDEX(MAESTRO!J:J,_xludf.AGGREGATE(15,6,ROW(MAESTRO!$B$3:$B$1000)/((MAESTRO!$B$3:$B$1000="ASMAR DIRECCIÓN")*(UPPER(MAESTRO!$L$3:$L$1000)="CONFIRMADO")),ROWS($A$3:A12))),"")</f>
        <v/>
      </c>
      <c r="K12" s="11" t="str">
        <f ca="1">IFERROR(INDEX(MAESTRO!K:K,_xludf.AGGREGATE(15,6,ROW(MAESTRO!$B$3:$B$1000)/((MAESTRO!$B$3:$B$1000="ASMAR DIRECCIÓN")*(UPPER(MAESTRO!$L$3:$L$1000)="CONFIRMADO")),ROWS($A$3:A12))),"")</f>
        <v/>
      </c>
      <c r="L12" s="11" t="str">
        <f ca="1">IFERROR(INDEX(MAESTRO!L:L,_xludf.AGGREGATE(15,6,ROW(MAESTRO!$B$3:$B$1000)/((MAESTRO!$B$3:$B$1000="ASMAR DIRECCIÓN")*(UPPER(MAESTRO!$L$3:$L$1000)="CONFIRMADO")),ROWS($A$3:A12))),"")</f>
        <v/>
      </c>
      <c r="M12" s="11" t="str">
        <f ca="1">IFERROR(INDEX(MAESTRO!M:M,_xludf.AGGREGATE(15,6,ROW(MAESTRO!$B$3:$B$1000)/((MAESTRO!$B$3:$B$1000="ASMAR DIRECCIÓN")*(UPPER(MAESTRO!$L$3:$L$1000)="CONFIRMADO")),ROWS($A$3:A12))),"")</f>
        <v/>
      </c>
      <c r="N12" s="11" t="str">
        <f ca="1">IFERROR(INDEX(MAESTRO!N:N,_xludf.AGGREGATE(15,6,ROW(MAESTRO!$B$3:$B$1000)/((MAESTRO!$B$3:$B$1000="ASMAR DIRECCIÓN")*(UPPER(MAESTRO!$L$3:$L$1000)="CONFIRMADO")),ROWS($A$3:A12))),"")</f>
        <v/>
      </c>
      <c r="O12" s="11" t="str">
        <f ca="1">IFERROR(INDEX(MAESTRO!O:O,_xludf.AGGREGATE(15,6,ROW(MAESTRO!$B$3:$B$1000)/((MAESTRO!$B$3:$B$1000="ASMAR DIRECCIÓN")*(UPPER(MAESTRO!$L$3:$L$1000)="CONFIRMADO")),ROWS($A$3:A12))),"")</f>
        <v/>
      </c>
      <c r="P12" s="11" t="str">
        <f ca="1">IFERROR(INDEX(MAESTRO!P:P,_xludf.AGGREGATE(15,6,ROW(MAESTRO!$B$3:$B$1000)/((MAESTRO!$B$3:$B$1000="ASMAR DIRECCIÓN")*(UPPER(MAESTRO!$L$3:$L$1000)="CONFIRMADO")),ROWS($A$3:A12))),"")</f>
        <v/>
      </c>
      <c r="Q12" s="11" t="str">
        <f ca="1">IFERROR(INDEX(MAESTRO!Q:Q,_xludf.AGGREGATE(15,6,ROW(MAESTRO!$B$3:$B$1000)/((MAESTRO!$B$3:$B$1000="ASMAR DIRECCIÓN")*(UPPER(MAESTRO!$L$3:$L$1000)="CONFIRMADO")),ROWS($A$3:A12))),"")</f>
        <v/>
      </c>
      <c r="R12" s="11" t="str">
        <f ca="1">IFERROR(INDEX(MAESTRO!R:R,_xludf.AGGREGATE(15,6,ROW(MAESTRO!$B$3:$B$1000)/((MAESTRO!$B$3:$B$1000="ASMAR DIRECCIÓN")*(UPPER(MAESTRO!$L$3:$L$1000)="CONFIRMADO")),ROWS($A$3:A12))),"")</f>
        <v/>
      </c>
      <c r="S12" s="11" t="str">
        <f ca="1">IFERROR(INDEX(MAESTRO!S:S,_xludf.AGGREGATE(15,6,ROW(MAESTRO!$B$3:$B$1000)/((MAESTRO!$B$3:$B$1000="ASMAR DIRECCIÓN")*(UPPER(MAESTRO!$L$3:$L$1000)="CONFIRMADO")),ROWS($A$3:A12))),"")</f>
        <v/>
      </c>
      <c r="T12" s="11" t="str">
        <f ca="1">IFERROR(INDEX(MAESTRO!T:T,_xludf.AGGREGATE(15,6,ROW(MAESTRO!$B$3:$B$1000)/((MAESTRO!$B$3:$B$1000="ASMAR DIRECCIÓN")*(UPPER(MAESTRO!$L$3:$L$1000)="CONFIRMADO")),ROWS($A$3:A12))),"")</f>
        <v/>
      </c>
      <c r="U12" s="11" t="str">
        <f ca="1">IFERROR(INDEX(MAESTRO!U:U,_xludf.AGGREGATE(15,6,ROW(MAESTRO!$B$3:$B$1000)/((MAESTRO!$B$3:$B$1000="ASMAR DIRECCIÓN")*(UPPER(MAESTRO!$L$3:$L$1000)="CONFIRMADO")),ROWS($A$3:A12))),"")</f>
        <v/>
      </c>
      <c r="V12" s="11" t="str">
        <f ca="1">IFERROR(INDEX(MAESTRO!V:V,_xludf.AGGREGATE(15,6,ROW(MAESTRO!$B$3:$B$1000)/((MAESTRO!$B$3:$B$1000="ASMAR DIRECCIÓN")*(UPPER(MAESTRO!$L$3:$L$1000)="CONFIRMADO")),ROWS($A$3:A12))),"")</f>
        <v/>
      </c>
      <c r="W12" s="11" t="str">
        <f ca="1">IFERROR(INDEX(MAESTRO!W:W,_xludf.AGGREGATE(15,6,ROW(MAESTRO!$B$3:$B$1000)/((MAESTRO!$B$3:$B$1000="ASMAR DIRECCIÓN")*(UPPER(MAESTRO!$L$3:$L$1000)="CONFIRMADO")),ROWS($A$3:A12))),"")</f>
        <v/>
      </c>
      <c r="X12" s="11" t="str">
        <f ca="1">IFERROR(INDEX(MAESTRO!X:X,_xludf.AGGREGATE(15,6,ROW(MAESTRO!$B$3:$B$1000)/((MAESTRO!$B$3:$B$1000="ASMAR DIRECCIÓN")*(UPPER(MAESTRO!$L$3:$L$1000)="CONFIRMADO")),ROWS($A$3:A12))),"")</f>
        <v/>
      </c>
    </row>
    <row r="13" spans="1:24" ht="22.05" customHeight="1">
      <c r="A13" s="10" t="str">
        <f ca="1">IFERROR(INDEX(MAESTRO!A:A,_xludf.AGGREGATE(15,6,ROW(MAESTRO!$B$3:$B$1000)/((MAESTRO!$B$3:$B$1000="ASMAR DIRECCIÓN")*(UPPER(MAESTRO!$L$3:$L$1000)="CONFIRMADO")),ROWS($A$3:A13))),"")</f>
        <v/>
      </c>
      <c r="B13" s="10" t="str">
        <f ca="1">IFERROR(INDEX(MAESTRO!B:B,_xludf.AGGREGATE(15,6,ROW(MAESTRO!$B$3:$B$1000)/((MAESTRO!$B$3:$B$1000="ASMAR DIRECCIÓN")*(UPPER(MAESTRO!$L$3:$L$1000)="CONFIRMADO")),ROWS($A$3:A13))),"")</f>
        <v/>
      </c>
      <c r="C13" s="10" t="str">
        <f ca="1">IFERROR(INDEX(MAESTRO!C:C,_xludf.AGGREGATE(15,6,ROW(MAESTRO!$B$3:$B$1000)/((MAESTRO!$B$3:$B$1000="ASMAR DIRECCIÓN")*(UPPER(MAESTRO!$L$3:$L$1000)="CONFIRMADO")),ROWS($A$3:A13))),"")</f>
        <v/>
      </c>
      <c r="D13" s="10" t="str">
        <f ca="1">IFERROR(INDEX(MAESTRO!D:D,_xludf.AGGREGATE(15,6,ROW(MAESTRO!$B$3:$B$1000)/((MAESTRO!$B$3:$B$1000="ASMAR DIRECCIÓN")*(UPPER(MAESTRO!$L$3:$L$1000)="CONFIRMADO")),ROWS($A$3:A13))),"")</f>
        <v/>
      </c>
      <c r="E13" s="10" t="str">
        <f ca="1">IFERROR(INDEX(MAESTRO!E:E,_xludf.AGGREGATE(15,6,ROW(MAESTRO!$B$3:$B$1000)/((MAESTRO!$B$3:$B$1000="ASMAR DIRECCIÓN")*(UPPER(MAESTRO!$L$3:$L$1000)="CONFIRMADO")),ROWS($A$3:A13))),"")</f>
        <v/>
      </c>
      <c r="F13" s="10" t="str">
        <f ca="1">IFERROR(INDEX(MAESTRO!F:F,_xludf.AGGREGATE(15,6,ROW(MAESTRO!$B$3:$B$1000)/((MAESTRO!$B$3:$B$1000="ASMAR DIRECCIÓN")*(UPPER(MAESTRO!$L$3:$L$1000)="CONFIRMADO")),ROWS($A$3:A13))),"")</f>
        <v/>
      </c>
      <c r="G13" s="10" t="str">
        <f ca="1">IFERROR(INDEX(MAESTRO!G:G,_xludf.AGGREGATE(15,6,ROW(MAESTRO!$B$3:$B$1000)/((MAESTRO!$B$3:$B$1000="ASMAR DIRECCIÓN")*(UPPER(MAESTRO!$L$3:$L$1000)="CONFIRMADO")),ROWS($A$3:A13))),"")</f>
        <v/>
      </c>
      <c r="H13" s="10" t="str">
        <f ca="1">IFERROR(INDEX(MAESTRO!H:H,_xludf.AGGREGATE(15,6,ROW(MAESTRO!$B$3:$B$1000)/((MAESTRO!$B$3:$B$1000="ASMAR DIRECCIÓN")*(UPPER(MAESTRO!$L$3:$L$1000)="CONFIRMADO")),ROWS($A$3:A13))),"")</f>
        <v/>
      </c>
      <c r="I13" s="10" t="str">
        <f ca="1">IFERROR(INDEX(MAESTRO!I:I,_xludf.AGGREGATE(15,6,ROW(MAESTRO!$B$3:$B$1000)/((MAESTRO!$B$3:$B$1000="ASMAR DIRECCIÓN")*(UPPER(MAESTRO!$L$3:$L$1000)="CONFIRMADO")),ROWS($A$3:A13))),"")</f>
        <v/>
      </c>
      <c r="J13" s="10" t="str">
        <f ca="1">IFERROR(INDEX(MAESTRO!J:J,_xludf.AGGREGATE(15,6,ROW(MAESTRO!$B$3:$B$1000)/((MAESTRO!$B$3:$B$1000="ASMAR DIRECCIÓN")*(UPPER(MAESTRO!$L$3:$L$1000)="CONFIRMADO")),ROWS($A$3:A13))),"")</f>
        <v/>
      </c>
      <c r="K13" s="10" t="str">
        <f ca="1">IFERROR(INDEX(MAESTRO!K:K,_xludf.AGGREGATE(15,6,ROW(MAESTRO!$B$3:$B$1000)/((MAESTRO!$B$3:$B$1000="ASMAR DIRECCIÓN")*(UPPER(MAESTRO!$L$3:$L$1000)="CONFIRMADO")),ROWS($A$3:A13))),"")</f>
        <v/>
      </c>
      <c r="L13" s="10" t="str">
        <f ca="1">IFERROR(INDEX(MAESTRO!L:L,_xludf.AGGREGATE(15,6,ROW(MAESTRO!$B$3:$B$1000)/((MAESTRO!$B$3:$B$1000="ASMAR DIRECCIÓN")*(UPPER(MAESTRO!$L$3:$L$1000)="CONFIRMADO")),ROWS($A$3:A13))),"")</f>
        <v/>
      </c>
      <c r="M13" s="10" t="str">
        <f ca="1">IFERROR(INDEX(MAESTRO!M:M,_xludf.AGGREGATE(15,6,ROW(MAESTRO!$B$3:$B$1000)/((MAESTRO!$B$3:$B$1000="ASMAR DIRECCIÓN")*(UPPER(MAESTRO!$L$3:$L$1000)="CONFIRMADO")),ROWS($A$3:A13))),"")</f>
        <v/>
      </c>
      <c r="N13" s="10" t="str">
        <f ca="1">IFERROR(INDEX(MAESTRO!N:N,_xludf.AGGREGATE(15,6,ROW(MAESTRO!$B$3:$B$1000)/((MAESTRO!$B$3:$B$1000="ASMAR DIRECCIÓN")*(UPPER(MAESTRO!$L$3:$L$1000)="CONFIRMADO")),ROWS($A$3:A13))),"")</f>
        <v/>
      </c>
      <c r="O13" s="10" t="str">
        <f ca="1">IFERROR(INDEX(MAESTRO!O:O,_xludf.AGGREGATE(15,6,ROW(MAESTRO!$B$3:$B$1000)/((MAESTRO!$B$3:$B$1000="ASMAR DIRECCIÓN")*(UPPER(MAESTRO!$L$3:$L$1000)="CONFIRMADO")),ROWS($A$3:A13))),"")</f>
        <v/>
      </c>
      <c r="P13" s="10" t="str">
        <f ca="1">IFERROR(INDEX(MAESTRO!P:P,_xludf.AGGREGATE(15,6,ROW(MAESTRO!$B$3:$B$1000)/((MAESTRO!$B$3:$B$1000="ASMAR DIRECCIÓN")*(UPPER(MAESTRO!$L$3:$L$1000)="CONFIRMADO")),ROWS($A$3:A13))),"")</f>
        <v/>
      </c>
      <c r="Q13" s="10" t="str">
        <f ca="1">IFERROR(INDEX(MAESTRO!Q:Q,_xludf.AGGREGATE(15,6,ROW(MAESTRO!$B$3:$B$1000)/((MAESTRO!$B$3:$B$1000="ASMAR DIRECCIÓN")*(UPPER(MAESTRO!$L$3:$L$1000)="CONFIRMADO")),ROWS($A$3:A13))),"")</f>
        <v/>
      </c>
      <c r="R13" s="10" t="str">
        <f ca="1">IFERROR(INDEX(MAESTRO!R:R,_xludf.AGGREGATE(15,6,ROW(MAESTRO!$B$3:$B$1000)/((MAESTRO!$B$3:$B$1000="ASMAR DIRECCIÓN")*(UPPER(MAESTRO!$L$3:$L$1000)="CONFIRMADO")),ROWS($A$3:A13))),"")</f>
        <v/>
      </c>
      <c r="S13" s="10" t="str">
        <f ca="1">IFERROR(INDEX(MAESTRO!S:S,_xludf.AGGREGATE(15,6,ROW(MAESTRO!$B$3:$B$1000)/((MAESTRO!$B$3:$B$1000="ASMAR DIRECCIÓN")*(UPPER(MAESTRO!$L$3:$L$1000)="CONFIRMADO")),ROWS($A$3:A13))),"")</f>
        <v/>
      </c>
      <c r="T13" s="10" t="str">
        <f ca="1">IFERROR(INDEX(MAESTRO!T:T,_xludf.AGGREGATE(15,6,ROW(MAESTRO!$B$3:$B$1000)/((MAESTRO!$B$3:$B$1000="ASMAR DIRECCIÓN")*(UPPER(MAESTRO!$L$3:$L$1000)="CONFIRMADO")),ROWS($A$3:A13))),"")</f>
        <v/>
      </c>
      <c r="U13" s="10" t="str">
        <f ca="1">IFERROR(INDEX(MAESTRO!U:U,_xludf.AGGREGATE(15,6,ROW(MAESTRO!$B$3:$B$1000)/((MAESTRO!$B$3:$B$1000="ASMAR DIRECCIÓN")*(UPPER(MAESTRO!$L$3:$L$1000)="CONFIRMADO")),ROWS($A$3:A13))),"")</f>
        <v/>
      </c>
      <c r="V13" s="10" t="str">
        <f ca="1">IFERROR(INDEX(MAESTRO!V:V,_xludf.AGGREGATE(15,6,ROW(MAESTRO!$B$3:$B$1000)/((MAESTRO!$B$3:$B$1000="ASMAR DIRECCIÓN")*(UPPER(MAESTRO!$L$3:$L$1000)="CONFIRMADO")),ROWS($A$3:A13))),"")</f>
        <v/>
      </c>
      <c r="W13" s="10" t="str">
        <f ca="1">IFERROR(INDEX(MAESTRO!W:W,_xludf.AGGREGATE(15,6,ROW(MAESTRO!$B$3:$B$1000)/((MAESTRO!$B$3:$B$1000="ASMAR DIRECCIÓN")*(UPPER(MAESTRO!$L$3:$L$1000)="CONFIRMADO")),ROWS($A$3:A13))),"")</f>
        <v/>
      </c>
      <c r="X13" s="10" t="str">
        <f ca="1">IFERROR(INDEX(MAESTRO!X:X,_xludf.AGGREGATE(15,6,ROW(MAESTRO!$B$3:$B$1000)/((MAESTRO!$B$3:$B$1000="ASMAR DIRECCIÓN")*(UPPER(MAESTRO!$L$3:$L$1000)="CONFIRMADO")),ROWS($A$3:A13))),"")</f>
        <v/>
      </c>
    </row>
    <row r="14" spans="1:24" ht="22.05" customHeight="1">
      <c r="A14" s="11" t="str">
        <f ca="1">IFERROR(INDEX(MAESTRO!A:A,_xludf.AGGREGATE(15,6,ROW(MAESTRO!$B$3:$B$1000)/((MAESTRO!$B$3:$B$1000="ASMAR DIRECCIÓN")*(UPPER(MAESTRO!$L$3:$L$1000)="CONFIRMADO")),ROWS($A$3:A14))),"")</f>
        <v/>
      </c>
      <c r="B14" s="11" t="str">
        <f ca="1">IFERROR(INDEX(MAESTRO!B:B,_xludf.AGGREGATE(15,6,ROW(MAESTRO!$B$3:$B$1000)/((MAESTRO!$B$3:$B$1000="ASMAR DIRECCIÓN")*(UPPER(MAESTRO!$L$3:$L$1000)="CONFIRMADO")),ROWS($A$3:A14))),"")</f>
        <v/>
      </c>
      <c r="C14" s="11" t="str">
        <f ca="1">IFERROR(INDEX(MAESTRO!C:C,_xludf.AGGREGATE(15,6,ROW(MAESTRO!$B$3:$B$1000)/((MAESTRO!$B$3:$B$1000="ASMAR DIRECCIÓN")*(UPPER(MAESTRO!$L$3:$L$1000)="CONFIRMADO")),ROWS($A$3:A14))),"")</f>
        <v/>
      </c>
      <c r="D14" s="11" t="str">
        <f ca="1">IFERROR(INDEX(MAESTRO!D:D,_xludf.AGGREGATE(15,6,ROW(MAESTRO!$B$3:$B$1000)/((MAESTRO!$B$3:$B$1000="ASMAR DIRECCIÓN")*(UPPER(MAESTRO!$L$3:$L$1000)="CONFIRMADO")),ROWS($A$3:A14))),"")</f>
        <v/>
      </c>
      <c r="E14" s="11" t="str">
        <f ca="1">IFERROR(INDEX(MAESTRO!E:E,_xludf.AGGREGATE(15,6,ROW(MAESTRO!$B$3:$B$1000)/((MAESTRO!$B$3:$B$1000="ASMAR DIRECCIÓN")*(UPPER(MAESTRO!$L$3:$L$1000)="CONFIRMADO")),ROWS($A$3:A14))),"")</f>
        <v/>
      </c>
      <c r="F14" s="11" t="str">
        <f ca="1">IFERROR(INDEX(MAESTRO!F:F,_xludf.AGGREGATE(15,6,ROW(MAESTRO!$B$3:$B$1000)/((MAESTRO!$B$3:$B$1000="ASMAR DIRECCIÓN")*(UPPER(MAESTRO!$L$3:$L$1000)="CONFIRMADO")),ROWS($A$3:A14))),"")</f>
        <v/>
      </c>
      <c r="G14" s="11" t="str">
        <f ca="1">IFERROR(INDEX(MAESTRO!G:G,_xludf.AGGREGATE(15,6,ROW(MAESTRO!$B$3:$B$1000)/((MAESTRO!$B$3:$B$1000="ASMAR DIRECCIÓN")*(UPPER(MAESTRO!$L$3:$L$1000)="CONFIRMADO")),ROWS($A$3:A14))),"")</f>
        <v/>
      </c>
      <c r="H14" s="11" t="str">
        <f ca="1">IFERROR(INDEX(MAESTRO!H:H,_xludf.AGGREGATE(15,6,ROW(MAESTRO!$B$3:$B$1000)/((MAESTRO!$B$3:$B$1000="ASMAR DIRECCIÓN")*(UPPER(MAESTRO!$L$3:$L$1000)="CONFIRMADO")),ROWS($A$3:A14))),"")</f>
        <v/>
      </c>
      <c r="I14" s="11" t="str">
        <f ca="1">IFERROR(INDEX(MAESTRO!I:I,_xludf.AGGREGATE(15,6,ROW(MAESTRO!$B$3:$B$1000)/((MAESTRO!$B$3:$B$1000="ASMAR DIRECCIÓN")*(UPPER(MAESTRO!$L$3:$L$1000)="CONFIRMADO")),ROWS($A$3:A14))),"")</f>
        <v/>
      </c>
      <c r="J14" s="11" t="str">
        <f ca="1">IFERROR(INDEX(MAESTRO!J:J,_xludf.AGGREGATE(15,6,ROW(MAESTRO!$B$3:$B$1000)/((MAESTRO!$B$3:$B$1000="ASMAR DIRECCIÓN")*(UPPER(MAESTRO!$L$3:$L$1000)="CONFIRMADO")),ROWS($A$3:A14))),"")</f>
        <v/>
      </c>
      <c r="K14" s="11" t="str">
        <f ca="1">IFERROR(INDEX(MAESTRO!K:K,_xludf.AGGREGATE(15,6,ROW(MAESTRO!$B$3:$B$1000)/((MAESTRO!$B$3:$B$1000="ASMAR DIRECCIÓN")*(UPPER(MAESTRO!$L$3:$L$1000)="CONFIRMADO")),ROWS($A$3:A14))),"")</f>
        <v/>
      </c>
      <c r="L14" s="11" t="str">
        <f ca="1">IFERROR(INDEX(MAESTRO!L:L,_xludf.AGGREGATE(15,6,ROW(MAESTRO!$B$3:$B$1000)/((MAESTRO!$B$3:$B$1000="ASMAR DIRECCIÓN")*(UPPER(MAESTRO!$L$3:$L$1000)="CONFIRMADO")),ROWS($A$3:A14))),"")</f>
        <v/>
      </c>
      <c r="M14" s="11" t="str">
        <f ca="1">IFERROR(INDEX(MAESTRO!M:M,_xludf.AGGREGATE(15,6,ROW(MAESTRO!$B$3:$B$1000)/((MAESTRO!$B$3:$B$1000="ASMAR DIRECCIÓN")*(UPPER(MAESTRO!$L$3:$L$1000)="CONFIRMADO")),ROWS($A$3:A14))),"")</f>
        <v/>
      </c>
      <c r="N14" s="11" t="str">
        <f ca="1">IFERROR(INDEX(MAESTRO!N:N,_xludf.AGGREGATE(15,6,ROW(MAESTRO!$B$3:$B$1000)/((MAESTRO!$B$3:$B$1000="ASMAR DIRECCIÓN")*(UPPER(MAESTRO!$L$3:$L$1000)="CONFIRMADO")),ROWS($A$3:A14))),"")</f>
        <v/>
      </c>
      <c r="O14" s="11" t="str">
        <f ca="1">IFERROR(INDEX(MAESTRO!O:O,_xludf.AGGREGATE(15,6,ROW(MAESTRO!$B$3:$B$1000)/((MAESTRO!$B$3:$B$1000="ASMAR DIRECCIÓN")*(UPPER(MAESTRO!$L$3:$L$1000)="CONFIRMADO")),ROWS($A$3:A14))),"")</f>
        <v/>
      </c>
      <c r="P14" s="11" t="str">
        <f ca="1">IFERROR(INDEX(MAESTRO!P:P,_xludf.AGGREGATE(15,6,ROW(MAESTRO!$B$3:$B$1000)/((MAESTRO!$B$3:$B$1000="ASMAR DIRECCIÓN")*(UPPER(MAESTRO!$L$3:$L$1000)="CONFIRMADO")),ROWS($A$3:A14))),"")</f>
        <v/>
      </c>
      <c r="Q14" s="11" t="str">
        <f ca="1">IFERROR(INDEX(MAESTRO!Q:Q,_xludf.AGGREGATE(15,6,ROW(MAESTRO!$B$3:$B$1000)/((MAESTRO!$B$3:$B$1000="ASMAR DIRECCIÓN")*(UPPER(MAESTRO!$L$3:$L$1000)="CONFIRMADO")),ROWS($A$3:A14))),"")</f>
        <v/>
      </c>
      <c r="R14" s="11" t="str">
        <f ca="1">IFERROR(INDEX(MAESTRO!R:R,_xludf.AGGREGATE(15,6,ROW(MAESTRO!$B$3:$B$1000)/((MAESTRO!$B$3:$B$1000="ASMAR DIRECCIÓN")*(UPPER(MAESTRO!$L$3:$L$1000)="CONFIRMADO")),ROWS($A$3:A14))),"")</f>
        <v/>
      </c>
      <c r="S14" s="11" t="str">
        <f ca="1">IFERROR(INDEX(MAESTRO!S:S,_xludf.AGGREGATE(15,6,ROW(MAESTRO!$B$3:$B$1000)/((MAESTRO!$B$3:$B$1000="ASMAR DIRECCIÓN")*(UPPER(MAESTRO!$L$3:$L$1000)="CONFIRMADO")),ROWS($A$3:A14))),"")</f>
        <v/>
      </c>
      <c r="T14" s="11" t="str">
        <f ca="1">IFERROR(INDEX(MAESTRO!T:T,_xludf.AGGREGATE(15,6,ROW(MAESTRO!$B$3:$B$1000)/((MAESTRO!$B$3:$B$1000="ASMAR DIRECCIÓN")*(UPPER(MAESTRO!$L$3:$L$1000)="CONFIRMADO")),ROWS($A$3:A14))),"")</f>
        <v/>
      </c>
      <c r="U14" s="11" t="str">
        <f ca="1">IFERROR(INDEX(MAESTRO!U:U,_xludf.AGGREGATE(15,6,ROW(MAESTRO!$B$3:$B$1000)/((MAESTRO!$B$3:$B$1000="ASMAR DIRECCIÓN")*(UPPER(MAESTRO!$L$3:$L$1000)="CONFIRMADO")),ROWS($A$3:A14))),"")</f>
        <v/>
      </c>
      <c r="V14" s="11" t="str">
        <f ca="1">IFERROR(INDEX(MAESTRO!V:V,_xludf.AGGREGATE(15,6,ROW(MAESTRO!$B$3:$B$1000)/((MAESTRO!$B$3:$B$1000="ASMAR DIRECCIÓN")*(UPPER(MAESTRO!$L$3:$L$1000)="CONFIRMADO")),ROWS($A$3:A14))),"")</f>
        <v/>
      </c>
      <c r="W14" s="11" t="str">
        <f ca="1">IFERROR(INDEX(MAESTRO!W:W,_xludf.AGGREGATE(15,6,ROW(MAESTRO!$B$3:$B$1000)/((MAESTRO!$B$3:$B$1000="ASMAR DIRECCIÓN")*(UPPER(MAESTRO!$L$3:$L$1000)="CONFIRMADO")),ROWS($A$3:A14))),"")</f>
        <v/>
      </c>
      <c r="X14" s="11" t="str">
        <f ca="1">IFERROR(INDEX(MAESTRO!X:X,_xludf.AGGREGATE(15,6,ROW(MAESTRO!$B$3:$B$1000)/((MAESTRO!$B$3:$B$1000="ASMAR DIRECCIÓN")*(UPPER(MAESTRO!$L$3:$L$1000)="CONFIRMADO")),ROWS($A$3:A14))),"")</f>
        <v/>
      </c>
    </row>
    <row r="15" spans="1:24" ht="22.05" customHeight="1">
      <c r="A15" s="10" t="str">
        <f ca="1">IFERROR(INDEX(MAESTRO!A:A,_xludf.AGGREGATE(15,6,ROW(MAESTRO!$B$3:$B$1000)/((MAESTRO!$B$3:$B$1000="ASMAR DIRECCIÓN")*(UPPER(MAESTRO!$L$3:$L$1000)="CONFIRMADO")),ROWS($A$3:A15))),"")</f>
        <v/>
      </c>
      <c r="B15" s="10" t="str">
        <f ca="1">IFERROR(INDEX(MAESTRO!B:B,_xludf.AGGREGATE(15,6,ROW(MAESTRO!$B$3:$B$1000)/((MAESTRO!$B$3:$B$1000="ASMAR DIRECCIÓN")*(UPPER(MAESTRO!$L$3:$L$1000)="CONFIRMADO")),ROWS($A$3:A15))),"")</f>
        <v/>
      </c>
      <c r="C15" s="10" t="str">
        <f ca="1">IFERROR(INDEX(MAESTRO!C:C,_xludf.AGGREGATE(15,6,ROW(MAESTRO!$B$3:$B$1000)/((MAESTRO!$B$3:$B$1000="ASMAR DIRECCIÓN")*(UPPER(MAESTRO!$L$3:$L$1000)="CONFIRMADO")),ROWS($A$3:A15))),"")</f>
        <v/>
      </c>
      <c r="D15" s="10" t="str">
        <f ca="1">IFERROR(INDEX(MAESTRO!D:D,_xludf.AGGREGATE(15,6,ROW(MAESTRO!$B$3:$B$1000)/((MAESTRO!$B$3:$B$1000="ASMAR DIRECCIÓN")*(UPPER(MAESTRO!$L$3:$L$1000)="CONFIRMADO")),ROWS($A$3:A15))),"")</f>
        <v/>
      </c>
      <c r="E15" s="10" t="str">
        <f ca="1">IFERROR(INDEX(MAESTRO!E:E,_xludf.AGGREGATE(15,6,ROW(MAESTRO!$B$3:$B$1000)/((MAESTRO!$B$3:$B$1000="ASMAR DIRECCIÓN")*(UPPER(MAESTRO!$L$3:$L$1000)="CONFIRMADO")),ROWS($A$3:A15))),"")</f>
        <v/>
      </c>
      <c r="F15" s="10" t="str">
        <f ca="1">IFERROR(INDEX(MAESTRO!F:F,_xludf.AGGREGATE(15,6,ROW(MAESTRO!$B$3:$B$1000)/((MAESTRO!$B$3:$B$1000="ASMAR DIRECCIÓN")*(UPPER(MAESTRO!$L$3:$L$1000)="CONFIRMADO")),ROWS($A$3:A15))),"")</f>
        <v/>
      </c>
      <c r="G15" s="10" t="str">
        <f ca="1">IFERROR(INDEX(MAESTRO!G:G,_xludf.AGGREGATE(15,6,ROW(MAESTRO!$B$3:$B$1000)/((MAESTRO!$B$3:$B$1000="ASMAR DIRECCIÓN")*(UPPER(MAESTRO!$L$3:$L$1000)="CONFIRMADO")),ROWS($A$3:A15))),"")</f>
        <v/>
      </c>
      <c r="H15" s="10" t="str">
        <f ca="1">IFERROR(INDEX(MAESTRO!H:H,_xludf.AGGREGATE(15,6,ROW(MAESTRO!$B$3:$B$1000)/((MAESTRO!$B$3:$B$1000="ASMAR DIRECCIÓN")*(UPPER(MAESTRO!$L$3:$L$1000)="CONFIRMADO")),ROWS($A$3:A15))),"")</f>
        <v/>
      </c>
      <c r="I15" s="10" t="str">
        <f ca="1">IFERROR(INDEX(MAESTRO!I:I,_xludf.AGGREGATE(15,6,ROW(MAESTRO!$B$3:$B$1000)/((MAESTRO!$B$3:$B$1000="ASMAR DIRECCIÓN")*(UPPER(MAESTRO!$L$3:$L$1000)="CONFIRMADO")),ROWS($A$3:A15))),"")</f>
        <v/>
      </c>
      <c r="J15" s="10" t="str">
        <f ca="1">IFERROR(INDEX(MAESTRO!J:J,_xludf.AGGREGATE(15,6,ROW(MAESTRO!$B$3:$B$1000)/((MAESTRO!$B$3:$B$1000="ASMAR DIRECCIÓN")*(UPPER(MAESTRO!$L$3:$L$1000)="CONFIRMADO")),ROWS($A$3:A15))),"")</f>
        <v/>
      </c>
      <c r="K15" s="10" t="str">
        <f ca="1">IFERROR(INDEX(MAESTRO!K:K,_xludf.AGGREGATE(15,6,ROW(MAESTRO!$B$3:$B$1000)/((MAESTRO!$B$3:$B$1000="ASMAR DIRECCIÓN")*(UPPER(MAESTRO!$L$3:$L$1000)="CONFIRMADO")),ROWS($A$3:A15))),"")</f>
        <v/>
      </c>
      <c r="L15" s="10" t="str">
        <f ca="1">IFERROR(INDEX(MAESTRO!L:L,_xludf.AGGREGATE(15,6,ROW(MAESTRO!$B$3:$B$1000)/((MAESTRO!$B$3:$B$1000="ASMAR DIRECCIÓN")*(UPPER(MAESTRO!$L$3:$L$1000)="CONFIRMADO")),ROWS($A$3:A15))),"")</f>
        <v/>
      </c>
      <c r="M15" s="10" t="str">
        <f ca="1">IFERROR(INDEX(MAESTRO!M:M,_xludf.AGGREGATE(15,6,ROW(MAESTRO!$B$3:$B$1000)/((MAESTRO!$B$3:$B$1000="ASMAR DIRECCIÓN")*(UPPER(MAESTRO!$L$3:$L$1000)="CONFIRMADO")),ROWS($A$3:A15))),"")</f>
        <v/>
      </c>
      <c r="N15" s="10" t="str">
        <f ca="1">IFERROR(INDEX(MAESTRO!N:N,_xludf.AGGREGATE(15,6,ROW(MAESTRO!$B$3:$B$1000)/((MAESTRO!$B$3:$B$1000="ASMAR DIRECCIÓN")*(UPPER(MAESTRO!$L$3:$L$1000)="CONFIRMADO")),ROWS($A$3:A15))),"")</f>
        <v/>
      </c>
      <c r="O15" s="10" t="str">
        <f ca="1">IFERROR(INDEX(MAESTRO!O:O,_xludf.AGGREGATE(15,6,ROW(MAESTRO!$B$3:$B$1000)/((MAESTRO!$B$3:$B$1000="ASMAR DIRECCIÓN")*(UPPER(MAESTRO!$L$3:$L$1000)="CONFIRMADO")),ROWS($A$3:A15))),"")</f>
        <v/>
      </c>
      <c r="P15" s="10" t="str">
        <f ca="1">IFERROR(INDEX(MAESTRO!P:P,_xludf.AGGREGATE(15,6,ROW(MAESTRO!$B$3:$B$1000)/((MAESTRO!$B$3:$B$1000="ASMAR DIRECCIÓN")*(UPPER(MAESTRO!$L$3:$L$1000)="CONFIRMADO")),ROWS($A$3:A15))),"")</f>
        <v/>
      </c>
      <c r="Q15" s="10" t="str">
        <f ca="1">IFERROR(INDEX(MAESTRO!Q:Q,_xludf.AGGREGATE(15,6,ROW(MAESTRO!$B$3:$B$1000)/((MAESTRO!$B$3:$B$1000="ASMAR DIRECCIÓN")*(UPPER(MAESTRO!$L$3:$L$1000)="CONFIRMADO")),ROWS($A$3:A15))),"")</f>
        <v/>
      </c>
      <c r="R15" s="10" t="str">
        <f ca="1">IFERROR(INDEX(MAESTRO!R:R,_xludf.AGGREGATE(15,6,ROW(MAESTRO!$B$3:$B$1000)/((MAESTRO!$B$3:$B$1000="ASMAR DIRECCIÓN")*(UPPER(MAESTRO!$L$3:$L$1000)="CONFIRMADO")),ROWS($A$3:A15))),"")</f>
        <v/>
      </c>
      <c r="S15" s="10" t="str">
        <f ca="1">IFERROR(INDEX(MAESTRO!S:S,_xludf.AGGREGATE(15,6,ROW(MAESTRO!$B$3:$B$1000)/((MAESTRO!$B$3:$B$1000="ASMAR DIRECCIÓN")*(UPPER(MAESTRO!$L$3:$L$1000)="CONFIRMADO")),ROWS($A$3:A15))),"")</f>
        <v/>
      </c>
      <c r="T15" s="10" t="str">
        <f ca="1">IFERROR(INDEX(MAESTRO!T:T,_xludf.AGGREGATE(15,6,ROW(MAESTRO!$B$3:$B$1000)/((MAESTRO!$B$3:$B$1000="ASMAR DIRECCIÓN")*(UPPER(MAESTRO!$L$3:$L$1000)="CONFIRMADO")),ROWS($A$3:A15))),"")</f>
        <v/>
      </c>
      <c r="U15" s="10" t="str">
        <f ca="1">IFERROR(INDEX(MAESTRO!U:U,_xludf.AGGREGATE(15,6,ROW(MAESTRO!$B$3:$B$1000)/((MAESTRO!$B$3:$B$1000="ASMAR DIRECCIÓN")*(UPPER(MAESTRO!$L$3:$L$1000)="CONFIRMADO")),ROWS($A$3:A15))),"")</f>
        <v/>
      </c>
      <c r="V15" s="10" t="str">
        <f ca="1">IFERROR(INDEX(MAESTRO!V:V,_xludf.AGGREGATE(15,6,ROW(MAESTRO!$B$3:$B$1000)/((MAESTRO!$B$3:$B$1000="ASMAR DIRECCIÓN")*(UPPER(MAESTRO!$L$3:$L$1000)="CONFIRMADO")),ROWS($A$3:A15))),"")</f>
        <v/>
      </c>
      <c r="W15" s="10" t="str">
        <f ca="1">IFERROR(INDEX(MAESTRO!W:W,_xludf.AGGREGATE(15,6,ROW(MAESTRO!$B$3:$B$1000)/((MAESTRO!$B$3:$B$1000="ASMAR DIRECCIÓN")*(UPPER(MAESTRO!$L$3:$L$1000)="CONFIRMADO")),ROWS($A$3:A15))),"")</f>
        <v/>
      </c>
      <c r="X15" s="10" t="str">
        <f ca="1">IFERROR(INDEX(MAESTRO!X:X,_xludf.AGGREGATE(15,6,ROW(MAESTRO!$B$3:$B$1000)/((MAESTRO!$B$3:$B$1000="ASMAR DIRECCIÓN")*(UPPER(MAESTRO!$L$3:$L$1000)="CONFIRMADO")),ROWS($A$3:A15))),"")</f>
        <v/>
      </c>
    </row>
    <row r="16" spans="1:24" ht="22.05" customHeight="1">
      <c r="A16" s="11" t="str">
        <f ca="1">IFERROR(INDEX(MAESTRO!A:A,_xludf.AGGREGATE(15,6,ROW(MAESTRO!$B$3:$B$1000)/((MAESTRO!$B$3:$B$1000="ASMAR DIRECCIÓN")*(UPPER(MAESTRO!$L$3:$L$1000)="CONFIRMADO")),ROWS($A$3:A16))),"")</f>
        <v/>
      </c>
      <c r="B16" s="11" t="str">
        <f ca="1">IFERROR(INDEX(MAESTRO!B:B,_xludf.AGGREGATE(15,6,ROW(MAESTRO!$B$3:$B$1000)/((MAESTRO!$B$3:$B$1000="ASMAR DIRECCIÓN")*(UPPER(MAESTRO!$L$3:$L$1000)="CONFIRMADO")),ROWS($A$3:A16))),"")</f>
        <v/>
      </c>
      <c r="C16" s="11" t="str">
        <f ca="1">IFERROR(INDEX(MAESTRO!C:C,_xludf.AGGREGATE(15,6,ROW(MAESTRO!$B$3:$B$1000)/((MAESTRO!$B$3:$B$1000="ASMAR DIRECCIÓN")*(UPPER(MAESTRO!$L$3:$L$1000)="CONFIRMADO")),ROWS($A$3:A16))),"")</f>
        <v/>
      </c>
      <c r="D16" s="11" t="str">
        <f ca="1">IFERROR(INDEX(MAESTRO!D:D,_xludf.AGGREGATE(15,6,ROW(MAESTRO!$B$3:$B$1000)/((MAESTRO!$B$3:$B$1000="ASMAR DIRECCIÓN")*(UPPER(MAESTRO!$L$3:$L$1000)="CONFIRMADO")),ROWS($A$3:A16))),"")</f>
        <v/>
      </c>
      <c r="E16" s="11" t="str">
        <f ca="1">IFERROR(INDEX(MAESTRO!E:E,_xludf.AGGREGATE(15,6,ROW(MAESTRO!$B$3:$B$1000)/((MAESTRO!$B$3:$B$1000="ASMAR DIRECCIÓN")*(UPPER(MAESTRO!$L$3:$L$1000)="CONFIRMADO")),ROWS($A$3:A16))),"")</f>
        <v/>
      </c>
      <c r="F16" s="11" t="str">
        <f ca="1">IFERROR(INDEX(MAESTRO!F:F,_xludf.AGGREGATE(15,6,ROW(MAESTRO!$B$3:$B$1000)/((MAESTRO!$B$3:$B$1000="ASMAR DIRECCIÓN")*(UPPER(MAESTRO!$L$3:$L$1000)="CONFIRMADO")),ROWS($A$3:A16))),"")</f>
        <v/>
      </c>
      <c r="G16" s="11" t="str">
        <f ca="1">IFERROR(INDEX(MAESTRO!G:G,_xludf.AGGREGATE(15,6,ROW(MAESTRO!$B$3:$B$1000)/((MAESTRO!$B$3:$B$1000="ASMAR DIRECCIÓN")*(UPPER(MAESTRO!$L$3:$L$1000)="CONFIRMADO")),ROWS($A$3:A16))),"")</f>
        <v/>
      </c>
      <c r="H16" s="11" t="str">
        <f ca="1">IFERROR(INDEX(MAESTRO!H:H,_xludf.AGGREGATE(15,6,ROW(MAESTRO!$B$3:$B$1000)/((MAESTRO!$B$3:$B$1000="ASMAR DIRECCIÓN")*(UPPER(MAESTRO!$L$3:$L$1000)="CONFIRMADO")),ROWS($A$3:A16))),"")</f>
        <v/>
      </c>
      <c r="I16" s="11" t="str">
        <f ca="1">IFERROR(INDEX(MAESTRO!I:I,_xludf.AGGREGATE(15,6,ROW(MAESTRO!$B$3:$B$1000)/((MAESTRO!$B$3:$B$1000="ASMAR DIRECCIÓN")*(UPPER(MAESTRO!$L$3:$L$1000)="CONFIRMADO")),ROWS($A$3:A16))),"")</f>
        <v/>
      </c>
      <c r="J16" s="11" t="str">
        <f ca="1">IFERROR(INDEX(MAESTRO!J:J,_xludf.AGGREGATE(15,6,ROW(MAESTRO!$B$3:$B$1000)/((MAESTRO!$B$3:$B$1000="ASMAR DIRECCIÓN")*(UPPER(MAESTRO!$L$3:$L$1000)="CONFIRMADO")),ROWS($A$3:A16))),"")</f>
        <v/>
      </c>
      <c r="K16" s="11" t="str">
        <f ca="1">IFERROR(INDEX(MAESTRO!K:K,_xludf.AGGREGATE(15,6,ROW(MAESTRO!$B$3:$B$1000)/((MAESTRO!$B$3:$B$1000="ASMAR DIRECCIÓN")*(UPPER(MAESTRO!$L$3:$L$1000)="CONFIRMADO")),ROWS($A$3:A16))),"")</f>
        <v/>
      </c>
      <c r="L16" s="11" t="str">
        <f ca="1">IFERROR(INDEX(MAESTRO!L:L,_xludf.AGGREGATE(15,6,ROW(MAESTRO!$B$3:$B$1000)/((MAESTRO!$B$3:$B$1000="ASMAR DIRECCIÓN")*(UPPER(MAESTRO!$L$3:$L$1000)="CONFIRMADO")),ROWS($A$3:A16))),"")</f>
        <v/>
      </c>
      <c r="M16" s="11" t="str">
        <f ca="1">IFERROR(INDEX(MAESTRO!M:M,_xludf.AGGREGATE(15,6,ROW(MAESTRO!$B$3:$B$1000)/((MAESTRO!$B$3:$B$1000="ASMAR DIRECCIÓN")*(UPPER(MAESTRO!$L$3:$L$1000)="CONFIRMADO")),ROWS($A$3:A16))),"")</f>
        <v/>
      </c>
      <c r="N16" s="11" t="str">
        <f ca="1">IFERROR(INDEX(MAESTRO!N:N,_xludf.AGGREGATE(15,6,ROW(MAESTRO!$B$3:$B$1000)/((MAESTRO!$B$3:$B$1000="ASMAR DIRECCIÓN")*(UPPER(MAESTRO!$L$3:$L$1000)="CONFIRMADO")),ROWS($A$3:A16))),"")</f>
        <v/>
      </c>
      <c r="O16" s="11" t="str">
        <f ca="1">IFERROR(INDEX(MAESTRO!O:O,_xludf.AGGREGATE(15,6,ROW(MAESTRO!$B$3:$B$1000)/((MAESTRO!$B$3:$B$1000="ASMAR DIRECCIÓN")*(UPPER(MAESTRO!$L$3:$L$1000)="CONFIRMADO")),ROWS($A$3:A16))),"")</f>
        <v/>
      </c>
      <c r="P16" s="11" t="str">
        <f ca="1">IFERROR(INDEX(MAESTRO!P:P,_xludf.AGGREGATE(15,6,ROW(MAESTRO!$B$3:$B$1000)/((MAESTRO!$B$3:$B$1000="ASMAR DIRECCIÓN")*(UPPER(MAESTRO!$L$3:$L$1000)="CONFIRMADO")),ROWS($A$3:A16))),"")</f>
        <v/>
      </c>
      <c r="Q16" s="11" t="str">
        <f ca="1">IFERROR(INDEX(MAESTRO!Q:Q,_xludf.AGGREGATE(15,6,ROW(MAESTRO!$B$3:$B$1000)/((MAESTRO!$B$3:$B$1000="ASMAR DIRECCIÓN")*(UPPER(MAESTRO!$L$3:$L$1000)="CONFIRMADO")),ROWS($A$3:A16))),"")</f>
        <v/>
      </c>
      <c r="R16" s="11" t="str">
        <f ca="1">IFERROR(INDEX(MAESTRO!R:R,_xludf.AGGREGATE(15,6,ROW(MAESTRO!$B$3:$B$1000)/((MAESTRO!$B$3:$B$1000="ASMAR DIRECCIÓN")*(UPPER(MAESTRO!$L$3:$L$1000)="CONFIRMADO")),ROWS($A$3:A16))),"")</f>
        <v/>
      </c>
      <c r="S16" s="11" t="str">
        <f ca="1">IFERROR(INDEX(MAESTRO!S:S,_xludf.AGGREGATE(15,6,ROW(MAESTRO!$B$3:$B$1000)/((MAESTRO!$B$3:$B$1000="ASMAR DIRECCIÓN")*(UPPER(MAESTRO!$L$3:$L$1000)="CONFIRMADO")),ROWS($A$3:A16))),"")</f>
        <v/>
      </c>
      <c r="T16" s="11" t="str">
        <f ca="1">IFERROR(INDEX(MAESTRO!T:T,_xludf.AGGREGATE(15,6,ROW(MAESTRO!$B$3:$B$1000)/((MAESTRO!$B$3:$B$1000="ASMAR DIRECCIÓN")*(UPPER(MAESTRO!$L$3:$L$1000)="CONFIRMADO")),ROWS($A$3:A16))),"")</f>
        <v/>
      </c>
      <c r="U16" s="11" t="str">
        <f ca="1">IFERROR(INDEX(MAESTRO!U:U,_xludf.AGGREGATE(15,6,ROW(MAESTRO!$B$3:$B$1000)/((MAESTRO!$B$3:$B$1000="ASMAR DIRECCIÓN")*(UPPER(MAESTRO!$L$3:$L$1000)="CONFIRMADO")),ROWS($A$3:A16))),"")</f>
        <v/>
      </c>
      <c r="V16" s="11" t="str">
        <f ca="1">IFERROR(INDEX(MAESTRO!V:V,_xludf.AGGREGATE(15,6,ROW(MAESTRO!$B$3:$B$1000)/((MAESTRO!$B$3:$B$1000="ASMAR DIRECCIÓN")*(UPPER(MAESTRO!$L$3:$L$1000)="CONFIRMADO")),ROWS($A$3:A16))),"")</f>
        <v/>
      </c>
      <c r="W16" s="11" t="str">
        <f ca="1">IFERROR(INDEX(MAESTRO!W:W,_xludf.AGGREGATE(15,6,ROW(MAESTRO!$B$3:$B$1000)/((MAESTRO!$B$3:$B$1000="ASMAR DIRECCIÓN")*(UPPER(MAESTRO!$L$3:$L$1000)="CONFIRMADO")),ROWS($A$3:A16))),"")</f>
        <v/>
      </c>
      <c r="X16" s="11" t="str">
        <f ca="1">IFERROR(INDEX(MAESTRO!X:X,_xludf.AGGREGATE(15,6,ROW(MAESTRO!$B$3:$B$1000)/((MAESTRO!$B$3:$B$1000="ASMAR DIRECCIÓN")*(UPPER(MAESTRO!$L$3:$L$1000)="CONFIRMADO")),ROWS($A$3:A16))),"")</f>
        <v/>
      </c>
    </row>
    <row r="17" spans="1:24" ht="22.05" customHeight="1">
      <c r="A17" s="10" t="str">
        <f ca="1">IFERROR(INDEX(MAESTRO!A:A,_xludf.AGGREGATE(15,6,ROW(MAESTRO!$B$3:$B$1000)/((MAESTRO!$B$3:$B$1000="ASMAR DIRECCIÓN")*(UPPER(MAESTRO!$L$3:$L$1000)="CONFIRMADO")),ROWS($A$3:A17))),"")</f>
        <v/>
      </c>
      <c r="B17" s="10" t="str">
        <f ca="1">IFERROR(INDEX(MAESTRO!B:B,_xludf.AGGREGATE(15,6,ROW(MAESTRO!$B$3:$B$1000)/((MAESTRO!$B$3:$B$1000="ASMAR DIRECCIÓN")*(UPPER(MAESTRO!$L$3:$L$1000)="CONFIRMADO")),ROWS($A$3:A17))),"")</f>
        <v/>
      </c>
      <c r="C17" s="10" t="str">
        <f ca="1">IFERROR(INDEX(MAESTRO!C:C,_xludf.AGGREGATE(15,6,ROW(MAESTRO!$B$3:$B$1000)/((MAESTRO!$B$3:$B$1000="ASMAR DIRECCIÓN")*(UPPER(MAESTRO!$L$3:$L$1000)="CONFIRMADO")),ROWS($A$3:A17))),"")</f>
        <v/>
      </c>
      <c r="D17" s="10" t="str">
        <f ca="1">IFERROR(INDEX(MAESTRO!D:D,_xludf.AGGREGATE(15,6,ROW(MAESTRO!$B$3:$B$1000)/((MAESTRO!$B$3:$B$1000="ASMAR DIRECCIÓN")*(UPPER(MAESTRO!$L$3:$L$1000)="CONFIRMADO")),ROWS($A$3:A17))),"")</f>
        <v/>
      </c>
      <c r="E17" s="10" t="str">
        <f ca="1">IFERROR(INDEX(MAESTRO!E:E,_xludf.AGGREGATE(15,6,ROW(MAESTRO!$B$3:$B$1000)/((MAESTRO!$B$3:$B$1000="ASMAR DIRECCIÓN")*(UPPER(MAESTRO!$L$3:$L$1000)="CONFIRMADO")),ROWS($A$3:A17))),"")</f>
        <v/>
      </c>
      <c r="F17" s="10" t="str">
        <f ca="1">IFERROR(INDEX(MAESTRO!F:F,_xludf.AGGREGATE(15,6,ROW(MAESTRO!$B$3:$B$1000)/((MAESTRO!$B$3:$B$1000="ASMAR DIRECCIÓN")*(UPPER(MAESTRO!$L$3:$L$1000)="CONFIRMADO")),ROWS($A$3:A17))),"")</f>
        <v/>
      </c>
      <c r="G17" s="10" t="str">
        <f ca="1">IFERROR(INDEX(MAESTRO!G:G,_xludf.AGGREGATE(15,6,ROW(MAESTRO!$B$3:$B$1000)/((MAESTRO!$B$3:$B$1000="ASMAR DIRECCIÓN")*(UPPER(MAESTRO!$L$3:$L$1000)="CONFIRMADO")),ROWS($A$3:A17))),"")</f>
        <v/>
      </c>
      <c r="H17" s="10" t="str">
        <f ca="1">IFERROR(INDEX(MAESTRO!H:H,_xludf.AGGREGATE(15,6,ROW(MAESTRO!$B$3:$B$1000)/((MAESTRO!$B$3:$B$1000="ASMAR DIRECCIÓN")*(UPPER(MAESTRO!$L$3:$L$1000)="CONFIRMADO")),ROWS($A$3:A17))),"")</f>
        <v/>
      </c>
      <c r="I17" s="10" t="str">
        <f ca="1">IFERROR(INDEX(MAESTRO!I:I,_xludf.AGGREGATE(15,6,ROW(MAESTRO!$B$3:$B$1000)/((MAESTRO!$B$3:$B$1000="ASMAR DIRECCIÓN")*(UPPER(MAESTRO!$L$3:$L$1000)="CONFIRMADO")),ROWS($A$3:A17))),"")</f>
        <v/>
      </c>
      <c r="J17" s="10" t="str">
        <f ca="1">IFERROR(INDEX(MAESTRO!J:J,_xludf.AGGREGATE(15,6,ROW(MAESTRO!$B$3:$B$1000)/((MAESTRO!$B$3:$B$1000="ASMAR DIRECCIÓN")*(UPPER(MAESTRO!$L$3:$L$1000)="CONFIRMADO")),ROWS($A$3:A17))),"")</f>
        <v/>
      </c>
      <c r="K17" s="10" t="str">
        <f ca="1">IFERROR(INDEX(MAESTRO!K:K,_xludf.AGGREGATE(15,6,ROW(MAESTRO!$B$3:$B$1000)/((MAESTRO!$B$3:$B$1000="ASMAR DIRECCIÓN")*(UPPER(MAESTRO!$L$3:$L$1000)="CONFIRMADO")),ROWS($A$3:A17))),"")</f>
        <v/>
      </c>
      <c r="L17" s="10" t="str">
        <f ca="1">IFERROR(INDEX(MAESTRO!L:L,_xludf.AGGREGATE(15,6,ROW(MAESTRO!$B$3:$B$1000)/((MAESTRO!$B$3:$B$1000="ASMAR DIRECCIÓN")*(UPPER(MAESTRO!$L$3:$L$1000)="CONFIRMADO")),ROWS($A$3:A17))),"")</f>
        <v/>
      </c>
      <c r="M17" s="10" t="str">
        <f ca="1">IFERROR(INDEX(MAESTRO!M:M,_xludf.AGGREGATE(15,6,ROW(MAESTRO!$B$3:$B$1000)/((MAESTRO!$B$3:$B$1000="ASMAR DIRECCIÓN")*(UPPER(MAESTRO!$L$3:$L$1000)="CONFIRMADO")),ROWS($A$3:A17))),"")</f>
        <v/>
      </c>
      <c r="N17" s="10" t="str">
        <f ca="1">IFERROR(INDEX(MAESTRO!N:N,_xludf.AGGREGATE(15,6,ROW(MAESTRO!$B$3:$B$1000)/((MAESTRO!$B$3:$B$1000="ASMAR DIRECCIÓN")*(UPPER(MAESTRO!$L$3:$L$1000)="CONFIRMADO")),ROWS($A$3:A17))),"")</f>
        <v/>
      </c>
      <c r="O17" s="10" t="str">
        <f ca="1">IFERROR(INDEX(MAESTRO!O:O,_xludf.AGGREGATE(15,6,ROW(MAESTRO!$B$3:$B$1000)/((MAESTRO!$B$3:$B$1000="ASMAR DIRECCIÓN")*(UPPER(MAESTRO!$L$3:$L$1000)="CONFIRMADO")),ROWS($A$3:A17))),"")</f>
        <v/>
      </c>
      <c r="P17" s="10" t="str">
        <f ca="1">IFERROR(INDEX(MAESTRO!P:P,_xludf.AGGREGATE(15,6,ROW(MAESTRO!$B$3:$B$1000)/((MAESTRO!$B$3:$B$1000="ASMAR DIRECCIÓN")*(UPPER(MAESTRO!$L$3:$L$1000)="CONFIRMADO")),ROWS($A$3:A17))),"")</f>
        <v/>
      </c>
      <c r="Q17" s="10" t="str">
        <f ca="1">IFERROR(INDEX(MAESTRO!Q:Q,_xludf.AGGREGATE(15,6,ROW(MAESTRO!$B$3:$B$1000)/((MAESTRO!$B$3:$B$1000="ASMAR DIRECCIÓN")*(UPPER(MAESTRO!$L$3:$L$1000)="CONFIRMADO")),ROWS($A$3:A17))),"")</f>
        <v/>
      </c>
      <c r="R17" s="10" t="str">
        <f ca="1">IFERROR(INDEX(MAESTRO!R:R,_xludf.AGGREGATE(15,6,ROW(MAESTRO!$B$3:$B$1000)/((MAESTRO!$B$3:$B$1000="ASMAR DIRECCIÓN")*(UPPER(MAESTRO!$L$3:$L$1000)="CONFIRMADO")),ROWS($A$3:A17))),"")</f>
        <v/>
      </c>
      <c r="S17" s="10" t="str">
        <f ca="1">IFERROR(INDEX(MAESTRO!S:S,_xludf.AGGREGATE(15,6,ROW(MAESTRO!$B$3:$B$1000)/((MAESTRO!$B$3:$B$1000="ASMAR DIRECCIÓN")*(UPPER(MAESTRO!$L$3:$L$1000)="CONFIRMADO")),ROWS($A$3:A17))),"")</f>
        <v/>
      </c>
      <c r="T17" s="10" t="str">
        <f ca="1">IFERROR(INDEX(MAESTRO!T:T,_xludf.AGGREGATE(15,6,ROW(MAESTRO!$B$3:$B$1000)/((MAESTRO!$B$3:$B$1000="ASMAR DIRECCIÓN")*(UPPER(MAESTRO!$L$3:$L$1000)="CONFIRMADO")),ROWS($A$3:A17))),"")</f>
        <v/>
      </c>
      <c r="U17" s="10" t="str">
        <f ca="1">IFERROR(INDEX(MAESTRO!U:U,_xludf.AGGREGATE(15,6,ROW(MAESTRO!$B$3:$B$1000)/((MAESTRO!$B$3:$B$1000="ASMAR DIRECCIÓN")*(UPPER(MAESTRO!$L$3:$L$1000)="CONFIRMADO")),ROWS($A$3:A17))),"")</f>
        <v/>
      </c>
      <c r="V17" s="10" t="str">
        <f ca="1">IFERROR(INDEX(MAESTRO!V:V,_xludf.AGGREGATE(15,6,ROW(MAESTRO!$B$3:$B$1000)/((MAESTRO!$B$3:$B$1000="ASMAR DIRECCIÓN")*(UPPER(MAESTRO!$L$3:$L$1000)="CONFIRMADO")),ROWS($A$3:A17))),"")</f>
        <v/>
      </c>
      <c r="W17" s="10" t="str">
        <f ca="1">IFERROR(INDEX(MAESTRO!W:W,_xludf.AGGREGATE(15,6,ROW(MAESTRO!$B$3:$B$1000)/((MAESTRO!$B$3:$B$1000="ASMAR DIRECCIÓN")*(UPPER(MAESTRO!$L$3:$L$1000)="CONFIRMADO")),ROWS($A$3:A17))),"")</f>
        <v/>
      </c>
      <c r="X17" s="10" t="str">
        <f ca="1">IFERROR(INDEX(MAESTRO!X:X,_xludf.AGGREGATE(15,6,ROW(MAESTRO!$B$3:$B$1000)/((MAESTRO!$B$3:$B$1000="ASMAR DIRECCIÓN")*(UPPER(MAESTRO!$L$3:$L$1000)="CONFIRMADO")),ROWS($A$3:A17))),"")</f>
        <v/>
      </c>
    </row>
    <row r="18" spans="1:24" ht="22.05" customHeight="1">
      <c r="A18" s="11" t="str">
        <f ca="1">IFERROR(INDEX(MAESTRO!A:A,_xludf.AGGREGATE(15,6,ROW(MAESTRO!$B$3:$B$1000)/((MAESTRO!$B$3:$B$1000="ASMAR DIRECCIÓN")*(UPPER(MAESTRO!$L$3:$L$1000)="CONFIRMADO")),ROWS($A$3:A18))),"")</f>
        <v/>
      </c>
      <c r="B18" s="11" t="str">
        <f ca="1">IFERROR(INDEX(MAESTRO!B:B,_xludf.AGGREGATE(15,6,ROW(MAESTRO!$B$3:$B$1000)/((MAESTRO!$B$3:$B$1000="ASMAR DIRECCIÓN")*(UPPER(MAESTRO!$L$3:$L$1000)="CONFIRMADO")),ROWS($A$3:A18))),"")</f>
        <v/>
      </c>
      <c r="C18" s="11" t="str">
        <f ca="1">IFERROR(INDEX(MAESTRO!C:C,_xludf.AGGREGATE(15,6,ROW(MAESTRO!$B$3:$B$1000)/((MAESTRO!$B$3:$B$1000="ASMAR DIRECCIÓN")*(UPPER(MAESTRO!$L$3:$L$1000)="CONFIRMADO")),ROWS($A$3:A18))),"")</f>
        <v/>
      </c>
      <c r="D18" s="11" t="str">
        <f ca="1">IFERROR(INDEX(MAESTRO!D:D,_xludf.AGGREGATE(15,6,ROW(MAESTRO!$B$3:$B$1000)/((MAESTRO!$B$3:$B$1000="ASMAR DIRECCIÓN")*(UPPER(MAESTRO!$L$3:$L$1000)="CONFIRMADO")),ROWS($A$3:A18))),"")</f>
        <v/>
      </c>
      <c r="E18" s="11" t="str">
        <f ca="1">IFERROR(INDEX(MAESTRO!E:E,_xludf.AGGREGATE(15,6,ROW(MAESTRO!$B$3:$B$1000)/((MAESTRO!$B$3:$B$1000="ASMAR DIRECCIÓN")*(UPPER(MAESTRO!$L$3:$L$1000)="CONFIRMADO")),ROWS($A$3:A18))),"")</f>
        <v/>
      </c>
      <c r="F18" s="11" t="str">
        <f ca="1">IFERROR(INDEX(MAESTRO!F:F,_xludf.AGGREGATE(15,6,ROW(MAESTRO!$B$3:$B$1000)/((MAESTRO!$B$3:$B$1000="ASMAR DIRECCIÓN")*(UPPER(MAESTRO!$L$3:$L$1000)="CONFIRMADO")),ROWS($A$3:A18))),"")</f>
        <v/>
      </c>
      <c r="G18" s="11" t="str">
        <f ca="1">IFERROR(INDEX(MAESTRO!G:G,_xludf.AGGREGATE(15,6,ROW(MAESTRO!$B$3:$B$1000)/((MAESTRO!$B$3:$B$1000="ASMAR DIRECCIÓN")*(UPPER(MAESTRO!$L$3:$L$1000)="CONFIRMADO")),ROWS($A$3:A18))),"")</f>
        <v/>
      </c>
      <c r="H18" s="11" t="str">
        <f ca="1">IFERROR(INDEX(MAESTRO!H:H,_xludf.AGGREGATE(15,6,ROW(MAESTRO!$B$3:$B$1000)/((MAESTRO!$B$3:$B$1000="ASMAR DIRECCIÓN")*(UPPER(MAESTRO!$L$3:$L$1000)="CONFIRMADO")),ROWS($A$3:A18))),"")</f>
        <v/>
      </c>
      <c r="I18" s="11" t="str">
        <f ca="1">IFERROR(INDEX(MAESTRO!I:I,_xludf.AGGREGATE(15,6,ROW(MAESTRO!$B$3:$B$1000)/((MAESTRO!$B$3:$B$1000="ASMAR DIRECCIÓN")*(UPPER(MAESTRO!$L$3:$L$1000)="CONFIRMADO")),ROWS($A$3:A18))),"")</f>
        <v/>
      </c>
      <c r="J18" s="11" t="str">
        <f ca="1">IFERROR(INDEX(MAESTRO!J:J,_xludf.AGGREGATE(15,6,ROW(MAESTRO!$B$3:$B$1000)/((MAESTRO!$B$3:$B$1000="ASMAR DIRECCIÓN")*(UPPER(MAESTRO!$L$3:$L$1000)="CONFIRMADO")),ROWS($A$3:A18))),"")</f>
        <v/>
      </c>
      <c r="K18" s="11" t="str">
        <f ca="1">IFERROR(INDEX(MAESTRO!K:K,_xludf.AGGREGATE(15,6,ROW(MAESTRO!$B$3:$B$1000)/((MAESTRO!$B$3:$B$1000="ASMAR DIRECCIÓN")*(UPPER(MAESTRO!$L$3:$L$1000)="CONFIRMADO")),ROWS($A$3:A18))),"")</f>
        <v/>
      </c>
      <c r="L18" s="11" t="str">
        <f ca="1">IFERROR(INDEX(MAESTRO!L:L,_xludf.AGGREGATE(15,6,ROW(MAESTRO!$B$3:$B$1000)/((MAESTRO!$B$3:$B$1000="ASMAR DIRECCIÓN")*(UPPER(MAESTRO!$L$3:$L$1000)="CONFIRMADO")),ROWS($A$3:A18))),"")</f>
        <v/>
      </c>
      <c r="M18" s="11" t="str">
        <f ca="1">IFERROR(INDEX(MAESTRO!M:M,_xludf.AGGREGATE(15,6,ROW(MAESTRO!$B$3:$B$1000)/((MAESTRO!$B$3:$B$1000="ASMAR DIRECCIÓN")*(UPPER(MAESTRO!$L$3:$L$1000)="CONFIRMADO")),ROWS($A$3:A18))),"")</f>
        <v/>
      </c>
      <c r="N18" s="11" t="str">
        <f ca="1">IFERROR(INDEX(MAESTRO!N:N,_xludf.AGGREGATE(15,6,ROW(MAESTRO!$B$3:$B$1000)/((MAESTRO!$B$3:$B$1000="ASMAR DIRECCIÓN")*(UPPER(MAESTRO!$L$3:$L$1000)="CONFIRMADO")),ROWS($A$3:A18))),"")</f>
        <v/>
      </c>
      <c r="O18" s="11" t="str">
        <f ca="1">IFERROR(INDEX(MAESTRO!O:O,_xludf.AGGREGATE(15,6,ROW(MAESTRO!$B$3:$B$1000)/((MAESTRO!$B$3:$B$1000="ASMAR DIRECCIÓN")*(UPPER(MAESTRO!$L$3:$L$1000)="CONFIRMADO")),ROWS($A$3:A18))),"")</f>
        <v/>
      </c>
      <c r="P18" s="11" t="str">
        <f ca="1">IFERROR(INDEX(MAESTRO!P:P,_xludf.AGGREGATE(15,6,ROW(MAESTRO!$B$3:$B$1000)/((MAESTRO!$B$3:$B$1000="ASMAR DIRECCIÓN")*(UPPER(MAESTRO!$L$3:$L$1000)="CONFIRMADO")),ROWS($A$3:A18))),"")</f>
        <v/>
      </c>
      <c r="Q18" s="11" t="str">
        <f ca="1">IFERROR(INDEX(MAESTRO!Q:Q,_xludf.AGGREGATE(15,6,ROW(MAESTRO!$B$3:$B$1000)/((MAESTRO!$B$3:$B$1000="ASMAR DIRECCIÓN")*(UPPER(MAESTRO!$L$3:$L$1000)="CONFIRMADO")),ROWS($A$3:A18))),"")</f>
        <v/>
      </c>
      <c r="R18" s="11" t="str">
        <f ca="1">IFERROR(INDEX(MAESTRO!R:R,_xludf.AGGREGATE(15,6,ROW(MAESTRO!$B$3:$B$1000)/((MAESTRO!$B$3:$B$1000="ASMAR DIRECCIÓN")*(UPPER(MAESTRO!$L$3:$L$1000)="CONFIRMADO")),ROWS($A$3:A18))),"")</f>
        <v/>
      </c>
      <c r="S18" s="11" t="str">
        <f ca="1">IFERROR(INDEX(MAESTRO!S:S,_xludf.AGGREGATE(15,6,ROW(MAESTRO!$B$3:$B$1000)/((MAESTRO!$B$3:$B$1000="ASMAR DIRECCIÓN")*(UPPER(MAESTRO!$L$3:$L$1000)="CONFIRMADO")),ROWS($A$3:A18))),"")</f>
        <v/>
      </c>
      <c r="T18" s="11" t="str">
        <f ca="1">IFERROR(INDEX(MAESTRO!T:T,_xludf.AGGREGATE(15,6,ROW(MAESTRO!$B$3:$B$1000)/((MAESTRO!$B$3:$B$1000="ASMAR DIRECCIÓN")*(UPPER(MAESTRO!$L$3:$L$1000)="CONFIRMADO")),ROWS($A$3:A18))),"")</f>
        <v/>
      </c>
      <c r="U18" s="11" t="str">
        <f ca="1">IFERROR(INDEX(MAESTRO!U:U,_xludf.AGGREGATE(15,6,ROW(MAESTRO!$B$3:$B$1000)/((MAESTRO!$B$3:$B$1000="ASMAR DIRECCIÓN")*(UPPER(MAESTRO!$L$3:$L$1000)="CONFIRMADO")),ROWS($A$3:A18))),"")</f>
        <v/>
      </c>
      <c r="V18" s="11" t="str">
        <f ca="1">IFERROR(INDEX(MAESTRO!V:V,_xludf.AGGREGATE(15,6,ROW(MAESTRO!$B$3:$B$1000)/((MAESTRO!$B$3:$B$1000="ASMAR DIRECCIÓN")*(UPPER(MAESTRO!$L$3:$L$1000)="CONFIRMADO")),ROWS($A$3:A18))),"")</f>
        <v/>
      </c>
      <c r="W18" s="11" t="str">
        <f ca="1">IFERROR(INDEX(MAESTRO!W:W,_xludf.AGGREGATE(15,6,ROW(MAESTRO!$B$3:$B$1000)/((MAESTRO!$B$3:$B$1000="ASMAR DIRECCIÓN")*(UPPER(MAESTRO!$L$3:$L$1000)="CONFIRMADO")),ROWS($A$3:A18))),"")</f>
        <v/>
      </c>
      <c r="X18" s="11" t="str">
        <f ca="1">IFERROR(INDEX(MAESTRO!X:X,_xludf.AGGREGATE(15,6,ROW(MAESTRO!$B$3:$B$1000)/((MAESTRO!$B$3:$B$1000="ASMAR DIRECCIÓN")*(UPPER(MAESTRO!$L$3:$L$1000)="CONFIRMADO")),ROWS($A$3:A18))),"")</f>
        <v/>
      </c>
    </row>
    <row r="19" spans="1:24" ht="22.05" customHeight="1">
      <c r="A19" s="10" t="str">
        <f ca="1">IFERROR(INDEX(MAESTRO!A:A,_xludf.AGGREGATE(15,6,ROW(MAESTRO!$B$3:$B$1000)/((MAESTRO!$B$3:$B$1000="ASMAR DIRECCIÓN")*(UPPER(MAESTRO!$L$3:$L$1000)="CONFIRMADO")),ROWS($A$3:A19))),"")</f>
        <v/>
      </c>
      <c r="B19" s="10" t="str">
        <f ca="1">IFERROR(INDEX(MAESTRO!B:B,_xludf.AGGREGATE(15,6,ROW(MAESTRO!$B$3:$B$1000)/((MAESTRO!$B$3:$B$1000="ASMAR DIRECCIÓN")*(UPPER(MAESTRO!$L$3:$L$1000)="CONFIRMADO")),ROWS($A$3:A19))),"")</f>
        <v/>
      </c>
      <c r="C19" s="10" t="str">
        <f ca="1">IFERROR(INDEX(MAESTRO!C:C,_xludf.AGGREGATE(15,6,ROW(MAESTRO!$B$3:$B$1000)/((MAESTRO!$B$3:$B$1000="ASMAR DIRECCIÓN")*(UPPER(MAESTRO!$L$3:$L$1000)="CONFIRMADO")),ROWS($A$3:A19))),"")</f>
        <v/>
      </c>
      <c r="D19" s="10" t="str">
        <f ca="1">IFERROR(INDEX(MAESTRO!D:D,_xludf.AGGREGATE(15,6,ROW(MAESTRO!$B$3:$B$1000)/((MAESTRO!$B$3:$B$1000="ASMAR DIRECCIÓN")*(UPPER(MAESTRO!$L$3:$L$1000)="CONFIRMADO")),ROWS($A$3:A19))),"")</f>
        <v/>
      </c>
      <c r="E19" s="10" t="str">
        <f ca="1">IFERROR(INDEX(MAESTRO!E:E,_xludf.AGGREGATE(15,6,ROW(MAESTRO!$B$3:$B$1000)/((MAESTRO!$B$3:$B$1000="ASMAR DIRECCIÓN")*(UPPER(MAESTRO!$L$3:$L$1000)="CONFIRMADO")),ROWS($A$3:A19))),"")</f>
        <v/>
      </c>
      <c r="F19" s="10" t="str">
        <f ca="1">IFERROR(INDEX(MAESTRO!F:F,_xludf.AGGREGATE(15,6,ROW(MAESTRO!$B$3:$B$1000)/((MAESTRO!$B$3:$B$1000="ASMAR DIRECCIÓN")*(UPPER(MAESTRO!$L$3:$L$1000)="CONFIRMADO")),ROWS($A$3:A19))),"")</f>
        <v/>
      </c>
      <c r="G19" s="10" t="str">
        <f ca="1">IFERROR(INDEX(MAESTRO!G:G,_xludf.AGGREGATE(15,6,ROW(MAESTRO!$B$3:$B$1000)/((MAESTRO!$B$3:$B$1000="ASMAR DIRECCIÓN")*(UPPER(MAESTRO!$L$3:$L$1000)="CONFIRMADO")),ROWS($A$3:A19))),"")</f>
        <v/>
      </c>
      <c r="H19" s="10" t="str">
        <f ca="1">IFERROR(INDEX(MAESTRO!H:H,_xludf.AGGREGATE(15,6,ROW(MAESTRO!$B$3:$B$1000)/((MAESTRO!$B$3:$B$1000="ASMAR DIRECCIÓN")*(UPPER(MAESTRO!$L$3:$L$1000)="CONFIRMADO")),ROWS($A$3:A19))),"")</f>
        <v/>
      </c>
      <c r="I19" s="10" t="str">
        <f ca="1">IFERROR(INDEX(MAESTRO!I:I,_xludf.AGGREGATE(15,6,ROW(MAESTRO!$B$3:$B$1000)/((MAESTRO!$B$3:$B$1000="ASMAR DIRECCIÓN")*(UPPER(MAESTRO!$L$3:$L$1000)="CONFIRMADO")),ROWS($A$3:A19))),"")</f>
        <v/>
      </c>
      <c r="J19" s="10" t="str">
        <f ca="1">IFERROR(INDEX(MAESTRO!J:J,_xludf.AGGREGATE(15,6,ROW(MAESTRO!$B$3:$B$1000)/((MAESTRO!$B$3:$B$1000="ASMAR DIRECCIÓN")*(UPPER(MAESTRO!$L$3:$L$1000)="CONFIRMADO")),ROWS($A$3:A19))),"")</f>
        <v/>
      </c>
      <c r="K19" s="10" t="str">
        <f ca="1">IFERROR(INDEX(MAESTRO!K:K,_xludf.AGGREGATE(15,6,ROW(MAESTRO!$B$3:$B$1000)/((MAESTRO!$B$3:$B$1000="ASMAR DIRECCIÓN")*(UPPER(MAESTRO!$L$3:$L$1000)="CONFIRMADO")),ROWS($A$3:A19))),"")</f>
        <v/>
      </c>
      <c r="L19" s="10" t="str">
        <f ca="1">IFERROR(INDEX(MAESTRO!L:L,_xludf.AGGREGATE(15,6,ROW(MAESTRO!$B$3:$B$1000)/((MAESTRO!$B$3:$B$1000="ASMAR DIRECCIÓN")*(UPPER(MAESTRO!$L$3:$L$1000)="CONFIRMADO")),ROWS($A$3:A19))),"")</f>
        <v/>
      </c>
      <c r="M19" s="10" t="str">
        <f ca="1">IFERROR(INDEX(MAESTRO!M:M,_xludf.AGGREGATE(15,6,ROW(MAESTRO!$B$3:$B$1000)/((MAESTRO!$B$3:$B$1000="ASMAR DIRECCIÓN")*(UPPER(MAESTRO!$L$3:$L$1000)="CONFIRMADO")),ROWS($A$3:A19))),"")</f>
        <v/>
      </c>
      <c r="N19" s="10" t="str">
        <f ca="1">IFERROR(INDEX(MAESTRO!N:N,_xludf.AGGREGATE(15,6,ROW(MAESTRO!$B$3:$B$1000)/((MAESTRO!$B$3:$B$1000="ASMAR DIRECCIÓN")*(UPPER(MAESTRO!$L$3:$L$1000)="CONFIRMADO")),ROWS($A$3:A19))),"")</f>
        <v/>
      </c>
      <c r="O19" s="10" t="str">
        <f ca="1">IFERROR(INDEX(MAESTRO!O:O,_xludf.AGGREGATE(15,6,ROW(MAESTRO!$B$3:$B$1000)/((MAESTRO!$B$3:$B$1000="ASMAR DIRECCIÓN")*(UPPER(MAESTRO!$L$3:$L$1000)="CONFIRMADO")),ROWS($A$3:A19))),"")</f>
        <v/>
      </c>
      <c r="P19" s="10" t="str">
        <f ca="1">IFERROR(INDEX(MAESTRO!P:P,_xludf.AGGREGATE(15,6,ROW(MAESTRO!$B$3:$B$1000)/((MAESTRO!$B$3:$B$1000="ASMAR DIRECCIÓN")*(UPPER(MAESTRO!$L$3:$L$1000)="CONFIRMADO")),ROWS($A$3:A19))),"")</f>
        <v/>
      </c>
      <c r="Q19" s="10" t="str">
        <f ca="1">IFERROR(INDEX(MAESTRO!Q:Q,_xludf.AGGREGATE(15,6,ROW(MAESTRO!$B$3:$B$1000)/((MAESTRO!$B$3:$B$1000="ASMAR DIRECCIÓN")*(UPPER(MAESTRO!$L$3:$L$1000)="CONFIRMADO")),ROWS($A$3:A19))),"")</f>
        <v/>
      </c>
      <c r="R19" s="10" t="str">
        <f ca="1">IFERROR(INDEX(MAESTRO!R:R,_xludf.AGGREGATE(15,6,ROW(MAESTRO!$B$3:$B$1000)/((MAESTRO!$B$3:$B$1000="ASMAR DIRECCIÓN")*(UPPER(MAESTRO!$L$3:$L$1000)="CONFIRMADO")),ROWS($A$3:A19))),"")</f>
        <v/>
      </c>
      <c r="S19" s="10" t="str">
        <f ca="1">IFERROR(INDEX(MAESTRO!S:S,_xludf.AGGREGATE(15,6,ROW(MAESTRO!$B$3:$B$1000)/((MAESTRO!$B$3:$B$1000="ASMAR DIRECCIÓN")*(UPPER(MAESTRO!$L$3:$L$1000)="CONFIRMADO")),ROWS($A$3:A19))),"")</f>
        <v/>
      </c>
      <c r="T19" s="10" t="str">
        <f ca="1">IFERROR(INDEX(MAESTRO!T:T,_xludf.AGGREGATE(15,6,ROW(MAESTRO!$B$3:$B$1000)/((MAESTRO!$B$3:$B$1000="ASMAR DIRECCIÓN")*(UPPER(MAESTRO!$L$3:$L$1000)="CONFIRMADO")),ROWS($A$3:A19))),"")</f>
        <v/>
      </c>
      <c r="U19" s="10" t="str">
        <f ca="1">IFERROR(INDEX(MAESTRO!U:U,_xludf.AGGREGATE(15,6,ROW(MAESTRO!$B$3:$B$1000)/((MAESTRO!$B$3:$B$1000="ASMAR DIRECCIÓN")*(UPPER(MAESTRO!$L$3:$L$1000)="CONFIRMADO")),ROWS($A$3:A19))),"")</f>
        <v/>
      </c>
      <c r="V19" s="10" t="str">
        <f ca="1">IFERROR(INDEX(MAESTRO!V:V,_xludf.AGGREGATE(15,6,ROW(MAESTRO!$B$3:$B$1000)/((MAESTRO!$B$3:$B$1000="ASMAR DIRECCIÓN")*(UPPER(MAESTRO!$L$3:$L$1000)="CONFIRMADO")),ROWS($A$3:A19))),"")</f>
        <v/>
      </c>
      <c r="W19" s="10" t="str">
        <f ca="1">IFERROR(INDEX(MAESTRO!W:W,_xludf.AGGREGATE(15,6,ROW(MAESTRO!$B$3:$B$1000)/((MAESTRO!$B$3:$B$1000="ASMAR DIRECCIÓN")*(UPPER(MAESTRO!$L$3:$L$1000)="CONFIRMADO")),ROWS($A$3:A19))),"")</f>
        <v/>
      </c>
      <c r="X19" s="10" t="str">
        <f ca="1">IFERROR(INDEX(MAESTRO!X:X,_xludf.AGGREGATE(15,6,ROW(MAESTRO!$B$3:$B$1000)/((MAESTRO!$B$3:$B$1000="ASMAR DIRECCIÓN")*(UPPER(MAESTRO!$L$3:$L$1000)="CONFIRMADO")),ROWS($A$3:A19))),"")</f>
        <v/>
      </c>
    </row>
    <row r="20" spans="1:24" ht="22.05" customHeight="1">
      <c r="A20" s="11" t="str">
        <f ca="1">IFERROR(INDEX(MAESTRO!A:A,_xludf.AGGREGATE(15,6,ROW(MAESTRO!$B$3:$B$1000)/((MAESTRO!$B$3:$B$1000="ASMAR DIRECCIÓN")*(UPPER(MAESTRO!$L$3:$L$1000)="CONFIRMADO")),ROWS($A$3:A20))),"")</f>
        <v/>
      </c>
      <c r="B20" s="11" t="str">
        <f ca="1">IFERROR(INDEX(MAESTRO!B:B,_xludf.AGGREGATE(15,6,ROW(MAESTRO!$B$3:$B$1000)/((MAESTRO!$B$3:$B$1000="ASMAR DIRECCIÓN")*(UPPER(MAESTRO!$L$3:$L$1000)="CONFIRMADO")),ROWS($A$3:A20))),"")</f>
        <v/>
      </c>
      <c r="C20" s="11" t="str">
        <f ca="1">IFERROR(INDEX(MAESTRO!C:C,_xludf.AGGREGATE(15,6,ROW(MAESTRO!$B$3:$B$1000)/((MAESTRO!$B$3:$B$1000="ASMAR DIRECCIÓN")*(UPPER(MAESTRO!$L$3:$L$1000)="CONFIRMADO")),ROWS($A$3:A20))),"")</f>
        <v/>
      </c>
      <c r="D20" s="11" t="str">
        <f ca="1">IFERROR(INDEX(MAESTRO!D:D,_xludf.AGGREGATE(15,6,ROW(MAESTRO!$B$3:$B$1000)/((MAESTRO!$B$3:$B$1000="ASMAR DIRECCIÓN")*(UPPER(MAESTRO!$L$3:$L$1000)="CONFIRMADO")),ROWS($A$3:A20))),"")</f>
        <v/>
      </c>
      <c r="E20" s="11" t="str">
        <f ca="1">IFERROR(INDEX(MAESTRO!E:E,_xludf.AGGREGATE(15,6,ROW(MAESTRO!$B$3:$B$1000)/((MAESTRO!$B$3:$B$1000="ASMAR DIRECCIÓN")*(UPPER(MAESTRO!$L$3:$L$1000)="CONFIRMADO")),ROWS($A$3:A20))),"")</f>
        <v/>
      </c>
      <c r="F20" s="11" t="str">
        <f ca="1">IFERROR(INDEX(MAESTRO!F:F,_xludf.AGGREGATE(15,6,ROW(MAESTRO!$B$3:$B$1000)/((MAESTRO!$B$3:$B$1000="ASMAR DIRECCIÓN")*(UPPER(MAESTRO!$L$3:$L$1000)="CONFIRMADO")),ROWS($A$3:A20))),"")</f>
        <v/>
      </c>
      <c r="G20" s="11" t="str">
        <f ca="1">IFERROR(INDEX(MAESTRO!G:G,_xludf.AGGREGATE(15,6,ROW(MAESTRO!$B$3:$B$1000)/((MAESTRO!$B$3:$B$1000="ASMAR DIRECCIÓN")*(UPPER(MAESTRO!$L$3:$L$1000)="CONFIRMADO")),ROWS($A$3:A20))),"")</f>
        <v/>
      </c>
      <c r="H20" s="11" t="str">
        <f ca="1">IFERROR(INDEX(MAESTRO!H:H,_xludf.AGGREGATE(15,6,ROW(MAESTRO!$B$3:$B$1000)/((MAESTRO!$B$3:$B$1000="ASMAR DIRECCIÓN")*(UPPER(MAESTRO!$L$3:$L$1000)="CONFIRMADO")),ROWS($A$3:A20))),"")</f>
        <v/>
      </c>
      <c r="I20" s="11" t="str">
        <f ca="1">IFERROR(INDEX(MAESTRO!I:I,_xludf.AGGREGATE(15,6,ROW(MAESTRO!$B$3:$B$1000)/((MAESTRO!$B$3:$B$1000="ASMAR DIRECCIÓN")*(UPPER(MAESTRO!$L$3:$L$1000)="CONFIRMADO")),ROWS($A$3:A20))),"")</f>
        <v/>
      </c>
      <c r="J20" s="11" t="str">
        <f ca="1">IFERROR(INDEX(MAESTRO!J:J,_xludf.AGGREGATE(15,6,ROW(MAESTRO!$B$3:$B$1000)/((MAESTRO!$B$3:$B$1000="ASMAR DIRECCIÓN")*(UPPER(MAESTRO!$L$3:$L$1000)="CONFIRMADO")),ROWS($A$3:A20))),"")</f>
        <v/>
      </c>
      <c r="K20" s="11" t="str">
        <f ca="1">IFERROR(INDEX(MAESTRO!K:K,_xludf.AGGREGATE(15,6,ROW(MAESTRO!$B$3:$B$1000)/((MAESTRO!$B$3:$B$1000="ASMAR DIRECCIÓN")*(UPPER(MAESTRO!$L$3:$L$1000)="CONFIRMADO")),ROWS($A$3:A20))),"")</f>
        <v/>
      </c>
      <c r="L20" s="11" t="str">
        <f ca="1">IFERROR(INDEX(MAESTRO!L:L,_xludf.AGGREGATE(15,6,ROW(MAESTRO!$B$3:$B$1000)/((MAESTRO!$B$3:$B$1000="ASMAR DIRECCIÓN")*(UPPER(MAESTRO!$L$3:$L$1000)="CONFIRMADO")),ROWS($A$3:A20))),"")</f>
        <v/>
      </c>
      <c r="M20" s="11" t="str">
        <f ca="1">IFERROR(INDEX(MAESTRO!M:M,_xludf.AGGREGATE(15,6,ROW(MAESTRO!$B$3:$B$1000)/((MAESTRO!$B$3:$B$1000="ASMAR DIRECCIÓN")*(UPPER(MAESTRO!$L$3:$L$1000)="CONFIRMADO")),ROWS($A$3:A20))),"")</f>
        <v/>
      </c>
      <c r="N20" s="11" t="str">
        <f ca="1">IFERROR(INDEX(MAESTRO!N:N,_xludf.AGGREGATE(15,6,ROW(MAESTRO!$B$3:$B$1000)/((MAESTRO!$B$3:$B$1000="ASMAR DIRECCIÓN")*(UPPER(MAESTRO!$L$3:$L$1000)="CONFIRMADO")),ROWS($A$3:A20))),"")</f>
        <v/>
      </c>
      <c r="O20" s="11" t="str">
        <f ca="1">IFERROR(INDEX(MAESTRO!O:O,_xludf.AGGREGATE(15,6,ROW(MAESTRO!$B$3:$B$1000)/((MAESTRO!$B$3:$B$1000="ASMAR DIRECCIÓN")*(UPPER(MAESTRO!$L$3:$L$1000)="CONFIRMADO")),ROWS($A$3:A20))),"")</f>
        <v/>
      </c>
      <c r="P20" s="11" t="str">
        <f ca="1">IFERROR(INDEX(MAESTRO!P:P,_xludf.AGGREGATE(15,6,ROW(MAESTRO!$B$3:$B$1000)/((MAESTRO!$B$3:$B$1000="ASMAR DIRECCIÓN")*(UPPER(MAESTRO!$L$3:$L$1000)="CONFIRMADO")),ROWS($A$3:A20))),"")</f>
        <v/>
      </c>
      <c r="Q20" s="11" t="str">
        <f ca="1">IFERROR(INDEX(MAESTRO!Q:Q,_xludf.AGGREGATE(15,6,ROW(MAESTRO!$B$3:$B$1000)/((MAESTRO!$B$3:$B$1000="ASMAR DIRECCIÓN")*(UPPER(MAESTRO!$L$3:$L$1000)="CONFIRMADO")),ROWS($A$3:A20))),"")</f>
        <v/>
      </c>
      <c r="R20" s="11" t="str">
        <f ca="1">IFERROR(INDEX(MAESTRO!R:R,_xludf.AGGREGATE(15,6,ROW(MAESTRO!$B$3:$B$1000)/((MAESTRO!$B$3:$B$1000="ASMAR DIRECCIÓN")*(UPPER(MAESTRO!$L$3:$L$1000)="CONFIRMADO")),ROWS($A$3:A20))),"")</f>
        <v/>
      </c>
      <c r="S20" s="11" t="str">
        <f ca="1">IFERROR(INDEX(MAESTRO!S:S,_xludf.AGGREGATE(15,6,ROW(MAESTRO!$B$3:$B$1000)/((MAESTRO!$B$3:$B$1000="ASMAR DIRECCIÓN")*(UPPER(MAESTRO!$L$3:$L$1000)="CONFIRMADO")),ROWS($A$3:A20))),"")</f>
        <v/>
      </c>
      <c r="T20" s="11" t="str">
        <f ca="1">IFERROR(INDEX(MAESTRO!T:T,_xludf.AGGREGATE(15,6,ROW(MAESTRO!$B$3:$B$1000)/((MAESTRO!$B$3:$B$1000="ASMAR DIRECCIÓN")*(UPPER(MAESTRO!$L$3:$L$1000)="CONFIRMADO")),ROWS($A$3:A20))),"")</f>
        <v/>
      </c>
      <c r="U20" s="11" t="str">
        <f ca="1">IFERROR(INDEX(MAESTRO!U:U,_xludf.AGGREGATE(15,6,ROW(MAESTRO!$B$3:$B$1000)/((MAESTRO!$B$3:$B$1000="ASMAR DIRECCIÓN")*(UPPER(MAESTRO!$L$3:$L$1000)="CONFIRMADO")),ROWS($A$3:A20))),"")</f>
        <v/>
      </c>
      <c r="V20" s="11" t="str">
        <f ca="1">IFERROR(INDEX(MAESTRO!V:V,_xludf.AGGREGATE(15,6,ROW(MAESTRO!$B$3:$B$1000)/((MAESTRO!$B$3:$B$1000="ASMAR DIRECCIÓN")*(UPPER(MAESTRO!$L$3:$L$1000)="CONFIRMADO")),ROWS($A$3:A20))),"")</f>
        <v/>
      </c>
      <c r="W20" s="11" t="str">
        <f ca="1">IFERROR(INDEX(MAESTRO!W:W,_xludf.AGGREGATE(15,6,ROW(MAESTRO!$B$3:$B$1000)/((MAESTRO!$B$3:$B$1000="ASMAR DIRECCIÓN")*(UPPER(MAESTRO!$L$3:$L$1000)="CONFIRMADO")),ROWS($A$3:A20))),"")</f>
        <v/>
      </c>
      <c r="X20" s="11" t="str">
        <f ca="1">IFERROR(INDEX(MAESTRO!X:X,_xludf.AGGREGATE(15,6,ROW(MAESTRO!$B$3:$B$1000)/((MAESTRO!$B$3:$B$1000="ASMAR DIRECCIÓN")*(UPPER(MAESTRO!$L$3:$L$1000)="CONFIRMADO")),ROWS($A$3:A20))),"")</f>
        <v/>
      </c>
    </row>
    <row r="21" spans="1:24" ht="22.05" customHeight="1">
      <c r="A21" s="10" t="str">
        <f ca="1">IFERROR(INDEX(MAESTRO!A:A,_xludf.AGGREGATE(15,6,ROW(MAESTRO!$B$3:$B$1000)/((MAESTRO!$B$3:$B$1000="ASMAR DIRECCIÓN")*(UPPER(MAESTRO!$L$3:$L$1000)="CONFIRMADO")),ROWS($A$3:A21))),"")</f>
        <v/>
      </c>
      <c r="B21" s="10" t="str">
        <f ca="1">IFERROR(INDEX(MAESTRO!B:B,_xludf.AGGREGATE(15,6,ROW(MAESTRO!$B$3:$B$1000)/((MAESTRO!$B$3:$B$1000="ASMAR DIRECCIÓN")*(UPPER(MAESTRO!$L$3:$L$1000)="CONFIRMADO")),ROWS($A$3:A21))),"")</f>
        <v/>
      </c>
      <c r="C21" s="10" t="str">
        <f ca="1">IFERROR(INDEX(MAESTRO!C:C,_xludf.AGGREGATE(15,6,ROW(MAESTRO!$B$3:$B$1000)/((MAESTRO!$B$3:$B$1000="ASMAR DIRECCIÓN")*(UPPER(MAESTRO!$L$3:$L$1000)="CONFIRMADO")),ROWS($A$3:A21))),"")</f>
        <v/>
      </c>
      <c r="D21" s="10" t="str">
        <f ca="1">IFERROR(INDEX(MAESTRO!D:D,_xludf.AGGREGATE(15,6,ROW(MAESTRO!$B$3:$B$1000)/((MAESTRO!$B$3:$B$1000="ASMAR DIRECCIÓN")*(UPPER(MAESTRO!$L$3:$L$1000)="CONFIRMADO")),ROWS($A$3:A21))),"")</f>
        <v/>
      </c>
      <c r="E21" s="10" t="str">
        <f ca="1">IFERROR(INDEX(MAESTRO!E:E,_xludf.AGGREGATE(15,6,ROW(MAESTRO!$B$3:$B$1000)/((MAESTRO!$B$3:$B$1000="ASMAR DIRECCIÓN")*(UPPER(MAESTRO!$L$3:$L$1000)="CONFIRMADO")),ROWS($A$3:A21))),"")</f>
        <v/>
      </c>
      <c r="F21" s="10" t="str">
        <f ca="1">IFERROR(INDEX(MAESTRO!F:F,_xludf.AGGREGATE(15,6,ROW(MAESTRO!$B$3:$B$1000)/((MAESTRO!$B$3:$B$1000="ASMAR DIRECCIÓN")*(UPPER(MAESTRO!$L$3:$L$1000)="CONFIRMADO")),ROWS($A$3:A21))),"")</f>
        <v/>
      </c>
      <c r="G21" s="10" t="str">
        <f ca="1">IFERROR(INDEX(MAESTRO!G:G,_xludf.AGGREGATE(15,6,ROW(MAESTRO!$B$3:$B$1000)/((MAESTRO!$B$3:$B$1000="ASMAR DIRECCIÓN")*(UPPER(MAESTRO!$L$3:$L$1000)="CONFIRMADO")),ROWS($A$3:A21))),"")</f>
        <v/>
      </c>
      <c r="H21" s="10" t="str">
        <f ca="1">IFERROR(INDEX(MAESTRO!H:H,_xludf.AGGREGATE(15,6,ROW(MAESTRO!$B$3:$B$1000)/((MAESTRO!$B$3:$B$1000="ASMAR DIRECCIÓN")*(UPPER(MAESTRO!$L$3:$L$1000)="CONFIRMADO")),ROWS($A$3:A21))),"")</f>
        <v/>
      </c>
      <c r="I21" s="10" t="str">
        <f ca="1">IFERROR(INDEX(MAESTRO!I:I,_xludf.AGGREGATE(15,6,ROW(MAESTRO!$B$3:$B$1000)/((MAESTRO!$B$3:$B$1000="ASMAR DIRECCIÓN")*(UPPER(MAESTRO!$L$3:$L$1000)="CONFIRMADO")),ROWS($A$3:A21))),"")</f>
        <v/>
      </c>
      <c r="J21" s="10" t="str">
        <f ca="1">IFERROR(INDEX(MAESTRO!J:J,_xludf.AGGREGATE(15,6,ROW(MAESTRO!$B$3:$B$1000)/((MAESTRO!$B$3:$B$1000="ASMAR DIRECCIÓN")*(UPPER(MAESTRO!$L$3:$L$1000)="CONFIRMADO")),ROWS($A$3:A21))),"")</f>
        <v/>
      </c>
      <c r="K21" s="10" t="str">
        <f ca="1">IFERROR(INDEX(MAESTRO!K:K,_xludf.AGGREGATE(15,6,ROW(MAESTRO!$B$3:$B$1000)/((MAESTRO!$B$3:$B$1000="ASMAR DIRECCIÓN")*(UPPER(MAESTRO!$L$3:$L$1000)="CONFIRMADO")),ROWS($A$3:A21))),"")</f>
        <v/>
      </c>
      <c r="L21" s="10" t="str">
        <f ca="1">IFERROR(INDEX(MAESTRO!L:L,_xludf.AGGREGATE(15,6,ROW(MAESTRO!$B$3:$B$1000)/((MAESTRO!$B$3:$B$1000="ASMAR DIRECCIÓN")*(UPPER(MAESTRO!$L$3:$L$1000)="CONFIRMADO")),ROWS($A$3:A21))),"")</f>
        <v/>
      </c>
      <c r="M21" s="10" t="str">
        <f ca="1">IFERROR(INDEX(MAESTRO!M:M,_xludf.AGGREGATE(15,6,ROW(MAESTRO!$B$3:$B$1000)/((MAESTRO!$B$3:$B$1000="ASMAR DIRECCIÓN")*(UPPER(MAESTRO!$L$3:$L$1000)="CONFIRMADO")),ROWS($A$3:A21))),"")</f>
        <v/>
      </c>
      <c r="N21" s="10" t="str">
        <f ca="1">IFERROR(INDEX(MAESTRO!N:N,_xludf.AGGREGATE(15,6,ROW(MAESTRO!$B$3:$B$1000)/((MAESTRO!$B$3:$B$1000="ASMAR DIRECCIÓN")*(UPPER(MAESTRO!$L$3:$L$1000)="CONFIRMADO")),ROWS($A$3:A21))),"")</f>
        <v/>
      </c>
      <c r="O21" s="10" t="str">
        <f ca="1">IFERROR(INDEX(MAESTRO!O:O,_xludf.AGGREGATE(15,6,ROW(MAESTRO!$B$3:$B$1000)/((MAESTRO!$B$3:$B$1000="ASMAR DIRECCIÓN")*(UPPER(MAESTRO!$L$3:$L$1000)="CONFIRMADO")),ROWS($A$3:A21))),"")</f>
        <v/>
      </c>
      <c r="P21" s="10" t="str">
        <f ca="1">IFERROR(INDEX(MAESTRO!P:P,_xludf.AGGREGATE(15,6,ROW(MAESTRO!$B$3:$B$1000)/((MAESTRO!$B$3:$B$1000="ASMAR DIRECCIÓN")*(UPPER(MAESTRO!$L$3:$L$1000)="CONFIRMADO")),ROWS($A$3:A21))),"")</f>
        <v/>
      </c>
      <c r="Q21" s="10" t="str">
        <f ca="1">IFERROR(INDEX(MAESTRO!Q:Q,_xludf.AGGREGATE(15,6,ROW(MAESTRO!$B$3:$B$1000)/((MAESTRO!$B$3:$B$1000="ASMAR DIRECCIÓN")*(UPPER(MAESTRO!$L$3:$L$1000)="CONFIRMADO")),ROWS($A$3:A21))),"")</f>
        <v/>
      </c>
      <c r="R21" s="10" t="str">
        <f ca="1">IFERROR(INDEX(MAESTRO!R:R,_xludf.AGGREGATE(15,6,ROW(MAESTRO!$B$3:$B$1000)/((MAESTRO!$B$3:$B$1000="ASMAR DIRECCIÓN")*(UPPER(MAESTRO!$L$3:$L$1000)="CONFIRMADO")),ROWS($A$3:A21))),"")</f>
        <v/>
      </c>
      <c r="S21" s="10" t="str">
        <f ca="1">IFERROR(INDEX(MAESTRO!S:S,_xludf.AGGREGATE(15,6,ROW(MAESTRO!$B$3:$B$1000)/((MAESTRO!$B$3:$B$1000="ASMAR DIRECCIÓN")*(UPPER(MAESTRO!$L$3:$L$1000)="CONFIRMADO")),ROWS($A$3:A21))),"")</f>
        <v/>
      </c>
      <c r="T21" s="10" t="str">
        <f ca="1">IFERROR(INDEX(MAESTRO!T:T,_xludf.AGGREGATE(15,6,ROW(MAESTRO!$B$3:$B$1000)/((MAESTRO!$B$3:$B$1000="ASMAR DIRECCIÓN")*(UPPER(MAESTRO!$L$3:$L$1000)="CONFIRMADO")),ROWS($A$3:A21))),"")</f>
        <v/>
      </c>
      <c r="U21" s="10" t="str">
        <f ca="1">IFERROR(INDEX(MAESTRO!U:U,_xludf.AGGREGATE(15,6,ROW(MAESTRO!$B$3:$B$1000)/((MAESTRO!$B$3:$B$1000="ASMAR DIRECCIÓN")*(UPPER(MAESTRO!$L$3:$L$1000)="CONFIRMADO")),ROWS($A$3:A21))),"")</f>
        <v/>
      </c>
      <c r="V21" s="10" t="str">
        <f ca="1">IFERROR(INDEX(MAESTRO!V:V,_xludf.AGGREGATE(15,6,ROW(MAESTRO!$B$3:$B$1000)/((MAESTRO!$B$3:$B$1000="ASMAR DIRECCIÓN")*(UPPER(MAESTRO!$L$3:$L$1000)="CONFIRMADO")),ROWS($A$3:A21))),"")</f>
        <v/>
      </c>
      <c r="W21" s="10" t="str">
        <f ca="1">IFERROR(INDEX(MAESTRO!W:W,_xludf.AGGREGATE(15,6,ROW(MAESTRO!$B$3:$B$1000)/((MAESTRO!$B$3:$B$1000="ASMAR DIRECCIÓN")*(UPPER(MAESTRO!$L$3:$L$1000)="CONFIRMADO")),ROWS($A$3:A21))),"")</f>
        <v/>
      </c>
      <c r="X21" s="10" t="str">
        <f ca="1">IFERROR(INDEX(MAESTRO!X:X,_xludf.AGGREGATE(15,6,ROW(MAESTRO!$B$3:$B$1000)/((MAESTRO!$B$3:$B$1000="ASMAR DIRECCIÓN")*(UPPER(MAESTRO!$L$3:$L$1000)="CONFIRMADO")),ROWS($A$3:A21))),"")</f>
        <v/>
      </c>
    </row>
    <row r="22" spans="1:24" ht="22.05" customHeight="1">
      <c r="A22" s="11" t="str">
        <f ca="1">IFERROR(INDEX(MAESTRO!A:A,_xludf.AGGREGATE(15,6,ROW(MAESTRO!$B$3:$B$1000)/((MAESTRO!$B$3:$B$1000="ASMAR DIRECCIÓN")*(UPPER(MAESTRO!$L$3:$L$1000)="CONFIRMADO")),ROWS($A$3:A22))),"")</f>
        <v/>
      </c>
      <c r="B22" s="11" t="str">
        <f ca="1">IFERROR(INDEX(MAESTRO!B:B,_xludf.AGGREGATE(15,6,ROW(MAESTRO!$B$3:$B$1000)/((MAESTRO!$B$3:$B$1000="ASMAR DIRECCIÓN")*(UPPER(MAESTRO!$L$3:$L$1000)="CONFIRMADO")),ROWS($A$3:A22))),"")</f>
        <v/>
      </c>
      <c r="C22" s="11" t="str">
        <f ca="1">IFERROR(INDEX(MAESTRO!C:C,_xludf.AGGREGATE(15,6,ROW(MAESTRO!$B$3:$B$1000)/((MAESTRO!$B$3:$B$1000="ASMAR DIRECCIÓN")*(UPPER(MAESTRO!$L$3:$L$1000)="CONFIRMADO")),ROWS($A$3:A22))),"")</f>
        <v/>
      </c>
      <c r="D22" s="11" t="str">
        <f ca="1">IFERROR(INDEX(MAESTRO!D:D,_xludf.AGGREGATE(15,6,ROW(MAESTRO!$B$3:$B$1000)/((MAESTRO!$B$3:$B$1000="ASMAR DIRECCIÓN")*(UPPER(MAESTRO!$L$3:$L$1000)="CONFIRMADO")),ROWS($A$3:A22))),"")</f>
        <v/>
      </c>
      <c r="E22" s="11" t="str">
        <f ca="1">IFERROR(INDEX(MAESTRO!E:E,_xludf.AGGREGATE(15,6,ROW(MAESTRO!$B$3:$B$1000)/((MAESTRO!$B$3:$B$1000="ASMAR DIRECCIÓN")*(UPPER(MAESTRO!$L$3:$L$1000)="CONFIRMADO")),ROWS($A$3:A22))),"")</f>
        <v/>
      </c>
      <c r="F22" s="11" t="str">
        <f ca="1">IFERROR(INDEX(MAESTRO!F:F,_xludf.AGGREGATE(15,6,ROW(MAESTRO!$B$3:$B$1000)/((MAESTRO!$B$3:$B$1000="ASMAR DIRECCIÓN")*(UPPER(MAESTRO!$L$3:$L$1000)="CONFIRMADO")),ROWS($A$3:A22))),"")</f>
        <v/>
      </c>
      <c r="G22" s="11" t="str">
        <f ca="1">IFERROR(INDEX(MAESTRO!G:G,_xludf.AGGREGATE(15,6,ROW(MAESTRO!$B$3:$B$1000)/((MAESTRO!$B$3:$B$1000="ASMAR DIRECCIÓN")*(UPPER(MAESTRO!$L$3:$L$1000)="CONFIRMADO")),ROWS($A$3:A22))),"")</f>
        <v/>
      </c>
      <c r="H22" s="11" t="str">
        <f ca="1">IFERROR(INDEX(MAESTRO!H:H,_xludf.AGGREGATE(15,6,ROW(MAESTRO!$B$3:$B$1000)/((MAESTRO!$B$3:$B$1000="ASMAR DIRECCIÓN")*(UPPER(MAESTRO!$L$3:$L$1000)="CONFIRMADO")),ROWS($A$3:A22))),"")</f>
        <v/>
      </c>
      <c r="I22" s="11" t="str">
        <f ca="1">IFERROR(INDEX(MAESTRO!I:I,_xludf.AGGREGATE(15,6,ROW(MAESTRO!$B$3:$B$1000)/((MAESTRO!$B$3:$B$1000="ASMAR DIRECCIÓN")*(UPPER(MAESTRO!$L$3:$L$1000)="CONFIRMADO")),ROWS($A$3:A22))),"")</f>
        <v/>
      </c>
      <c r="J22" s="11" t="str">
        <f ca="1">IFERROR(INDEX(MAESTRO!J:J,_xludf.AGGREGATE(15,6,ROW(MAESTRO!$B$3:$B$1000)/((MAESTRO!$B$3:$B$1000="ASMAR DIRECCIÓN")*(UPPER(MAESTRO!$L$3:$L$1000)="CONFIRMADO")),ROWS($A$3:A22))),"")</f>
        <v/>
      </c>
      <c r="K22" s="11" t="str">
        <f ca="1">IFERROR(INDEX(MAESTRO!K:K,_xludf.AGGREGATE(15,6,ROW(MAESTRO!$B$3:$B$1000)/((MAESTRO!$B$3:$B$1000="ASMAR DIRECCIÓN")*(UPPER(MAESTRO!$L$3:$L$1000)="CONFIRMADO")),ROWS($A$3:A22))),"")</f>
        <v/>
      </c>
      <c r="L22" s="11" t="str">
        <f ca="1">IFERROR(INDEX(MAESTRO!L:L,_xludf.AGGREGATE(15,6,ROW(MAESTRO!$B$3:$B$1000)/((MAESTRO!$B$3:$B$1000="ASMAR DIRECCIÓN")*(UPPER(MAESTRO!$L$3:$L$1000)="CONFIRMADO")),ROWS($A$3:A22))),"")</f>
        <v/>
      </c>
      <c r="M22" s="11" t="str">
        <f ca="1">IFERROR(INDEX(MAESTRO!M:M,_xludf.AGGREGATE(15,6,ROW(MAESTRO!$B$3:$B$1000)/((MAESTRO!$B$3:$B$1000="ASMAR DIRECCIÓN")*(UPPER(MAESTRO!$L$3:$L$1000)="CONFIRMADO")),ROWS($A$3:A22))),"")</f>
        <v/>
      </c>
      <c r="N22" s="11" t="str">
        <f ca="1">IFERROR(INDEX(MAESTRO!N:N,_xludf.AGGREGATE(15,6,ROW(MAESTRO!$B$3:$B$1000)/((MAESTRO!$B$3:$B$1000="ASMAR DIRECCIÓN")*(UPPER(MAESTRO!$L$3:$L$1000)="CONFIRMADO")),ROWS($A$3:A22))),"")</f>
        <v/>
      </c>
      <c r="O22" s="11" t="str">
        <f ca="1">IFERROR(INDEX(MAESTRO!O:O,_xludf.AGGREGATE(15,6,ROW(MAESTRO!$B$3:$B$1000)/((MAESTRO!$B$3:$B$1000="ASMAR DIRECCIÓN")*(UPPER(MAESTRO!$L$3:$L$1000)="CONFIRMADO")),ROWS($A$3:A22))),"")</f>
        <v/>
      </c>
      <c r="P22" s="11" t="str">
        <f ca="1">IFERROR(INDEX(MAESTRO!P:P,_xludf.AGGREGATE(15,6,ROW(MAESTRO!$B$3:$B$1000)/((MAESTRO!$B$3:$B$1000="ASMAR DIRECCIÓN")*(UPPER(MAESTRO!$L$3:$L$1000)="CONFIRMADO")),ROWS($A$3:A22))),"")</f>
        <v/>
      </c>
      <c r="Q22" s="11" t="str">
        <f ca="1">IFERROR(INDEX(MAESTRO!Q:Q,_xludf.AGGREGATE(15,6,ROW(MAESTRO!$B$3:$B$1000)/((MAESTRO!$B$3:$B$1000="ASMAR DIRECCIÓN")*(UPPER(MAESTRO!$L$3:$L$1000)="CONFIRMADO")),ROWS($A$3:A22))),"")</f>
        <v/>
      </c>
      <c r="R22" s="11" t="str">
        <f ca="1">IFERROR(INDEX(MAESTRO!R:R,_xludf.AGGREGATE(15,6,ROW(MAESTRO!$B$3:$B$1000)/((MAESTRO!$B$3:$B$1000="ASMAR DIRECCIÓN")*(UPPER(MAESTRO!$L$3:$L$1000)="CONFIRMADO")),ROWS($A$3:A22))),"")</f>
        <v/>
      </c>
      <c r="S22" s="11" t="str">
        <f ca="1">IFERROR(INDEX(MAESTRO!S:S,_xludf.AGGREGATE(15,6,ROW(MAESTRO!$B$3:$B$1000)/((MAESTRO!$B$3:$B$1000="ASMAR DIRECCIÓN")*(UPPER(MAESTRO!$L$3:$L$1000)="CONFIRMADO")),ROWS($A$3:A22))),"")</f>
        <v/>
      </c>
      <c r="T22" s="11" t="str">
        <f ca="1">IFERROR(INDEX(MAESTRO!T:T,_xludf.AGGREGATE(15,6,ROW(MAESTRO!$B$3:$B$1000)/((MAESTRO!$B$3:$B$1000="ASMAR DIRECCIÓN")*(UPPER(MAESTRO!$L$3:$L$1000)="CONFIRMADO")),ROWS($A$3:A22))),"")</f>
        <v/>
      </c>
      <c r="U22" s="11" t="str">
        <f ca="1">IFERROR(INDEX(MAESTRO!U:U,_xludf.AGGREGATE(15,6,ROW(MAESTRO!$B$3:$B$1000)/((MAESTRO!$B$3:$B$1000="ASMAR DIRECCIÓN")*(UPPER(MAESTRO!$L$3:$L$1000)="CONFIRMADO")),ROWS($A$3:A22))),"")</f>
        <v/>
      </c>
      <c r="V22" s="11" t="str">
        <f ca="1">IFERROR(INDEX(MAESTRO!V:V,_xludf.AGGREGATE(15,6,ROW(MAESTRO!$B$3:$B$1000)/((MAESTRO!$B$3:$B$1000="ASMAR DIRECCIÓN")*(UPPER(MAESTRO!$L$3:$L$1000)="CONFIRMADO")),ROWS($A$3:A22))),"")</f>
        <v/>
      </c>
      <c r="W22" s="11" t="str">
        <f ca="1">IFERROR(INDEX(MAESTRO!W:W,_xludf.AGGREGATE(15,6,ROW(MAESTRO!$B$3:$B$1000)/((MAESTRO!$B$3:$B$1000="ASMAR DIRECCIÓN")*(UPPER(MAESTRO!$L$3:$L$1000)="CONFIRMADO")),ROWS($A$3:A22))),"")</f>
        <v/>
      </c>
      <c r="X22" s="11" t="str">
        <f ca="1">IFERROR(INDEX(MAESTRO!X:X,_xludf.AGGREGATE(15,6,ROW(MAESTRO!$B$3:$B$1000)/((MAESTRO!$B$3:$B$1000="ASMAR DIRECCIÓN")*(UPPER(MAESTRO!$L$3:$L$1000)="CONFIRMADO")),ROWS($A$3:A22))),"")</f>
        <v/>
      </c>
    </row>
    <row r="23" spans="1:24" ht="22.05" customHeight="1">
      <c r="A23" s="10" t="str">
        <f ca="1">IFERROR(INDEX(MAESTRO!A:A,_xludf.AGGREGATE(15,6,ROW(MAESTRO!$B$3:$B$1000)/((MAESTRO!$B$3:$B$1000="ASMAR DIRECCIÓN")*(UPPER(MAESTRO!$L$3:$L$1000)="CONFIRMADO")),ROWS($A$3:A23))),"")</f>
        <v/>
      </c>
      <c r="B23" s="10" t="str">
        <f ca="1">IFERROR(INDEX(MAESTRO!B:B,_xludf.AGGREGATE(15,6,ROW(MAESTRO!$B$3:$B$1000)/((MAESTRO!$B$3:$B$1000="ASMAR DIRECCIÓN")*(UPPER(MAESTRO!$L$3:$L$1000)="CONFIRMADO")),ROWS($A$3:A23))),"")</f>
        <v/>
      </c>
      <c r="C23" s="10" t="str">
        <f ca="1">IFERROR(INDEX(MAESTRO!C:C,_xludf.AGGREGATE(15,6,ROW(MAESTRO!$B$3:$B$1000)/((MAESTRO!$B$3:$B$1000="ASMAR DIRECCIÓN")*(UPPER(MAESTRO!$L$3:$L$1000)="CONFIRMADO")),ROWS($A$3:A23))),"")</f>
        <v/>
      </c>
      <c r="D23" s="10" t="str">
        <f ca="1">IFERROR(INDEX(MAESTRO!D:D,_xludf.AGGREGATE(15,6,ROW(MAESTRO!$B$3:$B$1000)/((MAESTRO!$B$3:$B$1000="ASMAR DIRECCIÓN")*(UPPER(MAESTRO!$L$3:$L$1000)="CONFIRMADO")),ROWS($A$3:A23))),"")</f>
        <v/>
      </c>
      <c r="E23" s="10" t="str">
        <f ca="1">IFERROR(INDEX(MAESTRO!E:E,_xludf.AGGREGATE(15,6,ROW(MAESTRO!$B$3:$B$1000)/((MAESTRO!$B$3:$B$1000="ASMAR DIRECCIÓN")*(UPPER(MAESTRO!$L$3:$L$1000)="CONFIRMADO")),ROWS($A$3:A23))),"")</f>
        <v/>
      </c>
      <c r="F23" s="10" t="str">
        <f ca="1">IFERROR(INDEX(MAESTRO!F:F,_xludf.AGGREGATE(15,6,ROW(MAESTRO!$B$3:$B$1000)/((MAESTRO!$B$3:$B$1000="ASMAR DIRECCIÓN")*(UPPER(MAESTRO!$L$3:$L$1000)="CONFIRMADO")),ROWS($A$3:A23))),"")</f>
        <v/>
      </c>
      <c r="G23" s="10" t="str">
        <f ca="1">IFERROR(INDEX(MAESTRO!G:G,_xludf.AGGREGATE(15,6,ROW(MAESTRO!$B$3:$B$1000)/((MAESTRO!$B$3:$B$1000="ASMAR DIRECCIÓN")*(UPPER(MAESTRO!$L$3:$L$1000)="CONFIRMADO")),ROWS($A$3:A23))),"")</f>
        <v/>
      </c>
      <c r="H23" s="10" t="str">
        <f ca="1">IFERROR(INDEX(MAESTRO!H:H,_xludf.AGGREGATE(15,6,ROW(MAESTRO!$B$3:$B$1000)/((MAESTRO!$B$3:$B$1000="ASMAR DIRECCIÓN")*(UPPER(MAESTRO!$L$3:$L$1000)="CONFIRMADO")),ROWS($A$3:A23))),"")</f>
        <v/>
      </c>
      <c r="I23" s="10" t="str">
        <f ca="1">IFERROR(INDEX(MAESTRO!I:I,_xludf.AGGREGATE(15,6,ROW(MAESTRO!$B$3:$B$1000)/((MAESTRO!$B$3:$B$1000="ASMAR DIRECCIÓN")*(UPPER(MAESTRO!$L$3:$L$1000)="CONFIRMADO")),ROWS($A$3:A23))),"")</f>
        <v/>
      </c>
      <c r="J23" s="10" t="str">
        <f ca="1">IFERROR(INDEX(MAESTRO!J:J,_xludf.AGGREGATE(15,6,ROW(MAESTRO!$B$3:$B$1000)/((MAESTRO!$B$3:$B$1000="ASMAR DIRECCIÓN")*(UPPER(MAESTRO!$L$3:$L$1000)="CONFIRMADO")),ROWS($A$3:A23))),"")</f>
        <v/>
      </c>
      <c r="K23" s="10" t="str">
        <f ca="1">IFERROR(INDEX(MAESTRO!K:K,_xludf.AGGREGATE(15,6,ROW(MAESTRO!$B$3:$B$1000)/((MAESTRO!$B$3:$B$1000="ASMAR DIRECCIÓN")*(UPPER(MAESTRO!$L$3:$L$1000)="CONFIRMADO")),ROWS($A$3:A23))),"")</f>
        <v/>
      </c>
      <c r="L23" s="10" t="str">
        <f ca="1">IFERROR(INDEX(MAESTRO!L:L,_xludf.AGGREGATE(15,6,ROW(MAESTRO!$B$3:$B$1000)/((MAESTRO!$B$3:$B$1000="ASMAR DIRECCIÓN")*(UPPER(MAESTRO!$L$3:$L$1000)="CONFIRMADO")),ROWS($A$3:A23))),"")</f>
        <v/>
      </c>
      <c r="M23" s="10" t="str">
        <f ca="1">IFERROR(INDEX(MAESTRO!M:M,_xludf.AGGREGATE(15,6,ROW(MAESTRO!$B$3:$B$1000)/((MAESTRO!$B$3:$B$1000="ASMAR DIRECCIÓN")*(UPPER(MAESTRO!$L$3:$L$1000)="CONFIRMADO")),ROWS($A$3:A23))),"")</f>
        <v/>
      </c>
      <c r="N23" s="10" t="str">
        <f ca="1">IFERROR(INDEX(MAESTRO!N:N,_xludf.AGGREGATE(15,6,ROW(MAESTRO!$B$3:$B$1000)/((MAESTRO!$B$3:$B$1000="ASMAR DIRECCIÓN")*(UPPER(MAESTRO!$L$3:$L$1000)="CONFIRMADO")),ROWS($A$3:A23))),"")</f>
        <v/>
      </c>
      <c r="O23" s="10" t="str">
        <f ca="1">IFERROR(INDEX(MAESTRO!O:O,_xludf.AGGREGATE(15,6,ROW(MAESTRO!$B$3:$B$1000)/((MAESTRO!$B$3:$B$1000="ASMAR DIRECCIÓN")*(UPPER(MAESTRO!$L$3:$L$1000)="CONFIRMADO")),ROWS($A$3:A23))),"")</f>
        <v/>
      </c>
      <c r="P23" s="10" t="str">
        <f ca="1">IFERROR(INDEX(MAESTRO!P:P,_xludf.AGGREGATE(15,6,ROW(MAESTRO!$B$3:$B$1000)/((MAESTRO!$B$3:$B$1000="ASMAR DIRECCIÓN")*(UPPER(MAESTRO!$L$3:$L$1000)="CONFIRMADO")),ROWS($A$3:A23))),"")</f>
        <v/>
      </c>
      <c r="Q23" s="10" t="str">
        <f ca="1">IFERROR(INDEX(MAESTRO!Q:Q,_xludf.AGGREGATE(15,6,ROW(MAESTRO!$B$3:$B$1000)/((MAESTRO!$B$3:$B$1000="ASMAR DIRECCIÓN")*(UPPER(MAESTRO!$L$3:$L$1000)="CONFIRMADO")),ROWS($A$3:A23))),"")</f>
        <v/>
      </c>
      <c r="R23" s="10" t="str">
        <f ca="1">IFERROR(INDEX(MAESTRO!R:R,_xludf.AGGREGATE(15,6,ROW(MAESTRO!$B$3:$B$1000)/((MAESTRO!$B$3:$B$1000="ASMAR DIRECCIÓN")*(UPPER(MAESTRO!$L$3:$L$1000)="CONFIRMADO")),ROWS($A$3:A23))),"")</f>
        <v/>
      </c>
      <c r="S23" s="10" t="str">
        <f ca="1">IFERROR(INDEX(MAESTRO!S:S,_xludf.AGGREGATE(15,6,ROW(MAESTRO!$B$3:$B$1000)/((MAESTRO!$B$3:$B$1000="ASMAR DIRECCIÓN")*(UPPER(MAESTRO!$L$3:$L$1000)="CONFIRMADO")),ROWS($A$3:A23))),"")</f>
        <v/>
      </c>
      <c r="T23" s="10" t="str">
        <f ca="1">IFERROR(INDEX(MAESTRO!T:T,_xludf.AGGREGATE(15,6,ROW(MAESTRO!$B$3:$B$1000)/((MAESTRO!$B$3:$B$1000="ASMAR DIRECCIÓN")*(UPPER(MAESTRO!$L$3:$L$1000)="CONFIRMADO")),ROWS($A$3:A23))),"")</f>
        <v/>
      </c>
      <c r="U23" s="10" t="str">
        <f ca="1">IFERROR(INDEX(MAESTRO!U:U,_xludf.AGGREGATE(15,6,ROW(MAESTRO!$B$3:$B$1000)/((MAESTRO!$B$3:$B$1000="ASMAR DIRECCIÓN")*(UPPER(MAESTRO!$L$3:$L$1000)="CONFIRMADO")),ROWS($A$3:A23))),"")</f>
        <v/>
      </c>
      <c r="V23" s="10" t="str">
        <f ca="1">IFERROR(INDEX(MAESTRO!V:V,_xludf.AGGREGATE(15,6,ROW(MAESTRO!$B$3:$B$1000)/((MAESTRO!$B$3:$B$1000="ASMAR DIRECCIÓN")*(UPPER(MAESTRO!$L$3:$L$1000)="CONFIRMADO")),ROWS($A$3:A23))),"")</f>
        <v/>
      </c>
      <c r="W23" s="10" t="str">
        <f ca="1">IFERROR(INDEX(MAESTRO!W:W,_xludf.AGGREGATE(15,6,ROW(MAESTRO!$B$3:$B$1000)/((MAESTRO!$B$3:$B$1000="ASMAR DIRECCIÓN")*(UPPER(MAESTRO!$L$3:$L$1000)="CONFIRMADO")),ROWS($A$3:A23))),"")</f>
        <v/>
      </c>
      <c r="X23" s="10" t="str">
        <f ca="1">IFERROR(INDEX(MAESTRO!X:X,_xludf.AGGREGATE(15,6,ROW(MAESTRO!$B$3:$B$1000)/((MAESTRO!$B$3:$B$1000="ASMAR DIRECCIÓN")*(UPPER(MAESTRO!$L$3:$L$1000)="CONFIRMADO")),ROWS($A$3:A23))),"")</f>
        <v/>
      </c>
    </row>
    <row r="24" spans="1:24" ht="22.05" customHeight="1">
      <c r="A24" s="11" t="str">
        <f ca="1">IFERROR(INDEX(MAESTRO!A:A,_xludf.AGGREGATE(15,6,ROW(MAESTRO!$B$3:$B$1000)/((MAESTRO!$B$3:$B$1000="ASMAR DIRECCIÓN")*(UPPER(MAESTRO!$L$3:$L$1000)="CONFIRMADO")),ROWS($A$3:A24))),"")</f>
        <v/>
      </c>
      <c r="B24" s="11" t="str">
        <f ca="1">IFERROR(INDEX(MAESTRO!B:B,_xludf.AGGREGATE(15,6,ROW(MAESTRO!$B$3:$B$1000)/((MAESTRO!$B$3:$B$1000="ASMAR DIRECCIÓN")*(UPPER(MAESTRO!$L$3:$L$1000)="CONFIRMADO")),ROWS($A$3:A24))),"")</f>
        <v/>
      </c>
      <c r="C24" s="11" t="str">
        <f ca="1">IFERROR(INDEX(MAESTRO!C:C,_xludf.AGGREGATE(15,6,ROW(MAESTRO!$B$3:$B$1000)/((MAESTRO!$B$3:$B$1000="ASMAR DIRECCIÓN")*(UPPER(MAESTRO!$L$3:$L$1000)="CONFIRMADO")),ROWS($A$3:A24))),"")</f>
        <v/>
      </c>
      <c r="D24" s="11" t="str">
        <f ca="1">IFERROR(INDEX(MAESTRO!D:D,_xludf.AGGREGATE(15,6,ROW(MAESTRO!$B$3:$B$1000)/((MAESTRO!$B$3:$B$1000="ASMAR DIRECCIÓN")*(UPPER(MAESTRO!$L$3:$L$1000)="CONFIRMADO")),ROWS($A$3:A24))),"")</f>
        <v/>
      </c>
      <c r="E24" s="11" t="str">
        <f ca="1">IFERROR(INDEX(MAESTRO!E:E,_xludf.AGGREGATE(15,6,ROW(MAESTRO!$B$3:$B$1000)/((MAESTRO!$B$3:$B$1000="ASMAR DIRECCIÓN")*(UPPER(MAESTRO!$L$3:$L$1000)="CONFIRMADO")),ROWS($A$3:A24))),"")</f>
        <v/>
      </c>
      <c r="F24" s="11" t="str">
        <f ca="1">IFERROR(INDEX(MAESTRO!F:F,_xludf.AGGREGATE(15,6,ROW(MAESTRO!$B$3:$B$1000)/((MAESTRO!$B$3:$B$1000="ASMAR DIRECCIÓN")*(UPPER(MAESTRO!$L$3:$L$1000)="CONFIRMADO")),ROWS($A$3:A24))),"")</f>
        <v/>
      </c>
      <c r="G24" s="11" t="str">
        <f ca="1">IFERROR(INDEX(MAESTRO!G:G,_xludf.AGGREGATE(15,6,ROW(MAESTRO!$B$3:$B$1000)/((MAESTRO!$B$3:$B$1000="ASMAR DIRECCIÓN")*(UPPER(MAESTRO!$L$3:$L$1000)="CONFIRMADO")),ROWS($A$3:A24))),"")</f>
        <v/>
      </c>
      <c r="H24" s="11" t="str">
        <f ca="1">IFERROR(INDEX(MAESTRO!H:H,_xludf.AGGREGATE(15,6,ROW(MAESTRO!$B$3:$B$1000)/((MAESTRO!$B$3:$B$1000="ASMAR DIRECCIÓN")*(UPPER(MAESTRO!$L$3:$L$1000)="CONFIRMADO")),ROWS($A$3:A24))),"")</f>
        <v/>
      </c>
      <c r="I24" s="11" t="str">
        <f ca="1">IFERROR(INDEX(MAESTRO!I:I,_xludf.AGGREGATE(15,6,ROW(MAESTRO!$B$3:$B$1000)/((MAESTRO!$B$3:$B$1000="ASMAR DIRECCIÓN")*(UPPER(MAESTRO!$L$3:$L$1000)="CONFIRMADO")),ROWS($A$3:A24))),"")</f>
        <v/>
      </c>
      <c r="J24" s="11" t="str">
        <f ca="1">IFERROR(INDEX(MAESTRO!J:J,_xludf.AGGREGATE(15,6,ROW(MAESTRO!$B$3:$B$1000)/((MAESTRO!$B$3:$B$1000="ASMAR DIRECCIÓN")*(UPPER(MAESTRO!$L$3:$L$1000)="CONFIRMADO")),ROWS($A$3:A24))),"")</f>
        <v/>
      </c>
      <c r="K24" s="11" t="str">
        <f ca="1">IFERROR(INDEX(MAESTRO!K:K,_xludf.AGGREGATE(15,6,ROW(MAESTRO!$B$3:$B$1000)/((MAESTRO!$B$3:$B$1000="ASMAR DIRECCIÓN")*(UPPER(MAESTRO!$L$3:$L$1000)="CONFIRMADO")),ROWS($A$3:A24))),"")</f>
        <v/>
      </c>
      <c r="L24" s="11" t="str">
        <f ca="1">IFERROR(INDEX(MAESTRO!L:L,_xludf.AGGREGATE(15,6,ROW(MAESTRO!$B$3:$B$1000)/((MAESTRO!$B$3:$B$1000="ASMAR DIRECCIÓN")*(UPPER(MAESTRO!$L$3:$L$1000)="CONFIRMADO")),ROWS($A$3:A24))),"")</f>
        <v/>
      </c>
      <c r="M24" s="11" t="str">
        <f ca="1">IFERROR(INDEX(MAESTRO!M:M,_xludf.AGGREGATE(15,6,ROW(MAESTRO!$B$3:$B$1000)/((MAESTRO!$B$3:$B$1000="ASMAR DIRECCIÓN")*(UPPER(MAESTRO!$L$3:$L$1000)="CONFIRMADO")),ROWS($A$3:A24))),"")</f>
        <v/>
      </c>
      <c r="N24" s="11" t="str">
        <f ca="1">IFERROR(INDEX(MAESTRO!N:N,_xludf.AGGREGATE(15,6,ROW(MAESTRO!$B$3:$B$1000)/((MAESTRO!$B$3:$B$1000="ASMAR DIRECCIÓN")*(UPPER(MAESTRO!$L$3:$L$1000)="CONFIRMADO")),ROWS($A$3:A24))),"")</f>
        <v/>
      </c>
      <c r="O24" s="11" t="str">
        <f ca="1">IFERROR(INDEX(MAESTRO!O:O,_xludf.AGGREGATE(15,6,ROW(MAESTRO!$B$3:$B$1000)/((MAESTRO!$B$3:$B$1000="ASMAR DIRECCIÓN")*(UPPER(MAESTRO!$L$3:$L$1000)="CONFIRMADO")),ROWS($A$3:A24))),"")</f>
        <v/>
      </c>
      <c r="P24" s="11" t="str">
        <f ca="1">IFERROR(INDEX(MAESTRO!P:P,_xludf.AGGREGATE(15,6,ROW(MAESTRO!$B$3:$B$1000)/((MAESTRO!$B$3:$B$1000="ASMAR DIRECCIÓN")*(UPPER(MAESTRO!$L$3:$L$1000)="CONFIRMADO")),ROWS($A$3:A24))),"")</f>
        <v/>
      </c>
      <c r="Q24" s="11" t="str">
        <f ca="1">IFERROR(INDEX(MAESTRO!Q:Q,_xludf.AGGREGATE(15,6,ROW(MAESTRO!$B$3:$B$1000)/((MAESTRO!$B$3:$B$1000="ASMAR DIRECCIÓN")*(UPPER(MAESTRO!$L$3:$L$1000)="CONFIRMADO")),ROWS($A$3:A24))),"")</f>
        <v/>
      </c>
      <c r="R24" s="11" t="str">
        <f ca="1">IFERROR(INDEX(MAESTRO!R:R,_xludf.AGGREGATE(15,6,ROW(MAESTRO!$B$3:$B$1000)/((MAESTRO!$B$3:$B$1000="ASMAR DIRECCIÓN")*(UPPER(MAESTRO!$L$3:$L$1000)="CONFIRMADO")),ROWS($A$3:A24))),"")</f>
        <v/>
      </c>
      <c r="S24" s="11" t="str">
        <f ca="1">IFERROR(INDEX(MAESTRO!S:S,_xludf.AGGREGATE(15,6,ROW(MAESTRO!$B$3:$B$1000)/((MAESTRO!$B$3:$B$1000="ASMAR DIRECCIÓN")*(UPPER(MAESTRO!$L$3:$L$1000)="CONFIRMADO")),ROWS($A$3:A24))),"")</f>
        <v/>
      </c>
      <c r="T24" s="11" t="str">
        <f ca="1">IFERROR(INDEX(MAESTRO!T:T,_xludf.AGGREGATE(15,6,ROW(MAESTRO!$B$3:$B$1000)/((MAESTRO!$B$3:$B$1000="ASMAR DIRECCIÓN")*(UPPER(MAESTRO!$L$3:$L$1000)="CONFIRMADO")),ROWS($A$3:A24))),"")</f>
        <v/>
      </c>
      <c r="U24" s="11" t="str">
        <f ca="1">IFERROR(INDEX(MAESTRO!U:U,_xludf.AGGREGATE(15,6,ROW(MAESTRO!$B$3:$B$1000)/((MAESTRO!$B$3:$B$1000="ASMAR DIRECCIÓN")*(UPPER(MAESTRO!$L$3:$L$1000)="CONFIRMADO")),ROWS($A$3:A24))),"")</f>
        <v/>
      </c>
      <c r="V24" s="11" t="str">
        <f ca="1">IFERROR(INDEX(MAESTRO!V:V,_xludf.AGGREGATE(15,6,ROW(MAESTRO!$B$3:$B$1000)/((MAESTRO!$B$3:$B$1000="ASMAR DIRECCIÓN")*(UPPER(MAESTRO!$L$3:$L$1000)="CONFIRMADO")),ROWS($A$3:A24))),"")</f>
        <v/>
      </c>
      <c r="W24" s="11" t="str">
        <f ca="1">IFERROR(INDEX(MAESTRO!W:W,_xludf.AGGREGATE(15,6,ROW(MAESTRO!$B$3:$B$1000)/((MAESTRO!$B$3:$B$1000="ASMAR DIRECCIÓN")*(UPPER(MAESTRO!$L$3:$L$1000)="CONFIRMADO")),ROWS($A$3:A24))),"")</f>
        <v/>
      </c>
      <c r="X24" s="11" t="str">
        <f ca="1">IFERROR(INDEX(MAESTRO!X:X,_xludf.AGGREGATE(15,6,ROW(MAESTRO!$B$3:$B$1000)/((MAESTRO!$B$3:$B$1000="ASMAR DIRECCIÓN")*(UPPER(MAESTRO!$L$3:$L$1000)="CONFIRMADO")),ROWS($A$3:A24))),"")</f>
        <v/>
      </c>
    </row>
    <row r="25" spans="1:24" ht="22.05" customHeight="1">
      <c r="A25" s="10" t="str">
        <f ca="1">IFERROR(INDEX(MAESTRO!A:A,_xludf.AGGREGATE(15,6,ROW(MAESTRO!$B$3:$B$1000)/((MAESTRO!$B$3:$B$1000="ASMAR DIRECCIÓN")*(UPPER(MAESTRO!$L$3:$L$1000)="CONFIRMADO")),ROWS($A$3:A25))),"")</f>
        <v/>
      </c>
      <c r="B25" s="10" t="str">
        <f ca="1">IFERROR(INDEX(MAESTRO!B:B,_xludf.AGGREGATE(15,6,ROW(MAESTRO!$B$3:$B$1000)/((MAESTRO!$B$3:$B$1000="ASMAR DIRECCIÓN")*(UPPER(MAESTRO!$L$3:$L$1000)="CONFIRMADO")),ROWS($A$3:A25))),"")</f>
        <v/>
      </c>
      <c r="C25" s="10" t="str">
        <f ca="1">IFERROR(INDEX(MAESTRO!C:C,_xludf.AGGREGATE(15,6,ROW(MAESTRO!$B$3:$B$1000)/((MAESTRO!$B$3:$B$1000="ASMAR DIRECCIÓN")*(UPPER(MAESTRO!$L$3:$L$1000)="CONFIRMADO")),ROWS($A$3:A25))),"")</f>
        <v/>
      </c>
      <c r="D25" s="10" t="str">
        <f ca="1">IFERROR(INDEX(MAESTRO!D:D,_xludf.AGGREGATE(15,6,ROW(MAESTRO!$B$3:$B$1000)/((MAESTRO!$B$3:$B$1000="ASMAR DIRECCIÓN")*(UPPER(MAESTRO!$L$3:$L$1000)="CONFIRMADO")),ROWS($A$3:A25))),"")</f>
        <v/>
      </c>
      <c r="E25" s="10" t="str">
        <f ca="1">IFERROR(INDEX(MAESTRO!E:E,_xludf.AGGREGATE(15,6,ROW(MAESTRO!$B$3:$B$1000)/((MAESTRO!$B$3:$B$1000="ASMAR DIRECCIÓN")*(UPPER(MAESTRO!$L$3:$L$1000)="CONFIRMADO")),ROWS($A$3:A25))),"")</f>
        <v/>
      </c>
      <c r="F25" s="10" t="str">
        <f ca="1">IFERROR(INDEX(MAESTRO!F:F,_xludf.AGGREGATE(15,6,ROW(MAESTRO!$B$3:$B$1000)/((MAESTRO!$B$3:$B$1000="ASMAR DIRECCIÓN")*(UPPER(MAESTRO!$L$3:$L$1000)="CONFIRMADO")),ROWS($A$3:A25))),"")</f>
        <v/>
      </c>
      <c r="G25" s="10" t="str">
        <f ca="1">IFERROR(INDEX(MAESTRO!G:G,_xludf.AGGREGATE(15,6,ROW(MAESTRO!$B$3:$B$1000)/((MAESTRO!$B$3:$B$1000="ASMAR DIRECCIÓN")*(UPPER(MAESTRO!$L$3:$L$1000)="CONFIRMADO")),ROWS($A$3:A25))),"")</f>
        <v/>
      </c>
      <c r="H25" s="10" t="str">
        <f ca="1">IFERROR(INDEX(MAESTRO!H:H,_xludf.AGGREGATE(15,6,ROW(MAESTRO!$B$3:$B$1000)/((MAESTRO!$B$3:$B$1000="ASMAR DIRECCIÓN")*(UPPER(MAESTRO!$L$3:$L$1000)="CONFIRMADO")),ROWS($A$3:A25))),"")</f>
        <v/>
      </c>
      <c r="I25" s="10" t="str">
        <f ca="1">IFERROR(INDEX(MAESTRO!I:I,_xludf.AGGREGATE(15,6,ROW(MAESTRO!$B$3:$B$1000)/((MAESTRO!$B$3:$B$1000="ASMAR DIRECCIÓN")*(UPPER(MAESTRO!$L$3:$L$1000)="CONFIRMADO")),ROWS($A$3:A25))),"")</f>
        <v/>
      </c>
      <c r="J25" s="10" t="str">
        <f ca="1">IFERROR(INDEX(MAESTRO!J:J,_xludf.AGGREGATE(15,6,ROW(MAESTRO!$B$3:$B$1000)/((MAESTRO!$B$3:$B$1000="ASMAR DIRECCIÓN")*(UPPER(MAESTRO!$L$3:$L$1000)="CONFIRMADO")),ROWS($A$3:A25))),"")</f>
        <v/>
      </c>
      <c r="K25" s="10" t="str">
        <f ca="1">IFERROR(INDEX(MAESTRO!K:K,_xludf.AGGREGATE(15,6,ROW(MAESTRO!$B$3:$B$1000)/((MAESTRO!$B$3:$B$1000="ASMAR DIRECCIÓN")*(UPPER(MAESTRO!$L$3:$L$1000)="CONFIRMADO")),ROWS($A$3:A25))),"")</f>
        <v/>
      </c>
      <c r="L25" s="10" t="str">
        <f ca="1">IFERROR(INDEX(MAESTRO!L:L,_xludf.AGGREGATE(15,6,ROW(MAESTRO!$B$3:$B$1000)/((MAESTRO!$B$3:$B$1000="ASMAR DIRECCIÓN")*(UPPER(MAESTRO!$L$3:$L$1000)="CONFIRMADO")),ROWS($A$3:A25))),"")</f>
        <v/>
      </c>
      <c r="M25" s="10" t="str">
        <f ca="1">IFERROR(INDEX(MAESTRO!M:M,_xludf.AGGREGATE(15,6,ROW(MAESTRO!$B$3:$B$1000)/((MAESTRO!$B$3:$B$1000="ASMAR DIRECCIÓN")*(UPPER(MAESTRO!$L$3:$L$1000)="CONFIRMADO")),ROWS($A$3:A25))),"")</f>
        <v/>
      </c>
      <c r="N25" s="10" t="str">
        <f ca="1">IFERROR(INDEX(MAESTRO!N:N,_xludf.AGGREGATE(15,6,ROW(MAESTRO!$B$3:$B$1000)/((MAESTRO!$B$3:$B$1000="ASMAR DIRECCIÓN")*(UPPER(MAESTRO!$L$3:$L$1000)="CONFIRMADO")),ROWS($A$3:A25))),"")</f>
        <v/>
      </c>
      <c r="O25" s="10" t="str">
        <f ca="1">IFERROR(INDEX(MAESTRO!O:O,_xludf.AGGREGATE(15,6,ROW(MAESTRO!$B$3:$B$1000)/((MAESTRO!$B$3:$B$1000="ASMAR DIRECCIÓN")*(UPPER(MAESTRO!$L$3:$L$1000)="CONFIRMADO")),ROWS($A$3:A25))),"")</f>
        <v/>
      </c>
      <c r="P25" s="10" t="str">
        <f ca="1">IFERROR(INDEX(MAESTRO!P:P,_xludf.AGGREGATE(15,6,ROW(MAESTRO!$B$3:$B$1000)/((MAESTRO!$B$3:$B$1000="ASMAR DIRECCIÓN")*(UPPER(MAESTRO!$L$3:$L$1000)="CONFIRMADO")),ROWS($A$3:A25))),"")</f>
        <v/>
      </c>
      <c r="Q25" s="10" t="str">
        <f ca="1">IFERROR(INDEX(MAESTRO!Q:Q,_xludf.AGGREGATE(15,6,ROW(MAESTRO!$B$3:$B$1000)/((MAESTRO!$B$3:$B$1000="ASMAR DIRECCIÓN")*(UPPER(MAESTRO!$L$3:$L$1000)="CONFIRMADO")),ROWS($A$3:A25))),"")</f>
        <v/>
      </c>
      <c r="R25" s="10" t="str">
        <f ca="1">IFERROR(INDEX(MAESTRO!R:R,_xludf.AGGREGATE(15,6,ROW(MAESTRO!$B$3:$B$1000)/((MAESTRO!$B$3:$B$1000="ASMAR DIRECCIÓN")*(UPPER(MAESTRO!$L$3:$L$1000)="CONFIRMADO")),ROWS($A$3:A25))),"")</f>
        <v/>
      </c>
      <c r="S25" s="10" t="str">
        <f ca="1">IFERROR(INDEX(MAESTRO!S:S,_xludf.AGGREGATE(15,6,ROW(MAESTRO!$B$3:$B$1000)/((MAESTRO!$B$3:$B$1000="ASMAR DIRECCIÓN")*(UPPER(MAESTRO!$L$3:$L$1000)="CONFIRMADO")),ROWS($A$3:A25))),"")</f>
        <v/>
      </c>
      <c r="T25" s="10" t="str">
        <f ca="1">IFERROR(INDEX(MAESTRO!T:T,_xludf.AGGREGATE(15,6,ROW(MAESTRO!$B$3:$B$1000)/((MAESTRO!$B$3:$B$1000="ASMAR DIRECCIÓN")*(UPPER(MAESTRO!$L$3:$L$1000)="CONFIRMADO")),ROWS($A$3:A25))),"")</f>
        <v/>
      </c>
      <c r="U25" s="10" t="str">
        <f ca="1">IFERROR(INDEX(MAESTRO!U:U,_xludf.AGGREGATE(15,6,ROW(MAESTRO!$B$3:$B$1000)/((MAESTRO!$B$3:$B$1000="ASMAR DIRECCIÓN")*(UPPER(MAESTRO!$L$3:$L$1000)="CONFIRMADO")),ROWS($A$3:A25))),"")</f>
        <v/>
      </c>
      <c r="V25" s="10" t="str">
        <f ca="1">IFERROR(INDEX(MAESTRO!V:V,_xludf.AGGREGATE(15,6,ROW(MAESTRO!$B$3:$B$1000)/((MAESTRO!$B$3:$B$1000="ASMAR DIRECCIÓN")*(UPPER(MAESTRO!$L$3:$L$1000)="CONFIRMADO")),ROWS($A$3:A25))),"")</f>
        <v/>
      </c>
      <c r="W25" s="10" t="str">
        <f ca="1">IFERROR(INDEX(MAESTRO!W:W,_xludf.AGGREGATE(15,6,ROW(MAESTRO!$B$3:$B$1000)/((MAESTRO!$B$3:$B$1000="ASMAR DIRECCIÓN")*(UPPER(MAESTRO!$L$3:$L$1000)="CONFIRMADO")),ROWS($A$3:A25))),"")</f>
        <v/>
      </c>
      <c r="X25" s="10" t="str">
        <f ca="1">IFERROR(INDEX(MAESTRO!X:X,_xludf.AGGREGATE(15,6,ROW(MAESTRO!$B$3:$B$1000)/((MAESTRO!$B$3:$B$1000="ASMAR DIRECCIÓN")*(UPPER(MAESTRO!$L$3:$L$1000)="CONFIRMADO")),ROWS($A$3:A25))),"")</f>
        <v/>
      </c>
    </row>
    <row r="26" spans="1:24" ht="22.05" customHeight="1">
      <c r="A26" s="11" t="str">
        <f ca="1">IFERROR(INDEX(MAESTRO!A:A,_xludf.AGGREGATE(15,6,ROW(MAESTRO!$B$3:$B$1000)/((MAESTRO!$B$3:$B$1000="ASMAR DIRECCIÓN")*(UPPER(MAESTRO!$L$3:$L$1000)="CONFIRMADO")),ROWS($A$3:A26))),"")</f>
        <v/>
      </c>
      <c r="B26" s="11" t="str">
        <f ca="1">IFERROR(INDEX(MAESTRO!B:B,_xludf.AGGREGATE(15,6,ROW(MAESTRO!$B$3:$B$1000)/((MAESTRO!$B$3:$B$1000="ASMAR DIRECCIÓN")*(UPPER(MAESTRO!$L$3:$L$1000)="CONFIRMADO")),ROWS($A$3:A26))),"")</f>
        <v/>
      </c>
      <c r="C26" s="11" t="str">
        <f ca="1">IFERROR(INDEX(MAESTRO!C:C,_xludf.AGGREGATE(15,6,ROW(MAESTRO!$B$3:$B$1000)/((MAESTRO!$B$3:$B$1000="ASMAR DIRECCIÓN")*(UPPER(MAESTRO!$L$3:$L$1000)="CONFIRMADO")),ROWS($A$3:A26))),"")</f>
        <v/>
      </c>
      <c r="D26" s="11" t="str">
        <f ca="1">IFERROR(INDEX(MAESTRO!D:D,_xludf.AGGREGATE(15,6,ROW(MAESTRO!$B$3:$B$1000)/((MAESTRO!$B$3:$B$1000="ASMAR DIRECCIÓN")*(UPPER(MAESTRO!$L$3:$L$1000)="CONFIRMADO")),ROWS($A$3:A26))),"")</f>
        <v/>
      </c>
      <c r="E26" s="11" t="str">
        <f ca="1">IFERROR(INDEX(MAESTRO!E:E,_xludf.AGGREGATE(15,6,ROW(MAESTRO!$B$3:$B$1000)/((MAESTRO!$B$3:$B$1000="ASMAR DIRECCIÓN")*(UPPER(MAESTRO!$L$3:$L$1000)="CONFIRMADO")),ROWS($A$3:A26))),"")</f>
        <v/>
      </c>
      <c r="F26" s="11" t="str">
        <f ca="1">IFERROR(INDEX(MAESTRO!F:F,_xludf.AGGREGATE(15,6,ROW(MAESTRO!$B$3:$B$1000)/((MAESTRO!$B$3:$B$1000="ASMAR DIRECCIÓN")*(UPPER(MAESTRO!$L$3:$L$1000)="CONFIRMADO")),ROWS($A$3:A26))),"")</f>
        <v/>
      </c>
      <c r="G26" s="11" t="str">
        <f ca="1">IFERROR(INDEX(MAESTRO!G:G,_xludf.AGGREGATE(15,6,ROW(MAESTRO!$B$3:$B$1000)/((MAESTRO!$B$3:$B$1000="ASMAR DIRECCIÓN")*(UPPER(MAESTRO!$L$3:$L$1000)="CONFIRMADO")),ROWS($A$3:A26))),"")</f>
        <v/>
      </c>
      <c r="H26" s="11" t="str">
        <f ca="1">IFERROR(INDEX(MAESTRO!H:H,_xludf.AGGREGATE(15,6,ROW(MAESTRO!$B$3:$B$1000)/((MAESTRO!$B$3:$B$1000="ASMAR DIRECCIÓN")*(UPPER(MAESTRO!$L$3:$L$1000)="CONFIRMADO")),ROWS($A$3:A26))),"")</f>
        <v/>
      </c>
      <c r="I26" s="11" t="str">
        <f ca="1">IFERROR(INDEX(MAESTRO!I:I,_xludf.AGGREGATE(15,6,ROW(MAESTRO!$B$3:$B$1000)/((MAESTRO!$B$3:$B$1000="ASMAR DIRECCIÓN")*(UPPER(MAESTRO!$L$3:$L$1000)="CONFIRMADO")),ROWS($A$3:A26))),"")</f>
        <v/>
      </c>
      <c r="J26" s="11" t="str">
        <f ca="1">IFERROR(INDEX(MAESTRO!J:J,_xludf.AGGREGATE(15,6,ROW(MAESTRO!$B$3:$B$1000)/((MAESTRO!$B$3:$B$1000="ASMAR DIRECCIÓN")*(UPPER(MAESTRO!$L$3:$L$1000)="CONFIRMADO")),ROWS($A$3:A26))),"")</f>
        <v/>
      </c>
      <c r="K26" s="11" t="str">
        <f ca="1">IFERROR(INDEX(MAESTRO!K:K,_xludf.AGGREGATE(15,6,ROW(MAESTRO!$B$3:$B$1000)/((MAESTRO!$B$3:$B$1000="ASMAR DIRECCIÓN")*(UPPER(MAESTRO!$L$3:$L$1000)="CONFIRMADO")),ROWS($A$3:A26))),"")</f>
        <v/>
      </c>
      <c r="L26" s="11" t="str">
        <f ca="1">IFERROR(INDEX(MAESTRO!L:L,_xludf.AGGREGATE(15,6,ROW(MAESTRO!$B$3:$B$1000)/((MAESTRO!$B$3:$B$1000="ASMAR DIRECCIÓN")*(UPPER(MAESTRO!$L$3:$L$1000)="CONFIRMADO")),ROWS($A$3:A26))),"")</f>
        <v/>
      </c>
      <c r="M26" s="11" t="str">
        <f ca="1">IFERROR(INDEX(MAESTRO!M:M,_xludf.AGGREGATE(15,6,ROW(MAESTRO!$B$3:$B$1000)/((MAESTRO!$B$3:$B$1000="ASMAR DIRECCIÓN")*(UPPER(MAESTRO!$L$3:$L$1000)="CONFIRMADO")),ROWS($A$3:A26))),"")</f>
        <v/>
      </c>
      <c r="N26" s="11" t="str">
        <f ca="1">IFERROR(INDEX(MAESTRO!N:N,_xludf.AGGREGATE(15,6,ROW(MAESTRO!$B$3:$B$1000)/((MAESTRO!$B$3:$B$1000="ASMAR DIRECCIÓN")*(UPPER(MAESTRO!$L$3:$L$1000)="CONFIRMADO")),ROWS($A$3:A26))),"")</f>
        <v/>
      </c>
      <c r="O26" s="11" t="str">
        <f ca="1">IFERROR(INDEX(MAESTRO!O:O,_xludf.AGGREGATE(15,6,ROW(MAESTRO!$B$3:$B$1000)/((MAESTRO!$B$3:$B$1000="ASMAR DIRECCIÓN")*(UPPER(MAESTRO!$L$3:$L$1000)="CONFIRMADO")),ROWS($A$3:A26))),"")</f>
        <v/>
      </c>
      <c r="P26" s="11" t="str">
        <f ca="1">IFERROR(INDEX(MAESTRO!P:P,_xludf.AGGREGATE(15,6,ROW(MAESTRO!$B$3:$B$1000)/((MAESTRO!$B$3:$B$1000="ASMAR DIRECCIÓN")*(UPPER(MAESTRO!$L$3:$L$1000)="CONFIRMADO")),ROWS($A$3:A26))),"")</f>
        <v/>
      </c>
      <c r="Q26" s="11" t="str">
        <f ca="1">IFERROR(INDEX(MAESTRO!Q:Q,_xludf.AGGREGATE(15,6,ROW(MAESTRO!$B$3:$B$1000)/((MAESTRO!$B$3:$B$1000="ASMAR DIRECCIÓN")*(UPPER(MAESTRO!$L$3:$L$1000)="CONFIRMADO")),ROWS($A$3:A26))),"")</f>
        <v/>
      </c>
      <c r="R26" s="11" t="str">
        <f ca="1">IFERROR(INDEX(MAESTRO!R:R,_xludf.AGGREGATE(15,6,ROW(MAESTRO!$B$3:$B$1000)/((MAESTRO!$B$3:$B$1000="ASMAR DIRECCIÓN")*(UPPER(MAESTRO!$L$3:$L$1000)="CONFIRMADO")),ROWS($A$3:A26))),"")</f>
        <v/>
      </c>
      <c r="S26" s="11" t="str">
        <f ca="1">IFERROR(INDEX(MAESTRO!S:S,_xludf.AGGREGATE(15,6,ROW(MAESTRO!$B$3:$B$1000)/((MAESTRO!$B$3:$B$1000="ASMAR DIRECCIÓN")*(UPPER(MAESTRO!$L$3:$L$1000)="CONFIRMADO")),ROWS($A$3:A26))),"")</f>
        <v/>
      </c>
      <c r="T26" s="11" t="str">
        <f ca="1">IFERROR(INDEX(MAESTRO!T:T,_xludf.AGGREGATE(15,6,ROW(MAESTRO!$B$3:$B$1000)/((MAESTRO!$B$3:$B$1000="ASMAR DIRECCIÓN")*(UPPER(MAESTRO!$L$3:$L$1000)="CONFIRMADO")),ROWS($A$3:A26))),"")</f>
        <v/>
      </c>
      <c r="U26" s="11" t="str">
        <f ca="1">IFERROR(INDEX(MAESTRO!U:U,_xludf.AGGREGATE(15,6,ROW(MAESTRO!$B$3:$B$1000)/((MAESTRO!$B$3:$B$1000="ASMAR DIRECCIÓN")*(UPPER(MAESTRO!$L$3:$L$1000)="CONFIRMADO")),ROWS($A$3:A26))),"")</f>
        <v/>
      </c>
      <c r="V26" s="11" t="str">
        <f ca="1">IFERROR(INDEX(MAESTRO!V:V,_xludf.AGGREGATE(15,6,ROW(MAESTRO!$B$3:$B$1000)/((MAESTRO!$B$3:$B$1000="ASMAR DIRECCIÓN")*(UPPER(MAESTRO!$L$3:$L$1000)="CONFIRMADO")),ROWS($A$3:A26))),"")</f>
        <v/>
      </c>
      <c r="W26" s="11" t="str">
        <f ca="1">IFERROR(INDEX(MAESTRO!W:W,_xludf.AGGREGATE(15,6,ROW(MAESTRO!$B$3:$B$1000)/((MAESTRO!$B$3:$B$1000="ASMAR DIRECCIÓN")*(UPPER(MAESTRO!$L$3:$L$1000)="CONFIRMADO")),ROWS($A$3:A26))),"")</f>
        <v/>
      </c>
      <c r="X26" s="11" t="str">
        <f ca="1">IFERROR(INDEX(MAESTRO!X:X,_xludf.AGGREGATE(15,6,ROW(MAESTRO!$B$3:$B$1000)/((MAESTRO!$B$3:$B$1000="ASMAR DIRECCIÓN")*(UPPER(MAESTRO!$L$3:$L$1000)="CONFIRMADO")),ROWS($A$3:A26))),"")</f>
        <v/>
      </c>
    </row>
    <row r="27" spans="1:24" ht="22.05" customHeight="1">
      <c r="A27" s="10" t="str">
        <f ca="1">IFERROR(INDEX(MAESTRO!A:A,_xludf.AGGREGATE(15,6,ROW(MAESTRO!$B$3:$B$1000)/((MAESTRO!$B$3:$B$1000="ASMAR DIRECCIÓN")*(UPPER(MAESTRO!$L$3:$L$1000)="CONFIRMADO")),ROWS($A$3:A27))),"")</f>
        <v/>
      </c>
      <c r="B27" s="10" t="str">
        <f ca="1">IFERROR(INDEX(MAESTRO!B:B,_xludf.AGGREGATE(15,6,ROW(MAESTRO!$B$3:$B$1000)/((MAESTRO!$B$3:$B$1000="ASMAR DIRECCIÓN")*(UPPER(MAESTRO!$L$3:$L$1000)="CONFIRMADO")),ROWS($A$3:A27))),"")</f>
        <v/>
      </c>
      <c r="C27" s="10" t="str">
        <f ca="1">IFERROR(INDEX(MAESTRO!C:C,_xludf.AGGREGATE(15,6,ROW(MAESTRO!$B$3:$B$1000)/((MAESTRO!$B$3:$B$1000="ASMAR DIRECCIÓN")*(UPPER(MAESTRO!$L$3:$L$1000)="CONFIRMADO")),ROWS($A$3:A27))),"")</f>
        <v/>
      </c>
      <c r="D27" s="10" t="str">
        <f ca="1">IFERROR(INDEX(MAESTRO!D:D,_xludf.AGGREGATE(15,6,ROW(MAESTRO!$B$3:$B$1000)/((MAESTRO!$B$3:$B$1000="ASMAR DIRECCIÓN")*(UPPER(MAESTRO!$L$3:$L$1000)="CONFIRMADO")),ROWS($A$3:A27))),"")</f>
        <v/>
      </c>
      <c r="E27" s="10" t="str">
        <f ca="1">IFERROR(INDEX(MAESTRO!E:E,_xludf.AGGREGATE(15,6,ROW(MAESTRO!$B$3:$B$1000)/((MAESTRO!$B$3:$B$1000="ASMAR DIRECCIÓN")*(UPPER(MAESTRO!$L$3:$L$1000)="CONFIRMADO")),ROWS($A$3:A27))),"")</f>
        <v/>
      </c>
      <c r="F27" s="10" t="str">
        <f ca="1">IFERROR(INDEX(MAESTRO!F:F,_xludf.AGGREGATE(15,6,ROW(MAESTRO!$B$3:$B$1000)/((MAESTRO!$B$3:$B$1000="ASMAR DIRECCIÓN")*(UPPER(MAESTRO!$L$3:$L$1000)="CONFIRMADO")),ROWS($A$3:A27))),"")</f>
        <v/>
      </c>
      <c r="G27" s="10" t="str">
        <f ca="1">IFERROR(INDEX(MAESTRO!G:G,_xludf.AGGREGATE(15,6,ROW(MAESTRO!$B$3:$B$1000)/((MAESTRO!$B$3:$B$1000="ASMAR DIRECCIÓN")*(UPPER(MAESTRO!$L$3:$L$1000)="CONFIRMADO")),ROWS($A$3:A27))),"")</f>
        <v/>
      </c>
      <c r="H27" s="10" t="str">
        <f ca="1">IFERROR(INDEX(MAESTRO!H:H,_xludf.AGGREGATE(15,6,ROW(MAESTRO!$B$3:$B$1000)/((MAESTRO!$B$3:$B$1000="ASMAR DIRECCIÓN")*(UPPER(MAESTRO!$L$3:$L$1000)="CONFIRMADO")),ROWS($A$3:A27))),"")</f>
        <v/>
      </c>
      <c r="I27" s="10" t="str">
        <f ca="1">IFERROR(INDEX(MAESTRO!I:I,_xludf.AGGREGATE(15,6,ROW(MAESTRO!$B$3:$B$1000)/((MAESTRO!$B$3:$B$1000="ASMAR DIRECCIÓN")*(UPPER(MAESTRO!$L$3:$L$1000)="CONFIRMADO")),ROWS($A$3:A27))),"")</f>
        <v/>
      </c>
      <c r="J27" s="10" t="str">
        <f ca="1">IFERROR(INDEX(MAESTRO!J:J,_xludf.AGGREGATE(15,6,ROW(MAESTRO!$B$3:$B$1000)/((MAESTRO!$B$3:$B$1000="ASMAR DIRECCIÓN")*(UPPER(MAESTRO!$L$3:$L$1000)="CONFIRMADO")),ROWS($A$3:A27))),"")</f>
        <v/>
      </c>
      <c r="K27" s="10" t="str">
        <f ca="1">IFERROR(INDEX(MAESTRO!K:K,_xludf.AGGREGATE(15,6,ROW(MAESTRO!$B$3:$B$1000)/((MAESTRO!$B$3:$B$1000="ASMAR DIRECCIÓN")*(UPPER(MAESTRO!$L$3:$L$1000)="CONFIRMADO")),ROWS($A$3:A27))),"")</f>
        <v/>
      </c>
      <c r="L27" s="10" t="str">
        <f ca="1">IFERROR(INDEX(MAESTRO!L:L,_xludf.AGGREGATE(15,6,ROW(MAESTRO!$B$3:$B$1000)/((MAESTRO!$B$3:$B$1000="ASMAR DIRECCIÓN")*(UPPER(MAESTRO!$L$3:$L$1000)="CONFIRMADO")),ROWS($A$3:A27))),"")</f>
        <v/>
      </c>
      <c r="M27" s="10" t="str">
        <f ca="1">IFERROR(INDEX(MAESTRO!M:M,_xludf.AGGREGATE(15,6,ROW(MAESTRO!$B$3:$B$1000)/((MAESTRO!$B$3:$B$1000="ASMAR DIRECCIÓN")*(UPPER(MAESTRO!$L$3:$L$1000)="CONFIRMADO")),ROWS($A$3:A27))),"")</f>
        <v/>
      </c>
      <c r="N27" s="10" t="str">
        <f ca="1">IFERROR(INDEX(MAESTRO!N:N,_xludf.AGGREGATE(15,6,ROW(MAESTRO!$B$3:$B$1000)/((MAESTRO!$B$3:$B$1000="ASMAR DIRECCIÓN")*(UPPER(MAESTRO!$L$3:$L$1000)="CONFIRMADO")),ROWS($A$3:A27))),"")</f>
        <v/>
      </c>
      <c r="O27" s="10" t="str">
        <f ca="1">IFERROR(INDEX(MAESTRO!O:O,_xludf.AGGREGATE(15,6,ROW(MAESTRO!$B$3:$B$1000)/((MAESTRO!$B$3:$B$1000="ASMAR DIRECCIÓN")*(UPPER(MAESTRO!$L$3:$L$1000)="CONFIRMADO")),ROWS($A$3:A27))),"")</f>
        <v/>
      </c>
      <c r="P27" s="10" t="str">
        <f ca="1">IFERROR(INDEX(MAESTRO!P:P,_xludf.AGGREGATE(15,6,ROW(MAESTRO!$B$3:$B$1000)/((MAESTRO!$B$3:$B$1000="ASMAR DIRECCIÓN")*(UPPER(MAESTRO!$L$3:$L$1000)="CONFIRMADO")),ROWS($A$3:A27))),"")</f>
        <v/>
      </c>
      <c r="Q27" s="10" t="str">
        <f ca="1">IFERROR(INDEX(MAESTRO!Q:Q,_xludf.AGGREGATE(15,6,ROW(MAESTRO!$B$3:$B$1000)/((MAESTRO!$B$3:$B$1000="ASMAR DIRECCIÓN")*(UPPER(MAESTRO!$L$3:$L$1000)="CONFIRMADO")),ROWS($A$3:A27))),"")</f>
        <v/>
      </c>
      <c r="R27" s="10" t="str">
        <f ca="1">IFERROR(INDEX(MAESTRO!R:R,_xludf.AGGREGATE(15,6,ROW(MAESTRO!$B$3:$B$1000)/((MAESTRO!$B$3:$B$1000="ASMAR DIRECCIÓN")*(UPPER(MAESTRO!$L$3:$L$1000)="CONFIRMADO")),ROWS($A$3:A27))),"")</f>
        <v/>
      </c>
      <c r="S27" s="10" t="str">
        <f ca="1">IFERROR(INDEX(MAESTRO!S:S,_xludf.AGGREGATE(15,6,ROW(MAESTRO!$B$3:$B$1000)/((MAESTRO!$B$3:$B$1000="ASMAR DIRECCIÓN")*(UPPER(MAESTRO!$L$3:$L$1000)="CONFIRMADO")),ROWS($A$3:A27))),"")</f>
        <v/>
      </c>
      <c r="T27" s="10" t="str">
        <f ca="1">IFERROR(INDEX(MAESTRO!T:T,_xludf.AGGREGATE(15,6,ROW(MAESTRO!$B$3:$B$1000)/((MAESTRO!$B$3:$B$1000="ASMAR DIRECCIÓN")*(UPPER(MAESTRO!$L$3:$L$1000)="CONFIRMADO")),ROWS($A$3:A27))),"")</f>
        <v/>
      </c>
      <c r="U27" s="10" t="str">
        <f ca="1">IFERROR(INDEX(MAESTRO!U:U,_xludf.AGGREGATE(15,6,ROW(MAESTRO!$B$3:$B$1000)/((MAESTRO!$B$3:$B$1000="ASMAR DIRECCIÓN")*(UPPER(MAESTRO!$L$3:$L$1000)="CONFIRMADO")),ROWS($A$3:A27))),"")</f>
        <v/>
      </c>
      <c r="V27" s="10" t="str">
        <f ca="1">IFERROR(INDEX(MAESTRO!V:V,_xludf.AGGREGATE(15,6,ROW(MAESTRO!$B$3:$B$1000)/((MAESTRO!$B$3:$B$1000="ASMAR DIRECCIÓN")*(UPPER(MAESTRO!$L$3:$L$1000)="CONFIRMADO")),ROWS($A$3:A27))),"")</f>
        <v/>
      </c>
      <c r="W27" s="10" t="str">
        <f ca="1">IFERROR(INDEX(MAESTRO!W:W,_xludf.AGGREGATE(15,6,ROW(MAESTRO!$B$3:$B$1000)/((MAESTRO!$B$3:$B$1000="ASMAR DIRECCIÓN")*(UPPER(MAESTRO!$L$3:$L$1000)="CONFIRMADO")),ROWS($A$3:A27))),"")</f>
        <v/>
      </c>
      <c r="X27" s="10" t="str">
        <f ca="1">IFERROR(INDEX(MAESTRO!X:X,_xludf.AGGREGATE(15,6,ROW(MAESTRO!$B$3:$B$1000)/((MAESTRO!$B$3:$B$1000="ASMAR DIRECCIÓN")*(UPPER(MAESTRO!$L$3:$L$1000)="CONFIRMADO")),ROWS($A$3:A27))),"")</f>
        <v/>
      </c>
    </row>
    <row r="28" spans="1:24" ht="22.05" customHeight="1">
      <c r="A28" s="11" t="str">
        <f ca="1">IFERROR(INDEX(MAESTRO!A:A,_xludf.AGGREGATE(15,6,ROW(MAESTRO!$B$3:$B$1000)/((MAESTRO!$B$3:$B$1000="ASMAR DIRECCIÓN")*(UPPER(MAESTRO!$L$3:$L$1000)="CONFIRMADO")),ROWS($A$3:A28))),"")</f>
        <v/>
      </c>
      <c r="B28" s="11" t="str">
        <f ca="1">IFERROR(INDEX(MAESTRO!B:B,_xludf.AGGREGATE(15,6,ROW(MAESTRO!$B$3:$B$1000)/((MAESTRO!$B$3:$B$1000="ASMAR DIRECCIÓN")*(UPPER(MAESTRO!$L$3:$L$1000)="CONFIRMADO")),ROWS($A$3:A28))),"")</f>
        <v/>
      </c>
      <c r="C28" s="11" t="str">
        <f ca="1">IFERROR(INDEX(MAESTRO!C:C,_xludf.AGGREGATE(15,6,ROW(MAESTRO!$B$3:$B$1000)/((MAESTRO!$B$3:$B$1000="ASMAR DIRECCIÓN")*(UPPER(MAESTRO!$L$3:$L$1000)="CONFIRMADO")),ROWS($A$3:A28))),"")</f>
        <v/>
      </c>
      <c r="D28" s="11" t="str">
        <f ca="1">IFERROR(INDEX(MAESTRO!D:D,_xludf.AGGREGATE(15,6,ROW(MAESTRO!$B$3:$B$1000)/((MAESTRO!$B$3:$B$1000="ASMAR DIRECCIÓN")*(UPPER(MAESTRO!$L$3:$L$1000)="CONFIRMADO")),ROWS($A$3:A28))),"")</f>
        <v/>
      </c>
      <c r="E28" s="11" t="str">
        <f ca="1">IFERROR(INDEX(MAESTRO!E:E,_xludf.AGGREGATE(15,6,ROW(MAESTRO!$B$3:$B$1000)/((MAESTRO!$B$3:$B$1000="ASMAR DIRECCIÓN")*(UPPER(MAESTRO!$L$3:$L$1000)="CONFIRMADO")),ROWS($A$3:A28))),"")</f>
        <v/>
      </c>
      <c r="F28" s="11" t="str">
        <f ca="1">IFERROR(INDEX(MAESTRO!F:F,_xludf.AGGREGATE(15,6,ROW(MAESTRO!$B$3:$B$1000)/((MAESTRO!$B$3:$B$1000="ASMAR DIRECCIÓN")*(UPPER(MAESTRO!$L$3:$L$1000)="CONFIRMADO")),ROWS($A$3:A28))),"")</f>
        <v/>
      </c>
      <c r="G28" s="11" t="str">
        <f ca="1">IFERROR(INDEX(MAESTRO!G:G,_xludf.AGGREGATE(15,6,ROW(MAESTRO!$B$3:$B$1000)/((MAESTRO!$B$3:$B$1000="ASMAR DIRECCIÓN")*(UPPER(MAESTRO!$L$3:$L$1000)="CONFIRMADO")),ROWS($A$3:A28))),"")</f>
        <v/>
      </c>
      <c r="H28" s="11" t="str">
        <f ca="1">IFERROR(INDEX(MAESTRO!H:H,_xludf.AGGREGATE(15,6,ROW(MAESTRO!$B$3:$B$1000)/((MAESTRO!$B$3:$B$1000="ASMAR DIRECCIÓN")*(UPPER(MAESTRO!$L$3:$L$1000)="CONFIRMADO")),ROWS($A$3:A28))),"")</f>
        <v/>
      </c>
      <c r="I28" s="11" t="str">
        <f ca="1">IFERROR(INDEX(MAESTRO!I:I,_xludf.AGGREGATE(15,6,ROW(MAESTRO!$B$3:$B$1000)/((MAESTRO!$B$3:$B$1000="ASMAR DIRECCIÓN")*(UPPER(MAESTRO!$L$3:$L$1000)="CONFIRMADO")),ROWS($A$3:A28))),"")</f>
        <v/>
      </c>
      <c r="J28" s="11" t="str">
        <f ca="1">IFERROR(INDEX(MAESTRO!J:J,_xludf.AGGREGATE(15,6,ROW(MAESTRO!$B$3:$B$1000)/((MAESTRO!$B$3:$B$1000="ASMAR DIRECCIÓN")*(UPPER(MAESTRO!$L$3:$L$1000)="CONFIRMADO")),ROWS($A$3:A28))),"")</f>
        <v/>
      </c>
      <c r="K28" s="11" t="str">
        <f ca="1">IFERROR(INDEX(MAESTRO!K:K,_xludf.AGGREGATE(15,6,ROW(MAESTRO!$B$3:$B$1000)/((MAESTRO!$B$3:$B$1000="ASMAR DIRECCIÓN")*(UPPER(MAESTRO!$L$3:$L$1000)="CONFIRMADO")),ROWS($A$3:A28))),"")</f>
        <v/>
      </c>
      <c r="L28" s="11" t="str">
        <f ca="1">IFERROR(INDEX(MAESTRO!L:L,_xludf.AGGREGATE(15,6,ROW(MAESTRO!$B$3:$B$1000)/((MAESTRO!$B$3:$B$1000="ASMAR DIRECCIÓN")*(UPPER(MAESTRO!$L$3:$L$1000)="CONFIRMADO")),ROWS($A$3:A28))),"")</f>
        <v/>
      </c>
      <c r="M28" s="11" t="str">
        <f ca="1">IFERROR(INDEX(MAESTRO!M:M,_xludf.AGGREGATE(15,6,ROW(MAESTRO!$B$3:$B$1000)/((MAESTRO!$B$3:$B$1000="ASMAR DIRECCIÓN")*(UPPER(MAESTRO!$L$3:$L$1000)="CONFIRMADO")),ROWS($A$3:A28))),"")</f>
        <v/>
      </c>
      <c r="N28" s="11" t="str">
        <f ca="1">IFERROR(INDEX(MAESTRO!N:N,_xludf.AGGREGATE(15,6,ROW(MAESTRO!$B$3:$B$1000)/((MAESTRO!$B$3:$B$1000="ASMAR DIRECCIÓN")*(UPPER(MAESTRO!$L$3:$L$1000)="CONFIRMADO")),ROWS($A$3:A28))),"")</f>
        <v/>
      </c>
      <c r="O28" s="11" t="str">
        <f ca="1">IFERROR(INDEX(MAESTRO!O:O,_xludf.AGGREGATE(15,6,ROW(MAESTRO!$B$3:$B$1000)/((MAESTRO!$B$3:$B$1000="ASMAR DIRECCIÓN")*(UPPER(MAESTRO!$L$3:$L$1000)="CONFIRMADO")),ROWS($A$3:A28))),"")</f>
        <v/>
      </c>
      <c r="P28" s="11" t="str">
        <f ca="1">IFERROR(INDEX(MAESTRO!P:P,_xludf.AGGREGATE(15,6,ROW(MAESTRO!$B$3:$B$1000)/((MAESTRO!$B$3:$B$1000="ASMAR DIRECCIÓN")*(UPPER(MAESTRO!$L$3:$L$1000)="CONFIRMADO")),ROWS($A$3:A28))),"")</f>
        <v/>
      </c>
      <c r="Q28" s="11" t="str">
        <f ca="1">IFERROR(INDEX(MAESTRO!Q:Q,_xludf.AGGREGATE(15,6,ROW(MAESTRO!$B$3:$B$1000)/((MAESTRO!$B$3:$B$1000="ASMAR DIRECCIÓN")*(UPPER(MAESTRO!$L$3:$L$1000)="CONFIRMADO")),ROWS($A$3:A28))),"")</f>
        <v/>
      </c>
      <c r="R28" s="11" t="str">
        <f ca="1">IFERROR(INDEX(MAESTRO!R:R,_xludf.AGGREGATE(15,6,ROW(MAESTRO!$B$3:$B$1000)/((MAESTRO!$B$3:$B$1000="ASMAR DIRECCIÓN")*(UPPER(MAESTRO!$L$3:$L$1000)="CONFIRMADO")),ROWS($A$3:A28))),"")</f>
        <v/>
      </c>
      <c r="S28" s="11" t="str">
        <f ca="1">IFERROR(INDEX(MAESTRO!S:S,_xludf.AGGREGATE(15,6,ROW(MAESTRO!$B$3:$B$1000)/((MAESTRO!$B$3:$B$1000="ASMAR DIRECCIÓN")*(UPPER(MAESTRO!$L$3:$L$1000)="CONFIRMADO")),ROWS($A$3:A28))),"")</f>
        <v/>
      </c>
      <c r="T28" s="11" t="str">
        <f ca="1">IFERROR(INDEX(MAESTRO!T:T,_xludf.AGGREGATE(15,6,ROW(MAESTRO!$B$3:$B$1000)/((MAESTRO!$B$3:$B$1000="ASMAR DIRECCIÓN")*(UPPER(MAESTRO!$L$3:$L$1000)="CONFIRMADO")),ROWS($A$3:A28))),"")</f>
        <v/>
      </c>
      <c r="U28" s="11" t="str">
        <f ca="1">IFERROR(INDEX(MAESTRO!U:U,_xludf.AGGREGATE(15,6,ROW(MAESTRO!$B$3:$B$1000)/((MAESTRO!$B$3:$B$1000="ASMAR DIRECCIÓN")*(UPPER(MAESTRO!$L$3:$L$1000)="CONFIRMADO")),ROWS($A$3:A28))),"")</f>
        <v/>
      </c>
      <c r="V28" s="11" t="str">
        <f ca="1">IFERROR(INDEX(MAESTRO!V:V,_xludf.AGGREGATE(15,6,ROW(MAESTRO!$B$3:$B$1000)/((MAESTRO!$B$3:$B$1000="ASMAR DIRECCIÓN")*(UPPER(MAESTRO!$L$3:$L$1000)="CONFIRMADO")),ROWS($A$3:A28))),"")</f>
        <v/>
      </c>
      <c r="W28" s="11" t="str">
        <f ca="1">IFERROR(INDEX(MAESTRO!W:W,_xludf.AGGREGATE(15,6,ROW(MAESTRO!$B$3:$B$1000)/((MAESTRO!$B$3:$B$1000="ASMAR DIRECCIÓN")*(UPPER(MAESTRO!$L$3:$L$1000)="CONFIRMADO")),ROWS($A$3:A28))),"")</f>
        <v/>
      </c>
      <c r="X28" s="11" t="str">
        <f ca="1">IFERROR(INDEX(MAESTRO!X:X,_xludf.AGGREGATE(15,6,ROW(MAESTRO!$B$3:$B$1000)/((MAESTRO!$B$3:$B$1000="ASMAR DIRECCIÓN")*(UPPER(MAESTRO!$L$3:$L$1000)="CONFIRMADO")),ROWS($A$3:A28))),"")</f>
        <v/>
      </c>
    </row>
    <row r="29" spans="1:24" ht="22.05" customHeight="1">
      <c r="A29" s="10" t="str">
        <f ca="1">IFERROR(INDEX(MAESTRO!A:A,_xludf.AGGREGATE(15,6,ROW(MAESTRO!$B$3:$B$1000)/((MAESTRO!$B$3:$B$1000="ASMAR DIRECCIÓN")*(UPPER(MAESTRO!$L$3:$L$1000)="CONFIRMADO")),ROWS($A$3:A29))),"")</f>
        <v/>
      </c>
      <c r="B29" s="10" t="str">
        <f ca="1">IFERROR(INDEX(MAESTRO!B:B,_xludf.AGGREGATE(15,6,ROW(MAESTRO!$B$3:$B$1000)/((MAESTRO!$B$3:$B$1000="ASMAR DIRECCIÓN")*(UPPER(MAESTRO!$L$3:$L$1000)="CONFIRMADO")),ROWS($A$3:A29))),"")</f>
        <v/>
      </c>
      <c r="C29" s="10" t="str">
        <f ca="1">IFERROR(INDEX(MAESTRO!C:C,_xludf.AGGREGATE(15,6,ROW(MAESTRO!$B$3:$B$1000)/((MAESTRO!$B$3:$B$1000="ASMAR DIRECCIÓN")*(UPPER(MAESTRO!$L$3:$L$1000)="CONFIRMADO")),ROWS($A$3:A29))),"")</f>
        <v/>
      </c>
      <c r="D29" s="10" t="str">
        <f ca="1">IFERROR(INDEX(MAESTRO!D:D,_xludf.AGGREGATE(15,6,ROW(MAESTRO!$B$3:$B$1000)/((MAESTRO!$B$3:$B$1000="ASMAR DIRECCIÓN")*(UPPER(MAESTRO!$L$3:$L$1000)="CONFIRMADO")),ROWS($A$3:A29))),"")</f>
        <v/>
      </c>
      <c r="E29" s="10" t="str">
        <f ca="1">IFERROR(INDEX(MAESTRO!E:E,_xludf.AGGREGATE(15,6,ROW(MAESTRO!$B$3:$B$1000)/((MAESTRO!$B$3:$B$1000="ASMAR DIRECCIÓN")*(UPPER(MAESTRO!$L$3:$L$1000)="CONFIRMADO")),ROWS($A$3:A29))),"")</f>
        <v/>
      </c>
      <c r="F29" s="10" t="str">
        <f ca="1">IFERROR(INDEX(MAESTRO!F:F,_xludf.AGGREGATE(15,6,ROW(MAESTRO!$B$3:$B$1000)/((MAESTRO!$B$3:$B$1000="ASMAR DIRECCIÓN")*(UPPER(MAESTRO!$L$3:$L$1000)="CONFIRMADO")),ROWS($A$3:A29))),"")</f>
        <v/>
      </c>
      <c r="G29" s="10" t="str">
        <f ca="1">IFERROR(INDEX(MAESTRO!G:G,_xludf.AGGREGATE(15,6,ROW(MAESTRO!$B$3:$B$1000)/((MAESTRO!$B$3:$B$1000="ASMAR DIRECCIÓN")*(UPPER(MAESTRO!$L$3:$L$1000)="CONFIRMADO")),ROWS($A$3:A29))),"")</f>
        <v/>
      </c>
      <c r="H29" s="10" t="str">
        <f ca="1">IFERROR(INDEX(MAESTRO!H:H,_xludf.AGGREGATE(15,6,ROW(MAESTRO!$B$3:$B$1000)/((MAESTRO!$B$3:$B$1000="ASMAR DIRECCIÓN")*(UPPER(MAESTRO!$L$3:$L$1000)="CONFIRMADO")),ROWS($A$3:A29))),"")</f>
        <v/>
      </c>
      <c r="I29" s="10" t="str">
        <f ca="1">IFERROR(INDEX(MAESTRO!I:I,_xludf.AGGREGATE(15,6,ROW(MAESTRO!$B$3:$B$1000)/((MAESTRO!$B$3:$B$1000="ASMAR DIRECCIÓN")*(UPPER(MAESTRO!$L$3:$L$1000)="CONFIRMADO")),ROWS($A$3:A29))),"")</f>
        <v/>
      </c>
      <c r="J29" s="10" t="str">
        <f ca="1">IFERROR(INDEX(MAESTRO!J:J,_xludf.AGGREGATE(15,6,ROW(MAESTRO!$B$3:$B$1000)/((MAESTRO!$B$3:$B$1000="ASMAR DIRECCIÓN")*(UPPER(MAESTRO!$L$3:$L$1000)="CONFIRMADO")),ROWS($A$3:A29))),"")</f>
        <v/>
      </c>
      <c r="K29" s="10" t="str">
        <f ca="1">IFERROR(INDEX(MAESTRO!K:K,_xludf.AGGREGATE(15,6,ROW(MAESTRO!$B$3:$B$1000)/((MAESTRO!$B$3:$B$1000="ASMAR DIRECCIÓN")*(UPPER(MAESTRO!$L$3:$L$1000)="CONFIRMADO")),ROWS($A$3:A29))),"")</f>
        <v/>
      </c>
      <c r="L29" s="10" t="str">
        <f ca="1">IFERROR(INDEX(MAESTRO!L:L,_xludf.AGGREGATE(15,6,ROW(MAESTRO!$B$3:$B$1000)/((MAESTRO!$B$3:$B$1000="ASMAR DIRECCIÓN")*(UPPER(MAESTRO!$L$3:$L$1000)="CONFIRMADO")),ROWS($A$3:A29))),"")</f>
        <v/>
      </c>
      <c r="M29" s="10" t="str">
        <f ca="1">IFERROR(INDEX(MAESTRO!M:M,_xludf.AGGREGATE(15,6,ROW(MAESTRO!$B$3:$B$1000)/((MAESTRO!$B$3:$B$1000="ASMAR DIRECCIÓN")*(UPPER(MAESTRO!$L$3:$L$1000)="CONFIRMADO")),ROWS($A$3:A29))),"")</f>
        <v/>
      </c>
      <c r="N29" s="10" t="str">
        <f ca="1">IFERROR(INDEX(MAESTRO!N:N,_xludf.AGGREGATE(15,6,ROW(MAESTRO!$B$3:$B$1000)/((MAESTRO!$B$3:$B$1000="ASMAR DIRECCIÓN")*(UPPER(MAESTRO!$L$3:$L$1000)="CONFIRMADO")),ROWS($A$3:A29))),"")</f>
        <v/>
      </c>
      <c r="O29" s="10" t="str">
        <f ca="1">IFERROR(INDEX(MAESTRO!O:O,_xludf.AGGREGATE(15,6,ROW(MAESTRO!$B$3:$B$1000)/((MAESTRO!$B$3:$B$1000="ASMAR DIRECCIÓN")*(UPPER(MAESTRO!$L$3:$L$1000)="CONFIRMADO")),ROWS($A$3:A29))),"")</f>
        <v/>
      </c>
      <c r="P29" s="10" t="str">
        <f ca="1">IFERROR(INDEX(MAESTRO!P:P,_xludf.AGGREGATE(15,6,ROW(MAESTRO!$B$3:$B$1000)/((MAESTRO!$B$3:$B$1000="ASMAR DIRECCIÓN")*(UPPER(MAESTRO!$L$3:$L$1000)="CONFIRMADO")),ROWS($A$3:A29))),"")</f>
        <v/>
      </c>
      <c r="Q29" s="10" t="str">
        <f ca="1">IFERROR(INDEX(MAESTRO!Q:Q,_xludf.AGGREGATE(15,6,ROW(MAESTRO!$B$3:$B$1000)/((MAESTRO!$B$3:$B$1000="ASMAR DIRECCIÓN")*(UPPER(MAESTRO!$L$3:$L$1000)="CONFIRMADO")),ROWS($A$3:A29))),"")</f>
        <v/>
      </c>
      <c r="R29" s="10" t="str">
        <f ca="1">IFERROR(INDEX(MAESTRO!R:R,_xludf.AGGREGATE(15,6,ROW(MAESTRO!$B$3:$B$1000)/((MAESTRO!$B$3:$B$1000="ASMAR DIRECCIÓN")*(UPPER(MAESTRO!$L$3:$L$1000)="CONFIRMADO")),ROWS($A$3:A29))),"")</f>
        <v/>
      </c>
      <c r="S29" s="10" t="str">
        <f ca="1">IFERROR(INDEX(MAESTRO!S:S,_xludf.AGGREGATE(15,6,ROW(MAESTRO!$B$3:$B$1000)/((MAESTRO!$B$3:$B$1000="ASMAR DIRECCIÓN")*(UPPER(MAESTRO!$L$3:$L$1000)="CONFIRMADO")),ROWS($A$3:A29))),"")</f>
        <v/>
      </c>
      <c r="T29" s="10" t="str">
        <f ca="1">IFERROR(INDEX(MAESTRO!T:T,_xludf.AGGREGATE(15,6,ROW(MAESTRO!$B$3:$B$1000)/((MAESTRO!$B$3:$B$1000="ASMAR DIRECCIÓN")*(UPPER(MAESTRO!$L$3:$L$1000)="CONFIRMADO")),ROWS($A$3:A29))),"")</f>
        <v/>
      </c>
      <c r="U29" s="10" t="str">
        <f ca="1">IFERROR(INDEX(MAESTRO!U:U,_xludf.AGGREGATE(15,6,ROW(MAESTRO!$B$3:$B$1000)/((MAESTRO!$B$3:$B$1000="ASMAR DIRECCIÓN")*(UPPER(MAESTRO!$L$3:$L$1000)="CONFIRMADO")),ROWS($A$3:A29))),"")</f>
        <v/>
      </c>
      <c r="V29" s="10" t="str">
        <f ca="1">IFERROR(INDEX(MAESTRO!V:V,_xludf.AGGREGATE(15,6,ROW(MAESTRO!$B$3:$B$1000)/((MAESTRO!$B$3:$B$1000="ASMAR DIRECCIÓN")*(UPPER(MAESTRO!$L$3:$L$1000)="CONFIRMADO")),ROWS($A$3:A29))),"")</f>
        <v/>
      </c>
      <c r="W29" s="10" t="str">
        <f ca="1">IFERROR(INDEX(MAESTRO!W:W,_xludf.AGGREGATE(15,6,ROW(MAESTRO!$B$3:$B$1000)/((MAESTRO!$B$3:$B$1000="ASMAR DIRECCIÓN")*(UPPER(MAESTRO!$L$3:$L$1000)="CONFIRMADO")),ROWS($A$3:A29))),"")</f>
        <v/>
      </c>
      <c r="X29" s="10" t="str">
        <f ca="1">IFERROR(INDEX(MAESTRO!X:X,_xludf.AGGREGATE(15,6,ROW(MAESTRO!$B$3:$B$1000)/((MAESTRO!$B$3:$B$1000="ASMAR DIRECCIÓN")*(UPPER(MAESTRO!$L$3:$L$1000)="CONFIRMADO")),ROWS($A$3:A29))),"")</f>
        <v/>
      </c>
    </row>
    <row r="30" spans="1:24" ht="22.05" customHeight="1">
      <c r="A30" s="11" t="str">
        <f ca="1">IFERROR(INDEX(MAESTRO!A:A,_xludf.AGGREGATE(15,6,ROW(MAESTRO!$B$3:$B$1000)/((MAESTRO!$B$3:$B$1000="ASMAR DIRECCIÓN")*(UPPER(MAESTRO!$L$3:$L$1000)="CONFIRMADO")),ROWS($A$3:A30))),"")</f>
        <v/>
      </c>
      <c r="B30" s="11" t="str">
        <f ca="1">IFERROR(INDEX(MAESTRO!B:B,_xludf.AGGREGATE(15,6,ROW(MAESTRO!$B$3:$B$1000)/((MAESTRO!$B$3:$B$1000="ASMAR DIRECCIÓN")*(UPPER(MAESTRO!$L$3:$L$1000)="CONFIRMADO")),ROWS($A$3:A30))),"")</f>
        <v/>
      </c>
      <c r="C30" s="11" t="str">
        <f ca="1">IFERROR(INDEX(MAESTRO!C:C,_xludf.AGGREGATE(15,6,ROW(MAESTRO!$B$3:$B$1000)/((MAESTRO!$B$3:$B$1000="ASMAR DIRECCIÓN")*(UPPER(MAESTRO!$L$3:$L$1000)="CONFIRMADO")),ROWS($A$3:A30))),"")</f>
        <v/>
      </c>
      <c r="D30" s="11" t="str">
        <f ca="1">IFERROR(INDEX(MAESTRO!D:D,_xludf.AGGREGATE(15,6,ROW(MAESTRO!$B$3:$B$1000)/((MAESTRO!$B$3:$B$1000="ASMAR DIRECCIÓN")*(UPPER(MAESTRO!$L$3:$L$1000)="CONFIRMADO")),ROWS($A$3:A30))),"")</f>
        <v/>
      </c>
      <c r="E30" s="11" t="str">
        <f ca="1">IFERROR(INDEX(MAESTRO!E:E,_xludf.AGGREGATE(15,6,ROW(MAESTRO!$B$3:$B$1000)/((MAESTRO!$B$3:$B$1000="ASMAR DIRECCIÓN")*(UPPER(MAESTRO!$L$3:$L$1000)="CONFIRMADO")),ROWS($A$3:A30))),"")</f>
        <v/>
      </c>
      <c r="F30" s="11" t="str">
        <f ca="1">IFERROR(INDEX(MAESTRO!F:F,_xludf.AGGREGATE(15,6,ROW(MAESTRO!$B$3:$B$1000)/((MAESTRO!$B$3:$B$1000="ASMAR DIRECCIÓN")*(UPPER(MAESTRO!$L$3:$L$1000)="CONFIRMADO")),ROWS($A$3:A30))),"")</f>
        <v/>
      </c>
      <c r="G30" s="11" t="str">
        <f ca="1">IFERROR(INDEX(MAESTRO!G:G,_xludf.AGGREGATE(15,6,ROW(MAESTRO!$B$3:$B$1000)/((MAESTRO!$B$3:$B$1000="ASMAR DIRECCIÓN")*(UPPER(MAESTRO!$L$3:$L$1000)="CONFIRMADO")),ROWS($A$3:A30))),"")</f>
        <v/>
      </c>
      <c r="H30" s="11" t="str">
        <f ca="1">IFERROR(INDEX(MAESTRO!H:H,_xludf.AGGREGATE(15,6,ROW(MAESTRO!$B$3:$B$1000)/((MAESTRO!$B$3:$B$1000="ASMAR DIRECCIÓN")*(UPPER(MAESTRO!$L$3:$L$1000)="CONFIRMADO")),ROWS($A$3:A30))),"")</f>
        <v/>
      </c>
      <c r="I30" s="11" t="str">
        <f ca="1">IFERROR(INDEX(MAESTRO!I:I,_xludf.AGGREGATE(15,6,ROW(MAESTRO!$B$3:$B$1000)/((MAESTRO!$B$3:$B$1000="ASMAR DIRECCIÓN")*(UPPER(MAESTRO!$L$3:$L$1000)="CONFIRMADO")),ROWS($A$3:A30))),"")</f>
        <v/>
      </c>
      <c r="J30" s="11" t="str">
        <f ca="1">IFERROR(INDEX(MAESTRO!J:J,_xludf.AGGREGATE(15,6,ROW(MAESTRO!$B$3:$B$1000)/((MAESTRO!$B$3:$B$1000="ASMAR DIRECCIÓN")*(UPPER(MAESTRO!$L$3:$L$1000)="CONFIRMADO")),ROWS($A$3:A30))),"")</f>
        <v/>
      </c>
      <c r="K30" s="11" t="str">
        <f ca="1">IFERROR(INDEX(MAESTRO!K:K,_xludf.AGGREGATE(15,6,ROW(MAESTRO!$B$3:$B$1000)/((MAESTRO!$B$3:$B$1000="ASMAR DIRECCIÓN")*(UPPER(MAESTRO!$L$3:$L$1000)="CONFIRMADO")),ROWS($A$3:A30))),"")</f>
        <v/>
      </c>
      <c r="L30" s="11" t="str">
        <f ca="1">IFERROR(INDEX(MAESTRO!L:L,_xludf.AGGREGATE(15,6,ROW(MAESTRO!$B$3:$B$1000)/((MAESTRO!$B$3:$B$1000="ASMAR DIRECCIÓN")*(UPPER(MAESTRO!$L$3:$L$1000)="CONFIRMADO")),ROWS($A$3:A30))),"")</f>
        <v/>
      </c>
      <c r="M30" s="11" t="str">
        <f ca="1">IFERROR(INDEX(MAESTRO!M:M,_xludf.AGGREGATE(15,6,ROW(MAESTRO!$B$3:$B$1000)/((MAESTRO!$B$3:$B$1000="ASMAR DIRECCIÓN")*(UPPER(MAESTRO!$L$3:$L$1000)="CONFIRMADO")),ROWS($A$3:A30))),"")</f>
        <v/>
      </c>
      <c r="N30" s="11" t="str">
        <f ca="1">IFERROR(INDEX(MAESTRO!N:N,_xludf.AGGREGATE(15,6,ROW(MAESTRO!$B$3:$B$1000)/((MAESTRO!$B$3:$B$1000="ASMAR DIRECCIÓN")*(UPPER(MAESTRO!$L$3:$L$1000)="CONFIRMADO")),ROWS($A$3:A30))),"")</f>
        <v/>
      </c>
      <c r="O30" s="11" t="str">
        <f ca="1">IFERROR(INDEX(MAESTRO!O:O,_xludf.AGGREGATE(15,6,ROW(MAESTRO!$B$3:$B$1000)/((MAESTRO!$B$3:$B$1000="ASMAR DIRECCIÓN")*(UPPER(MAESTRO!$L$3:$L$1000)="CONFIRMADO")),ROWS($A$3:A30))),"")</f>
        <v/>
      </c>
      <c r="P30" s="11" t="str">
        <f ca="1">IFERROR(INDEX(MAESTRO!P:P,_xludf.AGGREGATE(15,6,ROW(MAESTRO!$B$3:$B$1000)/((MAESTRO!$B$3:$B$1000="ASMAR DIRECCIÓN")*(UPPER(MAESTRO!$L$3:$L$1000)="CONFIRMADO")),ROWS($A$3:A30))),"")</f>
        <v/>
      </c>
      <c r="Q30" s="11" t="str">
        <f ca="1">IFERROR(INDEX(MAESTRO!Q:Q,_xludf.AGGREGATE(15,6,ROW(MAESTRO!$B$3:$B$1000)/((MAESTRO!$B$3:$B$1000="ASMAR DIRECCIÓN")*(UPPER(MAESTRO!$L$3:$L$1000)="CONFIRMADO")),ROWS($A$3:A30))),"")</f>
        <v/>
      </c>
      <c r="R30" s="11" t="str">
        <f ca="1">IFERROR(INDEX(MAESTRO!R:R,_xludf.AGGREGATE(15,6,ROW(MAESTRO!$B$3:$B$1000)/((MAESTRO!$B$3:$B$1000="ASMAR DIRECCIÓN")*(UPPER(MAESTRO!$L$3:$L$1000)="CONFIRMADO")),ROWS($A$3:A30))),"")</f>
        <v/>
      </c>
      <c r="S30" s="11" t="str">
        <f ca="1">IFERROR(INDEX(MAESTRO!S:S,_xludf.AGGREGATE(15,6,ROW(MAESTRO!$B$3:$B$1000)/((MAESTRO!$B$3:$B$1000="ASMAR DIRECCIÓN")*(UPPER(MAESTRO!$L$3:$L$1000)="CONFIRMADO")),ROWS($A$3:A30))),"")</f>
        <v/>
      </c>
      <c r="T30" s="11" t="str">
        <f ca="1">IFERROR(INDEX(MAESTRO!T:T,_xludf.AGGREGATE(15,6,ROW(MAESTRO!$B$3:$B$1000)/((MAESTRO!$B$3:$B$1000="ASMAR DIRECCIÓN")*(UPPER(MAESTRO!$L$3:$L$1000)="CONFIRMADO")),ROWS($A$3:A30))),"")</f>
        <v/>
      </c>
      <c r="U30" s="11" t="str">
        <f ca="1">IFERROR(INDEX(MAESTRO!U:U,_xludf.AGGREGATE(15,6,ROW(MAESTRO!$B$3:$B$1000)/((MAESTRO!$B$3:$B$1000="ASMAR DIRECCIÓN")*(UPPER(MAESTRO!$L$3:$L$1000)="CONFIRMADO")),ROWS($A$3:A30))),"")</f>
        <v/>
      </c>
      <c r="V30" s="11" t="str">
        <f ca="1">IFERROR(INDEX(MAESTRO!V:V,_xludf.AGGREGATE(15,6,ROW(MAESTRO!$B$3:$B$1000)/((MAESTRO!$B$3:$B$1000="ASMAR DIRECCIÓN")*(UPPER(MAESTRO!$L$3:$L$1000)="CONFIRMADO")),ROWS($A$3:A30))),"")</f>
        <v/>
      </c>
      <c r="W30" s="11" t="str">
        <f ca="1">IFERROR(INDEX(MAESTRO!W:W,_xludf.AGGREGATE(15,6,ROW(MAESTRO!$B$3:$B$1000)/((MAESTRO!$B$3:$B$1000="ASMAR DIRECCIÓN")*(UPPER(MAESTRO!$L$3:$L$1000)="CONFIRMADO")),ROWS($A$3:A30))),"")</f>
        <v/>
      </c>
      <c r="X30" s="11" t="str">
        <f ca="1">IFERROR(INDEX(MAESTRO!X:X,_xludf.AGGREGATE(15,6,ROW(MAESTRO!$B$3:$B$1000)/((MAESTRO!$B$3:$B$1000="ASMAR DIRECCIÓN")*(UPPER(MAESTRO!$L$3:$L$1000)="CONFIRMADO")),ROWS($A$3:A30))),"")</f>
        <v/>
      </c>
    </row>
    <row r="31" spans="1:24" ht="22.05" customHeight="1">
      <c r="A31" s="10" t="str">
        <f ca="1">IFERROR(INDEX(MAESTRO!A:A,_xludf.AGGREGATE(15,6,ROW(MAESTRO!$B$3:$B$1000)/((MAESTRO!$B$3:$B$1000="ASMAR DIRECCIÓN")*(UPPER(MAESTRO!$L$3:$L$1000)="CONFIRMADO")),ROWS($A$3:A31))),"")</f>
        <v/>
      </c>
      <c r="B31" s="10" t="str">
        <f ca="1">IFERROR(INDEX(MAESTRO!B:B,_xludf.AGGREGATE(15,6,ROW(MAESTRO!$B$3:$B$1000)/((MAESTRO!$B$3:$B$1000="ASMAR DIRECCIÓN")*(UPPER(MAESTRO!$L$3:$L$1000)="CONFIRMADO")),ROWS($A$3:A31))),"")</f>
        <v/>
      </c>
      <c r="C31" s="10" t="str">
        <f ca="1">IFERROR(INDEX(MAESTRO!C:C,_xludf.AGGREGATE(15,6,ROW(MAESTRO!$B$3:$B$1000)/((MAESTRO!$B$3:$B$1000="ASMAR DIRECCIÓN")*(UPPER(MAESTRO!$L$3:$L$1000)="CONFIRMADO")),ROWS($A$3:A31))),"")</f>
        <v/>
      </c>
      <c r="D31" s="10" t="str">
        <f ca="1">IFERROR(INDEX(MAESTRO!D:D,_xludf.AGGREGATE(15,6,ROW(MAESTRO!$B$3:$B$1000)/((MAESTRO!$B$3:$B$1000="ASMAR DIRECCIÓN")*(UPPER(MAESTRO!$L$3:$L$1000)="CONFIRMADO")),ROWS($A$3:A31))),"")</f>
        <v/>
      </c>
      <c r="E31" s="10" t="str">
        <f ca="1">IFERROR(INDEX(MAESTRO!E:E,_xludf.AGGREGATE(15,6,ROW(MAESTRO!$B$3:$B$1000)/((MAESTRO!$B$3:$B$1000="ASMAR DIRECCIÓN")*(UPPER(MAESTRO!$L$3:$L$1000)="CONFIRMADO")),ROWS($A$3:A31))),"")</f>
        <v/>
      </c>
      <c r="F31" s="10" t="str">
        <f ca="1">IFERROR(INDEX(MAESTRO!F:F,_xludf.AGGREGATE(15,6,ROW(MAESTRO!$B$3:$B$1000)/((MAESTRO!$B$3:$B$1000="ASMAR DIRECCIÓN")*(UPPER(MAESTRO!$L$3:$L$1000)="CONFIRMADO")),ROWS($A$3:A31))),"")</f>
        <v/>
      </c>
      <c r="G31" s="10" t="str">
        <f ca="1">IFERROR(INDEX(MAESTRO!G:G,_xludf.AGGREGATE(15,6,ROW(MAESTRO!$B$3:$B$1000)/((MAESTRO!$B$3:$B$1000="ASMAR DIRECCIÓN")*(UPPER(MAESTRO!$L$3:$L$1000)="CONFIRMADO")),ROWS($A$3:A31))),"")</f>
        <v/>
      </c>
      <c r="H31" s="10" t="str">
        <f ca="1">IFERROR(INDEX(MAESTRO!H:H,_xludf.AGGREGATE(15,6,ROW(MAESTRO!$B$3:$B$1000)/((MAESTRO!$B$3:$B$1000="ASMAR DIRECCIÓN")*(UPPER(MAESTRO!$L$3:$L$1000)="CONFIRMADO")),ROWS($A$3:A31))),"")</f>
        <v/>
      </c>
      <c r="I31" s="10" t="str">
        <f ca="1">IFERROR(INDEX(MAESTRO!I:I,_xludf.AGGREGATE(15,6,ROW(MAESTRO!$B$3:$B$1000)/((MAESTRO!$B$3:$B$1000="ASMAR DIRECCIÓN")*(UPPER(MAESTRO!$L$3:$L$1000)="CONFIRMADO")),ROWS($A$3:A31))),"")</f>
        <v/>
      </c>
      <c r="J31" s="10" t="str">
        <f ca="1">IFERROR(INDEX(MAESTRO!J:J,_xludf.AGGREGATE(15,6,ROW(MAESTRO!$B$3:$B$1000)/((MAESTRO!$B$3:$B$1000="ASMAR DIRECCIÓN")*(UPPER(MAESTRO!$L$3:$L$1000)="CONFIRMADO")),ROWS($A$3:A31))),"")</f>
        <v/>
      </c>
      <c r="K31" s="10" t="str">
        <f ca="1">IFERROR(INDEX(MAESTRO!K:K,_xludf.AGGREGATE(15,6,ROW(MAESTRO!$B$3:$B$1000)/((MAESTRO!$B$3:$B$1000="ASMAR DIRECCIÓN")*(UPPER(MAESTRO!$L$3:$L$1000)="CONFIRMADO")),ROWS($A$3:A31))),"")</f>
        <v/>
      </c>
      <c r="L31" s="10" t="str">
        <f ca="1">IFERROR(INDEX(MAESTRO!L:L,_xludf.AGGREGATE(15,6,ROW(MAESTRO!$B$3:$B$1000)/((MAESTRO!$B$3:$B$1000="ASMAR DIRECCIÓN")*(UPPER(MAESTRO!$L$3:$L$1000)="CONFIRMADO")),ROWS($A$3:A31))),"")</f>
        <v/>
      </c>
      <c r="M31" s="10" t="str">
        <f ca="1">IFERROR(INDEX(MAESTRO!M:M,_xludf.AGGREGATE(15,6,ROW(MAESTRO!$B$3:$B$1000)/((MAESTRO!$B$3:$B$1000="ASMAR DIRECCIÓN")*(UPPER(MAESTRO!$L$3:$L$1000)="CONFIRMADO")),ROWS($A$3:A31))),"")</f>
        <v/>
      </c>
      <c r="N31" s="10" t="str">
        <f ca="1">IFERROR(INDEX(MAESTRO!N:N,_xludf.AGGREGATE(15,6,ROW(MAESTRO!$B$3:$B$1000)/((MAESTRO!$B$3:$B$1000="ASMAR DIRECCIÓN")*(UPPER(MAESTRO!$L$3:$L$1000)="CONFIRMADO")),ROWS($A$3:A31))),"")</f>
        <v/>
      </c>
      <c r="O31" s="10" t="str">
        <f ca="1">IFERROR(INDEX(MAESTRO!O:O,_xludf.AGGREGATE(15,6,ROW(MAESTRO!$B$3:$B$1000)/((MAESTRO!$B$3:$B$1000="ASMAR DIRECCIÓN")*(UPPER(MAESTRO!$L$3:$L$1000)="CONFIRMADO")),ROWS($A$3:A31))),"")</f>
        <v/>
      </c>
      <c r="P31" s="10" t="str">
        <f ca="1">IFERROR(INDEX(MAESTRO!P:P,_xludf.AGGREGATE(15,6,ROW(MAESTRO!$B$3:$B$1000)/((MAESTRO!$B$3:$B$1000="ASMAR DIRECCIÓN")*(UPPER(MAESTRO!$L$3:$L$1000)="CONFIRMADO")),ROWS($A$3:A31))),"")</f>
        <v/>
      </c>
      <c r="Q31" s="10" t="str">
        <f ca="1">IFERROR(INDEX(MAESTRO!Q:Q,_xludf.AGGREGATE(15,6,ROW(MAESTRO!$B$3:$B$1000)/((MAESTRO!$B$3:$B$1000="ASMAR DIRECCIÓN")*(UPPER(MAESTRO!$L$3:$L$1000)="CONFIRMADO")),ROWS($A$3:A31))),"")</f>
        <v/>
      </c>
      <c r="R31" s="10" t="str">
        <f ca="1">IFERROR(INDEX(MAESTRO!R:R,_xludf.AGGREGATE(15,6,ROW(MAESTRO!$B$3:$B$1000)/((MAESTRO!$B$3:$B$1000="ASMAR DIRECCIÓN")*(UPPER(MAESTRO!$L$3:$L$1000)="CONFIRMADO")),ROWS($A$3:A31))),"")</f>
        <v/>
      </c>
      <c r="S31" s="10" t="str">
        <f ca="1">IFERROR(INDEX(MAESTRO!S:S,_xludf.AGGREGATE(15,6,ROW(MAESTRO!$B$3:$B$1000)/((MAESTRO!$B$3:$B$1000="ASMAR DIRECCIÓN")*(UPPER(MAESTRO!$L$3:$L$1000)="CONFIRMADO")),ROWS($A$3:A31))),"")</f>
        <v/>
      </c>
      <c r="T31" s="10" t="str">
        <f ca="1">IFERROR(INDEX(MAESTRO!T:T,_xludf.AGGREGATE(15,6,ROW(MAESTRO!$B$3:$B$1000)/((MAESTRO!$B$3:$B$1000="ASMAR DIRECCIÓN")*(UPPER(MAESTRO!$L$3:$L$1000)="CONFIRMADO")),ROWS($A$3:A31))),"")</f>
        <v/>
      </c>
      <c r="U31" s="10" t="str">
        <f ca="1">IFERROR(INDEX(MAESTRO!U:U,_xludf.AGGREGATE(15,6,ROW(MAESTRO!$B$3:$B$1000)/((MAESTRO!$B$3:$B$1000="ASMAR DIRECCIÓN")*(UPPER(MAESTRO!$L$3:$L$1000)="CONFIRMADO")),ROWS($A$3:A31))),"")</f>
        <v/>
      </c>
      <c r="V31" s="10" t="str">
        <f ca="1">IFERROR(INDEX(MAESTRO!V:V,_xludf.AGGREGATE(15,6,ROW(MAESTRO!$B$3:$B$1000)/((MAESTRO!$B$3:$B$1000="ASMAR DIRECCIÓN")*(UPPER(MAESTRO!$L$3:$L$1000)="CONFIRMADO")),ROWS($A$3:A31))),"")</f>
        <v/>
      </c>
      <c r="W31" s="10" t="str">
        <f ca="1">IFERROR(INDEX(MAESTRO!W:W,_xludf.AGGREGATE(15,6,ROW(MAESTRO!$B$3:$B$1000)/((MAESTRO!$B$3:$B$1000="ASMAR DIRECCIÓN")*(UPPER(MAESTRO!$L$3:$L$1000)="CONFIRMADO")),ROWS($A$3:A31))),"")</f>
        <v/>
      </c>
      <c r="X31" s="10" t="str">
        <f ca="1">IFERROR(INDEX(MAESTRO!X:X,_xludf.AGGREGATE(15,6,ROW(MAESTRO!$B$3:$B$1000)/((MAESTRO!$B$3:$B$1000="ASMAR DIRECCIÓN")*(UPPER(MAESTRO!$L$3:$L$1000)="CONFIRMADO")),ROWS($A$3:A31))),"")</f>
        <v/>
      </c>
    </row>
    <row r="32" spans="1:24" ht="22.05" customHeight="1">
      <c r="A32" s="11" t="str">
        <f ca="1">IFERROR(INDEX(MAESTRO!A:A,_xludf.AGGREGATE(15,6,ROW(MAESTRO!$B$3:$B$1000)/((MAESTRO!$B$3:$B$1000="ASMAR DIRECCIÓN")*(UPPER(MAESTRO!$L$3:$L$1000)="CONFIRMADO")),ROWS($A$3:A32))),"")</f>
        <v/>
      </c>
      <c r="B32" s="11" t="str">
        <f ca="1">IFERROR(INDEX(MAESTRO!B:B,_xludf.AGGREGATE(15,6,ROW(MAESTRO!$B$3:$B$1000)/((MAESTRO!$B$3:$B$1000="ASMAR DIRECCIÓN")*(UPPER(MAESTRO!$L$3:$L$1000)="CONFIRMADO")),ROWS($A$3:A32))),"")</f>
        <v/>
      </c>
      <c r="C32" s="11" t="str">
        <f ca="1">IFERROR(INDEX(MAESTRO!C:C,_xludf.AGGREGATE(15,6,ROW(MAESTRO!$B$3:$B$1000)/((MAESTRO!$B$3:$B$1000="ASMAR DIRECCIÓN")*(UPPER(MAESTRO!$L$3:$L$1000)="CONFIRMADO")),ROWS($A$3:A32))),"")</f>
        <v/>
      </c>
      <c r="D32" s="11" t="str">
        <f ca="1">IFERROR(INDEX(MAESTRO!D:D,_xludf.AGGREGATE(15,6,ROW(MAESTRO!$B$3:$B$1000)/((MAESTRO!$B$3:$B$1000="ASMAR DIRECCIÓN")*(UPPER(MAESTRO!$L$3:$L$1000)="CONFIRMADO")),ROWS($A$3:A32))),"")</f>
        <v/>
      </c>
      <c r="E32" s="11" t="str">
        <f ca="1">IFERROR(INDEX(MAESTRO!E:E,_xludf.AGGREGATE(15,6,ROW(MAESTRO!$B$3:$B$1000)/((MAESTRO!$B$3:$B$1000="ASMAR DIRECCIÓN")*(UPPER(MAESTRO!$L$3:$L$1000)="CONFIRMADO")),ROWS($A$3:A32))),"")</f>
        <v/>
      </c>
      <c r="F32" s="11" t="str">
        <f ca="1">IFERROR(INDEX(MAESTRO!F:F,_xludf.AGGREGATE(15,6,ROW(MAESTRO!$B$3:$B$1000)/((MAESTRO!$B$3:$B$1000="ASMAR DIRECCIÓN")*(UPPER(MAESTRO!$L$3:$L$1000)="CONFIRMADO")),ROWS($A$3:A32))),"")</f>
        <v/>
      </c>
      <c r="G32" s="11" t="str">
        <f ca="1">IFERROR(INDEX(MAESTRO!G:G,_xludf.AGGREGATE(15,6,ROW(MAESTRO!$B$3:$B$1000)/((MAESTRO!$B$3:$B$1000="ASMAR DIRECCIÓN")*(UPPER(MAESTRO!$L$3:$L$1000)="CONFIRMADO")),ROWS($A$3:A32))),"")</f>
        <v/>
      </c>
      <c r="H32" s="11" t="str">
        <f ca="1">IFERROR(INDEX(MAESTRO!H:H,_xludf.AGGREGATE(15,6,ROW(MAESTRO!$B$3:$B$1000)/((MAESTRO!$B$3:$B$1000="ASMAR DIRECCIÓN")*(UPPER(MAESTRO!$L$3:$L$1000)="CONFIRMADO")),ROWS($A$3:A32))),"")</f>
        <v/>
      </c>
      <c r="I32" s="11" t="str">
        <f ca="1">IFERROR(INDEX(MAESTRO!I:I,_xludf.AGGREGATE(15,6,ROW(MAESTRO!$B$3:$B$1000)/((MAESTRO!$B$3:$B$1000="ASMAR DIRECCIÓN")*(UPPER(MAESTRO!$L$3:$L$1000)="CONFIRMADO")),ROWS($A$3:A32))),"")</f>
        <v/>
      </c>
      <c r="J32" s="11" t="str">
        <f ca="1">IFERROR(INDEX(MAESTRO!J:J,_xludf.AGGREGATE(15,6,ROW(MAESTRO!$B$3:$B$1000)/((MAESTRO!$B$3:$B$1000="ASMAR DIRECCIÓN")*(UPPER(MAESTRO!$L$3:$L$1000)="CONFIRMADO")),ROWS($A$3:A32))),"")</f>
        <v/>
      </c>
      <c r="K32" s="11" t="str">
        <f ca="1">IFERROR(INDEX(MAESTRO!K:K,_xludf.AGGREGATE(15,6,ROW(MAESTRO!$B$3:$B$1000)/((MAESTRO!$B$3:$B$1000="ASMAR DIRECCIÓN")*(UPPER(MAESTRO!$L$3:$L$1000)="CONFIRMADO")),ROWS($A$3:A32))),"")</f>
        <v/>
      </c>
      <c r="L32" s="11" t="str">
        <f ca="1">IFERROR(INDEX(MAESTRO!L:L,_xludf.AGGREGATE(15,6,ROW(MAESTRO!$B$3:$B$1000)/((MAESTRO!$B$3:$B$1000="ASMAR DIRECCIÓN")*(UPPER(MAESTRO!$L$3:$L$1000)="CONFIRMADO")),ROWS($A$3:A32))),"")</f>
        <v/>
      </c>
      <c r="M32" s="11" t="str">
        <f ca="1">IFERROR(INDEX(MAESTRO!M:M,_xludf.AGGREGATE(15,6,ROW(MAESTRO!$B$3:$B$1000)/((MAESTRO!$B$3:$B$1000="ASMAR DIRECCIÓN")*(UPPER(MAESTRO!$L$3:$L$1000)="CONFIRMADO")),ROWS($A$3:A32))),"")</f>
        <v/>
      </c>
      <c r="N32" s="11" t="str">
        <f ca="1">IFERROR(INDEX(MAESTRO!N:N,_xludf.AGGREGATE(15,6,ROW(MAESTRO!$B$3:$B$1000)/((MAESTRO!$B$3:$B$1000="ASMAR DIRECCIÓN")*(UPPER(MAESTRO!$L$3:$L$1000)="CONFIRMADO")),ROWS($A$3:A32))),"")</f>
        <v/>
      </c>
      <c r="O32" s="11" t="str">
        <f ca="1">IFERROR(INDEX(MAESTRO!O:O,_xludf.AGGREGATE(15,6,ROW(MAESTRO!$B$3:$B$1000)/((MAESTRO!$B$3:$B$1000="ASMAR DIRECCIÓN")*(UPPER(MAESTRO!$L$3:$L$1000)="CONFIRMADO")),ROWS($A$3:A32))),"")</f>
        <v/>
      </c>
      <c r="P32" s="11" t="str">
        <f ca="1">IFERROR(INDEX(MAESTRO!P:P,_xludf.AGGREGATE(15,6,ROW(MAESTRO!$B$3:$B$1000)/((MAESTRO!$B$3:$B$1000="ASMAR DIRECCIÓN")*(UPPER(MAESTRO!$L$3:$L$1000)="CONFIRMADO")),ROWS($A$3:A32))),"")</f>
        <v/>
      </c>
      <c r="Q32" s="11" t="str">
        <f ca="1">IFERROR(INDEX(MAESTRO!Q:Q,_xludf.AGGREGATE(15,6,ROW(MAESTRO!$B$3:$B$1000)/((MAESTRO!$B$3:$B$1000="ASMAR DIRECCIÓN")*(UPPER(MAESTRO!$L$3:$L$1000)="CONFIRMADO")),ROWS($A$3:A32))),"")</f>
        <v/>
      </c>
      <c r="R32" s="11" t="str">
        <f ca="1">IFERROR(INDEX(MAESTRO!R:R,_xludf.AGGREGATE(15,6,ROW(MAESTRO!$B$3:$B$1000)/((MAESTRO!$B$3:$B$1000="ASMAR DIRECCIÓN")*(UPPER(MAESTRO!$L$3:$L$1000)="CONFIRMADO")),ROWS($A$3:A32))),"")</f>
        <v/>
      </c>
      <c r="S32" s="11" t="str">
        <f ca="1">IFERROR(INDEX(MAESTRO!S:S,_xludf.AGGREGATE(15,6,ROW(MAESTRO!$B$3:$B$1000)/((MAESTRO!$B$3:$B$1000="ASMAR DIRECCIÓN")*(UPPER(MAESTRO!$L$3:$L$1000)="CONFIRMADO")),ROWS($A$3:A32))),"")</f>
        <v/>
      </c>
      <c r="T32" s="11" t="str">
        <f ca="1">IFERROR(INDEX(MAESTRO!T:T,_xludf.AGGREGATE(15,6,ROW(MAESTRO!$B$3:$B$1000)/((MAESTRO!$B$3:$B$1000="ASMAR DIRECCIÓN")*(UPPER(MAESTRO!$L$3:$L$1000)="CONFIRMADO")),ROWS($A$3:A32))),"")</f>
        <v/>
      </c>
      <c r="U32" s="11" t="str">
        <f ca="1">IFERROR(INDEX(MAESTRO!U:U,_xludf.AGGREGATE(15,6,ROW(MAESTRO!$B$3:$B$1000)/((MAESTRO!$B$3:$B$1000="ASMAR DIRECCIÓN")*(UPPER(MAESTRO!$L$3:$L$1000)="CONFIRMADO")),ROWS($A$3:A32))),"")</f>
        <v/>
      </c>
      <c r="V32" s="11" t="str">
        <f ca="1">IFERROR(INDEX(MAESTRO!V:V,_xludf.AGGREGATE(15,6,ROW(MAESTRO!$B$3:$B$1000)/((MAESTRO!$B$3:$B$1000="ASMAR DIRECCIÓN")*(UPPER(MAESTRO!$L$3:$L$1000)="CONFIRMADO")),ROWS($A$3:A32))),"")</f>
        <v/>
      </c>
      <c r="W32" s="11" t="str">
        <f ca="1">IFERROR(INDEX(MAESTRO!W:W,_xludf.AGGREGATE(15,6,ROW(MAESTRO!$B$3:$B$1000)/((MAESTRO!$B$3:$B$1000="ASMAR DIRECCIÓN")*(UPPER(MAESTRO!$L$3:$L$1000)="CONFIRMADO")),ROWS($A$3:A32))),"")</f>
        <v/>
      </c>
      <c r="X32" s="11" t="str">
        <f ca="1">IFERROR(INDEX(MAESTRO!X:X,_xludf.AGGREGATE(15,6,ROW(MAESTRO!$B$3:$B$1000)/((MAESTRO!$B$3:$B$1000="ASMAR DIRECCIÓN")*(UPPER(MAESTRO!$L$3:$L$1000)="CONFIRMADO")),ROWS($A$3:A32))),"")</f>
        <v/>
      </c>
    </row>
    <row r="33" spans="1:24" ht="22.05" customHeight="1">
      <c r="A33" s="10" t="str">
        <f ca="1">IFERROR(INDEX(MAESTRO!A:A,_xludf.AGGREGATE(15,6,ROW(MAESTRO!$B$3:$B$1000)/((MAESTRO!$B$3:$B$1000="ASMAR DIRECCIÓN")*(UPPER(MAESTRO!$L$3:$L$1000)="CONFIRMADO")),ROWS($A$3:A33))),"")</f>
        <v/>
      </c>
      <c r="B33" s="10" t="str">
        <f ca="1">IFERROR(INDEX(MAESTRO!B:B,_xludf.AGGREGATE(15,6,ROW(MAESTRO!$B$3:$B$1000)/((MAESTRO!$B$3:$B$1000="ASMAR DIRECCIÓN")*(UPPER(MAESTRO!$L$3:$L$1000)="CONFIRMADO")),ROWS($A$3:A33))),"")</f>
        <v/>
      </c>
      <c r="C33" s="10" t="str">
        <f ca="1">IFERROR(INDEX(MAESTRO!C:C,_xludf.AGGREGATE(15,6,ROW(MAESTRO!$B$3:$B$1000)/((MAESTRO!$B$3:$B$1000="ASMAR DIRECCIÓN")*(UPPER(MAESTRO!$L$3:$L$1000)="CONFIRMADO")),ROWS($A$3:A33))),"")</f>
        <v/>
      </c>
      <c r="D33" s="10" t="str">
        <f ca="1">IFERROR(INDEX(MAESTRO!D:D,_xludf.AGGREGATE(15,6,ROW(MAESTRO!$B$3:$B$1000)/((MAESTRO!$B$3:$B$1000="ASMAR DIRECCIÓN")*(UPPER(MAESTRO!$L$3:$L$1000)="CONFIRMADO")),ROWS($A$3:A33))),"")</f>
        <v/>
      </c>
      <c r="E33" s="10" t="str">
        <f ca="1">IFERROR(INDEX(MAESTRO!E:E,_xludf.AGGREGATE(15,6,ROW(MAESTRO!$B$3:$B$1000)/((MAESTRO!$B$3:$B$1000="ASMAR DIRECCIÓN")*(UPPER(MAESTRO!$L$3:$L$1000)="CONFIRMADO")),ROWS($A$3:A33))),"")</f>
        <v/>
      </c>
      <c r="F33" s="10" t="str">
        <f ca="1">IFERROR(INDEX(MAESTRO!F:F,_xludf.AGGREGATE(15,6,ROW(MAESTRO!$B$3:$B$1000)/((MAESTRO!$B$3:$B$1000="ASMAR DIRECCIÓN")*(UPPER(MAESTRO!$L$3:$L$1000)="CONFIRMADO")),ROWS($A$3:A33))),"")</f>
        <v/>
      </c>
      <c r="G33" s="10" t="str">
        <f ca="1">IFERROR(INDEX(MAESTRO!G:G,_xludf.AGGREGATE(15,6,ROW(MAESTRO!$B$3:$B$1000)/((MAESTRO!$B$3:$B$1000="ASMAR DIRECCIÓN")*(UPPER(MAESTRO!$L$3:$L$1000)="CONFIRMADO")),ROWS($A$3:A33))),"")</f>
        <v/>
      </c>
      <c r="H33" s="10" t="str">
        <f ca="1">IFERROR(INDEX(MAESTRO!H:H,_xludf.AGGREGATE(15,6,ROW(MAESTRO!$B$3:$B$1000)/((MAESTRO!$B$3:$B$1000="ASMAR DIRECCIÓN")*(UPPER(MAESTRO!$L$3:$L$1000)="CONFIRMADO")),ROWS($A$3:A33))),"")</f>
        <v/>
      </c>
      <c r="I33" s="10" t="str">
        <f ca="1">IFERROR(INDEX(MAESTRO!I:I,_xludf.AGGREGATE(15,6,ROW(MAESTRO!$B$3:$B$1000)/((MAESTRO!$B$3:$B$1000="ASMAR DIRECCIÓN")*(UPPER(MAESTRO!$L$3:$L$1000)="CONFIRMADO")),ROWS($A$3:A33))),"")</f>
        <v/>
      </c>
      <c r="J33" s="10" t="str">
        <f ca="1">IFERROR(INDEX(MAESTRO!J:J,_xludf.AGGREGATE(15,6,ROW(MAESTRO!$B$3:$B$1000)/((MAESTRO!$B$3:$B$1000="ASMAR DIRECCIÓN")*(UPPER(MAESTRO!$L$3:$L$1000)="CONFIRMADO")),ROWS($A$3:A33))),"")</f>
        <v/>
      </c>
      <c r="K33" s="10" t="str">
        <f ca="1">IFERROR(INDEX(MAESTRO!K:K,_xludf.AGGREGATE(15,6,ROW(MAESTRO!$B$3:$B$1000)/((MAESTRO!$B$3:$B$1000="ASMAR DIRECCIÓN")*(UPPER(MAESTRO!$L$3:$L$1000)="CONFIRMADO")),ROWS($A$3:A33))),"")</f>
        <v/>
      </c>
      <c r="L33" s="10" t="str">
        <f ca="1">IFERROR(INDEX(MAESTRO!L:L,_xludf.AGGREGATE(15,6,ROW(MAESTRO!$B$3:$B$1000)/((MAESTRO!$B$3:$B$1000="ASMAR DIRECCIÓN")*(UPPER(MAESTRO!$L$3:$L$1000)="CONFIRMADO")),ROWS($A$3:A33))),"")</f>
        <v/>
      </c>
      <c r="M33" s="10" t="str">
        <f ca="1">IFERROR(INDEX(MAESTRO!M:M,_xludf.AGGREGATE(15,6,ROW(MAESTRO!$B$3:$B$1000)/((MAESTRO!$B$3:$B$1000="ASMAR DIRECCIÓN")*(UPPER(MAESTRO!$L$3:$L$1000)="CONFIRMADO")),ROWS($A$3:A33))),"")</f>
        <v/>
      </c>
      <c r="N33" s="10" t="str">
        <f ca="1">IFERROR(INDEX(MAESTRO!N:N,_xludf.AGGREGATE(15,6,ROW(MAESTRO!$B$3:$B$1000)/((MAESTRO!$B$3:$B$1000="ASMAR DIRECCIÓN")*(UPPER(MAESTRO!$L$3:$L$1000)="CONFIRMADO")),ROWS($A$3:A33))),"")</f>
        <v/>
      </c>
      <c r="O33" s="10" t="str">
        <f ca="1">IFERROR(INDEX(MAESTRO!O:O,_xludf.AGGREGATE(15,6,ROW(MAESTRO!$B$3:$B$1000)/((MAESTRO!$B$3:$B$1000="ASMAR DIRECCIÓN")*(UPPER(MAESTRO!$L$3:$L$1000)="CONFIRMADO")),ROWS($A$3:A33))),"")</f>
        <v/>
      </c>
      <c r="P33" s="10" t="str">
        <f ca="1">IFERROR(INDEX(MAESTRO!P:P,_xludf.AGGREGATE(15,6,ROW(MAESTRO!$B$3:$B$1000)/((MAESTRO!$B$3:$B$1000="ASMAR DIRECCIÓN")*(UPPER(MAESTRO!$L$3:$L$1000)="CONFIRMADO")),ROWS($A$3:A33))),"")</f>
        <v/>
      </c>
      <c r="Q33" s="10" t="str">
        <f ca="1">IFERROR(INDEX(MAESTRO!Q:Q,_xludf.AGGREGATE(15,6,ROW(MAESTRO!$B$3:$B$1000)/((MAESTRO!$B$3:$B$1000="ASMAR DIRECCIÓN")*(UPPER(MAESTRO!$L$3:$L$1000)="CONFIRMADO")),ROWS($A$3:A33))),"")</f>
        <v/>
      </c>
      <c r="R33" s="10" t="str">
        <f ca="1">IFERROR(INDEX(MAESTRO!R:R,_xludf.AGGREGATE(15,6,ROW(MAESTRO!$B$3:$B$1000)/((MAESTRO!$B$3:$B$1000="ASMAR DIRECCIÓN")*(UPPER(MAESTRO!$L$3:$L$1000)="CONFIRMADO")),ROWS($A$3:A33))),"")</f>
        <v/>
      </c>
      <c r="S33" s="10" t="str">
        <f ca="1">IFERROR(INDEX(MAESTRO!S:S,_xludf.AGGREGATE(15,6,ROW(MAESTRO!$B$3:$B$1000)/((MAESTRO!$B$3:$B$1000="ASMAR DIRECCIÓN")*(UPPER(MAESTRO!$L$3:$L$1000)="CONFIRMADO")),ROWS($A$3:A33))),"")</f>
        <v/>
      </c>
      <c r="T33" s="10" t="str">
        <f ca="1">IFERROR(INDEX(MAESTRO!T:T,_xludf.AGGREGATE(15,6,ROW(MAESTRO!$B$3:$B$1000)/((MAESTRO!$B$3:$B$1000="ASMAR DIRECCIÓN")*(UPPER(MAESTRO!$L$3:$L$1000)="CONFIRMADO")),ROWS($A$3:A33))),"")</f>
        <v/>
      </c>
      <c r="U33" s="10" t="str">
        <f ca="1">IFERROR(INDEX(MAESTRO!U:U,_xludf.AGGREGATE(15,6,ROW(MAESTRO!$B$3:$B$1000)/((MAESTRO!$B$3:$B$1000="ASMAR DIRECCIÓN")*(UPPER(MAESTRO!$L$3:$L$1000)="CONFIRMADO")),ROWS($A$3:A33))),"")</f>
        <v/>
      </c>
      <c r="V33" s="10" t="str">
        <f ca="1">IFERROR(INDEX(MAESTRO!V:V,_xludf.AGGREGATE(15,6,ROW(MAESTRO!$B$3:$B$1000)/((MAESTRO!$B$3:$B$1000="ASMAR DIRECCIÓN")*(UPPER(MAESTRO!$L$3:$L$1000)="CONFIRMADO")),ROWS($A$3:A33))),"")</f>
        <v/>
      </c>
      <c r="W33" s="10" t="str">
        <f ca="1">IFERROR(INDEX(MAESTRO!W:W,_xludf.AGGREGATE(15,6,ROW(MAESTRO!$B$3:$B$1000)/((MAESTRO!$B$3:$B$1000="ASMAR DIRECCIÓN")*(UPPER(MAESTRO!$L$3:$L$1000)="CONFIRMADO")),ROWS($A$3:A33))),"")</f>
        <v/>
      </c>
      <c r="X33" s="10" t="str">
        <f ca="1">IFERROR(INDEX(MAESTRO!X:X,_xludf.AGGREGATE(15,6,ROW(MAESTRO!$B$3:$B$1000)/((MAESTRO!$B$3:$B$1000="ASMAR DIRECCIÓN")*(UPPER(MAESTRO!$L$3:$L$1000)="CONFIRMADO")),ROWS($A$3:A33))),"")</f>
        <v/>
      </c>
    </row>
    <row r="34" spans="1:24" ht="22.05" customHeight="1">
      <c r="A34" s="11" t="str">
        <f ca="1">IFERROR(INDEX(MAESTRO!A:A,_xludf.AGGREGATE(15,6,ROW(MAESTRO!$B$3:$B$1000)/((MAESTRO!$B$3:$B$1000="ASMAR DIRECCIÓN")*(UPPER(MAESTRO!$L$3:$L$1000)="CONFIRMADO")),ROWS($A$3:A34))),"")</f>
        <v/>
      </c>
      <c r="B34" s="11" t="str">
        <f ca="1">IFERROR(INDEX(MAESTRO!B:B,_xludf.AGGREGATE(15,6,ROW(MAESTRO!$B$3:$B$1000)/((MAESTRO!$B$3:$B$1000="ASMAR DIRECCIÓN")*(UPPER(MAESTRO!$L$3:$L$1000)="CONFIRMADO")),ROWS($A$3:A34))),"")</f>
        <v/>
      </c>
      <c r="C34" s="11" t="str">
        <f ca="1">IFERROR(INDEX(MAESTRO!C:C,_xludf.AGGREGATE(15,6,ROW(MAESTRO!$B$3:$B$1000)/((MAESTRO!$B$3:$B$1000="ASMAR DIRECCIÓN")*(UPPER(MAESTRO!$L$3:$L$1000)="CONFIRMADO")),ROWS($A$3:A34))),"")</f>
        <v/>
      </c>
      <c r="D34" s="11" t="str">
        <f ca="1">IFERROR(INDEX(MAESTRO!D:D,_xludf.AGGREGATE(15,6,ROW(MAESTRO!$B$3:$B$1000)/((MAESTRO!$B$3:$B$1000="ASMAR DIRECCIÓN")*(UPPER(MAESTRO!$L$3:$L$1000)="CONFIRMADO")),ROWS($A$3:A34))),"")</f>
        <v/>
      </c>
      <c r="E34" s="11" t="str">
        <f ca="1">IFERROR(INDEX(MAESTRO!E:E,_xludf.AGGREGATE(15,6,ROW(MAESTRO!$B$3:$B$1000)/((MAESTRO!$B$3:$B$1000="ASMAR DIRECCIÓN")*(UPPER(MAESTRO!$L$3:$L$1000)="CONFIRMADO")),ROWS($A$3:A34))),"")</f>
        <v/>
      </c>
      <c r="F34" s="11" t="str">
        <f ca="1">IFERROR(INDEX(MAESTRO!F:F,_xludf.AGGREGATE(15,6,ROW(MAESTRO!$B$3:$B$1000)/((MAESTRO!$B$3:$B$1000="ASMAR DIRECCIÓN")*(UPPER(MAESTRO!$L$3:$L$1000)="CONFIRMADO")),ROWS($A$3:A34))),"")</f>
        <v/>
      </c>
      <c r="G34" s="11" t="str">
        <f ca="1">IFERROR(INDEX(MAESTRO!G:G,_xludf.AGGREGATE(15,6,ROW(MAESTRO!$B$3:$B$1000)/((MAESTRO!$B$3:$B$1000="ASMAR DIRECCIÓN")*(UPPER(MAESTRO!$L$3:$L$1000)="CONFIRMADO")),ROWS($A$3:A34))),"")</f>
        <v/>
      </c>
      <c r="H34" s="11" t="str">
        <f ca="1">IFERROR(INDEX(MAESTRO!H:H,_xludf.AGGREGATE(15,6,ROW(MAESTRO!$B$3:$B$1000)/((MAESTRO!$B$3:$B$1000="ASMAR DIRECCIÓN")*(UPPER(MAESTRO!$L$3:$L$1000)="CONFIRMADO")),ROWS($A$3:A34))),"")</f>
        <v/>
      </c>
      <c r="I34" s="11" t="str">
        <f ca="1">IFERROR(INDEX(MAESTRO!I:I,_xludf.AGGREGATE(15,6,ROW(MAESTRO!$B$3:$B$1000)/((MAESTRO!$B$3:$B$1000="ASMAR DIRECCIÓN")*(UPPER(MAESTRO!$L$3:$L$1000)="CONFIRMADO")),ROWS($A$3:A34))),"")</f>
        <v/>
      </c>
      <c r="J34" s="11" t="str">
        <f ca="1">IFERROR(INDEX(MAESTRO!J:J,_xludf.AGGREGATE(15,6,ROW(MAESTRO!$B$3:$B$1000)/((MAESTRO!$B$3:$B$1000="ASMAR DIRECCIÓN")*(UPPER(MAESTRO!$L$3:$L$1000)="CONFIRMADO")),ROWS($A$3:A34))),"")</f>
        <v/>
      </c>
      <c r="K34" s="11" t="str">
        <f ca="1">IFERROR(INDEX(MAESTRO!K:K,_xludf.AGGREGATE(15,6,ROW(MAESTRO!$B$3:$B$1000)/((MAESTRO!$B$3:$B$1000="ASMAR DIRECCIÓN")*(UPPER(MAESTRO!$L$3:$L$1000)="CONFIRMADO")),ROWS($A$3:A34))),"")</f>
        <v/>
      </c>
      <c r="L34" s="11" t="str">
        <f ca="1">IFERROR(INDEX(MAESTRO!L:L,_xludf.AGGREGATE(15,6,ROW(MAESTRO!$B$3:$B$1000)/((MAESTRO!$B$3:$B$1000="ASMAR DIRECCIÓN")*(UPPER(MAESTRO!$L$3:$L$1000)="CONFIRMADO")),ROWS($A$3:A34))),"")</f>
        <v/>
      </c>
      <c r="M34" s="11" t="str">
        <f ca="1">IFERROR(INDEX(MAESTRO!M:M,_xludf.AGGREGATE(15,6,ROW(MAESTRO!$B$3:$B$1000)/((MAESTRO!$B$3:$B$1000="ASMAR DIRECCIÓN")*(UPPER(MAESTRO!$L$3:$L$1000)="CONFIRMADO")),ROWS($A$3:A34))),"")</f>
        <v/>
      </c>
      <c r="N34" s="11" t="str">
        <f ca="1">IFERROR(INDEX(MAESTRO!N:N,_xludf.AGGREGATE(15,6,ROW(MAESTRO!$B$3:$B$1000)/((MAESTRO!$B$3:$B$1000="ASMAR DIRECCIÓN")*(UPPER(MAESTRO!$L$3:$L$1000)="CONFIRMADO")),ROWS($A$3:A34))),"")</f>
        <v/>
      </c>
      <c r="O34" s="11" t="str">
        <f ca="1">IFERROR(INDEX(MAESTRO!O:O,_xludf.AGGREGATE(15,6,ROW(MAESTRO!$B$3:$B$1000)/((MAESTRO!$B$3:$B$1000="ASMAR DIRECCIÓN")*(UPPER(MAESTRO!$L$3:$L$1000)="CONFIRMADO")),ROWS($A$3:A34))),"")</f>
        <v/>
      </c>
      <c r="P34" s="11" t="str">
        <f ca="1">IFERROR(INDEX(MAESTRO!P:P,_xludf.AGGREGATE(15,6,ROW(MAESTRO!$B$3:$B$1000)/((MAESTRO!$B$3:$B$1000="ASMAR DIRECCIÓN")*(UPPER(MAESTRO!$L$3:$L$1000)="CONFIRMADO")),ROWS($A$3:A34))),"")</f>
        <v/>
      </c>
      <c r="Q34" s="11" t="str">
        <f ca="1">IFERROR(INDEX(MAESTRO!Q:Q,_xludf.AGGREGATE(15,6,ROW(MAESTRO!$B$3:$B$1000)/((MAESTRO!$B$3:$B$1000="ASMAR DIRECCIÓN")*(UPPER(MAESTRO!$L$3:$L$1000)="CONFIRMADO")),ROWS($A$3:A34))),"")</f>
        <v/>
      </c>
      <c r="R34" s="11" t="str">
        <f ca="1">IFERROR(INDEX(MAESTRO!R:R,_xludf.AGGREGATE(15,6,ROW(MAESTRO!$B$3:$B$1000)/((MAESTRO!$B$3:$B$1000="ASMAR DIRECCIÓN")*(UPPER(MAESTRO!$L$3:$L$1000)="CONFIRMADO")),ROWS($A$3:A34))),"")</f>
        <v/>
      </c>
      <c r="S34" s="11" t="str">
        <f ca="1">IFERROR(INDEX(MAESTRO!S:S,_xludf.AGGREGATE(15,6,ROW(MAESTRO!$B$3:$B$1000)/((MAESTRO!$B$3:$B$1000="ASMAR DIRECCIÓN")*(UPPER(MAESTRO!$L$3:$L$1000)="CONFIRMADO")),ROWS($A$3:A34))),"")</f>
        <v/>
      </c>
      <c r="T34" s="11" t="str">
        <f ca="1">IFERROR(INDEX(MAESTRO!T:T,_xludf.AGGREGATE(15,6,ROW(MAESTRO!$B$3:$B$1000)/((MAESTRO!$B$3:$B$1000="ASMAR DIRECCIÓN")*(UPPER(MAESTRO!$L$3:$L$1000)="CONFIRMADO")),ROWS($A$3:A34))),"")</f>
        <v/>
      </c>
      <c r="U34" s="11" t="str">
        <f ca="1">IFERROR(INDEX(MAESTRO!U:U,_xludf.AGGREGATE(15,6,ROW(MAESTRO!$B$3:$B$1000)/((MAESTRO!$B$3:$B$1000="ASMAR DIRECCIÓN")*(UPPER(MAESTRO!$L$3:$L$1000)="CONFIRMADO")),ROWS($A$3:A34))),"")</f>
        <v/>
      </c>
      <c r="V34" s="11" t="str">
        <f ca="1">IFERROR(INDEX(MAESTRO!V:V,_xludf.AGGREGATE(15,6,ROW(MAESTRO!$B$3:$B$1000)/((MAESTRO!$B$3:$B$1000="ASMAR DIRECCIÓN")*(UPPER(MAESTRO!$L$3:$L$1000)="CONFIRMADO")),ROWS($A$3:A34))),"")</f>
        <v/>
      </c>
      <c r="W34" s="11" t="str">
        <f ca="1">IFERROR(INDEX(MAESTRO!W:W,_xludf.AGGREGATE(15,6,ROW(MAESTRO!$B$3:$B$1000)/((MAESTRO!$B$3:$B$1000="ASMAR DIRECCIÓN")*(UPPER(MAESTRO!$L$3:$L$1000)="CONFIRMADO")),ROWS($A$3:A34))),"")</f>
        <v/>
      </c>
      <c r="X34" s="11" t="str">
        <f ca="1">IFERROR(INDEX(MAESTRO!X:X,_xludf.AGGREGATE(15,6,ROW(MAESTRO!$B$3:$B$1000)/((MAESTRO!$B$3:$B$1000="ASMAR DIRECCIÓN")*(UPPER(MAESTRO!$L$3:$L$1000)="CONFIRMADO")),ROWS($A$3:A34))),"")</f>
        <v/>
      </c>
    </row>
    <row r="35" spans="1:24" ht="22.05" customHeight="1">
      <c r="A35" s="10" t="str">
        <f ca="1">IFERROR(INDEX(MAESTRO!A:A,_xludf.AGGREGATE(15,6,ROW(MAESTRO!$B$3:$B$1000)/((MAESTRO!$B$3:$B$1000="ASMAR DIRECCIÓN")*(UPPER(MAESTRO!$L$3:$L$1000)="CONFIRMADO")),ROWS($A$3:A35))),"")</f>
        <v/>
      </c>
      <c r="B35" s="10" t="str">
        <f ca="1">IFERROR(INDEX(MAESTRO!B:B,_xludf.AGGREGATE(15,6,ROW(MAESTRO!$B$3:$B$1000)/((MAESTRO!$B$3:$B$1000="ASMAR DIRECCIÓN")*(UPPER(MAESTRO!$L$3:$L$1000)="CONFIRMADO")),ROWS($A$3:A35))),"")</f>
        <v/>
      </c>
      <c r="C35" s="10" t="str">
        <f ca="1">IFERROR(INDEX(MAESTRO!C:C,_xludf.AGGREGATE(15,6,ROW(MAESTRO!$B$3:$B$1000)/((MAESTRO!$B$3:$B$1000="ASMAR DIRECCIÓN")*(UPPER(MAESTRO!$L$3:$L$1000)="CONFIRMADO")),ROWS($A$3:A35))),"")</f>
        <v/>
      </c>
      <c r="D35" s="10" t="str">
        <f ca="1">IFERROR(INDEX(MAESTRO!D:D,_xludf.AGGREGATE(15,6,ROW(MAESTRO!$B$3:$B$1000)/((MAESTRO!$B$3:$B$1000="ASMAR DIRECCIÓN")*(UPPER(MAESTRO!$L$3:$L$1000)="CONFIRMADO")),ROWS($A$3:A35))),"")</f>
        <v/>
      </c>
      <c r="E35" s="10" t="str">
        <f ca="1">IFERROR(INDEX(MAESTRO!E:E,_xludf.AGGREGATE(15,6,ROW(MAESTRO!$B$3:$B$1000)/((MAESTRO!$B$3:$B$1000="ASMAR DIRECCIÓN")*(UPPER(MAESTRO!$L$3:$L$1000)="CONFIRMADO")),ROWS($A$3:A35))),"")</f>
        <v/>
      </c>
      <c r="F35" s="10" t="str">
        <f ca="1">IFERROR(INDEX(MAESTRO!F:F,_xludf.AGGREGATE(15,6,ROW(MAESTRO!$B$3:$B$1000)/((MAESTRO!$B$3:$B$1000="ASMAR DIRECCIÓN")*(UPPER(MAESTRO!$L$3:$L$1000)="CONFIRMADO")),ROWS($A$3:A35))),"")</f>
        <v/>
      </c>
      <c r="G35" s="10" t="str">
        <f ca="1">IFERROR(INDEX(MAESTRO!G:G,_xludf.AGGREGATE(15,6,ROW(MAESTRO!$B$3:$B$1000)/((MAESTRO!$B$3:$B$1000="ASMAR DIRECCIÓN")*(UPPER(MAESTRO!$L$3:$L$1000)="CONFIRMADO")),ROWS($A$3:A35))),"")</f>
        <v/>
      </c>
      <c r="H35" s="10" t="str">
        <f ca="1">IFERROR(INDEX(MAESTRO!H:H,_xludf.AGGREGATE(15,6,ROW(MAESTRO!$B$3:$B$1000)/((MAESTRO!$B$3:$B$1000="ASMAR DIRECCIÓN")*(UPPER(MAESTRO!$L$3:$L$1000)="CONFIRMADO")),ROWS($A$3:A35))),"")</f>
        <v/>
      </c>
      <c r="I35" s="10" t="str">
        <f ca="1">IFERROR(INDEX(MAESTRO!I:I,_xludf.AGGREGATE(15,6,ROW(MAESTRO!$B$3:$B$1000)/((MAESTRO!$B$3:$B$1000="ASMAR DIRECCIÓN")*(UPPER(MAESTRO!$L$3:$L$1000)="CONFIRMADO")),ROWS($A$3:A35))),"")</f>
        <v/>
      </c>
      <c r="J35" s="10" t="str">
        <f ca="1">IFERROR(INDEX(MAESTRO!J:J,_xludf.AGGREGATE(15,6,ROW(MAESTRO!$B$3:$B$1000)/((MAESTRO!$B$3:$B$1000="ASMAR DIRECCIÓN")*(UPPER(MAESTRO!$L$3:$L$1000)="CONFIRMADO")),ROWS($A$3:A35))),"")</f>
        <v/>
      </c>
      <c r="K35" s="10" t="str">
        <f ca="1">IFERROR(INDEX(MAESTRO!K:K,_xludf.AGGREGATE(15,6,ROW(MAESTRO!$B$3:$B$1000)/((MAESTRO!$B$3:$B$1000="ASMAR DIRECCIÓN")*(UPPER(MAESTRO!$L$3:$L$1000)="CONFIRMADO")),ROWS($A$3:A35))),"")</f>
        <v/>
      </c>
      <c r="L35" s="10" t="str">
        <f ca="1">IFERROR(INDEX(MAESTRO!L:L,_xludf.AGGREGATE(15,6,ROW(MAESTRO!$B$3:$B$1000)/((MAESTRO!$B$3:$B$1000="ASMAR DIRECCIÓN")*(UPPER(MAESTRO!$L$3:$L$1000)="CONFIRMADO")),ROWS($A$3:A35))),"")</f>
        <v/>
      </c>
      <c r="M35" s="10" t="str">
        <f ca="1">IFERROR(INDEX(MAESTRO!M:M,_xludf.AGGREGATE(15,6,ROW(MAESTRO!$B$3:$B$1000)/((MAESTRO!$B$3:$B$1000="ASMAR DIRECCIÓN")*(UPPER(MAESTRO!$L$3:$L$1000)="CONFIRMADO")),ROWS($A$3:A35))),"")</f>
        <v/>
      </c>
      <c r="N35" s="10" t="str">
        <f ca="1">IFERROR(INDEX(MAESTRO!N:N,_xludf.AGGREGATE(15,6,ROW(MAESTRO!$B$3:$B$1000)/((MAESTRO!$B$3:$B$1000="ASMAR DIRECCIÓN")*(UPPER(MAESTRO!$L$3:$L$1000)="CONFIRMADO")),ROWS($A$3:A35))),"")</f>
        <v/>
      </c>
      <c r="O35" s="10" t="str">
        <f ca="1">IFERROR(INDEX(MAESTRO!O:O,_xludf.AGGREGATE(15,6,ROW(MAESTRO!$B$3:$B$1000)/((MAESTRO!$B$3:$B$1000="ASMAR DIRECCIÓN")*(UPPER(MAESTRO!$L$3:$L$1000)="CONFIRMADO")),ROWS($A$3:A35))),"")</f>
        <v/>
      </c>
      <c r="P35" s="10" t="str">
        <f ca="1">IFERROR(INDEX(MAESTRO!P:P,_xludf.AGGREGATE(15,6,ROW(MAESTRO!$B$3:$B$1000)/((MAESTRO!$B$3:$B$1000="ASMAR DIRECCIÓN")*(UPPER(MAESTRO!$L$3:$L$1000)="CONFIRMADO")),ROWS($A$3:A35))),"")</f>
        <v/>
      </c>
      <c r="Q35" s="10" t="str">
        <f ca="1">IFERROR(INDEX(MAESTRO!Q:Q,_xludf.AGGREGATE(15,6,ROW(MAESTRO!$B$3:$B$1000)/((MAESTRO!$B$3:$B$1000="ASMAR DIRECCIÓN")*(UPPER(MAESTRO!$L$3:$L$1000)="CONFIRMADO")),ROWS($A$3:A35))),"")</f>
        <v/>
      </c>
      <c r="R35" s="10" t="str">
        <f ca="1">IFERROR(INDEX(MAESTRO!R:R,_xludf.AGGREGATE(15,6,ROW(MAESTRO!$B$3:$B$1000)/((MAESTRO!$B$3:$B$1000="ASMAR DIRECCIÓN")*(UPPER(MAESTRO!$L$3:$L$1000)="CONFIRMADO")),ROWS($A$3:A35))),"")</f>
        <v/>
      </c>
      <c r="S35" s="10" t="str">
        <f ca="1">IFERROR(INDEX(MAESTRO!S:S,_xludf.AGGREGATE(15,6,ROW(MAESTRO!$B$3:$B$1000)/((MAESTRO!$B$3:$B$1000="ASMAR DIRECCIÓN")*(UPPER(MAESTRO!$L$3:$L$1000)="CONFIRMADO")),ROWS($A$3:A35))),"")</f>
        <v/>
      </c>
      <c r="T35" s="10" t="str">
        <f ca="1">IFERROR(INDEX(MAESTRO!T:T,_xludf.AGGREGATE(15,6,ROW(MAESTRO!$B$3:$B$1000)/((MAESTRO!$B$3:$B$1000="ASMAR DIRECCIÓN")*(UPPER(MAESTRO!$L$3:$L$1000)="CONFIRMADO")),ROWS($A$3:A35))),"")</f>
        <v/>
      </c>
      <c r="U35" s="10" t="str">
        <f ca="1">IFERROR(INDEX(MAESTRO!U:U,_xludf.AGGREGATE(15,6,ROW(MAESTRO!$B$3:$B$1000)/((MAESTRO!$B$3:$B$1000="ASMAR DIRECCIÓN")*(UPPER(MAESTRO!$L$3:$L$1000)="CONFIRMADO")),ROWS($A$3:A35))),"")</f>
        <v/>
      </c>
      <c r="V35" s="10" t="str">
        <f ca="1">IFERROR(INDEX(MAESTRO!V:V,_xludf.AGGREGATE(15,6,ROW(MAESTRO!$B$3:$B$1000)/((MAESTRO!$B$3:$B$1000="ASMAR DIRECCIÓN")*(UPPER(MAESTRO!$L$3:$L$1000)="CONFIRMADO")),ROWS($A$3:A35))),"")</f>
        <v/>
      </c>
      <c r="W35" s="10" t="str">
        <f ca="1">IFERROR(INDEX(MAESTRO!W:W,_xludf.AGGREGATE(15,6,ROW(MAESTRO!$B$3:$B$1000)/((MAESTRO!$B$3:$B$1000="ASMAR DIRECCIÓN")*(UPPER(MAESTRO!$L$3:$L$1000)="CONFIRMADO")),ROWS($A$3:A35))),"")</f>
        <v/>
      </c>
      <c r="X35" s="10" t="str">
        <f ca="1">IFERROR(INDEX(MAESTRO!X:X,_xludf.AGGREGATE(15,6,ROW(MAESTRO!$B$3:$B$1000)/((MAESTRO!$B$3:$B$1000="ASMAR DIRECCIÓN")*(UPPER(MAESTRO!$L$3:$L$1000)="CONFIRMADO")),ROWS($A$3:A35))),"")</f>
        <v/>
      </c>
    </row>
    <row r="36" spans="1:24" ht="22.05" customHeight="1">
      <c r="A36" s="11" t="str">
        <f ca="1">IFERROR(INDEX(MAESTRO!A:A,_xludf.AGGREGATE(15,6,ROW(MAESTRO!$B$3:$B$1000)/((MAESTRO!$B$3:$B$1000="ASMAR DIRECCIÓN")*(UPPER(MAESTRO!$L$3:$L$1000)="CONFIRMADO")),ROWS($A$3:A36))),"")</f>
        <v/>
      </c>
      <c r="B36" s="11" t="str">
        <f ca="1">IFERROR(INDEX(MAESTRO!B:B,_xludf.AGGREGATE(15,6,ROW(MAESTRO!$B$3:$B$1000)/((MAESTRO!$B$3:$B$1000="ASMAR DIRECCIÓN")*(UPPER(MAESTRO!$L$3:$L$1000)="CONFIRMADO")),ROWS($A$3:A36))),"")</f>
        <v/>
      </c>
      <c r="C36" s="11" t="str">
        <f ca="1">IFERROR(INDEX(MAESTRO!C:C,_xludf.AGGREGATE(15,6,ROW(MAESTRO!$B$3:$B$1000)/((MAESTRO!$B$3:$B$1000="ASMAR DIRECCIÓN")*(UPPER(MAESTRO!$L$3:$L$1000)="CONFIRMADO")),ROWS($A$3:A36))),"")</f>
        <v/>
      </c>
      <c r="D36" s="11" t="str">
        <f ca="1">IFERROR(INDEX(MAESTRO!D:D,_xludf.AGGREGATE(15,6,ROW(MAESTRO!$B$3:$B$1000)/((MAESTRO!$B$3:$B$1000="ASMAR DIRECCIÓN")*(UPPER(MAESTRO!$L$3:$L$1000)="CONFIRMADO")),ROWS($A$3:A36))),"")</f>
        <v/>
      </c>
      <c r="E36" s="11" t="str">
        <f ca="1">IFERROR(INDEX(MAESTRO!E:E,_xludf.AGGREGATE(15,6,ROW(MAESTRO!$B$3:$B$1000)/((MAESTRO!$B$3:$B$1000="ASMAR DIRECCIÓN")*(UPPER(MAESTRO!$L$3:$L$1000)="CONFIRMADO")),ROWS($A$3:A36))),"")</f>
        <v/>
      </c>
      <c r="F36" s="11" t="str">
        <f ca="1">IFERROR(INDEX(MAESTRO!F:F,_xludf.AGGREGATE(15,6,ROW(MAESTRO!$B$3:$B$1000)/((MAESTRO!$B$3:$B$1000="ASMAR DIRECCIÓN")*(UPPER(MAESTRO!$L$3:$L$1000)="CONFIRMADO")),ROWS($A$3:A36))),"")</f>
        <v/>
      </c>
      <c r="G36" s="11" t="str">
        <f ca="1">IFERROR(INDEX(MAESTRO!G:G,_xludf.AGGREGATE(15,6,ROW(MAESTRO!$B$3:$B$1000)/((MAESTRO!$B$3:$B$1000="ASMAR DIRECCIÓN")*(UPPER(MAESTRO!$L$3:$L$1000)="CONFIRMADO")),ROWS($A$3:A36))),"")</f>
        <v/>
      </c>
      <c r="H36" s="11" t="str">
        <f ca="1">IFERROR(INDEX(MAESTRO!H:H,_xludf.AGGREGATE(15,6,ROW(MAESTRO!$B$3:$B$1000)/((MAESTRO!$B$3:$B$1000="ASMAR DIRECCIÓN")*(UPPER(MAESTRO!$L$3:$L$1000)="CONFIRMADO")),ROWS($A$3:A36))),"")</f>
        <v/>
      </c>
      <c r="I36" s="11" t="str">
        <f ca="1">IFERROR(INDEX(MAESTRO!I:I,_xludf.AGGREGATE(15,6,ROW(MAESTRO!$B$3:$B$1000)/((MAESTRO!$B$3:$B$1000="ASMAR DIRECCIÓN")*(UPPER(MAESTRO!$L$3:$L$1000)="CONFIRMADO")),ROWS($A$3:A36))),"")</f>
        <v/>
      </c>
      <c r="J36" s="11" t="str">
        <f ca="1">IFERROR(INDEX(MAESTRO!J:J,_xludf.AGGREGATE(15,6,ROW(MAESTRO!$B$3:$B$1000)/((MAESTRO!$B$3:$B$1000="ASMAR DIRECCIÓN")*(UPPER(MAESTRO!$L$3:$L$1000)="CONFIRMADO")),ROWS($A$3:A36))),"")</f>
        <v/>
      </c>
      <c r="K36" s="11" t="str">
        <f ca="1">IFERROR(INDEX(MAESTRO!K:K,_xludf.AGGREGATE(15,6,ROW(MAESTRO!$B$3:$B$1000)/((MAESTRO!$B$3:$B$1000="ASMAR DIRECCIÓN")*(UPPER(MAESTRO!$L$3:$L$1000)="CONFIRMADO")),ROWS($A$3:A36))),"")</f>
        <v/>
      </c>
      <c r="L36" s="11" t="str">
        <f ca="1">IFERROR(INDEX(MAESTRO!L:L,_xludf.AGGREGATE(15,6,ROW(MAESTRO!$B$3:$B$1000)/((MAESTRO!$B$3:$B$1000="ASMAR DIRECCIÓN")*(UPPER(MAESTRO!$L$3:$L$1000)="CONFIRMADO")),ROWS($A$3:A36))),"")</f>
        <v/>
      </c>
      <c r="M36" s="11" t="str">
        <f ca="1">IFERROR(INDEX(MAESTRO!M:M,_xludf.AGGREGATE(15,6,ROW(MAESTRO!$B$3:$B$1000)/((MAESTRO!$B$3:$B$1000="ASMAR DIRECCIÓN")*(UPPER(MAESTRO!$L$3:$L$1000)="CONFIRMADO")),ROWS($A$3:A36))),"")</f>
        <v/>
      </c>
      <c r="N36" s="11" t="str">
        <f ca="1">IFERROR(INDEX(MAESTRO!N:N,_xludf.AGGREGATE(15,6,ROW(MAESTRO!$B$3:$B$1000)/((MAESTRO!$B$3:$B$1000="ASMAR DIRECCIÓN")*(UPPER(MAESTRO!$L$3:$L$1000)="CONFIRMADO")),ROWS($A$3:A36))),"")</f>
        <v/>
      </c>
      <c r="O36" s="11" t="str">
        <f ca="1">IFERROR(INDEX(MAESTRO!O:O,_xludf.AGGREGATE(15,6,ROW(MAESTRO!$B$3:$B$1000)/((MAESTRO!$B$3:$B$1000="ASMAR DIRECCIÓN")*(UPPER(MAESTRO!$L$3:$L$1000)="CONFIRMADO")),ROWS($A$3:A36))),"")</f>
        <v/>
      </c>
      <c r="P36" s="11" t="str">
        <f ca="1">IFERROR(INDEX(MAESTRO!P:P,_xludf.AGGREGATE(15,6,ROW(MAESTRO!$B$3:$B$1000)/((MAESTRO!$B$3:$B$1000="ASMAR DIRECCIÓN")*(UPPER(MAESTRO!$L$3:$L$1000)="CONFIRMADO")),ROWS($A$3:A36))),"")</f>
        <v/>
      </c>
      <c r="Q36" s="11" t="str">
        <f ca="1">IFERROR(INDEX(MAESTRO!Q:Q,_xludf.AGGREGATE(15,6,ROW(MAESTRO!$B$3:$B$1000)/((MAESTRO!$B$3:$B$1000="ASMAR DIRECCIÓN")*(UPPER(MAESTRO!$L$3:$L$1000)="CONFIRMADO")),ROWS($A$3:A36))),"")</f>
        <v/>
      </c>
      <c r="R36" s="11" t="str">
        <f ca="1">IFERROR(INDEX(MAESTRO!R:R,_xludf.AGGREGATE(15,6,ROW(MAESTRO!$B$3:$B$1000)/((MAESTRO!$B$3:$B$1000="ASMAR DIRECCIÓN")*(UPPER(MAESTRO!$L$3:$L$1000)="CONFIRMADO")),ROWS($A$3:A36))),"")</f>
        <v/>
      </c>
      <c r="S36" s="11" t="str">
        <f ca="1">IFERROR(INDEX(MAESTRO!S:S,_xludf.AGGREGATE(15,6,ROW(MAESTRO!$B$3:$B$1000)/((MAESTRO!$B$3:$B$1000="ASMAR DIRECCIÓN")*(UPPER(MAESTRO!$L$3:$L$1000)="CONFIRMADO")),ROWS($A$3:A36))),"")</f>
        <v/>
      </c>
      <c r="T36" s="11" t="str">
        <f ca="1">IFERROR(INDEX(MAESTRO!T:T,_xludf.AGGREGATE(15,6,ROW(MAESTRO!$B$3:$B$1000)/((MAESTRO!$B$3:$B$1000="ASMAR DIRECCIÓN")*(UPPER(MAESTRO!$L$3:$L$1000)="CONFIRMADO")),ROWS($A$3:A36))),"")</f>
        <v/>
      </c>
      <c r="U36" s="11" t="str">
        <f ca="1">IFERROR(INDEX(MAESTRO!U:U,_xludf.AGGREGATE(15,6,ROW(MAESTRO!$B$3:$B$1000)/((MAESTRO!$B$3:$B$1000="ASMAR DIRECCIÓN")*(UPPER(MAESTRO!$L$3:$L$1000)="CONFIRMADO")),ROWS($A$3:A36))),"")</f>
        <v/>
      </c>
      <c r="V36" s="11" t="str">
        <f ca="1">IFERROR(INDEX(MAESTRO!V:V,_xludf.AGGREGATE(15,6,ROW(MAESTRO!$B$3:$B$1000)/((MAESTRO!$B$3:$B$1000="ASMAR DIRECCIÓN")*(UPPER(MAESTRO!$L$3:$L$1000)="CONFIRMADO")),ROWS($A$3:A36))),"")</f>
        <v/>
      </c>
      <c r="W36" s="11" t="str">
        <f ca="1">IFERROR(INDEX(MAESTRO!W:W,_xludf.AGGREGATE(15,6,ROW(MAESTRO!$B$3:$B$1000)/((MAESTRO!$B$3:$B$1000="ASMAR DIRECCIÓN")*(UPPER(MAESTRO!$L$3:$L$1000)="CONFIRMADO")),ROWS($A$3:A36))),"")</f>
        <v/>
      </c>
      <c r="X36" s="11" t="str">
        <f ca="1">IFERROR(INDEX(MAESTRO!X:X,_xludf.AGGREGATE(15,6,ROW(MAESTRO!$B$3:$B$1000)/((MAESTRO!$B$3:$B$1000="ASMAR DIRECCIÓN")*(UPPER(MAESTRO!$L$3:$L$1000)="CONFIRMADO")),ROWS($A$3:A36))),"")</f>
        <v/>
      </c>
    </row>
    <row r="37" spans="1:24" ht="22.05" customHeight="1">
      <c r="A37" s="10" t="str">
        <f ca="1">IFERROR(INDEX(MAESTRO!A:A,_xludf.AGGREGATE(15,6,ROW(MAESTRO!$B$3:$B$1000)/((MAESTRO!$B$3:$B$1000="ASMAR DIRECCIÓN")*(UPPER(MAESTRO!$L$3:$L$1000)="CONFIRMADO")),ROWS($A$3:A37))),"")</f>
        <v/>
      </c>
      <c r="B37" s="10" t="str">
        <f ca="1">IFERROR(INDEX(MAESTRO!B:B,_xludf.AGGREGATE(15,6,ROW(MAESTRO!$B$3:$B$1000)/((MAESTRO!$B$3:$B$1000="ASMAR DIRECCIÓN")*(UPPER(MAESTRO!$L$3:$L$1000)="CONFIRMADO")),ROWS($A$3:A37))),"")</f>
        <v/>
      </c>
      <c r="C37" s="10" t="str">
        <f ca="1">IFERROR(INDEX(MAESTRO!C:C,_xludf.AGGREGATE(15,6,ROW(MAESTRO!$B$3:$B$1000)/((MAESTRO!$B$3:$B$1000="ASMAR DIRECCIÓN")*(UPPER(MAESTRO!$L$3:$L$1000)="CONFIRMADO")),ROWS($A$3:A37))),"")</f>
        <v/>
      </c>
      <c r="D37" s="10" t="str">
        <f ca="1">IFERROR(INDEX(MAESTRO!D:D,_xludf.AGGREGATE(15,6,ROW(MAESTRO!$B$3:$B$1000)/((MAESTRO!$B$3:$B$1000="ASMAR DIRECCIÓN")*(UPPER(MAESTRO!$L$3:$L$1000)="CONFIRMADO")),ROWS($A$3:A37))),"")</f>
        <v/>
      </c>
      <c r="E37" s="10" t="str">
        <f ca="1">IFERROR(INDEX(MAESTRO!E:E,_xludf.AGGREGATE(15,6,ROW(MAESTRO!$B$3:$B$1000)/((MAESTRO!$B$3:$B$1000="ASMAR DIRECCIÓN")*(UPPER(MAESTRO!$L$3:$L$1000)="CONFIRMADO")),ROWS($A$3:A37))),"")</f>
        <v/>
      </c>
      <c r="F37" s="10" t="str">
        <f ca="1">IFERROR(INDEX(MAESTRO!F:F,_xludf.AGGREGATE(15,6,ROW(MAESTRO!$B$3:$B$1000)/((MAESTRO!$B$3:$B$1000="ASMAR DIRECCIÓN")*(UPPER(MAESTRO!$L$3:$L$1000)="CONFIRMADO")),ROWS($A$3:A37))),"")</f>
        <v/>
      </c>
      <c r="G37" s="10" t="str">
        <f ca="1">IFERROR(INDEX(MAESTRO!G:G,_xludf.AGGREGATE(15,6,ROW(MAESTRO!$B$3:$B$1000)/((MAESTRO!$B$3:$B$1000="ASMAR DIRECCIÓN")*(UPPER(MAESTRO!$L$3:$L$1000)="CONFIRMADO")),ROWS($A$3:A37))),"")</f>
        <v/>
      </c>
      <c r="H37" s="10" t="str">
        <f ca="1">IFERROR(INDEX(MAESTRO!H:H,_xludf.AGGREGATE(15,6,ROW(MAESTRO!$B$3:$B$1000)/((MAESTRO!$B$3:$B$1000="ASMAR DIRECCIÓN")*(UPPER(MAESTRO!$L$3:$L$1000)="CONFIRMADO")),ROWS($A$3:A37))),"")</f>
        <v/>
      </c>
      <c r="I37" s="10" t="str">
        <f ca="1">IFERROR(INDEX(MAESTRO!I:I,_xludf.AGGREGATE(15,6,ROW(MAESTRO!$B$3:$B$1000)/((MAESTRO!$B$3:$B$1000="ASMAR DIRECCIÓN")*(UPPER(MAESTRO!$L$3:$L$1000)="CONFIRMADO")),ROWS($A$3:A37))),"")</f>
        <v/>
      </c>
      <c r="J37" s="10" t="str">
        <f ca="1">IFERROR(INDEX(MAESTRO!J:J,_xludf.AGGREGATE(15,6,ROW(MAESTRO!$B$3:$B$1000)/((MAESTRO!$B$3:$B$1000="ASMAR DIRECCIÓN")*(UPPER(MAESTRO!$L$3:$L$1000)="CONFIRMADO")),ROWS($A$3:A37))),"")</f>
        <v/>
      </c>
      <c r="K37" s="10" t="str">
        <f ca="1">IFERROR(INDEX(MAESTRO!K:K,_xludf.AGGREGATE(15,6,ROW(MAESTRO!$B$3:$B$1000)/((MAESTRO!$B$3:$B$1000="ASMAR DIRECCIÓN")*(UPPER(MAESTRO!$L$3:$L$1000)="CONFIRMADO")),ROWS($A$3:A37))),"")</f>
        <v/>
      </c>
      <c r="L37" s="10" t="str">
        <f ca="1">IFERROR(INDEX(MAESTRO!L:L,_xludf.AGGREGATE(15,6,ROW(MAESTRO!$B$3:$B$1000)/((MAESTRO!$B$3:$B$1000="ASMAR DIRECCIÓN")*(UPPER(MAESTRO!$L$3:$L$1000)="CONFIRMADO")),ROWS($A$3:A37))),"")</f>
        <v/>
      </c>
      <c r="M37" s="10" t="str">
        <f ca="1">IFERROR(INDEX(MAESTRO!M:M,_xludf.AGGREGATE(15,6,ROW(MAESTRO!$B$3:$B$1000)/((MAESTRO!$B$3:$B$1000="ASMAR DIRECCIÓN")*(UPPER(MAESTRO!$L$3:$L$1000)="CONFIRMADO")),ROWS($A$3:A37))),"")</f>
        <v/>
      </c>
      <c r="N37" s="10" t="str">
        <f ca="1">IFERROR(INDEX(MAESTRO!N:N,_xludf.AGGREGATE(15,6,ROW(MAESTRO!$B$3:$B$1000)/((MAESTRO!$B$3:$B$1000="ASMAR DIRECCIÓN")*(UPPER(MAESTRO!$L$3:$L$1000)="CONFIRMADO")),ROWS($A$3:A37))),"")</f>
        <v/>
      </c>
      <c r="O37" s="10" t="str">
        <f ca="1">IFERROR(INDEX(MAESTRO!O:O,_xludf.AGGREGATE(15,6,ROW(MAESTRO!$B$3:$B$1000)/((MAESTRO!$B$3:$B$1000="ASMAR DIRECCIÓN")*(UPPER(MAESTRO!$L$3:$L$1000)="CONFIRMADO")),ROWS($A$3:A37))),"")</f>
        <v/>
      </c>
      <c r="P37" s="10" t="str">
        <f ca="1">IFERROR(INDEX(MAESTRO!P:P,_xludf.AGGREGATE(15,6,ROW(MAESTRO!$B$3:$B$1000)/((MAESTRO!$B$3:$B$1000="ASMAR DIRECCIÓN")*(UPPER(MAESTRO!$L$3:$L$1000)="CONFIRMADO")),ROWS($A$3:A37))),"")</f>
        <v/>
      </c>
      <c r="Q37" s="10" t="str">
        <f ca="1">IFERROR(INDEX(MAESTRO!Q:Q,_xludf.AGGREGATE(15,6,ROW(MAESTRO!$B$3:$B$1000)/((MAESTRO!$B$3:$B$1000="ASMAR DIRECCIÓN")*(UPPER(MAESTRO!$L$3:$L$1000)="CONFIRMADO")),ROWS($A$3:A37))),"")</f>
        <v/>
      </c>
      <c r="R37" s="10" t="str">
        <f ca="1">IFERROR(INDEX(MAESTRO!R:R,_xludf.AGGREGATE(15,6,ROW(MAESTRO!$B$3:$B$1000)/((MAESTRO!$B$3:$B$1000="ASMAR DIRECCIÓN")*(UPPER(MAESTRO!$L$3:$L$1000)="CONFIRMADO")),ROWS($A$3:A37))),"")</f>
        <v/>
      </c>
      <c r="S37" s="10" t="str">
        <f ca="1">IFERROR(INDEX(MAESTRO!S:S,_xludf.AGGREGATE(15,6,ROW(MAESTRO!$B$3:$B$1000)/((MAESTRO!$B$3:$B$1000="ASMAR DIRECCIÓN")*(UPPER(MAESTRO!$L$3:$L$1000)="CONFIRMADO")),ROWS($A$3:A37))),"")</f>
        <v/>
      </c>
      <c r="T37" s="10" t="str">
        <f ca="1">IFERROR(INDEX(MAESTRO!T:T,_xludf.AGGREGATE(15,6,ROW(MAESTRO!$B$3:$B$1000)/((MAESTRO!$B$3:$B$1000="ASMAR DIRECCIÓN")*(UPPER(MAESTRO!$L$3:$L$1000)="CONFIRMADO")),ROWS($A$3:A37))),"")</f>
        <v/>
      </c>
      <c r="U37" s="10" t="str">
        <f ca="1">IFERROR(INDEX(MAESTRO!U:U,_xludf.AGGREGATE(15,6,ROW(MAESTRO!$B$3:$B$1000)/((MAESTRO!$B$3:$B$1000="ASMAR DIRECCIÓN")*(UPPER(MAESTRO!$L$3:$L$1000)="CONFIRMADO")),ROWS($A$3:A37))),"")</f>
        <v/>
      </c>
      <c r="V37" s="10" t="str">
        <f ca="1">IFERROR(INDEX(MAESTRO!V:V,_xludf.AGGREGATE(15,6,ROW(MAESTRO!$B$3:$B$1000)/((MAESTRO!$B$3:$B$1000="ASMAR DIRECCIÓN")*(UPPER(MAESTRO!$L$3:$L$1000)="CONFIRMADO")),ROWS($A$3:A37))),"")</f>
        <v/>
      </c>
      <c r="W37" s="10" t="str">
        <f ca="1">IFERROR(INDEX(MAESTRO!W:W,_xludf.AGGREGATE(15,6,ROW(MAESTRO!$B$3:$B$1000)/((MAESTRO!$B$3:$B$1000="ASMAR DIRECCIÓN")*(UPPER(MAESTRO!$L$3:$L$1000)="CONFIRMADO")),ROWS($A$3:A37))),"")</f>
        <v/>
      </c>
      <c r="X37" s="10" t="str">
        <f ca="1">IFERROR(INDEX(MAESTRO!X:X,_xludf.AGGREGATE(15,6,ROW(MAESTRO!$B$3:$B$1000)/((MAESTRO!$B$3:$B$1000="ASMAR DIRECCIÓN")*(UPPER(MAESTRO!$L$3:$L$1000)="CONFIRMADO")),ROWS($A$3:A37))),"")</f>
        <v/>
      </c>
    </row>
    <row r="38" spans="1:24" ht="22.05" customHeight="1">
      <c r="A38" s="11" t="str">
        <f ca="1">IFERROR(INDEX(MAESTRO!A:A,_xludf.AGGREGATE(15,6,ROW(MAESTRO!$B$3:$B$1000)/((MAESTRO!$B$3:$B$1000="ASMAR DIRECCIÓN")*(UPPER(MAESTRO!$L$3:$L$1000)="CONFIRMADO")),ROWS($A$3:A38))),"")</f>
        <v/>
      </c>
      <c r="B38" s="11" t="str">
        <f ca="1">IFERROR(INDEX(MAESTRO!B:B,_xludf.AGGREGATE(15,6,ROW(MAESTRO!$B$3:$B$1000)/((MAESTRO!$B$3:$B$1000="ASMAR DIRECCIÓN")*(UPPER(MAESTRO!$L$3:$L$1000)="CONFIRMADO")),ROWS($A$3:A38))),"")</f>
        <v/>
      </c>
      <c r="C38" s="11" t="str">
        <f ca="1">IFERROR(INDEX(MAESTRO!C:C,_xludf.AGGREGATE(15,6,ROW(MAESTRO!$B$3:$B$1000)/((MAESTRO!$B$3:$B$1000="ASMAR DIRECCIÓN")*(UPPER(MAESTRO!$L$3:$L$1000)="CONFIRMADO")),ROWS($A$3:A38))),"")</f>
        <v/>
      </c>
      <c r="D38" s="11" t="str">
        <f ca="1">IFERROR(INDEX(MAESTRO!D:D,_xludf.AGGREGATE(15,6,ROW(MAESTRO!$B$3:$B$1000)/((MAESTRO!$B$3:$B$1000="ASMAR DIRECCIÓN")*(UPPER(MAESTRO!$L$3:$L$1000)="CONFIRMADO")),ROWS($A$3:A38))),"")</f>
        <v/>
      </c>
      <c r="E38" s="11" t="str">
        <f ca="1">IFERROR(INDEX(MAESTRO!E:E,_xludf.AGGREGATE(15,6,ROW(MAESTRO!$B$3:$B$1000)/((MAESTRO!$B$3:$B$1000="ASMAR DIRECCIÓN")*(UPPER(MAESTRO!$L$3:$L$1000)="CONFIRMADO")),ROWS($A$3:A38))),"")</f>
        <v/>
      </c>
      <c r="F38" s="11" t="str">
        <f ca="1">IFERROR(INDEX(MAESTRO!F:F,_xludf.AGGREGATE(15,6,ROW(MAESTRO!$B$3:$B$1000)/((MAESTRO!$B$3:$B$1000="ASMAR DIRECCIÓN")*(UPPER(MAESTRO!$L$3:$L$1000)="CONFIRMADO")),ROWS($A$3:A38))),"")</f>
        <v/>
      </c>
      <c r="G38" s="11" t="str">
        <f ca="1">IFERROR(INDEX(MAESTRO!G:G,_xludf.AGGREGATE(15,6,ROW(MAESTRO!$B$3:$B$1000)/((MAESTRO!$B$3:$B$1000="ASMAR DIRECCIÓN")*(UPPER(MAESTRO!$L$3:$L$1000)="CONFIRMADO")),ROWS($A$3:A38))),"")</f>
        <v/>
      </c>
      <c r="H38" s="11" t="str">
        <f ca="1">IFERROR(INDEX(MAESTRO!H:H,_xludf.AGGREGATE(15,6,ROW(MAESTRO!$B$3:$B$1000)/((MAESTRO!$B$3:$B$1000="ASMAR DIRECCIÓN")*(UPPER(MAESTRO!$L$3:$L$1000)="CONFIRMADO")),ROWS($A$3:A38))),"")</f>
        <v/>
      </c>
      <c r="I38" s="11" t="str">
        <f ca="1">IFERROR(INDEX(MAESTRO!I:I,_xludf.AGGREGATE(15,6,ROW(MAESTRO!$B$3:$B$1000)/((MAESTRO!$B$3:$B$1000="ASMAR DIRECCIÓN")*(UPPER(MAESTRO!$L$3:$L$1000)="CONFIRMADO")),ROWS($A$3:A38))),"")</f>
        <v/>
      </c>
      <c r="J38" s="11" t="str">
        <f ca="1">IFERROR(INDEX(MAESTRO!J:J,_xludf.AGGREGATE(15,6,ROW(MAESTRO!$B$3:$B$1000)/((MAESTRO!$B$3:$B$1000="ASMAR DIRECCIÓN")*(UPPER(MAESTRO!$L$3:$L$1000)="CONFIRMADO")),ROWS($A$3:A38))),"")</f>
        <v/>
      </c>
      <c r="K38" s="11" t="str">
        <f ca="1">IFERROR(INDEX(MAESTRO!K:K,_xludf.AGGREGATE(15,6,ROW(MAESTRO!$B$3:$B$1000)/((MAESTRO!$B$3:$B$1000="ASMAR DIRECCIÓN")*(UPPER(MAESTRO!$L$3:$L$1000)="CONFIRMADO")),ROWS($A$3:A38))),"")</f>
        <v/>
      </c>
      <c r="L38" s="11" t="str">
        <f ca="1">IFERROR(INDEX(MAESTRO!L:L,_xludf.AGGREGATE(15,6,ROW(MAESTRO!$B$3:$B$1000)/((MAESTRO!$B$3:$B$1000="ASMAR DIRECCIÓN")*(UPPER(MAESTRO!$L$3:$L$1000)="CONFIRMADO")),ROWS($A$3:A38))),"")</f>
        <v/>
      </c>
      <c r="M38" s="11" t="str">
        <f ca="1">IFERROR(INDEX(MAESTRO!M:M,_xludf.AGGREGATE(15,6,ROW(MAESTRO!$B$3:$B$1000)/((MAESTRO!$B$3:$B$1000="ASMAR DIRECCIÓN")*(UPPER(MAESTRO!$L$3:$L$1000)="CONFIRMADO")),ROWS($A$3:A38))),"")</f>
        <v/>
      </c>
      <c r="N38" s="11" t="str">
        <f ca="1">IFERROR(INDEX(MAESTRO!N:N,_xludf.AGGREGATE(15,6,ROW(MAESTRO!$B$3:$B$1000)/((MAESTRO!$B$3:$B$1000="ASMAR DIRECCIÓN")*(UPPER(MAESTRO!$L$3:$L$1000)="CONFIRMADO")),ROWS($A$3:A38))),"")</f>
        <v/>
      </c>
      <c r="O38" s="11" t="str">
        <f ca="1">IFERROR(INDEX(MAESTRO!O:O,_xludf.AGGREGATE(15,6,ROW(MAESTRO!$B$3:$B$1000)/((MAESTRO!$B$3:$B$1000="ASMAR DIRECCIÓN")*(UPPER(MAESTRO!$L$3:$L$1000)="CONFIRMADO")),ROWS($A$3:A38))),"")</f>
        <v/>
      </c>
      <c r="P38" s="11" t="str">
        <f ca="1">IFERROR(INDEX(MAESTRO!P:P,_xludf.AGGREGATE(15,6,ROW(MAESTRO!$B$3:$B$1000)/((MAESTRO!$B$3:$B$1000="ASMAR DIRECCIÓN")*(UPPER(MAESTRO!$L$3:$L$1000)="CONFIRMADO")),ROWS($A$3:A38))),"")</f>
        <v/>
      </c>
      <c r="Q38" s="11" t="str">
        <f ca="1">IFERROR(INDEX(MAESTRO!Q:Q,_xludf.AGGREGATE(15,6,ROW(MAESTRO!$B$3:$B$1000)/((MAESTRO!$B$3:$B$1000="ASMAR DIRECCIÓN")*(UPPER(MAESTRO!$L$3:$L$1000)="CONFIRMADO")),ROWS($A$3:A38))),"")</f>
        <v/>
      </c>
      <c r="R38" s="11" t="str">
        <f ca="1">IFERROR(INDEX(MAESTRO!R:R,_xludf.AGGREGATE(15,6,ROW(MAESTRO!$B$3:$B$1000)/((MAESTRO!$B$3:$B$1000="ASMAR DIRECCIÓN")*(UPPER(MAESTRO!$L$3:$L$1000)="CONFIRMADO")),ROWS($A$3:A38))),"")</f>
        <v/>
      </c>
      <c r="S38" s="11" t="str">
        <f ca="1">IFERROR(INDEX(MAESTRO!S:S,_xludf.AGGREGATE(15,6,ROW(MAESTRO!$B$3:$B$1000)/((MAESTRO!$B$3:$B$1000="ASMAR DIRECCIÓN")*(UPPER(MAESTRO!$L$3:$L$1000)="CONFIRMADO")),ROWS($A$3:A38))),"")</f>
        <v/>
      </c>
      <c r="T38" s="11" t="str">
        <f ca="1">IFERROR(INDEX(MAESTRO!T:T,_xludf.AGGREGATE(15,6,ROW(MAESTRO!$B$3:$B$1000)/((MAESTRO!$B$3:$B$1000="ASMAR DIRECCIÓN")*(UPPER(MAESTRO!$L$3:$L$1000)="CONFIRMADO")),ROWS($A$3:A38))),"")</f>
        <v/>
      </c>
      <c r="U38" s="11" t="str">
        <f ca="1">IFERROR(INDEX(MAESTRO!U:U,_xludf.AGGREGATE(15,6,ROW(MAESTRO!$B$3:$B$1000)/((MAESTRO!$B$3:$B$1000="ASMAR DIRECCIÓN")*(UPPER(MAESTRO!$L$3:$L$1000)="CONFIRMADO")),ROWS($A$3:A38))),"")</f>
        <v/>
      </c>
      <c r="V38" s="11" t="str">
        <f ca="1">IFERROR(INDEX(MAESTRO!V:V,_xludf.AGGREGATE(15,6,ROW(MAESTRO!$B$3:$B$1000)/((MAESTRO!$B$3:$B$1000="ASMAR DIRECCIÓN")*(UPPER(MAESTRO!$L$3:$L$1000)="CONFIRMADO")),ROWS($A$3:A38))),"")</f>
        <v/>
      </c>
      <c r="W38" s="11" t="str">
        <f ca="1">IFERROR(INDEX(MAESTRO!W:W,_xludf.AGGREGATE(15,6,ROW(MAESTRO!$B$3:$B$1000)/((MAESTRO!$B$3:$B$1000="ASMAR DIRECCIÓN")*(UPPER(MAESTRO!$L$3:$L$1000)="CONFIRMADO")),ROWS($A$3:A38))),"")</f>
        <v/>
      </c>
      <c r="X38" s="11" t="str">
        <f ca="1">IFERROR(INDEX(MAESTRO!X:X,_xludf.AGGREGATE(15,6,ROW(MAESTRO!$B$3:$B$1000)/((MAESTRO!$B$3:$B$1000="ASMAR DIRECCIÓN")*(UPPER(MAESTRO!$L$3:$L$1000)="CONFIRMADO")),ROWS($A$3:A38))),"")</f>
        <v/>
      </c>
    </row>
    <row r="39" spans="1:24" ht="22.05" customHeight="1">
      <c r="A39" s="10" t="str">
        <f ca="1">IFERROR(INDEX(MAESTRO!A:A,_xludf.AGGREGATE(15,6,ROW(MAESTRO!$B$3:$B$1000)/((MAESTRO!$B$3:$B$1000="ASMAR DIRECCIÓN")*(UPPER(MAESTRO!$L$3:$L$1000)="CONFIRMADO")),ROWS($A$3:A39))),"")</f>
        <v/>
      </c>
      <c r="B39" s="10" t="str">
        <f ca="1">IFERROR(INDEX(MAESTRO!B:B,_xludf.AGGREGATE(15,6,ROW(MAESTRO!$B$3:$B$1000)/((MAESTRO!$B$3:$B$1000="ASMAR DIRECCIÓN")*(UPPER(MAESTRO!$L$3:$L$1000)="CONFIRMADO")),ROWS($A$3:A39))),"")</f>
        <v/>
      </c>
      <c r="C39" s="10" t="str">
        <f ca="1">IFERROR(INDEX(MAESTRO!C:C,_xludf.AGGREGATE(15,6,ROW(MAESTRO!$B$3:$B$1000)/((MAESTRO!$B$3:$B$1000="ASMAR DIRECCIÓN")*(UPPER(MAESTRO!$L$3:$L$1000)="CONFIRMADO")),ROWS($A$3:A39))),"")</f>
        <v/>
      </c>
      <c r="D39" s="10" t="str">
        <f ca="1">IFERROR(INDEX(MAESTRO!D:D,_xludf.AGGREGATE(15,6,ROW(MAESTRO!$B$3:$B$1000)/((MAESTRO!$B$3:$B$1000="ASMAR DIRECCIÓN")*(UPPER(MAESTRO!$L$3:$L$1000)="CONFIRMADO")),ROWS($A$3:A39))),"")</f>
        <v/>
      </c>
      <c r="E39" s="10" t="str">
        <f ca="1">IFERROR(INDEX(MAESTRO!E:E,_xludf.AGGREGATE(15,6,ROW(MAESTRO!$B$3:$B$1000)/((MAESTRO!$B$3:$B$1000="ASMAR DIRECCIÓN")*(UPPER(MAESTRO!$L$3:$L$1000)="CONFIRMADO")),ROWS($A$3:A39))),"")</f>
        <v/>
      </c>
      <c r="F39" s="10" t="str">
        <f ca="1">IFERROR(INDEX(MAESTRO!F:F,_xludf.AGGREGATE(15,6,ROW(MAESTRO!$B$3:$B$1000)/((MAESTRO!$B$3:$B$1000="ASMAR DIRECCIÓN")*(UPPER(MAESTRO!$L$3:$L$1000)="CONFIRMADO")),ROWS($A$3:A39))),"")</f>
        <v/>
      </c>
      <c r="G39" s="10" t="str">
        <f ca="1">IFERROR(INDEX(MAESTRO!G:G,_xludf.AGGREGATE(15,6,ROW(MAESTRO!$B$3:$B$1000)/((MAESTRO!$B$3:$B$1000="ASMAR DIRECCIÓN")*(UPPER(MAESTRO!$L$3:$L$1000)="CONFIRMADO")),ROWS($A$3:A39))),"")</f>
        <v/>
      </c>
      <c r="H39" s="10" t="str">
        <f ca="1">IFERROR(INDEX(MAESTRO!H:H,_xludf.AGGREGATE(15,6,ROW(MAESTRO!$B$3:$B$1000)/((MAESTRO!$B$3:$B$1000="ASMAR DIRECCIÓN")*(UPPER(MAESTRO!$L$3:$L$1000)="CONFIRMADO")),ROWS($A$3:A39))),"")</f>
        <v/>
      </c>
      <c r="I39" s="10" t="str">
        <f ca="1">IFERROR(INDEX(MAESTRO!I:I,_xludf.AGGREGATE(15,6,ROW(MAESTRO!$B$3:$B$1000)/((MAESTRO!$B$3:$B$1000="ASMAR DIRECCIÓN")*(UPPER(MAESTRO!$L$3:$L$1000)="CONFIRMADO")),ROWS($A$3:A39))),"")</f>
        <v/>
      </c>
      <c r="J39" s="10" t="str">
        <f ca="1">IFERROR(INDEX(MAESTRO!J:J,_xludf.AGGREGATE(15,6,ROW(MAESTRO!$B$3:$B$1000)/((MAESTRO!$B$3:$B$1000="ASMAR DIRECCIÓN")*(UPPER(MAESTRO!$L$3:$L$1000)="CONFIRMADO")),ROWS($A$3:A39))),"")</f>
        <v/>
      </c>
      <c r="K39" s="10" t="str">
        <f ca="1">IFERROR(INDEX(MAESTRO!K:K,_xludf.AGGREGATE(15,6,ROW(MAESTRO!$B$3:$B$1000)/((MAESTRO!$B$3:$B$1000="ASMAR DIRECCIÓN")*(UPPER(MAESTRO!$L$3:$L$1000)="CONFIRMADO")),ROWS($A$3:A39))),"")</f>
        <v/>
      </c>
      <c r="L39" s="10" t="str">
        <f ca="1">IFERROR(INDEX(MAESTRO!L:L,_xludf.AGGREGATE(15,6,ROW(MAESTRO!$B$3:$B$1000)/((MAESTRO!$B$3:$B$1000="ASMAR DIRECCIÓN")*(UPPER(MAESTRO!$L$3:$L$1000)="CONFIRMADO")),ROWS($A$3:A39))),"")</f>
        <v/>
      </c>
      <c r="M39" s="10" t="str">
        <f ca="1">IFERROR(INDEX(MAESTRO!M:M,_xludf.AGGREGATE(15,6,ROW(MAESTRO!$B$3:$B$1000)/((MAESTRO!$B$3:$B$1000="ASMAR DIRECCIÓN")*(UPPER(MAESTRO!$L$3:$L$1000)="CONFIRMADO")),ROWS($A$3:A39))),"")</f>
        <v/>
      </c>
      <c r="N39" s="10" t="str">
        <f ca="1">IFERROR(INDEX(MAESTRO!N:N,_xludf.AGGREGATE(15,6,ROW(MAESTRO!$B$3:$B$1000)/((MAESTRO!$B$3:$B$1000="ASMAR DIRECCIÓN")*(UPPER(MAESTRO!$L$3:$L$1000)="CONFIRMADO")),ROWS($A$3:A39))),"")</f>
        <v/>
      </c>
      <c r="O39" s="10" t="str">
        <f ca="1">IFERROR(INDEX(MAESTRO!O:O,_xludf.AGGREGATE(15,6,ROW(MAESTRO!$B$3:$B$1000)/((MAESTRO!$B$3:$B$1000="ASMAR DIRECCIÓN")*(UPPER(MAESTRO!$L$3:$L$1000)="CONFIRMADO")),ROWS($A$3:A39))),"")</f>
        <v/>
      </c>
      <c r="P39" s="10" t="str">
        <f ca="1">IFERROR(INDEX(MAESTRO!P:P,_xludf.AGGREGATE(15,6,ROW(MAESTRO!$B$3:$B$1000)/((MAESTRO!$B$3:$B$1000="ASMAR DIRECCIÓN")*(UPPER(MAESTRO!$L$3:$L$1000)="CONFIRMADO")),ROWS($A$3:A39))),"")</f>
        <v/>
      </c>
      <c r="Q39" s="10" t="str">
        <f ca="1">IFERROR(INDEX(MAESTRO!Q:Q,_xludf.AGGREGATE(15,6,ROW(MAESTRO!$B$3:$B$1000)/((MAESTRO!$B$3:$B$1000="ASMAR DIRECCIÓN")*(UPPER(MAESTRO!$L$3:$L$1000)="CONFIRMADO")),ROWS($A$3:A39))),"")</f>
        <v/>
      </c>
      <c r="R39" s="10" t="str">
        <f ca="1">IFERROR(INDEX(MAESTRO!R:R,_xludf.AGGREGATE(15,6,ROW(MAESTRO!$B$3:$B$1000)/((MAESTRO!$B$3:$B$1000="ASMAR DIRECCIÓN")*(UPPER(MAESTRO!$L$3:$L$1000)="CONFIRMADO")),ROWS($A$3:A39))),"")</f>
        <v/>
      </c>
      <c r="S39" s="10" t="str">
        <f ca="1">IFERROR(INDEX(MAESTRO!S:S,_xludf.AGGREGATE(15,6,ROW(MAESTRO!$B$3:$B$1000)/((MAESTRO!$B$3:$B$1000="ASMAR DIRECCIÓN")*(UPPER(MAESTRO!$L$3:$L$1000)="CONFIRMADO")),ROWS($A$3:A39))),"")</f>
        <v/>
      </c>
      <c r="T39" s="10" t="str">
        <f ca="1">IFERROR(INDEX(MAESTRO!T:T,_xludf.AGGREGATE(15,6,ROW(MAESTRO!$B$3:$B$1000)/((MAESTRO!$B$3:$B$1000="ASMAR DIRECCIÓN")*(UPPER(MAESTRO!$L$3:$L$1000)="CONFIRMADO")),ROWS($A$3:A39))),"")</f>
        <v/>
      </c>
      <c r="U39" s="10" t="str">
        <f ca="1">IFERROR(INDEX(MAESTRO!U:U,_xludf.AGGREGATE(15,6,ROW(MAESTRO!$B$3:$B$1000)/((MAESTRO!$B$3:$B$1000="ASMAR DIRECCIÓN")*(UPPER(MAESTRO!$L$3:$L$1000)="CONFIRMADO")),ROWS($A$3:A39))),"")</f>
        <v/>
      </c>
      <c r="V39" s="10" t="str">
        <f ca="1">IFERROR(INDEX(MAESTRO!V:V,_xludf.AGGREGATE(15,6,ROW(MAESTRO!$B$3:$B$1000)/((MAESTRO!$B$3:$B$1000="ASMAR DIRECCIÓN")*(UPPER(MAESTRO!$L$3:$L$1000)="CONFIRMADO")),ROWS($A$3:A39))),"")</f>
        <v/>
      </c>
      <c r="W39" s="10" t="str">
        <f ca="1">IFERROR(INDEX(MAESTRO!W:W,_xludf.AGGREGATE(15,6,ROW(MAESTRO!$B$3:$B$1000)/((MAESTRO!$B$3:$B$1000="ASMAR DIRECCIÓN")*(UPPER(MAESTRO!$L$3:$L$1000)="CONFIRMADO")),ROWS($A$3:A39))),"")</f>
        <v/>
      </c>
      <c r="X39" s="10" t="str">
        <f ca="1">IFERROR(INDEX(MAESTRO!X:X,_xludf.AGGREGATE(15,6,ROW(MAESTRO!$B$3:$B$1000)/((MAESTRO!$B$3:$B$1000="ASMAR DIRECCIÓN")*(UPPER(MAESTRO!$L$3:$L$1000)="CONFIRMADO")),ROWS($A$3:A39))),"")</f>
        <v/>
      </c>
    </row>
    <row r="40" spans="1:24" ht="22.05" customHeight="1">
      <c r="A40" s="11" t="str">
        <f ca="1">IFERROR(INDEX(MAESTRO!A:A,_xludf.AGGREGATE(15,6,ROW(MAESTRO!$B$3:$B$1000)/((MAESTRO!$B$3:$B$1000="ASMAR DIRECCIÓN")*(UPPER(MAESTRO!$L$3:$L$1000)="CONFIRMADO")),ROWS($A$3:A40))),"")</f>
        <v/>
      </c>
      <c r="B40" s="11" t="str">
        <f ca="1">IFERROR(INDEX(MAESTRO!B:B,_xludf.AGGREGATE(15,6,ROW(MAESTRO!$B$3:$B$1000)/((MAESTRO!$B$3:$B$1000="ASMAR DIRECCIÓN")*(UPPER(MAESTRO!$L$3:$L$1000)="CONFIRMADO")),ROWS($A$3:A40))),"")</f>
        <v/>
      </c>
      <c r="C40" s="11" t="str">
        <f ca="1">IFERROR(INDEX(MAESTRO!C:C,_xludf.AGGREGATE(15,6,ROW(MAESTRO!$B$3:$B$1000)/((MAESTRO!$B$3:$B$1000="ASMAR DIRECCIÓN")*(UPPER(MAESTRO!$L$3:$L$1000)="CONFIRMADO")),ROWS($A$3:A40))),"")</f>
        <v/>
      </c>
      <c r="D40" s="11" t="str">
        <f ca="1">IFERROR(INDEX(MAESTRO!D:D,_xludf.AGGREGATE(15,6,ROW(MAESTRO!$B$3:$B$1000)/((MAESTRO!$B$3:$B$1000="ASMAR DIRECCIÓN")*(UPPER(MAESTRO!$L$3:$L$1000)="CONFIRMADO")),ROWS($A$3:A40))),"")</f>
        <v/>
      </c>
      <c r="E40" s="11" t="str">
        <f ca="1">IFERROR(INDEX(MAESTRO!E:E,_xludf.AGGREGATE(15,6,ROW(MAESTRO!$B$3:$B$1000)/((MAESTRO!$B$3:$B$1000="ASMAR DIRECCIÓN")*(UPPER(MAESTRO!$L$3:$L$1000)="CONFIRMADO")),ROWS($A$3:A40))),"")</f>
        <v/>
      </c>
      <c r="F40" s="11" t="str">
        <f ca="1">IFERROR(INDEX(MAESTRO!F:F,_xludf.AGGREGATE(15,6,ROW(MAESTRO!$B$3:$B$1000)/((MAESTRO!$B$3:$B$1000="ASMAR DIRECCIÓN")*(UPPER(MAESTRO!$L$3:$L$1000)="CONFIRMADO")),ROWS($A$3:A40))),"")</f>
        <v/>
      </c>
      <c r="G40" s="11" t="str">
        <f ca="1">IFERROR(INDEX(MAESTRO!G:G,_xludf.AGGREGATE(15,6,ROW(MAESTRO!$B$3:$B$1000)/((MAESTRO!$B$3:$B$1000="ASMAR DIRECCIÓN")*(UPPER(MAESTRO!$L$3:$L$1000)="CONFIRMADO")),ROWS($A$3:A40))),"")</f>
        <v/>
      </c>
      <c r="H40" s="11" t="str">
        <f ca="1">IFERROR(INDEX(MAESTRO!H:H,_xludf.AGGREGATE(15,6,ROW(MAESTRO!$B$3:$B$1000)/((MAESTRO!$B$3:$B$1000="ASMAR DIRECCIÓN")*(UPPER(MAESTRO!$L$3:$L$1000)="CONFIRMADO")),ROWS($A$3:A40))),"")</f>
        <v/>
      </c>
      <c r="I40" s="11" t="str">
        <f ca="1">IFERROR(INDEX(MAESTRO!I:I,_xludf.AGGREGATE(15,6,ROW(MAESTRO!$B$3:$B$1000)/((MAESTRO!$B$3:$B$1000="ASMAR DIRECCIÓN")*(UPPER(MAESTRO!$L$3:$L$1000)="CONFIRMADO")),ROWS($A$3:A40))),"")</f>
        <v/>
      </c>
      <c r="J40" s="11" t="str">
        <f ca="1">IFERROR(INDEX(MAESTRO!J:J,_xludf.AGGREGATE(15,6,ROW(MAESTRO!$B$3:$B$1000)/((MAESTRO!$B$3:$B$1000="ASMAR DIRECCIÓN")*(UPPER(MAESTRO!$L$3:$L$1000)="CONFIRMADO")),ROWS($A$3:A40))),"")</f>
        <v/>
      </c>
      <c r="K40" s="11" t="str">
        <f ca="1">IFERROR(INDEX(MAESTRO!K:K,_xludf.AGGREGATE(15,6,ROW(MAESTRO!$B$3:$B$1000)/((MAESTRO!$B$3:$B$1000="ASMAR DIRECCIÓN")*(UPPER(MAESTRO!$L$3:$L$1000)="CONFIRMADO")),ROWS($A$3:A40))),"")</f>
        <v/>
      </c>
      <c r="L40" s="11" t="str">
        <f ca="1">IFERROR(INDEX(MAESTRO!L:L,_xludf.AGGREGATE(15,6,ROW(MAESTRO!$B$3:$B$1000)/((MAESTRO!$B$3:$B$1000="ASMAR DIRECCIÓN")*(UPPER(MAESTRO!$L$3:$L$1000)="CONFIRMADO")),ROWS($A$3:A40))),"")</f>
        <v/>
      </c>
      <c r="M40" s="11" t="str">
        <f ca="1">IFERROR(INDEX(MAESTRO!M:M,_xludf.AGGREGATE(15,6,ROW(MAESTRO!$B$3:$B$1000)/((MAESTRO!$B$3:$B$1000="ASMAR DIRECCIÓN")*(UPPER(MAESTRO!$L$3:$L$1000)="CONFIRMADO")),ROWS($A$3:A40))),"")</f>
        <v/>
      </c>
      <c r="N40" s="11" t="str">
        <f ca="1">IFERROR(INDEX(MAESTRO!N:N,_xludf.AGGREGATE(15,6,ROW(MAESTRO!$B$3:$B$1000)/((MAESTRO!$B$3:$B$1000="ASMAR DIRECCIÓN")*(UPPER(MAESTRO!$L$3:$L$1000)="CONFIRMADO")),ROWS($A$3:A40))),"")</f>
        <v/>
      </c>
      <c r="O40" s="11" t="str">
        <f ca="1">IFERROR(INDEX(MAESTRO!O:O,_xludf.AGGREGATE(15,6,ROW(MAESTRO!$B$3:$B$1000)/((MAESTRO!$B$3:$B$1000="ASMAR DIRECCIÓN")*(UPPER(MAESTRO!$L$3:$L$1000)="CONFIRMADO")),ROWS($A$3:A40))),"")</f>
        <v/>
      </c>
      <c r="P40" s="11" t="str">
        <f ca="1">IFERROR(INDEX(MAESTRO!P:P,_xludf.AGGREGATE(15,6,ROW(MAESTRO!$B$3:$B$1000)/((MAESTRO!$B$3:$B$1000="ASMAR DIRECCIÓN")*(UPPER(MAESTRO!$L$3:$L$1000)="CONFIRMADO")),ROWS($A$3:A40))),"")</f>
        <v/>
      </c>
      <c r="Q40" s="11" t="str">
        <f ca="1">IFERROR(INDEX(MAESTRO!Q:Q,_xludf.AGGREGATE(15,6,ROW(MAESTRO!$B$3:$B$1000)/((MAESTRO!$B$3:$B$1000="ASMAR DIRECCIÓN")*(UPPER(MAESTRO!$L$3:$L$1000)="CONFIRMADO")),ROWS($A$3:A40))),"")</f>
        <v/>
      </c>
      <c r="R40" s="11" t="str">
        <f ca="1">IFERROR(INDEX(MAESTRO!R:R,_xludf.AGGREGATE(15,6,ROW(MAESTRO!$B$3:$B$1000)/((MAESTRO!$B$3:$B$1000="ASMAR DIRECCIÓN")*(UPPER(MAESTRO!$L$3:$L$1000)="CONFIRMADO")),ROWS($A$3:A40))),"")</f>
        <v/>
      </c>
      <c r="S40" s="11" t="str">
        <f ca="1">IFERROR(INDEX(MAESTRO!S:S,_xludf.AGGREGATE(15,6,ROW(MAESTRO!$B$3:$B$1000)/((MAESTRO!$B$3:$B$1000="ASMAR DIRECCIÓN")*(UPPER(MAESTRO!$L$3:$L$1000)="CONFIRMADO")),ROWS($A$3:A40))),"")</f>
        <v/>
      </c>
      <c r="T40" s="11" t="str">
        <f ca="1">IFERROR(INDEX(MAESTRO!T:T,_xludf.AGGREGATE(15,6,ROW(MAESTRO!$B$3:$B$1000)/((MAESTRO!$B$3:$B$1000="ASMAR DIRECCIÓN")*(UPPER(MAESTRO!$L$3:$L$1000)="CONFIRMADO")),ROWS($A$3:A40))),"")</f>
        <v/>
      </c>
      <c r="U40" s="11" t="str">
        <f ca="1">IFERROR(INDEX(MAESTRO!U:U,_xludf.AGGREGATE(15,6,ROW(MAESTRO!$B$3:$B$1000)/((MAESTRO!$B$3:$B$1000="ASMAR DIRECCIÓN")*(UPPER(MAESTRO!$L$3:$L$1000)="CONFIRMADO")),ROWS($A$3:A40))),"")</f>
        <v/>
      </c>
      <c r="V40" s="11" t="str">
        <f ca="1">IFERROR(INDEX(MAESTRO!V:V,_xludf.AGGREGATE(15,6,ROW(MAESTRO!$B$3:$B$1000)/((MAESTRO!$B$3:$B$1000="ASMAR DIRECCIÓN")*(UPPER(MAESTRO!$L$3:$L$1000)="CONFIRMADO")),ROWS($A$3:A40))),"")</f>
        <v/>
      </c>
      <c r="W40" s="11" t="str">
        <f ca="1">IFERROR(INDEX(MAESTRO!W:W,_xludf.AGGREGATE(15,6,ROW(MAESTRO!$B$3:$B$1000)/((MAESTRO!$B$3:$B$1000="ASMAR DIRECCIÓN")*(UPPER(MAESTRO!$L$3:$L$1000)="CONFIRMADO")),ROWS($A$3:A40))),"")</f>
        <v/>
      </c>
      <c r="X40" s="11" t="str">
        <f ca="1">IFERROR(INDEX(MAESTRO!X:X,_xludf.AGGREGATE(15,6,ROW(MAESTRO!$B$3:$B$1000)/((MAESTRO!$B$3:$B$1000="ASMAR DIRECCIÓN")*(UPPER(MAESTRO!$L$3:$L$1000)="CONFIRMADO")),ROWS($A$3:A40))),"")</f>
        <v/>
      </c>
    </row>
    <row r="41" spans="1:24" ht="22.05" customHeight="1">
      <c r="A41" s="10" t="str">
        <f ca="1">IFERROR(INDEX(MAESTRO!A:A,_xludf.AGGREGATE(15,6,ROW(MAESTRO!$B$3:$B$1000)/((MAESTRO!$B$3:$B$1000="ASMAR DIRECCIÓN")*(UPPER(MAESTRO!$L$3:$L$1000)="CONFIRMADO")),ROWS($A$3:A41))),"")</f>
        <v/>
      </c>
      <c r="B41" s="10" t="str">
        <f ca="1">IFERROR(INDEX(MAESTRO!B:B,_xludf.AGGREGATE(15,6,ROW(MAESTRO!$B$3:$B$1000)/((MAESTRO!$B$3:$B$1000="ASMAR DIRECCIÓN")*(UPPER(MAESTRO!$L$3:$L$1000)="CONFIRMADO")),ROWS($A$3:A41))),"")</f>
        <v/>
      </c>
      <c r="C41" s="10" t="str">
        <f ca="1">IFERROR(INDEX(MAESTRO!C:C,_xludf.AGGREGATE(15,6,ROW(MAESTRO!$B$3:$B$1000)/((MAESTRO!$B$3:$B$1000="ASMAR DIRECCIÓN")*(UPPER(MAESTRO!$L$3:$L$1000)="CONFIRMADO")),ROWS($A$3:A41))),"")</f>
        <v/>
      </c>
      <c r="D41" s="10" t="str">
        <f ca="1">IFERROR(INDEX(MAESTRO!D:D,_xludf.AGGREGATE(15,6,ROW(MAESTRO!$B$3:$B$1000)/((MAESTRO!$B$3:$B$1000="ASMAR DIRECCIÓN")*(UPPER(MAESTRO!$L$3:$L$1000)="CONFIRMADO")),ROWS($A$3:A41))),"")</f>
        <v/>
      </c>
      <c r="E41" s="10" t="str">
        <f ca="1">IFERROR(INDEX(MAESTRO!E:E,_xludf.AGGREGATE(15,6,ROW(MAESTRO!$B$3:$B$1000)/((MAESTRO!$B$3:$B$1000="ASMAR DIRECCIÓN")*(UPPER(MAESTRO!$L$3:$L$1000)="CONFIRMADO")),ROWS($A$3:A41))),"")</f>
        <v/>
      </c>
      <c r="F41" s="10" t="str">
        <f ca="1">IFERROR(INDEX(MAESTRO!F:F,_xludf.AGGREGATE(15,6,ROW(MAESTRO!$B$3:$B$1000)/((MAESTRO!$B$3:$B$1000="ASMAR DIRECCIÓN")*(UPPER(MAESTRO!$L$3:$L$1000)="CONFIRMADO")),ROWS($A$3:A41))),"")</f>
        <v/>
      </c>
      <c r="G41" s="10" t="str">
        <f ca="1">IFERROR(INDEX(MAESTRO!G:G,_xludf.AGGREGATE(15,6,ROW(MAESTRO!$B$3:$B$1000)/((MAESTRO!$B$3:$B$1000="ASMAR DIRECCIÓN")*(UPPER(MAESTRO!$L$3:$L$1000)="CONFIRMADO")),ROWS($A$3:A41))),"")</f>
        <v/>
      </c>
      <c r="H41" s="10" t="str">
        <f ca="1">IFERROR(INDEX(MAESTRO!H:H,_xludf.AGGREGATE(15,6,ROW(MAESTRO!$B$3:$B$1000)/((MAESTRO!$B$3:$B$1000="ASMAR DIRECCIÓN")*(UPPER(MAESTRO!$L$3:$L$1000)="CONFIRMADO")),ROWS($A$3:A41))),"")</f>
        <v/>
      </c>
      <c r="I41" s="10" t="str">
        <f ca="1">IFERROR(INDEX(MAESTRO!I:I,_xludf.AGGREGATE(15,6,ROW(MAESTRO!$B$3:$B$1000)/((MAESTRO!$B$3:$B$1000="ASMAR DIRECCIÓN")*(UPPER(MAESTRO!$L$3:$L$1000)="CONFIRMADO")),ROWS($A$3:A41))),"")</f>
        <v/>
      </c>
      <c r="J41" s="10" t="str">
        <f ca="1">IFERROR(INDEX(MAESTRO!J:J,_xludf.AGGREGATE(15,6,ROW(MAESTRO!$B$3:$B$1000)/((MAESTRO!$B$3:$B$1000="ASMAR DIRECCIÓN")*(UPPER(MAESTRO!$L$3:$L$1000)="CONFIRMADO")),ROWS($A$3:A41))),"")</f>
        <v/>
      </c>
      <c r="K41" s="10" t="str">
        <f ca="1">IFERROR(INDEX(MAESTRO!K:K,_xludf.AGGREGATE(15,6,ROW(MAESTRO!$B$3:$B$1000)/((MAESTRO!$B$3:$B$1000="ASMAR DIRECCIÓN")*(UPPER(MAESTRO!$L$3:$L$1000)="CONFIRMADO")),ROWS($A$3:A41))),"")</f>
        <v/>
      </c>
      <c r="L41" s="10" t="str">
        <f ca="1">IFERROR(INDEX(MAESTRO!L:L,_xludf.AGGREGATE(15,6,ROW(MAESTRO!$B$3:$B$1000)/((MAESTRO!$B$3:$B$1000="ASMAR DIRECCIÓN")*(UPPER(MAESTRO!$L$3:$L$1000)="CONFIRMADO")),ROWS($A$3:A41))),"")</f>
        <v/>
      </c>
      <c r="M41" s="10" t="str">
        <f ca="1">IFERROR(INDEX(MAESTRO!M:M,_xludf.AGGREGATE(15,6,ROW(MAESTRO!$B$3:$B$1000)/((MAESTRO!$B$3:$B$1000="ASMAR DIRECCIÓN")*(UPPER(MAESTRO!$L$3:$L$1000)="CONFIRMADO")),ROWS($A$3:A41))),"")</f>
        <v/>
      </c>
      <c r="N41" s="10" t="str">
        <f ca="1">IFERROR(INDEX(MAESTRO!N:N,_xludf.AGGREGATE(15,6,ROW(MAESTRO!$B$3:$B$1000)/((MAESTRO!$B$3:$B$1000="ASMAR DIRECCIÓN")*(UPPER(MAESTRO!$L$3:$L$1000)="CONFIRMADO")),ROWS($A$3:A41))),"")</f>
        <v/>
      </c>
      <c r="O41" s="10" t="str">
        <f ca="1">IFERROR(INDEX(MAESTRO!O:O,_xludf.AGGREGATE(15,6,ROW(MAESTRO!$B$3:$B$1000)/((MAESTRO!$B$3:$B$1000="ASMAR DIRECCIÓN")*(UPPER(MAESTRO!$L$3:$L$1000)="CONFIRMADO")),ROWS($A$3:A41))),"")</f>
        <v/>
      </c>
      <c r="P41" s="10" t="str">
        <f ca="1">IFERROR(INDEX(MAESTRO!P:P,_xludf.AGGREGATE(15,6,ROW(MAESTRO!$B$3:$B$1000)/((MAESTRO!$B$3:$B$1000="ASMAR DIRECCIÓN")*(UPPER(MAESTRO!$L$3:$L$1000)="CONFIRMADO")),ROWS($A$3:A41))),"")</f>
        <v/>
      </c>
      <c r="Q41" s="10" t="str">
        <f ca="1">IFERROR(INDEX(MAESTRO!Q:Q,_xludf.AGGREGATE(15,6,ROW(MAESTRO!$B$3:$B$1000)/((MAESTRO!$B$3:$B$1000="ASMAR DIRECCIÓN")*(UPPER(MAESTRO!$L$3:$L$1000)="CONFIRMADO")),ROWS($A$3:A41))),"")</f>
        <v/>
      </c>
      <c r="R41" s="10" t="str">
        <f ca="1">IFERROR(INDEX(MAESTRO!R:R,_xludf.AGGREGATE(15,6,ROW(MAESTRO!$B$3:$B$1000)/((MAESTRO!$B$3:$B$1000="ASMAR DIRECCIÓN")*(UPPER(MAESTRO!$L$3:$L$1000)="CONFIRMADO")),ROWS($A$3:A41))),"")</f>
        <v/>
      </c>
      <c r="S41" s="10" t="str">
        <f ca="1">IFERROR(INDEX(MAESTRO!S:S,_xludf.AGGREGATE(15,6,ROW(MAESTRO!$B$3:$B$1000)/((MAESTRO!$B$3:$B$1000="ASMAR DIRECCIÓN")*(UPPER(MAESTRO!$L$3:$L$1000)="CONFIRMADO")),ROWS($A$3:A41))),"")</f>
        <v/>
      </c>
      <c r="T41" s="10" t="str">
        <f ca="1">IFERROR(INDEX(MAESTRO!T:T,_xludf.AGGREGATE(15,6,ROW(MAESTRO!$B$3:$B$1000)/((MAESTRO!$B$3:$B$1000="ASMAR DIRECCIÓN")*(UPPER(MAESTRO!$L$3:$L$1000)="CONFIRMADO")),ROWS($A$3:A41))),"")</f>
        <v/>
      </c>
      <c r="U41" s="10" t="str">
        <f ca="1">IFERROR(INDEX(MAESTRO!U:U,_xludf.AGGREGATE(15,6,ROW(MAESTRO!$B$3:$B$1000)/((MAESTRO!$B$3:$B$1000="ASMAR DIRECCIÓN")*(UPPER(MAESTRO!$L$3:$L$1000)="CONFIRMADO")),ROWS($A$3:A41))),"")</f>
        <v/>
      </c>
      <c r="V41" s="10" t="str">
        <f ca="1">IFERROR(INDEX(MAESTRO!V:V,_xludf.AGGREGATE(15,6,ROW(MAESTRO!$B$3:$B$1000)/((MAESTRO!$B$3:$B$1000="ASMAR DIRECCIÓN")*(UPPER(MAESTRO!$L$3:$L$1000)="CONFIRMADO")),ROWS($A$3:A41))),"")</f>
        <v/>
      </c>
      <c r="W41" s="10" t="str">
        <f ca="1">IFERROR(INDEX(MAESTRO!W:W,_xludf.AGGREGATE(15,6,ROW(MAESTRO!$B$3:$B$1000)/((MAESTRO!$B$3:$B$1000="ASMAR DIRECCIÓN")*(UPPER(MAESTRO!$L$3:$L$1000)="CONFIRMADO")),ROWS($A$3:A41))),"")</f>
        <v/>
      </c>
      <c r="X41" s="10" t="str">
        <f ca="1">IFERROR(INDEX(MAESTRO!X:X,_xludf.AGGREGATE(15,6,ROW(MAESTRO!$B$3:$B$1000)/((MAESTRO!$B$3:$B$1000="ASMAR DIRECCIÓN")*(UPPER(MAESTRO!$L$3:$L$1000)="CONFIRMADO")),ROWS($A$3:A41))),"")</f>
        <v/>
      </c>
    </row>
    <row r="42" spans="1:24" ht="22.05" customHeight="1">
      <c r="A42" s="11" t="str">
        <f ca="1">IFERROR(INDEX(MAESTRO!A:A,_xludf.AGGREGATE(15,6,ROW(MAESTRO!$B$3:$B$1000)/((MAESTRO!$B$3:$B$1000="ASMAR DIRECCIÓN")*(UPPER(MAESTRO!$L$3:$L$1000)="CONFIRMADO")),ROWS($A$3:A42))),"")</f>
        <v/>
      </c>
      <c r="B42" s="11" t="str">
        <f ca="1">IFERROR(INDEX(MAESTRO!B:B,_xludf.AGGREGATE(15,6,ROW(MAESTRO!$B$3:$B$1000)/((MAESTRO!$B$3:$B$1000="ASMAR DIRECCIÓN")*(UPPER(MAESTRO!$L$3:$L$1000)="CONFIRMADO")),ROWS($A$3:A42))),"")</f>
        <v/>
      </c>
      <c r="C42" s="11" t="str">
        <f ca="1">IFERROR(INDEX(MAESTRO!C:C,_xludf.AGGREGATE(15,6,ROW(MAESTRO!$B$3:$B$1000)/((MAESTRO!$B$3:$B$1000="ASMAR DIRECCIÓN")*(UPPER(MAESTRO!$L$3:$L$1000)="CONFIRMADO")),ROWS($A$3:A42))),"")</f>
        <v/>
      </c>
      <c r="D42" s="11" t="str">
        <f ca="1">IFERROR(INDEX(MAESTRO!D:D,_xludf.AGGREGATE(15,6,ROW(MAESTRO!$B$3:$B$1000)/((MAESTRO!$B$3:$B$1000="ASMAR DIRECCIÓN")*(UPPER(MAESTRO!$L$3:$L$1000)="CONFIRMADO")),ROWS($A$3:A42))),"")</f>
        <v/>
      </c>
      <c r="E42" s="11" t="str">
        <f ca="1">IFERROR(INDEX(MAESTRO!E:E,_xludf.AGGREGATE(15,6,ROW(MAESTRO!$B$3:$B$1000)/((MAESTRO!$B$3:$B$1000="ASMAR DIRECCIÓN")*(UPPER(MAESTRO!$L$3:$L$1000)="CONFIRMADO")),ROWS($A$3:A42))),"")</f>
        <v/>
      </c>
      <c r="F42" s="11" t="str">
        <f ca="1">IFERROR(INDEX(MAESTRO!F:F,_xludf.AGGREGATE(15,6,ROW(MAESTRO!$B$3:$B$1000)/((MAESTRO!$B$3:$B$1000="ASMAR DIRECCIÓN")*(UPPER(MAESTRO!$L$3:$L$1000)="CONFIRMADO")),ROWS($A$3:A42))),"")</f>
        <v/>
      </c>
      <c r="G42" s="11" t="str">
        <f ca="1">IFERROR(INDEX(MAESTRO!G:G,_xludf.AGGREGATE(15,6,ROW(MAESTRO!$B$3:$B$1000)/((MAESTRO!$B$3:$B$1000="ASMAR DIRECCIÓN")*(UPPER(MAESTRO!$L$3:$L$1000)="CONFIRMADO")),ROWS($A$3:A42))),"")</f>
        <v/>
      </c>
      <c r="H42" s="11" t="str">
        <f ca="1">IFERROR(INDEX(MAESTRO!H:H,_xludf.AGGREGATE(15,6,ROW(MAESTRO!$B$3:$B$1000)/((MAESTRO!$B$3:$B$1000="ASMAR DIRECCIÓN")*(UPPER(MAESTRO!$L$3:$L$1000)="CONFIRMADO")),ROWS($A$3:A42))),"")</f>
        <v/>
      </c>
      <c r="I42" s="11" t="str">
        <f ca="1">IFERROR(INDEX(MAESTRO!I:I,_xludf.AGGREGATE(15,6,ROW(MAESTRO!$B$3:$B$1000)/((MAESTRO!$B$3:$B$1000="ASMAR DIRECCIÓN")*(UPPER(MAESTRO!$L$3:$L$1000)="CONFIRMADO")),ROWS($A$3:A42))),"")</f>
        <v/>
      </c>
      <c r="J42" s="11" t="str">
        <f ca="1">IFERROR(INDEX(MAESTRO!J:J,_xludf.AGGREGATE(15,6,ROW(MAESTRO!$B$3:$B$1000)/((MAESTRO!$B$3:$B$1000="ASMAR DIRECCIÓN")*(UPPER(MAESTRO!$L$3:$L$1000)="CONFIRMADO")),ROWS($A$3:A42))),"")</f>
        <v/>
      </c>
      <c r="K42" s="11" t="str">
        <f ca="1">IFERROR(INDEX(MAESTRO!K:K,_xludf.AGGREGATE(15,6,ROW(MAESTRO!$B$3:$B$1000)/((MAESTRO!$B$3:$B$1000="ASMAR DIRECCIÓN")*(UPPER(MAESTRO!$L$3:$L$1000)="CONFIRMADO")),ROWS($A$3:A42))),"")</f>
        <v/>
      </c>
      <c r="L42" s="11" t="str">
        <f ca="1">IFERROR(INDEX(MAESTRO!L:L,_xludf.AGGREGATE(15,6,ROW(MAESTRO!$B$3:$B$1000)/((MAESTRO!$B$3:$B$1000="ASMAR DIRECCIÓN")*(UPPER(MAESTRO!$L$3:$L$1000)="CONFIRMADO")),ROWS($A$3:A42))),"")</f>
        <v/>
      </c>
      <c r="M42" s="11" t="str">
        <f ca="1">IFERROR(INDEX(MAESTRO!M:M,_xludf.AGGREGATE(15,6,ROW(MAESTRO!$B$3:$B$1000)/((MAESTRO!$B$3:$B$1000="ASMAR DIRECCIÓN")*(UPPER(MAESTRO!$L$3:$L$1000)="CONFIRMADO")),ROWS($A$3:A42))),"")</f>
        <v/>
      </c>
      <c r="N42" s="11" t="str">
        <f ca="1">IFERROR(INDEX(MAESTRO!N:N,_xludf.AGGREGATE(15,6,ROW(MAESTRO!$B$3:$B$1000)/((MAESTRO!$B$3:$B$1000="ASMAR DIRECCIÓN")*(UPPER(MAESTRO!$L$3:$L$1000)="CONFIRMADO")),ROWS($A$3:A42))),"")</f>
        <v/>
      </c>
      <c r="O42" s="11" t="str">
        <f ca="1">IFERROR(INDEX(MAESTRO!O:O,_xludf.AGGREGATE(15,6,ROW(MAESTRO!$B$3:$B$1000)/((MAESTRO!$B$3:$B$1000="ASMAR DIRECCIÓN")*(UPPER(MAESTRO!$L$3:$L$1000)="CONFIRMADO")),ROWS($A$3:A42))),"")</f>
        <v/>
      </c>
      <c r="P42" s="11" t="str">
        <f ca="1">IFERROR(INDEX(MAESTRO!P:P,_xludf.AGGREGATE(15,6,ROW(MAESTRO!$B$3:$B$1000)/((MAESTRO!$B$3:$B$1000="ASMAR DIRECCIÓN")*(UPPER(MAESTRO!$L$3:$L$1000)="CONFIRMADO")),ROWS($A$3:A42))),"")</f>
        <v/>
      </c>
      <c r="Q42" s="11" t="str">
        <f ca="1">IFERROR(INDEX(MAESTRO!Q:Q,_xludf.AGGREGATE(15,6,ROW(MAESTRO!$B$3:$B$1000)/((MAESTRO!$B$3:$B$1000="ASMAR DIRECCIÓN")*(UPPER(MAESTRO!$L$3:$L$1000)="CONFIRMADO")),ROWS($A$3:A42))),"")</f>
        <v/>
      </c>
      <c r="R42" s="11" t="str">
        <f ca="1">IFERROR(INDEX(MAESTRO!R:R,_xludf.AGGREGATE(15,6,ROW(MAESTRO!$B$3:$B$1000)/((MAESTRO!$B$3:$B$1000="ASMAR DIRECCIÓN")*(UPPER(MAESTRO!$L$3:$L$1000)="CONFIRMADO")),ROWS($A$3:A42))),"")</f>
        <v/>
      </c>
      <c r="S42" s="11" t="str">
        <f ca="1">IFERROR(INDEX(MAESTRO!S:S,_xludf.AGGREGATE(15,6,ROW(MAESTRO!$B$3:$B$1000)/((MAESTRO!$B$3:$B$1000="ASMAR DIRECCIÓN")*(UPPER(MAESTRO!$L$3:$L$1000)="CONFIRMADO")),ROWS($A$3:A42))),"")</f>
        <v/>
      </c>
      <c r="T42" s="11" t="str">
        <f ca="1">IFERROR(INDEX(MAESTRO!T:T,_xludf.AGGREGATE(15,6,ROW(MAESTRO!$B$3:$B$1000)/((MAESTRO!$B$3:$B$1000="ASMAR DIRECCIÓN")*(UPPER(MAESTRO!$L$3:$L$1000)="CONFIRMADO")),ROWS($A$3:A42))),"")</f>
        <v/>
      </c>
      <c r="U42" s="11" t="str">
        <f ca="1">IFERROR(INDEX(MAESTRO!U:U,_xludf.AGGREGATE(15,6,ROW(MAESTRO!$B$3:$B$1000)/((MAESTRO!$B$3:$B$1000="ASMAR DIRECCIÓN")*(UPPER(MAESTRO!$L$3:$L$1000)="CONFIRMADO")),ROWS($A$3:A42))),"")</f>
        <v/>
      </c>
      <c r="V42" s="11" t="str">
        <f ca="1">IFERROR(INDEX(MAESTRO!V:V,_xludf.AGGREGATE(15,6,ROW(MAESTRO!$B$3:$B$1000)/((MAESTRO!$B$3:$B$1000="ASMAR DIRECCIÓN")*(UPPER(MAESTRO!$L$3:$L$1000)="CONFIRMADO")),ROWS($A$3:A42))),"")</f>
        <v/>
      </c>
      <c r="W42" s="11" t="str">
        <f ca="1">IFERROR(INDEX(MAESTRO!W:W,_xludf.AGGREGATE(15,6,ROW(MAESTRO!$B$3:$B$1000)/((MAESTRO!$B$3:$B$1000="ASMAR DIRECCIÓN")*(UPPER(MAESTRO!$L$3:$L$1000)="CONFIRMADO")),ROWS($A$3:A42))),"")</f>
        <v/>
      </c>
      <c r="X42" s="11" t="str">
        <f ca="1">IFERROR(INDEX(MAESTRO!X:X,_xludf.AGGREGATE(15,6,ROW(MAESTRO!$B$3:$B$1000)/((MAESTRO!$B$3:$B$1000="ASMAR DIRECCIÓN")*(UPPER(MAESTRO!$L$3:$L$1000)="CONFIRMADO")),ROWS($A$3:A42))),"")</f>
        <v/>
      </c>
    </row>
    <row r="43" spans="1:24" ht="22.05" customHeight="1">
      <c r="A43" s="10" t="str">
        <f ca="1">IFERROR(INDEX(MAESTRO!A:A,_xludf.AGGREGATE(15,6,ROW(MAESTRO!$B$3:$B$1000)/((MAESTRO!$B$3:$B$1000="ASMAR DIRECCIÓN")*(UPPER(MAESTRO!$L$3:$L$1000)="CONFIRMADO")),ROWS($A$3:A43))),"")</f>
        <v/>
      </c>
      <c r="B43" s="10" t="str">
        <f ca="1">IFERROR(INDEX(MAESTRO!B:B,_xludf.AGGREGATE(15,6,ROW(MAESTRO!$B$3:$B$1000)/((MAESTRO!$B$3:$B$1000="ASMAR DIRECCIÓN")*(UPPER(MAESTRO!$L$3:$L$1000)="CONFIRMADO")),ROWS($A$3:A43))),"")</f>
        <v/>
      </c>
      <c r="C43" s="10" t="str">
        <f ca="1">IFERROR(INDEX(MAESTRO!C:C,_xludf.AGGREGATE(15,6,ROW(MAESTRO!$B$3:$B$1000)/((MAESTRO!$B$3:$B$1000="ASMAR DIRECCIÓN")*(UPPER(MAESTRO!$L$3:$L$1000)="CONFIRMADO")),ROWS($A$3:A43))),"")</f>
        <v/>
      </c>
      <c r="D43" s="10" t="str">
        <f ca="1">IFERROR(INDEX(MAESTRO!D:D,_xludf.AGGREGATE(15,6,ROW(MAESTRO!$B$3:$B$1000)/((MAESTRO!$B$3:$B$1000="ASMAR DIRECCIÓN")*(UPPER(MAESTRO!$L$3:$L$1000)="CONFIRMADO")),ROWS($A$3:A43))),"")</f>
        <v/>
      </c>
      <c r="E43" s="10" t="str">
        <f ca="1">IFERROR(INDEX(MAESTRO!E:E,_xludf.AGGREGATE(15,6,ROW(MAESTRO!$B$3:$B$1000)/((MAESTRO!$B$3:$B$1000="ASMAR DIRECCIÓN")*(UPPER(MAESTRO!$L$3:$L$1000)="CONFIRMADO")),ROWS($A$3:A43))),"")</f>
        <v/>
      </c>
      <c r="F43" s="10" t="str">
        <f ca="1">IFERROR(INDEX(MAESTRO!F:F,_xludf.AGGREGATE(15,6,ROW(MAESTRO!$B$3:$B$1000)/((MAESTRO!$B$3:$B$1000="ASMAR DIRECCIÓN")*(UPPER(MAESTRO!$L$3:$L$1000)="CONFIRMADO")),ROWS($A$3:A43))),"")</f>
        <v/>
      </c>
      <c r="G43" s="10" t="str">
        <f ca="1">IFERROR(INDEX(MAESTRO!G:G,_xludf.AGGREGATE(15,6,ROW(MAESTRO!$B$3:$B$1000)/((MAESTRO!$B$3:$B$1000="ASMAR DIRECCIÓN")*(UPPER(MAESTRO!$L$3:$L$1000)="CONFIRMADO")),ROWS($A$3:A43))),"")</f>
        <v/>
      </c>
      <c r="H43" s="10" t="str">
        <f ca="1">IFERROR(INDEX(MAESTRO!H:H,_xludf.AGGREGATE(15,6,ROW(MAESTRO!$B$3:$B$1000)/((MAESTRO!$B$3:$B$1000="ASMAR DIRECCIÓN")*(UPPER(MAESTRO!$L$3:$L$1000)="CONFIRMADO")),ROWS($A$3:A43))),"")</f>
        <v/>
      </c>
      <c r="I43" s="10" t="str">
        <f ca="1">IFERROR(INDEX(MAESTRO!I:I,_xludf.AGGREGATE(15,6,ROW(MAESTRO!$B$3:$B$1000)/((MAESTRO!$B$3:$B$1000="ASMAR DIRECCIÓN")*(UPPER(MAESTRO!$L$3:$L$1000)="CONFIRMADO")),ROWS($A$3:A43))),"")</f>
        <v/>
      </c>
      <c r="J43" s="10" t="str">
        <f ca="1">IFERROR(INDEX(MAESTRO!J:J,_xludf.AGGREGATE(15,6,ROW(MAESTRO!$B$3:$B$1000)/((MAESTRO!$B$3:$B$1000="ASMAR DIRECCIÓN")*(UPPER(MAESTRO!$L$3:$L$1000)="CONFIRMADO")),ROWS($A$3:A43))),"")</f>
        <v/>
      </c>
      <c r="K43" s="10" t="str">
        <f ca="1">IFERROR(INDEX(MAESTRO!K:K,_xludf.AGGREGATE(15,6,ROW(MAESTRO!$B$3:$B$1000)/((MAESTRO!$B$3:$B$1000="ASMAR DIRECCIÓN")*(UPPER(MAESTRO!$L$3:$L$1000)="CONFIRMADO")),ROWS($A$3:A43))),"")</f>
        <v/>
      </c>
      <c r="L43" s="10" t="str">
        <f ca="1">IFERROR(INDEX(MAESTRO!L:L,_xludf.AGGREGATE(15,6,ROW(MAESTRO!$B$3:$B$1000)/((MAESTRO!$B$3:$B$1000="ASMAR DIRECCIÓN")*(UPPER(MAESTRO!$L$3:$L$1000)="CONFIRMADO")),ROWS($A$3:A43))),"")</f>
        <v/>
      </c>
      <c r="M43" s="10" t="str">
        <f ca="1">IFERROR(INDEX(MAESTRO!M:M,_xludf.AGGREGATE(15,6,ROW(MAESTRO!$B$3:$B$1000)/((MAESTRO!$B$3:$B$1000="ASMAR DIRECCIÓN")*(UPPER(MAESTRO!$L$3:$L$1000)="CONFIRMADO")),ROWS($A$3:A43))),"")</f>
        <v/>
      </c>
      <c r="N43" s="10" t="str">
        <f ca="1">IFERROR(INDEX(MAESTRO!N:N,_xludf.AGGREGATE(15,6,ROW(MAESTRO!$B$3:$B$1000)/((MAESTRO!$B$3:$B$1000="ASMAR DIRECCIÓN")*(UPPER(MAESTRO!$L$3:$L$1000)="CONFIRMADO")),ROWS($A$3:A43))),"")</f>
        <v/>
      </c>
      <c r="O43" s="10" t="str">
        <f ca="1">IFERROR(INDEX(MAESTRO!O:O,_xludf.AGGREGATE(15,6,ROW(MAESTRO!$B$3:$B$1000)/((MAESTRO!$B$3:$B$1000="ASMAR DIRECCIÓN")*(UPPER(MAESTRO!$L$3:$L$1000)="CONFIRMADO")),ROWS($A$3:A43))),"")</f>
        <v/>
      </c>
      <c r="P43" s="10" t="str">
        <f ca="1">IFERROR(INDEX(MAESTRO!P:P,_xludf.AGGREGATE(15,6,ROW(MAESTRO!$B$3:$B$1000)/((MAESTRO!$B$3:$B$1000="ASMAR DIRECCIÓN")*(UPPER(MAESTRO!$L$3:$L$1000)="CONFIRMADO")),ROWS($A$3:A43))),"")</f>
        <v/>
      </c>
      <c r="Q43" s="10" t="str">
        <f ca="1">IFERROR(INDEX(MAESTRO!Q:Q,_xludf.AGGREGATE(15,6,ROW(MAESTRO!$B$3:$B$1000)/((MAESTRO!$B$3:$B$1000="ASMAR DIRECCIÓN")*(UPPER(MAESTRO!$L$3:$L$1000)="CONFIRMADO")),ROWS($A$3:A43))),"")</f>
        <v/>
      </c>
      <c r="R43" s="10" t="str">
        <f ca="1">IFERROR(INDEX(MAESTRO!R:R,_xludf.AGGREGATE(15,6,ROW(MAESTRO!$B$3:$B$1000)/((MAESTRO!$B$3:$B$1000="ASMAR DIRECCIÓN")*(UPPER(MAESTRO!$L$3:$L$1000)="CONFIRMADO")),ROWS($A$3:A43))),"")</f>
        <v/>
      </c>
      <c r="S43" s="10" t="str">
        <f ca="1">IFERROR(INDEX(MAESTRO!S:S,_xludf.AGGREGATE(15,6,ROW(MAESTRO!$B$3:$B$1000)/((MAESTRO!$B$3:$B$1000="ASMAR DIRECCIÓN")*(UPPER(MAESTRO!$L$3:$L$1000)="CONFIRMADO")),ROWS($A$3:A43))),"")</f>
        <v/>
      </c>
      <c r="T43" s="10" t="str">
        <f ca="1">IFERROR(INDEX(MAESTRO!T:T,_xludf.AGGREGATE(15,6,ROW(MAESTRO!$B$3:$B$1000)/((MAESTRO!$B$3:$B$1000="ASMAR DIRECCIÓN")*(UPPER(MAESTRO!$L$3:$L$1000)="CONFIRMADO")),ROWS($A$3:A43))),"")</f>
        <v/>
      </c>
      <c r="U43" s="10" t="str">
        <f ca="1">IFERROR(INDEX(MAESTRO!U:U,_xludf.AGGREGATE(15,6,ROW(MAESTRO!$B$3:$B$1000)/((MAESTRO!$B$3:$B$1000="ASMAR DIRECCIÓN")*(UPPER(MAESTRO!$L$3:$L$1000)="CONFIRMADO")),ROWS($A$3:A43))),"")</f>
        <v/>
      </c>
      <c r="V43" s="10" t="str">
        <f ca="1">IFERROR(INDEX(MAESTRO!V:V,_xludf.AGGREGATE(15,6,ROW(MAESTRO!$B$3:$B$1000)/((MAESTRO!$B$3:$B$1000="ASMAR DIRECCIÓN")*(UPPER(MAESTRO!$L$3:$L$1000)="CONFIRMADO")),ROWS($A$3:A43))),"")</f>
        <v/>
      </c>
      <c r="W43" s="10" t="str">
        <f ca="1">IFERROR(INDEX(MAESTRO!W:W,_xludf.AGGREGATE(15,6,ROW(MAESTRO!$B$3:$B$1000)/((MAESTRO!$B$3:$B$1000="ASMAR DIRECCIÓN")*(UPPER(MAESTRO!$L$3:$L$1000)="CONFIRMADO")),ROWS($A$3:A43))),"")</f>
        <v/>
      </c>
      <c r="X43" s="10" t="str">
        <f ca="1">IFERROR(INDEX(MAESTRO!X:X,_xludf.AGGREGATE(15,6,ROW(MAESTRO!$B$3:$B$1000)/((MAESTRO!$B$3:$B$1000="ASMAR DIRECCIÓN")*(UPPER(MAESTRO!$L$3:$L$1000)="CONFIRMADO")),ROWS($A$3:A43))),"")</f>
        <v/>
      </c>
    </row>
    <row r="44" spans="1:24" ht="22.05" customHeight="1">
      <c r="A44" s="11" t="str">
        <f ca="1">IFERROR(INDEX(MAESTRO!A:A,_xludf.AGGREGATE(15,6,ROW(MAESTRO!$B$3:$B$1000)/((MAESTRO!$B$3:$B$1000="ASMAR DIRECCIÓN")*(UPPER(MAESTRO!$L$3:$L$1000)="CONFIRMADO")),ROWS($A$3:A44))),"")</f>
        <v/>
      </c>
      <c r="B44" s="11" t="str">
        <f ca="1">IFERROR(INDEX(MAESTRO!B:B,_xludf.AGGREGATE(15,6,ROW(MAESTRO!$B$3:$B$1000)/((MAESTRO!$B$3:$B$1000="ASMAR DIRECCIÓN")*(UPPER(MAESTRO!$L$3:$L$1000)="CONFIRMADO")),ROWS($A$3:A44))),"")</f>
        <v/>
      </c>
      <c r="C44" s="11" t="str">
        <f ca="1">IFERROR(INDEX(MAESTRO!C:C,_xludf.AGGREGATE(15,6,ROW(MAESTRO!$B$3:$B$1000)/((MAESTRO!$B$3:$B$1000="ASMAR DIRECCIÓN")*(UPPER(MAESTRO!$L$3:$L$1000)="CONFIRMADO")),ROWS($A$3:A44))),"")</f>
        <v/>
      </c>
      <c r="D44" s="11" t="str">
        <f ca="1">IFERROR(INDEX(MAESTRO!D:D,_xludf.AGGREGATE(15,6,ROW(MAESTRO!$B$3:$B$1000)/((MAESTRO!$B$3:$B$1000="ASMAR DIRECCIÓN")*(UPPER(MAESTRO!$L$3:$L$1000)="CONFIRMADO")),ROWS($A$3:A44))),"")</f>
        <v/>
      </c>
      <c r="E44" s="11" t="str">
        <f ca="1">IFERROR(INDEX(MAESTRO!E:E,_xludf.AGGREGATE(15,6,ROW(MAESTRO!$B$3:$B$1000)/((MAESTRO!$B$3:$B$1000="ASMAR DIRECCIÓN")*(UPPER(MAESTRO!$L$3:$L$1000)="CONFIRMADO")),ROWS($A$3:A44))),"")</f>
        <v/>
      </c>
      <c r="F44" s="11" t="str">
        <f ca="1">IFERROR(INDEX(MAESTRO!F:F,_xludf.AGGREGATE(15,6,ROW(MAESTRO!$B$3:$B$1000)/((MAESTRO!$B$3:$B$1000="ASMAR DIRECCIÓN")*(UPPER(MAESTRO!$L$3:$L$1000)="CONFIRMADO")),ROWS($A$3:A44))),"")</f>
        <v/>
      </c>
      <c r="G44" s="11" t="str">
        <f ca="1">IFERROR(INDEX(MAESTRO!G:G,_xludf.AGGREGATE(15,6,ROW(MAESTRO!$B$3:$B$1000)/((MAESTRO!$B$3:$B$1000="ASMAR DIRECCIÓN")*(UPPER(MAESTRO!$L$3:$L$1000)="CONFIRMADO")),ROWS($A$3:A44))),"")</f>
        <v/>
      </c>
      <c r="H44" s="11" t="str">
        <f ca="1">IFERROR(INDEX(MAESTRO!H:H,_xludf.AGGREGATE(15,6,ROW(MAESTRO!$B$3:$B$1000)/((MAESTRO!$B$3:$B$1000="ASMAR DIRECCIÓN")*(UPPER(MAESTRO!$L$3:$L$1000)="CONFIRMADO")),ROWS($A$3:A44))),"")</f>
        <v/>
      </c>
      <c r="I44" s="11" t="str">
        <f ca="1">IFERROR(INDEX(MAESTRO!I:I,_xludf.AGGREGATE(15,6,ROW(MAESTRO!$B$3:$B$1000)/((MAESTRO!$B$3:$B$1000="ASMAR DIRECCIÓN")*(UPPER(MAESTRO!$L$3:$L$1000)="CONFIRMADO")),ROWS($A$3:A44))),"")</f>
        <v/>
      </c>
      <c r="J44" s="11" t="str">
        <f ca="1">IFERROR(INDEX(MAESTRO!J:J,_xludf.AGGREGATE(15,6,ROW(MAESTRO!$B$3:$B$1000)/((MAESTRO!$B$3:$B$1000="ASMAR DIRECCIÓN")*(UPPER(MAESTRO!$L$3:$L$1000)="CONFIRMADO")),ROWS($A$3:A44))),"")</f>
        <v/>
      </c>
      <c r="K44" s="11" t="str">
        <f ca="1">IFERROR(INDEX(MAESTRO!K:K,_xludf.AGGREGATE(15,6,ROW(MAESTRO!$B$3:$B$1000)/((MAESTRO!$B$3:$B$1000="ASMAR DIRECCIÓN")*(UPPER(MAESTRO!$L$3:$L$1000)="CONFIRMADO")),ROWS($A$3:A44))),"")</f>
        <v/>
      </c>
      <c r="L44" s="11" t="str">
        <f ca="1">IFERROR(INDEX(MAESTRO!L:L,_xludf.AGGREGATE(15,6,ROW(MAESTRO!$B$3:$B$1000)/((MAESTRO!$B$3:$B$1000="ASMAR DIRECCIÓN")*(UPPER(MAESTRO!$L$3:$L$1000)="CONFIRMADO")),ROWS($A$3:A44))),"")</f>
        <v/>
      </c>
      <c r="M44" s="11" t="str">
        <f ca="1">IFERROR(INDEX(MAESTRO!M:M,_xludf.AGGREGATE(15,6,ROW(MAESTRO!$B$3:$B$1000)/((MAESTRO!$B$3:$B$1000="ASMAR DIRECCIÓN")*(UPPER(MAESTRO!$L$3:$L$1000)="CONFIRMADO")),ROWS($A$3:A44))),"")</f>
        <v/>
      </c>
      <c r="N44" s="11" t="str">
        <f ca="1">IFERROR(INDEX(MAESTRO!N:N,_xludf.AGGREGATE(15,6,ROW(MAESTRO!$B$3:$B$1000)/((MAESTRO!$B$3:$B$1000="ASMAR DIRECCIÓN")*(UPPER(MAESTRO!$L$3:$L$1000)="CONFIRMADO")),ROWS($A$3:A44))),"")</f>
        <v/>
      </c>
      <c r="O44" s="11" t="str">
        <f ca="1">IFERROR(INDEX(MAESTRO!O:O,_xludf.AGGREGATE(15,6,ROW(MAESTRO!$B$3:$B$1000)/((MAESTRO!$B$3:$B$1000="ASMAR DIRECCIÓN")*(UPPER(MAESTRO!$L$3:$L$1000)="CONFIRMADO")),ROWS($A$3:A44))),"")</f>
        <v/>
      </c>
      <c r="P44" s="11" t="str">
        <f ca="1">IFERROR(INDEX(MAESTRO!P:P,_xludf.AGGREGATE(15,6,ROW(MAESTRO!$B$3:$B$1000)/((MAESTRO!$B$3:$B$1000="ASMAR DIRECCIÓN")*(UPPER(MAESTRO!$L$3:$L$1000)="CONFIRMADO")),ROWS($A$3:A44))),"")</f>
        <v/>
      </c>
      <c r="Q44" s="11" t="str">
        <f ca="1">IFERROR(INDEX(MAESTRO!Q:Q,_xludf.AGGREGATE(15,6,ROW(MAESTRO!$B$3:$B$1000)/((MAESTRO!$B$3:$B$1000="ASMAR DIRECCIÓN")*(UPPER(MAESTRO!$L$3:$L$1000)="CONFIRMADO")),ROWS($A$3:A44))),"")</f>
        <v/>
      </c>
      <c r="R44" s="11" t="str">
        <f ca="1">IFERROR(INDEX(MAESTRO!R:R,_xludf.AGGREGATE(15,6,ROW(MAESTRO!$B$3:$B$1000)/((MAESTRO!$B$3:$B$1000="ASMAR DIRECCIÓN")*(UPPER(MAESTRO!$L$3:$L$1000)="CONFIRMADO")),ROWS($A$3:A44))),"")</f>
        <v/>
      </c>
      <c r="S44" s="11" t="str">
        <f ca="1">IFERROR(INDEX(MAESTRO!S:S,_xludf.AGGREGATE(15,6,ROW(MAESTRO!$B$3:$B$1000)/((MAESTRO!$B$3:$B$1000="ASMAR DIRECCIÓN")*(UPPER(MAESTRO!$L$3:$L$1000)="CONFIRMADO")),ROWS($A$3:A44))),"")</f>
        <v/>
      </c>
      <c r="T44" s="11" t="str">
        <f ca="1">IFERROR(INDEX(MAESTRO!T:T,_xludf.AGGREGATE(15,6,ROW(MAESTRO!$B$3:$B$1000)/((MAESTRO!$B$3:$B$1000="ASMAR DIRECCIÓN")*(UPPER(MAESTRO!$L$3:$L$1000)="CONFIRMADO")),ROWS($A$3:A44))),"")</f>
        <v/>
      </c>
      <c r="U44" s="11" t="str">
        <f ca="1">IFERROR(INDEX(MAESTRO!U:U,_xludf.AGGREGATE(15,6,ROW(MAESTRO!$B$3:$B$1000)/((MAESTRO!$B$3:$B$1000="ASMAR DIRECCIÓN")*(UPPER(MAESTRO!$L$3:$L$1000)="CONFIRMADO")),ROWS($A$3:A44))),"")</f>
        <v/>
      </c>
      <c r="V44" s="11" t="str">
        <f ca="1">IFERROR(INDEX(MAESTRO!V:V,_xludf.AGGREGATE(15,6,ROW(MAESTRO!$B$3:$B$1000)/((MAESTRO!$B$3:$B$1000="ASMAR DIRECCIÓN")*(UPPER(MAESTRO!$L$3:$L$1000)="CONFIRMADO")),ROWS($A$3:A44))),"")</f>
        <v/>
      </c>
      <c r="W44" s="11" t="str">
        <f ca="1">IFERROR(INDEX(MAESTRO!W:W,_xludf.AGGREGATE(15,6,ROW(MAESTRO!$B$3:$B$1000)/((MAESTRO!$B$3:$B$1000="ASMAR DIRECCIÓN")*(UPPER(MAESTRO!$L$3:$L$1000)="CONFIRMADO")),ROWS($A$3:A44))),"")</f>
        <v/>
      </c>
      <c r="X44" s="11" t="str">
        <f ca="1">IFERROR(INDEX(MAESTRO!X:X,_xludf.AGGREGATE(15,6,ROW(MAESTRO!$B$3:$B$1000)/((MAESTRO!$B$3:$B$1000="ASMAR DIRECCIÓN")*(UPPER(MAESTRO!$L$3:$L$1000)="CONFIRMADO")),ROWS($A$3:A44))),"")</f>
        <v/>
      </c>
    </row>
    <row r="45" spans="1:24" ht="22.05" customHeight="1">
      <c r="A45" s="10" t="str">
        <f ca="1">IFERROR(INDEX(MAESTRO!A:A,_xludf.AGGREGATE(15,6,ROW(MAESTRO!$B$3:$B$1000)/((MAESTRO!$B$3:$B$1000="ASMAR DIRECCIÓN")*(UPPER(MAESTRO!$L$3:$L$1000)="CONFIRMADO")),ROWS($A$3:A45))),"")</f>
        <v/>
      </c>
      <c r="B45" s="10" t="str">
        <f ca="1">IFERROR(INDEX(MAESTRO!B:B,_xludf.AGGREGATE(15,6,ROW(MAESTRO!$B$3:$B$1000)/((MAESTRO!$B$3:$B$1000="ASMAR DIRECCIÓN")*(UPPER(MAESTRO!$L$3:$L$1000)="CONFIRMADO")),ROWS($A$3:A45))),"")</f>
        <v/>
      </c>
      <c r="C45" s="10" t="str">
        <f ca="1">IFERROR(INDEX(MAESTRO!C:C,_xludf.AGGREGATE(15,6,ROW(MAESTRO!$B$3:$B$1000)/((MAESTRO!$B$3:$B$1000="ASMAR DIRECCIÓN")*(UPPER(MAESTRO!$L$3:$L$1000)="CONFIRMADO")),ROWS($A$3:A45))),"")</f>
        <v/>
      </c>
      <c r="D45" s="10" t="str">
        <f ca="1">IFERROR(INDEX(MAESTRO!D:D,_xludf.AGGREGATE(15,6,ROW(MAESTRO!$B$3:$B$1000)/((MAESTRO!$B$3:$B$1000="ASMAR DIRECCIÓN")*(UPPER(MAESTRO!$L$3:$L$1000)="CONFIRMADO")),ROWS($A$3:A45))),"")</f>
        <v/>
      </c>
      <c r="E45" s="10" t="str">
        <f ca="1">IFERROR(INDEX(MAESTRO!E:E,_xludf.AGGREGATE(15,6,ROW(MAESTRO!$B$3:$B$1000)/((MAESTRO!$B$3:$B$1000="ASMAR DIRECCIÓN")*(UPPER(MAESTRO!$L$3:$L$1000)="CONFIRMADO")),ROWS($A$3:A45))),"")</f>
        <v/>
      </c>
      <c r="F45" s="10" t="str">
        <f ca="1">IFERROR(INDEX(MAESTRO!F:F,_xludf.AGGREGATE(15,6,ROW(MAESTRO!$B$3:$B$1000)/((MAESTRO!$B$3:$B$1000="ASMAR DIRECCIÓN")*(UPPER(MAESTRO!$L$3:$L$1000)="CONFIRMADO")),ROWS($A$3:A45))),"")</f>
        <v/>
      </c>
      <c r="G45" s="10" t="str">
        <f ca="1">IFERROR(INDEX(MAESTRO!G:G,_xludf.AGGREGATE(15,6,ROW(MAESTRO!$B$3:$B$1000)/((MAESTRO!$B$3:$B$1000="ASMAR DIRECCIÓN")*(UPPER(MAESTRO!$L$3:$L$1000)="CONFIRMADO")),ROWS($A$3:A45))),"")</f>
        <v/>
      </c>
      <c r="H45" s="10" t="str">
        <f ca="1">IFERROR(INDEX(MAESTRO!H:H,_xludf.AGGREGATE(15,6,ROW(MAESTRO!$B$3:$B$1000)/((MAESTRO!$B$3:$B$1000="ASMAR DIRECCIÓN")*(UPPER(MAESTRO!$L$3:$L$1000)="CONFIRMADO")),ROWS($A$3:A45))),"")</f>
        <v/>
      </c>
      <c r="I45" s="10" t="str">
        <f ca="1">IFERROR(INDEX(MAESTRO!I:I,_xludf.AGGREGATE(15,6,ROW(MAESTRO!$B$3:$B$1000)/((MAESTRO!$B$3:$B$1000="ASMAR DIRECCIÓN")*(UPPER(MAESTRO!$L$3:$L$1000)="CONFIRMADO")),ROWS($A$3:A45))),"")</f>
        <v/>
      </c>
      <c r="J45" s="10" t="str">
        <f ca="1">IFERROR(INDEX(MAESTRO!J:J,_xludf.AGGREGATE(15,6,ROW(MAESTRO!$B$3:$B$1000)/((MAESTRO!$B$3:$B$1000="ASMAR DIRECCIÓN")*(UPPER(MAESTRO!$L$3:$L$1000)="CONFIRMADO")),ROWS($A$3:A45))),"")</f>
        <v/>
      </c>
      <c r="K45" s="10" t="str">
        <f ca="1">IFERROR(INDEX(MAESTRO!K:K,_xludf.AGGREGATE(15,6,ROW(MAESTRO!$B$3:$B$1000)/((MAESTRO!$B$3:$B$1000="ASMAR DIRECCIÓN")*(UPPER(MAESTRO!$L$3:$L$1000)="CONFIRMADO")),ROWS($A$3:A45))),"")</f>
        <v/>
      </c>
      <c r="L45" s="10" t="str">
        <f ca="1">IFERROR(INDEX(MAESTRO!L:L,_xludf.AGGREGATE(15,6,ROW(MAESTRO!$B$3:$B$1000)/((MAESTRO!$B$3:$B$1000="ASMAR DIRECCIÓN")*(UPPER(MAESTRO!$L$3:$L$1000)="CONFIRMADO")),ROWS($A$3:A45))),"")</f>
        <v/>
      </c>
      <c r="M45" s="10" t="str">
        <f ca="1">IFERROR(INDEX(MAESTRO!M:M,_xludf.AGGREGATE(15,6,ROW(MAESTRO!$B$3:$B$1000)/((MAESTRO!$B$3:$B$1000="ASMAR DIRECCIÓN")*(UPPER(MAESTRO!$L$3:$L$1000)="CONFIRMADO")),ROWS($A$3:A45))),"")</f>
        <v/>
      </c>
      <c r="N45" s="10" t="str">
        <f ca="1">IFERROR(INDEX(MAESTRO!N:N,_xludf.AGGREGATE(15,6,ROW(MAESTRO!$B$3:$B$1000)/((MAESTRO!$B$3:$B$1000="ASMAR DIRECCIÓN")*(UPPER(MAESTRO!$L$3:$L$1000)="CONFIRMADO")),ROWS($A$3:A45))),"")</f>
        <v/>
      </c>
      <c r="O45" s="10" t="str">
        <f ca="1">IFERROR(INDEX(MAESTRO!O:O,_xludf.AGGREGATE(15,6,ROW(MAESTRO!$B$3:$B$1000)/((MAESTRO!$B$3:$B$1000="ASMAR DIRECCIÓN")*(UPPER(MAESTRO!$L$3:$L$1000)="CONFIRMADO")),ROWS($A$3:A45))),"")</f>
        <v/>
      </c>
      <c r="P45" s="10" t="str">
        <f ca="1">IFERROR(INDEX(MAESTRO!P:P,_xludf.AGGREGATE(15,6,ROW(MAESTRO!$B$3:$B$1000)/((MAESTRO!$B$3:$B$1000="ASMAR DIRECCIÓN")*(UPPER(MAESTRO!$L$3:$L$1000)="CONFIRMADO")),ROWS($A$3:A45))),"")</f>
        <v/>
      </c>
      <c r="Q45" s="10" t="str">
        <f ca="1">IFERROR(INDEX(MAESTRO!Q:Q,_xludf.AGGREGATE(15,6,ROW(MAESTRO!$B$3:$B$1000)/((MAESTRO!$B$3:$B$1000="ASMAR DIRECCIÓN")*(UPPER(MAESTRO!$L$3:$L$1000)="CONFIRMADO")),ROWS($A$3:A45))),"")</f>
        <v/>
      </c>
      <c r="R45" s="10" t="str">
        <f ca="1">IFERROR(INDEX(MAESTRO!R:R,_xludf.AGGREGATE(15,6,ROW(MAESTRO!$B$3:$B$1000)/((MAESTRO!$B$3:$B$1000="ASMAR DIRECCIÓN")*(UPPER(MAESTRO!$L$3:$L$1000)="CONFIRMADO")),ROWS($A$3:A45))),"")</f>
        <v/>
      </c>
      <c r="S45" s="10" t="str">
        <f ca="1">IFERROR(INDEX(MAESTRO!S:S,_xludf.AGGREGATE(15,6,ROW(MAESTRO!$B$3:$B$1000)/((MAESTRO!$B$3:$B$1000="ASMAR DIRECCIÓN")*(UPPER(MAESTRO!$L$3:$L$1000)="CONFIRMADO")),ROWS($A$3:A45))),"")</f>
        <v/>
      </c>
      <c r="T45" s="10" t="str">
        <f ca="1">IFERROR(INDEX(MAESTRO!T:T,_xludf.AGGREGATE(15,6,ROW(MAESTRO!$B$3:$B$1000)/((MAESTRO!$B$3:$B$1000="ASMAR DIRECCIÓN")*(UPPER(MAESTRO!$L$3:$L$1000)="CONFIRMADO")),ROWS($A$3:A45))),"")</f>
        <v/>
      </c>
      <c r="U45" s="10" t="str">
        <f ca="1">IFERROR(INDEX(MAESTRO!U:U,_xludf.AGGREGATE(15,6,ROW(MAESTRO!$B$3:$B$1000)/((MAESTRO!$B$3:$B$1000="ASMAR DIRECCIÓN")*(UPPER(MAESTRO!$L$3:$L$1000)="CONFIRMADO")),ROWS($A$3:A45))),"")</f>
        <v/>
      </c>
      <c r="V45" s="10" t="str">
        <f ca="1">IFERROR(INDEX(MAESTRO!V:V,_xludf.AGGREGATE(15,6,ROW(MAESTRO!$B$3:$B$1000)/((MAESTRO!$B$3:$B$1000="ASMAR DIRECCIÓN")*(UPPER(MAESTRO!$L$3:$L$1000)="CONFIRMADO")),ROWS($A$3:A45))),"")</f>
        <v/>
      </c>
      <c r="W45" s="10" t="str">
        <f ca="1">IFERROR(INDEX(MAESTRO!W:W,_xludf.AGGREGATE(15,6,ROW(MAESTRO!$B$3:$B$1000)/((MAESTRO!$B$3:$B$1000="ASMAR DIRECCIÓN")*(UPPER(MAESTRO!$L$3:$L$1000)="CONFIRMADO")),ROWS($A$3:A45))),"")</f>
        <v/>
      </c>
      <c r="X45" s="10" t="str">
        <f ca="1">IFERROR(INDEX(MAESTRO!X:X,_xludf.AGGREGATE(15,6,ROW(MAESTRO!$B$3:$B$1000)/((MAESTRO!$B$3:$B$1000="ASMAR DIRECCIÓN")*(UPPER(MAESTRO!$L$3:$L$1000)="CONFIRMADO")),ROWS($A$3:A45))),"")</f>
        <v/>
      </c>
    </row>
    <row r="46" spans="1:24" ht="22.05" customHeight="1">
      <c r="A46" s="11" t="str">
        <f ca="1">IFERROR(INDEX(MAESTRO!A:A,_xludf.AGGREGATE(15,6,ROW(MAESTRO!$B$3:$B$1000)/((MAESTRO!$B$3:$B$1000="ASMAR DIRECCIÓN")*(UPPER(MAESTRO!$L$3:$L$1000)="CONFIRMADO")),ROWS($A$3:A46))),"")</f>
        <v/>
      </c>
      <c r="B46" s="11" t="str">
        <f ca="1">IFERROR(INDEX(MAESTRO!B:B,_xludf.AGGREGATE(15,6,ROW(MAESTRO!$B$3:$B$1000)/((MAESTRO!$B$3:$B$1000="ASMAR DIRECCIÓN")*(UPPER(MAESTRO!$L$3:$L$1000)="CONFIRMADO")),ROWS($A$3:A46))),"")</f>
        <v/>
      </c>
      <c r="C46" s="11" t="str">
        <f ca="1">IFERROR(INDEX(MAESTRO!C:C,_xludf.AGGREGATE(15,6,ROW(MAESTRO!$B$3:$B$1000)/((MAESTRO!$B$3:$B$1000="ASMAR DIRECCIÓN")*(UPPER(MAESTRO!$L$3:$L$1000)="CONFIRMADO")),ROWS($A$3:A46))),"")</f>
        <v/>
      </c>
      <c r="D46" s="11" t="str">
        <f ca="1">IFERROR(INDEX(MAESTRO!D:D,_xludf.AGGREGATE(15,6,ROW(MAESTRO!$B$3:$B$1000)/((MAESTRO!$B$3:$B$1000="ASMAR DIRECCIÓN")*(UPPER(MAESTRO!$L$3:$L$1000)="CONFIRMADO")),ROWS($A$3:A46))),"")</f>
        <v/>
      </c>
      <c r="E46" s="11" t="str">
        <f ca="1">IFERROR(INDEX(MAESTRO!E:E,_xludf.AGGREGATE(15,6,ROW(MAESTRO!$B$3:$B$1000)/((MAESTRO!$B$3:$B$1000="ASMAR DIRECCIÓN")*(UPPER(MAESTRO!$L$3:$L$1000)="CONFIRMADO")),ROWS($A$3:A46))),"")</f>
        <v/>
      </c>
      <c r="F46" s="11" t="str">
        <f ca="1">IFERROR(INDEX(MAESTRO!F:F,_xludf.AGGREGATE(15,6,ROW(MAESTRO!$B$3:$B$1000)/((MAESTRO!$B$3:$B$1000="ASMAR DIRECCIÓN")*(UPPER(MAESTRO!$L$3:$L$1000)="CONFIRMADO")),ROWS($A$3:A46))),"")</f>
        <v/>
      </c>
      <c r="G46" s="11" t="str">
        <f ca="1">IFERROR(INDEX(MAESTRO!G:G,_xludf.AGGREGATE(15,6,ROW(MAESTRO!$B$3:$B$1000)/((MAESTRO!$B$3:$B$1000="ASMAR DIRECCIÓN")*(UPPER(MAESTRO!$L$3:$L$1000)="CONFIRMADO")),ROWS($A$3:A46))),"")</f>
        <v/>
      </c>
      <c r="H46" s="11" t="str">
        <f ca="1">IFERROR(INDEX(MAESTRO!H:H,_xludf.AGGREGATE(15,6,ROW(MAESTRO!$B$3:$B$1000)/((MAESTRO!$B$3:$B$1000="ASMAR DIRECCIÓN")*(UPPER(MAESTRO!$L$3:$L$1000)="CONFIRMADO")),ROWS($A$3:A46))),"")</f>
        <v/>
      </c>
      <c r="I46" s="11" t="str">
        <f ca="1">IFERROR(INDEX(MAESTRO!I:I,_xludf.AGGREGATE(15,6,ROW(MAESTRO!$B$3:$B$1000)/((MAESTRO!$B$3:$B$1000="ASMAR DIRECCIÓN")*(UPPER(MAESTRO!$L$3:$L$1000)="CONFIRMADO")),ROWS($A$3:A46))),"")</f>
        <v/>
      </c>
      <c r="J46" s="11" t="str">
        <f ca="1">IFERROR(INDEX(MAESTRO!J:J,_xludf.AGGREGATE(15,6,ROW(MAESTRO!$B$3:$B$1000)/((MAESTRO!$B$3:$B$1000="ASMAR DIRECCIÓN")*(UPPER(MAESTRO!$L$3:$L$1000)="CONFIRMADO")),ROWS($A$3:A46))),"")</f>
        <v/>
      </c>
      <c r="K46" s="11" t="str">
        <f ca="1">IFERROR(INDEX(MAESTRO!K:K,_xludf.AGGREGATE(15,6,ROW(MAESTRO!$B$3:$B$1000)/((MAESTRO!$B$3:$B$1000="ASMAR DIRECCIÓN")*(UPPER(MAESTRO!$L$3:$L$1000)="CONFIRMADO")),ROWS($A$3:A46))),"")</f>
        <v/>
      </c>
      <c r="L46" s="11" t="str">
        <f ca="1">IFERROR(INDEX(MAESTRO!L:L,_xludf.AGGREGATE(15,6,ROW(MAESTRO!$B$3:$B$1000)/((MAESTRO!$B$3:$B$1000="ASMAR DIRECCIÓN")*(UPPER(MAESTRO!$L$3:$L$1000)="CONFIRMADO")),ROWS($A$3:A46))),"")</f>
        <v/>
      </c>
      <c r="M46" s="11" t="str">
        <f ca="1">IFERROR(INDEX(MAESTRO!M:M,_xludf.AGGREGATE(15,6,ROW(MAESTRO!$B$3:$B$1000)/((MAESTRO!$B$3:$B$1000="ASMAR DIRECCIÓN")*(UPPER(MAESTRO!$L$3:$L$1000)="CONFIRMADO")),ROWS($A$3:A46))),"")</f>
        <v/>
      </c>
      <c r="N46" s="11" t="str">
        <f ca="1">IFERROR(INDEX(MAESTRO!N:N,_xludf.AGGREGATE(15,6,ROW(MAESTRO!$B$3:$B$1000)/((MAESTRO!$B$3:$B$1000="ASMAR DIRECCIÓN")*(UPPER(MAESTRO!$L$3:$L$1000)="CONFIRMADO")),ROWS($A$3:A46))),"")</f>
        <v/>
      </c>
      <c r="O46" s="11" t="str">
        <f ca="1">IFERROR(INDEX(MAESTRO!O:O,_xludf.AGGREGATE(15,6,ROW(MAESTRO!$B$3:$B$1000)/((MAESTRO!$B$3:$B$1000="ASMAR DIRECCIÓN")*(UPPER(MAESTRO!$L$3:$L$1000)="CONFIRMADO")),ROWS($A$3:A46))),"")</f>
        <v/>
      </c>
      <c r="P46" s="11" t="str">
        <f ca="1">IFERROR(INDEX(MAESTRO!P:P,_xludf.AGGREGATE(15,6,ROW(MAESTRO!$B$3:$B$1000)/((MAESTRO!$B$3:$B$1000="ASMAR DIRECCIÓN")*(UPPER(MAESTRO!$L$3:$L$1000)="CONFIRMADO")),ROWS($A$3:A46))),"")</f>
        <v/>
      </c>
      <c r="Q46" s="11" t="str">
        <f ca="1">IFERROR(INDEX(MAESTRO!Q:Q,_xludf.AGGREGATE(15,6,ROW(MAESTRO!$B$3:$B$1000)/((MAESTRO!$B$3:$B$1000="ASMAR DIRECCIÓN")*(UPPER(MAESTRO!$L$3:$L$1000)="CONFIRMADO")),ROWS($A$3:A46))),"")</f>
        <v/>
      </c>
      <c r="R46" s="11" t="str">
        <f ca="1">IFERROR(INDEX(MAESTRO!R:R,_xludf.AGGREGATE(15,6,ROW(MAESTRO!$B$3:$B$1000)/((MAESTRO!$B$3:$B$1000="ASMAR DIRECCIÓN")*(UPPER(MAESTRO!$L$3:$L$1000)="CONFIRMADO")),ROWS($A$3:A46))),"")</f>
        <v/>
      </c>
      <c r="S46" s="11" t="str">
        <f ca="1">IFERROR(INDEX(MAESTRO!S:S,_xludf.AGGREGATE(15,6,ROW(MAESTRO!$B$3:$B$1000)/((MAESTRO!$B$3:$B$1000="ASMAR DIRECCIÓN")*(UPPER(MAESTRO!$L$3:$L$1000)="CONFIRMADO")),ROWS($A$3:A46))),"")</f>
        <v/>
      </c>
      <c r="T46" s="11" t="str">
        <f ca="1">IFERROR(INDEX(MAESTRO!T:T,_xludf.AGGREGATE(15,6,ROW(MAESTRO!$B$3:$B$1000)/((MAESTRO!$B$3:$B$1000="ASMAR DIRECCIÓN")*(UPPER(MAESTRO!$L$3:$L$1000)="CONFIRMADO")),ROWS($A$3:A46))),"")</f>
        <v/>
      </c>
      <c r="U46" s="11" t="str">
        <f ca="1">IFERROR(INDEX(MAESTRO!U:U,_xludf.AGGREGATE(15,6,ROW(MAESTRO!$B$3:$B$1000)/((MAESTRO!$B$3:$B$1000="ASMAR DIRECCIÓN")*(UPPER(MAESTRO!$L$3:$L$1000)="CONFIRMADO")),ROWS($A$3:A46))),"")</f>
        <v/>
      </c>
      <c r="V46" s="11" t="str">
        <f ca="1">IFERROR(INDEX(MAESTRO!V:V,_xludf.AGGREGATE(15,6,ROW(MAESTRO!$B$3:$B$1000)/((MAESTRO!$B$3:$B$1000="ASMAR DIRECCIÓN")*(UPPER(MAESTRO!$L$3:$L$1000)="CONFIRMADO")),ROWS($A$3:A46))),"")</f>
        <v/>
      </c>
      <c r="W46" s="11" t="str">
        <f ca="1">IFERROR(INDEX(MAESTRO!W:W,_xludf.AGGREGATE(15,6,ROW(MAESTRO!$B$3:$B$1000)/((MAESTRO!$B$3:$B$1000="ASMAR DIRECCIÓN")*(UPPER(MAESTRO!$L$3:$L$1000)="CONFIRMADO")),ROWS($A$3:A46))),"")</f>
        <v/>
      </c>
      <c r="X46" s="11" t="str">
        <f ca="1">IFERROR(INDEX(MAESTRO!X:X,_xludf.AGGREGATE(15,6,ROW(MAESTRO!$B$3:$B$1000)/((MAESTRO!$B$3:$B$1000="ASMAR DIRECCIÓN")*(UPPER(MAESTRO!$L$3:$L$1000)="CONFIRMADO")),ROWS($A$3:A46))),"")</f>
        <v/>
      </c>
    </row>
    <row r="47" spans="1:24" ht="22.05" customHeight="1">
      <c r="A47" s="10" t="str">
        <f ca="1">IFERROR(INDEX(MAESTRO!A:A,_xludf.AGGREGATE(15,6,ROW(MAESTRO!$B$3:$B$1000)/((MAESTRO!$B$3:$B$1000="ASMAR DIRECCIÓN")*(UPPER(MAESTRO!$L$3:$L$1000)="CONFIRMADO")),ROWS($A$3:A47))),"")</f>
        <v/>
      </c>
      <c r="B47" s="10" t="str">
        <f ca="1">IFERROR(INDEX(MAESTRO!B:B,_xludf.AGGREGATE(15,6,ROW(MAESTRO!$B$3:$B$1000)/((MAESTRO!$B$3:$B$1000="ASMAR DIRECCIÓN")*(UPPER(MAESTRO!$L$3:$L$1000)="CONFIRMADO")),ROWS($A$3:A47))),"")</f>
        <v/>
      </c>
      <c r="C47" s="10" t="str">
        <f ca="1">IFERROR(INDEX(MAESTRO!C:C,_xludf.AGGREGATE(15,6,ROW(MAESTRO!$B$3:$B$1000)/((MAESTRO!$B$3:$B$1000="ASMAR DIRECCIÓN")*(UPPER(MAESTRO!$L$3:$L$1000)="CONFIRMADO")),ROWS($A$3:A47))),"")</f>
        <v/>
      </c>
      <c r="D47" s="10" t="str">
        <f ca="1">IFERROR(INDEX(MAESTRO!D:D,_xludf.AGGREGATE(15,6,ROW(MAESTRO!$B$3:$B$1000)/((MAESTRO!$B$3:$B$1000="ASMAR DIRECCIÓN")*(UPPER(MAESTRO!$L$3:$L$1000)="CONFIRMADO")),ROWS($A$3:A47))),"")</f>
        <v/>
      </c>
      <c r="E47" s="10" t="str">
        <f ca="1">IFERROR(INDEX(MAESTRO!E:E,_xludf.AGGREGATE(15,6,ROW(MAESTRO!$B$3:$B$1000)/((MAESTRO!$B$3:$B$1000="ASMAR DIRECCIÓN")*(UPPER(MAESTRO!$L$3:$L$1000)="CONFIRMADO")),ROWS($A$3:A47))),"")</f>
        <v/>
      </c>
      <c r="F47" s="10" t="str">
        <f ca="1">IFERROR(INDEX(MAESTRO!F:F,_xludf.AGGREGATE(15,6,ROW(MAESTRO!$B$3:$B$1000)/((MAESTRO!$B$3:$B$1000="ASMAR DIRECCIÓN")*(UPPER(MAESTRO!$L$3:$L$1000)="CONFIRMADO")),ROWS($A$3:A47))),"")</f>
        <v/>
      </c>
      <c r="G47" s="10" t="str">
        <f ca="1">IFERROR(INDEX(MAESTRO!G:G,_xludf.AGGREGATE(15,6,ROW(MAESTRO!$B$3:$B$1000)/((MAESTRO!$B$3:$B$1000="ASMAR DIRECCIÓN")*(UPPER(MAESTRO!$L$3:$L$1000)="CONFIRMADO")),ROWS($A$3:A47))),"")</f>
        <v/>
      </c>
      <c r="H47" s="10" t="str">
        <f ca="1">IFERROR(INDEX(MAESTRO!H:H,_xludf.AGGREGATE(15,6,ROW(MAESTRO!$B$3:$B$1000)/((MAESTRO!$B$3:$B$1000="ASMAR DIRECCIÓN")*(UPPER(MAESTRO!$L$3:$L$1000)="CONFIRMADO")),ROWS($A$3:A47))),"")</f>
        <v/>
      </c>
      <c r="I47" s="10" t="str">
        <f ca="1">IFERROR(INDEX(MAESTRO!I:I,_xludf.AGGREGATE(15,6,ROW(MAESTRO!$B$3:$B$1000)/((MAESTRO!$B$3:$B$1000="ASMAR DIRECCIÓN")*(UPPER(MAESTRO!$L$3:$L$1000)="CONFIRMADO")),ROWS($A$3:A47))),"")</f>
        <v/>
      </c>
      <c r="J47" s="10" t="str">
        <f ca="1">IFERROR(INDEX(MAESTRO!J:J,_xludf.AGGREGATE(15,6,ROW(MAESTRO!$B$3:$B$1000)/((MAESTRO!$B$3:$B$1000="ASMAR DIRECCIÓN")*(UPPER(MAESTRO!$L$3:$L$1000)="CONFIRMADO")),ROWS($A$3:A47))),"")</f>
        <v/>
      </c>
      <c r="K47" s="10" t="str">
        <f ca="1">IFERROR(INDEX(MAESTRO!K:K,_xludf.AGGREGATE(15,6,ROW(MAESTRO!$B$3:$B$1000)/((MAESTRO!$B$3:$B$1000="ASMAR DIRECCIÓN")*(UPPER(MAESTRO!$L$3:$L$1000)="CONFIRMADO")),ROWS($A$3:A47))),"")</f>
        <v/>
      </c>
      <c r="L47" s="10" t="str">
        <f ca="1">IFERROR(INDEX(MAESTRO!L:L,_xludf.AGGREGATE(15,6,ROW(MAESTRO!$B$3:$B$1000)/((MAESTRO!$B$3:$B$1000="ASMAR DIRECCIÓN")*(UPPER(MAESTRO!$L$3:$L$1000)="CONFIRMADO")),ROWS($A$3:A47))),"")</f>
        <v/>
      </c>
      <c r="M47" s="10" t="str">
        <f ca="1">IFERROR(INDEX(MAESTRO!M:M,_xludf.AGGREGATE(15,6,ROW(MAESTRO!$B$3:$B$1000)/((MAESTRO!$B$3:$B$1000="ASMAR DIRECCIÓN")*(UPPER(MAESTRO!$L$3:$L$1000)="CONFIRMADO")),ROWS($A$3:A47))),"")</f>
        <v/>
      </c>
      <c r="N47" s="10" t="str">
        <f ca="1">IFERROR(INDEX(MAESTRO!N:N,_xludf.AGGREGATE(15,6,ROW(MAESTRO!$B$3:$B$1000)/((MAESTRO!$B$3:$B$1000="ASMAR DIRECCIÓN")*(UPPER(MAESTRO!$L$3:$L$1000)="CONFIRMADO")),ROWS($A$3:A47))),"")</f>
        <v/>
      </c>
      <c r="O47" s="10" t="str">
        <f ca="1">IFERROR(INDEX(MAESTRO!O:O,_xludf.AGGREGATE(15,6,ROW(MAESTRO!$B$3:$B$1000)/((MAESTRO!$B$3:$B$1000="ASMAR DIRECCIÓN")*(UPPER(MAESTRO!$L$3:$L$1000)="CONFIRMADO")),ROWS($A$3:A47))),"")</f>
        <v/>
      </c>
      <c r="P47" s="10" t="str">
        <f ca="1">IFERROR(INDEX(MAESTRO!P:P,_xludf.AGGREGATE(15,6,ROW(MAESTRO!$B$3:$B$1000)/((MAESTRO!$B$3:$B$1000="ASMAR DIRECCIÓN")*(UPPER(MAESTRO!$L$3:$L$1000)="CONFIRMADO")),ROWS($A$3:A47))),"")</f>
        <v/>
      </c>
      <c r="Q47" s="10" t="str">
        <f ca="1">IFERROR(INDEX(MAESTRO!Q:Q,_xludf.AGGREGATE(15,6,ROW(MAESTRO!$B$3:$B$1000)/((MAESTRO!$B$3:$B$1000="ASMAR DIRECCIÓN")*(UPPER(MAESTRO!$L$3:$L$1000)="CONFIRMADO")),ROWS($A$3:A47))),"")</f>
        <v/>
      </c>
      <c r="R47" s="10" t="str">
        <f ca="1">IFERROR(INDEX(MAESTRO!R:R,_xludf.AGGREGATE(15,6,ROW(MAESTRO!$B$3:$B$1000)/((MAESTRO!$B$3:$B$1000="ASMAR DIRECCIÓN")*(UPPER(MAESTRO!$L$3:$L$1000)="CONFIRMADO")),ROWS($A$3:A47))),"")</f>
        <v/>
      </c>
      <c r="S47" s="10" t="str">
        <f ca="1">IFERROR(INDEX(MAESTRO!S:S,_xludf.AGGREGATE(15,6,ROW(MAESTRO!$B$3:$B$1000)/((MAESTRO!$B$3:$B$1000="ASMAR DIRECCIÓN")*(UPPER(MAESTRO!$L$3:$L$1000)="CONFIRMADO")),ROWS($A$3:A47))),"")</f>
        <v/>
      </c>
      <c r="T47" s="10" t="str">
        <f ca="1">IFERROR(INDEX(MAESTRO!T:T,_xludf.AGGREGATE(15,6,ROW(MAESTRO!$B$3:$B$1000)/((MAESTRO!$B$3:$B$1000="ASMAR DIRECCIÓN")*(UPPER(MAESTRO!$L$3:$L$1000)="CONFIRMADO")),ROWS($A$3:A47))),"")</f>
        <v/>
      </c>
      <c r="U47" s="10" t="str">
        <f ca="1">IFERROR(INDEX(MAESTRO!U:U,_xludf.AGGREGATE(15,6,ROW(MAESTRO!$B$3:$B$1000)/((MAESTRO!$B$3:$B$1000="ASMAR DIRECCIÓN")*(UPPER(MAESTRO!$L$3:$L$1000)="CONFIRMADO")),ROWS($A$3:A47))),"")</f>
        <v/>
      </c>
      <c r="V47" s="10" t="str">
        <f ca="1">IFERROR(INDEX(MAESTRO!V:V,_xludf.AGGREGATE(15,6,ROW(MAESTRO!$B$3:$B$1000)/((MAESTRO!$B$3:$B$1000="ASMAR DIRECCIÓN")*(UPPER(MAESTRO!$L$3:$L$1000)="CONFIRMADO")),ROWS($A$3:A47))),"")</f>
        <v/>
      </c>
      <c r="W47" s="10" t="str">
        <f ca="1">IFERROR(INDEX(MAESTRO!W:W,_xludf.AGGREGATE(15,6,ROW(MAESTRO!$B$3:$B$1000)/((MAESTRO!$B$3:$B$1000="ASMAR DIRECCIÓN")*(UPPER(MAESTRO!$L$3:$L$1000)="CONFIRMADO")),ROWS($A$3:A47))),"")</f>
        <v/>
      </c>
      <c r="X47" s="10" t="str">
        <f ca="1">IFERROR(INDEX(MAESTRO!X:X,_xludf.AGGREGATE(15,6,ROW(MAESTRO!$B$3:$B$1000)/((MAESTRO!$B$3:$B$1000="ASMAR DIRECCIÓN")*(UPPER(MAESTRO!$L$3:$L$1000)="CONFIRMADO")),ROWS($A$3:A47))),"")</f>
        <v/>
      </c>
    </row>
    <row r="48" spans="1:24" ht="22.05" customHeight="1">
      <c r="A48" s="11" t="str">
        <f ca="1">IFERROR(INDEX(MAESTRO!A:A,_xludf.AGGREGATE(15,6,ROW(MAESTRO!$B$3:$B$1000)/((MAESTRO!$B$3:$B$1000="ASMAR DIRECCIÓN")*(UPPER(MAESTRO!$L$3:$L$1000)="CONFIRMADO")),ROWS($A$3:A48))),"")</f>
        <v/>
      </c>
      <c r="B48" s="11" t="str">
        <f ca="1">IFERROR(INDEX(MAESTRO!B:B,_xludf.AGGREGATE(15,6,ROW(MAESTRO!$B$3:$B$1000)/((MAESTRO!$B$3:$B$1000="ASMAR DIRECCIÓN")*(UPPER(MAESTRO!$L$3:$L$1000)="CONFIRMADO")),ROWS($A$3:A48))),"")</f>
        <v/>
      </c>
      <c r="C48" s="11" t="str">
        <f ca="1">IFERROR(INDEX(MAESTRO!C:C,_xludf.AGGREGATE(15,6,ROW(MAESTRO!$B$3:$B$1000)/((MAESTRO!$B$3:$B$1000="ASMAR DIRECCIÓN")*(UPPER(MAESTRO!$L$3:$L$1000)="CONFIRMADO")),ROWS($A$3:A48))),"")</f>
        <v/>
      </c>
      <c r="D48" s="11" t="str">
        <f ca="1">IFERROR(INDEX(MAESTRO!D:D,_xludf.AGGREGATE(15,6,ROW(MAESTRO!$B$3:$B$1000)/((MAESTRO!$B$3:$B$1000="ASMAR DIRECCIÓN")*(UPPER(MAESTRO!$L$3:$L$1000)="CONFIRMADO")),ROWS($A$3:A48))),"")</f>
        <v/>
      </c>
      <c r="E48" s="11" t="str">
        <f ca="1">IFERROR(INDEX(MAESTRO!E:E,_xludf.AGGREGATE(15,6,ROW(MAESTRO!$B$3:$B$1000)/((MAESTRO!$B$3:$B$1000="ASMAR DIRECCIÓN")*(UPPER(MAESTRO!$L$3:$L$1000)="CONFIRMADO")),ROWS($A$3:A48))),"")</f>
        <v/>
      </c>
      <c r="F48" s="11" t="str">
        <f ca="1">IFERROR(INDEX(MAESTRO!F:F,_xludf.AGGREGATE(15,6,ROW(MAESTRO!$B$3:$B$1000)/((MAESTRO!$B$3:$B$1000="ASMAR DIRECCIÓN")*(UPPER(MAESTRO!$L$3:$L$1000)="CONFIRMADO")),ROWS($A$3:A48))),"")</f>
        <v/>
      </c>
      <c r="G48" s="11" t="str">
        <f ca="1">IFERROR(INDEX(MAESTRO!G:G,_xludf.AGGREGATE(15,6,ROW(MAESTRO!$B$3:$B$1000)/((MAESTRO!$B$3:$B$1000="ASMAR DIRECCIÓN")*(UPPER(MAESTRO!$L$3:$L$1000)="CONFIRMADO")),ROWS($A$3:A48))),"")</f>
        <v/>
      </c>
      <c r="H48" s="11" t="str">
        <f ca="1">IFERROR(INDEX(MAESTRO!H:H,_xludf.AGGREGATE(15,6,ROW(MAESTRO!$B$3:$B$1000)/((MAESTRO!$B$3:$B$1000="ASMAR DIRECCIÓN")*(UPPER(MAESTRO!$L$3:$L$1000)="CONFIRMADO")),ROWS($A$3:A48))),"")</f>
        <v/>
      </c>
      <c r="I48" s="11" t="str">
        <f ca="1">IFERROR(INDEX(MAESTRO!I:I,_xludf.AGGREGATE(15,6,ROW(MAESTRO!$B$3:$B$1000)/((MAESTRO!$B$3:$B$1000="ASMAR DIRECCIÓN")*(UPPER(MAESTRO!$L$3:$L$1000)="CONFIRMADO")),ROWS($A$3:A48))),"")</f>
        <v/>
      </c>
      <c r="J48" s="11" t="str">
        <f ca="1">IFERROR(INDEX(MAESTRO!J:J,_xludf.AGGREGATE(15,6,ROW(MAESTRO!$B$3:$B$1000)/((MAESTRO!$B$3:$B$1000="ASMAR DIRECCIÓN")*(UPPER(MAESTRO!$L$3:$L$1000)="CONFIRMADO")),ROWS($A$3:A48))),"")</f>
        <v/>
      </c>
      <c r="K48" s="11" t="str">
        <f ca="1">IFERROR(INDEX(MAESTRO!K:K,_xludf.AGGREGATE(15,6,ROW(MAESTRO!$B$3:$B$1000)/((MAESTRO!$B$3:$B$1000="ASMAR DIRECCIÓN")*(UPPER(MAESTRO!$L$3:$L$1000)="CONFIRMADO")),ROWS($A$3:A48))),"")</f>
        <v/>
      </c>
      <c r="L48" s="11" t="str">
        <f ca="1">IFERROR(INDEX(MAESTRO!L:L,_xludf.AGGREGATE(15,6,ROW(MAESTRO!$B$3:$B$1000)/((MAESTRO!$B$3:$B$1000="ASMAR DIRECCIÓN")*(UPPER(MAESTRO!$L$3:$L$1000)="CONFIRMADO")),ROWS($A$3:A48))),"")</f>
        <v/>
      </c>
      <c r="M48" s="11" t="str">
        <f ca="1">IFERROR(INDEX(MAESTRO!M:M,_xludf.AGGREGATE(15,6,ROW(MAESTRO!$B$3:$B$1000)/((MAESTRO!$B$3:$B$1000="ASMAR DIRECCIÓN")*(UPPER(MAESTRO!$L$3:$L$1000)="CONFIRMADO")),ROWS($A$3:A48))),"")</f>
        <v/>
      </c>
      <c r="N48" s="11" t="str">
        <f ca="1">IFERROR(INDEX(MAESTRO!N:N,_xludf.AGGREGATE(15,6,ROW(MAESTRO!$B$3:$B$1000)/((MAESTRO!$B$3:$B$1000="ASMAR DIRECCIÓN")*(UPPER(MAESTRO!$L$3:$L$1000)="CONFIRMADO")),ROWS($A$3:A48))),"")</f>
        <v/>
      </c>
      <c r="O48" s="11" t="str">
        <f ca="1">IFERROR(INDEX(MAESTRO!O:O,_xludf.AGGREGATE(15,6,ROW(MAESTRO!$B$3:$B$1000)/((MAESTRO!$B$3:$B$1000="ASMAR DIRECCIÓN")*(UPPER(MAESTRO!$L$3:$L$1000)="CONFIRMADO")),ROWS($A$3:A48))),"")</f>
        <v/>
      </c>
      <c r="P48" s="11" t="str">
        <f ca="1">IFERROR(INDEX(MAESTRO!P:P,_xludf.AGGREGATE(15,6,ROW(MAESTRO!$B$3:$B$1000)/((MAESTRO!$B$3:$B$1000="ASMAR DIRECCIÓN")*(UPPER(MAESTRO!$L$3:$L$1000)="CONFIRMADO")),ROWS($A$3:A48))),"")</f>
        <v/>
      </c>
      <c r="Q48" s="11" t="str">
        <f ca="1">IFERROR(INDEX(MAESTRO!Q:Q,_xludf.AGGREGATE(15,6,ROW(MAESTRO!$B$3:$B$1000)/((MAESTRO!$B$3:$B$1000="ASMAR DIRECCIÓN")*(UPPER(MAESTRO!$L$3:$L$1000)="CONFIRMADO")),ROWS($A$3:A48))),"")</f>
        <v/>
      </c>
      <c r="R48" s="11" t="str">
        <f ca="1">IFERROR(INDEX(MAESTRO!R:R,_xludf.AGGREGATE(15,6,ROW(MAESTRO!$B$3:$B$1000)/((MAESTRO!$B$3:$B$1000="ASMAR DIRECCIÓN")*(UPPER(MAESTRO!$L$3:$L$1000)="CONFIRMADO")),ROWS($A$3:A48))),"")</f>
        <v/>
      </c>
      <c r="S48" s="11" t="str">
        <f ca="1">IFERROR(INDEX(MAESTRO!S:S,_xludf.AGGREGATE(15,6,ROW(MAESTRO!$B$3:$B$1000)/((MAESTRO!$B$3:$B$1000="ASMAR DIRECCIÓN")*(UPPER(MAESTRO!$L$3:$L$1000)="CONFIRMADO")),ROWS($A$3:A48))),"")</f>
        <v/>
      </c>
      <c r="T48" s="11" t="str">
        <f ca="1">IFERROR(INDEX(MAESTRO!T:T,_xludf.AGGREGATE(15,6,ROW(MAESTRO!$B$3:$B$1000)/((MAESTRO!$B$3:$B$1000="ASMAR DIRECCIÓN")*(UPPER(MAESTRO!$L$3:$L$1000)="CONFIRMADO")),ROWS($A$3:A48))),"")</f>
        <v/>
      </c>
      <c r="U48" s="11" t="str">
        <f ca="1">IFERROR(INDEX(MAESTRO!U:U,_xludf.AGGREGATE(15,6,ROW(MAESTRO!$B$3:$B$1000)/((MAESTRO!$B$3:$B$1000="ASMAR DIRECCIÓN")*(UPPER(MAESTRO!$L$3:$L$1000)="CONFIRMADO")),ROWS($A$3:A48))),"")</f>
        <v/>
      </c>
      <c r="V48" s="11" t="str">
        <f ca="1">IFERROR(INDEX(MAESTRO!V:V,_xludf.AGGREGATE(15,6,ROW(MAESTRO!$B$3:$B$1000)/((MAESTRO!$B$3:$B$1000="ASMAR DIRECCIÓN")*(UPPER(MAESTRO!$L$3:$L$1000)="CONFIRMADO")),ROWS($A$3:A48))),"")</f>
        <v/>
      </c>
      <c r="W48" s="11" t="str">
        <f ca="1">IFERROR(INDEX(MAESTRO!W:W,_xludf.AGGREGATE(15,6,ROW(MAESTRO!$B$3:$B$1000)/((MAESTRO!$B$3:$B$1000="ASMAR DIRECCIÓN")*(UPPER(MAESTRO!$L$3:$L$1000)="CONFIRMADO")),ROWS($A$3:A48))),"")</f>
        <v/>
      </c>
      <c r="X48" s="11" t="str">
        <f ca="1">IFERROR(INDEX(MAESTRO!X:X,_xludf.AGGREGATE(15,6,ROW(MAESTRO!$B$3:$B$1000)/((MAESTRO!$B$3:$B$1000="ASMAR DIRECCIÓN")*(UPPER(MAESTRO!$L$3:$L$1000)="CONFIRMADO")),ROWS($A$3:A48))),"")</f>
        <v/>
      </c>
    </row>
    <row r="49" spans="1:24" ht="22.05" customHeight="1">
      <c r="A49" s="10" t="str">
        <f ca="1">IFERROR(INDEX(MAESTRO!A:A,_xludf.AGGREGATE(15,6,ROW(MAESTRO!$B$3:$B$1000)/((MAESTRO!$B$3:$B$1000="ASMAR DIRECCIÓN")*(UPPER(MAESTRO!$L$3:$L$1000)="CONFIRMADO")),ROWS($A$3:A49))),"")</f>
        <v/>
      </c>
      <c r="B49" s="10" t="str">
        <f ca="1">IFERROR(INDEX(MAESTRO!B:B,_xludf.AGGREGATE(15,6,ROW(MAESTRO!$B$3:$B$1000)/((MAESTRO!$B$3:$B$1000="ASMAR DIRECCIÓN")*(UPPER(MAESTRO!$L$3:$L$1000)="CONFIRMADO")),ROWS($A$3:A49))),"")</f>
        <v/>
      </c>
      <c r="C49" s="10" t="str">
        <f ca="1">IFERROR(INDEX(MAESTRO!C:C,_xludf.AGGREGATE(15,6,ROW(MAESTRO!$B$3:$B$1000)/((MAESTRO!$B$3:$B$1000="ASMAR DIRECCIÓN")*(UPPER(MAESTRO!$L$3:$L$1000)="CONFIRMADO")),ROWS($A$3:A49))),"")</f>
        <v/>
      </c>
      <c r="D49" s="10" t="str">
        <f ca="1">IFERROR(INDEX(MAESTRO!D:D,_xludf.AGGREGATE(15,6,ROW(MAESTRO!$B$3:$B$1000)/((MAESTRO!$B$3:$B$1000="ASMAR DIRECCIÓN")*(UPPER(MAESTRO!$L$3:$L$1000)="CONFIRMADO")),ROWS($A$3:A49))),"")</f>
        <v/>
      </c>
      <c r="E49" s="10" t="str">
        <f ca="1">IFERROR(INDEX(MAESTRO!E:E,_xludf.AGGREGATE(15,6,ROW(MAESTRO!$B$3:$B$1000)/((MAESTRO!$B$3:$B$1000="ASMAR DIRECCIÓN")*(UPPER(MAESTRO!$L$3:$L$1000)="CONFIRMADO")),ROWS($A$3:A49))),"")</f>
        <v/>
      </c>
      <c r="F49" s="10" t="str">
        <f ca="1">IFERROR(INDEX(MAESTRO!F:F,_xludf.AGGREGATE(15,6,ROW(MAESTRO!$B$3:$B$1000)/((MAESTRO!$B$3:$B$1000="ASMAR DIRECCIÓN")*(UPPER(MAESTRO!$L$3:$L$1000)="CONFIRMADO")),ROWS($A$3:A49))),"")</f>
        <v/>
      </c>
      <c r="G49" s="10" t="str">
        <f ca="1">IFERROR(INDEX(MAESTRO!G:G,_xludf.AGGREGATE(15,6,ROW(MAESTRO!$B$3:$B$1000)/((MAESTRO!$B$3:$B$1000="ASMAR DIRECCIÓN")*(UPPER(MAESTRO!$L$3:$L$1000)="CONFIRMADO")),ROWS($A$3:A49))),"")</f>
        <v/>
      </c>
      <c r="H49" s="10" t="str">
        <f ca="1">IFERROR(INDEX(MAESTRO!H:H,_xludf.AGGREGATE(15,6,ROW(MAESTRO!$B$3:$B$1000)/((MAESTRO!$B$3:$B$1000="ASMAR DIRECCIÓN")*(UPPER(MAESTRO!$L$3:$L$1000)="CONFIRMADO")),ROWS($A$3:A49))),"")</f>
        <v/>
      </c>
      <c r="I49" s="10" t="str">
        <f ca="1">IFERROR(INDEX(MAESTRO!I:I,_xludf.AGGREGATE(15,6,ROW(MAESTRO!$B$3:$B$1000)/((MAESTRO!$B$3:$B$1000="ASMAR DIRECCIÓN")*(UPPER(MAESTRO!$L$3:$L$1000)="CONFIRMADO")),ROWS($A$3:A49))),"")</f>
        <v/>
      </c>
      <c r="J49" s="10" t="str">
        <f ca="1">IFERROR(INDEX(MAESTRO!J:J,_xludf.AGGREGATE(15,6,ROW(MAESTRO!$B$3:$B$1000)/((MAESTRO!$B$3:$B$1000="ASMAR DIRECCIÓN")*(UPPER(MAESTRO!$L$3:$L$1000)="CONFIRMADO")),ROWS($A$3:A49))),"")</f>
        <v/>
      </c>
      <c r="K49" s="10" t="str">
        <f ca="1">IFERROR(INDEX(MAESTRO!K:K,_xludf.AGGREGATE(15,6,ROW(MAESTRO!$B$3:$B$1000)/((MAESTRO!$B$3:$B$1000="ASMAR DIRECCIÓN")*(UPPER(MAESTRO!$L$3:$L$1000)="CONFIRMADO")),ROWS($A$3:A49))),"")</f>
        <v/>
      </c>
      <c r="L49" s="10" t="str">
        <f ca="1">IFERROR(INDEX(MAESTRO!L:L,_xludf.AGGREGATE(15,6,ROW(MAESTRO!$B$3:$B$1000)/((MAESTRO!$B$3:$B$1000="ASMAR DIRECCIÓN")*(UPPER(MAESTRO!$L$3:$L$1000)="CONFIRMADO")),ROWS($A$3:A49))),"")</f>
        <v/>
      </c>
      <c r="M49" s="10" t="str">
        <f ca="1">IFERROR(INDEX(MAESTRO!M:M,_xludf.AGGREGATE(15,6,ROW(MAESTRO!$B$3:$B$1000)/((MAESTRO!$B$3:$B$1000="ASMAR DIRECCIÓN")*(UPPER(MAESTRO!$L$3:$L$1000)="CONFIRMADO")),ROWS($A$3:A49))),"")</f>
        <v/>
      </c>
      <c r="N49" s="10" t="str">
        <f ca="1">IFERROR(INDEX(MAESTRO!N:N,_xludf.AGGREGATE(15,6,ROW(MAESTRO!$B$3:$B$1000)/((MAESTRO!$B$3:$B$1000="ASMAR DIRECCIÓN")*(UPPER(MAESTRO!$L$3:$L$1000)="CONFIRMADO")),ROWS($A$3:A49))),"")</f>
        <v/>
      </c>
      <c r="O49" s="10" t="str">
        <f ca="1">IFERROR(INDEX(MAESTRO!O:O,_xludf.AGGREGATE(15,6,ROW(MAESTRO!$B$3:$B$1000)/((MAESTRO!$B$3:$B$1000="ASMAR DIRECCIÓN")*(UPPER(MAESTRO!$L$3:$L$1000)="CONFIRMADO")),ROWS($A$3:A49))),"")</f>
        <v/>
      </c>
      <c r="P49" s="10" t="str">
        <f ca="1">IFERROR(INDEX(MAESTRO!P:P,_xludf.AGGREGATE(15,6,ROW(MAESTRO!$B$3:$B$1000)/((MAESTRO!$B$3:$B$1000="ASMAR DIRECCIÓN")*(UPPER(MAESTRO!$L$3:$L$1000)="CONFIRMADO")),ROWS($A$3:A49))),"")</f>
        <v/>
      </c>
      <c r="Q49" s="10" t="str">
        <f ca="1">IFERROR(INDEX(MAESTRO!Q:Q,_xludf.AGGREGATE(15,6,ROW(MAESTRO!$B$3:$B$1000)/((MAESTRO!$B$3:$B$1000="ASMAR DIRECCIÓN")*(UPPER(MAESTRO!$L$3:$L$1000)="CONFIRMADO")),ROWS($A$3:A49))),"")</f>
        <v/>
      </c>
      <c r="R49" s="10" t="str">
        <f ca="1">IFERROR(INDEX(MAESTRO!R:R,_xludf.AGGREGATE(15,6,ROW(MAESTRO!$B$3:$B$1000)/((MAESTRO!$B$3:$B$1000="ASMAR DIRECCIÓN")*(UPPER(MAESTRO!$L$3:$L$1000)="CONFIRMADO")),ROWS($A$3:A49))),"")</f>
        <v/>
      </c>
      <c r="S49" s="10" t="str">
        <f ca="1">IFERROR(INDEX(MAESTRO!S:S,_xludf.AGGREGATE(15,6,ROW(MAESTRO!$B$3:$B$1000)/((MAESTRO!$B$3:$B$1000="ASMAR DIRECCIÓN")*(UPPER(MAESTRO!$L$3:$L$1000)="CONFIRMADO")),ROWS($A$3:A49))),"")</f>
        <v/>
      </c>
      <c r="T49" s="10" t="str">
        <f ca="1">IFERROR(INDEX(MAESTRO!T:T,_xludf.AGGREGATE(15,6,ROW(MAESTRO!$B$3:$B$1000)/((MAESTRO!$B$3:$B$1000="ASMAR DIRECCIÓN")*(UPPER(MAESTRO!$L$3:$L$1000)="CONFIRMADO")),ROWS($A$3:A49))),"")</f>
        <v/>
      </c>
      <c r="U49" s="10" t="str">
        <f ca="1">IFERROR(INDEX(MAESTRO!U:U,_xludf.AGGREGATE(15,6,ROW(MAESTRO!$B$3:$B$1000)/((MAESTRO!$B$3:$B$1000="ASMAR DIRECCIÓN")*(UPPER(MAESTRO!$L$3:$L$1000)="CONFIRMADO")),ROWS($A$3:A49))),"")</f>
        <v/>
      </c>
      <c r="V49" s="10" t="str">
        <f ca="1">IFERROR(INDEX(MAESTRO!V:V,_xludf.AGGREGATE(15,6,ROW(MAESTRO!$B$3:$B$1000)/((MAESTRO!$B$3:$B$1000="ASMAR DIRECCIÓN")*(UPPER(MAESTRO!$L$3:$L$1000)="CONFIRMADO")),ROWS($A$3:A49))),"")</f>
        <v/>
      </c>
      <c r="W49" s="10" t="str">
        <f ca="1">IFERROR(INDEX(MAESTRO!W:W,_xludf.AGGREGATE(15,6,ROW(MAESTRO!$B$3:$B$1000)/((MAESTRO!$B$3:$B$1000="ASMAR DIRECCIÓN")*(UPPER(MAESTRO!$L$3:$L$1000)="CONFIRMADO")),ROWS($A$3:A49))),"")</f>
        <v/>
      </c>
      <c r="X49" s="10" t="str">
        <f ca="1">IFERROR(INDEX(MAESTRO!X:X,_xludf.AGGREGATE(15,6,ROW(MAESTRO!$B$3:$B$1000)/((MAESTRO!$B$3:$B$1000="ASMAR DIRECCIÓN")*(UPPER(MAESTRO!$L$3:$L$1000)="CONFIRMADO")),ROWS($A$3:A49))),"")</f>
        <v/>
      </c>
    </row>
    <row r="50" spans="1:24" ht="22.05" customHeight="1">
      <c r="A50" s="11" t="str">
        <f ca="1">IFERROR(INDEX(MAESTRO!A:A,_xludf.AGGREGATE(15,6,ROW(MAESTRO!$B$3:$B$1000)/((MAESTRO!$B$3:$B$1000="ASMAR DIRECCIÓN")*(UPPER(MAESTRO!$L$3:$L$1000)="CONFIRMADO")),ROWS($A$3:A50))),"")</f>
        <v/>
      </c>
      <c r="B50" s="11" t="str">
        <f ca="1">IFERROR(INDEX(MAESTRO!B:B,_xludf.AGGREGATE(15,6,ROW(MAESTRO!$B$3:$B$1000)/((MAESTRO!$B$3:$B$1000="ASMAR DIRECCIÓN")*(UPPER(MAESTRO!$L$3:$L$1000)="CONFIRMADO")),ROWS($A$3:A50))),"")</f>
        <v/>
      </c>
      <c r="C50" s="11" t="str">
        <f ca="1">IFERROR(INDEX(MAESTRO!C:C,_xludf.AGGREGATE(15,6,ROW(MAESTRO!$B$3:$B$1000)/((MAESTRO!$B$3:$B$1000="ASMAR DIRECCIÓN")*(UPPER(MAESTRO!$L$3:$L$1000)="CONFIRMADO")),ROWS($A$3:A50))),"")</f>
        <v/>
      </c>
      <c r="D50" s="11" t="str">
        <f ca="1">IFERROR(INDEX(MAESTRO!D:D,_xludf.AGGREGATE(15,6,ROW(MAESTRO!$B$3:$B$1000)/((MAESTRO!$B$3:$B$1000="ASMAR DIRECCIÓN")*(UPPER(MAESTRO!$L$3:$L$1000)="CONFIRMADO")),ROWS($A$3:A50))),"")</f>
        <v/>
      </c>
      <c r="E50" s="11" t="str">
        <f ca="1">IFERROR(INDEX(MAESTRO!E:E,_xludf.AGGREGATE(15,6,ROW(MAESTRO!$B$3:$B$1000)/((MAESTRO!$B$3:$B$1000="ASMAR DIRECCIÓN")*(UPPER(MAESTRO!$L$3:$L$1000)="CONFIRMADO")),ROWS($A$3:A50))),"")</f>
        <v/>
      </c>
      <c r="F50" s="11" t="str">
        <f ca="1">IFERROR(INDEX(MAESTRO!F:F,_xludf.AGGREGATE(15,6,ROW(MAESTRO!$B$3:$B$1000)/((MAESTRO!$B$3:$B$1000="ASMAR DIRECCIÓN")*(UPPER(MAESTRO!$L$3:$L$1000)="CONFIRMADO")),ROWS($A$3:A50))),"")</f>
        <v/>
      </c>
      <c r="G50" s="11" t="str">
        <f ca="1">IFERROR(INDEX(MAESTRO!G:G,_xludf.AGGREGATE(15,6,ROW(MAESTRO!$B$3:$B$1000)/((MAESTRO!$B$3:$B$1000="ASMAR DIRECCIÓN")*(UPPER(MAESTRO!$L$3:$L$1000)="CONFIRMADO")),ROWS($A$3:A50))),"")</f>
        <v/>
      </c>
      <c r="H50" s="11" t="str">
        <f ca="1">IFERROR(INDEX(MAESTRO!H:H,_xludf.AGGREGATE(15,6,ROW(MAESTRO!$B$3:$B$1000)/((MAESTRO!$B$3:$B$1000="ASMAR DIRECCIÓN")*(UPPER(MAESTRO!$L$3:$L$1000)="CONFIRMADO")),ROWS($A$3:A50))),"")</f>
        <v/>
      </c>
      <c r="I50" s="11" t="str">
        <f ca="1">IFERROR(INDEX(MAESTRO!I:I,_xludf.AGGREGATE(15,6,ROW(MAESTRO!$B$3:$B$1000)/((MAESTRO!$B$3:$B$1000="ASMAR DIRECCIÓN")*(UPPER(MAESTRO!$L$3:$L$1000)="CONFIRMADO")),ROWS($A$3:A50))),"")</f>
        <v/>
      </c>
      <c r="J50" s="11" t="str">
        <f ca="1">IFERROR(INDEX(MAESTRO!J:J,_xludf.AGGREGATE(15,6,ROW(MAESTRO!$B$3:$B$1000)/((MAESTRO!$B$3:$B$1000="ASMAR DIRECCIÓN")*(UPPER(MAESTRO!$L$3:$L$1000)="CONFIRMADO")),ROWS($A$3:A50))),"")</f>
        <v/>
      </c>
      <c r="K50" s="11" t="str">
        <f ca="1">IFERROR(INDEX(MAESTRO!K:K,_xludf.AGGREGATE(15,6,ROW(MAESTRO!$B$3:$B$1000)/((MAESTRO!$B$3:$B$1000="ASMAR DIRECCIÓN")*(UPPER(MAESTRO!$L$3:$L$1000)="CONFIRMADO")),ROWS($A$3:A50))),"")</f>
        <v/>
      </c>
      <c r="L50" s="11" t="str">
        <f ca="1">IFERROR(INDEX(MAESTRO!L:L,_xludf.AGGREGATE(15,6,ROW(MAESTRO!$B$3:$B$1000)/((MAESTRO!$B$3:$B$1000="ASMAR DIRECCIÓN")*(UPPER(MAESTRO!$L$3:$L$1000)="CONFIRMADO")),ROWS($A$3:A50))),"")</f>
        <v/>
      </c>
      <c r="M50" s="11" t="str">
        <f ca="1">IFERROR(INDEX(MAESTRO!M:M,_xludf.AGGREGATE(15,6,ROW(MAESTRO!$B$3:$B$1000)/((MAESTRO!$B$3:$B$1000="ASMAR DIRECCIÓN")*(UPPER(MAESTRO!$L$3:$L$1000)="CONFIRMADO")),ROWS($A$3:A50))),"")</f>
        <v/>
      </c>
      <c r="N50" s="11" t="str">
        <f ca="1">IFERROR(INDEX(MAESTRO!N:N,_xludf.AGGREGATE(15,6,ROW(MAESTRO!$B$3:$B$1000)/((MAESTRO!$B$3:$B$1000="ASMAR DIRECCIÓN")*(UPPER(MAESTRO!$L$3:$L$1000)="CONFIRMADO")),ROWS($A$3:A50))),"")</f>
        <v/>
      </c>
      <c r="O50" s="11" t="str">
        <f ca="1">IFERROR(INDEX(MAESTRO!O:O,_xludf.AGGREGATE(15,6,ROW(MAESTRO!$B$3:$B$1000)/((MAESTRO!$B$3:$B$1000="ASMAR DIRECCIÓN")*(UPPER(MAESTRO!$L$3:$L$1000)="CONFIRMADO")),ROWS($A$3:A50))),"")</f>
        <v/>
      </c>
      <c r="P50" s="11" t="str">
        <f ca="1">IFERROR(INDEX(MAESTRO!P:P,_xludf.AGGREGATE(15,6,ROW(MAESTRO!$B$3:$B$1000)/((MAESTRO!$B$3:$B$1000="ASMAR DIRECCIÓN")*(UPPER(MAESTRO!$L$3:$L$1000)="CONFIRMADO")),ROWS($A$3:A50))),"")</f>
        <v/>
      </c>
      <c r="Q50" s="11" t="str">
        <f ca="1">IFERROR(INDEX(MAESTRO!Q:Q,_xludf.AGGREGATE(15,6,ROW(MAESTRO!$B$3:$B$1000)/((MAESTRO!$B$3:$B$1000="ASMAR DIRECCIÓN")*(UPPER(MAESTRO!$L$3:$L$1000)="CONFIRMADO")),ROWS($A$3:A50))),"")</f>
        <v/>
      </c>
      <c r="R50" s="11" t="str">
        <f ca="1">IFERROR(INDEX(MAESTRO!R:R,_xludf.AGGREGATE(15,6,ROW(MAESTRO!$B$3:$B$1000)/((MAESTRO!$B$3:$B$1000="ASMAR DIRECCIÓN")*(UPPER(MAESTRO!$L$3:$L$1000)="CONFIRMADO")),ROWS($A$3:A50))),"")</f>
        <v/>
      </c>
      <c r="S50" s="11" t="str">
        <f ca="1">IFERROR(INDEX(MAESTRO!S:S,_xludf.AGGREGATE(15,6,ROW(MAESTRO!$B$3:$B$1000)/((MAESTRO!$B$3:$B$1000="ASMAR DIRECCIÓN")*(UPPER(MAESTRO!$L$3:$L$1000)="CONFIRMADO")),ROWS($A$3:A50))),"")</f>
        <v/>
      </c>
      <c r="T50" s="11" t="str">
        <f ca="1">IFERROR(INDEX(MAESTRO!T:T,_xludf.AGGREGATE(15,6,ROW(MAESTRO!$B$3:$B$1000)/((MAESTRO!$B$3:$B$1000="ASMAR DIRECCIÓN")*(UPPER(MAESTRO!$L$3:$L$1000)="CONFIRMADO")),ROWS($A$3:A50))),"")</f>
        <v/>
      </c>
      <c r="U50" s="11" t="str">
        <f ca="1">IFERROR(INDEX(MAESTRO!U:U,_xludf.AGGREGATE(15,6,ROW(MAESTRO!$B$3:$B$1000)/((MAESTRO!$B$3:$B$1000="ASMAR DIRECCIÓN")*(UPPER(MAESTRO!$L$3:$L$1000)="CONFIRMADO")),ROWS($A$3:A50))),"")</f>
        <v/>
      </c>
      <c r="V50" s="11" t="str">
        <f ca="1">IFERROR(INDEX(MAESTRO!V:V,_xludf.AGGREGATE(15,6,ROW(MAESTRO!$B$3:$B$1000)/((MAESTRO!$B$3:$B$1000="ASMAR DIRECCIÓN")*(UPPER(MAESTRO!$L$3:$L$1000)="CONFIRMADO")),ROWS($A$3:A50))),"")</f>
        <v/>
      </c>
      <c r="W50" s="11" t="str">
        <f ca="1">IFERROR(INDEX(MAESTRO!W:W,_xludf.AGGREGATE(15,6,ROW(MAESTRO!$B$3:$B$1000)/((MAESTRO!$B$3:$B$1000="ASMAR DIRECCIÓN")*(UPPER(MAESTRO!$L$3:$L$1000)="CONFIRMADO")),ROWS($A$3:A50))),"")</f>
        <v/>
      </c>
      <c r="X50" s="11" t="str">
        <f ca="1">IFERROR(INDEX(MAESTRO!X:X,_xludf.AGGREGATE(15,6,ROW(MAESTRO!$B$3:$B$1000)/((MAESTRO!$B$3:$B$1000="ASMAR DIRECCIÓN")*(UPPER(MAESTRO!$L$3:$L$1000)="CONFIRMADO")),ROWS($A$3:A50))),"")</f>
        <v/>
      </c>
    </row>
    <row r="51" spans="1:24" ht="22.05" customHeight="1">
      <c r="A51" s="10" t="str">
        <f ca="1">IFERROR(INDEX(MAESTRO!A:A,_xludf.AGGREGATE(15,6,ROW(MAESTRO!$B$3:$B$1000)/((MAESTRO!$B$3:$B$1000="ASMAR DIRECCIÓN")*(UPPER(MAESTRO!$L$3:$L$1000)="CONFIRMADO")),ROWS($A$3:A51))),"")</f>
        <v/>
      </c>
      <c r="B51" s="10" t="str">
        <f ca="1">IFERROR(INDEX(MAESTRO!B:B,_xludf.AGGREGATE(15,6,ROW(MAESTRO!$B$3:$B$1000)/((MAESTRO!$B$3:$B$1000="ASMAR DIRECCIÓN")*(UPPER(MAESTRO!$L$3:$L$1000)="CONFIRMADO")),ROWS($A$3:A51))),"")</f>
        <v/>
      </c>
      <c r="C51" s="10" t="str">
        <f ca="1">IFERROR(INDEX(MAESTRO!C:C,_xludf.AGGREGATE(15,6,ROW(MAESTRO!$B$3:$B$1000)/((MAESTRO!$B$3:$B$1000="ASMAR DIRECCIÓN")*(UPPER(MAESTRO!$L$3:$L$1000)="CONFIRMADO")),ROWS($A$3:A51))),"")</f>
        <v/>
      </c>
      <c r="D51" s="10" t="str">
        <f ca="1">IFERROR(INDEX(MAESTRO!D:D,_xludf.AGGREGATE(15,6,ROW(MAESTRO!$B$3:$B$1000)/((MAESTRO!$B$3:$B$1000="ASMAR DIRECCIÓN")*(UPPER(MAESTRO!$L$3:$L$1000)="CONFIRMADO")),ROWS($A$3:A51))),"")</f>
        <v/>
      </c>
      <c r="E51" s="10" t="str">
        <f ca="1">IFERROR(INDEX(MAESTRO!E:E,_xludf.AGGREGATE(15,6,ROW(MAESTRO!$B$3:$B$1000)/((MAESTRO!$B$3:$B$1000="ASMAR DIRECCIÓN")*(UPPER(MAESTRO!$L$3:$L$1000)="CONFIRMADO")),ROWS($A$3:A51))),"")</f>
        <v/>
      </c>
      <c r="F51" s="10" t="str">
        <f ca="1">IFERROR(INDEX(MAESTRO!F:F,_xludf.AGGREGATE(15,6,ROW(MAESTRO!$B$3:$B$1000)/((MAESTRO!$B$3:$B$1000="ASMAR DIRECCIÓN")*(UPPER(MAESTRO!$L$3:$L$1000)="CONFIRMADO")),ROWS($A$3:A51))),"")</f>
        <v/>
      </c>
      <c r="G51" s="10" t="str">
        <f ca="1">IFERROR(INDEX(MAESTRO!G:G,_xludf.AGGREGATE(15,6,ROW(MAESTRO!$B$3:$B$1000)/((MAESTRO!$B$3:$B$1000="ASMAR DIRECCIÓN")*(UPPER(MAESTRO!$L$3:$L$1000)="CONFIRMADO")),ROWS($A$3:A51))),"")</f>
        <v/>
      </c>
      <c r="H51" s="10" t="str">
        <f ca="1">IFERROR(INDEX(MAESTRO!H:H,_xludf.AGGREGATE(15,6,ROW(MAESTRO!$B$3:$B$1000)/((MAESTRO!$B$3:$B$1000="ASMAR DIRECCIÓN")*(UPPER(MAESTRO!$L$3:$L$1000)="CONFIRMADO")),ROWS($A$3:A51))),"")</f>
        <v/>
      </c>
      <c r="I51" s="10" t="str">
        <f ca="1">IFERROR(INDEX(MAESTRO!I:I,_xludf.AGGREGATE(15,6,ROW(MAESTRO!$B$3:$B$1000)/((MAESTRO!$B$3:$B$1000="ASMAR DIRECCIÓN")*(UPPER(MAESTRO!$L$3:$L$1000)="CONFIRMADO")),ROWS($A$3:A51))),"")</f>
        <v/>
      </c>
      <c r="J51" s="10" t="str">
        <f ca="1">IFERROR(INDEX(MAESTRO!J:J,_xludf.AGGREGATE(15,6,ROW(MAESTRO!$B$3:$B$1000)/((MAESTRO!$B$3:$B$1000="ASMAR DIRECCIÓN")*(UPPER(MAESTRO!$L$3:$L$1000)="CONFIRMADO")),ROWS($A$3:A51))),"")</f>
        <v/>
      </c>
      <c r="K51" s="10" t="str">
        <f ca="1">IFERROR(INDEX(MAESTRO!K:K,_xludf.AGGREGATE(15,6,ROW(MAESTRO!$B$3:$B$1000)/((MAESTRO!$B$3:$B$1000="ASMAR DIRECCIÓN")*(UPPER(MAESTRO!$L$3:$L$1000)="CONFIRMADO")),ROWS($A$3:A51))),"")</f>
        <v/>
      </c>
      <c r="L51" s="10" t="str">
        <f ca="1">IFERROR(INDEX(MAESTRO!L:L,_xludf.AGGREGATE(15,6,ROW(MAESTRO!$B$3:$B$1000)/((MAESTRO!$B$3:$B$1000="ASMAR DIRECCIÓN")*(UPPER(MAESTRO!$L$3:$L$1000)="CONFIRMADO")),ROWS($A$3:A51))),"")</f>
        <v/>
      </c>
      <c r="M51" s="10" t="str">
        <f ca="1">IFERROR(INDEX(MAESTRO!M:M,_xludf.AGGREGATE(15,6,ROW(MAESTRO!$B$3:$B$1000)/((MAESTRO!$B$3:$B$1000="ASMAR DIRECCIÓN")*(UPPER(MAESTRO!$L$3:$L$1000)="CONFIRMADO")),ROWS($A$3:A51))),"")</f>
        <v/>
      </c>
      <c r="N51" s="10" t="str">
        <f ca="1">IFERROR(INDEX(MAESTRO!N:N,_xludf.AGGREGATE(15,6,ROW(MAESTRO!$B$3:$B$1000)/((MAESTRO!$B$3:$B$1000="ASMAR DIRECCIÓN")*(UPPER(MAESTRO!$L$3:$L$1000)="CONFIRMADO")),ROWS($A$3:A51))),"")</f>
        <v/>
      </c>
      <c r="O51" s="10" t="str">
        <f ca="1">IFERROR(INDEX(MAESTRO!O:O,_xludf.AGGREGATE(15,6,ROW(MAESTRO!$B$3:$B$1000)/((MAESTRO!$B$3:$B$1000="ASMAR DIRECCIÓN")*(UPPER(MAESTRO!$L$3:$L$1000)="CONFIRMADO")),ROWS($A$3:A51))),"")</f>
        <v/>
      </c>
      <c r="P51" s="10" t="str">
        <f ca="1">IFERROR(INDEX(MAESTRO!P:P,_xludf.AGGREGATE(15,6,ROW(MAESTRO!$B$3:$B$1000)/((MAESTRO!$B$3:$B$1000="ASMAR DIRECCIÓN")*(UPPER(MAESTRO!$L$3:$L$1000)="CONFIRMADO")),ROWS($A$3:A51))),"")</f>
        <v/>
      </c>
      <c r="Q51" s="10" t="str">
        <f ca="1">IFERROR(INDEX(MAESTRO!Q:Q,_xludf.AGGREGATE(15,6,ROW(MAESTRO!$B$3:$B$1000)/((MAESTRO!$B$3:$B$1000="ASMAR DIRECCIÓN")*(UPPER(MAESTRO!$L$3:$L$1000)="CONFIRMADO")),ROWS($A$3:A51))),"")</f>
        <v/>
      </c>
      <c r="R51" s="10" t="str">
        <f ca="1">IFERROR(INDEX(MAESTRO!R:R,_xludf.AGGREGATE(15,6,ROW(MAESTRO!$B$3:$B$1000)/((MAESTRO!$B$3:$B$1000="ASMAR DIRECCIÓN")*(UPPER(MAESTRO!$L$3:$L$1000)="CONFIRMADO")),ROWS($A$3:A51))),"")</f>
        <v/>
      </c>
      <c r="S51" s="10" t="str">
        <f ca="1">IFERROR(INDEX(MAESTRO!S:S,_xludf.AGGREGATE(15,6,ROW(MAESTRO!$B$3:$B$1000)/((MAESTRO!$B$3:$B$1000="ASMAR DIRECCIÓN")*(UPPER(MAESTRO!$L$3:$L$1000)="CONFIRMADO")),ROWS($A$3:A51))),"")</f>
        <v/>
      </c>
      <c r="T51" s="10" t="str">
        <f ca="1">IFERROR(INDEX(MAESTRO!T:T,_xludf.AGGREGATE(15,6,ROW(MAESTRO!$B$3:$B$1000)/((MAESTRO!$B$3:$B$1000="ASMAR DIRECCIÓN")*(UPPER(MAESTRO!$L$3:$L$1000)="CONFIRMADO")),ROWS($A$3:A51))),"")</f>
        <v/>
      </c>
      <c r="U51" s="10" t="str">
        <f ca="1">IFERROR(INDEX(MAESTRO!U:U,_xludf.AGGREGATE(15,6,ROW(MAESTRO!$B$3:$B$1000)/((MAESTRO!$B$3:$B$1000="ASMAR DIRECCIÓN")*(UPPER(MAESTRO!$L$3:$L$1000)="CONFIRMADO")),ROWS($A$3:A51))),"")</f>
        <v/>
      </c>
      <c r="V51" s="10" t="str">
        <f ca="1">IFERROR(INDEX(MAESTRO!V:V,_xludf.AGGREGATE(15,6,ROW(MAESTRO!$B$3:$B$1000)/((MAESTRO!$B$3:$B$1000="ASMAR DIRECCIÓN")*(UPPER(MAESTRO!$L$3:$L$1000)="CONFIRMADO")),ROWS($A$3:A51))),"")</f>
        <v/>
      </c>
      <c r="W51" s="10" t="str">
        <f ca="1">IFERROR(INDEX(MAESTRO!W:W,_xludf.AGGREGATE(15,6,ROW(MAESTRO!$B$3:$B$1000)/((MAESTRO!$B$3:$B$1000="ASMAR DIRECCIÓN")*(UPPER(MAESTRO!$L$3:$L$1000)="CONFIRMADO")),ROWS($A$3:A51))),"")</f>
        <v/>
      </c>
      <c r="X51" s="10" t="str">
        <f ca="1">IFERROR(INDEX(MAESTRO!X:X,_xludf.AGGREGATE(15,6,ROW(MAESTRO!$B$3:$B$1000)/((MAESTRO!$B$3:$B$1000="ASMAR DIRECCIÓN")*(UPPER(MAESTRO!$L$3:$L$1000)="CONFIRMADO")),ROWS($A$3:A51))),"")</f>
        <v/>
      </c>
    </row>
    <row r="52" spans="1:24" ht="22.05" customHeight="1">
      <c r="A52" s="11" t="str">
        <f ca="1">IFERROR(INDEX(MAESTRO!A:A,_xludf.AGGREGATE(15,6,ROW(MAESTRO!$B$3:$B$1000)/((MAESTRO!$B$3:$B$1000="ASMAR DIRECCIÓN")*(UPPER(MAESTRO!$L$3:$L$1000)="CONFIRMADO")),ROWS($A$3:A52))),"")</f>
        <v/>
      </c>
      <c r="B52" s="11" t="str">
        <f ca="1">IFERROR(INDEX(MAESTRO!B:B,_xludf.AGGREGATE(15,6,ROW(MAESTRO!$B$3:$B$1000)/((MAESTRO!$B$3:$B$1000="ASMAR DIRECCIÓN")*(UPPER(MAESTRO!$L$3:$L$1000)="CONFIRMADO")),ROWS($A$3:A52))),"")</f>
        <v/>
      </c>
      <c r="C52" s="11" t="str">
        <f ca="1">IFERROR(INDEX(MAESTRO!C:C,_xludf.AGGREGATE(15,6,ROW(MAESTRO!$B$3:$B$1000)/((MAESTRO!$B$3:$B$1000="ASMAR DIRECCIÓN")*(UPPER(MAESTRO!$L$3:$L$1000)="CONFIRMADO")),ROWS($A$3:A52))),"")</f>
        <v/>
      </c>
      <c r="D52" s="11" t="str">
        <f ca="1">IFERROR(INDEX(MAESTRO!D:D,_xludf.AGGREGATE(15,6,ROW(MAESTRO!$B$3:$B$1000)/((MAESTRO!$B$3:$B$1000="ASMAR DIRECCIÓN")*(UPPER(MAESTRO!$L$3:$L$1000)="CONFIRMADO")),ROWS($A$3:A52))),"")</f>
        <v/>
      </c>
      <c r="E52" s="11" t="str">
        <f ca="1">IFERROR(INDEX(MAESTRO!E:E,_xludf.AGGREGATE(15,6,ROW(MAESTRO!$B$3:$B$1000)/((MAESTRO!$B$3:$B$1000="ASMAR DIRECCIÓN")*(UPPER(MAESTRO!$L$3:$L$1000)="CONFIRMADO")),ROWS($A$3:A52))),"")</f>
        <v/>
      </c>
      <c r="F52" s="11" t="str">
        <f ca="1">IFERROR(INDEX(MAESTRO!F:F,_xludf.AGGREGATE(15,6,ROW(MAESTRO!$B$3:$B$1000)/((MAESTRO!$B$3:$B$1000="ASMAR DIRECCIÓN")*(UPPER(MAESTRO!$L$3:$L$1000)="CONFIRMADO")),ROWS($A$3:A52))),"")</f>
        <v/>
      </c>
      <c r="G52" s="11" t="str">
        <f ca="1">IFERROR(INDEX(MAESTRO!G:G,_xludf.AGGREGATE(15,6,ROW(MAESTRO!$B$3:$B$1000)/((MAESTRO!$B$3:$B$1000="ASMAR DIRECCIÓN")*(UPPER(MAESTRO!$L$3:$L$1000)="CONFIRMADO")),ROWS($A$3:A52))),"")</f>
        <v/>
      </c>
      <c r="H52" s="11" t="str">
        <f ca="1">IFERROR(INDEX(MAESTRO!H:H,_xludf.AGGREGATE(15,6,ROW(MAESTRO!$B$3:$B$1000)/((MAESTRO!$B$3:$B$1000="ASMAR DIRECCIÓN")*(UPPER(MAESTRO!$L$3:$L$1000)="CONFIRMADO")),ROWS($A$3:A52))),"")</f>
        <v/>
      </c>
      <c r="I52" s="11" t="str">
        <f ca="1">IFERROR(INDEX(MAESTRO!I:I,_xludf.AGGREGATE(15,6,ROW(MAESTRO!$B$3:$B$1000)/((MAESTRO!$B$3:$B$1000="ASMAR DIRECCIÓN")*(UPPER(MAESTRO!$L$3:$L$1000)="CONFIRMADO")),ROWS($A$3:A52))),"")</f>
        <v/>
      </c>
      <c r="J52" s="11" t="str">
        <f ca="1">IFERROR(INDEX(MAESTRO!J:J,_xludf.AGGREGATE(15,6,ROW(MAESTRO!$B$3:$B$1000)/((MAESTRO!$B$3:$B$1000="ASMAR DIRECCIÓN")*(UPPER(MAESTRO!$L$3:$L$1000)="CONFIRMADO")),ROWS($A$3:A52))),"")</f>
        <v/>
      </c>
      <c r="K52" s="11" t="str">
        <f ca="1">IFERROR(INDEX(MAESTRO!K:K,_xludf.AGGREGATE(15,6,ROW(MAESTRO!$B$3:$B$1000)/((MAESTRO!$B$3:$B$1000="ASMAR DIRECCIÓN")*(UPPER(MAESTRO!$L$3:$L$1000)="CONFIRMADO")),ROWS($A$3:A52))),"")</f>
        <v/>
      </c>
      <c r="L52" s="11" t="str">
        <f ca="1">IFERROR(INDEX(MAESTRO!L:L,_xludf.AGGREGATE(15,6,ROW(MAESTRO!$B$3:$B$1000)/((MAESTRO!$B$3:$B$1000="ASMAR DIRECCIÓN")*(UPPER(MAESTRO!$L$3:$L$1000)="CONFIRMADO")),ROWS($A$3:A52))),"")</f>
        <v/>
      </c>
      <c r="M52" s="11" t="str">
        <f ca="1">IFERROR(INDEX(MAESTRO!M:M,_xludf.AGGREGATE(15,6,ROW(MAESTRO!$B$3:$B$1000)/((MAESTRO!$B$3:$B$1000="ASMAR DIRECCIÓN")*(UPPER(MAESTRO!$L$3:$L$1000)="CONFIRMADO")),ROWS($A$3:A52))),"")</f>
        <v/>
      </c>
      <c r="N52" s="11" t="str">
        <f ca="1">IFERROR(INDEX(MAESTRO!N:N,_xludf.AGGREGATE(15,6,ROW(MAESTRO!$B$3:$B$1000)/((MAESTRO!$B$3:$B$1000="ASMAR DIRECCIÓN")*(UPPER(MAESTRO!$L$3:$L$1000)="CONFIRMADO")),ROWS($A$3:A52))),"")</f>
        <v/>
      </c>
      <c r="O52" s="11" t="str">
        <f ca="1">IFERROR(INDEX(MAESTRO!O:O,_xludf.AGGREGATE(15,6,ROW(MAESTRO!$B$3:$B$1000)/((MAESTRO!$B$3:$B$1000="ASMAR DIRECCIÓN")*(UPPER(MAESTRO!$L$3:$L$1000)="CONFIRMADO")),ROWS($A$3:A52))),"")</f>
        <v/>
      </c>
      <c r="P52" s="11" t="str">
        <f ca="1">IFERROR(INDEX(MAESTRO!P:P,_xludf.AGGREGATE(15,6,ROW(MAESTRO!$B$3:$B$1000)/((MAESTRO!$B$3:$B$1000="ASMAR DIRECCIÓN")*(UPPER(MAESTRO!$L$3:$L$1000)="CONFIRMADO")),ROWS($A$3:A52))),"")</f>
        <v/>
      </c>
      <c r="Q52" s="11" t="str">
        <f ca="1">IFERROR(INDEX(MAESTRO!Q:Q,_xludf.AGGREGATE(15,6,ROW(MAESTRO!$B$3:$B$1000)/((MAESTRO!$B$3:$B$1000="ASMAR DIRECCIÓN")*(UPPER(MAESTRO!$L$3:$L$1000)="CONFIRMADO")),ROWS($A$3:A52))),"")</f>
        <v/>
      </c>
      <c r="R52" s="11" t="str">
        <f ca="1">IFERROR(INDEX(MAESTRO!R:R,_xludf.AGGREGATE(15,6,ROW(MAESTRO!$B$3:$B$1000)/((MAESTRO!$B$3:$B$1000="ASMAR DIRECCIÓN")*(UPPER(MAESTRO!$L$3:$L$1000)="CONFIRMADO")),ROWS($A$3:A52))),"")</f>
        <v/>
      </c>
      <c r="S52" s="11" t="str">
        <f ca="1">IFERROR(INDEX(MAESTRO!S:S,_xludf.AGGREGATE(15,6,ROW(MAESTRO!$B$3:$B$1000)/((MAESTRO!$B$3:$B$1000="ASMAR DIRECCIÓN")*(UPPER(MAESTRO!$L$3:$L$1000)="CONFIRMADO")),ROWS($A$3:A52))),"")</f>
        <v/>
      </c>
      <c r="T52" s="11" t="str">
        <f ca="1">IFERROR(INDEX(MAESTRO!T:T,_xludf.AGGREGATE(15,6,ROW(MAESTRO!$B$3:$B$1000)/((MAESTRO!$B$3:$B$1000="ASMAR DIRECCIÓN")*(UPPER(MAESTRO!$L$3:$L$1000)="CONFIRMADO")),ROWS($A$3:A52))),"")</f>
        <v/>
      </c>
      <c r="U52" s="11" t="str">
        <f ca="1">IFERROR(INDEX(MAESTRO!U:U,_xludf.AGGREGATE(15,6,ROW(MAESTRO!$B$3:$B$1000)/((MAESTRO!$B$3:$B$1000="ASMAR DIRECCIÓN")*(UPPER(MAESTRO!$L$3:$L$1000)="CONFIRMADO")),ROWS($A$3:A52))),"")</f>
        <v/>
      </c>
      <c r="V52" s="11" t="str">
        <f ca="1">IFERROR(INDEX(MAESTRO!V:V,_xludf.AGGREGATE(15,6,ROW(MAESTRO!$B$3:$B$1000)/((MAESTRO!$B$3:$B$1000="ASMAR DIRECCIÓN")*(UPPER(MAESTRO!$L$3:$L$1000)="CONFIRMADO")),ROWS($A$3:A52))),"")</f>
        <v/>
      </c>
      <c r="W52" s="11" t="str">
        <f ca="1">IFERROR(INDEX(MAESTRO!W:W,_xludf.AGGREGATE(15,6,ROW(MAESTRO!$B$3:$B$1000)/((MAESTRO!$B$3:$B$1000="ASMAR DIRECCIÓN")*(UPPER(MAESTRO!$L$3:$L$1000)="CONFIRMADO")),ROWS($A$3:A52))),"")</f>
        <v/>
      </c>
      <c r="X52" s="11" t="str">
        <f ca="1">IFERROR(INDEX(MAESTRO!X:X,_xludf.AGGREGATE(15,6,ROW(MAESTRO!$B$3:$B$1000)/((MAESTRO!$B$3:$B$1000="ASMAR DIRECCIÓN")*(UPPER(MAESTRO!$L$3:$L$1000)="CONFIRMADO")),ROWS($A$3:A52))),"")</f>
        <v/>
      </c>
    </row>
    <row r="53" spans="1:24" ht="22.05" customHeight="1">
      <c r="A53" s="10" t="str">
        <f ca="1">IFERROR(INDEX(MAESTRO!A:A,_xludf.AGGREGATE(15,6,ROW(MAESTRO!$B$3:$B$1000)/((MAESTRO!$B$3:$B$1000="ASMAR DIRECCIÓN")*(UPPER(MAESTRO!$L$3:$L$1000)="CONFIRMADO")),ROWS($A$3:A53))),"")</f>
        <v/>
      </c>
      <c r="B53" s="10" t="str">
        <f ca="1">IFERROR(INDEX(MAESTRO!B:B,_xludf.AGGREGATE(15,6,ROW(MAESTRO!$B$3:$B$1000)/((MAESTRO!$B$3:$B$1000="ASMAR DIRECCIÓN")*(UPPER(MAESTRO!$L$3:$L$1000)="CONFIRMADO")),ROWS($A$3:A53))),"")</f>
        <v/>
      </c>
      <c r="C53" s="10" t="str">
        <f ca="1">IFERROR(INDEX(MAESTRO!C:C,_xludf.AGGREGATE(15,6,ROW(MAESTRO!$B$3:$B$1000)/((MAESTRO!$B$3:$B$1000="ASMAR DIRECCIÓN")*(UPPER(MAESTRO!$L$3:$L$1000)="CONFIRMADO")),ROWS($A$3:A53))),"")</f>
        <v/>
      </c>
      <c r="D53" s="10" t="str">
        <f ca="1">IFERROR(INDEX(MAESTRO!D:D,_xludf.AGGREGATE(15,6,ROW(MAESTRO!$B$3:$B$1000)/((MAESTRO!$B$3:$B$1000="ASMAR DIRECCIÓN")*(UPPER(MAESTRO!$L$3:$L$1000)="CONFIRMADO")),ROWS($A$3:A53))),"")</f>
        <v/>
      </c>
      <c r="E53" s="10" t="str">
        <f ca="1">IFERROR(INDEX(MAESTRO!E:E,_xludf.AGGREGATE(15,6,ROW(MAESTRO!$B$3:$B$1000)/((MAESTRO!$B$3:$B$1000="ASMAR DIRECCIÓN")*(UPPER(MAESTRO!$L$3:$L$1000)="CONFIRMADO")),ROWS($A$3:A53))),"")</f>
        <v/>
      </c>
      <c r="F53" s="10" t="str">
        <f ca="1">IFERROR(INDEX(MAESTRO!F:F,_xludf.AGGREGATE(15,6,ROW(MAESTRO!$B$3:$B$1000)/((MAESTRO!$B$3:$B$1000="ASMAR DIRECCIÓN")*(UPPER(MAESTRO!$L$3:$L$1000)="CONFIRMADO")),ROWS($A$3:A53))),"")</f>
        <v/>
      </c>
      <c r="G53" s="10" t="str">
        <f ca="1">IFERROR(INDEX(MAESTRO!G:G,_xludf.AGGREGATE(15,6,ROW(MAESTRO!$B$3:$B$1000)/((MAESTRO!$B$3:$B$1000="ASMAR DIRECCIÓN")*(UPPER(MAESTRO!$L$3:$L$1000)="CONFIRMADO")),ROWS($A$3:A53))),"")</f>
        <v/>
      </c>
      <c r="H53" s="10" t="str">
        <f ca="1">IFERROR(INDEX(MAESTRO!H:H,_xludf.AGGREGATE(15,6,ROW(MAESTRO!$B$3:$B$1000)/((MAESTRO!$B$3:$B$1000="ASMAR DIRECCIÓN")*(UPPER(MAESTRO!$L$3:$L$1000)="CONFIRMADO")),ROWS($A$3:A53))),"")</f>
        <v/>
      </c>
      <c r="I53" s="10" t="str">
        <f ca="1">IFERROR(INDEX(MAESTRO!I:I,_xludf.AGGREGATE(15,6,ROW(MAESTRO!$B$3:$B$1000)/((MAESTRO!$B$3:$B$1000="ASMAR DIRECCIÓN")*(UPPER(MAESTRO!$L$3:$L$1000)="CONFIRMADO")),ROWS($A$3:A53))),"")</f>
        <v/>
      </c>
      <c r="J53" s="10" t="str">
        <f ca="1">IFERROR(INDEX(MAESTRO!J:J,_xludf.AGGREGATE(15,6,ROW(MAESTRO!$B$3:$B$1000)/((MAESTRO!$B$3:$B$1000="ASMAR DIRECCIÓN")*(UPPER(MAESTRO!$L$3:$L$1000)="CONFIRMADO")),ROWS($A$3:A53))),"")</f>
        <v/>
      </c>
      <c r="K53" s="10" t="str">
        <f ca="1">IFERROR(INDEX(MAESTRO!K:K,_xludf.AGGREGATE(15,6,ROW(MAESTRO!$B$3:$B$1000)/((MAESTRO!$B$3:$B$1000="ASMAR DIRECCIÓN")*(UPPER(MAESTRO!$L$3:$L$1000)="CONFIRMADO")),ROWS($A$3:A53))),"")</f>
        <v/>
      </c>
      <c r="L53" s="10" t="str">
        <f ca="1">IFERROR(INDEX(MAESTRO!L:L,_xludf.AGGREGATE(15,6,ROW(MAESTRO!$B$3:$B$1000)/((MAESTRO!$B$3:$B$1000="ASMAR DIRECCIÓN")*(UPPER(MAESTRO!$L$3:$L$1000)="CONFIRMADO")),ROWS($A$3:A53))),"")</f>
        <v/>
      </c>
      <c r="M53" s="10" t="str">
        <f ca="1">IFERROR(INDEX(MAESTRO!M:M,_xludf.AGGREGATE(15,6,ROW(MAESTRO!$B$3:$B$1000)/((MAESTRO!$B$3:$B$1000="ASMAR DIRECCIÓN")*(UPPER(MAESTRO!$L$3:$L$1000)="CONFIRMADO")),ROWS($A$3:A53))),"")</f>
        <v/>
      </c>
      <c r="N53" s="10" t="str">
        <f ca="1">IFERROR(INDEX(MAESTRO!N:N,_xludf.AGGREGATE(15,6,ROW(MAESTRO!$B$3:$B$1000)/((MAESTRO!$B$3:$B$1000="ASMAR DIRECCIÓN")*(UPPER(MAESTRO!$L$3:$L$1000)="CONFIRMADO")),ROWS($A$3:A53))),"")</f>
        <v/>
      </c>
      <c r="O53" s="10" t="str">
        <f ca="1">IFERROR(INDEX(MAESTRO!O:O,_xludf.AGGREGATE(15,6,ROW(MAESTRO!$B$3:$B$1000)/((MAESTRO!$B$3:$B$1000="ASMAR DIRECCIÓN")*(UPPER(MAESTRO!$L$3:$L$1000)="CONFIRMADO")),ROWS($A$3:A53))),"")</f>
        <v/>
      </c>
      <c r="P53" s="10" t="str">
        <f ca="1">IFERROR(INDEX(MAESTRO!P:P,_xludf.AGGREGATE(15,6,ROW(MAESTRO!$B$3:$B$1000)/((MAESTRO!$B$3:$B$1000="ASMAR DIRECCIÓN")*(UPPER(MAESTRO!$L$3:$L$1000)="CONFIRMADO")),ROWS($A$3:A53))),"")</f>
        <v/>
      </c>
      <c r="Q53" s="10" t="str">
        <f ca="1">IFERROR(INDEX(MAESTRO!Q:Q,_xludf.AGGREGATE(15,6,ROW(MAESTRO!$B$3:$B$1000)/((MAESTRO!$B$3:$B$1000="ASMAR DIRECCIÓN")*(UPPER(MAESTRO!$L$3:$L$1000)="CONFIRMADO")),ROWS($A$3:A53))),"")</f>
        <v/>
      </c>
      <c r="R53" s="10" t="str">
        <f ca="1">IFERROR(INDEX(MAESTRO!R:R,_xludf.AGGREGATE(15,6,ROW(MAESTRO!$B$3:$B$1000)/((MAESTRO!$B$3:$B$1000="ASMAR DIRECCIÓN")*(UPPER(MAESTRO!$L$3:$L$1000)="CONFIRMADO")),ROWS($A$3:A53))),"")</f>
        <v/>
      </c>
      <c r="S53" s="10" t="str">
        <f ca="1">IFERROR(INDEX(MAESTRO!S:S,_xludf.AGGREGATE(15,6,ROW(MAESTRO!$B$3:$B$1000)/((MAESTRO!$B$3:$B$1000="ASMAR DIRECCIÓN")*(UPPER(MAESTRO!$L$3:$L$1000)="CONFIRMADO")),ROWS($A$3:A53))),"")</f>
        <v/>
      </c>
      <c r="T53" s="10" t="str">
        <f ca="1">IFERROR(INDEX(MAESTRO!T:T,_xludf.AGGREGATE(15,6,ROW(MAESTRO!$B$3:$B$1000)/((MAESTRO!$B$3:$B$1000="ASMAR DIRECCIÓN")*(UPPER(MAESTRO!$L$3:$L$1000)="CONFIRMADO")),ROWS($A$3:A53))),"")</f>
        <v/>
      </c>
      <c r="U53" s="10" t="str">
        <f ca="1">IFERROR(INDEX(MAESTRO!U:U,_xludf.AGGREGATE(15,6,ROW(MAESTRO!$B$3:$B$1000)/((MAESTRO!$B$3:$B$1000="ASMAR DIRECCIÓN")*(UPPER(MAESTRO!$L$3:$L$1000)="CONFIRMADO")),ROWS($A$3:A53))),"")</f>
        <v/>
      </c>
      <c r="V53" s="10" t="str">
        <f ca="1">IFERROR(INDEX(MAESTRO!V:V,_xludf.AGGREGATE(15,6,ROW(MAESTRO!$B$3:$B$1000)/((MAESTRO!$B$3:$B$1000="ASMAR DIRECCIÓN")*(UPPER(MAESTRO!$L$3:$L$1000)="CONFIRMADO")),ROWS($A$3:A53))),"")</f>
        <v/>
      </c>
      <c r="W53" s="10" t="str">
        <f ca="1">IFERROR(INDEX(MAESTRO!W:W,_xludf.AGGREGATE(15,6,ROW(MAESTRO!$B$3:$B$1000)/((MAESTRO!$B$3:$B$1000="ASMAR DIRECCIÓN")*(UPPER(MAESTRO!$L$3:$L$1000)="CONFIRMADO")),ROWS($A$3:A53))),"")</f>
        <v/>
      </c>
      <c r="X53" s="10" t="str">
        <f ca="1">IFERROR(INDEX(MAESTRO!X:X,_xludf.AGGREGATE(15,6,ROW(MAESTRO!$B$3:$B$1000)/((MAESTRO!$B$3:$B$1000="ASMAR DIRECCIÓN")*(UPPER(MAESTRO!$L$3:$L$1000)="CONFIRMADO")),ROWS($A$3:A53))),"")</f>
        <v/>
      </c>
    </row>
    <row r="54" spans="1:24" ht="22.05" customHeight="1">
      <c r="A54" s="11" t="str">
        <f ca="1">IFERROR(INDEX(MAESTRO!A:A,_xludf.AGGREGATE(15,6,ROW(MAESTRO!$B$3:$B$1000)/((MAESTRO!$B$3:$B$1000="ASMAR DIRECCIÓN")*(UPPER(MAESTRO!$L$3:$L$1000)="CONFIRMADO")),ROWS($A$3:A54))),"")</f>
        <v/>
      </c>
      <c r="B54" s="11" t="str">
        <f ca="1">IFERROR(INDEX(MAESTRO!B:B,_xludf.AGGREGATE(15,6,ROW(MAESTRO!$B$3:$B$1000)/((MAESTRO!$B$3:$B$1000="ASMAR DIRECCIÓN")*(UPPER(MAESTRO!$L$3:$L$1000)="CONFIRMADO")),ROWS($A$3:A54))),"")</f>
        <v/>
      </c>
      <c r="C54" s="11" t="str">
        <f ca="1">IFERROR(INDEX(MAESTRO!C:C,_xludf.AGGREGATE(15,6,ROW(MAESTRO!$B$3:$B$1000)/((MAESTRO!$B$3:$B$1000="ASMAR DIRECCIÓN")*(UPPER(MAESTRO!$L$3:$L$1000)="CONFIRMADO")),ROWS($A$3:A54))),"")</f>
        <v/>
      </c>
      <c r="D54" s="11" t="str">
        <f ca="1">IFERROR(INDEX(MAESTRO!D:D,_xludf.AGGREGATE(15,6,ROW(MAESTRO!$B$3:$B$1000)/((MAESTRO!$B$3:$B$1000="ASMAR DIRECCIÓN")*(UPPER(MAESTRO!$L$3:$L$1000)="CONFIRMADO")),ROWS($A$3:A54))),"")</f>
        <v/>
      </c>
      <c r="E54" s="11" t="str">
        <f ca="1">IFERROR(INDEX(MAESTRO!E:E,_xludf.AGGREGATE(15,6,ROW(MAESTRO!$B$3:$B$1000)/((MAESTRO!$B$3:$B$1000="ASMAR DIRECCIÓN")*(UPPER(MAESTRO!$L$3:$L$1000)="CONFIRMADO")),ROWS($A$3:A54))),"")</f>
        <v/>
      </c>
      <c r="F54" s="11" t="str">
        <f ca="1">IFERROR(INDEX(MAESTRO!F:F,_xludf.AGGREGATE(15,6,ROW(MAESTRO!$B$3:$B$1000)/((MAESTRO!$B$3:$B$1000="ASMAR DIRECCIÓN")*(UPPER(MAESTRO!$L$3:$L$1000)="CONFIRMADO")),ROWS($A$3:A54))),"")</f>
        <v/>
      </c>
      <c r="G54" s="11" t="str">
        <f ca="1">IFERROR(INDEX(MAESTRO!G:G,_xludf.AGGREGATE(15,6,ROW(MAESTRO!$B$3:$B$1000)/((MAESTRO!$B$3:$B$1000="ASMAR DIRECCIÓN")*(UPPER(MAESTRO!$L$3:$L$1000)="CONFIRMADO")),ROWS($A$3:A54))),"")</f>
        <v/>
      </c>
      <c r="H54" s="11" t="str">
        <f ca="1">IFERROR(INDEX(MAESTRO!H:H,_xludf.AGGREGATE(15,6,ROW(MAESTRO!$B$3:$B$1000)/((MAESTRO!$B$3:$B$1000="ASMAR DIRECCIÓN")*(UPPER(MAESTRO!$L$3:$L$1000)="CONFIRMADO")),ROWS($A$3:A54))),"")</f>
        <v/>
      </c>
      <c r="I54" s="11" t="str">
        <f ca="1">IFERROR(INDEX(MAESTRO!I:I,_xludf.AGGREGATE(15,6,ROW(MAESTRO!$B$3:$B$1000)/((MAESTRO!$B$3:$B$1000="ASMAR DIRECCIÓN")*(UPPER(MAESTRO!$L$3:$L$1000)="CONFIRMADO")),ROWS($A$3:A54))),"")</f>
        <v/>
      </c>
      <c r="J54" s="11" t="str">
        <f ca="1">IFERROR(INDEX(MAESTRO!J:J,_xludf.AGGREGATE(15,6,ROW(MAESTRO!$B$3:$B$1000)/((MAESTRO!$B$3:$B$1000="ASMAR DIRECCIÓN")*(UPPER(MAESTRO!$L$3:$L$1000)="CONFIRMADO")),ROWS($A$3:A54))),"")</f>
        <v/>
      </c>
      <c r="K54" s="11" t="str">
        <f ca="1">IFERROR(INDEX(MAESTRO!K:K,_xludf.AGGREGATE(15,6,ROW(MAESTRO!$B$3:$B$1000)/((MAESTRO!$B$3:$B$1000="ASMAR DIRECCIÓN")*(UPPER(MAESTRO!$L$3:$L$1000)="CONFIRMADO")),ROWS($A$3:A54))),"")</f>
        <v/>
      </c>
      <c r="L54" s="11" t="str">
        <f ca="1">IFERROR(INDEX(MAESTRO!L:L,_xludf.AGGREGATE(15,6,ROW(MAESTRO!$B$3:$B$1000)/((MAESTRO!$B$3:$B$1000="ASMAR DIRECCIÓN")*(UPPER(MAESTRO!$L$3:$L$1000)="CONFIRMADO")),ROWS($A$3:A54))),"")</f>
        <v/>
      </c>
      <c r="M54" s="11" t="str">
        <f ca="1">IFERROR(INDEX(MAESTRO!M:M,_xludf.AGGREGATE(15,6,ROW(MAESTRO!$B$3:$B$1000)/((MAESTRO!$B$3:$B$1000="ASMAR DIRECCIÓN")*(UPPER(MAESTRO!$L$3:$L$1000)="CONFIRMADO")),ROWS($A$3:A54))),"")</f>
        <v/>
      </c>
      <c r="N54" s="11" t="str">
        <f ca="1">IFERROR(INDEX(MAESTRO!N:N,_xludf.AGGREGATE(15,6,ROW(MAESTRO!$B$3:$B$1000)/((MAESTRO!$B$3:$B$1000="ASMAR DIRECCIÓN")*(UPPER(MAESTRO!$L$3:$L$1000)="CONFIRMADO")),ROWS($A$3:A54))),"")</f>
        <v/>
      </c>
      <c r="O54" s="11" t="str">
        <f ca="1">IFERROR(INDEX(MAESTRO!O:O,_xludf.AGGREGATE(15,6,ROW(MAESTRO!$B$3:$B$1000)/((MAESTRO!$B$3:$B$1000="ASMAR DIRECCIÓN")*(UPPER(MAESTRO!$L$3:$L$1000)="CONFIRMADO")),ROWS($A$3:A54))),"")</f>
        <v/>
      </c>
      <c r="P54" s="11" t="str">
        <f ca="1">IFERROR(INDEX(MAESTRO!P:P,_xludf.AGGREGATE(15,6,ROW(MAESTRO!$B$3:$B$1000)/((MAESTRO!$B$3:$B$1000="ASMAR DIRECCIÓN")*(UPPER(MAESTRO!$L$3:$L$1000)="CONFIRMADO")),ROWS($A$3:A54))),"")</f>
        <v/>
      </c>
      <c r="Q54" s="11" t="str">
        <f ca="1">IFERROR(INDEX(MAESTRO!Q:Q,_xludf.AGGREGATE(15,6,ROW(MAESTRO!$B$3:$B$1000)/((MAESTRO!$B$3:$B$1000="ASMAR DIRECCIÓN")*(UPPER(MAESTRO!$L$3:$L$1000)="CONFIRMADO")),ROWS($A$3:A54))),"")</f>
        <v/>
      </c>
      <c r="R54" s="11" t="str">
        <f ca="1">IFERROR(INDEX(MAESTRO!R:R,_xludf.AGGREGATE(15,6,ROW(MAESTRO!$B$3:$B$1000)/((MAESTRO!$B$3:$B$1000="ASMAR DIRECCIÓN")*(UPPER(MAESTRO!$L$3:$L$1000)="CONFIRMADO")),ROWS($A$3:A54))),"")</f>
        <v/>
      </c>
      <c r="S54" s="11" t="str">
        <f ca="1">IFERROR(INDEX(MAESTRO!S:S,_xludf.AGGREGATE(15,6,ROW(MAESTRO!$B$3:$B$1000)/((MAESTRO!$B$3:$B$1000="ASMAR DIRECCIÓN")*(UPPER(MAESTRO!$L$3:$L$1000)="CONFIRMADO")),ROWS($A$3:A54))),"")</f>
        <v/>
      </c>
      <c r="T54" s="11" t="str">
        <f ca="1">IFERROR(INDEX(MAESTRO!T:T,_xludf.AGGREGATE(15,6,ROW(MAESTRO!$B$3:$B$1000)/((MAESTRO!$B$3:$B$1000="ASMAR DIRECCIÓN")*(UPPER(MAESTRO!$L$3:$L$1000)="CONFIRMADO")),ROWS($A$3:A54))),"")</f>
        <v/>
      </c>
      <c r="U54" s="11" t="str">
        <f ca="1">IFERROR(INDEX(MAESTRO!U:U,_xludf.AGGREGATE(15,6,ROW(MAESTRO!$B$3:$B$1000)/((MAESTRO!$B$3:$B$1000="ASMAR DIRECCIÓN")*(UPPER(MAESTRO!$L$3:$L$1000)="CONFIRMADO")),ROWS($A$3:A54))),"")</f>
        <v/>
      </c>
      <c r="V54" s="11" t="str">
        <f ca="1">IFERROR(INDEX(MAESTRO!V:V,_xludf.AGGREGATE(15,6,ROW(MAESTRO!$B$3:$B$1000)/((MAESTRO!$B$3:$B$1000="ASMAR DIRECCIÓN")*(UPPER(MAESTRO!$L$3:$L$1000)="CONFIRMADO")),ROWS($A$3:A54))),"")</f>
        <v/>
      </c>
      <c r="W54" s="11" t="str">
        <f ca="1">IFERROR(INDEX(MAESTRO!W:W,_xludf.AGGREGATE(15,6,ROW(MAESTRO!$B$3:$B$1000)/((MAESTRO!$B$3:$B$1000="ASMAR DIRECCIÓN")*(UPPER(MAESTRO!$L$3:$L$1000)="CONFIRMADO")),ROWS($A$3:A54))),"")</f>
        <v/>
      </c>
      <c r="X54" s="11" t="str">
        <f ca="1">IFERROR(INDEX(MAESTRO!X:X,_xludf.AGGREGATE(15,6,ROW(MAESTRO!$B$3:$B$1000)/((MAESTRO!$B$3:$B$1000="ASMAR DIRECCIÓN")*(UPPER(MAESTRO!$L$3:$L$1000)="CONFIRMADO")),ROWS($A$3:A54))),"")</f>
        <v/>
      </c>
    </row>
    <row r="55" spans="1:24" ht="22.05" customHeight="1">
      <c r="A55" s="10" t="str">
        <f ca="1">IFERROR(INDEX(MAESTRO!A:A,_xludf.AGGREGATE(15,6,ROW(MAESTRO!$B$3:$B$1000)/((MAESTRO!$B$3:$B$1000="ASMAR DIRECCIÓN")*(UPPER(MAESTRO!$L$3:$L$1000)="CONFIRMADO")),ROWS($A$3:A55))),"")</f>
        <v/>
      </c>
      <c r="B55" s="10" t="str">
        <f ca="1">IFERROR(INDEX(MAESTRO!B:B,_xludf.AGGREGATE(15,6,ROW(MAESTRO!$B$3:$B$1000)/((MAESTRO!$B$3:$B$1000="ASMAR DIRECCIÓN")*(UPPER(MAESTRO!$L$3:$L$1000)="CONFIRMADO")),ROWS($A$3:A55))),"")</f>
        <v/>
      </c>
      <c r="C55" s="10" t="str">
        <f ca="1">IFERROR(INDEX(MAESTRO!C:C,_xludf.AGGREGATE(15,6,ROW(MAESTRO!$B$3:$B$1000)/((MAESTRO!$B$3:$B$1000="ASMAR DIRECCIÓN")*(UPPER(MAESTRO!$L$3:$L$1000)="CONFIRMADO")),ROWS($A$3:A55))),"")</f>
        <v/>
      </c>
      <c r="D55" s="10" t="str">
        <f ca="1">IFERROR(INDEX(MAESTRO!D:D,_xludf.AGGREGATE(15,6,ROW(MAESTRO!$B$3:$B$1000)/((MAESTRO!$B$3:$B$1000="ASMAR DIRECCIÓN")*(UPPER(MAESTRO!$L$3:$L$1000)="CONFIRMADO")),ROWS($A$3:A55))),"")</f>
        <v/>
      </c>
      <c r="E55" s="10" t="str">
        <f ca="1">IFERROR(INDEX(MAESTRO!E:E,_xludf.AGGREGATE(15,6,ROW(MAESTRO!$B$3:$B$1000)/((MAESTRO!$B$3:$B$1000="ASMAR DIRECCIÓN")*(UPPER(MAESTRO!$L$3:$L$1000)="CONFIRMADO")),ROWS($A$3:A55))),"")</f>
        <v/>
      </c>
      <c r="F55" s="10" t="str">
        <f ca="1">IFERROR(INDEX(MAESTRO!F:F,_xludf.AGGREGATE(15,6,ROW(MAESTRO!$B$3:$B$1000)/((MAESTRO!$B$3:$B$1000="ASMAR DIRECCIÓN")*(UPPER(MAESTRO!$L$3:$L$1000)="CONFIRMADO")),ROWS($A$3:A55))),"")</f>
        <v/>
      </c>
      <c r="G55" s="10" t="str">
        <f ca="1">IFERROR(INDEX(MAESTRO!G:G,_xludf.AGGREGATE(15,6,ROW(MAESTRO!$B$3:$B$1000)/((MAESTRO!$B$3:$B$1000="ASMAR DIRECCIÓN")*(UPPER(MAESTRO!$L$3:$L$1000)="CONFIRMADO")),ROWS($A$3:A55))),"")</f>
        <v/>
      </c>
      <c r="H55" s="10" t="str">
        <f ca="1">IFERROR(INDEX(MAESTRO!H:H,_xludf.AGGREGATE(15,6,ROW(MAESTRO!$B$3:$B$1000)/((MAESTRO!$B$3:$B$1000="ASMAR DIRECCIÓN")*(UPPER(MAESTRO!$L$3:$L$1000)="CONFIRMADO")),ROWS($A$3:A55))),"")</f>
        <v/>
      </c>
      <c r="I55" s="10" t="str">
        <f ca="1">IFERROR(INDEX(MAESTRO!I:I,_xludf.AGGREGATE(15,6,ROW(MAESTRO!$B$3:$B$1000)/((MAESTRO!$B$3:$B$1000="ASMAR DIRECCIÓN")*(UPPER(MAESTRO!$L$3:$L$1000)="CONFIRMADO")),ROWS($A$3:A55))),"")</f>
        <v/>
      </c>
      <c r="J55" s="10" t="str">
        <f ca="1">IFERROR(INDEX(MAESTRO!J:J,_xludf.AGGREGATE(15,6,ROW(MAESTRO!$B$3:$B$1000)/((MAESTRO!$B$3:$B$1000="ASMAR DIRECCIÓN")*(UPPER(MAESTRO!$L$3:$L$1000)="CONFIRMADO")),ROWS($A$3:A55))),"")</f>
        <v/>
      </c>
      <c r="K55" s="10" t="str">
        <f ca="1">IFERROR(INDEX(MAESTRO!K:K,_xludf.AGGREGATE(15,6,ROW(MAESTRO!$B$3:$B$1000)/((MAESTRO!$B$3:$B$1000="ASMAR DIRECCIÓN")*(UPPER(MAESTRO!$L$3:$L$1000)="CONFIRMADO")),ROWS($A$3:A55))),"")</f>
        <v/>
      </c>
      <c r="L55" s="10" t="str">
        <f ca="1">IFERROR(INDEX(MAESTRO!L:L,_xludf.AGGREGATE(15,6,ROW(MAESTRO!$B$3:$B$1000)/((MAESTRO!$B$3:$B$1000="ASMAR DIRECCIÓN")*(UPPER(MAESTRO!$L$3:$L$1000)="CONFIRMADO")),ROWS($A$3:A55))),"")</f>
        <v/>
      </c>
      <c r="M55" s="10" t="str">
        <f ca="1">IFERROR(INDEX(MAESTRO!M:M,_xludf.AGGREGATE(15,6,ROW(MAESTRO!$B$3:$B$1000)/((MAESTRO!$B$3:$B$1000="ASMAR DIRECCIÓN")*(UPPER(MAESTRO!$L$3:$L$1000)="CONFIRMADO")),ROWS($A$3:A55))),"")</f>
        <v/>
      </c>
      <c r="N55" s="10" t="str">
        <f ca="1">IFERROR(INDEX(MAESTRO!N:N,_xludf.AGGREGATE(15,6,ROW(MAESTRO!$B$3:$B$1000)/((MAESTRO!$B$3:$B$1000="ASMAR DIRECCIÓN")*(UPPER(MAESTRO!$L$3:$L$1000)="CONFIRMADO")),ROWS($A$3:A55))),"")</f>
        <v/>
      </c>
      <c r="O55" s="10" t="str">
        <f ca="1">IFERROR(INDEX(MAESTRO!O:O,_xludf.AGGREGATE(15,6,ROW(MAESTRO!$B$3:$B$1000)/((MAESTRO!$B$3:$B$1000="ASMAR DIRECCIÓN")*(UPPER(MAESTRO!$L$3:$L$1000)="CONFIRMADO")),ROWS($A$3:A55))),"")</f>
        <v/>
      </c>
      <c r="P55" s="10" t="str">
        <f ca="1">IFERROR(INDEX(MAESTRO!P:P,_xludf.AGGREGATE(15,6,ROW(MAESTRO!$B$3:$B$1000)/((MAESTRO!$B$3:$B$1000="ASMAR DIRECCIÓN")*(UPPER(MAESTRO!$L$3:$L$1000)="CONFIRMADO")),ROWS($A$3:A55))),"")</f>
        <v/>
      </c>
      <c r="Q55" s="10" t="str">
        <f ca="1">IFERROR(INDEX(MAESTRO!Q:Q,_xludf.AGGREGATE(15,6,ROW(MAESTRO!$B$3:$B$1000)/((MAESTRO!$B$3:$B$1000="ASMAR DIRECCIÓN")*(UPPER(MAESTRO!$L$3:$L$1000)="CONFIRMADO")),ROWS($A$3:A55))),"")</f>
        <v/>
      </c>
      <c r="R55" s="10" t="str">
        <f ca="1">IFERROR(INDEX(MAESTRO!R:R,_xludf.AGGREGATE(15,6,ROW(MAESTRO!$B$3:$B$1000)/((MAESTRO!$B$3:$B$1000="ASMAR DIRECCIÓN")*(UPPER(MAESTRO!$L$3:$L$1000)="CONFIRMADO")),ROWS($A$3:A55))),"")</f>
        <v/>
      </c>
      <c r="S55" s="10" t="str">
        <f ca="1">IFERROR(INDEX(MAESTRO!S:S,_xludf.AGGREGATE(15,6,ROW(MAESTRO!$B$3:$B$1000)/((MAESTRO!$B$3:$B$1000="ASMAR DIRECCIÓN")*(UPPER(MAESTRO!$L$3:$L$1000)="CONFIRMADO")),ROWS($A$3:A55))),"")</f>
        <v/>
      </c>
      <c r="T55" s="10" t="str">
        <f ca="1">IFERROR(INDEX(MAESTRO!T:T,_xludf.AGGREGATE(15,6,ROW(MAESTRO!$B$3:$B$1000)/((MAESTRO!$B$3:$B$1000="ASMAR DIRECCIÓN")*(UPPER(MAESTRO!$L$3:$L$1000)="CONFIRMADO")),ROWS($A$3:A55))),"")</f>
        <v/>
      </c>
      <c r="U55" s="10" t="str">
        <f ca="1">IFERROR(INDEX(MAESTRO!U:U,_xludf.AGGREGATE(15,6,ROW(MAESTRO!$B$3:$B$1000)/((MAESTRO!$B$3:$B$1000="ASMAR DIRECCIÓN")*(UPPER(MAESTRO!$L$3:$L$1000)="CONFIRMADO")),ROWS($A$3:A55))),"")</f>
        <v/>
      </c>
      <c r="V55" s="10" t="str">
        <f ca="1">IFERROR(INDEX(MAESTRO!V:V,_xludf.AGGREGATE(15,6,ROW(MAESTRO!$B$3:$B$1000)/((MAESTRO!$B$3:$B$1000="ASMAR DIRECCIÓN")*(UPPER(MAESTRO!$L$3:$L$1000)="CONFIRMADO")),ROWS($A$3:A55))),"")</f>
        <v/>
      </c>
      <c r="W55" s="10" t="str">
        <f ca="1">IFERROR(INDEX(MAESTRO!W:W,_xludf.AGGREGATE(15,6,ROW(MAESTRO!$B$3:$B$1000)/((MAESTRO!$B$3:$B$1000="ASMAR DIRECCIÓN")*(UPPER(MAESTRO!$L$3:$L$1000)="CONFIRMADO")),ROWS($A$3:A55))),"")</f>
        <v/>
      </c>
      <c r="X55" s="10" t="str">
        <f ca="1">IFERROR(INDEX(MAESTRO!X:X,_xludf.AGGREGATE(15,6,ROW(MAESTRO!$B$3:$B$1000)/((MAESTRO!$B$3:$B$1000="ASMAR DIRECCIÓN")*(UPPER(MAESTRO!$L$3:$L$1000)="CONFIRMADO")),ROWS($A$3:A55))),"")</f>
        <v/>
      </c>
    </row>
    <row r="56" spans="1:24" ht="22.05" customHeight="1">
      <c r="A56" s="11" t="str">
        <f ca="1">IFERROR(INDEX(MAESTRO!A:A,_xludf.AGGREGATE(15,6,ROW(MAESTRO!$B$3:$B$1000)/((MAESTRO!$B$3:$B$1000="ASMAR DIRECCIÓN")*(UPPER(MAESTRO!$L$3:$L$1000)="CONFIRMADO")),ROWS($A$3:A56))),"")</f>
        <v/>
      </c>
      <c r="B56" s="11" t="str">
        <f ca="1">IFERROR(INDEX(MAESTRO!B:B,_xludf.AGGREGATE(15,6,ROW(MAESTRO!$B$3:$B$1000)/((MAESTRO!$B$3:$B$1000="ASMAR DIRECCIÓN")*(UPPER(MAESTRO!$L$3:$L$1000)="CONFIRMADO")),ROWS($A$3:A56))),"")</f>
        <v/>
      </c>
      <c r="C56" s="11" t="str">
        <f ca="1">IFERROR(INDEX(MAESTRO!C:C,_xludf.AGGREGATE(15,6,ROW(MAESTRO!$B$3:$B$1000)/((MAESTRO!$B$3:$B$1000="ASMAR DIRECCIÓN")*(UPPER(MAESTRO!$L$3:$L$1000)="CONFIRMADO")),ROWS($A$3:A56))),"")</f>
        <v/>
      </c>
      <c r="D56" s="11" t="str">
        <f ca="1">IFERROR(INDEX(MAESTRO!D:D,_xludf.AGGREGATE(15,6,ROW(MAESTRO!$B$3:$B$1000)/((MAESTRO!$B$3:$B$1000="ASMAR DIRECCIÓN")*(UPPER(MAESTRO!$L$3:$L$1000)="CONFIRMADO")),ROWS($A$3:A56))),"")</f>
        <v/>
      </c>
      <c r="E56" s="11" t="str">
        <f ca="1">IFERROR(INDEX(MAESTRO!E:E,_xludf.AGGREGATE(15,6,ROW(MAESTRO!$B$3:$B$1000)/((MAESTRO!$B$3:$B$1000="ASMAR DIRECCIÓN")*(UPPER(MAESTRO!$L$3:$L$1000)="CONFIRMADO")),ROWS($A$3:A56))),"")</f>
        <v/>
      </c>
      <c r="F56" s="11" t="str">
        <f ca="1">IFERROR(INDEX(MAESTRO!F:F,_xludf.AGGREGATE(15,6,ROW(MAESTRO!$B$3:$B$1000)/((MAESTRO!$B$3:$B$1000="ASMAR DIRECCIÓN")*(UPPER(MAESTRO!$L$3:$L$1000)="CONFIRMADO")),ROWS($A$3:A56))),"")</f>
        <v/>
      </c>
      <c r="G56" s="11" t="str">
        <f ca="1">IFERROR(INDEX(MAESTRO!G:G,_xludf.AGGREGATE(15,6,ROW(MAESTRO!$B$3:$B$1000)/((MAESTRO!$B$3:$B$1000="ASMAR DIRECCIÓN")*(UPPER(MAESTRO!$L$3:$L$1000)="CONFIRMADO")),ROWS($A$3:A56))),"")</f>
        <v/>
      </c>
      <c r="H56" s="11" t="str">
        <f ca="1">IFERROR(INDEX(MAESTRO!H:H,_xludf.AGGREGATE(15,6,ROW(MAESTRO!$B$3:$B$1000)/((MAESTRO!$B$3:$B$1000="ASMAR DIRECCIÓN")*(UPPER(MAESTRO!$L$3:$L$1000)="CONFIRMADO")),ROWS($A$3:A56))),"")</f>
        <v/>
      </c>
      <c r="I56" s="11" t="str">
        <f ca="1">IFERROR(INDEX(MAESTRO!I:I,_xludf.AGGREGATE(15,6,ROW(MAESTRO!$B$3:$B$1000)/((MAESTRO!$B$3:$B$1000="ASMAR DIRECCIÓN")*(UPPER(MAESTRO!$L$3:$L$1000)="CONFIRMADO")),ROWS($A$3:A56))),"")</f>
        <v/>
      </c>
      <c r="J56" s="11" t="str">
        <f ca="1">IFERROR(INDEX(MAESTRO!J:J,_xludf.AGGREGATE(15,6,ROW(MAESTRO!$B$3:$B$1000)/((MAESTRO!$B$3:$B$1000="ASMAR DIRECCIÓN")*(UPPER(MAESTRO!$L$3:$L$1000)="CONFIRMADO")),ROWS($A$3:A56))),"")</f>
        <v/>
      </c>
      <c r="K56" s="11" t="str">
        <f ca="1">IFERROR(INDEX(MAESTRO!K:K,_xludf.AGGREGATE(15,6,ROW(MAESTRO!$B$3:$B$1000)/((MAESTRO!$B$3:$B$1000="ASMAR DIRECCIÓN")*(UPPER(MAESTRO!$L$3:$L$1000)="CONFIRMADO")),ROWS($A$3:A56))),"")</f>
        <v/>
      </c>
      <c r="L56" s="11" t="str">
        <f ca="1">IFERROR(INDEX(MAESTRO!L:L,_xludf.AGGREGATE(15,6,ROW(MAESTRO!$B$3:$B$1000)/((MAESTRO!$B$3:$B$1000="ASMAR DIRECCIÓN")*(UPPER(MAESTRO!$L$3:$L$1000)="CONFIRMADO")),ROWS($A$3:A56))),"")</f>
        <v/>
      </c>
      <c r="M56" s="11" t="str">
        <f ca="1">IFERROR(INDEX(MAESTRO!M:M,_xludf.AGGREGATE(15,6,ROW(MAESTRO!$B$3:$B$1000)/((MAESTRO!$B$3:$B$1000="ASMAR DIRECCIÓN")*(UPPER(MAESTRO!$L$3:$L$1000)="CONFIRMADO")),ROWS($A$3:A56))),"")</f>
        <v/>
      </c>
      <c r="N56" s="11" t="str">
        <f ca="1">IFERROR(INDEX(MAESTRO!N:N,_xludf.AGGREGATE(15,6,ROW(MAESTRO!$B$3:$B$1000)/((MAESTRO!$B$3:$B$1000="ASMAR DIRECCIÓN")*(UPPER(MAESTRO!$L$3:$L$1000)="CONFIRMADO")),ROWS($A$3:A56))),"")</f>
        <v/>
      </c>
      <c r="O56" s="11" t="str">
        <f ca="1">IFERROR(INDEX(MAESTRO!O:O,_xludf.AGGREGATE(15,6,ROW(MAESTRO!$B$3:$B$1000)/((MAESTRO!$B$3:$B$1000="ASMAR DIRECCIÓN")*(UPPER(MAESTRO!$L$3:$L$1000)="CONFIRMADO")),ROWS($A$3:A56))),"")</f>
        <v/>
      </c>
      <c r="P56" s="11" t="str">
        <f ca="1">IFERROR(INDEX(MAESTRO!P:P,_xludf.AGGREGATE(15,6,ROW(MAESTRO!$B$3:$B$1000)/((MAESTRO!$B$3:$B$1000="ASMAR DIRECCIÓN")*(UPPER(MAESTRO!$L$3:$L$1000)="CONFIRMADO")),ROWS($A$3:A56))),"")</f>
        <v/>
      </c>
      <c r="Q56" s="11" t="str">
        <f ca="1">IFERROR(INDEX(MAESTRO!Q:Q,_xludf.AGGREGATE(15,6,ROW(MAESTRO!$B$3:$B$1000)/((MAESTRO!$B$3:$B$1000="ASMAR DIRECCIÓN")*(UPPER(MAESTRO!$L$3:$L$1000)="CONFIRMADO")),ROWS($A$3:A56))),"")</f>
        <v/>
      </c>
      <c r="R56" s="11" t="str">
        <f ca="1">IFERROR(INDEX(MAESTRO!R:R,_xludf.AGGREGATE(15,6,ROW(MAESTRO!$B$3:$B$1000)/((MAESTRO!$B$3:$B$1000="ASMAR DIRECCIÓN")*(UPPER(MAESTRO!$L$3:$L$1000)="CONFIRMADO")),ROWS($A$3:A56))),"")</f>
        <v/>
      </c>
      <c r="S56" s="11" t="str">
        <f ca="1">IFERROR(INDEX(MAESTRO!S:S,_xludf.AGGREGATE(15,6,ROW(MAESTRO!$B$3:$B$1000)/((MAESTRO!$B$3:$B$1000="ASMAR DIRECCIÓN")*(UPPER(MAESTRO!$L$3:$L$1000)="CONFIRMADO")),ROWS($A$3:A56))),"")</f>
        <v/>
      </c>
      <c r="T56" s="11" t="str">
        <f ca="1">IFERROR(INDEX(MAESTRO!T:T,_xludf.AGGREGATE(15,6,ROW(MAESTRO!$B$3:$B$1000)/((MAESTRO!$B$3:$B$1000="ASMAR DIRECCIÓN")*(UPPER(MAESTRO!$L$3:$L$1000)="CONFIRMADO")),ROWS($A$3:A56))),"")</f>
        <v/>
      </c>
      <c r="U56" s="11" t="str">
        <f ca="1">IFERROR(INDEX(MAESTRO!U:U,_xludf.AGGREGATE(15,6,ROW(MAESTRO!$B$3:$B$1000)/((MAESTRO!$B$3:$B$1000="ASMAR DIRECCIÓN")*(UPPER(MAESTRO!$L$3:$L$1000)="CONFIRMADO")),ROWS($A$3:A56))),"")</f>
        <v/>
      </c>
      <c r="V56" s="11" t="str">
        <f ca="1">IFERROR(INDEX(MAESTRO!V:V,_xludf.AGGREGATE(15,6,ROW(MAESTRO!$B$3:$B$1000)/((MAESTRO!$B$3:$B$1000="ASMAR DIRECCIÓN")*(UPPER(MAESTRO!$L$3:$L$1000)="CONFIRMADO")),ROWS($A$3:A56))),"")</f>
        <v/>
      </c>
      <c r="W56" s="11" t="str">
        <f ca="1">IFERROR(INDEX(MAESTRO!W:W,_xludf.AGGREGATE(15,6,ROW(MAESTRO!$B$3:$B$1000)/((MAESTRO!$B$3:$B$1000="ASMAR DIRECCIÓN")*(UPPER(MAESTRO!$L$3:$L$1000)="CONFIRMADO")),ROWS($A$3:A56))),"")</f>
        <v/>
      </c>
      <c r="X56" s="11" t="str">
        <f ca="1">IFERROR(INDEX(MAESTRO!X:X,_xludf.AGGREGATE(15,6,ROW(MAESTRO!$B$3:$B$1000)/((MAESTRO!$B$3:$B$1000="ASMAR DIRECCIÓN")*(UPPER(MAESTRO!$L$3:$L$1000)="CONFIRMADO")),ROWS($A$3:A56))),"")</f>
        <v/>
      </c>
    </row>
    <row r="57" spans="1:24" ht="22.05" customHeight="1">
      <c r="A57" s="10" t="str">
        <f ca="1">IFERROR(INDEX(MAESTRO!A:A,_xludf.AGGREGATE(15,6,ROW(MAESTRO!$B$3:$B$1000)/((MAESTRO!$B$3:$B$1000="ASMAR DIRECCIÓN")*(UPPER(MAESTRO!$L$3:$L$1000)="CONFIRMADO")),ROWS($A$3:A57))),"")</f>
        <v/>
      </c>
      <c r="B57" s="10" t="str">
        <f ca="1">IFERROR(INDEX(MAESTRO!B:B,_xludf.AGGREGATE(15,6,ROW(MAESTRO!$B$3:$B$1000)/((MAESTRO!$B$3:$B$1000="ASMAR DIRECCIÓN")*(UPPER(MAESTRO!$L$3:$L$1000)="CONFIRMADO")),ROWS($A$3:A57))),"")</f>
        <v/>
      </c>
      <c r="C57" s="10" t="str">
        <f ca="1">IFERROR(INDEX(MAESTRO!C:C,_xludf.AGGREGATE(15,6,ROW(MAESTRO!$B$3:$B$1000)/((MAESTRO!$B$3:$B$1000="ASMAR DIRECCIÓN")*(UPPER(MAESTRO!$L$3:$L$1000)="CONFIRMADO")),ROWS($A$3:A57))),"")</f>
        <v/>
      </c>
      <c r="D57" s="10" t="str">
        <f ca="1">IFERROR(INDEX(MAESTRO!D:D,_xludf.AGGREGATE(15,6,ROW(MAESTRO!$B$3:$B$1000)/((MAESTRO!$B$3:$B$1000="ASMAR DIRECCIÓN")*(UPPER(MAESTRO!$L$3:$L$1000)="CONFIRMADO")),ROWS($A$3:A57))),"")</f>
        <v/>
      </c>
      <c r="E57" s="10" t="str">
        <f ca="1">IFERROR(INDEX(MAESTRO!E:E,_xludf.AGGREGATE(15,6,ROW(MAESTRO!$B$3:$B$1000)/((MAESTRO!$B$3:$B$1000="ASMAR DIRECCIÓN")*(UPPER(MAESTRO!$L$3:$L$1000)="CONFIRMADO")),ROWS($A$3:A57))),"")</f>
        <v/>
      </c>
      <c r="F57" s="10" t="str">
        <f ca="1">IFERROR(INDEX(MAESTRO!F:F,_xludf.AGGREGATE(15,6,ROW(MAESTRO!$B$3:$B$1000)/((MAESTRO!$B$3:$B$1000="ASMAR DIRECCIÓN")*(UPPER(MAESTRO!$L$3:$L$1000)="CONFIRMADO")),ROWS($A$3:A57))),"")</f>
        <v/>
      </c>
      <c r="G57" s="10" t="str">
        <f ca="1">IFERROR(INDEX(MAESTRO!G:G,_xludf.AGGREGATE(15,6,ROW(MAESTRO!$B$3:$B$1000)/((MAESTRO!$B$3:$B$1000="ASMAR DIRECCIÓN")*(UPPER(MAESTRO!$L$3:$L$1000)="CONFIRMADO")),ROWS($A$3:A57))),"")</f>
        <v/>
      </c>
      <c r="H57" s="10" t="str">
        <f ca="1">IFERROR(INDEX(MAESTRO!H:H,_xludf.AGGREGATE(15,6,ROW(MAESTRO!$B$3:$B$1000)/((MAESTRO!$B$3:$B$1000="ASMAR DIRECCIÓN")*(UPPER(MAESTRO!$L$3:$L$1000)="CONFIRMADO")),ROWS($A$3:A57))),"")</f>
        <v/>
      </c>
      <c r="I57" s="10" t="str">
        <f ca="1">IFERROR(INDEX(MAESTRO!I:I,_xludf.AGGREGATE(15,6,ROW(MAESTRO!$B$3:$B$1000)/((MAESTRO!$B$3:$B$1000="ASMAR DIRECCIÓN")*(UPPER(MAESTRO!$L$3:$L$1000)="CONFIRMADO")),ROWS($A$3:A57))),"")</f>
        <v/>
      </c>
      <c r="J57" s="10" t="str">
        <f ca="1">IFERROR(INDEX(MAESTRO!J:J,_xludf.AGGREGATE(15,6,ROW(MAESTRO!$B$3:$B$1000)/((MAESTRO!$B$3:$B$1000="ASMAR DIRECCIÓN")*(UPPER(MAESTRO!$L$3:$L$1000)="CONFIRMADO")),ROWS($A$3:A57))),"")</f>
        <v/>
      </c>
      <c r="K57" s="10" t="str">
        <f ca="1">IFERROR(INDEX(MAESTRO!K:K,_xludf.AGGREGATE(15,6,ROW(MAESTRO!$B$3:$B$1000)/((MAESTRO!$B$3:$B$1000="ASMAR DIRECCIÓN")*(UPPER(MAESTRO!$L$3:$L$1000)="CONFIRMADO")),ROWS($A$3:A57))),"")</f>
        <v/>
      </c>
      <c r="L57" s="10" t="str">
        <f ca="1">IFERROR(INDEX(MAESTRO!L:L,_xludf.AGGREGATE(15,6,ROW(MAESTRO!$B$3:$B$1000)/((MAESTRO!$B$3:$B$1000="ASMAR DIRECCIÓN")*(UPPER(MAESTRO!$L$3:$L$1000)="CONFIRMADO")),ROWS($A$3:A57))),"")</f>
        <v/>
      </c>
      <c r="M57" s="10" t="str">
        <f ca="1">IFERROR(INDEX(MAESTRO!M:M,_xludf.AGGREGATE(15,6,ROW(MAESTRO!$B$3:$B$1000)/((MAESTRO!$B$3:$B$1000="ASMAR DIRECCIÓN")*(UPPER(MAESTRO!$L$3:$L$1000)="CONFIRMADO")),ROWS($A$3:A57))),"")</f>
        <v/>
      </c>
      <c r="N57" s="10" t="str">
        <f ca="1">IFERROR(INDEX(MAESTRO!N:N,_xludf.AGGREGATE(15,6,ROW(MAESTRO!$B$3:$B$1000)/((MAESTRO!$B$3:$B$1000="ASMAR DIRECCIÓN")*(UPPER(MAESTRO!$L$3:$L$1000)="CONFIRMADO")),ROWS($A$3:A57))),"")</f>
        <v/>
      </c>
      <c r="O57" s="10" t="str">
        <f ca="1">IFERROR(INDEX(MAESTRO!O:O,_xludf.AGGREGATE(15,6,ROW(MAESTRO!$B$3:$B$1000)/((MAESTRO!$B$3:$B$1000="ASMAR DIRECCIÓN")*(UPPER(MAESTRO!$L$3:$L$1000)="CONFIRMADO")),ROWS($A$3:A57))),"")</f>
        <v/>
      </c>
      <c r="P57" s="10" t="str">
        <f ca="1">IFERROR(INDEX(MAESTRO!P:P,_xludf.AGGREGATE(15,6,ROW(MAESTRO!$B$3:$B$1000)/((MAESTRO!$B$3:$B$1000="ASMAR DIRECCIÓN")*(UPPER(MAESTRO!$L$3:$L$1000)="CONFIRMADO")),ROWS($A$3:A57))),"")</f>
        <v/>
      </c>
      <c r="Q57" s="10" t="str">
        <f ca="1">IFERROR(INDEX(MAESTRO!Q:Q,_xludf.AGGREGATE(15,6,ROW(MAESTRO!$B$3:$B$1000)/((MAESTRO!$B$3:$B$1000="ASMAR DIRECCIÓN")*(UPPER(MAESTRO!$L$3:$L$1000)="CONFIRMADO")),ROWS($A$3:A57))),"")</f>
        <v/>
      </c>
      <c r="R57" s="10" t="str">
        <f ca="1">IFERROR(INDEX(MAESTRO!R:R,_xludf.AGGREGATE(15,6,ROW(MAESTRO!$B$3:$B$1000)/((MAESTRO!$B$3:$B$1000="ASMAR DIRECCIÓN")*(UPPER(MAESTRO!$L$3:$L$1000)="CONFIRMADO")),ROWS($A$3:A57))),"")</f>
        <v/>
      </c>
      <c r="S57" s="10" t="str">
        <f ca="1">IFERROR(INDEX(MAESTRO!S:S,_xludf.AGGREGATE(15,6,ROW(MAESTRO!$B$3:$B$1000)/((MAESTRO!$B$3:$B$1000="ASMAR DIRECCIÓN")*(UPPER(MAESTRO!$L$3:$L$1000)="CONFIRMADO")),ROWS($A$3:A57))),"")</f>
        <v/>
      </c>
      <c r="T57" s="10" t="str">
        <f ca="1">IFERROR(INDEX(MAESTRO!T:T,_xludf.AGGREGATE(15,6,ROW(MAESTRO!$B$3:$B$1000)/((MAESTRO!$B$3:$B$1000="ASMAR DIRECCIÓN")*(UPPER(MAESTRO!$L$3:$L$1000)="CONFIRMADO")),ROWS($A$3:A57))),"")</f>
        <v/>
      </c>
      <c r="U57" s="10" t="str">
        <f ca="1">IFERROR(INDEX(MAESTRO!U:U,_xludf.AGGREGATE(15,6,ROW(MAESTRO!$B$3:$B$1000)/((MAESTRO!$B$3:$B$1000="ASMAR DIRECCIÓN")*(UPPER(MAESTRO!$L$3:$L$1000)="CONFIRMADO")),ROWS($A$3:A57))),"")</f>
        <v/>
      </c>
      <c r="V57" s="10" t="str">
        <f ca="1">IFERROR(INDEX(MAESTRO!V:V,_xludf.AGGREGATE(15,6,ROW(MAESTRO!$B$3:$B$1000)/((MAESTRO!$B$3:$B$1000="ASMAR DIRECCIÓN")*(UPPER(MAESTRO!$L$3:$L$1000)="CONFIRMADO")),ROWS($A$3:A57))),"")</f>
        <v/>
      </c>
      <c r="W57" s="10" t="str">
        <f ca="1">IFERROR(INDEX(MAESTRO!W:W,_xludf.AGGREGATE(15,6,ROW(MAESTRO!$B$3:$B$1000)/((MAESTRO!$B$3:$B$1000="ASMAR DIRECCIÓN")*(UPPER(MAESTRO!$L$3:$L$1000)="CONFIRMADO")),ROWS($A$3:A57))),"")</f>
        <v/>
      </c>
      <c r="X57" s="10" t="str">
        <f ca="1">IFERROR(INDEX(MAESTRO!X:X,_xludf.AGGREGATE(15,6,ROW(MAESTRO!$B$3:$B$1000)/((MAESTRO!$B$3:$B$1000="ASMAR DIRECCIÓN")*(UPPER(MAESTRO!$L$3:$L$1000)="CONFIRMADO")),ROWS($A$3:A57))),"")</f>
        <v/>
      </c>
    </row>
    <row r="58" spans="1:24" ht="22.05" customHeight="1">
      <c r="A58" s="11" t="str">
        <f ca="1">IFERROR(INDEX(MAESTRO!A:A,_xludf.AGGREGATE(15,6,ROW(MAESTRO!$B$3:$B$1000)/((MAESTRO!$B$3:$B$1000="ASMAR DIRECCIÓN")*(UPPER(MAESTRO!$L$3:$L$1000)="CONFIRMADO")),ROWS($A$3:A58))),"")</f>
        <v/>
      </c>
      <c r="B58" s="11" t="str">
        <f ca="1">IFERROR(INDEX(MAESTRO!B:B,_xludf.AGGREGATE(15,6,ROW(MAESTRO!$B$3:$B$1000)/((MAESTRO!$B$3:$B$1000="ASMAR DIRECCIÓN")*(UPPER(MAESTRO!$L$3:$L$1000)="CONFIRMADO")),ROWS($A$3:A58))),"")</f>
        <v/>
      </c>
      <c r="C58" s="11" t="str">
        <f ca="1">IFERROR(INDEX(MAESTRO!C:C,_xludf.AGGREGATE(15,6,ROW(MAESTRO!$B$3:$B$1000)/((MAESTRO!$B$3:$B$1000="ASMAR DIRECCIÓN")*(UPPER(MAESTRO!$L$3:$L$1000)="CONFIRMADO")),ROWS($A$3:A58))),"")</f>
        <v/>
      </c>
      <c r="D58" s="11" t="str">
        <f ca="1">IFERROR(INDEX(MAESTRO!D:D,_xludf.AGGREGATE(15,6,ROW(MAESTRO!$B$3:$B$1000)/((MAESTRO!$B$3:$B$1000="ASMAR DIRECCIÓN")*(UPPER(MAESTRO!$L$3:$L$1000)="CONFIRMADO")),ROWS($A$3:A58))),"")</f>
        <v/>
      </c>
      <c r="E58" s="11" t="str">
        <f ca="1">IFERROR(INDEX(MAESTRO!E:E,_xludf.AGGREGATE(15,6,ROW(MAESTRO!$B$3:$B$1000)/((MAESTRO!$B$3:$B$1000="ASMAR DIRECCIÓN")*(UPPER(MAESTRO!$L$3:$L$1000)="CONFIRMADO")),ROWS($A$3:A58))),"")</f>
        <v/>
      </c>
      <c r="F58" s="11" t="str">
        <f ca="1">IFERROR(INDEX(MAESTRO!F:F,_xludf.AGGREGATE(15,6,ROW(MAESTRO!$B$3:$B$1000)/((MAESTRO!$B$3:$B$1000="ASMAR DIRECCIÓN")*(UPPER(MAESTRO!$L$3:$L$1000)="CONFIRMADO")),ROWS($A$3:A58))),"")</f>
        <v/>
      </c>
      <c r="G58" s="11" t="str">
        <f ca="1">IFERROR(INDEX(MAESTRO!G:G,_xludf.AGGREGATE(15,6,ROW(MAESTRO!$B$3:$B$1000)/((MAESTRO!$B$3:$B$1000="ASMAR DIRECCIÓN")*(UPPER(MAESTRO!$L$3:$L$1000)="CONFIRMADO")),ROWS($A$3:A58))),"")</f>
        <v/>
      </c>
      <c r="H58" s="11" t="str">
        <f ca="1">IFERROR(INDEX(MAESTRO!H:H,_xludf.AGGREGATE(15,6,ROW(MAESTRO!$B$3:$B$1000)/((MAESTRO!$B$3:$B$1000="ASMAR DIRECCIÓN")*(UPPER(MAESTRO!$L$3:$L$1000)="CONFIRMADO")),ROWS($A$3:A58))),"")</f>
        <v/>
      </c>
      <c r="I58" s="11" t="str">
        <f ca="1">IFERROR(INDEX(MAESTRO!I:I,_xludf.AGGREGATE(15,6,ROW(MAESTRO!$B$3:$B$1000)/((MAESTRO!$B$3:$B$1000="ASMAR DIRECCIÓN")*(UPPER(MAESTRO!$L$3:$L$1000)="CONFIRMADO")),ROWS($A$3:A58))),"")</f>
        <v/>
      </c>
      <c r="J58" s="11" t="str">
        <f ca="1">IFERROR(INDEX(MAESTRO!J:J,_xludf.AGGREGATE(15,6,ROW(MAESTRO!$B$3:$B$1000)/((MAESTRO!$B$3:$B$1000="ASMAR DIRECCIÓN")*(UPPER(MAESTRO!$L$3:$L$1000)="CONFIRMADO")),ROWS($A$3:A58))),"")</f>
        <v/>
      </c>
      <c r="K58" s="11" t="str">
        <f ca="1">IFERROR(INDEX(MAESTRO!K:K,_xludf.AGGREGATE(15,6,ROW(MAESTRO!$B$3:$B$1000)/((MAESTRO!$B$3:$B$1000="ASMAR DIRECCIÓN")*(UPPER(MAESTRO!$L$3:$L$1000)="CONFIRMADO")),ROWS($A$3:A58))),"")</f>
        <v/>
      </c>
      <c r="L58" s="11" t="str">
        <f ca="1">IFERROR(INDEX(MAESTRO!L:L,_xludf.AGGREGATE(15,6,ROW(MAESTRO!$B$3:$B$1000)/((MAESTRO!$B$3:$B$1000="ASMAR DIRECCIÓN")*(UPPER(MAESTRO!$L$3:$L$1000)="CONFIRMADO")),ROWS($A$3:A58))),"")</f>
        <v/>
      </c>
      <c r="M58" s="11" t="str">
        <f ca="1">IFERROR(INDEX(MAESTRO!M:M,_xludf.AGGREGATE(15,6,ROW(MAESTRO!$B$3:$B$1000)/((MAESTRO!$B$3:$B$1000="ASMAR DIRECCIÓN")*(UPPER(MAESTRO!$L$3:$L$1000)="CONFIRMADO")),ROWS($A$3:A58))),"")</f>
        <v/>
      </c>
      <c r="N58" s="11" t="str">
        <f ca="1">IFERROR(INDEX(MAESTRO!N:N,_xludf.AGGREGATE(15,6,ROW(MAESTRO!$B$3:$B$1000)/((MAESTRO!$B$3:$B$1000="ASMAR DIRECCIÓN")*(UPPER(MAESTRO!$L$3:$L$1000)="CONFIRMADO")),ROWS($A$3:A58))),"")</f>
        <v/>
      </c>
      <c r="O58" s="11" t="str">
        <f ca="1">IFERROR(INDEX(MAESTRO!O:O,_xludf.AGGREGATE(15,6,ROW(MAESTRO!$B$3:$B$1000)/((MAESTRO!$B$3:$B$1000="ASMAR DIRECCIÓN")*(UPPER(MAESTRO!$L$3:$L$1000)="CONFIRMADO")),ROWS($A$3:A58))),"")</f>
        <v/>
      </c>
      <c r="P58" s="11" t="str">
        <f ca="1">IFERROR(INDEX(MAESTRO!P:P,_xludf.AGGREGATE(15,6,ROW(MAESTRO!$B$3:$B$1000)/((MAESTRO!$B$3:$B$1000="ASMAR DIRECCIÓN")*(UPPER(MAESTRO!$L$3:$L$1000)="CONFIRMADO")),ROWS($A$3:A58))),"")</f>
        <v/>
      </c>
      <c r="Q58" s="11" t="str">
        <f ca="1">IFERROR(INDEX(MAESTRO!Q:Q,_xludf.AGGREGATE(15,6,ROW(MAESTRO!$B$3:$B$1000)/((MAESTRO!$B$3:$B$1000="ASMAR DIRECCIÓN")*(UPPER(MAESTRO!$L$3:$L$1000)="CONFIRMADO")),ROWS($A$3:A58))),"")</f>
        <v/>
      </c>
      <c r="R58" s="11" t="str">
        <f ca="1">IFERROR(INDEX(MAESTRO!R:R,_xludf.AGGREGATE(15,6,ROW(MAESTRO!$B$3:$B$1000)/((MAESTRO!$B$3:$B$1000="ASMAR DIRECCIÓN")*(UPPER(MAESTRO!$L$3:$L$1000)="CONFIRMADO")),ROWS($A$3:A58))),"")</f>
        <v/>
      </c>
      <c r="S58" s="11" t="str">
        <f ca="1">IFERROR(INDEX(MAESTRO!S:S,_xludf.AGGREGATE(15,6,ROW(MAESTRO!$B$3:$B$1000)/((MAESTRO!$B$3:$B$1000="ASMAR DIRECCIÓN")*(UPPER(MAESTRO!$L$3:$L$1000)="CONFIRMADO")),ROWS($A$3:A58))),"")</f>
        <v/>
      </c>
      <c r="T58" s="11" t="str">
        <f ca="1">IFERROR(INDEX(MAESTRO!T:T,_xludf.AGGREGATE(15,6,ROW(MAESTRO!$B$3:$B$1000)/((MAESTRO!$B$3:$B$1000="ASMAR DIRECCIÓN")*(UPPER(MAESTRO!$L$3:$L$1000)="CONFIRMADO")),ROWS($A$3:A58))),"")</f>
        <v/>
      </c>
      <c r="U58" s="11" t="str">
        <f ca="1">IFERROR(INDEX(MAESTRO!U:U,_xludf.AGGREGATE(15,6,ROW(MAESTRO!$B$3:$B$1000)/((MAESTRO!$B$3:$B$1000="ASMAR DIRECCIÓN")*(UPPER(MAESTRO!$L$3:$L$1000)="CONFIRMADO")),ROWS($A$3:A58))),"")</f>
        <v/>
      </c>
      <c r="V58" s="11" t="str">
        <f ca="1">IFERROR(INDEX(MAESTRO!V:V,_xludf.AGGREGATE(15,6,ROW(MAESTRO!$B$3:$B$1000)/((MAESTRO!$B$3:$B$1000="ASMAR DIRECCIÓN")*(UPPER(MAESTRO!$L$3:$L$1000)="CONFIRMADO")),ROWS($A$3:A58))),"")</f>
        <v/>
      </c>
      <c r="W58" s="11" t="str">
        <f ca="1">IFERROR(INDEX(MAESTRO!W:W,_xludf.AGGREGATE(15,6,ROW(MAESTRO!$B$3:$B$1000)/((MAESTRO!$B$3:$B$1000="ASMAR DIRECCIÓN")*(UPPER(MAESTRO!$L$3:$L$1000)="CONFIRMADO")),ROWS($A$3:A58))),"")</f>
        <v/>
      </c>
      <c r="X58" s="11" t="str">
        <f ca="1">IFERROR(INDEX(MAESTRO!X:X,_xludf.AGGREGATE(15,6,ROW(MAESTRO!$B$3:$B$1000)/((MAESTRO!$B$3:$B$1000="ASMAR DIRECCIÓN")*(UPPER(MAESTRO!$L$3:$L$1000)="CONFIRMADO")),ROWS($A$3:A58))),"")</f>
        <v/>
      </c>
    </row>
    <row r="59" spans="1:24" ht="22.05" customHeight="1">
      <c r="A59" s="10" t="str">
        <f ca="1">IFERROR(INDEX(MAESTRO!A:A,_xludf.AGGREGATE(15,6,ROW(MAESTRO!$B$3:$B$1000)/((MAESTRO!$B$3:$B$1000="ASMAR DIRECCIÓN")*(UPPER(MAESTRO!$L$3:$L$1000)="CONFIRMADO")),ROWS($A$3:A59))),"")</f>
        <v/>
      </c>
      <c r="B59" s="10" t="str">
        <f ca="1">IFERROR(INDEX(MAESTRO!B:B,_xludf.AGGREGATE(15,6,ROW(MAESTRO!$B$3:$B$1000)/((MAESTRO!$B$3:$B$1000="ASMAR DIRECCIÓN")*(UPPER(MAESTRO!$L$3:$L$1000)="CONFIRMADO")),ROWS($A$3:A59))),"")</f>
        <v/>
      </c>
      <c r="C59" s="10" t="str">
        <f ca="1">IFERROR(INDEX(MAESTRO!C:C,_xludf.AGGREGATE(15,6,ROW(MAESTRO!$B$3:$B$1000)/((MAESTRO!$B$3:$B$1000="ASMAR DIRECCIÓN")*(UPPER(MAESTRO!$L$3:$L$1000)="CONFIRMADO")),ROWS($A$3:A59))),"")</f>
        <v/>
      </c>
      <c r="D59" s="10" t="str">
        <f ca="1">IFERROR(INDEX(MAESTRO!D:D,_xludf.AGGREGATE(15,6,ROW(MAESTRO!$B$3:$B$1000)/((MAESTRO!$B$3:$B$1000="ASMAR DIRECCIÓN")*(UPPER(MAESTRO!$L$3:$L$1000)="CONFIRMADO")),ROWS($A$3:A59))),"")</f>
        <v/>
      </c>
      <c r="E59" s="10" t="str">
        <f ca="1">IFERROR(INDEX(MAESTRO!E:E,_xludf.AGGREGATE(15,6,ROW(MAESTRO!$B$3:$B$1000)/((MAESTRO!$B$3:$B$1000="ASMAR DIRECCIÓN")*(UPPER(MAESTRO!$L$3:$L$1000)="CONFIRMADO")),ROWS($A$3:A59))),"")</f>
        <v/>
      </c>
      <c r="F59" s="10" t="str">
        <f ca="1">IFERROR(INDEX(MAESTRO!F:F,_xludf.AGGREGATE(15,6,ROW(MAESTRO!$B$3:$B$1000)/((MAESTRO!$B$3:$B$1000="ASMAR DIRECCIÓN")*(UPPER(MAESTRO!$L$3:$L$1000)="CONFIRMADO")),ROWS($A$3:A59))),"")</f>
        <v/>
      </c>
      <c r="G59" s="10" t="str">
        <f ca="1">IFERROR(INDEX(MAESTRO!G:G,_xludf.AGGREGATE(15,6,ROW(MAESTRO!$B$3:$B$1000)/((MAESTRO!$B$3:$B$1000="ASMAR DIRECCIÓN")*(UPPER(MAESTRO!$L$3:$L$1000)="CONFIRMADO")),ROWS($A$3:A59))),"")</f>
        <v/>
      </c>
      <c r="H59" s="10" t="str">
        <f ca="1">IFERROR(INDEX(MAESTRO!H:H,_xludf.AGGREGATE(15,6,ROW(MAESTRO!$B$3:$B$1000)/((MAESTRO!$B$3:$B$1000="ASMAR DIRECCIÓN")*(UPPER(MAESTRO!$L$3:$L$1000)="CONFIRMADO")),ROWS($A$3:A59))),"")</f>
        <v/>
      </c>
      <c r="I59" s="10" t="str">
        <f ca="1">IFERROR(INDEX(MAESTRO!I:I,_xludf.AGGREGATE(15,6,ROW(MAESTRO!$B$3:$B$1000)/((MAESTRO!$B$3:$B$1000="ASMAR DIRECCIÓN")*(UPPER(MAESTRO!$L$3:$L$1000)="CONFIRMADO")),ROWS($A$3:A59))),"")</f>
        <v/>
      </c>
      <c r="J59" s="10" t="str">
        <f ca="1">IFERROR(INDEX(MAESTRO!J:J,_xludf.AGGREGATE(15,6,ROW(MAESTRO!$B$3:$B$1000)/((MAESTRO!$B$3:$B$1000="ASMAR DIRECCIÓN")*(UPPER(MAESTRO!$L$3:$L$1000)="CONFIRMADO")),ROWS($A$3:A59))),"")</f>
        <v/>
      </c>
      <c r="K59" s="10" t="str">
        <f ca="1">IFERROR(INDEX(MAESTRO!K:K,_xludf.AGGREGATE(15,6,ROW(MAESTRO!$B$3:$B$1000)/((MAESTRO!$B$3:$B$1000="ASMAR DIRECCIÓN")*(UPPER(MAESTRO!$L$3:$L$1000)="CONFIRMADO")),ROWS($A$3:A59))),"")</f>
        <v/>
      </c>
      <c r="L59" s="10" t="str">
        <f ca="1">IFERROR(INDEX(MAESTRO!L:L,_xludf.AGGREGATE(15,6,ROW(MAESTRO!$B$3:$B$1000)/((MAESTRO!$B$3:$B$1000="ASMAR DIRECCIÓN")*(UPPER(MAESTRO!$L$3:$L$1000)="CONFIRMADO")),ROWS($A$3:A59))),"")</f>
        <v/>
      </c>
      <c r="M59" s="10" t="str">
        <f ca="1">IFERROR(INDEX(MAESTRO!M:M,_xludf.AGGREGATE(15,6,ROW(MAESTRO!$B$3:$B$1000)/((MAESTRO!$B$3:$B$1000="ASMAR DIRECCIÓN")*(UPPER(MAESTRO!$L$3:$L$1000)="CONFIRMADO")),ROWS($A$3:A59))),"")</f>
        <v/>
      </c>
      <c r="N59" s="10" t="str">
        <f ca="1">IFERROR(INDEX(MAESTRO!N:N,_xludf.AGGREGATE(15,6,ROW(MAESTRO!$B$3:$B$1000)/((MAESTRO!$B$3:$B$1000="ASMAR DIRECCIÓN")*(UPPER(MAESTRO!$L$3:$L$1000)="CONFIRMADO")),ROWS($A$3:A59))),"")</f>
        <v/>
      </c>
      <c r="O59" s="10" t="str">
        <f ca="1">IFERROR(INDEX(MAESTRO!O:O,_xludf.AGGREGATE(15,6,ROW(MAESTRO!$B$3:$B$1000)/((MAESTRO!$B$3:$B$1000="ASMAR DIRECCIÓN")*(UPPER(MAESTRO!$L$3:$L$1000)="CONFIRMADO")),ROWS($A$3:A59))),"")</f>
        <v/>
      </c>
      <c r="P59" s="10" t="str">
        <f ca="1">IFERROR(INDEX(MAESTRO!P:P,_xludf.AGGREGATE(15,6,ROW(MAESTRO!$B$3:$B$1000)/((MAESTRO!$B$3:$B$1000="ASMAR DIRECCIÓN")*(UPPER(MAESTRO!$L$3:$L$1000)="CONFIRMADO")),ROWS($A$3:A59))),"")</f>
        <v/>
      </c>
      <c r="Q59" s="10" t="str">
        <f ca="1">IFERROR(INDEX(MAESTRO!Q:Q,_xludf.AGGREGATE(15,6,ROW(MAESTRO!$B$3:$B$1000)/((MAESTRO!$B$3:$B$1000="ASMAR DIRECCIÓN")*(UPPER(MAESTRO!$L$3:$L$1000)="CONFIRMADO")),ROWS($A$3:A59))),"")</f>
        <v/>
      </c>
      <c r="R59" s="10" t="str">
        <f ca="1">IFERROR(INDEX(MAESTRO!R:R,_xludf.AGGREGATE(15,6,ROW(MAESTRO!$B$3:$B$1000)/((MAESTRO!$B$3:$B$1000="ASMAR DIRECCIÓN")*(UPPER(MAESTRO!$L$3:$L$1000)="CONFIRMADO")),ROWS($A$3:A59))),"")</f>
        <v/>
      </c>
      <c r="S59" s="10" t="str">
        <f ca="1">IFERROR(INDEX(MAESTRO!S:S,_xludf.AGGREGATE(15,6,ROW(MAESTRO!$B$3:$B$1000)/((MAESTRO!$B$3:$B$1000="ASMAR DIRECCIÓN")*(UPPER(MAESTRO!$L$3:$L$1000)="CONFIRMADO")),ROWS($A$3:A59))),"")</f>
        <v/>
      </c>
      <c r="T59" s="10" t="str">
        <f ca="1">IFERROR(INDEX(MAESTRO!T:T,_xludf.AGGREGATE(15,6,ROW(MAESTRO!$B$3:$B$1000)/((MAESTRO!$B$3:$B$1000="ASMAR DIRECCIÓN")*(UPPER(MAESTRO!$L$3:$L$1000)="CONFIRMADO")),ROWS($A$3:A59))),"")</f>
        <v/>
      </c>
      <c r="U59" s="10" t="str">
        <f ca="1">IFERROR(INDEX(MAESTRO!U:U,_xludf.AGGREGATE(15,6,ROW(MAESTRO!$B$3:$B$1000)/((MAESTRO!$B$3:$B$1000="ASMAR DIRECCIÓN")*(UPPER(MAESTRO!$L$3:$L$1000)="CONFIRMADO")),ROWS($A$3:A59))),"")</f>
        <v/>
      </c>
      <c r="V59" s="10" t="str">
        <f ca="1">IFERROR(INDEX(MAESTRO!V:V,_xludf.AGGREGATE(15,6,ROW(MAESTRO!$B$3:$B$1000)/((MAESTRO!$B$3:$B$1000="ASMAR DIRECCIÓN")*(UPPER(MAESTRO!$L$3:$L$1000)="CONFIRMADO")),ROWS($A$3:A59))),"")</f>
        <v/>
      </c>
      <c r="W59" s="10" t="str">
        <f ca="1">IFERROR(INDEX(MAESTRO!W:W,_xludf.AGGREGATE(15,6,ROW(MAESTRO!$B$3:$B$1000)/((MAESTRO!$B$3:$B$1000="ASMAR DIRECCIÓN")*(UPPER(MAESTRO!$L$3:$L$1000)="CONFIRMADO")),ROWS($A$3:A59))),"")</f>
        <v/>
      </c>
      <c r="X59" s="10" t="str">
        <f ca="1">IFERROR(INDEX(MAESTRO!X:X,_xludf.AGGREGATE(15,6,ROW(MAESTRO!$B$3:$B$1000)/((MAESTRO!$B$3:$B$1000="ASMAR DIRECCIÓN")*(UPPER(MAESTRO!$L$3:$L$1000)="CONFIRMADO")),ROWS($A$3:A59))),"")</f>
        <v/>
      </c>
    </row>
    <row r="60" spans="1:24" ht="22.05" customHeight="1">
      <c r="A60" s="11" t="str">
        <f ca="1">IFERROR(INDEX(MAESTRO!A:A,_xludf.AGGREGATE(15,6,ROW(MAESTRO!$B$3:$B$1000)/((MAESTRO!$B$3:$B$1000="ASMAR DIRECCIÓN")*(UPPER(MAESTRO!$L$3:$L$1000)="CONFIRMADO")),ROWS($A$3:A60))),"")</f>
        <v/>
      </c>
      <c r="B60" s="11" t="str">
        <f ca="1">IFERROR(INDEX(MAESTRO!B:B,_xludf.AGGREGATE(15,6,ROW(MAESTRO!$B$3:$B$1000)/((MAESTRO!$B$3:$B$1000="ASMAR DIRECCIÓN")*(UPPER(MAESTRO!$L$3:$L$1000)="CONFIRMADO")),ROWS($A$3:A60))),"")</f>
        <v/>
      </c>
      <c r="C60" s="11" t="str">
        <f ca="1">IFERROR(INDEX(MAESTRO!C:C,_xludf.AGGREGATE(15,6,ROW(MAESTRO!$B$3:$B$1000)/((MAESTRO!$B$3:$B$1000="ASMAR DIRECCIÓN")*(UPPER(MAESTRO!$L$3:$L$1000)="CONFIRMADO")),ROWS($A$3:A60))),"")</f>
        <v/>
      </c>
      <c r="D60" s="11" t="str">
        <f ca="1">IFERROR(INDEX(MAESTRO!D:D,_xludf.AGGREGATE(15,6,ROW(MAESTRO!$B$3:$B$1000)/((MAESTRO!$B$3:$B$1000="ASMAR DIRECCIÓN")*(UPPER(MAESTRO!$L$3:$L$1000)="CONFIRMADO")),ROWS($A$3:A60))),"")</f>
        <v/>
      </c>
      <c r="E60" s="11" t="str">
        <f ca="1">IFERROR(INDEX(MAESTRO!E:E,_xludf.AGGREGATE(15,6,ROW(MAESTRO!$B$3:$B$1000)/((MAESTRO!$B$3:$B$1000="ASMAR DIRECCIÓN")*(UPPER(MAESTRO!$L$3:$L$1000)="CONFIRMADO")),ROWS($A$3:A60))),"")</f>
        <v/>
      </c>
      <c r="F60" s="11" t="str">
        <f ca="1">IFERROR(INDEX(MAESTRO!F:F,_xludf.AGGREGATE(15,6,ROW(MAESTRO!$B$3:$B$1000)/((MAESTRO!$B$3:$B$1000="ASMAR DIRECCIÓN")*(UPPER(MAESTRO!$L$3:$L$1000)="CONFIRMADO")),ROWS($A$3:A60))),"")</f>
        <v/>
      </c>
      <c r="G60" s="11" t="str">
        <f ca="1">IFERROR(INDEX(MAESTRO!G:G,_xludf.AGGREGATE(15,6,ROW(MAESTRO!$B$3:$B$1000)/((MAESTRO!$B$3:$B$1000="ASMAR DIRECCIÓN")*(UPPER(MAESTRO!$L$3:$L$1000)="CONFIRMADO")),ROWS($A$3:A60))),"")</f>
        <v/>
      </c>
      <c r="H60" s="11" t="str">
        <f ca="1">IFERROR(INDEX(MAESTRO!H:H,_xludf.AGGREGATE(15,6,ROW(MAESTRO!$B$3:$B$1000)/((MAESTRO!$B$3:$B$1000="ASMAR DIRECCIÓN")*(UPPER(MAESTRO!$L$3:$L$1000)="CONFIRMADO")),ROWS($A$3:A60))),"")</f>
        <v/>
      </c>
      <c r="I60" s="11" t="str">
        <f ca="1">IFERROR(INDEX(MAESTRO!I:I,_xludf.AGGREGATE(15,6,ROW(MAESTRO!$B$3:$B$1000)/((MAESTRO!$B$3:$B$1000="ASMAR DIRECCIÓN")*(UPPER(MAESTRO!$L$3:$L$1000)="CONFIRMADO")),ROWS($A$3:A60))),"")</f>
        <v/>
      </c>
      <c r="J60" s="11" t="str">
        <f ca="1">IFERROR(INDEX(MAESTRO!J:J,_xludf.AGGREGATE(15,6,ROW(MAESTRO!$B$3:$B$1000)/((MAESTRO!$B$3:$B$1000="ASMAR DIRECCIÓN")*(UPPER(MAESTRO!$L$3:$L$1000)="CONFIRMADO")),ROWS($A$3:A60))),"")</f>
        <v/>
      </c>
      <c r="K60" s="11" t="str">
        <f ca="1">IFERROR(INDEX(MAESTRO!K:K,_xludf.AGGREGATE(15,6,ROW(MAESTRO!$B$3:$B$1000)/((MAESTRO!$B$3:$B$1000="ASMAR DIRECCIÓN")*(UPPER(MAESTRO!$L$3:$L$1000)="CONFIRMADO")),ROWS($A$3:A60))),"")</f>
        <v/>
      </c>
      <c r="L60" s="11" t="str">
        <f ca="1">IFERROR(INDEX(MAESTRO!L:L,_xludf.AGGREGATE(15,6,ROW(MAESTRO!$B$3:$B$1000)/((MAESTRO!$B$3:$B$1000="ASMAR DIRECCIÓN")*(UPPER(MAESTRO!$L$3:$L$1000)="CONFIRMADO")),ROWS($A$3:A60))),"")</f>
        <v/>
      </c>
      <c r="M60" s="11" t="str">
        <f ca="1">IFERROR(INDEX(MAESTRO!M:M,_xludf.AGGREGATE(15,6,ROW(MAESTRO!$B$3:$B$1000)/((MAESTRO!$B$3:$B$1000="ASMAR DIRECCIÓN")*(UPPER(MAESTRO!$L$3:$L$1000)="CONFIRMADO")),ROWS($A$3:A60))),"")</f>
        <v/>
      </c>
      <c r="N60" s="11" t="str">
        <f ca="1">IFERROR(INDEX(MAESTRO!N:N,_xludf.AGGREGATE(15,6,ROW(MAESTRO!$B$3:$B$1000)/((MAESTRO!$B$3:$B$1000="ASMAR DIRECCIÓN")*(UPPER(MAESTRO!$L$3:$L$1000)="CONFIRMADO")),ROWS($A$3:A60))),"")</f>
        <v/>
      </c>
      <c r="O60" s="11" t="str">
        <f ca="1">IFERROR(INDEX(MAESTRO!O:O,_xludf.AGGREGATE(15,6,ROW(MAESTRO!$B$3:$B$1000)/((MAESTRO!$B$3:$B$1000="ASMAR DIRECCIÓN")*(UPPER(MAESTRO!$L$3:$L$1000)="CONFIRMADO")),ROWS($A$3:A60))),"")</f>
        <v/>
      </c>
      <c r="P60" s="11" t="str">
        <f ca="1">IFERROR(INDEX(MAESTRO!P:P,_xludf.AGGREGATE(15,6,ROW(MAESTRO!$B$3:$B$1000)/((MAESTRO!$B$3:$B$1000="ASMAR DIRECCIÓN")*(UPPER(MAESTRO!$L$3:$L$1000)="CONFIRMADO")),ROWS($A$3:A60))),"")</f>
        <v/>
      </c>
      <c r="Q60" s="11" t="str">
        <f ca="1">IFERROR(INDEX(MAESTRO!Q:Q,_xludf.AGGREGATE(15,6,ROW(MAESTRO!$B$3:$B$1000)/((MAESTRO!$B$3:$B$1000="ASMAR DIRECCIÓN")*(UPPER(MAESTRO!$L$3:$L$1000)="CONFIRMADO")),ROWS($A$3:A60))),"")</f>
        <v/>
      </c>
      <c r="R60" s="11" t="str">
        <f ca="1">IFERROR(INDEX(MAESTRO!R:R,_xludf.AGGREGATE(15,6,ROW(MAESTRO!$B$3:$B$1000)/((MAESTRO!$B$3:$B$1000="ASMAR DIRECCIÓN")*(UPPER(MAESTRO!$L$3:$L$1000)="CONFIRMADO")),ROWS($A$3:A60))),"")</f>
        <v/>
      </c>
      <c r="S60" s="11" t="str">
        <f ca="1">IFERROR(INDEX(MAESTRO!S:S,_xludf.AGGREGATE(15,6,ROW(MAESTRO!$B$3:$B$1000)/((MAESTRO!$B$3:$B$1000="ASMAR DIRECCIÓN")*(UPPER(MAESTRO!$L$3:$L$1000)="CONFIRMADO")),ROWS($A$3:A60))),"")</f>
        <v/>
      </c>
      <c r="T60" s="11" t="str">
        <f ca="1">IFERROR(INDEX(MAESTRO!T:T,_xludf.AGGREGATE(15,6,ROW(MAESTRO!$B$3:$B$1000)/((MAESTRO!$B$3:$B$1000="ASMAR DIRECCIÓN")*(UPPER(MAESTRO!$L$3:$L$1000)="CONFIRMADO")),ROWS($A$3:A60))),"")</f>
        <v/>
      </c>
      <c r="U60" s="11" t="str">
        <f ca="1">IFERROR(INDEX(MAESTRO!U:U,_xludf.AGGREGATE(15,6,ROW(MAESTRO!$B$3:$B$1000)/((MAESTRO!$B$3:$B$1000="ASMAR DIRECCIÓN")*(UPPER(MAESTRO!$L$3:$L$1000)="CONFIRMADO")),ROWS($A$3:A60))),"")</f>
        <v/>
      </c>
      <c r="V60" s="11" t="str">
        <f ca="1">IFERROR(INDEX(MAESTRO!V:V,_xludf.AGGREGATE(15,6,ROW(MAESTRO!$B$3:$B$1000)/((MAESTRO!$B$3:$B$1000="ASMAR DIRECCIÓN")*(UPPER(MAESTRO!$L$3:$L$1000)="CONFIRMADO")),ROWS($A$3:A60))),"")</f>
        <v/>
      </c>
      <c r="W60" s="11" t="str">
        <f ca="1">IFERROR(INDEX(MAESTRO!W:W,_xludf.AGGREGATE(15,6,ROW(MAESTRO!$B$3:$B$1000)/((MAESTRO!$B$3:$B$1000="ASMAR DIRECCIÓN")*(UPPER(MAESTRO!$L$3:$L$1000)="CONFIRMADO")),ROWS($A$3:A60))),"")</f>
        <v/>
      </c>
      <c r="X60" s="11" t="str">
        <f ca="1">IFERROR(INDEX(MAESTRO!X:X,_xludf.AGGREGATE(15,6,ROW(MAESTRO!$B$3:$B$1000)/((MAESTRO!$B$3:$B$1000="ASMAR DIRECCIÓN")*(UPPER(MAESTRO!$L$3:$L$1000)="CONFIRMADO")),ROWS($A$3:A60))),"")</f>
        <v/>
      </c>
    </row>
    <row r="61" spans="1:24" ht="22.05" customHeight="1">
      <c r="A61" s="10" t="str">
        <f ca="1">IFERROR(INDEX(MAESTRO!A:A,_xludf.AGGREGATE(15,6,ROW(MAESTRO!$B$3:$B$1000)/((MAESTRO!$B$3:$B$1000="ASMAR DIRECCIÓN")*(UPPER(MAESTRO!$L$3:$L$1000)="CONFIRMADO")),ROWS($A$3:A61))),"")</f>
        <v/>
      </c>
      <c r="B61" s="10" t="str">
        <f ca="1">IFERROR(INDEX(MAESTRO!B:B,_xludf.AGGREGATE(15,6,ROW(MAESTRO!$B$3:$B$1000)/((MAESTRO!$B$3:$B$1000="ASMAR DIRECCIÓN")*(UPPER(MAESTRO!$L$3:$L$1000)="CONFIRMADO")),ROWS($A$3:A61))),"")</f>
        <v/>
      </c>
      <c r="C61" s="10" t="str">
        <f ca="1">IFERROR(INDEX(MAESTRO!C:C,_xludf.AGGREGATE(15,6,ROW(MAESTRO!$B$3:$B$1000)/((MAESTRO!$B$3:$B$1000="ASMAR DIRECCIÓN")*(UPPER(MAESTRO!$L$3:$L$1000)="CONFIRMADO")),ROWS($A$3:A61))),"")</f>
        <v/>
      </c>
      <c r="D61" s="10" t="str">
        <f ca="1">IFERROR(INDEX(MAESTRO!D:D,_xludf.AGGREGATE(15,6,ROW(MAESTRO!$B$3:$B$1000)/((MAESTRO!$B$3:$B$1000="ASMAR DIRECCIÓN")*(UPPER(MAESTRO!$L$3:$L$1000)="CONFIRMADO")),ROWS($A$3:A61))),"")</f>
        <v/>
      </c>
      <c r="E61" s="10" t="str">
        <f ca="1">IFERROR(INDEX(MAESTRO!E:E,_xludf.AGGREGATE(15,6,ROW(MAESTRO!$B$3:$B$1000)/((MAESTRO!$B$3:$B$1000="ASMAR DIRECCIÓN")*(UPPER(MAESTRO!$L$3:$L$1000)="CONFIRMADO")),ROWS($A$3:A61))),"")</f>
        <v/>
      </c>
      <c r="F61" s="10" t="str">
        <f ca="1">IFERROR(INDEX(MAESTRO!F:F,_xludf.AGGREGATE(15,6,ROW(MAESTRO!$B$3:$B$1000)/((MAESTRO!$B$3:$B$1000="ASMAR DIRECCIÓN")*(UPPER(MAESTRO!$L$3:$L$1000)="CONFIRMADO")),ROWS($A$3:A61))),"")</f>
        <v/>
      </c>
      <c r="G61" s="10" t="str">
        <f ca="1">IFERROR(INDEX(MAESTRO!G:G,_xludf.AGGREGATE(15,6,ROW(MAESTRO!$B$3:$B$1000)/((MAESTRO!$B$3:$B$1000="ASMAR DIRECCIÓN")*(UPPER(MAESTRO!$L$3:$L$1000)="CONFIRMADO")),ROWS($A$3:A61))),"")</f>
        <v/>
      </c>
      <c r="H61" s="10" t="str">
        <f ca="1">IFERROR(INDEX(MAESTRO!H:H,_xludf.AGGREGATE(15,6,ROW(MAESTRO!$B$3:$B$1000)/((MAESTRO!$B$3:$B$1000="ASMAR DIRECCIÓN")*(UPPER(MAESTRO!$L$3:$L$1000)="CONFIRMADO")),ROWS($A$3:A61))),"")</f>
        <v/>
      </c>
      <c r="I61" s="10" t="str">
        <f ca="1">IFERROR(INDEX(MAESTRO!I:I,_xludf.AGGREGATE(15,6,ROW(MAESTRO!$B$3:$B$1000)/((MAESTRO!$B$3:$B$1000="ASMAR DIRECCIÓN")*(UPPER(MAESTRO!$L$3:$L$1000)="CONFIRMADO")),ROWS($A$3:A61))),"")</f>
        <v/>
      </c>
      <c r="J61" s="10" t="str">
        <f ca="1">IFERROR(INDEX(MAESTRO!J:J,_xludf.AGGREGATE(15,6,ROW(MAESTRO!$B$3:$B$1000)/((MAESTRO!$B$3:$B$1000="ASMAR DIRECCIÓN")*(UPPER(MAESTRO!$L$3:$L$1000)="CONFIRMADO")),ROWS($A$3:A61))),"")</f>
        <v/>
      </c>
      <c r="K61" s="10" t="str">
        <f ca="1">IFERROR(INDEX(MAESTRO!K:K,_xludf.AGGREGATE(15,6,ROW(MAESTRO!$B$3:$B$1000)/((MAESTRO!$B$3:$B$1000="ASMAR DIRECCIÓN")*(UPPER(MAESTRO!$L$3:$L$1000)="CONFIRMADO")),ROWS($A$3:A61))),"")</f>
        <v/>
      </c>
      <c r="L61" s="10" t="str">
        <f ca="1">IFERROR(INDEX(MAESTRO!L:L,_xludf.AGGREGATE(15,6,ROW(MAESTRO!$B$3:$B$1000)/((MAESTRO!$B$3:$B$1000="ASMAR DIRECCIÓN")*(UPPER(MAESTRO!$L$3:$L$1000)="CONFIRMADO")),ROWS($A$3:A61))),"")</f>
        <v/>
      </c>
      <c r="M61" s="10" t="str">
        <f ca="1">IFERROR(INDEX(MAESTRO!M:M,_xludf.AGGREGATE(15,6,ROW(MAESTRO!$B$3:$B$1000)/((MAESTRO!$B$3:$B$1000="ASMAR DIRECCIÓN")*(UPPER(MAESTRO!$L$3:$L$1000)="CONFIRMADO")),ROWS($A$3:A61))),"")</f>
        <v/>
      </c>
      <c r="N61" s="10" t="str">
        <f ca="1">IFERROR(INDEX(MAESTRO!N:N,_xludf.AGGREGATE(15,6,ROW(MAESTRO!$B$3:$B$1000)/((MAESTRO!$B$3:$B$1000="ASMAR DIRECCIÓN")*(UPPER(MAESTRO!$L$3:$L$1000)="CONFIRMADO")),ROWS($A$3:A61))),"")</f>
        <v/>
      </c>
      <c r="O61" s="10" t="str">
        <f ca="1">IFERROR(INDEX(MAESTRO!O:O,_xludf.AGGREGATE(15,6,ROW(MAESTRO!$B$3:$B$1000)/((MAESTRO!$B$3:$B$1000="ASMAR DIRECCIÓN")*(UPPER(MAESTRO!$L$3:$L$1000)="CONFIRMADO")),ROWS($A$3:A61))),"")</f>
        <v/>
      </c>
      <c r="P61" s="10" t="str">
        <f ca="1">IFERROR(INDEX(MAESTRO!P:P,_xludf.AGGREGATE(15,6,ROW(MAESTRO!$B$3:$B$1000)/((MAESTRO!$B$3:$B$1000="ASMAR DIRECCIÓN")*(UPPER(MAESTRO!$L$3:$L$1000)="CONFIRMADO")),ROWS($A$3:A61))),"")</f>
        <v/>
      </c>
      <c r="Q61" s="10" t="str">
        <f ca="1">IFERROR(INDEX(MAESTRO!Q:Q,_xludf.AGGREGATE(15,6,ROW(MAESTRO!$B$3:$B$1000)/((MAESTRO!$B$3:$B$1000="ASMAR DIRECCIÓN")*(UPPER(MAESTRO!$L$3:$L$1000)="CONFIRMADO")),ROWS($A$3:A61))),"")</f>
        <v/>
      </c>
      <c r="R61" s="10" t="str">
        <f ca="1">IFERROR(INDEX(MAESTRO!R:R,_xludf.AGGREGATE(15,6,ROW(MAESTRO!$B$3:$B$1000)/((MAESTRO!$B$3:$B$1000="ASMAR DIRECCIÓN")*(UPPER(MAESTRO!$L$3:$L$1000)="CONFIRMADO")),ROWS($A$3:A61))),"")</f>
        <v/>
      </c>
      <c r="S61" s="10" t="str">
        <f ca="1">IFERROR(INDEX(MAESTRO!S:S,_xludf.AGGREGATE(15,6,ROW(MAESTRO!$B$3:$B$1000)/((MAESTRO!$B$3:$B$1000="ASMAR DIRECCIÓN")*(UPPER(MAESTRO!$L$3:$L$1000)="CONFIRMADO")),ROWS($A$3:A61))),"")</f>
        <v/>
      </c>
      <c r="T61" s="10" t="str">
        <f ca="1">IFERROR(INDEX(MAESTRO!T:T,_xludf.AGGREGATE(15,6,ROW(MAESTRO!$B$3:$B$1000)/((MAESTRO!$B$3:$B$1000="ASMAR DIRECCIÓN")*(UPPER(MAESTRO!$L$3:$L$1000)="CONFIRMADO")),ROWS($A$3:A61))),"")</f>
        <v/>
      </c>
      <c r="U61" s="10" t="str">
        <f ca="1">IFERROR(INDEX(MAESTRO!U:U,_xludf.AGGREGATE(15,6,ROW(MAESTRO!$B$3:$B$1000)/((MAESTRO!$B$3:$B$1000="ASMAR DIRECCIÓN")*(UPPER(MAESTRO!$L$3:$L$1000)="CONFIRMADO")),ROWS($A$3:A61))),"")</f>
        <v/>
      </c>
      <c r="V61" s="10" t="str">
        <f ca="1">IFERROR(INDEX(MAESTRO!V:V,_xludf.AGGREGATE(15,6,ROW(MAESTRO!$B$3:$B$1000)/((MAESTRO!$B$3:$B$1000="ASMAR DIRECCIÓN")*(UPPER(MAESTRO!$L$3:$L$1000)="CONFIRMADO")),ROWS($A$3:A61))),"")</f>
        <v/>
      </c>
      <c r="W61" s="10" t="str">
        <f ca="1">IFERROR(INDEX(MAESTRO!W:W,_xludf.AGGREGATE(15,6,ROW(MAESTRO!$B$3:$B$1000)/((MAESTRO!$B$3:$B$1000="ASMAR DIRECCIÓN")*(UPPER(MAESTRO!$L$3:$L$1000)="CONFIRMADO")),ROWS($A$3:A61))),"")</f>
        <v/>
      </c>
      <c r="X61" s="10" t="str">
        <f ca="1">IFERROR(INDEX(MAESTRO!X:X,_xludf.AGGREGATE(15,6,ROW(MAESTRO!$B$3:$B$1000)/((MAESTRO!$B$3:$B$1000="ASMAR DIRECCIÓN")*(UPPER(MAESTRO!$L$3:$L$1000)="CONFIRMADO")),ROWS($A$3:A61))),"")</f>
        <v/>
      </c>
    </row>
    <row r="62" spans="1:24" ht="22.05" customHeight="1">
      <c r="A62" s="11" t="str">
        <f ca="1">IFERROR(INDEX(MAESTRO!A:A,_xludf.AGGREGATE(15,6,ROW(MAESTRO!$B$3:$B$1000)/((MAESTRO!$B$3:$B$1000="ASMAR DIRECCIÓN")*(UPPER(MAESTRO!$L$3:$L$1000)="CONFIRMADO")),ROWS($A$3:A62))),"")</f>
        <v/>
      </c>
      <c r="B62" s="11" t="str">
        <f ca="1">IFERROR(INDEX(MAESTRO!B:B,_xludf.AGGREGATE(15,6,ROW(MAESTRO!$B$3:$B$1000)/((MAESTRO!$B$3:$B$1000="ASMAR DIRECCIÓN")*(UPPER(MAESTRO!$L$3:$L$1000)="CONFIRMADO")),ROWS($A$3:A62))),"")</f>
        <v/>
      </c>
      <c r="C62" s="11" t="str">
        <f ca="1">IFERROR(INDEX(MAESTRO!C:C,_xludf.AGGREGATE(15,6,ROW(MAESTRO!$B$3:$B$1000)/((MAESTRO!$B$3:$B$1000="ASMAR DIRECCIÓN")*(UPPER(MAESTRO!$L$3:$L$1000)="CONFIRMADO")),ROWS($A$3:A62))),"")</f>
        <v/>
      </c>
      <c r="D62" s="11" t="str">
        <f ca="1">IFERROR(INDEX(MAESTRO!D:D,_xludf.AGGREGATE(15,6,ROW(MAESTRO!$B$3:$B$1000)/((MAESTRO!$B$3:$B$1000="ASMAR DIRECCIÓN")*(UPPER(MAESTRO!$L$3:$L$1000)="CONFIRMADO")),ROWS($A$3:A62))),"")</f>
        <v/>
      </c>
      <c r="E62" s="11" t="str">
        <f ca="1">IFERROR(INDEX(MAESTRO!E:E,_xludf.AGGREGATE(15,6,ROW(MAESTRO!$B$3:$B$1000)/((MAESTRO!$B$3:$B$1000="ASMAR DIRECCIÓN")*(UPPER(MAESTRO!$L$3:$L$1000)="CONFIRMADO")),ROWS($A$3:A62))),"")</f>
        <v/>
      </c>
      <c r="F62" s="11" t="str">
        <f ca="1">IFERROR(INDEX(MAESTRO!F:F,_xludf.AGGREGATE(15,6,ROW(MAESTRO!$B$3:$B$1000)/((MAESTRO!$B$3:$B$1000="ASMAR DIRECCIÓN")*(UPPER(MAESTRO!$L$3:$L$1000)="CONFIRMADO")),ROWS($A$3:A62))),"")</f>
        <v/>
      </c>
      <c r="G62" s="11" t="str">
        <f ca="1">IFERROR(INDEX(MAESTRO!G:G,_xludf.AGGREGATE(15,6,ROW(MAESTRO!$B$3:$B$1000)/((MAESTRO!$B$3:$B$1000="ASMAR DIRECCIÓN")*(UPPER(MAESTRO!$L$3:$L$1000)="CONFIRMADO")),ROWS($A$3:A62))),"")</f>
        <v/>
      </c>
      <c r="H62" s="11" t="str">
        <f ca="1">IFERROR(INDEX(MAESTRO!H:H,_xludf.AGGREGATE(15,6,ROW(MAESTRO!$B$3:$B$1000)/((MAESTRO!$B$3:$B$1000="ASMAR DIRECCIÓN")*(UPPER(MAESTRO!$L$3:$L$1000)="CONFIRMADO")),ROWS($A$3:A62))),"")</f>
        <v/>
      </c>
      <c r="I62" s="11" t="str">
        <f ca="1">IFERROR(INDEX(MAESTRO!I:I,_xludf.AGGREGATE(15,6,ROW(MAESTRO!$B$3:$B$1000)/((MAESTRO!$B$3:$B$1000="ASMAR DIRECCIÓN")*(UPPER(MAESTRO!$L$3:$L$1000)="CONFIRMADO")),ROWS($A$3:A62))),"")</f>
        <v/>
      </c>
      <c r="J62" s="11" t="str">
        <f ca="1">IFERROR(INDEX(MAESTRO!J:J,_xludf.AGGREGATE(15,6,ROW(MAESTRO!$B$3:$B$1000)/((MAESTRO!$B$3:$B$1000="ASMAR DIRECCIÓN")*(UPPER(MAESTRO!$L$3:$L$1000)="CONFIRMADO")),ROWS($A$3:A62))),"")</f>
        <v/>
      </c>
      <c r="K62" s="11" t="str">
        <f ca="1">IFERROR(INDEX(MAESTRO!K:K,_xludf.AGGREGATE(15,6,ROW(MAESTRO!$B$3:$B$1000)/((MAESTRO!$B$3:$B$1000="ASMAR DIRECCIÓN")*(UPPER(MAESTRO!$L$3:$L$1000)="CONFIRMADO")),ROWS($A$3:A62))),"")</f>
        <v/>
      </c>
      <c r="L62" s="11" t="str">
        <f ca="1">IFERROR(INDEX(MAESTRO!L:L,_xludf.AGGREGATE(15,6,ROW(MAESTRO!$B$3:$B$1000)/((MAESTRO!$B$3:$B$1000="ASMAR DIRECCIÓN")*(UPPER(MAESTRO!$L$3:$L$1000)="CONFIRMADO")),ROWS($A$3:A62))),"")</f>
        <v/>
      </c>
      <c r="M62" s="11" t="str">
        <f ca="1">IFERROR(INDEX(MAESTRO!M:M,_xludf.AGGREGATE(15,6,ROW(MAESTRO!$B$3:$B$1000)/((MAESTRO!$B$3:$B$1000="ASMAR DIRECCIÓN")*(UPPER(MAESTRO!$L$3:$L$1000)="CONFIRMADO")),ROWS($A$3:A62))),"")</f>
        <v/>
      </c>
      <c r="N62" s="11" t="str">
        <f ca="1">IFERROR(INDEX(MAESTRO!N:N,_xludf.AGGREGATE(15,6,ROW(MAESTRO!$B$3:$B$1000)/((MAESTRO!$B$3:$B$1000="ASMAR DIRECCIÓN")*(UPPER(MAESTRO!$L$3:$L$1000)="CONFIRMADO")),ROWS($A$3:A62))),"")</f>
        <v/>
      </c>
      <c r="O62" s="11" t="str">
        <f ca="1">IFERROR(INDEX(MAESTRO!O:O,_xludf.AGGREGATE(15,6,ROW(MAESTRO!$B$3:$B$1000)/((MAESTRO!$B$3:$B$1000="ASMAR DIRECCIÓN")*(UPPER(MAESTRO!$L$3:$L$1000)="CONFIRMADO")),ROWS($A$3:A62))),"")</f>
        <v/>
      </c>
      <c r="P62" s="11" t="str">
        <f ca="1">IFERROR(INDEX(MAESTRO!P:P,_xludf.AGGREGATE(15,6,ROW(MAESTRO!$B$3:$B$1000)/((MAESTRO!$B$3:$B$1000="ASMAR DIRECCIÓN")*(UPPER(MAESTRO!$L$3:$L$1000)="CONFIRMADO")),ROWS($A$3:A62))),"")</f>
        <v/>
      </c>
      <c r="Q62" s="11" t="str">
        <f ca="1">IFERROR(INDEX(MAESTRO!Q:Q,_xludf.AGGREGATE(15,6,ROW(MAESTRO!$B$3:$B$1000)/((MAESTRO!$B$3:$B$1000="ASMAR DIRECCIÓN")*(UPPER(MAESTRO!$L$3:$L$1000)="CONFIRMADO")),ROWS($A$3:A62))),"")</f>
        <v/>
      </c>
      <c r="R62" s="11" t="str">
        <f ca="1">IFERROR(INDEX(MAESTRO!R:R,_xludf.AGGREGATE(15,6,ROW(MAESTRO!$B$3:$B$1000)/((MAESTRO!$B$3:$B$1000="ASMAR DIRECCIÓN")*(UPPER(MAESTRO!$L$3:$L$1000)="CONFIRMADO")),ROWS($A$3:A62))),"")</f>
        <v/>
      </c>
      <c r="S62" s="11" t="str">
        <f ca="1">IFERROR(INDEX(MAESTRO!S:S,_xludf.AGGREGATE(15,6,ROW(MAESTRO!$B$3:$B$1000)/((MAESTRO!$B$3:$B$1000="ASMAR DIRECCIÓN")*(UPPER(MAESTRO!$L$3:$L$1000)="CONFIRMADO")),ROWS($A$3:A62))),"")</f>
        <v/>
      </c>
      <c r="T62" s="11" t="str">
        <f ca="1">IFERROR(INDEX(MAESTRO!T:T,_xludf.AGGREGATE(15,6,ROW(MAESTRO!$B$3:$B$1000)/((MAESTRO!$B$3:$B$1000="ASMAR DIRECCIÓN")*(UPPER(MAESTRO!$L$3:$L$1000)="CONFIRMADO")),ROWS($A$3:A62))),"")</f>
        <v/>
      </c>
      <c r="U62" s="11" t="str">
        <f ca="1">IFERROR(INDEX(MAESTRO!U:U,_xludf.AGGREGATE(15,6,ROW(MAESTRO!$B$3:$B$1000)/((MAESTRO!$B$3:$B$1000="ASMAR DIRECCIÓN")*(UPPER(MAESTRO!$L$3:$L$1000)="CONFIRMADO")),ROWS($A$3:A62))),"")</f>
        <v/>
      </c>
      <c r="V62" s="11" t="str">
        <f ca="1">IFERROR(INDEX(MAESTRO!V:V,_xludf.AGGREGATE(15,6,ROW(MAESTRO!$B$3:$B$1000)/((MAESTRO!$B$3:$B$1000="ASMAR DIRECCIÓN")*(UPPER(MAESTRO!$L$3:$L$1000)="CONFIRMADO")),ROWS($A$3:A62))),"")</f>
        <v/>
      </c>
      <c r="W62" s="11" t="str">
        <f ca="1">IFERROR(INDEX(MAESTRO!W:W,_xludf.AGGREGATE(15,6,ROW(MAESTRO!$B$3:$B$1000)/((MAESTRO!$B$3:$B$1000="ASMAR DIRECCIÓN")*(UPPER(MAESTRO!$L$3:$L$1000)="CONFIRMADO")),ROWS($A$3:A62))),"")</f>
        <v/>
      </c>
      <c r="X62" s="11" t="str">
        <f ca="1">IFERROR(INDEX(MAESTRO!X:X,_xludf.AGGREGATE(15,6,ROW(MAESTRO!$B$3:$B$1000)/((MAESTRO!$B$3:$B$1000="ASMAR DIRECCIÓN")*(UPPER(MAESTRO!$L$3:$L$1000)="CONFIRMADO")),ROWS($A$3:A62))),"")</f>
        <v/>
      </c>
    </row>
    <row r="63" spans="1:24" ht="22.05" customHeight="1">
      <c r="A63" s="10" t="str">
        <f ca="1">IFERROR(INDEX(MAESTRO!A:A,_xludf.AGGREGATE(15,6,ROW(MAESTRO!$B$3:$B$1000)/((MAESTRO!$B$3:$B$1000="ASMAR DIRECCIÓN")*(UPPER(MAESTRO!$L$3:$L$1000)="CONFIRMADO")),ROWS($A$3:A63))),"")</f>
        <v/>
      </c>
      <c r="B63" s="10" t="str">
        <f ca="1">IFERROR(INDEX(MAESTRO!B:B,_xludf.AGGREGATE(15,6,ROW(MAESTRO!$B$3:$B$1000)/((MAESTRO!$B$3:$B$1000="ASMAR DIRECCIÓN")*(UPPER(MAESTRO!$L$3:$L$1000)="CONFIRMADO")),ROWS($A$3:A63))),"")</f>
        <v/>
      </c>
      <c r="C63" s="10" t="str">
        <f ca="1">IFERROR(INDEX(MAESTRO!C:C,_xludf.AGGREGATE(15,6,ROW(MAESTRO!$B$3:$B$1000)/((MAESTRO!$B$3:$B$1000="ASMAR DIRECCIÓN")*(UPPER(MAESTRO!$L$3:$L$1000)="CONFIRMADO")),ROWS($A$3:A63))),"")</f>
        <v/>
      </c>
      <c r="D63" s="10" t="str">
        <f ca="1">IFERROR(INDEX(MAESTRO!D:D,_xludf.AGGREGATE(15,6,ROW(MAESTRO!$B$3:$B$1000)/((MAESTRO!$B$3:$B$1000="ASMAR DIRECCIÓN")*(UPPER(MAESTRO!$L$3:$L$1000)="CONFIRMADO")),ROWS($A$3:A63))),"")</f>
        <v/>
      </c>
      <c r="E63" s="10" t="str">
        <f ca="1">IFERROR(INDEX(MAESTRO!E:E,_xludf.AGGREGATE(15,6,ROW(MAESTRO!$B$3:$B$1000)/((MAESTRO!$B$3:$B$1000="ASMAR DIRECCIÓN")*(UPPER(MAESTRO!$L$3:$L$1000)="CONFIRMADO")),ROWS($A$3:A63))),"")</f>
        <v/>
      </c>
      <c r="F63" s="10" t="str">
        <f ca="1">IFERROR(INDEX(MAESTRO!F:F,_xludf.AGGREGATE(15,6,ROW(MAESTRO!$B$3:$B$1000)/((MAESTRO!$B$3:$B$1000="ASMAR DIRECCIÓN")*(UPPER(MAESTRO!$L$3:$L$1000)="CONFIRMADO")),ROWS($A$3:A63))),"")</f>
        <v/>
      </c>
      <c r="G63" s="10" t="str">
        <f ca="1">IFERROR(INDEX(MAESTRO!G:G,_xludf.AGGREGATE(15,6,ROW(MAESTRO!$B$3:$B$1000)/((MAESTRO!$B$3:$B$1000="ASMAR DIRECCIÓN")*(UPPER(MAESTRO!$L$3:$L$1000)="CONFIRMADO")),ROWS($A$3:A63))),"")</f>
        <v/>
      </c>
      <c r="H63" s="10" t="str">
        <f ca="1">IFERROR(INDEX(MAESTRO!H:H,_xludf.AGGREGATE(15,6,ROW(MAESTRO!$B$3:$B$1000)/((MAESTRO!$B$3:$B$1000="ASMAR DIRECCIÓN")*(UPPER(MAESTRO!$L$3:$L$1000)="CONFIRMADO")),ROWS($A$3:A63))),"")</f>
        <v/>
      </c>
      <c r="I63" s="10" t="str">
        <f ca="1">IFERROR(INDEX(MAESTRO!I:I,_xludf.AGGREGATE(15,6,ROW(MAESTRO!$B$3:$B$1000)/((MAESTRO!$B$3:$B$1000="ASMAR DIRECCIÓN")*(UPPER(MAESTRO!$L$3:$L$1000)="CONFIRMADO")),ROWS($A$3:A63))),"")</f>
        <v/>
      </c>
      <c r="J63" s="10" t="str">
        <f ca="1">IFERROR(INDEX(MAESTRO!J:J,_xludf.AGGREGATE(15,6,ROW(MAESTRO!$B$3:$B$1000)/((MAESTRO!$B$3:$B$1000="ASMAR DIRECCIÓN")*(UPPER(MAESTRO!$L$3:$L$1000)="CONFIRMADO")),ROWS($A$3:A63))),"")</f>
        <v/>
      </c>
      <c r="K63" s="10" t="str">
        <f ca="1">IFERROR(INDEX(MAESTRO!K:K,_xludf.AGGREGATE(15,6,ROW(MAESTRO!$B$3:$B$1000)/((MAESTRO!$B$3:$B$1000="ASMAR DIRECCIÓN")*(UPPER(MAESTRO!$L$3:$L$1000)="CONFIRMADO")),ROWS($A$3:A63))),"")</f>
        <v/>
      </c>
      <c r="L63" s="10" t="str">
        <f ca="1">IFERROR(INDEX(MAESTRO!L:L,_xludf.AGGREGATE(15,6,ROW(MAESTRO!$B$3:$B$1000)/((MAESTRO!$B$3:$B$1000="ASMAR DIRECCIÓN")*(UPPER(MAESTRO!$L$3:$L$1000)="CONFIRMADO")),ROWS($A$3:A63))),"")</f>
        <v/>
      </c>
      <c r="M63" s="10" t="str">
        <f ca="1">IFERROR(INDEX(MAESTRO!M:M,_xludf.AGGREGATE(15,6,ROW(MAESTRO!$B$3:$B$1000)/((MAESTRO!$B$3:$B$1000="ASMAR DIRECCIÓN")*(UPPER(MAESTRO!$L$3:$L$1000)="CONFIRMADO")),ROWS($A$3:A63))),"")</f>
        <v/>
      </c>
      <c r="N63" s="10" t="str">
        <f ca="1">IFERROR(INDEX(MAESTRO!N:N,_xludf.AGGREGATE(15,6,ROW(MAESTRO!$B$3:$B$1000)/((MAESTRO!$B$3:$B$1000="ASMAR DIRECCIÓN")*(UPPER(MAESTRO!$L$3:$L$1000)="CONFIRMADO")),ROWS($A$3:A63))),"")</f>
        <v/>
      </c>
      <c r="O63" s="10" t="str">
        <f ca="1">IFERROR(INDEX(MAESTRO!O:O,_xludf.AGGREGATE(15,6,ROW(MAESTRO!$B$3:$B$1000)/((MAESTRO!$B$3:$B$1000="ASMAR DIRECCIÓN")*(UPPER(MAESTRO!$L$3:$L$1000)="CONFIRMADO")),ROWS($A$3:A63))),"")</f>
        <v/>
      </c>
      <c r="P63" s="10" t="str">
        <f ca="1">IFERROR(INDEX(MAESTRO!P:P,_xludf.AGGREGATE(15,6,ROW(MAESTRO!$B$3:$B$1000)/((MAESTRO!$B$3:$B$1000="ASMAR DIRECCIÓN")*(UPPER(MAESTRO!$L$3:$L$1000)="CONFIRMADO")),ROWS($A$3:A63))),"")</f>
        <v/>
      </c>
      <c r="Q63" s="10" t="str">
        <f ca="1">IFERROR(INDEX(MAESTRO!Q:Q,_xludf.AGGREGATE(15,6,ROW(MAESTRO!$B$3:$B$1000)/((MAESTRO!$B$3:$B$1000="ASMAR DIRECCIÓN")*(UPPER(MAESTRO!$L$3:$L$1000)="CONFIRMADO")),ROWS($A$3:A63))),"")</f>
        <v/>
      </c>
      <c r="R63" s="10" t="str">
        <f ca="1">IFERROR(INDEX(MAESTRO!R:R,_xludf.AGGREGATE(15,6,ROW(MAESTRO!$B$3:$B$1000)/((MAESTRO!$B$3:$B$1000="ASMAR DIRECCIÓN")*(UPPER(MAESTRO!$L$3:$L$1000)="CONFIRMADO")),ROWS($A$3:A63))),"")</f>
        <v/>
      </c>
      <c r="S63" s="10" t="str">
        <f ca="1">IFERROR(INDEX(MAESTRO!S:S,_xludf.AGGREGATE(15,6,ROW(MAESTRO!$B$3:$B$1000)/((MAESTRO!$B$3:$B$1000="ASMAR DIRECCIÓN")*(UPPER(MAESTRO!$L$3:$L$1000)="CONFIRMADO")),ROWS($A$3:A63))),"")</f>
        <v/>
      </c>
      <c r="T63" s="10" t="str">
        <f ca="1">IFERROR(INDEX(MAESTRO!T:T,_xludf.AGGREGATE(15,6,ROW(MAESTRO!$B$3:$B$1000)/((MAESTRO!$B$3:$B$1000="ASMAR DIRECCIÓN")*(UPPER(MAESTRO!$L$3:$L$1000)="CONFIRMADO")),ROWS($A$3:A63))),"")</f>
        <v/>
      </c>
      <c r="U63" s="10" t="str">
        <f ca="1">IFERROR(INDEX(MAESTRO!U:U,_xludf.AGGREGATE(15,6,ROW(MAESTRO!$B$3:$B$1000)/((MAESTRO!$B$3:$B$1000="ASMAR DIRECCIÓN")*(UPPER(MAESTRO!$L$3:$L$1000)="CONFIRMADO")),ROWS($A$3:A63))),"")</f>
        <v/>
      </c>
      <c r="V63" s="10" t="str">
        <f ca="1">IFERROR(INDEX(MAESTRO!V:V,_xludf.AGGREGATE(15,6,ROW(MAESTRO!$B$3:$B$1000)/((MAESTRO!$B$3:$B$1000="ASMAR DIRECCIÓN")*(UPPER(MAESTRO!$L$3:$L$1000)="CONFIRMADO")),ROWS($A$3:A63))),"")</f>
        <v/>
      </c>
      <c r="W63" s="10" t="str">
        <f ca="1">IFERROR(INDEX(MAESTRO!W:W,_xludf.AGGREGATE(15,6,ROW(MAESTRO!$B$3:$B$1000)/((MAESTRO!$B$3:$B$1000="ASMAR DIRECCIÓN")*(UPPER(MAESTRO!$L$3:$L$1000)="CONFIRMADO")),ROWS($A$3:A63))),"")</f>
        <v/>
      </c>
      <c r="X63" s="10" t="str">
        <f ca="1">IFERROR(INDEX(MAESTRO!X:X,_xludf.AGGREGATE(15,6,ROW(MAESTRO!$B$3:$B$1000)/((MAESTRO!$B$3:$B$1000="ASMAR DIRECCIÓN")*(UPPER(MAESTRO!$L$3:$L$1000)="CONFIRMADO")),ROWS($A$3:A63))),"")</f>
        <v/>
      </c>
    </row>
    <row r="64" spans="1:24" ht="22.05" customHeight="1">
      <c r="A64" s="11" t="str">
        <f ca="1">IFERROR(INDEX(MAESTRO!A:A,_xludf.AGGREGATE(15,6,ROW(MAESTRO!$B$3:$B$1000)/((MAESTRO!$B$3:$B$1000="ASMAR DIRECCIÓN")*(UPPER(MAESTRO!$L$3:$L$1000)="CONFIRMADO")),ROWS($A$3:A64))),"")</f>
        <v/>
      </c>
      <c r="B64" s="11" t="str">
        <f ca="1">IFERROR(INDEX(MAESTRO!B:B,_xludf.AGGREGATE(15,6,ROW(MAESTRO!$B$3:$B$1000)/((MAESTRO!$B$3:$B$1000="ASMAR DIRECCIÓN")*(UPPER(MAESTRO!$L$3:$L$1000)="CONFIRMADO")),ROWS($A$3:A64))),"")</f>
        <v/>
      </c>
      <c r="C64" s="11" t="str">
        <f ca="1">IFERROR(INDEX(MAESTRO!C:C,_xludf.AGGREGATE(15,6,ROW(MAESTRO!$B$3:$B$1000)/((MAESTRO!$B$3:$B$1000="ASMAR DIRECCIÓN")*(UPPER(MAESTRO!$L$3:$L$1000)="CONFIRMADO")),ROWS($A$3:A64))),"")</f>
        <v/>
      </c>
      <c r="D64" s="11" t="str">
        <f ca="1">IFERROR(INDEX(MAESTRO!D:D,_xludf.AGGREGATE(15,6,ROW(MAESTRO!$B$3:$B$1000)/((MAESTRO!$B$3:$B$1000="ASMAR DIRECCIÓN")*(UPPER(MAESTRO!$L$3:$L$1000)="CONFIRMADO")),ROWS($A$3:A64))),"")</f>
        <v/>
      </c>
      <c r="E64" s="11" t="str">
        <f ca="1">IFERROR(INDEX(MAESTRO!E:E,_xludf.AGGREGATE(15,6,ROW(MAESTRO!$B$3:$B$1000)/((MAESTRO!$B$3:$B$1000="ASMAR DIRECCIÓN")*(UPPER(MAESTRO!$L$3:$L$1000)="CONFIRMADO")),ROWS($A$3:A64))),"")</f>
        <v/>
      </c>
      <c r="F64" s="11" t="str">
        <f ca="1">IFERROR(INDEX(MAESTRO!F:F,_xludf.AGGREGATE(15,6,ROW(MAESTRO!$B$3:$B$1000)/((MAESTRO!$B$3:$B$1000="ASMAR DIRECCIÓN")*(UPPER(MAESTRO!$L$3:$L$1000)="CONFIRMADO")),ROWS($A$3:A64))),"")</f>
        <v/>
      </c>
      <c r="G64" s="11" t="str">
        <f ca="1">IFERROR(INDEX(MAESTRO!G:G,_xludf.AGGREGATE(15,6,ROW(MAESTRO!$B$3:$B$1000)/((MAESTRO!$B$3:$B$1000="ASMAR DIRECCIÓN")*(UPPER(MAESTRO!$L$3:$L$1000)="CONFIRMADO")),ROWS($A$3:A64))),"")</f>
        <v/>
      </c>
      <c r="H64" s="11" t="str">
        <f ca="1">IFERROR(INDEX(MAESTRO!H:H,_xludf.AGGREGATE(15,6,ROW(MAESTRO!$B$3:$B$1000)/((MAESTRO!$B$3:$B$1000="ASMAR DIRECCIÓN")*(UPPER(MAESTRO!$L$3:$L$1000)="CONFIRMADO")),ROWS($A$3:A64))),"")</f>
        <v/>
      </c>
      <c r="I64" s="11" t="str">
        <f ca="1">IFERROR(INDEX(MAESTRO!I:I,_xludf.AGGREGATE(15,6,ROW(MAESTRO!$B$3:$B$1000)/((MAESTRO!$B$3:$B$1000="ASMAR DIRECCIÓN")*(UPPER(MAESTRO!$L$3:$L$1000)="CONFIRMADO")),ROWS($A$3:A64))),"")</f>
        <v/>
      </c>
      <c r="J64" s="11" t="str">
        <f ca="1">IFERROR(INDEX(MAESTRO!J:J,_xludf.AGGREGATE(15,6,ROW(MAESTRO!$B$3:$B$1000)/((MAESTRO!$B$3:$B$1000="ASMAR DIRECCIÓN")*(UPPER(MAESTRO!$L$3:$L$1000)="CONFIRMADO")),ROWS($A$3:A64))),"")</f>
        <v/>
      </c>
      <c r="K64" s="11" t="str">
        <f ca="1">IFERROR(INDEX(MAESTRO!K:K,_xludf.AGGREGATE(15,6,ROW(MAESTRO!$B$3:$B$1000)/((MAESTRO!$B$3:$B$1000="ASMAR DIRECCIÓN")*(UPPER(MAESTRO!$L$3:$L$1000)="CONFIRMADO")),ROWS($A$3:A64))),"")</f>
        <v/>
      </c>
      <c r="L64" s="11" t="str">
        <f ca="1">IFERROR(INDEX(MAESTRO!L:L,_xludf.AGGREGATE(15,6,ROW(MAESTRO!$B$3:$B$1000)/((MAESTRO!$B$3:$B$1000="ASMAR DIRECCIÓN")*(UPPER(MAESTRO!$L$3:$L$1000)="CONFIRMADO")),ROWS($A$3:A64))),"")</f>
        <v/>
      </c>
      <c r="M64" s="11" t="str">
        <f ca="1">IFERROR(INDEX(MAESTRO!M:M,_xludf.AGGREGATE(15,6,ROW(MAESTRO!$B$3:$B$1000)/((MAESTRO!$B$3:$B$1000="ASMAR DIRECCIÓN")*(UPPER(MAESTRO!$L$3:$L$1000)="CONFIRMADO")),ROWS($A$3:A64))),"")</f>
        <v/>
      </c>
      <c r="N64" s="11" t="str">
        <f ca="1">IFERROR(INDEX(MAESTRO!N:N,_xludf.AGGREGATE(15,6,ROW(MAESTRO!$B$3:$B$1000)/((MAESTRO!$B$3:$B$1000="ASMAR DIRECCIÓN")*(UPPER(MAESTRO!$L$3:$L$1000)="CONFIRMADO")),ROWS($A$3:A64))),"")</f>
        <v/>
      </c>
      <c r="O64" s="11" t="str">
        <f ca="1">IFERROR(INDEX(MAESTRO!O:O,_xludf.AGGREGATE(15,6,ROW(MAESTRO!$B$3:$B$1000)/((MAESTRO!$B$3:$B$1000="ASMAR DIRECCIÓN")*(UPPER(MAESTRO!$L$3:$L$1000)="CONFIRMADO")),ROWS($A$3:A64))),"")</f>
        <v/>
      </c>
      <c r="P64" s="11" t="str">
        <f ca="1">IFERROR(INDEX(MAESTRO!P:P,_xludf.AGGREGATE(15,6,ROW(MAESTRO!$B$3:$B$1000)/((MAESTRO!$B$3:$B$1000="ASMAR DIRECCIÓN")*(UPPER(MAESTRO!$L$3:$L$1000)="CONFIRMADO")),ROWS($A$3:A64))),"")</f>
        <v/>
      </c>
      <c r="Q64" s="11" t="str">
        <f ca="1">IFERROR(INDEX(MAESTRO!Q:Q,_xludf.AGGREGATE(15,6,ROW(MAESTRO!$B$3:$B$1000)/((MAESTRO!$B$3:$B$1000="ASMAR DIRECCIÓN")*(UPPER(MAESTRO!$L$3:$L$1000)="CONFIRMADO")),ROWS($A$3:A64))),"")</f>
        <v/>
      </c>
      <c r="R64" s="11" t="str">
        <f ca="1">IFERROR(INDEX(MAESTRO!R:R,_xludf.AGGREGATE(15,6,ROW(MAESTRO!$B$3:$B$1000)/((MAESTRO!$B$3:$B$1000="ASMAR DIRECCIÓN")*(UPPER(MAESTRO!$L$3:$L$1000)="CONFIRMADO")),ROWS($A$3:A64))),"")</f>
        <v/>
      </c>
      <c r="S64" s="11" t="str">
        <f ca="1">IFERROR(INDEX(MAESTRO!S:S,_xludf.AGGREGATE(15,6,ROW(MAESTRO!$B$3:$B$1000)/((MAESTRO!$B$3:$B$1000="ASMAR DIRECCIÓN")*(UPPER(MAESTRO!$L$3:$L$1000)="CONFIRMADO")),ROWS($A$3:A64))),"")</f>
        <v/>
      </c>
      <c r="T64" s="11" t="str">
        <f ca="1">IFERROR(INDEX(MAESTRO!T:T,_xludf.AGGREGATE(15,6,ROW(MAESTRO!$B$3:$B$1000)/((MAESTRO!$B$3:$B$1000="ASMAR DIRECCIÓN")*(UPPER(MAESTRO!$L$3:$L$1000)="CONFIRMADO")),ROWS($A$3:A64))),"")</f>
        <v/>
      </c>
      <c r="U64" s="11" t="str">
        <f ca="1">IFERROR(INDEX(MAESTRO!U:U,_xludf.AGGREGATE(15,6,ROW(MAESTRO!$B$3:$B$1000)/((MAESTRO!$B$3:$B$1000="ASMAR DIRECCIÓN")*(UPPER(MAESTRO!$L$3:$L$1000)="CONFIRMADO")),ROWS($A$3:A64))),"")</f>
        <v/>
      </c>
      <c r="V64" s="11" t="str">
        <f ca="1">IFERROR(INDEX(MAESTRO!V:V,_xludf.AGGREGATE(15,6,ROW(MAESTRO!$B$3:$B$1000)/((MAESTRO!$B$3:$B$1000="ASMAR DIRECCIÓN")*(UPPER(MAESTRO!$L$3:$L$1000)="CONFIRMADO")),ROWS($A$3:A64))),"")</f>
        <v/>
      </c>
      <c r="W64" s="11" t="str">
        <f ca="1">IFERROR(INDEX(MAESTRO!W:W,_xludf.AGGREGATE(15,6,ROW(MAESTRO!$B$3:$B$1000)/((MAESTRO!$B$3:$B$1000="ASMAR DIRECCIÓN")*(UPPER(MAESTRO!$L$3:$L$1000)="CONFIRMADO")),ROWS($A$3:A64))),"")</f>
        <v/>
      </c>
      <c r="X64" s="11" t="str">
        <f ca="1">IFERROR(INDEX(MAESTRO!X:X,_xludf.AGGREGATE(15,6,ROW(MAESTRO!$B$3:$B$1000)/((MAESTRO!$B$3:$B$1000="ASMAR DIRECCIÓN")*(UPPER(MAESTRO!$L$3:$L$1000)="CONFIRMADO")),ROWS($A$3:A64))),"")</f>
        <v/>
      </c>
    </row>
    <row r="65" spans="1:24" ht="22.05" customHeight="1">
      <c r="A65" s="10" t="str">
        <f ca="1">IFERROR(INDEX(MAESTRO!A:A,_xludf.AGGREGATE(15,6,ROW(MAESTRO!$B$3:$B$1000)/((MAESTRO!$B$3:$B$1000="ASMAR DIRECCIÓN")*(UPPER(MAESTRO!$L$3:$L$1000)="CONFIRMADO")),ROWS($A$3:A65))),"")</f>
        <v/>
      </c>
      <c r="B65" s="10" t="str">
        <f ca="1">IFERROR(INDEX(MAESTRO!B:B,_xludf.AGGREGATE(15,6,ROW(MAESTRO!$B$3:$B$1000)/((MAESTRO!$B$3:$B$1000="ASMAR DIRECCIÓN")*(UPPER(MAESTRO!$L$3:$L$1000)="CONFIRMADO")),ROWS($A$3:A65))),"")</f>
        <v/>
      </c>
      <c r="C65" s="10" t="str">
        <f ca="1">IFERROR(INDEX(MAESTRO!C:C,_xludf.AGGREGATE(15,6,ROW(MAESTRO!$B$3:$B$1000)/((MAESTRO!$B$3:$B$1000="ASMAR DIRECCIÓN")*(UPPER(MAESTRO!$L$3:$L$1000)="CONFIRMADO")),ROWS($A$3:A65))),"")</f>
        <v/>
      </c>
      <c r="D65" s="10" t="str">
        <f ca="1">IFERROR(INDEX(MAESTRO!D:D,_xludf.AGGREGATE(15,6,ROW(MAESTRO!$B$3:$B$1000)/((MAESTRO!$B$3:$B$1000="ASMAR DIRECCIÓN")*(UPPER(MAESTRO!$L$3:$L$1000)="CONFIRMADO")),ROWS($A$3:A65))),"")</f>
        <v/>
      </c>
      <c r="E65" s="10" t="str">
        <f ca="1">IFERROR(INDEX(MAESTRO!E:E,_xludf.AGGREGATE(15,6,ROW(MAESTRO!$B$3:$B$1000)/((MAESTRO!$B$3:$B$1000="ASMAR DIRECCIÓN")*(UPPER(MAESTRO!$L$3:$L$1000)="CONFIRMADO")),ROWS($A$3:A65))),"")</f>
        <v/>
      </c>
      <c r="F65" s="10" t="str">
        <f ca="1">IFERROR(INDEX(MAESTRO!F:F,_xludf.AGGREGATE(15,6,ROW(MAESTRO!$B$3:$B$1000)/((MAESTRO!$B$3:$B$1000="ASMAR DIRECCIÓN")*(UPPER(MAESTRO!$L$3:$L$1000)="CONFIRMADO")),ROWS($A$3:A65))),"")</f>
        <v/>
      </c>
      <c r="G65" s="10" t="str">
        <f ca="1">IFERROR(INDEX(MAESTRO!G:G,_xludf.AGGREGATE(15,6,ROW(MAESTRO!$B$3:$B$1000)/((MAESTRO!$B$3:$B$1000="ASMAR DIRECCIÓN")*(UPPER(MAESTRO!$L$3:$L$1000)="CONFIRMADO")),ROWS($A$3:A65))),"")</f>
        <v/>
      </c>
      <c r="H65" s="10" t="str">
        <f ca="1">IFERROR(INDEX(MAESTRO!H:H,_xludf.AGGREGATE(15,6,ROW(MAESTRO!$B$3:$B$1000)/((MAESTRO!$B$3:$B$1000="ASMAR DIRECCIÓN")*(UPPER(MAESTRO!$L$3:$L$1000)="CONFIRMADO")),ROWS($A$3:A65))),"")</f>
        <v/>
      </c>
      <c r="I65" s="10" t="str">
        <f ca="1">IFERROR(INDEX(MAESTRO!I:I,_xludf.AGGREGATE(15,6,ROW(MAESTRO!$B$3:$B$1000)/((MAESTRO!$B$3:$B$1000="ASMAR DIRECCIÓN")*(UPPER(MAESTRO!$L$3:$L$1000)="CONFIRMADO")),ROWS($A$3:A65))),"")</f>
        <v/>
      </c>
      <c r="J65" s="10" t="str">
        <f ca="1">IFERROR(INDEX(MAESTRO!J:J,_xludf.AGGREGATE(15,6,ROW(MAESTRO!$B$3:$B$1000)/((MAESTRO!$B$3:$B$1000="ASMAR DIRECCIÓN")*(UPPER(MAESTRO!$L$3:$L$1000)="CONFIRMADO")),ROWS($A$3:A65))),"")</f>
        <v/>
      </c>
      <c r="K65" s="10" t="str">
        <f ca="1">IFERROR(INDEX(MAESTRO!K:K,_xludf.AGGREGATE(15,6,ROW(MAESTRO!$B$3:$B$1000)/((MAESTRO!$B$3:$B$1000="ASMAR DIRECCIÓN")*(UPPER(MAESTRO!$L$3:$L$1000)="CONFIRMADO")),ROWS($A$3:A65))),"")</f>
        <v/>
      </c>
      <c r="L65" s="10" t="str">
        <f ca="1">IFERROR(INDEX(MAESTRO!L:L,_xludf.AGGREGATE(15,6,ROW(MAESTRO!$B$3:$B$1000)/((MAESTRO!$B$3:$B$1000="ASMAR DIRECCIÓN")*(UPPER(MAESTRO!$L$3:$L$1000)="CONFIRMADO")),ROWS($A$3:A65))),"")</f>
        <v/>
      </c>
      <c r="M65" s="10" t="str">
        <f ca="1">IFERROR(INDEX(MAESTRO!M:M,_xludf.AGGREGATE(15,6,ROW(MAESTRO!$B$3:$B$1000)/((MAESTRO!$B$3:$B$1000="ASMAR DIRECCIÓN")*(UPPER(MAESTRO!$L$3:$L$1000)="CONFIRMADO")),ROWS($A$3:A65))),"")</f>
        <v/>
      </c>
      <c r="N65" s="10" t="str">
        <f ca="1">IFERROR(INDEX(MAESTRO!N:N,_xludf.AGGREGATE(15,6,ROW(MAESTRO!$B$3:$B$1000)/((MAESTRO!$B$3:$B$1000="ASMAR DIRECCIÓN")*(UPPER(MAESTRO!$L$3:$L$1000)="CONFIRMADO")),ROWS($A$3:A65))),"")</f>
        <v/>
      </c>
      <c r="O65" s="10" t="str">
        <f ca="1">IFERROR(INDEX(MAESTRO!O:O,_xludf.AGGREGATE(15,6,ROW(MAESTRO!$B$3:$B$1000)/((MAESTRO!$B$3:$B$1000="ASMAR DIRECCIÓN")*(UPPER(MAESTRO!$L$3:$L$1000)="CONFIRMADO")),ROWS($A$3:A65))),"")</f>
        <v/>
      </c>
      <c r="P65" s="10" t="str">
        <f ca="1">IFERROR(INDEX(MAESTRO!P:P,_xludf.AGGREGATE(15,6,ROW(MAESTRO!$B$3:$B$1000)/((MAESTRO!$B$3:$B$1000="ASMAR DIRECCIÓN")*(UPPER(MAESTRO!$L$3:$L$1000)="CONFIRMADO")),ROWS($A$3:A65))),"")</f>
        <v/>
      </c>
      <c r="Q65" s="10" t="str">
        <f ca="1">IFERROR(INDEX(MAESTRO!Q:Q,_xludf.AGGREGATE(15,6,ROW(MAESTRO!$B$3:$B$1000)/((MAESTRO!$B$3:$B$1000="ASMAR DIRECCIÓN")*(UPPER(MAESTRO!$L$3:$L$1000)="CONFIRMADO")),ROWS($A$3:A65))),"")</f>
        <v/>
      </c>
      <c r="R65" s="10" t="str">
        <f ca="1">IFERROR(INDEX(MAESTRO!R:R,_xludf.AGGREGATE(15,6,ROW(MAESTRO!$B$3:$B$1000)/((MAESTRO!$B$3:$B$1000="ASMAR DIRECCIÓN")*(UPPER(MAESTRO!$L$3:$L$1000)="CONFIRMADO")),ROWS($A$3:A65))),"")</f>
        <v/>
      </c>
      <c r="S65" s="10" t="str">
        <f ca="1">IFERROR(INDEX(MAESTRO!S:S,_xludf.AGGREGATE(15,6,ROW(MAESTRO!$B$3:$B$1000)/((MAESTRO!$B$3:$B$1000="ASMAR DIRECCIÓN")*(UPPER(MAESTRO!$L$3:$L$1000)="CONFIRMADO")),ROWS($A$3:A65))),"")</f>
        <v/>
      </c>
      <c r="T65" s="10" t="str">
        <f ca="1">IFERROR(INDEX(MAESTRO!T:T,_xludf.AGGREGATE(15,6,ROW(MAESTRO!$B$3:$B$1000)/((MAESTRO!$B$3:$B$1000="ASMAR DIRECCIÓN")*(UPPER(MAESTRO!$L$3:$L$1000)="CONFIRMADO")),ROWS($A$3:A65))),"")</f>
        <v/>
      </c>
      <c r="U65" s="10" t="str">
        <f ca="1">IFERROR(INDEX(MAESTRO!U:U,_xludf.AGGREGATE(15,6,ROW(MAESTRO!$B$3:$B$1000)/((MAESTRO!$B$3:$B$1000="ASMAR DIRECCIÓN")*(UPPER(MAESTRO!$L$3:$L$1000)="CONFIRMADO")),ROWS($A$3:A65))),"")</f>
        <v/>
      </c>
      <c r="V65" s="10" t="str">
        <f ca="1">IFERROR(INDEX(MAESTRO!V:V,_xludf.AGGREGATE(15,6,ROW(MAESTRO!$B$3:$B$1000)/((MAESTRO!$B$3:$B$1000="ASMAR DIRECCIÓN")*(UPPER(MAESTRO!$L$3:$L$1000)="CONFIRMADO")),ROWS($A$3:A65))),"")</f>
        <v/>
      </c>
      <c r="W65" s="10" t="str">
        <f ca="1">IFERROR(INDEX(MAESTRO!W:W,_xludf.AGGREGATE(15,6,ROW(MAESTRO!$B$3:$B$1000)/((MAESTRO!$B$3:$B$1000="ASMAR DIRECCIÓN")*(UPPER(MAESTRO!$L$3:$L$1000)="CONFIRMADO")),ROWS($A$3:A65))),"")</f>
        <v/>
      </c>
      <c r="X65" s="10" t="str">
        <f ca="1">IFERROR(INDEX(MAESTRO!X:X,_xludf.AGGREGATE(15,6,ROW(MAESTRO!$B$3:$B$1000)/((MAESTRO!$B$3:$B$1000="ASMAR DIRECCIÓN")*(UPPER(MAESTRO!$L$3:$L$1000)="CONFIRMADO")),ROWS($A$3:A65))),"")</f>
        <v/>
      </c>
    </row>
    <row r="66" spans="1:24" ht="22.05" customHeight="1">
      <c r="A66" s="11" t="str">
        <f ca="1">IFERROR(INDEX(MAESTRO!A:A,_xludf.AGGREGATE(15,6,ROW(MAESTRO!$B$3:$B$1000)/((MAESTRO!$B$3:$B$1000="ASMAR DIRECCIÓN")*(UPPER(MAESTRO!$L$3:$L$1000)="CONFIRMADO")),ROWS($A$3:A66))),"")</f>
        <v/>
      </c>
      <c r="B66" s="11" t="str">
        <f ca="1">IFERROR(INDEX(MAESTRO!B:B,_xludf.AGGREGATE(15,6,ROW(MAESTRO!$B$3:$B$1000)/((MAESTRO!$B$3:$B$1000="ASMAR DIRECCIÓN")*(UPPER(MAESTRO!$L$3:$L$1000)="CONFIRMADO")),ROWS($A$3:A66))),"")</f>
        <v/>
      </c>
      <c r="C66" s="11" t="str">
        <f ca="1">IFERROR(INDEX(MAESTRO!C:C,_xludf.AGGREGATE(15,6,ROW(MAESTRO!$B$3:$B$1000)/((MAESTRO!$B$3:$B$1000="ASMAR DIRECCIÓN")*(UPPER(MAESTRO!$L$3:$L$1000)="CONFIRMADO")),ROWS($A$3:A66))),"")</f>
        <v/>
      </c>
      <c r="D66" s="11" t="str">
        <f ca="1">IFERROR(INDEX(MAESTRO!D:D,_xludf.AGGREGATE(15,6,ROW(MAESTRO!$B$3:$B$1000)/((MAESTRO!$B$3:$B$1000="ASMAR DIRECCIÓN")*(UPPER(MAESTRO!$L$3:$L$1000)="CONFIRMADO")),ROWS($A$3:A66))),"")</f>
        <v/>
      </c>
      <c r="E66" s="11" t="str">
        <f ca="1">IFERROR(INDEX(MAESTRO!E:E,_xludf.AGGREGATE(15,6,ROW(MAESTRO!$B$3:$B$1000)/((MAESTRO!$B$3:$B$1000="ASMAR DIRECCIÓN")*(UPPER(MAESTRO!$L$3:$L$1000)="CONFIRMADO")),ROWS($A$3:A66))),"")</f>
        <v/>
      </c>
      <c r="F66" s="11" t="str">
        <f ca="1">IFERROR(INDEX(MAESTRO!F:F,_xludf.AGGREGATE(15,6,ROW(MAESTRO!$B$3:$B$1000)/((MAESTRO!$B$3:$B$1000="ASMAR DIRECCIÓN")*(UPPER(MAESTRO!$L$3:$L$1000)="CONFIRMADO")),ROWS($A$3:A66))),"")</f>
        <v/>
      </c>
      <c r="G66" s="11" t="str">
        <f ca="1">IFERROR(INDEX(MAESTRO!G:G,_xludf.AGGREGATE(15,6,ROW(MAESTRO!$B$3:$B$1000)/((MAESTRO!$B$3:$B$1000="ASMAR DIRECCIÓN")*(UPPER(MAESTRO!$L$3:$L$1000)="CONFIRMADO")),ROWS($A$3:A66))),"")</f>
        <v/>
      </c>
      <c r="H66" s="11" t="str">
        <f ca="1">IFERROR(INDEX(MAESTRO!H:H,_xludf.AGGREGATE(15,6,ROW(MAESTRO!$B$3:$B$1000)/((MAESTRO!$B$3:$B$1000="ASMAR DIRECCIÓN")*(UPPER(MAESTRO!$L$3:$L$1000)="CONFIRMADO")),ROWS($A$3:A66))),"")</f>
        <v/>
      </c>
      <c r="I66" s="11" t="str">
        <f ca="1">IFERROR(INDEX(MAESTRO!I:I,_xludf.AGGREGATE(15,6,ROW(MAESTRO!$B$3:$B$1000)/((MAESTRO!$B$3:$B$1000="ASMAR DIRECCIÓN")*(UPPER(MAESTRO!$L$3:$L$1000)="CONFIRMADO")),ROWS($A$3:A66))),"")</f>
        <v/>
      </c>
      <c r="J66" s="11" t="str">
        <f ca="1">IFERROR(INDEX(MAESTRO!J:J,_xludf.AGGREGATE(15,6,ROW(MAESTRO!$B$3:$B$1000)/((MAESTRO!$B$3:$B$1000="ASMAR DIRECCIÓN")*(UPPER(MAESTRO!$L$3:$L$1000)="CONFIRMADO")),ROWS($A$3:A66))),"")</f>
        <v/>
      </c>
      <c r="K66" s="11" t="str">
        <f ca="1">IFERROR(INDEX(MAESTRO!K:K,_xludf.AGGREGATE(15,6,ROW(MAESTRO!$B$3:$B$1000)/((MAESTRO!$B$3:$B$1000="ASMAR DIRECCIÓN")*(UPPER(MAESTRO!$L$3:$L$1000)="CONFIRMADO")),ROWS($A$3:A66))),"")</f>
        <v/>
      </c>
      <c r="L66" s="11" t="str">
        <f ca="1">IFERROR(INDEX(MAESTRO!L:L,_xludf.AGGREGATE(15,6,ROW(MAESTRO!$B$3:$B$1000)/((MAESTRO!$B$3:$B$1000="ASMAR DIRECCIÓN")*(UPPER(MAESTRO!$L$3:$L$1000)="CONFIRMADO")),ROWS($A$3:A66))),"")</f>
        <v/>
      </c>
      <c r="M66" s="11" t="str">
        <f ca="1">IFERROR(INDEX(MAESTRO!M:M,_xludf.AGGREGATE(15,6,ROW(MAESTRO!$B$3:$B$1000)/((MAESTRO!$B$3:$B$1000="ASMAR DIRECCIÓN")*(UPPER(MAESTRO!$L$3:$L$1000)="CONFIRMADO")),ROWS($A$3:A66))),"")</f>
        <v/>
      </c>
      <c r="N66" s="11" t="str">
        <f ca="1">IFERROR(INDEX(MAESTRO!N:N,_xludf.AGGREGATE(15,6,ROW(MAESTRO!$B$3:$B$1000)/((MAESTRO!$B$3:$B$1000="ASMAR DIRECCIÓN")*(UPPER(MAESTRO!$L$3:$L$1000)="CONFIRMADO")),ROWS($A$3:A66))),"")</f>
        <v/>
      </c>
      <c r="O66" s="11" t="str">
        <f ca="1">IFERROR(INDEX(MAESTRO!O:O,_xludf.AGGREGATE(15,6,ROW(MAESTRO!$B$3:$B$1000)/((MAESTRO!$B$3:$B$1000="ASMAR DIRECCIÓN")*(UPPER(MAESTRO!$L$3:$L$1000)="CONFIRMADO")),ROWS($A$3:A66))),"")</f>
        <v/>
      </c>
      <c r="P66" s="11" t="str">
        <f ca="1">IFERROR(INDEX(MAESTRO!P:P,_xludf.AGGREGATE(15,6,ROW(MAESTRO!$B$3:$B$1000)/((MAESTRO!$B$3:$B$1000="ASMAR DIRECCIÓN")*(UPPER(MAESTRO!$L$3:$L$1000)="CONFIRMADO")),ROWS($A$3:A66))),"")</f>
        <v/>
      </c>
      <c r="Q66" s="11" t="str">
        <f ca="1">IFERROR(INDEX(MAESTRO!Q:Q,_xludf.AGGREGATE(15,6,ROW(MAESTRO!$B$3:$B$1000)/((MAESTRO!$B$3:$B$1000="ASMAR DIRECCIÓN")*(UPPER(MAESTRO!$L$3:$L$1000)="CONFIRMADO")),ROWS($A$3:A66))),"")</f>
        <v/>
      </c>
      <c r="R66" s="11" t="str">
        <f ca="1">IFERROR(INDEX(MAESTRO!R:R,_xludf.AGGREGATE(15,6,ROW(MAESTRO!$B$3:$B$1000)/((MAESTRO!$B$3:$B$1000="ASMAR DIRECCIÓN")*(UPPER(MAESTRO!$L$3:$L$1000)="CONFIRMADO")),ROWS($A$3:A66))),"")</f>
        <v/>
      </c>
      <c r="S66" s="11" t="str">
        <f ca="1">IFERROR(INDEX(MAESTRO!S:S,_xludf.AGGREGATE(15,6,ROW(MAESTRO!$B$3:$B$1000)/((MAESTRO!$B$3:$B$1000="ASMAR DIRECCIÓN")*(UPPER(MAESTRO!$L$3:$L$1000)="CONFIRMADO")),ROWS($A$3:A66))),"")</f>
        <v/>
      </c>
      <c r="T66" s="11" t="str">
        <f ca="1">IFERROR(INDEX(MAESTRO!T:T,_xludf.AGGREGATE(15,6,ROW(MAESTRO!$B$3:$B$1000)/((MAESTRO!$B$3:$B$1000="ASMAR DIRECCIÓN")*(UPPER(MAESTRO!$L$3:$L$1000)="CONFIRMADO")),ROWS($A$3:A66))),"")</f>
        <v/>
      </c>
      <c r="U66" s="11" t="str">
        <f ca="1">IFERROR(INDEX(MAESTRO!U:U,_xludf.AGGREGATE(15,6,ROW(MAESTRO!$B$3:$B$1000)/((MAESTRO!$B$3:$B$1000="ASMAR DIRECCIÓN")*(UPPER(MAESTRO!$L$3:$L$1000)="CONFIRMADO")),ROWS($A$3:A66))),"")</f>
        <v/>
      </c>
      <c r="V66" s="11" t="str">
        <f ca="1">IFERROR(INDEX(MAESTRO!V:V,_xludf.AGGREGATE(15,6,ROW(MAESTRO!$B$3:$B$1000)/((MAESTRO!$B$3:$B$1000="ASMAR DIRECCIÓN")*(UPPER(MAESTRO!$L$3:$L$1000)="CONFIRMADO")),ROWS($A$3:A66))),"")</f>
        <v/>
      </c>
      <c r="W66" s="11" t="str">
        <f ca="1">IFERROR(INDEX(MAESTRO!W:W,_xludf.AGGREGATE(15,6,ROW(MAESTRO!$B$3:$B$1000)/((MAESTRO!$B$3:$B$1000="ASMAR DIRECCIÓN")*(UPPER(MAESTRO!$L$3:$L$1000)="CONFIRMADO")),ROWS($A$3:A66))),"")</f>
        <v/>
      </c>
      <c r="X66" s="11" t="str">
        <f ca="1">IFERROR(INDEX(MAESTRO!X:X,_xludf.AGGREGATE(15,6,ROW(MAESTRO!$B$3:$B$1000)/((MAESTRO!$B$3:$B$1000="ASMAR DIRECCIÓN")*(UPPER(MAESTRO!$L$3:$L$1000)="CONFIRMADO")),ROWS($A$3:A66))),"")</f>
        <v/>
      </c>
    </row>
    <row r="67" spans="1:24" ht="22.05" customHeight="1">
      <c r="A67" s="10" t="str">
        <f ca="1">IFERROR(INDEX(MAESTRO!A:A,_xludf.AGGREGATE(15,6,ROW(MAESTRO!$B$3:$B$1000)/((MAESTRO!$B$3:$B$1000="ASMAR DIRECCIÓN")*(UPPER(MAESTRO!$L$3:$L$1000)="CONFIRMADO")),ROWS($A$3:A67))),"")</f>
        <v/>
      </c>
      <c r="B67" s="10" t="str">
        <f ca="1">IFERROR(INDEX(MAESTRO!B:B,_xludf.AGGREGATE(15,6,ROW(MAESTRO!$B$3:$B$1000)/((MAESTRO!$B$3:$B$1000="ASMAR DIRECCIÓN")*(UPPER(MAESTRO!$L$3:$L$1000)="CONFIRMADO")),ROWS($A$3:A67))),"")</f>
        <v/>
      </c>
      <c r="C67" s="10" t="str">
        <f ca="1">IFERROR(INDEX(MAESTRO!C:C,_xludf.AGGREGATE(15,6,ROW(MAESTRO!$B$3:$B$1000)/((MAESTRO!$B$3:$B$1000="ASMAR DIRECCIÓN")*(UPPER(MAESTRO!$L$3:$L$1000)="CONFIRMADO")),ROWS($A$3:A67))),"")</f>
        <v/>
      </c>
      <c r="D67" s="10" t="str">
        <f ca="1">IFERROR(INDEX(MAESTRO!D:D,_xludf.AGGREGATE(15,6,ROW(MAESTRO!$B$3:$B$1000)/((MAESTRO!$B$3:$B$1000="ASMAR DIRECCIÓN")*(UPPER(MAESTRO!$L$3:$L$1000)="CONFIRMADO")),ROWS($A$3:A67))),"")</f>
        <v/>
      </c>
      <c r="E67" s="10" t="str">
        <f ca="1">IFERROR(INDEX(MAESTRO!E:E,_xludf.AGGREGATE(15,6,ROW(MAESTRO!$B$3:$B$1000)/((MAESTRO!$B$3:$B$1000="ASMAR DIRECCIÓN")*(UPPER(MAESTRO!$L$3:$L$1000)="CONFIRMADO")),ROWS($A$3:A67))),"")</f>
        <v/>
      </c>
      <c r="F67" s="10" t="str">
        <f ca="1">IFERROR(INDEX(MAESTRO!F:F,_xludf.AGGREGATE(15,6,ROW(MAESTRO!$B$3:$B$1000)/((MAESTRO!$B$3:$B$1000="ASMAR DIRECCIÓN")*(UPPER(MAESTRO!$L$3:$L$1000)="CONFIRMADO")),ROWS($A$3:A67))),"")</f>
        <v/>
      </c>
      <c r="G67" s="10" t="str">
        <f ca="1">IFERROR(INDEX(MAESTRO!G:G,_xludf.AGGREGATE(15,6,ROW(MAESTRO!$B$3:$B$1000)/((MAESTRO!$B$3:$B$1000="ASMAR DIRECCIÓN")*(UPPER(MAESTRO!$L$3:$L$1000)="CONFIRMADO")),ROWS($A$3:A67))),"")</f>
        <v/>
      </c>
      <c r="H67" s="10" t="str">
        <f ca="1">IFERROR(INDEX(MAESTRO!H:H,_xludf.AGGREGATE(15,6,ROW(MAESTRO!$B$3:$B$1000)/((MAESTRO!$B$3:$B$1000="ASMAR DIRECCIÓN")*(UPPER(MAESTRO!$L$3:$L$1000)="CONFIRMADO")),ROWS($A$3:A67))),"")</f>
        <v/>
      </c>
      <c r="I67" s="10" t="str">
        <f ca="1">IFERROR(INDEX(MAESTRO!I:I,_xludf.AGGREGATE(15,6,ROW(MAESTRO!$B$3:$B$1000)/((MAESTRO!$B$3:$B$1000="ASMAR DIRECCIÓN")*(UPPER(MAESTRO!$L$3:$L$1000)="CONFIRMADO")),ROWS($A$3:A67))),"")</f>
        <v/>
      </c>
      <c r="J67" s="10" t="str">
        <f ca="1">IFERROR(INDEX(MAESTRO!J:J,_xludf.AGGREGATE(15,6,ROW(MAESTRO!$B$3:$B$1000)/((MAESTRO!$B$3:$B$1000="ASMAR DIRECCIÓN")*(UPPER(MAESTRO!$L$3:$L$1000)="CONFIRMADO")),ROWS($A$3:A67))),"")</f>
        <v/>
      </c>
      <c r="K67" s="10" t="str">
        <f ca="1">IFERROR(INDEX(MAESTRO!K:K,_xludf.AGGREGATE(15,6,ROW(MAESTRO!$B$3:$B$1000)/((MAESTRO!$B$3:$B$1000="ASMAR DIRECCIÓN")*(UPPER(MAESTRO!$L$3:$L$1000)="CONFIRMADO")),ROWS($A$3:A67))),"")</f>
        <v/>
      </c>
      <c r="L67" s="10" t="str">
        <f ca="1">IFERROR(INDEX(MAESTRO!L:L,_xludf.AGGREGATE(15,6,ROW(MAESTRO!$B$3:$B$1000)/((MAESTRO!$B$3:$B$1000="ASMAR DIRECCIÓN")*(UPPER(MAESTRO!$L$3:$L$1000)="CONFIRMADO")),ROWS($A$3:A67))),"")</f>
        <v/>
      </c>
      <c r="M67" s="10" t="str">
        <f ca="1">IFERROR(INDEX(MAESTRO!M:M,_xludf.AGGREGATE(15,6,ROW(MAESTRO!$B$3:$B$1000)/((MAESTRO!$B$3:$B$1000="ASMAR DIRECCIÓN")*(UPPER(MAESTRO!$L$3:$L$1000)="CONFIRMADO")),ROWS($A$3:A67))),"")</f>
        <v/>
      </c>
      <c r="N67" s="10" t="str">
        <f ca="1">IFERROR(INDEX(MAESTRO!N:N,_xludf.AGGREGATE(15,6,ROW(MAESTRO!$B$3:$B$1000)/((MAESTRO!$B$3:$B$1000="ASMAR DIRECCIÓN")*(UPPER(MAESTRO!$L$3:$L$1000)="CONFIRMADO")),ROWS($A$3:A67))),"")</f>
        <v/>
      </c>
      <c r="O67" s="10" t="str">
        <f ca="1">IFERROR(INDEX(MAESTRO!O:O,_xludf.AGGREGATE(15,6,ROW(MAESTRO!$B$3:$B$1000)/((MAESTRO!$B$3:$B$1000="ASMAR DIRECCIÓN")*(UPPER(MAESTRO!$L$3:$L$1000)="CONFIRMADO")),ROWS($A$3:A67))),"")</f>
        <v/>
      </c>
      <c r="P67" s="10" t="str">
        <f ca="1">IFERROR(INDEX(MAESTRO!P:P,_xludf.AGGREGATE(15,6,ROW(MAESTRO!$B$3:$B$1000)/((MAESTRO!$B$3:$B$1000="ASMAR DIRECCIÓN")*(UPPER(MAESTRO!$L$3:$L$1000)="CONFIRMADO")),ROWS($A$3:A67))),"")</f>
        <v/>
      </c>
      <c r="Q67" s="10" t="str">
        <f ca="1">IFERROR(INDEX(MAESTRO!Q:Q,_xludf.AGGREGATE(15,6,ROW(MAESTRO!$B$3:$B$1000)/((MAESTRO!$B$3:$B$1000="ASMAR DIRECCIÓN")*(UPPER(MAESTRO!$L$3:$L$1000)="CONFIRMADO")),ROWS($A$3:A67))),"")</f>
        <v/>
      </c>
      <c r="R67" s="10" t="str">
        <f ca="1">IFERROR(INDEX(MAESTRO!R:R,_xludf.AGGREGATE(15,6,ROW(MAESTRO!$B$3:$B$1000)/((MAESTRO!$B$3:$B$1000="ASMAR DIRECCIÓN")*(UPPER(MAESTRO!$L$3:$L$1000)="CONFIRMADO")),ROWS($A$3:A67))),"")</f>
        <v/>
      </c>
      <c r="S67" s="10" t="str">
        <f ca="1">IFERROR(INDEX(MAESTRO!S:S,_xludf.AGGREGATE(15,6,ROW(MAESTRO!$B$3:$B$1000)/((MAESTRO!$B$3:$B$1000="ASMAR DIRECCIÓN")*(UPPER(MAESTRO!$L$3:$L$1000)="CONFIRMADO")),ROWS($A$3:A67))),"")</f>
        <v/>
      </c>
      <c r="T67" s="10" t="str">
        <f ca="1">IFERROR(INDEX(MAESTRO!T:T,_xludf.AGGREGATE(15,6,ROW(MAESTRO!$B$3:$B$1000)/((MAESTRO!$B$3:$B$1000="ASMAR DIRECCIÓN")*(UPPER(MAESTRO!$L$3:$L$1000)="CONFIRMADO")),ROWS($A$3:A67))),"")</f>
        <v/>
      </c>
      <c r="U67" s="10" t="str">
        <f ca="1">IFERROR(INDEX(MAESTRO!U:U,_xludf.AGGREGATE(15,6,ROW(MAESTRO!$B$3:$B$1000)/((MAESTRO!$B$3:$B$1000="ASMAR DIRECCIÓN")*(UPPER(MAESTRO!$L$3:$L$1000)="CONFIRMADO")),ROWS($A$3:A67))),"")</f>
        <v/>
      </c>
      <c r="V67" s="10" t="str">
        <f ca="1">IFERROR(INDEX(MAESTRO!V:V,_xludf.AGGREGATE(15,6,ROW(MAESTRO!$B$3:$B$1000)/((MAESTRO!$B$3:$B$1000="ASMAR DIRECCIÓN")*(UPPER(MAESTRO!$L$3:$L$1000)="CONFIRMADO")),ROWS($A$3:A67))),"")</f>
        <v/>
      </c>
      <c r="W67" s="10" t="str">
        <f ca="1">IFERROR(INDEX(MAESTRO!W:W,_xludf.AGGREGATE(15,6,ROW(MAESTRO!$B$3:$B$1000)/((MAESTRO!$B$3:$B$1000="ASMAR DIRECCIÓN")*(UPPER(MAESTRO!$L$3:$L$1000)="CONFIRMADO")),ROWS($A$3:A67))),"")</f>
        <v/>
      </c>
      <c r="X67" s="10" t="str">
        <f ca="1">IFERROR(INDEX(MAESTRO!X:X,_xludf.AGGREGATE(15,6,ROW(MAESTRO!$B$3:$B$1000)/((MAESTRO!$B$3:$B$1000="ASMAR DIRECCIÓN")*(UPPER(MAESTRO!$L$3:$L$1000)="CONFIRMADO")),ROWS($A$3:A67))),"")</f>
        <v/>
      </c>
    </row>
    <row r="68" spans="1:24" ht="22.05" customHeight="1">
      <c r="A68" s="11" t="str">
        <f ca="1">IFERROR(INDEX(MAESTRO!A:A,_xludf.AGGREGATE(15,6,ROW(MAESTRO!$B$3:$B$1000)/((MAESTRO!$B$3:$B$1000="ASMAR DIRECCIÓN")*(UPPER(MAESTRO!$L$3:$L$1000)="CONFIRMADO")),ROWS($A$3:A68))),"")</f>
        <v/>
      </c>
      <c r="B68" s="11" t="str">
        <f ca="1">IFERROR(INDEX(MAESTRO!B:B,_xludf.AGGREGATE(15,6,ROW(MAESTRO!$B$3:$B$1000)/((MAESTRO!$B$3:$B$1000="ASMAR DIRECCIÓN")*(UPPER(MAESTRO!$L$3:$L$1000)="CONFIRMADO")),ROWS($A$3:A68))),"")</f>
        <v/>
      </c>
      <c r="C68" s="11" t="str">
        <f ca="1">IFERROR(INDEX(MAESTRO!C:C,_xludf.AGGREGATE(15,6,ROW(MAESTRO!$B$3:$B$1000)/((MAESTRO!$B$3:$B$1000="ASMAR DIRECCIÓN")*(UPPER(MAESTRO!$L$3:$L$1000)="CONFIRMADO")),ROWS($A$3:A68))),"")</f>
        <v/>
      </c>
      <c r="D68" s="11" t="str">
        <f ca="1">IFERROR(INDEX(MAESTRO!D:D,_xludf.AGGREGATE(15,6,ROW(MAESTRO!$B$3:$B$1000)/((MAESTRO!$B$3:$B$1000="ASMAR DIRECCIÓN")*(UPPER(MAESTRO!$L$3:$L$1000)="CONFIRMADO")),ROWS($A$3:A68))),"")</f>
        <v/>
      </c>
      <c r="E68" s="11" t="str">
        <f ca="1">IFERROR(INDEX(MAESTRO!E:E,_xludf.AGGREGATE(15,6,ROW(MAESTRO!$B$3:$B$1000)/((MAESTRO!$B$3:$B$1000="ASMAR DIRECCIÓN")*(UPPER(MAESTRO!$L$3:$L$1000)="CONFIRMADO")),ROWS($A$3:A68))),"")</f>
        <v/>
      </c>
      <c r="F68" s="11" t="str">
        <f ca="1">IFERROR(INDEX(MAESTRO!F:F,_xludf.AGGREGATE(15,6,ROW(MAESTRO!$B$3:$B$1000)/((MAESTRO!$B$3:$B$1000="ASMAR DIRECCIÓN")*(UPPER(MAESTRO!$L$3:$L$1000)="CONFIRMADO")),ROWS($A$3:A68))),"")</f>
        <v/>
      </c>
      <c r="G68" s="11" t="str">
        <f ca="1">IFERROR(INDEX(MAESTRO!G:G,_xludf.AGGREGATE(15,6,ROW(MAESTRO!$B$3:$B$1000)/((MAESTRO!$B$3:$B$1000="ASMAR DIRECCIÓN")*(UPPER(MAESTRO!$L$3:$L$1000)="CONFIRMADO")),ROWS($A$3:A68))),"")</f>
        <v/>
      </c>
      <c r="H68" s="11" t="str">
        <f ca="1">IFERROR(INDEX(MAESTRO!H:H,_xludf.AGGREGATE(15,6,ROW(MAESTRO!$B$3:$B$1000)/((MAESTRO!$B$3:$B$1000="ASMAR DIRECCIÓN")*(UPPER(MAESTRO!$L$3:$L$1000)="CONFIRMADO")),ROWS($A$3:A68))),"")</f>
        <v/>
      </c>
      <c r="I68" s="11" t="str">
        <f ca="1">IFERROR(INDEX(MAESTRO!I:I,_xludf.AGGREGATE(15,6,ROW(MAESTRO!$B$3:$B$1000)/((MAESTRO!$B$3:$B$1000="ASMAR DIRECCIÓN")*(UPPER(MAESTRO!$L$3:$L$1000)="CONFIRMADO")),ROWS($A$3:A68))),"")</f>
        <v/>
      </c>
      <c r="J68" s="11" t="str">
        <f ca="1">IFERROR(INDEX(MAESTRO!J:J,_xludf.AGGREGATE(15,6,ROW(MAESTRO!$B$3:$B$1000)/((MAESTRO!$B$3:$B$1000="ASMAR DIRECCIÓN")*(UPPER(MAESTRO!$L$3:$L$1000)="CONFIRMADO")),ROWS($A$3:A68))),"")</f>
        <v/>
      </c>
      <c r="K68" s="11" t="str">
        <f ca="1">IFERROR(INDEX(MAESTRO!K:K,_xludf.AGGREGATE(15,6,ROW(MAESTRO!$B$3:$B$1000)/((MAESTRO!$B$3:$B$1000="ASMAR DIRECCIÓN")*(UPPER(MAESTRO!$L$3:$L$1000)="CONFIRMADO")),ROWS($A$3:A68))),"")</f>
        <v/>
      </c>
      <c r="L68" s="11" t="str">
        <f ca="1">IFERROR(INDEX(MAESTRO!L:L,_xludf.AGGREGATE(15,6,ROW(MAESTRO!$B$3:$B$1000)/((MAESTRO!$B$3:$B$1000="ASMAR DIRECCIÓN")*(UPPER(MAESTRO!$L$3:$L$1000)="CONFIRMADO")),ROWS($A$3:A68))),"")</f>
        <v/>
      </c>
      <c r="M68" s="11" t="str">
        <f ca="1">IFERROR(INDEX(MAESTRO!M:M,_xludf.AGGREGATE(15,6,ROW(MAESTRO!$B$3:$B$1000)/((MAESTRO!$B$3:$B$1000="ASMAR DIRECCIÓN")*(UPPER(MAESTRO!$L$3:$L$1000)="CONFIRMADO")),ROWS($A$3:A68))),"")</f>
        <v/>
      </c>
      <c r="N68" s="11" t="str">
        <f ca="1">IFERROR(INDEX(MAESTRO!N:N,_xludf.AGGREGATE(15,6,ROW(MAESTRO!$B$3:$B$1000)/((MAESTRO!$B$3:$B$1000="ASMAR DIRECCIÓN")*(UPPER(MAESTRO!$L$3:$L$1000)="CONFIRMADO")),ROWS($A$3:A68))),"")</f>
        <v/>
      </c>
      <c r="O68" s="11" t="str">
        <f ca="1">IFERROR(INDEX(MAESTRO!O:O,_xludf.AGGREGATE(15,6,ROW(MAESTRO!$B$3:$B$1000)/((MAESTRO!$B$3:$B$1000="ASMAR DIRECCIÓN")*(UPPER(MAESTRO!$L$3:$L$1000)="CONFIRMADO")),ROWS($A$3:A68))),"")</f>
        <v/>
      </c>
      <c r="P68" s="11" t="str">
        <f ca="1">IFERROR(INDEX(MAESTRO!P:P,_xludf.AGGREGATE(15,6,ROW(MAESTRO!$B$3:$B$1000)/((MAESTRO!$B$3:$B$1000="ASMAR DIRECCIÓN")*(UPPER(MAESTRO!$L$3:$L$1000)="CONFIRMADO")),ROWS($A$3:A68))),"")</f>
        <v/>
      </c>
      <c r="Q68" s="11" t="str">
        <f ca="1">IFERROR(INDEX(MAESTRO!Q:Q,_xludf.AGGREGATE(15,6,ROW(MAESTRO!$B$3:$B$1000)/((MAESTRO!$B$3:$B$1000="ASMAR DIRECCIÓN")*(UPPER(MAESTRO!$L$3:$L$1000)="CONFIRMADO")),ROWS($A$3:A68))),"")</f>
        <v/>
      </c>
      <c r="R68" s="11" t="str">
        <f ca="1">IFERROR(INDEX(MAESTRO!R:R,_xludf.AGGREGATE(15,6,ROW(MAESTRO!$B$3:$B$1000)/((MAESTRO!$B$3:$B$1000="ASMAR DIRECCIÓN")*(UPPER(MAESTRO!$L$3:$L$1000)="CONFIRMADO")),ROWS($A$3:A68))),"")</f>
        <v/>
      </c>
      <c r="S68" s="11" t="str">
        <f ca="1">IFERROR(INDEX(MAESTRO!S:S,_xludf.AGGREGATE(15,6,ROW(MAESTRO!$B$3:$B$1000)/((MAESTRO!$B$3:$B$1000="ASMAR DIRECCIÓN")*(UPPER(MAESTRO!$L$3:$L$1000)="CONFIRMADO")),ROWS($A$3:A68))),"")</f>
        <v/>
      </c>
      <c r="T68" s="11" t="str">
        <f ca="1">IFERROR(INDEX(MAESTRO!T:T,_xludf.AGGREGATE(15,6,ROW(MAESTRO!$B$3:$B$1000)/((MAESTRO!$B$3:$B$1000="ASMAR DIRECCIÓN")*(UPPER(MAESTRO!$L$3:$L$1000)="CONFIRMADO")),ROWS($A$3:A68))),"")</f>
        <v/>
      </c>
      <c r="U68" s="11" t="str">
        <f ca="1">IFERROR(INDEX(MAESTRO!U:U,_xludf.AGGREGATE(15,6,ROW(MAESTRO!$B$3:$B$1000)/((MAESTRO!$B$3:$B$1000="ASMAR DIRECCIÓN")*(UPPER(MAESTRO!$L$3:$L$1000)="CONFIRMADO")),ROWS($A$3:A68))),"")</f>
        <v/>
      </c>
      <c r="V68" s="11" t="str">
        <f ca="1">IFERROR(INDEX(MAESTRO!V:V,_xludf.AGGREGATE(15,6,ROW(MAESTRO!$B$3:$B$1000)/((MAESTRO!$B$3:$B$1000="ASMAR DIRECCIÓN")*(UPPER(MAESTRO!$L$3:$L$1000)="CONFIRMADO")),ROWS($A$3:A68))),"")</f>
        <v/>
      </c>
      <c r="W68" s="11" t="str">
        <f ca="1">IFERROR(INDEX(MAESTRO!W:W,_xludf.AGGREGATE(15,6,ROW(MAESTRO!$B$3:$B$1000)/((MAESTRO!$B$3:$B$1000="ASMAR DIRECCIÓN")*(UPPER(MAESTRO!$L$3:$L$1000)="CONFIRMADO")),ROWS($A$3:A68))),"")</f>
        <v/>
      </c>
      <c r="X68" s="11" t="str">
        <f ca="1">IFERROR(INDEX(MAESTRO!X:X,_xludf.AGGREGATE(15,6,ROW(MAESTRO!$B$3:$B$1000)/((MAESTRO!$B$3:$B$1000="ASMAR DIRECCIÓN")*(UPPER(MAESTRO!$L$3:$L$1000)="CONFIRMADO")),ROWS($A$3:A68))),"")</f>
        <v/>
      </c>
    </row>
    <row r="69" spans="1:24" ht="22.05" customHeight="1">
      <c r="A69" s="10" t="str">
        <f ca="1">IFERROR(INDEX(MAESTRO!A:A,_xludf.AGGREGATE(15,6,ROW(MAESTRO!$B$3:$B$1000)/((MAESTRO!$B$3:$B$1000="ASMAR DIRECCIÓN")*(UPPER(MAESTRO!$L$3:$L$1000)="CONFIRMADO")),ROWS($A$3:A69))),"")</f>
        <v/>
      </c>
      <c r="B69" s="10" t="str">
        <f ca="1">IFERROR(INDEX(MAESTRO!B:B,_xludf.AGGREGATE(15,6,ROW(MAESTRO!$B$3:$B$1000)/((MAESTRO!$B$3:$B$1000="ASMAR DIRECCIÓN")*(UPPER(MAESTRO!$L$3:$L$1000)="CONFIRMADO")),ROWS($A$3:A69))),"")</f>
        <v/>
      </c>
      <c r="C69" s="10" t="str">
        <f ca="1">IFERROR(INDEX(MAESTRO!C:C,_xludf.AGGREGATE(15,6,ROW(MAESTRO!$B$3:$B$1000)/((MAESTRO!$B$3:$B$1000="ASMAR DIRECCIÓN")*(UPPER(MAESTRO!$L$3:$L$1000)="CONFIRMADO")),ROWS($A$3:A69))),"")</f>
        <v/>
      </c>
      <c r="D69" s="10" t="str">
        <f ca="1">IFERROR(INDEX(MAESTRO!D:D,_xludf.AGGREGATE(15,6,ROW(MAESTRO!$B$3:$B$1000)/((MAESTRO!$B$3:$B$1000="ASMAR DIRECCIÓN")*(UPPER(MAESTRO!$L$3:$L$1000)="CONFIRMADO")),ROWS($A$3:A69))),"")</f>
        <v/>
      </c>
      <c r="E69" s="10" t="str">
        <f ca="1">IFERROR(INDEX(MAESTRO!E:E,_xludf.AGGREGATE(15,6,ROW(MAESTRO!$B$3:$B$1000)/((MAESTRO!$B$3:$B$1000="ASMAR DIRECCIÓN")*(UPPER(MAESTRO!$L$3:$L$1000)="CONFIRMADO")),ROWS($A$3:A69))),"")</f>
        <v/>
      </c>
      <c r="F69" s="10" t="str">
        <f ca="1">IFERROR(INDEX(MAESTRO!F:F,_xludf.AGGREGATE(15,6,ROW(MAESTRO!$B$3:$B$1000)/((MAESTRO!$B$3:$B$1000="ASMAR DIRECCIÓN")*(UPPER(MAESTRO!$L$3:$L$1000)="CONFIRMADO")),ROWS($A$3:A69))),"")</f>
        <v/>
      </c>
      <c r="G69" s="10" t="str">
        <f ca="1">IFERROR(INDEX(MAESTRO!G:G,_xludf.AGGREGATE(15,6,ROW(MAESTRO!$B$3:$B$1000)/((MAESTRO!$B$3:$B$1000="ASMAR DIRECCIÓN")*(UPPER(MAESTRO!$L$3:$L$1000)="CONFIRMADO")),ROWS($A$3:A69))),"")</f>
        <v/>
      </c>
      <c r="H69" s="10" t="str">
        <f ca="1">IFERROR(INDEX(MAESTRO!H:H,_xludf.AGGREGATE(15,6,ROW(MAESTRO!$B$3:$B$1000)/((MAESTRO!$B$3:$B$1000="ASMAR DIRECCIÓN")*(UPPER(MAESTRO!$L$3:$L$1000)="CONFIRMADO")),ROWS($A$3:A69))),"")</f>
        <v/>
      </c>
      <c r="I69" s="10" t="str">
        <f ca="1">IFERROR(INDEX(MAESTRO!I:I,_xludf.AGGREGATE(15,6,ROW(MAESTRO!$B$3:$B$1000)/((MAESTRO!$B$3:$B$1000="ASMAR DIRECCIÓN")*(UPPER(MAESTRO!$L$3:$L$1000)="CONFIRMADO")),ROWS($A$3:A69))),"")</f>
        <v/>
      </c>
      <c r="J69" s="10" t="str">
        <f ca="1">IFERROR(INDEX(MAESTRO!J:J,_xludf.AGGREGATE(15,6,ROW(MAESTRO!$B$3:$B$1000)/((MAESTRO!$B$3:$B$1000="ASMAR DIRECCIÓN")*(UPPER(MAESTRO!$L$3:$L$1000)="CONFIRMADO")),ROWS($A$3:A69))),"")</f>
        <v/>
      </c>
      <c r="K69" s="10" t="str">
        <f ca="1">IFERROR(INDEX(MAESTRO!K:K,_xludf.AGGREGATE(15,6,ROW(MAESTRO!$B$3:$B$1000)/((MAESTRO!$B$3:$B$1000="ASMAR DIRECCIÓN")*(UPPER(MAESTRO!$L$3:$L$1000)="CONFIRMADO")),ROWS($A$3:A69))),"")</f>
        <v/>
      </c>
      <c r="L69" s="10" t="str">
        <f ca="1">IFERROR(INDEX(MAESTRO!L:L,_xludf.AGGREGATE(15,6,ROW(MAESTRO!$B$3:$B$1000)/((MAESTRO!$B$3:$B$1000="ASMAR DIRECCIÓN")*(UPPER(MAESTRO!$L$3:$L$1000)="CONFIRMADO")),ROWS($A$3:A69))),"")</f>
        <v/>
      </c>
      <c r="M69" s="10" t="str">
        <f ca="1">IFERROR(INDEX(MAESTRO!M:M,_xludf.AGGREGATE(15,6,ROW(MAESTRO!$B$3:$B$1000)/((MAESTRO!$B$3:$B$1000="ASMAR DIRECCIÓN")*(UPPER(MAESTRO!$L$3:$L$1000)="CONFIRMADO")),ROWS($A$3:A69))),"")</f>
        <v/>
      </c>
      <c r="N69" s="10" t="str">
        <f ca="1">IFERROR(INDEX(MAESTRO!N:N,_xludf.AGGREGATE(15,6,ROW(MAESTRO!$B$3:$B$1000)/((MAESTRO!$B$3:$B$1000="ASMAR DIRECCIÓN")*(UPPER(MAESTRO!$L$3:$L$1000)="CONFIRMADO")),ROWS($A$3:A69))),"")</f>
        <v/>
      </c>
      <c r="O69" s="10" t="str">
        <f ca="1">IFERROR(INDEX(MAESTRO!O:O,_xludf.AGGREGATE(15,6,ROW(MAESTRO!$B$3:$B$1000)/((MAESTRO!$B$3:$B$1000="ASMAR DIRECCIÓN")*(UPPER(MAESTRO!$L$3:$L$1000)="CONFIRMADO")),ROWS($A$3:A69))),"")</f>
        <v/>
      </c>
      <c r="P69" s="10" t="str">
        <f ca="1">IFERROR(INDEX(MAESTRO!P:P,_xludf.AGGREGATE(15,6,ROW(MAESTRO!$B$3:$B$1000)/((MAESTRO!$B$3:$B$1000="ASMAR DIRECCIÓN")*(UPPER(MAESTRO!$L$3:$L$1000)="CONFIRMADO")),ROWS($A$3:A69))),"")</f>
        <v/>
      </c>
      <c r="Q69" s="10" t="str">
        <f ca="1">IFERROR(INDEX(MAESTRO!Q:Q,_xludf.AGGREGATE(15,6,ROW(MAESTRO!$B$3:$B$1000)/((MAESTRO!$B$3:$B$1000="ASMAR DIRECCIÓN")*(UPPER(MAESTRO!$L$3:$L$1000)="CONFIRMADO")),ROWS($A$3:A69))),"")</f>
        <v/>
      </c>
      <c r="R69" s="10" t="str">
        <f ca="1">IFERROR(INDEX(MAESTRO!R:R,_xludf.AGGREGATE(15,6,ROW(MAESTRO!$B$3:$B$1000)/((MAESTRO!$B$3:$B$1000="ASMAR DIRECCIÓN")*(UPPER(MAESTRO!$L$3:$L$1000)="CONFIRMADO")),ROWS($A$3:A69))),"")</f>
        <v/>
      </c>
      <c r="S69" s="10" t="str">
        <f ca="1">IFERROR(INDEX(MAESTRO!S:S,_xludf.AGGREGATE(15,6,ROW(MAESTRO!$B$3:$B$1000)/((MAESTRO!$B$3:$B$1000="ASMAR DIRECCIÓN")*(UPPER(MAESTRO!$L$3:$L$1000)="CONFIRMADO")),ROWS($A$3:A69))),"")</f>
        <v/>
      </c>
      <c r="T69" s="10" t="str">
        <f ca="1">IFERROR(INDEX(MAESTRO!T:T,_xludf.AGGREGATE(15,6,ROW(MAESTRO!$B$3:$B$1000)/((MAESTRO!$B$3:$B$1000="ASMAR DIRECCIÓN")*(UPPER(MAESTRO!$L$3:$L$1000)="CONFIRMADO")),ROWS($A$3:A69))),"")</f>
        <v/>
      </c>
      <c r="U69" s="10" t="str">
        <f ca="1">IFERROR(INDEX(MAESTRO!U:U,_xludf.AGGREGATE(15,6,ROW(MAESTRO!$B$3:$B$1000)/((MAESTRO!$B$3:$B$1000="ASMAR DIRECCIÓN")*(UPPER(MAESTRO!$L$3:$L$1000)="CONFIRMADO")),ROWS($A$3:A69))),"")</f>
        <v/>
      </c>
      <c r="V69" s="10" t="str">
        <f ca="1">IFERROR(INDEX(MAESTRO!V:V,_xludf.AGGREGATE(15,6,ROW(MAESTRO!$B$3:$B$1000)/((MAESTRO!$B$3:$B$1000="ASMAR DIRECCIÓN")*(UPPER(MAESTRO!$L$3:$L$1000)="CONFIRMADO")),ROWS($A$3:A69))),"")</f>
        <v/>
      </c>
      <c r="W69" s="10" t="str">
        <f ca="1">IFERROR(INDEX(MAESTRO!W:W,_xludf.AGGREGATE(15,6,ROW(MAESTRO!$B$3:$B$1000)/((MAESTRO!$B$3:$B$1000="ASMAR DIRECCIÓN")*(UPPER(MAESTRO!$L$3:$L$1000)="CONFIRMADO")),ROWS($A$3:A69))),"")</f>
        <v/>
      </c>
      <c r="X69" s="10" t="str">
        <f ca="1">IFERROR(INDEX(MAESTRO!X:X,_xludf.AGGREGATE(15,6,ROW(MAESTRO!$B$3:$B$1000)/((MAESTRO!$B$3:$B$1000="ASMAR DIRECCIÓN")*(UPPER(MAESTRO!$L$3:$L$1000)="CONFIRMADO")),ROWS($A$3:A69))),"")</f>
        <v/>
      </c>
    </row>
    <row r="70" spans="1:24" ht="22.05" customHeight="1">
      <c r="A70" s="11" t="str">
        <f ca="1">IFERROR(INDEX(MAESTRO!A:A,_xludf.AGGREGATE(15,6,ROW(MAESTRO!$B$3:$B$1000)/((MAESTRO!$B$3:$B$1000="ASMAR DIRECCIÓN")*(UPPER(MAESTRO!$L$3:$L$1000)="CONFIRMADO")),ROWS($A$3:A70))),"")</f>
        <v/>
      </c>
      <c r="B70" s="11" t="str">
        <f ca="1">IFERROR(INDEX(MAESTRO!B:B,_xludf.AGGREGATE(15,6,ROW(MAESTRO!$B$3:$B$1000)/((MAESTRO!$B$3:$B$1000="ASMAR DIRECCIÓN")*(UPPER(MAESTRO!$L$3:$L$1000)="CONFIRMADO")),ROWS($A$3:A70))),"")</f>
        <v/>
      </c>
      <c r="C70" s="11" t="str">
        <f ca="1">IFERROR(INDEX(MAESTRO!C:C,_xludf.AGGREGATE(15,6,ROW(MAESTRO!$B$3:$B$1000)/((MAESTRO!$B$3:$B$1000="ASMAR DIRECCIÓN")*(UPPER(MAESTRO!$L$3:$L$1000)="CONFIRMADO")),ROWS($A$3:A70))),"")</f>
        <v/>
      </c>
      <c r="D70" s="11" t="str">
        <f ca="1">IFERROR(INDEX(MAESTRO!D:D,_xludf.AGGREGATE(15,6,ROW(MAESTRO!$B$3:$B$1000)/((MAESTRO!$B$3:$B$1000="ASMAR DIRECCIÓN")*(UPPER(MAESTRO!$L$3:$L$1000)="CONFIRMADO")),ROWS($A$3:A70))),"")</f>
        <v/>
      </c>
      <c r="E70" s="11" t="str">
        <f ca="1">IFERROR(INDEX(MAESTRO!E:E,_xludf.AGGREGATE(15,6,ROW(MAESTRO!$B$3:$B$1000)/((MAESTRO!$B$3:$B$1000="ASMAR DIRECCIÓN")*(UPPER(MAESTRO!$L$3:$L$1000)="CONFIRMADO")),ROWS($A$3:A70))),"")</f>
        <v/>
      </c>
      <c r="F70" s="11" t="str">
        <f ca="1">IFERROR(INDEX(MAESTRO!F:F,_xludf.AGGREGATE(15,6,ROW(MAESTRO!$B$3:$B$1000)/((MAESTRO!$B$3:$B$1000="ASMAR DIRECCIÓN")*(UPPER(MAESTRO!$L$3:$L$1000)="CONFIRMADO")),ROWS($A$3:A70))),"")</f>
        <v/>
      </c>
      <c r="G70" s="11" t="str">
        <f ca="1">IFERROR(INDEX(MAESTRO!G:G,_xludf.AGGREGATE(15,6,ROW(MAESTRO!$B$3:$B$1000)/((MAESTRO!$B$3:$B$1000="ASMAR DIRECCIÓN")*(UPPER(MAESTRO!$L$3:$L$1000)="CONFIRMADO")),ROWS($A$3:A70))),"")</f>
        <v/>
      </c>
      <c r="H70" s="11" t="str">
        <f ca="1">IFERROR(INDEX(MAESTRO!H:H,_xludf.AGGREGATE(15,6,ROW(MAESTRO!$B$3:$B$1000)/((MAESTRO!$B$3:$B$1000="ASMAR DIRECCIÓN")*(UPPER(MAESTRO!$L$3:$L$1000)="CONFIRMADO")),ROWS($A$3:A70))),"")</f>
        <v/>
      </c>
      <c r="I70" s="11" t="str">
        <f ca="1">IFERROR(INDEX(MAESTRO!I:I,_xludf.AGGREGATE(15,6,ROW(MAESTRO!$B$3:$B$1000)/((MAESTRO!$B$3:$B$1000="ASMAR DIRECCIÓN")*(UPPER(MAESTRO!$L$3:$L$1000)="CONFIRMADO")),ROWS($A$3:A70))),"")</f>
        <v/>
      </c>
      <c r="J70" s="11" t="str">
        <f ca="1">IFERROR(INDEX(MAESTRO!J:J,_xludf.AGGREGATE(15,6,ROW(MAESTRO!$B$3:$B$1000)/((MAESTRO!$B$3:$B$1000="ASMAR DIRECCIÓN")*(UPPER(MAESTRO!$L$3:$L$1000)="CONFIRMADO")),ROWS($A$3:A70))),"")</f>
        <v/>
      </c>
      <c r="K70" s="11" t="str">
        <f ca="1">IFERROR(INDEX(MAESTRO!K:K,_xludf.AGGREGATE(15,6,ROW(MAESTRO!$B$3:$B$1000)/((MAESTRO!$B$3:$B$1000="ASMAR DIRECCIÓN")*(UPPER(MAESTRO!$L$3:$L$1000)="CONFIRMADO")),ROWS($A$3:A70))),"")</f>
        <v/>
      </c>
      <c r="L70" s="11" t="str">
        <f ca="1">IFERROR(INDEX(MAESTRO!L:L,_xludf.AGGREGATE(15,6,ROW(MAESTRO!$B$3:$B$1000)/((MAESTRO!$B$3:$B$1000="ASMAR DIRECCIÓN")*(UPPER(MAESTRO!$L$3:$L$1000)="CONFIRMADO")),ROWS($A$3:A70))),"")</f>
        <v/>
      </c>
      <c r="M70" s="11" t="str">
        <f ca="1">IFERROR(INDEX(MAESTRO!M:M,_xludf.AGGREGATE(15,6,ROW(MAESTRO!$B$3:$B$1000)/((MAESTRO!$B$3:$B$1000="ASMAR DIRECCIÓN")*(UPPER(MAESTRO!$L$3:$L$1000)="CONFIRMADO")),ROWS($A$3:A70))),"")</f>
        <v/>
      </c>
      <c r="N70" s="11" t="str">
        <f ca="1">IFERROR(INDEX(MAESTRO!N:N,_xludf.AGGREGATE(15,6,ROW(MAESTRO!$B$3:$B$1000)/((MAESTRO!$B$3:$B$1000="ASMAR DIRECCIÓN")*(UPPER(MAESTRO!$L$3:$L$1000)="CONFIRMADO")),ROWS($A$3:A70))),"")</f>
        <v/>
      </c>
      <c r="O70" s="11" t="str">
        <f ca="1">IFERROR(INDEX(MAESTRO!O:O,_xludf.AGGREGATE(15,6,ROW(MAESTRO!$B$3:$B$1000)/((MAESTRO!$B$3:$B$1000="ASMAR DIRECCIÓN")*(UPPER(MAESTRO!$L$3:$L$1000)="CONFIRMADO")),ROWS($A$3:A70))),"")</f>
        <v/>
      </c>
      <c r="P70" s="11" t="str">
        <f ca="1">IFERROR(INDEX(MAESTRO!P:P,_xludf.AGGREGATE(15,6,ROW(MAESTRO!$B$3:$B$1000)/((MAESTRO!$B$3:$B$1000="ASMAR DIRECCIÓN")*(UPPER(MAESTRO!$L$3:$L$1000)="CONFIRMADO")),ROWS($A$3:A70))),"")</f>
        <v/>
      </c>
      <c r="Q70" s="11" t="str">
        <f ca="1">IFERROR(INDEX(MAESTRO!Q:Q,_xludf.AGGREGATE(15,6,ROW(MAESTRO!$B$3:$B$1000)/((MAESTRO!$B$3:$B$1000="ASMAR DIRECCIÓN")*(UPPER(MAESTRO!$L$3:$L$1000)="CONFIRMADO")),ROWS($A$3:A70))),"")</f>
        <v/>
      </c>
      <c r="R70" s="11" t="str">
        <f ca="1">IFERROR(INDEX(MAESTRO!R:R,_xludf.AGGREGATE(15,6,ROW(MAESTRO!$B$3:$B$1000)/((MAESTRO!$B$3:$B$1000="ASMAR DIRECCIÓN")*(UPPER(MAESTRO!$L$3:$L$1000)="CONFIRMADO")),ROWS($A$3:A70))),"")</f>
        <v/>
      </c>
      <c r="S70" s="11" t="str">
        <f ca="1">IFERROR(INDEX(MAESTRO!S:S,_xludf.AGGREGATE(15,6,ROW(MAESTRO!$B$3:$B$1000)/((MAESTRO!$B$3:$B$1000="ASMAR DIRECCIÓN")*(UPPER(MAESTRO!$L$3:$L$1000)="CONFIRMADO")),ROWS($A$3:A70))),"")</f>
        <v/>
      </c>
      <c r="T70" s="11" t="str">
        <f ca="1">IFERROR(INDEX(MAESTRO!T:T,_xludf.AGGREGATE(15,6,ROW(MAESTRO!$B$3:$B$1000)/((MAESTRO!$B$3:$B$1000="ASMAR DIRECCIÓN")*(UPPER(MAESTRO!$L$3:$L$1000)="CONFIRMADO")),ROWS($A$3:A70))),"")</f>
        <v/>
      </c>
      <c r="U70" s="11" t="str">
        <f ca="1">IFERROR(INDEX(MAESTRO!U:U,_xludf.AGGREGATE(15,6,ROW(MAESTRO!$B$3:$B$1000)/((MAESTRO!$B$3:$B$1000="ASMAR DIRECCIÓN")*(UPPER(MAESTRO!$L$3:$L$1000)="CONFIRMADO")),ROWS($A$3:A70))),"")</f>
        <v/>
      </c>
      <c r="V70" s="11" t="str">
        <f ca="1">IFERROR(INDEX(MAESTRO!V:V,_xludf.AGGREGATE(15,6,ROW(MAESTRO!$B$3:$B$1000)/((MAESTRO!$B$3:$B$1000="ASMAR DIRECCIÓN")*(UPPER(MAESTRO!$L$3:$L$1000)="CONFIRMADO")),ROWS($A$3:A70))),"")</f>
        <v/>
      </c>
      <c r="W70" s="11" t="str">
        <f ca="1">IFERROR(INDEX(MAESTRO!W:W,_xludf.AGGREGATE(15,6,ROW(MAESTRO!$B$3:$B$1000)/((MAESTRO!$B$3:$B$1000="ASMAR DIRECCIÓN")*(UPPER(MAESTRO!$L$3:$L$1000)="CONFIRMADO")),ROWS($A$3:A70))),"")</f>
        <v/>
      </c>
      <c r="X70" s="11" t="str">
        <f ca="1">IFERROR(INDEX(MAESTRO!X:X,_xludf.AGGREGATE(15,6,ROW(MAESTRO!$B$3:$B$1000)/((MAESTRO!$B$3:$B$1000="ASMAR DIRECCIÓN")*(UPPER(MAESTRO!$L$3:$L$1000)="CONFIRMADO")),ROWS($A$3:A70))),"")</f>
        <v/>
      </c>
    </row>
    <row r="71" spans="1:24" ht="22.05" customHeight="1">
      <c r="A71" s="10" t="str">
        <f ca="1">IFERROR(INDEX(MAESTRO!A:A,_xludf.AGGREGATE(15,6,ROW(MAESTRO!$B$3:$B$1000)/((MAESTRO!$B$3:$B$1000="ASMAR DIRECCIÓN")*(UPPER(MAESTRO!$L$3:$L$1000)="CONFIRMADO")),ROWS($A$3:A71))),"")</f>
        <v/>
      </c>
      <c r="B71" s="10" t="str">
        <f ca="1">IFERROR(INDEX(MAESTRO!B:B,_xludf.AGGREGATE(15,6,ROW(MAESTRO!$B$3:$B$1000)/((MAESTRO!$B$3:$B$1000="ASMAR DIRECCIÓN")*(UPPER(MAESTRO!$L$3:$L$1000)="CONFIRMADO")),ROWS($A$3:A71))),"")</f>
        <v/>
      </c>
      <c r="C71" s="10" t="str">
        <f ca="1">IFERROR(INDEX(MAESTRO!C:C,_xludf.AGGREGATE(15,6,ROW(MAESTRO!$B$3:$B$1000)/((MAESTRO!$B$3:$B$1000="ASMAR DIRECCIÓN")*(UPPER(MAESTRO!$L$3:$L$1000)="CONFIRMADO")),ROWS($A$3:A71))),"")</f>
        <v/>
      </c>
      <c r="D71" s="10" t="str">
        <f ca="1">IFERROR(INDEX(MAESTRO!D:D,_xludf.AGGREGATE(15,6,ROW(MAESTRO!$B$3:$B$1000)/((MAESTRO!$B$3:$B$1000="ASMAR DIRECCIÓN")*(UPPER(MAESTRO!$L$3:$L$1000)="CONFIRMADO")),ROWS($A$3:A71))),"")</f>
        <v/>
      </c>
      <c r="E71" s="10" t="str">
        <f ca="1">IFERROR(INDEX(MAESTRO!E:E,_xludf.AGGREGATE(15,6,ROW(MAESTRO!$B$3:$B$1000)/((MAESTRO!$B$3:$B$1000="ASMAR DIRECCIÓN")*(UPPER(MAESTRO!$L$3:$L$1000)="CONFIRMADO")),ROWS($A$3:A71))),"")</f>
        <v/>
      </c>
      <c r="F71" s="10" t="str">
        <f ca="1">IFERROR(INDEX(MAESTRO!F:F,_xludf.AGGREGATE(15,6,ROW(MAESTRO!$B$3:$B$1000)/((MAESTRO!$B$3:$B$1000="ASMAR DIRECCIÓN")*(UPPER(MAESTRO!$L$3:$L$1000)="CONFIRMADO")),ROWS($A$3:A71))),"")</f>
        <v/>
      </c>
      <c r="G71" s="10" t="str">
        <f ca="1">IFERROR(INDEX(MAESTRO!G:G,_xludf.AGGREGATE(15,6,ROW(MAESTRO!$B$3:$B$1000)/((MAESTRO!$B$3:$B$1000="ASMAR DIRECCIÓN")*(UPPER(MAESTRO!$L$3:$L$1000)="CONFIRMADO")),ROWS($A$3:A71))),"")</f>
        <v/>
      </c>
      <c r="H71" s="10" t="str">
        <f ca="1">IFERROR(INDEX(MAESTRO!H:H,_xludf.AGGREGATE(15,6,ROW(MAESTRO!$B$3:$B$1000)/((MAESTRO!$B$3:$B$1000="ASMAR DIRECCIÓN")*(UPPER(MAESTRO!$L$3:$L$1000)="CONFIRMADO")),ROWS($A$3:A71))),"")</f>
        <v/>
      </c>
      <c r="I71" s="10" t="str">
        <f ca="1">IFERROR(INDEX(MAESTRO!I:I,_xludf.AGGREGATE(15,6,ROW(MAESTRO!$B$3:$B$1000)/((MAESTRO!$B$3:$B$1000="ASMAR DIRECCIÓN")*(UPPER(MAESTRO!$L$3:$L$1000)="CONFIRMADO")),ROWS($A$3:A71))),"")</f>
        <v/>
      </c>
      <c r="J71" s="10" t="str">
        <f ca="1">IFERROR(INDEX(MAESTRO!J:J,_xludf.AGGREGATE(15,6,ROW(MAESTRO!$B$3:$B$1000)/((MAESTRO!$B$3:$B$1000="ASMAR DIRECCIÓN")*(UPPER(MAESTRO!$L$3:$L$1000)="CONFIRMADO")),ROWS($A$3:A71))),"")</f>
        <v/>
      </c>
      <c r="K71" s="10" t="str">
        <f ca="1">IFERROR(INDEX(MAESTRO!K:K,_xludf.AGGREGATE(15,6,ROW(MAESTRO!$B$3:$B$1000)/((MAESTRO!$B$3:$B$1000="ASMAR DIRECCIÓN")*(UPPER(MAESTRO!$L$3:$L$1000)="CONFIRMADO")),ROWS($A$3:A71))),"")</f>
        <v/>
      </c>
      <c r="L71" s="10" t="str">
        <f ca="1">IFERROR(INDEX(MAESTRO!L:L,_xludf.AGGREGATE(15,6,ROW(MAESTRO!$B$3:$B$1000)/((MAESTRO!$B$3:$B$1000="ASMAR DIRECCIÓN")*(UPPER(MAESTRO!$L$3:$L$1000)="CONFIRMADO")),ROWS($A$3:A71))),"")</f>
        <v/>
      </c>
      <c r="M71" s="10" t="str">
        <f ca="1">IFERROR(INDEX(MAESTRO!M:M,_xludf.AGGREGATE(15,6,ROW(MAESTRO!$B$3:$B$1000)/((MAESTRO!$B$3:$B$1000="ASMAR DIRECCIÓN")*(UPPER(MAESTRO!$L$3:$L$1000)="CONFIRMADO")),ROWS($A$3:A71))),"")</f>
        <v/>
      </c>
      <c r="N71" s="10" t="str">
        <f ca="1">IFERROR(INDEX(MAESTRO!N:N,_xludf.AGGREGATE(15,6,ROW(MAESTRO!$B$3:$B$1000)/((MAESTRO!$B$3:$B$1000="ASMAR DIRECCIÓN")*(UPPER(MAESTRO!$L$3:$L$1000)="CONFIRMADO")),ROWS($A$3:A71))),"")</f>
        <v/>
      </c>
      <c r="O71" s="10" t="str">
        <f ca="1">IFERROR(INDEX(MAESTRO!O:O,_xludf.AGGREGATE(15,6,ROW(MAESTRO!$B$3:$B$1000)/((MAESTRO!$B$3:$B$1000="ASMAR DIRECCIÓN")*(UPPER(MAESTRO!$L$3:$L$1000)="CONFIRMADO")),ROWS($A$3:A71))),"")</f>
        <v/>
      </c>
      <c r="P71" s="10" t="str">
        <f ca="1">IFERROR(INDEX(MAESTRO!P:P,_xludf.AGGREGATE(15,6,ROW(MAESTRO!$B$3:$B$1000)/((MAESTRO!$B$3:$B$1000="ASMAR DIRECCIÓN")*(UPPER(MAESTRO!$L$3:$L$1000)="CONFIRMADO")),ROWS($A$3:A71))),"")</f>
        <v/>
      </c>
      <c r="Q71" s="10" t="str">
        <f ca="1">IFERROR(INDEX(MAESTRO!Q:Q,_xludf.AGGREGATE(15,6,ROW(MAESTRO!$B$3:$B$1000)/((MAESTRO!$B$3:$B$1000="ASMAR DIRECCIÓN")*(UPPER(MAESTRO!$L$3:$L$1000)="CONFIRMADO")),ROWS($A$3:A71))),"")</f>
        <v/>
      </c>
      <c r="R71" s="10" t="str">
        <f ca="1">IFERROR(INDEX(MAESTRO!R:R,_xludf.AGGREGATE(15,6,ROW(MAESTRO!$B$3:$B$1000)/((MAESTRO!$B$3:$B$1000="ASMAR DIRECCIÓN")*(UPPER(MAESTRO!$L$3:$L$1000)="CONFIRMADO")),ROWS($A$3:A71))),"")</f>
        <v/>
      </c>
      <c r="S71" s="10" t="str">
        <f ca="1">IFERROR(INDEX(MAESTRO!S:S,_xludf.AGGREGATE(15,6,ROW(MAESTRO!$B$3:$B$1000)/((MAESTRO!$B$3:$B$1000="ASMAR DIRECCIÓN")*(UPPER(MAESTRO!$L$3:$L$1000)="CONFIRMADO")),ROWS($A$3:A71))),"")</f>
        <v/>
      </c>
      <c r="T71" s="10" t="str">
        <f ca="1">IFERROR(INDEX(MAESTRO!T:T,_xludf.AGGREGATE(15,6,ROW(MAESTRO!$B$3:$B$1000)/((MAESTRO!$B$3:$B$1000="ASMAR DIRECCIÓN")*(UPPER(MAESTRO!$L$3:$L$1000)="CONFIRMADO")),ROWS($A$3:A71))),"")</f>
        <v/>
      </c>
      <c r="U71" s="10" t="str">
        <f ca="1">IFERROR(INDEX(MAESTRO!U:U,_xludf.AGGREGATE(15,6,ROW(MAESTRO!$B$3:$B$1000)/((MAESTRO!$B$3:$B$1000="ASMAR DIRECCIÓN")*(UPPER(MAESTRO!$L$3:$L$1000)="CONFIRMADO")),ROWS($A$3:A71))),"")</f>
        <v/>
      </c>
      <c r="V71" s="10" t="str">
        <f ca="1">IFERROR(INDEX(MAESTRO!V:V,_xludf.AGGREGATE(15,6,ROW(MAESTRO!$B$3:$B$1000)/((MAESTRO!$B$3:$B$1000="ASMAR DIRECCIÓN")*(UPPER(MAESTRO!$L$3:$L$1000)="CONFIRMADO")),ROWS($A$3:A71))),"")</f>
        <v/>
      </c>
      <c r="W71" s="10" t="str">
        <f ca="1">IFERROR(INDEX(MAESTRO!W:W,_xludf.AGGREGATE(15,6,ROW(MAESTRO!$B$3:$B$1000)/((MAESTRO!$B$3:$B$1000="ASMAR DIRECCIÓN")*(UPPER(MAESTRO!$L$3:$L$1000)="CONFIRMADO")),ROWS($A$3:A71))),"")</f>
        <v/>
      </c>
      <c r="X71" s="10" t="str">
        <f ca="1">IFERROR(INDEX(MAESTRO!X:X,_xludf.AGGREGATE(15,6,ROW(MAESTRO!$B$3:$B$1000)/((MAESTRO!$B$3:$B$1000="ASMAR DIRECCIÓN")*(UPPER(MAESTRO!$L$3:$L$1000)="CONFIRMADO")),ROWS($A$3:A71))),"")</f>
        <v/>
      </c>
    </row>
    <row r="72" spans="1:24" ht="22.05" customHeight="1">
      <c r="A72" s="11" t="str">
        <f ca="1">IFERROR(INDEX(MAESTRO!A:A,_xludf.AGGREGATE(15,6,ROW(MAESTRO!$B$3:$B$1000)/((MAESTRO!$B$3:$B$1000="ASMAR DIRECCIÓN")*(UPPER(MAESTRO!$L$3:$L$1000)="CONFIRMADO")),ROWS($A$3:A72))),"")</f>
        <v/>
      </c>
      <c r="B72" s="11" t="str">
        <f ca="1">IFERROR(INDEX(MAESTRO!B:B,_xludf.AGGREGATE(15,6,ROW(MAESTRO!$B$3:$B$1000)/((MAESTRO!$B$3:$B$1000="ASMAR DIRECCIÓN")*(UPPER(MAESTRO!$L$3:$L$1000)="CONFIRMADO")),ROWS($A$3:A72))),"")</f>
        <v/>
      </c>
      <c r="C72" s="11" t="str">
        <f ca="1">IFERROR(INDEX(MAESTRO!C:C,_xludf.AGGREGATE(15,6,ROW(MAESTRO!$B$3:$B$1000)/((MAESTRO!$B$3:$B$1000="ASMAR DIRECCIÓN")*(UPPER(MAESTRO!$L$3:$L$1000)="CONFIRMADO")),ROWS($A$3:A72))),"")</f>
        <v/>
      </c>
      <c r="D72" s="11" t="str">
        <f ca="1">IFERROR(INDEX(MAESTRO!D:D,_xludf.AGGREGATE(15,6,ROW(MAESTRO!$B$3:$B$1000)/((MAESTRO!$B$3:$B$1000="ASMAR DIRECCIÓN")*(UPPER(MAESTRO!$L$3:$L$1000)="CONFIRMADO")),ROWS($A$3:A72))),"")</f>
        <v/>
      </c>
      <c r="E72" s="11" t="str">
        <f ca="1">IFERROR(INDEX(MAESTRO!E:E,_xludf.AGGREGATE(15,6,ROW(MAESTRO!$B$3:$B$1000)/((MAESTRO!$B$3:$B$1000="ASMAR DIRECCIÓN")*(UPPER(MAESTRO!$L$3:$L$1000)="CONFIRMADO")),ROWS($A$3:A72))),"")</f>
        <v/>
      </c>
      <c r="F72" s="11" t="str">
        <f ca="1">IFERROR(INDEX(MAESTRO!F:F,_xludf.AGGREGATE(15,6,ROW(MAESTRO!$B$3:$B$1000)/((MAESTRO!$B$3:$B$1000="ASMAR DIRECCIÓN")*(UPPER(MAESTRO!$L$3:$L$1000)="CONFIRMADO")),ROWS($A$3:A72))),"")</f>
        <v/>
      </c>
      <c r="G72" s="11" t="str">
        <f ca="1">IFERROR(INDEX(MAESTRO!G:G,_xludf.AGGREGATE(15,6,ROW(MAESTRO!$B$3:$B$1000)/((MAESTRO!$B$3:$B$1000="ASMAR DIRECCIÓN")*(UPPER(MAESTRO!$L$3:$L$1000)="CONFIRMADO")),ROWS($A$3:A72))),"")</f>
        <v/>
      </c>
      <c r="H72" s="11" t="str">
        <f ca="1">IFERROR(INDEX(MAESTRO!H:H,_xludf.AGGREGATE(15,6,ROW(MAESTRO!$B$3:$B$1000)/((MAESTRO!$B$3:$B$1000="ASMAR DIRECCIÓN")*(UPPER(MAESTRO!$L$3:$L$1000)="CONFIRMADO")),ROWS($A$3:A72))),"")</f>
        <v/>
      </c>
      <c r="I72" s="11" t="str">
        <f ca="1">IFERROR(INDEX(MAESTRO!I:I,_xludf.AGGREGATE(15,6,ROW(MAESTRO!$B$3:$B$1000)/((MAESTRO!$B$3:$B$1000="ASMAR DIRECCIÓN")*(UPPER(MAESTRO!$L$3:$L$1000)="CONFIRMADO")),ROWS($A$3:A72))),"")</f>
        <v/>
      </c>
      <c r="J72" s="11" t="str">
        <f ca="1">IFERROR(INDEX(MAESTRO!J:J,_xludf.AGGREGATE(15,6,ROW(MAESTRO!$B$3:$B$1000)/((MAESTRO!$B$3:$B$1000="ASMAR DIRECCIÓN")*(UPPER(MAESTRO!$L$3:$L$1000)="CONFIRMADO")),ROWS($A$3:A72))),"")</f>
        <v/>
      </c>
      <c r="K72" s="11" t="str">
        <f ca="1">IFERROR(INDEX(MAESTRO!K:K,_xludf.AGGREGATE(15,6,ROW(MAESTRO!$B$3:$B$1000)/((MAESTRO!$B$3:$B$1000="ASMAR DIRECCIÓN")*(UPPER(MAESTRO!$L$3:$L$1000)="CONFIRMADO")),ROWS($A$3:A72))),"")</f>
        <v/>
      </c>
      <c r="L72" s="11" t="str">
        <f ca="1">IFERROR(INDEX(MAESTRO!L:L,_xludf.AGGREGATE(15,6,ROW(MAESTRO!$B$3:$B$1000)/((MAESTRO!$B$3:$B$1000="ASMAR DIRECCIÓN")*(UPPER(MAESTRO!$L$3:$L$1000)="CONFIRMADO")),ROWS($A$3:A72))),"")</f>
        <v/>
      </c>
      <c r="M72" s="11" t="str">
        <f ca="1">IFERROR(INDEX(MAESTRO!M:M,_xludf.AGGREGATE(15,6,ROW(MAESTRO!$B$3:$B$1000)/((MAESTRO!$B$3:$B$1000="ASMAR DIRECCIÓN")*(UPPER(MAESTRO!$L$3:$L$1000)="CONFIRMADO")),ROWS($A$3:A72))),"")</f>
        <v/>
      </c>
      <c r="N72" s="11" t="str">
        <f ca="1">IFERROR(INDEX(MAESTRO!N:N,_xludf.AGGREGATE(15,6,ROW(MAESTRO!$B$3:$B$1000)/((MAESTRO!$B$3:$B$1000="ASMAR DIRECCIÓN")*(UPPER(MAESTRO!$L$3:$L$1000)="CONFIRMADO")),ROWS($A$3:A72))),"")</f>
        <v/>
      </c>
      <c r="O72" s="11" t="str">
        <f ca="1">IFERROR(INDEX(MAESTRO!O:O,_xludf.AGGREGATE(15,6,ROW(MAESTRO!$B$3:$B$1000)/((MAESTRO!$B$3:$B$1000="ASMAR DIRECCIÓN")*(UPPER(MAESTRO!$L$3:$L$1000)="CONFIRMADO")),ROWS($A$3:A72))),"")</f>
        <v/>
      </c>
      <c r="P72" s="11" t="str">
        <f ca="1">IFERROR(INDEX(MAESTRO!P:P,_xludf.AGGREGATE(15,6,ROW(MAESTRO!$B$3:$B$1000)/((MAESTRO!$B$3:$B$1000="ASMAR DIRECCIÓN")*(UPPER(MAESTRO!$L$3:$L$1000)="CONFIRMADO")),ROWS($A$3:A72))),"")</f>
        <v/>
      </c>
      <c r="Q72" s="11" t="str">
        <f ca="1">IFERROR(INDEX(MAESTRO!Q:Q,_xludf.AGGREGATE(15,6,ROW(MAESTRO!$B$3:$B$1000)/((MAESTRO!$B$3:$B$1000="ASMAR DIRECCIÓN")*(UPPER(MAESTRO!$L$3:$L$1000)="CONFIRMADO")),ROWS($A$3:A72))),"")</f>
        <v/>
      </c>
      <c r="R72" s="11" t="str">
        <f ca="1">IFERROR(INDEX(MAESTRO!R:R,_xludf.AGGREGATE(15,6,ROW(MAESTRO!$B$3:$B$1000)/((MAESTRO!$B$3:$B$1000="ASMAR DIRECCIÓN")*(UPPER(MAESTRO!$L$3:$L$1000)="CONFIRMADO")),ROWS($A$3:A72))),"")</f>
        <v/>
      </c>
      <c r="S72" s="11" t="str">
        <f ca="1">IFERROR(INDEX(MAESTRO!S:S,_xludf.AGGREGATE(15,6,ROW(MAESTRO!$B$3:$B$1000)/((MAESTRO!$B$3:$B$1000="ASMAR DIRECCIÓN")*(UPPER(MAESTRO!$L$3:$L$1000)="CONFIRMADO")),ROWS($A$3:A72))),"")</f>
        <v/>
      </c>
      <c r="T72" s="11" t="str">
        <f ca="1">IFERROR(INDEX(MAESTRO!T:T,_xludf.AGGREGATE(15,6,ROW(MAESTRO!$B$3:$B$1000)/((MAESTRO!$B$3:$B$1000="ASMAR DIRECCIÓN")*(UPPER(MAESTRO!$L$3:$L$1000)="CONFIRMADO")),ROWS($A$3:A72))),"")</f>
        <v/>
      </c>
      <c r="U72" s="11" t="str">
        <f ca="1">IFERROR(INDEX(MAESTRO!U:U,_xludf.AGGREGATE(15,6,ROW(MAESTRO!$B$3:$B$1000)/((MAESTRO!$B$3:$B$1000="ASMAR DIRECCIÓN")*(UPPER(MAESTRO!$L$3:$L$1000)="CONFIRMADO")),ROWS($A$3:A72))),"")</f>
        <v/>
      </c>
      <c r="V72" s="11" t="str">
        <f ca="1">IFERROR(INDEX(MAESTRO!V:V,_xludf.AGGREGATE(15,6,ROW(MAESTRO!$B$3:$B$1000)/((MAESTRO!$B$3:$B$1000="ASMAR DIRECCIÓN")*(UPPER(MAESTRO!$L$3:$L$1000)="CONFIRMADO")),ROWS($A$3:A72))),"")</f>
        <v/>
      </c>
      <c r="W72" s="11" t="str">
        <f ca="1">IFERROR(INDEX(MAESTRO!W:W,_xludf.AGGREGATE(15,6,ROW(MAESTRO!$B$3:$B$1000)/((MAESTRO!$B$3:$B$1000="ASMAR DIRECCIÓN")*(UPPER(MAESTRO!$L$3:$L$1000)="CONFIRMADO")),ROWS($A$3:A72))),"")</f>
        <v/>
      </c>
      <c r="X72" s="11" t="str">
        <f ca="1">IFERROR(INDEX(MAESTRO!X:X,_xludf.AGGREGATE(15,6,ROW(MAESTRO!$B$3:$B$1000)/((MAESTRO!$B$3:$B$1000="ASMAR DIRECCIÓN")*(UPPER(MAESTRO!$L$3:$L$1000)="CONFIRMADO")),ROWS($A$3:A72))),"")</f>
        <v/>
      </c>
    </row>
    <row r="73" spans="1:24" ht="22.05" customHeight="1">
      <c r="A73" s="10" t="str">
        <f ca="1">IFERROR(INDEX(MAESTRO!A:A,_xludf.AGGREGATE(15,6,ROW(MAESTRO!$B$3:$B$1000)/((MAESTRO!$B$3:$B$1000="ASMAR DIRECCIÓN")*(UPPER(MAESTRO!$L$3:$L$1000)="CONFIRMADO")),ROWS($A$3:A73))),"")</f>
        <v/>
      </c>
      <c r="B73" s="10" t="str">
        <f ca="1">IFERROR(INDEX(MAESTRO!B:B,_xludf.AGGREGATE(15,6,ROW(MAESTRO!$B$3:$B$1000)/((MAESTRO!$B$3:$B$1000="ASMAR DIRECCIÓN")*(UPPER(MAESTRO!$L$3:$L$1000)="CONFIRMADO")),ROWS($A$3:A73))),"")</f>
        <v/>
      </c>
      <c r="C73" s="10" t="str">
        <f ca="1">IFERROR(INDEX(MAESTRO!C:C,_xludf.AGGREGATE(15,6,ROW(MAESTRO!$B$3:$B$1000)/((MAESTRO!$B$3:$B$1000="ASMAR DIRECCIÓN")*(UPPER(MAESTRO!$L$3:$L$1000)="CONFIRMADO")),ROWS($A$3:A73))),"")</f>
        <v/>
      </c>
      <c r="D73" s="10" t="str">
        <f ca="1">IFERROR(INDEX(MAESTRO!D:D,_xludf.AGGREGATE(15,6,ROW(MAESTRO!$B$3:$B$1000)/((MAESTRO!$B$3:$B$1000="ASMAR DIRECCIÓN")*(UPPER(MAESTRO!$L$3:$L$1000)="CONFIRMADO")),ROWS($A$3:A73))),"")</f>
        <v/>
      </c>
      <c r="E73" s="10" t="str">
        <f ca="1">IFERROR(INDEX(MAESTRO!E:E,_xludf.AGGREGATE(15,6,ROW(MAESTRO!$B$3:$B$1000)/((MAESTRO!$B$3:$B$1000="ASMAR DIRECCIÓN")*(UPPER(MAESTRO!$L$3:$L$1000)="CONFIRMADO")),ROWS($A$3:A73))),"")</f>
        <v/>
      </c>
      <c r="F73" s="10" t="str">
        <f ca="1">IFERROR(INDEX(MAESTRO!F:F,_xludf.AGGREGATE(15,6,ROW(MAESTRO!$B$3:$B$1000)/((MAESTRO!$B$3:$B$1000="ASMAR DIRECCIÓN")*(UPPER(MAESTRO!$L$3:$L$1000)="CONFIRMADO")),ROWS($A$3:A73))),"")</f>
        <v/>
      </c>
      <c r="G73" s="10" t="str">
        <f ca="1">IFERROR(INDEX(MAESTRO!G:G,_xludf.AGGREGATE(15,6,ROW(MAESTRO!$B$3:$B$1000)/((MAESTRO!$B$3:$B$1000="ASMAR DIRECCIÓN")*(UPPER(MAESTRO!$L$3:$L$1000)="CONFIRMADO")),ROWS($A$3:A73))),"")</f>
        <v/>
      </c>
      <c r="H73" s="10" t="str">
        <f ca="1">IFERROR(INDEX(MAESTRO!H:H,_xludf.AGGREGATE(15,6,ROW(MAESTRO!$B$3:$B$1000)/((MAESTRO!$B$3:$B$1000="ASMAR DIRECCIÓN")*(UPPER(MAESTRO!$L$3:$L$1000)="CONFIRMADO")),ROWS($A$3:A73))),"")</f>
        <v/>
      </c>
      <c r="I73" s="10" t="str">
        <f ca="1">IFERROR(INDEX(MAESTRO!I:I,_xludf.AGGREGATE(15,6,ROW(MAESTRO!$B$3:$B$1000)/((MAESTRO!$B$3:$B$1000="ASMAR DIRECCIÓN")*(UPPER(MAESTRO!$L$3:$L$1000)="CONFIRMADO")),ROWS($A$3:A73))),"")</f>
        <v/>
      </c>
      <c r="J73" s="10" t="str">
        <f ca="1">IFERROR(INDEX(MAESTRO!J:J,_xludf.AGGREGATE(15,6,ROW(MAESTRO!$B$3:$B$1000)/((MAESTRO!$B$3:$B$1000="ASMAR DIRECCIÓN")*(UPPER(MAESTRO!$L$3:$L$1000)="CONFIRMADO")),ROWS($A$3:A73))),"")</f>
        <v/>
      </c>
      <c r="K73" s="10" t="str">
        <f ca="1">IFERROR(INDEX(MAESTRO!K:K,_xludf.AGGREGATE(15,6,ROW(MAESTRO!$B$3:$B$1000)/((MAESTRO!$B$3:$B$1000="ASMAR DIRECCIÓN")*(UPPER(MAESTRO!$L$3:$L$1000)="CONFIRMADO")),ROWS($A$3:A73))),"")</f>
        <v/>
      </c>
      <c r="L73" s="10" t="str">
        <f ca="1">IFERROR(INDEX(MAESTRO!L:L,_xludf.AGGREGATE(15,6,ROW(MAESTRO!$B$3:$B$1000)/((MAESTRO!$B$3:$B$1000="ASMAR DIRECCIÓN")*(UPPER(MAESTRO!$L$3:$L$1000)="CONFIRMADO")),ROWS($A$3:A73))),"")</f>
        <v/>
      </c>
      <c r="M73" s="10" t="str">
        <f ca="1">IFERROR(INDEX(MAESTRO!M:M,_xludf.AGGREGATE(15,6,ROW(MAESTRO!$B$3:$B$1000)/((MAESTRO!$B$3:$B$1000="ASMAR DIRECCIÓN")*(UPPER(MAESTRO!$L$3:$L$1000)="CONFIRMADO")),ROWS($A$3:A73))),"")</f>
        <v/>
      </c>
      <c r="N73" s="10" t="str">
        <f ca="1">IFERROR(INDEX(MAESTRO!N:N,_xludf.AGGREGATE(15,6,ROW(MAESTRO!$B$3:$B$1000)/((MAESTRO!$B$3:$B$1000="ASMAR DIRECCIÓN")*(UPPER(MAESTRO!$L$3:$L$1000)="CONFIRMADO")),ROWS($A$3:A73))),"")</f>
        <v/>
      </c>
      <c r="O73" s="10" t="str">
        <f ca="1">IFERROR(INDEX(MAESTRO!O:O,_xludf.AGGREGATE(15,6,ROW(MAESTRO!$B$3:$B$1000)/((MAESTRO!$B$3:$B$1000="ASMAR DIRECCIÓN")*(UPPER(MAESTRO!$L$3:$L$1000)="CONFIRMADO")),ROWS($A$3:A73))),"")</f>
        <v/>
      </c>
      <c r="P73" s="10" t="str">
        <f ca="1">IFERROR(INDEX(MAESTRO!P:P,_xludf.AGGREGATE(15,6,ROW(MAESTRO!$B$3:$B$1000)/((MAESTRO!$B$3:$B$1000="ASMAR DIRECCIÓN")*(UPPER(MAESTRO!$L$3:$L$1000)="CONFIRMADO")),ROWS($A$3:A73))),"")</f>
        <v/>
      </c>
      <c r="Q73" s="10" t="str">
        <f ca="1">IFERROR(INDEX(MAESTRO!Q:Q,_xludf.AGGREGATE(15,6,ROW(MAESTRO!$B$3:$B$1000)/((MAESTRO!$B$3:$B$1000="ASMAR DIRECCIÓN")*(UPPER(MAESTRO!$L$3:$L$1000)="CONFIRMADO")),ROWS($A$3:A73))),"")</f>
        <v/>
      </c>
      <c r="R73" s="10" t="str">
        <f ca="1">IFERROR(INDEX(MAESTRO!R:R,_xludf.AGGREGATE(15,6,ROW(MAESTRO!$B$3:$B$1000)/((MAESTRO!$B$3:$B$1000="ASMAR DIRECCIÓN")*(UPPER(MAESTRO!$L$3:$L$1000)="CONFIRMADO")),ROWS($A$3:A73))),"")</f>
        <v/>
      </c>
      <c r="S73" s="10" t="str">
        <f ca="1">IFERROR(INDEX(MAESTRO!S:S,_xludf.AGGREGATE(15,6,ROW(MAESTRO!$B$3:$B$1000)/((MAESTRO!$B$3:$B$1000="ASMAR DIRECCIÓN")*(UPPER(MAESTRO!$L$3:$L$1000)="CONFIRMADO")),ROWS($A$3:A73))),"")</f>
        <v/>
      </c>
      <c r="T73" s="10" t="str">
        <f ca="1">IFERROR(INDEX(MAESTRO!T:T,_xludf.AGGREGATE(15,6,ROW(MAESTRO!$B$3:$B$1000)/((MAESTRO!$B$3:$B$1000="ASMAR DIRECCIÓN")*(UPPER(MAESTRO!$L$3:$L$1000)="CONFIRMADO")),ROWS($A$3:A73))),"")</f>
        <v/>
      </c>
      <c r="U73" s="10" t="str">
        <f ca="1">IFERROR(INDEX(MAESTRO!U:U,_xludf.AGGREGATE(15,6,ROW(MAESTRO!$B$3:$B$1000)/((MAESTRO!$B$3:$B$1000="ASMAR DIRECCIÓN")*(UPPER(MAESTRO!$L$3:$L$1000)="CONFIRMADO")),ROWS($A$3:A73))),"")</f>
        <v/>
      </c>
      <c r="V73" s="10" t="str">
        <f ca="1">IFERROR(INDEX(MAESTRO!V:V,_xludf.AGGREGATE(15,6,ROW(MAESTRO!$B$3:$B$1000)/((MAESTRO!$B$3:$B$1000="ASMAR DIRECCIÓN")*(UPPER(MAESTRO!$L$3:$L$1000)="CONFIRMADO")),ROWS($A$3:A73))),"")</f>
        <v/>
      </c>
      <c r="W73" s="10" t="str">
        <f ca="1">IFERROR(INDEX(MAESTRO!W:W,_xludf.AGGREGATE(15,6,ROW(MAESTRO!$B$3:$B$1000)/((MAESTRO!$B$3:$B$1000="ASMAR DIRECCIÓN")*(UPPER(MAESTRO!$L$3:$L$1000)="CONFIRMADO")),ROWS($A$3:A73))),"")</f>
        <v/>
      </c>
      <c r="X73" s="10" t="str">
        <f ca="1">IFERROR(INDEX(MAESTRO!X:X,_xludf.AGGREGATE(15,6,ROW(MAESTRO!$B$3:$B$1000)/((MAESTRO!$B$3:$B$1000="ASMAR DIRECCIÓN")*(UPPER(MAESTRO!$L$3:$L$1000)="CONFIRMADO")),ROWS($A$3:A73))),"")</f>
        <v/>
      </c>
    </row>
    <row r="74" spans="1:24" ht="22.05" customHeight="1">
      <c r="A74" s="11" t="str">
        <f ca="1">IFERROR(INDEX(MAESTRO!A:A,_xludf.AGGREGATE(15,6,ROW(MAESTRO!$B$3:$B$1000)/((MAESTRO!$B$3:$B$1000="ASMAR DIRECCIÓN")*(UPPER(MAESTRO!$L$3:$L$1000)="CONFIRMADO")),ROWS($A$3:A74))),"")</f>
        <v/>
      </c>
      <c r="B74" s="11" t="str">
        <f ca="1">IFERROR(INDEX(MAESTRO!B:B,_xludf.AGGREGATE(15,6,ROW(MAESTRO!$B$3:$B$1000)/((MAESTRO!$B$3:$B$1000="ASMAR DIRECCIÓN")*(UPPER(MAESTRO!$L$3:$L$1000)="CONFIRMADO")),ROWS($A$3:A74))),"")</f>
        <v/>
      </c>
      <c r="C74" s="11" t="str">
        <f ca="1">IFERROR(INDEX(MAESTRO!C:C,_xludf.AGGREGATE(15,6,ROW(MAESTRO!$B$3:$B$1000)/((MAESTRO!$B$3:$B$1000="ASMAR DIRECCIÓN")*(UPPER(MAESTRO!$L$3:$L$1000)="CONFIRMADO")),ROWS($A$3:A74))),"")</f>
        <v/>
      </c>
      <c r="D74" s="11" t="str">
        <f ca="1">IFERROR(INDEX(MAESTRO!D:D,_xludf.AGGREGATE(15,6,ROW(MAESTRO!$B$3:$B$1000)/((MAESTRO!$B$3:$B$1000="ASMAR DIRECCIÓN")*(UPPER(MAESTRO!$L$3:$L$1000)="CONFIRMADO")),ROWS($A$3:A74))),"")</f>
        <v/>
      </c>
      <c r="E74" s="11" t="str">
        <f ca="1">IFERROR(INDEX(MAESTRO!E:E,_xludf.AGGREGATE(15,6,ROW(MAESTRO!$B$3:$B$1000)/((MAESTRO!$B$3:$B$1000="ASMAR DIRECCIÓN")*(UPPER(MAESTRO!$L$3:$L$1000)="CONFIRMADO")),ROWS($A$3:A74))),"")</f>
        <v/>
      </c>
      <c r="F74" s="11" t="str">
        <f ca="1">IFERROR(INDEX(MAESTRO!F:F,_xludf.AGGREGATE(15,6,ROW(MAESTRO!$B$3:$B$1000)/((MAESTRO!$B$3:$B$1000="ASMAR DIRECCIÓN")*(UPPER(MAESTRO!$L$3:$L$1000)="CONFIRMADO")),ROWS($A$3:A74))),"")</f>
        <v/>
      </c>
      <c r="G74" s="11" t="str">
        <f ca="1">IFERROR(INDEX(MAESTRO!G:G,_xludf.AGGREGATE(15,6,ROW(MAESTRO!$B$3:$B$1000)/((MAESTRO!$B$3:$B$1000="ASMAR DIRECCIÓN")*(UPPER(MAESTRO!$L$3:$L$1000)="CONFIRMADO")),ROWS($A$3:A74))),"")</f>
        <v/>
      </c>
      <c r="H74" s="11" t="str">
        <f ca="1">IFERROR(INDEX(MAESTRO!H:H,_xludf.AGGREGATE(15,6,ROW(MAESTRO!$B$3:$B$1000)/((MAESTRO!$B$3:$B$1000="ASMAR DIRECCIÓN")*(UPPER(MAESTRO!$L$3:$L$1000)="CONFIRMADO")),ROWS($A$3:A74))),"")</f>
        <v/>
      </c>
      <c r="I74" s="11" t="str">
        <f ca="1">IFERROR(INDEX(MAESTRO!I:I,_xludf.AGGREGATE(15,6,ROW(MAESTRO!$B$3:$B$1000)/((MAESTRO!$B$3:$B$1000="ASMAR DIRECCIÓN")*(UPPER(MAESTRO!$L$3:$L$1000)="CONFIRMADO")),ROWS($A$3:A74))),"")</f>
        <v/>
      </c>
      <c r="J74" s="11" t="str">
        <f ca="1">IFERROR(INDEX(MAESTRO!J:J,_xludf.AGGREGATE(15,6,ROW(MAESTRO!$B$3:$B$1000)/((MAESTRO!$B$3:$B$1000="ASMAR DIRECCIÓN")*(UPPER(MAESTRO!$L$3:$L$1000)="CONFIRMADO")),ROWS($A$3:A74))),"")</f>
        <v/>
      </c>
      <c r="K74" s="11" t="str">
        <f ca="1">IFERROR(INDEX(MAESTRO!K:K,_xludf.AGGREGATE(15,6,ROW(MAESTRO!$B$3:$B$1000)/((MAESTRO!$B$3:$B$1000="ASMAR DIRECCIÓN")*(UPPER(MAESTRO!$L$3:$L$1000)="CONFIRMADO")),ROWS($A$3:A74))),"")</f>
        <v/>
      </c>
      <c r="L74" s="11" t="str">
        <f ca="1">IFERROR(INDEX(MAESTRO!L:L,_xludf.AGGREGATE(15,6,ROW(MAESTRO!$B$3:$B$1000)/((MAESTRO!$B$3:$B$1000="ASMAR DIRECCIÓN")*(UPPER(MAESTRO!$L$3:$L$1000)="CONFIRMADO")),ROWS($A$3:A74))),"")</f>
        <v/>
      </c>
      <c r="M74" s="11" t="str">
        <f ca="1">IFERROR(INDEX(MAESTRO!M:M,_xludf.AGGREGATE(15,6,ROW(MAESTRO!$B$3:$B$1000)/((MAESTRO!$B$3:$B$1000="ASMAR DIRECCIÓN")*(UPPER(MAESTRO!$L$3:$L$1000)="CONFIRMADO")),ROWS($A$3:A74))),"")</f>
        <v/>
      </c>
      <c r="N74" s="11" t="str">
        <f ca="1">IFERROR(INDEX(MAESTRO!N:N,_xludf.AGGREGATE(15,6,ROW(MAESTRO!$B$3:$B$1000)/((MAESTRO!$B$3:$B$1000="ASMAR DIRECCIÓN")*(UPPER(MAESTRO!$L$3:$L$1000)="CONFIRMADO")),ROWS($A$3:A74))),"")</f>
        <v/>
      </c>
      <c r="O74" s="11" t="str">
        <f ca="1">IFERROR(INDEX(MAESTRO!O:O,_xludf.AGGREGATE(15,6,ROW(MAESTRO!$B$3:$B$1000)/((MAESTRO!$B$3:$B$1000="ASMAR DIRECCIÓN")*(UPPER(MAESTRO!$L$3:$L$1000)="CONFIRMADO")),ROWS($A$3:A74))),"")</f>
        <v/>
      </c>
      <c r="P74" s="11" t="str">
        <f ca="1">IFERROR(INDEX(MAESTRO!P:P,_xludf.AGGREGATE(15,6,ROW(MAESTRO!$B$3:$B$1000)/((MAESTRO!$B$3:$B$1000="ASMAR DIRECCIÓN")*(UPPER(MAESTRO!$L$3:$L$1000)="CONFIRMADO")),ROWS($A$3:A74))),"")</f>
        <v/>
      </c>
      <c r="Q74" s="11" t="str">
        <f ca="1">IFERROR(INDEX(MAESTRO!Q:Q,_xludf.AGGREGATE(15,6,ROW(MAESTRO!$B$3:$B$1000)/((MAESTRO!$B$3:$B$1000="ASMAR DIRECCIÓN")*(UPPER(MAESTRO!$L$3:$L$1000)="CONFIRMADO")),ROWS($A$3:A74))),"")</f>
        <v/>
      </c>
      <c r="R74" s="11" t="str">
        <f ca="1">IFERROR(INDEX(MAESTRO!R:R,_xludf.AGGREGATE(15,6,ROW(MAESTRO!$B$3:$B$1000)/((MAESTRO!$B$3:$B$1000="ASMAR DIRECCIÓN")*(UPPER(MAESTRO!$L$3:$L$1000)="CONFIRMADO")),ROWS($A$3:A74))),"")</f>
        <v/>
      </c>
      <c r="S74" s="11" t="str">
        <f ca="1">IFERROR(INDEX(MAESTRO!S:S,_xludf.AGGREGATE(15,6,ROW(MAESTRO!$B$3:$B$1000)/((MAESTRO!$B$3:$B$1000="ASMAR DIRECCIÓN")*(UPPER(MAESTRO!$L$3:$L$1000)="CONFIRMADO")),ROWS($A$3:A74))),"")</f>
        <v/>
      </c>
      <c r="T74" s="11" t="str">
        <f ca="1">IFERROR(INDEX(MAESTRO!T:T,_xludf.AGGREGATE(15,6,ROW(MAESTRO!$B$3:$B$1000)/((MAESTRO!$B$3:$B$1000="ASMAR DIRECCIÓN")*(UPPER(MAESTRO!$L$3:$L$1000)="CONFIRMADO")),ROWS($A$3:A74))),"")</f>
        <v/>
      </c>
      <c r="U74" s="11" t="str">
        <f ca="1">IFERROR(INDEX(MAESTRO!U:U,_xludf.AGGREGATE(15,6,ROW(MAESTRO!$B$3:$B$1000)/((MAESTRO!$B$3:$B$1000="ASMAR DIRECCIÓN")*(UPPER(MAESTRO!$L$3:$L$1000)="CONFIRMADO")),ROWS($A$3:A74))),"")</f>
        <v/>
      </c>
      <c r="V74" s="11" t="str">
        <f ca="1">IFERROR(INDEX(MAESTRO!V:V,_xludf.AGGREGATE(15,6,ROW(MAESTRO!$B$3:$B$1000)/((MAESTRO!$B$3:$B$1000="ASMAR DIRECCIÓN")*(UPPER(MAESTRO!$L$3:$L$1000)="CONFIRMADO")),ROWS($A$3:A74))),"")</f>
        <v/>
      </c>
      <c r="W74" s="11" t="str">
        <f ca="1">IFERROR(INDEX(MAESTRO!W:W,_xludf.AGGREGATE(15,6,ROW(MAESTRO!$B$3:$B$1000)/((MAESTRO!$B$3:$B$1000="ASMAR DIRECCIÓN")*(UPPER(MAESTRO!$L$3:$L$1000)="CONFIRMADO")),ROWS($A$3:A74))),"")</f>
        <v/>
      </c>
      <c r="X74" s="11" t="str">
        <f ca="1">IFERROR(INDEX(MAESTRO!X:X,_xludf.AGGREGATE(15,6,ROW(MAESTRO!$B$3:$B$1000)/((MAESTRO!$B$3:$B$1000="ASMAR DIRECCIÓN")*(UPPER(MAESTRO!$L$3:$L$1000)="CONFIRMADO")),ROWS($A$3:A74))),"")</f>
        <v/>
      </c>
    </row>
    <row r="75" spans="1:24" ht="22.05" customHeight="1">
      <c r="A75" s="10" t="str">
        <f ca="1">IFERROR(INDEX(MAESTRO!A:A,_xludf.AGGREGATE(15,6,ROW(MAESTRO!$B$3:$B$1000)/((MAESTRO!$B$3:$B$1000="ASMAR DIRECCIÓN")*(UPPER(MAESTRO!$L$3:$L$1000)="CONFIRMADO")),ROWS($A$3:A75))),"")</f>
        <v/>
      </c>
      <c r="B75" s="10" t="str">
        <f ca="1">IFERROR(INDEX(MAESTRO!B:B,_xludf.AGGREGATE(15,6,ROW(MAESTRO!$B$3:$B$1000)/((MAESTRO!$B$3:$B$1000="ASMAR DIRECCIÓN")*(UPPER(MAESTRO!$L$3:$L$1000)="CONFIRMADO")),ROWS($A$3:A75))),"")</f>
        <v/>
      </c>
      <c r="C75" s="10" t="str">
        <f ca="1">IFERROR(INDEX(MAESTRO!C:C,_xludf.AGGREGATE(15,6,ROW(MAESTRO!$B$3:$B$1000)/((MAESTRO!$B$3:$B$1000="ASMAR DIRECCIÓN")*(UPPER(MAESTRO!$L$3:$L$1000)="CONFIRMADO")),ROWS($A$3:A75))),"")</f>
        <v/>
      </c>
      <c r="D75" s="10" t="str">
        <f ca="1">IFERROR(INDEX(MAESTRO!D:D,_xludf.AGGREGATE(15,6,ROW(MAESTRO!$B$3:$B$1000)/((MAESTRO!$B$3:$B$1000="ASMAR DIRECCIÓN")*(UPPER(MAESTRO!$L$3:$L$1000)="CONFIRMADO")),ROWS($A$3:A75))),"")</f>
        <v/>
      </c>
      <c r="E75" s="10" t="str">
        <f ca="1">IFERROR(INDEX(MAESTRO!E:E,_xludf.AGGREGATE(15,6,ROW(MAESTRO!$B$3:$B$1000)/((MAESTRO!$B$3:$B$1000="ASMAR DIRECCIÓN")*(UPPER(MAESTRO!$L$3:$L$1000)="CONFIRMADO")),ROWS($A$3:A75))),"")</f>
        <v/>
      </c>
      <c r="F75" s="10" t="str">
        <f ca="1">IFERROR(INDEX(MAESTRO!F:F,_xludf.AGGREGATE(15,6,ROW(MAESTRO!$B$3:$B$1000)/((MAESTRO!$B$3:$B$1000="ASMAR DIRECCIÓN")*(UPPER(MAESTRO!$L$3:$L$1000)="CONFIRMADO")),ROWS($A$3:A75))),"")</f>
        <v/>
      </c>
      <c r="G75" s="10" t="str">
        <f ca="1">IFERROR(INDEX(MAESTRO!G:G,_xludf.AGGREGATE(15,6,ROW(MAESTRO!$B$3:$B$1000)/((MAESTRO!$B$3:$B$1000="ASMAR DIRECCIÓN")*(UPPER(MAESTRO!$L$3:$L$1000)="CONFIRMADO")),ROWS($A$3:A75))),"")</f>
        <v/>
      </c>
      <c r="H75" s="10" t="str">
        <f ca="1">IFERROR(INDEX(MAESTRO!H:H,_xludf.AGGREGATE(15,6,ROW(MAESTRO!$B$3:$B$1000)/((MAESTRO!$B$3:$B$1000="ASMAR DIRECCIÓN")*(UPPER(MAESTRO!$L$3:$L$1000)="CONFIRMADO")),ROWS($A$3:A75))),"")</f>
        <v/>
      </c>
      <c r="I75" s="10" t="str">
        <f ca="1">IFERROR(INDEX(MAESTRO!I:I,_xludf.AGGREGATE(15,6,ROW(MAESTRO!$B$3:$B$1000)/((MAESTRO!$B$3:$B$1000="ASMAR DIRECCIÓN")*(UPPER(MAESTRO!$L$3:$L$1000)="CONFIRMADO")),ROWS($A$3:A75))),"")</f>
        <v/>
      </c>
      <c r="J75" s="10" t="str">
        <f ca="1">IFERROR(INDEX(MAESTRO!J:J,_xludf.AGGREGATE(15,6,ROW(MAESTRO!$B$3:$B$1000)/((MAESTRO!$B$3:$B$1000="ASMAR DIRECCIÓN")*(UPPER(MAESTRO!$L$3:$L$1000)="CONFIRMADO")),ROWS($A$3:A75))),"")</f>
        <v/>
      </c>
      <c r="K75" s="10" t="str">
        <f ca="1">IFERROR(INDEX(MAESTRO!K:K,_xludf.AGGREGATE(15,6,ROW(MAESTRO!$B$3:$B$1000)/((MAESTRO!$B$3:$B$1000="ASMAR DIRECCIÓN")*(UPPER(MAESTRO!$L$3:$L$1000)="CONFIRMADO")),ROWS($A$3:A75))),"")</f>
        <v/>
      </c>
      <c r="L75" s="10" t="str">
        <f ca="1">IFERROR(INDEX(MAESTRO!L:L,_xludf.AGGREGATE(15,6,ROW(MAESTRO!$B$3:$B$1000)/((MAESTRO!$B$3:$B$1000="ASMAR DIRECCIÓN")*(UPPER(MAESTRO!$L$3:$L$1000)="CONFIRMADO")),ROWS($A$3:A75))),"")</f>
        <v/>
      </c>
      <c r="M75" s="10" t="str">
        <f ca="1">IFERROR(INDEX(MAESTRO!M:M,_xludf.AGGREGATE(15,6,ROW(MAESTRO!$B$3:$B$1000)/((MAESTRO!$B$3:$B$1000="ASMAR DIRECCIÓN")*(UPPER(MAESTRO!$L$3:$L$1000)="CONFIRMADO")),ROWS($A$3:A75))),"")</f>
        <v/>
      </c>
      <c r="N75" s="10" t="str">
        <f ca="1">IFERROR(INDEX(MAESTRO!N:N,_xludf.AGGREGATE(15,6,ROW(MAESTRO!$B$3:$B$1000)/((MAESTRO!$B$3:$B$1000="ASMAR DIRECCIÓN")*(UPPER(MAESTRO!$L$3:$L$1000)="CONFIRMADO")),ROWS($A$3:A75))),"")</f>
        <v/>
      </c>
      <c r="O75" s="10" t="str">
        <f ca="1">IFERROR(INDEX(MAESTRO!O:O,_xludf.AGGREGATE(15,6,ROW(MAESTRO!$B$3:$B$1000)/((MAESTRO!$B$3:$B$1000="ASMAR DIRECCIÓN")*(UPPER(MAESTRO!$L$3:$L$1000)="CONFIRMADO")),ROWS($A$3:A75))),"")</f>
        <v/>
      </c>
      <c r="P75" s="10" t="str">
        <f ca="1">IFERROR(INDEX(MAESTRO!P:P,_xludf.AGGREGATE(15,6,ROW(MAESTRO!$B$3:$B$1000)/((MAESTRO!$B$3:$B$1000="ASMAR DIRECCIÓN")*(UPPER(MAESTRO!$L$3:$L$1000)="CONFIRMADO")),ROWS($A$3:A75))),"")</f>
        <v/>
      </c>
      <c r="Q75" s="10" t="str">
        <f ca="1">IFERROR(INDEX(MAESTRO!Q:Q,_xludf.AGGREGATE(15,6,ROW(MAESTRO!$B$3:$B$1000)/((MAESTRO!$B$3:$B$1000="ASMAR DIRECCIÓN")*(UPPER(MAESTRO!$L$3:$L$1000)="CONFIRMADO")),ROWS($A$3:A75))),"")</f>
        <v/>
      </c>
      <c r="R75" s="10" t="str">
        <f ca="1">IFERROR(INDEX(MAESTRO!R:R,_xludf.AGGREGATE(15,6,ROW(MAESTRO!$B$3:$B$1000)/((MAESTRO!$B$3:$B$1000="ASMAR DIRECCIÓN")*(UPPER(MAESTRO!$L$3:$L$1000)="CONFIRMADO")),ROWS($A$3:A75))),"")</f>
        <v/>
      </c>
      <c r="S75" s="10" t="str">
        <f ca="1">IFERROR(INDEX(MAESTRO!S:S,_xludf.AGGREGATE(15,6,ROW(MAESTRO!$B$3:$B$1000)/((MAESTRO!$B$3:$B$1000="ASMAR DIRECCIÓN")*(UPPER(MAESTRO!$L$3:$L$1000)="CONFIRMADO")),ROWS($A$3:A75))),"")</f>
        <v/>
      </c>
      <c r="T75" s="10" t="str">
        <f ca="1">IFERROR(INDEX(MAESTRO!T:T,_xludf.AGGREGATE(15,6,ROW(MAESTRO!$B$3:$B$1000)/((MAESTRO!$B$3:$B$1000="ASMAR DIRECCIÓN")*(UPPER(MAESTRO!$L$3:$L$1000)="CONFIRMADO")),ROWS($A$3:A75))),"")</f>
        <v/>
      </c>
      <c r="U75" s="10" t="str">
        <f ca="1">IFERROR(INDEX(MAESTRO!U:U,_xludf.AGGREGATE(15,6,ROW(MAESTRO!$B$3:$B$1000)/((MAESTRO!$B$3:$B$1000="ASMAR DIRECCIÓN")*(UPPER(MAESTRO!$L$3:$L$1000)="CONFIRMADO")),ROWS($A$3:A75))),"")</f>
        <v/>
      </c>
      <c r="V75" s="10" t="str">
        <f ca="1">IFERROR(INDEX(MAESTRO!V:V,_xludf.AGGREGATE(15,6,ROW(MAESTRO!$B$3:$B$1000)/((MAESTRO!$B$3:$B$1000="ASMAR DIRECCIÓN")*(UPPER(MAESTRO!$L$3:$L$1000)="CONFIRMADO")),ROWS($A$3:A75))),"")</f>
        <v/>
      </c>
      <c r="W75" s="10" t="str">
        <f ca="1">IFERROR(INDEX(MAESTRO!W:W,_xludf.AGGREGATE(15,6,ROW(MAESTRO!$B$3:$B$1000)/((MAESTRO!$B$3:$B$1000="ASMAR DIRECCIÓN")*(UPPER(MAESTRO!$L$3:$L$1000)="CONFIRMADO")),ROWS($A$3:A75))),"")</f>
        <v/>
      </c>
      <c r="X75" s="10" t="str">
        <f ca="1">IFERROR(INDEX(MAESTRO!X:X,_xludf.AGGREGATE(15,6,ROW(MAESTRO!$B$3:$B$1000)/((MAESTRO!$B$3:$B$1000="ASMAR DIRECCIÓN")*(UPPER(MAESTRO!$L$3:$L$1000)="CONFIRMADO")),ROWS($A$3:A75))),"")</f>
        <v/>
      </c>
    </row>
    <row r="76" spans="1:24" ht="22.05" customHeight="1">
      <c r="A76" s="11" t="str">
        <f ca="1">IFERROR(INDEX(MAESTRO!A:A,_xludf.AGGREGATE(15,6,ROW(MAESTRO!$B$3:$B$1000)/((MAESTRO!$B$3:$B$1000="ASMAR DIRECCIÓN")*(UPPER(MAESTRO!$L$3:$L$1000)="CONFIRMADO")),ROWS($A$3:A76))),"")</f>
        <v/>
      </c>
      <c r="B76" s="11" t="str">
        <f ca="1">IFERROR(INDEX(MAESTRO!B:B,_xludf.AGGREGATE(15,6,ROW(MAESTRO!$B$3:$B$1000)/((MAESTRO!$B$3:$B$1000="ASMAR DIRECCIÓN")*(UPPER(MAESTRO!$L$3:$L$1000)="CONFIRMADO")),ROWS($A$3:A76))),"")</f>
        <v/>
      </c>
      <c r="C76" s="11" t="str">
        <f ca="1">IFERROR(INDEX(MAESTRO!C:C,_xludf.AGGREGATE(15,6,ROW(MAESTRO!$B$3:$B$1000)/((MAESTRO!$B$3:$B$1000="ASMAR DIRECCIÓN")*(UPPER(MAESTRO!$L$3:$L$1000)="CONFIRMADO")),ROWS($A$3:A76))),"")</f>
        <v/>
      </c>
      <c r="D76" s="11" t="str">
        <f ca="1">IFERROR(INDEX(MAESTRO!D:D,_xludf.AGGREGATE(15,6,ROW(MAESTRO!$B$3:$B$1000)/((MAESTRO!$B$3:$B$1000="ASMAR DIRECCIÓN")*(UPPER(MAESTRO!$L$3:$L$1000)="CONFIRMADO")),ROWS($A$3:A76))),"")</f>
        <v/>
      </c>
      <c r="E76" s="11" t="str">
        <f ca="1">IFERROR(INDEX(MAESTRO!E:E,_xludf.AGGREGATE(15,6,ROW(MAESTRO!$B$3:$B$1000)/((MAESTRO!$B$3:$B$1000="ASMAR DIRECCIÓN")*(UPPER(MAESTRO!$L$3:$L$1000)="CONFIRMADO")),ROWS($A$3:A76))),"")</f>
        <v/>
      </c>
      <c r="F76" s="11" t="str">
        <f ca="1">IFERROR(INDEX(MAESTRO!F:F,_xludf.AGGREGATE(15,6,ROW(MAESTRO!$B$3:$B$1000)/((MAESTRO!$B$3:$B$1000="ASMAR DIRECCIÓN")*(UPPER(MAESTRO!$L$3:$L$1000)="CONFIRMADO")),ROWS($A$3:A76))),"")</f>
        <v/>
      </c>
      <c r="G76" s="11" t="str">
        <f ca="1">IFERROR(INDEX(MAESTRO!G:G,_xludf.AGGREGATE(15,6,ROW(MAESTRO!$B$3:$B$1000)/((MAESTRO!$B$3:$B$1000="ASMAR DIRECCIÓN")*(UPPER(MAESTRO!$L$3:$L$1000)="CONFIRMADO")),ROWS($A$3:A76))),"")</f>
        <v/>
      </c>
      <c r="H76" s="11" t="str">
        <f ca="1">IFERROR(INDEX(MAESTRO!H:H,_xludf.AGGREGATE(15,6,ROW(MAESTRO!$B$3:$B$1000)/((MAESTRO!$B$3:$B$1000="ASMAR DIRECCIÓN")*(UPPER(MAESTRO!$L$3:$L$1000)="CONFIRMADO")),ROWS($A$3:A76))),"")</f>
        <v/>
      </c>
      <c r="I76" s="11" t="str">
        <f ca="1">IFERROR(INDEX(MAESTRO!I:I,_xludf.AGGREGATE(15,6,ROW(MAESTRO!$B$3:$B$1000)/((MAESTRO!$B$3:$B$1000="ASMAR DIRECCIÓN")*(UPPER(MAESTRO!$L$3:$L$1000)="CONFIRMADO")),ROWS($A$3:A76))),"")</f>
        <v/>
      </c>
      <c r="J76" s="11" t="str">
        <f ca="1">IFERROR(INDEX(MAESTRO!J:J,_xludf.AGGREGATE(15,6,ROW(MAESTRO!$B$3:$B$1000)/((MAESTRO!$B$3:$B$1000="ASMAR DIRECCIÓN")*(UPPER(MAESTRO!$L$3:$L$1000)="CONFIRMADO")),ROWS($A$3:A76))),"")</f>
        <v/>
      </c>
      <c r="K76" s="11" t="str">
        <f ca="1">IFERROR(INDEX(MAESTRO!K:K,_xludf.AGGREGATE(15,6,ROW(MAESTRO!$B$3:$B$1000)/((MAESTRO!$B$3:$B$1000="ASMAR DIRECCIÓN")*(UPPER(MAESTRO!$L$3:$L$1000)="CONFIRMADO")),ROWS($A$3:A76))),"")</f>
        <v/>
      </c>
      <c r="L76" s="11" t="str">
        <f ca="1">IFERROR(INDEX(MAESTRO!L:L,_xludf.AGGREGATE(15,6,ROW(MAESTRO!$B$3:$B$1000)/((MAESTRO!$B$3:$B$1000="ASMAR DIRECCIÓN")*(UPPER(MAESTRO!$L$3:$L$1000)="CONFIRMADO")),ROWS($A$3:A76))),"")</f>
        <v/>
      </c>
      <c r="M76" s="11" t="str">
        <f ca="1">IFERROR(INDEX(MAESTRO!M:M,_xludf.AGGREGATE(15,6,ROW(MAESTRO!$B$3:$B$1000)/((MAESTRO!$B$3:$B$1000="ASMAR DIRECCIÓN")*(UPPER(MAESTRO!$L$3:$L$1000)="CONFIRMADO")),ROWS($A$3:A76))),"")</f>
        <v/>
      </c>
      <c r="N76" s="11" t="str">
        <f ca="1">IFERROR(INDEX(MAESTRO!N:N,_xludf.AGGREGATE(15,6,ROW(MAESTRO!$B$3:$B$1000)/((MAESTRO!$B$3:$B$1000="ASMAR DIRECCIÓN")*(UPPER(MAESTRO!$L$3:$L$1000)="CONFIRMADO")),ROWS($A$3:A76))),"")</f>
        <v/>
      </c>
      <c r="O76" s="11" t="str">
        <f ca="1">IFERROR(INDEX(MAESTRO!O:O,_xludf.AGGREGATE(15,6,ROW(MAESTRO!$B$3:$B$1000)/((MAESTRO!$B$3:$B$1000="ASMAR DIRECCIÓN")*(UPPER(MAESTRO!$L$3:$L$1000)="CONFIRMADO")),ROWS($A$3:A76))),"")</f>
        <v/>
      </c>
      <c r="P76" s="11" t="str">
        <f ca="1">IFERROR(INDEX(MAESTRO!P:P,_xludf.AGGREGATE(15,6,ROW(MAESTRO!$B$3:$B$1000)/((MAESTRO!$B$3:$B$1000="ASMAR DIRECCIÓN")*(UPPER(MAESTRO!$L$3:$L$1000)="CONFIRMADO")),ROWS($A$3:A76))),"")</f>
        <v/>
      </c>
      <c r="Q76" s="11" t="str">
        <f ca="1">IFERROR(INDEX(MAESTRO!Q:Q,_xludf.AGGREGATE(15,6,ROW(MAESTRO!$B$3:$B$1000)/((MAESTRO!$B$3:$B$1000="ASMAR DIRECCIÓN")*(UPPER(MAESTRO!$L$3:$L$1000)="CONFIRMADO")),ROWS($A$3:A76))),"")</f>
        <v/>
      </c>
      <c r="R76" s="11" t="str">
        <f ca="1">IFERROR(INDEX(MAESTRO!R:R,_xludf.AGGREGATE(15,6,ROW(MAESTRO!$B$3:$B$1000)/((MAESTRO!$B$3:$B$1000="ASMAR DIRECCIÓN")*(UPPER(MAESTRO!$L$3:$L$1000)="CONFIRMADO")),ROWS($A$3:A76))),"")</f>
        <v/>
      </c>
      <c r="S76" s="11" t="str">
        <f ca="1">IFERROR(INDEX(MAESTRO!S:S,_xludf.AGGREGATE(15,6,ROW(MAESTRO!$B$3:$B$1000)/((MAESTRO!$B$3:$B$1000="ASMAR DIRECCIÓN")*(UPPER(MAESTRO!$L$3:$L$1000)="CONFIRMADO")),ROWS($A$3:A76))),"")</f>
        <v/>
      </c>
      <c r="T76" s="11" t="str">
        <f ca="1">IFERROR(INDEX(MAESTRO!T:T,_xludf.AGGREGATE(15,6,ROW(MAESTRO!$B$3:$B$1000)/((MAESTRO!$B$3:$B$1000="ASMAR DIRECCIÓN")*(UPPER(MAESTRO!$L$3:$L$1000)="CONFIRMADO")),ROWS($A$3:A76))),"")</f>
        <v/>
      </c>
      <c r="U76" s="11" t="str">
        <f ca="1">IFERROR(INDEX(MAESTRO!U:U,_xludf.AGGREGATE(15,6,ROW(MAESTRO!$B$3:$B$1000)/((MAESTRO!$B$3:$B$1000="ASMAR DIRECCIÓN")*(UPPER(MAESTRO!$L$3:$L$1000)="CONFIRMADO")),ROWS($A$3:A76))),"")</f>
        <v/>
      </c>
      <c r="V76" s="11" t="str">
        <f ca="1">IFERROR(INDEX(MAESTRO!V:V,_xludf.AGGREGATE(15,6,ROW(MAESTRO!$B$3:$B$1000)/((MAESTRO!$B$3:$B$1000="ASMAR DIRECCIÓN")*(UPPER(MAESTRO!$L$3:$L$1000)="CONFIRMADO")),ROWS($A$3:A76))),"")</f>
        <v/>
      </c>
      <c r="W76" s="11" t="str">
        <f ca="1">IFERROR(INDEX(MAESTRO!W:W,_xludf.AGGREGATE(15,6,ROW(MAESTRO!$B$3:$B$1000)/((MAESTRO!$B$3:$B$1000="ASMAR DIRECCIÓN")*(UPPER(MAESTRO!$L$3:$L$1000)="CONFIRMADO")),ROWS($A$3:A76))),"")</f>
        <v/>
      </c>
      <c r="X76" s="11" t="str">
        <f ca="1">IFERROR(INDEX(MAESTRO!X:X,_xludf.AGGREGATE(15,6,ROW(MAESTRO!$B$3:$B$1000)/((MAESTRO!$B$3:$B$1000="ASMAR DIRECCIÓN")*(UPPER(MAESTRO!$L$3:$L$1000)="CONFIRMADO")),ROWS($A$3:A76))),"")</f>
        <v/>
      </c>
    </row>
    <row r="77" spans="1:24" ht="22.05" customHeight="1">
      <c r="A77" s="10" t="str">
        <f ca="1">IFERROR(INDEX(MAESTRO!A:A,_xludf.AGGREGATE(15,6,ROW(MAESTRO!$B$3:$B$1000)/((MAESTRO!$B$3:$B$1000="ASMAR DIRECCIÓN")*(UPPER(MAESTRO!$L$3:$L$1000)="CONFIRMADO")),ROWS($A$3:A77))),"")</f>
        <v/>
      </c>
      <c r="B77" s="10" t="str">
        <f ca="1">IFERROR(INDEX(MAESTRO!B:B,_xludf.AGGREGATE(15,6,ROW(MAESTRO!$B$3:$B$1000)/((MAESTRO!$B$3:$B$1000="ASMAR DIRECCIÓN")*(UPPER(MAESTRO!$L$3:$L$1000)="CONFIRMADO")),ROWS($A$3:A77))),"")</f>
        <v/>
      </c>
      <c r="C77" s="10" t="str">
        <f ca="1">IFERROR(INDEX(MAESTRO!C:C,_xludf.AGGREGATE(15,6,ROW(MAESTRO!$B$3:$B$1000)/((MAESTRO!$B$3:$B$1000="ASMAR DIRECCIÓN")*(UPPER(MAESTRO!$L$3:$L$1000)="CONFIRMADO")),ROWS($A$3:A77))),"")</f>
        <v/>
      </c>
      <c r="D77" s="10" t="str">
        <f ca="1">IFERROR(INDEX(MAESTRO!D:D,_xludf.AGGREGATE(15,6,ROW(MAESTRO!$B$3:$B$1000)/((MAESTRO!$B$3:$B$1000="ASMAR DIRECCIÓN")*(UPPER(MAESTRO!$L$3:$L$1000)="CONFIRMADO")),ROWS($A$3:A77))),"")</f>
        <v/>
      </c>
      <c r="E77" s="10" t="str">
        <f ca="1">IFERROR(INDEX(MAESTRO!E:E,_xludf.AGGREGATE(15,6,ROW(MAESTRO!$B$3:$B$1000)/((MAESTRO!$B$3:$B$1000="ASMAR DIRECCIÓN")*(UPPER(MAESTRO!$L$3:$L$1000)="CONFIRMADO")),ROWS($A$3:A77))),"")</f>
        <v/>
      </c>
      <c r="F77" s="10" t="str">
        <f ca="1">IFERROR(INDEX(MAESTRO!F:F,_xludf.AGGREGATE(15,6,ROW(MAESTRO!$B$3:$B$1000)/((MAESTRO!$B$3:$B$1000="ASMAR DIRECCIÓN")*(UPPER(MAESTRO!$L$3:$L$1000)="CONFIRMADO")),ROWS($A$3:A77))),"")</f>
        <v/>
      </c>
      <c r="G77" s="10" t="str">
        <f ca="1">IFERROR(INDEX(MAESTRO!G:G,_xludf.AGGREGATE(15,6,ROW(MAESTRO!$B$3:$B$1000)/((MAESTRO!$B$3:$B$1000="ASMAR DIRECCIÓN")*(UPPER(MAESTRO!$L$3:$L$1000)="CONFIRMADO")),ROWS($A$3:A77))),"")</f>
        <v/>
      </c>
      <c r="H77" s="10" t="str">
        <f ca="1">IFERROR(INDEX(MAESTRO!H:H,_xludf.AGGREGATE(15,6,ROW(MAESTRO!$B$3:$B$1000)/((MAESTRO!$B$3:$B$1000="ASMAR DIRECCIÓN")*(UPPER(MAESTRO!$L$3:$L$1000)="CONFIRMADO")),ROWS($A$3:A77))),"")</f>
        <v/>
      </c>
      <c r="I77" s="10" t="str">
        <f ca="1">IFERROR(INDEX(MAESTRO!I:I,_xludf.AGGREGATE(15,6,ROW(MAESTRO!$B$3:$B$1000)/((MAESTRO!$B$3:$B$1000="ASMAR DIRECCIÓN")*(UPPER(MAESTRO!$L$3:$L$1000)="CONFIRMADO")),ROWS($A$3:A77))),"")</f>
        <v/>
      </c>
      <c r="J77" s="10" t="str">
        <f ca="1">IFERROR(INDEX(MAESTRO!J:J,_xludf.AGGREGATE(15,6,ROW(MAESTRO!$B$3:$B$1000)/((MAESTRO!$B$3:$B$1000="ASMAR DIRECCIÓN")*(UPPER(MAESTRO!$L$3:$L$1000)="CONFIRMADO")),ROWS($A$3:A77))),"")</f>
        <v/>
      </c>
      <c r="K77" s="10" t="str">
        <f ca="1">IFERROR(INDEX(MAESTRO!K:K,_xludf.AGGREGATE(15,6,ROW(MAESTRO!$B$3:$B$1000)/((MAESTRO!$B$3:$B$1000="ASMAR DIRECCIÓN")*(UPPER(MAESTRO!$L$3:$L$1000)="CONFIRMADO")),ROWS($A$3:A77))),"")</f>
        <v/>
      </c>
      <c r="L77" s="10" t="str">
        <f ca="1">IFERROR(INDEX(MAESTRO!L:L,_xludf.AGGREGATE(15,6,ROW(MAESTRO!$B$3:$B$1000)/((MAESTRO!$B$3:$B$1000="ASMAR DIRECCIÓN")*(UPPER(MAESTRO!$L$3:$L$1000)="CONFIRMADO")),ROWS($A$3:A77))),"")</f>
        <v/>
      </c>
      <c r="M77" s="10" t="str">
        <f ca="1">IFERROR(INDEX(MAESTRO!M:M,_xludf.AGGREGATE(15,6,ROW(MAESTRO!$B$3:$B$1000)/((MAESTRO!$B$3:$B$1000="ASMAR DIRECCIÓN")*(UPPER(MAESTRO!$L$3:$L$1000)="CONFIRMADO")),ROWS($A$3:A77))),"")</f>
        <v/>
      </c>
      <c r="N77" s="10" t="str">
        <f ca="1">IFERROR(INDEX(MAESTRO!N:N,_xludf.AGGREGATE(15,6,ROW(MAESTRO!$B$3:$B$1000)/((MAESTRO!$B$3:$B$1000="ASMAR DIRECCIÓN")*(UPPER(MAESTRO!$L$3:$L$1000)="CONFIRMADO")),ROWS($A$3:A77))),"")</f>
        <v/>
      </c>
      <c r="O77" s="10" t="str">
        <f ca="1">IFERROR(INDEX(MAESTRO!O:O,_xludf.AGGREGATE(15,6,ROW(MAESTRO!$B$3:$B$1000)/((MAESTRO!$B$3:$B$1000="ASMAR DIRECCIÓN")*(UPPER(MAESTRO!$L$3:$L$1000)="CONFIRMADO")),ROWS($A$3:A77))),"")</f>
        <v/>
      </c>
      <c r="P77" s="10" t="str">
        <f ca="1">IFERROR(INDEX(MAESTRO!P:P,_xludf.AGGREGATE(15,6,ROW(MAESTRO!$B$3:$B$1000)/((MAESTRO!$B$3:$B$1000="ASMAR DIRECCIÓN")*(UPPER(MAESTRO!$L$3:$L$1000)="CONFIRMADO")),ROWS($A$3:A77))),"")</f>
        <v/>
      </c>
      <c r="Q77" s="10" t="str">
        <f ca="1">IFERROR(INDEX(MAESTRO!Q:Q,_xludf.AGGREGATE(15,6,ROW(MAESTRO!$B$3:$B$1000)/((MAESTRO!$B$3:$B$1000="ASMAR DIRECCIÓN")*(UPPER(MAESTRO!$L$3:$L$1000)="CONFIRMADO")),ROWS($A$3:A77))),"")</f>
        <v/>
      </c>
      <c r="R77" s="10" t="str">
        <f ca="1">IFERROR(INDEX(MAESTRO!R:R,_xludf.AGGREGATE(15,6,ROW(MAESTRO!$B$3:$B$1000)/((MAESTRO!$B$3:$B$1000="ASMAR DIRECCIÓN")*(UPPER(MAESTRO!$L$3:$L$1000)="CONFIRMADO")),ROWS($A$3:A77))),"")</f>
        <v/>
      </c>
      <c r="S77" s="10" t="str">
        <f ca="1">IFERROR(INDEX(MAESTRO!S:S,_xludf.AGGREGATE(15,6,ROW(MAESTRO!$B$3:$B$1000)/((MAESTRO!$B$3:$B$1000="ASMAR DIRECCIÓN")*(UPPER(MAESTRO!$L$3:$L$1000)="CONFIRMADO")),ROWS($A$3:A77))),"")</f>
        <v/>
      </c>
      <c r="T77" s="10" t="str">
        <f ca="1">IFERROR(INDEX(MAESTRO!T:T,_xludf.AGGREGATE(15,6,ROW(MAESTRO!$B$3:$B$1000)/((MAESTRO!$B$3:$B$1000="ASMAR DIRECCIÓN")*(UPPER(MAESTRO!$L$3:$L$1000)="CONFIRMADO")),ROWS($A$3:A77))),"")</f>
        <v/>
      </c>
      <c r="U77" s="10" t="str">
        <f ca="1">IFERROR(INDEX(MAESTRO!U:U,_xludf.AGGREGATE(15,6,ROW(MAESTRO!$B$3:$B$1000)/((MAESTRO!$B$3:$B$1000="ASMAR DIRECCIÓN")*(UPPER(MAESTRO!$L$3:$L$1000)="CONFIRMADO")),ROWS($A$3:A77))),"")</f>
        <v/>
      </c>
      <c r="V77" s="10" t="str">
        <f ca="1">IFERROR(INDEX(MAESTRO!V:V,_xludf.AGGREGATE(15,6,ROW(MAESTRO!$B$3:$B$1000)/((MAESTRO!$B$3:$B$1000="ASMAR DIRECCIÓN")*(UPPER(MAESTRO!$L$3:$L$1000)="CONFIRMADO")),ROWS($A$3:A77))),"")</f>
        <v/>
      </c>
      <c r="W77" s="10" t="str">
        <f ca="1">IFERROR(INDEX(MAESTRO!W:W,_xludf.AGGREGATE(15,6,ROW(MAESTRO!$B$3:$B$1000)/((MAESTRO!$B$3:$B$1000="ASMAR DIRECCIÓN")*(UPPER(MAESTRO!$L$3:$L$1000)="CONFIRMADO")),ROWS($A$3:A77))),"")</f>
        <v/>
      </c>
      <c r="X77" s="10" t="str">
        <f ca="1">IFERROR(INDEX(MAESTRO!X:X,_xludf.AGGREGATE(15,6,ROW(MAESTRO!$B$3:$B$1000)/((MAESTRO!$B$3:$B$1000="ASMAR DIRECCIÓN")*(UPPER(MAESTRO!$L$3:$L$1000)="CONFIRMADO")),ROWS($A$3:A77))),"")</f>
        <v/>
      </c>
    </row>
    <row r="78" spans="1:24" ht="22.05" customHeight="1">
      <c r="A78" s="11" t="str">
        <f ca="1">IFERROR(INDEX(MAESTRO!A:A,_xludf.AGGREGATE(15,6,ROW(MAESTRO!$B$3:$B$1000)/((MAESTRO!$B$3:$B$1000="ASMAR DIRECCIÓN")*(UPPER(MAESTRO!$L$3:$L$1000)="CONFIRMADO")),ROWS($A$3:A78))),"")</f>
        <v/>
      </c>
      <c r="B78" s="11" t="str">
        <f ca="1">IFERROR(INDEX(MAESTRO!B:B,_xludf.AGGREGATE(15,6,ROW(MAESTRO!$B$3:$B$1000)/((MAESTRO!$B$3:$B$1000="ASMAR DIRECCIÓN")*(UPPER(MAESTRO!$L$3:$L$1000)="CONFIRMADO")),ROWS($A$3:A78))),"")</f>
        <v/>
      </c>
      <c r="C78" s="11" t="str">
        <f ca="1">IFERROR(INDEX(MAESTRO!C:C,_xludf.AGGREGATE(15,6,ROW(MAESTRO!$B$3:$B$1000)/((MAESTRO!$B$3:$B$1000="ASMAR DIRECCIÓN")*(UPPER(MAESTRO!$L$3:$L$1000)="CONFIRMADO")),ROWS($A$3:A78))),"")</f>
        <v/>
      </c>
      <c r="D78" s="11" t="str">
        <f ca="1">IFERROR(INDEX(MAESTRO!D:D,_xludf.AGGREGATE(15,6,ROW(MAESTRO!$B$3:$B$1000)/((MAESTRO!$B$3:$B$1000="ASMAR DIRECCIÓN")*(UPPER(MAESTRO!$L$3:$L$1000)="CONFIRMADO")),ROWS($A$3:A78))),"")</f>
        <v/>
      </c>
      <c r="E78" s="11" t="str">
        <f ca="1">IFERROR(INDEX(MAESTRO!E:E,_xludf.AGGREGATE(15,6,ROW(MAESTRO!$B$3:$B$1000)/((MAESTRO!$B$3:$B$1000="ASMAR DIRECCIÓN")*(UPPER(MAESTRO!$L$3:$L$1000)="CONFIRMADO")),ROWS($A$3:A78))),"")</f>
        <v/>
      </c>
      <c r="F78" s="11" t="str">
        <f ca="1">IFERROR(INDEX(MAESTRO!F:F,_xludf.AGGREGATE(15,6,ROW(MAESTRO!$B$3:$B$1000)/((MAESTRO!$B$3:$B$1000="ASMAR DIRECCIÓN")*(UPPER(MAESTRO!$L$3:$L$1000)="CONFIRMADO")),ROWS($A$3:A78))),"")</f>
        <v/>
      </c>
      <c r="G78" s="11" t="str">
        <f ca="1">IFERROR(INDEX(MAESTRO!G:G,_xludf.AGGREGATE(15,6,ROW(MAESTRO!$B$3:$B$1000)/((MAESTRO!$B$3:$B$1000="ASMAR DIRECCIÓN")*(UPPER(MAESTRO!$L$3:$L$1000)="CONFIRMADO")),ROWS($A$3:A78))),"")</f>
        <v/>
      </c>
      <c r="H78" s="11" t="str">
        <f ca="1">IFERROR(INDEX(MAESTRO!H:H,_xludf.AGGREGATE(15,6,ROW(MAESTRO!$B$3:$B$1000)/((MAESTRO!$B$3:$B$1000="ASMAR DIRECCIÓN")*(UPPER(MAESTRO!$L$3:$L$1000)="CONFIRMADO")),ROWS($A$3:A78))),"")</f>
        <v/>
      </c>
      <c r="I78" s="11" t="str">
        <f ca="1">IFERROR(INDEX(MAESTRO!I:I,_xludf.AGGREGATE(15,6,ROW(MAESTRO!$B$3:$B$1000)/((MAESTRO!$B$3:$B$1000="ASMAR DIRECCIÓN")*(UPPER(MAESTRO!$L$3:$L$1000)="CONFIRMADO")),ROWS($A$3:A78))),"")</f>
        <v/>
      </c>
      <c r="J78" s="11" t="str">
        <f ca="1">IFERROR(INDEX(MAESTRO!J:J,_xludf.AGGREGATE(15,6,ROW(MAESTRO!$B$3:$B$1000)/((MAESTRO!$B$3:$B$1000="ASMAR DIRECCIÓN")*(UPPER(MAESTRO!$L$3:$L$1000)="CONFIRMADO")),ROWS($A$3:A78))),"")</f>
        <v/>
      </c>
      <c r="K78" s="11" t="str">
        <f ca="1">IFERROR(INDEX(MAESTRO!K:K,_xludf.AGGREGATE(15,6,ROW(MAESTRO!$B$3:$B$1000)/((MAESTRO!$B$3:$B$1000="ASMAR DIRECCIÓN")*(UPPER(MAESTRO!$L$3:$L$1000)="CONFIRMADO")),ROWS($A$3:A78))),"")</f>
        <v/>
      </c>
      <c r="L78" s="11" t="str">
        <f ca="1">IFERROR(INDEX(MAESTRO!L:L,_xludf.AGGREGATE(15,6,ROW(MAESTRO!$B$3:$B$1000)/((MAESTRO!$B$3:$B$1000="ASMAR DIRECCIÓN")*(UPPER(MAESTRO!$L$3:$L$1000)="CONFIRMADO")),ROWS($A$3:A78))),"")</f>
        <v/>
      </c>
      <c r="M78" s="11" t="str">
        <f ca="1">IFERROR(INDEX(MAESTRO!M:M,_xludf.AGGREGATE(15,6,ROW(MAESTRO!$B$3:$B$1000)/((MAESTRO!$B$3:$B$1000="ASMAR DIRECCIÓN")*(UPPER(MAESTRO!$L$3:$L$1000)="CONFIRMADO")),ROWS($A$3:A78))),"")</f>
        <v/>
      </c>
      <c r="N78" s="11" t="str">
        <f ca="1">IFERROR(INDEX(MAESTRO!N:N,_xludf.AGGREGATE(15,6,ROW(MAESTRO!$B$3:$B$1000)/((MAESTRO!$B$3:$B$1000="ASMAR DIRECCIÓN")*(UPPER(MAESTRO!$L$3:$L$1000)="CONFIRMADO")),ROWS($A$3:A78))),"")</f>
        <v/>
      </c>
      <c r="O78" s="11" t="str">
        <f ca="1">IFERROR(INDEX(MAESTRO!O:O,_xludf.AGGREGATE(15,6,ROW(MAESTRO!$B$3:$B$1000)/((MAESTRO!$B$3:$B$1000="ASMAR DIRECCIÓN")*(UPPER(MAESTRO!$L$3:$L$1000)="CONFIRMADO")),ROWS($A$3:A78))),"")</f>
        <v/>
      </c>
      <c r="P78" s="11" t="str">
        <f ca="1">IFERROR(INDEX(MAESTRO!P:P,_xludf.AGGREGATE(15,6,ROW(MAESTRO!$B$3:$B$1000)/((MAESTRO!$B$3:$B$1000="ASMAR DIRECCIÓN")*(UPPER(MAESTRO!$L$3:$L$1000)="CONFIRMADO")),ROWS($A$3:A78))),"")</f>
        <v/>
      </c>
      <c r="Q78" s="11" t="str">
        <f ca="1">IFERROR(INDEX(MAESTRO!Q:Q,_xludf.AGGREGATE(15,6,ROW(MAESTRO!$B$3:$B$1000)/((MAESTRO!$B$3:$B$1000="ASMAR DIRECCIÓN")*(UPPER(MAESTRO!$L$3:$L$1000)="CONFIRMADO")),ROWS($A$3:A78))),"")</f>
        <v/>
      </c>
      <c r="R78" s="11" t="str">
        <f ca="1">IFERROR(INDEX(MAESTRO!R:R,_xludf.AGGREGATE(15,6,ROW(MAESTRO!$B$3:$B$1000)/((MAESTRO!$B$3:$B$1000="ASMAR DIRECCIÓN")*(UPPER(MAESTRO!$L$3:$L$1000)="CONFIRMADO")),ROWS($A$3:A78))),"")</f>
        <v/>
      </c>
      <c r="S78" s="11" t="str">
        <f ca="1">IFERROR(INDEX(MAESTRO!S:S,_xludf.AGGREGATE(15,6,ROW(MAESTRO!$B$3:$B$1000)/((MAESTRO!$B$3:$B$1000="ASMAR DIRECCIÓN")*(UPPER(MAESTRO!$L$3:$L$1000)="CONFIRMADO")),ROWS($A$3:A78))),"")</f>
        <v/>
      </c>
      <c r="T78" s="11" t="str">
        <f ca="1">IFERROR(INDEX(MAESTRO!T:T,_xludf.AGGREGATE(15,6,ROW(MAESTRO!$B$3:$B$1000)/((MAESTRO!$B$3:$B$1000="ASMAR DIRECCIÓN")*(UPPER(MAESTRO!$L$3:$L$1000)="CONFIRMADO")),ROWS($A$3:A78))),"")</f>
        <v/>
      </c>
      <c r="U78" s="11" t="str">
        <f ca="1">IFERROR(INDEX(MAESTRO!U:U,_xludf.AGGREGATE(15,6,ROW(MAESTRO!$B$3:$B$1000)/((MAESTRO!$B$3:$B$1000="ASMAR DIRECCIÓN")*(UPPER(MAESTRO!$L$3:$L$1000)="CONFIRMADO")),ROWS($A$3:A78))),"")</f>
        <v/>
      </c>
      <c r="V78" s="11" t="str">
        <f ca="1">IFERROR(INDEX(MAESTRO!V:V,_xludf.AGGREGATE(15,6,ROW(MAESTRO!$B$3:$B$1000)/((MAESTRO!$B$3:$B$1000="ASMAR DIRECCIÓN")*(UPPER(MAESTRO!$L$3:$L$1000)="CONFIRMADO")),ROWS($A$3:A78))),"")</f>
        <v/>
      </c>
      <c r="W78" s="11" t="str">
        <f ca="1">IFERROR(INDEX(MAESTRO!W:W,_xludf.AGGREGATE(15,6,ROW(MAESTRO!$B$3:$B$1000)/((MAESTRO!$B$3:$B$1000="ASMAR DIRECCIÓN")*(UPPER(MAESTRO!$L$3:$L$1000)="CONFIRMADO")),ROWS($A$3:A78))),"")</f>
        <v/>
      </c>
      <c r="X78" s="11" t="str">
        <f ca="1">IFERROR(INDEX(MAESTRO!X:X,_xludf.AGGREGATE(15,6,ROW(MAESTRO!$B$3:$B$1000)/((MAESTRO!$B$3:$B$1000="ASMAR DIRECCIÓN")*(UPPER(MAESTRO!$L$3:$L$1000)="CONFIRMADO")),ROWS($A$3:A78))),"")</f>
        <v/>
      </c>
    </row>
    <row r="79" spans="1:24" ht="22.05" customHeight="1">
      <c r="A79" s="10" t="str">
        <f ca="1">IFERROR(INDEX(MAESTRO!A:A,_xludf.AGGREGATE(15,6,ROW(MAESTRO!$B$3:$B$1000)/((MAESTRO!$B$3:$B$1000="ASMAR DIRECCIÓN")*(UPPER(MAESTRO!$L$3:$L$1000)="CONFIRMADO")),ROWS($A$3:A79))),"")</f>
        <v/>
      </c>
      <c r="B79" s="10" t="str">
        <f ca="1">IFERROR(INDEX(MAESTRO!B:B,_xludf.AGGREGATE(15,6,ROW(MAESTRO!$B$3:$B$1000)/((MAESTRO!$B$3:$B$1000="ASMAR DIRECCIÓN")*(UPPER(MAESTRO!$L$3:$L$1000)="CONFIRMADO")),ROWS($A$3:A79))),"")</f>
        <v/>
      </c>
      <c r="C79" s="10" t="str">
        <f ca="1">IFERROR(INDEX(MAESTRO!C:C,_xludf.AGGREGATE(15,6,ROW(MAESTRO!$B$3:$B$1000)/((MAESTRO!$B$3:$B$1000="ASMAR DIRECCIÓN")*(UPPER(MAESTRO!$L$3:$L$1000)="CONFIRMADO")),ROWS($A$3:A79))),"")</f>
        <v/>
      </c>
      <c r="D79" s="10" t="str">
        <f ca="1">IFERROR(INDEX(MAESTRO!D:D,_xludf.AGGREGATE(15,6,ROW(MAESTRO!$B$3:$B$1000)/((MAESTRO!$B$3:$B$1000="ASMAR DIRECCIÓN")*(UPPER(MAESTRO!$L$3:$L$1000)="CONFIRMADO")),ROWS($A$3:A79))),"")</f>
        <v/>
      </c>
      <c r="E79" s="10" t="str">
        <f ca="1">IFERROR(INDEX(MAESTRO!E:E,_xludf.AGGREGATE(15,6,ROW(MAESTRO!$B$3:$B$1000)/((MAESTRO!$B$3:$B$1000="ASMAR DIRECCIÓN")*(UPPER(MAESTRO!$L$3:$L$1000)="CONFIRMADO")),ROWS($A$3:A79))),"")</f>
        <v/>
      </c>
      <c r="F79" s="10" t="str">
        <f ca="1">IFERROR(INDEX(MAESTRO!F:F,_xludf.AGGREGATE(15,6,ROW(MAESTRO!$B$3:$B$1000)/((MAESTRO!$B$3:$B$1000="ASMAR DIRECCIÓN")*(UPPER(MAESTRO!$L$3:$L$1000)="CONFIRMADO")),ROWS($A$3:A79))),"")</f>
        <v/>
      </c>
      <c r="G79" s="10" t="str">
        <f ca="1">IFERROR(INDEX(MAESTRO!G:G,_xludf.AGGREGATE(15,6,ROW(MAESTRO!$B$3:$B$1000)/((MAESTRO!$B$3:$B$1000="ASMAR DIRECCIÓN")*(UPPER(MAESTRO!$L$3:$L$1000)="CONFIRMADO")),ROWS($A$3:A79))),"")</f>
        <v/>
      </c>
      <c r="H79" s="10" t="str">
        <f ca="1">IFERROR(INDEX(MAESTRO!H:H,_xludf.AGGREGATE(15,6,ROW(MAESTRO!$B$3:$B$1000)/((MAESTRO!$B$3:$B$1000="ASMAR DIRECCIÓN")*(UPPER(MAESTRO!$L$3:$L$1000)="CONFIRMADO")),ROWS($A$3:A79))),"")</f>
        <v/>
      </c>
      <c r="I79" s="10" t="str">
        <f ca="1">IFERROR(INDEX(MAESTRO!I:I,_xludf.AGGREGATE(15,6,ROW(MAESTRO!$B$3:$B$1000)/((MAESTRO!$B$3:$B$1000="ASMAR DIRECCIÓN")*(UPPER(MAESTRO!$L$3:$L$1000)="CONFIRMADO")),ROWS($A$3:A79))),"")</f>
        <v/>
      </c>
      <c r="J79" s="10" t="str">
        <f ca="1">IFERROR(INDEX(MAESTRO!J:J,_xludf.AGGREGATE(15,6,ROW(MAESTRO!$B$3:$B$1000)/((MAESTRO!$B$3:$B$1000="ASMAR DIRECCIÓN")*(UPPER(MAESTRO!$L$3:$L$1000)="CONFIRMADO")),ROWS($A$3:A79))),"")</f>
        <v/>
      </c>
      <c r="K79" s="10" t="str">
        <f ca="1">IFERROR(INDEX(MAESTRO!K:K,_xludf.AGGREGATE(15,6,ROW(MAESTRO!$B$3:$B$1000)/((MAESTRO!$B$3:$B$1000="ASMAR DIRECCIÓN")*(UPPER(MAESTRO!$L$3:$L$1000)="CONFIRMADO")),ROWS($A$3:A79))),"")</f>
        <v/>
      </c>
      <c r="L79" s="10" t="str">
        <f ca="1">IFERROR(INDEX(MAESTRO!L:L,_xludf.AGGREGATE(15,6,ROW(MAESTRO!$B$3:$B$1000)/((MAESTRO!$B$3:$B$1000="ASMAR DIRECCIÓN")*(UPPER(MAESTRO!$L$3:$L$1000)="CONFIRMADO")),ROWS($A$3:A79))),"")</f>
        <v/>
      </c>
      <c r="M79" s="10" t="str">
        <f ca="1">IFERROR(INDEX(MAESTRO!M:M,_xludf.AGGREGATE(15,6,ROW(MAESTRO!$B$3:$B$1000)/((MAESTRO!$B$3:$B$1000="ASMAR DIRECCIÓN")*(UPPER(MAESTRO!$L$3:$L$1000)="CONFIRMADO")),ROWS($A$3:A79))),"")</f>
        <v/>
      </c>
      <c r="N79" s="10" t="str">
        <f ca="1">IFERROR(INDEX(MAESTRO!N:N,_xludf.AGGREGATE(15,6,ROW(MAESTRO!$B$3:$B$1000)/((MAESTRO!$B$3:$B$1000="ASMAR DIRECCIÓN")*(UPPER(MAESTRO!$L$3:$L$1000)="CONFIRMADO")),ROWS($A$3:A79))),"")</f>
        <v/>
      </c>
      <c r="O79" s="10" t="str">
        <f ca="1">IFERROR(INDEX(MAESTRO!O:O,_xludf.AGGREGATE(15,6,ROW(MAESTRO!$B$3:$B$1000)/((MAESTRO!$B$3:$B$1000="ASMAR DIRECCIÓN")*(UPPER(MAESTRO!$L$3:$L$1000)="CONFIRMADO")),ROWS($A$3:A79))),"")</f>
        <v/>
      </c>
      <c r="P79" s="10" t="str">
        <f ca="1">IFERROR(INDEX(MAESTRO!P:P,_xludf.AGGREGATE(15,6,ROW(MAESTRO!$B$3:$B$1000)/((MAESTRO!$B$3:$B$1000="ASMAR DIRECCIÓN")*(UPPER(MAESTRO!$L$3:$L$1000)="CONFIRMADO")),ROWS($A$3:A79))),"")</f>
        <v/>
      </c>
      <c r="Q79" s="10" t="str">
        <f ca="1">IFERROR(INDEX(MAESTRO!Q:Q,_xludf.AGGREGATE(15,6,ROW(MAESTRO!$B$3:$B$1000)/((MAESTRO!$B$3:$B$1000="ASMAR DIRECCIÓN")*(UPPER(MAESTRO!$L$3:$L$1000)="CONFIRMADO")),ROWS($A$3:A79))),"")</f>
        <v/>
      </c>
      <c r="R79" s="10" t="str">
        <f ca="1">IFERROR(INDEX(MAESTRO!R:R,_xludf.AGGREGATE(15,6,ROW(MAESTRO!$B$3:$B$1000)/((MAESTRO!$B$3:$B$1000="ASMAR DIRECCIÓN")*(UPPER(MAESTRO!$L$3:$L$1000)="CONFIRMADO")),ROWS($A$3:A79))),"")</f>
        <v/>
      </c>
      <c r="S79" s="10" t="str">
        <f ca="1">IFERROR(INDEX(MAESTRO!S:S,_xludf.AGGREGATE(15,6,ROW(MAESTRO!$B$3:$B$1000)/((MAESTRO!$B$3:$B$1000="ASMAR DIRECCIÓN")*(UPPER(MAESTRO!$L$3:$L$1000)="CONFIRMADO")),ROWS($A$3:A79))),"")</f>
        <v/>
      </c>
      <c r="T79" s="10" t="str">
        <f ca="1">IFERROR(INDEX(MAESTRO!T:T,_xludf.AGGREGATE(15,6,ROW(MAESTRO!$B$3:$B$1000)/((MAESTRO!$B$3:$B$1000="ASMAR DIRECCIÓN")*(UPPER(MAESTRO!$L$3:$L$1000)="CONFIRMADO")),ROWS($A$3:A79))),"")</f>
        <v/>
      </c>
      <c r="U79" s="10" t="str">
        <f ca="1">IFERROR(INDEX(MAESTRO!U:U,_xludf.AGGREGATE(15,6,ROW(MAESTRO!$B$3:$B$1000)/((MAESTRO!$B$3:$B$1000="ASMAR DIRECCIÓN")*(UPPER(MAESTRO!$L$3:$L$1000)="CONFIRMADO")),ROWS($A$3:A79))),"")</f>
        <v/>
      </c>
      <c r="V79" s="10" t="str">
        <f ca="1">IFERROR(INDEX(MAESTRO!V:V,_xludf.AGGREGATE(15,6,ROW(MAESTRO!$B$3:$B$1000)/((MAESTRO!$B$3:$B$1000="ASMAR DIRECCIÓN")*(UPPER(MAESTRO!$L$3:$L$1000)="CONFIRMADO")),ROWS($A$3:A79))),"")</f>
        <v/>
      </c>
      <c r="W79" s="10" t="str">
        <f ca="1">IFERROR(INDEX(MAESTRO!W:W,_xludf.AGGREGATE(15,6,ROW(MAESTRO!$B$3:$B$1000)/((MAESTRO!$B$3:$B$1000="ASMAR DIRECCIÓN")*(UPPER(MAESTRO!$L$3:$L$1000)="CONFIRMADO")),ROWS($A$3:A79))),"")</f>
        <v/>
      </c>
      <c r="X79" s="10" t="str">
        <f ca="1">IFERROR(INDEX(MAESTRO!X:X,_xludf.AGGREGATE(15,6,ROW(MAESTRO!$B$3:$B$1000)/((MAESTRO!$B$3:$B$1000="ASMAR DIRECCIÓN")*(UPPER(MAESTRO!$L$3:$L$1000)="CONFIRMADO")),ROWS($A$3:A79))),"")</f>
        <v/>
      </c>
    </row>
    <row r="80" spans="1:24" ht="22.05" customHeight="1">
      <c r="A80" s="11" t="str">
        <f ca="1">IFERROR(INDEX(MAESTRO!A:A,_xludf.AGGREGATE(15,6,ROW(MAESTRO!$B$3:$B$1000)/((MAESTRO!$B$3:$B$1000="ASMAR DIRECCIÓN")*(UPPER(MAESTRO!$L$3:$L$1000)="CONFIRMADO")),ROWS($A$3:A80))),"")</f>
        <v/>
      </c>
      <c r="B80" s="11" t="str">
        <f ca="1">IFERROR(INDEX(MAESTRO!B:B,_xludf.AGGREGATE(15,6,ROW(MAESTRO!$B$3:$B$1000)/((MAESTRO!$B$3:$B$1000="ASMAR DIRECCIÓN")*(UPPER(MAESTRO!$L$3:$L$1000)="CONFIRMADO")),ROWS($A$3:A80))),"")</f>
        <v/>
      </c>
      <c r="C80" s="11" t="str">
        <f ca="1">IFERROR(INDEX(MAESTRO!C:C,_xludf.AGGREGATE(15,6,ROW(MAESTRO!$B$3:$B$1000)/((MAESTRO!$B$3:$B$1000="ASMAR DIRECCIÓN")*(UPPER(MAESTRO!$L$3:$L$1000)="CONFIRMADO")),ROWS($A$3:A80))),"")</f>
        <v/>
      </c>
      <c r="D80" s="11" t="str">
        <f ca="1">IFERROR(INDEX(MAESTRO!D:D,_xludf.AGGREGATE(15,6,ROW(MAESTRO!$B$3:$B$1000)/((MAESTRO!$B$3:$B$1000="ASMAR DIRECCIÓN")*(UPPER(MAESTRO!$L$3:$L$1000)="CONFIRMADO")),ROWS($A$3:A80))),"")</f>
        <v/>
      </c>
      <c r="E80" s="11" t="str">
        <f ca="1">IFERROR(INDEX(MAESTRO!E:E,_xludf.AGGREGATE(15,6,ROW(MAESTRO!$B$3:$B$1000)/((MAESTRO!$B$3:$B$1000="ASMAR DIRECCIÓN")*(UPPER(MAESTRO!$L$3:$L$1000)="CONFIRMADO")),ROWS($A$3:A80))),"")</f>
        <v/>
      </c>
      <c r="F80" s="11" t="str">
        <f ca="1">IFERROR(INDEX(MAESTRO!F:F,_xludf.AGGREGATE(15,6,ROW(MAESTRO!$B$3:$B$1000)/((MAESTRO!$B$3:$B$1000="ASMAR DIRECCIÓN")*(UPPER(MAESTRO!$L$3:$L$1000)="CONFIRMADO")),ROWS($A$3:A80))),"")</f>
        <v/>
      </c>
      <c r="G80" s="11" t="str">
        <f ca="1">IFERROR(INDEX(MAESTRO!G:G,_xludf.AGGREGATE(15,6,ROW(MAESTRO!$B$3:$B$1000)/((MAESTRO!$B$3:$B$1000="ASMAR DIRECCIÓN")*(UPPER(MAESTRO!$L$3:$L$1000)="CONFIRMADO")),ROWS($A$3:A80))),"")</f>
        <v/>
      </c>
      <c r="H80" s="11" t="str">
        <f ca="1">IFERROR(INDEX(MAESTRO!H:H,_xludf.AGGREGATE(15,6,ROW(MAESTRO!$B$3:$B$1000)/((MAESTRO!$B$3:$B$1000="ASMAR DIRECCIÓN")*(UPPER(MAESTRO!$L$3:$L$1000)="CONFIRMADO")),ROWS($A$3:A80))),"")</f>
        <v/>
      </c>
      <c r="I80" s="11" t="str">
        <f ca="1">IFERROR(INDEX(MAESTRO!I:I,_xludf.AGGREGATE(15,6,ROW(MAESTRO!$B$3:$B$1000)/((MAESTRO!$B$3:$B$1000="ASMAR DIRECCIÓN")*(UPPER(MAESTRO!$L$3:$L$1000)="CONFIRMADO")),ROWS($A$3:A80))),"")</f>
        <v/>
      </c>
      <c r="J80" s="11" t="str">
        <f ca="1">IFERROR(INDEX(MAESTRO!J:J,_xludf.AGGREGATE(15,6,ROW(MAESTRO!$B$3:$B$1000)/((MAESTRO!$B$3:$B$1000="ASMAR DIRECCIÓN")*(UPPER(MAESTRO!$L$3:$L$1000)="CONFIRMADO")),ROWS($A$3:A80))),"")</f>
        <v/>
      </c>
      <c r="K80" s="11" t="str">
        <f ca="1">IFERROR(INDEX(MAESTRO!K:K,_xludf.AGGREGATE(15,6,ROW(MAESTRO!$B$3:$B$1000)/((MAESTRO!$B$3:$B$1000="ASMAR DIRECCIÓN")*(UPPER(MAESTRO!$L$3:$L$1000)="CONFIRMADO")),ROWS($A$3:A80))),"")</f>
        <v/>
      </c>
      <c r="L80" s="11" t="str">
        <f ca="1">IFERROR(INDEX(MAESTRO!L:L,_xludf.AGGREGATE(15,6,ROW(MAESTRO!$B$3:$B$1000)/((MAESTRO!$B$3:$B$1000="ASMAR DIRECCIÓN")*(UPPER(MAESTRO!$L$3:$L$1000)="CONFIRMADO")),ROWS($A$3:A80))),"")</f>
        <v/>
      </c>
      <c r="M80" s="11" t="str">
        <f ca="1">IFERROR(INDEX(MAESTRO!M:M,_xludf.AGGREGATE(15,6,ROW(MAESTRO!$B$3:$B$1000)/((MAESTRO!$B$3:$B$1000="ASMAR DIRECCIÓN")*(UPPER(MAESTRO!$L$3:$L$1000)="CONFIRMADO")),ROWS($A$3:A80))),"")</f>
        <v/>
      </c>
      <c r="N80" s="11" t="str">
        <f ca="1">IFERROR(INDEX(MAESTRO!N:N,_xludf.AGGREGATE(15,6,ROW(MAESTRO!$B$3:$B$1000)/((MAESTRO!$B$3:$B$1000="ASMAR DIRECCIÓN")*(UPPER(MAESTRO!$L$3:$L$1000)="CONFIRMADO")),ROWS($A$3:A80))),"")</f>
        <v/>
      </c>
      <c r="O80" s="11" t="str">
        <f ca="1">IFERROR(INDEX(MAESTRO!O:O,_xludf.AGGREGATE(15,6,ROW(MAESTRO!$B$3:$B$1000)/((MAESTRO!$B$3:$B$1000="ASMAR DIRECCIÓN")*(UPPER(MAESTRO!$L$3:$L$1000)="CONFIRMADO")),ROWS($A$3:A80))),"")</f>
        <v/>
      </c>
      <c r="P80" s="11" t="str">
        <f ca="1">IFERROR(INDEX(MAESTRO!P:P,_xludf.AGGREGATE(15,6,ROW(MAESTRO!$B$3:$B$1000)/((MAESTRO!$B$3:$B$1000="ASMAR DIRECCIÓN")*(UPPER(MAESTRO!$L$3:$L$1000)="CONFIRMADO")),ROWS($A$3:A80))),"")</f>
        <v/>
      </c>
      <c r="Q80" s="11" t="str">
        <f ca="1">IFERROR(INDEX(MAESTRO!Q:Q,_xludf.AGGREGATE(15,6,ROW(MAESTRO!$B$3:$B$1000)/((MAESTRO!$B$3:$B$1000="ASMAR DIRECCIÓN")*(UPPER(MAESTRO!$L$3:$L$1000)="CONFIRMADO")),ROWS($A$3:A80))),"")</f>
        <v/>
      </c>
      <c r="R80" s="11" t="str">
        <f ca="1">IFERROR(INDEX(MAESTRO!R:R,_xludf.AGGREGATE(15,6,ROW(MAESTRO!$B$3:$B$1000)/((MAESTRO!$B$3:$B$1000="ASMAR DIRECCIÓN")*(UPPER(MAESTRO!$L$3:$L$1000)="CONFIRMADO")),ROWS($A$3:A80))),"")</f>
        <v/>
      </c>
      <c r="S80" s="11" t="str">
        <f ca="1">IFERROR(INDEX(MAESTRO!S:S,_xludf.AGGREGATE(15,6,ROW(MAESTRO!$B$3:$B$1000)/((MAESTRO!$B$3:$B$1000="ASMAR DIRECCIÓN")*(UPPER(MAESTRO!$L$3:$L$1000)="CONFIRMADO")),ROWS($A$3:A80))),"")</f>
        <v/>
      </c>
      <c r="T80" s="11" t="str">
        <f ca="1">IFERROR(INDEX(MAESTRO!T:T,_xludf.AGGREGATE(15,6,ROW(MAESTRO!$B$3:$B$1000)/((MAESTRO!$B$3:$B$1000="ASMAR DIRECCIÓN")*(UPPER(MAESTRO!$L$3:$L$1000)="CONFIRMADO")),ROWS($A$3:A80))),"")</f>
        <v/>
      </c>
      <c r="U80" s="11" t="str">
        <f ca="1">IFERROR(INDEX(MAESTRO!U:U,_xludf.AGGREGATE(15,6,ROW(MAESTRO!$B$3:$B$1000)/((MAESTRO!$B$3:$B$1000="ASMAR DIRECCIÓN")*(UPPER(MAESTRO!$L$3:$L$1000)="CONFIRMADO")),ROWS($A$3:A80))),"")</f>
        <v/>
      </c>
      <c r="V80" s="11" t="str">
        <f ca="1">IFERROR(INDEX(MAESTRO!V:V,_xludf.AGGREGATE(15,6,ROW(MAESTRO!$B$3:$B$1000)/((MAESTRO!$B$3:$B$1000="ASMAR DIRECCIÓN")*(UPPER(MAESTRO!$L$3:$L$1000)="CONFIRMADO")),ROWS($A$3:A80))),"")</f>
        <v/>
      </c>
      <c r="W80" s="11" t="str">
        <f ca="1">IFERROR(INDEX(MAESTRO!W:W,_xludf.AGGREGATE(15,6,ROW(MAESTRO!$B$3:$B$1000)/((MAESTRO!$B$3:$B$1000="ASMAR DIRECCIÓN")*(UPPER(MAESTRO!$L$3:$L$1000)="CONFIRMADO")),ROWS($A$3:A80))),"")</f>
        <v/>
      </c>
      <c r="X80" s="11" t="str">
        <f ca="1">IFERROR(INDEX(MAESTRO!X:X,_xludf.AGGREGATE(15,6,ROW(MAESTRO!$B$3:$B$1000)/((MAESTRO!$B$3:$B$1000="ASMAR DIRECCIÓN")*(UPPER(MAESTRO!$L$3:$L$1000)="CONFIRMADO")),ROWS($A$3:A80))),"")</f>
        <v/>
      </c>
    </row>
    <row r="81" spans="1:24" ht="22.05" customHeight="1">
      <c r="A81" s="10" t="str">
        <f ca="1">IFERROR(INDEX(MAESTRO!A:A,_xludf.AGGREGATE(15,6,ROW(MAESTRO!$B$3:$B$1000)/((MAESTRO!$B$3:$B$1000="ASMAR DIRECCIÓN")*(UPPER(MAESTRO!$L$3:$L$1000)="CONFIRMADO")),ROWS($A$3:A81))),"")</f>
        <v/>
      </c>
      <c r="B81" s="10" t="str">
        <f ca="1">IFERROR(INDEX(MAESTRO!B:B,_xludf.AGGREGATE(15,6,ROW(MAESTRO!$B$3:$B$1000)/((MAESTRO!$B$3:$B$1000="ASMAR DIRECCIÓN")*(UPPER(MAESTRO!$L$3:$L$1000)="CONFIRMADO")),ROWS($A$3:A81))),"")</f>
        <v/>
      </c>
      <c r="C81" s="10" t="str">
        <f ca="1">IFERROR(INDEX(MAESTRO!C:C,_xludf.AGGREGATE(15,6,ROW(MAESTRO!$B$3:$B$1000)/((MAESTRO!$B$3:$B$1000="ASMAR DIRECCIÓN")*(UPPER(MAESTRO!$L$3:$L$1000)="CONFIRMADO")),ROWS($A$3:A81))),"")</f>
        <v/>
      </c>
      <c r="D81" s="10" t="str">
        <f ca="1">IFERROR(INDEX(MAESTRO!D:D,_xludf.AGGREGATE(15,6,ROW(MAESTRO!$B$3:$B$1000)/((MAESTRO!$B$3:$B$1000="ASMAR DIRECCIÓN")*(UPPER(MAESTRO!$L$3:$L$1000)="CONFIRMADO")),ROWS($A$3:A81))),"")</f>
        <v/>
      </c>
      <c r="E81" s="10" t="str">
        <f ca="1">IFERROR(INDEX(MAESTRO!E:E,_xludf.AGGREGATE(15,6,ROW(MAESTRO!$B$3:$B$1000)/((MAESTRO!$B$3:$B$1000="ASMAR DIRECCIÓN")*(UPPER(MAESTRO!$L$3:$L$1000)="CONFIRMADO")),ROWS($A$3:A81))),"")</f>
        <v/>
      </c>
      <c r="F81" s="10" t="str">
        <f ca="1">IFERROR(INDEX(MAESTRO!F:F,_xludf.AGGREGATE(15,6,ROW(MAESTRO!$B$3:$B$1000)/((MAESTRO!$B$3:$B$1000="ASMAR DIRECCIÓN")*(UPPER(MAESTRO!$L$3:$L$1000)="CONFIRMADO")),ROWS($A$3:A81))),"")</f>
        <v/>
      </c>
      <c r="G81" s="10" t="str">
        <f ca="1">IFERROR(INDEX(MAESTRO!G:G,_xludf.AGGREGATE(15,6,ROW(MAESTRO!$B$3:$B$1000)/((MAESTRO!$B$3:$B$1000="ASMAR DIRECCIÓN")*(UPPER(MAESTRO!$L$3:$L$1000)="CONFIRMADO")),ROWS($A$3:A81))),"")</f>
        <v/>
      </c>
      <c r="H81" s="10" t="str">
        <f ca="1">IFERROR(INDEX(MAESTRO!H:H,_xludf.AGGREGATE(15,6,ROW(MAESTRO!$B$3:$B$1000)/((MAESTRO!$B$3:$B$1000="ASMAR DIRECCIÓN")*(UPPER(MAESTRO!$L$3:$L$1000)="CONFIRMADO")),ROWS($A$3:A81))),"")</f>
        <v/>
      </c>
      <c r="I81" s="10" t="str">
        <f ca="1">IFERROR(INDEX(MAESTRO!I:I,_xludf.AGGREGATE(15,6,ROW(MAESTRO!$B$3:$B$1000)/((MAESTRO!$B$3:$B$1000="ASMAR DIRECCIÓN")*(UPPER(MAESTRO!$L$3:$L$1000)="CONFIRMADO")),ROWS($A$3:A81))),"")</f>
        <v/>
      </c>
      <c r="J81" s="10" t="str">
        <f ca="1">IFERROR(INDEX(MAESTRO!J:J,_xludf.AGGREGATE(15,6,ROW(MAESTRO!$B$3:$B$1000)/((MAESTRO!$B$3:$B$1000="ASMAR DIRECCIÓN")*(UPPER(MAESTRO!$L$3:$L$1000)="CONFIRMADO")),ROWS($A$3:A81))),"")</f>
        <v/>
      </c>
      <c r="K81" s="10" t="str">
        <f ca="1">IFERROR(INDEX(MAESTRO!K:K,_xludf.AGGREGATE(15,6,ROW(MAESTRO!$B$3:$B$1000)/((MAESTRO!$B$3:$B$1000="ASMAR DIRECCIÓN")*(UPPER(MAESTRO!$L$3:$L$1000)="CONFIRMADO")),ROWS($A$3:A81))),"")</f>
        <v/>
      </c>
      <c r="L81" s="10" t="str">
        <f ca="1">IFERROR(INDEX(MAESTRO!L:L,_xludf.AGGREGATE(15,6,ROW(MAESTRO!$B$3:$B$1000)/((MAESTRO!$B$3:$B$1000="ASMAR DIRECCIÓN")*(UPPER(MAESTRO!$L$3:$L$1000)="CONFIRMADO")),ROWS($A$3:A81))),"")</f>
        <v/>
      </c>
      <c r="M81" s="10" t="str">
        <f ca="1">IFERROR(INDEX(MAESTRO!M:M,_xludf.AGGREGATE(15,6,ROW(MAESTRO!$B$3:$B$1000)/((MAESTRO!$B$3:$B$1000="ASMAR DIRECCIÓN")*(UPPER(MAESTRO!$L$3:$L$1000)="CONFIRMADO")),ROWS($A$3:A81))),"")</f>
        <v/>
      </c>
      <c r="N81" s="10" t="str">
        <f ca="1">IFERROR(INDEX(MAESTRO!N:N,_xludf.AGGREGATE(15,6,ROW(MAESTRO!$B$3:$B$1000)/((MAESTRO!$B$3:$B$1000="ASMAR DIRECCIÓN")*(UPPER(MAESTRO!$L$3:$L$1000)="CONFIRMADO")),ROWS($A$3:A81))),"")</f>
        <v/>
      </c>
      <c r="O81" s="10" t="str">
        <f ca="1">IFERROR(INDEX(MAESTRO!O:O,_xludf.AGGREGATE(15,6,ROW(MAESTRO!$B$3:$B$1000)/((MAESTRO!$B$3:$B$1000="ASMAR DIRECCIÓN")*(UPPER(MAESTRO!$L$3:$L$1000)="CONFIRMADO")),ROWS($A$3:A81))),"")</f>
        <v/>
      </c>
      <c r="P81" s="10" t="str">
        <f ca="1">IFERROR(INDEX(MAESTRO!P:P,_xludf.AGGREGATE(15,6,ROW(MAESTRO!$B$3:$B$1000)/((MAESTRO!$B$3:$B$1000="ASMAR DIRECCIÓN")*(UPPER(MAESTRO!$L$3:$L$1000)="CONFIRMADO")),ROWS($A$3:A81))),"")</f>
        <v/>
      </c>
      <c r="Q81" s="10" t="str">
        <f ca="1">IFERROR(INDEX(MAESTRO!Q:Q,_xludf.AGGREGATE(15,6,ROW(MAESTRO!$B$3:$B$1000)/((MAESTRO!$B$3:$B$1000="ASMAR DIRECCIÓN")*(UPPER(MAESTRO!$L$3:$L$1000)="CONFIRMADO")),ROWS($A$3:A81))),"")</f>
        <v/>
      </c>
      <c r="R81" s="10" t="str">
        <f ca="1">IFERROR(INDEX(MAESTRO!R:R,_xludf.AGGREGATE(15,6,ROW(MAESTRO!$B$3:$B$1000)/((MAESTRO!$B$3:$B$1000="ASMAR DIRECCIÓN")*(UPPER(MAESTRO!$L$3:$L$1000)="CONFIRMADO")),ROWS($A$3:A81))),"")</f>
        <v/>
      </c>
      <c r="S81" s="10" t="str">
        <f ca="1">IFERROR(INDEX(MAESTRO!S:S,_xludf.AGGREGATE(15,6,ROW(MAESTRO!$B$3:$B$1000)/((MAESTRO!$B$3:$B$1000="ASMAR DIRECCIÓN")*(UPPER(MAESTRO!$L$3:$L$1000)="CONFIRMADO")),ROWS($A$3:A81))),"")</f>
        <v/>
      </c>
      <c r="T81" s="10" t="str">
        <f ca="1">IFERROR(INDEX(MAESTRO!T:T,_xludf.AGGREGATE(15,6,ROW(MAESTRO!$B$3:$B$1000)/((MAESTRO!$B$3:$B$1000="ASMAR DIRECCIÓN")*(UPPER(MAESTRO!$L$3:$L$1000)="CONFIRMADO")),ROWS($A$3:A81))),"")</f>
        <v/>
      </c>
      <c r="U81" s="10" t="str">
        <f ca="1">IFERROR(INDEX(MAESTRO!U:U,_xludf.AGGREGATE(15,6,ROW(MAESTRO!$B$3:$B$1000)/((MAESTRO!$B$3:$B$1000="ASMAR DIRECCIÓN")*(UPPER(MAESTRO!$L$3:$L$1000)="CONFIRMADO")),ROWS($A$3:A81))),"")</f>
        <v/>
      </c>
      <c r="V81" s="10" t="str">
        <f ca="1">IFERROR(INDEX(MAESTRO!V:V,_xludf.AGGREGATE(15,6,ROW(MAESTRO!$B$3:$B$1000)/((MAESTRO!$B$3:$B$1000="ASMAR DIRECCIÓN")*(UPPER(MAESTRO!$L$3:$L$1000)="CONFIRMADO")),ROWS($A$3:A81))),"")</f>
        <v/>
      </c>
      <c r="W81" s="10" t="str">
        <f ca="1">IFERROR(INDEX(MAESTRO!W:W,_xludf.AGGREGATE(15,6,ROW(MAESTRO!$B$3:$B$1000)/((MAESTRO!$B$3:$B$1000="ASMAR DIRECCIÓN")*(UPPER(MAESTRO!$L$3:$L$1000)="CONFIRMADO")),ROWS($A$3:A81))),"")</f>
        <v/>
      </c>
      <c r="X81" s="10" t="str">
        <f ca="1">IFERROR(INDEX(MAESTRO!X:X,_xludf.AGGREGATE(15,6,ROW(MAESTRO!$B$3:$B$1000)/((MAESTRO!$B$3:$B$1000="ASMAR DIRECCIÓN")*(UPPER(MAESTRO!$L$3:$L$1000)="CONFIRMADO")),ROWS($A$3:A81))),"")</f>
        <v/>
      </c>
    </row>
    <row r="82" spans="1:24" ht="22.05" customHeight="1">
      <c r="A82" s="11" t="str">
        <f ca="1">IFERROR(INDEX(MAESTRO!A:A,_xludf.AGGREGATE(15,6,ROW(MAESTRO!$B$3:$B$1000)/((MAESTRO!$B$3:$B$1000="ASMAR DIRECCIÓN")*(UPPER(MAESTRO!$L$3:$L$1000)="CONFIRMADO")),ROWS($A$3:A82))),"")</f>
        <v/>
      </c>
      <c r="B82" s="11" t="str">
        <f ca="1">IFERROR(INDEX(MAESTRO!B:B,_xludf.AGGREGATE(15,6,ROW(MAESTRO!$B$3:$B$1000)/((MAESTRO!$B$3:$B$1000="ASMAR DIRECCIÓN")*(UPPER(MAESTRO!$L$3:$L$1000)="CONFIRMADO")),ROWS($A$3:A82))),"")</f>
        <v/>
      </c>
      <c r="C82" s="11" t="str">
        <f ca="1">IFERROR(INDEX(MAESTRO!C:C,_xludf.AGGREGATE(15,6,ROW(MAESTRO!$B$3:$B$1000)/((MAESTRO!$B$3:$B$1000="ASMAR DIRECCIÓN")*(UPPER(MAESTRO!$L$3:$L$1000)="CONFIRMADO")),ROWS($A$3:A82))),"")</f>
        <v/>
      </c>
      <c r="D82" s="11" t="str">
        <f ca="1">IFERROR(INDEX(MAESTRO!D:D,_xludf.AGGREGATE(15,6,ROW(MAESTRO!$B$3:$B$1000)/((MAESTRO!$B$3:$B$1000="ASMAR DIRECCIÓN")*(UPPER(MAESTRO!$L$3:$L$1000)="CONFIRMADO")),ROWS($A$3:A82))),"")</f>
        <v/>
      </c>
      <c r="E82" s="11" t="str">
        <f ca="1">IFERROR(INDEX(MAESTRO!E:E,_xludf.AGGREGATE(15,6,ROW(MAESTRO!$B$3:$B$1000)/((MAESTRO!$B$3:$B$1000="ASMAR DIRECCIÓN")*(UPPER(MAESTRO!$L$3:$L$1000)="CONFIRMADO")),ROWS($A$3:A82))),"")</f>
        <v/>
      </c>
      <c r="F82" s="11" t="str">
        <f ca="1">IFERROR(INDEX(MAESTRO!F:F,_xludf.AGGREGATE(15,6,ROW(MAESTRO!$B$3:$B$1000)/((MAESTRO!$B$3:$B$1000="ASMAR DIRECCIÓN")*(UPPER(MAESTRO!$L$3:$L$1000)="CONFIRMADO")),ROWS($A$3:A82))),"")</f>
        <v/>
      </c>
      <c r="G82" s="11" t="str">
        <f ca="1">IFERROR(INDEX(MAESTRO!G:G,_xludf.AGGREGATE(15,6,ROW(MAESTRO!$B$3:$B$1000)/((MAESTRO!$B$3:$B$1000="ASMAR DIRECCIÓN")*(UPPER(MAESTRO!$L$3:$L$1000)="CONFIRMADO")),ROWS($A$3:A82))),"")</f>
        <v/>
      </c>
      <c r="H82" s="11" t="str">
        <f ca="1">IFERROR(INDEX(MAESTRO!H:H,_xludf.AGGREGATE(15,6,ROW(MAESTRO!$B$3:$B$1000)/((MAESTRO!$B$3:$B$1000="ASMAR DIRECCIÓN")*(UPPER(MAESTRO!$L$3:$L$1000)="CONFIRMADO")),ROWS($A$3:A82))),"")</f>
        <v/>
      </c>
      <c r="I82" s="11" t="str">
        <f ca="1">IFERROR(INDEX(MAESTRO!I:I,_xludf.AGGREGATE(15,6,ROW(MAESTRO!$B$3:$B$1000)/((MAESTRO!$B$3:$B$1000="ASMAR DIRECCIÓN")*(UPPER(MAESTRO!$L$3:$L$1000)="CONFIRMADO")),ROWS($A$3:A82))),"")</f>
        <v/>
      </c>
      <c r="J82" s="11" t="str">
        <f ca="1">IFERROR(INDEX(MAESTRO!J:J,_xludf.AGGREGATE(15,6,ROW(MAESTRO!$B$3:$B$1000)/((MAESTRO!$B$3:$B$1000="ASMAR DIRECCIÓN")*(UPPER(MAESTRO!$L$3:$L$1000)="CONFIRMADO")),ROWS($A$3:A82))),"")</f>
        <v/>
      </c>
      <c r="K82" s="11" t="str">
        <f ca="1">IFERROR(INDEX(MAESTRO!K:K,_xludf.AGGREGATE(15,6,ROW(MAESTRO!$B$3:$B$1000)/((MAESTRO!$B$3:$B$1000="ASMAR DIRECCIÓN")*(UPPER(MAESTRO!$L$3:$L$1000)="CONFIRMADO")),ROWS($A$3:A82))),"")</f>
        <v/>
      </c>
      <c r="L82" s="11" t="str">
        <f ca="1">IFERROR(INDEX(MAESTRO!L:L,_xludf.AGGREGATE(15,6,ROW(MAESTRO!$B$3:$B$1000)/((MAESTRO!$B$3:$B$1000="ASMAR DIRECCIÓN")*(UPPER(MAESTRO!$L$3:$L$1000)="CONFIRMADO")),ROWS($A$3:A82))),"")</f>
        <v/>
      </c>
      <c r="M82" s="11" t="str">
        <f ca="1">IFERROR(INDEX(MAESTRO!M:M,_xludf.AGGREGATE(15,6,ROW(MAESTRO!$B$3:$B$1000)/((MAESTRO!$B$3:$B$1000="ASMAR DIRECCIÓN")*(UPPER(MAESTRO!$L$3:$L$1000)="CONFIRMADO")),ROWS($A$3:A82))),"")</f>
        <v/>
      </c>
      <c r="N82" s="11" t="str">
        <f ca="1">IFERROR(INDEX(MAESTRO!N:N,_xludf.AGGREGATE(15,6,ROW(MAESTRO!$B$3:$B$1000)/((MAESTRO!$B$3:$B$1000="ASMAR DIRECCIÓN")*(UPPER(MAESTRO!$L$3:$L$1000)="CONFIRMADO")),ROWS($A$3:A82))),"")</f>
        <v/>
      </c>
      <c r="O82" s="11" t="str">
        <f ca="1">IFERROR(INDEX(MAESTRO!O:O,_xludf.AGGREGATE(15,6,ROW(MAESTRO!$B$3:$B$1000)/((MAESTRO!$B$3:$B$1000="ASMAR DIRECCIÓN")*(UPPER(MAESTRO!$L$3:$L$1000)="CONFIRMADO")),ROWS($A$3:A82))),"")</f>
        <v/>
      </c>
      <c r="P82" s="11" t="str">
        <f ca="1">IFERROR(INDEX(MAESTRO!P:P,_xludf.AGGREGATE(15,6,ROW(MAESTRO!$B$3:$B$1000)/((MAESTRO!$B$3:$B$1000="ASMAR DIRECCIÓN")*(UPPER(MAESTRO!$L$3:$L$1000)="CONFIRMADO")),ROWS($A$3:A82))),"")</f>
        <v/>
      </c>
      <c r="Q82" s="11" t="str">
        <f ca="1">IFERROR(INDEX(MAESTRO!Q:Q,_xludf.AGGREGATE(15,6,ROW(MAESTRO!$B$3:$B$1000)/((MAESTRO!$B$3:$B$1000="ASMAR DIRECCIÓN")*(UPPER(MAESTRO!$L$3:$L$1000)="CONFIRMADO")),ROWS($A$3:A82))),"")</f>
        <v/>
      </c>
      <c r="R82" s="11" t="str">
        <f ca="1">IFERROR(INDEX(MAESTRO!R:R,_xludf.AGGREGATE(15,6,ROW(MAESTRO!$B$3:$B$1000)/((MAESTRO!$B$3:$B$1000="ASMAR DIRECCIÓN")*(UPPER(MAESTRO!$L$3:$L$1000)="CONFIRMADO")),ROWS($A$3:A82))),"")</f>
        <v/>
      </c>
      <c r="S82" s="11" t="str">
        <f ca="1">IFERROR(INDEX(MAESTRO!S:S,_xludf.AGGREGATE(15,6,ROW(MAESTRO!$B$3:$B$1000)/((MAESTRO!$B$3:$B$1000="ASMAR DIRECCIÓN")*(UPPER(MAESTRO!$L$3:$L$1000)="CONFIRMADO")),ROWS($A$3:A82))),"")</f>
        <v/>
      </c>
      <c r="T82" s="11" t="str">
        <f ca="1">IFERROR(INDEX(MAESTRO!T:T,_xludf.AGGREGATE(15,6,ROW(MAESTRO!$B$3:$B$1000)/((MAESTRO!$B$3:$B$1000="ASMAR DIRECCIÓN")*(UPPER(MAESTRO!$L$3:$L$1000)="CONFIRMADO")),ROWS($A$3:A82))),"")</f>
        <v/>
      </c>
      <c r="U82" s="11" t="str">
        <f ca="1">IFERROR(INDEX(MAESTRO!U:U,_xludf.AGGREGATE(15,6,ROW(MAESTRO!$B$3:$B$1000)/((MAESTRO!$B$3:$B$1000="ASMAR DIRECCIÓN")*(UPPER(MAESTRO!$L$3:$L$1000)="CONFIRMADO")),ROWS($A$3:A82))),"")</f>
        <v/>
      </c>
      <c r="V82" s="11" t="str">
        <f ca="1">IFERROR(INDEX(MAESTRO!V:V,_xludf.AGGREGATE(15,6,ROW(MAESTRO!$B$3:$B$1000)/((MAESTRO!$B$3:$B$1000="ASMAR DIRECCIÓN")*(UPPER(MAESTRO!$L$3:$L$1000)="CONFIRMADO")),ROWS($A$3:A82))),"")</f>
        <v/>
      </c>
      <c r="W82" s="11" t="str">
        <f ca="1">IFERROR(INDEX(MAESTRO!W:W,_xludf.AGGREGATE(15,6,ROW(MAESTRO!$B$3:$B$1000)/((MAESTRO!$B$3:$B$1000="ASMAR DIRECCIÓN")*(UPPER(MAESTRO!$L$3:$L$1000)="CONFIRMADO")),ROWS($A$3:A82))),"")</f>
        <v/>
      </c>
      <c r="X82" s="11" t="str">
        <f ca="1">IFERROR(INDEX(MAESTRO!X:X,_xludf.AGGREGATE(15,6,ROW(MAESTRO!$B$3:$B$1000)/((MAESTRO!$B$3:$B$1000="ASMAR DIRECCIÓN")*(UPPER(MAESTRO!$L$3:$L$1000)="CONFIRMADO")),ROWS($A$3:A82))),"")</f>
        <v/>
      </c>
    </row>
    <row r="83" spans="1:24" ht="22.05" customHeight="1">
      <c r="A83" s="10" t="str">
        <f ca="1">IFERROR(INDEX(MAESTRO!A:A,_xludf.AGGREGATE(15,6,ROW(MAESTRO!$B$3:$B$1000)/((MAESTRO!$B$3:$B$1000="ASMAR DIRECCIÓN")*(UPPER(MAESTRO!$L$3:$L$1000)="CONFIRMADO")),ROWS($A$3:A83))),"")</f>
        <v/>
      </c>
      <c r="B83" s="10" t="str">
        <f ca="1">IFERROR(INDEX(MAESTRO!B:B,_xludf.AGGREGATE(15,6,ROW(MAESTRO!$B$3:$B$1000)/((MAESTRO!$B$3:$B$1000="ASMAR DIRECCIÓN")*(UPPER(MAESTRO!$L$3:$L$1000)="CONFIRMADO")),ROWS($A$3:A83))),"")</f>
        <v/>
      </c>
      <c r="C83" s="10" t="str">
        <f ca="1">IFERROR(INDEX(MAESTRO!C:C,_xludf.AGGREGATE(15,6,ROW(MAESTRO!$B$3:$B$1000)/((MAESTRO!$B$3:$B$1000="ASMAR DIRECCIÓN")*(UPPER(MAESTRO!$L$3:$L$1000)="CONFIRMADO")),ROWS($A$3:A83))),"")</f>
        <v/>
      </c>
      <c r="D83" s="10" t="str">
        <f ca="1">IFERROR(INDEX(MAESTRO!D:D,_xludf.AGGREGATE(15,6,ROW(MAESTRO!$B$3:$B$1000)/((MAESTRO!$B$3:$B$1000="ASMAR DIRECCIÓN")*(UPPER(MAESTRO!$L$3:$L$1000)="CONFIRMADO")),ROWS($A$3:A83))),"")</f>
        <v/>
      </c>
      <c r="E83" s="10" t="str">
        <f ca="1">IFERROR(INDEX(MAESTRO!E:E,_xludf.AGGREGATE(15,6,ROW(MAESTRO!$B$3:$B$1000)/((MAESTRO!$B$3:$B$1000="ASMAR DIRECCIÓN")*(UPPER(MAESTRO!$L$3:$L$1000)="CONFIRMADO")),ROWS($A$3:A83))),"")</f>
        <v/>
      </c>
      <c r="F83" s="10" t="str">
        <f ca="1">IFERROR(INDEX(MAESTRO!F:F,_xludf.AGGREGATE(15,6,ROW(MAESTRO!$B$3:$B$1000)/((MAESTRO!$B$3:$B$1000="ASMAR DIRECCIÓN")*(UPPER(MAESTRO!$L$3:$L$1000)="CONFIRMADO")),ROWS($A$3:A83))),"")</f>
        <v/>
      </c>
      <c r="G83" s="10" t="str">
        <f ca="1">IFERROR(INDEX(MAESTRO!G:G,_xludf.AGGREGATE(15,6,ROW(MAESTRO!$B$3:$B$1000)/((MAESTRO!$B$3:$B$1000="ASMAR DIRECCIÓN")*(UPPER(MAESTRO!$L$3:$L$1000)="CONFIRMADO")),ROWS($A$3:A83))),"")</f>
        <v/>
      </c>
      <c r="H83" s="10" t="str">
        <f ca="1">IFERROR(INDEX(MAESTRO!H:H,_xludf.AGGREGATE(15,6,ROW(MAESTRO!$B$3:$B$1000)/((MAESTRO!$B$3:$B$1000="ASMAR DIRECCIÓN")*(UPPER(MAESTRO!$L$3:$L$1000)="CONFIRMADO")),ROWS($A$3:A83))),"")</f>
        <v/>
      </c>
      <c r="I83" s="10" t="str">
        <f ca="1">IFERROR(INDEX(MAESTRO!I:I,_xludf.AGGREGATE(15,6,ROW(MAESTRO!$B$3:$B$1000)/((MAESTRO!$B$3:$B$1000="ASMAR DIRECCIÓN")*(UPPER(MAESTRO!$L$3:$L$1000)="CONFIRMADO")),ROWS($A$3:A83))),"")</f>
        <v/>
      </c>
      <c r="J83" s="10" t="str">
        <f ca="1">IFERROR(INDEX(MAESTRO!J:J,_xludf.AGGREGATE(15,6,ROW(MAESTRO!$B$3:$B$1000)/((MAESTRO!$B$3:$B$1000="ASMAR DIRECCIÓN")*(UPPER(MAESTRO!$L$3:$L$1000)="CONFIRMADO")),ROWS($A$3:A83))),"")</f>
        <v/>
      </c>
      <c r="K83" s="10" t="str">
        <f ca="1">IFERROR(INDEX(MAESTRO!K:K,_xludf.AGGREGATE(15,6,ROW(MAESTRO!$B$3:$B$1000)/((MAESTRO!$B$3:$B$1000="ASMAR DIRECCIÓN")*(UPPER(MAESTRO!$L$3:$L$1000)="CONFIRMADO")),ROWS($A$3:A83))),"")</f>
        <v/>
      </c>
      <c r="L83" s="10" t="str">
        <f ca="1">IFERROR(INDEX(MAESTRO!L:L,_xludf.AGGREGATE(15,6,ROW(MAESTRO!$B$3:$B$1000)/((MAESTRO!$B$3:$B$1000="ASMAR DIRECCIÓN")*(UPPER(MAESTRO!$L$3:$L$1000)="CONFIRMADO")),ROWS($A$3:A83))),"")</f>
        <v/>
      </c>
      <c r="M83" s="10" t="str">
        <f ca="1">IFERROR(INDEX(MAESTRO!M:M,_xludf.AGGREGATE(15,6,ROW(MAESTRO!$B$3:$B$1000)/((MAESTRO!$B$3:$B$1000="ASMAR DIRECCIÓN")*(UPPER(MAESTRO!$L$3:$L$1000)="CONFIRMADO")),ROWS($A$3:A83))),"")</f>
        <v/>
      </c>
      <c r="N83" s="10" t="str">
        <f ca="1">IFERROR(INDEX(MAESTRO!N:N,_xludf.AGGREGATE(15,6,ROW(MAESTRO!$B$3:$B$1000)/((MAESTRO!$B$3:$B$1000="ASMAR DIRECCIÓN")*(UPPER(MAESTRO!$L$3:$L$1000)="CONFIRMADO")),ROWS($A$3:A83))),"")</f>
        <v/>
      </c>
      <c r="O83" s="10" t="str">
        <f ca="1">IFERROR(INDEX(MAESTRO!O:O,_xludf.AGGREGATE(15,6,ROW(MAESTRO!$B$3:$B$1000)/((MAESTRO!$B$3:$B$1000="ASMAR DIRECCIÓN")*(UPPER(MAESTRO!$L$3:$L$1000)="CONFIRMADO")),ROWS($A$3:A83))),"")</f>
        <v/>
      </c>
      <c r="P83" s="10" t="str">
        <f ca="1">IFERROR(INDEX(MAESTRO!P:P,_xludf.AGGREGATE(15,6,ROW(MAESTRO!$B$3:$B$1000)/((MAESTRO!$B$3:$B$1000="ASMAR DIRECCIÓN")*(UPPER(MAESTRO!$L$3:$L$1000)="CONFIRMADO")),ROWS($A$3:A83))),"")</f>
        <v/>
      </c>
      <c r="Q83" s="10" t="str">
        <f ca="1">IFERROR(INDEX(MAESTRO!Q:Q,_xludf.AGGREGATE(15,6,ROW(MAESTRO!$B$3:$B$1000)/((MAESTRO!$B$3:$B$1000="ASMAR DIRECCIÓN")*(UPPER(MAESTRO!$L$3:$L$1000)="CONFIRMADO")),ROWS($A$3:A83))),"")</f>
        <v/>
      </c>
      <c r="R83" s="10" t="str">
        <f ca="1">IFERROR(INDEX(MAESTRO!R:R,_xludf.AGGREGATE(15,6,ROW(MAESTRO!$B$3:$B$1000)/((MAESTRO!$B$3:$B$1000="ASMAR DIRECCIÓN")*(UPPER(MAESTRO!$L$3:$L$1000)="CONFIRMADO")),ROWS($A$3:A83))),"")</f>
        <v/>
      </c>
      <c r="S83" s="10" t="str">
        <f ca="1">IFERROR(INDEX(MAESTRO!S:S,_xludf.AGGREGATE(15,6,ROW(MAESTRO!$B$3:$B$1000)/((MAESTRO!$B$3:$B$1000="ASMAR DIRECCIÓN")*(UPPER(MAESTRO!$L$3:$L$1000)="CONFIRMADO")),ROWS($A$3:A83))),"")</f>
        <v/>
      </c>
      <c r="T83" s="10" t="str">
        <f ca="1">IFERROR(INDEX(MAESTRO!T:T,_xludf.AGGREGATE(15,6,ROW(MAESTRO!$B$3:$B$1000)/((MAESTRO!$B$3:$B$1000="ASMAR DIRECCIÓN")*(UPPER(MAESTRO!$L$3:$L$1000)="CONFIRMADO")),ROWS($A$3:A83))),"")</f>
        <v/>
      </c>
      <c r="U83" s="10" t="str">
        <f ca="1">IFERROR(INDEX(MAESTRO!U:U,_xludf.AGGREGATE(15,6,ROW(MAESTRO!$B$3:$B$1000)/((MAESTRO!$B$3:$B$1000="ASMAR DIRECCIÓN")*(UPPER(MAESTRO!$L$3:$L$1000)="CONFIRMADO")),ROWS($A$3:A83))),"")</f>
        <v/>
      </c>
      <c r="V83" s="10" t="str">
        <f ca="1">IFERROR(INDEX(MAESTRO!V:V,_xludf.AGGREGATE(15,6,ROW(MAESTRO!$B$3:$B$1000)/((MAESTRO!$B$3:$B$1000="ASMAR DIRECCIÓN")*(UPPER(MAESTRO!$L$3:$L$1000)="CONFIRMADO")),ROWS($A$3:A83))),"")</f>
        <v/>
      </c>
      <c r="W83" s="10" t="str">
        <f ca="1">IFERROR(INDEX(MAESTRO!W:W,_xludf.AGGREGATE(15,6,ROW(MAESTRO!$B$3:$B$1000)/((MAESTRO!$B$3:$B$1000="ASMAR DIRECCIÓN")*(UPPER(MAESTRO!$L$3:$L$1000)="CONFIRMADO")),ROWS($A$3:A83))),"")</f>
        <v/>
      </c>
      <c r="X83" s="10" t="str">
        <f ca="1">IFERROR(INDEX(MAESTRO!X:X,_xludf.AGGREGATE(15,6,ROW(MAESTRO!$B$3:$B$1000)/((MAESTRO!$B$3:$B$1000="ASMAR DIRECCIÓN")*(UPPER(MAESTRO!$L$3:$L$1000)="CONFIRMADO")),ROWS($A$3:A83))),"")</f>
        <v/>
      </c>
    </row>
    <row r="84" spans="1:24" ht="22.05" customHeight="1">
      <c r="A84" s="11" t="str">
        <f ca="1">IFERROR(INDEX(MAESTRO!A:A,_xludf.AGGREGATE(15,6,ROW(MAESTRO!$B$3:$B$1000)/((MAESTRO!$B$3:$B$1000="ASMAR DIRECCIÓN")*(UPPER(MAESTRO!$L$3:$L$1000)="CONFIRMADO")),ROWS($A$3:A84))),"")</f>
        <v/>
      </c>
      <c r="B84" s="11" t="str">
        <f ca="1">IFERROR(INDEX(MAESTRO!B:B,_xludf.AGGREGATE(15,6,ROW(MAESTRO!$B$3:$B$1000)/((MAESTRO!$B$3:$B$1000="ASMAR DIRECCIÓN")*(UPPER(MAESTRO!$L$3:$L$1000)="CONFIRMADO")),ROWS($A$3:A84))),"")</f>
        <v/>
      </c>
      <c r="C84" s="11" t="str">
        <f ca="1">IFERROR(INDEX(MAESTRO!C:C,_xludf.AGGREGATE(15,6,ROW(MAESTRO!$B$3:$B$1000)/((MAESTRO!$B$3:$B$1000="ASMAR DIRECCIÓN")*(UPPER(MAESTRO!$L$3:$L$1000)="CONFIRMADO")),ROWS($A$3:A84))),"")</f>
        <v/>
      </c>
      <c r="D84" s="11" t="str">
        <f ca="1">IFERROR(INDEX(MAESTRO!D:D,_xludf.AGGREGATE(15,6,ROW(MAESTRO!$B$3:$B$1000)/((MAESTRO!$B$3:$B$1000="ASMAR DIRECCIÓN")*(UPPER(MAESTRO!$L$3:$L$1000)="CONFIRMADO")),ROWS($A$3:A84))),"")</f>
        <v/>
      </c>
      <c r="E84" s="11" t="str">
        <f ca="1">IFERROR(INDEX(MAESTRO!E:E,_xludf.AGGREGATE(15,6,ROW(MAESTRO!$B$3:$B$1000)/((MAESTRO!$B$3:$B$1000="ASMAR DIRECCIÓN")*(UPPER(MAESTRO!$L$3:$L$1000)="CONFIRMADO")),ROWS($A$3:A84))),"")</f>
        <v/>
      </c>
      <c r="F84" s="11" t="str">
        <f ca="1">IFERROR(INDEX(MAESTRO!F:F,_xludf.AGGREGATE(15,6,ROW(MAESTRO!$B$3:$B$1000)/((MAESTRO!$B$3:$B$1000="ASMAR DIRECCIÓN")*(UPPER(MAESTRO!$L$3:$L$1000)="CONFIRMADO")),ROWS($A$3:A84))),"")</f>
        <v/>
      </c>
      <c r="G84" s="11" t="str">
        <f ca="1">IFERROR(INDEX(MAESTRO!G:G,_xludf.AGGREGATE(15,6,ROW(MAESTRO!$B$3:$B$1000)/((MAESTRO!$B$3:$B$1000="ASMAR DIRECCIÓN")*(UPPER(MAESTRO!$L$3:$L$1000)="CONFIRMADO")),ROWS($A$3:A84))),"")</f>
        <v/>
      </c>
      <c r="H84" s="11" t="str">
        <f ca="1">IFERROR(INDEX(MAESTRO!H:H,_xludf.AGGREGATE(15,6,ROW(MAESTRO!$B$3:$B$1000)/((MAESTRO!$B$3:$B$1000="ASMAR DIRECCIÓN")*(UPPER(MAESTRO!$L$3:$L$1000)="CONFIRMADO")),ROWS($A$3:A84))),"")</f>
        <v/>
      </c>
      <c r="I84" s="11" t="str">
        <f ca="1">IFERROR(INDEX(MAESTRO!I:I,_xludf.AGGREGATE(15,6,ROW(MAESTRO!$B$3:$B$1000)/((MAESTRO!$B$3:$B$1000="ASMAR DIRECCIÓN")*(UPPER(MAESTRO!$L$3:$L$1000)="CONFIRMADO")),ROWS($A$3:A84))),"")</f>
        <v/>
      </c>
      <c r="J84" s="11" t="str">
        <f ca="1">IFERROR(INDEX(MAESTRO!J:J,_xludf.AGGREGATE(15,6,ROW(MAESTRO!$B$3:$B$1000)/((MAESTRO!$B$3:$B$1000="ASMAR DIRECCIÓN")*(UPPER(MAESTRO!$L$3:$L$1000)="CONFIRMADO")),ROWS($A$3:A84))),"")</f>
        <v/>
      </c>
      <c r="K84" s="11" t="str">
        <f ca="1">IFERROR(INDEX(MAESTRO!K:K,_xludf.AGGREGATE(15,6,ROW(MAESTRO!$B$3:$B$1000)/((MAESTRO!$B$3:$B$1000="ASMAR DIRECCIÓN")*(UPPER(MAESTRO!$L$3:$L$1000)="CONFIRMADO")),ROWS($A$3:A84))),"")</f>
        <v/>
      </c>
      <c r="L84" s="11" t="str">
        <f ca="1">IFERROR(INDEX(MAESTRO!L:L,_xludf.AGGREGATE(15,6,ROW(MAESTRO!$B$3:$B$1000)/((MAESTRO!$B$3:$B$1000="ASMAR DIRECCIÓN")*(UPPER(MAESTRO!$L$3:$L$1000)="CONFIRMADO")),ROWS($A$3:A84))),"")</f>
        <v/>
      </c>
      <c r="M84" s="11" t="str">
        <f ca="1">IFERROR(INDEX(MAESTRO!M:M,_xludf.AGGREGATE(15,6,ROW(MAESTRO!$B$3:$B$1000)/((MAESTRO!$B$3:$B$1000="ASMAR DIRECCIÓN")*(UPPER(MAESTRO!$L$3:$L$1000)="CONFIRMADO")),ROWS($A$3:A84))),"")</f>
        <v/>
      </c>
      <c r="N84" s="11" t="str">
        <f ca="1">IFERROR(INDEX(MAESTRO!N:N,_xludf.AGGREGATE(15,6,ROW(MAESTRO!$B$3:$B$1000)/((MAESTRO!$B$3:$B$1000="ASMAR DIRECCIÓN")*(UPPER(MAESTRO!$L$3:$L$1000)="CONFIRMADO")),ROWS($A$3:A84))),"")</f>
        <v/>
      </c>
      <c r="O84" s="11" t="str">
        <f ca="1">IFERROR(INDEX(MAESTRO!O:O,_xludf.AGGREGATE(15,6,ROW(MAESTRO!$B$3:$B$1000)/((MAESTRO!$B$3:$B$1000="ASMAR DIRECCIÓN")*(UPPER(MAESTRO!$L$3:$L$1000)="CONFIRMADO")),ROWS($A$3:A84))),"")</f>
        <v/>
      </c>
      <c r="P84" s="11" t="str">
        <f ca="1">IFERROR(INDEX(MAESTRO!P:P,_xludf.AGGREGATE(15,6,ROW(MAESTRO!$B$3:$B$1000)/((MAESTRO!$B$3:$B$1000="ASMAR DIRECCIÓN")*(UPPER(MAESTRO!$L$3:$L$1000)="CONFIRMADO")),ROWS($A$3:A84))),"")</f>
        <v/>
      </c>
      <c r="Q84" s="11" t="str">
        <f ca="1">IFERROR(INDEX(MAESTRO!Q:Q,_xludf.AGGREGATE(15,6,ROW(MAESTRO!$B$3:$B$1000)/((MAESTRO!$B$3:$B$1000="ASMAR DIRECCIÓN")*(UPPER(MAESTRO!$L$3:$L$1000)="CONFIRMADO")),ROWS($A$3:A84))),"")</f>
        <v/>
      </c>
      <c r="R84" s="11" t="str">
        <f ca="1">IFERROR(INDEX(MAESTRO!R:R,_xludf.AGGREGATE(15,6,ROW(MAESTRO!$B$3:$B$1000)/((MAESTRO!$B$3:$B$1000="ASMAR DIRECCIÓN")*(UPPER(MAESTRO!$L$3:$L$1000)="CONFIRMADO")),ROWS($A$3:A84))),"")</f>
        <v/>
      </c>
      <c r="S84" s="11" t="str">
        <f ca="1">IFERROR(INDEX(MAESTRO!S:S,_xludf.AGGREGATE(15,6,ROW(MAESTRO!$B$3:$B$1000)/((MAESTRO!$B$3:$B$1000="ASMAR DIRECCIÓN")*(UPPER(MAESTRO!$L$3:$L$1000)="CONFIRMADO")),ROWS($A$3:A84))),"")</f>
        <v/>
      </c>
      <c r="T84" s="11" t="str">
        <f ca="1">IFERROR(INDEX(MAESTRO!T:T,_xludf.AGGREGATE(15,6,ROW(MAESTRO!$B$3:$B$1000)/((MAESTRO!$B$3:$B$1000="ASMAR DIRECCIÓN")*(UPPER(MAESTRO!$L$3:$L$1000)="CONFIRMADO")),ROWS($A$3:A84))),"")</f>
        <v/>
      </c>
      <c r="U84" s="11" t="str">
        <f ca="1">IFERROR(INDEX(MAESTRO!U:U,_xludf.AGGREGATE(15,6,ROW(MAESTRO!$B$3:$B$1000)/((MAESTRO!$B$3:$B$1000="ASMAR DIRECCIÓN")*(UPPER(MAESTRO!$L$3:$L$1000)="CONFIRMADO")),ROWS($A$3:A84))),"")</f>
        <v/>
      </c>
      <c r="V84" s="11" t="str">
        <f ca="1">IFERROR(INDEX(MAESTRO!V:V,_xludf.AGGREGATE(15,6,ROW(MAESTRO!$B$3:$B$1000)/((MAESTRO!$B$3:$B$1000="ASMAR DIRECCIÓN")*(UPPER(MAESTRO!$L$3:$L$1000)="CONFIRMADO")),ROWS($A$3:A84))),"")</f>
        <v/>
      </c>
      <c r="W84" s="11" t="str">
        <f ca="1">IFERROR(INDEX(MAESTRO!W:W,_xludf.AGGREGATE(15,6,ROW(MAESTRO!$B$3:$B$1000)/((MAESTRO!$B$3:$B$1000="ASMAR DIRECCIÓN")*(UPPER(MAESTRO!$L$3:$L$1000)="CONFIRMADO")),ROWS($A$3:A84))),"")</f>
        <v/>
      </c>
      <c r="X84" s="11" t="str">
        <f ca="1">IFERROR(INDEX(MAESTRO!X:X,_xludf.AGGREGATE(15,6,ROW(MAESTRO!$B$3:$B$1000)/((MAESTRO!$B$3:$B$1000="ASMAR DIRECCIÓN")*(UPPER(MAESTRO!$L$3:$L$1000)="CONFIRMADO")),ROWS($A$3:A84))),"")</f>
        <v/>
      </c>
    </row>
    <row r="85" spans="1:24" ht="22.05" customHeight="1">
      <c r="A85" s="10" t="str">
        <f ca="1">IFERROR(INDEX(MAESTRO!A:A,_xludf.AGGREGATE(15,6,ROW(MAESTRO!$B$3:$B$1000)/((MAESTRO!$B$3:$B$1000="ASMAR DIRECCIÓN")*(UPPER(MAESTRO!$L$3:$L$1000)="CONFIRMADO")),ROWS($A$3:A85))),"")</f>
        <v/>
      </c>
      <c r="B85" s="10" t="str">
        <f ca="1">IFERROR(INDEX(MAESTRO!B:B,_xludf.AGGREGATE(15,6,ROW(MAESTRO!$B$3:$B$1000)/((MAESTRO!$B$3:$B$1000="ASMAR DIRECCIÓN")*(UPPER(MAESTRO!$L$3:$L$1000)="CONFIRMADO")),ROWS($A$3:A85))),"")</f>
        <v/>
      </c>
      <c r="C85" s="10" t="str">
        <f ca="1">IFERROR(INDEX(MAESTRO!C:C,_xludf.AGGREGATE(15,6,ROW(MAESTRO!$B$3:$B$1000)/((MAESTRO!$B$3:$B$1000="ASMAR DIRECCIÓN")*(UPPER(MAESTRO!$L$3:$L$1000)="CONFIRMADO")),ROWS($A$3:A85))),"")</f>
        <v/>
      </c>
      <c r="D85" s="10" t="str">
        <f ca="1">IFERROR(INDEX(MAESTRO!D:D,_xludf.AGGREGATE(15,6,ROW(MAESTRO!$B$3:$B$1000)/((MAESTRO!$B$3:$B$1000="ASMAR DIRECCIÓN")*(UPPER(MAESTRO!$L$3:$L$1000)="CONFIRMADO")),ROWS($A$3:A85))),"")</f>
        <v/>
      </c>
      <c r="E85" s="10" t="str">
        <f ca="1">IFERROR(INDEX(MAESTRO!E:E,_xludf.AGGREGATE(15,6,ROW(MAESTRO!$B$3:$B$1000)/((MAESTRO!$B$3:$B$1000="ASMAR DIRECCIÓN")*(UPPER(MAESTRO!$L$3:$L$1000)="CONFIRMADO")),ROWS($A$3:A85))),"")</f>
        <v/>
      </c>
      <c r="F85" s="10" t="str">
        <f ca="1">IFERROR(INDEX(MAESTRO!F:F,_xludf.AGGREGATE(15,6,ROW(MAESTRO!$B$3:$B$1000)/((MAESTRO!$B$3:$B$1000="ASMAR DIRECCIÓN")*(UPPER(MAESTRO!$L$3:$L$1000)="CONFIRMADO")),ROWS($A$3:A85))),"")</f>
        <v/>
      </c>
      <c r="G85" s="10" t="str">
        <f ca="1">IFERROR(INDEX(MAESTRO!G:G,_xludf.AGGREGATE(15,6,ROW(MAESTRO!$B$3:$B$1000)/((MAESTRO!$B$3:$B$1000="ASMAR DIRECCIÓN")*(UPPER(MAESTRO!$L$3:$L$1000)="CONFIRMADO")),ROWS($A$3:A85))),"")</f>
        <v/>
      </c>
      <c r="H85" s="10" t="str">
        <f ca="1">IFERROR(INDEX(MAESTRO!H:H,_xludf.AGGREGATE(15,6,ROW(MAESTRO!$B$3:$B$1000)/((MAESTRO!$B$3:$B$1000="ASMAR DIRECCIÓN")*(UPPER(MAESTRO!$L$3:$L$1000)="CONFIRMADO")),ROWS($A$3:A85))),"")</f>
        <v/>
      </c>
      <c r="I85" s="10" t="str">
        <f ca="1">IFERROR(INDEX(MAESTRO!I:I,_xludf.AGGREGATE(15,6,ROW(MAESTRO!$B$3:$B$1000)/((MAESTRO!$B$3:$B$1000="ASMAR DIRECCIÓN")*(UPPER(MAESTRO!$L$3:$L$1000)="CONFIRMADO")),ROWS($A$3:A85))),"")</f>
        <v/>
      </c>
      <c r="J85" s="10" t="str">
        <f ca="1">IFERROR(INDEX(MAESTRO!J:J,_xludf.AGGREGATE(15,6,ROW(MAESTRO!$B$3:$B$1000)/((MAESTRO!$B$3:$B$1000="ASMAR DIRECCIÓN")*(UPPER(MAESTRO!$L$3:$L$1000)="CONFIRMADO")),ROWS($A$3:A85))),"")</f>
        <v/>
      </c>
      <c r="K85" s="10" t="str">
        <f ca="1">IFERROR(INDEX(MAESTRO!K:K,_xludf.AGGREGATE(15,6,ROW(MAESTRO!$B$3:$B$1000)/((MAESTRO!$B$3:$B$1000="ASMAR DIRECCIÓN")*(UPPER(MAESTRO!$L$3:$L$1000)="CONFIRMADO")),ROWS($A$3:A85))),"")</f>
        <v/>
      </c>
      <c r="L85" s="10" t="str">
        <f ca="1">IFERROR(INDEX(MAESTRO!L:L,_xludf.AGGREGATE(15,6,ROW(MAESTRO!$B$3:$B$1000)/((MAESTRO!$B$3:$B$1000="ASMAR DIRECCIÓN")*(UPPER(MAESTRO!$L$3:$L$1000)="CONFIRMADO")),ROWS($A$3:A85))),"")</f>
        <v/>
      </c>
      <c r="M85" s="10" t="str">
        <f ca="1">IFERROR(INDEX(MAESTRO!M:M,_xludf.AGGREGATE(15,6,ROW(MAESTRO!$B$3:$B$1000)/((MAESTRO!$B$3:$B$1000="ASMAR DIRECCIÓN")*(UPPER(MAESTRO!$L$3:$L$1000)="CONFIRMADO")),ROWS($A$3:A85))),"")</f>
        <v/>
      </c>
      <c r="N85" s="10" t="str">
        <f ca="1">IFERROR(INDEX(MAESTRO!N:N,_xludf.AGGREGATE(15,6,ROW(MAESTRO!$B$3:$B$1000)/((MAESTRO!$B$3:$B$1000="ASMAR DIRECCIÓN")*(UPPER(MAESTRO!$L$3:$L$1000)="CONFIRMADO")),ROWS($A$3:A85))),"")</f>
        <v/>
      </c>
      <c r="O85" s="10" t="str">
        <f ca="1">IFERROR(INDEX(MAESTRO!O:O,_xludf.AGGREGATE(15,6,ROW(MAESTRO!$B$3:$B$1000)/((MAESTRO!$B$3:$B$1000="ASMAR DIRECCIÓN")*(UPPER(MAESTRO!$L$3:$L$1000)="CONFIRMADO")),ROWS($A$3:A85))),"")</f>
        <v/>
      </c>
      <c r="P85" s="10" t="str">
        <f ca="1">IFERROR(INDEX(MAESTRO!P:P,_xludf.AGGREGATE(15,6,ROW(MAESTRO!$B$3:$B$1000)/((MAESTRO!$B$3:$B$1000="ASMAR DIRECCIÓN")*(UPPER(MAESTRO!$L$3:$L$1000)="CONFIRMADO")),ROWS($A$3:A85))),"")</f>
        <v/>
      </c>
      <c r="Q85" s="10" t="str">
        <f ca="1">IFERROR(INDEX(MAESTRO!Q:Q,_xludf.AGGREGATE(15,6,ROW(MAESTRO!$B$3:$B$1000)/((MAESTRO!$B$3:$B$1000="ASMAR DIRECCIÓN")*(UPPER(MAESTRO!$L$3:$L$1000)="CONFIRMADO")),ROWS($A$3:A85))),"")</f>
        <v/>
      </c>
      <c r="R85" s="10" t="str">
        <f ca="1">IFERROR(INDEX(MAESTRO!R:R,_xludf.AGGREGATE(15,6,ROW(MAESTRO!$B$3:$B$1000)/((MAESTRO!$B$3:$B$1000="ASMAR DIRECCIÓN")*(UPPER(MAESTRO!$L$3:$L$1000)="CONFIRMADO")),ROWS($A$3:A85))),"")</f>
        <v/>
      </c>
      <c r="S85" s="10" t="str">
        <f ca="1">IFERROR(INDEX(MAESTRO!S:S,_xludf.AGGREGATE(15,6,ROW(MAESTRO!$B$3:$B$1000)/((MAESTRO!$B$3:$B$1000="ASMAR DIRECCIÓN")*(UPPER(MAESTRO!$L$3:$L$1000)="CONFIRMADO")),ROWS($A$3:A85))),"")</f>
        <v/>
      </c>
      <c r="T85" s="10" t="str">
        <f ca="1">IFERROR(INDEX(MAESTRO!T:T,_xludf.AGGREGATE(15,6,ROW(MAESTRO!$B$3:$B$1000)/((MAESTRO!$B$3:$B$1000="ASMAR DIRECCIÓN")*(UPPER(MAESTRO!$L$3:$L$1000)="CONFIRMADO")),ROWS($A$3:A85))),"")</f>
        <v/>
      </c>
      <c r="U85" s="10" t="str">
        <f ca="1">IFERROR(INDEX(MAESTRO!U:U,_xludf.AGGREGATE(15,6,ROW(MAESTRO!$B$3:$B$1000)/((MAESTRO!$B$3:$B$1000="ASMAR DIRECCIÓN")*(UPPER(MAESTRO!$L$3:$L$1000)="CONFIRMADO")),ROWS($A$3:A85))),"")</f>
        <v/>
      </c>
      <c r="V85" s="10" t="str">
        <f ca="1">IFERROR(INDEX(MAESTRO!V:V,_xludf.AGGREGATE(15,6,ROW(MAESTRO!$B$3:$B$1000)/((MAESTRO!$B$3:$B$1000="ASMAR DIRECCIÓN")*(UPPER(MAESTRO!$L$3:$L$1000)="CONFIRMADO")),ROWS($A$3:A85))),"")</f>
        <v/>
      </c>
      <c r="W85" s="10" t="str">
        <f ca="1">IFERROR(INDEX(MAESTRO!W:W,_xludf.AGGREGATE(15,6,ROW(MAESTRO!$B$3:$B$1000)/((MAESTRO!$B$3:$B$1000="ASMAR DIRECCIÓN")*(UPPER(MAESTRO!$L$3:$L$1000)="CONFIRMADO")),ROWS($A$3:A85))),"")</f>
        <v/>
      </c>
      <c r="X85" s="10" t="str">
        <f ca="1">IFERROR(INDEX(MAESTRO!X:X,_xludf.AGGREGATE(15,6,ROW(MAESTRO!$B$3:$B$1000)/((MAESTRO!$B$3:$B$1000="ASMAR DIRECCIÓN")*(UPPER(MAESTRO!$L$3:$L$1000)="CONFIRMADO")),ROWS($A$3:A85))),"")</f>
        <v/>
      </c>
    </row>
    <row r="86" spans="1:24" ht="22.05" customHeight="1">
      <c r="A86" s="11" t="str">
        <f ca="1">IFERROR(INDEX(MAESTRO!A:A,_xludf.AGGREGATE(15,6,ROW(MAESTRO!$B$3:$B$1000)/((MAESTRO!$B$3:$B$1000="ASMAR DIRECCIÓN")*(UPPER(MAESTRO!$L$3:$L$1000)="CONFIRMADO")),ROWS($A$3:A86))),"")</f>
        <v/>
      </c>
      <c r="B86" s="11" t="str">
        <f ca="1">IFERROR(INDEX(MAESTRO!B:B,_xludf.AGGREGATE(15,6,ROW(MAESTRO!$B$3:$B$1000)/((MAESTRO!$B$3:$B$1000="ASMAR DIRECCIÓN")*(UPPER(MAESTRO!$L$3:$L$1000)="CONFIRMADO")),ROWS($A$3:A86))),"")</f>
        <v/>
      </c>
      <c r="C86" s="11" t="str">
        <f ca="1">IFERROR(INDEX(MAESTRO!C:C,_xludf.AGGREGATE(15,6,ROW(MAESTRO!$B$3:$B$1000)/((MAESTRO!$B$3:$B$1000="ASMAR DIRECCIÓN")*(UPPER(MAESTRO!$L$3:$L$1000)="CONFIRMADO")),ROWS($A$3:A86))),"")</f>
        <v/>
      </c>
      <c r="D86" s="11" t="str">
        <f ca="1">IFERROR(INDEX(MAESTRO!D:D,_xludf.AGGREGATE(15,6,ROW(MAESTRO!$B$3:$B$1000)/((MAESTRO!$B$3:$B$1000="ASMAR DIRECCIÓN")*(UPPER(MAESTRO!$L$3:$L$1000)="CONFIRMADO")),ROWS($A$3:A86))),"")</f>
        <v/>
      </c>
      <c r="E86" s="11" t="str">
        <f ca="1">IFERROR(INDEX(MAESTRO!E:E,_xludf.AGGREGATE(15,6,ROW(MAESTRO!$B$3:$B$1000)/((MAESTRO!$B$3:$B$1000="ASMAR DIRECCIÓN")*(UPPER(MAESTRO!$L$3:$L$1000)="CONFIRMADO")),ROWS($A$3:A86))),"")</f>
        <v/>
      </c>
      <c r="F86" s="11" t="str">
        <f ca="1">IFERROR(INDEX(MAESTRO!F:F,_xludf.AGGREGATE(15,6,ROW(MAESTRO!$B$3:$B$1000)/((MAESTRO!$B$3:$B$1000="ASMAR DIRECCIÓN")*(UPPER(MAESTRO!$L$3:$L$1000)="CONFIRMADO")),ROWS($A$3:A86))),"")</f>
        <v/>
      </c>
      <c r="G86" s="11" t="str">
        <f ca="1">IFERROR(INDEX(MAESTRO!G:G,_xludf.AGGREGATE(15,6,ROW(MAESTRO!$B$3:$B$1000)/((MAESTRO!$B$3:$B$1000="ASMAR DIRECCIÓN")*(UPPER(MAESTRO!$L$3:$L$1000)="CONFIRMADO")),ROWS($A$3:A86))),"")</f>
        <v/>
      </c>
      <c r="H86" s="11" t="str">
        <f ca="1">IFERROR(INDEX(MAESTRO!H:H,_xludf.AGGREGATE(15,6,ROW(MAESTRO!$B$3:$B$1000)/((MAESTRO!$B$3:$B$1000="ASMAR DIRECCIÓN")*(UPPER(MAESTRO!$L$3:$L$1000)="CONFIRMADO")),ROWS($A$3:A86))),"")</f>
        <v/>
      </c>
      <c r="I86" s="11" t="str">
        <f ca="1">IFERROR(INDEX(MAESTRO!I:I,_xludf.AGGREGATE(15,6,ROW(MAESTRO!$B$3:$B$1000)/((MAESTRO!$B$3:$B$1000="ASMAR DIRECCIÓN")*(UPPER(MAESTRO!$L$3:$L$1000)="CONFIRMADO")),ROWS($A$3:A86))),"")</f>
        <v/>
      </c>
      <c r="J86" s="11" t="str">
        <f ca="1">IFERROR(INDEX(MAESTRO!J:J,_xludf.AGGREGATE(15,6,ROW(MAESTRO!$B$3:$B$1000)/((MAESTRO!$B$3:$B$1000="ASMAR DIRECCIÓN")*(UPPER(MAESTRO!$L$3:$L$1000)="CONFIRMADO")),ROWS($A$3:A86))),"")</f>
        <v/>
      </c>
      <c r="K86" s="11" t="str">
        <f ca="1">IFERROR(INDEX(MAESTRO!K:K,_xludf.AGGREGATE(15,6,ROW(MAESTRO!$B$3:$B$1000)/((MAESTRO!$B$3:$B$1000="ASMAR DIRECCIÓN")*(UPPER(MAESTRO!$L$3:$L$1000)="CONFIRMADO")),ROWS($A$3:A86))),"")</f>
        <v/>
      </c>
      <c r="L86" s="11" t="str">
        <f ca="1">IFERROR(INDEX(MAESTRO!L:L,_xludf.AGGREGATE(15,6,ROW(MAESTRO!$B$3:$B$1000)/((MAESTRO!$B$3:$B$1000="ASMAR DIRECCIÓN")*(UPPER(MAESTRO!$L$3:$L$1000)="CONFIRMADO")),ROWS($A$3:A86))),"")</f>
        <v/>
      </c>
      <c r="M86" s="11" t="str">
        <f ca="1">IFERROR(INDEX(MAESTRO!M:M,_xludf.AGGREGATE(15,6,ROW(MAESTRO!$B$3:$B$1000)/((MAESTRO!$B$3:$B$1000="ASMAR DIRECCIÓN")*(UPPER(MAESTRO!$L$3:$L$1000)="CONFIRMADO")),ROWS($A$3:A86))),"")</f>
        <v/>
      </c>
      <c r="N86" s="11" t="str">
        <f ca="1">IFERROR(INDEX(MAESTRO!N:N,_xludf.AGGREGATE(15,6,ROW(MAESTRO!$B$3:$B$1000)/((MAESTRO!$B$3:$B$1000="ASMAR DIRECCIÓN")*(UPPER(MAESTRO!$L$3:$L$1000)="CONFIRMADO")),ROWS($A$3:A86))),"")</f>
        <v/>
      </c>
      <c r="O86" s="11" t="str">
        <f ca="1">IFERROR(INDEX(MAESTRO!O:O,_xludf.AGGREGATE(15,6,ROW(MAESTRO!$B$3:$B$1000)/((MAESTRO!$B$3:$B$1000="ASMAR DIRECCIÓN")*(UPPER(MAESTRO!$L$3:$L$1000)="CONFIRMADO")),ROWS($A$3:A86))),"")</f>
        <v/>
      </c>
      <c r="P86" s="11" t="str">
        <f ca="1">IFERROR(INDEX(MAESTRO!P:P,_xludf.AGGREGATE(15,6,ROW(MAESTRO!$B$3:$B$1000)/((MAESTRO!$B$3:$B$1000="ASMAR DIRECCIÓN")*(UPPER(MAESTRO!$L$3:$L$1000)="CONFIRMADO")),ROWS($A$3:A86))),"")</f>
        <v/>
      </c>
      <c r="Q86" s="11" t="str">
        <f ca="1">IFERROR(INDEX(MAESTRO!Q:Q,_xludf.AGGREGATE(15,6,ROW(MAESTRO!$B$3:$B$1000)/((MAESTRO!$B$3:$B$1000="ASMAR DIRECCIÓN")*(UPPER(MAESTRO!$L$3:$L$1000)="CONFIRMADO")),ROWS($A$3:A86))),"")</f>
        <v/>
      </c>
      <c r="R86" s="11" t="str">
        <f ca="1">IFERROR(INDEX(MAESTRO!R:R,_xludf.AGGREGATE(15,6,ROW(MAESTRO!$B$3:$B$1000)/((MAESTRO!$B$3:$B$1000="ASMAR DIRECCIÓN")*(UPPER(MAESTRO!$L$3:$L$1000)="CONFIRMADO")),ROWS($A$3:A86))),"")</f>
        <v/>
      </c>
      <c r="S86" s="11" t="str">
        <f ca="1">IFERROR(INDEX(MAESTRO!S:S,_xludf.AGGREGATE(15,6,ROW(MAESTRO!$B$3:$B$1000)/((MAESTRO!$B$3:$B$1000="ASMAR DIRECCIÓN")*(UPPER(MAESTRO!$L$3:$L$1000)="CONFIRMADO")),ROWS($A$3:A86))),"")</f>
        <v/>
      </c>
      <c r="T86" s="11" t="str">
        <f ca="1">IFERROR(INDEX(MAESTRO!T:T,_xludf.AGGREGATE(15,6,ROW(MAESTRO!$B$3:$B$1000)/((MAESTRO!$B$3:$B$1000="ASMAR DIRECCIÓN")*(UPPER(MAESTRO!$L$3:$L$1000)="CONFIRMADO")),ROWS($A$3:A86))),"")</f>
        <v/>
      </c>
      <c r="U86" s="11" t="str">
        <f ca="1">IFERROR(INDEX(MAESTRO!U:U,_xludf.AGGREGATE(15,6,ROW(MAESTRO!$B$3:$B$1000)/((MAESTRO!$B$3:$B$1000="ASMAR DIRECCIÓN")*(UPPER(MAESTRO!$L$3:$L$1000)="CONFIRMADO")),ROWS($A$3:A86))),"")</f>
        <v/>
      </c>
      <c r="V86" s="11" t="str">
        <f ca="1">IFERROR(INDEX(MAESTRO!V:V,_xludf.AGGREGATE(15,6,ROW(MAESTRO!$B$3:$B$1000)/((MAESTRO!$B$3:$B$1000="ASMAR DIRECCIÓN")*(UPPER(MAESTRO!$L$3:$L$1000)="CONFIRMADO")),ROWS($A$3:A86))),"")</f>
        <v/>
      </c>
      <c r="W86" s="11" t="str">
        <f ca="1">IFERROR(INDEX(MAESTRO!W:W,_xludf.AGGREGATE(15,6,ROW(MAESTRO!$B$3:$B$1000)/((MAESTRO!$B$3:$B$1000="ASMAR DIRECCIÓN")*(UPPER(MAESTRO!$L$3:$L$1000)="CONFIRMADO")),ROWS($A$3:A86))),"")</f>
        <v/>
      </c>
      <c r="X86" s="11" t="str">
        <f ca="1">IFERROR(INDEX(MAESTRO!X:X,_xludf.AGGREGATE(15,6,ROW(MAESTRO!$B$3:$B$1000)/((MAESTRO!$B$3:$B$1000="ASMAR DIRECCIÓN")*(UPPER(MAESTRO!$L$3:$L$1000)="CONFIRMADO")),ROWS($A$3:A86))),"")</f>
        <v/>
      </c>
    </row>
    <row r="87" spans="1:24" ht="22.05" customHeight="1">
      <c r="A87" s="10" t="str">
        <f ca="1">IFERROR(INDEX(MAESTRO!A:A,_xludf.AGGREGATE(15,6,ROW(MAESTRO!$B$3:$B$1000)/((MAESTRO!$B$3:$B$1000="ASMAR DIRECCIÓN")*(UPPER(MAESTRO!$L$3:$L$1000)="CONFIRMADO")),ROWS($A$3:A87))),"")</f>
        <v/>
      </c>
      <c r="B87" s="10" t="str">
        <f ca="1">IFERROR(INDEX(MAESTRO!B:B,_xludf.AGGREGATE(15,6,ROW(MAESTRO!$B$3:$B$1000)/((MAESTRO!$B$3:$B$1000="ASMAR DIRECCIÓN")*(UPPER(MAESTRO!$L$3:$L$1000)="CONFIRMADO")),ROWS($A$3:A87))),"")</f>
        <v/>
      </c>
      <c r="C87" s="10" t="str">
        <f ca="1">IFERROR(INDEX(MAESTRO!C:C,_xludf.AGGREGATE(15,6,ROW(MAESTRO!$B$3:$B$1000)/((MAESTRO!$B$3:$B$1000="ASMAR DIRECCIÓN")*(UPPER(MAESTRO!$L$3:$L$1000)="CONFIRMADO")),ROWS($A$3:A87))),"")</f>
        <v/>
      </c>
      <c r="D87" s="10" t="str">
        <f ca="1">IFERROR(INDEX(MAESTRO!D:D,_xludf.AGGREGATE(15,6,ROW(MAESTRO!$B$3:$B$1000)/((MAESTRO!$B$3:$B$1000="ASMAR DIRECCIÓN")*(UPPER(MAESTRO!$L$3:$L$1000)="CONFIRMADO")),ROWS($A$3:A87))),"")</f>
        <v/>
      </c>
      <c r="E87" s="10" t="str">
        <f ca="1">IFERROR(INDEX(MAESTRO!E:E,_xludf.AGGREGATE(15,6,ROW(MAESTRO!$B$3:$B$1000)/((MAESTRO!$B$3:$B$1000="ASMAR DIRECCIÓN")*(UPPER(MAESTRO!$L$3:$L$1000)="CONFIRMADO")),ROWS($A$3:A87))),"")</f>
        <v/>
      </c>
      <c r="F87" s="10" t="str">
        <f ca="1">IFERROR(INDEX(MAESTRO!F:F,_xludf.AGGREGATE(15,6,ROW(MAESTRO!$B$3:$B$1000)/((MAESTRO!$B$3:$B$1000="ASMAR DIRECCIÓN")*(UPPER(MAESTRO!$L$3:$L$1000)="CONFIRMADO")),ROWS($A$3:A87))),"")</f>
        <v/>
      </c>
      <c r="G87" s="10" t="str">
        <f ca="1">IFERROR(INDEX(MAESTRO!G:G,_xludf.AGGREGATE(15,6,ROW(MAESTRO!$B$3:$B$1000)/((MAESTRO!$B$3:$B$1000="ASMAR DIRECCIÓN")*(UPPER(MAESTRO!$L$3:$L$1000)="CONFIRMADO")),ROWS($A$3:A87))),"")</f>
        <v/>
      </c>
      <c r="H87" s="10" t="str">
        <f ca="1">IFERROR(INDEX(MAESTRO!H:H,_xludf.AGGREGATE(15,6,ROW(MAESTRO!$B$3:$B$1000)/((MAESTRO!$B$3:$B$1000="ASMAR DIRECCIÓN")*(UPPER(MAESTRO!$L$3:$L$1000)="CONFIRMADO")),ROWS($A$3:A87))),"")</f>
        <v/>
      </c>
      <c r="I87" s="10" t="str">
        <f ca="1">IFERROR(INDEX(MAESTRO!I:I,_xludf.AGGREGATE(15,6,ROW(MAESTRO!$B$3:$B$1000)/((MAESTRO!$B$3:$B$1000="ASMAR DIRECCIÓN")*(UPPER(MAESTRO!$L$3:$L$1000)="CONFIRMADO")),ROWS($A$3:A87))),"")</f>
        <v/>
      </c>
      <c r="J87" s="10" t="str">
        <f ca="1">IFERROR(INDEX(MAESTRO!J:J,_xludf.AGGREGATE(15,6,ROW(MAESTRO!$B$3:$B$1000)/((MAESTRO!$B$3:$B$1000="ASMAR DIRECCIÓN")*(UPPER(MAESTRO!$L$3:$L$1000)="CONFIRMADO")),ROWS($A$3:A87))),"")</f>
        <v/>
      </c>
      <c r="K87" s="10" t="str">
        <f ca="1">IFERROR(INDEX(MAESTRO!K:K,_xludf.AGGREGATE(15,6,ROW(MAESTRO!$B$3:$B$1000)/((MAESTRO!$B$3:$B$1000="ASMAR DIRECCIÓN")*(UPPER(MAESTRO!$L$3:$L$1000)="CONFIRMADO")),ROWS($A$3:A87))),"")</f>
        <v/>
      </c>
      <c r="L87" s="10" t="str">
        <f ca="1">IFERROR(INDEX(MAESTRO!L:L,_xludf.AGGREGATE(15,6,ROW(MAESTRO!$B$3:$B$1000)/((MAESTRO!$B$3:$B$1000="ASMAR DIRECCIÓN")*(UPPER(MAESTRO!$L$3:$L$1000)="CONFIRMADO")),ROWS($A$3:A87))),"")</f>
        <v/>
      </c>
      <c r="M87" s="10" t="str">
        <f ca="1">IFERROR(INDEX(MAESTRO!M:M,_xludf.AGGREGATE(15,6,ROW(MAESTRO!$B$3:$B$1000)/((MAESTRO!$B$3:$B$1000="ASMAR DIRECCIÓN")*(UPPER(MAESTRO!$L$3:$L$1000)="CONFIRMADO")),ROWS($A$3:A87))),"")</f>
        <v/>
      </c>
      <c r="N87" s="10" t="str">
        <f ca="1">IFERROR(INDEX(MAESTRO!N:N,_xludf.AGGREGATE(15,6,ROW(MAESTRO!$B$3:$B$1000)/((MAESTRO!$B$3:$B$1000="ASMAR DIRECCIÓN")*(UPPER(MAESTRO!$L$3:$L$1000)="CONFIRMADO")),ROWS($A$3:A87))),"")</f>
        <v/>
      </c>
      <c r="O87" s="10" t="str">
        <f ca="1">IFERROR(INDEX(MAESTRO!O:O,_xludf.AGGREGATE(15,6,ROW(MAESTRO!$B$3:$B$1000)/((MAESTRO!$B$3:$B$1000="ASMAR DIRECCIÓN")*(UPPER(MAESTRO!$L$3:$L$1000)="CONFIRMADO")),ROWS($A$3:A87))),"")</f>
        <v/>
      </c>
      <c r="P87" s="10" t="str">
        <f ca="1">IFERROR(INDEX(MAESTRO!P:P,_xludf.AGGREGATE(15,6,ROW(MAESTRO!$B$3:$B$1000)/((MAESTRO!$B$3:$B$1000="ASMAR DIRECCIÓN")*(UPPER(MAESTRO!$L$3:$L$1000)="CONFIRMADO")),ROWS($A$3:A87))),"")</f>
        <v/>
      </c>
      <c r="Q87" s="10" t="str">
        <f ca="1">IFERROR(INDEX(MAESTRO!Q:Q,_xludf.AGGREGATE(15,6,ROW(MAESTRO!$B$3:$B$1000)/((MAESTRO!$B$3:$B$1000="ASMAR DIRECCIÓN")*(UPPER(MAESTRO!$L$3:$L$1000)="CONFIRMADO")),ROWS($A$3:A87))),"")</f>
        <v/>
      </c>
      <c r="R87" s="10" t="str">
        <f ca="1">IFERROR(INDEX(MAESTRO!R:R,_xludf.AGGREGATE(15,6,ROW(MAESTRO!$B$3:$B$1000)/((MAESTRO!$B$3:$B$1000="ASMAR DIRECCIÓN")*(UPPER(MAESTRO!$L$3:$L$1000)="CONFIRMADO")),ROWS($A$3:A87))),"")</f>
        <v/>
      </c>
      <c r="S87" s="10" t="str">
        <f ca="1">IFERROR(INDEX(MAESTRO!S:S,_xludf.AGGREGATE(15,6,ROW(MAESTRO!$B$3:$B$1000)/((MAESTRO!$B$3:$B$1000="ASMAR DIRECCIÓN")*(UPPER(MAESTRO!$L$3:$L$1000)="CONFIRMADO")),ROWS($A$3:A87))),"")</f>
        <v/>
      </c>
      <c r="T87" s="10" t="str">
        <f ca="1">IFERROR(INDEX(MAESTRO!T:T,_xludf.AGGREGATE(15,6,ROW(MAESTRO!$B$3:$B$1000)/((MAESTRO!$B$3:$B$1000="ASMAR DIRECCIÓN")*(UPPER(MAESTRO!$L$3:$L$1000)="CONFIRMADO")),ROWS($A$3:A87))),"")</f>
        <v/>
      </c>
      <c r="U87" s="10" t="str">
        <f ca="1">IFERROR(INDEX(MAESTRO!U:U,_xludf.AGGREGATE(15,6,ROW(MAESTRO!$B$3:$B$1000)/((MAESTRO!$B$3:$B$1000="ASMAR DIRECCIÓN")*(UPPER(MAESTRO!$L$3:$L$1000)="CONFIRMADO")),ROWS($A$3:A87))),"")</f>
        <v/>
      </c>
      <c r="V87" s="10" t="str">
        <f ca="1">IFERROR(INDEX(MAESTRO!V:V,_xludf.AGGREGATE(15,6,ROW(MAESTRO!$B$3:$B$1000)/((MAESTRO!$B$3:$B$1000="ASMAR DIRECCIÓN")*(UPPER(MAESTRO!$L$3:$L$1000)="CONFIRMADO")),ROWS($A$3:A87))),"")</f>
        <v/>
      </c>
      <c r="W87" s="10" t="str">
        <f ca="1">IFERROR(INDEX(MAESTRO!W:W,_xludf.AGGREGATE(15,6,ROW(MAESTRO!$B$3:$B$1000)/((MAESTRO!$B$3:$B$1000="ASMAR DIRECCIÓN")*(UPPER(MAESTRO!$L$3:$L$1000)="CONFIRMADO")),ROWS($A$3:A87))),"")</f>
        <v/>
      </c>
      <c r="X87" s="10" t="str">
        <f ca="1">IFERROR(INDEX(MAESTRO!X:X,_xludf.AGGREGATE(15,6,ROW(MAESTRO!$B$3:$B$1000)/((MAESTRO!$B$3:$B$1000="ASMAR DIRECCIÓN")*(UPPER(MAESTRO!$L$3:$L$1000)="CONFIRMADO")),ROWS($A$3:A87))),"")</f>
        <v/>
      </c>
    </row>
    <row r="88" spans="1:24" ht="22.05" customHeight="1">
      <c r="A88" s="11" t="str">
        <f ca="1">IFERROR(INDEX(MAESTRO!A:A,_xludf.AGGREGATE(15,6,ROW(MAESTRO!$B$3:$B$1000)/((MAESTRO!$B$3:$B$1000="ASMAR DIRECCIÓN")*(UPPER(MAESTRO!$L$3:$L$1000)="CONFIRMADO")),ROWS($A$3:A88))),"")</f>
        <v/>
      </c>
      <c r="B88" s="11" t="str">
        <f ca="1">IFERROR(INDEX(MAESTRO!B:B,_xludf.AGGREGATE(15,6,ROW(MAESTRO!$B$3:$B$1000)/((MAESTRO!$B$3:$B$1000="ASMAR DIRECCIÓN")*(UPPER(MAESTRO!$L$3:$L$1000)="CONFIRMADO")),ROWS($A$3:A88))),"")</f>
        <v/>
      </c>
      <c r="C88" s="11" t="str">
        <f ca="1">IFERROR(INDEX(MAESTRO!C:C,_xludf.AGGREGATE(15,6,ROW(MAESTRO!$B$3:$B$1000)/((MAESTRO!$B$3:$B$1000="ASMAR DIRECCIÓN")*(UPPER(MAESTRO!$L$3:$L$1000)="CONFIRMADO")),ROWS($A$3:A88))),"")</f>
        <v/>
      </c>
      <c r="D88" s="11" t="str">
        <f ca="1">IFERROR(INDEX(MAESTRO!D:D,_xludf.AGGREGATE(15,6,ROW(MAESTRO!$B$3:$B$1000)/((MAESTRO!$B$3:$B$1000="ASMAR DIRECCIÓN")*(UPPER(MAESTRO!$L$3:$L$1000)="CONFIRMADO")),ROWS($A$3:A88))),"")</f>
        <v/>
      </c>
      <c r="E88" s="11" t="str">
        <f ca="1">IFERROR(INDEX(MAESTRO!E:E,_xludf.AGGREGATE(15,6,ROW(MAESTRO!$B$3:$B$1000)/((MAESTRO!$B$3:$B$1000="ASMAR DIRECCIÓN")*(UPPER(MAESTRO!$L$3:$L$1000)="CONFIRMADO")),ROWS($A$3:A88))),"")</f>
        <v/>
      </c>
      <c r="F88" s="11" t="str">
        <f ca="1">IFERROR(INDEX(MAESTRO!F:F,_xludf.AGGREGATE(15,6,ROW(MAESTRO!$B$3:$B$1000)/((MAESTRO!$B$3:$B$1000="ASMAR DIRECCIÓN")*(UPPER(MAESTRO!$L$3:$L$1000)="CONFIRMADO")),ROWS($A$3:A88))),"")</f>
        <v/>
      </c>
      <c r="G88" s="11" t="str">
        <f ca="1">IFERROR(INDEX(MAESTRO!G:G,_xludf.AGGREGATE(15,6,ROW(MAESTRO!$B$3:$B$1000)/((MAESTRO!$B$3:$B$1000="ASMAR DIRECCIÓN")*(UPPER(MAESTRO!$L$3:$L$1000)="CONFIRMADO")),ROWS($A$3:A88))),"")</f>
        <v/>
      </c>
      <c r="H88" s="11" t="str">
        <f ca="1">IFERROR(INDEX(MAESTRO!H:H,_xludf.AGGREGATE(15,6,ROW(MAESTRO!$B$3:$B$1000)/((MAESTRO!$B$3:$B$1000="ASMAR DIRECCIÓN")*(UPPER(MAESTRO!$L$3:$L$1000)="CONFIRMADO")),ROWS($A$3:A88))),"")</f>
        <v/>
      </c>
      <c r="I88" s="11" t="str">
        <f ca="1">IFERROR(INDEX(MAESTRO!I:I,_xludf.AGGREGATE(15,6,ROW(MAESTRO!$B$3:$B$1000)/((MAESTRO!$B$3:$B$1000="ASMAR DIRECCIÓN")*(UPPER(MAESTRO!$L$3:$L$1000)="CONFIRMADO")),ROWS($A$3:A88))),"")</f>
        <v/>
      </c>
      <c r="J88" s="11" t="str">
        <f ca="1">IFERROR(INDEX(MAESTRO!J:J,_xludf.AGGREGATE(15,6,ROW(MAESTRO!$B$3:$B$1000)/((MAESTRO!$B$3:$B$1000="ASMAR DIRECCIÓN")*(UPPER(MAESTRO!$L$3:$L$1000)="CONFIRMADO")),ROWS($A$3:A88))),"")</f>
        <v/>
      </c>
      <c r="K88" s="11" t="str">
        <f ca="1">IFERROR(INDEX(MAESTRO!K:K,_xludf.AGGREGATE(15,6,ROW(MAESTRO!$B$3:$B$1000)/((MAESTRO!$B$3:$B$1000="ASMAR DIRECCIÓN")*(UPPER(MAESTRO!$L$3:$L$1000)="CONFIRMADO")),ROWS($A$3:A88))),"")</f>
        <v/>
      </c>
      <c r="L88" s="11" t="str">
        <f ca="1">IFERROR(INDEX(MAESTRO!L:L,_xludf.AGGREGATE(15,6,ROW(MAESTRO!$B$3:$B$1000)/((MAESTRO!$B$3:$B$1000="ASMAR DIRECCIÓN")*(UPPER(MAESTRO!$L$3:$L$1000)="CONFIRMADO")),ROWS($A$3:A88))),"")</f>
        <v/>
      </c>
      <c r="M88" s="11" t="str">
        <f ca="1">IFERROR(INDEX(MAESTRO!M:M,_xludf.AGGREGATE(15,6,ROW(MAESTRO!$B$3:$B$1000)/((MAESTRO!$B$3:$B$1000="ASMAR DIRECCIÓN")*(UPPER(MAESTRO!$L$3:$L$1000)="CONFIRMADO")),ROWS($A$3:A88))),"")</f>
        <v/>
      </c>
      <c r="N88" s="11" t="str">
        <f ca="1">IFERROR(INDEX(MAESTRO!N:N,_xludf.AGGREGATE(15,6,ROW(MAESTRO!$B$3:$B$1000)/((MAESTRO!$B$3:$B$1000="ASMAR DIRECCIÓN")*(UPPER(MAESTRO!$L$3:$L$1000)="CONFIRMADO")),ROWS($A$3:A88))),"")</f>
        <v/>
      </c>
      <c r="O88" s="11" t="str">
        <f ca="1">IFERROR(INDEX(MAESTRO!O:O,_xludf.AGGREGATE(15,6,ROW(MAESTRO!$B$3:$B$1000)/((MAESTRO!$B$3:$B$1000="ASMAR DIRECCIÓN")*(UPPER(MAESTRO!$L$3:$L$1000)="CONFIRMADO")),ROWS($A$3:A88))),"")</f>
        <v/>
      </c>
      <c r="P88" s="11" t="str">
        <f ca="1">IFERROR(INDEX(MAESTRO!P:P,_xludf.AGGREGATE(15,6,ROW(MAESTRO!$B$3:$B$1000)/((MAESTRO!$B$3:$B$1000="ASMAR DIRECCIÓN")*(UPPER(MAESTRO!$L$3:$L$1000)="CONFIRMADO")),ROWS($A$3:A88))),"")</f>
        <v/>
      </c>
      <c r="Q88" s="11" t="str">
        <f ca="1">IFERROR(INDEX(MAESTRO!Q:Q,_xludf.AGGREGATE(15,6,ROW(MAESTRO!$B$3:$B$1000)/((MAESTRO!$B$3:$B$1000="ASMAR DIRECCIÓN")*(UPPER(MAESTRO!$L$3:$L$1000)="CONFIRMADO")),ROWS($A$3:A88))),"")</f>
        <v/>
      </c>
      <c r="R88" s="11" t="str">
        <f ca="1">IFERROR(INDEX(MAESTRO!R:R,_xludf.AGGREGATE(15,6,ROW(MAESTRO!$B$3:$B$1000)/((MAESTRO!$B$3:$B$1000="ASMAR DIRECCIÓN")*(UPPER(MAESTRO!$L$3:$L$1000)="CONFIRMADO")),ROWS($A$3:A88))),"")</f>
        <v/>
      </c>
      <c r="S88" s="11" t="str">
        <f ca="1">IFERROR(INDEX(MAESTRO!S:S,_xludf.AGGREGATE(15,6,ROW(MAESTRO!$B$3:$B$1000)/((MAESTRO!$B$3:$B$1000="ASMAR DIRECCIÓN")*(UPPER(MAESTRO!$L$3:$L$1000)="CONFIRMADO")),ROWS($A$3:A88))),"")</f>
        <v/>
      </c>
      <c r="T88" s="11" t="str">
        <f ca="1">IFERROR(INDEX(MAESTRO!T:T,_xludf.AGGREGATE(15,6,ROW(MAESTRO!$B$3:$B$1000)/((MAESTRO!$B$3:$B$1000="ASMAR DIRECCIÓN")*(UPPER(MAESTRO!$L$3:$L$1000)="CONFIRMADO")),ROWS($A$3:A88))),"")</f>
        <v/>
      </c>
      <c r="U88" s="11" t="str">
        <f ca="1">IFERROR(INDEX(MAESTRO!U:U,_xludf.AGGREGATE(15,6,ROW(MAESTRO!$B$3:$B$1000)/((MAESTRO!$B$3:$B$1000="ASMAR DIRECCIÓN")*(UPPER(MAESTRO!$L$3:$L$1000)="CONFIRMADO")),ROWS($A$3:A88))),"")</f>
        <v/>
      </c>
      <c r="V88" s="11" t="str">
        <f ca="1">IFERROR(INDEX(MAESTRO!V:V,_xludf.AGGREGATE(15,6,ROW(MAESTRO!$B$3:$B$1000)/((MAESTRO!$B$3:$B$1000="ASMAR DIRECCIÓN")*(UPPER(MAESTRO!$L$3:$L$1000)="CONFIRMADO")),ROWS($A$3:A88))),"")</f>
        <v/>
      </c>
      <c r="W88" s="11" t="str">
        <f ca="1">IFERROR(INDEX(MAESTRO!W:W,_xludf.AGGREGATE(15,6,ROW(MAESTRO!$B$3:$B$1000)/((MAESTRO!$B$3:$B$1000="ASMAR DIRECCIÓN")*(UPPER(MAESTRO!$L$3:$L$1000)="CONFIRMADO")),ROWS($A$3:A88))),"")</f>
        <v/>
      </c>
      <c r="X88" s="11" t="str">
        <f ca="1">IFERROR(INDEX(MAESTRO!X:X,_xludf.AGGREGATE(15,6,ROW(MAESTRO!$B$3:$B$1000)/((MAESTRO!$B$3:$B$1000="ASMAR DIRECCIÓN")*(UPPER(MAESTRO!$L$3:$L$1000)="CONFIRMADO")),ROWS($A$3:A88))),"")</f>
        <v/>
      </c>
    </row>
    <row r="89" spans="1:24" ht="22.05" customHeight="1">
      <c r="A89" s="10" t="str">
        <f ca="1">IFERROR(INDEX(MAESTRO!A:A,_xludf.AGGREGATE(15,6,ROW(MAESTRO!$B$3:$B$1000)/((MAESTRO!$B$3:$B$1000="ASMAR DIRECCIÓN")*(UPPER(MAESTRO!$L$3:$L$1000)="CONFIRMADO")),ROWS($A$3:A89))),"")</f>
        <v/>
      </c>
      <c r="B89" s="10" t="str">
        <f ca="1">IFERROR(INDEX(MAESTRO!B:B,_xludf.AGGREGATE(15,6,ROW(MAESTRO!$B$3:$B$1000)/((MAESTRO!$B$3:$B$1000="ASMAR DIRECCIÓN")*(UPPER(MAESTRO!$L$3:$L$1000)="CONFIRMADO")),ROWS($A$3:A89))),"")</f>
        <v/>
      </c>
      <c r="C89" s="10" t="str">
        <f ca="1">IFERROR(INDEX(MAESTRO!C:C,_xludf.AGGREGATE(15,6,ROW(MAESTRO!$B$3:$B$1000)/((MAESTRO!$B$3:$B$1000="ASMAR DIRECCIÓN")*(UPPER(MAESTRO!$L$3:$L$1000)="CONFIRMADO")),ROWS($A$3:A89))),"")</f>
        <v/>
      </c>
      <c r="D89" s="10" t="str">
        <f ca="1">IFERROR(INDEX(MAESTRO!D:D,_xludf.AGGREGATE(15,6,ROW(MAESTRO!$B$3:$B$1000)/((MAESTRO!$B$3:$B$1000="ASMAR DIRECCIÓN")*(UPPER(MAESTRO!$L$3:$L$1000)="CONFIRMADO")),ROWS($A$3:A89))),"")</f>
        <v/>
      </c>
      <c r="E89" s="10" t="str">
        <f ca="1">IFERROR(INDEX(MAESTRO!E:E,_xludf.AGGREGATE(15,6,ROW(MAESTRO!$B$3:$B$1000)/((MAESTRO!$B$3:$B$1000="ASMAR DIRECCIÓN")*(UPPER(MAESTRO!$L$3:$L$1000)="CONFIRMADO")),ROWS($A$3:A89))),"")</f>
        <v/>
      </c>
      <c r="F89" s="10" t="str">
        <f ca="1">IFERROR(INDEX(MAESTRO!F:F,_xludf.AGGREGATE(15,6,ROW(MAESTRO!$B$3:$B$1000)/((MAESTRO!$B$3:$B$1000="ASMAR DIRECCIÓN")*(UPPER(MAESTRO!$L$3:$L$1000)="CONFIRMADO")),ROWS($A$3:A89))),"")</f>
        <v/>
      </c>
      <c r="G89" s="10" t="str">
        <f ca="1">IFERROR(INDEX(MAESTRO!G:G,_xludf.AGGREGATE(15,6,ROW(MAESTRO!$B$3:$B$1000)/((MAESTRO!$B$3:$B$1000="ASMAR DIRECCIÓN")*(UPPER(MAESTRO!$L$3:$L$1000)="CONFIRMADO")),ROWS($A$3:A89))),"")</f>
        <v/>
      </c>
      <c r="H89" s="10" t="str">
        <f ca="1">IFERROR(INDEX(MAESTRO!H:H,_xludf.AGGREGATE(15,6,ROW(MAESTRO!$B$3:$B$1000)/((MAESTRO!$B$3:$B$1000="ASMAR DIRECCIÓN")*(UPPER(MAESTRO!$L$3:$L$1000)="CONFIRMADO")),ROWS($A$3:A89))),"")</f>
        <v/>
      </c>
      <c r="I89" s="10" t="str">
        <f ca="1">IFERROR(INDEX(MAESTRO!I:I,_xludf.AGGREGATE(15,6,ROW(MAESTRO!$B$3:$B$1000)/((MAESTRO!$B$3:$B$1000="ASMAR DIRECCIÓN")*(UPPER(MAESTRO!$L$3:$L$1000)="CONFIRMADO")),ROWS($A$3:A89))),"")</f>
        <v/>
      </c>
      <c r="J89" s="10" t="str">
        <f ca="1">IFERROR(INDEX(MAESTRO!J:J,_xludf.AGGREGATE(15,6,ROW(MAESTRO!$B$3:$B$1000)/((MAESTRO!$B$3:$B$1000="ASMAR DIRECCIÓN")*(UPPER(MAESTRO!$L$3:$L$1000)="CONFIRMADO")),ROWS($A$3:A89))),"")</f>
        <v/>
      </c>
      <c r="K89" s="10" t="str">
        <f ca="1">IFERROR(INDEX(MAESTRO!K:K,_xludf.AGGREGATE(15,6,ROW(MAESTRO!$B$3:$B$1000)/((MAESTRO!$B$3:$B$1000="ASMAR DIRECCIÓN")*(UPPER(MAESTRO!$L$3:$L$1000)="CONFIRMADO")),ROWS($A$3:A89))),"")</f>
        <v/>
      </c>
      <c r="L89" s="10" t="str">
        <f ca="1">IFERROR(INDEX(MAESTRO!L:L,_xludf.AGGREGATE(15,6,ROW(MAESTRO!$B$3:$B$1000)/((MAESTRO!$B$3:$B$1000="ASMAR DIRECCIÓN")*(UPPER(MAESTRO!$L$3:$L$1000)="CONFIRMADO")),ROWS($A$3:A89))),"")</f>
        <v/>
      </c>
      <c r="M89" s="10" t="str">
        <f ca="1">IFERROR(INDEX(MAESTRO!M:M,_xludf.AGGREGATE(15,6,ROW(MAESTRO!$B$3:$B$1000)/((MAESTRO!$B$3:$B$1000="ASMAR DIRECCIÓN")*(UPPER(MAESTRO!$L$3:$L$1000)="CONFIRMADO")),ROWS($A$3:A89))),"")</f>
        <v/>
      </c>
      <c r="N89" s="10" t="str">
        <f ca="1">IFERROR(INDEX(MAESTRO!N:N,_xludf.AGGREGATE(15,6,ROW(MAESTRO!$B$3:$B$1000)/((MAESTRO!$B$3:$B$1000="ASMAR DIRECCIÓN")*(UPPER(MAESTRO!$L$3:$L$1000)="CONFIRMADO")),ROWS($A$3:A89))),"")</f>
        <v/>
      </c>
      <c r="O89" s="10" t="str">
        <f ca="1">IFERROR(INDEX(MAESTRO!O:O,_xludf.AGGREGATE(15,6,ROW(MAESTRO!$B$3:$B$1000)/((MAESTRO!$B$3:$B$1000="ASMAR DIRECCIÓN")*(UPPER(MAESTRO!$L$3:$L$1000)="CONFIRMADO")),ROWS($A$3:A89))),"")</f>
        <v/>
      </c>
      <c r="P89" s="10" t="str">
        <f ca="1">IFERROR(INDEX(MAESTRO!P:P,_xludf.AGGREGATE(15,6,ROW(MAESTRO!$B$3:$B$1000)/((MAESTRO!$B$3:$B$1000="ASMAR DIRECCIÓN")*(UPPER(MAESTRO!$L$3:$L$1000)="CONFIRMADO")),ROWS($A$3:A89))),"")</f>
        <v/>
      </c>
      <c r="Q89" s="10" t="str">
        <f ca="1">IFERROR(INDEX(MAESTRO!Q:Q,_xludf.AGGREGATE(15,6,ROW(MAESTRO!$B$3:$B$1000)/((MAESTRO!$B$3:$B$1000="ASMAR DIRECCIÓN")*(UPPER(MAESTRO!$L$3:$L$1000)="CONFIRMADO")),ROWS($A$3:A89))),"")</f>
        <v/>
      </c>
      <c r="R89" s="10" t="str">
        <f ca="1">IFERROR(INDEX(MAESTRO!R:R,_xludf.AGGREGATE(15,6,ROW(MAESTRO!$B$3:$B$1000)/((MAESTRO!$B$3:$B$1000="ASMAR DIRECCIÓN")*(UPPER(MAESTRO!$L$3:$L$1000)="CONFIRMADO")),ROWS($A$3:A89))),"")</f>
        <v/>
      </c>
      <c r="S89" s="10" t="str">
        <f ca="1">IFERROR(INDEX(MAESTRO!S:S,_xludf.AGGREGATE(15,6,ROW(MAESTRO!$B$3:$B$1000)/((MAESTRO!$B$3:$B$1000="ASMAR DIRECCIÓN")*(UPPER(MAESTRO!$L$3:$L$1000)="CONFIRMADO")),ROWS($A$3:A89))),"")</f>
        <v/>
      </c>
      <c r="T89" s="10" t="str">
        <f ca="1">IFERROR(INDEX(MAESTRO!T:T,_xludf.AGGREGATE(15,6,ROW(MAESTRO!$B$3:$B$1000)/((MAESTRO!$B$3:$B$1000="ASMAR DIRECCIÓN")*(UPPER(MAESTRO!$L$3:$L$1000)="CONFIRMADO")),ROWS($A$3:A89))),"")</f>
        <v/>
      </c>
      <c r="U89" s="10" t="str">
        <f ca="1">IFERROR(INDEX(MAESTRO!U:U,_xludf.AGGREGATE(15,6,ROW(MAESTRO!$B$3:$B$1000)/((MAESTRO!$B$3:$B$1000="ASMAR DIRECCIÓN")*(UPPER(MAESTRO!$L$3:$L$1000)="CONFIRMADO")),ROWS($A$3:A89))),"")</f>
        <v/>
      </c>
      <c r="V89" s="10" t="str">
        <f ca="1">IFERROR(INDEX(MAESTRO!V:V,_xludf.AGGREGATE(15,6,ROW(MAESTRO!$B$3:$B$1000)/((MAESTRO!$B$3:$B$1000="ASMAR DIRECCIÓN")*(UPPER(MAESTRO!$L$3:$L$1000)="CONFIRMADO")),ROWS($A$3:A89))),"")</f>
        <v/>
      </c>
      <c r="W89" s="10" t="str">
        <f ca="1">IFERROR(INDEX(MAESTRO!W:W,_xludf.AGGREGATE(15,6,ROW(MAESTRO!$B$3:$B$1000)/((MAESTRO!$B$3:$B$1000="ASMAR DIRECCIÓN")*(UPPER(MAESTRO!$L$3:$L$1000)="CONFIRMADO")),ROWS($A$3:A89))),"")</f>
        <v/>
      </c>
      <c r="X89" s="10" t="str">
        <f ca="1">IFERROR(INDEX(MAESTRO!X:X,_xludf.AGGREGATE(15,6,ROW(MAESTRO!$B$3:$B$1000)/((MAESTRO!$B$3:$B$1000="ASMAR DIRECCIÓN")*(UPPER(MAESTRO!$L$3:$L$1000)="CONFIRMADO")),ROWS($A$3:A89))),"")</f>
        <v/>
      </c>
    </row>
    <row r="90" spans="1:24" ht="22.05" customHeight="1">
      <c r="A90" s="11" t="str">
        <f ca="1">IFERROR(INDEX(MAESTRO!A:A,_xludf.AGGREGATE(15,6,ROW(MAESTRO!$B$3:$B$1000)/((MAESTRO!$B$3:$B$1000="ASMAR DIRECCIÓN")*(UPPER(MAESTRO!$L$3:$L$1000)="CONFIRMADO")),ROWS($A$3:A90))),"")</f>
        <v/>
      </c>
      <c r="B90" s="11" t="str">
        <f ca="1">IFERROR(INDEX(MAESTRO!B:B,_xludf.AGGREGATE(15,6,ROW(MAESTRO!$B$3:$B$1000)/((MAESTRO!$B$3:$B$1000="ASMAR DIRECCIÓN")*(UPPER(MAESTRO!$L$3:$L$1000)="CONFIRMADO")),ROWS($A$3:A90))),"")</f>
        <v/>
      </c>
      <c r="C90" s="11" t="str">
        <f ca="1">IFERROR(INDEX(MAESTRO!C:C,_xludf.AGGREGATE(15,6,ROW(MAESTRO!$B$3:$B$1000)/((MAESTRO!$B$3:$B$1000="ASMAR DIRECCIÓN")*(UPPER(MAESTRO!$L$3:$L$1000)="CONFIRMADO")),ROWS($A$3:A90))),"")</f>
        <v/>
      </c>
      <c r="D90" s="11" t="str">
        <f ca="1">IFERROR(INDEX(MAESTRO!D:D,_xludf.AGGREGATE(15,6,ROW(MAESTRO!$B$3:$B$1000)/((MAESTRO!$B$3:$B$1000="ASMAR DIRECCIÓN")*(UPPER(MAESTRO!$L$3:$L$1000)="CONFIRMADO")),ROWS($A$3:A90))),"")</f>
        <v/>
      </c>
      <c r="E90" s="11" t="str">
        <f ca="1">IFERROR(INDEX(MAESTRO!E:E,_xludf.AGGREGATE(15,6,ROW(MAESTRO!$B$3:$B$1000)/((MAESTRO!$B$3:$B$1000="ASMAR DIRECCIÓN")*(UPPER(MAESTRO!$L$3:$L$1000)="CONFIRMADO")),ROWS($A$3:A90))),"")</f>
        <v/>
      </c>
      <c r="F90" s="11" t="str">
        <f ca="1">IFERROR(INDEX(MAESTRO!F:F,_xludf.AGGREGATE(15,6,ROW(MAESTRO!$B$3:$B$1000)/((MAESTRO!$B$3:$B$1000="ASMAR DIRECCIÓN")*(UPPER(MAESTRO!$L$3:$L$1000)="CONFIRMADO")),ROWS($A$3:A90))),"")</f>
        <v/>
      </c>
      <c r="G90" s="11" t="str">
        <f ca="1">IFERROR(INDEX(MAESTRO!G:G,_xludf.AGGREGATE(15,6,ROW(MAESTRO!$B$3:$B$1000)/((MAESTRO!$B$3:$B$1000="ASMAR DIRECCIÓN")*(UPPER(MAESTRO!$L$3:$L$1000)="CONFIRMADO")),ROWS($A$3:A90))),"")</f>
        <v/>
      </c>
      <c r="H90" s="11" t="str">
        <f ca="1">IFERROR(INDEX(MAESTRO!H:H,_xludf.AGGREGATE(15,6,ROW(MAESTRO!$B$3:$B$1000)/((MAESTRO!$B$3:$B$1000="ASMAR DIRECCIÓN")*(UPPER(MAESTRO!$L$3:$L$1000)="CONFIRMADO")),ROWS($A$3:A90))),"")</f>
        <v/>
      </c>
      <c r="I90" s="11" t="str">
        <f ca="1">IFERROR(INDEX(MAESTRO!I:I,_xludf.AGGREGATE(15,6,ROW(MAESTRO!$B$3:$B$1000)/((MAESTRO!$B$3:$B$1000="ASMAR DIRECCIÓN")*(UPPER(MAESTRO!$L$3:$L$1000)="CONFIRMADO")),ROWS($A$3:A90))),"")</f>
        <v/>
      </c>
      <c r="J90" s="11" t="str">
        <f ca="1">IFERROR(INDEX(MAESTRO!J:J,_xludf.AGGREGATE(15,6,ROW(MAESTRO!$B$3:$B$1000)/((MAESTRO!$B$3:$B$1000="ASMAR DIRECCIÓN")*(UPPER(MAESTRO!$L$3:$L$1000)="CONFIRMADO")),ROWS($A$3:A90))),"")</f>
        <v/>
      </c>
      <c r="K90" s="11" t="str">
        <f ca="1">IFERROR(INDEX(MAESTRO!K:K,_xludf.AGGREGATE(15,6,ROW(MAESTRO!$B$3:$B$1000)/((MAESTRO!$B$3:$B$1000="ASMAR DIRECCIÓN")*(UPPER(MAESTRO!$L$3:$L$1000)="CONFIRMADO")),ROWS($A$3:A90))),"")</f>
        <v/>
      </c>
      <c r="L90" s="11" t="str">
        <f ca="1">IFERROR(INDEX(MAESTRO!L:L,_xludf.AGGREGATE(15,6,ROW(MAESTRO!$B$3:$B$1000)/((MAESTRO!$B$3:$B$1000="ASMAR DIRECCIÓN")*(UPPER(MAESTRO!$L$3:$L$1000)="CONFIRMADO")),ROWS($A$3:A90))),"")</f>
        <v/>
      </c>
      <c r="M90" s="11" t="str">
        <f ca="1">IFERROR(INDEX(MAESTRO!M:M,_xludf.AGGREGATE(15,6,ROW(MAESTRO!$B$3:$B$1000)/((MAESTRO!$B$3:$B$1000="ASMAR DIRECCIÓN")*(UPPER(MAESTRO!$L$3:$L$1000)="CONFIRMADO")),ROWS($A$3:A90))),"")</f>
        <v/>
      </c>
      <c r="N90" s="11" t="str">
        <f ca="1">IFERROR(INDEX(MAESTRO!N:N,_xludf.AGGREGATE(15,6,ROW(MAESTRO!$B$3:$B$1000)/((MAESTRO!$B$3:$B$1000="ASMAR DIRECCIÓN")*(UPPER(MAESTRO!$L$3:$L$1000)="CONFIRMADO")),ROWS($A$3:A90))),"")</f>
        <v/>
      </c>
      <c r="O90" s="11" t="str">
        <f ca="1">IFERROR(INDEX(MAESTRO!O:O,_xludf.AGGREGATE(15,6,ROW(MAESTRO!$B$3:$B$1000)/((MAESTRO!$B$3:$B$1000="ASMAR DIRECCIÓN")*(UPPER(MAESTRO!$L$3:$L$1000)="CONFIRMADO")),ROWS($A$3:A90))),"")</f>
        <v/>
      </c>
      <c r="P90" s="11" t="str">
        <f ca="1">IFERROR(INDEX(MAESTRO!P:P,_xludf.AGGREGATE(15,6,ROW(MAESTRO!$B$3:$B$1000)/((MAESTRO!$B$3:$B$1000="ASMAR DIRECCIÓN")*(UPPER(MAESTRO!$L$3:$L$1000)="CONFIRMADO")),ROWS($A$3:A90))),"")</f>
        <v/>
      </c>
      <c r="Q90" s="11" t="str">
        <f ca="1">IFERROR(INDEX(MAESTRO!Q:Q,_xludf.AGGREGATE(15,6,ROW(MAESTRO!$B$3:$B$1000)/((MAESTRO!$B$3:$B$1000="ASMAR DIRECCIÓN")*(UPPER(MAESTRO!$L$3:$L$1000)="CONFIRMADO")),ROWS($A$3:A90))),"")</f>
        <v/>
      </c>
      <c r="R90" s="11" t="str">
        <f ca="1">IFERROR(INDEX(MAESTRO!R:R,_xludf.AGGREGATE(15,6,ROW(MAESTRO!$B$3:$B$1000)/((MAESTRO!$B$3:$B$1000="ASMAR DIRECCIÓN")*(UPPER(MAESTRO!$L$3:$L$1000)="CONFIRMADO")),ROWS($A$3:A90))),"")</f>
        <v/>
      </c>
      <c r="S90" s="11" t="str">
        <f ca="1">IFERROR(INDEX(MAESTRO!S:S,_xludf.AGGREGATE(15,6,ROW(MAESTRO!$B$3:$B$1000)/((MAESTRO!$B$3:$B$1000="ASMAR DIRECCIÓN")*(UPPER(MAESTRO!$L$3:$L$1000)="CONFIRMADO")),ROWS($A$3:A90))),"")</f>
        <v/>
      </c>
      <c r="T90" s="11" t="str">
        <f ca="1">IFERROR(INDEX(MAESTRO!T:T,_xludf.AGGREGATE(15,6,ROW(MAESTRO!$B$3:$B$1000)/((MAESTRO!$B$3:$B$1000="ASMAR DIRECCIÓN")*(UPPER(MAESTRO!$L$3:$L$1000)="CONFIRMADO")),ROWS($A$3:A90))),"")</f>
        <v/>
      </c>
      <c r="U90" s="11" t="str">
        <f ca="1">IFERROR(INDEX(MAESTRO!U:U,_xludf.AGGREGATE(15,6,ROW(MAESTRO!$B$3:$B$1000)/((MAESTRO!$B$3:$B$1000="ASMAR DIRECCIÓN")*(UPPER(MAESTRO!$L$3:$L$1000)="CONFIRMADO")),ROWS($A$3:A90))),"")</f>
        <v/>
      </c>
      <c r="V90" s="11" t="str">
        <f ca="1">IFERROR(INDEX(MAESTRO!V:V,_xludf.AGGREGATE(15,6,ROW(MAESTRO!$B$3:$B$1000)/((MAESTRO!$B$3:$B$1000="ASMAR DIRECCIÓN")*(UPPER(MAESTRO!$L$3:$L$1000)="CONFIRMADO")),ROWS($A$3:A90))),"")</f>
        <v/>
      </c>
      <c r="W90" s="11" t="str">
        <f ca="1">IFERROR(INDEX(MAESTRO!W:W,_xludf.AGGREGATE(15,6,ROW(MAESTRO!$B$3:$B$1000)/((MAESTRO!$B$3:$B$1000="ASMAR DIRECCIÓN")*(UPPER(MAESTRO!$L$3:$L$1000)="CONFIRMADO")),ROWS($A$3:A90))),"")</f>
        <v/>
      </c>
      <c r="X90" s="11" t="str">
        <f ca="1">IFERROR(INDEX(MAESTRO!X:X,_xludf.AGGREGATE(15,6,ROW(MAESTRO!$B$3:$B$1000)/((MAESTRO!$B$3:$B$1000="ASMAR DIRECCIÓN")*(UPPER(MAESTRO!$L$3:$L$1000)="CONFIRMADO")),ROWS($A$3:A90))),"")</f>
        <v/>
      </c>
    </row>
    <row r="91" spans="1:24" ht="22.05" customHeight="1">
      <c r="A91" s="10" t="str">
        <f ca="1">IFERROR(INDEX(MAESTRO!A:A,_xludf.AGGREGATE(15,6,ROW(MAESTRO!$B$3:$B$1000)/((MAESTRO!$B$3:$B$1000="ASMAR DIRECCIÓN")*(UPPER(MAESTRO!$L$3:$L$1000)="CONFIRMADO")),ROWS($A$3:A91))),"")</f>
        <v/>
      </c>
      <c r="B91" s="10" t="str">
        <f ca="1">IFERROR(INDEX(MAESTRO!B:B,_xludf.AGGREGATE(15,6,ROW(MAESTRO!$B$3:$B$1000)/((MAESTRO!$B$3:$B$1000="ASMAR DIRECCIÓN")*(UPPER(MAESTRO!$L$3:$L$1000)="CONFIRMADO")),ROWS($A$3:A91))),"")</f>
        <v/>
      </c>
      <c r="C91" s="10" t="str">
        <f ca="1">IFERROR(INDEX(MAESTRO!C:C,_xludf.AGGREGATE(15,6,ROW(MAESTRO!$B$3:$B$1000)/((MAESTRO!$B$3:$B$1000="ASMAR DIRECCIÓN")*(UPPER(MAESTRO!$L$3:$L$1000)="CONFIRMADO")),ROWS($A$3:A91))),"")</f>
        <v/>
      </c>
      <c r="D91" s="10" t="str">
        <f ca="1">IFERROR(INDEX(MAESTRO!D:D,_xludf.AGGREGATE(15,6,ROW(MAESTRO!$B$3:$B$1000)/((MAESTRO!$B$3:$B$1000="ASMAR DIRECCIÓN")*(UPPER(MAESTRO!$L$3:$L$1000)="CONFIRMADO")),ROWS($A$3:A91))),"")</f>
        <v/>
      </c>
      <c r="E91" s="10" t="str">
        <f ca="1">IFERROR(INDEX(MAESTRO!E:E,_xludf.AGGREGATE(15,6,ROW(MAESTRO!$B$3:$B$1000)/((MAESTRO!$B$3:$B$1000="ASMAR DIRECCIÓN")*(UPPER(MAESTRO!$L$3:$L$1000)="CONFIRMADO")),ROWS($A$3:A91))),"")</f>
        <v/>
      </c>
      <c r="F91" s="10" t="str">
        <f ca="1">IFERROR(INDEX(MAESTRO!F:F,_xludf.AGGREGATE(15,6,ROW(MAESTRO!$B$3:$B$1000)/((MAESTRO!$B$3:$B$1000="ASMAR DIRECCIÓN")*(UPPER(MAESTRO!$L$3:$L$1000)="CONFIRMADO")),ROWS($A$3:A91))),"")</f>
        <v/>
      </c>
      <c r="G91" s="10" t="str">
        <f ca="1">IFERROR(INDEX(MAESTRO!G:G,_xludf.AGGREGATE(15,6,ROW(MAESTRO!$B$3:$B$1000)/((MAESTRO!$B$3:$B$1000="ASMAR DIRECCIÓN")*(UPPER(MAESTRO!$L$3:$L$1000)="CONFIRMADO")),ROWS($A$3:A91))),"")</f>
        <v/>
      </c>
      <c r="H91" s="10" t="str">
        <f ca="1">IFERROR(INDEX(MAESTRO!H:H,_xludf.AGGREGATE(15,6,ROW(MAESTRO!$B$3:$B$1000)/((MAESTRO!$B$3:$B$1000="ASMAR DIRECCIÓN")*(UPPER(MAESTRO!$L$3:$L$1000)="CONFIRMADO")),ROWS($A$3:A91))),"")</f>
        <v/>
      </c>
      <c r="I91" s="10" t="str">
        <f ca="1">IFERROR(INDEX(MAESTRO!I:I,_xludf.AGGREGATE(15,6,ROW(MAESTRO!$B$3:$B$1000)/((MAESTRO!$B$3:$B$1000="ASMAR DIRECCIÓN")*(UPPER(MAESTRO!$L$3:$L$1000)="CONFIRMADO")),ROWS($A$3:A91))),"")</f>
        <v/>
      </c>
      <c r="J91" s="10" t="str">
        <f ca="1">IFERROR(INDEX(MAESTRO!J:J,_xludf.AGGREGATE(15,6,ROW(MAESTRO!$B$3:$B$1000)/((MAESTRO!$B$3:$B$1000="ASMAR DIRECCIÓN")*(UPPER(MAESTRO!$L$3:$L$1000)="CONFIRMADO")),ROWS($A$3:A91))),"")</f>
        <v/>
      </c>
      <c r="K91" s="10" t="str">
        <f ca="1">IFERROR(INDEX(MAESTRO!K:K,_xludf.AGGREGATE(15,6,ROW(MAESTRO!$B$3:$B$1000)/((MAESTRO!$B$3:$B$1000="ASMAR DIRECCIÓN")*(UPPER(MAESTRO!$L$3:$L$1000)="CONFIRMADO")),ROWS($A$3:A91))),"")</f>
        <v/>
      </c>
      <c r="L91" s="10" t="str">
        <f ca="1">IFERROR(INDEX(MAESTRO!L:L,_xludf.AGGREGATE(15,6,ROW(MAESTRO!$B$3:$B$1000)/((MAESTRO!$B$3:$B$1000="ASMAR DIRECCIÓN")*(UPPER(MAESTRO!$L$3:$L$1000)="CONFIRMADO")),ROWS($A$3:A91))),"")</f>
        <v/>
      </c>
      <c r="M91" s="10" t="str">
        <f ca="1">IFERROR(INDEX(MAESTRO!M:M,_xludf.AGGREGATE(15,6,ROW(MAESTRO!$B$3:$B$1000)/((MAESTRO!$B$3:$B$1000="ASMAR DIRECCIÓN")*(UPPER(MAESTRO!$L$3:$L$1000)="CONFIRMADO")),ROWS($A$3:A91))),"")</f>
        <v/>
      </c>
      <c r="N91" s="10" t="str">
        <f ca="1">IFERROR(INDEX(MAESTRO!N:N,_xludf.AGGREGATE(15,6,ROW(MAESTRO!$B$3:$B$1000)/((MAESTRO!$B$3:$B$1000="ASMAR DIRECCIÓN")*(UPPER(MAESTRO!$L$3:$L$1000)="CONFIRMADO")),ROWS($A$3:A91))),"")</f>
        <v/>
      </c>
      <c r="O91" s="10" t="str">
        <f ca="1">IFERROR(INDEX(MAESTRO!O:O,_xludf.AGGREGATE(15,6,ROW(MAESTRO!$B$3:$B$1000)/((MAESTRO!$B$3:$B$1000="ASMAR DIRECCIÓN")*(UPPER(MAESTRO!$L$3:$L$1000)="CONFIRMADO")),ROWS($A$3:A91))),"")</f>
        <v/>
      </c>
      <c r="P91" s="10" t="str">
        <f ca="1">IFERROR(INDEX(MAESTRO!P:P,_xludf.AGGREGATE(15,6,ROW(MAESTRO!$B$3:$B$1000)/((MAESTRO!$B$3:$B$1000="ASMAR DIRECCIÓN")*(UPPER(MAESTRO!$L$3:$L$1000)="CONFIRMADO")),ROWS($A$3:A91))),"")</f>
        <v/>
      </c>
      <c r="Q91" s="10" t="str">
        <f ca="1">IFERROR(INDEX(MAESTRO!Q:Q,_xludf.AGGREGATE(15,6,ROW(MAESTRO!$B$3:$B$1000)/((MAESTRO!$B$3:$B$1000="ASMAR DIRECCIÓN")*(UPPER(MAESTRO!$L$3:$L$1000)="CONFIRMADO")),ROWS($A$3:A91))),"")</f>
        <v/>
      </c>
      <c r="R91" s="10" t="str">
        <f ca="1">IFERROR(INDEX(MAESTRO!R:R,_xludf.AGGREGATE(15,6,ROW(MAESTRO!$B$3:$B$1000)/((MAESTRO!$B$3:$B$1000="ASMAR DIRECCIÓN")*(UPPER(MAESTRO!$L$3:$L$1000)="CONFIRMADO")),ROWS($A$3:A91))),"")</f>
        <v/>
      </c>
      <c r="S91" s="10" t="str">
        <f ca="1">IFERROR(INDEX(MAESTRO!S:S,_xludf.AGGREGATE(15,6,ROW(MAESTRO!$B$3:$B$1000)/((MAESTRO!$B$3:$B$1000="ASMAR DIRECCIÓN")*(UPPER(MAESTRO!$L$3:$L$1000)="CONFIRMADO")),ROWS($A$3:A91))),"")</f>
        <v/>
      </c>
      <c r="T91" s="10" t="str">
        <f ca="1">IFERROR(INDEX(MAESTRO!T:T,_xludf.AGGREGATE(15,6,ROW(MAESTRO!$B$3:$B$1000)/((MAESTRO!$B$3:$B$1000="ASMAR DIRECCIÓN")*(UPPER(MAESTRO!$L$3:$L$1000)="CONFIRMADO")),ROWS($A$3:A91))),"")</f>
        <v/>
      </c>
      <c r="U91" s="10" t="str">
        <f ca="1">IFERROR(INDEX(MAESTRO!U:U,_xludf.AGGREGATE(15,6,ROW(MAESTRO!$B$3:$B$1000)/((MAESTRO!$B$3:$B$1000="ASMAR DIRECCIÓN")*(UPPER(MAESTRO!$L$3:$L$1000)="CONFIRMADO")),ROWS($A$3:A91))),"")</f>
        <v/>
      </c>
      <c r="V91" s="10" t="str">
        <f ca="1">IFERROR(INDEX(MAESTRO!V:V,_xludf.AGGREGATE(15,6,ROW(MAESTRO!$B$3:$B$1000)/((MAESTRO!$B$3:$B$1000="ASMAR DIRECCIÓN")*(UPPER(MAESTRO!$L$3:$L$1000)="CONFIRMADO")),ROWS($A$3:A91))),"")</f>
        <v/>
      </c>
      <c r="W91" s="10" t="str">
        <f ca="1">IFERROR(INDEX(MAESTRO!W:W,_xludf.AGGREGATE(15,6,ROW(MAESTRO!$B$3:$B$1000)/((MAESTRO!$B$3:$B$1000="ASMAR DIRECCIÓN")*(UPPER(MAESTRO!$L$3:$L$1000)="CONFIRMADO")),ROWS($A$3:A91))),"")</f>
        <v/>
      </c>
      <c r="X91" s="10" t="str">
        <f ca="1">IFERROR(INDEX(MAESTRO!X:X,_xludf.AGGREGATE(15,6,ROW(MAESTRO!$B$3:$B$1000)/((MAESTRO!$B$3:$B$1000="ASMAR DIRECCIÓN")*(UPPER(MAESTRO!$L$3:$L$1000)="CONFIRMADO")),ROWS($A$3:A91))),"")</f>
        <v/>
      </c>
    </row>
    <row r="92" spans="1:24" ht="22.05" customHeight="1">
      <c r="A92" s="11" t="str">
        <f ca="1">IFERROR(INDEX(MAESTRO!A:A,_xludf.AGGREGATE(15,6,ROW(MAESTRO!$B$3:$B$1000)/((MAESTRO!$B$3:$B$1000="ASMAR DIRECCIÓN")*(UPPER(MAESTRO!$L$3:$L$1000)="CONFIRMADO")),ROWS($A$3:A92))),"")</f>
        <v/>
      </c>
      <c r="B92" s="11" t="str">
        <f ca="1">IFERROR(INDEX(MAESTRO!B:B,_xludf.AGGREGATE(15,6,ROW(MAESTRO!$B$3:$B$1000)/((MAESTRO!$B$3:$B$1000="ASMAR DIRECCIÓN")*(UPPER(MAESTRO!$L$3:$L$1000)="CONFIRMADO")),ROWS($A$3:A92))),"")</f>
        <v/>
      </c>
      <c r="C92" s="11" t="str">
        <f ca="1">IFERROR(INDEX(MAESTRO!C:C,_xludf.AGGREGATE(15,6,ROW(MAESTRO!$B$3:$B$1000)/((MAESTRO!$B$3:$B$1000="ASMAR DIRECCIÓN")*(UPPER(MAESTRO!$L$3:$L$1000)="CONFIRMADO")),ROWS($A$3:A92))),"")</f>
        <v/>
      </c>
      <c r="D92" s="11" t="str">
        <f ca="1">IFERROR(INDEX(MAESTRO!D:D,_xludf.AGGREGATE(15,6,ROW(MAESTRO!$B$3:$B$1000)/((MAESTRO!$B$3:$B$1000="ASMAR DIRECCIÓN")*(UPPER(MAESTRO!$L$3:$L$1000)="CONFIRMADO")),ROWS($A$3:A92))),"")</f>
        <v/>
      </c>
      <c r="E92" s="11" t="str">
        <f ca="1">IFERROR(INDEX(MAESTRO!E:E,_xludf.AGGREGATE(15,6,ROW(MAESTRO!$B$3:$B$1000)/((MAESTRO!$B$3:$B$1000="ASMAR DIRECCIÓN")*(UPPER(MAESTRO!$L$3:$L$1000)="CONFIRMADO")),ROWS($A$3:A92))),"")</f>
        <v/>
      </c>
      <c r="F92" s="11" t="str">
        <f ca="1">IFERROR(INDEX(MAESTRO!F:F,_xludf.AGGREGATE(15,6,ROW(MAESTRO!$B$3:$B$1000)/((MAESTRO!$B$3:$B$1000="ASMAR DIRECCIÓN")*(UPPER(MAESTRO!$L$3:$L$1000)="CONFIRMADO")),ROWS($A$3:A92))),"")</f>
        <v/>
      </c>
      <c r="G92" s="11" t="str">
        <f ca="1">IFERROR(INDEX(MAESTRO!G:G,_xludf.AGGREGATE(15,6,ROW(MAESTRO!$B$3:$B$1000)/((MAESTRO!$B$3:$B$1000="ASMAR DIRECCIÓN")*(UPPER(MAESTRO!$L$3:$L$1000)="CONFIRMADO")),ROWS($A$3:A92))),"")</f>
        <v/>
      </c>
      <c r="H92" s="11" t="str">
        <f ca="1">IFERROR(INDEX(MAESTRO!H:H,_xludf.AGGREGATE(15,6,ROW(MAESTRO!$B$3:$B$1000)/((MAESTRO!$B$3:$B$1000="ASMAR DIRECCIÓN")*(UPPER(MAESTRO!$L$3:$L$1000)="CONFIRMADO")),ROWS($A$3:A92))),"")</f>
        <v/>
      </c>
      <c r="I92" s="11" t="str">
        <f ca="1">IFERROR(INDEX(MAESTRO!I:I,_xludf.AGGREGATE(15,6,ROW(MAESTRO!$B$3:$B$1000)/((MAESTRO!$B$3:$B$1000="ASMAR DIRECCIÓN")*(UPPER(MAESTRO!$L$3:$L$1000)="CONFIRMADO")),ROWS($A$3:A92))),"")</f>
        <v/>
      </c>
      <c r="J92" s="11" t="str">
        <f ca="1">IFERROR(INDEX(MAESTRO!J:J,_xludf.AGGREGATE(15,6,ROW(MAESTRO!$B$3:$B$1000)/((MAESTRO!$B$3:$B$1000="ASMAR DIRECCIÓN")*(UPPER(MAESTRO!$L$3:$L$1000)="CONFIRMADO")),ROWS($A$3:A92))),"")</f>
        <v/>
      </c>
      <c r="K92" s="11" t="str">
        <f ca="1">IFERROR(INDEX(MAESTRO!K:K,_xludf.AGGREGATE(15,6,ROW(MAESTRO!$B$3:$B$1000)/((MAESTRO!$B$3:$B$1000="ASMAR DIRECCIÓN")*(UPPER(MAESTRO!$L$3:$L$1000)="CONFIRMADO")),ROWS($A$3:A92))),"")</f>
        <v/>
      </c>
      <c r="L92" s="11" t="str">
        <f ca="1">IFERROR(INDEX(MAESTRO!L:L,_xludf.AGGREGATE(15,6,ROW(MAESTRO!$B$3:$B$1000)/((MAESTRO!$B$3:$B$1000="ASMAR DIRECCIÓN")*(UPPER(MAESTRO!$L$3:$L$1000)="CONFIRMADO")),ROWS($A$3:A92))),"")</f>
        <v/>
      </c>
      <c r="M92" s="11" t="str">
        <f ca="1">IFERROR(INDEX(MAESTRO!M:M,_xludf.AGGREGATE(15,6,ROW(MAESTRO!$B$3:$B$1000)/((MAESTRO!$B$3:$B$1000="ASMAR DIRECCIÓN")*(UPPER(MAESTRO!$L$3:$L$1000)="CONFIRMADO")),ROWS($A$3:A92))),"")</f>
        <v/>
      </c>
      <c r="N92" s="11" t="str">
        <f ca="1">IFERROR(INDEX(MAESTRO!N:N,_xludf.AGGREGATE(15,6,ROW(MAESTRO!$B$3:$B$1000)/((MAESTRO!$B$3:$B$1000="ASMAR DIRECCIÓN")*(UPPER(MAESTRO!$L$3:$L$1000)="CONFIRMADO")),ROWS($A$3:A92))),"")</f>
        <v/>
      </c>
      <c r="O92" s="11" t="str">
        <f ca="1">IFERROR(INDEX(MAESTRO!O:O,_xludf.AGGREGATE(15,6,ROW(MAESTRO!$B$3:$B$1000)/((MAESTRO!$B$3:$B$1000="ASMAR DIRECCIÓN")*(UPPER(MAESTRO!$L$3:$L$1000)="CONFIRMADO")),ROWS($A$3:A92))),"")</f>
        <v/>
      </c>
      <c r="P92" s="11" t="str">
        <f ca="1">IFERROR(INDEX(MAESTRO!P:P,_xludf.AGGREGATE(15,6,ROW(MAESTRO!$B$3:$B$1000)/((MAESTRO!$B$3:$B$1000="ASMAR DIRECCIÓN")*(UPPER(MAESTRO!$L$3:$L$1000)="CONFIRMADO")),ROWS($A$3:A92))),"")</f>
        <v/>
      </c>
      <c r="Q92" s="11" t="str">
        <f ca="1">IFERROR(INDEX(MAESTRO!Q:Q,_xludf.AGGREGATE(15,6,ROW(MAESTRO!$B$3:$B$1000)/((MAESTRO!$B$3:$B$1000="ASMAR DIRECCIÓN")*(UPPER(MAESTRO!$L$3:$L$1000)="CONFIRMADO")),ROWS($A$3:A92))),"")</f>
        <v/>
      </c>
      <c r="R92" s="11" t="str">
        <f ca="1">IFERROR(INDEX(MAESTRO!R:R,_xludf.AGGREGATE(15,6,ROW(MAESTRO!$B$3:$B$1000)/((MAESTRO!$B$3:$B$1000="ASMAR DIRECCIÓN")*(UPPER(MAESTRO!$L$3:$L$1000)="CONFIRMADO")),ROWS($A$3:A92))),"")</f>
        <v/>
      </c>
      <c r="S92" s="11" t="str">
        <f ca="1">IFERROR(INDEX(MAESTRO!S:S,_xludf.AGGREGATE(15,6,ROW(MAESTRO!$B$3:$B$1000)/((MAESTRO!$B$3:$B$1000="ASMAR DIRECCIÓN")*(UPPER(MAESTRO!$L$3:$L$1000)="CONFIRMADO")),ROWS($A$3:A92))),"")</f>
        <v/>
      </c>
      <c r="T92" s="11" t="str">
        <f ca="1">IFERROR(INDEX(MAESTRO!T:T,_xludf.AGGREGATE(15,6,ROW(MAESTRO!$B$3:$B$1000)/((MAESTRO!$B$3:$B$1000="ASMAR DIRECCIÓN")*(UPPER(MAESTRO!$L$3:$L$1000)="CONFIRMADO")),ROWS($A$3:A92))),"")</f>
        <v/>
      </c>
      <c r="U92" s="11" t="str">
        <f ca="1">IFERROR(INDEX(MAESTRO!U:U,_xludf.AGGREGATE(15,6,ROW(MAESTRO!$B$3:$B$1000)/((MAESTRO!$B$3:$B$1000="ASMAR DIRECCIÓN")*(UPPER(MAESTRO!$L$3:$L$1000)="CONFIRMADO")),ROWS($A$3:A92))),"")</f>
        <v/>
      </c>
      <c r="V92" s="11" t="str">
        <f ca="1">IFERROR(INDEX(MAESTRO!V:V,_xludf.AGGREGATE(15,6,ROW(MAESTRO!$B$3:$B$1000)/((MAESTRO!$B$3:$B$1000="ASMAR DIRECCIÓN")*(UPPER(MAESTRO!$L$3:$L$1000)="CONFIRMADO")),ROWS($A$3:A92))),"")</f>
        <v/>
      </c>
      <c r="W92" s="11" t="str">
        <f ca="1">IFERROR(INDEX(MAESTRO!W:W,_xludf.AGGREGATE(15,6,ROW(MAESTRO!$B$3:$B$1000)/((MAESTRO!$B$3:$B$1000="ASMAR DIRECCIÓN")*(UPPER(MAESTRO!$L$3:$L$1000)="CONFIRMADO")),ROWS($A$3:A92))),"")</f>
        <v/>
      </c>
      <c r="X92" s="11" t="str">
        <f ca="1">IFERROR(INDEX(MAESTRO!X:X,_xludf.AGGREGATE(15,6,ROW(MAESTRO!$B$3:$B$1000)/((MAESTRO!$B$3:$B$1000="ASMAR DIRECCIÓN")*(UPPER(MAESTRO!$L$3:$L$1000)="CONFIRMADO")),ROWS($A$3:A92))),"")</f>
        <v/>
      </c>
    </row>
    <row r="93" spans="1:24" ht="22.05" customHeight="1">
      <c r="A93" s="10" t="str">
        <f ca="1">IFERROR(INDEX(MAESTRO!A:A,_xludf.AGGREGATE(15,6,ROW(MAESTRO!$B$3:$B$1000)/((MAESTRO!$B$3:$B$1000="ASMAR DIRECCIÓN")*(UPPER(MAESTRO!$L$3:$L$1000)="CONFIRMADO")),ROWS($A$3:A93))),"")</f>
        <v/>
      </c>
      <c r="B93" s="10" t="str">
        <f ca="1">IFERROR(INDEX(MAESTRO!B:B,_xludf.AGGREGATE(15,6,ROW(MAESTRO!$B$3:$B$1000)/((MAESTRO!$B$3:$B$1000="ASMAR DIRECCIÓN")*(UPPER(MAESTRO!$L$3:$L$1000)="CONFIRMADO")),ROWS($A$3:A93))),"")</f>
        <v/>
      </c>
      <c r="C93" s="10" t="str">
        <f ca="1">IFERROR(INDEX(MAESTRO!C:C,_xludf.AGGREGATE(15,6,ROW(MAESTRO!$B$3:$B$1000)/((MAESTRO!$B$3:$B$1000="ASMAR DIRECCIÓN")*(UPPER(MAESTRO!$L$3:$L$1000)="CONFIRMADO")),ROWS($A$3:A93))),"")</f>
        <v/>
      </c>
      <c r="D93" s="10" t="str">
        <f ca="1">IFERROR(INDEX(MAESTRO!D:D,_xludf.AGGREGATE(15,6,ROW(MAESTRO!$B$3:$B$1000)/((MAESTRO!$B$3:$B$1000="ASMAR DIRECCIÓN")*(UPPER(MAESTRO!$L$3:$L$1000)="CONFIRMADO")),ROWS($A$3:A93))),"")</f>
        <v/>
      </c>
      <c r="E93" s="10" t="str">
        <f ca="1">IFERROR(INDEX(MAESTRO!E:E,_xludf.AGGREGATE(15,6,ROW(MAESTRO!$B$3:$B$1000)/((MAESTRO!$B$3:$B$1000="ASMAR DIRECCIÓN")*(UPPER(MAESTRO!$L$3:$L$1000)="CONFIRMADO")),ROWS($A$3:A93))),"")</f>
        <v/>
      </c>
      <c r="F93" s="10" t="str">
        <f ca="1">IFERROR(INDEX(MAESTRO!F:F,_xludf.AGGREGATE(15,6,ROW(MAESTRO!$B$3:$B$1000)/((MAESTRO!$B$3:$B$1000="ASMAR DIRECCIÓN")*(UPPER(MAESTRO!$L$3:$L$1000)="CONFIRMADO")),ROWS($A$3:A93))),"")</f>
        <v/>
      </c>
      <c r="G93" s="10" t="str">
        <f ca="1">IFERROR(INDEX(MAESTRO!G:G,_xludf.AGGREGATE(15,6,ROW(MAESTRO!$B$3:$B$1000)/((MAESTRO!$B$3:$B$1000="ASMAR DIRECCIÓN")*(UPPER(MAESTRO!$L$3:$L$1000)="CONFIRMADO")),ROWS($A$3:A93))),"")</f>
        <v/>
      </c>
      <c r="H93" s="10" t="str">
        <f ca="1">IFERROR(INDEX(MAESTRO!H:H,_xludf.AGGREGATE(15,6,ROW(MAESTRO!$B$3:$B$1000)/((MAESTRO!$B$3:$B$1000="ASMAR DIRECCIÓN")*(UPPER(MAESTRO!$L$3:$L$1000)="CONFIRMADO")),ROWS($A$3:A93))),"")</f>
        <v/>
      </c>
      <c r="I93" s="10" t="str">
        <f ca="1">IFERROR(INDEX(MAESTRO!I:I,_xludf.AGGREGATE(15,6,ROW(MAESTRO!$B$3:$B$1000)/((MAESTRO!$B$3:$B$1000="ASMAR DIRECCIÓN")*(UPPER(MAESTRO!$L$3:$L$1000)="CONFIRMADO")),ROWS($A$3:A93))),"")</f>
        <v/>
      </c>
      <c r="J93" s="10" t="str">
        <f ca="1">IFERROR(INDEX(MAESTRO!J:J,_xludf.AGGREGATE(15,6,ROW(MAESTRO!$B$3:$B$1000)/((MAESTRO!$B$3:$B$1000="ASMAR DIRECCIÓN")*(UPPER(MAESTRO!$L$3:$L$1000)="CONFIRMADO")),ROWS($A$3:A93))),"")</f>
        <v/>
      </c>
      <c r="K93" s="10" t="str">
        <f ca="1">IFERROR(INDEX(MAESTRO!K:K,_xludf.AGGREGATE(15,6,ROW(MAESTRO!$B$3:$B$1000)/((MAESTRO!$B$3:$B$1000="ASMAR DIRECCIÓN")*(UPPER(MAESTRO!$L$3:$L$1000)="CONFIRMADO")),ROWS($A$3:A93))),"")</f>
        <v/>
      </c>
      <c r="L93" s="10" t="str">
        <f ca="1">IFERROR(INDEX(MAESTRO!L:L,_xludf.AGGREGATE(15,6,ROW(MAESTRO!$B$3:$B$1000)/((MAESTRO!$B$3:$B$1000="ASMAR DIRECCIÓN")*(UPPER(MAESTRO!$L$3:$L$1000)="CONFIRMADO")),ROWS($A$3:A93))),"")</f>
        <v/>
      </c>
      <c r="M93" s="10" t="str">
        <f ca="1">IFERROR(INDEX(MAESTRO!M:M,_xludf.AGGREGATE(15,6,ROW(MAESTRO!$B$3:$B$1000)/((MAESTRO!$B$3:$B$1000="ASMAR DIRECCIÓN")*(UPPER(MAESTRO!$L$3:$L$1000)="CONFIRMADO")),ROWS($A$3:A93))),"")</f>
        <v/>
      </c>
      <c r="N93" s="10" t="str">
        <f ca="1">IFERROR(INDEX(MAESTRO!N:N,_xludf.AGGREGATE(15,6,ROW(MAESTRO!$B$3:$B$1000)/((MAESTRO!$B$3:$B$1000="ASMAR DIRECCIÓN")*(UPPER(MAESTRO!$L$3:$L$1000)="CONFIRMADO")),ROWS($A$3:A93))),"")</f>
        <v/>
      </c>
      <c r="O93" s="10" t="str">
        <f ca="1">IFERROR(INDEX(MAESTRO!O:O,_xludf.AGGREGATE(15,6,ROW(MAESTRO!$B$3:$B$1000)/((MAESTRO!$B$3:$B$1000="ASMAR DIRECCIÓN")*(UPPER(MAESTRO!$L$3:$L$1000)="CONFIRMADO")),ROWS($A$3:A93))),"")</f>
        <v/>
      </c>
      <c r="P93" s="10" t="str">
        <f ca="1">IFERROR(INDEX(MAESTRO!P:P,_xludf.AGGREGATE(15,6,ROW(MAESTRO!$B$3:$B$1000)/((MAESTRO!$B$3:$B$1000="ASMAR DIRECCIÓN")*(UPPER(MAESTRO!$L$3:$L$1000)="CONFIRMADO")),ROWS($A$3:A93))),"")</f>
        <v/>
      </c>
      <c r="Q93" s="10" t="str">
        <f ca="1">IFERROR(INDEX(MAESTRO!Q:Q,_xludf.AGGREGATE(15,6,ROW(MAESTRO!$B$3:$B$1000)/((MAESTRO!$B$3:$B$1000="ASMAR DIRECCIÓN")*(UPPER(MAESTRO!$L$3:$L$1000)="CONFIRMADO")),ROWS($A$3:A93))),"")</f>
        <v/>
      </c>
      <c r="R93" s="10" t="str">
        <f ca="1">IFERROR(INDEX(MAESTRO!R:R,_xludf.AGGREGATE(15,6,ROW(MAESTRO!$B$3:$B$1000)/((MAESTRO!$B$3:$B$1000="ASMAR DIRECCIÓN")*(UPPER(MAESTRO!$L$3:$L$1000)="CONFIRMADO")),ROWS($A$3:A93))),"")</f>
        <v/>
      </c>
      <c r="S93" s="10" t="str">
        <f ca="1">IFERROR(INDEX(MAESTRO!S:S,_xludf.AGGREGATE(15,6,ROW(MAESTRO!$B$3:$B$1000)/((MAESTRO!$B$3:$B$1000="ASMAR DIRECCIÓN")*(UPPER(MAESTRO!$L$3:$L$1000)="CONFIRMADO")),ROWS($A$3:A93))),"")</f>
        <v/>
      </c>
      <c r="T93" s="10" t="str">
        <f ca="1">IFERROR(INDEX(MAESTRO!T:T,_xludf.AGGREGATE(15,6,ROW(MAESTRO!$B$3:$B$1000)/((MAESTRO!$B$3:$B$1000="ASMAR DIRECCIÓN")*(UPPER(MAESTRO!$L$3:$L$1000)="CONFIRMADO")),ROWS($A$3:A93))),"")</f>
        <v/>
      </c>
      <c r="U93" s="10" t="str">
        <f ca="1">IFERROR(INDEX(MAESTRO!U:U,_xludf.AGGREGATE(15,6,ROW(MAESTRO!$B$3:$B$1000)/((MAESTRO!$B$3:$B$1000="ASMAR DIRECCIÓN")*(UPPER(MAESTRO!$L$3:$L$1000)="CONFIRMADO")),ROWS($A$3:A93))),"")</f>
        <v/>
      </c>
      <c r="V93" s="10" t="str">
        <f ca="1">IFERROR(INDEX(MAESTRO!V:V,_xludf.AGGREGATE(15,6,ROW(MAESTRO!$B$3:$B$1000)/((MAESTRO!$B$3:$B$1000="ASMAR DIRECCIÓN")*(UPPER(MAESTRO!$L$3:$L$1000)="CONFIRMADO")),ROWS($A$3:A93))),"")</f>
        <v/>
      </c>
      <c r="W93" s="10" t="str">
        <f ca="1">IFERROR(INDEX(MAESTRO!W:W,_xludf.AGGREGATE(15,6,ROW(MAESTRO!$B$3:$B$1000)/((MAESTRO!$B$3:$B$1000="ASMAR DIRECCIÓN")*(UPPER(MAESTRO!$L$3:$L$1000)="CONFIRMADO")),ROWS($A$3:A93))),"")</f>
        <v/>
      </c>
      <c r="X93" s="10" t="str">
        <f ca="1">IFERROR(INDEX(MAESTRO!X:X,_xludf.AGGREGATE(15,6,ROW(MAESTRO!$B$3:$B$1000)/((MAESTRO!$B$3:$B$1000="ASMAR DIRECCIÓN")*(UPPER(MAESTRO!$L$3:$L$1000)="CONFIRMADO")),ROWS($A$3:A93))),"")</f>
        <v/>
      </c>
    </row>
    <row r="94" spans="1:24" ht="22.05" customHeight="1">
      <c r="A94" s="11" t="str">
        <f ca="1">IFERROR(INDEX(MAESTRO!A:A,_xludf.AGGREGATE(15,6,ROW(MAESTRO!$B$3:$B$1000)/((MAESTRO!$B$3:$B$1000="ASMAR DIRECCIÓN")*(UPPER(MAESTRO!$L$3:$L$1000)="CONFIRMADO")),ROWS($A$3:A94))),"")</f>
        <v/>
      </c>
      <c r="B94" s="11" t="str">
        <f ca="1">IFERROR(INDEX(MAESTRO!B:B,_xludf.AGGREGATE(15,6,ROW(MAESTRO!$B$3:$B$1000)/((MAESTRO!$B$3:$B$1000="ASMAR DIRECCIÓN")*(UPPER(MAESTRO!$L$3:$L$1000)="CONFIRMADO")),ROWS($A$3:A94))),"")</f>
        <v/>
      </c>
      <c r="C94" s="11" t="str">
        <f ca="1">IFERROR(INDEX(MAESTRO!C:C,_xludf.AGGREGATE(15,6,ROW(MAESTRO!$B$3:$B$1000)/((MAESTRO!$B$3:$B$1000="ASMAR DIRECCIÓN")*(UPPER(MAESTRO!$L$3:$L$1000)="CONFIRMADO")),ROWS($A$3:A94))),"")</f>
        <v/>
      </c>
      <c r="D94" s="11" t="str">
        <f ca="1">IFERROR(INDEX(MAESTRO!D:D,_xludf.AGGREGATE(15,6,ROW(MAESTRO!$B$3:$B$1000)/((MAESTRO!$B$3:$B$1000="ASMAR DIRECCIÓN")*(UPPER(MAESTRO!$L$3:$L$1000)="CONFIRMADO")),ROWS($A$3:A94))),"")</f>
        <v/>
      </c>
      <c r="E94" s="11" t="str">
        <f ca="1">IFERROR(INDEX(MAESTRO!E:E,_xludf.AGGREGATE(15,6,ROW(MAESTRO!$B$3:$B$1000)/((MAESTRO!$B$3:$B$1000="ASMAR DIRECCIÓN")*(UPPER(MAESTRO!$L$3:$L$1000)="CONFIRMADO")),ROWS($A$3:A94))),"")</f>
        <v/>
      </c>
      <c r="F94" s="11" t="str">
        <f ca="1">IFERROR(INDEX(MAESTRO!F:F,_xludf.AGGREGATE(15,6,ROW(MAESTRO!$B$3:$B$1000)/((MAESTRO!$B$3:$B$1000="ASMAR DIRECCIÓN")*(UPPER(MAESTRO!$L$3:$L$1000)="CONFIRMADO")),ROWS($A$3:A94))),"")</f>
        <v/>
      </c>
      <c r="G94" s="11" t="str">
        <f ca="1">IFERROR(INDEX(MAESTRO!G:G,_xludf.AGGREGATE(15,6,ROW(MAESTRO!$B$3:$B$1000)/((MAESTRO!$B$3:$B$1000="ASMAR DIRECCIÓN")*(UPPER(MAESTRO!$L$3:$L$1000)="CONFIRMADO")),ROWS($A$3:A94))),"")</f>
        <v/>
      </c>
      <c r="H94" s="11" t="str">
        <f ca="1">IFERROR(INDEX(MAESTRO!H:H,_xludf.AGGREGATE(15,6,ROW(MAESTRO!$B$3:$B$1000)/((MAESTRO!$B$3:$B$1000="ASMAR DIRECCIÓN")*(UPPER(MAESTRO!$L$3:$L$1000)="CONFIRMADO")),ROWS($A$3:A94))),"")</f>
        <v/>
      </c>
      <c r="I94" s="11" t="str">
        <f ca="1">IFERROR(INDEX(MAESTRO!I:I,_xludf.AGGREGATE(15,6,ROW(MAESTRO!$B$3:$B$1000)/((MAESTRO!$B$3:$B$1000="ASMAR DIRECCIÓN")*(UPPER(MAESTRO!$L$3:$L$1000)="CONFIRMADO")),ROWS($A$3:A94))),"")</f>
        <v/>
      </c>
      <c r="J94" s="11" t="str">
        <f ca="1">IFERROR(INDEX(MAESTRO!J:J,_xludf.AGGREGATE(15,6,ROW(MAESTRO!$B$3:$B$1000)/((MAESTRO!$B$3:$B$1000="ASMAR DIRECCIÓN")*(UPPER(MAESTRO!$L$3:$L$1000)="CONFIRMADO")),ROWS($A$3:A94))),"")</f>
        <v/>
      </c>
      <c r="K94" s="11" t="str">
        <f ca="1">IFERROR(INDEX(MAESTRO!K:K,_xludf.AGGREGATE(15,6,ROW(MAESTRO!$B$3:$B$1000)/((MAESTRO!$B$3:$B$1000="ASMAR DIRECCIÓN")*(UPPER(MAESTRO!$L$3:$L$1000)="CONFIRMADO")),ROWS($A$3:A94))),"")</f>
        <v/>
      </c>
      <c r="L94" s="11" t="str">
        <f ca="1">IFERROR(INDEX(MAESTRO!L:L,_xludf.AGGREGATE(15,6,ROW(MAESTRO!$B$3:$B$1000)/((MAESTRO!$B$3:$B$1000="ASMAR DIRECCIÓN")*(UPPER(MAESTRO!$L$3:$L$1000)="CONFIRMADO")),ROWS($A$3:A94))),"")</f>
        <v/>
      </c>
      <c r="M94" s="11" t="str">
        <f ca="1">IFERROR(INDEX(MAESTRO!M:M,_xludf.AGGREGATE(15,6,ROW(MAESTRO!$B$3:$B$1000)/((MAESTRO!$B$3:$B$1000="ASMAR DIRECCIÓN")*(UPPER(MAESTRO!$L$3:$L$1000)="CONFIRMADO")),ROWS($A$3:A94))),"")</f>
        <v/>
      </c>
      <c r="N94" s="11" t="str">
        <f ca="1">IFERROR(INDEX(MAESTRO!N:N,_xludf.AGGREGATE(15,6,ROW(MAESTRO!$B$3:$B$1000)/((MAESTRO!$B$3:$B$1000="ASMAR DIRECCIÓN")*(UPPER(MAESTRO!$L$3:$L$1000)="CONFIRMADO")),ROWS($A$3:A94))),"")</f>
        <v/>
      </c>
      <c r="O94" s="11" t="str">
        <f ca="1">IFERROR(INDEX(MAESTRO!O:O,_xludf.AGGREGATE(15,6,ROW(MAESTRO!$B$3:$B$1000)/((MAESTRO!$B$3:$B$1000="ASMAR DIRECCIÓN")*(UPPER(MAESTRO!$L$3:$L$1000)="CONFIRMADO")),ROWS($A$3:A94))),"")</f>
        <v/>
      </c>
      <c r="P94" s="11" t="str">
        <f ca="1">IFERROR(INDEX(MAESTRO!P:P,_xludf.AGGREGATE(15,6,ROW(MAESTRO!$B$3:$B$1000)/((MAESTRO!$B$3:$B$1000="ASMAR DIRECCIÓN")*(UPPER(MAESTRO!$L$3:$L$1000)="CONFIRMADO")),ROWS($A$3:A94))),"")</f>
        <v/>
      </c>
      <c r="Q94" s="11" t="str">
        <f ca="1">IFERROR(INDEX(MAESTRO!Q:Q,_xludf.AGGREGATE(15,6,ROW(MAESTRO!$B$3:$B$1000)/((MAESTRO!$B$3:$B$1000="ASMAR DIRECCIÓN")*(UPPER(MAESTRO!$L$3:$L$1000)="CONFIRMADO")),ROWS($A$3:A94))),"")</f>
        <v/>
      </c>
      <c r="R94" s="11" t="str">
        <f ca="1">IFERROR(INDEX(MAESTRO!R:R,_xludf.AGGREGATE(15,6,ROW(MAESTRO!$B$3:$B$1000)/((MAESTRO!$B$3:$B$1000="ASMAR DIRECCIÓN")*(UPPER(MAESTRO!$L$3:$L$1000)="CONFIRMADO")),ROWS($A$3:A94))),"")</f>
        <v/>
      </c>
      <c r="S94" s="11" t="str">
        <f ca="1">IFERROR(INDEX(MAESTRO!S:S,_xludf.AGGREGATE(15,6,ROW(MAESTRO!$B$3:$B$1000)/((MAESTRO!$B$3:$B$1000="ASMAR DIRECCIÓN")*(UPPER(MAESTRO!$L$3:$L$1000)="CONFIRMADO")),ROWS($A$3:A94))),"")</f>
        <v/>
      </c>
      <c r="T94" s="11" t="str">
        <f ca="1">IFERROR(INDEX(MAESTRO!T:T,_xludf.AGGREGATE(15,6,ROW(MAESTRO!$B$3:$B$1000)/((MAESTRO!$B$3:$B$1000="ASMAR DIRECCIÓN")*(UPPER(MAESTRO!$L$3:$L$1000)="CONFIRMADO")),ROWS($A$3:A94))),"")</f>
        <v/>
      </c>
      <c r="U94" s="11" t="str">
        <f ca="1">IFERROR(INDEX(MAESTRO!U:U,_xludf.AGGREGATE(15,6,ROW(MAESTRO!$B$3:$B$1000)/((MAESTRO!$B$3:$B$1000="ASMAR DIRECCIÓN")*(UPPER(MAESTRO!$L$3:$L$1000)="CONFIRMADO")),ROWS($A$3:A94))),"")</f>
        <v/>
      </c>
      <c r="V94" s="11" t="str">
        <f ca="1">IFERROR(INDEX(MAESTRO!V:V,_xludf.AGGREGATE(15,6,ROW(MAESTRO!$B$3:$B$1000)/((MAESTRO!$B$3:$B$1000="ASMAR DIRECCIÓN")*(UPPER(MAESTRO!$L$3:$L$1000)="CONFIRMADO")),ROWS($A$3:A94))),"")</f>
        <v/>
      </c>
      <c r="W94" s="11" t="str">
        <f ca="1">IFERROR(INDEX(MAESTRO!W:W,_xludf.AGGREGATE(15,6,ROW(MAESTRO!$B$3:$B$1000)/((MAESTRO!$B$3:$B$1000="ASMAR DIRECCIÓN")*(UPPER(MAESTRO!$L$3:$L$1000)="CONFIRMADO")),ROWS($A$3:A94))),"")</f>
        <v/>
      </c>
      <c r="X94" s="11" t="str">
        <f ca="1">IFERROR(INDEX(MAESTRO!X:X,_xludf.AGGREGATE(15,6,ROW(MAESTRO!$B$3:$B$1000)/((MAESTRO!$B$3:$B$1000="ASMAR DIRECCIÓN")*(UPPER(MAESTRO!$L$3:$L$1000)="CONFIRMADO")),ROWS($A$3:A94))),"")</f>
        <v/>
      </c>
    </row>
    <row r="95" spans="1:24" ht="22.05" customHeight="1">
      <c r="A95" s="10" t="str">
        <f ca="1">IFERROR(INDEX(MAESTRO!A:A,_xludf.AGGREGATE(15,6,ROW(MAESTRO!$B$3:$B$1000)/((MAESTRO!$B$3:$B$1000="ASMAR DIRECCIÓN")*(UPPER(MAESTRO!$L$3:$L$1000)="CONFIRMADO")),ROWS($A$3:A95))),"")</f>
        <v/>
      </c>
      <c r="B95" s="10" t="str">
        <f ca="1">IFERROR(INDEX(MAESTRO!B:B,_xludf.AGGREGATE(15,6,ROW(MAESTRO!$B$3:$B$1000)/((MAESTRO!$B$3:$B$1000="ASMAR DIRECCIÓN")*(UPPER(MAESTRO!$L$3:$L$1000)="CONFIRMADO")),ROWS($A$3:A95))),"")</f>
        <v/>
      </c>
      <c r="C95" s="10" t="str">
        <f ca="1">IFERROR(INDEX(MAESTRO!C:C,_xludf.AGGREGATE(15,6,ROW(MAESTRO!$B$3:$B$1000)/((MAESTRO!$B$3:$B$1000="ASMAR DIRECCIÓN")*(UPPER(MAESTRO!$L$3:$L$1000)="CONFIRMADO")),ROWS($A$3:A95))),"")</f>
        <v/>
      </c>
      <c r="D95" s="10" t="str">
        <f ca="1">IFERROR(INDEX(MAESTRO!D:D,_xludf.AGGREGATE(15,6,ROW(MAESTRO!$B$3:$B$1000)/((MAESTRO!$B$3:$B$1000="ASMAR DIRECCIÓN")*(UPPER(MAESTRO!$L$3:$L$1000)="CONFIRMADO")),ROWS($A$3:A95))),"")</f>
        <v/>
      </c>
      <c r="E95" s="10" t="str">
        <f ca="1">IFERROR(INDEX(MAESTRO!E:E,_xludf.AGGREGATE(15,6,ROW(MAESTRO!$B$3:$B$1000)/((MAESTRO!$B$3:$B$1000="ASMAR DIRECCIÓN")*(UPPER(MAESTRO!$L$3:$L$1000)="CONFIRMADO")),ROWS($A$3:A95))),"")</f>
        <v/>
      </c>
      <c r="F95" s="10" t="str">
        <f ca="1">IFERROR(INDEX(MAESTRO!F:F,_xludf.AGGREGATE(15,6,ROW(MAESTRO!$B$3:$B$1000)/((MAESTRO!$B$3:$B$1000="ASMAR DIRECCIÓN")*(UPPER(MAESTRO!$L$3:$L$1000)="CONFIRMADO")),ROWS($A$3:A95))),"")</f>
        <v/>
      </c>
      <c r="G95" s="10" t="str">
        <f ca="1">IFERROR(INDEX(MAESTRO!G:G,_xludf.AGGREGATE(15,6,ROW(MAESTRO!$B$3:$B$1000)/((MAESTRO!$B$3:$B$1000="ASMAR DIRECCIÓN")*(UPPER(MAESTRO!$L$3:$L$1000)="CONFIRMADO")),ROWS($A$3:A95))),"")</f>
        <v/>
      </c>
      <c r="H95" s="10" t="str">
        <f ca="1">IFERROR(INDEX(MAESTRO!H:H,_xludf.AGGREGATE(15,6,ROW(MAESTRO!$B$3:$B$1000)/((MAESTRO!$B$3:$B$1000="ASMAR DIRECCIÓN")*(UPPER(MAESTRO!$L$3:$L$1000)="CONFIRMADO")),ROWS($A$3:A95))),"")</f>
        <v/>
      </c>
      <c r="I95" s="10" t="str">
        <f ca="1">IFERROR(INDEX(MAESTRO!I:I,_xludf.AGGREGATE(15,6,ROW(MAESTRO!$B$3:$B$1000)/((MAESTRO!$B$3:$B$1000="ASMAR DIRECCIÓN")*(UPPER(MAESTRO!$L$3:$L$1000)="CONFIRMADO")),ROWS($A$3:A95))),"")</f>
        <v/>
      </c>
      <c r="J95" s="10" t="str">
        <f ca="1">IFERROR(INDEX(MAESTRO!J:J,_xludf.AGGREGATE(15,6,ROW(MAESTRO!$B$3:$B$1000)/((MAESTRO!$B$3:$B$1000="ASMAR DIRECCIÓN")*(UPPER(MAESTRO!$L$3:$L$1000)="CONFIRMADO")),ROWS($A$3:A95))),"")</f>
        <v/>
      </c>
      <c r="K95" s="10" t="str">
        <f ca="1">IFERROR(INDEX(MAESTRO!K:K,_xludf.AGGREGATE(15,6,ROW(MAESTRO!$B$3:$B$1000)/((MAESTRO!$B$3:$B$1000="ASMAR DIRECCIÓN")*(UPPER(MAESTRO!$L$3:$L$1000)="CONFIRMADO")),ROWS($A$3:A95))),"")</f>
        <v/>
      </c>
      <c r="L95" s="10" t="str">
        <f ca="1">IFERROR(INDEX(MAESTRO!L:L,_xludf.AGGREGATE(15,6,ROW(MAESTRO!$B$3:$B$1000)/((MAESTRO!$B$3:$B$1000="ASMAR DIRECCIÓN")*(UPPER(MAESTRO!$L$3:$L$1000)="CONFIRMADO")),ROWS($A$3:A95))),"")</f>
        <v/>
      </c>
      <c r="M95" s="10" t="str">
        <f ca="1">IFERROR(INDEX(MAESTRO!M:M,_xludf.AGGREGATE(15,6,ROW(MAESTRO!$B$3:$B$1000)/((MAESTRO!$B$3:$B$1000="ASMAR DIRECCIÓN")*(UPPER(MAESTRO!$L$3:$L$1000)="CONFIRMADO")),ROWS($A$3:A95))),"")</f>
        <v/>
      </c>
      <c r="N95" s="10" t="str">
        <f ca="1">IFERROR(INDEX(MAESTRO!N:N,_xludf.AGGREGATE(15,6,ROW(MAESTRO!$B$3:$B$1000)/((MAESTRO!$B$3:$B$1000="ASMAR DIRECCIÓN")*(UPPER(MAESTRO!$L$3:$L$1000)="CONFIRMADO")),ROWS($A$3:A95))),"")</f>
        <v/>
      </c>
      <c r="O95" s="10" t="str">
        <f ca="1">IFERROR(INDEX(MAESTRO!O:O,_xludf.AGGREGATE(15,6,ROW(MAESTRO!$B$3:$B$1000)/((MAESTRO!$B$3:$B$1000="ASMAR DIRECCIÓN")*(UPPER(MAESTRO!$L$3:$L$1000)="CONFIRMADO")),ROWS($A$3:A95))),"")</f>
        <v/>
      </c>
      <c r="P95" s="10" t="str">
        <f ca="1">IFERROR(INDEX(MAESTRO!P:P,_xludf.AGGREGATE(15,6,ROW(MAESTRO!$B$3:$B$1000)/((MAESTRO!$B$3:$B$1000="ASMAR DIRECCIÓN")*(UPPER(MAESTRO!$L$3:$L$1000)="CONFIRMADO")),ROWS($A$3:A95))),"")</f>
        <v/>
      </c>
      <c r="Q95" s="10" t="str">
        <f ca="1">IFERROR(INDEX(MAESTRO!Q:Q,_xludf.AGGREGATE(15,6,ROW(MAESTRO!$B$3:$B$1000)/((MAESTRO!$B$3:$B$1000="ASMAR DIRECCIÓN")*(UPPER(MAESTRO!$L$3:$L$1000)="CONFIRMADO")),ROWS($A$3:A95))),"")</f>
        <v/>
      </c>
      <c r="R95" s="10" t="str">
        <f ca="1">IFERROR(INDEX(MAESTRO!R:R,_xludf.AGGREGATE(15,6,ROW(MAESTRO!$B$3:$B$1000)/((MAESTRO!$B$3:$B$1000="ASMAR DIRECCIÓN")*(UPPER(MAESTRO!$L$3:$L$1000)="CONFIRMADO")),ROWS($A$3:A95))),"")</f>
        <v/>
      </c>
      <c r="S95" s="10" t="str">
        <f ca="1">IFERROR(INDEX(MAESTRO!S:S,_xludf.AGGREGATE(15,6,ROW(MAESTRO!$B$3:$B$1000)/((MAESTRO!$B$3:$B$1000="ASMAR DIRECCIÓN")*(UPPER(MAESTRO!$L$3:$L$1000)="CONFIRMADO")),ROWS($A$3:A95))),"")</f>
        <v/>
      </c>
      <c r="T95" s="10" t="str">
        <f ca="1">IFERROR(INDEX(MAESTRO!T:T,_xludf.AGGREGATE(15,6,ROW(MAESTRO!$B$3:$B$1000)/((MAESTRO!$B$3:$B$1000="ASMAR DIRECCIÓN")*(UPPER(MAESTRO!$L$3:$L$1000)="CONFIRMADO")),ROWS($A$3:A95))),"")</f>
        <v/>
      </c>
      <c r="U95" s="10" t="str">
        <f ca="1">IFERROR(INDEX(MAESTRO!U:U,_xludf.AGGREGATE(15,6,ROW(MAESTRO!$B$3:$B$1000)/((MAESTRO!$B$3:$B$1000="ASMAR DIRECCIÓN")*(UPPER(MAESTRO!$L$3:$L$1000)="CONFIRMADO")),ROWS($A$3:A95))),"")</f>
        <v/>
      </c>
      <c r="V95" s="10" t="str">
        <f ca="1">IFERROR(INDEX(MAESTRO!V:V,_xludf.AGGREGATE(15,6,ROW(MAESTRO!$B$3:$B$1000)/((MAESTRO!$B$3:$B$1000="ASMAR DIRECCIÓN")*(UPPER(MAESTRO!$L$3:$L$1000)="CONFIRMADO")),ROWS($A$3:A95))),"")</f>
        <v/>
      </c>
      <c r="W95" s="10" t="str">
        <f ca="1">IFERROR(INDEX(MAESTRO!W:W,_xludf.AGGREGATE(15,6,ROW(MAESTRO!$B$3:$B$1000)/((MAESTRO!$B$3:$B$1000="ASMAR DIRECCIÓN")*(UPPER(MAESTRO!$L$3:$L$1000)="CONFIRMADO")),ROWS($A$3:A95))),"")</f>
        <v/>
      </c>
      <c r="X95" s="10" t="str">
        <f ca="1">IFERROR(INDEX(MAESTRO!X:X,_xludf.AGGREGATE(15,6,ROW(MAESTRO!$B$3:$B$1000)/((MAESTRO!$B$3:$B$1000="ASMAR DIRECCIÓN")*(UPPER(MAESTRO!$L$3:$L$1000)="CONFIRMADO")),ROWS($A$3:A95))),"")</f>
        <v/>
      </c>
    </row>
    <row r="96" spans="1:24" ht="22.05" customHeight="1">
      <c r="A96" s="11" t="str">
        <f ca="1">IFERROR(INDEX(MAESTRO!A:A,_xludf.AGGREGATE(15,6,ROW(MAESTRO!$B$3:$B$1000)/((MAESTRO!$B$3:$B$1000="ASMAR DIRECCIÓN")*(UPPER(MAESTRO!$L$3:$L$1000)="CONFIRMADO")),ROWS($A$3:A96))),"")</f>
        <v/>
      </c>
      <c r="B96" s="11" t="str">
        <f ca="1">IFERROR(INDEX(MAESTRO!B:B,_xludf.AGGREGATE(15,6,ROW(MAESTRO!$B$3:$B$1000)/((MAESTRO!$B$3:$B$1000="ASMAR DIRECCIÓN")*(UPPER(MAESTRO!$L$3:$L$1000)="CONFIRMADO")),ROWS($A$3:A96))),"")</f>
        <v/>
      </c>
      <c r="C96" s="11" t="str">
        <f ca="1">IFERROR(INDEX(MAESTRO!C:C,_xludf.AGGREGATE(15,6,ROW(MAESTRO!$B$3:$B$1000)/((MAESTRO!$B$3:$B$1000="ASMAR DIRECCIÓN")*(UPPER(MAESTRO!$L$3:$L$1000)="CONFIRMADO")),ROWS($A$3:A96))),"")</f>
        <v/>
      </c>
      <c r="D96" s="11" t="str">
        <f ca="1">IFERROR(INDEX(MAESTRO!D:D,_xludf.AGGREGATE(15,6,ROW(MAESTRO!$B$3:$B$1000)/((MAESTRO!$B$3:$B$1000="ASMAR DIRECCIÓN")*(UPPER(MAESTRO!$L$3:$L$1000)="CONFIRMADO")),ROWS($A$3:A96))),"")</f>
        <v/>
      </c>
      <c r="E96" s="11" t="str">
        <f ca="1">IFERROR(INDEX(MAESTRO!E:E,_xludf.AGGREGATE(15,6,ROW(MAESTRO!$B$3:$B$1000)/((MAESTRO!$B$3:$B$1000="ASMAR DIRECCIÓN")*(UPPER(MAESTRO!$L$3:$L$1000)="CONFIRMADO")),ROWS($A$3:A96))),"")</f>
        <v/>
      </c>
      <c r="F96" s="11" t="str">
        <f ca="1">IFERROR(INDEX(MAESTRO!F:F,_xludf.AGGREGATE(15,6,ROW(MAESTRO!$B$3:$B$1000)/((MAESTRO!$B$3:$B$1000="ASMAR DIRECCIÓN")*(UPPER(MAESTRO!$L$3:$L$1000)="CONFIRMADO")),ROWS($A$3:A96))),"")</f>
        <v/>
      </c>
      <c r="G96" s="11" t="str">
        <f ca="1">IFERROR(INDEX(MAESTRO!G:G,_xludf.AGGREGATE(15,6,ROW(MAESTRO!$B$3:$B$1000)/((MAESTRO!$B$3:$B$1000="ASMAR DIRECCIÓN")*(UPPER(MAESTRO!$L$3:$L$1000)="CONFIRMADO")),ROWS($A$3:A96))),"")</f>
        <v/>
      </c>
      <c r="H96" s="11" t="str">
        <f ca="1">IFERROR(INDEX(MAESTRO!H:H,_xludf.AGGREGATE(15,6,ROW(MAESTRO!$B$3:$B$1000)/((MAESTRO!$B$3:$B$1000="ASMAR DIRECCIÓN")*(UPPER(MAESTRO!$L$3:$L$1000)="CONFIRMADO")),ROWS($A$3:A96))),"")</f>
        <v/>
      </c>
      <c r="I96" s="11" t="str">
        <f ca="1">IFERROR(INDEX(MAESTRO!I:I,_xludf.AGGREGATE(15,6,ROW(MAESTRO!$B$3:$B$1000)/((MAESTRO!$B$3:$B$1000="ASMAR DIRECCIÓN")*(UPPER(MAESTRO!$L$3:$L$1000)="CONFIRMADO")),ROWS($A$3:A96))),"")</f>
        <v/>
      </c>
      <c r="J96" s="11" t="str">
        <f ca="1">IFERROR(INDEX(MAESTRO!J:J,_xludf.AGGREGATE(15,6,ROW(MAESTRO!$B$3:$B$1000)/((MAESTRO!$B$3:$B$1000="ASMAR DIRECCIÓN")*(UPPER(MAESTRO!$L$3:$L$1000)="CONFIRMADO")),ROWS($A$3:A96))),"")</f>
        <v/>
      </c>
      <c r="K96" s="11" t="str">
        <f ca="1">IFERROR(INDEX(MAESTRO!K:K,_xludf.AGGREGATE(15,6,ROW(MAESTRO!$B$3:$B$1000)/((MAESTRO!$B$3:$B$1000="ASMAR DIRECCIÓN")*(UPPER(MAESTRO!$L$3:$L$1000)="CONFIRMADO")),ROWS($A$3:A96))),"")</f>
        <v/>
      </c>
      <c r="L96" s="11" t="str">
        <f ca="1">IFERROR(INDEX(MAESTRO!L:L,_xludf.AGGREGATE(15,6,ROW(MAESTRO!$B$3:$B$1000)/((MAESTRO!$B$3:$B$1000="ASMAR DIRECCIÓN")*(UPPER(MAESTRO!$L$3:$L$1000)="CONFIRMADO")),ROWS($A$3:A96))),"")</f>
        <v/>
      </c>
      <c r="M96" s="11" t="str">
        <f ca="1">IFERROR(INDEX(MAESTRO!M:M,_xludf.AGGREGATE(15,6,ROW(MAESTRO!$B$3:$B$1000)/((MAESTRO!$B$3:$B$1000="ASMAR DIRECCIÓN")*(UPPER(MAESTRO!$L$3:$L$1000)="CONFIRMADO")),ROWS($A$3:A96))),"")</f>
        <v/>
      </c>
      <c r="N96" s="11" t="str">
        <f ca="1">IFERROR(INDEX(MAESTRO!N:N,_xludf.AGGREGATE(15,6,ROW(MAESTRO!$B$3:$B$1000)/((MAESTRO!$B$3:$B$1000="ASMAR DIRECCIÓN")*(UPPER(MAESTRO!$L$3:$L$1000)="CONFIRMADO")),ROWS($A$3:A96))),"")</f>
        <v/>
      </c>
      <c r="O96" s="11" t="str">
        <f ca="1">IFERROR(INDEX(MAESTRO!O:O,_xludf.AGGREGATE(15,6,ROW(MAESTRO!$B$3:$B$1000)/((MAESTRO!$B$3:$B$1000="ASMAR DIRECCIÓN")*(UPPER(MAESTRO!$L$3:$L$1000)="CONFIRMADO")),ROWS($A$3:A96))),"")</f>
        <v/>
      </c>
      <c r="P96" s="11" t="str">
        <f ca="1">IFERROR(INDEX(MAESTRO!P:P,_xludf.AGGREGATE(15,6,ROW(MAESTRO!$B$3:$B$1000)/((MAESTRO!$B$3:$B$1000="ASMAR DIRECCIÓN")*(UPPER(MAESTRO!$L$3:$L$1000)="CONFIRMADO")),ROWS($A$3:A96))),"")</f>
        <v/>
      </c>
      <c r="Q96" s="11" t="str">
        <f ca="1">IFERROR(INDEX(MAESTRO!Q:Q,_xludf.AGGREGATE(15,6,ROW(MAESTRO!$B$3:$B$1000)/((MAESTRO!$B$3:$B$1000="ASMAR DIRECCIÓN")*(UPPER(MAESTRO!$L$3:$L$1000)="CONFIRMADO")),ROWS($A$3:A96))),"")</f>
        <v/>
      </c>
      <c r="R96" s="11" t="str">
        <f ca="1">IFERROR(INDEX(MAESTRO!R:R,_xludf.AGGREGATE(15,6,ROW(MAESTRO!$B$3:$B$1000)/((MAESTRO!$B$3:$B$1000="ASMAR DIRECCIÓN")*(UPPER(MAESTRO!$L$3:$L$1000)="CONFIRMADO")),ROWS($A$3:A96))),"")</f>
        <v/>
      </c>
      <c r="S96" s="11" t="str">
        <f ca="1">IFERROR(INDEX(MAESTRO!S:S,_xludf.AGGREGATE(15,6,ROW(MAESTRO!$B$3:$B$1000)/((MAESTRO!$B$3:$B$1000="ASMAR DIRECCIÓN")*(UPPER(MAESTRO!$L$3:$L$1000)="CONFIRMADO")),ROWS($A$3:A96))),"")</f>
        <v/>
      </c>
      <c r="T96" s="11" t="str">
        <f ca="1">IFERROR(INDEX(MAESTRO!T:T,_xludf.AGGREGATE(15,6,ROW(MAESTRO!$B$3:$B$1000)/((MAESTRO!$B$3:$B$1000="ASMAR DIRECCIÓN")*(UPPER(MAESTRO!$L$3:$L$1000)="CONFIRMADO")),ROWS($A$3:A96))),"")</f>
        <v/>
      </c>
      <c r="U96" s="11" t="str">
        <f ca="1">IFERROR(INDEX(MAESTRO!U:U,_xludf.AGGREGATE(15,6,ROW(MAESTRO!$B$3:$B$1000)/((MAESTRO!$B$3:$B$1000="ASMAR DIRECCIÓN")*(UPPER(MAESTRO!$L$3:$L$1000)="CONFIRMADO")),ROWS($A$3:A96))),"")</f>
        <v/>
      </c>
      <c r="V96" s="11" t="str">
        <f ca="1">IFERROR(INDEX(MAESTRO!V:V,_xludf.AGGREGATE(15,6,ROW(MAESTRO!$B$3:$B$1000)/((MAESTRO!$B$3:$B$1000="ASMAR DIRECCIÓN")*(UPPER(MAESTRO!$L$3:$L$1000)="CONFIRMADO")),ROWS($A$3:A96))),"")</f>
        <v/>
      </c>
      <c r="W96" s="11" t="str">
        <f ca="1">IFERROR(INDEX(MAESTRO!W:W,_xludf.AGGREGATE(15,6,ROW(MAESTRO!$B$3:$B$1000)/((MAESTRO!$B$3:$B$1000="ASMAR DIRECCIÓN")*(UPPER(MAESTRO!$L$3:$L$1000)="CONFIRMADO")),ROWS($A$3:A96))),"")</f>
        <v/>
      </c>
      <c r="X96" s="11" t="str">
        <f ca="1">IFERROR(INDEX(MAESTRO!X:X,_xludf.AGGREGATE(15,6,ROW(MAESTRO!$B$3:$B$1000)/((MAESTRO!$B$3:$B$1000="ASMAR DIRECCIÓN")*(UPPER(MAESTRO!$L$3:$L$1000)="CONFIRMADO")),ROWS($A$3:A96))),"")</f>
        <v/>
      </c>
    </row>
    <row r="97" spans="1:24" ht="22.05" customHeight="1">
      <c r="A97" s="10" t="str">
        <f ca="1">IFERROR(INDEX(MAESTRO!A:A,_xludf.AGGREGATE(15,6,ROW(MAESTRO!$B$3:$B$1000)/((MAESTRO!$B$3:$B$1000="ASMAR DIRECCIÓN")*(UPPER(MAESTRO!$L$3:$L$1000)="CONFIRMADO")),ROWS($A$3:A97))),"")</f>
        <v/>
      </c>
      <c r="B97" s="10" t="str">
        <f ca="1">IFERROR(INDEX(MAESTRO!B:B,_xludf.AGGREGATE(15,6,ROW(MAESTRO!$B$3:$B$1000)/((MAESTRO!$B$3:$B$1000="ASMAR DIRECCIÓN")*(UPPER(MAESTRO!$L$3:$L$1000)="CONFIRMADO")),ROWS($A$3:A97))),"")</f>
        <v/>
      </c>
      <c r="C97" s="10" t="str">
        <f ca="1">IFERROR(INDEX(MAESTRO!C:C,_xludf.AGGREGATE(15,6,ROW(MAESTRO!$B$3:$B$1000)/((MAESTRO!$B$3:$B$1000="ASMAR DIRECCIÓN")*(UPPER(MAESTRO!$L$3:$L$1000)="CONFIRMADO")),ROWS($A$3:A97))),"")</f>
        <v/>
      </c>
      <c r="D97" s="10" t="str">
        <f ca="1">IFERROR(INDEX(MAESTRO!D:D,_xludf.AGGREGATE(15,6,ROW(MAESTRO!$B$3:$B$1000)/((MAESTRO!$B$3:$B$1000="ASMAR DIRECCIÓN")*(UPPER(MAESTRO!$L$3:$L$1000)="CONFIRMADO")),ROWS($A$3:A97))),"")</f>
        <v/>
      </c>
      <c r="E97" s="10" t="str">
        <f ca="1">IFERROR(INDEX(MAESTRO!E:E,_xludf.AGGREGATE(15,6,ROW(MAESTRO!$B$3:$B$1000)/((MAESTRO!$B$3:$B$1000="ASMAR DIRECCIÓN")*(UPPER(MAESTRO!$L$3:$L$1000)="CONFIRMADO")),ROWS($A$3:A97))),"")</f>
        <v/>
      </c>
      <c r="F97" s="10" t="str">
        <f ca="1">IFERROR(INDEX(MAESTRO!F:F,_xludf.AGGREGATE(15,6,ROW(MAESTRO!$B$3:$B$1000)/((MAESTRO!$B$3:$B$1000="ASMAR DIRECCIÓN")*(UPPER(MAESTRO!$L$3:$L$1000)="CONFIRMADO")),ROWS($A$3:A97))),"")</f>
        <v/>
      </c>
      <c r="G97" s="10" t="str">
        <f ca="1">IFERROR(INDEX(MAESTRO!G:G,_xludf.AGGREGATE(15,6,ROW(MAESTRO!$B$3:$B$1000)/((MAESTRO!$B$3:$B$1000="ASMAR DIRECCIÓN")*(UPPER(MAESTRO!$L$3:$L$1000)="CONFIRMADO")),ROWS($A$3:A97))),"")</f>
        <v/>
      </c>
      <c r="H97" s="10" t="str">
        <f ca="1">IFERROR(INDEX(MAESTRO!H:H,_xludf.AGGREGATE(15,6,ROW(MAESTRO!$B$3:$B$1000)/((MAESTRO!$B$3:$B$1000="ASMAR DIRECCIÓN")*(UPPER(MAESTRO!$L$3:$L$1000)="CONFIRMADO")),ROWS($A$3:A97))),"")</f>
        <v/>
      </c>
      <c r="I97" s="10" t="str">
        <f ca="1">IFERROR(INDEX(MAESTRO!I:I,_xludf.AGGREGATE(15,6,ROW(MAESTRO!$B$3:$B$1000)/((MAESTRO!$B$3:$B$1000="ASMAR DIRECCIÓN")*(UPPER(MAESTRO!$L$3:$L$1000)="CONFIRMADO")),ROWS($A$3:A97))),"")</f>
        <v/>
      </c>
      <c r="J97" s="10" t="str">
        <f ca="1">IFERROR(INDEX(MAESTRO!J:J,_xludf.AGGREGATE(15,6,ROW(MAESTRO!$B$3:$B$1000)/((MAESTRO!$B$3:$B$1000="ASMAR DIRECCIÓN")*(UPPER(MAESTRO!$L$3:$L$1000)="CONFIRMADO")),ROWS($A$3:A97))),"")</f>
        <v/>
      </c>
      <c r="K97" s="10" t="str">
        <f ca="1">IFERROR(INDEX(MAESTRO!K:K,_xludf.AGGREGATE(15,6,ROW(MAESTRO!$B$3:$B$1000)/((MAESTRO!$B$3:$B$1000="ASMAR DIRECCIÓN")*(UPPER(MAESTRO!$L$3:$L$1000)="CONFIRMADO")),ROWS($A$3:A97))),"")</f>
        <v/>
      </c>
      <c r="L97" s="10" t="str">
        <f ca="1">IFERROR(INDEX(MAESTRO!L:L,_xludf.AGGREGATE(15,6,ROW(MAESTRO!$B$3:$B$1000)/((MAESTRO!$B$3:$B$1000="ASMAR DIRECCIÓN")*(UPPER(MAESTRO!$L$3:$L$1000)="CONFIRMADO")),ROWS($A$3:A97))),"")</f>
        <v/>
      </c>
      <c r="M97" s="10" t="str">
        <f ca="1">IFERROR(INDEX(MAESTRO!M:M,_xludf.AGGREGATE(15,6,ROW(MAESTRO!$B$3:$B$1000)/((MAESTRO!$B$3:$B$1000="ASMAR DIRECCIÓN")*(UPPER(MAESTRO!$L$3:$L$1000)="CONFIRMADO")),ROWS($A$3:A97))),"")</f>
        <v/>
      </c>
      <c r="N97" s="10" t="str">
        <f ca="1">IFERROR(INDEX(MAESTRO!N:N,_xludf.AGGREGATE(15,6,ROW(MAESTRO!$B$3:$B$1000)/((MAESTRO!$B$3:$B$1000="ASMAR DIRECCIÓN")*(UPPER(MAESTRO!$L$3:$L$1000)="CONFIRMADO")),ROWS($A$3:A97))),"")</f>
        <v/>
      </c>
      <c r="O97" s="10" t="str">
        <f ca="1">IFERROR(INDEX(MAESTRO!O:O,_xludf.AGGREGATE(15,6,ROW(MAESTRO!$B$3:$B$1000)/((MAESTRO!$B$3:$B$1000="ASMAR DIRECCIÓN")*(UPPER(MAESTRO!$L$3:$L$1000)="CONFIRMADO")),ROWS($A$3:A97))),"")</f>
        <v/>
      </c>
      <c r="P97" s="10" t="str">
        <f ca="1">IFERROR(INDEX(MAESTRO!P:P,_xludf.AGGREGATE(15,6,ROW(MAESTRO!$B$3:$B$1000)/((MAESTRO!$B$3:$B$1000="ASMAR DIRECCIÓN")*(UPPER(MAESTRO!$L$3:$L$1000)="CONFIRMADO")),ROWS($A$3:A97))),"")</f>
        <v/>
      </c>
      <c r="Q97" s="10" t="str">
        <f ca="1">IFERROR(INDEX(MAESTRO!Q:Q,_xludf.AGGREGATE(15,6,ROW(MAESTRO!$B$3:$B$1000)/((MAESTRO!$B$3:$B$1000="ASMAR DIRECCIÓN")*(UPPER(MAESTRO!$L$3:$L$1000)="CONFIRMADO")),ROWS($A$3:A97))),"")</f>
        <v/>
      </c>
      <c r="R97" s="10" t="str">
        <f ca="1">IFERROR(INDEX(MAESTRO!R:R,_xludf.AGGREGATE(15,6,ROW(MAESTRO!$B$3:$B$1000)/((MAESTRO!$B$3:$B$1000="ASMAR DIRECCIÓN")*(UPPER(MAESTRO!$L$3:$L$1000)="CONFIRMADO")),ROWS($A$3:A97))),"")</f>
        <v/>
      </c>
      <c r="S97" s="10" t="str">
        <f ca="1">IFERROR(INDEX(MAESTRO!S:S,_xludf.AGGREGATE(15,6,ROW(MAESTRO!$B$3:$B$1000)/((MAESTRO!$B$3:$B$1000="ASMAR DIRECCIÓN")*(UPPER(MAESTRO!$L$3:$L$1000)="CONFIRMADO")),ROWS($A$3:A97))),"")</f>
        <v/>
      </c>
      <c r="T97" s="10" t="str">
        <f ca="1">IFERROR(INDEX(MAESTRO!T:T,_xludf.AGGREGATE(15,6,ROW(MAESTRO!$B$3:$B$1000)/((MAESTRO!$B$3:$B$1000="ASMAR DIRECCIÓN")*(UPPER(MAESTRO!$L$3:$L$1000)="CONFIRMADO")),ROWS($A$3:A97))),"")</f>
        <v/>
      </c>
      <c r="U97" s="10" t="str">
        <f ca="1">IFERROR(INDEX(MAESTRO!U:U,_xludf.AGGREGATE(15,6,ROW(MAESTRO!$B$3:$B$1000)/((MAESTRO!$B$3:$B$1000="ASMAR DIRECCIÓN")*(UPPER(MAESTRO!$L$3:$L$1000)="CONFIRMADO")),ROWS($A$3:A97))),"")</f>
        <v/>
      </c>
      <c r="V97" s="10" t="str">
        <f ca="1">IFERROR(INDEX(MAESTRO!V:V,_xludf.AGGREGATE(15,6,ROW(MAESTRO!$B$3:$B$1000)/((MAESTRO!$B$3:$B$1000="ASMAR DIRECCIÓN")*(UPPER(MAESTRO!$L$3:$L$1000)="CONFIRMADO")),ROWS($A$3:A97))),"")</f>
        <v/>
      </c>
      <c r="W97" s="10" t="str">
        <f ca="1">IFERROR(INDEX(MAESTRO!W:W,_xludf.AGGREGATE(15,6,ROW(MAESTRO!$B$3:$B$1000)/((MAESTRO!$B$3:$B$1000="ASMAR DIRECCIÓN")*(UPPER(MAESTRO!$L$3:$L$1000)="CONFIRMADO")),ROWS($A$3:A97))),"")</f>
        <v/>
      </c>
      <c r="X97" s="10" t="str">
        <f ca="1">IFERROR(INDEX(MAESTRO!X:X,_xludf.AGGREGATE(15,6,ROW(MAESTRO!$B$3:$B$1000)/((MAESTRO!$B$3:$B$1000="ASMAR DIRECCIÓN")*(UPPER(MAESTRO!$L$3:$L$1000)="CONFIRMADO")),ROWS($A$3:A97))),"")</f>
        <v/>
      </c>
    </row>
    <row r="98" spans="1:24" ht="22.05" customHeight="1">
      <c r="A98" s="11" t="str">
        <f ca="1">IFERROR(INDEX(MAESTRO!A:A,_xludf.AGGREGATE(15,6,ROW(MAESTRO!$B$3:$B$1000)/((MAESTRO!$B$3:$B$1000="ASMAR DIRECCIÓN")*(UPPER(MAESTRO!$L$3:$L$1000)="CONFIRMADO")),ROWS($A$3:A98))),"")</f>
        <v/>
      </c>
      <c r="B98" s="11" t="str">
        <f ca="1">IFERROR(INDEX(MAESTRO!B:B,_xludf.AGGREGATE(15,6,ROW(MAESTRO!$B$3:$B$1000)/((MAESTRO!$B$3:$B$1000="ASMAR DIRECCIÓN")*(UPPER(MAESTRO!$L$3:$L$1000)="CONFIRMADO")),ROWS($A$3:A98))),"")</f>
        <v/>
      </c>
      <c r="C98" s="11" t="str">
        <f ca="1">IFERROR(INDEX(MAESTRO!C:C,_xludf.AGGREGATE(15,6,ROW(MAESTRO!$B$3:$B$1000)/((MAESTRO!$B$3:$B$1000="ASMAR DIRECCIÓN")*(UPPER(MAESTRO!$L$3:$L$1000)="CONFIRMADO")),ROWS($A$3:A98))),"")</f>
        <v/>
      </c>
      <c r="D98" s="11" t="str">
        <f ca="1">IFERROR(INDEX(MAESTRO!D:D,_xludf.AGGREGATE(15,6,ROW(MAESTRO!$B$3:$B$1000)/((MAESTRO!$B$3:$B$1000="ASMAR DIRECCIÓN")*(UPPER(MAESTRO!$L$3:$L$1000)="CONFIRMADO")),ROWS($A$3:A98))),"")</f>
        <v/>
      </c>
      <c r="E98" s="11" t="str">
        <f ca="1">IFERROR(INDEX(MAESTRO!E:E,_xludf.AGGREGATE(15,6,ROW(MAESTRO!$B$3:$B$1000)/((MAESTRO!$B$3:$B$1000="ASMAR DIRECCIÓN")*(UPPER(MAESTRO!$L$3:$L$1000)="CONFIRMADO")),ROWS($A$3:A98))),"")</f>
        <v/>
      </c>
      <c r="F98" s="11" t="str">
        <f ca="1">IFERROR(INDEX(MAESTRO!F:F,_xludf.AGGREGATE(15,6,ROW(MAESTRO!$B$3:$B$1000)/((MAESTRO!$B$3:$B$1000="ASMAR DIRECCIÓN")*(UPPER(MAESTRO!$L$3:$L$1000)="CONFIRMADO")),ROWS($A$3:A98))),"")</f>
        <v/>
      </c>
      <c r="G98" s="11" t="str">
        <f ca="1">IFERROR(INDEX(MAESTRO!G:G,_xludf.AGGREGATE(15,6,ROW(MAESTRO!$B$3:$B$1000)/((MAESTRO!$B$3:$B$1000="ASMAR DIRECCIÓN")*(UPPER(MAESTRO!$L$3:$L$1000)="CONFIRMADO")),ROWS($A$3:A98))),"")</f>
        <v/>
      </c>
      <c r="H98" s="11" t="str">
        <f ca="1">IFERROR(INDEX(MAESTRO!H:H,_xludf.AGGREGATE(15,6,ROW(MAESTRO!$B$3:$B$1000)/((MAESTRO!$B$3:$B$1000="ASMAR DIRECCIÓN")*(UPPER(MAESTRO!$L$3:$L$1000)="CONFIRMADO")),ROWS($A$3:A98))),"")</f>
        <v/>
      </c>
      <c r="I98" s="11" t="str">
        <f ca="1">IFERROR(INDEX(MAESTRO!I:I,_xludf.AGGREGATE(15,6,ROW(MAESTRO!$B$3:$B$1000)/((MAESTRO!$B$3:$B$1000="ASMAR DIRECCIÓN")*(UPPER(MAESTRO!$L$3:$L$1000)="CONFIRMADO")),ROWS($A$3:A98))),"")</f>
        <v/>
      </c>
      <c r="J98" s="11" t="str">
        <f ca="1">IFERROR(INDEX(MAESTRO!J:J,_xludf.AGGREGATE(15,6,ROW(MAESTRO!$B$3:$B$1000)/((MAESTRO!$B$3:$B$1000="ASMAR DIRECCIÓN")*(UPPER(MAESTRO!$L$3:$L$1000)="CONFIRMADO")),ROWS($A$3:A98))),"")</f>
        <v/>
      </c>
      <c r="K98" s="11" t="str">
        <f ca="1">IFERROR(INDEX(MAESTRO!K:K,_xludf.AGGREGATE(15,6,ROW(MAESTRO!$B$3:$B$1000)/((MAESTRO!$B$3:$B$1000="ASMAR DIRECCIÓN")*(UPPER(MAESTRO!$L$3:$L$1000)="CONFIRMADO")),ROWS($A$3:A98))),"")</f>
        <v/>
      </c>
      <c r="L98" s="11" t="str">
        <f ca="1">IFERROR(INDEX(MAESTRO!L:L,_xludf.AGGREGATE(15,6,ROW(MAESTRO!$B$3:$B$1000)/((MAESTRO!$B$3:$B$1000="ASMAR DIRECCIÓN")*(UPPER(MAESTRO!$L$3:$L$1000)="CONFIRMADO")),ROWS($A$3:A98))),"")</f>
        <v/>
      </c>
      <c r="M98" s="11" t="str">
        <f ca="1">IFERROR(INDEX(MAESTRO!M:M,_xludf.AGGREGATE(15,6,ROW(MAESTRO!$B$3:$B$1000)/((MAESTRO!$B$3:$B$1000="ASMAR DIRECCIÓN")*(UPPER(MAESTRO!$L$3:$L$1000)="CONFIRMADO")),ROWS($A$3:A98))),"")</f>
        <v/>
      </c>
      <c r="N98" s="11" t="str">
        <f ca="1">IFERROR(INDEX(MAESTRO!N:N,_xludf.AGGREGATE(15,6,ROW(MAESTRO!$B$3:$B$1000)/((MAESTRO!$B$3:$B$1000="ASMAR DIRECCIÓN")*(UPPER(MAESTRO!$L$3:$L$1000)="CONFIRMADO")),ROWS($A$3:A98))),"")</f>
        <v/>
      </c>
      <c r="O98" s="11" t="str">
        <f ca="1">IFERROR(INDEX(MAESTRO!O:O,_xludf.AGGREGATE(15,6,ROW(MAESTRO!$B$3:$B$1000)/((MAESTRO!$B$3:$B$1000="ASMAR DIRECCIÓN")*(UPPER(MAESTRO!$L$3:$L$1000)="CONFIRMADO")),ROWS($A$3:A98))),"")</f>
        <v/>
      </c>
      <c r="P98" s="11" t="str">
        <f ca="1">IFERROR(INDEX(MAESTRO!P:P,_xludf.AGGREGATE(15,6,ROW(MAESTRO!$B$3:$B$1000)/((MAESTRO!$B$3:$B$1000="ASMAR DIRECCIÓN")*(UPPER(MAESTRO!$L$3:$L$1000)="CONFIRMADO")),ROWS($A$3:A98))),"")</f>
        <v/>
      </c>
      <c r="Q98" s="11" t="str">
        <f ca="1">IFERROR(INDEX(MAESTRO!Q:Q,_xludf.AGGREGATE(15,6,ROW(MAESTRO!$B$3:$B$1000)/((MAESTRO!$B$3:$B$1000="ASMAR DIRECCIÓN")*(UPPER(MAESTRO!$L$3:$L$1000)="CONFIRMADO")),ROWS($A$3:A98))),"")</f>
        <v/>
      </c>
      <c r="R98" s="11" t="str">
        <f ca="1">IFERROR(INDEX(MAESTRO!R:R,_xludf.AGGREGATE(15,6,ROW(MAESTRO!$B$3:$B$1000)/((MAESTRO!$B$3:$B$1000="ASMAR DIRECCIÓN")*(UPPER(MAESTRO!$L$3:$L$1000)="CONFIRMADO")),ROWS($A$3:A98))),"")</f>
        <v/>
      </c>
      <c r="S98" s="11" t="str">
        <f ca="1">IFERROR(INDEX(MAESTRO!S:S,_xludf.AGGREGATE(15,6,ROW(MAESTRO!$B$3:$B$1000)/((MAESTRO!$B$3:$B$1000="ASMAR DIRECCIÓN")*(UPPER(MAESTRO!$L$3:$L$1000)="CONFIRMADO")),ROWS($A$3:A98))),"")</f>
        <v/>
      </c>
      <c r="T98" s="11" t="str">
        <f ca="1">IFERROR(INDEX(MAESTRO!T:T,_xludf.AGGREGATE(15,6,ROW(MAESTRO!$B$3:$B$1000)/((MAESTRO!$B$3:$B$1000="ASMAR DIRECCIÓN")*(UPPER(MAESTRO!$L$3:$L$1000)="CONFIRMADO")),ROWS($A$3:A98))),"")</f>
        <v/>
      </c>
      <c r="U98" s="11" t="str">
        <f ca="1">IFERROR(INDEX(MAESTRO!U:U,_xludf.AGGREGATE(15,6,ROW(MAESTRO!$B$3:$B$1000)/((MAESTRO!$B$3:$B$1000="ASMAR DIRECCIÓN")*(UPPER(MAESTRO!$L$3:$L$1000)="CONFIRMADO")),ROWS($A$3:A98))),"")</f>
        <v/>
      </c>
      <c r="V98" s="11" t="str">
        <f ca="1">IFERROR(INDEX(MAESTRO!V:V,_xludf.AGGREGATE(15,6,ROW(MAESTRO!$B$3:$B$1000)/((MAESTRO!$B$3:$B$1000="ASMAR DIRECCIÓN")*(UPPER(MAESTRO!$L$3:$L$1000)="CONFIRMADO")),ROWS($A$3:A98))),"")</f>
        <v/>
      </c>
      <c r="W98" s="11" t="str">
        <f ca="1">IFERROR(INDEX(MAESTRO!W:W,_xludf.AGGREGATE(15,6,ROW(MAESTRO!$B$3:$B$1000)/((MAESTRO!$B$3:$B$1000="ASMAR DIRECCIÓN")*(UPPER(MAESTRO!$L$3:$L$1000)="CONFIRMADO")),ROWS($A$3:A98))),"")</f>
        <v/>
      </c>
      <c r="X98" s="11" t="str">
        <f ca="1">IFERROR(INDEX(MAESTRO!X:X,_xludf.AGGREGATE(15,6,ROW(MAESTRO!$B$3:$B$1000)/((MAESTRO!$B$3:$B$1000="ASMAR DIRECCIÓN")*(UPPER(MAESTRO!$L$3:$L$1000)="CONFIRMADO")),ROWS($A$3:A98))),"")</f>
        <v/>
      </c>
    </row>
    <row r="99" spans="1:24" ht="22.05" customHeight="1">
      <c r="A99" s="10" t="str">
        <f ca="1">IFERROR(INDEX(MAESTRO!A:A,_xludf.AGGREGATE(15,6,ROW(MAESTRO!$B$3:$B$1000)/((MAESTRO!$B$3:$B$1000="ASMAR DIRECCIÓN")*(UPPER(MAESTRO!$L$3:$L$1000)="CONFIRMADO")),ROWS($A$3:A99))),"")</f>
        <v/>
      </c>
      <c r="B99" s="10" t="str">
        <f ca="1">IFERROR(INDEX(MAESTRO!B:B,_xludf.AGGREGATE(15,6,ROW(MAESTRO!$B$3:$B$1000)/((MAESTRO!$B$3:$B$1000="ASMAR DIRECCIÓN")*(UPPER(MAESTRO!$L$3:$L$1000)="CONFIRMADO")),ROWS($A$3:A99))),"")</f>
        <v/>
      </c>
      <c r="C99" s="10" t="str">
        <f ca="1">IFERROR(INDEX(MAESTRO!C:C,_xludf.AGGREGATE(15,6,ROW(MAESTRO!$B$3:$B$1000)/((MAESTRO!$B$3:$B$1000="ASMAR DIRECCIÓN")*(UPPER(MAESTRO!$L$3:$L$1000)="CONFIRMADO")),ROWS($A$3:A99))),"")</f>
        <v/>
      </c>
      <c r="D99" s="10" t="str">
        <f ca="1">IFERROR(INDEX(MAESTRO!D:D,_xludf.AGGREGATE(15,6,ROW(MAESTRO!$B$3:$B$1000)/((MAESTRO!$B$3:$B$1000="ASMAR DIRECCIÓN")*(UPPER(MAESTRO!$L$3:$L$1000)="CONFIRMADO")),ROWS($A$3:A99))),"")</f>
        <v/>
      </c>
      <c r="E99" s="10" t="str">
        <f ca="1">IFERROR(INDEX(MAESTRO!E:E,_xludf.AGGREGATE(15,6,ROW(MAESTRO!$B$3:$B$1000)/((MAESTRO!$B$3:$B$1000="ASMAR DIRECCIÓN")*(UPPER(MAESTRO!$L$3:$L$1000)="CONFIRMADO")),ROWS($A$3:A99))),"")</f>
        <v/>
      </c>
      <c r="F99" s="10" t="str">
        <f ca="1">IFERROR(INDEX(MAESTRO!F:F,_xludf.AGGREGATE(15,6,ROW(MAESTRO!$B$3:$B$1000)/((MAESTRO!$B$3:$B$1000="ASMAR DIRECCIÓN")*(UPPER(MAESTRO!$L$3:$L$1000)="CONFIRMADO")),ROWS($A$3:A99))),"")</f>
        <v/>
      </c>
      <c r="G99" s="10" t="str">
        <f ca="1">IFERROR(INDEX(MAESTRO!G:G,_xludf.AGGREGATE(15,6,ROW(MAESTRO!$B$3:$B$1000)/((MAESTRO!$B$3:$B$1000="ASMAR DIRECCIÓN")*(UPPER(MAESTRO!$L$3:$L$1000)="CONFIRMADO")),ROWS($A$3:A99))),"")</f>
        <v/>
      </c>
      <c r="H99" s="10" t="str">
        <f ca="1">IFERROR(INDEX(MAESTRO!H:H,_xludf.AGGREGATE(15,6,ROW(MAESTRO!$B$3:$B$1000)/((MAESTRO!$B$3:$B$1000="ASMAR DIRECCIÓN")*(UPPER(MAESTRO!$L$3:$L$1000)="CONFIRMADO")),ROWS($A$3:A99))),"")</f>
        <v/>
      </c>
      <c r="I99" s="10" t="str">
        <f ca="1">IFERROR(INDEX(MAESTRO!I:I,_xludf.AGGREGATE(15,6,ROW(MAESTRO!$B$3:$B$1000)/((MAESTRO!$B$3:$B$1000="ASMAR DIRECCIÓN")*(UPPER(MAESTRO!$L$3:$L$1000)="CONFIRMADO")),ROWS($A$3:A99))),"")</f>
        <v/>
      </c>
      <c r="J99" s="10" t="str">
        <f ca="1">IFERROR(INDEX(MAESTRO!J:J,_xludf.AGGREGATE(15,6,ROW(MAESTRO!$B$3:$B$1000)/((MAESTRO!$B$3:$B$1000="ASMAR DIRECCIÓN")*(UPPER(MAESTRO!$L$3:$L$1000)="CONFIRMADO")),ROWS($A$3:A99))),"")</f>
        <v/>
      </c>
      <c r="K99" s="10" t="str">
        <f ca="1">IFERROR(INDEX(MAESTRO!K:K,_xludf.AGGREGATE(15,6,ROW(MAESTRO!$B$3:$B$1000)/((MAESTRO!$B$3:$B$1000="ASMAR DIRECCIÓN")*(UPPER(MAESTRO!$L$3:$L$1000)="CONFIRMADO")),ROWS($A$3:A99))),"")</f>
        <v/>
      </c>
      <c r="L99" s="10" t="str">
        <f ca="1">IFERROR(INDEX(MAESTRO!L:L,_xludf.AGGREGATE(15,6,ROW(MAESTRO!$B$3:$B$1000)/((MAESTRO!$B$3:$B$1000="ASMAR DIRECCIÓN")*(UPPER(MAESTRO!$L$3:$L$1000)="CONFIRMADO")),ROWS($A$3:A99))),"")</f>
        <v/>
      </c>
      <c r="M99" s="10" t="str">
        <f ca="1">IFERROR(INDEX(MAESTRO!M:M,_xludf.AGGREGATE(15,6,ROW(MAESTRO!$B$3:$B$1000)/((MAESTRO!$B$3:$B$1000="ASMAR DIRECCIÓN")*(UPPER(MAESTRO!$L$3:$L$1000)="CONFIRMADO")),ROWS($A$3:A99))),"")</f>
        <v/>
      </c>
      <c r="N99" s="10" t="str">
        <f ca="1">IFERROR(INDEX(MAESTRO!N:N,_xludf.AGGREGATE(15,6,ROW(MAESTRO!$B$3:$B$1000)/((MAESTRO!$B$3:$B$1000="ASMAR DIRECCIÓN")*(UPPER(MAESTRO!$L$3:$L$1000)="CONFIRMADO")),ROWS($A$3:A99))),"")</f>
        <v/>
      </c>
      <c r="O99" s="10" t="str">
        <f ca="1">IFERROR(INDEX(MAESTRO!O:O,_xludf.AGGREGATE(15,6,ROW(MAESTRO!$B$3:$B$1000)/((MAESTRO!$B$3:$B$1000="ASMAR DIRECCIÓN")*(UPPER(MAESTRO!$L$3:$L$1000)="CONFIRMADO")),ROWS($A$3:A99))),"")</f>
        <v/>
      </c>
      <c r="P99" s="10" t="str">
        <f ca="1">IFERROR(INDEX(MAESTRO!P:P,_xludf.AGGREGATE(15,6,ROW(MAESTRO!$B$3:$B$1000)/((MAESTRO!$B$3:$B$1000="ASMAR DIRECCIÓN")*(UPPER(MAESTRO!$L$3:$L$1000)="CONFIRMADO")),ROWS($A$3:A99))),"")</f>
        <v/>
      </c>
      <c r="Q99" s="10" t="str">
        <f ca="1">IFERROR(INDEX(MAESTRO!Q:Q,_xludf.AGGREGATE(15,6,ROW(MAESTRO!$B$3:$B$1000)/((MAESTRO!$B$3:$B$1000="ASMAR DIRECCIÓN")*(UPPER(MAESTRO!$L$3:$L$1000)="CONFIRMADO")),ROWS($A$3:A99))),"")</f>
        <v/>
      </c>
      <c r="R99" s="10" t="str">
        <f ca="1">IFERROR(INDEX(MAESTRO!R:R,_xludf.AGGREGATE(15,6,ROW(MAESTRO!$B$3:$B$1000)/((MAESTRO!$B$3:$B$1000="ASMAR DIRECCIÓN")*(UPPER(MAESTRO!$L$3:$L$1000)="CONFIRMADO")),ROWS($A$3:A99))),"")</f>
        <v/>
      </c>
      <c r="S99" s="10" t="str">
        <f ca="1">IFERROR(INDEX(MAESTRO!S:S,_xludf.AGGREGATE(15,6,ROW(MAESTRO!$B$3:$B$1000)/((MAESTRO!$B$3:$B$1000="ASMAR DIRECCIÓN")*(UPPER(MAESTRO!$L$3:$L$1000)="CONFIRMADO")),ROWS($A$3:A99))),"")</f>
        <v/>
      </c>
      <c r="T99" s="10" t="str">
        <f ca="1">IFERROR(INDEX(MAESTRO!T:T,_xludf.AGGREGATE(15,6,ROW(MAESTRO!$B$3:$B$1000)/((MAESTRO!$B$3:$B$1000="ASMAR DIRECCIÓN")*(UPPER(MAESTRO!$L$3:$L$1000)="CONFIRMADO")),ROWS($A$3:A99))),"")</f>
        <v/>
      </c>
      <c r="U99" s="10" t="str">
        <f ca="1">IFERROR(INDEX(MAESTRO!U:U,_xludf.AGGREGATE(15,6,ROW(MAESTRO!$B$3:$B$1000)/((MAESTRO!$B$3:$B$1000="ASMAR DIRECCIÓN")*(UPPER(MAESTRO!$L$3:$L$1000)="CONFIRMADO")),ROWS($A$3:A99))),"")</f>
        <v/>
      </c>
      <c r="V99" s="10" t="str">
        <f ca="1">IFERROR(INDEX(MAESTRO!V:V,_xludf.AGGREGATE(15,6,ROW(MAESTRO!$B$3:$B$1000)/((MAESTRO!$B$3:$B$1000="ASMAR DIRECCIÓN")*(UPPER(MAESTRO!$L$3:$L$1000)="CONFIRMADO")),ROWS($A$3:A99))),"")</f>
        <v/>
      </c>
      <c r="W99" s="10" t="str">
        <f ca="1">IFERROR(INDEX(MAESTRO!W:W,_xludf.AGGREGATE(15,6,ROW(MAESTRO!$B$3:$B$1000)/((MAESTRO!$B$3:$B$1000="ASMAR DIRECCIÓN")*(UPPER(MAESTRO!$L$3:$L$1000)="CONFIRMADO")),ROWS($A$3:A99))),"")</f>
        <v/>
      </c>
      <c r="X99" s="10" t="str">
        <f ca="1">IFERROR(INDEX(MAESTRO!X:X,_xludf.AGGREGATE(15,6,ROW(MAESTRO!$B$3:$B$1000)/((MAESTRO!$B$3:$B$1000="ASMAR DIRECCIÓN")*(UPPER(MAESTRO!$L$3:$L$1000)="CONFIRMADO")),ROWS($A$3:A99))),"")</f>
        <v/>
      </c>
    </row>
    <row r="100" spans="1:24" ht="22.05" customHeight="1">
      <c r="A100" s="11" t="str">
        <f ca="1">IFERROR(INDEX(MAESTRO!A:A,_xludf.AGGREGATE(15,6,ROW(MAESTRO!$B$3:$B$1000)/((MAESTRO!$B$3:$B$1000="ASMAR DIRECCIÓN")*(UPPER(MAESTRO!$L$3:$L$1000)="CONFIRMADO")),ROWS($A$3:A100))),"")</f>
        <v/>
      </c>
      <c r="B100" s="11" t="str">
        <f ca="1">IFERROR(INDEX(MAESTRO!B:B,_xludf.AGGREGATE(15,6,ROW(MAESTRO!$B$3:$B$1000)/((MAESTRO!$B$3:$B$1000="ASMAR DIRECCIÓN")*(UPPER(MAESTRO!$L$3:$L$1000)="CONFIRMADO")),ROWS($A$3:A100))),"")</f>
        <v/>
      </c>
      <c r="C100" s="11" t="str">
        <f ca="1">IFERROR(INDEX(MAESTRO!C:C,_xludf.AGGREGATE(15,6,ROW(MAESTRO!$B$3:$B$1000)/((MAESTRO!$B$3:$B$1000="ASMAR DIRECCIÓN")*(UPPER(MAESTRO!$L$3:$L$1000)="CONFIRMADO")),ROWS($A$3:A100))),"")</f>
        <v/>
      </c>
      <c r="D100" s="11" t="str">
        <f ca="1">IFERROR(INDEX(MAESTRO!D:D,_xludf.AGGREGATE(15,6,ROW(MAESTRO!$B$3:$B$1000)/((MAESTRO!$B$3:$B$1000="ASMAR DIRECCIÓN")*(UPPER(MAESTRO!$L$3:$L$1000)="CONFIRMADO")),ROWS($A$3:A100))),"")</f>
        <v/>
      </c>
      <c r="E100" s="11" t="str">
        <f ca="1">IFERROR(INDEX(MAESTRO!E:E,_xludf.AGGREGATE(15,6,ROW(MAESTRO!$B$3:$B$1000)/((MAESTRO!$B$3:$B$1000="ASMAR DIRECCIÓN")*(UPPER(MAESTRO!$L$3:$L$1000)="CONFIRMADO")),ROWS($A$3:A100))),"")</f>
        <v/>
      </c>
      <c r="F100" s="11" t="str">
        <f ca="1">IFERROR(INDEX(MAESTRO!F:F,_xludf.AGGREGATE(15,6,ROW(MAESTRO!$B$3:$B$1000)/((MAESTRO!$B$3:$B$1000="ASMAR DIRECCIÓN")*(UPPER(MAESTRO!$L$3:$L$1000)="CONFIRMADO")),ROWS($A$3:A100))),"")</f>
        <v/>
      </c>
      <c r="G100" s="11" t="str">
        <f ca="1">IFERROR(INDEX(MAESTRO!G:G,_xludf.AGGREGATE(15,6,ROW(MAESTRO!$B$3:$B$1000)/((MAESTRO!$B$3:$B$1000="ASMAR DIRECCIÓN")*(UPPER(MAESTRO!$L$3:$L$1000)="CONFIRMADO")),ROWS($A$3:A100))),"")</f>
        <v/>
      </c>
      <c r="H100" s="11" t="str">
        <f ca="1">IFERROR(INDEX(MAESTRO!H:H,_xludf.AGGREGATE(15,6,ROW(MAESTRO!$B$3:$B$1000)/((MAESTRO!$B$3:$B$1000="ASMAR DIRECCIÓN")*(UPPER(MAESTRO!$L$3:$L$1000)="CONFIRMADO")),ROWS($A$3:A100))),"")</f>
        <v/>
      </c>
      <c r="I100" s="11" t="str">
        <f ca="1">IFERROR(INDEX(MAESTRO!I:I,_xludf.AGGREGATE(15,6,ROW(MAESTRO!$B$3:$B$1000)/((MAESTRO!$B$3:$B$1000="ASMAR DIRECCIÓN")*(UPPER(MAESTRO!$L$3:$L$1000)="CONFIRMADO")),ROWS($A$3:A100))),"")</f>
        <v/>
      </c>
      <c r="J100" s="11" t="str">
        <f ca="1">IFERROR(INDEX(MAESTRO!J:J,_xludf.AGGREGATE(15,6,ROW(MAESTRO!$B$3:$B$1000)/((MAESTRO!$B$3:$B$1000="ASMAR DIRECCIÓN")*(UPPER(MAESTRO!$L$3:$L$1000)="CONFIRMADO")),ROWS($A$3:A100))),"")</f>
        <v/>
      </c>
      <c r="K100" s="11" t="str">
        <f ca="1">IFERROR(INDEX(MAESTRO!K:K,_xludf.AGGREGATE(15,6,ROW(MAESTRO!$B$3:$B$1000)/((MAESTRO!$B$3:$B$1000="ASMAR DIRECCIÓN")*(UPPER(MAESTRO!$L$3:$L$1000)="CONFIRMADO")),ROWS($A$3:A100))),"")</f>
        <v/>
      </c>
      <c r="L100" s="11" t="str">
        <f ca="1">IFERROR(INDEX(MAESTRO!L:L,_xludf.AGGREGATE(15,6,ROW(MAESTRO!$B$3:$B$1000)/((MAESTRO!$B$3:$B$1000="ASMAR DIRECCIÓN")*(UPPER(MAESTRO!$L$3:$L$1000)="CONFIRMADO")),ROWS($A$3:A100))),"")</f>
        <v/>
      </c>
      <c r="M100" s="11" t="str">
        <f ca="1">IFERROR(INDEX(MAESTRO!M:M,_xludf.AGGREGATE(15,6,ROW(MAESTRO!$B$3:$B$1000)/((MAESTRO!$B$3:$B$1000="ASMAR DIRECCIÓN")*(UPPER(MAESTRO!$L$3:$L$1000)="CONFIRMADO")),ROWS($A$3:A100))),"")</f>
        <v/>
      </c>
      <c r="N100" s="11" t="str">
        <f ca="1">IFERROR(INDEX(MAESTRO!N:N,_xludf.AGGREGATE(15,6,ROW(MAESTRO!$B$3:$B$1000)/((MAESTRO!$B$3:$B$1000="ASMAR DIRECCIÓN")*(UPPER(MAESTRO!$L$3:$L$1000)="CONFIRMADO")),ROWS($A$3:A100))),"")</f>
        <v/>
      </c>
      <c r="O100" s="11" t="str">
        <f ca="1">IFERROR(INDEX(MAESTRO!O:O,_xludf.AGGREGATE(15,6,ROW(MAESTRO!$B$3:$B$1000)/((MAESTRO!$B$3:$B$1000="ASMAR DIRECCIÓN")*(UPPER(MAESTRO!$L$3:$L$1000)="CONFIRMADO")),ROWS($A$3:A100))),"")</f>
        <v/>
      </c>
      <c r="P100" s="11" t="str">
        <f ca="1">IFERROR(INDEX(MAESTRO!P:P,_xludf.AGGREGATE(15,6,ROW(MAESTRO!$B$3:$B$1000)/((MAESTRO!$B$3:$B$1000="ASMAR DIRECCIÓN")*(UPPER(MAESTRO!$L$3:$L$1000)="CONFIRMADO")),ROWS($A$3:A100))),"")</f>
        <v/>
      </c>
      <c r="Q100" s="11" t="str">
        <f ca="1">IFERROR(INDEX(MAESTRO!Q:Q,_xludf.AGGREGATE(15,6,ROW(MAESTRO!$B$3:$B$1000)/((MAESTRO!$B$3:$B$1000="ASMAR DIRECCIÓN")*(UPPER(MAESTRO!$L$3:$L$1000)="CONFIRMADO")),ROWS($A$3:A100))),"")</f>
        <v/>
      </c>
      <c r="R100" s="11" t="str">
        <f ca="1">IFERROR(INDEX(MAESTRO!R:R,_xludf.AGGREGATE(15,6,ROW(MAESTRO!$B$3:$B$1000)/((MAESTRO!$B$3:$B$1000="ASMAR DIRECCIÓN")*(UPPER(MAESTRO!$L$3:$L$1000)="CONFIRMADO")),ROWS($A$3:A100))),"")</f>
        <v/>
      </c>
      <c r="S100" s="11" t="str">
        <f ca="1">IFERROR(INDEX(MAESTRO!S:S,_xludf.AGGREGATE(15,6,ROW(MAESTRO!$B$3:$B$1000)/((MAESTRO!$B$3:$B$1000="ASMAR DIRECCIÓN")*(UPPER(MAESTRO!$L$3:$L$1000)="CONFIRMADO")),ROWS($A$3:A100))),"")</f>
        <v/>
      </c>
      <c r="T100" s="11" t="str">
        <f ca="1">IFERROR(INDEX(MAESTRO!T:T,_xludf.AGGREGATE(15,6,ROW(MAESTRO!$B$3:$B$1000)/((MAESTRO!$B$3:$B$1000="ASMAR DIRECCIÓN")*(UPPER(MAESTRO!$L$3:$L$1000)="CONFIRMADO")),ROWS($A$3:A100))),"")</f>
        <v/>
      </c>
      <c r="U100" s="11" t="str">
        <f ca="1">IFERROR(INDEX(MAESTRO!U:U,_xludf.AGGREGATE(15,6,ROW(MAESTRO!$B$3:$B$1000)/((MAESTRO!$B$3:$B$1000="ASMAR DIRECCIÓN")*(UPPER(MAESTRO!$L$3:$L$1000)="CONFIRMADO")),ROWS($A$3:A100))),"")</f>
        <v/>
      </c>
      <c r="V100" s="11" t="str">
        <f ca="1">IFERROR(INDEX(MAESTRO!V:V,_xludf.AGGREGATE(15,6,ROW(MAESTRO!$B$3:$B$1000)/((MAESTRO!$B$3:$B$1000="ASMAR DIRECCIÓN")*(UPPER(MAESTRO!$L$3:$L$1000)="CONFIRMADO")),ROWS($A$3:A100))),"")</f>
        <v/>
      </c>
      <c r="W100" s="11" t="str">
        <f ca="1">IFERROR(INDEX(MAESTRO!W:W,_xludf.AGGREGATE(15,6,ROW(MAESTRO!$B$3:$B$1000)/((MAESTRO!$B$3:$B$1000="ASMAR DIRECCIÓN")*(UPPER(MAESTRO!$L$3:$L$1000)="CONFIRMADO")),ROWS($A$3:A100))),"")</f>
        <v/>
      </c>
      <c r="X100" s="11" t="str">
        <f ca="1">IFERROR(INDEX(MAESTRO!X:X,_xludf.AGGREGATE(15,6,ROW(MAESTRO!$B$3:$B$1000)/((MAESTRO!$B$3:$B$1000="ASMAR DIRECCIÓN")*(UPPER(MAESTRO!$L$3:$L$1000)="CONFIRMADO")),ROWS($A$3:A100))),"")</f>
        <v/>
      </c>
    </row>
    <row r="101" spans="1:24" ht="22.05" customHeight="1">
      <c r="A101" s="10" t="str">
        <f ca="1">IFERROR(INDEX(MAESTRO!A:A,_xludf.AGGREGATE(15,6,ROW(MAESTRO!$B$3:$B$1000)/((MAESTRO!$B$3:$B$1000="ASMAR DIRECCIÓN")*(UPPER(MAESTRO!$L$3:$L$1000)="CONFIRMADO")),ROWS($A$3:A101))),"")</f>
        <v/>
      </c>
      <c r="B101" s="10" t="str">
        <f ca="1">IFERROR(INDEX(MAESTRO!B:B,_xludf.AGGREGATE(15,6,ROW(MAESTRO!$B$3:$B$1000)/((MAESTRO!$B$3:$B$1000="ASMAR DIRECCIÓN")*(UPPER(MAESTRO!$L$3:$L$1000)="CONFIRMADO")),ROWS($A$3:A101))),"")</f>
        <v/>
      </c>
      <c r="C101" s="10" t="str">
        <f ca="1">IFERROR(INDEX(MAESTRO!C:C,_xludf.AGGREGATE(15,6,ROW(MAESTRO!$B$3:$B$1000)/((MAESTRO!$B$3:$B$1000="ASMAR DIRECCIÓN")*(UPPER(MAESTRO!$L$3:$L$1000)="CONFIRMADO")),ROWS($A$3:A101))),"")</f>
        <v/>
      </c>
      <c r="D101" s="10" t="str">
        <f ca="1">IFERROR(INDEX(MAESTRO!D:D,_xludf.AGGREGATE(15,6,ROW(MAESTRO!$B$3:$B$1000)/((MAESTRO!$B$3:$B$1000="ASMAR DIRECCIÓN")*(UPPER(MAESTRO!$L$3:$L$1000)="CONFIRMADO")),ROWS($A$3:A101))),"")</f>
        <v/>
      </c>
      <c r="E101" s="10" t="str">
        <f ca="1">IFERROR(INDEX(MAESTRO!E:E,_xludf.AGGREGATE(15,6,ROW(MAESTRO!$B$3:$B$1000)/((MAESTRO!$B$3:$B$1000="ASMAR DIRECCIÓN")*(UPPER(MAESTRO!$L$3:$L$1000)="CONFIRMADO")),ROWS($A$3:A101))),"")</f>
        <v/>
      </c>
      <c r="F101" s="10" t="str">
        <f ca="1">IFERROR(INDEX(MAESTRO!F:F,_xludf.AGGREGATE(15,6,ROW(MAESTRO!$B$3:$B$1000)/((MAESTRO!$B$3:$B$1000="ASMAR DIRECCIÓN")*(UPPER(MAESTRO!$L$3:$L$1000)="CONFIRMADO")),ROWS($A$3:A101))),"")</f>
        <v/>
      </c>
      <c r="G101" s="10" t="str">
        <f ca="1">IFERROR(INDEX(MAESTRO!G:G,_xludf.AGGREGATE(15,6,ROW(MAESTRO!$B$3:$B$1000)/((MAESTRO!$B$3:$B$1000="ASMAR DIRECCIÓN")*(UPPER(MAESTRO!$L$3:$L$1000)="CONFIRMADO")),ROWS($A$3:A101))),"")</f>
        <v/>
      </c>
      <c r="H101" s="10" t="str">
        <f ca="1">IFERROR(INDEX(MAESTRO!H:H,_xludf.AGGREGATE(15,6,ROW(MAESTRO!$B$3:$B$1000)/((MAESTRO!$B$3:$B$1000="ASMAR DIRECCIÓN")*(UPPER(MAESTRO!$L$3:$L$1000)="CONFIRMADO")),ROWS($A$3:A101))),"")</f>
        <v/>
      </c>
      <c r="I101" s="10" t="str">
        <f ca="1">IFERROR(INDEX(MAESTRO!I:I,_xludf.AGGREGATE(15,6,ROW(MAESTRO!$B$3:$B$1000)/((MAESTRO!$B$3:$B$1000="ASMAR DIRECCIÓN")*(UPPER(MAESTRO!$L$3:$L$1000)="CONFIRMADO")),ROWS($A$3:A101))),"")</f>
        <v/>
      </c>
      <c r="J101" s="10" t="str">
        <f ca="1">IFERROR(INDEX(MAESTRO!J:J,_xludf.AGGREGATE(15,6,ROW(MAESTRO!$B$3:$B$1000)/((MAESTRO!$B$3:$B$1000="ASMAR DIRECCIÓN")*(UPPER(MAESTRO!$L$3:$L$1000)="CONFIRMADO")),ROWS($A$3:A101))),"")</f>
        <v/>
      </c>
      <c r="K101" s="10" t="str">
        <f ca="1">IFERROR(INDEX(MAESTRO!K:K,_xludf.AGGREGATE(15,6,ROW(MAESTRO!$B$3:$B$1000)/((MAESTRO!$B$3:$B$1000="ASMAR DIRECCIÓN")*(UPPER(MAESTRO!$L$3:$L$1000)="CONFIRMADO")),ROWS($A$3:A101))),"")</f>
        <v/>
      </c>
      <c r="L101" s="10" t="str">
        <f ca="1">IFERROR(INDEX(MAESTRO!L:L,_xludf.AGGREGATE(15,6,ROW(MAESTRO!$B$3:$B$1000)/((MAESTRO!$B$3:$B$1000="ASMAR DIRECCIÓN")*(UPPER(MAESTRO!$L$3:$L$1000)="CONFIRMADO")),ROWS($A$3:A101))),"")</f>
        <v/>
      </c>
      <c r="M101" s="10" t="str">
        <f ca="1">IFERROR(INDEX(MAESTRO!M:M,_xludf.AGGREGATE(15,6,ROW(MAESTRO!$B$3:$B$1000)/((MAESTRO!$B$3:$B$1000="ASMAR DIRECCIÓN")*(UPPER(MAESTRO!$L$3:$L$1000)="CONFIRMADO")),ROWS($A$3:A101))),"")</f>
        <v/>
      </c>
      <c r="N101" s="10" t="str">
        <f ca="1">IFERROR(INDEX(MAESTRO!N:N,_xludf.AGGREGATE(15,6,ROW(MAESTRO!$B$3:$B$1000)/((MAESTRO!$B$3:$B$1000="ASMAR DIRECCIÓN")*(UPPER(MAESTRO!$L$3:$L$1000)="CONFIRMADO")),ROWS($A$3:A101))),"")</f>
        <v/>
      </c>
      <c r="O101" s="10" t="str">
        <f ca="1">IFERROR(INDEX(MAESTRO!O:O,_xludf.AGGREGATE(15,6,ROW(MAESTRO!$B$3:$B$1000)/((MAESTRO!$B$3:$B$1000="ASMAR DIRECCIÓN")*(UPPER(MAESTRO!$L$3:$L$1000)="CONFIRMADO")),ROWS($A$3:A101))),"")</f>
        <v/>
      </c>
      <c r="P101" s="10" t="str">
        <f ca="1">IFERROR(INDEX(MAESTRO!P:P,_xludf.AGGREGATE(15,6,ROW(MAESTRO!$B$3:$B$1000)/((MAESTRO!$B$3:$B$1000="ASMAR DIRECCIÓN")*(UPPER(MAESTRO!$L$3:$L$1000)="CONFIRMADO")),ROWS($A$3:A101))),"")</f>
        <v/>
      </c>
      <c r="Q101" s="10" t="str">
        <f ca="1">IFERROR(INDEX(MAESTRO!Q:Q,_xludf.AGGREGATE(15,6,ROW(MAESTRO!$B$3:$B$1000)/((MAESTRO!$B$3:$B$1000="ASMAR DIRECCIÓN")*(UPPER(MAESTRO!$L$3:$L$1000)="CONFIRMADO")),ROWS($A$3:A101))),"")</f>
        <v/>
      </c>
      <c r="R101" s="10" t="str">
        <f ca="1">IFERROR(INDEX(MAESTRO!R:R,_xludf.AGGREGATE(15,6,ROW(MAESTRO!$B$3:$B$1000)/((MAESTRO!$B$3:$B$1000="ASMAR DIRECCIÓN")*(UPPER(MAESTRO!$L$3:$L$1000)="CONFIRMADO")),ROWS($A$3:A101))),"")</f>
        <v/>
      </c>
      <c r="S101" s="10" t="str">
        <f ca="1">IFERROR(INDEX(MAESTRO!S:S,_xludf.AGGREGATE(15,6,ROW(MAESTRO!$B$3:$B$1000)/((MAESTRO!$B$3:$B$1000="ASMAR DIRECCIÓN")*(UPPER(MAESTRO!$L$3:$L$1000)="CONFIRMADO")),ROWS($A$3:A101))),"")</f>
        <v/>
      </c>
      <c r="T101" s="10" t="str">
        <f ca="1">IFERROR(INDEX(MAESTRO!T:T,_xludf.AGGREGATE(15,6,ROW(MAESTRO!$B$3:$B$1000)/((MAESTRO!$B$3:$B$1000="ASMAR DIRECCIÓN")*(UPPER(MAESTRO!$L$3:$L$1000)="CONFIRMADO")),ROWS($A$3:A101))),"")</f>
        <v/>
      </c>
      <c r="U101" s="10" t="str">
        <f ca="1">IFERROR(INDEX(MAESTRO!U:U,_xludf.AGGREGATE(15,6,ROW(MAESTRO!$B$3:$B$1000)/((MAESTRO!$B$3:$B$1000="ASMAR DIRECCIÓN")*(UPPER(MAESTRO!$L$3:$L$1000)="CONFIRMADO")),ROWS($A$3:A101))),"")</f>
        <v/>
      </c>
      <c r="V101" s="10" t="str">
        <f ca="1">IFERROR(INDEX(MAESTRO!V:V,_xludf.AGGREGATE(15,6,ROW(MAESTRO!$B$3:$B$1000)/((MAESTRO!$B$3:$B$1000="ASMAR DIRECCIÓN")*(UPPER(MAESTRO!$L$3:$L$1000)="CONFIRMADO")),ROWS($A$3:A101))),"")</f>
        <v/>
      </c>
      <c r="W101" s="10" t="str">
        <f ca="1">IFERROR(INDEX(MAESTRO!W:W,_xludf.AGGREGATE(15,6,ROW(MAESTRO!$B$3:$B$1000)/((MAESTRO!$B$3:$B$1000="ASMAR DIRECCIÓN")*(UPPER(MAESTRO!$L$3:$L$1000)="CONFIRMADO")),ROWS($A$3:A101))),"")</f>
        <v/>
      </c>
      <c r="X101" s="10" t="str">
        <f ca="1">IFERROR(INDEX(MAESTRO!X:X,_xludf.AGGREGATE(15,6,ROW(MAESTRO!$B$3:$B$1000)/((MAESTRO!$B$3:$B$1000="ASMAR DIRECCIÓN")*(UPPER(MAESTRO!$L$3:$L$1000)="CONFIRMADO")),ROWS($A$3:A101))),"")</f>
        <v/>
      </c>
    </row>
    <row r="102" spans="1:24" ht="22.05" customHeight="1">
      <c r="A102" s="11" t="str">
        <f ca="1">IFERROR(INDEX(MAESTRO!A:A,_xludf.AGGREGATE(15,6,ROW(MAESTRO!$B$3:$B$1000)/((MAESTRO!$B$3:$B$1000="ASMAR DIRECCIÓN")*(UPPER(MAESTRO!$L$3:$L$1000)="CONFIRMADO")),ROWS($A$3:A102))),"")</f>
        <v/>
      </c>
      <c r="B102" s="11" t="str">
        <f ca="1">IFERROR(INDEX(MAESTRO!B:B,_xludf.AGGREGATE(15,6,ROW(MAESTRO!$B$3:$B$1000)/((MAESTRO!$B$3:$B$1000="ASMAR DIRECCIÓN")*(UPPER(MAESTRO!$L$3:$L$1000)="CONFIRMADO")),ROWS($A$3:A102))),"")</f>
        <v/>
      </c>
      <c r="C102" s="11" t="str">
        <f ca="1">IFERROR(INDEX(MAESTRO!C:C,_xludf.AGGREGATE(15,6,ROW(MAESTRO!$B$3:$B$1000)/((MAESTRO!$B$3:$B$1000="ASMAR DIRECCIÓN")*(UPPER(MAESTRO!$L$3:$L$1000)="CONFIRMADO")),ROWS($A$3:A102))),"")</f>
        <v/>
      </c>
      <c r="D102" s="11" t="str">
        <f ca="1">IFERROR(INDEX(MAESTRO!D:D,_xludf.AGGREGATE(15,6,ROW(MAESTRO!$B$3:$B$1000)/((MAESTRO!$B$3:$B$1000="ASMAR DIRECCIÓN")*(UPPER(MAESTRO!$L$3:$L$1000)="CONFIRMADO")),ROWS($A$3:A102))),"")</f>
        <v/>
      </c>
      <c r="E102" s="11" t="str">
        <f ca="1">IFERROR(INDEX(MAESTRO!E:E,_xludf.AGGREGATE(15,6,ROW(MAESTRO!$B$3:$B$1000)/((MAESTRO!$B$3:$B$1000="ASMAR DIRECCIÓN")*(UPPER(MAESTRO!$L$3:$L$1000)="CONFIRMADO")),ROWS($A$3:A102))),"")</f>
        <v/>
      </c>
      <c r="F102" s="11" t="str">
        <f ca="1">IFERROR(INDEX(MAESTRO!F:F,_xludf.AGGREGATE(15,6,ROW(MAESTRO!$B$3:$B$1000)/((MAESTRO!$B$3:$B$1000="ASMAR DIRECCIÓN")*(UPPER(MAESTRO!$L$3:$L$1000)="CONFIRMADO")),ROWS($A$3:A102))),"")</f>
        <v/>
      </c>
      <c r="G102" s="11" t="str">
        <f ca="1">IFERROR(INDEX(MAESTRO!G:G,_xludf.AGGREGATE(15,6,ROW(MAESTRO!$B$3:$B$1000)/((MAESTRO!$B$3:$B$1000="ASMAR DIRECCIÓN")*(UPPER(MAESTRO!$L$3:$L$1000)="CONFIRMADO")),ROWS($A$3:A102))),"")</f>
        <v/>
      </c>
      <c r="H102" s="11" t="str">
        <f ca="1">IFERROR(INDEX(MAESTRO!H:H,_xludf.AGGREGATE(15,6,ROW(MAESTRO!$B$3:$B$1000)/((MAESTRO!$B$3:$B$1000="ASMAR DIRECCIÓN")*(UPPER(MAESTRO!$L$3:$L$1000)="CONFIRMADO")),ROWS($A$3:A102))),"")</f>
        <v/>
      </c>
      <c r="I102" s="11" t="str">
        <f ca="1">IFERROR(INDEX(MAESTRO!I:I,_xludf.AGGREGATE(15,6,ROW(MAESTRO!$B$3:$B$1000)/((MAESTRO!$B$3:$B$1000="ASMAR DIRECCIÓN")*(UPPER(MAESTRO!$L$3:$L$1000)="CONFIRMADO")),ROWS($A$3:A102))),"")</f>
        <v/>
      </c>
      <c r="J102" s="11" t="str">
        <f ca="1">IFERROR(INDEX(MAESTRO!J:J,_xludf.AGGREGATE(15,6,ROW(MAESTRO!$B$3:$B$1000)/((MAESTRO!$B$3:$B$1000="ASMAR DIRECCIÓN")*(UPPER(MAESTRO!$L$3:$L$1000)="CONFIRMADO")),ROWS($A$3:A102))),"")</f>
        <v/>
      </c>
      <c r="K102" s="11" t="str">
        <f ca="1">IFERROR(INDEX(MAESTRO!K:K,_xludf.AGGREGATE(15,6,ROW(MAESTRO!$B$3:$B$1000)/((MAESTRO!$B$3:$B$1000="ASMAR DIRECCIÓN")*(UPPER(MAESTRO!$L$3:$L$1000)="CONFIRMADO")),ROWS($A$3:A102))),"")</f>
        <v/>
      </c>
      <c r="L102" s="11" t="str">
        <f ca="1">IFERROR(INDEX(MAESTRO!L:L,_xludf.AGGREGATE(15,6,ROW(MAESTRO!$B$3:$B$1000)/((MAESTRO!$B$3:$B$1000="ASMAR DIRECCIÓN")*(UPPER(MAESTRO!$L$3:$L$1000)="CONFIRMADO")),ROWS($A$3:A102))),"")</f>
        <v/>
      </c>
      <c r="M102" s="11" t="str">
        <f ca="1">IFERROR(INDEX(MAESTRO!M:M,_xludf.AGGREGATE(15,6,ROW(MAESTRO!$B$3:$B$1000)/((MAESTRO!$B$3:$B$1000="ASMAR DIRECCIÓN")*(UPPER(MAESTRO!$L$3:$L$1000)="CONFIRMADO")),ROWS($A$3:A102))),"")</f>
        <v/>
      </c>
      <c r="N102" s="11" t="str">
        <f ca="1">IFERROR(INDEX(MAESTRO!N:N,_xludf.AGGREGATE(15,6,ROW(MAESTRO!$B$3:$B$1000)/((MAESTRO!$B$3:$B$1000="ASMAR DIRECCIÓN")*(UPPER(MAESTRO!$L$3:$L$1000)="CONFIRMADO")),ROWS($A$3:A102))),"")</f>
        <v/>
      </c>
      <c r="O102" s="11" t="str">
        <f ca="1">IFERROR(INDEX(MAESTRO!O:O,_xludf.AGGREGATE(15,6,ROW(MAESTRO!$B$3:$B$1000)/((MAESTRO!$B$3:$B$1000="ASMAR DIRECCIÓN")*(UPPER(MAESTRO!$L$3:$L$1000)="CONFIRMADO")),ROWS($A$3:A102))),"")</f>
        <v/>
      </c>
      <c r="P102" s="11" t="str">
        <f ca="1">IFERROR(INDEX(MAESTRO!P:P,_xludf.AGGREGATE(15,6,ROW(MAESTRO!$B$3:$B$1000)/((MAESTRO!$B$3:$B$1000="ASMAR DIRECCIÓN")*(UPPER(MAESTRO!$L$3:$L$1000)="CONFIRMADO")),ROWS($A$3:A102))),"")</f>
        <v/>
      </c>
      <c r="Q102" s="11" t="str">
        <f ca="1">IFERROR(INDEX(MAESTRO!Q:Q,_xludf.AGGREGATE(15,6,ROW(MAESTRO!$B$3:$B$1000)/((MAESTRO!$B$3:$B$1000="ASMAR DIRECCIÓN")*(UPPER(MAESTRO!$L$3:$L$1000)="CONFIRMADO")),ROWS($A$3:A102))),"")</f>
        <v/>
      </c>
      <c r="R102" s="11" t="str">
        <f ca="1">IFERROR(INDEX(MAESTRO!R:R,_xludf.AGGREGATE(15,6,ROW(MAESTRO!$B$3:$B$1000)/((MAESTRO!$B$3:$B$1000="ASMAR DIRECCIÓN")*(UPPER(MAESTRO!$L$3:$L$1000)="CONFIRMADO")),ROWS($A$3:A102))),"")</f>
        <v/>
      </c>
      <c r="S102" s="11" t="str">
        <f ca="1">IFERROR(INDEX(MAESTRO!S:S,_xludf.AGGREGATE(15,6,ROW(MAESTRO!$B$3:$B$1000)/((MAESTRO!$B$3:$B$1000="ASMAR DIRECCIÓN")*(UPPER(MAESTRO!$L$3:$L$1000)="CONFIRMADO")),ROWS($A$3:A102))),"")</f>
        <v/>
      </c>
      <c r="T102" s="11" t="str">
        <f ca="1">IFERROR(INDEX(MAESTRO!T:T,_xludf.AGGREGATE(15,6,ROW(MAESTRO!$B$3:$B$1000)/((MAESTRO!$B$3:$B$1000="ASMAR DIRECCIÓN")*(UPPER(MAESTRO!$L$3:$L$1000)="CONFIRMADO")),ROWS($A$3:A102))),"")</f>
        <v/>
      </c>
      <c r="U102" s="11" t="str">
        <f ca="1">IFERROR(INDEX(MAESTRO!U:U,_xludf.AGGREGATE(15,6,ROW(MAESTRO!$B$3:$B$1000)/((MAESTRO!$B$3:$B$1000="ASMAR DIRECCIÓN")*(UPPER(MAESTRO!$L$3:$L$1000)="CONFIRMADO")),ROWS($A$3:A102))),"")</f>
        <v/>
      </c>
      <c r="V102" s="11" t="str">
        <f ca="1">IFERROR(INDEX(MAESTRO!V:V,_xludf.AGGREGATE(15,6,ROW(MAESTRO!$B$3:$B$1000)/((MAESTRO!$B$3:$B$1000="ASMAR DIRECCIÓN")*(UPPER(MAESTRO!$L$3:$L$1000)="CONFIRMADO")),ROWS($A$3:A102))),"")</f>
        <v/>
      </c>
      <c r="W102" s="11" t="str">
        <f ca="1">IFERROR(INDEX(MAESTRO!W:W,_xludf.AGGREGATE(15,6,ROW(MAESTRO!$B$3:$B$1000)/((MAESTRO!$B$3:$B$1000="ASMAR DIRECCIÓN")*(UPPER(MAESTRO!$L$3:$L$1000)="CONFIRMADO")),ROWS($A$3:A102))),"")</f>
        <v/>
      </c>
      <c r="X102" s="11" t="str">
        <f ca="1">IFERROR(INDEX(MAESTRO!X:X,_xludf.AGGREGATE(15,6,ROW(MAESTRO!$B$3:$B$1000)/((MAESTRO!$B$3:$B$1000="ASMAR DIRECCIÓN")*(UPPER(MAESTRO!$L$3:$L$1000)="CONFIRMADO")),ROWS($A$3:A102))),"")</f>
        <v/>
      </c>
    </row>
    <row r="103" spans="1:24" ht="22.05" customHeight="1">
      <c r="A103" s="10" t="str">
        <f ca="1">IFERROR(INDEX(MAESTRO!A:A,_xludf.AGGREGATE(15,6,ROW(MAESTRO!$B$3:$B$1000)/((MAESTRO!$B$3:$B$1000="ASMAR DIRECCIÓN")*(UPPER(MAESTRO!$L$3:$L$1000)="CONFIRMADO")),ROWS($A$3:A103))),"")</f>
        <v/>
      </c>
      <c r="B103" s="10" t="str">
        <f ca="1">IFERROR(INDEX(MAESTRO!B:B,_xludf.AGGREGATE(15,6,ROW(MAESTRO!$B$3:$B$1000)/((MAESTRO!$B$3:$B$1000="ASMAR DIRECCIÓN")*(UPPER(MAESTRO!$L$3:$L$1000)="CONFIRMADO")),ROWS($A$3:A103))),"")</f>
        <v/>
      </c>
      <c r="C103" s="10" t="str">
        <f ca="1">IFERROR(INDEX(MAESTRO!C:C,_xludf.AGGREGATE(15,6,ROW(MAESTRO!$B$3:$B$1000)/((MAESTRO!$B$3:$B$1000="ASMAR DIRECCIÓN")*(UPPER(MAESTRO!$L$3:$L$1000)="CONFIRMADO")),ROWS($A$3:A103))),"")</f>
        <v/>
      </c>
      <c r="D103" s="10" t="str">
        <f ca="1">IFERROR(INDEX(MAESTRO!D:D,_xludf.AGGREGATE(15,6,ROW(MAESTRO!$B$3:$B$1000)/((MAESTRO!$B$3:$B$1000="ASMAR DIRECCIÓN")*(UPPER(MAESTRO!$L$3:$L$1000)="CONFIRMADO")),ROWS($A$3:A103))),"")</f>
        <v/>
      </c>
      <c r="E103" s="10" t="str">
        <f ca="1">IFERROR(INDEX(MAESTRO!E:E,_xludf.AGGREGATE(15,6,ROW(MAESTRO!$B$3:$B$1000)/((MAESTRO!$B$3:$B$1000="ASMAR DIRECCIÓN")*(UPPER(MAESTRO!$L$3:$L$1000)="CONFIRMADO")),ROWS($A$3:A103))),"")</f>
        <v/>
      </c>
      <c r="F103" s="10" t="str">
        <f ca="1">IFERROR(INDEX(MAESTRO!F:F,_xludf.AGGREGATE(15,6,ROW(MAESTRO!$B$3:$B$1000)/((MAESTRO!$B$3:$B$1000="ASMAR DIRECCIÓN")*(UPPER(MAESTRO!$L$3:$L$1000)="CONFIRMADO")),ROWS($A$3:A103))),"")</f>
        <v/>
      </c>
      <c r="G103" s="10" t="str">
        <f ca="1">IFERROR(INDEX(MAESTRO!G:G,_xludf.AGGREGATE(15,6,ROW(MAESTRO!$B$3:$B$1000)/((MAESTRO!$B$3:$B$1000="ASMAR DIRECCIÓN")*(UPPER(MAESTRO!$L$3:$L$1000)="CONFIRMADO")),ROWS($A$3:A103))),"")</f>
        <v/>
      </c>
      <c r="H103" s="10" t="str">
        <f ca="1">IFERROR(INDEX(MAESTRO!H:H,_xludf.AGGREGATE(15,6,ROW(MAESTRO!$B$3:$B$1000)/((MAESTRO!$B$3:$B$1000="ASMAR DIRECCIÓN")*(UPPER(MAESTRO!$L$3:$L$1000)="CONFIRMADO")),ROWS($A$3:A103))),"")</f>
        <v/>
      </c>
      <c r="I103" s="10" t="str">
        <f ca="1">IFERROR(INDEX(MAESTRO!I:I,_xludf.AGGREGATE(15,6,ROW(MAESTRO!$B$3:$B$1000)/((MAESTRO!$B$3:$B$1000="ASMAR DIRECCIÓN")*(UPPER(MAESTRO!$L$3:$L$1000)="CONFIRMADO")),ROWS($A$3:A103))),"")</f>
        <v/>
      </c>
      <c r="J103" s="10" t="str">
        <f ca="1">IFERROR(INDEX(MAESTRO!J:J,_xludf.AGGREGATE(15,6,ROW(MAESTRO!$B$3:$B$1000)/((MAESTRO!$B$3:$B$1000="ASMAR DIRECCIÓN")*(UPPER(MAESTRO!$L$3:$L$1000)="CONFIRMADO")),ROWS($A$3:A103))),"")</f>
        <v/>
      </c>
      <c r="K103" s="10" t="str">
        <f ca="1">IFERROR(INDEX(MAESTRO!K:K,_xludf.AGGREGATE(15,6,ROW(MAESTRO!$B$3:$B$1000)/((MAESTRO!$B$3:$B$1000="ASMAR DIRECCIÓN")*(UPPER(MAESTRO!$L$3:$L$1000)="CONFIRMADO")),ROWS($A$3:A103))),"")</f>
        <v/>
      </c>
      <c r="L103" s="10" t="str">
        <f ca="1">IFERROR(INDEX(MAESTRO!L:L,_xludf.AGGREGATE(15,6,ROW(MAESTRO!$B$3:$B$1000)/((MAESTRO!$B$3:$B$1000="ASMAR DIRECCIÓN")*(UPPER(MAESTRO!$L$3:$L$1000)="CONFIRMADO")),ROWS($A$3:A103))),"")</f>
        <v/>
      </c>
      <c r="M103" s="10" t="str">
        <f ca="1">IFERROR(INDEX(MAESTRO!M:M,_xludf.AGGREGATE(15,6,ROW(MAESTRO!$B$3:$B$1000)/((MAESTRO!$B$3:$B$1000="ASMAR DIRECCIÓN")*(UPPER(MAESTRO!$L$3:$L$1000)="CONFIRMADO")),ROWS($A$3:A103))),"")</f>
        <v/>
      </c>
      <c r="N103" s="10" t="str">
        <f ca="1">IFERROR(INDEX(MAESTRO!N:N,_xludf.AGGREGATE(15,6,ROW(MAESTRO!$B$3:$B$1000)/((MAESTRO!$B$3:$B$1000="ASMAR DIRECCIÓN")*(UPPER(MAESTRO!$L$3:$L$1000)="CONFIRMADO")),ROWS($A$3:A103))),"")</f>
        <v/>
      </c>
      <c r="O103" s="10" t="str">
        <f ca="1">IFERROR(INDEX(MAESTRO!O:O,_xludf.AGGREGATE(15,6,ROW(MAESTRO!$B$3:$B$1000)/((MAESTRO!$B$3:$B$1000="ASMAR DIRECCIÓN")*(UPPER(MAESTRO!$L$3:$L$1000)="CONFIRMADO")),ROWS($A$3:A103))),"")</f>
        <v/>
      </c>
      <c r="P103" s="10" t="str">
        <f ca="1">IFERROR(INDEX(MAESTRO!P:P,_xludf.AGGREGATE(15,6,ROW(MAESTRO!$B$3:$B$1000)/((MAESTRO!$B$3:$B$1000="ASMAR DIRECCIÓN")*(UPPER(MAESTRO!$L$3:$L$1000)="CONFIRMADO")),ROWS($A$3:A103))),"")</f>
        <v/>
      </c>
      <c r="Q103" s="10" t="str">
        <f ca="1">IFERROR(INDEX(MAESTRO!Q:Q,_xludf.AGGREGATE(15,6,ROW(MAESTRO!$B$3:$B$1000)/((MAESTRO!$B$3:$B$1000="ASMAR DIRECCIÓN")*(UPPER(MAESTRO!$L$3:$L$1000)="CONFIRMADO")),ROWS($A$3:A103))),"")</f>
        <v/>
      </c>
      <c r="R103" s="10" t="str">
        <f ca="1">IFERROR(INDEX(MAESTRO!R:R,_xludf.AGGREGATE(15,6,ROW(MAESTRO!$B$3:$B$1000)/((MAESTRO!$B$3:$B$1000="ASMAR DIRECCIÓN")*(UPPER(MAESTRO!$L$3:$L$1000)="CONFIRMADO")),ROWS($A$3:A103))),"")</f>
        <v/>
      </c>
      <c r="S103" s="10" t="str">
        <f ca="1">IFERROR(INDEX(MAESTRO!S:S,_xludf.AGGREGATE(15,6,ROW(MAESTRO!$B$3:$B$1000)/((MAESTRO!$B$3:$B$1000="ASMAR DIRECCIÓN")*(UPPER(MAESTRO!$L$3:$L$1000)="CONFIRMADO")),ROWS($A$3:A103))),"")</f>
        <v/>
      </c>
      <c r="T103" s="10" t="str">
        <f ca="1">IFERROR(INDEX(MAESTRO!T:T,_xludf.AGGREGATE(15,6,ROW(MAESTRO!$B$3:$B$1000)/((MAESTRO!$B$3:$B$1000="ASMAR DIRECCIÓN")*(UPPER(MAESTRO!$L$3:$L$1000)="CONFIRMADO")),ROWS($A$3:A103))),"")</f>
        <v/>
      </c>
      <c r="U103" s="10" t="str">
        <f ca="1">IFERROR(INDEX(MAESTRO!U:U,_xludf.AGGREGATE(15,6,ROW(MAESTRO!$B$3:$B$1000)/((MAESTRO!$B$3:$B$1000="ASMAR DIRECCIÓN")*(UPPER(MAESTRO!$L$3:$L$1000)="CONFIRMADO")),ROWS($A$3:A103))),"")</f>
        <v/>
      </c>
      <c r="V103" s="10" t="str">
        <f ca="1">IFERROR(INDEX(MAESTRO!V:V,_xludf.AGGREGATE(15,6,ROW(MAESTRO!$B$3:$B$1000)/((MAESTRO!$B$3:$B$1000="ASMAR DIRECCIÓN")*(UPPER(MAESTRO!$L$3:$L$1000)="CONFIRMADO")),ROWS($A$3:A103))),"")</f>
        <v/>
      </c>
      <c r="W103" s="10" t="str">
        <f ca="1">IFERROR(INDEX(MAESTRO!W:W,_xludf.AGGREGATE(15,6,ROW(MAESTRO!$B$3:$B$1000)/((MAESTRO!$B$3:$B$1000="ASMAR DIRECCIÓN")*(UPPER(MAESTRO!$L$3:$L$1000)="CONFIRMADO")),ROWS($A$3:A103))),"")</f>
        <v/>
      </c>
      <c r="X103" s="10" t="str">
        <f ca="1">IFERROR(INDEX(MAESTRO!X:X,_xludf.AGGREGATE(15,6,ROW(MAESTRO!$B$3:$B$1000)/((MAESTRO!$B$3:$B$1000="ASMAR DIRECCIÓN")*(UPPER(MAESTRO!$L$3:$L$1000)="CONFIRMADO")),ROWS($A$3:A103))),"")</f>
        <v/>
      </c>
    </row>
    <row r="104" spans="1:24" ht="22.05" customHeight="1">
      <c r="A104" s="11" t="str">
        <f ca="1">IFERROR(INDEX(MAESTRO!A:A,_xludf.AGGREGATE(15,6,ROW(MAESTRO!$B$3:$B$1000)/((MAESTRO!$B$3:$B$1000="ASMAR DIRECCIÓN")*(UPPER(MAESTRO!$L$3:$L$1000)="CONFIRMADO")),ROWS($A$3:A104))),"")</f>
        <v/>
      </c>
      <c r="B104" s="11" t="str">
        <f ca="1">IFERROR(INDEX(MAESTRO!B:B,_xludf.AGGREGATE(15,6,ROW(MAESTRO!$B$3:$B$1000)/((MAESTRO!$B$3:$B$1000="ASMAR DIRECCIÓN")*(UPPER(MAESTRO!$L$3:$L$1000)="CONFIRMADO")),ROWS($A$3:A104))),"")</f>
        <v/>
      </c>
      <c r="C104" s="11" t="str">
        <f ca="1">IFERROR(INDEX(MAESTRO!C:C,_xludf.AGGREGATE(15,6,ROW(MAESTRO!$B$3:$B$1000)/((MAESTRO!$B$3:$B$1000="ASMAR DIRECCIÓN")*(UPPER(MAESTRO!$L$3:$L$1000)="CONFIRMADO")),ROWS($A$3:A104))),"")</f>
        <v/>
      </c>
      <c r="D104" s="11" t="str">
        <f ca="1">IFERROR(INDEX(MAESTRO!D:D,_xludf.AGGREGATE(15,6,ROW(MAESTRO!$B$3:$B$1000)/((MAESTRO!$B$3:$B$1000="ASMAR DIRECCIÓN")*(UPPER(MAESTRO!$L$3:$L$1000)="CONFIRMADO")),ROWS($A$3:A104))),"")</f>
        <v/>
      </c>
      <c r="E104" s="11" t="str">
        <f ca="1">IFERROR(INDEX(MAESTRO!E:E,_xludf.AGGREGATE(15,6,ROW(MAESTRO!$B$3:$B$1000)/((MAESTRO!$B$3:$B$1000="ASMAR DIRECCIÓN")*(UPPER(MAESTRO!$L$3:$L$1000)="CONFIRMADO")),ROWS($A$3:A104))),"")</f>
        <v/>
      </c>
      <c r="F104" s="11" t="str">
        <f ca="1">IFERROR(INDEX(MAESTRO!F:F,_xludf.AGGREGATE(15,6,ROW(MAESTRO!$B$3:$B$1000)/((MAESTRO!$B$3:$B$1000="ASMAR DIRECCIÓN")*(UPPER(MAESTRO!$L$3:$L$1000)="CONFIRMADO")),ROWS($A$3:A104))),"")</f>
        <v/>
      </c>
      <c r="G104" s="11" t="str">
        <f ca="1">IFERROR(INDEX(MAESTRO!G:G,_xludf.AGGREGATE(15,6,ROW(MAESTRO!$B$3:$B$1000)/((MAESTRO!$B$3:$B$1000="ASMAR DIRECCIÓN")*(UPPER(MAESTRO!$L$3:$L$1000)="CONFIRMADO")),ROWS($A$3:A104))),"")</f>
        <v/>
      </c>
      <c r="H104" s="11" t="str">
        <f ca="1">IFERROR(INDEX(MAESTRO!H:H,_xludf.AGGREGATE(15,6,ROW(MAESTRO!$B$3:$B$1000)/((MAESTRO!$B$3:$B$1000="ASMAR DIRECCIÓN")*(UPPER(MAESTRO!$L$3:$L$1000)="CONFIRMADO")),ROWS($A$3:A104))),"")</f>
        <v/>
      </c>
      <c r="I104" s="11" t="str">
        <f ca="1">IFERROR(INDEX(MAESTRO!I:I,_xludf.AGGREGATE(15,6,ROW(MAESTRO!$B$3:$B$1000)/((MAESTRO!$B$3:$B$1000="ASMAR DIRECCIÓN")*(UPPER(MAESTRO!$L$3:$L$1000)="CONFIRMADO")),ROWS($A$3:A104))),"")</f>
        <v/>
      </c>
      <c r="J104" s="11" t="str">
        <f ca="1">IFERROR(INDEX(MAESTRO!J:J,_xludf.AGGREGATE(15,6,ROW(MAESTRO!$B$3:$B$1000)/((MAESTRO!$B$3:$B$1000="ASMAR DIRECCIÓN")*(UPPER(MAESTRO!$L$3:$L$1000)="CONFIRMADO")),ROWS($A$3:A104))),"")</f>
        <v/>
      </c>
      <c r="K104" s="11" t="str">
        <f ca="1">IFERROR(INDEX(MAESTRO!K:K,_xludf.AGGREGATE(15,6,ROW(MAESTRO!$B$3:$B$1000)/((MAESTRO!$B$3:$B$1000="ASMAR DIRECCIÓN")*(UPPER(MAESTRO!$L$3:$L$1000)="CONFIRMADO")),ROWS($A$3:A104))),"")</f>
        <v/>
      </c>
      <c r="L104" s="11" t="str">
        <f ca="1">IFERROR(INDEX(MAESTRO!L:L,_xludf.AGGREGATE(15,6,ROW(MAESTRO!$B$3:$B$1000)/((MAESTRO!$B$3:$B$1000="ASMAR DIRECCIÓN")*(UPPER(MAESTRO!$L$3:$L$1000)="CONFIRMADO")),ROWS($A$3:A104))),"")</f>
        <v/>
      </c>
      <c r="M104" s="11" t="str">
        <f ca="1">IFERROR(INDEX(MAESTRO!M:M,_xludf.AGGREGATE(15,6,ROW(MAESTRO!$B$3:$B$1000)/((MAESTRO!$B$3:$B$1000="ASMAR DIRECCIÓN")*(UPPER(MAESTRO!$L$3:$L$1000)="CONFIRMADO")),ROWS($A$3:A104))),"")</f>
        <v/>
      </c>
      <c r="N104" s="11" t="str">
        <f ca="1">IFERROR(INDEX(MAESTRO!N:N,_xludf.AGGREGATE(15,6,ROW(MAESTRO!$B$3:$B$1000)/((MAESTRO!$B$3:$B$1000="ASMAR DIRECCIÓN")*(UPPER(MAESTRO!$L$3:$L$1000)="CONFIRMADO")),ROWS($A$3:A104))),"")</f>
        <v/>
      </c>
      <c r="O104" s="11" t="str">
        <f ca="1">IFERROR(INDEX(MAESTRO!O:O,_xludf.AGGREGATE(15,6,ROW(MAESTRO!$B$3:$B$1000)/((MAESTRO!$B$3:$B$1000="ASMAR DIRECCIÓN")*(UPPER(MAESTRO!$L$3:$L$1000)="CONFIRMADO")),ROWS($A$3:A104))),"")</f>
        <v/>
      </c>
      <c r="P104" s="11" t="str">
        <f ca="1">IFERROR(INDEX(MAESTRO!P:P,_xludf.AGGREGATE(15,6,ROW(MAESTRO!$B$3:$B$1000)/((MAESTRO!$B$3:$B$1000="ASMAR DIRECCIÓN")*(UPPER(MAESTRO!$L$3:$L$1000)="CONFIRMADO")),ROWS($A$3:A104))),"")</f>
        <v/>
      </c>
      <c r="Q104" s="11" t="str">
        <f ca="1">IFERROR(INDEX(MAESTRO!Q:Q,_xludf.AGGREGATE(15,6,ROW(MAESTRO!$B$3:$B$1000)/((MAESTRO!$B$3:$B$1000="ASMAR DIRECCIÓN")*(UPPER(MAESTRO!$L$3:$L$1000)="CONFIRMADO")),ROWS($A$3:A104))),"")</f>
        <v/>
      </c>
      <c r="R104" s="11" t="str">
        <f ca="1">IFERROR(INDEX(MAESTRO!R:R,_xludf.AGGREGATE(15,6,ROW(MAESTRO!$B$3:$B$1000)/((MAESTRO!$B$3:$B$1000="ASMAR DIRECCIÓN")*(UPPER(MAESTRO!$L$3:$L$1000)="CONFIRMADO")),ROWS($A$3:A104))),"")</f>
        <v/>
      </c>
      <c r="S104" s="11" t="str">
        <f ca="1">IFERROR(INDEX(MAESTRO!S:S,_xludf.AGGREGATE(15,6,ROW(MAESTRO!$B$3:$B$1000)/((MAESTRO!$B$3:$B$1000="ASMAR DIRECCIÓN")*(UPPER(MAESTRO!$L$3:$L$1000)="CONFIRMADO")),ROWS($A$3:A104))),"")</f>
        <v/>
      </c>
      <c r="T104" s="11" t="str">
        <f ca="1">IFERROR(INDEX(MAESTRO!T:T,_xludf.AGGREGATE(15,6,ROW(MAESTRO!$B$3:$B$1000)/((MAESTRO!$B$3:$B$1000="ASMAR DIRECCIÓN")*(UPPER(MAESTRO!$L$3:$L$1000)="CONFIRMADO")),ROWS($A$3:A104))),"")</f>
        <v/>
      </c>
      <c r="U104" s="11" t="str">
        <f ca="1">IFERROR(INDEX(MAESTRO!U:U,_xludf.AGGREGATE(15,6,ROW(MAESTRO!$B$3:$B$1000)/((MAESTRO!$B$3:$B$1000="ASMAR DIRECCIÓN")*(UPPER(MAESTRO!$L$3:$L$1000)="CONFIRMADO")),ROWS($A$3:A104))),"")</f>
        <v/>
      </c>
      <c r="V104" s="11" t="str">
        <f ca="1">IFERROR(INDEX(MAESTRO!V:V,_xludf.AGGREGATE(15,6,ROW(MAESTRO!$B$3:$B$1000)/((MAESTRO!$B$3:$B$1000="ASMAR DIRECCIÓN")*(UPPER(MAESTRO!$L$3:$L$1000)="CONFIRMADO")),ROWS($A$3:A104))),"")</f>
        <v/>
      </c>
      <c r="W104" s="11" t="str">
        <f ca="1">IFERROR(INDEX(MAESTRO!W:W,_xludf.AGGREGATE(15,6,ROW(MAESTRO!$B$3:$B$1000)/((MAESTRO!$B$3:$B$1000="ASMAR DIRECCIÓN")*(UPPER(MAESTRO!$L$3:$L$1000)="CONFIRMADO")),ROWS($A$3:A104))),"")</f>
        <v/>
      </c>
      <c r="X104" s="11" t="str">
        <f ca="1">IFERROR(INDEX(MAESTRO!X:X,_xludf.AGGREGATE(15,6,ROW(MAESTRO!$B$3:$B$1000)/((MAESTRO!$B$3:$B$1000="ASMAR DIRECCIÓN")*(UPPER(MAESTRO!$L$3:$L$1000)="CONFIRMADO")),ROWS($A$3:A104))),"")</f>
        <v/>
      </c>
    </row>
    <row r="105" spans="1:24" ht="22.05" customHeight="1">
      <c r="A105" s="10" t="str">
        <f ca="1">IFERROR(INDEX(MAESTRO!A:A,_xludf.AGGREGATE(15,6,ROW(MAESTRO!$B$3:$B$1000)/((MAESTRO!$B$3:$B$1000="ASMAR DIRECCIÓN")*(UPPER(MAESTRO!$L$3:$L$1000)="CONFIRMADO")),ROWS($A$3:A105))),"")</f>
        <v/>
      </c>
      <c r="B105" s="10" t="str">
        <f ca="1">IFERROR(INDEX(MAESTRO!B:B,_xludf.AGGREGATE(15,6,ROW(MAESTRO!$B$3:$B$1000)/((MAESTRO!$B$3:$B$1000="ASMAR DIRECCIÓN")*(UPPER(MAESTRO!$L$3:$L$1000)="CONFIRMADO")),ROWS($A$3:A105))),"")</f>
        <v/>
      </c>
      <c r="C105" s="10" t="str">
        <f ca="1">IFERROR(INDEX(MAESTRO!C:C,_xludf.AGGREGATE(15,6,ROW(MAESTRO!$B$3:$B$1000)/((MAESTRO!$B$3:$B$1000="ASMAR DIRECCIÓN")*(UPPER(MAESTRO!$L$3:$L$1000)="CONFIRMADO")),ROWS($A$3:A105))),"")</f>
        <v/>
      </c>
      <c r="D105" s="10" t="str">
        <f ca="1">IFERROR(INDEX(MAESTRO!D:D,_xludf.AGGREGATE(15,6,ROW(MAESTRO!$B$3:$B$1000)/((MAESTRO!$B$3:$B$1000="ASMAR DIRECCIÓN")*(UPPER(MAESTRO!$L$3:$L$1000)="CONFIRMADO")),ROWS($A$3:A105))),"")</f>
        <v/>
      </c>
      <c r="E105" s="10" t="str">
        <f ca="1">IFERROR(INDEX(MAESTRO!E:E,_xludf.AGGREGATE(15,6,ROW(MAESTRO!$B$3:$B$1000)/((MAESTRO!$B$3:$B$1000="ASMAR DIRECCIÓN")*(UPPER(MAESTRO!$L$3:$L$1000)="CONFIRMADO")),ROWS($A$3:A105))),"")</f>
        <v/>
      </c>
      <c r="F105" s="10" t="str">
        <f ca="1">IFERROR(INDEX(MAESTRO!F:F,_xludf.AGGREGATE(15,6,ROW(MAESTRO!$B$3:$B$1000)/((MAESTRO!$B$3:$B$1000="ASMAR DIRECCIÓN")*(UPPER(MAESTRO!$L$3:$L$1000)="CONFIRMADO")),ROWS($A$3:A105))),"")</f>
        <v/>
      </c>
      <c r="G105" s="10" t="str">
        <f ca="1">IFERROR(INDEX(MAESTRO!G:G,_xludf.AGGREGATE(15,6,ROW(MAESTRO!$B$3:$B$1000)/((MAESTRO!$B$3:$B$1000="ASMAR DIRECCIÓN")*(UPPER(MAESTRO!$L$3:$L$1000)="CONFIRMADO")),ROWS($A$3:A105))),"")</f>
        <v/>
      </c>
      <c r="H105" s="10" t="str">
        <f ca="1">IFERROR(INDEX(MAESTRO!H:H,_xludf.AGGREGATE(15,6,ROW(MAESTRO!$B$3:$B$1000)/((MAESTRO!$B$3:$B$1000="ASMAR DIRECCIÓN")*(UPPER(MAESTRO!$L$3:$L$1000)="CONFIRMADO")),ROWS($A$3:A105))),"")</f>
        <v/>
      </c>
      <c r="I105" s="10" t="str">
        <f ca="1">IFERROR(INDEX(MAESTRO!I:I,_xludf.AGGREGATE(15,6,ROW(MAESTRO!$B$3:$B$1000)/((MAESTRO!$B$3:$B$1000="ASMAR DIRECCIÓN")*(UPPER(MAESTRO!$L$3:$L$1000)="CONFIRMADO")),ROWS($A$3:A105))),"")</f>
        <v/>
      </c>
      <c r="J105" s="10" t="str">
        <f ca="1">IFERROR(INDEX(MAESTRO!J:J,_xludf.AGGREGATE(15,6,ROW(MAESTRO!$B$3:$B$1000)/((MAESTRO!$B$3:$B$1000="ASMAR DIRECCIÓN")*(UPPER(MAESTRO!$L$3:$L$1000)="CONFIRMADO")),ROWS($A$3:A105))),"")</f>
        <v/>
      </c>
      <c r="K105" s="10" t="str">
        <f ca="1">IFERROR(INDEX(MAESTRO!K:K,_xludf.AGGREGATE(15,6,ROW(MAESTRO!$B$3:$B$1000)/((MAESTRO!$B$3:$B$1000="ASMAR DIRECCIÓN")*(UPPER(MAESTRO!$L$3:$L$1000)="CONFIRMADO")),ROWS($A$3:A105))),"")</f>
        <v/>
      </c>
      <c r="L105" s="10" t="str">
        <f ca="1">IFERROR(INDEX(MAESTRO!L:L,_xludf.AGGREGATE(15,6,ROW(MAESTRO!$B$3:$B$1000)/((MAESTRO!$B$3:$B$1000="ASMAR DIRECCIÓN")*(UPPER(MAESTRO!$L$3:$L$1000)="CONFIRMADO")),ROWS($A$3:A105))),"")</f>
        <v/>
      </c>
      <c r="M105" s="10" t="str">
        <f ca="1">IFERROR(INDEX(MAESTRO!M:M,_xludf.AGGREGATE(15,6,ROW(MAESTRO!$B$3:$B$1000)/((MAESTRO!$B$3:$B$1000="ASMAR DIRECCIÓN")*(UPPER(MAESTRO!$L$3:$L$1000)="CONFIRMADO")),ROWS($A$3:A105))),"")</f>
        <v/>
      </c>
      <c r="N105" s="10" t="str">
        <f ca="1">IFERROR(INDEX(MAESTRO!N:N,_xludf.AGGREGATE(15,6,ROW(MAESTRO!$B$3:$B$1000)/((MAESTRO!$B$3:$B$1000="ASMAR DIRECCIÓN")*(UPPER(MAESTRO!$L$3:$L$1000)="CONFIRMADO")),ROWS($A$3:A105))),"")</f>
        <v/>
      </c>
      <c r="O105" s="10" t="str">
        <f ca="1">IFERROR(INDEX(MAESTRO!O:O,_xludf.AGGREGATE(15,6,ROW(MAESTRO!$B$3:$B$1000)/((MAESTRO!$B$3:$B$1000="ASMAR DIRECCIÓN")*(UPPER(MAESTRO!$L$3:$L$1000)="CONFIRMADO")),ROWS($A$3:A105))),"")</f>
        <v/>
      </c>
      <c r="P105" s="10" t="str">
        <f ca="1">IFERROR(INDEX(MAESTRO!P:P,_xludf.AGGREGATE(15,6,ROW(MAESTRO!$B$3:$B$1000)/((MAESTRO!$B$3:$B$1000="ASMAR DIRECCIÓN")*(UPPER(MAESTRO!$L$3:$L$1000)="CONFIRMADO")),ROWS($A$3:A105))),"")</f>
        <v/>
      </c>
      <c r="Q105" s="10" t="str">
        <f ca="1">IFERROR(INDEX(MAESTRO!Q:Q,_xludf.AGGREGATE(15,6,ROW(MAESTRO!$B$3:$B$1000)/((MAESTRO!$B$3:$B$1000="ASMAR DIRECCIÓN")*(UPPER(MAESTRO!$L$3:$L$1000)="CONFIRMADO")),ROWS($A$3:A105))),"")</f>
        <v/>
      </c>
      <c r="R105" s="10" t="str">
        <f ca="1">IFERROR(INDEX(MAESTRO!R:R,_xludf.AGGREGATE(15,6,ROW(MAESTRO!$B$3:$B$1000)/((MAESTRO!$B$3:$B$1000="ASMAR DIRECCIÓN")*(UPPER(MAESTRO!$L$3:$L$1000)="CONFIRMADO")),ROWS($A$3:A105))),"")</f>
        <v/>
      </c>
      <c r="S105" s="10" t="str">
        <f ca="1">IFERROR(INDEX(MAESTRO!S:S,_xludf.AGGREGATE(15,6,ROW(MAESTRO!$B$3:$B$1000)/((MAESTRO!$B$3:$B$1000="ASMAR DIRECCIÓN")*(UPPER(MAESTRO!$L$3:$L$1000)="CONFIRMADO")),ROWS($A$3:A105))),"")</f>
        <v/>
      </c>
      <c r="T105" s="10" t="str">
        <f ca="1">IFERROR(INDEX(MAESTRO!T:T,_xludf.AGGREGATE(15,6,ROW(MAESTRO!$B$3:$B$1000)/((MAESTRO!$B$3:$B$1000="ASMAR DIRECCIÓN")*(UPPER(MAESTRO!$L$3:$L$1000)="CONFIRMADO")),ROWS($A$3:A105))),"")</f>
        <v/>
      </c>
      <c r="U105" s="10" t="str">
        <f ca="1">IFERROR(INDEX(MAESTRO!U:U,_xludf.AGGREGATE(15,6,ROW(MAESTRO!$B$3:$B$1000)/((MAESTRO!$B$3:$B$1000="ASMAR DIRECCIÓN")*(UPPER(MAESTRO!$L$3:$L$1000)="CONFIRMADO")),ROWS($A$3:A105))),"")</f>
        <v/>
      </c>
      <c r="V105" s="10" t="str">
        <f ca="1">IFERROR(INDEX(MAESTRO!V:V,_xludf.AGGREGATE(15,6,ROW(MAESTRO!$B$3:$B$1000)/((MAESTRO!$B$3:$B$1000="ASMAR DIRECCIÓN")*(UPPER(MAESTRO!$L$3:$L$1000)="CONFIRMADO")),ROWS($A$3:A105))),"")</f>
        <v/>
      </c>
      <c r="W105" s="10" t="str">
        <f ca="1">IFERROR(INDEX(MAESTRO!W:W,_xludf.AGGREGATE(15,6,ROW(MAESTRO!$B$3:$B$1000)/((MAESTRO!$B$3:$B$1000="ASMAR DIRECCIÓN")*(UPPER(MAESTRO!$L$3:$L$1000)="CONFIRMADO")),ROWS($A$3:A105))),"")</f>
        <v/>
      </c>
      <c r="X105" s="10" t="str">
        <f ca="1">IFERROR(INDEX(MAESTRO!X:X,_xludf.AGGREGATE(15,6,ROW(MAESTRO!$B$3:$B$1000)/((MAESTRO!$B$3:$B$1000="ASMAR DIRECCIÓN")*(UPPER(MAESTRO!$L$3:$L$1000)="CONFIRMADO")),ROWS($A$3:A105))),"")</f>
        <v/>
      </c>
    </row>
    <row r="106" spans="1:24" ht="22.05" customHeight="1">
      <c r="A106" s="11" t="str">
        <f ca="1">IFERROR(INDEX(MAESTRO!A:A,_xludf.AGGREGATE(15,6,ROW(MAESTRO!$B$3:$B$1000)/((MAESTRO!$B$3:$B$1000="ASMAR DIRECCIÓN")*(UPPER(MAESTRO!$L$3:$L$1000)="CONFIRMADO")),ROWS($A$3:A106))),"")</f>
        <v/>
      </c>
      <c r="B106" s="11" t="str">
        <f ca="1">IFERROR(INDEX(MAESTRO!B:B,_xludf.AGGREGATE(15,6,ROW(MAESTRO!$B$3:$B$1000)/((MAESTRO!$B$3:$B$1000="ASMAR DIRECCIÓN")*(UPPER(MAESTRO!$L$3:$L$1000)="CONFIRMADO")),ROWS($A$3:A106))),"")</f>
        <v/>
      </c>
      <c r="C106" s="11" t="str">
        <f ca="1">IFERROR(INDEX(MAESTRO!C:C,_xludf.AGGREGATE(15,6,ROW(MAESTRO!$B$3:$B$1000)/((MAESTRO!$B$3:$B$1000="ASMAR DIRECCIÓN")*(UPPER(MAESTRO!$L$3:$L$1000)="CONFIRMADO")),ROWS($A$3:A106))),"")</f>
        <v/>
      </c>
      <c r="D106" s="11" t="str">
        <f ca="1">IFERROR(INDEX(MAESTRO!D:D,_xludf.AGGREGATE(15,6,ROW(MAESTRO!$B$3:$B$1000)/((MAESTRO!$B$3:$B$1000="ASMAR DIRECCIÓN")*(UPPER(MAESTRO!$L$3:$L$1000)="CONFIRMADO")),ROWS($A$3:A106))),"")</f>
        <v/>
      </c>
      <c r="E106" s="11" t="str">
        <f ca="1">IFERROR(INDEX(MAESTRO!E:E,_xludf.AGGREGATE(15,6,ROW(MAESTRO!$B$3:$B$1000)/((MAESTRO!$B$3:$B$1000="ASMAR DIRECCIÓN")*(UPPER(MAESTRO!$L$3:$L$1000)="CONFIRMADO")),ROWS($A$3:A106))),"")</f>
        <v/>
      </c>
      <c r="F106" s="11" t="str">
        <f ca="1">IFERROR(INDEX(MAESTRO!F:F,_xludf.AGGREGATE(15,6,ROW(MAESTRO!$B$3:$B$1000)/((MAESTRO!$B$3:$B$1000="ASMAR DIRECCIÓN")*(UPPER(MAESTRO!$L$3:$L$1000)="CONFIRMADO")),ROWS($A$3:A106))),"")</f>
        <v/>
      </c>
      <c r="G106" s="11" t="str">
        <f ca="1">IFERROR(INDEX(MAESTRO!G:G,_xludf.AGGREGATE(15,6,ROW(MAESTRO!$B$3:$B$1000)/((MAESTRO!$B$3:$B$1000="ASMAR DIRECCIÓN")*(UPPER(MAESTRO!$L$3:$L$1000)="CONFIRMADO")),ROWS($A$3:A106))),"")</f>
        <v/>
      </c>
      <c r="H106" s="11" t="str">
        <f ca="1">IFERROR(INDEX(MAESTRO!H:H,_xludf.AGGREGATE(15,6,ROW(MAESTRO!$B$3:$B$1000)/((MAESTRO!$B$3:$B$1000="ASMAR DIRECCIÓN")*(UPPER(MAESTRO!$L$3:$L$1000)="CONFIRMADO")),ROWS($A$3:A106))),"")</f>
        <v/>
      </c>
      <c r="I106" s="11" t="str">
        <f ca="1">IFERROR(INDEX(MAESTRO!I:I,_xludf.AGGREGATE(15,6,ROW(MAESTRO!$B$3:$B$1000)/((MAESTRO!$B$3:$B$1000="ASMAR DIRECCIÓN")*(UPPER(MAESTRO!$L$3:$L$1000)="CONFIRMADO")),ROWS($A$3:A106))),"")</f>
        <v/>
      </c>
      <c r="J106" s="11" t="str">
        <f ca="1">IFERROR(INDEX(MAESTRO!J:J,_xludf.AGGREGATE(15,6,ROW(MAESTRO!$B$3:$B$1000)/((MAESTRO!$B$3:$B$1000="ASMAR DIRECCIÓN")*(UPPER(MAESTRO!$L$3:$L$1000)="CONFIRMADO")),ROWS($A$3:A106))),"")</f>
        <v/>
      </c>
      <c r="K106" s="11" t="str">
        <f ca="1">IFERROR(INDEX(MAESTRO!K:K,_xludf.AGGREGATE(15,6,ROW(MAESTRO!$B$3:$B$1000)/((MAESTRO!$B$3:$B$1000="ASMAR DIRECCIÓN")*(UPPER(MAESTRO!$L$3:$L$1000)="CONFIRMADO")),ROWS($A$3:A106))),"")</f>
        <v/>
      </c>
      <c r="L106" s="11" t="str">
        <f ca="1">IFERROR(INDEX(MAESTRO!L:L,_xludf.AGGREGATE(15,6,ROW(MAESTRO!$B$3:$B$1000)/((MAESTRO!$B$3:$B$1000="ASMAR DIRECCIÓN")*(UPPER(MAESTRO!$L$3:$L$1000)="CONFIRMADO")),ROWS($A$3:A106))),"")</f>
        <v/>
      </c>
      <c r="M106" s="11" t="str">
        <f ca="1">IFERROR(INDEX(MAESTRO!M:M,_xludf.AGGREGATE(15,6,ROW(MAESTRO!$B$3:$B$1000)/((MAESTRO!$B$3:$B$1000="ASMAR DIRECCIÓN")*(UPPER(MAESTRO!$L$3:$L$1000)="CONFIRMADO")),ROWS($A$3:A106))),"")</f>
        <v/>
      </c>
      <c r="N106" s="11" t="str">
        <f ca="1">IFERROR(INDEX(MAESTRO!N:N,_xludf.AGGREGATE(15,6,ROW(MAESTRO!$B$3:$B$1000)/((MAESTRO!$B$3:$B$1000="ASMAR DIRECCIÓN")*(UPPER(MAESTRO!$L$3:$L$1000)="CONFIRMADO")),ROWS($A$3:A106))),"")</f>
        <v/>
      </c>
      <c r="O106" s="11" t="str">
        <f ca="1">IFERROR(INDEX(MAESTRO!O:O,_xludf.AGGREGATE(15,6,ROW(MAESTRO!$B$3:$B$1000)/((MAESTRO!$B$3:$B$1000="ASMAR DIRECCIÓN")*(UPPER(MAESTRO!$L$3:$L$1000)="CONFIRMADO")),ROWS($A$3:A106))),"")</f>
        <v/>
      </c>
      <c r="P106" s="11" t="str">
        <f ca="1">IFERROR(INDEX(MAESTRO!P:P,_xludf.AGGREGATE(15,6,ROW(MAESTRO!$B$3:$B$1000)/((MAESTRO!$B$3:$B$1000="ASMAR DIRECCIÓN")*(UPPER(MAESTRO!$L$3:$L$1000)="CONFIRMADO")),ROWS($A$3:A106))),"")</f>
        <v/>
      </c>
      <c r="Q106" s="11" t="str">
        <f ca="1">IFERROR(INDEX(MAESTRO!Q:Q,_xludf.AGGREGATE(15,6,ROW(MAESTRO!$B$3:$B$1000)/((MAESTRO!$B$3:$B$1000="ASMAR DIRECCIÓN")*(UPPER(MAESTRO!$L$3:$L$1000)="CONFIRMADO")),ROWS($A$3:A106))),"")</f>
        <v/>
      </c>
      <c r="R106" s="11" t="str">
        <f ca="1">IFERROR(INDEX(MAESTRO!R:R,_xludf.AGGREGATE(15,6,ROW(MAESTRO!$B$3:$B$1000)/((MAESTRO!$B$3:$B$1000="ASMAR DIRECCIÓN")*(UPPER(MAESTRO!$L$3:$L$1000)="CONFIRMADO")),ROWS($A$3:A106))),"")</f>
        <v/>
      </c>
      <c r="S106" s="11" t="str">
        <f ca="1">IFERROR(INDEX(MAESTRO!S:S,_xludf.AGGREGATE(15,6,ROW(MAESTRO!$B$3:$B$1000)/((MAESTRO!$B$3:$B$1000="ASMAR DIRECCIÓN")*(UPPER(MAESTRO!$L$3:$L$1000)="CONFIRMADO")),ROWS($A$3:A106))),"")</f>
        <v/>
      </c>
      <c r="T106" s="11" t="str">
        <f ca="1">IFERROR(INDEX(MAESTRO!T:T,_xludf.AGGREGATE(15,6,ROW(MAESTRO!$B$3:$B$1000)/((MAESTRO!$B$3:$B$1000="ASMAR DIRECCIÓN")*(UPPER(MAESTRO!$L$3:$L$1000)="CONFIRMADO")),ROWS($A$3:A106))),"")</f>
        <v/>
      </c>
      <c r="U106" s="11" t="str">
        <f ca="1">IFERROR(INDEX(MAESTRO!U:U,_xludf.AGGREGATE(15,6,ROW(MAESTRO!$B$3:$B$1000)/((MAESTRO!$B$3:$B$1000="ASMAR DIRECCIÓN")*(UPPER(MAESTRO!$L$3:$L$1000)="CONFIRMADO")),ROWS($A$3:A106))),"")</f>
        <v/>
      </c>
      <c r="V106" s="11" t="str">
        <f ca="1">IFERROR(INDEX(MAESTRO!V:V,_xludf.AGGREGATE(15,6,ROW(MAESTRO!$B$3:$B$1000)/((MAESTRO!$B$3:$B$1000="ASMAR DIRECCIÓN")*(UPPER(MAESTRO!$L$3:$L$1000)="CONFIRMADO")),ROWS($A$3:A106))),"")</f>
        <v/>
      </c>
      <c r="W106" s="11" t="str">
        <f ca="1">IFERROR(INDEX(MAESTRO!W:W,_xludf.AGGREGATE(15,6,ROW(MAESTRO!$B$3:$B$1000)/((MAESTRO!$B$3:$B$1000="ASMAR DIRECCIÓN")*(UPPER(MAESTRO!$L$3:$L$1000)="CONFIRMADO")),ROWS($A$3:A106))),"")</f>
        <v/>
      </c>
      <c r="X106" s="11" t="str">
        <f ca="1">IFERROR(INDEX(MAESTRO!X:X,_xludf.AGGREGATE(15,6,ROW(MAESTRO!$B$3:$B$1000)/((MAESTRO!$B$3:$B$1000="ASMAR DIRECCIÓN")*(UPPER(MAESTRO!$L$3:$L$1000)="CONFIRMADO")),ROWS($A$3:A106))),"")</f>
        <v/>
      </c>
    </row>
    <row r="107" spans="1:24" ht="22.05" customHeight="1">
      <c r="A107" s="10" t="str">
        <f ca="1">IFERROR(INDEX(MAESTRO!A:A,_xludf.AGGREGATE(15,6,ROW(MAESTRO!$B$3:$B$1000)/((MAESTRO!$B$3:$B$1000="ASMAR DIRECCIÓN")*(UPPER(MAESTRO!$L$3:$L$1000)="CONFIRMADO")),ROWS($A$3:A107))),"")</f>
        <v/>
      </c>
      <c r="B107" s="10" t="str">
        <f ca="1">IFERROR(INDEX(MAESTRO!B:B,_xludf.AGGREGATE(15,6,ROW(MAESTRO!$B$3:$B$1000)/((MAESTRO!$B$3:$B$1000="ASMAR DIRECCIÓN")*(UPPER(MAESTRO!$L$3:$L$1000)="CONFIRMADO")),ROWS($A$3:A107))),"")</f>
        <v/>
      </c>
      <c r="C107" s="10" t="str">
        <f ca="1">IFERROR(INDEX(MAESTRO!C:C,_xludf.AGGREGATE(15,6,ROW(MAESTRO!$B$3:$B$1000)/((MAESTRO!$B$3:$B$1000="ASMAR DIRECCIÓN")*(UPPER(MAESTRO!$L$3:$L$1000)="CONFIRMADO")),ROWS($A$3:A107))),"")</f>
        <v/>
      </c>
      <c r="D107" s="10" t="str">
        <f ca="1">IFERROR(INDEX(MAESTRO!D:D,_xludf.AGGREGATE(15,6,ROW(MAESTRO!$B$3:$B$1000)/((MAESTRO!$B$3:$B$1000="ASMAR DIRECCIÓN")*(UPPER(MAESTRO!$L$3:$L$1000)="CONFIRMADO")),ROWS($A$3:A107))),"")</f>
        <v/>
      </c>
      <c r="E107" s="10" t="str">
        <f ca="1">IFERROR(INDEX(MAESTRO!E:E,_xludf.AGGREGATE(15,6,ROW(MAESTRO!$B$3:$B$1000)/((MAESTRO!$B$3:$B$1000="ASMAR DIRECCIÓN")*(UPPER(MAESTRO!$L$3:$L$1000)="CONFIRMADO")),ROWS($A$3:A107))),"")</f>
        <v/>
      </c>
      <c r="F107" s="10" t="str">
        <f ca="1">IFERROR(INDEX(MAESTRO!F:F,_xludf.AGGREGATE(15,6,ROW(MAESTRO!$B$3:$B$1000)/((MAESTRO!$B$3:$B$1000="ASMAR DIRECCIÓN")*(UPPER(MAESTRO!$L$3:$L$1000)="CONFIRMADO")),ROWS($A$3:A107))),"")</f>
        <v/>
      </c>
      <c r="G107" s="10" t="str">
        <f ca="1">IFERROR(INDEX(MAESTRO!G:G,_xludf.AGGREGATE(15,6,ROW(MAESTRO!$B$3:$B$1000)/((MAESTRO!$B$3:$B$1000="ASMAR DIRECCIÓN")*(UPPER(MAESTRO!$L$3:$L$1000)="CONFIRMADO")),ROWS($A$3:A107))),"")</f>
        <v/>
      </c>
      <c r="H107" s="10" t="str">
        <f ca="1">IFERROR(INDEX(MAESTRO!H:H,_xludf.AGGREGATE(15,6,ROW(MAESTRO!$B$3:$B$1000)/((MAESTRO!$B$3:$B$1000="ASMAR DIRECCIÓN")*(UPPER(MAESTRO!$L$3:$L$1000)="CONFIRMADO")),ROWS($A$3:A107))),"")</f>
        <v/>
      </c>
      <c r="I107" s="10" t="str">
        <f ca="1">IFERROR(INDEX(MAESTRO!I:I,_xludf.AGGREGATE(15,6,ROW(MAESTRO!$B$3:$B$1000)/((MAESTRO!$B$3:$B$1000="ASMAR DIRECCIÓN")*(UPPER(MAESTRO!$L$3:$L$1000)="CONFIRMADO")),ROWS($A$3:A107))),"")</f>
        <v/>
      </c>
      <c r="J107" s="10" t="str">
        <f ca="1">IFERROR(INDEX(MAESTRO!J:J,_xludf.AGGREGATE(15,6,ROW(MAESTRO!$B$3:$B$1000)/((MAESTRO!$B$3:$B$1000="ASMAR DIRECCIÓN")*(UPPER(MAESTRO!$L$3:$L$1000)="CONFIRMADO")),ROWS($A$3:A107))),"")</f>
        <v/>
      </c>
      <c r="K107" s="10" t="str">
        <f ca="1">IFERROR(INDEX(MAESTRO!K:K,_xludf.AGGREGATE(15,6,ROW(MAESTRO!$B$3:$B$1000)/((MAESTRO!$B$3:$B$1000="ASMAR DIRECCIÓN")*(UPPER(MAESTRO!$L$3:$L$1000)="CONFIRMADO")),ROWS($A$3:A107))),"")</f>
        <v/>
      </c>
      <c r="L107" s="10" t="str">
        <f ca="1">IFERROR(INDEX(MAESTRO!L:L,_xludf.AGGREGATE(15,6,ROW(MAESTRO!$B$3:$B$1000)/((MAESTRO!$B$3:$B$1000="ASMAR DIRECCIÓN")*(UPPER(MAESTRO!$L$3:$L$1000)="CONFIRMADO")),ROWS($A$3:A107))),"")</f>
        <v/>
      </c>
      <c r="M107" s="10" t="str">
        <f ca="1">IFERROR(INDEX(MAESTRO!M:M,_xludf.AGGREGATE(15,6,ROW(MAESTRO!$B$3:$B$1000)/((MAESTRO!$B$3:$B$1000="ASMAR DIRECCIÓN")*(UPPER(MAESTRO!$L$3:$L$1000)="CONFIRMADO")),ROWS($A$3:A107))),"")</f>
        <v/>
      </c>
      <c r="N107" s="10" t="str">
        <f ca="1">IFERROR(INDEX(MAESTRO!N:N,_xludf.AGGREGATE(15,6,ROW(MAESTRO!$B$3:$B$1000)/((MAESTRO!$B$3:$B$1000="ASMAR DIRECCIÓN")*(UPPER(MAESTRO!$L$3:$L$1000)="CONFIRMADO")),ROWS($A$3:A107))),"")</f>
        <v/>
      </c>
      <c r="O107" s="10" t="str">
        <f ca="1">IFERROR(INDEX(MAESTRO!O:O,_xludf.AGGREGATE(15,6,ROW(MAESTRO!$B$3:$B$1000)/((MAESTRO!$B$3:$B$1000="ASMAR DIRECCIÓN")*(UPPER(MAESTRO!$L$3:$L$1000)="CONFIRMADO")),ROWS($A$3:A107))),"")</f>
        <v/>
      </c>
      <c r="P107" s="10" t="str">
        <f ca="1">IFERROR(INDEX(MAESTRO!P:P,_xludf.AGGREGATE(15,6,ROW(MAESTRO!$B$3:$B$1000)/((MAESTRO!$B$3:$B$1000="ASMAR DIRECCIÓN")*(UPPER(MAESTRO!$L$3:$L$1000)="CONFIRMADO")),ROWS($A$3:A107))),"")</f>
        <v/>
      </c>
      <c r="Q107" s="10" t="str">
        <f ca="1">IFERROR(INDEX(MAESTRO!Q:Q,_xludf.AGGREGATE(15,6,ROW(MAESTRO!$B$3:$B$1000)/((MAESTRO!$B$3:$B$1000="ASMAR DIRECCIÓN")*(UPPER(MAESTRO!$L$3:$L$1000)="CONFIRMADO")),ROWS($A$3:A107))),"")</f>
        <v/>
      </c>
      <c r="R107" s="10" t="str">
        <f ca="1">IFERROR(INDEX(MAESTRO!R:R,_xludf.AGGREGATE(15,6,ROW(MAESTRO!$B$3:$B$1000)/((MAESTRO!$B$3:$B$1000="ASMAR DIRECCIÓN")*(UPPER(MAESTRO!$L$3:$L$1000)="CONFIRMADO")),ROWS($A$3:A107))),"")</f>
        <v/>
      </c>
      <c r="S107" s="10" t="str">
        <f ca="1">IFERROR(INDEX(MAESTRO!S:S,_xludf.AGGREGATE(15,6,ROW(MAESTRO!$B$3:$B$1000)/((MAESTRO!$B$3:$B$1000="ASMAR DIRECCIÓN")*(UPPER(MAESTRO!$L$3:$L$1000)="CONFIRMADO")),ROWS($A$3:A107))),"")</f>
        <v/>
      </c>
      <c r="T107" s="10" t="str">
        <f ca="1">IFERROR(INDEX(MAESTRO!T:T,_xludf.AGGREGATE(15,6,ROW(MAESTRO!$B$3:$B$1000)/((MAESTRO!$B$3:$B$1000="ASMAR DIRECCIÓN")*(UPPER(MAESTRO!$L$3:$L$1000)="CONFIRMADO")),ROWS($A$3:A107))),"")</f>
        <v/>
      </c>
      <c r="U107" s="10" t="str">
        <f ca="1">IFERROR(INDEX(MAESTRO!U:U,_xludf.AGGREGATE(15,6,ROW(MAESTRO!$B$3:$B$1000)/((MAESTRO!$B$3:$B$1000="ASMAR DIRECCIÓN")*(UPPER(MAESTRO!$L$3:$L$1000)="CONFIRMADO")),ROWS($A$3:A107))),"")</f>
        <v/>
      </c>
      <c r="V107" s="10" t="str">
        <f ca="1">IFERROR(INDEX(MAESTRO!V:V,_xludf.AGGREGATE(15,6,ROW(MAESTRO!$B$3:$B$1000)/((MAESTRO!$B$3:$B$1000="ASMAR DIRECCIÓN")*(UPPER(MAESTRO!$L$3:$L$1000)="CONFIRMADO")),ROWS($A$3:A107))),"")</f>
        <v/>
      </c>
      <c r="W107" s="10" t="str">
        <f ca="1">IFERROR(INDEX(MAESTRO!W:W,_xludf.AGGREGATE(15,6,ROW(MAESTRO!$B$3:$B$1000)/((MAESTRO!$B$3:$B$1000="ASMAR DIRECCIÓN")*(UPPER(MAESTRO!$L$3:$L$1000)="CONFIRMADO")),ROWS($A$3:A107))),"")</f>
        <v/>
      </c>
      <c r="X107" s="10" t="str">
        <f ca="1">IFERROR(INDEX(MAESTRO!X:X,_xludf.AGGREGATE(15,6,ROW(MAESTRO!$B$3:$B$1000)/((MAESTRO!$B$3:$B$1000="ASMAR DIRECCIÓN")*(UPPER(MAESTRO!$L$3:$L$1000)="CONFIRMADO")),ROWS($A$3:A107))),"")</f>
        <v/>
      </c>
    </row>
    <row r="108" spans="1:24" ht="22.05" customHeight="1">
      <c r="A108" s="11" t="str">
        <f ca="1">IFERROR(INDEX(MAESTRO!A:A,_xludf.AGGREGATE(15,6,ROW(MAESTRO!$B$3:$B$1000)/((MAESTRO!$B$3:$B$1000="ASMAR DIRECCIÓN")*(UPPER(MAESTRO!$L$3:$L$1000)="CONFIRMADO")),ROWS($A$3:A108))),"")</f>
        <v/>
      </c>
      <c r="B108" s="11" t="str">
        <f ca="1">IFERROR(INDEX(MAESTRO!B:B,_xludf.AGGREGATE(15,6,ROW(MAESTRO!$B$3:$B$1000)/((MAESTRO!$B$3:$B$1000="ASMAR DIRECCIÓN")*(UPPER(MAESTRO!$L$3:$L$1000)="CONFIRMADO")),ROWS($A$3:A108))),"")</f>
        <v/>
      </c>
      <c r="C108" s="11" t="str">
        <f ca="1">IFERROR(INDEX(MAESTRO!C:C,_xludf.AGGREGATE(15,6,ROW(MAESTRO!$B$3:$B$1000)/((MAESTRO!$B$3:$B$1000="ASMAR DIRECCIÓN")*(UPPER(MAESTRO!$L$3:$L$1000)="CONFIRMADO")),ROWS($A$3:A108))),"")</f>
        <v/>
      </c>
      <c r="D108" s="11" t="str">
        <f ca="1">IFERROR(INDEX(MAESTRO!D:D,_xludf.AGGREGATE(15,6,ROW(MAESTRO!$B$3:$B$1000)/((MAESTRO!$B$3:$B$1000="ASMAR DIRECCIÓN")*(UPPER(MAESTRO!$L$3:$L$1000)="CONFIRMADO")),ROWS($A$3:A108))),"")</f>
        <v/>
      </c>
      <c r="E108" s="11" t="str">
        <f ca="1">IFERROR(INDEX(MAESTRO!E:E,_xludf.AGGREGATE(15,6,ROW(MAESTRO!$B$3:$B$1000)/((MAESTRO!$B$3:$B$1000="ASMAR DIRECCIÓN")*(UPPER(MAESTRO!$L$3:$L$1000)="CONFIRMADO")),ROWS($A$3:A108))),"")</f>
        <v/>
      </c>
      <c r="F108" s="11" t="str">
        <f ca="1">IFERROR(INDEX(MAESTRO!F:F,_xludf.AGGREGATE(15,6,ROW(MAESTRO!$B$3:$B$1000)/((MAESTRO!$B$3:$B$1000="ASMAR DIRECCIÓN")*(UPPER(MAESTRO!$L$3:$L$1000)="CONFIRMADO")),ROWS($A$3:A108))),"")</f>
        <v/>
      </c>
      <c r="G108" s="11" t="str">
        <f ca="1">IFERROR(INDEX(MAESTRO!G:G,_xludf.AGGREGATE(15,6,ROW(MAESTRO!$B$3:$B$1000)/((MAESTRO!$B$3:$B$1000="ASMAR DIRECCIÓN")*(UPPER(MAESTRO!$L$3:$L$1000)="CONFIRMADO")),ROWS($A$3:A108))),"")</f>
        <v/>
      </c>
      <c r="H108" s="11" t="str">
        <f ca="1">IFERROR(INDEX(MAESTRO!H:H,_xludf.AGGREGATE(15,6,ROW(MAESTRO!$B$3:$B$1000)/((MAESTRO!$B$3:$B$1000="ASMAR DIRECCIÓN")*(UPPER(MAESTRO!$L$3:$L$1000)="CONFIRMADO")),ROWS($A$3:A108))),"")</f>
        <v/>
      </c>
      <c r="I108" s="11" t="str">
        <f ca="1">IFERROR(INDEX(MAESTRO!I:I,_xludf.AGGREGATE(15,6,ROW(MAESTRO!$B$3:$B$1000)/((MAESTRO!$B$3:$B$1000="ASMAR DIRECCIÓN")*(UPPER(MAESTRO!$L$3:$L$1000)="CONFIRMADO")),ROWS($A$3:A108))),"")</f>
        <v/>
      </c>
      <c r="J108" s="11" t="str">
        <f ca="1">IFERROR(INDEX(MAESTRO!J:J,_xludf.AGGREGATE(15,6,ROW(MAESTRO!$B$3:$B$1000)/((MAESTRO!$B$3:$B$1000="ASMAR DIRECCIÓN")*(UPPER(MAESTRO!$L$3:$L$1000)="CONFIRMADO")),ROWS($A$3:A108))),"")</f>
        <v/>
      </c>
      <c r="K108" s="11" t="str">
        <f ca="1">IFERROR(INDEX(MAESTRO!K:K,_xludf.AGGREGATE(15,6,ROW(MAESTRO!$B$3:$B$1000)/((MAESTRO!$B$3:$B$1000="ASMAR DIRECCIÓN")*(UPPER(MAESTRO!$L$3:$L$1000)="CONFIRMADO")),ROWS($A$3:A108))),"")</f>
        <v/>
      </c>
      <c r="L108" s="11" t="str">
        <f ca="1">IFERROR(INDEX(MAESTRO!L:L,_xludf.AGGREGATE(15,6,ROW(MAESTRO!$B$3:$B$1000)/((MAESTRO!$B$3:$B$1000="ASMAR DIRECCIÓN")*(UPPER(MAESTRO!$L$3:$L$1000)="CONFIRMADO")),ROWS($A$3:A108))),"")</f>
        <v/>
      </c>
      <c r="M108" s="11" t="str">
        <f ca="1">IFERROR(INDEX(MAESTRO!M:M,_xludf.AGGREGATE(15,6,ROW(MAESTRO!$B$3:$B$1000)/((MAESTRO!$B$3:$B$1000="ASMAR DIRECCIÓN")*(UPPER(MAESTRO!$L$3:$L$1000)="CONFIRMADO")),ROWS($A$3:A108))),"")</f>
        <v/>
      </c>
      <c r="N108" s="11" t="str">
        <f ca="1">IFERROR(INDEX(MAESTRO!N:N,_xludf.AGGREGATE(15,6,ROW(MAESTRO!$B$3:$B$1000)/((MAESTRO!$B$3:$B$1000="ASMAR DIRECCIÓN")*(UPPER(MAESTRO!$L$3:$L$1000)="CONFIRMADO")),ROWS($A$3:A108))),"")</f>
        <v/>
      </c>
      <c r="O108" s="11" t="str">
        <f ca="1">IFERROR(INDEX(MAESTRO!O:O,_xludf.AGGREGATE(15,6,ROW(MAESTRO!$B$3:$B$1000)/((MAESTRO!$B$3:$B$1000="ASMAR DIRECCIÓN")*(UPPER(MAESTRO!$L$3:$L$1000)="CONFIRMADO")),ROWS($A$3:A108))),"")</f>
        <v/>
      </c>
      <c r="P108" s="11" t="str">
        <f ca="1">IFERROR(INDEX(MAESTRO!P:P,_xludf.AGGREGATE(15,6,ROW(MAESTRO!$B$3:$B$1000)/((MAESTRO!$B$3:$B$1000="ASMAR DIRECCIÓN")*(UPPER(MAESTRO!$L$3:$L$1000)="CONFIRMADO")),ROWS($A$3:A108))),"")</f>
        <v/>
      </c>
      <c r="Q108" s="11" t="str">
        <f ca="1">IFERROR(INDEX(MAESTRO!Q:Q,_xludf.AGGREGATE(15,6,ROW(MAESTRO!$B$3:$B$1000)/((MAESTRO!$B$3:$B$1000="ASMAR DIRECCIÓN")*(UPPER(MAESTRO!$L$3:$L$1000)="CONFIRMADO")),ROWS($A$3:A108))),"")</f>
        <v/>
      </c>
      <c r="R108" s="11" t="str">
        <f ca="1">IFERROR(INDEX(MAESTRO!R:R,_xludf.AGGREGATE(15,6,ROW(MAESTRO!$B$3:$B$1000)/((MAESTRO!$B$3:$B$1000="ASMAR DIRECCIÓN")*(UPPER(MAESTRO!$L$3:$L$1000)="CONFIRMADO")),ROWS($A$3:A108))),"")</f>
        <v/>
      </c>
      <c r="S108" s="11" t="str">
        <f ca="1">IFERROR(INDEX(MAESTRO!S:S,_xludf.AGGREGATE(15,6,ROW(MAESTRO!$B$3:$B$1000)/((MAESTRO!$B$3:$B$1000="ASMAR DIRECCIÓN")*(UPPER(MAESTRO!$L$3:$L$1000)="CONFIRMADO")),ROWS($A$3:A108))),"")</f>
        <v/>
      </c>
      <c r="T108" s="11" t="str">
        <f ca="1">IFERROR(INDEX(MAESTRO!T:T,_xludf.AGGREGATE(15,6,ROW(MAESTRO!$B$3:$B$1000)/((MAESTRO!$B$3:$B$1000="ASMAR DIRECCIÓN")*(UPPER(MAESTRO!$L$3:$L$1000)="CONFIRMADO")),ROWS($A$3:A108))),"")</f>
        <v/>
      </c>
      <c r="U108" s="11" t="str">
        <f ca="1">IFERROR(INDEX(MAESTRO!U:U,_xludf.AGGREGATE(15,6,ROW(MAESTRO!$B$3:$B$1000)/((MAESTRO!$B$3:$B$1000="ASMAR DIRECCIÓN")*(UPPER(MAESTRO!$L$3:$L$1000)="CONFIRMADO")),ROWS($A$3:A108))),"")</f>
        <v/>
      </c>
      <c r="V108" s="11" t="str">
        <f ca="1">IFERROR(INDEX(MAESTRO!V:V,_xludf.AGGREGATE(15,6,ROW(MAESTRO!$B$3:$B$1000)/((MAESTRO!$B$3:$B$1000="ASMAR DIRECCIÓN")*(UPPER(MAESTRO!$L$3:$L$1000)="CONFIRMADO")),ROWS($A$3:A108))),"")</f>
        <v/>
      </c>
      <c r="W108" s="11" t="str">
        <f ca="1">IFERROR(INDEX(MAESTRO!W:W,_xludf.AGGREGATE(15,6,ROW(MAESTRO!$B$3:$B$1000)/((MAESTRO!$B$3:$B$1000="ASMAR DIRECCIÓN")*(UPPER(MAESTRO!$L$3:$L$1000)="CONFIRMADO")),ROWS($A$3:A108))),"")</f>
        <v/>
      </c>
      <c r="X108" s="11" t="str">
        <f ca="1">IFERROR(INDEX(MAESTRO!X:X,_xludf.AGGREGATE(15,6,ROW(MAESTRO!$B$3:$B$1000)/((MAESTRO!$B$3:$B$1000="ASMAR DIRECCIÓN")*(UPPER(MAESTRO!$L$3:$L$1000)="CONFIRMADO")),ROWS($A$3:A108))),"")</f>
        <v/>
      </c>
    </row>
    <row r="109" spans="1:24" ht="22.05" customHeight="1">
      <c r="A109" s="10" t="str">
        <f ca="1">IFERROR(INDEX(MAESTRO!A:A,_xludf.AGGREGATE(15,6,ROW(MAESTRO!$B$3:$B$1000)/((MAESTRO!$B$3:$B$1000="ASMAR DIRECCIÓN")*(UPPER(MAESTRO!$L$3:$L$1000)="CONFIRMADO")),ROWS($A$3:A109))),"")</f>
        <v/>
      </c>
      <c r="B109" s="10" t="str">
        <f ca="1">IFERROR(INDEX(MAESTRO!B:B,_xludf.AGGREGATE(15,6,ROW(MAESTRO!$B$3:$B$1000)/((MAESTRO!$B$3:$B$1000="ASMAR DIRECCIÓN")*(UPPER(MAESTRO!$L$3:$L$1000)="CONFIRMADO")),ROWS($A$3:A109))),"")</f>
        <v/>
      </c>
      <c r="C109" s="10" t="str">
        <f ca="1">IFERROR(INDEX(MAESTRO!C:C,_xludf.AGGREGATE(15,6,ROW(MAESTRO!$B$3:$B$1000)/((MAESTRO!$B$3:$B$1000="ASMAR DIRECCIÓN")*(UPPER(MAESTRO!$L$3:$L$1000)="CONFIRMADO")),ROWS($A$3:A109))),"")</f>
        <v/>
      </c>
      <c r="D109" s="10" t="str">
        <f ca="1">IFERROR(INDEX(MAESTRO!D:D,_xludf.AGGREGATE(15,6,ROW(MAESTRO!$B$3:$B$1000)/((MAESTRO!$B$3:$B$1000="ASMAR DIRECCIÓN")*(UPPER(MAESTRO!$L$3:$L$1000)="CONFIRMADO")),ROWS($A$3:A109))),"")</f>
        <v/>
      </c>
      <c r="E109" s="10" t="str">
        <f ca="1">IFERROR(INDEX(MAESTRO!E:E,_xludf.AGGREGATE(15,6,ROW(MAESTRO!$B$3:$B$1000)/((MAESTRO!$B$3:$B$1000="ASMAR DIRECCIÓN")*(UPPER(MAESTRO!$L$3:$L$1000)="CONFIRMADO")),ROWS($A$3:A109))),"")</f>
        <v/>
      </c>
      <c r="F109" s="10" t="str">
        <f ca="1">IFERROR(INDEX(MAESTRO!F:F,_xludf.AGGREGATE(15,6,ROW(MAESTRO!$B$3:$B$1000)/((MAESTRO!$B$3:$B$1000="ASMAR DIRECCIÓN")*(UPPER(MAESTRO!$L$3:$L$1000)="CONFIRMADO")),ROWS($A$3:A109))),"")</f>
        <v/>
      </c>
      <c r="G109" s="10" t="str">
        <f ca="1">IFERROR(INDEX(MAESTRO!G:G,_xludf.AGGREGATE(15,6,ROW(MAESTRO!$B$3:$B$1000)/((MAESTRO!$B$3:$B$1000="ASMAR DIRECCIÓN")*(UPPER(MAESTRO!$L$3:$L$1000)="CONFIRMADO")),ROWS($A$3:A109))),"")</f>
        <v/>
      </c>
      <c r="H109" s="10" t="str">
        <f ca="1">IFERROR(INDEX(MAESTRO!H:H,_xludf.AGGREGATE(15,6,ROW(MAESTRO!$B$3:$B$1000)/((MAESTRO!$B$3:$B$1000="ASMAR DIRECCIÓN")*(UPPER(MAESTRO!$L$3:$L$1000)="CONFIRMADO")),ROWS($A$3:A109))),"")</f>
        <v/>
      </c>
      <c r="I109" s="10" t="str">
        <f ca="1">IFERROR(INDEX(MAESTRO!I:I,_xludf.AGGREGATE(15,6,ROW(MAESTRO!$B$3:$B$1000)/((MAESTRO!$B$3:$B$1000="ASMAR DIRECCIÓN")*(UPPER(MAESTRO!$L$3:$L$1000)="CONFIRMADO")),ROWS($A$3:A109))),"")</f>
        <v/>
      </c>
      <c r="J109" s="10" t="str">
        <f ca="1">IFERROR(INDEX(MAESTRO!J:J,_xludf.AGGREGATE(15,6,ROW(MAESTRO!$B$3:$B$1000)/((MAESTRO!$B$3:$B$1000="ASMAR DIRECCIÓN")*(UPPER(MAESTRO!$L$3:$L$1000)="CONFIRMADO")),ROWS($A$3:A109))),"")</f>
        <v/>
      </c>
      <c r="K109" s="10" t="str">
        <f ca="1">IFERROR(INDEX(MAESTRO!K:K,_xludf.AGGREGATE(15,6,ROW(MAESTRO!$B$3:$B$1000)/((MAESTRO!$B$3:$B$1000="ASMAR DIRECCIÓN")*(UPPER(MAESTRO!$L$3:$L$1000)="CONFIRMADO")),ROWS($A$3:A109))),"")</f>
        <v/>
      </c>
      <c r="L109" s="10" t="str">
        <f ca="1">IFERROR(INDEX(MAESTRO!L:L,_xludf.AGGREGATE(15,6,ROW(MAESTRO!$B$3:$B$1000)/((MAESTRO!$B$3:$B$1000="ASMAR DIRECCIÓN")*(UPPER(MAESTRO!$L$3:$L$1000)="CONFIRMADO")),ROWS($A$3:A109))),"")</f>
        <v/>
      </c>
      <c r="M109" s="10" t="str">
        <f ca="1">IFERROR(INDEX(MAESTRO!M:M,_xludf.AGGREGATE(15,6,ROW(MAESTRO!$B$3:$B$1000)/((MAESTRO!$B$3:$B$1000="ASMAR DIRECCIÓN")*(UPPER(MAESTRO!$L$3:$L$1000)="CONFIRMADO")),ROWS($A$3:A109))),"")</f>
        <v/>
      </c>
      <c r="N109" s="10" t="str">
        <f ca="1">IFERROR(INDEX(MAESTRO!N:N,_xludf.AGGREGATE(15,6,ROW(MAESTRO!$B$3:$B$1000)/((MAESTRO!$B$3:$B$1000="ASMAR DIRECCIÓN")*(UPPER(MAESTRO!$L$3:$L$1000)="CONFIRMADO")),ROWS($A$3:A109))),"")</f>
        <v/>
      </c>
      <c r="O109" s="10" t="str">
        <f ca="1">IFERROR(INDEX(MAESTRO!O:O,_xludf.AGGREGATE(15,6,ROW(MAESTRO!$B$3:$B$1000)/((MAESTRO!$B$3:$B$1000="ASMAR DIRECCIÓN")*(UPPER(MAESTRO!$L$3:$L$1000)="CONFIRMADO")),ROWS($A$3:A109))),"")</f>
        <v/>
      </c>
      <c r="P109" s="10" t="str">
        <f ca="1">IFERROR(INDEX(MAESTRO!P:P,_xludf.AGGREGATE(15,6,ROW(MAESTRO!$B$3:$B$1000)/((MAESTRO!$B$3:$B$1000="ASMAR DIRECCIÓN")*(UPPER(MAESTRO!$L$3:$L$1000)="CONFIRMADO")),ROWS($A$3:A109))),"")</f>
        <v/>
      </c>
      <c r="Q109" s="10" t="str">
        <f ca="1">IFERROR(INDEX(MAESTRO!Q:Q,_xludf.AGGREGATE(15,6,ROW(MAESTRO!$B$3:$B$1000)/((MAESTRO!$B$3:$B$1000="ASMAR DIRECCIÓN")*(UPPER(MAESTRO!$L$3:$L$1000)="CONFIRMADO")),ROWS($A$3:A109))),"")</f>
        <v/>
      </c>
      <c r="R109" s="10" t="str">
        <f ca="1">IFERROR(INDEX(MAESTRO!R:R,_xludf.AGGREGATE(15,6,ROW(MAESTRO!$B$3:$B$1000)/((MAESTRO!$B$3:$B$1000="ASMAR DIRECCIÓN")*(UPPER(MAESTRO!$L$3:$L$1000)="CONFIRMADO")),ROWS($A$3:A109))),"")</f>
        <v/>
      </c>
      <c r="S109" s="10" t="str">
        <f ca="1">IFERROR(INDEX(MAESTRO!S:S,_xludf.AGGREGATE(15,6,ROW(MAESTRO!$B$3:$B$1000)/((MAESTRO!$B$3:$B$1000="ASMAR DIRECCIÓN")*(UPPER(MAESTRO!$L$3:$L$1000)="CONFIRMADO")),ROWS($A$3:A109))),"")</f>
        <v/>
      </c>
      <c r="T109" s="10" t="str">
        <f ca="1">IFERROR(INDEX(MAESTRO!T:T,_xludf.AGGREGATE(15,6,ROW(MAESTRO!$B$3:$B$1000)/((MAESTRO!$B$3:$B$1000="ASMAR DIRECCIÓN")*(UPPER(MAESTRO!$L$3:$L$1000)="CONFIRMADO")),ROWS($A$3:A109))),"")</f>
        <v/>
      </c>
      <c r="U109" s="10" t="str">
        <f ca="1">IFERROR(INDEX(MAESTRO!U:U,_xludf.AGGREGATE(15,6,ROW(MAESTRO!$B$3:$B$1000)/((MAESTRO!$B$3:$B$1000="ASMAR DIRECCIÓN")*(UPPER(MAESTRO!$L$3:$L$1000)="CONFIRMADO")),ROWS($A$3:A109))),"")</f>
        <v/>
      </c>
      <c r="V109" s="10" t="str">
        <f ca="1">IFERROR(INDEX(MAESTRO!V:V,_xludf.AGGREGATE(15,6,ROW(MAESTRO!$B$3:$B$1000)/((MAESTRO!$B$3:$B$1000="ASMAR DIRECCIÓN")*(UPPER(MAESTRO!$L$3:$L$1000)="CONFIRMADO")),ROWS($A$3:A109))),"")</f>
        <v/>
      </c>
      <c r="W109" s="10" t="str">
        <f ca="1">IFERROR(INDEX(MAESTRO!W:W,_xludf.AGGREGATE(15,6,ROW(MAESTRO!$B$3:$B$1000)/((MAESTRO!$B$3:$B$1000="ASMAR DIRECCIÓN")*(UPPER(MAESTRO!$L$3:$L$1000)="CONFIRMADO")),ROWS($A$3:A109))),"")</f>
        <v/>
      </c>
      <c r="X109" s="10" t="str">
        <f ca="1">IFERROR(INDEX(MAESTRO!X:X,_xludf.AGGREGATE(15,6,ROW(MAESTRO!$B$3:$B$1000)/((MAESTRO!$B$3:$B$1000="ASMAR DIRECCIÓN")*(UPPER(MAESTRO!$L$3:$L$1000)="CONFIRMADO")),ROWS($A$3:A109))),"")</f>
        <v/>
      </c>
    </row>
    <row r="110" spans="1:24" ht="22.05" customHeight="1">
      <c r="A110" s="11" t="str">
        <f ca="1">IFERROR(INDEX(MAESTRO!A:A,_xludf.AGGREGATE(15,6,ROW(MAESTRO!$B$3:$B$1000)/((MAESTRO!$B$3:$B$1000="ASMAR DIRECCIÓN")*(UPPER(MAESTRO!$L$3:$L$1000)="CONFIRMADO")),ROWS($A$3:A110))),"")</f>
        <v/>
      </c>
      <c r="B110" s="11" t="str">
        <f ca="1">IFERROR(INDEX(MAESTRO!B:B,_xludf.AGGREGATE(15,6,ROW(MAESTRO!$B$3:$B$1000)/((MAESTRO!$B$3:$B$1000="ASMAR DIRECCIÓN")*(UPPER(MAESTRO!$L$3:$L$1000)="CONFIRMADO")),ROWS($A$3:A110))),"")</f>
        <v/>
      </c>
      <c r="C110" s="11" t="str">
        <f ca="1">IFERROR(INDEX(MAESTRO!C:C,_xludf.AGGREGATE(15,6,ROW(MAESTRO!$B$3:$B$1000)/((MAESTRO!$B$3:$B$1000="ASMAR DIRECCIÓN")*(UPPER(MAESTRO!$L$3:$L$1000)="CONFIRMADO")),ROWS($A$3:A110))),"")</f>
        <v/>
      </c>
      <c r="D110" s="11" t="str">
        <f ca="1">IFERROR(INDEX(MAESTRO!D:D,_xludf.AGGREGATE(15,6,ROW(MAESTRO!$B$3:$B$1000)/((MAESTRO!$B$3:$B$1000="ASMAR DIRECCIÓN")*(UPPER(MAESTRO!$L$3:$L$1000)="CONFIRMADO")),ROWS($A$3:A110))),"")</f>
        <v/>
      </c>
      <c r="E110" s="11" t="str">
        <f ca="1">IFERROR(INDEX(MAESTRO!E:E,_xludf.AGGREGATE(15,6,ROW(MAESTRO!$B$3:$B$1000)/((MAESTRO!$B$3:$B$1000="ASMAR DIRECCIÓN")*(UPPER(MAESTRO!$L$3:$L$1000)="CONFIRMADO")),ROWS($A$3:A110))),"")</f>
        <v/>
      </c>
      <c r="F110" s="11" t="str">
        <f ca="1">IFERROR(INDEX(MAESTRO!F:F,_xludf.AGGREGATE(15,6,ROW(MAESTRO!$B$3:$B$1000)/((MAESTRO!$B$3:$B$1000="ASMAR DIRECCIÓN")*(UPPER(MAESTRO!$L$3:$L$1000)="CONFIRMADO")),ROWS($A$3:A110))),"")</f>
        <v/>
      </c>
      <c r="G110" s="11" t="str">
        <f ca="1">IFERROR(INDEX(MAESTRO!G:G,_xludf.AGGREGATE(15,6,ROW(MAESTRO!$B$3:$B$1000)/((MAESTRO!$B$3:$B$1000="ASMAR DIRECCIÓN")*(UPPER(MAESTRO!$L$3:$L$1000)="CONFIRMADO")),ROWS($A$3:A110))),"")</f>
        <v/>
      </c>
      <c r="H110" s="11" t="str">
        <f ca="1">IFERROR(INDEX(MAESTRO!H:H,_xludf.AGGREGATE(15,6,ROW(MAESTRO!$B$3:$B$1000)/((MAESTRO!$B$3:$B$1000="ASMAR DIRECCIÓN")*(UPPER(MAESTRO!$L$3:$L$1000)="CONFIRMADO")),ROWS($A$3:A110))),"")</f>
        <v/>
      </c>
      <c r="I110" s="11" t="str">
        <f ca="1">IFERROR(INDEX(MAESTRO!I:I,_xludf.AGGREGATE(15,6,ROW(MAESTRO!$B$3:$B$1000)/((MAESTRO!$B$3:$B$1000="ASMAR DIRECCIÓN")*(UPPER(MAESTRO!$L$3:$L$1000)="CONFIRMADO")),ROWS($A$3:A110))),"")</f>
        <v/>
      </c>
      <c r="J110" s="11" t="str">
        <f ca="1">IFERROR(INDEX(MAESTRO!J:J,_xludf.AGGREGATE(15,6,ROW(MAESTRO!$B$3:$B$1000)/((MAESTRO!$B$3:$B$1000="ASMAR DIRECCIÓN")*(UPPER(MAESTRO!$L$3:$L$1000)="CONFIRMADO")),ROWS($A$3:A110))),"")</f>
        <v/>
      </c>
      <c r="K110" s="11" t="str">
        <f ca="1">IFERROR(INDEX(MAESTRO!K:K,_xludf.AGGREGATE(15,6,ROW(MAESTRO!$B$3:$B$1000)/((MAESTRO!$B$3:$B$1000="ASMAR DIRECCIÓN")*(UPPER(MAESTRO!$L$3:$L$1000)="CONFIRMADO")),ROWS($A$3:A110))),"")</f>
        <v/>
      </c>
      <c r="L110" s="11" t="str">
        <f ca="1">IFERROR(INDEX(MAESTRO!L:L,_xludf.AGGREGATE(15,6,ROW(MAESTRO!$B$3:$B$1000)/((MAESTRO!$B$3:$B$1000="ASMAR DIRECCIÓN")*(UPPER(MAESTRO!$L$3:$L$1000)="CONFIRMADO")),ROWS($A$3:A110))),"")</f>
        <v/>
      </c>
      <c r="M110" s="11" t="str">
        <f ca="1">IFERROR(INDEX(MAESTRO!M:M,_xludf.AGGREGATE(15,6,ROW(MAESTRO!$B$3:$B$1000)/((MAESTRO!$B$3:$B$1000="ASMAR DIRECCIÓN")*(UPPER(MAESTRO!$L$3:$L$1000)="CONFIRMADO")),ROWS($A$3:A110))),"")</f>
        <v/>
      </c>
      <c r="N110" s="11" t="str">
        <f ca="1">IFERROR(INDEX(MAESTRO!N:N,_xludf.AGGREGATE(15,6,ROW(MAESTRO!$B$3:$B$1000)/((MAESTRO!$B$3:$B$1000="ASMAR DIRECCIÓN")*(UPPER(MAESTRO!$L$3:$L$1000)="CONFIRMADO")),ROWS($A$3:A110))),"")</f>
        <v/>
      </c>
      <c r="O110" s="11" t="str">
        <f ca="1">IFERROR(INDEX(MAESTRO!O:O,_xludf.AGGREGATE(15,6,ROW(MAESTRO!$B$3:$B$1000)/((MAESTRO!$B$3:$B$1000="ASMAR DIRECCIÓN")*(UPPER(MAESTRO!$L$3:$L$1000)="CONFIRMADO")),ROWS($A$3:A110))),"")</f>
        <v/>
      </c>
      <c r="P110" s="11" t="str">
        <f ca="1">IFERROR(INDEX(MAESTRO!P:P,_xludf.AGGREGATE(15,6,ROW(MAESTRO!$B$3:$B$1000)/((MAESTRO!$B$3:$B$1000="ASMAR DIRECCIÓN")*(UPPER(MAESTRO!$L$3:$L$1000)="CONFIRMADO")),ROWS($A$3:A110))),"")</f>
        <v/>
      </c>
      <c r="Q110" s="11" t="str">
        <f ca="1">IFERROR(INDEX(MAESTRO!Q:Q,_xludf.AGGREGATE(15,6,ROW(MAESTRO!$B$3:$B$1000)/((MAESTRO!$B$3:$B$1000="ASMAR DIRECCIÓN")*(UPPER(MAESTRO!$L$3:$L$1000)="CONFIRMADO")),ROWS($A$3:A110))),"")</f>
        <v/>
      </c>
      <c r="R110" s="11" t="str">
        <f ca="1">IFERROR(INDEX(MAESTRO!R:R,_xludf.AGGREGATE(15,6,ROW(MAESTRO!$B$3:$B$1000)/((MAESTRO!$B$3:$B$1000="ASMAR DIRECCIÓN")*(UPPER(MAESTRO!$L$3:$L$1000)="CONFIRMADO")),ROWS($A$3:A110))),"")</f>
        <v/>
      </c>
      <c r="S110" s="11" t="str">
        <f ca="1">IFERROR(INDEX(MAESTRO!S:S,_xludf.AGGREGATE(15,6,ROW(MAESTRO!$B$3:$B$1000)/((MAESTRO!$B$3:$B$1000="ASMAR DIRECCIÓN")*(UPPER(MAESTRO!$L$3:$L$1000)="CONFIRMADO")),ROWS($A$3:A110))),"")</f>
        <v/>
      </c>
      <c r="T110" s="11" t="str">
        <f ca="1">IFERROR(INDEX(MAESTRO!T:T,_xludf.AGGREGATE(15,6,ROW(MAESTRO!$B$3:$B$1000)/((MAESTRO!$B$3:$B$1000="ASMAR DIRECCIÓN")*(UPPER(MAESTRO!$L$3:$L$1000)="CONFIRMADO")),ROWS($A$3:A110))),"")</f>
        <v/>
      </c>
      <c r="U110" s="11" t="str">
        <f ca="1">IFERROR(INDEX(MAESTRO!U:U,_xludf.AGGREGATE(15,6,ROW(MAESTRO!$B$3:$B$1000)/((MAESTRO!$B$3:$B$1000="ASMAR DIRECCIÓN")*(UPPER(MAESTRO!$L$3:$L$1000)="CONFIRMADO")),ROWS($A$3:A110))),"")</f>
        <v/>
      </c>
      <c r="V110" s="11" t="str">
        <f ca="1">IFERROR(INDEX(MAESTRO!V:V,_xludf.AGGREGATE(15,6,ROW(MAESTRO!$B$3:$B$1000)/((MAESTRO!$B$3:$B$1000="ASMAR DIRECCIÓN")*(UPPER(MAESTRO!$L$3:$L$1000)="CONFIRMADO")),ROWS($A$3:A110))),"")</f>
        <v/>
      </c>
      <c r="W110" s="11" t="str">
        <f ca="1">IFERROR(INDEX(MAESTRO!W:W,_xludf.AGGREGATE(15,6,ROW(MAESTRO!$B$3:$B$1000)/((MAESTRO!$B$3:$B$1000="ASMAR DIRECCIÓN")*(UPPER(MAESTRO!$L$3:$L$1000)="CONFIRMADO")),ROWS($A$3:A110))),"")</f>
        <v/>
      </c>
      <c r="X110" s="11" t="str">
        <f ca="1">IFERROR(INDEX(MAESTRO!X:X,_xludf.AGGREGATE(15,6,ROW(MAESTRO!$B$3:$B$1000)/((MAESTRO!$B$3:$B$1000="ASMAR DIRECCIÓN")*(UPPER(MAESTRO!$L$3:$L$1000)="CONFIRMADO")),ROWS($A$3:A110))),"")</f>
        <v/>
      </c>
    </row>
    <row r="111" spans="1:24" ht="22.05" customHeight="1">
      <c r="A111" s="10" t="str">
        <f ca="1">IFERROR(INDEX(MAESTRO!A:A,_xludf.AGGREGATE(15,6,ROW(MAESTRO!$B$3:$B$1000)/((MAESTRO!$B$3:$B$1000="ASMAR DIRECCIÓN")*(UPPER(MAESTRO!$L$3:$L$1000)="CONFIRMADO")),ROWS($A$3:A111))),"")</f>
        <v/>
      </c>
      <c r="B111" s="10" t="str">
        <f ca="1">IFERROR(INDEX(MAESTRO!B:B,_xludf.AGGREGATE(15,6,ROW(MAESTRO!$B$3:$B$1000)/((MAESTRO!$B$3:$B$1000="ASMAR DIRECCIÓN")*(UPPER(MAESTRO!$L$3:$L$1000)="CONFIRMADO")),ROWS($A$3:A111))),"")</f>
        <v/>
      </c>
      <c r="C111" s="10" t="str">
        <f ca="1">IFERROR(INDEX(MAESTRO!C:C,_xludf.AGGREGATE(15,6,ROW(MAESTRO!$B$3:$B$1000)/((MAESTRO!$B$3:$B$1000="ASMAR DIRECCIÓN")*(UPPER(MAESTRO!$L$3:$L$1000)="CONFIRMADO")),ROWS($A$3:A111))),"")</f>
        <v/>
      </c>
      <c r="D111" s="10" t="str">
        <f ca="1">IFERROR(INDEX(MAESTRO!D:D,_xludf.AGGREGATE(15,6,ROW(MAESTRO!$B$3:$B$1000)/((MAESTRO!$B$3:$B$1000="ASMAR DIRECCIÓN")*(UPPER(MAESTRO!$L$3:$L$1000)="CONFIRMADO")),ROWS($A$3:A111))),"")</f>
        <v/>
      </c>
      <c r="E111" s="10" t="str">
        <f ca="1">IFERROR(INDEX(MAESTRO!E:E,_xludf.AGGREGATE(15,6,ROW(MAESTRO!$B$3:$B$1000)/((MAESTRO!$B$3:$B$1000="ASMAR DIRECCIÓN")*(UPPER(MAESTRO!$L$3:$L$1000)="CONFIRMADO")),ROWS($A$3:A111))),"")</f>
        <v/>
      </c>
      <c r="F111" s="10" t="str">
        <f ca="1">IFERROR(INDEX(MAESTRO!F:F,_xludf.AGGREGATE(15,6,ROW(MAESTRO!$B$3:$B$1000)/((MAESTRO!$B$3:$B$1000="ASMAR DIRECCIÓN")*(UPPER(MAESTRO!$L$3:$L$1000)="CONFIRMADO")),ROWS($A$3:A111))),"")</f>
        <v/>
      </c>
      <c r="G111" s="10" t="str">
        <f ca="1">IFERROR(INDEX(MAESTRO!G:G,_xludf.AGGREGATE(15,6,ROW(MAESTRO!$B$3:$B$1000)/((MAESTRO!$B$3:$B$1000="ASMAR DIRECCIÓN")*(UPPER(MAESTRO!$L$3:$L$1000)="CONFIRMADO")),ROWS($A$3:A111))),"")</f>
        <v/>
      </c>
      <c r="H111" s="10" t="str">
        <f ca="1">IFERROR(INDEX(MAESTRO!H:H,_xludf.AGGREGATE(15,6,ROW(MAESTRO!$B$3:$B$1000)/((MAESTRO!$B$3:$B$1000="ASMAR DIRECCIÓN")*(UPPER(MAESTRO!$L$3:$L$1000)="CONFIRMADO")),ROWS($A$3:A111))),"")</f>
        <v/>
      </c>
      <c r="I111" s="10" t="str">
        <f ca="1">IFERROR(INDEX(MAESTRO!I:I,_xludf.AGGREGATE(15,6,ROW(MAESTRO!$B$3:$B$1000)/((MAESTRO!$B$3:$B$1000="ASMAR DIRECCIÓN")*(UPPER(MAESTRO!$L$3:$L$1000)="CONFIRMADO")),ROWS($A$3:A111))),"")</f>
        <v/>
      </c>
      <c r="J111" s="10" t="str">
        <f ca="1">IFERROR(INDEX(MAESTRO!J:J,_xludf.AGGREGATE(15,6,ROW(MAESTRO!$B$3:$B$1000)/((MAESTRO!$B$3:$B$1000="ASMAR DIRECCIÓN")*(UPPER(MAESTRO!$L$3:$L$1000)="CONFIRMADO")),ROWS($A$3:A111))),"")</f>
        <v/>
      </c>
      <c r="K111" s="10" t="str">
        <f ca="1">IFERROR(INDEX(MAESTRO!K:K,_xludf.AGGREGATE(15,6,ROW(MAESTRO!$B$3:$B$1000)/((MAESTRO!$B$3:$B$1000="ASMAR DIRECCIÓN")*(UPPER(MAESTRO!$L$3:$L$1000)="CONFIRMADO")),ROWS($A$3:A111))),"")</f>
        <v/>
      </c>
      <c r="L111" s="10" t="str">
        <f ca="1">IFERROR(INDEX(MAESTRO!L:L,_xludf.AGGREGATE(15,6,ROW(MAESTRO!$B$3:$B$1000)/((MAESTRO!$B$3:$B$1000="ASMAR DIRECCIÓN")*(UPPER(MAESTRO!$L$3:$L$1000)="CONFIRMADO")),ROWS($A$3:A111))),"")</f>
        <v/>
      </c>
      <c r="M111" s="10" t="str">
        <f ca="1">IFERROR(INDEX(MAESTRO!M:M,_xludf.AGGREGATE(15,6,ROW(MAESTRO!$B$3:$B$1000)/((MAESTRO!$B$3:$B$1000="ASMAR DIRECCIÓN")*(UPPER(MAESTRO!$L$3:$L$1000)="CONFIRMADO")),ROWS($A$3:A111))),"")</f>
        <v/>
      </c>
      <c r="N111" s="10" t="str">
        <f ca="1">IFERROR(INDEX(MAESTRO!N:N,_xludf.AGGREGATE(15,6,ROW(MAESTRO!$B$3:$B$1000)/((MAESTRO!$B$3:$B$1000="ASMAR DIRECCIÓN")*(UPPER(MAESTRO!$L$3:$L$1000)="CONFIRMADO")),ROWS($A$3:A111))),"")</f>
        <v/>
      </c>
      <c r="O111" s="10" t="str">
        <f ca="1">IFERROR(INDEX(MAESTRO!O:O,_xludf.AGGREGATE(15,6,ROW(MAESTRO!$B$3:$B$1000)/((MAESTRO!$B$3:$B$1000="ASMAR DIRECCIÓN")*(UPPER(MAESTRO!$L$3:$L$1000)="CONFIRMADO")),ROWS($A$3:A111))),"")</f>
        <v/>
      </c>
      <c r="P111" s="10" t="str">
        <f ca="1">IFERROR(INDEX(MAESTRO!P:P,_xludf.AGGREGATE(15,6,ROW(MAESTRO!$B$3:$B$1000)/((MAESTRO!$B$3:$B$1000="ASMAR DIRECCIÓN")*(UPPER(MAESTRO!$L$3:$L$1000)="CONFIRMADO")),ROWS($A$3:A111))),"")</f>
        <v/>
      </c>
      <c r="Q111" s="10" t="str">
        <f ca="1">IFERROR(INDEX(MAESTRO!Q:Q,_xludf.AGGREGATE(15,6,ROW(MAESTRO!$B$3:$B$1000)/((MAESTRO!$B$3:$B$1000="ASMAR DIRECCIÓN")*(UPPER(MAESTRO!$L$3:$L$1000)="CONFIRMADO")),ROWS($A$3:A111))),"")</f>
        <v/>
      </c>
      <c r="R111" s="10" t="str">
        <f ca="1">IFERROR(INDEX(MAESTRO!R:R,_xludf.AGGREGATE(15,6,ROW(MAESTRO!$B$3:$B$1000)/((MAESTRO!$B$3:$B$1000="ASMAR DIRECCIÓN")*(UPPER(MAESTRO!$L$3:$L$1000)="CONFIRMADO")),ROWS($A$3:A111))),"")</f>
        <v/>
      </c>
      <c r="S111" s="10" t="str">
        <f ca="1">IFERROR(INDEX(MAESTRO!S:S,_xludf.AGGREGATE(15,6,ROW(MAESTRO!$B$3:$B$1000)/((MAESTRO!$B$3:$B$1000="ASMAR DIRECCIÓN")*(UPPER(MAESTRO!$L$3:$L$1000)="CONFIRMADO")),ROWS($A$3:A111))),"")</f>
        <v/>
      </c>
      <c r="T111" s="10" t="str">
        <f ca="1">IFERROR(INDEX(MAESTRO!T:T,_xludf.AGGREGATE(15,6,ROW(MAESTRO!$B$3:$B$1000)/((MAESTRO!$B$3:$B$1000="ASMAR DIRECCIÓN")*(UPPER(MAESTRO!$L$3:$L$1000)="CONFIRMADO")),ROWS($A$3:A111))),"")</f>
        <v/>
      </c>
      <c r="U111" s="10" t="str">
        <f ca="1">IFERROR(INDEX(MAESTRO!U:U,_xludf.AGGREGATE(15,6,ROW(MAESTRO!$B$3:$B$1000)/((MAESTRO!$B$3:$B$1000="ASMAR DIRECCIÓN")*(UPPER(MAESTRO!$L$3:$L$1000)="CONFIRMADO")),ROWS($A$3:A111))),"")</f>
        <v/>
      </c>
      <c r="V111" s="10" t="str">
        <f ca="1">IFERROR(INDEX(MAESTRO!V:V,_xludf.AGGREGATE(15,6,ROW(MAESTRO!$B$3:$B$1000)/((MAESTRO!$B$3:$B$1000="ASMAR DIRECCIÓN")*(UPPER(MAESTRO!$L$3:$L$1000)="CONFIRMADO")),ROWS($A$3:A111))),"")</f>
        <v/>
      </c>
      <c r="W111" s="10" t="str">
        <f ca="1">IFERROR(INDEX(MAESTRO!W:W,_xludf.AGGREGATE(15,6,ROW(MAESTRO!$B$3:$B$1000)/((MAESTRO!$B$3:$B$1000="ASMAR DIRECCIÓN")*(UPPER(MAESTRO!$L$3:$L$1000)="CONFIRMADO")),ROWS($A$3:A111))),"")</f>
        <v/>
      </c>
      <c r="X111" s="10" t="str">
        <f ca="1">IFERROR(INDEX(MAESTRO!X:X,_xludf.AGGREGATE(15,6,ROW(MAESTRO!$B$3:$B$1000)/((MAESTRO!$B$3:$B$1000="ASMAR DIRECCIÓN")*(UPPER(MAESTRO!$L$3:$L$1000)="CONFIRMADO")),ROWS($A$3:A111))),"")</f>
        <v/>
      </c>
    </row>
    <row r="112" spans="1:24" ht="22.05" customHeight="1">
      <c r="A112" s="11" t="str">
        <f ca="1">IFERROR(INDEX(MAESTRO!A:A,_xludf.AGGREGATE(15,6,ROW(MAESTRO!$B$3:$B$1000)/((MAESTRO!$B$3:$B$1000="ASMAR DIRECCIÓN")*(UPPER(MAESTRO!$L$3:$L$1000)="CONFIRMADO")),ROWS($A$3:A112))),"")</f>
        <v/>
      </c>
      <c r="B112" s="11" t="str">
        <f ca="1">IFERROR(INDEX(MAESTRO!B:B,_xludf.AGGREGATE(15,6,ROW(MAESTRO!$B$3:$B$1000)/((MAESTRO!$B$3:$B$1000="ASMAR DIRECCIÓN")*(UPPER(MAESTRO!$L$3:$L$1000)="CONFIRMADO")),ROWS($A$3:A112))),"")</f>
        <v/>
      </c>
      <c r="C112" s="11" t="str">
        <f ca="1">IFERROR(INDEX(MAESTRO!C:C,_xludf.AGGREGATE(15,6,ROW(MAESTRO!$B$3:$B$1000)/((MAESTRO!$B$3:$B$1000="ASMAR DIRECCIÓN")*(UPPER(MAESTRO!$L$3:$L$1000)="CONFIRMADO")),ROWS($A$3:A112))),"")</f>
        <v/>
      </c>
      <c r="D112" s="11" t="str">
        <f ca="1">IFERROR(INDEX(MAESTRO!D:D,_xludf.AGGREGATE(15,6,ROW(MAESTRO!$B$3:$B$1000)/((MAESTRO!$B$3:$B$1000="ASMAR DIRECCIÓN")*(UPPER(MAESTRO!$L$3:$L$1000)="CONFIRMADO")),ROWS($A$3:A112))),"")</f>
        <v/>
      </c>
      <c r="E112" s="11" t="str">
        <f ca="1">IFERROR(INDEX(MAESTRO!E:E,_xludf.AGGREGATE(15,6,ROW(MAESTRO!$B$3:$B$1000)/((MAESTRO!$B$3:$B$1000="ASMAR DIRECCIÓN")*(UPPER(MAESTRO!$L$3:$L$1000)="CONFIRMADO")),ROWS($A$3:A112))),"")</f>
        <v/>
      </c>
      <c r="F112" s="11" t="str">
        <f ca="1">IFERROR(INDEX(MAESTRO!F:F,_xludf.AGGREGATE(15,6,ROW(MAESTRO!$B$3:$B$1000)/((MAESTRO!$B$3:$B$1000="ASMAR DIRECCIÓN")*(UPPER(MAESTRO!$L$3:$L$1000)="CONFIRMADO")),ROWS($A$3:A112))),"")</f>
        <v/>
      </c>
      <c r="G112" s="11" t="str">
        <f ca="1">IFERROR(INDEX(MAESTRO!G:G,_xludf.AGGREGATE(15,6,ROW(MAESTRO!$B$3:$B$1000)/((MAESTRO!$B$3:$B$1000="ASMAR DIRECCIÓN")*(UPPER(MAESTRO!$L$3:$L$1000)="CONFIRMADO")),ROWS($A$3:A112))),"")</f>
        <v/>
      </c>
      <c r="H112" s="11" t="str">
        <f ca="1">IFERROR(INDEX(MAESTRO!H:H,_xludf.AGGREGATE(15,6,ROW(MAESTRO!$B$3:$B$1000)/((MAESTRO!$B$3:$B$1000="ASMAR DIRECCIÓN")*(UPPER(MAESTRO!$L$3:$L$1000)="CONFIRMADO")),ROWS($A$3:A112))),"")</f>
        <v/>
      </c>
      <c r="I112" s="11" t="str">
        <f ca="1">IFERROR(INDEX(MAESTRO!I:I,_xludf.AGGREGATE(15,6,ROW(MAESTRO!$B$3:$B$1000)/((MAESTRO!$B$3:$B$1000="ASMAR DIRECCIÓN")*(UPPER(MAESTRO!$L$3:$L$1000)="CONFIRMADO")),ROWS($A$3:A112))),"")</f>
        <v/>
      </c>
      <c r="J112" s="11" t="str">
        <f ca="1">IFERROR(INDEX(MAESTRO!J:J,_xludf.AGGREGATE(15,6,ROW(MAESTRO!$B$3:$B$1000)/((MAESTRO!$B$3:$B$1000="ASMAR DIRECCIÓN")*(UPPER(MAESTRO!$L$3:$L$1000)="CONFIRMADO")),ROWS($A$3:A112))),"")</f>
        <v/>
      </c>
      <c r="K112" s="11" t="str">
        <f ca="1">IFERROR(INDEX(MAESTRO!K:K,_xludf.AGGREGATE(15,6,ROW(MAESTRO!$B$3:$B$1000)/((MAESTRO!$B$3:$B$1000="ASMAR DIRECCIÓN")*(UPPER(MAESTRO!$L$3:$L$1000)="CONFIRMADO")),ROWS($A$3:A112))),"")</f>
        <v/>
      </c>
      <c r="L112" s="11" t="str">
        <f ca="1">IFERROR(INDEX(MAESTRO!L:L,_xludf.AGGREGATE(15,6,ROW(MAESTRO!$B$3:$B$1000)/((MAESTRO!$B$3:$B$1000="ASMAR DIRECCIÓN")*(UPPER(MAESTRO!$L$3:$L$1000)="CONFIRMADO")),ROWS($A$3:A112))),"")</f>
        <v/>
      </c>
      <c r="M112" s="11" t="str">
        <f ca="1">IFERROR(INDEX(MAESTRO!M:M,_xludf.AGGREGATE(15,6,ROW(MAESTRO!$B$3:$B$1000)/((MAESTRO!$B$3:$B$1000="ASMAR DIRECCIÓN")*(UPPER(MAESTRO!$L$3:$L$1000)="CONFIRMADO")),ROWS($A$3:A112))),"")</f>
        <v/>
      </c>
      <c r="N112" s="11" t="str">
        <f ca="1">IFERROR(INDEX(MAESTRO!N:N,_xludf.AGGREGATE(15,6,ROW(MAESTRO!$B$3:$B$1000)/((MAESTRO!$B$3:$B$1000="ASMAR DIRECCIÓN")*(UPPER(MAESTRO!$L$3:$L$1000)="CONFIRMADO")),ROWS($A$3:A112))),"")</f>
        <v/>
      </c>
      <c r="O112" s="11" t="str">
        <f ca="1">IFERROR(INDEX(MAESTRO!O:O,_xludf.AGGREGATE(15,6,ROW(MAESTRO!$B$3:$B$1000)/((MAESTRO!$B$3:$B$1000="ASMAR DIRECCIÓN")*(UPPER(MAESTRO!$L$3:$L$1000)="CONFIRMADO")),ROWS($A$3:A112))),"")</f>
        <v/>
      </c>
      <c r="P112" s="11" t="str">
        <f ca="1">IFERROR(INDEX(MAESTRO!P:P,_xludf.AGGREGATE(15,6,ROW(MAESTRO!$B$3:$B$1000)/((MAESTRO!$B$3:$B$1000="ASMAR DIRECCIÓN")*(UPPER(MAESTRO!$L$3:$L$1000)="CONFIRMADO")),ROWS($A$3:A112))),"")</f>
        <v/>
      </c>
      <c r="Q112" s="11" t="str">
        <f ca="1">IFERROR(INDEX(MAESTRO!Q:Q,_xludf.AGGREGATE(15,6,ROW(MAESTRO!$B$3:$B$1000)/((MAESTRO!$B$3:$B$1000="ASMAR DIRECCIÓN")*(UPPER(MAESTRO!$L$3:$L$1000)="CONFIRMADO")),ROWS($A$3:A112))),"")</f>
        <v/>
      </c>
      <c r="R112" s="11" t="str">
        <f ca="1">IFERROR(INDEX(MAESTRO!R:R,_xludf.AGGREGATE(15,6,ROW(MAESTRO!$B$3:$B$1000)/((MAESTRO!$B$3:$B$1000="ASMAR DIRECCIÓN")*(UPPER(MAESTRO!$L$3:$L$1000)="CONFIRMADO")),ROWS($A$3:A112))),"")</f>
        <v/>
      </c>
      <c r="S112" s="11" t="str">
        <f ca="1">IFERROR(INDEX(MAESTRO!S:S,_xludf.AGGREGATE(15,6,ROW(MAESTRO!$B$3:$B$1000)/((MAESTRO!$B$3:$B$1000="ASMAR DIRECCIÓN")*(UPPER(MAESTRO!$L$3:$L$1000)="CONFIRMADO")),ROWS($A$3:A112))),"")</f>
        <v/>
      </c>
      <c r="T112" s="11" t="str">
        <f ca="1">IFERROR(INDEX(MAESTRO!T:T,_xludf.AGGREGATE(15,6,ROW(MAESTRO!$B$3:$B$1000)/((MAESTRO!$B$3:$B$1000="ASMAR DIRECCIÓN")*(UPPER(MAESTRO!$L$3:$L$1000)="CONFIRMADO")),ROWS($A$3:A112))),"")</f>
        <v/>
      </c>
      <c r="U112" s="11" t="str">
        <f ca="1">IFERROR(INDEX(MAESTRO!U:U,_xludf.AGGREGATE(15,6,ROW(MAESTRO!$B$3:$B$1000)/((MAESTRO!$B$3:$B$1000="ASMAR DIRECCIÓN")*(UPPER(MAESTRO!$L$3:$L$1000)="CONFIRMADO")),ROWS($A$3:A112))),"")</f>
        <v/>
      </c>
      <c r="V112" s="11" t="str">
        <f ca="1">IFERROR(INDEX(MAESTRO!V:V,_xludf.AGGREGATE(15,6,ROW(MAESTRO!$B$3:$B$1000)/((MAESTRO!$B$3:$B$1000="ASMAR DIRECCIÓN")*(UPPER(MAESTRO!$L$3:$L$1000)="CONFIRMADO")),ROWS($A$3:A112))),"")</f>
        <v/>
      </c>
      <c r="W112" s="11" t="str">
        <f ca="1">IFERROR(INDEX(MAESTRO!W:W,_xludf.AGGREGATE(15,6,ROW(MAESTRO!$B$3:$B$1000)/((MAESTRO!$B$3:$B$1000="ASMAR DIRECCIÓN")*(UPPER(MAESTRO!$L$3:$L$1000)="CONFIRMADO")),ROWS($A$3:A112))),"")</f>
        <v/>
      </c>
      <c r="X112" s="11" t="str">
        <f ca="1">IFERROR(INDEX(MAESTRO!X:X,_xludf.AGGREGATE(15,6,ROW(MAESTRO!$B$3:$B$1000)/((MAESTRO!$B$3:$B$1000="ASMAR DIRECCIÓN")*(UPPER(MAESTRO!$L$3:$L$1000)="CONFIRMADO")),ROWS($A$3:A112))),"")</f>
        <v/>
      </c>
    </row>
    <row r="113" spans="1:24" ht="22.05" customHeight="1">
      <c r="A113" s="10" t="str">
        <f ca="1">IFERROR(INDEX(MAESTRO!A:A,_xludf.AGGREGATE(15,6,ROW(MAESTRO!$B$3:$B$1000)/((MAESTRO!$B$3:$B$1000="ASMAR DIRECCIÓN")*(UPPER(MAESTRO!$L$3:$L$1000)="CONFIRMADO")),ROWS($A$3:A113))),"")</f>
        <v/>
      </c>
      <c r="B113" s="10" t="str">
        <f ca="1">IFERROR(INDEX(MAESTRO!B:B,_xludf.AGGREGATE(15,6,ROW(MAESTRO!$B$3:$B$1000)/((MAESTRO!$B$3:$B$1000="ASMAR DIRECCIÓN")*(UPPER(MAESTRO!$L$3:$L$1000)="CONFIRMADO")),ROWS($A$3:A113))),"")</f>
        <v/>
      </c>
      <c r="C113" s="10" t="str">
        <f ca="1">IFERROR(INDEX(MAESTRO!C:C,_xludf.AGGREGATE(15,6,ROW(MAESTRO!$B$3:$B$1000)/((MAESTRO!$B$3:$B$1000="ASMAR DIRECCIÓN")*(UPPER(MAESTRO!$L$3:$L$1000)="CONFIRMADO")),ROWS($A$3:A113))),"")</f>
        <v/>
      </c>
      <c r="D113" s="10" t="str">
        <f ca="1">IFERROR(INDEX(MAESTRO!D:D,_xludf.AGGREGATE(15,6,ROW(MAESTRO!$B$3:$B$1000)/((MAESTRO!$B$3:$B$1000="ASMAR DIRECCIÓN")*(UPPER(MAESTRO!$L$3:$L$1000)="CONFIRMADO")),ROWS($A$3:A113))),"")</f>
        <v/>
      </c>
      <c r="E113" s="10" t="str">
        <f ca="1">IFERROR(INDEX(MAESTRO!E:E,_xludf.AGGREGATE(15,6,ROW(MAESTRO!$B$3:$B$1000)/((MAESTRO!$B$3:$B$1000="ASMAR DIRECCIÓN")*(UPPER(MAESTRO!$L$3:$L$1000)="CONFIRMADO")),ROWS($A$3:A113))),"")</f>
        <v/>
      </c>
      <c r="F113" s="10" t="str">
        <f ca="1">IFERROR(INDEX(MAESTRO!F:F,_xludf.AGGREGATE(15,6,ROW(MAESTRO!$B$3:$B$1000)/((MAESTRO!$B$3:$B$1000="ASMAR DIRECCIÓN")*(UPPER(MAESTRO!$L$3:$L$1000)="CONFIRMADO")),ROWS($A$3:A113))),"")</f>
        <v/>
      </c>
      <c r="G113" s="10" t="str">
        <f ca="1">IFERROR(INDEX(MAESTRO!G:G,_xludf.AGGREGATE(15,6,ROW(MAESTRO!$B$3:$B$1000)/((MAESTRO!$B$3:$B$1000="ASMAR DIRECCIÓN")*(UPPER(MAESTRO!$L$3:$L$1000)="CONFIRMADO")),ROWS($A$3:A113))),"")</f>
        <v/>
      </c>
      <c r="H113" s="10" t="str">
        <f ca="1">IFERROR(INDEX(MAESTRO!H:H,_xludf.AGGREGATE(15,6,ROW(MAESTRO!$B$3:$B$1000)/((MAESTRO!$B$3:$B$1000="ASMAR DIRECCIÓN")*(UPPER(MAESTRO!$L$3:$L$1000)="CONFIRMADO")),ROWS($A$3:A113))),"")</f>
        <v/>
      </c>
      <c r="I113" s="10" t="str">
        <f ca="1">IFERROR(INDEX(MAESTRO!I:I,_xludf.AGGREGATE(15,6,ROW(MAESTRO!$B$3:$B$1000)/((MAESTRO!$B$3:$B$1000="ASMAR DIRECCIÓN")*(UPPER(MAESTRO!$L$3:$L$1000)="CONFIRMADO")),ROWS($A$3:A113))),"")</f>
        <v/>
      </c>
      <c r="J113" s="10" t="str">
        <f ca="1">IFERROR(INDEX(MAESTRO!J:J,_xludf.AGGREGATE(15,6,ROW(MAESTRO!$B$3:$B$1000)/((MAESTRO!$B$3:$B$1000="ASMAR DIRECCIÓN")*(UPPER(MAESTRO!$L$3:$L$1000)="CONFIRMADO")),ROWS($A$3:A113))),"")</f>
        <v/>
      </c>
      <c r="K113" s="10" t="str">
        <f ca="1">IFERROR(INDEX(MAESTRO!K:K,_xludf.AGGREGATE(15,6,ROW(MAESTRO!$B$3:$B$1000)/((MAESTRO!$B$3:$B$1000="ASMAR DIRECCIÓN")*(UPPER(MAESTRO!$L$3:$L$1000)="CONFIRMADO")),ROWS($A$3:A113))),"")</f>
        <v/>
      </c>
      <c r="L113" s="10" t="str">
        <f ca="1">IFERROR(INDEX(MAESTRO!L:L,_xludf.AGGREGATE(15,6,ROW(MAESTRO!$B$3:$B$1000)/((MAESTRO!$B$3:$B$1000="ASMAR DIRECCIÓN")*(UPPER(MAESTRO!$L$3:$L$1000)="CONFIRMADO")),ROWS($A$3:A113))),"")</f>
        <v/>
      </c>
      <c r="M113" s="10" t="str">
        <f ca="1">IFERROR(INDEX(MAESTRO!M:M,_xludf.AGGREGATE(15,6,ROW(MAESTRO!$B$3:$B$1000)/((MAESTRO!$B$3:$B$1000="ASMAR DIRECCIÓN")*(UPPER(MAESTRO!$L$3:$L$1000)="CONFIRMADO")),ROWS($A$3:A113))),"")</f>
        <v/>
      </c>
      <c r="N113" s="10" t="str">
        <f ca="1">IFERROR(INDEX(MAESTRO!N:N,_xludf.AGGREGATE(15,6,ROW(MAESTRO!$B$3:$B$1000)/((MAESTRO!$B$3:$B$1000="ASMAR DIRECCIÓN")*(UPPER(MAESTRO!$L$3:$L$1000)="CONFIRMADO")),ROWS($A$3:A113))),"")</f>
        <v/>
      </c>
      <c r="O113" s="10" t="str">
        <f ca="1">IFERROR(INDEX(MAESTRO!O:O,_xludf.AGGREGATE(15,6,ROW(MAESTRO!$B$3:$B$1000)/((MAESTRO!$B$3:$B$1000="ASMAR DIRECCIÓN")*(UPPER(MAESTRO!$L$3:$L$1000)="CONFIRMADO")),ROWS($A$3:A113))),"")</f>
        <v/>
      </c>
      <c r="P113" s="10" t="str">
        <f ca="1">IFERROR(INDEX(MAESTRO!P:P,_xludf.AGGREGATE(15,6,ROW(MAESTRO!$B$3:$B$1000)/((MAESTRO!$B$3:$B$1000="ASMAR DIRECCIÓN")*(UPPER(MAESTRO!$L$3:$L$1000)="CONFIRMADO")),ROWS($A$3:A113))),"")</f>
        <v/>
      </c>
      <c r="Q113" s="10" t="str">
        <f ca="1">IFERROR(INDEX(MAESTRO!Q:Q,_xludf.AGGREGATE(15,6,ROW(MAESTRO!$B$3:$B$1000)/((MAESTRO!$B$3:$B$1000="ASMAR DIRECCIÓN")*(UPPER(MAESTRO!$L$3:$L$1000)="CONFIRMADO")),ROWS($A$3:A113))),"")</f>
        <v/>
      </c>
      <c r="R113" s="10" t="str">
        <f ca="1">IFERROR(INDEX(MAESTRO!R:R,_xludf.AGGREGATE(15,6,ROW(MAESTRO!$B$3:$B$1000)/((MAESTRO!$B$3:$B$1000="ASMAR DIRECCIÓN")*(UPPER(MAESTRO!$L$3:$L$1000)="CONFIRMADO")),ROWS($A$3:A113))),"")</f>
        <v/>
      </c>
      <c r="S113" s="10" t="str">
        <f ca="1">IFERROR(INDEX(MAESTRO!S:S,_xludf.AGGREGATE(15,6,ROW(MAESTRO!$B$3:$B$1000)/((MAESTRO!$B$3:$B$1000="ASMAR DIRECCIÓN")*(UPPER(MAESTRO!$L$3:$L$1000)="CONFIRMADO")),ROWS($A$3:A113))),"")</f>
        <v/>
      </c>
      <c r="T113" s="10" t="str">
        <f ca="1">IFERROR(INDEX(MAESTRO!T:T,_xludf.AGGREGATE(15,6,ROW(MAESTRO!$B$3:$B$1000)/((MAESTRO!$B$3:$B$1000="ASMAR DIRECCIÓN")*(UPPER(MAESTRO!$L$3:$L$1000)="CONFIRMADO")),ROWS($A$3:A113))),"")</f>
        <v/>
      </c>
      <c r="U113" s="10" t="str">
        <f ca="1">IFERROR(INDEX(MAESTRO!U:U,_xludf.AGGREGATE(15,6,ROW(MAESTRO!$B$3:$B$1000)/((MAESTRO!$B$3:$B$1000="ASMAR DIRECCIÓN")*(UPPER(MAESTRO!$L$3:$L$1000)="CONFIRMADO")),ROWS($A$3:A113))),"")</f>
        <v/>
      </c>
      <c r="V113" s="10" t="str">
        <f ca="1">IFERROR(INDEX(MAESTRO!V:V,_xludf.AGGREGATE(15,6,ROW(MAESTRO!$B$3:$B$1000)/((MAESTRO!$B$3:$B$1000="ASMAR DIRECCIÓN")*(UPPER(MAESTRO!$L$3:$L$1000)="CONFIRMADO")),ROWS($A$3:A113))),"")</f>
        <v/>
      </c>
      <c r="W113" s="10" t="str">
        <f ca="1">IFERROR(INDEX(MAESTRO!W:W,_xludf.AGGREGATE(15,6,ROW(MAESTRO!$B$3:$B$1000)/((MAESTRO!$B$3:$B$1000="ASMAR DIRECCIÓN")*(UPPER(MAESTRO!$L$3:$L$1000)="CONFIRMADO")),ROWS($A$3:A113))),"")</f>
        <v/>
      </c>
      <c r="X113" s="10" t="str">
        <f ca="1">IFERROR(INDEX(MAESTRO!X:X,_xludf.AGGREGATE(15,6,ROW(MAESTRO!$B$3:$B$1000)/((MAESTRO!$B$3:$B$1000="ASMAR DIRECCIÓN")*(UPPER(MAESTRO!$L$3:$L$1000)="CONFIRMADO")),ROWS($A$3:A113))),"")</f>
        <v/>
      </c>
    </row>
    <row r="114" spans="1:24" ht="22.05" customHeight="1">
      <c r="A114" s="11" t="str">
        <f ca="1">IFERROR(INDEX(MAESTRO!A:A,_xludf.AGGREGATE(15,6,ROW(MAESTRO!$B$3:$B$1000)/((MAESTRO!$B$3:$B$1000="ASMAR DIRECCIÓN")*(UPPER(MAESTRO!$L$3:$L$1000)="CONFIRMADO")),ROWS($A$3:A114))),"")</f>
        <v/>
      </c>
      <c r="B114" s="11" t="str">
        <f ca="1">IFERROR(INDEX(MAESTRO!B:B,_xludf.AGGREGATE(15,6,ROW(MAESTRO!$B$3:$B$1000)/((MAESTRO!$B$3:$B$1000="ASMAR DIRECCIÓN")*(UPPER(MAESTRO!$L$3:$L$1000)="CONFIRMADO")),ROWS($A$3:A114))),"")</f>
        <v/>
      </c>
      <c r="C114" s="11" t="str">
        <f ca="1">IFERROR(INDEX(MAESTRO!C:C,_xludf.AGGREGATE(15,6,ROW(MAESTRO!$B$3:$B$1000)/((MAESTRO!$B$3:$B$1000="ASMAR DIRECCIÓN")*(UPPER(MAESTRO!$L$3:$L$1000)="CONFIRMADO")),ROWS($A$3:A114))),"")</f>
        <v/>
      </c>
      <c r="D114" s="11" t="str">
        <f ca="1">IFERROR(INDEX(MAESTRO!D:D,_xludf.AGGREGATE(15,6,ROW(MAESTRO!$B$3:$B$1000)/((MAESTRO!$B$3:$B$1000="ASMAR DIRECCIÓN")*(UPPER(MAESTRO!$L$3:$L$1000)="CONFIRMADO")),ROWS($A$3:A114))),"")</f>
        <v/>
      </c>
      <c r="E114" s="11" t="str">
        <f ca="1">IFERROR(INDEX(MAESTRO!E:E,_xludf.AGGREGATE(15,6,ROW(MAESTRO!$B$3:$B$1000)/((MAESTRO!$B$3:$B$1000="ASMAR DIRECCIÓN")*(UPPER(MAESTRO!$L$3:$L$1000)="CONFIRMADO")),ROWS($A$3:A114))),"")</f>
        <v/>
      </c>
      <c r="F114" s="11" t="str">
        <f ca="1">IFERROR(INDEX(MAESTRO!F:F,_xludf.AGGREGATE(15,6,ROW(MAESTRO!$B$3:$B$1000)/((MAESTRO!$B$3:$B$1000="ASMAR DIRECCIÓN")*(UPPER(MAESTRO!$L$3:$L$1000)="CONFIRMADO")),ROWS($A$3:A114))),"")</f>
        <v/>
      </c>
      <c r="G114" s="11" t="str">
        <f ca="1">IFERROR(INDEX(MAESTRO!G:G,_xludf.AGGREGATE(15,6,ROW(MAESTRO!$B$3:$B$1000)/((MAESTRO!$B$3:$B$1000="ASMAR DIRECCIÓN")*(UPPER(MAESTRO!$L$3:$L$1000)="CONFIRMADO")),ROWS($A$3:A114))),"")</f>
        <v/>
      </c>
      <c r="H114" s="11" t="str">
        <f ca="1">IFERROR(INDEX(MAESTRO!H:H,_xludf.AGGREGATE(15,6,ROW(MAESTRO!$B$3:$B$1000)/((MAESTRO!$B$3:$B$1000="ASMAR DIRECCIÓN")*(UPPER(MAESTRO!$L$3:$L$1000)="CONFIRMADO")),ROWS($A$3:A114))),"")</f>
        <v/>
      </c>
      <c r="I114" s="11" t="str">
        <f ca="1">IFERROR(INDEX(MAESTRO!I:I,_xludf.AGGREGATE(15,6,ROW(MAESTRO!$B$3:$B$1000)/((MAESTRO!$B$3:$B$1000="ASMAR DIRECCIÓN")*(UPPER(MAESTRO!$L$3:$L$1000)="CONFIRMADO")),ROWS($A$3:A114))),"")</f>
        <v/>
      </c>
      <c r="J114" s="11" t="str">
        <f ca="1">IFERROR(INDEX(MAESTRO!J:J,_xludf.AGGREGATE(15,6,ROW(MAESTRO!$B$3:$B$1000)/((MAESTRO!$B$3:$B$1000="ASMAR DIRECCIÓN")*(UPPER(MAESTRO!$L$3:$L$1000)="CONFIRMADO")),ROWS($A$3:A114))),"")</f>
        <v/>
      </c>
      <c r="K114" s="11" t="str">
        <f ca="1">IFERROR(INDEX(MAESTRO!K:K,_xludf.AGGREGATE(15,6,ROW(MAESTRO!$B$3:$B$1000)/((MAESTRO!$B$3:$B$1000="ASMAR DIRECCIÓN")*(UPPER(MAESTRO!$L$3:$L$1000)="CONFIRMADO")),ROWS($A$3:A114))),"")</f>
        <v/>
      </c>
      <c r="L114" s="11" t="str">
        <f ca="1">IFERROR(INDEX(MAESTRO!L:L,_xludf.AGGREGATE(15,6,ROW(MAESTRO!$B$3:$B$1000)/((MAESTRO!$B$3:$B$1000="ASMAR DIRECCIÓN")*(UPPER(MAESTRO!$L$3:$L$1000)="CONFIRMADO")),ROWS($A$3:A114))),"")</f>
        <v/>
      </c>
      <c r="M114" s="11" t="str">
        <f ca="1">IFERROR(INDEX(MAESTRO!M:M,_xludf.AGGREGATE(15,6,ROW(MAESTRO!$B$3:$B$1000)/((MAESTRO!$B$3:$B$1000="ASMAR DIRECCIÓN")*(UPPER(MAESTRO!$L$3:$L$1000)="CONFIRMADO")),ROWS($A$3:A114))),"")</f>
        <v/>
      </c>
      <c r="N114" s="11" t="str">
        <f ca="1">IFERROR(INDEX(MAESTRO!N:N,_xludf.AGGREGATE(15,6,ROW(MAESTRO!$B$3:$B$1000)/((MAESTRO!$B$3:$B$1000="ASMAR DIRECCIÓN")*(UPPER(MAESTRO!$L$3:$L$1000)="CONFIRMADO")),ROWS($A$3:A114))),"")</f>
        <v/>
      </c>
      <c r="O114" s="11" t="str">
        <f ca="1">IFERROR(INDEX(MAESTRO!O:O,_xludf.AGGREGATE(15,6,ROW(MAESTRO!$B$3:$B$1000)/((MAESTRO!$B$3:$B$1000="ASMAR DIRECCIÓN")*(UPPER(MAESTRO!$L$3:$L$1000)="CONFIRMADO")),ROWS($A$3:A114))),"")</f>
        <v/>
      </c>
      <c r="P114" s="11" t="str">
        <f ca="1">IFERROR(INDEX(MAESTRO!P:P,_xludf.AGGREGATE(15,6,ROW(MAESTRO!$B$3:$B$1000)/((MAESTRO!$B$3:$B$1000="ASMAR DIRECCIÓN")*(UPPER(MAESTRO!$L$3:$L$1000)="CONFIRMADO")),ROWS($A$3:A114))),"")</f>
        <v/>
      </c>
      <c r="Q114" s="11" t="str">
        <f ca="1">IFERROR(INDEX(MAESTRO!Q:Q,_xludf.AGGREGATE(15,6,ROW(MAESTRO!$B$3:$B$1000)/((MAESTRO!$B$3:$B$1000="ASMAR DIRECCIÓN")*(UPPER(MAESTRO!$L$3:$L$1000)="CONFIRMADO")),ROWS($A$3:A114))),"")</f>
        <v/>
      </c>
      <c r="R114" s="11" t="str">
        <f ca="1">IFERROR(INDEX(MAESTRO!R:R,_xludf.AGGREGATE(15,6,ROW(MAESTRO!$B$3:$B$1000)/((MAESTRO!$B$3:$B$1000="ASMAR DIRECCIÓN")*(UPPER(MAESTRO!$L$3:$L$1000)="CONFIRMADO")),ROWS($A$3:A114))),"")</f>
        <v/>
      </c>
      <c r="S114" s="11" t="str">
        <f ca="1">IFERROR(INDEX(MAESTRO!S:S,_xludf.AGGREGATE(15,6,ROW(MAESTRO!$B$3:$B$1000)/((MAESTRO!$B$3:$B$1000="ASMAR DIRECCIÓN")*(UPPER(MAESTRO!$L$3:$L$1000)="CONFIRMADO")),ROWS($A$3:A114))),"")</f>
        <v/>
      </c>
      <c r="T114" s="11" t="str">
        <f ca="1">IFERROR(INDEX(MAESTRO!T:T,_xludf.AGGREGATE(15,6,ROW(MAESTRO!$B$3:$B$1000)/((MAESTRO!$B$3:$B$1000="ASMAR DIRECCIÓN")*(UPPER(MAESTRO!$L$3:$L$1000)="CONFIRMADO")),ROWS($A$3:A114))),"")</f>
        <v/>
      </c>
      <c r="U114" s="11" t="str">
        <f ca="1">IFERROR(INDEX(MAESTRO!U:U,_xludf.AGGREGATE(15,6,ROW(MAESTRO!$B$3:$B$1000)/((MAESTRO!$B$3:$B$1000="ASMAR DIRECCIÓN")*(UPPER(MAESTRO!$L$3:$L$1000)="CONFIRMADO")),ROWS($A$3:A114))),"")</f>
        <v/>
      </c>
      <c r="V114" s="11" t="str">
        <f ca="1">IFERROR(INDEX(MAESTRO!V:V,_xludf.AGGREGATE(15,6,ROW(MAESTRO!$B$3:$B$1000)/((MAESTRO!$B$3:$B$1000="ASMAR DIRECCIÓN")*(UPPER(MAESTRO!$L$3:$L$1000)="CONFIRMADO")),ROWS($A$3:A114))),"")</f>
        <v/>
      </c>
      <c r="W114" s="11" t="str">
        <f ca="1">IFERROR(INDEX(MAESTRO!W:W,_xludf.AGGREGATE(15,6,ROW(MAESTRO!$B$3:$B$1000)/((MAESTRO!$B$3:$B$1000="ASMAR DIRECCIÓN")*(UPPER(MAESTRO!$L$3:$L$1000)="CONFIRMADO")),ROWS($A$3:A114))),"")</f>
        <v/>
      </c>
      <c r="X114" s="11" t="str">
        <f ca="1">IFERROR(INDEX(MAESTRO!X:X,_xludf.AGGREGATE(15,6,ROW(MAESTRO!$B$3:$B$1000)/((MAESTRO!$B$3:$B$1000="ASMAR DIRECCIÓN")*(UPPER(MAESTRO!$L$3:$L$1000)="CONFIRMADO")),ROWS($A$3:A114))),"")</f>
        <v/>
      </c>
    </row>
    <row r="115" spans="1:24" ht="22.05" customHeight="1">
      <c r="A115" s="10" t="str">
        <f ca="1">IFERROR(INDEX(MAESTRO!A:A,_xludf.AGGREGATE(15,6,ROW(MAESTRO!$B$3:$B$1000)/((MAESTRO!$B$3:$B$1000="ASMAR DIRECCIÓN")*(UPPER(MAESTRO!$L$3:$L$1000)="CONFIRMADO")),ROWS($A$3:A115))),"")</f>
        <v/>
      </c>
      <c r="B115" s="10" t="str">
        <f ca="1">IFERROR(INDEX(MAESTRO!B:B,_xludf.AGGREGATE(15,6,ROW(MAESTRO!$B$3:$B$1000)/((MAESTRO!$B$3:$B$1000="ASMAR DIRECCIÓN")*(UPPER(MAESTRO!$L$3:$L$1000)="CONFIRMADO")),ROWS($A$3:A115))),"")</f>
        <v/>
      </c>
      <c r="C115" s="10" t="str">
        <f ca="1">IFERROR(INDEX(MAESTRO!C:C,_xludf.AGGREGATE(15,6,ROW(MAESTRO!$B$3:$B$1000)/((MAESTRO!$B$3:$B$1000="ASMAR DIRECCIÓN")*(UPPER(MAESTRO!$L$3:$L$1000)="CONFIRMADO")),ROWS($A$3:A115))),"")</f>
        <v/>
      </c>
      <c r="D115" s="10" t="str">
        <f ca="1">IFERROR(INDEX(MAESTRO!D:D,_xludf.AGGREGATE(15,6,ROW(MAESTRO!$B$3:$B$1000)/((MAESTRO!$B$3:$B$1000="ASMAR DIRECCIÓN")*(UPPER(MAESTRO!$L$3:$L$1000)="CONFIRMADO")),ROWS($A$3:A115))),"")</f>
        <v/>
      </c>
      <c r="E115" s="10" t="str">
        <f ca="1">IFERROR(INDEX(MAESTRO!E:E,_xludf.AGGREGATE(15,6,ROW(MAESTRO!$B$3:$B$1000)/((MAESTRO!$B$3:$B$1000="ASMAR DIRECCIÓN")*(UPPER(MAESTRO!$L$3:$L$1000)="CONFIRMADO")),ROWS($A$3:A115))),"")</f>
        <v/>
      </c>
      <c r="F115" s="10" t="str">
        <f ca="1">IFERROR(INDEX(MAESTRO!F:F,_xludf.AGGREGATE(15,6,ROW(MAESTRO!$B$3:$B$1000)/((MAESTRO!$B$3:$B$1000="ASMAR DIRECCIÓN")*(UPPER(MAESTRO!$L$3:$L$1000)="CONFIRMADO")),ROWS($A$3:A115))),"")</f>
        <v/>
      </c>
      <c r="G115" s="10" t="str">
        <f ca="1">IFERROR(INDEX(MAESTRO!G:G,_xludf.AGGREGATE(15,6,ROW(MAESTRO!$B$3:$B$1000)/((MAESTRO!$B$3:$B$1000="ASMAR DIRECCIÓN")*(UPPER(MAESTRO!$L$3:$L$1000)="CONFIRMADO")),ROWS($A$3:A115))),"")</f>
        <v/>
      </c>
      <c r="H115" s="10" t="str">
        <f ca="1">IFERROR(INDEX(MAESTRO!H:H,_xludf.AGGREGATE(15,6,ROW(MAESTRO!$B$3:$B$1000)/((MAESTRO!$B$3:$B$1000="ASMAR DIRECCIÓN")*(UPPER(MAESTRO!$L$3:$L$1000)="CONFIRMADO")),ROWS($A$3:A115))),"")</f>
        <v/>
      </c>
      <c r="I115" s="10" t="str">
        <f ca="1">IFERROR(INDEX(MAESTRO!I:I,_xludf.AGGREGATE(15,6,ROW(MAESTRO!$B$3:$B$1000)/((MAESTRO!$B$3:$B$1000="ASMAR DIRECCIÓN")*(UPPER(MAESTRO!$L$3:$L$1000)="CONFIRMADO")),ROWS($A$3:A115))),"")</f>
        <v/>
      </c>
      <c r="J115" s="10" t="str">
        <f ca="1">IFERROR(INDEX(MAESTRO!J:J,_xludf.AGGREGATE(15,6,ROW(MAESTRO!$B$3:$B$1000)/((MAESTRO!$B$3:$B$1000="ASMAR DIRECCIÓN")*(UPPER(MAESTRO!$L$3:$L$1000)="CONFIRMADO")),ROWS($A$3:A115))),"")</f>
        <v/>
      </c>
      <c r="K115" s="10" t="str">
        <f ca="1">IFERROR(INDEX(MAESTRO!K:K,_xludf.AGGREGATE(15,6,ROW(MAESTRO!$B$3:$B$1000)/((MAESTRO!$B$3:$B$1000="ASMAR DIRECCIÓN")*(UPPER(MAESTRO!$L$3:$L$1000)="CONFIRMADO")),ROWS($A$3:A115))),"")</f>
        <v/>
      </c>
      <c r="L115" s="10" t="str">
        <f ca="1">IFERROR(INDEX(MAESTRO!L:L,_xludf.AGGREGATE(15,6,ROW(MAESTRO!$B$3:$B$1000)/((MAESTRO!$B$3:$B$1000="ASMAR DIRECCIÓN")*(UPPER(MAESTRO!$L$3:$L$1000)="CONFIRMADO")),ROWS($A$3:A115))),"")</f>
        <v/>
      </c>
      <c r="M115" s="10" t="str">
        <f ca="1">IFERROR(INDEX(MAESTRO!M:M,_xludf.AGGREGATE(15,6,ROW(MAESTRO!$B$3:$B$1000)/((MAESTRO!$B$3:$B$1000="ASMAR DIRECCIÓN")*(UPPER(MAESTRO!$L$3:$L$1000)="CONFIRMADO")),ROWS($A$3:A115))),"")</f>
        <v/>
      </c>
      <c r="N115" s="10" t="str">
        <f ca="1">IFERROR(INDEX(MAESTRO!N:N,_xludf.AGGREGATE(15,6,ROW(MAESTRO!$B$3:$B$1000)/((MAESTRO!$B$3:$B$1000="ASMAR DIRECCIÓN")*(UPPER(MAESTRO!$L$3:$L$1000)="CONFIRMADO")),ROWS($A$3:A115))),"")</f>
        <v/>
      </c>
      <c r="O115" s="10" t="str">
        <f ca="1">IFERROR(INDEX(MAESTRO!O:O,_xludf.AGGREGATE(15,6,ROW(MAESTRO!$B$3:$B$1000)/((MAESTRO!$B$3:$B$1000="ASMAR DIRECCIÓN")*(UPPER(MAESTRO!$L$3:$L$1000)="CONFIRMADO")),ROWS($A$3:A115))),"")</f>
        <v/>
      </c>
      <c r="P115" s="10" t="str">
        <f ca="1">IFERROR(INDEX(MAESTRO!P:P,_xludf.AGGREGATE(15,6,ROW(MAESTRO!$B$3:$B$1000)/((MAESTRO!$B$3:$B$1000="ASMAR DIRECCIÓN")*(UPPER(MAESTRO!$L$3:$L$1000)="CONFIRMADO")),ROWS($A$3:A115))),"")</f>
        <v/>
      </c>
      <c r="Q115" s="10" t="str">
        <f ca="1">IFERROR(INDEX(MAESTRO!Q:Q,_xludf.AGGREGATE(15,6,ROW(MAESTRO!$B$3:$B$1000)/((MAESTRO!$B$3:$B$1000="ASMAR DIRECCIÓN")*(UPPER(MAESTRO!$L$3:$L$1000)="CONFIRMADO")),ROWS($A$3:A115))),"")</f>
        <v/>
      </c>
      <c r="R115" s="10" t="str">
        <f ca="1">IFERROR(INDEX(MAESTRO!R:R,_xludf.AGGREGATE(15,6,ROW(MAESTRO!$B$3:$B$1000)/((MAESTRO!$B$3:$B$1000="ASMAR DIRECCIÓN")*(UPPER(MAESTRO!$L$3:$L$1000)="CONFIRMADO")),ROWS($A$3:A115))),"")</f>
        <v/>
      </c>
      <c r="S115" s="10" t="str">
        <f ca="1">IFERROR(INDEX(MAESTRO!S:S,_xludf.AGGREGATE(15,6,ROW(MAESTRO!$B$3:$B$1000)/((MAESTRO!$B$3:$B$1000="ASMAR DIRECCIÓN")*(UPPER(MAESTRO!$L$3:$L$1000)="CONFIRMADO")),ROWS($A$3:A115))),"")</f>
        <v/>
      </c>
      <c r="T115" s="10" t="str">
        <f ca="1">IFERROR(INDEX(MAESTRO!T:T,_xludf.AGGREGATE(15,6,ROW(MAESTRO!$B$3:$B$1000)/((MAESTRO!$B$3:$B$1000="ASMAR DIRECCIÓN")*(UPPER(MAESTRO!$L$3:$L$1000)="CONFIRMADO")),ROWS($A$3:A115))),"")</f>
        <v/>
      </c>
      <c r="U115" s="10" t="str">
        <f ca="1">IFERROR(INDEX(MAESTRO!U:U,_xludf.AGGREGATE(15,6,ROW(MAESTRO!$B$3:$B$1000)/((MAESTRO!$B$3:$B$1000="ASMAR DIRECCIÓN")*(UPPER(MAESTRO!$L$3:$L$1000)="CONFIRMADO")),ROWS($A$3:A115))),"")</f>
        <v/>
      </c>
      <c r="V115" s="10" t="str">
        <f ca="1">IFERROR(INDEX(MAESTRO!V:V,_xludf.AGGREGATE(15,6,ROW(MAESTRO!$B$3:$B$1000)/((MAESTRO!$B$3:$B$1000="ASMAR DIRECCIÓN")*(UPPER(MAESTRO!$L$3:$L$1000)="CONFIRMADO")),ROWS($A$3:A115))),"")</f>
        <v/>
      </c>
      <c r="W115" s="10" t="str">
        <f ca="1">IFERROR(INDEX(MAESTRO!W:W,_xludf.AGGREGATE(15,6,ROW(MAESTRO!$B$3:$B$1000)/((MAESTRO!$B$3:$B$1000="ASMAR DIRECCIÓN")*(UPPER(MAESTRO!$L$3:$L$1000)="CONFIRMADO")),ROWS($A$3:A115))),"")</f>
        <v/>
      </c>
      <c r="X115" s="10" t="str">
        <f ca="1">IFERROR(INDEX(MAESTRO!X:X,_xludf.AGGREGATE(15,6,ROW(MAESTRO!$B$3:$B$1000)/((MAESTRO!$B$3:$B$1000="ASMAR DIRECCIÓN")*(UPPER(MAESTRO!$L$3:$L$1000)="CONFIRMADO")),ROWS($A$3:A115))),"")</f>
        <v/>
      </c>
    </row>
    <row r="116" spans="1:24" ht="22.05" customHeight="1">
      <c r="A116" s="11" t="str">
        <f ca="1">IFERROR(INDEX(MAESTRO!A:A,_xludf.AGGREGATE(15,6,ROW(MAESTRO!$B$3:$B$1000)/((MAESTRO!$B$3:$B$1000="ASMAR DIRECCIÓN")*(UPPER(MAESTRO!$L$3:$L$1000)="CONFIRMADO")),ROWS($A$3:A116))),"")</f>
        <v/>
      </c>
      <c r="B116" s="11" t="str">
        <f ca="1">IFERROR(INDEX(MAESTRO!B:B,_xludf.AGGREGATE(15,6,ROW(MAESTRO!$B$3:$B$1000)/((MAESTRO!$B$3:$B$1000="ASMAR DIRECCIÓN")*(UPPER(MAESTRO!$L$3:$L$1000)="CONFIRMADO")),ROWS($A$3:A116))),"")</f>
        <v/>
      </c>
      <c r="C116" s="11" t="str">
        <f ca="1">IFERROR(INDEX(MAESTRO!C:C,_xludf.AGGREGATE(15,6,ROW(MAESTRO!$B$3:$B$1000)/((MAESTRO!$B$3:$B$1000="ASMAR DIRECCIÓN")*(UPPER(MAESTRO!$L$3:$L$1000)="CONFIRMADO")),ROWS($A$3:A116))),"")</f>
        <v/>
      </c>
      <c r="D116" s="11" t="str">
        <f ca="1">IFERROR(INDEX(MAESTRO!D:D,_xludf.AGGREGATE(15,6,ROW(MAESTRO!$B$3:$B$1000)/((MAESTRO!$B$3:$B$1000="ASMAR DIRECCIÓN")*(UPPER(MAESTRO!$L$3:$L$1000)="CONFIRMADO")),ROWS($A$3:A116))),"")</f>
        <v/>
      </c>
      <c r="E116" s="11" t="str">
        <f ca="1">IFERROR(INDEX(MAESTRO!E:E,_xludf.AGGREGATE(15,6,ROW(MAESTRO!$B$3:$B$1000)/((MAESTRO!$B$3:$B$1000="ASMAR DIRECCIÓN")*(UPPER(MAESTRO!$L$3:$L$1000)="CONFIRMADO")),ROWS($A$3:A116))),"")</f>
        <v/>
      </c>
      <c r="F116" s="11" t="str">
        <f ca="1">IFERROR(INDEX(MAESTRO!F:F,_xludf.AGGREGATE(15,6,ROW(MAESTRO!$B$3:$B$1000)/((MAESTRO!$B$3:$B$1000="ASMAR DIRECCIÓN")*(UPPER(MAESTRO!$L$3:$L$1000)="CONFIRMADO")),ROWS($A$3:A116))),"")</f>
        <v/>
      </c>
      <c r="G116" s="11" t="str">
        <f ca="1">IFERROR(INDEX(MAESTRO!G:G,_xludf.AGGREGATE(15,6,ROW(MAESTRO!$B$3:$B$1000)/((MAESTRO!$B$3:$B$1000="ASMAR DIRECCIÓN")*(UPPER(MAESTRO!$L$3:$L$1000)="CONFIRMADO")),ROWS($A$3:A116))),"")</f>
        <v/>
      </c>
      <c r="H116" s="11" t="str">
        <f ca="1">IFERROR(INDEX(MAESTRO!H:H,_xludf.AGGREGATE(15,6,ROW(MAESTRO!$B$3:$B$1000)/((MAESTRO!$B$3:$B$1000="ASMAR DIRECCIÓN")*(UPPER(MAESTRO!$L$3:$L$1000)="CONFIRMADO")),ROWS($A$3:A116))),"")</f>
        <v/>
      </c>
      <c r="I116" s="11" t="str">
        <f ca="1">IFERROR(INDEX(MAESTRO!I:I,_xludf.AGGREGATE(15,6,ROW(MAESTRO!$B$3:$B$1000)/((MAESTRO!$B$3:$B$1000="ASMAR DIRECCIÓN")*(UPPER(MAESTRO!$L$3:$L$1000)="CONFIRMADO")),ROWS($A$3:A116))),"")</f>
        <v/>
      </c>
      <c r="J116" s="11" t="str">
        <f ca="1">IFERROR(INDEX(MAESTRO!J:J,_xludf.AGGREGATE(15,6,ROW(MAESTRO!$B$3:$B$1000)/((MAESTRO!$B$3:$B$1000="ASMAR DIRECCIÓN")*(UPPER(MAESTRO!$L$3:$L$1000)="CONFIRMADO")),ROWS($A$3:A116))),"")</f>
        <v/>
      </c>
      <c r="K116" s="11" t="str">
        <f ca="1">IFERROR(INDEX(MAESTRO!K:K,_xludf.AGGREGATE(15,6,ROW(MAESTRO!$B$3:$B$1000)/((MAESTRO!$B$3:$B$1000="ASMAR DIRECCIÓN")*(UPPER(MAESTRO!$L$3:$L$1000)="CONFIRMADO")),ROWS($A$3:A116))),"")</f>
        <v/>
      </c>
      <c r="L116" s="11" t="str">
        <f ca="1">IFERROR(INDEX(MAESTRO!L:L,_xludf.AGGREGATE(15,6,ROW(MAESTRO!$B$3:$B$1000)/((MAESTRO!$B$3:$B$1000="ASMAR DIRECCIÓN")*(UPPER(MAESTRO!$L$3:$L$1000)="CONFIRMADO")),ROWS($A$3:A116))),"")</f>
        <v/>
      </c>
      <c r="M116" s="11" t="str">
        <f ca="1">IFERROR(INDEX(MAESTRO!M:M,_xludf.AGGREGATE(15,6,ROW(MAESTRO!$B$3:$B$1000)/((MAESTRO!$B$3:$B$1000="ASMAR DIRECCIÓN")*(UPPER(MAESTRO!$L$3:$L$1000)="CONFIRMADO")),ROWS($A$3:A116))),"")</f>
        <v/>
      </c>
      <c r="N116" s="11" t="str">
        <f ca="1">IFERROR(INDEX(MAESTRO!N:N,_xludf.AGGREGATE(15,6,ROW(MAESTRO!$B$3:$B$1000)/((MAESTRO!$B$3:$B$1000="ASMAR DIRECCIÓN")*(UPPER(MAESTRO!$L$3:$L$1000)="CONFIRMADO")),ROWS($A$3:A116))),"")</f>
        <v/>
      </c>
      <c r="O116" s="11" t="str">
        <f ca="1">IFERROR(INDEX(MAESTRO!O:O,_xludf.AGGREGATE(15,6,ROW(MAESTRO!$B$3:$B$1000)/((MAESTRO!$B$3:$B$1000="ASMAR DIRECCIÓN")*(UPPER(MAESTRO!$L$3:$L$1000)="CONFIRMADO")),ROWS($A$3:A116))),"")</f>
        <v/>
      </c>
      <c r="P116" s="11" t="str">
        <f ca="1">IFERROR(INDEX(MAESTRO!P:P,_xludf.AGGREGATE(15,6,ROW(MAESTRO!$B$3:$B$1000)/((MAESTRO!$B$3:$B$1000="ASMAR DIRECCIÓN")*(UPPER(MAESTRO!$L$3:$L$1000)="CONFIRMADO")),ROWS($A$3:A116))),"")</f>
        <v/>
      </c>
      <c r="Q116" s="11" t="str">
        <f ca="1">IFERROR(INDEX(MAESTRO!Q:Q,_xludf.AGGREGATE(15,6,ROW(MAESTRO!$B$3:$B$1000)/((MAESTRO!$B$3:$B$1000="ASMAR DIRECCIÓN")*(UPPER(MAESTRO!$L$3:$L$1000)="CONFIRMADO")),ROWS($A$3:A116))),"")</f>
        <v/>
      </c>
      <c r="R116" s="11" t="str">
        <f ca="1">IFERROR(INDEX(MAESTRO!R:R,_xludf.AGGREGATE(15,6,ROW(MAESTRO!$B$3:$B$1000)/((MAESTRO!$B$3:$B$1000="ASMAR DIRECCIÓN")*(UPPER(MAESTRO!$L$3:$L$1000)="CONFIRMADO")),ROWS($A$3:A116))),"")</f>
        <v/>
      </c>
      <c r="S116" s="11" t="str">
        <f ca="1">IFERROR(INDEX(MAESTRO!S:S,_xludf.AGGREGATE(15,6,ROW(MAESTRO!$B$3:$B$1000)/((MAESTRO!$B$3:$B$1000="ASMAR DIRECCIÓN")*(UPPER(MAESTRO!$L$3:$L$1000)="CONFIRMADO")),ROWS($A$3:A116))),"")</f>
        <v/>
      </c>
      <c r="T116" s="11" t="str">
        <f ca="1">IFERROR(INDEX(MAESTRO!T:T,_xludf.AGGREGATE(15,6,ROW(MAESTRO!$B$3:$B$1000)/((MAESTRO!$B$3:$B$1000="ASMAR DIRECCIÓN")*(UPPER(MAESTRO!$L$3:$L$1000)="CONFIRMADO")),ROWS($A$3:A116))),"")</f>
        <v/>
      </c>
      <c r="U116" s="11" t="str">
        <f ca="1">IFERROR(INDEX(MAESTRO!U:U,_xludf.AGGREGATE(15,6,ROW(MAESTRO!$B$3:$B$1000)/((MAESTRO!$B$3:$B$1000="ASMAR DIRECCIÓN")*(UPPER(MAESTRO!$L$3:$L$1000)="CONFIRMADO")),ROWS($A$3:A116))),"")</f>
        <v/>
      </c>
      <c r="V116" s="11" t="str">
        <f ca="1">IFERROR(INDEX(MAESTRO!V:V,_xludf.AGGREGATE(15,6,ROW(MAESTRO!$B$3:$B$1000)/((MAESTRO!$B$3:$B$1000="ASMAR DIRECCIÓN")*(UPPER(MAESTRO!$L$3:$L$1000)="CONFIRMADO")),ROWS($A$3:A116))),"")</f>
        <v/>
      </c>
      <c r="W116" s="11" t="str">
        <f ca="1">IFERROR(INDEX(MAESTRO!W:W,_xludf.AGGREGATE(15,6,ROW(MAESTRO!$B$3:$B$1000)/((MAESTRO!$B$3:$B$1000="ASMAR DIRECCIÓN")*(UPPER(MAESTRO!$L$3:$L$1000)="CONFIRMADO")),ROWS($A$3:A116))),"")</f>
        <v/>
      </c>
      <c r="X116" s="11" t="str">
        <f ca="1">IFERROR(INDEX(MAESTRO!X:X,_xludf.AGGREGATE(15,6,ROW(MAESTRO!$B$3:$B$1000)/((MAESTRO!$B$3:$B$1000="ASMAR DIRECCIÓN")*(UPPER(MAESTRO!$L$3:$L$1000)="CONFIRMADO")),ROWS($A$3:A116))),"")</f>
        <v/>
      </c>
    </row>
    <row r="117" spans="1:24" ht="22.05" customHeight="1">
      <c r="A117" s="10" t="str">
        <f ca="1">IFERROR(INDEX(MAESTRO!A:A,_xludf.AGGREGATE(15,6,ROW(MAESTRO!$B$3:$B$1000)/((MAESTRO!$B$3:$B$1000="ASMAR DIRECCIÓN")*(UPPER(MAESTRO!$L$3:$L$1000)="CONFIRMADO")),ROWS($A$3:A117))),"")</f>
        <v/>
      </c>
      <c r="B117" s="10" t="str">
        <f ca="1">IFERROR(INDEX(MAESTRO!B:B,_xludf.AGGREGATE(15,6,ROW(MAESTRO!$B$3:$B$1000)/((MAESTRO!$B$3:$B$1000="ASMAR DIRECCIÓN")*(UPPER(MAESTRO!$L$3:$L$1000)="CONFIRMADO")),ROWS($A$3:A117))),"")</f>
        <v/>
      </c>
      <c r="C117" s="10" t="str">
        <f ca="1">IFERROR(INDEX(MAESTRO!C:C,_xludf.AGGREGATE(15,6,ROW(MAESTRO!$B$3:$B$1000)/((MAESTRO!$B$3:$B$1000="ASMAR DIRECCIÓN")*(UPPER(MAESTRO!$L$3:$L$1000)="CONFIRMADO")),ROWS($A$3:A117))),"")</f>
        <v/>
      </c>
      <c r="D117" s="10" t="str">
        <f ca="1">IFERROR(INDEX(MAESTRO!D:D,_xludf.AGGREGATE(15,6,ROW(MAESTRO!$B$3:$B$1000)/((MAESTRO!$B$3:$B$1000="ASMAR DIRECCIÓN")*(UPPER(MAESTRO!$L$3:$L$1000)="CONFIRMADO")),ROWS($A$3:A117))),"")</f>
        <v/>
      </c>
      <c r="E117" s="10" t="str">
        <f ca="1">IFERROR(INDEX(MAESTRO!E:E,_xludf.AGGREGATE(15,6,ROW(MAESTRO!$B$3:$B$1000)/((MAESTRO!$B$3:$B$1000="ASMAR DIRECCIÓN")*(UPPER(MAESTRO!$L$3:$L$1000)="CONFIRMADO")),ROWS($A$3:A117))),"")</f>
        <v/>
      </c>
      <c r="F117" s="10" t="str">
        <f ca="1">IFERROR(INDEX(MAESTRO!F:F,_xludf.AGGREGATE(15,6,ROW(MAESTRO!$B$3:$B$1000)/((MAESTRO!$B$3:$B$1000="ASMAR DIRECCIÓN")*(UPPER(MAESTRO!$L$3:$L$1000)="CONFIRMADO")),ROWS($A$3:A117))),"")</f>
        <v/>
      </c>
      <c r="G117" s="10" t="str">
        <f ca="1">IFERROR(INDEX(MAESTRO!G:G,_xludf.AGGREGATE(15,6,ROW(MAESTRO!$B$3:$B$1000)/((MAESTRO!$B$3:$B$1000="ASMAR DIRECCIÓN")*(UPPER(MAESTRO!$L$3:$L$1000)="CONFIRMADO")),ROWS($A$3:A117))),"")</f>
        <v/>
      </c>
      <c r="H117" s="10" t="str">
        <f ca="1">IFERROR(INDEX(MAESTRO!H:H,_xludf.AGGREGATE(15,6,ROW(MAESTRO!$B$3:$B$1000)/((MAESTRO!$B$3:$B$1000="ASMAR DIRECCIÓN")*(UPPER(MAESTRO!$L$3:$L$1000)="CONFIRMADO")),ROWS($A$3:A117))),"")</f>
        <v/>
      </c>
      <c r="I117" s="10" t="str">
        <f ca="1">IFERROR(INDEX(MAESTRO!I:I,_xludf.AGGREGATE(15,6,ROW(MAESTRO!$B$3:$B$1000)/((MAESTRO!$B$3:$B$1000="ASMAR DIRECCIÓN")*(UPPER(MAESTRO!$L$3:$L$1000)="CONFIRMADO")),ROWS($A$3:A117))),"")</f>
        <v/>
      </c>
      <c r="J117" s="10" t="str">
        <f ca="1">IFERROR(INDEX(MAESTRO!J:J,_xludf.AGGREGATE(15,6,ROW(MAESTRO!$B$3:$B$1000)/((MAESTRO!$B$3:$B$1000="ASMAR DIRECCIÓN")*(UPPER(MAESTRO!$L$3:$L$1000)="CONFIRMADO")),ROWS($A$3:A117))),"")</f>
        <v/>
      </c>
      <c r="K117" s="10" t="str">
        <f ca="1">IFERROR(INDEX(MAESTRO!K:K,_xludf.AGGREGATE(15,6,ROW(MAESTRO!$B$3:$B$1000)/((MAESTRO!$B$3:$B$1000="ASMAR DIRECCIÓN")*(UPPER(MAESTRO!$L$3:$L$1000)="CONFIRMADO")),ROWS($A$3:A117))),"")</f>
        <v/>
      </c>
      <c r="L117" s="10" t="str">
        <f ca="1">IFERROR(INDEX(MAESTRO!L:L,_xludf.AGGREGATE(15,6,ROW(MAESTRO!$B$3:$B$1000)/((MAESTRO!$B$3:$B$1000="ASMAR DIRECCIÓN")*(UPPER(MAESTRO!$L$3:$L$1000)="CONFIRMADO")),ROWS($A$3:A117))),"")</f>
        <v/>
      </c>
      <c r="M117" s="10" t="str">
        <f ca="1">IFERROR(INDEX(MAESTRO!M:M,_xludf.AGGREGATE(15,6,ROW(MAESTRO!$B$3:$B$1000)/((MAESTRO!$B$3:$B$1000="ASMAR DIRECCIÓN")*(UPPER(MAESTRO!$L$3:$L$1000)="CONFIRMADO")),ROWS($A$3:A117))),"")</f>
        <v/>
      </c>
      <c r="N117" s="10" t="str">
        <f ca="1">IFERROR(INDEX(MAESTRO!N:N,_xludf.AGGREGATE(15,6,ROW(MAESTRO!$B$3:$B$1000)/((MAESTRO!$B$3:$B$1000="ASMAR DIRECCIÓN")*(UPPER(MAESTRO!$L$3:$L$1000)="CONFIRMADO")),ROWS($A$3:A117))),"")</f>
        <v/>
      </c>
      <c r="O117" s="10" t="str">
        <f ca="1">IFERROR(INDEX(MAESTRO!O:O,_xludf.AGGREGATE(15,6,ROW(MAESTRO!$B$3:$B$1000)/((MAESTRO!$B$3:$B$1000="ASMAR DIRECCIÓN")*(UPPER(MAESTRO!$L$3:$L$1000)="CONFIRMADO")),ROWS($A$3:A117))),"")</f>
        <v/>
      </c>
      <c r="P117" s="10" t="str">
        <f ca="1">IFERROR(INDEX(MAESTRO!P:P,_xludf.AGGREGATE(15,6,ROW(MAESTRO!$B$3:$B$1000)/((MAESTRO!$B$3:$B$1000="ASMAR DIRECCIÓN")*(UPPER(MAESTRO!$L$3:$L$1000)="CONFIRMADO")),ROWS($A$3:A117))),"")</f>
        <v/>
      </c>
      <c r="Q117" s="10" t="str">
        <f ca="1">IFERROR(INDEX(MAESTRO!Q:Q,_xludf.AGGREGATE(15,6,ROW(MAESTRO!$B$3:$B$1000)/((MAESTRO!$B$3:$B$1000="ASMAR DIRECCIÓN")*(UPPER(MAESTRO!$L$3:$L$1000)="CONFIRMADO")),ROWS($A$3:A117))),"")</f>
        <v/>
      </c>
      <c r="R117" s="10" t="str">
        <f ca="1">IFERROR(INDEX(MAESTRO!R:R,_xludf.AGGREGATE(15,6,ROW(MAESTRO!$B$3:$B$1000)/((MAESTRO!$B$3:$B$1000="ASMAR DIRECCIÓN")*(UPPER(MAESTRO!$L$3:$L$1000)="CONFIRMADO")),ROWS($A$3:A117))),"")</f>
        <v/>
      </c>
      <c r="S117" s="10" t="str">
        <f ca="1">IFERROR(INDEX(MAESTRO!S:S,_xludf.AGGREGATE(15,6,ROW(MAESTRO!$B$3:$B$1000)/((MAESTRO!$B$3:$B$1000="ASMAR DIRECCIÓN")*(UPPER(MAESTRO!$L$3:$L$1000)="CONFIRMADO")),ROWS($A$3:A117))),"")</f>
        <v/>
      </c>
      <c r="T117" s="10" t="str">
        <f ca="1">IFERROR(INDEX(MAESTRO!T:T,_xludf.AGGREGATE(15,6,ROW(MAESTRO!$B$3:$B$1000)/((MAESTRO!$B$3:$B$1000="ASMAR DIRECCIÓN")*(UPPER(MAESTRO!$L$3:$L$1000)="CONFIRMADO")),ROWS($A$3:A117))),"")</f>
        <v/>
      </c>
      <c r="U117" s="10" t="str">
        <f ca="1">IFERROR(INDEX(MAESTRO!U:U,_xludf.AGGREGATE(15,6,ROW(MAESTRO!$B$3:$B$1000)/((MAESTRO!$B$3:$B$1000="ASMAR DIRECCIÓN")*(UPPER(MAESTRO!$L$3:$L$1000)="CONFIRMADO")),ROWS($A$3:A117))),"")</f>
        <v/>
      </c>
      <c r="V117" s="10" t="str">
        <f ca="1">IFERROR(INDEX(MAESTRO!V:V,_xludf.AGGREGATE(15,6,ROW(MAESTRO!$B$3:$B$1000)/((MAESTRO!$B$3:$B$1000="ASMAR DIRECCIÓN")*(UPPER(MAESTRO!$L$3:$L$1000)="CONFIRMADO")),ROWS($A$3:A117))),"")</f>
        <v/>
      </c>
      <c r="W117" s="10" t="str">
        <f ca="1">IFERROR(INDEX(MAESTRO!W:W,_xludf.AGGREGATE(15,6,ROW(MAESTRO!$B$3:$B$1000)/((MAESTRO!$B$3:$B$1000="ASMAR DIRECCIÓN")*(UPPER(MAESTRO!$L$3:$L$1000)="CONFIRMADO")),ROWS($A$3:A117))),"")</f>
        <v/>
      </c>
      <c r="X117" s="10" t="str">
        <f ca="1">IFERROR(INDEX(MAESTRO!X:X,_xludf.AGGREGATE(15,6,ROW(MAESTRO!$B$3:$B$1000)/((MAESTRO!$B$3:$B$1000="ASMAR DIRECCIÓN")*(UPPER(MAESTRO!$L$3:$L$1000)="CONFIRMADO")),ROWS($A$3:A117))),"")</f>
        <v/>
      </c>
    </row>
    <row r="118" spans="1:24" ht="22.05" customHeight="1">
      <c r="A118" s="11" t="str">
        <f ca="1">IFERROR(INDEX(MAESTRO!A:A,_xludf.AGGREGATE(15,6,ROW(MAESTRO!$B$3:$B$1000)/((MAESTRO!$B$3:$B$1000="ASMAR DIRECCIÓN")*(UPPER(MAESTRO!$L$3:$L$1000)="CONFIRMADO")),ROWS($A$3:A118))),"")</f>
        <v/>
      </c>
      <c r="B118" s="11" t="str">
        <f ca="1">IFERROR(INDEX(MAESTRO!B:B,_xludf.AGGREGATE(15,6,ROW(MAESTRO!$B$3:$B$1000)/((MAESTRO!$B$3:$B$1000="ASMAR DIRECCIÓN")*(UPPER(MAESTRO!$L$3:$L$1000)="CONFIRMADO")),ROWS($A$3:A118))),"")</f>
        <v/>
      </c>
      <c r="C118" s="11" t="str">
        <f ca="1">IFERROR(INDEX(MAESTRO!C:C,_xludf.AGGREGATE(15,6,ROW(MAESTRO!$B$3:$B$1000)/((MAESTRO!$B$3:$B$1000="ASMAR DIRECCIÓN")*(UPPER(MAESTRO!$L$3:$L$1000)="CONFIRMADO")),ROWS($A$3:A118))),"")</f>
        <v/>
      </c>
      <c r="D118" s="11" t="str">
        <f ca="1">IFERROR(INDEX(MAESTRO!D:D,_xludf.AGGREGATE(15,6,ROW(MAESTRO!$B$3:$B$1000)/((MAESTRO!$B$3:$B$1000="ASMAR DIRECCIÓN")*(UPPER(MAESTRO!$L$3:$L$1000)="CONFIRMADO")),ROWS($A$3:A118))),"")</f>
        <v/>
      </c>
      <c r="E118" s="11" t="str">
        <f ca="1">IFERROR(INDEX(MAESTRO!E:E,_xludf.AGGREGATE(15,6,ROW(MAESTRO!$B$3:$B$1000)/((MAESTRO!$B$3:$B$1000="ASMAR DIRECCIÓN")*(UPPER(MAESTRO!$L$3:$L$1000)="CONFIRMADO")),ROWS($A$3:A118))),"")</f>
        <v/>
      </c>
      <c r="F118" s="11" t="str">
        <f ca="1">IFERROR(INDEX(MAESTRO!F:F,_xludf.AGGREGATE(15,6,ROW(MAESTRO!$B$3:$B$1000)/((MAESTRO!$B$3:$B$1000="ASMAR DIRECCIÓN")*(UPPER(MAESTRO!$L$3:$L$1000)="CONFIRMADO")),ROWS($A$3:A118))),"")</f>
        <v/>
      </c>
      <c r="G118" s="11" t="str">
        <f ca="1">IFERROR(INDEX(MAESTRO!G:G,_xludf.AGGREGATE(15,6,ROW(MAESTRO!$B$3:$B$1000)/((MAESTRO!$B$3:$B$1000="ASMAR DIRECCIÓN")*(UPPER(MAESTRO!$L$3:$L$1000)="CONFIRMADO")),ROWS($A$3:A118))),"")</f>
        <v/>
      </c>
      <c r="H118" s="11" t="str">
        <f ca="1">IFERROR(INDEX(MAESTRO!H:H,_xludf.AGGREGATE(15,6,ROW(MAESTRO!$B$3:$B$1000)/((MAESTRO!$B$3:$B$1000="ASMAR DIRECCIÓN")*(UPPER(MAESTRO!$L$3:$L$1000)="CONFIRMADO")),ROWS($A$3:A118))),"")</f>
        <v/>
      </c>
      <c r="I118" s="11" t="str">
        <f ca="1">IFERROR(INDEX(MAESTRO!I:I,_xludf.AGGREGATE(15,6,ROW(MAESTRO!$B$3:$B$1000)/((MAESTRO!$B$3:$B$1000="ASMAR DIRECCIÓN")*(UPPER(MAESTRO!$L$3:$L$1000)="CONFIRMADO")),ROWS($A$3:A118))),"")</f>
        <v/>
      </c>
      <c r="J118" s="11" t="str">
        <f ca="1">IFERROR(INDEX(MAESTRO!J:J,_xludf.AGGREGATE(15,6,ROW(MAESTRO!$B$3:$B$1000)/((MAESTRO!$B$3:$B$1000="ASMAR DIRECCIÓN")*(UPPER(MAESTRO!$L$3:$L$1000)="CONFIRMADO")),ROWS($A$3:A118))),"")</f>
        <v/>
      </c>
      <c r="K118" s="11" t="str">
        <f ca="1">IFERROR(INDEX(MAESTRO!K:K,_xludf.AGGREGATE(15,6,ROW(MAESTRO!$B$3:$B$1000)/((MAESTRO!$B$3:$B$1000="ASMAR DIRECCIÓN")*(UPPER(MAESTRO!$L$3:$L$1000)="CONFIRMADO")),ROWS($A$3:A118))),"")</f>
        <v/>
      </c>
      <c r="L118" s="11" t="str">
        <f ca="1">IFERROR(INDEX(MAESTRO!L:L,_xludf.AGGREGATE(15,6,ROW(MAESTRO!$B$3:$B$1000)/((MAESTRO!$B$3:$B$1000="ASMAR DIRECCIÓN")*(UPPER(MAESTRO!$L$3:$L$1000)="CONFIRMADO")),ROWS($A$3:A118))),"")</f>
        <v/>
      </c>
      <c r="M118" s="11" t="str">
        <f ca="1">IFERROR(INDEX(MAESTRO!M:M,_xludf.AGGREGATE(15,6,ROW(MAESTRO!$B$3:$B$1000)/((MAESTRO!$B$3:$B$1000="ASMAR DIRECCIÓN")*(UPPER(MAESTRO!$L$3:$L$1000)="CONFIRMADO")),ROWS($A$3:A118))),"")</f>
        <v/>
      </c>
      <c r="N118" s="11" t="str">
        <f ca="1">IFERROR(INDEX(MAESTRO!N:N,_xludf.AGGREGATE(15,6,ROW(MAESTRO!$B$3:$B$1000)/((MAESTRO!$B$3:$B$1000="ASMAR DIRECCIÓN")*(UPPER(MAESTRO!$L$3:$L$1000)="CONFIRMADO")),ROWS($A$3:A118))),"")</f>
        <v/>
      </c>
      <c r="O118" s="11" t="str">
        <f ca="1">IFERROR(INDEX(MAESTRO!O:O,_xludf.AGGREGATE(15,6,ROW(MAESTRO!$B$3:$B$1000)/((MAESTRO!$B$3:$B$1000="ASMAR DIRECCIÓN")*(UPPER(MAESTRO!$L$3:$L$1000)="CONFIRMADO")),ROWS($A$3:A118))),"")</f>
        <v/>
      </c>
      <c r="P118" s="11" t="str">
        <f ca="1">IFERROR(INDEX(MAESTRO!P:P,_xludf.AGGREGATE(15,6,ROW(MAESTRO!$B$3:$B$1000)/((MAESTRO!$B$3:$B$1000="ASMAR DIRECCIÓN")*(UPPER(MAESTRO!$L$3:$L$1000)="CONFIRMADO")),ROWS($A$3:A118))),"")</f>
        <v/>
      </c>
      <c r="Q118" s="11" t="str">
        <f ca="1">IFERROR(INDEX(MAESTRO!Q:Q,_xludf.AGGREGATE(15,6,ROW(MAESTRO!$B$3:$B$1000)/((MAESTRO!$B$3:$B$1000="ASMAR DIRECCIÓN")*(UPPER(MAESTRO!$L$3:$L$1000)="CONFIRMADO")),ROWS($A$3:A118))),"")</f>
        <v/>
      </c>
      <c r="R118" s="11" t="str">
        <f ca="1">IFERROR(INDEX(MAESTRO!R:R,_xludf.AGGREGATE(15,6,ROW(MAESTRO!$B$3:$B$1000)/((MAESTRO!$B$3:$B$1000="ASMAR DIRECCIÓN")*(UPPER(MAESTRO!$L$3:$L$1000)="CONFIRMADO")),ROWS($A$3:A118))),"")</f>
        <v/>
      </c>
      <c r="S118" s="11" t="str">
        <f ca="1">IFERROR(INDEX(MAESTRO!S:S,_xludf.AGGREGATE(15,6,ROW(MAESTRO!$B$3:$B$1000)/((MAESTRO!$B$3:$B$1000="ASMAR DIRECCIÓN")*(UPPER(MAESTRO!$L$3:$L$1000)="CONFIRMADO")),ROWS($A$3:A118))),"")</f>
        <v/>
      </c>
      <c r="T118" s="11" t="str">
        <f ca="1">IFERROR(INDEX(MAESTRO!T:T,_xludf.AGGREGATE(15,6,ROW(MAESTRO!$B$3:$B$1000)/((MAESTRO!$B$3:$B$1000="ASMAR DIRECCIÓN")*(UPPER(MAESTRO!$L$3:$L$1000)="CONFIRMADO")),ROWS($A$3:A118))),"")</f>
        <v/>
      </c>
      <c r="U118" s="11" t="str">
        <f ca="1">IFERROR(INDEX(MAESTRO!U:U,_xludf.AGGREGATE(15,6,ROW(MAESTRO!$B$3:$B$1000)/((MAESTRO!$B$3:$B$1000="ASMAR DIRECCIÓN")*(UPPER(MAESTRO!$L$3:$L$1000)="CONFIRMADO")),ROWS($A$3:A118))),"")</f>
        <v/>
      </c>
      <c r="V118" s="11" t="str">
        <f ca="1">IFERROR(INDEX(MAESTRO!V:V,_xludf.AGGREGATE(15,6,ROW(MAESTRO!$B$3:$B$1000)/((MAESTRO!$B$3:$B$1000="ASMAR DIRECCIÓN")*(UPPER(MAESTRO!$L$3:$L$1000)="CONFIRMADO")),ROWS($A$3:A118))),"")</f>
        <v/>
      </c>
      <c r="W118" s="11" t="str">
        <f ca="1">IFERROR(INDEX(MAESTRO!W:W,_xludf.AGGREGATE(15,6,ROW(MAESTRO!$B$3:$B$1000)/((MAESTRO!$B$3:$B$1000="ASMAR DIRECCIÓN")*(UPPER(MAESTRO!$L$3:$L$1000)="CONFIRMADO")),ROWS($A$3:A118))),"")</f>
        <v/>
      </c>
      <c r="X118" s="11" t="str">
        <f ca="1">IFERROR(INDEX(MAESTRO!X:X,_xludf.AGGREGATE(15,6,ROW(MAESTRO!$B$3:$B$1000)/((MAESTRO!$B$3:$B$1000="ASMAR DIRECCIÓN")*(UPPER(MAESTRO!$L$3:$L$1000)="CONFIRMADO")),ROWS($A$3:A118))),"")</f>
        <v/>
      </c>
    </row>
    <row r="119" spans="1:24" ht="22.05" customHeight="1">
      <c r="A119" s="10" t="str">
        <f ca="1">IFERROR(INDEX(MAESTRO!A:A,_xludf.AGGREGATE(15,6,ROW(MAESTRO!$B$3:$B$1000)/((MAESTRO!$B$3:$B$1000="ASMAR DIRECCIÓN")*(UPPER(MAESTRO!$L$3:$L$1000)="CONFIRMADO")),ROWS($A$3:A119))),"")</f>
        <v/>
      </c>
      <c r="B119" s="10" t="str">
        <f ca="1">IFERROR(INDEX(MAESTRO!B:B,_xludf.AGGREGATE(15,6,ROW(MAESTRO!$B$3:$B$1000)/((MAESTRO!$B$3:$B$1000="ASMAR DIRECCIÓN")*(UPPER(MAESTRO!$L$3:$L$1000)="CONFIRMADO")),ROWS($A$3:A119))),"")</f>
        <v/>
      </c>
      <c r="C119" s="10" t="str">
        <f ca="1">IFERROR(INDEX(MAESTRO!C:C,_xludf.AGGREGATE(15,6,ROW(MAESTRO!$B$3:$B$1000)/((MAESTRO!$B$3:$B$1000="ASMAR DIRECCIÓN")*(UPPER(MAESTRO!$L$3:$L$1000)="CONFIRMADO")),ROWS($A$3:A119))),"")</f>
        <v/>
      </c>
      <c r="D119" s="10" t="str">
        <f ca="1">IFERROR(INDEX(MAESTRO!D:D,_xludf.AGGREGATE(15,6,ROW(MAESTRO!$B$3:$B$1000)/((MAESTRO!$B$3:$B$1000="ASMAR DIRECCIÓN")*(UPPER(MAESTRO!$L$3:$L$1000)="CONFIRMADO")),ROWS($A$3:A119))),"")</f>
        <v/>
      </c>
      <c r="E119" s="10" t="str">
        <f ca="1">IFERROR(INDEX(MAESTRO!E:E,_xludf.AGGREGATE(15,6,ROW(MAESTRO!$B$3:$B$1000)/((MAESTRO!$B$3:$B$1000="ASMAR DIRECCIÓN")*(UPPER(MAESTRO!$L$3:$L$1000)="CONFIRMADO")),ROWS($A$3:A119))),"")</f>
        <v/>
      </c>
      <c r="F119" s="10" t="str">
        <f ca="1">IFERROR(INDEX(MAESTRO!F:F,_xludf.AGGREGATE(15,6,ROW(MAESTRO!$B$3:$B$1000)/((MAESTRO!$B$3:$B$1000="ASMAR DIRECCIÓN")*(UPPER(MAESTRO!$L$3:$L$1000)="CONFIRMADO")),ROWS($A$3:A119))),"")</f>
        <v/>
      </c>
      <c r="G119" s="10" t="str">
        <f ca="1">IFERROR(INDEX(MAESTRO!G:G,_xludf.AGGREGATE(15,6,ROW(MAESTRO!$B$3:$B$1000)/((MAESTRO!$B$3:$B$1000="ASMAR DIRECCIÓN")*(UPPER(MAESTRO!$L$3:$L$1000)="CONFIRMADO")),ROWS($A$3:A119))),"")</f>
        <v/>
      </c>
      <c r="H119" s="10" t="str">
        <f ca="1">IFERROR(INDEX(MAESTRO!H:H,_xludf.AGGREGATE(15,6,ROW(MAESTRO!$B$3:$B$1000)/((MAESTRO!$B$3:$B$1000="ASMAR DIRECCIÓN")*(UPPER(MAESTRO!$L$3:$L$1000)="CONFIRMADO")),ROWS($A$3:A119))),"")</f>
        <v/>
      </c>
      <c r="I119" s="10" t="str">
        <f ca="1">IFERROR(INDEX(MAESTRO!I:I,_xludf.AGGREGATE(15,6,ROW(MAESTRO!$B$3:$B$1000)/((MAESTRO!$B$3:$B$1000="ASMAR DIRECCIÓN")*(UPPER(MAESTRO!$L$3:$L$1000)="CONFIRMADO")),ROWS($A$3:A119))),"")</f>
        <v/>
      </c>
      <c r="J119" s="10" t="str">
        <f ca="1">IFERROR(INDEX(MAESTRO!J:J,_xludf.AGGREGATE(15,6,ROW(MAESTRO!$B$3:$B$1000)/((MAESTRO!$B$3:$B$1000="ASMAR DIRECCIÓN")*(UPPER(MAESTRO!$L$3:$L$1000)="CONFIRMADO")),ROWS($A$3:A119))),"")</f>
        <v/>
      </c>
      <c r="K119" s="10" t="str">
        <f ca="1">IFERROR(INDEX(MAESTRO!K:K,_xludf.AGGREGATE(15,6,ROW(MAESTRO!$B$3:$B$1000)/((MAESTRO!$B$3:$B$1000="ASMAR DIRECCIÓN")*(UPPER(MAESTRO!$L$3:$L$1000)="CONFIRMADO")),ROWS($A$3:A119))),"")</f>
        <v/>
      </c>
      <c r="L119" s="10" t="str">
        <f ca="1">IFERROR(INDEX(MAESTRO!L:L,_xludf.AGGREGATE(15,6,ROW(MAESTRO!$B$3:$B$1000)/((MAESTRO!$B$3:$B$1000="ASMAR DIRECCIÓN")*(UPPER(MAESTRO!$L$3:$L$1000)="CONFIRMADO")),ROWS($A$3:A119))),"")</f>
        <v/>
      </c>
      <c r="M119" s="10" t="str">
        <f ca="1">IFERROR(INDEX(MAESTRO!M:M,_xludf.AGGREGATE(15,6,ROW(MAESTRO!$B$3:$B$1000)/((MAESTRO!$B$3:$B$1000="ASMAR DIRECCIÓN")*(UPPER(MAESTRO!$L$3:$L$1000)="CONFIRMADO")),ROWS($A$3:A119))),"")</f>
        <v/>
      </c>
      <c r="N119" s="10" t="str">
        <f ca="1">IFERROR(INDEX(MAESTRO!N:N,_xludf.AGGREGATE(15,6,ROW(MAESTRO!$B$3:$B$1000)/((MAESTRO!$B$3:$B$1000="ASMAR DIRECCIÓN")*(UPPER(MAESTRO!$L$3:$L$1000)="CONFIRMADO")),ROWS($A$3:A119))),"")</f>
        <v/>
      </c>
      <c r="O119" s="10" t="str">
        <f ca="1">IFERROR(INDEX(MAESTRO!O:O,_xludf.AGGREGATE(15,6,ROW(MAESTRO!$B$3:$B$1000)/((MAESTRO!$B$3:$B$1000="ASMAR DIRECCIÓN")*(UPPER(MAESTRO!$L$3:$L$1000)="CONFIRMADO")),ROWS($A$3:A119))),"")</f>
        <v/>
      </c>
      <c r="P119" s="10" t="str">
        <f ca="1">IFERROR(INDEX(MAESTRO!P:P,_xludf.AGGREGATE(15,6,ROW(MAESTRO!$B$3:$B$1000)/((MAESTRO!$B$3:$B$1000="ASMAR DIRECCIÓN")*(UPPER(MAESTRO!$L$3:$L$1000)="CONFIRMADO")),ROWS($A$3:A119))),"")</f>
        <v/>
      </c>
      <c r="Q119" s="10" t="str">
        <f ca="1">IFERROR(INDEX(MAESTRO!Q:Q,_xludf.AGGREGATE(15,6,ROW(MAESTRO!$B$3:$B$1000)/((MAESTRO!$B$3:$B$1000="ASMAR DIRECCIÓN")*(UPPER(MAESTRO!$L$3:$L$1000)="CONFIRMADO")),ROWS($A$3:A119))),"")</f>
        <v/>
      </c>
      <c r="R119" s="10" t="str">
        <f ca="1">IFERROR(INDEX(MAESTRO!R:R,_xludf.AGGREGATE(15,6,ROW(MAESTRO!$B$3:$B$1000)/((MAESTRO!$B$3:$B$1000="ASMAR DIRECCIÓN")*(UPPER(MAESTRO!$L$3:$L$1000)="CONFIRMADO")),ROWS($A$3:A119))),"")</f>
        <v/>
      </c>
      <c r="S119" s="10" t="str">
        <f ca="1">IFERROR(INDEX(MAESTRO!S:S,_xludf.AGGREGATE(15,6,ROW(MAESTRO!$B$3:$B$1000)/((MAESTRO!$B$3:$B$1000="ASMAR DIRECCIÓN")*(UPPER(MAESTRO!$L$3:$L$1000)="CONFIRMADO")),ROWS($A$3:A119))),"")</f>
        <v/>
      </c>
      <c r="T119" s="10" t="str">
        <f ca="1">IFERROR(INDEX(MAESTRO!T:T,_xludf.AGGREGATE(15,6,ROW(MAESTRO!$B$3:$B$1000)/((MAESTRO!$B$3:$B$1000="ASMAR DIRECCIÓN")*(UPPER(MAESTRO!$L$3:$L$1000)="CONFIRMADO")),ROWS($A$3:A119))),"")</f>
        <v/>
      </c>
      <c r="U119" s="10" t="str">
        <f ca="1">IFERROR(INDEX(MAESTRO!U:U,_xludf.AGGREGATE(15,6,ROW(MAESTRO!$B$3:$B$1000)/((MAESTRO!$B$3:$B$1000="ASMAR DIRECCIÓN")*(UPPER(MAESTRO!$L$3:$L$1000)="CONFIRMADO")),ROWS($A$3:A119))),"")</f>
        <v/>
      </c>
      <c r="V119" s="10" t="str">
        <f ca="1">IFERROR(INDEX(MAESTRO!V:V,_xludf.AGGREGATE(15,6,ROW(MAESTRO!$B$3:$B$1000)/((MAESTRO!$B$3:$B$1000="ASMAR DIRECCIÓN")*(UPPER(MAESTRO!$L$3:$L$1000)="CONFIRMADO")),ROWS($A$3:A119))),"")</f>
        <v/>
      </c>
      <c r="W119" s="10" t="str">
        <f ca="1">IFERROR(INDEX(MAESTRO!W:W,_xludf.AGGREGATE(15,6,ROW(MAESTRO!$B$3:$B$1000)/((MAESTRO!$B$3:$B$1000="ASMAR DIRECCIÓN")*(UPPER(MAESTRO!$L$3:$L$1000)="CONFIRMADO")),ROWS($A$3:A119))),"")</f>
        <v/>
      </c>
      <c r="X119" s="10" t="str">
        <f ca="1">IFERROR(INDEX(MAESTRO!X:X,_xludf.AGGREGATE(15,6,ROW(MAESTRO!$B$3:$B$1000)/((MAESTRO!$B$3:$B$1000="ASMAR DIRECCIÓN")*(UPPER(MAESTRO!$L$3:$L$1000)="CONFIRMADO")),ROWS($A$3:A119))),"")</f>
        <v/>
      </c>
    </row>
    <row r="120" spans="1:24" ht="22.05" customHeight="1">
      <c r="A120" s="11" t="str">
        <f ca="1">IFERROR(INDEX(MAESTRO!A:A,_xludf.AGGREGATE(15,6,ROW(MAESTRO!$B$3:$B$1000)/((MAESTRO!$B$3:$B$1000="ASMAR DIRECCIÓN")*(UPPER(MAESTRO!$L$3:$L$1000)="CONFIRMADO")),ROWS($A$3:A120))),"")</f>
        <v/>
      </c>
      <c r="B120" s="11" t="str">
        <f ca="1">IFERROR(INDEX(MAESTRO!B:B,_xludf.AGGREGATE(15,6,ROW(MAESTRO!$B$3:$B$1000)/((MAESTRO!$B$3:$B$1000="ASMAR DIRECCIÓN")*(UPPER(MAESTRO!$L$3:$L$1000)="CONFIRMADO")),ROWS($A$3:A120))),"")</f>
        <v/>
      </c>
      <c r="C120" s="11" t="str">
        <f ca="1">IFERROR(INDEX(MAESTRO!C:C,_xludf.AGGREGATE(15,6,ROW(MAESTRO!$B$3:$B$1000)/((MAESTRO!$B$3:$B$1000="ASMAR DIRECCIÓN")*(UPPER(MAESTRO!$L$3:$L$1000)="CONFIRMADO")),ROWS($A$3:A120))),"")</f>
        <v/>
      </c>
      <c r="D120" s="11" t="str">
        <f ca="1">IFERROR(INDEX(MAESTRO!D:D,_xludf.AGGREGATE(15,6,ROW(MAESTRO!$B$3:$B$1000)/((MAESTRO!$B$3:$B$1000="ASMAR DIRECCIÓN")*(UPPER(MAESTRO!$L$3:$L$1000)="CONFIRMADO")),ROWS($A$3:A120))),"")</f>
        <v/>
      </c>
      <c r="E120" s="11" t="str">
        <f ca="1">IFERROR(INDEX(MAESTRO!E:E,_xludf.AGGREGATE(15,6,ROW(MAESTRO!$B$3:$B$1000)/((MAESTRO!$B$3:$B$1000="ASMAR DIRECCIÓN")*(UPPER(MAESTRO!$L$3:$L$1000)="CONFIRMADO")),ROWS($A$3:A120))),"")</f>
        <v/>
      </c>
      <c r="F120" s="11" t="str">
        <f ca="1">IFERROR(INDEX(MAESTRO!F:F,_xludf.AGGREGATE(15,6,ROW(MAESTRO!$B$3:$B$1000)/((MAESTRO!$B$3:$B$1000="ASMAR DIRECCIÓN")*(UPPER(MAESTRO!$L$3:$L$1000)="CONFIRMADO")),ROWS($A$3:A120))),"")</f>
        <v/>
      </c>
      <c r="G120" s="11" t="str">
        <f ca="1">IFERROR(INDEX(MAESTRO!G:G,_xludf.AGGREGATE(15,6,ROW(MAESTRO!$B$3:$B$1000)/((MAESTRO!$B$3:$B$1000="ASMAR DIRECCIÓN")*(UPPER(MAESTRO!$L$3:$L$1000)="CONFIRMADO")),ROWS($A$3:A120))),"")</f>
        <v/>
      </c>
      <c r="H120" s="11" t="str">
        <f ca="1">IFERROR(INDEX(MAESTRO!H:H,_xludf.AGGREGATE(15,6,ROW(MAESTRO!$B$3:$B$1000)/((MAESTRO!$B$3:$B$1000="ASMAR DIRECCIÓN")*(UPPER(MAESTRO!$L$3:$L$1000)="CONFIRMADO")),ROWS($A$3:A120))),"")</f>
        <v/>
      </c>
      <c r="I120" s="11" t="str">
        <f ca="1">IFERROR(INDEX(MAESTRO!I:I,_xludf.AGGREGATE(15,6,ROW(MAESTRO!$B$3:$B$1000)/((MAESTRO!$B$3:$B$1000="ASMAR DIRECCIÓN")*(UPPER(MAESTRO!$L$3:$L$1000)="CONFIRMADO")),ROWS($A$3:A120))),"")</f>
        <v/>
      </c>
      <c r="J120" s="11" t="str">
        <f ca="1">IFERROR(INDEX(MAESTRO!J:J,_xludf.AGGREGATE(15,6,ROW(MAESTRO!$B$3:$B$1000)/((MAESTRO!$B$3:$B$1000="ASMAR DIRECCIÓN")*(UPPER(MAESTRO!$L$3:$L$1000)="CONFIRMADO")),ROWS($A$3:A120))),"")</f>
        <v/>
      </c>
      <c r="K120" s="11" t="str">
        <f ca="1">IFERROR(INDEX(MAESTRO!K:K,_xludf.AGGREGATE(15,6,ROW(MAESTRO!$B$3:$B$1000)/((MAESTRO!$B$3:$B$1000="ASMAR DIRECCIÓN")*(UPPER(MAESTRO!$L$3:$L$1000)="CONFIRMADO")),ROWS($A$3:A120))),"")</f>
        <v/>
      </c>
      <c r="L120" s="11" t="str">
        <f ca="1">IFERROR(INDEX(MAESTRO!L:L,_xludf.AGGREGATE(15,6,ROW(MAESTRO!$B$3:$B$1000)/((MAESTRO!$B$3:$B$1000="ASMAR DIRECCIÓN")*(UPPER(MAESTRO!$L$3:$L$1000)="CONFIRMADO")),ROWS($A$3:A120))),"")</f>
        <v/>
      </c>
      <c r="M120" s="11" t="str">
        <f ca="1">IFERROR(INDEX(MAESTRO!M:M,_xludf.AGGREGATE(15,6,ROW(MAESTRO!$B$3:$B$1000)/((MAESTRO!$B$3:$B$1000="ASMAR DIRECCIÓN")*(UPPER(MAESTRO!$L$3:$L$1000)="CONFIRMADO")),ROWS($A$3:A120))),"")</f>
        <v/>
      </c>
      <c r="N120" s="11" t="str">
        <f ca="1">IFERROR(INDEX(MAESTRO!N:N,_xludf.AGGREGATE(15,6,ROW(MAESTRO!$B$3:$B$1000)/((MAESTRO!$B$3:$B$1000="ASMAR DIRECCIÓN")*(UPPER(MAESTRO!$L$3:$L$1000)="CONFIRMADO")),ROWS($A$3:A120))),"")</f>
        <v/>
      </c>
      <c r="O120" s="11" t="str">
        <f ca="1">IFERROR(INDEX(MAESTRO!O:O,_xludf.AGGREGATE(15,6,ROW(MAESTRO!$B$3:$B$1000)/((MAESTRO!$B$3:$B$1000="ASMAR DIRECCIÓN")*(UPPER(MAESTRO!$L$3:$L$1000)="CONFIRMADO")),ROWS($A$3:A120))),"")</f>
        <v/>
      </c>
      <c r="P120" s="11" t="str">
        <f ca="1">IFERROR(INDEX(MAESTRO!P:P,_xludf.AGGREGATE(15,6,ROW(MAESTRO!$B$3:$B$1000)/((MAESTRO!$B$3:$B$1000="ASMAR DIRECCIÓN")*(UPPER(MAESTRO!$L$3:$L$1000)="CONFIRMADO")),ROWS($A$3:A120))),"")</f>
        <v/>
      </c>
      <c r="Q120" s="11" t="str">
        <f ca="1">IFERROR(INDEX(MAESTRO!Q:Q,_xludf.AGGREGATE(15,6,ROW(MAESTRO!$B$3:$B$1000)/((MAESTRO!$B$3:$B$1000="ASMAR DIRECCIÓN")*(UPPER(MAESTRO!$L$3:$L$1000)="CONFIRMADO")),ROWS($A$3:A120))),"")</f>
        <v/>
      </c>
      <c r="R120" s="11" t="str">
        <f ca="1">IFERROR(INDEX(MAESTRO!R:R,_xludf.AGGREGATE(15,6,ROW(MAESTRO!$B$3:$B$1000)/((MAESTRO!$B$3:$B$1000="ASMAR DIRECCIÓN")*(UPPER(MAESTRO!$L$3:$L$1000)="CONFIRMADO")),ROWS($A$3:A120))),"")</f>
        <v/>
      </c>
      <c r="S120" s="11" t="str">
        <f ca="1">IFERROR(INDEX(MAESTRO!S:S,_xludf.AGGREGATE(15,6,ROW(MAESTRO!$B$3:$B$1000)/((MAESTRO!$B$3:$B$1000="ASMAR DIRECCIÓN")*(UPPER(MAESTRO!$L$3:$L$1000)="CONFIRMADO")),ROWS($A$3:A120))),"")</f>
        <v/>
      </c>
      <c r="T120" s="11" t="str">
        <f ca="1">IFERROR(INDEX(MAESTRO!T:T,_xludf.AGGREGATE(15,6,ROW(MAESTRO!$B$3:$B$1000)/((MAESTRO!$B$3:$B$1000="ASMAR DIRECCIÓN")*(UPPER(MAESTRO!$L$3:$L$1000)="CONFIRMADO")),ROWS($A$3:A120))),"")</f>
        <v/>
      </c>
      <c r="U120" s="11" t="str">
        <f ca="1">IFERROR(INDEX(MAESTRO!U:U,_xludf.AGGREGATE(15,6,ROW(MAESTRO!$B$3:$B$1000)/((MAESTRO!$B$3:$B$1000="ASMAR DIRECCIÓN")*(UPPER(MAESTRO!$L$3:$L$1000)="CONFIRMADO")),ROWS($A$3:A120))),"")</f>
        <v/>
      </c>
      <c r="V120" s="11" t="str">
        <f ca="1">IFERROR(INDEX(MAESTRO!V:V,_xludf.AGGREGATE(15,6,ROW(MAESTRO!$B$3:$B$1000)/((MAESTRO!$B$3:$B$1000="ASMAR DIRECCIÓN")*(UPPER(MAESTRO!$L$3:$L$1000)="CONFIRMADO")),ROWS($A$3:A120))),"")</f>
        <v/>
      </c>
      <c r="W120" s="11" t="str">
        <f ca="1">IFERROR(INDEX(MAESTRO!W:W,_xludf.AGGREGATE(15,6,ROW(MAESTRO!$B$3:$B$1000)/((MAESTRO!$B$3:$B$1000="ASMAR DIRECCIÓN")*(UPPER(MAESTRO!$L$3:$L$1000)="CONFIRMADO")),ROWS($A$3:A120))),"")</f>
        <v/>
      </c>
      <c r="X120" s="11" t="str">
        <f ca="1">IFERROR(INDEX(MAESTRO!X:X,_xludf.AGGREGATE(15,6,ROW(MAESTRO!$B$3:$B$1000)/((MAESTRO!$B$3:$B$1000="ASMAR DIRECCIÓN")*(UPPER(MAESTRO!$L$3:$L$1000)="CONFIRMADO")),ROWS($A$3:A120))),"")</f>
        <v/>
      </c>
    </row>
    <row r="121" spans="1:24" ht="22.05" customHeight="1">
      <c r="A121" s="10" t="str">
        <f ca="1">IFERROR(INDEX(MAESTRO!A:A,_xludf.AGGREGATE(15,6,ROW(MAESTRO!$B$3:$B$1000)/((MAESTRO!$B$3:$B$1000="ASMAR DIRECCIÓN")*(UPPER(MAESTRO!$L$3:$L$1000)="CONFIRMADO")),ROWS($A$3:A121))),"")</f>
        <v/>
      </c>
      <c r="B121" s="10" t="str">
        <f ca="1">IFERROR(INDEX(MAESTRO!B:B,_xludf.AGGREGATE(15,6,ROW(MAESTRO!$B$3:$B$1000)/((MAESTRO!$B$3:$B$1000="ASMAR DIRECCIÓN")*(UPPER(MAESTRO!$L$3:$L$1000)="CONFIRMADO")),ROWS($A$3:A121))),"")</f>
        <v/>
      </c>
      <c r="C121" s="10" t="str">
        <f ca="1">IFERROR(INDEX(MAESTRO!C:C,_xludf.AGGREGATE(15,6,ROW(MAESTRO!$B$3:$B$1000)/((MAESTRO!$B$3:$B$1000="ASMAR DIRECCIÓN")*(UPPER(MAESTRO!$L$3:$L$1000)="CONFIRMADO")),ROWS($A$3:A121))),"")</f>
        <v/>
      </c>
      <c r="D121" s="10" t="str">
        <f ca="1">IFERROR(INDEX(MAESTRO!D:D,_xludf.AGGREGATE(15,6,ROW(MAESTRO!$B$3:$B$1000)/((MAESTRO!$B$3:$B$1000="ASMAR DIRECCIÓN")*(UPPER(MAESTRO!$L$3:$L$1000)="CONFIRMADO")),ROWS($A$3:A121))),"")</f>
        <v/>
      </c>
      <c r="E121" s="10" t="str">
        <f ca="1">IFERROR(INDEX(MAESTRO!E:E,_xludf.AGGREGATE(15,6,ROW(MAESTRO!$B$3:$B$1000)/((MAESTRO!$B$3:$B$1000="ASMAR DIRECCIÓN")*(UPPER(MAESTRO!$L$3:$L$1000)="CONFIRMADO")),ROWS($A$3:A121))),"")</f>
        <v/>
      </c>
      <c r="F121" s="10" t="str">
        <f ca="1">IFERROR(INDEX(MAESTRO!F:F,_xludf.AGGREGATE(15,6,ROW(MAESTRO!$B$3:$B$1000)/((MAESTRO!$B$3:$B$1000="ASMAR DIRECCIÓN")*(UPPER(MAESTRO!$L$3:$L$1000)="CONFIRMADO")),ROWS($A$3:A121))),"")</f>
        <v/>
      </c>
      <c r="G121" s="10" t="str">
        <f ca="1">IFERROR(INDEX(MAESTRO!G:G,_xludf.AGGREGATE(15,6,ROW(MAESTRO!$B$3:$B$1000)/((MAESTRO!$B$3:$B$1000="ASMAR DIRECCIÓN")*(UPPER(MAESTRO!$L$3:$L$1000)="CONFIRMADO")),ROWS($A$3:A121))),"")</f>
        <v/>
      </c>
      <c r="H121" s="10" t="str">
        <f ca="1">IFERROR(INDEX(MAESTRO!H:H,_xludf.AGGREGATE(15,6,ROW(MAESTRO!$B$3:$B$1000)/((MAESTRO!$B$3:$B$1000="ASMAR DIRECCIÓN")*(UPPER(MAESTRO!$L$3:$L$1000)="CONFIRMADO")),ROWS($A$3:A121))),"")</f>
        <v/>
      </c>
      <c r="I121" s="10" t="str">
        <f ca="1">IFERROR(INDEX(MAESTRO!I:I,_xludf.AGGREGATE(15,6,ROW(MAESTRO!$B$3:$B$1000)/((MAESTRO!$B$3:$B$1000="ASMAR DIRECCIÓN")*(UPPER(MAESTRO!$L$3:$L$1000)="CONFIRMADO")),ROWS($A$3:A121))),"")</f>
        <v/>
      </c>
      <c r="J121" s="10" t="str">
        <f ca="1">IFERROR(INDEX(MAESTRO!J:J,_xludf.AGGREGATE(15,6,ROW(MAESTRO!$B$3:$B$1000)/((MAESTRO!$B$3:$B$1000="ASMAR DIRECCIÓN")*(UPPER(MAESTRO!$L$3:$L$1000)="CONFIRMADO")),ROWS($A$3:A121))),"")</f>
        <v/>
      </c>
      <c r="K121" s="10" t="str">
        <f ca="1">IFERROR(INDEX(MAESTRO!K:K,_xludf.AGGREGATE(15,6,ROW(MAESTRO!$B$3:$B$1000)/((MAESTRO!$B$3:$B$1000="ASMAR DIRECCIÓN")*(UPPER(MAESTRO!$L$3:$L$1000)="CONFIRMADO")),ROWS($A$3:A121))),"")</f>
        <v/>
      </c>
      <c r="L121" s="10" t="str">
        <f ca="1">IFERROR(INDEX(MAESTRO!L:L,_xludf.AGGREGATE(15,6,ROW(MAESTRO!$B$3:$B$1000)/((MAESTRO!$B$3:$B$1000="ASMAR DIRECCIÓN")*(UPPER(MAESTRO!$L$3:$L$1000)="CONFIRMADO")),ROWS($A$3:A121))),"")</f>
        <v/>
      </c>
      <c r="M121" s="10" t="str">
        <f ca="1">IFERROR(INDEX(MAESTRO!M:M,_xludf.AGGREGATE(15,6,ROW(MAESTRO!$B$3:$B$1000)/((MAESTRO!$B$3:$B$1000="ASMAR DIRECCIÓN")*(UPPER(MAESTRO!$L$3:$L$1000)="CONFIRMADO")),ROWS($A$3:A121))),"")</f>
        <v/>
      </c>
      <c r="N121" s="10" t="str">
        <f ca="1">IFERROR(INDEX(MAESTRO!N:N,_xludf.AGGREGATE(15,6,ROW(MAESTRO!$B$3:$B$1000)/((MAESTRO!$B$3:$B$1000="ASMAR DIRECCIÓN")*(UPPER(MAESTRO!$L$3:$L$1000)="CONFIRMADO")),ROWS($A$3:A121))),"")</f>
        <v/>
      </c>
      <c r="O121" s="10" t="str">
        <f ca="1">IFERROR(INDEX(MAESTRO!O:O,_xludf.AGGREGATE(15,6,ROW(MAESTRO!$B$3:$B$1000)/((MAESTRO!$B$3:$B$1000="ASMAR DIRECCIÓN")*(UPPER(MAESTRO!$L$3:$L$1000)="CONFIRMADO")),ROWS($A$3:A121))),"")</f>
        <v/>
      </c>
      <c r="P121" s="10" t="str">
        <f ca="1">IFERROR(INDEX(MAESTRO!P:P,_xludf.AGGREGATE(15,6,ROW(MAESTRO!$B$3:$B$1000)/((MAESTRO!$B$3:$B$1000="ASMAR DIRECCIÓN")*(UPPER(MAESTRO!$L$3:$L$1000)="CONFIRMADO")),ROWS($A$3:A121))),"")</f>
        <v/>
      </c>
      <c r="Q121" s="10" t="str">
        <f ca="1">IFERROR(INDEX(MAESTRO!Q:Q,_xludf.AGGREGATE(15,6,ROW(MAESTRO!$B$3:$B$1000)/((MAESTRO!$B$3:$B$1000="ASMAR DIRECCIÓN")*(UPPER(MAESTRO!$L$3:$L$1000)="CONFIRMADO")),ROWS($A$3:A121))),"")</f>
        <v/>
      </c>
      <c r="R121" s="10" t="str">
        <f ca="1">IFERROR(INDEX(MAESTRO!R:R,_xludf.AGGREGATE(15,6,ROW(MAESTRO!$B$3:$B$1000)/((MAESTRO!$B$3:$B$1000="ASMAR DIRECCIÓN")*(UPPER(MAESTRO!$L$3:$L$1000)="CONFIRMADO")),ROWS($A$3:A121))),"")</f>
        <v/>
      </c>
      <c r="S121" s="10" t="str">
        <f ca="1">IFERROR(INDEX(MAESTRO!S:S,_xludf.AGGREGATE(15,6,ROW(MAESTRO!$B$3:$B$1000)/((MAESTRO!$B$3:$B$1000="ASMAR DIRECCIÓN")*(UPPER(MAESTRO!$L$3:$L$1000)="CONFIRMADO")),ROWS($A$3:A121))),"")</f>
        <v/>
      </c>
      <c r="T121" s="10" t="str">
        <f ca="1">IFERROR(INDEX(MAESTRO!T:T,_xludf.AGGREGATE(15,6,ROW(MAESTRO!$B$3:$B$1000)/((MAESTRO!$B$3:$B$1000="ASMAR DIRECCIÓN")*(UPPER(MAESTRO!$L$3:$L$1000)="CONFIRMADO")),ROWS($A$3:A121))),"")</f>
        <v/>
      </c>
      <c r="U121" s="10" t="str">
        <f ca="1">IFERROR(INDEX(MAESTRO!U:U,_xludf.AGGREGATE(15,6,ROW(MAESTRO!$B$3:$B$1000)/((MAESTRO!$B$3:$B$1000="ASMAR DIRECCIÓN")*(UPPER(MAESTRO!$L$3:$L$1000)="CONFIRMADO")),ROWS($A$3:A121))),"")</f>
        <v/>
      </c>
      <c r="V121" s="10" t="str">
        <f ca="1">IFERROR(INDEX(MAESTRO!V:V,_xludf.AGGREGATE(15,6,ROW(MAESTRO!$B$3:$B$1000)/((MAESTRO!$B$3:$B$1000="ASMAR DIRECCIÓN")*(UPPER(MAESTRO!$L$3:$L$1000)="CONFIRMADO")),ROWS($A$3:A121))),"")</f>
        <v/>
      </c>
      <c r="W121" s="10" t="str">
        <f ca="1">IFERROR(INDEX(MAESTRO!W:W,_xludf.AGGREGATE(15,6,ROW(MAESTRO!$B$3:$B$1000)/((MAESTRO!$B$3:$B$1000="ASMAR DIRECCIÓN")*(UPPER(MAESTRO!$L$3:$L$1000)="CONFIRMADO")),ROWS($A$3:A121))),"")</f>
        <v/>
      </c>
      <c r="X121" s="10" t="str">
        <f ca="1">IFERROR(INDEX(MAESTRO!X:X,_xludf.AGGREGATE(15,6,ROW(MAESTRO!$B$3:$B$1000)/((MAESTRO!$B$3:$B$1000="ASMAR DIRECCIÓN")*(UPPER(MAESTRO!$L$3:$L$1000)="CONFIRMADO")),ROWS($A$3:A121))),"")</f>
        <v/>
      </c>
    </row>
    <row r="122" spans="1:24" ht="22.05" customHeight="1">
      <c r="A122" s="11" t="str">
        <f ca="1">IFERROR(INDEX(MAESTRO!A:A,_xludf.AGGREGATE(15,6,ROW(MAESTRO!$B$3:$B$1000)/((MAESTRO!$B$3:$B$1000="ASMAR DIRECCIÓN")*(UPPER(MAESTRO!$L$3:$L$1000)="CONFIRMADO")),ROWS($A$3:A122))),"")</f>
        <v/>
      </c>
      <c r="B122" s="11" t="str">
        <f ca="1">IFERROR(INDEX(MAESTRO!B:B,_xludf.AGGREGATE(15,6,ROW(MAESTRO!$B$3:$B$1000)/((MAESTRO!$B$3:$B$1000="ASMAR DIRECCIÓN")*(UPPER(MAESTRO!$L$3:$L$1000)="CONFIRMADO")),ROWS($A$3:A122))),"")</f>
        <v/>
      </c>
      <c r="C122" s="11" t="str">
        <f ca="1">IFERROR(INDEX(MAESTRO!C:C,_xludf.AGGREGATE(15,6,ROW(MAESTRO!$B$3:$B$1000)/((MAESTRO!$B$3:$B$1000="ASMAR DIRECCIÓN")*(UPPER(MAESTRO!$L$3:$L$1000)="CONFIRMADO")),ROWS($A$3:A122))),"")</f>
        <v/>
      </c>
      <c r="D122" s="11" t="str">
        <f ca="1">IFERROR(INDEX(MAESTRO!D:D,_xludf.AGGREGATE(15,6,ROW(MAESTRO!$B$3:$B$1000)/((MAESTRO!$B$3:$B$1000="ASMAR DIRECCIÓN")*(UPPER(MAESTRO!$L$3:$L$1000)="CONFIRMADO")),ROWS($A$3:A122))),"")</f>
        <v/>
      </c>
      <c r="E122" s="11" t="str">
        <f ca="1">IFERROR(INDEX(MAESTRO!E:E,_xludf.AGGREGATE(15,6,ROW(MAESTRO!$B$3:$B$1000)/((MAESTRO!$B$3:$B$1000="ASMAR DIRECCIÓN")*(UPPER(MAESTRO!$L$3:$L$1000)="CONFIRMADO")),ROWS($A$3:A122))),"")</f>
        <v/>
      </c>
      <c r="F122" s="11" t="str">
        <f ca="1">IFERROR(INDEX(MAESTRO!F:F,_xludf.AGGREGATE(15,6,ROW(MAESTRO!$B$3:$B$1000)/((MAESTRO!$B$3:$B$1000="ASMAR DIRECCIÓN")*(UPPER(MAESTRO!$L$3:$L$1000)="CONFIRMADO")),ROWS($A$3:A122))),"")</f>
        <v/>
      </c>
      <c r="G122" s="11" t="str">
        <f ca="1">IFERROR(INDEX(MAESTRO!G:G,_xludf.AGGREGATE(15,6,ROW(MAESTRO!$B$3:$B$1000)/((MAESTRO!$B$3:$B$1000="ASMAR DIRECCIÓN")*(UPPER(MAESTRO!$L$3:$L$1000)="CONFIRMADO")),ROWS($A$3:A122))),"")</f>
        <v/>
      </c>
      <c r="H122" s="11" t="str">
        <f ca="1">IFERROR(INDEX(MAESTRO!H:H,_xludf.AGGREGATE(15,6,ROW(MAESTRO!$B$3:$B$1000)/((MAESTRO!$B$3:$B$1000="ASMAR DIRECCIÓN")*(UPPER(MAESTRO!$L$3:$L$1000)="CONFIRMADO")),ROWS($A$3:A122))),"")</f>
        <v/>
      </c>
      <c r="I122" s="11" t="str">
        <f ca="1">IFERROR(INDEX(MAESTRO!I:I,_xludf.AGGREGATE(15,6,ROW(MAESTRO!$B$3:$B$1000)/((MAESTRO!$B$3:$B$1000="ASMAR DIRECCIÓN")*(UPPER(MAESTRO!$L$3:$L$1000)="CONFIRMADO")),ROWS($A$3:A122))),"")</f>
        <v/>
      </c>
      <c r="J122" s="11" t="str">
        <f ca="1">IFERROR(INDEX(MAESTRO!J:J,_xludf.AGGREGATE(15,6,ROW(MAESTRO!$B$3:$B$1000)/((MAESTRO!$B$3:$B$1000="ASMAR DIRECCIÓN")*(UPPER(MAESTRO!$L$3:$L$1000)="CONFIRMADO")),ROWS($A$3:A122))),"")</f>
        <v/>
      </c>
      <c r="K122" s="11" t="str">
        <f ca="1">IFERROR(INDEX(MAESTRO!K:K,_xludf.AGGREGATE(15,6,ROW(MAESTRO!$B$3:$B$1000)/((MAESTRO!$B$3:$B$1000="ASMAR DIRECCIÓN")*(UPPER(MAESTRO!$L$3:$L$1000)="CONFIRMADO")),ROWS($A$3:A122))),"")</f>
        <v/>
      </c>
      <c r="L122" s="11" t="str">
        <f ca="1">IFERROR(INDEX(MAESTRO!L:L,_xludf.AGGREGATE(15,6,ROW(MAESTRO!$B$3:$B$1000)/((MAESTRO!$B$3:$B$1000="ASMAR DIRECCIÓN")*(UPPER(MAESTRO!$L$3:$L$1000)="CONFIRMADO")),ROWS($A$3:A122))),"")</f>
        <v/>
      </c>
      <c r="M122" s="11" t="str">
        <f ca="1">IFERROR(INDEX(MAESTRO!M:M,_xludf.AGGREGATE(15,6,ROW(MAESTRO!$B$3:$B$1000)/((MAESTRO!$B$3:$B$1000="ASMAR DIRECCIÓN")*(UPPER(MAESTRO!$L$3:$L$1000)="CONFIRMADO")),ROWS($A$3:A122))),"")</f>
        <v/>
      </c>
      <c r="N122" s="11" t="str">
        <f ca="1">IFERROR(INDEX(MAESTRO!N:N,_xludf.AGGREGATE(15,6,ROW(MAESTRO!$B$3:$B$1000)/((MAESTRO!$B$3:$B$1000="ASMAR DIRECCIÓN")*(UPPER(MAESTRO!$L$3:$L$1000)="CONFIRMADO")),ROWS($A$3:A122))),"")</f>
        <v/>
      </c>
      <c r="O122" s="11" t="str">
        <f ca="1">IFERROR(INDEX(MAESTRO!O:O,_xludf.AGGREGATE(15,6,ROW(MAESTRO!$B$3:$B$1000)/((MAESTRO!$B$3:$B$1000="ASMAR DIRECCIÓN")*(UPPER(MAESTRO!$L$3:$L$1000)="CONFIRMADO")),ROWS($A$3:A122))),"")</f>
        <v/>
      </c>
      <c r="P122" s="11" t="str">
        <f ca="1">IFERROR(INDEX(MAESTRO!P:P,_xludf.AGGREGATE(15,6,ROW(MAESTRO!$B$3:$B$1000)/((MAESTRO!$B$3:$B$1000="ASMAR DIRECCIÓN")*(UPPER(MAESTRO!$L$3:$L$1000)="CONFIRMADO")),ROWS($A$3:A122))),"")</f>
        <v/>
      </c>
      <c r="Q122" s="11" t="str">
        <f ca="1">IFERROR(INDEX(MAESTRO!Q:Q,_xludf.AGGREGATE(15,6,ROW(MAESTRO!$B$3:$B$1000)/((MAESTRO!$B$3:$B$1000="ASMAR DIRECCIÓN")*(UPPER(MAESTRO!$L$3:$L$1000)="CONFIRMADO")),ROWS($A$3:A122))),"")</f>
        <v/>
      </c>
      <c r="R122" s="11" t="str">
        <f ca="1">IFERROR(INDEX(MAESTRO!R:R,_xludf.AGGREGATE(15,6,ROW(MAESTRO!$B$3:$B$1000)/((MAESTRO!$B$3:$B$1000="ASMAR DIRECCIÓN")*(UPPER(MAESTRO!$L$3:$L$1000)="CONFIRMADO")),ROWS($A$3:A122))),"")</f>
        <v/>
      </c>
      <c r="S122" s="11" t="str">
        <f ca="1">IFERROR(INDEX(MAESTRO!S:S,_xludf.AGGREGATE(15,6,ROW(MAESTRO!$B$3:$B$1000)/((MAESTRO!$B$3:$B$1000="ASMAR DIRECCIÓN")*(UPPER(MAESTRO!$L$3:$L$1000)="CONFIRMADO")),ROWS($A$3:A122))),"")</f>
        <v/>
      </c>
      <c r="T122" s="11" t="str">
        <f ca="1">IFERROR(INDEX(MAESTRO!T:T,_xludf.AGGREGATE(15,6,ROW(MAESTRO!$B$3:$B$1000)/((MAESTRO!$B$3:$B$1000="ASMAR DIRECCIÓN")*(UPPER(MAESTRO!$L$3:$L$1000)="CONFIRMADO")),ROWS($A$3:A122))),"")</f>
        <v/>
      </c>
      <c r="U122" s="11" t="str">
        <f ca="1">IFERROR(INDEX(MAESTRO!U:U,_xludf.AGGREGATE(15,6,ROW(MAESTRO!$B$3:$B$1000)/((MAESTRO!$B$3:$B$1000="ASMAR DIRECCIÓN")*(UPPER(MAESTRO!$L$3:$L$1000)="CONFIRMADO")),ROWS($A$3:A122))),"")</f>
        <v/>
      </c>
      <c r="V122" s="11" t="str">
        <f ca="1">IFERROR(INDEX(MAESTRO!V:V,_xludf.AGGREGATE(15,6,ROW(MAESTRO!$B$3:$B$1000)/((MAESTRO!$B$3:$B$1000="ASMAR DIRECCIÓN")*(UPPER(MAESTRO!$L$3:$L$1000)="CONFIRMADO")),ROWS($A$3:A122))),"")</f>
        <v/>
      </c>
      <c r="W122" s="11" t="str">
        <f ca="1">IFERROR(INDEX(MAESTRO!W:W,_xludf.AGGREGATE(15,6,ROW(MAESTRO!$B$3:$B$1000)/((MAESTRO!$B$3:$B$1000="ASMAR DIRECCIÓN")*(UPPER(MAESTRO!$L$3:$L$1000)="CONFIRMADO")),ROWS($A$3:A122))),"")</f>
        <v/>
      </c>
      <c r="X122" s="11" t="str">
        <f ca="1">IFERROR(INDEX(MAESTRO!X:X,_xludf.AGGREGATE(15,6,ROW(MAESTRO!$B$3:$B$1000)/((MAESTRO!$B$3:$B$1000="ASMAR DIRECCIÓN")*(UPPER(MAESTRO!$L$3:$L$1000)="CONFIRMADO")),ROWS($A$3:A122))),"")</f>
        <v/>
      </c>
    </row>
    <row r="123" spans="1:24" ht="22.05" customHeight="1">
      <c r="A123" s="10" t="str">
        <f ca="1">IFERROR(INDEX(MAESTRO!A:A,_xludf.AGGREGATE(15,6,ROW(MAESTRO!$B$3:$B$1000)/((MAESTRO!$B$3:$B$1000="ASMAR DIRECCIÓN")*(UPPER(MAESTRO!$L$3:$L$1000)="CONFIRMADO")),ROWS($A$3:A123))),"")</f>
        <v/>
      </c>
      <c r="B123" s="10" t="str">
        <f ca="1">IFERROR(INDEX(MAESTRO!B:B,_xludf.AGGREGATE(15,6,ROW(MAESTRO!$B$3:$B$1000)/((MAESTRO!$B$3:$B$1000="ASMAR DIRECCIÓN")*(UPPER(MAESTRO!$L$3:$L$1000)="CONFIRMADO")),ROWS($A$3:A123))),"")</f>
        <v/>
      </c>
      <c r="C123" s="10" t="str">
        <f ca="1">IFERROR(INDEX(MAESTRO!C:C,_xludf.AGGREGATE(15,6,ROW(MAESTRO!$B$3:$B$1000)/((MAESTRO!$B$3:$B$1000="ASMAR DIRECCIÓN")*(UPPER(MAESTRO!$L$3:$L$1000)="CONFIRMADO")),ROWS($A$3:A123))),"")</f>
        <v/>
      </c>
      <c r="D123" s="10" t="str">
        <f ca="1">IFERROR(INDEX(MAESTRO!D:D,_xludf.AGGREGATE(15,6,ROW(MAESTRO!$B$3:$B$1000)/((MAESTRO!$B$3:$B$1000="ASMAR DIRECCIÓN")*(UPPER(MAESTRO!$L$3:$L$1000)="CONFIRMADO")),ROWS($A$3:A123))),"")</f>
        <v/>
      </c>
      <c r="E123" s="10" t="str">
        <f ca="1">IFERROR(INDEX(MAESTRO!E:E,_xludf.AGGREGATE(15,6,ROW(MAESTRO!$B$3:$B$1000)/((MAESTRO!$B$3:$B$1000="ASMAR DIRECCIÓN")*(UPPER(MAESTRO!$L$3:$L$1000)="CONFIRMADO")),ROWS($A$3:A123))),"")</f>
        <v/>
      </c>
      <c r="F123" s="10" t="str">
        <f ca="1">IFERROR(INDEX(MAESTRO!F:F,_xludf.AGGREGATE(15,6,ROW(MAESTRO!$B$3:$B$1000)/((MAESTRO!$B$3:$B$1000="ASMAR DIRECCIÓN")*(UPPER(MAESTRO!$L$3:$L$1000)="CONFIRMADO")),ROWS($A$3:A123))),"")</f>
        <v/>
      </c>
      <c r="G123" s="10" t="str">
        <f ca="1">IFERROR(INDEX(MAESTRO!G:G,_xludf.AGGREGATE(15,6,ROW(MAESTRO!$B$3:$B$1000)/((MAESTRO!$B$3:$B$1000="ASMAR DIRECCIÓN")*(UPPER(MAESTRO!$L$3:$L$1000)="CONFIRMADO")),ROWS($A$3:A123))),"")</f>
        <v/>
      </c>
      <c r="H123" s="10" t="str">
        <f ca="1">IFERROR(INDEX(MAESTRO!H:H,_xludf.AGGREGATE(15,6,ROW(MAESTRO!$B$3:$B$1000)/((MAESTRO!$B$3:$B$1000="ASMAR DIRECCIÓN")*(UPPER(MAESTRO!$L$3:$L$1000)="CONFIRMADO")),ROWS($A$3:A123))),"")</f>
        <v/>
      </c>
      <c r="I123" s="10" t="str">
        <f ca="1">IFERROR(INDEX(MAESTRO!I:I,_xludf.AGGREGATE(15,6,ROW(MAESTRO!$B$3:$B$1000)/((MAESTRO!$B$3:$B$1000="ASMAR DIRECCIÓN")*(UPPER(MAESTRO!$L$3:$L$1000)="CONFIRMADO")),ROWS($A$3:A123))),"")</f>
        <v/>
      </c>
      <c r="J123" s="10" t="str">
        <f ca="1">IFERROR(INDEX(MAESTRO!J:J,_xludf.AGGREGATE(15,6,ROW(MAESTRO!$B$3:$B$1000)/((MAESTRO!$B$3:$B$1000="ASMAR DIRECCIÓN")*(UPPER(MAESTRO!$L$3:$L$1000)="CONFIRMADO")),ROWS($A$3:A123))),"")</f>
        <v/>
      </c>
      <c r="K123" s="10" t="str">
        <f ca="1">IFERROR(INDEX(MAESTRO!K:K,_xludf.AGGREGATE(15,6,ROW(MAESTRO!$B$3:$B$1000)/((MAESTRO!$B$3:$B$1000="ASMAR DIRECCIÓN")*(UPPER(MAESTRO!$L$3:$L$1000)="CONFIRMADO")),ROWS($A$3:A123))),"")</f>
        <v/>
      </c>
      <c r="L123" s="10" t="str">
        <f ca="1">IFERROR(INDEX(MAESTRO!L:L,_xludf.AGGREGATE(15,6,ROW(MAESTRO!$B$3:$B$1000)/((MAESTRO!$B$3:$B$1000="ASMAR DIRECCIÓN")*(UPPER(MAESTRO!$L$3:$L$1000)="CONFIRMADO")),ROWS($A$3:A123))),"")</f>
        <v/>
      </c>
      <c r="M123" s="10" t="str">
        <f ca="1">IFERROR(INDEX(MAESTRO!M:M,_xludf.AGGREGATE(15,6,ROW(MAESTRO!$B$3:$B$1000)/((MAESTRO!$B$3:$B$1000="ASMAR DIRECCIÓN")*(UPPER(MAESTRO!$L$3:$L$1000)="CONFIRMADO")),ROWS($A$3:A123))),"")</f>
        <v/>
      </c>
      <c r="N123" s="10" t="str">
        <f ca="1">IFERROR(INDEX(MAESTRO!N:N,_xludf.AGGREGATE(15,6,ROW(MAESTRO!$B$3:$B$1000)/((MAESTRO!$B$3:$B$1000="ASMAR DIRECCIÓN")*(UPPER(MAESTRO!$L$3:$L$1000)="CONFIRMADO")),ROWS($A$3:A123))),"")</f>
        <v/>
      </c>
      <c r="O123" s="10" t="str">
        <f ca="1">IFERROR(INDEX(MAESTRO!O:O,_xludf.AGGREGATE(15,6,ROW(MAESTRO!$B$3:$B$1000)/((MAESTRO!$B$3:$B$1000="ASMAR DIRECCIÓN")*(UPPER(MAESTRO!$L$3:$L$1000)="CONFIRMADO")),ROWS($A$3:A123))),"")</f>
        <v/>
      </c>
      <c r="P123" s="10" t="str">
        <f ca="1">IFERROR(INDEX(MAESTRO!P:P,_xludf.AGGREGATE(15,6,ROW(MAESTRO!$B$3:$B$1000)/((MAESTRO!$B$3:$B$1000="ASMAR DIRECCIÓN")*(UPPER(MAESTRO!$L$3:$L$1000)="CONFIRMADO")),ROWS($A$3:A123))),"")</f>
        <v/>
      </c>
      <c r="Q123" s="10" t="str">
        <f ca="1">IFERROR(INDEX(MAESTRO!Q:Q,_xludf.AGGREGATE(15,6,ROW(MAESTRO!$B$3:$B$1000)/((MAESTRO!$B$3:$B$1000="ASMAR DIRECCIÓN")*(UPPER(MAESTRO!$L$3:$L$1000)="CONFIRMADO")),ROWS($A$3:A123))),"")</f>
        <v/>
      </c>
      <c r="R123" s="10" t="str">
        <f ca="1">IFERROR(INDEX(MAESTRO!R:R,_xludf.AGGREGATE(15,6,ROW(MAESTRO!$B$3:$B$1000)/((MAESTRO!$B$3:$B$1000="ASMAR DIRECCIÓN")*(UPPER(MAESTRO!$L$3:$L$1000)="CONFIRMADO")),ROWS($A$3:A123))),"")</f>
        <v/>
      </c>
      <c r="S123" s="10" t="str">
        <f ca="1">IFERROR(INDEX(MAESTRO!S:S,_xludf.AGGREGATE(15,6,ROW(MAESTRO!$B$3:$B$1000)/((MAESTRO!$B$3:$B$1000="ASMAR DIRECCIÓN")*(UPPER(MAESTRO!$L$3:$L$1000)="CONFIRMADO")),ROWS($A$3:A123))),"")</f>
        <v/>
      </c>
      <c r="T123" s="10" t="str">
        <f ca="1">IFERROR(INDEX(MAESTRO!T:T,_xludf.AGGREGATE(15,6,ROW(MAESTRO!$B$3:$B$1000)/((MAESTRO!$B$3:$B$1000="ASMAR DIRECCIÓN")*(UPPER(MAESTRO!$L$3:$L$1000)="CONFIRMADO")),ROWS($A$3:A123))),"")</f>
        <v/>
      </c>
      <c r="U123" s="10" t="str">
        <f ca="1">IFERROR(INDEX(MAESTRO!U:U,_xludf.AGGREGATE(15,6,ROW(MAESTRO!$B$3:$B$1000)/((MAESTRO!$B$3:$B$1000="ASMAR DIRECCIÓN")*(UPPER(MAESTRO!$L$3:$L$1000)="CONFIRMADO")),ROWS($A$3:A123))),"")</f>
        <v/>
      </c>
      <c r="V123" s="10" t="str">
        <f ca="1">IFERROR(INDEX(MAESTRO!V:V,_xludf.AGGREGATE(15,6,ROW(MAESTRO!$B$3:$B$1000)/((MAESTRO!$B$3:$B$1000="ASMAR DIRECCIÓN")*(UPPER(MAESTRO!$L$3:$L$1000)="CONFIRMADO")),ROWS($A$3:A123))),"")</f>
        <v/>
      </c>
      <c r="W123" s="10" t="str">
        <f ca="1">IFERROR(INDEX(MAESTRO!W:W,_xludf.AGGREGATE(15,6,ROW(MAESTRO!$B$3:$B$1000)/((MAESTRO!$B$3:$B$1000="ASMAR DIRECCIÓN")*(UPPER(MAESTRO!$L$3:$L$1000)="CONFIRMADO")),ROWS($A$3:A123))),"")</f>
        <v/>
      </c>
      <c r="X123" s="10" t="str">
        <f ca="1">IFERROR(INDEX(MAESTRO!X:X,_xludf.AGGREGATE(15,6,ROW(MAESTRO!$B$3:$B$1000)/((MAESTRO!$B$3:$B$1000="ASMAR DIRECCIÓN")*(UPPER(MAESTRO!$L$3:$L$1000)="CONFIRMADO")),ROWS($A$3:A123))),"")</f>
        <v/>
      </c>
    </row>
    <row r="124" spans="1:24" ht="22.05" customHeight="1">
      <c r="A124" s="11" t="str">
        <f ca="1">IFERROR(INDEX(MAESTRO!A:A,_xludf.AGGREGATE(15,6,ROW(MAESTRO!$B$3:$B$1000)/((MAESTRO!$B$3:$B$1000="ASMAR DIRECCIÓN")*(UPPER(MAESTRO!$L$3:$L$1000)="CONFIRMADO")),ROWS($A$3:A124))),"")</f>
        <v/>
      </c>
      <c r="B124" s="11" t="str">
        <f ca="1">IFERROR(INDEX(MAESTRO!B:B,_xludf.AGGREGATE(15,6,ROW(MAESTRO!$B$3:$B$1000)/((MAESTRO!$B$3:$B$1000="ASMAR DIRECCIÓN")*(UPPER(MAESTRO!$L$3:$L$1000)="CONFIRMADO")),ROWS($A$3:A124))),"")</f>
        <v/>
      </c>
      <c r="C124" s="11" t="str">
        <f ca="1">IFERROR(INDEX(MAESTRO!C:C,_xludf.AGGREGATE(15,6,ROW(MAESTRO!$B$3:$B$1000)/((MAESTRO!$B$3:$B$1000="ASMAR DIRECCIÓN")*(UPPER(MAESTRO!$L$3:$L$1000)="CONFIRMADO")),ROWS($A$3:A124))),"")</f>
        <v/>
      </c>
      <c r="D124" s="11" t="str">
        <f ca="1">IFERROR(INDEX(MAESTRO!D:D,_xludf.AGGREGATE(15,6,ROW(MAESTRO!$B$3:$B$1000)/((MAESTRO!$B$3:$B$1000="ASMAR DIRECCIÓN")*(UPPER(MAESTRO!$L$3:$L$1000)="CONFIRMADO")),ROWS($A$3:A124))),"")</f>
        <v/>
      </c>
      <c r="E124" s="11" t="str">
        <f ca="1">IFERROR(INDEX(MAESTRO!E:E,_xludf.AGGREGATE(15,6,ROW(MAESTRO!$B$3:$B$1000)/((MAESTRO!$B$3:$B$1000="ASMAR DIRECCIÓN")*(UPPER(MAESTRO!$L$3:$L$1000)="CONFIRMADO")),ROWS($A$3:A124))),"")</f>
        <v/>
      </c>
      <c r="F124" s="11" t="str">
        <f ca="1">IFERROR(INDEX(MAESTRO!F:F,_xludf.AGGREGATE(15,6,ROW(MAESTRO!$B$3:$B$1000)/((MAESTRO!$B$3:$B$1000="ASMAR DIRECCIÓN")*(UPPER(MAESTRO!$L$3:$L$1000)="CONFIRMADO")),ROWS($A$3:A124))),"")</f>
        <v/>
      </c>
      <c r="G124" s="11" t="str">
        <f ca="1">IFERROR(INDEX(MAESTRO!G:G,_xludf.AGGREGATE(15,6,ROW(MAESTRO!$B$3:$B$1000)/((MAESTRO!$B$3:$B$1000="ASMAR DIRECCIÓN")*(UPPER(MAESTRO!$L$3:$L$1000)="CONFIRMADO")),ROWS($A$3:A124))),"")</f>
        <v/>
      </c>
      <c r="H124" s="11" t="str">
        <f ca="1">IFERROR(INDEX(MAESTRO!H:H,_xludf.AGGREGATE(15,6,ROW(MAESTRO!$B$3:$B$1000)/((MAESTRO!$B$3:$B$1000="ASMAR DIRECCIÓN")*(UPPER(MAESTRO!$L$3:$L$1000)="CONFIRMADO")),ROWS($A$3:A124))),"")</f>
        <v/>
      </c>
      <c r="I124" s="11" t="str">
        <f ca="1">IFERROR(INDEX(MAESTRO!I:I,_xludf.AGGREGATE(15,6,ROW(MAESTRO!$B$3:$B$1000)/((MAESTRO!$B$3:$B$1000="ASMAR DIRECCIÓN")*(UPPER(MAESTRO!$L$3:$L$1000)="CONFIRMADO")),ROWS($A$3:A124))),"")</f>
        <v/>
      </c>
      <c r="J124" s="11" t="str">
        <f ca="1">IFERROR(INDEX(MAESTRO!J:J,_xludf.AGGREGATE(15,6,ROW(MAESTRO!$B$3:$B$1000)/((MAESTRO!$B$3:$B$1000="ASMAR DIRECCIÓN")*(UPPER(MAESTRO!$L$3:$L$1000)="CONFIRMADO")),ROWS($A$3:A124))),"")</f>
        <v/>
      </c>
      <c r="K124" s="11" t="str">
        <f ca="1">IFERROR(INDEX(MAESTRO!K:K,_xludf.AGGREGATE(15,6,ROW(MAESTRO!$B$3:$B$1000)/((MAESTRO!$B$3:$B$1000="ASMAR DIRECCIÓN")*(UPPER(MAESTRO!$L$3:$L$1000)="CONFIRMADO")),ROWS($A$3:A124))),"")</f>
        <v/>
      </c>
      <c r="L124" s="11" t="str">
        <f ca="1">IFERROR(INDEX(MAESTRO!L:L,_xludf.AGGREGATE(15,6,ROW(MAESTRO!$B$3:$B$1000)/((MAESTRO!$B$3:$B$1000="ASMAR DIRECCIÓN")*(UPPER(MAESTRO!$L$3:$L$1000)="CONFIRMADO")),ROWS($A$3:A124))),"")</f>
        <v/>
      </c>
      <c r="M124" s="11" t="str">
        <f ca="1">IFERROR(INDEX(MAESTRO!M:M,_xludf.AGGREGATE(15,6,ROW(MAESTRO!$B$3:$B$1000)/((MAESTRO!$B$3:$B$1000="ASMAR DIRECCIÓN")*(UPPER(MAESTRO!$L$3:$L$1000)="CONFIRMADO")),ROWS($A$3:A124))),"")</f>
        <v/>
      </c>
      <c r="N124" s="11" t="str">
        <f ca="1">IFERROR(INDEX(MAESTRO!N:N,_xludf.AGGREGATE(15,6,ROW(MAESTRO!$B$3:$B$1000)/((MAESTRO!$B$3:$B$1000="ASMAR DIRECCIÓN")*(UPPER(MAESTRO!$L$3:$L$1000)="CONFIRMADO")),ROWS($A$3:A124))),"")</f>
        <v/>
      </c>
      <c r="O124" s="11" t="str">
        <f ca="1">IFERROR(INDEX(MAESTRO!O:O,_xludf.AGGREGATE(15,6,ROW(MAESTRO!$B$3:$B$1000)/((MAESTRO!$B$3:$B$1000="ASMAR DIRECCIÓN")*(UPPER(MAESTRO!$L$3:$L$1000)="CONFIRMADO")),ROWS($A$3:A124))),"")</f>
        <v/>
      </c>
      <c r="P124" s="11" t="str">
        <f ca="1">IFERROR(INDEX(MAESTRO!P:P,_xludf.AGGREGATE(15,6,ROW(MAESTRO!$B$3:$B$1000)/((MAESTRO!$B$3:$B$1000="ASMAR DIRECCIÓN")*(UPPER(MAESTRO!$L$3:$L$1000)="CONFIRMADO")),ROWS($A$3:A124))),"")</f>
        <v/>
      </c>
      <c r="Q124" s="11" t="str">
        <f ca="1">IFERROR(INDEX(MAESTRO!Q:Q,_xludf.AGGREGATE(15,6,ROW(MAESTRO!$B$3:$B$1000)/((MAESTRO!$B$3:$B$1000="ASMAR DIRECCIÓN")*(UPPER(MAESTRO!$L$3:$L$1000)="CONFIRMADO")),ROWS($A$3:A124))),"")</f>
        <v/>
      </c>
      <c r="R124" s="11" t="str">
        <f ca="1">IFERROR(INDEX(MAESTRO!R:R,_xludf.AGGREGATE(15,6,ROW(MAESTRO!$B$3:$B$1000)/((MAESTRO!$B$3:$B$1000="ASMAR DIRECCIÓN")*(UPPER(MAESTRO!$L$3:$L$1000)="CONFIRMADO")),ROWS($A$3:A124))),"")</f>
        <v/>
      </c>
      <c r="S124" s="11" t="str">
        <f ca="1">IFERROR(INDEX(MAESTRO!S:S,_xludf.AGGREGATE(15,6,ROW(MAESTRO!$B$3:$B$1000)/((MAESTRO!$B$3:$B$1000="ASMAR DIRECCIÓN")*(UPPER(MAESTRO!$L$3:$L$1000)="CONFIRMADO")),ROWS($A$3:A124))),"")</f>
        <v/>
      </c>
      <c r="T124" s="11" t="str">
        <f ca="1">IFERROR(INDEX(MAESTRO!T:T,_xludf.AGGREGATE(15,6,ROW(MAESTRO!$B$3:$B$1000)/((MAESTRO!$B$3:$B$1000="ASMAR DIRECCIÓN")*(UPPER(MAESTRO!$L$3:$L$1000)="CONFIRMADO")),ROWS($A$3:A124))),"")</f>
        <v/>
      </c>
      <c r="U124" s="11" t="str">
        <f ca="1">IFERROR(INDEX(MAESTRO!U:U,_xludf.AGGREGATE(15,6,ROW(MAESTRO!$B$3:$B$1000)/((MAESTRO!$B$3:$B$1000="ASMAR DIRECCIÓN")*(UPPER(MAESTRO!$L$3:$L$1000)="CONFIRMADO")),ROWS($A$3:A124))),"")</f>
        <v/>
      </c>
      <c r="V124" s="11" t="str">
        <f ca="1">IFERROR(INDEX(MAESTRO!V:V,_xludf.AGGREGATE(15,6,ROW(MAESTRO!$B$3:$B$1000)/((MAESTRO!$B$3:$B$1000="ASMAR DIRECCIÓN")*(UPPER(MAESTRO!$L$3:$L$1000)="CONFIRMADO")),ROWS($A$3:A124))),"")</f>
        <v/>
      </c>
      <c r="W124" s="11" t="str">
        <f ca="1">IFERROR(INDEX(MAESTRO!W:W,_xludf.AGGREGATE(15,6,ROW(MAESTRO!$B$3:$B$1000)/((MAESTRO!$B$3:$B$1000="ASMAR DIRECCIÓN")*(UPPER(MAESTRO!$L$3:$L$1000)="CONFIRMADO")),ROWS($A$3:A124))),"")</f>
        <v/>
      </c>
      <c r="X124" s="11" t="str">
        <f ca="1">IFERROR(INDEX(MAESTRO!X:X,_xludf.AGGREGATE(15,6,ROW(MAESTRO!$B$3:$B$1000)/((MAESTRO!$B$3:$B$1000="ASMAR DIRECCIÓN")*(UPPER(MAESTRO!$L$3:$L$1000)="CONFIRMADO")),ROWS($A$3:A124))),"")</f>
        <v/>
      </c>
    </row>
    <row r="125" spans="1:24" ht="22.05" customHeight="1">
      <c r="A125" s="10" t="str">
        <f ca="1">IFERROR(INDEX(MAESTRO!A:A,_xludf.AGGREGATE(15,6,ROW(MAESTRO!$B$3:$B$1000)/((MAESTRO!$B$3:$B$1000="ASMAR DIRECCIÓN")*(UPPER(MAESTRO!$L$3:$L$1000)="CONFIRMADO")),ROWS($A$3:A125))),"")</f>
        <v/>
      </c>
      <c r="B125" s="10" t="str">
        <f ca="1">IFERROR(INDEX(MAESTRO!B:B,_xludf.AGGREGATE(15,6,ROW(MAESTRO!$B$3:$B$1000)/((MAESTRO!$B$3:$B$1000="ASMAR DIRECCIÓN")*(UPPER(MAESTRO!$L$3:$L$1000)="CONFIRMADO")),ROWS($A$3:A125))),"")</f>
        <v/>
      </c>
      <c r="C125" s="10" t="str">
        <f ca="1">IFERROR(INDEX(MAESTRO!C:C,_xludf.AGGREGATE(15,6,ROW(MAESTRO!$B$3:$B$1000)/((MAESTRO!$B$3:$B$1000="ASMAR DIRECCIÓN")*(UPPER(MAESTRO!$L$3:$L$1000)="CONFIRMADO")),ROWS($A$3:A125))),"")</f>
        <v/>
      </c>
      <c r="D125" s="10" t="str">
        <f ca="1">IFERROR(INDEX(MAESTRO!D:D,_xludf.AGGREGATE(15,6,ROW(MAESTRO!$B$3:$B$1000)/((MAESTRO!$B$3:$B$1000="ASMAR DIRECCIÓN")*(UPPER(MAESTRO!$L$3:$L$1000)="CONFIRMADO")),ROWS($A$3:A125))),"")</f>
        <v/>
      </c>
      <c r="E125" s="10" t="str">
        <f ca="1">IFERROR(INDEX(MAESTRO!E:E,_xludf.AGGREGATE(15,6,ROW(MAESTRO!$B$3:$B$1000)/((MAESTRO!$B$3:$B$1000="ASMAR DIRECCIÓN")*(UPPER(MAESTRO!$L$3:$L$1000)="CONFIRMADO")),ROWS($A$3:A125))),"")</f>
        <v/>
      </c>
      <c r="F125" s="10" t="str">
        <f ca="1">IFERROR(INDEX(MAESTRO!F:F,_xludf.AGGREGATE(15,6,ROW(MAESTRO!$B$3:$B$1000)/((MAESTRO!$B$3:$B$1000="ASMAR DIRECCIÓN")*(UPPER(MAESTRO!$L$3:$L$1000)="CONFIRMADO")),ROWS($A$3:A125))),"")</f>
        <v/>
      </c>
      <c r="G125" s="10" t="str">
        <f ca="1">IFERROR(INDEX(MAESTRO!G:G,_xludf.AGGREGATE(15,6,ROW(MAESTRO!$B$3:$B$1000)/((MAESTRO!$B$3:$B$1000="ASMAR DIRECCIÓN")*(UPPER(MAESTRO!$L$3:$L$1000)="CONFIRMADO")),ROWS($A$3:A125))),"")</f>
        <v/>
      </c>
      <c r="H125" s="10" t="str">
        <f ca="1">IFERROR(INDEX(MAESTRO!H:H,_xludf.AGGREGATE(15,6,ROW(MAESTRO!$B$3:$B$1000)/((MAESTRO!$B$3:$B$1000="ASMAR DIRECCIÓN")*(UPPER(MAESTRO!$L$3:$L$1000)="CONFIRMADO")),ROWS($A$3:A125))),"")</f>
        <v/>
      </c>
      <c r="I125" s="10" t="str">
        <f ca="1">IFERROR(INDEX(MAESTRO!I:I,_xludf.AGGREGATE(15,6,ROW(MAESTRO!$B$3:$B$1000)/((MAESTRO!$B$3:$B$1000="ASMAR DIRECCIÓN")*(UPPER(MAESTRO!$L$3:$L$1000)="CONFIRMADO")),ROWS($A$3:A125))),"")</f>
        <v/>
      </c>
      <c r="J125" s="10" t="str">
        <f ca="1">IFERROR(INDEX(MAESTRO!J:J,_xludf.AGGREGATE(15,6,ROW(MAESTRO!$B$3:$B$1000)/((MAESTRO!$B$3:$B$1000="ASMAR DIRECCIÓN")*(UPPER(MAESTRO!$L$3:$L$1000)="CONFIRMADO")),ROWS($A$3:A125))),"")</f>
        <v/>
      </c>
      <c r="K125" s="10" t="str">
        <f ca="1">IFERROR(INDEX(MAESTRO!K:K,_xludf.AGGREGATE(15,6,ROW(MAESTRO!$B$3:$B$1000)/((MAESTRO!$B$3:$B$1000="ASMAR DIRECCIÓN")*(UPPER(MAESTRO!$L$3:$L$1000)="CONFIRMADO")),ROWS($A$3:A125))),"")</f>
        <v/>
      </c>
      <c r="L125" s="10" t="str">
        <f ca="1">IFERROR(INDEX(MAESTRO!L:L,_xludf.AGGREGATE(15,6,ROW(MAESTRO!$B$3:$B$1000)/((MAESTRO!$B$3:$B$1000="ASMAR DIRECCIÓN")*(UPPER(MAESTRO!$L$3:$L$1000)="CONFIRMADO")),ROWS($A$3:A125))),"")</f>
        <v/>
      </c>
      <c r="M125" s="10" t="str">
        <f ca="1">IFERROR(INDEX(MAESTRO!M:M,_xludf.AGGREGATE(15,6,ROW(MAESTRO!$B$3:$B$1000)/((MAESTRO!$B$3:$B$1000="ASMAR DIRECCIÓN")*(UPPER(MAESTRO!$L$3:$L$1000)="CONFIRMADO")),ROWS($A$3:A125))),"")</f>
        <v/>
      </c>
      <c r="N125" s="10" t="str">
        <f ca="1">IFERROR(INDEX(MAESTRO!N:N,_xludf.AGGREGATE(15,6,ROW(MAESTRO!$B$3:$B$1000)/((MAESTRO!$B$3:$B$1000="ASMAR DIRECCIÓN")*(UPPER(MAESTRO!$L$3:$L$1000)="CONFIRMADO")),ROWS($A$3:A125))),"")</f>
        <v/>
      </c>
      <c r="O125" s="10" t="str">
        <f ca="1">IFERROR(INDEX(MAESTRO!O:O,_xludf.AGGREGATE(15,6,ROW(MAESTRO!$B$3:$B$1000)/((MAESTRO!$B$3:$B$1000="ASMAR DIRECCIÓN")*(UPPER(MAESTRO!$L$3:$L$1000)="CONFIRMADO")),ROWS($A$3:A125))),"")</f>
        <v/>
      </c>
      <c r="P125" s="10" t="str">
        <f ca="1">IFERROR(INDEX(MAESTRO!P:P,_xludf.AGGREGATE(15,6,ROW(MAESTRO!$B$3:$B$1000)/((MAESTRO!$B$3:$B$1000="ASMAR DIRECCIÓN")*(UPPER(MAESTRO!$L$3:$L$1000)="CONFIRMADO")),ROWS($A$3:A125))),"")</f>
        <v/>
      </c>
      <c r="Q125" s="10" t="str">
        <f ca="1">IFERROR(INDEX(MAESTRO!Q:Q,_xludf.AGGREGATE(15,6,ROW(MAESTRO!$B$3:$B$1000)/((MAESTRO!$B$3:$B$1000="ASMAR DIRECCIÓN")*(UPPER(MAESTRO!$L$3:$L$1000)="CONFIRMADO")),ROWS($A$3:A125))),"")</f>
        <v/>
      </c>
      <c r="R125" s="10" t="str">
        <f ca="1">IFERROR(INDEX(MAESTRO!R:R,_xludf.AGGREGATE(15,6,ROW(MAESTRO!$B$3:$B$1000)/((MAESTRO!$B$3:$B$1000="ASMAR DIRECCIÓN")*(UPPER(MAESTRO!$L$3:$L$1000)="CONFIRMADO")),ROWS($A$3:A125))),"")</f>
        <v/>
      </c>
      <c r="S125" s="10" t="str">
        <f ca="1">IFERROR(INDEX(MAESTRO!S:S,_xludf.AGGREGATE(15,6,ROW(MAESTRO!$B$3:$B$1000)/((MAESTRO!$B$3:$B$1000="ASMAR DIRECCIÓN")*(UPPER(MAESTRO!$L$3:$L$1000)="CONFIRMADO")),ROWS($A$3:A125))),"")</f>
        <v/>
      </c>
      <c r="T125" s="10" t="str">
        <f ca="1">IFERROR(INDEX(MAESTRO!T:T,_xludf.AGGREGATE(15,6,ROW(MAESTRO!$B$3:$B$1000)/((MAESTRO!$B$3:$B$1000="ASMAR DIRECCIÓN")*(UPPER(MAESTRO!$L$3:$L$1000)="CONFIRMADO")),ROWS($A$3:A125))),"")</f>
        <v/>
      </c>
      <c r="U125" s="10" t="str">
        <f ca="1">IFERROR(INDEX(MAESTRO!U:U,_xludf.AGGREGATE(15,6,ROW(MAESTRO!$B$3:$B$1000)/((MAESTRO!$B$3:$B$1000="ASMAR DIRECCIÓN")*(UPPER(MAESTRO!$L$3:$L$1000)="CONFIRMADO")),ROWS($A$3:A125))),"")</f>
        <v/>
      </c>
      <c r="V125" s="10" t="str">
        <f ca="1">IFERROR(INDEX(MAESTRO!V:V,_xludf.AGGREGATE(15,6,ROW(MAESTRO!$B$3:$B$1000)/((MAESTRO!$B$3:$B$1000="ASMAR DIRECCIÓN")*(UPPER(MAESTRO!$L$3:$L$1000)="CONFIRMADO")),ROWS($A$3:A125))),"")</f>
        <v/>
      </c>
      <c r="W125" s="10" t="str">
        <f ca="1">IFERROR(INDEX(MAESTRO!W:W,_xludf.AGGREGATE(15,6,ROW(MAESTRO!$B$3:$B$1000)/((MAESTRO!$B$3:$B$1000="ASMAR DIRECCIÓN")*(UPPER(MAESTRO!$L$3:$L$1000)="CONFIRMADO")),ROWS($A$3:A125))),"")</f>
        <v/>
      </c>
      <c r="X125" s="10" t="str">
        <f ca="1">IFERROR(INDEX(MAESTRO!X:X,_xludf.AGGREGATE(15,6,ROW(MAESTRO!$B$3:$B$1000)/((MAESTRO!$B$3:$B$1000="ASMAR DIRECCIÓN")*(UPPER(MAESTRO!$L$3:$L$1000)="CONFIRMADO")),ROWS($A$3:A125))),"")</f>
        <v/>
      </c>
    </row>
    <row r="126" spans="1:24" ht="22.05" customHeight="1">
      <c r="A126" s="11" t="str">
        <f ca="1">IFERROR(INDEX(MAESTRO!A:A,_xludf.AGGREGATE(15,6,ROW(MAESTRO!$B$3:$B$1000)/((MAESTRO!$B$3:$B$1000="ASMAR DIRECCIÓN")*(UPPER(MAESTRO!$L$3:$L$1000)="CONFIRMADO")),ROWS($A$3:A126))),"")</f>
        <v/>
      </c>
      <c r="B126" s="11" t="str">
        <f ca="1">IFERROR(INDEX(MAESTRO!B:B,_xludf.AGGREGATE(15,6,ROW(MAESTRO!$B$3:$B$1000)/((MAESTRO!$B$3:$B$1000="ASMAR DIRECCIÓN")*(UPPER(MAESTRO!$L$3:$L$1000)="CONFIRMADO")),ROWS($A$3:A126))),"")</f>
        <v/>
      </c>
      <c r="C126" s="11" t="str">
        <f ca="1">IFERROR(INDEX(MAESTRO!C:C,_xludf.AGGREGATE(15,6,ROW(MAESTRO!$B$3:$B$1000)/((MAESTRO!$B$3:$B$1000="ASMAR DIRECCIÓN")*(UPPER(MAESTRO!$L$3:$L$1000)="CONFIRMADO")),ROWS($A$3:A126))),"")</f>
        <v/>
      </c>
      <c r="D126" s="11" t="str">
        <f ca="1">IFERROR(INDEX(MAESTRO!D:D,_xludf.AGGREGATE(15,6,ROW(MAESTRO!$B$3:$B$1000)/((MAESTRO!$B$3:$B$1000="ASMAR DIRECCIÓN")*(UPPER(MAESTRO!$L$3:$L$1000)="CONFIRMADO")),ROWS($A$3:A126))),"")</f>
        <v/>
      </c>
      <c r="E126" s="11" t="str">
        <f ca="1">IFERROR(INDEX(MAESTRO!E:E,_xludf.AGGREGATE(15,6,ROW(MAESTRO!$B$3:$B$1000)/((MAESTRO!$B$3:$B$1000="ASMAR DIRECCIÓN")*(UPPER(MAESTRO!$L$3:$L$1000)="CONFIRMADO")),ROWS($A$3:A126))),"")</f>
        <v/>
      </c>
      <c r="F126" s="11" t="str">
        <f ca="1">IFERROR(INDEX(MAESTRO!F:F,_xludf.AGGREGATE(15,6,ROW(MAESTRO!$B$3:$B$1000)/((MAESTRO!$B$3:$B$1000="ASMAR DIRECCIÓN")*(UPPER(MAESTRO!$L$3:$L$1000)="CONFIRMADO")),ROWS($A$3:A126))),"")</f>
        <v/>
      </c>
      <c r="G126" s="11" t="str">
        <f ca="1">IFERROR(INDEX(MAESTRO!G:G,_xludf.AGGREGATE(15,6,ROW(MAESTRO!$B$3:$B$1000)/((MAESTRO!$B$3:$B$1000="ASMAR DIRECCIÓN")*(UPPER(MAESTRO!$L$3:$L$1000)="CONFIRMADO")),ROWS($A$3:A126))),"")</f>
        <v/>
      </c>
      <c r="H126" s="11" t="str">
        <f ca="1">IFERROR(INDEX(MAESTRO!H:H,_xludf.AGGREGATE(15,6,ROW(MAESTRO!$B$3:$B$1000)/((MAESTRO!$B$3:$B$1000="ASMAR DIRECCIÓN")*(UPPER(MAESTRO!$L$3:$L$1000)="CONFIRMADO")),ROWS($A$3:A126))),"")</f>
        <v/>
      </c>
      <c r="I126" s="11" t="str">
        <f ca="1">IFERROR(INDEX(MAESTRO!I:I,_xludf.AGGREGATE(15,6,ROW(MAESTRO!$B$3:$B$1000)/((MAESTRO!$B$3:$B$1000="ASMAR DIRECCIÓN")*(UPPER(MAESTRO!$L$3:$L$1000)="CONFIRMADO")),ROWS($A$3:A126))),"")</f>
        <v/>
      </c>
      <c r="J126" s="11" t="str">
        <f ca="1">IFERROR(INDEX(MAESTRO!J:J,_xludf.AGGREGATE(15,6,ROW(MAESTRO!$B$3:$B$1000)/((MAESTRO!$B$3:$B$1000="ASMAR DIRECCIÓN")*(UPPER(MAESTRO!$L$3:$L$1000)="CONFIRMADO")),ROWS($A$3:A126))),"")</f>
        <v/>
      </c>
      <c r="K126" s="11" t="str">
        <f ca="1">IFERROR(INDEX(MAESTRO!K:K,_xludf.AGGREGATE(15,6,ROW(MAESTRO!$B$3:$B$1000)/((MAESTRO!$B$3:$B$1000="ASMAR DIRECCIÓN")*(UPPER(MAESTRO!$L$3:$L$1000)="CONFIRMADO")),ROWS($A$3:A126))),"")</f>
        <v/>
      </c>
      <c r="L126" s="11" t="str">
        <f ca="1">IFERROR(INDEX(MAESTRO!L:L,_xludf.AGGREGATE(15,6,ROW(MAESTRO!$B$3:$B$1000)/((MAESTRO!$B$3:$B$1000="ASMAR DIRECCIÓN")*(UPPER(MAESTRO!$L$3:$L$1000)="CONFIRMADO")),ROWS($A$3:A126))),"")</f>
        <v/>
      </c>
      <c r="M126" s="11" t="str">
        <f ca="1">IFERROR(INDEX(MAESTRO!M:M,_xludf.AGGREGATE(15,6,ROW(MAESTRO!$B$3:$B$1000)/((MAESTRO!$B$3:$B$1000="ASMAR DIRECCIÓN")*(UPPER(MAESTRO!$L$3:$L$1000)="CONFIRMADO")),ROWS($A$3:A126))),"")</f>
        <v/>
      </c>
      <c r="N126" s="11" t="str">
        <f ca="1">IFERROR(INDEX(MAESTRO!N:N,_xludf.AGGREGATE(15,6,ROW(MAESTRO!$B$3:$B$1000)/((MAESTRO!$B$3:$B$1000="ASMAR DIRECCIÓN")*(UPPER(MAESTRO!$L$3:$L$1000)="CONFIRMADO")),ROWS($A$3:A126))),"")</f>
        <v/>
      </c>
      <c r="O126" s="11" t="str">
        <f ca="1">IFERROR(INDEX(MAESTRO!O:O,_xludf.AGGREGATE(15,6,ROW(MAESTRO!$B$3:$B$1000)/((MAESTRO!$B$3:$B$1000="ASMAR DIRECCIÓN")*(UPPER(MAESTRO!$L$3:$L$1000)="CONFIRMADO")),ROWS($A$3:A126))),"")</f>
        <v/>
      </c>
      <c r="P126" s="11" t="str">
        <f ca="1">IFERROR(INDEX(MAESTRO!P:P,_xludf.AGGREGATE(15,6,ROW(MAESTRO!$B$3:$B$1000)/((MAESTRO!$B$3:$B$1000="ASMAR DIRECCIÓN")*(UPPER(MAESTRO!$L$3:$L$1000)="CONFIRMADO")),ROWS($A$3:A126))),"")</f>
        <v/>
      </c>
      <c r="Q126" s="11" t="str">
        <f ca="1">IFERROR(INDEX(MAESTRO!Q:Q,_xludf.AGGREGATE(15,6,ROW(MAESTRO!$B$3:$B$1000)/((MAESTRO!$B$3:$B$1000="ASMAR DIRECCIÓN")*(UPPER(MAESTRO!$L$3:$L$1000)="CONFIRMADO")),ROWS($A$3:A126))),"")</f>
        <v/>
      </c>
      <c r="R126" s="11" t="str">
        <f ca="1">IFERROR(INDEX(MAESTRO!R:R,_xludf.AGGREGATE(15,6,ROW(MAESTRO!$B$3:$B$1000)/((MAESTRO!$B$3:$B$1000="ASMAR DIRECCIÓN")*(UPPER(MAESTRO!$L$3:$L$1000)="CONFIRMADO")),ROWS($A$3:A126))),"")</f>
        <v/>
      </c>
      <c r="S126" s="11" t="str">
        <f ca="1">IFERROR(INDEX(MAESTRO!S:S,_xludf.AGGREGATE(15,6,ROW(MAESTRO!$B$3:$B$1000)/((MAESTRO!$B$3:$B$1000="ASMAR DIRECCIÓN")*(UPPER(MAESTRO!$L$3:$L$1000)="CONFIRMADO")),ROWS($A$3:A126))),"")</f>
        <v/>
      </c>
      <c r="T126" s="11" t="str">
        <f ca="1">IFERROR(INDEX(MAESTRO!T:T,_xludf.AGGREGATE(15,6,ROW(MAESTRO!$B$3:$B$1000)/((MAESTRO!$B$3:$B$1000="ASMAR DIRECCIÓN")*(UPPER(MAESTRO!$L$3:$L$1000)="CONFIRMADO")),ROWS($A$3:A126))),"")</f>
        <v/>
      </c>
      <c r="U126" s="11" t="str">
        <f ca="1">IFERROR(INDEX(MAESTRO!U:U,_xludf.AGGREGATE(15,6,ROW(MAESTRO!$B$3:$B$1000)/((MAESTRO!$B$3:$B$1000="ASMAR DIRECCIÓN")*(UPPER(MAESTRO!$L$3:$L$1000)="CONFIRMADO")),ROWS($A$3:A126))),"")</f>
        <v/>
      </c>
      <c r="V126" s="11" t="str">
        <f ca="1">IFERROR(INDEX(MAESTRO!V:V,_xludf.AGGREGATE(15,6,ROW(MAESTRO!$B$3:$B$1000)/((MAESTRO!$B$3:$B$1000="ASMAR DIRECCIÓN")*(UPPER(MAESTRO!$L$3:$L$1000)="CONFIRMADO")),ROWS($A$3:A126))),"")</f>
        <v/>
      </c>
      <c r="W126" s="11" t="str">
        <f ca="1">IFERROR(INDEX(MAESTRO!W:W,_xludf.AGGREGATE(15,6,ROW(MAESTRO!$B$3:$B$1000)/((MAESTRO!$B$3:$B$1000="ASMAR DIRECCIÓN")*(UPPER(MAESTRO!$L$3:$L$1000)="CONFIRMADO")),ROWS($A$3:A126))),"")</f>
        <v/>
      </c>
      <c r="X126" s="11" t="str">
        <f ca="1">IFERROR(INDEX(MAESTRO!X:X,_xludf.AGGREGATE(15,6,ROW(MAESTRO!$B$3:$B$1000)/((MAESTRO!$B$3:$B$1000="ASMAR DIRECCIÓN")*(UPPER(MAESTRO!$L$3:$L$1000)="CONFIRMADO")),ROWS($A$3:A126))),"")</f>
        <v/>
      </c>
    </row>
    <row r="127" spans="1:24" ht="22.05" customHeight="1">
      <c r="A127" s="10" t="str">
        <f ca="1">IFERROR(INDEX(MAESTRO!A:A,_xludf.AGGREGATE(15,6,ROW(MAESTRO!$B$3:$B$1000)/((MAESTRO!$B$3:$B$1000="ASMAR DIRECCIÓN")*(UPPER(MAESTRO!$L$3:$L$1000)="CONFIRMADO")),ROWS($A$3:A127))),"")</f>
        <v/>
      </c>
      <c r="B127" s="10" t="str">
        <f ca="1">IFERROR(INDEX(MAESTRO!B:B,_xludf.AGGREGATE(15,6,ROW(MAESTRO!$B$3:$B$1000)/((MAESTRO!$B$3:$B$1000="ASMAR DIRECCIÓN")*(UPPER(MAESTRO!$L$3:$L$1000)="CONFIRMADO")),ROWS($A$3:A127))),"")</f>
        <v/>
      </c>
      <c r="C127" s="10" t="str">
        <f ca="1">IFERROR(INDEX(MAESTRO!C:C,_xludf.AGGREGATE(15,6,ROW(MAESTRO!$B$3:$B$1000)/((MAESTRO!$B$3:$B$1000="ASMAR DIRECCIÓN")*(UPPER(MAESTRO!$L$3:$L$1000)="CONFIRMADO")),ROWS($A$3:A127))),"")</f>
        <v/>
      </c>
      <c r="D127" s="10" t="str">
        <f ca="1">IFERROR(INDEX(MAESTRO!D:D,_xludf.AGGREGATE(15,6,ROW(MAESTRO!$B$3:$B$1000)/((MAESTRO!$B$3:$B$1000="ASMAR DIRECCIÓN")*(UPPER(MAESTRO!$L$3:$L$1000)="CONFIRMADO")),ROWS($A$3:A127))),"")</f>
        <v/>
      </c>
      <c r="E127" s="10" t="str">
        <f ca="1">IFERROR(INDEX(MAESTRO!E:E,_xludf.AGGREGATE(15,6,ROW(MAESTRO!$B$3:$B$1000)/((MAESTRO!$B$3:$B$1000="ASMAR DIRECCIÓN")*(UPPER(MAESTRO!$L$3:$L$1000)="CONFIRMADO")),ROWS($A$3:A127))),"")</f>
        <v/>
      </c>
      <c r="F127" s="10" t="str">
        <f ca="1">IFERROR(INDEX(MAESTRO!F:F,_xludf.AGGREGATE(15,6,ROW(MAESTRO!$B$3:$B$1000)/((MAESTRO!$B$3:$B$1000="ASMAR DIRECCIÓN")*(UPPER(MAESTRO!$L$3:$L$1000)="CONFIRMADO")),ROWS($A$3:A127))),"")</f>
        <v/>
      </c>
      <c r="G127" s="10" t="str">
        <f ca="1">IFERROR(INDEX(MAESTRO!G:G,_xludf.AGGREGATE(15,6,ROW(MAESTRO!$B$3:$B$1000)/((MAESTRO!$B$3:$B$1000="ASMAR DIRECCIÓN")*(UPPER(MAESTRO!$L$3:$L$1000)="CONFIRMADO")),ROWS($A$3:A127))),"")</f>
        <v/>
      </c>
      <c r="H127" s="10" t="str">
        <f ca="1">IFERROR(INDEX(MAESTRO!H:H,_xludf.AGGREGATE(15,6,ROW(MAESTRO!$B$3:$B$1000)/((MAESTRO!$B$3:$B$1000="ASMAR DIRECCIÓN")*(UPPER(MAESTRO!$L$3:$L$1000)="CONFIRMADO")),ROWS($A$3:A127))),"")</f>
        <v/>
      </c>
      <c r="I127" s="10" t="str">
        <f ca="1">IFERROR(INDEX(MAESTRO!I:I,_xludf.AGGREGATE(15,6,ROW(MAESTRO!$B$3:$B$1000)/((MAESTRO!$B$3:$B$1000="ASMAR DIRECCIÓN")*(UPPER(MAESTRO!$L$3:$L$1000)="CONFIRMADO")),ROWS($A$3:A127))),"")</f>
        <v/>
      </c>
      <c r="J127" s="10" t="str">
        <f ca="1">IFERROR(INDEX(MAESTRO!J:J,_xludf.AGGREGATE(15,6,ROW(MAESTRO!$B$3:$B$1000)/((MAESTRO!$B$3:$B$1000="ASMAR DIRECCIÓN")*(UPPER(MAESTRO!$L$3:$L$1000)="CONFIRMADO")),ROWS($A$3:A127))),"")</f>
        <v/>
      </c>
      <c r="K127" s="10" t="str">
        <f ca="1">IFERROR(INDEX(MAESTRO!K:K,_xludf.AGGREGATE(15,6,ROW(MAESTRO!$B$3:$B$1000)/((MAESTRO!$B$3:$B$1000="ASMAR DIRECCIÓN")*(UPPER(MAESTRO!$L$3:$L$1000)="CONFIRMADO")),ROWS($A$3:A127))),"")</f>
        <v/>
      </c>
      <c r="L127" s="10" t="str">
        <f ca="1">IFERROR(INDEX(MAESTRO!L:L,_xludf.AGGREGATE(15,6,ROW(MAESTRO!$B$3:$B$1000)/((MAESTRO!$B$3:$B$1000="ASMAR DIRECCIÓN")*(UPPER(MAESTRO!$L$3:$L$1000)="CONFIRMADO")),ROWS($A$3:A127))),"")</f>
        <v/>
      </c>
      <c r="M127" s="10" t="str">
        <f ca="1">IFERROR(INDEX(MAESTRO!M:M,_xludf.AGGREGATE(15,6,ROW(MAESTRO!$B$3:$B$1000)/((MAESTRO!$B$3:$B$1000="ASMAR DIRECCIÓN")*(UPPER(MAESTRO!$L$3:$L$1000)="CONFIRMADO")),ROWS($A$3:A127))),"")</f>
        <v/>
      </c>
      <c r="N127" s="10" t="str">
        <f ca="1">IFERROR(INDEX(MAESTRO!N:N,_xludf.AGGREGATE(15,6,ROW(MAESTRO!$B$3:$B$1000)/((MAESTRO!$B$3:$B$1000="ASMAR DIRECCIÓN")*(UPPER(MAESTRO!$L$3:$L$1000)="CONFIRMADO")),ROWS($A$3:A127))),"")</f>
        <v/>
      </c>
      <c r="O127" s="10" t="str">
        <f ca="1">IFERROR(INDEX(MAESTRO!O:O,_xludf.AGGREGATE(15,6,ROW(MAESTRO!$B$3:$B$1000)/((MAESTRO!$B$3:$B$1000="ASMAR DIRECCIÓN")*(UPPER(MAESTRO!$L$3:$L$1000)="CONFIRMADO")),ROWS($A$3:A127))),"")</f>
        <v/>
      </c>
      <c r="P127" s="10" t="str">
        <f ca="1">IFERROR(INDEX(MAESTRO!P:P,_xludf.AGGREGATE(15,6,ROW(MAESTRO!$B$3:$B$1000)/((MAESTRO!$B$3:$B$1000="ASMAR DIRECCIÓN")*(UPPER(MAESTRO!$L$3:$L$1000)="CONFIRMADO")),ROWS($A$3:A127))),"")</f>
        <v/>
      </c>
      <c r="Q127" s="10" t="str">
        <f ca="1">IFERROR(INDEX(MAESTRO!Q:Q,_xludf.AGGREGATE(15,6,ROW(MAESTRO!$B$3:$B$1000)/((MAESTRO!$B$3:$B$1000="ASMAR DIRECCIÓN")*(UPPER(MAESTRO!$L$3:$L$1000)="CONFIRMADO")),ROWS($A$3:A127))),"")</f>
        <v/>
      </c>
      <c r="R127" s="10" t="str">
        <f ca="1">IFERROR(INDEX(MAESTRO!R:R,_xludf.AGGREGATE(15,6,ROW(MAESTRO!$B$3:$B$1000)/((MAESTRO!$B$3:$B$1000="ASMAR DIRECCIÓN")*(UPPER(MAESTRO!$L$3:$L$1000)="CONFIRMADO")),ROWS($A$3:A127))),"")</f>
        <v/>
      </c>
      <c r="S127" s="10" t="str">
        <f ca="1">IFERROR(INDEX(MAESTRO!S:S,_xludf.AGGREGATE(15,6,ROW(MAESTRO!$B$3:$B$1000)/((MAESTRO!$B$3:$B$1000="ASMAR DIRECCIÓN")*(UPPER(MAESTRO!$L$3:$L$1000)="CONFIRMADO")),ROWS($A$3:A127))),"")</f>
        <v/>
      </c>
      <c r="T127" s="10" t="str">
        <f ca="1">IFERROR(INDEX(MAESTRO!T:T,_xludf.AGGREGATE(15,6,ROW(MAESTRO!$B$3:$B$1000)/((MAESTRO!$B$3:$B$1000="ASMAR DIRECCIÓN")*(UPPER(MAESTRO!$L$3:$L$1000)="CONFIRMADO")),ROWS($A$3:A127))),"")</f>
        <v/>
      </c>
      <c r="U127" s="10" t="str">
        <f ca="1">IFERROR(INDEX(MAESTRO!U:U,_xludf.AGGREGATE(15,6,ROW(MAESTRO!$B$3:$B$1000)/((MAESTRO!$B$3:$B$1000="ASMAR DIRECCIÓN")*(UPPER(MAESTRO!$L$3:$L$1000)="CONFIRMADO")),ROWS($A$3:A127))),"")</f>
        <v/>
      </c>
      <c r="V127" s="10" t="str">
        <f ca="1">IFERROR(INDEX(MAESTRO!V:V,_xludf.AGGREGATE(15,6,ROW(MAESTRO!$B$3:$B$1000)/((MAESTRO!$B$3:$B$1000="ASMAR DIRECCIÓN")*(UPPER(MAESTRO!$L$3:$L$1000)="CONFIRMADO")),ROWS($A$3:A127))),"")</f>
        <v/>
      </c>
      <c r="W127" s="10" t="str">
        <f ca="1">IFERROR(INDEX(MAESTRO!W:W,_xludf.AGGREGATE(15,6,ROW(MAESTRO!$B$3:$B$1000)/((MAESTRO!$B$3:$B$1000="ASMAR DIRECCIÓN")*(UPPER(MAESTRO!$L$3:$L$1000)="CONFIRMADO")),ROWS($A$3:A127))),"")</f>
        <v/>
      </c>
      <c r="X127" s="10" t="str">
        <f ca="1">IFERROR(INDEX(MAESTRO!X:X,_xludf.AGGREGATE(15,6,ROW(MAESTRO!$B$3:$B$1000)/((MAESTRO!$B$3:$B$1000="ASMAR DIRECCIÓN")*(UPPER(MAESTRO!$L$3:$L$1000)="CONFIRMADO")),ROWS($A$3:A127))),"")</f>
        <v/>
      </c>
    </row>
    <row r="128" spans="1:24" ht="22.05" customHeight="1">
      <c r="A128" s="11" t="str">
        <f ca="1">IFERROR(INDEX(MAESTRO!A:A,_xludf.AGGREGATE(15,6,ROW(MAESTRO!$B$3:$B$1000)/((MAESTRO!$B$3:$B$1000="ASMAR DIRECCIÓN")*(UPPER(MAESTRO!$L$3:$L$1000)="CONFIRMADO")),ROWS($A$3:A128))),"")</f>
        <v/>
      </c>
      <c r="B128" s="11" t="str">
        <f ca="1">IFERROR(INDEX(MAESTRO!B:B,_xludf.AGGREGATE(15,6,ROW(MAESTRO!$B$3:$B$1000)/((MAESTRO!$B$3:$B$1000="ASMAR DIRECCIÓN")*(UPPER(MAESTRO!$L$3:$L$1000)="CONFIRMADO")),ROWS($A$3:A128))),"")</f>
        <v/>
      </c>
      <c r="C128" s="11" t="str">
        <f ca="1">IFERROR(INDEX(MAESTRO!C:C,_xludf.AGGREGATE(15,6,ROW(MAESTRO!$B$3:$B$1000)/((MAESTRO!$B$3:$B$1000="ASMAR DIRECCIÓN")*(UPPER(MAESTRO!$L$3:$L$1000)="CONFIRMADO")),ROWS($A$3:A128))),"")</f>
        <v/>
      </c>
      <c r="D128" s="11" t="str">
        <f ca="1">IFERROR(INDEX(MAESTRO!D:D,_xludf.AGGREGATE(15,6,ROW(MAESTRO!$B$3:$B$1000)/((MAESTRO!$B$3:$B$1000="ASMAR DIRECCIÓN")*(UPPER(MAESTRO!$L$3:$L$1000)="CONFIRMADO")),ROWS($A$3:A128))),"")</f>
        <v/>
      </c>
      <c r="E128" s="11" t="str">
        <f ca="1">IFERROR(INDEX(MAESTRO!E:E,_xludf.AGGREGATE(15,6,ROW(MAESTRO!$B$3:$B$1000)/((MAESTRO!$B$3:$B$1000="ASMAR DIRECCIÓN")*(UPPER(MAESTRO!$L$3:$L$1000)="CONFIRMADO")),ROWS($A$3:A128))),"")</f>
        <v/>
      </c>
      <c r="F128" s="11" t="str">
        <f ca="1">IFERROR(INDEX(MAESTRO!F:F,_xludf.AGGREGATE(15,6,ROW(MAESTRO!$B$3:$B$1000)/((MAESTRO!$B$3:$B$1000="ASMAR DIRECCIÓN")*(UPPER(MAESTRO!$L$3:$L$1000)="CONFIRMADO")),ROWS($A$3:A128))),"")</f>
        <v/>
      </c>
      <c r="G128" s="11" t="str">
        <f ca="1">IFERROR(INDEX(MAESTRO!G:G,_xludf.AGGREGATE(15,6,ROW(MAESTRO!$B$3:$B$1000)/((MAESTRO!$B$3:$B$1000="ASMAR DIRECCIÓN")*(UPPER(MAESTRO!$L$3:$L$1000)="CONFIRMADO")),ROWS($A$3:A128))),"")</f>
        <v/>
      </c>
      <c r="H128" s="11" t="str">
        <f ca="1">IFERROR(INDEX(MAESTRO!H:H,_xludf.AGGREGATE(15,6,ROW(MAESTRO!$B$3:$B$1000)/((MAESTRO!$B$3:$B$1000="ASMAR DIRECCIÓN")*(UPPER(MAESTRO!$L$3:$L$1000)="CONFIRMADO")),ROWS($A$3:A128))),"")</f>
        <v/>
      </c>
      <c r="I128" s="11" t="str">
        <f ca="1">IFERROR(INDEX(MAESTRO!I:I,_xludf.AGGREGATE(15,6,ROW(MAESTRO!$B$3:$B$1000)/((MAESTRO!$B$3:$B$1000="ASMAR DIRECCIÓN")*(UPPER(MAESTRO!$L$3:$L$1000)="CONFIRMADO")),ROWS($A$3:A128))),"")</f>
        <v/>
      </c>
      <c r="J128" s="11" t="str">
        <f ca="1">IFERROR(INDEX(MAESTRO!J:J,_xludf.AGGREGATE(15,6,ROW(MAESTRO!$B$3:$B$1000)/((MAESTRO!$B$3:$B$1000="ASMAR DIRECCIÓN")*(UPPER(MAESTRO!$L$3:$L$1000)="CONFIRMADO")),ROWS($A$3:A128))),"")</f>
        <v/>
      </c>
      <c r="K128" s="11" t="str">
        <f ca="1">IFERROR(INDEX(MAESTRO!K:K,_xludf.AGGREGATE(15,6,ROW(MAESTRO!$B$3:$B$1000)/((MAESTRO!$B$3:$B$1000="ASMAR DIRECCIÓN")*(UPPER(MAESTRO!$L$3:$L$1000)="CONFIRMADO")),ROWS($A$3:A128))),"")</f>
        <v/>
      </c>
      <c r="L128" s="11" t="str">
        <f ca="1">IFERROR(INDEX(MAESTRO!L:L,_xludf.AGGREGATE(15,6,ROW(MAESTRO!$B$3:$B$1000)/((MAESTRO!$B$3:$B$1000="ASMAR DIRECCIÓN")*(UPPER(MAESTRO!$L$3:$L$1000)="CONFIRMADO")),ROWS($A$3:A128))),"")</f>
        <v/>
      </c>
      <c r="M128" s="11" t="str">
        <f ca="1">IFERROR(INDEX(MAESTRO!M:M,_xludf.AGGREGATE(15,6,ROW(MAESTRO!$B$3:$B$1000)/((MAESTRO!$B$3:$B$1000="ASMAR DIRECCIÓN")*(UPPER(MAESTRO!$L$3:$L$1000)="CONFIRMADO")),ROWS($A$3:A128))),"")</f>
        <v/>
      </c>
      <c r="N128" s="11" t="str">
        <f ca="1">IFERROR(INDEX(MAESTRO!N:N,_xludf.AGGREGATE(15,6,ROW(MAESTRO!$B$3:$B$1000)/((MAESTRO!$B$3:$B$1000="ASMAR DIRECCIÓN")*(UPPER(MAESTRO!$L$3:$L$1000)="CONFIRMADO")),ROWS($A$3:A128))),"")</f>
        <v/>
      </c>
      <c r="O128" s="11" t="str">
        <f ca="1">IFERROR(INDEX(MAESTRO!O:O,_xludf.AGGREGATE(15,6,ROW(MAESTRO!$B$3:$B$1000)/((MAESTRO!$B$3:$B$1000="ASMAR DIRECCIÓN")*(UPPER(MAESTRO!$L$3:$L$1000)="CONFIRMADO")),ROWS($A$3:A128))),"")</f>
        <v/>
      </c>
      <c r="P128" s="11" t="str">
        <f ca="1">IFERROR(INDEX(MAESTRO!P:P,_xludf.AGGREGATE(15,6,ROW(MAESTRO!$B$3:$B$1000)/((MAESTRO!$B$3:$B$1000="ASMAR DIRECCIÓN")*(UPPER(MAESTRO!$L$3:$L$1000)="CONFIRMADO")),ROWS($A$3:A128))),"")</f>
        <v/>
      </c>
      <c r="Q128" s="11" t="str">
        <f ca="1">IFERROR(INDEX(MAESTRO!Q:Q,_xludf.AGGREGATE(15,6,ROW(MAESTRO!$B$3:$B$1000)/((MAESTRO!$B$3:$B$1000="ASMAR DIRECCIÓN")*(UPPER(MAESTRO!$L$3:$L$1000)="CONFIRMADO")),ROWS($A$3:A128))),"")</f>
        <v/>
      </c>
      <c r="R128" s="11" t="str">
        <f ca="1">IFERROR(INDEX(MAESTRO!R:R,_xludf.AGGREGATE(15,6,ROW(MAESTRO!$B$3:$B$1000)/((MAESTRO!$B$3:$B$1000="ASMAR DIRECCIÓN")*(UPPER(MAESTRO!$L$3:$L$1000)="CONFIRMADO")),ROWS($A$3:A128))),"")</f>
        <v/>
      </c>
      <c r="S128" s="11" t="str">
        <f ca="1">IFERROR(INDEX(MAESTRO!S:S,_xludf.AGGREGATE(15,6,ROW(MAESTRO!$B$3:$B$1000)/((MAESTRO!$B$3:$B$1000="ASMAR DIRECCIÓN")*(UPPER(MAESTRO!$L$3:$L$1000)="CONFIRMADO")),ROWS($A$3:A128))),"")</f>
        <v/>
      </c>
      <c r="T128" s="11" t="str">
        <f ca="1">IFERROR(INDEX(MAESTRO!T:T,_xludf.AGGREGATE(15,6,ROW(MAESTRO!$B$3:$B$1000)/((MAESTRO!$B$3:$B$1000="ASMAR DIRECCIÓN")*(UPPER(MAESTRO!$L$3:$L$1000)="CONFIRMADO")),ROWS($A$3:A128))),"")</f>
        <v/>
      </c>
      <c r="U128" s="11" t="str">
        <f ca="1">IFERROR(INDEX(MAESTRO!U:U,_xludf.AGGREGATE(15,6,ROW(MAESTRO!$B$3:$B$1000)/((MAESTRO!$B$3:$B$1000="ASMAR DIRECCIÓN")*(UPPER(MAESTRO!$L$3:$L$1000)="CONFIRMADO")),ROWS($A$3:A128))),"")</f>
        <v/>
      </c>
      <c r="V128" s="11" t="str">
        <f ca="1">IFERROR(INDEX(MAESTRO!V:V,_xludf.AGGREGATE(15,6,ROW(MAESTRO!$B$3:$B$1000)/((MAESTRO!$B$3:$B$1000="ASMAR DIRECCIÓN")*(UPPER(MAESTRO!$L$3:$L$1000)="CONFIRMADO")),ROWS($A$3:A128))),"")</f>
        <v/>
      </c>
      <c r="W128" s="11" t="str">
        <f ca="1">IFERROR(INDEX(MAESTRO!W:W,_xludf.AGGREGATE(15,6,ROW(MAESTRO!$B$3:$B$1000)/((MAESTRO!$B$3:$B$1000="ASMAR DIRECCIÓN")*(UPPER(MAESTRO!$L$3:$L$1000)="CONFIRMADO")),ROWS($A$3:A128))),"")</f>
        <v/>
      </c>
      <c r="X128" s="11" t="str">
        <f ca="1">IFERROR(INDEX(MAESTRO!X:X,_xludf.AGGREGATE(15,6,ROW(MAESTRO!$B$3:$B$1000)/((MAESTRO!$B$3:$B$1000="ASMAR DIRECCIÓN")*(UPPER(MAESTRO!$L$3:$L$1000)="CONFIRMADO")),ROWS($A$3:A128))),"")</f>
        <v/>
      </c>
    </row>
    <row r="129" spans="1:24" ht="22.05" customHeight="1">
      <c r="A129" s="10" t="str">
        <f ca="1">IFERROR(INDEX(MAESTRO!A:A,_xludf.AGGREGATE(15,6,ROW(MAESTRO!$B$3:$B$1000)/((MAESTRO!$B$3:$B$1000="ASMAR DIRECCIÓN")*(UPPER(MAESTRO!$L$3:$L$1000)="CONFIRMADO")),ROWS($A$3:A129))),"")</f>
        <v/>
      </c>
      <c r="B129" s="10" t="str">
        <f ca="1">IFERROR(INDEX(MAESTRO!B:B,_xludf.AGGREGATE(15,6,ROW(MAESTRO!$B$3:$B$1000)/((MAESTRO!$B$3:$B$1000="ASMAR DIRECCIÓN")*(UPPER(MAESTRO!$L$3:$L$1000)="CONFIRMADO")),ROWS($A$3:A129))),"")</f>
        <v/>
      </c>
      <c r="C129" s="10" t="str">
        <f ca="1">IFERROR(INDEX(MAESTRO!C:C,_xludf.AGGREGATE(15,6,ROW(MAESTRO!$B$3:$B$1000)/((MAESTRO!$B$3:$B$1000="ASMAR DIRECCIÓN")*(UPPER(MAESTRO!$L$3:$L$1000)="CONFIRMADO")),ROWS($A$3:A129))),"")</f>
        <v/>
      </c>
      <c r="D129" s="10" t="str">
        <f ca="1">IFERROR(INDEX(MAESTRO!D:D,_xludf.AGGREGATE(15,6,ROW(MAESTRO!$B$3:$B$1000)/((MAESTRO!$B$3:$B$1000="ASMAR DIRECCIÓN")*(UPPER(MAESTRO!$L$3:$L$1000)="CONFIRMADO")),ROWS($A$3:A129))),"")</f>
        <v/>
      </c>
      <c r="E129" s="10" t="str">
        <f ca="1">IFERROR(INDEX(MAESTRO!E:E,_xludf.AGGREGATE(15,6,ROW(MAESTRO!$B$3:$B$1000)/((MAESTRO!$B$3:$B$1000="ASMAR DIRECCIÓN")*(UPPER(MAESTRO!$L$3:$L$1000)="CONFIRMADO")),ROWS($A$3:A129))),"")</f>
        <v/>
      </c>
      <c r="F129" s="10" t="str">
        <f ca="1">IFERROR(INDEX(MAESTRO!F:F,_xludf.AGGREGATE(15,6,ROW(MAESTRO!$B$3:$B$1000)/((MAESTRO!$B$3:$B$1000="ASMAR DIRECCIÓN")*(UPPER(MAESTRO!$L$3:$L$1000)="CONFIRMADO")),ROWS($A$3:A129))),"")</f>
        <v/>
      </c>
      <c r="G129" s="10" t="str">
        <f ca="1">IFERROR(INDEX(MAESTRO!G:G,_xludf.AGGREGATE(15,6,ROW(MAESTRO!$B$3:$B$1000)/((MAESTRO!$B$3:$B$1000="ASMAR DIRECCIÓN")*(UPPER(MAESTRO!$L$3:$L$1000)="CONFIRMADO")),ROWS($A$3:A129))),"")</f>
        <v/>
      </c>
      <c r="H129" s="10" t="str">
        <f ca="1">IFERROR(INDEX(MAESTRO!H:H,_xludf.AGGREGATE(15,6,ROW(MAESTRO!$B$3:$B$1000)/((MAESTRO!$B$3:$B$1000="ASMAR DIRECCIÓN")*(UPPER(MAESTRO!$L$3:$L$1000)="CONFIRMADO")),ROWS($A$3:A129))),"")</f>
        <v/>
      </c>
      <c r="I129" s="10" t="str">
        <f ca="1">IFERROR(INDEX(MAESTRO!I:I,_xludf.AGGREGATE(15,6,ROW(MAESTRO!$B$3:$B$1000)/((MAESTRO!$B$3:$B$1000="ASMAR DIRECCIÓN")*(UPPER(MAESTRO!$L$3:$L$1000)="CONFIRMADO")),ROWS($A$3:A129))),"")</f>
        <v/>
      </c>
      <c r="J129" s="10" t="str">
        <f ca="1">IFERROR(INDEX(MAESTRO!J:J,_xludf.AGGREGATE(15,6,ROW(MAESTRO!$B$3:$B$1000)/((MAESTRO!$B$3:$B$1000="ASMAR DIRECCIÓN")*(UPPER(MAESTRO!$L$3:$L$1000)="CONFIRMADO")),ROWS($A$3:A129))),"")</f>
        <v/>
      </c>
      <c r="K129" s="10" t="str">
        <f ca="1">IFERROR(INDEX(MAESTRO!K:K,_xludf.AGGREGATE(15,6,ROW(MAESTRO!$B$3:$B$1000)/((MAESTRO!$B$3:$B$1000="ASMAR DIRECCIÓN")*(UPPER(MAESTRO!$L$3:$L$1000)="CONFIRMADO")),ROWS($A$3:A129))),"")</f>
        <v/>
      </c>
      <c r="L129" s="10" t="str">
        <f ca="1">IFERROR(INDEX(MAESTRO!L:L,_xludf.AGGREGATE(15,6,ROW(MAESTRO!$B$3:$B$1000)/((MAESTRO!$B$3:$B$1000="ASMAR DIRECCIÓN")*(UPPER(MAESTRO!$L$3:$L$1000)="CONFIRMADO")),ROWS($A$3:A129))),"")</f>
        <v/>
      </c>
      <c r="M129" s="10" t="str">
        <f ca="1">IFERROR(INDEX(MAESTRO!M:M,_xludf.AGGREGATE(15,6,ROW(MAESTRO!$B$3:$B$1000)/((MAESTRO!$B$3:$B$1000="ASMAR DIRECCIÓN")*(UPPER(MAESTRO!$L$3:$L$1000)="CONFIRMADO")),ROWS($A$3:A129))),"")</f>
        <v/>
      </c>
      <c r="N129" s="10" t="str">
        <f ca="1">IFERROR(INDEX(MAESTRO!N:N,_xludf.AGGREGATE(15,6,ROW(MAESTRO!$B$3:$B$1000)/((MAESTRO!$B$3:$B$1000="ASMAR DIRECCIÓN")*(UPPER(MAESTRO!$L$3:$L$1000)="CONFIRMADO")),ROWS($A$3:A129))),"")</f>
        <v/>
      </c>
      <c r="O129" s="10" t="str">
        <f ca="1">IFERROR(INDEX(MAESTRO!O:O,_xludf.AGGREGATE(15,6,ROW(MAESTRO!$B$3:$B$1000)/((MAESTRO!$B$3:$B$1000="ASMAR DIRECCIÓN")*(UPPER(MAESTRO!$L$3:$L$1000)="CONFIRMADO")),ROWS($A$3:A129))),"")</f>
        <v/>
      </c>
      <c r="P129" s="10" t="str">
        <f ca="1">IFERROR(INDEX(MAESTRO!P:P,_xludf.AGGREGATE(15,6,ROW(MAESTRO!$B$3:$B$1000)/((MAESTRO!$B$3:$B$1000="ASMAR DIRECCIÓN")*(UPPER(MAESTRO!$L$3:$L$1000)="CONFIRMADO")),ROWS($A$3:A129))),"")</f>
        <v/>
      </c>
      <c r="Q129" s="10" t="str">
        <f ca="1">IFERROR(INDEX(MAESTRO!Q:Q,_xludf.AGGREGATE(15,6,ROW(MAESTRO!$B$3:$B$1000)/((MAESTRO!$B$3:$B$1000="ASMAR DIRECCIÓN")*(UPPER(MAESTRO!$L$3:$L$1000)="CONFIRMADO")),ROWS($A$3:A129))),"")</f>
        <v/>
      </c>
      <c r="R129" s="10" t="str">
        <f ca="1">IFERROR(INDEX(MAESTRO!R:R,_xludf.AGGREGATE(15,6,ROW(MAESTRO!$B$3:$B$1000)/((MAESTRO!$B$3:$B$1000="ASMAR DIRECCIÓN")*(UPPER(MAESTRO!$L$3:$L$1000)="CONFIRMADO")),ROWS($A$3:A129))),"")</f>
        <v/>
      </c>
      <c r="S129" s="10" t="str">
        <f ca="1">IFERROR(INDEX(MAESTRO!S:S,_xludf.AGGREGATE(15,6,ROW(MAESTRO!$B$3:$B$1000)/((MAESTRO!$B$3:$B$1000="ASMAR DIRECCIÓN")*(UPPER(MAESTRO!$L$3:$L$1000)="CONFIRMADO")),ROWS($A$3:A129))),"")</f>
        <v/>
      </c>
      <c r="T129" s="10" t="str">
        <f ca="1">IFERROR(INDEX(MAESTRO!T:T,_xludf.AGGREGATE(15,6,ROW(MAESTRO!$B$3:$B$1000)/((MAESTRO!$B$3:$B$1000="ASMAR DIRECCIÓN")*(UPPER(MAESTRO!$L$3:$L$1000)="CONFIRMADO")),ROWS($A$3:A129))),"")</f>
        <v/>
      </c>
      <c r="U129" s="10" t="str">
        <f ca="1">IFERROR(INDEX(MAESTRO!U:U,_xludf.AGGREGATE(15,6,ROW(MAESTRO!$B$3:$B$1000)/((MAESTRO!$B$3:$B$1000="ASMAR DIRECCIÓN")*(UPPER(MAESTRO!$L$3:$L$1000)="CONFIRMADO")),ROWS($A$3:A129))),"")</f>
        <v/>
      </c>
      <c r="V129" s="10" t="str">
        <f ca="1">IFERROR(INDEX(MAESTRO!V:V,_xludf.AGGREGATE(15,6,ROW(MAESTRO!$B$3:$B$1000)/((MAESTRO!$B$3:$B$1000="ASMAR DIRECCIÓN")*(UPPER(MAESTRO!$L$3:$L$1000)="CONFIRMADO")),ROWS($A$3:A129))),"")</f>
        <v/>
      </c>
      <c r="W129" s="10" t="str">
        <f ca="1">IFERROR(INDEX(MAESTRO!W:W,_xludf.AGGREGATE(15,6,ROW(MAESTRO!$B$3:$B$1000)/((MAESTRO!$B$3:$B$1000="ASMAR DIRECCIÓN")*(UPPER(MAESTRO!$L$3:$L$1000)="CONFIRMADO")),ROWS($A$3:A129))),"")</f>
        <v/>
      </c>
      <c r="X129" s="10" t="str">
        <f ca="1">IFERROR(INDEX(MAESTRO!X:X,_xludf.AGGREGATE(15,6,ROW(MAESTRO!$B$3:$B$1000)/((MAESTRO!$B$3:$B$1000="ASMAR DIRECCIÓN")*(UPPER(MAESTRO!$L$3:$L$1000)="CONFIRMADO")),ROWS($A$3:A129))),"")</f>
        <v/>
      </c>
    </row>
    <row r="130" spans="1:24" ht="22.05" customHeight="1">
      <c r="A130" s="11" t="str">
        <f ca="1">IFERROR(INDEX(MAESTRO!A:A,_xludf.AGGREGATE(15,6,ROW(MAESTRO!$B$3:$B$1000)/((MAESTRO!$B$3:$B$1000="ASMAR DIRECCIÓN")*(UPPER(MAESTRO!$L$3:$L$1000)="CONFIRMADO")),ROWS($A$3:A130))),"")</f>
        <v/>
      </c>
      <c r="B130" s="11" t="str">
        <f ca="1">IFERROR(INDEX(MAESTRO!B:B,_xludf.AGGREGATE(15,6,ROW(MAESTRO!$B$3:$B$1000)/((MAESTRO!$B$3:$B$1000="ASMAR DIRECCIÓN")*(UPPER(MAESTRO!$L$3:$L$1000)="CONFIRMADO")),ROWS($A$3:A130))),"")</f>
        <v/>
      </c>
      <c r="C130" s="11" t="str">
        <f ca="1">IFERROR(INDEX(MAESTRO!C:C,_xludf.AGGREGATE(15,6,ROW(MAESTRO!$B$3:$B$1000)/((MAESTRO!$B$3:$B$1000="ASMAR DIRECCIÓN")*(UPPER(MAESTRO!$L$3:$L$1000)="CONFIRMADO")),ROWS($A$3:A130))),"")</f>
        <v/>
      </c>
      <c r="D130" s="11" t="str">
        <f ca="1">IFERROR(INDEX(MAESTRO!D:D,_xludf.AGGREGATE(15,6,ROW(MAESTRO!$B$3:$B$1000)/((MAESTRO!$B$3:$B$1000="ASMAR DIRECCIÓN")*(UPPER(MAESTRO!$L$3:$L$1000)="CONFIRMADO")),ROWS($A$3:A130))),"")</f>
        <v/>
      </c>
      <c r="E130" s="11" t="str">
        <f ca="1">IFERROR(INDEX(MAESTRO!E:E,_xludf.AGGREGATE(15,6,ROW(MAESTRO!$B$3:$B$1000)/((MAESTRO!$B$3:$B$1000="ASMAR DIRECCIÓN")*(UPPER(MAESTRO!$L$3:$L$1000)="CONFIRMADO")),ROWS($A$3:A130))),"")</f>
        <v/>
      </c>
      <c r="F130" s="11" t="str">
        <f ca="1">IFERROR(INDEX(MAESTRO!F:F,_xludf.AGGREGATE(15,6,ROW(MAESTRO!$B$3:$B$1000)/((MAESTRO!$B$3:$B$1000="ASMAR DIRECCIÓN")*(UPPER(MAESTRO!$L$3:$L$1000)="CONFIRMADO")),ROWS($A$3:A130))),"")</f>
        <v/>
      </c>
      <c r="G130" s="11" t="str">
        <f ca="1">IFERROR(INDEX(MAESTRO!G:G,_xludf.AGGREGATE(15,6,ROW(MAESTRO!$B$3:$B$1000)/((MAESTRO!$B$3:$B$1000="ASMAR DIRECCIÓN")*(UPPER(MAESTRO!$L$3:$L$1000)="CONFIRMADO")),ROWS($A$3:A130))),"")</f>
        <v/>
      </c>
      <c r="H130" s="11" t="str">
        <f ca="1">IFERROR(INDEX(MAESTRO!H:H,_xludf.AGGREGATE(15,6,ROW(MAESTRO!$B$3:$B$1000)/((MAESTRO!$B$3:$B$1000="ASMAR DIRECCIÓN")*(UPPER(MAESTRO!$L$3:$L$1000)="CONFIRMADO")),ROWS($A$3:A130))),"")</f>
        <v/>
      </c>
      <c r="I130" s="11" t="str">
        <f ca="1">IFERROR(INDEX(MAESTRO!I:I,_xludf.AGGREGATE(15,6,ROW(MAESTRO!$B$3:$B$1000)/((MAESTRO!$B$3:$B$1000="ASMAR DIRECCIÓN")*(UPPER(MAESTRO!$L$3:$L$1000)="CONFIRMADO")),ROWS($A$3:A130))),"")</f>
        <v/>
      </c>
      <c r="J130" s="11" t="str">
        <f ca="1">IFERROR(INDEX(MAESTRO!J:J,_xludf.AGGREGATE(15,6,ROW(MAESTRO!$B$3:$B$1000)/((MAESTRO!$B$3:$B$1000="ASMAR DIRECCIÓN")*(UPPER(MAESTRO!$L$3:$L$1000)="CONFIRMADO")),ROWS($A$3:A130))),"")</f>
        <v/>
      </c>
      <c r="K130" s="11" t="str">
        <f ca="1">IFERROR(INDEX(MAESTRO!K:K,_xludf.AGGREGATE(15,6,ROW(MAESTRO!$B$3:$B$1000)/((MAESTRO!$B$3:$B$1000="ASMAR DIRECCIÓN")*(UPPER(MAESTRO!$L$3:$L$1000)="CONFIRMADO")),ROWS($A$3:A130))),"")</f>
        <v/>
      </c>
      <c r="L130" s="11" t="str">
        <f ca="1">IFERROR(INDEX(MAESTRO!L:L,_xludf.AGGREGATE(15,6,ROW(MAESTRO!$B$3:$B$1000)/((MAESTRO!$B$3:$B$1000="ASMAR DIRECCIÓN")*(UPPER(MAESTRO!$L$3:$L$1000)="CONFIRMADO")),ROWS($A$3:A130))),"")</f>
        <v/>
      </c>
      <c r="M130" s="11" t="str">
        <f ca="1">IFERROR(INDEX(MAESTRO!M:M,_xludf.AGGREGATE(15,6,ROW(MAESTRO!$B$3:$B$1000)/((MAESTRO!$B$3:$B$1000="ASMAR DIRECCIÓN")*(UPPER(MAESTRO!$L$3:$L$1000)="CONFIRMADO")),ROWS($A$3:A130))),"")</f>
        <v/>
      </c>
      <c r="N130" s="11" t="str">
        <f ca="1">IFERROR(INDEX(MAESTRO!N:N,_xludf.AGGREGATE(15,6,ROW(MAESTRO!$B$3:$B$1000)/((MAESTRO!$B$3:$B$1000="ASMAR DIRECCIÓN")*(UPPER(MAESTRO!$L$3:$L$1000)="CONFIRMADO")),ROWS($A$3:A130))),"")</f>
        <v/>
      </c>
      <c r="O130" s="11" t="str">
        <f ca="1">IFERROR(INDEX(MAESTRO!O:O,_xludf.AGGREGATE(15,6,ROW(MAESTRO!$B$3:$B$1000)/((MAESTRO!$B$3:$B$1000="ASMAR DIRECCIÓN")*(UPPER(MAESTRO!$L$3:$L$1000)="CONFIRMADO")),ROWS($A$3:A130))),"")</f>
        <v/>
      </c>
      <c r="P130" s="11" t="str">
        <f ca="1">IFERROR(INDEX(MAESTRO!P:P,_xludf.AGGREGATE(15,6,ROW(MAESTRO!$B$3:$B$1000)/((MAESTRO!$B$3:$B$1000="ASMAR DIRECCIÓN")*(UPPER(MAESTRO!$L$3:$L$1000)="CONFIRMADO")),ROWS($A$3:A130))),"")</f>
        <v/>
      </c>
      <c r="Q130" s="11" t="str">
        <f ca="1">IFERROR(INDEX(MAESTRO!Q:Q,_xludf.AGGREGATE(15,6,ROW(MAESTRO!$B$3:$B$1000)/((MAESTRO!$B$3:$B$1000="ASMAR DIRECCIÓN")*(UPPER(MAESTRO!$L$3:$L$1000)="CONFIRMADO")),ROWS($A$3:A130))),"")</f>
        <v/>
      </c>
      <c r="R130" s="11" t="str">
        <f ca="1">IFERROR(INDEX(MAESTRO!R:R,_xludf.AGGREGATE(15,6,ROW(MAESTRO!$B$3:$B$1000)/((MAESTRO!$B$3:$B$1000="ASMAR DIRECCIÓN")*(UPPER(MAESTRO!$L$3:$L$1000)="CONFIRMADO")),ROWS($A$3:A130))),"")</f>
        <v/>
      </c>
      <c r="S130" s="11" t="str">
        <f ca="1">IFERROR(INDEX(MAESTRO!S:S,_xludf.AGGREGATE(15,6,ROW(MAESTRO!$B$3:$B$1000)/((MAESTRO!$B$3:$B$1000="ASMAR DIRECCIÓN")*(UPPER(MAESTRO!$L$3:$L$1000)="CONFIRMADO")),ROWS($A$3:A130))),"")</f>
        <v/>
      </c>
      <c r="T130" s="11" t="str">
        <f ca="1">IFERROR(INDEX(MAESTRO!T:T,_xludf.AGGREGATE(15,6,ROW(MAESTRO!$B$3:$B$1000)/((MAESTRO!$B$3:$B$1000="ASMAR DIRECCIÓN")*(UPPER(MAESTRO!$L$3:$L$1000)="CONFIRMADO")),ROWS($A$3:A130))),"")</f>
        <v/>
      </c>
      <c r="U130" s="11" t="str">
        <f ca="1">IFERROR(INDEX(MAESTRO!U:U,_xludf.AGGREGATE(15,6,ROW(MAESTRO!$B$3:$B$1000)/((MAESTRO!$B$3:$B$1000="ASMAR DIRECCIÓN")*(UPPER(MAESTRO!$L$3:$L$1000)="CONFIRMADO")),ROWS($A$3:A130))),"")</f>
        <v/>
      </c>
      <c r="V130" s="11" t="str">
        <f ca="1">IFERROR(INDEX(MAESTRO!V:V,_xludf.AGGREGATE(15,6,ROW(MAESTRO!$B$3:$B$1000)/((MAESTRO!$B$3:$B$1000="ASMAR DIRECCIÓN")*(UPPER(MAESTRO!$L$3:$L$1000)="CONFIRMADO")),ROWS($A$3:A130))),"")</f>
        <v/>
      </c>
      <c r="W130" s="11" t="str">
        <f ca="1">IFERROR(INDEX(MAESTRO!W:W,_xludf.AGGREGATE(15,6,ROW(MAESTRO!$B$3:$B$1000)/((MAESTRO!$B$3:$B$1000="ASMAR DIRECCIÓN")*(UPPER(MAESTRO!$L$3:$L$1000)="CONFIRMADO")),ROWS($A$3:A130))),"")</f>
        <v/>
      </c>
      <c r="X130" s="11" t="str">
        <f ca="1">IFERROR(INDEX(MAESTRO!X:X,_xludf.AGGREGATE(15,6,ROW(MAESTRO!$B$3:$B$1000)/((MAESTRO!$B$3:$B$1000="ASMAR DIRECCIÓN")*(UPPER(MAESTRO!$L$3:$L$1000)="CONFIRMADO")),ROWS($A$3:A130))),"")</f>
        <v/>
      </c>
    </row>
    <row r="131" spans="1:24" ht="22.05" customHeight="1">
      <c r="A131" s="10" t="str">
        <f ca="1">IFERROR(INDEX(MAESTRO!A:A,_xludf.AGGREGATE(15,6,ROW(MAESTRO!$B$3:$B$1000)/((MAESTRO!$B$3:$B$1000="ASMAR DIRECCIÓN")*(UPPER(MAESTRO!$L$3:$L$1000)="CONFIRMADO")),ROWS($A$3:A131))),"")</f>
        <v/>
      </c>
      <c r="B131" s="10" t="str">
        <f ca="1">IFERROR(INDEX(MAESTRO!B:B,_xludf.AGGREGATE(15,6,ROW(MAESTRO!$B$3:$B$1000)/((MAESTRO!$B$3:$B$1000="ASMAR DIRECCIÓN")*(UPPER(MAESTRO!$L$3:$L$1000)="CONFIRMADO")),ROWS($A$3:A131))),"")</f>
        <v/>
      </c>
      <c r="C131" s="10" t="str">
        <f ca="1">IFERROR(INDEX(MAESTRO!C:C,_xludf.AGGREGATE(15,6,ROW(MAESTRO!$B$3:$B$1000)/((MAESTRO!$B$3:$B$1000="ASMAR DIRECCIÓN")*(UPPER(MAESTRO!$L$3:$L$1000)="CONFIRMADO")),ROWS($A$3:A131))),"")</f>
        <v/>
      </c>
      <c r="D131" s="10" t="str">
        <f ca="1">IFERROR(INDEX(MAESTRO!D:D,_xludf.AGGREGATE(15,6,ROW(MAESTRO!$B$3:$B$1000)/((MAESTRO!$B$3:$B$1000="ASMAR DIRECCIÓN")*(UPPER(MAESTRO!$L$3:$L$1000)="CONFIRMADO")),ROWS($A$3:A131))),"")</f>
        <v/>
      </c>
      <c r="E131" s="10" t="str">
        <f ca="1">IFERROR(INDEX(MAESTRO!E:E,_xludf.AGGREGATE(15,6,ROW(MAESTRO!$B$3:$B$1000)/((MAESTRO!$B$3:$B$1000="ASMAR DIRECCIÓN")*(UPPER(MAESTRO!$L$3:$L$1000)="CONFIRMADO")),ROWS($A$3:A131))),"")</f>
        <v/>
      </c>
      <c r="F131" s="10" t="str">
        <f ca="1">IFERROR(INDEX(MAESTRO!F:F,_xludf.AGGREGATE(15,6,ROW(MAESTRO!$B$3:$B$1000)/((MAESTRO!$B$3:$B$1000="ASMAR DIRECCIÓN")*(UPPER(MAESTRO!$L$3:$L$1000)="CONFIRMADO")),ROWS($A$3:A131))),"")</f>
        <v/>
      </c>
      <c r="G131" s="10" t="str">
        <f ca="1">IFERROR(INDEX(MAESTRO!G:G,_xludf.AGGREGATE(15,6,ROW(MAESTRO!$B$3:$B$1000)/((MAESTRO!$B$3:$B$1000="ASMAR DIRECCIÓN")*(UPPER(MAESTRO!$L$3:$L$1000)="CONFIRMADO")),ROWS($A$3:A131))),"")</f>
        <v/>
      </c>
      <c r="H131" s="10" t="str">
        <f ca="1">IFERROR(INDEX(MAESTRO!H:H,_xludf.AGGREGATE(15,6,ROW(MAESTRO!$B$3:$B$1000)/((MAESTRO!$B$3:$B$1000="ASMAR DIRECCIÓN")*(UPPER(MAESTRO!$L$3:$L$1000)="CONFIRMADO")),ROWS($A$3:A131))),"")</f>
        <v/>
      </c>
      <c r="I131" s="10" t="str">
        <f ca="1">IFERROR(INDEX(MAESTRO!I:I,_xludf.AGGREGATE(15,6,ROW(MAESTRO!$B$3:$B$1000)/((MAESTRO!$B$3:$B$1000="ASMAR DIRECCIÓN")*(UPPER(MAESTRO!$L$3:$L$1000)="CONFIRMADO")),ROWS($A$3:A131))),"")</f>
        <v/>
      </c>
      <c r="J131" s="10" t="str">
        <f ca="1">IFERROR(INDEX(MAESTRO!J:J,_xludf.AGGREGATE(15,6,ROW(MAESTRO!$B$3:$B$1000)/((MAESTRO!$B$3:$B$1000="ASMAR DIRECCIÓN")*(UPPER(MAESTRO!$L$3:$L$1000)="CONFIRMADO")),ROWS($A$3:A131))),"")</f>
        <v/>
      </c>
      <c r="K131" s="10" t="str">
        <f ca="1">IFERROR(INDEX(MAESTRO!K:K,_xludf.AGGREGATE(15,6,ROW(MAESTRO!$B$3:$B$1000)/((MAESTRO!$B$3:$B$1000="ASMAR DIRECCIÓN")*(UPPER(MAESTRO!$L$3:$L$1000)="CONFIRMADO")),ROWS($A$3:A131))),"")</f>
        <v/>
      </c>
      <c r="L131" s="10" t="str">
        <f ca="1">IFERROR(INDEX(MAESTRO!L:L,_xludf.AGGREGATE(15,6,ROW(MAESTRO!$B$3:$B$1000)/((MAESTRO!$B$3:$B$1000="ASMAR DIRECCIÓN")*(UPPER(MAESTRO!$L$3:$L$1000)="CONFIRMADO")),ROWS($A$3:A131))),"")</f>
        <v/>
      </c>
      <c r="M131" s="10" t="str">
        <f ca="1">IFERROR(INDEX(MAESTRO!M:M,_xludf.AGGREGATE(15,6,ROW(MAESTRO!$B$3:$B$1000)/((MAESTRO!$B$3:$B$1000="ASMAR DIRECCIÓN")*(UPPER(MAESTRO!$L$3:$L$1000)="CONFIRMADO")),ROWS($A$3:A131))),"")</f>
        <v/>
      </c>
      <c r="N131" s="10" t="str">
        <f ca="1">IFERROR(INDEX(MAESTRO!N:N,_xludf.AGGREGATE(15,6,ROW(MAESTRO!$B$3:$B$1000)/((MAESTRO!$B$3:$B$1000="ASMAR DIRECCIÓN")*(UPPER(MAESTRO!$L$3:$L$1000)="CONFIRMADO")),ROWS($A$3:A131))),"")</f>
        <v/>
      </c>
      <c r="O131" s="10" t="str">
        <f ca="1">IFERROR(INDEX(MAESTRO!O:O,_xludf.AGGREGATE(15,6,ROW(MAESTRO!$B$3:$B$1000)/((MAESTRO!$B$3:$B$1000="ASMAR DIRECCIÓN")*(UPPER(MAESTRO!$L$3:$L$1000)="CONFIRMADO")),ROWS($A$3:A131))),"")</f>
        <v/>
      </c>
      <c r="P131" s="10" t="str">
        <f ca="1">IFERROR(INDEX(MAESTRO!P:P,_xludf.AGGREGATE(15,6,ROW(MAESTRO!$B$3:$B$1000)/((MAESTRO!$B$3:$B$1000="ASMAR DIRECCIÓN")*(UPPER(MAESTRO!$L$3:$L$1000)="CONFIRMADO")),ROWS($A$3:A131))),"")</f>
        <v/>
      </c>
      <c r="Q131" s="10" t="str">
        <f ca="1">IFERROR(INDEX(MAESTRO!Q:Q,_xludf.AGGREGATE(15,6,ROW(MAESTRO!$B$3:$B$1000)/((MAESTRO!$B$3:$B$1000="ASMAR DIRECCIÓN")*(UPPER(MAESTRO!$L$3:$L$1000)="CONFIRMADO")),ROWS($A$3:A131))),"")</f>
        <v/>
      </c>
      <c r="R131" s="10" t="str">
        <f ca="1">IFERROR(INDEX(MAESTRO!R:R,_xludf.AGGREGATE(15,6,ROW(MAESTRO!$B$3:$B$1000)/((MAESTRO!$B$3:$B$1000="ASMAR DIRECCIÓN")*(UPPER(MAESTRO!$L$3:$L$1000)="CONFIRMADO")),ROWS($A$3:A131))),"")</f>
        <v/>
      </c>
      <c r="S131" s="10" t="str">
        <f ca="1">IFERROR(INDEX(MAESTRO!S:S,_xludf.AGGREGATE(15,6,ROW(MAESTRO!$B$3:$B$1000)/((MAESTRO!$B$3:$B$1000="ASMAR DIRECCIÓN")*(UPPER(MAESTRO!$L$3:$L$1000)="CONFIRMADO")),ROWS($A$3:A131))),"")</f>
        <v/>
      </c>
      <c r="T131" s="10" t="str">
        <f ca="1">IFERROR(INDEX(MAESTRO!T:T,_xludf.AGGREGATE(15,6,ROW(MAESTRO!$B$3:$B$1000)/((MAESTRO!$B$3:$B$1000="ASMAR DIRECCIÓN")*(UPPER(MAESTRO!$L$3:$L$1000)="CONFIRMADO")),ROWS($A$3:A131))),"")</f>
        <v/>
      </c>
      <c r="U131" s="10" t="str">
        <f ca="1">IFERROR(INDEX(MAESTRO!U:U,_xludf.AGGREGATE(15,6,ROW(MAESTRO!$B$3:$B$1000)/((MAESTRO!$B$3:$B$1000="ASMAR DIRECCIÓN")*(UPPER(MAESTRO!$L$3:$L$1000)="CONFIRMADO")),ROWS($A$3:A131))),"")</f>
        <v/>
      </c>
      <c r="V131" s="10" t="str">
        <f ca="1">IFERROR(INDEX(MAESTRO!V:V,_xludf.AGGREGATE(15,6,ROW(MAESTRO!$B$3:$B$1000)/((MAESTRO!$B$3:$B$1000="ASMAR DIRECCIÓN")*(UPPER(MAESTRO!$L$3:$L$1000)="CONFIRMADO")),ROWS($A$3:A131))),"")</f>
        <v/>
      </c>
      <c r="W131" s="10" t="str">
        <f ca="1">IFERROR(INDEX(MAESTRO!W:W,_xludf.AGGREGATE(15,6,ROW(MAESTRO!$B$3:$B$1000)/((MAESTRO!$B$3:$B$1000="ASMAR DIRECCIÓN")*(UPPER(MAESTRO!$L$3:$L$1000)="CONFIRMADO")),ROWS($A$3:A131))),"")</f>
        <v/>
      </c>
      <c r="X131" s="10" t="str">
        <f ca="1">IFERROR(INDEX(MAESTRO!X:X,_xludf.AGGREGATE(15,6,ROW(MAESTRO!$B$3:$B$1000)/((MAESTRO!$B$3:$B$1000="ASMAR DIRECCIÓN")*(UPPER(MAESTRO!$L$3:$L$1000)="CONFIRMADO")),ROWS($A$3:A131))),"")</f>
        <v/>
      </c>
    </row>
    <row r="132" spans="1:24" ht="22.05" customHeight="1">
      <c r="A132" s="11" t="str">
        <f ca="1">IFERROR(INDEX(MAESTRO!A:A,_xludf.AGGREGATE(15,6,ROW(MAESTRO!$B$3:$B$1000)/((MAESTRO!$B$3:$B$1000="ASMAR DIRECCIÓN")*(UPPER(MAESTRO!$L$3:$L$1000)="CONFIRMADO")),ROWS($A$3:A132))),"")</f>
        <v/>
      </c>
      <c r="B132" s="11" t="str">
        <f ca="1">IFERROR(INDEX(MAESTRO!B:B,_xludf.AGGREGATE(15,6,ROW(MAESTRO!$B$3:$B$1000)/((MAESTRO!$B$3:$B$1000="ASMAR DIRECCIÓN")*(UPPER(MAESTRO!$L$3:$L$1000)="CONFIRMADO")),ROWS($A$3:A132))),"")</f>
        <v/>
      </c>
      <c r="C132" s="11" t="str">
        <f ca="1">IFERROR(INDEX(MAESTRO!C:C,_xludf.AGGREGATE(15,6,ROW(MAESTRO!$B$3:$B$1000)/((MAESTRO!$B$3:$B$1000="ASMAR DIRECCIÓN")*(UPPER(MAESTRO!$L$3:$L$1000)="CONFIRMADO")),ROWS($A$3:A132))),"")</f>
        <v/>
      </c>
      <c r="D132" s="11" t="str">
        <f ca="1">IFERROR(INDEX(MAESTRO!D:D,_xludf.AGGREGATE(15,6,ROW(MAESTRO!$B$3:$B$1000)/((MAESTRO!$B$3:$B$1000="ASMAR DIRECCIÓN")*(UPPER(MAESTRO!$L$3:$L$1000)="CONFIRMADO")),ROWS($A$3:A132))),"")</f>
        <v/>
      </c>
      <c r="E132" s="11" t="str">
        <f ca="1">IFERROR(INDEX(MAESTRO!E:E,_xludf.AGGREGATE(15,6,ROW(MAESTRO!$B$3:$B$1000)/((MAESTRO!$B$3:$B$1000="ASMAR DIRECCIÓN")*(UPPER(MAESTRO!$L$3:$L$1000)="CONFIRMADO")),ROWS($A$3:A132))),"")</f>
        <v/>
      </c>
      <c r="F132" s="11" t="str">
        <f ca="1">IFERROR(INDEX(MAESTRO!F:F,_xludf.AGGREGATE(15,6,ROW(MAESTRO!$B$3:$B$1000)/((MAESTRO!$B$3:$B$1000="ASMAR DIRECCIÓN")*(UPPER(MAESTRO!$L$3:$L$1000)="CONFIRMADO")),ROWS($A$3:A132))),"")</f>
        <v/>
      </c>
      <c r="G132" s="11" t="str">
        <f ca="1">IFERROR(INDEX(MAESTRO!G:G,_xludf.AGGREGATE(15,6,ROW(MAESTRO!$B$3:$B$1000)/((MAESTRO!$B$3:$B$1000="ASMAR DIRECCIÓN")*(UPPER(MAESTRO!$L$3:$L$1000)="CONFIRMADO")),ROWS($A$3:A132))),"")</f>
        <v/>
      </c>
      <c r="H132" s="11" t="str">
        <f ca="1">IFERROR(INDEX(MAESTRO!H:H,_xludf.AGGREGATE(15,6,ROW(MAESTRO!$B$3:$B$1000)/((MAESTRO!$B$3:$B$1000="ASMAR DIRECCIÓN")*(UPPER(MAESTRO!$L$3:$L$1000)="CONFIRMADO")),ROWS($A$3:A132))),"")</f>
        <v/>
      </c>
      <c r="I132" s="11" t="str">
        <f ca="1">IFERROR(INDEX(MAESTRO!I:I,_xludf.AGGREGATE(15,6,ROW(MAESTRO!$B$3:$B$1000)/((MAESTRO!$B$3:$B$1000="ASMAR DIRECCIÓN")*(UPPER(MAESTRO!$L$3:$L$1000)="CONFIRMADO")),ROWS($A$3:A132))),"")</f>
        <v/>
      </c>
      <c r="J132" s="11" t="str">
        <f ca="1">IFERROR(INDEX(MAESTRO!J:J,_xludf.AGGREGATE(15,6,ROW(MAESTRO!$B$3:$B$1000)/((MAESTRO!$B$3:$B$1000="ASMAR DIRECCIÓN")*(UPPER(MAESTRO!$L$3:$L$1000)="CONFIRMADO")),ROWS($A$3:A132))),"")</f>
        <v/>
      </c>
      <c r="K132" s="11" t="str">
        <f ca="1">IFERROR(INDEX(MAESTRO!K:K,_xludf.AGGREGATE(15,6,ROW(MAESTRO!$B$3:$B$1000)/((MAESTRO!$B$3:$B$1000="ASMAR DIRECCIÓN")*(UPPER(MAESTRO!$L$3:$L$1000)="CONFIRMADO")),ROWS($A$3:A132))),"")</f>
        <v/>
      </c>
      <c r="L132" s="11" t="str">
        <f ca="1">IFERROR(INDEX(MAESTRO!L:L,_xludf.AGGREGATE(15,6,ROW(MAESTRO!$B$3:$B$1000)/((MAESTRO!$B$3:$B$1000="ASMAR DIRECCIÓN")*(UPPER(MAESTRO!$L$3:$L$1000)="CONFIRMADO")),ROWS($A$3:A132))),"")</f>
        <v/>
      </c>
      <c r="M132" s="11" t="str">
        <f ca="1">IFERROR(INDEX(MAESTRO!M:M,_xludf.AGGREGATE(15,6,ROW(MAESTRO!$B$3:$B$1000)/((MAESTRO!$B$3:$B$1000="ASMAR DIRECCIÓN")*(UPPER(MAESTRO!$L$3:$L$1000)="CONFIRMADO")),ROWS($A$3:A132))),"")</f>
        <v/>
      </c>
      <c r="N132" s="11" t="str">
        <f ca="1">IFERROR(INDEX(MAESTRO!N:N,_xludf.AGGREGATE(15,6,ROW(MAESTRO!$B$3:$B$1000)/((MAESTRO!$B$3:$B$1000="ASMAR DIRECCIÓN")*(UPPER(MAESTRO!$L$3:$L$1000)="CONFIRMADO")),ROWS($A$3:A132))),"")</f>
        <v/>
      </c>
      <c r="O132" s="11" t="str">
        <f ca="1">IFERROR(INDEX(MAESTRO!O:O,_xludf.AGGREGATE(15,6,ROW(MAESTRO!$B$3:$B$1000)/((MAESTRO!$B$3:$B$1000="ASMAR DIRECCIÓN")*(UPPER(MAESTRO!$L$3:$L$1000)="CONFIRMADO")),ROWS($A$3:A132))),"")</f>
        <v/>
      </c>
      <c r="P132" s="11" t="str">
        <f ca="1">IFERROR(INDEX(MAESTRO!P:P,_xludf.AGGREGATE(15,6,ROW(MAESTRO!$B$3:$B$1000)/((MAESTRO!$B$3:$B$1000="ASMAR DIRECCIÓN")*(UPPER(MAESTRO!$L$3:$L$1000)="CONFIRMADO")),ROWS($A$3:A132))),"")</f>
        <v/>
      </c>
      <c r="Q132" s="11" t="str">
        <f ca="1">IFERROR(INDEX(MAESTRO!Q:Q,_xludf.AGGREGATE(15,6,ROW(MAESTRO!$B$3:$B$1000)/((MAESTRO!$B$3:$B$1000="ASMAR DIRECCIÓN")*(UPPER(MAESTRO!$L$3:$L$1000)="CONFIRMADO")),ROWS($A$3:A132))),"")</f>
        <v/>
      </c>
      <c r="R132" s="11" t="str">
        <f ca="1">IFERROR(INDEX(MAESTRO!R:R,_xludf.AGGREGATE(15,6,ROW(MAESTRO!$B$3:$B$1000)/((MAESTRO!$B$3:$B$1000="ASMAR DIRECCIÓN")*(UPPER(MAESTRO!$L$3:$L$1000)="CONFIRMADO")),ROWS($A$3:A132))),"")</f>
        <v/>
      </c>
      <c r="S132" s="11" t="str">
        <f ca="1">IFERROR(INDEX(MAESTRO!S:S,_xludf.AGGREGATE(15,6,ROW(MAESTRO!$B$3:$B$1000)/((MAESTRO!$B$3:$B$1000="ASMAR DIRECCIÓN")*(UPPER(MAESTRO!$L$3:$L$1000)="CONFIRMADO")),ROWS($A$3:A132))),"")</f>
        <v/>
      </c>
      <c r="T132" s="11" t="str">
        <f ca="1">IFERROR(INDEX(MAESTRO!T:T,_xludf.AGGREGATE(15,6,ROW(MAESTRO!$B$3:$B$1000)/((MAESTRO!$B$3:$B$1000="ASMAR DIRECCIÓN")*(UPPER(MAESTRO!$L$3:$L$1000)="CONFIRMADO")),ROWS($A$3:A132))),"")</f>
        <v/>
      </c>
      <c r="U132" s="11" t="str">
        <f ca="1">IFERROR(INDEX(MAESTRO!U:U,_xludf.AGGREGATE(15,6,ROW(MAESTRO!$B$3:$B$1000)/((MAESTRO!$B$3:$B$1000="ASMAR DIRECCIÓN")*(UPPER(MAESTRO!$L$3:$L$1000)="CONFIRMADO")),ROWS($A$3:A132))),"")</f>
        <v/>
      </c>
      <c r="V132" s="11" t="str">
        <f ca="1">IFERROR(INDEX(MAESTRO!V:V,_xludf.AGGREGATE(15,6,ROW(MAESTRO!$B$3:$B$1000)/((MAESTRO!$B$3:$B$1000="ASMAR DIRECCIÓN")*(UPPER(MAESTRO!$L$3:$L$1000)="CONFIRMADO")),ROWS($A$3:A132))),"")</f>
        <v/>
      </c>
      <c r="W132" s="11" t="str">
        <f ca="1">IFERROR(INDEX(MAESTRO!W:W,_xludf.AGGREGATE(15,6,ROW(MAESTRO!$B$3:$B$1000)/((MAESTRO!$B$3:$B$1000="ASMAR DIRECCIÓN")*(UPPER(MAESTRO!$L$3:$L$1000)="CONFIRMADO")),ROWS($A$3:A132))),"")</f>
        <v/>
      </c>
      <c r="X132" s="11" t="str">
        <f ca="1">IFERROR(INDEX(MAESTRO!X:X,_xludf.AGGREGATE(15,6,ROW(MAESTRO!$B$3:$B$1000)/((MAESTRO!$B$3:$B$1000="ASMAR DIRECCIÓN")*(UPPER(MAESTRO!$L$3:$L$1000)="CONFIRMADO")),ROWS($A$3:A132))),"")</f>
        <v/>
      </c>
    </row>
    <row r="133" spans="1:24" ht="22.05" customHeight="1">
      <c r="A133" s="10" t="str">
        <f ca="1">IFERROR(INDEX(MAESTRO!A:A,_xludf.AGGREGATE(15,6,ROW(MAESTRO!$B$3:$B$1000)/((MAESTRO!$B$3:$B$1000="ASMAR DIRECCIÓN")*(UPPER(MAESTRO!$L$3:$L$1000)="CONFIRMADO")),ROWS($A$3:A133))),"")</f>
        <v/>
      </c>
      <c r="B133" s="10" t="str">
        <f ca="1">IFERROR(INDEX(MAESTRO!B:B,_xludf.AGGREGATE(15,6,ROW(MAESTRO!$B$3:$B$1000)/((MAESTRO!$B$3:$B$1000="ASMAR DIRECCIÓN")*(UPPER(MAESTRO!$L$3:$L$1000)="CONFIRMADO")),ROWS($A$3:A133))),"")</f>
        <v/>
      </c>
      <c r="C133" s="10" t="str">
        <f ca="1">IFERROR(INDEX(MAESTRO!C:C,_xludf.AGGREGATE(15,6,ROW(MAESTRO!$B$3:$B$1000)/((MAESTRO!$B$3:$B$1000="ASMAR DIRECCIÓN")*(UPPER(MAESTRO!$L$3:$L$1000)="CONFIRMADO")),ROWS($A$3:A133))),"")</f>
        <v/>
      </c>
      <c r="D133" s="10" t="str">
        <f ca="1">IFERROR(INDEX(MAESTRO!D:D,_xludf.AGGREGATE(15,6,ROW(MAESTRO!$B$3:$B$1000)/((MAESTRO!$B$3:$B$1000="ASMAR DIRECCIÓN")*(UPPER(MAESTRO!$L$3:$L$1000)="CONFIRMADO")),ROWS($A$3:A133))),"")</f>
        <v/>
      </c>
      <c r="E133" s="10" t="str">
        <f ca="1">IFERROR(INDEX(MAESTRO!E:E,_xludf.AGGREGATE(15,6,ROW(MAESTRO!$B$3:$B$1000)/((MAESTRO!$B$3:$B$1000="ASMAR DIRECCIÓN")*(UPPER(MAESTRO!$L$3:$L$1000)="CONFIRMADO")),ROWS($A$3:A133))),"")</f>
        <v/>
      </c>
      <c r="F133" s="10" t="str">
        <f ca="1">IFERROR(INDEX(MAESTRO!F:F,_xludf.AGGREGATE(15,6,ROW(MAESTRO!$B$3:$B$1000)/((MAESTRO!$B$3:$B$1000="ASMAR DIRECCIÓN")*(UPPER(MAESTRO!$L$3:$L$1000)="CONFIRMADO")),ROWS($A$3:A133))),"")</f>
        <v/>
      </c>
      <c r="G133" s="10" t="str">
        <f ca="1">IFERROR(INDEX(MAESTRO!G:G,_xludf.AGGREGATE(15,6,ROW(MAESTRO!$B$3:$B$1000)/((MAESTRO!$B$3:$B$1000="ASMAR DIRECCIÓN")*(UPPER(MAESTRO!$L$3:$L$1000)="CONFIRMADO")),ROWS($A$3:A133))),"")</f>
        <v/>
      </c>
      <c r="H133" s="10" t="str">
        <f ca="1">IFERROR(INDEX(MAESTRO!H:H,_xludf.AGGREGATE(15,6,ROW(MAESTRO!$B$3:$B$1000)/((MAESTRO!$B$3:$B$1000="ASMAR DIRECCIÓN")*(UPPER(MAESTRO!$L$3:$L$1000)="CONFIRMADO")),ROWS($A$3:A133))),"")</f>
        <v/>
      </c>
      <c r="I133" s="10" t="str">
        <f ca="1">IFERROR(INDEX(MAESTRO!I:I,_xludf.AGGREGATE(15,6,ROW(MAESTRO!$B$3:$B$1000)/((MAESTRO!$B$3:$B$1000="ASMAR DIRECCIÓN")*(UPPER(MAESTRO!$L$3:$L$1000)="CONFIRMADO")),ROWS($A$3:A133))),"")</f>
        <v/>
      </c>
      <c r="J133" s="10" t="str">
        <f ca="1">IFERROR(INDEX(MAESTRO!J:J,_xludf.AGGREGATE(15,6,ROW(MAESTRO!$B$3:$B$1000)/((MAESTRO!$B$3:$B$1000="ASMAR DIRECCIÓN")*(UPPER(MAESTRO!$L$3:$L$1000)="CONFIRMADO")),ROWS($A$3:A133))),"")</f>
        <v/>
      </c>
      <c r="K133" s="10" t="str">
        <f ca="1">IFERROR(INDEX(MAESTRO!K:K,_xludf.AGGREGATE(15,6,ROW(MAESTRO!$B$3:$B$1000)/((MAESTRO!$B$3:$B$1000="ASMAR DIRECCIÓN")*(UPPER(MAESTRO!$L$3:$L$1000)="CONFIRMADO")),ROWS($A$3:A133))),"")</f>
        <v/>
      </c>
      <c r="L133" s="10" t="str">
        <f ca="1">IFERROR(INDEX(MAESTRO!L:L,_xludf.AGGREGATE(15,6,ROW(MAESTRO!$B$3:$B$1000)/((MAESTRO!$B$3:$B$1000="ASMAR DIRECCIÓN")*(UPPER(MAESTRO!$L$3:$L$1000)="CONFIRMADO")),ROWS($A$3:A133))),"")</f>
        <v/>
      </c>
      <c r="M133" s="10" t="str">
        <f ca="1">IFERROR(INDEX(MAESTRO!M:M,_xludf.AGGREGATE(15,6,ROW(MAESTRO!$B$3:$B$1000)/((MAESTRO!$B$3:$B$1000="ASMAR DIRECCIÓN")*(UPPER(MAESTRO!$L$3:$L$1000)="CONFIRMADO")),ROWS($A$3:A133))),"")</f>
        <v/>
      </c>
      <c r="N133" s="10" t="str">
        <f ca="1">IFERROR(INDEX(MAESTRO!N:N,_xludf.AGGREGATE(15,6,ROW(MAESTRO!$B$3:$B$1000)/((MAESTRO!$B$3:$B$1000="ASMAR DIRECCIÓN")*(UPPER(MAESTRO!$L$3:$L$1000)="CONFIRMADO")),ROWS($A$3:A133))),"")</f>
        <v/>
      </c>
      <c r="O133" s="10" t="str">
        <f ca="1">IFERROR(INDEX(MAESTRO!O:O,_xludf.AGGREGATE(15,6,ROW(MAESTRO!$B$3:$B$1000)/((MAESTRO!$B$3:$B$1000="ASMAR DIRECCIÓN")*(UPPER(MAESTRO!$L$3:$L$1000)="CONFIRMADO")),ROWS($A$3:A133))),"")</f>
        <v/>
      </c>
      <c r="P133" s="10" t="str">
        <f ca="1">IFERROR(INDEX(MAESTRO!P:P,_xludf.AGGREGATE(15,6,ROW(MAESTRO!$B$3:$B$1000)/((MAESTRO!$B$3:$B$1000="ASMAR DIRECCIÓN")*(UPPER(MAESTRO!$L$3:$L$1000)="CONFIRMADO")),ROWS($A$3:A133))),"")</f>
        <v/>
      </c>
      <c r="Q133" s="10" t="str">
        <f ca="1">IFERROR(INDEX(MAESTRO!Q:Q,_xludf.AGGREGATE(15,6,ROW(MAESTRO!$B$3:$B$1000)/((MAESTRO!$B$3:$B$1000="ASMAR DIRECCIÓN")*(UPPER(MAESTRO!$L$3:$L$1000)="CONFIRMADO")),ROWS($A$3:A133))),"")</f>
        <v/>
      </c>
      <c r="R133" s="10" t="str">
        <f ca="1">IFERROR(INDEX(MAESTRO!R:R,_xludf.AGGREGATE(15,6,ROW(MAESTRO!$B$3:$B$1000)/((MAESTRO!$B$3:$B$1000="ASMAR DIRECCIÓN")*(UPPER(MAESTRO!$L$3:$L$1000)="CONFIRMADO")),ROWS($A$3:A133))),"")</f>
        <v/>
      </c>
      <c r="S133" s="10" t="str">
        <f ca="1">IFERROR(INDEX(MAESTRO!S:S,_xludf.AGGREGATE(15,6,ROW(MAESTRO!$B$3:$B$1000)/((MAESTRO!$B$3:$B$1000="ASMAR DIRECCIÓN")*(UPPER(MAESTRO!$L$3:$L$1000)="CONFIRMADO")),ROWS($A$3:A133))),"")</f>
        <v/>
      </c>
      <c r="T133" s="10" t="str">
        <f ca="1">IFERROR(INDEX(MAESTRO!T:T,_xludf.AGGREGATE(15,6,ROW(MAESTRO!$B$3:$B$1000)/((MAESTRO!$B$3:$B$1000="ASMAR DIRECCIÓN")*(UPPER(MAESTRO!$L$3:$L$1000)="CONFIRMADO")),ROWS($A$3:A133))),"")</f>
        <v/>
      </c>
      <c r="U133" s="10" t="str">
        <f ca="1">IFERROR(INDEX(MAESTRO!U:U,_xludf.AGGREGATE(15,6,ROW(MAESTRO!$B$3:$B$1000)/((MAESTRO!$B$3:$B$1000="ASMAR DIRECCIÓN")*(UPPER(MAESTRO!$L$3:$L$1000)="CONFIRMADO")),ROWS($A$3:A133))),"")</f>
        <v/>
      </c>
      <c r="V133" s="10" t="str">
        <f ca="1">IFERROR(INDEX(MAESTRO!V:V,_xludf.AGGREGATE(15,6,ROW(MAESTRO!$B$3:$B$1000)/((MAESTRO!$B$3:$B$1000="ASMAR DIRECCIÓN")*(UPPER(MAESTRO!$L$3:$L$1000)="CONFIRMADO")),ROWS($A$3:A133))),"")</f>
        <v/>
      </c>
      <c r="W133" s="10" t="str">
        <f ca="1">IFERROR(INDEX(MAESTRO!W:W,_xludf.AGGREGATE(15,6,ROW(MAESTRO!$B$3:$B$1000)/((MAESTRO!$B$3:$B$1000="ASMAR DIRECCIÓN")*(UPPER(MAESTRO!$L$3:$L$1000)="CONFIRMADO")),ROWS($A$3:A133))),"")</f>
        <v/>
      </c>
      <c r="X133" s="10" t="str">
        <f ca="1">IFERROR(INDEX(MAESTRO!X:X,_xludf.AGGREGATE(15,6,ROW(MAESTRO!$B$3:$B$1000)/((MAESTRO!$B$3:$B$1000="ASMAR DIRECCIÓN")*(UPPER(MAESTRO!$L$3:$L$1000)="CONFIRMADO")),ROWS($A$3:A133))),"")</f>
        <v/>
      </c>
    </row>
    <row r="134" spans="1:24" ht="22.05" customHeight="1">
      <c r="A134" s="11" t="str">
        <f ca="1">IFERROR(INDEX(MAESTRO!A:A,_xludf.AGGREGATE(15,6,ROW(MAESTRO!$B$3:$B$1000)/((MAESTRO!$B$3:$B$1000="ASMAR DIRECCIÓN")*(UPPER(MAESTRO!$L$3:$L$1000)="CONFIRMADO")),ROWS($A$3:A134))),"")</f>
        <v/>
      </c>
      <c r="B134" s="11" t="str">
        <f ca="1">IFERROR(INDEX(MAESTRO!B:B,_xludf.AGGREGATE(15,6,ROW(MAESTRO!$B$3:$B$1000)/((MAESTRO!$B$3:$B$1000="ASMAR DIRECCIÓN")*(UPPER(MAESTRO!$L$3:$L$1000)="CONFIRMADO")),ROWS($A$3:A134))),"")</f>
        <v/>
      </c>
      <c r="C134" s="11" t="str">
        <f ca="1">IFERROR(INDEX(MAESTRO!C:C,_xludf.AGGREGATE(15,6,ROW(MAESTRO!$B$3:$B$1000)/((MAESTRO!$B$3:$B$1000="ASMAR DIRECCIÓN")*(UPPER(MAESTRO!$L$3:$L$1000)="CONFIRMADO")),ROWS($A$3:A134))),"")</f>
        <v/>
      </c>
      <c r="D134" s="11" t="str">
        <f ca="1">IFERROR(INDEX(MAESTRO!D:D,_xludf.AGGREGATE(15,6,ROW(MAESTRO!$B$3:$B$1000)/((MAESTRO!$B$3:$B$1000="ASMAR DIRECCIÓN")*(UPPER(MAESTRO!$L$3:$L$1000)="CONFIRMADO")),ROWS($A$3:A134))),"")</f>
        <v/>
      </c>
      <c r="E134" s="11" t="str">
        <f ca="1">IFERROR(INDEX(MAESTRO!E:E,_xludf.AGGREGATE(15,6,ROW(MAESTRO!$B$3:$B$1000)/((MAESTRO!$B$3:$B$1000="ASMAR DIRECCIÓN")*(UPPER(MAESTRO!$L$3:$L$1000)="CONFIRMADO")),ROWS($A$3:A134))),"")</f>
        <v/>
      </c>
      <c r="F134" s="11" t="str">
        <f ca="1">IFERROR(INDEX(MAESTRO!F:F,_xludf.AGGREGATE(15,6,ROW(MAESTRO!$B$3:$B$1000)/((MAESTRO!$B$3:$B$1000="ASMAR DIRECCIÓN")*(UPPER(MAESTRO!$L$3:$L$1000)="CONFIRMADO")),ROWS($A$3:A134))),"")</f>
        <v/>
      </c>
      <c r="G134" s="11" t="str">
        <f ca="1">IFERROR(INDEX(MAESTRO!G:G,_xludf.AGGREGATE(15,6,ROW(MAESTRO!$B$3:$B$1000)/((MAESTRO!$B$3:$B$1000="ASMAR DIRECCIÓN")*(UPPER(MAESTRO!$L$3:$L$1000)="CONFIRMADO")),ROWS($A$3:A134))),"")</f>
        <v/>
      </c>
      <c r="H134" s="11" t="str">
        <f ca="1">IFERROR(INDEX(MAESTRO!H:H,_xludf.AGGREGATE(15,6,ROW(MAESTRO!$B$3:$B$1000)/((MAESTRO!$B$3:$B$1000="ASMAR DIRECCIÓN")*(UPPER(MAESTRO!$L$3:$L$1000)="CONFIRMADO")),ROWS($A$3:A134))),"")</f>
        <v/>
      </c>
      <c r="I134" s="11" t="str">
        <f ca="1">IFERROR(INDEX(MAESTRO!I:I,_xludf.AGGREGATE(15,6,ROW(MAESTRO!$B$3:$B$1000)/((MAESTRO!$B$3:$B$1000="ASMAR DIRECCIÓN")*(UPPER(MAESTRO!$L$3:$L$1000)="CONFIRMADO")),ROWS($A$3:A134))),"")</f>
        <v/>
      </c>
      <c r="J134" s="11" t="str">
        <f ca="1">IFERROR(INDEX(MAESTRO!J:J,_xludf.AGGREGATE(15,6,ROW(MAESTRO!$B$3:$B$1000)/((MAESTRO!$B$3:$B$1000="ASMAR DIRECCIÓN")*(UPPER(MAESTRO!$L$3:$L$1000)="CONFIRMADO")),ROWS($A$3:A134))),"")</f>
        <v/>
      </c>
      <c r="K134" s="11" t="str">
        <f ca="1">IFERROR(INDEX(MAESTRO!K:K,_xludf.AGGREGATE(15,6,ROW(MAESTRO!$B$3:$B$1000)/((MAESTRO!$B$3:$B$1000="ASMAR DIRECCIÓN")*(UPPER(MAESTRO!$L$3:$L$1000)="CONFIRMADO")),ROWS($A$3:A134))),"")</f>
        <v/>
      </c>
      <c r="L134" s="11" t="str">
        <f ca="1">IFERROR(INDEX(MAESTRO!L:L,_xludf.AGGREGATE(15,6,ROW(MAESTRO!$B$3:$B$1000)/((MAESTRO!$B$3:$B$1000="ASMAR DIRECCIÓN")*(UPPER(MAESTRO!$L$3:$L$1000)="CONFIRMADO")),ROWS($A$3:A134))),"")</f>
        <v/>
      </c>
      <c r="M134" s="11" t="str">
        <f ca="1">IFERROR(INDEX(MAESTRO!M:M,_xludf.AGGREGATE(15,6,ROW(MAESTRO!$B$3:$B$1000)/((MAESTRO!$B$3:$B$1000="ASMAR DIRECCIÓN")*(UPPER(MAESTRO!$L$3:$L$1000)="CONFIRMADO")),ROWS($A$3:A134))),"")</f>
        <v/>
      </c>
      <c r="N134" s="11" t="str">
        <f ca="1">IFERROR(INDEX(MAESTRO!N:N,_xludf.AGGREGATE(15,6,ROW(MAESTRO!$B$3:$B$1000)/((MAESTRO!$B$3:$B$1000="ASMAR DIRECCIÓN")*(UPPER(MAESTRO!$L$3:$L$1000)="CONFIRMADO")),ROWS($A$3:A134))),"")</f>
        <v/>
      </c>
      <c r="O134" s="11" t="str">
        <f ca="1">IFERROR(INDEX(MAESTRO!O:O,_xludf.AGGREGATE(15,6,ROW(MAESTRO!$B$3:$B$1000)/((MAESTRO!$B$3:$B$1000="ASMAR DIRECCIÓN")*(UPPER(MAESTRO!$L$3:$L$1000)="CONFIRMADO")),ROWS($A$3:A134))),"")</f>
        <v/>
      </c>
      <c r="P134" s="11" t="str">
        <f ca="1">IFERROR(INDEX(MAESTRO!P:P,_xludf.AGGREGATE(15,6,ROW(MAESTRO!$B$3:$B$1000)/((MAESTRO!$B$3:$B$1000="ASMAR DIRECCIÓN")*(UPPER(MAESTRO!$L$3:$L$1000)="CONFIRMADO")),ROWS($A$3:A134))),"")</f>
        <v/>
      </c>
      <c r="Q134" s="11" t="str">
        <f ca="1">IFERROR(INDEX(MAESTRO!Q:Q,_xludf.AGGREGATE(15,6,ROW(MAESTRO!$B$3:$B$1000)/((MAESTRO!$B$3:$B$1000="ASMAR DIRECCIÓN")*(UPPER(MAESTRO!$L$3:$L$1000)="CONFIRMADO")),ROWS($A$3:A134))),"")</f>
        <v/>
      </c>
      <c r="R134" s="11" t="str">
        <f ca="1">IFERROR(INDEX(MAESTRO!R:R,_xludf.AGGREGATE(15,6,ROW(MAESTRO!$B$3:$B$1000)/((MAESTRO!$B$3:$B$1000="ASMAR DIRECCIÓN")*(UPPER(MAESTRO!$L$3:$L$1000)="CONFIRMADO")),ROWS($A$3:A134))),"")</f>
        <v/>
      </c>
      <c r="S134" s="11" t="str">
        <f ca="1">IFERROR(INDEX(MAESTRO!S:S,_xludf.AGGREGATE(15,6,ROW(MAESTRO!$B$3:$B$1000)/((MAESTRO!$B$3:$B$1000="ASMAR DIRECCIÓN")*(UPPER(MAESTRO!$L$3:$L$1000)="CONFIRMADO")),ROWS($A$3:A134))),"")</f>
        <v/>
      </c>
      <c r="T134" s="11" t="str">
        <f ca="1">IFERROR(INDEX(MAESTRO!T:T,_xludf.AGGREGATE(15,6,ROW(MAESTRO!$B$3:$B$1000)/((MAESTRO!$B$3:$B$1000="ASMAR DIRECCIÓN")*(UPPER(MAESTRO!$L$3:$L$1000)="CONFIRMADO")),ROWS($A$3:A134))),"")</f>
        <v/>
      </c>
      <c r="U134" s="11" t="str">
        <f ca="1">IFERROR(INDEX(MAESTRO!U:U,_xludf.AGGREGATE(15,6,ROW(MAESTRO!$B$3:$B$1000)/((MAESTRO!$B$3:$B$1000="ASMAR DIRECCIÓN")*(UPPER(MAESTRO!$L$3:$L$1000)="CONFIRMADO")),ROWS($A$3:A134))),"")</f>
        <v/>
      </c>
      <c r="V134" s="11" t="str">
        <f ca="1">IFERROR(INDEX(MAESTRO!V:V,_xludf.AGGREGATE(15,6,ROW(MAESTRO!$B$3:$B$1000)/((MAESTRO!$B$3:$B$1000="ASMAR DIRECCIÓN")*(UPPER(MAESTRO!$L$3:$L$1000)="CONFIRMADO")),ROWS($A$3:A134))),"")</f>
        <v/>
      </c>
      <c r="W134" s="11" t="str">
        <f ca="1">IFERROR(INDEX(MAESTRO!W:W,_xludf.AGGREGATE(15,6,ROW(MAESTRO!$B$3:$B$1000)/((MAESTRO!$B$3:$B$1000="ASMAR DIRECCIÓN")*(UPPER(MAESTRO!$L$3:$L$1000)="CONFIRMADO")),ROWS($A$3:A134))),"")</f>
        <v/>
      </c>
      <c r="X134" s="11" t="str">
        <f ca="1">IFERROR(INDEX(MAESTRO!X:X,_xludf.AGGREGATE(15,6,ROW(MAESTRO!$B$3:$B$1000)/((MAESTRO!$B$3:$B$1000="ASMAR DIRECCIÓN")*(UPPER(MAESTRO!$L$3:$L$1000)="CONFIRMADO")),ROWS($A$3:A134))),"")</f>
        <v/>
      </c>
    </row>
    <row r="135" spans="1:24" ht="22.05" customHeight="1">
      <c r="A135" s="10" t="str">
        <f ca="1">IFERROR(INDEX(MAESTRO!A:A,_xludf.AGGREGATE(15,6,ROW(MAESTRO!$B$3:$B$1000)/((MAESTRO!$B$3:$B$1000="ASMAR DIRECCIÓN")*(UPPER(MAESTRO!$L$3:$L$1000)="CONFIRMADO")),ROWS($A$3:A135))),"")</f>
        <v/>
      </c>
      <c r="B135" s="10" t="str">
        <f ca="1">IFERROR(INDEX(MAESTRO!B:B,_xludf.AGGREGATE(15,6,ROW(MAESTRO!$B$3:$B$1000)/((MAESTRO!$B$3:$B$1000="ASMAR DIRECCIÓN")*(UPPER(MAESTRO!$L$3:$L$1000)="CONFIRMADO")),ROWS($A$3:A135))),"")</f>
        <v/>
      </c>
      <c r="C135" s="10" t="str">
        <f ca="1">IFERROR(INDEX(MAESTRO!C:C,_xludf.AGGREGATE(15,6,ROW(MAESTRO!$B$3:$B$1000)/((MAESTRO!$B$3:$B$1000="ASMAR DIRECCIÓN")*(UPPER(MAESTRO!$L$3:$L$1000)="CONFIRMADO")),ROWS($A$3:A135))),"")</f>
        <v/>
      </c>
      <c r="D135" s="10" t="str">
        <f ca="1">IFERROR(INDEX(MAESTRO!D:D,_xludf.AGGREGATE(15,6,ROW(MAESTRO!$B$3:$B$1000)/((MAESTRO!$B$3:$B$1000="ASMAR DIRECCIÓN")*(UPPER(MAESTRO!$L$3:$L$1000)="CONFIRMADO")),ROWS($A$3:A135))),"")</f>
        <v/>
      </c>
      <c r="E135" s="10" t="str">
        <f ca="1">IFERROR(INDEX(MAESTRO!E:E,_xludf.AGGREGATE(15,6,ROW(MAESTRO!$B$3:$B$1000)/((MAESTRO!$B$3:$B$1000="ASMAR DIRECCIÓN")*(UPPER(MAESTRO!$L$3:$L$1000)="CONFIRMADO")),ROWS($A$3:A135))),"")</f>
        <v/>
      </c>
      <c r="F135" s="10" t="str">
        <f ca="1">IFERROR(INDEX(MAESTRO!F:F,_xludf.AGGREGATE(15,6,ROW(MAESTRO!$B$3:$B$1000)/((MAESTRO!$B$3:$B$1000="ASMAR DIRECCIÓN")*(UPPER(MAESTRO!$L$3:$L$1000)="CONFIRMADO")),ROWS($A$3:A135))),"")</f>
        <v/>
      </c>
      <c r="G135" s="10" t="str">
        <f ca="1">IFERROR(INDEX(MAESTRO!G:G,_xludf.AGGREGATE(15,6,ROW(MAESTRO!$B$3:$B$1000)/((MAESTRO!$B$3:$B$1000="ASMAR DIRECCIÓN")*(UPPER(MAESTRO!$L$3:$L$1000)="CONFIRMADO")),ROWS($A$3:A135))),"")</f>
        <v/>
      </c>
      <c r="H135" s="10" t="str">
        <f ca="1">IFERROR(INDEX(MAESTRO!H:H,_xludf.AGGREGATE(15,6,ROW(MAESTRO!$B$3:$B$1000)/((MAESTRO!$B$3:$B$1000="ASMAR DIRECCIÓN")*(UPPER(MAESTRO!$L$3:$L$1000)="CONFIRMADO")),ROWS($A$3:A135))),"")</f>
        <v/>
      </c>
      <c r="I135" s="10" t="str">
        <f ca="1">IFERROR(INDEX(MAESTRO!I:I,_xludf.AGGREGATE(15,6,ROW(MAESTRO!$B$3:$B$1000)/((MAESTRO!$B$3:$B$1000="ASMAR DIRECCIÓN")*(UPPER(MAESTRO!$L$3:$L$1000)="CONFIRMADO")),ROWS($A$3:A135))),"")</f>
        <v/>
      </c>
      <c r="J135" s="10" t="str">
        <f ca="1">IFERROR(INDEX(MAESTRO!J:J,_xludf.AGGREGATE(15,6,ROW(MAESTRO!$B$3:$B$1000)/((MAESTRO!$B$3:$B$1000="ASMAR DIRECCIÓN")*(UPPER(MAESTRO!$L$3:$L$1000)="CONFIRMADO")),ROWS($A$3:A135))),"")</f>
        <v/>
      </c>
      <c r="K135" s="10" t="str">
        <f ca="1">IFERROR(INDEX(MAESTRO!K:K,_xludf.AGGREGATE(15,6,ROW(MAESTRO!$B$3:$B$1000)/((MAESTRO!$B$3:$B$1000="ASMAR DIRECCIÓN")*(UPPER(MAESTRO!$L$3:$L$1000)="CONFIRMADO")),ROWS($A$3:A135))),"")</f>
        <v/>
      </c>
      <c r="L135" s="10" t="str">
        <f ca="1">IFERROR(INDEX(MAESTRO!L:L,_xludf.AGGREGATE(15,6,ROW(MAESTRO!$B$3:$B$1000)/((MAESTRO!$B$3:$B$1000="ASMAR DIRECCIÓN")*(UPPER(MAESTRO!$L$3:$L$1000)="CONFIRMADO")),ROWS($A$3:A135))),"")</f>
        <v/>
      </c>
      <c r="M135" s="10" t="str">
        <f ca="1">IFERROR(INDEX(MAESTRO!M:M,_xludf.AGGREGATE(15,6,ROW(MAESTRO!$B$3:$B$1000)/((MAESTRO!$B$3:$B$1000="ASMAR DIRECCIÓN")*(UPPER(MAESTRO!$L$3:$L$1000)="CONFIRMADO")),ROWS($A$3:A135))),"")</f>
        <v/>
      </c>
      <c r="N135" s="10" t="str">
        <f ca="1">IFERROR(INDEX(MAESTRO!N:N,_xludf.AGGREGATE(15,6,ROW(MAESTRO!$B$3:$B$1000)/((MAESTRO!$B$3:$B$1000="ASMAR DIRECCIÓN")*(UPPER(MAESTRO!$L$3:$L$1000)="CONFIRMADO")),ROWS($A$3:A135))),"")</f>
        <v/>
      </c>
      <c r="O135" s="10" t="str">
        <f ca="1">IFERROR(INDEX(MAESTRO!O:O,_xludf.AGGREGATE(15,6,ROW(MAESTRO!$B$3:$B$1000)/((MAESTRO!$B$3:$B$1000="ASMAR DIRECCIÓN")*(UPPER(MAESTRO!$L$3:$L$1000)="CONFIRMADO")),ROWS($A$3:A135))),"")</f>
        <v/>
      </c>
      <c r="P135" s="10" t="str">
        <f ca="1">IFERROR(INDEX(MAESTRO!P:P,_xludf.AGGREGATE(15,6,ROW(MAESTRO!$B$3:$B$1000)/((MAESTRO!$B$3:$B$1000="ASMAR DIRECCIÓN")*(UPPER(MAESTRO!$L$3:$L$1000)="CONFIRMADO")),ROWS($A$3:A135))),"")</f>
        <v/>
      </c>
      <c r="Q135" s="10" t="str">
        <f ca="1">IFERROR(INDEX(MAESTRO!Q:Q,_xludf.AGGREGATE(15,6,ROW(MAESTRO!$B$3:$B$1000)/((MAESTRO!$B$3:$B$1000="ASMAR DIRECCIÓN")*(UPPER(MAESTRO!$L$3:$L$1000)="CONFIRMADO")),ROWS($A$3:A135))),"")</f>
        <v/>
      </c>
      <c r="R135" s="10" t="str">
        <f ca="1">IFERROR(INDEX(MAESTRO!R:R,_xludf.AGGREGATE(15,6,ROW(MAESTRO!$B$3:$B$1000)/((MAESTRO!$B$3:$B$1000="ASMAR DIRECCIÓN")*(UPPER(MAESTRO!$L$3:$L$1000)="CONFIRMADO")),ROWS($A$3:A135))),"")</f>
        <v/>
      </c>
      <c r="S135" s="10" t="str">
        <f ca="1">IFERROR(INDEX(MAESTRO!S:S,_xludf.AGGREGATE(15,6,ROW(MAESTRO!$B$3:$B$1000)/((MAESTRO!$B$3:$B$1000="ASMAR DIRECCIÓN")*(UPPER(MAESTRO!$L$3:$L$1000)="CONFIRMADO")),ROWS($A$3:A135))),"")</f>
        <v/>
      </c>
      <c r="T135" s="10" t="str">
        <f ca="1">IFERROR(INDEX(MAESTRO!T:T,_xludf.AGGREGATE(15,6,ROW(MAESTRO!$B$3:$B$1000)/((MAESTRO!$B$3:$B$1000="ASMAR DIRECCIÓN")*(UPPER(MAESTRO!$L$3:$L$1000)="CONFIRMADO")),ROWS($A$3:A135))),"")</f>
        <v/>
      </c>
      <c r="U135" s="10" t="str">
        <f ca="1">IFERROR(INDEX(MAESTRO!U:U,_xludf.AGGREGATE(15,6,ROW(MAESTRO!$B$3:$B$1000)/((MAESTRO!$B$3:$B$1000="ASMAR DIRECCIÓN")*(UPPER(MAESTRO!$L$3:$L$1000)="CONFIRMADO")),ROWS($A$3:A135))),"")</f>
        <v/>
      </c>
      <c r="V135" s="10" t="str">
        <f ca="1">IFERROR(INDEX(MAESTRO!V:V,_xludf.AGGREGATE(15,6,ROW(MAESTRO!$B$3:$B$1000)/((MAESTRO!$B$3:$B$1000="ASMAR DIRECCIÓN")*(UPPER(MAESTRO!$L$3:$L$1000)="CONFIRMADO")),ROWS($A$3:A135))),"")</f>
        <v/>
      </c>
      <c r="W135" s="10" t="str">
        <f ca="1">IFERROR(INDEX(MAESTRO!W:W,_xludf.AGGREGATE(15,6,ROW(MAESTRO!$B$3:$B$1000)/((MAESTRO!$B$3:$B$1000="ASMAR DIRECCIÓN")*(UPPER(MAESTRO!$L$3:$L$1000)="CONFIRMADO")),ROWS($A$3:A135))),"")</f>
        <v/>
      </c>
      <c r="X135" s="10" t="str">
        <f ca="1">IFERROR(INDEX(MAESTRO!X:X,_xludf.AGGREGATE(15,6,ROW(MAESTRO!$B$3:$B$1000)/((MAESTRO!$B$3:$B$1000="ASMAR DIRECCIÓN")*(UPPER(MAESTRO!$L$3:$L$1000)="CONFIRMADO")),ROWS($A$3:A135))),"")</f>
        <v/>
      </c>
    </row>
    <row r="136" spans="1:24" ht="22.05" customHeight="1">
      <c r="A136" s="11" t="str">
        <f ca="1">IFERROR(INDEX(MAESTRO!A:A,_xludf.AGGREGATE(15,6,ROW(MAESTRO!$B$3:$B$1000)/((MAESTRO!$B$3:$B$1000="ASMAR DIRECCIÓN")*(UPPER(MAESTRO!$L$3:$L$1000)="CONFIRMADO")),ROWS($A$3:A136))),"")</f>
        <v/>
      </c>
      <c r="B136" s="11" t="str">
        <f ca="1">IFERROR(INDEX(MAESTRO!B:B,_xludf.AGGREGATE(15,6,ROW(MAESTRO!$B$3:$B$1000)/((MAESTRO!$B$3:$B$1000="ASMAR DIRECCIÓN")*(UPPER(MAESTRO!$L$3:$L$1000)="CONFIRMADO")),ROWS($A$3:A136))),"")</f>
        <v/>
      </c>
      <c r="C136" s="11" t="str">
        <f ca="1">IFERROR(INDEX(MAESTRO!C:C,_xludf.AGGREGATE(15,6,ROW(MAESTRO!$B$3:$B$1000)/((MAESTRO!$B$3:$B$1000="ASMAR DIRECCIÓN")*(UPPER(MAESTRO!$L$3:$L$1000)="CONFIRMADO")),ROWS($A$3:A136))),"")</f>
        <v/>
      </c>
      <c r="D136" s="11" t="str">
        <f ca="1">IFERROR(INDEX(MAESTRO!D:D,_xludf.AGGREGATE(15,6,ROW(MAESTRO!$B$3:$B$1000)/((MAESTRO!$B$3:$B$1000="ASMAR DIRECCIÓN")*(UPPER(MAESTRO!$L$3:$L$1000)="CONFIRMADO")),ROWS($A$3:A136))),"")</f>
        <v/>
      </c>
      <c r="E136" s="11" t="str">
        <f ca="1">IFERROR(INDEX(MAESTRO!E:E,_xludf.AGGREGATE(15,6,ROW(MAESTRO!$B$3:$B$1000)/((MAESTRO!$B$3:$B$1000="ASMAR DIRECCIÓN")*(UPPER(MAESTRO!$L$3:$L$1000)="CONFIRMADO")),ROWS($A$3:A136))),"")</f>
        <v/>
      </c>
      <c r="F136" s="11" t="str">
        <f ca="1">IFERROR(INDEX(MAESTRO!F:F,_xludf.AGGREGATE(15,6,ROW(MAESTRO!$B$3:$B$1000)/((MAESTRO!$B$3:$B$1000="ASMAR DIRECCIÓN")*(UPPER(MAESTRO!$L$3:$L$1000)="CONFIRMADO")),ROWS($A$3:A136))),"")</f>
        <v/>
      </c>
      <c r="G136" s="11" t="str">
        <f ca="1">IFERROR(INDEX(MAESTRO!G:G,_xludf.AGGREGATE(15,6,ROW(MAESTRO!$B$3:$B$1000)/((MAESTRO!$B$3:$B$1000="ASMAR DIRECCIÓN")*(UPPER(MAESTRO!$L$3:$L$1000)="CONFIRMADO")),ROWS($A$3:A136))),"")</f>
        <v/>
      </c>
      <c r="H136" s="11" t="str">
        <f ca="1">IFERROR(INDEX(MAESTRO!H:H,_xludf.AGGREGATE(15,6,ROW(MAESTRO!$B$3:$B$1000)/((MAESTRO!$B$3:$B$1000="ASMAR DIRECCIÓN")*(UPPER(MAESTRO!$L$3:$L$1000)="CONFIRMADO")),ROWS($A$3:A136))),"")</f>
        <v/>
      </c>
      <c r="I136" s="11" t="str">
        <f ca="1">IFERROR(INDEX(MAESTRO!I:I,_xludf.AGGREGATE(15,6,ROW(MAESTRO!$B$3:$B$1000)/((MAESTRO!$B$3:$B$1000="ASMAR DIRECCIÓN")*(UPPER(MAESTRO!$L$3:$L$1000)="CONFIRMADO")),ROWS($A$3:A136))),"")</f>
        <v/>
      </c>
      <c r="J136" s="11" t="str">
        <f ca="1">IFERROR(INDEX(MAESTRO!J:J,_xludf.AGGREGATE(15,6,ROW(MAESTRO!$B$3:$B$1000)/((MAESTRO!$B$3:$B$1000="ASMAR DIRECCIÓN")*(UPPER(MAESTRO!$L$3:$L$1000)="CONFIRMADO")),ROWS($A$3:A136))),"")</f>
        <v/>
      </c>
      <c r="K136" s="11" t="str">
        <f ca="1">IFERROR(INDEX(MAESTRO!K:K,_xludf.AGGREGATE(15,6,ROW(MAESTRO!$B$3:$B$1000)/((MAESTRO!$B$3:$B$1000="ASMAR DIRECCIÓN")*(UPPER(MAESTRO!$L$3:$L$1000)="CONFIRMADO")),ROWS($A$3:A136))),"")</f>
        <v/>
      </c>
      <c r="L136" s="11" t="str">
        <f ca="1">IFERROR(INDEX(MAESTRO!L:L,_xludf.AGGREGATE(15,6,ROW(MAESTRO!$B$3:$B$1000)/((MAESTRO!$B$3:$B$1000="ASMAR DIRECCIÓN")*(UPPER(MAESTRO!$L$3:$L$1000)="CONFIRMADO")),ROWS($A$3:A136))),"")</f>
        <v/>
      </c>
      <c r="M136" s="11" t="str">
        <f ca="1">IFERROR(INDEX(MAESTRO!M:M,_xludf.AGGREGATE(15,6,ROW(MAESTRO!$B$3:$B$1000)/((MAESTRO!$B$3:$B$1000="ASMAR DIRECCIÓN")*(UPPER(MAESTRO!$L$3:$L$1000)="CONFIRMADO")),ROWS($A$3:A136))),"")</f>
        <v/>
      </c>
      <c r="N136" s="11" t="str">
        <f ca="1">IFERROR(INDEX(MAESTRO!N:N,_xludf.AGGREGATE(15,6,ROW(MAESTRO!$B$3:$B$1000)/((MAESTRO!$B$3:$B$1000="ASMAR DIRECCIÓN")*(UPPER(MAESTRO!$L$3:$L$1000)="CONFIRMADO")),ROWS($A$3:A136))),"")</f>
        <v/>
      </c>
      <c r="O136" s="11" t="str">
        <f ca="1">IFERROR(INDEX(MAESTRO!O:O,_xludf.AGGREGATE(15,6,ROW(MAESTRO!$B$3:$B$1000)/((MAESTRO!$B$3:$B$1000="ASMAR DIRECCIÓN")*(UPPER(MAESTRO!$L$3:$L$1000)="CONFIRMADO")),ROWS($A$3:A136))),"")</f>
        <v/>
      </c>
      <c r="P136" s="11" t="str">
        <f ca="1">IFERROR(INDEX(MAESTRO!P:P,_xludf.AGGREGATE(15,6,ROW(MAESTRO!$B$3:$B$1000)/((MAESTRO!$B$3:$B$1000="ASMAR DIRECCIÓN")*(UPPER(MAESTRO!$L$3:$L$1000)="CONFIRMADO")),ROWS($A$3:A136))),"")</f>
        <v/>
      </c>
      <c r="Q136" s="11" t="str">
        <f ca="1">IFERROR(INDEX(MAESTRO!Q:Q,_xludf.AGGREGATE(15,6,ROW(MAESTRO!$B$3:$B$1000)/((MAESTRO!$B$3:$B$1000="ASMAR DIRECCIÓN")*(UPPER(MAESTRO!$L$3:$L$1000)="CONFIRMADO")),ROWS($A$3:A136))),"")</f>
        <v/>
      </c>
      <c r="R136" s="11" t="str">
        <f ca="1">IFERROR(INDEX(MAESTRO!R:R,_xludf.AGGREGATE(15,6,ROW(MAESTRO!$B$3:$B$1000)/((MAESTRO!$B$3:$B$1000="ASMAR DIRECCIÓN")*(UPPER(MAESTRO!$L$3:$L$1000)="CONFIRMADO")),ROWS($A$3:A136))),"")</f>
        <v/>
      </c>
      <c r="S136" s="11" t="str">
        <f ca="1">IFERROR(INDEX(MAESTRO!S:S,_xludf.AGGREGATE(15,6,ROW(MAESTRO!$B$3:$B$1000)/((MAESTRO!$B$3:$B$1000="ASMAR DIRECCIÓN")*(UPPER(MAESTRO!$L$3:$L$1000)="CONFIRMADO")),ROWS($A$3:A136))),"")</f>
        <v/>
      </c>
      <c r="T136" s="11" t="str">
        <f ca="1">IFERROR(INDEX(MAESTRO!T:T,_xludf.AGGREGATE(15,6,ROW(MAESTRO!$B$3:$B$1000)/((MAESTRO!$B$3:$B$1000="ASMAR DIRECCIÓN")*(UPPER(MAESTRO!$L$3:$L$1000)="CONFIRMADO")),ROWS($A$3:A136))),"")</f>
        <v/>
      </c>
      <c r="U136" s="11" t="str">
        <f ca="1">IFERROR(INDEX(MAESTRO!U:U,_xludf.AGGREGATE(15,6,ROW(MAESTRO!$B$3:$B$1000)/((MAESTRO!$B$3:$B$1000="ASMAR DIRECCIÓN")*(UPPER(MAESTRO!$L$3:$L$1000)="CONFIRMADO")),ROWS($A$3:A136))),"")</f>
        <v/>
      </c>
      <c r="V136" s="11" t="str">
        <f ca="1">IFERROR(INDEX(MAESTRO!V:V,_xludf.AGGREGATE(15,6,ROW(MAESTRO!$B$3:$B$1000)/((MAESTRO!$B$3:$B$1000="ASMAR DIRECCIÓN")*(UPPER(MAESTRO!$L$3:$L$1000)="CONFIRMADO")),ROWS($A$3:A136))),"")</f>
        <v/>
      </c>
      <c r="W136" s="11" t="str">
        <f ca="1">IFERROR(INDEX(MAESTRO!W:W,_xludf.AGGREGATE(15,6,ROW(MAESTRO!$B$3:$B$1000)/((MAESTRO!$B$3:$B$1000="ASMAR DIRECCIÓN")*(UPPER(MAESTRO!$L$3:$L$1000)="CONFIRMADO")),ROWS($A$3:A136))),"")</f>
        <v/>
      </c>
      <c r="X136" s="11" t="str">
        <f ca="1">IFERROR(INDEX(MAESTRO!X:X,_xludf.AGGREGATE(15,6,ROW(MAESTRO!$B$3:$B$1000)/((MAESTRO!$B$3:$B$1000="ASMAR DIRECCIÓN")*(UPPER(MAESTRO!$L$3:$L$1000)="CONFIRMADO")),ROWS($A$3:A136))),"")</f>
        <v/>
      </c>
    </row>
    <row r="137" spans="1:24" ht="22.05" customHeight="1">
      <c r="A137" s="10" t="str">
        <f ca="1">IFERROR(INDEX(MAESTRO!A:A,_xludf.AGGREGATE(15,6,ROW(MAESTRO!$B$3:$B$1000)/((MAESTRO!$B$3:$B$1000="ASMAR DIRECCIÓN")*(UPPER(MAESTRO!$L$3:$L$1000)="CONFIRMADO")),ROWS($A$3:A137))),"")</f>
        <v/>
      </c>
      <c r="B137" s="10" t="str">
        <f ca="1">IFERROR(INDEX(MAESTRO!B:B,_xludf.AGGREGATE(15,6,ROW(MAESTRO!$B$3:$B$1000)/((MAESTRO!$B$3:$B$1000="ASMAR DIRECCIÓN")*(UPPER(MAESTRO!$L$3:$L$1000)="CONFIRMADO")),ROWS($A$3:A137))),"")</f>
        <v/>
      </c>
      <c r="C137" s="10" t="str">
        <f ca="1">IFERROR(INDEX(MAESTRO!C:C,_xludf.AGGREGATE(15,6,ROW(MAESTRO!$B$3:$B$1000)/((MAESTRO!$B$3:$B$1000="ASMAR DIRECCIÓN")*(UPPER(MAESTRO!$L$3:$L$1000)="CONFIRMADO")),ROWS($A$3:A137))),"")</f>
        <v/>
      </c>
      <c r="D137" s="10" t="str">
        <f ca="1">IFERROR(INDEX(MAESTRO!D:D,_xludf.AGGREGATE(15,6,ROW(MAESTRO!$B$3:$B$1000)/((MAESTRO!$B$3:$B$1000="ASMAR DIRECCIÓN")*(UPPER(MAESTRO!$L$3:$L$1000)="CONFIRMADO")),ROWS($A$3:A137))),"")</f>
        <v/>
      </c>
      <c r="E137" s="10" t="str">
        <f ca="1">IFERROR(INDEX(MAESTRO!E:E,_xludf.AGGREGATE(15,6,ROW(MAESTRO!$B$3:$B$1000)/((MAESTRO!$B$3:$B$1000="ASMAR DIRECCIÓN")*(UPPER(MAESTRO!$L$3:$L$1000)="CONFIRMADO")),ROWS($A$3:A137))),"")</f>
        <v/>
      </c>
      <c r="F137" s="10" t="str">
        <f ca="1">IFERROR(INDEX(MAESTRO!F:F,_xludf.AGGREGATE(15,6,ROW(MAESTRO!$B$3:$B$1000)/((MAESTRO!$B$3:$B$1000="ASMAR DIRECCIÓN")*(UPPER(MAESTRO!$L$3:$L$1000)="CONFIRMADO")),ROWS($A$3:A137))),"")</f>
        <v/>
      </c>
      <c r="G137" s="10" t="str">
        <f ca="1">IFERROR(INDEX(MAESTRO!G:G,_xludf.AGGREGATE(15,6,ROW(MAESTRO!$B$3:$B$1000)/((MAESTRO!$B$3:$B$1000="ASMAR DIRECCIÓN")*(UPPER(MAESTRO!$L$3:$L$1000)="CONFIRMADO")),ROWS($A$3:A137))),"")</f>
        <v/>
      </c>
      <c r="H137" s="10" t="str">
        <f ca="1">IFERROR(INDEX(MAESTRO!H:H,_xludf.AGGREGATE(15,6,ROW(MAESTRO!$B$3:$B$1000)/((MAESTRO!$B$3:$B$1000="ASMAR DIRECCIÓN")*(UPPER(MAESTRO!$L$3:$L$1000)="CONFIRMADO")),ROWS($A$3:A137))),"")</f>
        <v/>
      </c>
      <c r="I137" s="10" t="str">
        <f ca="1">IFERROR(INDEX(MAESTRO!I:I,_xludf.AGGREGATE(15,6,ROW(MAESTRO!$B$3:$B$1000)/((MAESTRO!$B$3:$B$1000="ASMAR DIRECCIÓN")*(UPPER(MAESTRO!$L$3:$L$1000)="CONFIRMADO")),ROWS($A$3:A137))),"")</f>
        <v/>
      </c>
      <c r="J137" s="10" t="str">
        <f ca="1">IFERROR(INDEX(MAESTRO!J:J,_xludf.AGGREGATE(15,6,ROW(MAESTRO!$B$3:$B$1000)/((MAESTRO!$B$3:$B$1000="ASMAR DIRECCIÓN")*(UPPER(MAESTRO!$L$3:$L$1000)="CONFIRMADO")),ROWS($A$3:A137))),"")</f>
        <v/>
      </c>
      <c r="K137" s="10" t="str">
        <f ca="1">IFERROR(INDEX(MAESTRO!K:K,_xludf.AGGREGATE(15,6,ROW(MAESTRO!$B$3:$B$1000)/((MAESTRO!$B$3:$B$1000="ASMAR DIRECCIÓN")*(UPPER(MAESTRO!$L$3:$L$1000)="CONFIRMADO")),ROWS($A$3:A137))),"")</f>
        <v/>
      </c>
      <c r="L137" s="10" t="str">
        <f ca="1">IFERROR(INDEX(MAESTRO!L:L,_xludf.AGGREGATE(15,6,ROW(MAESTRO!$B$3:$B$1000)/((MAESTRO!$B$3:$B$1000="ASMAR DIRECCIÓN")*(UPPER(MAESTRO!$L$3:$L$1000)="CONFIRMADO")),ROWS($A$3:A137))),"")</f>
        <v/>
      </c>
      <c r="M137" s="10" t="str">
        <f ca="1">IFERROR(INDEX(MAESTRO!M:M,_xludf.AGGREGATE(15,6,ROW(MAESTRO!$B$3:$B$1000)/((MAESTRO!$B$3:$B$1000="ASMAR DIRECCIÓN")*(UPPER(MAESTRO!$L$3:$L$1000)="CONFIRMADO")),ROWS($A$3:A137))),"")</f>
        <v/>
      </c>
      <c r="N137" s="10" t="str">
        <f ca="1">IFERROR(INDEX(MAESTRO!N:N,_xludf.AGGREGATE(15,6,ROW(MAESTRO!$B$3:$B$1000)/((MAESTRO!$B$3:$B$1000="ASMAR DIRECCIÓN")*(UPPER(MAESTRO!$L$3:$L$1000)="CONFIRMADO")),ROWS($A$3:A137))),"")</f>
        <v/>
      </c>
      <c r="O137" s="10" t="str">
        <f ca="1">IFERROR(INDEX(MAESTRO!O:O,_xludf.AGGREGATE(15,6,ROW(MAESTRO!$B$3:$B$1000)/((MAESTRO!$B$3:$B$1000="ASMAR DIRECCIÓN")*(UPPER(MAESTRO!$L$3:$L$1000)="CONFIRMADO")),ROWS($A$3:A137))),"")</f>
        <v/>
      </c>
      <c r="P137" s="10" t="str">
        <f ca="1">IFERROR(INDEX(MAESTRO!P:P,_xludf.AGGREGATE(15,6,ROW(MAESTRO!$B$3:$B$1000)/((MAESTRO!$B$3:$B$1000="ASMAR DIRECCIÓN")*(UPPER(MAESTRO!$L$3:$L$1000)="CONFIRMADO")),ROWS($A$3:A137))),"")</f>
        <v/>
      </c>
      <c r="Q137" s="10" t="str">
        <f ca="1">IFERROR(INDEX(MAESTRO!Q:Q,_xludf.AGGREGATE(15,6,ROW(MAESTRO!$B$3:$B$1000)/((MAESTRO!$B$3:$B$1000="ASMAR DIRECCIÓN")*(UPPER(MAESTRO!$L$3:$L$1000)="CONFIRMADO")),ROWS($A$3:A137))),"")</f>
        <v/>
      </c>
      <c r="R137" s="10" t="str">
        <f ca="1">IFERROR(INDEX(MAESTRO!R:R,_xludf.AGGREGATE(15,6,ROW(MAESTRO!$B$3:$B$1000)/((MAESTRO!$B$3:$B$1000="ASMAR DIRECCIÓN")*(UPPER(MAESTRO!$L$3:$L$1000)="CONFIRMADO")),ROWS($A$3:A137))),"")</f>
        <v/>
      </c>
      <c r="S137" s="10" t="str">
        <f ca="1">IFERROR(INDEX(MAESTRO!S:S,_xludf.AGGREGATE(15,6,ROW(MAESTRO!$B$3:$B$1000)/((MAESTRO!$B$3:$B$1000="ASMAR DIRECCIÓN")*(UPPER(MAESTRO!$L$3:$L$1000)="CONFIRMADO")),ROWS($A$3:A137))),"")</f>
        <v/>
      </c>
      <c r="T137" s="10" t="str">
        <f ca="1">IFERROR(INDEX(MAESTRO!T:T,_xludf.AGGREGATE(15,6,ROW(MAESTRO!$B$3:$B$1000)/((MAESTRO!$B$3:$B$1000="ASMAR DIRECCIÓN")*(UPPER(MAESTRO!$L$3:$L$1000)="CONFIRMADO")),ROWS($A$3:A137))),"")</f>
        <v/>
      </c>
      <c r="U137" s="10" t="str">
        <f ca="1">IFERROR(INDEX(MAESTRO!U:U,_xludf.AGGREGATE(15,6,ROW(MAESTRO!$B$3:$B$1000)/((MAESTRO!$B$3:$B$1000="ASMAR DIRECCIÓN")*(UPPER(MAESTRO!$L$3:$L$1000)="CONFIRMADO")),ROWS($A$3:A137))),"")</f>
        <v/>
      </c>
      <c r="V137" s="10" t="str">
        <f ca="1">IFERROR(INDEX(MAESTRO!V:V,_xludf.AGGREGATE(15,6,ROW(MAESTRO!$B$3:$B$1000)/((MAESTRO!$B$3:$B$1000="ASMAR DIRECCIÓN")*(UPPER(MAESTRO!$L$3:$L$1000)="CONFIRMADO")),ROWS($A$3:A137))),"")</f>
        <v/>
      </c>
      <c r="W137" s="10" t="str">
        <f ca="1">IFERROR(INDEX(MAESTRO!W:W,_xludf.AGGREGATE(15,6,ROW(MAESTRO!$B$3:$B$1000)/((MAESTRO!$B$3:$B$1000="ASMAR DIRECCIÓN")*(UPPER(MAESTRO!$L$3:$L$1000)="CONFIRMADO")),ROWS($A$3:A137))),"")</f>
        <v/>
      </c>
      <c r="X137" s="10" t="str">
        <f ca="1">IFERROR(INDEX(MAESTRO!X:X,_xludf.AGGREGATE(15,6,ROW(MAESTRO!$B$3:$B$1000)/((MAESTRO!$B$3:$B$1000="ASMAR DIRECCIÓN")*(UPPER(MAESTRO!$L$3:$L$1000)="CONFIRMADO")),ROWS($A$3:A137))),"")</f>
        <v/>
      </c>
    </row>
    <row r="138" spans="1:24" ht="22.05" customHeight="1">
      <c r="A138" s="11" t="str">
        <f ca="1">IFERROR(INDEX(MAESTRO!A:A,_xludf.AGGREGATE(15,6,ROW(MAESTRO!$B$3:$B$1000)/((MAESTRO!$B$3:$B$1000="ASMAR DIRECCIÓN")*(UPPER(MAESTRO!$L$3:$L$1000)="CONFIRMADO")),ROWS($A$3:A138))),"")</f>
        <v/>
      </c>
      <c r="B138" s="11" t="str">
        <f ca="1">IFERROR(INDEX(MAESTRO!B:B,_xludf.AGGREGATE(15,6,ROW(MAESTRO!$B$3:$B$1000)/((MAESTRO!$B$3:$B$1000="ASMAR DIRECCIÓN")*(UPPER(MAESTRO!$L$3:$L$1000)="CONFIRMADO")),ROWS($A$3:A138))),"")</f>
        <v/>
      </c>
      <c r="C138" s="11" t="str">
        <f ca="1">IFERROR(INDEX(MAESTRO!C:C,_xludf.AGGREGATE(15,6,ROW(MAESTRO!$B$3:$B$1000)/((MAESTRO!$B$3:$B$1000="ASMAR DIRECCIÓN")*(UPPER(MAESTRO!$L$3:$L$1000)="CONFIRMADO")),ROWS($A$3:A138))),"")</f>
        <v/>
      </c>
      <c r="D138" s="11" t="str">
        <f ca="1">IFERROR(INDEX(MAESTRO!D:D,_xludf.AGGREGATE(15,6,ROW(MAESTRO!$B$3:$B$1000)/((MAESTRO!$B$3:$B$1000="ASMAR DIRECCIÓN")*(UPPER(MAESTRO!$L$3:$L$1000)="CONFIRMADO")),ROWS($A$3:A138))),"")</f>
        <v/>
      </c>
      <c r="E138" s="11" t="str">
        <f ca="1">IFERROR(INDEX(MAESTRO!E:E,_xludf.AGGREGATE(15,6,ROW(MAESTRO!$B$3:$B$1000)/((MAESTRO!$B$3:$B$1000="ASMAR DIRECCIÓN")*(UPPER(MAESTRO!$L$3:$L$1000)="CONFIRMADO")),ROWS($A$3:A138))),"")</f>
        <v/>
      </c>
      <c r="F138" s="11" t="str">
        <f ca="1">IFERROR(INDEX(MAESTRO!F:F,_xludf.AGGREGATE(15,6,ROW(MAESTRO!$B$3:$B$1000)/((MAESTRO!$B$3:$B$1000="ASMAR DIRECCIÓN")*(UPPER(MAESTRO!$L$3:$L$1000)="CONFIRMADO")),ROWS($A$3:A138))),"")</f>
        <v/>
      </c>
      <c r="G138" s="11" t="str">
        <f ca="1">IFERROR(INDEX(MAESTRO!G:G,_xludf.AGGREGATE(15,6,ROW(MAESTRO!$B$3:$B$1000)/((MAESTRO!$B$3:$B$1000="ASMAR DIRECCIÓN")*(UPPER(MAESTRO!$L$3:$L$1000)="CONFIRMADO")),ROWS($A$3:A138))),"")</f>
        <v/>
      </c>
      <c r="H138" s="11" t="str">
        <f ca="1">IFERROR(INDEX(MAESTRO!H:H,_xludf.AGGREGATE(15,6,ROW(MAESTRO!$B$3:$B$1000)/((MAESTRO!$B$3:$B$1000="ASMAR DIRECCIÓN")*(UPPER(MAESTRO!$L$3:$L$1000)="CONFIRMADO")),ROWS($A$3:A138))),"")</f>
        <v/>
      </c>
      <c r="I138" s="11" t="str">
        <f ca="1">IFERROR(INDEX(MAESTRO!I:I,_xludf.AGGREGATE(15,6,ROW(MAESTRO!$B$3:$B$1000)/((MAESTRO!$B$3:$B$1000="ASMAR DIRECCIÓN")*(UPPER(MAESTRO!$L$3:$L$1000)="CONFIRMADO")),ROWS($A$3:A138))),"")</f>
        <v/>
      </c>
      <c r="J138" s="11" t="str">
        <f ca="1">IFERROR(INDEX(MAESTRO!J:J,_xludf.AGGREGATE(15,6,ROW(MAESTRO!$B$3:$B$1000)/((MAESTRO!$B$3:$B$1000="ASMAR DIRECCIÓN")*(UPPER(MAESTRO!$L$3:$L$1000)="CONFIRMADO")),ROWS($A$3:A138))),"")</f>
        <v/>
      </c>
      <c r="K138" s="11" t="str">
        <f ca="1">IFERROR(INDEX(MAESTRO!K:K,_xludf.AGGREGATE(15,6,ROW(MAESTRO!$B$3:$B$1000)/((MAESTRO!$B$3:$B$1000="ASMAR DIRECCIÓN")*(UPPER(MAESTRO!$L$3:$L$1000)="CONFIRMADO")),ROWS($A$3:A138))),"")</f>
        <v/>
      </c>
      <c r="L138" s="11" t="str">
        <f ca="1">IFERROR(INDEX(MAESTRO!L:L,_xludf.AGGREGATE(15,6,ROW(MAESTRO!$B$3:$B$1000)/((MAESTRO!$B$3:$B$1000="ASMAR DIRECCIÓN")*(UPPER(MAESTRO!$L$3:$L$1000)="CONFIRMADO")),ROWS($A$3:A138))),"")</f>
        <v/>
      </c>
      <c r="M138" s="11" t="str">
        <f ca="1">IFERROR(INDEX(MAESTRO!M:M,_xludf.AGGREGATE(15,6,ROW(MAESTRO!$B$3:$B$1000)/((MAESTRO!$B$3:$B$1000="ASMAR DIRECCIÓN")*(UPPER(MAESTRO!$L$3:$L$1000)="CONFIRMADO")),ROWS($A$3:A138))),"")</f>
        <v/>
      </c>
      <c r="N138" s="11" t="str">
        <f ca="1">IFERROR(INDEX(MAESTRO!N:N,_xludf.AGGREGATE(15,6,ROW(MAESTRO!$B$3:$B$1000)/((MAESTRO!$B$3:$B$1000="ASMAR DIRECCIÓN")*(UPPER(MAESTRO!$L$3:$L$1000)="CONFIRMADO")),ROWS($A$3:A138))),"")</f>
        <v/>
      </c>
      <c r="O138" s="11" t="str">
        <f ca="1">IFERROR(INDEX(MAESTRO!O:O,_xludf.AGGREGATE(15,6,ROW(MAESTRO!$B$3:$B$1000)/((MAESTRO!$B$3:$B$1000="ASMAR DIRECCIÓN")*(UPPER(MAESTRO!$L$3:$L$1000)="CONFIRMADO")),ROWS($A$3:A138))),"")</f>
        <v/>
      </c>
      <c r="P138" s="11" t="str">
        <f ca="1">IFERROR(INDEX(MAESTRO!P:P,_xludf.AGGREGATE(15,6,ROW(MAESTRO!$B$3:$B$1000)/((MAESTRO!$B$3:$B$1000="ASMAR DIRECCIÓN")*(UPPER(MAESTRO!$L$3:$L$1000)="CONFIRMADO")),ROWS($A$3:A138))),"")</f>
        <v/>
      </c>
      <c r="Q138" s="11" t="str">
        <f ca="1">IFERROR(INDEX(MAESTRO!Q:Q,_xludf.AGGREGATE(15,6,ROW(MAESTRO!$B$3:$B$1000)/((MAESTRO!$B$3:$B$1000="ASMAR DIRECCIÓN")*(UPPER(MAESTRO!$L$3:$L$1000)="CONFIRMADO")),ROWS($A$3:A138))),"")</f>
        <v/>
      </c>
      <c r="R138" s="11" t="str">
        <f ca="1">IFERROR(INDEX(MAESTRO!R:R,_xludf.AGGREGATE(15,6,ROW(MAESTRO!$B$3:$B$1000)/((MAESTRO!$B$3:$B$1000="ASMAR DIRECCIÓN")*(UPPER(MAESTRO!$L$3:$L$1000)="CONFIRMADO")),ROWS($A$3:A138))),"")</f>
        <v/>
      </c>
      <c r="S138" s="11" t="str">
        <f ca="1">IFERROR(INDEX(MAESTRO!S:S,_xludf.AGGREGATE(15,6,ROW(MAESTRO!$B$3:$B$1000)/((MAESTRO!$B$3:$B$1000="ASMAR DIRECCIÓN")*(UPPER(MAESTRO!$L$3:$L$1000)="CONFIRMADO")),ROWS($A$3:A138))),"")</f>
        <v/>
      </c>
      <c r="T138" s="11" t="str">
        <f ca="1">IFERROR(INDEX(MAESTRO!T:T,_xludf.AGGREGATE(15,6,ROW(MAESTRO!$B$3:$B$1000)/((MAESTRO!$B$3:$B$1000="ASMAR DIRECCIÓN")*(UPPER(MAESTRO!$L$3:$L$1000)="CONFIRMADO")),ROWS($A$3:A138))),"")</f>
        <v/>
      </c>
      <c r="U138" s="11" t="str">
        <f ca="1">IFERROR(INDEX(MAESTRO!U:U,_xludf.AGGREGATE(15,6,ROW(MAESTRO!$B$3:$B$1000)/((MAESTRO!$B$3:$B$1000="ASMAR DIRECCIÓN")*(UPPER(MAESTRO!$L$3:$L$1000)="CONFIRMADO")),ROWS($A$3:A138))),"")</f>
        <v/>
      </c>
      <c r="V138" s="11" t="str">
        <f ca="1">IFERROR(INDEX(MAESTRO!V:V,_xludf.AGGREGATE(15,6,ROW(MAESTRO!$B$3:$B$1000)/((MAESTRO!$B$3:$B$1000="ASMAR DIRECCIÓN")*(UPPER(MAESTRO!$L$3:$L$1000)="CONFIRMADO")),ROWS($A$3:A138))),"")</f>
        <v/>
      </c>
      <c r="W138" s="11" t="str">
        <f ca="1">IFERROR(INDEX(MAESTRO!W:W,_xludf.AGGREGATE(15,6,ROW(MAESTRO!$B$3:$B$1000)/((MAESTRO!$B$3:$B$1000="ASMAR DIRECCIÓN")*(UPPER(MAESTRO!$L$3:$L$1000)="CONFIRMADO")),ROWS($A$3:A138))),"")</f>
        <v/>
      </c>
      <c r="X138" s="11" t="str">
        <f ca="1">IFERROR(INDEX(MAESTRO!X:X,_xludf.AGGREGATE(15,6,ROW(MAESTRO!$B$3:$B$1000)/((MAESTRO!$B$3:$B$1000="ASMAR DIRECCIÓN")*(UPPER(MAESTRO!$L$3:$L$1000)="CONFIRMADO")),ROWS($A$3:A138))),"")</f>
        <v/>
      </c>
    </row>
    <row r="139" spans="1:24" ht="22.05" customHeight="1">
      <c r="A139" s="10" t="str">
        <f ca="1">IFERROR(INDEX(MAESTRO!A:A,_xludf.AGGREGATE(15,6,ROW(MAESTRO!$B$3:$B$1000)/((MAESTRO!$B$3:$B$1000="ASMAR DIRECCIÓN")*(UPPER(MAESTRO!$L$3:$L$1000)="CONFIRMADO")),ROWS($A$3:A139))),"")</f>
        <v/>
      </c>
      <c r="B139" s="10" t="str">
        <f ca="1">IFERROR(INDEX(MAESTRO!B:B,_xludf.AGGREGATE(15,6,ROW(MAESTRO!$B$3:$B$1000)/((MAESTRO!$B$3:$B$1000="ASMAR DIRECCIÓN")*(UPPER(MAESTRO!$L$3:$L$1000)="CONFIRMADO")),ROWS($A$3:A139))),"")</f>
        <v/>
      </c>
      <c r="C139" s="10" t="str">
        <f ca="1">IFERROR(INDEX(MAESTRO!C:C,_xludf.AGGREGATE(15,6,ROW(MAESTRO!$B$3:$B$1000)/((MAESTRO!$B$3:$B$1000="ASMAR DIRECCIÓN")*(UPPER(MAESTRO!$L$3:$L$1000)="CONFIRMADO")),ROWS($A$3:A139))),"")</f>
        <v/>
      </c>
      <c r="D139" s="10" t="str">
        <f ca="1">IFERROR(INDEX(MAESTRO!D:D,_xludf.AGGREGATE(15,6,ROW(MAESTRO!$B$3:$B$1000)/((MAESTRO!$B$3:$B$1000="ASMAR DIRECCIÓN")*(UPPER(MAESTRO!$L$3:$L$1000)="CONFIRMADO")),ROWS($A$3:A139))),"")</f>
        <v/>
      </c>
      <c r="E139" s="10" t="str">
        <f ca="1">IFERROR(INDEX(MAESTRO!E:E,_xludf.AGGREGATE(15,6,ROW(MAESTRO!$B$3:$B$1000)/((MAESTRO!$B$3:$B$1000="ASMAR DIRECCIÓN")*(UPPER(MAESTRO!$L$3:$L$1000)="CONFIRMADO")),ROWS($A$3:A139))),"")</f>
        <v/>
      </c>
      <c r="F139" s="10" t="str">
        <f ca="1">IFERROR(INDEX(MAESTRO!F:F,_xludf.AGGREGATE(15,6,ROW(MAESTRO!$B$3:$B$1000)/((MAESTRO!$B$3:$B$1000="ASMAR DIRECCIÓN")*(UPPER(MAESTRO!$L$3:$L$1000)="CONFIRMADO")),ROWS($A$3:A139))),"")</f>
        <v/>
      </c>
      <c r="G139" s="10" t="str">
        <f ca="1">IFERROR(INDEX(MAESTRO!G:G,_xludf.AGGREGATE(15,6,ROW(MAESTRO!$B$3:$B$1000)/((MAESTRO!$B$3:$B$1000="ASMAR DIRECCIÓN")*(UPPER(MAESTRO!$L$3:$L$1000)="CONFIRMADO")),ROWS($A$3:A139))),"")</f>
        <v/>
      </c>
      <c r="H139" s="10" t="str">
        <f ca="1">IFERROR(INDEX(MAESTRO!H:H,_xludf.AGGREGATE(15,6,ROW(MAESTRO!$B$3:$B$1000)/((MAESTRO!$B$3:$B$1000="ASMAR DIRECCIÓN")*(UPPER(MAESTRO!$L$3:$L$1000)="CONFIRMADO")),ROWS($A$3:A139))),"")</f>
        <v/>
      </c>
      <c r="I139" s="10" t="str">
        <f ca="1">IFERROR(INDEX(MAESTRO!I:I,_xludf.AGGREGATE(15,6,ROW(MAESTRO!$B$3:$B$1000)/((MAESTRO!$B$3:$B$1000="ASMAR DIRECCIÓN")*(UPPER(MAESTRO!$L$3:$L$1000)="CONFIRMADO")),ROWS($A$3:A139))),"")</f>
        <v/>
      </c>
      <c r="J139" s="10" t="str">
        <f ca="1">IFERROR(INDEX(MAESTRO!J:J,_xludf.AGGREGATE(15,6,ROW(MAESTRO!$B$3:$B$1000)/((MAESTRO!$B$3:$B$1000="ASMAR DIRECCIÓN")*(UPPER(MAESTRO!$L$3:$L$1000)="CONFIRMADO")),ROWS($A$3:A139))),"")</f>
        <v/>
      </c>
      <c r="K139" s="10" t="str">
        <f ca="1">IFERROR(INDEX(MAESTRO!K:K,_xludf.AGGREGATE(15,6,ROW(MAESTRO!$B$3:$B$1000)/((MAESTRO!$B$3:$B$1000="ASMAR DIRECCIÓN")*(UPPER(MAESTRO!$L$3:$L$1000)="CONFIRMADO")),ROWS($A$3:A139))),"")</f>
        <v/>
      </c>
      <c r="L139" s="10" t="str">
        <f ca="1">IFERROR(INDEX(MAESTRO!L:L,_xludf.AGGREGATE(15,6,ROW(MAESTRO!$B$3:$B$1000)/((MAESTRO!$B$3:$B$1000="ASMAR DIRECCIÓN")*(UPPER(MAESTRO!$L$3:$L$1000)="CONFIRMADO")),ROWS($A$3:A139))),"")</f>
        <v/>
      </c>
      <c r="M139" s="10" t="str">
        <f ca="1">IFERROR(INDEX(MAESTRO!M:M,_xludf.AGGREGATE(15,6,ROW(MAESTRO!$B$3:$B$1000)/((MAESTRO!$B$3:$B$1000="ASMAR DIRECCIÓN")*(UPPER(MAESTRO!$L$3:$L$1000)="CONFIRMADO")),ROWS($A$3:A139))),"")</f>
        <v/>
      </c>
      <c r="N139" s="10" t="str">
        <f ca="1">IFERROR(INDEX(MAESTRO!N:N,_xludf.AGGREGATE(15,6,ROW(MAESTRO!$B$3:$B$1000)/((MAESTRO!$B$3:$B$1000="ASMAR DIRECCIÓN")*(UPPER(MAESTRO!$L$3:$L$1000)="CONFIRMADO")),ROWS($A$3:A139))),"")</f>
        <v/>
      </c>
      <c r="O139" s="10" t="str">
        <f ca="1">IFERROR(INDEX(MAESTRO!O:O,_xludf.AGGREGATE(15,6,ROW(MAESTRO!$B$3:$B$1000)/((MAESTRO!$B$3:$B$1000="ASMAR DIRECCIÓN")*(UPPER(MAESTRO!$L$3:$L$1000)="CONFIRMADO")),ROWS($A$3:A139))),"")</f>
        <v/>
      </c>
      <c r="P139" s="10" t="str">
        <f ca="1">IFERROR(INDEX(MAESTRO!P:P,_xludf.AGGREGATE(15,6,ROW(MAESTRO!$B$3:$B$1000)/((MAESTRO!$B$3:$B$1000="ASMAR DIRECCIÓN")*(UPPER(MAESTRO!$L$3:$L$1000)="CONFIRMADO")),ROWS($A$3:A139))),"")</f>
        <v/>
      </c>
      <c r="Q139" s="10" t="str">
        <f ca="1">IFERROR(INDEX(MAESTRO!Q:Q,_xludf.AGGREGATE(15,6,ROW(MAESTRO!$B$3:$B$1000)/((MAESTRO!$B$3:$B$1000="ASMAR DIRECCIÓN")*(UPPER(MAESTRO!$L$3:$L$1000)="CONFIRMADO")),ROWS($A$3:A139))),"")</f>
        <v/>
      </c>
      <c r="R139" s="10" t="str">
        <f ca="1">IFERROR(INDEX(MAESTRO!R:R,_xludf.AGGREGATE(15,6,ROW(MAESTRO!$B$3:$B$1000)/((MAESTRO!$B$3:$B$1000="ASMAR DIRECCIÓN")*(UPPER(MAESTRO!$L$3:$L$1000)="CONFIRMADO")),ROWS($A$3:A139))),"")</f>
        <v/>
      </c>
      <c r="S139" s="10" t="str">
        <f ca="1">IFERROR(INDEX(MAESTRO!S:S,_xludf.AGGREGATE(15,6,ROW(MAESTRO!$B$3:$B$1000)/((MAESTRO!$B$3:$B$1000="ASMAR DIRECCIÓN")*(UPPER(MAESTRO!$L$3:$L$1000)="CONFIRMADO")),ROWS($A$3:A139))),"")</f>
        <v/>
      </c>
      <c r="T139" s="10" t="str">
        <f ca="1">IFERROR(INDEX(MAESTRO!T:T,_xludf.AGGREGATE(15,6,ROW(MAESTRO!$B$3:$B$1000)/((MAESTRO!$B$3:$B$1000="ASMAR DIRECCIÓN")*(UPPER(MAESTRO!$L$3:$L$1000)="CONFIRMADO")),ROWS($A$3:A139))),"")</f>
        <v/>
      </c>
      <c r="U139" s="10" t="str">
        <f ca="1">IFERROR(INDEX(MAESTRO!U:U,_xludf.AGGREGATE(15,6,ROW(MAESTRO!$B$3:$B$1000)/((MAESTRO!$B$3:$B$1000="ASMAR DIRECCIÓN")*(UPPER(MAESTRO!$L$3:$L$1000)="CONFIRMADO")),ROWS($A$3:A139))),"")</f>
        <v/>
      </c>
      <c r="V139" s="10" t="str">
        <f ca="1">IFERROR(INDEX(MAESTRO!V:V,_xludf.AGGREGATE(15,6,ROW(MAESTRO!$B$3:$B$1000)/((MAESTRO!$B$3:$B$1000="ASMAR DIRECCIÓN")*(UPPER(MAESTRO!$L$3:$L$1000)="CONFIRMADO")),ROWS($A$3:A139))),"")</f>
        <v/>
      </c>
      <c r="W139" s="10" t="str">
        <f ca="1">IFERROR(INDEX(MAESTRO!W:W,_xludf.AGGREGATE(15,6,ROW(MAESTRO!$B$3:$B$1000)/((MAESTRO!$B$3:$B$1000="ASMAR DIRECCIÓN")*(UPPER(MAESTRO!$L$3:$L$1000)="CONFIRMADO")),ROWS($A$3:A139))),"")</f>
        <v/>
      </c>
      <c r="X139" s="10" t="str">
        <f ca="1">IFERROR(INDEX(MAESTRO!X:X,_xludf.AGGREGATE(15,6,ROW(MAESTRO!$B$3:$B$1000)/((MAESTRO!$B$3:$B$1000="ASMAR DIRECCIÓN")*(UPPER(MAESTRO!$L$3:$L$1000)="CONFIRMADO")),ROWS($A$3:A139))),"")</f>
        <v/>
      </c>
    </row>
    <row r="140" spans="1:24" ht="22.05" customHeight="1">
      <c r="A140" s="11" t="str">
        <f ca="1">IFERROR(INDEX(MAESTRO!A:A,_xludf.AGGREGATE(15,6,ROW(MAESTRO!$B$3:$B$1000)/((MAESTRO!$B$3:$B$1000="ASMAR DIRECCIÓN")*(UPPER(MAESTRO!$L$3:$L$1000)="CONFIRMADO")),ROWS($A$3:A140))),"")</f>
        <v/>
      </c>
      <c r="B140" s="11" t="str">
        <f ca="1">IFERROR(INDEX(MAESTRO!B:B,_xludf.AGGREGATE(15,6,ROW(MAESTRO!$B$3:$B$1000)/((MAESTRO!$B$3:$B$1000="ASMAR DIRECCIÓN")*(UPPER(MAESTRO!$L$3:$L$1000)="CONFIRMADO")),ROWS($A$3:A140))),"")</f>
        <v/>
      </c>
      <c r="C140" s="11" t="str">
        <f ca="1">IFERROR(INDEX(MAESTRO!C:C,_xludf.AGGREGATE(15,6,ROW(MAESTRO!$B$3:$B$1000)/((MAESTRO!$B$3:$B$1000="ASMAR DIRECCIÓN")*(UPPER(MAESTRO!$L$3:$L$1000)="CONFIRMADO")),ROWS($A$3:A140))),"")</f>
        <v/>
      </c>
      <c r="D140" s="11" t="str">
        <f ca="1">IFERROR(INDEX(MAESTRO!D:D,_xludf.AGGREGATE(15,6,ROW(MAESTRO!$B$3:$B$1000)/((MAESTRO!$B$3:$B$1000="ASMAR DIRECCIÓN")*(UPPER(MAESTRO!$L$3:$L$1000)="CONFIRMADO")),ROWS($A$3:A140))),"")</f>
        <v/>
      </c>
      <c r="E140" s="11" t="str">
        <f ca="1">IFERROR(INDEX(MAESTRO!E:E,_xludf.AGGREGATE(15,6,ROW(MAESTRO!$B$3:$B$1000)/((MAESTRO!$B$3:$B$1000="ASMAR DIRECCIÓN")*(UPPER(MAESTRO!$L$3:$L$1000)="CONFIRMADO")),ROWS($A$3:A140))),"")</f>
        <v/>
      </c>
      <c r="F140" s="11" t="str">
        <f ca="1">IFERROR(INDEX(MAESTRO!F:F,_xludf.AGGREGATE(15,6,ROW(MAESTRO!$B$3:$B$1000)/((MAESTRO!$B$3:$B$1000="ASMAR DIRECCIÓN")*(UPPER(MAESTRO!$L$3:$L$1000)="CONFIRMADO")),ROWS($A$3:A140))),"")</f>
        <v/>
      </c>
      <c r="G140" s="11" t="str">
        <f ca="1">IFERROR(INDEX(MAESTRO!G:G,_xludf.AGGREGATE(15,6,ROW(MAESTRO!$B$3:$B$1000)/((MAESTRO!$B$3:$B$1000="ASMAR DIRECCIÓN")*(UPPER(MAESTRO!$L$3:$L$1000)="CONFIRMADO")),ROWS($A$3:A140))),"")</f>
        <v/>
      </c>
      <c r="H140" s="11" t="str">
        <f ca="1">IFERROR(INDEX(MAESTRO!H:H,_xludf.AGGREGATE(15,6,ROW(MAESTRO!$B$3:$B$1000)/((MAESTRO!$B$3:$B$1000="ASMAR DIRECCIÓN")*(UPPER(MAESTRO!$L$3:$L$1000)="CONFIRMADO")),ROWS($A$3:A140))),"")</f>
        <v/>
      </c>
      <c r="I140" s="11" t="str">
        <f ca="1">IFERROR(INDEX(MAESTRO!I:I,_xludf.AGGREGATE(15,6,ROW(MAESTRO!$B$3:$B$1000)/((MAESTRO!$B$3:$B$1000="ASMAR DIRECCIÓN")*(UPPER(MAESTRO!$L$3:$L$1000)="CONFIRMADO")),ROWS($A$3:A140))),"")</f>
        <v/>
      </c>
      <c r="J140" s="11" t="str">
        <f ca="1">IFERROR(INDEX(MAESTRO!J:J,_xludf.AGGREGATE(15,6,ROW(MAESTRO!$B$3:$B$1000)/((MAESTRO!$B$3:$B$1000="ASMAR DIRECCIÓN")*(UPPER(MAESTRO!$L$3:$L$1000)="CONFIRMADO")),ROWS($A$3:A140))),"")</f>
        <v/>
      </c>
      <c r="K140" s="11" t="str">
        <f ca="1">IFERROR(INDEX(MAESTRO!K:K,_xludf.AGGREGATE(15,6,ROW(MAESTRO!$B$3:$B$1000)/((MAESTRO!$B$3:$B$1000="ASMAR DIRECCIÓN")*(UPPER(MAESTRO!$L$3:$L$1000)="CONFIRMADO")),ROWS($A$3:A140))),"")</f>
        <v/>
      </c>
      <c r="L140" s="11" t="str">
        <f ca="1">IFERROR(INDEX(MAESTRO!L:L,_xludf.AGGREGATE(15,6,ROW(MAESTRO!$B$3:$B$1000)/((MAESTRO!$B$3:$B$1000="ASMAR DIRECCIÓN")*(UPPER(MAESTRO!$L$3:$L$1000)="CONFIRMADO")),ROWS($A$3:A140))),"")</f>
        <v/>
      </c>
      <c r="M140" s="11" t="str">
        <f ca="1">IFERROR(INDEX(MAESTRO!M:M,_xludf.AGGREGATE(15,6,ROW(MAESTRO!$B$3:$B$1000)/((MAESTRO!$B$3:$B$1000="ASMAR DIRECCIÓN")*(UPPER(MAESTRO!$L$3:$L$1000)="CONFIRMADO")),ROWS($A$3:A140))),"")</f>
        <v/>
      </c>
      <c r="N140" s="11" t="str">
        <f ca="1">IFERROR(INDEX(MAESTRO!N:N,_xludf.AGGREGATE(15,6,ROW(MAESTRO!$B$3:$B$1000)/((MAESTRO!$B$3:$B$1000="ASMAR DIRECCIÓN")*(UPPER(MAESTRO!$L$3:$L$1000)="CONFIRMADO")),ROWS($A$3:A140))),"")</f>
        <v/>
      </c>
      <c r="O140" s="11" t="str">
        <f ca="1">IFERROR(INDEX(MAESTRO!O:O,_xludf.AGGREGATE(15,6,ROW(MAESTRO!$B$3:$B$1000)/((MAESTRO!$B$3:$B$1000="ASMAR DIRECCIÓN")*(UPPER(MAESTRO!$L$3:$L$1000)="CONFIRMADO")),ROWS($A$3:A140))),"")</f>
        <v/>
      </c>
      <c r="P140" s="11" t="str">
        <f ca="1">IFERROR(INDEX(MAESTRO!P:P,_xludf.AGGREGATE(15,6,ROW(MAESTRO!$B$3:$B$1000)/((MAESTRO!$B$3:$B$1000="ASMAR DIRECCIÓN")*(UPPER(MAESTRO!$L$3:$L$1000)="CONFIRMADO")),ROWS($A$3:A140))),"")</f>
        <v/>
      </c>
      <c r="Q140" s="11" t="str">
        <f ca="1">IFERROR(INDEX(MAESTRO!Q:Q,_xludf.AGGREGATE(15,6,ROW(MAESTRO!$B$3:$B$1000)/((MAESTRO!$B$3:$B$1000="ASMAR DIRECCIÓN")*(UPPER(MAESTRO!$L$3:$L$1000)="CONFIRMADO")),ROWS($A$3:A140))),"")</f>
        <v/>
      </c>
      <c r="R140" s="11" t="str">
        <f ca="1">IFERROR(INDEX(MAESTRO!R:R,_xludf.AGGREGATE(15,6,ROW(MAESTRO!$B$3:$B$1000)/((MAESTRO!$B$3:$B$1000="ASMAR DIRECCIÓN")*(UPPER(MAESTRO!$L$3:$L$1000)="CONFIRMADO")),ROWS($A$3:A140))),"")</f>
        <v/>
      </c>
      <c r="S140" s="11" t="str">
        <f ca="1">IFERROR(INDEX(MAESTRO!S:S,_xludf.AGGREGATE(15,6,ROW(MAESTRO!$B$3:$B$1000)/((MAESTRO!$B$3:$B$1000="ASMAR DIRECCIÓN")*(UPPER(MAESTRO!$L$3:$L$1000)="CONFIRMADO")),ROWS($A$3:A140))),"")</f>
        <v/>
      </c>
      <c r="T140" s="11" t="str">
        <f ca="1">IFERROR(INDEX(MAESTRO!T:T,_xludf.AGGREGATE(15,6,ROW(MAESTRO!$B$3:$B$1000)/((MAESTRO!$B$3:$B$1000="ASMAR DIRECCIÓN")*(UPPER(MAESTRO!$L$3:$L$1000)="CONFIRMADO")),ROWS($A$3:A140))),"")</f>
        <v/>
      </c>
      <c r="U140" s="11" t="str">
        <f ca="1">IFERROR(INDEX(MAESTRO!U:U,_xludf.AGGREGATE(15,6,ROW(MAESTRO!$B$3:$B$1000)/((MAESTRO!$B$3:$B$1000="ASMAR DIRECCIÓN")*(UPPER(MAESTRO!$L$3:$L$1000)="CONFIRMADO")),ROWS($A$3:A140))),"")</f>
        <v/>
      </c>
      <c r="V140" s="11" t="str">
        <f ca="1">IFERROR(INDEX(MAESTRO!V:V,_xludf.AGGREGATE(15,6,ROW(MAESTRO!$B$3:$B$1000)/((MAESTRO!$B$3:$B$1000="ASMAR DIRECCIÓN")*(UPPER(MAESTRO!$L$3:$L$1000)="CONFIRMADO")),ROWS($A$3:A140))),"")</f>
        <v/>
      </c>
      <c r="W140" s="11" t="str">
        <f ca="1">IFERROR(INDEX(MAESTRO!W:W,_xludf.AGGREGATE(15,6,ROW(MAESTRO!$B$3:$B$1000)/((MAESTRO!$B$3:$B$1000="ASMAR DIRECCIÓN")*(UPPER(MAESTRO!$L$3:$L$1000)="CONFIRMADO")),ROWS($A$3:A140))),"")</f>
        <v/>
      </c>
      <c r="X140" s="11" t="str">
        <f ca="1">IFERROR(INDEX(MAESTRO!X:X,_xludf.AGGREGATE(15,6,ROW(MAESTRO!$B$3:$B$1000)/((MAESTRO!$B$3:$B$1000="ASMAR DIRECCIÓN")*(UPPER(MAESTRO!$L$3:$L$1000)="CONFIRMADO")),ROWS($A$3:A140))),"")</f>
        <v/>
      </c>
    </row>
    <row r="141" spans="1:24" ht="22.05" customHeight="1">
      <c r="A141" s="10" t="str">
        <f ca="1">IFERROR(INDEX(MAESTRO!A:A,_xludf.AGGREGATE(15,6,ROW(MAESTRO!$B$3:$B$1000)/((MAESTRO!$B$3:$B$1000="ASMAR DIRECCIÓN")*(UPPER(MAESTRO!$L$3:$L$1000)="CONFIRMADO")),ROWS($A$3:A141))),"")</f>
        <v/>
      </c>
      <c r="B141" s="10" t="str">
        <f ca="1">IFERROR(INDEX(MAESTRO!B:B,_xludf.AGGREGATE(15,6,ROW(MAESTRO!$B$3:$B$1000)/((MAESTRO!$B$3:$B$1000="ASMAR DIRECCIÓN")*(UPPER(MAESTRO!$L$3:$L$1000)="CONFIRMADO")),ROWS($A$3:A141))),"")</f>
        <v/>
      </c>
      <c r="C141" s="10" t="str">
        <f ca="1">IFERROR(INDEX(MAESTRO!C:C,_xludf.AGGREGATE(15,6,ROW(MAESTRO!$B$3:$B$1000)/((MAESTRO!$B$3:$B$1000="ASMAR DIRECCIÓN")*(UPPER(MAESTRO!$L$3:$L$1000)="CONFIRMADO")),ROWS($A$3:A141))),"")</f>
        <v/>
      </c>
      <c r="D141" s="10" t="str">
        <f ca="1">IFERROR(INDEX(MAESTRO!D:D,_xludf.AGGREGATE(15,6,ROW(MAESTRO!$B$3:$B$1000)/((MAESTRO!$B$3:$B$1000="ASMAR DIRECCIÓN")*(UPPER(MAESTRO!$L$3:$L$1000)="CONFIRMADO")),ROWS($A$3:A141))),"")</f>
        <v/>
      </c>
      <c r="E141" s="10" t="str">
        <f ca="1">IFERROR(INDEX(MAESTRO!E:E,_xludf.AGGREGATE(15,6,ROW(MAESTRO!$B$3:$B$1000)/((MAESTRO!$B$3:$B$1000="ASMAR DIRECCIÓN")*(UPPER(MAESTRO!$L$3:$L$1000)="CONFIRMADO")),ROWS($A$3:A141))),"")</f>
        <v/>
      </c>
      <c r="F141" s="10" t="str">
        <f ca="1">IFERROR(INDEX(MAESTRO!F:F,_xludf.AGGREGATE(15,6,ROW(MAESTRO!$B$3:$B$1000)/((MAESTRO!$B$3:$B$1000="ASMAR DIRECCIÓN")*(UPPER(MAESTRO!$L$3:$L$1000)="CONFIRMADO")),ROWS($A$3:A141))),"")</f>
        <v/>
      </c>
      <c r="G141" s="10" t="str">
        <f ca="1">IFERROR(INDEX(MAESTRO!G:G,_xludf.AGGREGATE(15,6,ROW(MAESTRO!$B$3:$B$1000)/((MAESTRO!$B$3:$B$1000="ASMAR DIRECCIÓN")*(UPPER(MAESTRO!$L$3:$L$1000)="CONFIRMADO")),ROWS($A$3:A141))),"")</f>
        <v/>
      </c>
      <c r="H141" s="10" t="str">
        <f ca="1">IFERROR(INDEX(MAESTRO!H:H,_xludf.AGGREGATE(15,6,ROW(MAESTRO!$B$3:$B$1000)/((MAESTRO!$B$3:$B$1000="ASMAR DIRECCIÓN")*(UPPER(MAESTRO!$L$3:$L$1000)="CONFIRMADO")),ROWS($A$3:A141))),"")</f>
        <v/>
      </c>
      <c r="I141" s="10" t="str">
        <f ca="1">IFERROR(INDEX(MAESTRO!I:I,_xludf.AGGREGATE(15,6,ROW(MAESTRO!$B$3:$B$1000)/((MAESTRO!$B$3:$B$1000="ASMAR DIRECCIÓN")*(UPPER(MAESTRO!$L$3:$L$1000)="CONFIRMADO")),ROWS($A$3:A141))),"")</f>
        <v/>
      </c>
      <c r="J141" s="10" t="str">
        <f ca="1">IFERROR(INDEX(MAESTRO!J:J,_xludf.AGGREGATE(15,6,ROW(MAESTRO!$B$3:$B$1000)/((MAESTRO!$B$3:$B$1000="ASMAR DIRECCIÓN")*(UPPER(MAESTRO!$L$3:$L$1000)="CONFIRMADO")),ROWS($A$3:A141))),"")</f>
        <v/>
      </c>
      <c r="K141" s="10" t="str">
        <f ca="1">IFERROR(INDEX(MAESTRO!K:K,_xludf.AGGREGATE(15,6,ROW(MAESTRO!$B$3:$B$1000)/((MAESTRO!$B$3:$B$1000="ASMAR DIRECCIÓN")*(UPPER(MAESTRO!$L$3:$L$1000)="CONFIRMADO")),ROWS($A$3:A141))),"")</f>
        <v/>
      </c>
      <c r="L141" s="10" t="str">
        <f ca="1">IFERROR(INDEX(MAESTRO!L:L,_xludf.AGGREGATE(15,6,ROW(MAESTRO!$B$3:$B$1000)/((MAESTRO!$B$3:$B$1000="ASMAR DIRECCIÓN")*(UPPER(MAESTRO!$L$3:$L$1000)="CONFIRMADO")),ROWS($A$3:A141))),"")</f>
        <v/>
      </c>
      <c r="M141" s="10" t="str">
        <f ca="1">IFERROR(INDEX(MAESTRO!M:M,_xludf.AGGREGATE(15,6,ROW(MAESTRO!$B$3:$B$1000)/((MAESTRO!$B$3:$B$1000="ASMAR DIRECCIÓN")*(UPPER(MAESTRO!$L$3:$L$1000)="CONFIRMADO")),ROWS($A$3:A141))),"")</f>
        <v/>
      </c>
      <c r="N141" s="10" t="str">
        <f ca="1">IFERROR(INDEX(MAESTRO!N:N,_xludf.AGGREGATE(15,6,ROW(MAESTRO!$B$3:$B$1000)/((MAESTRO!$B$3:$B$1000="ASMAR DIRECCIÓN")*(UPPER(MAESTRO!$L$3:$L$1000)="CONFIRMADO")),ROWS($A$3:A141))),"")</f>
        <v/>
      </c>
      <c r="O141" s="10" t="str">
        <f ca="1">IFERROR(INDEX(MAESTRO!O:O,_xludf.AGGREGATE(15,6,ROW(MAESTRO!$B$3:$B$1000)/((MAESTRO!$B$3:$B$1000="ASMAR DIRECCIÓN")*(UPPER(MAESTRO!$L$3:$L$1000)="CONFIRMADO")),ROWS($A$3:A141))),"")</f>
        <v/>
      </c>
      <c r="P141" s="10" t="str">
        <f ca="1">IFERROR(INDEX(MAESTRO!P:P,_xludf.AGGREGATE(15,6,ROW(MAESTRO!$B$3:$B$1000)/((MAESTRO!$B$3:$B$1000="ASMAR DIRECCIÓN")*(UPPER(MAESTRO!$L$3:$L$1000)="CONFIRMADO")),ROWS($A$3:A141))),"")</f>
        <v/>
      </c>
      <c r="Q141" s="10" t="str">
        <f ca="1">IFERROR(INDEX(MAESTRO!Q:Q,_xludf.AGGREGATE(15,6,ROW(MAESTRO!$B$3:$B$1000)/((MAESTRO!$B$3:$B$1000="ASMAR DIRECCIÓN")*(UPPER(MAESTRO!$L$3:$L$1000)="CONFIRMADO")),ROWS($A$3:A141))),"")</f>
        <v/>
      </c>
      <c r="R141" s="10" t="str">
        <f ca="1">IFERROR(INDEX(MAESTRO!R:R,_xludf.AGGREGATE(15,6,ROW(MAESTRO!$B$3:$B$1000)/((MAESTRO!$B$3:$B$1000="ASMAR DIRECCIÓN")*(UPPER(MAESTRO!$L$3:$L$1000)="CONFIRMADO")),ROWS($A$3:A141))),"")</f>
        <v/>
      </c>
      <c r="S141" s="10" t="str">
        <f ca="1">IFERROR(INDEX(MAESTRO!S:S,_xludf.AGGREGATE(15,6,ROW(MAESTRO!$B$3:$B$1000)/((MAESTRO!$B$3:$B$1000="ASMAR DIRECCIÓN")*(UPPER(MAESTRO!$L$3:$L$1000)="CONFIRMADO")),ROWS($A$3:A141))),"")</f>
        <v/>
      </c>
      <c r="T141" s="10" t="str">
        <f ca="1">IFERROR(INDEX(MAESTRO!T:T,_xludf.AGGREGATE(15,6,ROW(MAESTRO!$B$3:$B$1000)/((MAESTRO!$B$3:$B$1000="ASMAR DIRECCIÓN")*(UPPER(MAESTRO!$L$3:$L$1000)="CONFIRMADO")),ROWS($A$3:A141))),"")</f>
        <v/>
      </c>
      <c r="U141" s="10" t="str">
        <f ca="1">IFERROR(INDEX(MAESTRO!U:U,_xludf.AGGREGATE(15,6,ROW(MAESTRO!$B$3:$B$1000)/((MAESTRO!$B$3:$B$1000="ASMAR DIRECCIÓN")*(UPPER(MAESTRO!$L$3:$L$1000)="CONFIRMADO")),ROWS($A$3:A141))),"")</f>
        <v/>
      </c>
      <c r="V141" s="10" t="str">
        <f ca="1">IFERROR(INDEX(MAESTRO!V:V,_xludf.AGGREGATE(15,6,ROW(MAESTRO!$B$3:$B$1000)/((MAESTRO!$B$3:$B$1000="ASMAR DIRECCIÓN")*(UPPER(MAESTRO!$L$3:$L$1000)="CONFIRMADO")),ROWS($A$3:A141))),"")</f>
        <v/>
      </c>
      <c r="W141" s="10" t="str">
        <f ca="1">IFERROR(INDEX(MAESTRO!W:W,_xludf.AGGREGATE(15,6,ROW(MAESTRO!$B$3:$B$1000)/((MAESTRO!$B$3:$B$1000="ASMAR DIRECCIÓN")*(UPPER(MAESTRO!$L$3:$L$1000)="CONFIRMADO")),ROWS($A$3:A141))),"")</f>
        <v/>
      </c>
      <c r="X141" s="10" t="str">
        <f ca="1">IFERROR(INDEX(MAESTRO!X:X,_xludf.AGGREGATE(15,6,ROW(MAESTRO!$B$3:$B$1000)/((MAESTRO!$B$3:$B$1000="ASMAR DIRECCIÓN")*(UPPER(MAESTRO!$L$3:$L$1000)="CONFIRMADO")),ROWS($A$3:A141))),"")</f>
        <v/>
      </c>
    </row>
    <row r="142" spans="1:24" ht="22.05" customHeight="1">
      <c r="A142" s="11" t="str">
        <f ca="1">IFERROR(INDEX(MAESTRO!A:A,_xludf.AGGREGATE(15,6,ROW(MAESTRO!$B$3:$B$1000)/((MAESTRO!$B$3:$B$1000="ASMAR DIRECCIÓN")*(UPPER(MAESTRO!$L$3:$L$1000)="CONFIRMADO")),ROWS($A$3:A142))),"")</f>
        <v/>
      </c>
      <c r="B142" s="11" t="str">
        <f ca="1">IFERROR(INDEX(MAESTRO!B:B,_xludf.AGGREGATE(15,6,ROW(MAESTRO!$B$3:$B$1000)/((MAESTRO!$B$3:$B$1000="ASMAR DIRECCIÓN")*(UPPER(MAESTRO!$L$3:$L$1000)="CONFIRMADO")),ROWS($A$3:A142))),"")</f>
        <v/>
      </c>
      <c r="C142" s="11" t="str">
        <f ca="1">IFERROR(INDEX(MAESTRO!C:C,_xludf.AGGREGATE(15,6,ROW(MAESTRO!$B$3:$B$1000)/((MAESTRO!$B$3:$B$1000="ASMAR DIRECCIÓN")*(UPPER(MAESTRO!$L$3:$L$1000)="CONFIRMADO")),ROWS($A$3:A142))),"")</f>
        <v/>
      </c>
      <c r="D142" s="11" t="str">
        <f ca="1">IFERROR(INDEX(MAESTRO!D:D,_xludf.AGGREGATE(15,6,ROW(MAESTRO!$B$3:$B$1000)/((MAESTRO!$B$3:$B$1000="ASMAR DIRECCIÓN")*(UPPER(MAESTRO!$L$3:$L$1000)="CONFIRMADO")),ROWS($A$3:A142))),"")</f>
        <v/>
      </c>
      <c r="E142" s="11" t="str">
        <f ca="1">IFERROR(INDEX(MAESTRO!E:E,_xludf.AGGREGATE(15,6,ROW(MAESTRO!$B$3:$B$1000)/((MAESTRO!$B$3:$B$1000="ASMAR DIRECCIÓN")*(UPPER(MAESTRO!$L$3:$L$1000)="CONFIRMADO")),ROWS($A$3:A142))),"")</f>
        <v/>
      </c>
      <c r="F142" s="11" t="str">
        <f ca="1">IFERROR(INDEX(MAESTRO!F:F,_xludf.AGGREGATE(15,6,ROW(MAESTRO!$B$3:$B$1000)/((MAESTRO!$B$3:$B$1000="ASMAR DIRECCIÓN")*(UPPER(MAESTRO!$L$3:$L$1000)="CONFIRMADO")),ROWS($A$3:A142))),"")</f>
        <v/>
      </c>
      <c r="G142" s="11" t="str">
        <f ca="1">IFERROR(INDEX(MAESTRO!G:G,_xludf.AGGREGATE(15,6,ROW(MAESTRO!$B$3:$B$1000)/((MAESTRO!$B$3:$B$1000="ASMAR DIRECCIÓN")*(UPPER(MAESTRO!$L$3:$L$1000)="CONFIRMADO")),ROWS($A$3:A142))),"")</f>
        <v/>
      </c>
      <c r="H142" s="11" t="str">
        <f ca="1">IFERROR(INDEX(MAESTRO!H:H,_xludf.AGGREGATE(15,6,ROW(MAESTRO!$B$3:$B$1000)/((MAESTRO!$B$3:$B$1000="ASMAR DIRECCIÓN")*(UPPER(MAESTRO!$L$3:$L$1000)="CONFIRMADO")),ROWS($A$3:A142))),"")</f>
        <v/>
      </c>
      <c r="I142" s="11" t="str">
        <f ca="1">IFERROR(INDEX(MAESTRO!I:I,_xludf.AGGREGATE(15,6,ROW(MAESTRO!$B$3:$B$1000)/((MAESTRO!$B$3:$B$1000="ASMAR DIRECCIÓN")*(UPPER(MAESTRO!$L$3:$L$1000)="CONFIRMADO")),ROWS($A$3:A142))),"")</f>
        <v/>
      </c>
      <c r="J142" s="11" t="str">
        <f ca="1">IFERROR(INDEX(MAESTRO!J:J,_xludf.AGGREGATE(15,6,ROW(MAESTRO!$B$3:$B$1000)/((MAESTRO!$B$3:$B$1000="ASMAR DIRECCIÓN")*(UPPER(MAESTRO!$L$3:$L$1000)="CONFIRMADO")),ROWS($A$3:A142))),"")</f>
        <v/>
      </c>
      <c r="K142" s="11" t="str">
        <f ca="1">IFERROR(INDEX(MAESTRO!K:K,_xludf.AGGREGATE(15,6,ROW(MAESTRO!$B$3:$B$1000)/((MAESTRO!$B$3:$B$1000="ASMAR DIRECCIÓN")*(UPPER(MAESTRO!$L$3:$L$1000)="CONFIRMADO")),ROWS($A$3:A142))),"")</f>
        <v/>
      </c>
      <c r="L142" s="11" t="str">
        <f ca="1">IFERROR(INDEX(MAESTRO!L:L,_xludf.AGGREGATE(15,6,ROW(MAESTRO!$B$3:$B$1000)/((MAESTRO!$B$3:$B$1000="ASMAR DIRECCIÓN")*(UPPER(MAESTRO!$L$3:$L$1000)="CONFIRMADO")),ROWS($A$3:A142))),"")</f>
        <v/>
      </c>
      <c r="M142" s="11" t="str">
        <f ca="1">IFERROR(INDEX(MAESTRO!M:M,_xludf.AGGREGATE(15,6,ROW(MAESTRO!$B$3:$B$1000)/((MAESTRO!$B$3:$B$1000="ASMAR DIRECCIÓN")*(UPPER(MAESTRO!$L$3:$L$1000)="CONFIRMADO")),ROWS($A$3:A142))),"")</f>
        <v/>
      </c>
      <c r="N142" s="11" t="str">
        <f ca="1">IFERROR(INDEX(MAESTRO!N:N,_xludf.AGGREGATE(15,6,ROW(MAESTRO!$B$3:$B$1000)/((MAESTRO!$B$3:$B$1000="ASMAR DIRECCIÓN")*(UPPER(MAESTRO!$L$3:$L$1000)="CONFIRMADO")),ROWS($A$3:A142))),"")</f>
        <v/>
      </c>
      <c r="O142" s="11" t="str">
        <f ca="1">IFERROR(INDEX(MAESTRO!O:O,_xludf.AGGREGATE(15,6,ROW(MAESTRO!$B$3:$B$1000)/((MAESTRO!$B$3:$B$1000="ASMAR DIRECCIÓN")*(UPPER(MAESTRO!$L$3:$L$1000)="CONFIRMADO")),ROWS($A$3:A142))),"")</f>
        <v/>
      </c>
      <c r="P142" s="11" t="str">
        <f ca="1">IFERROR(INDEX(MAESTRO!P:P,_xludf.AGGREGATE(15,6,ROW(MAESTRO!$B$3:$B$1000)/((MAESTRO!$B$3:$B$1000="ASMAR DIRECCIÓN")*(UPPER(MAESTRO!$L$3:$L$1000)="CONFIRMADO")),ROWS($A$3:A142))),"")</f>
        <v/>
      </c>
      <c r="Q142" s="11" t="str">
        <f ca="1">IFERROR(INDEX(MAESTRO!Q:Q,_xludf.AGGREGATE(15,6,ROW(MAESTRO!$B$3:$B$1000)/((MAESTRO!$B$3:$B$1000="ASMAR DIRECCIÓN")*(UPPER(MAESTRO!$L$3:$L$1000)="CONFIRMADO")),ROWS($A$3:A142))),"")</f>
        <v/>
      </c>
      <c r="R142" s="11" t="str">
        <f ca="1">IFERROR(INDEX(MAESTRO!R:R,_xludf.AGGREGATE(15,6,ROW(MAESTRO!$B$3:$B$1000)/((MAESTRO!$B$3:$B$1000="ASMAR DIRECCIÓN")*(UPPER(MAESTRO!$L$3:$L$1000)="CONFIRMADO")),ROWS($A$3:A142))),"")</f>
        <v/>
      </c>
      <c r="S142" s="11" t="str">
        <f ca="1">IFERROR(INDEX(MAESTRO!S:S,_xludf.AGGREGATE(15,6,ROW(MAESTRO!$B$3:$B$1000)/((MAESTRO!$B$3:$B$1000="ASMAR DIRECCIÓN")*(UPPER(MAESTRO!$L$3:$L$1000)="CONFIRMADO")),ROWS($A$3:A142))),"")</f>
        <v/>
      </c>
      <c r="T142" s="11" t="str">
        <f ca="1">IFERROR(INDEX(MAESTRO!T:T,_xludf.AGGREGATE(15,6,ROW(MAESTRO!$B$3:$B$1000)/((MAESTRO!$B$3:$B$1000="ASMAR DIRECCIÓN")*(UPPER(MAESTRO!$L$3:$L$1000)="CONFIRMADO")),ROWS($A$3:A142))),"")</f>
        <v/>
      </c>
      <c r="U142" s="11" t="str">
        <f ca="1">IFERROR(INDEX(MAESTRO!U:U,_xludf.AGGREGATE(15,6,ROW(MAESTRO!$B$3:$B$1000)/((MAESTRO!$B$3:$B$1000="ASMAR DIRECCIÓN")*(UPPER(MAESTRO!$L$3:$L$1000)="CONFIRMADO")),ROWS($A$3:A142))),"")</f>
        <v/>
      </c>
      <c r="V142" s="11" t="str">
        <f ca="1">IFERROR(INDEX(MAESTRO!V:V,_xludf.AGGREGATE(15,6,ROW(MAESTRO!$B$3:$B$1000)/((MAESTRO!$B$3:$B$1000="ASMAR DIRECCIÓN")*(UPPER(MAESTRO!$L$3:$L$1000)="CONFIRMADO")),ROWS($A$3:A142))),"")</f>
        <v/>
      </c>
      <c r="W142" s="11" t="str">
        <f ca="1">IFERROR(INDEX(MAESTRO!W:W,_xludf.AGGREGATE(15,6,ROW(MAESTRO!$B$3:$B$1000)/((MAESTRO!$B$3:$B$1000="ASMAR DIRECCIÓN")*(UPPER(MAESTRO!$L$3:$L$1000)="CONFIRMADO")),ROWS($A$3:A142))),"")</f>
        <v/>
      </c>
      <c r="X142" s="11" t="str">
        <f ca="1">IFERROR(INDEX(MAESTRO!X:X,_xludf.AGGREGATE(15,6,ROW(MAESTRO!$B$3:$B$1000)/((MAESTRO!$B$3:$B$1000="ASMAR DIRECCIÓN")*(UPPER(MAESTRO!$L$3:$L$1000)="CONFIRMADO")),ROWS($A$3:A142))),"")</f>
        <v/>
      </c>
    </row>
    <row r="143" spans="1:24" ht="22.05" customHeight="1">
      <c r="A143" s="10" t="str">
        <f ca="1">IFERROR(INDEX(MAESTRO!A:A,_xludf.AGGREGATE(15,6,ROW(MAESTRO!$B$3:$B$1000)/((MAESTRO!$B$3:$B$1000="ASMAR DIRECCIÓN")*(UPPER(MAESTRO!$L$3:$L$1000)="CONFIRMADO")),ROWS($A$3:A143))),"")</f>
        <v/>
      </c>
      <c r="B143" s="10" t="str">
        <f ca="1">IFERROR(INDEX(MAESTRO!B:B,_xludf.AGGREGATE(15,6,ROW(MAESTRO!$B$3:$B$1000)/((MAESTRO!$B$3:$B$1000="ASMAR DIRECCIÓN")*(UPPER(MAESTRO!$L$3:$L$1000)="CONFIRMADO")),ROWS($A$3:A143))),"")</f>
        <v/>
      </c>
      <c r="C143" s="10" t="str">
        <f ca="1">IFERROR(INDEX(MAESTRO!C:C,_xludf.AGGREGATE(15,6,ROW(MAESTRO!$B$3:$B$1000)/((MAESTRO!$B$3:$B$1000="ASMAR DIRECCIÓN")*(UPPER(MAESTRO!$L$3:$L$1000)="CONFIRMADO")),ROWS($A$3:A143))),"")</f>
        <v/>
      </c>
      <c r="D143" s="10" t="str">
        <f ca="1">IFERROR(INDEX(MAESTRO!D:D,_xludf.AGGREGATE(15,6,ROW(MAESTRO!$B$3:$B$1000)/((MAESTRO!$B$3:$B$1000="ASMAR DIRECCIÓN")*(UPPER(MAESTRO!$L$3:$L$1000)="CONFIRMADO")),ROWS($A$3:A143))),"")</f>
        <v/>
      </c>
      <c r="E143" s="10" t="str">
        <f ca="1">IFERROR(INDEX(MAESTRO!E:E,_xludf.AGGREGATE(15,6,ROW(MAESTRO!$B$3:$B$1000)/((MAESTRO!$B$3:$B$1000="ASMAR DIRECCIÓN")*(UPPER(MAESTRO!$L$3:$L$1000)="CONFIRMADO")),ROWS($A$3:A143))),"")</f>
        <v/>
      </c>
      <c r="F143" s="10" t="str">
        <f ca="1">IFERROR(INDEX(MAESTRO!F:F,_xludf.AGGREGATE(15,6,ROW(MAESTRO!$B$3:$B$1000)/((MAESTRO!$B$3:$B$1000="ASMAR DIRECCIÓN")*(UPPER(MAESTRO!$L$3:$L$1000)="CONFIRMADO")),ROWS($A$3:A143))),"")</f>
        <v/>
      </c>
      <c r="G143" s="10" t="str">
        <f ca="1">IFERROR(INDEX(MAESTRO!G:G,_xludf.AGGREGATE(15,6,ROW(MAESTRO!$B$3:$B$1000)/((MAESTRO!$B$3:$B$1000="ASMAR DIRECCIÓN")*(UPPER(MAESTRO!$L$3:$L$1000)="CONFIRMADO")),ROWS($A$3:A143))),"")</f>
        <v/>
      </c>
      <c r="H143" s="10" t="str">
        <f ca="1">IFERROR(INDEX(MAESTRO!H:H,_xludf.AGGREGATE(15,6,ROW(MAESTRO!$B$3:$B$1000)/((MAESTRO!$B$3:$B$1000="ASMAR DIRECCIÓN")*(UPPER(MAESTRO!$L$3:$L$1000)="CONFIRMADO")),ROWS($A$3:A143))),"")</f>
        <v/>
      </c>
      <c r="I143" s="10" t="str">
        <f ca="1">IFERROR(INDEX(MAESTRO!I:I,_xludf.AGGREGATE(15,6,ROW(MAESTRO!$B$3:$B$1000)/((MAESTRO!$B$3:$B$1000="ASMAR DIRECCIÓN")*(UPPER(MAESTRO!$L$3:$L$1000)="CONFIRMADO")),ROWS($A$3:A143))),"")</f>
        <v/>
      </c>
      <c r="J143" s="10" t="str">
        <f ca="1">IFERROR(INDEX(MAESTRO!J:J,_xludf.AGGREGATE(15,6,ROW(MAESTRO!$B$3:$B$1000)/((MAESTRO!$B$3:$B$1000="ASMAR DIRECCIÓN")*(UPPER(MAESTRO!$L$3:$L$1000)="CONFIRMADO")),ROWS($A$3:A143))),"")</f>
        <v/>
      </c>
      <c r="K143" s="10" t="str">
        <f ca="1">IFERROR(INDEX(MAESTRO!K:K,_xludf.AGGREGATE(15,6,ROW(MAESTRO!$B$3:$B$1000)/((MAESTRO!$B$3:$B$1000="ASMAR DIRECCIÓN")*(UPPER(MAESTRO!$L$3:$L$1000)="CONFIRMADO")),ROWS($A$3:A143))),"")</f>
        <v/>
      </c>
      <c r="L143" s="10" t="str">
        <f ca="1">IFERROR(INDEX(MAESTRO!L:L,_xludf.AGGREGATE(15,6,ROW(MAESTRO!$B$3:$B$1000)/((MAESTRO!$B$3:$B$1000="ASMAR DIRECCIÓN")*(UPPER(MAESTRO!$L$3:$L$1000)="CONFIRMADO")),ROWS($A$3:A143))),"")</f>
        <v/>
      </c>
      <c r="M143" s="10" t="str">
        <f ca="1">IFERROR(INDEX(MAESTRO!M:M,_xludf.AGGREGATE(15,6,ROW(MAESTRO!$B$3:$B$1000)/((MAESTRO!$B$3:$B$1000="ASMAR DIRECCIÓN")*(UPPER(MAESTRO!$L$3:$L$1000)="CONFIRMADO")),ROWS($A$3:A143))),"")</f>
        <v/>
      </c>
      <c r="N143" s="10" t="str">
        <f ca="1">IFERROR(INDEX(MAESTRO!N:N,_xludf.AGGREGATE(15,6,ROW(MAESTRO!$B$3:$B$1000)/((MAESTRO!$B$3:$B$1000="ASMAR DIRECCIÓN")*(UPPER(MAESTRO!$L$3:$L$1000)="CONFIRMADO")),ROWS($A$3:A143))),"")</f>
        <v/>
      </c>
      <c r="O143" s="10" t="str">
        <f ca="1">IFERROR(INDEX(MAESTRO!O:O,_xludf.AGGREGATE(15,6,ROW(MAESTRO!$B$3:$B$1000)/((MAESTRO!$B$3:$B$1000="ASMAR DIRECCIÓN")*(UPPER(MAESTRO!$L$3:$L$1000)="CONFIRMADO")),ROWS($A$3:A143))),"")</f>
        <v/>
      </c>
      <c r="P143" s="10" t="str">
        <f ca="1">IFERROR(INDEX(MAESTRO!P:P,_xludf.AGGREGATE(15,6,ROW(MAESTRO!$B$3:$B$1000)/((MAESTRO!$B$3:$B$1000="ASMAR DIRECCIÓN")*(UPPER(MAESTRO!$L$3:$L$1000)="CONFIRMADO")),ROWS($A$3:A143))),"")</f>
        <v/>
      </c>
      <c r="Q143" s="10" t="str">
        <f ca="1">IFERROR(INDEX(MAESTRO!Q:Q,_xludf.AGGREGATE(15,6,ROW(MAESTRO!$B$3:$B$1000)/((MAESTRO!$B$3:$B$1000="ASMAR DIRECCIÓN")*(UPPER(MAESTRO!$L$3:$L$1000)="CONFIRMADO")),ROWS($A$3:A143))),"")</f>
        <v/>
      </c>
      <c r="R143" s="10" t="str">
        <f ca="1">IFERROR(INDEX(MAESTRO!R:R,_xludf.AGGREGATE(15,6,ROW(MAESTRO!$B$3:$B$1000)/((MAESTRO!$B$3:$B$1000="ASMAR DIRECCIÓN")*(UPPER(MAESTRO!$L$3:$L$1000)="CONFIRMADO")),ROWS($A$3:A143))),"")</f>
        <v/>
      </c>
      <c r="S143" s="10" t="str">
        <f ca="1">IFERROR(INDEX(MAESTRO!S:S,_xludf.AGGREGATE(15,6,ROW(MAESTRO!$B$3:$B$1000)/((MAESTRO!$B$3:$B$1000="ASMAR DIRECCIÓN")*(UPPER(MAESTRO!$L$3:$L$1000)="CONFIRMADO")),ROWS($A$3:A143))),"")</f>
        <v/>
      </c>
      <c r="T143" s="10" t="str">
        <f ca="1">IFERROR(INDEX(MAESTRO!T:T,_xludf.AGGREGATE(15,6,ROW(MAESTRO!$B$3:$B$1000)/((MAESTRO!$B$3:$B$1000="ASMAR DIRECCIÓN")*(UPPER(MAESTRO!$L$3:$L$1000)="CONFIRMADO")),ROWS($A$3:A143))),"")</f>
        <v/>
      </c>
      <c r="U143" s="10" t="str">
        <f ca="1">IFERROR(INDEX(MAESTRO!U:U,_xludf.AGGREGATE(15,6,ROW(MAESTRO!$B$3:$B$1000)/((MAESTRO!$B$3:$B$1000="ASMAR DIRECCIÓN")*(UPPER(MAESTRO!$L$3:$L$1000)="CONFIRMADO")),ROWS($A$3:A143))),"")</f>
        <v/>
      </c>
      <c r="V143" s="10" t="str">
        <f ca="1">IFERROR(INDEX(MAESTRO!V:V,_xludf.AGGREGATE(15,6,ROW(MAESTRO!$B$3:$B$1000)/((MAESTRO!$B$3:$B$1000="ASMAR DIRECCIÓN")*(UPPER(MAESTRO!$L$3:$L$1000)="CONFIRMADO")),ROWS($A$3:A143))),"")</f>
        <v/>
      </c>
      <c r="W143" s="10" t="str">
        <f ca="1">IFERROR(INDEX(MAESTRO!W:W,_xludf.AGGREGATE(15,6,ROW(MAESTRO!$B$3:$B$1000)/((MAESTRO!$B$3:$B$1000="ASMAR DIRECCIÓN")*(UPPER(MAESTRO!$L$3:$L$1000)="CONFIRMADO")),ROWS($A$3:A143))),"")</f>
        <v/>
      </c>
      <c r="X143" s="10" t="str">
        <f ca="1">IFERROR(INDEX(MAESTRO!X:X,_xludf.AGGREGATE(15,6,ROW(MAESTRO!$B$3:$B$1000)/((MAESTRO!$B$3:$B$1000="ASMAR DIRECCIÓN")*(UPPER(MAESTRO!$L$3:$L$1000)="CONFIRMADO")),ROWS($A$3:A143))),"")</f>
        <v/>
      </c>
    </row>
    <row r="144" spans="1:24" ht="22.05" customHeight="1">
      <c r="A144" s="11" t="str">
        <f ca="1">IFERROR(INDEX(MAESTRO!A:A,_xludf.AGGREGATE(15,6,ROW(MAESTRO!$B$3:$B$1000)/((MAESTRO!$B$3:$B$1000="ASMAR DIRECCIÓN")*(UPPER(MAESTRO!$L$3:$L$1000)="CONFIRMADO")),ROWS($A$3:A144))),"")</f>
        <v/>
      </c>
      <c r="B144" s="11" t="str">
        <f ca="1">IFERROR(INDEX(MAESTRO!B:B,_xludf.AGGREGATE(15,6,ROW(MAESTRO!$B$3:$B$1000)/((MAESTRO!$B$3:$B$1000="ASMAR DIRECCIÓN")*(UPPER(MAESTRO!$L$3:$L$1000)="CONFIRMADO")),ROWS($A$3:A144))),"")</f>
        <v/>
      </c>
      <c r="C144" s="11" t="str">
        <f ca="1">IFERROR(INDEX(MAESTRO!C:C,_xludf.AGGREGATE(15,6,ROW(MAESTRO!$B$3:$B$1000)/((MAESTRO!$B$3:$B$1000="ASMAR DIRECCIÓN")*(UPPER(MAESTRO!$L$3:$L$1000)="CONFIRMADO")),ROWS($A$3:A144))),"")</f>
        <v/>
      </c>
      <c r="D144" s="11" t="str">
        <f ca="1">IFERROR(INDEX(MAESTRO!D:D,_xludf.AGGREGATE(15,6,ROW(MAESTRO!$B$3:$B$1000)/((MAESTRO!$B$3:$B$1000="ASMAR DIRECCIÓN")*(UPPER(MAESTRO!$L$3:$L$1000)="CONFIRMADO")),ROWS($A$3:A144))),"")</f>
        <v/>
      </c>
      <c r="E144" s="11" t="str">
        <f ca="1">IFERROR(INDEX(MAESTRO!E:E,_xludf.AGGREGATE(15,6,ROW(MAESTRO!$B$3:$B$1000)/((MAESTRO!$B$3:$B$1000="ASMAR DIRECCIÓN")*(UPPER(MAESTRO!$L$3:$L$1000)="CONFIRMADO")),ROWS($A$3:A144))),"")</f>
        <v/>
      </c>
      <c r="F144" s="11" t="str">
        <f ca="1">IFERROR(INDEX(MAESTRO!F:F,_xludf.AGGREGATE(15,6,ROW(MAESTRO!$B$3:$B$1000)/((MAESTRO!$B$3:$B$1000="ASMAR DIRECCIÓN")*(UPPER(MAESTRO!$L$3:$L$1000)="CONFIRMADO")),ROWS($A$3:A144))),"")</f>
        <v/>
      </c>
      <c r="G144" s="11" t="str">
        <f ca="1">IFERROR(INDEX(MAESTRO!G:G,_xludf.AGGREGATE(15,6,ROW(MAESTRO!$B$3:$B$1000)/((MAESTRO!$B$3:$B$1000="ASMAR DIRECCIÓN")*(UPPER(MAESTRO!$L$3:$L$1000)="CONFIRMADO")),ROWS($A$3:A144))),"")</f>
        <v/>
      </c>
      <c r="H144" s="11" t="str">
        <f ca="1">IFERROR(INDEX(MAESTRO!H:H,_xludf.AGGREGATE(15,6,ROW(MAESTRO!$B$3:$B$1000)/((MAESTRO!$B$3:$B$1000="ASMAR DIRECCIÓN")*(UPPER(MAESTRO!$L$3:$L$1000)="CONFIRMADO")),ROWS($A$3:A144))),"")</f>
        <v/>
      </c>
      <c r="I144" s="11" t="str">
        <f ca="1">IFERROR(INDEX(MAESTRO!I:I,_xludf.AGGREGATE(15,6,ROW(MAESTRO!$B$3:$B$1000)/((MAESTRO!$B$3:$B$1000="ASMAR DIRECCIÓN")*(UPPER(MAESTRO!$L$3:$L$1000)="CONFIRMADO")),ROWS($A$3:A144))),"")</f>
        <v/>
      </c>
      <c r="J144" s="11" t="str">
        <f ca="1">IFERROR(INDEX(MAESTRO!J:J,_xludf.AGGREGATE(15,6,ROW(MAESTRO!$B$3:$B$1000)/((MAESTRO!$B$3:$B$1000="ASMAR DIRECCIÓN")*(UPPER(MAESTRO!$L$3:$L$1000)="CONFIRMADO")),ROWS($A$3:A144))),"")</f>
        <v/>
      </c>
      <c r="K144" s="11" t="str">
        <f ca="1">IFERROR(INDEX(MAESTRO!K:K,_xludf.AGGREGATE(15,6,ROW(MAESTRO!$B$3:$B$1000)/((MAESTRO!$B$3:$B$1000="ASMAR DIRECCIÓN")*(UPPER(MAESTRO!$L$3:$L$1000)="CONFIRMADO")),ROWS($A$3:A144))),"")</f>
        <v/>
      </c>
      <c r="L144" s="11" t="str">
        <f ca="1">IFERROR(INDEX(MAESTRO!L:L,_xludf.AGGREGATE(15,6,ROW(MAESTRO!$B$3:$B$1000)/((MAESTRO!$B$3:$B$1000="ASMAR DIRECCIÓN")*(UPPER(MAESTRO!$L$3:$L$1000)="CONFIRMADO")),ROWS($A$3:A144))),"")</f>
        <v/>
      </c>
      <c r="M144" s="11" t="str">
        <f ca="1">IFERROR(INDEX(MAESTRO!M:M,_xludf.AGGREGATE(15,6,ROW(MAESTRO!$B$3:$B$1000)/((MAESTRO!$B$3:$B$1000="ASMAR DIRECCIÓN")*(UPPER(MAESTRO!$L$3:$L$1000)="CONFIRMADO")),ROWS($A$3:A144))),"")</f>
        <v/>
      </c>
      <c r="N144" s="11" t="str">
        <f ca="1">IFERROR(INDEX(MAESTRO!N:N,_xludf.AGGREGATE(15,6,ROW(MAESTRO!$B$3:$B$1000)/((MAESTRO!$B$3:$B$1000="ASMAR DIRECCIÓN")*(UPPER(MAESTRO!$L$3:$L$1000)="CONFIRMADO")),ROWS($A$3:A144))),"")</f>
        <v/>
      </c>
      <c r="O144" s="11" t="str">
        <f ca="1">IFERROR(INDEX(MAESTRO!O:O,_xludf.AGGREGATE(15,6,ROW(MAESTRO!$B$3:$B$1000)/((MAESTRO!$B$3:$B$1000="ASMAR DIRECCIÓN")*(UPPER(MAESTRO!$L$3:$L$1000)="CONFIRMADO")),ROWS($A$3:A144))),"")</f>
        <v/>
      </c>
      <c r="P144" s="11" t="str">
        <f ca="1">IFERROR(INDEX(MAESTRO!P:P,_xludf.AGGREGATE(15,6,ROW(MAESTRO!$B$3:$B$1000)/((MAESTRO!$B$3:$B$1000="ASMAR DIRECCIÓN")*(UPPER(MAESTRO!$L$3:$L$1000)="CONFIRMADO")),ROWS($A$3:A144))),"")</f>
        <v/>
      </c>
      <c r="Q144" s="11" t="str">
        <f ca="1">IFERROR(INDEX(MAESTRO!Q:Q,_xludf.AGGREGATE(15,6,ROW(MAESTRO!$B$3:$B$1000)/((MAESTRO!$B$3:$B$1000="ASMAR DIRECCIÓN")*(UPPER(MAESTRO!$L$3:$L$1000)="CONFIRMADO")),ROWS($A$3:A144))),"")</f>
        <v/>
      </c>
      <c r="R144" s="11" t="str">
        <f ca="1">IFERROR(INDEX(MAESTRO!R:R,_xludf.AGGREGATE(15,6,ROW(MAESTRO!$B$3:$B$1000)/((MAESTRO!$B$3:$B$1000="ASMAR DIRECCIÓN")*(UPPER(MAESTRO!$L$3:$L$1000)="CONFIRMADO")),ROWS($A$3:A144))),"")</f>
        <v/>
      </c>
      <c r="S144" s="11" t="str">
        <f ca="1">IFERROR(INDEX(MAESTRO!S:S,_xludf.AGGREGATE(15,6,ROW(MAESTRO!$B$3:$B$1000)/((MAESTRO!$B$3:$B$1000="ASMAR DIRECCIÓN")*(UPPER(MAESTRO!$L$3:$L$1000)="CONFIRMADO")),ROWS($A$3:A144))),"")</f>
        <v/>
      </c>
      <c r="T144" s="11" t="str">
        <f ca="1">IFERROR(INDEX(MAESTRO!T:T,_xludf.AGGREGATE(15,6,ROW(MAESTRO!$B$3:$B$1000)/((MAESTRO!$B$3:$B$1000="ASMAR DIRECCIÓN")*(UPPER(MAESTRO!$L$3:$L$1000)="CONFIRMADO")),ROWS($A$3:A144))),"")</f>
        <v/>
      </c>
      <c r="U144" s="11" t="str">
        <f ca="1">IFERROR(INDEX(MAESTRO!U:U,_xludf.AGGREGATE(15,6,ROW(MAESTRO!$B$3:$B$1000)/((MAESTRO!$B$3:$B$1000="ASMAR DIRECCIÓN")*(UPPER(MAESTRO!$L$3:$L$1000)="CONFIRMADO")),ROWS($A$3:A144))),"")</f>
        <v/>
      </c>
      <c r="V144" s="11" t="str">
        <f ca="1">IFERROR(INDEX(MAESTRO!V:V,_xludf.AGGREGATE(15,6,ROW(MAESTRO!$B$3:$B$1000)/((MAESTRO!$B$3:$B$1000="ASMAR DIRECCIÓN")*(UPPER(MAESTRO!$L$3:$L$1000)="CONFIRMADO")),ROWS($A$3:A144))),"")</f>
        <v/>
      </c>
      <c r="W144" s="11" t="str">
        <f ca="1">IFERROR(INDEX(MAESTRO!W:W,_xludf.AGGREGATE(15,6,ROW(MAESTRO!$B$3:$B$1000)/((MAESTRO!$B$3:$B$1000="ASMAR DIRECCIÓN")*(UPPER(MAESTRO!$L$3:$L$1000)="CONFIRMADO")),ROWS($A$3:A144))),"")</f>
        <v/>
      </c>
      <c r="X144" s="11" t="str">
        <f ca="1">IFERROR(INDEX(MAESTRO!X:X,_xludf.AGGREGATE(15,6,ROW(MAESTRO!$B$3:$B$1000)/((MAESTRO!$B$3:$B$1000="ASMAR DIRECCIÓN")*(UPPER(MAESTRO!$L$3:$L$1000)="CONFIRMADO")),ROWS($A$3:A144))),"")</f>
        <v/>
      </c>
    </row>
    <row r="145" spans="1:24" ht="22.05" customHeight="1">
      <c r="A145" s="10" t="str">
        <f ca="1">IFERROR(INDEX(MAESTRO!A:A,_xludf.AGGREGATE(15,6,ROW(MAESTRO!$B$3:$B$1000)/((MAESTRO!$B$3:$B$1000="ASMAR DIRECCIÓN")*(UPPER(MAESTRO!$L$3:$L$1000)="CONFIRMADO")),ROWS($A$3:A145))),"")</f>
        <v/>
      </c>
      <c r="B145" s="10" t="str">
        <f ca="1">IFERROR(INDEX(MAESTRO!B:B,_xludf.AGGREGATE(15,6,ROW(MAESTRO!$B$3:$B$1000)/((MAESTRO!$B$3:$B$1000="ASMAR DIRECCIÓN")*(UPPER(MAESTRO!$L$3:$L$1000)="CONFIRMADO")),ROWS($A$3:A145))),"")</f>
        <v/>
      </c>
      <c r="C145" s="10" t="str">
        <f ca="1">IFERROR(INDEX(MAESTRO!C:C,_xludf.AGGREGATE(15,6,ROW(MAESTRO!$B$3:$B$1000)/((MAESTRO!$B$3:$B$1000="ASMAR DIRECCIÓN")*(UPPER(MAESTRO!$L$3:$L$1000)="CONFIRMADO")),ROWS($A$3:A145))),"")</f>
        <v/>
      </c>
      <c r="D145" s="10" t="str">
        <f ca="1">IFERROR(INDEX(MAESTRO!D:D,_xludf.AGGREGATE(15,6,ROW(MAESTRO!$B$3:$B$1000)/((MAESTRO!$B$3:$B$1000="ASMAR DIRECCIÓN")*(UPPER(MAESTRO!$L$3:$L$1000)="CONFIRMADO")),ROWS($A$3:A145))),"")</f>
        <v/>
      </c>
      <c r="E145" s="10" t="str">
        <f ca="1">IFERROR(INDEX(MAESTRO!E:E,_xludf.AGGREGATE(15,6,ROW(MAESTRO!$B$3:$B$1000)/((MAESTRO!$B$3:$B$1000="ASMAR DIRECCIÓN")*(UPPER(MAESTRO!$L$3:$L$1000)="CONFIRMADO")),ROWS($A$3:A145))),"")</f>
        <v/>
      </c>
      <c r="F145" s="10" t="str">
        <f ca="1">IFERROR(INDEX(MAESTRO!F:F,_xludf.AGGREGATE(15,6,ROW(MAESTRO!$B$3:$B$1000)/((MAESTRO!$B$3:$B$1000="ASMAR DIRECCIÓN")*(UPPER(MAESTRO!$L$3:$L$1000)="CONFIRMADO")),ROWS($A$3:A145))),"")</f>
        <v/>
      </c>
      <c r="G145" s="10" t="str">
        <f ca="1">IFERROR(INDEX(MAESTRO!G:G,_xludf.AGGREGATE(15,6,ROW(MAESTRO!$B$3:$B$1000)/((MAESTRO!$B$3:$B$1000="ASMAR DIRECCIÓN")*(UPPER(MAESTRO!$L$3:$L$1000)="CONFIRMADO")),ROWS($A$3:A145))),"")</f>
        <v/>
      </c>
      <c r="H145" s="10" t="str">
        <f ca="1">IFERROR(INDEX(MAESTRO!H:H,_xludf.AGGREGATE(15,6,ROW(MAESTRO!$B$3:$B$1000)/((MAESTRO!$B$3:$B$1000="ASMAR DIRECCIÓN")*(UPPER(MAESTRO!$L$3:$L$1000)="CONFIRMADO")),ROWS($A$3:A145))),"")</f>
        <v/>
      </c>
      <c r="I145" s="10" t="str">
        <f ca="1">IFERROR(INDEX(MAESTRO!I:I,_xludf.AGGREGATE(15,6,ROW(MAESTRO!$B$3:$B$1000)/((MAESTRO!$B$3:$B$1000="ASMAR DIRECCIÓN")*(UPPER(MAESTRO!$L$3:$L$1000)="CONFIRMADO")),ROWS($A$3:A145))),"")</f>
        <v/>
      </c>
      <c r="J145" s="10" t="str">
        <f ca="1">IFERROR(INDEX(MAESTRO!J:J,_xludf.AGGREGATE(15,6,ROW(MAESTRO!$B$3:$B$1000)/((MAESTRO!$B$3:$B$1000="ASMAR DIRECCIÓN")*(UPPER(MAESTRO!$L$3:$L$1000)="CONFIRMADO")),ROWS($A$3:A145))),"")</f>
        <v/>
      </c>
      <c r="K145" s="10" t="str">
        <f ca="1">IFERROR(INDEX(MAESTRO!K:K,_xludf.AGGREGATE(15,6,ROW(MAESTRO!$B$3:$B$1000)/((MAESTRO!$B$3:$B$1000="ASMAR DIRECCIÓN")*(UPPER(MAESTRO!$L$3:$L$1000)="CONFIRMADO")),ROWS($A$3:A145))),"")</f>
        <v/>
      </c>
      <c r="L145" s="10" t="str">
        <f ca="1">IFERROR(INDEX(MAESTRO!L:L,_xludf.AGGREGATE(15,6,ROW(MAESTRO!$B$3:$B$1000)/((MAESTRO!$B$3:$B$1000="ASMAR DIRECCIÓN")*(UPPER(MAESTRO!$L$3:$L$1000)="CONFIRMADO")),ROWS($A$3:A145))),"")</f>
        <v/>
      </c>
      <c r="M145" s="10" t="str">
        <f ca="1">IFERROR(INDEX(MAESTRO!M:M,_xludf.AGGREGATE(15,6,ROW(MAESTRO!$B$3:$B$1000)/((MAESTRO!$B$3:$B$1000="ASMAR DIRECCIÓN")*(UPPER(MAESTRO!$L$3:$L$1000)="CONFIRMADO")),ROWS($A$3:A145))),"")</f>
        <v/>
      </c>
      <c r="N145" s="10" t="str">
        <f ca="1">IFERROR(INDEX(MAESTRO!N:N,_xludf.AGGREGATE(15,6,ROW(MAESTRO!$B$3:$B$1000)/((MAESTRO!$B$3:$B$1000="ASMAR DIRECCIÓN")*(UPPER(MAESTRO!$L$3:$L$1000)="CONFIRMADO")),ROWS($A$3:A145))),"")</f>
        <v/>
      </c>
      <c r="O145" s="10" t="str">
        <f ca="1">IFERROR(INDEX(MAESTRO!O:O,_xludf.AGGREGATE(15,6,ROW(MAESTRO!$B$3:$B$1000)/((MAESTRO!$B$3:$B$1000="ASMAR DIRECCIÓN")*(UPPER(MAESTRO!$L$3:$L$1000)="CONFIRMADO")),ROWS($A$3:A145))),"")</f>
        <v/>
      </c>
      <c r="P145" s="10" t="str">
        <f ca="1">IFERROR(INDEX(MAESTRO!P:P,_xludf.AGGREGATE(15,6,ROW(MAESTRO!$B$3:$B$1000)/((MAESTRO!$B$3:$B$1000="ASMAR DIRECCIÓN")*(UPPER(MAESTRO!$L$3:$L$1000)="CONFIRMADO")),ROWS($A$3:A145))),"")</f>
        <v/>
      </c>
      <c r="Q145" s="10" t="str">
        <f ca="1">IFERROR(INDEX(MAESTRO!Q:Q,_xludf.AGGREGATE(15,6,ROW(MAESTRO!$B$3:$B$1000)/((MAESTRO!$B$3:$B$1000="ASMAR DIRECCIÓN")*(UPPER(MAESTRO!$L$3:$L$1000)="CONFIRMADO")),ROWS($A$3:A145))),"")</f>
        <v/>
      </c>
      <c r="R145" s="10" t="str">
        <f ca="1">IFERROR(INDEX(MAESTRO!R:R,_xludf.AGGREGATE(15,6,ROW(MAESTRO!$B$3:$B$1000)/((MAESTRO!$B$3:$B$1000="ASMAR DIRECCIÓN")*(UPPER(MAESTRO!$L$3:$L$1000)="CONFIRMADO")),ROWS($A$3:A145))),"")</f>
        <v/>
      </c>
      <c r="S145" s="10" t="str">
        <f ca="1">IFERROR(INDEX(MAESTRO!S:S,_xludf.AGGREGATE(15,6,ROW(MAESTRO!$B$3:$B$1000)/((MAESTRO!$B$3:$B$1000="ASMAR DIRECCIÓN")*(UPPER(MAESTRO!$L$3:$L$1000)="CONFIRMADO")),ROWS($A$3:A145))),"")</f>
        <v/>
      </c>
      <c r="T145" s="10" t="str">
        <f ca="1">IFERROR(INDEX(MAESTRO!T:T,_xludf.AGGREGATE(15,6,ROW(MAESTRO!$B$3:$B$1000)/((MAESTRO!$B$3:$B$1000="ASMAR DIRECCIÓN")*(UPPER(MAESTRO!$L$3:$L$1000)="CONFIRMADO")),ROWS($A$3:A145))),"")</f>
        <v/>
      </c>
      <c r="U145" s="10" t="str">
        <f ca="1">IFERROR(INDEX(MAESTRO!U:U,_xludf.AGGREGATE(15,6,ROW(MAESTRO!$B$3:$B$1000)/((MAESTRO!$B$3:$B$1000="ASMAR DIRECCIÓN")*(UPPER(MAESTRO!$L$3:$L$1000)="CONFIRMADO")),ROWS($A$3:A145))),"")</f>
        <v/>
      </c>
      <c r="V145" s="10" t="str">
        <f ca="1">IFERROR(INDEX(MAESTRO!V:V,_xludf.AGGREGATE(15,6,ROW(MAESTRO!$B$3:$B$1000)/((MAESTRO!$B$3:$B$1000="ASMAR DIRECCIÓN")*(UPPER(MAESTRO!$L$3:$L$1000)="CONFIRMADO")),ROWS($A$3:A145))),"")</f>
        <v/>
      </c>
      <c r="W145" s="10" t="str">
        <f ca="1">IFERROR(INDEX(MAESTRO!W:W,_xludf.AGGREGATE(15,6,ROW(MAESTRO!$B$3:$B$1000)/((MAESTRO!$B$3:$B$1000="ASMAR DIRECCIÓN")*(UPPER(MAESTRO!$L$3:$L$1000)="CONFIRMADO")),ROWS($A$3:A145))),"")</f>
        <v/>
      </c>
      <c r="X145" s="10" t="str">
        <f ca="1">IFERROR(INDEX(MAESTRO!X:X,_xludf.AGGREGATE(15,6,ROW(MAESTRO!$B$3:$B$1000)/((MAESTRO!$B$3:$B$1000="ASMAR DIRECCIÓN")*(UPPER(MAESTRO!$L$3:$L$1000)="CONFIRMADO")),ROWS($A$3:A145))),"")</f>
        <v/>
      </c>
    </row>
    <row r="146" spans="1:24" ht="22.05" customHeight="1">
      <c r="A146" s="11" t="str">
        <f ca="1">IFERROR(INDEX(MAESTRO!A:A,_xludf.AGGREGATE(15,6,ROW(MAESTRO!$B$3:$B$1000)/((MAESTRO!$B$3:$B$1000="ASMAR DIRECCIÓN")*(UPPER(MAESTRO!$L$3:$L$1000)="CONFIRMADO")),ROWS($A$3:A146))),"")</f>
        <v/>
      </c>
      <c r="B146" s="11" t="str">
        <f ca="1">IFERROR(INDEX(MAESTRO!B:B,_xludf.AGGREGATE(15,6,ROW(MAESTRO!$B$3:$B$1000)/((MAESTRO!$B$3:$B$1000="ASMAR DIRECCIÓN")*(UPPER(MAESTRO!$L$3:$L$1000)="CONFIRMADO")),ROWS($A$3:A146))),"")</f>
        <v/>
      </c>
      <c r="C146" s="11" t="str">
        <f ca="1">IFERROR(INDEX(MAESTRO!C:C,_xludf.AGGREGATE(15,6,ROW(MAESTRO!$B$3:$B$1000)/((MAESTRO!$B$3:$B$1000="ASMAR DIRECCIÓN")*(UPPER(MAESTRO!$L$3:$L$1000)="CONFIRMADO")),ROWS($A$3:A146))),"")</f>
        <v/>
      </c>
      <c r="D146" s="11" t="str">
        <f ca="1">IFERROR(INDEX(MAESTRO!D:D,_xludf.AGGREGATE(15,6,ROW(MAESTRO!$B$3:$B$1000)/((MAESTRO!$B$3:$B$1000="ASMAR DIRECCIÓN")*(UPPER(MAESTRO!$L$3:$L$1000)="CONFIRMADO")),ROWS($A$3:A146))),"")</f>
        <v/>
      </c>
      <c r="E146" s="11" t="str">
        <f ca="1">IFERROR(INDEX(MAESTRO!E:E,_xludf.AGGREGATE(15,6,ROW(MAESTRO!$B$3:$B$1000)/((MAESTRO!$B$3:$B$1000="ASMAR DIRECCIÓN")*(UPPER(MAESTRO!$L$3:$L$1000)="CONFIRMADO")),ROWS($A$3:A146))),"")</f>
        <v/>
      </c>
      <c r="F146" s="11" t="str">
        <f ca="1">IFERROR(INDEX(MAESTRO!F:F,_xludf.AGGREGATE(15,6,ROW(MAESTRO!$B$3:$B$1000)/((MAESTRO!$B$3:$B$1000="ASMAR DIRECCIÓN")*(UPPER(MAESTRO!$L$3:$L$1000)="CONFIRMADO")),ROWS($A$3:A146))),"")</f>
        <v/>
      </c>
      <c r="G146" s="11" t="str">
        <f ca="1">IFERROR(INDEX(MAESTRO!G:G,_xludf.AGGREGATE(15,6,ROW(MAESTRO!$B$3:$B$1000)/((MAESTRO!$B$3:$B$1000="ASMAR DIRECCIÓN")*(UPPER(MAESTRO!$L$3:$L$1000)="CONFIRMADO")),ROWS($A$3:A146))),"")</f>
        <v/>
      </c>
      <c r="H146" s="11" t="str">
        <f ca="1">IFERROR(INDEX(MAESTRO!H:H,_xludf.AGGREGATE(15,6,ROW(MAESTRO!$B$3:$B$1000)/((MAESTRO!$B$3:$B$1000="ASMAR DIRECCIÓN")*(UPPER(MAESTRO!$L$3:$L$1000)="CONFIRMADO")),ROWS($A$3:A146))),"")</f>
        <v/>
      </c>
      <c r="I146" s="11" t="str">
        <f ca="1">IFERROR(INDEX(MAESTRO!I:I,_xludf.AGGREGATE(15,6,ROW(MAESTRO!$B$3:$B$1000)/((MAESTRO!$B$3:$B$1000="ASMAR DIRECCIÓN")*(UPPER(MAESTRO!$L$3:$L$1000)="CONFIRMADO")),ROWS($A$3:A146))),"")</f>
        <v/>
      </c>
      <c r="J146" s="11" t="str">
        <f ca="1">IFERROR(INDEX(MAESTRO!J:J,_xludf.AGGREGATE(15,6,ROW(MAESTRO!$B$3:$B$1000)/((MAESTRO!$B$3:$B$1000="ASMAR DIRECCIÓN")*(UPPER(MAESTRO!$L$3:$L$1000)="CONFIRMADO")),ROWS($A$3:A146))),"")</f>
        <v/>
      </c>
      <c r="K146" s="11" t="str">
        <f ca="1">IFERROR(INDEX(MAESTRO!K:K,_xludf.AGGREGATE(15,6,ROW(MAESTRO!$B$3:$B$1000)/((MAESTRO!$B$3:$B$1000="ASMAR DIRECCIÓN")*(UPPER(MAESTRO!$L$3:$L$1000)="CONFIRMADO")),ROWS($A$3:A146))),"")</f>
        <v/>
      </c>
      <c r="L146" s="11" t="str">
        <f ca="1">IFERROR(INDEX(MAESTRO!L:L,_xludf.AGGREGATE(15,6,ROW(MAESTRO!$B$3:$B$1000)/((MAESTRO!$B$3:$B$1000="ASMAR DIRECCIÓN")*(UPPER(MAESTRO!$L$3:$L$1000)="CONFIRMADO")),ROWS($A$3:A146))),"")</f>
        <v/>
      </c>
      <c r="M146" s="11" t="str">
        <f ca="1">IFERROR(INDEX(MAESTRO!M:M,_xludf.AGGREGATE(15,6,ROW(MAESTRO!$B$3:$B$1000)/((MAESTRO!$B$3:$B$1000="ASMAR DIRECCIÓN")*(UPPER(MAESTRO!$L$3:$L$1000)="CONFIRMADO")),ROWS($A$3:A146))),"")</f>
        <v/>
      </c>
      <c r="N146" s="11" t="str">
        <f ca="1">IFERROR(INDEX(MAESTRO!N:N,_xludf.AGGREGATE(15,6,ROW(MAESTRO!$B$3:$B$1000)/((MAESTRO!$B$3:$B$1000="ASMAR DIRECCIÓN")*(UPPER(MAESTRO!$L$3:$L$1000)="CONFIRMADO")),ROWS($A$3:A146))),"")</f>
        <v/>
      </c>
      <c r="O146" s="11" t="str">
        <f ca="1">IFERROR(INDEX(MAESTRO!O:O,_xludf.AGGREGATE(15,6,ROW(MAESTRO!$B$3:$B$1000)/((MAESTRO!$B$3:$B$1000="ASMAR DIRECCIÓN")*(UPPER(MAESTRO!$L$3:$L$1000)="CONFIRMADO")),ROWS($A$3:A146))),"")</f>
        <v/>
      </c>
      <c r="P146" s="11" t="str">
        <f ca="1">IFERROR(INDEX(MAESTRO!P:P,_xludf.AGGREGATE(15,6,ROW(MAESTRO!$B$3:$B$1000)/((MAESTRO!$B$3:$B$1000="ASMAR DIRECCIÓN")*(UPPER(MAESTRO!$L$3:$L$1000)="CONFIRMADO")),ROWS($A$3:A146))),"")</f>
        <v/>
      </c>
      <c r="Q146" s="11" t="str">
        <f ca="1">IFERROR(INDEX(MAESTRO!Q:Q,_xludf.AGGREGATE(15,6,ROW(MAESTRO!$B$3:$B$1000)/((MAESTRO!$B$3:$B$1000="ASMAR DIRECCIÓN")*(UPPER(MAESTRO!$L$3:$L$1000)="CONFIRMADO")),ROWS($A$3:A146))),"")</f>
        <v/>
      </c>
      <c r="R146" s="11" t="str">
        <f ca="1">IFERROR(INDEX(MAESTRO!R:R,_xludf.AGGREGATE(15,6,ROW(MAESTRO!$B$3:$B$1000)/((MAESTRO!$B$3:$B$1000="ASMAR DIRECCIÓN")*(UPPER(MAESTRO!$L$3:$L$1000)="CONFIRMADO")),ROWS($A$3:A146))),"")</f>
        <v/>
      </c>
      <c r="S146" s="11" t="str">
        <f ca="1">IFERROR(INDEX(MAESTRO!S:S,_xludf.AGGREGATE(15,6,ROW(MAESTRO!$B$3:$B$1000)/((MAESTRO!$B$3:$B$1000="ASMAR DIRECCIÓN")*(UPPER(MAESTRO!$L$3:$L$1000)="CONFIRMADO")),ROWS($A$3:A146))),"")</f>
        <v/>
      </c>
      <c r="T146" s="11" t="str">
        <f ca="1">IFERROR(INDEX(MAESTRO!T:T,_xludf.AGGREGATE(15,6,ROW(MAESTRO!$B$3:$B$1000)/((MAESTRO!$B$3:$B$1000="ASMAR DIRECCIÓN")*(UPPER(MAESTRO!$L$3:$L$1000)="CONFIRMADO")),ROWS($A$3:A146))),"")</f>
        <v/>
      </c>
      <c r="U146" s="11" t="str">
        <f ca="1">IFERROR(INDEX(MAESTRO!U:U,_xludf.AGGREGATE(15,6,ROW(MAESTRO!$B$3:$B$1000)/((MAESTRO!$B$3:$B$1000="ASMAR DIRECCIÓN")*(UPPER(MAESTRO!$L$3:$L$1000)="CONFIRMADO")),ROWS($A$3:A146))),"")</f>
        <v/>
      </c>
      <c r="V146" s="11" t="str">
        <f ca="1">IFERROR(INDEX(MAESTRO!V:V,_xludf.AGGREGATE(15,6,ROW(MAESTRO!$B$3:$B$1000)/((MAESTRO!$B$3:$B$1000="ASMAR DIRECCIÓN")*(UPPER(MAESTRO!$L$3:$L$1000)="CONFIRMADO")),ROWS($A$3:A146))),"")</f>
        <v/>
      </c>
      <c r="W146" s="11" t="str">
        <f ca="1">IFERROR(INDEX(MAESTRO!W:W,_xludf.AGGREGATE(15,6,ROW(MAESTRO!$B$3:$B$1000)/((MAESTRO!$B$3:$B$1000="ASMAR DIRECCIÓN")*(UPPER(MAESTRO!$L$3:$L$1000)="CONFIRMADO")),ROWS($A$3:A146))),"")</f>
        <v/>
      </c>
      <c r="X146" s="11" t="str">
        <f ca="1">IFERROR(INDEX(MAESTRO!X:X,_xludf.AGGREGATE(15,6,ROW(MAESTRO!$B$3:$B$1000)/((MAESTRO!$B$3:$B$1000="ASMAR DIRECCIÓN")*(UPPER(MAESTRO!$L$3:$L$1000)="CONFIRMADO")),ROWS($A$3:A146))),"")</f>
        <v/>
      </c>
    </row>
    <row r="147" spans="1:24" ht="22.05" customHeight="1">
      <c r="A147" s="10" t="str">
        <f ca="1">IFERROR(INDEX(MAESTRO!A:A,_xludf.AGGREGATE(15,6,ROW(MAESTRO!$B$3:$B$1000)/((MAESTRO!$B$3:$B$1000="ASMAR DIRECCIÓN")*(UPPER(MAESTRO!$L$3:$L$1000)="CONFIRMADO")),ROWS($A$3:A147))),"")</f>
        <v/>
      </c>
      <c r="B147" s="10" t="str">
        <f ca="1">IFERROR(INDEX(MAESTRO!B:B,_xludf.AGGREGATE(15,6,ROW(MAESTRO!$B$3:$B$1000)/((MAESTRO!$B$3:$B$1000="ASMAR DIRECCIÓN")*(UPPER(MAESTRO!$L$3:$L$1000)="CONFIRMADO")),ROWS($A$3:A147))),"")</f>
        <v/>
      </c>
      <c r="C147" s="10" t="str">
        <f ca="1">IFERROR(INDEX(MAESTRO!C:C,_xludf.AGGREGATE(15,6,ROW(MAESTRO!$B$3:$B$1000)/((MAESTRO!$B$3:$B$1000="ASMAR DIRECCIÓN")*(UPPER(MAESTRO!$L$3:$L$1000)="CONFIRMADO")),ROWS($A$3:A147))),"")</f>
        <v/>
      </c>
      <c r="D147" s="10" t="str">
        <f ca="1">IFERROR(INDEX(MAESTRO!D:D,_xludf.AGGREGATE(15,6,ROW(MAESTRO!$B$3:$B$1000)/((MAESTRO!$B$3:$B$1000="ASMAR DIRECCIÓN")*(UPPER(MAESTRO!$L$3:$L$1000)="CONFIRMADO")),ROWS($A$3:A147))),"")</f>
        <v/>
      </c>
      <c r="E147" s="10" t="str">
        <f ca="1">IFERROR(INDEX(MAESTRO!E:E,_xludf.AGGREGATE(15,6,ROW(MAESTRO!$B$3:$B$1000)/((MAESTRO!$B$3:$B$1000="ASMAR DIRECCIÓN")*(UPPER(MAESTRO!$L$3:$L$1000)="CONFIRMADO")),ROWS($A$3:A147))),"")</f>
        <v/>
      </c>
      <c r="F147" s="10" t="str">
        <f ca="1">IFERROR(INDEX(MAESTRO!F:F,_xludf.AGGREGATE(15,6,ROW(MAESTRO!$B$3:$B$1000)/((MAESTRO!$B$3:$B$1000="ASMAR DIRECCIÓN")*(UPPER(MAESTRO!$L$3:$L$1000)="CONFIRMADO")),ROWS($A$3:A147))),"")</f>
        <v/>
      </c>
      <c r="G147" s="10" t="str">
        <f ca="1">IFERROR(INDEX(MAESTRO!G:G,_xludf.AGGREGATE(15,6,ROW(MAESTRO!$B$3:$B$1000)/((MAESTRO!$B$3:$B$1000="ASMAR DIRECCIÓN")*(UPPER(MAESTRO!$L$3:$L$1000)="CONFIRMADO")),ROWS($A$3:A147))),"")</f>
        <v/>
      </c>
      <c r="H147" s="10" t="str">
        <f ca="1">IFERROR(INDEX(MAESTRO!H:H,_xludf.AGGREGATE(15,6,ROW(MAESTRO!$B$3:$B$1000)/((MAESTRO!$B$3:$B$1000="ASMAR DIRECCIÓN")*(UPPER(MAESTRO!$L$3:$L$1000)="CONFIRMADO")),ROWS($A$3:A147))),"")</f>
        <v/>
      </c>
      <c r="I147" s="10" t="str">
        <f ca="1">IFERROR(INDEX(MAESTRO!I:I,_xludf.AGGREGATE(15,6,ROW(MAESTRO!$B$3:$B$1000)/((MAESTRO!$B$3:$B$1000="ASMAR DIRECCIÓN")*(UPPER(MAESTRO!$L$3:$L$1000)="CONFIRMADO")),ROWS($A$3:A147))),"")</f>
        <v/>
      </c>
      <c r="J147" s="10" t="str">
        <f ca="1">IFERROR(INDEX(MAESTRO!J:J,_xludf.AGGREGATE(15,6,ROW(MAESTRO!$B$3:$B$1000)/((MAESTRO!$B$3:$B$1000="ASMAR DIRECCIÓN")*(UPPER(MAESTRO!$L$3:$L$1000)="CONFIRMADO")),ROWS($A$3:A147))),"")</f>
        <v/>
      </c>
      <c r="K147" s="10" t="str">
        <f ca="1">IFERROR(INDEX(MAESTRO!K:K,_xludf.AGGREGATE(15,6,ROW(MAESTRO!$B$3:$B$1000)/((MAESTRO!$B$3:$B$1000="ASMAR DIRECCIÓN")*(UPPER(MAESTRO!$L$3:$L$1000)="CONFIRMADO")),ROWS($A$3:A147))),"")</f>
        <v/>
      </c>
      <c r="L147" s="10" t="str">
        <f ca="1">IFERROR(INDEX(MAESTRO!L:L,_xludf.AGGREGATE(15,6,ROW(MAESTRO!$B$3:$B$1000)/((MAESTRO!$B$3:$B$1000="ASMAR DIRECCIÓN")*(UPPER(MAESTRO!$L$3:$L$1000)="CONFIRMADO")),ROWS($A$3:A147))),"")</f>
        <v/>
      </c>
      <c r="M147" s="10" t="str">
        <f ca="1">IFERROR(INDEX(MAESTRO!M:M,_xludf.AGGREGATE(15,6,ROW(MAESTRO!$B$3:$B$1000)/((MAESTRO!$B$3:$B$1000="ASMAR DIRECCIÓN")*(UPPER(MAESTRO!$L$3:$L$1000)="CONFIRMADO")),ROWS($A$3:A147))),"")</f>
        <v/>
      </c>
      <c r="N147" s="10" t="str">
        <f ca="1">IFERROR(INDEX(MAESTRO!N:N,_xludf.AGGREGATE(15,6,ROW(MAESTRO!$B$3:$B$1000)/((MAESTRO!$B$3:$B$1000="ASMAR DIRECCIÓN")*(UPPER(MAESTRO!$L$3:$L$1000)="CONFIRMADO")),ROWS($A$3:A147))),"")</f>
        <v/>
      </c>
      <c r="O147" s="10" t="str">
        <f ca="1">IFERROR(INDEX(MAESTRO!O:O,_xludf.AGGREGATE(15,6,ROW(MAESTRO!$B$3:$B$1000)/((MAESTRO!$B$3:$B$1000="ASMAR DIRECCIÓN")*(UPPER(MAESTRO!$L$3:$L$1000)="CONFIRMADO")),ROWS($A$3:A147))),"")</f>
        <v/>
      </c>
      <c r="P147" s="10" t="str">
        <f ca="1">IFERROR(INDEX(MAESTRO!P:P,_xludf.AGGREGATE(15,6,ROW(MAESTRO!$B$3:$B$1000)/((MAESTRO!$B$3:$B$1000="ASMAR DIRECCIÓN")*(UPPER(MAESTRO!$L$3:$L$1000)="CONFIRMADO")),ROWS($A$3:A147))),"")</f>
        <v/>
      </c>
      <c r="Q147" s="10" t="str">
        <f ca="1">IFERROR(INDEX(MAESTRO!Q:Q,_xludf.AGGREGATE(15,6,ROW(MAESTRO!$B$3:$B$1000)/((MAESTRO!$B$3:$B$1000="ASMAR DIRECCIÓN")*(UPPER(MAESTRO!$L$3:$L$1000)="CONFIRMADO")),ROWS($A$3:A147))),"")</f>
        <v/>
      </c>
      <c r="R147" s="10" t="str">
        <f ca="1">IFERROR(INDEX(MAESTRO!R:R,_xludf.AGGREGATE(15,6,ROW(MAESTRO!$B$3:$B$1000)/((MAESTRO!$B$3:$B$1000="ASMAR DIRECCIÓN")*(UPPER(MAESTRO!$L$3:$L$1000)="CONFIRMADO")),ROWS($A$3:A147))),"")</f>
        <v/>
      </c>
      <c r="S147" s="10" t="str">
        <f ca="1">IFERROR(INDEX(MAESTRO!S:S,_xludf.AGGREGATE(15,6,ROW(MAESTRO!$B$3:$B$1000)/((MAESTRO!$B$3:$B$1000="ASMAR DIRECCIÓN")*(UPPER(MAESTRO!$L$3:$L$1000)="CONFIRMADO")),ROWS($A$3:A147))),"")</f>
        <v/>
      </c>
      <c r="T147" s="10" t="str">
        <f ca="1">IFERROR(INDEX(MAESTRO!T:T,_xludf.AGGREGATE(15,6,ROW(MAESTRO!$B$3:$B$1000)/((MAESTRO!$B$3:$B$1000="ASMAR DIRECCIÓN")*(UPPER(MAESTRO!$L$3:$L$1000)="CONFIRMADO")),ROWS($A$3:A147))),"")</f>
        <v/>
      </c>
      <c r="U147" s="10" t="str">
        <f ca="1">IFERROR(INDEX(MAESTRO!U:U,_xludf.AGGREGATE(15,6,ROW(MAESTRO!$B$3:$B$1000)/((MAESTRO!$B$3:$B$1000="ASMAR DIRECCIÓN")*(UPPER(MAESTRO!$L$3:$L$1000)="CONFIRMADO")),ROWS($A$3:A147))),"")</f>
        <v/>
      </c>
      <c r="V147" s="10" t="str">
        <f ca="1">IFERROR(INDEX(MAESTRO!V:V,_xludf.AGGREGATE(15,6,ROW(MAESTRO!$B$3:$B$1000)/((MAESTRO!$B$3:$B$1000="ASMAR DIRECCIÓN")*(UPPER(MAESTRO!$L$3:$L$1000)="CONFIRMADO")),ROWS($A$3:A147))),"")</f>
        <v/>
      </c>
      <c r="W147" s="10" t="str">
        <f ca="1">IFERROR(INDEX(MAESTRO!W:W,_xludf.AGGREGATE(15,6,ROW(MAESTRO!$B$3:$B$1000)/((MAESTRO!$B$3:$B$1000="ASMAR DIRECCIÓN")*(UPPER(MAESTRO!$L$3:$L$1000)="CONFIRMADO")),ROWS($A$3:A147))),"")</f>
        <v/>
      </c>
      <c r="X147" s="10" t="str">
        <f ca="1">IFERROR(INDEX(MAESTRO!X:X,_xludf.AGGREGATE(15,6,ROW(MAESTRO!$B$3:$B$1000)/((MAESTRO!$B$3:$B$1000="ASMAR DIRECCIÓN")*(UPPER(MAESTRO!$L$3:$L$1000)="CONFIRMADO")),ROWS($A$3:A147))),"")</f>
        <v/>
      </c>
    </row>
    <row r="148" spans="1:24" ht="22.05" customHeight="1">
      <c r="A148" s="11" t="str">
        <f ca="1">IFERROR(INDEX(MAESTRO!A:A,_xludf.AGGREGATE(15,6,ROW(MAESTRO!$B$3:$B$1000)/((MAESTRO!$B$3:$B$1000="ASMAR DIRECCIÓN")*(UPPER(MAESTRO!$L$3:$L$1000)="CONFIRMADO")),ROWS($A$3:A148))),"")</f>
        <v/>
      </c>
      <c r="B148" s="11" t="str">
        <f ca="1">IFERROR(INDEX(MAESTRO!B:B,_xludf.AGGREGATE(15,6,ROW(MAESTRO!$B$3:$B$1000)/((MAESTRO!$B$3:$B$1000="ASMAR DIRECCIÓN")*(UPPER(MAESTRO!$L$3:$L$1000)="CONFIRMADO")),ROWS($A$3:A148))),"")</f>
        <v/>
      </c>
      <c r="C148" s="11" t="str">
        <f ca="1">IFERROR(INDEX(MAESTRO!C:C,_xludf.AGGREGATE(15,6,ROW(MAESTRO!$B$3:$B$1000)/((MAESTRO!$B$3:$B$1000="ASMAR DIRECCIÓN")*(UPPER(MAESTRO!$L$3:$L$1000)="CONFIRMADO")),ROWS($A$3:A148))),"")</f>
        <v/>
      </c>
      <c r="D148" s="11" t="str">
        <f ca="1">IFERROR(INDEX(MAESTRO!D:D,_xludf.AGGREGATE(15,6,ROW(MAESTRO!$B$3:$B$1000)/((MAESTRO!$B$3:$B$1000="ASMAR DIRECCIÓN")*(UPPER(MAESTRO!$L$3:$L$1000)="CONFIRMADO")),ROWS($A$3:A148))),"")</f>
        <v/>
      </c>
      <c r="E148" s="11" t="str">
        <f ca="1">IFERROR(INDEX(MAESTRO!E:E,_xludf.AGGREGATE(15,6,ROW(MAESTRO!$B$3:$B$1000)/((MAESTRO!$B$3:$B$1000="ASMAR DIRECCIÓN")*(UPPER(MAESTRO!$L$3:$L$1000)="CONFIRMADO")),ROWS($A$3:A148))),"")</f>
        <v/>
      </c>
      <c r="F148" s="11" t="str">
        <f ca="1">IFERROR(INDEX(MAESTRO!F:F,_xludf.AGGREGATE(15,6,ROW(MAESTRO!$B$3:$B$1000)/((MAESTRO!$B$3:$B$1000="ASMAR DIRECCIÓN")*(UPPER(MAESTRO!$L$3:$L$1000)="CONFIRMADO")),ROWS($A$3:A148))),"")</f>
        <v/>
      </c>
      <c r="G148" s="11" t="str">
        <f ca="1">IFERROR(INDEX(MAESTRO!G:G,_xludf.AGGREGATE(15,6,ROW(MAESTRO!$B$3:$B$1000)/((MAESTRO!$B$3:$B$1000="ASMAR DIRECCIÓN")*(UPPER(MAESTRO!$L$3:$L$1000)="CONFIRMADO")),ROWS($A$3:A148))),"")</f>
        <v/>
      </c>
      <c r="H148" s="11" t="str">
        <f ca="1">IFERROR(INDEX(MAESTRO!H:H,_xludf.AGGREGATE(15,6,ROW(MAESTRO!$B$3:$B$1000)/((MAESTRO!$B$3:$B$1000="ASMAR DIRECCIÓN")*(UPPER(MAESTRO!$L$3:$L$1000)="CONFIRMADO")),ROWS($A$3:A148))),"")</f>
        <v/>
      </c>
      <c r="I148" s="11" t="str">
        <f ca="1">IFERROR(INDEX(MAESTRO!I:I,_xludf.AGGREGATE(15,6,ROW(MAESTRO!$B$3:$B$1000)/((MAESTRO!$B$3:$B$1000="ASMAR DIRECCIÓN")*(UPPER(MAESTRO!$L$3:$L$1000)="CONFIRMADO")),ROWS($A$3:A148))),"")</f>
        <v/>
      </c>
      <c r="J148" s="11" t="str">
        <f ca="1">IFERROR(INDEX(MAESTRO!J:J,_xludf.AGGREGATE(15,6,ROW(MAESTRO!$B$3:$B$1000)/((MAESTRO!$B$3:$B$1000="ASMAR DIRECCIÓN")*(UPPER(MAESTRO!$L$3:$L$1000)="CONFIRMADO")),ROWS($A$3:A148))),"")</f>
        <v/>
      </c>
      <c r="K148" s="11" t="str">
        <f ca="1">IFERROR(INDEX(MAESTRO!K:K,_xludf.AGGREGATE(15,6,ROW(MAESTRO!$B$3:$B$1000)/((MAESTRO!$B$3:$B$1000="ASMAR DIRECCIÓN")*(UPPER(MAESTRO!$L$3:$L$1000)="CONFIRMADO")),ROWS($A$3:A148))),"")</f>
        <v/>
      </c>
      <c r="L148" s="11" t="str">
        <f ca="1">IFERROR(INDEX(MAESTRO!L:L,_xludf.AGGREGATE(15,6,ROW(MAESTRO!$B$3:$B$1000)/((MAESTRO!$B$3:$B$1000="ASMAR DIRECCIÓN")*(UPPER(MAESTRO!$L$3:$L$1000)="CONFIRMADO")),ROWS($A$3:A148))),"")</f>
        <v/>
      </c>
      <c r="M148" s="11" t="str">
        <f ca="1">IFERROR(INDEX(MAESTRO!M:M,_xludf.AGGREGATE(15,6,ROW(MAESTRO!$B$3:$B$1000)/((MAESTRO!$B$3:$B$1000="ASMAR DIRECCIÓN")*(UPPER(MAESTRO!$L$3:$L$1000)="CONFIRMADO")),ROWS($A$3:A148))),"")</f>
        <v/>
      </c>
      <c r="N148" s="11" t="str">
        <f ca="1">IFERROR(INDEX(MAESTRO!N:N,_xludf.AGGREGATE(15,6,ROW(MAESTRO!$B$3:$B$1000)/((MAESTRO!$B$3:$B$1000="ASMAR DIRECCIÓN")*(UPPER(MAESTRO!$L$3:$L$1000)="CONFIRMADO")),ROWS($A$3:A148))),"")</f>
        <v/>
      </c>
      <c r="O148" s="11" t="str">
        <f ca="1">IFERROR(INDEX(MAESTRO!O:O,_xludf.AGGREGATE(15,6,ROW(MAESTRO!$B$3:$B$1000)/((MAESTRO!$B$3:$B$1000="ASMAR DIRECCIÓN")*(UPPER(MAESTRO!$L$3:$L$1000)="CONFIRMADO")),ROWS($A$3:A148))),"")</f>
        <v/>
      </c>
      <c r="P148" s="11" t="str">
        <f ca="1">IFERROR(INDEX(MAESTRO!P:P,_xludf.AGGREGATE(15,6,ROW(MAESTRO!$B$3:$B$1000)/((MAESTRO!$B$3:$B$1000="ASMAR DIRECCIÓN")*(UPPER(MAESTRO!$L$3:$L$1000)="CONFIRMADO")),ROWS($A$3:A148))),"")</f>
        <v/>
      </c>
      <c r="Q148" s="11" t="str">
        <f ca="1">IFERROR(INDEX(MAESTRO!Q:Q,_xludf.AGGREGATE(15,6,ROW(MAESTRO!$B$3:$B$1000)/((MAESTRO!$B$3:$B$1000="ASMAR DIRECCIÓN")*(UPPER(MAESTRO!$L$3:$L$1000)="CONFIRMADO")),ROWS($A$3:A148))),"")</f>
        <v/>
      </c>
      <c r="R148" s="11" t="str">
        <f ca="1">IFERROR(INDEX(MAESTRO!R:R,_xludf.AGGREGATE(15,6,ROW(MAESTRO!$B$3:$B$1000)/((MAESTRO!$B$3:$B$1000="ASMAR DIRECCIÓN")*(UPPER(MAESTRO!$L$3:$L$1000)="CONFIRMADO")),ROWS($A$3:A148))),"")</f>
        <v/>
      </c>
      <c r="S148" s="11" t="str">
        <f ca="1">IFERROR(INDEX(MAESTRO!S:S,_xludf.AGGREGATE(15,6,ROW(MAESTRO!$B$3:$B$1000)/((MAESTRO!$B$3:$B$1000="ASMAR DIRECCIÓN")*(UPPER(MAESTRO!$L$3:$L$1000)="CONFIRMADO")),ROWS($A$3:A148))),"")</f>
        <v/>
      </c>
      <c r="T148" s="11" t="str">
        <f ca="1">IFERROR(INDEX(MAESTRO!T:T,_xludf.AGGREGATE(15,6,ROW(MAESTRO!$B$3:$B$1000)/((MAESTRO!$B$3:$B$1000="ASMAR DIRECCIÓN")*(UPPER(MAESTRO!$L$3:$L$1000)="CONFIRMADO")),ROWS($A$3:A148))),"")</f>
        <v/>
      </c>
      <c r="U148" s="11" t="str">
        <f ca="1">IFERROR(INDEX(MAESTRO!U:U,_xludf.AGGREGATE(15,6,ROW(MAESTRO!$B$3:$B$1000)/((MAESTRO!$B$3:$B$1000="ASMAR DIRECCIÓN")*(UPPER(MAESTRO!$L$3:$L$1000)="CONFIRMADO")),ROWS($A$3:A148))),"")</f>
        <v/>
      </c>
      <c r="V148" s="11" t="str">
        <f ca="1">IFERROR(INDEX(MAESTRO!V:V,_xludf.AGGREGATE(15,6,ROW(MAESTRO!$B$3:$B$1000)/((MAESTRO!$B$3:$B$1000="ASMAR DIRECCIÓN")*(UPPER(MAESTRO!$L$3:$L$1000)="CONFIRMADO")),ROWS($A$3:A148))),"")</f>
        <v/>
      </c>
      <c r="W148" s="11" t="str">
        <f ca="1">IFERROR(INDEX(MAESTRO!W:W,_xludf.AGGREGATE(15,6,ROW(MAESTRO!$B$3:$B$1000)/((MAESTRO!$B$3:$B$1000="ASMAR DIRECCIÓN")*(UPPER(MAESTRO!$L$3:$L$1000)="CONFIRMADO")),ROWS($A$3:A148))),"")</f>
        <v/>
      </c>
      <c r="X148" s="11" t="str">
        <f ca="1">IFERROR(INDEX(MAESTRO!X:X,_xludf.AGGREGATE(15,6,ROW(MAESTRO!$B$3:$B$1000)/((MAESTRO!$B$3:$B$1000="ASMAR DIRECCIÓN")*(UPPER(MAESTRO!$L$3:$L$1000)="CONFIRMADO")),ROWS($A$3:A148))),"")</f>
        <v/>
      </c>
    </row>
    <row r="149" spans="1:24" ht="22.05" customHeight="1">
      <c r="A149" s="10" t="str">
        <f ca="1">IFERROR(INDEX(MAESTRO!A:A,_xludf.AGGREGATE(15,6,ROW(MAESTRO!$B$3:$B$1000)/((MAESTRO!$B$3:$B$1000="ASMAR DIRECCIÓN")*(UPPER(MAESTRO!$L$3:$L$1000)="CONFIRMADO")),ROWS($A$3:A149))),"")</f>
        <v/>
      </c>
      <c r="B149" s="10" t="str">
        <f ca="1">IFERROR(INDEX(MAESTRO!B:B,_xludf.AGGREGATE(15,6,ROW(MAESTRO!$B$3:$B$1000)/((MAESTRO!$B$3:$B$1000="ASMAR DIRECCIÓN")*(UPPER(MAESTRO!$L$3:$L$1000)="CONFIRMADO")),ROWS($A$3:A149))),"")</f>
        <v/>
      </c>
      <c r="C149" s="10" t="str">
        <f ca="1">IFERROR(INDEX(MAESTRO!C:C,_xludf.AGGREGATE(15,6,ROW(MAESTRO!$B$3:$B$1000)/((MAESTRO!$B$3:$B$1000="ASMAR DIRECCIÓN")*(UPPER(MAESTRO!$L$3:$L$1000)="CONFIRMADO")),ROWS($A$3:A149))),"")</f>
        <v/>
      </c>
      <c r="D149" s="10" t="str">
        <f ca="1">IFERROR(INDEX(MAESTRO!D:D,_xludf.AGGREGATE(15,6,ROW(MAESTRO!$B$3:$B$1000)/((MAESTRO!$B$3:$B$1000="ASMAR DIRECCIÓN")*(UPPER(MAESTRO!$L$3:$L$1000)="CONFIRMADO")),ROWS($A$3:A149))),"")</f>
        <v/>
      </c>
      <c r="E149" s="10" t="str">
        <f ca="1">IFERROR(INDEX(MAESTRO!E:E,_xludf.AGGREGATE(15,6,ROW(MAESTRO!$B$3:$B$1000)/((MAESTRO!$B$3:$B$1000="ASMAR DIRECCIÓN")*(UPPER(MAESTRO!$L$3:$L$1000)="CONFIRMADO")),ROWS($A$3:A149))),"")</f>
        <v/>
      </c>
      <c r="F149" s="10" t="str">
        <f ca="1">IFERROR(INDEX(MAESTRO!F:F,_xludf.AGGREGATE(15,6,ROW(MAESTRO!$B$3:$B$1000)/((MAESTRO!$B$3:$B$1000="ASMAR DIRECCIÓN")*(UPPER(MAESTRO!$L$3:$L$1000)="CONFIRMADO")),ROWS($A$3:A149))),"")</f>
        <v/>
      </c>
      <c r="G149" s="10" t="str">
        <f ca="1">IFERROR(INDEX(MAESTRO!G:G,_xludf.AGGREGATE(15,6,ROW(MAESTRO!$B$3:$B$1000)/((MAESTRO!$B$3:$B$1000="ASMAR DIRECCIÓN")*(UPPER(MAESTRO!$L$3:$L$1000)="CONFIRMADO")),ROWS($A$3:A149))),"")</f>
        <v/>
      </c>
      <c r="H149" s="10" t="str">
        <f ca="1">IFERROR(INDEX(MAESTRO!H:H,_xludf.AGGREGATE(15,6,ROW(MAESTRO!$B$3:$B$1000)/((MAESTRO!$B$3:$B$1000="ASMAR DIRECCIÓN")*(UPPER(MAESTRO!$L$3:$L$1000)="CONFIRMADO")),ROWS($A$3:A149))),"")</f>
        <v/>
      </c>
      <c r="I149" s="10" t="str">
        <f ca="1">IFERROR(INDEX(MAESTRO!I:I,_xludf.AGGREGATE(15,6,ROW(MAESTRO!$B$3:$B$1000)/((MAESTRO!$B$3:$B$1000="ASMAR DIRECCIÓN")*(UPPER(MAESTRO!$L$3:$L$1000)="CONFIRMADO")),ROWS($A$3:A149))),"")</f>
        <v/>
      </c>
      <c r="J149" s="10" t="str">
        <f ca="1">IFERROR(INDEX(MAESTRO!J:J,_xludf.AGGREGATE(15,6,ROW(MAESTRO!$B$3:$B$1000)/((MAESTRO!$B$3:$B$1000="ASMAR DIRECCIÓN")*(UPPER(MAESTRO!$L$3:$L$1000)="CONFIRMADO")),ROWS($A$3:A149))),"")</f>
        <v/>
      </c>
      <c r="K149" s="10" t="str">
        <f ca="1">IFERROR(INDEX(MAESTRO!K:K,_xludf.AGGREGATE(15,6,ROW(MAESTRO!$B$3:$B$1000)/((MAESTRO!$B$3:$B$1000="ASMAR DIRECCIÓN")*(UPPER(MAESTRO!$L$3:$L$1000)="CONFIRMADO")),ROWS($A$3:A149))),"")</f>
        <v/>
      </c>
      <c r="L149" s="10" t="str">
        <f ca="1">IFERROR(INDEX(MAESTRO!L:L,_xludf.AGGREGATE(15,6,ROW(MAESTRO!$B$3:$B$1000)/((MAESTRO!$B$3:$B$1000="ASMAR DIRECCIÓN")*(UPPER(MAESTRO!$L$3:$L$1000)="CONFIRMADO")),ROWS($A$3:A149))),"")</f>
        <v/>
      </c>
      <c r="M149" s="10" t="str">
        <f ca="1">IFERROR(INDEX(MAESTRO!M:M,_xludf.AGGREGATE(15,6,ROW(MAESTRO!$B$3:$B$1000)/((MAESTRO!$B$3:$B$1000="ASMAR DIRECCIÓN")*(UPPER(MAESTRO!$L$3:$L$1000)="CONFIRMADO")),ROWS($A$3:A149))),"")</f>
        <v/>
      </c>
      <c r="N149" s="10" t="str">
        <f ca="1">IFERROR(INDEX(MAESTRO!N:N,_xludf.AGGREGATE(15,6,ROW(MAESTRO!$B$3:$B$1000)/((MAESTRO!$B$3:$B$1000="ASMAR DIRECCIÓN")*(UPPER(MAESTRO!$L$3:$L$1000)="CONFIRMADO")),ROWS($A$3:A149))),"")</f>
        <v/>
      </c>
      <c r="O149" s="10" t="str">
        <f ca="1">IFERROR(INDEX(MAESTRO!O:O,_xludf.AGGREGATE(15,6,ROW(MAESTRO!$B$3:$B$1000)/((MAESTRO!$B$3:$B$1000="ASMAR DIRECCIÓN")*(UPPER(MAESTRO!$L$3:$L$1000)="CONFIRMADO")),ROWS($A$3:A149))),"")</f>
        <v/>
      </c>
      <c r="P149" s="10" t="str">
        <f ca="1">IFERROR(INDEX(MAESTRO!P:P,_xludf.AGGREGATE(15,6,ROW(MAESTRO!$B$3:$B$1000)/((MAESTRO!$B$3:$B$1000="ASMAR DIRECCIÓN")*(UPPER(MAESTRO!$L$3:$L$1000)="CONFIRMADO")),ROWS($A$3:A149))),"")</f>
        <v/>
      </c>
      <c r="Q149" s="10" t="str">
        <f ca="1">IFERROR(INDEX(MAESTRO!Q:Q,_xludf.AGGREGATE(15,6,ROW(MAESTRO!$B$3:$B$1000)/((MAESTRO!$B$3:$B$1000="ASMAR DIRECCIÓN")*(UPPER(MAESTRO!$L$3:$L$1000)="CONFIRMADO")),ROWS($A$3:A149))),"")</f>
        <v/>
      </c>
      <c r="R149" s="10" t="str">
        <f ca="1">IFERROR(INDEX(MAESTRO!R:R,_xludf.AGGREGATE(15,6,ROW(MAESTRO!$B$3:$B$1000)/((MAESTRO!$B$3:$B$1000="ASMAR DIRECCIÓN")*(UPPER(MAESTRO!$L$3:$L$1000)="CONFIRMADO")),ROWS($A$3:A149))),"")</f>
        <v/>
      </c>
      <c r="S149" s="10" t="str">
        <f ca="1">IFERROR(INDEX(MAESTRO!S:S,_xludf.AGGREGATE(15,6,ROW(MAESTRO!$B$3:$B$1000)/((MAESTRO!$B$3:$B$1000="ASMAR DIRECCIÓN")*(UPPER(MAESTRO!$L$3:$L$1000)="CONFIRMADO")),ROWS($A$3:A149))),"")</f>
        <v/>
      </c>
      <c r="T149" s="10" t="str">
        <f ca="1">IFERROR(INDEX(MAESTRO!T:T,_xludf.AGGREGATE(15,6,ROW(MAESTRO!$B$3:$B$1000)/((MAESTRO!$B$3:$B$1000="ASMAR DIRECCIÓN")*(UPPER(MAESTRO!$L$3:$L$1000)="CONFIRMADO")),ROWS($A$3:A149))),"")</f>
        <v/>
      </c>
      <c r="U149" s="10" t="str">
        <f ca="1">IFERROR(INDEX(MAESTRO!U:U,_xludf.AGGREGATE(15,6,ROW(MAESTRO!$B$3:$B$1000)/((MAESTRO!$B$3:$B$1000="ASMAR DIRECCIÓN")*(UPPER(MAESTRO!$L$3:$L$1000)="CONFIRMADO")),ROWS($A$3:A149))),"")</f>
        <v/>
      </c>
      <c r="V149" s="10" t="str">
        <f ca="1">IFERROR(INDEX(MAESTRO!V:V,_xludf.AGGREGATE(15,6,ROW(MAESTRO!$B$3:$B$1000)/((MAESTRO!$B$3:$B$1000="ASMAR DIRECCIÓN")*(UPPER(MAESTRO!$L$3:$L$1000)="CONFIRMADO")),ROWS($A$3:A149))),"")</f>
        <v/>
      </c>
      <c r="W149" s="10" t="str">
        <f ca="1">IFERROR(INDEX(MAESTRO!W:W,_xludf.AGGREGATE(15,6,ROW(MAESTRO!$B$3:$B$1000)/((MAESTRO!$B$3:$B$1000="ASMAR DIRECCIÓN")*(UPPER(MAESTRO!$L$3:$L$1000)="CONFIRMADO")),ROWS($A$3:A149))),"")</f>
        <v/>
      </c>
      <c r="X149" s="10" t="str">
        <f ca="1">IFERROR(INDEX(MAESTRO!X:X,_xludf.AGGREGATE(15,6,ROW(MAESTRO!$B$3:$B$1000)/((MAESTRO!$B$3:$B$1000="ASMAR DIRECCIÓN")*(UPPER(MAESTRO!$L$3:$L$1000)="CONFIRMADO")),ROWS($A$3:A149))),"")</f>
        <v/>
      </c>
    </row>
    <row r="150" spans="1:24" ht="22.05" customHeight="1">
      <c r="A150" s="11" t="str">
        <f ca="1">IFERROR(INDEX(MAESTRO!A:A,_xludf.AGGREGATE(15,6,ROW(MAESTRO!$B$3:$B$1000)/((MAESTRO!$B$3:$B$1000="ASMAR DIRECCIÓN")*(UPPER(MAESTRO!$L$3:$L$1000)="CONFIRMADO")),ROWS($A$3:A150))),"")</f>
        <v/>
      </c>
      <c r="B150" s="11" t="str">
        <f ca="1">IFERROR(INDEX(MAESTRO!B:B,_xludf.AGGREGATE(15,6,ROW(MAESTRO!$B$3:$B$1000)/((MAESTRO!$B$3:$B$1000="ASMAR DIRECCIÓN")*(UPPER(MAESTRO!$L$3:$L$1000)="CONFIRMADO")),ROWS($A$3:A150))),"")</f>
        <v/>
      </c>
      <c r="C150" s="11" t="str">
        <f ca="1">IFERROR(INDEX(MAESTRO!C:C,_xludf.AGGREGATE(15,6,ROW(MAESTRO!$B$3:$B$1000)/((MAESTRO!$B$3:$B$1000="ASMAR DIRECCIÓN")*(UPPER(MAESTRO!$L$3:$L$1000)="CONFIRMADO")),ROWS($A$3:A150))),"")</f>
        <v/>
      </c>
      <c r="D150" s="11" t="str">
        <f ca="1">IFERROR(INDEX(MAESTRO!D:D,_xludf.AGGREGATE(15,6,ROW(MAESTRO!$B$3:$B$1000)/((MAESTRO!$B$3:$B$1000="ASMAR DIRECCIÓN")*(UPPER(MAESTRO!$L$3:$L$1000)="CONFIRMADO")),ROWS($A$3:A150))),"")</f>
        <v/>
      </c>
      <c r="E150" s="11" t="str">
        <f ca="1">IFERROR(INDEX(MAESTRO!E:E,_xludf.AGGREGATE(15,6,ROW(MAESTRO!$B$3:$B$1000)/((MAESTRO!$B$3:$B$1000="ASMAR DIRECCIÓN")*(UPPER(MAESTRO!$L$3:$L$1000)="CONFIRMADO")),ROWS($A$3:A150))),"")</f>
        <v/>
      </c>
      <c r="F150" s="11" t="str">
        <f ca="1">IFERROR(INDEX(MAESTRO!F:F,_xludf.AGGREGATE(15,6,ROW(MAESTRO!$B$3:$B$1000)/((MAESTRO!$B$3:$B$1000="ASMAR DIRECCIÓN")*(UPPER(MAESTRO!$L$3:$L$1000)="CONFIRMADO")),ROWS($A$3:A150))),"")</f>
        <v/>
      </c>
      <c r="G150" s="11" t="str">
        <f ca="1">IFERROR(INDEX(MAESTRO!G:G,_xludf.AGGREGATE(15,6,ROW(MAESTRO!$B$3:$B$1000)/((MAESTRO!$B$3:$B$1000="ASMAR DIRECCIÓN")*(UPPER(MAESTRO!$L$3:$L$1000)="CONFIRMADO")),ROWS($A$3:A150))),"")</f>
        <v/>
      </c>
      <c r="H150" s="11" t="str">
        <f ca="1">IFERROR(INDEX(MAESTRO!H:H,_xludf.AGGREGATE(15,6,ROW(MAESTRO!$B$3:$B$1000)/((MAESTRO!$B$3:$B$1000="ASMAR DIRECCIÓN")*(UPPER(MAESTRO!$L$3:$L$1000)="CONFIRMADO")),ROWS($A$3:A150))),"")</f>
        <v/>
      </c>
      <c r="I150" s="11" t="str">
        <f ca="1">IFERROR(INDEX(MAESTRO!I:I,_xludf.AGGREGATE(15,6,ROW(MAESTRO!$B$3:$B$1000)/((MAESTRO!$B$3:$B$1000="ASMAR DIRECCIÓN")*(UPPER(MAESTRO!$L$3:$L$1000)="CONFIRMADO")),ROWS($A$3:A150))),"")</f>
        <v/>
      </c>
      <c r="J150" s="11" t="str">
        <f ca="1">IFERROR(INDEX(MAESTRO!J:J,_xludf.AGGREGATE(15,6,ROW(MAESTRO!$B$3:$B$1000)/((MAESTRO!$B$3:$B$1000="ASMAR DIRECCIÓN")*(UPPER(MAESTRO!$L$3:$L$1000)="CONFIRMADO")),ROWS($A$3:A150))),"")</f>
        <v/>
      </c>
      <c r="K150" s="11" t="str">
        <f ca="1">IFERROR(INDEX(MAESTRO!K:K,_xludf.AGGREGATE(15,6,ROW(MAESTRO!$B$3:$B$1000)/((MAESTRO!$B$3:$B$1000="ASMAR DIRECCIÓN")*(UPPER(MAESTRO!$L$3:$L$1000)="CONFIRMADO")),ROWS($A$3:A150))),"")</f>
        <v/>
      </c>
      <c r="L150" s="11" t="str">
        <f ca="1">IFERROR(INDEX(MAESTRO!L:L,_xludf.AGGREGATE(15,6,ROW(MAESTRO!$B$3:$B$1000)/((MAESTRO!$B$3:$B$1000="ASMAR DIRECCIÓN")*(UPPER(MAESTRO!$L$3:$L$1000)="CONFIRMADO")),ROWS($A$3:A150))),"")</f>
        <v/>
      </c>
      <c r="M150" s="11" t="str">
        <f ca="1">IFERROR(INDEX(MAESTRO!M:M,_xludf.AGGREGATE(15,6,ROW(MAESTRO!$B$3:$B$1000)/((MAESTRO!$B$3:$B$1000="ASMAR DIRECCIÓN")*(UPPER(MAESTRO!$L$3:$L$1000)="CONFIRMADO")),ROWS($A$3:A150))),"")</f>
        <v/>
      </c>
      <c r="N150" s="11" t="str">
        <f ca="1">IFERROR(INDEX(MAESTRO!N:N,_xludf.AGGREGATE(15,6,ROW(MAESTRO!$B$3:$B$1000)/((MAESTRO!$B$3:$B$1000="ASMAR DIRECCIÓN")*(UPPER(MAESTRO!$L$3:$L$1000)="CONFIRMADO")),ROWS($A$3:A150))),"")</f>
        <v/>
      </c>
      <c r="O150" s="11" t="str">
        <f ca="1">IFERROR(INDEX(MAESTRO!O:O,_xludf.AGGREGATE(15,6,ROW(MAESTRO!$B$3:$B$1000)/((MAESTRO!$B$3:$B$1000="ASMAR DIRECCIÓN")*(UPPER(MAESTRO!$L$3:$L$1000)="CONFIRMADO")),ROWS($A$3:A150))),"")</f>
        <v/>
      </c>
      <c r="P150" s="11" t="str">
        <f ca="1">IFERROR(INDEX(MAESTRO!P:P,_xludf.AGGREGATE(15,6,ROW(MAESTRO!$B$3:$B$1000)/((MAESTRO!$B$3:$B$1000="ASMAR DIRECCIÓN")*(UPPER(MAESTRO!$L$3:$L$1000)="CONFIRMADO")),ROWS($A$3:A150))),"")</f>
        <v/>
      </c>
      <c r="Q150" s="11" t="str">
        <f ca="1">IFERROR(INDEX(MAESTRO!Q:Q,_xludf.AGGREGATE(15,6,ROW(MAESTRO!$B$3:$B$1000)/((MAESTRO!$B$3:$B$1000="ASMAR DIRECCIÓN")*(UPPER(MAESTRO!$L$3:$L$1000)="CONFIRMADO")),ROWS($A$3:A150))),"")</f>
        <v/>
      </c>
      <c r="R150" s="11" t="str">
        <f ca="1">IFERROR(INDEX(MAESTRO!R:R,_xludf.AGGREGATE(15,6,ROW(MAESTRO!$B$3:$B$1000)/((MAESTRO!$B$3:$B$1000="ASMAR DIRECCIÓN")*(UPPER(MAESTRO!$L$3:$L$1000)="CONFIRMADO")),ROWS($A$3:A150))),"")</f>
        <v/>
      </c>
      <c r="S150" s="11" t="str">
        <f ca="1">IFERROR(INDEX(MAESTRO!S:S,_xludf.AGGREGATE(15,6,ROW(MAESTRO!$B$3:$B$1000)/((MAESTRO!$B$3:$B$1000="ASMAR DIRECCIÓN")*(UPPER(MAESTRO!$L$3:$L$1000)="CONFIRMADO")),ROWS($A$3:A150))),"")</f>
        <v/>
      </c>
      <c r="T150" s="11" t="str">
        <f ca="1">IFERROR(INDEX(MAESTRO!T:T,_xludf.AGGREGATE(15,6,ROW(MAESTRO!$B$3:$B$1000)/((MAESTRO!$B$3:$B$1000="ASMAR DIRECCIÓN")*(UPPER(MAESTRO!$L$3:$L$1000)="CONFIRMADO")),ROWS($A$3:A150))),"")</f>
        <v/>
      </c>
      <c r="U150" s="11" t="str">
        <f ca="1">IFERROR(INDEX(MAESTRO!U:U,_xludf.AGGREGATE(15,6,ROW(MAESTRO!$B$3:$B$1000)/((MAESTRO!$B$3:$B$1000="ASMAR DIRECCIÓN")*(UPPER(MAESTRO!$L$3:$L$1000)="CONFIRMADO")),ROWS($A$3:A150))),"")</f>
        <v/>
      </c>
      <c r="V150" s="11" t="str">
        <f ca="1">IFERROR(INDEX(MAESTRO!V:V,_xludf.AGGREGATE(15,6,ROW(MAESTRO!$B$3:$B$1000)/((MAESTRO!$B$3:$B$1000="ASMAR DIRECCIÓN")*(UPPER(MAESTRO!$L$3:$L$1000)="CONFIRMADO")),ROWS($A$3:A150))),"")</f>
        <v/>
      </c>
      <c r="W150" s="11" t="str">
        <f ca="1">IFERROR(INDEX(MAESTRO!W:W,_xludf.AGGREGATE(15,6,ROW(MAESTRO!$B$3:$B$1000)/((MAESTRO!$B$3:$B$1000="ASMAR DIRECCIÓN")*(UPPER(MAESTRO!$L$3:$L$1000)="CONFIRMADO")),ROWS($A$3:A150))),"")</f>
        <v/>
      </c>
      <c r="X150" s="11" t="str">
        <f ca="1">IFERROR(INDEX(MAESTRO!X:X,_xludf.AGGREGATE(15,6,ROW(MAESTRO!$B$3:$B$1000)/((MAESTRO!$B$3:$B$1000="ASMAR DIRECCIÓN")*(UPPER(MAESTRO!$L$3:$L$1000)="CONFIRMADO")),ROWS($A$3:A150))),"")</f>
        <v/>
      </c>
    </row>
    <row r="151" spans="1:24" ht="22.05" customHeight="1">
      <c r="A151" s="10" t="str">
        <f ca="1">IFERROR(INDEX(MAESTRO!A:A,_xludf.AGGREGATE(15,6,ROW(MAESTRO!$B$3:$B$1000)/((MAESTRO!$B$3:$B$1000="ASMAR DIRECCIÓN")*(UPPER(MAESTRO!$L$3:$L$1000)="CONFIRMADO")),ROWS($A$3:A151))),"")</f>
        <v/>
      </c>
      <c r="B151" s="10" t="str">
        <f ca="1">IFERROR(INDEX(MAESTRO!B:B,_xludf.AGGREGATE(15,6,ROW(MAESTRO!$B$3:$B$1000)/((MAESTRO!$B$3:$B$1000="ASMAR DIRECCIÓN")*(UPPER(MAESTRO!$L$3:$L$1000)="CONFIRMADO")),ROWS($A$3:A151))),"")</f>
        <v/>
      </c>
      <c r="C151" s="10" t="str">
        <f ca="1">IFERROR(INDEX(MAESTRO!C:C,_xludf.AGGREGATE(15,6,ROW(MAESTRO!$B$3:$B$1000)/((MAESTRO!$B$3:$B$1000="ASMAR DIRECCIÓN")*(UPPER(MAESTRO!$L$3:$L$1000)="CONFIRMADO")),ROWS($A$3:A151))),"")</f>
        <v/>
      </c>
      <c r="D151" s="10" t="str">
        <f ca="1">IFERROR(INDEX(MAESTRO!D:D,_xludf.AGGREGATE(15,6,ROW(MAESTRO!$B$3:$B$1000)/((MAESTRO!$B$3:$B$1000="ASMAR DIRECCIÓN")*(UPPER(MAESTRO!$L$3:$L$1000)="CONFIRMADO")),ROWS($A$3:A151))),"")</f>
        <v/>
      </c>
      <c r="E151" s="10" t="str">
        <f ca="1">IFERROR(INDEX(MAESTRO!E:E,_xludf.AGGREGATE(15,6,ROW(MAESTRO!$B$3:$B$1000)/((MAESTRO!$B$3:$B$1000="ASMAR DIRECCIÓN")*(UPPER(MAESTRO!$L$3:$L$1000)="CONFIRMADO")),ROWS($A$3:A151))),"")</f>
        <v/>
      </c>
      <c r="F151" s="10" t="str">
        <f ca="1">IFERROR(INDEX(MAESTRO!F:F,_xludf.AGGREGATE(15,6,ROW(MAESTRO!$B$3:$B$1000)/((MAESTRO!$B$3:$B$1000="ASMAR DIRECCIÓN")*(UPPER(MAESTRO!$L$3:$L$1000)="CONFIRMADO")),ROWS($A$3:A151))),"")</f>
        <v/>
      </c>
      <c r="G151" s="10" t="str">
        <f ca="1">IFERROR(INDEX(MAESTRO!G:G,_xludf.AGGREGATE(15,6,ROW(MAESTRO!$B$3:$B$1000)/((MAESTRO!$B$3:$B$1000="ASMAR DIRECCIÓN")*(UPPER(MAESTRO!$L$3:$L$1000)="CONFIRMADO")),ROWS($A$3:A151))),"")</f>
        <v/>
      </c>
      <c r="H151" s="10" t="str">
        <f ca="1">IFERROR(INDEX(MAESTRO!H:H,_xludf.AGGREGATE(15,6,ROW(MAESTRO!$B$3:$B$1000)/((MAESTRO!$B$3:$B$1000="ASMAR DIRECCIÓN")*(UPPER(MAESTRO!$L$3:$L$1000)="CONFIRMADO")),ROWS($A$3:A151))),"")</f>
        <v/>
      </c>
      <c r="I151" s="10" t="str">
        <f ca="1">IFERROR(INDEX(MAESTRO!I:I,_xludf.AGGREGATE(15,6,ROW(MAESTRO!$B$3:$B$1000)/((MAESTRO!$B$3:$B$1000="ASMAR DIRECCIÓN")*(UPPER(MAESTRO!$L$3:$L$1000)="CONFIRMADO")),ROWS($A$3:A151))),"")</f>
        <v/>
      </c>
      <c r="J151" s="10" t="str">
        <f ca="1">IFERROR(INDEX(MAESTRO!J:J,_xludf.AGGREGATE(15,6,ROW(MAESTRO!$B$3:$B$1000)/((MAESTRO!$B$3:$B$1000="ASMAR DIRECCIÓN")*(UPPER(MAESTRO!$L$3:$L$1000)="CONFIRMADO")),ROWS($A$3:A151))),"")</f>
        <v/>
      </c>
      <c r="K151" s="10" t="str">
        <f ca="1">IFERROR(INDEX(MAESTRO!K:K,_xludf.AGGREGATE(15,6,ROW(MAESTRO!$B$3:$B$1000)/((MAESTRO!$B$3:$B$1000="ASMAR DIRECCIÓN")*(UPPER(MAESTRO!$L$3:$L$1000)="CONFIRMADO")),ROWS($A$3:A151))),"")</f>
        <v/>
      </c>
      <c r="L151" s="10" t="str">
        <f ca="1">IFERROR(INDEX(MAESTRO!L:L,_xludf.AGGREGATE(15,6,ROW(MAESTRO!$B$3:$B$1000)/((MAESTRO!$B$3:$B$1000="ASMAR DIRECCIÓN")*(UPPER(MAESTRO!$L$3:$L$1000)="CONFIRMADO")),ROWS($A$3:A151))),"")</f>
        <v/>
      </c>
      <c r="M151" s="10" t="str">
        <f ca="1">IFERROR(INDEX(MAESTRO!M:M,_xludf.AGGREGATE(15,6,ROW(MAESTRO!$B$3:$B$1000)/((MAESTRO!$B$3:$B$1000="ASMAR DIRECCIÓN")*(UPPER(MAESTRO!$L$3:$L$1000)="CONFIRMADO")),ROWS($A$3:A151))),"")</f>
        <v/>
      </c>
      <c r="N151" s="10" t="str">
        <f ca="1">IFERROR(INDEX(MAESTRO!N:N,_xludf.AGGREGATE(15,6,ROW(MAESTRO!$B$3:$B$1000)/((MAESTRO!$B$3:$B$1000="ASMAR DIRECCIÓN")*(UPPER(MAESTRO!$L$3:$L$1000)="CONFIRMADO")),ROWS($A$3:A151))),"")</f>
        <v/>
      </c>
      <c r="O151" s="10" t="str">
        <f ca="1">IFERROR(INDEX(MAESTRO!O:O,_xludf.AGGREGATE(15,6,ROW(MAESTRO!$B$3:$B$1000)/((MAESTRO!$B$3:$B$1000="ASMAR DIRECCIÓN")*(UPPER(MAESTRO!$L$3:$L$1000)="CONFIRMADO")),ROWS($A$3:A151))),"")</f>
        <v/>
      </c>
      <c r="P151" s="10" t="str">
        <f ca="1">IFERROR(INDEX(MAESTRO!P:P,_xludf.AGGREGATE(15,6,ROW(MAESTRO!$B$3:$B$1000)/((MAESTRO!$B$3:$B$1000="ASMAR DIRECCIÓN")*(UPPER(MAESTRO!$L$3:$L$1000)="CONFIRMADO")),ROWS($A$3:A151))),"")</f>
        <v/>
      </c>
      <c r="Q151" s="10" t="str">
        <f ca="1">IFERROR(INDEX(MAESTRO!Q:Q,_xludf.AGGREGATE(15,6,ROW(MAESTRO!$B$3:$B$1000)/((MAESTRO!$B$3:$B$1000="ASMAR DIRECCIÓN")*(UPPER(MAESTRO!$L$3:$L$1000)="CONFIRMADO")),ROWS($A$3:A151))),"")</f>
        <v/>
      </c>
      <c r="R151" s="10" t="str">
        <f ca="1">IFERROR(INDEX(MAESTRO!R:R,_xludf.AGGREGATE(15,6,ROW(MAESTRO!$B$3:$B$1000)/((MAESTRO!$B$3:$B$1000="ASMAR DIRECCIÓN")*(UPPER(MAESTRO!$L$3:$L$1000)="CONFIRMADO")),ROWS($A$3:A151))),"")</f>
        <v/>
      </c>
      <c r="S151" s="10" t="str">
        <f ca="1">IFERROR(INDEX(MAESTRO!S:S,_xludf.AGGREGATE(15,6,ROW(MAESTRO!$B$3:$B$1000)/((MAESTRO!$B$3:$B$1000="ASMAR DIRECCIÓN")*(UPPER(MAESTRO!$L$3:$L$1000)="CONFIRMADO")),ROWS($A$3:A151))),"")</f>
        <v/>
      </c>
      <c r="T151" s="10" t="str">
        <f ca="1">IFERROR(INDEX(MAESTRO!T:T,_xludf.AGGREGATE(15,6,ROW(MAESTRO!$B$3:$B$1000)/((MAESTRO!$B$3:$B$1000="ASMAR DIRECCIÓN")*(UPPER(MAESTRO!$L$3:$L$1000)="CONFIRMADO")),ROWS($A$3:A151))),"")</f>
        <v/>
      </c>
      <c r="U151" s="10" t="str">
        <f ca="1">IFERROR(INDEX(MAESTRO!U:U,_xludf.AGGREGATE(15,6,ROW(MAESTRO!$B$3:$B$1000)/((MAESTRO!$B$3:$B$1000="ASMAR DIRECCIÓN")*(UPPER(MAESTRO!$L$3:$L$1000)="CONFIRMADO")),ROWS($A$3:A151))),"")</f>
        <v/>
      </c>
      <c r="V151" s="10" t="str">
        <f ca="1">IFERROR(INDEX(MAESTRO!V:V,_xludf.AGGREGATE(15,6,ROW(MAESTRO!$B$3:$B$1000)/((MAESTRO!$B$3:$B$1000="ASMAR DIRECCIÓN")*(UPPER(MAESTRO!$L$3:$L$1000)="CONFIRMADO")),ROWS($A$3:A151))),"")</f>
        <v/>
      </c>
      <c r="W151" s="10" t="str">
        <f ca="1">IFERROR(INDEX(MAESTRO!W:W,_xludf.AGGREGATE(15,6,ROW(MAESTRO!$B$3:$B$1000)/((MAESTRO!$B$3:$B$1000="ASMAR DIRECCIÓN")*(UPPER(MAESTRO!$L$3:$L$1000)="CONFIRMADO")),ROWS($A$3:A151))),"")</f>
        <v/>
      </c>
      <c r="X151" s="10" t="str">
        <f ca="1">IFERROR(INDEX(MAESTRO!X:X,_xludf.AGGREGATE(15,6,ROW(MAESTRO!$B$3:$B$1000)/((MAESTRO!$B$3:$B$1000="ASMAR DIRECCIÓN")*(UPPER(MAESTRO!$L$3:$L$1000)="CONFIRMADO")),ROWS($A$3:A151))),"")</f>
        <v/>
      </c>
    </row>
    <row r="152" spans="1:24" ht="22.05" customHeight="1">
      <c r="A152" s="11" t="str">
        <f ca="1">IFERROR(INDEX(MAESTRO!A:A,_xludf.AGGREGATE(15,6,ROW(MAESTRO!$B$3:$B$1000)/((MAESTRO!$B$3:$B$1000="ASMAR DIRECCIÓN")*(UPPER(MAESTRO!$L$3:$L$1000)="CONFIRMADO")),ROWS($A$3:A152))),"")</f>
        <v/>
      </c>
      <c r="B152" s="11" t="str">
        <f ca="1">IFERROR(INDEX(MAESTRO!B:B,_xludf.AGGREGATE(15,6,ROW(MAESTRO!$B$3:$B$1000)/((MAESTRO!$B$3:$B$1000="ASMAR DIRECCIÓN")*(UPPER(MAESTRO!$L$3:$L$1000)="CONFIRMADO")),ROWS($A$3:A152))),"")</f>
        <v/>
      </c>
      <c r="C152" s="11" t="str">
        <f ca="1">IFERROR(INDEX(MAESTRO!C:C,_xludf.AGGREGATE(15,6,ROW(MAESTRO!$B$3:$B$1000)/((MAESTRO!$B$3:$B$1000="ASMAR DIRECCIÓN")*(UPPER(MAESTRO!$L$3:$L$1000)="CONFIRMADO")),ROWS($A$3:A152))),"")</f>
        <v/>
      </c>
      <c r="D152" s="11" t="str">
        <f ca="1">IFERROR(INDEX(MAESTRO!D:D,_xludf.AGGREGATE(15,6,ROW(MAESTRO!$B$3:$B$1000)/((MAESTRO!$B$3:$B$1000="ASMAR DIRECCIÓN")*(UPPER(MAESTRO!$L$3:$L$1000)="CONFIRMADO")),ROWS($A$3:A152))),"")</f>
        <v/>
      </c>
      <c r="E152" s="11" t="str">
        <f ca="1">IFERROR(INDEX(MAESTRO!E:E,_xludf.AGGREGATE(15,6,ROW(MAESTRO!$B$3:$B$1000)/((MAESTRO!$B$3:$B$1000="ASMAR DIRECCIÓN")*(UPPER(MAESTRO!$L$3:$L$1000)="CONFIRMADO")),ROWS($A$3:A152))),"")</f>
        <v/>
      </c>
      <c r="F152" s="11" t="str">
        <f ca="1">IFERROR(INDEX(MAESTRO!F:F,_xludf.AGGREGATE(15,6,ROW(MAESTRO!$B$3:$B$1000)/((MAESTRO!$B$3:$B$1000="ASMAR DIRECCIÓN")*(UPPER(MAESTRO!$L$3:$L$1000)="CONFIRMADO")),ROWS($A$3:A152))),"")</f>
        <v/>
      </c>
      <c r="G152" s="11" t="str">
        <f ca="1">IFERROR(INDEX(MAESTRO!G:G,_xludf.AGGREGATE(15,6,ROW(MAESTRO!$B$3:$B$1000)/((MAESTRO!$B$3:$B$1000="ASMAR DIRECCIÓN")*(UPPER(MAESTRO!$L$3:$L$1000)="CONFIRMADO")),ROWS($A$3:A152))),"")</f>
        <v/>
      </c>
      <c r="H152" s="11" t="str">
        <f ca="1">IFERROR(INDEX(MAESTRO!H:H,_xludf.AGGREGATE(15,6,ROW(MAESTRO!$B$3:$B$1000)/((MAESTRO!$B$3:$B$1000="ASMAR DIRECCIÓN")*(UPPER(MAESTRO!$L$3:$L$1000)="CONFIRMADO")),ROWS($A$3:A152))),"")</f>
        <v/>
      </c>
      <c r="I152" s="11" t="str">
        <f ca="1">IFERROR(INDEX(MAESTRO!I:I,_xludf.AGGREGATE(15,6,ROW(MAESTRO!$B$3:$B$1000)/((MAESTRO!$B$3:$B$1000="ASMAR DIRECCIÓN")*(UPPER(MAESTRO!$L$3:$L$1000)="CONFIRMADO")),ROWS($A$3:A152))),"")</f>
        <v/>
      </c>
      <c r="J152" s="11" t="str">
        <f ca="1">IFERROR(INDEX(MAESTRO!J:J,_xludf.AGGREGATE(15,6,ROW(MAESTRO!$B$3:$B$1000)/((MAESTRO!$B$3:$B$1000="ASMAR DIRECCIÓN")*(UPPER(MAESTRO!$L$3:$L$1000)="CONFIRMADO")),ROWS($A$3:A152))),"")</f>
        <v/>
      </c>
      <c r="K152" s="11" t="str">
        <f ca="1">IFERROR(INDEX(MAESTRO!K:K,_xludf.AGGREGATE(15,6,ROW(MAESTRO!$B$3:$B$1000)/((MAESTRO!$B$3:$B$1000="ASMAR DIRECCIÓN")*(UPPER(MAESTRO!$L$3:$L$1000)="CONFIRMADO")),ROWS($A$3:A152))),"")</f>
        <v/>
      </c>
      <c r="L152" s="11" t="str">
        <f ca="1">IFERROR(INDEX(MAESTRO!L:L,_xludf.AGGREGATE(15,6,ROW(MAESTRO!$B$3:$B$1000)/((MAESTRO!$B$3:$B$1000="ASMAR DIRECCIÓN")*(UPPER(MAESTRO!$L$3:$L$1000)="CONFIRMADO")),ROWS($A$3:A152))),"")</f>
        <v/>
      </c>
      <c r="M152" s="11" t="str">
        <f ca="1">IFERROR(INDEX(MAESTRO!M:M,_xludf.AGGREGATE(15,6,ROW(MAESTRO!$B$3:$B$1000)/((MAESTRO!$B$3:$B$1000="ASMAR DIRECCIÓN")*(UPPER(MAESTRO!$L$3:$L$1000)="CONFIRMADO")),ROWS($A$3:A152))),"")</f>
        <v/>
      </c>
      <c r="N152" s="11" t="str">
        <f ca="1">IFERROR(INDEX(MAESTRO!N:N,_xludf.AGGREGATE(15,6,ROW(MAESTRO!$B$3:$B$1000)/((MAESTRO!$B$3:$B$1000="ASMAR DIRECCIÓN")*(UPPER(MAESTRO!$L$3:$L$1000)="CONFIRMADO")),ROWS($A$3:A152))),"")</f>
        <v/>
      </c>
      <c r="O152" s="11" t="str">
        <f ca="1">IFERROR(INDEX(MAESTRO!O:O,_xludf.AGGREGATE(15,6,ROW(MAESTRO!$B$3:$B$1000)/((MAESTRO!$B$3:$B$1000="ASMAR DIRECCIÓN")*(UPPER(MAESTRO!$L$3:$L$1000)="CONFIRMADO")),ROWS($A$3:A152))),"")</f>
        <v/>
      </c>
      <c r="P152" s="11" t="str">
        <f ca="1">IFERROR(INDEX(MAESTRO!P:P,_xludf.AGGREGATE(15,6,ROW(MAESTRO!$B$3:$B$1000)/((MAESTRO!$B$3:$B$1000="ASMAR DIRECCIÓN")*(UPPER(MAESTRO!$L$3:$L$1000)="CONFIRMADO")),ROWS($A$3:A152))),"")</f>
        <v/>
      </c>
      <c r="Q152" s="11" t="str">
        <f ca="1">IFERROR(INDEX(MAESTRO!Q:Q,_xludf.AGGREGATE(15,6,ROW(MAESTRO!$B$3:$B$1000)/((MAESTRO!$B$3:$B$1000="ASMAR DIRECCIÓN")*(UPPER(MAESTRO!$L$3:$L$1000)="CONFIRMADO")),ROWS($A$3:A152))),"")</f>
        <v/>
      </c>
      <c r="R152" s="11" t="str">
        <f ca="1">IFERROR(INDEX(MAESTRO!R:R,_xludf.AGGREGATE(15,6,ROW(MAESTRO!$B$3:$B$1000)/((MAESTRO!$B$3:$B$1000="ASMAR DIRECCIÓN")*(UPPER(MAESTRO!$L$3:$L$1000)="CONFIRMADO")),ROWS($A$3:A152))),"")</f>
        <v/>
      </c>
      <c r="S152" s="11" t="str">
        <f ca="1">IFERROR(INDEX(MAESTRO!S:S,_xludf.AGGREGATE(15,6,ROW(MAESTRO!$B$3:$B$1000)/((MAESTRO!$B$3:$B$1000="ASMAR DIRECCIÓN")*(UPPER(MAESTRO!$L$3:$L$1000)="CONFIRMADO")),ROWS($A$3:A152))),"")</f>
        <v/>
      </c>
      <c r="T152" s="11" t="str">
        <f ca="1">IFERROR(INDEX(MAESTRO!T:T,_xludf.AGGREGATE(15,6,ROW(MAESTRO!$B$3:$B$1000)/((MAESTRO!$B$3:$B$1000="ASMAR DIRECCIÓN")*(UPPER(MAESTRO!$L$3:$L$1000)="CONFIRMADO")),ROWS($A$3:A152))),"")</f>
        <v/>
      </c>
      <c r="U152" s="11" t="str">
        <f ca="1">IFERROR(INDEX(MAESTRO!U:U,_xludf.AGGREGATE(15,6,ROW(MAESTRO!$B$3:$B$1000)/((MAESTRO!$B$3:$B$1000="ASMAR DIRECCIÓN")*(UPPER(MAESTRO!$L$3:$L$1000)="CONFIRMADO")),ROWS($A$3:A152))),"")</f>
        <v/>
      </c>
      <c r="V152" s="11" t="str">
        <f ca="1">IFERROR(INDEX(MAESTRO!V:V,_xludf.AGGREGATE(15,6,ROW(MAESTRO!$B$3:$B$1000)/((MAESTRO!$B$3:$B$1000="ASMAR DIRECCIÓN")*(UPPER(MAESTRO!$L$3:$L$1000)="CONFIRMADO")),ROWS($A$3:A152))),"")</f>
        <v/>
      </c>
      <c r="W152" s="11" t="str">
        <f ca="1">IFERROR(INDEX(MAESTRO!W:W,_xludf.AGGREGATE(15,6,ROW(MAESTRO!$B$3:$B$1000)/((MAESTRO!$B$3:$B$1000="ASMAR DIRECCIÓN")*(UPPER(MAESTRO!$L$3:$L$1000)="CONFIRMADO")),ROWS($A$3:A152))),"")</f>
        <v/>
      </c>
      <c r="X152" s="11" t="str">
        <f ca="1">IFERROR(INDEX(MAESTRO!X:X,_xludf.AGGREGATE(15,6,ROW(MAESTRO!$B$3:$B$1000)/((MAESTRO!$B$3:$B$1000="ASMAR DIRECCIÓN")*(UPPER(MAESTRO!$L$3:$L$1000)="CONFIRMADO")),ROWS($A$3:A152))),"")</f>
        <v/>
      </c>
    </row>
    <row r="153" spans="1:24" ht="22.05" customHeight="1">
      <c r="A153" s="10" t="str">
        <f ca="1">IFERROR(INDEX(MAESTRO!A:A,_xludf.AGGREGATE(15,6,ROW(MAESTRO!$B$3:$B$1000)/((MAESTRO!$B$3:$B$1000="ASMAR DIRECCIÓN")*(UPPER(MAESTRO!$L$3:$L$1000)="CONFIRMADO")),ROWS($A$3:A153))),"")</f>
        <v/>
      </c>
      <c r="B153" s="10" t="str">
        <f ca="1">IFERROR(INDEX(MAESTRO!B:B,_xludf.AGGREGATE(15,6,ROW(MAESTRO!$B$3:$B$1000)/((MAESTRO!$B$3:$B$1000="ASMAR DIRECCIÓN")*(UPPER(MAESTRO!$L$3:$L$1000)="CONFIRMADO")),ROWS($A$3:A153))),"")</f>
        <v/>
      </c>
      <c r="C153" s="10" t="str">
        <f ca="1">IFERROR(INDEX(MAESTRO!C:C,_xludf.AGGREGATE(15,6,ROW(MAESTRO!$B$3:$B$1000)/((MAESTRO!$B$3:$B$1000="ASMAR DIRECCIÓN")*(UPPER(MAESTRO!$L$3:$L$1000)="CONFIRMADO")),ROWS($A$3:A153))),"")</f>
        <v/>
      </c>
      <c r="D153" s="10" t="str">
        <f ca="1">IFERROR(INDEX(MAESTRO!D:D,_xludf.AGGREGATE(15,6,ROW(MAESTRO!$B$3:$B$1000)/((MAESTRO!$B$3:$B$1000="ASMAR DIRECCIÓN")*(UPPER(MAESTRO!$L$3:$L$1000)="CONFIRMADO")),ROWS($A$3:A153))),"")</f>
        <v/>
      </c>
      <c r="E153" s="10" t="str">
        <f ca="1">IFERROR(INDEX(MAESTRO!E:E,_xludf.AGGREGATE(15,6,ROW(MAESTRO!$B$3:$B$1000)/((MAESTRO!$B$3:$B$1000="ASMAR DIRECCIÓN")*(UPPER(MAESTRO!$L$3:$L$1000)="CONFIRMADO")),ROWS($A$3:A153))),"")</f>
        <v/>
      </c>
      <c r="F153" s="10" t="str">
        <f ca="1">IFERROR(INDEX(MAESTRO!F:F,_xludf.AGGREGATE(15,6,ROW(MAESTRO!$B$3:$B$1000)/((MAESTRO!$B$3:$B$1000="ASMAR DIRECCIÓN")*(UPPER(MAESTRO!$L$3:$L$1000)="CONFIRMADO")),ROWS($A$3:A153))),"")</f>
        <v/>
      </c>
      <c r="G153" s="10" t="str">
        <f ca="1">IFERROR(INDEX(MAESTRO!G:G,_xludf.AGGREGATE(15,6,ROW(MAESTRO!$B$3:$B$1000)/((MAESTRO!$B$3:$B$1000="ASMAR DIRECCIÓN")*(UPPER(MAESTRO!$L$3:$L$1000)="CONFIRMADO")),ROWS($A$3:A153))),"")</f>
        <v/>
      </c>
      <c r="H153" s="10" t="str">
        <f ca="1">IFERROR(INDEX(MAESTRO!H:H,_xludf.AGGREGATE(15,6,ROW(MAESTRO!$B$3:$B$1000)/((MAESTRO!$B$3:$B$1000="ASMAR DIRECCIÓN")*(UPPER(MAESTRO!$L$3:$L$1000)="CONFIRMADO")),ROWS($A$3:A153))),"")</f>
        <v/>
      </c>
      <c r="I153" s="10" t="str">
        <f ca="1">IFERROR(INDEX(MAESTRO!I:I,_xludf.AGGREGATE(15,6,ROW(MAESTRO!$B$3:$B$1000)/((MAESTRO!$B$3:$B$1000="ASMAR DIRECCIÓN")*(UPPER(MAESTRO!$L$3:$L$1000)="CONFIRMADO")),ROWS($A$3:A153))),"")</f>
        <v/>
      </c>
      <c r="J153" s="10" t="str">
        <f ca="1">IFERROR(INDEX(MAESTRO!J:J,_xludf.AGGREGATE(15,6,ROW(MAESTRO!$B$3:$B$1000)/((MAESTRO!$B$3:$B$1000="ASMAR DIRECCIÓN")*(UPPER(MAESTRO!$L$3:$L$1000)="CONFIRMADO")),ROWS($A$3:A153))),"")</f>
        <v/>
      </c>
      <c r="K153" s="10" t="str">
        <f ca="1">IFERROR(INDEX(MAESTRO!K:K,_xludf.AGGREGATE(15,6,ROW(MAESTRO!$B$3:$B$1000)/((MAESTRO!$B$3:$B$1000="ASMAR DIRECCIÓN")*(UPPER(MAESTRO!$L$3:$L$1000)="CONFIRMADO")),ROWS($A$3:A153))),"")</f>
        <v/>
      </c>
      <c r="L153" s="10" t="str">
        <f ca="1">IFERROR(INDEX(MAESTRO!L:L,_xludf.AGGREGATE(15,6,ROW(MAESTRO!$B$3:$B$1000)/((MAESTRO!$B$3:$B$1000="ASMAR DIRECCIÓN")*(UPPER(MAESTRO!$L$3:$L$1000)="CONFIRMADO")),ROWS($A$3:A153))),"")</f>
        <v/>
      </c>
      <c r="M153" s="10" t="str">
        <f ca="1">IFERROR(INDEX(MAESTRO!M:M,_xludf.AGGREGATE(15,6,ROW(MAESTRO!$B$3:$B$1000)/((MAESTRO!$B$3:$B$1000="ASMAR DIRECCIÓN")*(UPPER(MAESTRO!$L$3:$L$1000)="CONFIRMADO")),ROWS($A$3:A153))),"")</f>
        <v/>
      </c>
      <c r="N153" s="10" t="str">
        <f ca="1">IFERROR(INDEX(MAESTRO!N:N,_xludf.AGGREGATE(15,6,ROW(MAESTRO!$B$3:$B$1000)/((MAESTRO!$B$3:$B$1000="ASMAR DIRECCIÓN")*(UPPER(MAESTRO!$L$3:$L$1000)="CONFIRMADO")),ROWS($A$3:A153))),"")</f>
        <v/>
      </c>
      <c r="O153" s="10" t="str">
        <f ca="1">IFERROR(INDEX(MAESTRO!O:O,_xludf.AGGREGATE(15,6,ROW(MAESTRO!$B$3:$B$1000)/((MAESTRO!$B$3:$B$1000="ASMAR DIRECCIÓN")*(UPPER(MAESTRO!$L$3:$L$1000)="CONFIRMADO")),ROWS($A$3:A153))),"")</f>
        <v/>
      </c>
      <c r="P153" s="10" t="str">
        <f ca="1">IFERROR(INDEX(MAESTRO!P:P,_xludf.AGGREGATE(15,6,ROW(MAESTRO!$B$3:$B$1000)/((MAESTRO!$B$3:$B$1000="ASMAR DIRECCIÓN")*(UPPER(MAESTRO!$L$3:$L$1000)="CONFIRMADO")),ROWS($A$3:A153))),"")</f>
        <v/>
      </c>
      <c r="Q153" s="10" t="str">
        <f ca="1">IFERROR(INDEX(MAESTRO!Q:Q,_xludf.AGGREGATE(15,6,ROW(MAESTRO!$B$3:$B$1000)/((MAESTRO!$B$3:$B$1000="ASMAR DIRECCIÓN")*(UPPER(MAESTRO!$L$3:$L$1000)="CONFIRMADO")),ROWS($A$3:A153))),"")</f>
        <v/>
      </c>
      <c r="R153" s="10" t="str">
        <f ca="1">IFERROR(INDEX(MAESTRO!R:R,_xludf.AGGREGATE(15,6,ROW(MAESTRO!$B$3:$B$1000)/((MAESTRO!$B$3:$B$1000="ASMAR DIRECCIÓN")*(UPPER(MAESTRO!$L$3:$L$1000)="CONFIRMADO")),ROWS($A$3:A153))),"")</f>
        <v/>
      </c>
      <c r="S153" s="10" t="str">
        <f ca="1">IFERROR(INDEX(MAESTRO!S:S,_xludf.AGGREGATE(15,6,ROW(MAESTRO!$B$3:$B$1000)/((MAESTRO!$B$3:$B$1000="ASMAR DIRECCIÓN")*(UPPER(MAESTRO!$L$3:$L$1000)="CONFIRMADO")),ROWS($A$3:A153))),"")</f>
        <v/>
      </c>
      <c r="T153" s="10" t="str">
        <f ca="1">IFERROR(INDEX(MAESTRO!T:T,_xludf.AGGREGATE(15,6,ROW(MAESTRO!$B$3:$B$1000)/((MAESTRO!$B$3:$B$1000="ASMAR DIRECCIÓN")*(UPPER(MAESTRO!$L$3:$L$1000)="CONFIRMADO")),ROWS($A$3:A153))),"")</f>
        <v/>
      </c>
      <c r="U153" s="10" t="str">
        <f ca="1">IFERROR(INDEX(MAESTRO!U:U,_xludf.AGGREGATE(15,6,ROW(MAESTRO!$B$3:$B$1000)/((MAESTRO!$B$3:$B$1000="ASMAR DIRECCIÓN")*(UPPER(MAESTRO!$L$3:$L$1000)="CONFIRMADO")),ROWS($A$3:A153))),"")</f>
        <v/>
      </c>
      <c r="V153" s="10" t="str">
        <f ca="1">IFERROR(INDEX(MAESTRO!V:V,_xludf.AGGREGATE(15,6,ROW(MAESTRO!$B$3:$B$1000)/((MAESTRO!$B$3:$B$1000="ASMAR DIRECCIÓN")*(UPPER(MAESTRO!$L$3:$L$1000)="CONFIRMADO")),ROWS($A$3:A153))),"")</f>
        <v/>
      </c>
      <c r="W153" s="10" t="str">
        <f ca="1">IFERROR(INDEX(MAESTRO!W:W,_xludf.AGGREGATE(15,6,ROW(MAESTRO!$B$3:$B$1000)/((MAESTRO!$B$3:$B$1000="ASMAR DIRECCIÓN")*(UPPER(MAESTRO!$L$3:$L$1000)="CONFIRMADO")),ROWS($A$3:A153))),"")</f>
        <v/>
      </c>
      <c r="X153" s="10" t="str">
        <f ca="1">IFERROR(INDEX(MAESTRO!X:X,_xludf.AGGREGATE(15,6,ROW(MAESTRO!$B$3:$B$1000)/((MAESTRO!$B$3:$B$1000="ASMAR DIRECCIÓN")*(UPPER(MAESTRO!$L$3:$L$1000)="CONFIRMADO")),ROWS($A$3:A153))),"")</f>
        <v/>
      </c>
    </row>
    <row r="154" spans="1:24" ht="22.05" customHeight="1">
      <c r="A154" s="11" t="str">
        <f ca="1">IFERROR(INDEX(MAESTRO!A:A,_xludf.AGGREGATE(15,6,ROW(MAESTRO!$B$3:$B$1000)/((MAESTRO!$B$3:$B$1000="ASMAR DIRECCIÓN")*(UPPER(MAESTRO!$L$3:$L$1000)="CONFIRMADO")),ROWS($A$3:A154))),"")</f>
        <v/>
      </c>
      <c r="B154" s="11" t="str">
        <f ca="1">IFERROR(INDEX(MAESTRO!B:B,_xludf.AGGREGATE(15,6,ROW(MAESTRO!$B$3:$B$1000)/((MAESTRO!$B$3:$B$1000="ASMAR DIRECCIÓN")*(UPPER(MAESTRO!$L$3:$L$1000)="CONFIRMADO")),ROWS($A$3:A154))),"")</f>
        <v/>
      </c>
      <c r="C154" s="11" t="str">
        <f ca="1">IFERROR(INDEX(MAESTRO!C:C,_xludf.AGGREGATE(15,6,ROW(MAESTRO!$B$3:$B$1000)/((MAESTRO!$B$3:$B$1000="ASMAR DIRECCIÓN")*(UPPER(MAESTRO!$L$3:$L$1000)="CONFIRMADO")),ROWS($A$3:A154))),"")</f>
        <v/>
      </c>
      <c r="D154" s="11" t="str">
        <f ca="1">IFERROR(INDEX(MAESTRO!D:D,_xludf.AGGREGATE(15,6,ROW(MAESTRO!$B$3:$B$1000)/((MAESTRO!$B$3:$B$1000="ASMAR DIRECCIÓN")*(UPPER(MAESTRO!$L$3:$L$1000)="CONFIRMADO")),ROWS($A$3:A154))),"")</f>
        <v/>
      </c>
      <c r="E154" s="11" t="str">
        <f ca="1">IFERROR(INDEX(MAESTRO!E:E,_xludf.AGGREGATE(15,6,ROW(MAESTRO!$B$3:$B$1000)/((MAESTRO!$B$3:$B$1000="ASMAR DIRECCIÓN")*(UPPER(MAESTRO!$L$3:$L$1000)="CONFIRMADO")),ROWS($A$3:A154))),"")</f>
        <v/>
      </c>
      <c r="F154" s="11" t="str">
        <f ca="1">IFERROR(INDEX(MAESTRO!F:F,_xludf.AGGREGATE(15,6,ROW(MAESTRO!$B$3:$B$1000)/((MAESTRO!$B$3:$B$1000="ASMAR DIRECCIÓN")*(UPPER(MAESTRO!$L$3:$L$1000)="CONFIRMADO")),ROWS($A$3:A154))),"")</f>
        <v/>
      </c>
      <c r="G154" s="11" t="str">
        <f ca="1">IFERROR(INDEX(MAESTRO!G:G,_xludf.AGGREGATE(15,6,ROW(MAESTRO!$B$3:$B$1000)/((MAESTRO!$B$3:$B$1000="ASMAR DIRECCIÓN")*(UPPER(MAESTRO!$L$3:$L$1000)="CONFIRMADO")),ROWS($A$3:A154))),"")</f>
        <v/>
      </c>
      <c r="H154" s="11" t="str">
        <f ca="1">IFERROR(INDEX(MAESTRO!H:H,_xludf.AGGREGATE(15,6,ROW(MAESTRO!$B$3:$B$1000)/((MAESTRO!$B$3:$B$1000="ASMAR DIRECCIÓN")*(UPPER(MAESTRO!$L$3:$L$1000)="CONFIRMADO")),ROWS($A$3:A154))),"")</f>
        <v/>
      </c>
      <c r="I154" s="11" t="str">
        <f ca="1">IFERROR(INDEX(MAESTRO!I:I,_xludf.AGGREGATE(15,6,ROW(MAESTRO!$B$3:$B$1000)/((MAESTRO!$B$3:$B$1000="ASMAR DIRECCIÓN")*(UPPER(MAESTRO!$L$3:$L$1000)="CONFIRMADO")),ROWS($A$3:A154))),"")</f>
        <v/>
      </c>
      <c r="J154" s="11" t="str">
        <f ca="1">IFERROR(INDEX(MAESTRO!J:J,_xludf.AGGREGATE(15,6,ROW(MAESTRO!$B$3:$B$1000)/((MAESTRO!$B$3:$B$1000="ASMAR DIRECCIÓN")*(UPPER(MAESTRO!$L$3:$L$1000)="CONFIRMADO")),ROWS($A$3:A154))),"")</f>
        <v/>
      </c>
      <c r="K154" s="11" t="str">
        <f ca="1">IFERROR(INDEX(MAESTRO!K:K,_xludf.AGGREGATE(15,6,ROW(MAESTRO!$B$3:$B$1000)/((MAESTRO!$B$3:$B$1000="ASMAR DIRECCIÓN")*(UPPER(MAESTRO!$L$3:$L$1000)="CONFIRMADO")),ROWS($A$3:A154))),"")</f>
        <v/>
      </c>
      <c r="L154" s="11" t="str">
        <f ca="1">IFERROR(INDEX(MAESTRO!L:L,_xludf.AGGREGATE(15,6,ROW(MAESTRO!$B$3:$B$1000)/((MAESTRO!$B$3:$B$1000="ASMAR DIRECCIÓN")*(UPPER(MAESTRO!$L$3:$L$1000)="CONFIRMADO")),ROWS($A$3:A154))),"")</f>
        <v/>
      </c>
      <c r="M154" s="11" t="str">
        <f ca="1">IFERROR(INDEX(MAESTRO!M:M,_xludf.AGGREGATE(15,6,ROW(MAESTRO!$B$3:$B$1000)/((MAESTRO!$B$3:$B$1000="ASMAR DIRECCIÓN")*(UPPER(MAESTRO!$L$3:$L$1000)="CONFIRMADO")),ROWS($A$3:A154))),"")</f>
        <v/>
      </c>
      <c r="N154" s="11" t="str">
        <f ca="1">IFERROR(INDEX(MAESTRO!N:N,_xludf.AGGREGATE(15,6,ROW(MAESTRO!$B$3:$B$1000)/((MAESTRO!$B$3:$B$1000="ASMAR DIRECCIÓN")*(UPPER(MAESTRO!$L$3:$L$1000)="CONFIRMADO")),ROWS($A$3:A154))),"")</f>
        <v/>
      </c>
      <c r="O154" s="11" t="str">
        <f ca="1">IFERROR(INDEX(MAESTRO!O:O,_xludf.AGGREGATE(15,6,ROW(MAESTRO!$B$3:$B$1000)/((MAESTRO!$B$3:$B$1000="ASMAR DIRECCIÓN")*(UPPER(MAESTRO!$L$3:$L$1000)="CONFIRMADO")),ROWS($A$3:A154))),"")</f>
        <v/>
      </c>
      <c r="P154" s="11" t="str">
        <f ca="1">IFERROR(INDEX(MAESTRO!P:P,_xludf.AGGREGATE(15,6,ROW(MAESTRO!$B$3:$B$1000)/((MAESTRO!$B$3:$B$1000="ASMAR DIRECCIÓN")*(UPPER(MAESTRO!$L$3:$L$1000)="CONFIRMADO")),ROWS($A$3:A154))),"")</f>
        <v/>
      </c>
      <c r="Q154" s="11" t="str">
        <f ca="1">IFERROR(INDEX(MAESTRO!Q:Q,_xludf.AGGREGATE(15,6,ROW(MAESTRO!$B$3:$B$1000)/((MAESTRO!$B$3:$B$1000="ASMAR DIRECCIÓN")*(UPPER(MAESTRO!$L$3:$L$1000)="CONFIRMADO")),ROWS($A$3:A154))),"")</f>
        <v/>
      </c>
      <c r="R154" s="11" t="str">
        <f ca="1">IFERROR(INDEX(MAESTRO!R:R,_xludf.AGGREGATE(15,6,ROW(MAESTRO!$B$3:$B$1000)/((MAESTRO!$B$3:$B$1000="ASMAR DIRECCIÓN")*(UPPER(MAESTRO!$L$3:$L$1000)="CONFIRMADO")),ROWS($A$3:A154))),"")</f>
        <v/>
      </c>
      <c r="S154" s="11" t="str">
        <f ca="1">IFERROR(INDEX(MAESTRO!S:S,_xludf.AGGREGATE(15,6,ROW(MAESTRO!$B$3:$B$1000)/((MAESTRO!$B$3:$B$1000="ASMAR DIRECCIÓN")*(UPPER(MAESTRO!$L$3:$L$1000)="CONFIRMADO")),ROWS($A$3:A154))),"")</f>
        <v/>
      </c>
      <c r="T154" s="11" t="str">
        <f ca="1">IFERROR(INDEX(MAESTRO!T:T,_xludf.AGGREGATE(15,6,ROW(MAESTRO!$B$3:$B$1000)/((MAESTRO!$B$3:$B$1000="ASMAR DIRECCIÓN")*(UPPER(MAESTRO!$L$3:$L$1000)="CONFIRMADO")),ROWS($A$3:A154))),"")</f>
        <v/>
      </c>
      <c r="U154" s="11" t="str">
        <f ca="1">IFERROR(INDEX(MAESTRO!U:U,_xludf.AGGREGATE(15,6,ROW(MAESTRO!$B$3:$B$1000)/((MAESTRO!$B$3:$B$1000="ASMAR DIRECCIÓN")*(UPPER(MAESTRO!$L$3:$L$1000)="CONFIRMADO")),ROWS($A$3:A154))),"")</f>
        <v/>
      </c>
      <c r="V154" s="11" t="str">
        <f ca="1">IFERROR(INDEX(MAESTRO!V:V,_xludf.AGGREGATE(15,6,ROW(MAESTRO!$B$3:$B$1000)/((MAESTRO!$B$3:$B$1000="ASMAR DIRECCIÓN")*(UPPER(MAESTRO!$L$3:$L$1000)="CONFIRMADO")),ROWS($A$3:A154))),"")</f>
        <v/>
      </c>
      <c r="W154" s="11" t="str">
        <f ca="1">IFERROR(INDEX(MAESTRO!W:W,_xludf.AGGREGATE(15,6,ROW(MAESTRO!$B$3:$B$1000)/((MAESTRO!$B$3:$B$1000="ASMAR DIRECCIÓN")*(UPPER(MAESTRO!$L$3:$L$1000)="CONFIRMADO")),ROWS($A$3:A154))),"")</f>
        <v/>
      </c>
      <c r="X154" s="11" t="str">
        <f ca="1">IFERROR(INDEX(MAESTRO!X:X,_xludf.AGGREGATE(15,6,ROW(MAESTRO!$B$3:$B$1000)/((MAESTRO!$B$3:$B$1000="ASMAR DIRECCIÓN")*(UPPER(MAESTRO!$L$3:$L$1000)="CONFIRMADO")),ROWS($A$3:A154))),"")</f>
        <v/>
      </c>
    </row>
    <row r="155" spans="1:24" ht="22.05" customHeight="1">
      <c r="A155" s="10" t="str">
        <f ca="1">IFERROR(INDEX(MAESTRO!A:A,_xludf.AGGREGATE(15,6,ROW(MAESTRO!$B$3:$B$1000)/((MAESTRO!$B$3:$B$1000="ASMAR DIRECCIÓN")*(UPPER(MAESTRO!$L$3:$L$1000)="CONFIRMADO")),ROWS($A$3:A155))),"")</f>
        <v/>
      </c>
      <c r="B155" s="10" t="str">
        <f ca="1">IFERROR(INDEX(MAESTRO!B:B,_xludf.AGGREGATE(15,6,ROW(MAESTRO!$B$3:$B$1000)/((MAESTRO!$B$3:$B$1000="ASMAR DIRECCIÓN")*(UPPER(MAESTRO!$L$3:$L$1000)="CONFIRMADO")),ROWS($A$3:A155))),"")</f>
        <v/>
      </c>
      <c r="C155" s="10" t="str">
        <f ca="1">IFERROR(INDEX(MAESTRO!C:C,_xludf.AGGREGATE(15,6,ROW(MAESTRO!$B$3:$B$1000)/((MAESTRO!$B$3:$B$1000="ASMAR DIRECCIÓN")*(UPPER(MAESTRO!$L$3:$L$1000)="CONFIRMADO")),ROWS($A$3:A155))),"")</f>
        <v/>
      </c>
      <c r="D155" s="10" t="str">
        <f ca="1">IFERROR(INDEX(MAESTRO!D:D,_xludf.AGGREGATE(15,6,ROW(MAESTRO!$B$3:$B$1000)/((MAESTRO!$B$3:$B$1000="ASMAR DIRECCIÓN")*(UPPER(MAESTRO!$L$3:$L$1000)="CONFIRMADO")),ROWS($A$3:A155))),"")</f>
        <v/>
      </c>
      <c r="E155" s="10" t="str">
        <f ca="1">IFERROR(INDEX(MAESTRO!E:E,_xludf.AGGREGATE(15,6,ROW(MAESTRO!$B$3:$B$1000)/((MAESTRO!$B$3:$B$1000="ASMAR DIRECCIÓN")*(UPPER(MAESTRO!$L$3:$L$1000)="CONFIRMADO")),ROWS($A$3:A155))),"")</f>
        <v/>
      </c>
      <c r="F155" s="10" t="str">
        <f ca="1">IFERROR(INDEX(MAESTRO!F:F,_xludf.AGGREGATE(15,6,ROW(MAESTRO!$B$3:$B$1000)/((MAESTRO!$B$3:$B$1000="ASMAR DIRECCIÓN")*(UPPER(MAESTRO!$L$3:$L$1000)="CONFIRMADO")),ROWS($A$3:A155))),"")</f>
        <v/>
      </c>
      <c r="G155" s="10" t="str">
        <f ca="1">IFERROR(INDEX(MAESTRO!G:G,_xludf.AGGREGATE(15,6,ROW(MAESTRO!$B$3:$B$1000)/((MAESTRO!$B$3:$B$1000="ASMAR DIRECCIÓN")*(UPPER(MAESTRO!$L$3:$L$1000)="CONFIRMADO")),ROWS($A$3:A155))),"")</f>
        <v/>
      </c>
      <c r="H155" s="10" t="str">
        <f ca="1">IFERROR(INDEX(MAESTRO!H:H,_xludf.AGGREGATE(15,6,ROW(MAESTRO!$B$3:$B$1000)/((MAESTRO!$B$3:$B$1000="ASMAR DIRECCIÓN")*(UPPER(MAESTRO!$L$3:$L$1000)="CONFIRMADO")),ROWS($A$3:A155))),"")</f>
        <v/>
      </c>
      <c r="I155" s="10" t="str">
        <f ca="1">IFERROR(INDEX(MAESTRO!I:I,_xludf.AGGREGATE(15,6,ROW(MAESTRO!$B$3:$B$1000)/((MAESTRO!$B$3:$B$1000="ASMAR DIRECCIÓN")*(UPPER(MAESTRO!$L$3:$L$1000)="CONFIRMADO")),ROWS($A$3:A155))),"")</f>
        <v/>
      </c>
      <c r="J155" s="10" t="str">
        <f ca="1">IFERROR(INDEX(MAESTRO!J:J,_xludf.AGGREGATE(15,6,ROW(MAESTRO!$B$3:$B$1000)/((MAESTRO!$B$3:$B$1000="ASMAR DIRECCIÓN")*(UPPER(MAESTRO!$L$3:$L$1000)="CONFIRMADO")),ROWS($A$3:A155))),"")</f>
        <v/>
      </c>
      <c r="K155" s="10" t="str">
        <f ca="1">IFERROR(INDEX(MAESTRO!K:K,_xludf.AGGREGATE(15,6,ROW(MAESTRO!$B$3:$B$1000)/((MAESTRO!$B$3:$B$1000="ASMAR DIRECCIÓN")*(UPPER(MAESTRO!$L$3:$L$1000)="CONFIRMADO")),ROWS($A$3:A155))),"")</f>
        <v/>
      </c>
      <c r="L155" s="10" t="str">
        <f ca="1">IFERROR(INDEX(MAESTRO!L:L,_xludf.AGGREGATE(15,6,ROW(MAESTRO!$B$3:$B$1000)/((MAESTRO!$B$3:$B$1000="ASMAR DIRECCIÓN")*(UPPER(MAESTRO!$L$3:$L$1000)="CONFIRMADO")),ROWS($A$3:A155))),"")</f>
        <v/>
      </c>
      <c r="M155" s="10" t="str">
        <f ca="1">IFERROR(INDEX(MAESTRO!M:M,_xludf.AGGREGATE(15,6,ROW(MAESTRO!$B$3:$B$1000)/((MAESTRO!$B$3:$B$1000="ASMAR DIRECCIÓN")*(UPPER(MAESTRO!$L$3:$L$1000)="CONFIRMADO")),ROWS($A$3:A155))),"")</f>
        <v/>
      </c>
      <c r="N155" s="10" t="str">
        <f ca="1">IFERROR(INDEX(MAESTRO!N:N,_xludf.AGGREGATE(15,6,ROW(MAESTRO!$B$3:$B$1000)/((MAESTRO!$B$3:$B$1000="ASMAR DIRECCIÓN")*(UPPER(MAESTRO!$L$3:$L$1000)="CONFIRMADO")),ROWS($A$3:A155))),"")</f>
        <v/>
      </c>
      <c r="O155" s="10" t="str">
        <f ca="1">IFERROR(INDEX(MAESTRO!O:O,_xludf.AGGREGATE(15,6,ROW(MAESTRO!$B$3:$B$1000)/((MAESTRO!$B$3:$B$1000="ASMAR DIRECCIÓN")*(UPPER(MAESTRO!$L$3:$L$1000)="CONFIRMADO")),ROWS($A$3:A155))),"")</f>
        <v/>
      </c>
      <c r="P155" s="10" t="str">
        <f ca="1">IFERROR(INDEX(MAESTRO!P:P,_xludf.AGGREGATE(15,6,ROW(MAESTRO!$B$3:$B$1000)/((MAESTRO!$B$3:$B$1000="ASMAR DIRECCIÓN")*(UPPER(MAESTRO!$L$3:$L$1000)="CONFIRMADO")),ROWS($A$3:A155))),"")</f>
        <v/>
      </c>
      <c r="Q155" s="10" t="str">
        <f ca="1">IFERROR(INDEX(MAESTRO!Q:Q,_xludf.AGGREGATE(15,6,ROW(MAESTRO!$B$3:$B$1000)/((MAESTRO!$B$3:$B$1000="ASMAR DIRECCIÓN")*(UPPER(MAESTRO!$L$3:$L$1000)="CONFIRMADO")),ROWS($A$3:A155))),"")</f>
        <v/>
      </c>
      <c r="R155" s="10" t="str">
        <f ca="1">IFERROR(INDEX(MAESTRO!R:R,_xludf.AGGREGATE(15,6,ROW(MAESTRO!$B$3:$B$1000)/((MAESTRO!$B$3:$B$1000="ASMAR DIRECCIÓN")*(UPPER(MAESTRO!$L$3:$L$1000)="CONFIRMADO")),ROWS($A$3:A155))),"")</f>
        <v/>
      </c>
      <c r="S155" s="10" t="str">
        <f ca="1">IFERROR(INDEX(MAESTRO!S:S,_xludf.AGGREGATE(15,6,ROW(MAESTRO!$B$3:$B$1000)/((MAESTRO!$B$3:$B$1000="ASMAR DIRECCIÓN")*(UPPER(MAESTRO!$L$3:$L$1000)="CONFIRMADO")),ROWS($A$3:A155))),"")</f>
        <v/>
      </c>
      <c r="T155" s="10" t="str">
        <f ca="1">IFERROR(INDEX(MAESTRO!T:T,_xludf.AGGREGATE(15,6,ROW(MAESTRO!$B$3:$B$1000)/((MAESTRO!$B$3:$B$1000="ASMAR DIRECCIÓN")*(UPPER(MAESTRO!$L$3:$L$1000)="CONFIRMADO")),ROWS($A$3:A155))),"")</f>
        <v/>
      </c>
      <c r="U155" s="10" t="str">
        <f ca="1">IFERROR(INDEX(MAESTRO!U:U,_xludf.AGGREGATE(15,6,ROW(MAESTRO!$B$3:$B$1000)/((MAESTRO!$B$3:$B$1000="ASMAR DIRECCIÓN")*(UPPER(MAESTRO!$L$3:$L$1000)="CONFIRMADO")),ROWS($A$3:A155))),"")</f>
        <v/>
      </c>
      <c r="V155" s="10" t="str">
        <f ca="1">IFERROR(INDEX(MAESTRO!V:V,_xludf.AGGREGATE(15,6,ROW(MAESTRO!$B$3:$B$1000)/((MAESTRO!$B$3:$B$1000="ASMAR DIRECCIÓN")*(UPPER(MAESTRO!$L$3:$L$1000)="CONFIRMADO")),ROWS($A$3:A155))),"")</f>
        <v/>
      </c>
      <c r="W155" s="10" t="str">
        <f ca="1">IFERROR(INDEX(MAESTRO!W:W,_xludf.AGGREGATE(15,6,ROW(MAESTRO!$B$3:$B$1000)/((MAESTRO!$B$3:$B$1000="ASMAR DIRECCIÓN")*(UPPER(MAESTRO!$L$3:$L$1000)="CONFIRMADO")),ROWS($A$3:A155))),"")</f>
        <v/>
      </c>
      <c r="X155" s="10" t="str">
        <f ca="1">IFERROR(INDEX(MAESTRO!X:X,_xludf.AGGREGATE(15,6,ROW(MAESTRO!$B$3:$B$1000)/((MAESTRO!$B$3:$B$1000="ASMAR DIRECCIÓN")*(UPPER(MAESTRO!$L$3:$L$1000)="CONFIRMADO")),ROWS($A$3:A155))),"")</f>
        <v/>
      </c>
    </row>
    <row r="156" spans="1:24" ht="22.05" customHeight="1">
      <c r="A156" s="11" t="str">
        <f ca="1">IFERROR(INDEX(MAESTRO!A:A,_xludf.AGGREGATE(15,6,ROW(MAESTRO!$B$3:$B$1000)/((MAESTRO!$B$3:$B$1000="ASMAR DIRECCIÓN")*(UPPER(MAESTRO!$L$3:$L$1000)="CONFIRMADO")),ROWS($A$3:A156))),"")</f>
        <v/>
      </c>
      <c r="B156" s="11" t="str">
        <f ca="1">IFERROR(INDEX(MAESTRO!B:B,_xludf.AGGREGATE(15,6,ROW(MAESTRO!$B$3:$B$1000)/((MAESTRO!$B$3:$B$1000="ASMAR DIRECCIÓN")*(UPPER(MAESTRO!$L$3:$L$1000)="CONFIRMADO")),ROWS($A$3:A156))),"")</f>
        <v/>
      </c>
      <c r="C156" s="11" t="str">
        <f ca="1">IFERROR(INDEX(MAESTRO!C:C,_xludf.AGGREGATE(15,6,ROW(MAESTRO!$B$3:$B$1000)/((MAESTRO!$B$3:$B$1000="ASMAR DIRECCIÓN")*(UPPER(MAESTRO!$L$3:$L$1000)="CONFIRMADO")),ROWS($A$3:A156))),"")</f>
        <v/>
      </c>
      <c r="D156" s="11" t="str">
        <f ca="1">IFERROR(INDEX(MAESTRO!D:D,_xludf.AGGREGATE(15,6,ROW(MAESTRO!$B$3:$B$1000)/((MAESTRO!$B$3:$B$1000="ASMAR DIRECCIÓN")*(UPPER(MAESTRO!$L$3:$L$1000)="CONFIRMADO")),ROWS($A$3:A156))),"")</f>
        <v/>
      </c>
      <c r="E156" s="11" t="str">
        <f ca="1">IFERROR(INDEX(MAESTRO!E:E,_xludf.AGGREGATE(15,6,ROW(MAESTRO!$B$3:$B$1000)/((MAESTRO!$B$3:$B$1000="ASMAR DIRECCIÓN")*(UPPER(MAESTRO!$L$3:$L$1000)="CONFIRMADO")),ROWS($A$3:A156))),"")</f>
        <v/>
      </c>
      <c r="F156" s="11" t="str">
        <f ca="1">IFERROR(INDEX(MAESTRO!F:F,_xludf.AGGREGATE(15,6,ROW(MAESTRO!$B$3:$B$1000)/((MAESTRO!$B$3:$B$1000="ASMAR DIRECCIÓN")*(UPPER(MAESTRO!$L$3:$L$1000)="CONFIRMADO")),ROWS($A$3:A156))),"")</f>
        <v/>
      </c>
      <c r="G156" s="11" t="str">
        <f ca="1">IFERROR(INDEX(MAESTRO!G:G,_xludf.AGGREGATE(15,6,ROW(MAESTRO!$B$3:$B$1000)/((MAESTRO!$B$3:$B$1000="ASMAR DIRECCIÓN")*(UPPER(MAESTRO!$L$3:$L$1000)="CONFIRMADO")),ROWS($A$3:A156))),"")</f>
        <v/>
      </c>
      <c r="H156" s="11" t="str">
        <f ca="1">IFERROR(INDEX(MAESTRO!H:H,_xludf.AGGREGATE(15,6,ROW(MAESTRO!$B$3:$B$1000)/((MAESTRO!$B$3:$B$1000="ASMAR DIRECCIÓN")*(UPPER(MAESTRO!$L$3:$L$1000)="CONFIRMADO")),ROWS($A$3:A156))),"")</f>
        <v/>
      </c>
      <c r="I156" s="11" t="str">
        <f ca="1">IFERROR(INDEX(MAESTRO!I:I,_xludf.AGGREGATE(15,6,ROW(MAESTRO!$B$3:$B$1000)/((MAESTRO!$B$3:$B$1000="ASMAR DIRECCIÓN")*(UPPER(MAESTRO!$L$3:$L$1000)="CONFIRMADO")),ROWS($A$3:A156))),"")</f>
        <v/>
      </c>
      <c r="J156" s="11" t="str">
        <f ca="1">IFERROR(INDEX(MAESTRO!J:J,_xludf.AGGREGATE(15,6,ROW(MAESTRO!$B$3:$B$1000)/((MAESTRO!$B$3:$B$1000="ASMAR DIRECCIÓN")*(UPPER(MAESTRO!$L$3:$L$1000)="CONFIRMADO")),ROWS($A$3:A156))),"")</f>
        <v/>
      </c>
      <c r="K156" s="11" t="str">
        <f ca="1">IFERROR(INDEX(MAESTRO!K:K,_xludf.AGGREGATE(15,6,ROW(MAESTRO!$B$3:$B$1000)/((MAESTRO!$B$3:$B$1000="ASMAR DIRECCIÓN")*(UPPER(MAESTRO!$L$3:$L$1000)="CONFIRMADO")),ROWS($A$3:A156))),"")</f>
        <v/>
      </c>
      <c r="L156" s="11" t="str">
        <f ca="1">IFERROR(INDEX(MAESTRO!L:L,_xludf.AGGREGATE(15,6,ROW(MAESTRO!$B$3:$B$1000)/((MAESTRO!$B$3:$B$1000="ASMAR DIRECCIÓN")*(UPPER(MAESTRO!$L$3:$L$1000)="CONFIRMADO")),ROWS($A$3:A156))),"")</f>
        <v/>
      </c>
      <c r="M156" s="11" t="str">
        <f ca="1">IFERROR(INDEX(MAESTRO!M:M,_xludf.AGGREGATE(15,6,ROW(MAESTRO!$B$3:$B$1000)/((MAESTRO!$B$3:$B$1000="ASMAR DIRECCIÓN")*(UPPER(MAESTRO!$L$3:$L$1000)="CONFIRMADO")),ROWS($A$3:A156))),"")</f>
        <v/>
      </c>
      <c r="N156" s="11" t="str">
        <f ca="1">IFERROR(INDEX(MAESTRO!N:N,_xludf.AGGREGATE(15,6,ROW(MAESTRO!$B$3:$B$1000)/((MAESTRO!$B$3:$B$1000="ASMAR DIRECCIÓN")*(UPPER(MAESTRO!$L$3:$L$1000)="CONFIRMADO")),ROWS($A$3:A156))),"")</f>
        <v/>
      </c>
      <c r="O156" s="11" t="str">
        <f ca="1">IFERROR(INDEX(MAESTRO!O:O,_xludf.AGGREGATE(15,6,ROW(MAESTRO!$B$3:$B$1000)/((MAESTRO!$B$3:$B$1000="ASMAR DIRECCIÓN")*(UPPER(MAESTRO!$L$3:$L$1000)="CONFIRMADO")),ROWS($A$3:A156))),"")</f>
        <v/>
      </c>
      <c r="P156" s="11" t="str">
        <f ca="1">IFERROR(INDEX(MAESTRO!P:P,_xludf.AGGREGATE(15,6,ROW(MAESTRO!$B$3:$B$1000)/((MAESTRO!$B$3:$B$1000="ASMAR DIRECCIÓN")*(UPPER(MAESTRO!$L$3:$L$1000)="CONFIRMADO")),ROWS($A$3:A156))),"")</f>
        <v/>
      </c>
      <c r="Q156" s="11" t="str">
        <f ca="1">IFERROR(INDEX(MAESTRO!Q:Q,_xludf.AGGREGATE(15,6,ROW(MAESTRO!$B$3:$B$1000)/((MAESTRO!$B$3:$B$1000="ASMAR DIRECCIÓN")*(UPPER(MAESTRO!$L$3:$L$1000)="CONFIRMADO")),ROWS($A$3:A156))),"")</f>
        <v/>
      </c>
      <c r="R156" s="11" t="str">
        <f ca="1">IFERROR(INDEX(MAESTRO!R:R,_xludf.AGGREGATE(15,6,ROW(MAESTRO!$B$3:$B$1000)/((MAESTRO!$B$3:$B$1000="ASMAR DIRECCIÓN")*(UPPER(MAESTRO!$L$3:$L$1000)="CONFIRMADO")),ROWS($A$3:A156))),"")</f>
        <v/>
      </c>
      <c r="S156" s="11" t="str">
        <f ca="1">IFERROR(INDEX(MAESTRO!S:S,_xludf.AGGREGATE(15,6,ROW(MAESTRO!$B$3:$B$1000)/((MAESTRO!$B$3:$B$1000="ASMAR DIRECCIÓN")*(UPPER(MAESTRO!$L$3:$L$1000)="CONFIRMADO")),ROWS($A$3:A156))),"")</f>
        <v/>
      </c>
      <c r="T156" s="11" t="str">
        <f ca="1">IFERROR(INDEX(MAESTRO!T:T,_xludf.AGGREGATE(15,6,ROW(MAESTRO!$B$3:$B$1000)/((MAESTRO!$B$3:$B$1000="ASMAR DIRECCIÓN")*(UPPER(MAESTRO!$L$3:$L$1000)="CONFIRMADO")),ROWS($A$3:A156))),"")</f>
        <v/>
      </c>
      <c r="U156" s="11" t="str">
        <f ca="1">IFERROR(INDEX(MAESTRO!U:U,_xludf.AGGREGATE(15,6,ROW(MAESTRO!$B$3:$B$1000)/((MAESTRO!$B$3:$B$1000="ASMAR DIRECCIÓN")*(UPPER(MAESTRO!$L$3:$L$1000)="CONFIRMADO")),ROWS($A$3:A156))),"")</f>
        <v/>
      </c>
      <c r="V156" s="11" t="str">
        <f ca="1">IFERROR(INDEX(MAESTRO!V:V,_xludf.AGGREGATE(15,6,ROW(MAESTRO!$B$3:$B$1000)/((MAESTRO!$B$3:$B$1000="ASMAR DIRECCIÓN")*(UPPER(MAESTRO!$L$3:$L$1000)="CONFIRMADO")),ROWS($A$3:A156))),"")</f>
        <v/>
      </c>
      <c r="W156" s="11" t="str">
        <f ca="1">IFERROR(INDEX(MAESTRO!W:W,_xludf.AGGREGATE(15,6,ROW(MAESTRO!$B$3:$B$1000)/((MAESTRO!$B$3:$B$1000="ASMAR DIRECCIÓN")*(UPPER(MAESTRO!$L$3:$L$1000)="CONFIRMADO")),ROWS($A$3:A156))),"")</f>
        <v/>
      </c>
      <c r="X156" s="11" t="str">
        <f ca="1">IFERROR(INDEX(MAESTRO!X:X,_xludf.AGGREGATE(15,6,ROW(MAESTRO!$B$3:$B$1000)/((MAESTRO!$B$3:$B$1000="ASMAR DIRECCIÓN")*(UPPER(MAESTRO!$L$3:$L$1000)="CONFIRMADO")),ROWS($A$3:A156))),"")</f>
        <v/>
      </c>
    </row>
    <row r="157" spans="1:24" ht="22.05" customHeight="1">
      <c r="A157" s="10" t="str">
        <f ca="1">IFERROR(INDEX(MAESTRO!A:A,_xludf.AGGREGATE(15,6,ROW(MAESTRO!$B$3:$B$1000)/((MAESTRO!$B$3:$B$1000="ASMAR DIRECCIÓN")*(UPPER(MAESTRO!$L$3:$L$1000)="CONFIRMADO")),ROWS($A$3:A157))),"")</f>
        <v/>
      </c>
      <c r="B157" s="10" t="str">
        <f ca="1">IFERROR(INDEX(MAESTRO!B:B,_xludf.AGGREGATE(15,6,ROW(MAESTRO!$B$3:$B$1000)/((MAESTRO!$B$3:$B$1000="ASMAR DIRECCIÓN")*(UPPER(MAESTRO!$L$3:$L$1000)="CONFIRMADO")),ROWS($A$3:A157))),"")</f>
        <v/>
      </c>
      <c r="C157" s="10" t="str">
        <f ca="1">IFERROR(INDEX(MAESTRO!C:C,_xludf.AGGREGATE(15,6,ROW(MAESTRO!$B$3:$B$1000)/((MAESTRO!$B$3:$B$1000="ASMAR DIRECCIÓN")*(UPPER(MAESTRO!$L$3:$L$1000)="CONFIRMADO")),ROWS($A$3:A157))),"")</f>
        <v/>
      </c>
      <c r="D157" s="10" t="str">
        <f ca="1">IFERROR(INDEX(MAESTRO!D:D,_xludf.AGGREGATE(15,6,ROW(MAESTRO!$B$3:$B$1000)/((MAESTRO!$B$3:$B$1000="ASMAR DIRECCIÓN")*(UPPER(MAESTRO!$L$3:$L$1000)="CONFIRMADO")),ROWS($A$3:A157))),"")</f>
        <v/>
      </c>
      <c r="E157" s="10" t="str">
        <f ca="1">IFERROR(INDEX(MAESTRO!E:E,_xludf.AGGREGATE(15,6,ROW(MAESTRO!$B$3:$B$1000)/((MAESTRO!$B$3:$B$1000="ASMAR DIRECCIÓN")*(UPPER(MAESTRO!$L$3:$L$1000)="CONFIRMADO")),ROWS($A$3:A157))),"")</f>
        <v/>
      </c>
      <c r="F157" s="10" t="str">
        <f ca="1">IFERROR(INDEX(MAESTRO!F:F,_xludf.AGGREGATE(15,6,ROW(MAESTRO!$B$3:$B$1000)/((MAESTRO!$B$3:$B$1000="ASMAR DIRECCIÓN")*(UPPER(MAESTRO!$L$3:$L$1000)="CONFIRMADO")),ROWS($A$3:A157))),"")</f>
        <v/>
      </c>
      <c r="G157" s="10" t="str">
        <f ca="1">IFERROR(INDEX(MAESTRO!G:G,_xludf.AGGREGATE(15,6,ROW(MAESTRO!$B$3:$B$1000)/((MAESTRO!$B$3:$B$1000="ASMAR DIRECCIÓN")*(UPPER(MAESTRO!$L$3:$L$1000)="CONFIRMADO")),ROWS($A$3:A157))),"")</f>
        <v/>
      </c>
      <c r="H157" s="10" t="str">
        <f ca="1">IFERROR(INDEX(MAESTRO!H:H,_xludf.AGGREGATE(15,6,ROW(MAESTRO!$B$3:$B$1000)/((MAESTRO!$B$3:$B$1000="ASMAR DIRECCIÓN")*(UPPER(MAESTRO!$L$3:$L$1000)="CONFIRMADO")),ROWS($A$3:A157))),"")</f>
        <v/>
      </c>
      <c r="I157" s="10" t="str">
        <f ca="1">IFERROR(INDEX(MAESTRO!I:I,_xludf.AGGREGATE(15,6,ROW(MAESTRO!$B$3:$B$1000)/((MAESTRO!$B$3:$B$1000="ASMAR DIRECCIÓN")*(UPPER(MAESTRO!$L$3:$L$1000)="CONFIRMADO")),ROWS($A$3:A157))),"")</f>
        <v/>
      </c>
      <c r="J157" s="10" t="str">
        <f ca="1">IFERROR(INDEX(MAESTRO!J:J,_xludf.AGGREGATE(15,6,ROW(MAESTRO!$B$3:$B$1000)/((MAESTRO!$B$3:$B$1000="ASMAR DIRECCIÓN")*(UPPER(MAESTRO!$L$3:$L$1000)="CONFIRMADO")),ROWS($A$3:A157))),"")</f>
        <v/>
      </c>
      <c r="K157" s="10" t="str">
        <f ca="1">IFERROR(INDEX(MAESTRO!K:K,_xludf.AGGREGATE(15,6,ROW(MAESTRO!$B$3:$B$1000)/((MAESTRO!$B$3:$B$1000="ASMAR DIRECCIÓN")*(UPPER(MAESTRO!$L$3:$L$1000)="CONFIRMADO")),ROWS($A$3:A157))),"")</f>
        <v/>
      </c>
      <c r="L157" s="10" t="str">
        <f ca="1">IFERROR(INDEX(MAESTRO!L:L,_xludf.AGGREGATE(15,6,ROW(MAESTRO!$B$3:$B$1000)/((MAESTRO!$B$3:$B$1000="ASMAR DIRECCIÓN")*(UPPER(MAESTRO!$L$3:$L$1000)="CONFIRMADO")),ROWS($A$3:A157))),"")</f>
        <v/>
      </c>
      <c r="M157" s="10" t="str">
        <f ca="1">IFERROR(INDEX(MAESTRO!M:M,_xludf.AGGREGATE(15,6,ROW(MAESTRO!$B$3:$B$1000)/((MAESTRO!$B$3:$B$1000="ASMAR DIRECCIÓN")*(UPPER(MAESTRO!$L$3:$L$1000)="CONFIRMADO")),ROWS($A$3:A157))),"")</f>
        <v/>
      </c>
      <c r="N157" s="10" t="str">
        <f ca="1">IFERROR(INDEX(MAESTRO!N:N,_xludf.AGGREGATE(15,6,ROW(MAESTRO!$B$3:$B$1000)/((MAESTRO!$B$3:$B$1000="ASMAR DIRECCIÓN")*(UPPER(MAESTRO!$L$3:$L$1000)="CONFIRMADO")),ROWS($A$3:A157))),"")</f>
        <v/>
      </c>
      <c r="O157" s="10" t="str">
        <f ca="1">IFERROR(INDEX(MAESTRO!O:O,_xludf.AGGREGATE(15,6,ROW(MAESTRO!$B$3:$B$1000)/((MAESTRO!$B$3:$B$1000="ASMAR DIRECCIÓN")*(UPPER(MAESTRO!$L$3:$L$1000)="CONFIRMADO")),ROWS($A$3:A157))),"")</f>
        <v/>
      </c>
      <c r="P157" s="10" t="str">
        <f ca="1">IFERROR(INDEX(MAESTRO!P:P,_xludf.AGGREGATE(15,6,ROW(MAESTRO!$B$3:$B$1000)/((MAESTRO!$B$3:$B$1000="ASMAR DIRECCIÓN")*(UPPER(MAESTRO!$L$3:$L$1000)="CONFIRMADO")),ROWS($A$3:A157))),"")</f>
        <v/>
      </c>
      <c r="Q157" s="10" t="str">
        <f ca="1">IFERROR(INDEX(MAESTRO!Q:Q,_xludf.AGGREGATE(15,6,ROW(MAESTRO!$B$3:$B$1000)/((MAESTRO!$B$3:$B$1000="ASMAR DIRECCIÓN")*(UPPER(MAESTRO!$L$3:$L$1000)="CONFIRMADO")),ROWS($A$3:A157))),"")</f>
        <v/>
      </c>
      <c r="R157" s="10" t="str">
        <f ca="1">IFERROR(INDEX(MAESTRO!R:R,_xludf.AGGREGATE(15,6,ROW(MAESTRO!$B$3:$B$1000)/((MAESTRO!$B$3:$B$1000="ASMAR DIRECCIÓN")*(UPPER(MAESTRO!$L$3:$L$1000)="CONFIRMADO")),ROWS($A$3:A157))),"")</f>
        <v/>
      </c>
      <c r="S157" s="10" t="str">
        <f ca="1">IFERROR(INDEX(MAESTRO!S:S,_xludf.AGGREGATE(15,6,ROW(MAESTRO!$B$3:$B$1000)/((MAESTRO!$B$3:$B$1000="ASMAR DIRECCIÓN")*(UPPER(MAESTRO!$L$3:$L$1000)="CONFIRMADO")),ROWS($A$3:A157))),"")</f>
        <v/>
      </c>
      <c r="T157" s="10" t="str">
        <f ca="1">IFERROR(INDEX(MAESTRO!T:T,_xludf.AGGREGATE(15,6,ROW(MAESTRO!$B$3:$B$1000)/((MAESTRO!$B$3:$B$1000="ASMAR DIRECCIÓN")*(UPPER(MAESTRO!$L$3:$L$1000)="CONFIRMADO")),ROWS($A$3:A157))),"")</f>
        <v/>
      </c>
      <c r="U157" s="10" t="str">
        <f ca="1">IFERROR(INDEX(MAESTRO!U:U,_xludf.AGGREGATE(15,6,ROW(MAESTRO!$B$3:$B$1000)/((MAESTRO!$B$3:$B$1000="ASMAR DIRECCIÓN")*(UPPER(MAESTRO!$L$3:$L$1000)="CONFIRMADO")),ROWS($A$3:A157))),"")</f>
        <v/>
      </c>
      <c r="V157" s="10" t="str">
        <f ca="1">IFERROR(INDEX(MAESTRO!V:V,_xludf.AGGREGATE(15,6,ROW(MAESTRO!$B$3:$B$1000)/((MAESTRO!$B$3:$B$1000="ASMAR DIRECCIÓN")*(UPPER(MAESTRO!$L$3:$L$1000)="CONFIRMADO")),ROWS($A$3:A157))),"")</f>
        <v/>
      </c>
      <c r="W157" s="10" t="str">
        <f ca="1">IFERROR(INDEX(MAESTRO!W:W,_xludf.AGGREGATE(15,6,ROW(MAESTRO!$B$3:$B$1000)/((MAESTRO!$B$3:$B$1000="ASMAR DIRECCIÓN")*(UPPER(MAESTRO!$L$3:$L$1000)="CONFIRMADO")),ROWS($A$3:A157))),"")</f>
        <v/>
      </c>
      <c r="X157" s="10" t="str">
        <f ca="1">IFERROR(INDEX(MAESTRO!X:X,_xludf.AGGREGATE(15,6,ROW(MAESTRO!$B$3:$B$1000)/((MAESTRO!$B$3:$B$1000="ASMAR DIRECCIÓN")*(UPPER(MAESTRO!$L$3:$L$1000)="CONFIRMADO")),ROWS($A$3:A157))),"")</f>
        <v/>
      </c>
    </row>
    <row r="158" spans="1:24" ht="22.05" customHeight="1">
      <c r="A158" s="11" t="str">
        <f ca="1">IFERROR(INDEX(MAESTRO!A:A,_xludf.AGGREGATE(15,6,ROW(MAESTRO!$B$3:$B$1000)/((MAESTRO!$B$3:$B$1000="ASMAR DIRECCIÓN")*(UPPER(MAESTRO!$L$3:$L$1000)="CONFIRMADO")),ROWS($A$3:A158))),"")</f>
        <v/>
      </c>
      <c r="B158" s="11" t="str">
        <f ca="1">IFERROR(INDEX(MAESTRO!B:B,_xludf.AGGREGATE(15,6,ROW(MAESTRO!$B$3:$B$1000)/((MAESTRO!$B$3:$B$1000="ASMAR DIRECCIÓN")*(UPPER(MAESTRO!$L$3:$L$1000)="CONFIRMADO")),ROWS($A$3:A158))),"")</f>
        <v/>
      </c>
      <c r="C158" s="11" t="str">
        <f ca="1">IFERROR(INDEX(MAESTRO!C:C,_xludf.AGGREGATE(15,6,ROW(MAESTRO!$B$3:$B$1000)/((MAESTRO!$B$3:$B$1000="ASMAR DIRECCIÓN")*(UPPER(MAESTRO!$L$3:$L$1000)="CONFIRMADO")),ROWS($A$3:A158))),"")</f>
        <v/>
      </c>
      <c r="D158" s="11" t="str">
        <f ca="1">IFERROR(INDEX(MAESTRO!D:D,_xludf.AGGREGATE(15,6,ROW(MAESTRO!$B$3:$B$1000)/((MAESTRO!$B$3:$B$1000="ASMAR DIRECCIÓN")*(UPPER(MAESTRO!$L$3:$L$1000)="CONFIRMADO")),ROWS($A$3:A158))),"")</f>
        <v/>
      </c>
      <c r="E158" s="11" t="str">
        <f ca="1">IFERROR(INDEX(MAESTRO!E:E,_xludf.AGGREGATE(15,6,ROW(MAESTRO!$B$3:$B$1000)/((MAESTRO!$B$3:$B$1000="ASMAR DIRECCIÓN")*(UPPER(MAESTRO!$L$3:$L$1000)="CONFIRMADO")),ROWS($A$3:A158))),"")</f>
        <v/>
      </c>
      <c r="F158" s="11" t="str">
        <f ca="1">IFERROR(INDEX(MAESTRO!F:F,_xludf.AGGREGATE(15,6,ROW(MAESTRO!$B$3:$B$1000)/((MAESTRO!$B$3:$B$1000="ASMAR DIRECCIÓN")*(UPPER(MAESTRO!$L$3:$L$1000)="CONFIRMADO")),ROWS($A$3:A158))),"")</f>
        <v/>
      </c>
      <c r="G158" s="11" t="str">
        <f ca="1">IFERROR(INDEX(MAESTRO!G:G,_xludf.AGGREGATE(15,6,ROW(MAESTRO!$B$3:$B$1000)/((MAESTRO!$B$3:$B$1000="ASMAR DIRECCIÓN")*(UPPER(MAESTRO!$L$3:$L$1000)="CONFIRMADO")),ROWS($A$3:A158))),"")</f>
        <v/>
      </c>
      <c r="H158" s="11" t="str">
        <f ca="1">IFERROR(INDEX(MAESTRO!H:H,_xludf.AGGREGATE(15,6,ROW(MAESTRO!$B$3:$B$1000)/((MAESTRO!$B$3:$B$1000="ASMAR DIRECCIÓN")*(UPPER(MAESTRO!$L$3:$L$1000)="CONFIRMADO")),ROWS($A$3:A158))),"")</f>
        <v/>
      </c>
      <c r="I158" s="11" t="str">
        <f ca="1">IFERROR(INDEX(MAESTRO!I:I,_xludf.AGGREGATE(15,6,ROW(MAESTRO!$B$3:$B$1000)/((MAESTRO!$B$3:$B$1000="ASMAR DIRECCIÓN")*(UPPER(MAESTRO!$L$3:$L$1000)="CONFIRMADO")),ROWS($A$3:A158))),"")</f>
        <v/>
      </c>
      <c r="J158" s="11" t="str">
        <f ca="1">IFERROR(INDEX(MAESTRO!J:J,_xludf.AGGREGATE(15,6,ROW(MAESTRO!$B$3:$B$1000)/((MAESTRO!$B$3:$B$1000="ASMAR DIRECCIÓN")*(UPPER(MAESTRO!$L$3:$L$1000)="CONFIRMADO")),ROWS($A$3:A158))),"")</f>
        <v/>
      </c>
      <c r="K158" s="11" t="str">
        <f ca="1">IFERROR(INDEX(MAESTRO!K:K,_xludf.AGGREGATE(15,6,ROW(MAESTRO!$B$3:$B$1000)/((MAESTRO!$B$3:$B$1000="ASMAR DIRECCIÓN")*(UPPER(MAESTRO!$L$3:$L$1000)="CONFIRMADO")),ROWS($A$3:A158))),"")</f>
        <v/>
      </c>
      <c r="L158" s="11" t="str">
        <f ca="1">IFERROR(INDEX(MAESTRO!L:L,_xludf.AGGREGATE(15,6,ROW(MAESTRO!$B$3:$B$1000)/((MAESTRO!$B$3:$B$1000="ASMAR DIRECCIÓN")*(UPPER(MAESTRO!$L$3:$L$1000)="CONFIRMADO")),ROWS($A$3:A158))),"")</f>
        <v/>
      </c>
      <c r="M158" s="11" t="str">
        <f ca="1">IFERROR(INDEX(MAESTRO!M:M,_xludf.AGGREGATE(15,6,ROW(MAESTRO!$B$3:$B$1000)/((MAESTRO!$B$3:$B$1000="ASMAR DIRECCIÓN")*(UPPER(MAESTRO!$L$3:$L$1000)="CONFIRMADO")),ROWS($A$3:A158))),"")</f>
        <v/>
      </c>
      <c r="N158" s="11" t="str">
        <f ca="1">IFERROR(INDEX(MAESTRO!N:N,_xludf.AGGREGATE(15,6,ROW(MAESTRO!$B$3:$B$1000)/((MAESTRO!$B$3:$B$1000="ASMAR DIRECCIÓN")*(UPPER(MAESTRO!$L$3:$L$1000)="CONFIRMADO")),ROWS($A$3:A158))),"")</f>
        <v/>
      </c>
      <c r="O158" s="11" t="str">
        <f ca="1">IFERROR(INDEX(MAESTRO!O:O,_xludf.AGGREGATE(15,6,ROW(MAESTRO!$B$3:$B$1000)/((MAESTRO!$B$3:$B$1000="ASMAR DIRECCIÓN")*(UPPER(MAESTRO!$L$3:$L$1000)="CONFIRMADO")),ROWS($A$3:A158))),"")</f>
        <v/>
      </c>
      <c r="P158" s="11" t="str">
        <f ca="1">IFERROR(INDEX(MAESTRO!P:P,_xludf.AGGREGATE(15,6,ROW(MAESTRO!$B$3:$B$1000)/((MAESTRO!$B$3:$B$1000="ASMAR DIRECCIÓN")*(UPPER(MAESTRO!$L$3:$L$1000)="CONFIRMADO")),ROWS($A$3:A158))),"")</f>
        <v/>
      </c>
      <c r="Q158" s="11" t="str">
        <f ca="1">IFERROR(INDEX(MAESTRO!Q:Q,_xludf.AGGREGATE(15,6,ROW(MAESTRO!$B$3:$B$1000)/((MAESTRO!$B$3:$B$1000="ASMAR DIRECCIÓN")*(UPPER(MAESTRO!$L$3:$L$1000)="CONFIRMADO")),ROWS($A$3:A158))),"")</f>
        <v/>
      </c>
      <c r="R158" s="11" t="str">
        <f ca="1">IFERROR(INDEX(MAESTRO!R:R,_xludf.AGGREGATE(15,6,ROW(MAESTRO!$B$3:$B$1000)/((MAESTRO!$B$3:$B$1000="ASMAR DIRECCIÓN")*(UPPER(MAESTRO!$L$3:$L$1000)="CONFIRMADO")),ROWS($A$3:A158))),"")</f>
        <v/>
      </c>
      <c r="S158" s="11" t="str">
        <f ca="1">IFERROR(INDEX(MAESTRO!S:S,_xludf.AGGREGATE(15,6,ROW(MAESTRO!$B$3:$B$1000)/((MAESTRO!$B$3:$B$1000="ASMAR DIRECCIÓN")*(UPPER(MAESTRO!$L$3:$L$1000)="CONFIRMADO")),ROWS($A$3:A158))),"")</f>
        <v/>
      </c>
      <c r="T158" s="11" t="str">
        <f ca="1">IFERROR(INDEX(MAESTRO!T:T,_xludf.AGGREGATE(15,6,ROW(MAESTRO!$B$3:$B$1000)/((MAESTRO!$B$3:$B$1000="ASMAR DIRECCIÓN")*(UPPER(MAESTRO!$L$3:$L$1000)="CONFIRMADO")),ROWS($A$3:A158))),"")</f>
        <v/>
      </c>
      <c r="U158" s="11" t="str">
        <f ca="1">IFERROR(INDEX(MAESTRO!U:U,_xludf.AGGREGATE(15,6,ROW(MAESTRO!$B$3:$B$1000)/((MAESTRO!$B$3:$B$1000="ASMAR DIRECCIÓN")*(UPPER(MAESTRO!$L$3:$L$1000)="CONFIRMADO")),ROWS($A$3:A158))),"")</f>
        <v/>
      </c>
      <c r="V158" s="11" t="str">
        <f ca="1">IFERROR(INDEX(MAESTRO!V:V,_xludf.AGGREGATE(15,6,ROW(MAESTRO!$B$3:$B$1000)/((MAESTRO!$B$3:$B$1000="ASMAR DIRECCIÓN")*(UPPER(MAESTRO!$L$3:$L$1000)="CONFIRMADO")),ROWS($A$3:A158))),"")</f>
        <v/>
      </c>
      <c r="W158" s="11" t="str">
        <f ca="1">IFERROR(INDEX(MAESTRO!W:W,_xludf.AGGREGATE(15,6,ROW(MAESTRO!$B$3:$B$1000)/((MAESTRO!$B$3:$B$1000="ASMAR DIRECCIÓN")*(UPPER(MAESTRO!$L$3:$L$1000)="CONFIRMADO")),ROWS($A$3:A158))),"")</f>
        <v/>
      </c>
      <c r="X158" s="11" t="str">
        <f ca="1">IFERROR(INDEX(MAESTRO!X:X,_xludf.AGGREGATE(15,6,ROW(MAESTRO!$B$3:$B$1000)/((MAESTRO!$B$3:$B$1000="ASMAR DIRECCIÓN")*(UPPER(MAESTRO!$L$3:$L$1000)="CONFIRMADO")),ROWS($A$3:A158))),"")</f>
        <v/>
      </c>
    </row>
    <row r="159" spans="1:24" ht="22.05" customHeight="1">
      <c r="A159" s="10" t="str">
        <f ca="1">IFERROR(INDEX(MAESTRO!A:A,_xludf.AGGREGATE(15,6,ROW(MAESTRO!$B$3:$B$1000)/((MAESTRO!$B$3:$B$1000="ASMAR DIRECCIÓN")*(UPPER(MAESTRO!$L$3:$L$1000)="CONFIRMADO")),ROWS($A$3:A159))),"")</f>
        <v/>
      </c>
      <c r="B159" s="10" t="str">
        <f ca="1">IFERROR(INDEX(MAESTRO!B:B,_xludf.AGGREGATE(15,6,ROW(MAESTRO!$B$3:$B$1000)/((MAESTRO!$B$3:$B$1000="ASMAR DIRECCIÓN")*(UPPER(MAESTRO!$L$3:$L$1000)="CONFIRMADO")),ROWS($A$3:A159))),"")</f>
        <v/>
      </c>
      <c r="C159" s="10" t="str">
        <f ca="1">IFERROR(INDEX(MAESTRO!C:C,_xludf.AGGREGATE(15,6,ROW(MAESTRO!$B$3:$B$1000)/((MAESTRO!$B$3:$B$1000="ASMAR DIRECCIÓN")*(UPPER(MAESTRO!$L$3:$L$1000)="CONFIRMADO")),ROWS($A$3:A159))),"")</f>
        <v/>
      </c>
      <c r="D159" s="10" t="str">
        <f ca="1">IFERROR(INDEX(MAESTRO!D:D,_xludf.AGGREGATE(15,6,ROW(MAESTRO!$B$3:$B$1000)/((MAESTRO!$B$3:$B$1000="ASMAR DIRECCIÓN")*(UPPER(MAESTRO!$L$3:$L$1000)="CONFIRMADO")),ROWS($A$3:A159))),"")</f>
        <v/>
      </c>
      <c r="E159" s="10" t="str">
        <f ca="1">IFERROR(INDEX(MAESTRO!E:E,_xludf.AGGREGATE(15,6,ROW(MAESTRO!$B$3:$B$1000)/((MAESTRO!$B$3:$B$1000="ASMAR DIRECCIÓN")*(UPPER(MAESTRO!$L$3:$L$1000)="CONFIRMADO")),ROWS($A$3:A159))),"")</f>
        <v/>
      </c>
      <c r="F159" s="10" t="str">
        <f ca="1">IFERROR(INDEX(MAESTRO!F:F,_xludf.AGGREGATE(15,6,ROW(MAESTRO!$B$3:$B$1000)/((MAESTRO!$B$3:$B$1000="ASMAR DIRECCIÓN")*(UPPER(MAESTRO!$L$3:$L$1000)="CONFIRMADO")),ROWS($A$3:A159))),"")</f>
        <v/>
      </c>
      <c r="G159" s="10" t="str">
        <f ca="1">IFERROR(INDEX(MAESTRO!G:G,_xludf.AGGREGATE(15,6,ROW(MAESTRO!$B$3:$B$1000)/((MAESTRO!$B$3:$B$1000="ASMAR DIRECCIÓN")*(UPPER(MAESTRO!$L$3:$L$1000)="CONFIRMADO")),ROWS($A$3:A159))),"")</f>
        <v/>
      </c>
      <c r="H159" s="10" t="str">
        <f ca="1">IFERROR(INDEX(MAESTRO!H:H,_xludf.AGGREGATE(15,6,ROW(MAESTRO!$B$3:$B$1000)/((MAESTRO!$B$3:$B$1000="ASMAR DIRECCIÓN")*(UPPER(MAESTRO!$L$3:$L$1000)="CONFIRMADO")),ROWS($A$3:A159))),"")</f>
        <v/>
      </c>
      <c r="I159" s="10" t="str">
        <f ca="1">IFERROR(INDEX(MAESTRO!I:I,_xludf.AGGREGATE(15,6,ROW(MAESTRO!$B$3:$B$1000)/((MAESTRO!$B$3:$B$1000="ASMAR DIRECCIÓN")*(UPPER(MAESTRO!$L$3:$L$1000)="CONFIRMADO")),ROWS($A$3:A159))),"")</f>
        <v/>
      </c>
      <c r="J159" s="10" t="str">
        <f ca="1">IFERROR(INDEX(MAESTRO!J:J,_xludf.AGGREGATE(15,6,ROW(MAESTRO!$B$3:$B$1000)/((MAESTRO!$B$3:$B$1000="ASMAR DIRECCIÓN")*(UPPER(MAESTRO!$L$3:$L$1000)="CONFIRMADO")),ROWS($A$3:A159))),"")</f>
        <v/>
      </c>
      <c r="K159" s="10" t="str">
        <f ca="1">IFERROR(INDEX(MAESTRO!K:K,_xludf.AGGREGATE(15,6,ROW(MAESTRO!$B$3:$B$1000)/((MAESTRO!$B$3:$B$1000="ASMAR DIRECCIÓN")*(UPPER(MAESTRO!$L$3:$L$1000)="CONFIRMADO")),ROWS($A$3:A159))),"")</f>
        <v/>
      </c>
      <c r="L159" s="10" t="str">
        <f ca="1">IFERROR(INDEX(MAESTRO!L:L,_xludf.AGGREGATE(15,6,ROW(MAESTRO!$B$3:$B$1000)/((MAESTRO!$B$3:$B$1000="ASMAR DIRECCIÓN")*(UPPER(MAESTRO!$L$3:$L$1000)="CONFIRMADO")),ROWS($A$3:A159))),"")</f>
        <v/>
      </c>
      <c r="M159" s="10" t="str">
        <f ca="1">IFERROR(INDEX(MAESTRO!M:M,_xludf.AGGREGATE(15,6,ROW(MAESTRO!$B$3:$B$1000)/((MAESTRO!$B$3:$B$1000="ASMAR DIRECCIÓN")*(UPPER(MAESTRO!$L$3:$L$1000)="CONFIRMADO")),ROWS($A$3:A159))),"")</f>
        <v/>
      </c>
      <c r="N159" s="10" t="str">
        <f ca="1">IFERROR(INDEX(MAESTRO!N:N,_xludf.AGGREGATE(15,6,ROW(MAESTRO!$B$3:$B$1000)/((MAESTRO!$B$3:$B$1000="ASMAR DIRECCIÓN")*(UPPER(MAESTRO!$L$3:$L$1000)="CONFIRMADO")),ROWS($A$3:A159))),"")</f>
        <v/>
      </c>
      <c r="O159" s="10" t="str">
        <f ca="1">IFERROR(INDEX(MAESTRO!O:O,_xludf.AGGREGATE(15,6,ROW(MAESTRO!$B$3:$B$1000)/((MAESTRO!$B$3:$B$1000="ASMAR DIRECCIÓN")*(UPPER(MAESTRO!$L$3:$L$1000)="CONFIRMADO")),ROWS($A$3:A159))),"")</f>
        <v/>
      </c>
      <c r="P159" s="10" t="str">
        <f ca="1">IFERROR(INDEX(MAESTRO!P:P,_xludf.AGGREGATE(15,6,ROW(MAESTRO!$B$3:$B$1000)/((MAESTRO!$B$3:$B$1000="ASMAR DIRECCIÓN")*(UPPER(MAESTRO!$L$3:$L$1000)="CONFIRMADO")),ROWS($A$3:A159))),"")</f>
        <v/>
      </c>
      <c r="Q159" s="10" t="str">
        <f ca="1">IFERROR(INDEX(MAESTRO!Q:Q,_xludf.AGGREGATE(15,6,ROW(MAESTRO!$B$3:$B$1000)/((MAESTRO!$B$3:$B$1000="ASMAR DIRECCIÓN")*(UPPER(MAESTRO!$L$3:$L$1000)="CONFIRMADO")),ROWS($A$3:A159))),"")</f>
        <v/>
      </c>
      <c r="R159" s="10" t="str">
        <f ca="1">IFERROR(INDEX(MAESTRO!R:R,_xludf.AGGREGATE(15,6,ROW(MAESTRO!$B$3:$B$1000)/((MAESTRO!$B$3:$B$1000="ASMAR DIRECCIÓN")*(UPPER(MAESTRO!$L$3:$L$1000)="CONFIRMADO")),ROWS($A$3:A159))),"")</f>
        <v/>
      </c>
      <c r="S159" s="10" t="str">
        <f ca="1">IFERROR(INDEX(MAESTRO!S:S,_xludf.AGGREGATE(15,6,ROW(MAESTRO!$B$3:$B$1000)/((MAESTRO!$B$3:$B$1000="ASMAR DIRECCIÓN")*(UPPER(MAESTRO!$L$3:$L$1000)="CONFIRMADO")),ROWS($A$3:A159))),"")</f>
        <v/>
      </c>
      <c r="T159" s="10" t="str">
        <f ca="1">IFERROR(INDEX(MAESTRO!T:T,_xludf.AGGREGATE(15,6,ROW(MAESTRO!$B$3:$B$1000)/((MAESTRO!$B$3:$B$1000="ASMAR DIRECCIÓN")*(UPPER(MAESTRO!$L$3:$L$1000)="CONFIRMADO")),ROWS($A$3:A159))),"")</f>
        <v/>
      </c>
      <c r="U159" s="10" t="str">
        <f ca="1">IFERROR(INDEX(MAESTRO!U:U,_xludf.AGGREGATE(15,6,ROW(MAESTRO!$B$3:$B$1000)/((MAESTRO!$B$3:$B$1000="ASMAR DIRECCIÓN")*(UPPER(MAESTRO!$L$3:$L$1000)="CONFIRMADO")),ROWS($A$3:A159))),"")</f>
        <v/>
      </c>
      <c r="V159" s="10" t="str">
        <f ca="1">IFERROR(INDEX(MAESTRO!V:V,_xludf.AGGREGATE(15,6,ROW(MAESTRO!$B$3:$B$1000)/((MAESTRO!$B$3:$B$1000="ASMAR DIRECCIÓN")*(UPPER(MAESTRO!$L$3:$L$1000)="CONFIRMADO")),ROWS($A$3:A159))),"")</f>
        <v/>
      </c>
      <c r="W159" s="10" t="str">
        <f ca="1">IFERROR(INDEX(MAESTRO!W:W,_xludf.AGGREGATE(15,6,ROW(MAESTRO!$B$3:$B$1000)/((MAESTRO!$B$3:$B$1000="ASMAR DIRECCIÓN")*(UPPER(MAESTRO!$L$3:$L$1000)="CONFIRMADO")),ROWS($A$3:A159))),"")</f>
        <v/>
      </c>
      <c r="X159" s="10" t="str">
        <f ca="1">IFERROR(INDEX(MAESTRO!X:X,_xludf.AGGREGATE(15,6,ROW(MAESTRO!$B$3:$B$1000)/((MAESTRO!$B$3:$B$1000="ASMAR DIRECCIÓN")*(UPPER(MAESTRO!$L$3:$L$1000)="CONFIRMADO")),ROWS($A$3:A159))),"")</f>
        <v/>
      </c>
    </row>
    <row r="160" spans="1:24" ht="22.05" customHeight="1">
      <c r="A160" s="11" t="str">
        <f ca="1">IFERROR(INDEX(MAESTRO!A:A,_xludf.AGGREGATE(15,6,ROW(MAESTRO!$B$3:$B$1000)/((MAESTRO!$B$3:$B$1000="ASMAR DIRECCIÓN")*(UPPER(MAESTRO!$L$3:$L$1000)="CONFIRMADO")),ROWS($A$3:A160))),"")</f>
        <v/>
      </c>
      <c r="B160" s="11" t="str">
        <f ca="1">IFERROR(INDEX(MAESTRO!B:B,_xludf.AGGREGATE(15,6,ROW(MAESTRO!$B$3:$B$1000)/((MAESTRO!$B$3:$B$1000="ASMAR DIRECCIÓN")*(UPPER(MAESTRO!$L$3:$L$1000)="CONFIRMADO")),ROWS($A$3:A160))),"")</f>
        <v/>
      </c>
      <c r="C160" s="11" t="str">
        <f ca="1">IFERROR(INDEX(MAESTRO!C:C,_xludf.AGGREGATE(15,6,ROW(MAESTRO!$B$3:$B$1000)/((MAESTRO!$B$3:$B$1000="ASMAR DIRECCIÓN")*(UPPER(MAESTRO!$L$3:$L$1000)="CONFIRMADO")),ROWS($A$3:A160))),"")</f>
        <v/>
      </c>
      <c r="D160" s="11" t="str">
        <f ca="1">IFERROR(INDEX(MAESTRO!D:D,_xludf.AGGREGATE(15,6,ROW(MAESTRO!$B$3:$B$1000)/((MAESTRO!$B$3:$B$1000="ASMAR DIRECCIÓN")*(UPPER(MAESTRO!$L$3:$L$1000)="CONFIRMADO")),ROWS($A$3:A160))),"")</f>
        <v/>
      </c>
      <c r="E160" s="11" t="str">
        <f ca="1">IFERROR(INDEX(MAESTRO!E:E,_xludf.AGGREGATE(15,6,ROW(MAESTRO!$B$3:$B$1000)/((MAESTRO!$B$3:$B$1000="ASMAR DIRECCIÓN")*(UPPER(MAESTRO!$L$3:$L$1000)="CONFIRMADO")),ROWS($A$3:A160))),"")</f>
        <v/>
      </c>
      <c r="F160" s="11" t="str">
        <f ca="1">IFERROR(INDEX(MAESTRO!F:F,_xludf.AGGREGATE(15,6,ROW(MAESTRO!$B$3:$B$1000)/((MAESTRO!$B$3:$B$1000="ASMAR DIRECCIÓN")*(UPPER(MAESTRO!$L$3:$L$1000)="CONFIRMADO")),ROWS($A$3:A160))),"")</f>
        <v/>
      </c>
      <c r="G160" s="11" t="str">
        <f ca="1">IFERROR(INDEX(MAESTRO!G:G,_xludf.AGGREGATE(15,6,ROW(MAESTRO!$B$3:$B$1000)/((MAESTRO!$B$3:$B$1000="ASMAR DIRECCIÓN")*(UPPER(MAESTRO!$L$3:$L$1000)="CONFIRMADO")),ROWS($A$3:A160))),"")</f>
        <v/>
      </c>
      <c r="H160" s="11" t="str">
        <f ca="1">IFERROR(INDEX(MAESTRO!H:H,_xludf.AGGREGATE(15,6,ROW(MAESTRO!$B$3:$B$1000)/((MAESTRO!$B$3:$B$1000="ASMAR DIRECCIÓN")*(UPPER(MAESTRO!$L$3:$L$1000)="CONFIRMADO")),ROWS($A$3:A160))),"")</f>
        <v/>
      </c>
      <c r="I160" s="11" t="str">
        <f ca="1">IFERROR(INDEX(MAESTRO!I:I,_xludf.AGGREGATE(15,6,ROW(MAESTRO!$B$3:$B$1000)/((MAESTRO!$B$3:$B$1000="ASMAR DIRECCIÓN")*(UPPER(MAESTRO!$L$3:$L$1000)="CONFIRMADO")),ROWS($A$3:A160))),"")</f>
        <v/>
      </c>
      <c r="J160" s="11" t="str">
        <f ca="1">IFERROR(INDEX(MAESTRO!J:J,_xludf.AGGREGATE(15,6,ROW(MAESTRO!$B$3:$B$1000)/((MAESTRO!$B$3:$B$1000="ASMAR DIRECCIÓN")*(UPPER(MAESTRO!$L$3:$L$1000)="CONFIRMADO")),ROWS($A$3:A160))),"")</f>
        <v/>
      </c>
      <c r="K160" s="11" t="str">
        <f ca="1">IFERROR(INDEX(MAESTRO!K:K,_xludf.AGGREGATE(15,6,ROW(MAESTRO!$B$3:$B$1000)/((MAESTRO!$B$3:$B$1000="ASMAR DIRECCIÓN")*(UPPER(MAESTRO!$L$3:$L$1000)="CONFIRMADO")),ROWS($A$3:A160))),"")</f>
        <v/>
      </c>
      <c r="L160" s="11" t="str">
        <f ca="1">IFERROR(INDEX(MAESTRO!L:L,_xludf.AGGREGATE(15,6,ROW(MAESTRO!$B$3:$B$1000)/((MAESTRO!$B$3:$B$1000="ASMAR DIRECCIÓN")*(UPPER(MAESTRO!$L$3:$L$1000)="CONFIRMADO")),ROWS($A$3:A160))),"")</f>
        <v/>
      </c>
      <c r="M160" s="11" t="str">
        <f ca="1">IFERROR(INDEX(MAESTRO!M:M,_xludf.AGGREGATE(15,6,ROW(MAESTRO!$B$3:$B$1000)/((MAESTRO!$B$3:$B$1000="ASMAR DIRECCIÓN")*(UPPER(MAESTRO!$L$3:$L$1000)="CONFIRMADO")),ROWS($A$3:A160))),"")</f>
        <v/>
      </c>
      <c r="N160" s="11" t="str">
        <f ca="1">IFERROR(INDEX(MAESTRO!N:N,_xludf.AGGREGATE(15,6,ROW(MAESTRO!$B$3:$B$1000)/((MAESTRO!$B$3:$B$1000="ASMAR DIRECCIÓN")*(UPPER(MAESTRO!$L$3:$L$1000)="CONFIRMADO")),ROWS($A$3:A160))),"")</f>
        <v/>
      </c>
      <c r="O160" s="11" t="str">
        <f ca="1">IFERROR(INDEX(MAESTRO!O:O,_xludf.AGGREGATE(15,6,ROW(MAESTRO!$B$3:$B$1000)/((MAESTRO!$B$3:$B$1000="ASMAR DIRECCIÓN")*(UPPER(MAESTRO!$L$3:$L$1000)="CONFIRMADO")),ROWS($A$3:A160))),"")</f>
        <v/>
      </c>
      <c r="P160" s="11" t="str">
        <f ca="1">IFERROR(INDEX(MAESTRO!P:P,_xludf.AGGREGATE(15,6,ROW(MAESTRO!$B$3:$B$1000)/((MAESTRO!$B$3:$B$1000="ASMAR DIRECCIÓN")*(UPPER(MAESTRO!$L$3:$L$1000)="CONFIRMADO")),ROWS($A$3:A160))),"")</f>
        <v/>
      </c>
      <c r="Q160" s="11" t="str">
        <f ca="1">IFERROR(INDEX(MAESTRO!Q:Q,_xludf.AGGREGATE(15,6,ROW(MAESTRO!$B$3:$B$1000)/((MAESTRO!$B$3:$B$1000="ASMAR DIRECCIÓN")*(UPPER(MAESTRO!$L$3:$L$1000)="CONFIRMADO")),ROWS($A$3:A160))),"")</f>
        <v/>
      </c>
      <c r="R160" s="11" t="str">
        <f ca="1">IFERROR(INDEX(MAESTRO!R:R,_xludf.AGGREGATE(15,6,ROW(MAESTRO!$B$3:$B$1000)/((MAESTRO!$B$3:$B$1000="ASMAR DIRECCIÓN")*(UPPER(MAESTRO!$L$3:$L$1000)="CONFIRMADO")),ROWS($A$3:A160))),"")</f>
        <v/>
      </c>
      <c r="S160" s="11" t="str">
        <f ca="1">IFERROR(INDEX(MAESTRO!S:S,_xludf.AGGREGATE(15,6,ROW(MAESTRO!$B$3:$B$1000)/((MAESTRO!$B$3:$B$1000="ASMAR DIRECCIÓN")*(UPPER(MAESTRO!$L$3:$L$1000)="CONFIRMADO")),ROWS($A$3:A160))),"")</f>
        <v/>
      </c>
      <c r="T160" s="11" t="str">
        <f ca="1">IFERROR(INDEX(MAESTRO!T:T,_xludf.AGGREGATE(15,6,ROW(MAESTRO!$B$3:$B$1000)/((MAESTRO!$B$3:$B$1000="ASMAR DIRECCIÓN")*(UPPER(MAESTRO!$L$3:$L$1000)="CONFIRMADO")),ROWS($A$3:A160))),"")</f>
        <v/>
      </c>
      <c r="U160" s="11" t="str">
        <f ca="1">IFERROR(INDEX(MAESTRO!U:U,_xludf.AGGREGATE(15,6,ROW(MAESTRO!$B$3:$B$1000)/((MAESTRO!$B$3:$B$1000="ASMAR DIRECCIÓN")*(UPPER(MAESTRO!$L$3:$L$1000)="CONFIRMADO")),ROWS($A$3:A160))),"")</f>
        <v/>
      </c>
      <c r="V160" s="11" t="str">
        <f ca="1">IFERROR(INDEX(MAESTRO!V:V,_xludf.AGGREGATE(15,6,ROW(MAESTRO!$B$3:$B$1000)/((MAESTRO!$B$3:$B$1000="ASMAR DIRECCIÓN")*(UPPER(MAESTRO!$L$3:$L$1000)="CONFIRMADO")),ROWS($A$3:A160))),"")</f>
        <v/>
      </c>
      <c r="W160" s="11" t="str">
        <f ca="1">IFERROR(INDEX(MAESTRO!W:W,_xludf.AGGREGATE(15,6,ROW(MAESTRO!$B$3:$B$1000)/((MAESTRO!$B$3:$B$1000="ASMAR DIRECCIÓN")*(UPPER(MAESTRO!$L$3:$L$1000)="CONFIRMADO")),ROWS($A$3:A160))),"")</f>
        <v/>
      </c>
      <c r="X160" s="11" t="str">
        <f ca="1">IFERROR(INDEX(MAESTRO!X:X,_xludf.AGGREGATE(15,6,ROW(MAESTRO!$B$3:$B$1000)/((MAESTRO!$B$3:$B$1000="ASMAR DIRECCIÓN")*(UPPER(MAESTRO!$L$3:$L$1000)="CONFIRMADO")),ROWS($A$3:A160))),"")</f>
        <v/>
      </c>
    </row>
    <row r="161" spans="1:24" ht="22.05" customHeight="1">
      <c r="A161" s="10" t="str">
        <f ca="1">IFERROR(INDEX(MAESTRO!A:A,_xludf.AGGREGATE(15,6,ROW(MAESTRO!$B$3:$B$1000)/((MAESTRO!$B$3:$B$1000="ASMAR DIRECCIÓN")*(UPPER(MAESTRO!$L$3:$L$1000)="CONFIRMADO")),ROWS($A$3:A161))),"")</f>
        <v/>
      </c>
      <c r="B161" s="10" t="str">
        <f ca="1">IFERROR(INDEX(MAESTRO!B:B,_xludf.AGGREGATE(15,6,ROW(MAESTRO!$B$3:$B$1000)/((MAESTRO!$B$3:$B$1000="ASMAR DIRECCIÓN")*(UPPER(MAESTRO!$L$3:$L$1000)="CONFIRMADO")),ROWS($A$3:A161))),"")</f>
        <v/>
      </c>
      <c r="C161" s="10" t="str">
        <f ca="1">IFERROR(INDEX(MAESTRO!C:C,_xludf.AGGREGATE(15,6,ROW(MAESTRO!$B$3:$B$1000)/((MAESTRO!$B$3:$B$1000="ASMAR DIRECCIÓN")*(UPPER(MAESTRO!$L$3:$L$1000)="CONFIRMADO")),ROWS($A$3:A161))),"")</f>
        <v/>
      </c>
      <c r="D161" s="10" t="str">
        <f ca="1">IFERROR(INDEX(MAESTRO!D:D,_xludf.AGGREGATE(15,6,ROW(MAESTRO!$B$3:$B$1000)/((MAESTRO!$B$3:$B$1000="ASMAR DIRECCIÓN")*(UPPER(MAESTRO!$L$3:$L$1000)="CONFIRMADO")),ROWS($A$3:A161))),"")</f>
        <v/>
      </c>
      <c r="E161" s="10" t="str">
        <f ca="1">IFERROR(INDEX(MAESTRO!E:E,_xludf.AGGREGATE(15,6,ROW(MAESTRO!$B$3:$B$1000)/((MAESTRO!$B$3:$B$1000="ASMAR DIRECCIÓN")*(UPPER(MAESTRO!$L$3:$L$1000)="CONFIRMADO")),ROWS($A$3:A161))),"")</f>
        <v/>
      </c>
      <c r="F161" s="10" t="str">
        <f ca="1">IFERROR(INDEX(MAESTRO!F:F,_xludf.AGGREGATE(15,6,ROW(MAESTRO!$B$3:$B$1000)/((MAESTRO!$B$3:$B$1000="ASMAR DIRECCIÓN")*(UPPER(MAESTRO!$L$3:$L$1000)="CONFIRMADO")),ROWS($A$3:A161))),"")</f>
        <v/>
      </c>
      <c r="G161" s="10" t="str">
        <f ca="1">IFERROR(INDEX(MAESTRO!G:G,_xludf.AGGREGATE(15,6,ROW(MAESTRO!$B$3:$B$1000)/((MAESTRO!$B$3:$B$1000="ASMAR DIRECCIÓN")*(UPPER(MAESTRO!$L$3:$L$1000)="CONFIRMADO")),ROWS($A$3:A161))),"")</f>
        <v/>
      </c>
      <c r="H161" s="10" t="str">
        <f ca="1">IFERROR(INDEX(MAESTRO!H:H,_xludf.AGGREGATE(15,6,ROW(MAESTRO!$B$3:$B$1000)/((MAESTRO!$B$3:$B$1000="ASMAR DIRECCIÓN")*(UPPER(MAESTRO!$L$3:$L$1000)="CONFIRMADO")),ROWS($A$3:A161))),"")</f>
        <v/>
      </c>
      <c r="I161" s="10" t="str">
        <f ca="1">IFERROR(INDEX(MAESTRO!I:I,_xludf.AGGREGATE(15,6,ROW(MAESTRO!$B$3:$B$1000)/((MAESTRO!$B$3:$B$1000="ASMAR DIRECCIÓN")*(UPPER(MAESTRO!$L$3:$L$1000)="CONFIRMADO")),ROWS($A$3:A161))),"")</f>
        <v/>
      </c>
      <c r="J161" s="10" t="str">
        <f ca="1">IFERROR(INDEX(MAESTRO!J:J,_xludf.AGGREGATE(15,6,ROW(MAESTRO!$B$3:$B$1000)/((MAESTRO!$B$3:$B$1000="ASMAR DIRECCIÓN")*(UPPER(MAESTRO!$L$3:$L$1000)="CONFIRMADO")),ROWS($A$3:A161))),"")</f>
        <v/>
      </c>
      <c r="K161" s="10" t="str">
        <f ca="1">IFERROR(INDEX(MAESTRO!K:K,_xludf.AGGREGATE(15,6,ROW(MAESTRO!$B$3:$B$1000)/((MAESTRO!$B$3:$B$1000="ASMAR DIRECCIÓN")*(UPPER(MAESTRO!$L$3:$L$1000)="CONFIRMADO")),ROWS($A$3:A161))),"")</f>
        <v/>
      </c>
      <c r="L161" s="10" t="str">
        <f ca="1">IFERROR(INDEX(MAESTRO!L:L,_xludf.AGGREGATE(15,6,ROW(MAESTRO!$B$3:$B$1000)/((MAESTRO!$B$3:$B$1000="ASMAR DIRECCIÓN")*(UPPER(MAESTRO!$L$3:$L$1000)="CONFIRMADO")),ROWS($A$3:A161))),"")</f>
        <v/>
      </c>
      <c r="M161" s="10" t="str">
        <f ca="1">IFERROR(INDEX(MAESTRO!M:M,_xludf.AGGREGATE(15,6,ROW(MAESTRO!$B$3:$B$1000)/((MAESTRO!$B$3:$B$1000="ASMAR DIRECCIÓN")*(UPPER(MAESTRO!$L$3:$L$1000)="CONFIRMADO")),ROWS($A$3:A161))),"")</f>
        <v/>
      </c>
      <c r="N161" s="10" t="str">
        <f ca="1">IFERROR(INDEX(MAESTRO!N:N,_xludf.AGGREGATE(15,6,ROW(MAESTRO!$B$3:$B$1000)/((MAESTRO!$B$3:$B$1000="ASMAR DIRECCIÓN")*(UPPER(MAESTRO!$L$3:$L$1000)="CONFIRMADO")),ROWS($A$3:A161))),"")</f>
        <v/>
      </c>
      <c r="O161" s="10" t="str">
        <f ca="1">IFERROR(INDEX(MAESTRO!O:O,_xludf.AGGREGATE(15,6,ROW(MAESTRO!$B$3:$B$1000)/((MAESTRO!$B$3:$B$1000="ASMAR DIRECCIÓN")*(UPPER(MAESTRO!$L$3:$L$1000)="CONFIRMADO")),ROWS($A$3:A161))),"")</f>
        <v/>
      </c>
      <c r="P161" s="10" t="str">
        <f ca="1">IFERROR(INDEX(MAESTRO!P:P,_xludf.AGGREGATE(15,6,ROW(MAESTRO!$B$3:$B$1000)/((MAESTRO!$B$3:$B$1000="ASMAR DIRECCIÓN")*(UPPER(MAESTRO!$L$3:$L$1000)="CONFIRMADO")),ROWS($A$3:A161))),"")</f>
        <v/>
      </c>
      <c r="Q161" s="10" t="str">
        <f ca="1">IFERROR(INDEX(MAESTRO!Q:Q,_xludf.AGGREGATE(15,6,ROW(MAESTRO!$B$3:$B$1000)/((MAESTRO!$B$3:$B$1000="ASMAR DIRECCIÓN")*(UPPER(MAESTRO!$L$3:$L$1000)="CONFIRMADO")),ROWS($A$3:A161))),"")</f>
        <v/>
      </c>
      <c r="R161" s="10" t="str">
        <f ca="1">IFERROR(INDEX(MAESTRO!R:R,_xludf.AGGREGATE(15,6,ROW(MAESTRO!$B$3:$B$1000)/((MAESTRO!$B$3:$B$1000="ASMAR DIRECCIÓN")*(UPPER(MAESTRO!$L$3:$L$1000)="CONFIRMADO")),ROWS($A$3:A161))),"")</f>
        <v/>
      </c>
      <c r="S161" s="10" t="str">
        <f ca="1">IFERROR(INDEX(MAESTRO!S:S,_xludf.AGGREGATE(15,6,ROW(MAESTRO!$B$3:$B$1000)/((MAESTRO!$B$3:$B$1000="ASMAR DIRECCIÓN")*(UPPER(MAESTRO!$L$3:$L$1000)="CONFIRMADO")),ROWS($A$3:A161))),"")</f>
        <v/>
      </c>
      <c r="T161" s="10" t="str">
        <f ca="1">IFERROR(INDEX(MAESTRO!T:T,_xludf.AGGREGATE(15,6,ROW(MAESTRO!$B$3:$B$1000)/((MAESTRO!$B$3:$B$1000="ASMAR DIRECCIÓN")*(UPPER(MAESTRO!$L$3:$L$1000)="CONFIRMADO")),ROWS($A$3:A161))),"")</f>
        <v/>
      </c>
      <c r="U161" s="10" t="str">
        <f ca="1">IFERROR(INDEX(MAESTRO!U:U,_xludf.AGGREGATE(15,6,ROW(MAESTRO!$B$3:$B$1000)/((MAESTRO!$B$3:$B$1000="ASMAR DIRECCIÓN")*(UPPER(MAESTRO!$L$3:$L$1000)="CONFIRMADO")),ROWS($A$3:A161))),"")</f>
        <v/>
      </c>
      <c r="V161" s="10" t="str">
        <f ca="1">IFERROR(INDEX(MAESTRO!V:V,_xludf.AGGREGATE(15,6,ROW(MAESTRO!$B$3:$B$1000)/((MAESTRO!$B$3:$B$1000="ASMAR DIRECCIÓN")*(UPPER(MAESTRO!$L$3:$L$1000)="CONFIRMADO")),ROWS($A$3:A161))),"")</f>
        <v/>
      </c>
      <c r="W161" s="10" t="str">
        <f ca="1">IFERROR(INDEX(MAESTRO!W:W,_xludf.AGGREGATE(15,6,ROW(MAESTRO!$B$3:$B$1000)/((MAESTRO!$B$3:$B$1000="ASMAR DIRECCIÓN")*(UPPER(MAESTRO!$L$3:$L$1000)="CONFIRMADO")),ROWS($A$3:A161))),"")</f>
        <v/>
      </c>
      <c r="X161" s="10" t="str">
        <f ca="1">IFERROR(INDEX(MAESTRO!X:X,_xludf.AGGREGATE(15,6,ROW(MAESTRO!$B$3:$B$1000)/((MAESTRO!$B$3:$B$1000="ASMAR DIRECCIÓN")*(UPPER(MAESTRO!$L$3:$L$1000)="CONFIRMADO")),ROWS($A$3:A161))),"")</f>
        <v/>
      </c>
    </row>
    <row r="162" spans="1:24" ht="22.05" customHeight="1">
      <c r="A162" s="11" t="str">
        <f ca="1">IFERROR(INDEX(MAESTRO!A:A,_xludf.AGGREGATE(15,6,ROW(MAESTRO!$B$3:$B$1000)/((MAESTRO!$B$3:$B$1000="ASMAR DIRECCIÓN")*(UPPER(MAESTRO!$L$3:$L$1000)="CONFIRMADO")),ROWS($A$3:A162))),"")</f>
        <v/>
      </c>
      <c r="B162" s="11" t="str">
        <f ca="1">IFERROR(INDEX(MAESTRO!B:B,_xludf.AGGREGATE(15,6,ROW(MAESTRO!$B$3:$B$1000)/((MAESTRO!$B$3:$B$1000="ASMAR DIRECCIÓN")*(UPPER(MAESTRO!$L$3:$L$1000)="CONFIRMADO")),ROWS($A$3:A162))),"")</f>
        <v/>
      </c>
      <c r="C162" s="11" t="str">
        <f ca="1">IFERROR(INDEX(MAESTRO!C:C,_xludf.AGGREGATE(15,6,ROW(MAESTRO!$B$3:$B$1000)/((MAESTRO!$B$3:$B$1000="ASMAR DIRECCIÓN")*(UPPER(MAESTRO!$L$3:$L$1000)="CONFIRMADO")),ROWS($A$3:A162))),"")</f>
        <v/>
      </c>
      <c r="D162" s="11" t="str">
        <f ca="1">IFERROR(INDEX(MAESTRO!D:D,_xludf.AGGREGATE(15,6,ROW(MAESTRO!$B$3:$B$1000)/((MAESTRO!$B$3:$B$1000="ASMAR DIRECCIÓN")*(UPPER(MAESTRO!$L$3:$L$1000)="CONFIRMADO")),ROWS($A$3:A162))),"")</f>
        <v/>
      </c>
      <c r="E162" s="11" t="str">
        <f ca="1">IFERROR(INDEX(MAESTRO!E:E,_xludf.AGGREGATE(15,6,ROW(MAESTRO!$B$3:$B$1000)/((MAESTRO!$B$3:$B$1000="ASMAR DIRECCIÓN")*(UPPER(MAESTRO!$L$3:$L$1000)="CONFIRMADO")),ROWS($A$3:A162))),"")</f>
        <v/>
      </c>
      <c r="F162" s="11" t="str">
        <f ca="1">IFERROR(INDEX(MAESTRO!F:F,_xludf.AGGREGATE(15,6,ROW(MAESTRO!$B$3:$B$1000)/((MAESTRO!$B$3:$B$1000="ASMAR DIRECCIÓN")*(UPPER(MAESTRO!$L$3:$L$1000)="CONFIRMADO")),ROWS($A$3:A162))),"")</f>
        <v/>
      </c>
      <c r="G162" s="11" t="str">
        <f ca="1">IFERROR(INDEX(MAESTRO!G:G,_xludf.AGGREGATE(15,6,ROW(MAESTRO!$B$3:$B$1000)/((MAESTRO!$B$3:$B$1000="ASMAR DIRECCIÓN")*(UPPER(MAESTRO!$L$3:$L$1000)="CONFIRMADO")),ROWS($A$3:A162))),"")</f>
        <v/>
      </c>
      <c r="H162" s="11" t="str">
        <f ca="1">IFERROR(INDEX(MAESTRO!H:H,_xludf.AGGREGATE(15,6,ROW(MAESTRO!$B$3:$B$1000)/((MAESTRO!$B$3:$B$1000="ASMAR DIRECCIÓN")*(UPPER(MAESTRO!$L$3:$L$1000)="CONFIRMADO")),ROWS($A$3:A162))),"")</f>
        <v/>
      </c>
      <c r="I162" s="11" t="str">
        <f ca="1">IFERROR(INDEX(MAESTRO!I:I,_xludf.AGGREGATE(15,6,ROW(MAESTRO!$B$3:$B$1000)/((MAESTRO!$B$3:$B$1000="ASMAR DIRECCIÓN")*(UPPER(MAESTRO!$L$3:$L$1000)="CONFIRMADO")),ROWS($A$3:A162))),"")</f>
        <v/>
      </c>
      <c r="J162" s="11" t="str">
        <f ca="1">IFERROR(INDEX(MAESTRO!J:J,_xludf.AGGREGATE(15,6,ROW(MAESTRO!$B$3:$B$1000)/((MAESTRO!$B$3:$B$1000="ASMAR DIRECCIÓN")*(UPPER(MAESTRO!$L$3:$L$1000)="CONFIRMADO")),ROWS($A$3:A162))),"")</f>
        <v/>
      </c>
      <c r="K162" s="11" t="str">
        <f ca="1">IFERROR(INDEX(MAESTRO!K:K,_xludf.AGGREGATE(15,6,ROW(MAESTRO!$B$3:$B$1000)/((MAESTRO!$B$3:$B$1000="ASMAR DIRECCIÓN")*(UPPER(MAESTRO!$L$3:$L$1000)="CONFIRMADO")),ROWS($A$3:A162))),"")</f>
        <v/>
      </c>
      <c r="L162" s="11" t="str">
        <f ca="1">IFERROR(INDEX(MAESTRO!L:L,_xludf.AGGREGATE(15,6,ROW(MAESTRO!$B$3:$B$1000)/((MAESTRO!$B$3:$B$1000="ASMAR DIRECCIÓN")*(UPPER(MAESTRO!$L$3:$L$1000)="CONFIRMADO")),ROWS($A$3:A162))),"")</f>
        <v/>
      </c>
      <c r="M162" s="11" t="str">
        <f ca="1">IFERROR(INDEX(MAESTRO!M:M,_xludf.AGGREGATE(15,6,ROW(MAESTRO!$B$3:$B$1000)/((MAESTRO!$B$3:$B$1000="ASMAR DIRECCIÓN")*(UPPER(MAESTRO!$L$3:$L$1000)="CONFIRMADO")),ROWS($A$3:A162))),"")</f>
        <v/>
      </c>
      <c r="N162" s="11" t="str">
        <f ca="1">IFERROR(INDEX(MAESTRO!N:N,_xludf.AGGREGATE(15,6,ROW(MAESTRO!$B$3:$B$1000)/((MAESTRO!$B$3:$B$1000="ASMAR DIRECCIÓN")*(UPPER(MAESTRO!$L$3:$L$1000)="CONFIRMADO")),ROWS($A$3:A162))),"")</f>
        <v/>
      </c>
      <c r="O162" s="11" t="str">
        <f ca="1">IFERROR(INDEX(MAESTRO!O:O,_xludf.AGGREGATE(15,6,ROW(MAESTRO!$B$3:$B$1000)/((MAESTRO!$B$3:$B$1000="ASMAR DIRECCIÓN")*(UPPER(MAESTRO!$L$3:$L$1000)="CONFIRMADO")),ROWS($A$3:A162))),"")</f>
        <v/>
      </c>
      <c r="P162" s="11" t="str">
        <f ca="1">IFERROR(INDEX(MAESTRO!P:P,_xludf.AGGREGATE(15,6,ROW(MAESTRO!$B$3:$B$1000)/((MAESTRO!$B$3:$B$1000="ASMAR DIRECCIÓN")*(UPPER(MAESTRO!$L$3:$L$1000)="CONFIRMADO")),ROWS($A$3:A162))),"")</f>
        <v/>
      </c>
      <c r="Q162" s="11" t="str">
        <f ca="1">IFERROR(INDEX(MAESTRO!Q:Q,_xludf.AGGREGATE(15,6,ROW(MAESTRO!$B$3:$B$1000)/((MAESTRO!$B$3:$B$1000="ASMAR DIRECCIÓN")*(UPPER(MAESTRO!$L$3:$L$1000)="CONFIRMADO")),ROWS($A$3:A162))),"")</f>
        <v/>
      </c>
      <c r="R162" s="11" t="str">
        <f ca="1">IFERROR(INDEX(MAESTRO!R:R,_xludf.AGGREGATE(15,6,ROW(MAESTRO!$B$3:$B$1000)/((MAESTRO!$B$3:$B$1000="ASMAR DIRECCIÓN")*(UPPER(MAESTRO!$L$3:$L$1000)="CONFIRMADO")),ROWS($A$3:A162))),"")</f>
        <v/>
      </c>
      <c r="S162" s="11" t="str">
        <f ca="1">IFERROR(INDEX(MAESTRO!S:S,_xludf.AGGREGATE(15,6,ROW(MAESTRO!$B$3:$B$1000)/((MAESTRO!$B$3:$B$1000="ASMAR DIRECCIÓN")*(UPPER(MAESTRO!$L$3:$L$1000)="CONFIRMADO")),ROWS($A$3:A162))),"")</f>
        <v/>
      </c>
      <c r="T162" s="11" t="str">
        <f ca="1">IFERROR(INDEX(MAESTRO!T:T,_xludf.AGGREGATE(15,6,ROW(MAESTRO!$B$3:$B$1000)/((MAESTRO!$B$3:$B$1000="ASMAR DIRECCIÓN")*(UPPER(MAESTRO!$L$3:$L$1000)="CONFIRMADO")),ROWS($A$3:A162))),"")</f>
        <v/>
      </c>
      <c r="U162" s="11" t="str">
        <f ca="1">IFERROR(INDEX(MAESTRO!U:U,_xludf.AGGREGATE(15,6,ROW(MAESTRO!$B$3:$B$1000)/((MAESTRO!$B$3:$B$1000="ASMAR DIRECCIÓN")*(UPPER(MAESTRO!$L$3:$L$1000)="CONFIRMADO")),ROWS($A$3:A162))),"")</f>
        <v/>
      </c>
      <c r="V162" s="11" t="str">
        <f ca="1">IFERROR(INDEX(MAESTRO!V:V,_xludf.AGGREGATE(15,6,ROW(MAESTRO!$B$3:$B$1000)/((MAESTRO!$B$3:$B$1000="ASMAR DIRECCIÓN")*(UPPER(MAESTRO!$L$3:$L$1000)="CONFIRMADO")),ROWS($A$3:A162))),"")</f>
        <v/>
      </c>
      <c r="W162" s="11" t="str">
        <f ca="1">IFERROR(INDEX(MAESTRO!W:W,_xludf.AGGREGATE(15,6,ROW(MAESTRO!$B$3:$B$1000)/((MAESTRO!$B$3:$B$1000="ASMAR DIRECCIÓN")*(UPPER(MAESTRO!$L$3:$L$1000)="CONFIRMADO")),ROWS($A$3:A162))),"")</f>
        <v/>
      </c>
      <c r="X162" s="11" t="str">
        <f ca="1">IFERROR(INDEX(MAESTRO!X:X,_xludf.AGGREGATE(15,6,ROW(MAESTRO!$B$3:$B$1000)/((MAESTRO!$B$3:$B$1000="ASMAR DIRECCIÓN")*(UPPER(MAESTRO!$L$3:$L$1000)="CONFIRMADO")),ROWS($A$3:A162))),"")</f>
        <v/>
      </c>
    </row>
    <row r="163" spans="1:24" ht="22.05" customHeight="1">
      <c r="A163" s="10" t="str">
        <f ca="1">IFERROR(INDEX(MAESTRO!A:A,_xludf.AGGREGATE(15,6,ROW(MAESTRO!$B$3:$B$1000)/((MAESTRO!$B$3:$B$1000="ASMAR DIRECCIÓN")*(UPPER(MAESTRO!$L$3:$L$1000)="CONFIRMADO")),ROWS($A$3:A163))),"")</f>
        <v/>
      </c>
      <c r="B163" s="10" t="str">
        <f ca="1">IFERROR(INDEX(MAESTRO!B:B,_xludf.AGGREGATE(15,6,ROW(MAESTRO!$B$3:$B$1000)/((MAESTRO!$B$3:$B$1000="ASMAR DIRECCIÓN")*(UPPER(MAESTRO!$L$3:$L$1000)="CONFIRMADO")),ROWS($A$3:A163))),"")</f>
        <v/>
      </c>
      <c r="C163" s="10" t="str">
        <f ca="1">IFERROR(INDEX(MAESTRO!C:C,_xludf.AGGREGATE(15,6,ROW(MAESTRO!$B$3:$B$1000)/((MAESTRO!$B$3:$B$1000="ASMAR DIRECCIÓN")*(UPPER(MAESTRO!$L$3:$L$1000)="CONFIRMADO")),ROWS($A$3:A163))),"")</f>
        <v/>
      </c>
      <c r="D163" s="10" t="str">
        <f ca="1">IFERROR(INDEX(MAESTRO!D:D,_xludf.AGGREGATE(15,6,ROW(MAESTRO!$B$3:$B$1000)/((MAESTRO!$B$3:$B$1000="ASMAR DIRECCIÓN")*(UPPER(MAESTRO!$L$3:$L$1000)="CONFIRMADO")),ROWS($A$3:A163))),"")</f>
        <v/>
      </c>
      <c r="E163" s="10" t="str">
        <f ca="1">IFERROR(INDEX(MAESTRO!E:E,_xludf.AGGREGATE(15,6,ROW(MAESTRO!$B$3:$B$1000)/((MAESTRO!$B$3:$B$1000="ASMAR DIRECCIÓN")*(UPPER(MAESTRO!$L$3:$L$1000)="CONFIRMADO")),ROWS($A$3:A163))),"")</f>
        <v/>
      </c>
      <c r="F163" s="10" t="str">
        <f ca="1">IFERROR(INDEX(MAESTRO!F:F,_xludf.AGGREGATE(15,6,ROW(MAESTRO!$B$3:$B$1000)/((MAESTRO!$B$3:$B$1000="ASMAR DIRECCIÓN")*(UPPER(MAESTRO!$L$3:$L$1000)="CONFIRMADO")),ROWS($A$3:A163))),"")</f>
        <v/>
      </c>
      <c r="G163" s="10" t="str">
        <f ca="1">IFERROR(INDEX(MAESTRO!G:G,_xludf.AGGREGATE(15,6,ROW(MAESTRO!$B$3:$B$1000)/((MAESTRO!$B$3:$B$1000="ASMAR DIRECCIÓN")*(UPPER(MAESTRO!$L$3:$L$1000)="CONFIRMADO")),ROWS($A$3:A163))),"")</f>
        <v/>
      </c>
      <c r="H163" s="10" t="str">
        <f ca="1">IFERROR(INDEX(MAESTRO!H:H,_xludf.AGGREGATE(15,6,ROW(MAESTRO!$B$3:$B$1000)/((MAESTRO!$B$3:$B$1000="ASMAR DIRECCIÓN")*(UPPER(MAESTRO!$L$3:$L$1000)="CONFIRMADO")),ROWS($A$3:A163))),"")</f>
        <v/>
      </c>
      <c r="I163" s="10" t="str">
        <f ca="1">IFERROR(INDEX(MAESTRO!I:I,_xludf.AGGREGATE(15,6,ROW(MAESTRO!$B$3:$B$1000)/((MAESTRO!$B$3:$B$1000="ASMAR DIRECCIÓN")*(UPPER(MAESTRO!$L$3:$L$1000)="CONFIRMADO")),ROWS($A$3:A163))),"")</f>
        <v/>
      </c>
      <c r="J163" s="10" t="str">
        <f ca="1">IFERROR(INDEX(MAESTRO!J:J,_xludf.AGGREGATE(15,6,ROW(MAESTRO!$B$3:$B$1000)/((MAESTRO!$B$3:$B$1000="ASMAR DIRECCIÓN")*(UPPER(MAESTRO!$L$3:$L$1000)="CONFIRMADO")),ROWS($A$3:A163))),"")</f>
        <v/>
      </c>
      <c r="K163" s="10" t="str">
        <f ca="1">IFERROR(INDEX(MAESTRO!K:K,_xludf.AGGREGATE(15,6,ROW(MAESTRO!$B$3:$B$1000)/((MAESTRO!$B$3:$B$1000="ASMAR DIRECCIÓN")*(UPPER(MAESTRO!$L$3:$L$1000)="CONFIRMADO")),ROWS($A$3:A163))),"")</f>
        <v/>
      </c>
      <c r="L163" s="10" t="str">
        <f ca="1">IFERROR(INDEX(MAESTRO!L:L,_xludf.AGGREGATE(15,6,ROW(MAESTRO!$B$3:$B$1000)/((MAESTRO!$B$3:$B$1000="ASMAR DIRECCIÓN")*(UPPER(MAESTRO!$L$3:$L$1000)="CONFIRMADO")),ROWS($A$3:A163))),"")</f>
        <v/>
      </c>
      <c r="M163" s="10" t="str">
        <f ca="1">IFERROR(INDEX(MAESTRO!M:M,_xludf.AGGREGATE(15,6,ROW(MAESTRO!$B$3:$B$1000)/((MAESTRO!$B$3:$B$1000="ASMAR DIRECCIÓN")*(UPPER(MAESTRO!$L$3:$L$1000)="CONFIRMADO")),ROWS($A$3:A163))),"")</f>
        <v/>
      </c>
      <c r="N163" s="10" t="str">
        <f ca="1">IFERROR(INDEX(MAESTRO!N:N,_xludf.AGGREGATE(15,6,ROW(MAESTRO!$B$3:$B$1000)/((MAESTRO!$B$3:$B$1000="ASMAR DIRECCIÓN")*(UPPER(MAESTRO!$L$3:$L$1000)="CONFIRMADO")),ROWS($A$3:A163))),"")</f>
        <v/>
      </c>
      <c r="O163" s="10" t="str">
        <f ca="1">IFERROR(INDEX(MAESTRO!O:O,_xludf.AGGREGATE(15,6,ROW(MAESTRO!$B$3:$B$1000)/((MAESTRO!$B$3:$B$1000="ASMAR DIRECCIÓN")*(UPPER(MAESTRO!$L$3:$L$1000)="CONFIRMADO")),ROWS($A$3:A163))),"")</f>
        <v/>
      </c>
      <c r="P163" s="10" t="str">
        <f ca="1">IFERROR(INDEX(MAESTRO!P:P,_xludf.AGGREGATE(15,6,ROW(MAESTRO!$B$3:$B$1000)/((MAESTRO!$B$3:$B$1000="ASMAR DIRECCIÓN")*(UPPER(MAESTRO!$L$3:$L$1000)="CONFIRMADO")),ROWS($A$3:A163))),"")</f>
        <v/>
      </c>
      <c r="Q163" s="10" t="str">
        <f ca="1">IFERROR(INDEX(MAESTRO!Q:Q,_xludf.AGGREGATE(15,6,ROW(MAESTRO!$B$3:$B$1000)/((MAESTRO!$B$3:$B$1000="ASMAR DIRECCIÓN")*(UPPER(MAESTRO!$L$3:$L$1000)="CONFIRMADO")),ROWS($A$3:A163))),"")</f>
        <v/>
      </c>
      <c r="R163" s="10" t="str">
        <f ca="1">IFERROR(INDEX(MAESTRO!R:R,_xludf.AGGREGATE(15,6,ROW(MAESTRO!$B$3:$B$1000)/((MAESTRO!$B$3:$B$1000="ASMAR DIRECCIÓN")*(UPPER(MAESTRO!$L$3:$L$1000)="CONFIRMADO")),ROWS($A$3:A163))),"")</f>
        <v/>
      </c>
      <c r="S163" s="10" t="str">
        <f ca="1">IFERROR(INDEX(MAESTRO!S:S,_xludf.AGGREGATE(15,6,ROW(MAESTRO!$B$3:$B$1000)/((MAESTRO!$B$3:$B$1000="ASMAR DIRECCIÓN")*(UPPER(MAESTRO!$L$3:$L$1000)="CONFIRMADO")),ROWS($A$3:A163))),"")</f>
        <v/>
      </c>
      <c r="T163" s="10" t="str">
        <f ca="1">IFERROR(INDEX(MAESTRO!T:T,_xludf.AGGREGATE(15,6,ROW(MAESTRO!$B$3:$B$1000)/((MAESTRO!$B$3:$B$1000="ASMAR DIRECCIÓN")*(UPPER(MAESTRO!$L$3:$L$1000)="CONFIRMADO")),ROWS($A$3:A163))),"")</f>
        <v/>
      </c>
      <c r="U163" s="10" t="str">
        <f ca="1">IFERROR(INDEX(MAESTRO!U:U,_xludf.AGGREGATE(15,6,ROW(MAESTRO!$B$3:$B$1000)/((MAESTRO!$B$3:$B$1000="ASMAR DIRECCIÓN")*(UPPER(MAESTRO!$L$3:$L$1000)="CONFIRMADO")),ROWS($A$3:A163))),"")</f>
        <v/>
      </c>
      <c r="V163" s="10" t="str">
        <f ca="1">IFERROR(INDEX(MAESTRO!V:V,_xludf.AGGREGATE(15,6,ROW(MAESTRO!$B$3:$B$1000)/((MAESTRO!$B$3:$B$1000="ASMAR DIRECCIÓN")*(UPPER(MAESTRO!$L$3:$L$1000)="CONFIRMADO")),ROWS($A$3:A163))),"")</f>
        <v/>
      </c>
      <c r="W163" s="10" t="str">
        <f ca="1">IFERROR(INDEX(MAESTRO!W:W,_xludf.AGGREGATE(15,6,ROW(MAESTRO!$B$3:$B$1000)/((MAESTRO!$B$3:$B$1000="ASMAR DIRECCIÓN")*(UPPER(MAESTRO!$L$3:$L$1000)="CONFIRMADO")),ROWS($A$3:A163))),"")</f>
        <v/>
      </c>
      <c r="X163" s="10" t="str">
        <f ca="1">IFERROR(INDEX(MAESTRO!X:X,_xludf.AGGREGATE(15,6,ROW(MAESTRO!$B$3:$B$1000)/((MAESTRO!$B$3:$B$1000="ASMAR DIRECCIÓN")*(UPPER(MAESTRO!$L$3:$L$1000)="CONFIRMADO")),ROWS($A$3:A163))),"")</f>
        <v/>
      </c>
    </row>
    <row r="164" spans="1:24" ht="22.05" customHeight="1">
      <c r="A164" s="11" t="str">
        <f ca="1">IFERROR(INDEX(MAESTRO!A:A,_xludf.AGGREGATE(15,6,ROW(MAESTRO!$B$3:$B$1000)/((MAESTRO!$B$3:$B$1000="ASMAR DIRECCIÓN")*(UPPER(MAESTRO!$L$3:$L$1000)="CONFIRMADO")),ROWS($A$3:A164))),"")</f>
        <v/>
      </c>
      <c r="B164" s="11" t="str">
        <f ca="1">IFERROR(INDEX(MAESTRO!B:B,_xludf.AGGREGATE(15,6,ROW(MAESTRO!$B$3:$B$1000)/((MAESTRO!$B$3:$B$1000="ASMAR DIRECCIÓN")*(UPPER(MAESTRO!$L$3:$L$1000)="CONFIRMADO")),ROWS($A$3:A164))),"")</f>
        <v/>
      </c>
      <c r="C164" s="11" t="str">
        <f ca="1">IFERROR(INDEX(MAESTRO!C:C,_xludf.AGGREGATE(15,6,ROW(MAESTRO!$B$3:$B$1000)/((MAESTRO!$B$3:$B$1000="ASMAR DIRECCIÓN")*(UPPER(MAESTRO!$L$3:$L$1000)="CONFIRMADO")),ROWS($A$3:A164))),"")</f>
        <v/>
      </c>
      <c r="D164" s="11" t="str">
        <f ca="1">IFERROR(INDEX(MAESTRO!D:D,_xludf.AGGREGATE(15,6,ROW(MAESTRO!$B$3:$B$1000)/((MAESTRO!$B$3:$B$1000="ASMAR DIRECCIÓN")*(UPPER(MAESTRO!$L$3:$L$1000)="CONFIRMADO")),ROWS($A$3:A164))),"")</f>
        <v/>
      </c>
      <c r="E164" s="11" t="str">
        <f ca="1">IFERROR(INDEX(MAESTRO!E:E,_xludf.AGGREGATE(15,6,ROW(MAESTRO!$B$3:$B$1000)/((MAESTRO!$B$3:$B$1000="ASMAR DIRECCIÓN")*(UPPER(MAESTRO!$L$3:$L$1000)="CONFIRMADO")),ROWS($A$3:A164))),"")</f>
        <v/>
      </c>
      <c r="F164" s="11" t="str">
        <f ca="1">IFERROR(INDEX(MAESTRO!F:F,_xludf.AGGREGATE(15,6,ROW(MAESTRO!$B$3:$B$1000)/((MAESTRO!$B$3:$B$1000="ASMAR DIRECCIÓN")*(UPPER(MAESTRO!$L$3:$L$1000)="CONFIRMADO")),ROWS($A$3:A164))),"")</f>
        <v/>
      </c>
      <c r="G164" s="11" t="str">
        <f ca="1">IFERROR(INDEX(MAESTRO!G:G,_xludf.AGGREGATE(15,6,ROW(MAESTRO!$B$3:$B$1000)/((MAESTRO!$B$3:$B$1000="ASMAR DIRECCIÓN")*(UPPER(MAESTRO!$L$3:$L$1000)="CONFIRMADO")),ROWS($A$3:A164))),"")</f>
        <v/>
      </c>
      <c r="H164" s="11" t="str">
        <f ca="1">IFERROR(INDEX(MAESTRO!H:H,_xludf.AGGREGATE(15,6,ROW(MAESTRO!$B$3:$B$1000)/((MAESTRO!$B$3:$B$1000="ASMAR DIRECCIÓN")*(UPPER(MAESTRO!$L$3:$L$1000)="CONFIRMADO")),ROWS($A$3:A164))),"")</f>
        <v/>
      </c>
      <c r="I164" s="11" t="str">
        <f ca="1">IFERROR(INDEX(MAESTRO!I:I,_xludf.AGGREGATE(15,6,ROW(MAESTRO!$B$3:$B$1000)/((MAESTRO!$B$3:$B$1000="ASMAR DIRECCIÓN")*(UPPER(MAESTRO!$L$3:$L$1000)="CONFIRMADO")),ROWS($A$3:A164))),"")</f>
        <v/>
      </c>
      <c r="J164" s="11" t="str">
        <f ca="1">IFERROR(INDEX(MAESTRO!J:J,_xludf.AGGREGATE(15,6,ROW(MAESTRO!$B$3:$B$1000)/((MAESTRO!$B$3:$B$1000="ASMAR DIRECCIÓN")*(UPPER(MAESTRO!$L$3:$L$1000)="CONFIRMADO")),ROWS($A$3:A164))),"")</f>
        <v/>
      </c>
      <c r="K164" s="11" t="str">
        <f ca="1">IFERROR(INDEX(MAESTRO!K:K,_xludf.AGGREGATE(15,6,ROW(MAESTRO!$B$3:$B$1000)/((MAESTRO!$B$3:$B$1000="ASMAR DIRECCIÓN")*(UPPER(MAESTRO!$L$3:$L$1000)="CONFIRMADO")),ROWS($A$3:A164))),"")</f>
        <v/>
      </c>
      <c r="L164" s="11" t="str">
        <f ca="1">IFERROR(INDEX(MAESTRO!L:L,_xludf.AGGREGATE(15,6,ROW(MAESTRO!$B$3:$B$1000)/((MAESTRO!$B$3:$B$1000="ASMAR DIRECCIÓN")*(UPPER(MAESTRO!$L$3:$L$1000)="CONFIRMADO")),ROWS($A$3:A164))),"")</f>
        <v/>
      </c>
      <c r="M164" s="11" t="str">
        <f ca="1">IFERROR(INDEX(MAESTRO!M:M,_xludf.AGGREGATE(15,6,ROW(MAESTRO!$B$3:$B$1000)/((MAESTRO!$B$3:$B$1000="ASMAR DIRECCIÓN")*(UPPER(MAESTRO!$L$3:$L$1000)="CONFIRMADO")),ROWS($A$3:A164))),"")</f>
        <v/>
      </c>
      <c r="N164" s="11" t="str">
        <f ca="1">IFERROR(INDEX(MAESTRO!N:N,_xludf.AGGREGATE(15,6,ROW(MAESTRO!$B$3:$B$1000)/((MAESTRO!$B$3:$B$1000="ASMAR DIRECCIÓN")*(UPPER(MAESTRO!$L$3:$L$1000)="CONFIRMADO")),ROWS($A$3:A164))),"")</f>
        <v/>
      </c>
      <c r="O164" s="11" t="str">
        <f ca="1">IFERROR(INDEX(MAESTRO!O:O,_xludf.AGGREGATE(15,6,ROW(MAESTRO!$B$3:$B$1000)/((MAESTRO!$B$3:$B$1000="ASMAR DIRECCIÓN")*(UPPER(MAESTRO!$L$3:$L$1000)="CONFIRMADO")),ROWS($A$3:A164))),"")</f>
        <v/>
      </c>
      <c r="P164" s="11" t="str">
        <f ca="1">IFERROR(INDEX(MAESTRO!P:P,_xludf.AGGREGATE(15,6,ROW(MAESTRO!$B$3:$B$1000)/((MAESTRO!$B$3:$B$1000="ASMAR DIRECCIÓN")*(UPPER(MAESTRO!$L$3:$L$1000)="CONFIRMADO")),ROWS($A$3:A164))),"")</f>
        <v/>
      </c>
      <c r="Q164" s="11" t="str">
        <f ca="1">IFERROR(INDEX(MAESTRO!Q:Q,_xludf.AGGREGATE(15,6,ROW(MAESTRO!$B$3:$B$1000)/((MAESTRO!$B$3:$B$1000="ASMAR DIRECCIÓN")*(UPPER(MAESTRO!$L$3:$L$1000)="CONFIRMADO")),ROWS($A$3:A164))),"")</f>
        <v/>
      </c>
      <c r="R164" s="11" t="str">
        <f ca="1">IFERROR(INDEX(MAESTRO!R:R,_xludf.AGGREGATE(15,6,ROW(MAESTRO!$B$3:$B$1000)/((MAESTRO!$B$3:$B$1000="ASMAR DIRECCIÓN")*(UPPER(MAESTRO!$L$3:$L$1000)="CONFIRMADO")),ROWS($A$3:A164))),"")</f>
        <v/>
      </c>
      <c r="S164" s="11" t="str">
        <f ca="1">IFERROR(INDEX(MAESTRO!S:S,_xludf.AGGREGATE(15,6,ROW(MAESTRO!$B$3:$B$1000)/((MAESTRO!$B$3:$B$1000="ASMAR DIRECCIÓN")*(UPPER(MAESTRO!$L$3:$L$1000)="CONFIRMADO")),ROWS($A$3:A164))),"")</f>
        <v/>
      </c>
      <c r="T164" s="11" t="str">
        <f ca="1">IFERROR(INDEX(MAESTRO!T:T,_xludf.AGGREGATE(15,6,ROW(MAESTRO!$B$3:$B$1000)/((MAESTRO!$B$3:$B$1000="ASMAR DIRECCIÓN")*(UPPER(MAESTRO!$L$3:$L$1000)="CONFIRMADO")),ROWS($A$3:A164))),"")</f>
        <v/>
      </c>
      <c r="U164" s="11" t="str">
        <f ca="1">IFERROR(INDEX(MAESTRO!U:U,_xludf.AGGREGATE(15,6,ROW(MAESTRO!$B$3:$B$1000)/((MAESTRO!$B$3:$B$1000="ASMAR DIRECCIÓN")*(UPPER(MAESTRO!$L$3:$L$1000)="CONFIRMADO")),ROWS($A$3:A164))),"")</f>
        <v/>
      </c>
      <c r="V164" s="11" t="str">
        <f ca="1">IFERROR(INDEX(MAESTRO!V:V,_xludf.AGGREGATE(15,6,ROW(MAESTRO!$B$3:$B$1000)/((MAESTRO!$B$3:$B$1000="ASMAR DIRECCIÓN")*(UPPER(MAESTRO!$L$3:$L$1000)="CONFIRMADO")),ROWS($A$3:A164))),"")</f>
        <v/>
      </c>
      <c r="W164" s="11" t="str">
        <f ca="1">IFERROR(INDEX(MAESTRO!W:W,_xludf.AGGREGATE(15,6,ROW(MAESTRO!$B$3:$B$1000)/((MAESTRO!$B$3:$B$1000="ASMAR DIRECCIÓN")*(UPPER(MAESTRO!$L$3:$L$1000)="CONFIRMADO")),ROWS($A$3:A164))),"")</f>
        <v/>
      </c>
      <c r="X164" s="11" t="str">
        <f ca="1">IFERROR(INDEX(MAESTRO!X:X,_xludf.AGGREGATE(15,6,ROW(MAESTRO!$B$3:$B$1000)/((MAESTRO!$B$3:$B$1000="ASMAR DIRECCIÓN")*(UPPER(MAESTRO!$L$3:$L$1000)="CONFIRMADO")),ROWS($A$3:A164))),"")</f>
        <v/>
      </c>
    </row>
    <row r="165" spans="1:24" ht="22.05" customHeight="1">
      <c r="A165" s="10" t="str">
        <f ca="1">IFERROR(INDEX(MAESTRO!A:A,_xludf.AGGREGATE(15,6,ROW(MAESTRO!$B$3:$B$1000)/((MAESTRO!$B$3:$B$1000="ASMAR DIRECCIÓN")*(UPPER(MAESTRO!$L$3:$L$1000)="CONFIRMADO")),ROWS($A$3:A165))),"")</f>
        <v/>
      </c>
      <c r="B165" s="10" t="str">
        <f ca="1">IFERROR(INDEX(MAESTRO!B:B,_xludf.AGGREGATE(15,6,ROW(MAESTRO!$B$3:$B$1000)/((MAESTRO!$B$3:$B$1000="ASMAR DIRECCIÓN")*(UPPER(MAESTRO!$L$3:$L$1000)="CONFIRMADO")),ROWS($A$3:A165))),"")</f>
        <v/>
      </c>
      <c r="C165" s="10" t="str">
        <f ca="1">IFERROR(INDEX(MAESTRO!C:C,_xludf.AGGREGATE(15,6,ROW(MAESTRO!$B$3:$B$1000)/((MAESTRO!$B$3:$B$1000="ASMAR DIRECCIÓN")*(UPPER(MAESTRO!$L$3:$L$1000)="CONFIRMADO")),ROWS($A$3:A165))),"")</f>
        <v/>
      </c>
      <c r="D165" s="10" t="str">
        <f ca="1">IFERROR(INDEX(MAESTRO!D:D,_xludf.AGGREGATE(15,6,ROW(MAESTRO!$B$3:$B$1000)/((MAESTRO!$B$3:$B$1000="ASMAR DIRECCIÓN")*(UPPER(MAESTRO!$L$3:$L$1000)="CONFIRMADO")),ROWS($A$3:A165))),"")</f>
        <v/>
      </c>
      <c r="E165" s="10" t="str">
        <f ca="1">IFERROR(INDEX(MAESTRO!E:E,_xludf.AGGREGATE(15,6,ROW(MAESTRO!$B$3:$B$1000)/((MAESTRO!$B$3:$B$1000="ASMAR DIRECCIÓN")*(UPPER(MAESTRO!$L$3:$L$1000)="CONFIRMADO")),ROWS($A$3:A165))),"")</f>
        <v/>
      </c>
      <c r="F165" s="10" t="str">
        <f ca="1">IFERROR(INDEX(MAESTRO!F:F,_xludf.AGGREGATE(15,6,ROW(MAESTRO!$B$3:$B$1000)/((MAESTRO!$B$3:$B$1000="ASMAR DIRECCIÓN")*(UPPER(MAESTRO!$L$3:$L$1000)="CONFIRMADO")),ROWS($A$3:A165))),"")</f>
        <v/>
      </c>
      <c r="G165" s="10" t="str">
        <f ca="1">IFERROR(INDEX(MAESTRO!G:G,_xludf.AGGREGATE(15,6,ROW(MAESTRO!$B$3:$B$1000)/((MAESTRO!$B$3:$B$1000="ASMAR DIRECCIÓN")*(UPPER(MAESTRO!$L$3:$L$1000)="CONFIRMADO")),ROWS($A$3:A165))),"")</f>
        <v/>
      </c>
      <c r="H165" s="10" t="str">
        <f ca="1">IFERROR(INDEX(MAESTRO!H:H,_xludf.AGGREGATE(15,6,ROW(MAESTRO!$B$3:$B$1000)/((MAESTRO!$B$3:$B$1000="ASMAR DIRECCIÓN")*(UPPER(MAESTRO!$L$3:$L$1000)="CONFIRMADO")),ROWS($A$3:A165))),"")</f>
        <v/>
      </c>
      <c r="I165" s="10" t="str">
        <f ca="1">IFERROR(INDEX(MAESTRO!I:I,_xludf.AGGREGATE(15,6,ROW(MAESTRO!$B$3:$B$1000)/((MAESTRO!$B$3:$B$1000="ASMAR DIRECCIÓN")*(UPPER(MAESTRO!$L$3:$L$1000)="CONFIRMADO")),ROWS($A$3:A165))),"")</f>
        <v/>
      </c>
      <c r="J165" s="10" t="str">
        <f ca="1">IFERROR(INDEX(MAESTRO!J:J,_xludf.AGGREGATE(15,6,ROW(MAESTRO!$B$3:$B$1000)/((MAESTRO!$B$3:$B$1000="ASMAR DIRECCIÓN")*(UPPER(MAESTRO!$L$3:$L$1000)="CONFIRMADO")),ROWS($A$3:A165))),"")</f>
        <v/>
      </c>
      <c r="K165" s="10" t="str">
        <f ca="1">IFERROR(INDEX(MAESTRO!K:K,_xludf.AGGREGATE(15,6,ROW(MAESTRO!$B$3:$B$1000)/((MAESTRO!$B$3:$B$1000="ASMAR DIRECCIÓN")*(UPPER(MAESTRO!$L$3:$L$1000)="CONFIRMADO")),ROWS($A$3:A165))),"")</f>
        <v/>
      </c>
      <c r="L165" s="10" t="str">
        <f ca="1">IFERROR(INDEX(MAESTRO!L:L,_xludf.AGGREGATE(15,6,ROW(MAESTRO!$B$3:$B$1000)/((MAESTRO!$B$3:$B$1000="ASMAR DIRECCIÓN")*(UPPER(MAESTRO!$L$3:$L$1000)="CONFIRMADO")),ROWS($A$3:A165))),"")</f>
        <v/>
      </c>
      <c r="M165" s="10" t="str">
        <f ca="1">IFERROR(INDEX(MAESTRO!M:M,_xludf.AGGREGATE(15,6,ROW(MAESTRO!$B$3:$B$1000)/((MAESTRO!$B$3:$B$1000="ASMAR DIRECCIÓN")*(UPPER(MAESTRO!$L$3:$L$1000)="CONFIRMADO")),ROWS($A$3:A165))),"")</f>
        <v/>
      </c>
      <c r="N165" s="10" t="str">
        <f ca="1">IFERROR(INDEX(MAESTRO!N:N,_xludf.AGGREGATE(15,6,ROW(MAESTRO!$B$3:$B$1000)/((MAESTRO!$B$3:$B$1000="ASMAR DIRECCIÓN")*(UPPER(MAESTRO!$L$3:$L$1000)="CONFIRMADO")),ROWS($A$3:A165))),"")</f>
        <v/>
      </c>
      <c r="O165" s="10" t="str">
        <f ca="1">IFERROR(INDEX(MAESTRO!O:O,_xludf.AGGREGATE(15,6,ROW(MAESTRO!$B$3:$B$1000)/((MAESTRO!$B$3:$B$1000="ASMAR DIRECCIÓN")*(UPPER(MAESTRO!$L$3:$L$1000)="CONFIRMADO")),ROWS($A$3:A165))),"")</f>
        <v/>
      </c>
      <c r="P165" s="10" t="str">
        <f ca="1">IFERROR(INDEX(MAESTRO!P:P,_xludf.AGGREGATE(15,6,ROW(MAESTRO!$B$3:$B$1000)/((MAESTRO!$B$3:$B$1000="ASMAR DIRECCIÓN")*(UPPER(MAESTRO!$L$3:$L$1000)="CONFIRMADO")),ROWS($A$3:A165))),"")</f>
        <v/>
      </c>
      <c r="Q165" s="10" t="str">
        <f ca="1">IFERROR(INDEX(MAESTRO!Q:Q,_xludf.AGGREGATE(15,6,ROW(MAESTRO!$B$3:$B$1000)/((MAESTRO!$B$3:$B$1000="ASMAR DIRECCIÓN")*(UPPER(MAESTRO!$L$3:$L$1000)="CONFIRMADO")),ROWS($A$3:A165))),"")</f>
        <v/>
      </c>
      <c r="R165" s="10" t="str">
        <f ca="1">IFERROR(INDEX(MAESTRO!R:R,_xludf.AGGREGATE(15,6,ROW(MAESTRO!$B$3:$B$1000)/((MAESTRO!$B$3:$B$1000="ASMAR DIRECCIÓN")*(UPPER(MAESTRO!$L$3:$L$1000)="CONFIRMADO")),ROWS($A$3:A165))),"")</f>
        <v/>
      </c>
      <c r="S165" s="10" t="str">
        <f ca="1">IFERROR(INDEX(MAESTRO!S:S,_xludf.AGGREGATE(15,6,ROW(MAESTRO!$B$3:$B$1000)/((MAESTRO!$B$3:$B$1000="ASMAR DIRECCIÓN")*(UPPER(MAESTRO!$L$3:$L$1000)="CONFIRMADO")),ROWS($A$3:A165))),"")</f>
        <v/>
      </c>
      <c r="T165" s="10" t="str">
        <f ca="1">IFERROR(INDEX(MAESTRO!T:T,_xludf.AGGREGATE(15,6,ROW(MAESTRO!$B$3:$B$1000)/((MAESTRO!$B$3:$B$1000="ASMAR DIRECCIÓN")*(UPPER(MAESTRO!$L$3:$L$1000)="CONFIRMADO")),ROWS($A$3:A165))),"")</f>
        <v/>
      </c>
      <c r="U165" s="10" t="str">
        <f ca="1">IFERROR(INDEX(MAESTRO!U:U,_xludf.AGGREGATE(15,6,ROW(MAESTRO!$B$3:$B$1000)/((MAESTRO!$B$3:$B$1000="ASMAR DIRECCIÓN")*(UPPER(MAESTRO!$L$3:$L$1000)="CONFIRMADO")),ROWS($A$3:A165))),"")</f>
        <v/>
      </c>
      <c r="V165" s="10" t="str">
        <f ca="1">IFERROR(INDEX(MAESTRO!V:V,_xludf.AGGREGATE(15,6,ROW(MAESTRO!$B$3:$B$1000)/((MAESTRO!$B$3:$B$1000="ASMAR DIRECCIÓN")*(UPPER(MAESTRO!$L$3:$L$1000)="CONFIRMADO")),ROWS($A$3:A165))),"")</f>
        <v/>
      </c>
      <c r="W165" s="10" t="str">
        <f ca="1">IFERROR(INDEX(MAESTRO!W:W,_xludf.AGGREGATE(15,6,ROW(MAESTRO!$B$3:$B$1000)/((MAESTRO!$B$3:$B$1000="ASMAR DIRECCIÓN")*(UPPER(MAESTRO!$L$3:$L$1000)="CONFIRMADO")),ROWS($A$3:A165))),"")</f>
        <v/>
      </c>
      <c r="X165" s="10" t="str">
        <f ca="1">IFERROR(INDEX(MAESTRO!X:X,_xludf.AGGREGATE(15,6,ROW(MAESTRO!$B$3:$B$1000)/((MAESTRO!$B$3:$B$1000="ASMAR DIRECCIÓN")*(UPPER(MAESTRO!$L$3:$L$1000)="CONFIRMADO")),ROWS($A$3:A165))),"")</f>
        <v/>
      </c>
    </row>
    <row r="166" spans="1:24" ht="22.05" customHeight="1">
      <c r="A166" s="11" t="str">
        <f ca="1">IFERROR(INDEX(MAESTRO!A:A,_xludf.AGGREGATE(15,6,ROW(MAESTRO!$B$3:$B$1000)/((MAESTRO!$B$3:$B$1000="ASMAR DIRECCIÓN")*(UPPER(MAESTRO!$L$3:$L$1000)="CONFIRMADO")),ROWS($A$3:A166))),"")</f>
        <v/>
      </c>
      <c r="B166" s="11" t="str">
        <f ca="1">IFERROR(INDEX(MAESTRO!B:B,_xludf.AGGREGATE(15,6,ROW(MAESTRO!$B$3:$B$1000)/((MAESTRO!$B$3:$B$1000="ASMAR DIRECCIÓN")*(UPPER(MAESTRO!$L$3:$L$1000)="CONFIRMADO")),ROWS($A$3:A166))),"")</f>
        <v/>
      </c>
      <c r="C166" s="11" t="str">
        <f ca="1">IFERROR(INDEX(MAESTRO!C:C,_xludf.AGGREGATE(15,6,ROW(MAESTRO!$B$3:$B$1000)/((MAESTRO!$B$3:$B$1000="ASMAR DIRECCIÓN")*(UPPER(MAESTRO!$L$3:$L$1000)="CONFIRMADO")),ROWS($A$3:A166))),"")</f>
        <v/>
      </c>
      <c r="D166" s="11" t="str">
        <f ca="1">IFERROR(INDEX(MAESTRO!D:D,_xludf.AGGREGATE(15,6,ROW(MAESTRO!$B$3:$B$1000)/((MAESTRO!$B$3:$B$1000="ASMAR DIRECCIÓN")*(UPPER(MAESTRO!$L$3:$L$1000)="CONFIRMADO")),ROWS($A$3:A166))),"")</f>
        <v/>
      </c>
      <c r="E166" s="11" t="str">
        <f ca="1">IFERROR(INDEX(MAESTRO!E:E,_xludf.AGGREGATE(15,6,ROW(MAESTRO!$B$3:$B$1000)/((MAESTRO!$B$3:$B$1000="ASMAR DIRECCIÓN")*(UPPER(MAESTRO!$L$3:$L$1000)="CONFIRMADO")),ROWS($A$3:A166))),"")</f>
        <v/>
      </c>
      <c r="F166" s="11" t="str">
        <f ca="1">IFERROR(INDEX(MAESTRO!F:F,_xludf.AGGREGATE(15,6,ROW(MAESTRO!$B$3:$B$1000)/((MAESTRO!$B$3:$B$1000="ASMAR DIRECCIÓN")*(UPPER(MAESTRO!$L$3:$L$1000)="CONFIRMADO")),ROWS($A$3:A166))),"")</f>
        <v/>
      </c>
      <c r="G166" s="11" t="str">
        <f ca="1">IFERROR(INDEX(MAESTRO!G:G,_xludf.AGGREGATE(15,6,ROW(MAESTRO!$B$3:$B$1000)/((MAESTRO!$B$3:$B$1000="ASMAR DIRECCIÓN")*(UPPER(MAESTRO!$L$3:$L$1000)="CONFIRMADO")),ROWS($A$3:A166))),"")</f>
        <v/>
      </c>
      <c r="H166" s="11" t="str">
        <f ca="1">IFERROR(INDEX(MAESTRO!H:H,_xludf.AGGREGATE(15,6,ROW(MAESTRO!$B$3:$B$1000)/((MAESTRO!$B$3:$B$1000="ASMAR DIRECCIÓN")*(UPPER(MAESTRO!$L$3:$L$1000)="CONFIRMADO")),ROWS($A$3:A166))),"")</f>
        <v/>
      </c>
      <c r="I166" s="11" t="str">
        <f ca="1">IFERROR(INDEX(MAESTRO!I:I,_xludf.AGGREGATE(15,6,ROW(MAESTRO!$B$3:$B$1000)/((MAESTRO!$B$3:$B$1000="ASMAR DIRECCIÓN")*(UPPER(MAESTRO!$L$3:$L$1000)="CONFIRMADO")),ROWS($A$3:A166))),"")</f>
        <v/>
      </c>
      <c r="J166" s="11" t="str">
        <f ca="1">IFERROR(INDEX(MAESTRO!J:J,_xludf.AGGREGATE(15,6,ROW(MAESTRO!$B$3:$B$1000)/((MAESTRO!$B$3:$B$1000="ASMAR DIRECCIÓN")*(UPPER(MAESTRO!$L$3:$L$1000)="CONFIRMADO")),ROWS($A$3:A166))),"")</f>
        <v/>
      </c>
      <c r="K166" s="11" t="str">
        <f ca="1">IFERROR(INDEX(MAESTRO!K:K,_xludf.AGGREGATE(15,6,ROW(MAESTRO!$B$3:$B$1000)/((MAESTRO!$B$3:$B$1000="ASMAR DIRECCIÓN")*(UPPER(MAESTRO!$L$3:$L$1000)="CONFIRMADO")),ROWS($A$3:A166))),"")</f>
        <v/>
      </c>
      <c r="L166" s="11" t="str">
        <f ca="1">IFERROR(INDEX(MAESTRO!L:L,_xludf.AGGREGATE(15,6,ROW(MAESTRO!$B$3:$B$1000)/((MAESTRO!$B$3:$B$1000="ASMAR DIRECCIÓN")*(UPPER(MAESTRO!$L$3:$L$1000)="CONFIRMADO")),ROWS($A$3:A166))),"")</f>
        <v/>
      </c>
      <c r="M166" s="11" t="str">
        <f ca="1">IFERROR(INDEX(MAESTRO!M:M,_xludf.AGGREGATE(15,6,ROW(MAESTRO!$B$3:$B$1000)/((MAESTRO!$B$3:$B$1000="ASMAR DIRECCIÓN")*(UPPER(MAESTRO!$L$3:$L$1000)="CONFIRMADO")),ROWS($A$3:A166))),"")</f>
        <v/>
      </c>
      <c r="N166" s="11" t="str">
        <f ca="1">IFERROR(INDEX(MAESTRO!N:N,_xludf.AGGREGATE(15,6,ROW(MAESTRO!$B$3:$B$1000)/((MAESTRO!$B$3:$B$1000="ASMAR DIRECCIÓN")*(UPPER(MAESTRO!$L$3:$L$1000)="CONFIRMADO")),ROWS($A$3:A166))),"")</f>
        <v/>
      </c>
      <c r="O166" s="11" t="str">
        <f ca="1">IFERROR(INDEX(MAESTRO!O:O,_xludf.AGGREGATE(15,6,ROW(MAESTRO!$B$3:$B$1000)/((MAESTRO!$B$3:$B$1000="ASMAR DIRECCIÓN")*(UPPER(MAESTRO!$L$3:$L$1000)="CONFIRMADO")),ROWS($A$3:A166))),"")</f>
        <v/>
      </c>
      <c r="P166" s="11" t="str">
        <f ca="1">IFERROR(INDEX(MAESTRO!P:P,_xludf.AGGREGATE(15,6,ROW(MAESTRO!$B$3:$B$1000)/((MAESTRO!$B$3:$B$1000="ASMAR DIRECCIÓN")*(UPPER(MAESTRO!$L$3:$L$1000)="CONFIRMADO")),ROWS($A$3:A166))),"")</f>
        <v/>
      </c>
      <c r="Q166" s="11" t="str">
        <f ca="1">IFERROR(INDEX(MAESTRO!Q:Q,_xludf.AGGREGATE(15,6,ROW(MAESTRO!$B$3:$B$1000)/((MAESTRO!$B$3:$B$1000="ASMAR DIRECCIÓN")*(UPPER(MAESTRO!$L$3:$L$1000)="CONFIRMADO")),ROWS($A$3:A166))),"")</f>
        <v/>
      </c>
      <c r="R166" s="11" t="str">
        <f ca="1">IFERROR(INDEX(MAESTRO!R:R,_xludf.AGGREGATE(15,6,ROW(MAESTRO!$B$3:$B$1000)/((MAESTRO!$B$3:$B$1000="ASMAR DIRECCIÓN")*(UPPER(MAESTRO!$L$3:$L$1000)="CONFIRMADO")),ROWS($A$3:A166))),"")</f>
        <v/>
      </c>
      <c r="S166" s="11" t="str">
        <f ca="1">IFERROR(INDEX(MAESTRO!S:S,_xludf.AGGREGATE(15,6,ROW(MAESTRO!$B$3:$B$1000)/((MAESTRO!$B$3:$B$1000="ASMAR DIRECCIÓN")*(UPPER(MAESTRO!$L$3:$L$1000)="CONFIRMADO")),ROWS($A$3:A166))),"")</f>
        <v/>
      </c>
      <c r="T166" s="11" t="str">
        <f ca="1">IFERROR(INDEX(MAESTRO!T:T,_xludf.AGGREGATE(15,6,ROW(MAESTRO!$B$3:$B$1000)/((MAESTRO!$B$3:$B$1000="ASMAR DIRECCIÓN")*(UPPER(MAESTRO!$L$3:$L$1000)="CONFIRMADO")),ROWS($A$3:A166))),"")</f>
        <v/>
      </c>
      <c r="U166" s="11" t="str">
        <f ca="1">IFERROR(INDEX(MAESTRO!U:U,_xludf.AGGREGATE(15,6,ROW(MAESTRO!$B$3:$B$1000)/((MAESTRO!$B$3:$B$1000="ASMAR DIRECCIÓN")*(UPPER(MAESTRO!$L$3:$L$1000)="CONFIRMADO")),ROWS($A$3:A166))),"")</f>
        <v/>
      </c>
      <c r="V166" s="11" t="str">
        <f ca="1">IFERROR(INDEX(MAESTRO!V:V,_xludf.AGGREGATE(15,6,ROW(MAESTRO!$B$3:$B$1000)/((MAESTRO!$B$3:$B$1000="ASMAR DIRECCIÓN")*(UPPER(MAESTRO!$L$3:$L$1000)="CONFIRMADO")),ROWS($A$3:A166))),"")</f>
        <v/>
      </c>
      <c r="W166" s="11" t="str">
        <f ca="1">IFERROR(INDEX(MAESTRO!W:W,_xludf.AGGREGATE(15,6,ROW(MAESTRO!$B$3:$B$1000)/((MAESTRO!$B$3:$B$1000="ASMAR DIRECCIÓN")*(UPPER(MAESTRO!$L$3:$L$1000)="CONFIRMADO")),ROWS($A$3:A166))),"")</f>
        <v/>
      </c>
      <c r="X166" s="11" t="str">
        <f ca="1">IFERROR(INDEX(MAESTRO!X:X,_xludf.AGGREGATE(15,6,ROW(MAESTRO!$B$3:$B$1000)/((MAESTRO!$B$3:$B$1000="ASMAR DIRECCIÓN")*(UPPER(MAESTRO!$L$3:$L$1000)="CONFIRMADO")),ROWS($A$3:A166))),"")</f>
        <v/>
      </c>
    </row>
    <row r="167" spans="1:24" ht="22.05" customHeight="1">
      <c r="A167" s="10" t="str">
        <f ca="1">IFERROR(INDEX(MAESTRO!A:A,_xludf.AGGREGATE(15,6,ROW(MAESTRO!$B$3:$B$1000)/((MAESTRO!$B$3:$B$1000="ASMAR DIRECCIÓN")*(UPPER(MAESTRO!$L$3:$L$1000)="CONFIRMADO")),ROWS($A$3:A167))),"")</f>
        <v/>
      </c>
      <c r="B167" s="10" t="str">
        <f ca="1">IFERROR(INDEX(MAESTRO!B:B,_xludf.AGGREGATE(15,6,ROW(MAESTRO!$B$3:$B$1000)/((MAESTRO!$B$3:$B$1000="ASMAR DIRECCIÓN")*(UPPER(MAESTRO!$L$3:$L$1000)="CONFIRMADO")),ROWS($A$3:A167))),"")</f>
        <v/>
      </c>
      <c r="C167" s="10" t="str">
        <f ca="1">IFERROR(INDEX(MAESTRO!C:C,_xludf.AGGREGATE(15,6,ROW(MAESTRO!$B$3:$B$1000)/((MAESTRO!$B$3:$B$1000="ASMAR DIRECCIÓN")*(UPPER(MAESTRO!$L$3:$L$1000)="CONFIRMADO")),ROWS($A$3:A167))),"")</f>
        <v/>
      </c>
      <c r="D167" s="10" t="str">
        <f ca="1">IFERROR(INDEX(MAESTRO!D:D,_xludf.AGGREGATE(15,6,ROW(MAESTRO!$B$3:$B$1000)/((MAESTRO!$B$3:$B$1000="ASMAR DIRECCIÓN")*(UPPER(MAESTRO!$L$3:$L$1000)="CONFIRMADO")),ROWS($A$3:A167))),"")</f>
        <v/>
      </c>
      <c r="E167" s="10" t="str">
        <f ca="1">IFERROR(INDEX(MAESTRO!E:E,_xludf.AGGREGATE(15,6,ROW(MAESTRO!$B$3:$B$1000)/((MAESTRO!$B$3:$B$1000="ASMAR DIRECCIÓN")*(UPPER(MAESTRO!$L$3:$L$1000)="CONFIRMADO")),ROWS($A$3:A167))),"")</f>
        <v/>
      </c>
      <c r="F167" s="10" t="str">
        <f ca="1">IFERROR(INDEX(MAESTRO!F:F,_xludf.AGGREGATE(15,6,ROW(MAESTRO!$B$3:$B$1000)/((MAESTRO!$B$3:$B$1000="ASMAR DIRECCIÓN")*(UPPER(MAESTRO!$L$3:$L$1000)="CONFIRMADO")),ROWS($A$3:A167))),"")</f>
        <v/>
      </c>
      <c r="G167" s="10" t="str">
        <f ca="1">IFERROR(INDEX(MAESTRO!G:G,_xludf.AGGREGATE(15,6,ROW(MAESTRO!$B$3:$B$1000)/((MAESTRO!$B$3:$B$1000="ASMAR DIRECCIÓN")*(UPPER(MAESTRO!$L$3:$L$1000)="CONFIRMADO")),ROWS($A$3:A167))),"")</f>
        <v/>
      </c>
      <c r="H167" s="10" t="str">
        <f ca="1">IFERROR(INDEX(MAESTRO!H:H,_xludf.AGGREGATE(15,6,ROW(MAESTRO!$B$3:$B$1000)/((MAESTRO!$B$3:$B$1000="ASMAR DIRECCIÓN")*(UPPER(MAESTRO!$L$3:$L$1000)="CONFIRMADO")),ROWS($A$3:A167))),"")</f>
        <v/>
      </c>
      <c r="I167" s="10" t="str">
        <f ca="1">IFERROR(INDEX(MAESTRO!I:I,_xludf.AGGREGATE(15,6,ROW(MAESTRO!$B$3:$B$1000)/((MAESTRO!$B$3:$B$1000="ASMAR DIRECCIÓN")*(UPPER(MAESTRO!$L$3:$L$1000)="CONFIRMADO")),ROWS($A$3:A167))),"")</f>
        <v/>
      </c>
      <c r="J167" s="10" t="str">
        <f ca="1">IFERROR(INDEX(MAESTRO!J:J,_xludf.AGGREGATE(15,6,ROW(MAESTRO!$B$3:$B$1000)/((MAESTRO!$B$3:$B$1000="ASMAR DIRECCIÓN")*(UPPER(MAESTRO!$L$3:$L$1000)="CONFIRMADO")),ROWS($A$3:A167))),"")</f>
        <v/>
      </c>
      <c r="K167" s="10" t="str">
        <f ca="1">IFERROR(INDEX(MAESTRO!K:K,_xludf.AGGREGATE(15,6,ROW(MAESTRO!$B$3:$B$1000)/((MAESTRO!$B$3:$B$1000="ASMAR DIRECCIÓN")*(UPPER(MAESTRO!$L$3:$L$1000)="CONFIRMADO")),ROWS($A$3:A167))),"")</f>
        <v/>
      </c>
      <c r="L167" s="10" t="str">
        <f ca="1">IFERROR(INDEX(MAESTRO!L:L,_xludf.AGGREGATE(15,6,ROW(MAESTRO!$B$3:$B$1000)/((MAESTRO!$B$3:$B$1000="ASMAR DIRECCIÓN")*(UPPER(MAESTRO!$L$3:$L$1000)="CONFIRMADO")),ROWS($A$3:A167))),"")</f>
        <v/>
      </c>
      <c r="M167" s="10" t="str">
        <f ca="1">IFERROR(INDEX(MAESTRO!M:M,_xludf.AGGREGATE(15,6,ROW(MAESTRO!$B$3:$B$1000)/((MAESTRO!$B$3:$B$1000="ASMAR DIRECCIÓN")*(UPPER(MAESTRO!$L$3:$L$1000)="CONFIRMADO")),ROWS($A$3:A167))),"")</f>
        <v/>
      </c>
      <c r="N167" s="10" t="str">
        <f ca="1">IFERROR(INDEX(MAESTRO!N:N,_xludf.AGGREGATE(15,6,ROW(MAESTRO!$B$3:$B$1000)/((MAESTRO!$B$3:$B$1000="ASMAR DIRECCIÓN")*(UPPER(MAESTRO!$L$3:$L$1000)="CONFIRMADO")),ROWS($A$3:A167))),"")</f>
        <v/>
      </c>
      <c r="O167" s="10" t="str">
        <f ca="1">IFERROR(INDEX(MAESTRO!O:O,_xludf.AGGREGATE(15,6,ROW(MAESTRO!$B$3:$B$1000)/((MAESTRO!$B$3:$B$1000="ASMAR DIRECCIÓN")*(UPPER(MAESTRO!$L$3:$L$1000)="CONFIRMADO")),ROWS($A$3:A167))),"")</f>
        <v/>
      </c>
      <c r="P167" s="10" t="str">
        <f ca="1">IFERROR(INDEX(MAESTRO!P:P,_xludf.AGGREGATE(15,6,ROW(MAESTRO!$B$3:$B$1000)/((MAESTRO!$B$3:$B$1000="ASMAR DIRECCIÓN")*(UPPER(MAESTRO!$L$3:$L$1000)="CONFIRMADO")),ROWS($A$3:A167))),"")</f>
        <v/>
      </c>
      <c r="Q167" s="10" t="str">
        <f ca="1">IFERROR(INDEX(MAESTRO!Q:Q,_xludf.AGGREGATE(15,6,ROW(MAESTRO!$B$3:$B$1000)/((MAESTRO!$B$3:$B$1000="ASMAR DIRECCIÓN")*(UPPER(MAESTRO!$L$3:$L$1000)="CONFIRMADO")),ROWS($A$3:A167))),"")</f>
        <v/>
      </c>
      <c r="R167" s="10" t="str">
        <f ca="1">IFERROR(INDEX(MAESTRO!R:R,_xludf.AGGREGATE(15,6,ROW(MAESTRO!$B$3:$B$1000)/((MAESTRO!$B$3:$B$1000="ASMAR DIRECCIÓN")*(UPPER(MAESTRO!$L$3:$L$1000)="CONFIRMADO")),ROWS($A$3:A167))),"")</f>
        <v/>
      </c>
      <c r="S167" s="10" t="str">
        <f ca="1">IFERROR(INDEX(MAESTRO!S:S,_xludf.AGGREGATE(15,6,ROW(MAESTRO!$B$3:$B$1000)/((MAESTRO!$B$3:$B$1000="ASMAR DIRECCIÓN")*(UPPER(MAESTRO!$L$3:$L$1000)="CONFIRMADO")),ROWS($A$3:A167))),"")</f>
        <v/>
      </c>
      <c r="T167" s="10" t="str">
        <f ca="1">IFERROR(INDEX(MAESTRO!T:T,_xludf.AGGREGATE(15,6,ROW(MAESTRO!$B$3:$B$1000)/((MAESTRO!$B$3:$B$1000="ASMAR DIRECCIÓN")*(UPPER(MAESTRO!$L$3:$L$1000)="CONFIRMADO")),ROWS($A$3:A167))),"")</f>
        <v/>
      </c>
      <c r="U167" s="10" t="str">
        <f ca="1">IFERROR(INDEX(MAESTRO!U:U,_xludf.AGGREGATE(15,6,ROW(MAESTRO!$B$3:$B$1000)/((MAESTRO!$B$3:$B$1000="ASMAR DIRECCIÓN")*(UPPER(MAESTRO!$L$3:$L$1000)="CONFIRMADO")),ROWS($A$3:A167))),"")</f>
        <v/>
      </c>
      <c r="V167" s="10" t="str">
        <f ca="1">IFERROR(INDEX(MAESTRO!V:V,_xludf.AGGREGATE(15,6,ROW(MAESTRO!$B$3:$B$1000)/((MAESTRO!$B$3:$B$1000="ASMAR DIRECCIÓN")*(UPPER(MAESTRO!$L$3:$L$1000)="CONFIRMADO")),ROWS($A$3:A167))),"")</f>
        <v/>
      </c>
      <c r="W167" s="10" t="str">
        <f ca="1">IFERROR(INDEX(MAESTRO!W:W,_xludf.AGGREGATE(15,6,ROW(MAESTRO!$B$3:$B$1000)/((MAESTRO!$B$3:$B$1000="ASMAR DIRECCIÓN")*(UPPER(MAESTRO!$L$3:$L$1000)="CONFIRMADO")),ROWS($A$3:A167))),"")</f>
        <v/>
      </c>
      <c r="X167" s="10" t="str">
        <f ca="1">IFERROR(INDEX(MAESTRO!X:X,_xludf.AGGREGATE(15,6,ROW(MAESTRO!$B$3:$B$1000)/((MAESTRO!$B$3:$B$1000="ASMAR DIRECCIÓN")*(UPPER(MAESTRO!$L$3:$L$1000)="CONFIRMADO")),ROWS($A$3:A167))),"")</f>
        <v/>
      </c>
    </row>
    <row r="168" spans="1:24" ht="22.05" customHeight="1">
      <c r="A168" s="11" t="str">
        <f ca="1">IFERROR(INDEX(MAESTRO!A:A,_xludf.AGGREGATE(15,6,ROW(MAESTRO!$B$3:$B$1000)/((MAESTRO!$B$3:$B$1000="ASMAR DIRECCIÓN")*(UPPER(MAESTRO!$L$3:$L$1000)="CONFIRMADO")),ROWS($A$3:A168))),"")</f>
        <v/>
      </c>
      <c r="B168" s="11" t="str">
        <f ca="1">IFERROR(INDEX(MAESTRO!B:B,_xludf.AGGREGATE(15,6,ROW(MAESTRO!$B$3:$B$1000)/((MAESTRO!$B$3:$B$1000="ASMAR DIRECCIÓN")*(UPPER(MAESTRO!$L$3:$L$1000)="CONFIRMADO")),ROWS($A$3:A168))),"")</f>
        <v/>
      </c>
      <c r="C168" s="11" t="str">
        <f ca="1">IFERROR(INDEX(MAESTRO!C:C,_xludf.AGGREGATE(15,6,ROW(MAESTRO!$B$3:$B$1000)/((MAESTRO!$B$3:$B$1000="ASMAR DIRECCIÓN")*(UPPER(MAESTRO!$L$3:$L$1000)="CONFIRMADO")),ROWS($A$3:A168))),"")</f>
        <v/>
      </c>
      <c r="D168" s="11" t="str">
        <f ca="1">IFERROR(INDEX(MAESTRO!D:D,_xludf.AGGREGATE(15,6,ROW(MAESTRO!$B$3:$B$1000)/((MAESTRO!$B$3:$B$1000="ASMAR DIRECCIÓN")*(UPPER(MAESTRO!$L$3:$L$1000)="CONFIRMADO")),ROWS($A$3:A168))),"")</f>
        <v/>
      </c>
      <c r="E168" s="11" t="str">
        <f ca="1">IFERROR(INDEX(MAESTRO!E:E,_xludf.AGGREGATE(15,6,ROW(MAESTRO!$B$3:$B$1000)/((MAESTRO!$B$3:$B$1000="ASMAR DIRECCIÓN")*(UPPER(MAESTRO!$L$3:$L$1000)="CONFIRMADO")),ROWS($A$3:A168))),"")</f>
        <v/>
      </c>
      <c r="F168" s="11" t="str">
        <f ca="1">IFERROR(INDEX(MAESTRO!F:F,_xludf.AGGREGATE(15,6,ROW(MAESTRO!$B$3:$B$1000)/((MAESTRO!$B$3:$B$1000="ASMAR DIRECCIÓN")*(UPPER(MAESTRO!$L$3:$L$1000)="CONFIRMADO")),ROWS($A$3:A168))),"")</f>
        <v/>
      </c>
      <c r="G168" s="11" t="str">
        <f ca="1">IFERROR(INDEX(MAESTRO!G:G,_xludf.AGGREGATE(15,6,ROW(MAESTRO!$B$3:$B$1000)/((MAESTRO!$B$3:$B$1000="ASMAR DIRECCIÓN")*(UPPER(MAESTRO!$L$3:$L$1000)="CONFIRMADO")),ROWS($A$3:A168))),"")</f>
        <v/>
      </c>
      <c r="H168" s="11" t="str">
        <f ca="1">IFERROR(INDEX(MAESTRO!H:H,_xludf.AGGREGATE(15,6,ROW(MAESTRO!$B$3:$B$1000)/((MAESTRO!$B$3:$B$1000="ASMAR DIRECCIÓN")*(UPPER(MAESTRO!$L$3:$L$1000)="CONFIRMADO")),ROWS($A$3:A168))),"")</f>
        <v/>
      </c>
      <c r="I168" s="11" t="str">
        <f ca="1">IFERROR(INDEX(MAESTRO!I:I,_xludf.AGGREGATE(15,6,ROW(MAESTRO!$B$3:$B$1000)/((MAESTRO!$B$3:$B$1000="ASMAR DIRECCIÓN")*(UPPER(MAESTRO!$L$3:$L$1000)="CONFIRMADO")),ROWS($A$3:A168))),"")</f>
        <v/>
      </c>
      <c r="J168" s="11" t="str">
        <f ca="1">IFERROR(INDEX(MAESTRO!J:J,_xludf.AGGREGATE(15,6,ROW(MAESTRO!$B$3:$B$1000)/((MAESTRO!$B$3:$B$1000="ASMAR DIRECCIÓN")*(UPPER(MAESTRO!$L$3:$L$1000)="CONFIRMADO")),ROWS($A$3:A168))),"")</f>
        <v/>
      </c>
      <c r="K168" s="11" t="str">
        <f ca="1">IFERROR(INDEX(MAESTRO!K:K,_xludf.AGGREGATE(15,6,ROW(MAESTRO!$B$3:$B$1000)/((MAESTRO!$B$3:$B$1000="ASMAR DIRECCIÓN")*(UPPER(MAESTRO!$L$3:$L$1000)="CONFIRMADO")),ROWS($A$3:A168))),"")</f>
        <v/>
      </c>
      <c r="L168" s="11" t="str">
        <f ca="1">IFERROR(INDEX(MAESTRO!L:L,_xludf.AGGREGATE(15,6,ROW(MAESTRO!$B$3:$B$1000)/((MAESTRO!$B$3:$B$1000="ASMAR DIRECCIÓN")*(UPPER(MAESTRO!$L$3:$L$1000)="CONFIRMADO")),ROWS($A$3:A168))),"")</f>
        <v/>
      </c>
      <c r="M168" s="11" t="str">
        <f ca="1">IFERROR(INDEX(MAESTRO!M:M,_xludf.AGGREGATE(15,6,ROW(MAESTRO!$B$3:$B$1000)/((MAESTRO!$B$3:$B$1000="ASMAR DIRECCIÓN")*(UPPER(MAESTRO!$L$3:$L$1000)="CONFIRMADO")),ROWS($A$3:A168))),"")</f>
        <v/>
      </c>
      <c r="N168" s="11" t="str">
        <f ca="1">IFERROR(INDEX(MAESTRO!N:N,_xludf.AGGREGATE(15,6,ROW(MAESTRO!$B$3:$B$1000)/((MAESTRO!$B$3:$B$1000="ASMAR DIRECCIÓN")*(UPPER(MAESTRO!$L$3:$L$1000)="CONFIRMADO")),ROWS($A$3:A168))),"")</f>
        <v/>
      </c>
      <c r="O168" s="11" t="str">
        <f ca="1">IFERROR(INDEX(MAESTRO!O:O,_xludf.AGGREGATE(15,6,ROW(MAESTRO!$B$3:$B$1000)/((MAESTRO!$B$3:$B$1000="ASMAR DIRECCIÓN")*(UPPER(MAESTRO!$L$3:$L$1000)="CONFIRMADO")),ROWS($A$3:A168))),"")</f>
        <v/>
      </c>
      <c r="P168" s="11" t="str">
        <f ca="1">IFERROR(INDEX(MAESTRO!P:P,_xludf.AGGREGATE(15,6,ROW(MAESTRO!$B$3:$B$1000)/((MAESTRO!$B$3:$B$1000="ASMAR DIRECCIÓN")*(UPPER(MAESTRO!$L$3:$L$1000)="CONFIRMADO")),ROWS($A$3:A168))),"")</f>
        <v/>
      </c>
      <c r="Q168" s="11" t="str">
        <f ca="1">IFERROR(INDEX(MAESTRO!Q:Q,_xludf.AGGREGATE(15,6,ROW(MAESTRO!$B$3:$B$1000)/((MAESTRO!$B$3:$B$1000="ASMAR DIRECCIÓN")*(UPPER(MAESTRO!$L$3:$L$1000)="CONFIRMADO")),ROWS($A$3:A168))),"")</f>
        <v/>
      </c>
      <c r="R168" s="11" t="str">
        <f ca="1">IFERROR(INDEX(MAESTRO!R:R,_xludf.AGGREGATE(15,6,ROW(MAESTRO!$B$3:$B$1000)/((MAESTRO!$B$3:$B$1000="ASMAR DIRECCIÓN")*(UPPER(MAESTRO!$L$3:$L$1000)="CONFIRMADO")),ROWS($A$3:A168))),"")</f>
        <v/>
      </c>
      <c r="S168" s="11" t="str">
        <f ca="1">IFERROR(INDEX(MAESTRO!S:S,_xludf.AGGREGATE(15,6,ROW(MAESTRO!$B$3:$B$1000)/((MAESTRO!$B$3:$B$1000="ASMAR DIRECCIÓN")*(UPPER(MAESTRO!$L$3:$L$1000)="CONFIRMADO")),ROWS($A$3:A168))),"")</f>
        <v/>
      </c>
      <c r="T168" s="11" t="str">
        <f ca="1">IFERROR(INDEX(MAESTRO!T:T,_xludf.AGGREGATE(15,6,ROW(MAESTRO!$B$3:$B$1000)/((MAESTRO!$B$3:$B$1000="ASMAR DIRECCIÓN")*(UPPER(MAESTRO!$L$3:$L$1000)="CONFIRMADO")),ROWS($A$3:A168))),"")</f>
        <v/>
      </c>
      <c r="U168" s="11" t="str">
        <f ca="1">IFERROR(INDEX(MAESTRO!U:U,_xludf.AGGREGATE(15,6,ROW(MAESTRO!$B$3:$B$1000)/((MAESTRO!$B$3:$B$1000="ASMAR DIRECCIÓN")*(UPPER(MAESTRO!$L$3:$L$1000)="CONFIRMADO")),ROWS($A$3:A168))),"")</f>
        <v/>
      </c>
      <c r="V168" s="11" t="str">
        <f ca="1">IFERROR(INDEX(MAESTRO!V:V,_xludf.AGGREGATE(15,6,ROW(MAESTRO!$B$3:$B$1000)/((MAESTRO!$B$3:$B$1000="ASMAR DIRECCIÓN")*(UPPER(MAESTRO!$L$3:$L$1000)="CONFIRMADO")),ROWS($A$3:A168))),"")</f>
        <v/>
      </c>
      <c r="W168" s="11" t="str">
        <f ca="1">IFERROR(INDEX(MAESTRO!W:W,_xludf.AGGREGATE(15,6,ROW(MAESTRO!$B$3:$B$1000)/((MAESTRO!$B$3:$B$1000="ASMAR DIRECCIÓN")*(UPPER(MAESTRO!$L$3:$L$1000)="CONFIRMADO")),ROWS($A$3:A168))),"")</f>
        <v/>
      </c>
      <c r="X168" s="11" t="str">
        <f ca="1">IFERROR(INDEX(MAESTRO!X:X,_xludf.AGGREGATE(15,6,ROW(MAESTRO!$B$3:$B$1000)/((MAESTRO!$B$3:$B$1000="ASMAR DIRECCIÓN")*(UPPER(MAESTRO!$L$3:$L$1000)="CONFIRMADO")),ROWS($A$3:A168))),"")</f>
        <v/>
      </c>
    </row>
    <row r="169" spans="1:24" ht="22.05" customHeight="1">
      <c r="A169" s="10" t="str">
        <f ca="1">IFERROR(INDEX(MAESTRO!A:A,_xludf.AGGREGATE(15,6,ROW(MAESTRO!$B$3:$B$1000)/((MAESTRO!$B$3:$B$1000="ASMAR DIRECCIÓN")*(UPPER(MAESTRO!$L$3:$L$1000)="CONFIRMADO")),ROWS($A$3:A169))),"")</f>
        <v/>
      </c>
      <c r="B169" s="10" t="str">
        <f ca="1">IFERROR(INDEX(MAESTRO!B:B,_xludf.AGGREGATE(15,6,ROW(MAESTRO!$B$3:$B$1000)/((MAESTRO!$B$3:$B$1000="ASMAR DIRECCIÓN")*(UPPER(MAESTRO!$L$3:$L$1000)="CONFIRMADO")),ROWS($A$3:A169))),"")</f>
        <v/>
      </c>
      <c r="C169" s="10" t="str">
        <f ca="1">IFERROR(INDEX(MAESTRO!C:C,_xludf.AGGREGATE(15,6,ROW(MAESTRO!$B$3:$B$1000)/((MAESTRO!$B$3:$B$1000="ASMAR DIRECCIÓN")*(UPPER(MAESTRO!$L$3:$L$1000)="CONFIRMADO")),ROWS($A$3:A169))),"")</f>
        <v/>
      </c>
      <c r="D169" s="10" t="str">
        <f ca="1">IFERROR(INDEX(MAESTRO!D:D,_xludf.AGGREGATE(15,6,ROW(MAESTRO!$B$3:$B$1000)/((MAESTRO!$B$3:$B$1000="ASMAR DIRECCIÓN")*(UPPER(MAESTRO!$L$3:$L$1000)="CONFIRMADO")),ROWS($A$3:A169))),"")</f>
        <v/>
      </c>
      <c r="E169" s="10" t="str">
        <f ca="1">IFERROR(INDEX(MAESTRO!E:E,_xludf.AGGREGATE(15,6,ROW(MAESTRO!$B$3:$B$1000)/((MAESTRO!$B$3:$B$1000="ASMAR DIRECCIÓN")*(UPPER(MAESTRO!$L$3:$L$1000)="CONFIRMADO")),ROWS($A$3:A169))),"")</f>
        <v/>
      </c>
      <c r="F169" s="10" t="str">
        <f ca="1">IFERROR(INDEX(MAESTRO!F:F,_xludf.AGGREGATE(15,6,ROW(MAESTRO!$B$3:$B$1000)/((MAESTRO!$B$3:$B$1000="ASMAR DIRECCIÓN")*(UPPER(MAESTRO!$L$3:$L$1000)="CONFIRMADO")),ROWS($A$3:A169))),"")</f>
        <v/>
      </c>
      <c r="G169" s="10" t="str">
        <f ca="1">IFERROR(INDEX(MAESTRO!G:G,_xludf.AGGREGATE(15,6,ROW(MAESTRO!$B$3:$B$1000)/((MAESTRO!$B$3:$B$1000="ASMAR DIRECCIÓN")*(UPPER(MAESTRO!$L$3:$L$1000)="CONFIRMADO")),ROWS($A$3:A169))),"")</f>
        <v/>
      </c>
      <c r="H169" s="10" t="str">
        <f ca="1">IFERROR(INDEX(MAESTRO!H:H,_xludf.AGGREGATE(15,6,ROW(MAESTRO!$B$3:$B$1000)/((MAESTRO!$B$3:$B$1000="ASMAR DIRECCIÓN")*(UPPER(MAESTRO!$L$3:$L$1000)="CONFIRMADO")),ROWS($A$3:A169))),"")</f>
        <v/>
      </c>
      <c r="I169" s="10" t="str">
        <f ca="1">IFERROR(INDEX(MAESTRO!I:I,_xludf.AGGREGATE(15,6,ROW(MAESTRO!$B$3:$B$1000)/((MAESTRO!$B$3:$B$1000="ASMAR DIRECCIÓN")*(UPPER(MAESTRO!$L$3:$L$1000)="CONFIRMADO")),ROWS($A$3:A169))),"")</f>
        <v/>
      </c>
      <c r="J169" s="10" t="str">
        <f ca="1">IFERROR(INDEX(MAESTRO!J:J,_xludf.AGGREGATE(15,6,ROW(MAESTRO!$B$3:$B$1000)/((MAESTRO!$B$3:$B$1000="ASMAR DIRECCIÓN")*(UPPER(MAESTRO!$L$3:$L$1000)="CONFIRMADO")),ROWS($A$3:A169))),"")</f>
        <v/>
      </c>
      <c r="K169" s="10" t="str">
        <f ca="1">IFERROR(INDEX(MAESTRO!K:K,_xludf.AGGREGATE(15,6,ROW(MAESTRO!$B$3:$B$1000)/((MAESTRO!$B$3:$B$1000="ASMAR DIRECCIÓN")*(UPPER(MAESTRO!$L$3:$L$1000)="CONFIRMADO")),ROWS($A$3:A169))),"")</f>
        <v/>
      </c>
      <c r="L169" s="10" t="str">
        <f ca="1">IFERROR(INDEX(MAESTRO!L:L,_xludf.AGGREGATE(15,6,ROW(MAESTRO!$B$3:$B$1000)/((MAESTRO!$B$3:$B$1000="ASMAR DIRECCIÓN")*(UPPER(MAESTRO!$L$3:$L$1000)="CONFIRMADO")),ROWS($A$3:A169))),"")</f>
        <v/>
      </c>
      <c r="M169" s="10" t="str">
        <f ca="1">IFERROR(INDEX(MAESTRO!M:M,_xludf.AGGREGATE(15,6,ROW(MAESTRO!$B$3:$B$1000)/((MAESTRO!$B$3:$B$1000="ASMAR DIRECCIÓN")*(UPPER(MAESTRO!$L$3:$L$1000)="CONFIRMADO")),ROWS($A$3:A169))),"")</f>
        <v/>
      </c>
      <c r="N169" s="10" t="str">
        <f ca="1">IFERROR(INDEX(MAESTRO!N:N,_xludf.AGGREGATE(15,6,ROW(MAESTRO!$B$3:$B$1000)/((MAESTRO!$B$3:$B$1000="ASMAR DIRECCIÓN")*(UPPER(MAESTRO!$L$3:$L$1000)="CONFIRMADO")),ROWS($A$3:A169))),"")</f>
        <v/>
      </c>
      <c r="O169" s="10" t="str">
        <f ca="1">IFERROR(INDEX(MAESTRO!O:O,_xludf.AGGREGATE(15,6,ROW(MAESTRO!$B$3:$B$1000)/((MAESTRO!$B$3:$B$1000="ASMAR DIRECCIÓN")*(UPPER(MAESTRO!$L$3:$L$1000)="CONFIRMADO")),ROWS($A$3:A169))),"")</f>
        <v/>
      </c>
      <c r="P169" s="10" t="str">
        <f ca="1">IFERROR(INDEX(MAESTRO!P:P,_xludf.AGGREGATE(15,6,ROW(MAESTRO!$B$3:$B$1000)/((MAESTRO!$B$3:$B$1000="ASMAR DIRECCIÓN")*(UPPER(MAESTRO!$L$3:$L$1000)="CONFIRMADO")),ROWS($A$3:A169))),"")</f>
        <v/>
      </c>
      <c r="Q169" s="10" t="str">
        <f ca="1">IFERROR(INDEX(MAESTRO!Q:Q,_xludf.AGGREGATE(15,6,ROW(MAESTRO!$B$3:$B$1000)/((MAESTRO!$B$3:$B$1000="ASMAR DIRECCIÓN")*(UPPER(MAESTRO!$L$3:$L$1000)="CONFIRMADO")),ROWS($A$3:A169))),"")</f>
        <v/>
      </c>
      <c r="R169" s="10" t="str">
        <f ca="1">IFERROR(INDEX(MAESTRO!R:R,_xludf.AGGREGATE(15,6,ROW(MAESTRO!$B$3:$B$1000)/((MAESTRO!$B$3:$B$1000="ASMAR DIRECCIÓN")*(UPPER(MAESTRO!$L$3:$L$1000)="CONFIRMADO")),ROWS($A$3:A169))),"")</f>
        <v/>
      </c>
      <c r="S169" s="10" t="str">
        <f ca="1">IFERROR(INDEX(MAESTRO!S:S,_xludf.AGGREGATE(15,6,ROW(MAESTRO!$B$3:$B$1000)/((MAESTRO!$B$3:$B$1000="ASMAR DIRECCIÓN")*(UPPER(MAESTRO!$L$3:$L$1000)="CONFIRMADO")),ROWS($A$3:A169))),"")</f>
        <v/>
      </c>
      <c r="T169" s="10" t="str">
        <f ca="1">IFERROR(INDEX(MAESTRO!T:T,_xludf.AGGREGATE(15,6,ROW(MAESTRO!$B$3:$B$1000)/((MAESTRO!$B$3:$B$1000="ASMAR DIRECCIÓN")*(UPPER(MAESTRO!$L$3:$L$1000)="CONFIRMADO")),ROWS($A$3:A169))),"")</f>
        <v/>
      </c>
      <c r="U169" s="10" t="str">
        <f ca="1">IFERROR(INDEX(MAESTRO!U:U,_xludf.AGGREGATE(15,6,ROW(MAESTRO!$B$3:$B$1000)/((MAESTRO!$B$3:$B$1000="ASMAR DIRECCIÓN")*(UPPER(MAESTRO!$L$3:$L$1000)="CONFIRMADO")),ROWS($A$3:A169))),"")</f>
        <v/>
      </c>
      <c r="V169" s="10" t="str">
        <f ca="1">IFERROR(INDEX(MAESTRO!V:V,_xludf.AGGREGATE(15,6,ROW(MAESTRO!$B$3:$B$1000)/((MAESTRO!$B$3:$B$1000="ASMAR DIRECCIÓN")*(UPPER(MAESTRO!$L$3:$L$1000)="CONFIRMADO")),ROWS($A$3:A169))),"")</f>
        <v/>
      </c>
      <c r="W169" s="10" t="str">
        <f ca="1">IFERROR(INDEX(MAESTRO!W:W,_xludf.AGGREGATE(15,6,ROW(MAESTRO!$B$3:$B$1000)/((MAESTRO!$B$3:$B$1000="ASMAR DIRECCIÓN")*(UPPER(MAESTRO!$L$3:$L$1000)="CONFIRMADO")),ROWS($A$3:A169))),"")</f>
        <v/>
      </c>
      <c r="X169" s="10" t="str">
        <f ca="1">IFERROR(INDEX(MAESTRO!X:X,_xludf.AGGREGATE(15,6,ROW(MAESTRO!$B$3:$B$1000)/((MAESTRO!$B$3:$B$1000="ASMAR DIRECCIÓN")*(UPPER(MAESTRO!$L$3:$L$1000)="CONFIRMADO")),ROWS($A$3:A169))),"")</f>
        <v/>
      </c>
    </row>
    <row r="170" spans="1:24" ht="22.05" customHeight="1">
      <c r="A170" s="11" t="str">
        <f ca="1">IFERROR(INDEX(MAESTRO!A:A,_xludf.AGGREGATE(15,6,ROW(MAESTRO!$B$3:$B$1000)/((MAESTRO!$B$3:$B$1000="ASMAR DIRECCIÓN")*(UPPER(MAESTRO!$L$3:$L$1000)="CONFIRMADO")),ROWS($A$3:A170))),"")</f>
        <v/>
      </c>
      <c r="B170" s="11" t="str">
        <f ca="1">IFERROR(INDEX(MAESTRO!B:B,_xludf.AGGREGATE(15,6,ROW(MAESTRO!$B$3:$B$1000)/((MAESTRO!$B$3:$B$1000="ASMAR DIRECCIÓN")*(UPPER(MAESTRO!$L$3:$L$1000)="CONFIRMADO")),ROWS($A$3:A170))),"")</f>
        <v/>
      </c>
      <c r="C170" s="11" t="str">
        <f ca="1">IFERROR(INDEX(MAESTRO!C:C,_xludf.AGGREGATE(15,6,ROW(MAESTRO!$B$3:$B$1000)/((MAESTRO!$B$3:$B$1000="ASMAR DIRECCIÓN")*(UPPER(MAESTRO!$L$3:$L$1000)="CONFIRMADO")),ROWS($A$3:A170))),"")</f>
        <v/>
      </c>
      <c r="D170" s="11" t="str">
        <f ca="1">IFERROR(INDEX(MAESTRO!D:D,_xludf.AGGREGATE(15,6,ROW(MAESTRO!$B$3:$B$1000)/((MAESTRO!$B$3:$B$1000="ASMAR DIRECCIÓN")*(UPPER(MAESTRO!$L$3:$L$1000)="CONFIRMADO")),ROWS($A$3:A170))),"")</f>
        <v/>
      </c>
      <c r="E170" s="11" t="str">
        <f ca="1">IFERROR(INDEX(MAESTRO!E:E,_xludf.AGGREGATE(15,6,ROW(MAESTRO!$B$3:$B$1000)/((MAESTRO!$B$3:$B$1000="ASMAR DIRECCIÓN")*(UPPER(MAESTRO!$L$3:$L$1000)="CONFIRMADO")),ROWS($A$3:A170))),"")</f>
        <v/>
      </c>
      <c r="F170" s="11" t="str">
        <f ca="1">IFERROR(INDEX(MAESTRO!F:F,_xludf.AGGREGATE(15,6,ROW(MAESTRO!$B$3:$B$1000)/((MAESTRO!$B$3:$B$1000="ASMAR DIRECCIÓN")*(UPPER(MAESTRO!$L$3:$L$1000)="CONFIRMADO")),ROWS($A$3:A170))),"")</f>
        <v/>
      </c>
      <c r="G170" s="11" t="str">
        <f ca="1">IFERROR(INDEX(MAESTRO!G:G,_xludf.AGGREGATE(15,6,ROW(MAESTRO!$B$3:$B$1000)/((MAESTRO!$B$3:$B$1000="ASMAR DIRECCIÓN")*(UPPER(MAESTRO!$L$3:$L$1000)="CONFIRMADO")),ROWS($A$3:A170))),"")</f>
        <v/>
      </c>
      <c r="H170" s="11" t="str">
        <f ca="1">IFERROR(INDEX(MAESTRO!H:H,_xludf.AGGREGATE(15,6,ROW(MAESTRO!$B$3:$B$1000)/((MAESTRO!$B$3:$B$1000="ASMAR DIRECCIÓN")*(UPPER(MAESTRO!$L$3:$L$1000)="CONFIRMADO")),ROWS($A$3:A170))),"")</f>
        <v/>
      </c>
      <c r="I170" s="11" t="str">
        <f ca="1">IFERROR(INDEX(MAESTRO!I:I,_xludf.AGGREGATE(15,6,ROW(MAESTRO!$B$3:$B$1000)/((MAESTRO!$B$3:$B$1000="ASMAR DIRECCIÓN")*(UPPER(MAESTRO!$L$3:$L$1000)="CONFIRMADO")),ROWS($A$3:A170))),"")</f>
        <v/>
      </c>
      <c r="J170" s="11" t="str">
        <f ca="1">IFERROR(INDEX(MAESTRO!J:J,_xludf.AGGREGATE(15,6,ROW(MAESTRO!$B$3:$B$1000)/((MAESTRO!$B$3:$B$1000="ASMAR DIRECCIÓN")*(UPPER(MAESTRO!$L$3:$L$1000)="CONFIRMADO")),ROWS($A$3:A170))),"")</f>
        <v/>
      </c>
      <c r="K170" s="11" t="str">
        <f ca="1">IFERROR(INDEX(MAESTRO!K:K,_xludf.AGGREGATE(15,6,ROW(MAESTRO!$B$3:$B$1000)/((MAESTRO!$B$3:$B$1000="ASMAR DIRECCIÓN")*(UPPER(MAESTRO!$L$3:$L$1000)="CONFIRMADO")),ROWS($A$3:A170))),"")</f>
        <v/>
      </c>
      <c r="L170" s="11" t="str">
        <f ca="1">IFERROR(INDEX(MAESTRO!L:L,_xludf.AGGREGATE(15,6,ROW(MAESTRO!$B$3:$B$1000)/((MAESTRO!$B$3:$B$1000="ASMAR DIRECCIÓN")*(UPPER(MAESTRO!$L$3:$L$1000)="CONFIRMADO")),ROWS($A$3:A170))),"")</f>
        <v/>
      </c>
      <c r="M170" s="11" t="str">
        <f ca="1">IFERROR(INDEX(MAESTRO!M:M,_xludf.AGGREGATE(15,6,ROW(MAESTRO!$B$3:$B$1000)/((MAESTRO!$B$3:$B$1000="ASMAR DIRECCIÓN")*(UPPER(MAESTRO!$L$3:$L$1000)="CONFIRMADO")),ROWS($A$3:A170))),"")</f>
        <v/>
      </c>
      <c r="N170" s="11" t="str">
        <f ca="1">IFERROR(INDEX(MAESTRO!N:N,_xludf.AGGREGATE(15,6,ROW(MAESTRO!$B$3:$B$1000)/((MAESTRO!$B$3:$B$1000="ASMAR DIRECCIÓN")*(UPPER(MAESTRO!$L$3:$L$1000)="CONFIRMADO")),ROWS($A$3:A170))),"")</f>
        <v/>
      </c>
      <c r="O170" s="11" t="str">
        <f ca="1">IFERROR(INDEX(MAESTRO!O:O,_xludf.AGGREGATE(15,6,ROW(MAESTRO!$B$3:$B$1000)/((MAESTRO!$B$3:$B$1000="ASMAR DIRECCIÓN")*(UPPER(MAESTRO!$L$3:$L$1000)="CONFIRMADO")),ROWS($A$3:A170))),"")</f>
        <v/>
      </c>
      <c r="P170" s="11" t="str">
        <f ca="1">IFERROR(INDEX(MAESTRO!P:P,_xludf.AGGREGATE(15,6,ROW(MAESTRO!$B$3:$B$1000)/((MAESTRO!$B$3:$B$1000="ASMAR DIRECCIÓN")*(UPPER(MAESTRO!$L$3:$L$1000)="CONFIRMADO")),ROWS($A$3:A170))),"")</f>
        <v/>
      </c>
      <c r="Q170" s="11" t="str">
        <f ca="1">IFERROR(INDEX(MAESTRO!Q:Q,_xludf.AGGREGATE(15,6,ROW(MAESTRO!$B$3:$B$1000)/((MAESTRO!$B$3:$B$1000="ASMAR DIRECCIÓN")*(UPPER(MAESTRO!$L$3:$L$1000)="CONFIRMADO")),ROWS($A$3:A170))),"")</f>
        <v/>
      </c>
      <c r="R170" s="11" t="str">
        <f ca="1">IFERROR(INDEX(MAESTRO!R:R,_xludf.AGGREGATE(15,6,ROW(MAESTRO!$B$3:$B$1000)/((MAESTRO!$B$3:$B$1000="ASMAR DIRECCIÓN")*(UPPER(MAESTRO!$L$3:$L$1000)="CONFIRMADO")),ROWS($A$3:A170))),"")</f>
        <v/>
      </c>
      <c r="S170" s="11" t="str">
        <f ca="1">IFERROR(INDEX(MAESTRO!S:S,_xludf.AGGREGATE(15,6,ROW(MAESTRO!$B$3:$B$1000)/((MAESTRO!$B$3:$B$1000="ASMAR DIRECCIÓN")*(UPPER(MAESTRO!$L$3:$L$1000)="CONFIRMADO")),ROWS($A$3:A170))),"")</f>
        <v/>
      </c>
      <c r="T170" s="11" t="str">
        <f ca="1">IFERROR(INDEX(MAESTRO!T:T,_xludf.AGGREGATE(15,6,ROW(MAESTRO!$B$3:$B$1000)/((MAESTRO!$B$3:$B$1000="ASMAR DIRECCIÓN")*(UPPER(MAESTRO!$L$3:$L$1000)="CONFIRMADO")),ROWS($A$3:A170))),"")</f>
        <v/>
      </c>
      <c r="U170" s="11" t="str">
        <f ca="1">IFERROR(INDEX(MAESTRO!U:U,_xludf.AGGREGATE(15,6,ROW(MAESTRO!$B$3:$B$1000)/((MAESTRO!$B$3:$B$1000="ASMAR DIRECCIÓN")*(UPPER(MAESTRO!$L$3:$L$1000)="CONFIRMADO")),ROWS($A$3:A170))),"")</f>
        <v/>
      </c>
      <c r="V170" s="11" t="str">
        <f ca="1">IFERROR(INDEX(MAESTRO!V:V,_xludf.AGGREGATE(15,6,ROW(MAESTRO!$B$3:$B$1000)/((MAESTRO!$B$3:$B$1000="ASMAR DIRECCIÓN")*(UPPER(MAESTRO!$L$3:$L$1000)="CONFIRMADO")),ROWS($A$3:A170))),"")</f>
        <v/>
      </c>
      <c r="W170" s="11" t="str">
        <f ca="1">IFERROR(INDEX(MAESTRO!W:W,_xludf.AGGREGATE(15,6,ROW(MAESTRO!$B$3:$B$1000)/((MAESTRO!$B$3:$B$1000="ASMAR DIRECCIÓN")*(UPPER(MAESTRO!$L$3:$L$1000)="CONFIRMADO")),ROWS($A$3:A170))),"")</f>
        <v/>
      </c>
      <c r="X170" s="11" t="str">
        <f ca="1">IFERROR(INDEX(MAESTRO!X:X,_xludf.AGGREGATE(15,6,ROW(MAESTRO!$B$3:$B$1000)/((MAESTRO!$B$3:$B$1000="ASMAR DIRECCIÓN")*(UPPER(MAESTRO!$L$3:$L$1000)="CONFIRMADO")),ROWS($A$3:A170))),"")</f>
        <v/>
      </c>
    </row>
    <row r="171" spans="1:24" ht="22.05" customHeight="1">
      <c r="A171" s="10" t="str">
        <f ca="1">IFERROR(INDEX(MAESTRO!A:A,_xludf.AGGREGATE(15,6,ROW(MAESTRO!$B$3:$B$1000)/((MAESTRO!$B$3:$B$1000="ASMAR DIRECCIÓN")*(UPPER(MAESTRO!$L$3:$L$1000)="CONFIRMADO")),ROWS($A$3:A171))),"")</f>
        <v/>
      </c>
      <c r="B171" s="10" t="str">
        <f ca="1">IFERROR(INDEX(MAESTRO!B:B,_xludf.AGGREGATE(15,6,ROW(MAESTRO!$B$3:$B$1000)/((MAESTRO!$B$3:$B$1000="ASMAR DIRECCIÓN")*(UPPER(MAESTRO!$L$3:$L$1000)="CONFIRMADO")),ROWS($A$3:A171))),"")</f>
        <v/>
      </c>
      <c r="C171" s="10" t="str">
        <f ca="1">IFERROR(INDEX(MAESTRO!C:C,_xludf.AGGREGATE(15,6,ROW(MAESTRO!$B$3:$B$1000)/((MAESTRO!$B$3:$B$1000="ASMAR DIRECCIÓN")*(UPPER(MAESTRO!$L$3:$L$1000)="CONFIRMADO")),ROWS($A$3:A171))),"")</f>
        <v/>
      </c>
      <c r="D171" s="10" t="str">
        <f ca="1">IFERROR(INDEX(MAESTRO!D:D,_xludf.AGGREGATE(15,6,ROW(MAESTRO!$B$3:$B$1000)/((MAESTRO!$B$3:$B$1000="ASMAR DIRECCIÓN")*(UPPER(MAESTRO!$L$3:$L$1000)="CONFIRMADO")),ROWS($A$3:A171))),"")</f>
        <v/>
      </c>
      <c r="E171" s="10" t="str">
        <f ca="1">IFERROR(INDEX(MAESTRO!E:E,_xludf.AGGREGATE(15,6,ROW(MAESTRO!$B$3:$B$1000)/((MAESTRO!$B$3:$B$1000="ASMAR DIRECCIÓN")*(UPPER(MAESTRO!$L$3:$L$1000)="CONFIRMADO")),ROWS($A$3:A171))),"")</f>
        <v/>
      </c>
      <c r="F171" s="10" t="str">
        <f ca="1">IFERROR(INDEX(MAESTRO!F:F,_xludf.AGGREGATE(15,6,ROW(MAESTRO!$B$3:$B$1000)/((MAESTRO!$B$3:$B$1000="ASMAR DIRECCIÓN")*(UPPER(MAESTRO!$L$3:$L$1000)="CONFIRMADO")),ROWS($A$3:A171))),"")</f>
        <v/>
      </c>
      <c r="G171" s="10" t="str">
        <f ca="1">IFERROR(INDEX(MAESTRO!G:G,_xludf.AGGREGATE(15,6,ROW(MAESTRO!$B$3:$B$1000)/((MAESTRO!$B$3:$B$1000="ASMAR DIRECCIÓN")*(UPPER(MAESTRO!$L$3:$L$1000)="CONFIRMADO")),ROWS($A$3:A171))),"")</f>
        <v/>
      </c>
      <c r="H171" s="10" t="str">
        <f ca="1">IFERROR(INDEX(MAESTRO!H:H,_xludf.AGGREGATE(15,6,ROW(MAESTRO!$B$3:$B$1000)/((MAESTRO!$B$3:$B$1000="ASMAR DIRECCIÓN")*(UPPER(MAESTRO!$L$3:$L$1000)="CONFIRMADO")),ROWS($A$3:A171))),"")</f>
        <v/>
      </c>
      <c r="I171" s="10" t="str">
        <f ca="1">IFERROR(INDEX(MAESTRO!I:I,_xludf.AGGREGATE(15,6,ROW(MAESTRO!$B$3:$B$1000)/((MAESTRO!$B$3:$B$1000="ASMAR DIRECCIÓN")*(UPPER(MAESTRO!$L$3:$L$1000)="CONFIRMADO")),ROWS($A$3:A171))),"")</f>
        <v/>
      </c>
      <c r="J171" s="10" t="str">
        <f ca="1">IFERROR(INDEX(MAESTRO!J:J,_xludf.AGGREGATE(15,6,ROW(MAESTRO!$B$3:$B$1000)/((MAESTRO!$B$3:$B$1000="ASMAR DIRECCIÓN")*(UPPER(MAESTRO!$L$3:$L$1000)="CONFIRMADO")),ROWS($A$3:A171))),"")</f>
        <v/>
      </c>
      <c r="K171" s="10" t="str">
        <f ca="1">IFERROR(INDEX(MAESTRO!K:K,_xludf.AGGREGATE(15,6,ROW(MAESTRO!$B$3:$B$1000)/((MAESTRO!$B$3:$B$1000="ASMAR DIRECCIÓN")*(UPPER(MAESTRO!$L$3:$L$1000)="CONFIRMADO")),ROWS($A$3:A171))),"")</f>
        <v/>
      </c>
      <c r="L171" s="10" t="str">
        <f ca="1">IFERROR(INDEX(MAESTRO!L:L,_xludf.AGGREGATE(15,6,ROW(MAESTRO!$B$3:$B$1000)/((MAESTRO!$B$3:$B$1000="ASMAR DIRECCIÓN")*(UPPER(MAESTRO!$L$3:$L$1000)="CONFIRMADO")),ROWS($A$3:A171))),"")</f>
        <v/>
      </c>
      <c r="M171" s="10" t="str">
        <f ca="1">IFERROR(INDEX(MAESTRO!M:M,_xludf.AGGREGATE(15,6,ROW(MAESTRO!$B$3:$B$1000)/((MAESTRO!$B$3:$B$1000="ASMAR DIRECCIÓN")*(UPPER(MAESTRO!$L$3:$L$1000)="CONFIRMADO")),ROWS($A$3:A171))),"")</f>
        <v/>
      </c>
      <c r="N171" s="10" t="str">
        <f ca="1">IFERROR(INDEX(MAESTRO!N:N,_xludf.AGGREGATE(15,6,ROW(MAESTRO!$B$3:$B$1000)/((MAESTRO!$B$3:$B$1000="ASMAR DIRECCIÓN")*(UPPER(MAESTRO!$L$3:$L$1000)="CONFIRMADO")),ROWS($A$3:A171))),"")</f>
        <v/>
      </c>
      <c r="O171" s="10" t="str">
        <f ca="1">IFERROR(INDEX(MAESTRO!O:O,_xludf.AGGREGATE(15,6,ROW(MAESTRO!$B$3:$B$1000)/((MAESTRO!$B$3:$B$1000="ASMAR DIRECCIÓN")*(UPPER(MAESTRO!$L$3:$L$1000)="CONFIRMADO")),ROWS($A$3:A171))),"")</f>
        <v/>
      </c>
      <c r="P171" s="10" t="str">
        <f ca="1">IFERROR(INDEX(MAESTRO!P:P,_xludf.AGGREGATE(15,6,ROW(MAESTRO!$B$3:$B$1000)/((MAESTRO!$B$3:$B$1000="ASMAR DIRECCIÓN")*(UPPER(MAESTRO!$L$3:$L$1000)="CONFIRMADO")),ROWS($A$3:A171))),"")</f>
        <v/>
      </c>
      <c r="Q171" s="10" t="str">
        <f ca="1">IFERROR(INDEX(MAESTRO!Q:Q,_xludf.AGGREGATE(15,6,ROW(MAESTRO!$B$3:$B$1000)/((MAESTRO!$B$3:$B$1000="ASMAR DIRECCIÓN")*(UPPER(MAESTRO!$L$3:$L$1000)="CONFIRMADO")),ROWS($A$3:A171))),"")</f>
        <v/>
      </c>
      <c r="R171" s="10" t="str">
        <f ca="1">IFERROR(INDEX(MAESTRO!R:R,_xludf.AGGREGATE(15,6,ROW(MAESTRO!$B$3:$B$1000)/((MAESTRO!$B$3:$B$1000="ASMAR DIRECCIÓN")*(UPPER(MAESTRO!$L$3:$L$1000)="CONFIRMADO")),ROWS($A$3:A171))),"")</f>
        <v/>
      </c>
      <c r="S171" s="10" t="str">
        <f ca="1">IFERROR(INDEX(MAESTRO!S:S,_xludf.AGGREGATE(15,6,ROW(MAESTRO!$B$3:$B$1000)/((MAESTRO!$B$3:$B$1000="ASMAR DIRECCIÓN")*(UPPER(MAESTRO!$L$3:$L$1000)="CONFIRMADO")),ROWS($A$3:A171))),"")</f>
        <v/>
      </c>
      <c r="T171" s="10" t="str">
        <f ca="1">IFERROR(INDEX(MAESTRO!T:T,_xludf.AGGREGATE(15,6,ROW(MAESTRO!$B$3:$B$1000)/((MAESTRO!$B$3:$B$1000="ASMAR DIRECCIÓN")*(UPPER(MAESTRO!$L$3:$L$1000)="CONFIRMADO")),ROWS($A$3:A171))),"")</f>
        <v/>
      </c>
      <c r="U171" s="10" t="str">
        <f ca="1">IFERROR(INDEX(MAESTRO!U:U,_xludf.AGGREGATE(15,6,ROW(MAESTRO!$B$3:$B$1000)/((MAESTRO!$B$3:$B$1000="ASMAR DIRECCIÓN")*(UPPER(MAESTRO!$L$3:$L$1000)="CONFIRMADO")),ROWS($A$3:A171))),"")</f>
        <v/>
      </c>
      <c r="V171" s="10" t="str">
        <f ca="1">IFERROR(INDEX(MAESTRO!V:V,_xludf.AGGREGATE(15,6,ROW(MAESTRO!$B$3:$B$1000)/((MAESTRO!$B$3:$B$1000="ASMAR DIRECCIÓN")*(UPPER(MAESTRO!$L$3:$L$1000)="CONFIRMADO")),ROWS($A$3:A171))),"")</f>
        <v/>
      </c>
      <c r="W171" s="10" t="str">
        <f ca="1">IFERROR(INDEX(MAESTRO!W:W,_xludf.AGGREGATE(15,6,ROW(MAESTRO!$B$3:$B$1000)/((MAESTRO!$B$3:$B$1000="ASMAR DIRECCIÓN")*(UPPER(MAESTRO!$L$3:$L$1000)="CONFIRMADO")),ROWS($A$3:A171))),"")</f>
        <v/>
      </c>
      <c r="X171" s="10" t="str">
        <f ca="1">IFERROR(INDEX(MAESTRO!X:X,_xludf.AGGREGATE(15,6,ROW(MAESTRO!$B$3:$B$1000)/((MAESTRO!$B$3:$B$1000="ASMAR DIRECCIÓN")*(UPPER(MAESTRO!$L$3:$L$1000)="CONFIRMADO")),ROWS($A$3:A171))),"")</f>
        <v/>
      </c>
    </row>
    <row r="172" spans="1:24" ht="22.05" customHeight="1">
      <c r="A172" s="11" t="str">
        <f ca="1">IFERROR(INDEX(MAESTRO!A:A,_xludf.AGGREGATE(15,6,ROW(MAESTRO!$B$3:$B$1000)/((MAESTRO!$B$3:$B$1000="ASMAR DIRECCIÓN")*(UPPER(MAESTRO!$L$3:$L$1000)="CONFIRMADO")),ROWS($A$3:A172))),"")</f>
        <v/>
      </c>
      <c r="B172" s="11" t="str">
        <f ca="1">IFERROR(INDEX(MAESTRO!B:B,_xludf.AGGREGATE(15,6,ROW(MAESTRO!$B$3:$B$1000)/((MAESTRO!$B$3:$B$1000="ASMAR DIRECCIÓN")*(UPPER(MAESTRO!$L$3:$L$1000)="CONFIRMADO")),ROWS($A$3:A172))),"")</f>
        <v/>
      </c>
      <c r="C172" s="11" t="str">
        <f ca="1">IFERROR(INDEX(MAESTRO!C:C,_xludf.AGGREGATE(15,6,ROW(MAESTRO!$B$3:$B$1000)/((MAESTRO!$B$3:$B$1000="ASMAR DIRECCIÓN")*(UPPER(MAESTRO!$L$3:$L$1000)="CONFIRMADO")),ROWS($A$3:A172))),"")</f>
        <v/>
      </c>
      <c r="D172" s="11" t="str">
        <f ca="1">IFERROR(INDEX(MAESTRO!D:D,_xludf.AGGREGATE(15,6,ROW(MAESTRO!$B$3:$B$1000)/((MAESTRO!$B$3:$B$1000="ASMAR DIRECCIÓN")*(UPPER(MAESTRO!$L$3:$L$1000)="CONFIRMADO")),ROWS($A$3:A172))),"")</f>
        <v/>
      </c>
      <c r="E172" s="11" t="str">
        <f ca="1">IFERROR(INDEX(MAESTRO!E:E,_xludf.AGGREGATE(15,6,ROW(MAESTRO!$B$3:$B$1000)/((MAESTRO!$B$3:$B$1000="ASMAR DIRECCIÓN")*(UPPER(MAESTRO!$L$3:$L$1000)="CONFIRMADO")),ROWS($A$3:A172))),"")</f>
        <v/>
      </c>
      <c r="F172" s="11" t="str">
        <f ca="1">IFERROR(INDEX(MAESTRO!F:F,_xludf.AGGREGATE(15,6,ROW(MAESTRO!$B$3:$B$1000)/((MAESTRO!$B$3:$B$1000="ASMAR DIRECCIÓN")*(UPPER(MAESTRO!$L$3:$L$1000)="CONFIRMADO")),ROWS($A$3:A172))),"")</f>
        <v/>
      </c>
      <c r="G172" s="11" t="str">
        <f ca="1">IFERROR(INDEX(MAESTRO!G:G,_xludf.AGGREGATE(15,6,ROW(MAESTRO!$B$3:$B$1000)/((MAESTRO!$B$3:$B$1000="ASMAR DIRECCIÓN")*(UPPER(MAESTRO!$L$3:$L$1000)="CONFIRMADO")),ROWS($A$3:A172))),"")</f>
        <v/>
      </c>
      <c r="H172" s="11" t="str">
        <f ca="1">IFERROR(INDEX(MAESTRO!H:H,_xludf.AGGREGATE(15,6,ROW(MAESTRO!$B$3:$B$1000)/((MAESTRO!$B$3:$B$1000="ASMAR DIRECCIÓN")*(UPPER(MAESTRO!$L$3:$L$1000)="CONFIRMADO")),ROWS($A$3:A172))),"")</f>
        <v/>
      </c>
      <c r="I172" s="11" t="str">
        <f ca="1">IFERROR(INDEX(MAESTRO!I:I,_xludf.AGGREGATE(15,6,ROW(MAESTRO!$B$3:$B$1000)/((MAESTRO!$B$3:$B$1000="ASMAR DIRECCIÓN")*(UPPER(MAESTRO!$L$3:$L$1000)="CONFIRMADO")),ROWS($A$3:A172))),"")</f>
        <v/>
      </c>
      <c r="J172" s="11" t="str">
        <f ca="1">IFERROR(INDEX(MAESTRO!J:J,_xludf.AGGREGATE(15,6,ROW(MAESTRO!$B$3:$B$1000)/((MAESTRO!$B$3:$B$1000="ASMAR DIRECCIÓN")*(UPPER(MAESTRO!$L$3:$L$1000)="CONFIRMADO")),ROWS($A$3:A172))),"")</f>
        <v/>
      </c>
      <c r="K172" s="11" t="str">
        <f ca="1">IFERROR(INDEX(MAESTRO!K:K,_xludf.AGGREGATE(15,6,ROW(MAESTRO!$B$3:$B$1000)/((MAESTRO!$B$3:$B$1000="ASMAR DIRECCIÓN")*(UPPER(MAESTRO!$L$3:$L$1000)="CONFIRMADO")),ROWS($A$3:A172))),"")</f>
        <v/>
      </c>
      <c r="L172" s="11" t="str">
        <f ca="1">IFERROR(INDEX(MAESTRO!L:L,_xludf.AGGREGATE(15,6,ROW(MAESTRO!$B$3:$B$1000)/((MAESTRO!$B$3:$B$1000="ASMAR DIRECCIÓN")*(UPPER(MAESTRO!$L$3:$L$1000)="CONFIRMADO")),ROWS($A$3:A172))),"")</f>
        <v/>
      </c>
      <c r="M172" s="11" t="str">
        <f ca="1">IFERROR(INDEX(MAESTRO!M:M,_xludf.AGGREGATE(15,6,ROW(MAESTRO!$B$3:$B$1000)/((MAESTRO!$B$3:$B$1000="ASMAR DIRECCIÓN")*(UPPER(MAESTRO!$L$3:$L$1000)="CONFIRMADO")),ROWS($A$3:A172))),"")</f>
        <v/>
      </c>
      <c r="N172" s="11" t="str">
        <f ca="1">IFERROR(INDEX(MAESTRO!N:N,_xludf.AGGREGATE(15,6,ROW(MAESTRO!$B$3:$B$1000)/((MAESTRO!$B$3:$B$1000="ASMAR DIRECCIÓN")*(UPPER(MAESTRO!$L$3:$L$1000)="CONFIRMADO")),ROWS($A$3:A172))),"")</f>
        <v/>
      </c>
      <c r="O172" s="11" t="str">
        <f ca="1">IFERROR(INDEX(MAESTRO!O:O,_xludf.AGGREGATE(15,6,ROW(MAESTRO!$B$3:$B$1000)/((MAESTRO!$B$3:$B$1000="ASMAR DIRECCIÓN")*(UPPER(MAESTRO!$L$3:$L$1000)="CONFIRMADO")),ROWS($A$3:A172))),"")</f>
        <v/>
      </c>
      <c r="P172" s="11" t="str">
        <f ca="1">IFERROR(INDEX(MAESTRO!P:P,_xludf.AGGREGATE(15,6,ROW(MAESTRO!$B$3:$B$1000)/((MAESTRO!$B$3:$B$1000="ASMAR DIRECCIÓN")*(UPPER(MAESTRO!$L$3:$L$1000)="CONFIRMADO")),ROWS($A$3:A172))),"")</f>
        <v/>
      </c>
      <c r="Q172" s="11" t="str">
        <f ca="1">IFERROR(INDEX(MAESTRO!Q:Q,_xludf.AGGREGATE(15,6,ROW(MAESTRO!$B$3:$B$1000)/((MAESTRO!$B$3:$B$1000="ASMAR DIRECCIÓN")*(UPPER(MAESTRO!$L$3:$L$1000)="CONFIRMADO")),ROWS($A$3:A172))),"")</f>
        <v/>
      </c>
      <c r="R172" s="11" t="str">
        <f ca="1">IFERROR(INDEX(MAESTRO!R:R,_xludf.AGGREGATE(15,6,ROW(MAESTRO!$B$3:$B$1000)/((MAESTRO!$B$3:$B$1000="ASMAR DIRECCIÓN")*(UPPER(MAESTRO!$L$3:$L$1000)="CONFIRMADO")),ROWS($A$3:A172))),"")</f>
        <v/>
      </c>
      <c r="S172" s="11" t="str">
        <f ca="1">IFERROR(INDEX(MAESTRO!S:S,_xludf.AGGREGATE(15,6,ROW(MAESTRO!$B$3:$B$1000)/((MAESTRO!$B$3:$B$1000="ASMAR DIRECCIÓN")*(UPPER(MAESTRO!$L$3:$L$1000)="CONFIRMADO")),ROWS($A$3:A172))),"")</f>
        <v/>
      </c>
      <c r="T172" s="11" t="str">
        <f ca="1">IFERROR(INDEX(MAESTRO!T:T,_xludf.AGGREGATE(15,6,ROW(MAESTRO!$B$3:$B$1000)/((MAESTRO!$B$3:$B$1000="ASMAR DIRECCIÓN")*(UPPER(MAESTRO!$L$3:$L$1000)="CONFIRMADO")),ROWS($A$3:A172))),"")</f>
        <v/>
      </c>
      <c r="U172" s="11" t="str">
        <f ca="1">IFERROR(INDEX(MAESTRO!U:U,_xludf.AGGREGATE(15,6,ROW(MAESTRO!$B$3:$B$1000)/((MAESTRO!$B$3:$B$1000="ASMAR DIRECCIÓN")*(UPPER(MAESTRO!$L$3:$L$1000)="CONFIRMADO")),ROWS($A$3:A172))),"")</f>
        <v/>
      </c>
      <c r="V172" s="11" t="str">
        <f ca="1">IFERROR(INDEX(MAESTRO!V:V,_xludf.AGGREGATE(15,6,ROW(MAESTRO!$B$3:$B$1000)/((MAESTRO!$B$3:$B$1000="ASMAR DIRECCIÓN")*(UPPER(MAESTRO!$L$3:$L$1000)="CONFIRMADO")),ROWS($A$3:A172))),"")</f>
        <v/>
      </c>
      <c r="W172" s="11" t="str">
        <f ca="1">IFERROR(INDEX(MAESTRO!W:W,_xludf.AGGREGATE(15,6,ROW(MAESTRO!$B$3:$B$1000)/((MAESTRO!$B$3:$B$1000="ASMAR DIRECCIÓN")*(UPPER(MAESTRO!$L$3:$L$1000)="CONFIRMADO")),ROWS($A$3:A172))),"")</f>
        <v/>
      </c>
      <c r="X172" s="11" t="str">
        <f ca="1">IFERROR(INDEX(MAESTRO!X:X,_xludf.AGGREGATE(15,6,ROW(MAESTRO!$B$3:$B$1000)/((MAESTRO!$B$3:$B$1000="ASMAR DIRECCIÓN")*(UPPER(MAESTRO!$L$3:$L$1000)="CONFIRMADO")),ROWS($A$3:A172))),"")</f>
        <v/>
      </c>
    </row>
    <row r="173" spans="1:24" ht="22.05" customHeight="1">
      <c r="A173" s="10" t="str">
        <f ca="1">IFERROR(INDEX(MAESTRO!A:A,_xludf.AGGREGATE(15,6,ROW(MAESTRO!$B$3:$B$1000)/((MAESTRO!$B$3:$B$1000="ASMAR DIRECCIÓN")*(UPPER(MAESTRO!$L$3:$L$1000)="CONFIRMADO")),ROWS($A$3:A173))),"")</f>
        <v/>
      </c>
      <c r="B173" s="10" t="str">
        <f ca="1">IFERROR(INDEX(MAESTRO!B:B,_xludf.AGGREGATE(15,6,ROW(MAESTRO!$B$3:$B$1000)/((MAESTRO!$B$3:$B$1000="ASMAR DIRECCIÓN")*(UPPER(MAESTRO!$L$3:$L$1000)="CONFIRMADO")),ROWS($A$3:A173))),"")</f>
        <v/>
      </c>
      <c r="C173" s="10" t="str">
        <f ca="1">IFERROR(INDEX(MAESTRO!C:C,_xludf.AGGREGATE(15,6,ROW(MAESTRO!$B$3:$B$1000)/((MAESTRO!$B$3:$B$1000="ASMAR DIRECCIÓN")*(UPPER(MAESTRO!$L$3:$L$1000)="CONFIRMADO")),ROWS($A$3:A173))),"")</f>
        <v/>
      </c>
      <c r="D173" s="10" t="str">
        <f ca="1">IFERROR(INDEX(MAESTRO!D:D,_xludf.AGGREGATE(15,6,ROW(MAESTRO!$B$3:$B$1000)/((MAESTRO!$B$3:$B$1000="ASMAR DIRECCIÓN")*(UPPER(MAESTRO!$L$3:$L$1000)="CONFIRMADO")),ROWS($A$3:A173))),"")</f>
        <v/>
      </c>
      <c r="E173" s="10" t="str">
        <f ca="1">IFERROR(INDEX(MAESTRO!E:E,_xludf.AGGREGATE(15,6,ROW(MAESTRO!$B$3:$B$1000)/((MAESTRO!$B$3:$B$1000="ASMAR DIRECCIÓN")*(UPPER(MAESTRO!$L$3:$L$1000)="CONFIRMADO")),ROWS($A$3:A173))),"")</f>
        <v/>
      </c>
      <c r="F173" s="10" t="str">
        <f ca="1">IFERROR(INDEX(MAESTRO!F:F,_xludf.AGGREGATE(15,6,ROW(MAESTRO!$B$3:$B$1000)/((MAESTRO!$B$3:$B$1000="ASMAR DIRECCIÓN")*(UPPER(MAESTRO!$L$3:$L$1000)="CONFIRMADO")),ROWS($A$3:A173))),"")</f>
        <v/>
      </c>
      <c r="G173" s="10" t="str">
        <f ca="1">IFERROR(INDEX(MAESTRO!G:G,_xludf.AGGREGATE(15,6,ROW(MAESTRO!$B$3:$B$1000)/((MAESTRO!$B$3:$B$1000="ASMAR DIRECCIÓN")*(UPPER(MAESTRO!$L$3:$L$1000)="CONFIRMADO")),ROWS($A$3:A173))),"")</f>
        <v/>
      </c>
      <c r="H173" s="10" t="str">
        <f ca="1">IFERROR(INDEX(MAESTRO!H:H,_xludf.AGGREGATE(15,6,ROW(MAESTRO!$B$3:$B$1000)/((MAESTRO!$B$3:$B$1000="ASMAR DIRECCIÓN")*(UPPER(MAESTRO!$L$3:$L$1000)="CONFIRMADO")),ROWS($A$3:A173))),"")</f>
        <v/>
      </c>
      <c r="I173" s="10" t="str">
        <f ca="1">IFERROR(INDEX(MAESTRO!I:I,_xludf.AGGREGATE(15,6,ROW(MAESTRO!$B$3:$B$1000)/((MAESTRO!$B$3:$B$1000="ASMAR DIRECCIÓN")*(UPPER(MAESTRO!$L$3:$L$1000)="CONFIRMADO")),ROWS($A$3:A173))),"")</f>
        <v/>
      </c>
      <c r="J173" s="10" t="str">
        <f ca="1">IFERROR(INDEX(MAESTRO!J:J,_xludf.AGGREGATE(15,6,ROW(MAESTRO!$B$3:$B$1000)/((MAESTRO!$B$3:$B$1000="ASMAR DIRECCIÓN")*(UPPER(MAESTRO!$L$3:$L$1000)="CONFIRMADO")),ROWS($A$3:A173))),"")</f>
        <v/>
      </c>
      <c r="K173" s="10" t="str">
        <f ca="1">IFERROR(INDEX(MAESTRO!K:K,_xludf.AGGREGATE(15,6,ROW(MAESTRO!$B$3:$B$1000)/((MAESTRO!$B$3:$B$1000="ASMAR DIRECCIÓN")*(UPPER(MAESTRO!$L$3:$L$1000)="CONFIRMADO")),ROWS($A$3:A173))),"")</f>
        <v/>
      </c>
      <c r="L173" s="10" t="str">
        <f ca="1">IFERROR(INDEX(MAESTRO!L:L,_xludf.AGGREGATE(15,6,ROW(MAESTRO!$B$3:$B$1000)/((MAESTRO!$B$3:$B$1000="ASMAR DIRECCIÓN")*(UPPER(MAESTRO!$L$3:$L$1000)="CONFIRMADO")),ROWS($A$3:A173))),"")</f>
        <v/>
      </c>
      <c r="M173" s="10" t="str">
        <f ca="1">IFERROR(INDEX(MAESTRO!M:M,_xludf.AGGREGATE(15,6,ROW(MAESTRO!$B$3:$B$1000)/((MAESTRO!$B$3:$B$1000="ASMAR DIRECCIÓN")*(UPPER(MAESTRO!$L$3:$L$1000)="CONFIRMADO")),ROWS($A$3:A173))),"")</f>
        <v/>
      </c>
      <c r="N173" s="10" t="str">
        <f ca="1">IFERROR(INDEX(MAESTRO!N:N,_xludf.AGGREGATE(15,6,ROW(MAESTRO!$B$3:$B$1000)/((MAESTRO!$B$3:$B$1000="ASMAR DIRECCIÓN")*(UPPER(MAESTRO!$L$3:$L$1000)="CONFIRMADO")),ROWS($A$3:A173))),"")</f>
        <v/>
      </c>
      <c r="O173" s="10" t="str">
        <f ca="1">IFERROR(INDEX(MAESTRO!O:O,_xludf.AGGREGATE(15,6,ROW(MAESTRO!$B$3:$B$1000)/((MAESTRO!$B$3:$B$1000="ASMAR DIRECCIÓN")*(UPPER(MAESTRO!$L$3:$L$1000)="CONFIRMADO")),ROWS($A$3:A173))),"")</f>
        <v/>
      </c>
      <c r="P173" s="10" t="str">
        <f ca="1">IFERROR(INDEX(MAESTRO!P:P,_xludf.AGGREGATE(15,6,ROW(MAESTRO!$B$3:$B$1000)/((MAESTRO!$B$3:$B$1000="ASMAR DIRECCIÓN")*(UPPER(MAESTRO!$L$3:$L$1000)="CONFIRMADO")),ROWS($A$3:A173))),"")</f>
        <v/>
      </c>
      <c r="Q173" s="10" t="str">
        <f ca="1">IFERROR(INDEX(MAESTRO!Q:Q,_xludf.AGGREGATE(15,6,ROW(MAESTRO!$B$3:$B$1000)/((MAESTRO!$B$3:$B$1000="ASMAR DIRECCIÓN")*(UPPER(MAESTRO!$L$3:$L$1000)="CONFIRMADO")),ROWS($A$3:A173))),"")</f>
        <v/>
      </c>
      <c r="R173" s="10" t="str">
        <f ca="1">IFERROR(INDEX(MAESTRO!R:R,_xludf.AGGREGATE(15,6,ROW(MAESTRO!$B$3:$B$1000)/((MAESTRO!$B$3:$B$1000="ASMAR DIRECCIÓN")*(UPPER(MAESTRO!$L$3:$L$1000)="CONFIRMADO")),ROWS($A$3:A173))),"")</f>
        <v/>
      </c>
      <c r="S173" s="10" t="str">
        <f ca="1">IFERROR(INDEX(MAESTRO!S:S,_xludf.AGGREGATE(15,6,ROW(MAESTRO!$B$3:$B$1000)/((MAESTRO!$B$3:$B$1000="ASMAR DIRECCIÓN")*(UPPER(MAESTRO!$L$3:$L$1000)="CONFIRMADO")),ROWS($A$3:A173))),"")</f>
        <v/>
      </c>
      <c r="T173" s="10" t="str">
        <f ca="1">IFERROR(INDEX(MAESTRO!T:T,_xludf.AGGREGATE(15,6,ROW(MAESTRO!$B$3:$B$1000)/((MAESTRO!$B$3:$B$1000="ASMAR DIRECCIÓN")*(UPPER(MAESTRO!$L$3:$L$1000)="CONFIRMADO")),ROWS($A$3:A173))),"")</f>
        <v/>
      </c>
      <c r="U173" s="10" t="str">
        <f ca="1">IFERROR(INDEX(MAESTRO!U:U,_xludf.AGGREGATE(15,6,ROW(MAESTRO!$B$3:$B$1000)/((MAESTRO!$B$3:$B$1000="ASMAR DIRECCIÓN")*(UPPER(MAESTRO!$L$3:$L$1000)="CONFIRMADO")),ROWS($A$3:A173))),"")</f>
        <v/>
      </c>
      <c r="V173" s="10" t="str">
        <f ca="1">IFERROR(INDEX(MAESTRO!V:V,_xludf.AGGREGATE(15,6,ROW(MAESTRO!$B$3:$B$1000)/((MAESTRO!$B$3:$B$1000="ASMAR DIRECCIÓN")*(UPPER(MAESTRO!$L$3:$L$1000)="CONFIRMADO")),ROWS($A$3:A173))),"")</f>
        <v/>
      </c>
      <c r="W173" s="10" t="str">
        <f ca="1">IFERROR(INDEX(MAESTRO!W:W,_xludf.AGGREGATE(15,6,ROW(MAESTRO!$B$3:$B$1000)/((MAESTRO!$B$3:$B$1000="ASMAR DIRECCIÓN")*(UPPER(MAESTRO!$L$3:$L$1000)="CONFIRMADO")),ROWS($A$3:A173))),"")</f>
        <v/>
      </c>
      <c r="X173" s="10" t="str">
        <f ca="1">IFERROR(INDEX(MAESTRO!X:X,_xludf.AGGREGATE(15,6,ROW(MAESTRO!$B$3:$B$1000)/((MAESTRO!$B$3:$B$1000="ASMAR DIRECCIÓN")*(UPPER(MAESTRO!$L$3:$L$1000)="CONFIRMADO")),ROWS($A$3:A173))),"")</f>
        <v/>
      </c>
    </row>
    <row r="174" spans="1:24" ht="22.05" customHeight="1">
      <c r="A174" s="11" t="str">
        <f ca="1">IFERROR(INDEX(MAESTRO!A:A,_xludf.AGGREGATE(15,6,ROW(MAESTRO!$B$3:$B$1000)/((MAESTRO!$B$3:$B$1000="ASMAR DIRECCIÓN")*(UPPER(MAESTRO!$L$3:$L$1000)="CONFIRMADO")),ROWS($A$3:A174))),"")</f>
        <v/>
      </c>
      <c r="B174" s="11" t="str">
        <f ca="1">IFERROR(INDEX(MAESTRO!B:B,_xludf.AGGREGATE(15,6,ROW(MAESTRO!$B$3:$B$1000)/((MAESTRO!$B$3:$B$1000="ASMAR DIRECCIÓN")*(UPPER(MAESTRO!$L$3:$L$1000)="CONFIRMADO")),ROWS($A$3:A174))),"")</f>
        <v/>
      </c>
      <c r="C174" s="11" t="str">
        <f ca="1">IFERROR(INDEX(MAESTRO!C:C,_xludf.AGGREGATE(15,6,ROW(MAESTRO!$B$3:$B$1000)/((MAESTRO!$B$3:$B$1000="ASMAR DIRECCIÓN")*(UPPER(MAESTRO!$L$3:$L$1000)="CONFIRMADO")),ROWS($A$3:A174))),"")</f>
        <v/>
      </c>
      <c r="D174" s="11" t="str">
        <f ca="1">IFERROR(INDEX(MAESTRO!D:D,_xludf.AGGREGATE(15,6,ROW(MAESTRO!$B$3:$B$1000)/((MAESTRO!$B$3:$B$1000="ASMAR DIRECCIÓN")*(UPPER(MAESTRO!$L$3:$L$1000)="CONFIRMADO")),ROWS($A$3:A174))),"")</f>
        <v/>
      </c>
      <c r="E174" s="11" t="str">
        <f ca="1">IFERROR(INDEX(MAESTRO!E:E,_xludf.AGGREGATE(15,6,ROW(MAESTRO!$B$3:$B$1000)/((MAESTRO!$B$3:$B$1000="ASMAR DIRECCIÓN")*(UPPER(MAESTRO!$L$3:$L$1000)="CONFIRMADO")),ROWS($A$3:A174))),"")</f>
        <v/>
      </c>
      <c r="F174" s="11" t="str">
        <f ca="1">IFERROR(INDEX(MAESTRO!F:F,_xludf.AGGREGATE(15,6,ROW(MAESTRO!$B$3:$B$1000)/((MAESTRO!$B$3:$B$1000="ASMAR DIRECCIÓN")*(UPPER(MAESTRO!$L$3:$L$1000)="CONFIRMADO")),ROWS($A$3:A174))),"")</f>
        <v/>
      </c>
      <c r="G174" s="11" t="str">
        <f ca="1">IFERROR(INDEX(MAESTRO!G:G,_xludf.AGGREGATE(15,6,ROW(MAESTRO!$B$3:$B$1000)/((MAESTRO!$B$3:$B$1000="ASMAR DIRECCIÓN")*(UPPER(MAESTRO!$L$3:$L$1000)="CONFIRMADO")),ROWS($A$3:A174))),"")</f>
        <v/>
      </c>
      <c r="H174" s="11" t="str">
        <f ca="1">IFERROR(INDEX(MAESTRO!H:H,_xludf.AGGREGATE(15,6,ROW(MAESTRO!$B$3:$B$1000)/((MAESTRO!$B$3:$B$1000="ASMAR DIRECCIÓN")*(UPPER(MAESTRO!$L$3:$L$1000)="CONFIRMADO")),ROWS($A$3:A174))),"")</f>
        <v/>
      </c>
      <c r="I174" s="11" t="str">
        <f ca="1">IFERROR(INDEX(MAESTRO!I:I,_xludf.AGGREGATE(15,6,ROW(MAESTRO!$B$3:$B$1000)/((MAESTRO!$B$3:$B$1000="ASMAR DIRECCIÓN")*(UPPER(MAESTRO!$L$3:$L$1000)="CONFIRMADO")),ROWS($A$3:A174))),"")</f>
        <v/>
      </c>
      <c r="J174" s="11" t="str">
        <f ca="1">IFERROR(INDEX(MAESTRO!J:J,_xludf.AGGREGATE(15,6,ROW(MAESTRO!$B$3:$B$1000)/((MAESTRO!$B$3:$B$1000="ASMAR DIRECCIÓN")*(UPPER(MAESTRO!$L$3:$L$1000)="CONFIRMADO")),ROWS($A$3:A174))),"")</f>
        <v/>
      </c>
      <c r="K174" s="11" t="str">
        <f ca="1">IFERROR(INDEX(MAESTRO!K:K,_xludf.AGGREGATE(15,6,ROW(MAESTRO!$B$3:$B$1000)/((MAESTRO!$B$3:$B$1000="ASMAR DIRECCIÓN")*(UPPER(MAESTRO!$L$3:$L$1000)="CONFIRMADO")),ROWS($A$3:A174))),"")</f>
        <v/>
      </c>
      <c r="L174" s="11" t="str">
        <f ca="1">IFERROR(INDEX(MAESTRO!L:L,_xludf.AGGREGATE(15,6,ROW(MAESTRO!$B$3:$B$1000)/((MAESTRO!$B$3:$B$1000="ASMAR DIRECCIÓN")*(UPPER(MAESTRO!$L$3:$L$1000)="CONFIRMADO")),ROWS($A$3:A174))),"")</f>
        <v/>
      </c>
      <c r="M174" s="11" t="str">
        <f ca="1">IFERROR(INDEX(MAESTRO!M:M,_xludf.AGGREGATE(15,6,ROW(MAESTRO!$B$3:$B$1000)/((MAESTRO!$B$3:$B$1000="ASMAR DIRECCIÓN")*(UPPER(MAESTRO!$L$3:$L$1000)="CONFIRMADO")),ROWS($A$3:A174))),"")</f>
        <v/>
      </c>
      <c r="N174" s="11" t="str">
        <f ca="1">IFERROR(INDEX(MAESTRO!N:N,_xludf.AGGREGATE(15,6,ROW(MAESTRO!$B$3:$B$1000)/((MAESTRO!$B$3:$B$1000="ASMAR DIRECCIÓN")*(UPPER(MAESTRO!$L$3:$L$1000)="CONFIRMADO")),ROWS($A$3:A174))),"")</f>
        <v/>
      </c>
      <c r="O174" s="11" t="str">
        <f ca="1">IFERROR(INDEX(MAESTRO!O:O,_xludf.AGGREGATE(15,6,ROW(MAESTRO!$B$3:$B$1000)/((MAESTRO!$B$3:$B$1000="ASMAR DIRECCIÓN")*(UPPER(MAESTRO!$L$3:$L$1000)="CONFIRMADO")),ROWS($A$3:A174))),"")</f>
        <v/>
      </c>
      <c r="P174" s="11" t="str">
        <f ca="1">IFERROR(INDEX(MAESTRO!P:P,_xludf.AGGREGATE(15,6,ROW(MAESTRO!$B$3:$B$1000)/((MAESTRO!$B$3:$B$1000="ASMAR DIRECCIÓN")*(UPPER(MAESTRO!$L$3:$L$1000)="CONFIRMADO")),ROWS($A$3:A174))),"")</f>
        <v/>
      </c>
      <c r="Q174" s="11" t="str">
        <f ca="1">IFERROR(INDEX(MAESTRO!Q:Q,_xludf.AGGREGATE(15,6,ROW(MAESTRO!$B$3:$B$1000)/((MAESTRO!$B$3:$B$1000="ASMAR DIRECCIÓN")*(UPPER(MAESTRO!$L$3:$L$1000)="CONFIRMADO")),ROWS($A$3:A174))),"")</f>
        <v/>
      </c>
      <c r="R174" s="11" t="str">
        <f ca="1">IFERROR(INDEX(MAESTRO!R:R,_xludf.AGGREGATE(15,6,ROW(MAESTRO!$B$3:$B$1000)/((MAESTRO!$B$3:$B$1000="ASMAR DIRECCIÓN")*(UPPER(MAESTRO!$L$3:$L$1000)="CONFIRMADO")),ROWS($A$3:A174))),"")</f>
        <v/>
      </c>
      <c r="S174" s="11" t="str">
        <f ca="1">IFERROR(INDEX(MAESTRO!S:S,_xludf.AGGREGATE(15,6,ROW(MAESTRO!$B$3:$B$1000)/((MAESTRO!$B$3:$B$1000="ASMAR DIRECCIÓN")*(UPPER(MAESTRO!$L$3:$L$1000)="CONFIRMADO")),ROWS($A$3:A174))),"")</f>
        <v/>
      </c>
      <c r="T174" s="11" t="str">
        <f ca="1">IFERROR(INDEX(MAESTRO!T:T,_xludf.AGGREGATE(15,6,ROW(MAESTRO!$B$3:$B$1000)/((MAESTRO!$B$3:$B$1000="ASMAR DIRECCIÓN")*(UPPER(MAESTRO!$L$3:$L$1000)="CONFIRMADO")),ROWS($A$3:A174))),"")</f>
        <v/>
      </c>
      <c r="U174" s="11" t="str">
        <f ca="1">IFERROR(INDEX(MAESTRO!U:U,_xludf.AGGREGATE(15,6,ROW(MAESTRO!$B$3:$B$1000)/((MAESTRO!$B$3:$B$1000="ASMAR DIRECCIÓN")*(UPPER(MAESTRO!$L$3:$L$1000)="CONFIRMADO")),ROWS($A$3:A174))),"")</f>
        <v/>
      </c>
      <c r="V174" s="11" t="str">
        <f ca="1">IFERROR(INDEX(MAESTRO!V:V,_xludf.AGGREGATE(15,6,ROW(MAESTRO!$B$3:$B$1000)/((MAESTRO!$B$3:$B$1000="ASMAR DIRECCIÓN")*(UPPER(MAESTRO!$L$3:$L$1000)="CONFIRMADO")),ROWS($A$3:A174))),"")</f>
        <v/>
      </c>
      <c r="W174" s="11" t="str">
        <f ca="1">IFERROR(INDEX(MAESTRO!W:W,_xludf.AGGREGATE(15,6,ROW(MAESTRO!$B$3:$B$1000)/((MAESTRO!$B$3:$B$1000="ASMAR DIRECCIÓN")*(UPPER(MAESTRO!$L$3:$L$1000)="CONFIRMADO")),ROWS($A$3:A174))),"")</f>
        <v/>
      </c>
      <c r="X174" s="11" t="str">
        <f ca="1">IFERROR(INDEX(MAESTRO!X:X,_xludf.AGGREGATE(15,6,ROW(MAESTRO!$B$3:$B$1000)/((MAESTRO!$B$3:$B$1000="ASMAR DIRECCIÓN")*(UPPER(MAESTRO!$L$3:$L$1000)="CONFIRMADO")),ROWS($A$3:A174))),"")</f>
        <v/>
      </c>
    </row>
    <row r="175" spans="1:24" ht="22.05" customHeight="1">
      <c r="A175" s="10" t="str">
        <f ca="1">IFERROR(INDEX(MAESTRO!A:A,_xludf.AGGREGATE(15,6,ROW(MAESTRO!$B$3:$B$1000)/((MAESTRO!$B$3:$B$1000="ASMAR DIRECCIÓN")*(UPPER(MAESTRO!$L$3:$L$1000)="CONFIRMADO")),ROWS($A$3:A175))),"")</f>
        <v/>
      </c>
      <c r="B175" s="10" t="str">
        <f ca="1">IFERROR(INDEX(MAESTRO!B:B,_xludf.AGGREGATE(15,6,ROW(MAESTRO!$B$3:$B$1000)/((MAESTRO!$B$3:$B$1000="ASMAR DIRECCIÓN")*(UPPER(MAESTRO!$L$3:$L$1000)="CONFIRMADO")),ROWS($A$3:A175))),"")</f>
        <v/>
      </c>
      <c r="C175" s="10" t="str">
        <f ca="1">IFERROR(INDEX(MAESTRO!C:C,_xludf.AGGREGATE(15,6,ROW(MAESTRO!$B$3:$B$1000)/((MAESTRO!$B$3:$B$1000="ASMAR DIRECCIÓN")*(UPPER(MAESTRO!$L$3:$L$1000)="CONFIRMADO")),ROWS($A$3:A175))),"")</f>
        <v/>
      </c>
      <c r="D175" s="10" t="str">
        <f ca="1">IFERROR(INDEX(MAESTRO!D:D,_xludf.AGGREGATE(15,6,ROW(MAESTRO!$B$3:$B$1000)/((MAESTRO!$B$3:$B$1000="ASMAR DIRECCIÓN")*(UPPER(MAESTRO!$L$3:$L$1000)="CONFIRMADO")),ROWS($A$3:A175))),"")</f>
        <v/>
      </c>
      <c r="E175" s="10" t="str">
        <f ca="1">IFERROR(INDEX(MAESTRO!E:E,_xludf.AGGREGATE(15,6,ROW(MAESTRO!$B$3:$B$1000)/((MAESTRO!$B$3:$B$1000="ASMAR DIRECCIÓN")*(UPPER(MAESTRO!$L$3:$L$1000)="CONFIRMADO")),ROWS($A$3:A175))),"")</f>
        <v/>
      </c>
      <c r="F175" s="10" t="str">
        <f ca="1">IFERROR(INDEX(MAESTRO!F:F,_xludf.AGGREGATE(15,6,ROW(MAESTRO!$B$3:$B$1000)/((MAESTRO!$B$3:$B$1000="ASMAR DIRECCIÓN")*(UPPER(MAESTRO!$L$3:$L$1000)="CONFIRMADO")),ROWS($A$3:A175))),"")</f>
        <v/>
      </c>
      <c r="G175" s="10" t="str">
        <f ca="1">IFERROR(INDEX(MAESTRO!G:G,_xludf.AGGREGATE(15,6,ROW(MAESTRO!$B$3:$B$1000)/((MAESTRO!$B$3:$B$1000="ASMAR DIRECCIÓN")*(UPPER(MAESTRO!$L$3:$L$1000)="CONFIRMADO")),ROWS($A$3:A175))),"")</f>
        <v/>
      </c>
      <c r="H175" s="10" t="str">
        <f ca="1">IFERROR(INDEX(MAESTRO!H:H,_xludf.AGGREGATE(15,6,ROW(MAESTRO!$B$3:$B$1000)/((MAESTRO!$B$3:$B$1000="ASMAR DIRECCIÓN")*(UPPER(MAESTRO!$L$3:$L$1000)="CONFIRMADO")),ROWS($A$3:A175))),"")</f>
        <v/>
      </c>
      <c r="I175" s="10" t="str">
        <f ca="1">IFERROR(INDEX(MAESTRO!I:I,_xludf.AGGREGATE(15,6,ROW(MAESTRO!$B$3:$B$1000)/((MAESTRO!$B$3:$B$1000="ASMAR DIRECCIÓN")*(UPPER(MAESTRO!$L$3:$L$1000)="CONFIRMADO")),ROWS($A$3:A175))),"")</f>
        <v/>
      </c>
      <c r="J175" s="10" t="str">
        <f ca="1">IFERROR(INDEX(MAESTRO!J:J,_xludf.AGGREGATE(15,6,ROW(MAESTRO!$B$3:$B$1000)/((MAESTRO!$B$3:$B$1000="ASMAR DIRECCIÓN")*(UPPER(MAESTRO!$L$3:$L$1000)="CONFIRMADO")),ROWS($A$3:A175))),"")</f>
        <v/>
      </c>
      <c r="K175" s="10" t="str">
        <f ca="1">IFERROR(INDEX(MAESTRO!K:K,_xludf.AGGREGATE(15,6,ROW(MAESTRO!$B$3:$B$1000)/((MAESTRO!$B$3:$B$1000="ASMAR DIRECCIÓN")*(UPPER(MAESTRO!$L$3:$L$1000)="CONFIRMADO")),ROWS($A$3:A175))),"")</f>
        <v/>
      </c>
      <c r="L175" s="10" t="str">
        <f ca="1">IFERROR(INDEX(MAESTRO!L:L,_xludf.AGGREGATE(15,6,ROW(MAESTRO!$B$3:$B$1000)/((MAESTRO!$B$3:$B$1000="ASMAR DIRECCIÓN")*(UPPER(MAESTRO!$L$3:$L$1000)="CONFIRMADO")),ROWS($A$3:A175))),"")</f>
        <v/>
      </c>
      <c r="M175" s="10" t="str">
        <f ca="1">IFERROR(INDEX(MAESTRO!M:M,_xludf.AGGREGATE(15,6,ROW(MAESTRO!$B$3:$B$1000)/((MAESTRO!$B$3:$B$1000="ASMAR DIRECCIÓN")*(UPPER(MAESTRO!$L$3:$L$1000)="CONFIRMADO")),ROWS($A$3:A175))),"")</f>
        <v/>
      </c>
      <c r="N175" s="10" t="str">
        <f ca="1">IFERROR(INDEX(MAESTRO!N:N,_xludf.AGGREGATE(15,6,ROW(MAESTRO!$B$3:$B$1000)/((MAESTRO!$B$3:$B$1000="ASMAR DIRECCIÓN")*(UPPER(MAESTRO!$L$3:$L$1000)="CONFIRMADO")),ROWS($A$3:A175))),"")</f>
        <v/>
      </c>
      <c r="O175" s="10" t="str">
        <f ca="1">IFERROR(INDEX(MAESTRO!O:O,_xludf.AGGREGATE(15,6,ROW(MAESTRO!$B$3:$B$1000)/((MAESTRO!$B$3:$B$1000="ASMAR DIRECCIÓN")*(UPPER(MAESTRO!$L$3:$L$1000)="CONFIRMADO")),ROWS($A$3:A175))),"")</f>
        <v/>
      </c>
      <c r="P175" s="10" t="str">
        <f ca="1">IFERROR(INDEX(MAESTRO!P:P,_xludf.AGGREGATE(15,6,ROW(MAESTRO!$B$3:$B$1000)/((MAESTRO!$B$3:$B$1000="ASMAR DIRECCIÓN")*(UPPER(MAESTRO!$L$3:$L$1000)="CONFIRMADO")),ROWS($A$3:A175))),"")</f>
        <v/>
      </c>
      <c r="Q175" s="10" t="str">
        <f ca="1">IFERROR(INDEX(MAESTRO!Q:Q,_xludf.AGGREGATE(15,6,ROW(MAESTRO!$B$3:$B$1000)/((MAESTRO!$B$3:$B$1000="ASMAR DIRECCIÓN")*(UPPER(MAESTRO!$L$3:$L$1000)="CONFIRMADO")),ROWS($A$3:A175))),"")</f>
        <v/>
      </c>
      <c r="R175" s="10" t="str">
        <f ca="1">IFERROR(INDEX(MAESTRO!R:R,_xludf.AGGREGATE(15,6,ROW(MAESTRO!$B$3:$B$1000)/((MAESTRO!$B$3:$B$1000="ASMAR DIRECCIÓN")*(UPPER(MAESTRO!$L$3:$L$1000)="CONFIRMADO")),ROWS($A$3:A175))),"")</f>
        <v/>
      </c>
      <c r="S175" s="10" t="str">
        <f ca="1">IFERROR(INDEX(MAESTRO!S:S,_xludf.AGGREGATE(15,6,ROW(MAESTRO!$B$3:$B$1000)/((MAESTRO!$B$3:$B$1000="ASMAR DIRECCIÓN")*(UPPER(MAESTRO!$L$3:$L$1000)="CONFIRMADO")),ROWS($A$3:A175))),"")</f>
        <v/>
      </c>
      <c r="T175" s="10" t="str">
        <f ca="1">IFERROR(INDEX(MAESTRO!T:T,_xludf.AGGREGATE(15,6,ROW(MAESTRO!$B$3:$B$1000)/((MAESTRO!$B$3:$B$1000="ASMAR DIRECCIÓN")*(UPPER(MAESTRO!$L$3:$L$1000)="CONFIRMADO")),ROWS($A$3:A175))),"")</f>
        <v/>
      </c>
      <c r="U175" s="10" t="str">
        <f ca="1">IFERROR(INDEX(MAESTRO!U:U,_xludf.AGGREGATE(15,6,ROW(MAESTRO!$B$3:$B$1000)/((MAESTRO!$B$3:$B$1000="ASMAR DIRECCIÓN")*(UPPER(MAESTRO!$L$3:$L$1000)="CONFIRMADO")),ROWS($A$3:A175))),"")</f>
        <v/>
      </c>
      <c r="V175" s="10" t="str">
        <f ca="1">IFERROR(INDEX(MAESTRO!V:V,_xludf.AGGREGATE(15,6,ROW(MAESTRO!$B$3:$B$1000)/((MAESTRO!$B$3:$B$1000="ASMAR DIRECCIÓN")*(UPPER(MAESTRO!$L$3:$L$1000)="CONFIRMADO")),ROWS($A$3:A175))),"")</f>
        <v/>
      </c>
      <c r="W175" s="10" t="str">
        <f ca="1">IFERROR(INDEX(MAESTRO!W:W,_xludf.AGGREGATE(15,6,ROW(MAESTRO!$B$3:$B$1000)/((MAESTRO!$B$3:$B$1000="ASMAR DIRECCIÓN")*(UPPER(MAESTRO!$L$3:$L$1000)="CONFIRMADO")),ROWS($A$3:A175))),"")</f>
        <v/>
      </c>
      <c r="X175" s="10" t="str">
        <f ca="1">IFERROR(INDEX(MAESTRO!X:X,_xludf.AGGREGATE(15,6,ROW(MAESTRO!$B$3:$B$1000)/((MAESTRO!$B$3:$B$1000="ASMAR DIRECCIÓN")*(UPPER(MAESTRO!$L$3:$L$1000)="CONFIRMADO")),ROWS($A$3:A175))),"")</f>
        <v/>
      </c>
    </row>
    <row r="176" spans="1:24" ht="22.05" customHeight="1">
      <c r="A176" s="11" t="str">
        <f ca="1">IFERROR(INDEX(MAESTRO!A:A,_xludf.AGGREGATE(15,6,ROW(MAESTRO!$B$3:$B$1000)/((MAESTRO!$B$3:$B$1000="ASMAR DIRECCIÓN")*(UPPER(MAESTRO!$L$3:$L$1000)="CONFIRMADO")),ROWS($A$3:A176))),"")</f>
        <v/>
      </c>
      <c r="B176" s="11" t="str">
        <f ca="1">IFERROR(INDEX(MAESTRO!B:B,_xludf.AGGREGATE(15,6,ROW(MAESTRO!$B$3:$B$1000)/((MAESTRO!$B$3:$B$1000="ASMAR DIRECCIÓN")*(UPPER(MAESTRO!$L$3:$L$1000)="CONFIRMADO")),ROWS($A$3:A176))),"")</f>
        <v/>
      </c>
      <c r="C176" s="11" t="str">
        <f ca="1">IFERROR(INDEX(MAESTRO!C:C,_xludf.AGGREGATE(15,6,ROW(MAESTRO!$B$3:$B$1000)/((MAESTRO!$B$3:$B$1000="ASMAR DIRECCIÓN")*(UPPER(MAESTRO!$L$3:$L$1000)="CONFIRMADO")),ROWS($A$3:A176))),"")</f>
        <v/>
      </c>
      <c r="D176" s="11" t="str">
        <f ca="1">IFERROR(INDEX(MAESTRO!D:D,_xludf.AGGREGATE(15,6,ROW(MAESTRO!$B$3:$B$1000)/((MAESTRO!$B$3:$B$1000="ASMAR DIRECCIÓN")*(UPPER(MAESTRO!$L$3:$L$1000)="CONFIRMADO")),ROWS($A$3:A176))),"")</f>
        <v/>
      </c>
      <c r="E176" s="11" t="str">
        <f ca="1">IFERROR(INDEX(MAESTRO!E:E,_xludf.AGGREGATE(15,6,ROW(MAESTRO!$B$3:$B$1000)/((MAESTRO!$B$3:$B$1000="ASMAR DIRECCIÓN")*(UPPER(MAESTRO!$L$3:$L$1000)="CONFIRMADO")),ROWS($A$3:A176))),"")</f>
        <v/>
      </c>
      <c r="F176" s="11" t="str">
        <f ca="1">IFERROR(INDEX(MAESTRO!F:F,_xludf.AGGREGATE(15,6,ROW(MAESTRO!$B$3:$B$1000)/((MAESTRO!$B$3:$B$1000="ASMAR DIRECCIÓN")*(UPPER(MAESTRO!$L$3:$L$1000)="CONFIRMADO")),ROWS($A$3:A176))),"")</f>
        <v/>
      </c>
      <c r="G176" s="11" t="str">
        <f ca="1">IFERROR(INDEX(MAESTRO!G:G,_xludf.AGGREGATE(15,6,ROW(MAESTRO!$B$3:$B$1000)/((MAESTRO!$B$3:$B$1000="ASMAR DIRECCIÓN")*(UPPER(MAESTRO!$L$3:$L$1000)="CONFIRMADO")),ROWS($A$3:A176))),"")</f>
        <v/>
      </c>
      <c r="H176" s="11" t="str">
        <f ca="1">IFERROR(INDEX(MAESTRO!H:H,_xludf.AGGREGATE(15,6,ROW(MAESTRO!$B$3:$B$1000)/((MAESTRO!$B$3:$B$1000="ASMAR DIRECCIÓN")*(UPPER(MAESTRO!$L$3:$L$1000)="CONFIRMADO")),ROWS($A$3:A176))),"")</f>
        <v/>
      </c>
      <c r="I176" s="11" t="str">
        <f ca="1">IFERROR(INDEX(MAESTRO!I:I,_xludf.AGGREGATE(15,6,ROW(MAESTRO!$B$3:$B$1000)/((MAESTRO!$B$3:$B$1000="ASMAR DIRECCIÓN")*(UPPER(MAESTRO!$L$3:$L$1000)="CONFIRMADO")),ROWS($A$3:A176))),"")</f>
        <v/>
      </c>
      <c r="J176" s="11" t="str">
        <f ca="1">IFERROR(INDEX(MAESTRO!J:J,_xludf.AGGREGATE(15,6,ROW(MAESTRO!$B$3:$B$1000)/((MAESTRO!$B$3:$B$1000="ASMAR DIRECCIÓN")*(UPPER(MAESTRO!$L$3:$L$1000)="CONFIRMADO")),ROWS($A$3:A176))),"")</f>
        <v/>
      </c>
      <c r="K176" s="11" t="str">
        <f ca="1">IFERROR(INDEX(MAESTRO!K:K,_xludf.AGGREGATE(15,6,ROW(MAESTRO!$B$3:$B$1000)/((MAESTRO!$B$3:$B$1000="ASMAR DIRECCIÓN")*(UPPER(MAESTRO!$L$3:$L$1000)="CONFIRMADO")),ROWS($A$3:A176))),"")</f>
        <v/>
      </c>
      <c r="L176" s="11" t="str">
        <f ca="1">IFERROR(INDEX(MAESTRO!L:L,_xludf.AGGREGATE(15,6,ROW(MAESTRO!$B$3:$B$1000)/((MAESTRO!$B$3:$B$1000="ASMAR DIRECCIÓN")*(UPPER(MAESTRO!$L$3:$L$1000)="CONFIRMADO")),ROWS($A$3:A176))),"")</f>
        <v/>
      </c>
      <c r="M176" s="11" t="str">
        <f ca="1">IFERROR(INDEX(MAESTRO!M:M,_xludf.AGGREGATE(15,6,ROW(MAESTRO!$B$3:$B$1000)/((MAESTRO!$B$3:$B$1000="ASMAR DIRECCIÓN")*(UPPER(MAESTRO!$L$3:$L$1000)="CONFIRMADO")),ROWS($A$3:A176))),"")</f>
        <v/>
      </c>
      <c r="N176" s="11" t="str">
        <f ca="1">IFERROR(INDEX(MAESTRO!N:N,_xludf.AGGREGATE(15,6,ROW(MAESTRO!$B$3:$B$1000)/((MAESTRO!$B$3:$B$1000="ASMAR DIRECCIÓN")*(UPPER(MAESTRO!$L$3:$L$1000)="CONFIRMADO")),ROWS($A$3:A176))),"")</f>
        <v/>
      </c>
      <c r="O176" s="11" t="str">
        <f ca="1">IFERROR(INDEX(MAESTRO!O:O,_xludf.AGGREGATE(15,6,ROW(MAESTRO!$B$3:$B$1000)/((MAESTRO!$B$3:$B$1000="ASMAR DIRECCIÓN")*(UPPER(MAESTRO!$L$3:$L$1000)="CONFIRMADO")),ROWS($A$3:A176))),"")</f>
        <v/>
      </c>
      <c r="P176" s="11" t="str">
        <f ca="1">IFERROR(INDEX(MAESTRO!P:P,_xludf.AGGREGATE(15,6,ROW(MAESTRO!$B$3:$B$1000)/((MAESTRO!$B$3:$B$1000="ASMAR DIRECCIÓN")*(UPPER(MAESTRO!$L$3:$L$1000)="CONFIRMADO")),ROWS($A$3:A176))),"")</f>
        <v/>
      </c>
      <c r="Q176" s="11" t="str">
        <f ca="1">IFERROR(INDEX(MAESTRO!Q:Q,_xludf.AGGREGATE(15,6,ROW(MAESTRO!$B$3:$B$1000)/((MAESTRO!$B$3:$B$1000="ASMAR DIRECCIÓN")*(UPPER(MAESTRO!$L$3:$L$1000)="CONFIRMADO")),ROWS($A$3:A176))),"")</f>
        <v/>
      </c>
      <c r="R176" s="11" t="str">
        <f ca="1">IFERROR(INDEX(MAESTRO!R:R,_xludf.AGGREGATE(15,6,ROW(MAESTRO!$B$3:$B$1000)/((MAESTRO!$B$3:$B$1000="ASMAR DIRECCIÓN")*(UPPER(MAESTRO!$L$3:$L$1000)="CONFIRMADO")),ROWS($A$3:A176))),"")</f>
        <v/>
      </c>
      <c r="S176" s="11" t="str">
        <f ca="1">IFERROR(INDEX(MAESTRO!S:S,_xludf.AGGREGATE(15,6,ROW(MAESTRO!$B$3:$B$1000)/((MAESTRO!$B$3:$B$1000="ASMAR DIRECCIÓN")*(UPPER(MAESTRO!$L$3:$L$1000)="CONFIRMADO")),ROWS($A$3:A176))),"")</f>
        <v/>
      </c>
      <c r="T176" s="11" t="str">
        <f ca="1">IFERROR(INDEX(MAESTRO!T:T,_xludf.AGGREGATE(15,6,ROW(MAESTRO!$B$3:$B$1000)/((MAESTRO!$B$3:$B$1000="ASMAR DIRECCIÓN")*(UPPER(MAESTRO!$L$3:$L$1000)="CONFIRMADO")),ROWS($A$3:A176))),"")</f>
        <v/>
      </c>
      <c r="U176" s="11" t="str">
        <f ca="1">IFERROR(INDEX(MAESTRO!U:U,_xludf.AGGREGATE(15,6,ROW(MAESTRO!$B$3:$B$1000)/((MAESTRO!$B$3:$B$1000="ASMAR DIRECCIÓN")*(UPPER(MAESTRO!$L$3:$L$1000)="CONFIRMADO")),ROWS($A$3:A176))),"")</f>
        <v/>
      </c>
      <c r="V176" s="11" t="str">
        <f ca="1">IFERROR(INDEX(MAESTRO!V:V,_xludf.AGGREGATE(15,6,ROW(MAESTRO!$B$3:$B$1000)/((MAESTRO!$B$3:$B$1000="ASMAR DIRECCIÓN")*(UPPER(MAESTRO!$L$3:$L$1000)="CONFIRMADO")),ROWS($A$3:A176))),"")</f>
        <v/>
      </c>
      <c r="W176" s="11" t="str">
        <f ca="1">IFERROR(INDEX(MAESTRO!W:W,_xludf.AGGREGATE(15,6,ROW(MAESTRO!$B$3:$B$1000)/((MAESTRO!$B$3:$B$1000="ASMAR DIRECCIÓN")*(UPPER(MAESTRO!$L$3:$L$1000)="CONFIRMADO")),ROWS($A$3:A176))),"")</f>
        <v/>
      </c>
      <c r="X176" s="11" t="str">
        <f ca="1">IFERROR(INDEX(MAESTRO!X:X,_xludf.AGGREGATE(15,6,ROW(MAESTRO!$B$3:$B$1000)/((MAESTRO!$B$3:$B$1000="ASMAR DIRECCIÓN")*(UPPER(MAESTRO!$L$3:$L$1000)="CONFIRMADO")),ROWS($A$3:A176))),"")</f>
        <v/>
      </c>
    </row>
    <row r="177" spans="1:24" ht="22.05" customHeight="1">
      <c r="A177" s="10" t="str">
        <f ca="1">IFERROR(INDEX(MAESTRO!A:A,_xludf.AGGREGATE(15,6,ROW(MAESTRO!$B$3:$B$1000)/((MAESTRO!$B$3:$B$1000="ASMAR DIRECCIÓN")*(UPPER(MAESTRO!$L$3:$L$1000)="CONFIRMADO")),ROWS($A$3:A177))),"")</f>
        <v/>
      </c>
      <c r="B177" s="10" t="str">
        <f ca="1">IFERROR(INDEX(MAESTRO!B:B,_xludf.AGGREGATE(15,6,ROW(MAESTRO!$B$3:$B$1000)/((MAESTRO!$B$3:$B$1000="ASMAR DIRECCIÓN")*(UPPER(MAESTRO!$L$3:$L$1000)="CONFIRMADO")),ROWS($A$3:A177))),"")</f>
        <v/>
      </c>
      <c r="C177" s="10" t="str">
        <f ca="1">IFERROR(INDEX(MAESTRO!C:C,_xludf.AGGREGATE(15,6,ROW(MAESTRO!$B$3:$B$1000)/((MAESTRO!$B$3:$B$1000="ASMAR DIRECCIÓN")*(UPPER(MAESTRO!$L$3:$L$1000)="CONFIRMADO")),ROWS($A$3:A177))),"")</f>
        <v/>
      </c>
      <c r="D177" s="10" t="str">
        <f ca="1">IFERROR(INDEX(MAESTRO!D:D,_xludf.AGGREGATE(15,6,ROW(MAESTRO!$B$3:$B$1000)/((MAESTRO!$B$3:$B$1000="ASMAR DIRECCIÓN")*(UPPER(MAESTRO!$L$3:$L$1000)="CONFIRMADO")),ROWS($A$3:A177))),"")</f>
        <v/>
      </c>
      <c r="E177" s="10" t="str">
        <f ca="1">IFERROR(INDEX(MAESTRO!E:E,_xludf.AGGREGATE(15,6,ROW(MAESTRO!$B$3:$B$1000)/((MAESTRO!$B$3:$B$1000="ASMAR DIRECCIÓN")*(UPPER(MAESTRO!$L$3:$L$1000)="CONFIRMADO")),ROWS($A$3:A177))),"")</f>
        <v/>
      </c>
      <c r="F177" s="10" t="str">
        <f ca="1">IFERROR(INDEX(MAESTRO!F:F,_xludf.AGGREGATE(15,6,ROW(MAESTRO!$B$3:$B$1000)/((MAESTRO!$B$3:$B$1000="ASMAR DIRECCIÓN")*(UPPER(MAESTRO!$L$3:$L$1000)="CONFIRMADO")),ROWS($A$3:A177))),"")</f>
        <v/>
      </c>
      <c r="G177" s="10" t="str">
        <f ca="1">IFERROR(INDEX(MAESTRO!G:G,_xludf.AGGREGATE(15,6,ROW(MAESTRO!$B$3:$B$1000)/((MAESTRO!$B$3:$B$1000="ASMAR DIRECCIÓN")*(UPPER(MAESTRO!$L$3:$L$1000)="CONFIRMADO")),ROWS($A$3:A177))),"")</f>
        <v/>
      </c>
      <c r="H177" s="10" t="str">
        <f ca="1">IFERROR(INDEX(MAESTRO!H:H,_xludf.AGGREGATE(15,6,ROW(MAESTRO!$B$3:$B$1000)/((MAESTRO!$B$3:$B$1000="ASMAR DIRECCIÓN")*(UPPER(MAESTRO!$L$3:$L$1000)="CONFIRMADO")),ROWS($A$3:A177))),"")</f>
        <v/>
      </c>
      <c r="I177" s="10" t="str">
        <f ca="1">IFERROR(INDEX(MAESTRO!I:I,_xludf.AGGREGATE(15,6,ROW(MAESTRO!$B$3:$B$1000)/((MAESTRO!$B$3:$B$1000="ASMAR DIRECCIÓN")*(UPPER(MAESTRO!$L$3:$L$1000)="CONFIRMADO")),ROWS($A$3:A177))),"")</f>
        <v/>
      </c>
      <c r="J177" s="10" t="str">
        <f ca="1">IFERROR(INDEX(MAESTRO!J:J,_xludf.AGGREGATE(15,6,ROW(MAESTRO!$B$3:$B$1000)/((MAESTRO!$B$3:$B$1000="ASMAR DIRECCIÓN")*(UPPER(MAESTRO!$L$3:$L$1000)="CONFIRMADO")),ROWS($A$3:A177))),"")</f>
        <v/>
      </c>
      <c r="K177" s="10" t="str">
        <f ca="1">IFERROR(INDEX(MAESTRO!K:K,_xludf.AGGREGATE(15,6,ROW(MAESTRO!$B$3:$B$1000)/((MAESTRO!$B$3:$B$1000="ASMAR DIRECCIÓN")*(UPPER(MAESTRO!$L$3:$L$1000)="CONFIRMADO")),ROWS($A$3:A177))),"")</f>
        <v/>
      </c>
      <c r="L177" s="10" t="str">
        <f ca="1">IFERROR(INDEX(MAESTRO!L:L,_xludf.AGGREGATE(15,6,ROW(MAESTRO!$B$3:$B$1000)/((MAESTRO!$B$3:$B$1000="ASMAR DIRECCIÓN")*(UPPER(MAESTRO!$L$3:$L$1000)="CONFIRMADO")),ROWS($A$3:A177))),"")</f>
        <v/>
      </c>
      <c r="M177" s="10" t="str">
        <f ca="1">IFERROR(INDEX(MAESTRO!M:M,_xludf.AGGREGATE(15,6,ROW(MAESTRO!$B$3:$B$1000)/((MAESTRO!$B$3:$B$1000="ASMAR DIRECCIÓN")*(UPPER(MAESTRO!$L$3:$L$1000)="CONFIRMADO")),ROWS($A$3:A177))),"")</f>
        <v/>
      </c>
      <c r="N177" s="10" t="str">
        <f ca="1">IFERROR(INDEX(MAESTRO!N:N,_xludf.AGGREGATE(15,6,ROW(MAESTRO!$B$3:$B$1000)/((MAESTRO!$B$3:$B$1000="ASMAR DIRECCIÓN")*(UPPER(MAESTRO!$L$3:$L$1000)="CONFIRMADO")),ROWS($A$3:A177))),"")</f>
        <v/>
      </c>
      <c r="O177" s="10" t="str">
        <f ca="1">IFERROR(INDEX(MAESTRO!O:O,_xludf.AGGREGATE(15,6,ROW(MAESTRO!$B$3:$B$1000)/((MAESTRO!$B$3:$B$1000="ASMAR DIRECCIÓN")*(UPPER(MAESTRO!$L$3:$L$1000)="CONFIRMADO")),ROWS($A$3:A177))),"")</f>
        <v/>
      </c>
      <c r="P177" s="10" t="str">
        <f ca="1">IFERROR(INDEX(MAESTRO!P:P,_xludf.AGGREGATE(15,6,ROW(MAESTRO!$B$3:$B$1000)/((MAESTRO!$B$3:$B$1000="ASMAR DIRECCIÓN")*(UPPER(MAESTRO!$L$3:$L$1000)="CONFIRMADO")),ROWS($A$3:A177))),"")</f>
        <v/>
      </c>
      <c r="Q177" s="10" t="str">
        <f ca="1">IFERROR(INDEX(MAESTRO!Q:Q,_xludf.AGGREGATE(15,6,ROW(MAESTRO!$B$3:$B$1000)/((MAESTRO!$B$3:$B$1000="ASMAR DIRECCIÓN")*(UPPER(MAESTRO!$L$3:$L$1000)="CONFIRMADO")),ROWS($A$3:A177))),"")</f>
        <v/>
      </c>
      <c r="R177" s="10" t="str">
        <f ca="1">IFERROR(INDEX(MAESTRO!R:R,_xludf.AGGREGATE(15,6,ROW(MAESTRO!$B$3:$B$1000)/((MAESTRO!$B$3:$B$1000="ASMAR DIRECCIÓN")*(UPPER(MAESTRO!$L$3:$L$1000)="CONFIRMADO")),ROWS($A$3:A177))),"")</f>
        <v/>
      </c>
      <c r="S177" s="10" t="str">
        <f ca="1">IFERROR(INDEX(MAESTRO!S:S,_xludf.AGGREGATE(15,6,ROW(MAESTRO!$B$3:$B$1000)/((MAESTRO!$B$3:$B$1000="ASMAR DIRECCIÓN")*(UPPER(MAESTRO!$L$3:$L$1000)="CONFIRMADO")),ROWS($A$3:A177))),"")</f>
        <v/>
      </c>
      <c r="T177" s="10" t="str">
        <f ca="1">IFERROR(INDEX(MAESTRO!T:T,_xludf.AGGREGATE(15,6,ROW(MAESTRO!$B$3:$B$1000)/((MAESTRO!$B$3:$B$1000="ASMAR DIRECCIÓN")*(UPPER(MAESTRO!$L$3:$L$1000)="CONFIRMADO")),ROWS($A$3:A177))),"")</f>
        <v/>
      </c>
      <c r="U177" s="10" t="str">
        <f ca="1">IFERROR(INDEX(MAESTRO!U:U,_xludf.AGGREGATE(15,6,ROW(MAESTRO!$B$3:$B$1000)/((MAESTRO!$B$3:$B$1000="ASMAR DIRECCIÓN")*(UPPER(MAESTRO!$L$3:$L$1000)="CONFIRMADO")),ROWS($A$3:A177))),"")</f>
        <v/>
      </c>
      <c r="V177" s="10" t="str">
        <f ca="1">IFERROR(INDEX(MAESTRO!V:V,_xludf.AGGREGATE(15,6,ROW(MAESTRO!$B$3:$B$1000)/((MAESTRO!$B$3:$B$1000="ASMAR DIRECCIÓN")*(UPPER(MAESTRO!$L$3:$L$1000)="CONFIRMADO")),ROWS($A$3:A177))),"")</f>
        <v/>
      </c>
      <c r="W177" s="10" t="str">
        <f ca="1">IFERROR(INDEX(MAESTRO!W:W,_xludf.AGGREGATE(15,6,ROW(MAESTRO!$B$3:$B$1000)/((MAESTRO!$B$3:$B$1000="ASMAR DIRECCIÓN")*(UPPER(MAESTRO!$L$3:$L$1000)="CONFIRMADO")),ROWS($A$3:A177))),"")</f>
        <v/>
      </c>
      <c r="X177" s="10" t="str">
        <f ca="1">IFERROR(INDEX(MAESTRO!X:X,_xludf.AGGREGATE(15,6,ROW(MAESTRO!$B$3:$B$1000)/((MAESTRO!$B$3:$B$1000="ASMAR DIRECCIÓN")*(UPPER(MAESTRO!$L$3:$L$1000)="CONFIRMADO")),ROWS($A$3:A177))),"")</f>
        <v/>
      </c>
    </row>
    <row r="178" spans="1:24" ht="22.05" customHeight="1">
      <c r="A178" s="11" t="str">
        <f ca="1">IFERROR(INDEX(MAESTRO!A:A,_xludf.AGGREGATE(15,6,ROW(MAESTRO!$B$3:$B$1000)/((MAESTRO!$B$3:$B$1000="ASMAR DIRECCIÓN")*(UPPER(MAESTRO!$L$3:$L$1000)="CONFIRMADO")),ROWS($A$3:A178))),"")</f>
        <v/>
      </c>
      <c r="B178" s="11" t="str">
        <f ca="1">IFERROR(INDEX(MAESTRO!B:B,_xludf.AGGREGATE(15,6,ROW(MAESTRO!$B$3:$B$1000)/((MAESTRO!$B$3:$B$1000="ASMAR DIRECCIÓN")*(UPPER(MAESTRO!$L$3:$L$1000)="CONFIRMADO")),ROWS($A$3:A178))),"")</f>
        <v/>
      </c>
      <c r="C178" s="11" t="str">
        <f ca="1">IFERROR(INDEX(MAESTRO!C:C,_xludf.AGGREGATE(15,6,ROW(MAESTRO!$B$3:$B$1000)/((MAESTRO!$B$3:$B$1000="ASMAR DIRECCIÓN")*(UPPER(MAESTRO!$L$3:$L$1000)="CONFIRMADO")),ROWS($A$3:A178))),"")</f>
        <v/>
      </c>
      <c r="D178" s="11" t="str">
        <f ca="1">IFERROR(INDEX(MAESTRO!D:D,_xludf.AGGREGATE(15,6,ROW(MAESTRO!$B$3:$B$1000)/((MAESTRO!$B$3:$B$1000="ASMAR DIRECCIÓN")*(UPPER(MAESTRO!$L$3:$L$1000)="CONFIRMADO")),ROWS($A$3:A178))),"")</f>
        <v/>
      </c>
      <c r="E178" s="11" t="str">
        <f ca="1">IFERROR(INDEX(MAESTRO!E:E,_xludf.AGGREGATE(15,6,ROW(MAESTRO!$B$3:$B$1000)/((MAESTRO!$B$3:$B$1000="ASMAR DIRECCIÓN")*(UPPER(MAESTRO!$L$3:$L$1000)="CONFIRMADO")),ROWS($A$3:A178))),"")</f>
        <v/>
      </c>
      <c r="F178" s="11" t="str">
        <f ca="1">IFERROR(INDEX(MAESTRO!F:F,_xludf.AGGREGATE(15,6,ROW(MAESTRO!$B$3:$B$1000)/((MAESTRO!$B$3:$B$1000="ASMAR DIRECCIÓN")*(UPPER(MAESTRO!$L$3:$L$1000)="CONFIRMADO")),ROWS($A$3:A178))),"")</f>
        <v/>
      </c>
      <c r="G178" s="11" t="str">
        <f ca="1">IFERROR(INDEX(MAESTRO!G:G,_xludf.AGGREGATE(15,6,ROW(MAESTRO!$B$3:$B$1000)/((MAESTRO!$B$3:$B$1000="ASMAR DIRECCIÓN")*(UPPER(MAESTRO!$L$3:$L$1000)="CONFIRMADO")),ROWS($A$3:A178))),"")</f>
        <v/>
      </c>
      <c r="H178" s="11" t="str">
        <f ca="1">IFERROR(INDEX(MAESTRO!H:H,_xludf.AGGREGATE(15,6,ROW(MAESTRO!$B$3:$B$1000)/((MAESTRO!$B$3:$B$1000="ASMAR DIRECCIÓN")*(UPPER(MAESTRO!$L$3:$L$1000)="CONFIRMADO")),ROWS($A$3:A178))),"")</f>
        <v/>
      </c>
      <c r="I178" s="11" t="str">
        <f ca="1">IFERROR(INDEX(MAESTRO!I:I,_xludf.AGGREGATE(15,6,ROW(MAESTRO!$B$3:$B$1000)/((MAESTRO!$B$3:$B$1000="ASMAR DIRECCIÓN")*(UPPER(MAESTRO!$L$3:$L$1000)="CONFIRMADO")),ROWS($A$3:A178))),"")</f>
        <v/>
      </c>
      <c r="J178" s="11" t="str">
        <f ca="1">IFERROR(INDEX(MAESTRO!J:J,_xludf.AGGREGATE(15,6,ROW(MAESTRO!$B$3:$B$1000)/((MAESTRO!$B$3:$B$1000="ASMAR DIRECCIÓN")*(UPPER(MAESTRO!$L$3:$L$1000)="CONFIRMADO")),ROWS($A$3:A178))),"")</f>
        <v/>
      </c>
      <c r="K178" s="11" t="str">
        <f ca="1">IFERROR(INDEX(MAESTRO!K:K,_xludf.AGGREGATE(15,6,ROW(MAESTRO!$B$3:$B$1000)/((MAESTRO!$B$3:$B$1000="ASMAR DIRECCIÓN")*(UPPER(MAESTRO!$L$3:$L$1000)="CONFIRMADO")),ROWS($A$3:A178))),"")</f>
        <v/>
      </c>
      <c r="L178" s="11" t="str">
        <f ca="1">IFERROR(INDEX(MAESTRO!L:L,_xludf.AGGREGATE(15,6,ROW(MAESTRO!$B$3:$B$1000)/((MAESTRO!$B$3:$B$1000="ASMAR DIRECCIÓN")*(UPPER(MAESTRO!$L$3:$L$1000)="CONFIRMADO")),ROWS($A$3:A178))),"")</f>
        <v/>
      </c>
      <c r="M178" s="11" t="str">
        <f ca="1">IFERROR(INDEX(MAESTRO!M:M,_xludf.AGGREGATE(15,6,ROW(MAESTRO!$B$3:$B$1000)/((MAESTRO!$B$3:$B$1000="ASMAR DIRECCIÓN")*(UPPER(MAESTRO!$L$3:$L$1000)="CONFIRMADO")),ROWS($A$3:A178))),"")</f>
        <v/>
      </c>
      <c r="N178" s="11" t="str">
        <f ca="1">IFERROR(INDEX(MAESTRO!N:N,_xludf.AGGREGATE(15,6,ROW(MAESTRO!$B$3:$B$1000)/((MAESTRO!$B$3:$B$1000="ASMAR DIRECCIÓN")*(UPPER(MAESTRO!$L$3:$L$1000)="CONFIRMADO")),ROWS($A$3:A178))),"")</f>
        <v/>
      </c>
      <c r="O178" s="11" t="str">
        <f ca="1">IFERROR(INDEX(MAESTRO!O:O,_xludf.AGGREGATE(15,6,ROW(MAESTRO!$B$3:$B$1000)/((MAESTRO!$B$3:$B$1000="ASMAR DIRECCIÓN")*(UPPER(MAESTRO!$L$3:$L$1000)="CONFIRMADO")),ROWS($A$3:A178))),"")</f>
        <v/>
      </c>
      <c r="P178" s="11" t="str">
        <f ca="1">IFERROR(INDEX(MAESTRO!P:P,_xludf.AGGREGATE(15,6,ROW(MAESTRO!$B$3:$B$1000)/((MAESTRO!$B$3:$B$1000="ASMAR DIRECCIÓN")*(UPPER(MAESTRO!$L$3:$L$1000)="CONFIRMADO")),ROWS($A$3:A178))),"")</f>
        <v/>
      </c>
      <c r="Q178" s="11" t="str">
        <f ca="1">IFERROR(INDEX(MAESTRO!Q:Q,_xludf.AGGREGATE(15,6,ROW(MAESTRO!$B$3:$B$1000)/((MAESTRO!$B$3:$B$1000="ASMAR DIRECCIÓN")*(UPPER(MAESTRO!$L$3:$L$1000)="CONFIRMADO")),ROWS($A$3:A178))),"")</f>
        <v/>
      </c>
      <c r="R178" s="11" t="str">
        <f ca="1">IFERROR(INDEX(MAESTRO!R:R,_xludf.AGGREGATE(15,6,ROW(MAESTRO!$B$3:$B$1000)/((MAESTRO!$B$3:$B$1000="ASMAR DIRECCIÓN")*(UPPER(MAESTRO!$L$3:$L$1000)="CONFIRMADO")),ROWS($A$3:A178))),"")</f>
        <v/>
      </c>
      <c r="S178" s="11" t="str">
        <f ca="1">IFERROR(INDEX(MAESTRO!S:S,_xludf.AGGREGATE(15,6,ROW(MAESTRO!$B$3:$B$1000)/((MAESTRO!$B$3:$B$1000="ASMAR DIRECCIÓN")*(UPPER(MAESTRO!$L$3:$L$1000)="CONFIRMADO")),ROWS($A$3:A178))),"")</f>
        <v/>
      </c>
      <c r="T178" s="11" t="str">
        <f ca="1">IFERROR(INDEX(MAESTRO!T:T,_xludf.AGGREGATE(15,6,ROW(MAESTRO!$B$3:$B$1000)/((MAESTRO!$B$3:$B$1000="ASMAR DIRECCIÓN")*(UPPER(MAESTRO!$L$3:$L$1000)="CONFIRMADO")),ROWS($A$3:A178))),"")</f>
        <v/>
      </c>
      <c r="U178" s="11" t="str">
        <f ca="1">IFERROR(INDEX(MAESTRO!U:U,_xludf.AGGREGATE(15,6,ROW(MAESTRO!$B$3:$B$1000)/((MAESTRO!$B$3:$B$1000="ASMAR DIRECCIÓN")*(UPPER(MAESTRO!$L$3:$L$1000)="CONFIRMADO")),ROWS($A$3:A178))),"")</f>
        <v/>
      </c>
      <c r="V178" s="11" t="str">
        <f ca="1">IFERROR(INDEX(MAESTRO!V:V,_xludf.AGGREGATE(15,6,ROW(MAESTRO!$B$3:$B$1000)/((MAESTRO!$B$3:$B$1000="ASMAR DIRECCIÓN")*(UPPER(MAESTRO!$L$3:$L$1000)="CONFIRMADO")),ROWS($A$3:A178))),"")</f>
        <v/>
      </c>
      <c r="W178" s="11" t="str">
        <f ca="1">IFERROR(INDEX(MAESTRO!W:W,_xludf.AGGREGATE(15,6,ROW(MAESTRO!$B$3:$B$1000)/((MAESTRO!$B$3:$B$1000="ASMAR DIRECCIÓN")*(UPPER(MAESTRO!$L$3:$L$1000)="CONFIRMADO")),ROWS($A$3:A178))),"")</f>
        <v/>
      </c>
      <c r="X178" s="11" t="str">
        <f ca="1">IFERROR(INDEX(MAESTRO!X:X,_xludf.AGGREGATE(15,6,ROW(MAESTRO!$B$3:$B$1000)/((MAESTRO!$B$3:$B$1000="ASMAR DIRECCIÓN")*(UPPER(MAESTRO!$L$3:$L$1000)="CONFIRMADO")),ROWS($A$3:A178))),"")</f>
        <v/>
      </c>
    </row>
    <row r="179" spans="1:24" ht="22.05" customHeight="1">
      <c r="A179" s="10" t="str">
        <f ca="1">IFERROR(INDEX(MAESTRO!A:A,_xludf.AGGREGATE(15,6,ROW(MAESTRO!$B$3:$B$1000)/((MAESTRO!$B$3:$B$1000="ASMAR DIRECCIÓN")*(UPPER(MAESTRO!$L$3:$L$1000)="CONFIRMADO")),ROWS($A$3:A179))),"")</f>
        <v/>
      </c>
      <c r="B179" s="10" t="str">
        <f ca="1">IFERROR(INDEX(MAESTRO!B:B,_xludf.AGGREGATE(15,6,ROW(MAESTRO!$B$3:$B$1000)/((MAESTRO!$B$3:$B$1000="ASMAR DIRECCIÓN")*(UPPER(MAESTRO!$L$3:$L$1000)="CONFIRMADO")),ROWS($A$3:A179))),"")</f>
        <v/>
      </c>
      <c r="C179" s="10" t="str">
        <f ca="1">IFERROR(INDEX(MAESTRO!C:C,_xludf.AGGREGATE(15,6,ROW(MAESTRO!$B$3:$B$1000)/((MAESTRO!$B$3:$B$1000="ASMAR DIRECCIÓN")*(UPPER(MAESTRO!$L$3:$L$1000)="CONFIRMADO")),ROWS($A$3:A179))),"")</f>
        <v/>
      </c>
      <c r="D179" s="10" t="str">
        <f ca="1">IFERROR(INDEX(MAESTRO!D:D,_xludf.AGGREGATE(15,6,ROW(MAESTRO!$B$3:$B$1000)/((MAESTRO!$B$3:$B$1000="ASMAR DIRECCIÓN")*(UPPER(MAESTRO!$L$3:$L$1000)="CONFIRMADO")),ROWS($A$3:A179))),"")</f>
        <v/>
      </c>
      <c r="E179" s="10" t="str">
        <f ca="1">IFERROR(INDEX(MAESTRO!E:E,_xludf.AGGREGATE(15,6,ROW(MAESTRO!$B$3:$B$1000)/((MAESTRO!$B$3:$B$1000="ASMAR DIRECCIÓN")*(UPPER(MAESTRO!$L$3:$L$1000)="CONFIRMADO")),ROWS($A$3:A179))),"")</f>
        <v/>
      </c>
      <c r="F179" s="10" t="str">
        <f ca="1">IFERROR(INDEX(MAESTRO!F:F,_xludf.AGGREGATE(15,6,ROW(MAESTRO!$B$3:$B$1000)/((MAESTRO!$B$3:$B$1000="ASMAR DIRECCIÓN")*(UPPER(MAESTRO!$L$3:$L$1000)="CONFIRMADO")),ROWS($A$3:A179))),"")</f>
        <v/>
      </c>
      <c r="G179" s="10" t="str">
        <f ca="1">IFERROR(INDEX(MAESTRO!G:G,_xludf.AGGREGATE(15,6,ROW(MAESTRO!$B$3:$B$1000)/((MAESTRO!$B$3:$B$1000="ASMAR DIRECCIÓN")*(UPPER(MAESTRO!$L$3:$L$1000)="CONFIRMADO")),ROWS($A$3:A179))),"")</f>
        <v/>
      </c>
      <c r="H179" s="10" t="str">
        <f ca="1">IFERROR(INDEX(MAESTRO!H:H,_xludf.AGGREGATE(15,6,ROW(MAESTRO!$B$3:$B$1000)/((MAESTRO!$B$3:$B$1000="ASMAR DIRECCIÓN")*(UPPER(MAESTRO!$L$3:$L$1000)="CONFIRMADO")),ROWS($A$3:A179))),"")</f>
        <v/>
      </c>
      <c r="I179" s="10" t="str">
        <f ca="1">IFERROR(INDEX(MAESTRO!I:I,_xludf.AGGREGATE(15,6,ROW(MAESTRO!$B$3:$B$1000)/((MAESTRO!$B$3:$B$1000="ASMAR DIRECCIÓN")*(UPPER(MAESTRO!$L$3:$L$1000)="CONFIRMADO")),ROWS($A$3:A179))),"")</f>
        <v/>
      </c>
      <c r="J179" s="10" t="str">
        <f ca="1">IFERROR(INDEX(MAESTRO!J:J,_xludf.AGGREGATE(15,6,ROW(MAESTRO!$B$3:$B$1000)/((MAESTRO!$B$3:$B$1000="ASMAR DIRECCIÓN")*(UPPER(MAESTRO!$L$3:$L$1000)="CONFIRMADO")),ROWS($A$3:A179))),"")</f>
        <v/>
      </c>
      <c r="K179" s="10" t="str">
        <f ca="1">IFERROR(INDEX(MAESTRO!K:K,_xludf.AGGREGATE(15,6,ROW(MAESTRO!$B$3:$B$1000)/((MAESTRO!$B$3:$B$1000="ASMAR DIRECCIÓN")*(UPPER(MAESTRO!$L$3:$L$1000)="CONFIRMADO")),ROWS($A$3:A179))),"")</f>
        <v/>
      </c>
      <c r="L179" s="10" t="str">
        <f ca="1">IFERROR(INDEX(MAESTRO!L:L,_xludf.AGGREGATE(15,6,ROW(MAESTRO!$B$3:$B$1000)/((MAESTRO!$B$3:$B$1000="ASMAR DIRECCIÓN")*(UPPER(MAESTRO!$L$3:$L$1000)="CONFIRMADO")),ROWS($A$3:A179))),"")</f>
        <v/>
      </c>
      <c r="M179" s="10" t="str">
        <f ca="1">IFERROR(INDEX(MAESTRO!M:M,_xludf.AGGREGATE(15,6,ROW(MAESTRO!$B$3:$B$1000)/((MAESTRO!$B$3:$B$1000="ASMAR DIRECCIÓN")*(UPPER(MAESTRO!$L$3:$L$1000)="CONFIRMADO")),ROWS($A$3:A179))),"")</f>
        <v/>
      </c>
      <c r="N179" s="10" t="str">
        <f ca="1">IFERROR(INDEX(MAESTRO!N:N,_xludf.AGGREGATE(15,6,ROW(MAESTRO!$B$3:$B$1000)/((MAESTRO!$B$3:$B$1000="ASMAR DIRECCIÓN")*(UPPER(MAESTRO!$L$3:$L$1000)="CONFIRMADO")),ROWS($A$3:A179))),"")</f>
        <v/>
      </c>
      <c r="O179" s="10" t="str">
        <f ca="1">IFERROR(INDEX(MAESTRO!O:O,_xludf.AGGREGATE(15,6,ROW(MAESTRO!$B$3:$B$1000)/((MAESTRO!$B$3:$B$1000="ASMAR DIRECCIÓN")*(UPPER(MAESTRO!$L$3:$L$1000)="CONFIRMADO")),ROWS($A$3:A179))),"")</f>
        <v/>
      </c>
      <c r="P179" s="10" t="str">
        <f ca="1">IFERROR(INDEX(MAESTRO!P:P,_xludf.AGGREGATE(15,6,ROW(MAESTRO!$B$3:$B$1000)/((MAESTRO!$B$3:$B$1000="ASMAR DIRECCIÓN")*(UPPER(MAESTRO!$L$3:$L$1000)="CONFIRMADO")),ROWS($A$3:A179))),"")</f>
        <v/>
      </c>
      <c r="Q179" s="10" t="str">
        <f ca="1">IFERROR(INDEX(MAESTRO!Q:Q,_xludf.AGGREGATE(15,6,ROW(MAESTRO!$B$3:$B$1000)/((MAESTRO!$B$3:$B$1000="ASMAR DIRECCIÓN")*(UPPER(MAESTRO!$L$3:$L$1000)="CONFIRMADO")),ROWS($A$3:A179))),"")</f>
        <v/>
      </c>
      <c r="R179" s="10" t="str">
        <f ca="1">IFERROR(INDEX(MAESTRO!R:R,_xludf.AGGREGATE(15,6,ROW(MAESTRO!$B$3:$B$1000)/((MAESTRO!$B$3:$B$1000="ASMAR DIRECCIÓN")*(UPPER(MAESTRO!$L$3:$L$1000)="CONFIRMADO")),ROWS($A$3:A179))),"")</f>
        <v/>
      </c>
      <c r="S179" s="10" t="str">
        <f ca="1">IFERROR(INDEX(MAESTRO!S:S,_xludf.AGGREGATE(15,6,ROW(MAESTRO!$B$3:$B$1000)/((MAESTRO!$B$3:$B$1000="ASMAR DIRECCIÓN")*(UPPER(MAESTRO!$L$3:$L$1000)="CONFIRMADO")),ROWS($A$3:A179))),"")</f>
        <v/>
      </c>
      <c r="T179" s="10" t="str">
        <f ca="1">IFERROR(INDEX(MAESTRO!T:T,_xludf.AGGREGATE(15,6,ROW(MAESTRO!$B$3:$B$1000)/((MAESTRO!$B$3:$B$1000="ASMAR DIRECCIÓN")*(UPPER(MAESTRO!$L$3:$L$1000)="CONFIRMADO")),ROWS($A$3:A179))),"")</f>
        <v/>
      </c>
      <c r="U179" s="10" t="str">
        <f ca="1">IFERROR(INDEX(MAESTRO!U:U,_xludf.AGGREGATE(15,6,ROW(MAESTRO!$B$3:$B$1000)/((MAESTRO!$B$3:$B$1000="ASMAR DIRECCIÓN")*(UPPER(MAESTRO!$L$3:$L$1000)="CONFIRMADO")),ROWS($A$3:A179))),"")</f>
        <v/>
      </c>
      <c r="V179" s="10" t="str">
        <f ca="1">IFERROR(INDEX(MAESTRO!V:V,_xludf.AGGREGATE(15,6,ROW(MAESTRO!$B$3:$B$1000)/((MAESTRO!$B$3:$B$1000="ASMAR DIRECCIÓN")*(UPPER(MAESTRO!$L$3:$L$1000)="CONFIRMADO")),ROWS($A$3:A179))),"")</f>
        <v/>
      </c>
      <c r="W179" s="10" t="str">
        <f ca="1">IFERROR(INDEX(MAESTRO!W:W,_xludf.AGGREGATE(15,6,ROW(MAESTRO!$B$3:$B$1000)/((MAESTRO!$B$3:$B$1000="ASMAR DIRECCIÓN")*(UPPER(MAESTRO!$L$3:$L$1000)="CONFIRMADO")),ROWS($A$3:A179))),"")</f>
        <v/>
      </c>
      <c r="X179" s="10" t="str">
        <f ca="1">IFERROR(INDEX(MAESTRO!X:X,_xludf.AGGREGATE(15,6,ROW(MAESTRO!$B$3:$B$1000)/((MAESTRO!$B$3:$B$1000="ASMAR DIRECCIÓN")*(UPPER(MAESTRO!$L$3:$L$1000)="CONFIRMADO")),ROWS($A$3:A179))),"")</f>
        <v/>
      </c>
    </row>
    <row r="180" spans="1:24" ht="22.05" customHeight="1">
      <c r="A180" s="11" t="str">
        <f ca="1">IFERROR(INDEX(MAESTRO!A:A,_xludf.AGGREGATE(15,6,ROW(MAESTRO!$B$3:$B$1000)/((MAESTRO!$B$3:$B$1000="ASMAR DIRECCIÓN")*(UPPER(MAESTRO!$L$3:$L$1000)="CONFIRMADO")),ROWS($A$3:A180))),"")</f>
        <v/>
      </c>
      <c r="B180" s="11" t="str">
        <f ca="1">IFERROR(INDEX(MAESTRO!B:B,_xludf.AGGREGATE(15,6,ROW(MAESTRO!$B$3:$B$1000)/((MAESTRO!$B$3:$B$1000="ASMAR DIRECCIÓN")*(UPPER(MAESTRO!$L$3:$L$1000)="CONFIRMADO")),ROWS($A$3:A180))),"")</f>
        <v/>
      </c>
      <c r="C180" s="11" t="str">
        <f ca="1">IFERROR(INDEX(MAESTRO!C:C,_xludf.AGGREGATE(15,6,ROW(MAESTRO!$B$3:$B$1000)/((MAESTRO!$B$3:$B$1000="ASMAR DIRECCIÓN")*(UPPER(MAESTRO!$L$3:$L$1000)="CONFIRMADO")),ROWS($A$3:A180))),"")</f>
        <v/>
      </c>
      <c r="D180" s="11" t="str">
        <f ca="1">IFERROR(INDEX(MAESTRO!D:D,_xludf.AGGREGATE(15,6,ROW(MAESTRO!$B$3:$B$1000)/((MAESTRO!$B$3:$B$1000="ASMAR DIRECCIÓN")*(UPPER(MAESTRO!$L$3:$L$1000)="CONFIRMADO")),ROWS($A$3:A180))),"")</f>
        <v/>
      </c>
      <c r="E180" s="11" t="str">
        <f ca="1">IFERROR(INDEX(MAESTRO!E:E,_xludf.AGGREGATE(15,6,ROW(MAESTRO!$B$3:$B$1000)/((MAESTRO!$B$3:$B$1000="ASMAR DIRECCIÓN")*(UPPER(MAESTRO!$L$3:$L$1000)="CONFIRMADO")),ROWS($A$3:A180))),"")</f>
        <v/>
      </c>
      <c r="F180" s="11" t="str">
        <f ca="1">IFERROR(INDEX(MAESTRO!F:F,_xludf.AGGREGATE(15,6,ROW(MAESTRO!$B$3:$B$1000)/((MAESTRO!$B$3:$B$1000="ASMAR DIRECCIÓN")*(UPPER(MAESTRO!$L$3:$L$1000)="CONFIRMADO")),ROWS($A$3:A180))),"")</f>
        <v/>
      </c>
      <c r="G180" s="11" t="str">
        <f ca="1">IFERROR(INDEX(MAESTRO!G:G,_xludf.AGGREGATE(15,6,ROW(MAESTRO!$B$3:$B$1000)/((MAESTRO!$B$3:$B$1000="ASMAR DIRECCIÓN")*(UPPER(MAESTRO!$L$3:$L$1000)="CONFIRMADO")),ROWS($A$3:A180))),"")</f>
        <v/>
      </c>
      <c r="H180" s="11" t="str">
        <f ca="1">IFERROR(INDEX(MAESTRO!H:H,_xludf.AGGREGATE(15,6,ROW(MAESTRO!$B$3:$B$1000)/((MAESTRO!$B$3:$B$1000="ASMAR DIRECCIÓN")*(UPPER(MAESTRO!$L$3:$L$1000)="CONFIRMADO")),ROWS($A$3:A180))),"")</f>
        <v/>
      </c>
      <c r="I180" s="11" t="str">
        <f ca="1">IFERROR(INDEX(MAESTRO!I:I,_xludf.AGGREGATE(15,6,ROW(MAESTRO!$B$3:$B$1000)/((MAESTRO!$B$3:$B$1000="ASMAR DIRECCIÓN")*(UPPER(MAESTRO!$L$3:$L$1000)="CONFIRMADO")),ROWS($A$3:A180))),"")</f>
        <v/>
      </c>
      <c r="J180" s="11" t="str">
        <f ca="1">IFERROR(INDEX(MAESTRO!J:J,_xludf.AGGREGATE(15,6,ROW(MAESTRO!$B$3:$B$1000)/((MAESTRO!$B$3:$B$1000="ASMAR DIRECCIÓN")*(UPPER(MAESTRO!$L$3:$L$1000)="CONFIRMADO")),ROWS($A$3:A180))),"")</f>
        <v/>
      </c>
      <c r="K180" s="11" t="str">
        <f ca="1">IFERROR(INDEX(MAESTRO!K:K,_xludf.AGGREGATE(15,6,ROW(MAESTRO!$B$3:$B$1000)/((MAESTRO!$B$3:$B$1000="ASMAR DIRECCIÓN")*(UPPER(MAESTRO!$L$3:$L$1000)="CONFIRMADO")),ROWS($A$3:A180))),"")</f>
        <v/>
      </c>
      <c r="L180" s="11" t="str">
        <f ca="1">IFERROR(INDEX(MAESTRO!L:L,_xludf.AGGREGATE(15,6,ROW(MAESTRO!$B$3:$B$1000)/((MAESTRO!$B$3:$B$1000="ASMAR DIRECCIÓN")*(UPPER(MAESTRO!$L$3:$L$1000)="CONFIRMADO")),ROWS($A$3:A180))),"")</f>
        <v/>
      </c>
      <c r="M180" s="11" t="str">
        <f ca="1">IFERROR(INDEX(MAESTRO!M:M,_xludf.AGGREGATE(15,6,ROW(MAESTRO!$B$3:$B$1000)/((MAESTRO!$B$3:$B$1000="ASMAR DIRECCIÓN")*(UPPER(MAESTRO!$L$3:$L$1000)="CONFIRMADO")),ROWS($A$3:A180))),"")</f>
        <v/>
      </c>
      <c r="N180" s="11" t="str">
        <f ca="1">IFERROR(INDEX(MAESTRO!N:N,_xludf.AGGREGATE(15,6,ROW(MAESTRO!$B$3:$B$1000)/((MAESTRO!$B$3:$B$1000="ASMAR DIRECCIÓN")*(UPPER(MAESTRO!$L$3:$L$1000)="CONFIRMADO")),ROWS($A$3:A180))),"")</f>
        <v/>
      </c>
      <c r="O180" s="11" t="str">
        <f ca="1">IFERROR(INDEX(MAESTRO!O:O,_xludf.AGGREGATE(15,6,ROW(MAESTRO!$B$3:$B$1000)/((MAESTRO!$B$3:$B$1000="ASMAR DIRECCIÓN")*(UPPER(MAESTRO!$L$3:$L$1000)="CONFIRMADO")),ROWS($A$3:A180))),"")</f>
        <v/>
      </c>
      <c r="P180" s="11" t="str">
        <f ca="1">IFERROR(INDEX(MAESTRO!P:P,_xludf.AGGREGATE(15,6,ROW(MAESTRO!$B$3:$B$1000)/((MAESTRO!$B$3:$B$1000="ASMAR DIRECCIÓN")*(UPPER(MAESTRO!$L$3:$L$1000)="CONFIRMADO")),ROWS($A$3:A180))),"")</f>
        <v/>
      </c>
      <c r="Q180" s="11" t="str">
        <f ca="1">IFERROR(INDEX(MAESTRO!Q:Q,_xludf.AGGREGATE(15,6,ROW(MAESTRO!$B$3:$B$1000)/((MAESTRO!$B$3:$B$1000="ASMAR DIRECCIÓN")*(UPPER(MAESTRO!$L$3:$L$1000)="CONFIRMADO")),ROWS($A$3:A180))),"")</f>
        <v/>
      </c>
      <c r="R180" s="11" t="str">
        <f ca="1">IFERROR(INDEX(MAESTRO!R:R,_xludf.AGGREGATE(15,6,ROW(MAESTRO!$B$3:$B$1000)/((MAESTRO!$B$3:$B$1000="ASMAR DIRECCIÓN")*(UPPER(MAESTRO!$L$3:$L$1000)="CONFIRMADO")),ROWS($A$3:A180))),"")</f>
        <v/>
      </c>
      <c r="S180" s="11" t="str">
        <f ca="1">IFERROR(INDEX(MAESTRO!S:S,_xludf.AGGREGATE(15,6,ROW(MAESTRO!$B$3:$B$1000)/((MAESTRO!$B$3:$B$1000="ASMAR DIRECCIÓN")*(UPPER(MAESTRO!$L$3:$L$1000)="CONFIRMADO")),ROWS($A$3:A180))),"")</f>
        <v/>
      </c>
      <c r="T180" s="11" t="str">
        <f ca="1">IFERROR(INDEX(MAESTRO!T:T,_xludf.AGGREGATE(15,6,ROW(MAESTRO!$B$3:$B$1000)/((MAESTRO!$B$3:$B$1000="ASMAR DIRECCIÓN")*(UPPER(MAESTRO!$L$3:$L$1000)="CONFIRMADO")),ROWS($A$3:A180))),"")</f>
        <v/>
      </c>
      <c r="U180" s="11" t="str">
        <f ca="1">IFERROR(INDEX(MAESTRO!U:U,_xludf.AGGREGATE(15,6,ROW(MAESTRO!$B$3:$B$1000)/((MAESTRO!$B$3:$B$1000="ASMAR DIRECCIÓN")*(UPPER(MAESTRO!$L$3:$L$1000)="CONFIRMADO")),ROWS($A$3:A180))),"")</f>
        <v/>
      </c>
      <c r="V180" s="11" t="str">
        <f ca="1">IFERROR(INDEX(MAESTRO!V:V,_xludf.AGGREGATE(15,6,ROW(MAESTRO!$B$3:$B$1000)/((MAESTRO!$B$3:$B$1000="ASMAR DIRECCIÓN")*(UPPER(MAESTRO!$L$3:$L$1000)="CONFIRMADO")),ROWS($A$3:A180))),"")</f>
        <v/>
      </c>
      <c r="W180" s="11" t="str">
        <f ca="1">IFERROR(INDEX(MAESTRO!W:W,_xludf.AGGREGATE(15,6,ROW(MAESTRO!$B$3:$B$1000)/((MAESTRO!$B$3:$B$1000="ASMAR DIRECCIÓN")*(UPPER(MAESTRO!$L$3:$L$1000)="CONFIRMADO")),ROWS($A$3:A180))),"")</f>
        <v/>
      </c>
      <c r="X180" s="11" t="str">
        <f ca="1">IFERROR(INDEX(MAESTRO!X:X,_xludf.AGGREGATE(15,6,ROW(MAESTRO!$B$3:$B$1000)/((MAESTRO!$B$3:$B$1000="ASMAR DIRECCIÓN")*(UPPER(MAESTRO!$L$3:$L$1000)="CONFIRMADO")),ROWS($A$3:A180))),"")</f>
        <v/>
      </c>
    </row>
    <row r="181" spans="1:24" ht="22.05" customHeight="1">
      <c r="A181" s="10" t="str">
        <f ca="1">IFERROR(INDEX(MAESTRO!A:A,_xludf.AGGREGATE(15,6,ROW(MAESTRO!$B$3:$B$1000)/((MAESTRO!$B$3:$B$1000="ASMAR DIRECCIÓN")*(UPPER(MAESTRO!$L$3:$L$1000)="CONFIRMADO")),ROWS($A$3:A181))),"")</f>
        <v/>
      </c>
      <c r="B181" s="10" t="str">
        <f ca="1">IFERROR(INDEX(MAESTRO!B:B,_xludf.AGGREGATE(15,6,ROW(MAESTRO!$B$3:$B$1000)/((MAESTRO!$B$3:$B$1000="ASMAR DIRECCIÓN")*(UPPER(MAESTRO!$L$3:$L$1000)="CONFIRMADO")),ROWS($A$3:A181))),"")</f>
        <v/>
      </c>
      <c r="C181" s="10" t="str">
        <f ca="1">IFERROR(INDEX(MAESTRO!C:C,_xludf.AGGREGATE(15,6,ROW(MAESTRO!$B$3:$B$1000)/((MAESTRO!$B$3:$B$1000="ASMAR DIRECCIÓN")*(UPPER(MAESTRO!$L$3:$L$1000)="CONFIRMADO")),ROWS($A$3:A181))),"")</f>
        <v/>
      </c>
      <c r="D181" s="10" t="str">
        <f ca="1">IFERROR(INDEX(MAESTRO!D:D,_xludf.AGGREGATE(15,6,ROW(MAESTRO!$B$3:$B$1000)/((MAESTRO!$B$3:$B$1000="ASMAR DIRECCIÓN")*(UPPER(MAESTRO!$L$3:$L$1000)="CONFIRMADO")),ROWS($A$3:A181))),"")</f>
        <v/>
      </c>
      <c r="E181" s="10" t="str">
        <f ca="1">IFERROR(INDEX(MAESTRO!E:E,_xludf.AGGREGATE(15,6,ROW(MAESTRO!$B$3:$B$1000)/((MAESTRO!$B$3:$B$1000="ASMAR DIRECCIÓN")*(UPPER(MAESTRO!$L$3:$L$1000)="CONFIRMADO")),ROWS($A$3:A181))),"")</f>
        <v/>
      </c>
      <c r="F181" s="10" t="str">
        <f ca="1">IFERROR(INDEX(MAESTRO!F:F,_xludf.AGGREGATE(15,6,ROW(MAESTRO!$B$3:$B$1000)/((MAESTRO!$B$3:$B$1000="ASMAR DIRECCIÓN")*(UPPER(MAESTRO!$L$3:$L$1000)="CONFIRMADO")),ROWS($A$3:A181))),"")</f>
        <v/>
      </c>
      <c r="G181" s="10" t="str">
        <f ca="1">IFERROR(INDEX(MAESTRO!G:G,_xludf.AGGREGATE(15,6,ROW(MAESTRO!$B$3:$B$1000)/((MAESTRO!$B$3:$B$1000="ASMAR DIRECCIÓN")*(UPPER(MAESTRO!$L$3:$L$1000)="CONFIRMADO")),ROWS($A$3:A181))),"")</f>
        <v/>
      </c>
      <c r="H181" s="10" t="str">
        <f ca="1">IFERROR(INDEX(MAESTRO!H:H,_xludf.AGGREGATE(15,6,ROW(MAESTRO!$B$3:$B$1000)/((MAESTRO!$B$3:$B$1000="ASMAR DIRECCIÓN")*(UPPER(MAESTRO!$L$3:$L$1000)="CONFIRMADO")),ROWS($A$3:A181))),"")</f>
        <v/>
      </c>
      <c r="I181" s="10" t="str">
        <f ca="1">IFERROR(INDEX(MAESTRO!I:I,_xludf.AGGREGATE(15,6,ROW(MAESTRO!$B$3:$B$1000)/((MAESTRO!$B$3:$B$1000="ASMAR DIRECCIÓN")*(UPPER(MAESTRO!$L$3:$L$1000)="CONFIRMADO")),ROWS($A$3:A181))),"")</f>
        <v/>
      </c>
      <c r="J181" s="10" t="str">
        <f ca="1">IFERROR(INDEX(MAESTRO!J:J,_xludf.AGGREGATE(15,6,ROW(MAESTRO!$B$3:$B$1000)/((MAESTRO!$B$3:$B$1000="ASMAR DIRECCIÓN")*(UPPER(MAESTRO!$L$3:$L$1000)="CONFIRMADO")),ROWS($A$3:A181))),"")</f>
        <v/>
      </c>
      <c r="K181" s="10" t="str">
        <f ca="1">IFERROR(INDEX(MAESTRO!K:K,_xludf.AGGREGATE(15,6,ROW(MAESTRO!$B$3:$B$1000)/((MAESTRO!$B$3:$B$1000="ASMAR DIRECCIÓN")*(UPPER(MAESTRO!$L$3:$L$1000)="CONFIRMADO")),ROWS($A$3:A181))),"")</f>
        <v/>
      </c>
      <c r="L181" s="10" t="str">
        <f ca="1">IFERROR(INDEX(MAESTRO!L:L,_xludf.AGGREGATE(15,6,ROW(MAESTRO!$B$3:$B$1000)/((MAESTRO!$B$3:$B$1000="ASMAR DIRECCIÓN")*(UPPER(MAESTRO!$L$3:$L$1000)="CONFIRMADO")),ROWS($A$3:A181))),"")</f>
        <v/>
      </c>
      <c r="M181" s="10" t="str">
        <f ca="1">IFERROR(INDEX(MAESTRO!M:M,_xludf.AGGREGATE(15,6,ROW(MAESTRO!$B$3:$B$1000)/((MAESTRO!$B$3:$B$1000="ASMAR DIRECCIÓN")*(UPPER(MAESTRO!$L$3:$L$1000)="CONFIRMADO")),ROWS($A$3:A181))),"")</f>
        <v/>
      </c>
      <c r="N181" s="10" t="str">
        <f ca="1">IFERROR(INDEX(MAESTRO!N:N,_xludf.AGGREGATE(15,6,ROW(MAESTRO!$B$3:$B$1000)/((MAESTRO!$B$3:$B$1000="ASMAR DIRECCIÓN")*(UPPER(MAESTRO!$L$3:$L$1000)="CONFIRMADO")),ROWS($A$3:A181))),"")</f>
        <v/>
      </c>
      <c r="O181" s="10" t="str">
        <f ca="1">IFERROR(INDEX(MAESTRO!O:O,_xludf.AGGREGATE(15,6,ROW(MAESTRO!$B$3:$B$1000)/((MAESTRO!$B$3:$B$1000="ASMAR DIRECCIÓN")*(UPPER(MAESTRO!$L$3:$L$1000)="CONFIRMADO")),ROWS($A$3:A181))),"")</f>
        <v/>
      </c>
      <c r="P181" s="10" t="str">
        <f ca="1">IFERROR(INDEX(MAESTRO!P:P,_xludf.AGGREGATE(15,6,ROW(MAESTRO!$B$3:$B$1000)/((MAESTRO!$B$3:$B$1000="ASMAR DIRECCIÓN")*(UPPER(MAESTRO!$L$3:$L$1000)="CONFIRMADO")),ROWS($A$3:A181))),"")</f>
        <v/>
      </c>
      <c r="Q181" s="10" t="str">
        <f ca="1">IFERROR(INDEX(MAESTRO!Q:Q,_xludf.AGGREGATE(15,6,ROW(MAESTRO!$B$3:$B$1000)/((MAESTRO!$B$3:$B$1000="ASMAR DIRECCIÓN")*(UPPER(MAESTRO!$L$3:$L$1000)="CONFIRMADO")),ROWS($A$3:A181))),"")</f>
        <v/>
      </c>
      <c r="R181" s="10" t="str">
        <f ca="1">IFERROR(INDEX(MAESTRO!R:R,_xludf.AGGREGATE(15,6,ROW(MAESTRO!$B$3:$B$1000)/((MAESTRO!$B$3:$B$1000="ASMAR DIRECCIÓN")*(UPPER(MAESTRO!$L$3:$L$1000)="CONFIRMADO")),ROWS($A$3:A181))),"")</f>
        <v/>
      </c>
      <c r="S181" s="10" t="str">
        <f ca="1">IFERROR(INDEX(MAESTRO!S:S,_xludf.AGGREGATE(15,6,ROW(MAESTRO!$B$3:$B$1000)/((MAESTRO!$B$3:$B$1000="ASMAR DIRECCIÓN")*(UPPER(MAESTRO!$L$3:$L$1000)="CONFIRMADO")),ROWS($A$3:A181))),"")</f>
        <v/>
      </c>
      <c r="T181" s="10" t="str">
        <f ca="1">IFERROR(INDEX(MAESTRO!T:T,_xludf.AGGREGATE(15,6,ROW(MAESTRO!$B$3:$B$1000)/((MAESTRO!$B$3:$B$1000="ASMAR DIRECCIÓN")*(UPPER(MAESTRO!$L$3:$L$1000)="CONFIRMADO")),ROWS($A$3:A181))),"")</f>
        <v/>
      </c>
      <c r="U181" s="10" t="str">
        <f ca="1">IFERROR(INDEX(MAESTRO!U:U,_xludf.AGGREGATE(15,6,ROW(MAESTRO!$B$3:$B$1000)/((MAESTRO!$B$3:$B$1000="ASMAR DIRECCIÓN")*(UPPER(MAESTRO!$L$3:$L$1000)="CONFIRMADO")),ROWS($A$3:A181))),"")</f>
        <v/>
      </c>
      <c r="V181" s="10" t="str">
        <f ca="1">IFERROR(INDEX(MAESTRO!V:V,_xludf.AGGREGATE(15,6,ROW(MAESTRO!$B$3:$B$1000)/((MAESTRO!$B$3:$B$1000="ASMAR DIRECCIÓN")*(UPPER(MAESTRO!$L$3:$L$1000)="CONFIRMADO")),ROWS($A$3:A181))),"")</f>
        <v/>
      </c>
      <c r="W181" s="10" t="str">
        <f ca="1">IFERROR(INDEX(MAESTRO!W:W,_xludf.AGGREGATE(15,6,ROW(MAESTRO!$B$3:$B$1000)/((MAESTRO!$B$3:$B$1000="ASMAR DIRECCIÓN")*(UPPER(MAESTRO!$L$3:$L$1000)="CONFIRMADO")),ROWS($A$3:A181))),"")</f>
        <v/>
      </c>
      <c r="X181" s="10" t="str">
        <f ca="1">IFERROR(INDEX(MAESTRO!X:X,_xludf.AGGREGATE(15,6,ROW(MAESTRO!$B$3:$B$1000)/((MAESTRO!$B$3:$B$1000="ASMAR DIRECCIÓN")*(UPPER(MAESTRO!$L$3:$L$1000)="CONFIRMADO")),ROWS($A$3:A181))),"")</f>
        <v/>
      </c>
    </row>
    <row r="182" spans="1:24" ht="22.05" customHeight="1">
      <c r="A182" s="11" t="str">
        <f ca="1">IFERROR(INDEX(MAESTRO!A:A,_xludf.AGGREGATE(15,6,ROW(MAESTRO!$B$3:$B$1000)/((MAESTRO!$B$3:$B$1000="ASMAR DIRECCIÓN")*(UPPER(MAESTRO!$L$3:$L$1000)="CONFIRMADO")),ROWS($A$3:A182))),"")</f>
        <v/>
      </c>
      <c r="B182" s="11" t="str">
        <f ca="1">IFERROR(INDEX(MAESTRO!B:B,_xludf.AGGREGATE(15,6,ROW(MAESTRO!$B$3:$B$1000)/((MAESTRO!$B$3:$B$1000="ASMAR DIRECCIÓN")*(UPPER(MAESTRO!$L$3:$L$1000)="CONFIRMADO")),ROWS($A$3:A182))),"")</f>
        <v/>
      </c>
      <c r="C182" s="11" t="str">
        <f ca="1">IFERROR(INDEX(MAESTRO!C:C,_xludf.AGGREGATE(15,6,ROW(MAESTRO!$B$3:$B$1000)/((MAESTRO!$B$3:$B$1000="ASMAR DIRECCIÓN")*(UPPER(MAESTRO!$L$3:$L$1000)="CONFIRMADO")),ROWS($A$3:A182))),"")</f>
        <v/>
      </c>
      <c r="D182" s="11" t="str">
        <f ca="1">IFERROR(INDEX(MAESTRO!D:D,_xludf.AGGREGATE(15,6,ROW(MAESTRO!$B$3:$B$1000)/((MAESTRO!$B$3:$B$1000="ASMAR DIRECCIÓN")*(UPPER(MAESTRO!$L$3:$L$1000)="CONFIRMADO")),ROWS($A$3:A182))),"")</f>
        <v/>
      </c>
      <c r="E182" s="11" t="str">
        <f ca="1">IFERROR(INDEX(MAESTRO!E:E,_xludf.AGGREGATE(15,6,ROW(MAESTRO!$B$3:$B$1000)/((MAESTRO!$B$3:$B$1000="ASMAR DIRECCIÓN")*(UPPER(MAESTRO!$L$3:$L$1000)="CONFIRMADO")),ROWS($A$3:A182))),"")</f>
        <v/>
      </c>
      <c r="F182" s="11" t="str">
        <f ca="1">IFERROR(INDEX(MAESTRO!F:F,_xludf.AGGREGATE(15,6,ROW(MAESTRO!$B$3:$B$1000)/((MAESTRO!$B$3:$B$1000="ASMAR DIRECCIÓN")*(UPPER(MAESTRO!$L$3:$L$1000)="CONFIRMADO")),ROWS($A$3:A182))),"")</f>
        <v/>
      </c>
      <c r="G182" s="11" t="str">
        <f ca="1">IFERROR(INDEX(MAESTRO!G:G,_xludf.AGGREGATE(15,6,ROW(MAESTRO!$B$3:$B$1000)/((MAESTRO!$B$3:$B$1000="ASMAR DIRECCIÓN")*(UPPER(MAESTRO!$L$3:$L$1000)="CONFIRMADO")),ROWS($A$3:A182))),"")</f>
        <v/>
      </c>
      <c r="H182" s="11" t="str">
        <f ca="1">IFERROR(INDEX(MAESTRO!H:H,_xludf.AGGREGATE(15,6,ROW(MAESTRO!$B$3:$B$1000)/((MAESTRO!$B$3:$B$1000="ASMAR DIRECCIÓN")*(UPPER(MAESTRO!$L$3:$L$1000)="CONFIRMADO")),ROWS($A$3:A182))),"")</f>
        <v/>
      </c>
      <c r="I182" s="11" t="str">
        <f ca="1">IFERROR(INDEX(MAESTRO!I:I,_xludf.AGGREGATE(15,6,ROW(MAESTRO!$B$3:$B$1000)/((MAESTRO!$B$3:$B$1000="ASMAR DIRECCIÓN")*(UPPER(MAESTRO!$L$3:$L$1000)="CONFIRMADO")),ROWS($A$3:A182))),"")</f>
        <v/>
      </c>
      <c r="J182" s="11" t="str">
        <f ca="1">IFERROR(INDEX(MAESTRO!J:J,_xludf.AGGREGATE(15,6,ROW(MAESTRO!$B$3:$B$1000)/((MAESTRO!$B$3:$B$1000="ASMAR DIRECCIÓN")*(UPPER(MAESTRO!$L$3:$L$1000)="CONFIRMADO")),ROWS($A$3:A182))),"")</f>
        <v/>
      </c>
      <c r="K182" s="11" t="str">
        <f ca="1">IFERROR(INDEX(MAESTRO!K:K,_xludf.AGGREGATE(15,6,ROW(MAESTRO!$B$3:$B$1000)/((MAESTRO!$B$3:$B$1000="ASMAR DIRECCIÓN")*(UPPER(MAESTRO!$L$3:$L$1000)="CONFIRMADO")),ROWS($A$3:A182))),"")</f>
        <v/>
      </c>
      <c r="L182" s="11" t="str">
        <f ca="1">IFERROR(INDEX(MAESTRO!L:L,_xludf.AGGREGATE(15,6,ROW(MAESTRO!$B$3:$B$1000)/((MAESTRO!$B$3:$B$1000="ASMAR DIRECCIÓN")*(UPPER(MAESTRO!$L$3:$L$1000)="CONFIRMADO")),ROWS($A$3:A182))),"")</f>
        <v/>
      </c>
      <c r="M182" s="11" t="str">
        <f ca="1">IFERROR(INDEX(MAESTRO!M:M,_xludf.AGGREGATE(15,6,ROW(MAESTRO!$B$3:$B$1000)/((MAESTRO!$B$3:$B$1000="ASMAR DIRECCIÓN")*(UPPER(MAESTRO!$L$3:$L$1000)="CONFIRMADO")),ROWS($A$3:A182))),"")</f>
        <v/>
      </c>
      <c r="N182" s="11" t="str">
        <f ca="1">IFERROR(INDEX(MAESTRO!N:N,_xludf.AGGREGATE(15,6,ROW(MAESTRO!$B$3:$B$1000)/((MAESTRO!$B$3:$B$1000="ASMAR DIRECCIÓN")*(UPPER(MAESTRO!$L$3:$L$1000)="CONFIRMADO")),ROWS($A$3:A182))),"")</f>
        <v/>
      </c>
      <c r="O182" s="11" t="str">
        <f ca="1">IFERROR(INDEX(MAESTRO!O:O,_xludf.AGGREGATE(15,6,ROW(MAESTRO!$B$3:$B$1000)/((MAESTRO!$B$3:$B$1000="ASMAR DIRECCIÓN")*(UPPER(MAESTRO!$L$3:$L$1000)="CONFIRMADO")),ROWS($A$3:A182))),"")</f>
        <v/>
      </c>
      <c r="P182" s="11" t="str">
        <f ca="1">IFERROR(INDEX(MAESTRO!P:P,_xludf.AGGREGATE(15,6,ROW(MAESTRO!$B$3:$B$1000)/((MAESTRO!$B$3:$B$1000="ASMAR DIRECCIÓN")*(UPPER(MAESTRO!$L$3:$L$1000)="CONFIRMADO")),ROWS($A$3:A182))),"")</f>
        <v/>
      </c>
      <c r="Q182" s="11" t="str">
        <f ca="1">IFERROR(INDEX(MAESTRO!Q:Q,_xludf.AGGREGATE(15,6,ROW(MAESTRO!$B$3:$B$1000)/((MAESTRO!$B$3:$B$1000="ASMAR DIRECCIÓN")*(UPPER(MAESTRO!$L$3:$L$1000)="CONFIRMADO")),ROWS($A$3:A182))),"")</f>
        <v/>
      </c>
      <c r="R182" s="11" t="str">
        <f ca="1">IFERROR(INDEX(MAESTRO!R:R,_xludf.AGGREGATE(15,6,ROW(MAESTRO!$B$3:$B$1000)/((MAESTRO!$B$3:$B$1000="ASMAR DIRECCIÓN")*(UPPER(MAESTRO!$L$3:$L$1000)="CONFIRMADO")),ROWS($A$3:A182))),"")</f>
        <v/>
      </c>
      <c r="S182" s="11" t="str">
        <f ca="1">IFERROR(INDEX(MAESTRO!S:S,_xludf.AGGREGATE(15,6,ROW(MAESTRO!$B$3:$B$1000)/((MAESTRO!$B$3:$B$1000="ASMAR DIRECCIÓN")*(UPPER(MAESTRO!$L$3:$L$1000)="CONFIRMADO")),ROWS($A$3:A182))),"")</f>
        <v/>
      </c>
      <c r="T182" s="11" t="str">
        <f ca="1">IFERROR(INDEX(MAESTRO!T:T,_xludf.AGGREGATE(15,6,ROW(MAESTRO!$B$3:$B$1000)/((MAESTRO!$B$3:$B$1000="ASMAR DIRECCIÓN")*(UPPER(MAESTRO!$L$3:$L$1000)="CONFIRMADO")),ROWS($A$3:A182))),"")</f>
        <v/>
      </c>
      <c r="U182" s="11" t="str">
        <f ca="1">IFERROR(INDEX(MAESTRO!U:U,_xludf.AGGREGATE(15,6,ROW(MAESTRO!$B$3:$B$1000)/((MAESTRO!$B$3:$B$1000="ASMAR DIRECCIÓN")*(UPPER(MAESTRO!$L$3:$L$1000)="CONFIRMADO")),ROWS($A$3:A182))),"")</f>
        <v/>
      </c>
      <c r="V182" s="11" t="str">
        <f ca="1">IFERROR(INDEX(MAESTRO!V:V,_xludf.AGGREGATE(15,6,ROW(MAESTRO!$B$3:$B$1000)/((MAESTRO!$B$3:$B$1000="ASMAR DIRECCIÓN")*(UPPER(MAESTRO!$L$3:$L$1000)="CONFIRMADO")),ROWS($A$3:A182))),"")</f>
        <v/>
      </c>
      <c r="W182" s="11" t="str">
        <f ca="1">IFERROR(INDEX(MAESTRO!W:W,_xludf.AGGREGATE(15,6,ROW(MAESTRO!$B$3:$B$1000)/((MAESTRO!$B$3:$B$1000="ASMAR DIRECCIÓN")*(UPPER(MAESTRO!$L$3:$L$1000)="CONFIRMADO")),ROWS($A$3:A182))),"")</f>
        <v/>
      </c>
      <c r="X182" s="11" t="str">
        <f ca="1">IFERROR(INDEX(MAESTRO!X:X,_xludf.AGGREGATE(15,6,ROW(MAESTRO!$B$3:$B$1000)/((MAESTRO!$B$3:$B$1000="ASMAR DIRECCIÓN")*(UPPER(MAESTRO!$L$3:$L$1000)="CONFIRMADO")),ROWS($A$3:A182))),"")</f>
        <v/>
      </c>
    </row>
    <row r="183" spans="1:24" ht="22.05" customHeight="1">
      <c r="A183" s="10" t="str">
        <f ca="1">IFERROR(INDEX(MAESTRO!A:A,_xludf.AGGREGATE(15,6,ROW(MAESTRO!$B$3:$B$1000)/((MAESTRO!$B$3:$B$1000="ASMAR DIRECCIÓN")*(UPPER(MAESTRO!$L$3:$L$1000)="CONFIRMADO")),ROWS($A$3:A183))),"")</f>
        <v/>
      </c>
      <c r="B183" s="10" t="str">
        <f ca="1">IFERROR(INDEX(MAESTRO!B:B,_xludf.AGGREGATE(15,6,ROW(MAESTRO!$B$3:$B$1000)/((MAESTRO!$B$3:$B$1000="ASMAR DIRECCIÓN")*(UPPER(MAESTRO!$L$3:$L$1000)="CONFIRMADO")),ROWS($A$3:A183))),"")</f>
        <v/>
      </c>
      <c r="C183" s="10" t="str">
        <f ca="1">IFERROR(INDEX(MAESTRO!C:C,_xludf.AGGREGATE(15,6,ROW(MAESTRO!$B$3:$B$1000)/((MAESTRO!$B$3:$B$1000="ASMAR DIRECCIÓN")*(UPPER(MAESTRO!$L$3:$L$1000)="CONFIRMADO")),ROWS($A$3:A183))),"")</f>
        <v/>
      </c>
      <c r="D183" s="10" t="str">
        <f ca="1">IFERROR(INDEX(MAESTRO!D:D,_xludf.AGGREGATE(15,6,ROW(MAESTRO!$B$3:$B$1000)/((MAESTRO!$B$3:$B$1000="ASMAR DIRECCIÓN")*(UPPER(MAESTRO!$L$3:$L$1000)="CONFIRMADO")),ROWS($A$3:A183))),"")</f>
        <v/>
      </c>
      <c r="E183" s="10" t="str">
        <f ca="1">IFERROR(INDEX(MAESTRO!E:E,_xludf.AGGREGATE(15,6,ROW(MAESTRO!$B$3:$B$1000)/((MAESTRO!$B$3:$B$1000="ASMAR DIRECCIÓN")*(UPPER(MAESTRO!$L$3:$L$1000)="CONFIRMADO")),ROWS($A$3:A183))),"")</f>
        <v/>
      </c>
      <c r="F183" s="10" t="str">
        <f ca="1">IFERROR(INDEX(MAESTRO!F:F,_xludf.AGGREGATE(15,6,ROW(MAESTRO!$B$3:$B$1000)/((MAESTRO!$B$3:$B$1000="ASMAR DIRECCIÓN")*(UPPER(MAESTRO!$L$3:$L$1000)="CONFIRMADO")),ROWS($A$3:A183))),"")</f>
        <v/>
      </c>
      <c r="G183" s="10" t="str">
        <f ca="1">IFERROR(INDEX(MAESTRO!G:G,_xludf.AGGREGATE(15,6,ROW(MAESTRO!$B$3:$B$1000)/((MAESTRO!$B$3:$B$1000="ASMAR DIRECCIÓN")*(UPPER(MAESTRO!$L$3:$L$1000)="CONFIRMADO")),ROWS($A$3:A183))),"")</f>
        <v/>
      </c>
      <c r="H183" s="10" t="str">
        <f ca="1">IFERROR(INDEX(MAESTRO!H:H,_xludf.AGGREGATE(15,6,ROW(MAESTRO!$B$3:$B$1000)/((MAESTRO!$B$3:$B$1000="ASMAR DIRECCIÓN")*(UPPER(MAESTRO!$L$3:$L$1000)="CONFIRMADO")),ROWS($A$3:A183))),"")</f>
        <v/>
      </c>
      <c r="I183" s="10" t="str">
        <f ca="1">IFERROR(INDEX(MAESTRO!I:I,_xludf.AGGREGATE(15,6,ROW(MAESTRO!$B$3:$B$1000)/((MAESTRO!$B$3:$B$1000="ASMAR DIRECCIÓN")*(UPPER(MAESTRO!$L$3:$L$1000)="CONFIRMADO")),ROWS($A$3:A183))),"")</f>
        <v/>
      </c>
      <c r="J183" s="10" t="str">
        <f ca="1">IFERROR(INDEX(MAESTRO!J:J,_xludf.AGGREGATE(15,6,ROW(MAESTRO!$B$3:$B$1000)/((MAESTRO!$B$3:$B$1000="ASMAR DIRECCIÓN")*(UPPER(MAESTRO!$L$3:$L$1000)="CONFIRMADO")),ROWS($A$3:A183))),"")</f>
        <v/>
      </c>
      <c r="K183" s="10" t="str">
        <f ca="1">IFERROR(INDEX(MAESTRO!K:K,_xludf.AGGREGATE(15,6,ROW(MAESTRO!$B$3:$B$1000)/((MAESTRO!$B$3:$B$1000="ASMAR DIRECCIÓN")*(UPPER(MAESTRO!$L$3:$L$1000)="CONFIRMADO")),ROWS($A$3:A183))),"")</f>
        <v/>
      </c>
      <c r="L183" s="10" t="str">
        <f ca="1">IFERROR(INDEX(MAESTRO!L:L,_xludf.AGGREGATE(15,6,ROW(MAESTRO!$B$3:$B$1000)/((MAESTRO!$B$3:$B$1000="ASMAR DIRECCIÓN")*(UPPER(MAESTRO!$L$3:$L$1000)="CONFIRMADO")),ROWS($A$3:A183))),"")</f>
        <v/>
      </c>
      <c r="M183" s="10" t="str">
        <f ca="1">IFERROR(INDEX(MAESTRO!M:M,_xludf.AGGREGATE(15,6,ROW(MAESTRO!$B$3:$B$1000)/((MAESTRO!$B$3:$B$1000="ASMAR DIRECCIÓN")*(UPPER(MAESTRO!$L$3:$L$1000)="CONFIRMADO")),ROWS($A$3:A183))),"")</f>
        <v/>
      </c>
      <c r="N183" s="10" t="str">
        <f ca="1">IFERROR(INDEX(MAESTRO!N:N,_xludf.AGGREGATE(15,6,ROW(MAESTRO!$B$3:$B$1000)/((MAESTRO!$B$3:$B$1000="ASMAR DIRECCIÓN")*(UPPER(MAESTRO!$L$3:$L$1000)="CONFIRMADO")),ROWS($A$3:A183))),"")</f>
        <v/>
      </c>
      <c r="O183" s="10" t="str">
        <f ca="1">IFERROR(INDEX(MAESTRO!O:O,_xludf.AGGREGATE(15,6,ROW(MAESTRO!$B$3:$B$1000)/((MAESTRO!$B$3:$B$1000="ASMAR DIRECCIÓN")*(UPPER(MAESTRO!$L$3:$L$1000)="CONFIRMADO")),ROWS($A$3:A183))),"")</f>
        <v/>
      </c>
      <c r="P183" s="10" t="str">
        <f ca="1">IFERROR(INDEX(MAESTRO!P:P,_xludf.AGGREGATE(15,6,ROW(MAESTRO!$B$3:$B$1000)/((MAESTRO!$B$3:$B$1000="ASMAR DIRECCIÓN")*(UPPER(MAESTRO!$L$3:$L$1000)="CONFIRMADO")),ROWS($A$3:A183))),"")</f>
        <v/>
      </c>
      <c r="Q183" s="10" t="str">
        <f ca="1">IFERROR(INDEX(MAESTRO!Q:Q,_xludf.AGGREGATE(15,6,ROW(MAESTRO!$B$3:$B$1000)/((MAESTRO!$B$3:$B$1000="ASMAR DIRECCIÓN")*(UPPER(MAESTRO!$L$3:$L$1000)="CONFIRMADO")),ROWS($A$3:A183))),"")</f>
        <v/>
      </c>
      <c r="R183" s="10" t="str">
        <f ca="1">IFERROR(INDEX(MAESTRO!R:R,_xludf.AGGREGATE(15,6,ROW(MAESTRO!$B$3:$B$1000)/((MAESTRO!$B$3:$B$1000="ASMAR DIRECCIÓN")*(UPPER(MAESTRO!$L$3:$L$1000)="CONFIRMADO")),ROWS($A$3:A183))),"")</f>
        <v/>
      </c>
      <c r="S183" s="10" t="str">
        <f ca="1">IFERROR(INDEX(MAESTRO!S:S,_xludf.AGGREGATE(15,6,ROW(MAESTRO!$B$3:$B$1000)/((MAESTRO!$B$3:$B$1000="ASMAR DIRECCIÓN")*(UPPER(MAESTRO!$L$3:$L$1000)="CONFIRMADO")),ROWS($A$3:A183))),"")</f>
        <v/>
      </c>
      <c r="T183" s="10" t="str">
        <f ca="1">IFERROR(INDEX(MAESTRO!T:T,_xludf.AGGREGATE(15,6,ROW(MAESTRO!$B$3:$B$1000)/((MAESTRO!$B$3:$B$1000="ASMAR DIRECCIÓN")*(UPPER(MAESTRO!$L$3:$L$1000)="CONFIRMADO")),ROWS($A$3:A183))),"")</f>
        <v/>
      </c>
      <c r="U183" s="10" t="str">
        <f ca="1">IFERROR(INDEX(MAESTRO!U:U,_xludf.AGGREGATE(15,6,ROW(MAESTRO!$B$3:$B$1000)/((MAESTRO!$B$3:$B$1000="ASMAR DIRECCIÓN")*(UPPER(MAESTRO!$L$3:$L$1000)="CONFIRMADO")),ROWS($A$3:A183))),"")</f>
        <v/>
      </c>
      <c r="V183" s="10" t="str">
        <f ca="1">IFERROR(INDEX(MAESTRO!V:V,_xludf.AGGREGATE(15,6,ROW(MAESTRO!$B$3:$B$1000)/((MAESTRO!$B$3:$B$1000="ASMAR DIRECCIÓN")*(UPPER(MAESTRO!$L$3:$L$1000)="CONFIRMADO")),ROWS($A$3:A183))),"")</f>
        <v/>
      </c>
      <c r="W183" s="10" t="str">
        <f ca="1">IFERROR(INDEX(MAESTRO!W:W,_xludf.AGGREGATE(15,6,ROW(MAESTRO!$B$3:$B$1000)/((MAESTRO!$B$3:$B$1000="ASMAR DIRECCIÓN")*(UPPER(MAESTRO!$L$3:$L$1000)="CONFIRMADO")),ROWS($A$3:A183))),"")</f>
        <v/>
      </c>
      <c r="X183" s="10" t="str">
        <f ca="1">IFERROR(INDEX(MAESTRO!X:X,_xludf.AGGREGATE(15,6,ROW(MAESTRO!$B$3:$B$1000)/((MAESTRO!$B$3:$B$1000="ASMAR DIRECCIÓN")*(UPPER(MAESTRO!$L$3:$L$1000)="CONFIRMADO")),ROWS($A$3:A183))),"")</f>
        <v/>
      </c>
    </row>
    <row r="184" spans="1:24" ht="22.05" customHeight="1">
      <c r="A184" s="11" t="str">
        <f ca="1">IFERROR(INDEX(MAESTRO!A:A,_xludf.AGGREGATE(15,6,ROW(MAESTRO!$B$3:$B$1000)/((MAESTRO!$B$3:$B$1000="ASMAR DIRECCIÓN")*(UPPER(MAESTRO!$L$3:$L$1000)="CONFIRMADO")),ROWS($A$3:A184))),"")</f>
        <v/>
      </c>
      <c r="B184" s="11" t="str">
        <f ca="1">IFERROR(INDEX(MAESTRO!B:B,_xludf.AGGREGATE(15,6,ROW(MAESTRO!$B$3:$B$1000)/((MAESTRO!$B$3:$B$1000="ASMAR DIRECCIÓN")*(UPPER(MAESTRO!$L$3:$L$1000)="CONFIRMADO")),ROWS($A$3:A184))),"")</f>
        <v/>
      </c>
      <c r="C184" s="11" t="str">
        <f ca="1">IFERROR(INDEX(MAESTRO!C:C,_xludf.AGGREGATE(15,6,ROW(MAESTRO!$B$3:$B$1000)/((MAESTRO!$B$3:$B$1000="ASMAR DIRECCIÓN")*(UPPER(MAESTRO!$L$3:$L$1000)="CONFIRMADO")),ROWS($A$3:A184))),"")</f>
        <v/>
      </c>
      <c r="D184" s="11" t="str">
        <f ca="1">IFERROR(INDEX(MAESTRO!D:D,_xludf.AGGREGATE(15,6,ROW(MAESTRO!$B$3:$B$1000)/((MAESTRO!$B$3:$B$1000="ASMAR DIRECCIÓN")*(UPPER(MAESTRO!$L$3:$L$1000)="CONFIRMADO")),ROWS($A$3:A184))),"")</f>
        <v/>
      </c>
      <c r="E184" s="11" t="str">
        <f ca="1">IFERROR(INDEX(MAESTRO!E:E,_xludf.AGGREGATE(15,6,ROW(MAESTRO!$B$3:$B$1000)/((MAESTRO!$B$3:$B$1000="ASMAR DIRECCIÓN")*(UPPER(MAESTRO!$L$3:$L$1000)="CONFIRMADO")),ROWS($A$3:A184))),"")</f>
        <v/>
      </c>
      <c r="F184" s="11" t="str">
        <f ca="1">IFERROR(INDEX(MAESTRO!F:F,_xludf.AGGREGATE(15,6,ROW(MAESTRO!$B$3:$B$1000)/((MAESTRO!$B$3:$B$1000="ASMAR DIRECCIÓN")*(UPPER(MAESTRO!$L$3:$L$1000)="CONFIRMADO")),ROWS($A$3:A184))),"")</f>
        <v/>
      </c>
      <c r="G184" s="11" t="str">
        <f ca="1">IFERROR(INDEX(MAESTRO!G:G,_xludf.AGGREGATE(15,6,ROW(MAESTRO!$B$3:$B$1000)/((MAESTRO!$B$3:$B$1000="ASMAR DIRECCIÓN")*(UPPER(MAESTRO!$L$3:$L$1000)="CONFIRMADO")),ROWS($A$3:A184))),"")</f>
        <v/>
      </c>
      <c r="H184" s="11" t="str">
        <f ca="1">IFERROR(INDEX(MAESTRO!H:H,_xludf.AGGREGATE(15,6,ROW(MAESTRO!$B$3:$B$1000)/((MAESTRO!$B$3:$B$1000="ASMAR DIRECCIÓN")*(UPPER(MAESTRO!$L$3:$L$1000)="CONFIRMADO")),ROWS($A$3:A184))),"")</f>
        <v/>
      </c>
      <c r="I184" s="11" t="str">
        <f ca="1">IFERROR(INDEX(MAESTRO!I:I,_xludf.AGGREGATE(15,6,ROW(MAESTRO!$B$3:$B$1000)/((MAESTRO!$B$3:$B$1000="ASMAR DIRECCIÓN")*(UPPER(MAESTRO!$L$3:$L$1000)="CONFIRMADO")),ROWS($A$3:A184))),"")</f>
        <v/>
      </c>
      <c r="J184" s="11" t="str">
        <f ca="1">IFERROR(INDEX(MAESTRO!J:J,_xludf.AGGREGATE(15,6,ROW(MAESTRO!$B$3:$B$1000)/((MAESTRO!$B$3:$B$1000="ASMAR DIRECCIÓN")*(UPPER(MAESTRO!$L$3:$L$1000)="CONFIRMADO")),ROWS($A$3:A184))),"")</f>
        <v/>
      </c>
      <c r="K184" s="11" t="str">
        <f ca="1">IFERROR(INDEX(MAESTRO!K:K,_xludf.AGGREGATE(15,6,ROW(MAESTRO!$B$3:$B$1000)/((MAESTRO!$B$3:$B$1000="ASMAR DIRECCIÓN")*(UPPER(MAESTRO!$L$3:$L$1000)="CONFIRMADO")),ROWS($A$3:A184))),"")</f>
        <v/>
      </c>
      <c r="L184" s="11" t="str">
        <f ca="1">IFERROR(INDEX(MAESTRO!L:L,_xludf.AGGREGATE(15,6,ROW(MAESTRO!$B$3:$B$1000)/((MAESTRO!$B$3:$B$1000="ASMAR DIRECCIÓN")*(UPPER(MAESTRO!$L$3:$L$1000)="CONFIRMADO")),ROWS($A$3:A184))),"")</f>
        <v/>
      </c>
      <c r="M184" s="11" t="str">
        <f ca="1">IFERROR(INDEX(MAESTRO!M:M,_xludf.AGGREGATE(15,6,ROW(MAESTRO!$B$3:$B$1000)/((MAESTRO!$B$3:$B$1000="ASMAR DIRECCIÓN")*(UPPER(MAESTRO!$L$3:$L$1000)="CONFIRMADO")),ROWS($A$3:A184))),"")</f>
        <v/>
      </c>
      <c r="N184" s="11" t="str">
        <f ca="1">IFERROR(INDEX(MAESTRO!N:N,_xludf.AGGREGATE(15,6,ROW(MAESTRO!$B$3:$B$1000)/((MAESTRO!$B$3:$B$1000="ASMAR DIRECCIÓN")*(UPPER(MAESTRO!$L$3:$L$1000)="CONFIRMADO")),ROWS($A$3:A184))),"")</f>
        <v/>
      </c>
      <c r="O184" s="11" t="str">
        <f ca="1">IFERROR(INDEX(MAESTRO!O:O,_xludf.AGGREGATE(15,6,ROW(MAESTRO!$B$3:$B$1000)/((MAESTRO!$B$3:$B$1000="ASMAR DIRECCIÓN")*(UPPER(MAESTRO!$L$3:$L$1000)="CONFIRMADO")),ROWS($A$3:A184))),"")</f>
        <v/>
      </c>
      <c r="P184" s="11" t="str">
        <f ca="1">IFERROR(INDEX(MAESTRO!P:P,_xludf.AGGREGATE(15,6,ROW(MAESTRO!$B$3:$B$1000)/((MAESTRO!$B$3:$B$1000="ASMAR DIRECCIÓN")*(UPPER(MAESTRO!$L$3:$L$1000)="CONFIRMADO")),ROWS($A$3:A184))),"")</f>
        <v/>
      </c>
      <c r="Q184" s="11" t="str">
        <f ca="1">IFERROR(INDEX(MAESTRO!Q:Q,_xludf.AGGREGATE(15,6,ROW(MAESTRO!$B$3:$B$1000)/((MAESTRO!$B$3:$B$1000="ASMAR DIRECCIÓN")*(UPPER(MAESTRO!$L$3:$L$1000)="CONFIRMADO")),ROWS($A$3:A184))),"")</f>
        <v/>
      </c>
      <c r="R184" s="11" t="str">
        <f ca="1">IFERROR(INDEX(MAESTRO!R:R,_xludf.AGGREGATE(15,6,ROW(MAESTRO!$B$3:$B$1000)/((MAESTRO!$B$3:$B$1000="ASMAR DIRECCIÓN")*(UPPER(MAESTRO!$L$3:$L$1000)="CONFIRMADO")),ROWS($A$3:A184))),"")</f>
        <v/>
      </c>
      <c r="S184" s="11" t="str">
        <f ca="1">IFERROR(INDEX(MAESTRO!S:S,_xludf.AGGREGATE(15,6,ROW(MAESTRO!$B$3:$B$1000)/((MAESTRO!$B$3:$B$1000="ASMAR DIRECCIÓN")*(UPPER(MAESTRO!$L$3:$L$1000)="CONFIRMADO")),ROWS($A$3:A184))),"")</f>
        <v/>
      </c>
      <c r="T184" s="11" t="str">
        <f ca="1">IFERROR(INDEX(MAESTRO!T:T,_xludf.AGGREGATE(15,6,ROW(MAESTRO!$B$3:$B$1000)/((MAESTRO!$B$3:$B$1000="ASMAR DIRECCIÓN")*(UPPER(MAESTRO!$L$3:$L$1000)="CONFIRMADO")),ROWS($A$3:A184))),"")</f>
        <v/>
      </c>
      <c r="U184" s="11" t="str">
        <f ca="1">IFERROR(INDEX(MAESTRO!U:U,_xludf.AGGREGATE(15,6,ROW(MAESTRO!$B$3:$B$1000)/((MAESTRO!$B$3:$B$1000="ASMAR DIRECCIÓN")*(UPPER(MAESTRO!$L$3:$L$1000)="CONFIRMADO")),ROWS($A$3:A184))),"")</f>
        <v/>
      </c>
      <c r="V184" s="11" t="str">
        <f ca="1">IFERROR(INDEX(MAESTRO!V:V,_xludf.AGGREGATE(15,6,ROW(MAESTRO!$B$3:$B$1000)/((MAESTRO!$B$3:$B$1000="ASMAR DIRECCIÓN")*(UPPER(MAESTRO!$L$3:$L$1000)="CONFIRMADO")),ROWS($A$3:A184))),"")</f>
        <v/>
      </c>
      <c r="W184" s="11" t="str">
        <f ca="1">IFERROR(INDEX(MAESTRO!W:W,_xludf.AGGREGATE(15,6,ROW(MAESTRO!$B$3:$B$1000)/((MAESTRO!$B$3:$B$1000="ASMAR DIRECCIÓN")*(UPPER(MAESTRO!$L$3:$L$1000)="CONFIRMADO")),ROWS($A$3:A184))),"")</f>
        <v/>
      </c>
      <c r="X184" s="11" t="str">
        <f ca="1">IFERROR(INDEX(MAESTRO!X:X,_xludf.AGGREGATE(15,6,ROW(MAESTRO!$B$3:$B$1000)/((MAESTRO!$B$3:$B$1000="ASMAR DIRECCIÓN")*(UPPER(MAESTRO!$L$3:$L$1000)="CONFIRMADO")),ROWS($A$3:A184))),"")</f>
        <v/>
      </c>
    </row>
    <row r="185" spans="1:24" ht="22.05" customHeight="1">
      <c r="A185" s="10" t="str">
        <f ca="1">IFERROR(INDEX(MAESTRO!A:A,_xludf.AGGREGATE(15,6,ROW(MAESTRO!$B$3:$B$1000)/((MAESTRO!$B$3:$B$1000="ASMAR DIRECCIÓN")*(UPPER(MAESTRO!$L$3:$L$1000)="CONFIRMADO")),ROWS($A$3:A185))),"")</f>
        <v/>
      </c>
      <c r="B185" s="10" t="str">
        <f ca="1">IFERROR(INDEX(MAESTRO!B:B,_xludf.AGGREGATE(15,6,ROW(MAESTRO!$B$3:$B$1000)/((MAESTRO!$B$3:$B$1000="ASMAR DIRECCIÓN")*(UPPER(MAESTRO!$L$3:$L$1000)="CONFIRMADO")),ROWS($A$3:A185))),"")</f>
        <v/>
      </c>
      <c r="C185" s="10" t="str">
        <f ca="1">IFERROR(INDEX(MAESTRO!C:C,_xludf.AGGREGATE(15,6,ROW(MAESTRO!$B$3:$B$1000)/((MAESTRO!$B$3:$B$1000="ASMAR DIRECCIÓN")*(UPPER(MAESTRO!$L$3:$L$1000)="CONFIRMADO")),ROWS($A$3:A185))),"")</f>
        <v/>
      </c>
      <c r="D185" s="10" t="str">
        <f ca="1">IFERROR(INDEX(MAESTRO!D:D,_xludf.AGGREGATE(15,6,ROW(MAESTRO!$B$3:$B$1000)/((MAESTRO!$B$3:$B$1000="ASMAR DIRECCIÓN")*(UPPER(MAESTRO!$L$3:$L$1000)="CONFIRMADO")),ROWS($A$3:A185))),"")</f>
        <v/>
      </c>
      <c r="E185" s="10" t="str">
        <f ca="1">IFERROR(INDEX(MAESTRO!E:E,_xludf.AGGREGATE(15,6,ROW(MAESTRO!$B$3:$B$1000)/((MAESTRO!$B$3:$B$1000="ASMAR DIRECCIÓN")*(UPPER(MAESTRO!$L$3:$L$1000)="CONFIRMADO")),ROWS($A$3:A185))),"")</f>
        <v/>
      </c>
      <c r="F185" s="10" t="str">
        <f ca="1">IFERROR(INDEX(MAESTRO!F:F,_xludf.AGGREGATE(15,6,ROW(MAESTRO!$B$3:$B$1000)/((MAESTRO!$B$3:$B$1000="ASMAR DIRECCIÓN")*(UPPER(MAESTRO!$L$3:$L$1000)="CONFIRMADO")),ROWS($A$3:A185))),"")</f>
        <v/>
      </c>
      <c r="G185" s="10" t="str">
        <f ca="1">IFERROR(INDEX(MAESTRO!G:G,_xludf.AGGREGATE(15,6,ROW(MAESTRO!$B$3:$B$1000)/((MAESTRO!$B$3:$B$1000="ASMAR DIRECCIÓN")*(UPPER(MAESTRO!$L$3:$L$1000)="CONFIRMADO")),ROWS($A$3:A185))),"")</f>
        <v/>
      </c>
      <c r="H185" s="10" t="str">
        <f ca="1">IFERROR(INDEX(MAESTRO!H:H,_xludf.AGGREGATE(15,6,ROW(MAESTRO!$B$3:$B$1000)/((MAESTRO!$B$3:$B$1000="ASMAR DIRECCIÓN")*(UPPER(MAESTRO!$L$3:$L$1000)="CONFIRMADO")),ROWS($A$3:A185))),"")</f>
        <v/>
      </c>
      <c r="I185" s="10" t="str">
        <f ca="1">IFERROR(INDEX(MAESTRO!I:I,_xludf.AGGREGATE(15,6,ROW(MAESTRO!$B$3:$B$1000)/((MAESTRO!$B$3:$B$1000="ASMAR DIRECCIÓN")*(UPPER(MAESTRO!$L$3:$L$1000)="CONFIRMADO")),ROWS($A$3:A185))),"")</f>
        <v/>
      </c>
      <c r="J185" s="10" t="str">
        <f ca="1">IFERROR(INDEX(MAESTRO!J:J,_xludf.AGGREGATE(15,6,ROW(MAESTRO!$B$3:$B$1000)/((MAESTRO!$B$3:$B$1000="ASMAR DIRECCIÓN")*(UPPER(MAESTRO!$L$3:$L$1000)="CONFIRMADO")),ROWS($A$3:A185))),"")</f>
        <v/>
      </c>
      <c r="K185" s="10" t="str">
        <f ca="1">IFERROR(INDEX(MAESTRO!K:K,_xludf.AGGREGATE(15,6,ROW(MAESTRO!$B$3:$B$1000)/((MAESTRO!$B$3:$B$1000="ASMAR DIRECCIÓN")*(UPPER(MAESTRO!$L$3:$L$1000)="CONFIRMADO")),ROWS($A$3:A185))),"")</f>
        <v/>
      </c>
      <c r="L185" s="10" t="str">
        <f ca="1">IFERROR(INDEX(MAESTRO!L:L,_xludf.AGGREGATE(15,6,ROW(MAESTRO!$B$3:$B$1000)/((MAESTRO!$B$3:$B$1000="ASMAR DIRECCIÓN")*(UPPER(MAESTRO!$L$3:$L$1000)="CONFIRMADO")),ROWS($A$3:A185))),"")</f>
        <v/>
      </c>
      <c r="M185" s="10" t="str">
        <f ca="1">IFERROR(INDEX(MAESTRO!M:M,_xludf.AGGREGATE(15,6,ROW(MAESTRO!$B$3:$B$1000)/((MAESTRO!$B$3:$B$1000="ASMAR DIRECCIÓN")*(UPPER(MAESTRO!$L$3:$L$1000)="CONFIRMADO")),ROWS($A$3:A185))),"")</f>
        <v/>
      </c>
      <c r="N185" s="10" t="str">
        <f ca="1">IFERROR(INDEX(MAESTRO!N:N,_xludf.AGGREGATE(15,6,ROW(MAESTRO!$B$3:$B$1000)/((MAESTRO!$B$3:$B$1000="ASMAR DIRECCIÓN")*(UPPER(MAESTRO!$L$3:$L$1000)="CONFIRMADO")),ROWS($A$3:A185))),"")</f>
        <v/>
      </c>
      <c r="O185" s="10" t="str">
        <f ca="1">IFERROR(INDEX(MAESTRO!O:O,_xludf.AGGREGATE(15,6,ROW(MAESTRO!$B$3:$B$1000)/((MAESTRO!$B$3:$B$1000="ASMAR DIRECCIÓN")*(UPPER(MAESTRO!$L$3:$L$1000)="CONFIRMADO")),ROWS($A$3:A185))),"")</f>
        <v/>
      </c>
      <c r="P185" s="10" t="str">
        <f ca="1">IFERROR(INDEX(MAESTRO!P:P,_xludf.AGGREGATE(15,6,ROW(MAESTRO!$B$3:$B$1000)/((MAESTRO!$B$3:$B$1000="ASMAR DIRECCIÓN")*(UPPER(MAESTRO!$L$3:$L$1000)="CONFIRMADO")),ROWS($A$3:A185))),"")</f>
        <v/>
      </c>
      <c r="Q185" s="10" t="str">
        <f ca="1">IFERROR(INDEX(MAESTRO!Q:Q,_xludf.AGGREGATE(15,6,ROW(MAESTRO!$B$3:$B$1000)/((MAESTRO!$B$3:$B$1000="ASMAR DIRECCIÓN")*(UPPER(MAESTRO!$L$3:$L$1000)="CONFIRMADO")),ROWS($A$3:A185))),"")</f>
        <v/>
      </c>
      <c r="R185" s="10" t="str">
        <f ca="1">IFERROR(INDEX(MAESTRO!R:R,_xludf.AGGREGATE(15,6,ROW(MAESTRO!$B$3:$B$1000)/((MAESTRO!$B$3:$B$1000="ASMAR DIRECCIÓN")*(UPPER(MAESTRO!$L$3:$L$1000)="CONFIRMADO")),ROWS($A$3:A185))),"")</f>
        <v/>
      </c>
      <c r="S185" s="10" t="str">
        <f ca="1">IFERROR(INDEX(MAESTRO!S:S,_xludf.AGGREGATE(15,6,ROW(MAESTRO!$B$3:$B$1000)/((MAESTRO!$B$3:$B$1000="ASMAR DIRECCIÓN")*(UPPER(MAESTRO!$L$3:$L$1000)="CONFIRMADO")),ROWS($A$3:A185))),"")</f>
        <v/>
      </c>
      <c r="T185" s="10" t="str">
        <f ca="1">IFERROR(INDEX(MAESTRO!T:T,_xludf.AGGREGATE(15,6,ROW(MAESTRO!$B$3:$B$1000)/((MAESTRO!$B$3:$B$1000="ASMAR DIRECCIÓN")*(UPPER(MAESTRO!$L$3:$L$1000)="CONFIRMADO")),ROWS($A$3:A185))),"")</f>
        <v/>
      </c>
      <c r="U185" s="10" t="str">
        <f ca="1">IFERROR(INDEX(MAESTRO!U:U,_xludf.AGGREGATE(15,6,ROW(MAESTRO!$B$3:$B$1000)/((MAESTRO!$B$3:$B$1000="ASMAR DIRECCIÓN")*(UPPER(MAESTRO!$L$3:$L$1000)="CONFIRMADO")),ROWS($A$3:A185))),"")</f>
        <v/>
      </c>
      <c r="V185" s="10" t="str">
        <f ca="1">IFERROR(INDEX(MAESTRO!V:V,_xludf.AGGREGATE(15,6,ROW(MAESTRO!$B$3:$B$1000)/((MAESTRO!$B$3:$B$1000="ASMAR DIRECCIÓN")*(UPPER(MAESTRO!$L$3:$L$1000)="CONFIRMADO")),ROWS($A$3:A185))),"")</f>
        <v/>
      </c>
      <c r="W185" s="10" t="str">
        <f ca="1">IFERROR(INDEX(MAESTRO!W:W,_xludf.AGGREGATE(15,6,ROW(MAESTRO!$B$3:$B$1000)/((MAESTRO!$B$3:$B$1000="ASMAR DIRECCIÓN")*(UPPER(MAESTRO!$L$3:$L$1000)="CONFIRMADO")),ROWS($A$3:A185))),"")</f>
        <v/>
      </c>
      <c r="X185" s="10" t="str">
        <f ca="1">IFERROR(INDEX(MAESTRO!X:X,_xludf.AGGREGATE(15,6,ROW(MAESTRO!$B$3:$B$1000)/((MAESTRO!$B$3:$B$1000="ASMAR DIRECCIÓN")*(UPPER(MAESTRO!$L$3:$L$1000)="CONFIRMADO")),ROWS($A$3:A185))),"")</f>
        <v/>
      </c>
    </row>
    <row r="186" spans="1:24" ht="22.05" customHeight="1">
      <c r="A186" s="11" t="str">
        <f ca="1">IFERROR(INDEX(MAESTRO!A:A,_xludf.AGGREGATE(15,6,ROW(MAESTRO!$B$3:$B$1000)/((MAESTRO!$B$3:$B$1000="ASMAR DIRECCIÓN")*(UPPER(MAESTRO!$L$3:$L$1000)="CONFIRMADO")),ROWS($A$3:A186))),"")</f>
        <v/>
      </c>
      <c r="B186" s="11" t="str">
        <f ca="1">IFERROR(INDEX(MAESTRO!B:B,_xludf.AGGREGATE(15,6,ROW(MAESTRO!$B$3:$B$1000)/((MAESTRO!$B$3:$B$1000="ASMAR DIRECCIÓN")*(UPPER(MAESTRO!$L$3:$L$1000)="CONFIRMADO")),ROWS($A$3:A186))),"")</f>
        <v/>
      </c>
      <c r="C186" s="11" t="str">
        <f ca="1">IFERROR(INDEX(MAESTRO!C:C,_xludf.AGGREGATE(15,6,ROW(MAESTRO!$B$3:$B$1000)/((MAESTRO!$B$3:$B$1000="ASMAR DIRECCIÓN")*(UPPER(MAESTRO!$L$3:$L$1000)="CONFIRMADO")),ROWS($A$3:A186))),"")</f>
        <v/>
      </c>
      <c r="D186" s="11" t="str">
        <f ca="1">IFERROR(INDEX(MAESTRO!D:D,_xludf.AGGREGATE(15,6,ROW(MAESTRO!$B$3:$B$1000)/((MAESTRO!$B$3:$B$1000="ASMAR DIRECCIÓN")*(UPPER(MAESTRO!$L$3:$L$1000)="CONFIRMADO")),ROWS($A$3:A186))),"")</f>
        <v/>
      </c>
      <c r="E186" s="11" t="str">
        <f ca="1">IFERROR(INDEX(MAESTRO!E:E,_xludf.AGGREGATE(15,6,ROW(MAESTRO!$B$3:$B$1000)/((MAESTRO!$B$3:$B$1000="ASMAR DIRECCIÓN")*(UPPER(MAESTRO!$L$3:$L$1000)="CONFIRMADO")),ROWS($A$3:A186))),"")</f>
        <v/>
      </c>
      <c r="F186" s="11" t="str">
        <f ca="1">IFERROR(INDEX(MAESTRO!F:F,_xludf.AGGREGATE(15,6,ROW(MAESTRO!$B$3:$B$1000)/((MAESTRO!$B$3:$B$1000="ASMAR DIRECCIÓN")*(UPPER(MAESTRO!$L$3:$L$1000)="CONFIRMADO")),ROWS($A$3:A186))),"")</f>
        <v/>
      </c>
      <c r="G186" s="11" t="str">
        <f ca="1">IFERROR(INDEX(MAESTRO!G:G,_xludf.AGGREGATE(15,6,ROW(MAESTRO!$B$3:$B$1000)/((MAESTRO!$B$3:$B$1000="ASMAR DIRECCIÓN")*(UPPER(MAESTRO!$L$3:$L$1000)="CONFIRMADO")),ROWS($A$3:A186))),"")</f>
        <v/>
      </c>
      <c r="H186" s="11" t="str">
        <f ca="1">IFERROR(INDEX(MAESTRO!H:H,_xludf.AGGREGATE(15,6,ROW(MAESTRO!$B$3:$B$1000)/((MAESTRO!$B$3:$B$1000="ASMAR DIRECCIÓN")*(UPPER(MAESTRO!$L$3:$L$1000)="CONFIRMADO")),ROWS($A$3:A186))),"")</f>
        <v/>
      </c>
      <c r="I186" s="11" t="str">
        <f ca="1">IFERROR(INDEX(MAESTRO!I:I,_xludf.AGGREGATE(15,6,ROW(MAESTRO!$B$3:$B$1000)/((MAESTRO!$B$3:$B$1000="ASMAR DIRECCIÓN")*(UPPER(MAESTRO!$L$3:$L$1000)="CONFIRMADO")),ROWS($A$3:A186))),"")</f>
        <v/>
      </c>
      <c r="J186" s="11" t="str">
        <f ca="1">IFERROR(INDEX(MAESTRO!J:J,_xludf.AGGREGATE(15,6,ROW(MAESTRO!$B$3:$B$1000)/((MAESTRO!$B$3:$B$1000="ASMAR DIRECCIÓN")*(UPPER(MAESTRO!$L$3:$L$1000)="CONFIRMADO")),ROWS($A$3:A186))),"")</f>
        <v/>
      </c>
      <c r="K186" s="11" t="str">
        <f ca="1">IFERROR(INDEX(MAESTRO!K:K,_xludf.AGGREGATE(15,6,ROW(MAESTRO!$B$3:$B$1000)/((MAESTRO!$B$3:$B$1000="ASMAR DIRECCIÓN")*(UPPER(MAESTRO!$L$3:$L$1000)="CONFIRMADO")),ROWS($A$3:A186))),"")</f>
        <v/>
      </c>
      <c r="L186" s="11" t="str">
        <f ca="1">IFERROR(INDEX(MAESTRO!L:L,_xludf.AGGREGATE(15,6,ROW(MAESTRO!$B$3:$B$1000)/((MAESTRO!$B$3:$B$1000="ASMAR DIRECCIÓN")*(UPPER(MAESTRO!$L$3:$L$1000)="CONFIRMADO")),ROWS($A$3:A186))),"")</f>
        <v/>
      </c>
      <c r="M186" s="11" t="str">
        <f ca="1">IFERROR(INDEX(MAESTRO!M:M,_xludf.AGGREGATE(15,6,ROW(MAESTRO!$B$3:$B$1000)/((MAESTRO!$B$3:$B$1000="ASMAR DIRECCIÓN")*(UPPER(MAESTRO!$L$3:$L$1000)="CONFIRMADO")),ROWS($A$3:A186))),"")</f>
        <v/>
      </c>
      <c r="N186" s="11" t="str">
        <f ca="1">IFERROR(INDEX(MAESTRO!N:N,_xludf.AGGREGATE(15,6,ROW(MAESTRO!$B$3:$B$1000)/((MAESTRO!$B$3:$B$1000="ASMAR DIRECCIÓN")*(UPPER(MAESTRO!$L$3:$L$1000)="CONFIRMADO")),ROWS($A$3:A186))),"")</f>
        <v/>
      </c>
      <c r="O186" s="11" t="str">
        <f ca="1">IFERROR(INDEX(MAESTRO!O:O,_xludf.AGGREGATE(15,6,ROW(MAESTRO!$B$3:$B$1000)/((MAESTRO!$B$3:$B$1000="ASMAR DIRECCIÓN")*(UPPER(MAESTRO!$L$3:$L$1000)="CONFIRMADO")),ROWS($A$3:A186))),"")</f>
        <v/>
      </c>
      <c r="P186" s="11" t="str">
        <f ca="1">IFERROR(INDEX(MAESTRO!P:P,_xludf.AGGREGATE(15,6,ROW(MAESTRO!$B$3:$B$1000)/((MAESTRO!$B$3:$B$1000="ASMAR DIRECCIÓN")*(UPPER(MAESTRO!$L$3:$L$1000)="CONFIRMADO")),ROWS($A$3:A186))),"")</f>
        <v/>
      </c>
      <c r="Q186" s="11" t="str">
        <f ca="1">IFERROR(INDEX(MAESTRO!Q:Q,_xludf.AGGREGATE(15,6,ROW(MAESTRO!$B$3:$B$1000)/((MAESTRO!$B$3:$B$1000="ASMAR DIRECCIÓN")*(UPPER(MAESTRO!$L$3:$L$1000)="CONFIRMADO")),ROWS($A$3:A186))),"")</f>
        <v/>
      </c>
      <c r="R186" s="11" t="str">
        <f ca="1">IFERROR(INDEX(MAESTRO!R:R,_xludf.AGGREGATE(15,6,ROW(MAESTRO!$B$3:$B$1000)/((MAESTRO!$B$3:$B$1000="ASMAR DIRECCIÓN")*(UPPER(MAESTRO!$L$3:$L$1000)="CONFIRMADO")),ROWS($A$3:A186))),"")</f>
        <v/>
      </c>
      <c r="S186" s="11" t="str">
        <f ca="1">IFERROR(INDEX(MAESTRO!S:S,_xludf.AGGREGATE(15,6,ROW(MAESTRO!$B$3:$B$1000)/((MAESTRO!$B$3:$B$1000="ASMAR DIRECCIÓN")*(UPPER(MAESTRO!$L$3:$L$1000)="CONFIRMADO")),ROWS($A$3:A186))),"")</f>
        <v/>
      </c>
      <c r="T186" s="11" t="str">
        <f ca="1">IFERROR(INDEX(MAESTRO!T:T,_xludf.AGGREGATE(15,6,ROW(MAESTRO!$B$3:$B$1000)/((MAESTRO!$B$3:$B$1000="ASMAR DIRECCIÓN")*(UPPER(MAESTRO!$L$3:$L$1000)="CONFIRMADO")),ROWS($A$3:A186))),"")</f>
        <v/>
      </c>
      <c r="U186" s="11" t="str">
        <f ca="1">IFERROR(INDEX(MAESTRO!U:U,_xludf.AGGREGATE(15,6,ROW(MAESTRO!$B$3:$B$1000)/((MAESTRO!$B$3:$B$1000="ASMAR DIRECCIÓN")*(UPPER(MAESTRO!$L$3:$L$1000)="CONFIRMADO")),ROWS($A$3:A186))),"")</f>
        <v/>
      </c>
      <c r="V186" s="11" t="str">
        <f ca="1">IFERROR(INDEX(MAESTRO!V:V,_xludf.AGGREGATE(15,6,ROW(MAESTRO!$B$3:$B$1000)/((MAESTRO!$B$3:$B$1000="ASMAR DIRECCIÓN")*(UPPER(MAESTRO!$L$3:$L$1000)="CONFIRMADO")),ROWS($A$3:A186))),"")</f>
        <v/>
      </c>
      <c r="W186" s="11" t="str">
        <f ca="1">IFERROR(INDEX(MAESTRO!W:W,_xludf.AGGREGATE(15,6,ROW(MAESTRO!$B$3:$B$1000)/((MAESTRO!$B$3:$B$1000="ASMAR DIRECCIÓN")*(UPPER(MAESTRO!$L$3:$L$1000)="CONFIRMADO")),ROWS($A$3:A186))),"")</f>
        <v/>
      </c>
      <c r="X186" s="11" t="str">
        <f ca="1">IFERROR(INDEX(MAESTRO!X:X,_xludf.AGGREGATE(15,6,ROW(MAESTRO!$B$3:$B$1000)/((MAESTRO!$B$3:$B$1000="ASMAR DIRECCIÓN")*(UPPER(MAESTRO!$L$3:$L$1000)="CONFIRMADO")),ROWS($A$3:A186))),"")</f>
        <v/>
      </c>
    </row>
    <row r="187" spans="1:24" ht="22.05" customHeight="1">
      <c r="A187" s="10" t="str">
        <f ca="1">IFERROR(INDEX(MAESTRO!A:A,_xludf.AGGREGATE(15,6,ROW(MAESTRO!$B$3:$B$1000)/((MAESTRO!$B$3:$B$1000="ASMAR DIRECCIÓN")*(UPPER(MAESTRO!$L$3:$L$1000)="CONFIRMADO")),ROWS($A$3:A187))),"")</f>
        <v/>
      </c>
      <c r="B187" s="10" t="str">
        <f ca="1">IFERROR(INDEX(MAESTRO!B:B,_xludf.AGGREGATE(15,6,ROW(MAESTRO!$B$3:$B$1000)/((MAESTRO!$B$3:$B$1000="ASMAR DIRECCIÓN")*(UPPER(MAESTRO!$L$3:$L$1000)="CONFIRMADO")),ROWS($A$3:A187))),"")</f>
        <v/>
      </c>
      <c r="C187" s="10" t="str">
        <f ca="1">IFERROR(INDEX(MAESTRO!C:C,_xludf.AGGREGATE(15,6,ROW(MAESTRO!$B$3:$B$1000)/((MAESTRO!$B$3:$B$1000="ASMAR DIRECCIÓN")*(UPPER(MAESTRO!$L$3:$L$1000)="CONFIRMADO")),ROWS($A$3:A187))),"")</f>
        <v/>
      </c>
      <c r="D187" s="10" t="str">
        <f ca="1">IFERROR(INDEX(MAESTRO!D:D,_xludf.AGGREGATE(15,6,ROW(MAESTRO!$B$3:$B$1000)/((MAESTRO!$B$3:$B$1000="ASMAR DIRECCIÓN")*(UPPER(MAESTRO!$L$3:$L$1000)="CONFIRMADO")),ROWS($A$3:A187))),"")</f>
        <v/>
      </c>
      <c r="E187" s="10" t="str">
        <f ca="1">IFERROR(INDEX(MAESTRO!E:E,_xludf.AGGREGATE(15,6,ROW(MAESTRO!$B$3:$B$1000)/((MAESTRO!$B$3:$B$1000="ASMAR DIRECCIÓN")*(UPPER(MAESTRO!$L$3:$L$1000)="CONFIRMADO")),ROWS($A$3:A187))),"")</f>
        <v/>
      </c>
      <c r="F187" s="10" t="str">
        <f ca="1">IFERROR(INDEX(MAESTRO!F:F,_xludf.AGGREGATE(15,6,ROW(MAESTRO!$B$3:$B$1000)/((MAESTRO!$B$3:$B$1000="ASMAR DIRECCIÓN")*(UPPER(MAESTRO!$L$3:$L$1000)="CONFIRMADO")),ROWS($A$3:A187))),"")</f>
        <v/>
      </c>
      <c r="G187" s="10" t="str">
        <f ca="1">IFERROR(INDEX(MAESTRO!G:G,_xludf.AGGREGATE(15,6,ROW(MAESTRO!$B$3:$B$1000)/((MAESTRO!$B$3:$B$1000="ASMAR DIRECCIÓN")*(UPPER(MAESTRO!$L$3:$L$1000)="CONFIRMADO")),ROWS($A$3:A187))),"")</f>
        <v/>
      </c>
      <c r="H187" s="10" t="str">
        <f ca="1">IFERROR(INDEX(MAESTRO!H:H,_xludf.AGGREGATE(15,6,ROW(MAESTRO!$B$3:$B$1000)/((MAESTRO!$B$3:$B$1000="ASMAR DIRECCIÓN")*(UPPER(MAESTRO!$L$3:$L$1000)="CONFIRMADO")),ROWS($A$3:A187))),"")</f>
        <v/>
      </c>
      <c r="I187" s="10" t="str">
        <f ca="1">IFERROR(INDEX(MAESTRO!I:I,_xludf.AGGREGATE(15,6,ROW(MAESTRO!$B$3:$B$1000)/((MAESTRO!$B$3:$B$1000="ASMAR DIRECCIÓN")*(UPPER(MAESTRO!$L$3:$L$1000)="CONFIRMADO")),ROWS($A$3:A187))),"")</f>
        <v/>
      </c>
      <c r="J187" s="10" t="str">
        <f ca="1">IFERROR(INDEX(MAESTRO!J:J,_xludf.AGGREGATE(15,6,ROW(MAESTRO!$B$3:$B$1000)/((MAESTRO!$B$3:$B$1000="ASMAR DIRECCIÓN")*(UPPER(MAESTRO!$L$3:$L$1000)="CONFIRMADO")),ROWS($A$3:A187))),"")</f>
        <v/>
      </c>
      <c r="K187" s="10" t="str">
        <f ca="1">IFERROR(INDEX(MAESTRO!K:K,_xludf.AGGREGATE(15,6,ROW(MAESTRO!$B$3:$B$1000)/((MAESTRO!$B$3:$B$1000="ASMAR DIRECCIÓN")*(UPPER(MAESTRO!$L$3:$L$1000)="CONFIRMADO")),ROWS($A$3:A187))),"")</f>
        <v/>
      </c>
      <c r="L187" s="10" t="str">
        <f ca="1">IFERROR(INDEX(MAESTRO!L:L,_xludf.AGGREGATE(15,6,ROW(MAESTRO!$B$3:$B$1000)/((MAESTRO!$B$3:$B$1000="ASMAR DIRECCIÓN")*(UPPER(MAESTRO!$L$3:$L$1000)="CONFIRMADO")),ROWS($A$3:A187))),"")</f>
        <v/>
      </c>
      <c r="M187" s="10" t="str">
        <f ca="1">IFERROR(INDEX(MAESTRO!M:M,_xludf.AGGREGATE(15,6,ROW(MAESTRO!$B$3:$B$1000)/((MAESTRO!$B$3:$B$1000="ASMAR DIRECCIÓN")*(UPPER(MAESTRO!$L$3:$L$1000)="CONFIRMADO")),ROWS($A$3:A187))),"")</f>
        <v/>
      </c>
      <c r="N187" s="10" t="str">
        <f ca="1">IFERROR(INDEX(MAESTRO!N:N,_xludf.AGGREGATE(15,6,ROW(MAESTRO!$B$3:$B$1000)/((MAESTRO!$B$3:$B$1000="ASMAR DIRECCIÓN")*(UPPER(MAESTRO!$L$3:$L$1000)="CONFIRMADO")),ROWS($A$3:A187))),"")</f>
        <v/>
      </c>
      <c r="O187" s="10" t="str">
        <f ca="1">IFERROR(INDEX(MAESTRO!O:O,_xludf.AGGREGATE(15,6,ROW(MAESTRO!$B$3:$B$1000)/((MAESTRO!$B$3:$B$1000="ASMAR DIRECCIÓN")*(UPPER(MAESTRO!$L$3:$L$1000)="CONFIRMADO")),ROWS($A$3:A187))),"")</f>
        <v/>
      </c>
      <c r="P187" s="10" t="str">
        <f ca="1">IFERROR(INDEX(MAESTRO!P:P,_xludf.AGGREGATE(15,6,ROW(MAESTRO!$B$3:$B$1000)/((MAESTRO!$B$3:$B$1000="ASMAR DIRECCIÓN")*(UPPER(MAESTRO!$L$3:$L$1000)="CONFIRMADO")),ROWS($A$3:A187))),"")</f>
        <v/>
      </c>
      <c r="Q187" s="10" t="str">
        <f ca="1">IFERROR(INDEX(MAESTRO!Q:Q,_xludf.AGGREGATE(15,6,ROW(MAESTRO!$B$3:$B$1000)/((MAESTRO!$B$3:$B$1000="ASMAR DIRECCIÓN")*(UPPER(MAESTRO!$L$3:$L$1000)="CONFIRMADO")),ROWS($A$3:A187))),"")</f>
        <v/>
      </c>
      <c r="R187" s="10" t="str">
        <f ca="1">IFERROR(INDEX(MAESTRO!R:R,_xludf.AGGREGATE(15,6,ROW(MAESTRO!$B$3:$B$1000)/((MAESTRO!$B$3:$B$1000="ASMAR DIRECCIÓN")*(UPPER(MAESTRO!$L$3:$L$1000)="CONFIRMADO")),ROWS($A$3:A187))),"")</f>
        <v/>
      </c>
      <c r="S187" s="10" t="str">
        <f ca="1">IFERROR(INDEX(MAESTRO!S:S,_xludf.AGGREGATE(15,6,ROW(MAESTRO!$B$3:$B$1000)/((MAESTRO!$B$3:$B$1000="ASMAR DIRECCIÓN")*(UPPER(MAESTRO!$L$3:$L$1000)="CONFIRMADO")),ROWS($A$3:A187))),"")</f>
        <v/>
      </c>
      <c r="T187" s="10" t="str">
        <f ca="1">IFERROR(INDEX(MAESTRO!T:T,_xludf.AGGREGATE(15,6,ROW(MAESTRO!$B$3:$B$1000)/((MAESTRO!$B$3:$B$1000="ASMAR DIRECCIÓN")*(UPPER(MAESTRO!$L$3:$L$1000)="CONFIRMADO")),ROWS($A$3:A187))),"")</f>
        <v/>
      </c>
      <c r="U187" s="10" t="str">
        <f ca="1">IFERROR(INDEX(MAESTRO!U:U,_xludf.AGGREGATE(15,6,ROW(MAESTRO!$B$3:$B$1000)/((MAESTRO!$B$3:$B$1000="ASMAR DIRECCIÓN")*(UPPER(MAESTRO!$L$3:$L$1000)="CONFIRMADO")),ROWS($A$3:A187))),"")</f>
        <v/>
      </c>
      <c r="V187" s="10" t="str">
        <f ca="1">IFERROR(INDEX(MAESTRO!V:V,_xludf.AGGREGATE(15,6,ROW(MAESTRO!$B$3:$B$1000)/((MAESTRO!$B$3:$B$1000="ASMAR DIRECCIÓN")*(UPPER(MAESTRO!$L$3:$L$1000)="CONFIRMADO")),ROWS($A$3:A187))),"")</f>
        <v/>
      </c>
      <c r="W187" s="10" t="str">
        <f ca="1">IFERROR(INDEX(MAESTRO!W:W,_xludf.AGGREGATE(15,6,ROW(MAESTRO!$B$3:$B$1000)/((MAESTRO!$B$3:$B$1000="ASMAR DIRECCIÓN")*(UPPER(MAESTRO!$L$3:$L$1000)="CONFIRMADO")),ROWS($A$3:A187))),"")</f>
        <v/>
      </c>
      <c r="X187" s="10" t="str">
        <f ca="1">IFERROR(INDEX(MAESTRO!X:X,_xludf.AGGREGATE(15,6,ROW(MAESTRO!$B$3:$B$1000)/((MAESTRO!$B$3:$B$1000="ASMAR DIRECCIÓN")*(UPPER(MAESTRO!$L$3:$L$1000)="CONFIRMADO")),ROWS($A$3:A187))),"")</f>
        <v/>
      </c>
    </row>
    <row r="188" spans="1:24" ht="22.05" customHeight="1">
      <c r="A188" s="11" t="str">
        <f ca="1">IFERROR(INDEX(MAESTRO!A:A,_xludf.AGGREGATE(15,6,ROW(MAESTRO!$B$3:$B$1000)/((MAESTRO!$B$3:$B$1000="ASMAR DIRECCIÓN")*(UPPER(MAESTRO!$L$3:$L$1000)="CONFIRMADO")),ROWS($A$3:A188))),"")</f>
        <v/>
      </c>
      <c r="B188" s="11" t="str">
        <f ca="1">IFERROR(INDEX(MAESTRO!B:B,_xludf.AGGREGATE(15,6,ROW(MAESTRO!$B$3:$B$1000)/((MAESTRO!$B$3:$B$1000="ASMAR DIRECCIÓN")*(UPPER(MAESTRO!$L$3:$L$1000)="CONFIRMADO")),ROWS($A$3:A188))),"")</f>
        <v/>
      </c>
      <c r="C188" s="11" t="str">
        <f ca="1">IFERROR(INDEX(MAESTRO!C:C,_xludf.AGGREGATE(15,6,ROW(MAESTRO!$B$3:$B$1000)/((MAESTRO!$B$3:$B$1000="ASMAR DIRECCIÓN")*(UPPER(MAESTRO!$L$3:$L$1000)="CONFIRMADO")),ROWS($A$3:A188))),"")</f>
        <v/>
      </c>
      <c r="D188" s="11" t="str">
        <f ca="1">IFERROR(INDEX(MAESTRO!D:D,_xludf.AGGREGATE(15,6,ROW(MAESTRO!$B$3:$B$1000)/((MAESTRO!$B$3:$B$1000="ASMAR DIRECCIÓN")*(UPPER(MAESTRO!$L$3:$L$1000)="CONFIRMADO")),ROWS($A$3:A188))),"")</f>
        <v/>
      </c>
      <c r="E188" s="11" t="str">
        <f ca="1">IFERROR(INDEX(MAESTRO!E:E,_xludf.AGGREGATE(15,6,ROW(MAESTRO!$B$3:$B$1000)/((MAESTRO!$B$3:$B$1000="ASMAR DIRECCIÓN")*(UPPER(MAESTRO!$L$3:$L$1000)="CONFIRMADO")),ROWS($A$3:A188))),"")</f>
        <v/>
      </c>
      <c r="F188" s="11" t="str">
        <f ca="1">IFERROR(INDEX(MAESTRO!F:F,_xludf.AGGREGATE(15,6,ROW(MAESTRO!$B$3:$B$1000)/((MAESTRO!$B$3:$B$1000="ASMAR DIRECCIÓN")*(UPPER(MAESTRO!$L$3:$L$1000)="CONFIRMADO")),ROWS($A$3:A188))),"")</f>
        <v/>
      </c>
      <c r="G188" s="11" t="str">
        <f ca="1">IFERROR(INDEX(MAESTRO!G:G,_xludf.AGGREGATE(15,6,ROW(MAESTRO!$B$3:$B$1000)/((MAESTRO!$B$3:$B$1000="ASMAR DIRECCIÓN")*(UPPER(MAESTRO!$L$3:$L$1000)="CONFIRMADO")),ROWS($A$3:A188))),"")</f>
        <v/>
      </c>
      <c r="H188" s="11" t="str">
        <f ca="1">IFERROR(INDEX(MAESTRO!H:H,_xludf.AGGREGATE(15,6,ROW(MAESTRO!$B$3:$B$1000)/((MAESTRO!$B$3:$B$1000="ASMAR DIRECCIÓN")*(UPPER(MAESTRO!$L$3:$L$1000)="CONFIRMADO")),ROWS($A$3:A188))),"")</f>
        <v/>
      </c>
      <c r="I188" s="11" t="str">
        <f ca="1">IFERROR(INDEX(MAESTRO!I:I,_xludf.AGGREGATE(15,6,ROW(MAESTRO!$B$3:$B$1000)/((MAESTRO!$B$3:$B$1000="ASMAR DIRECCIÓN")*(UPPER(MAESTRO!$L$3:$L$1000)="CONFIRMADO")),ROWS($A$3:A188))),"")</f>
        <v/>
      </c>
      <c r="J188" s="11" t="str">
        <f ca="1">IFERROR(INDEX(MAESTRO!J:J,_xludf.AGGREGATE(15,6,ROW(MAESTRO!$B$3:$B$1000)/((MAESTRO!$B$3:$B$1000="ASMAR DIRECCIÓN")*(UPPER(MAESTRO!$L$3:$L$1000)="CONFIRMADO")),ROWS($A$3:A188))),"")</f>
        <v/>
      </c>
      <c r="K188" s="11" t="str">
        <f ca="1">IFERROR(INDEX(MAESTRO!K:K,_xludf.AGGREGATE(15,6,ROW(MAESTRO!$B$3:$B$1000)/((MAESTRO!$B$3:$B$1000="ASMAR DIRECCIÓN")*(UPPER(MAESTRO!$L$3:$L$1000)="CONFIRMADO")),ROWS($A$3:A188))),"")</f>
        <v/>
      </c>
      <c r="L188" s="11" t="str">
        <f ca="1">IFERROR(INDEX(MAESTRO!L:L,_xludf.AGGREGATE(15,6,ROW(MAESTRO!$B$3:$B$1000)/((MAESTRO!$B$3:$B$1000="ASMAR DIRECCIÓN")*(UPPER(MAESTRO!$L$3:$L$1000)="CONFIRMADO")),ROWS($A$3:A188))),"")</f>
        <v/>
      </c>
      <c r="M188" s="11" t="str">
        <f ca="1">IFERROR(INDEX(MAESTRO!M:M,_xludf.AGGREGATE(15,6,ROW(MAESTRO!$B$3:$B$1000)/((MAESTRO!$B$3:$B$1000="ASMAR DIRECCIÓN")*(UPPER(MAESTRO!$L$3:$L$1000)="CONFIRMADO")),ROWS($A$3:A188))),"")</f>
        <v/>
      </c>
      <c r="N188" s="11" t="str">
        <f ca="1">IFERROR(INDEX(MAESTRO!N:N,_xludf.AGGREGATE(15,6,ROW(MAESTRO!$B$3:$B$1000)/((MAESTRO!$B$3:$B$1000="ASMAR DIRECCIÓN")*(UPPER(MAESTRO!$L$3:$L$1000)="CONFIRMADO")),ROWS($A$3:A188))),"")</f>
        <v/>
      </c>
      <c r="O188" s="11" t="str">
        <f ca="1">IFERROR(INDEX(MAESTRO!O:O,_xludf.AGGREGATE(15,6,ROW(MAESTRO!$B$3:$B$1000)/((MAESTRO!$B$3:$B$1000="ASMAR DIRECCIÓN")*(UPPER(MAESTRO!$L$3:$L$1000)="CONFIRMADO")),ROWS($A$3:A188))),"")</f>
        <v/>
      </c>
      <c r="P188" s="11" t="str">
        <f ca="1">IFERROR(INDEX(MAESTRO!P:P,_xludf.AGGREGATE(15,6,ROW(MAESTRO!$B$3:$B$1000)/((MAESTRO!$B$3:$B$1000="ASMAR DIRECCIÓN")*(UPPER(MAESTRO!$L$3:$L$1000)="CONFIRMADO")),ROWS($A$3:A188))),"")</f>
        <v/>
      </c>
      <c r="Q188" s="11" t="str">
        <f ca="1">IFERROR(INDEX(MAESTRO!Q:Q,_xludf.AGGREGATE(15,6,ROW(MAESTRO!$B$3:$B$1000)/((MAESTRO!$B$3:$B$1000="ASMAR DIRECCIÓN")*(UPPER(MAESTRO!$L$3:$L$1000)="CONFIRMADO")),ROWS($A$3:A188))),"")</f>
        <v/>
      </c>
      <c r="R188" s="11" t="str">
        <f ca="1">IFERROR(INDEX(MAESTRO!R:R,_xludf.AGGREGATE(15,6,ROW(MAESTRO!$B$3:$B$1000)/((MAESTRO!$B$3:$B$1000="ASMAR DIRECCIÓN")*(UPPER(MAESTRO!$L$3:$L$1000)="CONFIRMADO")),ROWS($A$3:A188))),"")</f>
        <v/>
      </c>
      <c r="S188" s="11" t="str">
        <f ca="1">IFERROR(INDEX(MAESTRO!S:S,_xludf.AGGREGATE(15,6,ROW(MAESTRO!$B$3:$B$1000)/((MAESTRO!$B$3:$B$1000="ASMAR DIRECCIÓN")*(UPPER(MAESTRO!$L$3:$L$1000)="CONFIRMADO")),ROWS($A$3:A188))),"")</f>
        <v/>
      </c>
      <c r="T188" s="11" t="str">
        <f ca="1">IFERROR(INDEX(MAESTRO!T:T,_xludf.AGGREGATE(15,6,ROW(MAESTRO!$B$3:$B$1000)/((MAESTRO!$B$3:$B$1000="ASMAR DIRECCIÓN")*(UPPER(MAESTRO!$L$3:$L$1000)="CONFIRMADO")),ROWS($A$3:A188))),"")</f>
        <v/>
      </c>
      <c r="U188" s="11" t="str">
        <f ca="1">IFERROR(INDEX(MAESTRO!U:U,_xludf.AGGREGATE(15,6,ROW(MAESTRO!$B$3:$B$1000)/((MAESTRO!$B$3:$B$1000="ASMAR DIRECCIÓN")*(UPPER(MAESTRO!$L$3:$L$1000)="CONFIRMADO")),ROWS($A$3:A188))),"")</f>
        <v/>
      </c>
      <c r="V188" s="11" t="str">
        <f ca="1">IFERROR(INDEX(MAESTRO!V:V,_xludf.AGGREGATE(15,6,ROW(MAESTRO!$B$3:$B$1000)/((MAESTRO!$B$3:$B$1000="ASMAR DIRECCIÓN")*(UPPER(MAESTRO!$L$3:$L$1000)="CONFIRMADO")),ROWS($A$3:A188))),"")</f>
        <v/>
      </c>
      <c r="W188" s="11" t="str">
        <f ca="1">IFERROR(INDEX(MAESTRO!W:W,_xludf.AGGREGATE(15,6,ROW(MAESTRO!$B$3:$B$1000)/((MAESTRO!$B$3:$B$1000="ASMAR DIRECCIÓN")*(UPPER(MAESTRO!$L$3:$L$1000)="CONFIRMADO")),ROWS($A$3:A188))),"")</f>
        <v/>
      </c>
      <c r="X188" s="11" t="str">
        <f ca="1">IFERROR(INDEX(MAESTRO!X:X,_xludf.AGGREGATE(15,6,ROW(MAESTRO!$B$3:$B$1000)/((MAESTRO!$B$3:$B$1000="ASMAR DIRECCIÓN")*(UPPER(MAESTRO!$L$3:$L$1000)="CONFIRMADO")),ROWS($A$3:A188))),"")</f>
        <v/>
      </c>
    </row>
    <row r="189" spans="1:24" ht="22.05" customHeight="1">
      <c r="A189" s="10" t="str">
        <f ca="1">IFERROR(INDEX(MAESTRO!A:A,_xludf.AGGREGATE(15,6,ROW(MAESTRO!$B$3:$B$1000)/((MAESTRO!$B$3:$B$1000="ASMAR DIRECCIÓN")*(UPPER(MAESTRO!$L$3:$L$1000)="CONFIRMADO")),ROWS($A$3:A189))),"")</f>
        <v/>
      </c>
      <c r="B189" s="10" t="str">
        <f ca="1">IFERROR(INDEX(MAESTRO!B:B,_xludf.AGGREGATE(15,6,ROW(MAESTRO!$B$3:$B$1000)/((MAESTRO!$B$3:$B$1000="ASMAR DIRECCIÓN")*(UPPER(MAESTRO!$L$3:$L$1000)="CONFIRMADO")),ROWS($A$3:A189))),"")</f>
        <v/>
      </c>
      <c r="C189" s="10" t="str">
        <f ca="1">IFERROR(INDEX(MAESTRO!C:C,_xludf.AGGREGATE(15,6,ROW(MAESTRO!$B$3:$B$1000)/((MAESTRO!$B$3:$B$1000="ASMAR DIRECCIÓN")*(UPPER(MAESTRO!$L$3:$L$1000)="CONFIRMADO")),ROWS($A$3:A189))),"")</f>
        <v/>
      </c>
      <c r="D189" s="10" t="str">
        <f ca="1">IFERROR(INDEX(MAESTRO!D:D,_xludf.AGGREGATE(15,6,ROW(MAESTRO!$B$3:$B$1000)/((MAESTRO!$B$3:$B$1000="ASMAR DIRECCIÓN")*(UPPER(MAESTRO!$L$3:$L$1000)="CONFIRMADO")),ROWS($A$3:A189))),"")</f>
        <v/>
      </c>
      <c r="E189" s="10" t="str">
        <f ca="1">IFERROR(INDEX(MAESTRO!E:E,_xludf.AGGREGATE(15,6,ROW(MAESTRO!$B$3:$B$1000)/((MAESTRO!$B$3:$B$1000="ASMAR DIRECCIÓN")*(UPPER(MAESTRO!$L$3:$L$1000)="CONFIRMADO")),ROWS($A$3:A189))),"")</f>
        <v/>
      </c>
      <c r="F189" s="10" t="str">
        <f ca="1">IFERROR(INDEX(MAESTRO!F:F,_xludf.AGGREGATE(15,6,ROW(MAESTRO!$B$3:$B$1000)/((MAESTRO!$B$3:$B$1000="ASMAR DIRECCIÓN")*(UPPER(MAESTRO!$L$3:$L$1000)="CONFIRMADO")),ROWS($A$3:A189))),"")</f>
        <v/>
      </c>
      <c r="G189" s="10" t="str">
        <f ca="1">IFERROR(INDEX(MAESTRO!G:G,_xludf.AGGREGATE(15,6,ROW(MAESTRO!$B$3:$B$1000)/((MAESTRO!$B$3:$B$1000="ASMAR DIRECCIÓN")*(UPPER(MAESTRO!$L$3:$L$1000)="CONFIRMADO")),ROWS($A$3:A189))),"")</f>
        <v/>
      </c>
      <c r="H189" s="10" t="str">
        <f ca="1">IFERROR(INDEX(MAESTRO!H:H,_xludf.AGGREGATE(15,6,ROW(MAESTRO!$B$3:$B$1000)/((MAESTRO!$B$3:$B$1000="ASMAR DIRECCIÓN")*(UPPER(MAESTRO!$L$3:$L$1000)="CONFIRMADO")),ROWS($A$3:A189))),"")</f>
        <v/>
      </c>
      <c r="I189" s="10" t="str">
        <f ca="1">IFERROR(INDEX(MAESTRO!I:I,_xludf.AGGREGATE(15,6,ROW(MAESTRO!$B$3:$B$1000)/((MAESTRO!$B$3:$B$1000="ASMAR DIRECCIÓN")*(UPPER(MAESTRO!$L$3:$L$1000)="CONFIRMADO")),ROWS($A$3:A189))),"")</f>
        <v/>
      </c>
      <c r="J189" s="10" t="str">
        <f ca="1">IFERROR(INDEX(MAESTRO!J:J,_xludf.AGGREGATE(15,6,ROW(MAESTRO!$B$3:$B$1000)/((MAESTRO!$B$3:$B$1000="ASMAR DIRECCIÓN")*(UPPER(MAESTRO!$L$3:$L$1000)="CONFIRMADO")),ROWS($A$3:A189))),"")</f>
        <v/>
      </c>
      <c r="K189" s="10" t="str">
        <f ca="1">IFERROR(INDEX(MAESTRO!K:K,_xludf.AGGREGATE(15,6,ROW(MAESTRO!$B$3:$B$1000)/((MAESTRO!$B$3:$B$1000="ASMAR DIRECCIÓN")*(UPPER(MAESTRO!$L$3:$L$1000)="CONFIRMADO")),ROWS($A$3:A189))),"")</f>
        <v/>
      </c>
      <c r="L189" s="10" t="str">
        <f ca="1">IFERROR(INDEX(MAESTRO!L:L,_xludf.AGGREGATE(15,6,ROW(MAESTRO!$B$3:$B$1000)/((MAESTRO!$B$3:$B$1000="ASMAR DIRECCIÓN")*(UPPER(MAESTRO!$L$3:$L$1000)="CONFIRMADO")),ROWS($A$3:A189))),"")</f>
        <v/>
      </c>
      <c r="M189" s="10" t="str">
        <f ca="1">IFERROR(INDEX(MAESTRO!M:M,_xludf.AGGREGATE(15,6,ROW(MAESTRO!$B$3:$B$1000)/((MAESTRO!$B$3:$B$1000="ASMAR DIRECCIÓN")*(UPPER(MAESTRO!$L$3:$L$1000)="CONFIRMADO")),ROWS($A$3:A189))),"")</f>
        <v/>
      </c>
      <c r="N189" s="10" t="str">
        <f ca="1">IFERROR(INDEX(MAESTRO!N:N,_xludf.AGGREGATE(15,6,ROW(MAESTRO!$B$3:$B$1000)/((MAESTRO!$B$3:$B$1000="ASMAR DIRECCIÓN")*(UPPER(MAESTRO!$L$3:$L$1000)="CONFIRMADO")),ROWS($A$3:A189))),"")</f>
        <v/>
      </c>
      <c r="O189" s="10" t="str">
        <f ca="1">IFERROR(INDEX(MAESTRO!O:O,_xludf.AGGREGATE(15,6,ROW(MAESTRO!$B$3:$B$1000)/((MAESTRO!$B$3:$B$1000="ASMAR DIRECCIÓN")*(UPPER(MAESTRO!$L$3:$L$1000)="CONFIRMADO")),ROWS($A$3:A189))),"")</f>
        <v/>
      </c>
      <c r="P189" s="10" t="str">
        <f ca="1">IFERROR(INDEX(MAESTRO!P:P,_xludf.AGGREGATE(15,6,ROW(MAESTRO!$B$3:$B$1000)/((MAESTRO!$B$3:$B$1000="ASMAR DIRECCIÓN")*(UPPER(MAESTRO!$L$3:$L$1000)="CONFIRMADO")),ROWS($A$3:A189))),"")</f>
        <v/>
      </c>
      <c r="Q189" s="10" t="str">
        <f ca="1">IFERROR(INDEX(MAESTRO!Q:Q,_xludf.AGGREGATE(15,6,ROW(MAESTRO!$B$3:$B$1000)/((MAESTRO!$B$3:$B$1000="ASMAR DIRECCIÓN")*(UPPER(MAESTRO!$L$3:$L$1000)="CONFIRMADO")),ROWS($A$3:A189))),"")</f>
        <v/>
      </c>
      <c r="R189" s="10" t="str">
        <f ca="1">IFERROR(INDEX(MAESTRO!R:R,_xludf.AGGREGATE(15,6,ROW(MAESTRO!$B$3:$B$1000)/((MAESTRO!$B$3:$B$1000="ASMAR DIRECCIÓN")*(UPPER(MAESTRO!$L$3:$L$1000)="CONFIRMADO")),ROWS($A$3:A189))),"")</f>
        <v/>
      </c>
      <c r="S189" s="10" t="str">
        <f ca="1">IFERROR(INDEX(MAESTRO!S:S,_xludf.AGGREGATE(15,6,ROW(MAESTRO!$B$3:$B$1000)/((MAESTRO!$B$3:$B$1000="ASMAR DIRECCIÓN")*(UPPER(MAESTRO!$L$3:$L$1000)="CONFIRMADO")),ROWS($A$3:A189))),"")</f>
        <v/>
      </c>
      <c r="T189" s="10" t="str">
        <f ca="1">IFERROR(INDEX(MAESTRO!T:T,_xludf.AGGREGATE(15,6,ROW(MAESTRO!$B$3:$B$1000)/((MAESTRO!$B$3:$B$1000="ASMAR DIRECCIÓN")*(UPPER(MAESTRO!$L$3:$L$1000)="CONFIRMADO")),ROWS($A$3:A189))),"")</f>
        <v/>
      </c>
      <c r="U189" s="10" t="str">
        <f ca="1">IFERROR(INDEX(MAESTRO!U:U,_xludf.AGGREGATE(15,6,ROW(MAESTRO!$B$3:$B$1000)/((MAESTRO!$B$3:$B$1000="ASMAR DIRECCIÓN")*(UPPER(MAESTRO!$L$3:$L$1000)="CONFIRMADO")),ROWS($A$3:A189))),"")</f>
        <v/>
      </c>
      <c r="V189" s="10" t="str">
        <f ca="1">IFERROR(INDEX(MAESTRO!V:V,_xludf.AGGREGATE(15,6,ROW(MAESTRO!$B$3:$B$1000)/((MAESTRO!$B$3:$B$1000="ASMAR DIRECCIÓN")*(UPPER(MAESTRO!$L$3:$L$1000)="CONFIRMADO")),ROWS($A$3:A189))),"")</f>
        <v/>
      </c>
      <c r="W189" s="10" t="str">
        <f ca="1">IFERROR(INDEX(MAESTRO!W:W,_xludf.AGGREGATE(15,6,ROW(MAESTRO!$B$3:$B$1000)/((MAESTRO!$B$3:$B$1000="ASMAR DIRECCIÓN")*(UPPER(MAESTRO!$L$3:$L$1000)="CONFIRMADO")),ROWS($A$3:A189))),"")</f>
        <v/>
      </c>
      <c r="X189" s="10" t="str">
        <f ca="1">IFERROR(INDEX(MAESTRO!X:X,_xludf.AGGREGATE(15,6,ROW(MAESTRO!$B$3:$B$1000)/((MAESTRO!$B$3:$B$1000="ASMAR DIRECCIÓN")*(UPPER(MAESTRO!$L$3:$L$1000)="CONFIRMADO")),ROWS($A$3:A189))),"")</f>
        <v/>
      </c>
    </row>
    <row r="190" spans="1:24" ht="22.05" customHeight="1">
      <c r="A190" s="11" t="str">
        <f ca="1">IFERROR(INDEX(MAESTRO!A:A,_xludf.AGGREGATE(15,6,ROW(MAESTRO!$B$3:$B$1000)/((MAESTRO!$B$3:$B$1000="ASMAR DIRECCIÓN")*(UPPER(MAESTRO!$L$3:$L$1000)="CONFIRMADO")),ROWS($A$3:A190))),"")</f>
        <v/>
      </c>
      <c r="B190" s="11" t="str">
        <f ca="1">IFERROR(INDEX(MAESTRO!B:B,_xludf.AGGREGATE(15,6,ROW(MAESTRO!$B$3:$B$1000)/((MAESTRO!$B$3:$B$1000="ASMAR DIRECCIÓN")*(UPPER(MAESTRO!$L$3:$L$1000)="CONFIRMADO")),ROWS($A$3:A190))),"")</f>
        <v/>
      </c>
      <c r="C190" s="11" t="str">
        <f ca="1">IFERROR(INDEX(MAESTRO!C:C,_xludf.AGGREGATE(15,6,ROW(MAESTRO!$B$3:$B$1000)/((MAESTRO!$B$3:$B$1000="ASMAR DIRECCIÓN")*(UPPER(MAESTRO!$L$3:$L$1000)="CONFIRMADO")),ROWS($A$3:A190))),"")</f>
        <v/>
      </c>
      <c r="D190" s="11" t="str">
        <f ca="1">IFERROR(INDEX(MAESTRO!D:D,_xludf.AGGREGATE(15,6,ROW(MAESTRO!$B$3:$B$1000)/((MAESTRO!$B$3:$B$1000="ASMAR DIRECCIÓN")*(UPPER(MAESTRO!$L$3:$L$1000)="CONFIRMADO")),ROWS($A$3:A190))),"")</f>
        <v/>
      </c>
      <c r="E190" s="11" t="str">
        <f ca="1">IFERROR(INDEX(MAESTRO!E:E,_xludf.AGGREGATE(15,6,ROW(MAESTRO!$B$3:$B$1000)/((MAESTRO!$B$3:$B$1000="ASMAR DIRECCIÓN")*(UPPER(MAESTRO!$L$3:$L$1000)="CONFIRMADO")),ROWS($A$3:A190))),"")</f>
        <v/>
      </c>
      <c r="F190" s="11" t="str">
        <f ca="1">IFERROR(INDEX(MAESTRO!F:F,_xludf.AGGREGATE(15,6,ROW(MAESTRO!$B$3:$B$1000)/((MAESTRO!$B$3:$B$1000="ASMAR DIRECCIÓN")*(UPPER(MAESTRO!$L$3:$L$1000)="CONFIRMADO")),ROWS($A$3:A190))),"")</f>
        <v/>
      </c>
      <c r="G190" s="11" t="str">
        <f ca="1">IFERROR(INDEX(MAESTRO!G:G,_xludf.AGGREGATE(15,6,ROW(MAESTRO!$B$3:$B$1000)/((MAESTRO!$B$3:$B$1000="ASMAR DIRECCIÓN")*(UPPER(MAESTRO!$L$3:$L$1000)="CONFIRMADO")),ROWS($A$3:A190))),"")</f>
        <v/>
      </c>
      <c r="H190" s="11" t="str">
        <f ca="1">IFERROR(INDEX(MAESTRO!H:H,_xludf.AGGREGATE(15,6,ROW(MAESTRO!$B$3:$B$1000)/((MAESTRO!$B$3:$B$1000="ASMAR DIRECCIÓN")*(UPPER(MAESTRO!$L$3:$L$1000)="CONFIRMADO")),ROWS($A$3:A190))),"")</f>
        <v/>
      </c>
      <c r="I190" s="11" t="str">
        <f ca="1">IFERROR(INDEX(MAESTRO!I:I,_xludf.AGGREGATE(15,6,ROW(MAESTRO!$B$3:$B$1000)/((MAESTRO!$B$3:$B$1000="ASMAR DIRECCIÓN")*(UPPER(MAESTRO!$L$3:$L$1000)="CONFIRMADO")),ROWS($A$3:A190))),"")</f>
        <v/>
      </c>
      <c r="J190" s="11" t="str">
        <f ca="1">IFERROR(INDEX(MAESTRO!J:J,_xludf.AGGREGATE(15,6,ROW(MAESTRO!$B$3:$B$1000)/((MAESTRO!$B$3:$B$1000="ASMAR DIRECCIÓN")*(UPPER(MAESTRO!$L$3:$L$1000)="CONFIRMADO")),ROWS($A$3:A190))),"")</f>
        <v/>
      </c>
      <c r="K190" s="11" t="str">
        <f ca="1">IFERROR(INDEX(MAESTRO!K:K,_xludf.AGGREGATE(15,6,ROW(MAESTRO!$B$3:$B$1000)/((MAESTRO!$B$3:$B$1000="ASMAR DIRECCIÓN")*(UPPER(MAESTRO!$L$3:$L$1000)="CONFIRMADO")),ROWS($A$3:A190))),"")</f>
        <v/>
      </c>
      <c r="L190" s="11" t="str">
        <f ca="1">IFERROR(INDEX(MAESTRO!L:L,_xludf.AGGREGATE(15,6,ROW(MAESTRO!$B$3:$B$1000)/((MAESTRO!$B$3:$B$1000="ASMAR DIRECCIÓN")*(UPPER(MAESTRO!$L$3:$L$1000)="CONFIRMADO")),ROWS($A$3:A190))),"")</f>
        <v/>
      </c>
      <c r="M190" s="11" t="str">
        <f ca="1">IFERROR(INDEX(MAESTRO!M:M,_xludf.AGGREGATE(15,6,ROW(MAESTRO!$B$3:$B$1000)/((MAESTRO!$B$3:$B$1000="ASMAR DIRECCIÓN")*(UPPER(MAESTRO!$L$3:$L$1000)="CONFIRMADO")),ROWS($A$3:A190))),"")</f>
        <v/>
      </c>
      <c r="N190" s="11" t="str">
        <f ca="1">IFERROR(INDEX(MAESTRO!N:N,_xludf.AGGREGATE(15,6,ROW(MAESTRO!$B$3:$B$1000)/((MAESTRO!$B$3:$B$1000="ASMAR DIRECCIÓN")*(UPPER(MAESTRO!$L$3:$L$1000)="CONFIRMADO")),ROWS($A$3:A190))),"")</f>
        <v/>
      </c>
      <c r="O190" s="11" t="str">
        <f ca="1">IFERROR(INDEX(MAESTRO!O:O,_xludf.AGGREGATE(15,6,ROW(MAESTRO!$B$3:$B$1000)/((MAESTRO!$B$3:$B$1000="ASMAR DIRECCIÓN")*(UPPER(MAESTRO!$L$3:$L$1000)="CONFIRMADO")),ROWS($A$3:A190))),"")</f>
        <v/>
      </c>
      <c r="P190" s="11" t="str">
        <f ca="1">IFERROR(INDEX(MAESTRO!P:P,_xludf.AGGREGATE(15,6,ROW(MAESTRO!$B$3:$B$1000)/((MAESTRO!$B$3:$B$1000="ASMAR DIRECCIÓN")*(UPPER(MAESTRO!$L$3:$L$1000)="CONFIRMADO")),ROWS($A$3:A190))),"")</f>
        <v/>
      </c>
      <c r="Q190" s="11" t="str">
        <f ca="1">IFERROR(INDEX(MAESTRO!Q:Q,_xludf.AGGREGATE(15,6,ROW(MAESTRO!$B$3:$B$1000)/((MAESTRO!$B$3:$B$1000="ASMAR DIRECCIÓN")*(UPPER(MAESTRO!$L$3:$L$1000)="CONFIRMADO")),ROWS($A$3:A190))),"")</f>
        <v/>
      </c>
      <c r="R190" s="11" t="str">
        <f ca="1">IFERROR(INDEX(MAESTRO!R:R,_xludf.AGGREGATE(15,6,ROW(MAESTRO!$B$3:$B$1000)/((MAESTRO!$B$3:$B$1000="ASMAR DIRECCIÓN")*(UPPER(MAESTRO!$L$3:$L$1000)="CONFIRMADO")),ROWS($A$3:A190))),"")</f>
        <v/>
      </c>
      <c r="S190" s="11" t="str">
        <f ca="1">IFERROR(INDEX(MAESTRO!S:S,_xludf.AGGREGATE(15,6,ROW(MAESTRO!$B$3:$B$1000)/((MAESTRO!$B$3:$B$1000="ASMAR DIRECCIÓN")*(UPPER(MAESTRO!$L$3:$L$1000)="CONFIRMADO")),ROWS($A$3:A190))),"")</f>
        <v/>
      </c>
      <c r="T190" s="11" t="str">
        <f ca="1">IFERROR(INDEX(MAESTRO!T:T,_xludf.AGGREGATE(15,6,ROW(MAESTRO!$B$3:$B$1000)/((MAESTRO!$B$3:$B$1000="ASMAR DIRECCIÓN")*(UPPER(MAESTRO!$L$3:$L$1000)="CONFIRMADO")),ROWS($A$3:A190))),"")</f>
        <v/>
      </c>
      <c r="U190" s="11" t="str">
        <f ca="1">IFERROR(INDEX(MAESTRO!U:U,_xludf.AGGREGATE(15,6,ROW(MAESTRO!$B$3:$B$1000)/((MAESTRO!$B$3:$B$1000="ASMAR DIRECCIÓN")*(UPPER(MAESTRO!$L$3:$L$1000)="CONFIRMADO")),ROWS($A$3:A190))),"")</f>
        <v/>
      </c>
      <c r="V190" s="11" t="str">
        <f ca="1">IFERROR(INDEX(MAESTRO!V:V,_xludf.AGGREGATE(15,6,ROW(MAESTRO!$B$3:$B$1000)/((MAESTRO!$B$3:$B$1000="ASMAR DIRECCIÓN")*(UPPER(MAESTRO!$L$3:$L$1000)="CONFIRMADO")),ROWS($A$3:A190))),"")</f>
        <v/>
      </c>
      <c r="W190" s="11" t="str">
        <f ca="1">IFERROR(INDEX(MAESTRO!W:W,_xludf.AGGREGATE(15,6,ROW(MAESTRO!$B$3:$B$1000)/((MAESTRO!$B$3:$B$1000="ASMAR DIRECCIÓN")*(UPPER(MAESTRO!$L$3:$L$1000)="CONFIRMADO")),ROWS($A$3:A190))),"")</f>
        <v/>
      </c>
      <c r="X190" s="11" t="str">
        <f ca="1">IFERROR(INDEX(MAESTRO!X:X,_xludf.AGGREGATE(15,6,ROW(MAESTRO!$B$3:$B$1000)/((MAESTRO!$B$3:$B$1000="ASMAR DIRECCIÓN")*(UPPER(MAESTRO!$L$3:$L$1000)="CONFIRMADO")),ROWS($A$3:A190))),"")</f>
        <v/>
      </c>
    </row>
    <row r="191" spans="1:24" ht="22.05" customHeight="1">
      <c r="A191" s="10" t="str">
        <f ca="1">IFERROR(INDEX(MAESTRO!A:A,_xludf.AGGREGATE(15,6,ROW(MAESTRO!$B$3:$B$1000)/((MAESTRO!$B$3:$B$1000="ASMAR DIRECCIÓN")*(UPPER(MAESTRO!$L$3:$L$1000)="CONFIRMADO")),ROWS($A$3:A191))),"")</f>
        <v/>
      </c>
      <c r="B191" s="10" t="str">
        <f ca="1">IFERROR(INDEX(MAESTRO!B:B,_xludf.AGGREGATE(15,6,ROW(MAESTRO!$B$3:$B$1000)/((MAESTRO!$B$3:$B$1000="ASMAR DIRECCIÓN")*(UPPER(MAESTRO!$L$3:$L$1000)="CONFIRMADO")),ROWS($A$3:A191))),"")</f>
        <v/>
      </c>
      <c r="C191" s="10" t="str">
        <f ca="1">IFERROR(INDEX(MAESTRO!C:C,_xludf.AGGREGATE(15,6,ROW(MAESTRO!$B$3:$B$1000)/((MAESTRO!$B$3:$B$1000="ASMAR DIRECCIÓN")*(UPPER(MAESTRO!$L$3:$L$1000)="CONFIRMADO")),ROWS($A$3:A191))),"")</f>
        <v/>
      </c>
      <c r="D191" s="10" t="str">
        <f ca="1">IFERROR(INDEX(MAESTRO!D:D,_xludf.AGGREGATE(15,6,ROW(MAESTRO!$B$3:$B$1000)/((MAESTRO!$B$3:$B$1000="ASMAR DIRECCIÓN")*(UPPER(MAESTRO!$L$3:$L$1000)="CONFIRMADO")),ROWS($A$3:A191))),"")</f>
        <v/>
      </c>
      <c r="E191" s="10" t="str">
        <f ca="1">IFERROR(INDEX(MAESTRO!E:E,_xludf.AGGREGATE(15,6,ROW(MAESTRO!$B$3:$B$1000)/((MAESTRO!$B$3:$B$1000="ASMAR DIRECCIÓN")*(UPPER(MAESTRO!$L$3:$L$1000)="CONFIRMADO")),ROWS($A$3:A191))),"")</f>
        <v/>
      </c>
      <c r="F191" s="10" t="str">
        <f ca="1">IFERROR(INDEX(MAESTRO!F:F,_xludf.AGGREGATE(15,6,ROW(MAESTRO!$B$3:$B$1000)/((MAESTRO!$B$3:$B$1000="ASMAR DIRECCIÓN")*(UPPER(MAESTRO!$L$3:$L$1000)="CONFIRMADO")),ROWS($A$3:A191))),"")</f>
        <v/>
      </c>
      <c r="G191" s="10" t="str">
        <f ca="1">IFERROR(INDEX(MAESTRO!G:G,_xludf.AGGREGATE(15,6,ROW(MAESTRO!$B$3:$B$1000)/((MAESTRO!$B$3:$B$1000="ASMAR DIRECCIÓN")*(UPPER(MAESTRO!$L$3:$L$1000)="CONFIRMADO")),ROWS($A$3:A191))),"")</f>
        <v/>
      </c>
      <c r="H191" s="10" t="str">
        <f ca="1">IFERROR(INDEX(MAESTRO!H:H,_xludf.AGGREGATE(15,6,ROW(MAESTRO!$B$3:$B$1000)/((MAESTRO!$B$3:$B$1000="ASMAR DIRECCIÓN")*(UPPER(MAESTRO!$L$3:$L$1000)="CONFIRMADO")),ROWS($A$3:A191))),"")</f>
        <v/>
      </c>
      <c r="I191" s="10" t="str">
        <f ca="1">IFERROR(INDEX(MAESTRO!I:I,_xludf.AGGREGATE(15,6,ROW(MAESTRO!$B$3:$B$1000)/((MAESTRO!$B$3:$B$1000="ASMAR DIRECCIÓN")*(UPPER(MAESTRO!$L$3:$L$1000)="CONFIRMADO")),ROWS($A$3:A191))),"")</f>
        <v/>
      </c>
      <c r="J191" s="10" t="str">
        <f ca="1">IFERROR(INDEX(MAESTRO!J:J,_xludf.AGGREGATE(15,6,ROW(MAESTRO!$B$3:$B$1000)/((MAESTRO!$B$3:$B$1000="ASMAR DIRECCIÓN")*(UPPER(MAESTRO!$L$3:$L$1000)="CONFIRMADO")),ROWS($A$3:A191))),"")</f>
        <v/>
      </c>
      <c r="K191" s="10" t="str">
        <f ca="1">IFERROR(INDEX(MAESTRO!K:K,_xludf.AGGREGATE(15,6,ROW(MAESTRO!$B$3:$B$1000)/((MAESTRO!$B$3:$B$1000="ASMAR DIRECCIÓN")*(UPPER(MAESTRO!$L$3:$L$1000)="CONFIRMADO")),ROWS($A$3:A191))),"")</f>
        <v/>
      </c>
      <c r="L191" s="10" t="str">
        <f ca="1">IFERROR(INDEX(MAESTRO!L:L,_xludf.AGGREGATE(15,6,ROW(MAESTRO!$B$3:$B$1000)/((MAESTRO!$B$3:$B$1000="ASMAR DIRECCIÓN")*(UPPER(MAESTRO!$L$3:$L$1000)="CONFIRMADO")),ROWS($A$3:A191))),"")</f>
        <v/>
      </c>
      <c r="M191" s="10" t="str">
        <f ca="1">IFERROR(INDEX(MAESTRO!M:M,_xludf.AGGREGATE(15,6,ROW(MAESTRO!$B$3:$B$1000)/((MAESTRO!$B$3:$B$1000="ASMAR DIRECCIÓN")*(UPPER(MAESTRO!$L$3:$L$1000)="CONFIRMADO")),ROWS($A$3:A191))),"")</f>
        <v/>
      </c>
      <c r="N191" s="10" t="str">
        <f ca="1">IFERROR(INDEX(MAESTRO!N:N,_xludf.AGGREGATE(15,6,ROW(MAESTRO!$B$3:$B$1000)/((MAESTRO!$B$3:$B$1000="ASMAR DIRECCIÓN")*(UPPER(MAESTRO!$L$3:$L$1000)="CONFIRMADO")),ROWS($A$3:A191))),"")</f>
        <v/>
      </c>
      <c r="O191" s="10" t="str">
        <f ca="1">IFERROR(INDEX(MAESTRO!O:O,_xludf.AGGREGATE(15,6,ROW(MAESTRO!$B$3:$B$1000)/((MAESTRO!$B$3:$B$1000="ASMAR DIRECCIÓN")*(UPPER(MAESTRO!$L$3:$L$1000)="CONFIRMADO")),ROWS($A$3:A191))),"")</f>
        <v/>
      </c>
      <c r="P191" s="10" t="str">
        <f ca="1">IFERROR(INDEX(MAESTRO!P:P,_xludf.AGGREGATE(15,6,ROW(MAESTRO!$B$3:$B$1000)/((MAESTRO!$B$3:$B$1000="ASMAR DIRECCIÓN")*(UPPER(MAESTRO!$L$3:$L$1000)="CONFIRMADO")),ROWS($A$3:A191))),"")</f>
        <v/>
      </c>
      <c r="Q191" s="10" t="str">
        <f ca="1">IFERROR(INDEX(MAESTRO!Q:Q,_xludf.AGGREGATE(15,6,ROW(MAESTRO!$B$3:$B$1000)/((MAESTRO!$B$3:$B$1000="ASMAR DIRECCIÓN")*(UPPER(MAESTRO!$L$3:$L$1000)="CONFIRMADO")),ROWS($A$3:A191))),"")</f>
        <v/>
      </c>
      <c r="R191" s="10" t="str">
        <f ca="1">IFERROR(INDEX(MAESTRO!R:R,_xludf.AGGREGATE(15,6,ROW(MAESTRO!$B$3:$B$1000)/((MAESTRO!$B$3:$B$1000="ASMAR DIRECCIÓN")*(UPPER(MAESTRO!$L$3:$L$1000)="CONFIRMADO")),ROWS($A$3:A191))),"")</f>
        <v/>
      </c>
      <c r="S191" s="10" t="str">
        <f ca="1">IFERROR(INDEX(MAESTRO!S:S,_xludf.AGGREGATE(15,6,ROW(MAESTRO!$B$3:$B$1000)/((MAESTRO!$B$3:$B$1000="ASMAR DIRECCIÓN")*(UPPER(MAESTRO!$L$3:$L$1000)="CONFIRMADO")),ROWS($A$3:A191))),"")</f>
        <v/>
      </c>
      <c r="T191" s="10" t="str">
        <f ca="1">IFERROR(INDEX(MAESTRO!T:T,_xludf.AGGREGATE(15,6,ROW(MAESTRO!$B$3:$B$1000)/((MAESTRO!$B$3:$B$1000="ASMAR DIRECCIÓN")*(UPPER(MAESTRO!$L$3:$L$1000)="CONFIRMADO")),ROWS($A$3:A191))),"")</f>
        <v/>
      </c>
      <c r="U191" s="10" t="str">
        <f ca="1">IFERROR(INDEX(MAESTRO!U:U,_xludf.AGGREGATE(15,6,ROW(MAESTRO!$B$3:$B$1000)/((MAESTRO!$B$3:$B$1000="ASMAR DIRECCIÓN")*(UPPER(MAESTRO!$L$3:$L$1000)="CONFIRMADO")),ROWS($A$3:A191))),"")</f>
        <v/>
      </c>
      <c r="V191" s="10" t="str">
        <f ca="1">IFERROR(INDEX(MAESTRO!V:V,_xludf.AGGREGATE(15,6,ROW(MAESTRO!$B$3:$B$1000)/((MAESTRO!$B$3:$B$1000="ASMAR DIRECCIÓN")*(UPPER(MAESTRO!$L$3:$L$1000)="CONFIRMADO")),ROWS($A$3:A191))),"")</f>
        <v/>
      </c>
      <c r="W191" s="10" t="str">
        <f ca="1">IFERROR(INDEX(MAESTRO!W:W,_xludf.AGGREGATE(15,6,ROW(MAESTRO!$B$3:$B$1000)/((MAESTRO!$B$3:$B$1000="ASMAR DIRECCIÓN")*(UPPER(MAESTRO!$L$3:$L$1000)="CONFIRMADO")),ROWS($A$3:A191))),"")</f>
        <v/>
      </c>
      <c r="X191" s="10" t="str">
        <f ca="1">IFERROR(INDEX(MAESTRO!X:X,_xludf.AGGREGATE(15,6,ROW(MAESTRO!$B$3:$B$1000)/((MAESTRO!$B$3:$B$1000="ASMAR DIRECCIÓN")*(UPPER(MAESTRO!$L$3:$L$1000)="CONFIRMADO")),ROWS($A$3:A191))),"")</f>
        <v/>
      </c>
    </row>
    <row r="192" spans="1:24" ht="22.05" customHeight="1">
      <c r="A192" s="11" t="str">
        <f ca="1">IFERROR(INDEX(MAESTRO!A:A,_xludf.AGGREGATE(15,6,ROW(MAESTRO!$B$3:$B$1000)/((MAESTRO!$B$3:$B$1000="ASMAR DIRECCIÓN")*(UPPER(MAESTRO!$L$3:$L$1000)="CONFIRMADO")),ROWS($A$3:A192))),"")</f>
        <v/>
      </c>
      <c r="B192" s="11" t="str">
        <f ca="1">IFERROR(INDEX(MAESTRO!B:B,_xludf.AGGREGATE(15,6,ROW(MAESTRO!$B$3:$B$1000)/((MAESTRO!$B$3:$B$1000="ASMAR DIRECCIÓN")*(UPPER(MAESTRO!$L$3:$L$1000)="CONFIRMADO")),ROWS($A$3:A192))),"")</f>
        <v/>
      </c>
      <c r="C192" s="11" t="str">
        <f ca="1">IFERROR(INDEX(MAESTRO!C:C,_xludf.AGGREGATE(15,6,ROW(MAESTRO!$B$3:$B$1000)/((MAESTRO!$B$3:$B$1000="ASMAR DIRECCIÓN")*(UPPER(MAESTRO!$L$3:$L$1000)="CONFIRMADO")),ROWS($A$3:A192))),"")</f>
        <v/>
      </c>
      <c r="D192" s="11" t="str">
        <f ca="1">IFERROR(INDEX(MAESTRO!D:D,_xludf.AGGREGATE(15,6,ROW(MAESTRO!$B$3:$B$1000)/((MAESTRO!$B$3:$B$1000="ASMAR DIRECCIÓN")*(UPPER(MAESTRO!$L$3:$L$1000)="CONFIRMADO")),ROWS($A$3:A192))),"")</f>
        <v/>
      </c>
      <c r="E192" s="11" t="str">
        <f ca="1">IFERROR(INDEX(MAESTRO!E:E,_xludf.AGGREGATE(15,6,ROW(MAESTRO!$B$3:$B$1000)/((MAESTRO!$B$3:$B$1000="ASMAR DIRECCIÓN")*(UPPER(MAESTRO!$L$3:$L$1000)="CONFIRMADO")),ROWS($A$3:A192))),"")</f>
        <v/>
      </c>
      <c r="F192" s="11" t="str">
        <f ca="1">IFERROR(INDEX(MAESTRO!F:F,_xludf.AGGREGATE(15,6,ROW(MAESTRO!$B$3:$B$1000)/((MAESTRO!$B$3:$B$1000="ASMAR DIRECCIÓN")*(UPPER(MAESTRO!$L$3:$L$1000)="CONFIRMADO")),ROWS($A$3:A192))),"")</f>
        <v/>
      </c>
      <c r="G192" s="11" t="str">
        <f ca="1">IFERROR(INDEX(MAESTRO!G:G,_xludf.AGGREGATE(15,6,ROW(MAESTRO!$B$3:$B$1000)/((MAESTRO!$B$3:$B$1000="ASMAR DIRECCIÓN")*(UPPER(MAESTRO!$L$3:$L$1000)="CONFIRMADO")),ROWS($A$3:A192))),"")</f>
        <v/>
      </c>
      <c r="H192" s="11" t="str">
        <f ca="1">IFERROR(INDEX(MAESTRO!H:H,_xludf.AGGREGATE(15,6,ROW(MAESTRO!$B$3:$B$1000)/((MAESTRO!$B$3:$B$1000="ASMAR DIRECCIÓN")*(UPPER(MAESTRO!$L$3:$L$1000)="CONFIRMADO")),ROWS($A$3:A192))),"")</f>
        <v/>
      </c>
      <c r="I192" s="11" t="str">
        <f ca="1">IFERROR(INDEX(MAESTRO!I:I,_xludf.AGGREGATE(15,6,ROW(MAESTRO!$B$3:$B$1000)/((MAESTRO!$B$3:$B$1000="ASMAR DIRECCIÓN")*(UPPER(MAESTRO!$L$3:$L$1000)="CONFIRMADO")),ROWS($A$3:A192))),"")</f>
        <v/>
      </c>
      <c r="J192" s="11" t="str">
        <f ca="1">IFERROR(INDEX(MAESTRO!J:J,_xludf.AGGREGATE(15,6,ROW(MAESTRO!$B$3:$B$1000)/((MAESTRO!$B$3:$B$1000="ASMAR DIRECCIÓN")*(UPPER(MAESTRO!$L$3:$L$1000)="CONFIRMADO")),ROWS($A$3:A192))),"")</f>
        <v/>
      </c>
      <c r="K192" s="11" t="str">
        <f ca="1">IFERROR(INDEX(MAESTRO!K:K,_xludf.AGGREGATE(15,6,ROW(MAESTRO!$B$3:$B$1000)/((MAESTRO!$B$3:$B$1000="ASMAR DIRECCIÓN")*(UPPER(MAESTRO!$L$3:$L$1000)="CONFIRMADO")),ROWS($A$3:A192))),"")</f>
        <v/>
      </c>
      <c r="L192" s="11" t="str">
        <f ca="1">IFERROR(INDEX(MAESTRO!L:L,_xludf.AGGREGATE(15,6,ROW(MAESTRO!$B$3:$B$1000)/((MAESTRO!$B$3:$B$1000="ASMAR DIRECCIÓN")*(UPPER(MAESTRO!$L$3:$L$1000)="CONFIRMADO")),ROWS($A$3:A192))),"")</f>
        <v/>
      </c>
      <c r="M192" s="11" t="str">
        <f ca="1">IFERROR(INDEX(MAESTRO!M:M,_xludf.AGGREGATE(15,6,ROW(MAESTRO!$B$3:$B$1000)/((MAESTRO!$B$3:$B$1000="ASMAR DIRECCIÓN")*(UPPER(MAESTRO!$L$3:$L$1000)="CONFIRMADO")),ROWS($A$3:A192))),"")</f>
        <v/>
      </c>
      <c r="N192" s="11" t="str">
        <f ca="1">IFERROR(INDEX(MAESTRO!N:N,_xludf.AGGREGATE(15,6,ROW(MAESTRO!$B$3:$B$1000)/((MAESTRO!$B$3:$B$1000="ASMAR DIRECCIÓN")*(UPPER(MAESTRO!$L$3:$L$1000)="CONFIRMADO")),ROWS($A$3:A192))),"")</f>
        <v/>
      </c>
      <c r="O192" s="11" t="str">
        <f ca="1">IFERROR(INDEX(MAESTRO!O:O,_xludf.AGGREGATE(15,6,ROW(MAESTRO!$B$3:$B$1000)/((MAESTRO!$B$3:$B$1000="ASMAR DIRECCIÓN")*(UPPER(MAESTRO!$L$3:$L$1000)="CONFIRMADO")),ROWS($A$3:A192))),"")</f>
        <v/>
      </c>
      <c r="P192" s="11" t="str">
        <f ca="1">IFERROR(INDEX(MAESTRO!P:P,_xludf.AGGREGATE(15,6,ROW(MAESTRO!$B$3:$B$1000)/((MAESTRO!$B$3:$B$1000="ASMAR DIRECCIÓN")*(UPPER(MAESTRO!$L$3:$L$1000)="CONFIRMADO")),ROWS($A$3:A192))),"")</f>
        <v/>
      </c>
      <c r="Q192" s="11" t="str">
        <f ca="1">IFERROR(INDEX(MAESTRO!Q:Q,_xludf.AGGREGATE(15,6,ROW(MAESTRO!$B$3:$B$1000)/((MAESTRO!$B$3:$B$1000="ASMAR DIRECCIÓN")*(UPPER(MAESTRO!$L$3:$L$1000)="CONFIRMADO")),ROWS($A$3:A192))),"")</f>
        <v/>
      </c>
      <c r="R192" s="11" t="str">
        <f ca="1">IFERROR(INDEX(MAESTRO!R:R,_xludf.AGGREGATE(15,6,ROW(MAESTRO!$B$3:$B$1000)/((MAESTRO!$B$3:$B$1000="ASMAR DIRECCIÓN")*(UPPER(MAESTRO!$L$3:$L$1000)="CONFIRMADO")),ROWS($A$3:A192))),"")</f>
        <v/>
      </c>
      <c r="S192" s="11" t="str">
        <f ca="1">IFERROR(INDEX(MAESTRO!S:S,_xludf.AGGREGATE(15,6,ROW(MAESTRO!$B$3:$B$1000)/((MAESTRO!$B$3:$B$1000="ASMAR DIRECCIÓN")*(UPPER(MAESTRO!$L$3:$L$1000)="CONFIRMADO")),ROWS($A$3:A192))),"")</f>
        <v/>
      </c>
      <c r="T192" s="11" t="str">
        <f ca="1">IFERROR(INDEX(MAESTRO!T:T,_xludf.AGGREGATE(15,6,ROW(MAESTRO!$B$3:$B$1000)/((MAESTRO!$B$3:$B$1000="ASMAR DIRECCIÓN")*(UPPER(MAESTRO!$L$3:$L$1000)="CONFIRMADO")),ROWS($A$3:A192))),"")</f>
        <v/>
      </c>
      <c r="U192" s="11" t="str">
        <f ca="1">IFERROR(INDEX(MAESTRO!U:U,_xludf.AGGREGATE(15,6,ROW(MAESTRO!$B$3:$B$1000)/((MAESTRO!$B$3:$B$1000="ASMAR DIRECCIÓN")*(UPPER(MAESTRO!$L$3:$L$1000)="CONFIRMADO")),ROWS($A$3:A192))),"")</f>
        <v/>
      </c>
      <c r="V192" s="11" t="str">
        <f ca="1">IFERROR(INDEX(MAESTRO!V:V,_xludf.AGGREGATE(15,6,ROW(MAESTRO!$B$3:$B$1000)/((MAESTRO!$B$3:$B$1000="ASMAR DIRECCIÓN")*(UPPER(MAESTRO!$L$3:$L$1000)="CONFIRMADO")),ROWS($A$3:A192))),"")</f>
        <v/>
      </c>
      <c r="W192" s="11" t="str">
        <f ca="1">IFERROR(INDEX(MAESTRO!W:W,_xludf.AGGREGATE(15,6,ROW(MAESTRO!$B$3:$B$1000)/((MAESTRO!$B$3:$B$1000="ASMAR DIRECCIÓN")*(UPPER(MAESTRO!$L$3:$L$1000)="CONFIRMADO")),ROWS($A$3:A192))),"")</f>
        <v/>
      </c>
      <c r="X192" s="11" t="str">
        <f ca="1">IFERROR(INDEX(MAESTRO!X:X,_xludf.AGGREGATE(15,6,ROW(MAESTRO!$B$3:$B$1000)/((MAESTRO!$B$3:$B$1000="ASMAR DIRECCIÓN")*(UPPER(MAESTRO!$L$3:$L$1000)="CONFIRMADO")),ROWS($A$3:A192))),"")</f>
        <v/>
      </c>
    </row>
    <row r="193" spans="1:24" ht="22.05" customHeight="1">
      <c r="A193" s="10" t="str">
        <f ca="1">IFERROR(INDEX(MAESTRO!A:A,_xludf.AGGREGATE(15,6,ROW(MAESTRO!$B$3:$B$1000)/((MAESTRO!$B$3:$B$1000="ASMAR DIRECCIÓN")*(UPPER(MAESTRO!$L$3:$L$1000)="CONFIRMADO")),ROWS($A$3:A193))),"")</f>
        <v/>
      </c>
      <c r="B193" s="10" t="str">
        <f ca="1">IFERROR(INDEX(MAESTRO!B:B,_xludf.AGGREGATE(15,6,ROW(MAESTRO!$B$3:$B$1000)/((MAESTRO!$B$3:$B$1000="ASMAR DIRECCIÓN")*(UPPER(MAESTRO!$L$3:$L$1000)="CONFIRMADO")),ROWS($A$3:A193))),"")</f>
        <v/>
      </c>
      <c r="C193" s="10" t="str">
        <f ca="1">IFERROR(INDEX(MAESTRO!C:C,_xludf.AGGREGATE(15,6,ROW(MAESTRO!$B$3:$B$1000)/((MAESTRO!$B$3:$B$1000="ASMAR DIRECCIÓN")*(UPPER(MAESTRO!$L$3:$L$1000)="CONFIRMADO")),ROWS($A$3:A193))),"")</f>
        <v/>
      </c>
      <c r="D193" s="10" t="str">
        <f ca="1">IFERROR(INDEX(MAESTRO!D:D,_xludf.AGGREGATE(15,6,ROW(MAESTRO!$B$3:$B$1000)/((MAESTRO!$B$3:$B$1000="ASMAR DIRECCIÓN")*(UPPER(MAESTRO!$L$3:$L$1000)="CONFIRMADO")),ROWS($A$3:A193))),"")</f>
        <v/>
      </c>
      <c r="E193" s="10" t="str">
        <f ca="1">IFERROR(INDEX(MAESTRO!E:E,_xludf.AGGREGATE(15,6,ROW(MAESTRO!$B$3:$B$1000)/((MAESTRO!$B$3:$B$1000="ASMAR DIRECCIÓN")*(UPPER(MAESTRO!$L$3:$L$1000)="CONFIRMADO")),ROWS($A$3:A193))),"")</f>
        <v/>
      </c>
      <c r="F193" s="10" t="str">
        <f ca="1">IFERROR(INDEX(MAESTRO!F:F,_xludf.AGGREGATE(15,6,ROW(MAESTRO!$B$3:$B$1000)/((MAESTRO!$B$3:$B$1000="ASMAR DIRECCIÓN")*(UPPER(MAESTRO!$L$3:$L$1000)="CONFIRMADO")),ROWS($A$3:A193))),"")</f>
        <v/>
      </c>
      <c r="G193" s="10" t="str">
        <f ca="1">IFERROR(INDEX(MAESTRO!G:G,_xludf.AGGREGATE(15,6,ROW(MAESTRO!$B$3:$B$1000)/((MAESTRO!$B$3:$B$1000="ASMAR DIRECCIÓN")*(UPPER(MAESTRO!$L$3:$L$1000)="CONFIRMADO")),ROWS($A$3:A193))),"")</f>
        <v/>
      </c>
      <c r="H193" s="10" t="str">
        <f ca="1">IFERROR(INDEX(MAESTRO!H:H,_xludf.AGGREGATE(15,6,ROW(MAESTRO!$B$3:$B$1000)/((MAESTRO!$B$3:$B$1000="ASMAR DIRECCIÓN")*(UPPER(MAESTRO!$L$3:$L$1000)="CONFIRMADO")),ROWS($A$3:A193))),"")</f>
        <v/>
      </c>
      <c r="I193" s="10" t="str">
        <f ca="1">IFERROR(INDEX(MAESTRO!I:I,_xludf.AGGREGATE(15,6,ROW(MAESTRO!$B$3:$B$1000)/((MAESTRO!$B$3:$B$1000="ASMAR DIRECCIÓN")*(UPPER(MAESTRO!$L$3:$L$1000)="CONFIRMADO")),ROWS($A$3:A193))),"")</f>
        <v/>
      </c>
      <c r="J193" s="10" t="str">
        <f ca="1">IFERROR(INDEX(MAESTRO!J:J,_xludf.AGGREGATE(15,6,ROW(MAESTRO!$B$3:$B$1000)/((MAESTRO!$B$3:$B$1000="ASMAR DIRECCIÓN")*(UPPER(MAESTRO!$L$3:$L$1000)="CONFIRMADO")),ROWS($A$3:A193))),"")</f>
        <v/>
      </c>
      <c r="K193" s="10" t="str">
        <f ca="1">IFERROR(INDEX(MAESTRO!K:K,_xludf.AGGREGATE(15,6,ROW(MAESTRO!$B$3:$B$1000)/((MAESTRO!$B$3:$B$1000="ASMAR DIRECCIÓN")*(UPPER(MAESTRO!$L$3:$L$1000)="CONFIRMADO")),ROWS($A$3:A193))),"")</f>
        <v/>
      </c>
      <c r="L193" s="10" t="str">
        <f ca="1">IFERROR(INDEX(MAESTRO!L:L,_xludf.AGGREGATE(15,6,ROW(MAESTRO!$B$3:$B$1000)/((MAESTRO!$B$3:$B$1000="ASMAR DIRECCIÓN")*(UPPER(MAESTRO!$L$3:$L$1000)="CONFIRMADO")),ROWS($A$3:A193))),"")</f>
        <v/>
      </c>
      <c r="M193" s="10" t="str">
        <f ca="1">IFERROR(INDEX(MAESTRO!M:M,_xludf.AGGREGATE(15,6,ROW(MAESTRO!$B$3:$B$1000)/((MAESTRO!$B$3:$B$1000="ASMAR DIRECCIÓN")*(UPPER(MAESTRO!$L$3:$L$1000)="CONFIRMADO")),ROWS($A$3:A193))),"")</f>
        <v/>
      </c>
      <c r="N193" s="10" t="str">
        <f ca="1">IFERROR(INDEX(MAESTRO!N:N,_xludf.AGGREGATE(15,6,ROW(MAESTRO!$B$3:$B$1000)/((MAESTRO!$B$3:$B$1000="ASMAR DIRECCIÓN")*(UPPER(MAESTRO!$L$3:$L$1000)="CONFIRMADO")),ROWS($A$3:A193))),"")</f>
        <v/>
      </c>
      <c r="O193" s="10" t="str">
        <f ca="1">IFERROR(INDEX(MAESTRO!O:O,_xludf.AGGREGATE(15,6,ROW(MAESTRO!$B$3:$B$1000)/((MAESTRO!$B$3:$B$1000="ASMAR DIRECCIÓN")*(UPPER(MAESTRO!$L$3:$L$1000)="CONFIRMADO")),ROWS($A$3:A193))),"")</f>
        <v/>
      </c>
      <c r="P193" s="10" t="str">
        <f ca="1">IFERROR(INDEX(MAESTRO!P:P,_xludf.AGGREGATE(15,6,ROW(MAESTRO!$B$3:$B$1000)/((MAESTRO!$B$3:$B$1000="ASMAR DIRECCIÓN")*(UPPER(MAESTRO!$L$3:$L$1000)="CONFIRMADO")),ROWS($A$3:A193))),"")</f>
        <v/>
      </c>
      <c r="Q193" s="10" t="str">
        <f ca="1">IFERROR(INDEX(MAESTRO!Q:Q,_xludf.AGGREGATE(15,6,ROW(MAESTRO!$B$3:$B$1000)/((MAESTRO!$B$3:$B$1000="ASMAR DIRECCIÓN")*(UPPER(MAESTRO!$L$3:$L$1000)="CONFIRMADO")),ROWS($A$3:A193))),"")</f>
        <v/>
      </c>
      <c r="R193" s="10" t="str">
        <f ca="1">IFERROR(INDEX(MAESTRO!R:R,_xludf.AGGREGATE(15,6,ROW(MAESTRO!$B$3:$B$1000)/((MAESTRO!$B$3:$B$1000="ASMAR DIRECCIÓN")*(UPPER(MAESTRO!$L$3:$L$1000)="CONFIRMADO")),ROWS($A$3:A193))),"")</f>
        <v/>
      </c>
      <c r="S193" s="10" t="str">
        <f ca="1">IFERROR(INDEX(MAESTRO!S:S,_xludf.AGGREGATE(15,6,ROW(MAESTRO!$B$3:$B$1000)/((MAESTRO!$B$3:$B$1000="ASMAR DIRECCIÓN")*(UPPER(MAESTRO!$L$3:$L$1000)="CONFIRMADO")),ROWS($A$3:A193))),"")</f>
        <v/>
      </c>
      <c r="T193" s="10" t="str">
        <f ca="1">IFERROR(INDEX(MAESTRO!T:T,_xludf.AGGREGATE(15,6,ROW(MAESTRO!$B$3:$B$1000)/((MAESTRO!$B$3:$B$1000="ASMAR DIRECCIÓN")*(UPPER(MAESTRO!$L$3:$L$1000)="CONFIRMADO")),ROWS($A$3:A193))),"")</f>
        <v/>
      </c>
      <c r="U193" s="10" t="str">
        <f ca="1">IFERROR(INDEX(MAESTRO!U:U,_xludf.AGGREGATE(15,6,ROW(MAESTRO!$B$3:$B$1000)/((MAESTRO!$B$3:$B$1000="ASMAR DIRECCIÓN")*(UPPER(MAESTRO!$L$3:$L$1000)="CONFIRMADO")),ROWS($A$3:A193))),"")</f>
        <v/>
      </c>
      <c r="V193" s="10" t="str">
        <f ca="1">IFERROR(INDEX(MAESTRO!V:V,_xludf.AGGREGATE(15,6,ROW(MAESTRO!$B$3:$B$1000)/((MAESTRO!$B$3:$B$1000="ASMAR DIRECCIÓN")*(UPPER(MAESTRO!$L$3:$L$1000)="CONFIRMADO")),ROWS($A$3:A193))),"")</f>
        <v/>
      </c>
      <c r="W193" s="10" t="str">
        <f ca="1">IFERROR(INDEX(MAESTRO!W:W,_xludf.AGGREGATE(15,6,ROW(MAESTRO!$B$3:$B$1000)/((MAESTRO!$B$3:$B$1000="ASMAR DIRECCIÓN")*(UPPER(MAESTRO!$L$3:$L$1000)="CONFIRMADO")),ROWS($A$3:A193))),"")</f>
        <v/>
      </c>
      <c r="X193" s="10" t="str">
        <f ca="1">IFERROR(INDEX(MAESTRO!X:X,_xludf.AGGREGATE(15,6,ROW(MAESTRO!$B$3:$B$1000)/((MAESTRO!$B$3:$B$1000="ASMAR DIRECCIÓN")*(UPPER(MAESTRO!$L$3:$L$1000)="CONFIRMADO")),ROWS($A$3:A193))),"")</f>
        <v/>
      </c>
    </row>
    <row r="194" spans="1:24" ht="22.05" customHeight="1">
      <c r="A194" s="11" t="str">
        <f ca="1">IFERROR(INDEX(MAESTRO!A:A,_xludf.AGGREGATE(15,6,ROW(MAESTRO!$B$3:$B$1000)/((MAESTRO!$B$3:$B$1000="ASMAR DIRECCIÓN")*(UPPER(MAESTRO!$L$3:$L$1000)="CONFIRMADO")),ROWS($A$3:A194))),"")</f>
        <v/>
      </c>
      <c r="B194" s="11" t="str">
        <f ca="1">IFERROR(INDEX(MAESTRO!B:B,_xludf.AGGREGATE(15,6,ROW(MAESTRO!$B$3:$B$1000)/((MAESTRO!$B$3:$B$1000="ASMAR DIRECCIÓN")*(UPPER(MAESTRO!$L$3:$L$1000)="CONFIRMADO")),ROWS($A$3:A194))),"")</f>
        <v/>
      </c>
      <c r="C194" s="11" t="str">
        <f ca="1">IFERROR(INDEX(MAESTRO!C:C,_xludf.AGGREGATE(15,6,ROW(MAESTRO!$B$3:$B$1000)/((MAESTRO!$B$3:$B$1000="ASMAR DIRECCIÓN")*(UPPER(MAESTRO!$L$3:$L$1000)="CONFIRMADO")),ROWS($A$3:A194))),"")</f>
        <v/>
      </c>
      <c r="D194" s="11" t="str">
        <f ca="1">IFERROR(INDEX(MAESTRO!D:D,_xludf.AGGREGATE(15,6,ROW(MAESTRO!$B$3:$B$1000)/((MAESTRO!$B$3:$B$1000="ASMAR DIRECCIÓN")*(UPPER(MAESTRO!$L$3:$L$1000)="CONFIRMADO")),ROWS($A$3:A194))),"")</f>
        <v/>
      </c>
      <c r="E194" s="11" t="str">
        <f ca="1">IFERROR(INDEX(MAESTRO!E:E,_xludf.AGGREGATE(15,6,ROW(MAESTRO!$B$3:$B$1000)/((MAESTRO!$B$3:$B$1000="ASMAR DIRECCIÓN")*(UPPER(MAESTRO!$L$3:$L$1000)="CONFIRMADO")),ROWS($A$3:A194))),"")</f>
        <v/>
      </c>
      <c r="F194" s="11" t="str">
        <f ca="1">IFERROR(INDEX(MAESTRO!F:F,_xludf.AGGREGATE(15,6,ROW(MAESTRO!$B$3:$B$1000)/((MAESTRO!$B$3:$B$1000="ASMAR DIRECCIÓN")*(UPPER(MAESTRO!$L$3:$L$1000)="CONFIRMADO")),ROWS($A$3:A194))),"")</f>
        <v/>
      </c>
      <c r="G194" s="11" t="str">
        <f ca="1">IFERROR(INDEX(MAESTRO!G:G,_xludf.AGGREGATE(15,6,ROW(MAESTRO!$B$3:$B$1000)/((MAESTRO!$B$3:$B$1000="ASMAR DIRECCIÓN")*(UPPER(MAESTRO!$L$3:$L$1000)="CONFIRMADO")),ROWS($A$3:A194))),"")</f>
        <v/>
      </c>
      <c r="H194" s="11" t="str">
        <f ca="1">IFERROR(INDEX(MAESTRO!H:H,_xludf.AGGREGATE(15,6,ROW(MAESTRO!$B$3:$B$1000)/((MAESTRO!$B$3:$B$1000="ASMAR DIRECCIÓN")*(UPPER(MAESTRO!$L$3:$L$1000)="CONFIRMADO")),ROWS($A$3:A194))),"")</f>
        <v/>
      </c>
      <c r="I194" s="11" t="str">
        <f ca="1">IFERROR(INDEX(MAESTRO!I:I,_xludf.AGGREGATE(15,6,ROW(MAESTRO!$B$3:$B$1000)/((MAESTRO!$B$3:$B$1000="ASMAR DIRECCIÓN")*(UPPER(MAESTRO!$L$3:$L$1000)="CONFIRMADO")),ROWS($A$3:A194))),"")</f>
        <v/>
      </c>
      <c r="J194" s="11" t="str">
        <f ca="1">IFERROR(INDEX(MAESTRO!J:J,_xludf.AGGREGATE(15,6,ROW(MAESTRO!$B$3:$B$1000)/((MAESTRO!$B$3:$B$1000="ASMAR DIRECCIÓN")*(UPPER(MAESTRO!$L$3:$L$1000)="CONFIRMADO")),ROWS($A$3:A194))),"")</f>
        <v/>
      </c>
      <c r="K194" s="11" t="str">
        <f ca="1">IFERROR(INDEX(MAESTRO!K:K,_xludf.AGGREGATE(15,6,ROW(MAESTRO!$B$3:$B$1000)/((MAESTRO!$B$3:$B$1000="ASMAR DIRECCIÓN")*(UPPER(MAESTRO!$L$3:$L$1000)="CONFIRMADO")),ROWS($A$3:A194))),"")</f>
        <v/>
      </c>
      <c r="L194" s="11" t="str">
        <f ca="1">IFERROR(INDEX(MAESTRO!L:L,_xludf.AGGREGATE(15,6,ROW(MAESTRO!$B$3:$B$1000)/((MAESTRO!$B$3:$B$1000="ASMAR DIRECCIÓN")*(UPPER(MAESTRO!$L$3:$L$1000)="CONFIRMADO")),ROWS($A$3:A194))),"")</f>
        <v/>
      </c>
      <c r="M194" s="11" t="str">
        <f ca="1">IFERROR(INDEX(MAESTRO!M:M,_xludf.AGGREGATE(15,6,ROW(MAESTRO!$B$3:$B$1000)/((MAESTRO!$B$3:$B$1000="ASMAR DIRECCIÓN")*(UPPER(MAESTRO!$L$3:$L$1000)="CONFIRMADO")),ROWS($A$3:A194))),"")</f>
        <v/>
      </c>
      <c r="N194" s="11" t="str">
        <f ca="1">IFERROR(INDEX(MAESTRO!N:N,_xludf.AGGREGATE(15,6,ROW(MAESTRO!$B$3:$B$1000)/((MAESTRO!$B$3:$B$1000="ASMAR DIRECCIÓN")*(UPPER(MAESTRO!$L$3:$L$1000)="CONFIRMADO")),ROWS($A$3:A194))),"")</f>
        <v/>
      </c>
      <c r="O194" s="11" t="str">
        <f ca="1">IFERROR(INDEX(MAESTRO!O:O,_xludf.AGGREGATE(15,6,ROW(MAESTRO!$B$3:$B$1000)/((MAESTRO!$B$3:$B$1000="ASMAR DIRECCIÓN")*(UPPER(MAESTRO!$L$3:$L$1000)="CONFIRMADO")),ROWS($A$3:A194))),"")</f>
        <v/>
      </c>
      <c r="P194" s="11" t="str">
        <f ca="1">IFERROR(INDEX(MAESTRO!P:P,_xludf.AGGREGATE(15,6,ROW(MAESTRO!$B$3:$B$1000)/((MAESTRO!$B$3:$B$1000="ASMAR DIRECCIÓN")*(UPPER(MAESTRO!$L$3:$L$1000)="CONFIRMADO")),ROWS($A$3:A194))),"")</f>
        <v/>
      </c>
      <c r="Q194" s="11" t="str">
        <f ca="1">IFERROR(INDEX(MAESTRO!Q:Q,_xludf.AGGREGATE(15,6,ROW(MAESTRO!$B$3:$B$1000)/((MAESTRO!$B$3:$B$1000="ASMAR DIRECCIÓN")*(UPPER(MAESTRO!$L$3:$L$1000)="CONFIRMADO")),ROWS($A$3:A194))),"")</f>
        <v/>
      </c>
      <c r="R194" s="11" t="str">
        <f ca="1">IFERROR(INDEX(MAESTRO!R:R,_xludf.AGGREGATE(15,6,ROW(MAESTRO!$B$3:$B$1000)/((MAESTRO!$B$3:$B$1000="ASMAR DIRECCIÓN")*(UPPER(MAESTRO!$L$3:$L$1000)="CONFIRMADO")),ROWS($A$3:A194))),"")</f>
        <v/>
      </c>
      <c r="S194" s="11" t="str">
        <f ca="1">IFERROR(INDEX(MAESTRO!S:S,_xludf.AGGREGATE(15,6,ROW(MAESTRO!$B$3:$B$1000)/((MAESTRO!$B$3:$B$1000="ASMAR DIRECCIÓN")*(UPPER(MAESTRO!$L$3:$L$1000)="CONFIRMADO")),ROWS($A$3:A194))),"")</f>
        <v/>
      </c>
      <c r="T194" s="11" t="str">
        <f ca="1">IFERROR(INDEX(MAESTRO!T:T,_xludf.AGGREGATE(15,6,ROW(MAESTRO!$B$3:$B$1000)/((MAESTRO!$B$3:$B$1000="ASMAR DIRECCIÓN")*(UPPER(MAESTRO!$L$3:$L$1000)="CONFIRMADO")),ROWS($A$3:A194))),"")</f>
        <v/>
      </c>
      <c r="U194" s="11" t="str">
        <f ca="1">IFERROR(INDEX(MAESTRO!U:U,_xludf.AGGREGATE(15,6,ROW(MAESTRO!$B$3:$B$1000)/((MAESTRO!$B$3:$B$1000="ASMAR DIRECCIÓN")*(UPPER(MAESTRO!$L$3:$L$1000)="CONFIRMADO")),ROWS($A$3:A194))),"")</f>
        <v/>
      </c>
      <c r="V194" s="11" t="str">
        <f ca="1">IFERROR(INDEX(MAESTRO!V:V,_xludf.AGGREGATE(15,6,ROW(MAESTRO!$B$3:$B$1000)/((MAESTRO!$B$3:$B$1000="ASMAR DIRECCIÓN")*(UPPER(MAESTRO!$L$3:$L$1000)="CONFIRMADO")),ROWS($A$3:A194))),"")</f>
        <v/>
      </c>
      <c r="W194" s="11" t="str">
        <f ca="1">IFERROR(INDEX(MAESTRO!W:W,_xludf.AGGREGATE(15,6,ROW(MAESTRO!$B$3:$B$1000)/((MAESTRO!$B$3:$B$1000="ASMAR DIRECCIÓN")*(UPPER(MAESTRO!$L$3:$L$1000)="CONFIRMADO")),ROWS($A$3:A194))),"")</f>
        <v/>
      </c>
      <c r="X194" s="11" t="str">
        <f ca="1">IFERROR(INDEX(MAESTRO!X:X,_xludf.AGGREGATE(15,6,ROW(MAESTRO!$B$3:$B$1000)/((MAESTRO!$B$3:$B$1000="ASMAR DIRECCIÓN")*(UPPER(MAESTRO!$L$3:$L$1000)="CONFIRMADO")),ROWS($A$3:A194))),"")</f>
        <v/>
      </c>
    </row>
    <row r="195" spans="1:24" ht="22.05" customHeight="1">
      <c r="A195" s="10" t="str">
        <f ca="1">IFERROR(INDEX(MAESTRO!A:A,_xludf.AGGREGATE(15,6,ROW(MAESTRO!$B$3:$B$1000)/((MAESTRO!$B$3:$B$1000="ASMAR DIRECCIÓN")*(UPPER(MAESTRO!$L$3:$L$1000)="CONFIRMADO")),ROWS($A$3:A195))),"")</f>
        <v/>
      </c>
      <c r="B195" s="10" t="str">
        <f ca="1">IFERROR(INDEX(MAESTRO!B:B,_xludf.AGGREGATE(15,6,ROW(MAESTRO!$B$3:$B$1000)/((MAESTRO!$B$3:$B$1000="ASMAR DIRECCIÓN")*(UPPER(MAESTRO!$L$3:$L$1000)="CONFIRMADO")),ROWS($A$3:A195))),"")</f>
        <v/>
      </c>
      <c r="C195" s="10" t="str">
        <f ca="1">IFERROR(INDEX(MAESTRO!C:C,_xludf.AGGREGATE(15,6,ROW(MAESTRO!$B$3:$B$1000)/((MAESTRO!$B$3:$B$1000="ASMAR DIRECCIÓN")*(UPPER(MAESTRO!$L$3:$L$1000)="CONFIRMADO")),ROWS($A$3:A195))),"")</f>
        <v/>
      </c>
      <c r="D195" s="10" t="str">
        <f ca="1">IFERROR(INDEX(MAESTRO!D:D,_xludf.AGGREGATE(15,6,ROW(MAESTRO!$B$3:$B$1000)/((MAESTRO!$B$3:$B$1000="ASMAR DIRECCIÓN")*(UPPER(MAESTRO!$L$3:$L$1000)="CONFIRMADO")),ROWS($A$3:A195))),"")</f>
        <v/>
      </c>
      <c r="E195" s="10" t="str">
        <f ca="1">IFERROR(INDEX(MAESTRO!E:E,_xludf.AGGREGATE(15,6,ROW(MAESTRO!$B$3:$B$1000)/((MAESTRO!$B$3:$B$1000="ASMAR DIRECCIÓN")*(UPPER(MAESTRO!$L$3:$L$1000)="CONFIRMADO")),ROWS($A$3:A195))),"")</f>
        <v/>
      </c>
      <c r="F195" s="10" t="str">
        <f ca="1">IFERROR(INDEX(MAESTRO!F:F,_xludf.AGGREGATE(15,6,ROW(MAESTRO!$B$3:$B$1000)/((MAESTRO!$B$3:$B$1000="ASMAR DIRECCIÓN")*(UPPER(MAESTRO!$L$3:$L$1000)="CONFIRMADO")),ROWS($A$3:A195))),"")</f>
        <v/>
      </c>
      <c r="G195" s="10" t="str">
        <f ca="1">IFERROR(INDEX(MAESTRO!G:G,_xludf.AGGREGATE(15,6,ROW(MAESTRO!$B$3:$B$1000)/((MAESTRO!$B$3:$B$1000="ASMAR DIRECCIÓN")*(UPPER(MAESTRO!$L$3:$L$1000)="CONFIRMADO")),ROWS($A$3:A195))),"")</f>
        <v/>
      </c>
      <c r="H195" s="10" t="str">
        <f ca="1">IFERROR(INDEX(MAESTRO!H:H,_xludf.AGGREGATE(15,6,ROW(MAESTRO!$B$3:$B$1000)/((MAESTRO!$B$3:$B$1000="ASMAR DIRECCIÓN")*(UPPER(MAESTRO!$L$3:$L$1000)="CONFIRMADO")),ROWS($A$3:A195))),"")</f>
        <v/>
      </c>
      <c r="I195" s="10" t="str">
        <f ca="1">IFERROR(INDEX(MAESTRO!I:I,_xludf.AGGREGATE(15,6,ROW(MAESTRO!$B$3:$B$1000)/((MAESTRO!$B$3:$B$1000="ASMAR DIRECCIÓN")*(UPPER(MAESTRO!$L$3:$L$1000)="CONFIRMADO")),ROWS($A$3:A195))),"")</f>
        <v/>
      </c>
      <c r="J195" s="10" t="str">
        <f ca="1">IFERROR(INDEX(MAESTRO!J:J,_xludf.AGGREGATE(15,6,ROW(MAESTRO!$B$3:$B$1000)/((MAESTRO!$B$3:$B$1000="ASMAR DIRECCIÓN")*(UPPER(MAESTRO!$L$3:$L$1000)="CONFIRMADO")),ROWS($A$3:A195))),"")</f>
        <v/>
      </c>
      <c r="K195" s="10" t="str">
        <f ca="1">IFERROR(INDEX(MAESTRO!K:K,_xludf.AGGREGATE(15,6,ROW(MAESTRO!$B$3:$B$1000)/((MAESTRO!$B$3:$B$1000="ASMAR DIRECCIÓN")*(UPPER(MAESTRO!$L$3:$L$1000)="CONFIRMADO")),ROWS($A$3:A195))),"")</f>
        <v/>
      </c>
      <c r="L195" s="10" t="str">
        <f ca="1">IFERROR(INDEX(MAESTRO!L:L,_xludf.AGGREGATE(15,6,ROW(MAESTRO!$B$3:$B$1000)/((MAESTRO!$B$3:$B$1000="ASMAR DIRECCIÓN")*(UPPER(MAESTRO!$L$3:$L$1000)="CONFIRMADO")),ROWS($A$3:A195))),"")</f>
        <v/>
      </c>
      <c r="M195" s="10" t="str">
        <f ca="1">IFERROR(INDEX(MAESTRO!M:M,_xludf.AGGREGATE(15,6,ROW(MAESTRO!$B$3:$B$1000)/((MAESTRO!$B$3:$B$1000="ASMAR DIRECCIÓN")*(UPPER(MAESTRO!$L$3:$L$1000)="CONFIRMADO")),ROWS($A$3:A195))),"")</f>
        <v/>
      </c>
      <c r="N195" s="10" t="str">
        <f ca="1">IFERROR(INDEX(MAESTRO!N:N,_xludf.AGGREGATE(15,6,ROW(MAESTRO!$B$3:$B$1000)/((MAESTRO!$B$3:$B$1000="ASMAR DIRECCIÓN")*(UPPER(MAESTRO!$L$3:$L$1000)="CONFIRMADO")),ROWS($A$3:A195))),"")</f>
        <v/>
      </c>
      <c r="O195" s="10" t="str">
        <f ca="1">IFERROR(INDEX(MAESTRO!O:O,_xludf.AGGREGATE(15,6,ROW(MAESTRO!$B$3:$B$1000)/((MAESTRO!$B$3:$B$1000="ASMAR DIRECCIÓN")*(UPPER(MAESTRO!$L$3:$L$1000)="CONFIRMADO")),ROWS($A$3:A195))),"")</f>
        <v/>
      </c>
      <c r="P195" s="10" t="str">
        <f ca="1">IFERROR(INDEX(MAESTRO!P:P,_xludf.AGGREGATE(15,6,ROW(MAESTRO!$B$3:$B$1000)/((MAESTRO!$B$3:$B$1000="ASMAR DIRECCIÓN")*(UPPER(MAESTRO!$L$3:$L$1000)="CONFIRMADO")),ROWS($A$3:A195))),"")</f>
        <v/>
      </c>
      <c r="Q195" s="10" t="str">
        <f ca="1">IFERROR(INDEX(MAESTRO!Q:Q,_xludf.AGGREGATE(15,6,ROW(MAESTRO!$B$3:$B$1000)/((MAESTRO!$B$3:$B$1000="ASMAR DIRECCIÓN")*(UPPER(MAESTRO!$L$3:$L$1000)="CONFIRMADO")),ROWS($A$3:A195))),"")</f>
        <v/>
      </c>
      <c r="R195" s="10" t="str">
        <f ca="1">IFERROR(INDEX(MAESTRO!R:R,_xludf.AGGREGATE(15,6,ROW(MAESTRO!$B$3:$B$1000)/((MAESTRO!$B$3:$B$1000="ASMAR DIRECCIÓN")*(UPPER(MAESTRO!$L$3:$L$1000)="CONFIRMADO")),ROWS($A$3:A195))),"")</f>
        <v/>
      </c>
      <c r="S195" s="10" t="str">
        <f ca="1">IFERROR(INDEX(MAESTRO!S:S,_xludf.AGGREGATE(15,6,ROW(MAESTRO!$B$3:$B$1000)/((MAESTRO!$B$3:$B$1000="ASMAR DIRECCIÓN")*(UPPER(MAESTRO!$L$3:$L$1000)="CONFIRMADO")),ROWS($A$3:A195))),"")</f>
        <v/>
      </c>
      <c r="T195" s="10" t="str">
        <f ca="1">IFERROR(INDEX(MAESTRO!T:T,_xludf.AGGREGATE(15,6,ROW(MAESTRO!$B$3:$B$1000)/((MAESTRO!$B$3:$B$1000="ASMAR DIRECCIÓN")*(UPPER(MAESTRO!$L$3:$L$1000)="CONFIRMADO")),ROWS($A$3:A195))),"")</f>
        <v/>
      </c>
      <c r="U195" s="10" t="str">
        <f ca="1">IFERROR(INDEX(MAESTRO!U:U,_xludf.AGGREGATE(15,6,ROW(MAESTRO!$B$3:$B$1000)/((MAESTRO!$B$3:$B$1000="ASMAR DIRECCIÓN")*(UPPER(MAESTRO!$L$3:$L$1000)="CONFIRMADO")),ROWS($A$3:A195))),"")</f>
        <v/>
      </c>
      <c r="V195" s="10" t="str">
        <f ca="1">IFERROR(INDEX(MAESTRO!V:V,_xludf.AGGREGATE(15,6,ROW(MAESTRO!$B$3:$B$1000)/((MAESTRO!$B$3:$B$1000="ASMAR DIRECCIÓN")*(UPPER(MAESTRO!$L$3:$L$1000)="CONFIRMADO")),ROWS($A$3:A195))),"")</f>
        <v/>
      </c>
      <c r="W195" s="10" t="str">
        <f ca="1">IFERROR(INDEX(MAESTRO!W:W,_xludf.AGGREGATE(15,6,ROW(MAESTRO!$B$3:$B$1000)/((MAESTRO!$B$3:$B$1000="ASMAR DIRECCIÓN")*(UPPER(MAESTRO!$L$3:$L$1000)="CONFIRMADO")),ROWS($A$3:A195))),"")</f>
        <v/>
      </c>
      <c r="X195" s="10" t="str">
        <f ca="1">IFERROR(INDEX(MAESTRO!X:X,_xludf.AGGREGATE(15,6,ROW(MAESTRO!$B$3:$B$1000)/((MAESTRO!$B$3:$B$1000="ASMAR DIRECCIÓN")*(UPPER(MAESTRO!$L$3:$L$1000)="CONFIRMADO")),ROWS($A$3:A195))),"")</f>
        <v/>
      </c>
    </row>
    <row r="196" spans="1:24" ht="22.05" customHeight="1">
      <c r="A196" s="11" t="str">
        <f ca="1">IFERROR(INDEX(MAESTRO!A:A,_xludf.AGGREGATE(15,6,ROW(MAESTRO!$B$3:$B$1000)/((MAESTRO!$B$3:$B$1000="ASMAR DIRECCIÓN")*(UPPER(MAESTRO!$L$3:$L$1000)="CONFIRMADO")),ROWS($A$3:A196))),"")</f>
        <v/>
      </c>
      <c r="B196" s="11" t="str">
        <f ca="1">IFERROR(INDEX(MAESTRO!B:B,_xludf.AGGREGATE(15,6,ROW(MAESTRO!$B$3:$B$1000)/((MAESTRO!$B$3:$B$1000="ASMAR DIRECCIÓN")*(UPPER(MAESTRO!$L$3:$L$1000)="CONFIRMADO")),ROWS($A$3:A196))),"")</f>
        <v/>
      </c>
      <c r="C196" s="11" t="str">
        <f ca="1">IFERROR(INDEX(MAESTRO!C:C,_xludf.AGGREGATE(15,6,ROW(MAESTRO!$B$3:$B$1000)/((MAESTRO!$B$3:$B$1000="ASMAR DIRECCIÓN")*(UPPER(MAESTRO!$L$3:$L$1000)="CONFIRMADO")),ROWS($A$3:A196))),"")</f>
        <v/>
      </c>
      <c r="D196" s="11" t="str">
        <f ca="1">IFERROR(INDEX(MAESTRO!D:D,_xludf.AGGREGATE(15,6,ROW(MAESTRO!$B$3:$B$1000)/((MAESTRO!$B$3:$B$1000="ASMAR DIRECCIÓN")*(UPPER(MAESTRO!$L$3:$L$1000)="CONFIRMADO")),ROWS($A$3:A196))),"")</f>
        <v/>
      </c>
      <c r="E196" s="11" t="str">
        <f ca="1">IFERROR(INDEX(MAESTRO!E:E,_xludf.AGGREGATE(15,6,ROW(MAESTRO!$B$3:$B$1000)/((MAESTRO!$B$3:$B$1000="ASMAR DIRECCIÓN")*(UPPER(MAESTRO!$L$3:$L$1000)="CONFIRMADO")),ROWS($A$3:A196))),"")</f>
        <v/>
      </c>
      <c r="F196" s="11" t="str">
        <f ca="1">IFERROR(INDEX(MAESTRO!F:F,_xludf.AGGREGATE(15,6,ROW(MAESTRO!$B$3:$B$1000)/((MAESTRO!$B$3:$B$1000="ASMAR DIRECCIÓN")*(UPPER(MAESTRO!$L$3:$L$1000)="CONFIRMADO")),ROWS($A$3:A196))),"")</f>
        <v/>
      </c>
      <c r="G196" s="11" t="str">
        <f ca="1">IFERROR(INDEX(MAESTRO!G:G,_xludf.AGGREGATE(15,6,ROW(MAESTRO!$B$3:$B$1000)/((MAESTRO!$B$3:$B$1000="ASMAR DIRECCIÓN")*(UPPER(MAESTRO!$L$3:$L$1000)="CONFIRMADO")),ROWS($A$3:A196))),"")</f>
        <v/>
      </c>
      <c r="H196" s="11" t="str">
        <f ca="1">IFERROR(INDEX(MAESTRO!H:H,_xludf.AGGREGATE(15,6,ROW(MAESTRO!$B$3:$B$1000)/((MAESTRO!$B$3:$B$1000="ASMAR DIRECCIÓN")*(UPPER(MAESTRO!$L$3:$L$1000)="CONFIRMADO")),ROWS($A$3:A196))),"")</f>
        <v/>
      </c>
      <c r="I196" s="11" t="str">
        <f ca="1">IFERROR(INDEX(MAESTRO!I:I,_xludf.AGGREGATE(15,6,ROW(MAESTRO!$B$3:$B$1000)/((MAESTRO!$B$3:$B$1000="ASMAR DIRECCIÓN")*(UPPER(MAESTRO!$L$3:$L$1000)="CONFIRMADO")),ROWS($A$3:A196))),"")</f>
        <v/>
      </c>
      <c r="J196" s="11" t="str">
        <f ca="1">IFERROR(INDEX(MAESTRO!J:J,_xludf.AGGREGATE(15,6,ROW(MAESTRO!$B$3:$B$1000)/((MAESTRO!$B$3:$B$1000="ASMAR DIRECCIÓN")*(UPPER(MAESTRO!$L$3:$L$1000)="CONFIRMADO")),ROWS($A$3:A196))),"")</f>
        <v/>
      </c>
      <c r="K196" s="11" t="str">
        <f ca="1">IFERROR(INDEX(MAESTRO!K:K,_xludf.AGGREGATE(15,6,ROW(MAESTRO!$B$3:$B$1000)/((MAESTRO!$B$3:$B$1000="ASMAR DIRECCIÓN")*(UPPER(MAESTRO!$L$3:$L$1000)="CONFIRMADO")),ROWS($A$3:A196))),"")</f>
        <v/>
      </c>
      <c r="L196" s="11" t="str">
        <f ca="1">IFERROR(INDEX(MAESTRO!L:L,_xludf.AGGREGATE(15,6,ROW(MAESTRO!$B$3:$B$1000)/((MAESTRO!$B$3:$B$1000="ASMAR DIRECCIÓN")*(UPPER(MAESTRO!$L$3:$L$1000)="CONFIRMADO")),ROWS($A$3:A196))),"")</f>
        <v/>
      </c>
      <c r="M196" s="11" t="str">
        <f ca="1">IFERROR(INDEX(MAESTRO!M:M,_xludf.AGGREGATE(15,6,ROW(MAESTRO!$B$3:$B$1000)/((MAESTRO!$B$3:$B$1000="ASMAR DIRECCIÓN")*(UPPER(MAESTRO!$L$3:$L$1000)="CONFIRMADO")),ROWS($A$3:A196))),"")</f>
        <v/>
      </c>
      <c r="N196" s="11" t="str">
        <f ca="1">IFERROR(INDEX(MAESTRO!N:N,_xludf.AGGREGATE(15,6,ROW(MAESTRO!$B$3:$B$1000)/((MAESTRO!$B$3:$B$1000="ASMAR DIRECCIÓN")*(UPPER(MAESTRO!$L$3:$L$1000)="CONFIRMADO")),ROWS($A$3:A196))),"")</f>
        <v/>
      </c>
      <c r="O196" s="11" t="str">
        <f ca="1">IFERROR(INDEX(MAESTRO!O:O,_xludf.AGGREGATE(15,6,ROW(MAESTRO!$B$3:$B$1000)/((MAESTRO!$B$3:$B$1000="ASMAR DIRECCIÓN")*(UPPER(MAESTRO!$L$3:$L$1000)="CONFIRMADO")),ROWS($A$3:A196))),"")</f>
        <v/>
      </c>
      <c r="P196" s="11" t="str">
        <f ca="1">IFERROR(INDEX(MAESTRO!P:P,_xludf.AGGREGATE(15,6,ROW(MAESTRO!$B$3:$B$1000)/((MAESTRO!$B$3:$B$1000="ASMAR DIRECCIÓN")*(UPPER(MAESTRO!$L$3:$L$1000)="CONFIRMADO")),ROWS($A$3:A196))),"")</f>
        <v/>
      </c>
      <c r="Q196" s="11" t="str">
        <f ca="1">IFERROR(INDEX(MAESTRO!Q:Q,_xludf.AGGREGATE(15,6,ROW(MAESTRO!$B$3:$B$1000)/((MAESTRO!$B$3:$B$1000="ASMAR DIRECCIÓN")*(UPPER(MAESTRO!$L$3:$L$1000)="CONFIRMADO")),ROWS($A$3:A196))),"")</f>
        <v/>
      </c>
      <c r="R196" s="11" t="str">
        <f ca="1">IFERROR(INDEX(MAESTRO!R:R,_xludf.AGGREGATE(15,6,ROW(MAESTRO!$B$3:$B$1000)/((MAESTRO!$B$3:$B$1000="ASMAR DIRECCIÓN")*(UPPER(MAESTRO!$L$3:$L$1000)="CONFIRMADO")),ROWS($A$3:A196))),"")</f>
        <v/>
      </c>
      <c r="S196" s="11" t="str">
        <f ca="1">IFERROR(INDEX(MAESTRO!S:S,_xludf.AGGREGATE(15,6,ROW(MAESTRO!$B$3:$B$1000)/((MAESTRO!$B$3:$B$1000="ASMAR DIRECCIÓN")*(UPPER(MAESTRO!$L$3:$L$1000)="CONFIRMADO")),ROWS($A$3:A196))),"")</f>
        <v/>
      </c>
      <c r="T196" s="11" t="str">
        <f ca="1">IFERROR(INDEX(MAESTRO!T:T,_xludf.AGGREGATE(15,6,ROW(MAESTRO!$B$3:$B$1000)/((MAESTRO!$B$3:$B$1000="ASMAR DIRECCIÓN")*(UPPER(MAESTRO!$L$3:$L$1000)="CONFIRMADO")),ROWS($A$3:A196))),"")</f>
        <v/>
      </c>
      <c r="U196" s="11" t="str">
        <f ca="1">IFERROR(INDEX(MAESTRO!U:U,_xludf.AGGREGATE(15,6,ROW(MAESTRO!$B$3:$B$1000)/((MAESTRO!$B$3:$B$1000="ASMAR DIRECCIÓN")*(UPPER(MAESTRO!$L$3:$L$1000)="CONFIRMADO")),ROWS($A$3:A196))),"")</f>
        <v/>
      </c>
      <c r="V196" s="11" t="str">
        <f ca="1">IFERROR(INDEX(MAESTRO!V:V,_xludf.AGGREGATE(15,6,ROW(MAESTRO!$B$3:$B$1000)/((MAESTRO!$B$3:$B$1000="ASMAR DIRECCIÓN")*(UPPER(MAESTRO!$L$3:$L$1000)="CONFIRMADO")),ROWS($A$3:A196))),"")</f>
        <v/>
      </c>
      <c r="W196" s="11" t="str">
        <f ca="1">IFERROR(INDEX(MAESTRO!W:W,_xludf.AGGREGATE(15,6,ROW(MAESTRO!$B$3:$B$1000)/((MAESTRO!$B$3:$B$1000="ASMAR DIRECCIÓN")*(UPPER(MAESTRO!$L$3:$L$1000)="CONFIRMADO")),ROWS($A$3:A196))),"")</f>
        <v/>
      </c>
      <c r="X196" s="11" t="str">
        <f ca="1">IFERROR(INDEX(MAESTRO!X:X,_xludf.AGGREGATE(15,6,ROW(MAESTRO!$B$3:$B$1000)/((MAESTRO!$B$3:$B$1000="ASMAR DIRECCIÓN")*(UPPER(MAESTRO!$L$3:$L$1000)="CONFIRMADO")),ROWS($A$3:A196))),"")</f>
        <v/>
      </c>
    </row>
    <row r="197" spans="1:24" ht="22.05" customHeight="1">
      <c r="A197" s="10" t="str">
        <f ca="1">IFERROR(INDEX(MAESTRO!A:A,_xludf.AGGREGATE(15,6,ROW(MAESTRO!$B$3:$B$1000)/((MAESTRO!$B$3:$B$1000="ASMAR DIRECCIÓN")*(UPPER(MAESTRO!$L$3:$L$1000)="CONFIRMADO")),ROWS($A$3:A197))),"")</f>
        <v/>
      </c>
      <c r="B197" s="10" t="str">
        <f ca="1">IFERROR(INDEX(MAESTRO!B:B,_xludf.AGGREGATE(15,6,ROW(MAESTRO!$B$3:$B$1000)/((MAESTRO!$B$3:$B$1000="ASMAR DIRECCIÓN")*(UPPER(MAESTRO!$L$3:$L$1000)="CONFIRMADO")),ROWS($A$3:A197))),"")</f>
        <v/>
      </c>
      <c r="C197" s="10" t="str">
        <f ca="1">IFERROR(INDEX(MAESTRO!C:C,_xludf.AGGREGATE(15,6,ROW(MAESTRO!$B$3:$B$1000)/((MAESTRO!$B$3:$B$1000="ASMAR DIRECCIÓN")*(UPPER(MAESTRO!$L$3:$L$1000)="CONFIRMADO")),ROWS($A$3:A197))),"")</f>
        <v/>
      </c>
      <c r="D197" s="10" t="str">
        <f ca="1">IFERROR(INDEX(MAESTRO!D:D,_xludf.AGGREGATE(15,6,ROW(MAESTRO!$B$3:$B$1000)/((MAESTRO!$B$3:$B$1000="ASMAR DIRECCIÓN")*(UPPER(MAESTRO!$L$3:$L$1000)="CONFIRMADO")),ROWS($A$3:A197))),"")</f>
        <v/>
      </c>
      <c r="E197" s="10" t="str">
        <f ca="1">IFERROR(INDEX(MAESTRO!E:E,_xludf.AGGREGATE(15,6,ROW(MAESTRO!$B$3:$B$1000)/((MAESTRO!$B$3:$B$1000="ASMAR DIRECCIÓN")*(UPPER(MAESTRO!$L$3:$L$1000)="CONFIRMADO")),ROWS($A$3:A197))),"")</f>
        <v/>
      </c>
      <c r="F197" s="10" t="str">
        <f ca="1">IFERROR(INDEX(MAESTRO!F:F,_xludf.AGGREGATE(15,6,ROW(MAESTRO!$B$3:$B$1000)/((MAESTRO!$B$3:$B$1000="ASMAR DIRECCIÓN")*(UPPER(MAESTRO!$L$3:$L$1000)="CONFIRMADO")),ROWS($A$3:A197))),"")</f>
        <v/>
      </c>
      <c r="G197" s="10" t="str">
        <f ca="1">IFERROR(INDEX(MAESTRO!G:G,_xludf.AGGREGATE(15,6,ROW(MAESTRO!$B$3:$B$1000)/((MAESTRO!$B$3:$B$1000="ASMAR DIRECCIÓN")*(UPPER(MAESTRO!$L$3:$L$1000)="CONFIRMADO")),ROWS($A$3:A197))),"")</f>
        <v/>
      </c>
      <c r="H197" s="10" t="str">
        <f ca="1">IFERROR(INDEX(MAESTRO!H:H,_xludf.AGGREGATE(15,6,ROW(MAESTRO!$B$3:$B$1000)/((MAESTRO!$B$3:$B$1000="ASMAR DIRECCIÓN")*(UPPER(MAESTRO!$L$3:$L$1000)="CONFIRMADO")),ROWS($A$3:A197))),"")</f>
        <v/>
      </c>
      <c r="I197" s="10" t="str">
        <f ca="1">IFERROR(INDEX(MAESTRO!I:I,_xludf.AGGREGATE(15,6,ROW(MAESTRO!$B$3:$B$1000)/((MAESTRO!$B$3:$B$1000="ASMAR DIRECCIÓN")*(UPPER(MAESTRO!$L$3:$L$1000)="CONFIRMADO")),ROWS($A$3:A197))),"")</f>
        <v/>
      </c>
      <c r="J197" s="10" t="str">
        <f ca="1">IFERROR(INDEX(MAESTRO!J:J,_xludf.AGGREGATE(15,6,ROW(MAESTRO!$B$3:$B$1000)/((MAESTRO!$B$3:$B$1000="ASMAR DIRECCIÓN")*(UPPER(MAESTRO!$L$3:$L$1000)="CONFIRMADO")),ROWS($A$3:A197))),"")</f>
        <v/>
      </c>
      <c r="K197" s="10" t="str">
        <f ca="1">IFERROR(INDEX(MAESTRO!K:K,_xludf.AGGREGATE(15,6,ROW(MAESTRO!$B$3:$B$1000)/((MAESTRO!$B$3:$B$1000="ASMAR DIRECCIÓN")*(UPPER(MAESTRO!$L$3:$L$1000)="CONFIRMADO")),ROWS($A$3:A197))),"")</f>
        <v/>
      </c>
      <c r="L197" s="10" t="str">
        <f ca="1">IFERROR(INDEX(MAESTRO!L:L,_xludf.AGGREGATE(15,6,ROW(MAESTRO!$B$3:$B$1000)/((MAESTRO!$B$3:$B$1000="ASMAR DIRECCIÓN")*(UPPER(MAESTRO!$L$3:$L$1000)="CONFIRMADO")),ROWS($A$3:A197))),"")</f>
        <v/>
      </c>
      <c r="M197" s="10" t="str">
        <f ca="1">IFERROR(INDEX(MAESTRO!M:M,_xludf.AGGREGATE(15,6,ROW(MAESTRO!$B$3:$B$1000)/((MAESTRO!$B$3:$B$1000="ASMAR DIRECCIÓN")*(UPPER(MAESTRO!$L$3:$L$1000)="CONFIRMADO")),ROWS($A$3:A197))),"")</f>
        <v/>
      </c>
      <c r="N197" s="10" t="str">
        <f ca="1">IFERROR(INDEX(MAESTRO!N:N,_xludf.AGGREGATE(15,6,ROW(MAESTRO!$B$3:$B$1000)/((MAESTRO!$B$3:$B$1000="ASMAR DIRECCIÓN")*(UPPER(MAESTRO!$L$3:$L$1000)="CONFIRMADO")),ROWS($A$3:A197))),"")</f>
        <v/>
      </c>
      <c r="O197" s="10" t="str">
        <f ca="1">IFERROR(INDEX(MAESTRO!O:O,_xludf.AGGREGATE(15,6,ROW(MAESTRO!$B$3:$B$1000)/((MAESTRO!$B$3:$B$1000="ASMAR DIRECCIÓN")*(UPPER(MAESTRO!$L$3:$L$1000)="CONFIRMADO")),ROWS($A$3:A197))),"")</f>
        <v/>
      </c>
      <c r="P197" s="10" t="str">
        <f ca="1">IFERROR(INDEX(MAESTRO!P:P,_xludf.AGGREGATE(15,6,ROW(MAESTRO!$B$3:$B$1000)/((MAESTRO!$B$3:$B$1000="ASMAR DIRECCIÓN")*(UPPER(MAESTRO!$L$3:$L$1000)="CONFIRMADO")),ROWS($A$3:A197))),"")</f>
        <v/>
      </c>
      <c r="Q197" s="10" t="str">
        <f ca="1">IFERROR(INDEX(MAESTRO!Q:Q,_xludf.AGGREGATE(15,6,ROW(MAESTRO!$B$3:$B$1000)/((MAESTRO!$B$3:$B$1000="ASMAR DIRECCIÓN")*(UPPER(MAESTRO!$L$3:$L$1000)="CONFIRMADO")),ROWS($A$3:A197))),"")</f>
        <v/>
      </c>
      <c r="R197" s="10" t="str">
        <f ca="1">IFERROR(INDEX(MAESTRO!R:R,_xludf.AGGREGATE(15,6,ROW(MAESTRO!$B$3:$B$1000)/((MAESTRO!$B$3:$B$1000="ASMAR DIRECCIÓN")*(UPPER(MAESTRO!$L$3:$L$1000)="CONFIRMADO")),ROWS($A$3:A197))),"")</f>
        <v/>
      </c>
      <c r="S197" s="10" t="str">
        <f ca="1">IFERROR(INDEX(MAESTRO!S:S,_xludf.AGGREGATE(15,6,ROW(MAESTRO!$B$3:$B$1000)/((MAESTRO!$B$3:$B$1000="ASMAR DIRECCIÓN")*(UPPER(MAESTRO!$L$3:$L$1000)="CONFIRMADO")),ROWS($A$3:A197))),"")</f>
        <v/>
      </c>
      <c r="T197" s="10" t="str">
        <f ca="1">IFERROR(INDEX(MAESTRO!T:T,_xludf.AGGREGATE(15,6,ROW(MAESTRO!$B$3:$B$1000)/((MAESTRO!$B$3:$B$1000="ASMAR DIRECCIÓN")*(UPPER(MAESTRO!$L$3:$L$1000)="CONFIRMADO")),ROWS($A$3:A197))),"")</f>
        <v/>
      </c>
      <c r="U197" s="10" t="str">
        <f ca="1">IFERROR(INDEX(MAESTRO!U:U,_xludf.AGGREGATE(15,6,ROW(MAESTRO!$B$3:$B$1000)/((MAESTRO!$B$3:$B$1000="ASMAR DIRECCIÓN")*(UPPER(MAESTRO!$L$3:$L$1000)="CONFIRMADO")),ROWS($A$3:A197))),"")</f>
        <v/>
      </c>
      <c r="V197" s="10" t="str">
        <f ca="1">IFERROR(INDEX(MAESTRO!V:V,_xludf.AGGREGATE(15,6,ROW(MAESTRO!$B$3:$B$1000)/((MAESTRO!$B$3:$B$1000="ASMAR DIRECCIÓN")*(UPPER(MAESTRO!$L$3:$L$1000)="CONFIRMADO")),ROWS($A$3:A197))),"")</f>
        <v/>
      </c>
      <c r="W197" s="10" t="str">
        <f ca="1">IFERROR(INDEX(MAESTRO!W:W,_xludf.AGGREGATE(15,6,ROW(MAESTRO!$B$3:$B$1000)/((MAESTRO!$B$3:$B$1000="ASMAR DIRECCIÓN")*(UPPER(MAESTRO!$L$3:$L$1000)="CONFIRMADO")),ROWS($A$3:A197))),"")</f>
        <v/>
      </c>
      <c r="X197" s="10" t="str">
        <f ca="1">IFERROR(INDEX(MAESTRO!X:X,_xludf.AGGREGATE(15,6,ROW(MAESTRO!$B$3:$B$1000)/((MAESTRO!$B$3:$B$1000="ASMAR DIRECCIÓN")*(UPPER(MAESTRO!$L$3:$L$1000)="CONFIRMADO")),ROWS($A$3:A197))),"")</f>
        <v/>
      </c>
    </row>
    <row r="198" spans="1:24" ht="22.05" customHeight="1">
      <c r="A198" s="11" t="str">
        <f ca="1">IFERROR(INDEX(MAESTRO!A:A,_xludf.AGGREGATE(15,6,ROW(MAESTRO!$B$3:$B$1000)/((MAESTRO!$B$3:$B$1000="ASMAR DIRECCIÓN")*(UPPER(MAESTRO!$L$3:$L$1000)="CONFIRMADO")),ROWS($A$3:A198))),"")</f>
        <v/>
      </c>
      <c r="B198" s="11" t="str">
        <f ca="1">IFERROR(INDEX(MAESTRO!B:B,_xludf.AGGREGATE(15,6,ROW(MAESTRO!$B$3:$B$1000)/((MAESTRO!$B$3:$B$1000="ASMAR DIRECCIÓN")*(UPPER(MAESTRO!$L$3:$L$1000)="CONFIRMADO")),ROWS($A$3:A198))),"")</f>
        <v/>
      </c>
      <c r="C198" s="11" t="str">
        <f ca="1">IFERROR(INDEX(MAESTRO!C:C,_xludf.AGGREGATE(15,6,ROW(MAESTRO!$B$3:$B$1000)/((MAESTRO!$B$3:$B$1000="ASMAR DIRECCIÓN")*(UPPER(MAESTRO!$L$3:$L$1000)="CONFIRMADO")),ROWS($A$3:A198))),"")</f>
        <v/>
      </c>
      <c r="D198" s="11" t="str">
        <f ca="1">IFERROR(INDEX(MAESTRO!D:D,_xludf.AGGREGATE(15,6,ROW(MAESTRO!$B$3:$B$1000)/((MAESTRO!$B$3:$B$1000="ASMAR DIRECCIÓN")*(UPPER(MAESTRO!$L$3:$L$1000)="CONFIRMADO")),ROWS($A$3:A198))),"")</f>
        <v/>
      </c>
      <c r="E198" s="11" t="str">
        <f ca="1">IFERROR(INDEX(MAESTRO!E:E,_xludf.AGGREGATE(15,6,ROW(MAESTRO!$B$3:$B$1000)/((MAESTRO!$B$3:$B$1000="ASMAR DIRECCIÓN")*(UPPER(MAESTRO!$L$3:$L$1000)="CONFIRMADO")),ROWS($A$3:A198))),"")</f>
        <v/>
      </c>
      <c r="F198" s="11" t="str">
        <f ca="1">IFERROR(INDEX(MAESTRO!F:F,_xludf.AGGREGATE(15,6,ROW(MAESTRO!$B$3:$B$1000)/((MAESTRO!$B$3:$B$1000="ASMAR DIRECCIÓN")*(UPPER(MAESTRO!$L$3:$L$1000)="CONFIRMADO")),ROWS($A$3:A198))),"")</f>
        <v/>
      </c>
      <c r="G198" s="11" t="str">
        <f ca="1">IFERROR(INDEX(MAESTRO!G:G,_xludf.AGGREGATE(15,6,ROW(MAESTRO!$B$3:$B$1000)/((MAESTRO!$B$3:$B$1000="ASMAR DIRECCIÓN")*(UPPER(MAESTRO!$L$3:$L$1000)="CONFIRMADO")),ROWS($A$3:A198))),"")</f>
        <v/>
      </c>
      <c r="H198" s="11" t="str">
        <f ca="1">IFERROR(INDEX(MAESTRO!H:H,_xludf.AGGREGATE(15,6,ROW(MAESTRO!$B$3:$B$1000)/((MAESTRO!$B$3:$B$1000="ASMAR DIRECCIÓN")*(UPPER(MAESTRO!$L$3:$L$1000)="CONFIRMADO")),ROWS($A$3:A198))),"")</f>
        <v/>
      </c>
      <c r="I198" s="11" t="str">
        <f ca="1">IFERROR(INDEX(MAESTRO!I:I,_xludf.AGGREGATE(15,6,ROW(MAESTRO!$B$3:$B$1000)/((MAESTRO!$B$3:$B$1000="ASMAR DIRECCIÓN")*(UPPER(MAESTRO!$L$3:$L$1000)="CONFIRMADO")),ROWS($A$3:A198))),"")</f>
        <v/>
      </c>
      <c r="J198" s="11" t="str">
        <f ca="1">IFERROR(INDEX(MAESTRO!J:J,_xludf.AGGREGATE(15,6,ROW(MAESTRO!$B$3:$B$1000)/((MAESTRO!$B$3:$B$1000="ASMAR DIRECCIÓN")*(UPPER(MAESTRO!$L$3:$L$1000)="CONFIRMADO")),ROWS($A$3:A198))),"")</f>
        <v/>
      </c>
      <c r="K198" s="11" t="str">
        <f ca="1">IFERROR(INDEX(MAESTRO!K:K,_xludf.AGGREGATE(15,6,ROW(MAESTRO!$B$3:$B$1000)/((MAESTRO!$B$3:$B$1000="ASMAR DIRECCIÓN")*(UPPER(MAESTRO!$L$3:$L$1000)="CONFIRMADO")),ROWS($A$3:A198))),"")</f>
        <v/>
      </c>
      <c r="L198" s="11" t="str">
        <f ca="1">IFERROR(INDEX(MAESTRO!L:L,_xludf.AGGREGATE(15,6,ROW(MAESTRO!$B$3:$B$1000)/((MAESTRO!$B$3:$B$1000="ASMAR DIRECCIÓN")*(UPPER(MAESTRO!$L$3:$L$1000)="CONFIRMADO")),ROWS($A$3:A198))),"")</f>
        <v/>
      </c>
      <c r="M198" s="11" t="str">
        <f ca="1">IFERROR(INDEX(MAESTRO!M:M,_xludf.AGGREGATE(15,6,ROW(MAESTRO!$B$3:$B$1000)/((MAESTRO!$B$3:$B$1000="ASMAR DIRECCIÓN")*(UPPER(MAESTRO!$L$3:$L$1000)="CONFIRMADO")),ROWS($A$3:A198))),"")</f>
        <v/>
      </c>
      <c r="N198" s="11" t="str">
        <f ca="1">IFERROR(INDEX(MAESTRO!N:N,_xludf.AGGREGATE(15,6,ROW(MAESTRO!$B$3:$B$1000)/((MAESTRO!$B$3:$B$1000="ASMAR DIRECCIÓN")*(UPPER(MAESTRO!$L$3:$L$1000)="CONFIRMADO")),ROWS($A$3:A198))),"")</f>
        <v/>
      </c>
      <c r="O198" s="11" t="str">
        <f ca="1">IFERROR(INDEX(MAESTRO!O:O,_xludf.AGGREGATE(15,6,ROW(MAESTRO!$B$3:$B$1000)/((MAESTRO!$B$3:$B$1000="ASMAR DIRECCIÓN")*(UPPER(MAESTRO!$L$3:$L$1000)="CONFIRMADO")),ROWS($A$3:A198))),"")</f>
        <v/>
      </c>
      <c r="P198" s="11" t="str">
        <f ca="1">IFERROR(INDEX(MAESTRO!P:P,_xludf.AGGREGATE(15,6,ROW(MAESTRO!$B$3:$B$1000)/((MAESTRO!$B$3:$B$1000="ASMAR DIRECCIÓN")*(UPPER(MAESTRO!$L$3:$L$1000)="CONFIRMADO")),ROWS($A$3:A198))),"")</f>
        <v/>
      </c>
      <c r="Q198" s="11" t="str">
        <f ca="1">IFERROR(INDEX(MAESTRO!Q:Q,_xludf.AGGREGATE(15,6,ROW(MAESTRO!$B$3:$B$1000)/((MAESTRO!$B$3:$B$1000="ASMAR DIRECCIÓN")*(UPPER(MAESTRO!$L$3:$L$1000)="CONFIRMADO")),ROWS($A$3:A198))),"")</f>
        <v/>
      </c>
      <c r="R198" s="11" t="str">
        <f ca="1">IFERROR(INDEX(MAESTRO!R:R,_xludf.AGGREGATE(15,6,ROW(MAESTRO!$B$3:$B$1000)/((MAESTRO!$B$3:$B$1000="ASMAR DIRECCIÓN")*(UPPER(MAESTRO!$L$3:$L$1000)="CONFIRMADO")),ROWS($A$3:A198))),"")</f>
        <v/>
      </c>
      <c r="S198" s="11" t="str">
        <f ca="1">IFERROR(INDEX(MAESTRO!S:S,_xludf.AGGREGATE(15,6,ROW(MAESTRO!$B$3:$B$1000)/((MAESTRO!$B$3:$B$1000="ASMAR DIRECCIÓN")*(UPPER(MAESTRO!$L$3:$L$1000)="CONFIRMADO")),ROWS($A$3:A198))),"")</f>
        <v/>
      </c>
      <c r="T198" s="11" t="str">
        <f ca="1">IFERROR(INDEX(MAESTRO!T:T,_xludf.AGGREGATE(15,6,ROW(MAESTRO!$B$3:$B$1000)/((MAESTRO!$B$3:$B$1000="ASMAR DIRECCIÓN")*(UPPER(MAESTRO!$L$3:$L$1000)="CONFIRMADO")),ROWS($A$3:A198))),"")</f>
        <v/>
      </c>
      <c r="U198" s="11" t="str">
        <f ca="1">IFERROR(INDEX(MAESTRO!U:U,_xludf.AGGREGATE(15,6,ROW(MAESTRO!$B$3:$B$1000)/((MAESTRO!$B$3:$B$1000="ASMAR DIRECCIÓN")*(UPPER(MAESTRO!$L$3:$L$1000)="CONFIRMADO")),ROWS($A$3:A198))),"")</f>
        <v/>
      </c>
      <c r="V198" s="11" t="str">
        <f ca="1">IFERROR(INDEX(MAESTRO!V:V,_xludf.AGGREGATE(15,6,ROW(MAESTRO!$B$3:$B$1000)/((MAESTRO!$B$3:$B$1000="ASMAR DIRECCIÓN")*(UPPER(MAESTRO!$L$3:$L$1000)="CONFIRMADO")),ROWS($A$3:A198))),"")</f>
        <v/>
      </c>
      <c r="W198" s="11" t="str">
        <f ca="1">IFERROR(INDEX(MAESTRO!W:W,_xludf.AGGREGATE(15,6,ROW(MAESTRO!$B$3:$B$1000)/((MAESTRO!$B$3:$B$1000="ASMAR DIRECCIÓN")*(UPPER(MAESTRO!$L$3:$L$1000)="CONFIRMADO")),ROWS($A$3:A198))),"")</f>
        <v/>
      </c>
      <c r="X198" s="11" t="str">
        <f ca="1">IFERROR(INDEX(MAESTRO!X:X,_xludf.AGGREGATE(15,6,ROW(MAESTRO!$B$3:$B$1000)/((MAESTRO!$B$3:$B$1000="ASMAR DIRECCIÓN")*(UPPER(MAESTRO!$L$3:$L$1000)="CONFIRMADO")),ROWS($A$3:A198))),"")</f>
        <v/>
      </c>
    </row>
    <row r="199" spans="1:24" ht="22.05" customHeight="1">
      <c r="A199" s="10" t="str">
        <f ca="1">IFERROR(INDEX(MAESTRO!A:A,_xludf.AGGREGATE(15,6,ROW(MAESTRO!$B$3:$B$1000)/((MAESTRO!$B$3:$B$1000="ASMAR DIRECCIÓN")*(UPPER(MAESTRO!$L$3:$L$1000)="CONFIRMADO")),ROWS($A$3:A199))),"")</f>
        <v/>
      </c>
      <c r="B199" s="10" t="str">
        <f ca="1">IFERROR(INDEX(MAESTRO!B:B,_xludf.AGGREGATE(15,6,ROW(MAESTRO!$B$3:$B$1000)/((MAESTRO!$B$3:$B$1000="ASMAR DIRECCIÓN")*(UPPER(MAESTRO!$L$3:$L$1000)="CONFIRMADO")),ROWS($A$3:A199))),"")</f>
        <v/>
      </c>
      <c r="C199" s="10" t="str">
        <f ca="1">IFERROR(INDEX(MAESTRO!C:C,_xludf.AGGREGATE(15,6,ROW(MAESTRO!$B$3:$B$1000)/((MAESTRO!$B$3:$B$1000="ASMAR DIRECCIÓN")*(UPPER(MAESTRO!$L$3:$L$1000)="CONFIRMADO")),ROWS($A$3:A199))),"")</f>
        <v/>
      </c>
      <c r="D199" s="10" t="str">
        <f ca="1">IFERROR(INDEX(MAESTRO!D:D,_xludf.AGGREGATE(15,6,ROW(MAESTRO!$B$3:$B$1000)/((MAESTRO!$B$3:$B$1000="ASMAR DIRECCIÓN")*(UPPER(MAESTRO!$L$3:$L$1000)="CONFIRMADO")),ROWS($A$3:A199))),"")</f>
        <v/>
      </c>
      <c r="E199" s="10" t="str">
        <f ca="1">IFERROR(INDEX(MAESTRO!E:E,_xludf.AGGREGATE(15,6,ROW(MAESTRO!$B$3:$B$1000)/((MAESTRO!$B$3:$B$1000="ASMAR DIRECCIÓN")*(UPPER(MAESTRO!$L$3:$L$1000)="CONFIRMADO")),ROWS($A$3:A199))),"")</f>
        <v/>
      </c>
      <c r="F199" s="10" t="str">
        <f ca="1">IFERROR(INDEX(MAESTRO!F:F,_xludf.AGGREGATE(15,6,ROW(MAESTRO!$B$3:$B$1000)/((MAESTRO!$B$3:$B$1000="ASMAR DIRECCIÓN")*(UPPER(MAESTRO!$L$3:$L$1000)="CONFIRMADO")),ROWS($A$3:A199))),"")</f>
        <v/>
      </c>
      <c r="G199" s="10" t="str">
        <f ca="1">IFERROR(INDEX(MAESTRO!G:G,_xludf.AGGREGATE(15,6,ROW(MAESTRO!$B$3:$B$1000)/((MAESTRO!$B$3:$B$1000="ASMAR DIRECCIÓN")*(UPPER(MAESTRO!$L$3:$L$1000)="CONFIRMADO")),ROWS($A$3:A199))),"")</f>
        <v/>
      </c>
      <c r="H199" s="10" t="str">
        <f ca="1">IFERROR(INDEX(MAESTRO!H:H,_xludf.AGGREGATE(15,6,ROW(MAESTRO!$B$3:$B$1000)/((MAESTRO!$B$3:$B$1000="ASMAR DIRECCIÓN")*(UPPER(MAESTRO!$L$3:$L$1000)="CONFIRMADO")),ROWS($A$3:A199))),"")</f>
        <v/>
      </c>
      <c r="I199" s="10" t="str">
        <f ca="1">IFERROR(INDEX(MAESTRO!I:I,_xludf.AGGREGATE(15,6,ROW(MAESTRO!$B$3:$B$1000)/((MAESTRO!$B$3:$B$1000="ASMAR DIRECCIÓN")*(UPPER(MAESTRO!$L$3:$L$1000)="CONFIRMADO")),ROWS($A$3:A199))),"")</f>
        <v/>
      </c>
      <c r="J199" s="10" t="str">
        <f ca="1">IFERROR(INDEX(MAESTRO!J:J,_xludf.AGGREGATE(15,6,ROW(MAESTRO!$B$3:$B$1000)/((MAESTRO!$B$3:$B$1000="ASMAR DIRECCIÓN")*(UPPER(MAESTRO!$L$3:$L$1000)="CONFIRMADO")),ROWS($A$3:A199))),"")</f>
        <v/>
      </c>
      <c r="K199" s="10" t="str">
        <f ca="1">IFERROR(INDEX(MAESTRO!K:K,_xludf.AGGREGATE(15,6,ROW(MAESTRO!$B$3:$B$1000)/((MAESTRO!$B$3:$B$1000="ASMAR DIRECCIÓN")*(UPPER(MAESTRO!$L$3:$L$1000)="CONFIRMADO")),ROWS($A$3:A199))),"")</f>
        <v/>
      </c>
      <c r="L199" s="10" t="str">
        <f ca="1">IFERROR(INDEX(MAESTRO!L:L,_xludf.AGGREGATE(15,6,ROW(MAESTRO!$B$3:$B$1000)/((MAESTRO!$B$3:$B$1000="ASMAR DIRECCIÓN")*(UPPER(MAESTRO!$L$3:$L$1000)="CONFIRMADO")),ROWS($A$3:A199))),"")</f>
        <v/>
      </c>
      <c r="M199" s="10" t="str">
        <f ca="1">IFERROR(INDEX(MAESTRO!M:M,_xludf.AGGREGATE(15,6,ROW(MAESTRO!$B$3:$B$1000)/((MAESTRO!$B$3:$B$1000="ASMAR DIRECCIÓN")*(UPPER(MAESTRO!$L$3:$L$1000)="CONFIRMADO")),ROWS($A$3:A199))),"")</f>
        <v/>
      </c>
      <c r="N199" s="10" t="str">
        <f ca="1">IFERROR(INDEX(MAESTRO!N:N,_xludf.AGGREGATE(15,6,ROW(MAESTRO!$B$3:$B$1000)/((MAESTRO!$B$3:$B$1000="ASMAR DIRECCIÓN")*(UPPER(MAESTRO!$L$3:$L$1000)="CONFIRMADO")),ROWS($A$3:A199))),"")</f>
        <v/>
      </c>
      <c r="O199" s="10" t="str">
        <f ca="1">IFERROR(INDEX(MAESTRO!O:O,_xludf.AGGREGATE(15,6,ROW(MAESTRO!$B$3:$B$1000)/((MAESTRO!$B$3:$B$1000="ASMAR DIRECCIÓN")*(UPPER(MAESTRO!$L$3:$L$1000)="CONFIRMADO")),ROWS($A$3:A199))),"")</f>
        <v/>
      </c>
      <c r="P199" s="10" t="str">
        <f ca="1">IFERROR(INDEX(MAESTRO!P:P,_xludf.AGGREGATE(15,6,ROW(MAESTRO!$B$3:$B$1000)/((MAESTRO!$B$3:$B$1000="ASMAR DIRECCIÓN")*(UPPER(MAESTRO!$L$3:$L$1000)="CONFIRMADO")),ROWS($A$3:A199))),"")</f>
        <v/>
      </c>
      <c r="Q199" s="10" t="str">
        <f ca="1">IFERROR(INDEX(MAESTRO!Q:Q,_xludf.AGGREGATE(15,6,ROW(MAESTRO!$B$3:$B$1000)/((MAESTRO!$B$3:$B$1000="ASMAR DIRECCIÓN")*(UPPER(MAESTRO!$L$3:$L$1000)="CONFIRMADO")),ROWS($A$3:A199))),"")</f>
        <v/>
      </c>
      <c r="R199" s="10" t="str">
        <f ca="1">IFERROR(INDEX(MAESTRO!R:R,_xludf.AGGREGATE(15,6,ROW(MAESTRO!$B$3:$B$1000)/((MAESTRO!$B$3:$B$1000="ASMAR DIRECCIÓN")*(UPPER(MAESTRO!$L$3:$L$1000)="CONFIRMADO")),ROWS($A$3:A199))),"")</f>
        <v/>
      </c>
      <c r="S199" s="10" t="str">
        <f ca="1">IFERROR(INDEX(MAESTRO!S:S,_xludf.AGGREGATE(15,6,ROW(MAESTRO!$B$3:$B$1000)/((MAESTRO!$B$3:$B$1000="ASMAR DIRECCIÓN")*(UPPER(MAESTRO!$L$3:$L$1000)="CONFIRMADO")),ROWS($A$3:A199))),"")</f>
        <v/>
      </c>
      <c r="T199" s="10" t="str">
        <f ca="1">IFERROR(INDEX(MAESTRO!T:T,_xludf.AGGREGATE(15,6,ROW(MAESTRO!$B$3:$B$1000)/((MAESTRO!$B$3:$B$1000="ASMAR DIRECCIÓN")*(UPPER(MAESTRO!$L$3:$L$1000)="CONFIRMADO")),ROWS($A$3:A199))),"")</f>
        <v/>
      </c>
      <c r="U199" s="10" t="str">
        <f ca="1">IFERROR(INDEX(MAESTRO!U:U,_xludf.AGGREGATE(15,6,ROW(MAESTRO!$B$3:$B$1000)/((MAESTRO!$B$3:$B$1000="ASMAR DIRECCIÓN")*(UPPER(MAESTRO!$L$3:$L$1000)="CONFIRMADO")),ROWS($A$3:A199))),"")</f>
        <v/>
      </c>
      <c r="V199" s="10" t="str">
        <f ca="1">IFERROR(INDEX(MAESTRO!V:V,_xludf.AGGREGATE(15,6,ROW(MAESTRO!$B$3:$B$1000)/((MAESTRO!$B$3:$B$1000="ASMAR DIRECCIÓN")*(UPPER(MAESTRO!$L$3:$L$1000)="CONFIRMADO")),ROWS($A$3:A199))),"")</f>
        <v/>
      </c>
      <c r="W199" s="10" t="str">
        <f ca="1">IFERROR(INDEX(MAESTRO!W:W,_xludf.AGGREGATE(15,6,ROW(MAESTRO!$B$3:$B$1000)/((MAESTRO!$B$3:$B$1000="ASMAR DIRECCIÓN")*(UPPER(MAESTRO!$L$3:$L$1000)="CONFIRMADO")),ROWS($A$3:A199))),"")</f>
        <v/>
      </c>
      <c r="X199" s="10" t="str">
        <f ca="1">IFERROR(INDEX(MAESTRO!X:X,_xludf.AGGREGATE(15,6,ROW(MAESTRO!$B$3:$B$1000)/((MAESTRO!$B$3:$B$1000="ASMAR DIRECCIÓN")*(UPPER(MAESTRO!$L$3:$L$1000)="CONFIRMADO")),ROWS($A$3:A199))),"")</f>
        <v/>
      </c>
    </row>
    <row r="200" spans="1:24" ht="22.05" customHeight="1">
      <c r="A200" s="11" t="str">
        <f ca="1">IFERROR(INDEX(MAESTRO!A:A,_xludf.AGGREGATE(15,6,ROW(MAESTRO!$B$3:$B$1000)/((MAESTRO!$B$3:$B$1000="ASMAR DIRECCIÓN")*(UPPER(MAESTRO!$L$3:$L$1000)="CONFIRMADO")),ROWS($A$3:A200))),"")</f>
        <v/>
      </c>
      <c r="B200" s="11" t="str">
        <f ca="1">IFERROR(INDEX(MAESTRO!B:B,_xludf.AGGREGATE(15,6,ROW(MAESTRO!$B$3:$B$1000)/((MAESTRO!$B$3:$B$1000="ASMAR DIRECCIÓN")*(UPPER(MAESTRO!$L$3:$L$1000)="CONFIRMADO")),ROWS($A$3:A200))),"")</f>
        <v/>
      </c>
      <c r="C200" s="11" t="str">
        <f ca="1">IFERROR(INDEX(MAESTRO!C:C,_xludf.AGGREGATE(15,6,ROW(MAESTRO!$B$3:$B$1000)/((MAESTRO!$B$3:$B$1000="ASMAR DIRECCIÓN")*(UPPER(MAESTRO!$L$3:$L$1000)="CONFIRMADO")),ROWS($A$3:A200))),"")</f>
        <v/>
      </c>
      <c r="D200" s="11" t="str">
        <f ca="1">IFERROR(INDEX(MAESTRO!D:D,_xludf.AGGREGATE(15,6,ROW(MAESTRO!$B$3:$B$1000)/((MAESTRO!$B$3:$B$1000="ASMAR DIRECCIÓN")*(UPPER(MAESTRO!$L$3:$L$1000)="CONFIRMADO")),ROWS($A$3:A200))),"")</f>
        <v/>
      </c>
      <c r="E200" s="11" t="str">
        <f ca="1">IFERROR(INDEX(MAESTRO!E:E,_xludf.AGGREGATE(15,6,ROW(MAESTRO!$B$3:$B$1000)/((MAESTRO!$B$3:$B$1000="ASMAR DIRECCIÓN")*(UPPER(MAESTRO!$L$3:$L$1000)="CONFIRMADO")),ROWS($A$3:A200))),"")</f>
        <v/>
      </c>
      <c r="F200" s="11" t="str">
        <f ca="1">IFERROR(INDEX(MAESTRO!F:F,_xludf.AGGREGATE(15,6,ROW(MAESTRO!$B$3:$B$1000)/((MAESTRO!$B$3:$B$1000="ASMAR DIRECCIÓN")*(UPPER(MAESTRO!$L$3:$L$1000)="CONFIRMADO")),ROWS($A$3:A200))),"")</f>
        <v/>
      </c>
      <c r="G200" s="11" t="str">
        <f ca="1">IFERROR(INDEX(MAESTRO!G:G,_xludf.AGGREGATE(15,6,ROW(MAESTRO!$B$3:$B$1000)/((MAESTRO!$B$3:$B$1000="ASMAR DIRECCIÓN")*(UPPER(MAESTRO!$L$3:$L$1000)="CONFIRMADO")),ROWS($A$3:A200))),"")</f>
        <v/>
      </c>
      <c r="H200" s="11" t="str">
        <f ca="1">IFERROR(INDEX(MAESTRO!H:H,_xludf.AGGREGATE(15,6,ROW(MAESTRO!$B$3:$B$1000)/((MAESTRO!$B$3:$B$1000="ASMAR DIRECCIÓN")*(UPPER(MAESTRO!$L$3:$L$1000)="CONFIRMADO")),ROWS($A$3:A200))),"")</f>
        <v/>
      </c>
      <c r="I200" s="11" t="str">
        <f ca="1">IFERROR(INDEX(MAESTRO!I:I,_xludf.AGGREGATE(15,6,ROW(MAESTRO!$B$3:$B$1000)/((MAESTRO!$B$3:$B$1000="ASMAR DIRECCIÓN")*(UPPER(MAESTRO!$L$3:$L$1000)="CONFIRMADO")),ROWS($A$3:A200))),"")</f>
        <v/>
      </c>
      <c r="J200" s="11" t="str">
        <f ca="1">IFERROR(INDEX(MAESTRO!J:J,_xludf.AGGREGATE(15,6,ROW(MAESTRO!$B$3:$B$1000)/((MAESTRO!$B$3:$B$1000="ASMAR DIRECCIÓN")*(UPPER(MAESTRO!$L$3:$L$1000)="CONFIRMADO")),ROWS($A$3:A200))),"")</f>
        <v/>
      </c>
      <c r="K200" s="11" t="str">
        <f ca="1">IFERROR(INDEX(MAESTRO!K:K,_xludf.AGGREGATE(15,6,ROW(MAESTRO!$B$3:$B$1000)/((MAESTRO!$B$3:$B$1000="ASMAR DIRECCIÓN")*(UPPER(MAESTRO!$L$3:$L$1000)="CONFIRMADO")),ROWS($A$3:A200))),"")</f>
        <v/>
      </c>
      <c r="L200" s="11" t="str">
        <f ca="1">IFERROR(INDEX(MAESTRO!L:L,_xludf.AGGREGATE(15,6,ROW(MAESTRO!$B$3:$B$1000)/((MAESTRO!$B$3:$B$1000="ASMAR DIRECCIÓN")*(UPPER(MAESTRO!$L$3:$L$1000)="CONFIRMADO")),ROWS($A$3:A200))),"")</f>
        <v/>
      </c>
      <c r="M200" s="11" t="str">
        <f ca="1">IFERROR(INDEX(MAESTRO!M:M,_xludf.AGGREGATE(15,6,ROW(MAESTRO!$B$3:$B$1000)/((MAESTRO!$B$3:$B$1000="ASMAR DIRECCIÓN")*(UPPER(MAESTRO!$L$3:$L$1000)="CONFIRMADO")),ROWS($A$3:A200))),"")</f>
        <v/>
      </c>
      <c r="N200" s="11" t="str">
        <f ca="1">IFERROR(INDEX(MAESTRO!N:N,_xludf.AGGREGATE(15,6,ROW(MAESTRO!$B$3:$B$1000)/((MAESTRO!$B$3:$B$1000="ASMAR DIRECCIÓN")*(UPPER(MAESTRO!$L$3:$L$1000)="CONFIRMADO")),ROWS($A$3:A200))),"")</f>
        <v/>
      </c>
      <c r="O200" s="11" t="str">
        <f ca="1">IFERROR(INDEX(MAESTRO!O:O,_xludf.AGGREGATE(15,6,ROW(MAESTRO!$B$3:$B$1000)/((MAESTRO!$B$3:$B$1000="ASMAR DIRECCIÓN")*(UPPER(MAESTRO!$L$3:$L$1000)="CONFIRMADO")),ROWS($A$3:A200))),"")</f>
        <v/>
      </c>
      <c r="P200" s="11" t="str">
        <f ca="1">IFERROR(INDEX(MAESTRO!P:P,_xludf.AGGREGATE(15,6,ROW(MAESTRO!$B$3:$B$1000)/((MAESTRO!$B$3:$B$1000="ASMAR DIRECCIÓN")*(UPPER(MAESTRO!$L$3:$L$1000)="CONFIRMADO")),ROWS($A$3:A200))),"")</f>
        <v/>
      </c>
      <c r="Q200" s="11" t="str">
        <f ca="1">IFERROR(INDEX(MAESTRO!Q:Q,_xludf.AGGREGATE(15,6,ROW(MAESTRO!$B$3:$B$1000)/((MAESTRO!$B$3:$B$1000="ASMAR DIRECCIÓN")*(UPPER(MAESTRO!$L$3:$L$1000)="CONFIRMADO")),ROWS($A$3:A200))),"")</f>
        <v/>
      </c>
      <c r="R200" s="11" t="str">
        <f ca="1">IFERROR(INDEX(MAESTRO!R:R,_xludf.AGGREGATE(15,6,ROW(MAESTRO!$B$3:$B$1000)/((MAESTRO!$B$3:$B$1000="ASMAR DIRECCIÓN")*(UPPER(MAESTRO!$L$3:$L$1000)="CONFIRMADO")),ROWS($A$3:A200))),"")</f>
        <v/>
      </c>
      <c r="S200" s="11" t="str">
        <f ca="1">IFERROR(INDEX(MAESTRO!S:S,_xludf.AGGREGATE(15,6,ROW(MAESTRO!$B$3:$B$1000)/((MAESTRO!$B$3:$B$1000="ASMAR DIRECCIÓN")*(UPPER(MAESTRO!$L$3:$L$1000)="CONFIRMADO")),ROWS($A$3:A200))),"")</f>
        <v/>
      </c>
      <c r="T200" s="11" t="str">
        <f ca="1">IFERROR(INDEX(MAESTRO!T:T,_xludf.AGGREGATE(15,6,ROW(MAESTRO!$B$3:$B$1000)/((MAESTRO!$B$3:$B$1000="ASMAR DIRECCIÓN")*(UPPER(MAESTRO!$L$3:$L$1000)="CONFIRMADO")),ROWS($A$3:A200))),"")</f>
        <v/>
      </c>
      <c r="U200" s="11" t="str">
        <f ca="1">IFERROR(INDEX(MAESTRO!U:U,_xludf.AGGREGATE(15,6,ROW(MAESTRO!$B$3:$B$1000)/((MAESTRO!$B$3:$B$1000="ASMAR DIRECCIÓN")*(UPPER(MAESTRO!$L$3:$L$1000)="CONFIRMADO")),ROWS($A$3:A200))),"")</f>
        <v/>
      </c>
      <c r="V200" s="11" t="str">
        <f ca="1">IFERROR(INDEX(MAESTRO!V:V,_xludf.AGGREGATE(15,6,ROW(MAESTRO!$B$3:$B$1000)/((MAESTRO!$B$3:$B$1000="ASMAR DIRECCIÓN")*(UPPER(MAESTRO!$L$3:$L$1000)="CONFIRMADO")),ROWS($A$3:A200))),"")</f>
        <v/>
      </c>
      <c r="W200" s="11" t="str">
        <f ca="1">IFERROR(INDEX(MAESTRO!W:W,_xludf.AGGREGATE(15,6,ROW(MAESTRO!$B$3:$B$1000)/((MAESTRO!$B$3:$B$1000="ASMAR DIRECCIÓN")*(UPPER(MAESTRO!$L$3:$L$1000)="CONFIRMADO")),ROWS($A$3:A200))),"")</f>
        <v/>
      </c>
      <c r="X200" s="11" t="str">
        <f ca="1">IFERROR(INDEX(MAESTRO!X:X,_xludf.AGGREGATE(15,6,ROW(MAESTRO!$B$3:$B$1000)/((MAESTRO!$B$3:$B$1000="ASMAR DIRECCIÓN")*(UPPER(MAESTRO!$L$3:$L$1000)="CONFIRMADO")),ROWS($A$3:A200))),"")</f>
        <v/>
      </c>
    </row>
    <row r="201" spans="1:24" ht="22.05" customHeight="1">
      <c r="A201" s="10" t="str">
        <f ca="1">IFERROR(INDEX(MAESTRO!A:A,_xludf.AGGREGATE(15,6,ROW(MAESTRO!$B$3:$B$1000)/((MAESTRO!$B$3:$B$1000="ASMAR DIRECCIÓN")*(UPPER(MAESTRO!$L$3:$L$1000)="CONFIRMADO")),ROWS($A$3:A201))),"")</f>
        <v/>
      </c>
      <c r="B201" s="10" t="str">
        <f ca="1">IFERROR(INDEX(MAESTRO!B:B,_xludf.AGGREGATE(15,6,ROW(MAESTRO!$B$3:$B$1000)/((MAESTRO!$B$3:$B$1000="ASMAR DIRECCIÓN")*(UPPER(MAESTRO!$L$3:$L$1000)="CONFIRMADO")),ROWS($A$3:A201))),"")</f>
        <v/>
      </c>
      <c r="C201" s="10" t="str">
        <f ca="1">IFERROR(INDEX(MAESTRO!C:C,_xludf.AGGREGATE(15,6,ROW(MAESTRO!$B$3:$B$1000)/((MAESTRO!$B$3:$B$1000="ASMAR DIRECCIÓN")*(UPPER(MAESTRO!$L$3:$L$1000)="CONFIRMADO")),ROWS($A$3:A201))),"")</f>
        <v/>
      </c>
      <c r="D201" s="10" t="str">
        <f ca="1">IFERROR(INDEX(MAESTRO!D:D,_xludf.AGGREGATE(15,6,ROW(MAESTRO!$B$3:$B$1000)/((MAESTRO!$B$3:$B$1000="ASMAR DIRECCIÓN")*(UPPER(MAESTRO!$L$3:$L$1000)="CONFIRMADO")),ROWS($A$3:A201))),"")</f>
        <v/>
      </c>
      <c r="E201" s="10" t="str">
        <f ca="1">IFERROR(INDEX(MAESTRO!E:E,_xludf.AGGREGATE(15,6,ROW(MAESTRO!$B$3:$B$1000)/((MAESTRO!$B$3:$B$1000="ASMAR DIRECCIÓN")*(UPPER(MAESTRO!$L$3:$L$1000)="CONFIRMADO")),ROWS($A$3:A201))),"")</f>
        <v/>
      </c>
      <c r="F201" s="10" t="str">
        <f ca="1">IFERROR(INDEX(MAESTRO!F:F,_xludf.AGGREGATE(15,6,ROW(MAESTRO!$B$3:$B$1000)/((MAESTRO!$B$3:$B$1000="ASMAR DIRECCIÓN")*(UPPER(MAESTRO!$L$3:$L$1000)="CONFIRMADO")),ROWS($A$3:A201))),"")</f>
        <v/>
      </c>
      <c r="G201" s="10" t="str">
        <f ca="1">IFERROR(INDEX(MAESTRO!G:G,_xludf.AGGREGATE(15,6,ROW(MAESTRO!$B$3:$B$1000)/((MAESTRO!$B$3:$B$1000="ASMAR DIRECCIÓN")*(UPPER(MAESTRO!$L$3:$L$1000)="CONFIRMADO")),ROWS($A$3:A201))),"")</f>
        <v/>
      </c>
      <c r="H201" s="10" t="str">
        <f ca="1">IFERROR(INDEX(MAESTRO!H:H,_xludf.AGGREGATE(15,6,ROW(MAESTRO!$B$3:$B$1000)/((MAESTRO!$B$3:$B$1000="ASMAR DIRECCIÓN")*(UPPER(MAESTRO!$L$3:$L$1000)="CONFIRMADO")),ROWS($A$3:A201))),"")</f>
        <v/>
      </c>
      <c r="I201" s="10" t="str">
        <f ca="1">IFERROR(INDEX(MAESTRO!I:I,_xludf.AGGREGATE(15,6,ROW(MAESTRO!$B$3:$B$1000)/((MAESTRO!$B$3:$B$1000="ASMAR DIRECCIÓN")*(UPPER(MAESTRO!$L$3:$L$1000)="CONFIRMADO")),ROWS($A$3:A201))),"")</f>
        <v/>
      </c>
      <c r="J201" s="10" t="str">
        <f ca="1">IFERROR(INDEX(MAESTRO!J:J,_xludf.AGGREGATE(15,6,ROW(MAESTRO!$B$3:$B$1000)/((MAESTRO!$B$3:$B$1000="ASMAR DIRECCIÓN")*(UPPER(MAESTRO!$L$3:$L$1000)="CONFIRMADO")),ROWS($A$3:A201))),"")</f>
        <v/>
      </c>
      <c r="K201" s="10" t="str">
        <f ca="1">IFERROR(INDEX(MAESTRO!K:K,_xludf.AGGREGATE(15,6,ROW(MAESTRO!$B$3:$B$1000)/((MAESTRO!$B$3:$B$1000="ASMAR DIRECCIÓN")*(UPPER(MAESTRO!$L$3:$L$1000)="CONFIRMADO")),ROWS($A$3:A201))),"")</f>
        <v/>
      </c>
      <c r="L201" s="10" t="str">
        <f ca="1">IFERROR(INDEX(MAESTRO!L:L,_xludf.AGGREGATE(15,6,ROW(MAESTRO!$B$3:$B$1000)/((MAESTRO!$B$3:$B$1000="ASMAR DIRECCIÓN")*(UPPER(MAESTRO!$L$3:$L$1000)="CONFIRMADO")),ROWS($A$3:A201))),"")</f>
        <v/>
      </c>
      <c r="M201" s="10" t="str">
        <f ca="1">IFERROR(INDEX(MAESTRO!M:M,_xludf.AGGREGATE(15,6,ROW(MAESTRO!$B$3:$B$1000)/((MAESTRO!$B$3:$B$1000="ASMAR DIRECCIÓN")*(UPPER(MAESTRO!$L$3:$L$1000)="CONFIRMADO")),ROWS($A$3:A201))),"")</f>
        <v/>
      </c>
      <c r="N201" s="10" t="str">
        <f ca="1">IFERROR(INDEX(MAESTRO!N:N,_xludf.AGGREGATE(15,6,ROW(MAESTRO!$B$3:$B$1000)/((MAESTRO!$B$3:$B$1000="ASMAR DIRECCIÓN")*(UPPER(MAESTRO!$L$3:$L$1000)="CONFIRMADO")),ROWS($A$3:A201))),"")</f>
        <v/>
      </c>
      <c r="O201" s="10" t="str">
        <f ca="1">IFERROR(INDEX(MAESTRO!O:O,_xludf.AGGREGATE(15,6,ROW(MAESTRO!$B$3:$B$1000)/((MAESTRO!$B$3:$B$1000="ASMAR DIRECCIÓN")*(UPPER(MAESTRO!$L$3:$L$1000)="CONFIRMADO")),ROWS($A$3:A201))),"")</f>
        <v/>
      </c>
      <c r="P201" s="10" t="str">
        <f ca="1">IFERROR(INDEX(MAESTRO!P:P,_xludf.AGGREGATE(15,6,ROW(MAESTRO!$B$3:$B$1000)/((MAESTRO!$B$3:$B$1000="ASMAR DIRECCIÓN")*(UPPER(MAESTRO!$L$3:$L$1000)="CONFIRMADO")),ROWS($A$3:A201))),"")</f>
        <v/>
      </c>
      <c r="Q201" s="10" t="str">
        <f ca="1">IFERROR(INDEX(MAESTRO!Q:Q,_xludf.AGGREGATE(15,6,ROW(MAESTRO!$B$3:$B$1000)/((MAESTRO!$B$3:$B$1000="ASMAR DIRECCIÓN")*(UPPER(MAESTRO!$L$3:$L$1000)="CONFIRMADO")),ROWS($A$3:A201))),"")</f>
        <v/>
      </c>
      <c r="R201" s="10" t="str">
        <f ca="1">IFERROR(INDEX(MAESTRO!R:R,_xludf.AGGREGATE(15,6,ROW(MAESTRO!$B$3:$B$1000)/((MAESTRO!$B$3:$B$1000="ASMAR DIRECCIÓN")*(UPPER(MAESTRO!$L$3:$L$1000)="CONFIRMADO")),ROWS($A$3:A201))),"")</f>
        <v/>
      </c>
      <c r="S201" s="10" t="str">
        <f ca="1">IFERROR(INDEX(MAESTRO!S:S,_xludf.AGGREGATE(15,6,ROW(MAESTRO!$B$3:$B$1000)/((MAESTRO!$B$3:$B$1000="ASMAR DIRECCIÓN")*(UPPER(MAESTRO!$L$3:$L$1000)="CONFIRMADO")),ROWS($A$3:A201))),"")</f>
        <v/>
      </c>
      <c r="T201" s="10" t="str">
        <f ca="1">IFERROR(INDEX(MAESTRO!T:T,_xludf.AGGREGATE(15,6,ROW(MAESTRO!$B$3:$B$1000)/((MAESTRO!$B$3:$B$1000="ASMAR DIRECCIÓN")*(UPPER(MAESTRO!$L$3:$L$1000)="CONFIRMADO")),ROWS($A$3:A201))),"")</f>
        <v/>
      </c>
      <c r="U201" s="10" t="str">
        <f ca="1">IFERROR(INDEX(MAESTRO!U:U,_xludf.AGGREGATE(15,6,ROW(MAESTRO!$B$3:$B$1000)/((MAESTRO!$B$3:$B$1000="ASMAR DIRECCIÓN")*(UPPER(MAESTRO!$L$3:$L$1000)="CONFIRMADO")),ROWS($A$3:A201))),"")</f>
        <v/>
      </c>
      <c r="V201" s="10" t="str">
        <f ca="1">IFERROR(INDEX(MAESTRO!V:V,_xludf.AGGREGATE(15,6,ROW(MAESTRO!$B$3:$B$1000)/((MAESTRO!$B$3:$B$1000="ASMAR DIRECCIÓN")*(UPPER(MAESTRO!$L$3:$L$1000)="CONFIRMADO")),ROWS($A$3:A201))),"")</f>
        <v/>
      </c>
      <c r="W201" s="10" t="str">
        <f ca="1">IFERROR(INDEX(MAESTRO!W:W,_xludf.AGGREGATE(15,6,ROW(MAESTRO!$B$3:$B$1000)/((MAESTRO!$B$3:$B$1000="ASMAR DIRECCIÓN")*(UPPER(MAESTRO!$L$3:$L$1000)="CONFIRMADO")),ROWS($A$3:A201))),"")</f>
        <v/>
      </c>
      <c r="X201" s="10" t="str">
        <f ca="1">IFERROR(INDEX(MAESTRO!X:X,_xludf.AGGREGATE(15,6,ROW(MAESTRO!$B$3:$B$1000)/((MAESTRO!$B$3:$B$1000="ASMAR DIRECCIÓN")*(UPPER(MAESTRO!$L$3:$L$1000)="CONFIRMADO")),ROWS($A$3:A201))),"")</f>
        <v/>
      </c>
    </row>
    <row r="202" spans="1:24" ht="22.05" customHeight="1">
      <c r="A202" s="11" t="str">
        <f ca="1">IFERROR(INDEX(MAESTRO!A:A,_xludf.AGGREGATE(15,6,ROW(MAESTRO!$B$3:$B$1000)/((MAESTRO!$B$3:$B$1000="ASMAR DIRECCIÓN")*(UPPER(MAESTRO!$L$3:$L$1000)="CONFIRMADO")),ROWS($A$3:A202))),"")</f>
        <v/>
      </c>
      <c r="B202" s="11" t="str">
        <f ca="1">IFERROR(INDEX(MAESTRO!B:B,_xludf.AGGREGATE(15,6,ROW(MAESTRO!$B$3:$B$1000)/((MAESTRO!$B$3:$B$1000="ASMAR DIRECCIÓN")*(UPPER(MAESTRO!$L$3:$L$1000)="CONFIRMADO")),ROWS($A$3:A202))),"")</f>
        <v/>
      </c>
      <c r="C202" s="11" t="str">
        <f ca="1">IFERROR(INDEX(MAESTRO!C:C,_xludf.AGGREGATE(15,6,ROW(MAESTRO!$B$3:$B$1000)/((MAESTRO!$B$3:$B$1000="ASMAR DIRECCIÓN")*(UPPER(MAESTRO!$L$3:$L$1000)="CONFIRMADO")),ROWS($A$3:A202))),"")</f>
        <v/>
      </c>
      <c r="D202" s="11" t="str">
        <f ca="1">IFERROR(INDEX(MAESTRO!D:D,_xludf.AGGREGATE(15,6,ROW(MAESTRO!$B$3:$B$1000)/((MAESTRO!$B$3:$B$1000="ASMAR DIRECCIÓN")*(UPPER(MAESTRO!$L$3:$L$1000)="CONFIRMADO")),ROWS($A$3:A202))),"")</f>
        <v/>
      </c>
      <c r="E202" s="11" t="str">
        <f ca="1">IFERROR(INDEX(MAESTRO!E:E,_xludf.AGGREGATE(15,6,ROW(MAESTRO!$B$3:$B$1000)/((MAESTRO!$B$3:$B$1000="ASMAR DIRECCIÓN")*(UPPER(MAESTRO!$L$3:$L$1000)="CONFIRMADO")),ROWS($A$3:A202))),"")</f>
        <v/>
      </c>
      <c r="F202" s="11" t="str">
        <f ca="1">IFERROR(INDEX(MAESTRO!F:F,_xludf.AGGREGATE(15,6,ROW(MAESTRO!$B$3:$B$1000)/((MAESTRO!$B$3:$B$1000="ASMAR DIRECCIÓN")*(UPPER(MAESTRO!$L$3:$L$1000)="CONFIRMADO")),ROWS($A$3:A202))),"")</f>
        <v/>
      </c>
      <c r="G202" s="11" t="str">
        <f ca="1">IFERROR(INDEX(MAESTRO!G:G,_xludf.AGGREGATE(15,6,ROW(MAESTRO!$B$3:$B$1000)/((MAESTRO!$B$3:$B$1000="ASMAR DIRECCIÓN")*(UPPER(MAESTRO!$L$3:$L$1000)="CONFIRMADO")),ROWS($A$3:A202))),"")</f>
        <v/>
      </c>
      <c r="H202" s="11" t="str">
        <f ca="1">IFERROR(INDEX(MAESTRO!H:H,_xludf.AGGREGATE(15,6,ROW(MAESTRO!$B$3:$B$1000)/((MAESTRO!$B$3:$B$1000="ASMAR DIRECCIÓN")*(UPPER(MAESTRO!$L$3:$L$1000)="CONFIRMADO")),ROWS($A$3:A202))),"")</f>
        <v/>
      </c>
      <c r="I202" s="11" t="str">
        <f ca="1">IFERROR(INDEX(MAESTRO!I:I,_xludf.AGGREGATE(15,6,ROW(MAESTRO!$B$3:$B$1000)/((MAESTRO!$B$3:$B$1000="ASMAR DIRECCIÓN")*(UPPER(MAESTRO!$L$3:$L$1000)="CONFIRMADO")),ROWS($A$3:A202))),"")</f>
        <v/>
      </c>
      <c r="J202" s="11" t="str">
        <f ca="1">IFERROR(INDEX(MAESTRO!J:J,_xludf.AGGREGATE(15,6,ROW(MAESTRO!$B$3:$B$1000)/((MAESTRO!$B$3:$B$1000="ASMAR DIRECCIÓN")*(UPPER(MAESTRO!$L$3:$L$1000)="CONFIRMADO")),ROWS($A$3:A202))),"")</f>
        <v/>
      </c>
      <c r="K202" s="11" t="str">
        <f ca="1">IFERROR(INDEX(MAESTRO!K:K,_xludf.AGGREGATE(15,6,ROW(MAESTRO!$B$3:$B$1000)/((MAESTRO!$B$3:$B$1000="ASMAR DIRECCIÓN")*(UPPER(MAESTRO!$L$3:$L$1000)="CONFIRMADO")),ROWS($A$3:A202))),"")</f>
        <v/>
      </c>
      <c r="L202" s="11" t="str">
        <f ca="1">IFERROR(INDEX(MAESTRO!L:L,_xludf.AGGREGATE(15,6,ROW(MAESTRO!$B$3:$B$1000)/((MAESTRO!$B$3:$B$1000="ASMAR DIRECCIÓN")*(UPPER(MAESTRO!$L$3:$L$1000)="CONFIRMADO")),ROWS($A$3:A202))),"")</f>
        <v/>
      </c>
      <c r="M202" s="11" t="str">
        <f ca="1">IFERROR(INDEX(MAESTRO!M:M,_xludf.AGGREGATE(15,6,ROW(MAESTRO!$B$3:$B$1000)/((MAESTRO!$B$3:$B$1000="ASMAR DIRECCIÓN")*(UPPER(MAESTRO!$L$3:$L$1000)="CONFIRMADO")),ROWS($A$3:A202))),"")</f>
        <v/>
      </c>
      <c r="N202" s="11" t="str">
        <f ca="1">IFERROR(INDEX(MAESTRO!N:N,_xludf.AGGREGATE(15,6,ROW(MAESTRO!$B$3:$B$1000)/((MAESTRO!$B$3:$B$1000="ASMAR DIRECCIÓN")*(UPPER(MAESTRO!$L$3:$L$1000)="CONFIRMADO")),ROWS($A$3:A202))),"")</f>
        <v/>
      </c>
      <c r="O202" s="11" t="str">
        <f ca="1">IFERROR(INDEX(MAESTRO!O:O,_xludf.AGGREGATE(15,6,ROW(MAESTRO!$B$3:$B$1000)/((MAESTRO!$B$3:$B$1000="ASMAR DIRECCIÓN")*(UPPER(MAESTRO!$L$3:$L$1000)="CONFIRMADO")),ROWS($A$3:A202))),"")</f>
        <v/>
      </c>
      <c r="P202" s="11" t="str">
        <f ca="1">IFERROR(INDEX(MAESTRO!P:P,_xludf.AGGREGATE(15,6,ROW(MAESTRO!$B$3:$B$1000)/((MAESTRO!$B$3:$B$1000="ASMAR DIRECCIÓN")*(UPPER(MAESTRO!$L$3:$L$1000)="CONFIRMADO")),ROWS($A$3:A202))),"")</f>
        <v/>
      </c>
      <c r="Q202" s="11" t="str">
        <f ca="1">IFERROR(INDEX(MAESTRO!Q:Q,_xludf.AGGREGATE(15,6,ROW(MAESTRO!$B$3:$B$1000)/((MAESTRO!$B$3:$B$1000="ASMAR DIRECCIÓN")*(UPPER(MAESTRO!$L$3:$L$1000)="CONFIRMADO")),ROWS($A$3:A202))),"")</f>
        <v/>
      </c>
      <c r="R202" s="11" t="str">
        <f ca="1">IFERROR(INDEX(MAESTRO!R:R,_xludf.AGGREGATE(15,6,ROW(MAESTRO!$B$3:$B$1000)/((MAESTRO!$B$3:$B$1000="ASMAR DIRECCIÓN")*(UPPER(MAESTRO!$L$3:$L$1000)="CONFIRMADO")),ROWS($A$3:A202))),"")</f>
        <v/>
      </c>
      <c r="S202" s="11" t="str">
        <f ca="1">IFERROR(INDEX(MAESTRO!S:S,_xludf.AGGREGATE(15,6,ROW(MAESTRO!$B$3:$B$1000)/((MAESTRO!$B$3:$B$1000="ASMAR DIRECCIÓN")*(UPPER(MAESTRO!$L$3:$L$1000)="CONFIRMADO")),ROWS($A$3:A202))),"")</f>
        <v/>
      </c>
      <c r="T202" s="11" t="str">
        <f ca="1">IFERROR(INDEX(MAESTRO!T:T,_xludf.AGGREGATE(15,6,ROW(MAESTRO!$B$3:$B$1000)/((MAESTRO!$B$3:$B$1000="ASMAR DIRECCIÓN")*(UPPER(MAESTRO!$L$3:$L$1000)="CONFIRMADO")),ROWS($A$3:A202))),"")</f>
        <v/>
      </c>
      <c r="U202" s="11" t="str">
        <f ca="1">IFERROR(INDEX(MAESTRO!U:U,_xludf.AGGREGATE(15,6,ROW(MAESTRO!$B$3:$B$1000)/((MAESTRO!$B$3:$B$1000="ASMAR DIRECCIÓN")*(UPPER(MAESTRO!$L$3:$L$1000)="CONFIRMADO")),ROWS($A$3:A202))),"")</f>
        <v/>
      </c>
      <c r="V202" s="11" t="str">
        <f ca="1">IFERROR(INDEX(MAESTRO!V:V,_xludf.AGGREGATE(15,6,ROW(MAESTRO!$B$3:$B$1000)/((MAESTRO!$B$3:$B$1000="ASMAR DIRECCIÓN")*(UPPER(MAESTRO!$L$3:$L$1000)="CONFIRMADO")),ROWS($A$3:A202))),"")</f>
        <v/>
      </c>
      <c r="W202" s="11" t="str">
        <f ca="1">IFERROR(INDEX(MAESTRO!W:W,_xludf.AGGREGATE(15,6,ROW(MAESTRO!$B$3:$B$1000)/((MAESTRO!$B$3:$B$1000="ASMAR DIRECCIÓN")*(UPPER(MAESTRO!$L$3:$L$1000)="CONFIRMADO")),ROWS($A$3:A202))),"")</f>
        <v/>
      </c>
      <c r="X202" s="11" t="str">
        <f ca="1">IFERROR(INDEX(MAESTRO!X:X,_xludf.AGGREGATE(15,6,ROW(MAESTRO!$B$3:$B$1000)/((MAESTRO!$B$3:$B$1000="ASMAR DIRECCIÓN")*(UPPER(MAESTRO!$L$3:$L$1000)="CONFIRMADO")),ROWS($A$3:A202))),"")</f>
        <v/>
      </c>
    </row>
    <row r="203" spans="1:24" ht="22.05" customHeight="1">
      <c r="A203" s="10" t="str">
        <f ca="1">IFERROR(INDEX(MAESTRO!A:A,_xludf.AGGREGATE(15,6,ROW(MAESTRO!$B$3:$B$1000)/((MAESTRO!$B$3:$B$1000="ASMAR DIRECCIÓN")*(UPPER(MAESTRO!$L$3:$L$1000)="CONFIRMADO")),ROWS($A$3:A203))),"")</f>
        <v/>
      </c>
      <c r="B203" s="10" t="str">
        <f ca="1">IFERROR(INDEX(MAESTRO!B:B,_xludf.AGGREGATE(15,6,ROW(MAESTRO!$B$3:$B$1000)/((MAESTRO!$B$3:$B$1000="ASMAR DIRECCIÓN")*(UPPER(MAESTRO!$L$3:$L$1000)="CONFIRMADO")),ROWS($A$3:A203))),"")</f>
        <v/>
      </c>
      <c r="C203" s="10" t="str">
        <f ca="1">IFERROR(INDEX(MAESTRO!C:C,_xludf.AGGREGATE(15,6,ROW(MAESTRO!$B$3:$B$1000)/((MAESTRO!$B$3:$B$1000="ASMAR DIRECCIÓN")*(UPPER(MAESTRO!$L$3:$L$1000)="CONFIRMADO")),ROWS($A$3:A203))),"")</f>
        <v/>
      </c>
      <c r="D203" s="10" t="str">
        <f ca="1">IFERROR(INDEX(MAESTRO!D:D,_xludf.AGGREGATE(15,6,ROW(MAESTRO!$B$3:$B$1000)/((MAESTRO!$B$3:$B$1000="ASMAR DIRECCIÓN")*(UPPER(MAESTRO!$L$3:$L$1000)="CONFIRMADO")),ROWS($A$3:A203))),"")</f>
        <v/>
      </c>
      <c r="E203" s="10" t="str">
        <f ca="1">IFERROR(INDEX(MAESTRO!E:E,_xludf.AGGREGATE(15,6,ROW(MAESTRO!$B$3:$B$1000)/((MAESTRO!$B$3:$B$1000="ASMAR DIRECCIÓN")*(UPPER(MAESTRO!$L$3:$L$1000)="CONFIRMADO")),ROWS($A$3:A203))),"")</f>
        <v/>
      </c>
      <c r="F203" s="10" t="str">
        <f ca="1">IFERROR(INDEX(MAESTRO!F:F,_xludf.AGGREGATE(15,6,ROW(MAESTRO!$B$3:$B$1000)/((MAESTRO!$B$3:$B$1000="ASMAR DIRECCIÓN")*(UPPER(MAESTRO!$L$3:$L$1000)="CONFIRMADO")),ROWS($A$3:A203))),"")</f>
        <v/>
      </c>
      <c r="G203" s="10" t="str">
        <f ca="1">IFERROR(INDEX(MAESTRO!G:G,_xludf.AGGREGATE(15,6,ROW(MAESTRO!$B$3:$B$1000)/((MAESTRO!$B$3:$B$1000="ASMAR DIRECCIÓN")*(UPPER(MAESTRO!$L$3:$L$1000)="CONFIRMADO")),ROWS($A$3:A203))),"")</f>
        <v/>
      </c>
      <c r="H203" s="10" t="str">
        <f ca="1">IFERROR(INDEX(MAESTRO!H:H,_xludf.AGGREGATE(15,6,ROW(MAESTRO!$B$3:$B$1000)/((MAESTRO!$B$3:$B$1000="ASMAR DIRECCIÓN")*(UPPER(MAESTRO!$L$3:$L$1000)="CONFIRMADO")),ROWS($A$3:A203))),"")</f>
        <v/>
      </c>
      <c r="I203" s="10" t="str">
        <f ca="1">IFERROR(INDEX(MAESTRO!I:I,_xludf.AGGREGATE(15,6,ROW(MAESTRO!$B$3:$B$1000)/((MAESTRO!$B$3:$B$1000="ASMAR DIRECCIÓN")*(UPPER(MAESTRO!$L$3:$L$1000)="CONFIRMADO")),ROWS($A$3:A203))),"")</f>
        <v/>
      </c>
      <c r="J203" s="10" t="str">
        <f ca="1">IFERROR(INDEX(MAESTRO!J:J,_xludf.AGGREGATE(15,6,ROW(MAESTRO!$B$3:$B$1000)/((MAESTRO!$B$3:$B$1000="ASMAR DIRECCIÓN")*(UPPER(MAESTRO!$L$3:$L$1000)="CONFIRMADO")),ROWS($A$3:A203))),"")</f>
        <v/>
      </c>
      <c r="K203" s="10" t="str">
        <f ca="1">IFERROR(INDEX(MAESTRO!K:K,_xludf.AGGREGATE(15,6,ROW(MAESTRO!$B$3:$B$1000)/((MAESTRO!$B$3:$B$1000="ASMAR DIRECCIÓN")*(UPPER(MAESTRO!$L$3:$L$1000)="CONFIRMADO")),ROWS($A$3:A203))),"")</f>
        <v/>
      </c>
      <c r="L203" s="10" t="str">
        <f ca="1">IFERROR(INDEX(MAESTRO!L:L,_xludf.AGGREGATE(15,6,ROW(MAESTRO!$B$3:$B$1000)/((MAESTRO!$B$3:$B$1000="ASMAR DIRECCIÓN")*(UPPER(MAESTRO!$L$3:$L$1000)="CONFIRMADO")),ROWS($A$3:A203))),"")</f>
        <v/>
      </c>
      <c r="M203" s="10" t="str">
        <f ca="1">IFERROR(INDEX(MAESTRO!M:M,_xludf.AGGREGATE(15,6,ROW(MAESTRO!$B$3:$B$1000)/((MAESTRO!$B$3:$B$1000="ASMAR DIRECCIÓN")*(UPPER(MAESTRO!$L$3:$L$1000)="CONFIRMADO")),ROWS($A$3:A203))),"")</f>
        <v/>
      </c>
      <c r="N203" s="10" t="str">
        <f ca="1">IFERROR(INDEX(MAESTRO!N:N,_xludf.AGGREGATE(15,6,ROW(MAESTRO!$B$3:$B$1000)/((MAESTRO!$B$3:$B$1000="ASMAR DIRECCIÓN")*(UPPER(MAESTRO!$L$3:$L$1000)="CONFIRMADO")),ROWS($A$3:A203))),"")</f>
        <v/>
      </c>
      <c r="O203" s="10" t="str">
        <f ca="1">IFERROR(INDEX(MAESTRO!O:O,_xludf.AGGREGATE(15,6,ROW(MAESTRO!$B$3:$B$1000)/((MAESTRO!$B$3:$B$1000="ASMAR DIRECCIÓN")*(UPPER(MAESTRO!$L$3:$L$1000)="CONFIRMADO")),ROWS($A$3:A203))),"")</f>
        <v/>
      </c>
      <c r="P203" s="10" t="str">
        <f ca="1">IFERROR(INDEX(MAESTRO!P:P,_xludf.AGGREGATE(15,6,ROW(MAESTRO!$B$3:$B$1000)/((MAESTRO!$B$3:$B$1000="ASMAR DIRECCIÓN")*(UPPER(MAESTRO!$L$3:$L$1000)="CONFIRMADO")),ROWS($A$3:A203))),"")</f>
        <v/>
      </c>
      <c r="Q203" s="10" t="str">
        <f ca="1">IFERROR(INDEX(MAESTRO!Q:Q,_xludf.AGGREGATE(15,6,ROW(MAESTRO!$B$3:$B$1000)/((MAESTRO!$B$3:$B$1000="ASMAR DIRECCIÓN")*(UPPER(MAESTRO!$L$3:$L$1000)="CONFIRMADO")),ROWS($A$3:A203))),"")</f>
        <v/>
      </c>
      <c r="R203" s="10" t="str">
        <f ca="1">IFERROR(INDEX(MAESTRO!R:R,_xludf.AGGREGATE(15,6,ROW(MAESTRO!$B$3:$B$1000)/((MAESTRO!$B$3:$B$1000="ASMAR DIRECCIÓN")*(UPPER(MAESTRO!$L$3:$L$1000)="CONFIRMADO")),ROWS($A$3:A203))),"")</f>
        <v/>
      </c>
      <c r="S203" s="10" t="str">
        <f ca="1">IFERROR(INDEX(MAESTRO!S:S,_xludf.AGGREGATE(15,6,ROW(MAESTRO!$B$3:$B$1000)/((MAESTRO!$B$3:$B$1000="ASMAR DIRECCIÓN")*(UPPER(MAESTRO!$L$3:$L$1000)="CONFIRMADO")),ROWS($A$3:A203))),"")</f>
        <v/>
      </c>
      <c r="T203" s="10" t="str">
        <f ca="1">IFERROR(INDEX(MAESTRO!T:T,_xludf.AGGREGATE(15,6,ROW(MAESTRO!$B$3:$B$1000)/((MAESTRO!$B$3:$B$1000="ASMAR DIRECCIÓN")*(UPPER(MAESTRO!$L$3:$L$1000)="CONFIRMADO")),ROWS($A$3:A203))),"")</f>
        <v/>
      </c>
      <c r="U203" s="10" t="str">
        <f ca="1">IFERROR(INDEX(MAESTRO!U:U,_xludf.AGGREGATE(15,6,ROW(MAESTRO!$B$3:$B$1000)/((MAESTRO!$B$3:$B$1000="ASMAR DIRECCIÓN")*(UPPER(MAESTRO!$L$3:$L$1000)="CONFIRMADO")),ROWS($A$3:A203))),"")</f>
        <v/>
      </c>
      <c r="V203" s="10" t="str">
        <f ca="1">IFERROR(INDEX(MAESTRO!V:V,_xludf.AGGREGATE(15,6,ROW(MAESTRO!$B$3:$B$1000)/((MAESTRO!$B$3:$B$1000="ASMAR DIRECCIÓN")*(UPPER(MAESTRO!$L$3:$L$1000)="CONFIRMADO")),ROWS($A$3:A203))),"")</f>
        <v/>
      </c>
      <c r="W203" s="10" t="str">
        <f ca="1">IFERROR(INDEX(MAESTRO!W:W,_xludf.AGGREGATE(15,6,ROW(MAESTRO!$B$3:$B$1000)/((MAESTRO!$B$3:$B$1000="ASMAR DIRECCIÓN")*(UPPER(MAESTRO!$L$3:$L$1000)="CONFIRMADO")),ROWS($A$3:A203))),"")</f>
        <v/>
      </c>
      <c r="X203" s="10" t="str">
        <f ca="1">IFERROR(INDEX(MAESTRO!X:X,_xludf.AGGREGATE(15,6,ROW(MAESTRO!$B$3:$B$1000)/((MAESTRO!$B$3:$B$1000="ASMAR DIRECCIÓN")*(UPPER(MAESTRO!$L$3:$L$1000)="CONFIRMADO")),ROWS($A$3:A203))),"")</f>
        <v/>
      </c>
    </row>
    <row r="204" spans="1:24" ht="22.05" customHeight="1">
      <c r="A204" s="11" t="str">
        <f ca="1">IFERROR(INDEX(MAESTRO!A:A,_xludf.AGGREGATE(15,6,ROW(MAESTRO!$B$3:$B$1000)/((MAESTRO!$B$3:$B$1000="ASMAR DIRECCIÓN")*(UPPER(MAESTRO!$L$3:$L$1000)="CONFIRMADO")),ROWS($A$3:A204))),"")</f>
        <v/>
      </c>
      <c r="B204" s="11" t="str">
        <f ca="1">IFERROR(INDEX(MAESTRO!B:B,_xludf.AGGREGATE(15,6,ROW(MAESTRO!$B$3:$B$1000)/((MAESTRO!$B$3:$B$1000="ASMAR DIRECCIÓN")*(UPPER(MAESTRO!$L$3:$L$1000)="CONFIRMADO")),ROWS($A$3:A204))),"")</f>
        <v/>
      </c>
      <c r="C204" s="11" t="str">
        <f ca="1">IFERROR(INDEX(MAESTRO!C:C,_xludf.AGGREGATE(15,6,ROW(MAESTRO!$B$3:$B$1000)/((MAESTRO!$B$3:$B$1000="ASMAR DIRECCIÓN")*(UPPER(MAESTRO!$L$3:$L$1000)="CONFIRMADO")),ROWS($A$3:A204))),"")</f>
        <v/>
      </c>
      <c r="D204" s="11" t="str">
        <f ca="1">IFERROR(INDEX(MAESTRO!D:D,_xludf.AGGREGATE(15,6,ROW(MAESTRO!$B$3:$B$1000)/((MAESTRO!$B$3:$B$1000="ASMAR DIRECCIÓN")*(UPPER(MAESTRO!$L$3:$L$1000)="CONFIRMADO")),ROWS($A$3:A204))),"")</f>
        <v/>
      </c>
      <c r="E204" s="11" t="str">
        <f ca="1">IFERROR(INDEX(MAESTRO!E:E,_xludf.AGGREGATE(15,6,ROW(MAESTRO!$B$3:$B$1000)/((MAESTRO!$B$3:$B$1000="ASMAR DIRECCIÓN")*(UPPER(MAESTRO!$L$3:$L$1000)="CONFIRMADO")),ROWS($A$3:A204))),"")</f>
        <v/>
      </c>
      <c r="F204" s="11" t="str">
        <f ca="1">IFERROR(INDEX(MAESTRO!F:F,_xludf.AGGREGATE(15,6,ROW(MAESTRO!$B$3:$B$1000)/((MAESTRO!$B$3:$B$1000="ASMAR DIRECCIÓN")*(UPPER(MAESTRO!$L$3:$L$1000)="CONFIRMADO")),ROWS($A$3:A204))),"")</f>
        <v/>
      </c>
      <c r="G204" s="11" t="str">
        <f ca="1">IFERROR(INDEX(MAESTRO!G:G,_xludf.AGGREGATE(15,6,ROW(MAESTRO!$B$3:$B$1000)/((MAESTRO!$B$3:$B$1000="ASMAR DIRECCIÓN")*(UPPER(MAESTRO!$L$3:$L$1000)="CONFIRMADO")),ROWS($A$3:A204))),"")</f>
        <v/>
      </c>
      <c r="H204" s="11" t="str">
        <f ca="1">IFERROR(INDEX(MAESTRO!H:H,_xludf.AGGREGATE(15,6,ROW(MAESTRO!$B$3:$B$1000)/((MAESTRO!$B$3:$B$1000="ASMAR DIRECCIÓN")*(UPPER(MAESTRO!$L$3:$L$1000)="CONFIRMADO")),ROWS($A$3:A204))),"")</f>
        <v/>
      </c>
      <c r="I204" s="11" t="str">
        <f ca="1">IFERROR(INDEX(MAESTRO!I:I,_xludf.AGGREGATE(15,6,ROW(MAESTRO!$B$3:$B$1000)/((MAESTRO!$B$3:$B$1000="ASMAR DIRECCIÓN")*(UPPER(MAESTRO!$L$3:$L$1000)="CONFIRMADO")),ROWS($A$3:A204))),"")</f>
        <v/>
      </c>
      <c r="J204" s="11" t="str">
        <f ca="1">IFERROR(INDEX(MAESTRO!J:J,_xludf.AGGREGATE(15,6,ROW(MAESTRO!$B$3:$B$1000)/((MAESTRO!$B$3:$B$1000="ASMAR DIRECCIÓN")*(UPPER(MAESTRO!$L$3:$L$1000)="CONFIRMADO")),ROWS($A$3:A204))),"")</f>
        <v/>
      </c>
      <c r="K204" s="11" t="str">
        <f ca="1">IFERROR(INDEX(MAESTRO!K:K,_xludf.AGGREGATE(15,6,ROW(MAESTRO!$B$3:$B$1000)/((MAESTRO!$B$3:$B$1000="ASMAR DIRECCIÓN")*(UPPER(MAESTRO!$L$3:$L$1000)="CONFIRMADO")),ROWS($A$3:A204))),"")</f>
        <v/>
      </c>
      <c r="L204" s="11" t="str">
        <f ca="1">IFERROR(INDEX(MAESTRO!L:L,_xludf.AGGREGATE(15,6,ROW(MAESTRO!$B$3:$B$1000)/((MAESTRO!$B$3:$B$1000="ASMAR DIRECCIÓN")*(UPPER(MAESTRO!$L$3:$L$1000)="CONFIRMADO")),ROWS($A$3:A204))),"")</f>
        <v/>
      </c>
      <c r="M204" s="11" t="str">
        <f ca="1">IFERROR(INDEX(MAESTRO!M:M,_xludf.AGGREGATE(15,6,ROW(MAESTRO!$B$3:$B$1000)/((MAESTRO!$B$3:$B$1000="ASMAR DIRECCIÓN")*(UPPER(MAESTRO!$L$3:$L$1000)="CONFIRMADO")),ROWS($A$3:A204))),"")</f>
        <v/>
      </c>
      <c r="N204" s="11" t="str">
        <f ca="1">IFERROR(INDEX(MAESTRO!N:N,_xludf.AGGREGATE(15,6,ROW(MAESTRO!$B$3:$B$1000)/((MAESTRO!$B$3:$B$1000="ASMAR DIRECCIÓN")*(UPPER(MAESTRO!$L$3:$L$1000)="CONFIRMADO")),ROWS($A$3:A204))),"")</f>
        <v/>
      </c>
      <c r="O204" s="11" t="str">
        <f ca="1">IFERROR(INDEX(MAESTRO!O:O,_xludf.AGGREGATE(15,6,ROW(MAESTRO!$B$3:$B$1000)/((MAESTRO!$B$3:$B$1000="ASMAR DIRECCIÓN")*(UPPER(MAESTRO!$L$3:$L$1000)="CONFIRMADO")),ROWS($A$3:A204))),"")</f>
        <v/>
      </c>
      <c r="P204" s="11" t="str">
        <f ca="1">IFERROR(INDEX(MAESTRO!P:P,_xludf.AGGREGATE(15,6,ROW(MAESTRO!$B$3:$B$1000)/((MAESTRO!$B$3:$B$1000="ASMAR DIRECCIÓN")*(UPPER(MAESTRO!$L$3:$L$1000)="CONFIRMADO")),ROWS($A$3:A204))),"")</f>
        <v/>
      </c>
      <c r="Q204" s="11" t="str">
        <f ca="1">IFERROR(INDEX(MAESTRO!Q:Q,_xludf.AGGREGATE(15,6,ROW(MAESTRO!$B$3:$B$1000)/((MAESTRO!$B$3:$B$1000="ASMAR DIRECCIÓN")*(UPPER(MAESTRO!$L$3:$L$1000)="CONFIRMADO")),ROWS($A$3:A204))),"")</f>
        <v/>
      </c>
      <c r="R204" s="11" t="str">
        <f ca="1">IFERROR(INDEX(MAESTRO!R:R,_xludf.AGGREGATE(15,6,ROW(MAESTRO!$B$3:$B$1000)/((MAESTRO!$B$3:$B$1000="ASMAR DIRECCIÓN")*(UPPER(MAESTRO!$L$3:$L$1000)="CONFIRMADO")),ROWS($A$3:A204))),"")</f>
        <v/>
      </c>
      <c r="S204" s="11" t="str">
        <f ca="1">IFERROR(INDEX(MAESTRO!S:S,_xludf.AGGREGATE(15,6,ROW(MAESTRO!$B$3:$B$1000)/((MAESTRO!$B$3:$B$1000="ASMAR DIRECCIÓN")*(UPPER(MAESTRO!$L$3:$L$1000)="CONFIRMADO")),ROWS($A$3:A204))),"")</f>
        <v/>
      </c>
      <c r="T204" s="11" t="str">
        <f ca="1">IFERROR(INDEX(MAESTRO!T:T,_xludf.AGGREGATE(15,6,ROW(MAESTRO!$B$3:$B$1000)/((MAESTRO!$B$3:$B$1000="ASMAR DIRECCIÓN")*(UPPER(MAESTRO!$L$3:$L$1000)="CONFIRMADO")),ROWS($A$3:A204))),"")</f>
        <v/>
      </c>
      <c r="U204" s="11" t="str">
        <f ca="1">IFERROR(INDEX(MAESTRO!U:U,_xludf.AGGREGATE(15,6,ROW(MAESTRO!$B$3:$B$1000)/((MAESTRO!$B$3:$B$1000="ASMAR DIRECCIÓN")*(UPPER(MAESTRO!$L$3:$L$1000)="CONFIRMADO")),ROWS($A$3:A204))),"")</f>
        <v/>
      </c>
      <c r="V204" s="11" t="str">
        <f ca="1">IFERROR(INDEX(MAESTRO!V:V,_xludf.AGGREGATE(15,6,ROW(MAESTRO!$B$3:$B$1000)/((MAESTRO!$B$3:$B$1000="ASMAR DIRECCIÓN")*(UPPER(MAESTRO!$L$3:$L$1000)="CONFIRMADO")),ROWS($A$3:A204))),"")</f>
        <v/>
      </c>
      <c r="W204" s="11" t="str">
        <f ca="1">IFERROR(INDEX(MAESTRO!W:W,_xludf.AGGREGATE(15,6,ROW(MAESTRO!$B$3:$B$1000)/((MAESTRO!$B$3:$B$1000="ASMAR DIRECCIÓN")*(UPPER(MAESTRO!$L$3:$L$1000)="CONFIRMADO")),ROWS($A$3:A204))),"")</f>
        <v/>
      </c>
      <c r="X204" s="11" t="str">
        <f ca="1">IFERROR(INDEX(MAESTRO!X:X,_xludf.AGGREGATE(15,6,ROW(MAESTRO!$B$3:$B$1000)/((MAESTRO!$B$3:$B$1000="ASMAR DIRECCIÓN")*(UPPER(MAESTRO!$L$3:$L$1000)="CONFIRMADO")),ROWS($A$3:A204))),"")</f>
        <v/>
      </c>
    </row>
    <row r="205" spans="1:24" ht="22.05" customHeight="1">
      <c r="A205" s="10" t="str">
        <f ca="1">IFERROR(INDEX(MAESTRO!A:A,_xludf.AGGREGATE(15,6,ROW(MAESTRO!$B$3:$B$1000)/((MAESTRO!$B$3:$B$1000="ASMAR DIRECCIÓN")*(UPPER(MAESTRO!$L$3:$L$1000)="CONFIRMADO")),ROWS($A$3:A205))),"")</f>
        <v/>
      </c>
      <c r="B205" s="10" t="str">
        <f ca="1">IFERROR(INDEX(MAESTRO!B:B,_xludf.AGGREGATE(15,6,ROW(MAESTRO!$B$3:$B$1000)/((MAESTRO!$B$3:$B$1000="ASMAR DIRECCIÓN")*(UPPER(MAESTRO!$L$3:$L$1000)="CONFIRMADO")),ROWS($A$3:A205))),"")</f>
        <v/>
      </c>
      <c r="C205" s="10" t="str">
        <f ca="1">IFERROR(INDEX(MAESTRO!C:C,_xludf.AGGREGATE(15,6,ROW(MAESTRO!$B$3:$B$1000)/((MAESTRO!$B$3:$B$1000="ASMAR DIRECCIÓN")*(UPPER(MAESTRO!$L$3:$L$1000)="CONFIRMADO")),ROWS($A$3:A205))),"")</f>
        <v/>
      </c>
      <c r="D205" s="10" t="str">
        <f ca="1">IFERROR(INDEX(MAESTRO!D:D,_xludf.AGGREGATE(15,6,ROW(MAESTRO!$B$3:$B$1000)/((MAESTRO!$B$3:$B$1000="ASMAR DIRECCIÓN")*(UPPER(MAESTRO!$L$3:$L$1000)="CONFIRMADO")),ROWS($A$3:A205))),"")</f>
        <v/>
      </c>
      <c r="E205" s="10" t="str">
        <f ca="1">IFERROR(INDEX(MAESTRO!E:E,_xludf.AGGREGATE(15,6,ROW(MAESTRO!$B$3:$B$1000)/((MAESTRO!$B$3:$B$1000="ASMAR DIRECCIÓN")*(UPPER(MAESTRO!$L$3:$L$1000)="CONFIRMADO")),ROWS($A$3:A205))),"")</f>
        <v/>
      </c>
      <c r="F205" s="10" t="str">
        <f ca="1">IFERROR(INDEX(MAESTRO!F:F,_xludf.AGGREGATE(15,6,ROW(MAESTRO!$B$3:$B$1000)/((MAESTRO!$B$3:$B$1000="ASMAR DIRECCIÓN")*(UPPER(MAESTRO!$L$3:$L$1000)="CONFIRMADO")),ROWS($A$3:A205))),"")</f>
        <v/>
      </c>
      <c r="G205" s="10" t="str">
        <f ca="1">IFERROR(INDEX(MAESTRO!G:G,_xludf.AGGREGATE(15,6,ROW(MAESTRO!$B$3:$B$1000)/((MAESTRO!$B$3:$B$1000="ASMAR DIRECCIÓN")*(UPPER(MAESTRO!$L$3:$L$1000)="CONFIRMADO")),ROWS($A$3:A205))),"")</f>
        <v/>
      </c>
      <c r="H205" s="10" t="str">
        <f ca="1">IFERROR(INDEX(MAESTRO!H:H,_xludf.AGGREGATE(15,6,ROW(MAESTRO!$B$3:$B$1000)/((MAESTRO!$B$3:$B$1000="ASMAR DIRECCIÓN")*(UPPER(MAESTRO!$L$3:$L$1000)="CONFIRMADO")),ROWS($A$3:A205))),"")</f>
        <v/>
      </c>
      <c r="I205" s="10" t="str">
        <f ca="1">IFERROR(INDEX(MAESTRO!I:I,_xludf.AGGREGATE(15,6,ROW(MAESTRO!$B$3:$B$1000)/((MAESTRO!$B$3:$B$1000="ASMAR DIRECCIÓN")*(UPPER(MAESTRO!$L$3:$L$1000)="CONFIRMADO")),ROWS($A$3:A205))),"")</f>
        <v/>
      </c>
      <c r="J205" s="10" t="str">
        <f ca="1">IFERROR(INDEX(MAESTRO!J:J,_xludf.AGGREGATE(15,6,ROW(MAESTRO!$B$3:$B$1000)/((MAESTRO!$B$3:$B$1000="ASMAR DIRECCIÓN")*(UPPER(MAESTRO!$L$3:$L$1000)="CONFIRMADO")),ROWS($A$3:A205))),"")</f>
        <v/>
      </c>
      <c r="K205" s="10" t="str">
        <f ca="1">IFERROR(INDEX(MAESTRO!K:K,_xludf.AGGREGATE(15,6,ROW(MAESTRO!$B$3:$B$1000)/((MAESTRO!$B$3:$B$1000="ASMAR DIRECCIÓN")*(UPPER(MAESTRO!$L$3:$L$1000)="CONFIRMADO")),ROWS($A$3:A205))),"")</f>
        <v/>
      </c>
      <c r="L205" s="10" t="str">
        <f ca="1">IFERROR(INDEX(MAESTRO!L:L,_xludf.AGGREGATE(15,6,ROW(MAESTRO!$B$3:$B$1000)/((MAESTRO!$B$3:$B$1000="ASMAR DIRECCIÓN")*(UPPER(MAESTRO!$L$3:$L$1000)="CONFIRMADO")),ROWS($A$3:A205))),"")</f>
        <v/>
      </c>
      <c r="M205" s="10" t="str">
        <f ca="1">IFERROR(INDEX(MAESTRO!M:M,_xludf.AGGREGATE(15,6,ROW(MAESTRO!$B$3:$B$1000)/((MAESTRO!$B$3:$B$1000="ASMAR DIRECCIÓN")*(UPPER(MAESTRO!$L$3:$L$1000)="CONFIRMADO")),ROWS($A$3:A205))),"")</f>
        <v/>
      </c>
      <c r="N205" s="10" t="str">
        <f ca="1">IFERROR(INDEX(MAESTRO!N:N,_xludf.AGGREGATE(15,6,ROW(MAESTRO!$B$3:$B$1000)/((MAESTRO!$B$3:$B$1000="ASMAR DIRECCIÓN")*(UPPER(MAESTRO!$L$3:$L$1000)="CONFIRMADO")),ROWS($A$3:A205))),"")</f>
        <v/>
      </c>
      <c r="O205" s="10" t="str">
        <f ca="1">IFERROR(INDEX(MAESTRO!O:O,_xludf.AGGREGATE(15,6,ROW(MAESTRO!$B$3:$B$1000)/((MAESTRO!$B$3:$B$1000="ASMAR DIRECCIÓN")*(UPPER(MAESTRO!$L$3:$L$1000)="CONFIRMADO")),ROWS($A$3:A205))),"")</f>
        <v/>
      </c>
      <c r="P205" s="10" t="str">
        <f ca="1">IFERROR(INDEX(MAESTRO!P:P,_xludf.AGGREGATE(15,6,ROW(MAESTRO!$B$3:$B$1000)/((MAESTRO!$B$3:$B$1000="ASMAR DIRECCIÓN")*(UPPER(MAESTRO!$L$3:$L$1000)="CONFIRMADO")),ROWS($A$3:A205))),"")</f>
        <v/>
      </c>
      <c r="Q205" s="10" t="str">
        <f ca="1">IFERROR(INDEX(MAESTRO!Q:Q,_xludf.AGGREGATE(15,6,ROW(MAESTRO!$B$3:$B$1000)/((MAESTRO!$B$3:$B$1000="ASMAR DIRECCIÓN")*(UPPER(MAESTRO!$L$3:$L$1000)="CONFIRMADO")),ROWS($A$3:A205))),"")</f>
        <v/>
      </c>
      <c r="R205" s="10" t="str">
        <f ca="1">IFERROR(INDEX(MAESTRO!R:R,_xludf.AGGREGATE(15,6,ROW(MAESTRO!$B$3:$B$1000)/((MAESTRO!$B$3:$B$1000="ASMAR DIRECCIÓN")*(UPPER(MAESTRO!$L$3:$L$1000)="CONFIRMADO")),ROWS($A$3:A205))),"")</f>
        <v/>
      </c>
      <c r="S205" s="10" t="str">
        <f ca="1">IFERROR(INDEX(MAESTRO!S:S,_xludf.AGGREGATE(15,6,ROW(MAESTRO!$B$3:$B$1000)/((MAESTRO!$B$3:$B$1000="ASMAR DIRECCIÓN")*(UPPER(MAESTRO!$L$3:$L$1000)="CONFIRMADO")),ROWS($A$3:A205))),"")</f>
        <v/>
      </c>
      <c r="T205" s="10" t="str">
        <f ca="1">IFERROR(INDEX(MAESTRO!T:T,_xludf.AGGREGATE(15,6,ROW(MAESTRO!$B$3:$B$1000)/((MAESTRO!$B$3:$B$1000="ASMAR DIRECCIÓN")*(UPPER(MAESTRO!$L$3:$L$1000)="CONFIRMADO")),ROWS($A$3:A205))),"")</f>
        <v/>
      </c>
      <c r="U205" s="10" t="str">
        <f ca="1">IFERROR(INDEX(MAESTRO!U:U,_xludf.AGGREGATE(15,6,ROW(MAESTRO!$B$3:$B$1000)/((MAESTRO!$B$3:$B$1000="ASMAR DIRECCIÓN")*(UPPER(MAESTRO!$L$3:$L$1000)="CONFIRMADO")),ROWS($A$3:A205))),"")</f>
        <v/>
      </c>
      <c r="V205" s="10" t="str">
        <f ca="1">IFERROR(INDEX(MAESTRO!V:V,_xludf.AGGREGATE(15,6,ROW(MAESTRO!$B$3:$B$1000)/((MAESTRO!$B$3:$B$1000="ASMAR DIRECCIÓN")*(UPPER(MAESTRO!$L$3:$L$1000)="CONFIRMADO")),ROWS($A$3:A205))),"")</f>
        <v/>
      </c>
      <c r="W205" s="10" t="str">
        <f ca="1">IFERROR(INDEX(MAESTRO!W:W,_xludf.AGGREGATE(15,6,ROW(MAESTRO!$B$3:$B$1000)/((MAESTRO!$B$3:$B$1000="ASMAR DIRECCIÓN")*(UPPER(MAESTRO!$L$3:$L$1000)="CONFIRMADO")),ROWS($A$3:A205))),"")</f>
        <v/>
      </c>
      <c r="X205" s="10" t="str">
        <f ca="1">IFERROR(INDEX(MAESTRO!X:X,_xludf.AGGREGATE(15,6,ROW(MAESTRO!$B$3:$B$1000)/((MAESTRO!$B$3:$B$1000="ASMAR DIRECCIÓN")*(UPPER(MAESTRO!$L$3:$L$1000)="CONFIRMADO")),ROWS($A$3:A205))),"")</f>
        <v/>
      </c>
    </row>
    <row r="206" spans="1:24" ht="22.05" customHeight="1">
      <c r="A206" s="11" t="str">
        <f ca="1">IFERROR(INDEX(MAESTRO!A:A,_xludf.AGGREGATE(15,6,ROW(MAESTRO!$B$3:$B$1000)/((MAESTRO!$B$3:$B$1000="ASMAR DIRECCIÓN")*(UPPER(MAESTRO!$L$3:$L$1000)="CONFIRMADO")),ROWS($A$3:A206))),"")</f>
        <v/>
      </c>
      <c r="B206" s="11" t="str">
        <f ca="1">IFERROR(INDEX(MAESTRO!B:B,_xludf.AGGREGATE(15,6,ROW(MAESTRO!$B$3:$B$1000)/((MAESTRO!$B$3:$B$1000="ASMAR DIRECCIÓN")*(UPPER(MAESTRO!$L$3:$L$1000)="CONFIRMADO")),ROWS($A$3:A206))),"")</f>
        <v/>
      </c>
      <c r="C206" s="11" t="str">
        <f ca="1">IFERROR(INDEX(MAESTRO!C:C,_xludf.AGGREGATE(15,6,ROW(MAESTRO!$B$3:$B$1000)/((MAESTRO!$B$3:$B$1000="ASMAR DIRECCIÓN")*(UPPER(MAESTRO!$L$3:$L$1000)="CONFIRMADO")),ROWS($A$3:A206))),"")</f>
        <v/>
      </c>
      <c r="D206" s="11" t="str">
        <f ca="1">IFERROR(INDEX(MAESTRO!D:D,_xludf.AGGREGATE(15,6,ROW(MAESTRO!$B$3:$B$1000)/((MAESTRO!$B$3:$B$1000="ASMAR DIRECCIÓN")*(UPPER(MAESTRO!$L$3:$L$1000)="CONFIRMADO")),ROWS($A$3:A206))),"")</f>
        <v/>
      </c>
      <c r="E206" s="11" t="str">
        <f ca="1">IFERROR(INDEX(MAESTRO!E:E,_xludf.AGGREGATE(15,6,ROW(MAESTRO!$B$3:$B$1000)/((MAESTRO!$B$3:$B$1000="ASMAR DIRECCIÓN")*(UPPER(MAESTRO!$L$3:$L$1000)="CONFIRMADO")),ROWS($A$3:A206))),"")</f>
        <v/>
      </c>
      <c r="F206" s="11" t="str">
        <f ca="1">IFERROR(INDEX(MAESTRO!F:F,_xludf.AGGREGATE(15,6,ROW(MAESTRO!$B$3:$B$1000)/((MAESTRO!$B$3:$B$1000="ASMAR DIRECCIÓN")*(UPPER(MAESTRO!$L$3:$L$1000)="CONFIRMADO")),ROWS($A$3:A206))),"")</f>
        <v/>
      </c>
      <c r="G206" s="11" t="str">
        <f ca="1">IFERROR(INDEX(MAESTRO!G:G,_xludf.AGGREGATE(15,6,ROW(MAESTRO!$B$3:$B$1000)/((MAESTRO!$B$3:$B$1000="ASMAR DIRECCIÓN")*(UPPER(MAESTRO!$L$3:$L$1000)="CONFIRMADO")),ROWS($A$3:A206))),"")</f>
        <v/>
      </c>
      <c r="H206" s="11" t="str">
        <f ca="1">IFERROR(INDEX(MAESTRO!H:H,_xludf.AGGREGATE(15,6,ROW(MAESTRO!$B$3:$B$1000)/((MAESTRO!$B$3:$B$1000="ASMAR DIRECCIÓN")*(UPPER(MAESTRO!$L$3:$L$1000)="CONFIRMADO")),ROWS($A$3:A206))),"")</f>
        <v/>
      </c>
      <c r="I206" s="11" t="str">
        <f ca="1">IFERROR(INDEX(MAESTRO!I:I,_xludf.AGGREGATE(15,6,ROW(MAESTRO!$B$3:$B$1000)/((MAESTRO!$B$3:$B$1000="ASMAR DIRECCIÓN")*(UPPER(MAESTRO!$L$3:$L$1000)="CONFIRMADO")),ROWS($A$3:A206))),"")</f>
        <v/>
      </c>
      <c r="J206" s="11" t="str">
        <f ca="1">IFERROR(INDEX(MAESTRO!J:J,_xludf.AGGREGATE(15,6,ROW(MAESTRO!$B$3:$B$1000)/((MAESTRO!$B$3:$B$1000="ASMAR DIRECCIÓN")*(UPPER(MAESTRO!$L$3:$L$1000)="CONFIRMADO")),ROWS($A$3:A206))),"")</f>
        <v/>
      </c>
      <c r="K206" s="11" t="str">
        <f ca="1">IFERROR(INDEX(MAESTRO!K:K,_xludf.AGGREGATE(15,6,ROW(MAESTRO!$B$3:$B$1000)/((MAESTRO!$B$3:$B$1000="ASMAR DIRECCIÓN")*(UPPER(MAESTRO!$L$3:$L$1000)="CONFIRMADO")),ROWS($A$3:A206))),"")</f>
        <v/>
      </c>
      <c r="L206" s="11" t="str">
        <f ca="1">IFERROR(INDEX(MAESTRO!L:L,_xludf.AGGREGATE(15,6,ROW(MAESTRO!$B$3:$B$1000)/((MAESTRO!$B$3:$B$1000="ASMAR DIRECCIÓN")*(UPPER(MAESTRO!$L$3:$L$1000)="CONFIRMADO")),ROWS($A$3:A206))),"")</f>
        <v/>
      </c>
      <c r="M206" s="11" t="str">
        <f ca="1">IFERROR(INDEX(MAESTRO!M:M,_xludf.AGGREGATE(15,6,ROW(MAESTRO!$B$3:$B$1000)/((MAESTRO!$B$3:$B$1000="ASMAR DIRECCIÓN")*(UPPER(MAESTRO!$L$3:$L$1000)="CONFIRMADO")),ROWS($A$3:A206))),"")</f>
        <v/>
      </c>
      <c r="N206" s="11" t="str">
        <f ca="1">IFERROR(INDEX(MAESTRO!N:N,_xludf.AGGREGATE(15,6,ROW(MAESTRO!$B$3:$B$1000)/((MAESTRO!$B$3:$B$1000="ASMAR DIRECCIÓN")*(UPPER(MAESTRO!$L$3:$L$1000)="CONFIRMADO")),ROWS($A$3:A206))),"")</f>
        <v/>
      </c>
      <c r="O206" s="11" t="str">
        <f ca="1">IFERROR(INDEX(MAESTRO!O:O,_xludf.AGGREGATE(15,6,ROW(MAESTRO!$B$3:$B$1000)/((MAESTRO!$B$3:$B$1000="ASMAR DIRECCIÓN")*(UPPER(MAESTRO!$L$3:$L$1000)="CONFIRMADO")),ROWS($A$3:A206))),"")</f>
        <v/>
      </c>
      <c r="P206" s="11" t="str">
        <f ca="1">IFERROR(INDEX(MAESTRO!P:P,_xludf.AGGREGATE(15,6,ROW(MAESTRO!$B$3:$B$1000)/((MAESTRO!$B$3:$B$1000="ASMAR DIRECCIÓN")*(UPPER(MAESTRO!$L$3:$L$1000)="CONFIRMADO")),ROWS($A$3:A206))),"")</f>
        <v/>
      </c>
      <c r="Q206" s="11" t="str">
        <f ca="1">IFERROR(INDEX(MAESTRO!Q:Q,_xludf.AGGREGATE(15,6,ROW(MAESTRO!$B$3:$B$1000)/((MAESTRO!$B$3:$B$1000="ASMAR DIRECCIÓN")*(UPPER(MAESTRO!$L$3:$L$1000)="CONFIRMADO")),ROWS($A$3:A206))),"")</f>
        <v/>
      </c>
      <c r="R206" s="11" t="str">
        <f ca="1">IFERROR(INDEX(MAESTRO!R:R,_xludf.AGGREGATE(15,6,ROW(MAESTRO!$B$3:$B$1000)/((MAESTRO!$B$3:$B$1000="ASMAR DIRECCIÓN")*(UPPER(MAESTRO!$L$3:$L$1000)="CONFIRMADO")),ROWS($A$3:A206))),"")</f>
        <v/>
      </c>
      <c r="S206" s="11" t="str">
        <f ca="1">IFERROR(INDEX(MAESTRO!S:S,_xludf.AGGREGATE(15,6,ROW(MAESTRO!$B$3:$B$1000)/((MAESTRO!$B$3:$B$1000="ASMAR DIRECCIÓN")*(UPPER(MAESTRO!$L$3:$L$1000)="CONFIRMADO")),ROWS($A$3:A206))),"")</f>
        <v/>
      </c>
      <c r="T206" s="11" t="str">
        <f ca="1">IFERROR(INDEX(MAESTRO!T:T,_xludf.AGGREGATE(15,6,ROW(MAESTRO!$B$3:$B$1000)/((MAESTRO!$B$3:$B$1000="ASMAR DIRECCIÓN")*(UPPER(MAESTRO!$L$3:$L$1000)="CONFIRMADO")),ROWS($A$3:A206))),"")</f>
        <v/>
      </c>
      <c r="U206" s="11" t="str">
        <f ca="1">IFERROR(INDEX(MAESTRO!U:U,_xludf.AGGREGATE(15,6,ROW(MAESTRO!$B$3:$B$1000)/((MAESTRO!$B$3:$B$1000="ASMAR DIRECCIÓN")*(UPPER(MAESTRO!$L$3:$L$1000)="CONFIRMADO")),ROWS($A$3:A206))),"")</f>
        <v/>
      </c>
      <c r="V206" s="11" t="str">
        <f ca="1">IFERROR(INDEX(MAESTRO!V:V,_xludf.AGGREGATE(15,6,ROW(MAESTRO!$B$3:$B$1000)/((MAESTRO!$B$3:$B$1000="ASMAR DIRECCIÓN")*(UPPER(MAESTRO!$L$3:$L$1000)="CONFIRMADO")),ROWS($A$3:A206))),"")</f>
        <v/>
      </c>
      <c r="W206" s="11" t="str">
        <f ca="1">IFERROR(INDEX(MAESTRO!W:W,_xludf.AGGREGATE(15,6,ROW(MAESTRO!$B$3:$B$1000)/((MAESTRO!$B$3:$B$1000="ASMAR DIRECCIÓN")*(UPPER(MAESTRO!$L$3:$L$1000)="CONFIRMADO")),ROWS($A$3:A206))),"")</f>
        <v/>
      </c>
      <c r="X206" s="11" t="str">
        <f ca="1">IFERROR(INDEX(MAESTRO!X:X,_xludf.AGGREGATE(15,6,ROW(MAESTRO!$B$3:$B$1000)/((MAESTRO!$B$3:$B$1000="ASMAR DIRECCIÓN")*(UPPER(MAESTRO!$L$3:$L$1000)="CONFIRMADO")),ROWS($A$3:A206))),"")</f>
        <v/>
      </c>
    </row>
    <row r="207" spans="1:24" ht="22.05" customHeight="1">
      <c r="A207" s="10" t="str">
        <f ca="1">IFERROR(INDEX(MAESTRO!A:A,_xludf.AGGREGATE(15,6,ROW(MAESTRO!$B$3:$B$1000)/((MAESTRO!$B$3:$B$1000="ASMAR DIRECCIÓN")*(UPPER(MAESTRO!$L$3:$L$1000)="CONFIRMADO")),ROWS($A$3:A207))),"")</f>
        <v/>
      </c>
      <c r="B207" s="10" t="str">
        <f ca="1">IFERROR(INDEX(MAESTRO!B:B,_xludf.AGGREGATE(15,6,ROW(MAESTRO!$B$3:$B$1000)/((MAESTRO!$B$3:$B$1000="ASMAR DIRECCIÓN")*(UPPER(MAESTRO!$L$3:$L$1000)="CONFIRMADO")),ROWS($A$3:A207))),"")</f>
        <v/>
      </c>
      <c r="C207" s="10" t="str">
        <f ca="1">IFERROR(INDEX(MAESTRO!C:C,_xludf.AGGREGATE(15,6,ROW(MAESTRO!$B$3:$B$1000)/((MAESTRO!$B$3:$B$1000="ASMAR DIRECCIÓN")*(UPPER(MAESTRO!$L$3:$L$1000)="CONFIRMADO")),ROWS($A$3:A207))),"")</f>
        <v/>
      </c>
      <c r="D207" s="10" t="str">
        <f ca="1">IFERROR(INDEX(MAESTRO!D:D,_xludf.AGGREGATE(15,6,ROW(MAESTRO!$B$3:$B$1000)/((MAESTRO!$B$3:$B$1000="ASMAR DIRECCIÓN")*(UPPER(MAESTRO!$L$3:$L$1000)="CONFIRMADO")),ROWS($A$3:A207))),"")</f>
        <v/>
      </c>
      <c r="E207" s="10" t="str">
        <f ca="1">IFERROR(INDEX(MAESTRO!E:E,_xludf.AGGREGATE(15,6,ROW(MAESTRO!$B$3:$B$1000)/((MAESTRO!$B$3:$B$1000="ASMAR DIRECCIÓN")*(UPPER(MAESTRO!$L$3:$L$1000)="CONFIRMADO")),ROWS($A$3:A207))),"")</f>
        <v/>
      </c>
      <c r="F207" s="10" t="str">
        <f ca="1">IFERROR(INDEX(MAESTRO!F:F,_xludf.AGGREGATE(15,6,ROW(MAESTRO!$B$3:$B$1000)/((MAESTRO!$B$3:$B$1000="ASMAR DIRECCIÓN")*(UPPER(MAESTRO!$L$3:$L$1000)="CONFIRMADO")),ROWS($A$3:A207))),"")</f>
        <v/>
      </c>
      <c r="G207" s="10" t="str">
        <f ca="1">IFERROR(INDEX(MAESTRO!G:G,_xludf.AGGREGATE(15,6,ROW(MAESTRO!$B$3:$B$1000)/((MAESTRO!$B$3:$B$1000="ASMAR DIRECCIÓN")*(UPPER(MAESTRO!$L$3:$L$1000)="CONFIRMADO")),ROWS($A$3:A207))),"")</f>
        <v/>
      </c>
      <c r="H207" s="10" t="str">
        <f ca="1">IFERROR(INDEX(MAESTRO!H:H,_xludf.AGGREGATE(15,6,ROW(MAESTRO!$B$3:$B$1000)/((MAESTRO!$B$3:$B$1000="ASMAR DIRECCIÓN")*(UPPER(MAESTRO!$L$3:$L$1000)="CONFIRMADO")),ROWS($A$3:A207))),"")</f>
        <v/>
      </c>
      <c r="I207" s="10" t="str">
        <f ca="1">IFERROR(INDEX(MAESTRO!I:I,_xludf.AGGREGATE(15,6,ROW(MAESTRO!$B$3:$B$1000)/((MAESTRO!$B$3:$B$1000="ASMAR DIRECCIÓN")*(UPPER(MAESTRO!$L$3:$L$1000)="CONFIRMADO")),ROWS($A$3:A207))),"")</f>
        <v/>
      </c>
      <c r="J207" s="10" t="str">
        <f ca="1">IFERROR(INDEX(MAESTRO!J:J,_xludf.AGGREGATE(15,6,ROW(MAESTRO!$B$3:$B$1000)/((MAESTRO!$B$3:$B$1000="ASMAR DIRECCIÓN")*(UPPER(MAESTRO!$L$3:$L$1000)="CONFIRMADO")),ROWS($A$3:A207))),"")</f>
        <v/>
      </c>
      <c r="K207" s="10" t="str">
        <f ca="1">IFERROR(INDEX(MAESTRO!K:K,_xludf.AGGREGATE(15,6,ROW(MAESTRO!$B$3:$B$1000)/((MAESTRO!$B$3:$B$1000="ASMAR DIRECCIÓN")*(UPPER(MAESTRO!$L$3:$L$1000)="CONFIRMADO")),ROWS($A$3:A207))),"")</f>
        <v/>
      </c>
      <c r="L207" s="10" t="str">
        <f ca="1">IFERROR(INDEX(MAESTRO!L:L,_xludf.AGGREGATE(15,6,ROW(MAESTRO!$B$3:$B$1000)/((MAESTRO!$B$3:$B$1000="ASMAR DIRECCIÓN")*(UPPER(MAESTRO!$L$3:$L$1000)="CONFIRMADO")),ROWS($A$3:A207))),"")</f>
        <v/>
      </c>
      <c r="M207" s="10" t="str">
        <f ca="1">IFERROR(INDEX(MAESTRO!M:M,_xludf.AGGREGATE(15,6,ROW(MAESTRO!$B$3:$B$1000)/((MAESTRO!$B$3:$B$1000="ASMAR DIRECCIÓN")*(UPPER(MAESTRO!$L$3:$L$1000)="CONFIRMADO")),ROWS($A$3:A207))),"")</f>
        <v/>
      </c>
      <c r="N207" s="10" t="str">
        <f ca="1">IFERROR(INDEX(MAESTRO!N:N,_xludf.AGGREGATE(15,6,ROW(MAESTRO!$B$3:$B$1000)/((MAESTRO!$B$3:$B$1000="ASMAR DIRECCIÓN")*(UPPER(MAESTRO!$L$3:$L$1000)="CONFIRMADO")),ROWS($A$3:A207))),"")</f>
        <v/>
      </c>
      <c r="O207" s="10" t="str">
        <f ca="1">IFERROR(INDEX(MAESTRO!O:O,_xludf.AGGREGATE(15,6,ROW(MAESTRO!$B$3:$B$1000)/((MAESTRO!$B$3:$B$1000="ASMAR DIRECCIÓN")*(UPPER(MAESTRO!$L$3:$L$1000)="CONFIRMADO")),ROWS($A$3:A207))),"")</f>
        <v/>
      </c>
      <c r="P207" s="10" t="str">
        <f ca="1">IFERROR(INDEX(MAESTRO!P:P,_xludf.AGGREGATE(15,6,ROW(MAESTRO!$B$3:$B$1000)/((MAESTRO!$B$3:$B$1000="ASMAR DIRECCIÓN")*(UPPER(MAESTRO!$L$3:$L$1000)="CONFIRMADO")),ROWS($A$3:A207))),"")</f>
        <v/>
      </c>
      <c r="Q207" s="10" t="str">
        <f ca="1">IFERROR(INDEX(MAESTRO!Q:Q,_xludf.AGGREGATE(15,6,ROW(MAESTRO!$B$3:$B$1000)/((MAESTRO!$B$3:$B$1000="ASMAR DIRECCIÓN")*(UPPER(MAESTRO!$L$3:$L$1000)="CONFIRMADO")),ROWS($A$3:A207))),"")</f>
        <v/>
      </c>
      <c r="R207" s="10" t="str">
        <f ca="1">IFERROR(INDEX(MAESTRO!R:R,_xludf.AGGREGATE(15,6,ROW(MAESTRO!$B$3:$B$1000)/((MAESTRO!$B$3:$B$1000="ASMAR DIRECCIÓN")*(UPPER(MAESTRO!$L$3:$L$1000)="CONFIRMADO")),ROWS($A$3:A207))),"")</f>
        <v/>
      </c>
      <c r="S207" s="10" t="str">
        <f ca="1">IFERROR(INDEX(MAESTRO!S:S,_xludf.AGGREGATE(15,6,ROW(MAESTRO!$B$3:$B$1000)/((MAESTRO!$B$3:$B$1000="ASMAR DIRECCIÓN")*(UPPER(MAESTRO!$L$3:$L$1000)="CONFIRMADO")),ROWS($A$3:A207))),"")</f>
        <v/>
      </c>
      <c r="T207" s="10" t="str">
        <f ca="1">IFERROR(INDEX(MAESTRO!T:T,_xludf.AGGREGATE(15,6,ROW(MAESTRO!$B$3:$B$1000)/((MAESTRO!$B$3:$B$1000="ASMAR DIRECCIÓN")*(UPPER(MAESTRO!$L$3:$L$1000)="CONFIRMADO")),ROWS($A$3:A207))),"")</f>
        <v/>
      </c>
      <c r="U207" s="10" t="str">
        <f ca="1">IFERROR(INDEX(MAESTRO!U:U,_xludf.AGGREGATE(15,6,ROW(MAESTRO!$B$3:$B$1000)/((MAESTRO!$B$3:$B$1000="ASMAR DIRECCIÓN")*(UPPER(MAESTRO!$L$3:$L$1000)="CONFIRMADO")),ROWS($A$3:A207))),"")</f>
        <v/>
      </c>
      <c r="V207" s="10" t="str">
        <f ca="1">IFERROR(INDEX(MAESTRO!V:V,_xludf.AGGREGATE(15,6,ROW(MAESTRO!$B$3:$B$1000)/((MAESTRO!$B$3:$B$1000="ASMAR DIRECCIÓN")*(UPPER(MAESTRO!$L$3:$L$1000)="CONFIRMADO")),ROWS($A$3:A207))),"")</f>
        <v/>
      </c>
      <c r="W207" s="10" t="str">
        <f ca="1">IFERROR(INDEX(MAESTRO!W:W,_xludf.AGGREGATE(15,6,ROW(MAESTRO!$B$3:$B$1000)/((MAESTRO!$B$3:$B$1000="ASMAR DIRECCIÓN")*(UPPER(MAESTRO!$L$3:$L$1000)="CONFIRMADO")),ROWS($A$3:A207))),"")</f>
        <v/>
      </c>
      <c r="X207" s="10" t="str">
        <f ca="1">IFERROR(INDEX(MAESTRO!X:X,_xludf.AGGREGATE(15,6,ROW(MAESTRO!$B$3:$B$1000)/((MAESTRO!$B$3:$B$1000="ASMAR DIRECCIÓN")*(UPPER(MAESTRO!$L$3:$L$1000)="CONFIRMADO")),ROWS($A$3:A207))),"")</f>
        <v/>
      </c>
    </row>
    <row r="208" spans="1:24" ht="22.05" customHeight="1">
      <c r="A208" s="11" t="str">
        <f ca="1">IFERROR(INDEX(MAESTRO!A:A,_xludf.AGGREGATE(15,6,ROW(MAESTRO!$B$3:$B$1000)/((MAESTRO!$B$3:$B$1000="ASMAR DIRECCIÓN")*(UPPER(MAESTRO!$L$3:$L$1000)="CONFIRMADO")),ROWS($A$3:A208))),"")</f>
        <v/>
      </c>
      <c r="B208" s="11" t="str">
        <f ca="1">IFERROR(INDEX(MAESTRO!B:B,_xludf.AGGREGATE(15,6,ROW(MAESTRO!$B$3:$B$1000)/((MAESTRO!$B$3:$B$1000="ASMAR DIRECCIÓN")*(UPPER(MAESTRO!$L$3:$L$1000)="CONFIRMADO")),ROWS($A$3:A208))),"")</f>
        <v/>
      </c>
      <c r="C208" s="11" t="str">
        <f ca="1">IFERROR(INDEX(MAESTRO!C:C,_xludf.AGGREGATE(15,6,ROW(MAESTRO!$B$3:$B$1000)/((MAESTRO!$B$3:$B$1000="ASMAR DIRECCIÓN")*(UPPER(MAESTRO!$L$3:$L$1000)="CONFIRMADO")),ROWS($A$3:A208))),"")</f>
        <v/>
      </c>
      <c r="D208" s="11" t="str">
        <f ca="1">IFERROR(INDEX(MAESTRO!D:D,_xludf.AGGREGATE(15,6,ROW(MAESTRO!$B$3:$B$1000)/((MAESTRO!$B$3:$B$1000="ASMAR DIRECCIÓN")*(UPPER(MAESTRO!$L$3:$L$1000)="CONFIRMADO")),ROWS($A$3:A208))),"")</f>
        <v/>
      </c>
      <c r="E208" s="11" t="str">
        <f ca="1">IFERROR(INDEX(MAESTRO!E:E,_xludf.AGGREGATE(15,6,ROW(MAESTRO!$B$3:$B$1000)/((MAESTRO!$B$3:$B$1000="ASMAR DIRECCIÓN")*(UPPER(MAESTRO!$L$3:$L$1000)="CONFIRMADO")),ROWS($A$3:A208))),"")</f>
        <v/>
      </c>
      <c r="F208" s="11" t="str">
        <f ca="1">IFERROR(INDEX(MAESTRO!F:F,_xludf.AGGREGATE(15,6,ROW(MAESTRO!$B$3:$B$1000)/((MAESTRO!$B$3:$B$1000="ASMAR DIRECCIÓN")*(UPPER(MAESTRO!$L$3:$L$1000)="CONFIRMADO")),ROWS($A$3:A208))),"")</f>
        <v/>
      </c>
      <c r="G208" s="11" t="str">
        <f ca="1">IFERROR(INDEX(MAESTRO!G:G,_xludf.AGGREGATE(15,6,ROW(MAESTRO!$B$3:$B$1000)/((MAESTRO!$B$3:$B$1000="ASMAR DIRECCIÓN")*(UPPER(MAESTRO!$L$3:$L$1000)="CONFIRMADO")),ROWS($A$3:A208))),"")</f>
        <v/>
      </c>
      <c r="H208" s="11" t="str">
        <f ca="1">IFERROR(INDEX(MAESTRO!H:H,_xludf.AGGREGATE(15,6,ROW(MAESTRO!$B$3:$B$1000)/((MAESTRO!$B$3:$B$1000="ASMAR DIRECCIÓN")*(UPPER(MAESTRO!$L$3:$L$1000)="CONFIRMADO")),ROWS($A$3:A208))),"")</f>
        <v/>
      </c>
      <c r="I208" s="11" t="str">
        <f ca="1">IFERROR(INDEX(MAESTRO!I:I,_xludf.AGGREGATE(15,6,ROW(MAESTRO!$B$3:$B$1000)/((MAESTRO!$B$3:$B$1000="ASMAR DIRECCIÓN")*(UPPER(MAESTRO!$L$3:$L$1000)="CONFIRMADO")),ROWS($A$3:A208))),"")</f>
        <v/>
      </c>
      <c r="J208" s="11" t="str">
        <f ca="1">IFERROR(INDEX(MAESTRO!J:J,_xludf.AGGREGATE(15,6,ROW(MAESTRO!$B$3:$B$1000)/((MAESTRO!$B$3:$B$1000="ASMAR DIRECCIÓN")*(UPPER(MAESTRO!$L$3:$L$1000)="CONFIRMADO")),ROWS($A$3:A208))),"")</f>
        <v/>
      </c>
      <c r="K208" s="11" t="str">
        <f ca="1">IFERROR(INDEX(MAESTRO!K:K,_xludf.AGGREGATE(15,6,ROW(MAESTRO!$B$3:$B$1000)/((MAESTRO!$B$3:$B$1000="ASMAR DIRECCIÓN")*(UPPER(MAESTRO!$L$3:$L$1000)="CONFIRMADO")),ROWS($A$3:A208))),"")</f>
        <v/>
      </c>
      <c r="L208" s="11" t="str">
        <f ca="1">IFERROR(INDEX(MAESTRO!L:L,_xludf.AGGREGATE(15,6,ROW(MAESTRO!$B$3:$B$1000)/((MAESTRO!$B$3:$B$1000="ASMAR DIRECCIÓN")*(UPPER(MAESTRO!$L$3:$L$1000)="CONFIRMADO")),ROWS($A$3:A208))),"")</f>
        <v/>
      </c>
      <c r="M208" s="11" t="str">
        <f ca="1">IFERROR(INDEX(MAESTRO!M:M,_xludf.AGGREGATE(15,6,ROW(MAESTRO!$B$3:$B$1000)/((MAESTRO!$B$3:$B$1000="ASMAR DIRECCIÓN")*(UPPER(MAESTRO!$L$3:$L$1000)="CONFIRMADO")),ROWS($A$3:A208))),"")</f>
        <v/>
      </c>
      <c r="N208" s="11" t="str">
        <f ca="1">IFERROR(INDEX(MAESTRO!N:N,_xludf.AGGREGATE(15,6,ROW(MAESTRO!$B$3:$B$1000)/((MAESTRO!$B$3:$B$1000="ASMAR DIRECCIÓN")*(UPPER(MAESTRO!$L$3:$L$1000)="CONFIRMADO")),ROWS($A$3:A208))),"")</f>
        <v/>
      </c>
      <c r="O208" s="11" t="str">
        <f ca="1">IFERROR(INDEX(MAESTRO!O:O,_xludf.AGGREGATE(15,6,ROW(MAESTRO!$B$3:$B$1000)/((MAESTRO!$B$3:$B$1000="ASMAR DIRECCIÓN")*(UPPER(MAESTRO!$L$3:$L$1000)="CONFIRMADO")),ROWS($A$3:A208))),"")</f>
        <v/>
      </c>
      <c r="P208" s="11" t="str">
        <f ca="1">IFERROR(INDEX(MAESTRO!P:P,_xludf.AGGREGATE(15,6,ROW(MAESTRO!$B$3:$B$1000)/((MAESTRO!$B$3:$B$1000="ASMAR DIRECCIÓN")*(UPPER(MAESTRO!$L$3:$L$1000)="CONFIRMADO")),ROWS($A$3:A208))),"")</f>
        <v/>
      </c>
      <c r="Q208" s="11" t="str">
        <f ca="1">IFERROR(INDEX(MAESTRO!Q:Q,_xludf.AGGREGATE(15,6,ROW(MAESTRO!$B$3:$B$1000)/((MAESTRO!$B$3:$B$1000="ASMAR DIRECCIÓN")*(UPPER(MAESTRO!$L$3:$L$1000)="CONFIRMADO")),ROWS($A$3:A208))),"")</f>
        <v/>
      </c>
      <c r="R208" s="11" t="str">
        <f ca="1">IFERROR(INDEX(MAESTRO!R:R,_xludf.AGGREGATE(15,6,ROW(MAESTRO!$B$3:$B$1000)/((MAESTRO!$B$3:$B$1000="ASMAR DIRECCIÓN")*(UPPER(MAESTRO!$L$3:$L$1000)="CONFIRMADO")),ROWS($A$3:A208))),"")</f>
        <v/>
      </c>
      <c r="S208" s="11" t="str">
        <f ca="1">IFERROR(INDEX(MAESTRO!S:S,_xludf.AGGREGATE(15,6,ROW(MAESTRO!$B$3:$B$1000)/((MAESTRO!$B$3:$B$1000="ASMAR DIRECCIÓN")*(UPPER(MAESTRO!$L$3:$L$1000)="CONFIRMADO")),ROWS($A$3:A208))),"")</f>
        <v/>
      </c>
      <c r="T208" s="11" t="str">
        <f ca="1">IFERROR(INDEX(MAESTRO!T:T,_xludf.AGGREGATE(15,6,ROW(MAESTRO!$B$3:$B$1000)/((MAESTRO!$B$3:$B$1000="ASMAR DIRECCIÓN")*(UPPER(MAESTRO!$L$3:$L$1000)="CONFIRMADO")),ROWS($A$3:A208))),"")</f>
        <v/>
      </c>
      <c r="U208" s="11" t="str">
        <f ca="1">IFERROR(INDEX(MAESTRO!U:U,_xludf.AGGREGATE(15,6,ROW(MAESTRO!$B$3:$B$1000)/((MAESTRO!$B$3:$B$1000="ASMAR DIRECCIÓN")*(UPPER(MAESTRO!$L$3:$L$1000)="CONFIRMADO")),ROWS($A$3:A208))),"")</f>
        <v/>
      </c>
      <c r="V208" s="11" t="str">
        <f ca="1">IFERROR(INDEX(MAESTRO!V:V,_xludf.AGGREGATE(15,6,ROW(MAESTRO!$B$3:$B$1000)/((MAESTRO!$B$3:$B$1000="ASMAR DIRECCIÓN")*(UPPER(MAESTRO!$L$3:$L$1000)="CONFIRMADO")),ROWS($A$3:A208))),"")</f>
        <v/>
      </c>
      <c r="W208" s="11" t="str">
        <f ca="1">IFERROR(INDEX(MAESTRO!W:W,_xludf.AGGREGATE(15,6,ROW(MAESTRO!$B$3:$B$1000)/((MAESTRO!$B$3:$B$1000="ASMAR DIRECCIÓN")*(UPPER(MAESTRO!$L$3:$L$1000)="CONFIRMADO")),ROWS($A$3:A208))),"")</f>
        <v/>
      </c>
      <c r="X208" s="11" t="str">
        <f ca="1">IFERROR(INDEX(MAESTRO!X:X,_xludf.AGGREGATE(15,6,ROW(MAESTRO!$B$3:$B$1000)/((MAESTRO!$B$3:$B$1000="ASMAR DIRECCIÓN")*(UPPER(MAESTRO!$L$3:$L$1000)="CONFIRMADO")),ROWS($A$3:A208))),"")</f>
        <v/>
      </c>
    </row>
    <row r="209" spans="1:24" ht="22.05" customHeight="1">
      <c r="A209" s="10" t="str">
        <f ca="1">IFERROR(INDEX(MAESTRO!A:A,_xludf.AGGREGATE(15,6,ROW(MAESTRO!$B$3:$B$1000)/((MAESTRO!$B$3:$B$1000="ASMAR DIRECCIÓN")*(UPPER(MAESTRO!$L$3:$L$1000)="CONFIRMADO")),ROWS($A$3:A209))),"")</f>
        <v/>
      </c>
      <c r="B209" s="10" t="str">
        <f ca="1">IFERROR(INDEX(MAESTRO!B:B,_xludf.AGGREGATE(15,6,ROW(MAESTRO!$B$3:$B$1000)/((MAESTRO!$B$3:$B$1000="ASMAR DIRECCIÓN")*(UPPER(MAESTRO!$L$3:$L$1000)="CONFIRMADO")),ROWS($A$3:A209))),"")</f>
        <v/>
      </c>
      <c r="C209" s="10" t="str">
        <f ca="1">IFERROR(INDEX(MAESTRO!C:C,_xludf.AGGREGATE(15,6,ROW(MAESTRO!$B$3:$B$1000)/((MAESTRO!$B$3:$B$1000="ASMAR DIRECCIÓN")*(UPPER(MAESTRO!$L$3:$L$1000)="CONFIRMADO")),ROWS($A$3:A209))),"")</f>
        <v/>
      </c>
      <c r="D209" s="10" t="str">
        <f ca="1">IFERROR(INDEX(MAESTRO!D:D,_xludf.AGGREGATE(15,6,ROW(MAESTRO!$B$3:$B$1000)/((MAESTRO!$B$3:$B$1000="ASMAR DIRECCIÓN")*(UPPER(MAESTRO!$L$3:$L$1000)="CONFIRMADO")),ROWS($A$3:A209))),"")</f>
        <v/>
      </c>
      <c r="E209" s="10" t="str">
        <f ca="1">IFERROR(INDEX(MAESTRO!E:E,_xludf.AGGREGATE(15,6,ROW(MAESTRO!$B$3:$B$1000)/((MAESTRO!$B$3:$B$1000="ASMAR DIRECCIÓN")*(UPPER(MAESTRO!$L$3:$L$1000)="CONFIRMADO")),ROWS($A$3:A209))),"")</f>
        <v/>
      </c>
      <c r="F209" s="10" t="str">
        <f ca="1">IFERROR(INDEX(MAESTRO!F:F,_xludf.AGGREGATE(15,6,ROW(MAESTRO!$B$3:$B$1000)/((MAESTRO!$B$3:$B$1000="ASMAR DIRECCIÓN")*(UPPER(MAESTRO!$L$3:$L$1000)="CONFIRMADO")),ROWS($A$3:A209))),"")</f>
        <v/>
      </c>
      <c r="G209" s="10" t="str">
        <f ca="1">IFERROR(INDEX(MAESTRO!G:G,_xludf.AGGREGATE(15,6,ROW(MAESTRO!$B$3:$B$1000)/((MAESTRO!$B$3:$B$1000="ASMAR DIRECCIÓN")*(UPPER(MAESTRO!$L$3:$L$1000)="CONFIRMADO")),ROWS($A$3:A209))),"")</f>
        <v/>
      </c>
      <c r="H209" s="10" t="str">
        <f ca="1">IFERROR(INDEX(MAESTRO!H:H,_xludf.AGGREGATE(15,6,ROW(MAESTRO!$B$3:$B$1000)/((MAESTRO!$B$3:$B$1000="ASMAR DIRECCIÓN")*(UPPER(MAESTRO!$L$3:$L$1000)="CONFIRMADO")),ROWS($A$3:A209))),"")</f>
        <v/>
      </c>
      <c r="I209" s="10" t="str">
        <f ca="1">IFERROR(INDEX(MAESTRO!I:I,_xludf.AGGREGATE(15,6,ROW(MAESTRO!$B$3:$B$1000)/((MAESTRO!$B$3:$B$1000="ASMAR DIRECCIÓN")*(UPPER(MAESTRO!$L$3:$L$1000)="CONFIRMADO")),ROWS($A$3:A209))),"")</f>
        <v/>
      </c>
      <c r="J209" s="10" t="str">
        <f ca="1">IFERROR(INDEX(MAESTRO!J:J,_xludf.AGGREGATE(15,6,ROW(MAESTRO!$B$3:$B$1000)/((MAESTRO!$B$3:$B$1000="ASMAR DIRECCIÓN")*(UPPER(MAESTRO!$L$3:$L$1000)="CONFIRMADO")),ROWS($A$3:A209))),"")</f>
        <v/>
      </c>
      <c r="K209" s="10" t="str">
        <f ca="1">IFERROR(INDEX(MAESTRO!K:K,_xludf.AGGREGATE(15,6,ROW(MAESTRO!$B$3:$B$1000)/((MAESTRO!$B$3:$B$1000="ASMAR DIRECCIÓN")*(UPPER(MAESTRO!$L$3:$L$1000)="CONFIRMADO")),ROWS($A$3:A209))),"")</f>
        <v/>
      </c>
      <c r="L209" s="10" t="str">
        <f ca="1">IFERROR(INDEX(MAESTRO!L:L,_xludf.AGGREGATE(15,6,ROW(MAESTRO!$B$3:$B$1000)/((MAESTRO!$B$3:$B$1000="ASMAR DIRECCIÓN")*(UPPER(MAESTRO!$L$3:$L$1000)="CONFIRMADO")),ROWS($A$3:A209))),"")</f>
        <v/>
      </c>
      <c r="M209" s="10" t="str">
        <f ca="1">IFERROR(INDEX(MAESTRO!M:M,_xludf.AGGREGATE(15,6,ROW(MAESTRO!$B$3:$B$1000)/((MAESTRO!$B$3:$B$1000="ASMAR DIRECCIÓN")*(UPPER(MAESTRO!$L$3:$L$1000)="CONFIRMADO")),ROWS($A$3:A209))),"")</f>
        <v/>
      </c>
      <c r="N209" s="10" t="str">
        <f ca="1">IFERROR(INDEX(MAESTRO!N:N,_xludf.AGGREGATE(15,6,ROW(MAESTRO!$B$3:$B$1000)/((MAESTRO!$B$3:$B$1000="ASMAR DIRECCIÓN")*(UPPER(MAESTRO!$L$3:$L$1000)="CONFIRMADO")),ROWS($A$3:A209))),"")</f>
        <v/>
      </c>
      <c r="O209" s="10" t="str">
        <f ca="1">IFERROR(INDEX(MAESTRO!O:O,_xludf.AGGREGATE(15,6,ROW(MAESTRO!$B$3:$B$1000)/((MAESTRO!$B$3:$B$1000="ASMAR DIRECCIÓN")*(UPPER(MAESTRO!$L$3:$L$1000)="CONFIRMADO")),ROWS($A$3:A209))),"")</f>
        <v/>
      </c>
      <c r="P209" s="10" t="str">
        <f ca="1">IFERROR(INDEX(MAESTRO!P:P,_xludf.AGGREGATE(15,6,ROW(MAESTRO!$B$3:$B$1000)/((MAESTRO!$B$3:$B$1000="ASMAR DIRECCIÓN")*(UPPER(MAESTRO!$L$3:$L$1000)="CONFIRMADO")),ROWS($A$3:A209))),"")</f>
        <v/>
      </c>
      <c r="Q209" s="10" t="str">
        <f ca="1">IFERROR(INDEX(MAESTRO!Q:Q,_xludf.AGGREGATE(15,6,ROW(MAESTRO!$B$3:$B$1000)/((MAESTRO!$B$3:$B$1000="ASMAR DIRECCIÓN")*(UPPER(MAESTRO!$L$3:$L$1000)="CONFIRMADO")),ROWS($A$3:A209))),"")</f>
        <v/>
      </c>
      <c r="R209" s="10" t="str">
        <f ca="1">IFERROR(INDEX(MAESTRO!R:R,_xludf.AGGREGATE(15,6,ROW(MAESTRO!$B$3:$B$1000)/((MAESTRO!$B$3:$B$1000="ASMAR DIRECCIÓN")*(UPPER(MAESTRO!$L$3:$L$1000)="CONFIRMADO")),ROWS($A$3:A209))),"")</f>
        <v/>
      </c>
      <c r="S209" s="10" t="str">
        <f ca="1">IFERROR(INDEX(MAESTRO!S:S,_xludf.AGGREGATE(15,6,ROW(MAESTRO!$B$3:$B$1000)/((MAESTRO!$B$3:$B$1000="ASMAR DIRECCIÓN")*(UPPER(MAESTRO!$L$3:$L$1000)="CONFIRMADO")),ROWS($A$3:A209))),"")</f>
        <v/>
      </c>
      <c r="T209" s="10" t="str">
        <f ca="1">IFERROR(INDEX(MAESTRO!T:T,_xludf.AGGREGATE(15,6,ROW(MAESTRO!$B$3:$B$1000)/((MAESTRO!$B$3:$B$1000="ASMAR DIRECCIÓN")*(UPPER(MAESTRO!$L$3:$L$1000)="CONFIRMADO")),ROWS($A$3:A209))),"")</f>
        <v/>
      </c>
      <c r="U209" s="10" t="str">
        <f ca="1">IFERROR(INDEX(MAESTRO!U:U,_xludf.AGGREGATE(15,6,ROW(MAESTRO!$B$3:$B$1000)/((MAESTRO!$B$3:$B$1000="ASMAR DIRECCIÓN")*(UPPER(MAESTRO!$L$3:$L$1000)="CONFIRMADO")),ROWS($A$3:A209))),"")</f>
        <v/>
      </c>
      <c r="V209" s="10" t="str">
        <f ca="1">IFERROR(INDEX(MAESTRO!V:V,_xludf.AGGREGATE(15,6,ROW(MAESTRO!$B$3:$B$1000)/((MAESTRO!$B$3:$B$1000="ASMAR DIRECCIÓN")*(UPPER(MAESTRO!$L$3:$L$1000)="CONFIRMADO")),ROWS($A$3:A209))),"")</f>
        <v/>
      </c>
      <c r="W209" s="10" t="str">
        <f ca="1">IFERROR(INDEX(MAESTRO!W:W,_xludf.AGGREGATE(15,6,ROW(MAESTRO!$B$3:$B$1000)/((MAESTRO!$B$3:$B$1000="ASMAR DIRECCIÓN")*(UPPER(MAESTRO!$L$3:$L$1000)="CONFIRMADO")),ROWS($A$3:A209))),"")</f>
        <v/>
      </c>
      <c r="X209" s="10" t="str">
        <f ca="1">IFERROR(INDEX(MAESTRO!X:X,_xludf.AGGREGATE(15,6,ROW(MAESTRO!$B$3:$B$1000)/((MAESTRO!$B$3:$B$1000="ASMAR DIRECCIÓN")*(UPPER(MAESTRO!$L$3:$L$1000)="CONFIRMADO")),ROWS($A$3:A209))),"")</f>
        <v/>
      </c>
    </row>
    <row r="210" spans="1:24" ht="22.05" customHeight="1">
      <c r="A210" s="11" t="str">
        <f ca="1">IFERROR(INDEX(MAESTRO!A:A,_xludf.AGGREGATE(15,6,ROW(MAESTRO!$B$3:$B$1000)/((MAESTRO!$B$3:$B$1000="ASMAR DIRECCIÓN")*(UPPER(MAESTRO!$L$3:$L$1000)="CONFIRMADO")),ROWS($A$3:A210))),"")</f>
        <v/>
      </c>
      <c r="B210" s="11" t="str">
        <f ca="1">IFERROR(INDEX(MAESTRO!B:B,_xludf.AGGREGATE(15,6,ROW(MAESTRO!$B$3:$B$1000)/((MAESTRO!$B$3:$B$1000="ASMAR DIRECCIÓN")*(UPPER(MAESTRO!$L$3:$L$1000)="CONFIRMADO")),ROWS($A$3:A210))),"")</f>
        <v/>
      </c>
      <c r="C210" s="11" t="str">
        <f ca="1">IFERROR(INDEX(MAESTRO!C:C,_xludf.AGGREGATE(15,6,ROW(MAESTRO!$B$3:$B$1000)/((MAESTRO!$B$3:$B$1000="ASMAR DIRECCIÓN")*(UPPER(MAESTRO!$L$3:$L$1000)="CONFIRMADO")),ROWS($A$3:A210))),"")</f>
        <v/>
      </c>
      <c r="D210" s="11" t="str">
        <f ca="1">IFERROR(INDEX(MAESTRO!D:D,_xludf.AGGREGATE(15,6,ROW(MAESTRO!$B$3:$B$1000)/((MAESTRO!$B$3:$B$1000="ASMAR DIRECCIÓN")*(UPPER(MAESTRO!$L$3:$L$1000)="CONFIRMADO")),ROWS($A$3:A210))),"")</f>
        <v/>
      </c>
      <c r="E210" s="11" t="str">
        <f ca="1">IFERROR(INDEX(MAESTRO!E:E,_xludf.AGGREGATE(15,6,ROW(MAESTRO!$B$3:$B$1000)/((MAESTRO!$B$3:$B$1000="ASMAR DIRECCIÓN")*(UPPER(MAESTRO!$L$3:$L$1000)="CONFIRMADO")),ROWS($A$3:A210))),"")</f>
        <v/>
      </c>
      <c r="F210" s="11" t="str">
        <f ca="1">IFERROR(INDEX(MAESTRO!F:F,_xludf.AGGREGATE(15,6,ROW(MAESTRO!$B$3:$B$1000)/((MAESTRO!$B$3:$B$1000="ASMAR DIRECCIÓN")*(UPPER(MAESTRO!$L$3:$L$1000)="CONFIRMADO")),ROWS($A$3:A210))),"")</f>
        <v/>
      </c>
      <c r="G210" s="11" t="str">
        <f ca="1">IFERROR(INDEX(MAESTRO!G:G,_xludf.AGGREGATE(15,6,ROW(MAESTRO!$B$3:$B$1000)/((MAESTRO!$B$3:$B$1000="ASMAR DIRECCIÓN")*(UPPER(MAESTRO!$L$3:$L$1000)="CONFIRMADO")),ROWS($A$3:A210))),"")</f>
        <v/>
      </c>
      <c r="H210" s="11" t="str">
        <f ca="1">IFERROR(INDEX(MAESTRO!H:H,_xludf.AGGREGATE(15,6,ROW(MAESTRO!$B$3:$B$1000)/((MAESTRO!$B$3:$B$1000="ASMAR DIRECCIÓN")*(UPPER(MAESTRO!$L$3:$L$1000)="CONFIRMADO")),ROWS($A$3:A210))),"")</f>
        <v/>
      </c>
      <c r="I210" s="11" t="str">
        <f ca="1">IFERROR(INDEX(MAESTRO!I:I,_xludf.AGGREGATE(15,6,ROW(MAESTRO!$B$3:$B$1000)/((MAESTRO!$B$3:$B$1000="ASMAR DIRECCIÓN")*(UPPER(MAESTRO!$L$3:$L$1000)="CONFIRMADO")),ROWS($A$3:A210))),"")</f>
        <v/>
      </c>
      <c r="J210" s="11" t="str">
        <f ca="1">IFERROR(INDEX(MAESTRO!J:J,_xludf.AGGREGATE(15,6,ROW(MAESTRO!$B$3:$B$1000)/((MAESTRO!$B$3:$B$1000="ASMAR DIRECCIÓN")*(UPPER(MAESTRO!$L$3:$L$1000)="CONFIRMADO")),ROWS($A$3:A210))),"")</f>
        <v/>
      </c>
      <c r="K210" s="11" t="str">
        <f ca="1">IFERROR(INDEX(MAESTRO!K:K,_xludf.AGGREGATE(15,6,ROW(MAESTRO!$B$3:$B$1000)/((MAESTRO!$B$3:$B$1000="ASMAR DIRECCIÓN")*(UPPER(MAESTRO!$L$3:$L$1000)="CONFIRMADO")),ROWS($A$3:A210))),"")</f>
        <v/>
      </c>
      <c r="L210" s="11" t="str">
        <f ca="1">IFERROR(INDEX(MAESTRO!L:L,_xludf.AGGREGATE(15,6,ROW(MAESTRO!$B$3:$B$1000)/((MAESTRO!$B$3:$B$1000="ASMAR DIRECCIÓN")*(UPPER(MAESTRO!$L$3:$L$1000)="CONFIRMADO")),ROWS($A$3:A210))),"")</f>
        <v/>
      </c>
      <c r="M210" s="11" t="str">
        <f ca="1">IFERROR(INDEX(MAESTRO!M:M,_xludf.AGGREGATE(15,6,ROW(MAESTRO!$B$3:$B$1000)/((MAESTRO!$B$3:$B$1000="ASMAR DIRECCIÓN")*(UPPER(MAESTRO!$L$3:$L$1000)="CONFIRMADO")),ROWS($A$3:A210))),"")</f>
        <v/>
      </c>
      <c r="N210" s="11" t="str">
        <f ca="1">IFERROR(INDEX(MAESTRO!N:N,_xludf.AGGREGATE(15,6,ROW(MAESTRO!$B$3:$B$1000)/((MAESTRO!$B$3:$B$1000="ASMAR DIRECCIÓN")*(UPPER(MAESTRO!$L$3:$L$1000)="CONFIRMADO")),ROWS($A$3:A210))),"")</f>
        <v/>
      </c>
      <c r="O210" s="11" t="str">
        <f ca="1">IFERROR(INDEX(MAESTRO!O:O,_xludf.AGGREGATE(15,6,ROW(MAESTRO!$B$3:$B$1000)/((MAESTRO!$B$3:$B$1000="ASMAR DIRECCIÓN")*(UPPER(MAESTRO!$L$3:$L$1000)="CONFIRMADO")),ROWS($A$3:A210))),"")</f>
        <v/>
      </c>
      <c r="P210" s="11" t="str">
        <f ca="1">IFERROR(INDEX(MAESTRO!P:P,_xludf.AGGREGATE(15,6,ROW(MAESTRO!$B$3:$B$1000)/((MAESTRO!$B$3:$B$1000="ASMAR DIRECCIÓN")*(UPPER(MAESTRO!$L$3:$L$1000)="CONFIRMADO")),ROWS($A$3:A210))),"")</f>
        <v/>
      </c>
      <c r="Q210" s="11" t="str">
        <f ca="1">IFERROR(INDEX(MAESTRO!Q:Q,_xludf.AGGREGATE(15,6,ROW(MAESTRO!$B$3:$B$1000)/((MAESTRO!$B$3:$B$1000="ASMAR DIRECCIÓN")*(UPPER(MAESTRO!$L$3:$L$1000)="CONFIRMADO")),ROWS($A$3:A210))),"")</f>
        <v/>
      </c>
      <c r="R210" s="11" t="str">
        <f ca="1">IFERROR(INDEX(MAESTRO!R:R,_xludf.AGGREGATE(15,6,ROW(MAESTRO!$B$3:$B$1000)/((MAESTRO!$B$3:$B$1000="ASMAR DIRECCIÓN")*(UPPER(MAESTRO!$L$3:$L$1000)="CONFIRMADO")),ROWS($A$3:A210))),"")</f>
        <v/>
      </c>
      <c r="S210" s="11" t="str">
        <f ca="1">IFERROR(INDEX(MAESTRO!S:S,_xludf.AGGREGATE(15,6,ROW(MAESTRO!$B$3:$B$1000)/((MAESTRO!$B$3:$B$1000="ASMAR DIRECCIÓN")*(UPPER(MAESTRO!$L$3:$L$1000)="CONFIRMADO")),ROWS($A$3:A210))),"")</f>
        <v/>
      </c>
      <c r="T210" s="11" t="str">
        <f ca="1">IFERROR(INDEX(MAESTRO!T:T,_xludf.AGGREGATE(15,6,ROW(MAESTRO!$B$3:$B$1000)/((MAESTRO!$B$3:$B$1000="ASMAR DIRECCIÓN")*(UPPER(MAESTRO!$L$3:$L$1000)="CONFIRMADO")),ROWS($A$3:A210))),"")</f>
        <v/>
      </c>
      <c r="U210" s="11" t="str">
        <f ca="1">IFERROR(INDEX(MAESTRO!U:U,_xludf.AGGREGATE(15,6,ROW(MAESTRO!$B$3:$B$1000)/((MAESTRO!$B$3:$B$1000="ASMAR DIRECCIÓN")*(UPPER(MAESTRO!$L$3:$L$1000)="CONFIRMADO")),ROWS($A$3:A210))),"")</f>
        <v/>
      </c>
      <c r="V210" s="11" t="str">
        <f ca="1">IFERROR(INDEX(MAESTRO!V:V,_xludf.AGGREGATE(15,6,ROW(MAESTRO!$B$3:$B$1000)/((MAESTRO!$B$3:$B$1000="ASMAR DIRECCIÓN")*(UPPER(MAESTRO!$L$3:$L$1000)="CONFIRMADO")),ROWS($A$3:A210))),"")</f>
        <v/>
      </c>
      <c r="W210" s="11" t="str">
        <f ca="1">IFERROR(INDEX(MAESTRO!W:W,_xludf.AGGREGATE(15,6,ROW(MAESTRO!$B$3:$B$1000)/((MAESTRO!$B$3:$B$1000="ASMAR DIRECCIÓN")*(UPPER(MAESTRO!$L$3:$L$1000)="CONFIRMADO")),ROWS($A$3:A210))),"")</f>
        <v/>
      </c>
      <c r="X210" s="11" t="str">
        <f ca="1">IFERROR(INDEX(MAESTRO!X:X,_xludf.AGGREGATE(15,6,ROW(MAESTRO!$B$3:$B$1000)/((MAESTRO!$B$3:$B$1000="ASMAR DIRECCIÓN")*(UPPER(MAESTRO!$L$3:$L$1000)="CONFIRMADO")),ROWS($A$3:A210))),"")</f>
        <v/>
      </c>
    </row>
    <row r="211" spans="1:24" ht="22.05" customHeight="1">
      <c r="A211" s="10" t="str">
        <f ca="1">IFERROR(INDEX(MAESTRO!A:A,_xludf.AGGREGATE(15,6,ROW(MAESTRO!$B$3:$B$1000)/((MAESTRO!$B$3:$B$1000="ASMAR DIRECCIÓN")*(UPPER(MAESTRO!$L$3:$L$1000)="CONFIRMADO")),ROWS($A$3:A211))),"")</f>
        <v/>
      </c>
      <c r="B211" s="10" t="str">
        <f ca="1">IFERROR(INDEX(MAESTRO!B:B,_xludf.AGGREGATE(15,6,ROW(MAESTRO!$B$3:$B$1000)/((MAESTRO!$B$3:$B$1000="ASMAR DIRECCIÓN")*(UPPER(MAESTRO!$L$3:$L$1000)="CONFIRMADO")),ROWS($A$3:A211))),"")</f>
        <v/>
      </c>
      <c r="C211" s="10" t="str">
        <f ca="1">IFERROR(INDEX(MAESTRO!C:C,_xludf.AGGREGATE(15,6,ROW(MAESTRO!$B$3:$B$1000)/((MAESTRO!$B$3:$B$1000="ASMAR DIRECCIÓN")*(UPPER(MAESTRO!$L$3:$L$1000)="CONFIRMADO")),ROWS($A$3:A211))),"")</f>
        <v/>
      </c>
      <c r="D211" s="10" t="str">
        <f ca="1">IFERROR(INDEX(MAESTRO!D:D,_xludf.AGGREGATE(15,6,ROW(MAESTRO!$B$3:$B$1000)/((MAESTRO!$B$3:$B$1000="ASMAR DIRECCIÓN")*(UPPER(MAESTRO!$L$3:$L$1000)="CONFIRMADO")),ROWS($A$3:A211))),"")</f>
        <v/>
      </c>
      <c r="E211" s="10" t="str">
        <f ca="1">IFERROR(INDEX(MAESTRO!E:E,_xludf.AGGREGATE(15,6,ROW(MAESTRO!$B$3:$B$1000)/((MAESTRO!$B$3:$B$1000="ASMAR DIRECCIÓN")*(UPPER(MAESTRO!$L$3:$L$1000)="CONFIRMADO")),ROWS($A$3:A211))),"")</f>
        <v/>
      </c>
      <c r="F211" s="10" t="str">
        <f ca="1">IFERROR(INDEX(MAESTRO!F:F,_xludf.AGGREGATE(15,6,ROW(MAESTRO!$B$3:$B$1000)/((MAESTRO!$B$3:$B$1000="ASMAR DIRECCIÓN")*(UPPER(MAESTRO!$L$3:$L$1000)="CONFIRMADO")),ROWS($A$3:A211))),"")</f>
        <v/>
      </c>
      <c r="G211" s="10" t="str">
        <f ca="1">IFERROR(INDEX(MAESTRO!G:G,_xludf.AGGREGATE(15,6,ROW(MAESTRO!$B$3:$B$1000)/((MAESTRO!$B$3:$B$1000="ASMAR DIRECCIÓN")*(UPPER(MAESTRO!$L$3:$L$1000)="CONFIRMADO")),ROWS($A$3:A211))),"")</f>
        <v/>
      </c>
      <c r="H211" s="10" t="str">
        <f ca="1">IFERROR(INDEX(MAESTRO!H:H,_xludf.AGGREGATE(15,6,ROW(MAESTRO!$B$3:$B$1000)/((MAESTRO!$B$3:$B$1000="ASMAR DIRECCIÓN")*(UPPER(MAESTRO!$L$3:$L$1000)="CONFIRMADO")),ROWS($A$3:A211))),"")</f>
        <v/>
      </c>
      <c r="I211" s="10" t="str">
        <f ca="1">IFERROR(INDEX(MAESTRO!I:I,_xludf.AGGREGATE(15,6,ROW(MAESTRO!$B$3:$B$1000)/((MAESTRO!$B$3:$B$1000="ASMAR DIRECCIÓN")*(UPPER(MAESTRO!$L$3:$L$1000)="CONFIRMADO")),ROWS($A$3:A211))),"")</f>
        <v/>
      </c>
      <c r="J211" s="10" t="str">
        <f ca="1">IFERROR(INDEX(MAESTRO!J:J,_xludf.AGGREGATE(15,6,ROW(MAESTRO!$B$3:$B$1000)/((MAESTRO!$B$3:$B$1000="ASMAR DIRECCIÓN")*(UPPER(MAESTRO!$L$3:$L$1000)="CONFIRMADO")),ROWS($A$3:A211))),"")</f>
        <v/>
      </c>
      <c r="K211" s="10" t="str">
        <f ca="1">IFERROR(INDEX(MAESTRO!K:K,_xludf.AGGREGATE(15,6,ROW(MAESTRO!$B$3:$B$1000)/((MAESTRO!$B$3:$B$1000="ASMAR DIRECCIÓN")*(UPPER(MAESTRO!$L$3:$L$1000)="CONFIRMADO")),ROWS($A$3:A211))),"")</f>
        <v/>
      </c>
      <c r="L211" s="10" t="str">
        <f ca="1">IFERROR(INDEX(MAESTRO!L:L,_xludf.AGGREGATE(15,6,ROW(MAESTRO!$B$3:$B$1000)/((MAESTRO!$B$3:$B$1000="ASMAR DIRECCIÓN")*(UPPER(MAESTRO!$L$3:$L$1000)="CONFIRMADO")),ROWS($A$3:A211))),"")</f>
        <v/>
      </c>
      <c r="M211" s="10" t="str">
        <f ca="1">IFERROR(INDEX(MAESTRO!M:M,_xludf.AGGREGATE(15,6,ROW(MAESTRO!$B$3:$B$1000)/((MAESTRO!$B$3:$B$1000="ASMAR DIRECCIÓN")*(UPPER(MAESTRO!$L$3:$L$1000)="CONFIRMADO")),ROWS($A$3:A211))),"")</f>
        <v/>
      </c>
      <c r="N211" s="10" t="str">
        <f ca="1">IFERROR(INDEX(MAESTRO!N:N,_xludf.AGGREGATE(15,6,ROW(MAESTRO!$B$3:$B$1000)/((MAESTRO!$B$3:$B$1000="ASMAR DIRECCIÓN")*(UPPER(MAESTRO!$L$3:$L$1000)="CONFIRMADO")),ROWS($A$3:A211))),"")</f>
        <v/>
      </c>
      <c r="O211" s="10" t="str">
        <f ca="1">IFERROR(INDEX(MAESTRO!O:O,_xludf.AGGREGATE(15,6,ROW(MAESTRO!$B$3:$B$1000)/((MAESTRO!$B$3:$B$1000="ASMAR DIRECCIÓN")*(UPPER(MAESTRO!$L$3:$L$1000)="CONFIRMADO")),ROWS($A$3:A211))),"")</f>
        <v/>
      </c>
      <c r="P211" s="10" t="str">
        <f ca="1">IFERROR(INDEX(MAESTRO!P:P,_xludf.AGGREGATE(15,6,ROW(MAESTRO!$B$3:$B$1000)/((MAESTRO!$B$3:$B$1000="ASMAR DIRECCIÓN")*(UPPER(MAESTRO!$L$3:$L$1000)="CONFIRMADO")),ROWS($A$3:A211))),"")</f>
        <v/>
      </c>
      <c r="Q211" s="10" t="str">
        <f ca="1">IFERROR(INDEX(MAESTRO!Q:Q,_xludf.AGGREGATE(15,6,ROW(MAESTRO!$B$3:$B$1000)/((MAESTRO!$B$3:$B$1000="ASMAR DIRECCIÓN")*(UPPER(MAESTRO!$L$3:$L$1000)="CONFIRMADO")),ROWS($A$3:A211))),"")</f>
        <v/>
      </c>
      <c r="R211" s="10" t="str">
        <f ca="1">IFERROR(INDEX(MAESTRO!R:R,_xludf.AGGREGATE(15,6,ROW(MAESTRO!$B$3:$B$1000)/((MAESTRO!$B$3:$B$1000="ASMAR DIRECCIÓN")*(UPPER(MAESTRO!$L$3:$L$1000)="CONFIRMADO")),ROWS($A$3:A211))),"")</f>
        <v/>
      </c>
      <c r="S211" s="10" t="str">
        <f ca="1">IFERROR(INDEX(MAESTRO!S:S,_xludf.AGGREGATE(15,6,ROW(MAESTRO!$B$3:$B$1000)/((MAESTRO!$B$3:$B$1000="ASMAR DIRECCIÓN")*(UPPER(MAESTRO!$L$3:$L$1000)="CONFIRMADO")),ROWS($A$3:A211))),"")</f>
        <v/>
      </c>
      <c r="T211" s="10" t="str">
        <f ca="1">IFERROR(INDEX(MAESTRO!T:T,_xludf.AGGREGATE(15,6,ROW(MAESTRO!$B$3:$B$1000)/((MAESTRO!$B$3:$B$1000="ASMAR DIRECCIÓN")*(UPPER(MAESTRO!$L$3:$L$1000)="CONFIRMADO")),ROWS($A$3:A211))),"")</f>
        <v/>
      </c>
      <c r="U211" s="10" t="str">
        <f ca="1">IFERROR(INDEX(MAESTRO!U:U,_xludf.AGGREGATE(15,6,ROW(MAESTRO!$B$3:$B$1000)/((MAESTRO!$B$3:$B$1000="ASMAR DIRECCIÓN")*(UPPER(MAESTRO!$L$3:$L$1000)="CONFIRMADO")),ROWS($A$3:A211))),"")</f>
        <v/>
      </c>
      <c r="V211" s="10" t="str">
        <f ca="1">IFERROR(INDEX(MAESTRO!V:V,_xludf.AGGREGATE(15,6,ROW(MAESTRO!$B$3:$B$1000)/((MAESTRO!$B$3:$B$1000="ASMAR DIRECCIÓN")*(UPPER(MAESTRO!$L$3:$L$1000)="CONFIRMADO")),ROWS($A$3:A211))),"")</f>
        <v/>
      </c>
      <c r="W211" s="10" t="str">
        <f ca="1">IFERROR(INDEX(MAESTRO!W:W,_xludf.AGGREGATE(15,6,ROW(MAESTRO!$B$3:$B$1000)/((MAESTRO!$B$3:$B$1000="ASMAR DIRECCIÓN")*(UPPER(MAESTRO!$L$3:$L$1000)="CONFIRMADO")),ROWS($A$3:A211))),"")</f>
        <v/>
      </c>
      <c r="X211" s="10" t="str">
        <f ca="1">IFERROR(INDEX(MAESTRO!X:X,_xludf.AGGREGATE(15,6,ROW(MAESTRO!$B$3:$B$1000)/((MAESTRO!$B$3:$B$1000="ASMAR DIRECCIÓN")*(UPPER(MAESTRO!$L$3:$L$1000)="CONFIRMADO")),ROWS($A$3:A211))),"")</f>
        <v/>
      </c>
    </row>
    <row r="212" spans="1:24" ht="22.05" customHeight="1">
      <c r="A212" s="11" t="str">
        <f ca="1">IFERROR(INDEX(MAESTRO!A:A,_xludf.AGGREGATE(15,6,ROW(MAESTRO!$B$3:$B$1000)/((MAESTRO!$B$3:$B$1000="ASMAR DIRECCIÓN")*(UPPER(MAESTRO!$L$3:$L$1000)="CONFIRMADO")),ROWS($A$3:A212))),"")</f>
        <v/>
      </c>
      <c r="B212" s="11" t="str">
        <f ca="1">IFERROR(INDEX(MAESTRO!B:B,_xludf.AGGREGATE(15,6,ROW(MAESTRO!$B$3:$B$1000)/((MAESTRO!$B$3:$B$1000="ASMAR DIRECCIÓN")*(UPPER(MAESTRO!$L$3:$L$1000)="CONFIRMADO")),ROWS($A$3:A212))),"")</f>
        <v/>
      </c>
      <c r="C212" s="11" t="str">
        <f ca="1">IFERROR(INDEX(MAESTRO!C:C,_xludf.AGGREGATE(15,6,ROW(MAESTRO!$B$3:$B$1000)/((MAESTRO!$B$3:$B$1000="ASMAR DIRECCIÓN")*(UPPER(MAESTRO!$L$3:$L$1000)="CONFIRMADO")),ROWS($A$3:A212))),"")</f>
        <v/>
      </c>
      <c r="D212" s="11" t="str">
        <f ca="1">IFERROR(INDEX(MAESTRO!D:D,_xludf.AGGREGATE(15,6,ROW(MAESTRO!$B$3:$B$1000)/((MAESTRO!$B$3:$B$1000="ASMAR DIRECCIÓN")*(UPPER(MAESTRO!$L$3:$L$1000)="CONFIRMADO")),ROWS($A$3:A212))),"")</f>
        <v/>
      </c>
      <c r="E212" s="11" t="str">
        <f ca="1">IFERROR(INDEX(MAESTRO!E:E,_xludf.AGGREGATE(15,6,ROW(MAESTRO!$B$3:$B$1000)/((MAESTRO!$B$3:$B$1000="ASMAR DIRECCIÓN")*(UPPER(MAESTRO!$L$3:$L$1000)="CONFIRMADO")),ROWS($A$3:A212))),"")</f>
        <v/>
      </c>
      <c r="F212" s="11" t="str">
        <f ca="1">IFERROR(INDEX(MAESTRO!F:F,_xludf.AGGREGATE(15,6,ROW(MAESTRO!$B$3:$B$1000)/((MAESTRO!$B$3:$B$1000="ASMAR DIRECCIÓN")*(UPPER(MAESTRO!$L$3:$L$1000)="CONFIRMADO")),ROWS($A$3:A212))),"")</f>
        <v/>
      </c>
      <c r="G212" s="11" t="str">
        <f ca="1">IFERROR(INDEX(MAESTRO!G:G,_xludf.AGGREGATE(15,6,ROW(MAESTRO!$B$3:$B$1000)/((MAESTRO!$B$3:$B$1000="ASMAR DIRECCIÓN")*(UPPER(MAESTRO!$L$3:$L$1000)="CONFIRMADO")),ROWS($A$3:A212))),"")</f>
        <v/>
      </c>
      <c r="H212" s="11" t="str">
        <f ca="1">IFERROR(INDEX(MAESTRO!H:H,_xludf.AGGREGATE(15,6,ROW(MAESTRO!$B$3:$B$1000)/((MAESTRO!$B$3:$B$1000="ASMAR DIRECCIÓN")*(UPPER(MAESTRO!$L$3:$L$1000)="CONFIRMADO")),ROWS($A$3:A212))),"")</f>
        <v/>
      </c>
      <c r="I212" s="11" t="str">
        <f ca="1">IFERROR(INDEX(MAESTRO!I:I,_xludf.AGGREGATE(15,6,ROW(MAESTRO!$B$3:$B$1000)/((MAESTRO!$B$3:$B$1000="ASMAR DIRECCIÓN")*(UPPER(MAESTRO!$L$3:$L$1000)="CONFIRMADO")),ROWS($A$3:A212))),"")</f>
        <v/>
      </c>
      <c r="J212" s="11" t="str">
        <f ca="1">IFERROR(INDEX(MAESTRO!J:J,_xludf.AGGREGATE(15,6,ROW(MAESTRO!$B$3:$B$1000)/((MAESTRO!$B$3:$B$1000="ASMAR DIRECCIÓN")*(UPPER(MAESTRO!$L$3:$L$1000)="CONFIRMADO")),ROWS($A$3:A212))),"")</f>
        <v/>
      </c>
      <c r="K212" s="11" t="str">
        <f ca="1">IFERROR(INDEX(MAESTRO!K:K,_xludf.AGGREGATE(15,6,ROW(MAESTRO!$B$3:$B$1000)/((MAESTRO!$B$3:$B$1000="ASMAR DIRECCIÓN")*(UPPER(MAESTRO!$L$3:$L$1000)="CONFIRMADO")),ROWS($A$3:A212))),"")</f>
        <v/>
      </c>
      <c r="L212" s="11" t="str">
        <f ca="1">IFERROR(INDEX(MAESTRO!L:L,_xludf.AGGREGATE(15,6,ROW(MAESTRO!$B$3:$B$1000)/((MAESTRO!$B$3:$B$1000="ASMAR DIRECCIÓN")*(UPPER(MAESTRO!$L$3:$L$1000)="CONFIRMADO")),ROWS($A$3:A212))),"")</f>
        <v/>
      </c>
      <c r="M212" s="11" t="str">
        <f ca="1">IFERROR(INDEX(MAESTRO!M:M,_xludf.AGGREGATE(15,6,ROW(MAESTRO!$B$3:$B$1000)/((MAESTRO!$B$3:$B$1000="ASMAR DIRECCIÓN")*(UPPER(MAESTRO!$L$3:$L$1000)="CONFIRMADO")),ROWS($A$3:A212))),"")</f>
        <v/>
      </c>
      <c r="N212" s="11" t="str">
        <f ca="1">IFERROR(INDEX(MAESTRO!N:N,_xludf.AGGREGATE(15,6,ROW(MAESTRO!$B$3:$B$1000)/((MAESTRO!$B$3:$B$1000="ASMAR DIRECCIÓN")*(UPPER(MAESTRO!$L$3:$L$1000)="CONFIRMADO")),ROWS($A$3:A212))),"")</f>
        <v/>
      </c>
      <c r="O212" s="11" t="str">
        <f ca="1">IFERROR(INDEX(MAESTRO!O:O,_xludf.AGGREGATE(15,6,ROW(MAESTRO!$B$3:$B$1000)/((MAESTRO!$B$3:$B$1000="ASMAR DIRECCIÓN")*(UPPER(MAESTRO!$L$3:$L$1000)="CONFIRMADO")),ROWS($A$3:A212))),"")</f>
        <v/>
      </c>
      <c r="P212" s="11" t="str">
        <f ca="1">IFERROR(INDEX(MAESTRO!P:P,_xludf.AGGREGATE(15,6,ROW(MAESTRO!$B$3:$B$1000)/((MAESTRO!$B$3:$B$1000="ASMAR DIRECCIÓN")*(UPPER(MAESTRO!$L$3:$L$1000)="CONFIRMADO")),ROWS($A$3:A212))),"")</f>
        <v/>
      </c>
      <c r="Q212" s="11" t="str">
        <f ca="1">IFERROR(INDEX(MAESTRO!Q:Q,_xludf.AGGREGATE(15,6,ROW(MAESTRO!$B$3:$B$1000)/((MAESTRO!$B$3:$B$1000="ASMAR DIRECCIÓN")*(UPPER(MAESTRO!$L$3:$L$1000)="CONFIRMADO")),ROWS($A$3:A212))),"")</f>
        <v/>
      </c>
      <c r="R212" s="11" t="str">
        <f ca="1">IFERROR(INDEX(MAESTRO!R:R,_xludf.AGGREGATE(15,6,ROW(MAESTRO!$B$3:$B$1000)/((MAESTRO!$B$3:$B$1000="ASMAR DIRECCIÓN")*(UPPER(MAESTRO!$L$3:$L$1000)="CONFIRMADO")),ROWS($A$3:A212))),"")</f>
        <v/>
      </c>
      <c r="S212" s="11" t="str">
        <f ca="1">IFERROR(INDEX(MAESTRO!S:S,_xludf.AGGREGATE(15,6,ROW(MAESTRO!$B$3:$B$1000)/((MAESTRO!$B$3:$B$1000="ASMAR DIRECCIÓN")*(UPPER(MAESTRO!$L$3:$L$1000)="CONFIRMADO")),ROWS($A$3:A212))),"")</f>
        <v/>
      </c>
      <c r="T212" s="11" t="str">
        <f ca="1">IFERROR(INDEX(MAESTRO!T:T,_xludf.AGGREGATE(15,6,ROW(MAESTRO!$B$3:$B$1000)/((MAESTRO!$B$3:$B$1000="ASMAR DIRECCIÓN")*(UPPER(MAESTRO!$L$3:$L$1000)="CONFIRMADO")),ROWS($A$3:A212))),"")</f>
        <v/>
      </c>
      <c r="U212" s="11" t="str">
        <f ca="1">IFERROR(INDEX(MAESTRO!U:U,_xludf.AGGREGATE(15,6,ROW(MAESTRO!$B$3:$B$1000)/((MAESTRO!$B$3:$B$1000="ASMAR DIRECCIÓN")*(UPPER(MAESTRO!$L$3:$L$1000)="CONFIRMADO")),ROWS($A$3:A212))),"")</f>
        <v/>
      </c>
      <c r="V212" s="11" t="str">
        <f ca="1">IFERROR(INDEX(MAESTRO!V:V,_xludf.AGGREGATE(15,6,ROW(MAESTRO!$B$3:$B$1000)/((MAESTRO!$B$3:$B$1000="ASMAR DIRECCIÓN")*(UPPER(MAESTRO!$L$3:$L$1000)="CONFIRMADO")),ROWS($A$3:A212))),"")</f>
        <v/>
      </c>
      <c r="W212" s="11" t="str">
        <f ca="1">IFERROR(INDEX(MAESTRO!W:W,_xludf.AGGREGATE(15,6,ROW(MAESTRO!$B$3:$B$1000)/((MAESTRO!$B$3:$B$1000="ASMAR DIRECCIÓN")*(UPPER(MAESTRO!$L$3:$L$1000)="CONFIRMADO")),ROWS($A$3:A212))),"")</f>
        <v/>
      </c>
      <c r="X212" s="11" t="str">
        <f ca="1">IFERROR(INDEX(MAESTRO!X:X,_xludf.AGGREGATE(15,6,ROW(MAESTRO!$B$3:$B$1000)/((MAESTRO!$B$3:$B$1000="ASMAR DIRECCIÓN")*(UPPER(MAESTRO!$L$3:$L$1000)="CONFIRMADO")),ROWS($A$3:A212))),"")</f>
        <v/>
      </c>
    </row>
    <row r="213" spans="1:24" ht="22.05" customHeight="1">
      <c r="A213" s="10" t="str">
        <f ca="1">IFERROR(INDEX(MAESTRO!A:A,_xludf.AGGREGATE(15,6,ROW(MAESTRO!$B$3:$B$1000)/((MAESTRO!$B$3:$B$1000="ASMAR DIRECCIÓN")*(UPPER(MAESTRO!$L$3:$L$1000)="CONFIRMADO")),ROWS($A$3:A213))),"")</f>
        <v/>
      </c>
      <c r="B213" s="10" t="str">
        <f ca="1">IFERROR(INDEX(MAESTRO!B:B,_xludf.AGGREGATE(15,6,ROW(MAESTRO!$B$3:$B$1000)/((MAESTRO!$B$3:$B$1000="ASMAR DIRECCIÓN")*(UPPER(MAESTRO!$L$3:$L$1000)="CONFIRMADO")),ROWS($A$3:A213))),"")</f>
        <v/>
      </c>
      <c r="C213" s="10" t="str">
        <f ca="1">IFERROR(INDEX(MAESTRO!C:C,_xludf.AGGREGATE(15,6,ROW(MAESTRO!$B$3:$B$1000)/((MAESTRO!$B$3:$B$1000="ASMAR DIRECCIÓN")*(UPPER(MAESTRO!$L$3:$L$1000)="CONFIRMADO")),ROWS($A$3:A213))),"")</f>
        <v/>
      </c>
      <c r="D213" s="10" t="str">
        <f ca="1">IFERROR(INDEX(MAESTRO!D:D,_xludf.AGGREGATE(15,6,ROW(MAESTRO!$B$3:$B$1000)/((MAESTRO!$B$3:$B$1000="ASMAR DIRECCIÓN")*(UPPER(MAESTRO!$L$3:$L$1000)="CONFIRMADO")),ROWS($A$3:A213))),"")</f>
        <v/>
      </c>
      <c r="E213" s="10" t="str">
        <f ca="1">IFERROR(INDEX(MAESTRO!E:E,_xludf.AGGREGATE(15,6,ROW(MAESTRO!$B$3:$B$1000)/((MAESTRO!$B$3:$B$1000="ASMAR DIRECCIÓN")*(UPPER(MAESTRO!$L$3:$L$1000)="CONFIRMADO")),ROWS($A$3:A213))),"")</f>
        <v/>
      </c>
      <c r="F213" s="10" t="str">
        <f ca="1">IFERROR(INDEX(MAESTRO!F:F,_xludf.AGGREGATE(15,6,ROW(MAESTRO!$B$3:$B$1000)/((MAESTRO!$B$3:$B$1000="ASMAR DIRECCIÓN")*(UPPER(MAESTRO!$L$3:$L$1000)="CONFIRMADO")),ROWS($A$3:A213))),"")</f>
        <v/>
      </c>
      <c r="G213" s="10" t="str">
        <f ca="1">IFERROR(INDEX(MAESTRO!G:G,_xludf.AGGREGATE(15,6,ROW(MAESTRO!$B$3:$B$1000)/((MAESTRO!$B$3:$B$1000="ASMAR DIRECCIÓN")*(UPPER(MAESTRO!$L$3:$L$1000)="CONFIRMADO")),ROWS($A$3:A213))),"")</f>
        <v/>
      </c>
      <c r="H213" s="10" t="str">
        <f ca="1">IFERROR(INDEX(MAESTRO!H:H,_xludf.AGGREGATE(15,6,ROW(MAESTRO!$B$3:$B$1000)/((MAESTRO!$B$3:$B$1000="ASMAR DIRECCIÓN")*(UPPER(MAESTRO!$L$3:$L$1000)="CONFIRMADO")),ROWS($A$3:A213))),"")</f>
        <v/>
      </c>
      <c r="I213" s="10" t="str">
        <f ca="1">IFERROR(INDEX(MAESTRO!I:I,_xludf.AGGREGATE(15,6,ROW(MAESTRO!$B$3:$B$1000)/((MAESTRO!$B$3:$B$1000="ASMAR DIRECCIÓN")*(UPPER(MAESTRO!$L$3:$L$1000)="CONFIRMADO")),ROWS($A$3:A213))),"")</f>
        <v/>
      </c>
      <c r="J213" s="10" t="str">
        <f ca="1">IFERROR(INDEX(MAESTRO!J:J,_xludf.AGGREGATE(15,6,ROW(MAESTRO!$B$3:$B$1000)/((MAESTRO!$B$3:$B$1000="ASMAR DIRECCIÓN")*(UPPER(MAESTRO!$L$3:$L$1000)="CONFIRMADO")),ROWS($A$3:A213))),"")</f>
        <v/>
      </c>
      <c r="K213" s="10" t="str">
        <f ca="1">IFERROR(INDEX(MAESTRO!K:K,_xludf.AGGREGATE(15,6,ROW(MAESTRO!$B$3:$B$1000)/((MAESTRO!$B$3:$B$1000="ASMAR DIRECCIÓN")*(UPPER(MAESTRO!$L$3:$L$1000)="CONFIRMADO")),ROWS($A$3:A213))),"")</f>
        <v/>
      </c>
      <c r="L213" s="10" t="str">
        <f ca="1">IFERROR(INDEX(MAESTRO!L:L,_xludf.AGGREGATE(15,6,ROW(MAESTRO!$B$3:$B$1000)/((MAESTRO!$B$3:$B$1000="ASMAR DIRECCIÓN")*(UPPER(MAESTRO!$L$3:$L$1000)="CONFIRMADO")),ROWS($A$3:A213))),"")</f>
        <v/>
      </c>
      <c r="M213" s="10" t="str">
        <f ca="1">IFERROR(INDEX(MAESTRO!M:M,_xludf.AGGREGATE(15,6,ROW(MAESTRO!$B$3:$B$1000)/((MAESTRO!$B$3:$B$1000="ASMAR DIRECCIÓN")*(UPPER(MAESTRO!$L$3:$L$1000)="CONFIRMADO")),ROWS($A$3:A213))),"")</f>
        <v/>
      </c>
      <c r="N213" s="10" t="str">
        <f ca="1">IFERROR(INDEX(MAESTRO!N:N,_xludf.AGGREGATE(15,6,ROW(MAESTRO!$B$3:$B$1000)/((MAESTRO!$B$3:$B$1000="ASMAR DIRECCIÓN")*(UPPER(MAESTRO!$L$3:$L$1000)="CONFIRMADO")),ROWS($A$3:A213))),"")</f>
        <v/>
      </c>
      <c r="O213" s="10" t="str">
        <f ca="1">IFERROR(INDEX(MAESTRO!O:O,_xludf.AGGREGATE(15,6,ROW(MAESTRO!$B$3:$B$1000)/((MAESTRO!$B$3:$B$1000="ASMAR DIRECCIÓN")*(UPPER(MAESTRO!$L$3:$L$1000)="CONFIRMADO")),ROWS($A$3:A213))),"")</f>
        <v/>
      </c>
      <c r="P213" s="10" t="str">
        <f ca="1">IFERROR(INDEX(MAESTRO!P:P,_xludf.AGGREGATE(15,6,ROW(MAESTRO!$B$3:$B$1000)/((MAESTRO!$B$3:$B$1000="ASMAR DIRECCIÓN")*(UPPER(MAESTRO!$L$3:$L$1000)="CONFIRMADO")),ROWS($A$3:A213))),"")</f>
        <v/>
      </c>
      <c r="Q213" s="10" t="str">
        <f ca="1">IFERROR(INDEX(MAESTRO!Q:Q,_xludf.AGGREGATE(15,6,ROW(MAESTRO!$B$3:$B$1000)/((MAESTRO!$B$3:$B$1000="ASMAR DIRECCIÓN")*(UPPER(MAESTRO!$L$3:$L$1000)="CONFIRMADO")),ROWS($A$3:A213))),"")</f>
        <v/>
      </c>
      <c r="R213" s="10" t="str">
        <f ca="1">IFERROR(INDEX(MAESTRO!R:R,_xludf.AGGREGATE(15,6,ROW(MAESTRO!$B$3:$B$1000)/((MAESTRO!$B$3:$B$1000="ASMAR DIRECCIÓN")*(UPPER(MAESTRO!$L$3:$L$1000)="CONFIRMADO")),ROWS($A$3:A213))),"")</f>
        <v/>
      </c>
      <c r="S213" s="10" t="str">
        <f ca="1">IFERROR(INDEX(MAESTRO!S:S,_xludf.AGGREGATE(15,6,ROW(MAESTRO!$B$3:$B$1000)/((MAESTRO!$B$3:$B$1000="ASMAR DIRECCIÓN")*(UPPER(MAESTRO!$L$3:$L$1000)="CONFIRMADO")),ROWS($A$3:A213))),"")</f>
        <v/>
      </c>
      <c r="T213" s="10" t="str">
        <f ca="1">IFERROR(INDEX(MAESTRO!T:T,_xludf.AGGREGATE(15,6,ROW(MAESTRO!$B$3:$B$1000)/((MAESTRO!$B$3:$B$1000="ASMAR DIRECCIÓN")*(UPPER(MAESTRO!$L$3:$L$1000)="CONFIRMADO")),ROWS($A$3:A213))),"")</f>
        <v/>
      </c>
      <c r="U213" s="10" t="str">
        <f ca="1">IFERROR(INDEX(MAESTRO!U:U,_xludf.AGGREGATE(15,6,ROW(MAESTRO!$B$3:$B$1000)/((MAESTRO!$B$3:$B$1000="ASMAR DIRECCIÓN")*(UPPER(MAESTRO!$L$3:$L$1000)="CONFIRMADO")),ROWS($A$3:A213))),"")</f>
        <v/>
      </c>
      <c r="V213" s="10" t="str">
        <f ca="1">IFERROR(INDEX(MAESTRO!V:V,_xludf.AGGREGATE(15,6,ROW(MAESTRO!$B$3:$B$1000)/((MAESTRO!$B$3:$B$1000="ASMAR DIRECCIÓN")*(UPPER(MAESTRO!$L$3:$L$1000)="CONFIRMADO")),ROWS($A$3:A213))),"")</f>
        <v/>
      </c>
      <c r="W213" s="10" t="str">
        <f ca="1">IFERROR(INDEX(MAESTRO!W:W,_xludf.AGGREGATE(15,6,ROW(MAESTRO!$B$3:$B$1000)/((MAESTRO!$B$3:$B$1000="ASMAR DIRECCIÓN")*(UPPER(MAESTRO!$L$3:$L$1000)="CONFIRMADO")),ROWS($A$3:A213))),"")</f>
        <v/>
      </c>
      <c r="X213" s="10" t="str">
        <f ca="1">IFERROR(INDEX(MAESTRO!X:X,_xludf.AGGREGATE(15,6,ROW(MAESTRO!$B$3:$B$1000)/((MAESTRO!$B$3:$B$1000="ASMAR DIRECCIÓN")*(UPPER(MAESTRO!$L$3:$L$1000)="CONFIRMADO")),ROWS($A$3:A213))),"")</f>
        <v/>
      </c>
    </row>
    <row r="214" spans="1:24" ht="22.05" customHeight="1">
      <c r="A214" s="11" t="str">
        <f ca="1">IFERROR(INDEX(MAESTRO!A:A,_xludf.AGGREGATE(15,6,ROW(MAESTRO!$B$3:$B$1000)/((MAESTRO!$B$3:$B$1000="ASMAR DIRECCIÓN")*(UPPER(MAESTRO!$L$3:$L$1000)="CONFIRMADO")),ROWS($A$3:A214))),"")</f>
        <v/>
      </c>
      <c r="B214" s="11" t="str">
        <f ca="1">IFERROR(INDEX(MAESTRO!B:B,_xludf.AGGREGATE(15,6,ROW(MAESTRO!$B$3:$B$1000)/((MAESTRO!$B$3:$B$1000="ASMAR DIRECCIÓN")*(UPPER(MAESTRO!$L$3:$L$1000)="CONFIRMADO")),ROWS($A$3:A214))),"")</f>
        <v/>
      </c>
      <c r="C214" s="11" t="str">
        <f ca="1">IFERROR(INDEX(MAESTRO!C:C,_xludf.AGGREGATE(15,6,ROW(MAESTRO!$B$3:$B$1000)/((MAESTRO!$B$3:$B$1000="ASMAR DIRECCIÓN")*(UPPER(MAESTRO!$L$3:$L$1000)="CONFIRMADO")),ROWS($A$3:A214))),"")</f>
        <v/>
      </c>
      <c r="D214" s="11" t="str">
        <f ca="1">IFERROR(INDEX(MAESTRO!D:D,_xludf.AGGREGATE(15,6,ROW(MAESTRO!$B$3:$B$1000)/((MAESTRO!$B$3:$B$1000="ASMAR DIRECCIÓN")*(UPPER(MAESTRO!$L$3:$L$1000)="CONFIRMADO")),ROWS($A$3:A214))),"")</f>
        <v/>
      </c>
      <c r="E214" s="11" t="str">
        <f ca="1">IFERROR(INDEX(MAESTRO!E:E,_xludf.AGGREGATE(15,6,ROW(MAESTRO!$B$3:$B$1000)/((MAESTRO!$B$3:$B$1000="ASMAR DIRECCIÓN")*(UPPER(MAESTRO!$L$3:$L$1000)="CONFIRMADO")),ROWS($A$3:A214))),"")</f>
        <v/>
      </c>
      <c r="F214" s="11" t="str">
        <f ca="1">IFERROR(INDEX(MAESTRO!F:F,_xludf.AGGREGATE(15,6,ROW(MAESTRO!$B$3:$B$1000)/((MAESTRO!$B$3:$B$1000="ASMAR DIRECCIÓN")*(UPPER(MAESTRO!$L$3:$L$1000)="CONFIRMADO")),ROWS($A$3:A214))),"")</f>
        <v/>
      </c>
      <c r="G214" s="11" t="str">
        <f ca="1">IFERROR(INDEX(MAESTRO!G:G,_xludf.AGGREGATE(15,6,ROW(MAESTRO!$B$3:$B$1000)/((MAESTRO!$B$3:$B$1000="ASMAR DIRECCIÓN")*(UPPER(MAESTRO!$L$3:$L$1000)="CONFIRMADO")),ROWS($A$3:A214))),"")</f>
        <v/>
      </c>
      <c r="H214" s="11" t="str">
        <f ca="1">IFERROR(INDEX(MAESTRO!H:H,_xludf.AGGREGATE(15,6,ROW(MAESTRO!$B$3:$B$1000)/((MAESTRO!$B$3:$B$1000="ASMAR DIRECCIÓN")*(UPPER(MAESTRO!$L$3:$L$1000)="CONFIRMADO")),ROWS($A$3:A214))),"")</f>
        <v/>
      </c>
      <c r="I214" s="11" t="str">
        <f ca="1">IFERROR(INDEX(MAESTRO!I:I,_xludf.AGGREGATE(15,6,ROW(MAESTRO!$B$3:$B$1000)/((MAESTRO!$B$3:$B$1000="ASMAR DIRECCIÓN")*(UPPER(MAESTRO!$L$3:$L$1000)="CONFIRMADO")),ROWS($A$3:A214))),"")</f>
        <v/>
      </c>
      <c r="J214" s="11" t="str">
        <f ca="1">IFERROR(INDEX(MAESTRO!J:J,_xludf.AGGREGATE(15,6,ROW(MAESTRO!$B$3:$B$1000)/((MAESTRO!$B$3:$B$1000="ASMAR DIRECCIÓN")*(UPPER(MAESTRO!$L$3:$L$1000)="CONFIRMADO")),ROWS($A$3:A214))),"")</f>
        <v/>
      </c>
      <c r="K214" s="11" t="str">
        <f ca="1">IFERROR(INDEX(MAESTRO!K:K,_xludf.AGGREGATE(15,6,ROW(MAESTRO!$B$3:$B$1000)/((MAESTRO!$B$3:$B$1000="ASMAR DIRECCIÓN")*(UPPER(MAESTRO!$L$3:$L$1000)="CONFIRMADO")),ROWS($A$3:A214))),"")</f>
        <v/>
      </c>
      <c r="L214" s="11" t="str">
        <f ca="1">IFERROR(INDEX(MAESTRO!L:L,_xludf.AGGREGATE(15,6,ROW(MAESTRO!$B$3:$B$1000)/((MAESTRO!$B$3:$B$1000="ASMAR DIRECCIÓN")*(UPPER(MAESTRO!$L$3:$L$1000)="CONFIRMADO")),ROWS($A$3:A214))),"")</f>
        <v/>
      </c>
      <c r="M214" s="11" t="str">
        <f ca="1">IFERROR(INDEX(MAESTRO!M:M,_xludf.AGGREGATE(15,6,ROW(MAESTRO!$B$3:$B$1000)/((MAESTRO!$B$3:$B$1000="ASMAR DIRECCIÓN")*(UPPER(MAESTRO!$L$3:$L$1000)="CONFIRMADO")),ROWS($A$3:A214))),"")</f>
        <v/>
      </c>
      <c r="N214" s="11" t="str">
        <f ca="1">IFERROR(INDEX(MAESTRO!N:N,_xludf.AGGREGATE(15,6,ROW(MAESTRO!$B$3:$B$1000)/((MAESTRO!$B$3:$B$1000="ASMAR DIRECCIÓN")*(UPPER(MAESTRO!$L$3:$L$1000)="CONFIRMADO")),ROWS($A$3:A214))),"")</f>
        <v/>
      </c>
      <c r="O214" s="11" t="str">
        <f ca="1">IFERROR(INDEX(MAESTRO!O:O,_xludf.AGGREGATE(15,6,ROW(MAESTRO!$B$3:$B$1000)/((MAESTRO!$B$3:$B$1000="ASMAR DIRECCIÓN")*(UPPER(MAESTRO!$L$3:$L$1000)="CONFIRMADO")),ROWS($A$3:A214))),"")</f>
        <v/>
      </c>
      <c r="P214" s="11" t="str">
        <f ca="1">IFERROR(INDEX(MAESTRO!P:P,_xludf.AGGREGATE(15,6,ROW(MAESTRO!$B$3:$B$1000)/((MAESTRO!$B$3:$B$1000="ASMAR DIRECCIÓN")*(UPPER(MAESTRO!$L$3:$L$1000)="CONFIRMADO")),ROWS($A$3:A214))),"")</f>
        <v/>
      </c>
      <c r="Q214" s="11" t="str">
        <f ca="1">IFERROR(INDEX(MAESTRO!Q:Q,_xludf.AGGREGATE(15,6,ROW(MAESTRO!$B$3:$B$1000)/((MAESTRO!$B$3:$B$1000="ASMAR DIRECCIÓN")*(UPPER(MAESTRO!$L$3:$L$1000)="CONFIRMADO")),ROWS($A$3:A214))),"")</f>
        <v/>
      </c>
      <c r="R214" s="11" t="str">
        <f ca="1">IFERROR(INDEX(MAESTRO!R:R,_xludf.AGGREGATE(15,6,ROW(MAESTRO!$B$3:$B$1000)/((MAESTRO!$B$3:$B$1000="ASMAR DIRECCIÓN")*(UPPER(MAESTRO!$L$3:$L$1000)="CONFIRMADO")),ROWS($A$3:A214))),"")</f>
        <v/>
      </c>
      <c r="S214" s="11" t="str">
        <f ca="1">IFERROR(INDEX(MAESTRO!S:S,_xludf.AGGREGATE(15,6,ROW(MAESTRO!$B$3:$B$1000)/((MAESTRO!$B$3:$B$1000="ASMAR DIRECCIÓN")*(UPPER(MAESTRO!$L$3:$L$1000)="CONFIRMADO")),ROWS($A$3:A214))),"")</f>
        <v/>
      </c>
      <c r="T214" s="11" t="str">
        <f ca="1">IFERROR(INDEX(MAESTRO!T:T,_xludf.AGGREGATE(15,6,ROW(MAESTRO!$B$3:$B$1000)/((MAESTRO!$B$3:$B$1000="ASMAR DIRECCIÓN")*(UPPER(MAESTRO!$L$3:$L$1000)="CONFIRMADO")),ROWS($A$3:A214))),"")</f>
        <v/>
      </c>
      <c r="U214" s="11" t="str">
        <f ca="1">IFERROR(INDEX(MAESTRO!U:U,_xludf.AGGREGATE(15,6,ROW(MAESTRO!$B$3:$B$1000)/((MAESTRO!$B$3:$B$1000="ASMAR DIRECCIÓN")*(UPPER(MAESTRO!$L$3:$L$1000)="CONFIRMADO")),ROWS($A$3:A214))),"")</f>
        <v/>
      </c>
      <c r="V214" s="11" t="str">
        <f ca="1">IFERROR(INDEX(MAESTRO!V:V,_xludf.AGGREGATE(15,6,ROW(MAESTRO!$B$3:$B$1000)/((MAESTRO!$B$3:$B$1000="ASMAR DIRECCIÓN")*(UPPER(MAESTRO!$L$3:$L$1000)="CONFIRMADO")),ROWS($A$3:A214))),"")</f>
        <v/>
      </c>
      <c r="W214" s="11" t="str">
        <f ca="1">IFERROR(INDEX(MAESTRO!W:W,_xludf.AGGREGATE(15,6,ROW(MAESTRO!$B$3:$B$1000)/((MAESTRO!$B$3:$B$1000="ASMAR DIRECCIÓN")*(UPPER(MAESTRO!$L$3:$L$1000)="CONFIRMADO")),ROWS($A$3:A214))),"")</f>
        <v/>
      </c>
      <c r="X214" s="11" t="str">
        <f ca="1">IFERROR(INDEX(MAESTRO!X:X,_xludf.AGGREGATE(15,6,ROW(MAESTRO!$B$3:$B$1000)/((MAESTRO!$B$3:$B$1000="ASMAR DIRECCIÓN")*(UPPER(MAESTRO!$L$3:$L$1000)="CONFIRMADO")),ROWS($A$3:A214))),"")</f>
        <v/>
      </c>
    </row>
    <row r="215" spans="1:24" ht="22.05" customHeight="1">
      <c r="A215" s="10" t="str">
        <f ca="1">IFERROR(INDEX(MAESTRO!A:A,_xludf.AGGREGATE(15,6,ROW(MAESTRO!$B$3:$B$1000)/((MAESTRO!$B$3:$B$1000="ASMAR DIRECCIÓN")*(UPPER(MAESTRO!$L$3:$L$1000)="CONFIRMADO")),ROWS($A$3:A215))),"")</f>
        <v/>
      </c>
      <c r="B215" s="10" t="str">
        <f ca="1">IFERROR(INDEX(MAESTRO!B:B,_xludf.AGGREGATE(15,6,ROW(MAESTRO!$B$3:$B$1000)/((MAESTRO!$B$3:$B$1000="ASMAR DIRECCIÓN")*(UPPER(MAESTRO!$L$3:$L$1000)="CONFIRMADO")),ROWS($A$3:A215))),"")</f>
        <v/>
      </c>
      <c r="C215" s="10" t="str">
        <f ca="1">IFERROR(INDEX(MAESTRO!C:C,_xludf.AGGREGATE(15,6,ROW(MAESTRO!$B$3:$B$1000)/((MAESTRO!$B$3:$B$1000="ASMAR DIRECCIÓN")*(UPPER(MAESTRO!$L$3:$L$1000)="CONFIRMADO")),ROWS($A$3:A215))),"")</f>
        <v/>
      </c>
      <c r="D215" s="10" t="str">
        <f ca="1">IFERROR(INDEX(MAESTRO!D:D,_xludf.AGGREGATE(15,6,ROW(MAESTRO!$B$3:$B$1000)/((MAESTRO!$B$3:$B$1000="ASMAR DIRECCIÓN")*(UPPER(MAESTRO!$L$3:$L$1000)="CONFIRMADO")),ROWS($A$3:A215))),"")</f>
        <v/>
      </c>
      <c r="E215" s="10" t="str">
        <f ca="1">IFERROR(INDEX(MAESTRO!E:E,_xludf.AGGREGATE(15,6,ROW(MAESTRO!$B$3:$B$1000)/((MAESTRO!$B$3:$B$1000="ASMAR DIRECCIÓN")*(UPPER(MAESTRO!$L$3:$L$1000)="CONFIRMADO")),ROWS($A$3:A215))),"")</f>
        <v/>
      </c>
      <c r="F215" s="10" t="str">
        <f ca="1">IFERROR(INDEX(MAESTRO!F:F,_xludf.AGGREGATE(15,6,ROW(MAESTRO!$B$3:$B$1000)/((MAESTRO!$B$3:$B$1000="ASMAR DIRECCIÓN")*(UPPER(MAESTRO!$L$3:$L$1000)="CONFIRMADO")),ROWS($A$3:A215))),"")</f>
        <v/>
      </c>
      <c r="G215" s="10" t="str">
        <f ca="1">IFERROR(INDEX(MAESTRO!G:G,_xludf.AGGREGATE(15,6,ROW(MAESTRO!$B$3:$B$1000)/((MAESTRO!$B$3:$B$1000="ASMAR DIRECCIÓN")*(UPPER(MAESTRO!$L$3:$L$1000)="CONFIRMADO")),ROWS($A$3:A215))),"")</f>
        <v/>
      </c>
      <c r="H215" s="10" t="str">
        <f ca="1">IFERROR(INDEX(MAESTRO!H:H,_xludf.AGGREGATE(15,6,ROW(MAESTRO!$B$3:$B$1000)/((MAESTRO!$B$3:$B$1000="ASMAR DIRECCIÓN")*(UPPER(MAESTRO!$L$3:$L$1000)="CONFIRMADO")),ROWS($A$3:A215))),"")</f>
        <v/>
      </c>
      <c r="I215" s="10" t="str">
        <f ca="1">IFERROR(INDEX(MAESTRO!I:I,_xludf.AGGREGATE(15,6,ROW(MAESTRO!$B$3:$B$1000)/((MAESTRO!$B$3:$B$1000="ASMAR DIRECCIÓN")*(UPPER(MAESTRO!$L$3:$L$1000)="CONFIRMADO")),ROWS($A$3:A215))),"")</f>
        <v/>
      </c>
      <c r="J215" s="10" t="str">
        <f ca="1">IFERROR(INDEX(MAESTRO!J:J,_xludf.AGGREGATE(15,6,ROW(MAESTRO!$B$3:$B$1000)/((MAESTRO!$B$3:$B$1000="ASMAR DIRECCIÓN")*(UPPER(MAESTRO!$L$3:$L$1000)="CONFIRMADO")),ROWS($A$3:A215))),"")</f>
        <v/>
      </c>
      <c r="K215" s="10" t="str">
        <f ca="1">IFERROR(INDEX(MAESTRO!K:K,_xludf.AGGREGATE(15,6,ROW(MAESTRO!$B$3:$B$1000)/((MAESTRO!$B$3:$B$1000="ASMAR DIRECCIÓN")*(UPPER(MAESTRO!$L$3:$L$1000)="CONFIRMADO")),ROWS($A$3:A215))),"")</f>
        <v/>
      </c>
      <c r="L215" s="10" t="str">
        <f ca="1">IFERROR(INDEX(MAESTRO!L:L,_xludf.AGGREGATE(15,6,ROW(MAESTRO!$B$3:$B$1000)/((MAESTRO!$B$3:$B$1000="ASMAR DIRECCIÓN")*(UPPER(MAESTRO!$L$3:$L$1000)="CONFIRMADO")),ROWS($A$3:A215))),"")</f>
        <v/>
      </c>
      <c r="M215" s="10" t="str">
        <f ca="1">IFERROR(INDEX(MAESTRO!M:M,_xludf.AGGREGATE(15,6,ROW(MAESTRO!$B$3:$B$1000)/((MAESTRO!$B$3:$B$1000="ASMAR DIRECCIÓN")*(UPPER(MAESTRO!$L$3:$L$1000)="CONFIRMADO")),ROWS($A$3:A215))),"")</f>
        <v/>
      </c>
      <c r="N215" s="10" t="str">
        <f ca="1">IFERROR(INDEX(MAESTRO!N:N,_xludf.AGGREGATE(15,6,ROW(MAESTRO!$B$3:$B$1000)/((MAESTRO!$B$3:$B$1000="ASMAR DIRECCIÓN")*(UPPER(MAESTRO!$L$3:$L$1000)="CONFIRMADO")),ROWS($A$3:A215))),"")</f>
        <v/>
      </c>
      <c r="O215" s="10" t="str">
        <f ca="1">IFERROR(INDEX(MAESTRO!O:O,_xludf.AGGREGATE(15,6,ROW(MAESTRO!$B$3:$B$1000)/((MAESTRO!$B$3:$B$1000="ASMAR DIRECCIÓN")*(UPPER(MAESTRO!$L$3:$L$1000)="CONFIRMADO")),ROWS($A$3:A215))),"")</f>
        <v/>
      </c>
      <c r="P215" s="10" t="str">
        <f ca="1">IFERROR(INDEX(MAESTRO!P:P,_xludf.AGGREGATE(15,6,ROW(MAESTRO!$B$3:$B$1000)/((MAESTRO!$B$3:$B$1000="ASMAR DIRECCIÓN")*(UPPER(MAESTRO!$L$3:$L$1000)="CONFIRMADO")),ROWS($A$3:A215))),"")</f>
        <v/>
      </c>
      <c r="Q215" s="10" t="str">
        <f ca="1">IFERROR(INDEX(MAESTRO!Q:Q,_xludf.AGGREGATE(15,6,ROW(MAESTRO!$B$3:$B$1000)/((MAESTRO!$B$3:$B$1000="ASMAR DIRECCIÓN")*(UPPER(MAESTRO!$L$3:$L$1000)="CONFIRMADO")),ROWS($A$3:A215))),"")</f>
        <v/>
      </c>
      <c r="R215" s="10" t="str">
        <f ca="1">IFERROR(INDEX(MAESTRO!R:R,_xludf.AGGREGATE(15,6,ROW(MAESTRO!$B$3:$B$1000)/((MAESTRO!$B$3:$B$1000="ASMAR DIRECCIÓN")*(UPPER(MAESTRO!$L$3:$L$1000)="CONFIRMADO")),ROWS($A$3:A215))),"")</f>
        <v/>
      </c>
      <c r="S215" s="10" t="str">
        <f ca="1">IFERROR(INDEX(MAESTRO!S:S,_xludf.AGGREGATE(15,6,ROW(MAESTRO!$B$3:$B$1000)/((MAESTRO!$B$3:$B$1000="ASMAR DIRECCIÓN")*(UPPER(MAESTRO!$L$3:$L$1000)="CONFIRMADO")),ROWS($A$3:A215))),"")</f>
        <v/>
      </c>
      <c r="T215" s="10" t="str">
        <f ca="1">IFERROR(INDEX(MAESTRO!T:T,_xludf.AGGREGATE(15,6,ROW(MAESTRO!$B$3:$B$1000)/((MAESTRO!$B$3:$B$1000="ASMAR DIRECCIÓN")*(UPPER(MAESTRO!$L$3:$L$1000)="CONFIRMADO")),ROWS($A$3:A215))),"")</f>
        <v/>
      </c>
      <c r="U215" s="10" t="str">
        <f ca="1">IFERROR(INDEX(MAESTRO!U:U,_xludf.AGGREGATE(15,6,ROW(MAESTRO!$B$3:$B$1000)/((MAESTRO!$B$3:$B$1000="ASMAR DIRECCIÓN")*(UPPER(MAESTRO!$L$3:$L$1000)="CONFIRMADO")),ROWS($A$3:A215))),"")</f>
        <v/>
      </c>
      <c r="V215" s="10" t="str">
        <f ca="1">IFERROR(INDEX(MAESTRO!V:V,_xludf.AGGREGATE(15,6,ROW(MAESTRO!$B$3:$B$1000)/((MAESTRO!$B$3:$B$1000="ASMAR DIRECCIÓN")*(UPPER(MAESTRO!$L$3:$L$1000)="CONFIRMADO")),ROWS($A$3:A215))),"")</f>
        <v/>
      </c>
      <c r="W215" s="10" t="str">
        <f ca="1">IFERROR(INDEX(MAESTRO!W:W,_xludf.AGGREGATE(15,6,ROW(MAESTRO!$B$3:$B$1000)/((MAESTRO!$B$3:$B$1000="ASMAR DIRECCIÓN")*(UPPER(MAESTRO!$L$3:$L$1000)="CONFIRMADO")),ROWS($A$3:A215))),"")</f>
        <v/>
      </c>
      <c r="X215" s="10" t="str">
        <f ca="1">IFERROR(INDEX(MAESTRO!X:X,_xludf.AGGREGATE(15,6,ROW(MAESTRO!$B$3:$B$1000)/((MAESTRO!$B$3:$B$1000="ASMAR DIRECCIÓN")*(UPPER(MAESTRO!$L$3:$L$1000)="CONFIRMADO")),ROWS($A$3:A215))),"")</f>
        <v/>
      </c>
    </row>
    <row r="216" spans="1:24" ht="22.05" customHeight="1">
      <c r="A216" s="11" t="str">
        <f ca="1">IFERROR(INDEX(MAESTRO!A:A,_xludf.AGGREGATE(15,6,ROW(MAESTRO!$B$3:$B$1000)/((MAESTRO!$B$3:$B$1000="ASMAR DIRECCIÓN")*(UPPER(MAESTRO!$L$3:$L$1000)="CONFIRMADO")),ROWS($A$3:A216))),"")</f>
        <v/>
      </c>
      <c r="B216" s="11" t="str">
        <f ca="1">IFERROR(INDEX(MAESTRO!B:B,_xludf.AGGREGATE(15,6,ROW(MAESTRO!$B$3:$B$1000)/((MAESTRO!$B$3:$B$1000="ASMAR DIRECCIÓN")*(UPPER(MAESTRO!$L$3:$L$1000)="CONFIRMADO")),ROWS($A$3:A216))),"")</f>
        <v/>
      </c>
      <c r="C216" s="11" t="str">
        <f ca="1">IFERROR(INDEX(MAESTRO!C:C,_xludf.AGGREGATE(15,6,ROW(MAESTRO!$B$3:$B$1000)/((MAESTRO!$B$3:$B$1000="ASMAR DIRECCIÓN")*(UPPER(MAESTRO!$L$3:$L$1000)="CONFIRMADO")),ROWS($A$3:A216))),"")</f>
        <v/>
      </c>
      <c r="D216" s="11" t="str">
        <f ca="1">IFERROR(INDEX(MAESTRO!D:D,_xludf.AGGREGATE(15,6,ROW(MAESTRO!$B$3:$B$1000)/((MAESTRO!$B$3:$B$1000="ASMAR DIRECCIÓN")*(UPPER(MAESTRO!$L$3:$L$1000)="CONFIRMADO")),ROWS($A$3:A216))),"")</f>
        <v/>
      </c>
      <c r="E216" s="11" t="str">
        <f ca="1">IFERROR(INDEX(MAESTRO!E:E,_xludf.AGGREGATE(15,6,ROW(MAESTRO!$B$3:$B$1000)/((MAESTRO!$B$3:$B$1000="ASMAR DIRECCIÓN")*(UPPER(MAESTRO!$L$3:$L$1000)="CONFIRMADO")),ROWS($A$3:A216))),"")</f>
        <v/>
      </c>
      <c r="F216" s="11" t="str">
        <f ca="1">IFERROR(INDEX(MAESTRO!F:F,_xludf.AGGREGATE(15,6,ROW(MAESTRO!$B$3:$B$1000)/((MAESTRO!$B$3:$B$1000="ASMAR DIRECCIÓN")*(UPPER(MAESTRO!$L$3:$L$1000)="CONFIRMADO")),ROWS($A$3:A216))),"")</f>
        <v/>
      </c>
      <c r="G216" s="11" t="str">
        <f ca="1">IFERROR(INDEX(MAESTRO!G:G,_xludf.AGGREGATE(15,6,ROW(MAESTRO!$B$3:$B$1000)/((MAESTRO!$B$3:$B$1000="ASMAR DIRECCIÓN")*(UPPER(MAESTRO!$L$3:$L$1000)="CONFIRMADO")),ROWS($A$3:A216))),"")</f>
        <v/>
      </c>
      <c r="H216" s="11" t="str">
        <f ca="1">IFERROR(INDEX(MAESTRO!H:H,_xludf.AGGREGATE(15,6,ROW(MAESTRO!$B$3:$B$1000)/((MAESTRO!$B$3:$B$1000="ASMAR DIRECCIÓN")*(UPPER(MAESTRO!$L$3:$L$1000)="CONFIRMADO")),ROWS($A$3:A216))),"")</f>
        <v/>
      </c>
      <c r="I216" s="11" t="str">
        <f ca="1">IFERROR(INDEX(MAESTRO!I:I,_xludf.AGGREGATE(15,6,ROW(MAESTRO!$B$3:$B$1000)/((MAESTRO!$B$3:$B$1000="ASMAR DIRECCIÓN")*(UPPER(MAESTRO!$L$3:$L$1000)="CONFIRMADO")),ROWS($A$3:A216))),"")</f>
        <v/>
      </c>
      <c r="J216" s="11" t="str">
        <f ca="1">IFERROR(INDEX(MAESTRO!J:J,_xludf.AGGREGATE(15,6,ROW(MAESTRO!$B$3:$B$1000)/((MAESTRO!$B$3:$B$1000="ASMAR DIRECCIÓN")*(UPPER(MAESTRO!$L$3:$L$1000)="CONFIRMADO")),ROWS($A$3:A216))),"")</f>
        <v/>
      </c>
      <c r="K216" s="11" t="str">
        <f ca="1">IFERROR(INDEX(MAESTRO!K:K,_xludf.AGGREGATE(15,6,ROW(MAESTRO!$B$3:$B$1000)/((MAESTRO!$B$3:$B$1000="ASMAR DIRECCIÓN")*(UPPER(MAESTRO!$L$3:$L$1000)="CONFIRMADO")),ROWS($A$3:A216))),"")</f>
        <v/>
      </c>
      <c r="L216" s="11" t="str">
        <f ca="1">IFERROR(INDEX(MAESTRO!L:L,_xludf.AGGREGATE(15,6,ROW(MAESTRO!$B$3:$B$1000)/((MAESTRO!$B$3:$B$1000="ASMAR DIRECCIÓN")*(UPPER(MAESTRO!$L$3:$L$1000)="CONFIRMADO")),ROWS($A$3:A216))),"")</f>
        <v/>
      </c>
      <c r="M216" s="11" t="str">
        <f ca="1">IFERROR(INDEX(MAESTRO!M:M,_xludf.AGGREGATE(15,6,ROW(MAESTRO!$B$3:$B$1000)/((MAESTRO!$B$3:$B$1000="ASMAR DIRECCIÓN")*(UPPER(MAESTRO!$L$3:$L$1000)="CONFIRMADO")),ROWS($A$3:A216))),"")</f>
        <v/>
      </c>
      <c r="N216" s="11" t="str">
        <f ca="1">IFERROR(INDEX(MAESTRO!N:N,_xludf.AGGREGATE(15,6,ROW(MAESTRO!$B$3:$B$1000)/((MAESTRO!$B$3:$B$1000="ASMAR DIRECCIÓN")*(UPPER(MAESTRO!$L$3:$L$1000)="CONFIRMADO")),ROWS($A$3:A216))),"")</f>
        <v/>
      </c>
      <c r="O216" s="11" t="str">
        <f ca="1">IFERROR(INDEX(MAESTRO!O:O,_xludf.AGGREGATE(15,6,ROW(MAESTRO!$B$3:$B$1000)/((MAESTRO!$B$3:$B$1000="ASMAR DIRECCIÓN")*(UPPER(MAESTRO!$L$3:$L$1000)="CONFIRMADO")),ROWS($A$3:A216))),"")</f>
        <v/>
      </c>
      <c r="P216" s="11" t="str">
        <f ca="1">IFERROR(INDEX(MAESTRO!P:P,_xludf.AGGREGATE(15,6,ROW(MAESTRO!$B$3:$B$1000)/((MAESTRO!$B$3:$B$1000="ASMAR DIRECCIÓN")*(UPPER(MAESTRO!$L$3:$L$1000)="CONFIRMADO")),ROWS($A$3:A216))),"")</f>
        <v/>
      </c>
      <c r="Q216" s="11" t="str">
        <f ca="1">IFERROR(INDEX(MAESTRO!Q:Q,_xludf.AGGREGATE(15,6,ROW(MAESTRO!$B$3:$B$1000)/((MAESTRO!$B$3:$B$1000="ASMAR DIRECCIÓN")*(UPPER(MAESTRO!$L$3:$L$1000)="CONFIRMADO")),ROWS($A$3:A216))),"")</f>
        <v/>
      </c>
      <c r="R216" s="11" t="str">
        <f ca="1">IFERROR(INDEX(MAESTRO!R:R,_xludf.AGGREGATE(15,6,ROW(MAESTRO!$B$3:$B$1000)/((MAESTRO!$B$3:$B$1000="ASMAR DIRECCIÓN")*(UPPER(MAESTRO!$L$3:$L$1000)="CONFIRMADO")),ROWS($A$3:A216))),"")</f>
        <v/>
      </c>
      <c r="S216" s="11" t="str">
        <f ca="1">IFERROR(INDEX(MAESTRO!S:S,_xludf.AGGREGATE(15,6,ROW(MAESTRO!$B$3:$B$1000)/((MAESTRO!$B$3:$B$1000="ASMAR DIRECCIÓN")*(UPPER(MAESTRO!$L$3:$L$1000)="CONFIRMADO")),ROWS($A$3:A216))),"")</f>
        <v/>
      </c>
      <c r="T216" s="11" t="str">
        <f ca="1">IFERROR(INDEX(MAESTRO!T:T,_xludf.AGGREGATE(15,6,ROW(MAESTRO!$B$3:$B$1000)/((MAESTRO!$B$3:$B$1000="ASMAR DIRECCIÓN")*(UPPER(MAESTRO!$L$3:$L$1000)="CONFIRMADO")),ROWS($A$3:A216))),"")</f>
        <v/>
      </c>
      <c r="U216" s="11" t="str">
        <f ca="1">IFERROR(INDEX(MAESTRO!U:U,_xludf.AGGREGATE(15,6,ROW(MAESTRO!$B$3:$B$1000)/((MAESTRO!$B$3:$B$1000="ASMAR DIRECCIÓN")*(UPPER(MAESTRO!$L$3:$L$1000)="CONFIRMADO")),ROWS($A$3:A216))),"")</f>
        <v/>
      </c>
      <c r="V216" s="11" t="str">
        <f ca="1">IFERROR(INDEX(MAESTRO!V:V,_xludf.AGGREGATE(15,6,ROW(MAESTRO!$B$3:$B$1000)/((MAESTRO!$B$3:$B$1000="ASMAR DIRECCIÓN")*(UPPER(MAESTRO!$L$3:$L$1000)="CONFIRMADO")),ROWS($A$3:A216))),"")</f>
        <v/>
      </c>
      <c r="W216" s="11" t="str">
        <f ca="1">IFERROR(INDEX(MAESTRO!W:W,_xludf.AGGREGATE(15,6,ROW(MAESTRO!$B$3:$B$1000)/((MAESTRO!$B$3:$B$1000="ASMAR DIRECCIÓN")*(UPPER(MAESTRO!$L$3:$L$1000)="CONFIRMADO")),ROWS($A$3:A216))),"")</f>
        <v/>
      </c>
      <c r="X216" s="11" t="str">
        <f ca="1">IFERROR(INDEX(MAESTRO!X:X,_xludf.AGGREGATE(15,6,ROW(MAESTRO!$B$3:$B$1000)/((MAESTRO!$B$3:$B$1000="ASMAR DIRECCIÓN")*(UPPER(MAESTRO!$L$3:$L$1000)="CONFIRMADO")),ROWS($A$3:A216))),"")</f>
        <v/>
      </c>
    </row>
    <row r="217" spans="1:24" ht="22.05" customHeight="1">
      <c r="A217" s="10" t="str">
        <f ca="1">IFERROR(INDEX(MAESTRO!A:A,_xludf.AGGREGATE(15,6,ROW(MAESTRO!$B$3:$B$1000)/((MAESTRO!$B$3:$B$1000="ASMAR DIRECCIÓN")*(UPPER(MAESTRO!$L$3:$L$1000)="CONFIRMADO")),ROWS($A$3:A217))),"")</f>
        <v/>
      </c>
      <c r="B217" s="10" t="str">
        <f ca="1">IFERROR(INDEX(MAESTRO!B:B,_xludf.AGGREGATE(15,6,ROW(MAESTRO!$B$3:$B$1000)/((MAESTRO!$B$3:$B$1000="ASMAR DIRECCIÓN")*(UPPER(MAESTRO!$L$3:$L$1000)="CONFIRMADO")),ROWS($A$3:A217))),"")</f>
        <v/>
      </c>
      <c r="C217" s="10" t="str">
        <f ca="1">IFERROR(INDEX(MAESTRO!C:C,_xludf.AGGREGATE(15,6,ROW(MAESTRO!$B$3:$B$1000)/((MAESTRO!$B$3:$B$1000="ASMAR DIRECCIÓN")*(UPPER(MAESTRO!$L$3:$L$1000)="CONFIRMADO")),ROWS($A$3:A217))),"")</f>
        <v/>
      </c>
      <c r="D217" s="10" t="str">
        <f ca="1">IFERROR(INDEX(MAESTRO!D:D,_xludf.AGGREGATE(15,6,ROW(MAESTRO!$B$3:$B$1000)/((MAESTRO!$B$3:$B$1000="ASMAR DIRECCIÓN")*(UPPER(MAESTRO!$L$3:$L$1000)="CONFIRMADO")),ROWS($A$3:A217))),"")</f>
        <v/>
      </c>
      <c r="E217" s="10" t="str">
        <f ca="1">IFERROR(INDEX(MAESTRO!E:E,_xludf.AGGREGATE(15,6,ROW(MAESTRO!$B$3:$B$1000)/((MAESTRO!$B$3:$B$1000="ASMAR DIRECCIÓN")*(UPPER(MAESTRO!$L$3:$L$1000)="CONFIRMADO")),ROWS($A$3:A217))),"")</f>
        <v/>
      </c>
      <c r="F217" s="10" t="str">
        <f ca="1">IFERROR(INDEX(MAESTRO!F:F,_xludf.AGGREGATE(15,6,ROW(MAESTRO!$B$3:$B$1000)/((MAESTRO!$B$3:$B$1000="ASMAR DIRECCIÓN")*(UPPER(MAESTRO!$L$3:$L$1000)="CONFIRMADO")),ROWS($A$3:A217))),"")</f>
        <v/>
      </c>
      <c r="G217" s="10" t="str">
        <f ca="1">IFERROR(INDEX(MAESTRO!G:G,_xludf.AGGREGATE(15,6,ROW(MAESTRO!$B$3:$B$1000)/((MAESTRO!$B$3:$B$1000="ASMAR DIRECCIÓN")*(UPPER(MAESTRO!$L$3:$L$1000)="CONFIRMADO")),ROWS($A$3:A217))),"")</f>
        <v/>
      </c>
      <c r="H217" s="10" t="str">
        <f ca="1">IFERROR(INDEX(MAESTRO!H:H,_xludf.AGGREGATE(15,6,ROW(MAESTRO!$B$3:$B$1000)/((MAESTRO!$B$3:$B$1000="ASMAR DIRECCIÓN")*(UPPER(MAESTRO!$L$3:$L$1000)="CONFIRMADO")),ROWS($A$3:A217))),"")</f>
        <v/>
      </c>
      <c r="I217" s="10" t="str">
        <f ca="1">IFERROR(INDEX(MAESTRO!I:I,_xludf.AGGREGATE(15,6,ROW(MAESTRO!$B$3:$B$1000)/((MAESTRO!$B$3:$B$1000="ASMAR DIRECCIÓN")*(UPPER(MAESTRO!$L$3:$L$1000)="CONFIRMADO")),ROWS($A$3:A217))),"")</f>
        <v/>
      </c>
      <c r="J217" s="10" t="str">
        <f ca="1">IFERROR(INDEX(MAESTRO!J:J,_xludf.AGGREGATE(15,6,ROW(MAESTRO!$B$3:$B$1000)/((MAESTRO!$B$3:$B$1000="ASMAR DIRECCIÓN")*(UPPER(MAESTRO!$L$3:$L$1000)="CONFIRMADO")),ROWS($A$3:A217))),"")</f>
        <v/>
      </c>
      <c r="K217" s="10" t="str">
        <f ca="1">IFERROR(INDEX(MAESTRO!K:K,_xludf.AGGREGATE(15,6,ROW(MAESTRO!$B$3:$B$1000)/((MAESTRO!$B$3:$B$1000="ASMAR DIRECCIÓN")*(UPPER(MAESTRO!$L$3:$L$1000)="CONFIRMADO")),ROWS($A$3:A217))),"")</f>
        <v/>
      </c>
      <c r="L217" s="10" t="str">
        <f ca="1">IFERROR(INDEX(MAESTRO!L:L,_xludf.AGGREGATE(15,6,ROW(MAESTRO!$B$3:$B$1000)/((MAESTRO!$B$3:$B$1000="ASMAR DIRECCIÓN")*(UPPER(MAESTRO!$L$3:$L$1000)="CONFIRMADO")),ROWS($A$3:A217))),"")</f>
        <v/>
      </c>
      <c r="M217" s="10" t="str">
        <f ca="1">IFERROR(INDEX(MAESTRO!M:M,_xludf.AGGREGATE(15,6,ROW(MAESTRO!$B$3:$B$1000)/((MAESTRO!$B$3:$B$1000="ASMAR DIRECCIÓN")*(UPPER(MAESTRO!$L$3:$L$1000)="CONFIRMADO")),ROWS($A$3:A217))),"")</f>
        <v/>
      </c>
      <c r="N217" s="10" t="str">
        <f ca="1">IFERROR(INDEX(MAESTRO!N:N,_xludf.AGGREGATE(15,6,ROW(MAESTRO!$B$3:$B$1000)/((MAESTRO!$B$3:$B$1000="ASMAR DIRECCIÓN")*(UPPER(MAESTRO!$L$3:$L$1000)="CONFIRMADO")),ROWS($A$3:A217))),"")</f>
        <v/>
      </c>
      <c r="O217" s="10" t="str">
        <f ca="1">IFERROR(INDEX(MAESTRO!O:O,_xludf.AGGREGATE(15,6,ROW(MAESTRO!$B$3:$B$1000)/((MAESTRO!$B$3:$B$1000="ASMAR DIRECCIÓN")*(UPPER(MAESTRO!$L$3:$L$1000)="CONFIRMADO")),ROWS($A$3:A217))),"")</f>
        <v/>
      </c>
      <c r="P217" s="10" t="str">
        <f ca="1">IFERROR(INDEX(MAESTRO!P:P,_xludf.AGGREGATE(15,6,ROW(MAESTRO!$B$3:$B$1000)/((MAESTRO!$B$3:$B$1000="ASMAR DIRECCIÓN")*(UPPER(MAESTRO!$L$3:$L$1000)="CONFIRMADO")),ROWS($A$3:A217))),"")</f>
        <v/>
      </c>
      <c r="Q217" s="10" t="str">
        <f ca="1">IFERROR(INDEX(MAESTRO!Q:Q,_xludf.AGGREGATE(15,6,ROW(MAESTRO!$B$3:$B$1000)/((MAESTRO!$B$3:$B$1000="ASMAR DIRECCIÓN")*(UPPER(MAESTRO!$L$3:$L$1000)="CONFIRMADO")),ROWS($A$3:A217))),"")</f>
        <v/>
      </c>
      <c r="R217" s="10" t="str">
        <f ca="1">IFERROR(INDEX(MAESTRO!R:R,_xludf.AGGREGATE(15,6,ROW(MAESTRO!$B$3:$B$1000)/((MAESTRO!$B$3:$B$1000="ASMAR DIRECCIÓN")*(UPPER(MAESTRO!$L$3:$L$1000)="CONFIRMADO")),ROWS($A$3:A217))),"")</f>
        <v/>
      </c>
      <c r="S217" s="10" t="str">
        <f ca="1">IFERROR(INDEX(MAESTRO!S:S,_xludf.AGGREGATE(15,6,ROW(MAESTRO!$B$3:$B$1000)/((MAESTRO!$B$3:$B$1000="ASMAR DIRECCIÓN")*(UPPER(MAESTRO!$L$3:$L$1000)="CONFIRMADO")),ROWS($A$3:A217))),"")</f>
        <v/>
      </c>
      <c r="T217" s="10" t="str">
        <f ca="1">IFERROR(INDEX(MAESTRO!T:T,_xludf.AGGREGATE(15,6,ROW(MAESTRO!$B$3:$B$1000)/((MAESTRO!$B$3:$B$1000="ASMAR DIRECCIÓN")*(UPPER(MAESTRO!$L$3:$L$1000)="CONFIRMADO")),ROWS($A$3:A217))),"")</f>
        <v/>
      </c>
      <c r="U217" s="10" t="str">
        <f ca="1">IFERROR(INDEX(MAESTRO!U:U,_xludf.AGGREGATE(15,6,ROW(MAESTRO!$B$3:$B$1000)/((MAESTRO!$B$3:$B$1000="ASMAR DIRECCIÓN")*(UPPER(MAESTRO!$L$3:$L$1000)="CONFIRMADO")),ROWS($A$3:A217))),"")</f>
        <v/>
      </c>
      <c r="V217" s="10" t="str">
        <f ca="1">IFERROR(INDEX(MAESTRO!V:V,_xludf.AGGREGATE(15,6,ROW(MAESTRO!$B$3:$B$1000)/((MAESTRO!$B$3:$B$1000="ASMAR DIRECCIÓN")*(UPPER(MAESTRO!$L$3:$L$1000)="CONFIRMADO")),ROWS($A$3:A217))),"")</f>
        <v/>
      </c>
      <c r="W217" s="10" t="str">
        <f ca="1">IFERROR(INDEX(MAESTRO!W:W,_xludf.AGGREGATE(15,6,ROW(MAESTRO!$B$3:$B$1000)/((MAESTRO!$B$3:$B$1000="ASMAR DIRECCIÓN")*(UPPER(MAESTRO!$L$3:$L$1000)="CONFIRMADO")),ROWS($A$3:A217))),"")</f>
        <v/>
      </c>
      <c r="X217" s="10" t="str">
        <f ca="1">IFERROR(INDEX(MAESTRO!X:X,_xludf.AGGREGATE(15,6,ROW(MAESTRO!$B$3:$B$1000)/((MAESTRO!$B$3:$B$1000="ASMAR DIRECCIÓN")*(UPPER(MAESTRO!$L$3:$L$1000)="CONFIRMADO")),ROWS($A$3:A217))),"")</f>
        <v/>
      </c>
    </row>
    <row r="218" spans="1:24" ht="22.05" customHeight="1">
      <c r="A218" s="11" t="str">
        <f ca="1">IFERROR(INDEX(MAESTRO!A:A,_xludf.AGGREGATE(15,6,ROW(MAESTRO!$B$3:$B$1000)/((MAESTRO!$B$3:$B$1000="ASMAR DIRECCIÓN")*(UPPER(MAESTRO!$L$3:$L$1000)="CONFIRMADO")),ROWS($A$3:A218))),"")</f>
        <v/>
      </c>
      <c r="B218" s="11" t="str">
        <f ca="1">IFERROR(INDEX(MAESTRO!B:B,_xludf.AGGREGATE(15,6,ROW(MAESTRO!$B$3:$B$1000)/((MAESTRO!$B$3:$B$1000="ASMAR DIRECCIÓN")*(UPPER(MAESTRO!$L$3:$L$1000)="CONFIRMADO")),ROWS($A$3:A218))),"")</f>
        <v/>
      </c>
      <c r="C218" s="11" t="str">
        <f ca="1">IFERROR(INDEX(MAESTRO!C:C,_xludf.AGGREGATE(15,6,ROW(MAESTRO!$B$3:$B$1000)/((MAESTRO!$B$3:$B$1000="ASMAR DIRECCIÓN")*(UPPER(MAESTRO!$L$3:$L$1000)="CONFIRMADO")),ROWS($A$3:A218))),"")</f>
        <v/>
      </c>
      <c r="D218" s="11" t="str">
        <f ca="1">IFERROR(INDEX(MAESTRO!D:D,_xludf.AGGREGATE(15,6,ROW(MAESTRO!$B$3:$B$1000)/((MAESTRO!$B$3:$B$1000="ASMAR DIRECCIÓN")*(UPPER(MAESTRO!$L$3:$L$1000)="CONFIRMADO")),ROWS($A$3:A218))),"")</f>
        <v/>
      </c>
      <c r="E218" s="11" t="str">
        <f ca="1">IFERROR(INDEX(MAESTRO!E:E,_xludf.AGGREGATE(15,6,ROW(MAESTRO!$B$3:$B$1000)/((MAESTRO!$B$3:$B$1000="ASMAR DIRECCIÓN")*(UPPER(MAESTRO!$L$3:$L$1000)="CONFIRMADO")),ROWS($A$3:A218))),"")</f>
        <v/>
      </c>
      <c r="F218" s="11" t="str">
        <f ca="1">IFERROR(INDEX(MAESTRO!F:F,_xludf.AGGREGATE(15,6,ROW(MAESTRO!$B$3:$B$1000)/((MAESTRO!$B$3:$B$1000="ASMAR DIRECCIÓN")*(UPPER(MAESTRO!$L$3:$L$1000)="CONFIRMADO")),ROWS($A$3:A218))),"")</f>
        <v/>
      </c>
      <c r="G218" s="11" t="str">
        <f ca="1">IFERROR(INDEX(MAESTRO!G:G,_xludf.AGGREGATE(15,6,ROW(MAESTRO!$B$3:$B$1000)/((MAESTRO!$B$3:$B$1000="ASMAR DIRECCIÓN")*(UPPER(MAESTRO!$L$3:$L$1000)="CONFIRMADO")),ROWS($A$3:A218))),"")</f>
        <v/>
      </c>
      <c r="H218" s="11" t="str">
        <f ca="1">IFERROR(INDEX(MAESTRO!H:H,_xludf.AGGREGATE(15,6,ROW(MAESTRO!$B$3:$B$1000)/((MAESTRO!$B$3:$B$1000="ASMAR DIRECCIÓN")*(UPPER(MAESTRO!$L$3:$L$1000)="CONFIRMADO")),ROWS($A$3:A218))),"")</f>
        <v/>
      </c>
      <c r="I218" s="11" t="str">
        <f ca="1">IFERROR(INDEX(MAESTRO!I:I,_xludf.AGGREGATE(15,6,ROW(MAESTRO!$B$3:$B$1000)/((MAESTRO!$B$3:$B$1000="ASMAR DIRECCIÓN")*(UPPER(MAESTRO!$L$3:$L$1000)="CONFIRMADO")),ROWS($A$3:A218))),"")</f>
        <v/>
      </c>
      <c r="J218" s="11" t="str">
        <f ca="1">IFERROR(INDEX(MAESTRO!J:J,_xludf.AGGREGATE(15,6,ROW(MAESTRO!$B$3:$B$1000)/((MAESTRO!$B$3:$B$1000="ASMAR DIRECCIÓN")*(UPPER(MAESTRO!$L$3:$L$1000)="CONFIRMADO")),ROWS($A$3:A218))),"")</f>
        <v/>
      </c>
      <c r="K218" s="11" t="str">
        <f ca="1">IFERROR(INDEX(MAESTRO!K:K,_xludf.AGGREGATE(15,6,ROW(MAESTRO!$B$3:$B$1000)/((MAESTRO!$B$3:$B$1000="ASMAR DIRECCIÓN")*(UPPER(MAESTRO!$L$3:$L$1000)="CONFIRMADO")),ROWS($A$3:A218))),"")</f>
        <v/>
      </c>
      <c r="L218" s="11" t="str">
        <f ca="1">IFERROR(INDEX(MAESTRO!L:L,_xludf.AGGREGATE(15,6,ROW(MAESTRO!$B$3:$B$1000)/((MAESTRO!$B$3:$B$1000="ASMAR DIRECCIÓN")*(UPPER(MAESTRO!$L$3:$L$1000)="CONFIRMADO")),ROWS($A$3:A218))),"")</f>
        <v/>
      </c>
      <c r="M218" s="11" t="str">
        <f ca="1">IFERROR(INDEX(MAESTRO!M:M,_xludf.AGGREGATE(15,6,ROW(MAESTRO!$B$3:$B$1000)/((MAESTRO!$B$3:$B$1000="ASMAR DIRECCIÓN")*(UPPER(MAESTRO!$L$3:$L$1000)="CONFIRMADO")),ROWS($A$3:A218))),"")</f>
        <v/>
      </c>
      <c r="N218" s="11" t="str">
        <f ca="1">IFERROR(INDEX(MAESTRO!N:N,_xludf.AGGREGATE(15,6,ROW(MAESTRO!$B$3:$B$1000)/((MAESTRO!$B$3:$B$1000="ASMAR DIRECCIÓN")*(UPPER(MAESTRO!$L$3:$L$1000)="CONFIRMADO")),ROWS($A$3:A218))),"")</f>
        <v/>
      </c>
      <c r="O218" s="11" t="str">
        <f ca="1">IFERROR(INDEX(MAESTRO!O:O,_xludf.AGGREGATE(15,6,ROW(MAESTRO!$B$3:$B$1000)/((MAESTRO!$B$3:$B$1000="ASMAR DIRECCIÓN")*(UPPER(MAESTRO!$L$3:$L$1000)="CONFIRMADO")),ROWS($A$3:A218))),"")</f>
        <v/>
      </c>
      <c r="P218" s="11" t="str">
        <f ca="1">IFERROR(INDEX(MAESTRO!P:P,_xludf.AGGREGATE(15,6,ROW(MAESTRO!$B$3:$B$1000)/((MAESTRO!$B$3:$B$1000="ASMAR DIRECCIÓN")*(UPPER(MAESTRO!$L$3:$L$1000)="CONFIRMADO")),ROWS($A$3:A218))),"")</f>
        <v/>
      </c>
      <c r="Q218" s="11" t="str">
        <f ca="1">IFERROR(INDEX(MAESTRO!Q:Q,_xludf.AGGREGATE(15,6,ROW(MAESTRO!$B$3:$B$1000)/((MAESTRO!$B$3:$B$1000="ASMAR DIRECCIÓN")*(UPPER(MAESTRO!$L$3:$L$1000)="CONFIRMADO")),ROWS($A$3:A218))),"")</f>
        <v/>
      </c>
      <c r="R218" s="11" t="str">
        <f ca="1">IFERROR(INDEX(MAESTRO!R:R,_xludf.AGGREGATE(15,6,ROW(MAESTRO!$B$3:$B$1000)/((MAESTRO!$B$3:$B$1000="ASMAR DIRECCIÓN")*(UPPER(MAESTRO!$L$3:$L$1000)="CONFIRMADO")),ROWS($A$3:A218))),"")</f>
        <v/>
      </c>
      <c r="S218" s="11" t="str">
        <f ca="1">IFERROR(INDEX(MAESTRO!S:S,_xludf.AGGREGATE(15,6,ROW(MAESTRO!$B$3:$B$1000)/((MAESTRO!$B$3:$B$1000="ASMAR DIRECCIÓN")*(UPPER(MAESTRO!$L$3:$L$1000)="CONFIRMADO")),ROWS($A$3:A218))),"")</f>
        <v/>
      </c>
      <c r="T218" s="11" t="str">
        <f ca="1">IFERROR(INDEX(MAESTRO!T:T,_xludf.AGGREGATE(15,6,ROW(MAESTRO!$B$3:$B$1000)/((MAESTRO!$B$3:$B$1000="ASMAR DIRECCIÓN")*(UPPER(MAESTRO!$L$3:$L$1000)="CONFIRMADO")),ROWS($A$3:A218))),"")</f>
        <v/>
      </c>
      <c r="U218" s="11" t="str">
        <f ca="1">IFERROR(INDEX(MAESTRO!U:U,_xludf.AGGREGATE(15,6,ROW(MAESTRO!$B$3:$B$1000)/((MAESTRO!$B$3:$B$1000="ASMAR DIRECCIÓN")*(UPPER(MAESTRO!$L$3:$L$1000)="CONFIRMADO")),ROWS($A$3:A218))),"")</f>
        <v/>
      </c>
      <c r="V218" s="11" t="str">
        <f ca="1">IFERROR(INDEX(MAESTRO!V:V,_xludf.AGGREGATE(15,6,ROW(MAESTRO!$B$3:$B$1000)/((MAESTRO!$B$3:$B$1000="ASMAR DIRECCIÓN")*(UPPER(MAESTRO!$L$3:$L$1000)="CONFIRMADO")),ROWS($A$3:A218))),"")</f>
        <v/>
      </c>
      <c r="W218" s="11" t="str">
        <f ca="1">IFERROR(INDEX(MAESTRO!W:W,_xludf.AGGREGATE(15,6,ROW(MAESTRO!$B$3:$B$1000)/((MAESTRO!$B$3:$B$1000="ASMAR DIRECCIÓN")*(UPPER(MAESTRO!$L$3:$L$1000)="CONFIRMADO")),ROWS($A$3:A218))),"")</f>
        <v/>
      </c>
      <c r="X218" s="11" t="str">
        <f ca="1">IFERROR(INDEX(MAESTRO!X:X,_xludf.AGGREGATE(15,6,ROW(MAESTRO!$B$3:$B$1000)/((MAESTRO!$B$3:$B$1000="ASMAR DIRECCIÓN")*(UPPER(MAESTRO!$L$3:$L$1000)="CONFIRMADO")),ROWS($A$3:A218))),"")</f>
        <v/>
      </c>
    </row>
    <row r="219" spans="1:24" ht="22.05" customHeight="1">
      <c r="A219" s="10" t="str">
        <f ca="1">IFERROR(INDEX(MAESTRO!A:A,_xludf.AGGREGATE(15,6,ROW(MAESTRO!$B$3:$B$1000)/((MAESTRO!$B$3:$B$1000="ASMAR DIRECCIÓN")*(UPPER(MAESTRO!$L$3:$L$1000)="CONFIRMADO")),ROWS($A$3:A219))),"")</f>
        <v/>
      </c>
      <c r="B219" s="10" t="str">
        <f ca="1">IFERROR(INDEX(MAESTRO!B:B,_xludf.AGGREGATE(15,6,ROW(MAESTRO!$B$3:$B$1000)/((MAESTRO!$B$3:$B$1000="ASMAR DIRECCIÓN")*(UPPER(MAESTRO!$L$3:$L$1000)="CONFIRMADO")),ROWS($A$3:A219))),"")</f>
        <v/>
      </c>
      <c r="C219" s="10" t="str">
        <f ca="1">IFERROR(INDEX(MAESTRO!C:C,_xludf.AGGREGATE(15,6,ROW(MAESTRO!$B$3:$B$1000)/((MAESTRO!$B$3:$B$1000="ASMAR DIRECCIÓN")*(UPPER(MAESTRO!$L$3:$L$1000)="CONFIRMADO")),ROWS($A$3:A219))),"")</f>
        <v/>
      </c>
      <c r="D219" s="10" t="str">
        <f ca="1">IFERROR(INDEX(MAESTRO!D:D,_xludf.AGGREGATE(15,6,ROW(MAESTRO!$B$3:$B$1000)/((MAESTRO!$B$3:$B$1000="ASMAR DIRECCIÓN")*(UPPER(MAESTRO!$L$3:$L$1000)="CONFIRMADO")),ROWS($A$3:A219))),"")</f>
        <v/>
      </c>
      <c r="E219" s="10" t="str">
        <f ca="1">IFERROR(INDEX(MAESTRO!E:E,_xludf.AGGREGATE(15,6,ROW(MAESTRO!$B$3:$B$1000)/((MAESTRO!$B$3:$B$1000="ASMAR DIRECCIÓN")*(UPPER(MAESTRO!$L$3:$L$1000)="CONFIRMADO")),ROWS($A$3:A219))),"")</f>
        <v/>
      </c>
      <c r="F219" s="10" t="str">
        <f ca="1">IFERROR(INDEX(MAESTRO!F:F,_xludf.AGGREGATE(15,6,ROW(MAESTRO!$B$3:$B$1000)/((MAESTRO!$B$3:$B$1000="ASMAR DIRECCIÓN")*(UPPER(MAESTRO!$L$3:$L$1000)="CONFIRMADO")),ROWS($A$3:A219))),"")</f>
        <v/>
      </c>
      <c r="G219" s="10" t="str">
        <f ca="1">IFERROR(INDEX(MAESTRO!G:G,_xludf.AGGREGATE(15,6,ROW(MAESTRO!$B$3:$B$1000)/((MAESTRO!$B$3:$B$1000="ASMAR DIRECCIÓN")*(UPPER(MAESTRO!$L$3:$L$1000)="CONFIRMADO")),ROWS($A$3:A219))),"")</f>
        <v/>
      </c>
      <c r="H219" s="10" t="str">
        <f ca="1">IFERROR(INDEX(MAESTRO!H:H,_xludf.AGGREGATE(15,6,ROW(MAESTRO!$B$3:$B$1000)/((MAESTRO!$B$3:$B$1000="ASMAR DIRECCIÓN")*(UPPER(MAESTRO!$L$3:$L$1000)="CONFIRMADO")),ROWS($A$3:A219))),"")</f>
        <v/>
      </c>
      <c r="I219" s="10" t="str">
        <f ca="1">IFERROR(INDEX(MAESTRO!I:I,_xludf.AGGREGATE(15,6,ROW(MAESTRO!$B$3:$B$1000)/((MAESTRO!$B$3:$B$1000="ASMAR DIRECCIÓN")*(UPPER(MAESTRO!$L$3:$L$1000)="CONFIRMADO")),ROWS($A$3:A219))),"")</f>
        <v/>
      </c>
      <c r="J219" s="10" t="str">
        <f ca="1">IFERROR(INDEX(MAESTRO!J:J,_xludf.AGGREGATE(15,6,ROW(MAESTRO!$B$3:$B$1000)/((MAESTRO!$B$3:$B$1000="ASMAR DIRECCIÓN")*(UPPER(MAESTRO!$L$3:$L$1000)="CONFIRMADO")),ROWS($A$3:A219))),"")</f>
        <v/>
      </c>
      <c r="K219" s="10" t="str">
        <f ca="1">IFERROR(INDEX(MAESTRO!K:K,_xludf.AGGREGATE(15,6,ROW(MAESTRO!$B$3:$B$1000)/((MAESTRO!$B$3:$B$1000="ASMAR DIRECCIÓN")*(UPPER(MAESTRO!$L$3:$L$1000)="CONFIRMADO")),ROWS($A$3:A219))),"")</f>
        <v/>
      </c>
      <c r="L219" s="10" t="str">
        <f ca="1">IFERROR(INDEX(MAESTRO!L:L,_xludf.AGGREGATE(15,6,ROW(MAESTRO!$B$3:$B$1000)/((MAESTRO!$B$3:$B$1000="ASMAR DIRECCIÓN")*(UPPER(MAESTRO!$L$3:$L$1000)="CONFIRMADO")),ROWS($A$3:A219))),"")</f>
        <v/>
      </c>
      <c r="M219" s="10" t="str">
        <f ca="1">IFERROR(INDEX(MAESTRO!M:M,_xludf.AGGREGATE(15,6,ROW(MAESTRO!$B$3:$B$1000)/((MAESTRO!$B$3:$B$1000="ASMAR DIRECCIÓN")*(UPPER(MAESTRO!$L$3:$L$1000)="CONFIRMADO")),ROWS($A$3:A219))),"")</f>
        <v/>
      </c>
      <c r="N219" s="10" t="str">
        <f ca="1">IFERROR(INDEX(MAESTRO!N:N,_xludf.AGGREGATE(15,6,ROW(MAESTRO!$B$3:$B$1000)/((MAESTRO!$B$3:$B$1000="ASMAR DIRECCIÓN")*(UPPER(MAESTRO!$L$3:$L$1000)="CONFIRMADO")),ROWS($A$3:A219))),"")</f>
        <v/>
      </c>
      <c r="O219" s="10" t="str">
        <f ca="1">IFERROR(INDEX(MAESTRO!O:O,_xludf.AGGREGATE(15,6,ROW(MAESTRO!$B$3:$B$1000)/((MAESTRO!$B$3:$B$1000="ASMAR DIRECCIÓN")*(UPPER(MAESTRO!$L$3:$L$1000)="CONFIRMADO")),ROWS($A$3:A219))),"")</f>
        <v/>
      </c>
      <c r="P219" s="10" t="str">
        <f ca="1">IFERROR(INDEX(MAESTRO!P:P,_xludf.AGGREGATE(15,6,ROW(MAESTRO!$B$3:$B$1000)/((MAESTRO!$B$3:$B$1000="ASMAR DIRECCIÓN")*(UPPER(MAESTRO!$L$3:$L$1000)="CONFIRMADO")),ROWS($A$3:A219))),"")</f>
        <v/>
      </c>
      <c r="Q219" s="10" t="str">
        <f ca="1">IFERROR(INDEX(MAESTRO!Q:Q,_xludf.AGGREGATE(15,6,ROW(MAESTRO!$B$3:$B$1000)/((MAESTRO!$B$3:$B$1000="ASMAR DIRECCIÓN")*(UPPER(MAESTRO!$L$3:$L$1000)="CONFIRMADO")),ROWS($A$3:A219))),"")</f>
        <v/>
      </c>
      <c r="R219" s="10" t="str">
        <f ca="1">IFERROR(INDEX(MAESTRO!R:R,_xludf.AGGREGATE(15,6,ROW(MAESTRO!$B$3:$B$1000)/((MAESTRO!$B$3:$B$1000="ASMAR DIRECCIÓN")*(UPPER(MAESTRO!$L$3:$L$1000)="CONFIRMADO")),ROWS($A$3:A219))),"")</f>
        <v/>
      </c>
      <c r="S219" s="10" t="str">
        <f ca="1">IFERROR(INDEX(MAESTRO!S:S,_xludf.AGGREGATE(15,6,ROW(MAESTRO!$B$3:$B$1000)/((MAESTRO!$B$3:$B$1000="ASMAR DIRECCIÓN")*(UPPER(MAESTRO!$L$3:$L$1000)="CONFIRMADO")),ROWS($A$3:A219))),"")</f>
        <v/>
      </c>
      <c r="T219" s="10" t="str">
        <f ca="1">IFERROR(INDEX(MAESTRO!T:T,_xludf.AGGREGATE(15,6,ROW(MAESTRO!$B$3:$B$1000)/((MAESTRO!$B$3:$B$1000="ASMAR DIRECCIÓN")*(UPPER(MAESTRO!$L$3:$L$1000)="CONFIRMADO")),ROWS($A$3:A219))),"")</f>
        <v/>
      </c>
      <c r="U219" s="10" t="str">
        <f ca="1">IFERROR(INDEX(MAESTRO!U:U,_xludf.AGGREGATE(15,6,ROW(MAESTRO!$B$3:$B$1000)/((MAESTRO!$B$3:$B$1000="ASMAR DIRECCIÓN")*(UPPER(MAESTRO!$L$3:$L$1000)="CONFIRMADO")),ROWS($A$3:A219))),"")</f>
        <v/>
      </c>
      <c r="V219" s="10" t="str">
        <f ca="1">IFERROR(INDEX(MAESTRO!V:V,_xludf.AGGREGATE(15,6,ROW(MAESTRO!$B$3:$B$1000)/((MAESTRO!$B$3:$B$1000="ASMAR DIRECCIÓN")*(UPPER(MAESTRO!$L$3:$L$1000)="CONFIRMADO")),ROWS($A$3:A219))),"")</f>
        <v/>
      </c>
      <c r="W219" s="10" t="str">
        <f ca="1">IFERROR(INDEX(MAESTRO!W:W,_xludf.AGGREGATE(15,6,ROW(MAESTRO!$B$3:$B$1000)/((MAESTRO!$B$3:$B$1000="ASMAR DIRECCIÓN")*(UPPER(MAESTRO!$L$3:$L$1000)="CONFIRMADO")),ROWS($A$3:A219))),"")</f>
        <v/>
      </c>
      <c r="X219" s="10" t="str">
        <f ca="1">IFERROR(INDEX(MAESTRO!X:X,_xludf.AGGREGATE(15,6,ROW(MAESTRO!$B$3:$B$1000)/((MAESTRO!$B$3:$B$1000="ASMAR DIRECCIÓN")*(UPPER(MAESTRO!$L$3:$L$1000)="CONFIRMADO")),ROWS($A$3:A219))),"")</f>
        <v/>
      </c>
    </row>
    <row r="220" spans="1:24" ht="22.05" customHeight="1">
      <c r="A220" s="11" t="str">
        <f ca="1">IFERROR(INDEX(MAESTRO!A:A,_xludf.AGGREGATE(15,6,ROW(MAESTRO!$B$3:$B$1000)/((MAESTRO!$B$3:$B$1000="ASMAR DIRECCIÓN")*(UPPER(MAESTRO!$L$3:$L$1000)="CONFIRMADO")),ROWS($A$3:A220))),"")</f>
        <v/>
      </c>
      <c r="B220" s="11" t="str">
        <f ca="1">IFERROR(INDEX(MAESTRO!B:B,_xludf.AGGREGATE(15,6,ROW(MAESTRO!$B$3:$B$1000)/((MAESTRO!$B$3:$B$1000="ASMAR DIRECCIÓN")*(UPPER(MAESTRO!$L$3:$L$1000)="CONFIRMADO")),ROWS($A$3:A220))),"")</f>
        <v/>
      </c>
      <c r="C220" s="11" t="str">
        <f ca="1">IFERROR(INDEX(MAESTRO!C:C,_xludf.AGGREGATE(15,6,ROW(MAESTRO!$B$3:$B$1000)/((MAESTRO!$B$3:$B$1000="ASMAR DIRECCIÓN")*(UPPER(MAESTRO!$L$3:$L$1000)="CONFIRMADO")),ROWS($A$3:A220))),"")</f>
        <v/>
      </c>
      <c r="D220" s="11" t="str">
        <f ca="1">IFERROR(INDEX(MAESTRO!D:D,_xludf.AGGREGATE(15,6,ROW(MAESTRO!$B$3:$B$1000)/((MAESTRO!$B$3:$B$1000="ASMAR DIRECCIÓN")*(UPPER(MAESTRO!$L$3:$L$1000)="CONFIRMADO")),ROWS($A$3:A220))),"")</f>
        <v/>
      </c>
      <c r="E220" s="11" t="str">
        <f ca="1">IFERROR(INDEX(MAESTRO!E:E,_xludf.AGGREGATE(15,6,ROW(MAESTRO!$B$3:$B$1000)/((MAESTRO!$B$3:$B$1000="ASMAR DIRECCIÓN")*(UPPER(MAESTRO!$L$3:$L$1000)="CONFIRMADO")),ROWS($A$3:A220))),"")</f>
        <v/>
      </c>
      <c r="F220" s="11" t="str">
        <f ca="1">IFERROR(INDEX(MAESTRO!F:F,_xludf.AGGREGATE(15,6,ROW(MAESTRO!$B$3:$B$1000)/((MAESTRO!$B$3:$B$1000="ASMAR DIRECCIÓN")*(UPPER(MAESTRO!$L$3:$L$1000)="CONFIRMADO")),ROWS($A$3:A220))),"")</f>
        <v/>
      </c>
      <c r="G220" s="11" t="str">
        <f ca="1">IFERROR(INDEX(MAESTRO!G:G,_xludf.AGGREGATE(15,6,ROW(MAESTRO!$B$3:$B$1000)/((MAESTRO!$B$3:$B$1000="ASMAR DIRECCIÓN")*(UPPER(MAESTRO!$L$3:$L$1000)="CONFIRMADO")),ROWS($A$3:A220))),"")</f>
        <v/>
      </c>
      <c r="H220" s="11" t="str">
        <f ca="1">IFERROR(INDEX(MAESTRO!H:H,_xludf.AGGREGATE(15,6,ROW(MAESTRO!$B$3:$B$1000)/((MAESTRO!$B$3:$B$1000="ASMAR DIRECCIÓN")*(UPPER(MAESTRO!$L$3:$L$1000)="CONFIRMADO")),ROWS($A$3:A220))),"")</f>
        <v/>
      </c>
      <c r="I220" s="11" t="str">
        <f ca="1">IFERROR(INDEX(MAESTRO!I:I,_xludf.AGGREGATE(15,6,ROW(MAESTRO!$B$3:$B$1000)/((MAESTRO!$B$3:$B$1000="ASMAR DIRECCIÓN")*(UPPER(MAESTRO!$L$3:$L$1000)="CONFIRMADO")),ROWS($A$3:A220))),"")</f>
        <v/>
      </c>
      <c r="J220" s="11" t="str">
        <f ca="1">IFERROR(INDEX(MAESTRO!J:J,_xludf.AGGREGATE(15,6,ROW(MAESTRO!$B$3:$B$1000)/((MAESTRO!$B$3:$B$1000="ASMAR DIRECCIÓN")*(UPPER(MAESTRO!$L$3:$L$1000)="CONFIRMADO")),ROWS($A$3:A220))),"")</f>
        <v/>
      </c>
      <c r="K220" s="11" t="str">
        <f ca="1">IFERROR(INDEX(MAESTRO!K:K,_xludf.AGGREGATE(15,6,ROW(MAESTRO!$B$3:$B$1000)/((MAESTRO!$B$3:$B$1000="ASMAR DIRECCIÓN")*(UPPER(MAESTRO!$L$3:$L$1000)="CONFIRMADO")),ROWS($A$3:A220))),"")</f>
        <v/>
      </c>
      <c r="L220" s="11" t="str">
        <f ca="1">IFERROR(INDEX(MAESTRO!L:L,_xludf.AGGREGATE(15,6,ROW(MAESTRO!$B$3:$B$1000)/((MAESTRO!$B$3:$B$1000="ASMAR DIRECCIÓN")*(UPPER(MAESTRO!$L$3:$L$1000)="CONFIRMADO")),ROWS($A$3:A220))),"")</f>
        <v/>
      </c>
      <c r="M220" s="11" t="str">
        <f ca="1">IFERROR(INDEX(MAESTRO!M:M,_xludf.AGGREGATE(15,6,ROW(MAESTRO!$B$3:$B$1000)/((MAESTRO!$B$3:$B$1000="ASMAR DIRECCIÓN")*(UPPER(MAESTRO!$L$3:$L$1000)="CONFIRMADO")),ROWS($A$3:A220))),"")</f>
        <v/>
      </c>
      <c r="N220" s="11" t="str">
        <f ca="1">IFERROR(INDEX(MAESTRO!N:N,_xludf.AGGREGATE(15,6,ROW(MAESTRO!$B$3:$B$1000)/((MAESTRO!$B$3:$B$1000="ASMAR DIRECCIÓN")*(UPPER(MAESTRO!$L$3:$L$1000)="CONFIRMADO")),ROWS($A$3:A220))),"")</f>
        <v/>
      </c>
      <c r="O220" s="11" t="str">
        <f ca="1">IFERROR(INDEX(MAESTRO!O:O,_xludf.AGGREGATE(15,6,ROW(MAESTRO!$B$3:$B$1000)/((MAESTRO!$B$3:$B$1000="ASMAR DIRECCIÓN")*(UPPER(MAESTRO!$L$3:$L$1000)="CONFIRMADO")),ROWS($A$3:A220))),"")</f>
        <v/>
      </c>
      <c r="P220" s="11" t="str">
        <f ca="1">IFERROR(INDEX(MAESTRO!P:P,_xludf.AGGREGATE(15,6,ROW(MAESTRO!$B$3:$B$1000)/((MAESTRO!$B$3:$B$1000="ASMAR DIRECCIÓN")*(UPPER(MAESTRO!$L$3:$L$1000)="CONFIRMADO")),ROWS($A$3:A220))),"")</f>
        <v/>
      </c>
      <c r="Q220" s="11" t="str">
        <f ca="1">IFERROR(INDEX(MAESTRO!Q:Q,_xludf.AGGREGATE(15,6,ROW(MAESTRO!$B$3:$B$1000)/((MAESTRO!$B$3:$B$1000="ASMAR DIRECCIÓN")*(UPPER(MAESTRO!$L$3:$L$1000)="CONFIRMADO")),ROWS($A$3:A220))),"")</f>
        <v/>
      </c>
      <c r="R220" s="11" t="str">
        <f ca="1">IFERROR(INDEX(MAESTRO!R:R,_xludf.AGGREGATE(15,6,ROW(MAESTRO!$B$3:$B$1000)/((MAESTRO!$B$3:$B$1000="ASMAR DIRECCIÓN")*(UPPER(MAESTRO!$L$3:$L$1000)="CONFIRMADO")),ROWS($A$3:A220))),"")</f>
        <v/>
      </c>
      <c r="S220" s="11" t="str">
        <f ca="1">IFERROR(INDEX(MAESTRO!S:S,_xludf.AGGREGATE(15,6,ROW(MAESTRO!$B$3:$B$1000)/((MAESTRO!$B$3:$B$1000="ASMAR DIRECCIÓN")*(UPPER(MAESTRO!$L$3:$L$1000)="CONFIRMADO")),ROWS($A$3:A220))),"")</f>
        <v/>
      </c>
      <c r="T220" s="11" t="str">
        <f ca="1">IFERROR(INDEX(MAESTRO!T:T,_xludf.AGGREGATE(15,6,ROW(MAESTRO!$B$3:$B$1000)/((MAESTRO!$B$3:$B$1000="ASMAR DIRECCIÓN")*(UPPER(MAESTRO!$L$3:$L$1000)="CONFIRMADO")),ROWS($A$3:A220))),"")</f>
        <v/>
      </c>
      <c r="U220" s="11" t="str">
        <f ca="1">IFERROR(INDEX(MAESTRO!U:U,_xludf.AGGREGATE(15,6,ROW(MAESTRO!$B$3:$B$1000)/((MAESTRO!$B$3:$B$1000="ASMAR DIRECCIÓN")*(UPPER(MAESTRO!$L$3:$L$1000)="CONFIRMADO")),ROWS($A$3:A220))),"")</f>
        <v/>
      </c>
      <c r="V220" s="11" t="str">
        <f ca="1">IFERROR(INDEX(MAESTRO!V:V,_xludf.AGGREGATE(15,6,ROW(MAESTRO!$B$3:$B$1000)/((MAESTRO!$B$3:$B$1000="ASMAR DIRECCIÓN")*(UPPER(MAESTRO!$L$3:$L$1000)="CONFIRMADO")),ROWS($A$3:A220))),"")</f>
        <v/>
      </c>
      <c r="W220" s="11" t="str">
        <f ca="1">IFERROR(INDEX(MAESTRO!W:W,_xludf.AGGREGATE(15,6,ROW(MAESTRO!$B$3:$B$1000)/((MAESTRO!$B$3:$B$1000="ASMAR DIRECCIÓN")*(UPPER(MAESTRO!$L$3:$L$1000)="CONFIRMADO")),ROWS($A$3:A220))),"")</f>
        <v/>
      </c>
      <c r="X220" s="11" t="str">
        <f ca="1">IFERROR(INDEX(MAESTRO!X:X,_xludf.AGGREGATE(15,6,ROW(MAESTRO!$B$3:$B$1000)/((MAESTRO!$B$3:$B$1000="ASMAR DIRECCIÓN")*(UPPER(MAESTRO!$L$3:$L$1000)="CONFIRMADO")),ROWS($A$3:A220))),"")</f>
        <v/>
      </c>
    </row>
    <row r="221" spans="1:24" ht="22.05" customHeight="1">
      <c r="A221" s="10" t="str">
        <f ca="1">IFERROR(INDEX(MAESTRO!A:A,_xludf.AGGREGATE(15,6,ROW(MAESTRO!$B$3:$B$1000)/((MAESTRO!$B$3:$B$1000="ASMAR DIRECCIÓN")*(UPPER(MAESTRO!$L$3:$L$1000)="CONFIRMADO")),ROWS($A$3:A221))),"")</f>
        <v/>
      </c>
      <c r="B221" s="10" t="str">
        <f ca="1">IFERROR(INDEX(MAESTRO!B:B,_xludf.AGGREGATE(15,6,ROW(MAESTRO!$B$3:$B$1000)/((MAESTRO!$B$3:$B$1000="ASMAR DIRECCIÓN")*(UPPER(MAESTRO!$L$3:$L$1000)="CONFIRMADO")),ROWS($A$3:A221))),"")</f>
        <v/>
      </c>
      <c r="C221" s="10" t="str">
        <f ca="1">IFERROR(INDEX(MAESTRO!C:C,_xludf.AGGREGATE(15,6,ROW(MAESTRO!$B$3:$B$1000)/((MAESTRO!$B$3:$B$1000="ASMAR DIRECCIÓN")*(UPPER(MAESTRO!$L$3:$L$1000)="CONFIRMADO")),ROWS($A$3:A221))),"")</f>
        <v/>
      </c>
      <c r="D221" s="10" t="str">
        <f ca="1">IFERROR(INDEX(MAESTRO!D:D,_xludf.AGGREGATE(15,6,ROW(MAESTRO!$B$3:$B$1000)/((MAESTRO!$B$3:$B$1000="ASMAR DIRECCIÓN")*(UPPER(MAESTRO!$L$3:$L$1000)="CONFIRMADO")),ROWS($A$3:A221))),"")</f>
        <v/>
      </c>
      <c r="E221" s="10" t="str">
        <f ca="1">IFERROR(INDEX(MAESTRO!E:E,_xludf.AGGREGATE(15,6,ROW(MAESTRO!$B$3:$B$1000)/((MAESTRO!$B$3:$B$1000="ASMAR DIRECCIÓN")*(UPPER(MAESTRO!$L$3:$L$1000)="CONFIRMADO")),ROWS($A$3:A221))),"")</f>
        <v/>
      </c>
      <c r="F221" s="10" t="str">
        <f ca="1">IFERROR(INDEX(MAESTRO!F:F,_xludf.AGGREGATE(15,6,ROW(MAESTRO!$B$3:$B$1000)/((MAESTRO!$B$3:$B$1000="ASMAR DIRECCIÓN")*(UPPER(MAESTRO!$L$3:$L$1000)="CONFIRMADO")),ROWS($A$3:A221))),"")</f>
        <v/>
      </c>
      <c r="G221" s="10" t="str">
        <f ca="1">IFERROR(INDEX(MAESTRO!G:G,_xludf.AGGREGATE(15,6,ROW(MAESTRO!$B$3:$B$1000)/((MAESTRO!$B$3:$B$1000="ASMAR DIRECCIÓN")*(UPPER(MAESTRO!$L$3:$L$1000)="CONFIRMADO")),ROWS($A$3:A221))),"")</f>
        <v/>
      </c>
      <c r="H221" s="10" t="str">
        <f ca="1">IFERROR(INDEX(MAESTRO!H:H,_xludf.AGGREGATE(15,6,ROW(MAESTRO!$B$3:$B$1000)/((MAESTRO!$B$3:$B$1000="ASMAR DIRECCIÓN")*(UPPER(MAESTRO!$L$3:$L$1000)="CONFIRMADO")),ROWS($A$3:A221))),"")</f>
        <v/>
      </c>
      <c r="I221" s="10" t="str">
        <f ca="1">IFERROR(INDEX(MAESTRO!I:I,_xludf.AGGREGATE(15,6,ROW(MAESTRO!$B$3:$B$1000)/((MAESTRO!$B$3:$B$1000="ASMAR DIRECCIÓN")*(UPPER(MAESTRO!$L$3:$L$1000)="CONFIRMADO")),ROWS($A$3:A221))),"")</f>
        <v/>
      </c>
      <c r="J221" s="10" t="str">
        <f ca="1">IFERROR(INDEX(MAESTRO!J:J,_xludf.AGGREGATE(15,6,ROW(MAESTRO!$B$3:$B$1000)/((MAESTRO!$B$3:$B$1000="ASMAR DIRECCIÓN")*(UPPER(MAESTRO!$L$3:$L$1000)="CONFIRMADO")),ROWS($A$3:A221))),"")</f>
        <v/>
      </c>
      <c r="K221" s="10" t="str">
        <f ca="1">IFERROR(INDEX(MAESTRO!K:K,_xludf.AGGREGATE(15,6,ROW(MAESTRO!$B$3:$B$1000)/((MAESTRO!$B$3:$B$1000="ASMAR DIRECCIÓN")*(UPPER(MAESTRO!$L$3:$L$1000)="CONFIRMADO")),ROWS($A$3:A221))),"")</f>
        <v/>
      </c>
      <c r="L221" s="10" t="str">
        <f ca="1">IFERROR(INDEX(MAESTRO!L:L,_xludf.AGGREGATE(15,6,ROW(MAESTRO!$B$3:$B$1000)/((MAESTRO!$B$3:$B$1000="ASMAR DIRECCIÓN")*(UPPER(MAESTRO!$L$3:$L$1000)="CONFIRMADO")),ROWS($A$3:A221))),"")</f>
        <v/>
      </c>
      <c r="M221" s="10" t="str">
        <f ca="1">IFERROR(INDEX(MAESTRO!M:M,_xludf.AGGREGATE(15,6,ROW(MAESTRO!$B$3:$B$1000)/((MAESTRO!$B$3:$B$1000="ASMAR DIRECCIÓN")*(UPPER(MAESTRO!$L$3:$L$1000)="CONFIRMADO")),ROWS($A$3:A221))),"")</f>
        <v/>
      </c>
      <c r="N221" s="10" t="str">
        <f ca="1">IFERROR(INDEX(MAESTRO!N:N,_xludf.AGGREGATE(15,6,ROW(MAESTRO!$B$3:$B$1000)/((MAESTRO!$B$3:$B$1000="ASMAR DIRECCIÓN")*(UPPER(MAESTRO!$L$3:$L$1000)="CONFIRMADO")),ROWS($A$3:A221))),"")</f>
        <v/>
      </c>
      <c r="O221" s="10" t="str">
        <f ca="1">IFERROR(INDEX(MAESTRO!O:O,_xludf.AGGREGATE(15,6,ROW(MAESTRO!$B$3:$B$1000)/((MAESTRO!$B$3:$B$1000="ASMAR DIRECCIÓN")*(UPPER(MAESTRO!$L$3:$L$1000)="CONFIRMADO")),ROWS($A$3:A221))),"")</f>
        <v/>
      </c>
      <c r="P221" s="10" t="str">
        <f ca="1">IFERROR(INDEX(MAESTRO!P:P,_xludf.AGGREGATE(15,6,ROW(MAESTRO!$B$3:$B$1000)/((MAESTRO!$B$3:$B$1000="ASMAR DIRECCIÓN")*(UPPER(MAESTRO!$L$3:$L$1000)="CONFIRMADO")),ROWS($A$3:A221))),"")</f>
        <v/>
      </c>
      <c r="Q221" s="10" t="str">
        <f ca="1">IFERROR(INDEX(MAESTRO!Q:Q,_xludf.AGGREGATE(15,6,ROW(MAESTRO!$B$3:$B$1000)/((MAESTRO!$B$3:$B$1000="ASMAR DIRECCIÓN")*(UPPER(MAESTRO!$L$3:$L$1000)="CONFIRMADO")),ROWS($A$3:A221))),"")</f>
        <v/>
      </c>
      <c r="R221" s="10" t="str">
        <f ca="1">IFERROR(INDEX(MAESTRO!R:R,_xludf.AGGREGATE(15,6,ROW(MAESTRO!$B$3:$B$1000)/((MAESTRO!$B$3:$B$1000="ASMAR DIRECCIÓN")*(UPPER(MAESTRO!$L$3:$L$1000)="CONFIRMADO")),ROWS($A$3:A221))),"")</f>
        <v/>
      </c>
      <c r="S221" s="10" t="str">
        <f ca="1">IFERROR(INDEX(MAESTRO!S:S,_xludf.AGGREGATE(15,6,ROW(MAESTRO!$B$3:$B$1000)/((MAESTRO!$B$3:$B$1000="ASMAR DIRECCIÓN")*(UPPER(MAESTRO!$L$3:$L$1000)="CONFIRMADO")),ROWS($A$3:A221))),"")</f>
        <v/>
      </c>
      <c r="T221" s="10" t="str">
        <f ca="1">IFERROR(INDEX(MAESTRO!T:T,_xludf.AGGREGATE(15,6,ROW(MAESTRO!$B$3:$B$1000)/((MAESTRO!$B$3:$B$1000="ASMAR DIRECCIÓN")*(UPPER(MAESTRO!$L$3:$L$1000)="CONFIRMADO")),ROWS($A$3:A221))),"")</f>
        <v/>
      </c>
      <c r="U221" s="10" t="str">
        <f ca="1">IFERROR(INDEX(MAESTRO!U:U,_xludf.AGGREGATE(15,6,ROW(MAESTRO!$B$3:$B$1000)/((MAESTRO!$B$3:$B$1000="ASMAR DIRECCIÓN")*(UPPER(MAESTRO!$L$3:$L$1000)="CONFIRMADO")),ROWS($A$3:A221))),"")</f>
        <v/>
      </c>
      <c r="V221" s="10" t="str">
        <f ca="1">IFERROR(INDEX(MAESTRO!V:V,_xludf.AGGREGATE(15,6,ROW(MAESTRO!$B$3:$B$1000)/((MAESTRO!$B$3:$B$1000="ASMAR DIRECCIÓN")*(UPPER(MAESTRO!$L$3:$L$1000)="CONFIRMADO")),ROWS($A$3:A221))),"")</f>
        <v/>
      </c>
      <c r="W221" s="10" t="str">
        <f ca="1">IFERROR(INDEX(MAESTRO!W:W,_xludf.AGGREGATE(15,6,ROW(MAESTRO!$B$3:$B$1000)/((MAESTRO!$B$3:$B$1000="ASMAR DIRECCIÓN")*(UPPER(MAESTRO!$L$3:$L$1000)="CONFIRMADO")),ROWS($A$3:A221))),"")</f>
        <v/>
      </c>
      <c r="X221" s="10" t="str">
        <f ca="1">IFERROR(INDEX(MAESTRO!X:X,_xludf.AGGREGATE(15,6,ROW(MAESTRO!$B$3:$B$1000)/((MAESTRO!$B$3:$B$1000="ASMAR DIRECCIÓN")*(UPPER(MAESTRO!$L$3:$L$1000)="CONFIRMADO")),ROWS($A$3:A221))),"")</f>
        <v/>
      </c>
    </row>
    <row r="222" spans="1:24" ht="22.05" customHeight="1">
      <c r="A222" s="11" t="str">
        <f ca="1">IFERROR(INDEX(MAESTRO!A:A,_xludf.AGGREGATE(15,6,ROW(MAESTRO!$B$3:$B$1000)/((MAESTRO!$B$3:$B$1000="ASMAR DIRECCIÓN")*(UPPER(MAESTRO!$L$3:$L$1000)="CONFIRMADO")),ROWS($A$3:A222))),"")</f>
        <v/>
      </c>
      <c r="B222" s="11" t="str">
        <f ca="1">IFERROR(INDEX(MAESTRO!B:B,_xludf.AGGREGATE(15,6,ROW(MAESTRO!$B$3:$B$1000)/((MAESTRO!$B$3:$B$1000="ASMAR DIRECCIÓN")*(UPPER(MAESTRO!$L$3:$L$1000)="CONFIRMADO")),ROWS($A$3:A222))),"")</f>
        <v/>
      </c>
      <c r="C222" s="11" t="str">
        <f ca="1">IFERROR(INDEX(MAESTRO!C:C,_xludf.AGGREGATE(15,6,ROW(MAESTRO!$B$3:$B$1000)/((MAESTRO!$B$3:$B$1000="ASMAR DIRECCIÓN")*(UPPER(MAESTRO!$L$3:$L$1000)="CONFIRMADO")),ROWS($A$3:A222))),"")</f>
        <v/>
      </c>
      <c r="D222" s="11" t="str">
        <f ca="1">IFERROR(INDEX(MAESTRO!D:D,_xludf.AGGREGATE(15,6,ROW(MAESTRO!$B$3:$B$1000)/((MAESTRO!$B$3:$B$1000="ASMAR DIRECCIÓN")*(UPPER(MAESTRO!$L$3:$L$1000)="CONFIRMADO")),ROWS($A$3:A222))),"")</f>
        <v/>
      </c>
      <c r="E222" s="11" t="str">
        <f ca="1">IFERROR(INDEX(MAESTRO!E:E,_xludf.AGGREGATE(15,6,ROW(MAESTRO!$B$3:$B$1000)/((MAESTRO!$B$3:$B$1000="ASMAR DIRECCIÓN")*(UPPER(MAESTRO!$L$3:$L$1000)="CONFIRMADO")),ROWS($A$3:A222))),"")</f>
        <v/>
      </c>
      <c r="F222" s="11" t="str">
        <f ca="1">IFERROR(INDEX(MAESTRO!F:F,_xludf.AGGREGATE(15,6,ROW(MAESTRO!$B$3:$B$1000)/((MAESTRO!$B$3:$B$1000="ASMAR DIRECCIÓN")*(UPPER(MAESTRO!$L$3:$L$1000)="CONFIRMADO")),ROWS($A$3:A222))),"")</f>
        <v/>
      </c>
      <c r="G222" s="11" t="str">
        <f ca="1">IFERROR(INDEX(MAESTRO!G:G,_xludf.AGGREGATE(15,6,ROW(MAESTRO!$B$3:$B$1000)/((MAESTRO!$B$3:$B$1000="ASMAR DIRECCIÓN")*(UPPER(MAESTRO!$L$3:$L$1000)="CONFIRMADO")),ROWS($A$3:A222))),"")</f>
        <v/>
      </c>
      <c r="H222" s="11" t="str">
        <f ca="1">IFERROR(INDEX(MAESTRO!H:H,_xludf.AGGREGATE(15,6,ROW(MAESTRO!$B$3:$B$1000)/((MAESTRO!$B$3:$B$1000="ASMAR DIRECCIÓN")*(UPPER(MAESTRO!$L$3:$L$1000)="CONFIRMADO")),ROWS($A$3:A222))),"")</f>
        <v/>
      </c>
      <c r="I222" s="11" t="str">
        <f ca="1">IFERROR(INDEX(MAESTRO!I:I,_xludf.AGGREGATE(15,6,ROW(MAESTRO!$B$3:$B$1000)/((MAESTRO!$B$3:$B$1000="ASMAR DIRECCIÓN")*(UPPER(MAESTRO!$L$3:$L$1000)="CONFIRMADO")),ROWS($A$3:A222))),"")</f>
        <v/>
      </c>
      <c r="J222" s="11" t="str">
        <f ca="1">IFERROR(INDEX(MAESTRO!J:J,_xludf.AGGREGATE(15,6,ROW(MAESTRO!$B$3:$B$1000)/((MAESTRO!$B$3:$B$1000="ASMAR DIRECCIÓN")*(UPPER(MAESTRO!$L$3:$L$1000)="CONFIRMADO")),ROWS($A$3:A222))),"")</f>
        <v/>
      </c>
      <c r="K222" s="11" t="str">
        <f ca="1">IFERROR(INDEX(MAESTRO!K:K,_xludf.AGGREGATE(15,6,ROW(MAESTRO!$B$3:$B$1000)/((MAESTRO!$B$3:$B$1000="ASMAR DIRECCIÓN")*(UPPER(MAESTRO!$L$3:$L$1000)="CONFIRMADO")),ROWS($A$3:A222))),"")</f>
        <v/>
      </c>
      <c r="L222" s="11" t="str">
        <f ca="1">IFERROR(INDEX(MAESTRO!L:L,_xludf.AGGREGATE(15,6,ROW(MAESTRO!$B$3:$B$1000)/((MAESTRO!$B$3:$B$1000="ASMAR DIRECCIÓN")*(UPPER(MAESTRO!$L$3:$L$1000)="CONFIRMADO")),ROWS($A$3:A222))),"")</f>
        <v/>
      </c>
      <c r="M222" s="11" t="str">
        <f ca="1">IFERROR(INDEX(MAESTRO!M:M,_xludf.AGGREGATE(15,6,ROW(MAESTRO!$B$3:$B$1000)/((MAESTRO!$B$3:$B$1000="ASMAR DIRECCIÓN")*(UPPER(MAESTRO!$L$3:$L$1000)="CONFIRMADO")),ROWS($A$3:A222))),"")</f>
        <v/>
      </c>
      <c r="N222" s="11" t="str">
        <f ca="1">IFERROR(INDEX(MAESTRO!N:N,_xludf.AGGREGATE(15,6,ROW(MAESTRO!$B$3:$B$1000)/((MAESTRO!$B$3:$B$1000="ASMAR DIRECCIÓN")*(UPPER(MAESTRO!$L$3:$L$1000)="CONFIRMADO")),ROWS($A$3:A222))),"")</f>
        <v/>
      </c>
      <c r="O222" s="11" t="str">
        <f ca="1">IFERROR(INDEX(MAESTRO!O:O,_xludf.AGGREGATE(15,6,ROW(MAESTRO!$B$3:$B$1000)/((MAESTRO!$B$3:$B$1000="ASMAR DIRECCIÓN")*(UPPER(MAESTRO!$L$3:$L$1000)="CONFIRMADO")),ROWS($A$3:A222))),"")</f>
        <v/>
      </c>
      <c r="P222" s="11" t="str">
        <f ca="1">IFERROR(INDEX(MAESTRO!P:P,_xludf.AGGREGATE(15,6,ROW(MAESTRO!$B$3:$B$1000)/((MAESTRO!$B$3:$B$1000="ASMAR DIRECCIÓN")*(UPPER(MAESTRO!$L$3:$L$1000)="CONFIRMADO")),ROWS($A$3:A222))),"")</f>
        <v/>
      </c>
      <c r="Q222" s="11" t="str">
        <f ca="1">IFERROR(INDEX(MAESTRO!Q:Q,_xludf.AGGREGATE(15,6,ROW(MAESTRO!$B$3:$B$1000)/((MAESTRO!$B$3:$B$1000="ASMAR DIRECCIÓN")*(UPPER(MAESTRO!$L$3:$L$1000)="CONFIRMADO")),ROWS($A$3:A222))),"")</f>
        <v/>
      </c>
      <c r="R222" s="11" t="str">
        <f ca="1">IFERROR(INDEX(MAESTRO!R:R,_xludf.AGGREGATE(15,6,ROW(MAESTRO!$B$3:$B$1000)/((MAESTRO!$B$3:$B$1000="ASMAR DIRECCIÓN")*(UPPER(MAESTRO!$L$3:$L$1000)="CONFIRMADO")),ROWS($A$3:A222))),"")</f>
        <v/>
      </c>
      <c r="S222" s="11" t="str">
        <f ca="1">IFERROR(INDEX(MAESTRO!S:S,_xludf.AGGREGATE(15,6,ROW(MAESTRO!$B$3:$B$1000)/((MAESTRO!$B$3:$B$1000="ASMAR DIRECCIÓN")*(UPPER(MAESTRO!$L$3:$L$1000)="CONFIRMADO")),ROWS($A$3:A222))),"")</f>
        <v/>
      </c>
      <c r="T222" s="11" t="str">
        <f ca="1">IFERROR(INDEX(MAESTRO!T:T,_xludf.AGGREGATE(15,6,ROW(MAESTRO!$B$3:$B$1000)/((MAESTRO!$B$3:$B$1000="ASMAR DIRECCIÓN")*(UPPER(MAESTRO!$L$3:$L$1000)="CONFIRMADO")),ROWS($A$3:A222))),"")</f>
        <v/>
      </c>
      <c r="U222" s="11" t="str">
        <f ca="1">IFERROR(INDEX(MAESTRO!U:U,_xludf.AGGREGATE(15,6,ROW(MAESTRO!$B$3:$B$1000)/((MAESTRO!$B$3:$B$1000="ASMAR DIRECCIÓN")*(UPPER(MAESTRO!$L$3:$L$1000)="CONFIRMADO")),ROWS($A$3:A222))),"")</f>
        <v/>
      </c>
      <c r="V222" s="11" t="str">
        <f ca="1">IFERROR(INDEX(MAESTRO!V:V,_xludf.AGGREGATE(15,6,ROW(MAESTRO!$B$3:$B$1000)/((MAESTRO!$B$3:$B$1000="ASMAR DIRECCIÓN")*(UPPER(MAESTRO!$L$3:$L$1000)="CONFIRMADO")),ROWS($A$3:A222))),"")</f>
        <v/>
      </c>
      <c r="W222" s="11" t="str">
        <f ca="1">IFERROR(INDEX(MAESTRO!W:W,_xludf.AGGREGATE(15,6,ROW(MAESTRO!$B$3:$B$1000)/((MAESTRO!$B$3:$B$1000="ASMAR DIRECCIÓN")*(UPPER(MAESTRO!$L$3:$L$1000)="CONFIRMADO")),ROWS($A$3:A222))),"")</f>
        <v/>
      </c>
      <c r="X222" s="11" t="str">
        <f ca="1">IFERROR(INDEX(MAESTRO!X:X,_xludf.AGGREGATE(15,6,ROW(MAESTRO!$B$3:$B$1000)/((MAESTRO!$B$3:$B$1000="ASMAR DIRECCIÓN")*(UPPER(MAESTRO!$L$3:$L$1000)="CONFIRMADO")),ROWS($A$3:A222))),"")</f>
        <v/>
      </c>
    </row>
    <row r="223" spans="1:24" ht="22.05" customHeight="1">
      <c r="A223" s="10" t="str">
        <f ca="1">IFERROR(INDEX(MAESTRO!A:A,_xludf.AGGREGATE(15,6,ROW(MAESTRO!$B$3:$B$1000)/((MAESTRO!$B$3:$B$1000="ASMAR DIRECCIÓN")*(UPPER(MAESTRO!$L$3:$L$1000)="CONFIRMADO")),ROWS($A$3:A223))),"")</f>
        <v/>
      </c>
      <c r="B223" s="10" t="str">
        <f ca="1">IFERROR(INDEX(MAESTRO!B:B,_xludf.AGGREGATE(15,6,ROW(MAESTRO!$B$3:$B$1000)/((MAESTRO!$B$3:$B$1000="ASMAR DIRECCIÓN")*(UPPER(MAESTRO!$L$3:$L$1000)="CONFIRMADO")),ROWS($A$3:A223))),"")</f>
        <v/>
      </c>
      <c r="C223" s="10" t="str">
        <f ca="1">IFERROR(INDEX(MAESTRO!C:C,_xludf.AGGREGATE(15,6,ROW(MAESTRO!$B$3:$B$1000)/((MAESTRO!$B$3:$B$1000="ASMAR DIRECCIÓN")*(UPPER(MAESTRO!$L$3:$L$1000)="CONFIRMADO")),ROWS($A$3:A223))),"")</f>
        <v/>
      </c>
      <c r="D223" s="10" t="str">
        <f ca="1">IFERROR(INDEX(MAESTRO!D:D,_xludf.AGGREGATE(15,6,ROW(MAESTRO!$B$3:$B$1000)/((MAESTRO!$B$3:$B$1000="ASMAR DIRECCIÓN")*(UPPER(MAESTRO!$L$3:$L$1000)="CONFIRMADO")),ROWS($A$3:A223))),"")</f>
        <v/>
      </c>
      <c r="E223" s="10" t="str">
        <f ca="1">IFERROR(INDEX(MAESTRO!E:E,_xludf.AGGREGATE(15,6,ROW(MAESTRO!$B$3:$B$1000)/((MAESTRO!$B$3:$B$1000="ASMAR DIRECCIÓN")*(UPPER(MAESTRO!$L$3:$L$1000)="CONFIRMADO")),ROWS($A$3:A223))),"")</f>
        <v/>
      </c>
      <c r="F223" s="10" t="str">
        <f ca="1">IFERROR(INDEX(MAESTRO!F:F,_xludf.AGGREGATE(15,6,ROW(MAESTRO!$B$3:$B$1000)/((MAESTRO!$B$3:$B$1000="ASMAR DIRECCIÓN")*(UPPER(MAESTRO!$L$3:$L$1000)="CONFIRMADO")),ROWS($A$3:A223))),"")</f>
        <v/>
      </c>
      <c r="G223" s="10" t="str">
        <f ca="1">IFERROR(INDEX(MAESTRO!G:G,_xludf.AGGREGATE(15,6,ROW(MAESTRO!$B$3:$B$1000)/((MAESTRO!$B$3:$B$1000="ASMAR DIRECCIÓN")*(UPPER(MAESTRO!$L$3:$L$1000)="CONFIRMADO")),ROWS($A$3:A223))),"")</f>
        <v/>
      </c>
      <c r="H223" s="10" t="str">
        <f ca="1">IFERROR(INDEX(MAESTRO!H:H,_xludf.AGGREGATE(15,6,ROW(MAESTRO!$B$3:$B$1000)/((MAESTRO!$B$3:$B$1000="ASMAR DIRECCIÓN")*(UPPER(MAESTRO!$L$3:$L$1000)="CONFIRMADO")),ROWS($A$3:A223))),"")</f>
        <v/>
      </c>
      <c r="I223" s="10" t="str">
        <f ca="1">IFERROR(INDEX(MAESTRO!I:I,_xludf.AGGREGATE(15,6,ROW(MAESTRO!$B$3:$B$1000)/((MAESTRO!$B$3:$B$1000="ASMAR DIRECCIÓN")*(UPPER(MAESTRO!$L$3:$L$1000)="CONFIRMADO")),ROWS($A$3:A223))),"")</f>
        <v/>
      </c>
      <c r="J223" s="10" t="str">
        <f ca="1">IFERROR(INDEX(MAESTRO!J:J,_xludf.AGGREGATE(15,6,ROW(MAESTRO!$B$3:$B$1000)/((MAESTRO!$B$3:$B$1000="ASMAR DIRECCIÓN")*(UPPER(MAESTRO!$L$3:$L$1000)="CONFIRMADO")),ROWS($A$3:A223))),"")</f>
        <v/>
      </c>
      <c r="K223" s="10" t="str">
        <f ca="1">IFERROR(INDEX(MAESTRO!K:K,_xludf.AGGREGATE(15,6,ROW(MAESTRO!$B$3:$B$1000)/((MAESTRO!$B$3:$B$1000="ASMAR DIRECCIÓN")*(UPPER(MAESTRO!$L$3:$L$1000)="CONFIRMADO")),ROWS($A$3:A223))),"")</f>
        <v/>
      </c>
      <c r="L223" s="10" t="str">
        <f ca="1">IFERROR(INDEX(MAESTRO!L:L,_xludf.AGGREGATE(15,6,ROW(MAESTRO!$B$3:$B$1000)/((MAESTRO!$B$3:$B$1000="ASMAR DIRECCIÓN")*(UPPER(MAESTRO!$L$3:$L$1000)="CONFIRMADO")),ROWS($A$3:A223))),"")</f>
        <v/>
      </c>
      <c r="M223" s="10" t="str">
        <f ca="1">IFERROR(INDEX(MAESTRO!M:M,_xludf.AGGREGATE(15,6,ROW(MAESTRO!$B$3:$B$1000)/((MAESTRO!$B$3:$B$1000="ASMAR DIRECCIÓN")*(UPPER(MAESTRO!$L$3:$L$1000)="CONFIRMADO")),ROWS($A$3:A223))),"")</f>
        <v/>
      </c>
      <c r="N223" s="10" t="str">
        <f ca="1">IFERROR(INDEX(MAESTRO!N:N,_xludf.AGGREGATE(15,6,ROW(MAESTRO!$B$3:$B$1000)/((MAESTRO!$B$3:$B$1000="ASMAR DIRECCIÓN")*(UPPER(MAESTRO!$L$3:$L$1000)="CONFIRMADO")),ROWS($A$3:A223))),"")</f>
        <v/>
      </c>
      <c r="O223" s="10" t="str">
        <f ca="1">IFERROR(INDEX(MAESTRO!O:O,_xludf.AGGREGATE(15,6,ROW(MAESTRO!$B$3:$B$1000)/((MAESTRO!$B$3:$B$1000="ASMAR DIRECCIÓN")*(UPPER(MAESTRO!$L$3:$L$1000)="CONFIRMADO")),ROWS($A$3:A223))),"")</f>
        <v/>
      </c>
      <c r="P223" s="10" t="str">
        <f ca="1">IFERROR(INDEX(MAESTRO!P:P,_xludf.AGGREGATE(15,6,ROW(MAESTRO!$B$3:$B$1000)/((MAESTRO!$B$3:$B$1000="ASMAR DIRECCIÓN")*(UPPER(MAESTRO!$L$3:$L$1000)="CONFIRMADO")),ROWS($A$3:A223))),"")</f>
        <v/>
      </c>
      <c r="Q223" s="10" t="str">
        <f ca="1">IFERROR(INDEX(MAESTRO!Q:Q,_xludf.AGGREGATE(15,6,ROW(MAESTRO!$B$3:$B$1000)/((MAESTRO!$B$3:$B$1000="ASMAR DIRECCIÓN")*(UPPER(MAESTRO!$L$3:$L$1000)="CONFIRMADO")),ROWS($A$3:A223))),"")</f>
        <v/>
      </c>
      <c r="R223" s="10" t="str">
        <f ca="1">IFERROR(INDEX(MAESTRO!R:R,_xludf.AGGREGATE(15,6,ROW(MAESTRO!$B$3:$B$1000)/((MAESTRO!$B$3:$B$1000="ASMAR DIRECCIÓN")*(UPPER(MAESTRO!$L$3:$L$1000)="CONFIRMADO")),ROWS($A$3:A223))),"")</f>
        <v/>
      </c>
      <c r="S223" s="10" t="str">
        <f ca="1">IFERROR(INDEX(MAESTRO!S:S,_xludf.AGGREGATE(15,6,ROW(MAESTRO!$B$3:$B$1000)/((MAESTRO!$B$3:$B$1000="ASMAR DIRECCIÓN")*(UPPER(MAESTRO!$L$3:$L$1000)="CONFIRMADO")),ROWS($A$3:A223))),"")</f>
        <v/>
      </c>
      <c r="T223" s="10" t="str">
        <f ca="1">IFERROR(INDEX(MAESTRO!T:T,_xludf.AGGREGATE(15,6,ROW(MAESTRO!$B$3:$B$1000)/((MAESTRO!$B$3:$B$1000="ASMAR DIRECCIÓN")*(UPPER(MAESTRO!$L$3:$L$1000)="CONFIRMADO")),ROWS($A$3:A223))),"")</f>
        <v/>
      </c>
      <c r="U223" s="10" t="str">
        <f ca="1">IFERROR(INDEX(MAESTRO!U:U,_xludf.AGGREGATE(15,6,ROW(MAESTRO!$B$3:$B$1000)/((MAESTRO!$B$3:$B$1000="ASMAR DIRECCIÓN")*(UPPER(MAESTRO!$L$3:$L$1000)="CONFIRMADO")),ROWS($A$3:A223))),"")</f>
        <v/>
      </c>
      <c r="V223" s="10" t="str">
        <f ca="1">IFERROR(INDEX(MAESTRO!V:V,_xludf.AGGREGATE(15,6,ROW(MAESTRO!$B$3:$B$1000)/((MAESTRO!$B$3:$B$1000="ASMAR DIRECCIÓN")*(UPPER(MAESTRO!$L$3:$L$1000)="CONFIRMADO")),ROWS($A$3:A223))),"")</f>
        <v/>
      </c>
      <c r="W223" s="10" t="str">
        <f ca="1">IFERROR(INDEX(MAESTRO!W:W,_xludf.AGGREGATE(15,6,ROW(MAESTRO!$B$3:$B$1000)/((MAESTRO!$B$3:$B$1000="ASMAR DIRECCIÓN")*(UPPER(MAESTRO!$L$3:$L$1000)="CONFIRMADO")),ROWS($A$3:A223))),"")</f>
        <v/>
      </c>
      <c r="X223" s="10" t="str">
        <f ca="1">IFERROR(INDEX(MAESTRO!X:X,_xludf.AGGREGATE(15,6,ROW(MAESTRO!$B$3:$B$1000)/((MAESTRO!$B$3:$B$1000="ASMAR DIRECCIÓN")*(UPPER(MAESTRO!$L$3:$L$1000)="CONFIRMADO")),ROWS($A$3:A223))),"")</f>
        <v/>
      </c>
    </row>
    <row r="224" spans="1:24" ht="22.05" customHeight="1">
      <c r="A224" s="11" t="str">
        <f ca="1">IFERROR(INDEX(MAESTRO!A:A,_xludf.AGGREGATE(15,6,ROW(MAESTRO!$B$3:$B$1000)/((MAESTRO!$B$3:$B$1000="ASMAR DIRECCIÓN")*(UPPER(MAESTRO!$L$3:$L$1000)="CONFIRMADO")),ROWS($A$3:A224))),"")</f>
        <v/>
      </c>
      <c r="B224" s="11" t="str">
        <f ca="1">IFERROR(INDEX(MAESTRO!B:B,_xludf.AGGREGATE(15,6,ROW(MAESTRO!$B$3:$B$1000)/((MAESTRO!$B$3:$B$1000="ASMAR DIRECCIÓN")*(UPPER(MAESTRO!$L$3:$L$1000)="CONFIRMADO")),ROWS($A$3:A224))),"")</f>
        <v/>
      </c>
      <c r="C224" s="11" t="str">
        <f ca="1">IFERROR(INDEX(MAESTRO!C:C,_xludf.AGGREGATE(15,6,ROW(MAESTRO!$B$3:$B$1000)/((MAESTRO!$B$3:$B$1000="ASMAR DIRECCIÓN")*(UPPER(MAESTRO!$L$3:$L$1000)="CONFIRMADO")),ROWS($A$3:A224))),"")</f>
        <v/>
      </c>
      <c r="D224" s="11" t="str">
        <f ca="1">IFERROR(INDEX(MAESTRO!D:D,_xludf.AGGREGATE(15,6,ROW(MAESTRO!$B$3:$B$1000)/((MAESTRO!$B$3:$B$1000="ASMAR DIRECCIÓN")*(UPPER(MAESTRO!$L$3:$L$1000)="CONFIRMADO")),ROWS($A$3:A224))),"")</f>
        <v/>
      </c>
      <c r="E224" s="11" t="str">
        <f ca="1">IFERROR(INDEX(MAESTRO!E:E,_xludf.AGGREGATE(15,6,ROW(MAESTRO!$B$3:$B$1000)/((MAESTRO!$B$3:$B$1000="ASMAR DIRECCIÓN")*(UPPER(MAESTRO!$L$3:$L$1000)="CONFIRMADO")),ROWS($A$3:A224))),"")</f>
        <v/>
      </c>
      <c r="F224" s="11" t="str">
        <f ca="1">IFERROR(INDEX(MAESTRO!F:F,_xludf.AGGREGATE(15,6,ROW(MAESTRO!$B$3:$B$1000)/((MAESTRO!$B$3:$B$1000="ASMAR DIRECCIÓN")*(UPPER(MAESTRO!$L$3:$L$1000)="CONFIRMADO")),ROWS($A$3:A224))),"")</f>
        <v/>
      </c>
      <c r="G224" s="11" t="str">
        <f ca="1">IFERROR(INDEX(MAESTRO!G:G,_xludf.AGGREGATE(15,6,ROW(MAESTRO!$B$3:$B$1000)/((MAESTRO!$B$3:$B$1000="ASMAR DIRECCIÓN")*(UPPER(MAESTRO!$L$3:$L$1000)="CONFIRMADO")),ROWS($A$3:A224))),"")</f>
        <v/>
      </c>
      <c r="H224" s="11" t="str">
        <f ca="1">IFERROR(INDEX(MAESTRO!H:H,_xludf.AGGREGATE(15,6,ROW(MAESTRO!$B$3:$B$1000)/((MAESTRO!$B$3:$B$1000="ASMAR DIRECCIÓN")*(UPPER(MAESTRO!$L$3:$L$1000)="CONFIRMADO")),ROWS($A$3:A224))),"")</f>
        <v/>
      </c>
      <c r="I224" s="11" t="str">
        <f ca="1">IFERROR(INDEX(MAESTRO!I:I,_xludf.AGGREGATE(15,6,ROW(MAESTRO!$B$3:$B$1000)/((MAESTRO!$B$3:$B$1000="ASMAR DIRECCIÓN")*(UPPER(MAESTRO!$L$3:$L$1000)="CONFIRMADO")),ROWS($A$3:A224))),"")</f>
        <v/>
      </c>
      <c r="J224" s="11" t="str">
        <f ca="1">IFERROR(INDEX(MAESTRO!J:J,_xludf.AGGREGATE(15,6,ROW(MAESTRO!$B$3:$B$1000)/((MAESTRO!$B$3:$B$1000="ASMAR DIRECCIÓN")*(UPPER(MAESTRO!$L$3:$L$1000)="CONFIRMADO")),ROWS($A$3:A224))),"")</f>
        <v/>
      </c>
      <c r="K224" s="11" t="str">
        <f ca="1">IFERROR(INDEX(MAESTRO!K:K,_xludf.AGGREGATE(15,6,ROW(MAESTRO!$B$3:$B$1000)/((MAESTRO!$B$3:$B$1000="ASMAR DIRECCIÓN")*(UPPER(MAESTRO!$L$3:$L$1000)="CONFIRMADO")),ROWS($A$3:A224))),"")</f>
        <v/>
      </c>
      <c r="L224" s="11" t="str">
        <f ca="1">IFERROR(INDEX(MAESTRO!L:L,_xludf.AGGREGATE(15,6,ROW(MAESTRO!$B$3:$B$1000)/((MAESTRO!$B$3:$B$1000="ASMAR DIRECCIÓN")*(UPPER(MAESTRO!$L$3:$L$1000)="CONFIRMADO")),ROWS($A$3:A224))),"")</f>
        <v/>
      </c>
      <c r="M224" s="11" t="str">
        <f ca="1">IFERROR(INDEX(MAESTRO!M:M,_xludf.AGGREGATE(15,6,ROW(MAESTRO!$B$3:$B$1000)/((MAESTRO!$B$3:$B$1000="ASMAR DIRECCIÓN")*(UPPER(MAESTRO!$L$3:$L$1000)="CONFIRMADO")),ROWS($A$3:A224))),"")</f>
        <v/>
      </c>
      <c r="N224" s="11" t="str">
        <f ca="1">IFERROR(INDEX(MAESTRO!N:N,_xludf.AGGREGATE(15,6,ROW(MAESTRO!$B$3:$B$1000)/((MAESTRO!$B$3:$B$1000="ASMAR DIRECCIÓN")*(UPPER(MAESTRO!$L$3:$L$1000)="CONFIRMADO")),ROWS($A$3:A224))),"")</f>
        <v/>
      </c>
      <c r="O224" s="11" t="str">
        <f ca="1">IFERROR(INDEX(MAESTRO!O:O,_xludf.AGGREGATE(15,6,ROW(MAESTRO!$B$3:$B$1000)/((MAESTRO!$B$3:$B$1000="ASMAR DIRECCIÓN")*(UPPER(MAESTRO!$L$3:$L$1000)="CONFIRMADO")),ROWS($A$3:A224))),"")</f>
        <v/>
      </c>
      <c r="P224" s="11" t="str">
        <f ca="1">IFERROR(INDEX(MAESTRO!P:P,_xludf.AGGREGATE(15,6,ROW(MAESTRO!$B$3:$B$1000)/((MAESTRO!$B$3:$B$1000="ASMAR DIRECCIÓN")*(UPPER(MAESTRO!$L$3:$L$1000)="CONFIRMADO")),ROWS($A$3:A224))),"")</f>
        <v/>
      </c>
      <c r="Q224" s="11" t="str">
        <f ca="1">IFERROR(INDEX(MAESTRO!Q:Q,_xludf.AGGREGATE(15,6,ROW(MAESTRO!$B$3:$B$1000)/((MAESTRO!$B$3:$B$1000="ASMAR DIRECCIÓN")*(UPPER(MAESTRO!$L$3:$L$1000)="CONFIRMADO")),ROWS($A$3:A224))),"")</f>
        <v/>
      </c>
      <c r="R224" s="11" t="str">
        <f ca="1">IFERROR(INDEX(MAESTRO!R:R,_xludf.AGGREGATE(15,6,ROW(MAESTRO!$B$3:$B$1000)/((MAESTRO!$B$3:$B$1000="ASMAR DIRECCIÓN")*(UPPER(MAESTRO!$L$3:$L$1000)="CONFIRMADO")),ROWS($A$3:A224))),"")</f>
        <v/>
      </c>
      <c r="S224" s="11" t="str">
        <f ca="1">IFERROR(INDEX(MAESTRO!S:S,_xludf.AGGREGATE(15,6,ROW(MAESTRO!$B$3:$B$1000)/((MAESTRO!$B$3:$B$1000="ASMAR DIRECCIÓN")*(UPPER(MAESTRO!$L$3:$L$1000)="CONFIRMADO")),ROWS($A$3:A224))),"")</f>
        <v/>
      </c>
      <c r="T224" s="11" t="str">
        <f ca="1">IFERROR(INDEX(MAESTRO!T:T,_xludf.AGGREGATE(15,6,ROW(MAESTRO!$B$3:$B$1000)/((MAESTRO!$B$3:$B$1000="ASMAR DIRECCIÓN")*(UPPER(MAESTRO!$L$3:$L$1000)="CONFIRMADO")),ROWS($A$3:A224))),"")</f>
        <v/>
      </c>
      <c r="U224" s="11" t="str">
        <f ca="1">IFERROR(INDEX(MAESTRO!U:U,_xludf.AGGREGATE(15,6,ROW(MAESTRO!$B$3:$B$1000)/((MAESTRO!$B$3:$B$1000="ASMAR DIRECCIÓN")*(UPPER(MAESTRO!$L$3:$L$1000)="CONFIRMADO")),ROWS($A$3:A224))),"")</f>
        <v/>
      </c>
      <c r="V224" s="11" t="str">
        <f ca="1">IFERROR(INDEX(MAESTRO!V:V,_xludf.AGGREGATE(15,6,ROW(MAESTRO!$B$3:$B$1000)/((MAESTRO!$B$3:$B$1000="ASMAR DIRECCIÓN")*(UPPER(MAESTRO!$L$3:$L$1000)="CONFIRMADO")),ROWS($A$3:A224))),"")</f>
        <v/>
      </c>
      <c r="W224" s="11" t="str">
        <f ca="1">IFERROR(INDEX(MAESTRO!W:W,_xludf.AGGREGATE(15,6,ROW(MAESTRO!$B$3:$B$1000)/((MAESTRO!$B$3:$B$1000="ASMAR DIRECCIÓN")*(UPPER(MAESTRO!$L$3:$L$1000)="CONFIRMADO")),ROWS($A$3:A224))),"")</f>
        <v/>
      </c>
      <c r="X224" s="11" t="str">
        <f ca="1">IFERROR(INDEX(MAESTRO!X:X,_xludf.AGGREGATE(15,6,ROW(MAESTRO!$B$3:$B$1000)/((MAESTRO!$B$3:$B$1000="ASMAR DIRECCIÓN")*(UPPER(MAESTRO!$L$3:$L$1000)="CONFIRMADO")),ROWS($A$3:A224))),"")</f>
        <v/>
      </c>
    </row>
    <row r="225" spans="1:24" ht="22.05" customHeight="1">
      <c r="A225" s="10" t="str">
        <f ca="1">IFERROR(INDEX(MAESTRO!A:A,_xludf.AGGREGATE(15,6,ROW(MAESTRO!$B$3:$B$1000)/((MAESTRO!$B$3:$B$1000="ASMAR DIRECCIÓN")*(UPPER(MAESTRO!$L$3:$L$1000)="CONFIRMADO")),ROWS($A$3:A225))),"")</f>
        <v/>
      </c>
      <c r="B225" s="10" t="str">
        <f ca="1">IFERROR(INDEX(MAESTRO!B:B,_xludf.AGGREGATE(15,6,ROW(MAESTRO!$B$3:$B$1000)/((MAESTRO!$B$3:$B$1000="ASMAR DIRECCIÓN")*(UPPER(MAESTRO!$L$3:$L$1000)="CONFIRMADO")),ROWS($A$3:A225))),"")</f>
        <v/>
      </c>
      <c r="C225" s="10" t="str">
        <f ca="1">IFERROR(INDEX(MAESTRO!C:C,_xludf.AGGREGATE(15,6,ROW(MAESTRO!$B$3:$B$1000)/((MAESTRO!$B$3:$B$1000="ASMAR DIRECCIÓN")*(UPPER(MAESTRO!$L$3:$L$1000)="CONFIRMADO")),ROWS($A$3:A225))),"")</f>
        <v/>
      </c>
      <c r="D225" s="10" t="str">
        <f ca="1">IFERROR(INDEX(MAESTRO!D:D,_xludf.AGGREGATE(15,6,ROW(MAESTRO!$B$3:$B$1000)/((MAESTRO!$B$3:$B$1000="ASMAR DIRECCIÓN")*(UPPER(MAESTRO!$L$3:$L$1000)="CONFIRMADO")),ROWS($A$3:A225))),"")</f>
        <v/>
      </c>
      <c r="E225" s="10" t="str">
        <f ca="1">IFERROR(INDEX(MAESTRO!E:E,_xludf.AGGREGATE(15,6,ROW(MAESTRO!$B$3:$B$1000)/((MAESTRO!$B$3:$B$1000="ASMAR DIRECCIÓN")*(UPPER(MAESTRO!$L$3:$L$1000)="CONFIRMADO")),ROWS($A$3:A225))),"")</f>
        <v/>
      </c>
      <c r="F225" s="10" t="str">
        <f ca="1">IFERROR(INDEX(MAESTRO!F:F,_xludf.AGGREGATE(15,6,ROW(MAESTRO!$B$3:$B$1000)/((MAESTRO!$B$3:$B$1000="ASMAR DIRECCIÓN")*(UPPER(MAESTRO!$L$3:$L$1000)="CONFIRMADO")),ROWS($A$3:A225))),"")</f>
        <v/>
      </c>
      <c r="G225" s="10" t="str">
        <f ca="1">IFERROR(INDEX(MAESTRO!G:G,_xludf.AGGREGATE(15,6,ROW(MAESTRO!$B$3:$B$1000)/((MAESTRO!$B$3:$B$1000="ASMAR DIRECCIÓN")*(UPPER(MAESTRO!$L$3:$L$1000)="CONFIRMADO")),ROWS($A$3:A225))),"")</f>
        <v/>
      </c>
      <c r="H225" s="10" t="str">
        <f ca="1">IFERROR(INDEX(MAESTRO!H:H,_xludf.AGGREGATE(15,6,ROW(MAESTRO!$B$3:$B$1000)/((MAESTRO!$B$3:$B$1000="ASMAR DIRECCIÓN")*(UPPER(MAESTRO!$L$3:$L$1000)="CONFIRMADO")),ROWS($A$3:A225))),"")</f>
        <v/>
      </c>
      <c r="I225" s="10" t="str">
        <f ca="1">IFERROR(INDEX(MAESTRO!I:I,_xludf.AGGREGATE(15,6,ROW(MAESTRO!$B$3:$B$1000)/((MAESTRO!$B$3:$B$1000="ASMAR DIRECCIÓN")*(UPPER(MAESTRO!$L$3:$L$1000)="CONFIRMADO")),ROWS($A$3:A225))),"")</f>
        <v/>
      </c>
      <c r="J225" s="10" t="str">
        <f ca="1">IFERROR(INDEX(MAESTRO!J:J,_xludf.AGGREGATE(15,6,ROW(MAESTRO!$B$3:$B$1000)/((MAESTRO!$B$3:$B$1000="ASMAR DIRECCIÓN")*(UPPER(MAESTRO!$L$3:$L$1000)="CONFIRMADO")),ROWS($A$3:A225))),"")</f>
        <v/>
      </c>
      <c r="K225" s="10" t="str">
        <f ca="1">IFERROR(INDEX(MAESTRO!K:K,_xludf.AGGREGATE(15,6,ROW(MAESTRO!$B$3:$B$1000)/((MAESTRO!$B$3:$B$1000="ASMAR DIRECCIÓN")*(UPPER(MAESTRO!$L$3:$L$1000)="CONFIRMADO")),ROWS($A$3:A225))),"")</f>
        <v/>
      </c>
      <c r="L225" s="10" t="str">
        <f ca="1">IFERROR(INDEX(MAESTRO!L:L,_xludf.AGGREGATE(15,6,ROW(MAESTRO!$B$3:$B$1000)/((MAESTRO!$B$3:$B$1000="ASMAR DIRECCIÓN")*(UPPER(MAESTRO!$L$3:$L$1000)="CONFIRMADO")),ROWS($A$3:A225))),"")</f>
        <v/>
      </c>
      <c r="M225" s="10" t="str">
        <f ca="1">IFERROR(INDEX(MAESTRO!M:M,_xludf.AGGREGATE(15,6,ROW(MAESTRO!$B$3:$B$1000)/((MAESTRO!$B$3:$B$1000="ASMAR DIRECCIÓN")*(UPPER(MAESTRO!$L$3:$L$1000)="CONFIRMADO")),ROWS($A$3:A225))),"")</f>
        <v/>
      </c>
      <c r="N225" s="10" t="str">
        <f ca="1">IFERROR(INDEX(MAESTRO!N:N,_xludf.AGGREGATE(15,6,ROW(MAESTRO!$B$3:$B$1000)/((MAESTRO!$B$3:$B$1000="ASMAR DIRECCIÓN")*(UPPER(MAESTRO!$L$3:$L$1000)="CONFIRMADO")),ROWS($A$3:A225))),"")</f>
        <v/>
      </c>
      <c r="O225" s="10" t="str">
        <f ca="1">IFERROR(INDEX(MAESTRO!O:O,_xludf.AGGREGATE(15,6,ROW(MAESTRO!$B$3:$B$1000)/((MAESTRO!$B$3:$B$1000="ASMAR DIRECCIÓN")*(UPPER(MAESTRO!$L$3:$L$1000)="CONFIRMADO")),ROWS($A$3:A225))),"")</f>
        <v/>
      </c>
      <c r="P225" s="10" t="str">
        <f ca="1">IFERROR(INDEX(MAESTRO!P:P,_xludf.AGGREGATE(15,6,ROW(MAESTRO!$B$3:$B$1000)/((MAESTRO!$B$3:$B$1000="ASMAR DIRECCIÓN")*(UPPER(MAESTRO!$L$3:$L$1000)="CONFIRMADO")),ROWS($A$3:A225))),"")</f>
        <v/>
      </c>
      <c r="Q225" s="10" t="str">
        <f ca="1">IFERROR(INDEX(MAESTRO!Q:Q,_xludf.AGGREGATE(15,6,ROW(MAESTRO!$B$3:$B$1000)/((MAESTRO!$B$3:$B$1000="ASMAR DIRECCIÓN")*(UPPER(MAESTRO!$L$3:$L$1000)="CONFIRMADO")),ROWS($A$3:A225))),"")</f>
        <v/>
      </c>
      <c r="R225" s="10" t="str">
        <f ca="1">IFERROR(INDEX(MAESTRO!R:R,_xludf.AGGREGATE(15,6,ROW(MAESTRO!$B$3:$B$1000)/((MAESTRO!$B$3:$B$1000="ASMAR DIRECCIÓN")*(UPPER(MAESTRO!$L$3:$L$1000)="CONFIRMADO")),ROWS($A$3:A225))),"")</f>
        <v/>
      </c>
      <c r="S225" s="10" t="str">
        <f ca="1">IFERROR(INDEX(MAESTRO!S:S,_xludf.AGGREGATE(15,6,ROW(MAESTRO!$B$3:$B$1000)/((MAESTRO!$B$3:$B$1000="ASMAR DIRECCIÓN")*(UPPER(MAESTRO!$L$3:$L$1000)="CONFIRMADO")),ROWS($A$3:A225))),"")</f>
        <v/>
      </c>
      <c r="T225" s="10" t="str">
        <f ca="1">IFERROR(INDEX(MAESTRO!T:T,_xludf.AGGREGATE(15,6,ROW(MAESTRO!$B$3:$B$1000)/((MAESTRO!$B$3:$B$1000="ASMAR DIRECCIÓN")*(UPPER(MAESTRO!$L$3:$L$1000)="CONFIRMADO")),ROWS($A$3:A225))),"")</f>
        <v/>
      </c>
      <c r="U225" s="10" t="str">
        <f ca="1">IFERROR(INDEX(MAESTRO!U:U,_xludf.AGGREGATE(15,6,ROW(MAESTRO!$B$3:$B$1000)/((MAESTRO!$B$3:$B$1000="ASMAR DIRECCIÓN")*(UPPER(MAESTRO!$L$3:$L$1000)="CONFIRMADO")),ROWS($A$3:A225))),"")</f>
        <v/>
      </c>
      <c r="V225" s="10" t="str">
        <f ca="1">IFERROR(INDEX(MAESTRO!V:V,_xludf.AGGREGATE(15,6,ROW(MAESTRO!$B$3:$B$1000)/((MAESTRO!$B$3:$B$1000="ASMAR DIRECCIÓN")*(UPPER(MAESTRO!$L$3:$L$1000)="CONFIRMADO")),ROWS($A$3:A225))),"")</f>
        <v/>
      </c>
      <c r="W225" s="10" t="str">
        <f ca="1">IFERROR(INDEX(MAESTRO!W:W,_xludf.AGGREGATE(15,6,ROW(MAESTRO!$B$3:$B$1000)/((MAESTRO!$B$3:$B$1000="ASMAR DIRECCIÓN")*(UPPER(MAESTRO!$L$3:$L$1000)="CONFIRMADO")),ROWS($A$3:A225))),"")</f>
        <v/>
      </c>
      <c r="X225" s="10" t="str">
        <f ca="1">IFERROR(INDEX(MAESTRO!X:X,_xludf.AGGREGATE(15,6,ROW(MAESTRO!$B$3:$B$1000)/((MAESTRO!$B$3:$B$1000="ASMAR DIRECCIÓN")*(UPPER(MAESTRO!$L$3:$L$1000)="CONFIRMADO")),ROWS($A$3:A225))),"")</f>
        <v/>
      </c>
    </row>
    <row r="226" spans="1:24" ht="22.05" customHeight="1">
      <c r="A226" s="11" t="str">
        <f ca="1">IFERROR(INDEX(MAESTRO!A:A,_xludf.AGGREGATE(15,6,ROW(MAESTRO!$B$3:$B$1000)/((MAESTRO!$B$3:$B$1000="ASMAR DIRECCIÓN")*(UPPER(MAESTRO!$L$3:$L$1000)="CONFIRMADO")),ROWS($A$3:A226))),"")</f>
        <v/>
      </c>
      <c r="B226" s="11" t="str">
        <f ca="1">IFERROR(INDEX(MAESTRO!B:B,_xludf.AGGREGATE(15,6,ROW(MAESTRO!$B$3:$B$1000)/((MAESTRO!$B$3:$B$1000="ASMAR DIRECCIÓN")*(UPPER(MAESTRO!$L$3:$L$1000)="CONFIRMADO")),ROWS($A$3:A226))),"")</f>
        <v/>
      </c>
      <c r="C226" s="11" t="str">
        <f ca="1">IFERROR(INDEX(MAESTRO!C:C,_xludf.AGGREGATE(15,6,ROW(MAESTRO!$B$3:$B$1000)/((MAESTRO!$B$3:$B$1000="ASMAR DIRECCIÓN")*(UPPER(MAESTRO!$L$3:$L$1000)="CONFIRMADO")),ROWS($A$3:A226))),"")</f>
        <v/>
      </c>
      <c r="D226" s="11" t="str">
        <f ca="1">IFERROR(INDEX(MAESTRO!D:D,_xludf.AGGREGATE(15,6,ROW(MAESTRO!$B$3:$B$1000)/((MAESTRO!$B$3:$B$1000="ASMAR DIRECCIÓN")*(UPPER(MAESTRO!$L$3:$L$1000)="CONFIRMADO")),ROWS($A$3:A226))),"")</f>
        <v/>
      </c>
      <c r="E226" s="11" t="str">
        <f ca="1">IFERROR(INDEX(MAESTRO!E:E,_xludf.AGGREGATE(15,6,ROW(MAESTRO!$B$3:$B$1000)/((MAESTRO!$B$3:$B$1000="ASMAR DIRECCIÓN")*(UPPER(MAESTRO!$L$3:$L$1000)="CONFIRMADO")),ROWS($A$3:A226))),"")</f>
        <v/>
      </c>
      <c r="F226" s="11" t="str">
        <f ca="1">IFERROR(INDEX(MAESTRO!F:F,_xludf.AGGREGATE(15,6,ROW(MAESTRO!$B$3:$B$1000)/((MAESTRO!$B$3:$B$1000="ASMAR DIRECCIÓN")*(UPPER(MAESTRO!$L$3:$L$1000)="CONFIRMADO")),ROWS($A$3:A226))),"")</f>
        <v/>
      </c>
      <c r="G226" s="11" t="str">
        <f ca="1">IFERROR(INDEX(MAESTRO!G:G,_xludf.AGGREGATE(15,6,ROW(MAESTRO!$B$3:$B$1000)/((MAESTRO!$B$3:$B$1000="ASMAR DIRECCIÓN")*(UPPER(MAESTRO!$L$3:$L$1000)="CONFIRMADO")),ROWS($A$3:A226))),"")</f>
        <v/>
      </c>
      <c r="H226" s="11" t="str">
        <f ca="1">IFERROR(INDEX(MAESTRO!H:H,_xludf.AGGREGATE(15,6,ROW(MAESTRO!$B$3:$B$1000)/((MAESTRO!$B$3:$B$1000="ASMAR DIRECCIÓN")*(UPPER(MAESTRO!$L$3:$L$1000)="CONFIRMADO")),ROWS($A$3:A226))),"")</f>
        <v/>
      </c>
      <c r="I226" s="11" t="str">
        <f ca="1">IFERROR(INDEX(MAESTRO!I:I,_xludf.AGGREGATE(15,6,ROW(MAESTRO!$B$3:$B$1000)/((MAESTRO!$B$3:$B$1000="ASMAR DIRECCIÓN")*(UPPER(MAESTRO!$L$3:$L$1000)="CONFIRMADO")),ROWS($A$3:A226))),"")</f>
        <v/>
      </c>
      <c r="J226" s="11" t="str">
        <f ca="1">IFERROR(INDEX(MAESTRO!J:J,_xludf.AGGREGATE(15,6,ROW(MAESTRO!$B$3:$B$1000)/((MAESTRO!$B$3:$B$1000="ASMAR DIRECCIÓN")*(UPPER(MAESTRO!$L$3:$L$1000)="CONFIRMADO")),ROWS($A$3:A226))),"")</f>
        <v/>
      </c>
      <c r="K226" s="11" t="str">
        <f ca="1">IFERROR(INDEX(MAESTRO!K:K,_xludf.AGGREGATE(15,6,ROW(MAESTRO!$B$3:$B$1000)/((MAESTRO!$B$3:$B$1000="ASMAR DIRECCIÓN")*(UPPER(MAESTRO!$L$3:$L$1000)="CONFIRMADO")),ROWS($A$3:A226))),"")</f>
        <v/>
      </c>
      <c r="L226" s="11" t="str">
        <f ca="1">IFERROR(INDEX(MAESTRO!L:L,_xludf.AGGREGATE(15,6,ROW(MAESTRO!$B$3:$B$1000)/((MAESTRO!$B$3:$B$1000="ASMAR DIRECCIÓN")*(UPPER(MAESTRO!$L$3:$L$1000)="CONFIRMADO")),ROWS($A$3:A226))),"")</f>
        <v/>
      </c>
      <c r="M226" s="11" t="str">
        <f ca="1">IFERROR(INDEX(MAESTRO!M:M,_xludf.AGGREGATE(15,6,ROW(MAESTRO!$B$3:$B$1000)/((MAESTRO!$B$3:$B$1000="ASMAR DIRECCIÓN")*(UPPER(MAESTRO!$L$3:$L$1000)="CONFIRMADO")),ROWS($A$3:A226))),"")</f>
        <v/>
      </c>
      <c r="N226" s="11" t="str">
        <f ca="1">IFERROR(INDEX(MAESTRO!N:N,_xludf.AGGREGATE(15,6,ROW(MAESTRO!$B$3:$B$1000)/((MAESTRO!$B$3:$B$1000="ASMAR DIRECCIÓN")*(UPPER(MAESTRO!$L$3:$L$1000)="CONFIRMADO")),ROWS($A$3:A226))),"")</f>
        <v/>
      </c>
      <c r="O226" s="11" t="str">
        <f ca="1">IFERROR(INDEX(MAESTRO!O:O,_xludf.AGGREGATE(15,6,ROW(MAESTRO!$B$3:$B$1000)/((MAESTRO!$B$3:$B$1000="ASMAR DIRECCIÓN")*(UPPER(MAESTRO!$L$3:$L$1000)="CONFIRMADO")),ROWS($A$3:A226))),"")</f>
        <v/>
      </c>
      <c r="P226" s="11" t="str">
        <f ca="1">IFERROR(INDEX(MAESTRO!P:P,_xludf.AGGREGATE(15,6,ROW(MAESTRO!$B$3:$B$1000)/((MAESTRO!$B$3:$B$1000="ASMAR DIRECCIÓN")*(UPPER(MAESTRO!$L$3:$L$1000)="CONFIRMADO")),ROWS($A$3:A226))),"")</f>
        <v/>
      </c>
      <c r="Q226" s="11" t="str">
        <f ca="1">IFERROR(INDEX(MAESTRO!Q:Q,_xludf.AGGREGATE(15,6,ROW(MAESTRO!$B$3:$B$1000)/((MAESTRO!$B$3:$B$1000="ASMAR DIRECCIÓN")*(UPPER(MAESTRO!$L$3:$L$1000)="CONFIRMADO")),ROWS($A$3:A226))),"")</f>
        <v/>
      </c>
      <c r="R226" s="11" t="str">
        <f ca="1">IFERROR(INDEX(MAESTRO!R:R,_xludf.AGGREGATE(15,6,ROW(MAESTRO!$B$3:$B$1000)/((MAESTRO!$B$3:$B$1000="ASMAR DIRECCIÓN")*(UPPER(MAESTRO!$L$3:$L$1000)="CONFIRMADO")),ROWS($A$3:A226))),"")</f>
        <v/>
      </c>
      <c r="S226" s="11" t="str">
        <f ca="1">IFERROR(INDEX(MAESTRO!S:S,_xludf.AGGREGATE(15,6,ROW(MAESTRO!$B$3:$B$1000)/((MAESTRO!$B$3:$B$1000="ASMAR DIRECCIÓN")*(UPPER(MAESTRO!$L$3:$L$1000)="CONFIRMADO")),ROWS($A$3:A226))),"")</f>
        <v/>
      </c>
      <c r="T226" s="11" t="str">
        <f ca="1">IFERROR(INDEX(MAESTRO!T:T,_xludf.AGGREGATE(15,6,ROW(MAESTRO!$B$3:$B$1000)/((MAESTRO!$B$3:$B$1000="ASMAR DIRECCIÓN")*(UPPER(MAESTRO!$L$3:$L$1000)="CONFIRMADO")),ROWS($A$3:A226))),"")</f>
        <v/>
      </c>
      <c r="U226" s="11" t="str">
        <f ca="1">IFERROR(INDEX(MAESTRO!U:U,_xludf.AGGREGATE(15,6,ROW(MAESTRO!$B$3:$B$1000)/((MAESTRO!$B$3:$B$1000="ASMAR DIRECCIÓN")*(UPPER(MAESTRO!$L$3:$L$1000)="CONFIRMADO")),ROWS($A$3:A226))),"")</f>
        <v/>
      </c>
      <c r="V226" s="11" t="str">
        <f ca="1">IFERROR(INDEX(MAESTRO!V:V,_xludf.AGGREGATE(15,6,ROW(MAESTRO!$B$3:$B$1000)/((MAESTRO!$B$3:$B$1000="ASMAR DIRECCIÓN")*(UPPER(MAESTRO!$L$3:$L$1000)="CONFIRMADO")),ROWS($A$3:A226))),"")</f>
        <v/>
      </c>
      <c r="W226" s="11" t="str">
        <f ca="1">IFERROR(INDEX(MAESTRO!W:W,_xludf.AGGREGATE(15,6,ROW(MAESTRO!$B$3:$B$1000)/((MAESTRO!$B$3:$B$1000="ASMAR DIRECCIÓN")*(UPPER(MAESTRO!$L$3:$L$1000)="CONFIRMADO")),ROWS($A$3:A226))),"")</f>
        <v/>
      </c>
      <c r="X226" s="11" t="str">
        <f ca="1">IFERROR(INDEX(MAESTRO!X:X,_xludf.AGGREGATE(15,6,ROW(MAESTRO!$B$3:$B$1000)/((MAESTRO!$B$3:$B$1000="ASMAR DIRECCIÓN")*(UPPER(MAESTRO!$L$3:$L$1000)="CONFIRMADO")),ROWS($A$3:A226))),"")</f>
        <v/>
      </c>
    </row>
    <row r="227" spans="1:24" ht="22.05" customHeight="1">
      <c r="A227" s="10" t="str">
        <f ca="1">IFERROR(INDEX(MAESTRO!A:A,_xludf.AGGREGATE(15,6,ROW(MAESTRO!$B$3:$B$1000)/((MAESTRO!$B$3:$B$1000="ASMAR DIRECCIÓN")*(UPPER(MAESTRO!$L$3:$L$1000)="CONFIRMADO")),ROWS($A$3:A227))),"")</f>
        <v/>
      </c>
      <c r="B227" s="10" t="str">
        <f ca="1">IFERROR(INDEX(MAESTRO!B:B,_xludf.AGGREGATE(15,6,ROW(MAESTRO!$B$3:$B$1000)/((MAESTRO!$B$3:$B$1000="ASMAR DIRECCIÓN")*(UPPER(MAESTRO!$L$3:$L$1000)="CONFIRMADO")),ROWS($A$3:A227))),"")</f>
        <v/>
      </c>
      <c r="C227" s="10" t="str">
        <f ca="1">IFERROR(INDEX(MAESTRO!C:C,_xludf.AGGREGATE(15,6,ROW(MAESTRO!$B$3:$B$1000)/((MAESTRO!$B$3:$B$1000="ASMAR DIRECCIÓN")*(UPPER(MAESTRO!$L$3:$L$1000)="CONFIRMADO")),ROWS($A$3:A227))),"")</f>
        <v/>
      </c>
      <c r="D227" s="10" t="str">
        <f ca="1">IFERROR(INDEX(MAESTRO!D:D,_xludf.AGGREGATE(15,6,ROW(MAESTRO!$B$3:$B$1000)/((MAESTRO!$B$3:$B$1000="ASMAR DIRECCIÓN")*(UPPER(MAESTRO!$L$3:$L$1000)="CONFIRMADO")),ROWS($A$3:A227))),"")</f>
        <v/>
      </c>
      <c r="E227" s="10" t="str">
        <f ca="1">IFERROR(INDEX(MAESTRO!E:E,_xludf.AGGREGATE(15,6,ROW(MAESTRO!$B$3:$B$1000)/((MAESTRO!$B$3:$B$1000="ASMAR DIRECCIÓN")*(UPPER(MAESTRO!$L$3:$L$1000)="CONFIRMADO")),ROWS($A$3:A227))),"")</f>
        <v/>
      </c>
      <c r="F227" s="10" t="str">
        <f ca="1">IFERROR(INDEX(MAESTRO!F:F,_xludf.AGGREGATE(15,6,ROW(MAESTRO!$B$3:$B$1000)/((MAESTRO!$B$3:$B$1000="ASMAR DIRECCIÓN")*(UPPER(MAESTRO!$L$3:$L$1000)="CONFIRMADO")),ROWS($A$3:A227))),"")</f>
        <v/>
      </c>
      <c r="G227" s="10" t="str">
        <f ca="1">IFERROR(INDEX(MAESTRO!G:G,_xludf.AGGREGATE(15,6,ROW(MAESTRO!$B$3:$B$1000)/((MAESTRO!$B$3:$B$1000="ASMAR DIRECCIÓN")*(UPPER(MAESTRO!$L$3:$L$1000)="CONFIRMADO")),ROWS($A$3:A227))),"")</f>
        <v/>
      </c>
      <c r="H227" s="10" t="str">
        <f ca="1">IFERROR(INDEX(MAESTRO!H:H,_xludf.AGGREGATE(15,6,ROW(MAESTRO!$B$3:$B$1000)/((MAESTRO!$B$3:$B$1000="ASMAR DIRECCIÓN")*(UPPER(MAESTRO!$L$3:$L$1000)="CONFIRMADO")),ROWS($A$3:A227))),"")</f>
        <v/>
      </c>
      <c r="I227" s="10" t="str">
        <f ca="1">IFERROR(INDEX(MAESTRO!I:I,_xludf.AGGREGATE(15,6,ROW(MAESTRO!$B$3:$B$1000)/((MAESTRO!$B$3:$B$1000="ASMAR DIRECCIÓN")*(UPPER(MAESTRO!$L$3:$L$1000)="CONFIRMADO")),ROWS($A$3:A227))),"")</f>
        <v/>
      </c>
      <c r="J227" s="10" t="str">
        <f ca="1">IFERROR(INDEX(MAESTRO!J:J,_xludf.AGGREGATE(15,6,ROW(MAESTRO!$B$3:$B$1000)/((MAESTRO!$B$3:$B$1000="ASMAR DIRECCIÓN")*(UPPER(MAESTRO!$L$3:$L$1000)="CONFIRMADO")),ROWS($A$3:A227))),"")</f>
        <v/>
      </c>
      <c r="K227" s="10" t="str">
        <f ca="1">IFERROR(INDEX(MAESTRO!K:K,_xludf.AGGREGATE(15,6,ROW(MAESTRO!$B$3:$B$1000)/((MAESTRO!$B$3:$B$1000="ASMAR DIRECCIÓN")*(UPPER(MAESTRO!$L$3:$L$1000)="CONFIRMADO")),ROWS($A$3:A227))),"")</f>
        <v/>
      </c>
      <c r="L227" s="10" t="str">
        <f ca="1">IFERROR(INDEX(MAESTRO!L:L,_xludf.AGGREGATE(15,6,ROW(MAESTRO!$B$3:$B$1000)/((MAESTRO!$B$3:$B$1000="ASMAR DIRECCIÓN")*(UPPER(MAESTRO!$L$3:$L$1000)="CONFIRMADO")),ROWS($A$3:A227))),"")</f>
        <v/>
      </c>
      <c r="M227" s="10" t="str">
        <f ca="1">IFERROR(INDEX(MAESTRO!M:M,_xludf.AGGREGATE(15,6,ROW(MAESTRO!$B$3:$B$1000)/((MAESTRO!$B$3:$B$1000="ASMAR DIRECCIÓN")*(UPPER(MAESTRO!$L$3:$L$1000)="CONFIRMADO")),ROWS($A$3:A227))),"")</f>
        <v/>
      </c>
      <c r="N227" s="10" t="str">
        <f ca="1">IFERROR(INDEX(MAESTRO!N:N,_xludf.AGGREGATE(15,6,ROW(MAESTRO!$B$3:$B$1000)/((MAESTRO!$B$3:$B$1000="ASMAR DIRECCIÓN")*(UPPER(MAESTRO!$L$3:$L$1000)="CONFIRMADO")),ROWS($A$3:A227))),"")</f>
        <v/>
      </c>
      <c r="O227" s="10" t="str">
        <f ca="1">IFERROR(INDEX(MAESTRO!O:O,_xludf.AGGREGATE(15,6,ROW(MAESTRO!$B$3:$B$1000)/((MAESTRO!$B$3:$B$1000="ASMAR DIRECCIÓN")*(UPPER(MAESTRO!$L$3:$L$1000)="CONFIRMADO")),ROWS($A$3:A227))),"")</f>
        <v/>
      </c>
      <c r="P227" s="10" t="str">
        <f ca="1">IFERROR(INDEX(MAESTRO!P:P,_xludf.AGGREGATE(15,6,ROW(MAESTRO!$B$3:$B$1000)/((MAESTRO!$B$3:$B$1000="ASMAR DIRECCIÓN")*(UPPER(MAESTRO!$L$3:$L$1000)="CONFIRMADO")),ROWS($A$3:A227))),"")</f>
        <v/>
      </c>
      <c r="Q227" s="10" t="str">
        <f ca="1">IFERROR(INDEX(MAESTRO!Q:Q,_xludf.AGGREGATE(15,6,ROW(MAESTRO!$B$3:$B$1000)/((MAESTRO!$B$3:$B$1000="ASMAR DIRECCIÓN")*(UPPER(MAESTRO!$L$3:$L$1000)="CONFIRMADO")),ROWS($A$3:A227))),"")</f>
        <v/>
      </c>
      <c r="R227" s="10" t="str">
        <f ca="1">IFERROR(INDEX(MAESTRO!R:R,_xludf.AGGREGATE(15,6,ROW(MAESTRO!$B$3:$B$1000)/((MAESTRO!$B$3:$B$1000="ASMAR DIRECCIÓN")*(UPPER(MAESTRO!$L$3:$L$1000)="CONFIRMADO")),ROWS($A$3:A227))),"")</f>
        <v/>
      </c>
      <c r="S227" s="10" t="str">
        <f ca="1">IFERROR(INDEX(MAESTRO!S:S,_xludf.AGGREGATE(15,6,ROW(MAESTRO!$B$3:$B$1000)/((MAESTRO!$B$3:$B$1000="ASMAR DIRECCIÓN")*(UPPER(MAESTRO!$L$3:$L$1000)="CONFIRMADO")),ROWS($A$3:A227))),"")</f>
        <v/>
      </c>
      <c r="T227" s="10" t="str">
        <f ca="1">IFERROR(INDEX(MAESTRO!T:T,_xludf.AGGREGATE(15,6,ROW(MAESTRO!$B$3:$B$1000)/((MAESTRO!$B$3:$B$1000="ASMAR DIRECCIÓN")*(UPPER(MAESTRO!$L$3:$L$1000)="CONFIRMADO")),ROWS($A$3:A227))),"")</f>
        <v/>
      </c>
      <c r="U227" s="10" t="str">
        <f ca="1">IFERROR(INDEX(MAESTRO!U:U,_xludf.AGGREGATE(15,6,ROW(MAESTRO!$B$3:$B$1000)/((MAESTRO!$B$3:$B$1000="ASMAR DIRECCIÓN")*(UPPER(MAESTRO!$L$3:$L$1000)="CONFIRMADO")),ROWS($A$3:A227))),"")</f>
        <v/>
      </c>
      <c r="V227" s="10" t="str">
        <f ca="1">IFERROR(INDEX(MAESTRO!V:V,_xludf.AGGREGATE(15,6,ROW(MAESTRO!$B$3:$B$1000)/((MAESTRO!$B$3:$B$1000="ASMAR DIRECCIÓN")*(UPPER(MAESTRO!$L$3:$L$1000)="CONFIRMADO")),ROWS($A$3:A227))),"")</f>
        <v/>
      </c>
      <c r="W227" s="10" t="str">
        <f ca="1">IFERROR(INDEX(MAESTRO!W:W,_xludf.AGGREGATE(15,6,ROW(MAESTRO!$B$3:$B$1000)/((MAESTRO!$B$3:$B$1000="ASMAR DIRECCIÓN")*(UPPER(MAESTRO!$L$3:$L$1000)="CONFIRMADO")),ROWS($A$3:A227))),"")</f>
        <v/>
      </c>
      <c r="X227" s="10" t="str">
        <f ca="1">IFERROR(INDEX(MAESTRO!X:X,_xludf.AGGREGATE(15,6,ROW(MAESTRO!$B$3:$B$1000)/((MAESTRO!$B$3:$B$1000="ASMAR DIRECCIÓN")*(UPPER(MAESTRO!$L$3:$L$1000)="CONFIRMADO")),ROWS($A$3:A227))),"")</f>
        <v/>
      </c>
    </row>
    <row r="228" spans="1:24" ht="22.05" customHeight="1">
      <c r="A228" s="11" t="str">
        <f ca="1">IFERROR(INDEX(MAESTRO!A:A,_xludf.AGGREGATE(15,6,ROW(MAESTRO!$B$3:$B$1000)/((MAESTRO!$B$3:$B$1000="ASMAR DIRECCIÓN")*(UPPER(MAESTRO!$L$3:$L$1000)="CONFIRMADO")),ROWS($A$3:A228))),"")</f>
        <v/>
      </c>
      <c r="B228" s="11" t="str">
        <f ca="1">IFERROR(INDEX(MAESTRO!B:B,_xludf.AGGREGATE(15,6,ROW(MAESTRO!$B$3:$B$1000)/((MAESTRO!$B$3:$B$1000="ASMAR DIRECCIÓN")*(UPPER(MAESTRO!$L$3:$L$1000)="CONFIRMADO")),ROWS($A$3:A228))),"")</f>
        <v/>
      </c>
      <c r="C228" s="11" t="str">
        <f ca="1">IFERROR(INDEX(MAESTRO!C:C,_xludf.AGGREGATE(15,6,ROW(MAESTRO!$B$3:$B$1000)/((MAESTRO!$B$3:$B$1000="ASMAR DIRECCIÓN")*(UPPER(MAESTRO!$L$3:$L$1000)="CONFIRMADO")),ROWS($A$3:A228))),"")</f>
        <v/>
      </c>
      <c r="D228" s="11" t="str">
        <f ca="1">IFERROR(INDEX(MAESTRO!D:D,_xludf.AGGREGATE(15,6,ROW(MAESTRO!$B$3:$B$1000)/((MAESTRO!$B$3:$B$1000="ASMAR DIRECCIÓN")*(UPPER(MAESTRO!$L$3:$L$1000)="CONFIRMADO")),ROWS($A$3:A228))),"")</f>
        <v/>
      </c>
      <c r="E228" s="11" t="str">
        <f ca="1">IFERROR(INDEX(MAESTRO!E:E,_xludf.AGGREGATE(15,6,ROW(MAESTRO!$B$3:$B$1000)/((MAESTRO!$B$3:$B$1000="ASMAR DIRECCIÓN")*(UPPER(MAESTRO!$L$3:$L$1000)="CONFIRMADO")),ROWS($A$3:A228))),"")</f>
        <v/>
      </c>
      <c r="F228" s="11" t="str">
        <f ca="1">IFERROR(INDEX(MAESTRO!F:F,_xludf.AGGREGATE(15,6,ROW(MAESTRO!$B$3:$B$1000)/((MAESTRO!$B$3:$B$1000="ASMAR DIRECCIÓN")*(UPPER(MAESTRO!$L$3:$L$1000)="CONFIRMADO")),ROWS($A$3:A228))),"")</f>
        <v/>
      </c>
      <c r="G228" s="11" t="str">
        <f ca="1">IFERROR(INDEX(MAESTRO!G:G,_xludf.AGGREGATE(15,6,ROW(MAESTRO!$B$3:$B$1000)/((MAESTRO!$B$3:$B$1000="ASMAR DIRECCIÓN")*(UPPER(MAESTRO!$L$3:$L$1000)="CONFIRMADO")),ROWS($A$3:A228))),"")</f>
        <v/>
      </c>
      <c r="H228" s="11" t="str">
        <f ca="1">IFERROR(INDEX(MAESTRO!H:H,_xludf.AGGREGATE(15,6,ROW(MAESTRO!$B$3:$B$1000)/((MAESTRO!$B$3:$B$1000="ASMAR DIRECCIÓN")*(UPPER(MAESTRO!$L$3:$L$1000)="CONFIRMADO")),ROWS($A$3:A228))),"")</f>
        <v/>
      </c>
      <c r="I228" s="11" t="str">
        <f ca="1">IFERROR(INDEX(MAESTRO!I:I,_xludf.AGGREGATE(15,6,ROW(MAESTRO!$B$3:$B$1000)/((MAESTRO!$B$3:$B$1000="ASMAR DIRECCIÓN")*(UPPER(MAESTRO!$L$3:$L$1000)="CONFIRMADO")),ROWS($A$3:A228))),"")</f>
        <v/>
      </c>
      <c r="J228" s="11" t="str">
        <f ca="1">IFERROR(INDEX(MAESTRO!J:J,_xludf.AGGREGATE(15,6,ROW(MAESTRO!$B$3:$B$1000)/((MAESTRO!$B$3:$B$1000="ASMAR DIRECCIÓN")*(UPPER(MAESTRO!$L$3:$L$1000)="CONFIRMADO")),ROWS($A$3:A228))),"")</f>
        <v/>
      </c>
      <c r="K228" s="11" t="str">
        <f ca="1">IFERROR(INDEX(MAESTRO!K:K,_xludf.AGGREGATE(15,6,ROW(MAESTRO!$B$3:$B$1000)/((MAESTRO!$B$3:$B$1000="ASMAR DIRECCIÓN")*(UPPER(MAESTRO!$L$3:$L$1000)="CONFIRMADO")),ROWS($A$3:A228))),"")</f>
        <v/>
      </c>
      <c r="L228" s="11" t="str">
        <f ca="1">IFERROR(INDEX(MAESTRO!L:L,_xludf.AGGREGATE(15,6,ROW(MAESTRO!$B$3:$B$1000)/((MAESTRO!$B$3:$B$1000="ASMAR DIRECCIÓN")*(UPPER(MAESTRO!$L$3:$L$1000)="CONFIRMADO")),ROWS($A$3:A228))),"")</f>
        <v/>
      </c>
      <c r="M228" s="11" t="str">
        <f ca="1">IFERROR(INDEX(MAESTRO!M:M,_xludf.AGGREGATE(15,6,ROW(MAESTRO!$B$3:$B$1000)/((MAESTRO!$B$3:$B$1000="ASMAR DIRECCIÓN")*(UPPER(MAESTRO!$L$3:$L$1000)="CONFIRMADO")),ROWS($A$3:A228))),"")</f>
        <v/>
      </c>
      <c r="N228" s="11" t="str">
        <f ca="1">IFERROR(INDEX(MAESTRO!N:N,_xludf.AGGREGATE(15,6,ROW(MAESTRO!$B$3:$B$1000)/((MAESTRO!$B$3:$B$1000="ASMAR DIRECCIÓN")*(UPPER(MAESTRO!$L$3:$L$1000)="CONFIRMADO")),ROWS($A$3:A228))),"")</f>
        <v/>
      </c>
      <c r="O228" s="11" t="str">
        <f ca="1">IFERROR(INDEX(MAESTRO!O:O,_xludf.AGGREGATE(15,6,ROW(MAESTRO!$B$3:$B$1000)/((MAESTRO!$B$3:$B$1000="ASMAR DIRECCIÓN")*(UPPER(MAESTRO!$L$3:$L$1000)="CONFIRMADO")),ROWS($A$3:A228))),"")</f>
        <v/>
      </c>
      <c r="P228" s="11" t="str">
        <f ca="1">IFERROR(INDEX(MAESTRO!P:P,_xludf.AGGREGATE(15,6,ROW(MAESTRO!$B$3:$B$1000)/((MAESTRO!$B$3:$B$1000="ASMAR DIRECCIÓN")*(UPPER(MAESTRO!$L$3:$L$1000)="CONFIRMADO")),ROWS($A$3:A228))),"")</f>
        <v/>
      </c>
      <c r="Q228" s="11" t="str">
        <f ca="1">IFERROR(INDEX(MAESTRO!Q:Q,_xludf.AGGREGATE(15,6,ROW(MAESTRO!$B$3:$B$1000)/((MAESTRO!$B$3:$B$1000="ASMAR DIRECCIÓN")*(UPPER(MAESTRO!$L$3:$L$1000)="CONFIRMADO")),ROWS($A$3:A228))),"")</f>
        <v/>
      </c>
      <c r="R228" s="11" t="str">
        <f ca="1">IFERROR(INDEX(MAESTRO!R:R,_xludf.AGGREGATE(15,6,ROW(MAESTRO!$B$3:$B$1000)/((MAESTRO!$B$3:$B$1000="ASMAR DIRECCIÓN")*(UPPER(MAESTRO!$L$3:$L$1000)="CONFIRMADO")),ROWS($A$3:A228))),"")</f>
        <v/>
      </c>
      <c r="S228" s="11" t="str">
        <f ca="1">IFERROR(INDEX(MAESTRO!S:S,_xludf.AGGREGATE(15,6,ROW(MAESTRO!$B$3:$B$1000)/((MAESTRO!$B$3:$B$1000="ASMAR DIRECCIÓN")*(UPPER(MAESTRO!$L$3:$L$1000)="CONFIRMADO")),ROWS($A$3:A228))),"")</f>
        <v/>
      </c>
      <c r="T228" s="11" t="str">
        <f ca="1">IFERROR(INDEX(MAESTRO!T:T,_xludf.AGGREGATE(15,6,ROW(MAESTRO!$B$3:$B$1000)/((MAESTRO!$B$3:$B$1000="ASMAR DIRECCIÓN")*(UPPER(MAESTRO!$L$3:$L$1000)="CONFIRMADO")),ROWS($A$3:A228))),"")</f>
        <v/>
      </c>
      <c r="U228" s="11" t="str">
        <f ca="1">IFERROR(INDEX(MAESTRO!U:U,_xludf.AGGREGATE(15,6,ROW(MAESTRO!$B$3:$B$1000)/((MAESTRO!$B$3:$B$1000="ASMAR DIRECCIÓN")*(UPPER(MAESTRO!$L$3:$L$1000)="CONFIRMADO")),ROWS($A$3:A228))),"")</f>
        <v/>
      </c>
      <c r="V228" s="11" t="str">
        <f ca="1">IFERROR(INDEX(MAESTRO!V:V,_xludf.AGGREGATE(15,6,ROW(MAESTRO!$B$3:$B$1000)/((MAESTRO!$B$3:$B$1000="ASMAR DIRECCIÓN")*(UPPER(MAESTRO!$L$3:$L$1000)="CONFIRMADO")),ROWS($A$3:A228))),"")</f>
        <v/>
      </c>
      <c r="W228" s="11" t="str">
        <f ca="1">IFERROR(INDEX(MAESTRO!W:W,_xludf.AGGREGATE(15,6,ROW(MAESTRO!$B$3:$B$1000)/((MAESTRO!$B$3:$B$1000="ASMAR DIRECCIÓN")*(UPPER(MAESTRO!$L$3:$L$1000)="CONFIRMADO")),ROWS($A$3:A228))),"")</f>
        <v/>
      </c>
      <c r="X228" s="11" t="str">
        <f ca="1">IFERROR(INDEX(MAESTRO!X:X,_xludf.AGGREGATE(15,6,ROW(MAESTRO!$B$3:$B$1000)/((MAESTRO!$B$3:$B$1000="ASMAR DIRECCIÓN")*(UPPER(MAESTRO!$L$3:$L$1000)="CONFIRMADO")),ROWS($A$3:A228))),"")</f>
        <v/>
      </c>
    </row>
    <row r="229" spans="1:24" ht="22.05" customHeight="1">
      <c r="A229" s="10" t="str">
        <f ca="1">IFERROR(INDEX(MAESTRO!A:A,_xludf.AGGREGATE(15,6,ROW(MAESTRO!$B$3:$B$1000)/((MAESTRO!$B$3:$B$1000="ASMAR DIRECCIÓN")*(UPPER(MAESTRO!$L$3:$L$1000)="CONFIRMADO")),ROWS($A$3:A229))),"")</f>
        <v/>
      </c>
      <c r="B229" s="10" t="str">
        <f ca="1">IFERROR(INDEX(MAESTRO!B:B,_xludf.AGGREGATE(15,6,ROW(MAESTRO!$B$3:$B$1000)/((MAESTRO!$B$3:$B$1000="ASMAR DIRECCIÓN")*(UPPER(MAESTRO!$L$3:$L$1000)="CONFIRMADO")),ROWS($A$3:A229))),"")</f>
        <v/>
      </c>
      <c r="C229" s="10" t="str">
        <f ca="1">IFERROR(INDEX(MAESTRO!C:C,_xludf.AGGREGATE(15,6,ROW(MAESTRO!$B$3:$B$1000)/((MAESTRO!$B$3:$B$1000="ASMAR DIRECCIÓN")*(UPPER(MAESTRO!$L$3:$L$1000)="CONFIRMADO")),ROWS($A$3:A229))),"")</f>
        <v/>
      </c>
      <c r="D229" s="10" t="str">
        <f ca="1">IFERROR(INDEX(MAESTRO!D:D,_xludf.AGGREGATE(15,6,ROW(MAESTRO!$B$3:$B$1000)/((MAESTRO!$B$3:$B$1000="ASMAR DIRECCIÓN")*(UPPER(MAESTRO!$L$3:$L$1000)="CONFIRMADO")),ROWS($A$3:A229))),"")</f>
        <v/>
      </c>
      <c r="E229" s="10" t="str">
        <f ca="1">IFERROR(INDEX(MAESTRO!E:E,_xludf.AGGREGATE(15,6,ROW(MAESTRO!$B$3:$B$1000)/((MAESTRO!$B$3:$B$1000="ASMAR DIRECCIÓN")*(UPPER(MAESTRO!$L$3:$L$1000)="CONFIRMADO")),ROWS($A$3:A229))),"")</f>
        <v/>
      </c>
      <c r="F229" s="10" t="str">
        <f ca="1">IFERROR(INDEX(MAESTRO!F:F,_xludf.AGGREGATE(15,6,ROW(MAESTRO!$B$3:$B$1000)/((MAESTRO!$B$3:$B$1000="ASMAR DIRECCIÓN")*(UPPER(MAESTRO!$L$3:$L$1000)="CONFIRMADO")),ROWS($A$3:A229))),"")</f>
        <v/>
      </c>
      <c r="G229" s="10" t="str">
        <f ca="1">IFERROR(INDEX(MAESTRO!G:G,_xludf.AGGREGATE(15,6,ROW(MAESTRO!$B$3:$B$1000)/((MAESTRO!$B$3:$B$1000="ASMAR DIRECCIÓN")*(UPPER(MAESTRO!$L$3:$L$1000)="CONFIRMADO")),ROWS($A$3:A229))),"")</f>
        <v/>
      </c>
      <c r="H229" s="10" t="str">
        <f ca="1">IFERROR(INDEX(MAESTRO!H:H,_xludf.AGGREGATE(15,6,ROW(MAESTRO!$B$3:$B$1000)/((MAESTRO!$B$3:$B$1000="ASMAR DIRECCIÓN")*(UPPER(MAESTRO!$L$3:$L$1000)="CONFIRMADO")),ROWS($A$3:A229))),"")</f>
        <v/>
      </c>
      <c r="I229" s="10" t="str">
        <f ca="1">IFERROR(INDEX(MAESTRO!I:I,_xludf.AGGREGATE(15,6,ROW(MAESTRO!$B$3:$B$1000)/((MAESTRO!$B$3:$B$1000="ASMAR DIRECCIÓN")*(UPPER(MAESTRO!$L$3:$L$1000)="CONFIRMADO")),ROWS($A$3:A229))),"")</f>
        <v/>
      </c>
      <c r="J229" s="10" t="str">
        <f ca="1">IFERROR(INDEX(MAESTRO!J:J,_xludf.AGGREGATE(15,6,ROW(MAESTRO!$B$3:$B$1000)/((MAESTRO!$B$3:$B$1000="ASMAR DIRECCIÓN")*(UPPER(MAESTRO!$L$3:$L$1000)="CONFIRMADO")),ROWS($A$3:A229))),"")</f>
        <v/>
      </c>
      <c r="K229" s="10" t="str">
        <f ca="1">IFERROR(INDEX(MAESTRO!K:K,_xludf.AGGREGATE(15,6,ROW(MAESTRO!$B$3:$B$1000)/((MAESTRO!$B$3:$B$1000="ASMAR DIRECCIÓN")*(UPPER(MAESTRO!$L$3:$L$1000)="CONFIRMADO")),ROWS($A$3:A229))),"")</f>
        <v/>
      </c>
      <c r="L229" s="10" t="str">
        <f ca="1">IFERROR(INDEX(MAESTRO!L:L,_xludf.AGGREGATE(15,6,ROW(MAESTRO!$B$3:$B$1000)/((MAESTRO!$B$3:$B$1000="ASMAR DIRECCIÓN")*(UPPER(MAESTRO!$L$3:$L$1000)="CONFIRMADO")),ROWS($A$3:A229))),"")</f>
        <v/>
      </c>
      <c r="M229" s="10" t="str">
        <f ca="1">IFERROR(INDEX(MAESTRO!M:M,_xludf.AGGREGATE(15,6,ROW(MAESTRO!$B$3:$B$1000)/((MAESTRO!$B$3:$B$1000="ASMAR DIRECCIÓN")*(UPPER(MAESTRO!$L$3:$L$1000)="CONFIRMADO")),ROWS($A$3:A229))),"")</f>
        <v/>
      </c>
      <c r="N229" s="10" t="str">
        <f ca="1">IFERROR(INDEX(MAESTRO!N:N,_xludf.AGGREGATE(15,6,ROW(MAESTRO!$B$3:$B$1000)/((MAESTRO!$B$3:$B$1000="ASMAR DIRECCIÓN")*(UPPER(MAESTRO!$L$3:$L$1000)="CONFIRMADO")),ROWS($A$3:A229))),"")</f>
        <v/>
      </c>
      <c r="O229" s="10" t="str">
        <f ca="1">IFERROR(INDEX(MAESTRO!O:O,_xludf.AGGREGATE(15,6,ROW(MAESTRO!$B$3:$B$1000)/((MAESTRO!$B$3:$B$1000="ASMAR DIRECCIÓN")*(UPPER(MAESTRO!$L$3:$L$1000)="CONFIRMADO")),ROWS($A$3:A229))),"")</f>
        <v/>
      </c>
      <c r="P229" s="10" t="str">
        <f ca="1">IFERROR(INDEX(MAESTRO!P:P,_xludf.AGGREGATE(15,6,ROW(MAESTRO!$B$3:$B$1000)/((MAESTRO!$B$3:$B$1000="ASMAR DIRECCIÓN")*(UPPER(MAESTRO!$L$3:$L$1000)="CONFIRMADO")),ROWS($A$3:A229))),"")</f>
        <v/>
      </c>
      <c r="Q229" s="10" t="str">
        <f ca="1">IFERROR(INDEX(MAESTRO!Q:Q,_xludf.AGGREGATE(15,6,ROW(MAESTRO!$B$3:$B$1000)/((MAESTRO!$B$3:$B$1000="ASMAR DIRECCIÓN")*(UPPER(MAESTRO!$L$3:$L$1000)="CONFIRMADO")),ROWS($A$3:A229))),"")</f>
        <v/>
      </c>
      <c r="R229" s="10" t="str">
        <f ca="1">IFERROR(INDEX(MAESTRO!R:R,_xludf.AGGREGATE(15,6,ROW(MAESTRO!$B$3:$B$1000)/((MAESTRO!$B$3:$B$1000="ASMAR DIRECCIÓN")*(UPPER(MAESTRO!$L$3:$L$1000)="CONFIRMADO")),ROWS($A$3:A229))),"")</f>
        <v/>
      </c>
      <c r="S229" s="10" t="str">
        <f ca="1">IFERROR(INDEX(MAESTRO!S:S,_xludf.AGGREGATE(15,6,ROW(MAESTRO!$B$3:$B$1000)/((MAESTRO!$B$3:$B$1000="ASMAR DIRECCIÓN")*(UPPER(MAESTRO!$L$3:$L$1000)="CONFIRMADO")),ROWS($A$3:A229))),"")</f>
        <v/>
      </c>
      <c r="T229" s="10" t="str">
        <f ca="1">IFERROR(INDEX(MAESTRO!T:T,_xludf.AGGREGATE(15,6,ROW(MAESTRO!$B$3:$B$1000)/((MAESTRO!$B$3:$B$1000="ASMAR DIRECCIÓN")*(UPPER(MAESTRO!$L$3:$L$1000)="CONFIRMADO")),ROWS($A$3:A229))),"")</f>
        <v/>
      </c>
      <c r="U229" s="10" t="str">
        <f ca="1">IFERROR(INDEX(MAESTRO!U:U,_xludf.AGGREGATE(15,6,ROW(MAESTRO!$B$3:$B$1000)/((MAESTRO!$B$3:$B$1000="ASMAR DIRECCIÓN")*(UPPER(MAESTRO!$L$3:$L$1000)="CONFIRMADO")),ROWS($A$3:A229))),"")</f>
        <v/>
      </c>
      <c r="V229" s="10" t="str">
        <f ca="1">IFERROR(INDEX(MAESTRO!V:V,_xludf.AGGREGATE(15,6,ROW(MAESTRO!$B$3:$B$1000)/((MAESTRO!$B$3:$B$1000="ASMAR DIRECCIÓN")*(UPPER(MAESTRO!$L$3:$L$1000)="CONFIRMADO")),ROWS($A$3:A229))),"")</f>
        <v/>
      </c>
      <c r="W229" s="10" t="str">
        <f ca="1">IFERROR(INDEX(MAESTRO!W:W,_xludf.AGGREGATE(15,6,ROW(MAESTRO!$B$3:$B$1000)/((MAESTRO!$B$3:$B$1000="ASMAR DIRECCIÓN")*(UPPER(MAESTRO!$L$3:$L$1000)="CONFIRMADO")),ROWS($A$3:A229))),"")</f>
        <v/>
      </c>
      <c r="X229" s="10" t="str">
        <f ca="1">IFERROR(INDEX(MAESTRO!X:X,_xludf.AGGREGATE(15,6,ROW(MAESTRO!$B$3:$B$1000)/((MAESTRO!$B$3:$B$1000="ASMAR DIRECCIÓN")*(UPPER(MAESTRO!$L$3:$L$1000)="CONFIRMADO")),ROWS($A$3:A229))),"")</f>
        <v/>
      </c>
    </row>
    <row r="230" spans="1:24" ht="22.05" customHeight="1">
      <c r="A230" s="11" t="str">
        <f ca="1">IFERROR(INDEX(MAESTRO!A:A,_xludf.AGGREGATE(15,6,ROW(MAESTRO!$B$3:$B$1000)/((MAESTRO!$B$3:$B$1000="ASMAR DIRECCIÓN")*(UPPER(MAESTRO!$L$3:$L$1000)="CONFIRMADO")),ROWS($A$3:A230))),"")</f>
        <v/>
      </c>
      <c r="B230" s="11" t="str">
        <f ca="1">IFERROR(INDEX(MAESTRO!B:B,_xludf.AGGREGATE(15,6,ROW(MAESTRO!$B$3:$B$1000)/((MAESTRO!$B$3:$B$1000="ASMAR DIRECCIÓN")*(UPPER(MAESTRO!$L$3:$L$1000)="CONFIRMADO")),ROWS($A$3:A230))),"")</f>
        <v/>
      </c>
      <c r="C230" s="11" t="str">
        <f ca="1">IFERROR(INDEX(MAESTRO!C:C,_xludf.AGGREGATE(15,6,ROW(MAESTRO!$B$3:$B$1000)/((MAESTRO!$B$3:$B$1000="ASMAR DIRECCIÓN")*(UPPER(MAESTRO!$L$3:$L$1000)="CONFIRMADO")),ROWS($A$3:A230))),"")</f>
        <v/>
      </c>
      <c r="D230" s="11" t="str">
        <f ca="1">IFERROR(INDEX(MAESTRO!D:D,_xludf.AGGREGATE(15,6,ROW(MAESTRO!$B$3:$B$1000)/((MAESTRO!$B$3:$B$1000="ASMAR DIRECCIÓN")*(UPPER(MAESTRO!$L$3:$L$1000)="CONFIRMADO")),ROWS($A$3:A230))),"")</f>
        <v/>
      </c>
      <c r="E230" s="11" t="str">
        <f ca="1">IFERROR(INDEX(MAESTRO!E:E,_xludf.AGGREGATE(15,6,ROW(MAESTRO!$B$3:$B$1000)/((MAESTRO!$B$3:$B$1000="ASMAR DIRECCIÓN")*(UPPER(MAESTRO!$L$3:$L$1000)="CONFIRMADO")),ROWS($A$3:A230))),"")</f>
        <v/>
      </c>
      <c r="F230" s="11" t="str">
        <f ca="1">IFERROR(INDEX(MAESTRO!F:F,_xludf.AGGREGATE(15,6,ROW(MAESTRO!$B$3:$B$1000)/((MAESTRO!$B$3:$B$1000="ASMAR DIRECCIÓN")*(UPPER(MAESTRO!$L$3:$L$1000)="CONFIRMADO")),ROWS($A$3:A230))),"")</f>
        <v/>
      </c>
      <c r="G230" s="11" t="str">
        <f ca="1">IFERROR(INDEX(MAESTRO!G:G,_xludf.AGGREGATE(15,6,ROW(MAESTRO!$B$3:$B$1000)/((MAESTRO!$B$3:$B$1000="ASMAR DIRECCIÓN")*(UPPER(MAESTRO!$L$3:$L$1000)="CONFIRMADO")),ROWS($A$3:A230))),"")</f>
        <v/>
      </c>
      <c r="H230" s="11" t="str">
        <f ca="1">IFERROR(INDEX(MAESTRO!H:H,_xludf.AGGREGATE(15,6,ROW(MAESTRO!$B$3:$B$1000)/((MAESTRO!$B$3:$B$1000="ASMAR DIRECCIÓN")*(UPPER(MAESTRO!$L$3:$L$1000)="CONFIRMADO")),ROWS($A$3:A230))),"")</f>
        <v/>
      </c>
      <c r="I230" s="11" t="str">
        <f ca="1">IFERROR(INDEX(MAESTRO!I:I,_xludf.AGGREGATE(15,6,ROW(MAESTRO!$B$3:$B$1000)/((MAESTRO!$B$3:$B$1000="ASMAR DIRECCIÓN")*(UPPER(MAESTRO!$L$3:$L$1000)="CONFIRMADO")),ROWS($A$3:A230))),"")</f>
        <v/>
      </c>
      <c r="J230" s="11" t="str">
        <f ca="1">IFERROR(INDEX(MAESTRO!J:J,_xludf.AGGREGATE(15,6,ROW(MAESTRO!$B$3:$B$1000)/((MAESTRO!$B$3:$B$1000="ASMAR DIRECCIÓN")*(UPPER(MAESTRO!$L$3:$L$1000)="CONFIRMADO")),ROWS($A$3:A230))),"")</f>
        <v/>
      </c>
      <c r="K230" s="11" t="str">
        <f ca="1">IFERROR(INDEX(MAESTRO!K:K,_xludf.AGGREGATE(15,6,ROW(MAESTRO!$B$3:$B$1000)/((MAESTRO!$B$3:$B$1000="ASMAR DIRECCIÓN")*(UPPER(MAESTRO!$L$3:$L$1000)="CONFIRMADO")),ROWS($A$3:A230))),"")</f>
        <v/>
      </c>
      <c r="L230" s="11" t="str">
        <f ca="1">IFERROR(INDEX(MAESTRO!L:L,_xludf.AGGREGATE(15,6,ROW(MAESTRO!$B$3:$B$1000)/((MAESTRO!$B$3:$B$1000="ASMAR DIRECCIÓN")*(UPPER(MAESTRO!$L$3:$L$1000)="CONFIRMADO")),ROWS($A$3:A230))),"")</f>
        <v/>
      </c>
      <c r="M230" s="11" t="str">
        <f ca="1">IFERROR(INDEX(MAESTRO!M:M,_xludf.AGGREGATE(15,6,ROW(MAESTRO!$B$3:$B$1000)/((MAESTRO!$B$3:$B$1000="ASMAR DIRECCIÓN")*(UPPER(MAESTRO!$L$3:$L$1000)="CONFIRMADO")),ROWS($A$3:A230))),"")</f>
        <v/>
      </c>
      <c r="N230" s="11" t="str">
        <f ca="1">IFERROR(INDEX(MAESTRO!N:N,_xludf.AGGREGATE(15,6,ROW(MAESTRO!$B$3:$B$1000)/((MAESTRO!$B$3:$B$1000="ASMAR DIRECCIÓN")*(UPPER(MAESTRO!$L$3:$L$1000)="CONFIRMADO")),ROWS($A$3:A230))),"")</f>
        <v/>
      </c>
      <c r="O230" s="11" t="str">
        <f ca="1">IFERROR(INDEX(MAESTRO!O:O,_xludf.AGGREGATE(15,6,ROW(MAESTRO!$B$3:$B$1000)/((MAESTRO!$B$3:$B$1000="ASMAR DIRECCIÓN")*(UPPER(MAESTRO!$L$3:$L$1000)="CONFIRMADO")),ROWS($A$3:A230))),"")</f>
        <v/>
      </c>
      <c r="P230" s="11" t="str">
        <f ca="1">IFERROR(INDEX(MAESTRO!P:P,_xludf.AGGREGATE(15,6,ROW(MAESTRO!$B$3:$B$1000)/((MAESTRO!$B$3:$B$1000="ASMAR DIRECCIÓN")*(UPPER(MAESTRO!$L$3:$L$1000)="CONFIRMADO")),ROWS($A$3:A230))),"")</f>
        <v/>
      </c>
      <c r="Q230" s="11" t="str">
        <f ca="1">IFERROR(INDEX(MAESTRO!Q:Q,_xludf.AGGREGATE(15,6,ROW(MAESTRO!$B$3:$B$1000)/((MAESTRO!$B$3:$B$1000="ASMAR DIRECCIÓN")*(UPPER(MAESTRO!$L$3:$L$1000)="CONFIRMADO")),ROWS($A$3:A230))),"")</f>
        <v/>
      </c>
      <c r="R230" s="11" t="str">
        <f ca="1">IFERROR(INDEX(MAESTRO!R:R,_xludf.AGGREGATE(15,6,ROW(MAESTRO!$B$3:$B$1000)/((MAESTRO!$B$3:$B$1000="ASMAR DIRECCIÓN")*(UPPER(MAESTRO!$L$3:$L$1000)="CONFIRMADO")),ROWS($A$3:A230))),"")</f>
        <v/>
      </c>
      <c r="S230" s="11" t="str">
        <f ca="1">IFERROR(INDEX(MAESTRO!S:S,_xludf.AGGREGATE(15,6,ROW(MAESTRO!$B$3:$B$1000)/((MAESTRO!$B$3:$B$1000="ASMAR DIRECCIÓN")*(UPPER(MAESTRO!$L$3:$L$1000)="CONFIRMADO")),ROWS($A$3:A230))),"")</f>
        <v/>
      </c>
      <c r="T230" s="11" t="str">
        <f ca="1">IFERROR(INDEX(MAESTRO!T:T,_xludf.AGGREGATE(15,6,ROW(MAESTRO!$B$3:$B$1000)/((MAESTRO!$B$3:$B$1000="ASMAR DIRECCIÓN")*(UPPER(MAESTRO!$L$3:$L$1000)="CONFIRMADO")),ROWS($A$3:A230))),"")</f>
        <v/>
      </c>
      <c r="U230" s="11" t="str">
        <f ca="1">IFERROR(INDEX(MAESTRO!U:U,_xludf.AGGREGATE(15,6,ROW(MAESTRO!$B$3:$B$1000)/((MAESTRO!$B$3:$B$1000="ASMAR DIRECCIÓN")*(UPPER(MAESTRO!$L$3:$L$1000)="CONFIRMADO")),ROWS($A$3:A230))),"")</f>
        <v/>
      </c>
      <c r="V230" s="11" t="str">
        <f ca="1">IFERROR(INDEX(MAESTRO!V:V,_xludf.AGGREGATE(15,6,ROW(MAESTRO!$B$3:$B$1000)/((MAESTRO!$B$3:$B$1000="ASMAR DIRECCIÓN")*(UPPER(MAESTRO!$L$3:$L$1000)="CONFIRMADO")),ROWS($A$3:A230))),"")</f>
        <v/>
      </c>
      <c r="W230" s="11" t="str">
        <f ca="1">IFERROR(INDEX(MAESTRO!W:W,_xludf.AGGREGATE(15,6,ROW(MAESTRO!$B$3:$B$1000)/((MAESTRO!$B$3:$B$1000="ASMAR DIRECCIÓN")*(UPPER(MAESTRO!$L$3:$L$1000)="CONFIRMADO")),ROWS($A$3:A230))),"")</f>
        <v/>
      </c>
      <c r="X230" s="11" t="str">
        <f ca="1">IFERROR(INDEX(MAESTRO!X:X,_xludf.AGGREGATE(15,6,ROW(MAESTRO!$B$3:$B$1000)/((MAESTRO!$B$3:$B$1000="ASMAR DIRECCIÓN")*(UPPER(MAESTRO!$L$3:$L$1000)="CONFIRMADO")),ROWS($A$3:A230))),"")</f>
        <v/>
      </c>
    </row>
    <row r="231" spans="1:24" ht="22.05" customHeight="1">
      <c r="A231" s="10" t="str">
        <f ca="1">IFERROR(INDEX(MAESTRO!A:A,_xludf.AGGREGATE(15,6,ROW(MAESTRO!$B$3:$B$1000)/((MAESTRO!$B$3:$B$1000="ASMAR DIRECCIÓN")*(UPPER(MAESTRO!$L$3:$L$1000)="CONFIRMADO")),ROWS($A$3:A231))),"")</f>
        <v/>
      </c>
      <c r="B231" s="10" t="str">
        <f ca="1">IFERROR(INDEX(MAESTRO!B:B,_xludf.AGGREGATE(15,6,ROW(MAESTRO!$B$3:$B$1000)/((MAESTRO!$B$3:$B$1000="ASMAR DIRECCIÓN")*(UPPER(MAESTRO!$L$3:$L$1000)="CONFIRMADO")),ROWS($A$3:A231))),"")</f>
        <v/>
      </c>
      <c r="C231" s="10" t="str">
        <f ca="1">IFERROR(INDEX(MAESTRO!C:C,_xludf.AGGREGATE(15,6,ROW(MAESTRO!$B$3:$B$1000)/((MAESTRO!$B$3:$B$1000="ASMAR DIRECCIÓN")*(UPPER(MAESTRO!$L$3:$L$1000)="CONFIRMADO")),ROWS($A$3:A231))),"")</f>
        <v/>
      </c>
      <c r="D231" s="10" t="str">
        <f ca="1">IFERROR(INDEX(MAESTRO!D:D,_xludf.AGGREGATE(15,6,ROW(MAESTRO!$B$3:$B$1000)/((MAESTRO!$B$3:$B$1000="ASMAR DIRECCIÓN")*(UPPER(MAESTRO!$L$3:$L$1000)="CONFIRMADO")),ROWS($A$3:A231))),"")</f>
        <v/>
      </c>
      <c r="E231" s="10" t="str">
        <f ca="1">IFERROR(INDEX(MAESTRO!E:E,_xludf.AGGREGATE(15,6,ROW(MAESTRO!$B$3:$B$1000)/((MAESTRO!$B$3:$B$1000="ASMAR DIRECCIÓN")*(UPPER(MAESTRO!$L$3:$L$1000)="CONFIRMADO")),ROWS($A$3:A231))),"")</f>
        <v/>
      </c>
      <c r="F231" s="10" t="str">
        <f ca="1">IFERROR(INDEX(MAESTRO!F:F,_xludf.AGGREGATE(15,6,ROW(MAESTRO!$B$3:$B$1000)/((MAESTRO!$B$3:$B$1000="ASMAR DIRECCIÓN")*(UPPER(MAESTRO!$L$3:$L$1000)="CONFIRMADO")),ROWS($A$3:A231))),"")</f>
        <v/>
      </c>
      <c r="G231" s="10" t="str">
        <f ca="1">IFERROR(INDEX(MAESTRO!G:G,_xludf.AGGREGATE(15,6,ROW(MAESTRO!$B$3:$B$1000)/((MAESTRO!$B$3:$B$1000="ASMAR DIRECCIÓN")*(UPPER(MAESTRO!$L$3:$L$1000)="CONFIRMADO")),ROWS($A$3:A231))),"")</f>
        <v/>
      </c>
      <c r="H231" s="10" t="str">
        <f ca="1">IFERROR(INDEX(MAESTRO!H:H,_xludf.AGGREGATE(15,6,ROW(MAESTRO!$B$3:$B$1000)/((MAESTRO!$B$3:$B$1000="ASMAR DIRECCIÓN")*(UPPER(MAESTRO!$L$3:$L$1000)="CONFIRMADO")),ROWS($A$3:A231))),"")</f>
        <v/>
      </c>
      <c r="I231" s="10" t="str">
        <f ca="1">IFERROR(INDEX(MAESTRO!I:I,_xludf.AGGREGATE(15,6,ROW(MAESTRO!$B$3:$B$1000)/((MAESTRO!$B$3:$B$1000="ASMAR DIRECCIÓN")*(UPPER(MAESTRO!$L$3:$L$1000)="CONFIRMADO")),ROWS($A$3:A231))),"")</f>
        <v/>
      </c>
      <c r="J231" s="10" t="str">
        <f ca="1">IFERROR(INDEX(MAESTRO!J:J,_xludf.AGGREGATE(15,6,ROW(MAESTRO!$B$3:$B$1000)/((MAESTRO!$B$3:$B$1000="ASMAR DIRECCIÓN")*(UPPER(MAESTRO!$L$3:$L$1000)="CONFIRMADO")),ROWS($A$3:A231))),"")</f>
        <v/>
      </c>
      <c r="K231" s="10" t="str">
        <f ca="1">IFERROR(INDEX(MAESTRO!K:K,_xludf.AGGREGATE(15,6,ROW(MAESTRO!$B$3:$B$1000)/((MAESTRO!$B$3:$B$1000="ASMAR DIRECCIÓN")*(UPPER(MAESTRO!$L$3:$L$1000)="CONFIRMADO")),ROWS($A$3:A231))),"")</f>
        <v/>
      </c>
      <c r="L231" s="10" t="str">
        <f ca="1">IFERROR(INDEX(MAESTRO!L:L,_xludf.AGGREGATE(15,6,ROW(MAESTRO!$B$3:$B$1000)/((MAESTRO!$B$3:$B$1000="ASMAR DIRECCIÓN")*(UPPER(MAESTRO!$L$3:$L$1000)="CONFIRMADO")),ROWS($A$3:A231))),"")</f>
        <v/>
      </c>
      <c r="M231" s="10" t="str">
        <f ca="1">IFERROR(INDEX(MAESTRO!M:M,_xludf.AGGREGATE(15,6,ROW(MAESTRO!$B$3:$B$1000)/((MAESTRO!$B$3:$B$1000="ASMAR DIRECCIÓN")*(UPPER(MAESTRO!$L$3:$L$1000)="CONFIRMADO")),ROWS($A$3:A231))),"")</f>
        <v/>
      </c>
      <c r="N231" s="10" t="str">
        <f ca="1">IFERROR(INDEX(MAESTRO!N:N,_xludf.AGGREGATE(15,6,ROW(MAESTRO!$B$3:$B$1000)/((MAESTRO!$B$3:$B$1000="ASMAR DIRECCIÓN")*(UPPER(MAESTRO!$L$3:$L$1000)="CONFIRMADO")),ROWS($A$3:A231))),"")</f>
        <v/>
      </c>
      <c r="O231" s="10" t="str">
        <f ca="1">IFERROR(INDEX(MAESTRO!O:O,_xludf.AGGREGATE(15,6,ROW(MAESTRO!$B$3:$B$1000)/((MAESTRO!$B$3:$B$1000="ASMAR DIRECCIÓN")*(UPPER(MAESTRO!$L$3:$L$1000)="CONFIRMADO")),ROWS($A$3:A231))),"")</f>
        <v/>
      </c>
      <c r="P231" s="10" t="str">
        <f ca="1">IFERROR(INDEX(MAESTRO!P:P,_xludf.AGGREGATE(15,6,ROW(MAESTRO!$B$3:$B$1000)/((MAESTRO!$B$3:$B$1000="ASMAR DIRECCIÓN")*(UPPER(MAESTRO!$L$3:$L$1000)="CONFIRMADO")),ROWS($A$3:A231))),"")</f>
        <v/>
      </c>
      <c r="Q231" s="10" t="str">
        <f ca="1">IFERROR(INDEX(MAESTRO!Q:Q,_xludf.AGGREGATE(15,6,ROW(MAESTRO!$B$3:$B$1000)/((MAESTRO!$B$3:$B$1000="ASMAR DIRECCIÓN")*(UPPER(MAESTRO!$L$3:$L$1000)="CONFIRMADO")),ROWS($A$3:A231))),"")</f>
        <v/>
      </c>
      <c r="R231" s="10" t="str">
        <f ca="1">IFERROR(INDEX(MAESTRO!R:R,_xludf.AGGREGATE(15,6,ROW(MAESTRO!$B$3:$B$1000)/((MAESTRO!$B$3:$B$1000="ASMAR DIRECCIÓN")*(UPPER(MAESTRO!$L$3:$L$1000)="CONFIRMADO")),ROWS($A$3:A231))),"")</f>
        <v/>
      </c>
      <c r="S231" s="10" t="str">
        <f ca="1">IFERROR(INDEX(MAESTRO!S:S,_xludf.AGGREGATE(15,6,ROW(MAESTRO!$B$3:$B$1000)/((MAESTRO!$B$3:$B$1000="ASMAR DIRECCIÓN")*(UPPER(MAESTRO!$L$3:$L$1000)="CONFIRMADO")),ROWS($A$3:A231))),"")</f>
        <v/>
      </c>
      <c r="T231" s="10" t="str">
        <f ca="1">IFERROR(INDEX(MAESTRO!T:T,_xludf.AGGREGATE(15,6,ROW(MAESTRO!$B$3:$B$1000)/((MAESTRO!$B$3:$B$1000="ASMAR DIRECCIÓN")*(UPPER(MAESTRO!$L$3:$L$1000)="CONFIRMADO")),ROWS($A$3:A231))),"")</f>
        <v/>
      </c>
      <c r="U231" s="10" t="str">
        <f ca="1">IFERROR(INDEX(MAESTRO!U:U,_xludf.AGGREGATE(15,6,ROW(MAESTRO!$B$3:$B$1000)/((MAESTRO!$B$3:$B$1000="ASMAR DIRECCIÓN")*(UPPER(MAESTRO!$L$3:$L$1000)="CONFIRMADO")),ROWS($A$3:A231))),"")</f>
        <v/>
      </c>
      <c r="V231" s="10" t="str">
        <f ca="1">IFERROR(INDEX(MAESTRO!V:V,_xludf.AGGREGATE(15,6,ROW(MAESTRO!$B$3:$B$1000)/((MAESTRO!$B$3:$B$1000="ASMAR DIRECCIÓN")*(UPPER(MAESTRO!$L$3:$L$1000)="CONFIRMADO")),ROWS($A$3:A231))),"")</f>
        <v/>
      </c>
      <c r="W231" s="10" t="str">
        <f ca="1">IFERROR(INDEX(MAESTRO!W:W,_xludf.AGGREGATE(15,6,ROW(MAESTRO!$B$3:$B$1000)/((MAESTRO!$B$3:$B$1000="ASMAR DIRECCIÓN")*(UPPER(MAESTRO!$L$3:$L$1000)="CONFIRMADO")),ROWS($A$3:A231))),"")</f>
        <v/>
      </c>
      <c r="X231" s="10" t="str">
        <f ca="1">IFERROR(INDEX(MAESTRO!X:X,_xludf.AGGREGATE(15,6,ROW(MAESTRO!$B$3:$B$1000)/((MAESTRO!$B$3:$B$1000="ASMAR DIRECCIÓN")*(UPPER(MAESTRO!$L$3:$L$1000)="CONFIRMADO")),ROWS($A$3:A231))),"")</f>
        <v/>
      </c>
    </row>
    <row r="232" spans="1:24" ht="22.05" customHeight="1">
      <c r="A232" s="11" t="str">
        <f ca="1">IFERROR(INDEX(MAESTRO!A:A,_xludf.AGGREGATE(15,6,ROW(MAESTRO!$B$3:$B$1000)/((MAESTRO!$B$3:$B$1000="ASMAR DIRECCIÓN")*(UPPER(MAESTRO!$L$3:$L$1000)="CONFIRMADO")),ROWS($A$3:A232))),"")</f>
        <v/>
      </c>
      <c r="B232" s="11" t="str">
        <f ca="1">IFERROR(INDEX(MAESTRO!B:B,_xludf.AGGREGATE(15,6,ROW(MAESTRO!$B$3:$B$1000)/((MAESTRO!$B$3:$B$1000="ASMAR DIRECCIÓN")*(UPPER(MAESTRO!$L$3:$L$1000)="CONFIRMADO")),ROWS($A$3:A232))),"")</f>
        <v/>
      </c>
      <c r="C232" s="11" t="str">
        <f ca="1">IFERROR(INDEX(MAESTRO!C:C,_xludf.AGGREGATE(15,6,ROW(MAESTRO!$B$3:$B$1000)/((MAESTRO!$B$3:$B$1000="ASMAR DIRECCIÓN")*(UPPER(MAESTRO!$L$3:$L$1000)="CONFIRMADO")),ROWS($A$3:A232))),"")</f>
        <v/>
      </c>
      <c r="D232" s="11" t="str">
        <f ca="1">IFERROR(INDEX(MAESTRO!D:D,_xludf.AGGREGATE(15,6,ROW(MAESTRO!$B$3:$B$1000)/((MAESTRO!$B$3:$B$1000="ASMAR DIRECCIÓN")*(UPPER(MAESTRO!$L$3:$L$1000)="CONFIRMADO")),ROWS($A$3:A232))),"")</f>
        <v/>
      </c>
      <c r="E232" s="11" t="str">
        <f ca="1">IFERROR(INDEX(MAESTRO!E:E,_xludf.AGGREGATE(15,6,ROW(MAESTRO!$B$3:$B$1000)/((MAESTRO!$B$3:$B$1000="ASMAR DIRECCIÓN")*(UPPER(MAESTRO!$L$3:$L$1000)="CONFIRMADO")),ROWS($A$3:A232))),"")</f>
        <v/>
      </c>
      <c r="F232" s="11" t="str">
        <f ca="1">IFERROR(INDEX(MAESTRO!F:F,_xludf.AGGREGATE(15,6,ROW(MAESTRO!$B$3:$B$1000)/((MAESTRO!$B$3:$B$1000="ASMAR DIRECCIÓN")*(UPPER(MAESTRO!$L$3:$L$1000)="CONFIRMADO")),ROWS($A$3:A232))),"")</f>
        <v/>
      </c>
      <c r="G232" s="11" t="str">
        <f ca="1">IFERROR(INDEX(MAESTRO!G:G,_xludf.AGGREGATE(15,6,ROW(MAESTRO!$B$3:$B$1000)/((MAESTRO!$B$3:$B$1000="ASMAR DIRECCIÓN")*(UPPER(MAESTRO!$L$3:$L$1000)="CONFIRMADO")),ROWS($A$3:A232))),"")</f>
        <v/>
      </c>
      <c r="H232" s="11" t="str">
        <f ca="1">IFERROR(INDEX(MAESTRO!H:H,_xludf.AGGREGATE(15,6,ROW(MAESTRO!$B$3:$B$1000)/((MAESTRO!$B$3:$B$1000="ASMAR DIRECCIÓN")*(UPPER(MAESTRO!$L$3:$L$1000)="CONFIRMADO")),ROWS($A$3:A232))),"")</f>
        <v/>
      </c>
      <c r="I232" s="11" t="str">
        <f ca="1">IFERROR(INDEX(MAESTRO!I:I,_xludf.AGGREGATE(15,6,ROW(MAESTRO!$B$3:$B$1000)/((MAESTRO!$B$3:$B$1000="ASMAR DIRECCIÓN")*(UPPER(MAESTRO!$L$3:$L$1000)="CONFIRMADO")),ROWS($A$3:A232))),"")</f>
        <v/>
      </c>
      <c r="J232" s="11" t="str">
        <f ca="1">IFERROR(INDEX(MAESTRO!J:J,_xludf.AGGREGATE(15,6,ROW(MAESTRO!$B$3:$B$1000)/((MAESTRO!$B$3:$B$1000="ASMAR DIRECCIÓN")*(UPPER(MAESTRO!$L$3:$L$1000)="CONFIRMADO")),ROWS($A$3:A232))),"")</f>
        <v/>
      </c>
      <c r="K232" s="11" t="str">
        <f ca="1">IFERROR(INDEX(MAESTRO!K:K,_xludf.AGGREGATE(15,6,ROW(MAESTRO!$B$3:$B$1000)/((MAESTRO!$B$3:$B$1000="ASMAR DIRECCIÓN")*(UPPER(MAESTRO!$L$3:$L$1000)="CONFIRMADO")),ROWS($A$3:A232))),"")</f>
        <v/>
      </c>
      <c r="L232" s="11" t="str">
        <f ca="1">IFERROR(INDEX(MAESTRO!L:L,_xludf.AGGREGATE(15,6,ROW(MAESTRO!$B$3:$B$1000)/((MAESTRO!$B$3:$B$1000="ASMAR DIRECCIÓN")*(UPPER(MAESTRO!$L$3:$L$1000)="CONFIRMADO")),ROWS($A$3:A232))),"")</f>
        <v/>
      </c>
      <c r="M232" s="11" t="str">
        <f ca="1">IFERROR(INDEX(MAESTRO!M:M,_xludf.AGGREGATE(15,6,ROW(MAESTRO!$B$3:$B$1000)/((MAESTRO!$B$3:$B$1000="ASMAR DIRECCIÓN")*(UPPER(MAESTRO!$L$3:$L$1000)="CONFIRMADO")),ROWS($A$3:A232))),"")</f>
        <v/>
      </c>
      <c r="N232" s="11" t="str">
        <f ca="1">IFERROR(INDEX(MAESTRO!N:N,_xludf.AGGREGATE(15,6,ROW(MAESTRO!$B$3:$B$1000)/((MAESTRO!$B$3:$B$1000="ASMAR DIRECCIÓN")*(UPPER(MAESTRO!$L$3:$L$1000)="CONFIRMADO")),ROWS($A$3:A232))),"")</f>
        <v/>
      </c>
      <c r="O232" s="11" t="str">
        <f ca="1">IFERROR(INDEX(MAESTRO!O:O,_xludf.AGGREGATE(15,6,ROW(MAESTRO!$B$3:$B$1000)/((MAESTRO!$B$3:$B$1000="ASMAR DIRECCIÓN")*(UPPER(MAESTRO!$L$3:$L$1000)="CONFIRMADO")),ROWS($A$3:A232))),"")</f>
        <v/>
      </c>
      <c r="P232" s="11" t="str">
        <f ca="1">IFERROR(INDEX(MAESTRO!P:P,_xludf.AGGREGATE(15,6,ROW(MAESTRO!$B$3:$B$1000)/((MAESTRO!$B$3:$B$1000="ASMAR DIRECCIÓN")*(UPPER(MAESTRO!$L$3:$L$1000)="CONFIRMADO")),ROWS($A$3:A232))),"")</f>
        <v/>
      </c>
      <c r="Q232" s="11" t="str">
        <f ca="1">IFERROR(INDEX(MAESTRO!Q:Q,_xludf.AGGREGATE(15,6,ROW(MAESTRO!$B$3:$B$1000)/((MAESTRO!$B$3:$B$1000="ASMAR DIRECCIÓN")*(UPPER(MAESTRO!$L$3:$L$1000)="CONFIRMADO")),ROWS($A$3:A232))),"")</f>
        <v/>
      </c>
      <c r="R232" s="11" t="str">
        <f ca="1">IFERROR(INDEX(MAESTRO!R:R,_xludf.AGGREGATE(15,6,ROW(MAESTRO!$B$3:$B$1000)/((MAESTRO!$B$3:$B$1000="ASMAR DIRECCIÓN")*(UPPER(MAESTRO!$L$3:$L$1000)="CONFIRMADO")),ROWS($A$3:A232))),"")</f>
        <v/>
      </c>
      <c r="S232" s="11" t="str">
        <f ca="1">IFERROR(INDEX(MAESTRO!S:S,_xludf.AGGREGATE(15,6,ROW(MAESTRO!$B$3:$B$1000)/((MAESTRO!$B$3:$B$1000="ASMAR DIRECCIÓN")*(UPPER(MAESTRO!$L$3:$L$1000)="CONFIRMADO")),ROWS($A$3:A232))),"")</f>
        <v/>
      </c>
      <c r="T232" s="11" t="str">
        <f ca="1">IFERROR(INDEX(MAESTRO!T:T,_xludf.AGGREGATE(15,6,ROW(MAESTRO!$B$3:$B$1000)/((MAESTRO!$B$3:$B$1000="ASMAR DIRECCIÓN")*(UPPER(MAESTRO!$L$3:$L$1000)="CONFIRMADO")),ROWS($A$3:A232))),"")</f>
        <v/>
      </c>
      <c r="U232" s="11" t="str">
        <f ca="1">IFERROR(INDEX(MAESTRO!U:U,_xludf.AGGREGATE(15,6,ROW(MAESTRO!$B$3:$B$1000)/((MAESTRO!$B$3:$B$1000="ASMAR DIRECCIÓN")*(UPPER(MAESTRO!$L$3:$L$1000)="CONFIRMADO")),ROWS($A$3:A232))),"")</f>
        <v/>
      </c>
      <c r="V232" s="11" t="str">
        <f ca="1">IFERROR(INDEX(MAESTRO!V:V,_xludf.AGGREGATE(15,6,ROW(MAESTRO!$B$3:$B$1000)/((MAESTRO!$B$3:$B$1000="ASMAR DIRECCIÓN")*(UPPER(MAESTRO!$L$3:$L$1000)="CONFIRMADO")),ROWS($A$3:A232))),"")</f>
        <v/>
      </c>
      <c r="W232" s="11" t="str">
        <f ca="1">IFERROR(INDEX(MAESTRO!W:W,_xludf.AGGREGATE(15,6,ROW(MAESTRO!$B$3:$B$1000)/((MAESTRO!$B$3:$B$1000="ASMAR DIRECCIÓN")*(UPPER(MAESTRO!$L$3:$L$1000)="CONFIRMADO")),ROWS($A$3:A232))),"")</f>
        <v/>
      </c>
      <c r="X232" s="11" t="str">
        <f ca="1">IFERROR(INDEX(MAESTRO!X:X,_xludf.AGGREGATE(15,6,ROW(MAESTRO!$B$3:$B$1000)/((MAESTRO!$B$3:$B$1000="ASMAR DIRECCIÓN")*(UPPER(MAESTRO!$L$3:$L$1000)="CONFIRMADO")),ROWS($A$3:A232))),"")</f>
        <v/>
      </c>
    </row>
    <row r="233" spans="1:24" ht="22.05" customHeight="1">
      <c r="A233" s="10" t="str">
        <f ca="1">IFERROR(INDEX(MAESTRO!A:A,_xludf.AGGREGATE(15,6,ROW(MAESTRO!$B$3:$B$1000)/((MAESTRO!$B$3:$B$1000="ASMAR DIRECCIÓN")*(UPPER(MAESTRO!$L$3:$L$1000)="CONFIRMADO")),ROWS($A$3:A233))),"")</f>
        <v/>
      </c>
      <c r="B233" s="10" t="str">
        <f ca="1">IFERROR(INDEX(MAESTRO!B:B,_xludf.AGGREGATE(15,6,ROW(MAESTRO!$B$3:$B$1000)/((MAESTRO!$B$3:$B$1000="ASMAR DIRECCIÓN")*(UPPER(MAESTRO!$L$3:$L$1000)="CONFIRMADO")),ROWS($A$3:A233))),"")</f>
        <v/>
      </c>
      <c r="C233" s="10" t="str">
        <f ca="1">IFERROR(INDEX(MAESTRO!C:C,_xludf.AGGREGATE(15,6,ROW(MAESTRO!$B$3:$B$1000)/((MAESTRO!$B$3:$B$1000="ASMAR DIRECCIÓN")*(UPPER(MAESTRO!$L$3:$L$1000)="CONFIRMADO")),ROWS($A$3:A233))),"")</f>
        <v/>
      </c>
      <c r="D233" s="10" t="str">
        <f ca="1">IFERROR(INDEX(MAESTRO!D:D,_xludf.AGGREGATE(15,6,ROW(MAESTRO!$B$3:$B$1000)/((MAESTRO!$B$3:$B$1000="ASMAR DIRECCIÓN")*(UPPER(MAESTRO!$L$3:$L$1000)="CONFIRMADO")),ROWS($A$3:A233))),"")</f>
        <v/>
      </c>
      <c r="E233" s="10" t="str">
        <f ca="1">IFERROR(INDEX(MAESTRO!E:E,_xludf.AGGREGATE(15,6,ROW(MAESTRO!$B$3:$B$1000)/((MAESTRO!$B$3:$B$1000="ASMAR DIRECCIÓN")*(UPPER(MAESTRO!$L$3:$L$1000)="CONFIRMADO")),ROWS($A$3:A233))),"")</f>
        <v/>
      </c>
      <c r="F233" s="10" t="str">
        <f ca="1">IFERROR(INDEX(MAESTRO!F:F,_xludf.AGGREGATE(15,6,ROW(MAESTRO!$B$3:$B$1000)/((MAESTRO!$B$3:$B$1000="ASMAR DIRECCIÓN")*(UPPER(MAESTRO!$L$3:$L$1000)="CONFIRMADO")),ROWS($A$3:A233))),"")</f>
        <v/>
      </c>
      <c r="G233" s="10" t="str">
        <f ca="1">IFERROR(INDEX(MAESTRO!G:G,_xludf.AGGREGATE(15,6,ROW(MAESTRO!$B$3:$B$1000)/((MAESTRO!$B$3:$B$1000="ASMAR DIRECCIÓN")*(UPPER(MAESTRO!$L$3:$L$1000)="CONFIRMADO")),ROWS($A$3:A233))),"")</f>
        <v/>
      </c>
      <c r="H233" s="10" t="str">
        <f ca="1">IFERROR(INDEX(MAESTRO!H:H,_xludf.AGGREGATE(15,6,ROW(MAESTRO!$B$3:$B$1000)/((MAESTRO!$B$3:$B$1000="ASMAR DIRECCIÓN")*(UPPER(MAESTRO!$L$3:$L$1000)="CONFIRMADO")),ROWS($A$3:A233))),"")</f>
        <v/>
      </c>
      <c r="I233" s="10" t="str">
        <f ca="1">IFERROR(INDEX(MAESTRO!I:I,_xludf.AGGREGATE(15,6,ROW(MAESTRO!$B$3:$B$1000)/((MAESTRO!$B$3:$B$1000="ASMAR DIRECCIÓN")*(UPPER(MAESTRO!$L$3:$L$1000)="CONFIRMADO")),ROWS($A$3:A233))),"")</f>
        <v/>
      </c>
      <c r="J233" s="10" t="str">
        <f ca="1">IFERROR(INDEX(MAESTRO!J:J,_xludf.AGGREGATE(15,6,ROW(MAESTRO!$B$3:$B$1000)/((MAESTRO!$B$3:$B$1000="ASMAR DIRECCIÓN")*(UPPER(MAESTRO!$L$3:$L$1000)="CONFIRMADO")),ROWS($A$3:A233))),"")</f>
        <v/>
      </c>
      <c r="K233" s="10" t="str">
        <f ca="1">IFERROR(INDEX(MAESTRO!K:K,_xludf.AGGREGATE(15,6,ROW(MAESTRO!$B$3:$B$1000)/((MAESTRO!$B$3:$B$1000="ASMAR DIRECCIÓN")*(UPPER(MAESTRO!$L$3:$L$1000)="CONFIRMADO")),ROWS($A$3:A233))),"")</f>
        <v/>
      </c>
      <c r="L233" s="10" t="str">
        <f ca="1">IFERROR(INDEX(MAESTRO!L:L,_xludf.AGGREGATE(15,6,ROW(MAESTRO!$B$3:$B$1000)/((MAESTRO!$B$3:$B$1000="ASMAR DIRECCIÓN")*(UPPER(MAESTRO!$L$3:$L$1000)="CONFIRMADO")),ROWS($A$3:A233))),"")</f>
        <v/>
      </c>
      <c r="M233" s="10" t="str">
        <f ca="1">IFERROR(INDEX(MAESTRO!M:M,_xludf.AGGREGATE(15,6,ROW(MAESTRO!$B$3:$B$1000)/((MAESTRO!$B$3:$B$1000="ASMAR DIRECCIÓN")*(UPPER(MAESTRO!$L$3:$L$1000)="CONFIRMADO")),ROWS($A$3:A233))),"")</f>
        <v/>
      </c>
      <c r="N233" s="10" t="str">
        <f ca="1">IFERROR(INDEX(MAESTRO!N:N,_xludf.AGGREGATE(15,6,ROW(MAESTRO!$B$3:$B$1000)/((MAESTRO!$B$3:$B$1000="ASMAR DIRECCIÓN")*(UPPER(MAESTRO!$L$3:$L$1000)="CONFIRMADO")),ROWS($A$3:A233))),"")</f>
        <v/>
      </c>
      <c r="O233" s="10" t="str">
        <f ca="1">IFERROR(INDEX(MAESTRO!O:O,_xludf.AGGREGATE(15,6,ROW(MAESTRO!$B$3:$B$1000)/((MAESTRO!$B$3:$B$1000="ASMAR DIRECCIÓN")*(UPPER(MAESTRO!$L$3:$L$1000)="CONFIRMADO")),ROWS($A$3:A233))),"")</f>
        <v/>
      </c>
      <c r="P233" s="10" t="str">
        <f ca="1">IFERROR(INDEX(MAESTRO!P:P,_xludf.AGGREGATE(15,6,ROW(MAESTRO!$B$3:$B$1000)/((MAESTRO!$B$3:$B$1000="ASMAR DIRECCIÓN")*(UPPER(MAESTRO!$L$3:$L$1000)="CONFIRMADO")),ROWS($A$3:A233))),"")</f>
        <v/>
      </c>
      <c r="Q233" s="10" t="str">
        <f ca="1">IFERROR(INDEX(MAESTRO!Q:Q,_xludf.AGGREGATE(15,6,ROW(MAESTRO!$B$3:$B$1000)/((MAESTRO!$B$3:$B$1000="ASMAR DIRECCIÓN")*(UPPER(MAESTRO!$L$3:$L$1000)="CONFIRMADO")),ROWS($A$3:A233))),"")</f>
        <v/>
      </c>
      <c r="R233" s="10" t="str">
        <f ca="1">IFERROR(INDEX(MAESTRO!R:R,_xludf.AGGREGATE(15,6,ROW(MAESTRO!$B$3:$B$1000)/((MAESTRO!$B$3:$B$1000="ASMAR DIRECCIÓN")*(UPPER(MAESTRO!$L$3:$L$1000)="CONFIRMADO")),ROWS($A$3:A233))),"")</f>
        <v/>
      </c>
      <c r="S233" s="10" t="str">
        <f ca="1">IFERROR(INDEX(MAESTRO!S:S,_xludf.AGGREGATE(15,6,ROW(MAESTRO!$B$3:$B$1000)/((MAESTRO!$B$3:$B$1000="ASMAR DIRECCIÓN")*(UPPER(MAESTRO!$L$3:$L$1000)="CONFIRMADO")),ROWS($A$3:A233))),"")</f>
        <v/>
      </c>
      <c r="T233" s="10" t="str">
        <f ca="1">IFERROR(INDEX(MAESTRO!T:T,_xludf.AGGREGATE(15,6,ROW(MAESTRO!$B$3:$B$1000)/((MAESTRO!$B$3:$B$1000="ASMAR DIRECCIÓN")*(UPPER(MAESTRO!$L$3:$L$1000)="CONFIRMADO")),ROWS($A$3:A233))),"")</f>
        <v/>
      </c>
      <c r="U233" s="10" t="str">
        <f ca="1">IFERROR(INDEX(MAESTRO!U:U,_xludf.AGGREGATE(15,6,ROW(MAESTRO!$B$3:$B$1000)/((MAESTRO!$B$3:$B$1000="ASMAR DIRECCIÓN")*(UPPER(MAESTRO!$L$3:$L$1000)="CONFIRMADO")),ROWS($A$3:A233))),"")</f>
        <v/>
      </c>
      <c r="V233" s="10" t="str">
        <f ca="1">IFERROR(INDEX(MAESTRO!V:V,_xludf.AGGREGATE(15,6,ROW(MAESTRO!$B$3:$B$1000)/((MAESTRO!$B$3:$B$1000="ASMAR DIRECCIÓN")*(UPPER(MAESTRO!$L$3:$L$1000)="CONFIRMADO")),ROWS($A$3:A233))),"")</f>
        <v/>
      </c>
      <c r="W233" s="10" t="str">
        <f ca="1">IFERROR(INDEX(MAESTRO!W:W,_xludf.AGGREGATE(15,6,ROW(MAESTRO!$B$3:$B$1000)/((MAESTRO!$B$3:$B$1000="ASMAR DIRECCIÓN")*(UPPER(MAESTRO!$L$3:$L$1000)="CONFIRMADO")),ROWS($A$3:A233))),"")</f>
        <v/>
      </c>
      <c r="X233" s="10" t="str">
        <f ca="1">IFERROR(INDEX(MAESTRO!X:X,_xludf.AGGREGATE(15,6,ROW(MAESTRO!$B$3:$B$1000)/((MAESTRO!$B$3:$B$1000="ASMAR DIRECCIÓN")*(UPPER(MAESTRO!$L$3:$L$1000)="CONFIRMADO")),ROWS($A$3:A233))),"")</f>
        <v/>
      </c>
    </row>
    <row r="234" spans="1:24" ht="22.05" customHeight="1">
      <c r="A234" s="11" t="str">
        <f ca="1">IFERROR(INDEX(MAESTRO!A:A,_xludf.AGGREGATE(15,6,ROW(MAESTRO!$B$3:$B$1000)/((MAESTRO!$B$3:$B$1000="ASMAR DIRECCIÓN")*(UPPER(MAESTRO!$L$3:$L$1000)="CONFIRMADO")),ROWS($A$3:A234))),"")</f>
        <v/>
      </c>
      <c r="B234" s="11" t="str">
        <f ca="1">IFERROR(INDEX(MAESTRO!B:B,_xludf.AGGREGATE(15,6,ROW(MAESTRO!$B$3:$B$1000)/((MAESTRO!$B$3:$B$1000="ASMAR DIRECCIÓN")*(UPPER(MAESTRO!$L$3:$L$1000)="CONFIRMADO")),ROWS($A$3:A234))),"")</f>
        <v/>
      </c>
      <c r="C234" s="11" t="str">
        <f ca="1">IFERROR(INDEX(MAESTRO!C:C,_xludf.AGGREGATE(15,6,ROW(MAESTRO!$B$3:$B$1000)/((MAESTRO!$B$3:$B$1000="ASMAR DIRECCIÓN")*(UPPER(MAESTRO!$L$3:$L$1000)="CONFIRMADO")),ROWS($A$3:A234))),"")</f>
        <v/>
      </c>
      <c r="D234" s="11" t="str">
        <f ca="1">IFERROR(INDEX(MAESTRO!D:D,_xludf.AGGREGATE(15,6,ROW(MAESTRO!$B$3:$B$1000)/((MAESTRO!$B$3:$B$1000="ASMAR DIRECCIÓN")*(UPPER(MAESTRO!$L$3:$L$1000)="CONFIRMADO")),ROWS($A$3:A234))),"")</f>
        <v/>
      </c>
      <c r="E234" s="11" t="str">
        <f ca="1">IFERROR(INDEX(MAESTRO!E:E,_xludf.AGGREGATE(15,6,ROW(MAESTRO!$B$3:$B$1000)/((MAESTRO!$B$3:$B$1000="ASMAR DIRECCIÓN")*(UPPER(MAESTRO!$L$3:$L$1000)="CONFIRMADO")),ROWS($A$3:A234))),"")</f>
        <v/>
      </c>
      <c r="F234" s="11" t="str">
        <f ca="1">IFERROR(INDEX(MAESTRO!F:F,_xludf.AGGREGATE(15,6,ROW(MAESTRO!$B$3:$B$1000)/((MAESTRO!$B$3:$B$1000="ASMAR DIRECCIÓN")*(UPPER(MAESTRO!$L$3:$L$1000)="CONFIRMADO")),ROWS($A$3:A234))),"")</f>
        <v/>
      </c>
      <c r="G234" s="11" t="str">
        <f ca="1">IFERROR(INDEX(MAESTRO!G:G,_xludf.AGGREGATE(15,6,ROW(MAESTRO!$B$3:$B$1000)/((MAESTRO!$B$3:$B$1000="ASMAR DIRECCIÓN")*(UPPER(MAESTRO!$L$3:$L$1000)="CONFIRMADO")),ROWS($A$3:A234))),"")</f>
        <v/>
      </c>
      <c r="H234" s="11" t="str">
        <f ca="1">IFERROR(INDEX(MAESTRO!H:H,_xludf.AGGREGATE(15,6,ROW(MAESTRO!$B$3:$B$1000)/((MAESTRO!$B$3:$B$1000="ASMAR DIRECCIÓN")*(UPPER(MAESTRO!$L$3:$L$1000)="CONFIRMADO")),ROWS($A$3:A234))),"")</f>
        <v/>
      </c>
      <c r="I234" s="11" t="str">
        <f ca="1">IFERROR(INDEX(MAESTRO!I:I,_xludf.AGGREGATE(15,6,ROW(MAESTRO!$B$3:$B$1000)/((MAESTRO!$B$3:$B$1000="ASMAR DIRECCIÓN")*(UPPER(MAESTRO!$L$3:$L$1000)="CONFIRMADO")),ROWS($A$3:A234))),"")</f>
        <v/>
      </c>
      <c r="J234" s="11" t="str">
        <f ca="1">IFERROR(INDEX(MAESTRO!J:J,_xludf.AGGREGATE(15,6,ROW(MAESTRO!$B$3:$B$1000)/((MAESTRO!$B$3:$B$1000="ASMAR DIRECCIÓN")*(UPPER(MAESTRO!$L$3:$L$1000)="CONFIRMADO")),ROWS($A$3:A234))),"")</f>
        <v/>
      </c>
      <c r="K234" s="11" t="str">
        <f ca="1">IFERROR(INDEX(MAESTRO!K:K,_xludf.AGGREGATE(15,6,ROW(MAESTRO!$B$3:$B$1000)/((MAESTRO!$B$3:$B$1000="ASMAR DIRECCIÓN")*(UPPER(MAESTRO!$L$3:$L$1000)="CONFIRMADO")),ROWS($A$3:A234))),"")</f>
        <v/>
      </c>
      <c r="L234" s="11" t="str">
        <f ca="1">IFERROR(INDEX(MAESTRO!L:L,_xludf.AGGREGATE(15,6,ROW(MAESTRO!$B$3:$B$1000)/((MAESTRO!$B$3:$B$1000="ASMAR DIRECCIÓN")*(UPPER(MAESTRO!$L$3:$L$1000)="CONFIRMADO")),ROWS($A$3:A234))),"")</f>
        <v/>
      </c>
      <c r="M234" s="11" t="str">
        <f ca="1">IFERROR(INDEX(MAESTRO!M:M,_xludf.AGGREGATE(15,6,ROW(MAESTRO!$B$3:$B$1000)/((MAESTRO!$B$3:$B$1000="ASMAR DIRECCIÓN")*(UPPER(MAESTRO!$L$3:$L$1000)="CONFIRMADO")),ROWS($A$3:A234))),"")</f>
        <v/>
      </c>
      <c r="N234" s="11" t="str">
        <f ca="1">IFERROR(INDEX(MAESTRO!N:N,_xludf.AGGREGATE(15,6,ROW(MAESTRO!$B$3:$B$1000)/((MAESTRO!$B$3:$B$1000="ASMAR DIRECCIÓN")*(UPPER(MAESTRO!$L$3:$L$1000)="CONFIRMADO")),ROWS($A$3:A234))),"")</f>
        <v/>
      </c>
      <c r="O234" s="11" t="str">
        <f ca="1">IFERROR(INDEX(MAESTRO!O:O,_xludf.AGGREGATE(15,6,ROW(MAESTRO!$B$3:$B$1000)/((MAESTRO!$B$3:$B$1000="ASMAR DIRECCIÓN")*(UPPER(MAESTRO!$L$3:$L$1000)="CONFIRMADO")),ROWS($A$3:A234))),"")</f>
        <v/>
      </c>
      <c r="P234" s="11" t="str">
        <f ca="1">IFERROR(INDEX(MAESTRO!P:P,_xludf.AGGREGATE(15,6,ROW(MAESTRO!$B$3:$B$1000)/((MAESTRO!$B$3:$B$1000="ASMAR DIRECCIÓN")*(UPPER(MAESTRO!$L$3:$L$1000)="CONFIRMADO")),ROWS($A$3:A234))),"")</f>
        <v/>
      </c>
      <c r="Q234" s="11" t="str">
        <f ca="1">IFERROR(INDEX(MAESTRO!Q:Q,_xludf.AGGREGATE(15,6,ROW(MAESTRO!$B$3:$B$1000)/((MAESTRO!$B$3:$B$1000="ASMAR DIRECCIÓN")*(UPPER(MAESTRO!$L$3:$L$1000)="CONFIRMADO")),ROWS($A$3:A234))),"")</f>
        <v/>
      </c>
      <c r="R234" s="11" t="str">
        <f ca="1">IFERROR(INDEX(MAESTRO!R:R,_xludf.AGGREGATE(15,6,ROW(MAESTRO!$B$3:$B$1000)/((MAESTRO!$B$3:$B$1000="ASMAR DIRECCIÓN")*(UPPER(MAESTRO!$L$3:$L$1000)="CONFIRMADO")),ROWS($A$3:A234))),"")</f>
        <v/>
      </c>
      <c r="S234" s="11" t="str">
        <f ca="1">IFERROR(INDEX(MAESTRO!S:S,_xludf.AGGREGATE(15,6,ROW(MAESTRO!$B$3:$B$1000)/((MAESTRO!$B$3:$B$1000="ASMAR DIRECCIÓN")*(UPPER(MAESTRO!$L$3:$L$1000)="CONFIRMADO")),ROWS($A$3:A234))),"")</f>
        <v/>
      </c>
      <c r="T234" s="11" t="str">
        <f ca="1">IFERROR(INDEX(MAESTRO!T:T,_xludf.AGGREGATE(15,6,ROW(MAESTRO!$B$3:$B$1000)/((MAESTRO!$B$3:$B$1000="ASMAR DIRECCIÓN")*(UPPER(MAESTRO!$L$3:$L$1000)="CONFIRMADO")),ROWS($A$3:A234))),"")</f>
        <v/>
      </c>
      <c r="U234" s="11" t="str">
        <f ca="1">IFERROR(INDEX(MAESTRO!U:U,_xludf.AGGREGATE(15,6,ROW(MAESTRO!$B$3:$B$1000)/((MAESTRO!$B$3:$B$1000="ASMAR DIRECCIÓN")*(UPPER(MAESTRO!$L$3:$L$1000)="CONFIRMADO")),ROWS($A$3:A234))),"")</f>
        <v/>
      </c>
      <c r="V234" s="11" t="str">
        <f ca="1">IFERROR(INDEX(MAESTRO!V:V,_xludf.AGGREGATE(15,6,ROW(MAESTRO!$B$3:$B$1000)/((MAESTRO!$B$3:$B$1000="ASMAR DIRECCIÓN")*(UPPER(MAESTRO!$L$3:$L$1000)="CONFIRMADO")),ROWS($A$3:A234))),"")</f>
        <v/>
      </c>
      <c r="W234" s="11" t="str">
        <f ca="1">IFERROR(INDEX(MAESTRO!W:W,_xludf.AGGREGATE(15,6,ROW(MAESTRO!$B$3:$B$1000)/((MAESTRO!$B$3:$B$1000="ASMAR DIRECCIÓN")*(UPPER(MAESTRO!$L$3:$L$1000)="CONFIRMADO")),ROWS($A$3:A234))),"")</f>
        <v/>
      </c>
      <c r="X234" s="11" t="str">
        <f ca="1">IFERROR(INDEX(MAESTRO!X:X,_xludf.AGGREGATE(15,6,ROW(MAESTRO!$B$3:$B$1000)/((MAESTRO!$B$3:$B$1000="ASMAR DIRECCIÓN")*(UPPER(MAESTRO!$L$3:$L$1000)="CONFIRMADO")),ROWS($A$3:A234))),"")</f>
        <v/>
      </c>
    </row>
    <row r="235" spans="1:24" ht="22.05" customHeight="1">
      <c r="A235" s="10" t="str">
        <f ca="1">IFERROR(INDEX(MAESTRO!A:A,_xludf.AGGREGATE(15,6,ROW(MAESTRO!$B$3:$B$1000)/((MAESTRO!$B$3:$B$1000="ASMAR DIRECCIÓN")*(UPPER(MAESTRO!$L$3:$L$1000)="CONFIRMADO")),ROWS($A$3:A235))),"")</f>
        <v/>
      </c>
      <c r="B235" s="10" t="str">
        <f ca="1">IFERROR(INDEX(MAESTRO!B:B,_xludf.AGGREGATE(15,6,ROW(MAESTRO!$B$3:$B$1000)/((MAESTRO!$B$3:$B$1000="ASMAR DIRECCIÓN")*(UPPER(MAESTRO!$L$3:$L$1000)="CONFIRMADO")),ROWS($A$3:A235))),"")</f>
        <v/>
      </c>
      <c r="C235" s="10" t="str">
        <f ca="1">IFERROR(INDEX(MAESTRO!C:C,_xludf.AGGREGATE(15,6,ROW(MAESTRO!$B$3:$B$1000)/((MAESTRO!$B$3:$B$1000="ASMAR DIRECCIÓN")*(UPPER(MAESTRO!$L$3:$L$1000)="CONFIRMADO")),ROWS($A$3:A235))),"")</f>
        <v/>
      </c>
      <c r="D235" s="10" t="str">
        <f ca="1">IFERROR(INDEX(MAESTRO!D:D,_xludf.AGGREGATE(15,6,ROW(MAESTRO!$B$3:$B$1000)/((MAESTRO!$B$3:$B$1000="ASMAR DIRECCIÓN")*(UPPER(MAESTRO!$L$3:$L$1000)="CONFIRMADO")),ROWS($A$3:A235))),"")</f>
        <v/>
      </c>
      <c r="E235" s="10" t="str">
        <f ca="1">IFERROR(INDEX(MAESTRO!E:E,_xludf.AGGREGATE(15,6,ROW(MAESTRO!$B$3:$B$1000)/((MAESTRO!$B$3:$B$1000="ASMAR DIRECCIÓN")*(UPPER(MAESTRO!$L$3:$L$1000)="CONFIRMADO")),ROWS($A$3:A235))),"")</f>
        <v/>
      </c>
      <c r="F235" s="10" t="str">
        <f ca="1">IFERROR(INDEX(MAESTRO!F:F,_xludf.AGGREGATE(15,6,ROW(MAESTRO!$B$3:$B$1000)/((MAESTRO!$B$3:$B$1000="ASMAR DIRECCIÓN")*(UPPER(MAESTRO!$L$3:$L$1000)="CONFIRMADO")),ROWS($A$3:A235))),"")</f>
        <v/>
      </c>
      <c r="G235" s="10" t="str">
        <f ca="1">IFERROR(INDEX(MAESTRO!G:G,_xludf.AGGREGATE(15,6,ROW(MAESTRO!$B$3:$B$1000)/((MAESTRO!$B$3:$B$1000="ASMAR DIRECCIÓN")*(UPPER(MAESTRO!$L$3:$L$1000)="CONFIRMADO")),ROWS($A$3:A235))),"")</f>
        <v/>
      </c>
      <c r="H235" s="10" t="str">
        <f ca="1">IFERROR(INDEX(MAESTRO!H:H,_xludf.AGGREGATE(15,6,ROW(MAESTRO!$B$3:$B$1000)/((MAESTRO!$B$3:$B$1000="ASMAR DIRECCIÓN")*(UPPER(MAESTRO!$L$3:$L$1000)="CONFIRMADO")),ROWS($A$3:A235))),"")</f>
        <v/>
      </c>
      <c r="I235" s="10" t="str">
        <f ca="1">IFERROR(INDEX(MAESTRO!I:I,_xludf.AGGREGATE(15,6,ROW(MAESTRO!$B$3:$B$1000)/((MAESTRO!$B$3:$B$1000="ASMAR DIRECCIÓN")*(UPPER(MAESTRO!$L$3:$L$1000)="CONFIRMADO")),ROWS($A$3:A235))),"")</f>
        <v/>
      </c>
      <c r="J235" s="10" t="str">
        <f ca="1">IFERROR(INDEX(MAESTRO!J:J,_xludf.AGGREGATE(15,6,ROW(MAESTRO!$B$3:$B$1000)/((MAESTRO!$B$3:$B$1000="ASMAR DIRECCIÓN")*(UPPER(MAESTRO!$L$3:$L$1000)="CONFIRMADO")),ROWS($A$3:A235))),"")</f>
        <v/>
      </c>
      <c r="K235" s="10" t="str">
        <f ca="1">IFERROR(INDEX(MAESTRO!K:K,_xludf.AGGREGATE(15,6,ROW(MAESTRO!$B$3:$B$1000)/((MAESTRO!$B$3:$B$1000="ASMAR DIRECCIÓN")*(UPPER(MAESTRO!$L$3:$L$1000)="CONFIRMADO")),ROWS($A$3:A235))),"")</f>
        <v/>
      </c>
      <c r="L235" s="10" t="str">
        <f ca="1">IFERROR(INDEX(MAESTRO!L:L,_xludf.AGGREGATE(15,6,ROW(MAESTRO!$B$3:$B$1000)/((MAESTRO!$B$3:$B$1000="ASMAR DIRECCIÓN")*(UPPER(MAESTRO!$L$3:$L$1000)="CONFIRMADO")),ROWS($A$3:A235))),"")</f>
        <v/>
      </c>
      <c r="M235" s="10" t="str">
        <f ca="1">IFERROR(INDEX(MAESTRO!M:M,_xludf.AGGREGATE(15,6,ROW(MAESTRO!$B$3:$B$1000)/((MAESTRO!$B$3:$B$1000="ASMAR DIRECCIÓN")*(UPPER(MAESTRO!$L$3:$L$1000)="CONFIRMADO")),ROWS($A$3:A235))),"")</f>
        <v/>
      </c>
      <c r="N235" s="10" t="str">
        <f ca="1">IFERROR(INDEX(MAESTRO!N:N,_xludf.AGGREGATE(15,6,ROW(MAESTRO!$B$3:$B$1000)/((MAESTRO!$B$3:$B$1000="ASMAR DIRECCIÓN")*(UPPER(MAESTRO!$L$3:$L$1000)="CONFIRMADO")),ROWS($A$3:A235))),"")</f>
        <v/>
      </c>
      <c r="O235" s="10" t="str">
        <f ca="1">IFERROR(INDEX(MAESTRO!O:O,_xludf.AGGREGATE(15,6,ROW(MAESTRO!$B$3:$B$1000)/((MAESTRO!$B$3:$B$1000="ASMAR DIRECCIÓN")*(UPPER(MAESTRO!$L$3:$L$1000)="CONFIRMADO")),ROWS($A$3:A235))),"")</f>
        <v/>
      </c>
      <c r="P235" s="10" t="str">
        <f ca="1">IFERROR(INDEX(MAESTRO!P:P,_xludf.AGGREGATE(15,6,ROW(MAESTRO!$B$3:$B$1000)/((MAESTRO!$B$3:$B$1000="ASMAR DIRECCIÓN")*(UPPER(MAESTRO!$L$3:$L$1000)="CONFIRMADO")),ROWS($A$3:A235))),"")</f>
        <v/>
      </c>
      <c r="Q235" s="10" t="str">
        <f ca="1">IFERROR(INDEX(MAESTRO!Q:Q,_xludf.AGGREGATE(15,6,ROW(MAESTRO!$B$3:$B$1000)/((MAESTRO!$B$3:$B$1000="ASMAR DIRECCIÓN")*(UPPER(MAESTRO!$L$3:$L$1000)="CONFIRMADO")),ROWS($A$3:A235))),"")</f>
        <v/>
      </c>
      <c r="R235" s="10" t="str">
        <f ca="1">IFERROR(INDEX(MAESTRO!R:R,_xludf.AGGREGATE(15,6,ROW(MAESTRO!$B$3:$B$1000)/((MAESTRO!$B$3:$B$1000="ASMAR DIRECCIÓN")*(UPPER(MAESTRO!$L$3:$L$1000)="CONFIRMADO")),ROWS($A$3:A235))),"")</f>
        <v/>
      </c>
      <c r="S235" s="10" t="str">
        <f ca="1">IFERROR(INDEX(MAESTRO!S:S,_xludf.AGGREGATE(15,6,ROW(MAESTRO!$B$3:$B$1000)/((MAESTRO!$B$3:$B$1000="ASMAR DIRECCIÓN")*(UPPER(MAESTRO!$L$3:$L$1000)="CONFIRMADO")),ROWS($A$3:A235))),"")</f>
        <v/>
      </c>
      <c r="T235" s="10" t="str">
        <f ca="1">IFERROR(INDEX(MAESTRO!T:T,_xludf.AGGREGATE(15,6,ROW(MAESTRO!$B$3:$B$1000)/((MAESTRO!$B$3:$B$1000="ASMAR DIRECCIÓN")*(UPPER(MAESTRO!$L$3:$L$1000)="CONFIRMADO")),ROWS($A$3:A235))),"")</f>
        <v/>
      </c>
      <c r="U235" s="10" t="str">
        <f ca="1">IFERROR(INDEX(MAESTRO!U:U,_xludf.AGGREGATE(15,6,ROW(MAESTRO!$B$3:$B$1000)/((MAESTRO!$B$3:$B$1000="ASMAR DIRECCIÓN")*(UPPER(MAESTRO!$L$3:$L$1000)="CONFIRMADO")),ROWS($A$3:A235))),"")</f>
        <v/>
      </c>
      <c r="V235" s="10" t="str">
        <f ca="1">IFERROR(INDEX(MAESTRO!V:V,_xludf.AGGREGATE(15,6,ROW(MAESTRO!$B$3:$B$1000)/((MAESTRO!$B$3:$B$1000="ASMAR DIRECCIÓN")*(UPPER(MAESTRO!$L$3:$L$1000)="CONFIRMADO")),ROWS($A$3:A235))),"")</f>
        <v/>
      </c>
      <c r="W235" s="10" t="str">
        <f ca="1">IFERROR(INDEX(MAESTRO!W:W,_xludf.AGGREGATE(15,6,ROW(MAESTRO!$B$3:$B$1000)/((MAESTRO!$B$3:$B$1000="ASMAR DIRECCIÓN")*(UPPER(MAESTRO!$L$3:$L$1000)="CONFIRMADO")),ROWS($A$3:A235))),"")</f>
        <v/>
      </c>
      <c r="X235" s="10" t="str">
        <f ca="1">IFERROR(INDEX(MAESTRO!X:X,_xludf.AGGREGATE(15,6,ROW(MAESTRO!$B$3:$B$1000)/((MAESTRO!$B$3:$B$1000="ASMAR DIRECCIÓN")*(UPPER(MAESTRO!$L$3:$L$1000)="CONFIRMADO")),ROWS($A$3:A235))),"")</f>
        <v/>
      </c>
    </row>
    <row r="236" spans="1:24" ht="22.05" customHeight="1">
      <c r="A236" s="11" t="str">
        <f ca="1">IFERROR(INDEX(MAESTRO!A:A,_xludf.AGGREGATE(15,6,ROW(MAESTRO!$B$3:$B$1000)/((MAESTRO!$B$3:$B$1000="ASMAR DIRECCIÓN")*(UPPER(MAESTRO!$L$3:$L$1000)="CONFIRMADO")),ROWS($A$3:A236))),"")</f>
        <v/>
      </c>
      <c r="B236" s="11" t="str">
        <f ca="1">IFERROR(INDEX(MAESTRO!B:B,_xludf.AGGREGATE(15,6,ROW(MAESTRO!$B$3:$B$1000)/((MAESTRO!$B$3:$B$1000="ASMAR DIRECCIÓN")*(UPPER(MAESTRO!$L$3:$L$1000)="CONFIRMADO")),ROWS($A$3:A236))),"")</f>
        <v/>
      </c>
      <c r="C236" s="11" t="str">
        <f ca="1">IFERROR(INDEX(MAESTRO!C:C,_xludf.AGGREGATE(15,6,ROW(MAESTRO!$B$3:$B$1000)/((MAESTRO!$B$3:$B$1000="ASMAR DIRECCIÓN")*(UPPER(MAESTRO!$L$3:$L$1000)="CONFIRMADO")),ROWS($A$3:A236))),"")</f>
        <v/>
      </c>
      <c r="D236" s="11" t="str">
        <f ca="1">IFERROR(INDEX(MAESTRO!D:D,_xludf.AGGREGATE(15,6,ROW(MAESTRO!$B$3:$B$1000)/((MAESTRO!$B$3:$B$1000="ASMAR DIRECCIÓN")*(UPPER(MAESTRO!$L$3:$L$1000)="CONFIRMADO")),ROWS($A$3:A236))),"")</f>
        <v/>
      </c>
      <c r="E236" s="11" t="str">
        <f ca="1">IFERROR(INDEX(MAESTRO!E:E,_xludf.AGGREGATE(15,6,ROW(MAESTRO!$B$3:$B$1000)/((MAESTRO!$B$3:$B$1000="ASMAR DIRECCIÓN")*(UPPER(MAESTRO!$L$3:$L$1000)="CONFIRMADO")),ROWS($A$3:A236))),"")</f>
        <v/>
      </c>
      <c r="F236" s="11" t="str">
        <f ca="1">IFERROR(INDEX(MAESTRO!F:F,_xludf.AGGREGATE(15,6,ROW(MAESTRO!$B$3:$B$1000)/((MAESTRO!$B$3:$B$1000="ASMAR DIRECCIÓN")*(UPPER(MAESTRO!$L$3:$L$1000)="CONFIRMADO")),ROWS($A$3:A236))),"")</f>
        <v/>
      </c>
      <c r="G236" s="11" t="str">
        <f ca="1">IFERROR(INDEX(MAESTRO!G:G,_xludf.AGGREGATE(15,6,ROW(MAESTRO!$B$3:$B$1000)/((MAESTRO!$B$3:$B$1000="ASMAR DIRECCIÓN")*(UPPER(MAESTRO!$L$3:$L$1000)="CONFIRMADO")),ROWS($A$3:A236))),"")</f>
        <v/>
      </c>
      <c r="H236" s="11" t="str">
        <f ca="1">IFERROR(INDEX(MAESTRO!H:H,_xludf.AGGREGATE(15,6,ROW(MAESTRO!$B$3:$B$1000)/((MAESTRO!$B$3:$B$1000="ASMAR DIRECCIÓN")*(UPPER(MAESTRO!$L$3:$L$1000)="CONFIRMADO")),ROWS($A$3:A236))),"")</f>
        <v/>
      </c>
      <c r="I236" s="11" t="str">
        <f ca="1">IFERROR(INDEX(MAESTRO!I:I,_xludf.AGGREGATE(15,6,ROW(MAESTRO!$B$3:$B$1000)/((MAESTRO!$B$3:$B$1000="ASMAR DIRECCIÓN")*(UPPER(MAESTRO!$L$3:$L$1000)="CONFIRMADO")),ROWS($A$3:A236))),"")</f>
        <v/>
      </c>
      <c r="J236" s="11" t="str">
        <f ca="1">IFERROR(INDEX(MAESTRO!J:J,_xludf.AGGREGATE(15,6,ROW(MAESTRO!$B$3:$B$1000)/((MAESTRO!$B$3:$B$1000="ASMAR DIRECCIÓN")*(UPPER(MAESTRO!$L$3:$L$1000)="CONFIRMADO")),ROWS($A$3:A236))),"")</f>
        <v/>
      </c>
      <c r="K236" s="11" t="str">
        <f ca="1">IFERROR(INDEX(MAESTRO!K:K,_xludf.AGGREGATE(15,6,ROW(MAESTRO!$B$3:$B$1000)/((MAESTRO!$B$3:$B$1000="ASMAR DIRECCIÓN")*(UPPER(MAESTRO!$L$3:$L$1000)="CONFIRMADO")),ROWS($A$3:A236))),"")</f>
        <v/>
      </c>
      <c r="L236" s="11" t="str">
        <f ca="1">IFERROR(INDEX(MAESTRO!L:L,_xludf.AGGREGATE(15,6,ROW(MAESTRO!$B$3:$B$1000)/((MAESTRO!$B$3:$B$1000="ASMAR DIRECCIÓN")*(UPPER(MAESTRO!$L$3:$L$1000)="CONFIRMADO")),ROWS($A$3:A236))),"")</f>
        <v/>
      </c>
      <c r="M236" s="11" t="str">
        <f ca="1">IFERROR(INDEX(MAESTRO!M:M,_xludf.AGGREGATE(15,6,ROW(MAESTRO!$B$3:$B$1000)/((MAESTRO!$B$3:$B$1000="ASMAR DIRECCIÓN")*(UPPER(MAESTRO!$L$3:$L$1000)="CONFIRMADO")),ROWS($A$3:A236))),"")</f>
        <v/>
      </c>
      <c r="N236" s="11" t="str">
        <f ca="1">IFERROR(INDEX(MAESTRO!N:N,_xludf.AGGREGATE(15,6,ROW(MAESTRO!$B$3:$B$1000)/((MAESTRO!$B$3:$B$1000="ASMAR DIRECCIÓN")*(UPPER(MAESTRO!$L$3:$L$1000)="CONFIRMADO")),ROWS($A$3:A236))),"")</f>
        <v/>
      </c>
      <c r="O236" s="11" t="str">
        <f ca="1">IFERROR(INDEX(MAESTRO!O:O,_xludf.AGGREGATE(15,6,ROW(MAESTRO!$B$3:$B$1000)/((MAESTRO!$B$3:$B$1000="ASMAR DIRECCIÓN")*(UPPER(MAESTRO!$L$3:$L$1000)="CONFIRMADO")),ROWS($A$3:A236))),"")</f>
        <v/>
      </c>
      <c r="P236" s="11" t="str">
        <f ca="1">IFERROR(INDEX(MAESTRO!P:P,_xludf.AGGREGATE(15,6,ROW(MAESTRO!$B$3:$B$1000)/((MAESTRO!$B$3:$B$1000="ASMAR DIRECCIÓN")*(UPPER(MAESTRO!$L$3:$L$1000)="CONFIRMADO")),ROWS($A$3:A236))),"")</f>
        <v/>
      </c>
      <c r="Q236" s="11" t="str">
        <f ca="1">IFERROR(INDEX(MAESTRO!Q:Q,_xludf.AGGREGATE(15,6,ROW(MAESTRO!$B$3:$B$1000)/((MAESTRO!$B$3:$B$1000="ASMAR DIRECCIÓN")*(UPPER(MAESTRO!$L$3:$L$1000)="CONFIRMADO")),ROWS($A$3:A236))),"")</f>
        <v/>
      </c>
      <c r="R236" s="11" t="str">
        <f ca="1">IFERROR(INDEX(MAESTRO!R:R,_xludf.AGGREGATE(15,6,ROW(MAESTRO!$B$3:$B$1000)/((MAESTRO!$B$3:$B$1000="ASMAR DIRECCIÓN")*(UPPER(MAESTRO!$L$3:$L$1000)="CONFIRMADO")),ROWS($A$3:A236))),"")</f>
        <v/>
      </c>
      <c r="S236" s="11" t="str">
        <f ca="1">IFERROR(INDEX(MAESTRO!S:S,_xludf.AGGREGATE(15,6,ROW(MAESTRO!$B$3:$B$1000)/((MAESTRO!$B$3:$B$1000="ASMAR DIRECCIÓN")*(UPPER(MAESTRO!$L$3:$L$1000)="CONFIRMADO")),ROWS($A$3:A236))),"")</f>
        <v/>
      </c>
      <c r="T236" s="11" t="str">
        <f ca="1">IFERROR(INDEX(MAESTRO!T:T,_xludf.AGGREGATE(15,6,ROW(MAESTRO!$B$3:$B$1000)/((MAESTRO!$B$3:$B$1000="ASMAR DIRECCIÓN")*(UPPER(MAESTRO!$L$3:$L$1000)="CONFIRMADO")),ROWS($A$3:A236))),"")</f>
        <v/>
      </c>
      <c r="U236" s="11" t="str">
        <f ca="1">IFERROR(INDEX(MAESTRO!U:U,_xludf.AGGREGATE(15,6,ROW(MAESTRO!$B$3:$B$1000)/((MAESTRO!$B$3:$B$1000="ASMAR DIRECCIÓN")*(UPPER(MAESTRO!$L$3:$L$1000)="CONFIRMADO")),ROWS($A$3:A236))),"")</f>
        <v/>
      </c>
      <c r="V236" s="11" t="str">
        <f ca="1">IFERROR(INDEX(MAESTRO!V:V,_xludf.AGGREGATE(15,6,ROW(MAESTRO!$B$3:$B$1000)/((MAESTRO!$B$3:$B$1000="ASMAR DIRECCIÓN")*(UPPER(MAESTRO!$L$3:$L$1000)="CONFIRMADO")),ROWS($A$3:A236))),"")</f>
        <v/>
      </c>
      <c r="W236" s="11" t="str">
        <f ca="1">IFERROR(INDEX(MAESTRO!W:W,_xludf.AGGREGATE(15,6,ROW(MAESTRO!$B$3:$B$1000)/((MAESTRO!$B$3:$B$1000="ASMAR DIRECCIÓN")*(UPPER(MAESTRO!$L$3:$L$1000)="CONFIRMADO")),ROWS($A$3:A236))),"")</f>
        <v/>
      </c>
      <c r="X236" s="11" t="str">
        <f ca="1">IFERROR(INDEX(MAESTRO!X:X,_xludf.AGGREGATE(15,6,ROW(MAESTRO!$B$3:$B$1000)/((MAESTRO!$B$3:$B$1000="ASMAR DIRECCIÓN")*(UPPER(MAESTRO!$L$3:$L$1000)="CONFIRMADO")),ROWS($A$3:A236))),"")</f>
        <v/>
      </c>
    </row>
    <row r="237" spans="1:24" ht="22.05" customHeight="1">
      <c r="A237" s="10" t="str">
        <f ca="1">IFERROR(INDEX(MAESTRO!A:A,_xludf.AGGREGATE(15,6,ROW(MAESTRO!$B$3:$B$1000)/((MAESTRO!$B$3:$B$1000="ASMAR DIRECCIÓN")*(UPPER(MAESTRO!$L$3:$L$1000)="CONFIRMADO")),ROWS($A$3:A237))),"")</f>
        <v/>
      </c>
      <c r="B237" s="10" t="str">
        <f ca="1">IFERROR(INDEX(MAESTRO!B:B,_xludf.AGGREGATE(15,6,ROW(MAESTRO!$B$3:$B$1000)/((MAESTRO!$B$3:$B$1000="ASMAR DIRECCIÓN")*(UPPER(MAESTRO!$L$3:$L$1000)="CONFIRMADO")),ROWS($A$3:A237))),"")</f>
        <v/>
      </c>
      <c r="C237" s="10" t="str">
        <f ca="1">IFERROR(INDEX(MAESTRO!C:C,_xludf.AGGREGATE(15,6,ROW(MAESTRO!$B$3:$B$1000)/((MAESTRO!$B$3:$B$1000="ASMAR DIRECCIÓN")*(UPPER(MAESTRO!$L$3:$L$1000)="CONFIRMADO")),ROWS($A$3:A237))),"")</f>
        <v/>
      </c>
      <c r="D237" s="10" t="str">
        <f ca="1">IFERROR(INDEX(MAESTRO!D:D,_xludf.AGGREGATE(15,6,ROW(MAESTRO!$B$3:$B$1000)/((MAESTRO!$B$3:$B$1000="ASMAR DIRECCIÓN")*(UPPER(MAESTRO!$L$3:$L$1000)="CONFIRMADO")),ROWS($A$3:A237))),"")</f>
        <v/>
      </c>
      <c r="E237" s="10" t="str">
        <f ca="1">IFERROR(INDEX(MAESTRO!E:E,_xludf.AGGREGATE(15,6,ROW(MAESTRO!$B$3:$B$1000)/((MAESTRO!$B$3:$B$1000="ASMAR DIRECCIÓN")*(UPPER(MAESTRO!$L$3:$L$1000)="CONFIRMADO")),ROWS($A$3:A237))),"")</f>
        <v/>
      </c>
      <c r="F237" s="10" t="str">
        <f ca="1">IFERROR(INDEX(MAESTRO!F:F,_xludf.AGGREGATE(15,6,ROW(MAESTRO!$B$3:$B$1000)/((MAESTRO!$B$3:$B$1000="ASMAR DIRECCIÓN")*(UPPER(MAESTRO!$L$3:$L$1000)="CONFIRMADO")),ROWS($A$3:A237))),"")</f>
        <v/>
      </c>
      <c r="G237" s="10" t="str">
        <f ca="1">IFERROR(INDEX(MAESTRO!G:G,_xludf.AGGREGATE(15,6,ROW(MAESTRO!$B$3:$B$1000)/((MAESTRO!$B$3:$B$1000="ASMAR DIRECCIÓN")*(UPPER(MAESTRO!$L$3:$L$1000)="CONFIRMADO")),ROWS($A$3:A237))),"")</f>
        <v/>
      </c>
      <c r="H237" s="10" t="str">
        <f ca="1">IFERROR(INDEX(MAESTRO!H:H,_xludf.AGGREGATE(15,6,ROW(MAESTRO!$B$3:$B$1000)/((MAESTRO!$B$3:$B$1000="ASMAR DIRECCIÓN")*(UPPER(MAESTRO!$L$3:$L$1000)="CONFIRMADO")),ROWS($A$3:A237))),"")</f>
        <v/>
      </c>
      <c r="I237" s="10" t="str">
        <f ca="1">IFERROR(INDEX(MAESTRO!I:I,_xludf.AGGREGATE(15,6,ROW(MAESTRO!$B$3:$B$1000)/((MAESTRO!$B$3:$B$1000="ASMAR DIRECCIÓN")*(UPPER(MAESTRO!$L$3:$L$1000)="CONFIRMADO")),ROWS($A$3:A237))),"")</f>
        <v/>
      </c>
      <c r="J237" s="10" t="str">
        <f ca="1">IFERROR(INDEX(MAESTRO!J:J,_xludf.AGGREGATE(15,6,ROW(MAESTRO!$B$3:$B$1000)/((MAESTRO!$B$3:$B$1000="ASMAR DIRECCIÓN")*(UPPER(MAESTRO!$L$3:$L$1000)="CONFIRMADO")),ROWS($A$3:A237))),"")</f>
        <v/>
      </c>
      <c r="K237" s="10" t="str">
        <f ca="1">IFERROR(INDEX(MAESTRO!K:K,_xludf.AGGREGATE(15,6,ROW(MAESTRO!$B$3:$B$1000)/((MAESTRO!$B$3:$B$1000="ASMAR DIRECCIÓN")*(UPPER(MAESTRO!$L$3:$L$1000)="CONFIRMADO")),ROWS($A$3:A237))),"")</f>
        <v/>
      </c>
      <c r="L237" s="10" t="str">
        <f ca="1">IFERROR(INDEX(MAESTRO!L:L,_xludf.AGGREGATE(15,6,ROW(MAESTRO!$B$3:$B$1000)/((MAESTRO!$B$3:$B$1000="ASMAR DIRECCIÓN")*(UPPER(MAESTRO!$L$3:$L$1000)="CONFIRMADO")),ROWS($A$3:A237))),"")</f>
        <v/>
      </c>
      <c r="M237" s="10" t="str">
        <f ca="1">IFERROR(INDEX(MAESTRO!M:M,_xludf.AGGREGATE(15,6,ROW(MAESTRO!$B$3:$B$1000)/((MAESTRO!$B$3:$B$1000="ASMAR DIRECCIÓN")*(UPPER(MAESTRO!$L$3:$L$1000)="CONFIRMADO")),ROWS($A$3:A237))),"")</f>
        <v/>
      </c>
      <c r="N237" s="10" t="str">
        <f ca="1">IFERROR(INDEX(MAESTRO!N:N,_xludf.AGGREGATE(15,6,ROW(MAESTRO!$B$3:$B$1000)/((MAESTRO!$B$3:$B$1000="ASMAR DIRECCIÓN")*(UPPER(MAESTRO!$L$3:$L$1000)="CONFIRMADO")),ROWS($A$3:A237))),"")</f>
        <v/>
      </c>
      <c r="O237" s="10" t="str">
        <f ca="1">IFERROR(INDEX(MAESTRO!O:O,_xludf.AGGREGATE(15,6,ROW(MAESTRO!$B$3:$B$1000)/((MAESTRO!$B$3:$B$1000="ASMAR DIRECCIÓN")*(UPPER(MAESTRO!$L$3:$L$1000)="CONFIRMADO")),ROWS($A$3:A237))),"")</f>
        <v/>
      </c>
      <c r="P237" s="10" t="str">
        <f ca="1">IFERROR(INDEX(MAESTRO!P:P,_xludf.AGGREGATE(15,6,ROW(MAESTRO!$B$3:$B$1000)/((MAESTRO!$B$3:$B$1000="ASMAR DIRECCIÓN")*(UPPER(MAESTRO!$L$3:$L$1000)="CONFIRMADO")),ROWS($A$3:A237))),"")</f>
        <v/>
      </c>
      <c r="Q237" s="10" t="str">
        <f ca="1">IFERROR(INDEX(MAESTRO!Q:Q,_xludf.AGGREGATE(15,6,ROW(MAESTRO!$B$3:$B$1000)/((MAESTRO!$B$3:$B$1000="ASMAR DIRECCIÓN")*(UPPER(MAESTRO!$L$3:$L$1000)="CONFIRMADO")),ROWS($A$3:A237))),"")</f>
        <v/>
      </c>
      <c r="R237" s="10" t="str">
        <f ca="1">IFERROR(INDEX(MAESTRO!R:R,_xludf.AGGREGATE(15,6,ROW(MAESTRO!$B$3:$B$1000)/((MAESTRO!$B$3:$B$1000="ASMAR DIRECCIÓN")*(UPPER(MAESTRO!$L$3:$L$1000)="CONFIRMADO")),ROWS($A$3:A237))),"")</f>
        <v/>
      </c>
      <c r="S237" s="10" t="str">
        <f ca="1">IFERROR(INDEX(MAESTRO!S:S,_xludf.AGGREGATE(15,6,ROW(MAESTRO!$B$3:$B$1000)/((MAESTRO!$B$3:$B$1000="ASMAR DIRECCIÓN")*(UPPER(MAESTRO!$L$3:$L$1000)="CONFIRMADO")),ROWS($A$3:A237))),"")</f>
        <v/>
      </c>
      <c r="T237" s="10" t="str">
        <f ca="1">IFERROR(INDEX(MAESTRO!T:T,_xludf.AGGREGATE(15,6,ROW(MAESTRO!$B$3:$B$1000)/((MAESTRO!$B$3:$B$1000="ASMAR DIRECCIÓN")*(UPPER(MAESTRO!$L$3:$L$1000)="CONFIRMADO")),ROWS($A$3:A237))),"")</f>
        <v/>
      </c>
      <c r="U237" s="10" t="str">
        <f ca="1">IFERROR(INDEX(MAESTRO!U:U,_xludf.AGGREGATE(15,6,ROW(MAESTRO!$B$3:$B$1000)/((MAESTRO!$B$3:$B$1000="ASMAR DIRECCIÓN")*(UPPER(MAESTRO!$L$3:$L$1000)="CONFIRMADO")),ROWS($A$3:A237))),"")</f>
        <v/>
      </c>
      <c r="V237" s="10" t="str">
        <f ca="1">IFERROR(INDEX(MAESTRO!V:V,_xludf.AGGREGATE(15,6,ROW(MAESTRO!$B$3:$B$1000)/((MAESTRO!$B$3:$B$1000="ASMAR DIRECCIÓN")*(UPPER(MAESTRO!$L$3:$L$1000)="CONFIRMADO")),ROWS($A$3:A237))),"")</f>
        <v/>
      </c>
      <c r="W237" s="10" t="str">
        <f ca="1">IFERROR(INDEX(MAESTRO!W:W,_xludf.AGGREGATE(15,6,ROW(MAESTRO!$B$3:$B$1000)/((MAESTRO!$B$3:$B$1000="ASMAR DIRECCIÓN")*(UPPER(MAESTRO!$L$3:$L$1000)="CONFIRMADO")),ROWS($A$3:A237))),"")</f>
        <v/>
      </c>
      <c r="X237" s="10" t="str">
        <f ca="1">IFERROR(INDEX(MAESTRO!X:X,_xludf.AGGREGATE(15,6,ROW(MAESTRO!$B$3:$B$1000)/((MAESTRO!$B$3:$B$1000="ASMAR DIRECCIÓN")*(UPPER(MAESTRO!$L$3:$L$1000)="CONFIRMADO")),ROWS($A$3:A237))),"")</f>
        <v/>
      </c>
    </row>
    <row r="238" spans="1:24" ht="22.05" customHeight="1">
      <c r="A238" s="11" t="str">
        <f ca="1">IFERROR(INDEX(MAESTRO!A:A,_xludf.AGGREGATE(15,6,ROW(MAESTRO!$B$3:$B$1000)/((MAESTRO!$B$3:$B$1000="ASMAR DIRECCIÓN")*(UPPER(MAESTRO!$L$3:$L$1000)="CONFIRMADO")),ROWS($A$3:A238))),"")</f>
        <v/>
      </c>
      <c r="B238" s="11" t="str">
        <f ca="1">IFERROR(INDEX(MAESTRO!B:B,_xludf.AGGREGATE(15,6,ROW(MAESTRO!$B$3:$B$1000)/((MAESTRO!$B$3:$B$1000="ASMAR DIRECCIÓN")*(UPPER(MAESTRO!$L$3:$L$1000)="CONFIRMADO")),ROWS($A$3:A238))),"")</f>
        <v/>
      </c>
      <c r="C238" s="11" t="str">
        <f ca="1">IFERROR(INDEX(MAESTRO!C:C,_xludf.AGGREGATE(15,6,ROW(MAESTRO!$B$3:$B$1000)/((MAESTRO!$B$3:$B$1000="ASMAR DIRECCIÓN")*(UPPER(MAESTRO!$L$3:$L$1000)="CONFIRMADO")),ROWS($A$3:A238))),"")</f>
        <v/>
      </c>
      <c r="D238" s="11" t="str">
        <f ca="1">IFERROR(INDEX(MAESTRO!D:D,_xludf.AGGREGATE(15,6,ROW(MAESTRO!$B$3:$B$1000)/((MAESTRO!$B$3:$B$1000="ASMAR DIRECCIÓN")*(UPPER(MAESTRO!$L$3:$L$1000)="CONFIRMADO")),ROWS($A$3:A238))),"")</f>
        <v/>
      </c>
      <c r="E238" s="11" t="str">
        <f ca="1">IFERROR(INDEX(MAESTRO!E:E,_xludf.AGGREGATE(15,6,ROW(MAESTRO!$B$3:$B$1000)/((MAESTRO!$B$3:$B$1000="ASMAR DIRECCIÓN")*(UPPER(MAESTRO!$L$3:$L$1000)="CONFIRMADO")),ROWS($A$3:A238))),"")</f>
        <v/>
      </c>
      <c r="F238" s="11" t="str">
        <f ca="1">IFERROR(INDEX(MAESTRO!F:F,_xludf.AGGREGATE(15,6,ROW(MAESTRO!$B$3:$B$1000)/((MAESTRO!$B$3:$B$1000="ASMAR DIRECCIÓN")*(UPPER(MAESTRO!$L$3:$L$1000)="CONFIRMADO")),ROWS($A$3:A238))),"")</f>
        <v/>
      </c>
      <c r="G238" s="11" t="str">
        <f ca="1">IFERROR(INDEX(MAESTRO!G:G,_xludf.AGGREGATE(15,6,ROW(MAESTRO!$B$3:$B$1000)/((MAESTRO!$B$3:$B$1000="ASMAR DIRECCIÓN")*(UPPER(MAESTRO!$L$3:$L$1000)="CONFIRMADO")),ROWS($A$3:A238))),"")</f>
        <v/>
      </c>
      <c r="H238" s="11" t="str">
        <f ca="1">IFERROR(INDEX(MAESTRO!H:H,_xludf.AGGREGATE(15,6,ROW(MAESTRO!$B$3:$B$1000)/((MAESTRO!$B$3:$B$1000="ASMAR DIRECCIÓN")*(UPPER(MAESTRO!$L$3:$L$1000)="CONFIRMADO")),ROWS($A$3:A238))),"")</f>
        <v/>
      </c>
      <c r="I238" s="11" t="str">
        <f ca="1">IFERROR(INDEX(MAESTRO!I:I,_xludf.AGGREGATE(15,6,ROW(MAESTRO!$B$3:$B$1000)/((MAESTRO!$B$3:$B$1000="ASMAR DIRECCIÓN")*(UPPER(MAESTRO!$L$3:$L$1000)="CONFIRMADO")),ROWS($A$3:A238))),"")</f>
        <v/>
      </c>
      <c r="J238" s="11" t="str">
        <f ca="1">IFERROR(INDEX(MAESTRO!J:J,_xludf.AGGREGATE(15,6,ROW(MAESTRO!$B$3:$B$1000)/((MAESTRO!$B$3:$B$1000="ASMAR DIRECCIÓN")*(UPPER(MAESTRO!$L$3:$L$1000)="CONFIRMADO")),ROWS($A$3:A238))),"")</f>
        <v/>
      </c>
      <c r="K238" s="11" t="str">
        <f ca="1">IFERROR(INDEX(MAESTRO!K:K,_xludf.AGGREGATE(15,6,ROW(MAESTRO!$B$3:$B$1000)/((MAESTRO!$B$3:$B$1000="ASMAR DIRECCIÓN")*(UPPER(MAESTRO!$L$3:$L$1000)="CONFIRMADO")),ROWS($A$3:A238))),"")</f>
        <v/>
      </c>
      <c r="L238" s="11" t="str">
        <f ca="1">IFERROR(INDEX(MAESTRO!L:L,_xludf.AGGREGATE(15,6,ROW(MAESTRO!$B$3:$B$1000)/((MAESTRO!$B$3:$B$1000="ASMAR DIRECCIÓN")*(UPPER(MAESTRO!$L$3:$L$1000)="CONFIRMADO")),ROWS($A$3:A238))),"")</f>
        <v/>
      </c>
      <c r="M238" s="11" t="str">
        <f ca="1">IFERROR(INDEX(MAESTRO!M:M,_xludf.AGGREGATE(15,6,ROW(MAESTRO!$B$3:$B$1000)/((MAESTRO!$B$3:$B$1000="ASMAR DIRECCIÓN")*(UPPER(MAESTRO!$L$3:$L$1000)="CONFIRMADO")),ROWS($A$3:A238))),"")</f>
        <v/>
      </c>
      <c r="N238" s="11" t="str">
        <f ca="1">IFERROR(INDEX(MAESTRO!N:N,_xludf.AGGREGATE(15,6,ROW(MAESTRO!$B$3:$B$1000)/((MAESTRO!$B$3:$B$1000="ASMAR DIRECCIÓN")*(UPPER(MAESTRO!$L$3:$L$1000)="CONFIRMADO")),ROWS($A$3:A238))),"")</f>
        <v/>
      </c>
      <c r="O238" s="11" t="str">
        <f ca="1">IFERROR(INDEX(MAESTRO!O:O,_xludf.AGGREGATE(15,6,ROW(MAESTRO!$B$3:$B$1000)/((MAESTRO!$B$3:$B$1000="ASMAR DIRECCIÓN")*(UPPER(MAESTRO!$L$3:$L$1000)="CONFIRMADO")),ROWS($A$3:A238))),"")</f>
        <v/>
      </c>
      <c r="P238" s="11" t="str">
        <f ca="1">IFERROR(INDEX(MAESTRO!P:P,_xludf.AGGREGATE(15,6,ROW(MAESTRO!$B$3:$B$1000)/((MAESTRO!$B$3:$B$1000="ASMAR DIRECCIÓN")*(UPPER(MAESTRO!$L$3:$L$1000)="CONFIRMADO")),ROWS($A$3:A238))),"")</f>
        <v/>
      </c>
      <c r="Q238" s="11" t="str">
        <f ca="1">IFERROR(INDEX(MAESTRO!Q:Q,_xludf.AGGREGATE(15,6,ROW(MAESTRO!$B$3:$B$1000)/((MAESTRO!$B$3:$B$1000="ASMAR DIRECCIÓN")*(UPPER(MAESTRO!$L$3:$L$1000)="CONFIRMADO")),ROWS($A$3:A238))),"")</f>
        <v/>
      </c>
      <c r="R238" s="11" t="str">
        <f ca="1">IFERROR(INDEX(MAESTRO!R:R,_xludf.AGGREGATE(15,6,ROW(MAESTRO!$B$3:$B$1000)/((MAESTRO!$B$3:$B$1000="ASMAR DIRECCIÓN")*(UPPER(MAESTRO!$L$3:$L$1000)="CONFIRMADO")),ROWS($A$3:A238))),"")</f>
        <v/>
      </c>
      <c r="S238" s="11" t="str">
        <f ca="1">IFERROR(INDEX(MAESTRO!S:S,_xludf.AGGREGATE(15,6,ROW(MAESTRO!$B$3:$B$1000)/((MAESTRO!$B$3:$B$1000="ASMAR DIRECCIÓN")*(UPPER(MAESTRO!$L$3:$L$1000)="CONFIRMADO")),ROWS($A$3:A238))),"")</f>
        <v/>
      </c>
      <c r="T238" s="11" t="str">
        <f ca="1">IFERROR(INDEX(MAESTRO!T:T,_xludf.AGGREGATE(15,6,ROW(MAESTRO!$B$3:$B$1000)/((MAESTRO!$B$3:$B$1000="ASMAR DIRECCIÓN")*(UPPER(MAESTRO!$L$3:$L$1000)="CONFIRMADO")),ROWS($A$3:A238))),"")</f>
        <v/>
      </c>
      <c r="U238" s="11" t="str">
        <f ca="1">IFERROR(INDEX(MAESTRO!U:U,_xludf.AGGREGATE(15,6,ROW(MAESTRO!$B$3:$B$1000)/((MAESTRO!$B$3:$B$1000="ASMAR DIRECCIÓN")*(UPPER(MAESTRO!$L$3:$L$1000)="CONFIRMADO")),ROWS($A$3:A238))),"")</f>
        <v/>
      </c>
      <c r="V238" s="11" t="str">
        <f ca="1">IFERROR(INDEX(MAESTRO!V:V,_xludf.AGGREGATE(15,6,ROW(MAESTRO!$B$3:$B$1000)/((MAESTRO!$B$3:$B$1000="ASMAR DIRECCIÓN")*(UPPER(MAESTRO!$L$3:$L$1000)="CONFIRMADO")),ROWS($A$3:A238))),"")</f>
        <v/>
      </c>
      <c r="W238" s="11" t="str">
        <f ca="1">IFERROR(INDEX(MAESTRO!W:W,_xludf.AGGREGATE(15,6,ROW(MAESTRO!$B$3:$B$1000)/((MAESTRO!$B$3:$B$1000="ASMAR DIRECCIÓN")*(UPPER(MAESTRO!$L$3:$L$1000)="CONFIRMADO")),ROWS($A$3:A238))),"")</f>
        <v/>
      </c>
      <c r="X238" s="11" t="str">
        <f ca="1">IFERROR(INDEX(MAESTRO!X:X,_xludf.AGGREGATE(15,6,ROW(MAESTRO!$B$3:$B$1000)/((MAESTRO!$B$3:$B$1000="ASMAR DIRECCIÓN")*(UPPER(MAESTRO!$L$3:$L$1000)="CONFIRMADO")),ROWS($A$3:A238))),"")</f>
        <v/>
      </c>
    </row>
    <row r="239" spans="1:24" ht="22.05" customHeight="1">
      <c r="A239" s="10" t="str">
        <f ca="1">IFERROR(INDEX(MAESTRO!A:A,_xludf.AGGREGATE(15,6,ROW(MAESTRO!$B$3:$B$1000)/((MAESTRO!$B$3:$B$1000="ASMAR DIRECCIÓN")*(UPPER(MAESTRO!$L$3:$L$1000)="CONFIRMADO")),ROWS($A$3:A239))),"")</f>
        <v/>
      </c>
      <c r="B239" s="10" t="str">
        <f ca="1">IFERROR(INDEX(MAESTRO!B:B,_xludf.AGGREGATE(15,6,ROW(MAESTRO!$B$3:$B$1000)/((MAESTRO!$B$3:$B$1000="ASMAR DIRECCIÓN")*(UPPER(MAESTRO!$L$3:$L$1000)="CONFIRMADO")),ROWS($A$3:A239))),"")</f>
        <v/>
      </c>
      <c r="C239" s="10" t="str">
        <f ca="1">IFERROR(INDEX(MAESTRO!C:C,_xludf.AGGREGATE(15,6,ROW(MAESTRO!$B$3:$B$1000)/((MAESTRO!$B$3:$B$1000="ASMAR DIRECCIÓN")*(UPPER(MAESTRO!$L$3:$L$1000)="CONFIRMADO")),ROWS($A$3:A239))),"")</f>
        <v/>
      </c>
      <c r="D239" s="10" t="str">
        <f ca="1">IFERROR(INDEX(MAESTRO!D:D,_xludf.AGGREGATE(15,6,ROW(MAESTRO!$B$3:$B$1000)/((MAESTRO!$B$3:$B$1000="ASMAR DIRECCIÓN")*(UPPER(MAESTRO!$L$3:$L$1000)="CONFIRMADO")),ROWS($A$3:A239))),"")</f>
        <v/>
      </c>
      <c r="E239" s="10" t="str">
        <f ca="1">IFERROR(INDEX(MAESTRO!E:E,_xludf.AGGREGATE(15,6,ROW(MAESTRO!$B$3:$B$1000)/((MAESTRO!$B$3:$B$1000="ASMAR DIRECCIÓN")*(UPPER(MAESTRO!$L$3:$L$1000)="CONFIRMADO")),ROWS($A$3:A239))),"")</f>
        <v/>
      </c>
      <c r="F239" s="10" t="str">
        <f ca="1">IFERROR(INDEX(MAESTRO!F:F,_xludf.AGGREGATE(15,6,ROW(MAESTRO!$B$3:$B$1000)/((MAESTRO!$B$3:$B$1000="ASMAR DIRECCIÓN")*(UPPER(MAESTRO!$L$3:$L$1000)="CONFIRMADO")),ROWS($A$3:A239))),"")</f>
        <v/>
      </c>
      <c r="G239" s="10" t="str">
        <f ca="1">IFERROR(INDEX(MAESTRO!G:G,_xludf.AGGREGATE(15,6,ROW(MAESTRO!$B$3:$B$1000)/((MAESTRO!$B$3:$B$1000="ASMAR DIRECCIÓN")*(UPPER(MAESTRO!$L$3:$L$1000)="CONFIRMADO")),ROWS($A$3:A239))),"")</f>
        <v/>
      </c>
      <c r="H239" s="10" t="str">
        <f ca="1">IFERROR(INDEX(MAESTRO!H:H,_xludf.AGGREGATE(15,6,ROW(MAESTRO!$B$3:$B$1000)/((MAESTRO!$B$3:$B$1000="ASMAR DIRECCIÓN")*(UPPER(MAESTRO!$L$3:$L$1000)="CONFIRMADO")),ROWS($A$3:A239))),"")</f>
        <v/>
      </c>
      <c r="I239" s="10" t="str">
        <f ca="1">IFERROR(INDEX(MAESTRO!I:I,_xludf.AGGREGATE(15,6,ROW(MAESTRO!$B$3:$B$1000)/((MAESTRO!$B$3:$B$1000="ASMAR DIRECCIÓN")*(UPPER(MAESTRO!$L$3:$L$1000)="CONFIRMADO")),ROWS($A$3:A239))),"")</f>
        <v/>
      </c>
      <c r="J239" s="10" t="str">
        <f ca="1">IFERROR(INDEX(MAESTRO!J:J,_xludf.AGGREGATE(15,6,ROW(MAESTRO!$B$3:$B$1000)/((MAESTRO!$B$3:$B$1000="ASMAR DIRECCIÓN")*(UPPER(MAESTRO!$L$3:$L$1000)="CONFIRMADO")),ROWS($A$3:A239))),"")</f>
        <v/>
      </c>
      <c r="K239" s="10" t="str">
        <f ca="1">IFERROR(INDEX(MAESTRO!K:K,_xludf.AGGREGATE(15,6,ROW(MAESTRO!$B$3:$B$1000)/((MAESTRO!$B$3:$B$1000="ASMAR DIRECCIÓN")*(UPPER(MAESTRO!$L$3:$L$1000)="CONFIRMADO")),ROWS($A$3:A239))),"")</f>
        <v/>
      </c>
      <c r="L239" s="10" t="str">
        <f ca="1">IFERROR(INDEX(MAESTRO!L:L,_xludf.AGGREGATE(15,6,ROW(MAESTRO!$B$3:$B$1000)/((MAESTRO!$B$3:$B$1000="ASMAR DIRECCIÓN")*(UPPER(MAESTRO!$L$3:$L$1000)="CONFIRMADO")),ROWS($A$3:A239))),"")</f>
        <v/>
      </c>
      <c r="M239" s="10" t="str">
        <f ca="1">IFERROR(INDEX(MAESTRO!M:M,_xludf.AGGREGATE(15,6,ROW(MAESTRO!$B$3:$B$1000)/((MAESTRO!$B$3:$B$1000="ASMAR DIRECCIÓN")*(UPPER(MAESTRO!$L$3:$L$1000)="CONFIRMADO")),ROWS($A$3:A239))),"")</f>
        <v/>
      </c>
      <c r="N239" s="10" t="str">
        <f ca="1">IFERROR(INDEX(MAESTRO!N:N,_xludf.AGGREGATE(15,6,ROW(MAESTRO!$B$3:$B$1000)/((MAESTRO!$B$3:$B$1000="ASMAR DIRECCIÓN")*(UPPER(MAESTRO!$L$3:$L$1000)="CONFIRMADO")),ROWS($A$3:A239))),"")</f>
        <v/>
      </c>
      <c r="O239" s="10" t="str">
        <f ca="1">IFERROR(INDEX(MAESTRO!O:O,_xludf.AGGREGATE(15,6,ROW(MAESTRO!$B$3:$B$1000)/((MAESTRO!$B$3:$B$1000="ASMAR DIRECCIÓN")*(UPPER(MAESTRO!$L$3:$L$1000)="CONFIRMADO")),ROWS($A$3:A239))),"")</f>
        <v/>
      </c>
      <c r="P239" s="10" t="str">
        <f ca="1">IFERROR(INDEX(MAESTRO!P:P,_xludf.AGGREGATE(15,6,ROW(MAESTRO!$B$3:$B$1000)/((MAESTRO!$B$3:$B$1000="ASMAR DIRECCIÓN")*(UPPER(MAESTRO!$L$3:$L$1000)="CONFIRMADO")),ROWS($A$3:A239))),"")</f>
        <v/>
      </c>
      <c r="Q239" s="10" t="str">
        <f ca="1">IFERROR(INDEX(MAESTRO!Q:Q,_xludf.AGGREGATE(15,6,ROW(MAESTRO!$B$3:$B$1000)/((MAESTRO!$B$3:$B$1000="ASMAR DIRECCIÓN")*(UPPER(MAESTRO!$L$3:$L$1000)="CONFIRMADO")),ROWS($A$3:A239))),"")</f>
        <v/>
      </c>
      <c r="R239" s="10" t="str">
        <f ca="1">IFERROR(INDEX(MAESTRO!R:R,_xludf.AGGREGATE(15,6,ROW(MAESTRO!$B$3:$B$1000)/((MAESTRO!$B$3:$B$1000="ASMAR DIRECCIÓN")*(UPPER(MAESTRO!$L$3:$L$1000)="CONFIRMADO")),ROWS($A$3:A239))),"")</f>
        <v/>
      </c>
      <c r="S239" s="10" t="str">
        <f ca="1">IFERROR(INDEX(MAESTRO!S:S,_xludf.AGGREGATE(15,6,ROW(MAESTRO!$B$3:$B$1000)/((MAESTRO!$B$3:$B$1000="ASMAR DIRECCIÓN")*(UPPER(MAESTRO!$L$3:$L$1000)="CONFIRMADO")),ROWS($A$3:A239))),"")</f>
        <v/>
      </c>
      <c r="T239" s="10" t="str">
        <f ca="1">IFERROR(INDEX(MAESTRO!T:T,_xludf.AGGREGATE(15,6,ROW(MAESTRO!$B$3:$B$1000)/((MAESTRO!$B$3:$B$1000="ASMAR DIRECCIÓN")*(UPPER(MAESTRO!$L$3:$L$1000)="CONFIRMADO")),ROWS($A$3:A239))),"")</f>
        <v/>
      </c>
      <c r="U239" s="10" t="str">
        <f ca="1">IFERROR(INDEX(MAESTRO!U:U,_xludf.AGGREGATE(15,6,ROW(MAESTRO!$B$3:$B$1000)/((MAESTRO!$B$3:$B$1000="ASMAR DIRECCIÓN")*(UPPER(MAESTRO!$L$3:$L$1000)="CONFIRMADO")),ROWS($A$3:A239))),"")</f>
        <v/>
      </c>
      <c r="V239" s="10" t="str">
        <f ca="1">IFERROR(INDEX(MAESTRO!V:V,_xludf.AGGREGATE(15,6,ROW(MAESTRO!$B$3:$B$1000)/((MAESTRO!$B$3:$B$1000="ASMAR DIRECCIÓN")*(UPPER(MAESTRO!$L$3:$L$1000)="CONFIRMADO")),ROWS($A$3:A239))),"")</f>
        <v/>
      </c>
      <c r="W239" s="10" t="str">
        <f ca="1">IFERROR(INDEX(MAESTRO!W:W,_xludf.AGGREGATE(15,6,ROW(MAESTRO!$B$3:$B$1000)/((MAESTRO!$B$3:$B$1000="ASMAR DIRECCIÓN")*(UPPER(MAESTRO!$L$3:$L$1000)="CONFIRMADO")),ROWS($A$3:A239))),"")</f>
        <v/>
      </c>
      <c r="X239" s="10" t="str">
        <f ca="1">IFERROR(INDEX(MAESTRO!X:X,_xludf.AGGREGATE(15,6,ROW(MAESTRO!$B$3:$B$1000)/((MAESTRO!$B$3:$B$1000="ASMAR DIRECCIÓN")*(UPPER(MAESTRO!$L$3:$L$1000)="CONFIRMADO")),ROWS($A$3:A239))),"")</f>
        <v/>
      </c>
    </row>
    <row r="240" spans="1:24" ht="22.05" customHeight="1">
      <c r="A240" s="11" t="str">
        <f ca="1">IFERROR(INDEX(MAESTRO!A:A,_xludf.AGGREGATE(15,6,ROW(MAESTRO!$B$3:$B$1000)/((MAESTRO!$B$3:$B$1000="ASMAR DIRECCIÓN")*(UPPER(MAESTRO!$L$3:$L$1000)="CONFIRMADO")),ROWS($A$3:A240))),"")</f>
        <v/>
      </c>
      <c r="B240" s="11" t="str">
        <f ca="1">IFERROR(INDEX(MAESTRO!B:B,_xludf.AGGREGATE(15,6,ROW(MAESTRO!$B$3:$B$1000)/((MAESTRO!$B$3:$B$1000="ASMAR DIRECCIÓN")*(UPPER(MAESTRO!$L$3:$L$1000)="CONFIRMADO")),ROWS($A$3:A240))),"")</f>
        <v/>
      </c>
      <c r="C240" s="11" t="str">
        <f ca="1">IFERROR(INDEX(MAESTRO!C:C,_xludf.AGGREGATE(15,6,ROW(MAESTRO!$B$3:$B$1000)/((MAESTRO!$B$3:$B$1000="ASMAR DIRECCIÓN")*(UPPER(MAESTRO!$L$3:$L$1000)="CONFIRMADO")),ROWS($A$3:A240))),"")</f>
        <v/>
      </c>
      <c r="D240" s="11" t="str">
        <f ca="1">IFERROR(INDEX(MAESTRO!D:D,_xludf.AGGREGATE(15,6,ROW(MAESTRO!$B$3:$B$1000)/((MAESTRO!$B$3:$B$1000="ASMAR DIRECCIÓN")*(UPPER(MAESTRO!$L$3:$L$1000)="CONFIRMADO")),ROWS($A$3:A240))),"")</f>
        <v/>
      </c>
      <c r="E240" s="11" t="str">
        <f ca="1">IFERROR(INDEX(MAESTRO!E:E,_xludf.AGGREGATE(15,6,ROW(MAESTRO!$B$3:$B$1000)/((MAESTRO!$B$3:$B$1000="ASMAR DIRECCIÓN")*(UPPER(MAESTRO!$L$3:$L$1000)="CONFIRMADO")),ROWS($A$3:A240))),"")</f>
        <v/>
      </c>
      <c r="F240" s="11" t="str">
        <f ca="1">IFERROR(INDEX(MAESTRO!F:F,_xludf.AGGREGATE(15,6,ROW(MAESTRO!$B$3:$B$1000)/((MAESTRO!$B$3:$B$1000="ASMAR DIRECCIÓN")*(UPPER(MAESTRO!$L$3:$L$1000)="CONFIRMADO")),ROWS($A$3:A240))),"")</f>
        <v/>
      </c>
      <c r="G240" s="11" t="str">
        <f ca="1">IFERROR(INDEX(MAESTRO!G:G,_xludf.AGGREGATE(15,6,ROW(MAESTRO!$B$3:$B$1000)/((MAESTRO!$B$3:$B$1000="ASMAR DIRECCIÓN")*(UPPER(MAESTRO!$L$3:$L$1000)="CONFIRMADO")),ROWS($A$3:A240))),"")</f>
        <v/>
      </c>
      <c r="H240" s="11" t="str">
        <f ca="1">IFERROR(INDEX(MAESTRO!H:H,_xludf.AGGREGATE(15,6,ROW(MAESTRO!$B$3:$B$1000)/((MAESTRO!$B$3:$B$1000="ASMAR DIRECCIÓN")*(UPPER(MAESTRO!$L$3:$L$1000)="CONFIRMADO")),ROWS($A$3:A240))),"")</f>
        <v/>
      </c>
      <c r="I240" s="11" t="str">
        <f ca="1">IFERROR(INDEX(MAESTRO!I:I,_xludf.AGGREGATE(15,6,ROW(MAESTRO!$B$3:$B$1000)/((MAESTRO!$B$3:$B$1000="ASMAR DIRECCIÓN")*(UPPER(MAESTRO!$L$3:$L$1000)="CONFIRMADO")),ROWS($A$3:A240))),"")</f>
        <v/>
      </c>
      <c r="J240" s="11" t="str">
        <f ca="1">IFERROR(INDEX(MAESTRO!J:J,_xludf.AGGREGATE(15,6,ROW(MAESTRO!$B$3:$B$1000)/((MAESTRO!$B$3:$B$1000="ASMAR DIRECCIÓN")*(UPPER(MAESTRO!$L$3:$L$1000)="CONFIRMADO")),ROWS($A$3:A240))),"")</f>
        <v/>
      </c>
      <c r="K240" s="11" t="str">
        <f ca="1">IFERROR(INDEX(MAESTRO!K:K,_xludf.AGGREGATE(15,6,ROW(MAESTRO!$B$3:$B$1000)/((MAESTRO!$B$3:$B$1000="ASMAR DIRECCIÓN")*(UPPER(MAESTRO!$L$3:$L$1000)="CONFIRMADO")),ROWS($A$3:A240))),"")</f>
        <v/>
      </c>
      <c r="L240" s="11" t="str">
        <f ca="1">IFERROR(INDEX(MAESTRO!L:L,_xludf.AGGREGATE(15,6,ROW(MAESTRO!$B$3:$B$1000)/((MAESTRO!$B$3:$B$1000="ASMAR DIRECCIÓN")*(UPPER(MAESTRO!$L$3:$L$1000)="CONFIRMADO")),ROWS($A$3:A240))),"")</f>
        <v/>
      </c>
      <c r="M240" s="11" t="str">
        <f ca="1">IFERROR(INDEX(MAESTRO!M:M,_xludf.AGGREGATE(15,6,ROW(MAESTRO!$B$3:$B$1000)/((MAESTRO!$B$3:$B$1000="ASMAR DIRECCIÓN")*(UPPER(MAESTRO!$L$3:$L$1000)="CONFIRMADO")),ROWS($A$3:A240))),"")</f>
        <v/>
      </c>
      <c r="N240" s="11" t="str">
        <f ca="1">IFERROR(INDEX(MAESTRO!N:N,_xludf.AGGREGATE(15,6,ROW(MAESTRO!$B$3:$B$1000)/((MAESTRO!$B$3:$B$1000="ASMAR DIRECCIÓN")*(UPPER(MAESTRO!$L$3:$L$1000)="CONFIRMADO")),ROWS($A$3:A240))),"")</f>
        <v/>
      </c>
      <c r="O240" s="11" t="str">
        <f ca="1">IFERROR(INDEX(MAESTRO!O:O,_xludf.AGGREGATE(15,6,ROW(MAESTRO!$B$3:$B$1000)/((MAESTRO!$B$3:$B$1000="ASMAR DIRECCIÓN")*(UPPER(MAESTRO!$L$3:$L$1000)="CONFIRMADO")),ROWS($A$3:A240))),"")</f>
        <v/>
      </c>
      <c r="P240" s="11" t="str">
        <f ca="1">IFERROR(INDEX(MAESTRO!P:P,_xludf.AGGREGATE(15,6,ROW(MAESTRO!$B$3:$B$1000)/((MAESTRO!$B$3:$B$1000="ASMAR DIRECCIÓN")*(UPPER(MAESTRO!$L$3:$L$1000)="CONFIRMADO")),ROWS($A$3:A240))),"")</f>
        <v/>
      </c>
      <c r="Q240" s="11" t="str">
        <f ca="1">IFERROR(INDEX(MAESTRO!Q:Q,_xludf.AGGREGATE(15,6,ROW(MAESTRO!$B$3:$B$1000)/((MAESTRO!$B$3:$B$1000="ASMAR DIRECCIÓN")*(UPPER(MAESTRO!$L$3:$L$1000)="CONFIRMADO")),ROWS($A$3:A240))),"")</f>
        <v/>
      </c>
      <c r="R240" s="11" t="str">
        <f ca="1">IFERROR(INDEX(MAESTRO!R:R,_xludf.AGGREGATE(15,6,ROW(MAESTRO!$B$3:$B$1000)/((MAESTRO!$B$3:$B$1000="ASMAR DIRECCIÓN")*(UPPER(MAESTRO!$L$3:$L$1000)="CONFIRMADO")),ROWS($A$3:A240))),"")</f>
        <v/>
      </c>
      <c r="S240" s="11" t="str">
        <f ca="1">IFERROR(INDEX(MAESTRO!S:S,_xludf.AGGREGATE(15,6,ROW(MAESTRO!$B$3:$B$1000)/((MAESTRO!$B$3:$B$1000="ASMAR DIRECCIÓN")*(UPPER(MAESTRO!$L$3:$L$1000)="CONFIRMADO")),ROWS($A$3:A240))),"")</f>
        <v/>
      </c>
      <c r="T240" s="11" t="str">
        <f ca="1">IFERROR(INDEX(MAESTRO!T:T,_xludf.AGGREGATE(15,6,ROW(MAESTRO!$B$3:$B$1000)/((MAESTRO!$B$3:$B$1000="ASMAR DIRECCIÓN")*(UPPER(MAESTRO!$L$3:$L$1000)="CONFIRMADO")),ROWS($A$3:A240))),"")</f>
        <v/>
      </c>
      <c r="U240" s="11" t="str">
        <f ca="1">IFERROR(INDEX(MAESTRO!U:U,_xludf.AGGREGATE(15,6,ROW(MAESTRO!$B$3:$B$1000)/((MAESTRO!$B$3:$B$1000="ASMAR DIRECCIÓN")*(UPPER(MAESTRO!$L$3:$L$1000)="CONFIRMADO")),ROWS($A$3:A240))),"")</f>
        <v/>
      </c>
      <c r="V240" s="11" t="str">
        <f ca="1">IFERROR(INDEX(MAESTRO!V:V,_xludf.AGGREGATE(15,6,ROW(MAESTRO!$B$3:$B$1000)/((MAESTRO!$B$3:$B$1000="ASMAR DIRECCIÓN")*(UPPER(MAESTRO!$L$3:$L$1000)="CONFIRMADO")),ROWS($A$3:A240))),"")</f>
        <v/>
      </c>
      <c r="W240" s="11" t="str">
        <f ca="1">IFERROR(INDEX(MAESTRO!W:W,_xludf.AGGREGATE(15,6,ROW(MAESTRO!$B$3:$B$1000)/((MAESTRO!$B$3:$B$1000="ASMAR DIRECCIÓN")*(UPPER(MAESTRO!$L$3:$L$1000)="CONFIRMADO")),ROWS($A$3:A240))),"")</f>
        <v/>
      </c>
      <c r="X240" s="11" t="str">
        <f ca="1">IFERROR(INDEX(MAESTRO!X:X,_xludf.AGGREGATE(15,6,ROW(MAESTRO!$B$3:$B$1000)/((MAESTRO!$B$3:$B$1000="ASMAR DIRECCIÓN")*(UPPER(MAESTRO!$L$3:$L$1000)="CONFIRMADO")),ROWS($A$3:A240))),"")</f>
        <v/>
      </c>
    </row>
    <row r="241" spans="1:24" ht="22.05" customHeight="1">
      <c r="A241" s="10" t="str">
        <f ca="1">IFERROR(INDEX(MAESTRO!A:A,_xludf.AGGREGATE(15,6,ROW(MAESTRO!$B$3:$B$1000)/((MAESTRO!$B$3:$B$1000="ASMAR DIRECCIÓN")*(UPPER(MAESTRO!$L$3:$L$1000)="CONFIRMADO")),ROWS($A$3:A241))),"")</f>
        <v/>
      </c>
      <c r="B241" s="10" t="str">
        <f ca="1">IFERROR(INDEX(MAESTRO!B:B,_xludf.AGGREGATE(15,6,ROW(MAESTRO!$B$3:$B$1000)/((MAESTRO!$B$3:$B$1000="ASMAR DIRECCIÓN")*(UPPER(MAESTRO!$L$3:$L$1000)="CONFIRMADO")),ROWS($A$3:A241))),"")</f>
        <v/>
      </c>
      <c r="C241" s="10" t="str">
        <f ca="1">IFERROR(INDEX(MAESTRO!C:C,_xludf.AGGREGATE(15,6,ROW(MAESTRO!$B$3:$B$1000)/((MAESTRO!$B$3:$B$1000="ASMAR DIRECCIÓN")*(UPPER(MAESTRO!$L$3:$L$1000)="CONFIRMADO")),ROWS($A$3:A241))),"")</f>
        <v/>
      </c>
      <c r="D241" s="10" t="str">
        <f ca="1">IFERROR(INDEX(MAESTRO!D:D,_xludf.AGGREGATE(15,6,ROW(MAESTRO!$B$3:$B$1000)/((MAESTRO!$B$3:$B$1000="ASMAR DIRECCIÓN")*(UPPER(MAESTRO!$L$3:$L$1000)="CONFIRMADO")),ROWS($A$3:A241))),"")</f>
        <v/>
      </c>
      <c r="E241" s="10" t="str">
        <f ca="1">IFERROR(INDEX(MAESTRO!E:E,_xludf.AGGREGATE(15,6,ROW(MAESTRO!$B$3:$B$1000)/((MAESTRO!$B$3:$B$1000="ASMAR DIRECCIÓN")*(UPPER(MAESTRO!$L$3:$L$1000)="CONFIRMADO")),ROWS($A$3:A241))),"")</f>
        <v/>
      </c>
      <c r="F241" s="10" t="str">
        <f ca="1">IFERROR(INDEX(MAESTRO!F:F,_xludf.AGGREGATE(15,6,ROW(MAESTRO!$B$3:$B$1000)/((MAESTRO!$B$3:$B$1000="ASMAR DIRECCIÓN")*(UPPER(MAESTRO!$L$3:$L$1000)="CONFIRMADO")),ROWS($A$3:A241))),"")</f>
        <v/>
      </c>
      <c r="G241" s="10" t="str">
        <f ca="1">IFERROR(INDEX(MAESTRO!G:G,_xludf.AGGREGATE(15,6,ROW(MAESTRO!$B$3:$B$1000)/((MAESTRO!$B$3:$B$1000="ASMAR DIRECCIÓN")*(UPPER(MAESTRO!$L$3:$L$1000)="CONFIRMADO")),ROWS($A$3:A241))),"")</f>
        <v/>
      </c>
      <c r="H241" s="10" t="str">
        <f ca="1">IFERROR(INDEX(MAESTRO!H:H,_xludf.AGGREGATE(15,6,ROW(MAESTRO!$B$3:$B$1000)/((MAESTRO!$B$3:$B$1000="ASMAR DIRECCIÓN")*(UPPER(MAESTRO!$L$3:$L$1000)="CONFIRMADO")),ROWS($A$3:A241))),"")</f>
        <v/>
      </c>
      <c r="I241" s="10" t="str">
        <f ca="1">IFERROR(INDEX(MAESTRO!I:I,_xludf.AGGREGATE(15,6,ROW(MAESTRO!$B$3:$B$1000)/((MAESTRO!$B$3:$B$1000="ASMAR DIRECCIÓN")*(UPPER(MAESTRO!$L$3:$L$1000)="CONFIRMADO")),ROWS($A$3:A241))),"")</f>
        <v/>
      </c>
      <c r="J241" s="10" t="str">
        <f ca="1">IFERROR(INDEX(MAESTRO!J:J,_xludf.AGGREGATE(15,6,ROW(MAESTRO!$B$3:$B$1000)/((MAESTRO!$B$3:$B$1000="ASMAR DIRECCIÓN")*(UPPER(MAESTRO!$L$3:$L$1000)="CONFIRMADO")),ROWS($A$3:A241))),"")</f>
        <v/>
      </c>
      <c r="K241" s="10" t="str">
        <f ca="1">IFERROR(INDEX(MAESTRO!K:K,_xludf.AGGREGATE(15,6,ROW(MAESTRO!$B$3:$B$1000)/((MAESTRO!$B$3:$B$1000="ASMAR DIRECCIÓN")*(UPPER(MAESTRO!$L$3:$L$1000)="CONFIRMADO")),ROWS($A$3:A241))),"")</f>
        <v/>
      </c>
      <c r="L241" s="10" t="str">
        <f ca="1">IFERROR(INDEX(MAESTRO!L:L,_xludf.AGGREGATE(15,6,ROW(MAESTRO!$B$3:$B$1000)/((MAESTRO!$B$3:$B$1000="ASMAR DIRECCIÓN")*(UPPER(MAESTRO!$L$3:$L$1000)="CONFIRMADO")),ROWS($A$3:A241))),"")</f>
        <v/>
      </c>
      <c r="M241" s="10" t="str">
        <f ca="1">IFERROR(INDEX(MAESTRO!M:M,_xludf.AGGREGATE(15,6,ROW(MAESTRO!$B$3:$B$1000)/((MAESTRO!$B$3:$B$1000="ASMAR DIRECCIÓN")*(UPPER(MAESTRO!$L$3:$L$1000)="CONFIRMADO")),ROWS($A$3:A241))),"")</f>
        <v/>
      </c>
      <c r="N241" s="10" t="str">
        <f ca="1">IFERROR(INDEX(MAESTRO!N:N,_xludf.AGGREGATE(15,6,ROW(MAESTRO!$B$3:$B$1000)/((MAESTRO!$B$3:$B$1000="ASMAR DIRECCIÓN")*(UPPER(MAESTRO!$L$3:$L$1000)="CONFIRMADO")),ROWS($A$3:A241))),"")</f>
        <v/>
      </c>
      <c r="O241" s="10" t="str">
        <f ca="1">IFERROR(INDEX(MAESTRO!O:O,_xludf.AGGREGATE(15,6,ROW(MAESTRO!$B$3:$B$1000)/((MAESTRO!$B$3:$B$1000="ASMAR DIRECCIÓN")*(UPPER(MAESTRO!$L$3:$L$1000)="CONFIRMADO")),ROWS($A$3:A241))),"")</f>
        <v/>
      </c>
      <c r="P241" s="10" t="str">
        <f ca="1">IFERROR(INDEX(MAESTRO!P:P,_xludf.AGGREGATE(15,6,ROW(MAESTRO!$B$3:$B$1000)/((MAESTRO!$B$3:$B$1000="ASMAR DIRECCIÓN")*(UPPER(MAESTRO!$L$3:$L$1000)="CONFIRMADO")),ROWS($A$3:A241))),"")</f>
        <v/>
      </c>
      <c r="Q241" s="10" t="str">
        <f ca="1">IFERROR(INDEX(MAESTRO!Q:Q,_xludf.AGGREGATE(15,6,ROW(MAESTRO!$B$3:$B$1000)/((MAESTRO!$B$3:$B$1000="ASMAR DIRECCIÓN")*(UPPER(MAESTRO!$L$3:$L$1000)="CONFIRMADO")),ROWS($A$3:A241))),"")</f>
        <v/>
      </c>
      <c r="R241" s="10" t="str">
        <f ca="1">IFERROR(INDEX(MAESTRO!R:R,_xludf.AGGREGATE(15,6,ROW(MAESTRO!$B$3:$B$1000)/((MAESTRO!$B$3:$B$1000="ASMAR DIRECCIÓN")*(UPPER(MAESTRO!$L$3:$L$1000)="CONFIRMADO")),ROWS($A$3:A241))),"")</f>
        <v/>
      </c>
      <c r="S241" s="10" t="str">
        <f ca="1">IFERROR(INDEX(MAESTRO!S:S,_xludf.AGGREGATE(15,6,ROW(MAESTRO!$B$3:$B$1000)/((MAESTRO!$B$3:$B$1000="ASMAR DIRECCIÓN")*(UPPER(MAESTRO!$L$3:$L$1000)="CONFIRMADO")),ROWS($A$3:A241))),"")</f>
        <v/>
      </c>
      <c r="T241" s="10" t="str">
        <f ca="1">IFERROR(INDEX(MAESTRO!T:T,_xludf.AGGREGATE(15,6,ROW(MAESTRO!$B$3:$B$1000)/((MAESTRO!$B$3:$B$1000="ASMAR DIRECCIÓN")*(UPPER(MAESTRO!$L$3:$L$1000)="CONFIRMADO")),ROWS($A$3:A241))),"")</f>
        <v/>
      </c>
      <c r="U241" s="10" t="str">
        <f ca="1">IFERROR(INDEX(MAESTRO!U:U,_xludf.AGGREGATE(15,6,ROW(MAESTRO!$B$3:$B$1000)/((MAESTRO!$B$3:$B$1000="ASMAR DIRECCIÓN")*(UPPER(MAESTRO!$L$3:$L$1000)="CONFIRMADO")),ROWS($A$3:A241))),"")</f>
        <v/>
      </c>
      <c r="V241" s="10" t="str">
        <f ca="1">IFERROR(INDEX(MAESTRO!V:V,_xludf.AGGREGATE(15,6,ROW(MAESTRO!$B$3:$B$1000)/((MAESTRO!$B$3:$B$1000="ASMAR DIRECCIÓN")*(UPPER(MAESTRO!$L$3:$L$1000)="CONFIRMADO")),ROWS($A$3:A241))),"")</f>
        <v/>
      </c>
      <c r="W241" s="10" t="str">
        <f ca="1">IFERROR(INDEX(MAESTRO!W:W,_xludf.AGGREGATE(15,6,ROW(MAESTRO!$B$3:$B$1000)/((MAESTRO!$B$3:$B$1000="ASMAR DIRECCIÓN")*(UPPER(MAESTRO!$L$3:$L$1000)="CONFIRMADO")),ROWS($A$3:A241))),"")</f>
        <v/>
      </c>
      <c r="X241" s="10" t="str">
        <f ca="1">IFERROR(INDEX(MAESTRO!X:X,_xludf.AGGREGATE(15,6,ROW(MAESTRO!$B$3:$B$1000)/((MAESTRO!$B$3:$B$1000="ASMAR DIRECCIÓN")*(UPPER(MAESTRO!$L$3:$L$1000)="CONFIRMADO")),ROWS($A$3:A241))),"")</f>
        <v/>
      </c>
    </row>
    <row r="242" spans="1:24" ht="22.05" customHeight="1">
      <c r="A242" s="11" t="str">
        <f ca="1">IFERROR(INDEX(MAESTRO!A:A,_xludf.AGGREGATE(15,6,ROW(MAESTRO!$B$3:$B$1000)/((MAESTRO!$B$3:$B$1000="ASMAR DIRECCIÓN")*(UPPER(MAESTRO!$L$3:$L$1000)="CONFIRMADO")),ROWS($A$3:A242))),"")</f>
        <v/>
      </c>
      <c r="B242" s="11" t="str">
        <f ca="1">IFERROR(INDEX(MAESTRO!B:B,_xludf.AGGREGATE(15,6,ROW(MAESTRO!$B$3:$B$1000)/((MAESTRO!$B$3:$B$1000="ASMAR DIRECCIÓN")*(UPPER(MAESTRO!$L$3:$L$1000)="CONFIRMADO")),ROWS($A$3:A242))),"")</f>
        <v/>
      </c>
      <c r="C242" s="11" t="str">
        <f ca="1">IFERROR(INDEX(MAESTRO!C:C,_xludf.AGGREGATE(15,6,ROW(MAESTRO!$B$3:$B$1000)/((MAESTRO!$B$3:$B$1000="ASMAR DIRECCIÓN")*(UPPER(MAESTRO!$L$3:$L$1000)="CONFIRMADO")),ROWS($A$3:A242))),"")</f>
        <v/>
      </c>
      <c r="D242" s="11" t="str">
        <f ca="1">IFERROR(INDEX(MAESTRO!D:D,_xludf.AGGREGATE(15,6,ROW(MAESTRO!$B$3:$B$1000)/((MAESTRO!$B$3:$B$1000="ASMAR DIRECCIÓN")*(UPPER(MAESTRO!$L$3:$L$1000)="CONFIRMADO")),ROWS($A$3:A242))),"")</f>
        <v/>
      </c>
      <c r="E242" s="11" t="str">
        <f ca="1">IFERROR(INDEX(MAESTRO!E:E,_xludf.AGGREGATE(15,6,ROW(MAESTRO!$B$3:$B$1000)/((MAESTRO!$B$3:$B$1000="ASMAR DIRECCIÓN")*(UPPER(MAESTRO!$L$3:$L$1000)="CONFIRMADO")),ROWS($A$3:A242))),"")</f>
        <v/>
      </c>
      <c r="F242" s="11" t="str">
        <f ca="1">IFERROR(INDEX(MAESTRO!F:F,_xludf.AGGREGATE(15,6,ROW(MAESTRO!$B$3:$B$1000)/((MAESTRO!$B$3:$B$1000="ASMAR DIRECCIÓN")*(UPPER(MAESTRO!$L$3:$L$1000)="CONFIRMADO")),ROWS($A$3:A242))),"")</f>
        <v/>
      </c>
      <c r="G242" s="11" t="str">
        <f ca="1">IFERROR(INDEX(MAESTRO!G:G,_xludf.AGGREGATE(15,6,ROW(MAESTRO!$B$3:$B$1000)/((MAESTRO!$B$3:$B$1000="ASMAR DIRECCIÓN")*(UPPER(MAESTRO!$L$3:$L$1000)="CONFIRMADO")),ROWS($A$3:A242))),"")</f>
        <v/>
      </c>
      <c r="H242" s="11" t="str">
        <f ca="1">IFERROR(INDEX(MAESTRO!H:H,_xludf.AGGREGATE(15,6,ROW(MAESTRO!$B$3:$B$1000)/((MAESTRO!$B$3:$B$1000="ASMAR DIRECCIÓN")*(UPPER(MAESTRO!$L$3:$L$1000)="CONFIRMADO")),ROWS($A$3:A242))),"")</f>
        <v/>
      </c>
      <c r="I242" s="11" t="str">
        <f ca="1">IFERROR(INDEX(MAESTRO!I:I,_xludf.AGGREGATE(15,6,ROW(MAESTRO!$B$3:$B$1000)/((MAESTRO!$B$3:$B$1000="ASMAR DIRECCIÓN")*(UPPER(MAESTRO!$L$3:$L$1000)="CONFIRMADO")),ROWS($A$3:A242))),"")</f>
        <v/>
      </c>
      <c r="J242" s="11" t="str">
        <f ca="1">IFERROR(INDEX(MAESTRO!J:J,_xludf.AGGREGATE(15,6,ROW(MAESTRO!$B$3:$B$1000)/((MAESTRO!$B$3:$B$1000="ASMAR DIRECCIÓN")*(UPPER(MAESTRO!$L$3:$L$1000)="CONFIRMADO")),ROWS($A$3:A242))),"")</f>
        <v/>
      </c>
      <c r="K242" s="11" t="str">
        <f ca="1">IFERROR(INDEX(MAESTRO!K:K,_xludf.AGGREGATE(15,6,ROW(MAESTRO!$B$3:$B$1000)/((MAESTRO!$B$3:$B$1000="ASMAR DIRECCIÓN")*(UPPER(MAESTRO!$L$3:$L$1000)="CONFIRMADO")),ROWS($A$3:A242))),"")</f>
        <v/>
      </c>
      <c r="L242" s="11" t="str">
        <f ca="1">IFERROR(INDEX(MAESTRO!L:L,_xludf.AGGREGATE(15,6,ROW(MAESTRO!$B$3:$B$1000)/((MAESTRO!$B$3:$B$1000="ASMAR DIRECCIÓN")*(UPPER(MAESTRO!$L$3:$L$1000)="CONFIRMADO")),ROWS($A$3:A242))),"")</f>
        <v/>
      </c>
      <c r="M242" s="11" t="str">
        <f ca="1">IFERROR(INDEX(MAESTRO!M:M,_xludf.AGGREGATE(15,6,ROW(MAESTRO!$B$3:$B$1000)/((MAESTRO!$B$3:$B$1000="ASMAR DIRECCIÓN")*(UPPER(MAESTRO!$L$3:$L$1000)="CONFIRMADO")),ROWS($A$3:A242))),"")</f>
        <v/>
      </c>
      <c r="N242" s="11" t="str">
        <f ca="1">IFERROR(INDEX(MAESTRO!N:N,_xludf.AGGREGATE(15,6,ROW(MAESTRO!$B$3:$B$1000)/((MAESTRO!$B$3:$B$1000="ASMAR DIRECCIÓN")*(UPPER(MAESTRO!$L$3:$L$1000)="CONFIRMADO")),ROWS($A$3:A242))),"")</f>
        <v/>
      </c>
      <c r="O242" s="11" t="str">
        <f ca="1">IFERROR(INDEX(MAESTRO!O:O,_xludf.AGGREGATE(15,6,ROW(MAESTRO!$B$3:$B$1000)/((MAESTRO!$B$3:$B$1000="ASMAR DIRECCIÓN")*(UPPER(MAESTRO!$L$3:$L$1000)="CONFIRMADO")),ROWS($A$3:A242))),"")</f>
        <v/>
      </c>
      <c r="P242" s="11" t="str">
        <f ca="1">IFERROR(INDEX(MAESTRO!P:P,_xludf.AGGREGATE(15,6,ROW(MAESTRO!$B$3:$B$1000)/((MAESTRO!$B$3:$B$1000="ASMAR DIRECCIÓN")*(UPPER(MAESTRO!$L$3:$L$1000)="CONFIRMADO")),ROWS($A$3:A242))),"")</f>
        <v/>
      </c>
      <c r="Q242" s="11" t="str">
        <f ca="1">IFERROR(INDEX(MAESTRO!Q:Q,_xludf.AGGREGATE(15,6,ROW(MAESTRO!$B$3:$B$1000)/((MAESTRO!$B$3:$B$1000="ASMAR DIRECCIÓN")*(UPPER(MAESTRO!$L$3:$L$1000)="CONFIRMADO")),ROWS($A$3:A242))),"")</f>
        <v/>
      </c>
      <c r="R242" s="11" t="str">
        <f ca="1">IFERROR(INDEX(MAESTRO!R:R,_xludf.AGGREGATE(15,6,ROW(MAESTRO!$B$3:$B$1000)/((MAESTRO!$B$3:$B$1000="ASMAR DIRECCIÓN")*(UPPER(MAESTRO!$L$3:$L$1000)="CONFIRMADO")),ROWS($A$3:A242))),"")</f>
        <v/>
      </c>
      <c r="S242" s="11" t="str">
        <f ca="1">IFERROR(INDEX(MAESTRO!S:S,_xludf.AGGREGATE(15,6,ROW(MAESTRO!$B$3:$B$1000)/((MAESTRO!$B$3:$B$1000="ASMAR DIRECCIÓN")*(UPPER(MAESTRO!$L$3:$L$1000)="CONFIRMADO")),ROWS($A$3:A242))),"")</f>
        <v/>
      </c>
      <c r="T242" s="11" t="str">
        <f ca="1">IFERROR(INDEX(MAESTRO!T:T,_xludf.AGGREGATE(15,6,ROW(MAESTRO!$B$3:$B$1000)/((MAESTRO!$B$3:$B$1000="ASMAR DIRECCIÓN")*(UPPER(MAESTRO!$L$3:$L$1000)="CONFIRMADO")),ROWS($A$3:A242))),"")</f>
        <v/>
      </c>
      <c r="U242" s="11" t="str">
        <f ca="1">IFERROR(INDEX(MAESTRO!U:U,_xludf.AGGREGATE(15,6,ROW(MAESTRO!$B$3:$B$1000)/((MAESTRO!$B$3:$B$1000="ASMAR DIRECCIÓN")*(UPPER(MAESTRO!$L$3:$L$1000)="CONFIRMADO")),ROWS($A$3:A242))),"")</f>
        <v/>
      </c>
      <c r="V242" s="11" t="str">
        <f ca="1">IFERROR(INDEX(MAESTRO!V:V,_xludf.AGGREGATE(15,6,ROW(MAESTRO!$B$3:$B$1000)/((MAESTRO!$B$3:$B$1000="ASMAR DIRECCIÓN")*(UPPER(MAESTRO!$L$3:$L$1000)="CONFIRMADO")),ROWS($A$3:A242))),"")</f>
        <v/>
      </c>
      <c r="W242" s="11" t="str">
        <f ca="1">IFERROR(INDEX(MAESTRO!W:W,_xludf.AGGREGATE(15,6,ROW(MAESTRO!$B$3:$B$1000)/((MAESTRO!$B$3:$B$1000="ASMAR DIRECCIÓN")*(UPPER(MAESTRO!$L$3:$L$1000)="CONFIRMADO")),ROWS($A$3:A242))),"")</f>
        <v/>
      </c>
      <c r="X242" s="11" t="str">
        <f ca="1">IFERROR(INDEX(MAESTRO!X:X,_xludf.AGGREGATE(15,6,ROW(MAESTRO!$B$3:$B$1000)/((MAESTRO!$B$3:$B$1000="ASMAR DIRECCIÓN")*(UPPER(MAESTRO!$L$3:$L$1000)="CONFIRMADO")),ROWS($A$3:A242))),"")</f>
        <v/>
      </c>
    </row>
    <row r="243" spans="1:24" ht="22.05" customHeight="1">
      <c r="A243" s="10" t="str">
        <f ca="1">IFERROR(INDEX(MAESTRO!A:A,_xludf.AGGREGATE(15,6,ROW(MAESTRO!$B$3:$B$1000)/((MAESTRO!$B$3:$B$1000="ASMAR DIRECCIÓN")*(UPPER(MAESTRO!$L$3:$L$1000)="CONFIRMADO")),ROWS($A$3:A243))),"")</f>
        <v/>
      </c>
      <c r="B243" s="10" t="str">
        <f ca="1">IFERROR(INDEX(MAESTRO!B:B,_xludf.AGGREGATE(15,6,ROW(MAESTRO!$B$3:$B$1000)/((MAESTRO!$B$3:$B$1000="ASMAR DIRECCIÓN")*(UPPER(MAESTRO!$L$3:$L$1000)="CONFIRMADO")),ROWS($A$3:A243))),"")</f>
        <v/>
      </c>
      <c r="C243" s="10" t="str">
        <f ca="1">IFERROR(INDEX(MAESTRO!C:C,_xludf.AGGREGATE(15,6,ROW(MAESTRO!$B$3:$B$1000)/((MAESTRO!$B$3:$B$1000="ASMAR DIRECCIÓN")*(UPPER(MAESTRO!$L$3:$L$1000)="CONFIRMADO")),ROWS($A$3:A243))),"")</f>
        <v/>
      </c>
      <c r="D243" s="10" t="str">
        <f ca="1">IFERROR(INDEX(MAESTRO!D:D,_xludf.AGGREGATE(15,6,ROW(MAESTRO!$B$3:$B$1000)/((MAESTRO!$B$3:$B$1000="ASMAR DIRECCIÓN")*(UPPER(MAESTRO!$L$3:$L$1000)="CONFIRMADO")),ROWS($A$3:A243))),"")</f>
        <v/>
      </c>
      <c r="E243" s="10" t="str">
        <f ca="1">IFERROR(INDEX(MAESTRO!E:E,_xludf.AGGREGATE(15,6,ROW(MAESTRO!$B$3:$B$1000)/((MAESTRO!$B$3:$B$1000="ASMAR DIRECCIÓN")*(UPPER(MAESTRO!$L$3:$L$1000)="CONFIRMADO")),ROWS($A$3:A243))),"")</f>
        <v/>
      </c>
      <c r="F243" s="10" t="str">
        <f ca="1">IFERROR(INDEX(MAESTRO!F:F,_xludf.AGGREGATE(15,6,ROW(MAESTRO!$B$3:$B$1000)/((MAESTRO!$B$3:$B$1000="ASMAR DIRECCIÓN")*(UPPER(MAESTRO!$L$3:$L$1000)="CONFIRMADO")),ROWS($A$3:A243))),"")</f>
        <v/>
      </c>
      <c r="G243" s="10" t="str">
        <f ca="1">IFERROR(INDEX(MAESTRO!G:G,_xludf.AGGREGATE(15,6,ROW(MAESTRO!$B$3:$B$1000)/((MAESTRO!$B$3:$B$1000="ASMAR DIRECCIÓN")*(UPPER(MAESTRO!$L$3:$L$1000)="CONFIRMADO")),ROWS($A$3:A243))),"")</f>
        <v/>
      </c>
      <c r="H243" s="10" t="str">
        <f ca="1">IFERROR(INDEX(MAESTRO!H:H,_xludf.AGGREGATE(15,6,ROW(MAESTRO!$B$3:$B$1000)/((MAESTRO!$B$3:$B$1000="ASMAR DIRECCIÓN")*(UPPER(MAESTRO!$L$3:$L$1000)="CONFIRMADO")),ROWS($A$3:A243))),"")</f>
        <v/>
      </c>
      <c r="I243" s="10" t="str">
        <f ca="1">IFERROR(INDEX(MAESTRO!I:I,_xludf.AGGREGATE(15,6,ROW(MAESTRO!$B$3:$B$1000)/((MAESTRO!$B$3:$B$1000="ASMAR DIRECCIÓN")*(UPPER(MAESTRO!$L$3:$L$1000)="CONFIRMADO")),ROWS($A$3:A243))),"")</f>
        <v/>
      </c>
      <c r="J243" s="10" t="str">
        <f ca="1">IFERROR(INDEX(MAESTRO!J:J,_xludf.AGGREGATE(15,6,ROW(MAESTRO!$B$3:$B$1000)/((MAESTRO!$B$3:$B$1000="ASMAR DIRECCIÓN")*(UPPER(MAESTRO!$L$3:$L$1000)="CONFIRMADO")),ROWS($A$3:A243))),"")</f>
        <v/>
      </c>
      <c r="K243" s="10" t="str">
        <f ca="1">IFERROR(INDEX(MAESTRO!K:K,_xludf.AGGREGATE(15,6,ROW(MAESTRO!$B$3:$B$1000)/((MAESTRO!$B$3:$B$1000="ASMAR DIRECCIÓN")*(UPPER(MAESTRO!$L$3:$L$1000)="CONFIRMADO")),ROWS($A$3:A243))),"")</f>
        <v/>
      </c>
      <c r="L243" s="10" t="str">
        <f ca="1">IFERROR(INDEX(MAESTRO!L:L,_xludf.AGGREGATE(15,6,ROW(MAESTRO!$B$3:$B$1000)/((MAESTRO!$B$3:$B$1000="ASMAR DIRECCIÓN")*(UPPER(MAESTRO!$L$3:$L$1000)="CONFIRMADO")),ROWS($A$3:A243))),"")</f>
        <v/>
      </c>
      <c r="M243" s="10" t="str">
        <f ca="1">IFERROR(INDEX(MAESTRO!M:M,_xludf.AGGREGATE(15,6,ROW(MAESTRO!$B$3:$B$1000)/((MAESTRO!$B$3:$B$1000="ASMAR DIRECCIÓN")*(UPPER(MAESTRO!$L$3:$L$1000)="CONFIRMADO")),ROWS($A$3:A243))),"")</f>
        <v/>
      </c>
      <c r="N243" s="10" t="str">
        <f ca="1">IFERROR(INDEX(MAESTRO!N:N,_xludf.AGGREGATE(15,6,ROW(MAESTRO!$B$3:$B$1000)/((MAESTRO!$B$3:$B$1000="ASMAR DIRECCIÓN")*(UPPER(MAESTRO!$L$3:$L$1000)="CONFIRMADO")),ROWS($A$3:A243))),"")</f>
        <v/>
      </c>
      <c r="O243" s="10" t="str">
        <f ca="1">IFERROR(INDEX(MAESTRO!O:O,_xludf.AGGREGATE(15,6,ROW(MAESTRO!$B$3:$B$1000)/((MAESTRO!$B$3:$B$1000="ASMAR DIRECCIÓN")*(UPPER(MAESTRO!$L$3:$L$1000)="CONFIRMADO")),ROWS($A$3:A243))),"")</f>
        <v/>
      </c>
      <c r="P243" s="10" t="str">
        <f ca="1">IFERROR(INDEX(MAESTRO!P:P,_xludf.AGGREGATE(15,6,ROW(MAESTRO!$B$3:$B$1000)/((MAESTRO!$B$3:$B$1000="ASMAR DIRECCIÓN")*(UPPER(MAESTRO!$L$3:$L$1000)="CONFIRMADO")),ROWS($A$3:A243))),"")</f>
        <v/>
      </c>
      <c r="Q243" s="10" t="str">
        <f ca="1">IFERROR(INDEX(MAESTRO!Q:Q,_xludf.AGGREGATE(15,6,ROW(MAESTRO!$B$3:$B$1000)/((MAESTRO!$B$3:$B$1000="ASMAR DIRECCIÓN")*(UPPER(MAESTRO!$L$3:$L$1000)="CONFIRMADO")),ROWS($A$3:A243))),"")</f>
        <v/>
      </c>
      <c r="R243" s="10" t="str">
        <f ca="1">IFERROR(INDEX(MAESTRO!R:R,_xludf.AGGREGATE(15,6,ROW(MAESTRO!$B$3:$B$1000)/((MAESTRO!$B$3:$B$1000="ASMAR DIRECCIÓN")*(UPPER(MAESTRO!$L$3:$L$1000)="CONFIRMADO")),ROWS($A$3:A243))),"")</f>
        <v/>
      </c>
      <c r="S243" s="10" t="str">
        <f ca="1">IFERROR(INDEX(MAESTRO!S:S,_xludf.AGGREGATE(15,6,ROW(MAESTRO!$B$3:$B$1000)/((MAESTRO!$B$3:$B$1000="ASMAR DIRECCIÓN")*(UPPER(MAESTRO!$L$3:$L$1000)="CONFIRMADO")),ROWS($A$3:A243))),"")</f>
        <v/>
      </c>
      <c r="T243" s="10" t="str">
        <f ca="1">IFERROR(INDEX(MAESTRO!T:T,_xludf.AGGREGATE(15,6,ROW(MAESTRO!$B$3:$B$1000)/((MAESTRO!$B$3:$B$1000="ASMAR DIRECCIÓN")*(UPPER(MAESTRO!$L$3:$L$1000)="CONFIRMADO")),ROWS($A$3:A243))),"")</f>
        <v/>
      </c>
      <c r="U243" s="10" t="str">
        <f ca="1">IFERROR(INDEX(MAESTRO!U:U,_xludf.AGGREGATE(15,6,ROW(MAESTRO!$B$3:$B$1000)/((MAESTRO!$B$3:$B$1000="ASMAR DIRECCIÓN")*(UPPER(MAESTRO!$L$3:$L$1000)="CONFIRMADO")),ROWS($A$3:A243))),"")</f>
        <v/>
      </c>
      <c r="V243" s="10" t="str">
        <f ca="1">IFERROR(INDEX(MAESTRO!V:V,_xludf.AGGREGATE(15,6,ROW(MAESTRO!$B$3:$B$1000)/((MAESTRO!$B$3:$B$1000="ASMAR DIRECCIÓN")*(UPPER(MAESTRO!$L$3:$L$1000)="CONFIRMADO")),ROWS($A$3:A243))),"")</f>
        <v/>
      </c>
      <c r="W243" s="10" t="str">
        <f ca="1">IFERROR(INDEX(MAESTRO!W:W,_xludf.AGGREGATE(15,6,ROW(MAESTRO!$B$3:$B$1000)/((MAESTRO!$B$3:$B$1000="ASMAR DIRECCIÓN")*(UPPER(MAESTRO!$L$3:$L$1000)="CONFIRMADO")),ROWS($A$3:A243))),"")</f>
        <v/>
      </c>
      <c r="X243" s="10" t="str">
        <f ca="1">IFERROR(INDEX(MAESTRO!X:X,_xludf.AGGREGATE(15,6,ROW(MAESTRO!$B$3:$B$1000)/((MAESTRO!$B$3:$B$1000="ASMAR DIRECCIÓN")*(UPPER(MAESTRO!$L$3:$L$1000)="CONFIRMADO")),ROWS($A$3:A243))),"")</f>
        <v/>
      </c>
    </row>
    <row r="244" spans="1:24" ht="22.05" customHeight="1">
      <c r="A244" s="11" t="str">
        <f ca="1">IFERROR(INDEX(MAESTRO!A:A,_xludf.AGGREGATE(15,6,ROW(MAESTRO!$B$3:$B$1000)/((MAESTRO!$B$3:$B$1000="ASMAR DIRECCIÓN")*(UPPER(MAESTRO!$L$3:$L$1000)="CONFIRMADO")),ROWS($A$3:A244))),"")</f>
        <v/>
      </c>
      <c r="B244" s="11" t="str">
        <f ca="1">IFERROR(INDEX(MAESTRO!B:B,_xludf.AGGREGATE(15,6,ROW(MAESTRO!$B$3:$B$1000)/((MAESTRO!$B$3:$B$1000="ASMAR DIRECCIÓN")*(UPPER(MAESTRO!$L$3:$L$1000)="CONFIRMADO")),ROWS($A$3:A244))),"")</f>
        <v/>
      </c>
      <c r="C244" s="11" t="str">
        <f ca="1">IFERROR(INDEX(MAESTRO!C:C,_xludf.AGGREGATE(15,6,ROW(MAESTRO!$B$3:$B$1000)/((MAESTRO!$B$3:$B$1000="ASMAR DIRECCIÓN")*(UPPER(MAESTRO!$L$3:$L$1000)="CONFIRMADO")),ROWS($A$3:A244))),"")</f>
        <v/>
      </c>
      <c r="D244" s="11" t="str">
        <f ca="1">IFERROR(INDEX(MAESTRO!D:D,_xludf.AGGREGATE(15,6,ROW(MAESTRO!$B$3:$B$1000)/((MAESTRO!$B$3:$B$1000="ASMAR DIRECCIÓN")*(UPPER(MAESTRO!$L$3:$L$1000)="CONFIRMADO")),ROWS($A$3:A244))),"")</f>
        <v/>
      </c>
      <c r="E244" s="11" t="str">
        <f ca="1">IFERROR(INDEX(MAESTRO!E:E,_xludf.AGGREGATE(15,6,ROW(MAESTRO!$B$3:$B$1000)/((MAESTRO!$B$3:$B$1000="ASMAR DIRECCIÓN")*(UPPER(MAESTRO!$L$3:$L$1000)="CONFIRMADO")),ROWS($A$3:A244))),"")</f>
        <v/>
      </c>
      <c r="F244" s="11" t="str">
        <f ca="1">IFERROR(INDEX(MAESTRO!F:F,_xludf.AGGREGATE(15,6,ROW(MAESTRO!$B$3:$B$1000)/((MAESTRO!$B$3:$B$1000="ASMAR DIRECCIÓN")*(UPPER(MAESTRO!$L$3:$L$1000)="CONFIRMADO")),ROWS($A$3:A244))),"")</f>
        <v/>
      </c>
      <c r="G244" s="11" t="str">
        <f ca="1">IFERROR(INDEX(MAESTRO!G:G,_xludf.AGGREGATE(15,6,ROW(MAESTRO!$B$3:$B$1000)/((MAESTRO!$B$3:$B$1000="ASMAR DIRECCIÓN")*(UPPER(MAESTRO!$L$3:$L$1000)="CONFIRMADO")),ROWS($A$3:A244))),"")</f>
        <v/>
      </c>
      <c r="H244" s="11" t="str">
        <f ca="1">IFERROR(INDEX(MAESTRO!H:H,_xludf.AGGREGATE(15,6,ROW(MAESTRO!$B$3:$B$1000)/((MAESTRO!$B$3:$B$1000="ASMAR DIRECCIÓN")*(UPPER(MAESTRO!$L$3:$L$1000)="CONFIRMADO")),ROWS($A$3:A244))),"")</f>
        <v/>
      </c>
      <c r="I244" s="11" t="str">
        <f ca="1">IFERROR(INDEX(MAESTRO!I:I,_xludf.AGGREGATE(15,6,ROW(MAESTRO!$B$3:$B$1000)/((MAESTRO!$B$3:$B$1000="ASMAR DIRECCIÓN")*(UPPER(MAESTRO!$L$3:$L$1000)="CONFIRMADO")),ROWS($A$3:A244))),"")</f>
        <v/>
      </c>
      <c r="J244" s="11" t="str">
        <f ca="1">IFERROR(INDEX(MAESTRO!J:J,_xludf.AGGREGATE(15,6,ROW(MAESTRO!$B$3:$B$1000)/((MAESTRO!$B$3:$B$1000="ASMAR DIRECCIÓN")*(UPPER(MAESTRO!$L$3:$L$1000)="CONFIRMADO")),ROWS($A$3:A244))),"")</f>
        <v/>
      </c>
      <c r="K244" s="11" t="str">
        <f ca="1">IFERROR(INDEX(MAESTRO!K:K,_xludf.AGGREGATE(15,6,ROW(MAESTRO!$B$3:$B$1000)/((MAESTRO!$B$3:$B$1000="ASMAR DIRECCIÓN")*(UPPER(MAESTRO!$L$3:$L$1000)="CONFIRMADO")),ROWS($A$3:A244))),"")</f>
        <v/>
      </c>
      <c r="L244" s="11" t="str">
        <f ca="1">IFERROR(INDEX(MAESTRO!L:L,_xludf.AGGREGATE(15,6,ROW(MAESTRO!$B$3:$B$1000)/((MAESTRO!$B$3:$B$1000="ASMAR DIRECCIÓN")*(UPPER(MAESTRO!$L$3:$L$1000)="CONFIRMADO")),ROWS($A$3:A244))),"")</f>
        <v/>
      </c>
      <c r="M244" s="11" t="str">
        <f ca="1">IFERROR(INDEX(MAESTRO!M:M,_xludf.AGGREGATE(15,6,ROW(MAESTRO!$B$3:$B$1000)/((MAESTRO!$B$3:$B$1000="ASMAR DIRECCIÓN")*(UPPER(MAESTRO!$L$3:$L$1000)="CONFIRMADO")),ROWS($A$3:A244))),"")</f>
        <v/>
      </c>
      <c r="N244" s="11" t="str">
        <f ca="1">IFERROR(INDEX(MAESTRO!N:N,_xludf.AGGREGATE(15,6,ROW(MAESTRO!$B$3:$B$1000)/((MAESTRO!$B$3:$B$1000="ASMAR DIRECCIÓN")*(UPPER(MAESTRO!$L$3:$L$1000)="CONFIRMADO")),ROWS($A$3:A244))),"")</f>
        <v/>
      </c>
      <c r="O244" s="11" t="str">
        <f ca="1">IFERROR(INDEX(MAESTRO!O:O,_xludf.AGGREGATE(15,6,ROW(MAESTRO!$B$3:$B$1000)/((MAESTRO!$B$3:$B$1000="ASMAR DIRECCIÓN")*(UPPER(MAESTRO!$L$3:$L$1000)="CONFIRMADO")),ROWS($A$3:A244))),"")</f>
        <v/>
      </c>
      <c r="P244" s="11" t="str">
        <f ca="1">IFERROR(INDEX(MAESTRO!P:P,_xludf.AGGREGATE(15,6,ROW(MAESTRO!$B$3:$B$1000)/((MAESTRO!$B$3:$B$1000="ASMAR DIRECCIÓN")*(UPPER(MAESTRO!$L$3:$L$1000)="CONFIRMADO")),ROWS($A$3:A244))),"")</f>
        <v/>
      </c>
      <c r="Q244" s="11" t="str">
        <f ca="1">IFERROR(INDEX(MAESTRO!Q:Q,_xludf.AGGREGATE(15,6,ROW(MAESTRO!$B$3:$B$1000)/((MAESTRO!$B$3:$B$1000="ASMAR DIRECCIÓN")*(UPPER(MAESTRO!$L$3:$L$1000)="CONFIRMADO")),ROWS($A$3:A244))),"")</f>
        <v/>
      </c>
      <c r="R244" s="11" t="str">
        <f ca="1">IFERROR(INDEX(MAESTRO!R:R,_xludf.AGGREGATE(15,6,ROW(MAESTRO!$B$3:$B$1000)/((MAESTRO!$B$3:$B$1000="ASMAR DIRECCIÓN")*(UPPER(MAESTRO!$L$3:$L$1000)="CONFIRMADO")),ROWS($A$3:A244))),"")</f>
        <v/>
      </c>
      <c r="S244" s="11" t="str">
        <f ca="1">IFERROR(INDEX(MAESTRO!S:S,_xludf.AGGREGATE(15,6,ROW(MAESTRO!$B$3:$B$1000)/((MAESTRO!$B$3:$B$1000="ASMAR DIRECCIÓN")*(UPPER(MAESTRO!$L$3:$L$1000)="CONFIRMADO")),ROWS($A$3:A244))),"")</f>
        <v/>
      </c>
      <c r="T244" s="11" t="str">
        <f ca="1">IFERROR(INDEX(MAESTRO!T:T,_xludf.AGGREGATE(15,6,ROW(MAESTRO!$B$3:$B$1000)/((MAESTRO!$B$3:$B$1000="ASMAR DIRECCIÓN")*(UPPER(MAESTRO!$L$3:$L$1000)="CONFIRMADO")),ROWS($A$3:A244))),"")</f>
        <v/>
      </c>
      <c r="U244" s="11" t="str">
        <f ca="1">IFERROR(INDEX(MAESTRO!U:U,_xludf.AGGREGATE(15,6,ROW(MAESTRO!$B$3:$B$1000)/((MAESTRO!$B$3:$B$1000="ASMAR DIRECCIÓN")*(UPPER(MAESTRO!$L$3:$L$1000)="CONFIRMADO")),ROWS($A$3:A244))),"")</f>
        <v/>
      </c>
      <c r="V244" s="11" t="str">
        <f ca="1">IFERROR(INDEX(MAESTRO!V:V,_xludf.AGGREGATE(15,6,ROW(MAESTRO!$B$3:$B$1000)/((MAESTRO!$B$3:$B$1000="ASMAR DIRECCIÓN")*(UPPER(MAESTRO!$L$3:$L$1000)="CONFIRMADO")),ROWS($A$3:A244))),"")</f>
        <v/>
      </c>
      <c r="W244" s="11" t="str">
        <f ca="1">IFERROR(INDEX(MAESTRO!W:W,_xludf.AGGREGATE(15,6,ROW(MAESTRO!$B$3:$B$1000)/((MAESTRO!$B$3:$B$1000="ASMAR DIRECCIÓN")*(UPPER(MAESTRO!$L$3:$L$1000)="CONFIRMADO")),ROWS($A$3:A244))),"")</f>
        <v/>
      </c>
      <c r="X244" s="11" t="str">
        <f ca="1">IFERROR(INDEX(MAESTRO!X:X,_xludf.AGGREGATE(15,6,ROW(MAESTRO!$B$3:$B$1000)/((MAESTRO!$B$3:$B$1000="ASMAR DIRECCIÓN")*(UPPER(MAESTRO!$L$3:$L$1000)="CONFIRMADO")),ROWS($A$3:A244))),"")</f>
        <v/>
      </c>
    </row>
    <row r="245" spans="1:24" ht="22.05" customHeight="1">
      <c r="A245" s="10" t="str">
        <f ca="1">IFERROR(INDEX(MAESTRO!A:A,_xludf.AGGREGATE(15,6,ROW(MAESTRO!$B$3:$B$1000)/((MAESTRO!$B$3:$B$1000="ASMAR DIRECCIÓN")*(UPPER(MAESTRO!$L$3:$L$1000)="CONFIRMADO")),ROWS($A$3:A245))),"")</f>
        <v/>
      </c>
      <c r="B245" s="10" t="str">
        <f ca="1">IFERROR(INDEX(MAESTRO!B:B,_xludf.AGGREGATE(15,6,ROW(MAESTRO!$B$3:$B$1000)/((MAESTRO!$B$3:$B$1000="ASMAR DIRECCIÓN")*(UPPER(MAESTRO!$L$3:$L$1000)="CONFIRMADO")),ROWS($A$3:A245))),"")</f>
        <v/>
      </c>
      <c r="C245" s="10" t="str">
        <f ca="1">IFERROR(INDEX(MAESTRO!C:C,_xludf.AGGREGATE(15,6,ROW(MAESTRO!$B$3:$B$1000)/((MAESTRO!$B$3:$B$1000="ASMAR DIRECCIÓN")*(UPPER(MAESTRO!$L$3:$L$1000)="CONFIRMADO")),ROWS($A$3:A245))),"")</f>
        <v/>
      </c>
      <c r="D245" s="10" t="str">
        <f ca="1">IFERROR(INDEX(MAESTRO!D:D,_xludf.AGGREGATE(15,6,ROW(MAESTRO!$B$3:$B$1000)/((MAESTRO!$B$3:$B$1000="ASMAR DIRECCIÓN")*(UPPER(MAESTRO!$L$3:$L$1000)="CONFIRMADO")),ROWS($A$3:A245))),"")</f>
        <v/>
      </c>
      <c r="E245" s="10" t="str">
        <f ca="1">IFERROR(INDEX(MAESTRO!E:E,_xludf.AGGREGATE(15,6,ROW(MAESTRO!$B$3:$B$1000)/((MAESTRO!$B$3:$B$1000="ASMAR DIRECCIÓN")*(UPPER(MAESTRO!$L$3:$L$1000)="CONFIRMADO")),ROWS($A$3:A245))),"")</f>
        <v/>
      </c>
      <c r="F245" s="10" t="str">
        <f ca="1">IFERROR(INDEX(MAESTRO!F:F,_xludf.AGGREGATE(15,6,ROW(MAESTRO!$B$3:$B$1000)/((MAESTRO!$B$3:$B$1000="ASMAR DIRECCIÓN")*(UPPER(MAESTRO!$L$3:$L$1000)="CONFIRMADO")),ROWS($A$3:A245))),"")</f>
        <v/>
      </c>
      <c r="G245" s="10" t="str">
        <f ca="1">IFERROR(INDEX(MAESTRO!G:G,_xludf.AGGREGATE(15,6,ROW(MAESTRO!$B$3:$B$1000)/((MAESTRO!$B$3:$B$1000="ASMAR DIRECCIÓN")*(UPPER(MAESTRO!$L$3:$L$1000)="CONFIRMADO")),ROWS($A$3:A245))),"")</f>
        <v/>
      </c>
      <c r="H245" s="10" t="str">
        <f ca="1">IFERROR(INDEX(MAESTRO!H:H,_xludf.AGGREGATE(15,6,ROW(MAESTRO!$B$3:$B$1000)/((MAESTRO!$B$3:$B$1000="ASMAR DIRECCIÓN")*(UPPER(MAESTRO!$L$3:$L$1000)="CONFIRMADO")),ROWS($A$3:A245))),"")</f>
        <v/>
      </c>
      <c r="I245" s="10" t="str">
        <f ca="1">IFERROR(INDEX(MAESTRO!I:I,_xludf.AGGREGATE(15,6,ROW(MAESTRO!$B$3:$B$1000)/((MAESTRO!$B$3:$B$1000="ASMAR DIRECCIÓN")*(UPPER(MAESTRO!$L$3:$L$1000)="CONFIRMADO")),ROWS($A$3:A245))),"")</f>
        <v/>
      </c>
      <c r="J245" s="10" t="str">
        <f ca="1">IFERROR(INDEX(MAESTRO!J:J,_xludf.AGGREGATE(15,6,ROW(MAESTRO!$B$3:$B$1000)/((MAESTRO!$B$3:$B$1000="ASMAR DIRECCIÓN")*(UPPER(MAESTRO!$L$3:$L$1000)="CONFIRMADO")),ROWS($A$3:A245))),"")</f>
        <v/>
      </c>
      <c r="K245" s="10" t="str">
        <f ca="1">IFERROR(INDEX(MAESTRO!K:K,_xludf.AGGREGATE(15,6,ROW(MAESTRO!$B$3:$B$1000)/((MAESTRO!$B$3:$B$1000="ASMAR DIRECCIÓN")*(UPPER(MAESTRO!$L$3:$L$1000)="CONFIRMADO")),ROWS($A$3:A245))),"")</f>
        <v/>
      </c>
      <c r="L245" s="10" t="str">
        <f ca="1">IFERROR(INDEX(MAESTRO!L:L,_xludf.AGGREGATE(15,6,ROW(MAESTRO!$B$3:$B$1000)/((MAESTRO!$B$3:$B$1000="ASMAR DIRECCIÓN")*(UPPER(MAESTRO!$L$3:$L$1000)="CONFIRMADO")),ROWS($A$3:A245))),"")</f>
        <v/>
      </c>
      <c r="M245" s="10" t="str">
        <f ca="1">IFERROR(INDEX(MAESTRO!M:M,_xludf.AGGREGATE(15,6,ROW(MAESTRO!$B$3:$B$1000)/((MAESTRO!$B$3:$B$1000="ASMAR DIRECCIÓN")*(UPPER(MAESTRO!$L$3:$L$1000)="CONFIRMADO")),ROWS($A$3:A245))),"")</f>
        <v/>
      </c>
      <c r="N245" s="10" t="str">
        <f ca="1">IFERROR(INDEX(MAESTRO!N:N,_xludf.AGGREGATE(15,6,ROW(MAESTRO!$B$3:$B$1000)/((MAESTRO!$B$3:$B$1000="ASMAR DIRECCIÓN")*(UPPER(MAESTRO!$L$3:$L$1000)="CONFIRMADO")),ROWS($A$3:A245))),"")</f>
        <v/>
      </c>
      <c r="O245" s="10" t="str">
        <f ca="1">IFERROR(INDEX(MAESTRO!O:O,_xludf.AGGREGATE(15,6,ROW(MAESTRO!$B$3:$B$1000)/((MAESTRO!$B$3:$B$1000="ASMAR DIRECCIÓN")*(UPPER(MAESTRO!$L$3:$L$1000)="CONFIRMADO")),ROWS($A$3:A245))),"")</f>
        <v/>
      </c>
      <c r="P245" s="10" t="str">
        <f ca="1">IFERROR(INDEX(MAESTRO!P:P,_xludf.AGGREGATE(15,6,ROW(MAESTRO!$B$3:$B$1000)/((MAESTRO!$B$3:$B$1000="ASMAR DIRECCIÓN")*(UPPER(MAESTRO!$L$3:$L$1000)="CONFIRMADO")),ROWS($A$3:A245))),"")</f>
        <v/>
      </c>
      <c r="Q245" s="10" t="str">
        <f ca="1">IFERROR(INDEX(MAESTRO!Q:Q,_xludf.AGGREGATE(15,6,ROW(MAESTRO!$B$3:$B$1000)/((MAESTRO!$B$3:$B$1000="ASMAR DIRECCIÓN")*(UPPER(MAESTRO!$L$3:$L$1000)="CONFIRMADO")),ROWS($A$3:A245))),"")</f>
        <v/>
      </c>
      <c r="R245" s="10" t="str">
        <f ca="1">IFERROR(INDEX(MAESTRO!R:R,_xludf.AGGREGATE(15,6,ROW(MAESTRO!$B$3:$B$1000)/((MAESTRO!$B$3:$B$1000="ASMAR DIRECCIÓN")*(UPPER(MAESTRO!$L$3:$L$1000)="CONFIRMADO")),ROWS($A$3:A245))),"")</f>
        <v/>
      </c>
      <c r="S245" s="10" t="str">
        <f ca="1">IFERROR(INDEX(MAESTRO!S:S,_xludf.AGGREGATE(15,6,ROW(MAESTRO!$B$3:$B$1000)/((MAESTRO!$B$3:$B$1000="ASMAR DIRECCIÓN")*(UPPER(MAESTRO!$L$3:$L$1000)="CONFIRMADO")),ROWS($A$3:A245))),"")</f>
        <v/>
      </c>
      <c r="T245" s="10" t="str">
        <f ca="1">IFERROR(INDEX(MAESTRO!T:T,_xludf.AGGREGATE(15,6,ROW(MAESTRO!$B$3:$B$1000)/((MAESTRO!$B$3:$B$1000="ASMAR DIRECCIÓN")*(UPPER(MAESTRO!$L$3:$L$1000)="CONFIRMADO")),ROWS($A$3:A245))),"")</f>
        <v/>
      </c>
      <c r="U245" s="10" t="str">
        <f ca="1">IFERROR(INDEX(MAESTRO!U:U,_xludf.AGGREGATE(15,6,ROW(MAESTRO!$B$3:$B$1000)/((MAESTRO!$B$3:$B$1000="ASMAR DIRECCIÓN")*(UPPER(MAESTRO!$L$3:$L$1000)="CONFIRMADO")),ROWS($A$3:A245))),"")</f>
        <v/>
      </c>
      <c r="V245" s="10" t="str">
        <f ca="1">IFERROR(INDEX(MAESTRO!V:V,_xludf.AGGREGATE(15,6,ROW(MAESTRO!$B$3:$B$1000)/((MAESTRO!$B$3:$B$1000="ASMAR DIRECCIÓN")*(UPPER(MAESTRO!$L$3:$L$1000)="CONFIRMADO")),ROWS($A$3:A245))),"")</f>
        <v/>
      </c>
      <c r="W245" s="10" t="str">
        <f ca="1">IFERROR(INDEX(MAESTRO!W:W,_xludf.AGGREGATE(15,6,ROW(MAESTRO!$B$3:$B$1000)/((MAESTRO!$B$3:$B$1000="ASMAR DIRECCIÓN")*(UPPER(MAESTRO!$L$3:$L$1000)="CONFIRMADO")),ROWS($A$3:A245))),"")</f>
        <v/>
      </c>
      <c r="X245" s="10" t="str">
        <f ca="1">IFERROR(INDEX(MAESTRO!X:X,_xludf.AGGREGATE(15,6,ROW(MAESTRO!$B$3:$B$1000)/((MAESTRO!$B$3:$B$1000="ASMAR DIRECCIÓN")*(UPPER(MAESTRO!$L$3:$L$1000)="CONFIRMADO")),ROWS($A$3:A245))),"")</f>
        <v/>
      </c>
    </row>
    <row r="246" spans="1:24" ht="22.05" customHeight="1">
      <c r="A246" s="11" t="str">
        <f ca="1">IFERROR(INDEX(MAESTRO!A:A,_xludf.AGGREGATE(15,6,ROW(MAESTRO!$B$3:$B$1000)/((MAESTRO!$B$3:$B$1000="ASMAR DIRECCIÓN")*(UPPER(MAESTRO!$L$3:$L$1000)="CONFIRMADO")),ROWS($A$3:A246))),"")</f>
        <v/>
      </c>
      <c r="B246" s="11" t="str">
        <f ca="1">IFERROR(INDEX(MAESTRO!B:B,_xludf.AGGREGATE(15,6,ROW(MAESTRO!$B$3:$B$1000)/((MAESTRO!$B$3:$B$1000="ASMAR DIRECCIÓN")*(UPPER(MAESTRO!$L$3:$L$1000)="CONFIRMADO")),ROWS($A$3:A246))),"")</f>
        <v/>
      </c>
      <c r="C246" s="11" t="str">
        <f ca="1">IFERROR(INDEX(MAESTRO!C:C,_xludf.AGGREGATE(15,6,ROW(MAESTRO!$B$3:$B$1000)/((MAESTRO!$B$3:$B$1000="ASMAR DIRECCIÓN")*(UPPER(MAESTRO!$L$3:$L$1000)="CONFIRMADO")),ROWS($A$3:A246))),"")</f>
        <v/>
      </c>
      <c r="D246" s="11" t="str">
        <f ca="1">IFERROR(INDEX(MAESTRO!D:D,_xludf.AGGREGATE(15,6,ROW(MAESTRO!$B$3:$B$1000)/((MAESTRO!$B$3:$B$1000="ASMAR DIRECCIÓN")*(UPPER(MAESTRO!$L$3:$L$1000)="CONFIRMADO")),ROWS($A$3:A246))),"")</f>
        <v/>
      </c>
      <c r="E246" s="11" t="str">
        <f ca="1">IFERROR(INDEX(MAESTRO!E:E,_xludf.AGGREGATE(15,6,ROW(MAESTRO!$B$3:$B$1000)/((MAESTRO!$B$3:$B$1000="ASMAR DIRECCIÓN")*(UPPER(MAESTRO!$L$3:$L$1000)="CONFIRMADO")),ROWS($A$3:A246))),"")</f>
        <v/>
      </c>
      <c r="F246" s="11" t="str">
        <f ca="1">IFERROR(INDEX(MAESTRO!F:F,_xludf.AGGREGATE(15,6,ROW(MAESTRO!$B$3:$B$1000)/((MAESTRO!$B$3:$B$1000="ASMAR DIRECCIÓN")*(UPPER(MAESTRO!$L$3:$L$1000)="CONFIRMADO")),ROWS($A$3:A246))),"")</f>
        <v/>
      </c>
      <c r="G246" s="11" t="str">
        <f ca="1">IFERROR(INDEX(MAESTRO!G:G,_xludf.AGGREGATE(15,6,ROW(MAESTRO!$B$3:$B$1000)/((MAESTRO!$B$3:$B$1000="ASMAR DIRECCIÓN")*(UPPER(MAESTRO!$L$3:$L$1000)="CONFIRMADO")),ROWS($A$3:A246))),"")</f>
        <v/>
      </c>
      <c r="H246" s="11" t="str">
        <f ca="1">IFERROR(INDEX(MAESTRO!H:H,_xludf.AGGREGATE(15,6,ROW(MAESTRO!$B$3:$B$1000)/((MAESTRO!$B$3:$B$1000="ASMAR DIRECCIÓN")*(UPPER(MAESTRO!$L$3:$L$1000)="CONFIRMADO")),ROWS($A$3:A246))),"")</f>
        <v/>
      </c>
      <c r="I246" s="11" t="str">
        <f ca="1">IFERROR(INDEX(MAESTRO!I:I,_xludf.AGGREGATE(15,6,ROW(MAESTRO!$B$3:$B$1000)/((MAESTRO!$B$3:$B$1000="ASMAR DIRECCIÓN")*(UPPER(MAESTRO!$L$3:$L$1000)="CONFIRMADO")),ROWS($A$3:A246))),"")</f>
        <v/>
      </c>
      <c r="J246" s="11" t="str">
        <f ca="1">IFERROR(INDEX(MAESTRO!J:J,_xludf.AGGREGATE(15,6,ROW(MAESTRO!$B$3:$B$1000)/((MAESTRO!$B$3:$B$1000="ASMAR DIRECCIÓN")*(UPPER(MAESTRO!$L$3:$L$1000)="CONFIRMADO")),ROWS($A$3:A246))),"")</f>
        <v/>
      </c>
      <c r="K246" s="11" t="str">
        <f ca="1">IFERROR(INDEX(MAESTRO!K:K,_xludf.AGGREGATE(15,6,ROW(MAESTRO!$B$3:$B$1000)/((MAESTRO!$B$3:$B$1000="ASMAR DIRECCIÓN")*(UPPER(MAESTRO!$L$3:$L$1000)="CONFIRMADO")),ROWS($A$3:A246))),"")</f>
        <v/>
      </c>
      <c r="L246" s="11" t="str">
        <f ca="1">IFERROR(INDEX(MAESTRO!L:L,_xludf.AGGREGATE(15,6,ROW(MAESTRO!$B$3:$B$1000)/((MAESTRO!$B$3:$B$1000="ASMAR DIRECCIÓN")*(UPPER(MAESTRO!$L$3:$L$1000)="CONFIRMADO")),ROWS($A$3:A246))),"")</f>
        <v/>
      </c>
      <c r="M246" s="11" t="str">
        <f ca="1">IFERROR(INDEX(MAESTRO!M:M,_xludf.AGGREGATE(15,6,ROW(MAESTRO!$B$3:$B$1000)/((MAESTRO!$B$3:$B$1000="ASMAR DIRECCIÓN")*(UPPER(MAESTRO!$L$3:$L$1000)="CONFIRMADO")),ROWS($A$3:A246))),"")</f>
        <v/>
      </c>
      <c r="N246" s="11" t="str">
        <f ca="1">IFERROR(INDEX(MAESTRO!N:N,_xludf.AGGREGATE(15,6,ROW(MAESTRO!$B$3:$B$1000)/((MAESTRO!$B$3:$B$1000="ASMAR DIRECCIÓN")*(UPPER(MAESTRO!$L$3:$L$1000)="CONFIRMADO")),ROWS($A$3:A246))),"")</f>
        <v/>
      </c>
      <c r="O246" s="11" t="str">
        <f ca="1">IFERROR(INDEX(MAESTRO!O:O,_xludf.AGGREGATE(15,6,ROW(MAESTRO!$B$3:$B$1000)/((MAESTRO!$B$3:$B$1000="ASMAR DIRECCIÓN")*(UPPER(MAESTRO!$L$3:$L$1000)="CONFIRMADO")),ROWS($A$3:A246))),"")</f>
        <v/>
      </c>
      <c r="P246" s="11" t="str">
        <f ca="1">IFERROR(INDEX(MAESTRO!P:P,_xludf.AGGREGATE(15,6,ROW(MAESTRO!$B$3:$B$1000)/((MAESTRO!$B$3:$B$1000="ASMAR DIRECCIÓN")*(UPPER(MAESTRO!$L$3:$L$1000)="CONFIRMADO")),ROWS($A$3:A246))),"")</f>
        <v/>
      </c>
      <c r="Q246" s="11" t="str">
        <f ca="1">IFERROR(INDEX(MAESTRO!Q:Q,_xludf.AGGREGATE(15,6,ROW(MAESTRO!$B$3:$B$1000)/((MAESTRO!$B$3:$B$1000="ASMAR DIRECCIÓN")*(UPPER(MAESTRO!$L$3:$L$1000)="CONFIRMADO")),ROWS($A$3:A246))),"")</f>
        <v/>
      </c>
      <c r="R246" s="11" t="str">
        <f ca="1">IFERROR(INDEX(MAESTRO!R:R,_xludf.AGGREGATE(15,6,ROW(MAESTRO!$B$3:$B$1000)/((MAESTRO!$B$3:$B$1000="ASMAR DIRECCIÓN")*(UPPER(MAESTRO!$L$3:$L$1000)="CONFIRMADO")),ROWS($A$3:A246))),"")</f>
        <v/>
      </c>
      <c r="S246" s="11" t="str">
        <f ca="1">IFERROR(INDEX(MAESTRO!S:S,_xludf.AGGREGATE(15,6,ROW(MAESTRO!$B$3:$B$1000)/((MAESTRO!$B$3:$B$1000="ASMAR DIRECCIÓN")*(UPPER(MAESTRO!$L$3:$L$1000)="CONFIRMADO")),ROWS($A$3:A246))),"")</f>
        <v/>
      </c>
      <c r="T246" s="11" t="str">
        <f ca="1">IFERROR(INDEX(MAESTRO!T:T,_xludf.AGGREGATE(15,6,ROW(MAESTRO!$B$3:$B$1000)/((MAESTRO!$B$3:$B$1000="ASMAR DIRECCIÓN")*(UPPER(MAESTRO!$L$3:$L$1000)="CONFIRMADO")),ROWS($A$3:A246))),"")</f>
        <v/>
      </c>
      <c r="U246" s="11" t="str">
        <f ca="1">IFERROR(INDEX(MAESTRO!U:U,_xludf.AGGREGATE(15,6,ROW(MAESTRO!$B$3:$B$1000)/((MAESTRO!$B$3:$B$1000="ASMAR DIRECCIÓN")*(UPPER(MAESTRO!$L$3:$L$1000)="CONFIRMADO")),ROWS($A$3:A246))),"")</f>
        <v/>
      </c>
      <c r="V246" s="11" t="str">
        <f ca="1">IFERROR(INDEX(MAESTRO!V:V,_xludf.AGGREGATE(15,6,ROW(MAESTRO!$B$3:$B$1000)/((MAESTRO!$B$3:$B$1000="ASMAR DIRECCIÓN")*(UPPER(MAESTRO!$L$3:$L$1000)="CONFIRMADO")),ROWS($A$3:A246))),"")</f>
        <v/>
      </c>
      <c r="W246" s="11" t="str">
        <f ca="1">IFERROR(INDEX(MAESTRO!W:W,_xludf.AGGREGATE(15,6,ROW(MAESTRO!$B$3:$B$1000)/((MAESTRO!$B$3:$B$1000="ASMAR DIRECCIÓN")*(UPPER(MAESTRO!$L$3:$L$1000)="CONFIRMADO")),ROWS($A$3:A246))),"")</f>
        <v/>
      </c>
      <c r="X246" s="11" t="str">
        <f ca="1">IFERROR(INDEX(MAESTRO!X:X,_xludf.AGGREGATE(15,6,ROW(MAESTRO!$B$3:$B$1000)/((MAESTRO!$B$3:$B$1000="ASMAR DIRECCIÓN")*(UPPER(MAESTRO!$L$3:$L$1000)="CONFIRMADO")),ROWS($A$3:A246))),"")</f>
        <v/>
      </c>
    </row>
    <row r="247" spans="1:24" ht="22.05" customHeight="1">
      <c r="A247" s="10" t="str">
        <f ca="1">IFERROR(INDEX(MAESTRO!A:A,_xludf.AGGREGATE(15,6,ROW(MAESTRO!$B$3:$B$1000)/((MAESTRO!$B$3:$B$1000="ASMAR DIRECCIÓN")*(UPPER(MAESTRO!$L$3:$L$1000)="CONFIRMADO")),ROWS($A$3:A247))),"")</f>
        <v/>
      </c>
      <c r="B247" s="10" t="str">
        <f ca="1">IFERROR(INDEX(MAESTRO!B:B,_xludf.AGGREGATE(15,6,ROW(MAESTRO!$B$3:$B$1000)/((MAESTRO!$B$3:$B$1000="ASMAR DIRECCIÓN")*(UPPER(MAESTRO!$L$3:$L$1000)="CONFIRMADO")),ROWS($A$3:A247))),"")</f>
        <v/>
      </c>
      <c r="C247" s="10" t="str">
        <f ca="1">IFERROR(INDEX(MAESTRO!C:C,_xludf.AGGREGATE(15,6,ROW(MAESTRO!$B$3:$B$1000)/((MAESTRO!$B$3:$B$1000="ASMAR DIRECCIÓN")*(UPPER(MAESTRO!$L$3:$L$1000)="CONFIRMADO")),ROWS($A$3:A247))),"")</f>
        <v/>
      </c>
      <c r="D247" s="10" t="str">
        <f ca="1">IFERROR(INDEX(MAESTRO!D:D,_xludf.AGGREGATE(15,6,ROW(MAESTRO!$B$3:$B$1000)/((MAESTRO!$B$3:$B$1000="ASMAR DIRECCIÓN")*(UPPER(MAESTRO!$L$3:$L$1000)="CONFIRMADO")),ROWS($A$3:A247))),"")</f>
        <v/>
      </c>
      <c r="E247" s="10" t="str">
        <f ca="1">IFERROR(INDEX(MAESTRO!E:E,_xludf.AGGREGATE(15,6,ROW(MAESTRO!$B$3:$B$1000)/((MAESTRO!$B$3:$B$1000="ASMAR DIRECCIÓN")*(UPPER(MAESTRO!$L$3:$L$1000)="CONFIRMADO")),ROWS($A$3:A247))),"")</f>
        <v/>
      </c>
      <c r="F247" s="10" t="str">
        <f ca="1">IFERROR(INDEX(MAESTRO!F:F,_xludf.AGGREGATE(15,6,ROW(MAESTRO!$B$3:$B$1000)/((MAESTRO!$B$3:$B$1000="ASMAR DIRECCIÓN")*(UPPER(MAESTRO!$L$3:$L$1000)="CONFIRMADO")),ROWS($A$3:A247))),"")</f>
        <v/>
      </c>
      <c r="G247" s="10" t="str">
        <f ca="1">IFERROR(INDEX(MAESTRO!G:G,_xludf.AGGREGATE(15,6,ROW(MAESTRO!$B$3:$B$1000)/((MAESTRO!$B$3:$B$1000="ASMAR DIRECCIÓN")*(UPPER(MAESTRO!$L$3:$L$1000)="CONFIRMADO")),ROWS($A$3:A247))),"")</f>
        <v/>
      </c>
      <c r="H247" s="10" t="str">
        <f ca="1">IFERROR(INDEX(MAESTRO!H:H,_xludf.AGGREGATE(15,6,ROW(MAESTRO!$B$3:$B$1000)/((MAESTRO!$B$3:$B$1000="ASMAR DIRECCIÓN")*(UPPER(MAESTRO!$L$3:$L$1000)="CONFIRMADO")),ROWS($A$3:A247))),"")</f>
        <v/>
      </c>
      <c r="I247" s="10" t="str">
        <f ca="1">IFERROR(INDEX(MAESTRO!I:I,_xludf.AGGREGATE(15,6,ROW(MAESTRO!$B$3:$B$1000)/((MAESTRO!$B$3:$B$1000="ASMAR DIRECCIÓN")*(UPPER(MAESTRO!$L$3:$L$1000)="CONFIRMADO")),ROWS($A$3:A247))),"")</f>
        <v/>
      </c>
      <c r="J247" s="10" t="str">
        <f ca="1">IFERROR(INDEX(MAESTRO!J:J,_xludf.AGGREGATE(15,6,ROW(MAESTRO!$B$3:$B$1000)/((MAESTRO!$B$3:$B$1000="ASMAR DIRECCIÓN")*(UPPER(MAESTRO!$L$3:$L$1000)="CONFIRMADO")),ROWS($A$3:A247))),"")</f>
        <v/>
      </c>
      <c r="K247" s="10" t="str">
        <f ca="1">IFERROR(INDEX(MAESTRO!K:K,_xludf.AGGREGATE(15,6,ROW(MAESTRO!$B$3:$B$1000)/((MAESTRO!$B$3:$B$1000="ASMAR DIRECCIÓN")*(UPPER(MAESTRO!$L$3:$L$1000)="CONFIRMADO")),ROWS($A$3:A247))),"")</f>
        <v/>
      </c>
      <c r="L247" s="10" t="str">
        <f ca="1">IFERROR(INDEX(MAESTRO!L:L,_xludf.AGGREGATE(15,6,ROW(MAESTRO!$B$3:$B$1000)/((MAESTRO!$B$3:$B$1000="ASMAR DIRECCIÓN")*(UPPER(MAESTRO!$L$3:$L$1000)="CONFIRMADO")),ROWS($A$3:A247))),"")</f>
        <v/>
      </c>
      <c r="M247" s="10" t="str">
        <f ca="1">IFERROR(INDEX(MAESTRO!M:M,_xludf.AGGREGATE(15,6,ROW(MAESTRO!$B$3:$B$1000)/((MAESTRO!$B$3:$B$1000="ASMAR DIRECCIÓN")*(UPPER(MAESTRO!$L$3:$L$1000)="CONFIRMADO")),ROWS($A$3:A247))),"")</f>
        <v/>
      </c>
      <c r="N247" s="10" t="str">
        <f ca="1">IFERROR(INDEX(MAESTRO!N:N,_xludf.AGGREGATE(15,6,ROW(MAESTRO!$B$3:$B$1000)/((MAESTRO!$B$3:$B$1000="ASMAR DIRECCIÓN")*(UPPER(MAESTRO!$L$3:$L$1000)="CONFIRMADO")),ROWS($A$3:A247))),"")</f>
        <v/>
      </c>
      <c r="O247" s="10" t="str">
        <f ca="1">IFERROR(INDEX(MAESTRO!O:O,_xludf.AGGREGATE(15,6,ROW(MAESTRO!$B$3:$B$1000)/((MAESTRO!$B$3:$B$1000="ASMAR DIRECCIÓN")*(UPPER(MAESTRO!$L$3:$L$1000)="CONFIRMADO")),ROWS($A$3:A247))),"")</f>
        <v/>
      </c>
      <c r="P247" s="10" t="str">
        <f ca="1">IFERROR(INDEX(MAESTRO!P:P,_xludf.AGGREGATE(15,6,ROW(MAESTRO!$B$3:$B$1000)/((MAESTRO!$B$3:$B$1000="ASMAR DIRECCIÓN")*(UPPER(MAESTRO!$L$3:$L$1000)="CONFIRMADO")),ROWS($A$3:A247))),"")</f>
        <v/>
      </c>
      <c r="Q247" s="10" t="str">
        <f ca="1">IFERROR(INDEX(MAESTRO!Q:Q,_xludf.AGGREGATE(15,6,ROW(MAESTRO!$B$3:$B$1000)/((MAESTRO!$B$3:$B$1000="ASMAR DIRECCIÓN")*(UPPER(MAESTRO!$L$3:$L$1000)="CONFIRMADO")),ROWS($A$3:A247))),"")</f>
        <v/>
      </c>
      <c r="R247" s="10" t="str">
        <f ca="1">IFERROR(INDEX(MAESTRO!R:R,_xludf.AGGREGATE(15,6,ROW(MAESTRO!$B$3:$B$1000)/((MAESTRO!$B$3:$B$1000="ASMAR DIRECCIÓN")*(UPPER(MAESTRO!$L$3:$L$1000)="CONFIRMADO")),ROWS($A$3:A247))),"")</f>
        <v/>
      </c>
      <c r="S247" s="10" t="str">
        <f ca="1">IFERROR(INDEX(MAESTRO!S:S,_xludf.AGGREGATE(15,6,ROW(MAESTRO!$B$3:$B$1000)/((MAESTRO!$B$3:$B$1000="ASMAR DIRECCIÓN")*(UPPER(MAESTRO!$L$3:$L$1000)="CONFIRMADO")),ROWS($A$3:A247))),"")</f>
        <v/>
      </c>
      <c r="T247" s="10" t="str">
        <f ca="1">IFERROR(INDEX(MAESTRO!T:T,_xludf.AGGREGATE(15,6,ROW(MAESTRO!$B$3:$B$1000)/((MAESTRO!$B$3:$B$1000="ASMAR DIRECCIÓN")*(UPPER(MAESTRO!$L$3:$L$1000)="CONFIRMADO")),ROWS($A$3:A247))),"")</f>
        <v/>
      </c>
      <c r="U247" s="10" t="str">
        <f ca="1">IFERROR(INDEX(MAESTRO!U:U,_xludf.AGGREGATE(15,6,ROW(MAESTRO!$B$3:$B$1000)/((MAESTRO!$B$3:$B$1000="ASMAR DIRECCIÓN")*(UPPER(MAESTRO!$L$3:$L$1000)="CONFIRMADO")),ROWS($A$3:A247))),"")</f>
        <v/>
      </c>
      <c r="V247" s="10" t="str">
        <f ca="1">IFERROR(INDEX(MAESTRO!V:V,_xludf.AGGREGATE(15,6,ROW(MAESTRO!$B$3:$B$1000)/((MAESTRO!$B$3:$B$1000="ASMAR DIRECCIÓN")*(UPPER(MAESTRO!$L$3:$L$1000)="CONFIRMADO")),ROWS($A$3:A247))),"")</f>
        <v/>
      </c>
      <c r="W247" s="10" t="str">
        <f ca="1">IFERROR(INDEX(MAESTRO!W:W,_xludf.AGGREGATE(15,6,ROW(MAESTRO!$B$3:$B$1000)/((MAESTRO!$B$3:$B$1000="ASMAR DIRECCIÓN")*(UPPER(MAESTRO!$L$3:$L$1000)="CONFIRMADO")),ROWS($A$3:A247))),"")</f>
        <v/>
      </c>
      <c r="X247" s="10" t="str">
        <f ca="1">IFERROR(INDEX(MAESTRO!X:X,_xludf.AGGREGATE(15,6,ROW(MAESTRO!$B$3:$B$1000)/((MAESTRO!$B$3:$B$1000="ASMAR DIRECCIÓN")*(UPPER(MAESTRO!$L$3:$L$1000)="CONFIRMADO")),ROWS($A$3:A247))),"")</f>
        <v/>
      </c>
    </row>
    <row r="248" spans="1:24" ht="22.05" customHeight="1">
      <c r="A248" s="11" t="str">
        <f ca="1">IFERROR(INDEX(MAESTRO!A:A,_xludf.AGGREGATE(15,6,ROW(MAESTRO!$B$3:$B$1000)/((MAESTRO!$B$3:$B$1000="ASMAR DIRECCIÓN")*(UPPER(MAESTRO!$L$3:$L$1000)="CONFIRMADO")),ROWS($A$3:A248))),"")</f>
        <v/>
      </c>
      <c r="B248" s="11" t="str">
        <f ca="1">IFERROR(INDEX(MAESTRO!B:B,_xludf.AGGREGATE(15,6,ROW(MAESTRO!$B$3:$B$1000)/((MAESTRO!$B$3:$B$1000="ASMAR DIRECCIÓN")*(UPPER(MAESTRO!$L$3:$L$1000)="CONFIRMADO")),ROWS($A$3:A248))),"")</f>
        <v/>
      </c>
      <c r="C248" s="11" t="str">
        <f ca="1">IFERROR(INDEX(MAESTRO!C:C,_xludf.AGGREGATE(15,6,ROW(MAESTRO!$B$3:$B$1000)/((MAESTRO!$B$3:$B$1000="ASMAR DIRECCIÓN")*(UPPER(MAESTRO!$L$3:$L$1000)="CONFIRMADO")),ROWS($A$3:A248))),"")</f>
        <v/>
      </c>
      <c r="D248" s="11" t="str">
        <f ca="1">IFERROR(INDEX(MAESTRO!D:D,_xludf.AGGREGATE(15,6,ROW(MAESTRO!$B$3:$B$1000)/((MAESTRO!$B$3:$B$1000="ASMAR DIRECCIÓN")*(UPPER(MAESTRO!$L$3:$L$1000)="CONFIRMADO")),ROWS($A$3:A248))),"")</f>
        <v/>
      </c>
      <c r="E248" s="11" t="str">
        <f ca="1">IFERROR(INDEX(MAESTRO!E:E,_xludf.AGGREGATE(15,6,ROW(MAESTRO!$B$3:$B$1000)/((MAESTRO!$B$3:$B$1000="ASMAR DIRECCIÓN")*(UPPER(MAESTRO!$L$3:$L$1000)="CONFIRMADO")),ROWS($A$3:A248))),"")</f>
        <v/>
      </c>
      <c r="F248" s="11" t="str">
        <f ca="1">IFERROR(INDEX(MAESTRO!F:F,_xludf.AGGREGATE(15,6,ROW(MAESTRO!$B$3:$B$1000)/((MAESTRO!$B$3:$B$1000="ASMAR DIRECCIÓN")*(UPPER(MAESTRO!$L$3:$L$1000)="CONFIRMADO")),ROWS($A$3:A248))),"")</f>
        <v/>
      </c>
      <c r="G248" s="11" t="str">
        <f ca="1">IFERROR(INDEX(MAESTRO!G:G,_xludf.AGGREGATE(15,6,ROW(MAESTRO!$B$3:$B$1000)/((MAESTRO!$B$3:$B$1000="ASMAR DIRECCIÓN")*(UPPER(MAESTRO!$L$3:$L$1000)="CONFIRMADO")),ROWS($A$3:A248))),"")</f>
        <v/>
      </c>
      <c r="H248" s="11" t="str">
        <f ca="1">IFERROR(INDEX(MAESTRO!H:H,_xludf.AGGREGATE(15,6,ROW(MAESTRO!$B$3:$B$1000)/((MAESTRO!$B$3:$B$1000="ASMAR DIRECCIÓN")*(UPPER(MAESTRO!$L$3:$L$1000)="CONFIRMADO")),ROWS($A$3:A248))),"")</f>
        <v/>
      </c>
      <c r="I248" s="11" t="str">
        <f ca="1">IFERROR(INDEX(MAESTRO!I:I,_xludf.AGGREGATE(15,6,ROW(MAESTRO!$B$3:$B$1000)/((MAESTRO!$B$3:$B$1000="ASMAR DIRECCIÓN")*(UPPER(MAESTRO!$L$3:$L$1000)="CONFIRMADO")),ROWS($A$3:A248))),"")</f>
        <v/>
      </c>
      <c r="J248" s="11" t="str">
        <f ca="1">IFERROR(INDEX(MAESTRO!J:J,_xludf.AGGREGATE(15,6,ROW(MAESTRO!$B$3:$B$1000)/((MAESTRO!$B$3:$B$1000="ASMAR DIRECCIÓN")*(UPPER(MAESTRO!$L$3:$L$1000)="CONFIRMADO")),ROWS($A$3:A248))),"")</f>
        <v/>
      </c>
      <c r="K248" s="11" t="str">
        <f ca="1">IFERROR(INDEX(MAESTRO!K:K,_xludf.AGGREGATE(15,6,ROW(MAESTRO!$B$3:$B$1000)/((MAESTRO!$B$3:$B$1000="ASMAR DIRECCIÓN")*(UPPER(MAESTRO!$L$3:$L$1000)="CONFIRMADO")),ROWS($A$3:A248))),"")</f>
        <v/>
      </c>
      <c r="L248" s="11" t="str">
        <f ca="1">IFERROR(INDEX(MAESTRO!L:L,_xludf.AGGREGATE(15,6,ROW(MAESTRO!$B$3:$B$1000)/((MAESTRO!$B$3:$B$1000="ASMAR DIRECCIÓN")*(UPPER(MAESTRO!$L$3:$L$1000)="CONFIRMADO")),ROWS($A$3:A248))),"")</f>
        <v/>
      </c>
      <c r="M248" s="11" t="str">
        <f ca="1">IFERROR(INDEX(MAESTRO!M:M,_xludf.AGGREGATE(15,6,ROW(MAESTRO!$B$3:$B$1000)/((MAESTRO!$B$3:$B$1000="ASMAR DIRECCIÓN")*(UPPER(MAESTRO!$L$3:$L$1000)="CONFIRMADO")),ROWS($A$3:A248))),"")</f>
        <v/>
      </c>
      <c r="N248" s="11" t="str">
        <f ca="1">IFERROR(INDEX(MAESTRO!N:N,_xludf.AGGREGATE(15,6,ROW(MAESTRO!$B$3:$B$1000)/((MAESTRO!$B$3:$B$1000="ASMAR DIRECCIÓN")*(UPPER(MAESTRO!$L$3:$L$1000)="CONFIRMADO")),ROWS($A$3:A248))),"")</f>
        <v/>
      </c>
      <c r="O248" s="11" t="str">
        <f ca="1">IFERROR(INDEX(MAESTRO!O:O,_xludf.AGGREGATE(15,6,ROW(MAESTRO!$B$3:$B$1000)/((MAESTRO!$B$3:$B$1000="ASMAR DIRECCIÓN")*(UPPER(MAESTRO!$L$3:$L$1000)="CONFIRMADO")),ROWS($A$3:A248))),"")</f>
        <v/>
      </c>
      <c r="P248" s="11" t="str">
        <f ca="1">IFERROR(INDEX(MAESTRO!P:P,_xludf.AGGREGATE(15,6,ROW(MAESTRO!$B$3:$B$1000)/((MAESTRO!$B$3:$B$1000="ASMAR DIRECCIÓN")*(UPPER(MAESTRO!$L$3:$L$1000)="CONFIRMADO")),ROWS($A$3:A248))),"")</f>
        <v/>
      </c>
      <c r="Q248" s="11" t="str">
        <f ca="1">IFERROR(INDEX(MAESTRO!Q:Q,_xludf.AGGREGATE(15,6,ROW(MAESTRO!$B$3:$B$1000)/((MAESTRO!$B$3:$B$1000="ASMAR DIRECCIÓN")*(UPPER(MAESTRO!$L$3:$L$1000)="CONFIRMADO")),ROWS($A$3:A248))),"")</f>
        <v/>
      </c>
      <c r="R248" s="11" t="str">
        <f ca="1">IFERROR(INDEX(MAESTRO!R:R,_xludf.AGGREGATE(15,6,ROW(MAESTRO!$B$3:$B$1000)/((MAESTRO!$B$3:$B$1000="ASMAR DIRECCIÓN")*(UPPER(MAESTRO!$L$3:$L$1000)="CONFIRMADO")),ROWS($A$3:A248))),"")</f>
        <v/>
      </c>
      <c r="S248" s="11" t="str">
        <f ca="1">IFERROR(INDEX(MAESTRO!S:S,_xludf.AGGREGATE(15,6,ROW(MAESTRO!$B$3:$B$1000)/((MAESTRO!$B$3:$B$1000="ASMAR DIRECCIÓN")*(UPPER(MAESTRO!$L$3:$L$1000)="CONFIRMADO")),ROWS($A$3:A248))),"")</f>
        <v/>
      </c>
      <c r="T248" s="11" t="str">
        <f ca="1">IFERROR(INDEX(MAESTRO!T:T,_xludf.AGGREGATE(15,6,ROW(MAESTRO!$B$3:$B$1000)/((MAESTRO!$B$3:$B$1000="ASMAR DIRECCIÓN")*(UPPER(MAESTRO!$L$3:$L$1000)="CONFIRMADO")),ROWS($A$3:A248))),"")</f>
        <v/>
      </c>
      <c r="U248" s="11" t="str">
        <f ca="1">IFERROR(INDEX(MAESTRO!U:U,_xludf.AGGREGATE(15,6,ROW(MAESTRO!$B$3:$B$1000)/((MAESTRO!$B$3:$B$1000="ASMAR DIRECCIÓN")*(UPPER(MAESTRO!$L$3:$L$1000)="CONFIRMADO")),ROWS($A$3:A248))),"")</f>
        <v/>
      </c>
      <c r="V248" s="11" t="str">
        <f ca="1">IFERROR(INDEX(MAESTRO!V:V,_xludf.AGGREGATE(15,6,ROW(MAESTRO!$B$3:$B$1000)/((MAESTRO!$B$3:$B$1000="ASMAR DIRECCIÓN")*(UPPER(MAESTRO!$L$3:$L$1000)="CONFIRMADO")),ROWS($A$3:A248))),"")</f>
        <v/>
      </c>
      <c r="W248" s="11" t="str">
        <f ca="1">IFERROR(INDEX(MAESTRO!W:W,_xludf.AGGREGATE(15,6,ROW(MAESTRO!$B$3:$B$1000)/((MAESTRO!$B$3:$B$1000="ASMAR DIRECCIÓN")*(UPPER(MAESTRO!$L$3:$L$1000)="CONFIRMADO")),ROWS($A$3:A248))),"")</f>
        <v/>
      </c>
      <c r="X248" s="11" t="str">
        <f ca="1">IFERROR(INDEX(MAESTRO!X:X,_xludf.AGGREGATE(15,6,ROW(MAESTRO!$B$3:$B$1000)/((MAESTRO!$B$3:$B$1000="ASMAR DIRECCIÓN")*(UPPER(MAESTRO!$L$3:$L$1000)="CONFIRMADO")),ROWS($A$3:A248))),"")</f>
        <v/>
      </c>
    </row>
    <row r="249" spans="1:24" ht="22.05" customHeight="1">
      <c r="A249" s="10" t="str">
        <f ca="1">IFERROR(INDEX(MAESTRO!A:A,_xludf.AGGREGATE(15,6,ROW(MAESTRO!$B$3:$B$1000)/((MAESTRO!$B$3:$B$1000="ASMAR DIRECCIÓN")*(UPPER(MAESTRO!$L$3:$L$1000)="CONFIRMADO")),ROWS($A$3:A249))),"")</f>
        <v/>
      </c>
      <c r="B249" s="10" t="str">
        <f ca="1">IFERROR(INDEX(MAESTRO!B:B,_xludf.AGGREGATE(15,6,ROW(MAESTRO!$B$3:$B$1000)/((MAESTRO!$B$3:$B$1000="ASMAR DIRECCIÓN")*(UPPER(MAESTRO!$L$3:$L$1000)="CONFIRMADO")),ROWS($A$3:A249))),"")</f>
        <v/>
      </c>
      <c r="C249" s="10" t="str">
        <f ca="1">IFERROR(INDEX(MAESTRO!C:C,_xludf.AGGREGATE(15,6,ROW(MAESTRO!$B$3:$B$1000)/((MAESTRO!$B$3:$B$1000="ASMAR DIRECCIÓN")*(UPPER(MAESTRO!$L$3:$L$1000)="CONFIRMADO")),ROWS($A$3:A249))),"")</f>
        <v/>
      </c>
      <c r="D249" s="10" t="str">
        <f ca="1">IFERROR(INDEX(MAESTRO!D:D,_xludf.AGGREGATE(15,6,ROW(MAESTRO!$B$3:$B$1000)/((MAESTRO!$B$3:$B$1000="ASMAR DIRECCIÓN")*(UPPER(MAESTRO!$L$3:$L$1000)="CONFIRMADO")),ROWS($A$3:A249))),"")</f>
        <v/>
      </c>
      <c r="E249" s="10" t="str">
        <f ca="1">IFERROR(INDEX(MAESTRO!E:E,_xludf.AGGREGATE(15,6,ROW(MAESTRO!$B$3:$B$1000)/((MAESTRO!$B$3:$B$1000="ASMAR DIRECCIÓN")*(UPPER(MAESTRO!$L$3:$L$1000)="CONFIRMADO")),ROWS($A$3:A249))),"")</f>
        <v/>
      </c>
      <c r="F249" s="10" t="str">
        <f ca="1">IFERROR(INDEX(MAESTRO!F:F,_xludf.AGGREGATE(15,6,ROW(MAESTRO!$B$3:$B$1000)/((MAESTRO!$B$3:$B$1000="ASMAR DIRECCIÓN")*(UPPER(MAESTRO!$L$3:$L$1000)="CONFIRMADO")),ROWS($A$3:A249))),"")</f>
        <v/>
      </c>
      <c r="G249" s="10" t="str">
        <f ca="1">IFERROR(INDEX(MAESTRO!G:G,_xludf.AGGREGATE(15,6,ROW(MAESTRO!$B$3:$B$1000)/((MAESTRO!$B$3:$B$1000="ASMAR DIRECCIÓN")*(UPPER(MAESTRO!$L$3:$L$1000)="CONFIRMADO")),ROWS($A$3:A249))),"")</f>
        <v/>
      </c>
      <c r="H249" s="10" t="str">
        <f ca="1">IFERROR(INDEX(MAESTRO!H:H,_xludf.AGGREGATE(15,6,ROW(MAESTRO!$B$3:$B$1000)/((MAESTRO!$B$3:$B$1000="ASMAR DIRECCIÓN")*(UPPER(MAESTRO!$L$3:$L$1000)="CONFIRMADO")),ROWS($A$3:A249))),"")</f>
        <v/>
      </c>
      <c r="I249" s="10" t="str">
        <f ca="1">IFERROR(INDEX(MAESTRO!I:I,_xludf.AGGREGATE(15,6,ROW(MAESTRO!$B$3:$B$1000)/((MAESTRO!$B$3:$B$1000="ASMAR DIRECCIÓN")*(UPPER(MAESTRO!$L$3:$L$1000)="CONFIRMADO")),ROWS($A$3:A249))),"")</f>
        <v/>
      </c>
      <c r="J249" s="10" t="str">
        <f ca="1">IFERROR(INDEX(MAESTRO!J:J,_xludf.AGGREGATE(15,6,ROW(MAESTRO!$B$3:$B$1000)/((MAESTRO!$B$3:$B$1000="ASMAR DIRECCIÓN")*(UPPER(MAESTRO!$L$3:$L$1000)="CONFIRMADO")),ROWS($A$3:A249))),"")</f>
        <v/>
      </c>
      <c r="K249" s="10" t="str">
        <f ca="1">IFERROR(INDEX(MAESTRO!K:K,_xludf.AGGREGATE(15,6,ROW(MAESTRO!$B$3:$B$1000)/((MAESTRO!$B$3:$B$1000="ASMAR DIRECCIÓN")*(UPPER(MAESTRO!$L$3:$L$1000)="CONFIRMADO")),ROWS($A$3:A249))),"")</f>
        <v/>
      </c>
      <c r="L249" s="10" t="str">
        <f ca="1">IFERROR(INDEX(MAESTRO!L:L,_xludf.AGGREGATE(15,6,ROW(MAESTRO!$B$3:$B$1000)/((MAESTRO!$B$3:$B$1000="ASMAR DIRECCIÓN")*(UPPER(MAESTRO!$L$3:$L$1000)="CONFIRMADO")),ROWS($A$3:A249))),"")</f>
        <v/>
      </c>
      <c r="M249" s="10" t="str">
        <f ca="1">IFERROR(INDEX(MAESTRO!M:M,_xludf.AGGREGATE(15,6,ROW(MAESTRO!$B$3:$B$1000)/((MAESTRO!$B$3:$B$1000="ASMAR DIRECCIÓN")*(UPPER(MAESTRO!$L$3:$L$1000)="CONFIRMADO")),ROWS($A$3:A249))),"")</f>
        <v/>
      </c>
      <c r="N249" s="10" t="str">
        <f ca="1">IFERROR(INDEX(MAESTRO!N:N,_xludf.AGGREGATE(15,6,ROW(MAESTRO!$B$3:$B$1000)/((MAESTRO!$B$3:$B$1000="ASMAR DIRECCIÓN")*(UPPER(MAESTRO!$L$3:$L$1000)="CONFIRMADO")),ROWS($A$3:A249))),"")</f>
        <v/>
      </c>
      <c r="O249" s="10" t="str">
        <f ca="1">IFERROR(INDEX(MAESTRO!O:O,_xludf.AGGREGATE(15,6,ROW(MAESTRO!$B$3:$B$1000)/((MAESTRO!$B$3:$B$1000="ASMAR DIRECCIÓN")*(UPPER(MAESTRO!$L$3:$L$1000)="CONFIRMADO")),ROWS($A$3:A249))),"")</f>
        <v/>
      </c>
      <c r="P249" s="10" t="str">
        <f ca="1">IFERROR(INDEX(MAESTRO!P:P,_xludf.AGGREGATE(15,6,ROW(MAESTRO!$B$3:$B$1000)/((MAESTRO!$B$3:$B$1000="ASMAR DIRECCIÓN")*(UPPER(MAESTRO!$L$3:$L$1000)="CONFIRMADO")),ROWS($A$3:A249))),"")</f>
        <v/>
      </c>
      <c r="Q249" s="10" t="str">
        <f ca="1">IFERROR(INDEX(MAESTRO!Q:Q,_xludf.AGGREGATE(15,6,ROW(MAESTRO!$B$3:$B$1000)/((MAESTRO!$B$3:$B$1000="ASMAR DIRECCIÓN")*(UPPER(MAESTRO!$L$3:$L$1000)="CONFIRMADO")),ROWS($A$3:A249))),"")</f>
        <v/>
      </c>
      <c r="R249" s="10" t="str">
        <f ca="1">IFERROR(INDEX(MAESTRO!R:R,_xludf.AGGREGATE(15,6,ROW(MAESTRO!$B$3:$B$1000)/((MAESTRO!$B$3:$B$1000="ASMAR DIRECCIÓN")*(UPPER(MAESTRO!$L$3:$L$1000)="CONFIRMADO")),ROWS($A$3:A249))),"")</f>
        <v/>
      </c>
      <c r="S249" s="10" t="str">
        <f ca="1">IFERROR(INDEX(MAESTRO!S:S,_xludf.AGGREGATE(15,6,ROW(MAESTRO!$B$3:$B$1000)/((MAESTRO!$B$3:$B$1000="ASMAR DIRECCIÓN")*(UPPER(MAESTRO!$L$3:$L$1000)="CONFIRMADO")),ROWS($A$3:A249))),"")</f>
        <v/>
      </c>
      <c r="T249" s="10" t="str">
        <f ca="1">IFERROR(INDEX(MAESTRO!T:T,_xludf.AGGREGATE(15,6,ROW(MAESTRO!$B$3:$B$1000)/((MAESTRO!$B$3:$B$1000="ASMAR DIRECCIÓN")*(UPPER(MAESTRO!$L$3:$L$1000)="CONFIRMADO")),ROWS($A$3:A249))),"")</f>
        <v/>
      </c>
      <c r="U249" s="10" t="str">
        <f ca="1">IFERROR(INDEX(MAESTRO!U:U,_xludf.AGGREGATE(15,6,ROW(MAESTRO!$B$3:$B$1000)/((MAESTRO!$B$3:$B$1000="ASMAR DIRECCIÓN")*(UPPER(MAESTRO!$L$3:$L$1000)="CONFIRMADO")),ROWS($A$3:A249))),"")</f>
        <v/>
      </c>
      <c r="V249" s="10" t="str">
        <f ca="1">IFERROR(INDEX(MAESTRO!V:V,_xludf.AGGREGATE(15,6,ROW(MAESTRO!$B$3:$B$1000)/((MAESTRO!$B$3:$B$1000="ASMAR DIRECCIÓN")*(UPPER(MAESTRO!$L$3:$L$1000)="CONFIRMADO")),ROWS($A$3:A249))),"")</f>
        <v/>
      </c>
      <c r="W249" s="10" t="str">
        <f ca="1">IFERROR(INDEX(MAESTRO!W:W,_xludf.AGGREGATE(15,6,ROW(MAESTRO!$B$3:$B$1000)/((MAESTRO!$B$3:$B$1000="ASMAR DIRECCIÓN")*(UPPER(MAESTRO!$L$3:$L$1000)="CONFIRMADO")),ROWS($A$3:A249))),"")</f>
        <v/>
      </c>
      <c r="X249" s="10" t="str">
        <f ca="1">IFERROR(INDEX(MAESTRO!X:X,_xludf.AGGREGATE(15,6,ROW(MAESTRO!$B$3:$B$1000)/((MAESTRO!$B$3:$B$1000="ASMAR DIRECCIÓN")*(UPPER(MAESTRO!$L$3:$L$1000)="CONFIRMADO")),ROWS($A$3:A249))),"")</f>
        <v/>
      </c>
    </row>
    <row r="250" spans="1:24" ht="22.05" customHeight="1">
      <c r="A250" s="11" t="str">
        <f ca="1">IFERROR(INDEX(MAESTRO!A:A,_xludf.AGGREGATE(15,6,ROW(MAESTRO!$B$3:$B$1000)/((MAESTRO!$B$3:$B$1000="ASMAR DIRECCIÓN")*(UPPER(MAESTRO!$L$3:$L$1000)="CONFIRMADO")),ROWS($A$3:A250))),"")</f>
        <v/>
      </c>
      <c r="B250" s="11" t="str">
        <f ca="1">IFERROR(INDEX(MAESTRO!B:B,_xludf.AGGREGATE(15,6,ROW(MAESTRO!$B$3:$B$1000)/((MAESTRO!$B$3:$B$1000="ASMAR DIRECCIÓN")*(UPPER(MAESTRO!$L$3:$L$1000)="CONFIRMADO")),ROWS($A$3:A250))),"")</f>
        <v/>
      </c>
      <c r="C250" s="11" t="str">
        <f ca="1">IFERROR(INDEX(MAESTRO!C:C,_xludf.AGGREGATE(15,6,ROW(MAESTRO!$B$3:$B$1000)/((MAESTRO!$B$3:$B$1000="ASMAR DIRECCIÓN")*(UPPER(MAESTRO!$L$3:$L$1000)="CONFIRMADO")),ROWS($A$3:A250))),"")</f>
        <v/>
      </c>
      <c r="D250" s="11" t="str">
        <f ca="1">IFERROR(INDEX(MAESTRO!D:D,_xludf.AGGREGATE(15,6,ROW(MAESTRO!$B$3:$B$1000)/((MAESTRO!$B$3:$B$1000="ASMAR DIRECCIÓN")*(UPPER(MAESTRO!$L$3:$L$1000)="CONFIRMADO")),ROWS($A$3:A250))),"")</f>
        <v/>
      </c>
      <c r="E250" s="11" t="str">
        <f ca="1">IFERROR(INDEX(MAESTRO!E:E,_xludf.AGGREGATE(15,6,ROW(MAESTRO!$B$3:$B$1000)/((MAESTRO!$B$3:$B$1000="ASMAR DIRECCIÓN")*(UPPER(MAESTRO!$L$3:$L$1000)="CONFIRMADO")),ROWS($A$3:A250))),"")</f>
        <v/>
      </c>
      <c r="F250" s="11" t="str">
        <f ca="1">IFERROR(INDEX(MAESTRO!F:F,_xludf.AGGREGATE(15,6,ROW(MAESTRO!$B$3:$B$1000)/((MAESTRO!$B$3:$B$1000="ASMAR DIRECCIÓN")*(UPPER(MAESTRO!$L$3:$L$1000)="CONFIRMADO")),ROWS($A$3:A250))),"")</f>
        <v/>
      </c>
      <c r="G250" s="11" t="str">
        <f ca="1">IFERROR(INDEX(MAESTRO!G:G,_xludf.AGGREGATE(15,6,ROW(MAESTRO!$B$3:$B$1000)/((MAESTRO!$B$3:$B$1000="ASMAR DIRECCIÓN")*(UPPER(MAESTRO!$L$3:$L$1000)="CONFIRMADO")),ROWS($A$3:A250))),"")</f>
        <v/>
      </c>
      <c r="H250" s="11" t="str">
        <f ca="1">IFERROR(INDEX(MAESTRO!H:H,_xludf.AGGREGATE(15,6,ROW(MAESTRO!$B$3:$B$1000)/((MAESTRO!$B$3:$B$1000="ASMAR DIRECCIÓN")*(UPPER(MAESTRO!$L$3:$L$1000)="CONFIRMADO")),ROWS($A$3:A250))),"")</f>
        <v/>
      </c>
      <c r="I250" s="11" t="str">
        <f ca="1">IFERROR(INDEX(MAESTRO!I:I,_xludf.AGGREGATE(15,6,ROW(MAESTRO!$B$3:$B$1000)/((MAESTRO!$B$3:$B$1000="ASMAR DIRECCIÓN")*(UPPER(MAESTRO!$L$3:$L$1000)="CONFIRMADO")),ROWS($A$3:A250))),"")</f>
        <v/>
      </c>
      <c r="J250" s="11" t="str">
        <f ca="1">IFERROR(INDEX(MAESTRO!J:J,_xludf.AGGREGATE(15,6,ROW(MAESTRO!$B$3:$B$1000)/((MAESTRO!$B$3:$B$1000="ASMAR DIRECCIÓN")*(UPPER(MAESTRO!$L$3:$L$1000)="CONFIRMADO")),ROWS($A$3:A250))),"")</f>
        <v/>
      </c>
      <c r="K250" s="11" t="str">
        <f ca="1">IFERROR(INDEX(MAESTRO!K:K,_xludf.AGGREGATE(15,6,ROW(MAESTRO!$B$3:$B$1000)/((MAESTRO!$B$3:$B$1000="ASMAR DIRECCIÓN")*(UPPER(MAESTRO!$L$3:$L$1000)="CONFIRMADO")),ROWS($A$3:A250))),"")</f>
        <v/>
      </c>
      <c r="L250" s="11" t="str">
        <f ca="1">IFERROR(INDEX(MAESTRO!L:L,_xludf.AGGREGATE(15,6,ROW(MAESTRO!$B$3:$B$1000)/((MAESTRO!$B$3:$B$1000="ASMAR DIRECCIÓN")*(UPPER(MAESTRO!$L$3:$L$1000)="CONFIRMADO")),ROWS($A$3:A250))),"")</f>
        <v/>
      </c>
      <c r="M250" s="11" t="str">
        <f ca="1">IFERROR(INDEX(MAESTRO!M:M,_xludf.AGGREGATE(15,6,ROW(MAESTRO!$B$3:$B$1000)/((MAESTRO!$B$3:$B$1000="ASMAR DIRECCIÓN")*(UPPER(MAESTRO!$L$3:$L$1000)="CONFIRMADO")),ROWS($A$3:A250))),"")</f>
        <v/>
      </c>
      <c r="N250" s="11" t="str">
        <f ca="1">IFERROR(INDEX(MAESTRO!N:N,_xludf.AGGREGATE(15,6,ROW(MAESTRO!$B$3:$B$1000)/((MAESTRO!$B$3:$B$1000="ASMAR DIRECCIÓN")*(UPPER(MAESTRO!$L$3:$L$1000)="CONFIRMADO")),ROWS($A$3:A250))),"")</f>
        <v/>
      </c>
      <c r="O250" s="11" t="str">
        <f ca="1">IFERROR(INDEX(MAESTRO!O:O,_xludf.AGGREGATE(15,6,ROW(MAESTRO!$B$3:$B$1000)/((MAESTRO!$B$3:$B$1000="ASMAR DIRECCIÓN")*(UPPER(MAESTRO!$L$3:$L$1000)="CONFIRMADO")),ROWS($A$3:A250))),"")</f>
        <v/>
      </c>
      <c r="P250" s="11" t="str">
        <f ca="1">IFERROR(INDEX(MAESTRO!P:P,_xludf.AGGREGATE(15,6,ROW(MAESTRO!$B$3:$B$1000)/((MAESTRO!$B$3:$B$1000="ASMAR DIRECCIÓN")*(UPPER(MAESTRO!$L$3:$L$1000)="CONFIRMADO")),ROWS($A$3:A250))),"")</f>
        <v/>
      </c>
      <c r="Q250" s="11" t="str">
        <f ca="1">IFERROR(INDEX(MAESTRO!Q:Q,_xludf.AGGREGATE(15,6,ROW(MAESTRO!$B$3:$B$1000)/((MAESTRO!$B$3:$B$1000="ASMAR DIRECCIÓN")*(UPPER(MAESTRO!$L$3:$L$1000)="CONFIRMADO")),ROWS($A$3:A250))),"")</f>
        <v/>
      </c>
      <c r="R250" s="11" t="str">
        <f ca="1">IFERROR(INDEX(MAESTRO!R:R,_xludf.AGGREGATE(15,6,ROW(MAESTRO!$B$3:$B$1000)/((MAESTRO!$B$3:$B$1000="ASMAR DIRECCIÓN")*(UPPER(MAESTRO!$L$3:$L$1000)="CONFIRMADO")),ROWS($A$3:A250))),"")</f>
        <v/>
      </c>
      <c r="S250" s="11" t="str">
        <f ca="1">IFERROR(INDEX(MAESTRO!S:S,_xludf.AGGREGATE(15,6,ROW(MAESTRO!$B$3:$B$1000)/((MAESTRO!$B$3:$B$1000="ASMAR DIRECCIÓN")*(UPPER(MAESTRO!$L$3:$L$1000)="CONFIRMADO")),ROWS($A$3:A250))),"")</f>
        <v/>
      </c>
      <c r="T250" s="11" t="str">
        <f ca="1">IFERROR(INDEX(MAESTRO!T:T,_xludf.AGGREGATE(15,6,ROW(MAESTRO!$B$3:$B$1000)/((MAESTRO!$B$3:$B$1000="ASMAR DIRECCIÓN")*(UPPER(MAESTRO!$L$3:$L$1000)="CONFIRMADO")),ROWS($A$3:A250))),"")</f>
        <v/>
      </c>
      <c r="U250" s="11" t="str">
        <f ca="1">IFERROR(INDEX(MAESTRO!U:U,_xludf.AGGREGATE(15,6,ROW(MAESTRO!$B$3:$B$1000)/((MAESTRO!$B$3:$B$1000="ASMAR DIRECCIÓN")*(UPPER(MAESTRO!$L$3:$L$1000)="CONFIRMADO")),ROWS($A$3:A250))),"")</f>
        <v/>
      </c>
      <c r="V250" s="11" t="str">
        <f ca="1">IFERROR(INDEX(MAESTRO!V:V,_xludf.AGGREGATE(15,6,ROW(MAESTRO!$B$3:$B$1000)/((MAESTRO!$B$3:$B$1000="ASMAR DIRECCIÓN")*(UPPER(MAESTRO!$L$3:$L$1000)="CONFIRMADO")),ROWS($A$3:A250))),"")</f>
        <v/>
      </c>
      <c r="W250" s="11" t="str">
        <f ca="1">IFERROR(INDEX(MAESTRO!W:W,_xludf.AGGREGATE(15,6,ROW(MAESTRO!$B$3:$B$1000)/((MAESTRO!$B$3:$B$1000="ASMAR DIRECCIÓN")*(UPPER(MAESTRO!$L$3:$L$1000)="CONFIRMADO")),ROWS($A$3:A250))),"")</f>
        <v/>
      </c>
      <c r="X250" s="11" t="str">
        <f ca="1">IFERROR(INDEX(MAESTRO!X:X,_xludf.AGGREGATE(15,6,ROW(MAESTRO!$B$3:$B$1000)/((MAESTRO!$B$3:$B$1000="ASMAR DIRECCIÓN")*(UPPER(MAESTRO!$L$3:$L$1000)="CONFIRMADO")),ROWS($A$3:A250))),"")</f>
        <v/>
      </c>
    </row>
    <row r="251" spans="1:24" ht="22.05" customHeight="1">
      <c r="A251" s="10" t="str">
        <f ca="1">IFERROR(INDEX(MAESTRO!A:A,_xludf.AGGREGATE(15,6,ROW(MAESTRO!$B$3:$B$1000)/((MAESTRO!$B$3:$B$1000="ASMAR DIRECCIÓN")*(UPPER(MAESTRO!$L$3:$L$1000)="CONFIRMADO")),ROWS($A$3:A251))),"")</f>
        <v/>
      </c>
      <c r="B251" s="10" t="str">
        <f ca="1">IFERROR(INDEX(MAESTRO!B:B,_xludf.AGGREGATE(15,6,ROW(MAESTRO!$B$3:$B$1000)/((MAESTRO!$B$3:$B$1000="ASMAR DIRECCIÓN")*(UPPER(MAESTRO!$L$3:$L$1000)="CONFIRMADO")),ROWS($A$3:A251))),"")</f>
        <v/>
      </c>
      <c r="C251" s="10" t="str">
        <f ca="1">IFERROR(INDEX(MAESTRO!C:C,_xludf.AGGREGATE(15,6,ROW(MAESTRO!$B$3:$B$1000)/((MAESTRO!$B$3:$B$1000="ASMAR DIRECCIÓN")*(UPPER(MAESTRO!$L$3:$L$1000)="CONFIRMADO")),ROWS($A$3:A251))),"")</f>
        <v/>
      </c>
      <c r="D251" s="10" t="str">
        <f ca="1">IFERROR(INDEX(MAESTRO!D:D,_xludf.AGGREGATE(15,6,ROW(MAESTRO!$B$3:$B$1000)/((MAESTRO!$B$3:$B$1000="ASMAR DIRECCIÓN")*(UPPER(MAESTRO!$L$3:$L$1000)="CONFIRMADO")),ROWS($A$3:A251))),"")</f>
        <v/>
      </c>
      <c r="E251" s="10" t="str">
        <f ca="1">IFERROR(INDEX(MAESTRO!E:E,_xludf.AGGREGATE(15,6,ROW(MAESTRO!$B$3:$B$1000)/((MAESTRO!$B$3:$B$1000="ASMAR DIRECCIÓN")*(UPPER(MAESTRO!$L$3:$L$1000)="CONFIRMADO")),ROWS($A$3:A251))),"")</f>
        <v/>
      </c>
      <c r="F251" s="10" t="str">
        <f ca="1">IFERROR(INDEX(MAESTRO!F:F,_xludf.AGGREGATE(15,6,ROW(MAESTRO!$B$3:$B$1000)/((MAESTRO!$B$3:$B$1000="ASMAR DIRECCIÓN")*(UPPER(MAESTRO!$L$3:$L$1000)="CONFIRMADO")),ROWS($A$3:A251))),"")</f>
        <v/>
      </c>
      <c r="G251" s="10" t="str">
        <f ca="1">IFERROR(INDEX(MAESTRO!G:G,_xludf.AGGREGATE(15,6,ROW(MAESTRO!$B$3:$B$1000)/((MAESTRO!$B$3:$B$1000="ASMAR DIRECCIÓN")*(UPPER(MAESTRO!$L$3:$L$1000)="CONFIRMADO")),ROWS($A$3:A251))),"")</f>
        <v/>
      </c>
      <c r="H251" s="10" t="str">
        <f ca="1">IFERROR(INDEX(MAESTRO!H:H,_xludf.AGGREGATE(15,6,ROW(MAESTRO!$B$3:$B$1000)/((MAESTRO!$B$3:$B$1000="ASMAR DIRECCIÓN")*(UPPER(MAESTRO!$L$3:$L$1000)="CONFIRMADO")),ROWS($A$3:A251))),"")</f>
        <v/>
      </c>
      <c r="I251" s="10" t="str">
        <f ca="1">IFERROR(INDEX(MAESTRO!I:I,_xludf.AGGREGATE(15,6,ROW(MAESTRO!$B$3:$B$1000)/((MAESTRO!$B$3:$B$1000="ASMAR DIRECCIÓN")*(UPPER(MAESTRO!$L$3:$L$1000)="CONFIRMADO")),ROWS($A$3:A251))),"")</f>
        <v/>
      </c>
      <c r="J251" s="10" t="str">
        <f ca="1">IFERROR(INDEX(MAESTRO!J:J,_xludf.AGGREGATE(15,6,ROW(MAESTRO!$B$3:$B$1000)/((MAESTRO!$B$3:$B$1000="ASMAR DIRECCIÓN")*(UPPER(MAESTRO!$L$3:$L$1000)="CONFIRMADO")),ROWS($A$3:A251))),"")</f>
        <v/>
      </c>
      <c r="K251" s="10" t="str">
        <f ca="1">IFERROR(INDEX(MAESTRO!K:K,_xludf.AGGREGATE(15,6,ROW(MAESTRO!$B$3:$B$1000)/((MAESTRO!$B$3:$B$1000="ASMAR DIRECCIÓN")*(UPPER(MAESTRO!$L$3:$L$1000)="CONFIRMADO")),ROWS($A$3:A251))),"")</f>
        <v/>
      </c>
      <c r="L251" s="10" t="str">
        <f ca="1">IFERROR(INDEX(MAESTRO!L:L,_xludf.AGGREGATE(15,6,ROW(MAESTRO!$B$3:$B$1000)/((MAESTRO!$B$3:$B$1000="ASMAR DIRECCIÓN")*(UPPER(MAESTRO!$L$3:$L$1000)="CONFIRMADO")),ROWS($A$3:A251))),"")</f>
        <v/>
      </c>
      <c r="M251" s="10" t="str">
        <f ca="1">IFERROR(INDEX(MAESTRO!M:M,_xludf.AGGREGATE(15,6,ROW(MAESTRO!$B$3:$B$1000)/((MAESTRO!$B$3:$B$1000="ASMAR DIRECCIÓN")*(UPPER(MAESTRO!$L$3:$L$1000)="CONFIRMADO")),ROWS($A$3:A251))),"")</f>
        <v/>
      </c>
      <c r="N251" s="10" t="str">
        <f ca="1">IFERROR(INDEX(MAESTRO!N:N,_xludf.AGGREGATE(15,6,ROW(MAESTRO!$B$3:$B$1000)/((MAESTRO!$B$3:$B$1000="ASMAR DIRECCIÓN")*(UPPER(MAESTRO!$L$3:$L$1000)="CONFIRMADO")),ROWS($A$3:A251))),"")</f>
        <v/>
      </c>
      <c r="O251" s="10" t="str">
        <f ca="1">IFERROR(INDEX(MAESTRO!O:O,_xludf.AGGREGATE(15,6,ROW(MAESTRO!$B$3:$B$1000)/((MAESTRO!$B$3:$B$1000="ASMAR DIRECCIÓN")*(UPPER(MAESTRO!$L$3:$L$1000)="CONFIRMADO")),ROWS($A$3:A251))),"")</f>
        <v/>
      </c>
      <c r="P251" s="10" t="str">
        <f ca="1">IFERROR(INDEX(MAESTRO!P:P,_xludf.AGGREGATE(15,6,ROW(MAESTRO!$B$3:$B$1000)/((MAESTRO!$B$3:$B$1000="ASMAR DIRECCIÓN")*(UPPER(MAESTRO!$L$3:$L$1000)="CONFIRMADO")),ROWS($A$3:A251))),"")</f>
        <v/>
      </c>
      <c r="Q251" s="10" t="str">
        <f ca="1">IFERROR(INDEX(MAESTRO!Q:Q,_xludf.AGGREGATE(15,6,ROW(MAESTRO!$B$3:$B$1000)/((MAESTRO!$B$3:$B$1000="ASMAR DIRECCIÓN")*(UPPER(MAESTRO!$L$3:$L$1000)="CONFIRMADO")),ROWS($A$3:A251))),"")</f>
        <v/>
      </c>
      <c r="R251" s="10" t="str">
        <f ca="1">IFERROR(INDEX(MAESTRO!R:R,_xludf.AGGREGATE(15,6,ROW(MAESTRO!$B$3:$B$1000)/((MAESTRO!$B$3:$B$1000="ASMAR DIRECCIÓN")*(UPPER(MAESTRO!$L$3:$L$1000)="CONFIRMADO")),ROWS($A$3:A251))),"")</f>
        <v/>
      </c>
      <c r="S251" s="10" t="str">
        <f ca="1">IFERROR(INDEX(MAESTRO!S:S,_xludf.AGGREGATE(15,6,ROW(MAESTRO!$B$3:$B$1000)/((MAESTRO!$B$3:$B$1000="ASMAR DIRECCIÓN")*(UPPER(MAESTRO!$L$3:$L$1000)="CONFIRMADO")),ROWS($A$3:A251))),"")</f>
        <v/>
      </c>
      <c r="T251" s="10" t="str">
        <f ca="1">IFERROR(INDEX(MAESTRO!T:T,_xludf.AGGREGATE(15,6,ROW(MAESTRO!$B$3:$B$1000)/((MAESTRO!$B$3:$B$1000="ASMAR DIRECCIÓN")*(UPPER(MAESTRO!$L$3:$L$1000)="CONFIRMADO")),ROWS($A$3:A251))),"")</f>
        <v/>
      </c>
      <c r="U251" s="10" t="str">
        <f ca="1">IFERROR(INDEX(MAESTRO!U:U,_xludf.AGGREGATE(15,6,ROW(MAESTRO!$B$3:$B$1000)/((MAESTRO!$B$3:$B$1000="ASMAR DIRECCIÓN")*(UPPER(MAESTRO!$L$3:$L$1000)="CONFIRMADO")),ROWS($A$3:A251))),"")</f>
        <v/>
      </c>
      <c r="V251" s="10" t="str">
        <f ca="1">IFERROR(INDEX(MAESTRO!V:V,_xludf.AGGREGATE(15,6,ROW(MAESTRO!$B$3:$B$1000)/((MAESTRO!$B$3:$B$1000="ASMAR DIRECCIÓN")*(UPPER(MAESTRO!$L$3:$L$1000)="CONFIRMADO")),ROWS($A$3:A251))),"")</f>
        <v/>
      </c>
      <c r="W251" s="10" t="str">
        <f ca="1">IFERROR(INDEX(MAESTRO!W:W,_xludf.AGGREGATE(15,6,ROW(MAESTRO!$B$3:$B$1000)/((MAESTRO!$B$3:$B$1000="ASMAR DIRECCIÓN")*(UPPER(MAESTRO!$L$3:$L$1000)="CONFIRMADO")),ROWS($A$3:A251))),"")</f>
        <v/>
      </c>
      <c r="X251" s="10" t="str">
        <f ca="1">IFERROR(INDEX(MAESTRO!X:X,_xludf.AGGREGATE(15,6,ROW(MAESTRO!$B$3:$B$1000)/((MAESTRO!$B$3:$B$1000="ASMAR DIRECCIÓN")*(UPPER(MAESTRO!$L$3:$L$1000)="CONFIRMADO")),ROWS($A$3:A251))),"")</f>
        <v/>
      </c>
    </row>
    <row r="252" spans="1:24" ht="22.05" customHeight="1">
      <c r="A252" s="11" t="str">
        <f ca="1">IFERROR(INDEX(MAESTRO!A:A,_xludf.AGGREGATE(15,6,ROW(MAESTRO!$B$3:$B$1000)/((MAESTRO!$B$3:$B$1000="ASMAR DIRECCIÓN")*(UPPER(MAESTRO!$L$3:$L$1000)="CONFIRMADO")),ROWS($A$3:A252))),"")</f>
        <v/>
      </c>
      <c r="B252" s="11" t="str">
        <f ca="1">IFERROR(INDEX(MAESTRO!B:B,_xludf.AGGREGATE(15,6,ROW(MAESTRO!$B$3:$B$1000)/((MAESTRO!$B$3:$B$1000="ASMAR DIRECCIÓN")*(UPPER(MAESTRO!$L$3:$L$1000)="CONFIRMADO")),ROWS($A$3:A252))),"")</f>
        <v/>
      </c>
      <c r="C252" s="11" t="str">
        <f ca="1">IFERROR(INDEX(MAESTRO!C:C,_xludf.AGGREGATE(15,6,ROW(MAESTRO!$B$3:$B$1000)/((MAESTRO!$B$3:$B$1000="ASMAR DIRECCIÓN")*(UPPER(MAESTRO!$L$3:$L$1000)="CONFIRMADO")),ROWS($A$3:A252))),"")</f>
        <v/>
      </c>
      <c r="D252" s="11" t="str">
        <f ca="1">IFERROR(INDEX(MAESTRO!D:D,_xludf.AGGREGATE(15,6,ROW(MAESTRO!$B$3:$B$1000)/((MAESTRO!$B$3:$B$1000="ASMAR DIRECCIÓN")*(UPPER(MAESTRO!$L$3:$L$1000)="CONFIRMADO")),ROWS($A$3:A252))),"")</f>
        <v/>
      </c>
      <c r="E252" s="11" t="str">
        <f ca="1">IFERROR(INDEX(MAESTRO!E:E,_xludf.AGGREGATE(15,6,ROW(MAESTRO!$B$3:$B$1000)/((MAESTRO!$B$3:$B$1000="ASMAR DIRECCIÓN")*(UPPER(MAESTRO!$L$3:$L$1000)="CONFIRMADO")),ROWS($A$3:A252))),"")</f>
        <v/>
      </c>
      <c r="F252" s="11" t="str">
        <f ca="1">IFERROR(INDEX(MAESTRO!F:F,_xludf.AGGREGATE(15,6,ROW(MAESTRO!$B$3:$B$1000)/((MAESTRO!$B$3:$B$1000="ASMAR DIRECCIÓN")*(UPPER(MAESTRO!$L$3:$L$1000)="CONFIRMADO")),ROWS($A$3:A252))),"")</f>
        <v/>
      </c>
      <c r="G252" s="11" t="str">
        <f ca="1">IFERROR(INDEX(MAESTRO!G:G,_xludf.AGGREGATE(15,6,ROW(MAESTRO!$B$3:$B$1000)/((MAESTRO!$B$3:$B$1000="ASMAR DIRECCIÓN")*(UPPER(MAESTRO!$L$3:$L$1000)="CONFIRMADO")),ROWS($A$3:A252))),"")</f>
        <v/>
      </c>
      <c r="H252" s="11" t="str">
        <f ca="1">IFERROR(INDEX(MAESTRO!H:H,_xludf.AGGREGATE(15,6,ROW(MAESTRO!$B$3:$B$1000)/((MAESTRO!$B$3:$B$1000="ASMAR DIRECCIÓN")*(UPPER(MAESTRO!$L$3:$L$1000)="CONFIRMADO")),ROWS($A$3:A252))),"")</f>
        <v/>
      </c>
      <c r="I252" s="11" t="str">
        <f ca="1">IFERROR(INDEX(MAESTRO!I:I,_xludf.AGGREGATE(15,6,ROW(MAESTRO!$B$3:$B$1000)/((MAESTRO!$B$3:$B$1000="ASMAR DIRECCIÓN")*(UPPER(MAESTRO!$L$3:$L$1000)="CONFIRMADO")),ROWS($A$3:A252))),"")</f>
        <v/>
      </c>
      <c r="J252" s="11" t="str">
        <f ca="1">IFERROR(INDEX(MAESTRO!J:J,_xludf.AGGREGATE(15,6,ROW(MAESTRO!$B$3:$B$1000)/((MAESTRO!$B$3:$B$1000="ASMAR DIRECCIÓN")*(UPPER(MAESTRO!$L$3:$L$1000)="CONFIRMADO")),ROWS($A$3:A252))),"")</f>
        <v/>
      </c>
      <c r="K252" s="11" t="str">
        <f ca="1">IFERROR(INDEX(MAESTRO!K:K,_xludf.AGGREGATE(15,6,ROW(MAESTRO!$B$3:$B$1000)/((MAESTRO!$B$3:$B$1000="ASMAR DIRECCIÓN")*(UPPER(MAESTRO!$L$3:$L$1000)="CONFIRMADO")),ROWS($A$3:A252))),"")</f>
        <v/>
      </c>
      <c r="L252" s="11" t="str">
        <f ca="1">IFERROR(INDEX(MAESTRO!L:L,_xludf.AGGREGATE(15,6,ROW(MAESTRO!$B$3:$B$1000)/((MAESTRO!$B$3:$B$1000="ASMAR DIRECCIÓN")*(UPPER(MAESTRO!$L$3:$L$1000)="CONFIRMADO")),ROWS($A$3:A252))),"")</f>
        <v/>
      </c>
      <c r="M252" s="11" t="str">
        <f ca="1">IFERROR(INDEX(MAESTRO!M:M,_xludf.AGGREGATE(15,6,ROW(MAESTRO!$B$3:$B$1000)/((MAESTRO!$B$3:$B$1000="ASMAR DIRECCIÓN")*(UPPER(MAESTRO!$L$3:$L$1000)="CONFIRMADO")),ROWS($A$3:A252))),"")</f>
        <v/>
      </c>
      <c r="N252" s="11" t="str">
        <f ca="1">IFERROR(INDEX(MAESTRO!N:N,_xludf.AGGREGATE(15,6,ROW(MAESTRO!$B$3:$B$1000)/((MAESTRO!$B$3:$B$1000="ASMAR DIRECCIÓN")*(UPPER(MAESTRO!$L$3:$L$1000)="CONFIRMADO")),ROWS($A$3:A252))),"")</f>
        <v/>
      </c>
      <c r="O252" s="11" t="str">
        <f ca="1">IFERROR(INDEX(MAESTRO!O:O,_xludf.AGGREGATE(15,6,ROW(MAESTRO!$B$3:$B$1000)/((MAESTRO!$B$3:$B$1000="ASMAR DIRECCIÓN")*(UPPER(MAESTRO!$L$3:$L$1000)="CONFIRMADO")),ROWS($A$3:A252))),"")</f>
        <v/>
      </c>
      <c r="P252" s="11" t="str">
        <f ca="1">IFERROR(INDEX(MAESTRO!P:P,_xludf.AGGREGATE(15,6,ROW(MAESTRO!$B$3:$B$1000)/((MAESTRO!$B$3:$B$1000="ASMAR DIRECCIÓN")*(UPPER(MAESTRO!$L$3:$L$1000)="CONFIRMADO")),ROWS($A$3:A252))),"")</f>
        <v/>
      </c>
      <c r="Q252" s="11" t="str">
        <f ca="1">IFERROR(INDEX(MAESTRO!Q:Q,_xludf.AGGREGATE(15,6,ROW(MAESTRO!$B$3:$B$1000)/((MAESTRO!$B$3:$B$1000="ASMAR DIRECCIÓN")*(UPPER(MAESTRO!$L$3:$L$1000)="CONFIRMADO")),ROWS($A$3:A252))),"")</f>
        <v/>
      </c>
      <c r="R252" s="11" t="str">
        <f ca="1">IFERROR(INDEX(MAESTRO!R:R,_xludf.AGGREGATE(15,6,ROW(MAESTRO!$B$3:$B$1000)/((MAESTRO!$B$3:$B$1000="ASMAR DIRECCIÓN")*(UPPER(MAESTRO!$L$3:$L$1000)="CONFIRMADO")),ROWS($A$3:A252))),"")</f>
        <v/>
      </c>
      <c r="S252" s="11" t="str">
        <f ca="1">IFERROR(INDEX(MAESTRO!S:S,_xludf.AGGREGATE(15,6,ROW(MAESTRO!$B$3:$B$1000)/((MAESTRO!$B$3:$B$1000="ASMAR DIRECCIÓN")*(UPPER(MAESTRO!$L$3:$L$1000)="CONFIRMADO")),ROWS($A$3:A252))),"")</f>
        <v/>
      </c>
      <c r="T252" s="11" t="str">
        <f ca="1">IFERROR(INDEX(MAESTRO!T:T,_xludf.AGGREGATE(15,6,ROW(MAESTRO!$B$3:$B$1000)/((MAESTRO!$B$3:$B$1000="ASMAR DIRECCIÓN")*(UPPER(MAESTRO!$L$3:$L$1000)="CONFIRMADO")),ROWS($A$3:A252))),"")</f>
        <v/>
      </c>
      <c r="U252" s="11" t="str">
        <f ca="1">IFERROR(INDEX(MAESTRO!U:U,_xludf.AGGREGATE(15,6,ROW(MAESTRO!$B$3:$B$1000)/((MAESTRO!$B$3:$B$1000="ASMAR DIRECCIÓN")*(UPPER(MAESTRO!$L$3:$L$1000)="CONFIRMADO")),ROWS($A$3:A252))),"")</f>
        <v/>
      </c>
      <c r="V252" s="11" t="str">
        <f ca="1">IFERROR(INDEX(MAESTRO!V:V,_xludf.AGGREGATE(15,6,ROW(MAESTRO!$B$3:$B$1000)/((MAESTRO!$B$3:$B$1000="ASMAR DIRECCIÓN")*(UPPER(MAESTRO!$L$3:$L$1000)="CONFIRMADO")),ROWS($A$3:A252))),"")</f>
        <v/>
      </c>
      <c r="W252" s="11" t="str">
        <f ca="1">IFERROR(INDEX(MAESTRO!W:W,_xludf.AGGREGATE(15,6,ROW(MAESTRO!$B$3:$B$1000)/((MAESTRO!$B$3:$B$1000="ASMAR DIRECCIÓN")*(UPPER(MAESTRO!$L$3:$L$1000)="CONFIRMADO")),ROWS($A$3:A252))),"")</f>
        <v/>
      </c>
      <c r="X252" s="11" t="str">
        <f ca="1">IFERROR(INDEX(MAESTRO!X:X,_xludf.AGGREGATE(15,6,ROW(MAESTRO!$B$3:$B$1000)/((MAESTRO!$B$3:$B$1000="ASMAR DIRECCIÓN")*(UPPER(MAESTRO!$L$3:$L$1000)="CONFIRMADO")),ROWS($A$3:A252))),"")</f>
        <v/>
      </c>
    </row>
    <row r="253" spans="1:24" ht="22.05" customHeight="1">
      <c r="A253" s="10" t="str">
        <f ca="1">IFERROR(INDEX(MAESTRO!A:A,_xludf.AGGREGATE(15,6,ROW(MAESTRO!$B$3:$B$1000)/((MAESTRO!$B$3:$B$1000="ASMAR DIRECCIÓN")*(UPPER(MAESTRO!$L$3:$L$1000)="CONFIRMADO")),ROWS($A$3:A253))),"")</f>
        <v/>
      </c>
      <c r="B253" s="10" t="str">
        <f ca="1">IFERROR(INDEX(MAESTRO!B:B,_xludf.AGGREGATE(15,6,ROW(MAESTRO!$B$3:$B$1000)/((MAESTRO!$B$3:$B$1000="ASMAR DIRECCIÓN")*(UPPER(MAESTRO!$L$3:$L$1000)="CONFIRMADO")),ROWS($A$3:A253))),"")</f>
        <v/>
      </c>
      <c r="C253" s="10" t="str">
        <f ca="1">IFERROR(INDEX(MAESTRO!C:C,_xludf.AGGREGATE(15,6,ROW(MAESTRO!$B$3:$B$1000)/((MAESTRO!$B$3:$B$1000="ASMAR DIRECCIÓN")*(UPPER(MAESTRO!$L$3:$L$1000)="CONFIRMADO")),ROWS($A$3:A253))),"")</f>
        <v/>
      </c>
      <c r="D253" s="10" t="str">
        <f ca="1">IFERROR(INDEX(MAESTRO!D:D,_xludf.AGGREGATE(15,6,ROW(MAESTRO!$B$3:$B$1000)/((MAESTRO!$B$3:$B$1000="ASMAR DIRECCIÓN")*(UPPER(MAESTRO!$L$3:$L$1000)="CONFIRMADO")),ROWS($A$3:A253))),"")</f>
        <v/>
      </c>
      <c r="E253" s="10" t="str">
        <f ca="1">IFERROR(INDEX(MAESTRO!E:E,_xludf.AGGREGATE(15,6,ROW(MAESTRO!$B$3:$B$1000)/((MAESTRO!$B$3:$B$1000="ASMAR DIRECCIÓN")*(UPPER(MAESTRO!$L$3:$L$1000)="CONFIRMADO")),ROWS($A$3:A253))),"")</f>
        <v/>
      </c>
      <c r="F253" s="10" t="str">
        <f ca="1">IFERROR(INDEX(MAESTRO!F:F,_xludf.AGGREGATE(15,6,ROW(MAESTRO!$B$3:$B$1000)/((MAESTRO!$B$3:$B$1000="ASMAR DIRECCIÓN")*(UPPER(MAESTRO!$L$3:$L$1000)="CONFIRMADO")),ROWS($A$3:A253))),"")</f>
        <v/>
      </c>
      <c r="G253" s="10" t="str">
        <f ca="1">IFERROR(INDEX(MAESTRO!G:G,_xludf.AGGREGATE(15,6,ROW(MAESTRO!$B$3:$B$1000)/((MAESTRO!$B$3:$B$1000="ASMAR DIRECCIÓN")*(UPPER(MAESTRO!$L$3:$L$1000)="CONFIRMADO")),ROWS($A$3:A253))),"")</f>
        <v/>
      </c>
      <c r="H253" s="10" t="str">
        <f ca="1">IFERROR(INDEX(MAESTRO!H:H,_xludf.AGGREGATE(15,6,ROW(MAESTRO!$B$3:$B$1000)/((MAESTRO!$B$3:$B$1000="ASMAR DIRECCIÓN")*(UPPER(MAESTRO!$L$3:$L$1000)="CONFIRMADO")),ROWS($A$3:A253))),"")</f>
        <v/>
      </c>
      <c r="I253" s="10" t="str">
        <f ca="1">IFERROR(INDEX(MAESTRO!I:I,_xludf.AGGREGATE(15,6,ROW(MAESTRO!$B$3:$B$1000)/((MAESTRO!$B$3:$B$1000="ASMAR DIRECCIÓN")*(UPPER(MAESTRO!$L$3:$L$1000)="CONFIRMADO")),ROWS($A$3:A253))),"")</f>
        <v/>
      </c>
      <c r="J253" s="10" t="str">
        <f ca="1">IFERROR(INDEX(MAESTRO!J:J,_xludf.AGGREGATE(15,6,ROW(MAESTRO!$B$3:$B$1000)/((MAESTRO!$B$3:$B$1000="ASMAR DIRECCIÓN")*(UPPER(MAESTRO!$L$3:$L$1000)="CONFIRMADO")),ROWS($A$3:A253))),"")</f>
        <v/>
      </c>
      <c r="K253" s="10" t="str">
        <f ca="1">IFERROR(INDEX(MAESTRO!K:K,_xludf.AGGREGATE(15,6,ROW(MAESTRO!$B$3:$B$1000)/((MAESTRO!$B$3:$B$1000="ASMAR DIRECCIÓN")*(UPPER(MAESTRO!$L$3:$L$1000)="CONFIRMADO")),ROWS($A$3:A253))),"")</f>
        <v/>
      </c>
      <c r="L253" s="10" t="str">
        <f ca="1">IFERROR(INDEX(MAESTRO!L:L,_xludf.AGGREGATE(15,6,ROW(MAESTRO!$B$3:$B$1000)/((MAESTRO!$B$3:$B$1000="ASMAR DIRECCIÓN")*(UPPER(MAESTRO!$L$3:$L$1000)="CONFIRMADO")),ROWS($A$3:A253))),"")</f>
        <v/>
      </c>
      <c r="M253" s="10" t="str">
        <f ca="1">IFERROR(INDEX(MAESTRO!M:M,_xludf.AGGREGATE(15,6,ROW(MAESTRO!$B$3:$B$1000)/((MAESTRO!$B$3:$B$1000="ASMAR DIRECCIÓN")*(UPPER(MAESTRO!$L$3:$L$1000)="CONFIRMADO")),ROWS($A$3:A253))),"")</f>
        <v/>
      </c>
      <c r="N253" s="10" t="str">
        <f ca="1">IFERROR(INDEX(MAESTRO!N:N,_xludf.AGGREGATE(15,6,ROW(MAESTRO!$B$3:$B$1000)/((MAESTRO!$B$3:$B$1000="ASMAR DIRECCIÓN")*(UPPER(MAESTRO!$L$3:$L$1000)="CONFIRMADO")),ROWS($A$3:A253))),"")</f>
        <v/>
      </c>
      <c r="O253" s="10" t="str">
        <f ca="1">IFERROR(INDEX(MAESTRO!O:O,_xludf.AGGREGATE(15,6,ROW(MAESTRO!$B$3:$B$1000)/((MAESTRO!$B$3:$B$1000="ASMAR DIRECCIÓN")*(UPPER(MAESTRO!$L$3:$L$1000)="CONFIRMADO")),ROWS($A$3:A253))),"")</f>
        <v/>
      </c>
      <c r="P253" s="10" t="str">
        <f ca="1">IFERROR(INDEX(MAESTRO!P:P,_xludf.AGGREGATE(15,6,ROW(MAESTRO!$B$3:$B$1000)/((MAESTRO!$B$3:$B$1000="ASMAR DIRECCIÓN")*(UPPER(MAESTRO!$L$3:$L$1000)="CONFIRMADO")),ROWS($A$3:A253))),"")</f>
        <v/>
      </c>
      <c r="Q253" s="10" t="str">
        <f ca="1">IFERROR(INDEX(MAESTRO!Q:Q,_xludf.AGGREGATE(15,6,ROW(MAESTRO!$B$3:$B$1000)/((MAESTRO!$B$3:$B$1000="ASMAR DIRECCIÓN")*(UPPER(MAESTRO!$L$3:$L$1000)="CONFIRMADO")),ROWS($A$3:A253))),"")</f>
        <v/>
      </c>
      <c r="R253" s="10" t="str">
        <f ca="1">IFERROR(INDEX(MAESTRO!R:R,_xludf.AGGREGATE(15,6,ROW(MAESTRO!$B$3:$B$1000)/((MAESTRO!$B$3:$B$1000="ASMAR DIRECCIÓN")*(UPPER(MAESTRO!$L$3:$L$1000)="CONFIRMADO")),ROWS($A$3:A253))),"")</f>
        <v/>
      </c>
      <c r="S253" s="10" t="str">
        <f ca="1">IFERROR(INDEX(MAESTRO!S:S,_xludf.AGGREGATE(15,6,ROW(MAESTRO!$B$3:$B$1000)/((MAESTRO!$B$3:$B$1000="ASMAR DIRECCIÓN")*(UPPER(MAESTRO!$L$3:$L$1000)="CONFIRMADO")),ROWS($A$3:A253))),"")</f>
        <v/>
      </c>
      <c r="T253" s="10" t="str">
        <f ca="1">IFERROR(INDEX(MAESTRO!T:T,_xludf.AGGREGATE(15,6,ROW(MAESTRO!$B$3:$B$1000)/((MAESTRO!$B$3:$B$1000="ASMAR DIRECCIÓN")*(UPPER(MAESTRO!$L$3:$L$1000)="CONFIRMADO")),ROWS($A$3:A253))),"")</f>
        <v/>
      </c>
      <c r="U253" s="10" t="str">
        <f ca="1">IFERROR(INDEX(MAESTRO!U:U,_xludf.AGGREGATE(15,6,ROW(MAESTRO!$B$3:$B$1000)/((MAESTRO!$B$3:$B$1000="ASMAR DIRECCIÓN")*(UPPER(MAESTRO!$L$3:$L$1000)="CONFIRMADO")),ROWS($A$3:A253))),"")</f>
        <v/>
      </c>
      <c r="V253" s="10" t="str">
        <f ca="1">IFERROR(INDEX(MAESTRO!V:V,_xludf.AGGREGATE(15,6,ROW(MAESTRO!$B$3:$B$1000)/((MAESTRO!$B$3:$B$1000="ASMAR DIRECCIÓN")*(UPPER(MAESTRO!$L$3:$L$1000)="CONFIRMADO")),ROWS($A$3:A253))),"")</f>
        <v/>
      </c>
      <c r="W253" s="10" t="str">
        <f ca="1">IFERROR(INDEX(MAESTRO!W:W,_xludf.AGGREGATE(15,6,ROW(MAESTRO!$B$3:$B$1000)/((MAESTRO!$B$3:$B$1000="ASMAR DIRECCIÓN")*(UPPER(MAESTRO!$L$3:$L$1000)="CONFIRMADO")),ROWS($A$3:A253))),"")</f>
        <v/>
      </c>
      <c r="X253" s="10" t="str">
        <f ca="1">IFERROR(INDEX(MAESTRO!X:X,_xludf.AGGREGATE(15,6,ROW(MAESTRO!$B$3:$B$1000)/((MAESTRO!$B$3:$B$1000="ASMAR DIRECCIÓN")*(UPPER(MAESTRO!$L$3:$L$1000)="CONFIRMADO")),ROWS($A$3:A253))),"")</f>
        <v/>
      </c>
    </row>
    <row r="254" spans="1:24" ht="22.05" customHeight="1">
      <c r="A254" s="11" t="str">
        <f ca="1">IFERROR(INDEX(MAESTRO!A:A,_xludf.AGGREGATE(15,6,ROW(MAESTRO!$B$3:$B$1000)/((MAESTRO!$B$3:$B$1000="ASMAR DIRECCIÓN")*(UPPER(MAESTRO!$L$3:$L$1000)="CONFIRMADO")),ROWS($A$3:A254))),"")</f>
        <v/>
      </c>
      <c r="B254" s="11" t="str">
        <f ca="1">IFERROR(INDEX(MAESTRO!B:B,_xludf.AGGREGATE(15,6,ROW(MAESTRO!$B$3:$B$1000)/((MAESTRO!$B$3:$B$1000="ASMAR DIRECCIÓN")*(UPPER(MAESTRO!$L$3:$L$1000)="CONFIRMADO")),ROWS($A$3:A254))),"")</f>
        <v/>
      </c>
      <c r="C254" s="11" t="str">
        <f ca="1">IFERROR(INDEX(MAESTRO!C:C,_xludf.AGGREGATE(15,6,ROW(MAESTRO!$B$3:$B$1000)/((MAESTRO!$B$3:$B$1000="ASMAR DIRECCIÓN")*(UPPER(MAESTRO!$L$3:$L$1000)="CONFIRMADO")),ROWS($A$3:A254))),"")</f>
        <v/>
      </c>
      <c r="D254" s="11" t="str">
        <f ca="1">IFERROR(INDEX(MAESTRO!D:D,_xludf.AGGREGATE(15,6,ROW(MAESTRO!$B$3:$B$1000)/((MAESTRO!$B$3:$B$1000="ASMAR DIRECCIÓN")*(UPPER(MAESTRO!$L$3:$L$1000)="CONFIRMADO")),ROWS($A$3:A254))),"")</f>
        <v/>
      </c>
      <c r="E254" s="11" t="str">
        <f ca="1">IFERROR(INDEX(MAESTRO!E:E,_xludf.AGGREGATE(15,6,ROW(MAESTRO!$B$3:$B$1000)/((MAESTRO!$B$3:$B$1000="ASMAR DIRECCIÓN")*(UPPER(MAESTRO!$L$3:$L$1000)="CONFIRMADO")),ROWS($A$3:A254))),"")</f>
        <v/>
      </c>
      <c r="F254" s="11" t="str">
        <f ca="1">IFERROR(INDEX(MAESTRO!F:F,_xludf.AGGREGATE(15,6,ROW(MAESTRO!$B$3:$B$1000)/((MAESTRO!$B$3:$B$1000="ASMAR DIRECCIÓN")*(UPPER(MAESTRO!$L$3:$L$1000)="CONFIRMADO")),ROWS($A$3:A254))),"")</f>
        <v/>
      </c>
      <c r="G254" s="11" t="str">
        <f ca="1">IFERROR(INDEX(MAESTRO!G:G,_xludf.AGGREGATE(15,6,ROW(MAESTRO!$B$3:$B$1000)/((MAESTRO!$B$3:$B$1000="ASMAR DIRECCIÓN")*(UPPER(MAESTRO!$L$3:$L$1000)="CONFIRMADO")),ROWS($A$3:A254))),"")</f>
        <v/>
      </c>
      <c r="H254" s="11" t="str">
        <f ca="1">IFERROR(INDEX(MAESTRO!H:H,_xludf.AGGREGATE(15,6,ROW(MAESTRO!$B$3:$B$1000)/((MAESTRO!$B$3:$B$1000="ASMAR DIRECCIÓN")*(UPPER(MAESTRO!$L$3:$L$1000)="CONFIRMADO")),ROWS($A$3:A254))),"")</f>
        <v/>
      </c>
      <c r="I254" s="11" t="str">
        <f ca="1">IFERROR(INDEX(MAESTRO!I:I,_xludf.AGGREGATE(15,6,ROW(MAESTRO!$B$3:$B$1000)/((MAESTRO!$B$3:$B$1000="ASMAR DIRECCIÓN")*(UPPER(MAESTRO!$L$3:$L$1000)="CONFIRMADO")),ROWS($A$3:A254))),"")</f>
        <v/>
      </c>
      <c r="J254" s="11" t="str">
        <f ca="1">IFERROR(INDEX(MAESTRO!J:J,_xludf.AGGREGATE(15,6,ROW(MAESTRO!$B$3:$B$1000)/((MAESTRO!$B$3:$B$1000="ASMAR DIRECCIÓN")*(UPPER(MAESTRO!$L$3:$L$1000)="CONFIRMADO")),ROWS($A$3:A254))),"")</f>
        <v/>
      </c>
      <c r="K254" s="11" t="str">
        <f ca="1">IFERROR(INDEX(MAESTRO!K:K,_xludf.AGGREGATE(15,6,ROW(MAESTRO!$B$3:$B$1000)/((MAESTRO!$B$3:$B$1000="ASMAR DIRECCIÓN")*(UPPER(MAESTRO!$L$3:$L$1000)="CONFIRMADO")),ROWS($A$3:A254))),"")</f>
        <v/>
      </c>
      <c r="L254" s="11" t="str">
        <f ca="1">IFERROR(INDEX(MAESTRO!L:L,_xludf.AGGREGATE(15,6,ROW(MAESTRO!$B$3:$B$1000)/((MAESTRO!$B$3:$B$1000="ASMAR DIRECCIÓN")*(UPPER(MAESTRO!$L$3:$L$1000)="CONFIRMADO")),ROWS($A$3:A254))),"")</f>
        <v/>
      </c>
      <c r="M254" s="11" t="str">
        <f ca="1">IFERROR(INDEX(MAESTRO!M:M,_xludf.AGGREGATE(15,6,ROW(MAESTRO!$B$3:$B$1000)/((MAESTRO!$B$3:$B$1000="ASMAR DIRECCIÓN")*(UPPER(MAESTRO!$L$3:$L$1000)="CONFIRMADO")),ROWS($A$3:A254))),"")</f>
        <v/>
      </c>
      <c r="N254" s="11" t="str">
        <f ca="1">IFERROR(INDEX(MAESTRO!N:N,_xludf.AGGREGATE(15,6,ROW(MAESTRO!$B$3:$B$1000)/((MAESTRO!$B$3:$B$1000="ASMAR DIRECCIÓN")*(UPPER(MAESTRO!$L$3:$L$1000)="CONFIRMADO")),ROWS($A$3:A254))),"")</f>
        <v/>
      </c>
      <c r="O254" s="11" t="str">
        <f ca="1">IFERROR(INDEX(MAESTRO!O:O,_xludf.AGGREGATE(15,6,ROW(MAESTRO!$B$3:$B$1000)/((MAESTRO!$B$3:$B$1000="ASMAR DIRECCIÓN")*(UPPER(MAESTRO!$L$3:$L$1000)="CONFIRMADO")),ROWS($A$3:A254))),"")</f>
        <v/>
      </c>
      <c r="P254" s="11" t="str">
        <f ca="1">IFERROR(INDEX(MAESTRO!P:P,_xludf.AGGREGATE(15,6,ROW(MAESTRO!$B$3:$B$1000)/((MAESTRO!$B$3:$B$1000="ASMAR DIRECCIÓN")*(UPPER(MAESTRO!$L$3:$L$1000)="CONFIRMADO")),ROWS($A$3:A254))),"")</f>
        <v/>
      </c>
      <c r="Q254" s="11" t="str">
        <f ca="1">IFERROR(INDEX(MAESTRO!Q:Q,_xludf.AGGREGATE(15,6,ROW(MAESTRO!$B$3:$B$1000)/((MAESTRO!$B$3:$B$1000="ASMAR DIRECCIÓN")*(UPPER(MAESTRO!$L$3:$L$1000)="CONFIRMADO")),ROWS($A$3:A254))),"")</f>
        <v/>
      </c>
      <c r="R254" s="11" t="str">
        <f ca="1">IFERROR(INDEX(MAESTRO!R:R,_xludf.AGGREGATE(15,6,ROW(MAESTRO!$B$3:$B$1000)/((MAESTRO!$B$3:$B$1000="ASMAR DIRECCIÓN")*(UPPER(MAESTRO!$L$3:$L$1000)="CONFIRMADO")),ROWS($A$3:A254))),"")</f>
        <v/>
      </c>
      <c r="S254" s="11" t="str">
        <f ca="1">IFERROR(INDEX(MAESTRO!S:S,_xludf.AGGREGATE(15,6,ROW(MAESTRO!$B$3:$B$1000)/((MAESTRO!$B$3:$B$1000="ASMAR DIRECCIÓN")*(UPPER(MAESTRO!$L$3:$L$1000)="CONFIRMADO")),ROWS($A$3:A254))),"")</f>
        <v/>
      </c>
      <c r="T254" s="11" t="str">
        <f ca="1">IFERROR(INDEX(MAESTRO!T:T,_xludf.AGGREGATE(15,6,ROW(MAESTRO!$B$3:$B$1000)/((MAESTRO!$B$3:$B$1000="ASMAR DIRECCIÓN")*(UPPER(MAESTRO!$L$3:$L$1000)="CONFIRMADO")),ROWS($A$3:A254))),"")</f>
        <v/>
      </c>
      <c r="U254" s="11" t="str">
        <f ca="1">IFERROR(INDEX(MAESTRO!U:U,_xludf.AGGREGATE(15,6,ROW(MAESTRO!$B$3:$B$1000)/((MAESTRO!$B$3:$B$1000="ASMAR DIRECCIÓN")*(UPPER(MAESTRO!$L$3:$L$1000)="CONFIRMADO")),ROWS($A$3:A254))),"")</f>
        <v/>
      </c>
      <c r="V254" s="11" t="str">
        <f ca="1">IFERROR(INDEX(MAESTRO!V:V,_xludf.AGGREGATE(15,6,ROW(MAESTRO!$B$3:$B$1000)/((MAESTRO!$B$3:$B$1000="ASMAR DIRECCIÓN")*(UPPER(MAESTRO!$L$3:$L$1000)="CONFIRMADO")),ROWS($A$3:A254))),"")</f>
        <v/>
      </c>
      <c r="W254" s="11" t="str">
        <f ca="1">IFERROR(INDEX(MAESTRO!W:W,_xludf.AGGREGATE(15,6,ROW(MAESTRO!$B$3:$B$1000)/((MAESTRO!$B$3:$B$1000="ASMAR DIRECCIÓN")*(UPPER(MAESTRO!$L$3:$L$1000)="CONFIRMADO")),ROWS($A$3:A254))),"")</f>
        <v/>
      </c>
      <c r="X254" s="11" t="str">
        <f ca="1">IFERROR(INDEX(MAESTRO!X:X,_xludf.AGGREGATE(15,6,ROW(MAESTRO!$B$3:$B$1000)/((MAESTRO!$B$3:$B$1000="ASMAR DIRECCIÓN")*(UPPER(MAESTRO!$L$3:$L$1000)="CONFIRMADO")),ROWS($A$3:A254))),"")</f>
        <v/>
      </c>
    </row>
    <row r="255" spans="1:24" ht="22.05" customHeight="1">
      <c r="A255" s="10" t="str">
        <f ca="1">IFERROR(INDEX(MAESTRO!A:A,_xludf.AGGREGATE(15,6,ROW(MAESTRO!$B$3:$B$1000)/((MAESTRO!$B$3:$B$1000="ASMAR DIRECCIÓN")*(UPPER(MAESTRO!$L$3:$L$1000)="CONFIRMADO")),ROWS($A$3:A255))),"")</f>
        <v/>
      </c>
      <c r="B255" s="10" t="str">
        <f ca="1">IFERROR(INDEX(MAESTRO!B:B,_xludf.AGGREGATE(15,6,ROW(MAESTRO!$B$3:$B$1000)/((MAESTRO!$B$3:$B$1000="ASMAR DIRECCIÓN")*(UPPER(MAESTRO!$L$3:$L$1000)="CONFIRMADO")),ROWS($A$3:A255))),"")</f>
        <v/>
      </c>
      <c r="C255" s="10" t="str">
        <f ca="1">IFERROR(INDEX(MAESTRO!C:C,_xludf.AGGREGATE(15,6,ROW(MAESTRO!$B$3:$B$1000)/((MAESTRO!$B$3:$B$1000="ASMAR DIRECCIÓN")*(UPPER(MAESTRO!$L$3:$L$1000)="CONFIRMADO")),ROWS($A$3:A255))),"")</f>
        <v/>
      </c>
      <c r="D255" s="10" t="str">
        <f ca="1">IFERROR(INDEX(MAESTRO!D:D,_xludf.AGGREGATE(15,6,ROW(MAESTRO!$B$3:$B$1000)/((MAESTRO!$B$3:$B$1000="ASMAR DIRECCIÓN")*(UPPER(MAESTRO!$L$3:$L$1000)="CONFIRMADO")),ROWS($A$3:A255))),"")</f>
        <v/>
      </c>
      <c r="E255" s="10" t="str">
        <f ca="1">IFERROR(INDEX(MAESTRO!E:E,_xludf.AGGREGATE(15,6,ROW(MAESTRO!$B$3:$B$1000)/((MAESTRO!$B$3:$B$1000="ASMAR DIRECCIÓN")*(UPPER(MAESTRO!$L$3:$L$1000)="CONFIRMADO")),ROWS($A$3:A255))),"")</f>
        <v/>
      </c>
      <c r="F255" s="10" t="str">
        <f ca="1">IFERROR(INDEX(MAESTRO!F:F,_xludf.AGGREGATE(15,6,ROW(MAESTRO!$B$3:$B$1000)/((MAESTRO!$B$3:$B$1000="ASMAR DIRECCIÓN")*(UPPER(MAESTRO!$L$3:$L$1000)="CONFIRMADO")),ROWS($A$3:A255))),"")</f>
        <v/>
      </c>
      <c r="G255" s="10" t="str">
        <f ca="1">IFERROR(INDEX(MAESTRO!G:G,_xludf.AGGREGATE(15,6,ROW(MAESTRO!$B$3:$B$1000)/((MAESTRO!$B$3:$B$1000="ASMAR DIRECCIÓN")*(UPPER(MAESTRO!$L$3:$L$1000)="CONFIRMADO")),ROWS($A$3:A255))),"")</f>
        <v/>
      </c>
      <c r="H255" s="10" t="str">
        <f ca="1">IFERROR(INDEX(MAESTRO!H:H,_xludf.AGGREGATE(15,6,ROW(MAESTRO!$B$3:$B$1000)/((MAESTRO!$B$3:$B$1000="ASMAR DIRECCIÓN")*(UPPER(MAESTRO!$L$3:$L$1000)="CONFIRMADO")),ROWS($A$3:A255))),"")</f>
        <v/>
      </c>
      <c r="I255" s="10" t="str">
        <f ca="1">IFERROR(INDEX(MAESTRO!I:I,_xludf.AGGREGATE(15,6,ROW(MAESTRO!$B$3:$B$1000)/((MAESTRO!$B$3:$B$1000="ASMAR DIRECCIÓN")*(UPPER(MAESTRO!$L$3:$L$1000)="CONFIRMADO")),ROWS($A$3:A255))),"")</f>
        <v/>
      </c>
      <c r="J255" s="10" t="str">
        <f ca="1">IFERROR(INDEX(MAESTRO!J:J,_xludf.AGGREGATE(15,6,ROW(MAESTRO!$B$3:$B$1000)/((MAESTRO!$B$3:$B$1000="ASMAR DIRECCIÓN")*(UPPER(MAESTRO!$L$3:$L$1000)="CONFIRMADO")),ROWS($A$3:A255))),"")</f>
        <v/>
      </c>
      <c r="K255" s="10" t="str">
        <f ca="1">IFERROR(INDEX(MAESTRO!K:K,_xludf.AGGREGATE(15,6,ROW(MAESTRO!$B$3:$B$1000)/((MAESTRO!$B$3:$B$1000="ASMAR DIRECCIÓN")*(UPPER(MAESTRO!$L$3:$L$1000)="CONFIRMADO")),ROWS($A$3:A255))),"")</f>
        <v/>
      </c>
      <c r="L255" s="10" t="str">
        <f ca="1">IFERROR(INDEX(MAESTRO!L:L,_xludf.AGGREGATE(15,6,ROW(MAESTRO!$B$3:$B$1000)/((MAESTRO!$B$3:$B$1000="ASMAR DIRECCIÓN")*(UPPER(MAESTRO!$L$3:$L$1000)="CONFIRMADO")),ROWS($A$3:A255))),"")</f>
        <v/>
      </c>
      <c r="M255" s="10" t="str">
        <f ca="1">IFERROR(INDEX(MAESTRO!M:M,_xludf.AGGREGATE(15,6,ROW(MAESTRO!$B$3:$B$1000)/((MAESTRO!$B$3:$B$1000="ASMAR DIRECCIÓN")*(UPPER(MAESTRO!$L$3:$L$1000)="CONFIRMADO")),ROWS($A$3:A255))),"")</f>
        <v/>
      </c>
      <c r="N255" s="10" t="str">
        <f ca="1">IFERROR(INDEX(MAESTRO!N:N,_xludf.AGGREGATE(15,6,ROW(MAESTRO!$B$3:$B$1000)/((MAESTRO!$B$3:$B$1000="ASMAR DIRECCIÓN")*(UPPER(MAESTRO!$L$3:$L$1000)="CONFIRMADO")),ROWS($A$3:A255))),"")</f>
        <v/>
      </c>
      <c r="O255" s="10" t="str">
        <f ca="1">IFERROR(INDEX(MAESTRO!O:O,_xludf.AGGREGATE(15,6,ROW(MAESTRO!$B$3:$B$1000)/((MAESTRO!$B$3:$B$1000="ASMAR DIRECCIÓN")*(UPPER(MAESTRO!$L$3:$L$1000)="CONFIRMADO")),ROWS($A$3:A255))),"")</f>
        <v/>
      </c>
      <c r="P255" s="10" t="str">
        <f ca="1">IFERROR(INDEX(MAESTRO!P:P,_xludf.AGGREGATE(15,6,ROW(MAESTRO!$B$3:$B$1000)/((MAESTRO!$B$3:$B$1000="ASMAR DIRECCIÓN")*(UPPER(MAESTRO!$L$3:$L$1000)="CONFIRMADO")),ROWS($A$3:A255))),"")</f>
        <v/>
      </c>
      <c r="Q255" s="10" t="str">
        <f ca="1">IFERROR(INDEX(MAESTRO!Q:Q,_xludf.AGGREGATE(15,6,ROW(MAESTRO!$B$3:$B$1000)/((MAESTRO!$B$3:$B$1000="ASMAR DIRECCIÓN")*(UPPER(MAESTRO!$L$3:$L$1000)="CONFIRMADO")),ROWS($A$3:A255))),"")</f>
        <v/>
      </c>
      <c r="R255" s="10" t="str">
        <f ca="1">IFERROR(INDEX(MAESTRO!R:R,_xludf.AGGREGATE(15,6,ROW(MAESTRO!$B$3:$B$1000)/((MAESTRO!$B$3:$B$1000="ASMAR DIRECCIÓN")*(UPPER(MAESTRO!$L$3:$L$1000)="CONFIRMADO")),ROWS($A$3:A255))),"")</f>
        <v/>
      </c>
      <c r="S255" s="10" t="str">
        <f ca="1">IFERROR(INDEX(MAESTRO!S:S,_xludf.AGGREGATE(15,6,ROW(MAESTRO!$B$3:$B$1000)/((MAESTRO!$B$3:$B$1000="ASMAR DIRECCIÓN")*(UPPER(MAESTRO!$L$3:$L$1000)="CONFIRMADO")),ROWS($A$3:A255))),"")</f>
        <v/>
      </c>
      <c r="T255" s="10" t="str">
        <f ca="1">IFERROR(INDEX(MAESTRO!T:T,_xludf.AGGREGATE(15,6,ROW(MAESTRO!$B$3:$B$1000)/((MAESTRO!$B$3:$B$1000="ASMAR DIRECCIÓN")*(UPPER(MAESTRO!$L$3:$L$1000)="CONFIRMADO")),ROWS($A$3:A255))),"")</f>
        <v/>
      </c>
      <c r="U255" s="10" t="str">
        <f ca="1">IFERROR(INDEX(MAESTRO!U:U,_xludf.AGGREGATE(15,6,ROW(MAESTRO!$B$3:$B$1000)/((MAESTRO!$B$3:$B$1000="ASMAR DIRECCIÓN")*(UPPER(MAESTRO!$L$3:$L$1000)="CONFIRMADO")),ROWS($A$3:A255))),"")</f>
        <v/>
      </c>
      <c r="V255" s="10" t="str">
        <f ca="1">IFERROR(INDEX(MAESTRO!V:V,_xludf.AGGREGATE(15,6,ROW(MAESTRO!$B$3:$B$1000)/((MAESTRO!$B$3:$B$1000="ASMAR DIRECCIÓN")*(UPPER(MAESTRO!$L$3:$L$1000)="CONFIRMADO")),ROWS($A$3:A255))),"")</f>
        <v/>
      </c>
      <c r="W255" s="10" t="str">
        <f ca="1">IFERROR(INDEX(MAESTRO!W:W,_xludf.AGGREGATE(15,6,ROW(MAESTRO!$B$3:$B$1000)/((MAESTRO!$B$3:$B$1000="ASMAR DIRECCIÓN")*(UPPER(MAESTRO!$L$3:$L$1000)="CONFIRMADO")),ROWS($A$3:A255))),"")</f>
        <v/>
      </c>
      <c r="X255" s="10" t="str">
        <f ca="1">IFERROR(INDEX(MAESTRO!X:X,_xludf.AGGREGATE(15,6,ROW(MAESTRO!$B$3:$B$1000)/((MAESTRO!$B$3:$B$1000="ASMAR DIRECCIÓN")*(UPPER(MAESTRO!$L$3:$L$1000)="CONFIRMADO")),ROWS($A$3:A255))),"")</f>
        <v/>
      </c>
    </row>
    <row r="256" spans="1:24" ht="22.05" customHeight="1">
      <c r="A256" s="11" t="str">
        <f ca="1">IFERROR(INDEX(MAESTRO!A:A,_xludf.AGGREGATE(15,6,ROW(MAESTRO!$B$3:$B$1000)/((MAESTRO!$B$3:$B$1000="ASMAR DIRECCIÓN")*(UPPER(MAESTRO!$L$3:$L$1000)="CONFIRMADO")),ROWS($A$3:A256))),"")</f>
        <v/>
      </c>
      <c r="B256" s="11" t="str">
        <f ca="1">IFERROR(INDEX(MAESTRO!B:B,_xludf.AGGREGATE(15,6,ROW(MAESTRO!$B$3:$B$1000)/((MAESTRO!$B$3:$B$1000="ASMAR DIRECCIÓN")*(UPPER(MAESTRO!$L$3:$L$1000)="CONFIRMADO")),ROWS($A$3:A256))),"")</f>
        <v/>
      </c>
      <c r="C256" s="11" t="str">
        <f ca="1">IFERROR(INDEX(MAESTRO!C:C,_xludf.AGGREGATE(15,6,ROW(MAESTRO!$B$3:$B$1000)/((MAESTRO!$B$3:$B$1000="ASMAR DIRECCIÓN")*(UPPER(MAESTRO!$L$3:$L$1000)="CONFIRMADO")),ROWS($A$3:A256))),"")</f>
        <v/>
      </c>
      <c r="D256" s="11" t="str">
        <f ca="1">IFERROR(INDEX(MAESTRO!D:D,_xludf.AGGREGATE(15,6,ROW(MAESTRO!$B$3:$B$1000)/((MAESTRO!$B$3:$B$1000="ASMAR DIRECCIÓN")*(UPPER(MAESTRO!$L$3:$L$1000)="CONFIRMADO")),ROWS($A$3:A256))),"")</f>
        <v/>
      </c>
      <c r="E256" s="11" t="str">
        <f ca="1">IFERROR(INDEX(MAESTRO!E:E,_xludf.AGGREGATE(15,6,ROW(MAESTRO!$B$3:$B$1000)/((MAESTRO!$B$3:$B$1000="ASMAR DIRECCIÓN")*(UPPER(MAESTRO!$L$3:$L$1000)="CONFIRMADO")),ROWS($A$3:A256))),"")</f>
        <v/>
      </c>
      <c r="F256" s="11" t="str">
        <f ca="1">IFERROR(INDEX(MAESTRO!F:F,_xludf.AGGREGATE(15,6,ROW(MAESTRO!$B$3:$B$1000)/((MAESTRO!$B$3:$B$1000="ASMAR DIRECCIÓN")*(UPPER(MAESTRO!$L$3:$L$1000)="CONFIRMADO")),ROWS($A$3:A256))),"")</f>
        <v/>
      </c>
      <c r="G256" s="11" t="str">
        <f ca="1">IFERROR(INDEX(MAESTRO!G:G,_xludf.AGGREGATE(15,6,ROW(MAESTRO!$B$3:$B$1000)/((MAESTRO!$B$3:$B$1000="ASMAR DIRECCIÓN")*(UPPER(MAESTRO!$L$3:$L$1000)="CONFIRMADO")),ROWS($A$3:A256))),"")</f>
        <v/>
      </c>
      <c r="H256" s="11" t="str">
        <f ca="1">IFERROR(INDEX(MAESTRO!H:H,_xludf.AGGREGATE(15,6,ROW(MAESTRO!$B$3:$B$1000)/((MAESTRO!$B$3:$B$1000="ASMAR DIRECCIÓN")*(UPPER(MAESTRO!$L$3:$L$1000)="CONFIRMADO")),ROWS($A$3:A256))),"")</f>
        <v/>
      </c>
      <c r="I256" s="11" t="str">
        <f ca="1">IFERROR(INDEX(MAESTRO!I:I,_xludf.AGGREGATE(15,6,ROW(MAESTRO!$B$3:$B$1000)/((MAESTRO!$B$3:$B$1000="ASMAR DIRECCIÓN")*(UPPER(MAESTRO!$L$3:$L$1000)="CONFIRMADO")),ROWS($A$3:A256))),"")</f>
        <v/>
      </c>
      <c r="J256" s="11" t="str">
        <f ca="1">IFERROR(INDEX(MAESTRO!J:J,_xludf.AGGREGATE(15,6,ROW(MAESTRO!$B$3:$B$1000)/((MAESTRO!$B$3:$B$1000="ASMAR DIRECCIÓN")*(UPPER(MAESTRO!$L$3:$L$1000)="CONFIRMADO")),ROWS($A$3:A256))),"")</f>
        <v/>
      </c>
      <c r="K256" s="11" t="str">
        <f ca="1">IFERROR(INDEX(MAESTRO!K:K,_xludf.AGGREGATE(15,6,ROW(MAESTRO!$B$3:$B$1000)/((MAESTRO!$B$3:$B$1000="ASMAR DIRECCIÓN")*(UPPER(MAESTRO!$L$3:$L$1000)="CONFIRMADO")),ROWS($A$3:A256))),"")</f>
        <v/>
      </c>
      <c r="L256" s="11" t="str">
        <f ca="1">IFERROR(INDEX(MAESTRO!L:L,_xludf.AGGREGATE(15,6,ROW(MAESTRO!$B$3:$B$1000)/((MAESTRO!$B$3:$B$1000="ASMAR DIRECCIÓN")*(UPPER(MAESTRO!$L$3:$L$1000)="CONFIRMADO")),ROWS($A$3:A256))),"")</f>
        <v/>
      </c>
      <c r="M256" s="11" t="str">
        <f ca="1">IFERROR(INDEX(MAESTRO!M:M,_xludf.AGGREGATE(15,6,ROW(MAESTRO!$B$3:$B$1000)/((MAESTRO!$B$3:$B$1000="ASMAR DIRECCIÓN")*(UPPER(MAESTRO!$L$3:$L$1000)="CONFIRMADO")),ROWS($A$3:A256))),"")</f>
        <v/>
      </c>
      <c r="N256" s="11" t="str">
        <f ca="1">IFERROR(INDEX(MAESTRO!N:N,_xludf.AGGREGATE(15,6,ROW(MAESTRO!$B$3:$B$1000)/((MAESTRO!$B$3:$B$1000="ASMAR DIRECCIÓN")*(UPPER(MAESTRO!$L$3:$L$1000)="CONFIRMADO")),ROWS($A$3:A256))),"")</f>
        <v/>
      </c>
      <c r="O256" s="11" t="str">
        <f ca="1">IFERROR(INDEX(MAESTRO!O:O,_xludf.AGGREGATE(15,6,ROW(MAESTRO!$B$3:$B$1000)/((MAESTRO!$B$3:$B$1000="ASMAR DIRECCIÓN")*(UPPER(MAESTRO!$L$3:$L$1000)="CONFIRMADO")),ROWS($A$3:A256))),"")</f>
        <v/>
      </c>
      <c r="P256" s="11" t="str">
        <f ca="1">IFERROR(INDEX(MAESTRO!P:P,_xludf.AGGREGATE(15,6,ROW(MAESTRO!$B$3:$B$1000)/((MAESTRO!$B$3:$B$1000="ASMAR DIRECCIÓN")*(UPPER(MAESTRO!$L$3:$L$1000)="CONFIRMADO")),ROWS($A$3:A256))),"")</f>
        <v/>
      </c>
      <c r="Q256" s="11" t="str">
        <f ca="1">IFERROR(INDEX(MAESTRO!Q:Q,_xludf.AGGREGATE(15,6,ROW(MAESTRO!$B$3:$B$1000)/((MAESTRO!$B$3:$B$1000="ASMAR DIRECCIÓN")*(UPPER(MAESTRO!$L$3:$L$1000)="CONFIRMADO")),ROWS($A$3:A256))),"")</f>
        <v/>
      </c>
      <c r="R256" s="11" t="str">
        <f ca="1">IFERROR(INDEX(MAESTRO!R:R,_xludf.AGGREGATE(15,6,ROW(MAESTRO!$B$3:$B$1000)/((MAESTRO!$B$3:$B$1000="ASMAR DIRECCIÓN")*(UPPER(MAESTRO!$L$3:$L$1000)="CONFIRMADO")),ROWS($A$3:A256))),"")</f>
        <v/>
      </c>
      <c r="S256" s="11" t="str">
        <f ca="1">IFERROR(INDEX(MAESTRO!S:S,_xludf.AGGREGATE(15,6,ROW(MAESTRO!$B$3:$B$1000)/((MAESTRO!$B$3:$B$1000="ASMAR DIRECCIÓN")*(UPPER(MAESTRO!$L$3:$L$1000)="CONFIRMADO")),ROWS($A$3:A256))),"")</f>
        <v/>
      </c>
      <c r="T256" s="11" t="str">
        <f ca="1">IFERROR(INDEX(MAESTRO!T:T,_xludf.AGGREGATE(15,6,ROW(MAESTRO!$B$3:$B$1000)/((MAESTRO!$B$3:$B$1000="ASMAR DIRECCIÓN")*(UPPER(MAESTRO!$L$3:$L$1000)="CONFIRMADO")),ROWS($A$3:A256))),"")</f>
        <v/>
      </c>
      <c r="U256" s="11" t="str">
        <f ca="1">IFERROR(INDEX(MAESTRO!U:U,_xludf.AGGREGATE(15,6,ROW(MAESTRO!$B$3:$B$1000)/((MAESTRO!$B$3:$B$1000="ASMAR DIRECCIÓN")*(UPPER(MAESTRO!$L$3:$L$1000)="CONFIRMADO")),ROWS($A$3:A256))),"")</f>
        <v/>
      </c>
      <c r="V256" s="11" t="str">
        <f ca="1">IFERROR(INDEX(MAESTRO!V:V,_xludf.AGGREGATE(15,6,ROW(MAESTRO!$B$3:$B$1000)/((MAESTRO!$B$3:$B$1000="ASMAR DIRECCIÓN")*(UPPER(MAESTRO!$L$3:$L$1000)="CONFIRMADO")),ROWS($A$3:A256))),"")</f>
        <v/>
      </c>
      <c r="W256" s="11" t="str">
        <f ca="1">IFERROR(INDEX(MAESTRO!W:W,_xludf.AGGREGATE(15,6,ROW(MAESTRO!$B$3:$B$1000)/((MAESTRO!$B$3:$B$1000="ASMAR DIRECCIÓN")*(UPPER(MAESTRO!$L$3:$L$1000)="CONFIRMADO")),ROWS($A$3:A256))),"")</f>
        <v/>
      </c>
      <c r="X256" s="11" t="str">
        <f ca="1">IFERROR(INDEX(MAESTRO!X:X,_xludf.AGGREGATE(15,6,ROW(MAESTRO!$B$3:$B$1000)/((MAESTRO!$B$3:$B$1000="ASMAR DIRECCIÓN")*(UPPER(MAESTRO!$L$3:$L$1000)="CONFIRMADO")),ROWS($A$3:A256))),"")</f>
        <v/>
      </c>
    </row>
    <row r="257" spans="1:24" ht="22.05" customHeight="1">
      <c r="A257" s="10" t="str">
        <f ca="1">IFERROR(INDEX(MAESTRO!A:A,_xludf.AGGREGATE(15,6,ROW(MAESTRO!$B$3:$B$1000)/((MAESTRO!$B$3:$B$1000="ASMAR DIRECCIÓN")*(UPPER(MAESTRO!$L$3:$L$1000)="CONFIRMADO")),ROWS($A$3:A257))),"")</f>
        <v/>
      </c>
      <c r="B257" s="10" t="str">
        <f ca="1">IFERROR(INDEX(MAESTRO!B:B,_xludf.AGGREGATE(15,6,ROW(MAESTRO!$B$3:$B$1000)/((MAESTRO!$B$3:$B$1000="ASMAR DIRECCIÓN")*(UPPER(MAESTRO!$L$3:$L$1000)="CONFIRMADO")),ROWS($A$3:A257))),"")</f>
        <v/>
      </c>
      <c r="C257" s="10" t="str">
        <f ca="1">IFERROR(INDEX(MAESTRO!C:C,_xludf.AGGREGATE(15,6,ROW(MAESTRO!$B$3:$B$1000)/((MAESTRO!$B$3:$B$1000="ASMAR DIRECCIÓN")*(UPPER(MAESTRO!$L$3:$L$1000)="CONFIRMADO")),ROWS($A$3:A257))),"")</f>
        <v/>
      </c>
      <c r="D257" s="10" t="str">
        <f ca="1">IFERROR(INDEX(MAESTRO!D:D,_xludf.AGGREGATE(15,6,ROW(MAESTRO!$B$3:$B$1000)/((MAESTRO!$B$3:$B$1000="ASMAR DIRECCIÓN")*(UPPER(MAESTRO!$L$3:$L$1000)="CONFIRMADO")),ROWS($A$3:A257))),"")</f>
        <v/>
      </c>
      <c r="E257" s="10" t="str">
        <f ca="1">IFERROR(INDEX(MAESTRO!E:E,_xludf.AGGREGATE(15,6,ROW(MAESTRO!$B$3:$B$1000)/((MAESTRO!$B$3:$B$1000="ASMAR DIRECCIÓN")*(UPPER(MAESTRO!$L$3:$L$1000)="CONFIRMADO")),ROWS($A$3:A257))),"")</f>
        <v/>
      </c>
      <c r="F257" s="10" t="str">
        <f ca="1">IFERROR(INDEX(MAESTRO!F:F,_xludf.AGGREGATE(15,6,ROW(MAESTRO!$B$3:$B$1000)/((MAESTRO!$B$3:$B$1000="ASMAR DIRECCIÓN")*(UPPER(MAESTRO!$L$3:$L$1000)="CONFIRMADO")),ROWS($A$3:A257))),"")</f>
        <v/>
      </c>
      <c r="G257" s="10" t="str">
        <f ca="1">IFERROR(INDEX(MAESTRO!G:G,_xludf.AGGREGATE(15,6,ROW(MAESTRO!$B$3:$B$1000)/((MAESTRO!$B$3:$B$1000="ASMAR DIRECCIÓN")*(UPPER(MAESTRO!$L$3:$L$1000)="CONFIRMADO")),ROWS($A$3:A257))),"")</f>
        <v/>
      </c>
      <c r="H257" s="10" t="str">
        <f ca="1">IFERROR(INDEX(MAESTRO!H:H,_xludf.AGGREGATE(15,6,ROW(MAESTRO!$B$3:$B$1000)/((MAESTRO!$B$3:$B$1000="ASMAR DIRECCIÓN")*(UPPER(MAESTRO!$L$3:$L$1000)="CONFIRMADO")),ROWS($A$3:A257))),"")</f>
        <v/>
      </c>
      <c r="I257" s="10" t="str">
        <f ca="1">IFERROR(INDEX(MAESTRO!I:I,_xludf.AGGREGATE(15,6,ROW(MAESTRO!$B$3:$B$1000)/((MAESTRO!$B$3:$B$1000="ASMAR DIRECCIÓN")*(UPPER(MAESTRO!$L$3:$L$1000)="CONFIRMADO")),ROWS($A$3:A257))),"")</f>
        <v/>
      </c>
      <c r="J257" s="10" t="str">
        <f ca="1">IFERROR(INDEX(MAESTRO!J:J,_xludf.AGGREGATE(15,6,ROW(MAESTRO!$B$3:$B$1000)/((MAESTRO!$B$3:$B$1000="ASMAR DIRECCIÓN")*(UPPER(MAESTRO!$L$3:$L$1000)="CONFIRMADO")),ROWS($A$3:A257))),"")</f>
        <v/>
      </c>
      <c r="K257" s="10" t="str">
        <f ca="1">IFERROR(INDEX(MAESTRO!K:K,_xludf.AGGREGATE(15,6,ROW(MAESTRO!$B$3:$B$1000)/((MAESTRO!$B$3:$B$1000="ASMAR DIRECCIÓN")*(UPPER(MAESTRO!$L$3:$L$1000)="CONFIRMADO")),ROWS($A$3:A257))),"")</f>
        <v/>
      </c>
      <c r="L257" s="10" t="str">
        <f ca="1">IFERROR(INDEX(MAESTRO!L:L,_xludf.AGGREGATE(15,6,ROW(MAESTRO!$B$3:$B$1000)/((MAESTRO!$B$3:$B$1000="ASMAR DIRECCIÓN")*(UPPER(MAESTRO!$L$3:$L$1000)="CONFIRMADO")),ROWS($A$3:A257))),"")</f>
        <v/>
      </c>
      <c r="M257" s="10" t="str">
        <f ca="1">IFERROR(INDEX(MAESTRO!M:M,_xludf.AGGREGATE(15,6,ROW(MAESTRO!$B$3:$B$1000)/((MAESTRO!$B$3:$B$1000="ASMAR DIRECCIÓN")*(UPPER(MAESTRO!$L$3:$L$1000)="CONFIRMADO")),ROWS($A$3:A257))),"")</f>
        <v/>
      </c>
      <c r="N257" s="10" t="str">
        <f ca="1">IFERROR(INDEX(MAESTRO!N:N,_xludf.AGGREGATE(15,6,ROW(MAESTRO!$B$3:$B$1000)/((MAESTRO!$B$3:$B$1000="ASMAR DIRECCIÓN")*(UPPER(MAESTRO!$L$3:$L$1000)="CONFIRMADO")),ROWS($A$3:A257))),"")</f>
        <v/>
      </c>
      <c r="O257" s="10" t="str">
        <f ca="1">IFERROR(INDEX(MAESTRO!O:O,_xludf.AGGREGATE(15,6,ROW(MAESTRO!$B$3:$B$1000)/((MAESTRO!$B$3:$B$1000="ASMAR DIRECCIÓN")*(UPPER(MAESTRO!$L$3:$L$1000)="CONFIRMADO")),ROWS($A$3:A257))),"")</f>
        <v/>
      </c>
      <c r="P257" s="10" t="str">
        <f ca="1">IFERROR(INDEX(MAESTRO!P:P,_xludf.AGGREGATE(15,6,ROW(MAESTRO!$B$3:$B$1000)/((MAESTRO!$B$3:$B$1000="ASMAR DIRECCIÓN")*(UPPER(MAESTRO!$L$3:$L$1000)="CONFIRMADO")),ROWS($A$3:A257))),"")</f>
        <v/>
      </c>
      <c r="Q257" s="10" t="str">
        <f ca="1">IFERROR(INDEX(MAESTRO!Q:Q,_xludf.AGGREGATE(15,6,ROW(MAESTRO!$B$3:$B$1000)/((MAESTRO!$B$3:$B$1000="ASMAR DIRECCIÓN")*(UPPER(MAESTRO!$L$3:$L$1000)="CONFIRMADO")),ROWS($A$3:A257))),"")</f>
        <v/>
      </c>
      <c r="R257" s="10" t="str">
        <f ca="1">IFERROR(INDEX(MAESTRO!R:R,_xludf.AGGREGATE(15,6,ROW(MAESTRO!$B$3:$B$1000)/((MAESTRO!$B$3:$B$1000="ASMAR DIRECCIÓN")*(UPPER(MAESTRO!$L$3:$L$1000)="CONFIRMADO")),ROWS($A$3:A257))),"")</f>
        <v/>
      </c>
      <c r="S257" s="10" t="str">
        <f ca="1">IFERROR(INDEX(MAESTRO!S:S,_xludf.AGGREGATE(15,6,ROW(MAESTRO!$B$3:$B$1000)/((MAESTRO!$B$3:$B$1000="ASMAR DIRECCIÓN")*(UPPER(MAESTRO!$L$3:$L$1000)="CONFIRMADO")),ROWS($A$3:A257))),"")</f>
        <v/>
      </c>
      <c r="T257" s="10" t="str">
        <f ca="1">IFERROR(INDEX(MAESTRO!T:T,_xludf.AGGREGATE(15,6,ROW(MAESTRO!$B$3:$B$1000)/((MAESTRO!$B$3:$B$1000="ASMAR DIRECCIÓN")*(UPPER(MAESTRO!$L$3:$L$1000)="CONFIRMADO")),ROWS($A$3:A257))),"")</f>
        <v/>
      </c>
      <c r="U257" s="10" t="str">
        <f ca="1">IFERROR(INDEX(MAESTRO!U:U,_xludf.AGGREGATE(15,6,ROW(MAESTRO!$B$3:$B$1000)/((MAESTRO!$B$3:$B$1000="ASMAR DIRECCIÓN")*(UPPER(MAESTRO!$L$3:$L$1000)="CONFIRMADO")),ROWS($A$3:A257))),"")</f>
        <v/>
      </c>
      <c r="V257" s="10" t="str">
        <f ca="1">IFERROR(INDEX(MAESTRO!V:V,_xludf.AGGREGATE(15,6,ROW(MAESTRO!$B$3:$B$1000)/((MAESTRO!$B$3:$B$1000="ASMAR DIRECCIÓN")*(UPPER(MAESTRO!$L$3:$L$1000)="CONFIRMADO")),ROWS($A$3:A257))),"")</f>
        <v/>
      </c>
      <c r="W257" s="10" t="str">
        <f ca="1">IFERROR(INDEX(MAESTRO!W:W,_xludf.AGGREGATE(15,6,ROW(MAESTRO!$B$3:$B$1000)/((MAESTRO!$B$3:$B$1000="ASMAR DIRECCIÓN")*(UPPER(MAESTRO!$L$3:$L$1000)="CONFIRMADO")),ROWS($A$3:A257))),"")</f>
        <v/>
      </c>
      <c r="X257" s="10" t="str">
        <f ca="1">IFERROR(INDEX(MAESTRO!X:X,_xludf.AGGREGATE(15,6,ROW(MAESTRO!$B$3:$B$1000)/((MAESTRO!$B$3:$B$1000="ASMAR DIRECCIÓN")*(UPPER(MAESTRO!$L$3:$L$1000)="CONFIRMADO")),ROWS($A$3:A257))),"")</f>
        <v/>
      </c>
    </row>
    <row r="258" spans="1:24" ht="22.05" customHeight="1">
      <c r="A258" s="11" t="str">
        <f ca="1">IFERROR(INDEX(MAESTRO!A:A,_xludf.AGGREGATE(15,6,ROW(MAESTRO!$B$3:$B$1000)/((MAESTRO!$B$3:$B$1000="ASMAR DIRECCIÓN")*(UPPER(MAESTRO!$L$3:$L$1000)="CONFIRMADO")),ROWS($A$3:A258))),"")</f>
        <v/>
      </c>
      <c r="B258" s="11" t="str">
        <f ca="1">IFERROR(INDEX(MAESTRO!B:B,_xludf.AGGREGATE(15,6,ROW(MAESTRO!$B$3:$B$1000)/((MAESTRO!$B$3:$B$1000="ASMAR DIRECCIÓN")*(UPPER(MAESTRO!$L$3:$L$1000)="CONFIRMADO")),ROWS($A$3:A258))),"")</f>
        <v/>
      </c>
      <c r="C258" s="11" t="str">
        <f ca="1">IFERROR(INDEX(MAESTRO!C:C,_xludf.AGGREGATE(15,6,ROW(MAESTRO!$B$3:$B$1000)/((MAESTRO!$B$3:$B$1000="ASMAR DIRECCIÓN")*(UPPER(MAESTRO!$L$3:$L$1000)="CONFIRMADO")),ROWS($A$3:A258))),"")</f>
        <v/>
      </c>
      <c r="D258" s="11" t="str">
        <f ca="1">IFERROR(INDEX(MAESTRO!D:D,_xludf.AGGREGATE(15,6,ROW(MAESTRO!$B$3:$B$1000)/((MAESTRO!$B$3:$B$1000="ASMAR DIRECCIÓN")*(UPPER(MAESTRO!$L$3:$L$1000)="CONFIRMADO")),ROWS($A$3:A258))),"")</f>
        <v/>
      </c>
      <c r="E258" s="11" t="str">
        <f ca="1">IFERROR(INDEX(MAESTRO!E:E,_xludf.AGGREGATE(15,6,ROW(MAESTRO!$B$3:$B$1000)/((MAESTRO!$B$3:$B$1000="ASMAR DIRECCIÓN")*(UPPER(MAESTRO!$L$3:$L$1000)="CONFIRMADO")),ROWS($A$3:A258))),"")</f>
        <v/>
      </c>
      <c r="F258" s="11" t="str">
        <f ca="1">IFERROR(INDEX(MAESTRO!F:F,_xludf.AGGREGATE(15,6,ROW(MAESTRO!$B$3:$B$1000)/((MAESTRO!$B$3:$B$1000="ASMAR DIRECCIÓN")*(UPPER(MAESTRO!$L$3:$L$1000)="CONFIRMADO")),ROWS($A$3:A258))),"")</f>
        <v/>
      </c>
      <c r="G258" s="11" t="str">
        <f ca="1">IFERROR(INDEX(MAESTRO!G:G,_xludf.AGGREGATE(15,6,ROW(MAESTRO!$B$3:$B$1000)/((MAESTRO!$B$3:$B$1000="ASMAR DIRECCIÓN")*(UPPER(MAESTRO!$L$3:$L$1000)="CONFIRMADO")),ROWS($A$3:A258))),"")</f>
        <v/>
      </c>
      <c r="H258" s="11" t="str">
        <f ca="1">IFERROR(INDEX(MAESTRO!H:H,_xludf.AGGREGATE(15,6,ROW(MAESTRO!$B$3:$B$1000)/((MAESTRO!$B$3:$B$1000="ASMAR DIRECCIÓN")*(UPPER(MAESTRO!$L$3:$L$1000)="CONFIRMADO")),ROWS($A$3:A258))),"")</f>
        <v/>
      </c>
      <c r="I258" s="11" t="str">
        <f ca="1">IFERROR(INDEX(MAESTRO!I:I,_xludf.AGGREGATE(15,6,ROW(MAESTRO!$B$3:$B$1000)/((MAESTRO!$B$3:$B$1000="ASMAR DIRECCIÓN")*(UPPER(MAESTRO!$L$3:$L$1000)="CONFIRMADO")),ROWS($A$3:A258))),"")</f>
        <v/>
      </c>
      <c r="J258" s="11" t="str">
        <f ca="1">IFERROR(INDEX(MAESTRO!J:J,_xludf.AGGREGATE(15,6,ROW(MAESTRO!$B$3:$B$1000)/((MAESTRO!$B$3:$B$1000="ASMAR DIRECCIÓN")*(UPPER(MAESTRO!$L$3:$L$1000)="CONFIRMADO")),ROWS($A$3:A258))),"")</f>
        <v/>
      </c>
      <c r="K258" s="11" t="str">
        <f ca="1">IFERROR(INDEX(MAESTRO!K:K,_xludf.AGGREGATE(15,6,ROW(MAESTRO!$B$3:$B$1000)/((MAESTRO!$B$3:$B$1000="ASMAR DIRECCIÓN")*(UPPER(MAESTRO!$L$3:$L$1000)="CONFIRMADO")),ROWS($A$3:A258))),"")</f>
        <v/>
      </c>
      <c r="L258" s="11" t="str">
        <f ca="1">IFERROR(INDEX(MAESTRO!L:L,_xludf.AGGREGATE(15,6,ROW(MAESTRO!$B$3:$B$1000)/((MAESTRO!$B$3:$B$1000="ASMAR DIRECCIÓN")*(UPPER(MAESTRO!$L$3:$L$1000)="CONFIRMADO")),ROWS($A$3:A258))),"")</f>
        <v/>
      </c>
      <c r="M258" s="11" t="str">
        <f ca="1">IFERROR(INDEX(MAESTRO!M:M,_xludf.AGGREGATE(15,6,ROW(MAESTRO!$B$3:$B$1000)/((MAESTRO!$B$3:$B$1000="ASMAR DIRECCIÓN")*(UPPER(MAESTRO!$L$3:$L$1000)="CONFIRMADO")),ROWS($A$3:A258))),"")</f>
        <v/>
      </c>
      <c r="N258" s="11" t="str">
        <f ca="1">IFERROR(INDEX(MAESTRO!N:N,_xludf.AGGREGATE(15,6,ROW(MAESTRO!$B$3:$B$1000)/((MAESTRO!$B$3:$B$1000="ASMAR DIRECCIÓN")*(UPPER(MAESTRO!$L$3:$L$1000)="CONFIRMADO")),ROWS($A$3:A258))),"")</f>
        <v/>
      </c>
      <c r="O258" s="11" t="str">
        <f ca="1">IFERROR(INDEX(MAESTRO!O:O,_xludf.AGGREGATE(15,6,ROW(MAESTRO!$B$3:$B$1000)/((MAESTRO!$B$3:$B$1000="ASMAR DIRECCIÓN")*(UPPER(MAESTRO!$L$3:$L$1000)="CONFIRMADO")),ROWS($A$3:A258))),"")</f>
        <v/>
      </c>
      <c r="P258" s="11" t="str">
        <f ca="1">IFERROR(INDEX(MAESTRO!P:P,_xludf.AGGREGATE(15,6,ROW(MAESTRO!$B$3:$B$1000)/((MAESTRO!$B$3:$B$1000="ASMAR DIRECCIÓN")*(UPPER(MAESTRO!$L$3:$L$1000)="CONFIRMADO")),ROWS($A$3:A258))),"")</f>
        <v/>
      </c>
      <c r="Q258" s="11" t="str">
        <f ca="1">IFERROR(INDEX(MAESTRO!Q:Q,_xludf.AGGREGATE(15,6,ROW(MAESTRO!$B$3:$B$1000)/((MAESTRO!$B$3:$B$1000="ASMAR DIRECCIÓN")*(UPPER(MAESTRO!$L$3:$L$1000)="CONFIRMADO")),ROWS($A$3:A258))),"")</f>
        <v/>
      </c>
      <c r="R258" s="11" t="str">
        <f ca="1">IFERROR(INDEX(MAESTRO!R:R,_xludf.AGGREGATE(15,6,ROW(MAESTRO!$B$3:$B$1000)/((MAESTRO!$B$3:$B$1000="ASMAR DIRECCIÓN")*(UPPER(MAESTRO!$L$3:$L$1000)="CONFIRMADO")),ROWS($A$3:A258))),"")</f>
        <v/>
      </c>
      <c r="S258" s="11" t="str">
        <f ca="1">IFERROR(INDEX(MAESTRO!S:S,_xludf.AGGREGATE(15,6,ROW(MAESTRO!$B$3:$B$1000)/((MAESTRO!$B$3:$B$1000="ASMAR DIRECCIÓN")*(UPPER(MAESTRO!$L$3:$L$1000)="CONFIRMADO")),ROWS($A$3:A258))),"")</f>
        <v/>
      </c>
      <c r="T258" s="11" t="str">
        <f ca="1">IFERROR(INDEX(MAESTRO!T:T,_xludf.AGGREGATE(15,6,ROW(MAESTRO!$B$3:$B$1000)/((MAESTRO!$B$3:$B$1000="ASMAR DIRECCIÓN")*(UPPER(MAESTRO!$L$3:$L$1000)="CONFIRMADO")),ROWS($A$3:A258))),"")</f>
        <v/>
      </c>
      <c r="U258" s="11" t="str">
        <f ca="1">IFERROR(INDEX(MAESTRO!U:U,_xludf.AGGREGATE(15,6,ROW(MAESTRO!$B$3:$B$1000)/((MAESTRO!$B$3:$B$1000="ASMAR DIRECCIÓN")*(UPPER(MAESTRO!$L$3:$L$1000)="CONFIRMADO")),ROWS($A$3:A258))),"")</f>
        <v/>
      </c>
      <c r="V258" s="11" t="str">
        <f ca="1">IFERROR(INDEX(MAESTRO!V:V,_xludf.AGGREGATE(15,6,ROW(MAESTRO!$B$3:$B$1000)/((MAESTRO!$B$3:$B$1000="ASMAR DIRECCIÓN")*(UPPER(MAESTRO!$L$3:$L$1000)="CONFIRMADO")),ROWS($A$3:A258))),"")</f>
        <v/>
      </c>
      <c r="W258" s="11" t="str">
        <f ca="1">IFERROR(INDEX(MAESTRO!W:W,_xludf.AGGREGATE(15,6,ROW(MAESTRO!$B$3:$B$1000)/((MAESTRO!$B$3:$B$1000="ASMAR DIRECCIÓN")*(UPPER(MAESTRO!$L$3:$L$1000)="CONFIRMADO")),ROWS($A$3:A258))),"")</f>
        <v/>
      </c>
      <c r="X258" s="11" t="str">
        <f ca="1">IFERROR(INDEX(MAESTRO!X:X,_xludf.AGGREGATE(15,6,ROW(MAESTRO!$B$3:$B$1000)/((MAESTRO!$B$3:$B$1000="ASMAR DIRECCIÓN")*(UPPER(MAESTRO!$L$3:$L$1000)="CONFIRMADO")),ROWS($A$3:A258))),"")</f>
        <v/>
      </c>
    </row>
    <row r="259" spans="1:24" ht="22.05" customHeight="1">
      <c r="A259" s="10" t="str">
        <f ca="1">IFERROR(INDEX(MAESTRO!A:A,_xludf.AGGREGATE(15,6,ROW(MAESTRO!$B$3:$B$1000)/((MAESTRO!$B$3:$B$1000="ASMAR DIRECCIÓN")*(UPPER(MAESTRO!$L$3:$L$1000)="CONFIRMADO")),ROWS($A$3:A259))),"")</f>
        <v/>
      </c>
      <c r="B259" s="10" t="str">
        <f ca="1">IFERROR(INDEX(MAESTRO!B:B,_xludf.AGGREGATE(15,6,ROW(MAESTRO!$B$3:$B$1000)/((MAESTRO!$B$3:$B$1000="ASMAR DIRECCIÓN")*(UPPER(MAESTRO!$L$3:$L$1000)="CONFIRMADO")),ROWS($A$3:A259))),"")</f>
        <v/>
      </c>
      <c r="C259" s="10" t="str">
        <f ca="1">IFERROR(INDEX(MAESTRO!C:C,_xludf.AGGREGATE(15,6,ROW(MAESTRO!$B$3:$B$1000)/((MAESTRO!$B$3:$B$1000="ASMAR DIRECCIÓN")*(UPPER(MAESTRO!$L$3:$L$1000)="CONFIRMADO")),ROWS($A$3:A259))),"")</f>
        <v/>
      </c>
      <c r="D259" s="10" t="str">
        <f ca="1">IFERROR(INDEX(MAESTRO!D:D,_xludf.AGGREGATE(15,6,ROW(MAESTRO!$B$3:$B$1000)/((MAESTRO!$B$3:$B$1000="ASMAR DIRECCIÓN")*(UPPER(MAESTRO!$L$3:$L$1000)="CONFIRMADO")),ROWS($A$3:A259))),"")</f>
        <v/>
      </c>
      <c r="E259" s="10" t="str">
        <f ca="1">IFERROR(INDEX(MAESTRO!E:E,_xludf.AGGREGATE(15,6,ROW(MAESTRO!$B$3:$B$1000)/((MAESTRO!$B$3:$B$1000="ASMAR DIRECCIÓN")*(UPPER(MAESTRO!$L$3:$L$1000)="CONFIRMADO")),ROWS($A$3:A259))),"")</f>
        <v/>
      </c>
      <c r="F259" s="10" t="str">
        <f ca="1">IFERROR(INDEX(MAESTRO!F:F,_xludf.AGGREGATE(15,6,ROW(MAESTRO!$B$3:$B$1000)/((MAESTRO!$B$3:$B$1000="ASMAR DIRECCIÓN")*(UPPER(MAESTRO!$L$3:$L$1000)="CONFIRMADO")),ROWS($A$3:A259))),"")</f>
        <v/>
      </c>
      <c r="G259" s="10" t="str">
        <f ca="1">IFERROR(INDEX(MAESTRO!G:G,_xludf.AGGREGATE(15,6,ROW(MAESTRO!$B$3:$B$1000)/((MAESTRO!$B$3:$B$1000="ASMAR DIRECCIÓN")*(UPPER(MAESTRO!$L$3:$L$1000)="CONFIRMADO")),ROWS($A$3:A259))),"")</f>
        <v/>
      </c>
      <c r="H259" s="10" t="str">
        <f ca="1">IFERROR(INDEX(MAESTRO!H:H,_xludf.AGGREGATE(15,6,ROW(MAESTRO!$B$3:$B$1000)/((MAESTRO!$B$3:$B$1000="ASMAR DIRECCIÓN")*(UPPER(MAESTRO!$L$3:$L$1000)="CONFIRMADO")),ROWS($A$3:A259))),"")</f>
        <v/>
      </c>
      <c r="I259" s="10" t="str">
        <f ca="1">IFERROR(INDEX(MAESTRO!I:I,_xludf.AGGREGATE(15,6,ROW(MAESTRO!$B$3:$B$1000)/((MAESTRO!$B$3:$B$1000="ASMAR DIRECCIÓN")*(UPPER(MAESTRO!$L$3:$L$1000)="CONFIRMADO")),ROWS($A$3:A259))),"")</f>
        <v/>
      </c>
      <c r="J259" s="10" t="str">
        <f ca="1">IFERROR(INDEX(MAESTRO!J:J,_xludf.AGGREGATE(15,6,ROW(MAESTRO!$B$3:$B$1000)/((MAESTRO!$B$3:$B$1000="ASMAR DIRECCIÓN")*(UPPER(MAESTRO!$L$3:$L$1000)="CONFIRMADO")),ROWS($A$3:A259))),"")</f>
        <v/>
      </c>
      <c r="K259" s="10" t="str">
        <f ca="1">IFERROR(INDEX(MAESTRO!K:K,_xludf.AGGREGATE(15,6,ROW(MAESTRO!$B$3:$B$1000)/((MAESTRO!$B$3:$B$1000="ASMAR DIRECCIÓN")*(UPPER(MAESTRO!$L$3:$L$1000)="CONFIRMADO")),ROWS($A$3:A259))),"")</f>
        <v/>
      </c>
      <c r="L259" s="10" t="str">
        <f ca="1">IFERROR(INDEX(MAESTRO!L:L,_xludf.AGGREGATE(15,6,ROW(MAESTRO!$B$3:$B$1000)/((MAESTRO!$B$3:$B$1000="ASMAR DIRECCIÓN")*(UPPER(MAESTRO!$L$3:$L$1000)="CONFIRMADO")),ROWS($A$3:A259))),"")</f>
        <v/>
      </c>
      <c r="M259" s="10" t="str">
        <f ca="1">IFERROR(INDEX(MAESTRO!M:M,_xludf.AGGREGATE(15,6,ROW(MAESTRO!$B$3:$B$1000)/((MAESTRO!$B$3:$B$1000="ASMAR DIRECCIÓN")*(UPPER(MAESTRO!$L$3:$L$1000)="CONFIRMADO")),ROWS($A$3:A259))),"")</f>
        <v/>
      </c>
      <c r="N259" s="10" t="str">
        <f ca="1">IFERROR(INDEX(MAESTRO!N:N,_xludf.AGGREGATE(15,6,ROW(MAESTRO!$B$3:$B$1000)/((MAESTRO!$B$3:$B$1000="ASMAR DIRECCIÓN")*(UPPER(MAESTRO!$L$3:$L$1000)="CONFIRMADO")),ROWS($A$3:A259))),"")</f>
        <v/>
      </c>
      <c r="O259" s="10" t="str">
        <f ca="1">IFERROR(INDEX(MAESTRO!O:O,_xludf.AGGREGATE(15,6,ROW(MAESTRO!$B$3:$B$1000)/((MAESTRO!$B$3:$B$1000="ASMAR DIRECCIÓN")*(UPPER(MAESTRO!$L$3:$L$1000)="CONFIRMADO")),ROWS($A$3:A259))),"")</f>
        <v/>
      </c>
      <c r="P259" s="10" t="str">
        <f ca="1">IFERROR(INDEX(MAESTRO!P:P,_xludf.AGGREGATE(15,6,ROW(MAESTRO!$B$3:$B$1000)/((MAESTRO!$B$3:$B$1000="ASMAR DIRECCIÓN")*(UPPER(MAESTRO!$L$3:$L$1000)="CONFIRMADO")),ROWS($A$3:A259))),"")</f>
        <v/>
      </c>
      <c r="Q259" s="10" t="str">
        <f ca="1">IFERROR(INDEX(MAESTRO!Q:Q,_xludf.AGGREGATE(15,6,ROW(MAESTRO!$B$3:$B$1000)/((MAESTRO!$B$3:$B$1000="ASMAR DIRECCIÓN")*(UPPER(MAESTRO!$L$3:$L$1000)="CONFIRMADO")),ROWS($A$3:A259))),"")</f>
        <v/>
      </c>
      <c r="R259" s="10" t="str">
        <f ca="1">IFERROR(INDEX(MAESTRO!R:R,_xludf.AGGREGATE(15,6,ROW(MAESTRO!$B$3:$B$1000)/((MAESTRO!$B$3:$B$1000="ASMAR DIRECCIÓN")*(UPPER(MAESTRO!$L$3:$L$1000)="CONFIRMADO")),ROWS($A$3:A259))),"")</f>
        <v/>
      </c>
      <c r="S259" s="10" t="str">
        <f ca="1">IFERROR(INDEX(MAESTRO!S:S,_xludf.AGGREGATE(15,6,ROW(MAESTRO!$B$3:$B$1000)/((MAESTRO!$B$3:$B$1000="ASMAR DIRECCIÓN")*(UPPER(MAESTRO!$L$3:$L$1000)="CONFIRMADO")),ROWS($A$3:A259))),"")</f>
        <v/>
      </c>
      <c r="T259" s="10" t="str">
        <f ca="1">IFERROR(INDEX(MAESTRO!T:T,_xludf.AGGREGATE(15,6,ROW(MAESTRO!$B$3:$B$1000)/((MAESTRO!$B$3:$B$1000="ASMAR DIRECCIÓN")*(UPPER(MAESTRO!$L$3:$L$1000)="CONFIRMADO")),ROWS($A$3:A259))),"")</f>
        <v/>
      </c>
      <c r="U259" s="10" t="str">
        <f ca="1">IFERROR(INDEX(MAESTRO!U:U,_xludf.AGGREGATE(15,6,ROW(MAESTRO!$B$3:$B$1000)/((MAESTRO!$B$3:$B$1000="ASMAR DIRECCIÓN")*(UPPER(MAESTRO!$L$3:$L$1000)="CONFIRMADO")),ROWS($A$3:A259))),"")</f>
        <v/>
      </c>
      <c r="V259" s="10" t="str">
        <f ca="1">IFERROR(INDEX(MAESTRO!V:V,_xludf.AGGREGATE(15,6,ROW(MAESTRO!$B$3:$B$1000)/((MAESTRO!$B$3:$B$1000="ASMAR DIRECCIÓN")*(UPPER(MAESTRO!$L$3:$L$1000)="CONFIRMADO")),ROWS($A$3:A259))),"")</f>
        <v/>
      </c>
      <c r="W259" s="10" t="str">
        <f ca="1">IFERROR(INDEX(MAESTRO!W:W,_xludf.AGGREGATE(15,6,ROW(MAESTRO!$B$3:$B$1000)/((MAESTRO!$B$3:$B$1000="ASMAR DIRECCIÓN")*(UPPER(MAESTRO!$L$3:$L$1000)="CONFIRMADO")),ROWS($A$3:A259))),"")</f>
        <v/>
      </c>
      <c r="X259" s="10" t="str">
        <f ca="1">IFERROR(INDEX(MAESTRO!X:X,_xludf.AGGREGATE(15,6,ROW(MAESTRO!$B$3:$B$1000)/((MAESTRO!$B$3:$B$1000="ASMAR DIRECCIÓN")*(UPPER(MAESTRO!$L$3:$L$1000)="CONFIRMADO")),ROWS($A$3:A259))),"")</f>
        <v/>
      </c>
    </row>
    <row r="260" spans="1:24" ht="22.05" customHeight="1">
      <c r="A260" s="11" t="str">
        <f ca="1">IFERROR(INDEX(MAESTRO!A:A,_xludf.AGGREGATE(15,6,ROW(MAESTRO!$B$3:$B$1000)/((MAESTRO!$B$3:$B$1000="ASMAR DIRECCIÓN")*(UPPER(MAESTRO!$L$3:$L$1000)="CONFIRMADO")),ROWS($A$3:A260))),"")</f>
        <v/>
      </c>
      <c r="B260" s="11" t="str">
        <f ca="1">IFERROR(INDEX(MAESTRO!B:B,_xludf.AGGREGATE(15,6,ROW(MAESTRO!$B$3:$B$1000)/((MAESTRO!$B$3:$B$1000="ASMAR DIRECCIÓN")*(UPPER(MAESTRO!$L$3:$L$1000)="CONFIRMADO")),ROWS($A$3:A260))),"")</f>
        <v/>
      </c>
      <c r="C260" s="11" t="str">
        <f ca="1">IFERROR(INDEX(MAESTRO!C:C,_xludf.AGGREGATE(15,6,ROW(MAESTRO!$B$3:$B$1000)/((MAESTRO!$B$3:$B$1000="ASMAR DIRECCIÓN")*(UPPER(MAESTRO!$L$3:$L$1000)="CONFIRMADO")),ROWS($A$3:A260))),"")</f>
        <v/>
      </c>
      <c r="D260" s="11" t="str">
        <f ca="1">IFERROR(INDEX(MAESTRO!D:D,_xludf.AGGREGATE(15,6,ROW(MAESTRO!$B$3:$B$1000)/((MAESTRO!$B$3:$B$1000="ASMAR DIRECCIÓN")*(UPPER(MAESTRO!$L$3:$L$1000)="CONFIRMADO")),ROWS($A$3:A260))),"")</f>
        <v/>
      </c>
      <c r="E260" s="11" t="str">
        <f ca="1">IFERROR(INDEX(MAESTRO!E:E,_xludf.AGGREGATE(15,6,ROW(MAESTRO!$B$3:$B$1000)/((MAESTRO!$B$3:$B$1000="ASMAR DIRECCIÓN")*(UPPER(MAESTRO!$L$3:$L$1000)="CONFIRMADO")),ROWS($A$3:A260))),"")</f>
        <v/>
      </c>
      <c r="F260" s="11" t="str">
        <f ca="1">IFERROR(INDEX(MAESTRO!F:F,_xludf.AGGREGATE(15,6,ROW(MAESTRO!$B$3:$B$1000)/((MAESTRO!$B$3:$B$1000="ASMAR DIRECCIÓN")*(UPPER(MAESTRO!$L$3:$L$1000)="CONFIRMADO")),ROWS($A$3:A260))),"")</f>
        <v/>
      </c>
      <c r="G260" s="11" t="str">
        <f ca="1">IFERROR(INDEX(MAESTRO!G:G,_xludf.AGGREGATE(15,6,ROW(MAESTRO!$B$3:$B$1000)/((MAESTRO!$B$3:$B$1000="ASMAR DIRECCIÓN")*(UPPER(MAESTRO!$L$3:$L$1000)="CONFIRMADO")),ROWS($A$3:A260))),"")</f>
        <v/>
      </c>
      <c r="H260" s="11" t="str">
        <f ca="1">IFERROR(INDEX(MAESTRO!H:H,_xludf.AGGREGATE(15,6,ROW(MAESTRO!$B$3:$B$1000)/((MAESTRO!$B$3:$B$1000="ASMAR DIRECCIÓN")*(UPPER(MAESTRO!$L$3:$L$1000)="CONFIRMADO")),ROWS($A$3:A260))),"")</f>
        <v/>
      </c>
      <c r="I260" s="11" t="str">
        <f ca="1">IFERROR(INDEX(MAESTRO!I:I,_xludf.AGGREGATE(15,6,ROW(MAESTRO!$B$3:$B$1000)/((MAESTRO!$B$3:$B$1000="ASMAR DIRECCIÓN")*(UPPER(MAESTRO!$L$3:$L$1000)="CONFIRMADO")),ROWS($A$3:A260))),"")</f>
        <v/>
      </c>
      <c r="J260" s="11" t="str">
        <f ca="1">IFERROR(INDEX(MAESTRO!J:J,_xludf.AGGREGATE(15,6,ROW(MAESTRO!$B$3:$B$1000)/((MAESTRO!$B$3:$B$1000="ASMAR DIRECCIÓN")*(UPPER(MAESTRO!$L$3:$L$1000)="CONFIRMADO")),ROWS($A$3:A260))),"")</f>
        <v/>
      </c>
      <c r="K260" s="11" t="str">
        <f ca="1">IFERROR(INDEX(MAESTRO!K:K,_xludf.AGGREGATE(15,6,ROW(MAESTRO!$B$3:$B$1000)/((MAESTRO!$B$3:$B$1000="ASMAR DIRECCIÓN")*(UPPER(MAESTRO!$L$3:$L$1000)="CONFIRMADO")),ROWS($A$3:A260))),"")</f>
        <v/>
      </c>
      <c r="L260" s="11" t="str">
        <f ca="1">IFERROR(INDEX(MAESTRO!L:L,_xludf.AGGREGATE(15,6,ROW(MAESTRO!$B$3:$B$1000)/((MAESTRO!$B$3:$B$1000="ASMAR DIRECCIÓN")*(UPPER(MAESTRO!$L$3:$L$1000)="CONFIRMADO")),ROWS($A$3:A260))),"")</f>
        <v/>
      </c>
      <c r="M260" s="11" t="str">
        <f ca="1">IFERROR(INDEX(MAESTRO!M:M,_xludf.AGGREGATE(15,6,ROW(MAESTRO!$B$3:$B$1000)/((MAESTRO!$B$3:$B$1000="ASMAR DIRECCIÓN")*(UPPER(MAESTRO!$L$3:$L$1000)="CONFIRMADO")),ROWS($A$3:A260))),"")</f>
        <v/>
      </c>
      <c r="N260" s="11" t="str">
        <f ca="1">IFERROR(INDEX(MAESTRO!N:N,_xludf.AGGREGATE(15,6,ROW(MAESTRO!$B$3:$B$1000)/((MAESTRO!$B$3:$B$1000="ASMAR DIRECCIÓN")*(UPPER(MAESTRO!$L$3:$L$1000)="CONFIRMADO")),ROWS($A$3:A260))),"")</f>
        <v/>
      </c>
      <c r="O260" s="11" t="str">
        <f ca="1">IFERROR(INDEX(MAESTRO!O:O,_xludf.AGGREGATE(15,6,ROW(MAESTRO!$B$3:$B$1000)/((MAESTRO!$B$3:$B$1000="ASMAR DIRECCIÓN")*(UPPER(MAESTRO!$L$3:$L$1000)="CONFIRMADO")),ROWS($A$3:A260))),"")</f>
        <v/>
      </c>
      <c r="P260" s="11" t="str">
        <f ca="1">IFERROR(INDEX(MAESTRO!P:P,_xludf.AGGREGATE(15,6,ROW(MAESTRO!$B$3:$B$1000)/((MAESTRO!$B$3:$B$1000="ASMAR DIRECCIÓN")*(UPPER(MAESTRO!$L$3:$L$1000)="CONFIRMADO")),ROWS($A$3:A260))),"")</f>
        <v/>
      </c>
      <c r="Q260" s="11" t="str">
        <f ca="1">IFERROR(INDEX(MAESTRO!Q:Q,_xludf.AGGREGATE(15,6,ROW(MAESTRO!$B$3:$B$1000)/((MAESTRO!$B$3:$B$1000="ASMAR DIRECCIÓN")*(UPPER(MAESTRO!$L$3:$L$1000)="CONFIRMADO")),ROWS($A$3:A260))),"")</f>
        <v/>
      </c>
      <c r="R260" s="11" t="str">
        <f ca="1">IFERROR(INDEX(MAESTRO!R:R,_xludf.AGGREGATE(15,6,ROW(MAESTRO!$B$3:$B$1000)/((MAESTRO!$B$3:$B$1000="ASMAR DIRECCIÓN")*(UPPER(MAESTRO!$L$3:$L$1000)="CONFIRMADO")),ROWS($A$3:A260))),"")</f>
        <v/>
      </c>
      <c r="S260" s="11" t="str">
        <f ca="1">IFERROR(INDEX(MAESTRO!S:S,_xludf.AGGREGATE(15,6,ROW(MAESTRO!$B$3:$B$1000)/((MAESTRO!$B$3:$B$1000="ASMAR DIRECCIÓN")*(UPPER(MAESTRO!$L$3:$L$1000)="CONFIRMADO")),ROWS($A$3:A260))),"")</f>
        <v/>
      </c>
      <c r="T260" s="11" t="str">
        <f ca="1">IFERROR(INDEX(MAESTRO!T:T,_xludf.AGGREGATE(15,6,ROW(MAESTRO!$B$3:$B$1000)/((MAESTRO!$B$3:$B$1000="ASMAR DIRECCIÓN")*(UPPER(MAESTRO!$L$3:$L$1000)="CONFIRMADO")),ROWS($A$3:A260))),"")</f>
        <v/>
      </c>
      <c r="U260" s="11" t="str">
        <f ca="1">IFERROR(INDEX(MAESTRO!U:U,_xludf.AGGREGATE(15,6,ROW(MAESTRO!$B$3:$B$1000)/((MAESTRO!$B$3:$B$1000="ASMAR DIRECCIÓN")*(UPPER(MAESTRO!$L$3:$L$1000)="CONFIRMADO")),ROWS($A$3:A260))),"")</f>
        <v/>
      </c>
      <c r="V260" s="11" t="str">
        <f ca="1">IFERROR(INDEX(MAESTRO!V:V,_xludf.AGGREGATE(15,6,ROW(MAESTRO!$B$3:$B$1000)/((MAESTRO!$B$3:$B$1000="ASMAR DIRECCIÓN")*(UPPER(MAESTRO!$L$3:$L$1000)="CONFIRMADO")),ROWS($A$3:A260))),"")</f>
        <v/>
      </c>
      <c r="W260" s="11" t="str">
        <f ca="1">IFERROR(INDEX(MAESTRO!W:W,_xludf.AGGREGATE(15,6,ROW(MAESTRO!$B$3:$B$1000)/((MAESTRO!$B$3:$B$1000="ASMAR DIRECCIÓN")*(UPPER(MAESTRO!$L$3:$L$1000)="CONFIRMADO")),ROWS($A$3:A260))),"")</f>
        <v/>
      </c>
      <c r="X260" s="11" t="str">
        <f ca="1">IFERROR(INDEX(MAESTRO!X:X,_xludf.AGGREGATE(15,6,ROW(MAESTRO!$B$3:$B$1000)/((MAESTRO!$B$3:$B$1000="ASMAR DIRECCIÓN")*(UPPER(MAESTRO!$L$3:$L$1000)="CONFIRMADO")),ROWS($A$3:A260))),"")</f>
        <v/>
      </c>
    </row>
    <row r="261" spans="1:24" ht="22.05" customHeight="1">
      <c r="A261" s="10" t="str">
        <f ca="1">IFERROR(INDEX(MAESTRO!A:A,_xludf.AGGREGATE(15,6,ROW(MAESTRO!$B$3:$B$1000)/((MAESTRO!$B$3:$B$1000="ASMAR DIRECCIÓN")*(UPPER(MAESTRO!$L$3:$L$1000)="CONFIRMADO")),ROWS($A$3:A261))),"")</f>
        <v/>
      </c>
      <c r="B261" s="10" t="str">
        <f ca="1">IFERROR(INDEX(MAESTRO!B:B,_xludf.AGGREGATE(15,6,ROW(MAESTRO!$B$3:$B$1000)/((MAESTRO!$B$3:$B$1000="ASMAR DIRECCIÓN")*(UPPER(MAESTRO!$L$3:$L$1000)="CONFIRMADO")),ROWS($A$3:A261))),"")</f>
        <v/>
      </c>
      <c r="C261" s="10" t="str">
        <f ca="1">IFERROR(INDEX(MAESTRO!C:C,_xludf.AGGREGATE(15,6,ROW(MAESTRO!$B$3:$B$1000)/((MAESTRO!$B$3:$B$1000="ASMAR DIRECCIÓN")*(UPPER(MAESTRO!$L$3:$L$1000)="CONFIRMADO")),ROWS($A$3:A261))),"")</f>
        <v/>
      </c>
      <c r="D261" s="10" t="str">
        <f ca="1">IFERROR(INDEX(MAESTRO!D:D,_xludf.AGGREGATE(15,6,ROW(MAESTRO!$B$3:$B$1000)/((MAESTRO!$B$3:$B$1000="ASMAR DIRECCIÓN")*(UPPER(MAESTRO!$L$3:$L$1000)="CONFIRMADO")),ROWS($A$3:A261))),"")</f>
        <v/>
      </c>
      <c r="E261" s="10" t="str">
        <f ca="1">IFERROR(INDEX(MAESTRO!E:E,_xludf.AGGREGATE(15,6,ROW(MAESTRO!$B$3:$B$1000)/((MAESTRO!$B$3:$B$1000="ASMAR DIRECCIÓN")*(UPPER(MAESTRO!$L$3:$L$1000)="CONFIRMADO")),ROWS($A$3:A261))),"")</f>
        <v/>
      </c>
      <c r="F261" s="10" t="str">
        <f ca="1">IFERROR(INDEX(MAESTRO!F:F,_xludf.AGGREGATE(15,6,ROW(MAESTRO!$B$3:$B$1000)/((MAESTRO!$B$3:$B$1000="ASMAR DIRECCIÓN")*(UPPER(MAESTRO!$L$3:$L$1000)="CONFIRMADO")),ROWS($A$3:A261))),"")</f>
        <v/>
      </c>
      <c r="G261" s="10" t="str">
        <f ca="1">IFERROR(INDEX(MAESTRO!G:G,_xludf.AGGREGATE(15,6,ROW(MAESTRO!$B$3:$B$1000)/((MAESTRO!$B$3:$B$1000="ASMAR DIRECCIÓN")*(UPPER(MAESTRO!$L$3:$L$1000)="CONFIRMADO")),ROWS($A$3:A261))),"")</f>
        <v/>
      </c>
      <c r="H261" s="10" t="str">
        <f ca="1">IFERROR(INDEX(MAESTRO!H:H,_xludf.AGGREGATE(15,6,ROW(MAESTRO!$B$3:$B$1000)/((MAESTRO!$B$3:$B$1000="ASMAR DIRECCIÓN")*(UPPER(MAESTRO!$L$3:$L$1000)="CONFIRMADO")),ROWS($A$3:A261))),"")</f>
        <v/>
      </c>
      <c r="I261" s="10" t="str">
        <f ca="1">IFERROR(INDEX(MAESTRO!I:I,_xludf.AGGREGATE(15,6,ROW(MAESTRO!$B$3:$B$1000)/((MAESTRO!$B$3:$B$1000="ASMAR DIRECCIÓN")*(UPPER(MAESTRO!$L$3:$L$1000)="CONFIRMADO")),ROWS($A$3:A261))),"")</f>
        <v/>
      </c>
      <c r="J261" s="10" t="str">
        <f ca="1">IFERROR(INDEX(MAESTRO!J:J,_xludf.AGGREGATE(15,6,ROW(MAESTRO!$B$3:$B$1000)/((MAESTRO!$B$3:$B$1000="ASMAR DIRECCIÓN")*(UPPER(MAESTRO!$L$3:$L$1000)="CONFIRMADO")),ROWS($A$3:A261))),"")</f>
        <v/>
      </c>
      <c r="K261" s="10" t="str">
        <f ca="1">IFERROR(INDEX(MAESTRO!K:K,_xludf.AGGREGATE(15,6,ROW(MAESTRO!$B$3:$B$1000)/((MAESTRO!$B$3:$B$1000="ASMAR DIRECCIÓN")*(UPPER(MAESTRO!$L$3:$L$1000)="CONFIRMADO")),ROWS($A$3:A261))),"")</f>
        <v/>
      </c>
      <c r="L261" s="10" t="str">
        <f ca="1">IFERROR(INDEX(MAESTRO!L:L,_xludf.AGGREGATE(15,6,ROW(MAESTRO!$B$3:$B$1000)/((MAESTRO!$B$3:$B$1000="ASMAR DIRECCIÓN")*(UPPER(MAESTRO!$L$3:$L$1000)="CONFIRMADO")),ROWS($A$3:A261))),"")</f>
        <v/>
      </c>
      <c r="M261" s="10" t="str">
        <f ca="1">IFERROR(INDEX(MAESTRO!M:M,_xludf.AGGREGATE(15,6,ROW(MAESTRO!$B$3:$B$1000)/((MAESTRO!$B$3:$B$1000="ASMAR DIRECCIÓN")*(UPPER(MAESTRO!$L$3:$L$1000)="CONFIRMADO")),ROWS($A$3:A261))),"")</f>
        <v/>
      </c>
      <c r="N261" s="10" t="str">
        <f ca="1">IFERROR(INDEX(MAESTRO!N:N,_xludf.AGGREGATE(15,6,ROW(MAESTRO!$B$3:$B$1000)/((MAESTRO!$B$3:$B$1000="ASMAR DIRECCIÓN")*(UPPER(MAESTRO!$L$3:$L$1000)="CONFIRMADO")),ROWS($A$3:A261))),"")</f>
        <v/>
      </c>
      <c r="O261" s="10" t="str">
        <f ca="1">IFERROR(INDEX(MAESTRO!O:O,_xludf.AGGREGATE(15,6,ROW(MAESTRO!$B$3:$B$1000)/((MAESTRO!$B$3:$B$1000="ASMAR DIRECCIÓN")*(UPPER(MAESTRO!$L$3:$L$1000)="CONFIRMADO")),ROWS($A$3:A261))),"")</f>
        <v/>
      </c>
      <c r="P261" s="10" t="str">
        <f ca="1">IFERROR(INDEX(MAESTRO!P:P,_xludf.AGGREGATE(15,6,ROW(MAESTRO!$B$3:$B$1000)/((MAESTRO!$B$3:$B$1000="ASMAR DIRECCIÓN")*(UPPER(MAESTRO!$L$3:$L$1000)="CONFIRMADO")),ROWS($A$3:A261))),"")</f>
        <v/>
      </c>
      <c r="Q261" s="10" t="str">
        <f ca="1">IFERROR(INDEX(MAESTRO!Q:Q,_xludf.AGGREGATE(15,6,ROW(MAESTRO!$B$3:$B$1000)/((MAESTRO!$B$3:$B$1000="ASMAR DIRECCIÓN")*(UPPER(MAESTRO!$L$3:$L$1000)="CONFIRMADO")),ROWS($A$3:A261))),"")</f>
        <v/>
      </c>
      <c r="R261" s="10" t="str">
        <f ca="1">IFERROR(INDEX(MAESTRO!R:R,_xludf.AGGREGATE(15,6,ROW(MAESTRO!$B$3:$B$1000)/((MAESTRO!$B$3:$B$1000="ASMAR DIRECCIÓN")*(UPPER(MAESTRO!$L$3:$L$1000)="CONFIRMADO")),ROWS($A$3:A261))),"")</f>
        <v/>
      </c>
      <c r="S261" s="10" t="str">
        <f ca="1">IFERROR(INDEX(MAESTRO!S:S,_xludf.AGGREGATE(15,6,ROW(MAESTRO!$B$3:$B$1000)/((MAESTRO!$B$3:$B$1000="ASMAR DIRECCIÓN")*(UPPER(MAESTRO!$L$3:$L$1000)="CONFIRMADO")),ROWS($A$3:A261))),"")</f>
        <v/>
      </c>
      <c r="T261" s="10" t="str">
        <f ca="1">IFERROR(INDEX(MAESTRO!T:T,_xludf.AGGREGATE(15,6,ROW(MAESTRO!$B$3:$B$1000)/((MAESTRO!$B$3:$B$1000="ASMAR DIRECCIÓN")*(UPPER(MAESTRO!$L$3:$L$1000)="CONFIRMADO")),ROWS($A$3:A261))),"")</f>
        <v/>
      </c>
      <c r="U261" s="10" t="str">
        <f ca="1">IFERROR(INDEX(MAESTRO!U:U,_xludf.AGGREGATE(15,6,ROW(MAESTRO!$B$3:$B$1000)/((MAESTRO!$B$3:$B$1000="ASMAR DIRECCIÓN")*(UPPER(MAESTRO!$L$3:$L$1000)="CONFIRMADO")),ROWS($A$3:A261))),"")</f>
        <v/>
      </c>
      <c r="V261" s="10" t="str">
        <f ca="1">IFERROR(INDEX(MAESTRO!V:V,_xludf.AGGREGATE(15,6,ROW(MAESTRO!$B$3:$B$1000)/((MAESTRO!$B$3:$B$1000="ASMAR DIRECCIÓN")*(UPPER(MAESTRO!$L$3:$L$1000)="CONFIRMADO")),ROWS($A$3:A261))),"")</f>
        <v/>
      </c>
      <c r="W261" s="10" t="str">
        <f ca="1">IFERROR(INDEX(MAESTRO!W:W,_xludf.AGGREGATE(15,6,ROW(MAESTRO!$B$3:$B$1000)/((MAESTRO!$B$3:$B$1000="ASMAR DIRECCIÓN")*(UPPER(MAESTRO!$L$3:$L$1000)="CONFIRMADO")),ROWS($A$3:A261))),"")</f>
        <v/>
      </c>
      <c r="X261" s="10" t="str">
        <f ca="1">IFERROR(INDEX(MAESTRO!X:X,_xludf.AGGREGATE(15,6,ROW(MAESTRO!$B$3:$B$1000)/((MAESTRO!$B$3:$B$1000="ASMAR DIRECCIÓN")*(UPPER(MAESTRO!$L$3:$L$1000)="CONFIRMADO")),ROWS($A$3:A261))),"")</f>
        <v/>
      </c>
    </row>
    <row r="262" spans="1:24" ht="22.05" customHeight="1">
      <c r="A262" s="11" t="str">
        <f ca="1">IFERROR(INDEX(MAESTRO!A:A,_xludf.AGGREGATE(15,6,ROW(MAESTRO!$B$3:$B$1000)/((MAESTRO!$B$3:$B$1000="ASMAR DIRECCIÓN")*(UPPER(MAESTRO!$L$3:$L$1000)="CONFIRMADO")),ROWS($A$3:A262))),"")</f>
        <v/>
      </c>
      <c r="B262" s="11" t="str">
        <f ca="1">IFERROR(INDEX(MAESTRO!B:B,_xludf.AGGREGATE(15,6,ROW(MAESTRO!$B$3:$B$1000)/((MAESTRO!$B$3:$B$1000="ASMAR DIRECCIÓN")*(UPPER(MAESTRO!$L$3:$L$1000)="CONFIRMADO")),ROWS($A$3:A262))),"")</f>
        <v/>
      </c>
      <c r="C262" s="11" t="str">
        <f ca="1">IFERROR(INDEX(MAESTRO!C:C,_xludf.AGGREGATE(15,6,ROW(MAESTRO!$B$3:$B$1000)/((MAESTRO!$B$3:$B$1000="ASMAR DIRECCIÓN")*(UPPER(MAESTRO!$L$3:$L$1000)="CONFIRMADO")),ROWS($A$3:A262))),"")</f>
        <v/>
      </c>
      <c r="D262" s="11" t="str">
        <f ca="1">IFERROR(INDEX(MAESTRO!D:D,_xludf.AGGREGATE(15,6,ROW(MAESTRO!$B$3:$B$1000)/((MAESTRO!$B$3:$B$1000="ASMAR DIRECCIÓN")*(UPPER(MAESTRO!$L$3:$L$1000)="CONFIRMADO")),ROWS($A$3:A262))),"")</f>
        <v/>
      </c>
      <c r="E262" s="11" t="str">
        <f ca="1">IFERROR(INDEX(MAESTRO!E:E,_xludf.AGGREGATE(15,6,ROW(MAESTRO!$B$3:$B$1000)/((MAESTRO!$B$3:$B$1000="ASMAR DIRECCIÓN")*(UPPER(MAESTRO!$L$3:$L$1000)="CONFIRMADO")),ROWS($A$3:A262))),"")</f>
        <v/>
      </c>
      <c r="F262" s="11" t="str">
        <f ca="1">IFERROR(INDEX(MAESTRO!F:F,_xludf.AGGREGATE(15,6,ROW(MAESTRO!$B$3:$B$1000)/((MAESTRO!$B$3:$B$1000="ASMAR DIRECCIÓN")*(UPPER(MAESTRO!$L$3:$L$1000)="CONFIRMADO")),ROWS($A$3:A262))),"")</f>
        <v/>
      </c>
      <c r="G262" s="11" t="str">
        <f ca="1">IFERROR(INDEX(MAESTRO!G:G,_xludf.AGGREGATE(15,6,ROW(MAESTRO!$B$3:$B$1000)/((MAESTRO!$B$3:$B$1000="ASMAR DIRECCIÓN")*(UPPER(MAESTRO!$L$3:$L$1000)="CONFIRMADO")),ROWS($A$3:A262))),"")</f>
        <v/>
      </c>
      <c r="H262" s="11" t="str">
        <f ca="1">IFERROR(INDEX(MAESTRO!H:H,_xludf.AGGREGATE(15,6,ROW(MAESTRO!$B$3:$B$1000)/((MAESTRO!$B$3:$B$1000="ASMAR DIRECCIÓN")*(UPPER(MAESTRO!$L$3:$L$1000)="CONFIRMADO")),ROWS($A$3:A262))),"")</f>
        <v/>
      </c>
      <c r="I262" s="11" t="str">
        <f ca="1">IFERROR(INDEX(MAESTRO!I:I,_xludf.AGGREGATE(15,6,ROW(MAESTRO!$B$3:$B$1000)/((MAESTRO!$B$3:$B$1000="ASMAR DIRECCIÓN")*(UPPER(MAESTRO!$L$3:$L$1000)="CONFIRMADO")),ROWS($A$3:A262))),"")</f>
        <v/>
      </c>
      <c r="J262" s="11" t="str">
        <f ca="1">IFERROR(INDEX(MAESTRO!J:J,_xludf.AGGREGATE(15,6,ROW(MAESTRO!$B$3:$B$1000)/((MAESTRO!$B$3:$B$1000="ASMAR DIRECCIÓN")*(UPPER(MAESTRO!$L$3:$L$1000)="CONFIRMADO")),ROWS($A$3:A262))),"")</f>
        <v/>
      </c>
      <c r="K262" s="11" t="str">
        <f ca="1">IFERROR(INDEX(MAESTRO!K:K,_xludf.AGGREGATE(15,6,ROW(MAESTRO!$B$3:$B$1000)/((MAESTRO!$B$3:$B$1000="ASMAR DIRECCIÓN")*(UPPER(MAESTRO!$L$3:$L$1000)="CONFIRMADO")),ROWS($A$3:A262))),"")</f>
        <v/>
      </c>
      <c r="L262" s="11" t="str">
        <f ca="1">IFERROR(INDEX(MAESTRO!L:L,_xludf.AGGREGATE(15,6,ROW(MAESTRO!$B$3:$B$1000)/((MAESTRO!$B$3:$B$1000="ASMAR DIRECCIÓN")*(UPPER(MAESTRO!$L$3:$L$1000)="CONFIRMADO")),ROWS($A$3:A262))),"")</f>
        <v/>
      </c>
      <c r="M262" s="11" t="str">
        <f ca="1">IFERROR(INDEX(MAESTRO!M:M,_xludf.AGGREGATE(15,6,ROW(MAESTRO!$B$3:$B$1000)/((MAESTRO!$B$3:$B$1000="ASMAR DIRECCIÓN")*(UPPER(MAESTRO!$L$3:$L$1000)="CONFIRMADO")),ROWS($A$3:A262))),"")</f>
        <v/>
      </c>
      <c r="N262" s="11" t="str">
        <f ca="1">IFERROR(INDEX(MAESTRO!N:N,_xludf.AGGREGATE(15,6,ROW(MAESTRO!$B$3:$B$1000)/((MAESTRO!$B$3:$B$1000="ASMAR DIRECCIÓN")*(UPPER(MAESTRO!$L$3:$L$1000)="CONFIRMADO")),ROWS($A$3:A262))),"")</f>
        <v/>
      </c>
      <c r="O262" s="11" t="str">
        <f ca="1">IFERROR(INDEX(MAESTRO!O:O,_xludf.AGGREGATE(15,6,ROW(MAESTRO!$B$3:$B$1000)/((MAESTRO!$B$3:$B$1000="ASMAR DIRECCIÓN")*(UPPER(MAESTRO!$L$3:$L$1000)="CONFIRMADO")),ROWS($A$3:A262))),"")</f>
        <v/>
      </c>
      <c r="P262" s="11" t="str">
        <f ca="1">IFERROR(INDEX(MAESTRO!P:P,_xludf.AGGREGATE(15,6,ROW(MAESTRO!$B$3:$B$1000)/((MAESTRO!$B$3:$B$1000="ASMAR DIRECCIÓN")*(UPPER(MAESTRO!$L$3:$L$1000)="CONFIRMADO")),ROWS($A$3:A262))),"")</f>
        <v/>
      </c>
      <c r="Q262" s="11" t="str">
        <f ca="1">IFERROR(INDEX(MAESTRO!Q:Q,_xludf.AGGREGATE(15,6,ROW(MAESTRO!$B$3:$B$1000)/((MAESTRO!$B$3:$B$1000="ASMAR DIRECCIÓN")*(UPPER(MAESTRO!$L$3:$L$1000)="CONFIRMADO")),ROWS($A$3:A262))),"")</f>
        <v/>
      </c>
      <c r="R262" s="11" t="str">
        <f ca="1">IFERROR(INDEX(MAESTRO!R:R,_xludf.AGGREGATE(15,6,ROW(MAESTRO!$B$3:$B$1000)/((MAESTRO!$B$3:$B$1000="ASMAR DIRECCIÓN")*(UPPER(MAESTRO!$L$3:$L$1000)="CONFIRMADO")),ROWS($A$3:A262))),"")</f>
        <v/>
      </c>
      <c r="S262" s="11" t="str">
        <f ca="1">IFERROR(INDEX(MAESTRO!S:S,_xludf.AGGREGATE(15,6,ROW(MAESTRO!$B$3:$B$1000)/((MAESTRO!$B$3:$B$1000="ASMAR DIRECCIÓN")*(UPPER(MAESTRO!$L$3:$L$1000)="CONFIRMADO")),ROWS($A$3:A262))),"")</f>
        <v/>
      </c>
      <c r="T262" s="11" t="str">
        <f ca="1">IFERROR(INDEX(MAESTRO!T:T,_xludf.AGGREGATE(15,6,ROW(MAESTRO!$B$3:$B$1000)/((MAESTRO!$B$3:$B$1000="ASMAR DIRECCIÓN")*(UPPER(MAESTRO!$L$3:$L$1000)="CONFIRMADO")),ROWS($A$3:A262))),"")</f>
        <v/>
      </c>
      <c r="U262" s="11" t="str">
        <f ca="1">IFERROR(INDEX(MAESTRO!U:U,_xludf.AGGREGATE(15,6,ROW(MAESTRO!$B$3:$B$1000)/((MAESTRO!$B$3:$B$1000="ASMAR DIRECCIÓN")*(UPPER(MAESTRO!$L$3:$L$1000)="CONFIRMADO")),ROWS($A$3:A262))),"")</f>
        <v/>
      </c>
      <c r="V262" s="11" t="str">
        <f ca="1">IFERROR(INDEX(MAESTRO!V:V,_xludf.AGGREGATE(15,6,ROW(MAESTRO!$B$3:$B$1000)/((MAESTRO!$B$3:$B$1000="ASMAR DIRECCIÓN")*(UPPER(MAESTRO!$L$3:$L$1000)="CONFIRMADO")),ROWS($A$3:A262))),"")</f>
        <v/>
      </c>
      <c r="W262" s="11" t="str">
        <f ca="1">IFERROR(INDEX(MAESTRO!W:W,_xludf.AGGREGATE(15,6,ROW(MAESTRO!$B$3:$B$1000)/((MAESTRO!$B$3:$B$1000="ASMAR DIRECCIÓN")*(UPPER(MAESTRO!$L$3:$L$1000)="CONFIRMADO")),ROWS($A$3:A262))),"")</f>
        <v/>
      </c>
      <c r="X262" s="11" t="str">
        <f ca="1">IFERROR(INDEX(MAESTRO!X:X,_xludf.AGGREGATE(15,6,ROW(MAESTRO!$B$3:$B$1000)/((MAESTRO!$B$3:$B$1000="ASMAR DIRECCIÓN")*(UPPER(MAESTRO!$L$3:$L$1000)="CONFIRMADO")),ROWS($A$3:A262))),"")</f>
        <v/>
      </c>
    </row>
    <row r="263" spans="1:24" ht="22.05" customHeight="1">
      <c r="A263" s="10" t="str">
        <f ca="1">IFERROR(INDEX(MAESTRO!A:A,_xludf.AGGREGATE(15,6,ROW(MAESTRO!$B$3:$B$1000)/((MAESTRO!$B$3:$B$1000="ASMAR DIRECCIÓN")*(UPPER(MAESTRO!$L$3:$L$1000)="CONFIRMADO")),ROWS($A$3:A263))),"")</f>
        <v/>
      </c>
      <c r="B263" s="10" t="str">
        <f ca="1">IFERROR(INDEX(MAESTRO!B:B,_xludf.AGGREGATE(15,6,ROW(MAESTRO!$B$3:$B$1000)/((MAESTRO!$B$3:$B$1000="ASMAR DIRECCIÓN")*(UPPER(MAESTRO!$L$3:$L$1000)="CONFIRMADO")),ROWS($A$3:A263))),"")</f>
        <v/>
      </c>
      <c r="C263" s="10" t="str">
        <f ca="1">IFERROR(INDEX(MAESTRO!C:C,_xludf.AGGREGATE(15,6,ROW(MAESTRO!$B$3:$B$1000)/((MAESTRO!$B$3:$B$1000="ASMAR DIRECCIÓN")*(UPPER(MAESTRO!$L$3:$L$1000)="CONFIRMADO")),ROWS($A$3:A263))),"")</f>
        <v/>
      </c>
      <c r="D263" s="10" t="str">
        <f ca="1">IFERROR(INDEX(MAESTRO!D:D,_xludf.AGGREGATE(15,6,ROW(MAESTRO!$B$3:$B$1000)/((MAESTRO!$B$3:$B$1000="ASMAR DIRECCIÓN")*(UPPER(MAESTRO!$L$3:$L$1000)="CONFIRMADO")),ROWS($A$3:A263))),"")</f>
        <v/>
      </c>
      <c r="E263" s="10" t="str">
        <f ca="1">IFERROR(INDEX(MAESTRO!E:E,_xludf.AGGREGATE(15,6,ROW(MAESTRO!$B$3:$B$1000)/((MAESTRO!$B$3:$B$1000="ASMAR DIRECCIÓN")*(UPPER(MAESTRO!$L$3:$L$1000)="CONFIRMADO")),ROWS($A$3:A263))),"")</f>
        <v/>
      </c>
      <c r="F263" s="10" t="str">
        <f ca="1">IFERROR(INDEX(MAESTRO!F:F,_xludf.AGGREGATE(15,6,ROW(MAESTRO!$B$3:$B$1000)/((MAESTRO!$B$3:$B$1000="ASMAR DIRECCIÓN")*(UPPER(MAESTRO!$L$3:$L$1000)="CONFIRMADO")),ROWS($A$3:A263))),"")</f>
        <v/>
      </c>
      <c r="G263" s="10" t="str">
        <f ca="1">IFERROR(INDEX(MAESTRO!G:G,_xludf.AGGREGATE(15,6,ROW(MAESTRO!$B$3:$B$1000)/((MAESTRO!$B$3:$B$1000="ASMAR DIRECCIÓN")*(UPPER(MAESTRO!$L$3:$L$1000)="CONFIRMADO")),ROWS($A$3:A263))),"")</f>
        <v/>
      </c>
      <c r="H263" s="10" t="str">
        <f ca="1">IFERROR(INDEX(MAESTRO!H:H,_xludf.AGGREGATE(15,6,ROW(MAESTRO!$B$3:$B$1000)/((MAESTRO!$B$3:$B$1000="ASMAR DIRECCIÓN")*(UPPER(MAESTRO!$L$3:$L$1000)="CONFIRMADO")),ROWS($A$3:A263))),"")</f>
        <v/>
      </c>
      <c r="I263" s="10" t="str">
        <f ca="1">IFERROR(INDEX(MAESTRO!I:I,_xludf.AGGREGATE(15,6,ROW(MAESTRO!$B$3:$B$1000)/((MAESTRO!$B$3:$B$1000="ASMAR DIRECCIÓN")*(UPPER(MAESTRO!$L$3:$L$1000)="CONFIRMADO")),ROWS($A$3:A263))),"")</f>
        <v/>
      </c>
      <c r="J263" s="10" t="str">
        <f ca="1">IFERROR(INDEX(MAESTRO!J:J,_xludf.AGGREGATE(15,6,ROW(MAESTRO!$B$3:$B$1000)/((MAESTRO!$B$3:$B$1000="ASMAR DIRECCIÓN")*(UPPER(MAESTRO!$L$3:$L$1000)="CONFIRMADO")),ROWS($A$3:A263))),"")</f>
        <v/>
      </c>
      <c r="K263" s="10" t="str">
        <f ca="1">IFERROR(INDEX(MAESTRO!K:K,_xludf.AGGREGATE(15,6,ROW(MAESTRO!$B$3:$B$1000)/((MAESTRO!$B$3:$B$1000="ASMAR DIRECCIÓN")*(UPPER(MAESTRO!$L$3:$L$1000)="CONFIRMADO")),ROWS($A$3:A263))),"")</f>
        <v/>
      </c>
      <c r="L263" s="10" t="str">
        <f ca="1">IFERROR(INDEX(MAESTRO!L:L,_xludf.AGGREGATE(15,6,ROW(MAESTRO!$B$3:$B$1000)/((MAESTRO!$B$3:$B$1000="ASMAR DIRECCIÓN")*(UPPER(MAESTRO!$L$3:$L$1000)="CONFIRMADO")),ROWS($A$3:A263))),"")</f>
        <v/>
      </c>
      <c r="M263" s="10" t="str">
        <f ca="1">IFERROR(INDEX(MAESTRO!M:M,_xludf.AGGREGATE(15,6,ROW(MAESTRO!$B$3:$B$1000)/((MAESTRO!$B$3:$B$1000="ASMAR DIRECCIÓN")*(UPPER(MAESTRO!$L$3:$L$1000)="CONFIRMADO")),ROWS($A$3:A263))),"")</f>
        <v/>
      </c>
      <c r="N263" s="10" t="str">
        <f ca="1">IFERROR(INDEX(MAESTRO!N:N,_xludf.AGGREGATE(15,6,ROW(MAESTRO!$B$3:$B$1000)/((MAESTRO!$B$3:$B$1000="ASMAR DIRECCIÓN")*(UPPER(MAESTRO!$L$3:$L$1000)="CONFIRMADO")),ROWS($A$3:A263))),"")</f>
        <v/>
      </c>
      <c r="O263" s="10" t="str">
        <f ca="1">IFERROR(INDEX(MAESTRO!O:O,_xludf.AGGREGATE(15,6,ROW(MAESTRO!$B$3:$B$1000)/((MAESTRO!$B$3:$B$1000="ASMAR DIRECCIÓN")*(UPPER(MAESTRO!$L$3:$L$1000)="CONFIRMADO")),ROWS($A$3:A263))),"")</f>
        <v/>
      </c>
      <c r="P263" s="10" t="str">
        <f ca="1">IFERROR(INDEX(MAESTRO!P:P,_xludf.AGGREGATE(15,6,ROW(MAESTRO!$B$3:$B$1000)/((MAESTRO!$B$3:$B$1000="ASMAR DIRECCIÓN")*(UPPER(MAESTRO!$L$3:$L$1000)="CONFIRMADO")),ROWS($A$3:A263))),"")</f>
        <v/>
      </c>
      <c r="Q263" s="10" t="str">
        <f ca="1">IFERROR(INDEX(MAESTRO!Q:Q,_xludf.AGGREGATE(15,6,ROW(MAESTRO!$B$3:$B$1000)/((MAESTRO!$B$3:$B$1000="ASMAR DIRECCIÓN")*(UPPER(MAESTRO!$L$3:$L$1000)="CONFIRMADO")),ROWS($A$3:A263))),"")</f>
        <v/>
      </c>
      <c r="R263" s="10" t="str">
        <f ca="1">IFERROR(INDEX(MAESTRO!R:R,_xludf.AGGREGATE(15,6,ROW(MAESTRO!$B$3:$B$1000)/((MAESTRO!$B$3:$B$1000="ASMAR DIRECCIÓN")*(UPPER(MAESTRO!$L$3:$L$1000)="CONFIRMADO")),ROWS($A$3:A263))),"")</f>
        <v/>
      </c>
      <c r="S263" s="10" t="str">
        <f ca="1">IFERROR(INDEX(MAESTRO!S:S,_xludf.AGGREGATE(15,6,ROW(MAESTRO!$B$3:$B$1000)/((MAESTRO!$B$3:$B$1000="ASMAR DIRECCIÓN")*(UPPER(MAESTRO!$L$3:$L$1000)="CONFIRMADO")),ROWS($A$3:A263))),"")</f>
        <v/>
      </c>
      <c r="T263" s="10" t="str">
        <f ca="1">IFERROR(INDEX(MAESTRO!T:T,_xludf.AGGREGATE(15,6,ROW(MAESTRO!$B$3:$B$1000)/((MAESTRO!$B$3:$B$1000="ASMAR DIRECCIÓN")*(UPPER(MAESTRO!$L$3:$L$1000)="CONFIRMADO")),ROWS($A$3:A263))),"")</f>
        <v/>
      </c>
      <c r="U263" s="10" t="str">
        <f ca="1">IFERROR(INDEX(MAESTRO!U:U,_xludf.AGGREGATE(15,6,ROW(MAESTRO!$B$3:$B$1000)/((MAESTRO!$B$3:$B$1000="ASMAR DIRECCIÓN")*(UPPER(MAESTRO!$L$3:$L$1000)="CONFIRMADO")),ROWS($A$3:A263))),"")</f>
        <v/>
      </c>
      <c r="V263" s="10" t="str">
        <f ca="1">IFERROR(INDEX(MAESTRO!V:V,_xludf.AGGREGATE(15,6,ROW(MAESTRO!$B$3:$B$1000)/((MAESTRO!$B$3:$B$1000="ASMAR DIRECCIÓN")*(UPPER(MAESTRO!$L$3:$L$1000)="CONFIRMADO")),ROWS($A$3:A263))),"")</f>
        <v/>
      </c>
      <c r="W263" s="10" t="str">
        <f ca="1">IFERROR(INDEX(MAESTRO!W:W,_xludf.AGGREGATE(15,6,ROW(MAESTRO!$B$3:$B$1000)/((MAESTRO!$B$3:$B$1000="ASMAR DIRECCIÓN")*(UPPER(MAESTRO!$L$3:$L$1000)="CONFIRMADO")),ROWS($A$3:A263))),"")</f>
        <v/>
      </c>
      <c r="X263" s="10" t="str">
        <f ca="1">IFERROR(INDEX(MAESTRO!X:X,_xludf.AGGREGATE(15,6,ROW(MAESTRO!$B$3:$B$1000)/((MAESTRO!$B$3:$B$1000="ASMAR DIRECCIÓN")*(UPPER(MAESTRO!$L$3:$L$1000)="CONFIRMADO")),ROWS($A$3:A263))),"")</f>
        <v/>
      </c>
    </row>
    <row r="264" spans="1:24" ht="22.05" customHeight="1">
      <c r="A264" s="11" t="str">
        <f ca="1">IFERROR(INDEX(MAESTRO!A:A,_xludf.AGGREGATE(15,6,ROW(MAESTRO!$B$3:$B$1000)/((MAESTRO!$B$3:$B$1000="ASMAR DIRECCIÓN")*(UPPER(MAESTRO!$L$3:$L$1000)="CONFIRMADO")),ROWS($A$3:A264))),"")</f>
        <v/>
      </c>
      <c r="B264" s="11" t="str">
        <f ca="1">IFERROR(INDEX(MAESTRO!B:B,_xludf.AGGREGATE(15,6,ROW(MAESTRO!$B$3:$B$1000)/((MAESTRO!$B$3:$B$1000="ASMAR DIRECCIÓN")*(UPPER(MAESTRO!$L$3:$L$1000)="CONFIRMADO")),ROWS($A$3:A264))),"")</f>
        <v/>
      </c>
      <c r="C264" s="11" t="str">
        <f ca="1">IFERROR(INDEX(MAESTRO!C:C,_xludf.AGGREGATE(15,6,ROW(MAESTRO!$B$3:$B$1000)/((MAESTRO!$B$3:$B$1000="ASMAR DIRECCIÓN")*(UPPER(MAESTRO!$L$3:$L$1000)="CONFIRMADO")),ROWS($A$3:A264))),"")</f>
        <v/>
      </c>
      <c r="D264" s="11" t="str">
        <f ca="1">IFERROR(INDEX(MAESTRO!D:D,_xludf.AGGREGATE(15,6,ROW(MAESTRO!$B$3:$B$1000)/((MAESTRO!$B$3:$B$1000="ASMAR DIRECCIÓN")*(UPPER(MAESTRO!$L$3:$L$1000)="CONFIRMADO")),ROWS($A$3:A264))),"")</f>
        <v/>
      </c>
      <c r="E264" s="11" t="str">
        <f ca="1">IFERROR(INDEX(MAESTRO!E:E,_xludf.AGGREGATE(15,6,ROW(MAESTRO!$B$3:$B$1000)/((MAESTRO!$B$3:$B$1000="ASMAR DIRECCIÓN")*(UPPER(MAESTRO!$L$3:$L$1000)="CONFIRMADO")),ROWS($A$3:A264))),"")</f>
        <v/>
      </c>
      <c r="F264" s="11" t="str">
        <f ca="1">IFERROR(INDEX(MAESTRO!F:F,_xludf.AGGREGATE(15,6,ROW(MAESTRO!$B$3:$B$1000)/((MAESTRO!$B$3:$B$1000="ASMAR DIRECCIÓN")*(UPPER(MAESTRO!$L$3:$L$1000)="CONFIRMADO")),ROWS($A$3:A264))),"")</f>
        <v/>
      </c>
      <c r="G264" s="11" t="str">
        <f ca="1">IFERROR(INDEX(MAESTRO!G:G,_xludf.AGGREGATE(15,6,ROW(MAESTRO!$B$3:$B$1000)/((MAESTRO!$B$3:$B$1000="ASMAR DIRECCIÓN")*(UPPER(MAESTRO!$L$3:$L$1000)="CONFIRMADO")),ROWS($A$3:A264))),"")</f>
        <v/>
      </c>
      <c r="H264" s="11" t="str">
        <f ca="1">IFERROR(INDEX(MAESTRO!H:H,_xludf.AGGREGATE(15,6,ROW(MAESTRO!$B$3:$B$1000)/((MAESTRO!$B$3:$B$1000="ASMAR DIRECCIÓN")*(UPPER(MAESTRO!$L$3:$L$1000)="CONFIRMADO")),ROWS($A$3:A264))),"")</f>
        <v/>
      </c>
      <c r="I264" s="11" t="str">
        <f ca="1">IFERROR(INDEX(MAESTRO!I:I,_xludf.AGGREGATE(15,6,ROW(MAESTRO!$B$3:$B$1000)/((MAESTRO!$B$3:$B$1000="ASMAR DIRECCIÓN")*(UPPER(MAESTRO!$L$3:$L$1000)="CONFIRMADO")),ROWS($A$3:A264))),"")</f>
        <v/>
      </c>
      <c r="J264" s="11" t="str">
        <f ca="1">IFERROR(INDEX(MAESTRO!J:J,_xludf.AGGREGATE(15,6,ROW(MAESTRO!$B$3:$B$1000)/((MAESTRO!$B$3:$B$1000="ASMAR DIRECCIÓN")*(UPPER(MAESTRO!$L$3:$L$1000)="CONFIRMADO")),ROWS($A$3:A264))),"")</f>
        <v/>
      </c>
      <c r="K264" s="11" t="str">
        <f ca="1">IFERROR(INDEX(MAESTRO!K:K,_xludf.AGGREGATE(15,6,ROW(MAESTRO!$B$3:$B$1000)/((MAESTRO!$B$3:$B$1000="ASMAR DIRECCIÓN")*(UPPER(MAESTRO!$L$3:$L$1000)="CONFIRMADO")),ROWS($A$3:A264))),"")</f>
        <v/>
      </c>
      <c r="L264" s="11" t="str">
        <f ca="1">IFERROR(INDEX(MAESTRO!L:L,_xludf.AGGREGATE(15,6,ROW(MAESTRO!$B$3:$B$1000)/((MAESTRO!$B$3:$B$1000="ASMAR DIRECCIÓN")*(UPPER(MAESTRO!$L$3:$L$1000)="CONFIRMADO")),ROWS($A$3:A264))),"")</f>
        <v/>
      </c>
      <c r="M264" s="11" t="str">
        <f ca="1">IFERROR(INDEX(MAESTRO!M:M,_xludf.AGGREGATE(15,6,ROW(MAESTRO!$B$3:$B$1000)/((MAESTRO!$B$3:$B$1000="ASMAR DIRECCIÓN")*(UPPER(MAESTRO!$L$3:$L$1000)="CONFIRMADO")),ROWS($A$3:A264))),"")</f>
        <v/>
      </c>
      <c r="N264" s="11" t="str">
        <f ca="1">IFERROR(INDEX(MAESTRO!N:N,_xludf.AGGREGATE(15,6,ROW(MAESTRO!$B$3:$B$1000)/((MAESTRO!$B$3:$B$1000="ASMAR DIRECCIÓN")*(UPPER(MAESTRO!$L$3:$L$1000)="CONFIRMADO")),ROWS($A$3:A264))),"")</f>
        <v/>
      </c>
      <c r="O264" s="11" t="str">
        <f ca="1">IFERROR(INDEX(MAESTRO!O:O,_xludf.AGGREGATE(15,6,ROW(MAESTRO!$B$3:$B$1000)/((MAESTRO!$B$3:$B$1000="ASMAR DIRECCIÓN")*(UPPER(MAESTRO!$L$3:$L$1000)="CONFIRMADO")),ROWS($A$3:A264))),"")</f>
        <v/>
      </c>
      <c r="P264" s="11" t="str">
        <f ca="1">IFERROR(INDEX(MAESTRO!P:P,_xludf.AGGREGATE(15,6,ROW(MAESTRO!$B$3:$B$1000)/((MAESTRO!$B$3:$B$1000="ASMAR DIRECCIÓN")*(UPPER(MAESTRO!$L$3:$L$1000)="CONFIRMADO")),ROWS($A$3:A264))),"")</f>
        <v/>
      </c>
      <c r="Q264" s="11" t="str">
        <f ca="1">IFERROR(INDEX(MAESTRO!Q:Q,_xludf.AGGREGATE(15,6,ROW(MAESTRO!$B$3:$B$1000)/((MAESTRO!$B$3:$B$1000="ASMAR DIRECCIÓN")*(UPPER(MAESTRO!$L$3:$L$1000)="CONFIRMADO")),ROWS($A$3:A264))),"")</f>
        <v/>
      </c>
      <c r="R264" s="11" t="str">
        <f ca="1">IFERROR(INDEX(MAESTRO!R:R,_xludf.AGGREGATE(15,6,ROW(MAESTRO!$B$3:$B$1000)/((MAESTRO!$B$3:$B$1000="ASMAR DIRECCIÓN")*(UPPER(MAESTRO!$L$3:$L$1000)="CONFIRMADO")),ROWS($A$3:A264))),"")</f>
        <v/>
      </c>
      <c r="S264" s="11" t="str">
        <f ca="1">IFERROR(INDEX(MAESTRO!S:S,_xludf.AGGREGATE(15,6,ROW(MAESTRO!$B$3:$B$1000)/((MAESTRO!$B$3:$B$1000="ASMAR DIRECCIÓN")*(UPPER(MAESTRO!$L$3:$L$1000)="CONFIRMADO")),ROWS($A$3:A264))),"")</f>
        <v/>
      </c>
      <c r="T264" s="11" t="str">
        <f ca="1">IFERROR(INDEX(MAESTRO!T:T,_xludf.AGGREGATE(15,6,ROW(MAESTRO!$B$3:$B$1000)/((MAESTRO!$B$3:$B$1000="ASMAR DIRECCIÓN")*(UPPER(MAESTRO!$L$3:$L$1000)="CONFIRMADO")),ROWS($A$3:A264))),"")</f>
        <v/>
      </c>
      <c r="U264" s="11" t="str">
        <f ca="1">IFERROR(INDEX(MAESTRO!U:U,_xludf.AGGREGATE(15,6,ROW(MAESTRO!$B$3:$B$1000)/((MAESTRO!$B$3:$B$1000="ASMAR DIRECCIÓN")*(UPPER(MAESTRO!$L$3:$L$1000)="CONFIRMADO")),ROWS($A$3:A264))),"")</f>
        <v/>
      </c>
      <c r="V264" s="11" t="str">
        <f ca="1">IFERROR(INDEX(MAESTRO!V:V,_xludf.AGGREGATE(15,6,ROW(MAESTRO!$B$3:$B$1000)/((MAESTRO!$B$3:$B$1000="ASMAR DIRECCIÓN")*(UPPER(MAESTRO!$L$3:$L$1000)="CONFIRMADO")),ROWS($A$3:A264))),"")</f>
        <v/>
      </c>
      <c r="W264" s="11" t="str">
        <f ca="1">IFERROR(INDEX(MAESTRO!W:W,_xludf.AGGREGATE(15,6,ROW(MAESTRO!$B$3:$B$1000)/((MAESTRO!$B$3:$B$1000="ASMAR DIRECCIÓN")*(UPPER(MAESTRO!$L$3:$L$1000)="CONFIRMADO")),ROWS($A$3:A264))),"")</f>
        <v/>
      </c>
      <c r="X264" s="11" t="str">
        <f ca="1">IFERROR(INDEX(MAESTRO!X:X,_xludf.AGGREGATE(15,6,ROW(MAESTRO!$B$3:$B$1000)/((MAESTRO!$B$3:$B$1000="ASMAR DIRECCIÓN")*(UPPER(MAESTRO!$L$3:$L$1000)="CONFIRMADO")),ROWS($A$3:A264))),"")</f>
        <v/>
      </c>
    </row>
    <row r="265" spans="1:24" ht="22.05" customHeight="1">
      <c r="A265" s="10" t="str">
        <f ca="1">IFERROR(INDEX(MAESTRO!A:A,_xludf.AGGREGATE(15,6,ROW(MAESTRO!$B$3:$B$1000)/((MAESTRO!$B$3:$B$1000="ASMAR DIRECCIÓN")*(UPPER(MAESTRO!$L$3:$L$1000)="CONFIRMADO")),ROWS($A$3:A265))),"")</f>
        <v/>
      </c>
      <c r="B265" s="10" t="str">
        <f ca="1">IFERROR(INDEX(MAESTRO!B:B,_xludf.AGGREGATE(15,6,ROW(MAESTRO!$B$3:$B$1000)/((MAESTRO!$B$3:$B$1000="ASMAR DIRECCIÓN")*(UPPER(MAESTRO!$L$3:$L$1000)="CONFIRMADO")),ROWS($A$3:A265))),"")</f>
        <v/>
      </c>
      <c r="C265" s="10" t="str">
        <f ca="1">IFERROR(INDEX(MAESTRO!C:C,_xludf.AGGREGATE(15,6,ROW(MAESTRO!$B$3:$B$1000)/((MAESTRO!$B$3:$B$1000="ASMAR DIRECCIÓN")*(UPPER(MAESTRO!$L$3:$L$1000)="CONFIRMADO")),ROWS($A$3:A265))),"")</f>
        <v/>
      </c>
      <c r="D265" s="10" t="str">
        <f ca="1">IFERROR(INDEX(MAESTRO!D:D,_xludf.AGGREGATE(15,6,ROW(MAESTRO!$B$3:$B$1000)/((MAESTRO!$B$3:$B$1000="ASMAR DIRECCIÓN")*(UPPER(MAESTRO!$L$3:$L$1000)="CONFIRMADO")),ROWS($A$3:A265))),"")</f>
        <v/>
      </c>
      <c r="E265" s="10" t="str">
        <f ca="1">IFERROR(INDEX(MAESTRO!E:E,_xludf.AGGREGATE(15,6,ROW(MAESTRO!$B$3:$B$1000)/((MAESTRO!$B$3:$B$1000="ASMAR DIRECCIÓN")*(UPPER(MAESTRO!$L$3:$L$1000)="CONFIRMADO")),ROWS($A$3:A265))),"")</f>
        <v/>
      </c>
      <c r="F265" s="10" t="str">
        <f ca="1">IFERROR(INDEX(MAESTRO!F:F,_xludf.AGGREGATE(15,6,ROW(MAESTRO!$B$3:$B$1000)/((MAESTRO!$B$3:$B$1000="ASMAR DIRECCIÓN")*(UPPER(MAESTRO!$L$3:$L$1000)="CONFIRMADO")),ROWS($A$3:A265))),"")</f>
        <v/>
      </c>
      <c r="G265" s="10" t="str">
        <f ca="1">IFERROR(INDEX(MAESTRO!G:G,_xludf.AGGREGATE(15,6,ROW(MAESTRO!$B$3:$B$1000)/((MAESTRO!$B$3:$B$1000="ASMAR DIRECCIÓN")*(UPPER(MAESTRO!$L$3:$L$1000)="CONFIRMADO")),ROWS($A$3:A265))),"")</f>
        <v/>
      </c>
      <c r="H265" s="10" t="str">
        <f ca="1">IFERROR(INDEX(MAESTRO!H:H,_xludf.AGGREGATE(15,6,ROW(MAESTRO!$B$3:$B$1000)/((MAESTRO!$B$3:$B$1000="ASMAR DIRECCIÓN")*(UPPER(MAESTRO!$L$3:$L$1000)="CONFIRMADO")),ROWS($A$3:A265))),"")</f>
        <v/>
      </c>
      <c r="I265" s="10" t="str">
        <f ca="1">IFERROR(INDEX(MAESTRO!I:I,_xludf.AGGREGATE(15,6,ROW(MAESTRO!$B$3:$B$1000)/((MAESTRO!$B$3:$B$1000="ASMAR DIRECCIÓN")*(UPPER(MAESTRO!$L$3:$L$1000)="CONFIRMADO")),ROWS($A$3:A265))),"")</f>
        <v/>
      </c>
      <c r="J265" s="10" t="str">
        <f ca="1">IFERROR(INDEX(MAESTRO!J:J,_xludf.AGGREGATE(15,6,ROW(MAESTRO!$B$3:$B$1000)/((MAESTRO!$B$3:$B$1000="ASMAR DIRECCIÓN")*(UPPER(MAESTRO!$L$3:$L$1000)="CONFIRMADO")),ROWS($A$3:A265))),"")</f>
        <v/>
      </c>
      <c r="K265" s="10" t="str">
        <f ca="1">IFERROR(INDEX(MAESTRO!K:K,_xludf.AGGREGATE(15,6,ROW(MAESTRO!$B$3:$B$1000)/((MAESTRO!$B$3:$B$1000="ASMAR DIRECCIÓN")*(UPPER(MAESTRO!$L$3:$L$1000)="CONFIRMADO")),ROWS($A$3:A265))),"")</f>
        <v/>
      </c>
      <c r="L265" s="10" t="str">
        <f ca="1">IFERROR(INDEX(MAESTRO!L:L,_xludf.AGGREGATE(15,6,ROW(MAESTRO!$B$3:$B$1000)/((MAESTRO!$B$3:$B$1000="ASMAR DIRECCIÓN")*(UPPER(MAESTRO!$L$3:$L$1000)="CONFIRMADO")),ROWS($A$3:A265))),"")</f>
        <v/>
      </c>
      <c r="M265" s="10" t="str">
        <f ca="1">IFERROR(INDEX(MAESTRO!M:M,_xludf.AGGREGATE(15,6,ROW(MAESTRO!$B$3:$B$1000)/((MAESTRO!$B$3:$B$1000="ASMAR DIRECCIÓN")*(UPPER(MAESTRO!$L$3:$L$1000)="CONFIRMADO")),ROWS($A$3:A265))),"")</f>
        <v/>
      </c>
      <c r="N265" s="10" t="str">
        <f ca="1">IFERROR(INDEX(MAESTRO!N:N,_xludf.AGGREGATE(15,6,ROW(MAESTRO!$B$3:$B$1000)/((MAESTRO!$B$3:$B$1000="ASMAR DIRECCIÓN")*(UPPER(MAESTRO!$L$3:$L$1000)="CONFIRMADO")),ROWS($A$3:A265))),"")</f>
        <v/>
      </c>
      <c r="O265" s="10" t="str">
        <f ca="1">IFERROR(INDEX(MAESTRO!O:O,_xludf.AGGREGATE(15,6,ROW(MAESTRO!$B$3:$B$1000)/((MAESTRO!$B$3:$B$1000="ASMAR DIRECCIÓN")*(UPPER(MAESTRO!$L$3:$L$1000)="CONFIRMADO")),ROWS($A$3:A265))),"")</f>
        <v/>
      </c>
      <c r="P265" s="10" t="str">
        <f ca="1">IFERROR(INDEX(MAESTRO!P:P,_xludf.AGGREGATE(15,6,ROW(MAESTRO!$B$3:$B$1000)/((MAESTRO!$B$3:$B$1000="ASMAR DIRECCIÓN")*(UPPER(MAESTRO!$L$3:$L$1000)="CONFIRMADO")),ROWS($A$3:A265))),"")</f>
        <v/>
      </c>
      <c r="Q265" s="10" t="str">
        <f ca="1">IFERROR(INDEX(MAESTRO!Q:Q,_xludf.AGGREGATE(15,6,ROW(MAESTRO!$B$3:$B$1000)/((MAESTRO!$B$3:$B$1000="ASMAR DIRECCIÓN")*(UPPER(MAESTRO!$L$3:$L$1000)="CONFIRMADO")),ROWS($A$3:A265))),"")</f>
        <v/>
      </c>
      <c r="R265" s="10" t="str">
        <f ca="1">IFERROR(INDEX(MAESTRO!R:R,_xludf.AGGREGATE(15,6,ROW(MAESTRO!$B$3:$B$1000)/((MAESTRO!$B$3:$B$1000="ASMAR DIRECCIÓN")*(UPPER(MAESTRO!$L$3:$L$1000)="CONFIRMADO")),ROWS($A$3:A265))),"")</f>
        <v/>
      </c>
      <c r="S265" s="10" t="str">
        <f ca="1">IFERROR(INDEX(MAESTRO!S:S,_xludf.AGGREGATE(15,6,ROW(MAESTRO!$B$3:$B$1000)/((MAESTRO!$B$3:$B$1000="ASMAR DIRECCIÓN")*(UPPER(MAESTRO!$L$3:$L$1000)="CONFIRMADO")),ROWS($A$3:A265))),"")</f>
        <v/>
      </c>
      <c r="T265" s="10" t="str">
        <f ca="1">IFERROR(INDEX(MAESTRO!T:T,_xludf.AGGREGATE(15,6,ROW(MAESTRO!$B$3:$B$1000)/((MAESTRO!$B$3:$B$1000="ASMAR DIRECCIÓN")*(UPPER(MAESTRO!$L$3:$L$1000)="CONFIRMADO")),ROWS($A$3:A265))),"")</f>
        <v/>
      </c>
      <c r="U265" s="10" t="str">
        <f ca="1">IFERROR(INDEX(MAESTRO!U:U,_xludf.AGGREGATE(15,6,ROW(MAESTRO!$B$3:$B$1000)/((MAESTRO!$B$3:$B$1000="ASMAR DIRECCIÓN")*(UPPER(MAESTRO!$L$3:$L$1000)="CONFIRMADO")),ROWS($A$3:A265))),"")</f>
        <v/>
      </c>
      <c r="V265" s="10" t="str">
        <f ca="1">IFERROR(INDEX(MAESTRO!V:V,_xludf.AGGREGATE(15,6,ROW(MAESTRO!$B$3:$B$1000)/((MAESTRO!$B$3:$B$1000="ASMAR DIRECCIÓN")*(UPPER(MAESTRO!$L$3:$L$1000)="CONFIRMADO")),ROWS($A$3:A265))),"")</f>
        <v/>
      </c>
      <c r="W265" s="10" t="str">
        <f ca="1">IFERROR(INDEX(MAESTRO!W:W,_xludf.AGGREGATE(15,6,ROW(MAESTRO!$B$3:$B$1000)/((MAESTRO!$B$3:$B$1000="ASMAR DIRECCIÓN")*(UPPER(MAESTRO!$L$3:$L$1000)="CONFIRMADO")),ROWS($A$3:A265))),"")</f>
        <v/>
      </c>
      <c r="X265" s="10" t="str">
        <f ca="1">IFERROR(INDEX(MAESTRO!X:X,_xludf.AGGREGATE(15,6,ROW(MAESTRO!$B$3:$B$1000)/((MAESTRO!$B$3:$B$1000="ASMAR DIRECCIÓN")*(UPPER(MAESTRO!$L$3:$L$1000)="CONFIRMADO")),ROWS($A$3:A265))),"")</f>
        <v/>
      </c>
    </row>
    <row r="266" spans="1:24" ht="22.05" customHeight="1">
      <c r="A266" s="11" t="str">
        <f ca="1">IFERROR(INDEX(MAESTRO!A:A,_xludf.AGGREGATE(15,6,ROW(MAESTRO!$B$3:$B$1000)/((MAESTRO!$B$3:$B$1000="ASMAR DIRECCIÓN")*(UPPER(MAESTRO!$L$3:$L$1000)="CONFIRMADO")),ROWS($A$3:A266))),"")</f>
        <v/>
      </c>
      <c r="B266" s="11" t="str">
        <f ca="1">IFERROR(INDEX(MAESTRO!B:B,_xludf.AGGREGATE(15,6,ROW(MAESTRO!$B$3:$B$1000)/((MAESTRO!$B$3:$B$1000="ASMAR DIRECCIÓN")*(UPPER(MAESTRO!$L$3:$L$1000)="CONFIRMADO")),ROWS($A$3:A266))),"")</f>
        <v/>
      </c>
      <c r="C266" s="11" t="str">
        <f ca="1">IFERROR(INDEX(MAESTRO!C:C,_xludf.AGGREGATE(15,6,ROW(MAESTRO!$B$3:$B$1000)/((MAESTRO!$B$3:$B$1000="ASMAR DIRECCIÓN")*(UPPER(MAESTRO!$L$3:$L$1000)="CONFIRMADO")),ROWS($A$3:A266))),"")</f>
        <v/>
      </c>
      <c r="D266" s="11" t="str">
        <f ca="1">IFERROR(INDEX(MAESTRO!D:D,_xludf.AGGREGATE(15,6,ROW(MAESTRO!$B$3:$B$1000)/((MAESTRO!$B$3:$B$1000="ASMAR DIRECCIÓN")*(UPPER(MAESTRO!$L$3:$L$1000)="CONFIRMADO")),ROWS($A$3:A266))),"")</f>
        <v/>
      </c>
      <c r="E266" s="11" t="str">
        <f ca="1">IFERROR(INDEX(MAESTRO!E:E,_xludf.AGGREGATE(15,6,ROW(MAESTRO!$B$3:$B$1000)/((MAESTRO!$B$3:$B$1000="ASMAR DIRECCIÓN")*(UPPER(MAESTRO!$L$3:$L$1000)="CONFIRMADO")),ROWS($A$3:A266))),"")</f>
        <v/>
      </c>
      <c r="F266" s="11" t="str">
        <f ca="1">IFERROR(INDEX(MAESTRO!F:F,_xludf.AGGREGATE(15,6,ROW(MAESTRO!$B$3:$B$1000)/((MAESTRO!$B$3:$B$1000="ASMAR DIRECCIÓN")*(UPPER(MAESTRO!$L$3:$L$1000)="CONFIRMADO")),ROWS($A$3:A266))),"")</f>
        <v/>
      </c>
      <c r="G266" s="11" t="str">
        <f ca="1">IFERROR(INDEX(MAESTRO!G:G,_xludf.AGGREGATE(15,6,ROW(MAESTRO!$B$3:$B$1000)/((MAESTRO!$B$3:$B$1000="ASMAR DIRECCIÓN")*(UPPER(MAESTRO!$L$3:$L$1000)="CONFIRMADO")),ROWS($A$3:A266))),"")</f>
        <v/>
      </c>
      <c r="H266" s="11" t="str">
        <f ca="1">IFERROR(INDEX(MAESTRO!H:H,_xludf.AGGREGATE(15,6,ROW(MAESTRO!$B$3:$B$1000)/((MAESTRO!$B$3:$B$1000="ASMAR DIRECCIÓN")*(UPPER(MAESTRO!$L$3:$L$1000)="CONFIRMADO")),ROWS($A$3:A266))),"")</f>
        <v/>
      </c>
      <c r="I266" s="11" t="str">
        <f ca="1">IFERROR(INDEX(MAESTRO!I:I,_xludf.AGGREGATE(15,6,ROW(MAESTRO!$B$3:$B$1000)/((MAESTRO!$B$3:$B$1000="ASMAR DIRECCIÓN")*(UPPER(MAESTRO!$L$3:$L$1000)="CONFIRMADO")),ROWS($A$3:A266))),"")</f>
        <v/>
      </c>
      <c r="J266" s="11" t="str">
        <f ca="1">IFERROR(INDEX(MAESTRO!J:J,_xludf.AGGREGATE(15,6,ROW(MAESTRO!$B$3:$B$1000)/((MAESTRO!$B$3:$B$1000="ASMAR DIRECCIÓN")*(UPPER(MAESTRO!$L$3:$L$1000)="CONFIRMADO")),ROWS($A$3:A266))),"")</f>
        <v/>
      </c>
      <c r="K266" s="11" t="str">
        <f ca="1">IFERROR(INDEX(MAESTRO!K:K,_xludf.AGGREGATE(15,6,ROW(MAESTRO!$B$3:$B$1000)/((MAESTRO!$B$3:$B$1000="ASMAR DIRECCIÓN")*(UPPER(MAESTRO!$L$3:$L$1000)="CONFIRMADO")),ROWS($A$3:A266))),"")</f>
        <v/>
      </c>
      <c r="L266" s="11" t="str">
        <f ca="1">IFERROR(INDEX(MAESTRO!L:L,_xludf.AGGREGATE(15,6,ROW(MAESTRO!$B$3:$B$1000)/((MAESTRO!$B$3:$B$1000="ASMAR DIRECCIÓN")*(UPPER(MAESTRO!$L$3:$L$1000)="CONFIRMADO")),ROWS($A$3:A266))),"")</f>
        <v/>
      </c>
      <c r="M266" s="11" t="str">
        <f ca="1">IFERROR(INDEX(MAESTRO!M:M,_xludf.AGGREGATE(15,6,ROW(MAESTRO!$B$3:$B$1000)/((MAESTRO!$B$3:$B$1000="ASMAR DIRECCIÓN")*(UPPER(MAESTRO!$L$3:$L$1000)="CONFIRMADO")),ROWS($A$3:A266))),"")</f>
        <v/>
      </c>
      <c r="N266" s="11" t="str">
        <f ca="1">IFERROR(INDEX(MAESTRO!N:N,_xludf.AGGREGATE(15,6,ROW(MAESTRO!$B$3:$B$1000)/((MAESTRO!$B$3:$B$1000="ASMAR DIRECCIÓN")*(UPPER(MAESTRO!$L$3:$L$1000)="CONFIRMADO")),ROWS($A$3:A266))),"")</f>
        <v/>
      </c>
      <c r="O266" s="11" t="str">
        <f ca="1">IFERROR(INDEX(MAESTRO!O:O,_xludf.AGGREGATE(15,6,ROW(MAESTRO!$B$3:$B$1000)/((MAESTRO!$B$3:$B$1000="ASMAR DIRECCIÓN")*(UPPER(MAESTRO!$L$3:$L$1000)="CONFIRMADO")),ROWS($A$3:A266))),"")</f>
        <v/>
      </c>
      <c r="P266" s="11" t="str">
        <f ca="1">IFERROR(INDEX(MAESTRO!P:P,_xludf.AGGREGATE(15,6,ROW(MAESTRO!$B$3:$B$1000)/((MAESTRO!$B$3:$B$1000="ASMAR DIRECCIÓN")*(UPPER(MAESTRO!$L$3:$L$1000)="CONFIRMADO")),ROWS($A$3:A266))),"")</f>
        <v/>
      </c>
      <c r="Q266" s="11" t="str">
        <f ca="1">IFERROR(INDEX(MAESTRO!Q:Q,_xludf.AGGREGATE(15,6,ROW(MAESTRO!$B$3:$B$1000)/((MAESTRO!$B$3:$B$1000="ASMAR DIRECCIÓN")*(UPPER(MAESTRO!$L$3:$L$1000)="CONFIRMADO")),ROWS($A$3:A266))),"")</f>
        <v/>
      </c>
      <c r="R266" s="11" t="str">
        <f ca="1">IFERROR(INDEX(MAESTRO!R:R,_xludf.AGGREGATE(15,6,ROW(MAESTRO!$B$3:$B$1000)/((MAESTRO!$B$3:$B$1000="ASMAR DIRECCIÓN")*(UPPER(MAESTRO!$L$3:$L$1000)="CONFIRMADO")),ROWS($A$3:A266))),"")</f>
        <v/>
      </c>
      <c r="S266" s="11" t="str">
        <f ca="1">IFERROR(INDEX(MAESTRO!S:S,_xludf.AGGREGATE(15,6,ROW(MAESTRO!$B$3:$B$1000)/((MAESTRO!$B$3:$B$1000="ASMAR DIRECCIÓN")*(UPPER(MAESTRO!$L$3:$L$1000)="CONFIRMADO")),ROWS($A$3:A266))),"")</f>
        <v/>
      </c>
      <c r="T266" s="11" t="str">
        <f ca="1">IFERROR(INDEX(MAESTRO!T:T,_xludf.AGGREGATE(15,6,ROW(MAESTRO!$B$3:$B$1000)/((MAESTRO!$B$3:$B$1000="ASMAR DIRECCIÓN")*(UPPER(MAESTRO!$L$3:$L$1000)="CONFIRMADO")),ROWS($A$3:A266))),"")</f>
        <v/>
      </c>
      <c r="U266" s="11" t="str">
        <f ca="1">IFERROR(INDEX(MAESTRO!U:U,_xludf.AGGREGATE(15,6,ROW(MAESTRO!$B$3:$B$1000)/((MAESTRO!$B$3:$B$1000="ASMAR DIRECCIÓN")*(UPPER(MAESTRO!$L$3:$L$1000)="CONFIRMADO")),ROWS($A$3:A266))),"")</f>
        <v/>
      </c>
      <c r="V266" s="11" t="str">
        <f ca="1">IFERROR(INDEX(MAESTRO!V:V,_xludf.AGGREGATE(15,6,ROW(MAESTRO!$B$3:$B$1000)/((MAESTRO!$B$3:$B$1000="ASMAR DIRECCIÓN")*(UPPER(MAESTRO!$L$3:$L$1000)="CONFIRMADO")),ROWS($A$3:A266))),"")</f>
        <v/>
      </c>
      <c r="W266" s="11" t="str">
        <f ca="1">IFERROR(INDEX(MAESTRO!W:W,_xludf.AGGREGATE(15,6,ROW(MAESTRO!$B$3:$B$1000)/((MAESTRO!$B$3:$B$1000="ASMAR DIRECCIÓN")*(UPPER(MAESTRO!$L$3:$L$1000)="CONFIRMADO")),ROWS($A$3:A266))),"")</f>
        <v/>
      </c>
      <c r="X266" s="11" t="str">
        <f ca="1">IFERROR(INDEX(MAESTRO!X:X,_xludf.AGGREGATE(15,6,ROW(MAESTRO!$B$3:$B$1000)/((MAESTRO!$B$3:$B$1000="ASMAR DIRECCIÓN")*(UPPER(MAESTRO!$L$3:$L$1000)="CONFIRMADO")),ROWS($A$3:A266))),"")</f>
        <v/>
      </c>
    </row>
    <row r="267" spans="1:24" ht="22.05" customHeight="1">
      <c r="A267" s="10" t="str">
        <f ca="1">IFERROR(INDEX(MAESTRO!A:A,_xludf.AGGREGATE(15,6,ROW(MAESTRO!$B$3:$B$1000)/((MAESTRO!$B$3:$B$1000="ASMAR DIRECCIÓN")*(UPPER(MAESTRO!$L$3:$L$1000)="CONFIRMADO")),ROWS($A$3:A267))),"")</f>
        <v/>
      </c>
      <c r="B267" s="10" t="str">
        <f ca="1">IFERROR(INDEX(MAESTRO!B:B,_xludf.AGGREGATE(15,6,ROW(MAESTRO!$B$3:$B$1000)/((MAESTRO!$B$3:$B$1000="ASMAR DIRECCIÓN")*(UPPER(MAESTRO!$L$3:$L$1000)="CONFIRMADO")),ROWS($A$3:A267))),"")</f>
        <v/>
      </c>
      <c r="C267" s="10" t="str">
        <f ca="1">IFERROR(INDEX(MAESTRO!C:C,_xludf.AGGREGATE(15,6,ROW(MAESTRO!$B$3:$B$1000)/((MAESTRO!$B$3:$B$1000="ASMAR DIRECCIÓN")*(UPPER(MAESTRO!$L$3:$L$1000)="CONFIRMADO")),ROWS($A$3:A267))),"")</f>
        <v/>
      </c>
      <c r="D267" s="10" t="str">
        <f ca="1">IFERROR(INDEX(MAESTRO!D:D,_xludf.AGGREGATE(15,6,ROW(MAESTRO!$B$3:$B$1000)/((MAESTRO!$B$3:$B$1000="ASMAR DIRECCIÓN")*(UPPER(MAESTRO!$L$3:$L$1000)="CONFIRMADO")),ROWS($A$3:A267))),"")</f>
        <v/>
      </c>
      <c r="E267" s="10" t="str">
        <f ca="1">IFERROR(INDEX(MAESTRO!E:E,_xludf.AGGREGATE(15,6,ROW(MAESTRO!$B$3:$B$1000)/((MAESTRO!$B$3:$B$1000="ASMAR DIRECCIÓN")*(UPPER(MAESTRO!$L$3:$L$1000)="CONFIRMADO")),ROWS($A$3:A267))),"")</f>
        <v/>
      </c>
      <c r="F267" s="10" t="str">
        <f ca="1">IFERROR(INDEX(MAESTRO!F:F,_xludf.AGGREGATE(15,6,ROW(MAESTRO!$B$3:$B$1000)/((MAESTRO!$B$3:$B$1000="ASMAR DIRECCIÓN")*(UPPER(MAESTRO!$L$3:$L$1000)="CONFIRMADO")),ROWS($A$3:A267))),"")</f>
        <v/>
      </c>
      <c r="G267" s="10" t="str">
        <f ca="1">IFERROR(INDEX(MAESTRO!G:G,_xludf.AGGREGATE(15,6,ROW(MAESTRO!$B$3:$B$1000)/((MAESTRO!$B$3:$B$1000="ASMAR DIRECCIÓN")*(UPPER(MAESTRO!$L$3:$L$1000)="CONFIRMADO")),ROWS($A$3:A267))),"")</f>
        <v/>
      </c>
      <c r="H267" s="10" t="str">
        <f ca="1">IFERROR(INDEX(MAESTRO!H:H,_xludf.AGGREGATE(15,6,ROW(MAESTRO!$B$3:$B$1000)/((MAESTRO!$B$3:$B$1000="ASMAR DIRECCIÓN")*(UPPER(MAESTRO!$L$3:$L$1000)="CONFIRMADO")),ROWS($A$3:A267))),"")</f>
        <v/>
      </c>
      <c r="I267" s="10" t="str">
        <f ca="1">IFERROR(INDEX(MAESTRO!I:I,_xludf.AGGREGATE(15,6,ROW(MAESTRO!$B$3:$B$1000)/((MAESTRO!$B$3:$B$1000="ASMAR DIRECCIÓN")*(UPPER(MAESTRO!$L$3:$L$1000)="CONFIRMADO")),ROWS($A$3:A267))),"")</f>
        <v/>
      </c>
      <c r="J267" s="10" t="str">
        <f ca="1">IFERROR(INDEX(MAESTRO!J:J,_xludf.AGGREGATE(15,6,ROW(MAESTRO!$B$3:$B$1000)/((MAESTRO!$B$3:$B$1000="ASMAR DIRECCIÓN")*(UPPER(MAESTRO!$L$3:$L$1000)="CONFIRMADO")),ROWS($A$3:A267))),"")</f>
        <v/>
      </c>
      <c r="K267" s="10" t="str">
        <f ca="1">IFERROR(INDEX(MAESTRO!K:K,_xludf.AGGREGATE(15,6,ROW(MAESTRO!$B$3:$B$1000)/((MAESTRO!$B$3:$B$1000="ASMAR DIRECCIÓN")*(UPPER(MAESTRO!$L$3:$L$1000)="CONFIRMADO")),ROWS($A$3:A267))),"")</f>
        <v/>
      </c>
      <c r="L267" s="10" t="str">
        <f ca="1">IFERROR(INDEX(MAESTRO!L:L,_xludf.AGGREGATE(15,6,ROW(MAESTRO!$B$3:$B$1000)/((MAESTRO!$B$3:$B$1000="ASMAR DIRECCIÓN")*(UPPER(MAESTRO!$L$3:$L$1000)="CONFIRMADO")),ROWS($A$3:A267))),"")</f>
        <v/>
      </c>
      <c r="M267" s="10" t="str">
        <f ca="1">IFERROR(INDEX(MAESTRO!M:M,_xludf.AGGREGATE(15,6,ROW(MAESTRO!$B$3:$B$1000)/((MAESTRO!$B$3:$B$1000="ASMAR DIRECCIÓN")*(UPPER(MAESTRO!$L$3:$L$1000)="CONFIRMADO")),ROWS($A$3:A267))),"")</f>
        <v/>
      </c>
      <c r="N267" s="10" t="str">
        <f ca="1">IFERROR(INDEX(MAESTRO!N:N,_xludf.AGGREGATE(15,6,ROW(MAESTRO!$B$3:$B$1000)/((MAESTRO!$B$3:$B$1000="ASMAR DIRECCIÓN")*(UPPER(MAESTRO!$L$3:$L$1000)="CONFIRMADO")),ROWS($A$3:A267))),"")</f>
        <v/>
      </c>
      <c r="O267" s="10" t="str">
        <f ca="1">IFERROR(INDEX(MAESTRO!O:O,_xludf.AGGREGATE(15,6,ROW(MAESTRO!$B$3:$B$1000)/((MAESTRO!$B$3:$B$1000="ASMAR DIRECCIÓN")*(UPPER(MAESTRO!$L$3:$L$1000)="CONFIRMADO")),ROWS($A$3:A267))),"")</f>
        <v/>
      </c>
      <c r="P267" s="10" t="str">
        <f ca="1">IFERROR(INDEX(MAESTRO!P:P,_xludf.AGGREGATE(15,6,ROW(MAESTRO!$B$3:$B$1000)/((MAESTRO!$B$3:$B$1000="ASMAR DIRECCIÓN")*(UPPER(MAESTRO!$L$3:$L$1000)="CONFIRMADO")),ROWS($A$3:A267))),"")</f>
        <v/>
      </c>
      <c r="Q267" s="10" t="str">
        <f ca="1">IFERROR(INDEX(MAESTRO!Q:Q,_xludf.AGGREGATE(15,6,ROW(MAESTRO!$B$3:$B$1000)/((MAESTRO!$B$3:$B$1000="ASMAR DIRECCIÓN")*(UPPER(MAESTRO!$L$3:$L$1000)="CONFIRMADO")),ROWS($A$3:A267))),"")</f>
        <v/>
      </c>
      <c r="R267" s="10" t="str">
        <f ca="1">IFERROR(INDEX(MAESTRO!R:R,_xludf.AGGREGATE(15,6,ROW(MAESTRO!$B$3:$B$1000)/((MAESTRO!$B$3:$B$1000="ASMAR DIRECCIÓN")*(UPPER(MAESTRO!$L$3:$L$1000)="CONFIRMADO")),ROWS($A$3:A267))),"")</f>
        <v/>
      </c>
      <c r="S267" s="10" t="str">
        <f ca="1">IFERROR(INDEX(MAESTRO!S:S,_xludf.AGGREGATE(15,6,ROW(MAESTRO!$B$3:$B$1000)/((MAESTRO!$B$3:$B$1000="ASMAR DIRECCIÓN")*(UPPER(MAESTRO!$L$3:$L$1000)="CONFIRMADO")),ROWS($A$3:A267))),"")</f>
        <v/>
      </c>
      <c r="T267" s="10" t="str">
        <f ca="1">IFERROR(INDEX(MAESTRO!T:T,_xludf.AGGREGATE(15,6,ROW(MAESTRO!$B$3:$B$1000)/((MAESTRO!$B$3:$B$1000="ASMAR DIRECCIÓN")*(UPPER(MAESTRO!$L$3:$L$1000)="CONFIRMADO")),ROWS($A$3:A267))),"")</f>
        <v/>
      </c>
      <c r="U267" s="10" t="str">
        <f ca="1">IFERROR(INDEX(MAESTRO!U:U,_xludf.AGGREGATE(15,6,ROW(MAESTRO!$B$3:$B$1000)/((MAESTRO!$B$3:$B$1000="ASMAR DIRECCIÓN")*(UPPER(MAESTRO!$L$3:$L$1000)="CONFIRMADO")),ROWS($A$3:A267))),"")</f>
        <v/>
      </c>
      <c r="V267" s="10" t="str">
        <f ca="1">IFERROR(INDEX(MAESTRO!V:V,_xludf.AGGREGATE(15,6,ROW(MAESTRO!$B$3:$B$1000)/((MAESTRO!$B$3:$B$1000="ASMAR DIRECCIÓN")*(UPPER(MAESTRO!$L$3:$L$1000)="CONFIRMADO")),ROWS($A$3:A267))),"")</f>
        <v/>
      </c>
      <c r="W267" s="10" t="str">
        <f ca="1">IFERROR(INDEX(MAESTRO!W:W,_xludf.AGGREGATE(15,6,ROW(MAESTRO!$B$3:$B$1000)/((MAESTRO!$B$3:$B$1000="ASMAR DIRECCIÓN")*(UPPER(MAESTRO!$L$3:$L$1000)="CONFIRMADO")),ROWS($A$3:A267))),"")</f>
        <v/>
      </c>
      <c r="X267" s="10" t="str">
        <f ca="1">IFERROR(INDEX(MAESTRO!X:X,_xludf.AGGREGATE(15,6,ROW(MAESTRO!$B$3:$B$1000)/((MAESTRO!$B$3:$B$1000="ASMAR DIRECCIÓN")*(UPPER(MAESTRO!$L$3:$L$1000)="CONFIRMADO")),ROWS($A$3:A267))),"")</f>
        <v/>
      </c>
    </row>
    <row r="268" spans="1:24" ht="22.05" customHeight="1">
      <c r="A268" s="11" t="str">
        <f ca="1">IFERROR(INDEX(MAESTRO!A:A,_xludf.AGGREGATE(15,6,ROW(MAESTRO!$B$3:$B$1000)/((MAESTRO!$B$3:$B$1000="ASMAR DIRECCIÓN")*(UPPER(MAESTRO!$L$3:$L$1000)="CONFIRMADO")),ROWS($A$3:A268))),"")</f>
        <v/>
      </c>
      <c r="B268" s="11" t="str">
        <f ca="1">IFERROR(INDEX(MAESTRO!B:B,_xludf.AGGREGATE(15,6,ROW(MAESTRO!$B$3:$B$1000)/((MAESTRO!$B$3:$B$1000="ASMAR DIRECCIÓN")*(UPPER(MAESTRO!$L$3:$L$1000)="CONFIRMADO")),ROWS($A$3:A268))),"")</f>
        <v/>
      </c>
      <c r="C268" s="11" t="str">
        <f ca="1">IFERROR(INDEX(MAESTRO!C:C,_xludf.AGGREGATE(15,6,ROW(MAESTRO!$B$3:$B$1000)/((MAESTRO!$B$3:$B$1000="ASMAR DIRECCIÓN")*(UPPER(MAESTRO!$L$3:$L$1000)="CONFIRMADO")),ROWS($A$3:A268))),"")</f>
        <v/>
      </c>
      <c r="D268" s="11" t="str">
        <f ca="1">IFERROR(INDEX(MAESTRO!D:D,_xludf.AGGREGATE(15,6,ROW(MAESTRO!$B$3:$B$1000)/((MAESTRO!$B$3:$B$1000="ASMAR DIRECCIÓN")*(UPPER(MAESTRO!$L$3:$L$1000)="CONFIRMADO")),ROWS($A$3:A268))),"")</f>
        <v/>
      </c>
      <c r="E268" s="11" t="str">
        <f ca="1">IFERROR(INDEX(MAESTRO!E:E,_xludf.AGGREGATE(15,6,ROW(MAESTRO!$B$3:$B$1000)/((MAESTRO!$B$3:$B$1000="ASMAR DIRECCIÓN")*(UPPER(MAESTRO!$L$3:$L$1000)="CONFIRMADO")),ROWS($A$3:A268))),"")</f>
        <v/>
      </c>
      <c r="F268" s="11" t="str">
        <f ca="1">IFERROR(INDEX(MAESTRO!F:F,_xludf.AGGREGATE(15,6,ROW(MAESTRO!$B$3:$B$1000)/((MAESTRO!$B$3:$B$1000="ASMAR DIRECCIÓN")*(UPPER(MAESTRO!$L$3:$L$1000)="CONFIRMADO")),ROWS($A$3:A268))),"")</f>
        <v/>
      </c>
      <c r="G268" s="11" t="str">
        <f ca="1">IFERROR(INDEX(MAESTRO!G:G,_xludf.AGGREGATE(15,6,ROW(MAESTRO!$B$3:$B$1000)/((MAESTRO!$B$3:$B$1000="ASMAR DIRECCIÓN")*(UPPER(MAESTRO!$L$3:$L$1000)="CONFIRMADO")),ROWS($A$3:A268))),"")</f>
        <v/>
      </c>
      <c r="H268" s="11" t="str">
        <f ca="1">IFERROR(INDEX(MAESTRO!H:H,_xludf.AGGREGATE(15,6,ROW(MAESTRO!$B$3:$B$1000)/((MAESTRO!$B$3:$B$1000="ASMAR DIRECCIÓN")*(UPPER(MAESTRO!$L$3:$L$1000)="CONFIRMADO")),ROWS($A$3:A268))),"")</f>
        <v/>
      </c>
      <c r="I268" s="11" t="str">
        <f ca="1">IFERROR(INDEX(MAESTRO!I:I,_xludf.AGGREGATE(15,6,ROW(MAESTRO!$B$3:$B$1000)/((MAESTRO!$B$3:$B$1000="ASMAR DIRECCIÓN")*(UPPER(MAESTRO!$L$3:$L$1000)="CONFIRMADO")),ROWS($A$3:A268))),"")</f>
        <v/>
      </c>
      <c r="J268" s="11" t="str">
        <f ca="1">IFERROR(INDEX(MAESTRO!J:J,_xludf.AGGREGATE(15,6,ROW(MAESTRO!$B$3:$B$1000)/((MAESTRO!$B$3:$B$1000="ASMAR DIRECCIÓN")*(UPPER(MAESTRO!$L$3:$L$1000)="CONFIRMADO")),ROWS($A$3:A268))),"")</f>
        <v/>
      </c>
      <c r="K268" s="11" t="str">
        <f ca="1">IFERROR(INDEX(MAESTRO!K:K,_xludf.AGGREGATE(15,6,ROW(MAESTRO!$B$3:$B$1000)/((MAESTRO!$B$3:$B$1000="ASMAR DIRECCIÓN")*(UPPER(MAESTRO!$L$3:$L$1000)="CONFIRMADO")),ROWS($A$3:A268))),"")</f>
        <v/>
      </c>
      <c r="L268" s="11" t="str">
        <f ca="1">IFERROR(INDEX(MAESTRO!L:L,_xludf.AGGREGATE(15,6,ROW(MAESTRO!$B$3:$B$1000)/((MAESTRO!$B$3:$B$1000="ASMAR DIRECCIÓN")*(UPPER(MAESTRO!$L$3:$L$1000)="CONFIRMADO")),ROWS($A$3:A268))),"")</f>
        <v/>
      </c>
      <c r="M268" s="11" t="str">
        <f ca="1">IFERROR(INDEX(MAESTRO!M:M,_xludf.AGGREGATE(15,6,ROW(MAESTRO!$B$3:$B$1000)/((MAESTRO!$B$3:$B$1000="ASMAR DIRECCIÓN")*(UPPER(MAESTRO!$L$3:$L$1000)="CONFIRMADO")),ROWS($A$3:A268))),"")</f>
        <v/>
      </c>
      <c r="N268" s="11" t="str">
        <f ca="1">IFERROR(INDEX(MAESTRO!N:N,_xludf.AGGREGATE(15,6,ROW(MAESTRO!$B$3:$B$1000)/((MAESTRO!$B$3:$B$1000="ASMAR DIRECCIÓN")*(UPPER(MAESTRO!$L$3:$L$1000)="CONFIRMADO")),ROWS($A$3:A268))),"")</f>
        <v/>
      </c>
      <c r="O268" s="11" t="str">
        <f ca="1">IFERROR(INDEX(MAESTRO!O:O,_xludf.AGGREGATE(15,6,ROW(MAESTRO!$B$3:$B$1000)/((MAESTRO!$B$3:$B$1000="ASMAR DIRECCIÓN")*(UPPER(MAESTRO!$L$3:$L$1000)="CONFIRMADO")),ROWS($A$3:A268))),"")</f>
        <v/>
      </c>
      <c r="P268" s="11" t="str">
        <f ca="1">IFERROR(INDEX(MAESTRO!P:P,_xludf.AGGREGATE(15,6,ROW(MAESTRO!$B$3:$B$1000)/((MAESTRO!$B$3:$B$1000="ASMAR DIRECCIÓN")*(UPPER(MAESTRO!$L$3:$L$1000)="CONFIRMADO")),ROWS($A$3:A268))),"")</f>
        <v/>
      </c>
      <c r="Q268" s="11" t="str">
        <f ca="1">IFERROR(INDEX(MAESTRO!Q:Q,_xludf.AGGREGATE(15,6,ROW(MAESTRO!$B$3:$B$1000)/((MAESTRO!$B$3:$B$1000="ASMAR DIRECCIÓN")*(UPPER(MAESTRO!$L$3:$L$1000)="CONFIRMADO")),ROWS($A$3:A268))),"")</f>
        <v/>
      </c>
      <c r="R268" s="11" t="str">
        <f ca="1">IFERROR(INDEX(MAESTRO!R:R,_xludf.AGGREGATE(15,6,ROW(MAESTRO!$B$3:$B$1000)/((MAESTRO!$B$3:$B$1000="ASMAR DIRECCIÓN")*(UPPER(MAESTRO!$L$3:$L$1000)="CONFIRMADO")),ROWS($A$3:A268))),"")</f>
        <v/>
      </c>
      <c r="S268" s="11" t="str">
        <f ca="1">IFERROR(INDEX(MAESTRO!S:S,_xludf.AGGREGATE(15,6,ROW(MAESTRO!$B$3:$B$1000)/((MAESTRO!$B$3:$B$1000="ASMAR DIRECCIÓN")*(UPPER(MAESTRO!$L$3:$L$1000)="CONFIRMADO")),ROWS($A$3:A268))),"")</f>
        <v/>
      </c>
      <c r="T268" s="11" t="str">
        <f ca="1">IFERROR(INDEX(MAESTRO!T:T,_xludf.AGGREGATE(15,6,ROW(MAESTRO!$B$3:$B$1000)/((MAESTRO!$B$3:$B$1000="ASMAR DIRECCIÓN")*(UPPER(MAESTRO!$L$3:$L$1000)="CONFIRMADO")),ROWS($A$3:A268))),"")</f>
        <v/>
      </c>
      <c r="U268" s="11" t="str">
        <f ca="1">IFERROR(INDEX(MAESTRO!U:U,_xludf.AGGREGATE(15,6,ROW(MAESTRO!$B$3:$B$1000)/((MAESTRO!$B$3:$B$1000="ASMAR DIRECCIÓN")*(UPPER(MAESTRO!$L$3:$L$1000)="CONFIRMADO")),ROWS($A$3:A268))),"")</f>
        <v/>
      </c>
      <c r="V268" s="11" t="str">
        <f ca="1">IFERROR(INDEX(MAESTRO!V:V,_xludf.AGGREGATE(15,6,ROW(MAESTRO!$B$3:$B$1000)/((MAESTRO!$B$3:$B$1000="ASMAR DIRECCIÓN")*(UPPER(MAESTRO!$L$3:$L$1000)="CONFIRMADO")),ROWS($A$3:A268))),"")</f>
        <v/>
      </c>
      <c r="W268" s="11" t="str">
        <f ca="1">IFERROR(INDEX(MAESTRO!W:W,_xludf.AGGREGATE(15,6,ROW(MAESTRO!$B$3:$B$1000)/((MAESTRO!$B$3:$B$1000="ASMAR DIRECCIÓN")*(UPPER(MAESTRO!$L$3:$L$1000)="CONFIRMADO")),ROWS($A$3:A268))),"")</f>
        <v/>
      </c>
      <c r="X268" s="11" t="str">
        <f ca="1">IFERROR(INDEX(MAESTRO!X:X,_xludf.AGGREGATE(15,6,ROW(MAESTRO!$B$3:$B$1000)/((MAESTRO!$B$3:$B$1000="ASMAR DIRECCIÓN")*(UPPER(MAESTRO!$L$3:$L$1000)="CONFIRMADO")),ROWS($A$3:A268))),"")</f>
        <v/>
      </c>
    </row>
    <row r="269" spans="1:24" ht="22.05" customHeight="1">
      <c r="A269" s="10" t="str">
        <f ca="1">IFERROR(INDEX(MAESTRO!A:A,_xludf.AGGREGATE(15,6,ROW(MAESTRO!$B$3:$B$1000)/((MAESTRO!$B$3:$B$1000="ASMAR DIRECCIÓN")*(UPPER(MAESTRO!$L$3:$L$1000)="CONFIRMADO")),ROWS($A$3:A269))),"")</f>
        <v/>
      </c>
      <c r="B269" s="10" t="str">
        <f ca="1">IFERROR(INDEX(MAESTRO!B:B,_xludf.AGGREGATE(15,6,ROW(MAESTRO!$B$3:$B$1000)/((MAESTRO!$B$3:$B$1000="ASMAR DIRECCIÓN")*(UPPER(MAESTRO!$L$3:$L$1000)="CONFIRMADO")),ROWS($A$3:A269))),"")</f>
        <v/>
      </c>
      <c r="C269" s="10" t="str">
        <f ca="1">IFERROR(INDEX(MAESTRO!C:C,_xludf.AGGREGATE(15,6,ROW(MAESTRO!$B$3:$B$1000)/((MAESTRO!$B$3:$B$1000="ASMAR DIRECCIÓN")*(UPPER(MAESTRO!$L$3:$L$1000)="CONFIRMADO")),ROWS($A$3:A269))),"")</f>
        <v/>
      </c>
      <c r="D269" s="10" t="str">
        <f ca="1">IFERROR(INDEX(MAESTRO!D:D,_xludf.AGGREGATE(15,6,ROW(MAESTRO!$B$3:$B$1000)/((MAESTRO!$B$3:$B$1000="ASMAR DIRECCIÓN")*(UPPER(MAESTRO!$L$3:$L$1000)="CONFIRMADO")),ROWS($A$3:A269))),"")</f>
        <v/>
      </c>
      <c r="E269" s="10" t="str">
        <f ca="1">IFERROR(INDEX(MAESTRO!E:E,_xludf.AGGREGATE(15,6,ROW(MAESTRO!$B$3:$B$1000)/((MAESTRO!$B$3:$B$1000="ASMAR DIRECCIÓN")*(UPPER(MAESTRO!$L$3:$L$1000)="CONFIRMADO")),ROWS($A$3:A269))),"")</f>
        <v/>
      </c>
      <c r="F269" s="10" t="str">
        <f ca="1">IFERROR(INDEX(MAESTRO!F:F,_xludf.AGGREGATE(15,6,ROW(MAESTRO!$B$3:$B$1000)/((MAESTRO!$B$3:$B$1000="ASMAR DIRECCIÓN")*(UPPER(MAESTRO!$L$3:$L$1000)="CONFIRMADO")),ROWS($A$3:A269))),"")</f>
        <v/>
      </c>
      <c r="G269" s="10" t="str">
        <f ca="1">IFERROR(INDEX(MAESTRO!G:G,_xludf.AGGREGATE(15,6,ROW(MAESTRO!$B$3:$B$1000)/((MAESTRO!$B$3:$B$1000="ASMAR DIRECCIÓN")*(UPPER(MAESTRO!$L$3:$L$1000)="CONFIRMADO")),ROWS($A$3:A269))),"")</f>
        <v/>
      </c>
      <c r="H269" s="10" t="str">
        <f ca="1">IFERROR(INDEX(MAESTRO!H:H,_xludf.AGGREGATE(15,6,ROW(MAESTRO!$B$3:$B$1000)/((MAESTRO!$B$3:$B$1000="ASMAR DIRECCIÓN")*(UPPER(MAESTRO!$L$3:$L$1000)="CONFIRMADO")),ROWS($A$3:A269))),"")</f>
        <v/>
      </c>
      <c r="I269" s="10" t="str">
        <f ca="1">IFERROR(INDEX(MAESTRO!I:I,_xludf.AGGREGATE(15,6,ROW(MAESTRO!$B$3:$B$1000)/((MAESTRO!$B$3:$B$1000="ASMAR DIRECCIÓN")*(UPPER(MAESTRO!$L$3:$L$1000)="CONFIRMADO")),ROWS($A$3:A269))),"")</f>
        <v/>
      </c>
      <c r="J269" s="10" t="str">
        <f ca="1">IFERROR(INDEX(MAESTRO!J:J,_xludf.AGGREGATE(15,6,ROW(MAESTRO!$B$3:$B$1000)/((MAESTRO!$B$3:$B$1000="ASMAR DIRECCIÓN")*(UPPER(MAESTRO!$L$3:$L$1000)="CONFIRMADO")),ROWS($A$3:A269))),"")</f>
        <v/>
      </c>
      <c r="K269" s="10" t="str">
        <f ca="1">IFERROR(INDEX(MAESTRO!K:K,_xludf.AGGREGATE(15,6,ROW(MAESTRO!$B$3:$B$1000)/((MAESTRO!$B$3:$B$1000="ASMAR DIRECCIÓN")*(UPPER(MAESTRO!$L$3:$L$1000)="CONFIRMADO")),ROWS($A$3:A269))),"")</f>
        <v/>
      </c>
      <c r="L269" s="10" t="str">
        <f ca="1">IFERROR(INDEX(MAESTRO!L:L,_xludf.AGGREGATE(15,6,ROW(MAESTRO!$B$3:$B$1000)/((MAESTRO!$B$3:$B$1000="ASMAR DIRECCIÓN")*(UPPER(MAESTRO!$L$3:$L$1000)="CONFIRMADO")),ROWS($A$3:A269))),"")</f>
        <v/>
      </c>
      <c r="M269" s="10" t="str">
        <f ca="1">IFERROR(INDEX(MAESTRO!M:M,_xludf.AGGREGATE(15,6,ROW(MAESTRO!$B$3:$B$1000)/((MAESTRO!$B$3:$B$1000="ASMAR DIRECCIÓN")*(UPPER(MAESTRO!$L$3:$L$1000)="CONFIRMADO")),ROWS($A$3:A269))),"")</f>
        <v/>
      </c>
      <c r="N269" s="10" t="str">
        <f ca="1">IFERROR(INDEX(MAESTRO!N:N,_xludf.AGGREGATE(15,6,ROW(MAESTRO!$B$3:$B$1000)/((MAESTRO!$B$3:$B$1000="ASMAR DIRECCIÓN")*(UPPER(MAESTRO!$L$3:$L$1000)="CONFIRMADO")),ROWS($A$3:A269))),"")</f>
        <v/>
      </c>
      <c r="O269" s="10" t="str">
        <f ca="1">IFERROR(INDEX(MAESTRO!O:O,_xludf.AGGREGATE(15,6,ROW(MAESTRO!$B$3:$B$1000)/((MAESTRO!$B$3:$B$1000="ASMAR DIRECCIÓN")*(UPPER(MAESTRO!$L$3:$L$1000)="CONFIRMADO")),ROWS($A$3:A269))),"")</f>
        <v/>
      </c>
      <c r="P269" s="10" t="str">
        <f ca="1">IFERROR(INDEX(MAESTRO!P:P,_xludf.AGGREGATE(15,6,ROW(MAESTRO!$B$3:$B$1000)/((MAESTRO!$B$3:$B$1000="ASMAR DIRECCIÓN")*(UPPER(MAESTRO!$L$3:$L$1000)="CONFIRMADO")),ROWS($A$3:A269))),"")</f>
        <v/>
      </c>
      <c r="Q269" s="10" t="str">
        <f ca="1">IFERROR(INDEX(MAESTRO!Q:Q,_xludf.AGGREGATE(15,6,ROW(MAESTRO!$B$3:$B$1000)/((MAESTRO!$B$3:$B$1000="ASMAR DIRECCIÓN")*(UPPER(MAESTRO!$L$3:$L$1000)="CONFIRMADO")),ROWS($A$3:A269))),"")</f>
        <v/>
      </c>
      <c r="R269" s="10" t="str">
        <f ca="1">IFERROR(INDEX(MAESTRO!R:R,_xludf.AGGREGATE(15,6,ROW(MAESTRO!$B$3:$B$1000)/((MAESTRO!$B$3:$B$1000="ASMAR DIRECCIÓN")*(UPPER(MAESTRO!$L$3:$L$1000)="CONFIRMADO")),ROWS($A$3:A269))),"")</f>
        <v/>
      </c>
      <c r="S269" s="10" t="str">
        <f ca="1">IFERROR(INDEX(MAESTRO!S:S,_xludf.AGGREGATE(15,6,ROW(MAESTRO!$B$3:$B$1000)/((MAESTRO!$B$3:$B$1000="ASMAR DIRECCIÓN")*(UPPER(MAESTRO!$L$3:$L$1000)="CONFIRMADO")),ROWS($A$3:A269))),"")</f>
        <v/>
      </c>
      <c r="T269" s="10" t="str">
        <f ca="1">IFERROR(INDEX(MAESTRO!T:T,_xludf.AGGREGATE(15,6,ROW(MAESTRO!$B$3:$B$1000)/((MAESTRO!$B$3:$B$1000="ASMAR DIRECCIÓN")*(UPPER(MAESTRO!$L$3:$L$1000)="CONFIRMADO")),ROWS($A$3:A269))),"")</f>
        <v/>
      </c>
      <c r="U269" s="10" t="str">
        <f ca="1">IFERROR(INDEX(MAESTRO!U:U,_xludf.AGGREGATE(15,6,ROW(MAESTRO!$B$3:$B$1000)/((MAESTRO!$B$3:$B$1000="ASMAR DIRECCIÓN")*(UPPER(MAESTRO!$L$3:$L$1000)="CONFIRMADO")),ROWS($A$3:A269))),"")</f>
        <v/>
      </c>
      <c r="V269" s="10" t="str">
        <f ca="1">IFERROR(INDEX(MAESTRO!V:V,_xludf.AGGREGATE(15,6,ROW(MAESTRO!$B$3:$B$1000)/((MAESTRO!$B$3:$B$1000="ASMAR DIRECCIÓN")*(UPPER(MAESTRO!$L$3:$L$1000)="CONFIRMADO")),ROWS($A$3:A269))),"")</f>
        <v/>
      </c>
      <c r="W269" s="10" t="str">
        <f ca="1">IFERROR(INDEX(MAESTRO!W:W,_xludf.AGGREGATE(15,6,ROW(MAESTRO!$B$3:$B$1000)/((MAESTRO!$B$3:$B$1000="ASMAR DIRECCIÓN")*(UPPER(MAESTRO!$L$3:$L$1000)="CONFIRMADO")),ROWS($A$3:A269))),"")</f>
        <v/>
      </c>
      <c r="X269" s="10" t="str">
        <f ca="1">IFERROR(INDEX(MAESTRO!X:X,_xludf.AGGREGATE(15,6,ROW(MAESTRO!$B$3:$B$1000)/((MAESTRO!$B$3:$B$1000="ASMAR DIRECCIÓN")*(UPPER(MAESTRO!$L$3:$L$1000)="CONFIRMADO")),ROWS($A$3:A269))),"")</f>
        <v/>
      </c>
    </row>
    <row r="270" spans="1:24" ht="22.05" customHeight="1">
      <c r="A270" s="11" t="str">
        <f ca="1">IFERROR(INDEX(MAESTRO!A:A,_xludf.AGGREGATE(15,6,ROW(MAESTRO!$B$3:$B$1000)/((MAESTRO!$B$3:$B$1000="ASMAR DIRECCIÓN")*(UPPER(MAESTRO!$L$3:$L$1000)="CONFIRMADO")),ROWS($A$3:A270))),"")</f>
        <v/>
      </c>
      <c r="B270" s="11" t="str">
        <f ca="1">IFERROR(INDEX(MAESTRO!B:B,_xludf.AGGREGATE(15,6,ROW(MAESTRO!$B$3:$B$1000)/((MAESTRO!$B$3:$B$1000="ASMAR DIRECCIÓN")*(UPPER(MAESTRO!$L$3:$L$1000)="CONFIRMADO")),ROWS($A$3:A270))),"")</f>
        <v/>
      </c>
      <c r="C270" s="11" t="str">
        <f ca="1">IFERROR(INDEX(MAESTRO!C:C,_xludf.AGGREGATE(15,6,ROW(MAESTRO!$B$3:$B$1000)/((MAESTRO!$B$3:$B$1000="ASMAR DIRECCIÓN")*(UPPER(MAESTRO!$L$3:$L$1000)="CONFIRMADO")),ROWS($A$3:A270))),"")</f>
        <v/>
      </c>
      <c r="D270" s="11" t="str">
        <f ca="1">IFERROR(INDEX(MAESTRO!D:D,_xludf.AGGREGATE(15,6,ROW(MAESTRO!$B$3:$B$1000)/((MAESTRO!$B$3:$B$1000="ASMAR DIRECCIÓN")*(UPPER(MAESTRO!$L$3:$L$1000)="CONFIRMADO")),ROWS($A$3:A270))),"")</f>
        <v/>
      </c>
      <c r="E270" s="11" t="str">
        <f ca="1">IFERROR(INDEX(MAESTRO!E:E,_xludf.AGGREGATE(15,6,ROW(MAESTRO!$B$3:$B$1000)/((MAESTRO!$B$3:$B$1000="ASMAR DIRECCIÓN")*(UPPER(MAESTRO!$L$3:$L$1000)="CONFIRMADO")),ROWS($A$3:A270))),"")</f>
        <v/>
      </c>
      <c r="F270" s="11" t="str">
        <f ca="1">IFERROR(INDEX(MAESTRO!F:F,_xludf.AGGREGATE(15,6,ROW(MAESTRO!$B$3:$B$1000)/((MAESTRO!$B$3:$B$1000="ASMAR DIRECCIÓN")*(UPPER(MAESTRO!$L$3:$L$1000)="CONFIRMADO")),ROWS($A$3:A270))),"")</f>
        <v/>
      </c>
      <c r="G270" s="11" t="str">
        <f ca="1">IFERROR(INDEX(MAESTRO!G:G,_xludf.AGGREGATE(15,6,ROW(MAESTRO!$B$3:$B$1000)/((MAESTRO!$B$3:$B$1000="ASMAR DIRECCIÓN")*(UPPER(MAESTRO!$L$3:$L$1000)="CONFIRMADO")),ROWS($A$3:A270))),"")</f>
        <v/>
      </c>
      <c r="H270" s="11" t="str">
        <f ca="1">IFERROR(INDEX(MAESTRO!H:H,_xludf.AGGREGATE(15,6,ROW(MAESTRO!$B$3:$B$1000)/((MAESTRO!$B$3:$B$1000="ASMAR DIRECCIÓN")*(UPPER(MAESTRO!$L$3:$L$1000)="CONFIRMADO")),ROWS($A$3:A270))),"")</f>
        <v/>
      </c>
      <c r="I270" s="11" t="str">
        <f ca="1">IFERROR(INDEX(MAESTRO!I:I,_xludf.AGGREGATE(15,6,ROW(MAESTRO!$B$3:$B$1000)/((MAESTRO!$B$3:$B$1000="ASMAR DIRECCIÓN")*(UPPER(MAESTRO!$L$3:$L$1000)="CONFIRMADO")),ROWS($A$3:A270))),"")</f>
        <v/>
      </c>
      <c r="J270" s="11" t="str">
        <f ca="1">IFERROR(INDEX(MAESTRO!J:J,_xludf.AGGREGATE(15,6,ROW(MAESTRO!$B$3:$B$1000)/((MAESTRO!$B$3:$B$1000="ASMAR DIRECCIÓN")*(UPPER(MAESTRO!$L$3:$L$1000)="CONFIRMADO")),ROWS($A$3:A270))),"")</f>
        <v/>
      </c>
      <c r="K270" s="11" t="str">
        <f ca="1">IFERROR(INDEX(MAESTRO!K:K,_xludf.AGGREGATE(15,6,ROW(MAESTRO!$B$3:$B$1000)/((MAESTRO!$B$3:$B$1000="ASMAR DIRECCIÓN")*(UPPER(MAESTRO!$L$3:$L$1000)="CONFIRMADO")),ROWS($A$3:A270))),"")</f>
        <v/>
      </c>
      <c r="L270" s="11" t="str">
        <f ca="1">IFERROR(INDEX(MAESTRO!L:L,_xludf.AGGREGATE(15,6,ROW(MAESTRO!$B$3:$B$1000)/((MAESTRO!$B$3:$B$1000="ASMAR DIRECCIÓN")*(UPPER(MAESTRO!$L$3:$L$1000)="CONFIRMADO")),ROWS($A$3:A270))),"")</f>
        <v/>
      </c>
      <c r="M270" s="11" t="str">
        <f ca="1">IFERROR(INDEX(MAESTRO!M:M,_xludf.AGGREGATE(15,6,ROW(MAESTRO!$B$3:$B$1000)/((MAESTRO!$B$3:$B$1000="ASMAR DIRECCIÓN")*(UPPER(MAESTRO!$L$3:$L$1000)="CONFIRMADO")),ROWS($A$3:A270))),"")</f>
        <v/>
      </c>
      <c r="N270" s="11" t="str">
        <f ca="1">IFERROR(INDEX(MAESTRO!N:N,_xludf.AGGREGATE(15,6,ROW(MAESTRO!$B$3:$B$1000)/((MAESTRO!$B$3:$B$1000="ASMAR DIRECCIÓN")*(UPPER(MAESTRO!$L$3:$L$1000)="CONFIRMADO")),ROWS($A$3:A270))),"")</f>
        <v/>
      </c>
      <c r="O270" s="11" t="str">
        <f ca="1">IFERROR(INDEX(MAESTRO!O:O,_xludf.AGGREGATE(15,6,ROW(MAESTRO!$B$3:$B$1000)/((MAESTRO!$B$3:$B$1000="ASMAR DIRECCIÓN")*(UPPER(MAESTRO!$L$3:$L$1000)="CONFIRMADO")),ROWS($A$3:A270))),"")</f>
        <v/>
      </c>
      <c r="P270" s="11" t="str">
        <f ca="1">IFERROR(INDEX(MAESTRO!P:P,_xludf.AGGREGATE(15,6,ROW(MAESTRO!$B$3:$B$1000)/((MAESTRO!$B$3:$B$1000="ASMAR DIRECCIÓN")*(UPPER(MAESTRO!$L$3:$L$1000)="CONFIRMADO")),ROWS($A$3:A270))),"")</f>
        <v/>
      </c>
      <c r="Q270" s="11" t="str">
        <f ca="1">IFERROR(INDEX(MAESTRO!Q:Q,_xludf.AGGREGATE(15,6,ROW(MAESTRO!$B$3:$B$1000)/((MAESTRO!$B$3:$B$1000="ASMAR DIRECCIÓN")*(UPPER(MAESTRO!$L$3:$L$1000)="CONFIRMADO")),ROWS($A$3:A270))),"")</f>
        <v/>
      </c>
      <c r="R270" s="11" t="str">
        <f ca="1">IFERROR(INDEX(MAESTRO!R:R,_xludf.AGGREGATE(15,6,ROW(MAESTRO!$B$3:$B$1000)/((MAESTRO!$B$3:$B$1000="ASMAR DIRECCIÓN")*(UPPER(MAESTRO!$L$3:$L$1000)="CONFIRMADO")),ROWS($A$3:A270))),"")</f>
        <v/>
      </c>
      <c r="S270" s="11" t="str">
        <f ca="1">IFERROR(INDEX(MAESTRO!S:S,_xludf.AGGREGATE(15,6,ROW(MAESTRO!$B$3:$B$1000)/((MAESTRO!$B$3:$B$1000="ASMAR DIRECCIÓN")*(UPPER(MAESTRO!$L$3:$L$1000)="CONFIRMADO")),ROWS($A$3:A270))),"")</f>
        <v/>
      </c>
      <c r="T270" s="11" t="str">
        <f ca="1">IFERROR(INDEX(MAESTRO!T:T,_xludf.AGGREGATE(15,6,ROW(MAESTRO!$B$3:$B$1000)/((MAESTRO!$B$3:$B$1000="ASMAR DIRECCIÓN")*(UPPER(MAESTRO!$L$3:$L$1000)="CONFIRMADO")),ROWS($A$3:A270))),"")</f>
        <v/>
      </c>
      <c r="U270" s="11" t="str">
        <f ca="1">IFERROR(INDEX(MAESTRO!U:U,_xludf.AGGREGATE(15,6,ROW(MAESTRO!$B$3:$B$1000)/((MAESTRO!$B$3:$B$1000="ASMAR DIRECCIÓN")*(UPPER(MAESTRO!$L$3:$L$1000)="CONFIRMADO")),ROWS($A$3:A270))),"")</f>
        <v/>
      </c>
      <c r="V270" s="11" t="str">
        <f ca="1">IFERROR(INDEX(MAESTRO!V:V,_xludf.AGGREGATE(15,6,ROW(MAESTRO!$B$3:$B$1000)/((MAESTRO!$B$3:$B$1000="ASMAR DIRECCIÓN")*(UPPER(MAESTRO!$L$3:$L$1000)="CONFIRMADO")),ROWS($A$3:A270))),"")</f>
        <v/>
      </c>
      <c r="W270" s="11" t="str">
        <f ca="1">IFERROR(INDEX(MAESTRO!W:W,_xludf.AGGREGATE(15,6,ROW(MAESTRO!$B$3:$B$1000)/((MAESTRO!$B$3:$B$1000="ASMAR DIRECCIÓN")*(UPPER(MAESTRO!$L$3:$L$1000)="CONFIRMADO")),ROWS($A$3:A270))),"")</f>
        <v/>
      </c>
      <c r="X270" s="11" t="str">
        <f ca="1">IFERROR(INDEX(MAESTRO!X:X,_xludf.AGGREGATE(15,6,ROW(MAESTRO!$B$3:$B$1000)/((MAESTRO!$B$3:$B$1000="ASMAR DIRECCIÓN")*(UPPER(MAESTRO!$L$3:$L$1000)="CONFIRMADO")),ROWS($A$3:A270))),"")</f>
        <v/>
      </c>
    </row>
    <row r="271" spans="1:24" ht="22.05" customHeight="1">
      <c r="A271" s="10" t="str">
        <f ca="1">IFERROR(INDEX(MAESTRO!A:A,_xludf.AGGREGATE(15,6,ROW(MAESTRO!$B$3:$B$1000)/((MAESTRO!$B$3:$B$1000="ASMAR DIRECCIÓN")*(UPPER(MAESTRO!$L$3:$L$1000)="CONFIRMADO")),ROWS($A$3:A271))),"")</f>
        <v/>
      </c>
      <c r="B271" s="10" t="str">
        <f ca="1">IFERROR(INDEX(MAESTRO!B:B,_xludf.AGGREGATE(15,6,ROW(MAESTRO!$B$3:$B$1000)/((MAESTRO!$B$3:$B$1000="ASMAR DIRECCIÓN")*(UPPER(MAESTRO!$L$3:$L$1000)="CONFIRMADO")),ROWS($A$3:A271))),"")</f>
        <v/>
      </c>
      <c r="C271" s="10" t="str">
        <f ca="1">IFERROR(INDEX(MAESTRO!C:C,_xludf.AGGREGATE(15,6,ROW(MAESTRO!$B$3:$B$1000)/((MAESTRO!$B$3:$B$1000="ASMAR DIRECCIÓN")*(UPPER(MAESTRO!$L$3:$L$1000)="CONFIRMADO")),ROWS($A$3:A271))),"")</f>
        <v/>
      </c>
      <c r="D271" s="10" t="str">
        <f ca="1">IFERROR(INDEX(MAESTRO!D:D,_xludf.AGGREGATE(15,6,ROW(MAESTRO!$B$3:$B$1000)/((MAESTRO!$B$3:$B$1000="ASMAR DIRECCIÓN")*(UPPER(MAESTRO!$L$3:$L$1000)="CONFIRMADO")),ROWS($A$3:A271))),"")</f>
        <v/>
      </c>
      <c r="E271" s="10" t="str">
        <f ca="1">IFERROR(INDEX(MAESTRO!E:E,_xludf.AGGREGATE(15,6,ROW(MAESTRO!$B$3:$B$1000)/((MAESTRO!$B$3:$B$1000="ASMAR DIRECCIÓN")*(UPPER(MAESTRO!$L$3:$L$1000)="CONFIRMADO")),ROWS($A$3:A271))),"")</f>
        <v/>
      </c>
      <c r="F271" s="10" t="str">
        <f ca="1">IFERROR(INDEX(MAESTRO!F:F,_xludf.AGGREGATE(15,6,ROW(MAESTRO!$B$3:$B$1000)/((MAESTRO!$B$3:$B$1000="ASMAR DIRECCIÓN")*(UPPER(MAESTRO!$L$3:$L$1000)="CONFIRMADO")),ROWS($A$3:A271))),"")</f>
        <v/>
      </c>
      <c r="G271" s="10" t="str">
        <f ca="1">IFERROR(INDEX(MAESTRO!G:G,_xludf.AGGREGATE(15,6,ROW(MAESTRO!$B$3:$B$1000)/((MAESTRO!$B$3:$B$1000="ASMAR DIRECCIÓN")*(UPPER(MAESTRO!$L$3:$L$1000)="CONFIRMADO")),ROWS($A$3:A271))),"")</f>
        <v/>
      </c>
      <c r="H271" s="10" t="str">
        <f ca="1">IFERROR(INDEX(MAESTRO!H:H,_xludf.AGGREGATE(15,6,ROW(MAESTRO!$B$3:$B$1000)/((MAESTRO!$B$3:$B$1000="ASMAR DIRECCIÓN")*(UPPER(MAESTRO!$L$3:$L$1000)="CONFIRMADO")),ROWS($A$3:A271))),"")</f>
        <v/>
      </c>
      <c r="I271" s="10" t="str">
        <f ca="1">IFERROR(INDEX(MAESTRO!I:I,_xludf.AGGREGATE(15,6,ROW(MAESTRO!$B$3:$B$1000)/((MAESTRO!$B$3:$B$1000="ASMAR DIRECCIÓN")*(UPPER(MAESTRO!$L$3:$L$1000)="CONFIRMADO")),ROWS($A$3:A271))),"")</f>
        <v/>
      </c>
      <c r="J271" s="10" t="str">
        <f ca="1">IFERROR(INDEX(MAESTRO!J:J,_xludf.AGGREGATE(15,6,ROW(MAESTRO!$B$3:$B$1000)/((MAESTRO!$B$3:$B$1000="ASMAR DIRECCIÓN")*(UPPER(MAESTRO!$L$3:$L$1000)="CONFIRMADO")),ROWS($A$3:A271))),"")</f>
        <v/>
      </c>
      <c r="K271" s="10" t="str">
        <f ca="1">IFERROR(INDEX(MAESTRO!K:K,_xludf.AGGREGATE(15,6,ROW(MAESTRO!$B$3:$B$1000)/((MAESTRO!$B$3:$B$1000="ASMAR DIRECCIÓN")*(UPPER(MAESTRO!$L$3:$L$1000)="CONFIRMADO")),ROWS($A$3:A271))),"")</f>
        <v/>
      </c>
      <c r="L271" s="10" t="str">
        <f ca="1">IFERROR(INDEX(MAESTRO!L:L,_xludf.AGGREGATE(15,6,ROW(MAESTRO!$B$3:$B$1000)/((MAESTRO!$B$3:$B$1000="ASMAR DIRECCIÓN")*(UPPER(MAESTRO!$L$3:$L$1000)="CONFIRMADO")),ROWS($A$3:A271))),"")</f>
        <v/>
      </c>
      <c r="M271" s="10" t="str">
        <f ca="1">IFERROR(INDEX(MAESTRO!M:M,_xludf.AGGREGATE(15,6,ROW(MAESTRO!$B$3:$B$1000)/((MAESTRO!$B$3:$B$1000="ASMAR DIRECCIÓN")*(UPPER(MAESTRO!$L$3:$L$1000)="CONFIRMADO")),ROWS($A$3:A271))),"")</f>
        <v/>
      </c>
      <c r="N271" s="10" t="str">
        <f ca="1">IFERROR(INDEX(MAESTRO!N:N,_xludf.AGGREGATE(15,6,ROW(MAESTRO!$B$3:$B$1000)/((MAESTRO!$B$3:$B$1000="ASMAR DIRECCIÓN")*(UPPER(MAESTRO!$L$3:$L$1000)="CONFIRMADO")),ROWS($A$3:A271))),"")</f>
        <v/>
      </c>
      <c r="O271" s="10" t="str">
        <f ca="1">IFERROR(INDEX(MAESTRO!O:O,_xludf.AGGREGATE(15,6,ROW(MAESTRO!$B$3:$B$1000)/((MAESTRO!$B$3:$B$1000="ASMAR DIRECCIÓN")*(UPPER(MAESTRO!$L$3:$L$1000)="CONFIRMADO")),ROWS($A$3:A271))),"")</f>
        <v/>
      </c>
      <c r="P271" s="10" t="str">
        <f ca="1">IFERROR(INDEX(MAESTRO!P:P,_xludf.AGGREGATE(15,6,ROW(MAESTRO!$B$3:$B$1000)/((MAESTRO!$B$3:$B$1000="ASMAR DIRECCIÓN")*(UPPER(MAESTRO!$L$3:$L$1000)="CONFIRMADO")),ROWS($A$3:A271))),"")</f>
        <v/>
      </c>
      <c r="Q271" s="10" t="str">
        <f ca="1">IFERROR(INDEX(MAESTRO!Q:Q,_xludf.AGGREGATE(15,6,ROW(MAESTRO!$B$3:$B$1000)/((MAESTRO!$B$3:$B$1000="ASMAR DIRECCIÓN")*(UPPER(MAESTRO!$L$3:$L$1000)="CONFIRMADO")),ROWS($A$3:A271))),"")</f>
        <v/>
      </c>
      <c r="R271" s="10" t="str">
        <f ca="1">IFERROR(INDEX(MAESTRO!R:R,_xludf.AGGREGATE(15,6,ROW(MAESTRO!$B$3:$B$1000)/((MAESTRO!$B$3:$B$1000="ASMAR DIRECCIÓN")*(UPPER(MAESTRO!$L$3:$L$1000)="CONFIRMADO")),ROWS($A$3:A271))),"")</f>
        <v/>
      </c>
      <c r="S271" s="10" t="str">
        <f ca="1">IFERROR(INDEX(MAESTRO!S:S,_xludf.AGGREGATE(15,6,ROW(MAESTRO!$B$3:$B$1000)/((MAESTRO!$B$3:$B$1000="ASMAR DIRECCIÓN")*(UPPER(MAESTRO!$L$3:$L$1000)="CONFIRMADO")),ROWS($A$3:A271))),"")</f>
        <v/>
      </c>
      <c r="T271" s="10" t="str">
        <f ca="1">IFERROR(INDEX(MAESTRO!T:T,_xludf.AGGREGATE(15,6,ROW(MAESTRO!$B$3:$B$1000)/((MAESTRO!$B$3:$B$1000="ASMAR DIRECCIÓN")*(UPPER(MAESTRO!$L$3:$L$1000)="CONFIRMADO")),ROWS($A$3:A271))),"")</f>
        <v/>
      </c>
      <c r="U271" s="10" t="str">
        <f ca="1">IFERROR(INDEX(MAESTRO!U:U,_xludf.AGGREGATE(15,6,ROW(MAESTRO!$B$3:$B$1000)/((MAESTRO!$B$3:$B$1000="ASMAR DIRECCIÓN")*(UPPER(MAESTRO!$L$3:$L$1000)="CONFIRMADO")),ROWS($A$3:A271))),"")</f>
        <v/>
      </c>
      <c r="V271" s="10" t="str">
        <f ca="1">IFERROR(INDEX(MAESTRO!V:V,_xludf.AGGREGATE(15,6,ROW(MAESTRO!$B$3:$B$1000)/((MAESTRO!$B$3:$B$1000="ASMAR DIRECCIÓN")*(UPPER(MAESTRO!$L$3:$L$1000)="CONFIRMADO")),ROWS($A$3:A271))),"")</f>
        <v/>
      </c>
      <c r="W271" s="10" t="str">
        <f ca="1">IFERROR(INDEX(MAESTRO!W:W,_xludf.AGGREGATE(15,6,ROW(MAESTRO!$B$3:$B$1000)/((MAESTRO!$B$3:$B$1000="ASMAR DIRECCIÓN")*(UPPER(MAESTRO!$L$3:$L$1000)="CONFIRMADO")),ROWS($A$3:A271))),"")</f>
        <v/>
      </c>
      <c r="X271" s="10" t="str">
        <f ca="1">IFERROR(INDEX(MAESTRO!X:X,_xludf.AGGREGATE(15,6,ROW(MAESTRO!$B$3:$B$1000)/((MAESTRO!$B$3:$B$1000="ASMAR DIRECCIÓN")*(UPPER(MAESTRO!$L$3:$L$1000)="CONFIRMADO")),ROWS($A$3:A271))),"")</f>
        <v/>
      </c>
    </row>
    <row r="272" spans="1:24" ht="22.05" customHeight="1">
      <c r="A272" s="11" t="str">
        <f ca="1">IFERROR(INDEX(MAESTRO!A:A,_xludf.AGGREGATE(15,6,ROW(MAESTRO!$B$3:$B$1000)/((MAESTRO!$B$3:$B$1000="ASMAR DIRECCIÓN")*(UPPER(MAESTRO!$L$3:$L$1000)="CONFIRMADO")),ROWS($A$3:A272))),"")</f>
        <v/>
      </c>
      <c r="B272" s="11" t="str">
        <f ca="1">IFERROR(INDEX(MAESTRO!B:B,_xludf.AGGREGATE(15,6,ROW(MAESTRO!$B$3:$B$1000)/((MAESTRO!$B$3:$B$1000="ASMAR DIRECCIÓN")*(UPPER(MAESTRO!$L$3:$L$1000)="CONFIRMADO")),ROWS($A$3:A272))),"")</f>
        <v/>
      </c>
      <c r="C272" s="11" t="str">
        <f ca="1">IFERROR(INDEX(MAESTRO!C:C,_xludf.AGGREGATE(15,6,ROW(MAESTRO!$B$3:$B$1000)/((MAESTRO!$B$3:$B$1000="ASMAR DIRECCIÓN")*(UPPER(MAESTRO!$L$3:$L$1000)="CONFIRMADO")),ROWS($A$3:A272))),"")</f>
        <v/>
      </c>
      <c r="D272" s="11" t="str">
        <f ca="1">IFERROR(INDEX(MAESTRO!D:D,_xludf.AGGREGATE(15,6,ROW(MAESTRO!$B$3:$B$1000)/((MAESTRO!$B$3:$B$1000="ASMAR DIRECCIÓN")*(UPPER(MAESTRO!$L$3:$L$1000)="CONFIRMADO")),ROWS($A$3:A272))),"")</f>
        <v/>
      </c>
      <c r="E272" s="11" t="str">
        <f ca="1">IFERROR(INDEX(MAESTRO!E:E,_xludf.AGGREGATE(15,6,ROW(MAESTRO!$B$3:$B$1000)/((MAESTRO!$B$3:$B$1000="ASMAR DIRECCIÓN")*(UPPER(MAESTRO!$L$3:$L$1000)="CONFIRMADO")),ROWS($A$3:A272))),"")</f>
        <v/>
      </c>
      <c r="F272" s="11" t="str">
        <f ca="1">IFERROR(INDEX(MAESTRO!F:F,_xludf.AGGREGATE(15,6,ROW(MAESTRO!$B$3:$B$1000)/((MAESTRO!$B$3:$B$1000="ASMAR DIRECCIÓN")*(UPPER(MAESTRO!$L$3:$L$1000)="CONFIRMADO")),ROWS($A$3:A272))),"")</f>
        <v/>
      </c>
      <c r="G272" s="11" t="str">
        <f ca="1">IFERROR(INDEX(MAESTRO!G:G,_xludf.AGGREGATE(15,6,ROW(MAESTRO!$B$3:$B$1000)/((MAESTRO!$B$3:$B$1000="ASMAR DIRECCIÓN")*(UPPER(MAESTRO!$L$3:$L$1000)="CONFIRMADO")),ROWS($A$3:A272))),"")</f>
        <v/>
      </c>
      <c r="H272" s="11" t="str">
        <f ca="1">IFERROR(INDEX(MAESTRO!H:H,_xludf.AGGREGATE(15,6,ROW(MAESTRO!$B$3:$B$1000)/((MAESTRO!$B$3:$B$1000="ASMAR DIRECCIÓN")*(UPPER(MAESTRO!$L$3:$L$1000)="CONFIRMADO")),ROWS($A$3:A272))),"")</f>
        <v/>
      </c>
      <c r="I272" s="11" t="str">
        <f ca="1">IFERROR(INDEX(MAESTRO!I:I,_xludf.AGGREGATE(15,6,ROW(MAESTRO!$B$3:$B$1000)/((MAESTRO!$B$3:$B$1000="ASMAR DIRECCIÓN")*(UPPER(MAESTRO!$L$3:$L$1000)="CONFIRMADO")),ROWS($A$3:A272))),"")</f>
        <v/>
      </c>
      <c r="J272" s="11" t="str">
        <f ca="1">IFERROR(INDEX(MAESTRO!J:J,_xludf.AGGREGATE(15,6,ROW(MAESTRO!$B$3:$B$1000)/((MAESTRO!$B$3:$B$1000="ASMAR DIRECCIÓN")*(UPPER(MAESTRO!$L$3:$L$1000)="CONFIRMADO")),ROWS($A$3:A272))),"")</f>
        <v/>
      </c>
      <c r="K272" s="11" t="str">
        <f ca="1">IFERROR(INDEX(MAESTRO!K:K,_xludf.AGGREGATE(15,6,ROW(MAESTRO!$B$3:$B$1000)/((MAESTRO!$B$3:$B$1000="ASMAR DIRECCIÓN")*(UPPER(MAESTRO!$L$3:$L$1000)="CONFIRMADO")),ROWS($A$3:A272))),"")</f>
        <v/>
      </c>
      <c r="L272" s="11" t="str">
        <f ca="1">IFERROR(INDEX(MAESTRO!L:L,_xludf.AGGREGATE(15,6,ROW(MAESTRO!$B$3:$B$1000)/((MAESTRO!$B$3:$B$1000="ASMAR DIRECCIÓN")*(UPPER(MAESTRO!$L$3:$L$1000)="CONFIRMADO")),ROWS($A$3:A272))),"")</f>
        <v/>
      </c>
      <c r="M272" s="11" t="str">
        <f ca="1">IFERROR(INDEX(MAESTRO!M:M,_xludf.AGGREGATE(15,6,ROW(MAESTRO!$B$3:$B$1000)/((MAESTRO!$B$3:$B$1000="ASMAR DIRECCIÓN")*(UPPER(MAESTRO!$L$3:$L$1000)="CONFIRMADO")),ROWS($A$3:A272))),"")</f>
        <v/>
      </c>
      <c r="N272" s="11" t="str">
        <f ca="1">IFERROR(INDEX(MAESTRO!N:N,_xludf.AGGREGATE(15,6,ROW(MAESTRO!$B$3:$B$1000)/((MAESTRO!$B$3:$B$1000="ASMAR DIRECCIÓN")*(UPPER(MAESTRO!$L$3:$L$1000)="CONFIRMADO")),ROWS($A$3:A272))),"")</f>
        <v/>
      </c>
      <c r="O272" s="11" t="str">
        <f ca="1">IFERROR(INDEX(MAESTRO!O:O,_xludf.AGGREGATE(15,6,ROW(MAESTRO!$B$3:$B$1000)/((MAESTRO!$B$3:$B$1000="ASMAR DIRECCIÓN")*(UPPER(MAESTRO!$L$3:$L$1000)="CONFIRMADO")),ROWS($A$3:A272))),"")</f>
        <v/>
      </c>
      <c r="P272" s="11" t="str">
        <f ca="1">IFERROR(INDEX(MAESTRO!P:P,_xludf.AGGREGATE(15,6,ROW(MAESTRO!$B$3:$B$1000)/((MAESTRO!$B$3:$B$1000="ASMAR DIRECCIÓN")*(UPPER(MAESTRO!$L$3:$L$1000)="CONFIRMADO")),ROWS($A$3:A272))),"")</f>
        <v/>
      </c>
      <c r="Q272" s="11" t="str">
        <f ca="1">IFERROR(INDEX(MAESTRO!Q:Q,_xludf.AGGREGATE(15,6,ROW(MAESTRO!$B$3:$B$1000)/((MAESTRO!$B$3:$B$1000="ASMAR DIRECCIÓN")*(UPPER(MAESTRO!$L$3:$L$1000)="CONFIRMADO")),ROWS($A$3:A272))),"")</f>
        <v/>
      </c>
      <c r="R272" s="11" t="str">
        <f ca="1">IFERROR(INDEX(MAESTRO!R:R,_xludf.AGGREGATE(15,6,ROW(MAESTRO!$B$3:$B$1000)/((MAESTRO!$B$3:$B$1000="ASMAR DIRECCIÓN")*(UPPER(MAESTRO!$L$3:$L$1000)="CONFIRMADO")),ROWS($A$3:A272))),"")</f>
        <v/>
      </c>
      <c r="S272" s="11" t="str">
        <f ca="1">IFERROR(INDEX(MAESTRO!S:S,_xludf.AGGREGATE(15,6,ROW(MAESTRO!$B$3:$B$1000)/((MAESTRO!$B$3:$B$1000="ASMAR DIRECCIÓN")*(UPPER(MAESTRO!$L$3:$L$1000)="CONFIRMADO")),ROWS($A$3:A272))),"")</f>
        <v/>
      </c>
      <c r="T272" s="11" t="str">
        <f ca="1">IFERROR(INDEX(MAESTRO!T:T,_xludf.AGGREGATE(15,6,ROW(MAESTRO!$B$3:$B$1000)/((MAESTRO!$B$3:$B$1000="ASMAR DIRECCIÓN")*(UPPER(MAESTRO!$L$3:$L$1000)="CONFIRMADO")),ROWS($A$3:A272))),"")</f>
        <v/>
      </c>
      <c r="U272" s="11" t="str">
        <f ca="1">IFERROR(INDEX(MAESTRO!U:U,_xludf.AGGREGATE(15,6,ROW(MAESTRO!$B$3:$B$1000)/((MAESTRO!$B$3:$B$1000="ASMAR DIRECCIÓN")*(UPPER(MAESTRO!$L$3:$L$1000)="CONFIRMADO")),ROWS($A$3:A272))),"")</f>
        <v/>
      </c>
      <c r="V272" s="11" t="str">
        <f ca="1">IFERROR(INDEX(MAESTRO!V:V,_xludf.AGGREGATE(15,6,ROW(MAESTRO!$B$3:$B$1000)/((MAESTRO!$B$3:$B$1000="ASMAR DIRECCIÓN")*(UPPER(MAESTRO!$L$3:$L$1000)="CONFIRMADO")),ROWS($A$3:A272))),"")</f>
        <v/>
      </c>
      <c r="W272" s="11" t="str">
        <f ca="1">IFERROR(INDEX(MAESTRO!W:W,_xludf.AGGREGATE(15,6,ROW(MAESTRO!$B$3:$B$1000)/((MAESTRO!$B$3:$B$1000="ASMAR DIRECCIÓN")*(UPPER(MAESTRO!$L$3:$L$1000)="CONFIRMADO")),ROWS($A$3:A272))),"")</f>
        <v/>
      </c>
      <c r="X272" s="11" t="str">
        <f ca="1">IFERROR(INDEX(MAESTRO!X:X,_xludf.AGGREGATE(15,6,ROW(MAESTRO!$B$3:$B$1000)/((MAESTRO!$B$3:$B$1000="ASMAR DIRECCIÓN")*(UPPER(MAESTRO!$L$3:$L$1000)="CONFIRMADO")),ROWS($A$3:A272))),"")</f>
        <v/>
      </c>
    </row>
    <row r="273" spans="1:24" ht="22.05" customHeight="1">
      <c r="A273" s="10" t="str">
        <f ca="1">IFERROR(INDEX(MAESTRO!A:A,_xludf.AGGREGATE(15,6,ROW(MAESTRO!$B$3:$B$1000)/((MAESTRO!$B$3:$B$1000="ASMAR DIRECCIÓN")*(UPPER(MAESTRO!$L$3:$L$1000)="CONFIRMADO")),ROWS($A$3:A273))),"")</f>
        <v/>
      </c>
      <c r="B273" s="10" t="str">
        <f ca="1">IFERROR(INDEX(MAESTRO!B:B,_xludf.AGGREGATE(15,6,ROW(MAESTRO!$B$3:$B$1000)/((MAESTRO!$B$3:$B$1000="ASMAR DIRECCIÓN")*(UPPER(MAESTRO!$L$3:$L$1000)="CONFIRMADO")),ROWS($A$3:A273))),"")</f>
        <v/>
      </c>
      <c r="C273" s="10" t="str">
        <f ca="1">IFERROR(INDEX(MAESTRO!C:C,_xludf.AGGREGATE(15,6,ROW(MAESTRO!$B$3:$B$1000)/((MAESTRO!$B$3:$B$1000="ASMAR DIRECCIÓN")*(UPPER(MAESTRO!$L$3:$L$1000)="CONFIRMADO")),ROWS($A$3:A273))),"")</f>
        <v/>
      </c>
      <c r="D273" s="10" t="str">
        <f ca="1">IFERROR(INDEX(MAESTRO!D:D,_xludf.AGGREGATE(15,6,ROW(MAESTRO!$B$3:$B$1000)/((MAESTRO!$B$3:$B$1000="ASMAR DIRECCIÓN")*(UPPER(MAESTRO!$L$3:$L$1000)="CONFIRMADO")),ROWS($A$3:A273))),"")</f>
        <v/>
      </c>
      <c r="E273" s="10" t="str">
        <f ca="1">IFERROR(INDEX(MAESTRO!E:E,_xludf.AGGREGATE(15,6,ROW(MAESTRO!$B$3:$B$1000)/((MAESTRO!$B$3:$B$1000="ASMAR DIRECCIÓN")*(UPPER(MAESTRO!$L$3:$L$1000)="CONFIRMADO")),ROWS($A$3:A273))),"")</f>
        <v/>
      </c>
      <c r="F273" s="10" t="str">
        <f ca="1">IFERROR(INDEX(MAESTRO!F:F,_xludf.AGGREGATE(15,6,ROW(MAESTRO!$B$3:$B$1000)/((MAESTRO!$B$3:$B$1000="ASMAR DIRECCIÓN")*(UPPER(MAESTRO!$L$3:$L$1000)="CONFIRMADO")),ROWS($A$3:A273))),"")</f>
        <v/>
      </c>
      <c r="G273" s="10" t="str">
        <f ca="1">IFERROR(INDEX(MAESTRO!G:G,_xludf.AGGREGATE(15,6,ROW(MAESTRO!$B$3:$B$1000)/((MAESTRO!$B$3:$B$1000="ASMAR DIRECCIÓN")*(UPPER(MAESTRO!$L$3:$L$1000)="CONFIRMADO")),ROWS($A$3:A273))),"")</f>
        <v/>
      </c>
      <c r="H273" s="10" t="str">
        <f ca="1">IFERROR(INDEX(MAESTRO!H:H,_xludf.AGGREGATE(15,6,ROW(MAESTRO!$B$3:$B$1000)/((MAESTRO!$B$3:$B$1000="ASMAR DIRECCIÓN")*(UPPER(MAESTRO!$L$3:$L$1000)="CONFIRMADO")),ROWS($A$3:A273))),"")</f>
        <v/>
      </c>
      <c r="I273" s="10" t="str">
        <f ca="1">IFERROR(INDEX(MAESTRO!I:I,_xludf.AGGREGATE(15,6,ROW(MAESTRO!$B$3:$B$1000)/((MAESTRO!$B$3:$B$1000="ASMAR DIRECCIÓN")*(UPPER(MAESTRO!$L$3:$L$1000)="CONFIRMADO")),ROWS($A$3:A273))),"")</f>
        <v/>
      </c>
      <c r="J273" s="10" t="str">
        <f ca="1">IFERROR(INDEX(MAESTRO!J:J,_xludf.AGGREGATE(15,6,ROW(MAESTRO!$B$3:$B$1000)/((MAESTRO!$B$3:$B$1000="ASMAR DIRECCIÓN")*(UPPER(MAESTRO!$L$3:$L$1000)="CONFIRMADO")),ROWS($A$3:A273))),"")</f>
        <v/>
      </c>
      <c r="K273" s="10" t="str">
        <f ca="1">IFERROR(INDEX(MAESTRO!K:K,_xludf.AGGREGATE(15,6,ROW(MAESTRO!$B$3:$B$1000)/((MAESTRO!$B$3:$B$1000="ASMAR DIRECCIÓN")*(UPPER(MAESTRO!$L$3:$L$1000)="CONFIRMADO")),ROWS($A$3:A273))),"")</f>
        <v/>
      </c>
      <c r="L273" s="10" t="str">
        <f ca="1">IFERROR(INDEX(MAESTRO!L:L,_xludf.AGGREGATE(15,6,ROW(MAESTRO!$B$3:$B$1000)/((MAESTRO!$B$3:$B$1000="ASMAR DIRECCIÓN")*(UPPER(MAESTRO!$L$3:$L$1000)="CONFIRMADO")),ROWS($A$3:A273))),"")</f>
        <v/>
      </c>
      <c r="M273" s="10" t="str">
        <f ca="1">IFERROR(INDEX(MAESTRO!M:M,_xludf.AGGREGATE(15,6,ROW(MAESTRO!$B$3:$B$1000)/((MAESTRO!$B$3:$B$1000="ASMAR DIRECCIÓN")*(UPPER(MAESTRO!$L$3:$L$1000)="CONFIRMADO")),ROWS($A$3:A273))),"")</f>
        <v/>
      </c>
      <c r="N273" s="10" t="str">
        <f ca="1">IFERROR(INDEX(MAESTRO!N:N,_xludf.AGGREGATE(15,6,ROW(MAESTRO!$B$3:$B$1000)/((MAESTRO!$B$3:$B$1000="ASMAR DIRECCIÓN")*(UPPER(MAESTRO!$L$3:$L$1000)="CONFIRMADO")),ROWS($A$3:A273))),"")</f>
        <v/>
      </c>
      <c r="O273" s="10" t="str">
        <f ca="1">IFERROR(INDEX(MAESTRO!O:O,_xludf.AGGREGATE(15,6,ROW(MAESTRO!$B$3:$B$1000)/((MAESTRO!$B$3:$B$1000="ASMAR DIRECCIÓN")*(UPPER(MAESTRO!$L$3:$L$1000)="CONFIRMADO")),ROWS($A$3:A273))),"")</f>
        <v/>
      </c>
      <c r="P273" s="10" t="str">
        <f ca="1">IFERROR(INDEX(MAESTRO!P:P,_xludf.AGGREGATE(15,6,ROW(MAESTRO!$B$3:$B$1000)/((MAESTRO!$B$3:$B$1000="ASMAR DIRECCIÓN")*(UPPER(MAESTRO!$L$3:$L$1000)="CONFIRMADO")),ROWS($A$3:A273))),"")</f>
        <v/>
      </c>
      <c r="Q273" s="10" t="str">
        <f ca="1">IFERROR(INDEX(MAESTRO!Q:Q,_xludf.AGGREGATE(15,6,ROW(MAESTRO!$B$3:$B$1000)/((MAESTRO!$B$3:$B$1000="ASMAR DIRECCIÓN")*(UPPER(MAESTRO!$L$3:$L$1000)="CONFIRMADO")),ROWS($A$3:A273))),"")</f>
        <v/>
      </c>
      <c r="R273" s="10" t="str">
        <f ca="1">IFERROR(INDEX(MAESTRO!R:R,_xludf.AGGREGATE(15,6,ROW(MAESTRO!$B$3:$B$1000)/((MAESTRO!$B$3:$B$1000="ASMAR DIRECCIÓN")*(UPPER(MAESTRO!$L$3:$L$1000)="CONFIRMADO")),ROWS($A$3:A273))),"")</f>
        <v/>
      </c>
      <c r="S273" s="10" t="str">
        <f ca="1">IFERROR(INDEX(MAESTRO!S:S,_xludf.AGGREGATE(15,6,ROW(MAESTRO!$B$3:$B$1000)/((MAESTRO!$B$3:$B$1000="ASMAR DIRECCIÓN")*(UPPER(MAESTRO!$L$3:$L$1000)="CONFIRMADO")),ROWS($A$3:A273))),"")</f>
        <v/>
      </c>
      <c r="T273" s="10" t="str">
        <f ca="1">IFERROR(INDEX(MAESTRO!T:T,_xludf.AGGREGATE(15,6,ROW(MAESTRO!$B$3:$B$1000)/((MAESTRO!$B$3:$B$1000="ASMAR DIRECCIÓN")*(UPPER(MAESTRO!$L$3:$L$1000)="CONFIRMADO")),ROWS($A$3:A273))),"")</f>
        <v/>
      </c>
      <c r="U273" s="10" t="str">
        <f ca="1">IFERROR(INDEX(MAESTRO!U:U,_xludf.AGGREGATE(15,6,ROW(MAESTRO!$B$3:$B$1000)/((MAESTRO!$B$3:$B$1000="ASMAR DIRECCIÓN")*(UPPER(MAESTRO!$L$3:$L$1000)="CONFIRMADO")),ROWS($A$3:A273))),"")</f>
        <v/>
      </c>
      <c r="V273" s="10" t="str">
        <f ca="1">IFERROR(INDEX(MAESTRO!V:V,_xludf.AGGREGATE(15,6,ROW(MAESTRO!$B$3:$B$1000)/((MAESTRO!$B$3:$B$1000="ASMAR DIRECCIÓN")*(UPPER(MAESTRO!$L$3:$L$1000)="CONFIRMADO")),ROWS($A$3:A273))),"")</f>
        <v/>
      </c>
      <c r="W273" s="10" t="str">
        <f ca="1">IFERROR(INDEX(MAESTRO!W:W,_xludf.AGGREGATE(15,6,ROW(MAESTRO!$B$3:$B$1000)/((MAESTRO!$B$3:$B$1000="ASMAR DIRECCIÓN")*(UPPER(MAESTRO!$L$3:$L$1000)="CONFIRMADO")),ROWS($A$3:A273))),"")</f>
        <v/>
      </c>
      <c r="X273" s="10" t="str">
        <f ca="1">IFERROR(INDEX(MAESTRO!X:X,_xludf.AGGREGATE(15,6,ROW(MAESTRO!$B$3:$B$1000)/((MAESTRO!$B$3:$B$1000="ASMAR DIRECCIÓN")*(UPPER(MAESTRO!$L$3:$L$1000)="CONFIRMADO")),ROWS($A$3:A273))),"")</f>
        <v/>
      </c>
    </row>
    <row r="274" spans="1:24" ht="22.05" customHeight="1">
      <c r="A274" s="11" t="str">
        <f ca="1">IFERROR(INDEX(MAESTRO!A:A,_xludf.AGGREGATE(15,6,ROW(MAESTRO!$B$3:$B$1000)/((MAESTRO!$B$3:$B$1000="ASMAR DIRECCIÓN")*(UPPER(MAESTRO!$L$3:$L$1000)="CONFIRMADO")),ROWS($A$3:A274))),"")</f>
        <v/>
      </c>
      <c r="B274" s="11" t="str">
        <f ca="1">IFERROR(INDEX(MAESTRO!B:B,_xludf.AGGREGATE(15,6,ROW(MAESTRO!$B$3:$B$1000)/((MAESTRO!$B$3:$B$1000="ASMAR DIRECCIÓN")*(UPPER(MAESTRO!$L$3:$L$1000)="CONFIRMADO")),ROWS($A$3:A274))),"")</f>
        <v/>
      </c>
      <c r="C274" s="11" t="str">
        <f ca="1">IFERROR(INDEX(MAESTRO!C:C,_xludf.AGGREGATE(15,6,ROW(MAESTRO!$B$3:$B$1000)/((MAESTRO!$B$3:$B$1000="ASMAR DIRECCIÓN")*(UPPER(MAESTRO!$L$3:$L$1000)="CONFIRMADO")),ROWS($A$3:A274))),"")</f>
        <v/>
      </c>
      <c r="D274" s="11" t="str">
        <f ca="1">IFERROR(INDEX(MAESTRO!D:D,_xludf.AGGREGATE(15,6,ROW(MAESTRO!$B$3:$B$1000)/((MAESTRO!$B$3:$B$1000="ASMAR DIRECCIÓN")*(UPPER(MAESTRO!$L$3:$L$1000)="CONFIRMADO")),ROWS($A$3:A274))),"")</f>
        <v/>
      </c>
      <c r="E274" s="11" t="str">
        <f ca="1">IFERROR(INDEX(MAESTRO!E:E,_xludf.AGGREGATE(15,6,ROW(MAESTRO!$B$3:$B$1000)/((MAESTRO!$B$3:$B$1000="ASMAR DIRECCIÓN")*(UPPER(MAESTRO!$L$3:$L$1000)="CONFIRMADO")),ROWS($A$3:A274))),"")</f>
        <v/>
      </c>
      <c r="F274" s="11" t="str">
        <f ca="1">IFERROR(INDEX(MAESTRO!F:F,_xludf.AGGREGATE(15,6,ROW(MAESTRO!$B$3:$B$1000)/((MAESTRO!$B$3:$B$1000="ASMAR DIRECCIÓN")*(UPPER(MAESTRO!$L$3:$L$1000)="CONFIRMADO")),ROWS($A$3:A274))),"")</f>
        <v/>
      </c>
      <c r="G274" s="11" t="str">
        <f ca="1">IFERROR(INDEX(MAESTRO!G:G,_xludf.AGGREGATE(15,6,ROW(MAESTRO!$B$3:$B$1000)/((MAESTRO!$B$3:$B$1000="ASMAR DIRECCIÓN")*(UPPER(MAESTRO!$L$3:$L$1000)="CONFIRMADO")),ROWS($A$3:A274))),"")</f>
        <v/>
      </c>
      <c r="H274" s="11" t="str">
        <f ca="1">IFERROR(INDEX(MAESTRO!H:H,_xludf.AGGREGATE(15,6,ROW(MAESTRO!$B$3:$B$1000)/((MAESTRO!$B$3:$B$1000="ASMAR DIRECCIÓN")*(UPPER(MAESTRO!$L$3:$L$1000)="CONFIRMADO")),ROWS($A$3:A274))),"")</f>
        <v/>
      </c>
      <c r="I274" s="11" t="str">
        <f ca="1">IFERROR(INDEX(MAESTRO!I:I,_xludf.AGGREGATE(15,6,ROW(MAESTRO!$B$3:$B$1000)/((MAESTRO!$B$3:$B$1000="ASMAR DIRECCIÓN")*(UPPER(MAESTRO!$L$3:$L$1000)="CONFIRMADO")),ROWS($A$3:A274))),"")</f>
        <v/>
      </c>
      <c r="J274" s="11" t="str">
        <f ca="1">IFERROR(INDEX(MAESTRO!J:J,_xludf.AGGREGATE(15,6,ROW(MAESTRO!$B$3:$B$1000)/((MAESTRO!$B$3:$B$1000="ASMAR DIRECCIÓN")*(UPPER(MAESTRO!$L$3:$L$1000)="CONFIRMADO")),ROWS($A$3:A274))),"")</f>
        <v/>
      </c>
      <c r="K274" s="11" t="str">
        <f ca="1">IFERROR(INDEX(MAESTRO!K:K,_xludf.AGGREGATE(15,6,ROW(MAESTRO!$B$3:$B$1000)/((MAESTRO!$B$3:$B$1000="ASMAR DIRECCIÓN")*(UPPER(MAESTRO!$L$3:$L$1000)="CONFIRMADO")),ROWS($A$3:A274))),"")</f>
        <v/>
      </c>
      <c r="L274" s="11" t="str">
        <f ca="1">IFERROR(INDEX(MAESTRO!L:L,_xludf.AGGREGATE(15,6,ROW(MAESTRO!$B$3:$B$1000)/((MAESTRO!$B$3:$B$1000="ASMAR DIRECCIÓN")*(UPPER(MAESTRO!$L$3:$L$1000)="CONFIRMADO")),ROWS($A$3:A274))),"")</f>
        <v/>
      </c>
      <c r="M274" s="11" t="str">
        <f ca="1">IFERROR(INDEX(MAESTRO!M:M,_xludf.AGGREGATE(15,6,ROW(MAESTRO!$B$3:$B$1000)/((MAESTRO!$B$3:$B$1000="ASMAR DIRECCIÓN")*(UPPER(MAESTRO!$L$3:$L$1000)="CONFIRMADO")),ROWS($A$3:A274))),"")</f>
        <v/>
      </c>
      <c r="N274" s="11" t="str">
        <f ca="1">IFERROR(INDEX(MAESTRO!N:N,_xludf.AGGREGATE(15,6,ROW(MAESTRO!$B$3:$B$1000)/((MAESTRO!$B$3:$B$1000="ASMAR DIRECCIÓN")*(UPPER(MAESTRO!$L$3:$L$1000)="CONFIRMADO")),ROWS($A$3:A274))),"")</f>
        <v/>
      </c>
      <c r="O274" s="11" t="str">
        <f ca="1">IFERROR(INDEX(MAESTRO!O:O,_xludf.AGGREGATE(15,6,ROW(MAESTRO!$B$3:$B$1000)/((MAESTRO!$B$3:$B$1000="ASMAR DIRECCIÓN")*(UPPER(MAESTRO!$L$3:$L$1000)="CONFIRMADO")),ROWS($A$3:A274))),"")</f>
        <v/>
      </c>
      <c r="P274" s="11" t="str">
        <f ca="1">IFERROR(INDEX(MAESTRO!P:P,_xludf.AGGREGATE(15,6,ROW(MAESTRO!$B$3:$B$1000)/((MAESTRO!$B$3:$B$1000="ASMAR DIRECCIÓN")*(UPPER(MAESTRO!$L$3:$L$1000)="CONFIRMADO")),ROWS($A$3:A274))),"")</f>
        <v/>
      </c>
      <c r="Q274" s="11" t="str">
        <f ca="1">IFERROR(INDEX(MAESTRO!Q:Q,_xludf.AGGREGATE(15,6,ROW(MAESTRO!$B$3:$B$1000)/((MAESTRO!$B$3:$B$1000="ASMAR DIRECCIÓN")*(UPPER(MAESTRO!$L$3:$L$1000)="CONFIRMADO")),ROWS($A$3:A274))),"")</f>
        <v/>
      </c>
      <c r="R274" s="11" t="str">
        <f ca="1">IFERROR(INDEX(MAESTRO!R:R,_xludf.AGGREGATE(15,6,ROW(MAESTRO!$B$3:$B$1000)/((MAESTRO!$B$3:$B$1000="ASMAR DIRECCIÓN")*(UPPER(MAESTRO!$L$3:$L$1000)="CONFIRMADO")),ROWS($A$3:A274))),"")</f>
        <v/>
      </c>
      <c r="S274" s="11" t="str">
        <f ca="1">IFERROR(INDEX(MAESTRO!S:S,_xludf.AGGREGATE(15,6,ROW(MAESTRO!$B$3:$B$1000)/((MAESTRO!$B$3:$B$1000="ASMAR DIRECCIÓN")*(UPPER(MAESTRO!$L$3:$L$1000)="CONFIRMADO")),ROWS($A$3:A274))),"")</f>
        <v/>
      </c>
      <c r="T274" s="11" t="str">
        <f ca="1">IFERROR(INDEX(MAESTRO!T:T,_xludf.AGGREGATE(15,6,ROW(MAESTRO!$B$3:$B$1000)/((MAESTRO!$B$3:$B$1000="ASMAR DIRECCIÓN")*(UPPER(MAESTRO!$L$3:$L$1000)="CONFIRMADO")),ROWS($A$3:A274))),"")</f>
        <v/>
      </c>
      <c r="U274" s="11" t="str">
        <f ca="1">IFERROR(INDEX(MAESTRO!U:U,_xludf.AGGREGATE(15,6,ROW(MAESTRO!$B$3:$B$1000)/((MAESTRO!$B$3:$B$1000="ASMAR DIRECCIÓN")*(UPPER(MAESTRO!$L$3:$L$1000)="CONFIRMADO")),ROWS($A$3:A274))),"")</f>
        <v/>
      </c>
      <c r="V274" s="11" t="str">
        <f ca="1">IFERROR(INDEX(MAESTRO!V:V,_xludf.AGGREGATE(15,6,ROW(MAESTRO!$B$3:$B$1000)/((MAESTRO!$B$3:$B$1000="ASMAR DIRECCIÓN")*(UPPER(MAESTRO!$L$3:$L$1000)="CONFIRMADO")),ROWS($A$3:A274))),"")</f>
        <v/>
      </c>
      <c r="W274" s="11" t="str">
        <f ca="1">IFERROR(INDEX(MAESTRO!W:W,_xludf.AGGREGATE(15,6,ROW(MAESTRO!$B$3:$B$1000)/((MAESTRO!$B$3:$B$1000="ASMAR DIRECCIÓN")*(UPPER(MAESTRO!$L$3:$L$1000)="CONFIRMADO")),ROWS($A$3:A274))),"")</f>
        <v/>
      </c>
      <c r="X274" s="11" t="str">
        <f ca="1">IFERROR(INDEX(MAESTRO!X:X,_xludf.AGGREGATE(15,6,ROW(MAESTRO!$B$3:$B$1000)/((MAESTRO!$B$3:$B$1000="ASMAR DIRECCIÓN")*(UPPER(MAESTRO!$L$3:$L$1000)="CONFIRMADO")),ROWS($A$3:A274))),"")</f>
        <v/>
      </c>
    </row>
    <row r="275" spans="1:24" ht="22.05" customHeight="1">
      <c r="A275" s="10" t="str">
        <f ca="1">IFERROR(INDEX(MAESTRO!A:A,_xludf.AGGREGATE(15,6,ROW(MAESTRO!$B$3:$B$1000)/((MAESTRO!$B$3:$B$1000="ASMAR DIRECCIÓN")*(UPPER(MAESTRO!$L$3:$L$1000)="CONFIRMADO")),ROWS($A$3:A275))),"")</f>
        <v/>
      </c>
      <c r="B275" s="10" t="str">
        <f ca="1">IFERROR(INDEX(MAESTRO!B:B,_xludf.AGGREGATE(15,6,ROW(MAESTRO!$B$3:$B$1000)/((MAESTRO!$B$3:$B$1000="ASMAR DIRECCIÓN")*(UPPER(MAESTRO!$L$3:$L$1000)="CONFIRMADO")),ROWS($A$3:A275))),"")</f>
        <v/>
      </c>
      <c r="C275" s="10" t="str">
        <f ca="1">IFERROR(INDEX(MAESTRO!C:C,_xludf.AGGREGATE(15,6,ROW(MAESTRO!$B$3:$B$1000)/((MAESTRO!$B$3:$B$1000="ASMAR DIRECCIÓN")*(UPPER(MAESTRO!$L$3:$L$1000)="CONFIRMADO")),ROWS($A$3:A275))),"")</f>
        <v/>
      </c>
      <c r="D275" s="10" t="str">
        <f ca="1">IFERROR(INDEX(MAESTRO!D:D,_xludf.AGGREGATE(15,6,ROW(MAESTRO!$B$3:$B$1000)/((MAESTRO!$B$3:$B$1000="ASMAR DIRECCIÓN")*(UPPER(MAESTRO!$L$3:$L$1000)="CONFIRMADO")),ROWS($A$3:A275))),"")</f>
        <v/>
      </c>
      <c r="E275" s="10" t="str">
        <f ca="1">IFERROR(INDEX(MAESTRO!E:E,_xludf.AGGREGATE(15,6,ROW(MAESTRO!$B$3:$B$1000)/((MAESTRO!$B$3:$B$1000="ASMAR DIRECCIÓN")*(UPPER(MAESTRO!$L$3:$L$1000)="CONFIRMADO")),ROWS($A$3:A275))),"")</f>
        <v/>
      </c>
      <c r="F275" s="10" t="str">
        <f ca="1">IFERROR(INDEX(MAESTRO!F:F,_xludf.AGGREGATE(15,6,ROW(MAESTRO!$B$3:$B$1000)/((MAESTRO!$B$3:$B$1000="ASMAR DIRECCIÓN")*(UPPER(MAESTRO!$L$3:$L$1000)="CONFIRMADO")),ROWS($A$3:A275))),"")</f>
        <v/>
      </c>
      <c r="G275" s="10" t="str">
        <f ca="1">IFERROR(INDEX(MAESTRO!G:G,_xludf.AGGREGATE(15,6,ROW(MAESTRO!$B$3:$B$1000)/((MAESTRO!$B$3:$B$1000="ASMAR DIRECCIÓN")*(UPPER(MAESTRO!$L$3:$L$1000)="CONFIRMADO")),ROWS($A$3:A275))),"")</f>
        <v/>
      </c>
      <c r="H275" s="10" t="str">
        <f ca="1">IFERROR(INDEX(MAESTRO!H:H,_xludf.AGGREGATE(15,6,ROW(MAESTRO!$B$3:$B$1000)/((MAESTRO!$B$3:$B$1000="ASMAR DIRECCIÓN")*(UPPER(MAESTRO!$L$3:$L$1000)="CONFIRMADO")),ROWS($A$3:A275))),"")</f>
        <v/>
      </c>
      <c r="I275" s="10" t="str">
        <f ca="1">IFERROR(INDEX(MAESTRO!I:I,_xludf.AGGREGATE(15,6,ROW(MAESTRO!$B$3:$B$1000)/((MAESTRO!$B$3:$B$1000="ASMAR DIRECCIÓN")*(UPPER(MAESTRO!$L$3:$L$1000)="CONFIRMADO")),ROWS($A$3:A275))),"")</f>
        <v/>
      </c>
      <c r="J275" s="10" t="str">
        <f ca="1">IFERROR(INDEX(MAESTRO!J:J,_xludf.AGGREGATE(15,6,ROW(MAESTRO!$B$3:$B$1000)/((MAESTRO!$B$3:$B$1000="ASMAR DIRECCIÓN")*(UPPER(MAESTRO!$L$3:$L$1000)="CONFIRMADO")),ROWS($A$3:A275))),"")</f>
        <v/>
      </c>
      <c r="K275" s="10" t="str">
        <f ca="1">IFERROR(INDEX(MAESTRO!K:K,_xludf.AGGREGATE(15,6,ROW(MAESTRO!$B$3:$B$1000)/((MAESTRO!$B$3:$B$1000="ASMAR DIRECCIÓN")*(UPPER(MAESTRO!$L$3:$L$1000)="CONFIRMADO")),ROWS($A$3:A275))),"")</f>
        <v/>
      </c>
      <c r="L275" s="10" t="str">
        <f ca="1">IFERROR(INDEX(MAESTRO!L:L,_xludf.AGGREGATE(15,6,ROW(MAESTRO!$B$3:$B$1000)/((MAESTRO!$B$3:$B$1000="ASMAR DIRECCIÓN")*(UPPER(MAESTRO!$L$3:$L$1000)="CONFIRMADO")),ROWS($A$3:A275))),"")</f>
        <v/>
      </c>
      <c r="M275" s="10" t="str">
        <f ca="1">IFERROR(INDEX(MAESTRO!M:M,_xludf.AGGREGATE(15,6,ROW(MAESTRO!$B$3:$B$1000)/((MAESTRO!$B$3:$B$1000="ASMAR DIRECCIÓN")*(UPPER(MAESTRO!$L$3:$L$1000)="CONFIRMADO")),ROWS($A$3:A275))),"")</f>
        <v/>
      </c>
      <c r="N275" s="10" t="str">
        <f ca="1">IFERROR(INDEX(MAESTRO!N:N,_xludf.AGGREGATE(15,6,ROW(MAESTRO!$B$3:$B$1000)/((MAESTRO!$B$3:$B$1000="ASMAR DIRECCIÓN")*(UPPER(MAESTRO!$L$3:$L$1000)="CONFIRMADO")),ROWS($A$3:A275))),"")</f>
        <v/>
      </c>
      <c r="O275" s="10" t="str">
        <f ca="1">IFERROR(INDEX(MAESTRO!O:O,_xludf.AGGREGATE(15,6,ROW(MAESTRO!$B$3:$B$1000)/((MAESTRO!$B$3:$B$1000="ASMAR DIRECCIÓN")*(UPPER(MAESTRO!$L$3:$L$1000)="CONFIRMADO")),ROWS($A$3:A275))),"")</f>
        <v/>
      </c>
      <c r="P275" s="10" t="str">
        <f ca="1">IFERROR(INDEX(MAESTRO!P:P,_xludf.AGGREGATE(15,6,ROW(MAESTRO!$B$3:$B$1000)/((MAESTRO!$B$3:$B$1000="ASMAR DIRECCIÓN")*(UPPER(MAESTRO!$L$3:$L$1000)="CONFIRMADO")),ROWS($A$3:A275))),"")</f>
        <v/>
      </c>
      <c r="Q275" s="10" t="str">
        <f ca="1">IFERROR(INDEX(MAESTRO!Q:Q,_xludf.AGGREGATE(15,6,ROW(MAESTRO!$B$3:$B$1000)/((MAESTRO!$B$3:$B$1000="ASMAR DIRECCIÓN")*(UPPER(MAESTRO!$L$3:$L$1000)="CONFIRMADO")),ROWS($A$3:A275))),"")</f>
        <v/>
      </c>
      <c r="R275" s="10" t="str">
        <f ca="1">IFERROR(INDEX(MAESTRO!R:R,_xludf.AGGREGATE(15,6,ROW(MAESTRO!$B$3:$B$1000)/((MAESTRO!$B$3:$B$1000="ASMAR DIRECCIÓN")*(UPPER(MAESTRO!$L$3:$L$1000)="CONFIRMADO")),ROWS($A$3:A275))),"")</f>
        <v/>
      </c>
      <c r="S275" s="10" t="str">
        <f ca="1">IFERROR(INDEX(MAESTRO!S:S,_xludf.AGGREGATE(15,6,ROW(MAESTRO!$B$3:$B$1000)/((MAESTRO!$B$3:$B$1000="ASMAR DIRECCIÓN")*(UPPER(MAESTRO!$L$3:$L$1000)="CONFIRMADO")),ROWS($A$3:A275))),"")</f>
        <v/>
      </c>
      <c r="T275" s="10" t="str">
        <f ca="1">IFERROR(INDEX(MAESTRO!T:T,_xludf.AGGREGATE(15,6,ROW(MAESTRO!$B$3:$B$1000)/((MAESTRO!$B$3:$B$1000="ASMAR DIRECCIÓN")*(UPPER(MAESTRO!$L$3:$L$1000)="CONFIRMADO")),ROWS($A$3:A275))),"")</f>
        <v/>
      </c>
      <c r="U275" s="10" t="str">
        <f ca="1">IFERROR(INDEX(MAESTRO!U:U,_xludf.AGGREGATE(15,6,ROW(MAESTRO!$B$3:$B$1000)/((MAESTRO!$B$3:$B$1000="ASMAR DIRECCIÓN")*(UPPER(MAESTRO!$L$3:$L$1000)="CONFIRMADO")),ROWS($A$3:A275))),"")</f>
        <v/>
      </c>
      <c r="V275" s="10" t="str">
        <f ca="1">IFERROR(INDEX(MAESTRO!V:V,_xludf.AGGREGATE(15,6,ROW(MAESTRO!$B$3:$B$1000)/((MAESTRO!$B$3:$B$1000="ASMAR DIRECCIÓN")*(UPPER(MAESTRO!$L$3:$L$1000)="CONFIRMADO")),ROWS($A$3:A275))),"")</f>
        <v/>
      </c>
      <c r="W275" s="10" t="str">
        <f ca="1">IFERROR(INDEX(MAESTRO!W:W,_xludf.AGGREGATE(15,6,ROW(MAESTRO!$B$3:$B$1000)/((MAESTRO!$B$3:$B$1000="ASMAR DIRECCIÓN")*(UPPER(MAESTRO!$L$3:$L$1000)="CONFIRMADO")),ROWS($A$3:A275))),"")</f>
        <v/>
      </c>
      <c r="X275" s="10" t="str">
        <f ca="1">IFERROR(INDEX(MAESTRO!X:X,_xludf.AGGREGATE(15,6,ROW(MAESTRO!$B$3:$B$1000)/((MAESTRO!$B$3:$B$1000="ASMAR DIRECCIÓN")*(UPPER(MAESTRO!$L$3:$L$1000)="CONFIRMADO")),ROWS($A$3:A275))),"")</f>
        <v/>
      </c>
    </row>
    <row r="276" spans="1:24" ht="22.05" customHeight="1">
      <c r="A276" s="11" t="str">
        <f ca="1">IFERROR(INDEX(MAESTRO!A:A,_xludf.AGGREGATE(15,6,ROW(MAESTRO!$B$3:$B$1000)/((MAESTRO!$B$3:$B$1000="ASMAR DIRECCIÓN")*(UPPER(MAESTRO!$L$3:$L$1000)="CONFIRMADO")),ROWS($A$3:A276))),"")</f>
        <v/>
      </c>
      <c r="B276" s="11" t="str">
        <f ca="1">IFERROR(INDEX(MAESTRO!B:B,_xludf.AGGREGATE(15,6,ROW(MAESTRO!$B$3:$B$1000)/((MAESTRO!$B$3:$B$1000="ASMAR DIRECCIÓN")*(UPPER(MAESTRO!$L$3:$L$1000)="CONFIRMADO")),ROWS($A$3:A276))),"")</f>
        <v/>
      </c>
      <c r="C276" s="11" t="str">
        <f ca="1">IFERROR(INDEX(MAESTRO!C:C,_xludf.AGGREGATE(15,6,ROW(MAESTRO!$B$3:$B$1000)/((MAESTRO!$B$3:$B$1000="ASMAR DIRECCIÓN")*(UPPER(MAESTRO!$L$3:$L$1000)="CONFIRMADO")),ROWS($A$3:A276))),"")</f>
        <v/>
      </c>
      <c r="D276" s="11" t="str">
        <f ca="1">IFERROR(INDEX(MAESTRO!D:D,_xludf.AGGREGATE(15,6,ROW(MAESTRO!$B$3:$B$1000)/((MAESTRO!$B$3:$B$1000="ASMAR DIRECCIÓN")*(UPPER(MAESTRO!$L$3:$L$1000)="CONFIRMADO")),ROWS($A$3:A276))),"")</f>
        <v/>
      </c>
      <c r="E276" s="11" t="str">
        <f ca="1">IFERROR(INDEX(MAESTRO!E:E,_xludf.AGGREGATE(15,6,ROW(MAESTRO!$B$3:$B$1000)/((MAESTRO!$B$3:$B$1000="ASMAR DIRECCIÓN")*(UPPER(MAESTRO!$L$3:$L$1000)="CONFIRMADO")),ROWS($A$3:A276))),"")</f>
        <v/>
      </c>
      <c r="F276" s="11" t="str">
        <f ca="1">IFERROR(INDEX(MAESTRO!F:F,_xludf.AGGREGATE(15,6,ROW(MAESTRO!$B$3:$B$1000)/((MAESTRO!$B$3:$B$1000="ASMAR DIRECCIÓN")*(UPPER(MAESTRO!$L$3:$L$1000)="CONFIRMADO")),ROWS($A$3:A276))),"")</f>
        <v/>
      </c>
      <c r="G276" s="11" t="str">
        <f ca="1">IFERROR(INDEX(MAESTRO!G:G,_xludf.AGGREGATE(15,6,ROW(MAESTRO!$B$3:$B$1000)/((MAESTRO!$B$3:$B$1000="ASMAR DIRECCIÓN")*(UPPER(MAESTRO!$L$3:$L$1000)="CONFIRMADO")),ROWS($A$3:A276))),"")</f>
        <v/>
      </c>
      <c r="H276" s="11" t="str">
        <f ca="1">IFERROR(INDEX(MAESTRO!H:H,_xludf.AGGREGATE(15,6,ROW(MAESTRO!$B$3:$B$1000)/((MAESTRO!$B$3:$B$1000="ASMAR DIRECCIÓN")*(UPPER(MAESTRO!$L$3:$L$1000)="CONFIRMADO")),ROWS($A$3:A276))),"")</f>
        <v/>
      </c>
      <c r="I276" s="11" t="str">
        <f ca="1">IFERROR(INDEX(MAESTRO!I:I,_xludf.AGGREGATE(15,6,ROW(MAESTRO!$B$3:$B$1000)/((MAESTRO!$B$3:$B$1000="ASMAR DIRECCIÓN")*(UPPER(MAESTRO!$L$3:$L$1000)="CONFIRMADO")),ROWS($A$3:A276))),"")</f>
        <v/>
      </c>
      <c r="J276" s="11" t="str">
        <f ca="1">IFERROR(INDEX(MAESTRO!J:J,_xludf.AGGREGATE(15,6,ROW(MAESTRO!$B$3:$B$1000)/((MAESTRO!$B$3:$B$1000="ASMAR DIRECCIÓN")*(UPPER(MAESTRO!$L$3:$L$1000)="CONFIRMADO")),ROWS($A$3:A276))),"")</f>
        <v/>
      </c>
      <c r="K276" s="11" t="str">
        <f ca="1">IFERROR(INDEX(MAESTRO!K:K,_xludf.AGGREGATE(15,6,ROW(MAESTRO!$B$3:$B$1000)/((MAESTRO!$B$3:$B$1000="ASMAR DIRECCIÓN")*(UPPER(MAESTRO!$L$3:$L$1000)="CONFIRMADO")),ROWS($A$3:A276))),"")</f>
        <v/>
      </c>
      <c r="L276" s="11" t="str">
        <f ca="1">IFERROR(INDEX(MAESTRO!L:L,_xludf.AGGREGATE(15,6,ROW(MAESTRO!$B$3:$B$1000)/((MAESTRO!$B$3:$B$1000="ASMAR DIRECCIÓN")*(UPPER(MAESTRO!$L$3:$L$1000)="CONFIRMADO")),ROWS($A$3:A276))),"")</f>
        <v/>
      </c>
      <c r="M276" s="11" t="str">
        <f ca="1">IFERROR(INDEX(MAESTRO!M:M,_xludf.AGGREGATE(15,6,ROW(MAESTRO!$B$3:$B$1000)/((MAESTRO!$B$3:$B$1000="ASMAR DIRECCIÓN")*(UPPER(MAESTRO!$L$3:$L$1000)="CONFIRMADO")),ROWS($A$3:A276))),"")</f>
        <v/>
      </c>
      <c r="N276" s="11" t="str">
        <f ca="1">IFERROR(INDEX(MAESTRO!N:N,_xludf.AGGREGATE(15,6,ROW(MAESTRO!$B$3:$B$1000)/((MAESTRO!$B$3:$B$1000="ASMAR DIRECCIÓN")*(UPPER(MAESTRO!$L$3:$L$1000)="CONFIRMADO")),ROWS($A$3:A276))),"")</f>
        <v/>
      </c>
      <c r="O276" s="11" t="str">
        <f ca="1">IFERROR(INDEX(MAESTRO!O:O,_xludf.AGGREGATE(15,6,ROW(MAESTRO!$B$3:$B$1000)/((MAESTRO!$B$3:$B$1000="ASMAR DIRECCIÓN")*(UPPER(MAESTRO!$L$3:$L$1000)="CONFIRMADO")),ROWS($A$3:A276))),"")</f>
        <v/>
      </c>
      <c r="P276" s="11" t="str">
        <f ca="1">IFERROR(INDEX(MAESTRO!P:P,_xludf.AGGREGATE(15,6,ROW(MAESTRO!$B$3:$B$1000)/((MAESTRO!$B$3:$B$1000="ASMAR DIRECCIÓN")*(UPPER(MAESTRO!$L$3:$L$1000)="CONFIRMADO")),ROWS($A$3:A276))),"")</f>
        <v/>
      </c>
      <c r="Q276" s="11" t="str">
        <f ca="1">IFERROR(INDEX(MAESTRO!Q:Q,_xludf.AGGREGATE(15,6,ROW(MAESTRO!$B$3:$B$1000)/((MAESTRO!$B$3:$B$1000="ASMAR DIRECCIÓN")*(UPPER(MAESTRO!$L$3:$L$1000)="CONFIRMADO")),ROWS($A$3:A276))),"")</f>
        <v/>
      </c>
      <c r="R276" s="11" t="str">
        <f ca="1">IFERROR(INDEX(MAESTRO!R:R,_xludf.AGGREGATE(15,6,ROW(MAESTRO!$B$3:$B$1000)/((MAESTRO!$B$3:$B$1000="ASMAR DIRECCIÓN")*(UPPER(MAESTRO!$L$3:$L$1000)="CONFIRMADO")),ROWS($A$3:A276))),"")</f>
        <v/>
      </c>
      <c r="S276" s="11" t="str">
        <f ca="1">IFERROR(INDEX(MAESTRO!S:S,_xludf.AGGREGATE(15,6,ROW(MAESTRO!$B$3:$B$1000)/((MAESTRO!$B$3:$B$1000="ASMAR DIRECCIÓN")*(UPPER(MAESTRO!$L$3:$L$1000)="CONFIRMADO")),ROWS($A$3:A276))),"")</f>
        <v/>
      </c>
      <c r="T276" s="11" t="str">
        <f ca="1">IFERROR(INDEX(MAESTRO!T:T,_xludf.AGGREGATE(15,6,ROW(MAESTRO!$B$3:$B$1000)/((MAESTRO!$B$3:$B$1000="ASMAR DIRECCIÓN")*(UPPER(MAESTRO!$L$3:$L$1000)="CONFIRMADO")),ROWS($A$3:A276))),"")</f>
        <v/>
      </c>
      <c r="U276" s="11" t="str">
        <f ca="1">IFERROR(INDEX(MAESTRO!U:U,_xludf.AGGREGATE(15,6,ROW(MAESTRO!$B$3:$B$1000)/((MAESTRO!$B$3:$B$1000="ASMAR DIRECCIÓN")*(UPPER(MAESTRO!$L$3:$L$1000)="CONFIRMADO")),ROWS($A$3:A276))),"")</f>
        <v/>
      </c>
      <c r="V276" s="11" t="str">
        <f ca="1">IFERROR(INDEX(MAESTRO!V:V,_xludf.AGGREGATE(15,6,ROW(MAESTRO!$B$3:$B$1000)/((MAESTRO!$B$3:$B$1000="ASMAR DIRECCIÓN")*(UPPER(MAESTRO!$L$3:$L$1000)="CONFIRMADO")),ROWS($A$3:A276))),"")</f>
        <v/>
      </c>
      <c r="W276" s="11" t="str">
        <f ca="1">IFERROR(INDEX(MAESTRO!W:W,_xludf.AGGREGATE(15,6,ROW(MAESTRO!$B$3:$B$1000)/((MAESTRO!$B$3:$B$1000="ASMAR DIRECCIÓN")*(UPPER(MAESTRO!$L$3:$L$1000)="CONFIRMADO")),ROWS($A$3:A276))),"")</f>
        <v/>
      </c>
      <c r="X276" s="11" t="str">
        <f ca="1">IFERROR(INDEX(MAESTRO!X:X,_xludf.AGGREGATE(15,6,ROW(MAESTRO!$B$3:$B$1000)/((MAESTRO!$B$3:$B$1000="ASMAR DIRECCIÓN")*(UPPER(MAESTRO!$L$3:$L$1000)="CONFIRMADO")),ROWS($A$3:A276))),"")</f>
        <v/>
      </c>
    </row>
    <row r="277" spans="1:24" ht="22.05" customHeight="1">
      <c r="A277" s="10" t="str">
        <f ca="1">IFERROR(INDEX(MAESTRO!A:A,_xludf.AGGREGATE(15,6,ROW(MAESTRO!$B$3:$B$1000)/((MAESTRO!$B$3:$B$1000="ASMAR DIRECCIÓN")*(UPPER(MAESTRO!$L$3:$L$1000)="CONFIRMADO")),ROWS($A$3:A277))),"")</f>
        <v/>
      </c>
      <c r="B277" s="10" t="str">
        <f ca="1">IFERROR(INDEX(MAESTRO!B:B,_xludf.AGGREGATE(15,6,ROW(MAESTRO!$B$3:$B$1000)/((MAESTRO!$B$3:$B$1000="ASMAR DIRECCIÓN")*(UPPER(MAESTRO!$L$3:$L$1000)="CONFIRMADO")),ROWS($A$3:A277))),"")</f>
        <v/>
      </c>
      <c r="C277" s="10" t="str">
        <f ca="1">IFERROR(INDEX(MAESTRO!C:C,_xludf.AGGREGATE(15,6,ROW(MAESTRO!$B$3:$B$1000)/((MAESTRO!$B$3:$B$1000="ASMAR DIRECCIÓN")*(UPPER(MAESTRO!$L$3:$L$1000)="CONFIRMADO")),ROWS($A$3:A277))),"")</f>
        <v/>
      </c>
      <c r="D277" s="10" t="str">
        <f ca="1">IFERROR(INDEX(MAESTRO!D:D,_xludf.AGGREGATE(15,6,ROW(MAESTRO!$B$3:$B$1000)/((MAESTRO!$B$3:$B$1000="ASMAR DIRECCIÓN")*(UPPER(MAESTRO!$L$3:$L$1000)="CONFIRMADO")),ROWS($A$3:A277))),"")</f>
        <v/>
      </c>
      <c r="E277" s="10" t="str">
        <f ca="1">IFERROR(INDEX(MAESTRO!E:E,_xludf.AGGREGATE(15,6,ROW(MAESTRO!$B$3:$B$1000)/((MAESTRO!$B$3:$B$1000="ASMAR DIRECCIÓN")*(UPPER(MAESTRO!$L$3:$L$1000)="CONFIRMADO")),ROWS($A$3:A277))),"")</f>
        <v/>
      </c>
      <c r="F277" s="10" t="str">
        <f ca="1">IFERROR(INDEX(MAESTRO!F:F,_xludf.AGGREGATE(15,6,ROW(MAESTRO!$B$3:$B$1000)/((MAESTRO!$B$3:$B$1000="ASMAR DIRECCIÓN")*(UPPER(MAESTRO!$L$3:$L$1000)="CONFIRMADO")),ROWS($A$3:A277))),"")</f>
        <v/>
      </c>
      <c r="G277" s="10" t="str">
        <f ca="1">IFERROR(INDEX(MAESTRO!G:G,_xludf.AGGREGATE(15,6,ROW(MAESTRO!$B$3:$B$1000)/((MAESTRO!$B$3:$B$1000="ASMAR DIRECCIÓN")*(UPPER(MAESTRO!$L$3:$L$1000)="CONFIRMADO")),ROWS($A$3:A277))),"")</f>
        <v/>
      </c>
      <c r="H277" s="10" t="str">
        <f ca="1">IFERROR(INDEX(MAESTRO!H:H,_xludf.AGGREGATE(15,6,ROW(MAESTRO!$B$3:$B$1000)/((MAESTRO!$B$3:$B$1000="ASMAR DIRECCIÓN")*(UPPER(MAESTRO!$L$3:$L$1000)="CONFIRMADO")),ROWS($A$3:A277))),"")</f>
        <v/>
      </c>
      <c r="I277" s="10" t="str">
        <f ca="1">IFERROR(INDEX(MAESTRO!I:I,_xludf.AGGREGATE(15,6,ROW(MAESTRO!$B$3:$B$1000)/((MAESTRO!$B$3:$B$1000="ASMAR DIRECCIÓN")*(UPPER(MAESTRO!$L$3:$L$1000)="CONFIRMADO")),ROWS($A$3:A277))),"")</f>
        <v/>
      </c>
      <c r="J277" s="10" t="str">
        <f ca="1">IFERROR(INDEX(MAESTRO!J:J,_xludf.AGGREGATE(15,6,ROW(MAESTRO!$B$3:$B$1000)/((MAESTRO!$B$3:$B$1000="ASMAR DIRECCIÓN")*(UPPER(MAESTRO!$L$3:$L$1000)="CONFIRMADO")),ROWS($A$3:A277))),"")</f>
        <v/>
      </c>
      <c r="K277" s="10" t="str">
        <f ca="1">IFERROR(INDEX(MAESTRO!K:K,_xludf.AGGREGATE(15,6,ROW(MAESTRO!$B$3:$B$1000)/((MAESTRO!$B$3:$B$1000="ASMAR DIRECCIÓN")*(UPPER(MAESTRO!$L$3:$L$1000)="CONFIRMADO")),ROWS($A$3:A277))),"")</f>
        <v/>
      </c>
      <c r="L277" s="10" t="str">
        <f ca="1">IFERROR(INDEX(MAESTRO!L:L,_xludf.AGGREGATE(15,6,ROW(MAESTRO!$B$3:$B$1000)/((MAESTRO!$B$3:$B$1000="ASMAR DIRECCIÓN")*(UPPER(MAESTRO!$L$3:$L$1000)="CONFIRMADO")),ROWS($A$3:A277))),"")</f>
        <v/>
      </c>
      <c r="M277" s="10" t="str">
        <f ca="1">IFERROR(INDEX(MAESTRO!M:M,_xludf.AGGREGATE(15,6,ROW(MAESTRO!$B$3:$B$1000)/((MAESTRO!$B$3:$B$1000="ASMAR DIRECCIÓN")*(UPPER(MAESTRO!$L$3:$L$1000)="CONFIRMADO")),ROWS($A$3:A277))),"")</f>
        <v/>
      </c>
      <c r="N277" s="10" t="str">
        <f ca="1">IFERROR(INDEX(MAESTRO!N:N,_xludf.AGGREGATE(15,6,ROW(MAESTRO!$B$3:$B$1000)/((MAESTRO!$B$3:$B$1000="ASMAR DIRECCIÓN")*(UPPER(MAESTRO!$L$3:$L$1000)="CONFIRMADO")),ROWS($A$3:A277))),"")</f>
        <v/>
      </c>
      <c r="O277" s="10" t="str">
        <f ca="1">IFERROR(INDEX(MAESTRO!O:O,_xludf.AGGREGATE(15,6,ROW(MAESTRO!$B$3:$B$1000)/((MAESTRO!$B$3:$B$1000="ASMAR DIRECCIÓN")*(UPPER(MAESTRO!$L$3:$L$1000)="CONFIRMADO")),ROWS($A$3:A277))),"")</f>
        <v/>
      </c>
      <c r="P277" s="10" t="str">
        <f ca="1">IFERROR(INDEX(MAESTRO!P:P,_xludf.AGGREGATE(15,6,ROW(MAESTRO!$B$3:$B$1000)/((MAESTRO!$B$3:$B$1000="ASMAR DIRECCIÓN")*(UPPER(MAESTRO!$L$3:$L$1000)="CONFIRMADO")),ROWS($A$3:A277))),"")</f>
        <v/>
      </c>
      <c r="Q277" s="10" t="str">
        <f ca="1">IFERROR(INDEX(MAESTRO!Q:Q,_xludf.AGGREGATE(15,6,ROW(MAESTRO!$B$3:$B$1000)/((MAESTRO!$B$3:$B$1000="ASMAR DIRECCIÓN")*(UPPER(MAESTRO!$L$3:$L$1000)="CONFIRMADO")),ROWS($A$3:A277))),"")</f>
        <v/>
      </c>
      <c r="R277" s="10" t="str">
        <f ca="1">IFERROR(INDEX(MAESTRO!R:R,_xludf.AGGREGATE(15,6,ROW(MAESTRO!$B$3:$B$1000)/((MAESTRO!$B$3:$B$1000="ASMAR DIRECCIÓN")*(UPPER(MAESTRO!$L$3:$L$1000)="CONFIRMADO")),ROWS($A$3:A277))),"")</f>
        <v/>
      </c>
      <c r="S277" s="10" t="str">
        <f ca="1">IFERROR(INDEX(MAESTRO!S:S,_xludf.AGGREGATE(15,6,ROW(MAESTRO!$B$3:$B$1000)/((MAESTRO!$B$3:$B$1000="ASMAR DIRECCIÓN")*(UPPER(MAESTRO!$L$3:$L$1000)="CONFIRMADO")),ROWS($A$3:A277))),"")</f>
        <v/>
      </c>
      <c r="T277" s="10" t="str">
        <f ca="1">IFERROR(INDEX(MAESTRO!T:T,_xludf.AGGREGATE(15,6,ROW(MAESTRO!$B$3:$B$1000)/((MAESTRO!$B$3:$B$1000="ASMAR DIRECCIÓN")*(UPPER(MAESTRO!$L$3:$L$1000)="CONFIRMADO")),ROWS($A$3:A277))),"")</f>
        <v/>
      </c>
      <c r="U277" s="10" t="str">
        <f ca="1">IFERROR(INDEX(MAESTRO!U:U,_xludf.AGGREGATE(15,6,ROW(MAESTRO!$B$3:$B$1000)/((MAESTRO!$B$3:$B$1000="ASMAR DIRECCIÓN")*(UPPER(MAESTRO!$L$3:$L$1000)="CONFIRMADO")),ROWS($A$3:A277))),"")</f>
        <v/>
      </c>
      <c r="V277" s="10" t="str">
        <f ca="1">IFERROR(INDEX(MAESTRO!V:V,_xludf.AGGREGATE(15,6,ROW(MAESTRO!$B$3:$B$1000)/((MAESTRO!$B$3:$B$1000="ASMAR DIRECCIÓN")*(UPPER(MAESTRO!$L$3:$L$1000)="CONFIRMADO")),ROWS($A$3:A277))),"")</f>
        <v/>
      </c>
      <c r="W277" s="10" t="str">
        <f ca="1">IFERROR(INDEX(MAESTRO!W:W,_xludf.AGGREGATE(15,6,ROW(MAESTRO!$B$3:$B$1000)/((MAESTRO!$B$3:$B$1000="ASMAR DIRECCIÓN")*(UPPER(MAESTRO!$L$3:$L$1000)="CONFIRMADO")),ROWS($A$3:A277))),"")</f>
        <v/>
      </c>
      <c r="X277" s="10" t="str">
        <f ca="1">IFERROR(INDEX(MAESTRO!X:X,_xludf.AGGREGATE(15,6,ROW(MAESTRO!$B$3:$B$1000)/((MAESTRO!$B$3:$B$1000="ASMAR DIRECCIÓN")*(UPPER(MAESTRO!$L$3:$L$1000)="CONFIRMADO")),ROWS($A$3:A277))),"")</f>
        <v/>
      </c>
    </row>
    <row r="278" spans="1:24" ht="22.05" customHeight="1">
      <c r="A278" s="11" t="str">
        <f ca="1">IFERROR(INDEX(MAESTRO!A:A,_xludf.AGGREGATE(15,6,ROW(MAESTRO!$B$3:$B$1000)/((MAESTRO!$B$3:$B$1000="ASMAR DIRECCIÓN")*(UPPER(MAESTRO!$L$3:$L$1000)="CONFIRMADO")),ROWS($A$3:A278))),"")</f>
        <v/>
      </c>
      <c r="B278" s="11" t="str">
        <f ca="1">IFERROR(INDEX(MAESTRO!B:B,_xludf.AGGREGATE(15,6,ROW(MAESTRO!$B$3:$B$1000)/((MAESTRO!$B$3:$B$1000="ASMAR DIRECCIÓN")*(UPPER(MAESTRO!$L$3:$L$1000)="CONFIRMADO")),ROWS($A$3:A278))),"")</f>
        <v/>
      </c>
      <c r="C278" s="11" t="str">
        <f ca="1">IFERROR(INDEX(MAESTRO!C:C,_xludf.AGGREGATE(15,6,ROW(MAESTRO!$B$3:$B$1000)/((MAESTRO!$B$3:$B$1000="ASMAR DIRECCIÓN")*(UPPER(MAESTRO!$L$3:$L$1000)="CONFIRMADO")),ROWS($A$3:A278))),"")</f>
        <v/>
      </c>
      <c r="D278" s="11" t="str">
        <f ca="1">IFERROR(INDEX(MAESTRO!D:D,_xludf.AGGREGATE(15,6,ROW(MAESTRO!$B$3:$B$1000)/((MAESTRO!$B$3:$B$1000="ASMAR DIRECCIÓN")*(UPPER(MAESTRO!$L$3:$L$1000)="CONFIRMADO")),ROWS($A$3:A278))),"")</f>
        <v/>
      </c>
      <c r="E278" s="11" t="str">
        <f ca="1">IFERROR(INDEX(MAESTRO!E:E,_xludf.AGGREGATE(15,6,ROW(MAESTRO!$B$3:$B$1000)/((MAESTRO!$B$3:$B$1000="ASMAR DIRECCIÓN")*(UPPER(MAESTRO!$L$3:$L$1000)="CONFIRMADO")),ROWS($A$3:A278))),"")</f>
        <v/>
      </c>
      <c r="F278" s="11" t="str">
        <f ca="1">IFERROR(INDEX(MAESTRO!F:F,_xludf.AGGREGATE(15,6,ROW(MAESTRO!$B$3:$B$1000)/((MAESTRO!$B$3:$B$1000="ASMAR DIRECCIÓN")*(UPPER(MAESTRO!$L$3:$L$1000)="CONFIRMADO")),ROWS($A$3:A278))),"")</f>
        <v/>
      </c>
      <c r="G278" s="11" t="str">
        <f ca="1">IFERROR(INDEX(MAESTRO!G:G,_xludf.AGGREGATE(15,6,ROW(MAESTRO!$B$3:$B$1000)/((MAESTRO!$B$3:$B$1000="ASMAR DIRECCIÓN")*(UPPER(MAESTRO!$L$3:$L$1000)="CONFIRMADO")),ROWS($A$3:A278))),"")</f>
        <v/>
      </c>
      <c r="H278" s="11" t="str">
        <f ca="1">IFERROR(INDEX(MAESTRO!H:H,_xludf.AGGREGATE(15,6,ROW(MAESTRO!$B$3:$B$1000)/((MAESTRO!$B$3:$B$1000="ASMAR DIRECCIÓN")*(UPPER(MAESTRO!$L$3:$L$1000)="CONFIRMADO")),ROWS($A$3:A278))),"")</f>
        <v/>
      </c>
      <c r="I278" s="11" t="str">
        <f ca="1">IFERROR(INDEX(MAESTRO!I:I,_xludf.AGGREGATE(15,6,ROW(MAESTRO!$B$3:$B$1000)/((MAESTRO!$B$3:$B$1000="ASMAR DIRECCIÓN")*(UPPER(MAESTRO!$L$3:$L$1000)="CONFIRMADO")),ROWS($A$3:A278))),"")</f>
        <v/>
      </c>
      <c r="J278" s="11" t="str">
        <f ca="1">IFERROR(INDEX(MAESTRO!J:J,_xludf.AGGREGATE(15,6,ROW(MAESTRO!$B$3:$B$1000)/((MAESTRO!$B$3:$B$1000="ASMAR DIRECCIÓN")*(UPPER(MAESTRO!$L$3:$L$1000)="CONFIRMADO")),ROWS($A$3:A278))),"")</f>
        <v/>
      </c>
      <c r="K278" s="11" t="str">
        <f ca="1">IFERROR(INDEX(MAESTRO!K:K,_xludf.AGGREGATE(15,6,ROW(MAESTRO!$B$3:$B$1000)/((MAESTRO!$B$3:$B$1000="ASMAR DIRECCIÓN")*(UPPER(MAESTRO!$L$3:$L$1000)="CONFIRMADO")),ROWS($A$3:A278))),"")</f>
        <v/>
      </c>
      <c r="L278" s="11" t="str">
        <f ca="1">IFERROR(INDEX(MAESTRO!L:L,_xludf.AGGREGATE(15,6,ROW(MAESTRO!$B$3:$B$1000)/((MAESTRO!$B$3:$B$1000="ASMAR DIRECCIÓN")*(UPPER(MAESTRO!$L$3:$L$1000)="CONFIRMADO")),ROWS($A$3:A278))),"")</f>
        <v/>
      </c>
      <c r="M278" s="11" t="str">
        <f ca="1">IFERROR(INDEX(MAESTRO!M:M,_xludf.AGGREGATE(15,6,ROW(MAESTRO!$B$3:$B$1000)/((MAESTRO!$B$3:$B$1000="ASMAR DIRECCIÓN")*(UPPER(MAESTRO!$L$3:$L$1000)="CONFIRMADO")),ROWS($A$3:A278))),"")</f>
        <v/>
      </c>
      <c r="N278" s="11" t="str">
        <f ca="1">IFERROR(INDEX(MAESTRO!N:N,_xludf.AGGREGATE(15,6,ROW(MAESTRO!$B$3:$B$1000)/((MAESTRO!$B$3:$B$1000="ASMAR DIRECCIÓN")*(UPPER(MAESTRO!$L$3:$L$1000)="CONFIRMADO")),ROWS($A$3:A278))),"")</f>
        <v/>
      </c>
      <c r="O278" s="11" t="str">
        <f ca="1">IFERROR(INDEX(MAESTRO!O:O,_xludf.AGGREGATE(15,6,ROW(MAESTRO!$B$3:$B$1000)/((MAESTRO!$B$3:$B$1000="ASMAR DIRECCIÓN")*(UPPER(MAESTRO!$L$3:$L$1000)="CONFIRMADO")),ROWS($A$3:A278))),"")</f>
        <v/>
      </c>
      <c r="P278" s="11" t="str">
        <f ca="1">IFERROR(INDEX(MAESTRO!P:P,_xludf.AGGREGATE(15,6,ROW(MAESTRO!$B$3:$B$1000)/((MAESTRO!$B$3:$B$1000="ASMAR DIRECCIÓN")*(UPPER(MAESTRO!$L$3:$L$1000)="CONFIRMADO")),ROWS($A$3:A278))),"")</f>
        <v/>
      </c>
      <c r="Q278" s="11" t="str">
        <f ca="1">IFERROR(INDEX(MAESTRO!Q:Q,_xludf.AGGREGATE(15,6,ROW(MAESTRO!$B$3:$B$1000)/((MAESTRO!$B$3:$B$1000="ASMAR DIRECCIÓN")*(UPPER(MAESTRO!$L$3:$L$1000)="CONFIRMADO")),ROWS($A$3:A278))),"")</f>
        <v/>
      </c>
      <c r="R278" s="11" t="str">
        <f ca="1">IFERROR(INDEX(MAESTRO!R:R,_xludf.AGGREGATE(15,6,ROW(MAESTRO!$B$3:$B$1000)/((MAESTRO!$B$3:$B$1000="ASMAR DIRECCIÓN")*(UPPER(MAESTRO!$L$3:$L$1000)="CONFIRMADO")),ROWS($A$3:A278))),"")</f>
        <v/>
      </c>
      <c r="S278" s="11" t="str">
        <f ca="1">IFERROR(INDEX(MAESTRO!S:S,_xludf.AGGREGATE(15,6,ROW(MAESTRO!$B$3:$B$1000)/((MAESTRO!$B$3:$B$1000="ASMAR DIRECCIÓN")*(UPPER(MAESTRO!$L$3:$L$1000)="CONFIRMADO")),ROWS($A$3:A278))),"")</f>
        <v/>
      </c>
      <c r="T278" s="11" t="str">
        <f ca="1">IFERROR(INDEX(MAESTRO!T:T,_xludf.AGGREGATE(15,6,ROW(MAESTRO!$B$3:$B$1000)/((MAESTRO!$B$3:$B$1000="ASMAR DIRECCIÓN")*(UPPER(MAESTRO!$L$3:$L$1000)="CONFIRMADO")),ROWS($A$3:A278))),"")</f>
        <v/>
      </c>
      <c r="U278" s="11" t="str">
        <f ca="1">IFERROR(INDEX(MAESTRO!U:U,_xludf.AGGREGATE(15,6,ROW(MAESTRO!$B$3:$B$1000)/((MAESTRO!$B$3:$B$1000="ASMAR DIRECCIÓN")*(UPPER(MAESTRO!$L$3:$L$1000)="CONFIRMADO")),ROWS($A$3:A278))),"")</f>
        <v/>
      </c>
      <c r="V278" s="11" t="str">
        <f ca="1">IFERROR(INDEX(MAESTRO!V:V,_xludf.AGGREGATE(15,6,ROW(MAESTRO!$B$3:$B$1000)/((MAESTRO!$B$3:$B$1000="ASMAR DIRECCIÓN")*(UPPER(MAESTRO!$L$3:$L$1000)="CONFIRMADO")),ROWS($A$3:A278))),"")</f>
        <v/>
      </c>
      <c r="W278" s="11" t="str">
        <f ca="1">IFERROR(INDEX(MAESTRO!W:W,_xludf.AGGREGATE(15,6,ROW(MAESTRO!$B$3:$B$1000)/((MAESTRO!$B$3:$B$1000="ASMAR DIRECCIÓN")*(UPPER(MAESTRO!$L$3:$L$1000)="CONFIRMADO")),ROWS($A$3:A278))),"")</f>
        <v/>
      </c>
      <c r="X278" s="11" t="str">
        <f ca="1">IFERROR(INDEX(MAESTRO!X:X,_xludf.AGGREGATE(15,6,ROW(MAESTRO!$B$3:$B$1000)/((MAESTRO!$B$3:$B$1000="ASMAR DIRECCIÓN")*(UPPER(MAESTRO!$L$3:$L$1000)="CONFIRMADO")),ROWS($A$3:A278))),"")</f>
        <v/>
      </c>
    </row>
    <row r="279" spans="1:24" ht="22.05" customHeight="1">
      <c r="A279" s="10" t="str">
        <f ca="1">IFERROR(INDEX(MAESTRO!A:A,_xludf.AGGREGATE(15,6,ROW(MAESTRO!$B$3:$B$1000)/((MAESTRO!$B$3:$B$1000="ASMAR DIRECCIÓN")*(UPPER(MAESTRO!$L$3:$L$1000)="CONFIRMADO")),ROWS($A$3:A279))),"")</f>
        <v/>
      </c>
      <c r="B279" s="10" t="str">
        <f ca="1">IFERROR(INDEX(MAESTRO!B:B,_xludf.AGGREGATE(15,6,ROW(MAESTRO!$B$3:$B$1000)/((MAESTRO!$B$3:$B$1000="ASMAR DIRECCIÓN")*(UPPER(MAESTRO!$L$3:$L$1000)="CONFIRMADO")),ROWS($A$3:A279))),"")</f>
        <v/>
      </c>
      <c r="C279" s="10" t="str">
        <f ca="1">IFERROR(INDEX(MAESTRO!C:C,_xludf.AGGREGATE(15,6,ROW(MAESTRO!$B$3:$B$1000)/((MAESTRO!$B$3:$B$1000="ASMAR DIRECCIÓN")*(UPPER(MAESTRO!$L$3:$L$1000)="CONFIRMADO")),ROWS($A$3:A279))),"")</f>
        <v/>
      </c>
      <c r="D279" s="10" t="str">
        <f ca="1">IFERROR(INDEX(MAESTRO!D:D,_xludf.AGGREGATE(15,6,ROW(MAESTRO!$B$3:$B$1000)/((MAESTRO!$B$3:$B$1000="ASMAR DIRECCIÓN")*(UPPER(MAESTRO!$L$3:$L$1000)="CONFIRMADO")),ROWS($A$3:A279))),"")</f>
        <v/>
      </c>
      <c r="E279" s="10" t="str">
        <f ca="1">IFERROR(INDEX(MAESTRO!E:E,_xludf.AGGREGATE(15,6,ROW(MAESTRO!$B$3:$B$1000)/((MAESTRO!$B$3:$B$1000="ASMAR DIRECCIÓN")*(UPPER(MAESTRO!$L$3:$L$1000)="CONFIRMADO")),ROWS($A$3:A279))),"")</f>
        <v/>
      </c>
      <c r="F279" s="10" t="str">
        <f ca="1">IFERROR(INDEX(MAESTRO!F:F,_xludf.AGGREGATE(15,6,ROW(MAESTRO!$B$3:$B$1000)/((MAESTRO!$B$3:$B$1000="ASMAR DIRECCIÓN")*(UPPER(MAESTRO!$L$3:$L$1000)="CONFIRMADO")),ROWS($A$3:A279))),"")</f>
        <v/>
      </c>
      <c r="G279" s="10" t="str">
        <f ca="1">IFERROR(INDEX(MAESTRO!G:G,_xludf.AGGREGATE(15,6,ROW(MAESTRO!$B$3:$B$1000)/((MAESTRO!$B$3:$B$1000="ASMAR DIRECCIÓN")*(UPPER(MAESTRO!$L$3:$L$1000)="CONFIRMADO")),ROWS($A$3:A279))),"")</f>
        <v/>
      </c>
      <c r="H279" s="10" t="str">
        <f ca="1">IFERROR(INDEX(MAESTRO!H:H,_xludf.AGGREGATE(15,6,ROW(MAESTRO!$B$3:$B$1000)/((MAESTRO!$B$3:$B$1000="ASMAR DIRECCIÓN")*(UPPER(MAESTRO!$L$3:$L$1000)="CONFIRMADO")),ROWS($A$3:A279))),"")</f>
        <v/>
      </c>
      <c r="I279" s="10" t="str">
        <f ca="1">IFERROR(INDEX(MAESTRO!I:I,_xludf.AGGREGATE(15,6,ROW(MAESTRO!$B$3:$B$1000)/((MAESTRO!$B$3:$B$1000="ASMAR DIRECCIÓN")*(UPPER(MAESTRO!$L$3:$L$1000)="CONFIRMADO")),ROWS($A$3:A279))),"")</f>
        <v/>
      </c>
      <c r="J279" s="10" t="str">
        <f ca="1">IFERROR(INDEX(MAESTRO!J:J,_xludf.AGGREGATE(15,6,ROW(MAESTRO!$B$3:$B$1000)/((MAESTRO!$B$3:$B$1000="ASMAR DIRECCIÓN")*(UPPER(MAESTRO!$L$3:$L$1000)="CONFIRMADO")),ROWS($A$3:A279))),"")</f>
        <v/>
      </c>
      <c r="K279" s="10" t="str">
        <f ca="1">IFERROR(INDEX(MAESTRO!K:K,_xludf.AGGREGATE(15,6,ROW(MAESTRO!$B$3:$B$1000)/((MAESTRO!$B$3:$B$1000="ASMAR DIRECCIÓN")*(UPPER(MAESTRO!$L$3:$L$1000)="CONFIRMADO")),ROWS($A$3:A279))),"")</f>
        <v/>
      </c>
      <c r="L279" s="10" t="str">
        <f ca="1">IFERROR(INDEX(MAESTRO!L:L,_xludf.AGGREGATE(15,6,ROW(MAESTRO!$B$3:$B$1000)/((MAESTRO!$B$3:$B$1000="ASMAR DIRECCIÓN")*(UPPER(MAESTRO!$L$3:$L$1000)="CONFIRMADO")),ROWS($A$3:A279))),"")</f>
        <v/>
      </c>
      <c r="M279" s="10" t="str">
        <f ca="1">IFERROR(INDEX(MAESTRO!M:M,_xludf.AGGREGATE(15,6,ROW(MAESTRO!$B$3:$B$1000)/((MAESTRO!$B$3:$B$1000="ASMAR DIRECCIÓN")*(UPPER(MAESTRO!$L$3:$L$1000)="CONFIRMADO")),ROWS($A$3:A279))),"")</f>
        <v/>
      </c>
      <c r="N279" s="10" t="str">
        <f ca="1">IFERROR(INDEX(MAESTRO!N:N,_xludf.AGGREGATE(15,6,ROW(MAESTRO!$B$3:$B$1000)/((MAESTRO!$B$3:$B$1000="ASMAR DIRECCIÓN")*(UPPER(MAESTRO!$L$3:$L$1000)="CONFIRMADO")),ROWS($A$3:A279))),"")</f>
        <v/>
      </c>
      <c r="O279" s="10" t="str">
        <f ca="1">IFERROR(INDEX(MAESTRO!O:O,_xludf.AGGREGATE(15,6,ROW(MAESTRO!$B$3:$B$1000)/((MAESTRO!$B$3:$B$1000="ASMAR DIRECCIÓN")*(UPPER(MAESTRO!$L$3:$L$1000)="CONFIRMADO")),ROWS($A$3:A279))),"")</f>
        <v/>
      </c>
      <c r="P279" s="10" t="str">
        <f ca="1">IFERROR(INDEX(MAESTRO!P:P,_xludf.AGGREGATE(15,6,ROW(MAESTRO!$B$3:$B$1000)/((MAESTRO!$B$3:$B$1000="ASMAR DIRECCIÓN")*(UPPER(MAESTRO!$L$3:$L$1000)="CONFIRMADO")),ROWS($A$3:A279))),"")</f>
        <v/>
      </c>
      <c r="Q279" s="10" t="str">
        <f ca="1">IFERROR(INDEX(MAESTRO!Q:Q,_xludf.AGGREGATE(15,6,ROW(MAESTRO!$B$3:$B$1000)/((MAESTRO!$B$3:$B$1000="ASMAR DIRECCIÓN")*(UPPER(MAESTRO!$L$3:$L$1000)="CONFIRMADO")),ROWS($A$3:A279))),"")</f>
        <v/>
      </c>
      <c r="R279" s="10" t="str">
        <f ca="1">IFERROR(INDEX(MAESTRO!R:R,_xludf.AGGREGATE(15,6,ROW(MAESTRO!$B$3:$B$1000)/((MAESTRO!$B$3:$B$1000="ASMAR DIRECCIÓN")*(UPPER(MAESTRO!$L$3:$L$1000)="CONFIRMADO")),ROWS($A$3:A279))),"")</f>
        <v/>
      </c>
      <c r="S279" s="10" t="str">
        <f ca="1">IFERROR(INDEX(MAESTRO!S:S,_xludf.AGGREGATE(15,6,ROW(MAESTRO!$B$3:$B$1000)/((MAESTRO!$B$3:$B$1000="ASMAR DIRECCIÓN")*(UPPER(MAESTRO!$L$3:$L$1000)="CONFIRMADO")),ROWS($A$3:A279))),"")</f>
        <v/>
      </c>
      <c r="T279" s="10" t="str">
        <f ca="1">IFERROR(INDEX(MAESTRO!T:T,_xludf.AGGREGATE(15,6,ROW(MAESTRO!$B$3:$B$1000)/((MAESTRO!$B$3:$B$1000="ASMAR DIRECCIÓN")*(UPPER(MAESTRO!$L$3:$L$1000)="CONFIRMADO")),ROWS($A$3:A279))),"")</f>
        <v/>
      </c>
      <c r="U279" s="10" t="str">
        <f ca="1">IFERROR(INDEX(MAESTRO!U:U,_xludf.AGGREGATE(15,6,ROW(MAESTRO!$B$3:$B$1000)/((MAESTRO!$B$3:$B$1000="ASMAR DIRECCIÓN")*(UPPER(MAESTRO!$L$3:$L$1000)="CONFIRMADO")),ROWS($A$3:A279))),"")</f>
        <v/>
      </c>
      <c r="V279" s="10" t="str">
        <f ca="1">IFERROR(INDEX(MAESTRO!V:V,_xludf.AGGREGATE(15,6,ROW(MAESTRO!$B$3:$B$1000)/((MAESTRO!$B$3:$B$1000="ASMAR DIRECCIÓN")*(UPPER(MAESTRO!$L$3:$L$1000)="CONFIRMADO")),ROWS($A$3:A279))),"")</f>
        <v/>
      </c>
      <c r="W279" s="10" t="str">
        <f ca="1">IFERROR(INDEX(MAESTRO!W:W,_xludf.AGGREGATE(15,6,ROW(MAESTRO!$B$3:$B$1000)/((MAESTRO!$B$3:$B$1000="ASMAR DIRECCIÓN")*(UPPER(MAESTRO!$L$3:$L$1000)="CONFIRMADO")),ROWS($A$3:A279))),"")</f>
        <v/>
      </c>
      <c r="X279" s="10" t="str">
        <f ca="1">IFERROR(INDEX(MAESTRO!X:X,_xludf.AGGREGATE(15,6,ROW(MAESTRO!$B$3:$B$1000)/((MAESTRO!$B$3:$B$1000="ASMAR DIRECCIÓN")*(UPPER(MAESTRO!$L$3:$L$1000)="CONFIRMADO")),ROWS($A$3:A279))),"")</f>
        <v/>
      </c>
    </row>
    <row r="280" spans="1:24" ht="22.05" customHeight="1">
      <c r="A280" s="11" t="str">
        <f ca="1">IFERROR(INDEX(MAESTRO!A:A,_xludf.AGGREGATE(15,6,ROW(MAESTRO!$B$3:$B$1000)/((MAESTRO!$B$3:$B$1000="ASMAR DIRECCIÓN")*(UPPER(MAESTRO!$L$3:$L$1000)="CONFIRMADO")),ROWS($A$3:A280))),"")</f>
        <v/>
      </c>
      <c r="B280" s="11" t="str">
        <f ca="1">IFERROR(INDEX(MAESTRO!B:B,_xludf.AGGREGATE(15,6,ROW(MAESTRO!$B$3:$B$1000)/((MAESTRO!$B$3:$B$1000="ASMAR DIRECCIÓN")*(UPPER(MAESTRO!$L$3:$L$1000)="CONFIRMADO")),ROWS($A$3:A280))),"")</f>
        <v/>
      </c>
      <c r="C280" s="11" t="str">
        <f ca="1">IFERROR(INDEX(MAESTRO!C:C,_xludf.AGGREGATE(15,6,ROW(MAESTRO!$B$3:$B$1000)/((MAESTRO!$B$3:$B$1000="ASMAR DIRECCIÓN")*(UPPER(MAESTRO!$L$3:$L$1000)="CONFIRMADO")),ROWS($A$3:A280))),"")</f>
        <v/>
      </c>
      <c r="D280" s="11" t="str">
        <f ca="1">IFERROR(INDEX(MAESTRO!D:D,_xludf.AGGREGATE(15,6,ROW(MAESTRO!$B$3:$B$1000)/((MAESTRO!$B$3:$B$1000="ASMAR DIRECCIÓN")*(UPPER(MAESTRO!$L$3:$L$1000)="CONFIRMADO")),ROWS($A$3:A280))),"")</f>
        <v/>
      </c>
      <c r="E280" s="11" t="str">
        <f ca="1">IFERROR(INDEX(MAESTRO!E:E,_xludf.AGGREGATE(15,6,ROW(MAESTRO!$B$3:$B$1000)/((MAESTRO!$B$3:$B$1000="ASMAR DIRECCIÓN")*(UPPER(MAESTRO!$L$3:$L$1000)="CONFIRMADO")),ROWS($A$3:A280))),"")</f>
        <v/>
      </c>
      <c r="F280" s="11" t="str">
        <f ca="1">IFERROR(INDEX(MAESTRO!F:F,_xludf.AGGREGATE(15,6,ROW(MAESTRO!$B$3:$B$1000)/((MAESTRO!$B$3:$B$1000="ASMAR DIRECCIÓN")*(UPPER(MAESTRO!$L$3:$L$1000)="CONFIRMADO")),ROWS($A$3:A280))),"")</f>
        <v/>
      </c>
      <c r="G280" s="11" t="str">
        <f ca="1">IFERROR(INDEX(MAESTRO!G:G,_xludf.AGGREGATE(15,6,ROW(MAESTRO!$B$3:$B$1000)/((MAESTRO!$B$3:$B$1000="ASMAR DIRECCIÓN")*(UPPER(MAESTRO!$L$3:$L$1000)="CONFIRMADO")),ROWS($A$3:A280))),"")</f>
        <v/>
      </c>
      <c r="H280" s="11" t="str">
        <f ca="1">IFERROR(INDEX(MAESTRO!H:H,_xludf.AGGREGATE(15,6,ROW(MAESTRO!$B$3:$B$1000)/((MAESTRO!$B$3:$B$1000="ASMAR DIRECCIÓN")*(UPPER(MAESTRO!$L$3:$L$1000)="CONFIRMADO")),ROWS($A$3:A280))),"")</f>
        <v/>
      </c>
      <c r="I280" s="11" t="str">
        <f ca="1">IFERROR(INDEX(MAESTRO!I:I,_xludf.AGGREGATE(15,6,ROW(MAESTRO!$B$3:$B$1000)/((MAESTRO!$B$3:$B$1000="ASMAR DIRECCIÓN")*(UPPER(MAESTRO!$L$3:$L$1000)="CONFIRMADO")),ROWS($A$3:A280))),"")</f>
        <v/>
      </c>
      <c r="J280" s="11" t="str">
        <f ca="1">IFERROR(INDEX(MAESTRO!J:J,_xludf.AGGREGATE(15,6,ROW(MAESTRO!$B$3:$B$1000)/((MAESTRO!$B$3:$B$1000="ASMAR DIRECCIÓN")*(UPPER(MAESTRO!$L$3:$L$1000)="CONFIRMADO")),ROWS($A$3:A280))),"")</f>
        <v/>
      </c>
      <c r="K280" s="11" t="str">
        <f ca="1">IFERROR(INDEX(MAESTRO!K:K,_xludf.AGGREGATE(15,6,ROW(MAESTRO!$B$3:$B$1000)/((MAESTRO!$B$3:$B$1000="ASMAR DIRECCIÓN")*(UPPER(MAESTRO!$L$3:$L$1000)="CONFIRMADO")),ROWS($A$3:A280))),"")</f>
        <v/>
      </c>
      <c r="L280" s="11" t="str">
        <f ca="1">IFERROR(INDEX(MAESTRO!L:L,_xludf.AGGREGATE(15,6,ROW(MAESTRO!$B$3:$B$1000)/((MAESTRO!$B$3:$B$1000="ASMAR DIRECCIÓN")*(UPPER(MAESTRO!$L$3:$L$1000)="CONFIRMADO")),ROWS($A$3:A280))),"")</f>
        <v/>
      </c>
      <c r="M280" s="11" t="str">
        <f ca="1">IFERROR(INDEX(MAESTRO!M:M,_xludf.AGGREGATE(15,6,ROW(MAESTRO!$B$3:$B$1000)/((MAESTRO!$B$3:$B$1000="ASMAR DIRECCIÓN")*(UPPER(MAESTRO!$L$3:$L$1000)="CONFIRMADO")),ROWS($A$3:A280))),"")</f>
        <v/>
      </c>
      <c r="N280" s="11" t="str">
        <f ca="1">IFERROR(INDEX(MAESTRO!N:N,_xludf.AGGREGATE(15,6,ROW(MAESTRO!$B$3:$B$1000)/((MAESTRO!$B$3:$B$1000="ASMAR DIRECCIÓN")*(UPPER(MAESTRO!$L$3:$L$1000)="CONFIRMADO")),ROWS($A$3:A280))),"")</f>
        <v/>
      </c>
      <c r="O280" s="11" t="str">
        <f ca="1">IFERROR(INDEX(MAESTRO!O:O,_xludf.AGGREGATE(15,6,ROW(MAESTRO!$B$3:$B$1000)/((MAESTRO!$B$3:$B$1000="ASMAR DIRECCIÓN")*(UPPER(MAESTRO!$L$3:$L$1000)="CONFIRMADO")),ROWS($A$3:A280))),"")</f>
        <v/>
      </c>
      <c r="P280" s="11" t="str">
        <f ca="1">IFERROR(INDEX(MAESTRO!P:P,_xludf.AGGREGATE(15,6,ROW(MAESTRO!$B$3:$B$1000)/((MAESTRO!$B$3:$B$1000="ASMAR DIRECCIÓN")*(UPPER(MAESTRO!$L$3:$L$1000)="CONFIRMADO")),ROWS($A$3:A280))),"")</f>
        <v/>
      </c>
      <c r="Q280" s="11" t="str">
        <f ca="1">IFERROR(INDEX(MAESTRO!Q:Q,_xludf.AGGREGATE(15,6,ROW(MAESTRO!$B$3:$B$1000)/((MAESTRO!$B$3:$B$1000="ASMAR DIRECCIÓN")*(UPPER(MAESTRO!$L$3:$L$1000)="CONFIRMADO")),ROWS($A$3:A280))),"")</f>
        <v/>
      </c>
      <c r="R280" s="11" t="str">
        <f ca="1">IFERROR(INDEX(MAESTRO!R:R,_xludf.AGGREGATE(15,6,ROW(MAESTRO!$B$3:$B$1000)/((MAESTRO!$B$3:$B$1000="ASMAR DIRECCIÓN")*(UPPER(MAESTRO!$L$3:$L$1000)="CONFIRMADO")),ROWS($A$3:A280))),"")</f>
        <v/>
      </c>
      <c r="S280" s="11" t="str">
        <f ca="1">IFERROR(INDEX(MAESTRO!S:S,_xludf.AGGREGATE(15,6,ROW(MAESTRO!$B$3:$B$1000)/((MAESTRO!$B$3:$B$1000="ASMAR DIRECCIÓN")*(UPPER(MAESTRO!$L$3:$L$1000)="CONFIRMADO")),ROWS($A$3:A280))),"")</f>
        <v/>
      </c>
      <c r="T280" s="11" t="str">
        <f ca="1">IFERROR(INDEX(MAESTRO!T:T,_xludf.AGGREGATE(15,6,ROW(MAESTRO!$B$3:$B$1000)/((MAESTRO!$B$3:$B$1000="ASMAR DIRECCIÓN")*(UPPER(MAESTRO!$L$3:$L$1000)="CONFIRMADO")),ROWS($A$3:A280))),"")</f>
        <v/>
      </c>
      <c r="U280" s="11" t="str">
        <f ca="1">IFERROR(INDEX(MAESTRO!U:U,_xludf.AGGREGATE(15,6,ROW(MAESTRO!$B$3:$B$1000)/((MAESTRO!$B$3:$B$1000="ASMAR DIRECCIÓN")*(UPPER(MAESTRO!$L$3:$L$1000)="CONFIRMADO")),ROWS($A$3:A280))),"")</f>
        <v/>
      </c>
      <c r="V280" s="11" t="str">
        <f ca="1">IFERROR(INDEX(MAESTRO!V:V,_xludf.AGGREGATE(15,6,ROW(MAESTRO!$B$3:$B$1000)/((MAESTRO!$B$3:$B$1000="ASMAR DIRECCIÓN")*(UPPER(MAESTRO!$L$3:$L$1000)="CONFIRMADO")),ROWS($A$3:A280))),"")</f>
        <v/>
      </c>
      <c r="W280" s="11" t="str">
        <f ca="1">IFERROR(INDEX(MAESTRO!W:W,_xludf.AGGREGATE(15,6,ROW(MAESTRO!$B$3:$B$1000)/((MAESTRO!$B$3:$B$1000="ASMAR DIRECCIÓN")*(UPPER(MAESTRO!$L$3:$L$1000)="CONFIRMADO")),ROWS($A$3:A280))),"")</f>
        <v/>
      </c>
      <c r="X280" s="11" t="str">
        <f ca="1">IFERROR(INDEX(MAESTRO!X:X,_xludf.AGGREGATE(15,6,ROW(MAESTRO!$B$3:$B$1000)/((MAESTRO!$B$3:$B$1000="ASMAR DIRECCIÓN")*(UPPER(MAESTRO!$L$3:$L$1000)="CONFIRMADO")),ROWS($A$3:A280))),"")</f>
        <v/>
      </c>
    </row>
    <row r="281" spans="1:24" ht="22.05" customHeight="1">
      <c r="A281" s="10" t="str">
        <f ca="1">IFERROR(INDEX(MAESTRO!A:A,_xludf.AGGREGATE(15,6,ROW(MAESTRO!$B$3:$B$1000)/((MAESTRO!$B$3:$B$1000="ASMAR DIRECCIÓN")*(UPPER(MAESTRO!$L$3:$L$1000)="CONFIRMADO")),ROWS($A$3:A281))),"")</f>
        <v/>
      </c>
      <c r="B281" s="10" t="str">
        <f ca="1">IFERROR(INDEX(MAESTRO!B:B,_xludf.AGGREGATE(15,6,ROW(MAESTRO!$B$3:$B$1000)/((MAESTRO!$B$3:$B$1000="ASMAR DIRECCIÓN")*(UPPER(MAESTRO!$L$3:$L$1000)="CONFIRMADO")),ROWS($A$3:A281))),"")</f>
        <v/>
      </c>
      <c r="C281" s="10" t="str">
        <f ca="1">IFERROR(INDEX(MAESTRO!C:C,_xludf.AGGREGATE(15,6,ROW(MAESTRO!$B$3:$B$1000)/((MAESTRO!$B$3:$B$1000="ASMAR DIRECCIÓN")*(UPPER(MAESTRO!$L$3:$L$1000)="CONFIRMADO")),ROWS($A$3:A281))),"")</f>
        <v/>
      </c>
      <c r="D281" s="10" t="str">
        <f ca="1">IFERROR(INDEX(MAESTRO!D:D,_xludf.AGGREGATE(15,6,ROW(MAESTRO!$B$3:$B$1000)/((MAESTRO!$B$3:$B$1000="ASMAR DIRECCIÓN")*(UPPER(MAESTRO!$L$3:$L$1000)="CONFIRMADO")),ROWS($A$3:A281))),"")</f>
        <v/>
      </c>
      <c r="E281" s="10" t="str">
        <f ca="1">IFERROR(INDEX(MAESTRO!E:E,_xludf.AGGREGATE(15,6,ROW(MAESTRO!$B$3:$B$1000)/((MAESTRO!$B$3:$B$1000="ASMAR DIRECCIÓN")*(UPPER(MAESTRO!$L$3:$L$1000)="CONFIRMADO")),ROWS($A$3:A281))),"")</f>
        <v/>
      </c>
      <c r="F281" s="10" t="str">
        <f ca="1">IFERROR(INDEX(MAESTRO!F:F,_xludf.AGGREGATE(15,6,ROW(MAESTRO!$B$3:$B$1000)/((MAESTRO!$B$3:$B$1000="ASMAR DIRECCIÓN")*(UPPER(MAESTRO!$L$3:$L$1000)="CONFIRMADO")),ROWS($A$3:A281))),"")</f>
        <v/>
      </c>
      <c r="G281" s="10" t="str">
        <f ca="1">IFERROR(INDEX(MAESTRO!G:G,_xludf.AGGREGATE(15,6,ROW(MAESTRO!$B$3:$B$1000)/((MAESTRO!$B$3:$B$1000="ASMAR DIRECCIÓN")*(UPPER(MAESTRO!$L$3:$L$1000)="CONFIRMADO")),ROWS($A$3:A281))),"")</f>
        <v/>
      </c>
      <c r="H281" s="10" t="str">
        <f ca="1">IFERROR(INDEX(MAESTRO!H:H,_xludf.AGGREGATE(15,6,ROW(MAESTRO!$B$3:$B$1000)/((MAESTRO!$B$3:$B$1000="ASMAR DIRECCIÓN")*(UPPER(MAESTRO!$L$3:$L$1000)="CONFIRMADO")),ROWS($A$3:A281))),"")</f>
        <v/>
      </c>
      <c r="I281" s="10" t="str">
        <f ca="1">IFERROR(INDEX(MAESTRO!I:I,_xludf.AGGREGATE(15,6,ROW(MAESTRO!$B$3:$B$1000)/((MAESTRO!$B$3:$B$1000="ASMAR DIRECCIÓN")*(UPPER(MAESTRO!$L$3:$L$1000)="CONFIRMADO")),ROWS($A$3:A281))),"")</f>
        <v/>
      </c>
      <c r="J281" s="10" t="str">
        <f ca="1">IFERROR(INDEX(MAESTRO!J:J,_xludf.AGGREGATE(15,6,ROW(MAESTRO!$B$3:$B$1000)/((MAESTRO!$B$3:$B$1000="ASMAR DIRECCIÓN")*(UPPER(MAESTRO!$L$3:$L$1000)="CONFIRMADO")),ROWS($A$3:A281))),"")</f>
        <v/>
      </c>
      <c r="K281" s="10" t="str">
        <f ca="1">IFERROR(INDEX(MAESTRO!K:K,_xludf.AGGREGATE(15,6,ROW(MAESTRO!$B$3:$B$1000)/((MAESTRO!$B$3:$B$1000="ASMAR DIRECCIÓN")*(UPPER(MAESTRO!$L$3:$L$1000)="CONFIRMADO")),ROWS($A$3:A281))),"")</f>
        <v/>
      </c>
      <c r="L281" s="10" t="str">
        <f ca="1">IFERROR(INDEX(MAESTRO!L:L,_xludf.AGGREGATE(15,6,ROW(MAESTRO!$B$3:$B$1000)/((MAESTRO!$B$3:$B$1000="ASMAR DIRECCIÓN")*(UPPER(MAESTRO!$L$3:$L$1000)="CONFIRMADO")),ROWS($A$3:A281))),"")</f>
        <v/>
      </c>
      <c r="M281" s="10" t="str">
        <f ca="1">IFERROR(INDEX(MAESTRO!M:M,_xludf.AGGREGATE(15,6,ROW(MAESTRO!$B$3:$B$1000)/((MAESTRO!$B$3:$B$1000="ASMAR DIRECCIÓN")*(UPPER(MAESTRO!$L$3:$L$1000)="CONFIRMADO")),ROWS($A$3:A281))),"")</f>
        <v/>
      </c>
      <c r="N281" s="10" t="str">
        <f ca="1">IFERROR(INDEX(MAESTRO!N:N,_xludf.AGGREGATE(15,6,ROW(MAESTRO!$B$3:$B$1000)/((MAESTRO!$B$3:$B$1000="ASMAR DIRECCIÓN")*(UPPER(MAESTRO!$L$3:$L$1000)="CONFIRMADO")),ROWS($A$3:A281))),"")</f>
        <v/>
      </c>
      <c r="O281" s="10" t="str">
        <f ca="1">IFERROR(INDEX(MAESTRO!O:O,_xludf.AGGREGATE(15,6,ROW(MAESTRO!$B$3:$B$1000)/((MAESTRO!$B$3:$B$1000="ASMAR DIRECCIÓN")*(UPPER(MAESTRO!$L$3:$L$1000)="CONFIRMADO")),ROWS($A$3:A281))),"")</f>
        <v/>
      </c>
      <c r="P281" s="10" t="str">
        <f ca="1">IFERROR(INDEX(MAESTRO!P:P,_xludf.AGGREGATE(15,6,ROW(MAESTRO!$B$3:$B$1000)/((MAESTRO!$B$3:$B$1000="ASMAR DIRECCIÓN")*(UPPER(MAESTRO!$L$3:$L$1000)="CONFIRMADO")),ROWS($A$3:A281))),"")</f>
        <v/>
      </c>
      <c r="Q281" s="10" t="str">
        <f ca="1">IFERROR(INDEX(MAESTRO!Q:Q,_xludf.AGGREGATE(15,6,ROW(MAESTRO!$B$3:$B$1000)/((MAESTRO!$B$3:$B$1000="ASMAR DIRECCIÓN")*(UPPER(MAESTRO!$L$3:$L$1000)="CONFIRMADO")),ROWS($A$3:A281))),"")</f>
        <v/>
      </c>
      <c r="R281" s="10" t="str">
        <f ca="1">IFERROR(INDEX(MAESTRO!R:R,_xludf.AGGREGATE(15,6,ROW(MAESTRO!$B$3:$B$1000)/((MAESTRO!$B$3:$B$1000="ASMAR DIRECCIÓN")*(UPPER(MAESTRO!$L$3:$L$1000)="CONFIRMADO")),ROWS($A$3:A281))),"")</f>
        <v/>
      </c>
      <c r="S281" s="10" t="str">
        <f ca="1">IFERROR(INDEX(MAESTRO!S:S,_xludf.AGGREGATE(15,6,ROW(MAESTRO!$B$3:$B$1000)/((MAESTRO!$B$3:$B$1000="ASMAR DIRECCIÓN")*(UPPER(MAESTRO!$L$3:$L$1000)="CONFIRMADO")),ROWS($A$3:A281))),"")</f>
        <v/>
      </c>
      <c r="T281" s="10" t="str">
        <f ca="1">IFERROR(INDEX(MAESTRO!T:T,_xludf.AGGREGATE(15,6,ROW(MAESTRO!$B$3:$B$1000)/((MAESTRO!$B$3:$B$1000="ASMAR DIRECCIÓN")*(UPPER(MAESTRO!$L$3:$L$1000)="CONFIRMADO")),ROWS($A$3:A281))),"")</f>
        <v/>
      </c>
      <c r="U281" s="10" t="str">
        <f ca="1">IFERROR(INDEX(MAESTRO!U:U,_xludf.AGGREGATE(15,6,ROW(MAESTRO!$B$3:$B$1000)/((MAESTRO!$B$3:$B$1000="ASMAR DIRECCIÓN")*(UPPER(MAESTRO!$L$3:$L$1000)="CONFIRMADO")),ROWS($A$3:A281))),"")</f>
        <v/>
      </c>
      <c r="V281" s="10" t="str">
        <f ca="1">IFERROR(INDEX(MAESTRO!V:V,_xludf.AGGREGATE(15,6,ROW(MAESTRO!$B$3:$B$1000)/((MAESTRO!$B$3:$B$1000="ASMAR DIRECCIÓN")*(UPPER(MAESTRO!$L$3:$L$1000)="CONFIRMADO")),ROWS($A$3:A281))),"")</f>
        <v/>
      </c>
      <c r="W281" s="10" t="str">
        <f ca="1">IFERROR(INDEX(MAESTRO!W:W,_xludf.AGGREGATE(15,6,ROW(MAESTRO!$B$3:$B$1000)/((MAESTRO!$B$3:$B$1000="ASMAR DIRECCIÓN")*(UPPER(MAESTRO!$L$3:$L$1000)="CONFIRMADO")),ROWS($A$3:A281))),"")</f>
        <v/>
      </c>
      <c r="X281" s="10" t="str">
        <f ca="1">IFERROR(INDEX(MAESTRO!X:X,_xludf.AGGREGATE(15,6,ROW(MAESTRO!$B$3:$B$1000)/((MAESTRO!$B$3:$B$1000="ASMAR DIRECCIÓN")*(UPPER(MAESTRO!$L$3:$L$1000)="CONFIRMADO")),ROWS($A$3:A281))),"")</f>
        <v/>
      </c>
    </row>
    <row r="282" spans="1:24" ht="22.05" customHeight="1">
      <c r="A282" s="11" t="str">
        <f ca="1">IFERROR(INDEX(MAESTRO!A:A,_xludf.AGGREGATE(15,6,ROW(MAESTRO!$B$3:$B$1000)/((MAESTRO!$B$3:$B$1000="ASMAR DIRECCIÓN")*(UPPER(MAESTRO!$L$3:$L$1000)="CONFIRMADO")),ROWS($A$3:A282))),"")</f>
        <v/>
      </c>
      <c r="B282" s="11" t="str">
        <f ca="1">IFERROR(INDEX(MAESTRO!B:B,_xludf.AGGREGATE(15,6,ROW(MAESTRO!$B$3:$B$1000)/((MAESTRO!$B$3:$B$1000="ASMAR DIRECCIÓN")*(UPPER(MAESTRO!$L$3:$L$1000)="CONFIRMADO")),ROWS($A$3:A282))),"")</f>
        <v/>
      </c>
      <c r="C282" s="11" t="str">
        <f ca="1">IFERROR(INDEX(MAESTRO!C:C,_xludf.AGGREGATE(15,6,ROW(MAESTRO!$B$3:$B$1000)/((MAESTRO!$B$3:$B$1000="ASMAR DIRECCIÓN")*(UPPER(MAESTRO!$L$3:$L$1000)="CONFIRMADO")),ROWS($A$3:A282))),"")</f>
        <v/>
      </c>
      <c r="D282" s="11" t="str">
        <f ca="1">IFERROR(INDEX(MAESTRO!D:D,_xludf.AGGREGATE(15,6,ROW(MAESTRO!$B$3:$B$1000)/((MAESTRO!$B$3:$B$1000="ASMAR DIRECCIÓN")*(UPPER(MAESTRO!$L$3:$L$1000)="CONFIRMADO")),ROWS($A$3:A282))),"")</f>
        <v/>
      </c>
      <c r="E282" s="11" t="str">
        <f ca="1">IFERROR(INDEX(MAESTRO!E:E,_xludf.AGGREGATE(15,6,ROW(MAESTRO!$B$3:$B$1000)/((MAESTRO!$B$3:$B$1000="ASMAR DIRECCIÓN")*(UPPER(MAESTRO!$L$3:$L$1000)="CONFIRMADO")),ROWS($A$3:A282))),"")</f>
        <v/>
      </c>
      <c r="F282" s="11" t="str">
        <f ca="1">IFERROR(INDEX(MAESTRO!F:F,_xludf.AGGREGATE(15,6,ROW(MAESTRO!$B$3:$B$1000)/((MAESTRO!$B$3:$B$1000="ASMAR DIRECCIÓN")*(UPPER(MAESTRO!$L$3:$L$1000)="CONFIRMADO")),ROWS($A$3:A282))),"")</f>
        <v/>
      </c>
      <c r="G282" s="11" t="str">
        <f ca="1">IFERROR(INDEX(MAESTRO!G:G,_xludf.AGGREGATE(15,6,ROW(MAESTRO!$B$3:$B$1000)/((MAESTRO!$B$3:$B$1000="ASMAR DIRECCIÓN")*(UPPER(MAESTRO!$L$3:$L$1000)="CONFIRMADO")),ROWS($A$3:A282))),"")</f>
        <v/>
      </c>
      <c r="H282" s="11" t="str">
        <f ca="1">IFERROR(INDEX(MAESTRO!H:H,_xludf.AGGREGATE(15,6,ROW(MAESTRO!$B$3:$B$1000)/((MAESTRO!$B$3:$B$1000="ASMAR DIRECCIÓN")*(UPPER(MAESTRO!$L$3:$L$1000)="CONFIRMADO")),ROWS($A$3:A282))),"")</f>
        <v/>
      </c>
      <c r="I282" s="11" t="str">
        <f ca="1">IFERROR(INDEX(MAESTRO!I:I,_xludf.AGGREGATE(15,6,ROW(MAESTRO!$B$3:$B$1000)/((MAESTRO!$B$3:$B$1000="ASMAR DIRECCIÓN")*(UPPER(MAESTRO!$L$3:$L$1000)="CONFIRMADO")),ROWS($A$3:A282))),"")</f>
        <v/>
      </c>
      <c r="J282" s="11" t="str">
        <f ca="1">IFERROR(INDEX(MAESTRO!J:J,_xludf.AGGREGATE(15,6,ROW(MAESTRO!$B$3:$B$1000)/((MAESTRO!$B$3:$B$1000="ASMAR DIRECCIÓN")*(UPPER(MAESTRO!$L$3:$L$1000)="CONFIRMADO")),ROWS($A$3:A282))),"")</f>
        <v/>
      </c>
      <c r="K282" s="11" t="str">
        <f ca="1">IFERROR(INDEX(MAESTRO!K:K,_xludf.AGGREGATE(15,6,ROW(MAESTRO!$B$3:$B$1000)/((MAESTRO!$B$3:$B$1000="ASMAR DIRECCIÓN")*(UPPER(MAESTRO!$L$3:$L$1000)="CONFIRMADO")),ROWS($A$3:A282))),"")</f>
        <v/>
      </c>
      <c r="L282" s="11" t="str">
        <f ca="1">IFERROR(INDEX(MAESTRO!L:L,_xludf.AGGREGATE(15,6,ROW(MAESTRO!$B$3:$B$1000)/((MAESTRO!$B$3:$B$1000="ASMAR DIRECCIÓN")*(UPPER(MAESTRO!$L$3:$L$1000)="CONFIRMADO")),ROWS($A$3:A282))),"")</f>
        <v/>
      </c>
      <c r="M282" s="11" t="str">
        <f ca="1">IFERROR(INDEX(MAESTRO!M:M,_xludf.AGGREGATE(15,6,ROW(MAESTRO!$B$3:$B$1000)/((MAESTRO!$B$3:$B$1000="ASMAR DIRECCIÓN")*(UPPER(MAESTRO!$L$3:$L$1000)="CONFIRMADO")),ROWS($A$3:A282))),"")</f>
        <v/>
      </c>
      <c r="N282" s="11" t="str">
        <f ca="1">IFERROR(INDEX(MAESTRO!N:N,_xludf.AGGREGATE(15,6,ROW(MAESTRO!$B$3:$B$1000)/((MAESTRO!$B$3:$B$1000="ASMAR DIRECCIÓN")*(UPPER(MAESTRO!$L$3:$L$1000)="CONFIRMADO")),ROWS($A$3:A282))),"")</f>
        <v/>
      </c>
      <c r="O282" s="11" t="str">
        <f ca="1">IFERROR(INDEX(MAESTRO!O:O,_xludf.AGGREGATE(15,6,ROW(MAESTRO!$B$3:$B$1000)/((MAESTRO!$B$3:$B$1000="ASMAR DIRECCIÓN")*(UPPER(MAESTRO!$L$3:$L$1000)="CONFIRMADO")),ROWS($A$3:A282))),"")</f>
        <v/>
      </c>
      <c r="P282" s="11" t="str">
        <f ca="1">IFERROR(INDEX(MAESTRO!P:P,_xludf.AGGREGATE(15,6,ROW(MAESTRO!$B$3:$B$1000)/((MAESTRO!$B$3:$B$1000="ASMAR DIRECCIÓN")*(UPPER(MAESTRO!$L$3:$L$1000)="CONFIRMADO")),ROWS($A$3:A282))),"")</f>
        <v/>
      </c>
      <c r="Q282" s="11" t="str">
        <f ca="1">IFERROR(INDEX(MAESTRO!Q:Q,_xludf.AGGREGATE(15,6,ROW(MAESTRO!$B$3:$B$1000)/((MAESTRO!$B$3:$B$1000="ASMAR DIRECCIÓN")*(UPPER(MAESTRO!$L$3:$L$1000)="CONFIRMADO")),ROWS($A$3:A282))),"")</f>
        <v/>
      </c>
      <c r="R282" s="11" t="str">
        <f ca="1">IFERROR(INDEX(MAESTRO!R:R,_xludf.AGGREGATE(15,6,ROW(MAESTRO!$B$3:$B$1000)/((MAESTRO!$B$3:$B$1000="ASMAR DIRECCIÓN")*(UPPER(MAESTRO!$L$3:$L$1000)="CONFIRMADO")),ROWS($A$3:A282))),"")</f>
        <v/>
      </c>
      <c r="S282" s="11" t="str">
        <f ca="1">IFERROR(INDEX(MAESTRO!S:S,_xludf.AGGREGATE(15,6,ROW(MAESTRO!$B$3:$B$1000)/((MAESTRO!$B$3:$B$1000="ASMAR DIRECCIÓN")*(UPPER(MAESTRO!$L$3:$L$1000)="CONFIRMADO")),ROWS($A$3:A282))),"")</f>
        <v/>
      </c>
      <c r="T282" s="11" t="str">
        <f ca="1">IFERROR(INDEX(MAESTRO!T:T,_xludf.AGGREGATE(15,6,ROW(MAESTRO!$B$3:$B$1000)/((MAESTRO!$B$3:$B$1000="ASMAR DIRECCIÓN")*(UPPER(MAESTRO!$L$3:$L$1000)="CONFIRMADO")),ROWS($A$3:A282))),"")</f>
        <v/>
      </c>
      <c r="U282" s="11" t="str">
        <f ca="1">IFERROR(INDEX(MAESTRO!U:U,_xludf.AGGREGATE(15,6,ROW(MAESTRO!$B$3:$B$1000)/((MAESTRO!$B$3:$B$1000="ASMAR DIRECCIÓN")*(UPPER(MAESTRO!$L$3:$L$1000)="CONFIRMADO")),ROWS($A$3:A282))),"")</f>
        <v/>
      </c>
      <c r="V282" s="11" t="str">
        <f ca="1">IFERROR(INDEX(MAESTRO!V:V,_xludf.AGGREGATE(15,6,ROW(MAESTRO!$B$3:$B$1000)/((MAESTRO!$B$3:$B$1000="ASMAR DIRECCIÓN")*(UPPER(MAESTRO!$L$3:$L$1000)="CONFIRMADO")),ROWS($A$3:A282))),"")</f>
        <v/>
      </c>
      <c r="W282" s="11" t="str">
        <f ca="1">IFERROR(INDEX(MAESTRO!W:W,_xludf.AGGREGATE(15,6,ROW(MAESTRO!$B$3:$B$1000)/((MAESTRO!$B$3:$B$1000="ASMAR DIRECCIÓN")*(UPPER(MAESTRO!$L$3:$L$1000)="CONFIRMADO")),ROWS($A$3:A282))),"")</f>
        <v/>
      </c>
      <c r="X282" s="11" t="str">
        <f ca="1">IFERROR(INDEX(MAESTRO!X:X,_xludf.AGGREGATE(15,6,ROW(MAESTRO!$B$3:$B$1000)/((MAESTRO!$B$3:$B$1000="ASMAR DIRECCIÓN")*(UPPER(MAESTRO!$L$3:$L$1000)="CONFIRMADO")),ROWS($A$3:A282))),"")</f>
        <v/>
      </c>
    </row>
    <row r="283" spans="1:24" ht="22.05" customHeight="1">
      <c r="A283" s="10" t="str">
        <f ca="1">IFERROR(INDEX(MAESTRO!A:A,_xludf.AGGREGATE(15,6,ROW(MAESTRO!$B$3:$B$1000)/((MAESTRO!$B$3:$B$1000="ASMAR DIRECCIÓN")*(UPPER(MAESTRO!$L$3:$L$1000)="CONFIRMADO")),ROWS($A$3:A283))),"")</f>
        <v/>
      </c>
      <c r="B283" s="10" t="str">
        <f ca="1">IFERROR(INDEX(MAESTRO!B:B,_xludf.AGGREGATE(15,6,ROW(MAESTRO!$B$3:$B$1000)/((MAESTRO!$B$3:$B$1000="ASMAR DIRECCIÓN")*(UPPER(MAESTRO!$L$3:$L$1000)="CONFIRMADO")),ROWS($A$3:A283))),"")</f>
        <v/>
      </c>
      <c r="C283" s="10" t="str">
        <f ca="1">IFERROR(INDEX(MAESTRO!C:C,_xludf.AGGREGATE(15,6,ROW(MAESTRO!$B$3:$B$1000)/((MAESTRO!$B$3:$B$1000="ASMAR DIRECCIÓN")*(UPPER(MAESTRO!$L$3:$L$1000)="CONFIRMADO")),ROWS($A$3:A283))),"")</f>
        <v/>
      </c>
      <c r="D283" s="10" t="str">
        <f ca="1">IFERROR(INDEX(MAESTRO!D:D,_xludf.AGGREGATE(15,6,ROW(MAESTRO!$B$3:$B$1000)/((MAESTRO!$B$3:$B$1000="ASMAR DIRECCIÓN")*(UPPER(MAESTRO!$L$3:$L$1000)="CONFIRMADO")),ROWS($A$3:A283))),"")</f>
        <v/>
      </c>
      <c r="E283" s="10" t="str">
        <f ca="1">IFERROR(INDEX(MAESTRO!E:E,_xludf.AGGREGATE(15,6,ROW(MAESTRO!$B$3:$B$1000)/((MAESTRO!$B$3:$B$1000="ASMAR DIRECCIÓN")*(UPPER(MAESTRO!$L$3:$L$1000)="CONFIRMADO")),ROWS($A$3:A283))),"")</f>
        <v/>
      </c>
      <c r="F283" s="10" t="str">
        <f ca="1">IFERROR(INDEX(MAESTRO!F:F,_xludf.AGGREGATE(15,6,ROW(MAESTRO!$B$3:$B$1000)/((MAESTRO!$B$3:$B$1000="ASMAR DIRECCIÓN")*(UPPER(MAESTRO!$L$3:$L$1000)="CONFIRMADO")),ROWS($A$3:A283))),"")</f>
        <v/>
      </c>
      <c r="G283" s="10" t="str">
        <f ca="1">IFERROR(INDEX(MAESTRO!G:G,_xludf.AGGREGATE(15,6,ROW(MAESTRO!$B$3:$B$1000)/((MAESTRO!$B$3:$B$1000="ASMAR DIRECCIÓN")*(UPPER(MAESTRO!$L$3:$L$1000)="CONFIRMADO")),ROWS($A$3:A283))),"")</f>
        <v/>
      </c>
      <c r="H283" s="10" t="str">
        <f ca="1">IFERROR(INDEX(MAESTRO!H:H,_xludf.AGGREGATE(15,6,ROW(MAESTRO!$B$3:$B$1000)/((MAESTRO!$B$3:$B$1000="ASMAR DIRECCIÓN")*(UPPER(MAESTRO!$L$3:$L$1000)="CONFIRMADO")),ROWS($A$3:A283))),"")</f>
        <v/>
      </c>
      <c r="I283" s="10" t="str">
        <f ca="1">IFERROR(INDEX(MAESTRO!I:I,_xludf.AGGREGATE(15,6,ROW(MAESTRO!$B$3:$B$1000)/((MAESTRO!$B$3:$B$1000="ASMAR DIRECCIÓN")*(UPPER(MAESTRO!$L$3:$L$1000)="CONFIRMADO")),ROWS($A$3:A283))),"")</f>
        <v/>
      </c>
      <c r="J283" s="10" t="str">
        <f ca="1">IFERROR(INDEX(MAESTRO!J:J,_xludf.AGGREGATE(15,6,ROW(MAESTRO!$B$3:$B$1000)/((MAESTRO!$B$3:$B$1000="ASMAR DIRECCIÓN")*(UPPER(MAESTRO!$L$3:$L$1000)="CONFIRMADO")),ROWS($A$3:A283))),"")</f>
        <v/>
      </c>
      <c r="K283" s="10" t="str">
        <f ca="1">IFERROR(INDEX(MAESTRO!K:K,_xludf.AGGREGATE(15,6,ROW(MAESTRO!$B$3:$B$1000)/((MAESTRO!$B$3:$B$1000="ASMAR DIRECCIÓN")*(UPPER(MAESTRO!$L$3:$L$1000)="CONFIRMADO")),ROWS($A$3:A283))),"")</f>
        <v/>
      </c>
      <c r="L283" s="10" t="str">
        <f ca="1">IFERROR(INDEX(MAESTRO!L:L,_xludf.AGGREGATE(15,6,ROW(MAESTRO!$B$3:$B$1000)/((MAESTRO!$B$3:$B$1000="ASMAR DIRECCIÓN")*(UPPER(MAESTRO!$L$3:$L$1000)="CONFIRMADO")),ROWS($A$3:A283))),"")</f>
        <v/>
      </c>
      <c r="M283" s="10" t="str">
        <f ca="1">IFERROR(INDEX(MAESTRO!M:M,_xludf.AGGREGATE(15,6,ROW(MAESTRO!$B$3:$B$1000)/((MAESTRO!$B$3:$B$1000="ASMAR DIRECCIÓN")*(UPPER(MAESTRO!$L$3:$L$1000)="CONFIRMADO")),ROWS($A$3:A283))),"")</f>
        <v/>
      </c>
      <c r="N283" s="10" t="str">
        <f ca="1">IFERROR(INDEX(MAESTRO!N:N,_xludf.AGGREGATE(15,6,ROW(MAESTRO!$B$3:$B$1000)/((MAESTRO!$B$3:$B$1000="ASMAR DIRECCIÓN")*(UPPER(MAESTRO!$L$3:$L$1000)="CONFIRMADO")),ROWS($A$3:A283))),"")</f>
        <v/>
      </c>
      <c r="O283" s="10" t="str">
        <f ca="1">IFERROR(INDEX(MAESTRO!O:O,_xludf.AGGREGATE(15,6,ROW(MAESTRO!$B$3:$B$1000)/((MAESTRO!$B$3:$B$1000="ASMAR DIRECCIÓN")*(UPPER(MAESTRO!$L$3:$L$1000)="CONFIRMADO")),ROWS($A$3:A283))),"")</f>
        <v/>
      </c>
      <c r="P283" s="10" t="str">
        <f ca="1">IFERROR(INDEX(MAESTRO!P:P,_xludf.AGGREGATE(15,6,ROW(MAESTRO!$B$3:$B$1000)/((MAESTRO!$B$3:$B$1000="ASMAR DIRECCIÓN")*(UPPER(MAESTRO!$L$3:$L$1000)="CONFIRMADO")),ROWS($A$3:A283))),"")</f>
        <v/>
      </c>
      <c r="Q283" s="10" t="str">
        <f ca="1">IFERROR(INDEX(MAESTRO!Q:Q,_xludf.AGGREGATE(15,6,ROW(MAESTRO!$B$3:$B$1000)/((MAESTRO!$B$3:$B$1000="ASMAR DIRECCIÓN")*(UPPER(MAESTRO!$L$3:$L$1000)="CONFIRMADO")),ROWS($A$3:A283))),"")</f>
        <v/>
      </c>
      <c r="R283" s="10" t="str">
        <f ca="1">IFERROR(INDEX(MAESTRO!R:R,_xludf.AGGREGATE(15,6,ROW(MAESTRO!$B$3:$B$1000)/((MAESTRO!$B$3:$B$1000="ASMAR DIRECCIÓN")*(UPPER(MAESTRO!$L$3:$L$1000)="CONFIRMADO")),ROWS($A$3:A283))),"")</f>
        <v/>
      </c>
      <c r="S283" s="10" t="str">
        <f ca="1">IFERROR(INDEX(MAESTRO!S:S,_xludf.AGGREGATE(15,6,ROW(MAESTRO!$B$3:$B$1000)/((MAESTRO!$B$3:$B$1000="ASMAR DIRECCIÓN")*(UPPER(MAESTRO!$L$3:$L$1000)="CONFIRMADO")),ROWS($A$3:A283))),"")</f>
        <v/>
      </c>
      <c r="T283" s="10" t="str">
        <f ca="1">IFERROR(INDEX(MAESTRO!T:T,_xludf.AGGREGATE(15,6,ROW(MAESTRO!$B$3:$B$1000)/((MAESTRO!$B$3:$B$1000="ASMAR DIRECCIÓN")*(UPPER(MAESTRO!$L$3:$L$1000)="CONFIRMADO")),ROWS($A$3:A283))),"")</f>
        <v/>
      </c>
      <c r="U283" s="10" t="str">
        <f ca="1">IFERROR(INDEX(MAESTRO!U:U,_xludf.AGGREGATE(15,6,ROW(MAESTRO!$B$3:$B$1000)/((MAESTRO!$B$3:$B$1000="ASMAR DIRECCIÓN")*(UPPER(MAESTRO!$L$3:$L$1000)="CONFIRMADO")),ROWS($A$3:A283))),"")</f>
        <v/>
      </c>
      <c r="V283" s="10" t="str">
        <f ca="1">IFERROR(INDEX(MAESTRO!V:V,_xludf.AGGREGATE(15,6,ROW(MAESTRO!$B$3:$B$1000)/((MAESTRO!$B$3:$B$1000="ASMAR DIRECCIÓN")*(UPPER(MAESTRO!$L$3:$L$1000)="CONFIRMADO")),ROWS($A$3:A283))),"")</f>
        <v/>
      </c>
      <c r="W283" s="10" t="str">
        <f ca="1">IFERROR(INDEX(MAESTRO!W:W,_xludf.AGGREGATE(15,6,ROW(MAESTRO!$B$3:$B$1000)/((MAESTRO!$B$3:$B$1000="ASMAR DIRECCIÓN")*(UPPER(MAESTRO!$L$3:$L$1000)="CONFIRMADO")),ROWS($A$3:A283))),"")</f>
        <v/>
      </c>
      <c r="X283" s="10" t="str">
        <f ca="1">IFERROR(INDEX(MAESTRO!X:X,_xludf.AGGREGATE(15,6,ROW(MAESTRO!$B$3:$B$1000)/((MAESTRO!$B$3:$B$1000="ASMAR DIRECCIÓN")*(UPPER(MAESTRO!$L$3:$L$1000)="CONFIRMADO")),ROWS($A$3:A283))),"")</f>
        <v/>
      </c>
    </row>
    <row r="284" spans="1:24" ht="22.05" customHeight="1">
      <c r="A284" s="11" t="str">
        <f ca="1">IFERROR(INDEX(MAESTRO!A:A,_xludf.AGGREGATE(15,6,ROW(MAESTRO!$B$3:$B$1000)/((MAESTRO!$B$3:$B$1000="ASMAR DIRECCIÓN")*(UPPER(MAESTRO!$L$3:$L$1000)="CONFIRMADO")),ROWS($A$3:A284))),"")</f>
        <v/>
      </c>
      <c r="B284" s="11" t="str">
        <f ca="1">IFERROR(INDEX(MAESTRO!B:B,_xludf.AGGREGATE(15,6,ROW(MAESTRO!$B$3:$B$1000)/((MAESTRO!$B$3:$B$1000="ASMAR DIRECCIÓN")*(UPPER(MAESTRO!$L$3:$L$1000)="CONFIRMADO")),ROWS($A$3:A284))),"")</f>
        <v/>
      </c>
      <c r="C284" s="11" t="str">
        <f ca="1">IFERROR(INDEX(MAESTRO!C:C,_xludf.AGGREGATE(15,6,ROW(MAESTRO!$B$3:$B$1000)/((MAESTRO!$B$3:$B$1000="ASMAR DIRECCIÓN")*(UPPER(MAESTRO!$L$3:$L$1000)="CONFIRMADO")),ROWS($A$3:A284))),"")</f>
        <v/>
      </c>
      <c r="D284" s="11" t="str">
        <f ca="1">IFERROR(INDEX(MAESTRO!D:D,_xludf.AGGREGATE(15,6,ROW(MAESTRO!$B$3:$B$1000)/((MAESTRO!$B$3:$B$1000="ASMAR DIRECCIÓN")*(UPPER(MAESTRO!$L$3:$L$1000)="CONFIRMADO")),ROWS($A$3:A284))),"")</f>
        <v/>
      </c>
      <c r="E284" s="11" t="str">
        <f ca="1">IFERROR(INDEX(MAESTRO!E:E,_xludf.AGGREGATE(15,6,ROW(MAESTRO!$B$3:$B$1000)/((MAESTRO!$B$3:$B$1000="ASMAR DIRECCIÓN")*(UPPER(MAESTRO!$L$3:$L$1000)="CONFIRMADO")),ROWS($A$3:A284))),"")</f>
        <v/>
      </c>
      <c r="F284" s="11" t="str">
        <f ca="1">IFERROR(INDEX(MAESTRO!F:F,_xludf.AGGREGATE(15,6,ROW(MAESTRO!$B$3:$B$1000)/((MAESTRO!$B$3:$B$1000="ASMAR DIRECCIÓN")*(UPPER(MAESTRO!$L$3:$L$1000)="CONFIRMADO")),ROWS($A$3:A284))),"")</f>
        <v/>
      </c>
      <c r="G284" s="11" t="str">
        <f ca="1">IFERROR(INDEX(MAESTRO!G:G,_xludf.AGGREGATE(15,6,ROW(MAESTRO!$B$3:$B$1000)/((MAESTRO!$B$3:$B$1000="ASMAR DIRECCIÓN")*(UPPER(MAESTRO!$L$3:$L$1000)="CONFIRMADO")),ROWS($A$3:A284))),"")</f>
        <v/>
      </c>
      <c r="H284" s="11" t="str">
        <f ca="1">IFERROR(INDEX(MAESTRO!H:H,_xludf.AGGREGATE(15,6,ROW(MAESTRO!$B$3:$B$1000)/((MAESTRO!$B$3:$B$1000="ASMAR DIRECCIÓN")*(UPPER(MAESTRO!$L$3:$L$1000)="CONFIRMADO")),ROWS($A$3:A284))),"")</f>
        <v/>
      </c>
      <c r="I284" s="11" t="str">
        <f ca="1">IFERROR(INDEX(MAESTRO!I:I,_xludf.AGGREGATE(15,6,ROW(MAESTRO!$B$3:$B$1000)/((MAESTRO!$B$3:$B$1000="ASMAR DIRECCIÓN")*(UPPER(MAESTRO!$L$3:$L$1000)="CONFIRMADO")),ROWS($A$3:A284))),"")</f>
        <v/>
      </c>
      <c r="J284" s="11" t="str">
        <f ca="1">IFERROR(INDEX(MAESTRO!J:J,_xludf.AGGREGATE(15,6,ROW(MAESTRO!$B$3:$B$1000)/((MAESTRO!$B$3:$B$1000="ASMAR DIRECCIÓN")*(UPPER(MAESTRO!$L$3:$L$1000)="CONFIRMADO")),ROWS($A$3:A284))),"")</f>
        <v/>
      </c>
      <c r="K284" s="11" t="str">
        <f ca="1">IFERROR(INDEX(MAESTRO!K:K,_xludf.AGGREGATE(15,6,ROW(MAESTRO!$B$3:$B$1000)/((MAESTRO!$B$3:$B$1000="ASMAR DIRECCIÓN")*(UPPER(MAESTRO!$L$3:$L$1000)="CONFIRMADO")),ROWS($A$3:A284))),"")</f>
        <v/>
      </c>
      <c r="L284" s="11" t="str">
        <f ca="1">IFERROR(INDEX(MAESTRO!L:L,_xludf.AGGREGATE(15,6,ROW(MAESTRO!$B$3:$B$1000)/((MAESTRO!$B$3:$B$1000="ASMAR DIRECCIÓN")*(UPPER(MAESTRO!$L$3:$L$1000)="CONFIRMADO")),ROWS($A$3:A284))),"")</f>
        <v/>
      </c>
      <c r="M284" s="11" t="str">
        <f ca="1">IFERROR(INDEX(MAESTRO!M:M,_xludf.AGGREGATE(15,6,ROW(MAESTRO!$B$3:$B$1000)/((MAESTRO!$B$3:$B$1000="ASMAR DIRECCIÓN")*(UPPER(MAESTRO!$L$3:$L$1000)="CONFIRMADO")),ROWS($A$3:A284))),"")</f>
        <v/>
      </c>
      <c r="N284" s="11" t="str">
        <f ca="1">IFERROR(INDEX(MAESTRO!N:N,_xludf.AGGREGATE(15,6,ROW(MAESTRO!$B$3:$B$1000)/((MAESTRO!$B$3:$B$1000="ASMAR DIRECCIÓN")*(UPPER(MAESTRO!$L$3:$L$1000)="CONFIRMADO")),ROWS($A$3:A284))),"")</f>
        <v/>
      </c>
      <c r="O284" s="11" t="str">
        <f ca="1">IFERROR(INDEX(MAESTRO!O:O,_xludf.AGGREGATE(15,6,ROW(MAESTRO!$B$3:$B$1000)/((MAESTRO!$B$3:$B$1000="ASMAR DIRECCIÓN")*(UPPER(MAESTRO!$L$3:$L$1000)="CONFIRMADO")),ROWS($A$3:A284))),"")</f>
        <v/>
      </c>
      <c r="P284" s="11" t="str">
        <f ca="1">IFERROR(INDEX(MAESTRO!P:P,_xludf.AGGREGATE(15,6,ROW(MAESTRO!$B$3:$B$1000)/((MAESTRO!$B$3:$B$1000="ASMAR DIRECCIÓN")*(UPPER(MAESTRO!$L$3:$L$1000)="CONFIRMADO")),ROWS($A$3:A284))),"")</f>
        <v/>
      </c>
      <c r="Q284" s="11" t="str">
        <f ca="1">IFERROR(INDEX(MAESTRO!Q:Q,_xludf.AGGREGATE(15,6,ROW(MAESTRO!$B$3:$B$1000)/((MAESTRO!$B$3:$B$1000="ASMAR DIRECCIÓN")*(UPPER(MAESTRO!$L$3:$L$1000)="CONFIRMADO")),ROWS($A$3:A284))),"")</f>
        <v/>
      </c>
      <c r="R284" s="11" t="str">
        <f ca="1">IFERROR(INDEX(MAESTRO!R:R,_xludf.AGGREGATE(15,6,ROW(MAESTRO!$B$3:$B$1000)/((MAESTRO!$B$3:$B$1000="ASMAR DIRECCIÓN")*(UPPER(MAESTRO!$L$3:$L$1000)="CONFIRMADO")),ROWS($A$3:A284))),"")</f>
        <v/>
      </c>
      <c r="S284" s="11" t="str">
        <f ca="1">IFERROR(INDEX(MAESTRO!S:S,_xludf.AGGREGATE(15,6,ROW(MAESTRO!$B$3:$B$1000)/((MAESTRO!$B$3:$B$1000="ASMAR DIRECCIÓN")*(UPPER(MAESTRO!$L$3:$L$1000)="CONFIRMADO")),ROWS($A$3:A284))),"")</f>
        <v/>
      </c>
      <c r="T284" s="11" t="str">
        <f ca="1">IFERROR(INDEX(MAESTRO!T:T,_xludf.AGGREGATE(15,6,ROW(MAESTRO!$B$3:$B$1000)/((MAESTRO!$B$3:$B$1000="ASMAR DIRECCIÓN")*(UPPER(MAESTRO!$L$3:$L$1000)="CONFIRMADO")),ROWS($A$3:A284))),"")</f>
        <v/>
      </c>
      <c r="U284" s="11" t="str">
        <f ca="1">IFERROR(INDEX(MAESTRO!U:U,_xludf.AGGREGATE(15,6,ROW(MAESTRO!$B$3:$B$1000)/((MAESTRO!$B$3:$B$1000="ASMAR DIRECCIÓN")*(UPPER(MAESTRO!$L$3:$L$1000)="CONFIRMADO")),ROWS($A$3:A284))),"")</f>
        <v/>
      </c>
      <c r="V284" s="11" t="str">
        <f ca="1">IFERROR(INDEX(MAESTRO!V:V,_xludf.AGGREGATE(15,6,ROW(MAESTRO!$B$3:$B$1000)/((MAESTRO!$B$3:$B$1000="ASMAR DIRECCIÓN")*(UPPER(MAESTRO!$L$3:$L$1000)="CONFIRMADO")),ROWS($A$3:A284))),"")</f>
        <v/>
      </c>
      <c r="W284" s="11" t="str">
        <f ca="1">IFERROR(INDEX(MAESTRO!W:W,_xludf.AGGREGATE(15,6,ROW(MAESTRO!$B$3:$B$1000)/((MAESTRO!$B$3:$B$1000="ASMAR DIRECCIÓN")*(UPPER(MAESTRO!$L$3:$L$1000)="CONFIRMADO")),ROWS($A$3:A284))),"")</f>
        <v/>
      </c>
      <c r="X284" s="11" t="str">
        <f ca="1">IFERROR(INDEX(MAESTRO!X:X,_xludf.AGGREGATE(15,6,ROW(MAESTRO!$B$3:$B$1000)/((MAESTRO!$B$3:$B$1000="ASMAR DIRECCIÓN")*(UPPER(MAESTRO!$L$3:$L$1000)="CONFIRMADO")),ROWS($A$3:A284))),"")</f>
        <v/>
      </c>
    </row>
    <row r="285" spans="1:24" ht="22.05" customHeight="1">
      <c r="A285" s="10" t="str">
        <f ca="1">IFERROR(INDEX(MAESTRO!A:A,_xludf.AGGREGATE(15,6,ROW(MAESTRO!$B$3:$B$1000)/((MAESTRO!$B$3:$B$1000="ASMAR DIRECCIÓN")*(UPPER(MAESTRO!$L$3:$L$1000)="CONFIRMADO")),ROWS($A$3:A285))),"")</f>
        <v/>
      </c>
      <c r="B285" s="10" t="str">
        <f ca="1">IFERROR(INDEX(MAESTRO!B:B,_xludf.AGGREGATE(15,6,ROW(MAESTRO!$B$3:$B$1000)/((MAESTRO!$B$3:$B$1000="ASMAR DIRECCIÓN")*(UPPER(MAESTRO!$L$3:$L$1000)="CONFIRMADO")),ROWS($A$3:A285))),"")</f>
        <v/>
      </c>
      <c r="C285" s="10" t="str">
        <f ca="1">IFERROR(INDEX(MAESTRO!C:C,_xludf.AGGREGATE(15,6,ROW(MAESTRO!$B$3:$B$1000)/((MAESTRO!$B$3:$B$1000="ASMAR DIRECCIÓN")*(UPPER(MAESTRO!$L$3:$L$1000)="CONFIRMADO")),ROWS($A$3:A285))),"")</f>
        <v/>
      </c>
      <c r="D285" s="10" t="str">
        <f ca="1">IFERROR(INDEX(MAESTRO!D:D,_xludf.AGGREGATE(15,6,ROW(MAESTRO!$B$3:$B$1000)/((MAESTRO!$B$3:$B$1000="ASMAR DIRECCIÓN")*(UPPER(MAESTRO!$L$3:$L$1000)="CONFIRMADO")),ROWS($A$3:A285))),"")</f>
        <v/>
      </c>
      <c r="E285" s="10" t="str">
        <f ca="1">IFERROR(INDEX(MAESTRO!E:E,_xludf.AGGREGATE(15,6,ROW(MAESTRO!$B$3:$B$1000)/((MAESTRO!$B$3:$B$1000="ASMAR DIRECCIÓN")*(UPPER(MAESTRO!$L$3:$L$1000)="CONFIRMADO")),ROWS($A$3:A285))),"")</f>
        <v/>
      </c>
      <c r="F285" s="10" t="str">
        <f ca="1">IFERROR(INDEX(MAESTRO!F:F,_xludf.AGGREGATE(15,6,ROW(MAESTRO!$B$3:$B$1000)/((MAESTRO!$B$3:$B$1000="ASMAR DIRECCIÓN")*(UPPER(MAESTRO!$L$3:$L$1000)="CONFIRMADO")),ROWS($A$3:A285))),"")</f>
        <v/>
      </c>
      <c r="G285" s="10" t="str">
        <f ca="1">IFERROR(INDEX(MAESTRO!G:G,_xludf.AGGREGATE(15,6,ROW(MAESTRO!$B$3:$B$1000)/((MAESTRO!$B$3:$B$1000="ASMAR DIRECCIÓN")*(UPPER(MAESTRO!$L$3:$L$1000)="CONFIRMADO")),ROWS($A$3:A285))),"")</f>
        <v/>
      </c>
      <c r="H285" s="10" t="str">
        <f ca="1">IFERROR(INDEX(MAESTRO!H:H,_xludf.AGGREGATE(15,6,ROW(MAESTRO!$B$3:$B$1000)/((MAESTRO!$B$3:$B$1000="ASMAR DIRECCIÓN")*(UPPER(MAESTRO!$L$3:$L$1000)="CONFIRMADO")),ROWS($A$3:A285))),"")</f>
        <v/>
      </c>
      <c r="I285" s="10" t="str">
        <f ca="1">IFERROR(INDEX(MAESTRO!I:I,_xludf.AGGREGATE(15,6,ROW(MAESTRO!$B$3:$B$1000)/((MAESTRO!$B$3:$B$1000="ASMAR DIRECCIÓN")*(UPPER(MAESTRO!$L$3:$L$1000)="CONFIRMADO")),ROWS($A$3:A285))),"")</f>
        <v/>
      </c>
      <c r="J285" s="10" t="str">
        <f ca="1">IFERROR(INDEX(MAESTRO!J:J,_xludf.AGGREGATE(15,6,ROW(MAESTRO!$B$3:$B$1000)/((MAESTRO!$B$3:$B$1000="ASMAR DIRECCIÓN")*(UPPER(MAESTRO!$L$3:$L$1000)="CONFIRMADO")),ROWS($A$3:A285))),"")</f>
        <v/>
      </c>
      <c r="K285" s="10" t="str">
        <f ca="1">IFERROR(INDEX(MAESTRO!K:K,_xludf.AGGREGATE(15,6,ROW(MAESTRO!$B$3:$B$1000)/((MAESTRO!$B$3:$B$1000="ASMAR DIRECCIÓN")*(UPPER(MAESTRO!$L$3:$L$1000)="CONFIRMADO")),ROWS($A$3:A285))),"")</f>
        <v/>
      </c>
      <c r="L285" s="10" t="str">
        <f ca="1">IFERROR(INDEX(MAESTRO!L:L,_xludf.AGGREGATE(15,6,ROW(MAESTRO!$B$3:$B$1000)/((MAESTRO!$B$3:$B$1000="ASMAR DIRECCIÓN")*(UPPER(MAESTRO!$L$3:$L$1000)="CONFIRMADO")),ROWS($A$3:A285))),"")</f>
        <v/>
      </c>
      <c r="M285" s="10" t="str">
        <f ca="1">IFERROR(INDEX(MAESTRO!M:M,_xludf.AGGREGATE(15,6,ROW(MAESTRO!$B$3:$B$1000)/((MAESTRO!$B$3:$B$1000="ASMAR DIRECCIÓN")*(UPPER(MAESTRO!$L$3:$L$1000)="CONFIRMADO")),ROWS($A$3:A285))),"")</f>
        <v/>
      </c>
      <c r="N285" s="10" t="str">
        <f ca="1">IFERROR(INDEX(MAESTRO!N:N,_xludf.AGGREGATE(15,6,ROW(MAESTRO!$B$3:$B$1000)/((MAESTRO!$B$3:$B$1000="ASMAR DIRECCIÓN")*(UPPER(MAESTRO!$L$3:$L$1000)="CONFIRMADO")),ROWS($A$3:A285))),"")</f>
        <v/>
      </c>
      <c r="O285" s="10" t="str">
        <f ca="1">IFERROR(INDEX(MAESTRO!O:O,_xludf.AGGREGATE(15,6,ROW(MAESTRO!$B$3:$B$1000)/((MAESTRO!$B$3:$B$1000="ASMAR DIRECCIÓN")*(UPPER(MAESTRO!$L$3:$L$1000)="CONFIRMADO")),ROWS($A$3:A285))),"")</f>
        <v/>
      </c>
      <c r="P285" s="10" t="str">
        <f ca="1">IFERROR(INDEX(MAESTRO!P:P,_xludf.AGGREGATE(15,6,ROW(MAESTRO!$B$3:$B$1000)/((MAESTRO!$B$3:$B$1000="ASMAR DIRECCIÓN")*(UPPER(MAESTRO!$L$3:$L$1000)="CONFIRMADO")),ROWS($A$3:A285))),"")</f>
        <v/>
      </c>
      <c r="Q285" s="10" t="str">
        <f ca="1">IFERROR(INDEX(MAESTRO!Q:Q,_xludf.AGGREGATE(15,6,ROW(MAESTRO!$B$3:$B$1000)/((MAESTRO!$B$3:$B$1000="ASMAR DIRECCIÓN")*(UPPER(MAESTRO!$L$3:$L$1000)="CONFIRMADO")),ROWS($A$3:A285))),"")</f>
        <v/>
      </c>
      <c r="R285" s="10" t="str">
        <f ca="1">IFERROR(INDEX(MAESTRO!R:R,_xludf.AGGREGATE(15,6,ROW(MAESTRO!$B$3:$B$1000)/((MAESTRO!$B$3:$B$1000="ASMAR DIRECCIÓN")*(UPPER(MAESTRO!$L$3:$L$1000)="CONFIRMADO")),ROWS($A$3:A285))),"")</f>
        <v/>
      </c>
      <c r="S285" s="10" t="str">
        <f ca="1">IFERROR(INDEX(MAESTRO!S:S,_xludf.AGGREGATE(15,6,ROW(MAESTRO!$B$3:$B$1000)/((MAESTRO!$B$3:$B$1000="ASMAR DIRECCIÓN")*(UPPER(MAESTRO!$L$3:$L$1000)="CONFIRMADO")),ROWS($A$3:A285))),"")</f>
        <v/>
      </c>
      <c r="T285" s="10" t="str">
        <f ca="1">IFERROR(INDEX(MAESTRO!T:T,_xludf.AGGREGATE(15,6,ROW(MAESTRO!$B$3:$B$1000)/((MAESTRO!$B$3:$B$1000="ASMAR DIRECCIÓN")*(UPPER(MAESTRO!$L$3:$L$1000)="CONFIRMADO")),ROWS($A$3:A285))),"")</f>
        <v/>
      </c>
      <c r="U285" s="10" t="str">
        <f ca="1">IFERROR(INDEX(MAESTRO!U:U,_xludf.AGGREGATE(15,6,ROW(MAESTRO!$B$3:$B$1000)/((MAESTRO!$B$3:$B$1000="ASMAR DIRECCIÓN")*(UPPER(MAESTRO!$L$3:$L$1000)="CONFIRMADO")),ROWS($A$3:A285))),"")</f>
        <v/>
      </c>
      <c r="V285" s="10" t="str">
        <f ca="1">IFERROR(INDEX(MAESTRO!V:V,_xludf.AGGREGATE(15,6,ROW(MAESTRO!$B$3:$B$1000)/((MAESTRO!$B$3:$B$1000="ASMAR DIRECCIÓN")*(UPPER(MAESTRO!$L$3:$L$1000)="CONFIRMADO")),ROWS($A$3:A285))),"")</f>
        <v/>
      </c>
      <c r="W285" s="10" t="str">
        <f ca="1">IFERROR(INDEX(MAESTRO!W:W,_xludf.AGGREGATE(15,6,ROW(MAESTRO!$B$3:$B$1000)/((MAESTRO!$B$3:$B$1000="ASMAR DIRECCIÓN")*(UPPER(MAESTRO!$L$3:$L$1000)="CONFIRMADO")),ROWS($A$3:A285))),"")</f>
        <v/>
      </c>
      <c r="X285" s="10" t="str">
        <f ca="1">IFERROR(INDEX(MAESTRO!X:X,_xludf.AGGREGATE(15,6,ROW(MAESTRO!$B$3:$B$1000)/((MAESTRO!$B$3:$B$1000="ASMAR DIRECCIÓN")*(UPPER(MAESTRO!$L$3:$L$1000)="CONFIRMADO")),ROWS($A$3:A285))),"")</f>
        <v/>
      </c>
    </row>
    <row r="286" spans="1:24" ht="22.05" customHeight="1">
      <c r="A286" s="11" t="str">
        <f ca="1">IFERROR(INDEX(MAESTRO!A:A,_xludf.AGGREGATE(15,6,ROW(MAESTRO!$B$3:$B$1000)/((MAESTRO!$B$3:$B$1000="ASMAR DIRECCIÓN")*(UPPER(MAESTRO!$L$3:$L$1000)="CONFIRMADO")),ROWS($A$3:A286))),"")</f>
        <v/>
      </c>
      <c r="B286" s="11" t="str">
        <f ca="1">IFERROR(INDEX(MAESTRO!B:B,_xludf.AGGREGATE(15,6,ROW(MAESTRO!$B$3:$B$1000)/((MAESTRO!$B$3:$B$1000="ASMAR DIRECCIÓN")*(UPPER(MAESTRO!$L$3:$L$1000)="CONFIRMADO")),ROWS($A$3:A286))),"")</f>
        <v/>
      </c>
      <c r="C286" s="11" t="str">
        <f ca="1">IFERROR(INDEX(MAESTRO!C:C,_xludf.AGGREGATE(15,6,ROW(MAESTRO!$B$3:$B$1000)/((MAESTRO!$B$3:$B$1000="ASMAR DIRECCIÓN")*(UPPER(MAESTRO!$L$3:$L$1000)="CONFIRMADO")),ROWS($A$3:A286))),"")</f>
        <v/>
      </c>
      <c r="D286" s="11" t="str">
        <f ca="1">IFERROR(INDEX(MAESTRO!D:D,_xludf.AGGREGATE(15,6,ROW(MAESTRO!$B$3:$B$1000)/((MAESTRO!$B$3:$B$1000="ASMAR DIRECCIÓN")*(UPPER(MAESTRO!$L$3:$L$1000)="CONFIRMADO")),ROWS($A$3:A286))),"")</f>
        <v/>
      </c>
      <c r="E286" s="11" t="str">
        <f ca="1">IFERROR(INDEX(MAESTRO!E:E,_xludf.AGGREGATE(15,6,ROW(MAESTRO!$B$3:$B$1000)/((MAESTRO!$B$3:$B$1000="ASMAR DIRECCIÓN")*(UPPER(MAESTRO!$L$3:$L$1000)="CONFIRMADO")),ROWS($A$3:A286))),"")</f>
        <v/>
      </c>
      <c r="F286" s="11" t="str">
        <f ca="1">IFERROR(INDEX(MAESTRO!F:F,_xludf.AGGREGATE(15,6,ROW(MAESTRO!$B$3:$B$1000)/((MAESTRO!$B$3:$B$1000="ASMAR DIRECCIÓN")*(UPPER(MAESTRO!$L$3:$L$1000)="CONFIRMADO")),ROWS($A$3:A286))),"")</f>
        <v/>
      </c>
      <c r="G286" s="11" t="str">
        <f ca="1">IFERROR(INDEX(MAESTRO!G:G,_xludf.AGGREGATE(15,6,ROW(MAESTRO!$B$3:$B$1000)/((MAESTRO!$B$3:$B$1000="ASMAR DIRECCIÓN")*(UPPER(MAESTRO!$L$3:$L$1000)="CONFIRMADO")),ROWS($A$3:A286))),"")</f>
        <v/>
      </c>
      <c r="H286" s="11" t="str">
        <f ca="1">IFERROR(INDEX(MAESTRO!H:H,_xludf.AGGREGATE(15,6,ROW(MAESTRO!$B$3:$B$1000)/((MAESTRO!$B$3:$B$1000="ASMAR DIRECCIÓN")*(UPPER(MAESTRO!$L$3:$L$1000)="CONFIRMADO")),ROWS($A$3:A286))),"")</f>
        <v/>
      </c>
      <c r="I286" s="11" t="str">
        <f ca="1">IFERROR(INDEX(MAESTRO!I:I,_xludf.AGGREGATE(15,6,ROW(MAESTRO!$B$3:$B$1000)/((MAESTRO!$B$3:$B$1000="ASMAR DIRECCIÓN")*(UPPER(MAESTRO!$L$3:$L$1000)="CONFIRMADO")),ROWS($A$3:A286))),"")</f>
        <v/>
      </c>
      <c r="J286" s="11" t="str">
        <f ca="1">IFERROR(INDEX(MAESTRO!J:J,_xludf.AGGREGATE(15,6,ROW(MAESTRO!$B$3:$B$1000)/((MAESTRO!$B$3:$B$1000="ASMAR DIRECCIÓN")*(UPPER(MAESTRO!$L$3:$L$1000)="CONFIRMADO")),ROWS($A$3:A286))),"")</f>
        <v/>
      </c>
      <c r="K286" s="11" t="str">
        <f ca="1">IFERROR(INDEX(MAESTRO!K:K,_xludf.AGGREGATE(15,6,ROW(MAESTRO!$B$3:$B$1000)/((MAESTRO!$B$3:$B$1000="ASMAR DIRECCIÓN")*(UPPER(MAESTRO!$L$3:$L$1000)="CONFIRMADO")),ROWS($A$3:A286))),"")</f>
        <v/>
      </c>
      <c r="L286" s="11" t="str">
        <f ca="1">IFERROR(INDEX(MAESTRO!L:L,_xludf.AGGREGATE(15,6,ROW(MAESTRO!$B$3:$B$1000)/((MAESTRO!$B$3:$B$1000="ASMAR DIRECCIÓN")*(UPPER(MAESTRO!$L$3:$L$1000)="CONFIRMADO")),ROWS($A$3:A286))),"")</f>
        <v/>
      </c>
      <c r="M286" s="11" t="str">
        <f ca="1">IFERROR(INDEX(MAESTRO!M:M,_xludf.AGGREGATE(15,6,ROW(MAESTRO!$B$3:$B$1000)/((MAESTRO!$B$3:$B$1000="ASMAR DIRECCIÓN")*(UPPER(MAESTRO!$L$3:$L$1000)="CONFIRMADO")),ROWS($A$3:A286))),"")</f>
        <v/>
      </c>
      <c r="N286" s="11" t="str">
        <f ca="1">IFERROR(INDEX(MAESTRO!N:N,_xludf.AGGREGATE(15,6,ROW(MAESTRO!$B$3:$B$1000)/((MAESTRO!$B$3:$B$1000="ASMAR DIRECCIÓN")*(UPPER(MAESTRO!$L$3:$L$1000)="CONFIRMADO")),ROWS($A$3:A286))),"")</f>
        <v/>
      </c>
      <c r="O286" s="11" t="str">
        <f ca="1">IFERROR(INDEX(MAESTRO!O:O,_xludf.AGGREGATE(15,6,ROW(MAESTRO!$B$3:$B$1000)/((MAESTRO!$B$3:$B$1000="ASMAR DIRECCIÓN")*(UPPER(MAESTRO!$L$3:$L$1000)="CONFIRMADO")),ROWS($A$3:A286))),"")</f>
        <v/>
      </c>
      <c r="P286" s="11" t="str">
        <f ca="1">IFERROR(INDEX(MAESTRO!P:P,_xludf.AGGREGATE(15,6,ROW(MAESTRO!$B$3:$B$1000)/((MAESTRO!$B$3:$B$1000="ASMAR DIRECCIÓN")*(UPPER(MAESTRO!$L$3:$L$1000)="CONFIRMADO")),ROWS($A$3:A286))),"")</f>
        <v/>
      </c>
      <c r="Q286" s="11" t="str">
        <f ca="1">IFERROR(INDEX(MAESTRO!Q:Q,_xludf.AGGREGATE(15,6,ROW(MAESTRO!$B$3:$B$1000)/((MAESTRO!$B$3:$B$1000="ASMAR DIRECCIÓN")*(UPPER(MAESTRO!$L$3:$L$1000)="CONFIRMADO")),ROWS($A$3:A286))),"")</f>
        <v/>
      </c>
      <c r="R286" s="11" t="str">
        <f ca="1">IFERROR(INDEX(MAESTRO!R:R,_xludf.AGGREGATE(15,6,ROW(MAESTRO!$B$3:$B$1000)/((MAESTRO!$B$3:$B$1000="ASMAR DIRECCIÓN")*(UPPER(MAESTRO!$L$3:$L$1000)="CONFIRMADO")),ROWS($A$3:A286))),"")</f>
        <v/>
      </c>
      <c r="S286" s="11" t="str">
        <f ca="1">IFERROR(INDEX(MAESTRO!S:S,_xludf.AGGREGATE(15,6,ROW(MAESTRO!$B$3:$B$1000)/((MAESTRO!$B$3:$B$1000="ASMAR DIRECCIÓN")*(UPPER(MAESTRO!$L$3:$L$1000)="CONFIRMADO")),ROWS($A$3:A286))),"")</f>
        <v/>
      </c>
      <c r="T286" s="11" t="str">
        <f ca="1">IFERROR(INDEX(MAESTRO!T:T,_xludf.AGGREGATE(15,6,ROW(MAESTRO!$B$3:$B$1000)/((MAESTRO!$B$3:$B$1000="ASMAR DIRECCIÓN")*(UPPER(MAESTRO!$L$3:$L$1000)="CONFIRMADO")),ROWS($A$3:A286))),"")</f>
        <v/>
      </c>
      <c r="U286" s="11" t="str">
        <f ca="1">IFERROR(INDEX(MAESTRO!U:U,_xludf.AGGREGATE(15,6,ROW(MAESTRO!$B$3:$B$1000)/((MAESTRO!$B$3:$B$1000="ASMAR DIRECCIÓN")*(UPPER(MAESTRO!$L$3:$L$1000)="CONFIRMADO")),ROWS($A$3:A286))),"")</f>
        <v/>
      </c>
      <c r="V286" s="11" t="str">
        <f ca="1">IFERROR(INDEX(MAESTRO!V:V,_xludf.AGGREGATE(15,6,ROW(MAESTRO!$B$3:$B$1000)/((MAESTRO!$B$3:$B$1000="ASMAR DIRECCIÓN")*(UPPER(MAESTRO!$L$3:$L$1000)="CONFIRMADO")),ROWS($A$3:A286))),"")</f>
        <v/>
      </c>
      <c r="W286" s="11" t="str">
        <f ca="1">IFERROR(INDEX(MAESTRO!W:W,_xludf.AGGREGATE(15,6,ROW(MAESTRO!$B$3:$B$1000)/((MAESTRO!$B$3:$B$1000="ASMAR DIRECCIÓN")*(UPPER(MAESTRO!$L$3:$L$1000)="CONFIRMADO")),ROWS($A$3:A286))),"")</f>
        <v/>
      </c>
      <c r="X286" s="11" t="str">
        <f ca="1">IFERROR(INDEX(MAESTRO!X:X,_xludf.AGGREGATE(15,6,ROW(MAESTRO!$B$3:$B$1000)/((MAESTRO!$B$3:$B$1000="ASMAR DIRECCIÓN")*(UPPER(MAESTRO!$L$3:$L$1000)="CONFIRMADO")),ROWS($A$3:A286))),"")</f>
        <v/>
      </c>
    </row>
    <row r="287" spans="1:24" ht="22.05" customHeight="1">
      <c r="A287" s="10" t="str">
        <f ca="1">IFERROR(INDEX(MAESTRO!A:A,_xludf.AGGREGATE(15,6,ROW(MAESTRO!$B$3:$B$1000)/((MAESTRO!$B$3:$B$1000="ASMAR DIRECCIÓN")*(UPPER(MAESTRO!$L$3:$L$1000)="CONFIRMADO")),ROWS($A$3:A287))),"")</f>
        <v/>
      </c>
      <c r="B287" s="10" t="str">
        <f ca="1">IFERROR(INDEX(MAESTRO!B:B,_xludf.AGGREGATE(15,6,ROW(MAESTRO!$B$3:$B$1000)/((MAESTRO!$B$3:$B$1000="ASMAR DIRECCIÓN")*(UPPER(MAESTRO!$L$3:$L$1000)="CONFIRMADO")),ROWS($A$3:A287))),"")</f>
        <v/>
      </c>
      <c r="C287" s="10" t="str">
        <f ca="1">IFERROR(INDEX(MAESTRO!C:C,_xludf.AGGREGATE(15,6,ROW(MAESTRO!$B$3:$B$1000)/((MAESTRO!$B$3:$B$1000="ASMAR DIRECCIÓN")*(UPPER(MAESTRO!$L$3:$L$1000)="CONFIRMADO")),ROWS($A$3:A287))),"")</f>
        <v/>
      </c>
      <c r="D287" s="10" t="str">
        <f ca="1">IFERROR(INDEX(MAESTRO!D:D,_xludf.AGGREGATE(15,6,ROW(MAESTRO!$B$3:$B$1000)/((MAESTRO!$B$3:$B$1000="ASMAR DIRECCIÓN")*(UPPER(MAESTRO!$L$3:$L$1000)="CONFIRMADO")),ROWS($A$3:A287))),"")</f>
        <v/>
      </c>
      <c r="E287" s="10" t="str">
        <f ca="1">IFERROR(INDEX(MAESTRO!E:E,_xludf.AGGREGATE(15,6,ROW(MAESTRO!$B$3:$B$1000)/((MAESTRO!$B$3:$B$1000="ASMAR DIRECCIÓN")*(UPPER(MAESTRO!$L$3:$L$1000)="CONFIRMADO")),ROWS($A$3:A287))),"")</f>
        <v/>
      </c>
      <c r="F287" s="10" t="str">
        <f ca="1">IFERROR(INDEX(MAESTRO!F:F,_xludf.AGGREGATE(15,6,ROW(MAESTRO!$B$3:$B$1000)/((MAESTRO!$B$3:$B$1000="ASMAR DIRECCIÓN")*(UPPER(MAESTRO!$L$3:$L$1000)="CONFIRMADO")),ROWS($A$3:A287))),"")</f>
        <v/>
      </c>
      <c r="G287" s="10" t="str">
        <f ca="1">IFERROR(INDEX(MAESTRO!G:G,_xludf.AGGREGATE(15,6,ROW(MAESTRO!$B$3:$B$1000)/((MAESTRO!$B$3:$B$1000="ASMAR DIRECCIÓN")*(UPPER(MAESTRO!$L$3:$L$1000)="CONFIRMADO")),ROWS($A$3:A287))),"")</f>
        <v/>
      </c>
      <c r="H287" s="10" t="str">
        <f ca="1">IFERROR(INDEX(MAESTRO!H:H,_xludf.AGGREGATE(15,6,ROW(MAESTRO!$B$3:$B$1000)/((MAESTRO!$B$3:$B$1000="ASMAR DIRECCIÓN")*(UPPER(MAESTRO!$L$3:$L$1000)="CONFIRMADO")),ROWS($A$3:A287))),"")</f>
        <v/>
      </c>
      <c r="I287" s="10" t="str">
        <f ca="1">IFERROR(INDEX(MAESTRO!I:I,_xludf.AGGREGATE(15,6,ROW(MAESTRO!$B$3:$B$1000)/((MAESTRO!$B$3:$B$1000="ASMAR DIRECCIÓN")*(UPPER(MAESTRO!$L$3:$L$1000)="CONFIRMADO")),ROWS($A$3:A287))),"")</f>
        <v/>
      </c>
      <c r="J287" s="10" t="str">
        <f ca="1">IFERROR(INDEX(MAESTRO!J:J,_xludf.AGGREGATE(15,6,ROW(MAESTRO!$B$3:$B$1000)/((MAESTRO!$B$3:$B$1000="ASMAR DIRECCIÓN")*(UPPER(MAESTRO!$L$3:$L$1000)="CONFIRMADO")),ROWS($A$3:A287))),"")</f>
        <v/>
      </c>
      <c r="K287" s="10" t="str">
        <f ca="1">IFERROR(INDEX(MAESTRO!K:K,_xludf.AGGREGATE(15,6,ROW(MAESTRO!$B$3:$B$1000)/((MAESTRO!$B$3:$B$1000="ASMAR DIRECCIÓN")*(UPPER(MAESTRO!$L$3:$L$1000)="CONFIRMADO")),ROWS($A$3:A287))),"")</f>
        <v/>
      </c>
      <c r="L287" s="10" t="str">
        <f ca="1">IFERROR(INDEX(MAESTRO!L:L,_xludf.AGGREGATE(15,6,ROW(MAESTRO!$B$3:$B$1000)/((MAESTRO!$B$3:$B$1000="ASMAR DIRECCIÓN")*(UPPER(MAESTRO!$L$3:$L$1000)="CONFIRMADO")),ROWS($A$3:A287))),"")</f>
        <v/>
      </c>
      <c r="M287" s="10" t="str">
        <f ca="1">IFERROR(INDEX(MAESTRO!M:M,_xludf.AGGREGATE(15,6,ROW(MAESTRO!$B$3:$B$1000)/((MAESTRO!$B$3:$B$1000="ASMAR DIRECCIÓN")*(UPPER(MAESTRO!$L$3:$L$1000)="CONFIRMADO")),ROWS($A$3:A287))),"")</f>
        <v/>
      </c>
      <c r="N287" s="10" t="str">
        <f ca="1">IFERROR(INDEX(MAESTRO!N:N,_xludf.AGGREGATE(15,6,ROW(MAESTRO!$B$3:$B$1000)/((MAESTRO!$B$3:$B$1000="ASMAR DIRECCIÓN")*(UPPER(MAESTRO!$L$3:$L$1000)="CONFIRMADO")),ROWS($A$3:A287))),"")</f>
        <v/>
      </c>
      <c r="O287" s="10" t="str">
        <f ca="1">IFERROR(INDEX(MAESTRO!O:O,_xludf.AGGREGATE(15,6,ROW(MAESTRO!$B$3:$B$1000)/((MAESTRO!$B$3:$B$1000="ASMAR DIRECCIÓN")*(UPPER(MAESTRO!$L$3:$L$1000)="CONFIRMADO")),ROWS($A$3:A287))),"")</f>
        <v/>
      </c>
      <c r="P287" s="10" t="str">
        <f ca="1">IFERROR(INDEX(MAESTRO!P:P,_xludf.AGGREGATE(15,6,ROW(MAESTRO!$B$3:$B$1000)/((MAESTRO!$B$3:$B$1000="ASMAR DIRECCIÓN")*(UPPER(MAESTRO!$L$3:$L$1000)="CONFIRMADO")),ROWS($A$3:A287))),"")</f>
        <v/>
      </c>
      <c r="Q287" s="10" t="str">
        <f ca="1">IFERROR(INDEX(MAESTRO!Q:Q,_xludf.AGGREGATE(15,6,ROW(MAESTRO!$B$3:$B$1000)/((MAESTRO!$B$3:$B$1000="ASMAR DIRECCIÓN")*(UPPER(MAESTRO!$L$3:$L$1000)="CONFIRMADO")),ROWS($A$3:A287))),"")</f>
        <v/>
      </c>
      <c r="R287" s="10" t="str">
        <f ca="1">IFERROR(INDEX(MAESTRO!R:R,_xludf.AGGREGATE(15,6,ROW(MAESTRO!$B$3:$B$1000)/((MAESTRO!$B$3:$B$1000="ASMAR DIRECCIÓN")*(UPPER(MAESTRO!$L$3:$L$1000)="CONFIRMADO")),ROWS($A$3:A287))),"")</f>
        <v/>
      </c>
      <c r="S287" s="10" t="str">
        <f ca="1">IFERROR(INDEX(MAESTRO!S:S,_xludf.AGGREGATE(15,6,ROW(MAESTRO!$B$3:$B$1000)/((MAESTRO!$B$3:$B$1000="ASMAR DIRECCIÓN")*(UPPER(MAESTRO!$L$3:$L$1000)="CONFIRMADO")),ROWS($A$3:A287))),"")</f>
        <v/>
      </c>
      <c r="T287" s="10" t="str">
        <f ca="1">IFERROR(INDEX(MAESTRO!T:T,_xludf.AGGREGATE(15,6,ROW(MAESTRO!$B$3:$B$1000)/((MAESTRO!$B$3:$B$1000="ASMAR DIRECCIÓN")*(UPPER(MAESTRO!$L$3:$L$1000)="CONFIRMADO")),ROWS($A$3:A287))),"")</f>
        <v/>
      </c>
      <c r="U287" s="10" t="str">
        <f ca="1">IFERROR(INDEX(MAESTRO!U:U,_xludf.AGGREGATE(15,6,ROW(MAESTRO!$B$3:$B$1000)/((MAESTRO!$B$3:$B$1000="ASMAR DIRECCIÓN")*(UPPER(MAESTRO!$L$3:$L$1000)="CONFIRMADO")),ROWS($A$3:A287))),"")</f>
        <v/>
      </c>
      <c r="V287" s="10" t="str">
        <f ca="1">IFERROR(INDEX(MAESTRO!V:V,_xludf.AGGREGATE(15,6,ROW(MAESTRO!$B$3:$B$1000)/((MAESTRO!$B$3:$B$1000="ASMAR DIRECCIÓN")*(UPPER(MAESTRO!$L$3:$L$1000)="CONFIRMADO")),ROWS($A$3:A287))),"")</f>
        <v/>
      </c>
      <c r="W287" s="10" t="str">
        <f ca="1">IFERROR(INDEX(MAESTRO!W:W,_xludf.AGGREGATE(15,6,ROW(MAESTRO!$B$3:$B$1000)/((MAESTRO!$B$3:$B$1000="ASMAR DIRECCIÓN")*(UPPER(MAESTRO!$L$3:$L$1000)="CONFIRMADO")),ROWS($A$3:A287))),"")</f>
        <v/>
      </c>
      <c r="X287" s="10" t="str">
        <f ca="1">IFERROR(INDEX(MAESTRO!X:X,_xludf.AGGREGATE(15,6,ROW(MAESTRO!$B$3:$B$1000)/((MAESTRO!$B$3:$B$1000="ASMAR DIRECCIÓN")*(UPPER(MAESTRO!$L$3:$L$1000)="CONFIRMADO")),ROWS($A$3:A287))),"")</f>
        <v/>
      </c>
    </row>
    <row r="288" spans="1:24" ht="22.05" customHeight="1">
      <c r="A288" s="11" t="str">
        <f ca="1">IFERROR(INDEX(MAESTRO!A:A,_xludf.AGGREGATE(15,6,ROW(MAESTRO!$B$3:$B$1000)/((MAESTRO!$B$3:$B$1000="ASMAR DIRECCIÓN")*(UPPER(MAESTRO!$L$3:$L$1000)="CONFIRMADO")),ROWS($A$3:A288))),"")</f>
        <v/>
      </c>
      <c r="B288" s="11" t="str">
        <f ca="1">IFERROR(INDEX(MAESTRO!B:B,_xludf.AGGREGATE(15,6,ROW(MAESTRO!$B$3:$B$1000)/((MAESTRO!$B$3:$B$1000="ASMAR DIRECCIÓN")*(UPPER(MAESTRO!$L$3:$L$1000)="CONFIRMADO")),ROWS($A$3:A288))),"")</f>
        <v/>
      </c>
      <c r="C288" s="11" t="str">
        <f ca="1">IFERROR(INDEX(MAESTRO!C:C,_xludf.AGGREGATE(15,6,ROW(MAESTRO!$B$3:$B$1000)/((MAESTRO!$B$3:$B$1000="ASMAR DIRECCIÓN")*(UPPER(MAESTRO!$L$3:$L$1000)="CONFIRMADO")),ROWS($A$3:A288))),"")</f>
        <v/>
      </c>
      <c r="D288" s="11" t="str">
        <f ca="1">IFERROR(INDEX(MAESTRO!D:D,_xludf.AGGREGATE(15,6,ROW(MAESTRO!$B$3:$B$1000)/((MAESTRO!$B$3:$B$1000="ASMAR DIRECCIÓN")*(UPPER(MAESTRO!$L$3:$L$1000)="CONFIRMADO")),ROWS($A$3:A288))),"")</f>
        <v/>
      </c>
      <c r="E288" s="11" t="str">
        <f ca="1">IFERROR(INDEX(MAESTRO!E:E,_xludf.AGGREGATE(15,6,ROW(MAESTRO!$B$3:$B$1000)/((MAESTRO!$B$3:$B$1000="ASMAR DIRECCIÓN")*(UPPER(MAESTRO!$L$3:$L$1000)="CONFIRMADO")),ROWS($A$3:A288))),"")</f>
        <v/>
      </c>
      <c r="F288" s="11" t="str">
        <f ca="1">IFERROR(INDEX(MAESTRO!F:F,_xludf.AGGREGATE(15,6,ROW(MAESTRO!$B$3:$B$1000)/((MAESTRO!$B$3:$B$1000="ASMAR DIRECCIÓN")*(UPPER(MAESTRO!$L$3:$L$1000)="CONFIRMADO")),ROWS($A$3:A288))),"")</f>
        <v/>
      </c>
      <c r="G288" s="11" t="str">
        <f ca="1">IFERROR(INDEX(MAESTRO!G:G,_xludf.AGGREGATE(15,6,ROW(MAESTRO!$B$3:$B$1000)/((MAESTRO!$B$3:$B$1000="ASMAR DIRECCIÓN")*(UPPER(MAESTRO!$L$3:$L$1000)="CONFIRMADO")),ROWS($A$3:A288))),"")</f>
        <v/>
      </c>
      <c r="H288" s="11" t="str">
        <f ca="1">IFERROR(INDEX(MAESTRO!H:H,_xludf.AGGREGATE(15,6,ROW(MAESTRO!$B$3:$B$1000)/((MAESTRO!$B$3:$B$1000="ASMAR DIRECCIÓN")*(UPPER(MAESTRO!$L$3:$L$1000)="CONFIRMADO")),ROWS($A$3:A288))),"")</f>
        <v/>
      </c>
      <c r="I288" s="11" t="str">
        <f ca="1">IFERROR(INDEX(MAESTRO!I:I,_xludf.AGGREGATE(15,6,ROW(MAESTRO!$B$3:$B$1000)/((MAESTRO!$B$3:$B$1000="ASMAR DIRECCIÓN")*(UPPER(MAESTRO!$L$3:$L$1000)="CONFIRMADO")),ROWS($A$3:A288))),"")</f>
        <v/>
      </c>
      <c r="J288" s="11" t="str">
        <f ca="1">IFERROR(INDEX(MAESTRO!J:J,_xludf.AGGREGATE(15,6,ROW(MAESTRO!$B$3:$B$1000)/((MAESTRO!$B$3:$B$1000="ASMAR DIRECCIÓN")*(UPPER(MAESTRO!$L$3:$L$1000)="CONFIRMADO")),ROWS($A$3:A288))),"")</f>
        <v/>
      </c>
      <c r="K288" s="11" t="str">
        <f ca="1">IFERROR(INDEX(MAESTRO!K:K,_xludf.AGGREGATE(15,6,ROW(MAESTRO!$B$3:$B$1000)/((MAESTRO!$B$3:$B$1000="ASMAR DIRECCIÓN")*(UPPER(MAESTRO!$L$3:$L$1000)="CONFIRMADO")),ROWS($A$3:A288))),"")</f>
        <v/>
      </c>
      <c r="L288" s="11" t="str">
        <f ca="1">IFERROR(INDEX(MAESTRO!L:L,_xludf.AGGREGATE(15,6,ROW(MAESTRO!$B$3:$B$1000)/((MAESTRO!$B$3:$B$1000="ASMAR DIRECCIÓN")*(UPPER(MAESTRO!$L$3:$L$1000)="CONFIRMADO")),ROWS($A$3:A288))),"")</f>
        <v/>
      </c>
      <c r="M288" s="11" t="str">
        <f ca="1">IFERROR(INDEX(MAESTRO!M:M,_xludf.AGGREGATE(15,6,ROW(MAESTRO!$B$3:$B$1000)/((MAESTRO!$B$3:$B$1000="ASMAR DIRECCIÓN")*(UPPER(MAESTRO!$L$3:$L$1000)="CONFIRMADO")),ROWS($A$3:A288))),"")</f>
        <v/>
      </c>
      <c r="N288" s="11" t="str">
        <f ca="1">IFERROR(INDEX(MAESTRO!N:N,_xludf.AGGREGATE(15,6,ROW(MAESTRO!$B$3:$B$1000)/((MAESTRO!$B$3:$B$1000="ASMAR DIRECCIÓN")*(UPPER(MAESTRO!$L$3:$L$1000)="CONFIRMADO")),ROWS($A$3:A288))),"")</f>
        <v/>
      </c>
      <c r="O288" s="11" t="str">
        <f ca="1">IFERROR(INDEX(MAESTRO!O:O,_xludf.AGGREGATE(15,6,ROW(MAESTRO!$B$3:$B$1000)/((MAESTRO!$B$3:$B$1000="ASMAR DIRECCIÓN")*(UPPER(MAESTRO!$L$3:$L$1000)="CONFIRMADO")),ROWS($A$3:A288))),"")</f>
        <v/>
      </c>
      <c r="P288" s="11" t="str">
        <f ca="1">IFERROR(INDEX(MAESTRO!P:P,_xludf.AGGREGATE(15,6,ROW(MAESTRO!$B$3:$B$1000)/((MAESTRO!$B$3:$B$1000="ASMAR DIRECCIÓN")*(UPPER(MAESTRO!$L$3:$L$1000)="CONFIRMADO")),ROWS($A$3:A288))),"")</f>
        <v/>
      </c>
      <c r="Q288" s="11" t="str">
        <f ca="1">IFERROR(INDEX(MAESTRO!Q:Q,_xludf.AGGREGATE(15,6,ROW(MAESTRO!$B$3:$B$1000)/((MAESTRO!$B$3:$B$1000="ASMAR DIRECCIÓN")*(UPPER(MAESTRO!$L$3:$L$1000)="CONFIRMADO")),ROWS($A$3:A288))),"")</f>
        <v/>
      </c>
      <c r="R288" s="11" t="str">
        <f ca="1">IFERROR(INDEX(MAESTRO!R:R,_xludf.AGGREGATE(15,6,ROW(MAESTRO!$B$3:$B$1000)/((MAESTRO!$B$3:$B$1000="ASMAR DIRECCIÓN")*(UPPER(MAESTRO!$L$3:$L$1000)="CONFIRMADO")),ROWS($A$3:A288))),"")</f>
        <v/>
      </c>
      <c r="S288" s="11" t="str">
        <f ca="1">IFERROR(INDEX(MAESTRO!S:S,_xludf.AGGREGATE(15,6,ROW(MAESTRO!$B$3:$B$1000)/((MAESTRO!$B$3:$B$1000="ASMAR DIRECCIÓN")*(UPPER(MAESTRO!$L$3:$L$1000)="CONFIRMADO")),ROWS($A$3:A288))),"")</f>
        <v/>
      </c>
      <c r="T288" s="11" t="str">
        <f ca="1">IFERROR(INDEX(MAESTRO!T:T,_xludf.AGGREGATE(15,6,ROW(MAESTRO!$B$3:$B$1000)/((MAESTRO!$B$3:$B$1000="ASMAR DIRECCIÓN")*(UPPER(MAESTRO!$L$3:$L$1000)="CONFIRMADO")),ROWS($A$3:A288))),"")</f>
        <v/>
      </c>
      <c r="U288" s="11" t="str">
        <f ca="1">IFERROR(INDEX(MAESTRO!U:U,_xludf.AGGREGATE(15,6,ROW(MAESTRO!$B$3:$B$1000)/((MAESTRO!$B$3:$B$1000="ASMAR DIRECCIÓN")*(UPPER(MAESTRO!$L$3:$L$1000)="CONFIRMADO")),ROWS($A$3:A288))),"")</f>
        <v/>
      </c>
      <c r="V288" s="11" t="str">
        <f ca="1">IFERROR(INDEX(MAESTRO!V:V,_xludf.AGGREGATE(15,6,ROW(MAESTRO!$B$3:$B$1000)/((MAESTRO!$B$3:$B$1000="ASMAR DIRECCIÓN")*(UPPER(MAESTRO!$L$3:$L$1000)="CONFIRMADO")),ROWS($A$3:A288))),"")</f>
        <v/>
      </c>
      <c r="W288" s="11" t="str">
        <f ca="1">IFERROR(INDEX(MAESTRO!W:W,_xludf.AGGREGATE(15,6,ROW(MAESTRO!$B$3:$B$1000)/((MAESTRO!$B$3:$B$1000="ASMAR DIRECCIÓN")*(UPPER(MAESTRO!$L$3:$L$1000)="CONFIRMADO")),ROWS($A$3:A288))),"")</f>
        <v/>
      </c>
      <c r="X288" s="11" t="str">
        <f ca="1">IFERROR(INDEX(MAESTRO!X:X,_xludf.AGGREGATE(15,6,ROW(MAESTRO!$B$3:$B$1000)/((MAESTRO!$B$3:$B$1000="ASMAR DIRECCIÓN")*(UPPER(MAESTRO!$L$3:$L$1000)="CONFIRMADO")),ROWS($A$3:A288))),"")</f>
        <v/>
      </c>
    </row>
    <row r="289" spans="1:24" ht="22.05" customHeight="1">
      <c r="A289" s="10" t="str">
        <f ca="1">IFERROR(INDEX(MAESTRO!A:A,_xludf.AGGREGATE(15,6,ROW(MAESTRO!$B$3:$B$1000)/((MAESTRO!$B$3:$B$1000="ASMAR DIRECCIÓN")*(UPPER(MAESTRO!$L$3:$L$1000)="CONFIRMADO")),ROWS($A$3:A289))),"")</f>
        <v/>
      </c>
      <c r="B289" s="10" t="str">
        <f ca="1">IFERROR(INDEX(MAESTRO!B:B,_xludf.AGGREGATE(15,6,ROW(MAESTRO!$B$3:$B$1000)/((MAESTRO!$B$3:$B$1000="ASMAR DIRECCIÓN")*(UPPER(MAESTRO!$L$3:$L$1000)="CONFIRMADO")),ROWS($A$3:A289))),"")</f>
        <v/>
      </c>
      <c r="C289" s="10" t="str">
        <f ca="1">IFERROR(INDEX(MAESTRO!C:C,_xludf.AGGREGATE(15,6,ROW(MAESTRO!$B$3:$B$1000)/((MAESTRO!$B$3:$B$1000="ASMAR DIRECCIÓN")*(UPPER(MAESTRO!$L$3:$L$1000)="CONFIRMADO")),ROWS($A$3:A289))),"")</f>
        <v/>
      </c>
      <c r="D289" s="10" t="str">
        <f ca="1">IFERROR(INDEX(MAESTRO!D:D,_xludf.AGGREGATE(15,6,ROW(MAESTRO!$B$3:$B$1000)/((MAESTRO!$B$3:$B$1000="ASMAR DIRECCIÓN")*(UPPER(MAESTRO!$L$3:$L$1000)="CONFIRMADO")),ROWS($A$3:A289))),"")</f>
        <v/>
      </c>
      <c r="E289" s="10" t="str">
        <f ca="1">IFERROR(INDEX(MAESTRO!E:E,_xludf.AGGREGATE(15,6,ROW(MAESTRO!$B$3:$B$1000)/((MAESTRO!$B$3:$B$1000="ASMAR DIRECCIÓN")*(UPPER(MAESTRO!$L$3:$L$1000)="CONFIRMADO")),ROWS($A$3:A289))),"")</f>
        <v/>
      </c>
      <c r="F289" s="10" t="str">
        <f ca="1">IFERROR(INDEX(MAESTRO!F:F,_xludf.AGGREGATE(15,6,ROW(MAESTRO!$B$3:$B$1000)/((MAESTRO!$B$3:$B$1000="ASMAR DIRECCIÓN")*(UPPER(MAESTRO!$L$3:$L$1000)="CONFIRMADO")),ROWS($A$3:A289))),"")</f>
        <v/>
      </c>
      <c r="G289" s="10" t="str">
        <f ca="1">IFERROR(INDEX(MAESTRO!G:G,_xludf.AGGREGATE(15,6,ROW(MAESTRO!$B$3:$B$1000)/((MAESTRO!$B$3:$B$1000="ASMAR DIRECCIÓN")*(UPPER(MAESTRO!$L$3:$L$1000)="CONFIRMADO")),ROWS($A$3:A289))),"")</f>
        <v/>
      </c>
      <c r="H289" s="10" t="str">
        <f ca="1">IFERROR(INDEX(MAESTRO!H:H,_xludf.AGGREGATE(15,6,ROW(MAESTRO!$B$3:$B$1000)/((MAESTRO!$B$3:$B$1000="ASMAR DIRECCIÓN")*(UPPER(MAESTRO!$L$3:$L$1000)="CONFIRMADO")),ROWS($A$3:A289))),"")</f>
        <v/>
      </c>
      <c r="I289" s="10" t="str">
        <f ca="1">IFERROR(INDEX(MAESTRO!I:I,_xludf.AGGREGATE(15,6,ROW(MAESTRO!$B$3:$B$1000)/((MAESTRO!$B$3:$B$1000="ASMAR DIRECCIÓN")*(UPPER(MAESTRO!$L$3:$L$1000)="CONFIRMADO")),ROWS($A$3:A289))),"")</f>
        <v/>
      </c>
      <c r="J289" s="10" t="str">
        <f ca="1">IFERROR(INDEX(MAESTRO!J:J,_xludf.AGGREGATE(15,6,ROW(MAESTRO!$B$3:$B$1000)/((MAESTRO!$B$3:$B$1000="ASMAR DIRECCIÓN")*(UPPER(MAESTRO!$L$3:$L$1000)="CONFIRMADO")),ROWS($A$3:A289))),"")</f>
        <v/>
      </c>
      <c r="K289" s="10" t="str">
        <f ca="1">IFERROR(INDEX(MAESTRO!K:K,_xludf.AGGREGATE(15,6,ROW(MAESTRO!$B$3:$B$1000)/((MAESTRO!$B$3:$B$1000="ASMAR DIRECCIÓN")*(UPPER(MAESTRO!$L$3:$L$1000)="CONFIRMADO")),ROWS($A$3:A289))),"")</f>
        <v/>
      </c>
      <c r="L289" s="10" t="str">
        <f ca="1">IFERROR(INDEX(MAESTRO!L:L,_xludf.AGGREGATE(15,6,ROW(MAESTRO!$B$3:$B$1000)/((MAESTRO!$B$3:$B$1000="ASMAR DIRECCIÓN")*(UPPER(MAESTRO!$L$3:$L$1000)="CONFIRMADO")),ROWS($A$3:A289))),"")</f>
        <v/>
      </c>
      <c r="M289" s="10" t="str">
        <f ca="1">IFERROR(INDEX(MAESTRO!M:M,_xludf.AGGREGATE(15,6,ROW(MAESTRO!$B$3:$B$1000)/((MAESTRO!$B$3:$B$1000="ASMAR DIRECCIÓN")*(UPPER(MAESTRO!$L$3:$L$1000)="CONFIRMADO")),ROWS($A$3:A289))),"")</f>
        <v/>
      </c>
      <c r="N289" s="10" t="str">
        <f ca="1">IFERROR(INDEX(MAESTRO!N:N,_xludf.AGGREGATE(15,6,ROW(MAESTRO!$B$3:$B$1000)/((MAESTRO!$B$3:$B$1000="ASMAR DIRECCIÓN")*(UPPER(MAESTRO!$L$3:$L$1000)="CONFIRMADO")),ROWS($A$3:A289))),"")</f>
        <v/>
      </c>
      <c r="O289" s="10" t="str">
        <f ca="1">IFERROR(INDEX(MAESTRO!O:O,_xludf.AGGREGATE(15,6,ROW(MAESTRO!$B$3:$B$1000)/((MAESTRO!$B$3:$B$1000="ASMAR DIRECCIÓN")*(UPPER(MAESTRO!$L$3:$L$1000)="CONFIRMADO")),ROWS($A$3:A289))),"")</f>
        <v/>
      </c>
      <c r="P289" s="10" t="str">
        <f ca="1">IFERROR(INDEX(MAESTRO!P:P,_xludf.AGGREGATE(15,6,ROW(MAESTRO!$B$3:$B$1000)/((MAESTRO!$B$3:$B$1000="ASMAR DIRECCIÓN")*(UPPER(MAESTRO!$L$3:$L$1000)="CONFIRMADO")),ROWS($A$3:A289))),"")</f>
        <v/>
      </c>
      <c r="Q289" s="10" t="str">
        <f ca="1">IFERROR(INDEX(MAESTRO!Q:Q,_xludf.AGGREGATE(15,6,ROW(MAESTRO!$B$3:$B$1000)/((MAESTRO!$B$3:$B$1000="ASMAR DIRECCIÓN")*(UPPER(MAESTRO!$L$3:$L$1000)="CONFIRMADO")),ROWS($A$3:A289))),"")</f>
        <v/>
      </c>
      <c r="R289" s="10" t="str">
        <f ca="1">IFERROR(INDEX(MAESTRO!R:R,_xludf.AGGREGATE(15,6,ROW(MAESTRO!$B$3:$B$1000)/((MAESTRO!$B$3:$B$1000="ASMAR DIRECCIÓN")*(UPPER(MAESTRO!$L$3:$L$1000)="CONFIRMADO")),ROWS($A$3:A289))),"")</f>
        <v/>
      </c>
      <c r="S289" s="10" t="str">
        <f ca="1">IFERROR(INDEX(MAESTRO!S:S,_xludf.AGGREGATE(15,6,ROW(MAESTRO!$B$3:$B$1000)/((MAESTRO!$B$3:$B$1000="ASMAR DIRECCIÓN")*(UPPER(MAESTRO!$L$3:$L$1000)="CONFIRMADO")),ROWS($A$3:A289))),"")</f>
        <v/>
      </c>
      <c r="T289" s="10" t="str">
        <f ca="1">IFERROR(INDEX(MAESTRO!T:T,_xludf.AGGREGATE(15,6,ROW(MAESTRO!$B$3:$B$1000)/((MAESTRO!$B$3:$B$1000="ASMAR DIRECCIÓN")*(UPPER(MAESTRO!$L$3:$L$1000)="CONFIRMADO")),ROWS($A$3:A289))),"")</f>
        <v/>
      </c>
      <c r="U289" s="10" t="str">
        <f ca="1">IFERROR(INDEX(MAESTRO!U:U,_xludf.AGGREGATE(15,6,ROW(MAESTRO!$B$3:$B$1000)/((MAESTRO!$B$3:$B$1000="ASMAR DIRECCIÓN")*(UPPER(MAESTRO!$L$3:$L$1000)="CONFIRMADO")),ROWS($A$3:A289))),"")</f>
        <v/>
      </c>
      <c r="V289" s="10" t="str">
        <f ca="1">IFERROR(INDEX(MAESTRO!V:V,_xludf.AGGREGATE(15,6,ROW(MAESTRO!$B$3:$B$1000)/((MAESTRO!$B$3:$B$1000="ASMAR DIRECCIÓN")*(UPPER(MAESTRO!$L$3:$L$1000)="CONFIRMADO")),ROWS($A$3:A289))),"")</f>
        <v/>
      </c>
      <c r="W289" s="10" t="str">
        <f ca="1">IFERROR(INDEX(MAESTRO!W:W,_xludf.AGGREGATE(15,6,ROW(MAESTRO!$B$3:$B$1000)/((MAESTRO!$B$3:$B$1000="ASMAR DIRECCIÓN")*(UPPER(MAESTRO!$L$3:$L$1000)="CONFIRMADO")),ROWS($A$3:A289))),"")</f>
        <v/>
      </c>
      <c r="X289" s="10" t="str">
        <f ca="1">IFERROR(INDEX(MAESTRO!X:X,_xludf.AGGREGATE(15,6,ROW(MAESTRO!$B$3:$B$1000)/((MAESTRO!$B$3:$B$1000="ASMAR DIRECCIÓN")*(UPPER(MAESTRO!$L$3:$L$1000)="CONFIRMADO")),ROWS($A$3:A289))),"")</f>
        <v/>
      </c>
    </row>
    <row r="290" spans="1:24" ht="22.05" customHeight="1">
      <c r="A290" s="11" t="str">
        <f ca="1">IFERROR(INDEX(MAESTRO!A:A,_xludf.AGGREGATE(15,6,ROW(MAESTRO!$B$3:$B$1000)/((MAESTRO!$B$3:$B$1000="ASMAR DIRECCIÓN")*(UPPER(MAESTRO!$L$3:$L$1000)="CONFIRMADO")),ROWS($A$3:A290))),"")</f>
        <v/>
      </c>
      <c r="B290" s="11" t="str">
        <f ca="1">IFERROR(INDEX(MAESTRO!B:B,_xludf.AGGREGATE(15,6,ROW(MAESTRO!$B$3:$B$1000)/((MAESTRO!$B$3:$B$1000="ASMAR DIRECCIÓN")*(UPPER(MAESTRO!$L$3:$L$1000)="CONFIRMADO")),ROWS($A$3:A290))),"")</f>
        <v/>
      </c>
      <c r="C290" s="11" t="str">
        <f ca="1">IFERROR(INDEX(MAESTRO!C:C,_xludf.AGGREGATE(15,6,ROW(MAESTRO!$B$3:$B$1000)/((MAESTRO!$B$3:$B$1000="ASMAR DIRECCIÓN")*(UPPER(MAESTRO!$L$3:$L$1000)="CONFIRMADO")),ROWS($A$3:A290))),"")</f>
        <v/>
      </c>
      <c r="D290" s="11" t="str">
        <f ca="1">IFERROR(INDEX(MAESTRO!D:D,_xludf.AGGREGATE(15,6,ROW(MAESTRO!$B$3:$B$1000)/((MAESTRO!$B$3:$B$1000="ASMAR DIRECCIÓN")*(UPPER(MAESTRO!$L$3:$L$1000)="CONFIRMADO")),ROWS($A$3:A290))),"")</f>
        <v/>
      </c>
      <c r="E290" s="11" t="str">
        <f ca="1">IFERROR(INDEX(MAESTRO!E:E,_xludf.AGGREGATE(15,6,ROW(MAESTRO!$B$3:$B$1000)/((MAESTRO!$B$3:$B$1000="ASMAR DIRECCIÓN")*(UPPER(MAESTRO!$L$3:$L$1000)="CONFIRMADO")),ROWS($A$3:A290))),"")</f>
        <v/>
      </c>
      <c r="F290" s="11" t="str">
        <f ca="1">IFERROR(INDEX(MAESTRO!F:F,_xludf.AGGREGATE(15,6,ROW(MAESTRO!$B$3:$B$1000)/((MAESTRO!$B$3:$B$1000="ASMAR DIRECCIÓN")*(UPPER(MAESTRO!$L$3:$L$1000)="CONFIRMADO")),ROWS($A$3:A290))),"")</f>
        <v/>
      </c>
      <c r="G290" s="11" t="str">
        <f ca="1">IFERROR(INDEX(MAESTRO!G:G,_xludf.AGGREGATE(15,6,ROW(MAESTRO!$B$3:$B$1000)/((MAESTRO!$B$3:$B$1000="ASMAR DIRECCIÓN")*(UPPER(MAESTRO!$L$3:$L$1000)="CONFIRMADO")),ROWS($A$3:A290))),"")</f>
        <v/>
      </c>
      <c r="H290" s="11" t="str">
        <f ca="1">IFERROR(INDEX(MAESTRO!H:H,_xludf.AGGREGATE(15,6,ROW(MAESTRO!$B$3:$B$1000)/((MAESTRO!$B$3:$B$1000="ASMAR DIRECCIÓN")*(UPPER(MAESTRO!$L$3:$L$1000)="CONFIRMADO")),ROWS($A$3:A290))),"")</f>
        <v/>
      </c>
      <c r="I290" s="11" t="str">
        <f ca="1">IFERROR(INDEX(MAESTRO!I:I,_xludf.AGGREGATE(15,6,ROW(MAESTRO!$B$3:$B$1000)/((MAESTRO!$B$3:$B$1000="ASMAR DIRECCIÓN")*(UPPER(MAESTRO!$L$3:$L$1000)="CONFIRMADO")),ROWS($A$3:A290))),"")</f>
        <v/>
      </c>
      <c r="J290" s="11" t="str">
        <f ca="1">IFERROR(INDEX(MAESTRO!J:J,_xludf.AGGREGATE(15,6,ROW(MAESTRO!$B$3:$B$1000)/((MAESTRO!$B$3:$B$1000="ASMAR DIRECCIÓN")*(UPPER(MAESTRO!$L$3:$L$1000)="CONFIRMADO")),ROWS($A$3:A290))),"")</f>
        <v/>
      </c>
      <c r="K290" s="11" t="str">
        <f ca="1">IFERROR(INDEX(MAESTRO!K:K,_xludf.AGGREGATE(15,6,ROW(MAESTRO!$B$3:$B$1000)/((MAESTRO!$B$3:$B$1000="ASMAR DIRECCIÓN")*(UPPER(MAESTRO!$L$3:$L$1000)="CONFIRMADO")),ROWS($A$3:A290))),"")</f>
        <v/>
      </c>
      <c r="L290" s="11" t="str">
        <f ca="1">IFERROR(INDEX(MAESTRO!L:L,_xludf.AGGREGATE(15,6,ROW(MAESTRO!$B$3:$B$1000)/((MAESTRO!$B$3:$B$1000="ASMAR DIRECCIÓN")*(UPPER(MAESTRO!$L$3:$L$1000)="CONFIRMADO")),ROWS($A$3:A290))),"")</f>
        <v/>
      </c>
      <c r="M290" s="11" t="str">
        <f ca="1">IFERROR(INDEX(MAESTRO!M:M,_xludf.AGGREGATE(15,6,ROW(MAESTRO!$B$3:$B$1000)/((MAESTRO!$B$3:$B$1000="ASMAR DIRECCIÓN")*(UPPER(MAESTRO!$L$3:$L$1000)="CONFIRMADO")),ROWS($A$3:A290))),"")</f>
        <v/>
      </c>
      <c r="N290" s="11" t="str">
        <f ca="1">IFERROR(INDEX(MAESTRO!N:N,_xludf.AGGREGATE(15,6,ROW(MAESTRO!$B$3:$B$1000)/((MAESTRO!$B$3:$B$1000="ASMAR DIRECCIÓN")*(UPPER(MAESTRO!$L$3:$L$1000)="CONFIRMADO")),ROWS($A$3:A290))),"")</f>
        <v/>
      </c>
      <c r="O290" s="11" t="str">
        <f ca="1">IFERROR(INDEX(MAESTRO!O:O,_xludf.AGGREGATE(15,6,ROW(MAESTRO!$B$3:$B$1000)/((MAESTRO!$B$3:$B$1000="ASMAR DIRECCIÓN")*(UPPER(MAESTRO!$L$3:$L$1000)="CONFIRMADO")),ROWS($A$3:A290))),"")</f>
        <v/>
      </c>
      <c r="P290" s="11" t="str">
        <f ca="1">IFERROR(INDEX(MAESTRO!P:P,_xludf.AGGREGATE(15,6,ROW(MAESTRO!$B$3:$B$1000)/((MAESTRO!$B$3:$B$1000="ASMAR DIRECCIÓN")*(UPPER(MAESTRO!$L$3:$L$1000)="CONFIRMADO")),ROWS($A$3:A290))),"")</f>
        <v/>
      </c>
      <c r="Q290" s="11" t="str">
        <f ca="1">IFERROR(INDEX(MAESTRO!Q:Q,_xludf.AGGREGATE(15,6,ROW(MAESTRO!$B$3:$B$1000)/((MAESTRO!$B$3:$B$1000="ASMAR DIRECCIÓN")*(UPPER(MAESTRO!$L$3:$L$1000)="CONFIRMADO")),ROWS($A$3:A290))),"")</f>
        <v/>
      </c>
      <c r="R290" s="11" t="str">
        <f ca="1">IFERROR(INDEX(MAESTRO!R:R,_xludf.AGGREGATE(15,6,ROW(MAESTRO!$B$3:$B$1000)/((MAESTRO!$B$3:$B$1000="ASMAR DIRECCIÓN")*(UPPER(MAESTRO!$L$3:$L$1000)="CONFIRMADO")),ROWS($A$3:A290))),"")</f>
        <v/>
      </c>
      <c r="S290" s="11" t="str">
        <f ca="1">IFERROR(INDEX(MAESTRO!S:S,_xludf.AGGREGATE(15,6,ROW(MAESTRO!$B$3:$B$1000)/((MAESTRO!$B$3:$B$1000="ASMAR DIRECCIÓN")*(UPPER(MAESTRO!$L$3:$L$1000)="CONFIRMADO")),ROWS($A$3:A290))),"")</f>
        <v/>
      </c>
      <c r="T290" s="11" t="str">
        <f ca="1">IFERROR(INDEX(MAESTRO!T:T,_xludf.AGGREGATE(15,6,ROW(MAESTRO!$B$3:$B$1000)/((MAESTRO!$B$3:$B$1000="ASMAR DIRECCIÓN")*(UPPER(MAESTRO!$L$3:$L$1000)="CONFIRMADO")),ROWS($A$3:A290))),"")</f>
        <v/>
      </c>
      <c r="U290" s="11" t="str">
        <f ca="1">IFERROR(INDEX(MAESTRO!U:U,_xludf.AGGREGATE(15,6,ROW(MAESTRO!$B$3:$B$1000)/((MAESTRO!$B$3:$B$1000="ASMAR DIRECCIÓN")*(UPPER(MAESTRO!$L$3:$L$1000)="CONFIRMADO")),ROWS($A$3:A290))),"")</f>
        <v/>
      </c>
      <c r="V290" s="11" t="str">
        <f ca="1">IFERROR(INDEX(MAESTRO!V:V,_xludf.AGGREGATE(15,6,ROW(MAESTRO!$B$3:$B$1000)/((MAESTRO!$B$3:$B$1000="ASMAR DIRECCIÓN")*(UPPER(MAESTRO!$L$3:$L$1000)="CONFIRMADO")),ROWS($A$3:A290))),"")</f>
        <v/>
      </c>
      <c r="W290" s="11" t="str">
        <f ca="1">IFERROR(INDEX(MAESTRO!W:W,_xludf.AGGREGATE(15,6,ROW(MAESTRO!$B$3:$B$1000)/((MAESTRO!$B$3:$B$1000="ASMAR DIRECCIÓN")*(UPPER(MAESTRO!$L$3:$L$1000)="CONFIRMADO")),ROWS($A$3:A290))),"")</f>
        <v/>
      </c>
      <c r="X290" s="11" t="str">
        <f ca="1">IFERROR(INDEX(MAESTRO!X:X,_xludf.AGGREGATE(15,6,ROW(MAESTRO!$B$3:$B$1000)/((MAESTRO!$B$3:$B$1000="ASMAR DIRECCIÓN")*(UPPER(MAESTRO!$L$3:$L$1000)="CONFIRMADO")),ROWS($A$3:A290))),"")</f>
        <v/>
      </c>
    </row>
    <row r="291" spans="1:24" ht="22.05" customHeight="1">
      <c r="A291" s="10" t="str">
        <f ca="1">IFERROR(INDEX(MAESTRO!A:A,_xludf.AGGREGATE(15,6,ROW(MAESTRO!$B$3:$B$1000)/((MAESTRO!$B$3:$B$1000="ASMAR DIRECCIÓN")*(UPPER(MAESTRO!$L$3:$L$1000)="CONFIRMADO")),ROWS($A$3:A291))),"")</f>
        <v/>
      </c>
      <c r="B291" s="10" t="str">
        <f ca="1">IFERROR(INDEX(MAESTRO!B:B,_xludf.AGGREGATE(15,6,ROW(MAESTRO!$B$3:$B$1000)/((MAESTRO!$B$3:$B$1000="ASMAR DIRECCIÓN")*(UPPER(MAESTRO!$L$3:$L$1000)="CONFIRMADO")),ROWS($A$3:A291))),"")</f>
        <v/>
      </c>
      <c r="C291" s="10" t="str">
        <f ca="1">IFERROR(INDEX(MAESTRO!C:C,_xludf.AGGREGATE(15,6,ROW(MAESTRO!$B$3:$B$1000)/((MAESTRO!$B$3:$B$1000="ASMAR DIRECCIÓN")*(UPPER(MAESTRO!$L$3:$L$1000)="CONFIRMADO")),ROWS($A$3:A291))),"")</f>
        <v/>
      </c>
      <c r="D291" s="10" t="str">
        <f ca="1">IFERROR(INDEX(MAESTRO!D:D,_xludf.AGGREGATE(15,6,ROW(MAESTRO!$B$3:$B$1000)/((MAESTRO!$B$3:$B$1000="ASMAR DIRECCIÓN")*(UPPER(MAESTRO!$L$3:$L$1000)="CONFIRMADO")),ROWS($A$3:A291))),"")</f>
        <v/>
      </c>
      <c r="E291" s="10" t="str">
        <f ca="1">IFERROR(INDEX(MAESTRO!E:E,_xludf.AGGREGATE(15,6,ROW(MAESTRO!$B$3:$B$1000)/((MAESTRO!$B$3:$B$1000="ASMAR DIRECCIÓN")*(UPPER(MAESTRO!$L$3:$L$1000)="CONFIRMADO")),ROWS($A$3:A291))),"")</f>
        <v/>
      </c>
      <c r="F291" s="10" t="str">
        <f ca="1">IFERROR(INDEX(MAESTRO!F:F,_xludf.AGGREGATE(15,6,ROW(MAESTRO!$B$3:$B$1000)/((MAESTRO!$B$3:$B$1000="ASMAR DIRECCIÓN")*(UPPER(MAESTRO!$L$3:$L$1000)="CONFIRMADO")),ROWS($A$3:A291))),"")</f>
        <v/>
      </c>
      <c r="G291" s="10" t="str">
        <f ca="1">IFERROR(INDEX(MAESTRO!G:G,_xludf.AGGREGATE(15,6,ROW(MAESTRO!$B$3:$B$1000)/((MAESTRO!$B$3:$B$1000="ASMAR DIRECCIÓN")*(UPPER(MAESTRO!$L$3:$L$1000)="CONFIRMADO")),ROWS($A$3:A291))),"")</f>
        <v/>
      </c>
      <c r="H291" s="10" t="str">
        <f ca="1">IFERROR(INDEX(MAESTRO!H:H,_xludf.AGGREGATE(15,6,ROW(MAESTRO!$B$3:$B$1000)/((MAESTRO!$B$3:$B$1000="ASMAR DIRECCIÓN")*(UPPER(MAESTRO!$L$3:$L$1000)="CONFIRMADO")),ROWS($A$3:A291))),"")</f>
        <v/>
      </c>
      <c r="I291" s="10" t="str">
        <f ca="1">IFERROR(INDEX(MAESTRO!I:I,_xludf.AGGREGATE(15,6,ROW(MAESTRO!$B$3:$B$1000)/((MAESTRO!$B$3:$B$1000="ASMAR DIRECCIÓN")*(UPPER(MAESTRO!$L$3:$L$1000)="CONFIRMADO")),ROWS($A$3:A291))),"")</f>
        <v/>
      </c>
      <c r="J291" s="10" t="str">
        <f ca="1">IFERROR(INDEX(MAESTRO!J:J,_xludf.AGGREGATE(15,6,ROW(MAESTRO!$B$3:$B$1000)/((MAESTRO!$B$3:$B$1000="ASMAR DIRECCIÓN")*(UPPER(MAESTRO!$L$3:$L$1000)="CONFIRMADO")),ROWS($A$3:A291))),"")</f>
        <v/>
      </c>
      <c r="K291" s="10" t="str">
        <f ca="1">IFERROR(INDEX(MAESTRO!K:K,_xludf.AGGREGATE(15,6,ROW(MAESTRO!$B$3:$B$1000)/((MAESTRO!$B$3:$B$1000="ASMAR DIRECCIÓN")*(UPPER(MAESTRO!$L$3:$L$1000)="CONFIRMADO")),ROWS($A$3:A291))),"")</f>
        <v/>
      </c>
      <c r="L291" s="10" t="str">
        <f ca="1">IFERROR(INDEX(MAESTRO!L:L,_xludf.AGGREGATE(15,6,ROW(MAESTRO!$B$3:$B$1000)/((MAESTRO!$B$3:$B$1000="ASMAR DIRECCIÓN")*(UPPER(MAESTRO!$L$3:$L$1000)="CONFIRMADO")),ROWS($A$3:A291))),"")</f>
        <v/>
      </c>
      <c r="M291" s="10" t="str">
        <f ca="1">IFERROR(INDEX(MAESTRO!M:M,_xludf.AGGREGATE(15,6,ROW(MAESTRO!$B$3:$B$1000)/((MAESTRO!$B$3:$B$1000="ASMAR DIRECCIÓN")*(UPPER(MAESTRO!$L$3:$L$1000)="CONFIRMADO")),ROWS($A$3:A291))),"")</f>
        <v/>
      </c>
      <c r="N291" s="10" t="str">
        <f ca="1">IFERROR(INDEX(MAESTRO!N:N,_xludf.AGGREGATE(15,6,ROW(MAESTRO!$B$3:$B$1000)/((MAESTRO!$B$3:$B$1000="ASMAR DIRECCIÓN")*(UPPER(MAESTRO!$L$3:$L$1000)="CONFIRMADO")),ROWS($A$3:A291))),"")</f>
        <v/>
      </c>
      <c r="O291" s="10" t="str">
        <f ca="1">IFERROR(INDEX(MAESTRO!O:O,_xludf.AGGREGATE(15,6,ROW(MAESTRO!$B$3:$B$1000)/((MAESTRO!$B$3:$B$1000="ASMAR DIRECCIÓN")*(UPPER(MAESTRO!$L$3:$L$1000)="CONFIRMADO")),ROWS($A$3:A291))),"")</f>
        <v/>
      </c>
      <c r="P291" s="10" t="str">
        <f ca="1">IFERROR(INDEX(MAESTRO!P:P,_xludf.AGGREGATE(15,6,ROW(MAESTRO!$B$3:$B$1000)/((MAESTRO!$B$3:$B$1000="ASMAR DIRECCIÓN")*(UPPER(MAESTRO!$L$3:$L$1000)="CONFIRMADO")),ROWS($A$3:A291))),"")</f>
        <v/>
      </c>
      <c r="Q291" s="10" t="str">
        <f ca="1">IFERROR(INDEX(MAESTRO!Q:Q,_xludf.AGGREGATE(15,6,ROW(MAESTRO!$B$3:$B$1000)/((MAESTRO!$B$3:$B$1000="ASMAR DIRECCIÓN")*(UPPER(MAESTRO!$L$3:$L$1000)="CONFIRMADO")),ROWS($A$3:A291))),"")</f>
        <v/>
      </c>
      <c r="R291" s="10" t="str">
        <f ca="1">IFERROR(INDEX(MAESTRO!R:R,_xludf.AGGREGATE(15,6,ROW(MAESTRO!$B$3:$B$1000)/((MAESTRO!$B$3:$B$1000="ASMAR DIRECCIÓN")*(UPPER(MAESTRO!$L$3:$L$1000)="CONFIRMADO")),ROWS($A$3:A291))),"")</f>
        <v/>
      </c>
      <c r="S291" s="10" t="str">
        <f ca="1">IFERROR(INDEX(MAESTRO!S:S,_xludf.AGGREGATE(15,6,ROW(MAESTRO!$B$3:$B$1000)/((MAESTRO!$B$3:$B$1000="ASMAR DIRECCIÓN")*(UPPER(MAESTRO!$L$3:$L$1000)="CONFIRMADO")),ROWS($A$3:A291))),"")</f>
        <v/>
      </c>
      <c r="T291" s="10" t="str">
        <f ca="1">IFERROR(INDEX(MAESTRO!T:T,_xludf.AGGREGATE(15,6,ROW(MAESTRO!$B$3:$B$1000)/((MAESTRO!$B$3:$B$1000="ASMAR DIRECCIÓN")*(UPPER(MAESTRO!$L$3:$L$1000)="CONFIRMADO")),ROWS($A$3:A291))),"")</f>
        <v/>
      </c>
      <c r="U291" s="10" t="str">
        <f ca="1">IFERROR(INDEX(MAESTRO!U:U,_xludf.AGGREGATE(15,6,ROW(MAESTRO!$B$3:$B$1000)/((MAESTRO!$B$3:$B$1000="ASMAR DIRECCIÓN")*(UPPER(MAESTRO!$L$3:$L$1000)="CONFIRMADO")),ROWS($A$3:A291))),"")</f>
        <v/>
      </c>
      <c r="V291" s="10" t="str">
        <f ca="1">IFERROR(INDEX(MAESTRO!V:V,_xludf.AGGREGATE(15,6,ROW(MAESTRO!$B$3:$B$1000)/((MAESTRO!$B$3:$B$1000="ASMAR DIRECCIÓN")*(UPPER(MAESTRO!$L$3:$L$1000)="CONFIRMADO")),ROWS($A$3:A291))),"")</f>
        <v/>
      </c>
      <c r="W291" s="10" t="str">
        <f ca="1">IFERROR(INDEX(MAESTRO!W:W,_xludf.AGGREGATE(15,6,ROW(MAESTRO!$B$3:$B$1000)/((MAESTRO!$B$3:$B$1000="ASMAR DIRECCIÓN")*(UPPER(MAESTRO!$L$3:$L$1000)="CONFIRMADO")),ROWS($A$3:A291))),"")</f>
        <v/>
      </c>
      <c r="X291" s="10" t="str">
        <f ca="1">IFERROR(INDEX(MAESTRO!X:X,_xludf.AGGREGATE(15,6,ROW(MAESTRO!$B$3:$B$1000)/((MAESTRO!$B$3:$B$1000="ASMAR DIRECCIÓN")*(UPPER(MAESTRO!$L$3:$L$1000)="CONFIRMADO")),ROWS($A$3:A291))),"")</f>
        <v/>
      </c>
    </row>
    <row r="292" spans="1:24" ht="22.05" customHeight="1">
      <c r="A292" s="11" t="str">
        <f ca="1">IFERROR(INDEX(MAESTRO!A:A,_xludf.AGGREGATE(15,6,ROW(MAESTRO!$B$3:$B$1000)/((MAESTRO!$B$3:$B$1000="ASMAR DIRECCIÓN")*(UPPER(MAESTRO!$L$3:$L$1000)="CONFIRMADO")),ROWS($A$3:A292))),"")</f>
        <v/>
      </c>
      <c r="B292" s="11" t="str">
        <f ca="1">IFERROR(INDEX(MAESTRO!B:B,_xludf.AGGREGATE(15,6,ROW(MAESTRO!$B$3:$B$1000)/((MAESTRO!$B$3:$B$1000="ASMAR DIRECCIÓN")*(UPPER(MAESTRO!$L$3:$L$1000)="CONFIRMADO")),ROWS($A$3:A292))),"")</f>
        <v/>
      </c>
      <c r="C292" s="11" t="str">
        <f ca="1">IFERROR(INDEX(MAESTRO!C:C,_xludf.AGGREGATE(15,6,ROW(MAESTRO!$B$3:$B$1000)/((MAESTRO!$B$3:$B$1000="ASMAR DIRECCIÓN")*(UPPER(MAESTRO!$L$3:$L$1000)="CONFIRMADO")),ROWS($A$3:A292))),"")</f>
        <v/>
      </c>
      <c r="D292" s="11" t="str">
        <f ca="1">IFERROR(INDEX(MAESTRO!D:D,_xludf.AGGREGATE(15,6,ROW(MAESTRO!$B$3:$B$1000)/((MAESTRO!$B$3:$B$1000="ASMAR DIRECCIÓN")*(UPPER(MAESTRO!$L$3:$L$1000)="CONFIRMADO")),ROWS($A$3:A292))),"")</f>
        <v/>
      </c>
      <c r="E292" s="11" t="str">
        <f ca="1">IFERROR(INDEX(MAESTRO!E:E,_xludf.AGGREGATE(15,6,ROW(MAESTRO!$B$3:$B$1000)/((MAESTRO!$B$3:$B$1000="ASMAR DIRECCIÓN")*(UPPER(MAESTRO!$L$3:$L$1000)="CONFIRMADO")),ROWS($A$3:A292))),"")</f>
        <v/>
      </c>
      <c r="F292" s="11" t="str">
        <f ca="1">IFERROR(INDEX(MAESTRO!F:F,_xludf.AGGREGATE(15,6,ROW(MAESTRO!$B$3:$B$1000)/((MAESTRO!$B$3:$B$1000="ASMAR DIRECCIÓN")*(UPPER(MAESTRO!$L$3:$L$1000)="CONFIRMADO")),ROWS($A$3:A292))),"")</f>
        <v/>
      </c>
      <c r="G292" s="11" t="str">
        <f ca="1">IFERROR(INDEX(MAESTRO!G:G,_xludf.AGGREGATE(15,6,ROW(MAESTRO!$B$3:$B$1000)/((MAESTRO!$B$3:$B$1000="ASMAR DIRECCIÓN")*(UPPER(MAESTRO!$L$3:$L$1000)="CONFIRMADO")),ROWS($A$3:A292))),"")</f>
        <v/>
      </c>
      <c r="H292" s="11" t="str">
        <f ca="1">IFERROR(INDEX(MAESTRO!H:H,_xludf.AGGREGATE(15,6,ROW(MAESTRO!$B$3:$B$1000)/((MAESTRO!$B$3:$B$1000="ASMAR DIRECCIÓN")*(UPPER(MAESTRO!$L$3:$L$1000)="CONFIRMADO")),ROWS($A$3:A292))),"")</f>
        <v/>
      </c>
      <c r="I292" s="11" t="str">
        <f ca="1">IFERROR(INDEX(MAESTRO!I:I,_xludf.AGGREGATE(15,6,ROW(MAESTRO!$B$3:$B$1000)/((MAESTRO!$B$3:$B$1000="ASMAR DIRECCIÓN")*(UPPER(MAESTRO!$L$3:$L$1000)="CONFIRMADO")),ROWS($A$3:A292))),"")</f>
        <v/>
      </c>
      <c r="J292" s="11" t="str">
        <f ca="1">IFERROR(INDEX(MAESTRO!J:J,_xludf.AGGREGATE(15,6,ROW(MAESTRO!$B$3:$B$1000)/((MAESTRO!$B$3:$B$1000="ASMAR DIRECCIÓN")*(UPPER(MAESTRO!$L$3:$L$1000)="CONFIRMADO")),ROWS($A$3:A292))),"")</f>
        <v/>
      </c>
      <c r="K292" s="11" t="str">
        <f ca="1">IFERROR(INDEX(MAESTRO!K:K,_xludf.AGGREGATE(15,6,ROW(MAESTRO!$B$3:$B$1000)/((MAESTRO!$B$3:$B$1000="ASMAR DIRECCIÓN")*(UPPER(MAESTRO!$L$3:$L$1000)="CONFIRMADO")),ROWS($A$3:A292))),"")</f>
        <v/>
      </c>
      <c r="L292" s="11" t="str">
        <f ca="1">IFERROR(INDEX(MAESTRO!L:L,_xludf.AGGREGATE(15,6,ROW(MAESTRO!$B$3:$B$1000)/((MAESTRO!$B$3:$B$1000="ASMAR DIRECCIÓN")*(UPPER(MAESTRO!$L$3:$L$1000)="CONFIRMADO")),ROWS($A$3:A292))),"")</f>
        <v/>
      </c>
      <c r="M292" s="11" t="str">
        <f ca="1">IFERROR(INDEX(MAESTRO!M:M,_xludf.AGGREGATE(15,6,ROW(MAESTRO!$B$3:$B$1000)/((MAESTRO!$B$3:$B$1000="ASMAR DIRECCIÓN")*(UPPER(MAESTRO!$L$3:$L$1000)="CONFIRMADO")),ROWS($A$3:A292))),"")</f>
        <v/>
      </c>
      <c r="N292" s="11" t="str">
        <f ca="1">IFERROR(INDEX(MAESTRO!N:N,_xludf.AGGREGATE(15,6,ROW(MAESTRO!$B$3:$B$1000)/((MAESTRO!$B$3:$B$1000="ASMAR DIRECCIÓN")*(UPPER(MAESTRO!$L$3:$L$1000)="CONFIRMADO")),ROWS($A$3:A292))),"")</f>
        <v/>
      </c>
      <c r="O292" s="11" t="str">
        <f ca="1">IFERROR(INDEX(MAESTRO!O:O,_xludf.AGGREGATE(15,6,ROW(MAESTRO!$B$3:$B$1000)/((MAESTRO!$B$3:$B$1000="ASMAR DIRECCIÓN")*(UPPER(MAESTRO!$L$3:$L$1000)="CONFIRMADO")),ROWS($A$3:A292))),"")</f>
        <v/>
      </c>
      <c r="P292" s="11" t="str">
        <f ca="1">IFERROR(INDEX(MAESTRO!P:P,_xludf.AGGREGATE(15,6,ROW(MAESTRO!$B$3:$B$1000)/((MAESTRO!$B$3:$B$1000="ASMAR DIRECCIÓN")*(UPPER(MAESTRO!$L$3:$L$1000)="CONFIRMADO")),ROWS($A$3:A292))),"")</f>
        <v/>
      </c>
      <c r="Q292" s="11" t="str">
        <f ca="1">IFERROR(INDEX(MAESTRO!Q:Q,_xludf.AGGREGATE(15,6,ROW(MAESTRO!$B$3:$B$1000)/((MAESTRO!$B$3:$B$1000="ASMAR DIRECCIÓN")*(UPPER(MAESTRO!$L$3:$L$1000)="CONFIRMADO")),ROWS($A$3:A292))),"")</f>
        <v/>
      </c>
      <c r="R292" s="11" t="str">
        <f ca="1">IFERROR(INDEX(MAESTRO!R:R,_xludf.AGGREGATE(15,6,ROW(MAESTRO!$B$3:$B$1000)/((MAESTRO!$B$3:$B$1000="ASMAR DIRECCIÓN")*(UPPER(MAESTRO!$L$3:$L$1000)="CONFIRMADO")),ROWS($A$3:A292))),"")</f>
        <v/>
      </c>
      <c r="S292" s="11" t="str">
        <f ca="1">IFERROR(INDEX(MAESTRO!S:S,_xludf.AGGREGATE(15,6,ROW(MAESTRO!$B$3:$B$1000)/((MAESTRO!$B$3:$B$1000="ASMAR DIRECCIÓN")*(UPPER(MAESTRO!$L$3:$L$1000)="CONFIRMADO")),ROWS($A$3:A292))),"")</f>
        <v/>
      </c>
      <c r="T292" s="11" t="str">
        <f ca="1">IFERROR(INDEX(MAESTRO!T:T,_xludf.AGGREGATE(15,6,ROW(MAESTRO!$B$3:$B$1000)/((MAESTRO!$B$3:$B$1000="ASMAR DIRECCIÓN")*(UPPER(MAESTRO!$L$3:$L$1000)="CONFIRMADO")),ROWS($A$3:A292))),"")</f>
        <v/>
      </c>
      <c r="U292" s="11" t="str">
        <f ca="1">IFERROR(INDEX(MAESTRO!U:U,_xludf.AGGREGATE(15,6,ROW(MAESTRO!$B$3:$B$1000)/((MAESTRO!$B$3:$B$1000="ASMAR DIRECCIÓN")*(UPPER(MAESTRO!$L$3:$L$1000)="CONFIRMADO")),ROWS($A$3:A292))),"")</f>
        <v/>
      </c>
      <c r="V292" s="11" t="str">
        <f ca="1">IFERROR(INDEX(MAESTRO!V:V,_xludf.AGGREGATE(15,6,ROW(MAESTRO!$B$3:$B$1000)/((MAESTRO!$B$3:$B$1000="ASMAR DIRECCIÓN")*(UPPER(MAESTRO!$L$3:$L$1000)="CONFIRMADO")),ROWS($A$3:A292))),"")</f>
        <v/>
      </c>
      <c r="W292" s="11" t="str">
        <f ca="1">IFERROR(INDEX(MAESTRO!W:W,_xludf.AGGREGATE(15,6,ROW(MAESTRO!$B$3:$B$1000)/((MAESTRO!$B$3:$B$1000="ASMAR DIRECCIÓN")*(UPPER(MAESTRO!$L$3:$L$1000)="CONFIRMADO")),ROWS($A$3:A292))),"")</f>
        <v/>
      </c>
      <c r="X292" s="11" t="str">
        <f ca="1">IFERROR(INDEX(MAESTRO!X:X,_xludf.AGGREGATE(15,6,ROW(MAESTRO!$B$3:$B$1000)/((MAESTRO!$B$3:$B$1000="ASMAR DIRECCIÓN")*(UPPER(MAESTRO!$L$3:$L$1000)="CONFIRMADO")),ROWS($A$3:A292))),"")</f>
        <v/>
      </c>
    </row>
    <row r="293" spans="1:24" ht="22.05" customHeight="1">
      <c r="A293" s="10" t="str">
        <f ca="1">IFERROR(INDEX(MAESTRO!A:A,_xludf.AGGREGATE(15,6,ROW(MAESTRO!$B$3:$B$1000)/((MAESTRO!$B$3:$B$1000="ASMAR DIRECCIÓN")*(UPPER(MAESTRO!$L$3:$L$1000)="CONFIRMADO")),ROWS($A$3:A293))),"")</f>
        <v/>
      </c>
      <c r="B293" s="10" t="str">
        <f ca="1">IFERROR(INDEX(MAESTRO!B:B,_xludf.AGGREGATE(15,6,ROW(MAESTRO!$B$3:$B$1000)/((MAESTRO!$B$3:$B$1000="ASMAR DIRECCIÓN")*(UPPER(MAESTRO!$L$3:$L$1000)="CONFIRMADO")),ROWS($A$3:A293))),"")</f>
        <v/>
      </c>
      <c r="C293" s="10" t="str">
        <f ca="1">IFERROR(INDEX(MAESTRO!C:C,_xludf.AGGREGATE(15,6,ROW(MAESTRO!$B$3:$B$1000)/((MAESTRO!$B$3:$B$1000="ASMAR DIRECCIÓN")*(UPPER(MAESTRO!$L$3:$L$1000)="CONFIRMADO")),ROWS($A$3:A293))),"")</f>
        <v/>
      </c>
      <c r="D293" s="10" t="str">
        <f ca="1">IFERROR(INDEX(MAESTRO!D:D,_xludf.AGGREGATE(15,6,ROW(MAESTRO!$B$3:$B$1000)/((MAESTRO!$B$3:$B$1000="ASMAR DIRECCIÓN")*(UPPER(MAESTRO!$L$3:$L$1000)="CONFIRMADO")),ROWS($A$3:A293))),"")</f>
        <v/>
      </c>
      <c r="E293" s="10" t="str">
        <f ca="1">IFERROR(INDEX(MAESTRO!E:E,_xludf.AGGREGATE(15,6,ROW(MAESTRO!$B$3:$B$1000)/((MAESTRO!$B$3:$B$1000="ASMAR DIRECCIÓN")*(UPPER(MAESTRO!$L$3:$L$1000)="CONFIRMADO")),ROWS($A$3:A293))),"")</f>
        <v/>
      </c>
      <c r="F293" s="10" t="str">
        <f ca="1">IFERROR(INDEX(MAESTRO!F:F,_xludf.AGGREGATE(15,6,ROW(MAESTRO!$B$3:$B$1000)/((MAESTRO!$B$3:$B$1000="ASMAR DIRECCIÓN")*(UPPER(MAESTRO!$L$3:$L$1000)="CONFIRMADO")),ROWS($A$3:A293))),"")</f>
        <v/>
      </c>
      <c r="G293" s="10" t="str">
        <f ca="1">IFERROR(INDEX(MAESTRO!G:G,_xludf.AGGREGATE(15,6,ROW(MAESTRO!$B$3:$B$1000)/((MAESTRO!$B$3:$B$1000="ASMAR DIRECCIÓN")*(UPPER(MAESTRO!$L$3:$L$1000)="CONFIRMADO")),ROWS($A$3:A293))),"")</f>
        <v/>
      </c>
      <c r="H293" s="10" t="str">
        <f ca="1">IFERROR(INDEX(MAESTRO!H:H,_xludf.AGGREGATE(15,6,ROW(MAESTRO!$B$3:$B$1000)/((MAESTRO!$B$3:$B$1000="ASMAR DIRECCIÓN")*(UPPER(MAESTRO!$L$3:$L$1000)="CONFIRMADO")),ROWS($A$3:A293))),"")</f>
        <v/>
      </c>
      <c r="I293" s="10" t="str">
        <f ca="1">IFERROR(INDEX(MAESTRO!I:I,_xludf.AGGREGATE(15,6,ROW(MAESTRO!$B$3:$B$1000)/((MAESTRO!$B$3:$B$1000="ASMAR DIRECCIÓN")*(UPPER(MAESTRO!$L$3:$L$1000)="CONFIRMADO")),ROWS($A$3:A293))),"")</f>
        <v/>
      </c>
      <c r="J293" s="10" t="str">
        <f ca="1">IFERROR(INDEX(MAESTRO!J:J,_xludf.AGGREGATE(15,6,ROW(MAESTRO!$B$3:$B$1000)/((MAESTRO!$B$3:$B$1000="ASMAR DIRECCIÓN")*(UPPER(MAESTRO!$L$3:$L$1000)="CONFIRMADO")),ROWS($A$3:A293))),"")</f>
        <v/>
      </c>
      <c r="K293" s="10" t="str">
        <f ca="1">IFERROR(INDEX(MAESTRO!K:K,_xludf.AGGREGATE(15,6,ROW(MAESTRO!$B$3:$B$1000)/((MAESTRO!$B$3:$B$1000="ASMAR DIRECCIÓN")*(UPPER(MAESTRO!$L$3:$L$1000)="CONFIRMADO")),ROWS($A$3:A293))),"")</f>
        <v/>
      </c>
      <c r="L293" s="10" t="str">
        <f ca="1">IFERROR(INDEX(MAESTRO!L:L,_xludf.AGGREGATE(15,6,ROW(MAESTRO!$B$3:$B$1000)/((MAESTRO!$B$3:$B$1000="ASMAR DIRECCIÓN")*(UPPER(MAESTRO!$L$3:$L$1000)="CONFIRMADO")),ROWS($A$3:A293))),"")</f>
        <v/>
      </c>
      <c r="M293" s="10" t="str">
        <f ca="1">IFERROR(INDEX(MAESTRO!M:M,_xludf.AGGREGATE(15,6,ROW(MAESTRO!$B$3:$B$1000)/((MAESTRO!$B$3:$B$1000="ASMAR DIRECCIÓN")*(UPPER(MAESTRO!$L$3:$L$1000)="CONFIRMADO")),ROWS($A$3:A293))),"")</f>
        <v/>
      </c>
      <c r="N293" s="10" t="str">
        <f ca="1">IFERROR(INDEX(MAESTRO!N:N,_xludf.AGGREGATE(15,6,ROW(MAESTRO!$B$3:$B$1000)/((MAESTRO!$B$3:$B$1000="ASMAR DIRECCIÓN")*(UPPER(MAESTRO!$L$3:$L$1000)="CONFIRMADO")),ROWS($A$3:A293))),"")</f>
        <v/>
      </c>
      <c r="O293" s="10" t="str">
        <f ca="1">IFERROR(INDEX(MAESTRO!O:O,_xludf.AGGREGATE(15,6,ROW(MAESTRO!$B$3:$B$1000)/((MAESTRO!$B$3:$B$1000="ASMAR DIRECCIÓN")*(UPPER(MAESTRO!$L$3:$L$1000)="CONFIRMADO")),ROWS($A$3:A293))),"")</f>
        <v/>
      </c>
      <c r="P293" s="10" t="str">
        <f ca="1">IFERROR(INDEX(MAESTRO!P:P,_xludf.AGGREGATE(15,6,ROW(MAESTRO!$B$3:$B$1000)/((MAESTRO!$B$3:$B$1000="ASMAR DIRECCIÓN")*(UPPER(MAESTRO!$L$3:$L$1000)="CONFIRMADO")),ROWS($A$3:A293))),"")</f>
        <v/>
      </c>
      <c r="Q293" s="10" t="str">
        <f ca="1">IFERROR(INDEX(MAESTRO!Q:Q,_xludf.AGGREGATE(15,6,ROW(MAESTRO!$B$3:$B$1000)/((MAESTRO!$B$3:$B$1000="ASMAR DIRECCIÓN")*(UPPER(MAESTRO!$L$3:$L$1000)="CONFIRMADO")),ROWS($A$3:A293))),"")</f>
        <v/>
      </c>
      <c r="R293" s="10" t="str">
        <f ca="1">IFERROR(INDEX(MAESTRO!R:R,_xludf.AGGREGATE(15,6,ROW(MAESTRO!$B$3:$B$1000)/((MAESTRO!$B$3:$B$1000="ASMAR DIRECCIÓN")*(UPPER(MAESTRO!$L$3:$L$1000)="CONFIRMADO")),ROWS($A$3:A293))),"")</f>
        <v/>
      </c>
      <c r="S293" s="10" t="str">
        <f ca="1">IFERROR(INDEX(MAESTRO!S:S,_xludf.AGGREGATE(15,6,ROW(MAESTRO!$B$3:$B$1000)/((MAESTRO!$B$3:$B$1000="ASMAR DIRECCIÓN")*(UPPER(MAESTRO!$L$3:$L$1000)="CONFIRMADO")),ROWS($A$3:A293))),"")</f>
        <v/>
      </c>
      <c r="T293" s="10" t="str">
        <f ca="1">IFERROR(INDEX(MAESTRO!T:T,_xludf.AGGREGATE(15,6,ROW(MAESTRO!$B$3:$B$1000)/((MAESTRO!$B$3:$B$1000="ASMAR DIRECCIÓN")*(UPPER(MAESTRO!$L$3:$L$1000)="CONFIRMADO")),ROWS($A$3:A293))),"")</f>
        <v/>
      </c>
      <c r="U293" s="10" t="str">
        <f ca="1">IFERROR(INDEX(MAESTRO!U:U,_xludf.AGGREGATE(15,6,ROW(MAESTRO!$B$3:$B$1000)/((MAESTRO!$B$3:$B$1000="ASMAR DIRECCIÓN")*(UPPER(MAESTRO!$L$3:$L$1000)="CONFIRMADO")),ROWS($A$3:A293))),"")</f>
        <v/>
      </c>
      <c r="V293" s="10" t="str">
        <f ca="1">IFERROR(INDEX(MAESTRO!V:V,_xludf.AGGREGATE(15,6,ROW(MAESTRO!$B$3:$B$1000)/((MAESTRO!$B$3:$B$1000="ASMAR DIRECCIÓN")*(UPPER(MAESTRO!$L$3:$L$1000)="CONFIRMADO")),ROWS($A$3:A293))),"")</f>
        <v/>
      </c>
      <c r="W293" s="10" t="str">
        <f ca="1">IFERROR(INDEX(MAESTRO!W:W,_xludf.AGGREGATE(15,6,ROW(MAESTRO!$B$3:$B$1000)/((MAESTRO!$B$3:$B$1000="ASMAR DIRECCIÓN")*(UPPER(MAESTRO!$L$3:$L$1000)="CONFIRMADO")),ROWS($A$3:A293))),"")</f>
        <v/>
      </c>
      <c r="X293" s="10" t="str">
        <f ca="1">IFERROR(INDEX(MAESTRO!X:X,_xludf.AGGREGATE(15,6,ROW(MAESTRO!$B$3:$B$1000)/((MAESTRO!$B$3:$B$1000="ASMAR DIRECCIÓN")*(UPPER(MAESTRO!$L$3:$L$1000)="CONFIRMADO")),ROWS($A$3:A293))),"")</f>
        <v/>
      </c>
    </row>
    <row r="294" spans="1:24" ht="22.05" customHeight="1">
      <c r="A294" s="11" t="str">
        <f ca="1">IFERROR(INDEX(MAESTRO!A:A,_xludf.AGGREGATE(15,6,ROW(MAESTRO!$B$3:$B$1000)/((MAESTRO!$B$3:$B$1000="ASMAR DIRECCIÓN")*(UPPER(MAESTRO!$L$3:$L$1000)="CONFIRMADO")),ROWS($A$3:A294))),"")</f>
        <v/>
      </c>
      <c r="B294" s="11" t="str">
        <f ca="1">IFERROR(INDEX(MAESTRO!B:B,_xludf.AGGREGATE(15,6,ROW(MAESTRO!$B$3:$B$1000)/((MAESTRO!$B$3:$B$1000="ASMAR DIRECCIÓN")*(UPPER(MAESTRO!$L$3:$L$1000)="CONFIRMADO")),ROWS($A$3:A294))),"")</f>
        <v/>
      </c>
      <c r="C294" s="11" t="str">
        <f ca="1">IFERROR(INDEX(MAESTRO!C:C,_xludf.AGGREGATE(15,6,ROW(MAESTRO!$B$3:$B$1000)/((MAESTRO!$B$3:$B$1000="ASMAR DIRECCIÓN")*(UPPER(MAESTRO!$L$3:$L$1000)="CONFIRMADO")),ROWS($A$3:A294))),"")</f>
        <v/>
      </c>
      <c r="D294" s="11" t="str">
        <f ca="1">IFERROR(INDEX(MAESTRO!D:D,_xludf.AGGREGATE(15,6,ROW(MAESTRO!$B$3:$B$1000)/((MAESTRO!$B$3:$B$1000="ASMAR DIRECCIÓN")*(UPPER(MAESTRO!$L$3:$L$1000)="CONFIRMADO")),ROWS($A$3:A294))),"")</f>
        <v/>
      </c>
      <c r="E294" s="11" t="str">
        <f ca="1">IFERROR(INDEX(MAESTRO!E:E,_xludf.AGGREGATE(15,6,ROW(MAESTRO!$B$3:$B$1000)/((MAESTRO!$B$3:$B$1000="ASMAR DIRECCIÓN")*(UPPER(MAESTRO!$L$3:$L$1000)="CONFIRMADO")),ROWS($A$3:A294))),"")</f>
        <v/>
      </c>
      <c r="F294" s="11" t="str">
        <f ca="1">IFERROR(INDEX(MAESTRO!F:F,_xludf.AGGREGATE(15,6,ROW(MAESTRO!$B$3:$B$1000)/((MAESTRO!$B$3:$B$1000="ASMAR DIRECCIÓN")*(UPPER(MAESTRO!$L$3:$L$1000)="CONFIRMADO")),ROWS($A$3:A294))),"")</f>
        <v/>
      </c>
      <c r="G294" s="11" t="str">
        <f ca="1">IFERROR(INDEX(MAESTRO!G:G,_xludf.AGGREGATE(15,6,ROW(MAESTRO!$B$3:$B$1000)/((MAESTRO!$B$3:$B$1000="ASMAR DIRECCIÓN")*(UPPER(MAESTRO!$L$3:$L$1000)="CONFIRMADO")),ROWS($A$3:A294))),"")</f>
        <v/>
      </c>
      <c r="H294" s="11" t="str">
        <f ca="1">IFERROR(INDEX(MAESTRO!H:H,_xludf.AGGREGATE(15,6,ROW(MAESTRO!$B$3:$B$1000)/((MAESTRO!$B$3:$B$1000="ASMAR DIRECCIÓN")*(UPPER(MAESTRO!$L$3:$L$1000)="CONFIRMADO")),ROWS($A$3:A294))),"")</f>
        <v/>
      </c>
      <c r="I294" s="11" t="str">
        <f ca="1">IFERROR(INDEX(MAESTRO!I:I,_xludf.AGGREGATE(15,6,ROW(MAESTRO!$B$3:$B$1000)/((MAESTRO!$B$3:$B$1000="ASMAR DIRECCIÓN")*(UPPER(MAESTRO!$L$3:$L$1000)="CONFIRMADO")),ROWS($A$3:A294))),"")</f>
        <v/>
      </c>
      <c r="J294" s="11" t="str">
        <f ca="1">IFERROR(INDEX(MAESTRO!J:J,_xludf.AGGREGATE(15,6,ROW(MAESTRO!$B$3:$B$1000)/((MAESTRO!$B$3:$B$1000="ASMAR DIRECCIÓN")*(UPPER(MAESTRO!$L$3:$L$1000)="CONFIRMADO")),ROWS($A$3:A294))),"")</f>
        <v/>
      </c>
      <c r="K294" s="11" t="str">
        <f ca="1">IFERROR(INDEX(MAESTRO!K:K,_xludf.AGGREGATE(15,6,ROW(MAESTRO!$B$3:$B$1000)/((MAESTRO!$B$3:$B$1000="ASMAR DIRECCIÓN")*(UPPER(MAESTRO!$L$3:$L$1000)="CONFIRMADO")),ROWS($A$3:A294))),"")</f>
        <v/>
      </c>
      <c r="L294" s="11" t="str">
        <f ca="1">IFERROR(INDEX(MAESTRO!L:L,_xludf.AGGREGATE(15,6,ROW(MAESTRO!$B$3:$B$1000)/((MAESTRO!$B$3:$B$1000="ASMAR DIRECCIÓN")*(UPPER(MAESTRO!$L$3:$L$1000)="CONFIRMADO")),ROWS($A$3:A294))),"")</f>
        <v/>
      </c>
      <c r="M294" s="11" t="str">
        <f ca="1">IFERROR(INDEX(MAESTRO!M:M,_xludf.AGGREGATE(15,6,ROW(MAESTRO!$B$3:$B$1000)/((MAESTRO!$B$3:$B$1000="ASMAR DIRECCIÓN")*(UPPER(MAESTRO!$L$3:$L$1000)="CONFIRMADO")),ROWS($A$3:A294))),"")</f>
        <v/>
      </c>
      <c r="N294" s="11" t="str">
        <f ca="1">IFERROR(INDEX(MAESTRO!N:N,_xludf.AGGREGATE(15,6,ROW(MAESTRO!$B$3:$B$1000)/((MAESTRO!$B$3:$B$1000="ASMAR DIRECCIÓN")*(UPPER(MAESTRO!$L$3:$L$1000)="CONFIRMADO")),ROWS($A$3:A294))),"")</f>
        <v/>
      </c>
      <c r="O294" s="11" t="str">
        <f ca="1">IFERROR(INDEX(MAESTRO!O:O,_xludf.AGGREGATE(15,6,ROW(MAESTRO!$B$3:$B$1000)/((MAESTRO!$B$3:$B$1000="ASMAR DIRECCIÓN")*(UPPER(MAESTRO!$L$3:$L$1000)="CONFIRMADO")),ROWS($A$3:A294))),"")</f>
        <v/>
      </c>
      <c r="P294" s="11" t="str">
        <f ca="1">IFERROR(INDEX(MAESTRO!P:P,_xludf.AGGREGATE(15,6,ROW(MAESTRO!$B$3:$B$1000)/((MAESTRO!$B$3:$B$1000="ASMAR DIRECCIÓN")*(UPPER(MAESTRO!$L$3:$L$1000)="CONFIRMADO")),ROWS($A$3:A294))),"")</f>
        <v/>
      </c>
      <c r="Q294" s="11" t="str">
        <f ca="1">IFERROR(INDEX(MAESTRO!Q:Q,_xludf.AGGREGATE(15,6,ROW(MAESTRO!$B$3:$B$1000)/((MAESTRO!$B$3:$B$1000="ASMAR DIRECCIÓN")*(UPPER(MAESTRO!$L$3:$L$1000)="CONFIRMADO")),ROWS($A$3:A294))),"")</f>
        <v/>
      </c>
      <c r="R294" s="11" t="str">
        <f ca="1">IFERROR(INDEX(MAESTRO!R:R,_xludf.AGGREGATE(15,6,ROW(MAESTRO!$B$3:$B$1000)/((MAESTRO!$B$3:$B$1000="ASMAR DIRECCIÓN")*(UPPER(MAESTRO!$L$3:$L$1000)="CONFIRMADO")),ROWS($A$3:A294))),"")</f>
        <v/>
      </c>
      <c r="S294" s="11" t="str">
        <f ca="1">IFERROR(INDEX(MAESTRO!S:S,_xludf.AGGREGATE(15,6,ROW(MAESTRO!$B$3:$B$1000)/((MAESTRO!$B$3:$B$1000="ASMAR DIRECCIÓN")*(UPPER(MAESTRO!$L$3:$L$1000)="CONFIRMADO")),ROWS($A$3:A294))),"")</f>
        <v/>
      </c>
      <c r="T294" s="11" t="str">
        <f ca="1">IFERROR(INDEX(MAESTRO!T:T,_xludf.AGGREGATE(15,6,ROW(MAESTRO!$B$3:$B$1000)/((MAESTRO!$B$3:$B$1000="ASMAR DIRECCIÓN")*(UPPER(MAESTRO!$L$3:$L$1000)="CONFIRMADO")),ROWS($A$3:A294))),"")</f>
        <v/>
      </c>
      <c r="U294" s="11" t="str">
        <f ca="1">IFERROR(INDEX(MAESTRO!U:U,_xludf.AGGREGATE(15,6,ROW(MAESTRO!$B$3:$B$1000)/((MAESTRO!$B$3:$B$1000="ASMAR DIRECCIÓN")*(UPPER(MAESTRO!$L$3:$L$1000)="CONFIRMADO")),ROWS($A$3:A294))),"")</f>
        <v/>
      </c>
      <c r="V294" s="11" t="str">
        <f ca="1">IFERROR(INDEX(MAESTRO!V:V,_xludf.AGGREGATE(15,6,ROW(MAESTRO!$B$3:$B$1000)/((MAESTRO!$B$3:$B$1000="ASMAR DIRECCIÓN")*(UPPER(MAESTRO!$L$3:$L$1000)="CONFIRMADO")),ROWS($A$3:A294))),"")</f>
        <v/>
      </c>
      <c r="W294" s="11" t="str">
        <f ca="1">IFERROR(INDEX(MAESTRO!W:W,_xludf.AGGREGATE(15,6,ROW(MAESTRO!$B$3:$B$1000)/((MAESTRO!$B$3:$B$1000="ASMAR DIRECCIÓN")*(UPPER(MAESTRO!$L$3:$L$1000)="CONFIRMADO")),ROWS($A$3:A294))),"")</f>
        <v/>
      </c>
      <c r="X294" s="11" t="str">
        <f ca="1">IFERROR(INDEX(MAESTRO!X:X,_xludf.AGGREGATE(15,6,ROW(MAESTRO!$B$3:$B$1000)/((MAESTRO!$B$3:$B$1000="ASMAR DIRECCIÓN")*(UPPER(MAESTRO!$L$3:$L$1000)="CONFIRMADO")),ROWS($A$3:A294))),"")</f>
        <v/>
      </c>
    </row>
    <row r="295" spans="1:24" ht="22.05" customHeight="1">
      <c r="A295" s="10" t="str">
        <f ca="1">IFERROR(INDEX(MAESTRO!A:A,_xludf.AGGREGATE(15,6,ROW(MAESTRO!$B$3:$B$1000)/((MAESTRO!$B$3:$B$1000="ASMAR DIRECCIÓN")*(UPPER(MAESTRO!$L$3:$L$1000)="CONFIRMADO")),ROWS($A$3:A295))),"")</f>
        <v/>
      </c>
      <c r="B295" s="10" t="str">
        <f ca="1">IFERROR(INDEX(MAESTRO!B:B,_xludf.AGGREGATE(15,6,ROW(MAESTRO!$B$3:$B$1000)/((MAESTRO!$B$3:$B$1000="ASMAR DIRECCIÓN")*(UPPER(MAESTRO!$L$3:$L$1000)="CONFIRMADO")),ROWS($A$3:A295))),"")</f>
        <v/>
      </c>
      <c r="C295" s="10" t="str">
        <f ca="1">IFERROR(INDEX(MAESTRO!C:C,_xludf.AGGREGATE(15,6,ROW(MAESTRO!$B$3:$B$1000)/((MAESTRO!$B$3:$B$1000="ASMAR DIRECCIÓN")*(UPPER(MAESTRO!$L$3:$L$1000)="CONFIRMADO")),ROWS($A$3:A295))),"")</f>
        <v/>
      </c>
      <c r="D295" s="10" t="str">
        <f ca="1">IFERROR(INDEX(MAESTRO!D:D,_xludf.AGGREGATE(15,6,ROW(MAESTRO!$B$3:$B$1000)/((MAESTRO!$B$3:$B$1000="ASMAR DIRECCIÓN")*(UPPER(MAESTRO!$L$3:$L$1000)="CONFIRMADO")),ROWS($A$3:A295))),"")</f>
        <v/>
      </c>
      <c r="E295" s="10" t="str">
        <f ca="1">IFERROR(INDEX(MAESTRO!E:E,_xludf.AGGREGATE(15,6,ROW(MAESTRO!$B$3:$B$1000)/((MAESTRO!$B$3:$B$1000="ASMAR DIRECCIÓN")*(UPPER(MAESTRO!$L$3:$L$1000)="CONFIRMADO")),ROWS($A$3:A295))),"")</f>
        <v/>
      </c>
      <c r="F295" s="10" t="str">
        <f ca="1">IFERROR(INDEX(MAESTRO!F:F,_xludf.AGGREGATE(15,6,ROW(MAESTRO!$B$3:$B$1000)/((MAESTRO!$B$3:$B$1000="ASMAR DIRECCIÓN")*(UPPER(MAESTRO!$L$3:$L$1000)="CONFIRMADO")),ROWS($A$3:A295))),"")</f>
        <v/>
      </c>
      <c r="G295" s="10" t="str">
        <f ca="1">IFERROR(INDEX(MAESTRO!G:G,_xludf.AGGREGATE(15,6,ROW(MAESTRO!$B$3:$B$1000)/((MAESTRO!$B$3:$B$1000="ASMAR DIRECCIÓN")*(UPPER(MAESTRO!$L$3:$L$1000)="CONFIRMADO")),ROWS($A$3:A295))),"")</f>
        <v/>
      </c>
      <c r="H295" s="10" t="str">
        <f ca="1">IFERROR(INDEX(MAESTRO!H:H,_xludf.AGGREGATE(15,6,ROW(MAESTRO!$B$3:$B$1000)/((MAESTRO!$B$3:$B$1000="ASMAR DIRECCIÓN")*(UPPER(MAESTRO!$L$3:$L$1000)="CONFIRMADO")),ROWS($A$3:A295))),"")</f>
        <v/>
      </c>
      <c r="I295" s="10" t="str">
        <f ca="1">IFERROR(INDEX(MAESTRO!I:I,_xludf.AGGREGATE(15,6,ROW(MAESTRO!$B$3:$B$1000)/((MAESTRO!$B$3:$B$1000="ASMAR DIRECCIÓN")*(UPPER(MAESTRO!$L$3:$L$1000)="CONFIRMADO")),ROWS($A$3:A295))),"")</f>
        <v/>
      </c>
      <c r="J295" s="10" t="str">
        <f ca="1">IFERROR(INDEX(MAESTRO!J:J,_xludf.AGGREGATE(15,6,ROW(MAESTRO!$B$3:$B$1000)/((MAESTRO!$B$3:$B$1000="ASMAR DIRECCIÓN")*(UPPER(MAESTRO!$L$3:$L$1000)="CONFIRMADO")),ROWS($A$3:A295))),"")</f>
        <v/>
      </c>
      <c r="K295" s="10" t="str">
        <f ca="1">IFERROR(INDEX(MAESTRO!K:K,_xludf.AGGREGATE(15,6,ROW(MAESTRO!$B$3:$B$1000)/((MAESTRO!$B$3:$B$1000="ASMAR DIRECCIÓN")*(UPPER(MAESTRO!$L$3:$L$1000)="CONFIRMADO")),ROWS($A$3:A295))),"")</f>
        <v/>
      </c>
      <c r="L295" s="10" t="str">
        <f ca="1">IFERROR(INDEX(MAESTRO!L:L,_xludf.AGGREGATE(15,6,ROW(MAESTRO!$B$3:$B$1000)/((MAESTRO!$B$3:$B$1000="ASMAR DIRECCIÓN")*(UPPER(MAESTRO!$L$3:$L$1000)="CONFIRMADO")),ROWS($A$3:A295))),"")</f>
        <v/>
      </c>
      <c r="M295" s="10" t="str">
        <f ca="1">IFERROR(INDEX(MAESTRO!M:M,_xludf.AGGREGATE(15,6,ROW(MAESTRO!$B$3:$B$1000)/((MAESTRO!$B$3:$B$1000="ASMAR DIRECCIÓN")*(UPPER(MAESTRO!$L$3:$L$1000)="CONFIRMADO")),ROWS($A$3:A295))),"")</f>
        <v/>
      </c>
      <c r="N295" s="10" t="str">
        <f ca="1">IFERROR(INDEX(MAESTRO!N:N,_xludf.AGGREGATE(15,6,ROW(MAESTRO!$B$3:$B$1000)/((MAESTRO!$B$3:$B$1000="ASMAR DIRECCIÓN")*(UPPER(MAESTRO!$L$3:$L$1000)="CONFIRMADO")),ROWS($A$3:A295))),"")</f>
        <v/>
      </c>
      <c r="O295" s="10" t="str">
        <f ca="1">IFERROR(INDEX(MAESTRO!O:O,_xludf.AGGREGATE(15,6,ROW(MAESTRO!$B$3:$B$1000)/((MAESTRO!$B$3:$B$1000="ASMAR DIRECCIÓN")*(UPPER(MAESTRO!$L$3:$L$1000)="CONFIRMADO")),ROWS($A$3:A295))),"")</f>
        <v/>
      </c>
      <c r="P295" s="10" t="str">
        <f ca="1">IFERROR(INDEX(MAESTRO!P:P,_xludf.AGGREGATE(15,6,ROW(MAESTRO!$B$3:$B$1000)/((MAESTRO!$B$3:$B$1000="ASMAR DIRECCIÓN")*(UPPER(MAESTRO!$L$3:$L$1000)="CONFIRMADO")),ROWS($A$3:A295))),"")</f>
        <v/>
      </c>
      <c r="Q295" s="10" t="str">
        <f ca="1">IFERROR(INDEX(MAESTRO!Q:Q,_xludf.AGGREGATE(15,6,ROW(MAESTRO!$B$3:$B$1000)/((MAESTRO!$B$3:$B$1000="ASMAR DIRECCIÓN")*(UPPER(MAESTRO!$L$3:$L$1000)="CONFIRMADO")),ROWS($A$3:A295))),"")</f>
        <v/>
      </c>
      <c r="R295" s="10" t="str">
        <f ca="1">IFERROR(INDEX(MAESTRO!R:R,_xludf.AGGREGATE(15,6,ROW(MAESTRO!$B$3:$B$1000)/((MAESTRO!$B$3:$B$1000="ASMAR DIRECCIÓN")*(UPPER(MAESTRO!$L$3:$L$1000)="CONFIRMADO")),ROWS($A$3:A295))),"")</f>
        <v/>
      </c>
      <c r="S295" s="10" t="str">
        <f ca="1">IFERROR(INDEX(MAESTRO!S:S,_xludf.AGGREGATE(15,6,ROW(MAESTRO!$B$3:$B$1000)/((MAESTRO!$B$3:$B$1000="ASMAR DIRECCIÓN")*(UPPER(MAESTRO!$L$3:$L$1000)="CONFIRMADO")),ROWS($A$3:A295))),"")</f>
        <v/>
      </c>
      <c r="T295" s="10" t="str">
        <f ca="1">IFERROR(INDEX(MAESTRO!T:T,_xludf.AGGREGATE(15,6,ROW(MAESTRO!$B$3:$B$1000)/((MAESTRO!$B$3:$B$1000="ASMAR DIRECCIÓN")*(UPPER(MAESTRO!$L$3:$L$1000)="CONFIRMADO")),ROWS($A$3:A295))),"")</f>
        <v/>
      </c>
      <c r="U295" s="10" t="str">
        <f ca="1">IFERROR(INDEX(MAESTRO!U:U,_xludf.AGGREGATE(15,6,ROW(MAESTRO!$B$3:$B$1000)/((MAESTRO!$B$3:$B$1000="ASMAR DIRECCIÓN")*(UPPER(MAESTRO!$L$3:$L$1000)="CONFIRMADO")),ROWS($A$3:A295))),"")</f>
        <v/>
      </c>
      <c r="V295" s="10" t="str">
        <f ca="1">IFERROR(INDEX(MAESTRO!V:V,_xludf.AGGREGATE(15,6,ROW(MAESTRO!$B$3:$B$1000)/((MAESTRO!$B$3:$B$1000="ASMAR DIRECCIÓN")*(UPPER(MAESTRO!$L$3:$L$1000)="CONFIRMADO")),ROWS($A$3:A295))),"")</f>
        <v/>
      </c>
      <c r="W295" s="10" t="str">
        <f ca="1">IFERROR(INDEX(MAESTRO!W:W,_xludf.AGGREGATE(15,6,ROW(MAESTRO!$B$3:$B$1000)/((MAESTRO!$B$3:$B$1000="ASMAR DIRECCIÓN")*(UPPER(MAESTRO!$L$3:$L$1000)="CONFIRMADO")),ROWS($A$3:A295))),"")</f>
        <v/>
      </c>
      <c r="X295" s="10" t="str">
        <f ca="1">IFERROR(INDEX(MAESTRO!X:X,_xludf.AGGREGATE(15,6,ROW(MAESTRO!$B$3:$B$1000)/((MAESTRO!$B$3:$B$1000="ASMAR DIRECCIÓN")*(UPPER(MAESTRO!$L$3:$L$1000)="CONFIRMADO")),ROWS($A$3:A295))),"")</f>
        <v/>
      </c>
    </row>
    <row r="296" spans="1:24" ht="22.05" customHeight="1">
      <c r="A296" s="11" t="str">
        <f ca="1">IFERROR(INDEX(MAESTRO!A:A,_xludf.AGGREGATE(15,6,ROW(MAESTRO!$B$3:$B$1000)/((MAESTRO!$B$3:$B$1000="ASMAR DIRECCIÓN")*(UPPER(MAESTRO!$L$3:$L$1000)="CONFIRMADO")),ROWS($A$3:A296))),"")</f>
        <v/>
      </c>
      <c r="B296" s="11" t="str">
        <f ca="1">IFERROR(INDEX(MAESTRO!B:B,_xludf.AGGREGATE(15,6,ROW(MAESTRO!$B$3:$B$1000)/((MAESTRO!$B$3:$B$1000="ASMAR DIRECCIÓN")*(UPPER(MAESTRO!$L$3:$L$1000)="CONFIRMADO")),ROWS($A$3:A296))),"")</f>
        <v/>
      </c>
      <c r="C296" s="11" t="str">
        <f ca="1">IFERROR(INDEX(MAESTRO!C:C,_xludf.AGGREGATE(15,6,ROW(MAESTRO!$B$3:$B$1000)/((MAESTRO!$B$3:$B$1000="ASMAR DIRECCIÓN")*(UPPER(MAESTRO!$L$3:$L$1000)="CONFIRMADO")),ROWS($A$3:A296))),"")</f>
        <v/>
      </c>
      <c r="D296" s="11" t="str">
        <f ca="1">IFERROR(INDEX(MAESTRO!D:D,_xludf.AGGREGATE(15,6,ROW(MAESTRO!$B$3:$B$1000)/((MAESTRO!$B$3:$B$1000="ASMAR DIRECCIÓN")*(UPPER(MAESTRO!$L$3:$L$1000)="CONFIRMADO")),ROWS($A$3:A296))),"")</f>
        <v/>
      </c>
      <c r="E296" s="11" t="str">
        <f ca="1">IFERROR(INDEX(MAESTRO!E:E,_xludf.AGGREGATE(15,6,ROW(MAESTRO!$B$3:$B$1000)/((MAESTRO!$B$3:$B$1000="ASMAR DIRECCIÓN")*(UPPER(MAESTRO!$L$3:$L$1000)="CONFIRMADO")),ROWS($A$3:A296))),"")</f>
        <v/>
      </c>
      <c r="F296" s="11" t="str">
        <f ca="1">IFERROR(INDEX(MAESTRO!F:F,_xludf.AGGREGATE(15,6,ROW(MAESTRO!$B$3:$B$1000)/((MAESTRO!$B$3:$B$1000="ASMAR DIRECCIÓN")*(UPPER(MAESTRO!$L$3:$L$1000)="CONFIRMADO")),ROWS($A$3:A296))),"")</f>
        <v/>
      </c>
      <c r="G296" s="11" t="str">
        <f ca="1">IFERROR(INDEX(MAESTRO!G:G,_xludf.AGGREGATE(15,6,ROW(MAESTRO!$B$3:$B$1000)/((MAESTRO!$B$3:$B$1000="ASMAR DIRECCIÓN")*(UPPER(MAESTRO!$L$3:$L$1000)="CONFIRMADO")),ROWS($A$3:A296))),"")</f>
        <v/>
      </c>
      <c r="H296" s="11" t="str">
        <f ca="1">IFERROR(INDEX(MAESTRO!H:H,_xludf.AGGREGATE(15,6,ROW(MAESTRO!$B$3:$B$1000)/((MAESTRO!$B$3:$B$1000="ASMAR DIRECCIÓN")*(UPPER(MAESTRO!$L$3:$L$1000)="CONFIRMADO")),ROWS($A$3:A296))),"")</f>
        <v/>
      </c>
      <c r="I296" s="11" t="str">
        <f ca="1">IFERROR(INDEX(MAESTRO!I:I,_xludf.AGGREGATE(15,6,ROW(MAESTRO!$B$3:$B$1000)/((MAESTRO!$B$3:$B$1000="ASMAR DIRECCIÓN")*(UPPER(MAESTRO!$L$3:$L$1000)="CONFIRMADO")),ROWS($A$3:A296))),"")</f>
        <v/>
      </c>
      <c r="J296" s="11" t="str">
        <f ca="1">IFERROR(INDEX(MAESTRO!J:J,_xludf.AGGREGATE(15,6,ROW(MAESTRO!$B$3:$B$1000)/((MAESTRO!$B$3:$B$1000="ASMAR DIRECCIÓN")*(UPPER(MAESTRO!$L$3:$L$1000)="CONFIRMADO")),ROWS($A$3:A296))),"")</f>
        <v/>
      </c>
      <c r="K296" s="11" t="str">
        <f ca="1">IFERROR(INDEX(MAESTRO!K:K,_xludf.AGGREGATE(15,6,ROW(MAESTRO!$B$3:$B$1000)/((MAESTRO!$B$3:$B$1000="ASMAR DIRECCIÓN")*(UPPER(MAESTRO!$L$3:$L$1000)="CONFIRMADO")),ROWS($A$3:A296))),"")</f>
        <v/>
      </c>
      <c r="L296" s="11" t="str">
        <f ca="1">IFERROR(INDEX(MAESTRO!L:L,_xludf.AGGREGATE(15,6,ROW(MAESTRO!$B$3:$B$1000)/((MAESTRO!$B$3:$B$1000="ASMAR DIRECCIÓN")*(UPPER(MAESTRO!$L$3:$L$1000)="CONFIRMADO")),ROWS($A$3:A296))),"")</f>
        <v/>
      </c>
      <c r="M296" s="11" t="str">
        <f ca="1">IFERROR(INDEX(MAESTRO!M:M,_xludf.AGGREGATE(15,6,ROW(MAESTRO!$B$3:$B$1000)/((MAESTRO!$B$3:$B$1000="ASMAR DIRECCIÓN")*(UPPER(MAESTRO!$L$3:$L$1000)="CONFIRMADO")),ROWS($A$3:A296))),"")</f>
        <v/>
      </c>
      <c r="N296" s="11" t="str">
        <f ca="1">IFERROR(INDEX(MAESTRO!N:N,_xludf.AGGREGATE(15,6,ROW(MAESTRO!$B$3:$B$1000)/((MAESTRO!$B$3:$B$1000="ASMAR DIRECCIÓN")*(UPPER(MAESTRO!$L$3:$L$1000)="CONFIRMADO")),ROWS($A$3:A296))),"")</f>
        <v/>
      </c>
      <c r="O296" s="11" t="str">
        <f ca="1">IFERROR(INDEX(MAESTRO!O:O,_xludf.AGGREGATE(15,6,ROW(MAESTRO!$B$3:$B$1000)/((MAESTRO!$B$3:$B$1000="ASMAR DIRECCIÓN")*(UPPER(MAESTRO!$L$3:$L$1000)="CONFIRMADO")),ROWS($A$3:A296))),"")</f>
        <v/>
      </c>
      <c r="P296" s="11" t="str">
        <f ca="1">IFERROR(INDEX(MAESTRO!P:P,_xludf.AGGREGATE(15,6,ROW(MAESTRO!$B$3:$B$1000)/((MAESTRO!$B$3:$B$1000="ASMAR DIRECCIÓN")*(UPPER(MAESTRO!$L$3:$L$1000)="CONFIRMADO")),ROWS($A$3:A296))),"")</f>
        <v/>
      </c>
      <c r="Q296" s="11" t="str">
        <f ca="1">IFERROR(INDEX(MAESTRO!Q:Q,_xludf.AGGREGATE(15,6,ROW(MAESTRO!$B$3:$B$1000)/((MAESTRO!$B$3:$B$1000="ASMAR DIRECCIÓN")*(UPPER(MAESTRO!$L$3:$L$1000)="CONFIRMADO")),ROWS($A$3:A296))),"")</f>
        <v/>
      </c>
      <c r="R296" s="11" t="str">
        <f ca="1">IFERROR(INDEX(MAESTRO!R:R,_xludf.AGGREGATE(15,6,ROW(MAESTRO!$B$3:$B$1000)/((MAESTRO!$B$3:$B$1000="ASMAR DIRECCIÓN")*(UPPER(MAESTRO!$L$3:$L$1000)="CONFIRMADO")),ROWS($A$3:A296))),"")</f>
        <v/>
      </c>
      <c r="S296" s="11" t="str">
        <f ca="1">IFERROR(INDEX(MAESTRO!S:S,_xludf.AGGREGATE(15,6,ROW(MAESTRO!$B$3:$B$1000)/((MAESTRO!$B$3:$B$1000="ASMAR DIRECCIÓN")*(UPPER(MAESTRO!$L$3:$L$1000)="CONFIRMADO")),ROWS($A$3:A296))),"")</f>
        <v/>
      </c>
      <c r="T296" s="11" t="str">
        <f ca="1">IFERROR(INDEX(MAESTRO!T:T,_xludf.AGGREGATE(15,6,ROW(MAESTRO!$B$3:$B$1000)/((MAESTRO!$B$3:$B$1000="ASMAR DIRECCIÓN")*(UPPER(MAESTRO!$L$3:$L$1000)="CONFIRMADO")),ROWS($A$3:A296))),"")</f>
        <v/>
      </c>
      <c r="U296" s="11" t="str">
        <f ca="1">IFERROR(INDEX(MAESTRO!U:U,_xludf.AGGREGATE(15,6,ROW(MAESTRO!$B$3:$B$1000)/((MAESTRO!$B$3:$B$1000="ASMAR DIRECCIÓN")*(UPPER(MAESTRO!$L$3:$L$1000)="CONFIRMADO")),ROWS($A$3:A296))),"")</f>
        <v/>
      </c>
      <c r="V296" s="11" t="str">
        <f ca="1">IFERROR(INDEX(MAESTRO!V:V,_xludf.AGGREGATE(15,6,ROW(MAESTRO!$B$3:$B$1000)/((MAESTRO!$B$3:$B$1000="ASMAR DIRECCIÓN")*(UPPER(MAESTRO!$L$3:$L$1000)="CONFIRMADO")),ROWS($A$3:A296))),"")</f>
        <v/>
      </c>
      <c r="W296" s="11" t="str">
        <f ca="1">IFERROR(INDEX(MAESTRO!W:W,_xludf.AGGREGATE(15,6,ROW(MAESTRO!$B$3:$B$1000)/((MAESTRO!$B$3:$B$1000="ASMAR DIRECCIÓN")*(UPPER(MAESTRO!$L$3:$L$1000)="CONFIRMADO")),ROWS($A$3:A296))),"")</f>
        <v/>
      </c>
      <c r="X296" s="11" t="str">
        <f ca="1">IFERROR(INDEX(MAESTRO!X:X,_xludf.AGGREGATE(15,6,ROW(MAESTRO!$B$3:$B$1000)/((MAESTRO!$B$3:$B$1000="ASMAR DIRECCIÓN")*(UPPER(MAESTRO!$L$3:$L$1000)="CONFIRMADO")),ROWS($A$3:A296))),"")</f>
        <v/>
      </c>
    </row>
    <row r="297" spans="1:24" ht="22.05" customHeight="1">
      <c r="A297" s="10" t="str">
        <f ca="1">IFERROR(INDEX(MAESTRO!A:A,_xludf.AGGREGATE(15,6,ROW(MAESTRO!$B$3:$B$1000)/((MAESTRO!$B$3:$B$1000="ASMAR DIRECCIÓN")*(UPPER(MAESTRO!$L$3:$L$1000)="CONFIRMADO")),ROWS($A$3:A297))),"")</f>
        <v/>
      </c>
      <c r="B297" s="10" t="str">
        <f ca="1">IFERROR(INDEX(MAESTRO!B:B,_xludf.AGGREGATE(15,6,ROW(MAESTRO!$B$3:$B$1000)/((MAESTRO!$B$3:$B$1000="ASMAR DIRECCIÓN")*(UPPER(MAESTRO!$L$3:$L$1000)="CONFIRMADO")),ROWS($A$3:A297))),"")</f>
        <v/>
      </c>
      <c r="C297" s="10" t="str">
        <f ca="1">IFERROR(INDEX(MAESTRO!C:C,_xludf.AGGREGATE(15,6,ROW(MAESTRO!$B$3:$B$1000)/((MAESTRO!$B$3:$B$1000="ASMAR DIRECCIÓN")*(UPPER(MAESTRO!$L$3:$L$1000)="CONFIRMADO")),ROWS($A$3:A297))),"")</f>
        <v/>
      </c>
      <c r="D297" s="10" t="str">
        <f ca="1">IFERROR(INDEX(MAESTRO!D:D,_xludf.AGGREGATE(15,6,ROW(MAESTRO!$B$3:$B$1000)/((MAESTRO!$B$3:$B$1000="ASMAR DIRECCIÓN")*(UPPER(MAESTRO!$L$3:$L$1000)="CONFIRMADO")),ROWS($A$3:A297))),"")</f>
        <v/>
      </c>
      <c r="E297" s="10" t="str">
        <f ca="1">IFERROR(INDEX(MAESTRO!E:E,_xludf.AGGREGATE(15,6,ROW(MAESTRO!$B$3:$B$1000)/((MAESTRO!$B$3:$B$1000="ASMAR DIRECCIÓN")*(UPPER(MAESTRO!$L$3:$L$1000)="CONFIRMADO")),ROWS($A$3:A297))),"")</f>
        <v/>
      </c>
      <c r="F297" s="10" t="str">
        <f ca="1">IFERROR(INDEX(MAESTRO!F:F,_xludf.AGGREGATE(15,6,ROW(MAESTRO!$B$3:$B$1000)/((MAESTRO!$B$3:$B$1000="ASMAR DIRECCIÓN")*(UPPER(MAESTRO!$L$3:$L$1000)="CONFIRMADO")),ROWS($A$3:A297))),"")</f>
        <v/>
      </c>
      <c r="G297" s="10" t="str">
        <f ca="1">IFERROR(INDEX(MAESTRO!G:G,_xludf.AGGREGATE(15,6,ROW(MAESTRO!$B$3:$B$1000)/((MAESTRO!$B$3:$B$1000="ASMAR DIRECCIÓN")*(UPPER(MAESTRO!$L$3:$L$1000)="CONFIRMADO")),ROWS($A$3:A297))),"")</f>
        <v/>
      </c>
      <c r="H297" s="10" t="str">
        <f ca="1">IFERROR(INDEX(MAESTRO!H:H,_xludf.AGGREGATE(15,6,ROW(MAESTRO!$B$3:$B$1000)/((MAESTRO!$B$3:$B$1000="ASMAR DIRECCIÓN")*(UPPER(MAESTRO!$L$3:$L$1000)="CONFIRMADO")),ROWS($A$3:A297))),"")</f>
        <v/>
      </c>
      <c r="I297" s="10" t="str">
        <f ca="1">IFERROR(INDEX(MAESTRO!I:I,_xludf.AGGREGATE(15,6,ROW(MAESTRO!$B$3:$B$1000)/((MAESTRO!$B$3:$B$1000="ASMAR DIRECCIÓN")*(UPPER(MAESTRO!$L$3:$L$1000)="CONFIRMADO")),ROWS($A$3:A297))),"")</f>
        <v/>
      </c>
      <c r="J297" s="10" t="str">
        <f ca="1">IFERROR(INDEX(MAESTRO!J:J,_xludf.AGGREGATE(15,6,ROW(MAESTRO!$B$3:$B$1000)/((MAESTRO!$B$3:$B$1000="ASMAR DIRECCIÓN")*(UPPER(MAESTRO!$L$3:$L$1000)="CONFIRMADO")),ROWS($A$3:A297))),"")</f>
        <v/>
      </c>
      <c r="K297" s="10" t="str">
        <f ca="1">IFERROR(INDEX(MAESTRO!K:K,_xludf.AGGREGATE(15,6,ROW(MAESTRO!$B$3:$B$1000)/((MAESTRO!$B$3:$B$1000="ASMAR DIRECCIÓN")*(UPPER(MAESTRO!$L$3:$L$1000)="CONFIRMADO")),ROWS($A$3:A297))),"")</f>
        <v/>
      </c>
      <c r="L297" s="10" t="str">
        <f ca="1">IFERROR(INDEX(MAESTRO!L:L,_xludf.AGGREGATE(15,6,ROW(MAESTRO!$B$3:$B$1000)/((MAESTRO!$B$3:$B$1000="ASMAR DIRECCIÓN")*(UPPER(MAESTRO!$L$3:$L$1000)="CONFIRMADO")),ROWS($A$3:A297))),"")</f>
        <v/>
      </c>
      <c r="M297" s="10" t="str">
        <f ca="1">IFERROR(INDEX(MAESTRO!M:M,_xludf.AGGREGATE(15,6,ROW(MAESTRO!$B$3:$B$1000)/((MAESTRO!$B$3:$B$1000="ASMAR DIRECCIÓN")*(UPPER(MAESTRO!$L$3:$L$1000)="CONFIRMADO")),ROWS($A$3:A297))),"")</f>
        <v/>
      </c>
      <c r="N297" s="10" t="str">
        <f ca="1">IFERROR(INDEX(MAESTRO!N:N,_xludf.AGGREGATE(15,6,ROW(MAESTRO!$B$3:$B$1000)/((MAESTRO!$B$3:$B$1000="ASMAR DIRECCIÓN")*(UPPER(MAESTRO!$L$3:$L$1000)="CONFIRMADO")),ROWS($A$3:A297))),"")</f>
        <v/>
      </c>
      <c r="O297" s="10" t="str">
        <f ca="1">IFERROR(INDEX(MAESTRO!O:O,_xludf.AGGREGATE(15,6,ROW(MAESTRO!$B$3:$B$1000)/((MAESTRO!$B$3:$B$1000="ASMAR DIRECCIÓN")*(UPPER(MAESTRO!$L$3:$L$1000)="CONFIRMADO")),ROWS($A$3:A297))),"")</f>
        <v/>
      </c>
      <c r="P297" s="10" t="str">
        <f ca="1">IFERROR(INDEX(MAESTRO!P:P,_xludf.AGGREGATE(15,6,ROW(MAESTRO!$B$3:$B$1000)/((MAESTRO!$B$3:$B$1000="ASMAR DIRECCIÓN")*(UPPER(MAESTRO!$L$3:$L$1000)="CONFIRMADO")),ROWS($A$3:A297))),"")</f>
        <v/>
      </c>
      <c r="Q297" s="10" t="str">
        <f ca="1">IFERROR(INDEX(MAESTRO!Q:Q,_xludf.AGGREGATE(15,6,ROW(MAESTRO!$B$3:$B$1000)/((MAESTRO!$B$3:$B$1000="ASMAR DIRECCIÓN")*(UPPER(MAESTRO!$L$3:$L$1000)="CONFIRMADO")),ROWS($A$3:A297))),"")</f>
        <v/>
      </c>
      <c r="R297" s="10" t="str">
        <f ca="1">IFERROR(INDEX(MAESTRO!R:R,_xludf.AGGREGATE(15,6,ROW(MAESTRO!$B$3:$B$1000)/((MAESTRO!$B$3:$B$1000="ASMAR DIRECCIÓN")*(UPPER(MAESTRO!$L$3:$L$1000)="CONFIRMADO")),ROWS($A$3:A297))),"")</f>
        <v/>
      </c>
      <c r="S297" s="10" t="str">
        <f ca="1">IFERROR(INDEX(MAESTRO!S:S,_xludf.AGGREGATE(15,6,ROW(MAESTRO!$B$3:$B$1000)/((MAESTRO!$B$3:$B$1000="ASMAR DIRECCIÓN")*(UPPER(MAESTRO!$L$3:$L$1000)="CONFIRMADO")),ROWS($A$3:A297))),"")</f>
        <v/>
      </c>
      <c r="T297" s="10" t="str">
        <f ca="1">IFERROR(INDEX(MAESTRO!T:T,_xludf.AGGREGATE(15,6,ROW(MAESTRO!$B$3:$B$1000)/((MAESTRO!$B$3:$B$1000="ASMAR DIRECCIÓN")*(UPPER(MAESTRO!$L$3:$L$1000)="CONFIRMADO")),ROWS($A$3:A297))),"")</f>
        <v/>
      </c>
      <c r="U297" s="10" t="str">
        <f ca="1">IFERROR(INDEX(MAESTRO!U:U,_xludf.AGGREGATE(15,6,ROW(MAESTRO!$B$3:$B$1000)/((MAESTRO!$B$3:$B$1000="ASMAR DIRECCIÓN")*(UPPER(MAESTRO!$L$3:$L$1000)="CONFIRMADO")),ROWS($A$3:A297))),"")</f>
        <v/>
      </c>
      <c r="V297" s="10" t="str">
        <f ca="1">IFERROR(INDEX(MAESTRO!V:V,_xludf.AGGREGATE(15,6,ROW(MAESTRO!$B$3:$B$1000)/((MAESTRO!$B$3:$B$1000="ASMAR DIRECCIÓN")*(UPPER(MAESTRO!$L$3:$L$1000)="CONFIRMADO")),ROWS($A$3:A297))),"")</f>
        <v/>
      </c>
      <c r="W297" s="10" t="str">
        <f ca="1">IFERROR(INDEX(MAESTRO!W:W,_xludf.AGGREGATE(15,6,ROW(MAESTRO!$B$3:$B$1000)/((MAESTRO!$B$3:$B$1000="ASMAR DIRECCIÓN")*(UPPER(MAESTRO!$L$3:$L$1000)="CONFIRMADO")),ROWS($A$3:A297))),"")</f>
        <v/>
      </c>
      <c r="X297" s="10" t="str">
        <f ca="1">IFERROR(INDEX(MAESTRO!X:X,_xludf.AGGREGATE(15,6,ROW(MAESTRO!$B$3:$B$1000)/((MAESTRO!$B$3:$B$1000="ASMAR DIRECCIÓN")*(UPPER(MAESTRO!$L$3:$L$1000)="CONFIRMADO")),ROWS($A$3:A297))),"")</f>
        <v/>
      </c>
    </row>
    <row r="298" spans="1:24" ht="22.05" customHeight="1">
      <c r="A298" s="11" t="str">
        <f ca="1">IFERROR(INDEX(MAESTRO!A:A,_xludf.AGGREGATE(15,6,ROW(MAESTRO!$B$3:$B$1000)/((MAESTRO!$B$3:$B$1000="ASMAR DIRECCIÓN")*(UPPER(MAESTRO!$L$3:$L$1000)="CONFIRMADO")),ROWS($A$3:A298))),"")</f>
        <v/>
      </c>
      <c r="B298" s="11" t="str">
        <f ca="1">IFERROR(INDEX(MAESTRO!B:B,_xludf.AGGREGATE(15,6,ROW(MAESTRO!$B$3:$B$1000)/((MAESTRO!$B$3:$B$1000="ASMAR DIRECCIÓN")*(UPPER(MAESTRO!$L$3:$L$1000)="CONFIRMADO")),ROWS($A$3:A298))),"")</f>
        <v/>
      </c>
      <c r="C298" s="11" t="str">
        <f ca="1">IFERROR(INDEX(MAESTRO!C:C,_xludf.AGGREGATE(15,6,ROW(MAESTRO!$B$3:$B$1000)/((MAESTRO!$B$3:$B$1000="ASMAR DIRECCIÓN")*(UPPER(MAESTRO!$L$3:$L$1000)="CONFIRMADO")),ROWS($A$3:A298))),"")</f>
        <v/>
      </c>
      <c r="D298" s="11" t="str">
        <f ca="1">IFERROR(INDEX(MAESTRO!D:D,_xludf.AGGREGATE(15,6,ROW(MAESTRO!$B$3:$B$1000)/((MAESTRO!$B$3:$B$1000="ASMAR DIRECCIÓN")*(UPPER(MAESTRO!$L$3:$L$1000)="CONFIRMADO")),ROWS($A$3:A298))),"")</f>
        <v/>
      </c>
      <c r="E298" s="11" t="str">
        <f ca="1">IFERROR(INDEX(MAESTRO!E:E,_xludf.AGGREGATE(15,6,ROW(MAESTRO!$B$3:$B$1000)/((MAESTRO!$B$3:$B$1000="ASMAR DIRECCIÓN")*(UPPER(MAESTRO!$L$3:$L$1000)="CONFIRMADO")),ROWS($A$3:A298))),"")</f>
        <v/>
      </c>
      <c r="F298" s="11" t="str">
        <f ca="1">IFERROR(INDEX(MAESTRO!F:F,_xludf.AGGREGATE(15,6,ROW(MAESTRO!$B$3:$B$1000)/((MAESTRO!$B$3:$B$1000="ASMAR DIRECCIÓN")*(UPPER(MAESTRO!$L$3:$L$1000)="CONFIRMADO")),ROWS($A$3:A298))),"")</f>
        <v/>
      </c>
      <c r="G298" s="11" t="str">
        <f ca="1">IFERROR(INDEX(MAESTRO!G:G,_xludf.AGGREGATE(15,6,ROW(MAESTRO!$B$3:$B$1000)/((MAESTRO!$B$3:$B$1000="ASMAR DIRECCIÓN")*(UPPER(MAESTRO!$L$3:$L$1000)="CONFIRMADO")),ROWS($A$3:A298))),"")</f>
        <v/>
      </c>
      <c r="H298" s="11" t="str">
        <f ca="1">IFERROR(INDEX(MAESTRO!H:H,_xludf.AGGREGATE(15,6,ROW(MAESTRO!$B$3:$B$1000)/((MAESTRO!$B$3:$B$1000="ASMAR DIRECCIÓN")*(UPPER(MAESTRO!$L$3:$L$1000)="CONFIRMADO")),ROWS($A$3:A298))),"")</f>
        <v/>
      </c>
      <c r="I298" s="11" t="str">
        <f ca="1">IFERROR(INDEX(MAESTRO!I:I,_xludf.AGGREGATE(15,6,ROW(MAESTRO!$B$3:$B$1000)/((MAESTRO!$B$3:$B$1000="ASMAR DIRECCIÓN")*(UPPER(MAESTRO!$L$3:$L$1000)="CONFIRMADO")),ROWS($A$3:A298))),"")</f>
        <v/>
      </c>
      <c r="J298" s="11" t="str">
        <f ca="1">IFERROR(INDEX(MAESTRO!J:J,_xludf.AGGREGATE(15,6,ROW(MAESTRO!$B$3:$B$1000)/((MAESTRO!$B$3:$B$1000="ASMAR DIRECCIÓN")*(UPPER(MAESTRO!$L$3:$L$1000)="CONFIRMADO")),ROWS($A$3:A298))),"")</f>
        <v/>
      </c>
      <c r="K298" s="11" t="str">
        <f ca="1">IFERROR(INDEX(MAESTRO!K:K,_xludf.AGGREGATE(15,6,ROW(MAESTRO!$B$3:$B$1000)/((MAESTRO!$B$3:$B$1000="ASMAR DIRECCIÓN")*(UPPER(MAESTRO!$L$3:$L$1000)="CONFIRMADO")),ROWS($A$3:A298))),"")</f>
        <v/>
      </c>
      <c r="L298" s="11" t="str">
        <f ca="1">IFERROR(INDEX(MAESTRO!L:L,_xludf.AGGREGATE(15,6,ROW(MAESTRO!$B$3:$B$1000)/((MAESTRO!$B$3:$B$1000="ASMAR DIRECCIÓN")*(UPPER(MAESTRO!$L$3:$L$1000)="CONFIRMADO")),ROWS($A$3:A298))),"")</f>
        <v/>
      </c>
      <c r="M298" s="11" t="str">
        <f ca="1">IFERROR(INDEX(MAESTRO!M:M,_xludf.AGGREGATE(15,6,ROW(MAESTRO!$B$3:$B$1000)/((MAESTRO!$B$3:$B$1000="ASMAR DIRECCIÓN")*(UPPER(MAESTRO!$L$3:$L$1000)="CONFIRMADO")),ROWS($A$3:A298))),"")</f>
        <v/>
      </c>
      <c r="N298" s="11" t="str">
        <f ca="1">IFERROR(INDEX(MAESTRO!N:N,_xludf.AGGREGATE(15,6,ROW(MAESTRO!$B$3:$B$1000)/((MAESTRO!$B$3:$B$1000="ASMAR DIRECCIÓN")*(UPPER(MAESTRO!$L$3:$L$1000)="CONFIRMADO")),ROWS($A$3:A298))),"")</f>
        <v/>
      </c>
      <c r="O298" s="11" t="str">
        <f ca="1">IFERROR(INDEX(MAESTRO!O:O,_xludf.AGGREGATE(15,6,ROW(MAESTRO!$B$3:$B$1000)/((MAESTRO!$B$3:$B$1000="ASMAR DIRECCIÓN")*(UPPER(MAESTRO!$L$3:$L$1000)="CONFIRMADO")),ROWS($A$3:A298))),"")</f>
        <v/>
      </c>
      <c r="P298" s="11" t="str">
        <f ca="1">IFERROR(INDEX(MAESTRO!P:P,_xludf.AGGREGATE(15,6,ROW(MAESTRO!$B$3:$B$1000)/((MAESTRO!$B$3:$B$1000="ASMAR DIRECCIÓN")*(UPPER(MAESTRO!$L$3:$L$1000)="CONFIRMADO")),ROWS($A$3:A298))),"")</f>
        <v/>
      </c>
      <c r="Q298" s="11" t="str">
        <f ca="1">IFERROR(INDEX(MAESTRO!Q:Q,_xludf.AGGREGATE(15,6,ROW(MAESTRO!$B$3:$B$1000)/((MAESTRO!$B$3:$B$1000="ASMAR DIRECCIÓN")*(UPPER(MAESTRO!$L$3:$L$1000)="CONFIRMADO")),ROWS($A$3:A298))),"")</f>
        <v/>
      </c>
      <c r="R298" s="11" t="str">
        <f ca="1">IFERROR(INDEX(MAESTRO!R:R,_xludf.AGGREGATE(15,6,ROW(MAESTRO!$B$3:$B$1000)/((MAESTRO!$B$3:$B$1000="ASMAR DIRECCIÓN")*(UPPER(MAESTRO!$L$3:$L$1000)="CONFIRMADO")),ROWS($A$3:A298))),"")</f>
        <v/>
      </c>
      <c r="S298" s="11" t="str">
        <f ca="1">IFERROR(INDEX(MAESTRO!S:S,_xludf.AGGREGATE(15,6,ROW(MAESTRO!$B$3:$B$1000)/((MAESTRO!$B$3:$B$1000="ASMAR DIRECCIÓN")*(UPPER(MAESTRO!$L$3:$L$1000)="CONFIRMADO")),ROWS($A$3:A298))),"")</f>
        <v/>
      </c>
      <c r="T298" s="11" t="str">
        <f ca="1">IFERROR(INDEX(MAESTRO!T:T,_xludf.AGGREGATE(15,6,ROW(MAESTRO!$B$3:$B$1000)/((MAESTRO!$B$3:$B$1000="ASMAR DIRECCIÓN")*(UPPER(MAESTRO!$L$3:$L$1000)="CONFIRMADO")),ROWS($A$3:A298))),"")</f>
        <v/>
      </c>
      <c r="U298" s="11" t="str">
        <f ca="1">IFERROR(INDEX(MAESTRO!U:U,_xludf.AGGREGATE(15,6,ROW(MAESTRO!$B$3:$B$1000)/((MAESTRO!$B$3:$B$1000="ASMAR DIRECCIÓN")*(UPPER(MAESTRO!$L$3:$L$1000)="CONFIRMADO")),ROWS($A$3:A298))),"")</f>
        <v/>
      </c>
      <c r="V298" s="11" t="str">
        <f ca="1">IFERROR(INDEX(MAESTRO!V:V,_xludf.AGGREGATE(15,6,ROW(MAESTRO!$B$3:$B$1000)/((MAESTRO!$B$3:$B$1000="ASMAR DIRECCIÓN")*(UPPER(MAESTRO!$L$3:$L$1000)="CONFIRMADO")),ROWS($A$3:A298))),"")</f>
        <v/>
      </c>
      <c r="W298" s="11" t="str">
        <f ca="1">IFERROR(INDEX(MAESTRO!W:W,_xludf.AGGREGATE(15,6,ROW(MAESTRO!$B$3:$B$1000)/((MAESTRO!$B$3:$B$1000="ASMAR DIRECCIÓN")*(UPPER(MAESTRO!$L$3:$L$1000)="CONFIRMADO")),ROWS($A$3:A298))),"")</f>
        <v/>
      </c>
      <c r="X298" s="11" t="str">
        <f ca="1">IFERROR(INDEX(MAESTRO!X:X,_xludf.AGGREGATE(15,6,ROW(MAESTRO!$B$3:$B$1000)/((MAESTRO!$B$3:$B$1000="ASMAR DIRECCIÓN")*(UPPER(MAESTRO!$L$3:$L$1000)="CONFIRMADO")),ROWS($A$3:A298))),"")</f>
        <v/>
      </c>
    </row>
    <row r="299" spans="1:24" ht="22.05" customHeight="1">
      <c r="A299" s="10" t="str">
        <f ca="1">IFERROR(INDEX(MAESTRO!A:A,_xludf.AGGREGATE(15,6,ROW(MAESTRO!$B$3:$B$1000)/((MAESTRO!$B$3:$B$1000="ASMAR DIRECCIÓN")*(UPPER(MAESTRO!$L$3:$L$1000)="CONFIRMADO")),ROWS($A$3:A299))),"")</f>
        <v/>
      </c>
      <c r="B299" s="10" t="str">
        <f ca="1">IFERROR(INDEX(MAESTRO!B:B,_xludf.AGGREGATE(15,6,ROW(MAESTRO!$B$3:$B$1000)/((MAESTRO!$B$3:$B$1000="ASMAR DIRECCIÓN")*(UPPER(MAESTRO!$L$3:$L$1000)="CONFIRMADO")),ROWS($A$3:A299))),"")</f>
        <v/>
      </c>
      <c r="C299" s="10" t="str">
        <f ca="1">IFERROR(INDEX(MAESTRO!C:C,_xludf.AGGREGATE(15,6,ROW(MAESTRO!$B$3:$B$1000)/((MAESTRO!$B$3:$B$1000="ASMAR DIRECCIÓN")*(UPPER(MAESTRO!$L$3:$L$1000)="CONFIRMADO")),ROWS($A$3:A299))),"")</f>
        <v/>
      </c>
      <c r="D299" s="10" t="str">
        <f ca="1">IFERROR(INDEX(MAESTRO!D:D,_xludf.AGGREGATE(15,6,ROW(MAESTRO!$B$3:$B$1000)/((MAESTRO!$B$3:$B$1000="ASMAR DIRECCIÓN")*(UPPER(MAESTRO!$L$3:$L$1000)="CONFIRMADO")),ROWS($A$3:A299))),"")</f>
        <v/>
      </c>
      <c r="E299" s="10" t="str">
        <f ca="1">IFERROR(INDEX(MAESTRO!E:E,_xludf.AGGREGATE(15,6,ROW(MAESTRO!$B$3:$B$1000)/((MAESTRO!$B$3:$B$1000="ASMAR DIRECCIÓN")*(UPPER(MAESTRO!$L$3:$L$1000)="CONFIRMADO")),ROWS($A$3:A299))),"")</f>
        <v/>
      </c>
      <c r="F299" s="10" t="str">
        <f ca="1">IFERROR(INDEX(MAESTRO!F:F,_xludf.AGGREGATE(15,6,ROW(MAESTRO!$B$3:$B$1000)/((MAESTRO!$B$3:$B$1000="ASMAR DIRECCIÓN")*(UPPER(MAESTRO!$L$3:$L$1000)="CONFIRMADO")),ROWS($A$3:A299))),"")</f>
        <v/>
      </c>
      <c r="G299" s="10" t="str">
        <f ca="1">IFERROR(INDEX(MAESTRO!G:G,_xludf.AGGREGATE(15,6,ROW(MAESTRO!$B$3:$B$1000)/((MAESTRO!$B$3:$B$1000="ASMAR DIRECCIÓN")*(UPPER(MAESTRO!$L$3:$L$1000)="CONFIRMADO")),ROWS($A$3:A299))),"")</f>
        <v/>
      </c>
      <c r="H299" s="10" t="str">
        <f ca="1">IFERROR(INDEX(MAESTRO!H:H,_xludf.AGGREGATE(15,6,ROW(MAESTRO!$B$3:$B$1000)/((MAESTRO!$B$3:$B$1000="ASMAR DIRECCIÓN")*(UPPER(MAESTRO!$L$3:$L$1000)="CONFIRMADO")),ROWS($A$3:A299))),"")</f>
        <v/>
      </c>
      <c r="I299" s="10" t="str">
        <f ca="1">IFERROR(INDEX(MAESTRO!I:I,_xludf.AGGREGATE(15,6,ROW(MAESTRO!$B$3:$B$1000)/((MAESTRO!$B$3:$B$1000="ASMAR DIRECCIÓN")*(UPPER(MAESTRO!$L$3:$L$1000)="CONFIRMADO")),ROWS($A$3:A299))),"")</f>
        <v/>
      </c>
      <c r="J299" s="10" t="str">
        <f ca="1">IFERROR(INDEX(MAESTRO!J:J,_xludf.AGGREGATE(15,6,ROW(MAESTRO!$B$3:$B$1000)/((MAESTRO!$B$3:$B$1000="ASMAR DIRECCIÓN")*(UPPER(MAESTRO!$L$3:$L$1000)="CONFIRMADO")),ROWS($A$3:A299))),"")</f>
        <v/>
      </c>
      <c r="K299" s="10" t="str">
        <f ca="1">IFERROR(INDEX(MAESTRO!K:K,_xludf.AGGREGATE(15,6,ROW(MAESTRO!$B$3:$B$1000)/((MAESTRO!$B$3:$B$1000="ASMAR DIRECCIÓN")*(UPPER(MAESTRO!$L$3:$L$1000)="CONFIRMADO")),ROWS($A$3:A299))),"")</f>
        <v/>
      </c>
      <c r="L299" s="10" t="str">
        <f ca="1">IFERROR(INDEX(MAESTRO!L:L,_xludf.AGGREGATE(15,6,ROW(MAESTRO!$B$3:$B$1000)/((MAESTRO!$B$3:$B$1000="ASMAR DIRECCIÓN")*(UPPER(MAESTRO!$L$3:$L$1000)="CONFIRMADO")),ROWS($A$3:A299))),"")</f>
        <v/>
      </c>
      <c r="M299" s="10" t="str">
        <f ca="1">IFERROR(INDEX(MAESTRO!M:M,_xludf.AGGREGATE(15,6,ROW(MAESTRO!$B$3:$B$1000)/((MAESTRO!$B$3:$B$1000="ASMAR DIRECCIÓN")*(UPPER(MAESTRO!$L$3:$L$1000)="CONFIRMADO")),ROWS($A$3:A299))),"")</f>
        <v/>
      </c>
      <c r="N299" s="10" t="str">
        <f ca="1">IFERROR(INDEX(MAESTRO!N:N,_xludf.AGGREGATE(15,6,ROW(MAESTRO!$B$3:$B$1000)/((MAESTRO!$B$3:$B$1000="ASMAR DIRECCIÓN")*(UPPER(MAESTRO!$L$3:$L$1000)="CONFIRMADO")),ROWS($A$3:A299))),"")</f>
        <v/>
      </c>
      <c r="O299" s="10" t="str">
        <f ca="1">IFERROR(INDEX(MAESTRO!O:O,_xludf.AGGREGATE(15,6,ROW(MAESTRO!$B$3:$B$1000)/((MAESTRO!$B$3:$B$1000="ASMAR DIRECCIÓN")*(UPPER(MAESTRO!$L$3:$L$1000)="CONFIRMADO")),ROWS($A$3:A299))),"")</f>
        <v/>
      </c>
      <c r="P299" s="10" t="str">
        <f ca="1">IFERROR(INDEX(MAESTRO!P:P,_xludf.AGGREGATE(15,6,ROW(MAESTRO!$B$3:$B$1000)/((MAESTRO!$B$3:$B$1000="ASMAR DIRECCIÓN")*(UPPER(MAESTRO!$L$3:$L$1000)="CONFIRMADO")),ROWS($A$3:A299))),"")</f>
        <v/>
      </c>
      <c r="Q299" s="10" t="str">
        <f ca="1">IFERROR(INDEX(MAESTRO!Q:Q,_xludf.AGGREGATE(15,6,ROW(MAESTRO!$B$3:$B$1000)/((MAESTRO!$B$3:$B$1000="ASMAR DIRECCIÓN")*(UPPER(MAESTRO!$L$3:$L$1000)="CONFIRMADO")),ROWS($A$3:A299))),"")</f>
        <v/>
      </c>
      <c r="R299" s="10" t="str">
        <f ca="1">IFERROR(INDEX(MAESTRO!R:R,_xludf.AGGREGATE(15,6,ROW(MAESTRO!$B$3:$B$1000)/((MAESTRO!$B$3:$B$1000="ASMAR DIRECCIÓN")*(UPPER(MAESTRO!$L$3:$L$1000)="CONFIRMADO")),ROWS($A$3:A299))),"")</f>
        <v/>
      </c>
      <c r="S299" s="10" t="str">
        <f ca="1">IFERROR(INDEX(MAESTRO!S:S,_xludf.AGGREGATE(15,6,ROW(MAESTRO!$B$3:$B$1000)/((MAESTRO!$B$3:$B$1000="ASMAR DIRECCIÓN")*(UPPER(MAESTRO!$L$3:$L$1000)="CONFIRMADO")),ROWS($A$3:A299))),"")</f>
        <v/>
      </c>
      <c r="T299" s="10" t="str">
        <f ca="1">IFERROR(INDEX(MAESTRO!T:T,_xludf.AGGREGATE(15,6,ROW(MAESTRO!$B$3:$B$1000)/((MAESTRO!$B$3:$B$1000="ASMAR DIRECCIÓN")*(UPPER(MAESTRO!$L$3:$L$1000)="CONFIRMADO")),ROWS($A$3:A299))),"")</f>
        <v/>
      </c>
      <c r="U299" s="10" t="str">
        <f ca="1">IFERROR(INDEX(MAESTRO!U:U,_xludf.AGGREGATE(15,6,ROW(MAESTRO!$B$3:$B$1000)/((MAESTRO!$B$3:$B$1000="ASMAR DIRECCIÓN")*(UPPER(MAESTRO!$L$3:$L$1000)="CONFIRMADO")),ROWS($A$3:A299))),"")</f>
        <v/>
      </c>
      <c r="V299" s="10" t="str">
        <f ca="1">IFERROR(INDEX(MAESTRO!V:V,_xludf.AGGREGATE(15,6,ROW(MAESTRO!$B$3:$B$1000)/((MAESTRO!$B$3:$B$1000="ASMAR DIRECCIÓN")*(UPPER(MAESTRO!$L$3:$L$1000)="CONFIRMADO")),ROWS($A$3:A299))),"")</f>
        <v/>
      </c>
      <c r="W299" s="10" t="str">
        <f ca="1">IFERROR(INDEX(MAESTRO!W:W,_xludf.AGGREGATE(15,6,ROW(MAESTRO!$B$3:$B$1000)/((MAESTRO!$B$3:$B$1000="ASMAR DIRECCIÓN")*(UPPER(MAESTRO!$L$3:$L$1000)="CONFIRMADO")),ROWS($A$3:A299))),"")</f>
        <v/>
      </c>
      <c r="X299" s="10" t="str">
        <f ca="1">IFERROR(INDEX(MAESTRO!X:X,_xludf.AGGREGATE(15,6,ROW(MAESTRO!$B$3:$B$1000)/((MAESTRO!$B$3:$B$1000="ASMAR DIRECCIÓN")*(UPPER(MAESTRO!$L$3:$L$1000)="CONFIRMADO")),ROWS($A$3:A299))),"")</f>
        <v/>
      </c>
    </row>
    <row r="300" spans="1:24" ht="22.05" customHeight="1">
      <c r="A300" s="11" t="str">
        <f ca="1">IFERROR(INDEX(MAESTRO!A:A,_xludf.AGGREGATE(15,6,ROW(MAESTRO!$B$3:$B$1000)/((MAESTRO!$B$3:$B$1000="ASMAR DIRECCIÓN")*(UPPER(MAESTRO!$L$3:$L$1000)="CONFIRMADO")),ROWS($A$3:A300))),"")</f>
        <v/>
      </c>
      <c r="B300" s="11" t="str">
        <f ca="1">IFERROR(INDEX(MAESTRO!B:B,_xludf.AGGREGATE(15,6,ROW(MAESTRO!$B$3:$B$1000)/((MAESTRO!$B$3:$B$1000="ASMAR DIRECCIÓN")*(UPPER(MAESTRO!$L$3:$L$1000)="CONFIRMADO")),ROWS($A$3:A300))),"")</f>
        <v/>
      </c>
      <c r="C300" s="11" t="str">
        <f ca="1">IFERROR(INDEX(MAESTRO!C:C,_xludf.AGGREGATE(15,6,ROW(MAESTRO!$B$3:$B$1000)/((MAESTRO!$B$3:$B$1000="ASMAR DIRECCIÓN")*(UPPER(MAESTRO!$L$3:$L$1000)="CONFIRMADO")),ROWS($A$3:A300))),"")</f>
        <v/>
      </c>
      <c r="D300" s="11" t="str">
        <f ca="1">IFERROR(INDEX(MAESTRO!D:D,_xludf.AGGREGATE(15,6,ROW(MAESTRO!$B$3:$B$1000)/((MAESTRO!$B$3:$B$1000="ASMAR DIRECCIÓN")*(UPPER(MAESTRO!$L$3:$L$1000)="CONFIRMADO")),ROWS($A$3:A300))),"")</f>
        <v/>
      </c>
      <c r="E300" s="11" t="str">
        <f ca="1">IFERROR(INDEX(MAESTRO!E:E,_xludf.AGGREGATE(15,6,ROW(MAESTRO!$B$3:$B$1000)/((MAESTRO!$B$3:$B$1000="ASMAR DIRECCIÓN")*(UPPER(MAESTRO!$L$3:$L$1000)="CONFIRMADO")),ROWS($A$3:A300))),"")</f>
        <v/>
      </c>
      <c r="F300" s="11" t="str">
        <f ca="1">IFERROR(INDEX(MAESTRO!F:F,_xludf.AGGREGATE(15,6,ROW(MAESTRO!$B$3:$B$1000)/((MAESTRO!$B$3:$B$1000="ASMAR DIRECCIÓN")*(UPPER(MAESTRO!$L$3:$L$1000)="CONFIRMADO")),ROWS($A$3:A300))),"")</f>
        <v/>
      </c>
      <c r="G300" s="11" t="str">
        <f ca="1">IFERROR(INDEX(MAESTRO!G:G,_xludf.AGGREGATE(15,6,ROW(MAESTRO!$B$3:$B$1000)/((MAESTRO!$B$3:$B$1000="ASMAR DIRECCIÓN")*(UPPER(MAESTRO!$L$3:$L$1000)="CONFIRMADO")),ROWS($A$3:A300))),"")</f>
        <v/>
      </c>
      <c r="H300" s="11" t="str">
        <f ca="1">IFERROR(INDEX(MAESTRO!H:H,_xludf.AGGREGATE(15,6,ROW(MAESTRO!$B$3:$B$1000)/((MAESTRO!$B$3:$B$1000="ASMAR DIRECCIÓN")*(UPPER(MAESTRO!$L$3:$L$1000)="CONFIRMADO")),ROWS($A$3:A300))),"")</f>
        <v/>
      </c>
      <c r="I300" s="11" t="str">
        <f ca="1">IFERROR(INDEX(MAESTRO!I:I,_xludf.AGGREGATE(15,6,ROW(MAESTRO!$B$3:$B$1000)/((MAESTRO!$B$3:$B$1000="ASMAR DIRECCIÓN")*(UPPER(MAESTRO!$L$3:$L$1000)="CONFIRMADO")),ROWS($A$3:A300))),"")</f>
        <v/>
      </c>
      <c r="J300" s="11" t="str">
        <f ca="1">IFERROR(INDEX(MAESTRO!J:J,_xludf.AGGREGATE(15,6,ROW(MAESTRO!$B$3:$B$1000)/((MAESTRO!$B$3:$B$1000="ASMAR DIRECCIÓN")*(UPPER(MAESTRO!$L$3:$L$1000)="CONFIRMADO")),ROWS($A$3:A300))),"")</f>
        <v/>
      </c>
      <c r="K300" s="11" t="str">
        <f ca="1">IFERROR(INDEX(MAESTRO!K:K,_xludf.AGGREGATE(15,6,ROW(MAESTRO!$B$3:$B$1000)/((MAESTRO!$B$3:$B$1000="ASMAR DIRECCIÓN")*(UPPER(MAESTRO!$L$3:$L$1000)="CONFIRMADO")),ROWS($A$3:A300))),"")</f>
        <v/>
      </c>
      <c r="L300" s="11" t="str">
        <f ca="1">IFERROR(INDEX(MAESTRO!L:L,_xludf.AGGREGATE(15,6,ROW(MAESTRO!$B$3:$B$1000)/((MAESTRO!$B$3:$B$1000="ASMAR DIRECCIÓN")*(UPPER(MAESTRO!$L$3:$L$1000)="CONFIRMADO")),ROWS($A$3:A300))),"")</f>
        <v/>
      </c>
      <c r="M300" s="11" t="str">
        <f ca="1">IFERROR(INDEX(MAESTRO!M:M,_xludf.AGGREGATE(15,6,ROW(MAESTRO!$B$3:$B$1000)/((MAESTRO!$B$3:$B$1000="ASMAR DIRECCIÓN")*(UPPER(MAESTRO!$L$3:$L$1000)="CONFIRMADO")),ROWS($A$3:A300))),"")</f>
        <v/>
      </c>
      <c r="N300" s="11" t="str">
        <f ca="1">IFERROR(INDEX(MAESTRO!N:N,_xludf.AGGREGATE(15,6,ROW(MAESTRO!$B$3:$B$1000)/((MAESTRO!$B$3:$B$1000="ASMAR DIRECCIÓN")*(UPPER(MAESTRO!$L$3:$L$1000)="CONFIRMADO")),ROWS($A$3:A300))),"")</f>
        <v/>
      </c>
      <c r="O300" s="11" t="str">
        <f ca="1">IFERROR(INDEX(MAESTRO!O:O,_xludf.AGGREGATE(15,6,ROW(MAESTRO!$B$3:$B$1000)/((MAESTRO!$B$3:$B$1000="ASMAR DIRECCIÓN")*(UPPER(MAESTRO!$L$3:$L$1000)="CONFIRMADO")),ROWS($A$3:A300))),"")</f>
        <v/>
      </c>
      <c r="P300" s="11" t="str">
        <f ca="1">IFERROR(INDEX(MAESTRO!P:P,_xludf.AGGREGATE(15,6,ROW(MAESTRO!$B$3:$B$1000)/((MAESTRO!$B$3:$B$1000="ASMAR DIRECCIÓN")*(UPPER(MAESTRO!$L$3:$L$1000)="CONFIRMADO")),ROWS($A$3:A300))),"")</f>
        <v/>
      </c>
      <c r="Q300" s="11" t="str">
        <f ca="1">IFERROR(INDEX(MAESTRO!Q:Q,_xludf.AGGREGATE(15,6,ROW(MAESTRO!$B$3:$B$1000)/((MAESTRO!$B$3:$B$1000="ASMAR DIRECCIÓN")*(UPPER(MAESTRO!$L$3:$L$1000)="CONFIRMADO")),ROWS($A$3:A300))),"")</f>
        <v/>
      </c>
      <c r="R300" s="11" t="str">
        <f ca="1">IFERROR(INDEX(MAESTRO!R:R,_xludf.AGGREGATE(15,6,ROW(MAESTRO!$B$3:$B$1000)/((MAESTRO!$B$3:$B$1000="ASMAR DIRECCIÓN")*(UPPER(MAESTRO!$L$3:$L$1000)="CONFIRMADO")),ROWS($A$3:A300))),"")</f>
        <v/>
      </c>
      <c r="S300" s="11" t="str">
        <f ca="1">IFERROR(INDEX(MAESTRO!S:S,_xludf.AGGREGATE(15,6,ROW(MAESTRO!$B$3:$B$1000)/((MAESTRO!$B$3:$B$1000="ASMAR DIRECCIÓN")*(UPPER(MAESTRO!$L$3:$L$1000)="CONFIRMADO")),ROWS($A$3:A300))),"")</f>
        <v/>
      </c>
      <c r="T300" s="11" t="str">
        <f ca="1">IFERROR(INDEX(MAESTRO!T:T,_xludf.AGGREGATE(15,6,ROW(MAESTRO!$B$3:$B$1000)/((MAESTRO!$B$3:$B$1000="ASMAR DIRECCIÓN")*(UPPER(MAESTRO!$L$3:$L$1000)="CONFIRMADO")),ROWS($A$3:A300))),"")</f>
        <v/>
      </c>
      <c r="U300" s="11" t="str">
        <f ca="1">IFERROR(INDEX(MAESTRO!U:U,_xludf.AGGREGATE(15,6,ROW(MAESTRO!$B$3:$B$1000)/((MAESTRO!$B$3:$B$1000="ASMAR DIRECCIÓN")*(UPPER(MAESTRO!$L$3:$L$1000)="CONFIRMADO")),ROWS($A$3:A300))),"")</f>
        <v/>
      </c>
      <c r="V300" s="11" t="str">
        <f ca="1">IFERROR(INDEX(MAESTRO!V:V,_xludf.AGGREGATE(15,6,ROW(MAESTRO!$B$3:$B$1000)/((MAESTRO!$B$3:$B$1000="ASMAR DIRECCIÓN")*(UPPER(MAESTRO!$L$3:$L$1000)="CONFIRMADO")),ROWS($A$3:A300))),"")</f>
        <v/>
      </c>
      <c r="W300" s="11" t="str">
        <f ca="1">IFERROR(INDEX(MAESTRO!W:W,_xludf.AGGREGATE(15,6,ROW(MAESTRO!$B$3:$B$1000)/((MAESTRO!$B$3:$B$1000="ASMAR DIRECCIÓN")*(UPPER(MAESTRO!$L$3:$L$1000)="CONFIRMADO")),ROWS($A$3:A300))),"")</f>
        <v/>
      </c>
      <c r="X300" s="11" t="str">
        <f ca="1">IFERROR(INDEX(MAESTRO!X:X,_xludf.AGGREGATE(15,6,ROW(MAESTRO!$B$3:$B$1000)/((MAESTRO!$B$3:$B$1000="ASMAR DIRECCIÓN")*(UPPER(MAESTRO!$L$3:$L$1000)="CONFIRMADO")),ROWS($A$3:A300))),"")</f>
        <v/>
      </c>
    </row>
    <row r="301" spans="1:24" ht="22.05" customHeight="1">
      <c r="A301" s="10" t="str">
        <f ca="1">IFERROR(INDEX(MAESTRO!A:A,_xludf.AGGREGATE(15,6,ROW(MAESTRO!$B$3:$B$1000)/((MAESTRO!$B$3:$B$1000="ASMAR DIRECCIÓN")*(UPPER(MAESTRO!$L$3:$L$1000)="CONFIRMADO")),ROWS($A$3:A301))),"")</f>
        <v/>
      </c>
      <c r="B301" s="10" t="str">
        <f ca="1">IFERROR(INDEX(MAESTRO!B:B,_xludf.AGGREGATE(15,6,ROW(MAESTRO!$B$3:$B$1000)/((MAESTRO!$B$3:$B$1000="ASMAR DIRECCIÓN")*(UPPER(MAESTRO!$L$3:$L$1000)="CONFIRMADO")),ROWS($A$3:A301))),"")</f>
        <v/>
      </c>
      <c r="C301" s="10" t="str">
        <f ca="1">IFERROR(INDEX(MAESTRO!C:C,_xludf.AGGREGATE(15,6,ROW(MAESTRO!$B$3:$B$1000)/((MAESTRO!$B$3:$B$1000="ASMAR DIRECCIÓN")*(UPPER(MAESTRO!$L$3:$L$1000)="CONFIRMADO")),ROWS($A$3:A301))),"")</f>
        <v/>
      </c>
      <c r="D301" s="10" t="str">
        <f ca="1">IFERROR(INDEX(MAESTRO!D:D,_xludf.AGGREGATE(15,6,ROW(MAESTRO!$B$3:$B$1000)/((MAESTRO!$B$3:$B$1000="ASMAR DIRECCIÓN")*(UPPER(MAESTRO!$L$3:$L$1000)="CONFIRMADO")),ROWS($A$3:A301))),"")</f>
        <v/>
      </c>
      <c r="E301" s="10" t="str">
        <f ca="1">IFERROR(INDEX(MAESTRO!E:E,_xludf.AGGREGATE(15,6,ROW(MAESTRO!$B$3:$B$1000)/((MAESTRO!$B$3:$B$1000="ASMAR DIRECCIÓN")*(UPPER(MAESTRO!$L$3:$L$1000)="CONFIRMADO")),ROWS($A$3:A301))),"")</f>
        <v/>
      </c>
      <c r="F301" s="10" t="str">
        <f ca="1">IFERROR(INDEX(MAESTRO!F:F,_xludf.AGGREGATE(15,6,ROW(MAESTRO!$B$3:$B$1000)/((MAESTRO!$B$3:$B$1000="ASMAR DIRECCIÓN")*(UPPER(MAESTRO!$L$3:$L$1000)="CONFIRMADO")),ROWS($A$3:A301))),"")</f>
        <v/>
      </c>
      <c r="G301" s="10" t="str">
        <f ca="1">IFERROR(INDEX(MAESTRO!G:G,_xludf.AGGREGATE(15,6,ROW(MAESTRO!$B$3:$B$1000)/((MAESTRO!$B$3:$B$1000="ASMAR DIRECCIÓN")*(UPPER(MAESTRO!$L$3:$L$1000)="CONFIRMADO")),ROWS($A$3:A301))),"")</f>
        <v/>
      </c>
      <c r="H301" s="10" t="str">
        <f ca="1">IFERROR(INDEX(MAESTRO!H:H,_xludf.AGGREGATE(15,6,ROW(MAESTRO!$B$3:$B$1000)/((MAESTRO!$B$3:$B$1000="ASMAR DIRECCIÓN")*(UPPER(MAESTRO!$L$3:$L$1000)="CONFIRMADO")),ROWS($A$3:A301))),"")</f>
        <v/>
      </c>
      <c r="I301" s="10" t="str">
        <f ca="1">IFERROR(INDEX(MAESTRO!I:I,_xludf.AGGREGATE(15,6,ROW(MAESTRO!$B$3:$B$1000)/((MAESTRO!$B$3:$B$1000="ASMAR DIRECCIÓN")*(UPPER(MAESTRO!$L$3:$L$1000)="CONFIRMADO")),ROWS($A$3:A301))),"")</f>
        <v/>
      </c>
      <c r="J301" s="10" t="str">
        <f ca="1">IFERROR(INDEX(MAESTRO!J:J,_xludf.AGGREGATE(15,6,ROW(MAESTRO!$B$3:$B$1000)/((MAESTRO!$B$3:$B$1000="ASMAR DIRECCIÓN")*(UPPER(MAESTRO!$L$3:$L$1000)="CONFIRMADO")),ROWS($A$3:A301))),"")</f>
        <v/>
      </c>
      <c r="K301" s="10" t="str">
        <f ca="1">IFERROR(INDEX(MAESTRO!K:K,_xludf.AGGREGATE(15,6,ROW(MAESTRO!$B$3:$B$1000)/((MAESTRO!$B$3:$B$1000="ASMAR DIRECCIÓN")*(UPPER(MAESTRO!$L$3:$L$1000)="CONFIRMADO")),ROWS($A$3:A301))),"")</f>
        <v/>
      </c>
      <c r="L301" s="10" t="str">
        <f ca="1">IFERROR(INDEX(MAESTRO!L:L,_xludf.AGGREGATE(15,6,ROW(MAESTRO!$B$3:$B$1000)/((MAESTRO!$B$3:$B$1000="ASMAR DIRECCIÓN")*(UPPER(MAESTRO!$L$3:$L$1000)="CONFIRMADO")),ROWS($A$3:A301))),"")</f>
        <v/>
      </c>
      <c r="M301" s="10" t="str">
        <f ca="1">IFERROR(INDEX(MAESTRO!M:M,_xludf.AGGREGATE(15,6,ROW(MAESTRO!$B$3:$B$1000)/((MAESTRO!$B$3:$B$1000="ASMAR DIRECCIÓN")*(UPPER(MAESTRO!$L$3:$L$1000)="CONFIRMADO")),ROWS($A$3:A301))),"")</f>
        <v/>
      </c>
      <c r="N301" s="10" t="str">
        <f ca="1">IFERROR(INDEX(MAESTRO!N:N,_xludf.AGGREGATE(15,6,ROW(MAESTRO!$B$3:$B$1000)/((MAESTRO!$B$3:$B$1000="ASMAR DIRECCIÓN")*(UPPER(MAESTRO!$L$3:$L$1000)="CONFIRMADO")),ROWS($A$3:A301))),"")</f>
        <v/>
      </c>
      <c r="O301" s="10" t="str">
        <f ca="1">IFERROR(INDEX(MAESTRO!O:O,_xludf.AGGREGATE(15,6,ROW(MAESTRO!$B$3:$B$1000)/((MAESTRO!$B$3:$B$1000="ASMAR DIRECCIÓN")*(UPPER(MAESTRO!$L$3:$L$1000)="CONFIRMADO")),ROWS($A$3:A301))),"")</f>
        <v/>
      </c>
      <c r="P301" s="10" t="str">
        <f ca="1">IFERROR(INDEX(MAESTRO!P:P,_xludf.AGGREGATE(15,6,ROW(MAESTRO!$B$3:$B$1000)/((MAESTRO!$B$3:$B$1000="ASMAR DIRECCIÓN")*(UPPER(MAESTRO!$L$3:$L$1000)="CONFIRMADO")),ROWS($A$3:A301))),"")</f>
        <v/>
      </c>
      <c r="Q301" s="10" t="str">
        <f ca="1">IFERROR(INDEX(MAESTRO!Q:Q,_xludf.AGGREGATE(15,6,ROW(MAESTRO!$B$3:$B$1000)/((MAESTRO!$B$3:$B$1000="ASMAR DIRECCIÓN")*(UPPER(MAESTRO!$L$3:$L$1000)="CONFIRMADO")),ROWS($A$3:A301))),"")</f>
        <v/>
      </c>
      <c r="R301" s="10" t="str">
        <f ca="1">IFERROR(INDEX(MAESTRO!R:R,_xludf.AGGREGATE(15,6,ROW(MAESTRO!$B$3:$B$1000)/((MAESTRO!$B$3:$B$1000="ASMAR DIRECCIÓN")*(UPPER(MAESTRO!$L$3:$L$1000)="CONFIRMADO")),ROWS($A$3:A301))),"")</f>
        <v/>
      </c>
      <c r="S301" s="10" t="str">
        <f ca="1">IFERROR(INDEX(MAESTRO!S:S,_xludf.AGGREGATE(15,6,ROW(MAESTRO!$B$3:$B$1000)/((MAESTRO!$B$3:$B$1000="ASMAR DIRECCIÓN")*(UPPER(MAESTRO!$L$3:$L$1000)="CONFIRMADO")),ROWS($A$3:A301))),"")</f>
        <v/>
      </c>
      <c r="T301" s="10" t="str">
        <f ca="1">IFERROR(INDEX(MAESTRO!T:T,_xludf.AGGREGATE(15,6,ROW(MAESTRO!$B$3:$B$1000)/((MAESTRO!$B$3:$B$1000="ASMAR DIRECCIÓN")*(UPPER(MAESTRO!$L$3:$L$1000)="CONFIRMADO")),ROWS($A$3:A301))),"")</f>
        <v/>
      </c>
      <c r="U301" s="10" t="str">
        <f ca="1">IFERROR(INDEX(MAESTRO!U:U,_xludf.AGGREGATE(15,6,ROW(MAESTRO!$B$3:$B$1000)/((MAESTRO!$B$3:$B$1000="ASMAR DIRECCIÓN")*(UPPER(MAESTRO!$L$3:$L$1000)="CONFIRMADO")),ROWS($A$3:A301))),"")</f>
        <v/>
      </c>
      <c r="V301" s="10" t="str">
        <f ca="1">IFERROR(INDEX(MAESTRO!V:V,_xludf.AGGREGATE(15,6,ROW(MAESTRO!$B$3:$B$1000)/((MAESTRO!$B$3:$B$1000="ASMAR DIRECCIÓN")*(UPPER(MAESTRO!$L$3:$L$1000)="CONFIRMADO")),ROWS($A$3:A301))),"")</f>
        <v/>
      </c>
      <c r="W301" s="10" t="str">
        <f ca="1">IFERROR(INDEX(MAESTRO!W:W,_xludf.AGGREGATE(15,6,ROW(MAESTRO!$B$3:$B$1000)/((MAESTRO!$B$3:$B$1000="ASMAR DIRECCIÓN")*(UPPER(MAESTRO!$L$3:$L$1000)="CONFIRMADO")),ROWS($A$3:A301))),"")</f>
        <v/>
      </c>
      <c r="X301" s="10" t="str">
        <f ca="1">IFERROR(INDEX(MAESTRO!X:X,_xludf.AGGREGATE(15,6,ROW(MAESTRO!$B$3:$B$1000)/((MAESTRO!$B$3:$B$1000="ASMAR DIRECCIÓN")*(UPPER(MAESTRO!$L$3:$L$1000)="CONFIRMADO")),ROWS($A$3:A301))),"")</f>
        <v/>
      </c>
    </row>
    <row r="302" spans="1:24" ht="22.05" customHeight="1">
      <c r="A302" s="11" t="str">
        <f ca="1">IFERROR(INDEX(MAESTRO!A:A,_xludf.AGGREGATE(15,6,ROW(MAESTRO!$B$3:$B$1000)/((MAESTRO!$B$3:$B$1000="ASMAR DIRECCIÓN")*(UPPER(MAESTRO!$L$3:$L$1000)="CONFIRMADO")),ROWS($A$3:A302))),"")</f>
        <v/>
      </c>
      <c r="B302" s="11" t="str">
        <f ca="1">IFERROR(INDEX(MAESTRO!B:B,_xludf.AGGREGATE(15,6,ROW(MAESTRO!$B$3:$B$1000)/((MAESTRO!$B$3:$B$1000="ASMAR DIRECCIÓN")*(UPPER(MAESTRO!$L$3:$L$1000)="CONFIRMADO")),ROWS($A$3:A302))),"")</f>
        <v/>
      </c>
      <c r="C302" s="11" t="str">
        <f ca="1">IFERROR(INDEX(MAESTRO!C:C,_xludf.AGGREGATE(15,6,ROW(MAESTRO!$B$3:$B$1000)/((MAESTRO!$B$3:$B$1000="ASMAR DIRECCIÓN")*(UPPER(MAESTRO!$L$3:$L$1000)="CONFIRMADO")),ROWS($A$3:A302))),"")</f>
        <v/>
      </c>
      <c r="D302" s="11" t="str">
        <f ca="1">IFERROR(INDEX(MAESTRO!D:D,_xludf.AGGREGATE(15,6,ROW(MAESTRO!$B$3:$B$1000)/((MAESTRO!$B$3:$B$1000="ASMAR DIRECCIÓN")*(UPPER(MAESTRO!$L$3:$L$1000)="CONFIRMADO")),ROWS($A$3:A302))),"")</f>
        <v/>
      </c>
      <c r="E302" s="11" t="str">
        <f ca="1">IFERROR(INDEX(MAESTRO!E:E,_xludf.AGGREGATE(15,6,ROW(MAESTRO!$B$3:$B$1000)/((MAESTRO!$B$3:$B$1000="ASMAR DIRECCIÓN")*(UPPER(MAESTRO!$L$3:$L$1000)="CONFIRMADO")),ROWS($A$3:A302))),"")</f>
        <v/>
      </c>
      <c r="F302" s="11" t="str">
        <f ca="1">IFERROR(INDEX(MAESTRO!F:F,_xludf.AGGREGATE(15,6,ROW(MAESTRO!$B$3:$B$1000)/((MAESTRO!$B$3:$B$1000="ASMAR DIRECCIÓN")*(UPPER(MAESTRO!$L$3:$L$1000)="CONFIRMADO")),ROWS($A$3:A302))),"")</f>
        <v/>
      </c>
      <c r="G302" s="11" t="str">
        <f ca="1">IFERROR(INDEX(MAESTRO!G:G,_xludf.AGGREGATE(15,6,ROW(MAESTRO!$B$3:$B$1000)/((MAESTRO!$B$3:$B$1000="ASMAR DIRECCIÓN")*(UPPER(MAESTRO!$L$3:$L$1000)="CONFIRMADO")),ROWS($A$3:A302))),"")</f>
        <v/>
      </c>
      <c r="H302" s="11" t="str">
        <f ca="1">IFERROR(INDEX(MAESTRO!H:H,_xludf.AGGREGATE(15,6,ROW(MAESTRO!$B$3:$B$1000)/((MAESTRO!$B$3:$B$1000="ASMAR DIRECCIÓN")*(UPPER(MAESTRO!$L$3:$L$1000)="CONFIRMADO")),ROWS($A$3:A302))),"")</f>
        <v/>
      </c>
      <c r="I302" s="11" t="str">
        <f ca="1">IFERROR(INDEX(MAESTRO!I:I,_xludf.AGGREGATE(15,6,ROW(MAESTRO!$B$3:$B$1000)/((MAESTRO!$B$3:$B$1000="ASMAR DIRECCIÓN")*(UPPER(MAESTRO!$L$3:$L$1000)="CONFIRMADO")),ROWS($A$3:A302))),"")</f>
        <v/>
      </c>
      <c r="J302" s="11" t="str">
        <f ca="1">IFERROR(INDEX(MAESTRO!J:J,_xludf.AGGREGATE(15,6,ROW(MAESTRO!$B$3:$B$1000)/((MAESTRO!$B$3:$B$1000="ASMAR DIRECCIÓN")*(UPPER(MAESTRO!$L$3:$L$1000)="CONFIRMADO")),ROWS($A$3:A302))),"")</f>
        <v/>
      </c>
      <c r="K302" s="11" t="str">
        <f ca="1">IFERROR(INDEX(MAESTRO!K:K,_xludf.AGGREGATE(15,6,ROW(MAESTRO!$B$3:$B$1000)/((MAESTRO!$B$3:$B$1000="ASMAR DIRECCIÓN")*(UPPER(MAESTRO!$L$3:$L$1000)="CONFIRMADO")),ROWS($A$3:A302))),"")</f>
        <v/>
      </c>
      <c r="L302" s="11" t="str">
        <f ca="1">IFERROR(INDEX(MAESTRO!L:L,_xludf.AGGREGATE(15,6,ROW(MAESTRO!$B$3:$B$1000)/((MAESTRO!$B$3:$B$1000="ASMAR DIRECCIÓN")*(UPPER(MAESTRO!$L$3:$L$1000)="CONFIRMADO")),ROWS($A$3:A302))),"")</f>
        <v/>
      </c>
      <c r="M302" s="11" t="str">
        <f ca="1">IFERROR(INDEX(MAESTRO!M:M,_xludf.AGGREGATE(15,6,ROW(MAESTRO!$B$3:$B$1000)/((MAESTRO!$B$3:$B$1000="ASMAR DIRECCIÓN")*(UPPER(MAESTRO!$L$3:$L$1000)="CONFIRMADO")),ROWS($A$3:A302))),"")</f>
        <v/>
      </c>
      <c r="N302" s="11" t="str">
        <f ca="1">IFERROR(INDEX(MAESTRO!N:N,_xludf.AGGREGATE(15,6,ROW(MAESTRO!$B$3:$B$1000)/((MAESTRO!$B$3:$B$1000="ASMAR DIRECCIÓN")*(UPPER(MAESTRO!$L$3:$L$1000)="CONFIRMADO")),ROWS($A$3:A302))),"")</f>
        <v/>
      </c>
      <c r="O302" s="11" t="str">
        <f ca="1">IFERROR(INDEX(MAESTRO!O:O,_xludf.AGGREGATE(15,6,ROW(MAESTRO!$B$3:$B$1000)/((MAESTRO!$B$3:$B$1000="ASMAR DIRECCIÓN")*(UPPER(MAESTRO!$L$3:$L$1000)="CONFIRMADO")),ROWS($A$3:A302))),"")</f>
        <v/>
      </c>
      <c r="P302" s="11" t="str">
        <f ca="1">IFERROR(INDEX(MAESTRO!P:P,_xludf.AGGREGATE(15,6,ROW(MAESTRO!$B$3:$B$1000)/((MAESTRO!$B$3:$B$1000="ASMAR DIRECCIÓN")*(UPPER(MAESTRO!$L$3:$L$1000)="CONFIRMADO")),ROWS($A$3:A302))),"")</f>
        <v/>
      </c>
      <c r="Q302" s="11" t="str">
        <f ca="1">IFERROR(INDEX(MAESTRO!Q:Q,_xludf.AGGREGATE(15,6,ROW(MAESTRO!$B$3:$B$1000)/((MAESTRO!$B$3:$B$1000="ASMAR DIRECCIÓN")*(UPPER(MAESTRO!$L$3:$L$1000)="CONFIRMADO")),ROWS($A$3:A302))),"")</f>
        <v/>
      </c>
      <c r="R302" s="11" t="str">
        <f ca="1">IFERROR(INDEX(MAESTRO!R:R,_xludf.AGGREGATE(15,6,ROW(MAESTRO!$B$3:$B$1000)/((MAESTRO!$B$3:$B$1000="ASMAR DIRECCIÓN")*(UPPER(MAESTRO!$L$3:$L$1000)="CONFIRMADO")),ROWS($A$3:A302))),"")</f>
        <v/>
      </c>
      <c r="S302" s="11" t="str">
        <f ca="1">IFERROR(INDEX(MAESTRO!S:S,_xludf.AGGREGATE(15,6,ROW(MAESTRO!$B$3:$B$1000)/((MAESTRO!$B$3:$B$1000="ASMAR DIRECCIÓN")*(UPPER(MAESTRO!$L$3:$L$1000)="CONFIRMADO")),ROWS($A$3:A302))),"")</f>
        <v/>
      </c>
      <c r="T302" s="11" t="str">
        <f ca="1">IFERROR(INDEX(MAESTRO!T:T,_xludf.AGGREGATE(15,6,ROW(MAESTRO!$B$3:$B$1000)/((MAESTRO!$B$3:$B$1000="ASMAR DIRECCIÓN")*(UPPER(MAESTRO!$L$3:$L$1000)="CONFIRMADO")),ROWS($A$3:A302))),"")</f>
        <v/>
      </c>
      <c r="U302" s="11" t="str">
        <f ca="1">IFERROR(INDEX(MAESTRO!U:U,_xludf.AGGREGATE(15,6,ROW(MAESTRO!$B$3:$B$1000)/((MAESTRO!$B$3:$B$1000="ASMAR DIRECCIÓN")*(UPPER(MAESTRO!$L$3:$L$1000)="CONFIRMADO")),ROWS($A$3:A302))),"")</f>
        <v/>
      </c>
      <c r="V302" s="11" t="str">
        <f ca="1">IFERROR(INDEX(MAESTRO!V:V,_xludf.AGGREGATE(15,6,ROW(MAESTRO!$B$3:$B$1000)/((MAESTRO!$B$3:$B$1000="ASMAR DIRECCIÓN")*(UPPER(MAESTRO!$L$3:$L$1000)="CONFIRMADO")),ROWS($A$3:A302))),"")</f>
        <v/>
      </c>
      <c r="W302" s="11" t="str">
        <f ca="1">IFERROR(INDEX(MAESTRO!W:W,_xludf.AGGREGATE(15,6,ROW(MAESTRO!$B$3:$B$1000)/((MAESTRO!$B$3:$B$1000="ASMAR DIRECCIÓN")*(UPPER(MAESTRO!$L$3:$L$1000)="CONFIRMADO")),ROWS($A$3:A302))),"")</f>
        <v/>
      </c>
      <c r="X302" s="11" t="str">
        <f ca="1">IFERROR(INDEX(MAESTRO!X:X,_xludf.AGGREGATE(15,6,ROW(MAESTRO!$B$3:$B$1000)/((MAESTRO!$B$3:$B$1000="ASMAR DIRECCIÓN")*(UPPER(MAESTRO!$L$3:$L$1000)="CONFIRMADO")),ROWS($A$3:A302))),"")</f>
        <v/>
      </c>
    </row>
    <row r="303" spans="1:24" ht="22.05" customHeight="1">
      <c r="A303" s="10" t="str">
        <f ca="1">IFERROR(INDEX(MAESTRO!A:A,_xludf.AGGREGATE(15,6,ROW(MAESTRO!$B$3:$B$1000)/((MAESTRO!$B$3:$B$1000="ASMAR DIRECCIÓN")*(UPPER(MAESTRO!$L$3:$L$1000)="CONFIRMADO")),ROWS($A$3:A303))),"")</f>
        <v/>
      </c>
      <c r="B303" s="10" t="str">
        <f ca="1">IFERROR(INDEX(MAESTRO!B:B,_xludf.AGGREGATE(15,6,ROW(MAESTRO!$B$3:$B$1000)/((MAESTRO!$B$3:$B$1000="ASMAR DIRECCIÓN")*(UPPER(MAESTRO!$L$3:$L$1000)="CONFIRMADO")),ROWS($A$3:A303))),"")</f>
        <v/>
      </c>
      <c r="C303" s="10" t="str">
        <f ca="1">IFERROR(INDEX(MAESTRO!C:C,_xludf.AGGREGATE(15,6,ROW(MAESTRO!$B$3:$B$1000)/((MAESTRO!$B$3:$B$1000="ASMAR DIRECCIÓN")*(UPPER(MAESTRO!$L$3:$L$1000)="CONFIRMADO")),ROWS($A$3:A303))),"")</f>
        <v/>
      </c>
      <c r="D303" s="10" t="str">
        <f ca="1">IFERROR(INDEX(MAESTRO!D:D,_xludf.AGGREGATE(15,6,ROW(MAESTRO!$B$3:$B$1000)/((MAESTRO!$B$3:$B$1000="ASMAR DIRECCIÓN")*(UPPER(MAESTRO!$L$3:$L$1000)="CONFIRMADO")),ROWS($A$3:A303))),"")</f>
        <v/>
      </c>
      <c r="E303" s="10" t="str">
        <f ca="1">IFERROR(INDEX(MAESTRO!E:E,_xludf.AGGREGATE(15,6,ROW(MAESTRO!$B$3:$B$1000)/((MAESTRO!$B$3:$B$1000="ASMAR DIRECCIÓN")*(UPPER(MAESTRO!$L$3:$L$1000)="CONFIRMADO")),ROWS($A$3:A303))),"")</f>
        <v/>
      </c>
      <c r="F303" s="10" t="str">
        <f ca="1">IFERROR(INDEX(MAESTRO!F:F,_xludf.AGGREGATE(15,6,ROW(MAESTRO!$B$3:$B$1000)/((MAESTRO!$B$3:$B$1000="ASMAR DIRECCIÓN")*(UPPER(MAESTRO!$L$3:$L$1000)="CONFIRMADO")),ROWS($A$3:A303))),"")</f>
        <v/>
      </c>
      <c r="G303" s="10" t="str">
        <f ca="1">IFERROR(INDEX(MAESTRO!G:G,_xludf.AGGREGATE(15,6,ROW(MAESTRO!$B$3:$B$1000)/((MAESTRO!$B$3:$B$1000="ASMAR DIRECCIÓN")*(UPPER(MAESTRO!$L$3:$L$1000)="CONFIRMADO")),ROWS($A$3:A303))),"")</f>
        <v/>
      </c>
      <c r="H303" s="10" t="str">
        <f ca="1">IFERROR(INDEX(MAESTRO!H:H,_xludf.AGGREGATE(15,6,ROW(MAESTRO!$B$3:$B$1000)/((MAESTRO!$B$3:$B$1000="ASMAR DIRECCIÓN")*(UPPER(MAESTRO!$L$3:$L$1000)="CONFIRMADO")),ROWS($A$3:A303))),"")</f>
        <v/>
      </c>
      <c r="I303" s="10" t="str">
        <f ca="1">IFERROR(INDEX(MAESTRO!I:I,_xludf.AGGREGATE(15,6,ROW(MAESTRO!$B$3:$B$1000)/((MAESTRO!$B$3:$B$1000="ASMAR DIRECCIÓN")*(UPPER(MAESTRO!$L$3:$L$1000)="CONFIRMADO")),ROWS($A$3:A303))),"")</f>
        <v/>
      </c>
      <c r="J303" s="10" t="str">
        <f ca="1">IFERROR(INDEX(MAESTRO!J:J,_xludf.AGGREGATE(15,6,ROW(MAESTRO!$B$3:$B$1000)/((MAESTRO!$B$3:$B$1000="ASMAR DIRECCIÓN")*(UPPER(MAESTRO!$L$3:$L$1000)="CONFIRMADO")),ROWS($A$3:A303))),"")</f>
        <v/>
      </c>
      <c r="K303" s="10" t="str">
        <f ca="1">IFERROR(INDEX(MAESTRO!K:K,_xludf.AGGREGATE(15,6,ROW(MAESTRO!$B$3:$B$1000)/((MAESTRO!$B$3:$B$1000="ASMAR DIRECCIÓN")*(UPPER(MAESTRO!$L$3:$L$1000)="CONFIRMADO")),ROWS($A$3:A303))),"")</f>
        <v/>
      </c>
      <c r="L303" s="10" t="str">
        <f ca="1">IFERROR(INDEX(MAESTRO!L:L,_xludf.AGGREGATE(15,6,ROW(MAESTRO!$B$3:$B$1000)/((MAESTRO!$B$3:$B$1000="ASMAR DIRECCIÓN")*(UPPER(MAESTRO!$L$3:$L$1000)="CONFIRMADO")),ROWS($A$3:A303))),"")</f>
        <v/>
      </c>
      <c r="M303" s="10" t="str">
        <f ca="1">IFERROR(INDEX(MAESTRO!M:M,_xludf.AGGREGATE(15,6,ROW(MAESTRO!$B$3:$B$1000)/((MAESTRO!$B$3:$B$1000="ASMAR DIRECCIÓN")*(UPPER(MAESTRO!$L$3:$L$1000)="CONFIRMADO")),ROWS($A$3:A303))),"")</f>
        <v/>
      </c>
      <c r="N303" s="10" t="str">
        <f ca="1">IFERROR(INDEX(MAESTRO!N:N,_xludf.AGGREGATE(15,6,ROW(MAESTRO!$B$3:$B$1000)/((MAESTRO!$B$3:$B$1000="ASMAR DIRECCIÓN")*(UPPER(MAESTRO!$L$3:$L$1000)="CONFIRMADO")),ROWS($A$3:A303))),"")</f>
        <v/>
      </c>
      <c r="O303" s="10" t="str">
        <f ca="1">IFERROR(INDEX(MAESTRO!O:O,_xludf.AGGREGATE(15,6,ROW(MAESTRO!$B$3:$B$1000)/((MAESTRO!$B$3:$B$1000="ASMAR DIRECCIÓN")*(UPPER(MAESTRO!$L$3:$L$1000)="CONFIRMADO")),ROWS($A$3:A303))),"")</f>
        <v/>
      </c>
      <c r="P303" s="10" t="str">
        <f ca="1">IFERROR(INDEX(MAESTRO!P:P,_xludf.AGGREGATE(15,6,ROW(MAESTRO!$B$3:$B$1000)/((MAESTRO!$B$3:$B$1000="ASMAR DIRECCIÓN")*(UPPER(MAESTRO!$L$3:$L$1000)="CONFIRMADO")),ROWS($A$3:A303))),"")</f>
        <v/>
      </c>
      <c r="Q303" s="10" t="str">
        <f ca="1">IFERROR(INDEX(MAESTRO!Q:Q,_xludf.AGGREGATE(15,6,ROW(MAESTRO!$B$3:$B$1000)/((MAESTRO!$B$3:$B$1000="ASMAR DIRECCIÓN")*(UPPER(MAESTRO!$L$3:$L$1000)="CONFIRMADO")),ROWS($A$3:A303))),"")</f>
        <v/>
      </c>
      <c r="R303" s="10" t="str">
        <f ca="1">IFERROR(INDEX(MAESTRO!R:R,_xludf.AGGREGATE(15,6,ROW(MAESTRO!$B$3:$B$1000)/((MAESTRO!$B$3:$B$1000="ASMAR DIRECCIÓN")*(UPPER(MAESTRO!$L$3:$L$1000)="CONFIRMADO")),ROWS($A$3:A303))),"")</f>
        <v/>
      </c>
      <c r="S303" s="10" t="str">
        <f ca="1">IFERROR(INDEX(MAESTRO!S:S,_xludf.AGGREGATE(15,6,ROW(MAESTRO!$B$3:$B$1000)/((MAESTRO!$B$3:$B$1000="ASMAR DIRECCIÓN")*(UPPER(MAESTRO!$L$3:$L$1000)="CONFIRMADO")),ROWS($A$3:A303))),"")</f>
        <v/>
      </c>
      <c r="T303" s="10" t="str">
        <f ca="1">IFERROR(INDEX(MAESTRO!T:T,_xludf.AGGREGATE(15,6,ROW(MAESTRO!$B$3:$B$1000)/((MAESTRO!$B$3:$B$1000="ASMAR DIRECCIÓN")*(UPPER(MAESTRO!$L$3:$L$1000)="CONFIRMADO")),ROWS($A$3:A303))),"")</f>
        <v/>
      </c>
      <c r="U303" s="10" t="str">
        <f ca="1">IFERROR(INDEX(MAESTRO!U:U,_xludf.AGGREGATE(15,6,ROW(MAESTRO!$B$3:$B$1000)/((MAESTRO!$B$3:$B$1000="ASMAR DIRECCIÓN")*(UPPER(MAESTRO!$L$3:$L$1000)="CONFIRMADO")),ROWS($A$3:A303))),"")</f>
        <v/>
      </c>
      <c r="V303" s="10" t="str">
        <f ca="1">IFERROR(INDEX(MAESTRO!V:V,_xludf.AGGREGATE(15,6,ROW(MAESTRO!$B$3:$B$1000)/((MAESTRO!$B$3:$B$1000="ASMAR DIRECCIÓN")*(UPPER(MAESTRO!$L$3:$L$1000)="CONFIRMADO")),ROWS($A$3:A303))),"")</f>
        <v/>
      </c>
      <c r="W303" s="10" t="str">
        <f ca="1">IFERROR(INDEX(MAESTRO!W:W,_xludf.AGGREGATE(15,6,ROW(MAESTRO!$B$3:$B$1000)/((MAESTRO!$B$3:$B$1000="ASMAR DIRECCIÓN")*(UPPER(MAESTRO!$L$3:$L$1000)="CONFIRMADO")),ROWS($A$3:A303))),"")</f>
        <v/>
      </c>
      <c r="X303" s="10" t="str">
        <f ca="1">IFERROR(INDEX(MAESTRO!X:X,_xludf.AGGREGATE(15,6,ROW(MAESTRO!$B$3:$B$1000)/((MAESTRO!$B$3:$B$1000="ASMAR DIRECCIÓN")*(UPPER(MAESTRO!$L$3:$L$1000)="CONFIRMADO")),ROWS($A$3:A303))),"")</f>
        <v/>
      </c>
    </row>
    <row r="304" spans="1:24" ht="22.05" customHeight="1">
      <c r="A304" s="11" t="str">
        <f ca="1">IFERROR(INDEX(MAESTRO!A:A,_xludf.AGGREGATE(15,6,ROW(MAESTRO!$B$3:$B$1000)/((MAESTRO!$B$3:$B$1000="ASMAR DIRECCIÓN")*(UPPER(MAESTRO!$L$3:$L$1000)="CONFIRMADO")),ROWS($A$3:A304))),"")</f>
        <v/>
      </c>
      <c r="B304" s="11" t="str">
        <f ca="1">IFERROR(INDEX(MAESTRO!B:B,_xludf.AGGREGATE(15,6,ROW(MAESTRO!$B$3:$B$1000)/((MAESTRO!$B$3:$B$1000="ASMAR DIRECCIÓN")*(UPPER(MAESTRO!$L$3:$L$1000)="CONFIRMADO")),ROWS($A$3:A304))),"")</f>
        <v/>
      </c>
      <c r="C304" s="11" t="str">
        <f ca="1">IFERROR(INDEX(MAESTRO!C:C,_xludf.AGGREGATE(15,6,ROW(MAESTRO!$B$3:$B$1000)/((MAESTRO!$B$3:$B$1000="ASMAR DIRECCIÓN")*(UPPER(MAESTRO!$L$3:$L$1000)="CONFIRMADO")),ROWS($A$3:A304))),"")</f>
        <v/>
      </c>
      <c r="D304" s="11" t="str">
        <f ca="1">IFERROR(INDEX(MAESTRO!D:D,_xludf.AGGREGATE(15,6,ROW(MAESTRO!$B$3:$B$1000)/((MAESTRO!$B$3:$B$1000="ASMAR DIRECCIÓN")*(UPPER(MAESTRO!$L$3:$L$1000)="CONFIRMADO")),ROWS($A$3:A304))),"")</f>
        <v/>
      </c>
      <c r="E304" s="11" t="str">
        <f ca="1">IFERROR(INDEX(MAESTRO!E:E,_xludf.AGGREGATE(15,6,ROW(MAESTRO!$B$3:$B$1000)/((MAESTRO!$B$3:$B$1000="ASMAR DIRECCIÓN")*(UPPER(MAESTRO!$L$3:$L$1000)="CONFIRMADO")),ROWS($A$3:A304))),"")</f>
        <v/>
      </c>
      <c r="F304" s="11" t="str">
        <f ca="1">IFERROR(INDEX(MAESTRO!F:F,_xludf.AGGREGATE(15,6,ROW(MAESTRO!$B$3:$B$1000)/((MAESTRO!$B$3:$B$1000="ASMAR DIRECCIÓN")*(UPPER(MAESTRO!$L$3:$L$1000)="CONFIRMADO")),ROWS($A$3:A304))),"")</f>
        <v/>
      </c>
      <c r="G304" s="11" t="str">
        <f ca="1">IFERROR(INDEX(MAESTRO!G:G,_xludf.AGGREGATE(15,6,ROW(MAESTRO!$B$3:$B$1000)/((MAESTRO!$B$3:$B$1000="ASMAR DIRECCIÓN")*(UPPER(MAESTRO!$L$3:$L$1000)="CONFIRMADO")),ROWS($A$3:A304))),"")</f>
        <v/>
      </c>
      <c r="H304" s="11" t="str">
        <f ca="1">IFERROR(INDEX(MAESTRO!H:H,_xludf.AGGREGATE(15,6,ROW(MAESTRO!$B$3:$B$1000)/((MAESTRO!$B$3:$B$1000="ASMAR DIRECCIÓN")*(UPPER(MAESTRO!$L$3:$L$1000)="CONFIRMADO")),ROWS($A$3:A304))),"")</f>
        <v/>
      </c>
      <c r="I304" s="11" t="str">
        <f ca="1">IFERROR(INDEX(MAESTRO!I:I,_xludf.AGGREGATE(15,6,ROW(MAESTRO!$B$3:$B$1000)/((MAESTRO!$B$3:$B$1000="ASMAR DIRECCIÓN")*(UPPER(MAESTRO!$L$3:$L$1000)="CONFIRMADO")),ROWS($A$3:A304))),"")</f>
        <v/>
      </c>
      <c r="J304" s="11" t="str">
        <f ca="1">IFERROR(INDEX(MAESTRO!J:J,_xludf.AGGREGATE(15,6,ROW(MAESTRO!$B$3:$B$1000)/((MAESTRO!$B$3:$B$1000="ASMAR DIRECCIÓN")*(UPPER(MAESTRO!$L$3:$L$1000)="CONFIRMADO")),ROWS($A$3:A304))),"")</f>
        <v/>
      </c>
      <c r="K304" s="11" t="str">
        <f ca="1">IFERROR(INDEX(MAESTRO!K:K,_xludf.AGGREGATE(15,6,ROW(MAESTRO!$B$3:$B$1000)/((MAESTRO!$B$3:$B$1000="ASMAR DIRECCIÓN")*(UPPER(MAESTRO!$L$3:$L$1000)="CONFIRMADO")),ROWS($A$3:A304))),"")</f>
        <v/>
      </c>
      <c r="L304" s="11" t="str">
        <f ca="1">IFERROR(INDEX(MAESTRO!L:L,_xludf.AGGREGATE(15,6,ROW(MAESTRO!$B$3:$B$1000)/((MAESTRO!$B$3:$B$1000="ASMAR DIRECCIÓN")*(UPPER(MAESTRO!$L$3:$L$1000)="CONFIRMADO")),ROWS($A$3:A304))),"")</f>
        <v/>
      </c>
      <c r="M304" s="11" t="str">
        <f ca="1">IFERROR(INDEX(MAESTRO!M:M,_xludf.AGGREGATE(15,6,ROW(MAESTRO!$B$3:$B$1000)/((MAESTRO!$B$3:$B$1000="ASMAR DIRECCIÓN")*(UPPER(MAESTRO!$L$3:$L$1000)="CONFIRMADO")),ROWS($A$3:A304))),"")</f>
        <v/>
      </c>
      <c r="N304" s="11" t="str">
        <f ca="1">IFERROR(INDEX(MAESTRO!N:N,_xludf.AGGREGATE(15,6,ROW(MAESTRO!$B$3:$B$1000)/((MAESTRO!$B$3:$B$1000="ASMAR DIRECCIÓN")*(UPPER(MAESTRO!$L$3:$L$1000)="CONFIRMADO")),ROWS($A$3:A304))),"")</f>
        <v/>
      </c>
      <c r="O304" s="11" t="str">
        <f ca="1">IFERROR(INDEX(MAESTRO!O:O,_xludf.AGGREGATE(15,6,ROW(MAESTRO!$B$3:$B$1000)/((MAESTRO!$B$3:$B$1000="ASMAR DIRECCIÓN")*(UPPER(MAESTRO!$L$3:$L$1000)="CONFIRMADO")),ROWS($A$3:A304))),"")</f>
        <v/>
      </c>
      <c r="P304" s="11" t="str">
        <f ca="1">IFERROR(INDEX(MAESTRO!P:P,_xludf.AGGREGATE(15,6,ROW(MAESTRO!$B$3:$B$1000)/((MAESTRO!$B$3:$B$1000="ASMAR DIRECCIÓN")*(UPPER(MAESTRO!$L$3:$L$1000)="CONFIRMADO")),ROWS($A$3:A304))),"")</f>
        <v/>
      </c>
      <c r="Q304" s="11" t="str">
        <f ca="1">IFERROR(INDEX(MAESTRO!Q:Q,_xludf.AGGREGATE(15,6,ROW(MAESTRO!$B$3:$B$1000)/((MAESTRO!$B$3:$B$1000="ASMAR DIRECCIÓN")*(UPPER(MAESTRO!$L$3:$L$1000)="CONFIRMADO")),ROWS($A$3:A304))),"")</f>
        <v/>
      </c>
      <c r="R304" s="11" t="str">
        <f ca="1">IFERROR(INDEX(MAESTRO!R:R,_xludf.AGGREGATE(15,6,ROW(MAESTRO!$B$3:$B$1000)/((MAESTRO!$B$3:$B$1000="ASMAR DIRECCIÓN")*(UPPER(MAESTRO!$L$3:$L$1000)="CONFIRMADO")),ROWS($A$3:A304))),"")</f>
        <v/>
      </c>
      <c r="S304" s="11" t="str">
        <f ca="1">IFERROR(INDEX(MAESTRO!S:S,_xludf.AGGREGATE(15,6,ROW(MAESTRO!$B$3:$B$1000)/((MAESTRO!$B$3:$B$1000="ASMAR DIRECCIÓN")*(UPPER(MAESTRO!$L$3:$L$1000)="CONFIRMADO")),ROWS($A$3:A304))),"")</f>
        <v/>
      </c>
      <c r="T304" s="11" t="str">
        <f ca="1">IFERROR(INDEX(MAESTRO!T:T,_xludf.AGGREGATE(15,6,ROW(MAESTRO!$B$3:$B$1000)/((MAESTRO!$B$3:$B$1000="ASMAR DIRECCIÓN")*(UPPER(MAESTRO!$L$3:$L$1000)="CONFIRMADO")),ROWS($A$3:A304))),"")</f>
        <v/>
      </c>
      <c r="U304" s="11" t="str">
        <f ca="1">IFERROR(INDEX(MAESTRO!U:U,_xludf.AGGREGATE(15,6,ROW(MAESTRO!$B$3:$B$1000)/((MAESTRO!$B$3:$B$1000="ASMAR DIRECCIÓN")*(UPPER(MAESTRO!$L$3:$L$1000)="CONFIRMADO")),ROWS($A$3:A304))),"")</f>
        <v/>
      </c>
      <c r="V304" s="11" t="str">
        <f ca="1">IFERROR(INDEX(MAESTRO!V:V,_xludf.AGGREGATE(15,6,ROW(MAESTRO!$B$3:$B$1000)/((MAESTRO!$B$3:$B$1000="ASMAR DIRECCIÓN")*(UPPER(MAESTRO!$L$3:$L$1000)="CONFIRMADO")),ROWS($A$3:A304))),"")</f>
        <v/>
      </c>
      <c r="W304" s="11" t="str">
        <f ca="1">IFERROR(INDEX(MAESTRO!W:W,_xludf.AGGREGATE(15,6,ROW(MAESTRO!$B$3:$B$1000)/((MAESTRO!$B$3:$B$1000="ASMAR DIRECCIÓN")*(UPPER(MAESTRO!$L$3:$L$1000)="CONFIRMADO")),ROWS($A$3:A304))),"")</f>
        <v/>
      </c>
      <c r="X304" s="11" t="str">
        <f ca="1">IFERROR(INDEX(MAESTRO!X:X,_xludf.AGGREGATE(15,6,ROW(MAESTRO!$B$3:$B$1000)/((MAESTRO!$B$3:$B$1000="ASMAR DIRECCIÓN")*(UPPER(MAESTRO!$L$3:$L$1000)="CONFIRMADO")),ROWS($A$3:A304))),"")</f>
        <v/>
      </c>
    </row>
    <row r="305" spans="1:24" ht="22.05" customHeight="1">
      <c r="A305" s="10" t="str">
        <f ca="1">IFERROR(INDEX(MAESTRO!A:A,_xludf.AGGREGATE(15,6,ROW(MAESTRO!$B$3:$B$1000)/((MAESTRO!$B$3:$B$1000="ASMAR DIRECCIÓN")*(UPPER(MAESTRO!$L$3:$L$1000)="CONFIRMADO")),ROWS($A$3:A305))),"")</f>
        <v/>
      </c>
      <c r="B305" s="10" t="str">
        <f ca="1">IFERROR(INDEX(MAESTRO!B:B,_xludf.AGGREGATE(15,6,ROW(MAESTRO!$B$3:$B$1000)/((MAESTRO!$B$3:$B$1000="ASMAR DIRECCIÓN")*(UPPER(MAESTRO!$L$3:$L$1000)="CONFIRMADO")),ROWS($A$3:A305))),"")</f>
        <v/>
      </c>
      <c r="C305" s="10" t="str">
        <f ca="1">IFERROR(INDEX(MAESTRO!C:C,_xludf.AGGREGATE(15,6,ROW(MAESTRO!$B$3:$B$1000)/((MAESTRO!$B$3:$B$1000="ASMAR DIRECCIÓN")*(UPPER(MAESTRO!$L$3:$L$1000)="CONFIRMADO")),ROWS($A$3:A305))),"")</f>
        <v/>
      </c>
      <c r="D305" s="10" t="str">
        <f ca="1">IFERROR(INDEX(MAESTRO!D:D,_xludf.AGGREGATE(15,6,ROW(MAESTRO!$B$3:$B$1000)/((MAESTRO!$B$3:$B$1000="ASMAR DIRECCIÓN")*(UPPER(MAESTRO!$L$3:$L$1000)="CONFIRMADO")),ROWS($A$3:A305))),"")</f>
        <v/>
      </c>
      <c r="E305" s="10" t="str">
        <f ca="1">IFERROR(INDEX(MAESTRO!E:E,_xludf.AGGREGATE(15,6,ROW(MAESTRO!$B$3:$B$1000)/((MAESTRO!$B$3:$B$1000="ASMAR DIRECCIÓN")*(UPPER(MAESTRO!$L$3:$L$1000)="CONFIRMADO")),ROWS($A$3:A305))),"")</f>
        <v/>
      </c>
      <c r="F305" s="10" t="str">
        <f ca="1">IFERROR(INDEX(MAESTRO!F:F,_xludf.AGGREGATE(15,6,ROW(MAESTRO!$B$3:$B$1000)/((MAESTRO!$B$3:$B$1000="ASMAR DIRECCIÓN")*(UPPER(MAESTRO!$L$3:$L$1000)="CONFIRMADO")),ROWS($A$3:A305))),"")</f>
        <v/>
      </c>
      <c r="G305" s="10" t="str">
        <f ca="1">IFERROR(INDEX(MAESTRO!G:G,_xludf.AGGREGATE(15,6,ROW(MAESTRO!$B$3:$B$1000)/((MAESTRO!$B$3:$B$1000="ASMAR DIRECCIÓN")*(UPPER(MAESTRO!$L$3:$L$1000)="CONFIRMADO")),ROWS($A$3:A305))),"")</f>
        <v/>
      </c>
      <c r="H305" s="10" t="str">
        <f ca="1">IFERROR(INDEX(MAESTRO!H:H,_xludf.AGGREGATE(15,6,ROW(MAESTRO!$B$3:$B$1000)/((MAESTRO!$B$3:$B$1000="ASMAR DIRECCIÓN")*(UPPER(MAESTRO!$L$3:$L$1000)="CONFIRMADO")),ROWS($A$3:A305))),"")</f>
        <v/>
      </c>
      <c r="I305" s="10" t="str">
        <f ca="1">IFERROR(INDEX(MAESTRO!I:I,_xludf.AGGREGATE(15,6,ROW(MAESTRO!$B$3:$B$1000)/((MAESTRO!$B$3:$B$1000="ASMAR DIRECCIÓN")*(UPPER(MAESTRO!$L$3:$L$1000)="CONFIRMADO")),ROWS($A$3:A305))),"")</f>
        <v/>
      </c>
      <c r="J305" s="10" t="str">
        <f ca="1">IFERROR(INDEX(MAESTRO!J:J,_xludf.AGGREGATE(15,6,ROW(MAESTRO!$B$3:$B$1000)/((MAESTRO!$B$3:$B$1000="ASMAR DIRECCIÓN")*(UPPER(MAESTRO!$L$3:$L$1000)="CONFIRMADO")),ROWS($A$3:A305))),"")</f>
        <v/>
      </c>
      <c r="K305" s="10" t="str">
        <f ca="1">IFERROR(INDEX(MAESTRO!K:K,_xludf.AGGREGATE(15,6,ROW(MAESTRO!$B$3:$B$1000)/((MAESTRO!$B$3:$B$1000="ASMAR DIRECCIÓN")*(UPPER(MAESTRO!$L$3:$L$1000)="CONFIRMADO")),ROWS($A$3:A305))),"")</f>
        <v/>
      </c>
      <c r="L305" s="10" t="str">
        <f ca="1">IFERROR(INDEX(MAESTRO!L:L,_xludf.AGGREGATE(15,6,ROW(MAESTRO!$B$3:$B$1000)/((MAESTRO!$B$3:$B$1000="ASMAR DIRECCIÓN")*(UPPER(MAESTRO!$L$3:$L$1000)="CONFIRMADO")),ROWS($A$3:A305))),"")</f>
        <v/>
      </c>
      <c r="M305" s="10" t="str">
        <f ca="1">IFERROR(INDEX(MAESTRO!M:M,_xludf.AGGREGATE(15,6,ROW(MAESTRO!$B$3:$B$1000)/((MAESTRO!$B$3:$B$1000="ASMAR DIRECCIÓN")*(UPPER(MAESTRO!$L$3:$L$1000)="CONFIRMADO")),ROWS($A$3:A305))),"")</f>
        <v/>
      </c>
      <c r="N305" s="10" t="str">
        <f ca="1">IFERROR(INDEX(MAESTRO!N:N,_xludf.AGGREGATE(15,6,ROW(MAESTRO!$B$3:$B$1000)/((MAESTRO!$B$3:$B$1000="ASMAR DIRECCIÓN")*(UPPER(MAESTRO!$L$3:$L$1000)="CONFIRMADO")),ROWS($A$3:A305))),"")</f>
        <v/>
      </c>
      <c r="O305" s="10" t="str">
        <f ca="1">IFERROR(INDEX(MAESTRO!O:O,_xludf.AGGREGATE(15,6,ROW(MAESTRO!$B$3:$B$1000)/((MAESTRO!$B$3:$B$1000="ASMAR DIRECCIÓN")*(UPPER(MAESTRO!$L$3:$L$1000)="CONFIRMADO")),ROWS($A$3:A305))),"")</f>
        <v/>
      </c>
      <c r="P305" s="10" t="str">
        <f ca="1">IFERROR(INDEX(MAESTRO!P:P,_xludf.AGGREGATE(15,6,ROW(MAESTRO!$B$3:$B$1000)/((MAESTRO!$B$3:$B$1000="ASMAR DIRECCIÓN")*(UPPER(MAESTRO!$L$3:$L$1000)="CONFIRMADO")),ROWS($A$3:A305))),"")</f>
        <v/>
      </c>
      <c r="Q305" s="10" t="str">
        <f ca="1">IFERROR(INDEX(MAESTRO!Q:Q,_xludf.AGGREGATE(15,6,ROW(MAESTRO!$B$3:$B$1000)/((MAESTRO!$B$3:$B$1000="ASMAR DIRECCIÓN")*(UPPER(MAESTRO!$L$3:$L$1000)="CONFIRMADO")),ROWS($A$3:A305))),"")</f>
        <v/>
      </c>
      <c r="R305" s="10" t="str">
        <f ca="1">IFERROR(INDEX(MAESTRO!R:R,_xludf.AGGREGATE(15,6,ROW(MAESTRO!$B$3:$B$1000)/((MAESTRO!$B$3:$B$1000="ASMAR DIRECCIÓN")*(UPPER(MAESTRO!$L$3:$L$1000)="CONFIRMADO")),ROWS($A$3:A305))),"")</f>
        <v/>
      </c>
      <c r="S305" s="10" t="str">
        <f ca="1">IFERROR(INDEX(MAESTRO!S:S,_xludf.AGGREGATE(15,6,ROW(MAESTRO!$B$3:$B$1000)/((MAESTRO!$B$3:$B$1000="ASMAR DIRECCIÓN")*(UPPER(MAESTRO!$L$3:$L$1000)="CONFIRMADO")),ROWS($A$3:A305))),"")</f>
        <v/>
      </c>
      <c r="T305" s="10" t="str">
        <f ca="1">IFERROR(INDEX(MAESTRO!T:T,_xludf.AGGREGATE(15,6,ROW(MAESTRO!$B$3:$B$1000)/((MAESTRO!$B$3:$B$1000="ASMAR DIRECCIÓN")*(UPPER(MAESTRO!$L$3:$L$1000)="CONFIRMADO")),ROWS($A$3:A305))),"")</f>
        <v/>
      </c>
      <c r="U305" s="10" t="str">
        <f ca="1">IFERROR(INDEX(MAESTRO!U:U,_xludf.AGGREGATE(15,6,ROW(MAESTRO!$B$3:$B$1000)/((MAESTRO!$B$3:$B$1000="ASMAR DIRECCIÓN")*(UPPER(MAESTRO!$L$3:$L$1000)="CONFIRMADO")),ROWS($A$3:A305))),"")</f>
        <v/>
      </c>
      <c r="V305" s="10" t="str">
        <f ca="1">IFERROR(INDEX(MAESTRO!V:V,_xludf.AGGREGATE(15,6,ROW(MAESTRO!$B$3:$B$1000)/((MAESTRO!$B$3:$B$1000="ASMAR DIRECCIÓN")*(UPPER(MAESTRO!$L$3:$L$1000)="CONFIRMADO")),ROWS($A$3:A305))),"")</f>
        <v/>
      </c>
      <c r="W305" s="10" t="str">
        <f ca="1">IFERROR(INDEX(MAESTRO!W:W,_xludf.AGGREGATE(15,6,ROW(MAESTRO!$B$3:$B$1000)/((MAESTRO!$B$3:$B$1000="ASMAR DIRECCIÓN")*(UPPER(MAESTRO!$L$3:$L$1000)="CONFIRMADO")),ROWS($A$3:A305))),"")</f>
        <v/>
      </c>
      <c r="X305" s="10" t="str">
        <f ca="1">IFERROR(INDEX(MAESTRO!X:X,_xludf.AGGREGATE(15,6,ROW(MAESTRO!$B$3:$B$1000)/((MAESTRO!$B$3:$B$1000="ASMAR DIRECCIÓN")*(UPPER(MAESTRO!$L$3:$L$1000)="CONFIRMADO")),ROWS($A$3:A305))),"")</f>
        <v/>
      </c>
    </row>
    <row r="306" spans="1:24" ht="22.05" customHeight="1">
      <c r="A306" s="11" t="str">
        <f ca="1">IFERROR(INDEX(MAESTRO!A:A,_xludf.AGGREGATE(15,6,ROW(MAESTRO!$B$3:$B$1000)/((MAESTRO!$B$3:$B$1000="ASMAR DIRECCIÓN")*(UPPER(MAESTRO!$L$3:$L$1000)="CONFIRMADO")),ROWS($A$3:A306))),"")</f>
        <v/>
      </c>
      <c r="B306" s="11" t="str">
        <f ca="1">IFERROR(INDEX(MAESTRO!B:B,_xludf.AGGREGATE(15,6,ROW(MAESTRO!$B$3:$B$1000)/((MAESTRO!$B$3:$B$1000="ASMAR DIRECCIÓN")*(UPPER(MAESTRO!$L$3:$L$1000)="CONFIRMADO")),ROWS($A$3:A306))),"")</f>
        <v/>
      </c>
      <c r="C306" s="11" t="str">
        <f ca="1">IFERROR(INDEX(MAESTRO!C:C,_xludf.AGGREGATE(15,6,ROW(MAESTRO!$B$3:$B$1000)/((MAESTRO!$B$3:$B$1000="ASMAR DIRECCIÓN")*(UPPER(MAESTRO!$L$3:$L$1000)="CONFIRMADO")),ROWS($A$3:A306))),"")</f>
        <v/>
      </c>
      <c r="D306" s="11" t="str">
        <f ca="1">IFERROR(INDEX(MAESTRO!D:D,_xludf.AGGREGATE(15,6,ROW(MAESTRO!$B$3:$B$1000)/((MAESTRO!$B$3:$B$1000="ASMAR DIRECCIÓN")*(UPPER(MAESTRO!$L$3:$L$1000)="CONFIRMADO")),ROWS($A$3:A306))),"")</f>
        <v/>
      </c>
      <c r="E306" s="11" t="str">
        <f ca="1">IFERROR(INDEX(MAESTRO!E:E,_xludf.AGGREGATE(15,6,ROW(MAESTRO!$B$3:$B$1000)/((MAESTRO!$B$3:$B$1000="ASMAR DIRECCIÓN")*(UPPER(MAESTRO!$L$3:$L$1000)="CONFIRMADO")),ROWS($A$3:A306))),"")</f>
        <v/>
      </c>
      <c r="F306" s="11" t="str">
        <f ca="1">IFERROR(INDEX(MAESTRO!F:F,_xludf.AGGREGATE(15,6,ROW(MAESTRO!$B$3:$B$1000)/((MAESTRO!$B$3:$B$1000="ASMAR DIRECCIÓN")*(UPPER(MAESTRO!$L$3:$L$1000)="CONFIRMADO")),ROWS($A$3:A306))),"")</f>
        <v/>
      </c>
      <c r="G306" s="11" t="str">
        <f ca="1">IFERROR(INDEX(MAESTRO!G:G,_xludf.AGGREGATE(15,6,ROW(MAESTRO!$B$3:$B$1000)/((MAESTRO!$B$3:$B$1000="ASMAR DIRECCIÓN")*(UPPER(MAESTRO!$L$3:$L$1000)="CONFIRMADO")),ROWS($A$3:A306))),"")</f>
        <v/>
      </c>
      <c r="H306" s="11" t="str">
        <f ca="1">IFERROR(INDEX(MAESTRO!H:H,_xludf.AGGREGATE(15,6,ROW(MAESTRO!$B$3:$B$1000)/((MAESTRO!$B$3:$B$1000="ASMAR DIRECCIÓN")*(UPPER(MAESTRO!$L$3:$L$1000)="CONFIRMADO")),ROWS($A$3:A306))),"")</f>
        <v/>
      </c>
      <c r="I306" s="11" t="str">
        <f ca="1">IFERROR(INDEX(MAESTRO!I:I,_xludf.AGGREGATE(15,6,ROW(MAESTRO!$B$3:$B$1000)/((MAESTRO!$B$3:$B$1000="ASMAR DIRECCIÓN")*(UPPER(MAESTRO!$L$3:$L$1000)="CONFIRMADO")),ROWS($A$3:A306))),"")</f>
        <v/>
      </c>
      <c r="J306" s="11" t="str">
        <f ca="1">IFERROR(INDEX(MAESTRO!J:J,_xludf.AGGREGATE(15,6,ROW(MAESTRO!$B$3:$B$1000)/((MAESTRO!$B$3:$B$1000="ASMAR DIRECCIÓN")*(UPPER(MAESTRO!$L$3:$L$1000)="CONFIRMADO")),ROWS($A$3:A306))),"")</f>
        <v/>
      </c>
      <c r="K306" s="11" t="str">
        <f ca="1">IFERROR(INDEX(MAESTRO!K:K,_xludf.AGGREGATE(15,6,ROW(MAESTRO!$B$3:$B$1000)/((MAESTRO!$B$3:$B$1000="ASMAR DIRECCIÓN")*(UPPER(MAESTRO!$L$3:$L$1000)="CONFIRMADO")),ROWS($A$3:A306))),"")</f>
        <v/>
      </c>
      <c r="L306" s="11" t="str">
        <f ca="1">IFERROR(INDEX(MAESTRO!L:L,_xludf.AGGREGATE(15,6,ROW(MAESTRO!$B$3:$B$1000)/((MAESTRO!$B$3:$B$1000="ASMAR DIRECCIÓN")*(UPPER(MAESTRO!$L$3:$L$1000)="CONFIRMADO")),ROWS($A$3:A306))),"")</f>
        <v/>
      </c>
      <c r="M306" s="11" t="str">
        <f ca="1">IFERROR(INDEX(MAESTRO!M:M,_xludf.AGGREGATE(15,6,ROW(MAESTRO!$B$3:$B$1000)/((MAESTRO!$B$3:$B$1000="ASMAR DIRECCIÓN")*(UPPER(MAESTRO!$L$3:$L$1000)="CONFIRMADO")),ROWS($A$3:A306))),"")</f>
        <v/>
      </c>
      <c r="N306" s="11" t="str">
        <f ca="1">IFERROR(INDEX(MAESTRO!N:N,_xludf.AGGREGATE(15,6,ROW(MAESTRO!$B$3:$B$1000)/((MAESTRO!$B$3:$B$1000="ASMAR DIRECCIÓN")*(UPPER(MAESTRO!$L$3:$L$1000)="CONFIRMADO")),ROWS($A$3:A306))),"")</f>
        <v/>
      </c>
      <c r="O306" s="11" t="str">
        <f ca="1">IFERROR(INDEX(MAESTRO!O:O,_xludf.AGGREGATE(15,6,ROW(MAESTRO!$B$3:$B$1000)/((MAESTRO!$B$3:$B$1000="ASMAR DIRECCIÓN")*(UPPER(MAESTRO!$L$3:$L$1000)="CONFIRMADO")),ROWS($A$3:A306))),"")</f>
        <v/>
      </c>
      <c r="P306" s="11" t="str">
        <f ca="1">IFERROR(INDEX(MAESTRO!P:P,_xludf.AGGREGATE(15,6,ROW(MAESTRO!$B$3:$B$1000)/((MAESTRO!$B$3:$B$1000="ASMAR DIRECCIÓN")*(UPPER(MAESTRO!$L$3:$L$1000)="CONFIRMADO")),ROWS($A$3:A306))),"")</f>
        <v/>
      </c>
      <c r="Q306" s="11" t="str">
        <f ca="1">IFERROR(INDEX(MAESTRO!Q:Q,_xludf.AGGREGATE(15,6,ROW(MAESTRO!$B$3:$B$1000)/((MAESTRO!$B$3:$B$1000="ASMAR DIRECCIÓN")*(UPPER(MAESTRO!$L$3:$L$1000)="CONFIRMADO")),ROWS($A$3:A306))),"")</f>
        <v/>
      </c>
      <c r="R306" s="11" t="str">
        <f ca="1">IFERROR(INDEX(MAESTRO!R:R,_xludf.AGGREGATE(15,6,ROW(MAESTRO!$B$3:$B$1000)/((MAESTRO!$B$3:$B$1000="ASMAR DIRECCIÓN")*(UPPER(MAESTRO!$L$3:$L$1000)="CONFIRMADO")),ROWS($A$3:A306))),"")</f>
        <v/>
      </c>
      <c r="S306" s="11" t="str">
        <f ca="1">IFERROR(INDEX(MAESTRO!S:S,_xludf.AGGREGATE(15,6,ROW(MAESTRO!$B$3:$B$1000)/((MAESTRO!$B$3:$B$1000="ASMAR DIRECCIÓN")*(UPPER(MAESTRO!$L$3:$L$1000)="CONFIRMADO")),ROWS($A$3:A306))),"")</f>
        <v/>
      </c>
      <c r="T306" s="11" t="str">
        <f ca="1">IFERROR(INDEX(MAESTRO!T:T,_xludf.AGGREGATE(15,6,ROW(MAESTRO!$B$3:$B$1000)/((MAESTRO!$B$3:$B$1000="ASMAR DIRECCIÓN")*(UPPER(MAESTRO!$L$3:$L$1000)="CONFIRMADO")),ROWS($A$3:A306))),"")</f>
        <v/>
      </c>
      <c r="U306" s="11" t="str">
        <f ca="1">IFERROR(INDEX(MAESTRO!U:U,_xludf.AGGREGATE(15,6,ROW(MAESTRO!$B$3:$B$1000)/((MAESTRO!$B$3:$B$1000="ASMAR DIRECCIÓN")*(UPPER(MAESTRO!$L$3:$L$1000)="CONFIRMADO")),ROWS($A$3:A306))),"")</f>
        <v/>
      </c>
      <c r="V306" s="11" t="str">
        <f ca="1">IFERROR(INDEX(MAESTRO!V:V,_xludf.AGGREGATE(15,6,ROW(MAESTRO!$B$3:$B$1000)/((MAESTRO!$B$3:$B$1000="ASMAR DIRECCIÓN")*(UPPER(MAESTRO!$L$3:$L$1000)="CONFIRMADO")),ROWS($A$3:A306))),"")</f>
        <v/>
      </c>
      <c r="W306" s="11" t="str">
        <f ca="1">IFERROR(INDEX(MAESTRO!W:W,_xludf.AGGREGATE(15,6,ROW(MAESTRO!$B$3:$B$1000)/((MAESTRO!$B$3:$B$1000="ASMAR DIRECCIÓN")*(UPPER(MAESTRO!$L$3:$L$1000)="CONFIRMADO")),ROWS($A$3:A306))),"")</f>
        <v/>
      </c>
      <c r="X306" s="11" t="str">
        <f ca="1">IFERROR(INDEX(MAESTRO!X:X,_xludf.AGGREGATE(15,6,ROW(MAESTRO!$B$3:$B$1000)/((MAESTRO!$B$3:$B$1000="ASMAR DIRECCIÓN")*(UPPER(MAESTRO!$L$3:$L$1000)="CONFIRMADO")),ROWS($A$3:A306))),"")</f>
        <v/>
      </c>
    </row>
    <row r="307" spans="1:24" ht="22.05" customHeight="1">
      <c r="A307" s="10" t="str">
        <f ca="1">IFERROR(INDEX(MAESTRO!A:A,_xludf.AGGREGATE(15,6,ROW(MAESTRO!$B$3:$B$1000)/((MAESTRO!$B$3:$B$1000="ASMAR DIRECCIÓN")*(UPPER(MAESTRO!$L$3:$L$1000)="CONFIRMADO")),ROWS($A$3:A307))),"")</f>
        <v/>
      </c>
      <c r="B307" s="10" t="str">
        <f ca="1">IFERROR(INDEX(MAESTRO!B:B,_xludf.AGGREGATE(15,6,ROW(MAESTRO!$B$3:$B$1000)/((MAESTRO!$B$3:$B$1000="ASMAR DIRECCIÓN")*(UPPER(MAESTRO!$L$3:$L$1000)="CONFIRMADO")),ROWS($A$3:A307))),"")</f>
        <v/>
      </c>
      <c r="C307" s="10" t="str">
        <f ca="1">IFERROR(INDEX(MAESTRO!C:C,_xludf.AGGREGATE(15,6,ROW(MAESTRO!$B$3:$B$1000)/((MAESTRO!$B$3:$B$1000="ASMAR DIRECCIÓN")*(UPPER(MAESTRO!$L$3:$L$1000)="CONFIRMADO")),ROWS($A$3:A307))),"")</f>
        <v/>
      </c>
      <c r="D307" s="10" t="str">
        <f ca="1">IFERROR(INDEX(MAESTRO!D:D,_xludf.AGGREGATE(15,6,ROW(MAESTRO!$B$3:$B$1000)/((MAESTRO!$B$3:$B$1000="ASMAR DIRECCIÓN")*(UPPER(MAESTRO!$L$3:$L$1000)="CONFIRMADO")),ROWS($A$3:A307))),"")</f>
        <v/>
      </c>
      <c r="E307" s="10" t="str">
        <f ca="1">IFERROR(INDEX(MAESTRO!E:E,_xludf.AGGREGATE(15,6,ROW(MAESTRO!$B$3:$B$1000)/((MAESTRO!$B$3:$B$1000="ASMAR DIRECCIÓN")*(UPPER(MAESTRO!$L$3:$L$1000)="CONFIRMADO")),ROWS($A$3:A307))),"")</f>
        <v/>
      </c>
      <c r="F307" s="10" t="str">
        <f ca="1">IFERROR(INDEX(MAESTRO!F:F,_xludf.AGGREGATE(15,6,ROW(MAESTRO!$B$3:$B$1000)/((MAESTRO!$B$3:$B$1000="ASMAR DIRECCIÓN")*(UPPER(MAESTRO!$L$3:$L$1000)="CONFIRMADO")),ROWS($A$3:A307))),"")</f>
        <v/>
      </c>
      <c r="G307" s="10" t="str">
        <f ca="1">IFERROR(INDEX(MAESTRO!G:G,_xludf.AGGREGATE(15,6,ROW(MAESTRO!$B$3:$B$1000)/((MAESTRO!$B$3:$B$1000="ASMAR DIRECCIÓN")*(UPPER(MAESTRO!$L$3:$L$1000)="CONFIRMADO")),ROWS($A$3:A307))),"")</f>
        <v/>
      </c>
      <c r="H307" s="10" t="str">
        <f ca="1">IFERROR(INDEX(MAESTRO!H:H,_xludf.AGGREGATE(15,6,ROW(MAESTRO!$B$3:$B$1000)/((MAESTRO!$B$3:$B$1000="ASMAR DIRECCIÓN")*(UPPER(MAESTRO!$L$3:$L$1000)="CONFIRMADO")),ROWS($A$3:A307))),"")</f>
        <v/>
      </c>
      <c r="I307" s="10" t="str">
        <f ca="1">IFERROR(INDEX(MAESTRO!I:I,_xludf.AGGREGATE(15,6,ROW(MAESTRO!$B$3:$B$1000)/((MAESTRO!$B$3:$B$1000="ASMAR DIRECCIÓN")*(UPPER(MAESTRO!$L$3:$L$1000)="CONFIRMADO")),ROWS($A$3:A307))),"")</f>
        <v/>
      </c>
      <c r="J307" s="10" t="str">
        <f ca="1">IFERROR(INDEX(MAESTRO!J:J,_xludf.AGGREGATE(15,6,ROW(MAESTRO!$B$3:$B$1000)/((MAESTRO!$B$3:$B$1000="ASMAR DIRECCIÓN")*(UPPER(MAESTRO!$L$3:$L$1000)="CONFIRMADO")),ROWS($A$3:A307))),"")</f>
        <v/>
      </c>
      <c r="K307" s="10" t="str">
        <f ca="1">IFERROR(INDEX(MAESTRO!K:K,_xludf.AGGREGATE(15,6,ROW(MAESTRO!$B$3:$B$1000)/((MAESTRO!$B$3:$B$1000="ASMAR DIRECCIÓN")*(UPPER(MAESTRO!$L$3:$L$1000)="CONFIRMADO")),ROWS($A$3:A307))),"")</f>
        <v/>
      </c>
      <c r="L307" s="10" t="str">
        <f ca="1">IFERROR(INDEX(MAESTRO!L:L,_xludf.AGGREGATE(15,6,ROW(MAESTRO!$B$3:$B$1000)/((MAESTRO!$B$3:$B$1000="ASMAR DIRECCIÓN")*(UPPER(MAESTRO!$L$3:$L$1000)="CONFIRMADO")),ROWS($A$3:A307))),"")</f>
        <v/>
      </c>
      <c r="M307" s="10" t="str">
        <f ca="1">IFERROR(INDEX(MAESTRO!M:M,_xludf.AGGREGATE(15,6,ROW(MAESTRO!$B$3:$B$1000)/((MAESTRO!$B$3:$B$1000="ASMAR DIRECCIÓN")*(UPPER(MAESTRO!$L$3:$L$1000)="CONFIRMADO")),ROWS($A$3:A307))),"")</f>
        <v/>
      </c>
      <c r="N307" s="10" t="str">
        <f ca="1">IFERROR(INDEX(MAESTRO!N:N,_xludf.AGGREGATE(15,6,ROW(MAESTRO!$B$3:$B$1000)/((MAESTRO!$B$3:$B$1000="ASMAR DIRECCIÓN")*(UPPER(MAESTRO!$L$3:$L$1000)="CONFIRMADO")),ROWS($A$3:A307))),"")</f>
        <v/>
      </c>
      <c r="O307" s="10" t="str">
        <f ca="1">IFERROR(INDEX(MAESTRO!O:O,_xludf.AGGREGATE(15,6,ROW(MAESTRO!$B$3:$B$1000)/((MAESTRO!$B$3:$B$1000="ASMAR DIRECCIÓN")*(UPPER(MAESTRO!$L$3:$L$1000)="CONFIRMADO")),ROWS($A$3:A307))),"")</f>
        <v/>
      </c>
      <c r="P307" s="10" t="str">
        <f ca="1">IFERROR(INDEX(MAESTRO!P:P,_xludf.AGGREGATE(15,6,ROW(MAESTRO!$B$3:$B$1000)/((MAESTRO!$B$3:$B$1000="ASMAR DIRECCIÓN")*(UPPER(MAESTRO!$L$3:$L$1000)="CONFIRMADO")),ROWS($A$3:A307))),"")</f>
        <v/>
      </c>
      <c r="Q307" s="10" t="str">
        <f ca="1">IFERROR(INDEX(MAESTRO!Q:Q,_xludf.AGGREGATE(15,6,ROW(MAESTRO!$B$3:$B$1000)/((MAESTRO!$B$3:$B$1000="ASMAR DIRECCIÓN")*(UPPER(MAESTRO!$L$3:$L$1000)="CONFIRMADO")),ROWS($A$3:A307))),"")</f>
        <v/>
      </c>
      <c r="R307" s="10" t="str">
        <f ca="1">IFERROR(INDEX(MAESTRO!R:R,_xludf.AGGREGATE(15,6,ROW(MAESTRO!$B$3:$B$1000)/((MAESTRO!$B$3:$B$1000="ASMAR DIRECCIÓN")*(UPPER(MAESTRO!$L$3:$L$1000)="CONFIRMADO")),ROWS($A$3:A307))),"")</f>
        <v/>
      </c>
      <c r="S307" s="10" t="str">
        <f ca="1">IFERROR(INDEX(MAESTRO!S:S,_xludf.AGGREGATE(15,6,ROW(MAESTRO!$B$3:$B$1000)/((MAESTRO!$B$3:$B$1000="ASMAR DIRECCIÓN")*(UPPER(MAESTRO!$L$3:$L$1000)="CONFIRMADO")),ROWS($A$3:A307))),"")</f>
        <v/>
      </c>
      <c r="T307" s="10" t="str">
        <f ca="1">IFERROR(INDEX(MAESTRO!T:T,_xludf.AGGREGATE(15,6,ROW(MAESTRO!$B$3:$B$1000)/((MAESTRO!$B$3:$B$1000="ASMAR DIRECCIÓN")*(UPPER(MAESTRO!$L$3:$L$1000)="CONFIRMADO")),ROWS($A$3:A307))),"")</f>
        <v/>
      </c>
      <c r="U307" s="10" t="str">
        <f ca="1">IFERROR(INDEX(MAESTRO!U:U,_xludf.AGGREGATE(15,6,ROW(MAESTRO!$B$3:$B$1000)/((MAESTRO!$B$3:$B$1000="ASMAR DIRECCIÓN")*(UPPER(MAESTRO!$L$3:$L$1000)="CONFIRMADO")),ROWS($A$3:A307))),"")</f>
        <v/>
      </c>
      <c r="V307" s="10" t="str">
        <f ca="1">IFERROR(INDEX(MAESTRO!V:V,_xludf.AGGREGATE(15,6,ROW(MAESTRO!$B$3:$B$1000)/((MAESTRO!$B$3:$B$1000="ASMAR DIRECCIÓN")*(UPPER(MAESTRO!$L$3:$L$1000)="CONFIRMADO")),ROWS($A$3:A307))),"")</f>
        <v/>
      </c>
      <c r="W307" s="10" t="str">
        <f ca="1">IFERROR(INDEX(MAESTRO!W:W,_xludf.AGGREGATE(15,6,ROW(MAESTRO!$B$3:$B$1000)/((MAESTRO!$B$3:$B$1000="ASMAR DIRECCIÓN")*(UPPER(MAESTRO!$L$3:$L$1000)="CONFIRMADO")),ROWS($A$3:A307))),"")</f>
        <v/>
      </c>
      <c r="X307" s="10" t="str">
        <f ca="1">IFERROR(INDEX(MAESTRO!X:X,_xludf.AGGREGATE(15,6,ROW(MAESTRO!$B$3:$B$1000)/((MAESTRO!$B$3:$B$1000="ASMAR DIRECCIÓN")*(UPPER(MAESTRO!$L$3:$L$1000)="CONFIRMADO")),ROWS($A$3:A307))),"")</f>
        <v/>
      </c>
    </row>
    <row r="308" spans="1:24" ht="22.05" customHeight="1">
      <c r="A308" s="11" t="str">
        <f ca="1">IFERROR(INDEX(MAESTRO!A:A,_xludf.AGGREGATE(15,6,ROW(MAESTRO!$B$3:$B$1000)/((MAESTRO!$B$3:$B$1000="ASMAR DIRECCIÓN")*(UPPER(MAESTRO!$L$3:$L$1000)="CONFIRMADO")),ROWS($A$3:A308))),"")</f>
        <v/>
      </c>
      <c r="B308" s="11" t="str">
        <f ca="1">IFERROR(INDEX(MAESTRO!B:B,_xludf.AGGREGATE(15,6,ROW(MAESTRO!$B$3:$B$1000)/((MAESTRO!$B$3:$B$1000="ASMAR DIRECCIÓN")*(UPPER(MAESTRO!$L$3:$L$1000)="CONFIRMADO")),ROWS($A$3:A308))),"")</f>
        <v/>
      </c>
      <c r="C308" s="11" t="str">
        <f ca="1">IFERROR(INDEX(MAESTRO!C:C,_xludf.AGGREGATE(15,6,ROW(MAESTRO!$B$3:$B$1000)/((MAESTRO!$B$3:$B$1000="ASMAR DIRECCIÓN")*(UPPER(MAESTRO!$L$3:$L$1000)="CONFIRMADO")),ROWS($A$3:A308))),"")</f>
        <v/>
      </c>
      <c r="D308" s="11" t="str">
        <f ca="1">IFERROR(INDEX(MAESTRO!D:D,_xludf.AGGREGATE(15,6,ROW(MAESTRO!$B$3:$B$1000)/((MAESTRO!$B$3:$B$1000="ASMAR DIRECCIÓN")*(UPPER(MAESTRO!$L$3:$L$1000)="CONFIRMADO")),ROWS($A$3:A308))),"")</f>
        <v/>
      </c>
      <c r="E308" s="11" t="str">
        <f ca="1">IFERROR(INDEX(MAESTRO!E:E,_xludf.AGGREGATE(15,6,ROW(MAESTRO!$B$3:$B$1000)/((MAESTRO!$B$3:$B$1000="ASMAR DIRECCIÓN")*(UPPER(MAESTRO!$L$3:$L$1000)="CONFIRMADO")),ROWS($A$3:A308))),"")</f>
        <v/>
      </c>
      <c r="F308" s="11" t="str">
        <f ca="1">IFERROR(INDEX(MAESTRO!F:F,_xludf.AGGREGATE(15,6,ROW(MAESTRO!$B$3:$B$1000)/((MAESTRO!$B$3:$B$1000="ASMAR DIRECCIÓN")*(UPPER(MAESTRO!$L$3:$L$1000)="CONFIRMADO")),ROWS($A$3:A308))),"")</f>
        <v/>
      </c>
      <c r="G308" s="11" t="str">
        <f ca="1">IFERROR(INDEX(MAESTRO!G:G,_xludf.AGGREGATE(15,6,ROW(MAESTRO!$B$3:$B$1000)/((MAESTRO!$B$3:$B$1000="ASMAR DIRECCIÓN")*(UPPER(MAESTRO!$L$3:$L$1000)="CONFIRMADO")),ROWS($A$3:A308))),"")</f>
        <v/>
      </c>
      <c r="H308" s="11" t="str">
        <f ca="1">IFERROR(INDEX(MAESTRO!H:H,_xludf.AGGREGATE(15,6,ROW(MAESTRO!$B$3:$B$1000)/((MAESTRO!$B$3:$B$1000="ASMAR DIRECCIÓN")*(UPPER(MAESTRO!$L$3:$L$1000)="CONFIRMADO")),ROWS($A$3:A308))),"")</f>
        <v/>
      </c>
      <c r="I308" s="11" t="str">
        <f ca="1">IFERROR(INDEX(MAESTRO!I:I,_xludf.AGGREGATE(15,6,ROW(MAESTRO!$B$3:$B$1000)/((MAESTRO!$B$3:$B$1000="ASMAR DIRECCIÓN")*(UPPER(MAESTRO!$L$3:$L$1000)="CONFIRMADO")),ROWS($A$3:A308))),"")</f>
        <v/>
      </c>
      <c r="J308" s="11" t="str">
        <f ca="1">IFERROR(INDEX(MAESTRO!J:J,_xludf.AGGREGATE(15,6,ROW(MAESTRO!$B$3:$B$1000)/((MAESTRO!$B$3:$B$1000="ASMAR DIRECCIÓN")*(UPPER(MAESTRO!$L$3:$L$1000)="CONFIRMADO")),ROWS($A$3:A308))),"")</f>
        <v/>
      </c>
      <c r="K308" s="11" t="str">
        <f ca="1">IFERROR(INDEX(MAESTRO!K:K,_xludf.AGGREGATE(15,6,ROW(MAESTRO!$B$3:$B$1000)/((MAESTRO!$B$3:$B$1000="ASMAR DIRECCIÓN")*(UPPER(MAESTRO!$L$3:$L$1000)="CONFIRMADO")),ROWS($A$3:A308))),"")</f>
        <v/>
      </c>
      <c r="L308" s="11" t="str">
        <f ca="1">IFERROR(INDEX(MAESTRO!L:L,_xludf.AGGREGATE(15,6,ROW(MAESTRO!$B$3:$B$1000)/((MAESTRO!$B$3:$B$1000="ASMAR DIRECCIÓN")*(UPPER(MAESTRO!$L$3:$L$1000)="CONFIRMADO")),ROWS($A$3:A308))),"")</f>
        <v/>
      </c>
      <c r="M308" s="11" t="str">
        <f ca="1">IFERROR(INDEX(MAESTRO!M:M,_xludf.AGGREGATE(15,6,ROW(MAESTRO!$B$3:$B$1000)/((MAESTRO!$B$3:$B$1000="ASMAR DIRECCIÓN")*(UPPER(MAESTRO!$L$3:$L$1000)="CONFIRMADO")),ROWS($A$3:A308))),"")</f>
        <v/>
      </c>
      <c r="N308" s="11" t="str">
        <f ca="1">IFERROR(INDEX(MAESTRO!N:N,_xludf.AGGREGATE(15,6,ROW(MAESTRO!$B$3:$B$1000)/((MAESTRO!$B$3:$B$1000="ASMAR DIRECCIÓN")*(UPPER(MAESTRO!$L$3:$L$1000)="CONFIRMADO")),ROWS($A$3:A308))),"")</f>
        <v/>
      </c>
      <c r="O308" s="11" t="str">
        <f ca="1">IFERROR(INDEX(MAESTRO!O:O,_xludf.AGGREGATE(15,6,ROW(MAESTRO!$B$3:$B$1000)/((MAESTRO!$B$3:$B$1000="ASMAR DIRECCIÓN")*(UPPER(MAESTRO!$L$3:$L$1000)="CONFIRMADO")),ROWS($A$3:A308))),"")</f>
        <v/>
      </c>
      <c r="P308" s="11" t="str">
        <f ca="1">IFERROR(INDEX(MAESTRO!P:P,_xludf.AGGREGATE(15,6,ROW(MAESTRO!$B$3:$B$1000)/((MAESTRO!$B$3:$B$1000="ASMAR DIRECCIÓN")*(UPPER(MAESTRO!$L$3:$L$1000)="CONFIRMADO")),ROWS($A$3:A308))),"")</f>
        <v/>
      </c>
      <c r="Q308" s="11" t="str">
        <f ca="1">IFERROR(INDEX(MAESTRO!Q:Q,_xludf.AGGREGATE(15,6,ROW(MAESTRO!$B$3:$B$1000)/((MAESTRO!$B$3:$B$1000="ASMAR DIRECCIÓN")*(UPPER(MAESTRO!$L$3:$L$1000)="CONFIRMADO")),ROWS($A$3:A308))),"")</f>
        <v/>
      </c>
      <c r="R308" s="11" t="str">
        <f ca="1">IFERROR(INDEX(MAESTRO!R:R,_xludf.AGGREGATE(15,6,ROW(MAESTRO!$B$3:$B$1000)/((MAESTRO!$B$3:$B$1000="ASMAR DIRECCIÓN")*(UPPER(MAESTRO!$L$3:$L$1000)="CONFIRMADO")),ROWS($A$3:A308))),"")</f>
        <v/>
      </c>
      <c r="S308" s="11" t="str">
        <f ca="1">IFERROR(INDEX(MAESTRO!S:S,_xludf.AGGREGATE(15,6,ROW(MAESTRO!$B$3:$B$1000)/((MAESTRO!$B$3:$B$1000="ASMAR DIRECCIÓN")*(UPPER(MAESTRO!$L$3:$L$1000)="CONFIRMADO")),ROWS($A$3:A308))),"")</f>
        <v/>
      </c>
      <c r="T308" s="11" t="str">
        <f ca="1">IFERROR(INDEX(MAESTRO!T:T,_xludf.AGGREGATE(15,6,ROW(MAESTRO!$B$3:$B$1000)/((MAESTRO!$B$3:$B$1000="ASMAR DIRECCIÓN")*(UPPER(MAESTRO!$L$3:$L$1000)="CONFIRMADO")),ROWS($A$3:A308))),"")</f>
        <v/>
      </c>
      <c r="U308" s="11" t="str">
        <f ca="1">IFERROR(INDEX(MAESTRO!U:U,_xludf.AGGREGATE(15,6,ROW(MAESTRO!$B$3:$B$1000)/((MAESTRO!$B$3:$B$1000="ASMAR DIRECCIÓN")*(UPPER(MAESTRO!$L$3:$L$1000)="CONFIRMADO")),ROWS($A$3:A308))),"")</f>
        <v/>
      </c>
      <c r="V308" s="11" t="str">
        <f ca="1">IFERROR(INDEX(MAESTRO!V:V,_xludf.AGGREGATE(15,6,ROW(MAESTRO!$B$3:$B$1000)/((MAESTRO!$B$3:$B$1000="ASMAR DIRECCIÓN")*(UPPER(MAESTRO!$L$3:$L$1000)="CONFIRMADO")),ROWS($A$3:A308))),"")</f>
        <v/>
      </c>
      <c r="W308" s="11" t="str">
        <f ca="1">IFERROR(INDEX(MAESTRO!W:W,_xludf.AGGREGATE(15,6,ROW(MAESTRO!$B$3:$B$1000)/((MAESTRO!$B$3:$B$1000="ASMAR DIRECCIÓN")*(UPPER(MAESTRO!$L$3:$L$1000)="CONFIRMADO")),ROWS($A$3:A308))),"")</f>
        <v/>
      </c>
      <c r="X308" s="11" t="str">
        <f ca="1">IFERROR(INDEX(MAESTRO!X:X,_xludf.AGGREGATE(15,6,ROW(MAESTRO!$B$3:$B$1000)/((MAESTRO!$B$3:$B$1000="ASMAR DIRECCIÓN")*(UPPER(MAESTRO!$L$3:$L$1000)="CONFIRMADO")),ROWS($A$3:A308))),"")</f>
        <v/>
      </c>
    </row>
    <row r="309" spans="1:24" ht="22.05" customHeight="1">
      <c r="A309" s="10" t="str">
        <f ca="1">IFERROR(INDEX(MAESTRO!A:A,_xludf.AGGREGATE(15,6,ROW(MAESTRO!$B$3:$B$1000)/((MAESTRO!$B$3:$B$1000="ASMAR DIRECCIÓN")*(UPPER(MAESTRO!$L$3:$L$1000)="CONFIRMADO")),ROWS($A$3:A309))),"")</f>
        <v/>
      </c>
      <c r="B309" s="10" t="str">
        <f ca="1">IFERROR(INDEX(MAESTRO!B:B,_xludf.AGGREGATE(15,6,ROW(MAESTRO!$B$3:$B$1000)/((MAESTRO!$B$3:$B$1000="ASMAR DIRECCIÓN")*(UPPER(MAESTRO!$L$3:$L$1000)="CONFIRMADO")),ROWS($A$3:A309))),"")</f>
        <v/>
      </c>
      <c r="C309" s="10" t="str">
        <f ca="1">IFERROR(INDEX(MAESTRO!C:C,_xludf.AGGREGATE(15,6,ROW(MAESTRO!$B$3:$B$1000)/((MAESTRO!$B$3:$B$1000="ASMAR DIRECCIÓN")*(UPPER(MAESTRO!$L$3:$L$1000)="CONFIRMADO")),ROWS($A$3:A309))),"")</f>
        <v/>
      </c>
      <c r="D309" s="10" t="str">
        <f ca="1">IFERROR(INDEX(MAESTRO!D:D,_xludf.AGGREGATE(15,6,ROW(MAESTRO!$B$3:$B$1000)/((MAESTRO!$B$3:$B$1000="ASMAR DIRECCIÓN")*(UPPER(MAESTRO!$L$3:$L$1000)="CONFIRMADO")),ROWS($A$3:A309))),"")</f>
        <v/>
      </c>
      <c r="E309" s="10" t="str">
        <f ca="1">IFERROR(INDEX(MAESTRO!E:E,_xludf.AGGREGATE(15,6,ROW(MAESTRO!$B$3:$B$1000)/((MAESTRO!$B$3:$B$1000="ASMAR DIRECCIÓN")*(UPPER(MAESTRO!$L$3:$L$1000)="CONFIRMADO")),ROWS($A$3:A309))),"")</f>
        <v/>
      </c>
      <c r="F309" s="10" t="str">
        <f ca="1">IFERROR(INDEX(MAESTRO!F:F,_xludf.AGGREGATE(15,6,ROW(MAESTRO!$B$3:$B$1000)/((MAESTRO!$B$3:$B$1000="ASMAR DIRECCIÓN")*(UPPER(MAESTRO!$L$3:$L$1000)="CONFIRMADO")),ROWS($A$3:A309))),"")</f>
        <v/>
      </c>
      <c r="G309" s="10" t="str">
        <f ca="1">IFERROR(INDEX(MAESTRO!G:G,_xludf.AGGREGATE(15,6,ROW(MAESTRO!$B$3:$B$1000)/((MAESTRO!$B$3:$B$1000="ASMAR DIRECCIÓN")*(UPPER(MAESTRO!$L$3:$L$1000)="CONFIRMADO")),ROWS($A$3:A309))),"")</f>
        <v/>
      </c>
      <c r="H309" s="10" t="str">
        <f ca="1">IFERROR(INDEX(MAESTRO!H:H,_xludf.AGGREGATE(15,6,ROW(MAESTRO!$B$3:$B$1000)/((MAESTRO!$B$3:$B$1000="ASMAR DIRECCIÓN")*(UPPER(MAESTRO!$L$3:$L$1000)="CONFIRMADO")),ROWS($A$3:A309))),"")</f>
        <v/>
      </c>
      <c r="I309" s="10" t="str">
        <f ca="1">IFERROR(INDEX(MAESTRO!I:I,_xludf.AGGREGATE(15,6,ROW(MAESTRO!$B$3:$B$1000)/((MAESTRO!$B$3:$B$1000="ASMAR DIRECCIÓN")*(UPPER(MAESTRO!$L$3:$L$1000)="CONFIRMADO")),ROWS($A$3:A309))),"")</f>
        <v/>
      </c>
      <c r="J309" s="10" t="str">
        <f ca="1">IFERROR(INDEX(MAESTRO!J:J,_xludf.AGGREGATE(15,6,ROW(MAESTRO!$B$3:$B$1000)/((MAESTRO!$B$3:$B$1000="ASMAR DIRECCIÓN")*(UPPER(MAESTRO!$L$3:$L$1000)="CONFIRMADO")),ROWS($A$3:A309))),"")</f>
        <v/>
      </c>
      <c r="K309" s="10" t="str">
        <f ca="1">IFERROR(INDEX(MAESTRO!K:K,_xludf.AGGREGATE(15,6,ROW(MAESTRO!$B$3:$B$1000)/((MAESTRO!$B$3:$B$1000="ASMAR DIRECCIÓN")*(UPPER(MAESTRO!$L$3:$L$1000)="CONFIRMADO")),ROWS($A$3:A309))),"")</f>
        <v/>
      </c>
      <c r="L309" s="10" t="str">
        <f ca="1">IFERROR(INDEX(MAESTRO!L:L,_xludf.AGGREGATE(15,6,ROW(MAESTRO!$B$3:$B$1000)/((MAESTRO!$B$3:$B$1000="ASMAR DIRECCIÓN")*(UPPER(MAESTRO!$L$3:$L$1000)="CONFIRMADO")),ROWS($A$3:A309))),"")</f>
        <v/>
      </c>
      <c r="M309" s="10" t="str">
        <f ca="1">IFERROR(INDEX(MAESTRO!M:M,_xludf.AGGREGATE(15,6,ROW(MAESTRO!$B$3:$B$1000)/((MAESTRO!$B$3:$B$1000="ASMAR DIRECCIÓN")*(UPPER(MAESTRO!$L$3:$L$1000)="CONFIRMADO")),ROWS($A$3:A309))),"")</f>
        <v/>
      </c>
      <c r="N309" s="10" t="str">
        <f ca="1">IFERROR(INDEX(MAESTRO!N:N,_xludf.AGGREGATE(15,6,ROW(MAESTRO!$B$3:$B$1000)/((MAESTRO!$B$3:$B$1000="ASMAR DIRECCIÓN")*(UPPER(MAESTRO!$L$3:$L$1000)="CONFIRMADO")),ROWS($A$3:A309))),"")</f>
        <v/>
      </c>
      <c r="O309" s="10" t="str">
        <f ca="1">IFERROR(INDEX(MAESTRO!O:O,_xludf.AGGREGATE(15,6,ROW(MAESTRO!$B$3:$B$1000)/((MAESTRO!$B$3:$B$1000="ASMAR DIRECCIÓN")*(UPPER(MAESTRO!$L$3:$L$1000)="CONFIRMADO")),ROWS($A$3:A309))),"")</f>
        <v/>
      </c>
      <c r="P309" s="10" t="str">
        <f ca="1">IFERROR(INDEX(MAESTRO!P:P,_xludf.AGGREGATE(15,6,ROW(MAESTRO!$B$3:$B$1000)/((MAESTRO!$B$3:$B$1000="ASMAR DIRECCIÓN")*(UPPER(MAESTRO!$L$3:$L$1000)="CONFIRMADO")),ROWS($A$3:A309))),"")</f>
        <v/>
      </c>
      <c r="Q309" s="10" t="str">
        <f ca="1">IFERROR(INDEX(MAESTRO!Q:Q,_xludf.AGGREGATE(15,6,ROW(MAESTRO!$B$3:$B$1000)/((MAESTRO!$B$3:$B$1000="ASMAR DIRECCIÓN")*(UPPER(MAESTRO!$L$3:$L$1000)="CONFIRMADO")),ROWS($A$3:A309))),"")</f>
        <v/>
      </c>
      <c r="R309" s="10" t="str">
        <f ca="1">IFERROR(INDEX(MAESTRO!R:R,_xludf.AGGREGATE(15,6,ROW(MAESTRO!$B$3:$B$1000)/((MAESTRO!$B$3:$B$1000="ASMAR DIRECCIÓN")*(UPPER(MAESTRO!$L$3:$L$1000)="CONFIRMADO")),ROWS($A$3:A309))),"")</f>
        <v/>
      </c>
      <c r="S309" s="10" t="str">
        <f ca="1">IFERROR(INDEX(MAESTRO!S:S,_xludf.AGGREGATE(15,6,ROW(MAESTRO!$B$3:$B$1000)/((MAESTRO!$B$3:$B$1000="ASMAR DIRECCIÓN")*(UPPER(MAESTRO!$L$3:$L$1000)="CONFIRMADO")),ROWS($A$3:A309))),"")</f>
        <v/>
      </c>
      <c r="T309" s="10" t="str">
        <f ca="1">IFERROR(INDEX(MAESTRO!T:T,_xludf.AGGREGATE(15,6,ROW(MAESTRO!$B$3:$B$1000)/((MAESTRO!$B$3:$B$1000="ASMAR DIRECCIÓN")*(UPPER(MAESTRO!$L$3:$L$1000)="CONFIRMADO")),ROWS($A$3:A309))),"")</f>
        <v/>
      </c>
      <c r="U309" s="10" t="str">
        <f ca="1">IFERROR(INDEX(MAESTRO!U:U,_xludf.AGGREGATE(15,6,ROW(MAESTRO!$B$3:$B$1000)/((MAESTRO!$B$3:$B$1000="ASMAR DIRECCIÓN")*(UPPER(MAESTRO!$L$3:$L$1000)="CONFIRMADO")),ROWS($A$3:A309))),"")</f>
        <v/>
      </c>
      <c r="V309" s="10" t="str">
        <f ca="1">IFERROR(INDEX(MAESTRO!V:V,_xludf.AGGREGATE(15,6,ROW(MAESTRO!$B$3:$B$1000)/((MAESTRO!$B$3:$B$1000="ASMAR DIRECCIÓN")*(UPPER(MAESTRO!$L$3:$L$1000)="CONFIRMADO")),ROWS($A$3:A309))),"")</f>
        <v/>
      </c>
      <c r="W309" s="10" t="str">
        <f ca="1">IFERROR(INDEX(MAESTRO!W:W,_xludf.AGGREGATE(15,6,ROW(MAESTRO!$B$3:$B$1000)/((MAESTRO!$B$3:$B$1000="ASMAR DIRECCIÓN")*(UPPER(MAESTRO!$L$3:$L$1000)="CONFIRMADO")),ROWS($A$3:A309))),"")</f>
        <v/>
      </c>
      <c r="X309" s="10" t="str">
        <f ca="1">IFERROR(INDEX(MAESTRO!X:X,_xludf.AGGREGATE(15,6,ROW(MAESTRO!$B$3:$B$1000)/((MAESTRO!$B$3:$B$1000="ASMAR DIRECCIÓN")*(UPPER(MAESTRO!$L$3:$L$1000)="CONFIRMADO")),ROWS($A$3:A309))),"")</f>
        <v/>
      </c>
    </row>
    <row r="310" spans="1:24" ht="22.05" customHeight="1">
      <c r="A310" s="11" t="str">
        <f ca="1">IFERROR(INDEX(MAESTRO!A:A,_xludf.AGGREGATE(15,6,ROW(MAESTRO!$B$3:$B$1000)/((MAESTRO!$B$3:$B$1000="ASMAR DIRECCIÓN")*(UPPER(MAESTRO!$L$3:$L$1000)="CONFIRMADO")),ROWS($A$3:A310))),"")</f>
        <v/>
      </c>
      <c r="B310" s="11" t="str">
        <f ca="1">IFERROR(INDEX(MAESTRO!B:B,_xludf.AGGREGATE(15,6,ROW(MAESTRO!$B$3:$B$1000)/((MAESTRO!$B$3:$B$1000="ASMAR DIRECCIÓN")*(UPPER(MAESTRO!$L$3:$L$1000)="CONFIRMADO")),ROWS($A$3:A310))),"")</f>
        <v/>
      </c>
      <c r="C310" s="11" t="str">
        <f ca="1">IFERROR(INDEX(MAESTRO!C:C,_xludf.AGGREGATE(15,6,ROW(MAESTRO!$B$3:$B$1000)/((MAESTRO!$B$3:$B$1000="ASMAR DIRECCIÓN")*(UPPER(MAESTRO!$L$3:$L$1000)="CONFIRMADO")),ROWS($A$3:A310))),"")</f>
        <v/>
      </c>
      <c r="D310" s="11" t="str">
        <f ca="1">IFERROR(INDEX(MAESTRO!D:D,_xludf.AGGREGATE(15,6,ROW(MAESTRO!$B$3:$B$1000)/((MAESTRO!$B$3:$B$1000="ASMAR DIRECCIÓN")*(UPPER(MAESTRO!$L$3:$L$1000)="CONFIRMADO")),ROWS($A$3:A310))),"")</f>
        <v/>
      </c>
      <c r="E310" s="11" t="str">
        <f ca="1">IFERROR(INDEX(MAESTRO!E:E,_xludf.AGGREGATE(15,6,ROW(MAESTRO!$B$3:$B$1000)/((MAESTRO!$B$3:$B$1000="ASMAR DIRECCIÓN")*(UPPER(MAESTRO!$L$3:$L$1000)="CONFIRMADO")),ROWS($A$3:A310))),"")</f>
        <v/>
      </c>
      <c r="F310" s="11" t="str">
        <f ca="1">IFERROR(INDEX(MAESTRO!F:F,_xludf.AGGREGATE(15,6,ROW(MAESTRO!$B$3:$B$1000)/((MAESTRO!$B$3:$B$1000="ASMAR DIRECCIÓN")*(UPPER(MAESTRO!$L$3:$L$1000)="CONFIRMADO")),ROWS($A$3:A310))),"")</f>
        <v/>
      </c>
      <c r="G310" s="11" t="str">
        <f ca="1">IFERROR(INDEX(MAESTRO!G:G,_xludf.AGGREGATE(15,6,ROW(MAESTRO!$B$3:$B$1000)/((MAESTRO!$B$3:$B$1000="ASMAR DIRECCIÓN")*(UPPER(MAESTRO!$L$3:$L$1000)="CONFIRMADO")),ROWS($A$3:A310))),"")</f>
        <v/>
      </c>
      <c r="H310" s="11" t="str">
        <f ca="1">IFERROR(INDEX(MAESTRO!H:H,_xludf.AGGREGATE(15,6,ROW(MAESTRO!$B$3:$B$1000)/((MAESTRO!$B$3:$B$1000="ASMAR DIRECCIÓN")*(UPPER(MAESTRO!$L$3:$L$1000)="CONFIRMADO")),ROWS($A$3:A310))),"")</f>
        <v/>
      </c>
      <c r="I310" s="11" t="str">
        <f ca="1">IFERROR(INDEX(MAESTRO!I:I,_xludf.AGGREGATE(15,6,ROW(MAESTRO!$B$3:$B$1000)/((MAESTRO!$B$3:$B$1000="ASMAR DIRECCIÓN")*(UPPER(MAESTRO!$L$3:$L$1000)="CONFIRMADO")),ROWS($A$3:A310))),"")</f>
        <v/>
      </c>
      <c r="J310" s="11" t="str">
        <f ca="1">IFERROR(INDEX(MAESTRO!J:J,_xludf.AGGREGATE(15,6,ROW(MAESTRO!$B$3:$B$1000)/((MAESTRO!$B$3:$B$1000="ASMAR DIRECCIÓN")*(UPPER(MAESTRO!$L$3:$L$1000)="CONFIRMADO")),ROWS($A$3:A310))),"")</f>
        <v/>
      </c>
      <c r="K310" s="11" t="str">
        <f ca="1">IFERROR(INDEX(MAESTRO!K:K,_xludf.AGGREGATE(15,6,ROW(MAESTRO!$B$3:$B$1000)/((MAESTRO!$B$3:$B$1000="ASMAR DIRECCIÓN")*(UPPER(MAESTRO!$L$3:$L$1000)="CONFIRMADO")),ROWS($A$3:A310))),"")</f>
        <v/>
      </c>
      <c r="L310" s="11" t="str">
        <f ca="1">IFERROR(INDEX(MAESTRO!L:L,_xludf.AGGREGATE(15,6,ROW(MAESTRO!$B$3:$B$1000)/((MAESTRO!$B$3:$B$1000="ASMAR DIRECCIÓN")*(UPPER(MAESTRO!$L$3:$L$1000)="CONFIRMADO")),ROWS($A$3:A310))),"")</f>
        <v/>
      </c>
      <c r="M310" s="11" t="str">
        <f ca="1">IFERROR(INDEX(MAESTRO!M:M,_xludf.AGGREGATE(15,6,ROW(MAESTRO!$B$3:$B$1000)/((MAESTRO!$B$3:$B$1000="ASMAR DIRECCIÓN")*(UPPER(MAESTRO!$L$3:$L$1000)="CONFIRMADO")),ROWS($A$3:A310))),"")</f>
        <v/>
      </c>
      <c r="N310" s="11" t="str">
        <f ca="1">IFERROR(INDEX(MAESTRO!N:N,_xludf.AGGREGATE(15,6,ROW(MAESTRO!$B$3:$B$1000)/((MAESTRO!$B$3:$B$1000="ASMAR DIRECCIÓN")*(UPPER(MAESTRO!$L$3:$L$1000)="CONFIRMADO")),ROWS($A$3:A310))),"")</f>
        <v/>
      </c>
      <c r="O310" s="11" t="str">
        <f ca="1">IFERROR(INDEX(MAESTRO!O:O,_xludf.AGGREGATE(15,6,ROW(MAESTRO!$B$3:$B$1000)/((MAESTRO!$B$3:$B$1000="ASMAR DIRECCIÓN")*(UPPER(MAESTRO!$L$3:$L$1000)="CONFIRMADO")),ROWS($A$3:A310))),"")</f>
        <v/>
      </c>
      <c r="P310" s="11" t="str">
        <f ca="1">IFERROR(INDEX(MAESTRO!P:P,_xludf.AGGREGATE(15,6,ROW(MAESTRO!$B$3:$B$1000)/((MAESTRO!$B$3:$B$1000="ASMAR DIRECCIÓN")*(UPPER(MAESTRO!$L$3:$L$1000)="CONFIRMADO")),ROWS($A$3:A310))),"")</f>
        <v/>
      </c>
      <c r="Q310" s="11" t="str">
        <f ca="1">IFERROR(INDEX(MAESTRO!Q:Q,_xludf.AGGREGATE(15,6,ROW(MAESTRO!$B$3:$B$1000)/((MAESTRO!$B$3:$B$1000="ASMAR DIRECCIÓN")*(UPPER(MAESTRO!$L$3:$L$1000)="CONFIRMADO")),ROWS($A$3:A310))),"")</f>
        <v/>
      </c>
      <c r="R310" s="11" t="str">
        <f ca="1">IFERROR(INDEX(MAESTRO!R:R,_xludf.AGGREGATE(15,6,ROW(MAESTRO!$B$3:$B$1000)/((MAESTRO!$B$3:$B$1000="ASMAR DIRECCIÓN")*(UPPER(MAESTRO!$L$3:$L$1000)="CONFIRMADO")),ROWS($A$3:A310))),"")</f>
        <v/>
      </c>
      <c r="S310" s="11" t="str">
        <f ca="1">IFERROR(INDEX(MAESTRO!S:S,_xludf.AGGREGATE(15,6,ROW(MAESTRO!$B$3:$B$1000)/((MAESTRO!$B$3:$B$1000="ASMAR DIRECCIÓN")*(UPPER(MAESTRO!$L$3:$L$1000)="CONFIRMADO")),ROWS($A$3:A310))),"")</f>
        <v/>
      </c>
      <c r="T310" s="11" t="str">
        <f ca="1">IFERROR(INDEX(MAESTRO!T:T,_xludf.AGGREGATE(15,6,ROW(MAESTRO!$B$3:$B$1000)/((MAESTRO!$B$3:$B$1000="ASMAR DIRECCIÓN")*(UPPER(MAESTRO!$L$3:$L$1000)="CONFIRMADO")),ROWS($A$3:A310))),"")</f>
        <v/>
      </c>
      <c r="U310" s="11" t="str">
        <f ca="1">IFERROR(INDEX(MAESTRO!U:U,_xludf.AGGREGATE(15,6,ROW(MAESTRO!$B$3:$B$1000)/((MAESTRO!$B$3:$B$1000="ASMAR DIRECCIÓN")*(UPPER(MAESTRO!$L$3:$L$1000)="CONFIRMADO")),ROWS($A$3:A310))),"")</f>
        <v/>
      </c>
      <c r="V310" s="11" t="str">
        <f ca="1">IFERROR(INDEX(MAESTRO!V:V,_xludf.AGGREGATE(15,6,ROW(MAESTRO!$B$3:$B$1000)/((MAESTRO!$B$3:$B$1000="ASMAR DIRECCIÓN")*(UPPER(MAESTRO!$L$3:$L$1000)="CONFIRMADO")),ROWS($A$3:A310))),"")</f>
        <v/>
      </c>
      <c r="W310" s="11" t="str">
        <f ca="1">IFERROR(INDEX(MAESTRO!W:W,_xludf.AGGREGATE(15,6,ROW(MAESTRO!$B$3:$B$1000)/((MAESTRO!$B$3:$B$1000="ASMAR DIRECCIÓN")*(UPPER(MAESTRO!$L$3:$L$1000)="CONFIRMADO")),ROWS($A$3:A310))),"")</f>
        <v/>
      </c>
      <c r="X310" s="11" t="str">
        <f ca="1">IFERROR(INDEX(MAESTRO!X:X,_xludf.AGGREGATE(15,6,ROW(MAESTRO!$B$3:$B$1000)/((MAESTRO!$B$3:$B$1000="ASMAR DIRECCIÓN")*(UPPER(MAESTRO!$L$3:$L$1000)="CONFIRMADO")),ROWS($A$3:A310))),"")</f>
        <v/>
      </c>
    </row>
    <row r="311" spans="1:24" ht="22.05" customHeight="1">
      <c r="A311" s="10" t="str">
        <f ca="1">IFERROR(INDEX(MAESTRO!A:A,_xludf.AGGREGATE(15,6,ROW(MAESTRO!$B$3:$B$1000)/((MAESTRO!$B$3:$B$1000="ASMAR DIRECCIÓN")*(UPPER(MAESTRO!$L$3:$L$1000)="CONFIRMADO")),ROWS($A$3:A311))),"")</f>
        <v/>
      </c>
      <c r="B311" s="10" t="str">
        <f ca="1">IFERROR(INDEX(MAESTRO!B:B,_xludf.AGGREGATE(15,6,ROW(MAESTRO!$B$3:$B$1000)/((MAESTRO!$B$3:$B$1000="ASMAR DIRECCIÓN")*(UPPER(MAESTRO!$L$3:$L$1000)="CONFIRMADO")),ROWS($A$3:A311))),"")</f>
        <v/>
      </c>
      <c r="C311" s="10" t="str">
        <f ca="1">IFERROR(INDEX(MAESTRO!C:C,_xludf.AGGREGATE(15,6,ROW(MAESTRO!$B$3:$B$1000)/((MAESTRO!$B$3:$B$1000="ASMAR DIRECCIÓN")*(UPPER(MAESTRO!$L$3:$L$1000)="CONFIRMADO")),ROWS($A$3:A311))),"")</f>
        <v/>
      </c>
      <c r="D311" s="10" t="str">
        <f ca="1">IFERROR(INDEX(MAESTRO!D:D,_xludf.AGGREGATE(15,6,ROW(MAESTRO!$B$3:$B$1000)/((MAESTRO!$B$3:$B$1000="ASMAR DIRECCIÓN")*(UPPER(MAESTRO!$L$3:$L$1000)="CONFIRMADO")),ROWS($A$3:A311))),"")</f>
        <v/>
      </c>
      <c r="E311" s="10" t="str">
        <f ca="1">IFERROR(INDEX(MAESTRO!E:E,_xludf.AGGREGATE(15,6,ROW(MAESTRO!$B$3:$B$1000)/((MAESTRO!$B$3:$B$1000="ASMAR DIRECCIÓN")*(UPPER(MAESTRO!$L$3:$L$1000)="CONFIRMADO")),ROWS($A$3:A311))),"")</f>
        <v/>
      </c>
      <c r="F311" s="10" t="str">
        <f ca="1">IFERROR(INDEX(MAESTRO!F:F,_xludf.AGGREGATE(15,6,ROW(MAESTRO!$B$3:$B$1000)/((MAESTRO!$B$3:$B$1000="ASMAR DIRECCIÓN")*(UPPER(MAESTRO!$L$3:$L$1000)="CONFIRMADO")),ROWS($A$3:A311))),"")</f>
        <v/>
      </c>
      <c r="G311" s="10" t="str">
        <f ca="1">IFERROR(INDEX(MAESTRO!G:G,_xludf.AGGREGATE(15,6,ROW(MAESTRO!$B$3:$B$1000)/((MAESTRO!$B$3:$B$1000="ASMAR DIRECCIÓN")*(UPPER(MAESTRO!$L$3:$L$1000)="CONFIRMADO")),ROWS($A$3:A311))),"")</f>
        <v/>
      </c>
      <c r="H311" s="10" t="str">
        <f ca="1">IFERROR(INDEX(MAESTRO!H:H,_xludf.AGGREGATE(15,6,ROW(MAESTRO!$B$3:$B$1000)/((MAESTRO!$B$3:$B$1000="ASMAR DIRECCIÓN")*(UPPER(MAESTRO!$L$3:$L$1000)="CONFIRMADO")),ROWS($A$3:A311))),"")</f>
        <v/>
      </c>
      <c r="I311" s="10" t="str">
        <f ca="1">IFERROR(INDEX(MAESTRO!I:I,_xludf.AGGREGATE(15,6,ROW(MAESTRO!$B$3:$B$1000)/((MAESTRO!$B$3:$B$1000="ASMAR DIRECCIÓN")*(UPPER(MAESTRO!$L$3:$L$1000)="CONFIRMADO")),ROWS($A$3:A311))),"")</f>
        <v/>
      </c>
      <c r="J311" s="10" t="str">
        <f ca="1">IFERROR(INDEX(MAESTRO!J:J,_xludf.AGGREGATE(15,6,ROW(MAESTRO!$B$3:$B$1000)/((MAESTRO!$B$3:$B$1000="ASMAR DIRECCIÓN")*(UPPER(MAESTRO!$L$3:$L$1000)="CONFIRMADO")),ROWS($A$3:A311))),"")</f>
        <v/>
      </c>
      <c r="K311" s="10" t="str">
        <f ca="1">IFERROR(INDEX(MAESTRO!K:K,_xludf.AGGREGATE(15,6,ROW(MAESTRO!$B$3:$B$1000)/((MAESTRO!$B$3:$B$1000="ASMAR DIRECCIÓN")*(UPPER(MAESTRO!$L$3:$L$1000)="CONFIRMADO")),ROWS($A$3:A311))),"")</f>
        <v/>
      </c>
      <c r="L311" s="10" t="str">
        <f ca="1">IFERROR(INDEX(MAESTRO!L:L,_xludf.AGGREGATE(15,6,ROW(MAESTRO!$B$3:$B$1000)/((MAESTRO!$B$3:$B$1000="ASMAR DIRECCIÓN")*(UPPER(MAESTRO!$L$3:$L$1000)="CONFIRMADO")),ROWS($A$3:A311))),"")</f>
        <v/>
      </c>
      <c r="M311" s="10" t="str">
        <f ca="1">IFERROR(INDEX(MAESTRO!M:M,_xludf.AGGREGATE(15,6,ROW(MAESTRO!$B$3:$B$1000)/((MAESTRO!$B$3:$B$1000="ASMAR DIRECCIÓN")*(UPPER(MAESTRO!$L$3:$L$1000)="CONFIRMADO")),ROWS($A$3:A311))),"")</f>
        <v/>
      </c>
      <c r="N311" s="10" t="str">
        <f ca="1">IFERROR(INDEX(MAESTRO!N:N,_xludf.AGGREGATE(15,6,ROW(MAESTRO!$B$3:$B$1000)/((MAESTRO!$B$3:$B$1000="ASMAR DIRECCIÓN")*(UPPER(MAESTRO!$L$3:$L$1000)="CONFIRMADO")),ROWS($A$3:A311))),"")</f>
        <v/>
      </c>
      <c r="O311" s="10" t="str">
        <f ca="1">IFERROR(INDEX(MAESTRO!O:O,_xludf.AGGREGATE(15,6,ROW(MAESTRO!$B$3:$B$1000)/((MAESTRO!$B$3:$B$1000="ASMAR DIRECCIÓN")*(UPPER(MAESTRO!$L$3:$L$1000)="CONFIRMADO")),ROWS($A$3:A311))),"")</f>
        <v/>
      </c>
      <c r="P311" s="10" t="str">
        <f ca="1">IFERROR(INDEX(MAESTRO!P:P,_xludf.AGGREGATE(15,6,ROW(MAESTRO!$B$3:$B$1000)/((MAESTRO!$B$3:$B$1000="ASMAR DIRECCIÓN")*(UPPER(MAESTRO!$L$3:$L$1000)="CONFIRMADO")),ROWS($A$3:A311))),"")</f>
        <v/>
      </c>
      <c r="Q311" s="10" t="str">
        <f ca="1">IFERROR(INDEX(MAESTRO!Q:Q,_xludf.AGGREGATE(15,6,ROW(MAESTRO!$B$3:$B$1000)/((MAESTRO!$B$3:$B$1000="ASMAR DIRECCIÓN")*(UPPER(MAESTRO!$L$3:$L$1000)="CONFIRMADO")),ROWS($A$3:A311))),"")</f>
        <v/>
      </c>
      <c r="R311" s="10" t="str">
        <f ca="1">IFERROR(INDEX(MAESTRO!R:R,_xludf.AGGREGATE(15,6,ROW(MAESTRO!$B$3:$B$1000)/((MAESTRO!$B$3:$B$1000="ASMAR DIRECCIÓN")*(UPPER(MAESTRO!$L$3:$L$1000)="CONFIRMADO")),ROWS($A$3:A311))),"")</f>
        <v/>
      </c>
      <c r="S311" s="10" t="str">
        <f ca="1">IFERROR(INDEX(MAESTRO!S:S,_xludf.AGGREGATE(15,6,ROW(MAESTRO!$B$3:$B$1000)/((MAESTRO!$B$3:$B$1000="ASMAR DIRECCIÓN")*(UPPER(MAESTRO!$L$3:$L$1000)="CONFIRMADO")),ROWS($A$3:A311))),"")</f>
        <v/>
      </c>
      <c r="T311" s="10" t="str">
        <f ca="1">IFERROR(INDEX(MAESTRO!T:T,_xludf.AGGREGATE(15,6,ROW(MAESTRO!$B$3:$B$1000)/((MAESTRO!$B$3:$B$1000="ASMAR DIRECCIÓN")*(UPPER(MAESTRO!$L$3:$L$1000)="CONFIRMADO")),ROWS($A$3:A311))),"")</f>
        <v/>
      </c>
      <c r="U311" s="10" t="str">
        <f ca="1">IFERROR(INDEX(MAESTRO!U:U,_xludf.AGGREGATE(15,6,ROW(MAESTRO!$B$3:$B$1000)/((MAESTRO!$B$3:$B$1000="ASMAR DIRECCIÓN")*(UPPER(MAESTRO!$L$3:$L$1000)="CONFIRMADO")),ROWS($A$3:A311))),"")</f>
        <v/>
      </c>
      <c r="V311" s="10" t="str">
        <f ca="1">IFERROR(INDEX(MAESTRO!V:V,_xludf.AGGREGATE(15,6,ROW(MAESTRO!$B$3:$B$1000)/((MAESTRO!$B$3:$B$1000="ASMAR DIRECCIÓN")*(UPPER(MAESTRO!$L$3:$L$1000)="CONFIRMADO")),ROWS($A$3:A311))),"")</f>
        <v/>
      </c>
      <c r="W311" s="10" t="str">
        <f ca="1">IFERROR(INDEX(MAESTRO!W:W,_xludf.AGGREGATE(15,6,ROW(MAESTRO!$B$3:$B$1000)/((MAESTRO!$B$3:$B$1000="ASMAR DIRECCIÓN")*(UPPER(MAESTRO!$L$3:$L$1000)="CONFIRMADO")),ROWS($A$3:A311))),"")</f>
        <v/>
      </c>
      <c r="X311" s="10" t="str">
        <f ca="1">IFERROR(INDEX(MAESTRO!X:X,_xludf.AGGREGATE(15,6,ROW(MAESTRO!$B$3:$B$1000)/((MAESTRO!$B$3:$B$1000="ASMAR DIRECCIÓN")*(UPPER(MAESTRO!$L$3:$L$1000)="CONFIRMADO")),ROWS($A$3:A311))),"")</f>
        <v/>
      </c>
    </row>
    <row r="312" spans="1:24" ht="22.05" customHeight="1">
      <c r="A312" s="11" t="str">
        <f ca="1">IFERROR(INDEX(MAESTRO!A:A,_xludf.AGGREGATE(15,6,ROW(MAESTRO!$B$3:$B$1000)/((MAESTRO!$B$3:$B$1000="ASMAR DIRECCIÓN")*(UPPER(MAESTRO!$L$3:$L$1000)="CONFIRMADO")),ROWS($A$3:A312))),"")</f>
        <v/>
      </c>
      <c r="B312" s="11" t="str">
        <f ca="1">IFERROR(INDEX(MAESTRO!B:B,_xludf.AGGREGATE(15,6,ROW(MAESTRO!$B$3:$B$1000)/((MAESTRO!$B$3:$B$1000="ASMAR DIRECCIÓN")*(UPPER(MAESTRO!$L$3:$L$1000)="CONFIRMADO")),ROWS($A$3:A312))),"")</f>
        <v/>
      </c>
      <c r="C312" s="11" t="str">
        <f ca="1">IFERROR(INDEX(MAESTRO!C:C,_xludf.AGGREGATE(15,6,ROW(MAESTRO!$B$3:$B$1000)/((MAESTRO!$B$3:$B$1000="ASMAR DIRECCIÓN")*(UPPER(MAESTRO!$L$3:$L$1000)="CONFIRMADO")),ROWS($A$3:A312))),"")</f>
        <v/>
      </c>
      <c r="D312" s="11" t="str">
        <f ca="1">IFERROR(INDEX(MAESTRO!D:D,_xludf.AGGREGATE(15,6,ROW(MAESTRO!$B$3:$B$1000)/((MAESTRO!$B$3:$B$1000="ASMAR DIRECCIÓN")*(UPPER(MAESTRO!$L$3:$L$1000)="CONFIRMADO")),ROWS($A$3:A312))),"")</f>
        <v/>
      </c>
      <c r="E312" s="11" t="str">
        <f ca="1">IFERROR(INDEX(MAESTRO!E:E,_xludf.AGGREGATE(15,6,ROW(MAESTRO!$B$3:$B$1000)/((MAESTRO!$B$3:$B$1000="ASMAR DIRECCIÓN")*(UPPER(MAESTRO!$L$3:$L$1000)="CONFIRMADO")),ROWS($A$3:A312))),"")</f>
        <v/>
      </c>
      <c r="F312" s="11" t="str">
        <f ca="1">IFERROR(INDEX(MAESTRO!F:F,_xludf.AGGREGATE(15,6,ROW(MAESTRO!$B$3:$B$1000)/((MAESTRO!$B$3:$B$1000="ASMAR DIRECCIÓN")*(UPPER(MAESTRO!$L$3:$L$1000)="CONFIRMADO")),ROWS($A$3:A312))),"")</f>
        <v/>
      </c>
      <c r="G312" s="11" t="str">
        <f ca="1">IFERROR(INDEX(MAESTRO!G:G,_xludf.AGGREGATE(15,6,ROW(MAESTRO!$B$3:$B$1000)/((MAESTRO!$B$3:$B$1000="ASMAR DIRECCIÓN")*(UPPER(MAESTRO!$L$3:$L$1000)="CONFIRMADO")),ROWS($A$3:A312))),"")</f>
        <v/>
      </c>
      <c r="H312" s="11" t="str">
        <f ca="1">IFERROR(INDEX(MAESTRO!H:H,_xludf.AGGREGATE(15,6,ROW(MAESTRO!$B$3:$B$1000)/((MAESTRO!$B$3:$B$1000="ASMAR DIRECCIÓN")*(UPPER(MAESTRO!$L$3:$L$1000)="CONFIRMADO")),ROWS($A$3:A312))),"")</f>
        <v/>
      </c>
      <c r="I312" s="11" t="str">
        <f ca="1">IFERROR(INDEX(MAESTRO!I:I,_xludf.AGGREGATE(15,6,ROW(MAESTRO!$B$3:$B$1000)/((MAESTRO!$B$3:$B$1000="ASMAR DIRECCIÓN")*(UPPER(MAESTRO!$L$3:$L$1000)="CONFIRMADO")),ROWS($A$3:A312))),"")</f>
        <v/>
      </c>
      <c r="J312" s="11" t="str">
        <f ca="1">IFERROR(INDEX(MAESTRO!J:J,_xludf.AGGREGATE(15,6,ROW(MAESTRO!$B$3:$B$1000)/((MAESTRO!$B$3:$B$1000="ASMAR DIRECCIÓN")*(UPPER(MAESTRO!$L$3:$L$1000)="CONFIRMADO")),ROWS($A$3:A312))),"")</f>
        <v/>
      </c>
      <c r="K312" s="11" t="str">
        <f ca="1">IFERROR(INDEX(MAESTRO!K:K,_xludf.AGGREGATE(15,6,ROW(MAESTRO!$B$3:$B$1000)/((MAESTRO!$B$3:$B$1000="ASMAR DIRECCIÓN")*(UPPER(MAESTRO!$L$3:$L$1000)="CONFIRMADO")),ROWS($A$3:A312))),"")</f>
        <v/>
      </c>
      <c r="L312" s="11" t="str">
        <f ca="1">IFERROR(INDEX(MAESTRO!L:L,_xludf.AGGREGATE(15,6,ROW(MAESTRO!$B$3:$B$1000)/((MAESTRO!$B$3:$B$1000="ASMAR DIRECCIÓN")*(UPPER(MAESTRO!$L$3:$L$1000)="CONFIRMADO")),ROWS($A$3:A312))),"")</f>
        <v/>
      </c>
      <c r="M312" s="11" t="str">
        <f ca="1">IFERROR(INDEX(MAESTRO!M:M,_xludf.AGGREGATE(15,6,ROW(MAESTRO!$B$3:$B$1000)/((MAESTRO!$B$3:$B$1000="ASMAR DIRECCIÓN")*(UPPER(MAESTRO!$L$3:$L$1000)="CONFIRMADO")),ROWS($A$3:A312))),"")</f>
        <v/>
      </c>
      <c r="N312" s="11" t="str">
        <f ca="1">IFERROR(INDEX(MAESTRO!N:N,_xludf.AGGREGATE(15,6,ROW(MAESTRO!$B$3:$B$1000)/((MAESTRO!$B$3:$B$1000="ASMAR DIRECCIÓN")*(UPPER(MAESTRO!$L$3:$L$1000)="CONFIRMADO")),ROWS($A$3:A312))),"")</f>
        <v/>
      </c>
      <c r="O312" s="11" t="str">
        <f ca="1">IFERROR(INDEX(MAESTRO!O:O,_xludf.AGGREGATE(15,6,ROW(MAESTRO!$B$3:$B$1000)/((MAESTRO!$B$3:$B$1000="ASMAR DIRECCIÓN")*(UPPER(MAESTRO!$L$3:$L$1000)="CONFIRMADO")),ROWS($A$3:A312))),"")</f>
        <v/>
      </c>
      <c r="P312" s="11" t="str">
        <f ca="1">IFERROR(INDEX(MAESTRO!P:P,_xludf.AGGREGATE(15,6,ROW(MAESTRO!$B$3:$B$1000)/((MAESTRO!$B$3:$B$1000="ASMAR DIRECCIÓN")*(UPPER(MAESTRO!$L$3:$L$1000)="CONFIRMADO")),ROWS($A$3:A312))),"")</f>
        <v/>
      </c>
      <c r="Q312" s="11" t="str">
        <f ca="1">IFERROR(INDEX(MAESTRO!Q:Q,_xludf.AGGREGATE(15,6,ROW(MAESTRO!$B$3:$B$1000)/((MAESTRO!$B$3:$B$1000="ASMAR DIRECCIÓN")*(UPPER(MAESTRO!$L$3:$L$1000)="CONFIRMADO")),ROWS($A$3:A312))),"")</f>
        <v/>
      </c>
      <c r="R312" s="11" t="str">
        <f ca="1">IFERROR(INDEX(MAESTRO!R:R,_xludf.AGGREGATE(15,6,ROW(MAESTRO!$B$3:$B$1000)/((MAESTRO!$B$3:$B$1000="ASMAR DIRECCIÓN")*(UPPER(MAESTRO!$L$3:$L$1000)="CONFIRMADO")),ROWS($A$3:A312))),"")</f>
        <v/>
      </c>
      <c r="S312" s="11" t="str">
        <f ca="1">IFERROR(INDEX(MAESTRO!S:S,_xludf.AGGREGATE(15,6,ROW(MAESTRO!$B$3:$B$1000)/((MAESTRO!$B$3:$B$1000="ASMAR DIRECCIÓN")*(UPPER(MAESTRO!$L$3:$L$1000)="CONFIRMADO")),ROWS($A$3:A312))),"")</f>
        <v/>
      </c>
      <c r="T312" s="11" t="str">
        <f ca="1">IFERROR(INDEX(MAESTRO!T:T,_xludf.AGGREGATE(15,6,ROW(MAESTRO!$B$3:$B$1000)/((MAESTRO!$B$3:$B$1000="ASMAR DIRECCIÓN")*(UPPER(MAESTRO!$L$3:$L$1000)="CONFIRMADO")),ROWS($A$3:A312))),"")</f>
        <v/>
      </c>
      <c r="U312" s="11" t="str">
        <f ca="1">IFERROR(INDEX(MAESTRO!U:U,_xludf.AGGREGATE(15,6,ROW(MAESTRO!$B$3:$B$1000)/((MAESTRO!$B$3:$B$1000="ASMAR DIRECCIÓN")*(UPPER(MAESTRO!$L$3:$L$1000)="CONFIRMADO")),ROWS($A$3:A312))),"")</f>
        <v/>
      </c>
      <c r="V312" s="11" t="str">
        <f ca="1">IFERROR(INDEX(MAESTRO!V:V,_xludf.AGGREGATE(15,6,ROW(MAESTRO!$B$3:$B$1000)/((MAESTRO!$B$3:$B$1000="ASMAR DIRECCIÓN")*(UPPER(MAESTRO!$L$3:$L$1000)="CONFIRMADO")),ROWS($A$3:A312))),"")</f>
        <v/>
      </c>
      <c r="W312" s="11" t="str">
        <f ca="1">IFERROR(INDEX(MAESTRO!W:W,_xludf.AGGREGATE(15,6,ROW(MAESTRO!$B$3:$B$1000)/((MAESTRO!$B$3:$B$1000="ASMAR DIRECCIÓN")*(UPPER(MAESTRO!$L$3:$L$1000)="CONFIRMADO")),ROWS($A$3:A312))),"")</f>
        <v/>
      </c>
      <c r="X312" s="11" t="str">
        <f ca="1">IFERROR(INDEX(MAESTRO!X:X,_xludf.AGGREGATE(15,6,ROW(MAESTRO!$B$3:$B$1000)/((MAESTRO!$B$3:$B$1000="ASMAR DIRECCIÓN")*(UPPER(MAESTRO!$L$3:$L$1000)="CONFIRMADO")),ROWS($A$3:A312))),"")</f>
        <v/>
      </c>
    </row>
    <row r="313" spans="1:24" ht="22.05" customHeight="1">
      <c r="A313" s="10" t="str">
        <f ca="1">IFERROR(INDEX(MAESTRO!A:A,_xludf.AGGREGATE(15,6,ROW(MAESTRO!$B$3:$B$1000)/((MAESTRO!$B$3:$B$1000="ASMAR DIRECCIÓN")*(UPPER(MAESTRO!$L$3:$L$1000)="CONFIRMADO")),ROWS($A$3:A313))),"")</f>
        <v/>
      </c>
      <c r="B313" s="10" t="str">
        <f ca="1">IFERROR(INDEX(MAESTRO!B:B,_xludf.AGGREGATE(15,6,ROW(MAESTRO!$B$3:$B$1000)/((MAESTRO!$B$3:$B$1000="ASMAR DIRECCIÓN")*(UPPER(MAESTRO!$L$3:$L$1000)="CONFIRMADO")),ROWS($A$3:A313))),"")</f>
        <v/>
      </c>
      <c r="C313" s="10" t="str">
        <f ca="1">IFERROR(INDEX(MAESTRO!C:C,_xludf.AGGREGATE(15,6,ROW(MAESTRO!$B$3:$B$1000)/((MAESTRO!$B$3:$B$1000="ASMAR DIRECCIÓN")*(UPPER(MAESTRO!$L$3:$L$1000)="CONFIRMADO")),ROWS($A$3:A313))),"")</f>
        <v/>
      </c>
      <c r="D313" s="10" t="str">
        <f ca="1">IFERROR(INDEX(MAESTRO!D:D,_xludf.AGGREGATE(15,6,ROW(MAESTRO!$B$3:$B$1000)/((MAESTRO!$B$3:$B$1000="ASMAR DIRECCIÓN")*(UPPER(MAESTRO!$L$3:$L$1000)="CONFIRMADO")),ROWS($A$3:A313))),"")</f>
        <v/>
      </c>
      <c r="E313" s="10" t="str">
        <f ca="1">IFERROR(INDEX(MAESTRO!E:E,_xludf.AGGREGATE(15,6,ROW(MAESTRO!$B$3:$B$1000)/((MAESTRO!$B$3:$B$1000="ASMAR DIRECCIÓN")*(UPPER(MAESTRO!$L$3:$L$1000)="CONFIRMADO")),ROWS($A$3:A313))),"")</f>
        <v/>
      </c>
      <c r="F313" s="10" t="str">
        <f ca="1">IFERROR(INDEX(MAESTRO!F:F,_xludf.AGGREGATE(15,6,ROW(MAESTRO!$B$3:$B$1000)/((MAESTRO!$B$3:$B$1000="ASMAR DIRECCIÓN")*(UPPER(MAESTRO!$L$3:$L$1000)="CONFIRMADO")),ROWS($A$3:A313))),"")</f>
        <v/>
      </c>
      <c r="G313" s="10" t="str">
        <f ca="1">IFERROR(INDEX(MAESTRO!G:G,_xludf.AGGREGATE(15,6,ROW(MAESTRO!$B$3:$B$1000)/((MAESTRO!$B$3:$B$1000="ASMAR DIRECCIÓN")*(UPPER(MAESTRO!$L$3:$L$1000)="CONFIRMADO")),ROWS($A$3:A313))),"")</f>
        <v/>
      </c>
      <c r="H313" s="10" t="str">
        <f ca="1">IFERROR(INDEX(MAESTRO!H:H,_xludf.AGGREGATE(15,6,ROW(MAESTRO!$B$3:$B$1000)/((MAESTRO!$B$3:$B$1000="ASMAR DIRECCIÓN")*(UPPER(MAESTRO!$L$3:$L$1000)="CONFIRMADO")),ROWS($A$3:A313))),"")</f>
        <v/>
      </c>
      <c r="I313" s="10" t="str">
        <f ca="1">IFERROR(INDEX(MAESTRO!I:I,_xludf.AGGREGATE(15,6,ROW(MAESTRO!$B$3:$B$1000)/((MAESTRO!$B$3:$B$1000="ASMAR DIRECCIÓN")*(UPPER(MAESTRO!$L$3:$L$1000)="CONFIRMADO")),ROWS($A$3:A313))),"")</f>
        <v/>
      </c>
      <c r="J313" s="10" t="str">
        <f ca="1">IFERROR(INDEX(MAESTRO!J:J,_xludf.AGGREGATE(15,6,ROW(MAESTRO!$B$3:$B$1000)/((MAESTRO!$B$3:$B$1000="ASMAR DIRECCIÓN")*(UPPER(MAESTRO!$L$3:$L$1000)="CONFIRMADO")),ROWS($A$3:A313))),"")</f>
        <v/>
      </c>
      <c r="K313" s="10" t="str">
        <f ca="1">IFERROR(INDEX(MAESTRO!K:K,_xludf.AGGREGATE(15,6,ROW(MAESTRO!$B$3:$B$1000)/((MAESTRO!$B$3:$B$1000="ASMAR DIRECCIÓN")*(UPPER(MAESTRO!$L$3:$L$1000)="CONFIRMADO")),ROWS($A$3:A313))),"")</f>
        <v/>
      </c>
      <c r="L313" s="10" t="str">
        <f ca="1">IFERROR(INDEX(MAESTRO!L:L,_xludf.AGGREGATE(15,6,ROW(MAESTRO!$B$3:$B$1000)/((MAESTRO!$B$3:$B$1000="ASMAR DIRECCIÓN")*(UPPER(MAESTRO!$L$3:$L$1000)="CONFIRMADO")),ROWS($A$3:A313))),"")</f>
        <v/>
      </c>
      <c r="M313" s="10" t="str">
        <f ca="1">IFERROR(INDEX(MAESTRO!M:M,_xludf.AGGREGATE(15,6,ROW(MAESTRO!$B$3:$B$1000)/((MAESTRO!$B$3:$B$1000="ASMAR DIRECCIÓN")*(UPPER(MAESTRO!$L$3:$L$1000)="CONFIRMADO")),ROWS($A$3:A313))),"")</f>
        <v/>
      </c>
      <c r="N313" s="10" t="str">
        <f ca="1">IFERROR(INDEX(MAESTRO!N:N,_xludf.AGGREGATE(15,6,ROW(MAESTRO!$B$3:$B$1000)/((MAESTRO!$B$3:$B$1000="ASMAR DIRECCIÓN")*(UPPER(MAESTRO!$L$3:$L$1000)="CONFIRMADO")),ROWS($A$3:A313))),"")</f>
        <v/>
      </c>
      <c r="O313" s="10" t="str">
        <f ca="1">IFERROR(INDEX(MAESTRO!O:O,_xludf.AGGREGATE(15,6,ROW(MAESTRO!$B$3:$B$1000)/((MAESTRO!$B$3:$B$1000="ASMAR DIRECCIÓN")*(UPPER(MAESTRO!$L$3:$L$1000)="CONFIRMADO")),ROWS($A$3:A313))),"")</f>
        <v/>
      </c>
      <c r="P313" s="10" t="str">
        <f ca="1">IFERROR(INDEX(MAESTRO!P:P,_xludf.AGGREGATE(15,6,ROW(MAESTRO!$B$3:$B$1000)/((MAESTRO!$B$3:$B$1000="ASMAR DIRECCIÓN")*(UPPER(MAESTRO!$L$3:$L$1000)="CONFIRMADO")),ROWS($A$3:A313))),"")</f>
        <v/>
      </c>
      <c r="Q313" s="10" t="str">
        <f ca="1">IFERROR(INDEX(MAESTRO!Q:Q,_xludf.AGGREGATE(15,6,ROW(MAESTRO!$B$3:$B$1000)/((MAESTRO!$B$3:$B$1000="ASMAR DIRECCIÓN")*(UPPER(MAESTRO!$L$3:$L$1000)="CONFIRMADO")),ROWS($A$3:A313))),"")</f>
        <v/>
      </c>
      <c r="R313" s="10" t="str">
        <f ca="1">IFERROR(INDEX(MAESTRO!R:R,_xludf.AGGREGATE(15,6,ROW(MAESTRO!$B$3:$B$1000)/((MAESTRO!$B$3:$B$1000="ASMAR DIRECCIÓN")*(UPPER(MAESTRO!$L$3:$L$1000)="CONFIRMADO")),ROWS($A$3:A313))),"")</f>
        <v/>
      </c>
      <c r="S313" s="10" t="str">
        <f ca="1">IFERROR(INDEX(MAESTRO!S:S,_xludf.AGGREGATE(15,6,ROW(MAESTRO!$B$3:$B$1000)/((MAESTRO!$B$3:$B$1000="ASMAR DIRECCIÓN")*(UPPER(MAESTRO!$L$3:$L$1000)="CONFIRMADO")),ROWS($A$3:A313))),"")</f>
        <v/>
      </c>
      <c r="T313" s="10" t="str">
        <f ca="1">IFERROR(INDEX(MAESTRO!T:T,_xludf.AGGREGATE(15,6,ROW(MAESTRO!$B$3:$B$1000)/((MAESTRO!$B$3:$B$1000="ASMAR DIRECCIÓN")*(UPPER(MAESTRO!$L$3:$L$1000)="CONFIRMADO")),ROWS($A$3:A313))),"")</f>
        <v/>
      </c>
      <c r="U313" s="10" t="str">
        <f ca="1">IFERROR(INDEX(MAESTRO!U:U,_xludf.AGGREGATE(15,6,ROW(MAESTRO!$B$3:$B$1000)/((MAESTRO!$B$3:$B$1000="ASMAR DIRECCIÓN")*(UPPER(MAESTRO!$L$3:$L$1000)="CONFIRMADO")),ROWS($A$3:A313))),"")</f>
        <v/>
      </c>
      <c r="V313" s="10" t="str">
        <f ca="1">IFERROR(INDEX(MAESTRO!V:V,_xludf.AGGREGATE(15,6,ROW(MAESTRO!$B$3:$B$1000)/((MAESTRO!$B$3:$B$1000="ASMAR DIRECCIÓN")*(UPPER(MAESTRO!$L$3:$L$1000)="CONFIRMADO")),ROWS($A$3:A313))),"")</f>
        <v/>
      </c>
      <c r="W313" s="10" t="str">
        <f ca="1">IFERROR(INDEX(MAESTRO!W:W,_xludf.AGGREGATE(15,6,ROW(MAESTRO!$B$3:$B$1000)/((MAESTRO!$B$3:$B$1000="ASMAR DIRECCIÓN")*(UPPER(MAESTRO!$L$3:$L$1000)="CONFIRMADO")),ROWS($A$3:A313))),"")</f>
        <v/>
      </c>
      <c r="X313" s="10" t="str">
        <f ca="1">IFERROR(INDEX(MAESTRO!X:X,_xludf.AGGREGATE(15,6,ROW(MAESTRO!$B$3:$B$1000)/((MAESTRO!$B$3:$B$1000="ASMAR DIRECCIÓN")*(UPPER(MAESTRO!$L$3:$L$1000)="CONFIRMADO")),ROWS($A$3:A313))),"")</f>
        <v/>
      </c>
    </row>
    <row r="314" spans="1:24" ht="22.05" customHeight="1">
      <c r="A314" s="11" t="str">
        <f ca="1">IFERROR(INDEX(MAESTRO!A:A,_xludf.AGGREGATE(15,6,ROW(MAESTRO!$B$3:$B$1000)/((MAESTRO!$B$3:$B$1000="ASMAR DIRECCIÓN")*(UPPER(MAESTRO!$L$3:$L$1000)="CONFIRMADO")),ROWS($A$3:A314))),"")</f>
        <v/>
      </c>
      <c r="B314" s="11" t="str">
        <f ca="1">IFERROR(INDEX(MAESTRO!B:B,_xludf.AGGREGATE(15,6,ROW(MAESTRO!$B$3:$B$1000)/((MAESTRO!$B$3:$B$1000="ASMAR DIRECCIÓN")*(UPPER(MAESTRO!$L$3:$L$1000)="CONFIRMADO")),ROWS($A$3:A314))),"")</f>
        <v/>
      </c>
      <c r="C314" s="11" t="str">
        <f ca="1">IFERROR(INDEX(MAESTRO!C:C,_xludf.AGGREGATE(15,6,ROW(MAESTRO!$B$3:$B$1000)/((MAESTRO!$B$3:$B$1000="ASMAR DIRECCIÓN")*(UPPER(MAESTRO!$L$3:$L$1000)="CONFIRMADO")),ROWS($A$3:A314))),"")</f>
        <v/>
      </c>
      <c r="D314" s="11" t="str">
        <f ca="1">IFERROR(INDEX(MAESTRO!D:D,_xludf.AGGREGATE(15,6,ROW(MAESTRO!$B$3:$B$1000)/((MAESTRO!$B$3:$B$1000="ASMAR DIRECCIÓN")*(UPPER(MAESTRO!$L$3:$L$1000)="CONFIRMADO")),ROWS($A$3:A314))),"")</f>
        <v/>
      </c>
      <c r="E314" s="11" t="str">
        <f ca="1">IFERROR(INDEX(MAESTRO!E:E,_xludf.AGGREGATE(15,6,ROW(MAESTRO!$B$3:$B$1000)/((MAESTRO!$B$3:$B$1000="ASMAR DIRECCIÓN")*(UPPER(MAESTRO!$L$3:$L$1000)="CONFIRMADO")),ROWS($A$3:A314))),"")</f>
        <v/>
      </c>
      <c r="F314" s="11" t="str">
        <f ca="1">IFERROR(INDEX(MAESTRO!F:F,_xludf.AGGREGATE(15,6,ROW(MAESTRO!$B$3:$B$1000)/((MAESTRO!$B$3:$B$1000="ASMAR DIRECCIÓN")*(UPPER(MAESTRO!$L$3:$L$1000)="CONFIRMADO")),ROWS($A$3:A314))),"")</f>
        <v/>
      </c>
      <c r="G314" s="11" t="str">
        <f ca="1">IFERROR(INDEX(MAESTRO!G:G,_xludf.AGGREGATE(15,6,ROW(MAESTRO!$B$3:$B$1000)/((MAESTRO!$B$3:$B$1000="ASMAR DIRECCIÓN")*(UPPER(MAESTRO!$L$3:$L$1000)="CONFIRMADO")),ROWS($A$3:A314))),"")</f>
        <v/>
      </c>
      <c r="H314" s="11" t="str">
        <f ca="1">IFERROR(INDEX(MAESTRO!H:H,_xludf.AGGREGATE(15,6,ROW(MAESTRO!$B$3:$B$1000)/((MAESTRO!$B$3:$B$1000="ASMAR DIRECCIÓN")*(UPPER(MAESTRO!$L$3:$L$1000)="CONFIRMADO")),ROWS($A$3:A314))),"")</f>
        <v/>
      </c>
      <c r="I314" s="11" t="str">
        <f ca="1">IFERROR(INDEX(MAESTRO!I:I,_xludf.AGGREGATE(15,6,ROW(MAESTRO!$B$3:$B$1000)/((MAESTRO!$B$3:$B$1000="ASMAR DIRECCIÓN")*(UPPER(MAESTRO!$L$3:$L$1000)="CONFIRMADO")),ROWS($A$3:A314))),"")</f>
        <v/>
      </c>
      <c r="J314" s="11" t="str">
        <f ca="1">IFERROR(INDEX(MAESTRO!J:J,_xludf.AGGREGATE(15,6,ROW(MAESTRO!$B$3:$B$1000)/((MAESTRO!$B$3:$B$1000="ASMAR DIRECCIÓN")*(UPPER(MAESTRO!$L$3:$L$1000)="CONFIRMADO")),ROWS($A$3:A314))),"")</f>
        <v/>
      </c>
      <c r="K314" s="11" t="str">
        <f ca="1">IFERROR(INDEX(MAESTRO!K:K,_xludf.AGGREGATE(15,6,ROW(MAESTRO!$B$3:$B$1000)/((MAESTRO!$B$3:$B$1000="ASMAR DIRECCIÓN")*(UPPER(MAESTRO!$L$3:$L$1000)="CONFIRMADO")),ROWS($A$3:A314))),"")</f>
        <v/>
      </c>
      <c r="L314" s="11" t="str">
        <f ca="1">IFERROR(INDEX(MAESTRO!L:L,_xludf.AGGREGATE(15,6,ROW(MAESTRO!$B$3:$B$1000)/((MAESTRO!$B$3:$B$1000="ASMAR DIRECCIÓN")*(UPPER(MAESTRO!$L$3:$L$1000)="CONFIRMADO")),ROWS($A$3:A314))),"")</f>
        <v/>
      </c>
      <c r="M314" s="11" t="str">
        <f ca="1">IFERROR(INDEX(MAESTRO!M:M,_xludf.AGGREGATE(15,6,ROW(MAESTRO!$B$3:$B$1000)/((MAESTRO!$B$3:$B$1000="ASMAR DIRECCIÓN")*(UPPER(MAESTRO!$L$3:$L$1000)="CONFIRMADO")),ROWS($A$3:A314))),"")</f>
        <v/>
      </c>
      <c r="N314" s="11" t="str">
        <f ca="1">IFERROR(INDEX(MAESTRO!N:N,_xludf.AGGREGATE(15,6,ROW(MAESTRO!$B$3:$B$1000)/((MAESTRO!$B$3:$B$1000="ASMAR DIRECCIÓN")*(UPPER(MAESTRO!$L$3:$L$1000)="CONFIRMADO")),ROWS($A$3:A314))),"")</f>
        <v/>
      </c>
      <c r="O314" s="11" t="str">
        <f ca="1">IFERROR(INDEX(MAESTRO!O:O,_xludf.AGGREGATE(15,6,ROW(MAESTRO!$B$3:$B$1000)/((MAESTRO!$B$3:$B$1000="ASMAR DIRECCIÓN")*(UPPER(MAESTRO!$L$3:$L$1000)="CONFIRMADO")),ROWS($A$3:A314))),"")</f>
        <v/>
      </c>
      <c r="P314" s="11" t="str">
        <f ca="1">IFERROR(INDEX(MAESTRO!P:P,_xludf.AGGREGATE(15,6,ROW(MAESTRO!$B$3:$B$1000)/((MAESTRO!$B$3:$B$1000="ASMAR DIRECCIÓN")*(UPPER(MAESTRO!$L$3:$L$1000)="CONFIRMADO")),ROWS($A$3:A314))),"")</f>
        <v/>
      </c>
      <c r="Q314" s="11" t="str">
        <f ca="1">IFERROR(INDEX(MAESTRO!Q:Q,_xludf.AGGREGATE(15,6,ROW(MAESTRO!$B$3:$B$1000)/((MAESTRO!$B$3:$B$1000="ASMAR DIRECCIÓN")*(UPPER(MAESTRO!$L$3:$L$1000)="CONFIRMADO")),ROWS($A$3:A314))),"")</f>
        <v/>
      </c>
      <c r="R314" s="11" t="str">
        <f ca="1">IFERROR(INDEX(MAESTRO!R:R,_xludf.AGGREGATE(15,6,ROW(MAESTRO!$B$3:$B$1000)/((MAESTRO!$B$3:$B$1000="ASMAR DIRECCIÓN")*(UPPER(MAESTRO!$L$3:$L$1000)="CONFIRMADO")),ROWS($A$3:A314))),"")</f>
        <v/>
      </c>
      <c r="S314" s="11" t="str">
        <f ca="1">IFERROR(INDEX(MAESTRO!S:S,_xludf.AGGREGATE(15,6,ROW(MAESTRO!$B$3:$B$1000)/((MAESTRO!$B$3:$B$1000="ASMAR DIRECCIÓN")*(UPPER(MAESTRO!$L$3:$L$1000)="CONFIRMADO")),ROWS($A$3:A314))),"")</f>
        <v/>
      </c>
      <c r="T314" s="11" t="str">
        <f ca="1">IFERROR(INDEX(MAESTRO!T:T,_xludf.AGGREGATE(15,6,ROW(MAESTRO!$B$3:$B$1000)/((MAESTRO!$B$3:$B$1000="ASMAR DIRECCIÓN")*(UPPER(MAESTRO!$L$3:$L$1000)="CONFIRMADO")),ROWS($A$3:A314))),"")</f>
        <v/>
      </c>
      <c r="U314" s="11" t="str">
        <f ca="1">IFERROR(INDEX(MAESTRO!U:U,_xludf.AGGREGATE(15,6,ROW(MAESTRO!$B$3:$B$1000)/((MAESTRO!$B$3:$B$1000="ASMAR DIRECCIÓN")*(UPPER(MAESTRO!$L$3:$L$1000)="CONFIRMADO")),ROWS($A$3:A314))),"")</f>
        <v/>
      </c>
      <c r="V314" s="11" t="str">
        <f ca="1">IFERROR(INDEX(MAESTRO!V:V,_xludf.AGGREGATE(15,6,ROW(MAESTRO!$B$3:$B$1000)/((MAESTRO!$B$3:$B$1000="ASMAR DIRECCIÓN")*(UPPER(MAESTRO!$L$3:$L$1000)="CONFIRMADO")),ROWS($A$3:A314))),"")</f>
        <v/>
      </c>
      <c r="W314" s="11" t="str">
        <f ca="1">IFERROR(INDEX(MAESTRO!W:W,_xludf.AGGREGATE(15,6,ROW(MAESTRO!$B$3:$B$1000)/((MAESTRO!$B$3:$B$1000="ASMAR DIRECCIÓN")*(UPPER(MAESTRO!$L$3:$L$1000)="CONFIRMADO")),ROWS($A$3:A314))),"")</f>
        <v/>
      </c>
      <c r="X314" s="11" t="str">
        <f ca="1">IFERROR(INDEX(MAESTRO!X:X,_xludf.AGGREGATE(15,6,ROW(MAESTRO!$B$3:$B$1000)/((MAESTRO!$B$3:$B$1000="ASMAR DIRECCIÓN")*(UPPER(MAESTRO!$L$3:$L$1000)="CONFIRMADO")),ROWS($A$3:A314))),"")</f>
        <v/>
      </c>
    </row>
    <row r="315" spans="1:24" ht="22.05" customHeight="1">
      <c r="A315" s="10" t="str">
        <f ca="1">IFERROR(INDEX(MAESTRO!A:A,_xludf.AGGREGATE(15,6,ROW(MAESTRO!$B$3:$B$1000)/((MAESTRO!$B$3:$B$1000="ASMAR DIRECCIÓN")*(UPPER(MAESTRO!$L$3:$L$1000)="CONFIRMADO")),ROWS($A$3:A315))),"")</f>
        <v/>
      </c>
      <c r="B315" s="10" t="str">
        <f ca="1">IFERROR(INDEX(MAESTRO!B:B,_xludf.AGGREGATE(15,6,ROW(MAESTRO!$B$3:$B$1000)/((MAESTRO!$B$3:$B$1000="ASMAR DIRECCIÓN")*(UPPER(MAESTRO!$L$3:$L$1000)="CONFIRMADO")),ROWS($A$3:A315))),"")</f>
        <v/>
      </c>
      <c r="C315" s="10" t="str">
        <f ca="1">IFERROR(INDEX(MAESTRO!C:C,_xludf.AGGREGATE(15,6,ROW(MAESTRO!$B$3:$B$1000)/((MAESTRO!$B$3:$B$1000="ASMAR DIRECCIÓN")*(UPPER(MAESTRO!$L$3:$L$1000)="CONFIRMADO")),ROWS($A$3:A315))),"")</f>
        <v/>
      </c>
      <c r="D315" s="10" t="str">
        <f ca="1">IFERROR(INDEX(MAESTRO!D:D,_xludf.AGGREGATE(15,6,ROW(MAESTRO!$B$3:$B$1000)/((MAESTRO!$B$3:$B$1000="ASMAR DIRECCIÓN")*(UPPER(MAESTRO!$L$3:$L$1000)="CONFIRMADO")),ROWS($A$3:A315))),"")</f>
        <v/>
      </c>
      <c r="E315" s="10" t="str">
        <f ca="1">IFERROR(INDEX(MAESTRO!E:E,_xludf.AGGREGATE(15,6,ROW(MAESTRO!$B$3:$B$1000)/((MAESTRO!$B$3:$B$1000="ASMAR DIRECCIÓN")*(UPPER(MAESTRO!$L$3:$L$1000)="CONFIRMADO")),ROWS($A$3:A315))),"")</f>
        <v/>
      </c>
      <c r="F315" s="10" t="str">
        <f ca="1">IFERROR(INDEX(MAESTRO!F:F,_xludf.AGGREGATE(15,6,ROW(MAESTRO!$B$3:$B$1000)/((MAESTRO!$B$3:$B$1000="ASMAR DIRECCIÓN")*(UPPER(MAESTRO!$L$3:$L$1000)="CONFIRMADO")),ROWS($A$3:A315))),"")</f>
        <v/>
      </c>
      <c r="G315" s="10" t="str">
        <f ca="1">IFERROR(INDEX(MAESTRO!G:G,_xludf.AGGREGATE(15,6,ROW(MAESTRO!$B$3:$B$1000)/((MAESTRO!$B$3:$B$1000="ASMAR DIRECCIÓN")*(UPPER(MAESTRO!$L$3:$L$1000)="CONFIRMADO")),ROWS($A$3:A315))),"")</f>
        <v/>
      </c>
      <c r="H315" s="10" t="str">
        <f ca="1">IFERROR(INDEX(MAESTRO!H:H,_xludf.AGGREGATE(15,6,ROW(MAESTRO!$B$3:$B$1000)/((MAESTRO!$B$3:$B$1000="ASMAR DIRECCIÓN")*(UPPER(MAESTRO!$L$3:$L$1000)="CONFIRMADO")),ROWS($A$3:A315))),"")</f>
        <v/>
      </c>
      <c r="I315" s="10" t="str">
        <f ca="1">IFERROR(INDEX(MAESTRO!I:I,_xludf.AGGREGATE(15,6,ROW(MAESTRO!$B$3:$B$1000)/((MAESTRO!$B$3:$B$1000="ASMAR DIRECCIÓN")*(UPPER(MAESTRO!$L$3:$L$1000)="CONFIRMADO")),ROWS($A$3:A315))),"")</f>
        <v/>
      </c>
      <c r="J315" s="10" t="str">
        <f ca="1">IFERROR(INDEX(MAESTRO!J:J,_xludf.AGGREGATE(15,6,ROW(MAESTRO!$B$3:$B$1000)/((MAESTRO!$B$3:$B$1000="ASMAR DIRECCIÓN")*(UPPER(MAESTRO!$L$3:$L$1000)="CONFIRMADO")),ROWS($A$3:A315))),"")</f>
        <v/>
      </c>
      <c r="K315" s="10" t="str">
        <f ca="1">IFERROR(INDEX(MAESTRO!K:K,_xludf.AGGREGATE(15,6,ROW(MAESTRO!$B$3:$B$1000)/((MAESTRO!$B$3:$B$1000="ASMAR DIRECCIÓN")*(UPPER(MAESTRO!$L$3:$L$1000)="CONFIRMADO")),ROWS($A$3:A315))),"")</f>
        <v/>
      </c>
      <c r="L315" s="10" t="str">
        <f ca="1">IFERROR(INDEX(MAESTRO!L:L,_xludf.AGGREGATE(15,6,ROW(MAESTRO!$B$3:$B$1000)/((MAESTRO!$B$3:$B$1000="ASMAR DIRECCIÓN")*(UPPER(MAESTRO!$L$3:$L$1000)="CONFIRMADO")),ROWS($A$3:A315))),"")</f>
        <v/>
      </c>
      <c r="M315" s="10" t="str">
        <f ca="1">IFERROR(INDEX(MAESTRO!M:M,_xludf.AGGREGATE(15,6,ROW(MAESTRO!$B$3:$B$1000)/((MAESTRO!$B$3:$B$1000="ASMAR DIRECCIÓN")*(UPPER(MAESTRO!$L$3:$L$1000)="CONFIRMADO")),ROWS($A$3:A315))),"")</f>
        <v/>
      </c>
      <c r="N315" s="10" t="str">
        <f ca="1">IFERROR(INDEX(MAESTRO!N:N,_xludf.AGGREGATE(15,6,ROW(MAESTRO!$B$3:$B$1000)/((MAESTRO!$B$3:$B$1000="ASMAR DIRECCIÓN")*(UPPER(MAESTRO!$L$3:$L$1000)="CONFIRMADO")),ROWS($A$3:A315))),"")</f>
        <v/>
      </c>
      <c r="O315" s="10" t="str">
        <f ca="1">IFERROR(INDEX(MAESTRO!O:O,_xludf.AGGREGATE(15,6,ROW(MAESTRO!$B$3:$B$1000)/((MAESTRO!$B$3:$B$1000="ASMAR DIRECCIÓN")*(UPPER(MAESTRO!$L$3:$L$1000)="CONFIRMADO")),ROWS($A$3:A315))),"")</f>
        <v/>
      </c>
      <c r="P315" s="10" t="str">
        <f ca="1">IFERROR(INDEX(MAESTRO!P:P,_xludf.AGGREGATE(15,6,ROW(MAESTRO!$B$3:$B$1000)/((MAESTRO!$B$3:$B$1000="ASMAR DIRECCIÓN")*(UPPER(MAESTRO!$L$3:$L$1000)="CONFIRMADO")),ROWS($A$3:A315))),"")</f>
        <v/>
      </c>
      <c r="Q315" s="10" t="str">
        <f ca="1">IFERROR(INDEX(MAESTRO!Q:Q,_xludf.AGGREGATE(15,6,ROW(MAESTRO!$B$3:$B$1000)/((MAESTRO!$B$3:$B$1000="ASMAR DIRECCIÓN")*(UPPER(MAESTRO!$L$3:$L$1000)="CONFIRMADO")),ROWS($A$3:A315))),"")</f>
        <v/>
      </c>
      <c r="R315" s="10" t="str">
        <f ca="1">IFERROR(INDEX(MAESTRO!R:R,_xludf.AGGREGATE(15,6,ROW(MAESTRO!$B$3:$B$1000)/((MAESTRO!$B$3:$B$1000="ASMAR DIRECCIÓN")*(UPPER(MAESTRO!$L$3:$L$1000)="CONFIRMADO")),ROWS($A$3:A315))),"")</f>
        <v/>
      </c>
      <c r="S315" s="10" t="str">
        <f ca="1">IFERROR(INDEX(MAESTRO!S:S,_xludf.AGGREGATE(15,6,ROW(MAESTRO!$B$3:$B$1000)/((MAESTRO!$B$3:$B$1000="ASMAR DIRECCIÓN")*(UPPER(MAESTRO!$L$3:$L$1000)="CONFIRMADO")),ROWS($A$3:A315))),"")</f>
        <v/>
      </c>
      <c r="T315" s="10" t="str">
        <f ca="1">IFERROR(INDEX(MAESTRO!T:T,_xludf.AGGREGATE(15,6,ROW(MAESTRO!$B$3:$B$1000)/((MAESTRO!$B$3:$B$1000="ASMAR DIRECCIÓN")*(UPPER(MAESTRO!$L$3:$L$1000)="CONFIRMADO")),ROWS($A$3:A315))),"")</f>
        <v/>
      </c>
      <c r="U315" s="10" t="str">
        <f ca="1">IFERROR(INDEX(MAESTRO!U:U,_xludf.AGGREGATE(15,6,ROW(MAESTRO!$B$3:$B$1000)/((MAESTRO!$B$3:$B$1000="ASMAR DIRECCIÓN")*(UPPER(MAESTRO!$L$3:$L$1000)="CONFIRMADO")),ROWS($A$3:A315))),"")</f>
        <v/>
      </c>
      <c r="V315" s="10" t="str">
        <f ca="1">IFERROR(INDEX(MAESTRO!V:V,_xludf.AGGREGATE(15,6,ROW(MAESTRO!$B$3:$B$1000)/((MAESTRO!$B$3:$B$1000="ASMAR DIRECCIÓN")*(UPPER(MAESTRO!$L$3:$L$1000)="CONFIRMADO")),ROWS($A$3:A315))),"")</f>
        <v/>
      </c>
      <c r="W315" s="10" t="str">
        <f ca="1">IFERROR(INDEX(MAESTRO!W:W,_xludf.AGGREGATE(15,6,ROW(MAESTRO!$B$3:$B$1000)/((MAESTRO!$B$3:$B$1000="ASMAR DIRECCIÓN")*(UPPER(MAESTRO!$L$3:$L$1000)="CONFIRMADO")),ROWS($A$3:A315))),"")</f>
        <v/>
      </c>
      <c r="X315" s="10" t="str">
        <f ca="1">IFERROR(INDEX(MAESTRO!X:X,_xludf.AGGREGATE(15,6,ROW(MAESTRO!$B$3:$B$1000)/((MAESTRO!$B$3:$B$1000="ASMAR DIRECCIÓN")*(UPPER(MAESTRO!$L$3:$L$1000)="CONFIRMADO")),ROWS($A$3:A315))),"")</f>
        <v/>
      </c>
    </row>
    <row r="316" spans="1:24" ht="22.05" customHeight="1">
      <c r="A316" s="11" t="str">
        <f ca="1">IFERROR(INDEX(MAESTRO!A:A,_xludf.AGGREGATE(15,6,ROW(MAESTRO!$B$3:$B$1000)/((MAESTRO!$B$3:$B$1000="ASMAR DIRECCIÓN")*(UPPER(MAESTRO!$L$3:$L$1000)="CONFIRMADO")),ROWS($A$3:A316))),"")</f>
        <v/>
      </c>
      <c r="B316" s="11" t="str">
        <f ca="1">IFERROR(INDEX(MAESTRO!B:B,_xludf.AGGREGATE(15,6,ROW(MAESTRO!$B$3:$B$1000)/((MAESTRO!$B$3:$B$1000="ASMAR DIRECCIÓN")*(UPPER(MAESTRO!$L$3:$L$1000)="CONFIRMADO")),ROWS($A$3:A316))),"")</f>
        <v/>
      </c>
      <c r="C316" s="11" t="str">
        <f ca="1">IFERROR(INDEX(MAESTRO!C:C,_xludf.AGGREGATE(15,6,ROW(MAESTRO!$B$3:$B$1000)/((MAESTRO!$B$3:$B$1000="ASMAR DIRECCIÓN")*(UPPER(MAESTRO!$L$3:$L$1000)="CONFIRMADO")),ROWS($A$3:A316))),"")</f>
        <v/>
      </c>
      <c r="D316" s="11" t="str">
        <f ca="1">IFERROR(INDEX(MAESTRO!D:D,_xludf.AGGREGATE(15,6,ROW(MAESTRO!$B$3:$B$1000)/((MAESTRO!$B$3:$B$1000="ASMAR DIRECCIÓN")*(UPPER(MAESTRO!$L$3:$L$1000)="CONFIRMADO")),ROWS($A$3:A316))),"")</f>
        <v/>
      </c>
      <c r="E316" s="11" t="str">
        <f ca="1">IFERROR(INDEX(MAESTRO!E:E,_xludf.AGGREGATE(15,6,ROW(MAESTRO!$B$3:$B$1000)/((MAESTRO!$B$3:$B$1000="ASMAR DIRECCIÓN")*(UPPER(MAESTRO!$L$3:$L$1000)="CONFIRMADO")),ROWS($A$3:A316))),"")</f>
        <v/>
      </c>
      <c r="F316" s="11" t="str">
        <f ca="1">IFERROR(INDEX(MAESTRO!F:F,_xludf.AGGREGATE(15,6,ROW(MAESTRO!$B$3:$B$1000)/((MAESTRO!$B$3:$B$1000="ASMAR DIRECCIÓN")*(UPPER(MAESTRO!$L$3:$L$1000)="CONFIRMADO")),ROWS($A$3:A316))),"")</f>
        <v/>
      </c>
      <c r="G316" s="11" t="str">
        <f ca="1">IFERROR(INDEX(MAESTRO!G:G,_xludf.AGGREGATE(15,6,ROW(MAESTRO!$B$3:$B$1000)/((MAESTRO!$B$3:$B$1000="ASMAR DIRECCIÓN")*(UPPER(MAESTRO!$L$3:$L$1000)="CONFIRMADO")),ROWS($A$3:A316))),"")</f>
        <v/>
      </c>
      <c r="H316" s="11" t="str">
        <f ca="1">IFERROR(INDEX(MAESTRO!H:H,_xludf.AGGREGATE(15,6,ROW(MAESTRO!$B$3:$B$1000)/((MAESTRO!$B$3:$B$1000="ASMAR DIRECCIÓN")*(UPPER(MAESTRO!$L$3:$L$1000)="CONFIRMADO")),ROWS($A$3:A316))),"")</f>
        <v/>
      </c>
      <c r="I316" s="11" t="str">
        <f ca="1">IFERROR(INDEX(MAESTRO!I:I,_xludf.AGGREGATE(15,6,ROW(MAESTRO!$B$3:$B$1000)/((MAESTRO!$B$3:$B$1000="ASMAR DIRECCIÓN")*(UPPER(MAESTRO!$L$3:$L$1000)="CONFIRMADO")),ROWS($A$3:A316))),"")</f>
        <v/>
      </c>
      <c r="J316" s="11" t="str">
        <f ca="1">IFERROR(INDEX(MAESTRO!J:J,_xludf.AGGREGATE(15,6,ROW(MAESTRO!$B$3:$B$1000)/((MAESTRO!$B$3:$B$1000="ASMAR DIRECCIÓN")*(UPPER(MAESTRO!$L$3:$L$1000)="CONFIRMADO")),ROWS($A$3:A316))),"")</f>
        <v/>
      </c>
      <c r="K316" s="11" t="str">
        <f ca="1">IFERROR(INDEX(MAESTRO!K:K,_xludf.AGGREGATE(15,6,ROW(MAESTRO!$B$3:$B$1000)/((MAESTRO!$B$3:$B$1000="ASMAR DIRECCIÓN")*(UPPER(MAESTRO!$L$3:$L$1000)="CONFIRMADO")),ROWS($A$3:A316))),"")</f>
        <v/>
      </c>
      <c r="L316" s="11" t="str">
        <f ca="1">IFERROR(INDEX(MAESTRO!L:L,_xludf.AGGREGATE(15,6,ROW(MAESTRO!$B$3:$B$1000)/((MAESTRO!$B$3:$B$1000="ASMAR DIRECCIÓN")*(UPPER(MAESTRO!$L$3:$L$1000)="CONFIRMADO")),ROWS($A$3:A316))),"")</f>
        <v/>
      </c>
      <c r="M316" s="11" t="str">
        <f ca="1">IFERROR(INDEX(MAESTRO!M:M,_xludf.AGGREGATE(15,6,ROW(MAESTRO!$B$3:$B$1000)/((MAESTRO!$B$3:$B$1000="ASMAR DIRECCIÓN")*(UPPER(MAESTRO!$L$3:$L$1000)="CONFIRMADO")),ROWS($A$3:A316))),"")</f>
        <v/>
      </c>
      <c r="N316" s="11" t="str">
        <f ca="1">IFERROR(INDEX(MAESTRO!N:N,_xludf.AGGREGATE(15,6,ROW(MAESTRO!$B$3:$B$1000)/((MAESTRO!$B$3:$B$1000="ASMAR DIRECCIÓN")*(UPPER(MAESTRO!$L$3:$L$1000)="CONFIRMADO")),ROWS($A$3:A316))),"")</f>
        <v/>
      </c>
      <c r="O316" s="11" t="str">
        <f ca="1">IFERROR(INDEX(MAESTRO!O:O,_xludf.AGGREGATE(15,6,ROW(MAESTRO!$B$3:$B$1000)/((MAESTRO!$B$3:$B$1000="ASMAR DIRECCIÓN")*(UPPER(MAESTRO!$L$3:$L$1000)="CONFIRMADO")),ROWS($A$3:A316))),"")</f>
        <v/>
      </c>
      <c r="P316" s="11" t="str">
        <f ca="1">IFERROR(INDEX(MAESTRO!P:P,_xludf.AGGREGATE(15,6,ROW(MAESTRO!$B$3:$B$1000)/((MAESTRO!$B$3:$B$1000="ASMAR DIRECCIÓN")*(UPPER(MAESTRO!$L$3:$L$1000)="CONFIRMADO")),ROWS($A$3:A316))),"")</f>
        <v/>
      </c>
      <c r="Q316" s="11" t="str">
        <f ca="1">IFERROR(INDEX(MAESTRO!Q:Q,_xludf.AGGREGATE(15,6,ROW(MAESTRO!$B$3:$B$1000)/((MAESTRO!$B$3:$B$1000="ASMAR DIRECCIÓN")*(UPPER(MAESTRO!$L$3:$L$1000)="CONFIRMADO")),ROWS($A$3:A316))),"")</f>
        <v/>
      </c>
      <c r="R316" s="11" t="str">
        <f ca="1">IFERROR(INDEX(MAESTRO!R:R,_xludf.AGGREGATE(15,6,ROW(MAESTRO!$B$3:$B$1000)/((MAESTRO!$B$3:$B$1000="ASMAR DIRECCIÓN")*(UPPER(MAESTRO!$L$3:$L$1000)="CONFIRMADO")),ROWS($A$3:A316))),"")</f>
        <v/>
      </c>
      <c r="S316" s="11" t="str">
        <f ca="1">IFERROR(INDEX(MAESTRO!S:S,_xludf.AGGREGATE(15,6,ROW(MAESTRO!$B$3:$B$1000)/((MAESTRO!$B$3:$B$1000="ASMAR DIRECCIÓN")*(UPPER(MAESTRO!$L$3:$L$1000)="CONFIRMADO")),ROWS($A$3:A316))),"")</f>
        <v/>
      </c>
      <c r="T316" s="11" t="str">
        <f ca="1">IFERROR(INDEX(MAESTRO!T:T,_xludf.AGGREGATE(15,6,ROW(MAESTRO!$B$3:$B$1000)/((MAESTRO!$B$3:$B$1000="ASMAR DIRECCIÓN")*(UPPER(MAESTRO!$L$3:$L$1000)="CONFIRMADO")),ROWS($A$3:A316))),"")</f>
        <v/>
      </c>
      <c r="U316" s="11" t="str">
        <f ca="1">IFERROR(INDEX(MAESTRO!U:U,_xludf.AGGREGATE(15,6,ROW(MAESTRO!$B$3:$B$1000)/((MAESTRO!$B$3:$B$1000="ASMAR DIRECCIÓN")*(UPPER(MAESTRO!$L$3:$L$1000)="CONFIRMADO")),ROWS($A$3:A316))),"")</f>
        <v/>
      </c>
      <c r="V316" s="11" t="str">
        <f ca="1">IFERROR(INDEX(MAESTRO!V:V,_xludf.AGGREGATE(15,6,ROW(MAESTRO!$B$3:$B$1000)/((MAESTRO!$B$3:$B$1000="ASMAR DIRECCIÓN")*(UPPER(MAESTRO!$L$3:$L$1000)="CONFIRMADO")),ROWS($A$3:A316))),"")</f>
        <v/>
      </c>
      <c r="W316" s="11" t="str">
        <f ca="1">IFERROR(INDEX(MAESTRO!W:W,_xludf.AGGREGATE(15,6,ROW(MAESTRO!$B$3:$B$1000)/((MAESTRO!$B$3:$B$1000="ASMAR DIRECCIÓN")*(UPPER(MAESTRO!$L$3:$L$1000)="CONFIRMADO")),ROWS($A$3:A316))),"")</f>
        <v/>
      </c>
      <c r="X316" s="11" t="str">
        <f ca="1">IFERROR(INDEX(MAESTRO!X:X,_xludf.AGGREGATE(15,6,ROW(MAESTRO!$B$3:$B$1000)/((MAESTRO!$B$3:$B$1000="ASMAR DIRECCIÓN")*(UPPER(MAESTRO!$L$3:$L$1000)="CONFIRMADO")),ROWS($A$3:A316))),"")</f>
        <v/>
      </c>
    </row>
    <row r="317" spans="1:24" ht="22.05" customHeight="1">
      <c r="A317" s="10" t="str">
        <f ca="1">IFERROR(INDEX(MAESTRO!A:A,_xludf.AGGREGATE(15,6,ROW(MAESTRO!$B$3:$B$1000)/((MAESTRO!$B$3:$B$1000="ASMAR DIRECCIÓN")*(UPPER(MAESTRO!$L$3:$L$1000)="CONFIRMADO")),ROWS($A$3:A317))),"")</f>
        <v/>
      </c>
      <c r="B317" s="10" t="str">
        <f ca="1">IFERROR(INDEX(MAESTRO!B:B,_xludf.AGGREGATE(15,6,ROW(MAESTRO!$B$3:$B$1000)/((MAESTRO!$B$3:$B$1000="ASMAR DIRECCIÓN")*(UPPER(MAESTRO!$L$3:$L$1000)="CONFIRMADO")),ROWS($A$3:A317))),"")</f>
        <v/>
      </c>
      <c r="C317" s="10" t="str">
        <f ca="1">IFERROR(INDEX(MAESTRO!C:C,_xludf.AGGREGATE(15,6,ROW(MAESTRO!$B$3:$B$1000)/((MAESTRO!$B$3:$B$1000="ASMAR DIRECCIÓN")*(UPPER(MAESTRO!$L$3:$L$1000)="CONFIRMADO")),ROWS($A$3:A317))),"")</f>
        <v/>
      </c>
      <c r="D317" s="10" t="str">
        <f ca="1">IFERROR(INDEX(MAESTRO!D:D,_xludf.AGGREGATE(15,6,ROW(MAESTRO!$B$3:$B$1000)/((MAESTRO!$B$3:$B$1000="ASMAR DIRECCIÓN")*(UPPER(MAESTRO!$L$3:$L$1000)="CONFIRMADO")),ROWS($A$3:A317))),"")</f>
        <v/>
      </c>
      <c r="E317" s="10" t="str">
        <f ca="1">IFERROR(INDEX(MAESTRO!E:E,_xludf.AGGREGATE(15,6,ROW(MAESTRO!$B$3:$B$1000)/((MAESTRO!$B$3:$B$1000="ASMAR DIRECCIÓN")*(UPPER(MAESTRO!$L$3:$L$1000)="CONFIRMADO")),ROWS($A$3:A317))),"")</f>
        <v/>
      </c>
      <c r="F317" s="10" t="str">
        <f ca="1">IFERROR(INDEX(MAESTRO!F:F,_xludf.AGGREGATE(15,6,ROW(MAESTRO!$B$3:$B$1000)/((MAESTRO!$B$3:$B$1000="ASMAR DIRECCIÓN")*(UPPER(MAESTRO!$L$3:$L$1000)="CONFIRMADO")),ROWS($A$3:A317))),"")</f>
        <v/>
      </c>
      <c r="G317" s="10" t="str">
        <f ca="1">IFERROR(INDEX(MAESTRO!G:G,_xludf.AGGREGATE(15,6,ROW(MAESTRO!$B$3:$B$1000)/((MAESTRO!$B$3:$B$1000="ASMAR DIRECCIÓN")*(UPPER(MAESTRO!$L$3:$L$1000)="CONFIRMADO")),ROWS($A$3:A317))),"")</f>
        <v/>
      </c>
      <c r="H317" s="10" t="str">
        <f ca="1">IFERROR(INDEX(MAESTRO!H:H,_xludf.AGGREGATE(15,6,ROW(MAESTRO!$B$3:$B$1000)/((MAESTRO!$B$3:$B$1000="ASMAR DIRECCIÓN")*(UPPER(MAESTRO!$L$3:$L$1000)="CONFIRMADO")),ROWS($A$3:A317))),"")</f>
        <v/>
      </c>
      <c r="I317" s="10" t="str">
        <f ca="1">IFERROR(INDEX(MAESTRO!I:I,_xludf.AGGREGATE(15,6,ROW(MAESTRO!$B$3:$B$1000)/((MAESTRO!$B$3:$B$1000="ASMAR DIRECCIÓN")*(UPPER(MAESTRO!$L$3:$L$1000)="CONFIRMADO")),ROWS($A$3:A317))),"")</f>
        <v/>
      </c>
      <c r="J317" s="10" t="str">
        <f ca="1">IFERROR(INDEX(MAESTRO!J:J,_xludf.AGGREGATE(15,6,ROW(MAESTRO!$B$3:$B$1000)/((MAESTRO!$B$3:$B$1000="ASMAR DIRECCIÓN")*(UPPER(MAESTRO!$L$3:$L$1000)="CONFIRMADO")),ROWS($A$3:A317))),"")</f>
        <v/>
      </c>
      <c r="K317" s="10" t="str">
        <f ca="1">IFERROR(INDEX(MAESTRO!K:K,_xludf.AGGREGATE(15,6,ROW(MAESTRO!$B$3:$B$1000)/((MAESTRO!$B$3:$B$1000="ASMAR DIRECCIÓN")*(UPPER(MAESTRO!$L$3:$L$1000)="CONFIRMADO")),ROWS($A$3:A317))),"")</f>
        <v/>
      </c>
      <c r="L317" s="10" t="str">
        <f ca="1">IFERROR(INDEX(MAESTRO!L:L,_xludf.AGGREGATE(15,6,ROW(MAESTRO!$B$3:$B$1000)/((MAESTRO!$B$3:$B$1000="ASMAR DIRECCIÓN")*(UPPER(MAESTRO!$L$3:$L$1000)="CONFIRMADO")),ROWS($A$3:A317))),"")</f>
        <v/>
      </c>
      <c r="M317" s="10" t="str">
        <f ca="1">IFERROR(INDEX(MAESTRO!M:M,_xludf.AGGREGATE(15,6,ROW(MAESTRO!$B$3:$B$1000)/((MAESTRO!$B$3:$B$1000="ASMAR DIRECCIÓN")*(UPPER(MAESTRO!$L$3:$L$1000)="CONFIRMADO")),ROWS($A$3:A317))),"")</f>
        <v/>
      </c>
      <c r="N317" s="10" t="str">
        <f ca="1">IFERROR(INDEX(MAESTRO!N:N,_xludf.AGGREGATE(15,6,ROW(MAESTRO!$B$3:$B$1000)/((MAESTRO!$B$3:$B$1000="ASMAR DIRECCIÓN")*(UPPER(MAESTRO!$L$3:$L$1000)="CONFIRMADO")),ROWS($A$3:A317))),"")</f>
        <v/>
      </c>
      <c r="O317" s="10" t="str">
        <f ca="1">IFERROR(INDEX(MAESTRO!O:O,_xludf.AGGREGATE(15,6,ROW(MAESTRO!$B$3:$B$1000)/((MAESTRO!$B$3:$B$1000="ASMAR DIRECCIÓN")*(UPPER(MAESTRO!$L$3:$L$1000)="CONFIRMADO")),ROWS($A$3:A317))),"")</f>
        <v/>
      </c>
      <c r="P317" s="10" t="str">
        <f ca="1">IFERROR(INDEX(MAESTRO!P:P,_xludf.AGGREGATE(15,6,ROW(MAESTRO!$B$3:$B$1000)/((MAESTRO!$B$3:$B$1000="ASMAR DIRECCIÓN")*(UPPER(MAESTRO!$L$3:$L$1000)="CONFIRMADO")),ROWS($A$3:A317))),"")</f>
        <v/>
      </c>
      <c r="Q317" s="10" t="str">
        <f ca="1">IFERROR(INDEX(MAESTRO!Q:Q,_xludf.AGGREGATE(15,6,ROW(MAESTRO!$B$3:$B$1000)/((MAESTRO!$B$3:$B$1000="ASMAR DIRECCIÓN")*(UPPER(MAESTRO!$L$3:$L$1000)="CONFIRMADO")),ROWS($A$3:A317))),"")</f>
        <v/>
      </c>
      <c r="R317" s="10" t="str">
        <f ca="1">IFERROR(INDEX(MAESTRO!R:R,_xludf.AGGREGATE(15,6,ROW(MAESTRO!$B$3:$B$1000)/((MAESTRO!$B$3:$B$1000="ASMAR DIRECCIÓN")*(UPPER(MAESTRO!$L$3:$L$1000)="CONFIRMADO")),ROWS($A$3:A317))),"")</f>
        <v/>
      </c>
      <c r="S317" s="10" t="str">
        <f ca="1">IFERROR(INDEX(MAESTRO!S:S,_xludf.AGGREGATE(15,6,ROW(MAESTRO!$B$3:$B$1000)/((MAESTRO!$B$3:$B$1000="ASMAR DIRECCIÓN")*(UPPER(MAESTRO!$L$3:$L$1000)="CONFIRMADO")),ROWS($A$3:A317))),"")</f>
        <v/>
      </c>
      <c r="T317" s="10" t="str">
        <f ca="1">IFERROR(INDEX(MAESTRO!T:T,_xludf.AGGREGATE(15,6,ROW(MAESTRO!$B$3:$B$1000)/((MAESTRO!$B$3:$B$1000="ASMAR DIRECCIÓN")*(UPPER(MAESTRO!$L$3:$L$1000)="CONFIRMADO")),ROWS($A$3:A317))),"")</f>
        <v/>
      </c>
      <c r="U317" s="10" t="str">
        <f ca="1">IFERROR(INDEX(MAESTRO!U:U,_xludf.AGGREGATE(15,6,ROW(MAESTRO!$B$3:$B$1000)/((MAESTRO!$B$3:$B$1000="ASMAR DIRECCIÓN")*(UPPER(MAESTRO!$L$3:$L$1000)="CONFIRMADO")),ROWS($A$3:A317))),"")</f>
        <v/>
      </c>
      <c r="V317" s="10" t="str">
        <f ca="1">IFERROR(INDEX(MAESTRO!V:V,_xludf.AGGREGATE(15,6,ROW(MAESTRO!$B$3:$B$1000)/((MAESTRO!$B$3:$B$1000="ASMAR DIRECCIÓN")*(UPPER(MAESTRO!$L$3:$L$1000)="CONFIRMADO")),ROWS($A$3:A317))),"")</f>
        <v/>
      </c>
      <c r="W317" s="10" t="str">
        <f ca="1">IFERROR(INDEX(MAESTRO!W:W,_xludf.AGGREGATE(15,6,ROW(MAESTRO!$B$3:$B$1000)/((MAESTRO!$B$3:$B$1000="ASMAR DIRECCIÓN")*(UPPER(MAESTRO!$L$3:$L$1000)="CONFIRMADO")),ROWS($A$3:A317))),"")</f>
        <v/>
      </c>
      <c r="X317" s="10" t="str">
        <f ca="1">IFERROR(INDEX(MAESTRO!X:X,_xludf.AGGREGATE(15,6,ROW(MAESTRO!$B$3:$B$1000)/((MAESTRO!$B$3:$B$1000="ASMAR DIRECCIÓN")*(UPPER(MAESTRO!$L$3:$L$1000)="CONFIRMADO")),ROWS($A$3:A317))),"")</f>
        <v/>
      </c>
    </row>
    <row r="318" spans="1:24" ht="22.05" customHeight="1">
      <c r="A318" s="11" t="str">
        <f ca="1">IFERROR(INDEX(MAESTRO!A:A,_xludf.AGGREGATE(15,6,ROW(MAESTRO!$B$3:$B$1000)/((MAESTRO!$B$3:$B$1000="ASMAR DIRECCIÓN")*(UPPER(MAESTRO!$L$3:$L$1000)="CONFIRMADO")),ROWS($A$3:A318))),"")</f>
        <v/>
      </c>
      <c r="B318" s="11" t="str">
        <f ca="1">IFERROR(INDEX(MAESTRO!B:B,_xludf.AGGREGATE(15,6,ROW(MAESTRO!$B$3:$B$1000)/((MAESTRO!$B$3:$B$1000="ASMAR DIRECCIÓN")*(UPPER(MAESTRO!$L$3:$L$1000)="CONFIRMADO")),ROWS($A$3:A318))),"")</f>
        <v/>
      </c>
      <c r="C318" s="11" t="str">
        <f ca="1">IFERROR(INDEX(MAESTRO!C:C,_xludf.AGGREGATE(15,6,ROW(MAESTRO!$B$3:$B$1000)/((MAESTRO!$B$3:$B$1000="ASMAR DIRECCIÓN")*(UPPER(MAESTRO!$L$3:$L$1000)="CONFIRMADO")),ROWS($A$3:A318))),"")</f>
        <v/>
      </c>
      <c r="D318" s="11" t="str">
        <f ca="1">IFERROR(INDEX(MAESTRO!D:D,_xludf.AGGREGATE(15,6,ROW(MAESTRO!$B$3:$B$1000)/((MAESTRO!$B$3:$B$1000="ASMAR DIRECCIÓN")*(UPPER(MAESTRO!$L$3:$L$1000)="CONFIRMADO")),ROWS($A$3:A318))),"")</f>
        <v/>
      </c>
      <c r="E318" s="11" t="str">
        <f ca="1">IFERROR(INDEX(MAESTRO!E:E,_xludf.AGGREGATE(15,6,ROW(MAESTRO!$B$3:$B$1000)/((MAESTRO!$B$3:$B$1000="ASMAR DIRECCIÓN")*(UPPER(MAESTRO!$L$3:$L$1000)="CONFIRMADO")),ROWS($A$3:A318))),"")</f>
        <v/>
      </c>
      <c r="F318" s="11" t="str">
        <f ca="1">IFERROR(INDEX(MAESTRO!F:F,_xludf.AGGREGATE(15,6,ROW(MAESTRO!$B$3:$B$1000)/((MAESTRO!$B$3:$B$1000="ASMAR DIRECCIÓN")*(UPPER(MAESTRO!$L$3:$L$1000)="CONFIRMADO")),ROWS($A$3:A318))),"")</f>
        <v/>
      </c>
      <c r="G318" s="11" t="str">
        <f ca="1">IFERROR(INDEX(MAESTRO!G:G,_xludf.AGGREGATE(15,6,ROW(MAESTRO!$B$3:$B$1000)/((MAESTRO!$B$3:$B$1000="ASMAR DIRECCIÓN")*(UPPER(MAESTRO!$L$3:$L$1000)="CONFIRMADO")),ROWS($A$3:A318))),"")</f>
        <v/>
      </c>
      <c r="H318" s="11" t="str">
        <f ca="1">IFERROR(INDEX(MAESTRO!H:H,_xludf.AGGREGATE(15,6,ROW(MAESTRO!$B$3:$B$1000)/((MAESTRO!$B$3:$B$1000="ASMAR DIRECCIÓN")*(UPPER(MAESTRO!$L$3:$L$1000)="CONFIRMADO")),ROWS($A$3:A318))),"")</f>
        <v/>
      </c>
      <c r="I318" s="11" t="str">
        <f ca="1">IFERROR(INDEX(MAESTRO!I:I,_xludf.AGGREGATE(15,6,ROW(MAESTRO!$B$3:$B$1000)/((MAESTRO!$B$3:$B$1000="ASMAR DIRECCIÓN")*(UPPER(MAESTRO!$L$3:$L$1000)="CONFIRMADO")),ROWS($A$3:A318))),"")</f>
        <v/>
      </c>
      <c r="J318" s="11" t="str">
        <f ca="1">IFERROR(INDEX(MAESTRO!J:J,_xludf.AGGREGATE(15,6,ROW(MAESTRO!$B$3:$B$1000)/((MAESTRO!$B$3:$B$1000="ASMAR DIRECCIÓN")*(UPPER(MAESTRO!$L$3:$L$1000)="CONFIRMADO")),ROWS($A$3:A318))),"")</f>
        <v/>
      </c>
      <c r="K318" s="11" t="str">
        <f ca="1">IFERROR(INDEX(MAESTRO!K:K,_xludf.AGGREGATE(15,6,ROW(MAESTRO!$B$3:$B$1000)/((MAESTRO!$B$3:$B$1000="ASMAR DIRECCIÓN")*(UPPER(MAESTRO!$L$3:$L$1000)="CONFIRMADO")),ROWS($A$3:A318))),"")</f>
        <v/>
      </c>
      <c r="L318" s="11" t="str">
        <f ca="1">IFERROR(INDEX(MAESTRO!L:L,_xludf.AGGREGATE(15,6,ROW(MAESTRO!$B$3:$B$1000)/((MAESTRO!$B$3:$B$1000="ASMAR DIRECCIÓN")*(UPPER(MAESTRO!$L$3:$L$1000)="CONFIRMADO")),ROWS($A$3:A318))),"")</f>
        <v/>
      </c>
      <c r="M318" s="11" t="str">
        <f ca="1">IFERROR(INDEX(MAESTRO!M:M,_xludf.AGGREGATE(15,6,ROW(MAESTRO!$B$3:$B$1000)/((MAESTRO!$B$3:$B$1000="ASMAR DIRECCIÓN")*(UPPER(MAESTRO!$L$3:$L$1000)="CONFIRMADO")),ROWS($A$3:A318))),"")</f>
        <v/>
      </c>
      <c r="N318" s="11" t="str">
        <f ca="1">IFERROR(INDEX(MAESTRO!N:N,_xludf.AGGREGATE(15,6,ROW(MAESTRO!$B$3:$B$1000)/((MAESTRO!$B$3:$B$1000="ASMAR DIRECCIÓN")*(UPPER(MAESTRO!$L$3:$L$1000)="CONFIRMADO")),ROWS($A$3:A318))),"")</f>
        <v/>
      </c>
      <c r="O318" s="11" t="str">
        <f ca="1">IFERROR(INDEX(MAESTRO!O:O,_xludf.AGGREGATE(15,6,ROW(MAESTRO!$B$3:$B$1000)/((MAESTRO!$B$3:$B$1000="ASMAR DIRECCIÓN")*(UPPER(MAESTRO!$L$3:$L$1000)="CONFIRMADO")),ROWS($A$3:A318))),"")</f>
        <v/>
      </c>
      <c r="P318" s="11" t="str">
        <f ca="1">IFERROR(INDEX(MAESTRO!P:P,_xludf.AGGREGATE(15,6,ROW(MAESTRO!$B$3:$B$1000)/((MAESTRO!$B$3:$B$1000="ASMAR DIRECCIÓN")*(UPPER(MAESTRO!$L$3:$L$1000)="CONFIRMADO")),ROWS($A$3:A318))),"")</f>
        <v/>
      </c>
      <c r="Q318" s="11" t="str">
        <f ca="1">IFERROR(INDEX(MAESTRO!Q:Q,_xludf.AGGREGATE(15,6,ROW(MAESTRO!$B$3:$B$1000)/((MAESTRO!$B$3:$B$1000="ASMAR DIRECCIÓN")*(UPPER(MAESTRO!$L$3:$L$1000)="CONFIRMADO")),ROWS($A$3:A318))),"")</f>
        <v/>
      </c>
      <c r="R318" s="11" t="str">
        <f ca="1">IFERROR(INDEX(MAESTRO!R:R,_xludf.AGGREGATE(15,6,ROW(MAESTRO!$B$3:$B$1000)/((MAESTRO!$B$3:$B$1000="ASMAR DIRECCIÓN")*(UPPER(MAESTRO!$L$3:$L$1000)="CONFIRMADO")),ROWS($A$3:A318))),"")</f>
        <v/>
      </c>
      <c r="S318" s="11" t="str">
        <f ca="1">IFERROR(INDEX(MAESTRO!S:S,_xludf.AGGREGATE(15,6,ROW(MAESTRO!$B$3:$B$1000)/((MAESTRO!$B$3:$B$1000="ASMAR DIRECCIÓN")*(UPPER(MAESTRO!$L$3:$L$1000)="CONFIRMADO")),ROWS($A$3:A318))),"")</f>
        <v/>
      </c>
      <c r="T318" s="11" t="str">
        <f ca="1">IFERROR(INDEX(MAESTRO!T:T,_xludf.AGGREGATE(15,6,ROW(MAESTRO!$B$3:$B$1000)/((MAESTRO!$B$3:$B$1000="ASMAR DIRECCIÓN")*(UPPER(MAESTRO!$L$3:$L$1000)="CONFIRMADO")),ROWS($A$3:A318))),"")</f>
        <v/>
      </c>
      <c r="U318" s="11" t="str">
        <f ca="1">IFERROR(INDEX(MAESTRO!U:U,_xludf.AGGREGATE(15,6,ROW(MAESTRO!$B$3:$B$1000)/((MAESTRO!$B$3:$B$1000="ASMAR DIRECCIÓN")*(UPPER(MAESTRO!$L$3:$L$1000)="CONFIRMADO")),ROWS($A$3:A318))),"")</f>
        <v/>
      </c>
      <c r="V318" s="11" t="str">
        <f ca="1">IFERROR(INDEX(MAESTRO!V:V,_xludf.AGGREGATE(15,6,ROW(MAESTRO!$B$3:$B$1000)/((MAESTRO!$B$3:$B$1000="ASMAR DIRECCIÓN")*(UPPER(MAESTRO!$L$3:$L$1000)="CONFIRMADO")),ROWS($A$3:A318))),"")</f>
        <v/>
      </c>
      <c r="W318" s="11" t="str">
        <f ca="1">IFERROR(INDEX(MAESTRO!W:W,_xludf.AGGREGATE(15,6,ROW(MAESTRO!$B$3:$B$1000)/((MAESTRO!$B$3:$B$1000="ASMAR DIRECCIÓN")*(UPPER(MAESTRO!$L$3:$L$1000)="CONFIRMADO")),ROWS($A$3:A318))),"")</f>
        <v/>
      </c>
      <c r="X318" s="11" t="str">
        <f ca="1">IFERROR(INDEX(MAESTRO!X:X,_xludf.AGGREGATE(15,6,ROW(MAESTRO!$B$3:$B$1000)/((MAESTRO!$B$3:$B$1000="ASMAR DIRECCIÓN")*(UPPER(MAESTRO!$L$3:$L$1000)="CONFIRMADO")),ROWS($A$3:A318))),"")</f>
        <v/>
      </c>
    </row>
    <row r="319" spans="1:24" ht="22.05" customHeight="1">
      <c r="A319" s="10" t="str">
        <f ca="1">IFERROR(INDEX(MAESTRO!A:A,_xludf.AGGREGATE(15,6,ROW(MAESTRO!$B$3:$B$1000)/((MAESTRO!$B$3:$B$1000="ASMAR DIRECCIÓN")*(UPPER(MAESTRO!$L$3:$L$1000)="CONFIRMADO")),ROWS($A$3:A319))),"")</f>
        <v/>
      </c>
      <c r="B319" s="10" t="str">
        <f ca="1">IFERROR(INDEX(MAESTRO!B:B,_xludf.AGGREGATE(15,6,ROW(MAESTRO!$B$3:$B$1000)/((MAESTRO!$B$3:$B$1000="ASMAR DIRECCIÓN")*(UPPER(MAESTRO!$L$3:$L$1000)="CONFIRMADO")),ROWS($A$3:A319))),"")</f>
        <v/>
      </c>
      <c r="C319" s="10" t="str">
        <f ca="1">IFERROR(INDEX(MAESTRO!C:C,_xludf.AGGREGATE(15,6,ROW(MAESTRO!$B$3:$B$1000)/((MAESTRO!$B$3:$B$1000="ASMAR DIRECCIÓN")*(UPPER(MAESTRO!$L$3:$L$1000)="CONFIRMADO")),ROWS($A$3:A319))),"")</f>
        <v/>
      </c>
      <c r="D319" s="10" t="str">
        <f ca="1">IFERROR(INDEX(MAESTRO!D:D,_xludf.AGGREGATE(15,6,ROW(MAESTRO!$B$3:$B$1000)/((MAESTRO!$B$3:$B$1000="ASMAR DIRECCIÓN")*(UPPER(MAESTRO!$L$3:$L$1000)="CONFIRMADO")),ROWS($A$3:A319))),"")</f>
        <v/>
      </c>
      <c r="E319" s="10" t="str">
        <f ca="1">IFERROR(INDEX(MAESTRO!E:E,_xludf.AGGREGATE(15,6,ROW(MAESTRO!$B$3:$B$1000)/((MAESTRO!$B$3:$B$1000="ASMAR DIRECCIÓN")*(UPPER(MAESTRO!$L$3:$L$1000)="CONFIRMADO")),ROWS($A$3:A319))),"")</f>
        <v/>
      </c>
      <c r="F319" s="10" t="str">
        <f ca="1">IFERROR(INDEX(MAESTRO!F:F,_xludf.AGGREGATE(15,6,ROW(MAESTRO!$B$3:$B$1000)/((MAESTRO!$B$3:$B$1000="ASMAR DIRECCIÓN")*(UPPER(MAESTRO!$L$3:$L$1000)="CONFIRMADO")),ROWS($A$3:A319))),"")</f>
        <v/>
      </c>
      <c r="G319" s="10" t="str">
        <f ca="1">IFERROR(INDEX(MAESTRO!G:G,_xludf.AGGREGATE(15,6,ROW(MAESTRO!$B$3:$B$1000)/((MAESTRO!$B$3:$B$1000="ASMAR DIRECCIÓN")*(UPPER(MAESTRO!$L$3:$L$1000)="CONFIRMADO")),ROWS($A$3:A319))),"")</f>
        <v/>
      </c>
      <c r="H319" s="10" t="str">
        <f ca="1">IFERROR(INDEX(MAESTRO!H:H,_xludf.AGGREGATE(15,6,ROW(MAESTRO!$B$3:$B$1000)/((MAESTRO!$B$3:$B$1000="ASMAR DIRECCIÓN")*(UPPER(MAESTRO!$L$3:$L$1000)="CONFIRMADO")),ROWS($A$3:A319))),"")</f>
        <v/>
      </c>
      <c r="I319" s="10" t="str">
        <f ca="1">IFERROR(INDEX(MAESTRO!I:I,_xludf.AGGREGATE(15,6,ROW(MAESTRO!$B$3:$B$1000)/((MAESTRO!$B$3:$B$1000="ASMAR DIRECCIÓN")*(UPPER(MAESTRO!$L$3:$L$1000)="CONFIRMADO")),ROWS($A$3:A319))),"")</f>
        <v/>
      </c>
      <c r="J319" s="10" t="str">
        <f ca="1">IFERROR(INDEX(MAESTRO!J:J,_xludf.AGGREGATE(15,6,ROW(MAESTRO!$B$3:$B$1000)/((MAESTRO!$B$3:$B$1000="ASMAR DIRECCIÓN")*(UPPER(MAESTRO!$L$3:$L$1000)="CONFIRMADO")),ROWS($A$3:A319))),"")</f>
        <v/>
      </c>
      <c r="K319" s="10" t="str">
        <f ca="1">IFERROR(INDEX(MAESTRO!K:K,_xludf.AGGREGATE(15,6,ROW(MAESTRO!$B$3:$B$1000)/((MAESTRO!$B$3:$B$1000="ASMAR DIRECCIÓN")*(UPPER(MAESTRO!$L$3:$L$1000)="CONFIRMADO")),ROWS($A$3:A319))),"")</f>
        <v/>
      </c>
      <c r="L319" s="10" t="str">
        <f ca="1">IFERROR(INDEX(MAESTRO!L:L,_xludf.AGGREGATE(15,6,ROW(MAESTRO!$B$3:$B$1000)/((MAESTRO!$B$3:$B$1000="ASMAR DIRECCIÓN")*(UPPER(MAESTRO!$L$3:$L$1000)="CONFIRMADO")),ROWS($A$3:A319))),"")</f>
        <v/>
      </c>
      <c r="M319" s="10" t="str">
        <f ca="1">IFERROR(INDEX(MAESTRO!M:M,_xludf.AGGREGATE(15,6,ROW(MAESTRO!$B$3:$B$1000)/((MAESTRO!$B$3:$B$1000="ASMAR DIRECCIÓN")*(UPPER(MAESTRO!$L$3:$L$1000)="CONFIRMADO")),ROWS($A$3:A319))),"")</f>
        <v/>
      </c>
      <c r="N319" s="10" t="str">
        <f ca="1">IFERROR(INDEX(MAESTRO!N:N,_xludf.AGGREGATE(15,6,ROW(MAESTRO!$B$3:$B$1000)/((MAESTRO!$B$3:$B$1000="ASMAR DIRECCIÓN")*(UPPER(MAESTRO!$L$3:$L$1000)="CONFIRMADO")),ROWS($A$3:A319))),"")</f>
        <v/>
      </c>
      <c r="O319" s="10" t="str">
        <f ca="1">IFERROR(INDEX(MAESTRO!O:O,_xludf.AGGREGATE(15,6,ROW(MAESTRO!$B$3:$B$1000)/((MAESTRO!$B$3:$B$1000="ASMAR DIRECCIÓN")*(UPPER(MAESTRO!$L$3:$L$1000)="CONFIRMADO")),ROWS($A$3:A319))),"")</f>
        <v/>
      </c>
      <c r="P319" s="10" t="str">
        <f ca="1">IFERROR(INDEX(MAESTRO!P:P,_xludf.AGGREGATE(15,6,ROW(MAESTRO!$B$3:$B$1000)/((MAESTRO!$B$3:$B$1000="ASMAR DIRECCIÓN")*(UPPER(MAESTRO!$L$3:$L$1000)="CONFIRMADO")),ROWS($A$3:A319))),"")</f>
        <v/>
      </c>
      <c r="Q319" s="10" t="str">
        <f ca="1">IFERROR(INDEX(MAESTRO!Q:Q,_xludf.AGGREGATE(15,6,ROW(MAESTRO!$B$3:$B$1000)/((MAESTRO!$B$3:$B$1000="ASMAR DIRECCIÓN")*(UPPER(MAESTRO!$L$3:$L$1000)="CONFIRMADO")),ROWS($A$3:A319))),"")</f>
        <v/>
      </c>
      <c r="R319" s="10" t="str">
        <f ca="1">IFERROR(INDEX(MAESTRO!R:R,_xludf.AGGREGATE(15,6,ROW(MAESTRO!$B$3:$B$1000)/((MAESTRO!$B$3:$B$1000="ASMAR DIRECCIÓN")*(UPPER(MAESTRO!$L$3:$L$1000)="CONFIRMADO")),ROWS($A$3:A319))),"")</f>
        <v/>
      </c>
      <c r="S319" s="10" t="str">
        <f ca="1">IFERROR(INDEX(MAESTRO!S:S,_xludf.AGGREGATE(15,6,ROW(MAESTRO!$B$3:$B$1000)/((MAESTRO!$B$3:$B$1000="ASMAR DIRECCIÓN")*(UPPER(MAESTRO!$L$3:$L$1000)="CONFIRMADO")),ROWS($A$3:A319))),"")</f>
        <v/>
      </c>
      <c r="T319" s="10" t="str">
        <f ca="1">IFERROR(INDEX(MAESTRO!T:T,_xludf.AGGREGATE(15,6,ROW(MAESTRO!$B$3:$B$1000)/((MAESTRO!$B$3:$B$1000="ASMAR DIRECCIÓN")*(UPPER(MAESTRO!$L$3:$L$1000)="CONFIRMADO")),ROWS($A$3:A319))),"")</f>
        <v/>
      </c>
      <c r="U319" s="10" t="str">
        <f ca="1">IFERROR(INDEX(MAESTRO!U:U,_xludf.AGGREGATE(15,6,ROW(MAESTRO!$B$3:$B$1000)/((MAESTRO!$B$3:$B$1000="ASMAR DIRECCIÓN")*(UPPER(MAESTRO!$L$3:$L$1000)="CONFIRMADO")),ROWS($A$3:A319))),"")</f>
        <v/>
      </c>
      <c r="V319" s="10" t="str">
        <f ca="1">IFERROR(INDEX(MAESTRO!V:V,_xludf.AGGREGATE(15,6,ROW(MAESTRO!$B$3:$B$1000)/((MAESTRO!$B$3:$B$1000="ASMAR DIRECCIÓN")*(UPPER(MAESTRO!$L$3:$L$1000)="CONFIRMADO")),ROWS($A$3:A319))),"")</f>
        <v/>
      </c>
      <c r="W319" s="10" t="str">
        <f ca="1">IFERROR(INDEX(MAESTRO!W:W,_xludf.AGGREGATE(15,6,ROW(MAESTRO!$B$3:$B$1000)/((MAESTRO!$B$3:$B$1000="ASMAR DIRECCIÓN")*(UPPER(MAESTRO!$L$3:$L$1000)="CONFIRMADO")),ROWS($A$3:A319))),"")</f>
        <v/>
      </c>
      <c r="X319" s="10" t="str">
        <f ca="1">IFERROR(INDEX(MAESTRO!X:X,_xludf.AGGREGATE(15,6,ROW(MAESTRO!$B$3:$B$1000)/((MAESTRO!$B$3:$B$1000="ASMAR DIRECCIÓN")*(UPPER(MAESTRO!$L$3:$L$1000)="CONFIRMADO")),ROWS($A$3:A319))),"")</f>
        <v/>
      </c>
    </row>
    <row r="320" spans="1:24" ht="22.05" customHeight="1">
      <c r="A320" s="11" t="str">
        <f ca="1">IFERROR(INDEX(MAESTRO!A:A,_xludf.AGGREGATE(15,6,ROW(MAESTRO!$B$3:$B$1000)/((MAESTRO!$B$3:$B$1000="ASMAR DIRECCIÓN")*(UPPER(MAESTRO!$L$3:$L$1000)="CONFIRMADO")),ROWS($A$3:A320))),"")</f>
        <v/>
      </c>
      <c r="B320" s="11" t="str">
        <f ca="1">IFERROR(INDEX(MAESTRO!B:B,_xludf.AGGREGATE(15,6,ROW(MAESTRO!$B$3:$B$1000)/((MAESTRO!$B$3:$B$1000="ASMAR DIRECCIÓN")*(UPPER(MAESTRO!$L$3:$L$1000)="CONFIRMADO")),ROWS($A$3:A320))),"")</f>
        <v/>
      </c>
      <c r="C320" s="11" t="str">
        <f ca="1">IFERROR(INDEX(MAESTRO!C:C,_xludf.AGGREGATE(15,6,ROW(MAESTRO!$B$3:$B$1000)/((MAESTRO!$B$3:$B$1000="ASMAR DIRECCIÓN")*(UPPER(MAESTRO!$L$3:$L$1000)="CONFIRMADO")),ROWS($A$3:A320))),"")</f>
        <v/>
      </c>
      <c r="D320" s="11" t="str">
        <f ca="1">IFERROR(INDEX(MAESTRO!D:D,_xludf.AGGREGATE(15,6,ROW(MAESTRO!$B$3:$B$1000)/((MAESTRO!$B$3:$B$1000="ASMAR DIRECCIÓN")*(UPPER(MAESTRO!$L$3:$L$1000)="CONFIRMADO")),ROWS($A$3:A320))),"")</f>
        <v/>
      </c>
      <c r="E320" s="11" t="str">
        <f ca="1">IFERROR(INDEX(MAESTRO!E:E,_xludf.AGGREGATE(15,6,ROW(MAESTRO!$B$3:$B$1000)/((MAESTRO!$B$3:$B$1000="ASMAR DIRECCIÓN")*(UPPER(MAESTRO!$L$3:$L$1000)="CONFIRMADO")),ROWS($A$3:A320))),"")</f>
        <v/>
      </c>
      <c r="F320" s="11" t="str">
        <f ca="1">IFERROR(INDEX(MAESTRO!F:F,_xludf.AGGREGATE(15,6,ROW(MAESTRO!$B$3:$B$1000)/((MAESTRO!$B$3:$B$1000="ASMAR DIRECCIÓN")*(UPPER(MAESTRO!$L$3:$L$1000)="CONFIRMADO")),ROWS($A$3:A320))),"")</f>
        <v/>
      </c>
      <c r="G320" s="11" t="str">
        <f ca="1">IFERROR(INDEX(MAESTRO!G:G,_xludf.AGGREGATE(15,6,ROW(MAESTRO!$B$3:$B$1000)/((MAESTRO!$B$3:$B$1000="ASMAR DIRECCIÓN")*(UPPER(MAESTRO!$L$3:$L$1000)="CONFIRMADO")),ROWS($A$3:A320))),"")</f>
        <v/>
      </c>
      <c r="H320" s="11" t="str">
        <f ca="1">IFERROR(INDEX(MAESTRO!H:H,_xludf.AGGREGATE(15,6,ROW(MAESTRO!$B$3:$B$1000)/((MAESTRO!$B$3:$B$1000="ASMAR DIRECCIÓN")*(UPPER(MAESTRO!$L$3:$L$1000)="CONFIRMADO")),ROWS($A$3:A320))),"")</f>
        <v/>
      </c>
      <c r="I320" s="11" t="str">
        <f ca="1">IFERROR(INDEX(MAESTRO!I:I,_xludf.AGGREGATE(15,6,ROW(MAESTRO!$B$3:$B$1000)/((MAESTRO!$B$3:$B$1000="ASMAR DIRECCIÓN")*(UPPER(MAESTRO!$L$3:$L$1000)="CONFIRMADO")),ROWS($A$3:A320))),"")</f>
        <v/>
      </c>
      <c r="J320" s="11" t="str">
        <f ca="1">IFERROR(INDEX(MAESTRO!J:J,_xludf.AGGREGATE(15,6,ROW(MAESTRO!$B$3:$B$1000)/((MAESTRO!$B$3:$B$1000="ASMAR DIRECCIÓN")*(UPPER(MAESTRO!$L$3:$L$1000)="CONFIRMADO")),ROWS($A$3:A320))),"")</f>
        <v/>
      </c>
      <c r="K320" s="11" t="str">
        <f ca="1">IFERROR(INDEX(MAESTRO!K:K,_xludf.AGGREGATE(15,6,ROW(MAESTRO!$B$3:$B$1000)/((MAESTRO!$B$3:$B$1000="ASMAR DIRECCIÓN")*(UPPER(MAESTRO!$L$3:$L$1000)="CONFIRMADO")),ROWS($A$3:A320))),"")</f>
        <v/>
      </c>
      <c r="L320" s="11" t="str">
        <f ca="1">IFERROR(INDEX(MAESTRO!L:L,_xludf.AGGREGATE(15,6,ROW(MAESTRO!$B$3:$B$1000)/((MAESTRO!$B$3:$B$1000="ASMAR DIRECCIÓN")*(UPPER(MAESTRO!$L$3:$L$1000)="CONFIRMADO")),ROWS($A$3:A320))),"")</f>
        <v/>
      </c>
      <c r="M320" s="11" t="str">
        <f ca="1">IFERROR(INDEX(MAESTRO!M:M,_xludf.AGGREGATE(15,6,ROW(MAESTRO!$B$3:$B$1000)/((MAESTRO!$B$3:$B$1000="ASMAR DIRECCIÓN")*(UPPER(MAESTRO!$L$3:$L$1000)="CONFIRMADO")),ROWS($A$3:A320))),"")</f>
        <v/>
      </c>
      <c r="N320" s="11" t="str">
        <f ca="1">IFERROR(INDEX(MAESTRO!N:N,_xludf.AGGREGATE(15,6,ROW(MAESTRO!$B$3:$B$1000)/((MAESTRO!$B$3:$B$1000="ASMAR DIRECCIÓN")*(UPPER(MAESTRO!$L$3:$L$1000)="CONFIRMADO")),ROWS($A$3:A320))),"")</f>
        <v/>
      </c>
      <c r="O320" s="11" t="str">
        <f ca="1">IFERROR(INDEX(MAESTRO!O:O,_xludf.AGGREGATE(15,6,ROW(MAESTRO!$B$3:$B$1000)/((MAESTRO!$B$3:$B$1000="ASMAR DIRECCIÓN")*(UPPER(MAESTRO!$L$3:$L$1000)="CONFIRMADO")),ROWS($A$3:A320))),"")</f>
        <v/>
      </c>
      <c r="P320" s="11" t="str">
        <f ca="1">IFERROR(INDEX(MAESTRO!P:P,_xludf.AGGREGATE(15,6,ROW(MAESTRO!$B$3:$B$1000)/((MAESTRO!$B$3:$B$1000="ASMAR DIRECCIÓN")*(UPPER(MAESTRO!$L$3:$L$1000)="CONFIRMADO")),ROWS($A$3:A320))),"")</f>
        <v/>
      </c>
      <c r="Q320" s="11" t="str">
        <f ca="1">IFERROR(INDEX(MAESTRO!Q:Q,_xludf.AGGREGATE(15,6,ROW(MAESTRO!$B$3:$B$1000)/((MAESTRO!$B$3:$B$1000="ASMAR DIRECCIÓN")*(UPPER(MAESTRO!$L$3:$L$1000)="CONFIRMADO")),ROWS($A$3:A320))),"")</f>
        <v/>
      </c>
      <c r="R320" s="11" t="str">
        <f ca="1">IFERROR(INDEX(MAESTRO!R:R,_xludf.AGGREGATE(15,6,ROW(MAESTRO!$B$3:$B$1000)/((MAESTRO!$B$3:$B$1000="ASMAR DIRECCIÓN")*(UPPER(MAESTRO!$L$3:$L$1000)="CONFIRMADO")),ROWS($A$3:A320))),"")</f>
        <v/>
      </c>
      <c r="S320" s="11" t="str">
        <f ca="1">IFERROR(INDEX(MAESTRO!S:S,_xludf.AGGREGATE(15,6,ROW(MAESTRO!$B$3:$B$1000)/((MAESTRO!$B$3:$B$1000="ASMAR DIRECCIÓN")*(UPPER(MAESTRO!$L$3:$L$1000)="CONFIRMADO")),ROWS($A$3:A320))),"")</f>
        <v/>
      </c>
      <c r="T320" s="11" t="str">
        <f ca="1">IFERROR(INDEX(MAESTRO!T:T,_xludf.AGGREGATE(15,6,ROW(MAESTRO!$B$3:$B$1000)/((MAESTRO!$B$3:$B$1000="ASMAR DIRECCIÓN")*(UPPER(MAESTRO!$L$3:$L$1000)="CONFIRMADO")),ROWS($A$3:A320))),"")</f>
        <v/>
      </c>
      <c r="U320" s="11" t="str">
        <f ca="1">IFERROR(INDEX(MAESTRO!U:U,_xludf.AGGREGATE(15,6,ROW(MAESTRO!$B$3:$B$1000)/((MAESTRO!$B$3:$B$1000="ASMAR DIRECCIÓN")*(UPPER(MAESTRO!$L$3:$L$1000)="CONFIRMADO")),ROWS($A$3:A320))),"")</f>
        <v/>
      </c>
      <c r="V320" s="11" t="str">
        <f ca="1">IFERROR(INDEX(MAESTRO!V:V,_xludf.AGGREGATE(15,6,ROW(MAESTRO!$B$3:$B$1000)/((MAESTRO!$B$3:$B$1000="ASMAR DIRECCIÓN")*(UPPER(MAESTRO!$L$3:$L$1000)="CONFIRMADO")),ROWS($A$3:A320))),"")</f>
        <v/>
      </c>
      <c r="W320" s="11" t="str">
        <f ca="1">IFERROR(INDEX(MAESTRO!W:W,_xludf.AGGREGATE(15,6,ROW(MAESTRO!$B$3:$B$1000)/((MAESTRO!$B$3:$B$1000="ASMAR DIRECCIÓN")*(UPPER(MAESTRO!$L$3:$L$1000)="CONFIRMADO")),ROWS($A$3:A320))),"")</f>
        <v/>
      </c>
      <c r="X320" s="11" t="str">
        <f ca="1">IFERROR(INDEX(MAESTRO!X:X,_xludf.AGGREGATE(15,6,ROW(MAESTRO!$B$3:$B$1000)/((MAESTRO!$B$3:$B$1000="ASMAR DIRECCIÓN")*(UPPER(MAESTRO!$L$3:$L$1000)="CONFIRMADO")),ROWS($A$3:A320))),"")</f>
        <v/>
      </c>
    </row>
    <row r="321" spans="1:24" ht="22.05" customHeight="1">
      <c r="A321" s="10" t="str">
        <f ca="1">IFERROR(INDEX(MAESTRO!A:A,_xludf.AGGREGATE(15,6,ROW(MAESTRO!$B$3:$B$1000)/((MAESTRO!$B$3:$B$1000="ASMAR DIRECCIÓN")*(UPPER(MAESTRO!$L$3:$L$1000)="CONFIRMADO")),ROWS($A$3:A321))),"")</f>
        <v/>
      </c>
      <c r="B321" s="10" t="str">
        <f ca="1">IFERROR(INDEX(MAESTRO!B:B,_xludf.AGGREGATE(15,6,ROW(MAESTRO!$B$3:$B$1000)/((MAESTRO!$B$3:$B$1000="ASMAR DIRECCIÓN")*(UPPER(MAESTRO!$L$3:$L$1000)="CONFIRMADO")),ROWS($A$3:A321))),"")</f>
        <v/>
      </c>
      <c r="C321" s="10" t="str">
        <f ca="1">IFERROR(INDEX(MAESTRO!C:C,_xludf.AGGREGATE(15,6,ROW(MAESTRO!$B$3:$B$1000)/((MAESTRO!$B$3:$B$1000="ASMAR DIRECCIÓN")*(UPPER(MAESTRO!$L$3:$L$1000)="CONFIRMADO")),ROWS($A$3:A321))),"")</f>
        <v/>
      </c>
      <c r="D321" s="10" t="str">
        <f ca="1">IFERROR(INDEX(MAESTRO!D:D,_xludf.AGGREGATE(15,6,ROW(MAESTRO!$B$3:$B$1000)/((MAESTRO!$B$3:$B$1000="ASMAR DIRECCIÓN")*(UPPER(MAESTRO!$L$3:$L$1000)="CONFIRMADO")),ROWS($A$3:A321))),"")</f>
        <v/>
      </c>
      <c r="E321" s="10" t="str">
        <f ca="1">IFERROR(INDEX(MAESTRO!E:E,_xludf.AGGREGATE(15,6,ROW(MAESTRO!$B$3:$B$1000)/((MAESTRO!$B$3:$B$1000="ASMAR DIRECCIÓN")*(UPPER(MAESTRO!$L$3:$L$1000)="CONFIRMADO")),ROWS($A$3:A321))),"")</f>
        <v/>
      </c>
      <c r="F321" s="10" t="str">
        <f ca="1">IFERROR(INDEX(MAESTRO!F:F,_xludf.AGGREGATE(15,6,ROW(MAESTRO!$B$3:$B$1000)/((MAESTRO!$B$3:$B$1000="ASMAR DIRECCIÓN")*(UPPER(MAESTRO!$L$3:$L$1000)="CONFIRMADO")),ROWS($A$3:A321))),"")</f>
        <v/>
      </c>
      <c r="G321" s="10" t="str">
        <f ca="1">IFERROR(INDEX(MAESTRO!G:G,_xludf.AGGREGATE(15,6,ROW(MAESTRO!$B$3:$B$1000)/((MAESTRO!$B$3:$B$1000="ASMAR DIRECCIÓN")*(UPPER(MAESTRO!$L$3:$L$1000)="CONFIRMADO")),ROWS($A$3:A321))),"")</f>
        <v/>
      </c>
      <c r="H321" s="10" t="str">
        <f ca="1">IFERROR(INDEX(MAESTRO!H:H,_xludf.AGGREGATE(15,6,ROW(MAESTRO!$B$3:$B$1000)/((MAESTRO!$B$3:$B$1000="ASMAR DIRECCIÓN")*(UPPER(MAESTRO!$L$3:$L$1000)="CONFIRMADO")),ROWS($A$3:A321))),"")</f>
        <v/>
      </c>
      <c r="I321" s="10" t="str">
        <f ca="1">IFERROR(INDEX(MAESTRO!I:I,_xludf.AGGREGATE(15,6,ROW(MAESTRO!$B$3:$B$1000)/((MAESTRO!$B$3:$B$1000="ASMAR DIRECCIÓN")*(UPPER(MAESTRO!$L$3:$L$1000)="CONFIRMADO")),ROWS($A$3:A321))),"")</f>
        <v/>
      </c>
      <c r="J321" s="10" t="str">
        <f ca="1">IFERROR(INDEX(MAESTRO!J:J,_xludf.AGGREGATE(15,6,ROW(MAESTRO!$B$3:$B$1000)/((MAESTRO!$B$3:$B$1000="ASMAR DIRECCIÓN")*(UPPER(MAESTRO!$L$3:$L$1000)="CONFIRMADO")),ROWS($A$3:A321))),"")</f>
        <v/>
      </c>
      <c r="K321" s="10" t="str">
        <f ca="1">IFERROR(INDEX(MAESTRO!K:K,_xludf.AGGREGATE(15,6,ROW(MAESTRO!$B$3:$B$1000)/((MAESTRO!$B$3:$B$1000="ASMAR DIRECCIÓN")*(UPPER(MAESTRO!$L$3:$L$1000)="CONFIRMADO")),ROWS($A$3:A321))),"")</f>
        <v/>
      </c>
      <c r="L321" s="10" t="str">
        <f ca="1">IFERROR(INDEX(MAESTRO!L:L,_xludf.AGGREGATE(15,6,ROW(MAESTRO!$B$3:$B$1000)/((MAESTRO!$B$3:$B$1000="ASMAR DIRECCIÓN")*(UPPER(MAESTRO!$L$3:$L$1000)="CONFIRMADO")),ROWS($A$3:A321))),"")</f>
        <v/>
      </c>
      <c r="M321" s="10" t="str">
        <f ca="1">IFERROR(INDEX(MAESTRO!M:M,_xludf.AGGREGATE(15,6,ROW(MAESTRO!$B$3:$B$1000)/((MAESTRO!$B$3:$B$1000="ASMAR DIRECCIÓN")*(UPPER(MAESTRO!$L$3:$L$1000)="CONFIRMADO")),ROWS($A$3:A321))),"")</f>
        <v/>
      </c>
      <c r="N321" s="10" t="str">
        <f ca="1">IFERROR(INDEX(MAESTRO!N:N,_xludf.AGGREGATE(15,6,ROW(MAESTRO!$B$3:$B$1000)/((MAESTRO!$B$3:$B$1000="ASMAR DIRECCIÓN")*(UPPER(MAESTRO!$L$3:$L$1000)="CONFIRMADO")),ROWS($A$3:A321))),"")</f>
        <v/>
      </c>
      <c r="O321" s="10" t="str">
        <f ca="1">IFERROR(INDEX(MAESTRO!O:O,_xludf.AGGREGATE(15,6,ROW(MAESTRO!$B$3:$B$1000)/((MAESTRO!$B$3:$B$1000="ASMAR DIRECCIÓN")*(UPPER(MAESTRO!$L$3:$L$1000)="CONFIRMADO")),ROWS($A$3:A321))),"")</f>
        <v/>
      </c>
      <c r="P321" s="10" t="str">
        <f ca="1">IFERROR(INDEX(MAESTRO!P:P,_xludf.AGGREGATE(15,6,ROW(MAESTRO!$B$3:$B$1000)/((MAESTRO!$B$3:$B$1000="ASMAR DIRECCIÓN")*(UPPER(MAESTRO!$L$3:$L$1000)="CONFIRMADO")),ROWS($A$3:A321))),"")</f>
        <v/>
      </c>
      <c r="Q321" s="10" t="str">
        <f ca="1">IFERROR(INDEX(MAESTRO!Q:Q,_xludf.AGGREGATE(15,6,ROW(MAESTRO!$B$3:$B$1000)/((MAESTRO!$B$3:$B$1000="ASMAR DIRECCIÓN")*(UPPER(MAESTRO!$L$3:$L$1000)="CONFIRMADO")),ROWS($A$3:A321))),"")</f>
        <v/>
      </c>
      <c r="R321" s="10" t="str">
        <f ca="1">IFERROR(INDEX(MAESTRO!R:R,_xludf.AGGREGATE(15,6,ROW(MAESTRO!$B$3:$B$1000)/((MAESTRO!$B$3:$B$1000="ASMAR DIRECCIÓN")*(UPPER(MAESTRO!$L$3:$L$1000)="CONFIRMADO")),ROWS($A$3:A321))),"")</f>
        <v/>
      </c>
      <c r="S321" s="10" t="str">
        <f ca="1">IFERROR(INDEX(MAESTRO!S:S,_xludf.AGGREGATE(15,6,ROW(MAESTRO!$B$3:$B$1000)/((MAESTRO!$B$3:$B$1000="ASMAR DIRECCIÓN")*(UPPER(MAESTRO!$L$3:$L$1000)="CONFIRMADO")),ROWS($A$3:A321))),"")</f>
        <v/>
      </c>
      <c r="T321" s="10" t="str">
        <f ca="1">IFERROR(INDEX(MAESTRO!T:T,_xludf.AGGREGATE(15,6,ROW(MAESTRO!$B$3:$B$1000)/((MAESTRO!$B$3:$B$1000="ASMAR DIRECCIÓN")*(UPPER(MAESTRO!$L$3:$L$1000)="CONFIRMADO")),ROWS($A$3:A321))),"")</f>
        <v/>
      </c>
      <c r="U321" s="10" t="str">
        <f ca="1">IFERROR(INDEX(MAESTRO!U:U,_xludf.AGGREGATE(15,6,ROW(MAESTRO!$B$3:$B$1000)/((MAESTRO!$B$3:$B$1000="ASMAR DIRECCIÓN")*(UPPER(MAESTRO!$L$3:$L$1000)="CONFIRMADO")),ROWS($A$3:A321))),"")</f>
        <v/>
      </c>
      <c r="V321" s="10" t="str">
        <f ca="1">IFERROR(INDEX(MAESTRO!V:V,_xludf.AGGREGATE(15,6,ROW(MAESTRO!$B$3:$B$1000)/((MAESTRO!$B$3:$B$1000="ASMAR DIRECCIÓN")*(UPPER(MAESTRO!$L$3:$L$1000)="CONFIRMADO")),ROWS($A$3:A321))),"")</f>
        <v/>
      </c>
      <c r="W321" s="10" t="str">
        <f ca="1">IFERROR(INDEX(MAESTRO!W:W,_xludf.AGGREGATE(15,6,ROW(MAESTRO!$B$3:$B$1000)/((MAESTRO!$B$3:$B$1000="ASMAR DIRECCIÓN")*(UPPER(MAESTRO!$L$3:$L$1000)="CONFIRMADO")),ROWS($A$3:A321))),"")</f>
        <v/>
      </c>
      <c r="X321" s="10" t="str">
        <f ca="1">IFERROR(INDEX(MAESTRO!X:X,_xludf.AGGREGATE(15,6,ROW(MAESTRO!$B$3:$B$1000)/((MAESTRO!$B$3:$B$1000="ASMAR DIRECCIÓN")*(UPPER(MAESTRO!$L$3:$L$1000)="CONFIRMADO")),ROWS($A$3:A321))),"")</f>
        <v/>
      </c>
    </row>
    <row r="322" spans="1:24" ht="22.05" customHeight="1">
      <c r="A322" s="11" t="str">
        <f ca="1">IFERROR(INDEX(MAESTRO!A:A,_xludf.AGGREGATE(15,6,ROW(MAESTRO!$B$3:$B$1000)/((MAESTRO!$B$3:$B$1000="ASMAR DIRECCIÓN")*(UPPER(MAESTRO!$L$3:$L$1000)="CONFIRMADO")),ROWS($A$3:A322))),"")</f>
        <v/>
      </c>
      <c r="B322" s="11" t="str">
        <f ca="1">IFERROR(INDEX(MAESTRO!B:B,_xludf.AGGREGATE(15,6,ROW(MAESTRO!$B$3:$B$1000)/((MAESTRO!$B$3:$B$1000="ASMAR DIRECCIÓN")*(UPPER(MAESTRO!$L$3:$L$1000)="CONFIRMADO")),ROWS($A$3:A322))),"")</f>
        <v/>
      </c>
      <c r="C322" s="11" t="str">
        <f ca="1">IFERROR(INDEX(MAESTRO!C:C,_xludf.AGGREGATE(15,6,ROW(MAESTRO!$B$3:$B$1000)/((MAESTRO!$B$3:$B$1000="ASMAR DIRECCIÓN")*(UPPER(MAESTRO!$L$3:$L$1000)="CONFIRMADO")),ROWS($A$3:A322))),"")</f>
        <v/>
      </c>
      <c r="D322" s="11" t="str">
        <f ca="1">IFERROR(INDEX(MAESTRO!D:D,_xludf.AGGREGATE(15,6,ROW(MAESTRO!$B$3:$B$1000)/((MAESTRO!$B$3:$B$1000="ASMAR DIRECCIÓN")*(UPPER(MAESTRO!$L$3:$L$1000)="CONFIRMADO")),ROWS($A$3:A322))),"")</f>
        <v/>
      </c>
      <c r="E322" s="11" t="str">
        <f ca="1">IFERROR(INDEX(MAESTRO!E:E,_xludf.AGGREGATE(15,6,ROW(MAESTRO!$B$3:$B$1000)/((MAESTRO!$B$3:$B$1000="ASMAR DIRECCIÓN")*(UPPER(MAESTRO!$L$3:$L$1000)="CONFIRMADO")),ROWS($A$3:A322))),"")</f>
        <v/>
      </c>
      <c r="F322" s="11" t="str">
        <f ca="1">IFERROR(INDEX(MAESTRO!F:F,_xludf.AGGREGATE(15,6,ROW(MAESTRO!$B$3:$B$1000)/((MAESTRO!$B$3:$B$1000="ASMAR DIRECCIÓN")*(UPPER(MAESTRO!$L$3:$L$1000)="CONFIRMADO")),ROWS($A$3:A322))),"")</f>
        <v/>
      </c>
      <c r="G322" s="11" t="str">
        <f ca="1">IFERROR(INDEX(MAESTRO!G:G,_xludf.AGGREGATE(15,6,ROW(MAESTRO!$B$3:$B$1000)/((MAESTRO!$B$3:$B$1000="ASMAR DIRECCIÓN")*(UPPER(MAESTRO!$L$3:$L$1000)="CONFIRMADO")),ROWS($A$3:A322))),"")</f>
        <v/>
      </c>
      <c r="H322" s="11" t="str">
        <f ca="1">IFERROR(INDEX(MAESTRO!H:H,_xludf.AGGREGATE(15,6,ROW(MAESTRO!$B$3:$B$1000)/((MAESTRO!$B$3:$B$1000="ASMAR DIRECCIÓN")*(UPPER(MAESTRO!$L$3:$L$1000)="CONFIRMADO")),ROWS($A$3:A322))),"")</f>
        <v/>
      </c>
      <c r="I322" s="11" t="str">
        <f ca="1">IFERROR(INDEX(MAESTRO!I:I,_xludf.AGGREGATE(15,6,ROW(MAESTRO!$B$3:$B$1000)/((MAESTRO!$B$3:$B$1000="ASMAR DIRECCIÓN")*(UPPER(MAESTRO!$L$3:$L$1000)="CONFIRMADO")),ROWS($A$3:A322))),"")</f>
        <v/>
      </c>
      <c r="J322" s="11" t="str">
        <f ca="1">IFERROR(INDEX(MAESTRO!J:J,_xludf.AGGREGATE(15,6,ROW(MAESTRO!$B$3:$B$1000)/((MAESTRO!$B$3:$B$1000="ASMAR DIRECCIÓN")*(UPPER(MAESTRO!$L$3:$L$1000)="CONFIRMADO")),ROWS($A$3:A322))),"")</f>
        <v/>
      </c>
      <c r="K322" s="11" t="str">
        <f ca="1">IFERROR(INDEX(MAESTRO!K:K,_xludf.AGGREGATE(15,6,ROW(MAESTRO!$B$3:$B$1000)/((MAESTRO!$B$3:$B$1000="ASMAR DIRECCIÓN")*(UPPER(MAESTRO!$L$3:$L$1000)="CONFIRMADO")),ROWS($A$3:A322))),"")</f>
        <v/>
      </c>
      <c r="L322" s="11" t="str">
        <f ca="1">IFERROR(INDEX(MAESTRO!L:L,_xludf.AGGREGATE(15,6,ROW(MAESTRO!$B$3:$B$1000)/((MAESTRO!$B$3:$B$1000="ASMAR DIRECCIÓN")*(UPPER(MAESTRO!$L$3:$L$1000)="CONFIRMADO")),ROWS($A$3:A322))),"")</f>
        <v/>
      </c>
      <c r="M322" s="11" t="str">
        <f ca="1">IFERROR(INDEX(MAESTRO!M:M,_xludf.AGGREGATE(15,6,ROW(MAESTRO!$B$3:$B$1000)/((MAESTRO!$B$3:$B$1000="ASMAR DIRECCIÓN")*(UPPER(MAESTRO!$L$3:$L$1000)="CONFIRMADO")),ROWS($A$3:A322))),"")</f>
        <v/>
      </c>
      <c r="N322" s="11" t="str">
        <f ca="1">IFERROR(INDEX(MAESTRO!N:N,_xludf.AGGREGATE(15,6,ROW(MAESTRO!$B$3:$B$1000)/((MAESTRO!$B$3:$B$1000="ASMAR DIRECCIÓN")*(UPPER(MAESTRO!$L$3:$L$1000)="CONFIRMADO")),ROWS($A$3:A322))),"")</f>
        <v/>
      </c>
      <c r="O322" s="11" t="str">
        <f ca="1">IFERROR(INDEX(MAESTRO!O:O,_xludf.AGGREGATE(15,6,ROW(MAESTRO!$B$3:$B$1000)/((MAESTRO!$B$3:$B$1000="ASMAR DIRECCIÓN")*(UPPER(MAESTRO!$L$3:$L$1000)="CONFIRMADO")),ROWS($A$3:A322))),"")</f>
        <v/>
      </c>
      <c r="P322" s="11" t="str">
        <f ca="1">IFERROR(INDEX(MAESTRO!P:P,_xludf.AGGREGATE(15,6,ROW(MAESTRO!$B$3:$B$1000)/((MAESTRO!$B$3:$B$1000="ASMAR DIRECCIÓN")*(UPPER(MAESTRO!$L$3:$L$1000)="CONFIRMADO")),ROWS($A$3:A322))),"")</f>
        <v/>
      </c>
      <c r="Q322" s="11" t="str">
        <f ca="1">IFERROR(INDEX(MAESTRO!Q:Q,_xludf.AGGREGATE(15,6,ROW(MAESTRO!$B$3:$B$1000)/((MAESTRO!$B$3:$B$1000="ASMAR DIRECCIÓN")*(UPPER(MAESTRO!$L$3:$L$1000)="CONFIRMADO")),ROWS($A$3:A322))),"")</f>
        <v/>
      </c>
      <c r="R322" s="11" t="str">
        <f ca="1">IFERROR(INDEX(MAESTRO!R:R,_xludf.AGGREGATE(15,6,ROW(MAESTRO!$B$3:$B$1000)/((MAESTRO!$B$3:$B$1000="ASMAR DIRECCIÓN")*(UPPER(MAESTRO!$L$3:$L$1000)="CONFIRMADO")),ROWS($A$3:A322))),"")</f>
        <v/>
      </c>
      <c r="S322" s="11" t="str">
        <f ca="1">IFERROR(INDEX(MAESTRO!S:S,_xludf.AGGREGATE(15,6,ROW(MAESTRO!$B$3:$B$1000)/((MAESTRO!$B$3:$B$1000="ASMAR DIRECCIÓN")*(UPPER(MAESTRO!$L$3:$L$1000)="CONFIRMADO")),ROWS($A$3:A322))),"")</f>
        <v/>
      </c>
      <c r="T322" s="11" t="str">
        <f ca="1">IFERROR(INDEX(MAESTRO!T:T,_xludf.AGGREGATE(15,6,ROW(MAESTRO!$B$3:$B$1000)/((MAESTRO!$B$3:$B$1000="ASMAR DIRECCIÓN")*(UPPER(MAESTRO!$L$3:$L$1000)="CONFIRMADO")),ROWS($A$3:A322))),"")</f>
        <v/>
      </c>
      <c r="U322" s="11" t="str">
        <f ca="1">IFERROR(INDEX(MAESTRO!U:U,_xludf.AGGREGATE(15,6,ROW(MAESTRO!$B$3:$B$1000)/((MAESTRO!$B$3:$B$1000="ASMAR DIRECCIÓN")*(UPPER(MAESTRO!$L$3:$L$1000)="CONFIRMADO")),ROWS($A$3:A322))),"")</f>
        <v/>
      </c>
      <c r="V322" s="11" t="str">
        <f ca="1">IFERROR(INDEX(MAESTRO!V:V,_xludf.AGGREGATE(15,6,ROW(MAESTRO!$B$3:$B$1000)/((MAESTRO!$B$3:$B$1000="ASMAR DIRECCIÓN")*(UPPER(MAESTRO!$L$3:$L$1000)="CONFIRMADO")),ROWS($A$3:A322))),"")</f>
        <v/>
      </c>
      <c r="W322" s="11" t="str">
        <f ca="1">IFERROR(INDEX(MAESTRO!W:W,_xludf.AGGREGATE(15,6,ROW(MAESTRO!$B$3:$B$1000)/((MAESTRO!$B$3:$B$1000="ASMAR DIRECCIÓN")*(UPPER(MAESTRO!$L$3:$L$1000)="CONFIRMADO")),ROWS($A$3:A322))),"")</f>
        <v/>
      </c>
      <c r="X322" s="11" t="str">
        <f ca="1">IFERROR(INDEX(MAESTRO!X:X,_xludf.AGGREGATE(15,6,ROW(MAESTRO!$B$3:$B$1000)/((MAESTRO!$B$3:$B$1000="ASMAR DIRECCIÓN")*(UPPER(MAESTRO!$L$3:$L$1000)="CONFIRMADO")),ROWS($A$3:A322))),"")</f>
        <v/>
      </c>
    </row>
    <row r="323" spans="1:24" ht="22.05" customHeight="1">
      <c r="A323" s="10" t="str">
        <f ca="1">IFERROR(INDEX(MAESTRO!A:A,_xludf.AGGREGATE(15,6,ROW(MAESTRO!$B$3:$B$1000)/((MAESTRO!$B$3:$B$1000="ASMAR DIRECCIÓN")*(UPPER(MAESTRO!$L$3:$L$1000)="CONFIRMADO")),ROWS($A$3:A323))),"")</f>
        <v/>
      </c>
      <c r="B323" s="10" t="str">
        <f ca="1">IFERROR(INDEX(MAESTRO!B:B,_xludf.AGGREGATE(15,6,ROW(MAESTRO!$B$3:$B$1000)/((MAESTRO!$B$3:$B$1000="ASMAR DIRECCIÓN")*(UPPER(MAESTRO!$L$3:$L$1000)="CONFIRMADO")),ROWS($A$3:A323))),"")</f>
        <v/>
      </c>
      <c r="C323" s="10" t="str">
        <f ca="1">IFERROR(INDEX(MAESTRO!C:C,_xludf.AGGREGATE(15,6,ROW(MAESTRO!$B$3:$B$1000)/((MAESTRO!$B$3:$B$1000="ASMAR DIRECCIÓN")*(UPPER(MAESTRO!$L$3:$L$1000)="CONFIRMADO")),ROWS($A$3:A323))),"")</f>
        <v/>
      </c>
      <c r="D323" s="10" t="str">
        <f ca="1">IFERROR(INDEX(MAESTRO!D:D,_xludf.AGGREGATE(15,6,ROW(MAESTRO!$B$3:$B$1000)/((MAESTRO!$B$3:$B$1000="ASMAR DIRECCIÓN")*(UPPER(MAESTRO!$L$3:$L$1000)="CONFIRMADO")),ROWS($A$3:A323))),"")</f>
        <v/>
      </c>
      <c r="E323" s="10" t="str">
        <f ca="1">IFERROR(INDEX(MAESTRO!E:E,_xludf.AGGREGATE(15,6,ROW(MAESTRO!$B$3:$B$1000)/((MAESTRO!$B$3:$B$1000="ASMAR DIRECCIÓN")*(UPPER(MAESTRO!$L$3:$L$1000)="CONFIRMADO")),ROWS($A$3:A323))),"")</f>
        <v/>
      </c>
      <c r="F323" s="10" t="str">
        <f ca="1">IFERROR(INDEX(MAESTRO!F:F,_xludf.AGGREGATE(15,6,ROW(MAESTRO!$B$3:$B$1000)/((MAESTRO!$B$3:$B$1000="ASMAR DIRECCIÓN")*(UPPER(MAESTRO!$L$3:$L$1000)="CONFIRMADO")),ROWS($A$3:A323))),"")</f>
        <v/>
      </c>
      <c r="G323" s="10" t="str">
        <f ca="1">IFERROR(INDEX(MAESTRO!G:G,_xludf.AGGREGATE(15,6,ROW(MAESTRO!$B$3:$B$1000)/((MAESTRO!$B$3:$B$1000="ASMAR DIRECCIÓN")*(UPPER(MAESTRO!$L$3:$L$1000)="CONFIRMADO")),ROWS($A$3:A323))),"")</f>
        <v/>
      </c>
      <c r="H323" s="10" t="str">
        <f ca="1">IFERROR(INDEX(MAESTRO!H:H,_xludf.AGGREGATE(15,6,ROW(MAESTRO!$B$3:$B$1000)/((MAESTRO!$B$3:$B$1000="ASMAR DIRECCIÓN")*(UPPER(MAESTRO!$L$3:$L$1000)="CONFIRMADO")),ROWS($A$3:A323))),"")</f>
        <v/>
      </c>
      <c r="I323" s="10" t="str">
        <f ca="1">IFERROR(INDEX(MAESTRO!I:I,_xludf.AGGREGATE(15,6,ROW(MAESTRO!$B$3:$B$1000)/((MAESTRO!$B$3:$B$1000="ASMAR DIRECCIÓN")*(UPPER(MAESTRO!$L$3:$L$1000)="CONFIRMADO")),ROWS($A$3:A323))),"")</f>
        <v/>
      </c>
      <c r="J323" s="10" t="str">
        <f ca="1">IFERROR(INDEX(MAESTRO!J:J,_xludf.AGGREGATE(15,6,ROW(MAESTRO!$B$3:$B$1000)/((MAESTRO!$B$3:$B$1000="ASMAR DIRECCIÓN")*(UPPER(MAESTRO!$L$3:$L$1000)="CONFIRMADO")),ROWS($A$3:A323))),"")</f>
        <v/>
      </c>
      <c r="K323" s="10" t="str">
        <f ca="1">IFERROR(INDEX(MAESTRO!K:K,_xludf.AGGREGATE(15,6,ROW(MAESTRO!$B$3:$B$1000)/((MAESTRO!$B$3:$B$1000="ASMAR DIRECCIÓN")*(UPPER(MAESTRO!$L$3:$L$1000)="CONFIRMADO")),ROWS($A$3:A323))),"")</f>
        <v/>
      </c>
      <c r="L323" s="10" t="str">
        <f ca="1">IFERROR(INDEX(MAESTRO!L:L,_xludf.AGGREGATE(15,6,ROW(MAESTRO!$B$3:$B$1000)/((MAESTRO!$B$3:$B$1000="ASMAR DIRECCIÓN")*(UPPER(MAESTRO!$L$3:$L$1000)="CONFIRMADO")),ROWS($A$3:A323))),"")</f>
        <v/>
      </c>
      <c r="M323" s="10" t="str">
        <f ca="1">IFERROR(INDEX(MAESTRO!M:M,_xludf.AGGREGATE(15,6,ROW(MAESTRO!$B$3:$B$1000)/((MAESTRO!$B$3:$B$1000="ASMAR DIRECCIÓN")*(UPPER(MAESTRO!$L$3:$L$1000)="CONFIRMADO")),ROWS($A$3:A323))),"")</f>
        <v/>
      </c>
      <c r="N323" s="10" t="str">
        <f ca="1">IFERROR(INDEX(MAESTRO!N:N,_xludf.AGGREGATE(15,6,ROW(MAESTRO!$B$3:$B$1000)/((MAESTRO!$B$3:$B$1000="ASMAR DIRECCIÓN")*(UPPER(MAESTRO!$L$3:$L$1000)="CONFIRMADO")),ROWS($A$3:A323))),"")</f>
        <v/>
      </c>
      <c r="O323" s="10" t="str">
        <f ca="1">IFERROR(INDEX(MAESTRO!O:O,_xludf.AGGREGATE(15,6,ROW(MAESTRO!$B$3:$B$1000)/((MAESTRO!$B$3:$B$1000="ASMAR DIRECCIÓN")*(UPPER(MAESTRO!$L$3:$L$1000)="CONFIRMADO")),ROWS($A$3:A323))),"")</f>
        <v/>
      </c>
      <c r="P323" s="10" t="str">
        <f ca="1">IFERROR(INDEX(MAESTRO!P:P,_xludf.AGGREGATE(15,6,ROW(MAESTRO!$B$3:$B$1000)/((MAESTRO!$B$3:$B$1000="ASMAR DIRECCIÓN")*(UPPER(MAESTRO!$L$3:$L$1000)="CONFIRMADO")),ROWS($A$3:A323))),"")</f>
        <v/>
      </c>
      <c r="Q323" s="10" t="str">
        <f ca="1">IFERROR(INDEX(MAESTRO!Q:Q,_xludf.AGGREGATE(15,6,ROW(MAESTRO!$B$3:$B$1000)/((MAESTRO!$B$3:$B$1000="ASMAR DIRECCIÓN")*(UPPER(MAESTRO!$L$3:$L$1000)="CONFIRMADO")),ROWS($A$3:A323))),"")</f>
        <v/>
      </c>
      <c r="R323" s="10" t="str">
        <f ca="1">IFERROR(INDEX(MAESTRO!R:R,_xludf.AGGREGATE(15,6,ROW(MAESTRO!$B$3:$B$1000)/((MAESTRO!$B$3:$B$1000="ASMAR DIRECCIÓN")*(UPPER(MAESTRO!$L$3:$L$1000)="CONFIRMADO")),ROWS($A$3:A323))),"")</f>
        <v/>
      </c>
      <c r="S323" s="10" t="str">
        <f ca="1">IFERROR(INDEX(MAESTRO!S:S,_xludf.AGGREGATE(15,6,ROW(MAESTRO!$B$3:$B$1000)/((MAESTRO!$B$3:$B$1000="ASMAR DIRECCIÓN")*(UPPER(MAESTRO!$L$3:$L$1000)="CONFIRMADO")),ROWS($A$3:A323))),"")</f>
        <v/>
      </c>
      <c r="T323" s="10" t="str">
        <f ca="1">IFERROR(INDEX(MAESTRO!T:T,_xludf.AGGREGATE(15,6,ROW(MAESTRO!$B$3:$B$1000)/((MAESTRO!$B$3:$B$1000="ASMAR DIRECCIÓN")*(UPPER(MAESTRO!$L$3:$L$1000)="CONFIRMADO")),ROWS($A$3:A323))),"")</f>
        <v/>
      </c>
      <c r="U323" s="10" t="str">
        <f ca="1">IFERROR(INDEX(MAESTRO!U:U,_xludf.AGGREGATE(15,6,ROW(MAESTRO!$B$3:$B$1000)/((MAESTRO!$B$3:$B$1000="ASMAR DIRECCIÓN")*(UPPER(MAESTRO!$L$3:$L$1000)="CONFIRMADO")),ROWS($A$3:A323))),"")</f>
        <v/>
      </c>
      <c r="V323" s="10" t="str">
        <f ca="1">IFERROR(INDEX(MAESTRO!V:V,_xludf.AGGREGATE(15,6,ROW(MAESTRO!$B$3:$B$1000)/((MAESTRO!$B$3:$B$1000="ASMAR DIRECCIÓN")*(UPPER(MAESTRO!$L$3:$L$1000)="CONFIRMADO")),ROWS($A$3:A323))),"")</f>
        <v/>
      </c>
      <c r="W323" s="10" t="str">
        <f ca="1">IFERROR(INDEX(MAESTRO!W:W,_xludf.AGGREGATE(15,6,ROW(MAESTRO!$B$3:$B$1000)/((MAESTRO!$B$3:$B$1000="ASMAR DIRECCIÓN")*(UPPER(MAESTRO!$L$3:$L$1000)="CONFIRMADO")),ROWS($A$3:A323))),"")</f>
        <v/>
      </c>
      <c r="X323" s="10" t="str">
        <f ca="1">IFERROR(INDEX(MAESTRO!X:X,_xludf.AGGREGATE(15,6,ROW(MAESTRO!$B$3:$B$1000)/((MAESTRO!$B$3:$B$1000="ASMAR DIRECCIÓN")*(UPPER(MAESTRO!$L$3:$L$1000)="CONFIRMADO")),ROWS($A$3:A323))),"")</f>
        <v/>
      </c>
    </row>
    <row r="324" spans="1:24" ht="22.05" customHeight="1">
      <c r="A324" s="11" t="str">
        <f ca="1">IFERROR(INDEX(MAESTRO!A:A,_xludf.AGGREGATE(15,6,ROW(MAESTRO!$B$3:$B$1000)/((MAESTRO!$B$3:$B$1000="ASMAR DIRECCIÓN")*(UPPER(MAESTRO!$L$3:$L$1000)="CONFIRMADO")),ROWS($A$3:A324))),"")</f>
        <v/>
      </c>
      <c r="B324" s="11" t="str">
        <f ca="1">IFERROR(INDEX(MAESTRO!B:B,_xludf.AGGREGATE(15,6,ROW(MAESTRO!$B$3:$B$1000)/((MAESTRO!$B$3:$B$1000="ASMAR DIRECCIÓN")*(UPPER(MAESTRO!$L$3:$L$1000)="CONFIRMADO")),ROWS($A$3:A324))),"")</f>
        <v/>
      </c>
      <c r="C324" s="11" t="str">
        <f ca="1">IFERROR(INDEX(MAESTRO!C:C,_xludf.AGGREGATE(15,6,ROW(MAESTRO!$B$3:$B$1000)/((MAESTRO!$B$3:$B$1000="ASMAR DIRECCIÓN")*(UPPER(MAESTRO!$L$3:$L$1000)="CONFIRMADO")),ROWS($A$3:A324))),"")</f>
        <v/>
      </c>
      <c r="D324" s="11" t="str">
        <f ca="1">IFERROR(INDEX(MAESTRO!D:D,_xludf.AGGREGATE(15,6,ROW(MAESTRO!$B$3:$B$1000)/((MAESTRO!$B$3:$B$1000="ASMAR DIRECCIÓN")*(UPPER(MAESTRO!$L$3:$L$1000)="CONFIRMADO")),ROWS($A$3:A324))),"")</f>
        <v/>
      </c>
      <c r="E324" s="11" t="str">
        <f ca="1">IFERROR(INDEX(MAESTRO!E:E,_xludf.AGGREGATE(15,6,ROW(MAESTRO!$B$3:$B$1000)/((MAESTRO!$B$3:$B$1000="ASMAR DIRECCIÓN")*(UPPER(MAESTRO!$L$3:$L$1000)="CONFIRMADO")),ROWS($A$3:A324))),"")</f>
        <v/>
      </c>
      <c r="F324" s="11" t="str">
        <f ca="1">IFERROR(INDEX(MAESTRO!F:F,_xludf.AGGREGATE(15,6,ROW(MAESTRO!$B$3:$B$1000)/((MAESTRO!$B$3:$B$1000="ASMAR DIRECCIÓN")*(UPPER(MAESTRO!$L$3:$L$1000)="CONFIRMADO")),ROWS($A$3:A324))),"")</f>
        <v/>
      </c>
      <c r="G324" s="11" t="str">
        <f ca="1">IFERROR(INDEX(MAESTRO!G:G,_xludf.AGGREGATE(15,6,ROW(MAESTRO!$B$3:$B$1000)/((MAESTRO!$B$3:$B$1000="ASMAR DIRECCIÓN")*(UPPER(MAESTRO!$L$3:$L$1000)="CONFIRMADO")),ROWS($A$3:A324))),"")</f>
        <v/>
      </c>
      <c r="H324" s="11" t="str">
        <f ca="1">IFERROR(INDEX(MAESTRO!H:H,_xludf.AGGREGATE(15,6,ROW(MAESTRO!$B$3:$B$1000)/((MAESTRO!$B$3:$B$1000="ASMAR DIRECCIÓN")*(UPPER(MAESTRO!$L$3:$L$1000)="CONFIRMADO")),ROWS($A$3:A324))),"")</f>
        <v/>
      </c>
      <c r="I324" s="11" t="str">
        <f ca="1">IFERROR(INDEX(MAESTRO!I:I,_xludf.AGGREGATE(15,6,ROW(MAESTRO!$B$3:$B$1000)/((MAESTRO!$B$3:$B$1000="ASMAR DIRECCIÓN")*(UPPER(MAESTRO!$L$3:$L$1000)="CONFIRMADO")),ROWS($A$3:A324))),"")</f>
        <v/>
      </c>
      <c r="J324" s="11" t="str">
        <f ca="1">IFERROR(INDEX(MAESTRO!J:J,_xludf.AGGREGATE(15,6,ROW(MAESTRO!$B$3:$B$1000)/((MAESTRO!$B$3:$B$1000="ASMAR DIRECCIÓN")*(UPPER(MAESTRO!$L$3:$L$1000)="CONFIRMADO")),ROWS($A$3:A324))),"")</f>
        <v/>
      </c>
      <c r="K324" s="11" t="str">
        <f ca="1">IFERROR(INDEX(MAESTRO!K:K,_xludf.AGGREGATE(15,6,ROW(MAESTRO!$B$3:$B$1000)/((MAESTRO!$B$3:$B$1000="ASMAR DIRECCIÓN")*(UPPER(MAESTRO!$L$3:$L$1000)="CONFIRMADO")),ROWS($A$3:A324))),"")</f>
        <v/>
      </c>
      <c r="L324" s="11" t="str">
        <f ca="1">IFERROR(INDEX(MAESTRO!L:L,_xludf.AGGREGATE(15,6,ROW(MAESTRO!$B$3:$B$1000)/((MAESTRO!$B$3:$B$1000="ASMAR DIRECCIÓN")*(UPPER(MAESTRO!$L$3:$L$1000)="CONFIRMADO")),ROWS($A$3:A324))),"")</f>
        <v/>
      </c>
      <c r="M324" s="11" t="str">
        <f ca="1">IFERROR(INDEX(MAESTRO!M:M,_xludf.AGGREGATE(15,6,ROW(MAESTRO!$B$3:$B$1000)/((MAESTRO!$B$3:$B$1000="ASMAR DIRECCIÓN")*(UPPER(MAESTRO!$L$3:$L$1000)="CONFIRMADO")),ROWS($A$3:A324))),"")</f>
        <v/>
      </c>
      <c r="N324" s="11" t="str">
        <f ca="1">IFERROR(INDEX(MAESTRO!N:N,_xludf.AGGREGATE(15,6,ROW(MAESTRO!$B$3:$B$1000)/((MAESTRO!$B$3:$B$1000="ASMAR DIRECCIÓN")*(UPPER(MAESTRO!$L$3:$L$1000)="CONFIRMADO")),ROWS($A$3:A324))),"")</f>
        <v/>
      </c>
      <c r="O324" s="11" t="str">
        <f ca="1">IFERROR(INDEX(MAESTRO!O:O,_xludf.AGGREGATE(15,6,ROW(MAESTRO!$B$3:$B$1000)/((MAESTRO!$B$3:$B$1000="ASMAR DIRECCIÓN")*(UPPER(MAESTRO!$L$3:$L$1000)="CONFIRMADO")),ROWS($A$3:A324))),"")</f>
        <v/>
      </c>
      <c r="P324" s="11" t="str">
        <f ca="1">IFERROR(INDEX(MAESTRO!P:P,_xludf.AGGREGATE(15,6,ROW(MAESTRO!$B$3:$B$1000)/((MAESTRO!$B$3:$B$1000="ASMAR DIRECCIÓN")*(UPPER(MAESTRO!$L$3:$L$1000)="CONFIRMADO")),ROWS($A$3:A324))),"")</f>
        <v/>
      </c>
      <c r="Q324" s="11" t="str">
        <f ca="1">IFERROR(INDEX(MAESTRO!Q:Q,_xludf.AGGREGATE(15,6,ROW(MAESTRO!$B$3:$B$1000)/((MAESTRO!$B$3:$B$1000="ASMAR DIRECCIÓN")*(UPPER(MAESTRO!$L$3:$L$1000)="CONFIRMADO")),ROWS($A$3:A324))),"")</f>
        <v/>
      </c>
      <c r="R324" s="11" t="str">
        <f ca="1">IFERROR(INDEX(MAESTRO!R:R,_xludf.AGGREGATE(15,6,ROW(MAESTRO!$B$3:$B$1000)/((MAESTRO!$B$3:$B$1000="ASMAR DIRECCIÓN")*(UPPER(MAESTRO!$L$3:$L$1000)="CONFIRMADO")),ROWS($A$3:A324))),"")</f>
        <v/>
      </c>
      <c r="S324" s="11" t="str">
        <f ca="1">IFERROR(INDEX(MAESTRO!S:S,_xludf.AGGREGATE(15,6,ROW(MAESTRO!$B$3:$B$1000)/((MAESTRO!$B$3:$B$1000="ASMAR DIRECCIÓN")*(UPPER(MAESTRO!$L$3:$L$1000)="CONFIRMADO")),ROWS($A$3:A324))),"")</f>
        <v/>
      </c>
      <c r="T324" s="11" t="str">
        <f ca="1">IFERROR(INDEX(MAESTRO!T:T,_xludf.AGGREGATE(15,6,ROW(MAESTRO!$B$3:$B$1000)/((MAESTRO!$B$3:$B$1000="ASMAR DIRECCIÓN")*(UPPER(MAESTRO!$L$3:$L$1000)="CONFIRMADO")),ROWS($A$3:A324))),"")</f>
        <v/>
      </c>
      <c r="U324" s="11" t="str">
        <f ca="1">IFERROR(INDEX(MAESTRO!U:U,_xludf.AGGREGATE(15,6,ROW(MAESTRO!$B$3:$B$1000)/((MAESTRO!$B$3:$B$1000="ASMAR DIRECCIÓN")*(UPPER(MAESTRO!$L$3:$L$1000)="CONFIRMADO")),ROWS($A$3:A324))),"")</f>
        <v/>
      </c>
      <c r="V324" s="11" t="str">
        <f ca="1">IFERROR(INDEX(MAESTRO!V:V,_xludf.AGGREGATE(15,6,ROW(MAESTRO!$B$3:$B$1000)/((MAESTRO!$B$3:$B$1000="ASMAR DIRECCIÓN")*(UPPER(MAESTRO!$L$3:$L$1000)="CONFIRMADO")),ROWS($A$3:A324))),"")</f>
        <v/>
      </c>
      <c r="W324" s="11" t="str">
        <f ca="1">IFERROR(INDEX(MAESTRO!W:W,_xludf.AGGREGATE(15,6,ROW(MAESTRO!$B$3:$B$1000)/((MAESTRO!$B$3:$B$1000="ASMAR DIRECCIÓN")*(UPPER(MAESTRO!$L$3:$L$1000)="CONFIRMADO")),ROWS($A$3:A324))),"")</f>
        <v/>
      </c>
      <c r="X324" s="11" t="str">
        <f ca="1">IFERROR(INDEX(MAESTRO!X:X,_xludf.AGGREGATE(15,6,ROW(MAESTRO!$B$3:$B$1000)/((MAESTRO!$B$3:$B$1000="ASMAR DIRECCIÓN")*(UPPER(MAESTRO!$L$3:$L$1000)="CONFIRMADO")),ROWS($A$3:A324))),"")</f>
        <v/>
      </c>
    </row>
    <row r="325" spans="1:24" ht="22.05" customHeight="1">
      <c r="A325" s="10" t="str">
        <f ca="1">IFERROR(INDEX(MAESTRO!A:A,_xludf.AGGREGATE(15,6,ROW(MAESTRO!$B$3:$B$1000)/((MAESTRO!$B$3:$B$1000="ASMAR DIRECCIÓN")*(UPPER(MAESTRO!$L$3:$L$1000)="CONFIRMADO")),ROWS($A$3:A325))),"")</f>
        <v/>
      </c>
      <c r="B325" s="10" t="str">
        <f ca="1">IFERROR(INDEX(MAESTRO!B:B,_xludf.AGGREGATE(15,6,ROW(MAESTRO!$B$3:$B$1000)/((MAESTRO!$B$3:$B$1000="ASMAR DIRECCIÓN")*(UPPER(MAESTRO!$L$3:$L$1000)="CONFIRMADO")),ROWS($A$3:A325))),"")</f>
        <v/>
      </c>
      <c r="C325" s="10" t="str">
        <f ca="1">IFERROR(INDEX(MAESTRO!C:C,_xludf.AGGREGATE(15,6,ROW(MAESTRO!$B$3:$B$1000)/((MAESTRO!$B$3:$B$1000="ASMAR DIRECCIÓN")*(UPPER(MAESTRO!$L$3:$L$1000)="CONFIRMADO")),ROWS($A$3:A325))),"")</f>
        <v/>
      </c>
      <c r="D325" s="10" t="str">
        <f ca="1">IFERROR(INDEX(MAESTRO!D:D,_xludf.AGGREGATE(15,6,ROW(MAESTRO!$B$3:$B$1000)/((MAESTRO!$B$3:$B$1000="ASMAR DIRECCIÓN")*(UPPER(MAESTRO!$L$3:$L$1000)="CONFIRMADO")),ROWS($A$3:A325))),"")</f>
        <v/>
      </c>
      <c r="E325" s="10" t="str">
        <f ca="1">IFERROR(INDEX(MAESTRO!E:E,_xludf.AGGREGATE(15,6,ROW(MAESTRO!$B$3:$B$1000)/((MAESTRO!$B$3:$B$1000="ASMAR DIRECCIÓN")*(UPPER(MAESTRO!$L$3:$L$1000)="CONFIRMADO")),ROWS($A$3:A325))),"")</f>
        <v/>
      </c>
      <c r="F325" s="10" t="str">
        <f ca="1">IFERROR(INDEX(MAESTRO!F:F,_xludf.AGGREGATE(15,6,ROW(MAESTRO!$B$3:$B$1000)/((MAESTRO!$B$3:$B$1000="ASMAR DIRECCIÓN")*(UPPER(MAESTRO!$L$3:$L$1000)="CONFIRMADO")),ROWS($A$3:A325))),"")</f>
        <v/>
      </c>
      <c r="G325" s="10" t="str">
        <f ca="1">IFERROR(INDEX(MAESTRO!G:G,_xludf.AGGREGATE(15,6,ROW(MAESTRO!$B$3:$B$1000)/((MAESTRO!$B$3:$B$1000="ASMAR DIRECCIÓN")*(UPPER(MAESTRO!$L$3:$L$1000)="CONFIRMADO")),ROWS($A$3:A325))),"")</f>
        <v/>
      </c>
      <c r="H325" s="10" t="str">
        <f ca="1">IFERROR(INDEX(MAESTRO!H:H,_xludf.AGGREGATE(15,6,ROW(MAESTRO!$B$3:$B$1000)/((MAESTRO!$B$3:$B$1000="ASMAR DIRECCIÓN")*(UPPER(MAESTRO!$L$3:$L$1000)="CONFIRMADO")),ROWS($A$3:A325))),"")</f>
        <v/>
      </c>
      <c r="I325" s="10" t="str">
        <f ca="1">IFERROR(INDEX(MAESTRO!I:I,_xludf.AGGREGATE(15,6,ROW(MAESTRO!$B$3:$B$1000)/((MAESTRO!$B$3:$B$1000="ASMAR DIRECCIÓN")*(UPPER(MAESTRO!$L$3:$L$1000)="CONFIRMADO")),ROWS($A$3:A325))),"")</f>
        <v/>
      </c>
      <c r="J325" s="10" t="str">
        <f ca="1">IFERROR(INDEX(MAESTRO!J:J,_xludf.AGGREGATE(15,6,ROW(MAESTRO!$B$3:$B$1000)/((MAESTRO!$B$3:$B$1000="ASMAR DIRECCIÓN")*(UPPER(MAESTRO!$L$3:$L$1000)="CONFIRMADO")),ROWS($A$3:A325))),"")</f>
        <v/>
      </c>
      <c r="K325" s="10" t="str">
        <f ca="1">IFERROR(INDEX(MAESTRO!K:K,_xludf.AGGREGATE(15,6,ROW(MAESTRO!$B$3:$B$1000)/((MAESTRO!$B$3:$B$1000="ASMAR DIRECCIÓN")*(UPPER(MAESTRO!$L$3:$L$1000)="CONFIRMADO")),ROWS($A$3:A325))),"")</f>
        <v/>
      </c>
      <c r="L325" s="10" t="str">
        <f ca="1">IFERROR(INDEX(MAESTRO!L:L,_xludf.AGGREGATE(15,6,ROW(MAESTRO!$B$3:$B$1000)/((MAESTRO!$B$3:$B$1000="ASMAR DIRECCIÓN")*(UPPER(MAESTRO!$L$3:$L$1000)="CONFIRMADO")),ROWS($A$3:A325))),"")</f>
        <v/>
      </c>
      <c r="M325" s="10" t="str">
        <f ca="1">IFERROR(INDEX(MAESTRO!M:M,_xludf.AGGREGATE(15,6,ROW(MAESTRO!$B$3:$B$1000)/((MAESTRO!$B$3:$B$1000="ASMAR DIRECCIÓN")*(UPPER(MAESTRO!$L$3:$L$1000)="CONFIRMADO")),ROWS($A$3:A325))),"")</f>
        <v/>
      </c>
      <c r="N325" s="10" t="str">
        <f ca="1">IFERROR(INDEX(MAESTRO!N:N,_xludf.AGGREGATE(15,6,ROW(MAESTRO!$B$3:$B$1000)/((MAESTRO!$B$3:$B$1000="ASMAR DIRECCIÓN")*(UPPER(MAESTRO!$L$3:$L$1000)="CONFIRMADO")),ROWS($A$3:A325))),"")</f>
        <v/>
      </c>
      <c r="O325" s="10" t="str">
        <f ca="1">IFERROR(INDEX(MAESTRO!O:O,_xludf.AGGREGATE(15,6,ROW(MAESTRO!$B$3:$B$1000)/((MAESTRO!$B$3:$B$1000="ASMAR DIRECCIÓN")*(UPPER(MAESTRO!$L$3:$L$1000)="CONFIRMADO")),ROWS($A$3:A325))),"")</f>
        <v/>
      </c>
      <c r="P325" s="10" t="str">
        <f ca="1">IFERROR(INDEX(MAESTRO!P:P,_xludf.AGGREGATE(15,6,ROW(MAESTRO!$B$3:$B$1000)/((MAESTRO!$B$3:$B$1000="ASMAR DIRECCIÓN")*(UPPER(MAESTRO!$L$3:$L$1000)="CONFIRMADO")),ROWS($A$3:A325))),"")</f>
        <v/>
      </c>
      <c r="Q325" s="10" t="str">
        <f ca="1">IFERROR(INDEX(MAESTRO!Q:Q,_xludf.AGGREGATE(15,6,ROW(MAESTRO!$B$3:$B$1000)/((MAESTRO!$B$3:$B$1000="ASMAR DIRECCIÓN")*(UPPER(MAESTRO!$L$3:$L$1000)="CONFIRMADO")),ROWS($A$3:A325))),"")</f>
        <v/>
      </c>
      <c r="R325" s="10" t="str">
        <f ca="1">IFERROR(INDEX(MAESTRO!R:R,_xludf.AGGREGATE(15,6,ROW(MAESTRO!$B$3:$B$1000)/((MAESTRO!$B$3:$B$1000="ASMAR DIRECCIÓN")*(UPPER(MAESTRO!$L$3:$L$1000)="CONFIRMADO")),ROWS($A$3:A325))),"")</f>
        <v/>
      </c>
      <c r="S325" s="10" t="str">
        <f ca="1">IFERROR(INDEX(MAESTRO!S:S,_xludf.AGGREGATE(15,6,ROW(MAESTRO!$B$3:$B$1000)/((MAESTRO!$B$3:$B$1000="ASMAR DIRECCIÓN")*(UPPER(MAESTRO!$L$3:$L$1000)="CONFIRMADO")),ROWS($A$3:A325))),"")</f>
        <v/>
      </c>
      <c r="T325" s="10" t="str">
        <f ca="1">IFERROR(INDEX(MAESTRO!T:T,_xludf.AGGREGATE(15,6,ROW(MAESTRO!$B$3:$B$1000)/((MAESTRO!$B$3:$B$1000="ASMAR DIRECCIÓN")*(UPPER(MAESTRO!$L$3:$L$1000)="CONFIRMADO")),ROWS($A$3:A325))),"")</f>
        <v/>
      </c>
      <c r="U325" s="10" t="str">
        <f ca="1">IFERROR(INDEX(MAESTRO!U:U,_xludf.AGGREGATE(15,6,ROW(MAESTRO!$B$3:$B$1000)/((MAESTRO!$B$3:$B$1000="ASMAR DIRECCIÓN")*(UPPER(MAESTRO!$L$3:$L$1000)="CONFIRMADO")),ROWS($A$3:A325))),"")</f>
        <v/>
      </c>
      <c r="V325" s="10" t="str">
        <f ca="1">IFERROR(INDEX(MAESTRO!V:V,_xludf.AGGREGATE(15,6,ROW(MAESTRO!$B$3:$B$1000)/((MAESTRO!$B$3:$B$1000="ASMAR DIRECCIÓN")*(UPPER(MAESTRO!$L$3:$L$1000)="CONFIRMADO")),ROWS($A$3:A325))),"")</f>
        <v/>
      </c>
      <c r="W325" s="10" t="str">
        <f ca="1">IFERROR(INDEX(MAESTRO!W:W,_xludf.AGGREGATE(15,6,ROW(MAESTRO!$B$3:$B$1000)/((MAESTRO!$B$3:$B$1000="ASMAR DIRECCIÓN")*(UPPER(MAESTRO!$L$3:$L$1000)="CONFIRMADO")),ROWS($A$3:A325))),"")</f>
        <v/>
      </c>
      <c r="X325" s="10" t="str">
        <f ca="1">IFERROR(INDEX(MAESTRO!X:X,_xludf.AGGREGATE(15,6,ROW(MAESTRO!$B$3:$B$1000)/((MAESTRO!$B$3:$B$1000="ASMAR DIRECCIÓN")*(UPPER(MAESTRO!$L$3:$L$1000)="CONFIRMADO")),ROWS($A$3:A325))),"")</f>
        <v/>
      </c>
    </row>
    <row r="326" spans="1:24" ht="22.05" customHeight="1">
      <c r="A326" s="11" t="str">
        <f ca="1">IFERROR(INDEX(MAESTRO!A:A,_xludf.AGGREGATE(15,6,ROW(MAESTRO!$B$3:$B$1000)/((MAESTRO!$B$3:$B$1000="ASMAR DIRECCIÓN")*(UPPER(MAESTRO!$L$3:$L$1000)="CONFIRMADO")),ROWS($A$3:A326))),"")</f>
        <v/>
      </c>
      <c r="B326" s="11" t="str">
        <f ca="1">IFERROR(INDEX(MAESTRO!B:B,_xludf.AGGREGATE(15,6,ROW(MAESTRO!$B$3:$B$1000)/((MAESTRO!$B$3:$B$1000="ASMAR DIRECCIÓN")*(UPPER(MAESTRO!$L$3:$L$1000)="CONFIRMADO")),ROWS($A$3:A326))),"")</f>
        <v/>
      </c>
      <c r="C326" s="11" t="str">
        <f ca="1">IFERROR(INDEX(MAESTRO!C:C,_xludf.AGGREGATE(15,6,ROW(MAESTRO!$B$3:$B$1000)/((MAESTRO!$B$3:$B$1000="ASMAR DIRECCIÓN")*(UPPER(MAESTRO!$L$3:$L$1000)="CONFIRMADO")),ROWS($A$3:A326))),"")</f>
        <v/>
      </c>
      <c r="D326" s="11" t="str">
        <f ca="1">IFERROR(INDEX(MAESTRO!D:D,_xludf.AGGREGATE(15,6,ROW(MAESTRO!$B$3:$B$1000)/((MAESTRO!$B$3:$B$1000="ASMAR DIRECCIÓN")*(UPPER(MAESTRO!$L$3:$L$1000)="CONFIRMADO")),ROWS($A$3:A326))),"")</f>
        <v/>
      </c>
      <c r="E326" s="11" t="str">
        <f ca="1">IFERROR(INDEX(MAESTRO!E:E,_xludf.AGGREGATE(15,6,ROW(MAESTRO!$B$3:$B$1000)/((MAESTRO!$B$3:$B$1000="ASMAR DIRECCIÓN")*(UPPER(MAESTRO!$L$3:$L$1000)="CONFIRMADO")),ROWS($A$3:A326))),"")</f>
        <v/>
      </c>
      <c r="F326" s="11" t="str">
        <f ca="1">IFERROR(INDEX(MAESTRO!F:F,_xludf.AGGREGATE(15,6,ROW(MAESTRO!$B$3:$B$1000)/((MAESTRO!$B$3:$B$1000="ASMAR DIRECCIÓN")*(UPPER(MAESTRO!$L$3:$L$1000)="CONFIRMADO")),ROWS($A$3:A326))),"")</f>
        <v/>
      </c>
      <c r="G326" s="11" t="str">
        <f ca="1">IFERROR(INDEX(MAESTRO!G:G,_xludf.AGGREGATE(15,6,ROW(MAESTRO!$B$3:$B$1000)/((MAESTRO!$B$3:$B$1000="ASMAR DIRECCIÓN")*(UPPER(MAESTRO!$L$3:$L$1000)="CONFIRMADO")),ROWS($A$3:A326))),"")</f>
        <v/>
      </c>
      <c r="H326" s="11" t="str">
        <f ca="1">IFERROR(INDEX(MAESTRO!H:H,_xludf.AGGREGATE(15,6,ROW(MAESTRO!$B$3:$B$1000)/((MAESTRO!$B$3:$B$1000="ASMAR DIRECCIÓN")*(UPPER(MAESTRO!$L$3:$L$1000)="CONFIRMADO")),ROWS($A$3:A326))),"")</f>
        <v/>
      </c>
      <c r="I326" s="11" t="str">
        <f ca="1">IFERROR(INDEX(MAESTRO!I:I,_xludf.AGGREGATE(15,6,ROW(MAESTRO!$B$3:$B$1000)/((MAESTRO!$B$3:$B$1000="ASMAR DIRECCIÓN")*(UPPER(MAESTRO!$L$3:$L$1000)="CONFIRMADO")),ROWS($A$3:A326))),"")</f>
        <v/>
      </c>
      <c r="J326" s="11" t="str">
        <f ca="1">IFERROR(INDEX(MAESTRO!J:J,_xludf.AGGREGATE(15,6,ROW(MAESTRO!$B$3:$B$1000)/((MAESTRO!$B$3:$B$1000="ASMAR DIRECCIÓN")*(UPPER(MAESTRO!$L$3:$L$1000)="CONFIRMADO")),ROWS($A$3:A326))),"")</f>
        <v/>
      </c>
      <c r="K326" s="11" t="str">
        <f ca="1">IFERROR(INDEX(MAESTRO!K:K,_xludf.AGGREGATE(15,6,ROW(MAESTRO!$B$3:$B$1000)/((MAESTRO!$B$3:$B$1000="ASMAR DIRECCIÓN")*(UPPER(MAESTRO!$L$3:$L$1000)="CONFIRMADO")),ROWS($A$3:A326))),"")</f>
        <v/>
      </c>
      <c r="L326" s="11" t="str">
        <f ca="1">IFERROR(INDEX(MAESTRO!L:L,_xludf.AGGREGATE(15,6,ROW(MAESTRO!$B$3:$B$1000)/((MAESTRO!$B$3:$B$1000="ASMAR DIRECCIÓN")*(UPPER(MAESTRO!$L$3:$L$1000)="CONFIRMADO")),ROWS($A$3:A326))),"")</f>
        <v/>
      </c>
      <c r="M326" s="11" t="str">
        <f ca="1">IFERROR(INDEX(MAESTRO!M:M,_xludf.AGGREGATE(15,6,ROW(MAESTRO!$B$3:$B$1000)/((MAESTRO!$B$3:$B$1000="ASMAR DIRECCIÓN")*(UPPER(MAESTRO!$L$3:$L$1000)="CONFIRMADO")),ROWS($A$3:A326))),"")</f>
        <v/>
      </c>
      <c r="N326" s="11" t="str">
        <f ca="1">IFERROR(INDEX(MAESTRO!N:N,_xludf.AGGREGATE(15,6,ROW(MAESTRO!$B$3:$B$1000)/((MAESTRO!$B$3:$B$1000="ASMAR DIRECCIÓN")*(UPPER(MAESTRO!$L$3:$L$1000)="CONFIRMADO")),ROWS($A$3:A326))),"")</f>
        <v/>
      </c>
      <c r="O326" s="11" t="str">
        <f ca="1">IFERROR(INDEX(MAESTRO!O:O,_xludf.AGGREGATE(15,6,ROW(MAESTRO!$B$3:$B$1000)/((MAESTRO!$B$3:$B$1000="ASMAR DIRECCIÓN")*(UPPER(MAESTRO!$L$3:$L$1000)="CONFIRMADO")),ROWS($A$3:A326))),"")</f>
        <v/>
      </c>
      <c r="P326" s="11" t="str">
        <f ca="1">IFERROR(INDEX(MAESTRO!P:P,_xludf.AGGREGATE(15,6,ROW(MAESTRO!$B$3:$B$1000)/((MAESTRO!$B$3:$B$1000="ASMAR DIRECCIÓN")*(UPPER(MAESTRO!$L$3:$L$1000)="CONFIRMADO")),ROWS($A$3:A326))),"")</f>
        <v/>
      </c>
      <c r="Q326" s="11" t="str">
        <f ca="1">IFERROR(INDEX(MAESTRO!Q:Q,_xludf.AGGREGATE(15,6,ROW(MAESTRO!$B$3:$B$1000)/((MAESTRO!$B$3:$B$1000="ASMAR DIRECCIÓN")*(UPPER(MAESTRO!$L$3:$L$1000)="CONFIRMADO")),ROWS($A$3:A326))),"")</f>
        <v/>
      </c>
      <c r="R326" s="11" t="str">
        <f ca="1">IFERROR(INDEX(MAESTRO!R:R,_xludf.AGGREGATE(15,6,ROW(MAESTRO!$B$3:$B$1000)/((MAESTRO!$B$3:$B$1000="ASMAR DIRECCIÓN")*(UPPER(MAESTRO!$L$3:$L$1000)="CONFIRMADO")),ROWS($A$3:A326))),"")</f>
        <v/>
      </c>
      <c r="S326" s="11" t="str">
        <f ca="1">IFERROR(INDEX(MAESTRO!S:S,_xludf.AGGREGATE(15,6,ROW(MAESTRO!$B$3:$B$1000)/((MAESTRO!$B$3:$B$1000="ASMAR DIRECCIÓN")*(UPPER(MAESTRO!$L$3:$L$1000)="CONFIRMADO")),ROWS($A$3:A326))),"")</f>
        <v/>
      </c>
      <c r="T326" s="11" t="str">
        <f ca="1">IFERROR(INDEX(MAESTRO!T:T,_xludf.AGGREGATE(15,6,ROW(MAESTRO!$B$3:$B$1000)/((MAESTRO!$B$3:$B$1000="ASMAR DIRECCIÓN")*(UPPER(MAESTRO!$L$3:$L$1000)="CONFIRMADO")),ROWS($A$3:A326))),"")</f>
        <v/>
      </c>
      <c r="U326" s="11" t="str">
        <f ca="1">IFERROR(INDEX(MAESTRO!U:U,_xludf.AGGREGATE(15,6,ROW(MAESTRO!$B$3:$B$1000)/((MAESTRO!$B$3:$B$1000="ASMAR DIRECCIÓN")*(UPPER(MAESTRO!$L$3:$L$1000)="CONFIRMADO")),ROWS($A$3:A326))),"")</f>
        <v/>
      </c>
      <c r="V326" s="11" t="str">
        <f ca="1">IFERROR(INDEX(MAESTRO!V:V,_xludf.AGGREGATE(15,6,ROW(MAESTRO!$B$3:$B$1000)/((MAESTRO!$B$3:$B$1000="ASMAR DIRECCIÓN")*(UPPER(MAESTRO!$L$3:$L$1000)="CONFIRMADO")),ROWS($A$3:A326))),"")</f>
        <v/>
      </c>
      <c r="W326" s="11" t="str">
        <f ca="1">IFERROR(INDEX(MAESTRO!W:W,_xludf.AGGREGATE(15,6,ROW(MAESTRO!$B$3:$B$1000)/((MAESTRO!$B$3:$B$1000="ASMAR DIRECCIÓN")*(UPPER(MAESTRO!$L$3:$L$1000)="CONFIRMADO")),ROWS($A$3:A326))),"")</f>
        <v/>
      </c>
      <c r="X326" s="11" t="str">
        <f ca="1">IFERROR(INDEX(MAESTRO!X:X,_xludf.AGGREGATE(15,6,ROW(MAESTRO!$B$3:$B$1000)/((MAESTRO!$B$3:$B$1000="ASMAR DIRECCIÓN")*(UPPER(MAESTRO!$L$3:$L$1000)="CONFIRMADO")),ROWS($A$3:A326))),"")</f>
        <v/>
      </c>
    </row>
    <row r="327" spans="1:24" ht="22.05" customHeight="1">
      <c r="A327" s="10" t="str">
        <f ca="1">IFERROR(INDEX(MAESTRO!A:A,_xludf.AGGREGATE(15,6,ROW(MAESTRO!$B$3:$B$1000)/((MAESTRO!$B$3:$B$1000="ASMAR DIRECCIÓN")*(UPPER(MAESTRO!$L$3:$L$1000)="CONFIRMADO")),ROWS($A$3:A327))),"")</f>
        <v/>
      </c>
      <c r="B327" s="10" t="str">
        <f ca="1">IFERROR(INDEX(MAESTRO!B:B,_xludf.AGGREGATE(15,6,ROW(MAESTRO!$B$3:$B$1000)/((MAESTRO!$B$3:$B$1000="ASMAR DIRECCIÓN")*(UPPER(MAESTRO!$L$3:$L$1000)="CONFIRMADO")),ROWS($A$3:A327))),"")</f>
        <v/>
      </c>
      <c r="C327" s="10" t="str">
        <f ca="1">IFERROR(INDEX(MAESTRO!C:C,_xludf.AGGREGATE(15,6,ROW(MAESTRO!$B$3:$B$1000)/((MAESTRO!$B$3:$B$1000="ASMAR DIRECCIÓN")*(UPPER(MAESTRO!$L$3:$L$1000)="CONFIRMADO")),ROWS($A$3:A327))),"")</f>
        <v/>
      </c>
      <c r="D327" s="10" t="str">
        <f ca="1">IFERROR(INDEX(MAESTRO!D:D,_xludf.AGGREGATE(15,6,ROW(MAESTRO!$B$3:$B$1000)/((MAESTRO!$B$3:$B$1000="ASMAR DIRECCIÓN")*(UPPER(MAESTRO!$L$3:$L$1000)="CONFIRMADO")),ROWS($A$3:A327))),"")</f>
        <v/>
      </c>
      <c r="E327" s="10" t="str">
        <f ca="1">IFERROR(INDEX(MAESTRO!E:E,_xludf.AGGREGATE(15,6,ROW(MAESTRO!$B$3:$B$1000)/((MAESTRO!$B$3:$B$1000="ASMAR DIRECCIÓN")*(UPPER(MAESTRO!$L$3:$L$1000)="CONFIRMADO")),ROWS($A$3:A327))),"")</f>
        <v/>
      </c>
      <c r="F327" s="10" t="str">
        <f ca="1">IFERROR(INDEX(MAESTRO!F:F,_xludf.AGGREGATE(15,6,ROW(MAESTRO!$B$3:$B$1000)/((MAESTRO!$B$3:$B$1000="ASMAR DIRECCIÓN")*(UPPER(MAESTRO!$L$3:$L$1000)="CONFIRMADO")),ROWS($A$3:A327))),"")</f>
        <v/>
      </c>
      <c r="G327" s="10" t="str">
        <f ca="1">IFERROR(INDEX(MAESTRO!G:G,_xludf.AGGREGATE(15,6,ROW(MAESTRO!$B$3:$B$1000)/((MAESTRO!$B$3:$B$1000="ASMAR DIRECCIÓN")*(UPPER(MAESTRO!$L$3:$L$1000)="CONFIRMADO")),ROWS($A$3:A327))),"")</f>
        <v/>
      </c>
      <c r="H327" s="10" t="str">
        <f ca="1">IFERROR(INDEX(MAESTRO!H:H,_xludf.AGGREGATE(15,6,ROW(MAESTRO!$B$3:$B$1000)/((MAESTRO!$B$3:$B$1000="ASMAR DIRECCIÓN")*(UPPER(MAESTRO!$L$3:$L$1000)="CONFIRMADO")),ROWS($A$3:A327))),"")</f>
        <v/>
      </c>
      <c r="I327" s="10" t="str">
        <f ca="1">IFERROR(INDEX(MAESTRO!I:I,_xludf.AGGREGATE(15,6,ROW(MAESTRO!$B$3:$B$1000)/((MAESTRO!$B$3:$B$1000="ASMAR DIRECCIÓN")*(UPPER(MAESTRO!$L$3:$L$1000)="CONFIRMADO")),ROWS($A$3:A327))),"")</f>
        <v/>
      </c>
      <c r="J327" s="10" t="str">
        <f ca="1">IFERROR(INDEX(MAESTRO!J:J,_xludf.AGGREGATE(15,6,ROW(MAESTRO!$B$3:$B$1000)/((MAESTRO!$B$3:$B$1000="ASMAR DIRECCIÓN")*(UPPER(MAESTRO!$L$3:$L$1000)="CONFIRMADO")),ROWS($A$3:A327))),"")</f>
        <v/>
      </c>
      <c r="K327" s="10" t="str">
        <f ca="1">IFERROR(INDEX(MAESTRO!K:K,_xludf.AGGREGATE(15,6,ROW(MAESTRO!$B$3:$B$1000)/((MAESTRO!$B$3:$B$1000="ASMAR DIRECCIÓN")*(UPPER(MAESTRO!$L$3:$L$1000)="CONFIRMADO")),ROWS($A$3:A327))),"")</f>
        <v/>
      </c>
      <c r="L327" s="10" t="str">
        <f ca="1">IFERROR(INDEX(MAESTRO!L:L,_xludf.AGGREGATE(15,6,ROW(MAESTRO!$B$3:$B$1000)/((MAESTRO!$B$3:$B$1000="ASMAR DIRECCIÓN")*(UPPER(MAESTRO!$L$3:$L$1000)="CONFIRMADO")),ROWS($A$3:A327))),"")</f>
        <v/>
      </c>
      <c r="M327" s="10" t="str">
        <f ca="1">IFERROR(INDEX(MAESTRO!M:M,_xludf.AGGREGATE(15,6,ROW(MAESTRO!$B$3:$B$1000)/((MAESTRO!$B$3:$B$1000="ASMAR DIRECCIÓN")*(UPPER(MAESTRO!$L$3:$L$1000)="CONFIRMADO")),ROWS($A$3:A327))),"")</f>
        <v/>
      </c>
      <c r="N327" s="10" t="str">
        <f ca="1">IFERROR(INDEX(MAESTRO!N:N,_xludf.AGGREGATE(15,6,ROW(MAESTRO!$B$3:$B$1000)/((MAESTRO!$B$3:$B$1000="ASMAR DIRECCIÓN")*(UPPER(MAESTRO!$L$3:$L$1000)="CONFIRMADO")),ROWS($A$3:A327))),"")</f>
        <v/>
      </c>
      <c r="O327" s="10" t="str">
        <f ca="1">IFERROR(INDEX(MAESTRO!O:O,_xludf.AGGREGATE(15,6,ROW(MAESTRO!$B$3:$B$1000)/((MAESTRO!$B$3:$B$1000="ASMAR DIRECCIÓN")*(UPPER(MAESTRO!$L$3:$L$1000)="CONFIRMADO")),ROWS($A$3:A327))),"")</f>
        <v/>
      </c>
      <c r="P327" s="10" t="str">
        <f ca="1">IFERROR(INDEX(MAESTRO!P:P,_xludf.AGGREGATE(15,6,ROW(MAESTRO!$B$3:$B$1000)/((MAESTRO!$B$3:$B$1000="ASMAR DIRECCIÓN")*(UPPER(MAESTRO!$L$3:$L$1000)="CONFIRMADO")),ROWS($A$3:A327))),"")</f>
        <v/>
      </c>
      <c r="Q327" s="10" t="str">
        <f ca="1">IFERROR(INDEX(MAESTRO!Q:Q,_xludf.AGGREGATE(15,6,ROW(MAESTRO!$B$3:$B$1000)/((MAESTRO!$B$3:$B$1000="ASMAR DIRECCIÓN")*(UPPER(MAESTRO!$L$3:$L$1000)="CONFIRMADO")),ROWS($A$3:A327))),"")</f>
        <v/>
      </c>
      <c r="R327" s="10" t="str">
        <f ca="1">IFERROR(INDEX(MAESTRO!R:R,_xludf.AGGREGATE(15,6,ROW(MAESTRO!$B$3:$B$1000)/((MAESTRO!$B$3:$B$1000="ASMAR DIRECCIÓN")*(UPPER(MAESTRO!$L$3:$L$1000)="CONFIRMADO")),ROWS($A$3:A327))),"")</f>
        <v/>
      </c>
      <c r="S327" s="10" t="str">
        <f ca="1">IFERROR(INDEX(MAESTRO!S:S,_xludf.AGGREGATE(15,6,ROW(MAESTRO!$B$3:$B$1000)/((MAESTRO!$B$3:$B$1000="ASMAR DIRECCIÓN")*(UPPER(MAESTRO!$L$3:$L$1000)="CONFIRMADO")),ROWS($A$3:A327))),"")</f>
        <v/>
      </c>
      <c r="T327" s="10" t="str">
        <f ca="1">IFERROR(INDEX(MAESTRO!T:T,_xludf.AGGREGATE(15,6,ROW(MAESTRO!$B$3:$B$1000)/((MAESTRO!$B$3:$B$1000="ASMAR DIRECCIÓN")*(UPPER(MAESTRO!$L$3:$L$1000)="CONFIRMADO")),ROWS($A$3:A327))),"")</f>
        <v/>
      </c>
      <c r="U327" s="10" t="str">
        <f ca="1">IFERROR(INDEX(MAESTRO!U:U,_xludf.AGGREGATE(15,6,ROW(MAESTRO!$B$3:$B$1000)/((MAESTRO!$B$3:$B$1000="ASMAR DIRECCIÓN")*(UPPER(MAESTRO!$L$3:$L$1000)="CONFIRMADO")),ROWS($A$3:A327))),"")</f>
        <v/>
      </c>
      <c r="V327" s="10" t="str">
        <f ca="1">IFERROR(INDEX(MAESTRO!V:V,_xludf.AGGREGATE(15,6,ROW(MAESTRO!$B$3:$B$1000)/((MAESTRO!$B$3:$B$1000="ASMAR DIRECCIÓN")*(UPPER(MAESTRO!$L$3:$L$1000)="CONFIRMADO")),ROWS($A$3:A327))),"")</f>
        <v/>
      </c>
      <c r="W327" s="10" t="str">
        <f ca="1">IFERROR(INDEX(MAESTRO!W:W,_xludf.AGGREGATE(15,6,ROW(MAESTRO!$B$3:$B$1000)/((MAESTRO!$B$3:$B$1000="ASMAR DIRECCIÓN")*(UPPER(MAESTRO!$L$3:$L$1000)="CONFIRMADO")),ROWS($A$3:A327))),"")</f>
        <v/>
      </c>
      <c r="X327" s="10" t="str">
        <f ca="1">IFERROR(INDEX(MAESTRO!X:X,_xludf.AGGREGATE(15,6,ROW(MAESTRO!$B$3:$B$1000)/((MAESTRO!$B$3:$B$1000="ASMAR DIRECCIÓN")*(UPPER(MAESTRO!$L$3:$L$1000)="CONFIRMADO")),ROWS($A$3:A327))),"")</f>
        <v/>
      </c>
    </row>
    <row r="328" spans="1:24" ht="22.05" customHeight="1">
      <c r="A328" s="11" t="str">
        <f ca="1">IFERROR(INDEX(MAESTRO!A:A,_xludf.AGGREGATE(15,6,ROW(MAESTRO!$B$3:$B$1000)/((MAESTRO!$B$3:$B$1000="ASMAR DIRECCIÓN")*(UPPER(MAESTRO!$L$3:$L$1000)="CONFIRMADO")),ROWS($A$3:A328))),"")</f>
        <v/>
      </c>
      <c r="B328" s="11" t="str">
        <f ca="1">IFERROR(INDEX(MAESTRO!B:B,_xludf.AGGREGATE(15,6,ROW(MAESTRO!$B$3:$B$1000)/((MAESTRO!$B$3:$B$1000="ASMAR DIRECCIÓN")*(UPPER(MAESTRO!$L$3:$L$1000)="CONFIRMADO")),ROWS($A$3:A328))),"")</f>
        <v/>
      </c>
      <c r="C328" s="11" t="str">
        <f ca="1">IFERROR(INDEX(MAESTRO!C:C,_xludf.AGGREGATE(15,6,ROW(MAESTRO!$B$3:$B$1000)/((MAESTRO!$B$3:$B$1000="ASMAR DIRECCIÓN")*(UPPER(MAESTRO!$L$3:$L$1000)="CONFIRMADO")),ROWS($A$3:A328))),"")</f>
        <v/>
      </c>
      <c r="D328" s="11" t="str">
        <f ca="1">IFERROR(INDEX(MAESTRO!D:D,_xludf.AGGREGATE(15,6,ROW(MAESTRO!$B$3:$B$1000)/((MAESTRO!$B$3:$B$1000="ASMAR DIRECCIÓN")*(UPPER(MAESTRO!$L$3:$L$1000)="CONFIRMADO")),ROWS($A$3:A328))),"")</f>
        <v/>
      </c>
      <c r="E328" s="11" t="str">
        <f ca="1">IFERROR(INDEX(MAESTRO!E:E,_xludf.AGGREGATE(15,6,ROW(MAESTRO!$B$3:$B$1000)/((MAESTRO!$B$3:$B$1000="ASMAR DIRECCIÓN")*(UPPER(MAESTRO!$L$3:$L$1000)="CONFIRMADO")),ROWS($A$3:A328))),"")</f>
        <v/>
      </c>
      <c r="F328" s="11" t="str">
        <f ca="1">IFERROR(INDEX(MAESTRO!F:F,_xludf.AGGREGATE(15,6,ROW(MAESTRO!$B$3:$B$1000)/((MAESTRO!$B$3:$B$1000="ASMAR DIRECCIÓN")*(UPPER(MAESTRO!$L$3:$L$1000)="CONFIRMADO")),ROWS($A$3:A328))),"")</f>
        <v/>
      </c>
      <c r="G328" s="11" t="str">
        <f ca="1">IFERROR(INDEX(MAESTRO!G:G,_xludf.AGGREGATE(15,6,ROW(MAESTRO!$B$3:$B$1000)/((MAESTRO!$B$3:$B$1000="ASMAR DIRECCIÓN")*(UPPER(MAESTRO!$L$3:$L$1000)="CONFIRMADO")),ROWS($A$3:A328))),"")</f>
        <v/>
      </c>
      <c r="H328" s="11" t="str">
        <f ca="1">IFERROR(INDEX(MAESTRO!H:H,_xludf.AGGREGATE(15,6,ROW(MAESTRO!$B$3:$B$1000)/((MAESTRO!$B$3:$B$1000="ASMAR DIRECCIÓN")*(UPPER(MAESTRO!$L$3:$L$1000)="CONFIRMADO")),ROWS($A$3:A328))),"")</f>
        <v/>
      </c>
      <c r="I328" s="11" t="str">
        <f ca="1">IFERROR(INDEX(MAESTRO!I:I,_xludf.AGGREGATE(15,6,ROW(MAESTRO!$B$3:$B$1000)/((MAESTRO!$B$3:$B$1000="ASMAR DIRECCIÓN")*(UPPER(MAESTRO!$L$3:$L$1000)="CONFIRMADO")),ROWS($A$3:A328))),"")</f>
        <v/>
      </c>
      <c r="J328" s="11" t="str">
        <f ca="1">IFERROR(INDEX(MAESTRO!J:J,_xludf.AGGREGATE(15,6,ROW(MAESTRO!$B$3:$B$1000)/((MAESTRO!$B$3:$B$1000="ASMAR DIRECCIÓN")*(UPPER(MAESTRO!$L$3:$L$1000)="CONFIRMADO")),ROWS($A$3:A328))),"")</f>
        <v/>
      </c>
      <c r="K328" s="11" t="str">
        <f ca="1">IFERROR(INDEX(MAESTRO!K:K,_xludf.AGGREGATE(15,6,ROW(MAESTRO!$B$3:$B$1000)/((MAESTRO!$B$3:$B$1000="ASMAR DIRECCIÓN")*(UPPER(MAESTRO!$L$3:$L$1000)="CONFIRMADO")),ROWS($A$3:A328))),"")</f>
        <v/>
      </c>
      <c r="L328" s="11" t="str">
        <f ca="1">IFERROR(INDEX(MAESTRO!L:L,_xludf.AGGREGATE(15,6,ROW(MAESTRO!$B$3:$B$1000)/((MAESTRO!$B$3:$B$1000="ASMAR DIRECCIÓN")*(UPPER(MAESTRO!$L$3:$L$1000)="CONFIRMADO")),ROWS($A$3:A328))),"")</f>
        <v/>
      </c>
      <c r="M328" s="11" t="str">
        <f ca="1">IFERROR(INDEX(MAESTRO!M:M,_xludf.AGGREGATE(15,6,ROW(MAESTRO!$B$3:$B$1000)/((MAESTRO!$B$3:$B$1000="ASMAR DIRECCIÓN")*(UPPER(MAESTRO!$L$3:$L$1000)="CONFIRMADO")),ROWS($A$3:A328))),"")</f>
        <v/>
      </c>
      <c r="N328" s="11" t="str">
        <f ca="1">IFERROR(INDEX(MAESTRO!N:N,_xludf.AGGREGATE(15,6,ROW(MAESTRO!$B$3:$B$1000)/((MAESTRO!$B$3:$B$1000="ASMAR DIRECCIÓN")*(UPPER(MAESTRO!$L$3:$L$1000)="CONFIRMADO")),ROWS($A$3:A328))),"")</f>
        <v/>
      </c>
      <c r="O328" s="11" t="str">
        <f ca="1">IFERROR(INDEX(MAESTRO!O:O,_xludf.AGGREGATE(15,6,ROW(MAESTRO!$B$3:$B$1000)/((MAESTRO!$B$3:$B$1000="ASMAR DIRECCIÓN")*(UPPER(MAESTRO!$L$3:$L$1000)="CONFIRMADO")),ROWS($A$3:A328))),"")</f>
        <v/>
      </c>
      <c r="P328" s="11" t="str">
        <f ca="1">IFERROR(INDEX(MAESTRO!P:P,_xludf.AGGREGATE(15,6,ROW(MAESTRO!$B$3:$B$1000)/((MAESTRO!$B$3:$B$1000="ASMAR DIRECCIÓN")*(UPPER(MAESTRO!$L$3:$L$1000)="CONFIRMADO")),ROWS($A$3:A328))),"")</f>
        <v/>
      </c>
      <c r="Q328" s="11" t="str">
        <f ca="1">IFERROR(INDEX(MAESTRO!Q:Q,_xludf.AGGREGATE(15,6,ROW(MAESTRO!$B$3:$B$1000)/((MAESTRO!$B$3:$B$1000="ASMAR DIRECCIÓN")*(UPPER(MAESTRO!$L$3:$L$1000)="CONFIRMADO")),ROWS($A$3:A328))),"")</f>
        <v/>
      </c>
      <c r="R328" s="11" t="str">
        <f ca="1">IFERROR(INDEX(MAESTRO!R:R,_xludf.AGGREGATE(15,6,ROW(MAESTRO!$B$3:$B$1000)/((MAESTRO!$B$3:$B$1000="ASMAR DIRECCIÓN")*(UPPER(MAESTRO!$L$3:$L$1000)="CONFIRMADO")),ROWS($A$3:A328))),"")</f>
        <v/>
      </c>
      <c r="S328" s="11" t="str">
        <f ca="1">IFERROR(INDEX(MAESTRO!S:S,_xludf.AGGREGATE(15,6,ROW(MAESTRO!$B$3:$B$1000)/((MAESTRO!$B$3:$B$1000="ASMAR DIRECCIÓN")*(UPPER(MAESTRO!$L$3:$L$1000)="CONFIRMADO")),ROWS($A$3:A328))),"")</f>
        <v/>
      </c>
      <c r="T328" s="11" t="str">
        <f ca="1">IFERROR(INDEX(MAESTRO!T:T,_xludf.AGGREGATE(15,6,ROW(MAESTRO!$B$3:$B$1000)/((MAESTRO!$B$3:$B$1000="ASMAR DIRECCIÓN")*(UPPER(MAESTRO!$L$3:$L$1000)="CONFIRMADO")),ROWS($A$3:A328))),"")</f>
        <v/>
      </c>
      <c r="U328" s="11" t="str">
        <f ca="1">IFERROR(INDEX(MAESTRO!U:U,_xludf.AGGREGATE(15,6,ROW(MAESTRO!$B$3:$B$1000)/((MAESTRO!$B$3:$B$1000="ASMAR DIRECCIÓN")*(UPPER(MAESTRO!$L$3:$L$1000)="CONFIRMADO")),ROWS($A$3:A328))),"")</f>
        <v/>
      </c>
      <c r="V328" s="11" t="str">
        <f ca="1">IFERROR(INDEX(MAESTRO!V:V,_xludf.AGGREGATE(15,6,ROW(MAESTRO!$B$3:$B$1000)/((MAESTRO!$B$3:$B$1000="ASMAR DIRECCIÓN")*(UPPER(MAESTRO!$L$3:$L$1000)="CONFIRMADO")),ROWS($A$3:A328))),"")</f>
        <v/>
      </c>
      <c r="W328" s="11" t="str">
        <f ca="1">IFERROR(INDEX(MAESTRO!W:W,_xludf.AGGREGATE(15,6,ROW(MAESTRO!$B$3:$B$1000)/((MAESTRO!$B$3:$B$1000="ASMAR DIRECCIÓN")*(UPPER(MAESTRO!$L$3:$L$1000)="CONFIRMADO")),ROWS($A$3:A328))),"")</f>
        <v/>
      </c>
      <c r="X328" s="11" t="str">
        <f ca="1">IFERROR(INDEX(MAESTRO!X:X,_xludf.AGGREGATE(15,6,ROW(MAESTRO!$B$3:$B$1000)/((MAESTRO!$B$3:$B$1000="ASMAR DIRECCIÓN")*(UPPER(MAESTRO!$L$3:$L$1000)="CONFIRMADO")),ROWS($A$3:A328))),"")</f>
        <v/>
      </c>
    </row>
    <row r="329" spans="1:24" ht="22.05" customHeight="1">
      <c r="A329" s="10" t="str">
        <f ca="1">IFERROR(INDEX(MAESTRO!A:A,_xludf.AGGREGATE(15,6,ROW(MAESTRO!$B$3:$B$1000)/((MAESTRO!$B$3:$B$1000="ASMAR DIRECCIÓN")*(UPPER(MAESTRO!$L$3:$L$1000)="CONFIRMADO")),ROWS($A$3:A329))),"")</f>
        <v/>
      </c>
      <c r="B329" s="10" t="str">
        <f ca="1">IFERROR(INDEX(MAESTRO!B:B,_xludf.AGGREGATE(15,6,ROW(MAESTRO!$B$3:$B$1000)/((MAESTRO!$B$3:$B$1000="ASMAR DIRECCIÓN")*(UPPER(MAESTRO!$L$3:$L$1000)="CONFIRMADO")),ROWS($A$3:A329))),"")</f>
        <v/>
      </c>
      <c r="C329" s="10" t="str">
        <f ca="1">IFERROR(INDEX(MAESTRO!C:C,_xludf.AGGREGATE(15,6,ROW(MAESTRO!$B$3:$B$1000)/((MAESTRO!$B$3:$B$1000="ASMAR DIRECCIÓN")*(UPPER(MAESTRO!$L$3:$L$1000)="CONFIRMADO")),ROWS($A$3:A329))),"")</f>
        <v/>
      </c>
      <c r="D329" s="10" t="str">
        <f ca="1">IFERROR(INDEX(MAESTRO!D:D,_xludf.AGGREGATE(15,6,ROW(MAESTRO!$B$3:$B$1000)/((MAESTRO!$B$3:$B$1000="ASMAR DIRECCIÓN")*(UPPER(MAESTRO!$L$3:$L$1000)="CONFIRMADO")),ROWS($A$3:A329))),"")</f>
        <v/>
      </c>
      <c r="E329" s="10" t="str">
        <f ca="1">IFERROR(INDEX(MAESTRO!E:E,_xludf.AGGREGATE(15,6,ROW(MAESTRO!$B$3:$B$1000)/((MAESTRO!$B$3:$B$1000="ASMAR DIRECCIÓN")*(UPPER(MAESTRO!$L$3:$L$1000)="CONFIRMADO")),ROWS($A$3:A329))),"")</f>
        <v/>
      </c>
      <c r="F329" s="10" t="str">
        <f ca="1">IFERROR(INDEX(MAESTRO!F:F,_xludf.AGGREGATE(15,6,ROW(MAESTRO!$B$3:$B$1000)/((MAESTRO!$B$3:$B$1000="ASMAR DIRECCIÓN")*(UPPER(MAESTRO!$L$3:$L$1000)="CONFIRMADO")),ROWS($A$3:A329))),"")</f>
        <v/>
      </c>
      <c r="G329" s="10" t="str">
        <f ca="1">IFERROR(INDEX(MAESTRO!G:G,_xludf.AGGREGATE(15,6,ROW(MAESTRO!$B$3:$B$1000)/((MAESTRO!$B$3:$B$1000="ASMAR DIRECCIÓN")*(UPPER(MAESTRO!$L$3:$L$1000)="CONFIRMADO")),ROWS($A$3:A329))),"")</f>
        <v/>
      </c>
      <c r="H329" s="10" t="str">
        <f ca="1">IFERROR(INDEX(MAESTRO!H:H,_xludf.AGGREGATE(15,6,ROW(MAESTRO!$B$3:$B$1000)/((MAESTRO!$B$3:$B$1000="ASMAR DIRECCIÓN")*(UPPER(MAESTRO!$L$3:$L$1000)="CONFIRMADO")),ROWS($A$3:A329))),"")</f>
        <v/>
      </c>
      <c r="I329" s="10" t="str">
        <f ca="1">IFERROR(INDEX(MAESTRO!I:I,_xludf.AGGREGATE(15,6,ROW(MAESTRO!$B$3:$B$1000)/((MAESTRO!$B$3:$B$1000="ASMAR DIRECCIÓN")*(UPPER(MAESTRO!$L$3:$L$1000)="CONFIRMADO")),ROWS($A$3:A329))),"")</f>
        <v/>
      </c>
      <c r="J329" s="10" t="str">
        <f ca="1">IFERROR(INDEX(MAESTRO!J:J,_xludf.AGGREGATE(15,6,ROW(MAESTRO!$B$3:$B$1000)/((MAESTRO!$B$3:$B$1000="ASMAR DIRECCIÓN")*(UPPER(MAESTRO!$L$3:$L$1000)="CONFIRMADO")),ROWS($A$3:A329))),"")</f>
        <v/>
      </c>
      <c r="K329" s="10" t="str">
        <f ca="1">IFERROR(INDEX(MAESTRO!K:K,_xludf.AGGREGATE(15,6,ROW(MAESTRO!$B$3:$B$1000)/((MAESTRO!$B$3:$B$1000="ASMAR DIRECCIÓN")*(UPPER(MAESTRO!$L$3:$L$1000)="CONFIRMADO")),ROWS($A$3:A329))),"")</f>
        <v/>
      </c>
      <c r="L329" s="10" t="str">
        <f ca="1">IFERROR(INDEX(MAESTRO!L:L,_xludf.AGGREGATE(15,6,ROW(MAESTRO!$B$3:$B$1000)/((MAESTRO!$B$3:$B$1000="ASMAR DIRECCIÓN")*(UPPER(MAESTRO!$L$3:$L$1000)="CONFIRMADO")),ROWS($A$3:A329))),"")</f>
        <v/>
      </c>
      <c r="M329" s="10" t="str">
        <f ca="1">IFERROR(INDEX(MAESTRO!M:M,_xludf.AGGREGATE(15,6,ROW(MAESTRO!$B$3:$B$1000)/((MAESTRO!$B$3:$B$1000="ASMAR DIRECCIÓN")*(UPPER(MAESTRO!$L$3:$L$1000)="CONFIRMADO")),ROWS($A$3:A329))),"")</f>
        <v/>
      </c>
      <c r="N329" s="10" t="str">
        <f ca="1">IFERROR(INDEX(MAESTRO!N:N,_xludf.AGGREGATE(15,6,ROW(MAESTRO!$B$3:$B$1000)/((MAESTRO!$B$3:$B$1000="ASMAR DIRECCIÓN")*(UPPER(MAESTRO!$L$3:$L$1000)="CONFIRMADO")),ROWS($A$3:A329))),"")</f>
        <v/>
      </c>
      <c r="O329" s="10" t="str">
        <f ca="1">IFERROR(INDEX(MAESTRO!O:O,_xludf.AGGREGATE(15,6,ROW(MAESTRO!$B$3:$B$1000)/((MAESTRO!$B$3:$B$1000="ASMAR DIRECCIÓN")*(UPPER(MAESTRO!$L$3:$L$1000)="CONFIRMADO")),ROWS($A$3:A329))),"")</f>
        <v/>
      </c>
      <c r="P329" s="10" t="str">
        <f ca="1">IFERROR(INDEX(MAESTRO!P:P,_xludf.AGGREGATE(15,6,ROW(MAESTRO!$B$3:$B$1000)/((MAESTRO!$B$3:$B$1000="ASMAR DIRECCIÓN")*(UPPER(MAESTRO!$L$3:$L$1000)="CONFIRMADO")),ROWS($A$3:A329))),"")</f>
        <v/>
      </c>
      <c r="Q329" s="10" t="str">
        <f ca="1">IFERROR(INDEX(MAESTRO!Q:Q,_xludf.AGGREGATE(15,6,ROW(MAESTRO!$B$3:$B$1000)/((MAESTRO!$B$3:$B$1000="ASMAR DIRECCIÓN")*(UPPER(MAESTRO!$L$3:$L$1000)="CONFIRMADO")),ROWS($A$3:A329))),"")</f>
        <v/>
      </c>
      <c r="R329" s="10" t="str">
        <f ca="1">IFERROR(INDEX(MAESTRO!R:R,_xludf.AGGREGATE(15,6,ROW(MAESTRO!$B$3:$B$1000)/((MAESTRO!$B$3:$B$1000="ASMAR DIRECCIÓN")*(UPPER(MAESTRO!$L$3:$L$1000)="CONFIRMADO")),ROWS($A$3:A329))),"")</f>
        <v/>
      </c>
      <c r="S329" s="10" t="str">
        <f ca="1">IFERROR(INDEX(MAESTRO!S:S,_xludf.AGGREGATE(15,6,ROW(MAESTRO!$B$3:$B$1000)/((MAESTRO!$B$3:$B$1000="ASMAR DIRECCIÓN")*(UPPER(MAESTRO!$L$3:$L$1000)="CONFIRMADO")),ROWS($A$3:A329))),"")</f>
        <v/>
      </c>
      <c r="T329" s="10" t="str">
        <f ca="1">IFERROR(INDEX(MAESTRO!T:T,_xludf.AGGREGATE(15,6,ROW(MAESTRO!$B$3:$B$1000)/((MAESTRO!$B$3:$B$1000="ASMAR DIRECCIÓN")*(UPPER(MAESTRO!$L$3:$L$1000)="CONFIRMADO")),ROWS($A$3:A329))),"")</f>
        <v/>
      </c>
      <c r="U329" s="10" t="str">
        <f ca="1">IFERROR(INDEX(MAESTRO!U:U,_xludf.AGGREGATE(15,6,ROW(MAESTRO!$B$3:$B$1000)/((MAESTRO!$B$3:$B$1000="ASMAR DIRECCIÓN")*(UPPER(MAESTRO!$L$3:$L$1000)="CONFIRMADO")),ROWS($A$3:A329))),"")</f>
        <v/>
      </c>
      <c r="V329" s="10" t="str">
        <f ca="1">IFERROR(INDEX(MAESTRO!V:V,_xludf.AGGREGATE(15,6,ROW(MAESTRO!$B$3:$B$1000)/((MAESTRO!$B$3:$B$1000="ASMAR DIRECCIÓN")*(UPPER(MAESTRO!$L$3:$L$1000)="CONFIRMADO")),ROWS($A$3:A329))),"")</f>
        <v/>
      </c>
      <c r="W329" s="10" t="str">
        <f ca="1">IFERROR(INDEX(MAESTRO!W:W,_xludf.AGGREGATE(15,6,ROW(MAESTRO!$B$3:$B$1000)/((MAESTRO!$B$3:$B$1000="ASMAR DIRECCIÓN")*(UPPER(MAESTRO!$L$3:$L$1000)="CONFIRMADO")),ROWS($A$3:A329))),"")</f>
        <v/>
      </c>
      <c r="X329" s="10" t="str">
        <f ca="1">IFERROR(INDEX(MAESTRO!X:X,_xludf.AGGREGATE(15,6,ROW(MAESTRO!$B$3:$B$1000)/((MAESTRO!$B$3:$B$1000="ASMAR DIRECCIÓN")*(UPPER(MAESTRO!$L$3:$L$1000)="CONFIRMADO")),ROWS($A$3:A329))),"")</f>
        <v/>
      </c>
    </row>
    <row r="330" spans="1:24" ht="22.05" customHeight="1">
      <c r="A330" s="11" t="str">
        <f ca="1">IFERROR(INDEX(MAESTRO!A:A,_xludf.AGGREGATE(15,6,ROW(MAESTRO!$B$3:$B$1000)/((MAESTRO!$B$3:$B$1000="ASMAR DIRECCIÓN")*(UPPER(MAESTRO!$L$3:$L$1000)="CONFIRMADO")),ROWS($A$3:A330))),"")</f>
        <v/>
      </c>
      <c r="B330" s="11" t="str">
        <f ca="1">IFERROR(INDEX(MAESTRO!B:B,_xludf.AGGREGATE(15,6,ROW(MAESTRO!$B$3:$B$1000)/((MAESTRO!$B$3:$B$1000="ASMAR DIRECCIÓN")*(UPPER(MAESTRO!$L$3:$L$1000)="CONFIRMADO")),ROWS($A$3:A330))),"")</f>
        <v/>
      </c>
      <c r="C330" s="11" t="str">
        <f ca="1">IFERROR(INDEX(MAESTRO!C:C,_xludf.AGGREGATE(15,6,ROW(MAESTRO!$B$3:$B$1000)/((MAESTRO!$B$3:$B$1000="ASMAR DIRECCIÓN")*(UPPER(MAESTRO!$L$3:$L$1000)="CONFIRMADO")),ROWS($A$3:A330))),"")</f>
        <v/>
      </c>
      <c r="D330" s="11" t="str">
        <f ca="1">IFERROR(INDEX(MAESTRO!D:D,_xludf.AGGREGATE(15,6,ROW(MAESTRO!$B$3:$B$1000)/((MAESTRO!$B$3:$B$1000="ASMAR DIRECCIÓN")*(UPPER(MAESTRO!$L$3:$L$1000)="CONFIRMADO")),ROWS($A$3:A330))),"")</f>
        <v/>
      </c>
      <c r="E330" s="11" t="str">
        <f ca="1">IFERROR(INDEX(MAESTRO!E:E,_xludf.AGGREGATE(15,6,ROW(MAESTRO!$B$3:$B$1000)/((MAESTRO!$B$3:$B$1000="ASMAR DIRECCIÓN")*(UPPER(MAESTRO!$L$3:$L$1000)="CONFIRMADO")),ROWS($A$3:A330))),"")</f>
        <v/>
      </c>
      <c r="F330" s="11" t="str">
        <f ca="1">IFERROR(INDEX(MAESTRO!F:F,_xludf.AGGREGATE(15,6,ROW(MAESTRO!$B$3:$B$1000)/((MAESTRO!$B$3:$B$1000="ASMAR DIRECCIÓN")*(UPPER(MAESTRO!$L$3:$L$1000)="CONFIRMADO")),ROWS($A$3:A330))),"")</f>
        <v/>
      </c>
      <c r="G330" s="11" t="str">
        <f ca="1">IFERROR(INDEX(MAESTRO!G:G,_xludf.AGGREGATE(15,6,ROW(MAESTRO!$B$3:$B$1000)/((MAESTRO!$B$3:$B$1000="ASMAR DIRECCIÓN")*(UPPER(MAESTRO!$L$3:$L$1000)="CONFIRMADO")),ROWS($A$3:A330))),"")</f>
        <v/>
      </c>
      <c r="H330" s="11" t="str">
        <f ca="1">IFERROR(INDEX(MAESTRO!H:H,_xludf.AGGREGATE(15,6,ROW(MAESTRO!$B$3:$B$1000)/((MAESTRO!$B$3:$B$1000="ASMAR DIRECCIÓN")*(UPPER(MAESTRO!$L$3:$L$1000)="CONFIRMADO")),ROWS($A$3:A330))),"")</f>
        <v/>
      </c>
      <c r="I330" s="11" t="str">
        <f ca="1">IFERROR(INDEX(MAESTRO!I:I,_xludf.AGGREGATE(15,6,ROW(MAESTRO!$B$3:$B$1000)/((MAESTRO!$B$3:$B$1000="ASMAR DIRECCIÓN")*(UPPER(MAESTRO!$L$3:$L$1000)="CONFIRMADO")),ROWS($A$3:A330))),"")</f>
        <v/>
      </c>
      <c r="J330" s="11" t="str">
        <f ca="1">IFERROR(INDEX(MAESTRO!J:J,_xludf.AGGREGATE(15,6,ROW(MAESTRO!$B$3:$B$1000)/((MAESTRO!$B$3:$B$1000="ASMAR DIRECCIÓN")*(UPPER(MAESTRO!$L$3:$L$1000)="CONFIRMADO")),ROWS($A$3:A330))),"")</f>
        <v/>
      </c>
      <c r="K330" s="11" t="str">
        <f ca="1">IFERROR(INDEX(MAESTRO!K:K,_xludf.AGGREGATE(15,6,ROW(MAESTRO!$B$3:$B$1000)/((MAESTRO!$B$3:$B$1000="ASMAR DIRECCIÓN")*(UPPER(MAESTRO!$L$3:$L$1000)="CONFIRMADO")),ROWS($A$3:A330))),"")</f>
        <v/>
      </c>
      <c r="L330" s="11" t="str">
        <f ca="1">IFERROR(INDEX(MAESTRO!L:L,_xludf.AGGREGATE(15,6,ROW(MAESTRO!$B$3:$B$1000)/((MAESTRO!$B$3:$B$1000="ASMAR DIRECCIÓN")*(UPPER(MAESTRO!$L$3:$L$1000)="CONFIRMADO")),ROWS($A$3:A330))),"")</f>
        <v/>
      </c>
      <c r="M330" s="11" t="str">
        <f ca="1">IFERROR(INDEX(MAESTRO!M:M,_xludf.AGGREGATE(15,6,ROW(MAESTRO!$B$3:$B$1000)/((MAESTRO!$B$3:$B$1000="ASMAR DIRECCIÓN")*(UPPER(MAESTRO!$L$3:$L$1000)="CONFIRMADO")),ROWS($A$3:A330))),"")</f>
        <v/>
      </c>
      <c r="N330" s="11" t="str">
        <f ca="1">IFERROR(INDEX(MAESTRO!N:N,_xludf.AGGREGATE(15,6,ROW(MAESTRO!$B$3:$B$1000)/((MAESTRO!$B$3:$B$1000="ASMAR DIRECCIÓN")*(UPPER(MAESTRO!$L$3:$L$1000)="CONFIRMADO")),ROWS($A$3:A330))),"")</f>
        <v/>
      </c>
      <c r="O330" s="11" t="str">
        <f ca="1">IFERROR(INDEX(MAESTRO!O:O,_xludf.AGGREGATE(15,6,ROW(MAESTRO!$B$3:$B$1000)/((MAESTRO!$B$3:$B$1000="ASMAR DIRECCIÓN")*(UPPER(MAESTRO!$L$3:$L$1000)="CONFIRMADO")),ROWS($A$3:A330))),"")</f>
        <v/>
      </c>
      <c r="P330" s="11" t="str">
        <f ca="1">IFERROR(INDEX(MAESTRO!P:P,_xludf.AGGREGATE(15,6,ROW(MAESTRO!$B$3:$B$1000)/((MAESTRO!$B$3:$B$1000="ASMAR DIRECCIÓN")*(UPPER(MAESTRO!$L$3:$L$1000)="CONFIRMADO")),ROWS($A$3:A330))),"")</f>
        <v/>
      </c>
      <c r="Q330" s="11" t="str">
        <f ca="1">IFERROR(INDEX(MAESTRO!Q:Q,_xludf.AGGREGATE(15,6,ROW(MAESTRO!$B$3:$B$1000)/((MAESTRO!$B$3:$B$1000="ASMAR DIRECCIÓN")*(UPPER(MAESTRO!$L$3:$L$1000)="CONFIRMADO")),ROWS($A$3:A330))),"")</f>
        <v/>
      </c>
      <c r="R330" s="11" t="str">
        <f ca="1">IFERROR(INDEX(MAESTRO!R:R,_xludf.AGGREGATE(15,6,ROW(MAESTRO!$B$3:$B$1000)/((MAESTRO!$B$3:$B$1000="ASMAR DIRECCIÓN")*(UPPER(MAESTRO!$L$3:$L$1000)="CONFIRMADO")),ROWS($A$3:A330))),"")</f>
        <v/>
      </c>
      <c r="S330" s="11" t="str">
        <f ca="1">IFERROR(INDEX(MAESTRO!S:S,_xludf.AGGREGATE(15,6,ROW(MAESTRO!$B$3:$B$1000)/((MAESTRO!$B$3:$B$1000="ASMAR DIRECCIÓN")*(UPPER(MAESTRO!$L$3:$L$1000)="CONFIRMADO")),ROWS($A$3:A330))),"")</f>
        <v/>
      </c>
      <c r="T330" s="11" t="str">
        <f ca="1">IFERROR(INDEX(MAESTRO!T:T,_xludf.AGGREGATE(15,6,ROW(MAESTRO!$B$3:$B$1000)/((MAESTRO!$B$3:$B$1000="ASMAR DIRECCIÓN")*(UPPER(MAESTRO!$L$3:$L$1000)="CONFIRMADO")),ROWS($A$3:A330))),"")</f>
        <v/>
      </c>
      <c r="U330" s="11" t="str">
        <f ca="1">IFERROR(INDEX(MAESTRO!U:U,_xludf.AGGREGATE(15,6,ROW(MAESTRO!$B$3:$B$1000)/((MAESTRO!$B$3:$B$1000="ASMAR DIRECCIÓN")*(UPPER(MAESTRO!$L$3:$L$1000)="CONFIRMADO")),ROWS($A$3:A330))),"")</f>
        <v/>
      </c>
      <c r="V330" s="11" t="str">
        <f ca="1">IFERROR(INDEX(MAESTRO!V:V,_xludf.AGGREGATE(15,6,ROW(MAESTRO!$B$3:$B$1000)/((MAESTRO!$B$3:$B$1000="ASMAR DIRECCIÓN")*(UPPER(MAESTRO!$L$3:$L$1000)="CONFIRMADO")),ROWS($A$3:A330))),"")</f>
        <v/>
      </c>
      <c r="W330" s="11" t="str">
        <f ca="1">IFERROR(INDEX(MAESTRO!W:W,_xludf.AGGREGATE(15,6,ROW(MAESTRO!$B$3:$B$1000)/((MAESTRO!$B$3:$B$1000="ASMAR DIRECCIÓN")*(UPPER(MAESTRO!$L$3:$L$1000)="CONFIRMADO")),ROWS($A$3:A330))),"")</f>
        <v/>
      </c>
      <c r="X330" s="11" t="str">
        <f ca="1">IFERROR(INDEX(MAESTRO!X:X,_xludf.AGGREGATE(15,6,ROW(MAESTRO!$B$3:$B$1000)/((MAESTRO!$B$3:$B$1000="ASMAR DIRECCIÓN")*(UPPER(MAESTRO!$L$3:$L$1000)="CONFIRMADO")),ROWS($A$3:A330))),"")</f>
        <v/>
      </c>
    </row>
    <row r="331" spans="1:24" ht="22.05" customHeight="1">
      <c r="A331" s="10" t="str">
        <f ca="1">IFERROR(INDEX(MAESTRO!A:A,_xludf.AGGREGATE(15,6,ROW(MAESTRO!$B$3:$B$1000)/((MAESTRO!$B$3:$B$1000="ASMAR DIRECCIÓN")*(UPPER(MAESTRO!$L$3:$L$1000)="CONFIRMADO")),ROWS($A$3:A331))),"")</f>
        <v/>
      </c>
      <c r="B331" s="10" t="str">
        <f ca="1">IFERROR(INDEX(MAESTRO!B:B,_xludf.AGGREGATE(15,6,ROW(MAESTRO!$B$3:$B$1000)/((MAESTRO!$B$3:$B$1000="ASMAR DIRECCIÓN")*(UPPER(MAESTRO!$L$3:$L$1000)="CONFIRMADO")),ROWS($A$3:A331))),"")</f>
        <v/>
      </c>
      <c r="C331" s="10" t="str">
        <f ca="1">IFERROR(INDEX(MAESTRO!C:C,_xludf.AGGREGATE(15,6,ROW(MAESTRO!$B$3:$B$1000)/((MAESTRO!$B$3:$B$1000="ASMAR DIRECCIÓN")*(UPPER(MAESTRO!$L$3:$L$1000)="CONFIRMADO")),ROWS($A$3:A331))),"")</f>
        <v/>
      </c>
      <c r="D331" s="10" t="str">
        <f ca="1">IFERROR(INDEX(MAESTRO!D:D,_xludf.AGGREGATE(15,6,ROW(MAESTRO!$B$3:$B$1000)/((MAESTRO!$B$3:$B$1000="ASMAR DIRECCIÓN")*(UPPER(MAESTRO!$L$3:$L$1000)="CONFIRMADO")),ROWS($A$3:A331))),"")</f>
        <v/>
      </c>
      <c r="E331" s="10" t="str">
        <f ca="1">IFERROR(INDEX(MAESTRO!E:E,_xludf.AGGREGATE(15,6,ROW(MAESTRO!$B$3:$B$1000)/((MAESTRO!$B$3:$B$1000="ASMAR DIRECCIÓN")*(UPPER(MAESTRO!$L$3:$L$1000)="CONFIRMADO")),ROWS($A$3:A331))),"")</f>
        <v/>
      </c>
      <c r="F331" s="10" t="str">
        <f ca="1">IFERROR(INDEX(MAESTRO!F:F,_xludf.AGGREGATE(15,6,ROW(MAESTRO!$B$3:$B$1000)/((MAESTRO!$B$3:$B$1000="ASMAR DIRECCIÓN")*(UPPER(MAESTRO!$L$3:$L$1000)="CONFIRMADO")),ROWS($A$3:A331))),"")</f>
        <v/>
      </c>
      <c r="G331" s="10" t="str">
        <f ca="1">IFERROR(INDEX(MAESTRO!G:G,_xludf.AGGREGATE(15,6,ROW(MAESTRO!$B$3:$B$1000)/((MAESTRO!$B$3:$B$1000="ASMAR DIRECCIÓN")*(UPPER(MAESTRO!$L$3:$L$1000)="CONFIRMADO")),ROWS($A$3:A331))),"")</f>
        <v/>
      </c>
      <c r="H331" s="10" t="str">
        <f ca="1">IFERROR(INDEX(MAESTRO!H:H,_xludf.AGGREGATE(15,6,ROW(MAESTRO!$B$3:$B$1000)/((MAESTRO!$B$3:$B$1000="ASMAR DIRECCIÓN")*(UPPER(MAESTRO!$L$3:$L$1000)="CONFIRMADO")),ROWS($A$3:A331))),"")</f>
        <v/>
      </c>
      <c r="I331" s="10" t="str">
        <f ca="1">IFERROR(INDEX(MAESTRO!I:I,_xludf.AGGREGATE(15,6,ROW(MAESTRO!$B$3:$B$1000)/((MAESTRO!$B$3:$B$1000="ASMAR DIRECCIÓN")*(UPPER(MAESTRO!$L$3:$L$1000)="CONFIRMADO")),ROWS($A$3:A331))),"")</f>
        <v/>
      </c>
      <c r="J331" s="10" t="str">
        <f ca="1">IFERROR(INDEX(MAESTRO!J:J,_xludf.AGGREGATE(15,6,ROW(MAESTRO!$B$3:$B$1000)/((MAESTRO!$B$3:$B$1000="ASMAR DIRECCIÓN")*(UPPER(MAESTRO!$L$3:$L$1000)="CONFIRMADO")),ROWS($A$3:A331))),"")</f>
        <v/>
      </c>
      <c r="K331" s="10" t="str">
        <f ca="1">IFERROR(INDEX(MAESTRO!K:K,_xludf.AGGREGATE(15,6,ROW(MAESTRO!$B$3:$B$1000)/((MAESTRO!$B$3:$B$1000="ASMAR DIRECCIÓN")*(UPPER(MAESTRO!$L$3:$L$1000)="CONFIRMADO")),ROWS($A$3:A331))),"")</f>
        <v/>
      </c>
      <c r="L331" s="10" t="str">
        <f ca="1">IFERROR(INDEX(MAESTRO!L:L,_xludf.AGGREGATE(15,6,ROW(MAESTRO!$B$3:$B$1000)/((MAESTRO!$B$3:$B$1000="ASMAR DIRECCIÓN")*(UPPER(MAESTRO!$L$3:$L$1000)="CONFIRMADO")),ROWS($A$3:A331))),"")</f>
        <v/>
      </c>
      <c r="M331" s="10" t="str">
        <f ca="1">IFERROR(INDEX(MAESTRO!M:M,_xludf.AGGREGATE(15,6,ROW(MAESTRO!$B$3:$B$1000)/((MAESTRO!$B$3:$B$1000="ASMAR DIRECCIÓN")*(UPPER(MAESTRO!$L$3:$L$1000)="CONFIRMADO")),ROWS($A$3:A331))),"")</f>
        <v/>
      </c>
      <c r="N331" s="10" t="str">
        <f ca="1">IFERROR(INDEX(MAESTRO!N:N,_xludf.AGGREGATE(15,6,ROW(MAESTRO!$B$3:$B$1000)/((MAESTRO!$B$3:$B$1000="ASMAR DIRECCIÓN")*(UPPER(MAESTRO!$L$3:$L$1000)="CONFIRMADO")),ROWS($A$3:A331))),"")</f>
        <v/>
      </c>
      <c r="O331" s="10" t="str">
        <f ca="1">IFERROR(INDEX(MAESTRO!O:O,_xludf.AGGREGATE(15,6,ROW(MAESTRO!$B$3:$B$1000)/((MAESTRO!$B$3:$B$1000="ASMAR DIRECCIÓN")*(UPPER(MAESTRO!$L$3:$L$1000)="CONFIRMADO")),ROWS($A$3:A331))),"")</f>
        <v/>
      </c>
      <c r="P331" s="10" t="str">
        <f ca="1">IFERROR(INDEX(MAESTRO!P:P,_xludf.AGGREGATE(15,6,ROW(MAESTRO!$B$3:$B$1000)/((MAESTRO!$B$3:$B$1000="ASMAR DIRECCIÓN")*(UPPER(MAESTRO!$L$3:$L$1000)="CONFIRMADO")),ROWS($A$3:A331))),"")</f>
        <v/>
      </c>
      <c r="Q331" s="10" t="str">
        <f ca="1">IFERROR(INDEX(MAESTRO!Q:Q,_xludf.AGGREGATE(15,6,ROW(MAESTRO!$B$3:$B$1000)/((MAESTRO!$B$3:$B$1000="ASMAR DIRECCIÓN")*(UPPER(MAESTRO!$L$3:$L$1000)="CONFIRMADO")),ROWS($A$3:A331))),"")</f>
        <v/>
      </c>
      <c r="R331" s="10" t="str">
        <f ca="1">IFERROR(INDEX(MAESTRO!R:R,_xludf.AGGREGATE(15,6,ROW(MAESTRO!$B$3:$B$1000)/((MAESTRO!$B$3:$B$1000="ASMAR DIRECCIÓN")*(UPPER(MAESTRO!$L$3:$L$1000)="CONFIRMADO")),ROWS($A$3:A331))),"")</f>
        <v/>
      </c>
      <c r="S331" s="10" t="str">
        <f ca="1">IFERROR(INDEX(MAESTRO!S:S,_xludf.AGGREGATE(15,6,ROW(MAESTRO!$B$3:$B$1000)/((MAESTRO!$B$3:$B$1000="ASMAR DIRECCIÓN")*(UPPER(MAESTRO!$L$3:$L$1000)="CONFIRMADO")),ROWS($A$3:A331))),"")</f>
        <v/>
      </c>
      <c r="T331" s="10" t="str">
        <f ca="1">IFERROR(INDEX(MAESTRO!T:T,_xludf.AGGREGATE(15,6,ROW(MAESTRO!$B$3:$B$1000)/((MAESTRO!$B$3:$B$1000="ASMAR DIRECCIÓN")*(UPPER(MAESTRO!$L$3:$L$1000)="CONFIRMADO")),ROWS($A$3:A331))),"")</f>
        <v/>
      </c>
      <c r="U331" s="10" t="str">
        <f ca="1">IFERROR(INDEX(MAESTRO!U:U,_xludf.AGGREGATE(15,6,ROW(MAESTRO!$B$3:$B$1000)/((MAESTRO!$B$3:$B$1000="ASMAR DIRECCIÓN")*(UPPER(MAESTRO!$L$3:$L$1000)="CONFIRMADO")),ROWS($A$3:A331))),"")</f>
        <v/>
      </c>
      <c r="V331" s="10" t="str">
        <f ca="1">IFERROR(INDEX(MAESTRO!V:V,_xludf.AGGREGATE(15,6,ROW(MAESTRO!$B$3:$B$1000)/((MAESTRO!$B$3:$B$1000="ASMAR DIRECCIÓN")*(UPPER(MAESTRO!$L$3:$L$1000)="CONFIRMADO")),ROWS($A$3:A331))),"")</f>
        <v/>
      </c>
      <c r="W331" s="10" t="str">
        <f ca="1">IFERROR(INDEX(MAESTRO!W:W,_xludf.AGGREGATE(15,6,ROW(MAESTRO!$B$3:$B$1000)/((MAESTRO!$B$3:$B$1000="ASMAR DIRECCIÓN")*(UPPER(MAESTRO!$L$3:$L$1000)="CONFIRMADO")),ROWS($A$3:A331))),"")</f>
        <v/>
      </c>
      <c r="X331" s="10" t="str">
        <f ca="1">IFERROR(INDEX(MAESTRO!X:X,_xludf.AGGREGATE(15,6,ROW(MAESTRO!$B$3:$B$1000)/((MAESTRO!$B$3:$B$1000="ASMAR DIRECCIÓN")*(UPPER(MAESTRO!$L$3:$L$1000)="CONFIRMADO")),ROWS($A$3:A331))),"")</f>
        <v/>
      </c>
    </row>
    <row r="332" spans="1:24" ht="22.05" customHeight="1">
      <c r="A332" s="11" t="str">
        <f ca="1">IFERROR(INDEX(MAESTRO!A:A,_xludf.AGGREGATE(15,6,ROW(MAESTRO!$B$3:$B$1000)/((MAESTRO!$B$3:$B$1000="ASMAR DIRECCIÓN")*(UPPER(MAESTRO!$L$3:$L$1000)="CONFIRMADO")),ROWS($A$3:A332))),"")</f>
        <v/>
      </c>
      <c r="B332" s="11" t="str">
        <f ca="1">IFERROR(INDEX(MAESTRO!B:B,_xludf.AGGREGATE(15,6,ROW(MAESTRO!$B$3:$B$1000)/((MAESTRO!$B$3:$B$1000="ASMAR DIRECCIÓN")*(UPPER(MAESTRO!$L$3:$L$1000)="CONFIRMADO")),ROWS($A$3:A332))),"")</f>
        <v/>
      </c>
      <c r="C332" s="11" t="str">
        <f ca="1">IFERROR(INDEX(MAESTRO!C:C,_xludf.AGGREGATE(15,6,ROW(MAESTRO!$B$3:$B$1000)/((MAESTRO!$B$3:$B$1000="ASMAR DIRECCIÓN")*(UPPER(MAESTRO!$L$3:$L$1000)="CONFIRMADO")),ROWS($A$3:A332))),"")</f>
        <v/>
      </c>
      <c r="D332" s="11" t="str">
        <f ca="1">IFERROR(INDEX(MAESTRO!D:D,_xludf.AGGREGATE(15,6,ROW(MAESTRO!$B$3:$B$1000)/((MAESTRO!$B$3:$B$1000="ASMAR DIRECCIÓN")*(UPPER(MAESTRO!$L$3:$L$1000)="CONFIRMADO")),ROWS($A$3:A332))),"")</f>
        <v/>
      </c>
      <c r="E332" s="11" t="str">
        <f ca="1">IFERROR(INDEX(MAESTRO!E:E,_xludf.AGGREGATE(15,6,ROW(MAESTRO!$B$3:$B$1000)/((MAESTRO!$B$3:$B$1000="ASMAR DIRECCIÓN")*(UPPER(MAESTRO!$L$3:$L$1000)="CONFIRMADO")),ROWS($A$3:A332))),"")</f>
        <v/>
      </c>
      <c r="F332" s="11" t="str">
        <f ca="1">IFERROR(INDEX(MAESTRO!F:F,_xludf.AGGREGATE(15,6,ROW(MAESTRO!$B$3:$B$1000)/((MAESTRO!$B$3:$B$1000="ASMAR DIRECCIÓN")*(UPPER(MAESTRO!$L$3:$L$1000)="CONFIRMADO")),ROWS($A$3:A332))),"")</f>
        <v/>
      </c>
      <c r="G332" s="11" t="str">
        <f ca="1">IFERROR(INDEX(MAESTRO!G:G,_xludf.AGGREGATE(15,6,ROW(MAESTRO!$B$3:$B$1000)/((MAESTRO!$B$3:$B$1000="ASMAR DIRECCIÓN")*(UPPER(MAESTRO!$L$3:$L$1000)="CONFIRMADO")),ROWS($A$3:A332))),"")</f>
        <v/>
      </c>
      <c r="H332" s="11" t="str">
        <f ca="1">IFERROR(INDEX(MAESTRO!H:H,_xludf.AGGREGATE(15,6,ROW(MAESTRO!$B$3:$B$1000)/((MAESTRO!$B$3:$B$1000="ASMAR DIRECCIÓN")*(UPPER(MAESTRO!$L$3:$L$1000)="CONFIRMADO")),ROWS($A$3:A332))),"")</f>
        <v/>
      </c>
      <c r="I332" s="11" t="str">
        <f ca="1">IFERROR(INDEX(MAESTRO!I:I,_xludf.AGGREGATE(15,6,ROW(MAESTRO!$B$3:$B$1000)/((MAESTRO!$B$3:$B$1000="ASMAR DIRECCIÓN")*(UPPER(MAESTRO!$L$3:$L$1000)="CONFIRMADO")),ROWS($A$3:A332))),"")</f>
        <v/>
      </c>
      <c r="J332" s="11" t="str">
        <f ca="1">IFERROR(INDEX(MAESTRO!J:J,_xludf.AGGREGATE(15,6,ROW(MAESTRO!$B$3:$B$1000)/((MAESTRO!$B$3:$B$1000="ASMAR DIRECCIÓN")*(UPPER(MAESTRO!$L$3:$L$1000)="CONFIRMADO")),ROWS($A$3:A332))),"")</f>
        <v/>
      </c>
      <c r="K332" s="11" t="str">
        <f ca="1">IFERROR(INDEX(MAESTRO!K:K,_xludf.AGGREGATE(15,6,ROW(MAESTRO!$B$3:$B$1000)/((MAESTRO!$B$3:$B$1000="ASMAR DIRECCIÓN")*(UPPER(MAESTRO!$L$3:$L$1000)="CONFIRMADO")),ROWS($A$3:A332))),"")</f>
        <v/>
      </c>
      <c r="L332" s="11" t="str">
        <f ca="1">IFERROR(INDEX(MAESTRO!L:L,_xludf.AGGREGATE(15,6,ROW(MAESTRO!$B$3:$B$1000)/((MAESTRO!$B$3:$B$1000="ASMAR DIRECCIÓN")*(UPPER(MAESTRO!$L$3:$L$1000)="CONFIRMADO")),ROWS($A$3:A332))),"")</f>
        <v/>
      </c>
      <c r="M332" s="11" t="str">
        <f ca="1">IFERROR(INDEX(MAESTRO!M:M,_xludf.AGGREGATE(15,6,ROW(MAESTRO!$B$3:$B$1000)/((MAESTRO!$B$3:$B$1000="ASMAR DIRECCIÓN")*(UPPER(MAESTRO!$L$3:$L$1000)="CONFIRMADO")),ROWS($A$3:A332))),"")</f>
        <v/>
      </c>
      <c r="N332" s="11" t="str">
        <f ca="1">IFERROR(INDEX(MAESTRO!N:N,_xludf.AGGREGATE(15,6,ROW(MAESTRO!$B$3:$B$1000)/((MAESTRO!$B$3:$B$1000="ASMAR DIRECCIÓN")*(UPPER(MAESTRO!$L$3:$L$1000)="CONFIRMADO")),ROWS($A$3:A332))),"")</f>
        <v/>
      </c>
      <c r="O332" s="11" t="str">
        <f ca="1">IFERROR(INDEX(MAESTRO!O:O,_xludf.AGGREGATE(15,6,ROW(MAESTRO!$B$3:$B$1000)/((MAESTRO!$B$3:$B$1000="ASMAR DIRECCIÓN")*(UPPER(MAESTRO!$L$3:$L$1000)="CONFIRMADO")),ROWS($A$3:A332))),"")</f>
        <v/>
      </c>
      <c r="P332" s="11" t="str">
        <f ca="1">IFERROR(INDEX(MAESTRO!P:P,_xludf.AGGREGATE(15,6,ROW(MAESTRO!$B$3:$B$1000)/((MAESTRO!$B$3:$B$1000="ASMAR DIRECCIÓN")*(UPPER(MAESTRO!$L$3:$L$1000)="CONFIRMADO")),ROWS($A$3:A332))),"")</f>
        <v/>
      </c>
      <c r="Q332" s="11" t="str">
        <f ca="1">IFERROR(INDEX(MAESTRO!Q:Q,_xludf.AGGREGATE(15,6,ROW(MAESTRO!$B$3:$B$1000)/((MAESTRO!$B$3:$B$1000="ASMAR DIRECCIÓN")*(UPPER(MAESTRO!$L$3:$L$1000)="CONFIRMADO")),ROWS($A$3:A332))),"")</f>
        <v/>
      </c>
      <c r="R332" s="11" t="str">
        <f ca="1">IFERROR(INDEX(MAESTRO!R:R,_xludf.AGGREGATE(15,6,ROW(MAESTRO!$B$3:$B$1000)/((MAESTRO!$B$3:$B$1000="ASMAR DIRECCIÓN")*(UPPER(MAESTRO!$L$3:$L$1000)="CONFIRMADO")),ROWS($A$3:A332))),"")</f>
        <v/>
      </c>
      <c r="S332" s="11" t="str">
        <f ca="1">IFERROR(INDEX(MAESTRO!S:S,_xludf.AGGREGATE(15,6,ROW(MAESTRO!$B$3:$B$1000)/((MAESTRO!$B$3:$B$1000="ASMAR DIRECCIÓN")*(UPPER(MAESTRO!$L$3:$L$1000)="CONFIRMADO")),ROWS($A$3:A332))),"")</f>
        <v/>
      </c>
      <c r="T332" s="11" t="str">
        <f ca="1">IFERROR(INDEX(MAESTRO!T:T,_xludf.AGGREGATE(15,6,ROW(MAESTRO!$B$3:$B$1000)/((MAESTRO!$B$3:$B$1000="ASMAR DIRECCIÓN")*(UPPER(MAESTRO!$L$3:$L$1000)="CONFIRMADO")),ROWS($A$3:A332))),"")</f>
        <v/>
      </c>
      <c r="U332" s="11" t="str">
        <f ca="1">IFERROR(INDEX(MAESTRO!U:U,_xludf.AGGREGATE(15,6,ROW(MAESTRO!$B$3:$B$1000)/((MAESTRO!$B$3:$B$1000="ASMAR DIRECCIÓN")*(UPPER(MAESTRO!$L$3:$L$1000)="CONFIRMADO")),ROWS($A$3:A332))),"")</f>
        <v/>
      </c>
      <c r="V332" s="11" t="str">
        <f ca="1">IFERROR(INDEX(MAESTRO!V:V,_xludf.AGGREGATE(15,6,ROW(MAESTRO!$B$3:$B$1000)/((MAESTRO!$B$3:$B$1000="ASMAR DIRECCIÓN")*(UPPER(MAESTRO!$L$3:$L$1000)="CONFIRMADO")),ROWS($A$3:A332))),"")</f>
        <v/>
      </c>
      <c r="W332" s="11" t="str">
        <f ca="1">IFERROR(INDEX(MAESTRO!W:W,_xludf.AGGREGATE(15,6,ROW(MAESTRO!$B$3:$B$1000)/((MAESTRO!$B$3:$B$1000="ASMAR DIRECCIÓN")*(UPPER(MAESTRO!$L$3:$L$1000)="CONFIRMADO")),ROWS($A$3:A332))),"")</f>
        <v/>
      </c>
      <c r="X332" s="11" t="str">
        <f ca="1">IFERROR(INDEX(MAESTRO!X:X,_xludf.AGGREGATE(15,6,ROW(MAESTRO!$B$3:$B$1000)/((MAESTRO!$B$3:$B$1000="ASMAR DIRECCIÓN")*(UPPER(MAESTRO!$L$3:$L$1000)="CONFIRMADO")),ROWS($A$3:A332))),"")</f>
        <v/>
      </c>
    </row>
    <row r="333" spans="1:24" ht="22.05" customHeight="1">
      <c r="A333" s="10" t="str">
        <f ca="1">IFERROR(INDEX(MAESTRO!A:A,_xludf.AGGREGATE(15,6,ROW(MAESTRO!$B$3:$B$1000)/((MAESTRO!$B$3:$B$1000="ASMAR DIRECCIÓN")*(UPPER(MAESTRO!$L$3:$L$1000)="CONFIRMADO")),ROWS($A$3:A333))),"")</f>
        <v/>
      </c>
      <c r="B333" s="10" t="str">
        <f ca="1">IFERROR(INDEX(MAESTRO!B:B,_xludf.AGGREGATE(15,6,ROW(MAESTRO!$B$3:$B$1000)/((MAESTRO!$B$3:$B$1000="ASMAR DIRECCIÓN")*(UPPER(MAESTRO!$L$3:$L$1000)="CONFIRMADO")),ROWS($A$3:A333))),"")</f>
        <v/>
      </c>
      <c r="C333" s="10" t="str">
        <f ca="1">IFERROR(INDEX(MAESTRO!C:C,_xludf.AGGREGATE(15,6,ROW(MAESTRO!$B$3:$B$1000)/((MAESTRO!$B$3:$B$1000="ASMAR DIRECCIÓN")*(UPPER(MAESTRO!$L$3:$L$1000)="CONFIRMADO")),ROWS($A$3:A333))),"")</f>
        <v/>
      </c>
      <c r="D333" s="10" t="str">
        <f ca="1">IFERROR(INDEX(MAESTRO!D:D,_xludf.AGGREGATE(15,6,ROW(MAESTRO!$B$3:$B$1000)/((MAESTRO!$B$3:$B$1000="ASMAR DIRECCIÓN")*(UPPER(MAESTRO!$L$3:$L$1000)="CONFIRMADO")),ROWS($A$3:A333))),"")</f>
        <v/>
      </c>
      <c r="E333" s="10" t="str">
        <f ca="1">IFERROR(INDEX(MAESTRO!E:E,_xludf.AGGREGATE(15,6,ROW(MAESTRO!$B$3:$B$1000)/((MAESTRO!$B$3:$B$1000="ASMAR DIRECCIÓN")*(UPPER(MAESTRO!$L$3:$L$1000)="CONFIRMADO")),ROWS($A$3:A333))),"")</f>
        <v/>
      </c>
      <c r="F333" s="10" t="str">
        <f ca="1">IFERROR(INDEX(MAESTRO!F:F,_xludf.AGGREGATE(15,6,ROW(MAESTRO!$B$3:$B$1000)/((MAESTRO!$B$3:$B$1000="ASMAR DIRECCIÓN")*(UPPER(MAESTRO!$L$3:$L$1000)="CONFIRMADO")),ROWS($A$3:A333))),"")</f>
        <v/>
      </c>
      <c r="G333" s="10" t="str">
        <f ca="1">IFERROR(INDEX(MAESTRO!G:G,_xludf.AGGREGATE(15,6,ROW(MAESTRO!$B$3:$B$1000)/((MAESTRO!$B$3:$B$1000="ASMAR DIRECCIÓN")*(UPPER(MAESTRO!$L$3:$L$1000)="CONFIRMADO")),ROWS($A$3:A333))),"")</f>
        <v/>
      </c>
      <c r="H333" s="10" t="str">
        <f ca="1">IFERROR(INDEX(MAESTRO!H:H,_xludf.AGGREGATE(15,6,ROW(MAESTRO!$B$3:$B$1000)/((MAESTRO!$B$3:$B$1000="ASMAR DIRECCIÓN")*(UPPER(MAESTRO!$L$3:$L$1000)="CONFIRMADO")),ROWS($A$3:A333))),"")</f>
        <v/>
      </c>
      <c r="I333" s="10" t="str">
        <f ca="1">IFERROR(INDEX(MAESTRO!I:I,_xludf.AGGREGATE(15,6,ROW(MAESTRO!$B$3:$B$1000)/((MAESTRO!$B$3:$B$1000="ASMAR DIRECCIÓN")*(UPPER(MAESTRO!$L$3:$L$1000)="CONFIRMADO")),ROWS($A$3:A333))),"")</f>
        <v/>
      </c>
      <c r="J333" s="10" t="str">
        <f ca="1">IFERROR(INDEX(MAESTRO!J:J,_xludf.AGGREGATE(15,6,ROW(MAESTRO!$B$3:$B$1000)/((MAESTRO!$B$3:$B$1000="ASMAR DIRECCIÓN")*(UPPER(MAESTRO!$L$3:$L$1000)="CONFIRMADO")),ROWS($A$3:A333))),"")</f>
        <v/>
      </c>
      <c r="K333" s="10" t="str">
        <f ca="1">IFERROR(INDEX(MAESTRO!K:K,_xludf.AGGREGATE(15,6,ROW(MAESTRO!$B$3:$B$1000)/((MAESTRO!$B$3:$B$1000="ASMAR DIRECCIÓN")*(UPPER(MAESTRO!$L$3:$L$1000)="CONFIRMADO")),ROWS($A$3:A333))),"")</f>
        <v/>
      </c>
      <c r="L333" s="10" t="str">
        <f ca="1">IFERROR(INDEX(MAESTRO!L:L,_xludf.AGGREGATE(15,6,ROW(MAESTRO!$B$3:$B$1000)/((MAESTRO!$B$3:$B$1000="ASMAR DIRECCIÓN")*(UPPER(MAESTRO!$L$3:$L$1000)="CONFIRMADO")),ROWS($A$3:A333))),"")</f>
        <v/>
      </c>
      <c r="M333" s="10" t="str">
        <f ca="1">IFERROR(INDEX(MAESTRO!M:M,_xludf.AGGREGATE(15,6,ROW(MAESTRO!$B$3:$B$1000)/((MAESTRO!$B$3:$B$1000="ASMAR DIRECCIÓN")*(UPPER(MAESTRO!$L$3:$L$1000)="CONFIRMADO")),ROWS($A$3:A333))),"")</f>
        <v/>
      </c>
      <c r="N333" s="10" t="str">
        <f ca="1">IFERROR(INDEX(MAESTRO!N:N,_xludf.AGGREGATE(15,6,ROW(MAESTRO!$B$3:$B$1000)/((MAESTRO!$B$3:$B$1000="ASMAR DIRECCIÓN")*(UPPER(MAESTRO!$L$3:$L$1000)="CONFIRMADO")),ROWS($A$3:A333))),"")</f>
        <v/>
      </c>
      <c r="O333" s="10" t="str">
        <f ca="1">IFERROR(INDEX(MAESTRO!O:O,_xludf.AGGREGATE(15,6,ROW(MAESTRO!$B$3:$B$1000)/((MAESTRO!$B$3:$B$1000="ASMAR DIRECCIÓN")*(UPPER(MAESTRO!$L$3:$L$1000)="CONFIRMADO")),ROWS($A$3:A333))),"")</f>
        <v/>
      </c>
      <c r="P333" s="10" t="str">
        <f ca="1">IFERROR(INDEX(MAESTRO!P:P,_xludf.AGGREGATE(15,6,ROW(MAESTRO!$B$3:$B$1000)/((MAESTRO!$B$3:$B$1000="ASMAR DIRECCIÓN")*(UPPER(MAESTRO!$L$3:$L$1000)="CONFIRMADO")),ROWS($A$3:A333))),"")</f>
        <v/>
      </c>
      <c r="Q333" s="10" t="str">
        <f ca="1">IFERROR(INDEX(MAESTRO!Q:Q,_xludf.AGGREGATE(15,6,ROW(MAESTRO!$B$3:$B$1000)/((MAESTRO!$B$3:$B$1000="ASMAR DIRECCIÓN")*(UPPER(MAESTRO!$L$3:$L$1000)="CONFIRMADO")),ROWS($A$3:A333))),"")</f>
        <v/>
      </c>
      <c r="R333" s="10" t="str">
        <f ca="1">IFERROR(INDEX(MAESTRO!R:R,_xludf.AGGREGATE(15,6,ROW(MAESTRO!$B$3:$B$1000)/((MAESTRO!$B$3:$B$1000="ASMAR DIRECCIÓN")*(UPPER(MAESTRO!$L$3:$L$1000)="CONFIRMADO")),ROWS($A$3:A333))),"")</f>
        <v/>
      </c>
      <c r="S333" s="10" t="str">
        <f ca="1">IFERROR(INDEX(MAESTRO!S:S,_xludf.AGGREGATE(15,6,ROW(MAESTRO!$B$3:$B$1000)/((MAESTRO!$B$3:$B$1000="ASMAR DIRECCIÓN")*(UPPER(MAESTRO!$L$3:$L$1000)="CONFIRMADO")),ROWS($A$3:A333))),"")</f>
        <v/>
      </c>
      <c r="T333" s="10" t="str">
        <f ca="1">IFERROR(INDEX(MAESTRO!T:T,_xludf.AGGREGATE(15,6,ROW(MAESTRO!$B$3:$B$1000)/((MAESTRO!$B$3:$B$1000="ASMAR DIRECCIÓN")*(UPPER(MAESTRO!$L$3:$L$1000)="CONFIRMADO")),ROWS($A$3:A333))),"")</f>
        <v/>
      </c>
      <c r="U333" s="10" t="str">
        <f ca="1">IFERROR(INDEX(MAESTRO!U:U,_xludf.AGGREGATE(15,6,ROW(MAESTRO!$B$3:$B$1000)/((MAESTRO!$B$3:$B$1000="ASMAR DIRECCIÓN")*(UPPER(MAESTRO!$L$3:$L$1000)="CONFIRMADO")),ROWS($A$3:A333))),"")</f>
        <v/>
      </c>
      <c r="V333" s="10" t="str">
        <f ca="1">IFERROR(INDEX(MAESTRO!V:V,_xludf.AGGREGATE(15,6,ROW(MAESTRO!$B$3:$B$1000)/((MAESTRO!$B$3:$B$1000="ASMAR DIRECCIÓN")*(UPPER(MAESTRO!$L$3:$L$1000)="CONFIRMADO")),ROWS($A$3:A333))),"")</f>
        <v/>
      </c>
      <c r="W333" s="10" t="str">
        <f ca="1">IFERROR(INDEX(MAESTRO!W:W,_xludf.AGGREGATE(15,6,ROW(MAESTRO!$B$3:$B$1000)/((MAESTRO!$B$3:$B$1000="ASMAR DIRECCIÓN")*(UPPER(MAESTRO!$L$3:$L$1000)="CONFIRMADO")),ROWS($A$3:A333))),"")</f>
        <v/>
      </c>
      <c r="X333" s="10" t="str">
        <f ca="1">IFERROR(INDEX(MAESTRO!X:X,_xludf.AGGREGATE(15,6,ROW(MAESTRO!$B$3:$B$1000)/((MAESTRO!$B$3:$B$1000="ASMAR DIRECCIÓN")*(UPPER(MAESTRO!$L$3:$L$1000)="CONFIRMADO")),ROWS($A$3:A333))),"")</f>
        <v/>
      </c>
    </row>
    <row r="334" spans="1:24" ht="22.05" customHeight="1">
      <c r="A334" s="11" t="str">
        <f ca="1">IFERROR(INDEX(MAESTRO!A:A,_xludf.AGGREGATE(15,6,ROW(MAESTRO!$B$3:$B$1000)/((MAESTRO!$B$3:$B$1000="ASMAR DIRECCIÓN")*(UPPER(MAESTRO!$L$3:$L$1000)="CONFIRMADO")),ROWS($A$3:A334))),"")</f>
        <v/>
      </c>
      <c r="B334" s="11" t="str">
        <f ca="1">IFERROR(INDEX(MAESTRO!B:B,_xludf.AGGREGATE(15,6,ROW(MAESTRO!$B$3:$B$1000)/((MAESTRO!$B$3:$B$1000="ASMAR DIRECCIÓN")*(UPPER(MAESTRO!$L$3:$L$1000)="CONFIRMADO")),ROWS($A$3:A334))),"")</f>
        <v/>
      </c>
      <c r="C334" s="11" t="str">
        <f ca="1">IFERROR(INDEX(MAESTRO!C:C,_xludf.AGGREGATE(15,6,ROW(MAESTRO!$B$3:$B$1000)/((MAESTRO!$B$3:$B$1000="ASMAR DIRECCIÓN")*(UPPER(MAESTRO!$L$3:$L$1000)="CONFIRMADO")),ROWS($A$3:A334))),"")</f>
        <v/>
      </c>
      <c r="D334" s="11" t="str">
        <f ca="1">IFERROR(INDEX(MAESTRO!D:D,_xludf.AGGREGATE(15,6,ROW(MAESTRO!$B$3:$B$1000)/((MAESTRO!$B$3:$B$1000="ASMAR DIRECCIÓN")*(UPPER(MAESTRO!$L$3:$L$1000)="CONFIRMADO")),ROWS($A$3:A334))),"")</f>
        <v/>
      </c>
      <c r="E334" s="11" t="str">
        <f ca="1">IFERROR(INDEX(MAESTRO!E:E,_xludf.AGGREGATE(15,6,ROW(MAESTRO!$B$3:$B$1000)/((MAESTRO!$B$3:$B$1000="ASMAR DIRECCIÓN")*(UPPER(MAESTRO!$L$3:$L$1000)="CONFIRMADO")),ROWS($A$3:A334))),"")</f>
        <v/>
      </c>
      <c r="F334" s="11" t="str">
        <f ca="1">IFERROR(INDEX(MAESTRO!F:F,_xludf.AGGREGATE(15,6,ROW(MAESTRO!$B$3:$B$1000)/((MAESTRO!$B$3:$B$1000="ASMAR DIRECCIÓN")*(UPPER(MAESTRO!$L$3:$L$1000)="CONFIRMADO")),ROWS($A$3:A334))),"")</f>
        <v/>
      </c>
      <c r="G334" s="11" t="str">
        <f ca="1">IFERROR(INDEX(MAESTRO!G:G,_xludf.AGGREGATE(15,6,ROW(MAESTRO!$B$3:$B$1000)/((MAESTRO!$B$3:$B$1000="ASMAR DIRECCIÓN")*(UPPER(MAESTRO!$L$3:$L$1000)="CONFIRMADO")),ROWS($A$3:A334))),"")</f>
        <v/>
      </c>
      <c r="H334" s="11" t="str">
        <f ca="1">IFERROR(INDEX(MAESTRO!H:H,_xludf.AGGREGATE(15,6,ROW(MAESTRO!$B$3:$B$1000)/((MAESTRO!$B$3:$B$1000="ASMAR DIRECCIÓN")*(UPPER(MAESTRO!$L$3:$L$1000)="CONFIRMADO")),ROWS($A$3:A334))),"")</f>
        <v/>
      </c>
      <c r="I334" s="11" t="str">
        <f ca="1">IFERROR(INDEX(MAESTRO!I:I,_xludf.AGGREGATE(15,6,ROW(MAESTRO!$B$3:$B$1000)/((MAESTRO!$B$3:$B$1000="ASMAR DIRECCIÓN")*(UPPER(MAESTRO!$L$3:$L$1000)="CONFIRMADO")),ROWS($A$3:A334))),"")</f>
        <v/>
      </c>
      <c r="J334" s="11" t="str">
        <f ca="1">IFERROR(INDEX(MAESTRO!J:J,_xludf.AGGREGATE(15,6,ROW(MAESTRO!$B$3:$B$1000)/((MAESTRO!$B$3:$B$1000="ASMAR DIRECCIÓN")*(UPPER(MAESTRO!$L$3:$L$1000)="CONFIRMADO")),ROWS($A$3:A334))),"")</f>
        <v/>
      </c>
      <c r="K334" s="11" t="str">
        <f ca="1">IFERROR(INDEX(MAESTRO!K:K,_xludf.AGGREGATE(15,6,ROW(MAESTRO!$B$3:$B$1000)/((MAESTRO!$B$3:$B$1000="ASMAR DIRECCIÓN")*(UPPER(MAESTRO!$L$3:$L$1000)="CONFIRMADO")),ROWS($A$3:A334))),"")</f>
        <v/>
      </c>
      <c r="L334" s="11" t="str">
        <f ca="1">IFERROR(INDEX(MAESTRO!L:L,_xludf.AGGREGATE(15,6,ROW(MAESTRO!$B$3:$B$1000)/((MAESTRO!$B$3:$B$1000="ASMAR DIRECCIÓN")*(UPPER(MAESTRO!$L$3:$L$1000)="CONFIRMADO")),ROWS($A$3:A334))),"")</f>
        <v/>
      </c>
      <c r="M334" s="11" t="str">
        <f ca="1">IFERROR(INDEX(MAESTRO!M:M,_xludf.AGGREGATE(15,6,ROW(MAESTRO!$B$3:$B$1000)/((MAESTRO!$B$3:$B$1000="ASMAR DIRECCIÓN")*(UPPER(MAESTRO!$L$3:$L$1000)="CONFIRMADO")),ROWS($A$3:A334))),"")</f>
        <v/>
      </c>
      <c r="N334" s="11" t="str">
        <f ca="1">IFERROR(INDEX(MAESTRO!N:N,_xludf.AGGREGATE(15,6,ROW(MAESTRO!$B$3:$B$1000)/((MAESTRO!$B$3:$B$1000="ASMAR DIRECCIÓN")*(UPPER(MAESTRO!$L$3:$L$1000)="CONFIRMADO")),ROWS($A$3:A334))),"")</f>
        <v/>
      </c>
      <c r="O334" s="11" t="str">
        <f ca="1">IFERROR(INDEX(MAESTRO!O:O,_xludf.AGGREGATE(15,6,ROW(MAESTRO!$B$3:$B$1000)/((MAESTRO!$B$3:$B$1000="ASMAR DIRECCIÓN")*(UPPER(MAESTRO!$L$3:$L$1000)="CONFIRMADO")),ROWS($A$3:A334))),"")</f>
        <v/>
      </c>
      <c r="P334" s="11" t="str">
        <f ca="1">IFERROR(INDEX(MAESTRO!P:P,_xludf.AGGREGATE(15,6,ROW(MAESTRO!$B$3:$B$1000)/((MAESTRO!$B$3:$B$1000="ASMAR DIRECCIÓN")*(UPPER(MAESTRO!$L$3:$L$1000)="CONFIRMADO")),ROWS($A$3:A334))),"")</f>
        <v/>
      </c>
      <c r="Q334" s="11" t="str">
        <f ca="1">IFERROR(INDEX(MAESTRO!Q:Q,_xludf.AGGREGATE(15,6,ROW(MAESTRO!$B$3:$B$1000)/((MAESTRO!$B$3:$B$1000="ASMAR DIRECCIÓN")*(UPPER(MAESTRO!$L$3:$L$1000)="CONFIRMADO")),ROWS($A$3:A334))),"")</f>
        <v/>
      </c>
      <c r="R334" s="11" t="str">
        <f ca="1">IFERROR(INDEX(MAESTRO!R:R,_xludf.AGGREGATE(15,6,ROW(MAESTRO!$B$3:$B$1000)/((MAESTRO!$B$3:$B$1000="ASMAR DIRECCIÓN")*(UPPER(MAESTRO!$L$3:$L$1000)="CONFIRMADO")),ROWS($A$3:A334))),"")</f>
        <v/>
      </c>
      <c r="S334" s="11" t="str">
        <f ca="1">IFERROR(INDEX(MAESTRO!S:S,_xludf.AGGREGATE(15,6,ROW(MAESTRO!$B$3:$B$1000)/((MAESTRO!$B$3:$B$1000="ASMAR DIRECCIÓN")*(UPPER(MAESTRO!$L$3:$L$1000)="CONFIRMADO")),ROWS($A$3:A334))),"")</f>
        <v/>
      </c>
      <c r="T334" s="11" t="str">
        <f ca="1">IFERROR(INDEX(MAESTRO!T:T,_xludf.AGGREGATE(15,6,ROW(MAESTRO!$B$3:$B$1000)/((MAESTRO!$B$3:$B$1000="ASMAR DIRECCIÓN")*(UPPER(MAESTRO!$L$3:$L$1000)="CONFIRMADO")),ROWS($A$3:A334))),"")</f>
        <v/>
      </c>
      <c r="U334" s="11" t="str">
        <f ca="1">IFERROR(INDEX(MAESTRO!U:U,_xludf.AGGREGATE(15,6,ROW(MAESTRO!$B$3:$B$1000)/((MAESTRO!$B$3:$B$1000="ASMAR DIRECCIÓN")*(UPPER(MAESTRO!$L$3:$L$1000)="CONFIRMADO")),ROWS($A$3:A334))),"")</f>
        <v/>
      </c>
      <c r="V334" s="11" t="str">
        <f ca="1">IFERROR(INDEX(MAESTRO!V:V,_xludf.AGGREGATE(15,6,ROW(MAESTRO!$B$3:$B$1000)/((MAESTRO!$B$3:$B$1000="ASMAR DIRECCIÓN")*(UPPER(MAESTRO!$L$3:$L$1000)="CONFIRMADO")),ROWS($A$3:A334))),"")</f>
        <v/>
      </c>
      <c r="W334" s="11" t="str">
        <f ca="1">IFERROR(INDEX(MAESTRO!W:W,_xludf.AGGREGATE(15,6,ROW(MAESTRO!$B$3:$B$1000)/((MAESTRO!$B$3:$B$1000="ASMAR DIRECCIÓN")*(UPPER(MAESTRO!$L$3:$L$1000)="CONFIRMADO")),ROWS($A$3:A334))),"")</f>
        <v/>
      </c>
      <c r="X334" s="11" t="str">
        <f ca="1">IFERROR(INDEX(MAESTRO!X:X,_xludf.AGGREGATE(15,6,ROW(MAESTRO!$B$3:$B$1000)/((MAESTRO!$B$3:$B$1000="ASMAR DIRECCIÓN")*(UPPER(MAESTRO!$L$3:$L$1000)="CONFIRMADO")),ROWS($A$3:A334))),"")</f>
        <v/>
      </c>
    </row>
    <row r="335" spans="1:24" ht="22.05" customHeight="1">
      <c r="A335" s="10" t="str">
        <f ca="1">IFERROR(INDEX(MAESTRO!A:A,_xludf.AGGREGATE(15,6,ROW(MAESTRO!$B$3:$B$1000)/((MAESTRO!$B$3:$B$1000="ASMAR DIRECCIÓN")*(UPPER(MAESTRO!$L$3:$L$1000)="CONFIRMADO")),ROWS($A$3:A335))),"")</f>
        <v/>
      </c>
      <c r="B335" s="10" t="str">
        <f ca="1">IFERROR(INDEX(MAESTRO!B:B,_xludf.AGGREGATE(15,6,ROW(MAESTRO!$B$3:$B$1000)/((MAESTRO!$B$3:$B$1000="ASMAR DIRECCIÓN")*(UPPER(MAESTRO!$L$3:$L$1000)="CONFIRMADO")),ROWS($A$3:A335))),"")</f>
        <v/>
      </c>
      <c r="C335" s="10" t="str">
        <f ca="1">IFERROR(INDEX(MAESTRO!C:C,_xludf.AGGREGATE(15,6,ROW(MAESTRO!$B$3:$B$1000)/((MAESTRO!$B$3:$B$1000="ASMAR DIRECCIÓN")*(UPPER(MAESTRO!$L$3:$L$1000)="CONFIRMADO")),ROWS($A$3:A335))),"")</f>
        <v/>
      </c>
      <c r="D335" s="10" t="str">
        <f ca="1">IFERROR(INDEX(MAESTRO!D:D,_xludf.AGGREGATE(15,6,ROW(MAESTRO!$B$3:$B$1000)/((MAESTRO!$B$3:$B$1000="ASMAR DIRECCIÓN")*(UPPER(MAESTRO!$L$3:$L$1000)="CONFIRMADO")),ROWS($A$3:A335))),"")</f>
        <v/>
      </c>
      <c r="E335" s="10" t="str">
        <f ca="1">IFERROR(INDEX(MAESTRO!E:E,_xludf.AGGREGATE(15,6,ROW(MAESTRO!$B$3:$B$1000)/((MAESTRO!$B$3:$B$1000="ASMAR DIRECCIÓN")*(UPPER(MAESTRO!$L$3:$L$1000)="CONFIRMADO")),ROWS($A$3:A335))),"")</f>
        <v/>
      </c>
      <c r="F335" s="10" t="str">
        <f ca="1">IFERROR(INDEX(MAESTRO!F:F,_xludf.AGGREGATE(15,6,ROW(MAESTRO!$B$3:$B$1000)/((MAESTRO!$B$3:$B$1000="ASMAR DIRECCIÓN")*(UPPER(MAESTRO!$L$3:$L$1000)="CONFIRMADO")),ROWS($A$3:A335))),"")</f>
        <v/>
      </c>
      <c r="G335" s="10" t="str">
        <f ca="1">IFERROR(INDEX(MAESTRO!G:G,_xludf.AGGREGATE(15,6,ROW(MAESTRO!$B$3:$B$1000)/((MAESTRO!$B$3:$B$1000="ASMAR DIRECCIÓN")*(UPPER(MAESTRO!$L$3:$L$1000)="CONFIRMADO")),ROWS($A$3:A335))),"")</f>
        <v/>
      </c>
      <c r="H335" s="10" t="str">
        <f ca="1">IFERROR(INDEX(MAESTRO!H:H,_xludf.AGGREGATE(15,6,ROW(MAESTRO!$B$3:$B$1000)/((MAESTRO!$B$3:$B$1000="ASMAR DIRECCIÓN")*(UPPER(MAESTRO!$L$3:$L$1000)="CONFIRMADO")),ROWS($A$3:A335))),"")</f>
        <v/>
      </c>
      <c r="I335" s="10" t="str">
        <f ca="1">IFERROR(INDEX(MAESTRO!I:I,_xludf.AGGREGATE(15,6,ROW(MAESTRO!$B$3:$B$1000)/((MAESTRO!$B$3:$B$1000="ASMAR DIRECCIÓN")*(UPPER(MAESTRO!$L$3:$L$1000)="CONFIRMADO")),ROWS($A$3:A335))),"")</f>
        <v/>
      </c>
      <c r="J335" s="10" t="str">
        <f ca="1">IFERROR(INDEX(MAESTRO!J:J,_xludf.AGGREGATE(15,6,ROW(MAESTRO!$B$3:$B$1000)/((MAESTRO!$B$3:$B$1000="ASMAR DIRECCIÓN")*(UPPER(MAESTRO!$L$3:$L$1000)="CONFIRMADO")),ROWS($A$3:A335))),"")</f>
        <v/>
      </c>
      <c r="K335" s="10" t="str">
        <f ca="1">IFERROR(INDEX(MAESTRO!K:K,_xludf.AGGREGATE(15,6,ROW(MAESTRO!$B$3:$B$1000)/((MAESTRO!$B$3:$B$1000="ASMAR DIRECCIÓN")*(UPPER(MAESTRO!$L$3:$L$1000)="CONFIRMADO")),ROWS($A$3:A335))),"")</f>
        <v/>
      </c>
      <c r="L335" s="10" t="str">
        <f ca="1">IFERROR(INDEX(MAESTRO!L:L,_xludf.AGGREGATE(15,6,ROW(MAESTRO!$B$3:$B$1000)/((MAESTRO!$B$3:$B$1000="ASMAR DIRECCIÓN")*(UPPER(MAESTRO!$L$3:$L$1000)="CONFIRMADO")),ROWS($A$3:A335))),"")</f>
        <v/>
      </c>
      <c r="M335" s="10" t="str">
        <f ca="1">IFERROR(INDEX(MAESTRO!M:M,_xludf.AGGREGATE(15,6,ROW(MAESTRO!$B$3:$B$1000)/((MAESTRO!$B$3:$B$1000="ASMAR DIRECCIÓN")*(UPPER(MAESTRO!$L$3:$L$1000)="CONFIRMADO")),ROWS($A$3:A335))),"")</f>
        <v/>
      </c>
      <c r="N335" s="10" t="str">
        <f ca="1">IFERROR(INDEX(MAESTRO!N:N,_xludf.AGGREGATE(15,6,ROW(MAESTRO!$B$3:$B$1000)/((MAESTRO!$B$3:$B$1000="ASMAR DIRECCIÓN")*(UPPER(MAESTRO!$L$3:$L$1000)="CONFIRMADO")),ROWS($A$3:A335))),"")</f>
        <v/>
      </c>
      <c r="O335" s="10" t="str">
        <f ca="1">IFERROR(INDEX(MAESTRO!O:O,_xludf.AGGREGATE(15,6,ROW(MAESTRO!$B$3:$B$1000)/((MAESTRO!$B$3:$B$1000="ASMAR DIRECCIÓN")*(UPPER(MAESTRO!$L$3:$L$1000)="CONFIRMADO")),ROWS($A$3:A335))),"")</f>
        <v/>
      </c>
      <c r="P335" s="10" t="str">
        <f ca="1">IFERROR(INDEX(MAESTRO!P:P,_xludf.AGGREGATE(15,6,ROW(MAESTRO!$B$3:$B$1000)/((MAESTRO!$B$3:$B$1000="ASMAR DIRECCIÓN")*(UPPER(MAESTRO!$L$3:$L$1000)="CONFIRMADO")),ROWS($A$3:A335))),"")</f>
        <v/>
      </c>
      <c r="Q335" s="10" t="str">
        <f ca="1">IFERROR(INDEX(MAESTRO!Q:Q,_xludf.AGGREGATE(15,6,ROW(MAESTRO!$B$3:$B$1000)/((MAESTRO!$B$3:$B$1000="ASMAR DIRECCIÓN")*(UPPER(MAESTRO!$L$3:$L$1000)="CONFIRMADO")),ROWS($A$3:A335))),"")</f>
        <v/>
      </c>
      <c r="R335" s="10" t="str">
        <f ca="1">IFERROR(INDEX(MAESTRO!R:R,_xludf.AGGREGATE(15,6,ROW(MAESTRO!$B$3:$B$1000)/((MAESTRO!$B$3:$B$1000="ASMAR DIRECCIÓN")*(UPPER(MAESTRO!$L$3:$L$1000)="CONFIRMADO")),ROWS($A$3:A335))),"")</f>
        <v/>
      </c>
      <c r="S335" s="10" t="str">
        <f ca="1">IFERROR(INDEX(MAESTRO!S:S,_xludf.AGGREGATE(15,6,ROW(MAESTRO!$B$3:$B$1000)/((MAESTRO!$B$3:$B$1000="ASMAR DIRECCIÓN")*(UPPER(MAESTRO!$L$3:$L$1000)="CONFIRMADO")),ROWS($A$3:A335))),"")</f>
        <v/>
      </c>
      <c r="T335" s="10" t="str">
        <f ca="1">IFERROR(INDEX(MAESTRO!T:T,_xludf.AGGREGATE(15,6,ROW(MAESTRO!$B$3:$B$1000)/((MAESTRO!$B$3:$B$1000="ASMAR DIRECCIÓN")*(UPPER(MAESTRO!$L$3:$L$1000)="CONFIRMADO")),ROWS($A$3:A335))),"")</f>
        <v/>
      </c>
      <c r="U335" s="10" t="str">
        <f ca="1">IFERROR(INDEX(MAESTRO!U:U,_xludf.AGGREGATE(15,6,ROW(MAESTRO!$B$3:$B$1000)/((MAESTRO!$B$3:$B$1000="ASMAR DIRECCIÓN")*(UPPER(MAESTRO!$L$3:$L$1000)="CONFIRMADO")),ROWS($A$3:A335))),"")</f>
        <v/>
      </c>
      <c r="V335" s="10" t="str">
        <f ca="1">IFERROR(INDEX(MAESTRO!V:V,_xludf.AGGREGATE(15,6,ROW(MAESTRO!$B$3:$B$1000)/((MAESTRO!$B$3:$B$1000="ASMAR DIRECCIÓN")*(UPPER(MAESTRO!$L$3:$L$1000)="CONFIRMADO")),ROWS($A$3:A335))),"")</f>
        <v/>
      </c>
      <c r="W335" s="10" t="str">
        <f ca="1">IFERROR(INDEX(MAESTRO!W:W,_xludf.AGGREGATE(15,6,ROW(MAESTRO!$B$3:$B$1000)/((MAESTRO!$B$3:$B$1000="ASMAR DIRECCIÓN")*(UPPER(MAESTRO!$L$3:$L$1000)="CONFIRMADO")),ROWS($A$3:A335))),"")</f>
        <v/>
      </c>
      <c r="X335" s="10" t="str">
        <f ca="1">IFERROR(INDEX(MAESTRO!X:X,_xludf.AGGREGATE(15,6,ROW(MAESTRO!$B$3:$B$1000)/((MAESTRO!$B$3:$B$1000="ASMAR DIRECCIÓN")*(UPPER(MAESTRO!$L$3:$L$1000)="CONFIRMADO")),ROWS($A$3:A335))),"")</f>
        <v/>
      </c>
    </row>
    <row r="336" spans="1:24" ht="22.05" customHeight="1">
      <c r="A336" s="11" t="str">
        <f ca="1">IFERROR(INDEX(MAESTRO!A:A,_xludf.AGGREGATE(15,6,ROW(MAESTRO!$B$3:$B$1000)/((MAESTRO!$B$3:$B$1000="ASMAR DIRECCIÓN")*(UPPER(MAESTRO!$L$3:$L$1000)="CONFIRMADO")),ROWS($A$3:A336))),"")</f>
        <v/>
      </c>
      <c r="B336" s="11" t="str">
        <f ca="1">IFERROR(INDEX(MAESTRO!B:B,_xludf.AGGREGATE(15,6,ROW(MAESTRO!$B$3:$B$1000)/((MAESTRO!$B$3:$B$1000="ASMAR DIRECCIÓN")*(UPPER(MAESTRO!$L$3:$L$1000)="CONFIRMADO")),ROWS($A$3:A336))),"")</f>
        <v/>
      </c>
      <c r="C336" s="11" t="str">
        <f ca="1">IFERROR(INDEX(MAESTRO!C:C,_xludf.AGGREGATE(15,6,ROW(MAESTRO!$B$3:$B$1000)/((MAESTRO!$B$3:$B$1000="ASMAR DIRECCIÓN")*(UPPER(MAESTRO!$L$3:$L$1000)="CONFIRMADO")),ROWS($A$3:A336))),"")</f>
        <v/>
      </c>
      <c r="D336" s="11" t="str">
        <f ca="1">IFERROR(INDEX(MAESTRO!D:D,_xludf.AGGREGATE(15,6,ROW(MAESTRO!$B$3:$B$1000)/((MAESTRO!$B$3:$B$1000="ASMAR DIRECCIÓN")*(UPPER(MAESTRO!$L$3:$L$1000)="CONFIRMADO")),ROWS($A$3:A336))),"")</f>
        <v/>
      </c>
      <c r="E336" s="11" t="str">
        <f ca="1">IFERROR(INDEX(MAESTRO!E:E,_xludf.AGGREGATE(15,6,ROW(MAESTRO!$B$3:$B$1000)/((MAESTRO!$B$3:$B$1000="ASMAR DIRECCIÓN")*(UPPER(MAESTRO!$L$3:$L$1000)="CONFIRMADO")),ROWS($A$3:A336))),"")</f>
        <v/>
      </c>
      <c r="F336" s="11" t="str">
        <f ca="1">IFERROR(INDEX(MAESTRO!F:F,_xludf.AGGREGATE(15,6,ROW(MAESTRO!$B$3:$B$1000)/((MAESTRO!$B$3:$B$1000="ASMAR DIRECCIÓN")*(UPPER(MAESTRO!$L$3:$L$1000)="CONFIRMADO")),ROWS($A$3:A336))),"")</f>
        <v/>
      </c>
      <c r="G336" s="11" t="str">
        <f ca="1">IFERROR(INDEX(MAESTRO!G:G,_xludf.AGGREGATE(15,6,ROW(MAESTRO!$B$3:$B$1000)/((MAESTRO!$B$3:$B$1000="ASMAR DIRECCIÓN")*(UPPER(MAESTRO!$L$3:$L$1000)="CONFIRMADO")),ROWS($A$3:A336))),"")</f>
        <v/>
      </c>
      <c r="H336" s="11" t="str">
        <f ca="1">IFERROR(INDEX(MAESTRO!H:H,_xludf.AGGREGATE(15,6,ROW(MAESTRO!$B$3:$B$1000)/((MAESTRO!$B$3:$B$1000="ASMAR DIRECCIÓN")*(UPPER(MAESTRO!$L$3:$L$1000)="CONFIRMADO")),ROWS($A$3:A336))),"")</f>
        <v/>
      </c>
      <c r="I336" s="11" t="str">
        <f ca="1">IFERROR(INDEX(MAESTRO!I:I,_xludf.AGGREGATE(15,6,ROW(MAESTRO!$B$3:$B$1000)/((MAESTRO!$B$3:$B$1000="ASMAR DIRECCIÓN")*(UPPER(MAESTRO!$L$3:$L$1000)="CONFIRMADO")),ROWS($A$3:A336))),"")</f>
        <v/>
      </c>
      <c r="J336" s="11" t="str">
        <f ca="1">IFERROR(INDEX(MAESTRO!J:J,_xludf.AGGREGATE(15,6,ROW(MAESTRO!$B$3:$B$1000)/((MAESTRO!$B$3:$B$1000="ASMAR DIRECCIÓN")*(UPPER(MAESTRO!$L$3:$L$1000)="CONFIRMADO")),ROWS($A$3:A336))),"")</f>
        <v/>
      </c>
      <c r="K336" s="11" t="str">
        <f ca="1">IFERROR(INDEX(MAESTRO!K:K,_xludf.AGGREGATE(15,6,ROW(MAESTRO!$B$3:$B$1000)/((MAESTRO!$B$3:$B$1000="ASMAR DIRECCIÓN")*(UPPER(MAESTRO!$L$3:$L$1000)="CONFIRMADO")),ROWS($A$3:A336))),"")</f>
        <v/>
      </c>
      <c r="L336" s="11" t="str">
        <f ca="1">IFERROR(INDEX(MAESTRO!L:L,_xludf.AGGREGATE(15,6,ROW(MAESTRO!$B$3:$B$1000)/((MAESTRO!$B$3:$B$1000="ASMAR DIRECCIÓN")*(UPPER(MAESTRO!$L$3:$L$1000)="CONFIRMADO")),ROWS($A$3:A336))),"")</f>
        <v/>
      </c>
      <c r="M336" s="11" t="str">
        <f ca="1">IFERROR(INDEX(MAESTRO!M:M,_xludf.AGGREGATE(15,6,ROW(MAESTRO!$B$3:$B$1000)/((MAESTRO!$B$3:$B$1000="ASMAR DIRECCIÓN")*(UPPER(MAESTRO!$L$3:$L$1000)="CONFIRMADO")),ROWS($A$3:A336))),"")</f>
        <v/>
      </c>
      <c r="N336" s="11" t="str">
        <f ca="1">IFERROR(INDEX(MAESTRO!N:N,_xludf.AGGREGATE(15,6,ROW(MAESTRO!$B$3:$B$1000)/((MAESTRO!$B$3:$B$1000="ASMAR DIRECCIÓN")*(UPPER(MAESTRO!$L$3:$L$1000)="CONFIRMADO")),ROWS($A$3:A336))),"")</f>
        <v/>
      </c>
      <c r="O336" s="11" t="str">
        <f ca="1">IFERROR(INDEX(MAESTRO!O:O,_xludf.AGGREGATE(15,6,ROW(MAESTRO!$B$3:$B$1000)/((MAESTRO!$B$3:$B$1000="ASMAR DIRECCIÓN")*(UPPER(MAESTRO!$L$3:$L$1000)="CONFIRMADO")),ROWS($A$3:A336))),"")</f>
        <v/>
      </c>
      <c r="P336" s="11" t="str">
        <f ca="1">IFERROR(INDEX(MAESTRO!P:P,_xludf.AGGREGATE(15,6,ROW(MAESTRO!$B$3:$B$1000)/((MAESTRO!$B$3:$B$1000="ASMAR DIRECCIÓN")*(UPPER(MAESTRO!$L$3:$L$1000)="CONFIRMADO")),ROWS($A$3:A336))),"")</f>
        <v/>
      </c>
      <c r="Q336" s="11" t="str">
        <f ca="1">IFERROR(INDEX(MAESTRO!Q:Q,_xludf.AGGREGATE(15,6,ROW(MAESTRO!$B$3:$B$1000)/((MAESTRO!$B$3:$B$1000="ASMAR DIRECCIÓN")*(UPPER(MAESTRO!$L$3:$L$1000)="CONFIRMADO")),ROWS($A$3:A336))),"")</f>
        <v/>
      </c>
      <c r="R336" s="11" t="str">
        <f ca="1">IFERROR(INDEX(MAESTRO!R:R,_xludf.AGGREGATE(15,6,ROW(MAESTRO!$B$3:$B$1000)/((MAESTRO!$B$3:$B$1000="ASMAR DIRECCIÓN")*(UPPER(MAESTRO!$L$3:$L$1000)="CONFIRMADO")),ROWS($A$3:A336))),"")</f>
        <v/>
      </c>
      <c r="S336" s="11" t="str">
        <f ca="1">IFERROR(INDEX(MAESTRO!S:S,_xludf.AGGREGATE(15,6,ROW(MAESTRO!$B$3:$B$1000)/((MAESTRO!$B$3:$B$1000="ASMAR DIRECCIÓN")*(UPPER(MAESTRO!$L$3:$L$1000)="CONFIRMADO")),ROWS($A$3:A336))),"")</f>
        <v/>
      </c>
      <c r="T336" s="11" t="str">
        <f ca="1">IFERROR(INDEX(MAESTRO!T:T,_xludf.AGGREGATE(15,6,ROW(MAESTRO!$B$3:$B$1000)/((MAESTRO!$B$3:$B$1000="ASMAR DIRECCIÓN")*(UPPER(MAESTRO!$L$3:$L$1000)="CONFIRMADO")),ROWS($A$3:A336))),"")</f>
        <v/>
      </c>
      <c r="U336" s="11" t="str">
        <f ca="1">IFERROR(INDEX(MAESTRO!U:U,_xludf.AGGREGATE(15,6,ROW(MAESTRO!$B$3:$B$1000)/((MAESTRO!$B$3:$B$1000="ASMAR DIRECCIÓN")*(UPPER(MAESTRO!$L$3:$L$1000)="CONFIRMADO")),ROWS($A$3:A336))),"")</f>
        <v/>
      </c>
      <c r="V336" s="11" t="str">
        <f ca="1">IFERROR(INDEX(MAESTRO!V:V,_xludf.AGGREGATE(15,6,ROW(MAESTRO!$B$3:$B$1000)/((MAESTRO!$B$3:$B$1000="ASMAR DIRECCIÓN")*(UPPER(MAESTRO!$L$3:$L$1000)="CONFIRMADO")),ROWS($A$3:A336))),"")</f>
        <v/>
      </c>
      <c r="W336" s="11" t="str">
        <f ca="1">IFERROR(INDEX(MAESTRO!W:W,_xludf.AGGREGATE(15,6,ROW(MAESTRO!$B$3:$B$1000)/((MAESTRO!$B$3:$B$1000="ASMAR DIRECCIÓN")*(UPPER(MAESTRO!$L$3:$L$1000)="CONFIRMADO")),ROWS($A$3:A336))),"")</f>
        <v/>
      </c>
      <c r="X336" s="11" t="str">
        <f ca="1">IFERROR(INDEX(MAESTRO!X:X,_xludf.AGGREGATE(15,6,ROW(MAESTRO!$B$3:$B$1000)/((MAESTRO!$B$3:$B$1000="ASMAR DIRECCIÓN")*(UPPER(MAESTRO!$L$3:$L$1000)="CONFIRMADO")),ROWS($A$3:A336))),"")</f>
        <v/>
      </c>
    </row>
    <row r="337" spans="1:24" ht="22.05" customHeight="1">
      <c r="A337" s="10" t="str">
        <f ca="1">IFERROR(INDEX(MAESTRO!A:A,_xludf.AGGREGATE(15,6,ROW(MAESTRO!$B$3:$B$1000)/((MAESTRO!$B$3:$B$1000="ASMAR DIRECCIÓN")*(UPPER(MAESTRO!$L$3:$L$1000)="CONFIRMADO")),ROWS($A$3:A337))),"")</f>
        <v/>
      </c>
      <c r="B337" s="10" t="str">
        <f ca="1">IFERROR(INDEX(MAESTRO!B:B,_xludf.AGGREGATE(15,6,ROW(MAESTRO!$B$3:$B$1000)/((MAESTRO!$B$3:$B$1000="ASMAR DIRECCIÓN")*(UPPER(MAESTRO!$L$3:$L$1000)="CONFIRMADO")),ROWS($A$3:A337))),"")</f>
        <v/>
      </c>
      <c r="C337" s="10" t="str">
        <f ca="1">IFERROR(INDEX(MAESTRO!C:C,_xludf.AGGREGATE(15,6,ROW(MAESTRO!$B$3:$B$1000)/((MAESTRO!$B$3:$B$1000="ASMAR DIRECCIÓN")*(UPPER(MAESTRO!$L$3:$L$1000)="CONFIRMADO")),ROWS($A$3:A337))),"")</f>
        <v/>
      </c>
      <c r="D337" s="10" t="str">
        <f ca="1">IFERROR(INDEX(MAESTRO!D:D,_xludf.AGGREGATE(15,6,ROW(MAESTRO!$B$3:$B$1000)/((MAESTRO!$B$3:$B$1000="ASMAR DIRECCIÓN")*(UPPER(MAESTRO!$L$3:$L$1000)="CONFIRMADO")),ROWS($A$3:A337))),"")</f>
        <v/>
      </c>
      <c r="E337" s="10" t="str">
        <f ca="1">IFERROR(INDEX(MAESTRO!E:E,_xludf.AGGREGATE(15,6,ROW(MAESTRO!$B$3:$B$1000)/((MAESTRO!$B$3:$B$1000="ASMAR DIRECCIÓN")*(UPPER(MAESTRO!$L$3:$L$1000)="CONFIRMADO")),ROWS($A$3:A337))),"")</f>
        <v/>
      </c>
      <c r="F337" s="10" t="str">
        <f ca="1">IFERROR(INDEX(MAESTRO!F:F,_xludf.AGGREGATE(15,6,ROW(MAESTRO!$B$3:$B$1000)/((MAESTRO!$B$3:$B$1000="ASMAR DIRECCIÓN")*(UPPER(MAESTRO!$L$3:$L$1000)="CONFIRMADO")),ROWS($A$3:A337))),"")</f>
        <v/>
      </c>
      <c r="G337" s="10" t="str">
        <f ca="1">IFERROR(INDEX(MAESTRO!G:G,_xludf.AGGREGATE(15,6,ROW(MAESTRO!$B$3:$B$1000)/((MAESTRO!$B$3:$B$1000="ASMAR DIRECCIÓN")*(UPPER(MAESTRO!$L$3:$L$1000)="CONFIRMADO")),ROWS($A$3:A337))),"")</f>
        <v/>
      </c>
      <c r="H337" s="10" t="str">
        <f ca="1">IFERROR(INDEX(MAESTRO!H:H,_xludf.AGGREGATE(15,6,ROW(MAESTRO!$B$3:$B$1000)/((MAESTRO!$B$3:$B$1000="ASMAR DIRECCIÓN")*(UPPER(MAESTRO!$L$3:$L$1000)="CONFIRMADO")),ROWS($A$3:A337))),"")</f>
        <v/>
      </c>
      <c r="I337" s="10" t="str">
        <f ca="1">IFERROR(INDEX(MAESTRO!I:I,_xludf.AGGREGATE(15,6,ROW(MAESTRO!$B$3:$B$1000)/((MAESTRO!$B$3:$B$1000="ASMAR DIRECCIÓN")*(UPPER(MAESTRO!$L$3:$L$1000)="CONFIRMADO")),ROWS($A$3:A337))),"")</f>
        <v/>
      </c>
      <c r="J337" s="10" t="str">
        <f ca="1">IFERROR(INDEX(MAESTRO!J:J,_xludf.AGGREGATE(15,6,ROW(MAESTRO!$B$3:$B$1000)/((MAESTRO!$B$3:$B$1000="ASMAR DIRECCIÓN")*(UPPER(MAESTRO!$L$3:$L$1000)="CONFIRMADO")),ROWS($A$3:A337))),"")</f>
        <v/>
      </c>
      <c r="K337" s="10" t="str">
        <f ca="1">IFERROR(INDEX(MAESTRO!K:K,_xludf.AGGREGATE(15,6,ROW(MAESTRO!$B$3:$B$1000)/((MAESTRO!$B$3:$B$1000="ASMAR DIRECCIÓN")*(UPPER(MAESTRO!$L$3:$L$1000)="CONFIRMADO")),ROWS($A$3:A337))),"")</f>
        <v/>
      </c>
      <c r="L337" s="10" t="str">
        <f ca="1">IFERROR(INDEX(MAESTRO!L:L,_xludf.AGGREGATE(15,6,ROW(MAESTRO!$B$3:$B$1000)/((MAESTRO!$B$3:$B$1000="ASMAR DIRECCIÓN")*(UPPER(MAESTRO!$L$3:$L$1000)="CONFIRMADO")),ROWS($A$3:A337))),"")</f>
        <v/>
      </c>
      <c r="M337" s="10" t="str">
        <f ca="1">IFERROR(INDEX(MAESTRO!M:M,_xludf.AGGREGATE(15,6,ROW(MAESTRO!$B$3:$B$1000)/((MAESTRO!$B$3:$B$1000="ASMAR DIRECCIÓN")*(UPPER(MAESTRO!$L$3:$L$1000)="CONFIRMADO")),ROWS($A$3:A337))),"")</f>
        <v/>
      </c>
      <c r="N337" s="10" t="str">
        <f ca="1">IFERROR(INDEX(MAESTRO!N:N,_xludf.AGGREGATE(15,6,ROW(MAESTRO!$B$3:$B$1000)/((MAESTRO!$B$3:$B$1000="ASMAR DIRECCIÓN")*(UPPER(MAESTRO!$L$3:$L$1000)="CONFIRMADO")),ROWS($A$3:A337))),"")</f>
        <v/>
      </c>
      <c r="O337" s="10" t="str">
        <f ca="1">IFERROR(INDEX(MAESTRO!O:O,_xludf.AGGREGATE(15,6,ROW(MAESTRO!$B$3:$B$1000)/((MAESTRO!$B$3:$B$1000="ASMAR DIRECCIÓN")*(UPPER(MAESTRO!$L$3:$L$1000)="CONFIRMADO")),ROWS($A$3:A337))),"")</f>
        <v/>
      </c>
      <c r="P337" s="10" t="str">
        <f ca="1">IFERROR(INDEX(MAESTRO!P:P,_xludf.AGGREGATE(15,6,ROW(MAESTRO!$B$3:$B$1000)/((MAESTRO!$B$3:$B$1000="ASMAR DIRECCIÓN")*(UPPER(MAESTRO!$L$3:$L$1000)="CONFIRMADO")),ROWS($A$3:A337))),"")</f>
        <v/>
      </c>
      <c r="Q337" s="10" t="str">
        <f ca="1">IFERROR(INDEX(MAESTRO!Q:Q,_xludf.AGGREGATE(15,6,ROW(MAESTRO!$B$3:$B$1000)/((MAESTRO!$B$3:$B$1000="ASMAR DIRECCIÓN")*(UPPER(MAESTRO!$L$3:$L$1000)="CONFIRMADO")),ROWS($A$3:A337))),"")</f>
        <v/>
      </c>
      <c r="R337" s="10" t="str">
        <f ca="1">IFERROR(INDEX(MAESTRO!R:R,_xludf.AGGREGATE(15,6,ROW(MAESTRO!$B$3:$B$1000)/((MAESTRO!$B$3:$B$1000="ASMAR DIRECCIÓN")*(UPPER(MAESTRO!$L$3:$L$1000)="CONFIRMADO")),ROWS($A$3:A337))),"")</f>
        <v/>
      </c>
      <c r="S337" s="10" t="str">
        <f ca="1">IFERROR(INDEX(MAESTRO!S:S,_xludf.AGGREGATE(15,6,ROW(MAESTRO!$B$3:$B$1000)/((MAESTRO!$B$3:$B$1000="ASMAR DIRECCIÓN")*(UPPER(MAESTRO!$L$3:$L$1000)="CONFIRMADO")),ROWS($A$3:A337))),"")</f>
        <v/>
      </c>
      <c r="T337" s="10" t="str">
        <f ca="1">IFERROR(INDEX(MAESTRO!T:T,_xludf.AGGREGATE(15,6,ROW(MAESTRO!$B$3:$B$1000)/((MAESTRO!$B$3:$B$1000="ASMAR DIRECCIÓN")*(UPPER(MAESTRO!$L$3:$L$1000)="CONFIRMADO")),ROWS($A$3:A337))),"")</f>
        <v/>
      </c>
      <c r="U337" s="10" t="str">
        <f ca="1">IFERROR(INDEX(MAESTRO!U:U,_xludf.AGGREGATE(15,6,ROW(MAESTRO!$B$3:$B$1000)/((MAESTRO!$B$3:$B$1000="ASMAR DIRECCIÓN")*(UPPER(MAESTRO!$L$3:$L$1000)="CONFIRMADO")),ROWS($A$3:A337))),"")</f>
        <v/>
      </c>
      <c r="V337" s="10" t="str">
        <f ca="1">IFERROR(INDEX(MAESTRO!V:V,_xludf.AGGREGATE(15,6,ROW(MAESTRO!$B$3:$B$1000)/((MAESTRO!$B$3:$B$1000="ASMAR DIRECCIÓN")*(UPPER(MAESTRO!$L$3:$L$1000)="CONFIRMADO")),ROWS($A$3:A337))),"")</f>
        <v/>
      </c>
      <c r="W337" s="10" t="str">
        <f ca="1">IFERROR(INDEX(MAESTRO!W:W,_xludf.AGGREGATE(15,6,ROW(MAESTRO!$B$3:$B$1000)/((MAESTRO!$B$3:$B$1000="ASMAR DIRECCIÓN")*(UPPER(MAESTRO!$L$3:$L$1000)="CONFIRMADO")),ROWS($A$3:A337))),"")</f>
        <v/>
      </c>
      <c r="X337" s="10" t="str">
        <f ca="1">IFERROR(INDEX(MAESTRO!X:X,_xludf.AGGREGATE(15,6,ROW(MAESTRO!$B$3:$B$1000)/((MAESTRO!$B$3:$B$1000="ASMAR DIRECCIÓN")*(UPPER(MAESTRO!$L$3:$L$1000)="CONFIRMADO")),ROWS($A$3:A337))),"")</f>
        <v/>
      </c>
    </row>
    <row r="338" spans="1:24" ht="22.05" customHeight="1">
      <c r="A338" s="11" t="str">
        <f ca="1">IFERROR(INDEX(MAESTRO!A:A,_xludf.AGGREGATE(15,6,ROW(MAESTRO!$B$3:$B$1000)/((MAESTRO!$B$3:$B$1000="ASMAR DIRECCIÓN")*(UPPER(MAESTRO!$L$3:$L$1000)="CONFIRMADO")),ROWS($A$3:A338))),"")</f>
        <v/>
      </c>
      <c r="B338" s="11" t="str">
        <f ca="1">IFERROR(INDEX(MAESTRO!B:B,_xludf.AGGREGATE(15,6,ROW(MAESTRO!$B$3:$B$1000)/((MAESTRO!$B$3:$B$1000="ASMAR DIRECCIÓN")*(UPPER(MAESTRO!$L$3:$L$1000)="CONFIRMADO")),ROWS($A$3:A338))),"")</f>
        <v/>
      </c>
      <c r="C338" s="11" t="str">
        <f ca="1">IFERROR(INDEX(MAESTRO!C:C,_xludf.AGGREGATE(15,6,ROW(MAESTRO!$B$3:$B$1000)/((MAESTRO!$B$3:$B$1000="ASMAR DIRECCIÓN")*(UPPER(MAESTRO!$L$3:$L$1000)="CONFIRMADO")),ROWS($A$3:A338))),"")</f>
        <v/>
      </c>
      <c r="D338" s="11" t="str">
        <f ca="1">IFERROR(INDEX(MAESTRO!D:D,_xludf.AGGREGATE(15,6,ROW(MAESTRO!$B$3:$B$1000)/((MAESTRO!$B$3:$B$1000="ASMAR DIRECCIÓN")*(UPPER(MAESTRO!$L$3:$L$1000)="CONFIRMADO")),ROWS($A$3:A338))),"")</f>
        <v/>
      </c>
      <c r="E338" s="11" t="str">
        <f ca="1">IFERROR(INDEX(MAESTRO!E:E,_xludf.AGGREGATE(15,6,ROW(MAESTRO!$B$3:$B$1000)/((MAESTRO!$B$3:$B$1000="ASMAR DIRECCIÓN")*(UPPER(MAESTRO!$L$3:$L$1000)="CONFIRMADO")),ROWS($A$3:A338))),"")</f>
        <v/>
      </c>
      <c r="F338" s="11" t="str">
        <f ca="1">IFERROR(INDEX(MAESTRO!F:F,_xludf.AGGREGATE(15,6,ROW(MAESTRO!$B$3:$B$1000)/((MAESTRO!$B$3:$B$1000="ASMAR DIRECCIÓN")*(UPPER(MAESTRO!$L$3:$L$1000)="CONFIRMADO")),ROWS($A$3:A338))),"")</f>
        <v/>
      </c>
      <c r="G338" s="11" t="str">
        <f ca="1">IFERROR(INDEX(MAESTRO!G:G,_xludf.AGGREGATE(15,6,ROW(MAESTRO!$B$3:$B$1000)/((MAESTRO!$B$3:$B$1000="ASMAR DIRECCIÓN")*(UPPER(MAESTRO!$L$3:$L$1000)="CONFIRMADO")),ROWS($A$3:A338))),"")</f>
        <v/>
      </c>
      <c r="H338" s="11" t="str">
        <f ca="1">IFERROR(INDEX(MAESTRO!H:H,_xludf.AGGREGATE(15,6,ROW(MAESTRO!$B$3:$B$1000)/((MAESTRO!$B$3:$B$1000="ASMAR DIRECCIÓN")*(UPPER(MAESTRO!$L$3:$L$1000)="CONFIRMADO")),ROWS($A$3:A338))),"")</f>
        <v/>
      </c>
      <c r="I338" s="11" t="str">
        <f ca="1">IFERROR(INDEX(MAESTRO!I:I,_xludf.AGGREGATE(15,6,ROW(MAESTRO!$B$3:$B$1000)/((MAESTRO!$B$3:$B$1000="ASMAR DIRECCIÓN")*(UPPER(MAESTRO!$L$3:$L$1000)="CONFIRMADO")),ROWS($A$3:A338))),"")</f>
        <v/>
      </c>
      <c r="J338" s="11" t="str">
        <f ca="1">IFERROR(INDEX(MAESTRO!J:J,_xludf.AGGREGATE(15,6,ROW(MAESTRO!$B$3:$B$1000)/((MAESTRO!$B$3:$B$1000="ASMAR DIRECCIÓN")*(UPPER(MAESTRO!$L$3:$L$1000)="CONFIRMADO")),ROWS($A$3:A338))),"")</f>
        <v/>
      </c>
      <c r="K338" s="11" t="str">
        <f ca="1">IFERROR(INDEX(MAESTRO!K:K,_xludf.AGGREGATE(15,6,ROW(MAESTRO!$B$3:$B$1000)/((MAESTRO!$B$3:$B$1000="ASMAR DIRECCIÓN")*(UPPER(MAESTRO!$L$3:$L$1000)="CONFIRMADO")),ROWS($A$3:A338))),"")</f>
        <v/>
      </c>
      <c r="L338" s="11" t="str">
        <f ca="1">IFERROR(INDEX(MAESTRO!L:L,_xludf.AGGREGATE(15,6,ROW(MAESTRO!$B$3:$B$1000)/((MAESTRO!$B$3:$B$1000="ASMAR DIRECCIÓN")*(UPPER(MAESTRO!$L$3:$L$1000)="CONFIRMADO")),ROWS($A$3:A338))),"")</f>
        <v/>
      </c>
      <c r="M338" s="11" t="str">
        <f ca="1">IFERROR(INDEX(MAESTRO!M:M,_xludf.AGGREGATE(15,6,ROW(MAESTRO!$B$3:$B$1000)/((MAESTRO!$B$3:$B$1000="ASMAR DIRECCIÓN")*(UPPER(MAESTRO!$L$3:$L$1000)="CONFIRMADO")),ROWS($A$3:A338))),"")</f>
        <v/>
      </c>
      <c r="N338" s="11" t="str">
        <f ca="1">IFERROR(INDEX(MAESTRO!N:N,_xludf.AGGREGATE(15,6,ROW(MAESTRO!$B$3:$B$1000)/((MAESTRO!$B$3:$B$1000="ASMAR DIRECCIÓN")*(UPPER(MAESTRO!$L$3:$L$1000)="CONFIRMADO")),ROWS($A$3:A338))),"")</f>
        <v/>
      </c>
      <c r="O338" s="11" t="str">
        <f ca="1">IFERROR(INDEX(MAESTRO!O:O,_xludf.AGGREGATE(15,6,ROW(MAESTRO!$B$3:$B$1000)/((MAESTRO!$B$3:$B$1000="ASMAR DIRECCIÓN")*(UPPER(MAESTRO!$L$3:$L$1000)="CONFIRMADO")),ROWS($A$3:A338))),"")</f>
        <v/>
      </c>
      <c r="P338" s="11" t="str">
        <f ca="1">IFERROR(INDEX(MAESTRO!P:P,_xludf.AGGREGATE(15,6,ROW(MAESTRO!$B$3:$B$1000)/((MAESTRO!$B$3:$B$1000="ASMAR DIRECCIÓN")*(UPPER(MAESTRO!$L$3:$L$1000)="CONFIRMADO")),ROWS($A$3:A338))),"")</f>
        <v/>
      </c>
      <c r="Q338" s="11" t="str">
        <f ca="1">IFERROR(INDEX(MAESTRO!Q:Q,_xludf.AGGREGATE(15,6,ROW(MAESTRO!$B$3:$B$1000)/((MAESTRO!$B$3:$B$1000="ASMAR DIRECCIÓN")*(UPPER(MAESTRO!$L$3:$L$1000)="CONFIRMADO")),ROWS($A$3:A338))),"")</f>
        <v/>
      </c>
      <c r="R338" s="11" t="str">
        <f ca="1">IFERROR(INDEX(MAESTRO!R:R,_xludf.AGGREGATE(15,6,ROW(MAESTRO!$B$3:$B$1000)/((MAESTRO!$B$3:$B$1000="ASMAR DIRECCIÓN")*(UPPER(MAESTRO!$L$3:$L$1000)="CONFIRMADO")),ROWS($A$3:A338))),"")</f>
        <v/>
      </c>
      <c r="S338" s="11" t="str">
        <f ca="1">IFERROR(INDEX(MAESTRO!S:S,_xludf.AGGREGATE(15,6,ROW(MAESTRO!$B$3:$B$1000)/((MAESTRO!$B$3:$B$1000="ASMAR DIRECCIÓN")*(UPPER(MAESTRO!$L$3:$L$1000)="CONFIRMADO")),ROWS($A$3:A338))),"")</f>
        <v/>
      </c>
      <c r="T338" s="11" t="str">
        <f ca="1">IFERROR(INDEX(MAESTRO!T:T,_xludf.AGGREGATE(15,6,ROW(MAESTRO!$B$3:$B$1000)/((MAESTRO!$B$3:$B$1000="ASMAR DIRECCIÓN")*(UPPER(MAESTRO!$L$3:$L$1000)="CONFIRMADO")),ROWS($A$3:A338))),"")</f>
        <v/>
      </c>
      <c r="U338" s="11" t="str">
        <f ca="1">IFERROR(INDEX(MAESTRO!U:U,_xludf.AGGREGATE(15,6,ROW(MAESTRO!$B$3:$B$1000)/((MAESTRO!$B$3:$B$1000="ASMAR DIRECCIÓN")*(UPPER(MAESTRO!$L$3:$L$1000)="CONFIRMADO")),ROWS($A$3:A338))),"")</f>
        <v/>
      </c>
      <c r="V338" s="11" t="str">
        <f ca="1">IFERROR(INDEX(MAESTRO!V:V,_xludf.AGGREGATE(15,6,ROW(MAESTRO!$B$3:$B$1000)/((MAESTRO!$B$3:$B$1000="ASMAR DIRECCIÓN")*(UPPER(MAESTRO!$L$3:$L$1000)="CONFIRMADO")),ROWS($A$3:A338))),"")</f>
        <v/>
      </c>
      <c r="W338" s="11" t="str">
        <f ca="1">IFERROR(INDEX(MAESTRO!W:W,_xludf.AGGREGATE(15,6,ROW(MAESTRO!$B$3:$B$1000)/((MAESTRO!$B$3:$B$1000="ASMAR DIRECCIÓN")*(UPPER(MAESTRO!$L$3:$L$1000)="CONFIRMADO")),ROWS($A$3:A338))),"")</f>
        <v/>
      </c>
      <c r="X338" s="11" t="str">
        <f ca="1">IFERROR(INDEX(MAESTRO!X:X,_xludf.AGGREGATE(15,6,ROW(MAESTRO!$B$3:$B$1000)/((MAESTRO!$B$3:$B$1000="ASMAR DIRECCIÓN")*(UPPER(MAESTRO!$L$3:$L$1000)="CONFIRMADO")),ROWS($A$3:A338))),"")</f>
        <v/>
      </c>
    </row>
    <row r="339" spans="1:24" ht="22.05" customHeight="1">
      <c r="A339" s="10" t="str">
        <f ca="1">IFERROR(INDEX(MAESTRO!A:A,_xludf.AGGREGATE(15,6,ROW(MAESTRO!$B$3:$B$1000)/((MAESTRO!$B$3:$B$1000="ASMAR DIRECCIÓN")*(UPPER(MAESTRO!$L$3:$L$1000)="CONFIRMADO")),ROWS($A$3:A339))),"")</f>
        <v/>
      </c>
      <c r="B339" s="10" t="str">
        <f ca="1">IFERROR(INDEX(MAESTRO!B:B,_xludf.AGGREGATE(15,6,ROW(MAESTRO!$B$3:$B$1000)/((MAESTRO!$B$3:$B$1000="ASMAR DIRECCIÓN")*(UPPER(MAESTRO!$L$3:$L$1000)="CONFIRMADO")),ROWS($A$3:A339))),"")</f>
        <v/>
      </c>
      <c r="C339" s="10" t="str">
        <f ca="1">IFERROR(INDEX(MAESTRO!C:C,_xludf.AGGREGATE(15,6,ROW(MAESTRO!$B$3:$B$1000)/((MAESTRO!$B$3:$B$1000="ASMAR DIRECCIÓN")*(UPPER(MAESTRO!$L$3:$L$1000)="CONFIRMADO")),ROWS($A$3:A339))),"")</f>
        <v/>
      </c>
      <c r="D339" s="10" t="str">
        <f ca="1">IFERROR(INDEX(MAESTRO!D:D,_xludf.AGGREGATE(15,6,ROW(MAESTRO!$B$3:$B$1000)/((MAESTRO!$B$3:$B$1000="ASMAR DIRECCIÓN")*(UPPER(MAESTRO!$L$3:$L$1000)="CONFIRMADO")),ROWS($A$3:A339))),"")</f>
        <v/>
      </c>
      <c r="E339" s="10" t="str">
        <f ca="1">IFERROR(INDEX(MAESTRO!E:E,_xludf.AGGREGATE(15,6,ROW(MAESTRO!$B$3:$B$1000)/((MAESTRO!$B$3:$B$1000="ASMAR DIRECCIÓN")*(UPPER(MAESTRO!$L$3:$L$1000)="CONFIRMADO")),ROWS($A$3:A339))),"")</f>
        <v/>
      </c>
      <c r="F339" s="10" t="str">
        <f ca="1">IFERROR(INDEX(MAESTRO!F:F,_xludf.AGGREGATE(15,6,ROW(MAESTRO!$B$3:$B$1000)/((MAESTRO!$B$3:$B$1000="ASMAR DIRECCIÓN")*(UPPER(MAESTRO!$L$3:$L$1000)="CONFIRMADO")),ROWS($A$3:A339))),"")</f>
        <v/>
      </c>
      <c r="G339" s="10" t="str">
        <f ca="1">IFERROR(INDEX(MAESTRO!G:G,_xludf.AGGREGATE(15,6,ROW(MAESTRO!$B$3:$B$1000)/((MAESTRO!$B$3:$B$1000="ASMAR DIRECCIÓN")*(UPPER(MAESTRO!$L$3:$L$1000)="CONFIRMADO")),ROWS($A$3:A339))),"")</f>
        <v/>
      </c>
      <c r="H339" s="10" t="str">
        <f ca="1">IFERROR(INDEX(MAESTRO!H:H,_xludf.AGGREGATE(15,6,ROW(MAESTRO!$B$3:$B$1000)/((MAESTRO!$B$3:$B$1000="ASMAR DIRECCIÓN")*(UPPER(MAESTRO!$L$3:$L$1000)="CONFIRMADO")),ROWS($A$3:A339))),"")</f>
        <v/>
      </c>
      <c r="I339" s="10" t="str">
        <f ca="1">IFERROR(INDEX(MAESTRO!I:I,_xludf.AGGREGATE(15,6,ROW(MAESTRO!$B$3:$B$1000)/((MAESTRO!$B$3:$B$1000="ASMAR DIRECCIÓN")*(UPPER(MAESTRO!$L$3:$L$1000)="CONFIRMADO")),ROWS($A$3:A339))),"")</f>
        <v/>
      </c>
      <c r="J339" s="10" t="str">
        <f ca="1">IFERROR(INDEX(MAESTRO!J:J,_xludf.AGGREGATE(15,6,ROW(MAESTRO!$B$3:$B$1000)/((MAESTRO!$B$3:$B$1000="ASMAR DIRECCIÓN")*(UPPER(MAESTRO!$L$3:$L$1000)="CONFIRMADO")),ROWS($A$3:A339))),"")</f>
        <v/>
      </c>
      <c r="K339" s="10" t="str">
        <f ca="1">IFERROR(INDEX(MAESTRO!K:K,_xludf.AGGREGATE(15,6,ROW(MAESTRO!$B$3:$B$1000)/((MAESTRO!$B$3:$B$1000="ASMAR DIRECCIÓN")*(UPPER(MAESTRO!$L$3:$L$1000)="CONFIRMADO")),ROWS($A$3:A339))),"")</f>
        <v/>
      </c>
      <c r="L339" s="10" t="str">
        <f ca="1">IFERROR(INDEX(MAESTRO!L:L,_xludf.AGGREGATE(15,6,ROW(MAESTRO!$B$3:$B$1000)/((MAESTRO!$B$3:$B$1000="ASMAR DIRECCIÓN")*(UPPER(MAESTRO!$L$3:$L$1000)="CONFIRMADO")),ROWS($A$3:A339))),"")</f>
        <v/>
      </c>
      <c r="M339" s="10" t="str">
        <f ca="1">IFERROR(INDEX(MAESTRO!M:M,_xludf.AGGREGATE(15,6,ROW(MAESTRO!$B$3:$B$1000)/((MAESTRO!$B$3:$B$1000="ASMAR DIRECCIÓN")*(UPPER(MAESTRO!$L$3:$L$1000)="CONFIRMADO")),ROWS($A$3:A339))),"")</f>
        <v/>
      </c>
      <c r="N339" s="10" t="str">
        <f ca="1">IFERROR(INDEX(MAESTRO!N:N,_xludf.AGGREGATE(15,6,ROW(MAESTRO!$B$3:$B$1000)/((MAESTRO!$B$3:$B$1000="ASMAR DIRECCIÓN")*(UPPER(MAESTRO!$L$3:$L$1000)="CONFIRMADO")),ROWS($A$3:A339))),"")</f>
        <v/>
      </c>
      <c r="O339" s="10" t="str">
        <f ca="1">IFERROR(INDEX(MAESTRO!O:O,_xludf.AGGREGATE(15,6,ROW(MAESTRO!$B$3:$B$1000)/((MAESTRO!$B$3:$B$1000="ASMAR DIRECCIÓN")*(UPPER(MAESTRO!$L$3:$L$1000)="CONFIRMADO")),ROWS($A$3:A339))),"")</f>
        <v/>
      </c>
      <c r="P339" s="10" t="str">
        <f ca="1">IFERROR(INDEX(MAESTRO!P:P,_xludf.AGGREGATE(15,6,ROW(MAESTRO!$B$3:$B$1000)/((MAESTRO!$B$3:$B$1000="ASMAR DIRECCIÓN")*(UPPER(MAESTRO!$L$3:$L$1000)="CONFIRMADO")),ROWS($A$3:A339))),"")</f>
        <v/>
      </c>
      <c r="Q339" s="10" t="str">
        <f ca="1">IFERROR(INDEX(MAESTRO!Q:Q,_xludf.AGGREGATE(15,6,ROW(MAESTRO!$B$3:$B$1000)/((MAESTRO!$B$3:$B$1000="ASMAR DIRECCIÓN")*(UPPER(MAESTRO!$L$3:$L$1000)="CONFIRMADO")),ROWS($A$3:A339))),"")</f>
        <v/>
      </c>
      <c r="R339" s="10" t="str">
        <f ca="1">IFERROR(INDEX(MAESTRO!R:R,_xludf.AGGREGATE(15,6,ROW(MAESTRO!$B$3:$B$1000)/((MAESTRO!$B$3:$B$1000="ASMAR DIRECCIÓN")*(UPPER(MAESTRO!$L$3:$L$1000)="CONFIRMADO")),ROWS($A$3:A339))),"")</f>
        <v/>
      </c>
      <c r="S339" s="10" t="str">
        <f ca="1">IFERROR(INDEX(MAESTRO!S:S,_xludf.AGGREGATE(15,6,ROW(MAESTRO!$B$3:$B$1000)/((MAESTRO!$B$3:$B$1000="ASMAR DIRECCIÓN")*(UPPER(MAESTRO!$L$3:$L$1000)="CONFIRMADO")),ROWS($A$3:A339))),"")</f>
        <v/>
      </c>
      <c r="T339" s="10" t="str">
        <f ca="1">IFERROR(INDEX(MAESTRO!T:T,_xludf.AGGREGATE(15,6,ROW(MAESTRO!$B$3:$B$1000)/((MAESTRO!$B$3:$B$1000="ASMAR DIRECCIÓN")*(UPPER(MAESTRO!$L$3:$L$1000)="CONFIRMADO")),ROWS($A$3:A339))),"")</f>
        <v/>
      </c>
      <c r="U339" s="10" t="str">
        <f ca="1">IFERROR(INDEX(MAESTRO!U:U,_xludf.AGGREGATE(15,6,ROW(MAESTRO!$B$3:$B$1000)/((MAESTRO!$B$3:$B$1000="ASMAR DIRECCIÓN")*(UPPER(MAESTRO!$L$3:$L$1000)="CONFIRMADO")),ROWS($A$3:A339))),"")</f>
        <v/>
      </c>
      <c r="V339" s="10" t="str">
        <f ca="1">IFERROR(INDEX(MAESTRO!V:V,_xludf.AGGREGATE(15,6,ROW(MAESTRO!$B$3:$B$1000)/((MAESTRO!$B$3:$B$1000="ASMAR DIRECCIÓN")*(UPPER(MAESTRO!$L$3:$L$1000)="CONFIRMADO")),ROWS($A$3:A339))),"")</f>
        <v/>
      </c>
      <c r="W339" s="10" t="str">
        <f ca="1">IFERROR(INDEX(MAESTRO!W:W,_xludf.AGGREGATE(15,6,ROW(MAESTRO!$B$3:$B$1000)/((MAESTRO!$B$3:$B$1000="ASMAR DIRECCIÓN")*(UPPER(MAESTRO!$L$3:$L$1000)="CONFIRMADO")),ROWS($A$3:A339))),"")</f>
        <v/>
      </c>
      <c r="X339" s="10" t="str">
        <f ca="1">IFERROR(INDEX(MAESTRO!X:X,_xludf.AGGREGATE(15,6,ROW(MAESTRO!$B$3:$B$1000)/((MAESTRO!$B$3:$B$1000="ASMAR DIRECCIÓN")*(UPPER(MAESTRO!$L$3:$L$1000)="CONFIRMADO")),ROWS($A$3:A339))),"")</f>
        <v/>
      </c>
    </row>
    <row r="340" spans="1:24" ht="22.05" customHeight="1">
      <c r="A340" s="11" t="str">
        <f ca="1">IFERROR(INDEX(MAESTRO!A:A,_xludf.AGGREGATE(15,6,ROW(MAESTRO!$B$3:$B$1000)/((MAESTRO!$B$3:$B$1000="ASMAR DIRECCIÓN")*(UPPER(MAESTRO!$L$3:$L$1000)="CONFIRMADO")),ROWS($A$3:A340))),"")</f>
        <v/>
      </c>
      <c r="B340" s="11" t="str">
        <f ca="1">IFERROR(INDEX(MAESTRO!B:B,_xludf.AGGREGATE(15,6,ROW(MAESTRO!$B$3:$B$1000)/((MAESTRO!$B$3:$B$1000="ASMAR DIRECCIÓN")*(UPPER(MAESTRO!$L$3:$L$1000)="CONFIRMADO")),ROWS($A$3:A340))),"")</f>
        <v/>
      </c>
      <c r="C340" s="11" t="str">
        <f ca="1">IFERROR(INDEX(MAESTRO!C:C,_xludf.AGGREGATE(15,6,ROW(MAESTRO!$B$3:$B$1000)/((MAESTRO!$B$3:$B$1000="ASMAR DIRECCIÓN")*(UPPER(MAESTRO!$L$3:$L$1000)="CONFIRMADO")),ROWS($A$3:A340))),"")</f>
        <v/>
      </c>
      <c r="D340" s="11" t="str">
        <f ca="1">IFERROR(INDEX(MAESTRO!D:D,_xludf.AGGREGATE(15,6,ROW(MAESTRO!$B$3:$B$1000)/((MAESTRO!$B$3:$B$1000="ASMAR DIRECCIÓN")*(UPPER(MAESTRO!$L$3:$L$1000)="CONFIRMADO")),ROWS($A$3:A340))),"")</f>
        <v/>
      </c>
      <c r="E340" s="11" t="str">
        <f ca="1">IFERROR(INDEX(MAESTRO!E:E,_xludf.AGGREGATE(15,6,ROW(MAESTRO!$B$3:$B$1000)/((MAESTRO!$B$3:$B$1000="ASMAR DIRECCIÓN")*(UPPER(MAESTRO!$L$3:$L$1000)="CONFIRMADO")),ROWS($A$3:A340))),"")</f>
        <v/>
      </c>
      <c r="F340" s="11" t="str">
        <f ca="1">IFERROR(INDEX(MAESTRO!F:F,_xludf.AGGREGATE(15,6,ROW(MAESTRO!$B$3:$B$1000)/((MAESTRO!$B$3:$B$1000="ASMAR DIRECCIÓN")*(UPPER(MAESTRO!$L$3:$L$1000)="CONFIRMADO")),ROWS($A$3:A340))),"")</f>
        <v/>
      </c>
      <c r="G340" s="11" t="str">
        <f ca="1">IFERROR(INDEX(MAESTRO!G:G,_xludf.AGGREGATE(15,6,ROW(MAESTRO!$B$3:$B$1000)/((MAESTRO!$B$3:$B$1000="ASMAR DIRECCIÓN")*(UPPER(MAESTRO!$L$3:$L$1000)="CONFIRMADO")),ROWS($A$3:A340))),"")</f>
        <v/>
      </c>
      <c r="H340" s="11" t="str">
        <f ca="1">IFERROR(INDEX(MAESTRO!H:H,_xludf.AGGREGATE(15,6,ROW(MAESTRO!$B$3:$B$1000)/((MAESTRO!$B$3:$B$1000="ASMAR DIRECCIÓN")*(UPPER(MAESTRO!$L$3:$L$1000)="CONFIRMADO")),ROWS($A$3:A340))),"")</f>
        <v/>
      </c>
      <c r="I340" s="11" t="str">
        <f ca="1">IFERROR(INDEX(MAESTRO!I:I,_xludf.AGGREGATE(15,6,ROW(MAESTRO!$B$3:$B$1000)/((MAESTRO!$B$3:$B$1000="ASMAR DIRECCIÓN")*(UPPER(MAESTRO!$L$3:$L$1000)="CONFIRMADO")),ROWS($A$3:A340))),"")</f>
        <v/>
      </c>
      <c r="J340" s="11" t="str">
        <f ca="1">IFERROR(INDEX(MAESTRO!J:J,_xludf.AGGREGATE(15,6,ROW(MAESTRO!$B$3:$B$1000)/((MAESTRO!$B$3:$B$1000="ASMAR DIRECCIÓN")*(UPPER(MAESTRO!$L$3:$L$1000)="CONFIRMADO")),ROWS($A$3:A340))),"")</f>
        <v/>
      </c>
      <c r="K340" s="11" t="str">
        <f ca="1">IFERROR(INDEX(MAESTRO!K:K,_xludf.AGGREGATE(15,6,ROW(MAESTRO!$B$3:$B$1000)/((MAESTRO!$B$3:$B$1000="ASMAR DIRECCIÓN")*(UPPER(MAESTRO!$L$3:$L$1000)="CONFIRMADO")),ROWS($A$3:A340))),"")</f>
        <v/>
      </c>
      <c r="L340" s="11" t="str">
        <f ca="1">IFERROR(INDEX(MAESTRO!L:L,_xludf.AGGREGATE(15,6,ROW(MAESTRO!$B$3:$B$1000)/((MAESTRO!$B$3:$B$1000="ASMAR DIRECCIÓN")*(UPPER(MAESTRO!$L$3:$L$1000)="CONFIRMADO")),ROWS($A$3:A340))),"")</f>
        <v/>
      </c>
      <c r="M340" s="11" t="str">
        <f ca="1">IFERROR(INDEX(MAESTRO!M:M,_xludf.AGGREGATE(15,6,ROW(MAESTRO!$B$3:$B$1000)/((MAESTRO!$B$3:$B$1000="ASMAR DIRECCIÓN")*(UPPER(MAESTRO!$L$3:$L$1000)="CONFIRMADO")),ROWS($A$3:A340))),"")</f>
        <v/>
      </c>
      <c r="N340" s="11" t="str">
        <f ca="1">IFERROR(INDEX(MAESTRO!N:N,_xludf.AGGREGATE(15,6,ROW(MAESTRO!$B$3:$B$1000)/((MAESTRO!$B$3:$B$1000="ASMAR DIRECCIÓN")*(UPPER(MAESTRO!$L$3:$L$1000)="CONFIRMADO")),ROWS($A$3:A340))),"")</f>
        <v/>
      </c>
      <c r="O340" s="11" t="str">
        <f ca="1">IFERROR(INDEX(MAESTRO!O:O,_xludf.AGGREGATE(15,6,ROW(MAESTRO!$B$3:$B$1000)/((MAESTRO!$B$3:$B$1000="ASMAR DIRECCIÓN")*(UPPER(MAESTRO!$L$3:$L$1000)="CONFIRMADO")),ROWS($A$3:A340))),"")</f>
        <v/>
      </c>
      <c r="P340" s="11" t="str">
        <f ca="1">IFERROR(INDEX(MAESTRO!P:P,_xludf.AGGREGATE(15,6,ROW(MAESTRO!$B$3:$B$1000)/((MAESTRO!$B$3:$B$1000="ASMAR DIRECCIÓN")*(UPPER(MAESTRO!$L$3:$L$1000)="CONFIRMADO")),ROWS($A$3:A340))),"")</f>
        <v/>
      </c>
      <c r="Q340" s="11" t="str">
        <f ca="1">IFERROR(INDEX(MAESTRO!Q:Q,_xludf.AGGREGATE(15,6,ROW(MAESTRO!$B$3:$B$1000)/((MAESTRO!$B$3:$B$1000="ASMAR DIRECCIÓN")*(UPPER(MAESTRO!$L$3:$L$1000)="CONFIRMADO")),ROWS($A$3:A340))),"")</f>
        <v/>
      </c>
      <c r="R340" s="11" t="str">
        <f ca="1">IFERROR(INDEX(MAESTRO!R:R,_xludf.AGGREGATE(15,6,ROW(MAESTRO!$B$3:$B$1000)/((MAESTRO!$B$3:$B$1000="ASMAR DIRECCIÓN")*(UPPER(MAESTRO!$L$3:$L$1000)="CONFIRMADO")),ROWS($A$3:A340))),"")</f>
        <v/>
      </c>
      <c r="S340" s="11" t="str">
        <f ca="1">IFERROR(INDEX(MAESTRO!S:S,_xludf.AGGREGATE(15,6,ROW(MAESTRO!$B$3:$B$1000)/((MAESTRO!$B$3:$B$1000="ASMAR DIRECCIÓN")*(UPPER(MAESTRO!$L$3:$L$1000)="CONFIRMADO")),ROWS($A$3:A340))),"")</f>
        <v/>
      </c>
      <c r="T340" s="11" t="str">
        <f ca="1">IFERROR(INDEX(MAESTRO!T:T,_xludf.AGGREGATE(15,6,ROW(MAESTRO!$B$3:$B$1000)/((MAESTRO!$B$3:$B$1000="ASMAR DIRECCIÓN")*(UPPER(MAESTRO!$L$3:$L$1000)="CONFIRMADO")),ROWS($A$3:A340))),"")</f>
        <v/>
      </c>
      <c r="U340" s="11" t="str">
        <f ca="1">IFERROR(INDEX(MAESTRO!U:U,_xludf.AGGREGATE(15,6,ROW(MAESTRO!$B$3:$B$1000)/((MAESTRO!$B$3:$B$1000="ASMAR DIRECCIÓN")*(UPPER(MAESTRO!$L$3:$L$1000)="CONFIRMADO")),ROWS($A$3:A340))),"")</f>
        <v/>
      </c>
      <c r="V340" s="11" t="str">
        <f ca="1">IFERROR(INDEX(MAESTRO!V:V,_xludf.AGGREGATE(15,6,ROW(MAESTRO!$B$3:$B$1000)/((MAESTRO!$B$3:$B$1000="ASMAR DIRECCIÓN")*(UPPER(MAESTRO!$L$3:$L$1000)="CONFIRMADO")),ROWS($A$3:A340))),"")</f>
        <v/>
      </c>
      <c r="W340" s="11" t="str">
        <f ca="1">IFERROR(INDEX(MAESTRO!W:W,_xludf.AGGREGATE(15,6,ROW(MAESTRO!$B$3:$B$1000)/((MAESTRO!$B$3:$B$1000="ASMAR DIRECCIÓN")*(UPPER(MAESTRO!$L$3:$L$1000)="CONFIRMADO")),ROWS($A$3:A340))),"")</f>
        <v/>
      </c>
      <c r="X340" s="11" t="str">
        <f ca="1">IFERROR(INDEX(MAESTRO!X:X,_xludf.AGGREGATE(15,6,ROW(MAESTRO!$B$3:$B$1000)/((MAESTRO!$B$3:$B$1000="ASMAR DIRECCIÓN")*(UPPER(MAESTRO!$L$3:$L$1000)="CONFIRMADO")),ROWS($A$3:A340))),"")</f>
        <v/>
      </c>
    </row>
    <row r="341" spans="1:24" ht="22.05" customHeight="1">
      <c r="A341" s="10" t="str">
        <f ca="1">IFERROR(INDEX(MAESTRO!A:A,_xludf.AGGREGATE(15,6,ROW(MAESTRO!$B$3:$B$1000)/((MAESTRO!$B$3:$B$1000="ASMAR DIRECCIÓN")*(UPPER(MAESTRO!$L$3:$L$1000)="CONFIRMADO")),ROWS($A$3:A341))),"")</f>
        <v/>
      </c>
      <c r="B341" s="10" t="str">
        <f ca="1">IFERROR(INDEX(MAESTRO!B:B,_xludf.AGGREGATE(15,6,ROW(MAESTRO!$B$3:$B$1000)/((MAESTRO!$B$3:$B$1000="ASMAR DIRECCIÓN")*(UPPER(MAESTRO!$L$3:$L$1000)="CONFIRMADO")),ROWS($A$3:A341))),"")</f>
        <v/>
      </c>
      <c r="C341" s="10" t="str">
        <f ca="1">IFERROR(INDEX(MAESTRO!C:C,_xludf.AGGREGATE(15,6,ROW(MAESTRO!$B$3:$B$1000)/((MAESTRO!$B$3:$B$1000="ASMAR DIRECCIÓN")*(UPPER(MAESTRO!$L$3:$L$1000)="CONFIRMADO")),ROWS($A$3:A341))),"")</f>
        <v/>
      </c>
      <c r="D341" s="10" t="str">
        <f ca="1">IFERROR(INDEX(MAESTRO!D:D,_xludf.AGGREGATE(15,6,ROW(MAESTRO!$B$3:$B$1000)/((MAESTRO!$B$3:$B$1000="ASMAR DIRECCIÓN")*(UPPER(MAESTRO!$L$3:$L$1000)="CONFIRMADO")),ROWS($A$3:A341))),"")</f>
        <v/>
      </c>
      <c r="E341" s="10" t="str">
        <f ca="1">IFERROR(INDEX(MAESTRO!E:E,_xludf.AGGREGATE(15,6,ROW(MAESTRO!$B$3:$B$1000)/((MAESTRO!$B$3:$B$1000="ASMAR DIRECCIÓN")*(UPPER(MAESTRO!$L$3:$L$1000)="CONFIRMADO")),ROWS($A$3:A341))),"")</f>
        <v/>
      </c>
      <c r="F341" s="10" t="str">
        <f ca="1">IFERROR(INDEX(MAESTRO!F:F,_xludf.AGGREGATE(15,6,ROW(MAESTRO!$B$3:$B$1000)/((MAESTRO!$B$3:$B$1000="ASMAR DIRECCIÓN")*(UPPER(MAESTRO!$L$3:$L$1000)="CONFIRMADO")),ROWS($A$3:A341))),"")</f>
        <v/>
      </c>
      <c r="G341" s="10" t="str">
        <f ca="1">IFERROR(INDEX(MAESTRO!G:G,_xludf.AGGREGATE(15,6,ROW(MAESTRO!$B$3:$B$1000)/((MAESTRO!$B$3:$B$1000="ASMAR DIRECCIÓN")*(UPPER(MAESTRO!$L$3:$L$1000)="CONFIRMADO")),ROWS($A$3:A341))),"")</f>
        <v/>
      </c>
      <c r="H341" s="10" t="str">
        <f ca="1">IFERROR(INDEX(MAESTRO!H:H,_xludf.AGGREGATE(15,6,ROW(MAESTRO!$B$3:$B$1000)/((MAESTRO!$B$3:$B$1000="ASMAR DIRECCIÓN")*(UPPER(MAESTRO!$L$3:$L$1000)="CONFIRMADO")),ROWS($A$3:A341))),"")</f>
        <v/>
      </c>
      <c r="I341" s="10" t="str">
        <f ca="1">IFERROR(INDEX(MAESTRO!I:I,_xludf.AGGREGATE(15,6,ROW(MAESTRO!$B$3:$B$1000)/((MAESTRO!$B$3:$B$1000="ASMAR DIRECCIÓN")*(UPPER(MAESTRO!$L$3:$L$1000)="CONFIRMADO")),ROWS($A$3:A341))),"")</f>
        <v/>
      </c>
      <c r="J341" s="10" t="str">
        <f ca="1">IFERROR(INDEX(MAESTRO!J:J,_xludf.AGGREGATE(15,6,ROW(MAESTRO!$B$3:$B$1000)/((MAESTRO!$B$3:$B$1000="ASMAR DIRECCIÓN")*(UPPER(MAESTRO!$L$3:$L$1000)="CONFIRMADO")),ROWS($A$3:A341))),"")</f>
        <v/>
      </c>
      <c r="K341" s="10" t="str">
        <f ca="1">IFERROR(INDEX(MAESTRO!K:K,_xludf.AGGREGATE(15,6,ROW(MAESTRO!$B$3:$B$1000)/((MAESTRO!$B$3:$B$1000="ASMAR DIRECCIÓN")*(UPPER(MAESTRO!$L$3:$L$1000)="CONFIRMADO")),ROWS($A$3:A341))),"")</f>
        <v/>
      </c>
      <c r="L341" s="10" t="str">
        <f ca="1">IFERROR(INDEX(MAESTRO!L:L,_xludf.AGGREGATE(15,6,ROW(MAESTRO!$B$3:$B$1000)/((MAESTRO!$B$3:$B$1000="ASMAR DIRECCIÓN")*(UPPER(MAESTRO!$L$3:$L$1000)="CONFIRMADO")),ROWS($A$3:A341))),"")</f>
        <v/>
      </c>
      <c r="M341" s="10" t="str">
        <f ca="1">IFERROR(INDEX(MAESTRO!M:M,_xludf.AGGREGATE(15,6,ROW(MAESTRO!$B$3:$B$1000)/((MAESTRO!$B$3:$B$1000="ASMAR DIRECCIÓN")*(UPPER(MAESTRO!$L$3:$L$1000)="CONFIRMADO")),ROWS($A$3:A341))),"")</f>
        <v/>
      </c>
      <c r="N341" s="10" t="str">
        <f ca="1">IFERROR(INDEX(MAESTRO!N:N,_xludf.AGGREGATE(15,6,ROW(MAESTRO!$B$3:$B$1000)/((MAESTRO!$B$3:$B$1000="ASMAR DIRECCIÓN")*(UPPER(MAESTRO!$L$3:$L$1000)="CONFIRMADO")),ROWS($A$3:A341))),"")</f>
        <v/>
      </c>
      <c r="O341" s="10" t="str">
        <f ca="1">IFERROR(INDEX(MAESTRO!O:O,_xludf.AGGREGATE(15,6,ROW(MAESTRO!$B$3:$B$1000)/((MAESTRO!$B$3:$B$1000="ASMAR DIRECCIÓN")*(UPPER(MAESTRO!$L$3:$L$1000)="CONFIRMADO")),ROWS($A$3:A341))),"")</f>
        <v/>
      </c>
      <c r="P341" s="10" t="str">
        <f ca="1">IFERROR(INDEX(MAESTRO!P:P,_xludf.AGGREGATE(15,6,ROW(MAESTRO!$B$3:$B$1000)/((MAESTRO!$B$3:$B$1000="ASMAR DIRECCIÓN")*(UPPER(MAESTRO!$L$3:$L$1000)="CONFIRMADO")),ROWS($A$3:A341))),"")</f>
        <v/>
      </c>
      <c r="Q341" s="10" t="str">
        <f ca="1">IFERROR(INDEX(MAESTRO!Q:Q,_xludf.AGGREGATE(15,6,ROW(MAESTRO!$B$3:$B$1000)/((MAESTRO!$B$3:$B$1000="ASMAR DIRECCIÓN")*(UPPER(MAESTRO!$L$3:$L$1000)="CONFIRMADO")),ROWS($A$3:A341))),"")</f>
        <v/>
      </c>
      <c r="R341" s="10" t="str">
        <f ca="1">IFERROR(INDEX(MAESTRO!R:R,_xludf.AGGREGATE(15,6,ROW(MAESTRO!$B$3:$B$1000)/((MAESTRO!$B$3:$B$1000="ASMAR DIRECCIÓN")*(UPPER(MAESTRO!$L$3:$L$1000)="CONFIRMADO")),ROWS($A$3:A341))),"")</f>
        <v/>
      </c>
      <c r="S341" s="10" t="str">
        <f ca="1">IFERROR(INDEX(MAESTRO!S:S,_xludf.AGGREGATE(15,6,ROW(MAESTRO!$B$3:$B$1000)/((MAESTRO!$B$3:$B$1000="ASMAR DIRECCIÓN")*(UPPER(MAESTRO!$L$3:$L$1000)="CONFIRMADO")),ROWS($A$3:A341))),"")</f>
        <v/>
      </c>
      <c r="T341" s="10" t="str">
        <f ca="1">IFERROR(INDEX(MAESTRO!T:T,_xludf.AGGREGATE(15,6,ROW(MAESTRO!$B$3:$B$1000)/((MAESTRO!$B$3:$B$1000="ASMAR DIRECCIÓN")*(UPPER(MAESTRO!$L$3:$L$1000)="CONFIRMADO")),ROWS($A$3:A341))),"")</f>
        <v/>
      </c>
      <c r="U341" s="10" t="str">
        <f ca="1">IFERROR(INDEX(MAESTRO!U:U,_xludf.AGGREGATE(15,6,ROW(MAESTRO!$B$3:$B$1000)/((MAESTRO!$B$3:$B$1000="ASMAR DIRECCIÓN")*(UPPER(MAESTRO!$L$3:$L$1000)="CONFIRMADO")),ROWS($A$3:A341))),"")</f>
        <v/>
      </c>
      <c r="V341" s="10" t="str">
        <f ca="1">IFERROR(INDEX(MAESTRO!V:V,_xludf.AGGREGATE(15,6,ROW(MAESTRO!$B$3:$B$1000)/((MAESTRO!$B$3:$B$1000="ASMAR DIRECCIÓN")*(UPPER(MAESTRO!$L$3:$L$1000)="CONFIRMADO")),ROWS($A$3:A341))),"")</f>
        <v/>
      </c>
      <c r="W341" s="10" t="str">
        <f ca="1">IFERROR(INDEX(MAESTRO!W:W,_xludf.AGGREGATE(15,6,ROW(MAESTRO!$B$3:$B$1000)/((MAESTRO!$B$3:$B$1000="ASMAR DIRECCIÓN")*(UPPER(MAESTRO!$L$3:$L$1000)="CONFIRMADO")),ROWS($A$3:A341))),"")</f>
        <v/>
      </c>
      <c r="X341" s="10" t="str">
        <f ca="1">IFERROR(INDEX(MAESTRO!X:X,_xludf.AGGREGATE(15,6,ROW(MAESTRO!$B$3:$B$1000)/((MAESTRO!$B$3:$B$1000="ASMAR DIRECCIÓN")*(UPPER(MAESTRO!$L$3:$L$1000)="CONFIRMADO")),ROWS($A$3:A341))),"")</f>
        <v/>
      </c>
    </row>
    <row r="342" spans="1:24" ht="22.05" customHeight="1">
      <c r="A342" s="11" t="str">
        <f ca="1">IFERROR(INDEX(MAESTRO!A:A,_xludf.AGGREGATE(15,6,ROW(MAESTRO!$B$3:$B$1000)/((MAESTRO!$B$3:$B$1000="ASMAR DIRECCIÓN")*(UPPER(MAESTRO!$L$3:$L$1000)="CONFIRMADO")),ROWS($A$3:A342))),"")</f>
        <v/>
      </c>
      <c r="B342" s="11" t="str">
        <f ca="1">IFERROR(INDEX(MAESTRO!B:B,_xludf.AGGREGATE(15,6,ROW(MAESTRO!$B$3:$B$1000)/((MAESTRO!$B$3:$B$1000="ASMAR DIRECCIÓN")*(UPPER(MAESTRO!$L$3:$L$1000)="CONFIRMADO")),ROWS($A$3:A342))),"")</f>
        <v/>
      </c>
      <c r="C342" s="11" t="str">
        <f ca="1">IFERROR(INDEX(MAESTRO!C:C,_xludf.AGGREGATE(15,6,ROW(MAESTRO!$B$3:$B$1000)/((MAESTRO!$B$3:$B$1000="ASMAR DIRECCIÓN")*(UPPER(MAESTRO!$L$3:$L$1000)="CONFIRMADO")),ROWS($A$3:A342))),"")</f>
        <v/>
      </c>
      <c r="D342" s="11" t="str">
        <f ca="1">IFERROR(INDEX(MAESTRO!D:D,_xludf.AGGREGATE(15,6,ROW(MAESTRO!$B$3:$B$1000)/((MAESTRO!$B$3:$B$1000="ASMAR DIRECCIÓN")*(UPPER(MAESTRO!$L$3:$L$1000)="CONFIRMADO")),ROWS($A$3:A342))),"")</f>
        <v/>
      </c>
      <c r="E342" s="11" t="str">
        <f ca="1">IFERROR(INDEX(MAESTRO!E:E,_xludf.AGGREGATE(15,6,ROW(MAESTRO!$B$3:$B$1000)/((MAESTRO!$B$3:$B$1000="ASMAR DIRECCIÓN")*(UPPER(MAESTRO!$L$3:$L$1000)="CONFIRMADO")),ROWS($A$3:A342))),"")</f>
        <v/>
      </c>
      <c r="F342" s="11" t="str">
        <f ca="1">IFERROR(INDEX(MAESTRO!F:F,_xludf.AGGREGATE(15,6,ROW(MAESTRO!$B$3:$B$1000)/((MAESTRO!$B$3:$B$1000="ASMAR DIRECCIÓN")*(UPPER(MAESTRO!$L$3:$L$1000)="CONFIRMADO")),ROWS($A$3:A342))),"")</f>
        <v/>
      </c>
      <c r="G342" s="11" t="str">
        <f ca="1">IFERROR(INDEX(MAESTRO!G:G,_xludf.AGGREGATE(15,6,ROW(MAESTRO!$B$3:$B$1000)/((MAESTRO!$B$3:$B$1000="ASMAR DIRECCIÓN")*(UPPER(MAESTRO!$L$3:$L$1000)="CONFIRMADO")),ROWS($A$3:A342))),"")</f>
        <v/>
      </c>
      <c r="H342" s="11" t="str">
        <f ca="1">IFERROR(INDEX(MAESTRO!H:H,_xludf.AGGREGATE(15,6,ROW(MAESTRO!$B$3:$B$1000)/((MAESTRO!$B$3:$B$1000="ASMAR DIRECCIÓN")*(UPPER(MAESTRO!$L$3:$L$1000)="CONFIRMADO")),ROWS($A$3:A342))),"")</f>
        <v/>
      </c>
      <c r="I342" s="11" t="str">
        <f ca="1">IFERROR(INDEX(MAESTRO!I:I,_xludf.AGGREGATE(15,6,ROW(MAESTRO!$B$3:$B$1000)/((MAESTRO!$B$3:$B$1000="ASMAR DIRECCIÓN")*(UPPER(MAESTRO!$L$3:$L$1000)="CONFIRMADO")),ROWS($A$3:A342))),"")</f>
        <v/>
      </c>
      <c r="J342" s="11" t="str">
        <f ca="1">IFERROR(INDEX(MAESTRO!J:J,_xludf.AGGREGATE(15,6,ROW(MAESTRO!$B$3:$B$1000)/((MAESTRO!$B$3:$B$1000="ASMAR DIRECCIÓN")*(UPPER(MAESTRO!$L$3:$L$1000)="CONFIRMADO")),ROWS($A$3:A342))),"")</f>
        <v/>
      </c>
      <c r="K342" s="11" t="str">
        <f ca="1">IFERROR(INDEX(MAESTRO!K:K,_xludf.AGGREGATE(15,6,ROW(MAESTRO!$B$3:$B$1000)/((MAESTRO!$B$3:$B$1000="ASMAR DIRECCIÓN")*(UPPER(MAESTRO!$L$3:$L$1000)="CONFIRMADO")),ROWS($A$3:A342))),"")</f>
        <v/>
      </c>
      <c r="L342" s="11" t="str">
        <f ca="1">IFERROR(INDEX(MAESTRO!L:L,_xludf.AGGREGATE(15,6,ROW(MAESTRO!$B$3:$B$1000)/((MAESTRO!$B$3:$B$1000="ASMAR DIRECCIÓN")*(UPPER(MAESTRO!$L$3:$L$1000)="CONFIRMADO")),ROWS($A$3:A342))),"")</f>
        <v/>
      </c>
      <c r="M342" s="11" t="str">
        <f ca="1">IFERROR(INDEX(MAESTRO!M:M,_xludf.AGGREGATE(15,6,ROW(MAESTRO!$B$3:$B$1000)/((MAESTRO!$B$3:$B$1000="ASMAR DIRECCIÓN")*(UPPER(MAESTRO!$L$3:$L$1000)="CONFIRMADO")),ROWS($A$3:A342))),"")</f>
        <v/>
      </c>
      <c r="N342" s="11" t="str">
        <f ca="1">IFERROR(INDEX(MAESTRO!N:N,_xludf.AGGREGATE(15,6,ROW(MAESTRO!$B$3:$B$1000)/((MAESTRO!$B$3:$B$1000="ASMAR DIRECCIÓN")*(UPPER(MAESTRO!$L$3:$L$1000)="CONFIRMADO")),ROWS($A$3:A342))),"")</f>
        <v/>
      </c>
      <c r="O342" s="11" t="str">
        <f ca="1">IFERROR(INDEX(MAESTRO!O:O,_xludf.AGGREGATE(15,6,ROW(MAESTRO!$B$3:$B$1000)/((MAESTRO!$B$3:$B$1000="ASMAR DIRECCIÓN")*(UPPER(MAESTRO!$L$3:$L$1000)="CONFIRMADO")),ROWS($A$3:A342))),"")</f>
        <v/>
      </c>
      <c r="P342" s="11" t="str">
        <f ca="1">IFERROR(INDEX(MAESTRO!P:P,_xludf.AGGREGATE(15,6,ROW(MAESTRO!$B$3:$B$1000)/((MAESTRO!$B$3:$B$1000="ASMAR DIRECCIÓN")*(UPPER(MAESTRO!$L$3:$L$1000)="CONFIRMADO")),ROWS($A$3:A342))),"")</f>
        <v/>
      </c>
      <c r="Q342" s="11" t="str">
        <f ca="1">IFERROR(INDEX(MAESTRO!Q:Q,_xludf.AGGREGATE(15,6,ROW(MAESTRO!$B$3:$B$1000)/((MAESTRO!$B$3:$B$1000="ASMAR DIRECCIÓN")*(UPPER(MAESTRO!$L$3:$L$1000)="CONFIRMADO")),ROWS($A$3:A342))),"")</f>
        <v/>
      </c>
      <c r="R342" s="11" t="str">
        <f ca="1">IFERROR(INDEX(MAESTRO!R:R,_xludf.AGGREGATE(15,6,ROW(MAESTRO!$B$3:$B$1000)/((MAESTRO!$B$3:$B$1000="ASMAR DIRECCIÓN")*(UPPER(MAESTRO!$L$3:$L$1000)="CONFIRMADO")),ROWS($A$3:A342))),"")</f>
        <v/>
      </c>
      <c r="S342" s="11" t="str">
        <f ca="1">IFERROR(INDEX(MAESTRO!S:S,_xludf.AGGREGATE(15,6,ROW(MAESTRO!$B$3:$B$1000)/((MAESTRO!$B$3:$B$1000="ASMAR DIRECCIÓN")*(UPPER(MAESTRO!$L$3:$L$1000)="CONFIRMADO")),ROWS($A$3:A342))),"")</f>
        <v/>
      </c>
      <c r="T342" s="11" t="str">
        <f ca="1">IFERROR(INDEX(MAESTRO!T:T,_xludf.AGGREGATE(15,6,ROW(MAESTRO!$B$3:$B$1000)/((MAESTRO!$B$3:$B$1000="ASMAR DIRECCIÓN")*(UPPER(MAESTRO!$L$3:$L$1000)="CONFIRMADO")),ROWS($A$3:A342))),"")</f>
        <v/>
      </c>
      <c r="U342" s="11" t="str">
        <f ca="1">IFERROR(INDEX(MAESTRO!U:U,_xludf.AGGREGATE(15,6,ROW(MAESTRO!$B$3:$B$1000)/((MAESTRO!$B$3:$B$1000="ASMAR DIRECCIÓN")*(UPPER(MAESTRO!$L$3:$L$1000)="CONFIRMADO")),ROWS($A$3:A342))),"")</f>
        <v/>
      </c>
      <c r="V342" s="11" t="str">
        <f ca="1">IFERROR(INDEX(MAESTRO!V:V,_xludf.AGGREGATE(15,6,ROW(MAESTRO!$B$3:$B$1000)/((MAESTRO!$B$3:$B$1000="ASMAR DIRECCIÓN")*(UPPER(MAESTRO!$L$3:$L$1000)="CONFIRMADO")),ROWS($A$3:A342))),"")</f>
        <v/>
      </c>
      <c r="W342" s="11" t="str">
        <f ca="1">IFERROR(INDEX(MAESTRO!W:W,_xludf.AGGREGATE(15,6,ROW(MAESTRO!$B$3:$B$1000)/((MAESTRO!$B$3:$B$1000="ASMAR DIRECCIÓN")*(UPPER(MAESTRO!$L$3:$L$1000)="CONFIRMADO")),ROWS($A$3:A342))),"")</f>
        <v/>
      </c>
      <c r="X342" s="11" t="str">
        <f ca="1">IFERROR(INDEX(MAESTRO!X:X,_xludf.AGGREGATE(15,6,ROW(MAESTRO!$B$3:$B$1000)/((MAESTRO!$B$3:$B$1000="ASMAR DIRECCIÓN")*(UPPER(MAESTRO!$L$3:$L$1000)="CONFIRMADO")),ROWS($A$3:A342))),"")</f>
        <v/>
      </c>
    </row>
    <row r="343" spans="1:24" ht="22.05" customHeight="1">
      <c r="A343" s="10" t="str">
        <f ca="1">IFERROR(INDEX(MAESTRO!A:A,_xludf.AGGREGATE(15,6,ROW(MAESTRO!$B$3:$B$1000)/((MAESTRO!$B$3:$B$1000="ASMAR DIRECCIÓN")*(UPPER(MAESTRO!$L$3:$L$1000)="CONFIRMADO")),ROWS($A$3:A343))),"")</f>
        <v/>
      </c>
      <c r="B343" s="10" t="str">
        <f ca="1">IFERROR(INDEX(MAESTRO!B:B,_xludf.AGGREGATE(15,6,ROW(MAESTRO!$B$3:$B$1000)/((MAESTRO!$B$3:$B$1000="ASMAR DIRECCIÓN")*(UPPER(MAESTRO!$L$3:$L$1000)="CONFIRMADO")),ROWS($A$3:A343))),"")</f>
        <v/>
      </c>
      <c r="C343" s="10" t="str">
        <f ca="1">IFERROR(INDEX(MAESTRO!C:C,_xludf.AGGREGATE(15,6,ROW(MAESTRO!$B$3:$B$1000)/((MAESTRO!$B$3:$B$1000="ASMAR DIRECCIÓN")*(UPPER(MAESTRO!$L$3:$L$1000)="CONFIRMADO")),ROWS($A$3:A343))),"")</f>
        <v/>
      </c>
      <c r="D343" s="10" t="str">
        <f ca="1">IFERROR(INDEX(MAESTRO!D:D,_xludf.AGGREGATE(15,6,ROW(MAESTRO!$B$3:$B$1000)/((MAESTRO!$B$3:$B$1000="ASMAR DIRECCIÓN")*(UPPER(MAESTRO!$L$3:$L$1000)="CONFIRMADO")),ROWS($A$3:A343))),"")</f>
        <v/>
      </c>
      <c r="E343" s="10" t="str">
        <f ca="1">IFERROR(INDEX(MAESTRO!E:E,_xludf.AGGREGATE(15,6,ROW(MAESTRO!$B$3:$B$1000)/((MAESTRO!$B$3:$B$1000="ASMAR DIRECCIÓN")*(UPPER(MAESTRO!$L$3:$L$1000)="CONFIRMADO")),ROWS($A$3:A343))),"")</f>
        <v/>
      </c>
      <c r="F343" s="10" t="str">
        <f ca="1">IFERROR(INDEX(MAESTRO!F:F,_xludf.AGGREGATE(15,6,ROW(MAESTRO!$B$3:$B$1000)/((MAESTRO!$B$3:$B$1000="ASMAR DIRECCIÓN")*(UPPER(MAESTRO!$L$3:$L$1000)="CONFIRMADO")),ROWS($A$3:A343))),"")</f>
        <v/>
      </c>
      <c r="G343" s="10" t="str">
        <f ca="1">IFERROR(INDEX(MAESTRO!G:G,_xludf.AGGREGATE(15,6,ROW(MAESTRO!$B$3:$B$1000)/((MAESTRO!$B$3:$B$1000="ASMAR DIRECCIÓN")*(UPPER(MAESTRO!$L$3:$L$1000)="CONFIRMADO")),ROWS($A$3:A343))),"")</f>
        <v/>
      </c>
      <c r="H343" s="10" t="str">
        <f ca="1">IFERROR(INDEX(MAESTRO!H:H,_xludf.AGGREGATE(15,6,ROW(MAESTRO!$B$3:$B$1000)/((MAESTRO!$B$3:$B$1000="ASMAR DIRECCIÓN")*(UPPER(MAESTRO!$L$3:$L$1000)="CONFIRMADO")),ROWS($A$3:A343))),"")</f>
        <v/>
      </c>
      <c r="I343" s="10" t="str">
        <f ca="1">IFERROR(INDEX(MAESTRO!I:I,_xludf.AGGREGATE(15,6,ROW(MAESTRO!$B$3:$B$1000)/((MAESTRO!$B$3:$B$1000="ASMAR DIRECCIÓN")*(UPPER(MAESTRO!$L$3:$L$1000)="CONFIRMADO")),ROWS($A$3:A343))),"")</f>
        <v/>
      </c>
      <c r="J343" s="10" t="str">
        <f ca="1">IFERROR(INDEX(MAESTRO!J:J,_xludf.AGGREGATE(15,6,ROW(MAESTRO!$B$3:$B$1000)/((MAESTRO!$B$3:$B$1000="ASMAR DIRECCIÓN")*(UPPER(MAESTRO!$L$3:$L$1000)="CONFIRMADO")),ROWS($A$3:A343))),"")</f>
        <v/>
      </c>
      <c r="K343" s="10" t="str">
        <f ca="1">IFERROR(INDEX(MAESTRO!K:K,_xludf.AGGREGATE(15,6,ROW(MAESTRO!$B$3:$B$1000)/((MAESTRO!$B$3:$B$1000="ASMAR DIRECCIÓN")*(UPPER(MAESTRO!$L$3:$L$1000)="CONFIRMADO")),ROWS($A$3:A343))),"")</f>
        <v/>
      </c>
      <c r="L343" s="10" t="str">
        <f ca="1">IFERROR(INDEX(MAESTRO!L:L,_xludf.AGGREGATE(15,6,ROW(MAESTRO!$B$3:$B$1000)/((MAESTRO!$B$3:$B$1000="ASMAR DIRECCIÓN")*(UPPER(MAESTRO!$L$3:$L$1000)="CONFIRMADO")),ROWS($A$3:A343))),"")</f>
        <v/>
      </c>
      <c r="M343" s="10" t="str">
        <f ca="1">IFERROR(INDEX(MAESTRO!M:M,_xludf.AGGREGATE(15,6,ROW(MAESTRO!$B$3:$B$1000)/((MAESTRO!$B$3:$B$1000="ASMAR DIRECCIÓN")*(UPPER(MAESTRO!$L$3:$L$1000)="CONFIRMADO")),ROWS($A$3:A343))),"")</f>
        <v/>
      </c>
      <c r="N343" s="10" t="str">
        <f ca="1">IFERROR(INDEX(MAESTRO!N:N,_xludf.AGGREGATE(15,6,ROW(MAESTRO!$B$3:$B$1000)/((MAESTRO!$B$3:$B$1000="ASMAR DIRECCIÓN")*(UPPER(MAESTRO!$L$3:$L$1000)="CONFIRMADO")),ROWS($A$3:A343))),"")</f>
        <v/>
      </c>
      <c r="O343" s="10" t="str">
        <f ca="1">IFERROR(INDEX(MAESTRO!O:O,_xludf.AGGREGATE(15,6,ROW(MAESTRO!$B$3:$B$1000)/((MAESTRO!$B$3:$B$1000="ASMAR DIRECCIÓN")*(UPPER(MAESTRO!$L$3:$L$1000)="CONFIRMADO")),ROWS($A$3:A343))),"")</f>
        <v/>
      </c>
      <c r="P343" s="10" t="str">
        <f ca="1">IFERROR(INDEX(MAESTRO!P:P,_xludf.AGGREGATE(15,6,ROW(MAESTRO!$B$3:$B$1000)/((MAESTRO!$B$3:$B$1000="ASMAR DIRECCIÓN")*(UPPER(MAESTRO!$L$3:$L$1000)="CONFIRMADO")),ROWS($A$3:A343))),"")</f>
        <v/>
      </c>
      <c r="Q343" s="10" t="str">
        <f ca="1">IFERROR(INDEX(MAESTRO!Q:Q,_xludf.AGGREGATE(15,6,ROW(MAESTRO!$B$3:$B$1000)/((MAESTRO!$B$3:$B$1000="ASMAR DIRECCIÓN")*(UPPER(MAESTRO!$L$3:$L$1000)="CONFIRMADO")),ROWS($A$3:A343))),"")</f>
        <v/>
      </c>
      <c r="R343" s="10" t="str">
        <f ca="1">IFERROR(INDEX(MAESTRO!R:R,_xludf.AGGREGATE(15,6,ROW(MAESTRO!$B$3:$B$1000)/((MAESTRO!$B$3:$B$1000="ASMAR DIRECCIÓN")*(UPPER(MAESTRO!$L$3:$L$1000)="CONFIRMADO")),ROWS($A$3:A343))),"")</f>
        <v/>
      </c>
      <c r="S343" s="10" t="str">
        <f ca="1">IFERROR(INDEX(MAESTRO!S:S,_xludf.AGGREGATE(15,6,ROW(MAESTRO!$B$3:$B$1000)/((MAESTRO!$B$3:$B$1000="ASMAR DIRECCIÓN")*(UPPER(MAESTRO!$L$3:$L$1000)="CONFIRMADO")),ROWS($A$3:A343))),"")</f>
        <v/>
      </c>
      <c r="T343" s="10" t="str">
        <f ca="1">IFERROR(INDEX(MAESTRO!T:T,_xludf.AGGREGATE(15,6,ROW(MAESTRO!$B$3:$B$1000)/((MAESTRO!$B$3:$B$1000="ASMAR DIRECCIÓN")*(UPPER(MAESTRO!$L$3:$L$1000)="CONFIRMADO")),ROWS($A$3:A343))),"")</f>
        <v/>
      </c>
      <c r="U343" s="10" t="str">
        <f ca="1">IFERROR(INDEX(MAESTRO!U:U,_xludf.AGGREGATE(15,6,ROW(MAESTRO!$B$3:$B$1000)/((MAESTRO!$B$3:$B$1000="ASMAR DIRECCIÓN")*(UPPER(MAESTRO!$L$3:$L$1000)="CONFIRMADO")),ROWS($A$3:A343))),"")</f>
        <v/>
      </c>
      <c r="V343" s="10" t="str">
        <f ca="1">IFERROR(INDEX(MAESTRO!V:V,_xludf.AGGREGATE(15,6,ROW(MAESTRO!$B$3:$B$1000)/((MAESTRO!$B$3:$B$1000="ASMAR DIRECCIÓN")*(UPPER(MAESTRO!$L$3:$L$1000)="CONFIRMADO")),ROWS($A$3:A343))),"")</f>
        <v/>
      </c>
      <c r="W343" s="10" t="str">
        <f ca="1">IFERROR(INDEX(MAESTRO!W:W,_xludf.AGGREGATE(15,6,ROW(MAESTRO!$B$3:$B$1000)/((MAESTRO!$B$3:$B$1000="ASMAR DIRECCIÓN")*(UPPER(MAESTRO!$L$3:$L$1000)="CONFIRMADO")),ROWS($A$3:A343))),"")</f>
        <v/>
      </c>
      <c r="X343" s="10" t="str">
        <f ca="1">IFERROR(INDEX(MAESTRO!X:X,_xludf.AGGREGATE(15,6,ROW(MAESTRO!$B$3:$B$1000)/((MAESTRO!$B$3:$B$1000="ASMAR DIRECCIÓN")*(UPPER(MAESTRO!$L$3:$L$1000)="CONFIRMADO")),ROWS($A$3:A343))),"")</f>
        <v/>
      </c>
    </row>
    <row r="344" spans="1:24" ht="22.05" customHeight="1">
      <c r="A344" s="11" t="str">
        <f ca="1">IFERROR(INDEX(MAESTRO!A:A,_xludf.AGGREGATE(15,6,ROW(MAESTRO!$B$3:$B$1000)/((MAESTRO!$B$3:$B$1000="ASMAR DIRECCIÓN")*(UPPER(MAESTRO!$L$3:$L$1000)="CONFIRMADO")),ROWS($A$3:A344))),"")</f>
        <v/>
      </c>
      <c r="B344" s="11" t="str">
        <f ca="1">IFERROR(INDEX(MAESTRO!B:B,_xludf.AGGREGATE(15,6,ROW(MAESTRO!$B$3:$B$1000)/((MAESTRO!$B$3:$B$1000="ASMAR DIRECCIÓN")*(UPPER(MAESTRO!$L$3:$L$1000)="CONFIRMADO")),ROWS($A$3:A344))),"")</f>
        <v/>
      </c>
      <c r="C344" s="11" t="str">
        <f ca="1">IFERROR(INDEX(MAESTRO!C:C,_xludf.AGGREGATE(15,6,ROW(MAESTRO!$B$3:$B$1000)/((MAESTRO!$B$3:$B$1000="ASMAR DIRECCIÓN")*(UPPER(MAESTRO!$L$3:$L$1000)="CONFIRMADO")),ROWS($A$3:A344))),"")</f>
        <v/>
      </c>
      <c r="D344" s="11" t="str">
        <f ca="1">IFERROR(INDEX(MAESTRO!D:D,_xludf.AGGREGATE(15,6,ROW(MAESTRO!$B$3:$B$1000)/((MAESTRO!$B$3:$B$1000="ASMAR DIRECCIÓN")*(UPPER(MAESTRO!$L$3:$L$1000)="CONFIRMADO")),ROWS($A$3:A344))),"")</f>
        <v/>
      </c>
      <c r="E344" s="11" t="str">
        <f ca="1">IFERROR(INDEX(MAESTRO!E:E,_xludf.AGGREGATE(15,6,ROW(MAESTRO!$B$3:$B$1000)/((MAESTRO!$B$3:$B$1000="ASMAR DIRECCIÓN")*(UPPER(MAESTRO!$L$3:$L$1000)="CONFIRMADO")),ROWS($A$3:A344))),"")</f>
        <v/>
      </c>
      <c r="F344" s="11" t="str">
        <f ca="1">IFERROR(INDEX(MAESTRO!F:F,_xludf.AGGREGATE(15,6,ROW(MAESTRO!$B$3:$B$1000)/((MAESTRO!$B$3:$B$1000="ASMAR DIRECCIÓN")*(UPPER(MAESTRO!$L$3:$L$1000)="CONFIRMADO")),ROWS($A$3:A344))),"")</f>
        <v/>
      </c>
      <c r="G344" s="11" t="str">
        <f ca="1">IFERROR(INDEX(MAESTRO!G:G,_xludf.AGGREGATE(15,6,ROW(MAESTRO!$B$3:$B$1000)/((MAESTRO!$B$3:$B$1000="ASMAR DIRECCIÓN")*(UPPER(MAESTRO!$L$3:$L$1000)="CONFIRMADO")),ROWS($A$3:A344))),"")</f>
        <v/>
      </c>
      <c r="H344" s="11" t="str">
        <f ca="1">IFERROR(INDEX(MAESTRO!H:H,_xludf.AGGREGATE(15,6,ROW(MAESTRO!$B$3:$B$1000)/((MAESTRO!$B$3:$B$1000="ASMAR DIRECCIÓN")*(UPPER(MAESTRO!$L$3:$L$1000)="CONFIRMADO")),ROWS($A$3:A344))),"")</f>
        <v/>
      </c>
      <c r="I344" s="11" t="str">
        <f ca="1">IFERROR(INDEX(MAESTRO!I:I,_xludf.AGGREGATE(15,6,ROW(MAESTRO!$B$3:$B$1000)/((MAESTRO!$B$3:$B$1000="ASMAR DIRECCIÓN")*(UPPER(MAESTRO!$L$3:$L$1000)="CONFIRMADO")),ROWS($A$3:A344))),"")</f>
        <v/>
      </c>
      <c r="J344" s="11" t="str">
        <f ca="1">IFERROR(INDEX(MAESTRO!J:J,_xludf.AGGREGATE(15,6,ROW(MAESTRO!$B$3:$B$1000)/((MAESTRO!$B$3:$B$1000="ASMAR DIRECCIÓN")*(UPPER(MAESTRO!$L$3:$L$1000)="CONFIRMADO")),ROWS($A$3:A344))),"")</f>
        <v/>
      </c>
      <c r="K344" s="11" t="str">
        <f ca="1">IFERROR(INDEX(MAESTRO!K:K,_xludf.AGGREGATE(15,6,ROW(MAESTRO!$B$3:$B$1000)/((MAESTRO!$B$3:$B$1000="ASMAR DIRECCIÓN")*(UPPER(MAESTRO!$L$3:$L$1000)="CONFIRMADO")),ROWS($A$3:A344))),"")</f>
        <v/>
      </c>
      <c r="L344" s="11" t="str">
        <f ca="1">IFERROR(INDEX(MAESTRO!L:L,_xludf.AGGREGATE(15,6,ROW(MAESTRO!$B$3:$B$1000)/((MAESTRO!$B$3:$B$1000="ASMAR DIRECCIÓN")*(UPPER(MAESTRO!$L$3:$L$1000)="CONFIRMADO")),ROWS($A$3:A344))),"")</f>
        <v/>
      </c>
      <c r="M344" s="11" t="str">
        <f ca="1">IFERROR(INDEX(MAESTRO!M:M,_xludf.AGGREGATE(15,6,ROW(MAESTRO!$B$3:$B$1000)/((MAESTRO!$B$3:$B$1000="ASMAR DIRECCIÓN")*(UPPER(MAESTRO!$L$3:$L$1000)="CONFIRMADO")),ROWS($A$3:A344))),"")</f>
        <v/>
      </c>
      <c r="N344" s="11" t="str">
        <f ca="1">IFERROR(INDEX(MAESTRO!N:N,_xludf.AGGREGATE(15,6,ROW(MAESTRO!$B$3:$B$1000)/((MAESTRO!$B$3:$B$1000="ASMAR DIRECCIÓN")*(UPPER(MAESTRO!$L$3:$L$1000)="CONFIRMADO")),ROWS($A$3:A344))),"")</f>
        <v/>
      </c>
      <c r="O344" s="11" t="str">
        <f ca="1">IFERROR(INDEX(MAESTRO!O:O,_xludf.AGGREGATE(15,6,ROW(MAESTRO!$B$3:$B$1000)/((MAESTRO!$B$3:$B$1000="ASMAR DIRECCIÓN")*(UPPER(MAESTRO!$L$3:$L$1000)="CONFIRMADO")),ROWS($A$3:A344))),"")</f>
        <v/>
      </c>
      <c r="P344" s="11" t="str">
        <f ca="1">IFERROR(INDEX(MAESTRO!P:P,_xludf.AGGREGATE(15,6,ROW(MAESTRO!$B$3:$B$1000)/((MAESTRO!$B$3:$B$1000="ASMAR DIRECCIÓN")*(UPPER(MAESTRO!$L$3:$L$1000)="CONFIRMADO")),ROWS($A$3:A344))),"")</f>
        <v/>
      </c>
      <c r="Q344" s="11" t="str">
        <f ca="1">IFERROR(INDEX(MAESTRO!Q:Q,_xludf.AGGREGATE(15,6,ROW(MAESTRO!$B$3:$B$1000)/((MAESTRO!$B$3:$B$1000="ASMAR DIRECCIÓN")*(UPPER(MAESTRO!$L$3:$L$1000)="CONFIRMADO")),ROWS($A$3:A344))),"")</f>
        <v/>
      </c>
      <c r="R344" s="11" t="str">
        <f ca="1">IFERROR(INDEX(MAESTRO!R:R,_xludf.AGGREGATE(15,6,ROW(MAESTRO!$B$3:$B$1000)/((MAESTRO!$B$3:$B$1000="ASMAR DIRECCIÓN")*(UPPER(MAESTRO!$L$3:$L$1000)="CONFIRMADO")),ROWS($A$3:A344))),"")</f>
        <v/>
      </c>
      <c r="S344" s="11" t="str">
        <f ca="1">IFERROR(INDEX(MAESTRO!S:S,_xludf.AGGREGATE(15,6,ROW(MAESTRO!$B$3:$B$1000)/((MAESTRO!$B$3:$B$1000="ASMAR DIRECCIÓN")*(UPPER(MAESTRO!$L$3:$L$1000)="CONFIRMADO")),ROWS($A$3:A344))),"")</f>
        <v/>
      </c>
      <c r="T344" s="11" t="str">
        <f ca="1">IFERROR(INDEX(MAESTRO!T:T,_xludf.AGGREGATE(15,6,ROW(MAESTRO!$B$3:$B$1000)/((MAESTRO!$B$3:$B$1000="ASMAR DIRECCIÓN")*(UPPER(MAESTRO!$L$3:$L$1000)="CONFIRMADO")),ROWS($A$3:A344))),"")</f>
        <v/>
      </c>
      <c r="U344" s="11" t="str">
        <f ca="1">IFERROR(INDEX(MAESTRO!U:U,_xludf.AGGREGATE(15,6,ROW(MAESTRO!$B$3:$B$1000)/((MAESTRO!$B$3:$B$1000="ASMAR DIRECCIÓN")*(UPPER(MAESTRO!$L$3:$L$1000)="CONFIRMADO")),ROWS($A$3:A344))),"")</f>
        <v/>
      </c>
      <c r="V344" s="11" t="str">
        <f ca="1">IFERROR(INDEX(MAESTRO!V:V,_xludf.AGGREGATE(15,6,ROW(MAESTRO!$B$3:$B$1000)/((MAESTRO!$B$3:$B$1000="ASMAR DIRECCIÓN")*(UPPER(MAESTRO!$L$3:$L$1000)="CONFIRMADO")),ROWS($A$3:A344))),"")</f>
        <v/>
      </c>
      <c r="W344" s="11" t="str">
        <f ca="1">IFERROR(INDEX(MAESTRO!W:W,_xludf.AGGREGATE(15,6,ROW(MAESTRO!$B$3:$B$1000)/((MAESTRO!$B$3:$B$1000="ASMAR DIRECCIÓN")*(UPPER(MAESTRO!$L$3:$L$1000)="CONFIRMADO")),ROWS($A$3:A344))),"")</f>
        <v/>
      </c>
      <c r="X344" s="11" t="str">
        <f ca="1">IFERROR(INDEX(MAESTRO!X:X,_xludf.AGGREGATE(15,6,ROW(MAESTRO!$B$3:$B$1000)/((MAESTRO!$B$3:$B$1000="ASMAR DIRECCIÓN")*(UPPER(MAESTRO!$L$3:$L$1000)="CONFIRMADO")),ROWS($A$3:A344))),"")</f>
        <v/>
      </c>
    </row>
    <row r="345" spans="1:24" ht="22.05" customHeight="1">
      <c r="A345" s="10" t="str">
        <f ca="1">IFERROR(INDEX(MAESTRO!A:A,_xludf.AGGREGATE(15,6,ROW(MAESTRO!$B$3:$B$1000)/((MAESTRO!$B$3:$B$1000="ASMAR DIRECCIÓN")*(UPPER(MAESTRO!$L$3:$L$1000)="CONFIRMADO")),ROWS($A$3:A345))),"")</f>
        <v/>
      </c>
      <c r="B345" s="10" t="str">
        <f ca="1">IFERROR(INDEX(MAESTRO!B:B,_xludf.AGGREGATE(15,6,ROW(MAESTRO!$B$3:$B$1000)/((MAESTRO!$B$3:$B$1000="ASMAR DIRECCIÓN")*(UPPER(MAESTRO!$L$3:$L$1000)="CONFIRMADO")),ROWS($A$3:A345))),"")</f>
        <v/>
      </c>
      <c r="C345" s="10" t="str">
        <f ca="1">IFERROR(INDEX(MAESTRO!C:C,_xludf.AGGREGATE(15,6,ROW(MAESTRO!$B$3:$B$1000)/((MAESTRO!$B$3:$B$1000="ASMAR DIRECCIÓN")*(UPPER(MAESTRO!$L$3:$L$1000)="CONFIRMADO")),ROWS($A$3:A345))),"")</f>
        <v/>
      </c>
      <c r="D345" s="10" t="str">
        <f ca="1">IFERROR(INDEX(MAESTRO!D:D,_xludf.AGGREGATE(15,6,ROW(MAESTRO!$B$3:$B$1000)/((MAESTRO!$B$3:$B$1000="ASMAR DIRECCIÓN")*(UPPER(MAESTRO!$L$3:$L$1000)="CONFIRMADO")),ROWS($A$3:A345))),"")</f>
        <v/>
      </c>
      <c r="E345" s="10" t="str">
        <f ca="1">IFERROR(INDEX(MAESTRO!E:E,_xludf.AGGREGATE(15,6,ROW(MAESTRO!$B$3:$B$1000)/((MAESTRO!$B$3:$B$1000="ASMAR DIRECCIÓN")*(UPPER(MAESTRO!$L$3:$L$1000)="CONFIRMADO")),ROWS($A$3:A345))),"")</f>
        <v/>
      </c>
      <c r="F345" s="10" t="str">
        <f ca="1">IFERROR(INDEX(MAESTRO!F:F,_xludf.AGGREGATE(15,6,ROW(MAESTRO!$B$3:$B$1000)/((MAESTRO!$B$3:$B$1000="ASMAR DIRECCIÓN")*(UPPER(MAESTRO!$L$3:$L$1000)="CONFIRMADO")),ROWS($A$3:A345))),"")</f>
        <v/>
      </c>
      <c r="G345" s="10" t="str">
        <f ca="1">IFERROR(INDEX(MAESTRO!G:G,_xludf.AGGREGATE(15,6,ROW(MAESTRO!$B$3:$B$1000)/((MAESTRO!$B$3:$B$1000="ASMAR DIRECCIÓN")*(UPPER(MAESTRO!$L$3:$L$1000)="CONFIRMADO")),ROWS($A$3:A345))),"")</f>
        <v/>
      </c>
      <c r="H345" s="10" t="str">
        <f ca="1">IFERROR(INDEX(MAESTRO!H:H,_xludf.AGGREGATE(15,6,ROW(MAESTRO!$B$3:$B$1000)/((MAESTRO!$B$3:$B$1000="ASMAR DIRECCIÓN")*(UPPER(MAESTRO!$L$3:$L$1000)="CONFIRMADO")),ROWS($A$3:A345))),"")</f>
        <v/>
      </c>
      <c r="I345" s="10" t="str">
        <f ca="1">IFERROR(INDEX(MAESTRO!I:I,_xludf.AGGREGATE(15,6,ROW(MAESTRO!$B$3:$B$1000)/((MAESTRO!$B$3:$B$1000="ASMAR DIRECCIÓN")*(UPPER(MAESTRO!$L$3:$L$1000)="CONFIRMADO")),ROWS($A$3:A345))),"")</f>
        <v/>
      </c>
      <c r="J345" s="10" t="str">
        <f ca="1">IFERROR(INDEX(MAESTRO!J:J,_xludf.AGGREGATE(15,6,ROW(MAESTRO!$B$3:$B$1000)/((MAESTRO!$B$3:$B$1000="ASMAR DIRECCIÓN")*(UPPER(MAESTRO!$L$3:$L$1000)="CONFIRMADO")),ROWS($A$3:A345))),"")</f>
        <v/>
      </c>
      <c r="K345" s="10" t="str">
        <f ca="1">IFERROR(INDEX(MAESTRO!K:K,_xludf.AGGREGATE(15,6,ROW(MAESTRO!$B$3:$B$1000)/((MAESTRO!$B$3:$B$1000="ASMAR DIRECCIÓN")*(UPPER(MAESTRO!$L$3:$L$1000)="CONFIRMADO")),ROWS($A$3:A345))),"")</f>
        <v/>
      </c>
      <c r="L345" s="10" t="str">
        <f ca="1">IFERROR(INDEX(MAESTRO!L:L,_xludf.AGGREGATE(15,6,ROW(MAESTRO!$B$3:$B$1000)/((MAESTRO!$B$3:$B$1000="ASMAR DIRECCIÓN")*(UPPER(MAESTRO!$L$3:$L$1000)="CONFIRMADO")),ROWS($A$3:A345))),"")</f>
        <v/>
      </c>
      <c r="M345" s="10" t="str">
        <f ca="1">IFERROR(INDEX(MAESTRO!M:M,_xludf.AGGREGATE(15,6,ROW(MAESTRO!$B$3:$B$1000)/((MAESTRO!$B$3:$B$1000="ASMAR DIRECCIÓN")*(UPPER(MAESTRO!$L$3:$L$1000)="CONFIRMADO")),ROWS($A$3:A345))),"")</f>
        <v/>
      </c>
      <c r="N345" s="10" t="str">
        <f ca="1">IFERROR(INDEX(MAESTRO!N:N,_xludf.AGGREGATE(15,6,ROW(MAESTRO!$B$3:$B$1000)/((MAESTRO!$B$3:$B$1000="ASMAR DIRECCIÓN")*(UPPER(MAESTRO!$L$3:$L$1000)="CONFIRMADO")),ROWS($A$3:A345))),"")</f>
        <v/>
      </c>
      <c r="O345" s="10" t="str">
        <f ca="1">IFERROR(INDEX(MAESTRO!O:O,_xludf.AGGREGATE(15,6,ROW(MAESTRO!$B$3:$B$1000)/((MAESTRO!$B$3:$B$1000="ASMAR DIRECCIÓN")*(UPPER(MAESTRO!$L$3:$L$1000)="CONFIRMADO")),ROWS($A$3:A345))),"")</f>
        <v/>
      </c>
      <c r="P345" s="10" t="str">
        <f ca="1">IFERROR(INDEX(MAESTRO!P:P,_xludf.AGGREGATE(15,6,ROW(MAESTRO!$B$3:$B$1000)/((MAESTRO!$B$3:$B$1000="ASMAR DIRECCIÓN")*(UPPER(MAESTRO!$L$3:$L$1000)="CONFIRMADO")),ROWS($A$3:A345))),"")</f>
        <v/>
      </c>
      <c r="Q345" s="10" t="str">
        <f ca="1">IFERROR(INDEX(MAESTRO!Q:Q,_xludf.AGGREGATE(15,6,ROW(MAESTRO!$B$3:$B$1000)/((MAESTRO!$B$3:$B$1000="ASMAR DIRECCIÓN")*(UPPER(MAESTRO!$L$3:$L$1000)="CONFIRMADO")),ROWS($A$3:A345))),"")</f>
        <v/>
      </c>
      <c r="R345" s="10" t="str">
        <f ca="1">IFERROR(INDEX(MAESTRO!R:R,_xludf.AGGREGATE(15,6,ROW(MAESTRO!$B$3:$B$1000)/((MAESTRO!$B$3:$B$1000="ASMAR DIRECCIÓN")*(UPPER(MAESTRO!$L$3:$L$1000)="CONFIRMADO")),ROWS($A$3:A345))),"")</f>
        <v/>
      </c>
      <c r="S345" s="10" t="str">
        <f ca="1">IFERROR(INDEX(MAESTRO!S:S,_xludf.AGGREGATE(15,6,ROW(MAESTRO!$B$3:$B$1000)/((MAESTRO!$B$3:$B$1000="ASMAR DIRECCIÓN")*(UPPER(MAESTRO!$L$3:$L$1000)="CONFIRMADO")),ROWS($A$3:A345))),"")</f>
        <v/>
      </c>
      <c r="T345" s="10" t="str">
        <f ca="1">IFERROR(INDEX(MAESTRO!T:T,_xludf.AGGREGATE(15,6,ROW(MAESTRO!$B$3:$B$1000)/((MAESTRO!$B$3:$B$1000="ASMAR DIRECCIÓN")*(UPPER(MAESTRO!$L$3:$L$1000)="CONFIRMADO")),ROWS($A$3:A345))),"")</f>
        <v/>
      </c>
      <c r="U345" s="10" t="str">
        <f ca="1">IFERROR(INDEX(MAESTRO!U:U,_xludf.AGGREGATE(15,6,ROW(MAESTRO!$B$3:$B$1000)/((MAESTRO!$B$3:$B$1000="ASMAR DIRECCIÓN")*(UPPER(MAESTRO!$L$3:$L$1000)="CONFIRMADO")),ROWS($A$3:A345))),"")</f>
        <v/>
      </c>
      <c r="V345" s="10" t="str">
        <f ca="1">IFERROR(INDEX(MAESTRO!V:V,_xludf.AGGREGATE(15,6,ROW(MAESTRO!$B$3:$B$1000)/((MAESTRO!$B$3:$B$1000="ASMAR DIRECCIÓN")*(UPPER(MAESTRO!$L$3:$L$1000)="CONFIRMADO")),ROWS($A$3:A345))),"")</f>
        <v/>
      </c>
      <c r="W345" s="10" t="str">
        <f ca="1">IFERROR(INDEX(MAESTRO!W:W,_xludf.AGGREGATE(15,6,ROW(MAESTRO!$B$3:$B$1000)/((MAESTRO!$B$3:$B$1000="ASMAR DIRECCIÓN")*(UPPER(MAESTRO!$L$3:$L$1000)="CONFIRMADO")),ROWS($A$3:A345))),"")</f>
        <v/>
      </c>
      <c r="X345" s="10" t="str">
        <f ca="1">IFERROR(INDEX(MAESTRO!X:X,_xludf.AGGREGATE(15,6,ROW(MAESTRO!$B$3:$B$1000)/((MAESTRO!$B$3:$B$1000="ASMAR DIRECCIÓN")*(UPPER(MAESTRO!$L$3:$L$1000)="CONFIRMADO")),ROWS($A$3:A345))),"")</f>
        <v/>
      </c>
    </row>
    <row r="346" spans="1:24" ht="22.05" customHeight="1">
      <c r="A346" s="11" t="str">
        <f ca="1">IFERROR(INDEX(MAESTRO!A:A,_xludf.AGGREGATE(15,6,ROW(MAESTRO!$B$3:$B$1000)/((MAESTRO!$B$3:$B$1000="ASMAR DIRECCIÓN")*(UPPER(MAESTRO!$L$3:$L$1000)="CONFIRMADO")),ROWS($A$3:A346))),"")</f>
        <v/>
      </c>
      <c r="B346" s="11" t="str">
        <f ca="1">IFERROR(INDEX(MAESTRO!B:B,_xludf.AGGREGATE(15,6,ROW(MAESTRO!$B$3:$B$1000)/((MAESTRO!$B$3:$B$1000="ASMAR DIRECCIÓN")*(UPPER(MAESTRO!$L$3:$L$1000)="CONFIRMADO")),ROWS($A$3:A346))),"")</f>
        <v/>
      </c>
      <c r="C346" s="11" t="str">
        <f ca="1">IFERROR(INDEX(MAESTRO!C:C,_xludf.AGGREGATE(15,6,ROW(MAESTRO!$B$3:$B$1000)/((MAESTRO!$B$3:$B$1000="ASMAR DIRECCIÓN")*(UPPER(MAESTRO!$L$3:$L$1000)="CONFIRMADO")),ROWS($A$3:A346))),"")</f>
        <v/>
      </c>
      <c r="D346" s="11" t="str">
        <f ca="1">IFERROR(INDEX(MAESTRO!D:D,_xludf.AGGREGATE(15,6,ROW(MAESTRO!$B$3:$B$1000)/((MAESTRO!$B$3:$B$1000="ASMAR DIRECCIÓN")*(UPPER(MAESTRO!$L$3:$L$1000)="CONFIRMADO")),ROWS($A$3:A346))),"")</f>
        <v/>
      </c>
      <c r="E346" s="11" t="str">
        <f ca="1">IFERROR(INDEX(MAESTRO!E:E,_xludf.AGGREGATE(15,6,ROW(MAESTRO!$B$3:$B$1000)/((MAESTRO!$B$3:$B$1000="ASMAR DIRECCIÓN")*(UPPER(MAESTRO!$L$3:$L$1000)="CONFIRMADO")),ROWS($A$3:A346))),"")</f>
        <v/>
      </c>
      <c r="F346" s="11" t="str">
        <f ca="1">IFERROR(INDEX(MAESTRO!F:F,_xludf.AGGREGATE(15,6,ROW(MAESTRO!$B$3:$B$1000)/((MAESTRO!$B$3:$B$1000="ASMAR DIRECCIÓN")*(UPPER(MAESTRO!$L$3:$L$1000)="CONFIRMADO")),ROWS($A$3:A346))),"")</f>
        <v/>
      </c>
      <c r="G346" s="11" t="str">
        <f ca="1">IFERROR(INDEX(MAESTRO!G:G,_xludf.AGGREGATE(15,6,ROW(MAESTRO!$B$3:$B$1000)/((MAESTRO!$B$3:$B$1000="ASMAR DIRECCIÓN")*(UPPER(MAESTRO!$L$3:$L$1000)="CONFIRMADO")),ROWS($A$3:A346))),"")</f>
        <v/>
      </c>
      <c r="H346" s="11" t="str">
        <f ca="1">IFERROR(INDEX(MAESTRO!H:H,_xludf.AGGREGATE(15,6,ROW(MAESTRO!$B$3:$B$1000)/((MAESTRO!$B$3:$B$1000="ASMAR DIRECCIÓN")*(UPPER(MAESTRO!$L$3:$L$1000)="CONFIRMADO")),ROWS($A$3:A346))),"")</f>
        <v/>
      </c>
      <c r="I346" s="11" t="str">
        <f ca="1">IFERROR(INDEX(MAESTRO!I:I,_xludf.AGGREGATE(15,6,ROW(MAESTRO!$B$3:$B$1000)/((MAESTRO!$B$3:$B$1000="ASMAR DIRECCIÓN")*(UPPER(MAESTRO!$L$3:$L$1000)="CONFIRMADO")),ROWS($A$3:A346))),"")</f>
        <v/>
      </c>
      <c r="J346" s="11" t="str">
        <f ca="1">IFERROR(INDEX(MAESTRO!J:J,_xludf.AGGREGATE(15,6,ROW(MAESTRO!$B$3:$B$1000)/((MAESTRO!$B$3:$B$1000="ASMAR DIRECCIÓN")*(UPPER(MAESTRO!$L$3:$L$1000)="CONFIRMADO")),ROWS($A$3:A346))),"")</f>
        <v/>
      </c>
      <c r="K346" s="11" t="str">
        <f ca="1">IFERROR(INDEX(MAESTRO!K:K,_xludf.AGGREGATE(15,6,ROW(MAESTRO!$B$3:$B$1000)/((MAESTRO!$B$3:$B$1000="ASMAR DIRECCIÓN")*(UPPER(MAESTRO!$L$3:$L$1000)="CONFIRMADO")),ROWS($A$3:A346))),"")</f>
        <v/>
      </c>
      <c r="L346" s="11" t="str">
        <f ca="1">IFERROR(INDEX(MAESTRO!L:L,_xludf.AGGREGATE(15,6,ROW(MAESTRO!$B$3:$B$1000)/((MAESTRO!$B$3:$B$1000="ASMAR DIRECCIÓN")*(UPPER(MAESTRO!$L$3:$L$1000)="CONFIRMADO")),ROWS($A$3:A346))),"")</f>
        <v/>
      </c>
      <c r="M346" s="11" t="str">
        <f ca="1">IFERROR(INDEX(MAESTRO!M:M,_xludf.AGGREGATE(15,6,ROW(MAESTRO!$B$3:$B$1000)/((MAESTRO!$B$3:$B$1000="ASMAR DIRECCIÓN")*(UPPER(MAESTRO!$L$3:$L$1000)="CONFIRMADO")),ROWS($A$3:A346))),"")</f>
        <v/>
      </c>
      <c r="N346" s="11" t="str">
        <f ca="1">IFERROR(INDEX(MAESTRO!N:N,_xludf.AGGREGATE(15,6,ROW(MAESTRO!$B$3:$B$1000)/((MAESTRO!$B$3:$B$1000="ASMAR DIRECCIÓN")*(UPPER(MAESTRO!$L$3:$L$1000)="CONFIRMADO")),ROWS($A$3:A346))),"")</f>
        <v/>
      </c>
      <c r="O346" s="11" t="str">
        <f ca="1">IFERROR(INDEX(MAESTRO!O:O,_xludf.AGGREGATE(15,6,ROW(MAESTRO!$B$3:$B$1000)/((MAESTRO!$B$3:$B$1000="ASMAR DIRECCIÓN")*(UPPER(MAESTRO!$L$3:$L$1000)="CONFIRMADO")),ROWS($A$3:A346))),"")</f>
        <v/>
      </c>
      <c r="P346" s="11" t="str">
        <f ca="1">IFERROR(INDEX(MAESTRO!P:P,_xludf.AGGREGATE(15,6,ROW(MAESTRO!$B$3:$B$1000)/((MAESTRO!$B$3:$B$1000="ASMAR DIRECCIÓN")*(UPPER(MAESTRO!$L$3:$L$1000)="CONFIRMADO")),ROWS($A$3:A346))),"")</f>
        <v/>
      </c>
      <c r="Q346" s="11" t="str">
        <f ca="1">IFERROR(INDEX(MAESTRO!Q:Q,_xludf.AGGREGATE(15,6,ROW(MAESTRO!$B$3:$B$1000)/((MAESTRO!$B$3:$B$1000="ASMAR DIRECCIÓN")*(UPPER(MAESTRO!$L$3:$L$1000)="CONFIRMADO")),ROWS($A$3:A346))),"")</f>
        <v/>
      </c>
      <c r="R346" s="11" t="str">
        <f ca="1">IFERROR(INDEX(MAESTRO!R:R,_xludf.AGGREGATE(15,6,ROW(MAESTRO!$B$3:$B$1000)/((MAESTRO!$B$3:$B$1000="ASMAR DIRECCIÓN")*(UPPER(MAESTRO!$L$3:$L$1000)="CONFIRMADO")),ROWS($A$3:A346))),"")</f>
        <v/>
      </c>
      <c r="S346" s="11" t="str">
        <f ca="1">IFERROR(INDEX(MAESTRO!S:S,_xludf.AGGREGATE(15,6,ROW(MAESTRO!$B$3:$B$1000)/((MAESTRO!$B$3:$B$1000="ASMAR DIRECCIÓN")*(UPPER(MAESTRO!$L$3:$L$1000)="CONFIRMADO")),ROWS($A$3:A346))),"")</f>
        <v/>
      </c>
      <c r="T346" s="11" t="str">
        <f ca="1">IFERROR(INDEX(MAESTRO!T:T,_xludf.AGGREGATE(15,6,ROW(MAESTRO!$B$3:$B$1000)/((MAESTRO!$B$3:$B$1000="ASMAR DIRECCIÓN")*(UPPER(MAESTRO!$L$3:$L$1000)="CONFIRMADO")),ROWS($A$3:A346))),"")</f>
        <v/>
      </c>
      <c r="U346" s="11" t="str">
        <f ca="1">IFERROR(INDEX(MAESTRO!U:U,_xludf.AGGREGATE(15,6,ROW(MAESTRO!$B$3:$B$1000)/((MAESTRO!$B$3:$B$1000="ASMAR DIRECCIÓN")*(UPPER(MAESTRO!$L$3:$L$1000)="CONFIRMADO")),ROWS($A$3:A346))),"")</f>
        <v/>
      </c>
      <c r="V346" s="11" t="str">
        <f ca="1">IFERROR(INDEX(MAESTRO!V:V,_xludf.AGGREGATE(15,6,ROW(MAESTRO!$B$3:$B$1000)/((MAESTRO!$B$3:$B$1000="ASMAR DIRECCIÓN")*(UPPER(MAESTRO!$L$3:$L$1000)="CONFIRMADO")),ROWS($A$3:A346))),"")</f>
        <v/>
      </c>
      <c r="W346" s="11" t="str">
        <f ca="1">IFERROR(INDEX(MAESTRO!W:W,_xludf.AGGREGATE(15,6,ROW(MAESTRO!$B$3:$B$1000)/((MAESTRO!$B$3:$B$1000="ASMAR DIRECCIÓN")*(UPPER(MAESTRO!$L$3:$L$1000)="CONFIRMADO")),ROWS($A$3:A346))),"")</f>
        <v/>
      </c>
      <c r="X346" s="11" t="str">
        <f ca="1">IFERROR(INDEX(MAESTRO!X:X,_xludf.AGGREGATE(15,6,ROW(MAESTRO!$B$3:$B$1000)/((MAESTRO!$B$3:$B$1000="ASMAR DIRECCIÓN")*(UPPER(MAESTRO!$L$3:$L$1000)="CONFIRMADO")),ROWS($A$3:A346))),"")</f>
        <v/>
      </c>
    </row>
    <row r="347" spans="1:24" ht="22.05" customHeight="1">
      <c r="A347" s="10" t="str">
        <f ca="1">IFERROR(INDEX(MAESTRO!A:A,_xludf.AGGREGATE(15,6,ROW(MAESTRO!$B$3:$B$1000)/((MAESTRO!$B$3:$B$1000="ASMAR DIRECCIÓN")*(UPPER(MAESTRO!$L$3:$L$1000)="CONFIRMADO")),ROWS($A$3:A347))),"")</f>
        <v/>
      </c>
      <c r="B347" s="10" t="str">
        <f ca="1">IFERROR(INDEX(MAESTRO!B:B,_xludf.AGGREGATE(15,6,ROW(MAESTRO!$B$3:$B$1000)/((MAESTRO!$B$3:$B$1000="ASMAR DIRECCIÓN")*(UPPER(MAESTRO!$L$3:$L$1000)="CONFIRMADO")),ROWS($A$3:A347))),"")</f>
        <v/>
      </c>
      <c r="C347" s="10" t="str">
        <f ca="1">IFERROR(INDEX(MAESTRO!C:C,_xludf.AGGREGATE(15,6,ROW(MAESTRO!$B$3:$B$1000)/((MAESTRO!$B$3:$B$1000="ASMAR DIRECCIÓN")*(UPPER(MAESTRO!$L$3:$L$1000)="CONFIRMADO")),ROWS($A$3:A347))),"")</f>
        <v/>
      </c>
      <c r="D347" s="10" t="str">
        <f ca="1">IFERROR(INDEX(MAESTRO!D:D,_xludf.AGGREGATE(15,6,ROW(MAESTRO!$B$3:$B$1000)/((MAESTRO!$B$3:$B$1000="ASMAR DIRECCIÓN")*(UPPER(MAESTRO!$L$3:$L$1000)="CONFIRMADO")),ROWS($A$3:A347))),"")</f>
        <v/>
      </c>
      <c r="E347" s="10" t="str">
        <f ca="1">IFERROR(INDEX(MAESTRO!E:E,_xludf.AGGREGATE(15,6,ROW(MAESTRO!$B$3:$B$1000)/((MAESTRO!$B$3:$B$1000="ASMAR DIRECCIÓN")*(UPPER(MAESTRO!$L$3:$L$1000)="CONFIRMADO")),ROWS($A$3:A347))),"")</f>
        <v/>
      </c>
      <c r="F347" s="10" t="str">
        <f ca="1">IFERROR(INDEX(MAESTRO!F:F,_xludf.AGGREGATE(15,6,ROW(MAESTRO!$B$3:$B$1000)/((MAESTRO!$B$3:$B$1000="ASMAR DIRECCIÓN")*(UPPER(MAESTRO!$L$3:$L$1000)="CONFIRMADO")),ROWS($A$3:A347))),"")</f>
        <v/>
      </c>
      <c r="G347" s="10" t="str">
        <f ca="1">IFERROR(INDEX(MAESTRO!G:G,_xludf.AGGREGATE(15,6,ROW(MAESTRO!$B$3:$B$1000)/((MAESTRO!$B$3:$B$1000="ASMAR DIRECCIÓN")*(UPPER(MAESTRO!$L$3:$L$1000)="CONFIRMADO")),ROWS($A$3:A347))),"")</f>
        <v/>
      </c>
      <c r="H347" s="10" t="str">
        <f ca="1">IFERROR(INDEX(MAESTRO!H:H,_xludf.AGGREGATE(15,6,ROW(MAESTRO!$B$3:$B$1000)/((MAESTRO!$B$3:$B$1000="ASMAR DIRECCIÓN")*(UPPER(MAESTRO!$L$3:$L$1000)="CONFIRMADO")),ROWS($A$3:A347))),"")</f>
        <v/>
      </c>
      <c r="I347" s="10" t="str">
        <f ca="1">IFERROR(INDEX(MAESTRO!I:I,_xludf.AGGREGATE(15,6,ROW(MAESTRO!$B$3:$B$1000)/((MAESTRO!$B$3:$B$1000="ASMAR DIRECCIÓN")*(UPPER(MAESTRO!$L$3:$L$1000)="CONFIRMADO")),ROWS($A$3:A347))),"")</f>
        <v/>
      </c>
      <c r="J347" s="10" t="str">
        <f ca="1">IFERROR(INDEX(MAESTRO!J:J,_xludf.AGGREGATE(15,6,ROW(MAESTRO!$B$3:$B$1000)/((MAESTRO!$B$3:$B$1000="ASMAR DIRECCIÓN")*(UPPER(MAESTRO!$L$3:$L$1000)="CONFIRMADO")),ROWS($A$3:A347))),"")</f>
        <v/>
      </c>
      <c r="K347" s="10" t="str">
        <f ca="1">IFERROR(INDEX(MAESTRO!K:K,_xludf.AGGREGATE(15,6,ROW(MAESTRO!$B$3:$B$1000)/((MAESTRO!$B$3:$B$1000="ASMAR DIRECCIÓN")*(UPPER(MAESTRO!$L$3:$L$1000)="CONFIRMADO")),ROWS($A$3:A347))),"")</f>
        <v/>
      </c>
      <c r="L347" s="10" t="str">
        <f ca="1">IFERROR(INDEX(MAESTRO!L:L,_xludf.AGGREGATE(15,6,ROW(MAESTRO!$B$3:$B$1000)/((MAESTRO!$B$3:$B$1000="ASMAR DIRECCIÓN")*(UPPER(MAESTRO!$L$3:$L$1000)="CONFIRMADO")),ROWS($A$3:A347))),"")</f>
        <v/>
      </c>
      <c r="M347" s="10" t="str">
        <f ca="1">IFERROR(INDEX(MAESTRO!M:M,_xludf.AGGREGATE(15,6,ROW(MAESTRO!$B$3:$B$1000)/((MAESTRO!$B$3:$B$1000="ASMAR DIRECCIÓN")*(UPPER(MAESTRO!$L$3:$L$1000)="CONFIRMADO")),ROWS($A$3:A347))),"")</f>
        <v/>
      </c>
      <c r="N347" s="10" t="str">
        <f ca="1">IFERROR(INDEX(MAESTRO!N:N,_xludf.AGGREGATE(15,6,ROW(MAESTRO!$B$3:$B$1000)/((MAESTRO!$B$3:$B$1000="ASMAR DIRECCIÓN")*(UPPER(MAESTRO!$L$3:$L$1000)="CONFIRMADO")),ROWS($A$3:A347))),"")</f>
        <v/>
      </c>
      <c r="O347" s="10" t="str">
        <f ca="1">IFERROR(INDEX(MAESTRO!O:O,_xludf.AGGREGATE(15,6,ROW(MAESTRO!$B$3:$B$1000)/((MAESTRO!$B$3:$B$1000="ASMAR DIRECCIÓN")*(UPPER(MAESTRO!$L$3:$L$1000)="CONFIRMADO")),ROWS($A$3:A347))),"")</f>
        <v/>
      </c>
      <c r="P347" s="10" t="str">
        <f ca="1">IFERROR(INDEX(MAESTRO!P:P,_xludf.AGGREGATE(15,6,ROW(MAESTRO!$B$3:$B$1000)/((MAESTRO!$B$3:$B$1000="ASMAR DIRECCIÓN")*(UPPER(MAESTRO!$L$3:$L$1000)="CONFIRMADO")),ROWS($A$3:A347))),"")</f>
        <v/>
      </c>
      <c r="Q347" s="10" t="str">
        <f ca="1">IFERROR(INDEX(MAESTRO!Q:Q,_xludf.AGGREGATE(15,6,ROW(MAESTRO!$B$3:$B$1000)/((MAESTRO!$B$3:$B$1000="ASMAR DIRECCIÓN")*(UPPER(MAESTRO!$L$3:$L$1000)="CONFIRMADO")),ROWS($A$3:A347))),"")</f>
        <v/>
      </c>
      <c r="R347" s="10" t="str">
        <f ca="1">IFERROR(INDEX(MAESTRO!R:R,_xludf.AGGREGATE(15,6,ROW(MAESTRO!$B$3:$B$1000)/((MAESTRO!$B$3:$B$1000="ASMAR DIRECCIÓN")*(UPPER(MAESTRO!$L$3:$L$1000)="CONFIRMADO")),ROWS($A$3:A347))),"")</f>
        <v/>
      </c>
      <c r="S347" s="10" t="str">
        <f ca="1">IFERROR(INDEX(MAESTRO!S:S,_xludf.AGGREGATE(15,6,ROW(MAESTRO!$B$3:$B$1000)/((MAESTRO!$B$3:$B$1000="ASMAR DIRECCIÓN")*(UPPER(MAESTRO!$L$3:$L$1000)="CONFIRMADO")),ROWS($A$3:A347))),"")</f>
        <v/>
      </c>
      <c r="T347" s="10" t="str">
        <f ca="1">IFERROR(INDEX(MAESTRO!T:T,_xludf.AGGREGATE(15,6,ROW(MAESTRO!$B$3:$B$1000)/((MAESTRO!$B$3:$B$1000="ASMAR DIRECCIÓN")*(UPPER(MAESTRO!$L$3:$L$1000)="CONFIRMADO")),ROWS($A$3:A347))),"")</f>
        <v/>
      </c>
      <c r="U347" s="10" t="str">
        <f ca="1">IFERROR(INDEX(MAESTRO!U:U,_xludf.AGGREGATE(15,6,ROW(MAESTRO!$B$3:$B$1000)/((MAESTRO!$B$3:$B$1000="ASMAR DIRECCIÓN")*(UPPER(MAESTRO!$L$3:$L$1000)="CONFIRMADO")),ROWS($A$3:A347))),"")</f>
        <v/>
      </c>
      <c r="V347" s="10" t="str">
        <f ca="1">IFERROR(INDEX(MAESTRO!V:V,_xludf.AGGREGATE(15,6,ROW(MAESTRO!$B$3:$B$1000)/((MAESTRO!$B$3:$B$1000="ASMAR DIRECCIÓN")*(UPPER(MAESTRO!$L$3:$L$1000)="CONFIRMADO")),ROWS($A$3:A347))),"")</f>
        <v/>
      </c>
      <c r="W347" s="10" t="str">
        <f ca="1">IFERROR(INDEX(MAESTRO!W:W,_xludf.AGGREGATE(15,6,ROW(MAESTRO!$B$3:$B$1000)/((MAESTRO!$B$3:$B$1000="ASMAR DIRECCIÓN")*(UPPER(MAESTRO!$L$3:$L$1000)="CONFIRMADO")),ROWS($A$3:A347))),"")</f>
        <v/>
      </c>
      <c r="X347" s="10" t="str">
        <f ca="1">IFERROR(INDEX(MAESTRO!X:X,_xludf.AGGREGATE(15,6,ROW(MAESTRO!$B$3:$B$1000)/((MAESTRO!$B$3:$B$1000="ASMAR DIRECCIÓN")*(UPPER(MAESTRO!$L$3:$L$1000)="CONFIRMADO")),ROWS($A$3:A347))),"")</f>
        <v/>
      </c>
    </row>
    <row r="348" spans="1:24" ht="22.05" customHeight="1">
      <c r="A348" s="11" t="str">
        <f ca="1">IFERROR(INDEX(MAESTRO!A:A,_xludf.AGGREGATE(15,6,ROW(MAESTRO!$B$3:$B$1000)/((MAESTRO!$B$3:$B$1000="ASMAR DIRECCIÓN")*(UPPER(MAESTRO!$L$3:$L$1000)="CONFIRMADO")),ROWS($A$3:A348))),"")</f>
        <v/>
      </c>
      <c r="B348" s="11" t="str">
        <f ca="1">IFERROR(INDEX(MAESTRO!B:B,_xludf.AGGREGATE(15,6,ROW(MAESTRO!$B$3:$B$1000)/((MAESTRO!$B$3:$B$1000="ASMAR DIRECCIÓN")*(UPPER(MAESTRO!$L$3:$L$1000)="CONFIRMADO")),ROWS($A$3:A348))),"")</f>
        <v/>
      </c>
      <c r="C348" s="11" t="str">
        <f ca="1">IFERROR(INDEX(MAESTRO!C:C,_xludf.AGGREGATE(15,6,ROW(MAESTRO!$B$3:$B$1000)/((MAESTRO!$B$3:$B$1000="ASMAR DIRECCIÓN")*(UPPER(MAESTRO!$L$3:$L$1000)="CONFIRMADO")),ROWS($A$3:A348))),"")</f>
        <v/>
      </c>
      <c r="D348" s="11" t="str">
        <f ca="1">IFERROR(INDEX(MAESTRO!D:D,_xludf.AGGREGATE(15,6,ROW(MAESTRO!$B$3:$B$1000)/((MAESTRO!$B$3:$B$1000="ASMAR DIRECCIÓN")*(UPPER(MAESTRO!$L$3:$L$1000)="CONFIRMADO")),ROWS($A$3:A348))),"")</f>
        <v/>
      </c>
      <c r="E348" s="11" t="str">
        <f ca="1">IFERROR(INDEX(MAESTRO!E:E,_xludf.AGGREGATE(15,6,ROW(MAESTRO!$B$3:$B$1000)/((MAESTRO!$B$3:$B$1000="ASMAR DIRECCIÓN")*(UPPER(MAESTRO!$L$3:$L$1000)="CONFIRMADO")),ROWS($A$3:A348))),"")</f>
        <v/>
      </c>
      <c r="F348" s="11" t="str">
        <f ca="1">IFERROR(INDEX(MAESTRO!F:F,_xludf.AGGREGATE(15,6,ROW(MAESTRO!$B$3:$B$1000)/((MAESTRO!$B$3:$B$1000="ASMAR DIRECCIÓN")*(UPPER(MAESTRO!$L$3:$L$1000)="CONFIRMADO")),ROWS($A$3:A348))),"")</f>
        <v/>
      </c>
      <c r="G348" s="11" t="str">
        <f ca="1">IFERROR(INDEX(MAESTRO!G:G,_xludf.AGGREGATE(15,6,ROW(MAESTRO!$B$3:$B$1000)/((MAESTRO!$B$3:$B$1000="ASMAR DIRECCIÓN")*(UPPER(MAESTRO!$L$3:$L$1000)="CONFIRMADO")),ROWS($A$3:A348))),"")</f>
        <v/>
      </c>
      <c r="H348" s="11" t="str">
        <f ca="1">IFERROR(INDEX(MAESTRO!H:H,_xludf.AGGREGATE(15,6,ROW(MAESTRO!$B$3:$B$1000)/((MAESTRO!$B$3:$B$1000="ASMAR DIRECCIÓN")*(UPPER(MAESTRO!$L$3:$L$1000)="CONFIRMADO")),ROWS($A$3:A348))),"")</f>
        <v/>
      </c>
      <c r="I348" s="11" t="str">
        <f ca="1">IFERROR(INDEX(MAESTRO!I:I,_xludf.AGGREGATE(15,6,ROW(MAESTRO!$B$3:$B$1000)/((MAESTRO!$B$3:$B$1000="ASMAR DIRECCIÓN")*(UPPER(MAESTRO!$L$3:$L$1000)="CONFIRMADO")),ROWS($A$3:A348))),"")</f>
        <v/>
      </c>
      <c r="J348" s="11" t="str">
        <f ca="1">IFERROR(INDEX(MAESTRO!J:J,_xludf.AGGREGATE(15,6,ROW(MAESTRO!$B$3:$B$1000)/((MAESTRO!$B$3:$B$1000="ASMAR DIRECCIÓN")*(UPPER(MAESTRO!$L$3:$L$1000)="CONFIRMADO")),ROWS($A$3:A348))),"")</f>
        <v/>
      </c>
      <c r="K348" s="11" t="str">
        <f ca="1">IFERROR(INDEX(MAESTRO!K:K,_xludf.AGGREGATE(15,6,ROW(MAESTRO!$B$3:$B$1000)/((MAESTRO!$B$3:$B$1000="ASMAR DIRECCIÓN")*(UPPER(MAESTRO!$L$3:$L$1000)="CONFIRMADO")),ROWS($A$3:A348))),"")</f>
        <v/>
      </c>
      <c r="L348" s="11" t="str">
        <f ca="1">IFERROR(INDEX(MAESTRO!L:L,_xludf.AGGREGATE(15,6,ROW(MAESTRO!$B$3:$B$1000)/((MAESTRO!$B$3:$B$1000="ASMAR DIRECCIÓN")*(UPPER(MAESTRO!$L$3:$L$1000)="CONFIRMADO")),ROWS($A$3:A348))),"")</f>
        <v/>
      </c>
      <c r="M348" s="11" t="str">
        <f ca="1">IFERROR(INDEX(MAESTRO!M:M,_xludf.AGGREGATE(15,6,ROW(MAESTRO!$B$3:$B$1000)/((MAESTRO!$B$3:$B$1000="ASMAR DIRECCIÓN")*(UPPER(MAESTRO!$L$3:$L$1000)="CONFIRMADO")),ROWS($A$3:A348))),"")</f>
        <v/>
      </c>
      <c r="N348" s="11" t="str">
        <f ca="1">IFERROR(INDEX(MAESTRO!N:N,_xludf.AGGREGATE(15,6,ROW(MAESTRO!$B$3:$B$1000)/((MAESTRO!$B$3:$B$1000="ASMAR DIRECCIÓN")*(UPPER(MAESTRO!$L$3:$L$1000)="CONFIRMADO")),ROWS($A$3:A348))),"")</f>
        <v/>
      </c>
      <c r="O348" s="11" t="str">
        <f ca="1">IFERROR(INDEX(MAESTRO!O:O,_xludf.AGGREGATE(15,6,ROW(MAESTRO!$B$3:$B$1000)/((MAESTRO!$B$3:$B$1000="ASMAR DIRECCIÓN")*(UPPER(MAESTRO!$L$3:$L$1000)="CONFIRMADO")),ROWS($A$3:A348))),"")</f>
        <v/>
      </c>
      <c r="P348" s="11" t="str">
        <f ca="1">IFERROR(INDEX(MAESTRO!P:P,_xludf.AGGREGATE(15,6,ROW(MAESTRO!$B$3:$B$1000)/((MAESTRO!$B$3:$B$1000="ASMAR DIRECCIÓN")*(UPPER(MAESTRO!$L$3:$L$1000)="CONFIRMADO")),ROWS($A$3:A348))),"")</f>
        <v/>
      </c>
      <c r="Q348" s="11" t="str">
        <f ca="1">IFERROR(INDEX(MAESTRO!Q:Q,_xludf.AGGREGATE(15,6,ROW(MAESTRO!$B$3:$B$1000)/((MAESTRO!$B$3:$B$1000="ASMAR DIRECCIÓN")*(UPPER(MAESTRO!$L$3:$L$1000)="CONFIRMADO")),ROWS($A$3:A348))),"")</f>
        <v/>
      </c>
      <c r="R348" s="11" t="str">
        <f ca="1">IFERROR(INDEX(MAESTRO!R:R,_xludf.AGGREGATE(15,6,ROW(MAESTRO!$B$3:$B$1000)/((MAESTRO!$B$3:$B$1000="ASMAR DIRECCIÓN")*(UPPER(MAESTRO!$L$3:$L$1000)="CONFIRMADO")),ROWS($A$3:A348))),"")</f>
        <v/>
      </c>
      <c r="S348" s="11" t="str">
        <f ca="1">IFERROR(INDEX(MAESTRO!S:S,_xludf.AGGREGATE(15,6,ROW(MAESTRO!$B$3:$B$1000)/((MAESTRO!$B$3:$B$1000="ASMAR DIRECCIÓN")*(UPPER(MAESTRO!$L$3:$L$1000)="CONFIRMADO")),ROWS($A$3:A348))),"")</f>
        <v/>
      </c>
      <c r="T348" s="11" t="str">
        <f ca="1">IFERROR(INDEX(MAESTRO!T:T,_xludf.AGGREGATE(15,6,ROW(MAESTRO!$B$3:$B$1000)/((MAESTRO!$B$3:$B$1000="ASMAR DIRECCIÓN")*(UPPER(MAESTRO!$L$3:$L$1000)="CONFIRMADO")),ROWS($A$3:A348))),"")</f>
        <v/>
      </c>
      <c r="U348" s="11" t="str">
        <f ca="1">IFERROR(INDEX(MAESTRO!U:U,_xludf.AGGREGATE(15,6,ROW(MAESTRO!$B$3:$B$1000)/((MAESTRO!$B$3:$B$1000="ASMAR DIRECCIÓN")*(UPPER(MAESTRO!$L$3:$L$1000)="CONFIRMADO")),ROWS($A$3:A348))),"")</f>
        <v/>
      </c>
      <c r="V348" s="11" t="str">
        <f ca="1">IFERROR(INDEX(MAESTRO!V:V,_xludf.AGGREGATE(15,6,ROW(MAESTRO!$B$3:$B$1000)/((MAESTRO!$B$3:$B$1000="ASMAR DIRECCIÓN")*(UPPER(MAESTRO!$L$3:$L$1000)="CONFIRMADO")),ROWS($A$3:A348))),"")</f>
        <v/>
      </c>
      <c r="W348" s="11" t="str">
        <f ca="1">IFERROR(INDEX(MAESTRO!W:W,_xludf.AGGREGATE(15,6,ROW(MAESTRO!$B$3:$B$1000)/((MAESTRO!$B$3:$B$1000="ASMAR DIRECCIÓN")*(UPPER(MAESTRO!$L$3:$L$1000)="CONFIRMADO")),ROWS($A$3:A348))),"")</f>
        <v/>
      </c>
      <c r="X348" s="11" t="str">
        <f ca="1">IFERROR(INDEX(MAESTRO!X:X,_xludf.AGGREGATE(15,6,ROW(MAESTRO!$B$3:$B$1000)/((MAESTRO!$B$3:$B$1000="ASMAR DIRECCIÓN")*(UPPER(MAESTRO!$L$3:$L$1000)="CONFIRMADO")),ROWS($A$3:A348))),"")</f>
        <v/>
      </c>
    </row>
    <row r="349" spans="1:24" ht="22.05" customHeight="1">
      <c r="A349" s="10" t="str">
        <f ca="1">IFERROR(INDEX(MAESTRO!A:A,_xludf.AGGREGATE(15,6,ROW(MAESTRO!$B$3:$B$1000)/((MAESTRO!$B$3:$B$1000="ASMAR DIRECCIÓN")*(UPPER(MAESTRO!$L$3:$L$1000)="CONFIRMADO")),ROWS($A$3:A349))),"")</f>
        <v/>
      </c>
      <c r="B349" s="10" t="str">
        <f ca="1">IFERROR(INDEX(MAESTRO!B:B,_xludf.AGGREGATE(15,6,ROW(MAESTRO!$B$3:$B$1000)/((MAESTRO!$B$3:$B$1000="ASMAR DIRECCIÓN")*(UPPER(MAESTRO!$L$3:$L$1000)="CONFIRMADO")),ROWS($A$3:A349))),"")</f>
        <v/>
      </c>
      <c r="C349" s="10" t="str">
        <f ca="1">IFERROR(INDEX(MAESTRO!C:C,_xludf.AGGREGATE(15,6,ROW(MAESTRO!$B$3:$B$1000)/((MAESTRO!$B$3:$B$1000="ASMAR DIRECCIÓN")*(UPPER(MAESTRO!$L$3:$L$1000)="CONFIRMADO")),ROWS($A$3:A349))),"")</f>
        <v/>
      </c>
      <c r="D349" s="10" t="str">
        <f ca="1">IFERROR(INDEX(MAESTRO!D:D,_xludf.AGGREGATE(15,6,ROW(MAESTRO!$B$3:$B$1000)/((MAESTRO!$B$3:$B$1000="ASMAR DIRECCIÓN")*(UPPER(MAESTRO!$L$3:$L$1000)="CONFIRMADO")),ROWS($A$3:A349))),"")</f>
        <v/>
      </c>
      <c r="E349" s="10" t="str">
        <f ca="1">IFERROR(INDEX(MAESTRO!E:E,_xludf.AGGREGATE(15,6,ROW(MAESTRO!$B$3:$B$1000)/((MAESTRO!$B$3:$B$1000="ASMAR DIRECCIÓN")*(UPPER(MAESTRO!$L$3:$L$1000)="CONFIRMADO")),ROWS($A$3:A349))),"")</f>
        <v/>
      </c>
      <c r="F349" s="10" t="str">
        <f ca="1">IFERROR(INDEX(MAESTRO!F:F,_xludf.AGGREGATE(15,6,ROW(MAESTRO!$B$3:$B$1000)/((MAESTRO!$B$3:$B$1000="ASMAR DIRECCIÓN")*(UPPER(MAESTRO!$L$3:$L$1000)="CONFIRMADO")),ROWS($A$3:A349))),"")</f>
        <v/>
      </c>
      <c r="G349" s="10" t="str">
        <f ca="1">IFERROR(INDEX(MAESTRO!G:G,_xludf.AGGREGATE(15,6,ROW(MAESTRO!$B$3:$B$1000)/((MAESTRO!$B$3:$B$1000="ASMAR DIRECCIÓN")*(UPPER(MAESTRO!$L$3:$L$1000)="CONFIRMADO")),ROWS($A$3:A349))),"")</f>
        <v/>
      </c>
      <c r="H349" s="10" t="str">
        <f ca="1">IFERROR(INDEX(MAESTRO!H:H,_xludf.AGGREGATE(15,6,ROW(MAESTRO!$B$3:$B$1000)/((MAESTRO!$B$3:$B$1000="ASMAR DIRECCIÓN")*(UPPER(MAESTRO!$L$3:$L$1000)="CONFIRMADO")),ROWS($A$3:A349))),"")</f>
        <v/>
      </c>
      <c r="I349" s="10" t="str">
        <f ca="1">IFERROR(INDEX(MAESTRO!I:I,_xludf.AGGREGATE(15,6,ROW(MAESTRO!$B$3:$B$1000)/((MAESTRO!$B$3:$B$1000="ASMAR DIRECCIÓN")*(UPPER(MAESTRO!$L$3:$L$1000)="CONFIRMADO")),ROWS($A$3:A349))),"")</f>
        <v/>
      </c>
      <c r="J349" s="10" t="str">
        <f ca="1">IFERROR(INDEX(MAESTRO!J:J,_xludf.AGGREGATE(15,6,ROW(MAESTRO!$B$3:$B$1000)/((MAESTRO!$B$3:$B$1000="ASMAR DIRECCIÓN")*(UPPER(MAESTRO!$L$3:$L$1000)="CONFIRMADO")),ROWS($A$3:A349))),"")</f>
        <v/>
      </c>
      <c r="K349" s="10" t="str">
        <f ca="1">IFERROR(INDEX(MAESTRO!K:K,_xludf.AGGREGATE(15,6,ROW(MAESTRO!$B$3:$B$1000)/((MAESTRO!$B$3:$B$1000="ASMAR DIRECCIÓN")*(UPPER(MAESTRO!$L$3:$L$1000)="CONFIRMADO")),ROWS($A$3:A349))),"")</f>
        <v/>
      </c>
      <c r="L349" s="10" t="str">
        <f ca="1">IFERROR(INDEX(MAESTRO!L:L,_xludf.AGGREGATE(15,6,ROW(MAESTRO!$B$3:$B$1000)/((MAESTRO!$B$3:$B$1000="ASMAR DIRECCIÓN")*(UPPER(MAESTRO!$L$3:$L$1000)="CONFIRMADO")),ROWS($A$3:A349))),"")</f>
        <v/>
      </c>
      <c r="M349" s="10" t="str">
        <f ca="1">IFERROR(INDEX(MAESTRO!M:M,_xludf.AGGREGATE(15,6,ROW(MAESTRO!$B$3:$B$1000)/((MAESTRO!$B$3:$B$1000="ASMAR DIRECCIÓN")*(UPPER(MAESTRO!$L$3:$L$1000)="CONFIRMADO")),ROWS($A$3:A349))),"")</f>
        <v/>
      </c>
      <c r="N349" s="10" t="str">
        <f ca="1">IFERROR(INDEX(MAESTRO!N:N,_xludf.AGGREGATE(15,6,ROW(MAESTRO!$B$3:$B$1000)/((MAESTRO!$B$3:$B$1000="ASMAR DIRECCIÓN")*(UPPER(MAESTRO!$L$3:$L$1000)="CONFIRMADO")),ROWS($A$3:A349))),"")</f>
        <v/>
      </c>
      <c r="O349" s="10" t="str">
        <f ca="1">IFERROR(INDEX(MAESTRO!O:O,_xludf.AGGREGATE(15,6,ROW(MAESTRO!$B$3:$B$1000)/((MAESTRO!$B$3:$B$1000="ASMAR DIRECCIÓN")*(UPPER(MAESTRO!$L$3:$L$1000)="CONFIRMADO")),ROWS($A$3:A349))),"")</f>
        <v/>
      </c>
      <c r="P349" s="10" t="str">
        <f ca="1">IFERROR(INDEX(MAESTRO!P:P,_xludf.AGGREGATE(15,6,ROW(MAESTRO!$B$3:$B$1000)/((MAESTRO!$B$3:$B$1000="ASMAR DIRECCIÓN")*(UPPER(MAESTRO!$L$3:$L$1000)="CONFIRMADO")),ROWS($A$3:A349))),"")</f>
        <v/>
      </c>
      <c r="Q349" s="10" t="str">
        <f ca="1">IFERROR(INDEX(MAESTRO!Q:Q,_xludf.AGGREGATE(15,6,ROW(MAESTRO!$B$3:$B$1000)/((MAESTRO!$B$3:$B$1000="ASMAR DIRECCIÓN")*(UPPER(MAESTRO!$L$3:$L$1000)="CONFIRMADO")),ROWS($A$3:A349))),"")</f>
        <v/>
      </c>
      <c r="R349" s="10" t="str">
        <f ca="1">IFERROR(INDEX(MAESTRO!R:R,_xludf.AGGREGATE(15,6,ROW(MAESTRO!$B$3:$B$1000)/((MAESTRO!$B$3:$B$1000="ASMAR DIRECCIÓN")*(UPPER(MAESTRO!$L$3:$L$1000)="CONFIRMADO")),ROWS($A$3:A349))),"")</f>
        <v/>
      </c>
      <c r="S349" s="10" t="str">
        <f ca="1">IFERROR(INDEX(MAESTRO!S:S,_xludf.AGGREGATE(15,6,ROW(MAESTRO!$B$3:$B$1000)/((MAESTRO!$B$3:$B$1000="ASMAR DIRECCIÓN")*(UPPER(MAESTRO!$L$3:$L$1000)="CONFIRMADO")),ROWS($A$3:A349))),"")</f>
        <v/>
      </c>
      <c r="T349" s="10" t="str">
        <f ca="1">IFERROR(INDEX(MAESTRO!T:T,_xludf.AGGREGATE(15,6,ROW(MAESTRO!$B$3:$B$1000)/((MAESTRO!$B$3:$B$1000="ASMAR DIRECCIÓN")*(UPPER(MAESTRO!$L$3:$L$1000)="CONFIRMADO")),ROWS($A$3:A349))),"")</f>
        <v/>
      </c>
      <c r="U349" s="10" t="str">
        <f ca="1">IFERROR(INDEX(MAESTRO!U:U,_xludf.AGGREGATE(15,6,ROW(MAESTRO!$B$3:$B$1000)/((MAESTRO!$B$3:$B$1000="ASMAR DIRECCIÓN")*(UPPER(MAESTRO!$L$3:$L$1000)="CONFIRMADO")),ROWS($A$3:A349))),"")</f>
        <v/>
      </c>
      <c r="V349" s="10" t="str">
        <f ca="1">IFERROR(INDEX(MAESTRO!V:V,_xludf.AGGREGATE(15,6,ROW(MAESTRO!$B$3:$B$1000)/((MAESTRO!$B$3:$B$1000="ASMAR DIRECCIÓN")*(UPPER(MAESTRO!$L$3:$L$1000)="CONFIRMADO")),ROWS($A$3:A349))),"")</f>
        <v/>
      </c>
      <c r="W349" s="10" t="str">
        <f ca="1">IFERROR(INDEX(MAESTRO!W:W,_xludf.AGGREGATE(15,6,ROW(MAESTRO!$B$3:$B$1000)/((MAESTRO!$B$3:$B$1000="ASMAR DIRECCIÓN")*(UPPER(MAESTRO!$L$3:$L$1000)="CONFIRMADO")),ROWS($A$3:A349))),"")</f>
        <v/>
      </c>
      <c r="X349" s="10" t="str">
        <f ca="1">IFERROR(INDEX(MAESTRO!X:X,_xludf.AGGREGATE(15,6,ROW(MAESTRO!$B$3:$B$1000)/((MAESTRO!$B$3:$B$1000="ASMAR DIRECCIÓN")*(UPPER(MAESTRO!$L$3:$L$1000)="CONFIRMADO")),ROWS($A$3:A349))),"")</f>
        <v/>
      </c>
    </row>
    <row r="350" spans="1:24" ht="22.05" customHeight="1">
      <c r="A350" s="11" t="str">
        <f ca="1">IFERROR(INDEX(MAESTRO!A:A,_xludf.AGGREGATE(15,6,ROW(MAESTRO!$B$3:$B$1000)/((MAESTRO!$B$3:$B$1000="ASMAR DIRECCIÓN")*(UPPER(MAESTRO!$L$3:$L$1000)="CONFIRMADO")),ROWS($A$3:A350))),"")</f>
        <v/>
      </c>
      <c r="B350" s="11" t="str">
        <f ca="1">IFERROR(INDEX(MAESTRO!B:B,_xludf.AGGREGATE(15,6,ROW(MAESTRO!$B$3:$B$1000)/((MAESTRO!$B$3:$B$1000="ASMAR DIRECCIÓN")*(UPPER(MAESTRO!$L$3:$L$1000)="CONFIRMADO")),ROWS($A$3:A350))),"")</f>
        <v/>
      </c>
      <c r="C350" s="11" t="str">
        <f ca="1">IFERROR(INDEX(MAESTRO!C:C,_xludf.AGGREGATE(15,6,ROW(MAESTRO!$B$3:$B$1000)/((MAESTRO!$B$3:$B$1000="ASMAR DIRECCIÓN")*(UPPER(MAESTRO!$L$3:$L$1000)="CONFIRMADO")),ROWS($A$3:A350))),"")</f>
        <v/>
      </c>
      <c r="D350" s="11" t="str">
        <f ca="1">IFERROR(INDEX(MAESTRO!D:D,_xludf.AGGREGATE(15,6,ROW(MAESTRO!$B$3:$B$1000)/((MAESTRO!$B$3:$B$1000="ASMAR DIRECCIÓN")*(UPPER(MAESTRO!$L$3:$L$1000)="CONFIRMADO")),ROWS($A$3:A350))),"")</f>
        <v/>
      </c>
      <c r="E350" s="11" t="str">
        <f ca="1">IFERROR(INDEX(MAESTRO!E:E,_xludf.AGGREGATE(15,6,ROW(MAESTRO!$B$3:$B$1000)/((MAESTRO!$B$3:$B$1000="ASMAR DIRECCIÓN")*(UPPER(MAESTRO!$L$3:$L$1000)="CONFIRMADO")),ROWS($A$3:A350))),"")</f>
        <v/>
      </c>
      <c r="F350" s="11" t="str">
        <f ca="1">IFERROR(INDEX(MAESTRO!F:F,_xludf.AGGREGATE(15,6,ROW(MAESTRO!$B$3:$B$1000)/((MAESTRO!$B$3:$B$1000="ASMAR DIRECCIÓN")*(UPPER(MAESTRO!$L$3:$L$1000)="CONFIRMADO")),ROWS($A$3:A350))),"")</f>
        <v/>
      </c>
      <c r="G350" s="11" t="str">
        <f ca="1">IFERROR(INDEX(MAESTRO!G:G,_xludf.AGGREGATE(15,6,ROW(MAESTRO!$B$3:$B$1000)/((MAESTRO!$B$3:$B$1000="ASMAR DIRECCIÓN")*(UPPER(MAESTRO!$L$3:$L$1000)="CONFIRMADO")),ROWS($A$3:A350))),"")</f>
        <v/>
      </c>
      <c r="H350" s="11" t="str">
        <f ca="1">IFERROR(INDEX(MAESTRO!H:H,_xludf.AGGREGATE(15,6,ROW(MAESTRO!$B$3:$B$1000)/((MAESTRO!$B$3:$B$1000="ASMAR DIRECCIÓN")*(UPPER(MAESTRO!$L$3:$L$1000)="CONFIRMADO")),ROWS($A$3:A350))),"")</f>
        <v/>
      </c>
      <c r="I350" s="11" t="str">
        <f ca="1">IFERROR(INDEX(MAESTRO!I:I,_xludf.AGGREGATE(15,6,ROW(MAESTRO!$B$3:$B$1000)/((MAESTRO!$B$3:$B$1000="ASMAR DIRECCIÓN")*(UPPER(MAESTRO!$L$3:$L$1000)="CONFIRMADO")),ROWS($A$3:A350))),"")</f>
        <v/>
      </c>
      <c r="J350" s="11" t="str">
        <f ca="1">IFERROR(INDEX(MAESTRO!J:J,_xludf.AGGREGATE(15,6,ROW(MAESTRO!$B$3:$B$1000)/((MAESTRO!$B$3:$B$1000="ASMAR DIRECCIÓN")*(UPPER(MAESTRO!$L$3:$L$1000)="CONFIRMADO")),ROWS($A$3:A350))),"")</f>
        <v/>
      </c>
      <c r="K350" s="11" t="str">
        <f ca="1">IFERROR(INDEX(MAESTRO!K:K,_xludf.AGGREGATE(15,6,ROW(MAESTRO!$B$3:$B$1000)/((MAESTRO!$B$3:$B$1000="ASMAR DIRECCIÓN")*(UPPER(MAESTRO!$L$3:$L$1000)="CONFIRMADO")),ROWS($A$3:A350))),"")</f>
        <v/>
      </c>
      <c r="L350" s="11" t="str">
        <f ca="1">IFERROR(INDEX(MAESTRO!L:L,_xludf.AGGREGATE(15,6,ROW(MAESTRO!$B$3:$B$1000)/((MAESTRO!$B$3:$B$1000="ASMAR DIRECCIÓN")*(UPPER(MAESTRO!$L$3:$L$1000)="CONFIRMADO")),ROWS($A$3:A350))),"")</f>
        <v/>
      </c>
      <c r="M350" s="11" t="str">
        <f ca="1">IFERROR(INDEX(MAESTRO!M:M,_xludf.AGGREGATE(15,6,ROW(MAESTRO!$B$3:$B$1000)/((MAESTRO!$B$3:$B$1000="ASMAR DIRECCIÓN")*(UPPER(MAESTRO!$L$3:$L$1000)="CONFIRMADO")),ROWS($A$3:A350))),"")</f>
        <v/>
      </c>
      <c r="N350" s="11" t="str">
        <f ca="1">IFERROR(INDEX(MAESTRO!N:N,_xludf.AGGREGATE(15,6,ROW(MAESTRO!$B$3:$B$1000)/((MAESTRO!$B$3:$B$1000="ASMAR DIRECCIÓN")*(UPPER(MAESTRO!$L$3:$L$1000)="CONFIRMADO")),ROWS($A$3:A350))),"")</f>
        <v/>
      </c>
      <c r="O350" s="11" t="str">
        <f ca="1">IFERROR(INDEX(MAESTRO!O:O,_xludf.AGGREGATE(15,6,ROW(MAESTRO!$B$3:$B$1000)/((MAESTRO!$B$3:$B$1000="ASMAR DIRECCIÓN")*(UPPER(MAESTRO!$L$3:$L$1000)="CONFIRMADO")),ROWS($A$3:A350))),"")</f>
        <v/>
      </c>
      <c r="P350" s="11" t="str">
        <f ca="1">IFERROR(INDEX(MAESTRO!P:P,_xludf.AGGREGATE(15,6,ROW(MAESTRO!$B$3:$B$1000)/((MAESTRO!$B$3:$B$1000="ASMAR DIRECCIÓN")*(UPPER(MAESTRO!$L$3:$L$1000)="CONFIRMADO")),ROWS($A$3:A350))),"")</f>
        <v/>
      </c>
      <c r="Q350" s="11" t="str">
        <f ca="1">IFERROR(INDEX(MAESTRO!Q:Q,_xludf.AGGREGATE(15,6,ROW(MAESTRO!$B$3:$B$1000)/((MAESTRO!$B$3:$B$1000="ASMAR DIRECCIÓN")*(UPPER(MAESTRO!$L$3:$L$1000)="CONFIRMADO")),ROWS($A$3:A350))),"")</f>
        <v/>
      </c>
      <c r="R350" s="11" t="str">
        <f ca="1">IFERROR(INDEX(MAESTRO!R:R,_xludf.AGGREGATE(15,6,ROW(MAESTRO!$B$3:$B$1000)/((MAESTRO!$B$3:$B$1000="ASMAR DIRECCIÓN")*(UPPER(MAESTRO!$L$3:$L$1000)="CONFIRMADO")),ROWS($A$3:A350))),"")</f>
        <v/>
      </c>
      <c r="S350" s="11" t="str">
        <f ca="1">IFERROR(INDEX(MAESTRO!S:S,_xludf.AGGREGATE(15,6,ROW(MAESTRO!$B$3:$B$1000)/((MAESTRO!$B$3:$B$1000="ASMAR DIRECCIÓN")*(UPPER(MAESTRO!$L$3:$L$1000)="CONFIRMADO")),ROWS($A$3:A350))),"")</f>
        <v/>
      </c>
      <c r="T350" s="11" t="str">
        <f ca="1">IFERROR(INDEX(MAESTRO!T:T,_xludf.AGGREGATE(15,6,ROW(MAESTRO!$B$3:$B$1000)/((MAESTRO!$B$3:$B$1000="ASMAR DIRECCIÓN")*(UPPER(MAESTRO!$L$3:$L$1000)="CONFIRMADO")),ROWS($A$3:A350))),"")</f>
        <v/>
      </c>
      <c r="U350" s="11" t="str">
        <f ca="1">IFERROR(INDEX(MAESTRO!U:U,_xludf.AGGREGATE(15,6,ROW(MAESTRO!$B$3:$B$1000)/((MAESTRO!$B$3:$B$1000="ASMAR DIRECCIÓN")*(UPPER(MAESTRO!$L$3:$L$1000)="CONFIRMADO")),ROWS($A$3:A350))),"")</f>
        <v/>
      </c>
      <c r="V350" s="11" t="str">
        <f ca="1">IFERROR(INDEX(MAESTRO!V:V,_xludf.AGGREGATE(15,6,ROW(MAESTRO!$B$3:$B$1000)/((MAESTRO!$B$3:$B$1000="ASMAR DIRECCIÓN")*(UPPER(MAESTRO!$L$3:$L$1000)="CONFIRMADO")),ROWS($A$3:A350))),"")</f>
        <v/>
      </c>
      <c r="W350" s="11" t="str">
        <f ca="1">IFERROR(INDEX(MAESTRO!W:W,_xludf.AGGREGATE(15,6,ROW(MAESTRO!$B$3:$B$1000)/((MAESTRO!$B$3:$B$1000="ASMAR DIRECCIÓN")*(UPPER(MAESTRO!$L$3:$L$1000)="CONFIRMADO")),ROWS($A$3:A350))),"")</f>
        <v/>
      </c>
      <c r="X350" s="11" t="str">
        <f ca="1">IFERROR(INDEX(MAESTRO!X:X,_xludf.AGGREGATE(15,6,ROW(MAESTRO!$B$3:$B$1000)/((MAESTRO!$B$3:$B$1000="ASMAR DIRECCIÓN")*(UPPER(MAESTRO!$L$3:$L$1000)="CONFIRMADO")),ROWS($A$3:A350))),"")</f>
        <v/>
      </c>
    </row>
    <row r="351" spans="1:24" ht="22.05" customHeight="1">
      <c r="A351" s="10" t="str">
        <f ca="1">IFERROR(INDEX(MAESTRO!A:A,_xludf.AGGREGATE(15,6,ROW(MAESTRO!$B$3:$B$1000)/((MAESTRO!$B$3:$B$1000="ASMAR DIRECCIÓN")*(UPPER(MAESTRO!$L$3:$L$1000)="CONFIRMADO")),ROWS($A$3:A351))),"")</f>
        <v/>
      </c>
      <c r="B351" s="10" t="str">
        <f ca="1">IFERROR(INDEX(MAESTRO!B:B,_xludf.AGGREGATE(15,6,ROW(MAESTRO!$B$3:$B$1000)/((MAESTRO!$B$3:$B$1000="ASMAR DIRECCIÓN")*(UPPER(MAESTRO!$L$3:$L$1000)="CONFIRMADO")),ROWS($A$3:A351))),"")</f>
        <v/>
      </c>
      <c r="C351" s="10" t="str">
        <f ca="1">IFERROR(INDEX(MAESTRO!C:C,_xludf.AGGREGATE(15,6,ROW(MAESTRO!$B$3:$B$1000)/((MAESTRO!$B$3:$B$1000="ASMAR DIRECCIÓN")*(UPPER(MAESTRO!$L$3:$L$1000)="CONFIRMADO")),ROWS($A$3:A351))),"")</f>
        <v/>
      </c>
      <c r="D351" s="10" t="str">
        <f ca="1">IFERROR(INDEX(MAESTRO!D:D,_xludf.AGGREGATE(15,6,ROW(MAESTRO!$B$3:$B$1000)/((MAESTRO!$B$3:$B$1000="ASMAR DIRECCIÓN")*(UPPER(MAESTRO!$L$3:$L$1000)="CONFIRMADO")),ROWS($A$3:A351))),"")</f>
        <v/>
      </c>
      <c r="E351" s="10" t="str">
        <f ca="1">IFERROR(INDEX(MAESTRO!E:E,_xludf.AGGREGATE(15,6,ROW(MAESTRO!$B$3:$B$1000)/((MAESTRO!$B$3:$B$1000="ASMAR DIRECCIÓN")*(UPPER(MAESTRO!$L$3:$L$1000)="CONFIRMADO")),ROWS($A$3:A351))),"")</f>
        <v/>
      </c>
      <c r="F351" s="10" t="str">
        <f ca="1">IFERROR(INDEX(MAESTRO!F:F,_xludf.AGGREGATE(15,6,ROW(MAESTRO!$B$3:$B$1000)/((MAESTRO!$B$3:$B$1000="ASMAR DIRECCIÓN")*(UPPER(MAESTRO!$L$3:$L$1000)="CONFIRMADO")),ROWS($A$3:A351))),"")</f>
        <v/>
      </c>
      <c r="G351" s="10" t="str">
        <f ca="1">IFERROR(INDEX(MAESTRO!G:G,_xludf.AGGREGATE(15,6,ROW(MAESTRO!$B$3:$B$1000)/((MAESTRO!$B$3:$B$1000="ASMAR DIRECCIÓN")*(UPPER(MAESTRO!$L$3:$L$1000)="CONFIRMADO")),ROWS($A$3:A351))),"")</f>
        <v/>
      </c>
      <c r="H351" s="10" t="str">
        <f ca="1">IFERROR(INDEX(MAESTRO!H:H,_xludf.AGGREGATE(15,6,ROW(MAESTRO!$B$3:$B$1000)/((MAESTRO!$B$3:$B$1000="ASMAR DIRECCIÓN")*(UPPER(MAESTRO!$L$3:$L$1000)="CONFIRMADO")),ROWS($A$3:A351))),"")</f>
        <v/>
      </c>
      <c r="I351" s="10" t="str">
        <f ca="1">IFERROR(INDEX(MAESTRO!I:I,_xludf.AGGREGATE(15,6,ROW(MAESTRO!$B$3:$B$1000)/((MAESTRO!$B$3:$B$1000="ASMAR DIRECCIÓN")*(UPPER(MAESTRO!$L$3:$L$1000)="CONFIRMADO")),ROWS($A$3:A351))),"")</f>
        <v/>
      </c>
      <c r="J351" s="10" t="str">
        <f ca="1">IFERROR(INDEX(MAESTRO!J:J,_xludf.AGGREGATE(15,6,ROW(MAESTRO!$B$3:$B$1000)/((MAESTRO!$B$3:$B$1000="ASMAR DIRECCIÓN")*(UPPER(MAESTRO!$L$3:$L$1000)="CONFIRMADO")),ROWS($A$3:A351))),"")</f>
        <v/>
      </c>
      <c r="K351" s="10" t="str">
        <f ca="1">IFERROR(INDEX(MAESTRO!K:K,_xludf.AGGREGATE(15,6,ROW(MAESTRO!$B$3:$B$1000)/((MAESTRO!$B$3:$B$1000="ASMAR DIRECCIÓN")*(UPPER(MAESTRO!$L$3:$L$1000)="CONFIRMADO")),ROWS($A$3:A351))),"")</f>
        <v/>
      </c>
      <c r="L351" s="10" t="str">
        <f ca="1">IFERROR(INDEX(MAESTRO!L:L,_xludf.AGGREGATE(15,6,ROW(MAESTRO!$B$3:$B$1000)/((MAESTRO!$B$3:$B$1000="ASMAR DIRECCIÓN")*(UPPER(MAESTRO!$L$3:$L$1000)="CONFIRMADO")),ROWS($A$3:A351))),"")</f>
        <v/>
      </c>
      <c r="M351" s="10" t="str">
        <f ca="1">IFERROR(INDEX(MAESTRO!M:M,_xludf.AGGREGATE(15,6,ROW(MAESTRO!$B$3:$B$1000)/((MAESTRO!$B$3:$B$1000="ASMAR DIRECCIÓN")*(UPPER(MAESTRO!$L$3:$L$1000)="CONFIRMADO")),ROWS($A$3:A351))),"")</f>
        <v/>
      </c>
      <c r="N351" s="10" t="str">
        <f ca="1">IFERROR(INDEX(MAESTRO!N:N,_xludf.AGGREGATE(15,6,ROW(MAESTRO!$B$3:$B$1000)/((MAESTRO!$B$3:$B$1000="ASMAR DIRECCIÓN")*(UPPER(MAESTRO!$L$3:$L$1000)="CONFIRMADO")),ROWS($A$3:A351))),"")</f>
        <v/>
      </c>
      <c r="O351" s="10" t="str">
        <f ca="1">IFERROR(INDEX(MAESTRO!O:O,_xludf.AGGREGATE(15,6,ROW(MAESTRO!$B$3:$B$1000)/((MAESTRO!$B$3:$B$1000="ASMAR DIRECCIÓN")*(UPPER(MAESTRO!$L$3:$L$1000)="CONFIRMADO")),ROWS($A$3:A351))),"")</f>
        <v/>
      </c>
      <c r="P351" s="10" t="str">
        <f ca="1">IFERROR(INDEX(MAESTRO!P:P,_xludf.AGGREGATE(15,6,ROW(MAESTRO!$B$3:$B$1000)/((MAESTRO!$B$3:$B$1000="ASMAR DIRECCIÓN")*(UPPER(MAESTRO!$L$3:$L$1000)="CONFIRMADO")),ROWS($A$3:A351))),"")</f>
        <v/>
      </c>
      <c r="Q351" s="10" t="str">
        <f ca="1">IFERROR(INDEX(MAESTRO!Q:Q,_xludf.AGGREGATE(15,6,ROW(MAESTRO!$B$3:$B$1000)/((MAESTRO!$B$3:$B$1000="ASMAR DIRECCIÓN")*(UPPER(MAESTRO!$L$3:$L$1000)="CONFIRMADO")),ROWS($A$3:A351))),"")</f>
        <v/>
      </c>
      <c r="R351" s="10" t="str">
        <f ca="1">IFERROR(INDEX(MAESTRO!R:R,_xludf.AGGREGATE(15,6,ROW(MAESTRO!$B$3:$B$1000)/((MAESTRO!$B$3:$B$1000="ASMAR DIRECCIÓN")*(UPPER(MAESTRO!$L$3:$L$1000)="CONFIRMADO")),ROWS($A$3:A351))),"")</f>
        <v/>
      </c>
      <c r="S351" s="10" t="str">
        <f ca="1">IFERROR(INDEX(MAESTRO!S:S,_xludf.AGGREGATE(15,6,ROW(MAESTRO!$B$3:$B$1000)/((MAESTRO!$B$3:$B$1000="ASMAR DIRECCIÓN")*(UPPER(MAESTRO!$L$3:$L$1000)="CONFIRMADO")),ROWS($A$3:A351))),"")</f>
        <v/>
      </c>
      <c r="T351" s="10" t="str">
        <f ca="1">IFERROR(INDEX(MAESTRO!T:T,_xludf.AGGREGATE(15,6,ROW(MAESTRO!$B$3:$B$1000)/((MAESTRO!$B$3:$B$1000="ASMAR DIRECCIÓN")*(UPPER(MAESTRO!$L$3:$L$1000)="CONFIRMADO")),ROWS($A$3:A351))),"")</f>
        <v/>
      </c>
      <c r="U351" s="10" t="str">
        <f ca="1">IFERROR(INDEX(MAESTRO!U:U,_xludf.AGGREGATE(15,6,ROW(MAESTRO!$B$3:$B$1000)/((MAESTRO!$B$3:$B$1000="ASMAR DIRECCIÓN")*(UPPER(MAESTRO!$L$3:$L$1000)="CONFIRMADO")),ROWS($A$3:A351))),"")</f>
        <v/>
      </c>
      <c r="V351" s="10" t="str">
        <f ca="1">IFERROR(INDEX(MAESTRO!V:V,_xludf.AGGREGATE(15,6,ROW(MAESTRO!$B$3:$B$1000)/((MAESTRO!$B$3:$B$1000="ASMAR DIRECCIÓN")*(UPPER(MAESTRO!$L$3:$L$1000)="CONFIRMADO")),ROWS($A$3:A351))),"")</f>
        <v/>
      </c>
      <c r="W351" s="10" t="str">
        <f ca="1">IFERROR(INDEX(MAESTRO!W:W,_xludf.AGGREGATE(15,6,ROW(MAESTRO!$B$3:$B$1000)/((MAESTRO!$B$3:$B$1000="ASMAR DIRECCIÓN")*(UPPER(MAESTRO!$L$3:$L$1000)="CONFIRMADO")),ROWS($A$3:A351))),"")</f>
        <v/>
      </c>
      <c r="X351" s="10" t="str">
        <f ca="1">IFERROR(INDEX(MAESTRO!X:X,_xludf.AGGREGATE(15,6,ROW(MAESTRO!$B$3:$B$1000)/((MAESTRO!$B$3:$B$1000="ASMAR DIRECCIÓN")*(UPPER(MAESTRO!$L$3:$L$1000)="CONFIRMADO")),ROWS($A$3:A351))),"")</f>
        <v/>
      </c>
    </row>
    <row r="352" spans="1:24" ht="22.05" customHeight="1">
      <c r="A352" s="11" t="str">
        <f ca="1">IFERROR(INDEX(MAESTRO!A:A,_xludf.AGGREGATE(15,6,ROW(MAESTRO!$B$3:$B$1000)/((MAESTRO!$B$3:$B$1000="ASMAR DIRECCIÓN")*(UPPER(MAESTRO!$L$3:$L$1000)="CONFIRMADO")),ROWS($A$3:A352))),"")</f>
        <v/>
      </c>
      <c r="B352" s="11" t="str">
        <f ca="1">IFERROR(INDEX(MAESTRO!B:B,_xludf.AGGREGATE(15,6,ROW(MAESTRO!$B$3:$B$1000)/((MAESTRO!$B$3:$B$1000="ASMAR DIRECCIÓN")*(UPPER(MAESTRO!$L$3:$L$1000)="CONFIRMADO")),ROWS($A$3:A352))),"")</f>
        <v/>
      </c>
      <c r="C352" s="11" t="str">
        <f ca="1">IFERROR(INDEX(MAESTRO!C:C,_xludf.AGGREGATE(15,6,ROW(MAESTRO!$B$3:$B$1000)/((MAESTRO!$B$3:$B$1000="ASMAR DIRECCIÓN")*(UPPER(MAESTRO!$L$3:$L$1000)="CONFIRMADO")),ROWS($A$3:A352))),"")</f>
        <v/>
      </c>
      <c r="D352" s="11" t="str">
        <f ca="1">IFERROR(INDEX(MAESTRO!D:D,_xludf.AGGREGATE(15,6,ROW(MAESTRO!$B$3:$B$1000)/((MAESTRO!$B$3:$B$1000="ASMAR DIRECCIÓN")*(UPPER(MAESTRO!$L$3:$L$1000)="CONFIRMADO")),ROWS($A$3:A352))),"")</f>
        <v/>
      </c>
      <c r="E352" s="11" t="str">
        <f ca="1">IFERROR(INDEX(MAESTRO!E:E,_xludf.AGGREGATE(15,6,ROW(MAESTRO!$B$3:$B$1000)/((MAESTRO!$B$3:$B$1000="ASMAR DIRECCIÓN")*(UPPER(MAESTRO!$L$3:$L$1000)="CONFIRMADO")),ROWS($A$3:A352))),"")</f>
        <v/>
      </c>
      <c r="F352" s="11" t="str">
        <f ca="1">IFERROR(INDEX(MAESTRO!F:F,_xludf.AGGREGATE(15,6,ROW(MAESTRO!$B$3:$B$1000)/((MAESTRO!$B$3:$B$1000="ASMAR DIRECCIÓN")*(UPPER(MAESTRO!$L$3:$L$1000)="CONFIRMADO")),ROWS($A$3:A352))),"")</f>
        <v/>
      </c>
      <c r="G352" s="11" t="str">
        <f ca="1">IFERROR(INDEX(MAESTRO!G:G,_xludf.AGGREGATE(15,6,ROW(MAESTRO!$B$3:$B$1000)/((MAESTRO!$B$3:$B$1000="ASMAR DIRECCIÓN")*(UPPER(MAESTRO!$L$3:$L$1000)="CONFIRMADO")),ROWS($A$3:A352))),"")</f>
        <v/>
      </c>
      <c r="H352" s="11" t="str">
        <f ca="1">IFERROR(INDEX(MAESTRO!H:H,_xludf.AGGREGATE(15,6,ROW(MAESTRO!$B$3:$B$1000)/((MAESTRO!$B$3:$B$1000="ASMAR DIRECCIÓN")*(UPPER(MAESTRO!$L$3:$L$1000)="CONFIRMADO")),ROWS($A$3:A352))),"")</f>
        <v/>
      </c>
      <c r="I352" s="11" t="str">
        <f ca="1">IFERROR(INDEX(MAESTRO!I:I,_xludf.AGGREGATE(15,6,ROW(MAESTRO!$B$3:$B$1000)/((MAESTRO!$B$3:$B$1000="ASMAR DIRECCIÓN")*(UPPER(MAESTRO!$L$3:$L$1000)="CONFIRMADO")),ROWS($A$3:A352))),"")</f>
        <v/>
      </c>
      <c r="J352" s="11" t="str">
        <f ca="1">IFERROR(INDEX(MAESTRO!J:J,_xludf.AGGREGATE(15,6,ROW(MAESTRO!$B$3:$B$1000)/((MAESTRO!$B$3:$B$1000="ASMAR DIRECCIÓN")*(UPPER(MAESTRO!$L$3:$L$1000)="CONFIRMADO")),ROWS($A$3:A352))),"")</f>
        <v/>
      </c>
      <c r="K352" s="11" t="str">
        <f ca="1">IFERROR(INDEX(MAESTRO!K:K,_xludf.AGGREGATE(15,6,ROW(MAESTRO!$B$3:$B$1000)/((MAESTRO!$B$3:$B$1000="ASMAR DIRECCIÓN")*(UPPER(MAESTRO!$L$3:$L$1000)="CONFIRMADO")),ROWS($A$3:A352))),"")</f>
        <v/>
      </c>
      <c r="L352" s="11" t="str">
        <f ca="1">IFERROR(INDEX(MAESTRO!L:L,_xludf.AGGREGATE(15,6,ROW(MAESTRO!$B$3:$B$1000)/((MAESTRO!$B$3:$B$1000="ASMAR DIRECCIÓN")*(UPPER(MAESTRO!$L$3:$L$1000)="CONFIRMADO")),ROWS($A$3:A352))),"")</f>
        <v/>
      </c>
      <c r="M352" s="11" t="str">
        <f ca="1">IFERROR(INDEX(MAESTRO!M:M,_xludf.AGGREGATE(15,6,ROW(MAESTRO!$B$3:$B$1000)/((MAESTRO!$B$3:$B$1000="ASMAR DIRECCIÓN")*(UPPER(MAESTRO!$L$3:$L$1000)="CONFIRMADO")),ROWS($A$3:A352))),"")</f>
        <v/>
      </c>
      <c r="N352" s="11" t="str">
        <f ca="1">IFERROR(INDEX(MAESTRO!N:N,_xludf.AGGREGATE(15,6,ROW(MAESTRO!$B$3:$B$1000)/((MAESTRO!$B$3:$B$1000="ASMAR DIRECCIÓN")*(UPPER(MAESTRO!$L$3:$L$1000)="CONFIRMADO")),ROWS($A$3:A352))),"")</f>
        <v/>
      </c>
      <c r="O352" s="11" t="str">
        <f ca="1">IFERROR(INDEX(MAESTRO!O:O,_xludf.AGGREGATE(15,6,ROW(MAESTRO!$B$3:$B$1000)/((MAESTRO!$B$3:$B$1000="ASMAR DIRECCIÓN")*(UPPER(MAESTRO!$L$3:$L$1000)="CONFIRMADO")),ROWS($A$3:A352))),"")</f>
        <v/>
      </c>
      <c r="P352" s="11" t="str">
        <f ca="1">IFERROR(INDEX(MAESTRO!P:P,_xludf.AGGREGATE(15,6,ROW(MAESTRO!$B$3:$B$1000)/((MAESTRO!$B$3:$B$1000="ASMAR DIRECCIÓN")*(UPPER(MAESTRO!$L$3:$L$1000)="CONFIRMADO")),ROWS($A$3:A352))),"")</f>
        <v/>
      </c>
      <c r="Q352" s="11" t="str">
        <f ca="1">IFERROR(INDEX(MAESTRO!Q:Q,_xludf.AGGREGATE(15,6,ROW(MAESTRO!$B$3:$B$1000)/((MAESTRO!$B$3:$B$1000="ASMAR DIRECCIÓN")*(UPPER(MAESTRO!$L$3:$L$1000)="CONFIRMADO")),ROWS($A$3:A352))),"")</f>
        <v/>
      </c>
      <c r="R352" s="11" t="str">
        <f ca="1">IFERROR(INDEX(MAESTRO!R:R,_xludf.AGGREGATE(15,6,ROW(MAESTRO!$B$3:$B$1000)/((MAESTRO!$B$3:$B$1000="ASMAR DIRECCIÓN")*(UPPER(MAESTRO!$L$3:$L$1000)="CONFIRMADO")),ROWS($A$3:A352))),"")</f>
        <v/>
      </c>
      <c r="S352" s="11" t="str">
        <f ca="1">IFERROR(INDEX(MAESTRO!S:S,_xludf.AGGREGATE(15,6,ROW(MAESTRO!$B$3:$B$1000)/((MAESTRO!$B$3:$B$1000="ASMAR DIRECCIÓN")*(UPPER(MAESTRO!$L$3:$L$1000)="CONFIRMADO")),ROWS($A$3:A352))),"")</f>
        <v/>
      </c>
      <c r="T352" s="11" t="str">
        <f ca="1">IFERROR(INDEX(MAESTRO!T:T,_xludf.AGGREGATE(15,6,ROW(MAESTRO!$B$3:$B$1000)/((MAESTRO!$B$3:$B$1000="ASMAR DIRECCIÓN")*(UPPER(MAESTRO!$L$3:$L$1000)="CONFIRMADO")),ROWS($A$3:A352))),"")</f>
        <v/>
      </c>
      <c r="U352" s="11" t="str">
        <f ca="1">IFERROR(INDEX(MAESTRO!U:U,_xludf.AGGREGATE(15,6,ROW(MAESTRO!$B$3:$B$1000)/((MAESTRO!$B$3:$B$1000="ASMAR DIRECCIÓN")*(UPPER(MAESTRO!$L$3:$L$1000)="CONFIRMADO")),ROWS($A$3:A352))),"")</f>
        <v/>
      </c>
      <c r="V352" s="11" t="str">
        <f ca="1">IFERROR(INDEX(MAESTRO!V:V,_xludf.AGGREGATE(15,6,ROW(MAESTRO!$B$3:$B$1000)/((MAESTRO!$B$3:$B$1000="ASMAR DIRECCIÓN")*(UPPER(MAESTRO!$L$3:$L$1000)="CONFIRMADO")),ROWS($A$3:A352))),"")</f>
        <v/>
      </c>
      <c r="W352" s="11" t="str">
        <f ca="1">IFERROR(INDEX(MAESTRO!W:W,_xludf.AGGREGATE(15,6,ROW(MAESTRO!$B$3:$B$1000)/((MAESTRO!$B$3:$B$1000="ASMAR DIRECCIÓN")*(UPPER(MAESTRO!$L$3:$L$1000)="CONFIRMADO")),ROWS($A$3:A352))),"")</f>
        <v/>
      </c>
      <c r="X352" s="11" t="str">
        <f ca="1">IFERROR(INDEX(MAESTRO!X:X,_xludf.AGGREGATE(15,6,ROW(MAESTRO!$B$3:$B$1000)/((MAESTRO!$B$3:$B$1000="ASMAR DIRECCIÓN")*(UPPER(MAESTRO!$L$3:$L$1000)="CONFIRMADO")),ROWS($A$3:A352))),"")</f>
        <v/>
      </c>
    </row>
    <row r="353" spans="1:24" ht="22.05" customHeight="1">
      <c r="A353" s="10" t="str">
        <f ca="1">IFERROR(INDEX(MAESTRO!A:A,_xludf.AGGREGATE(15,6,ROW(MAESTRO!$B$3:$B$1000)/((MAESTRO!$B$3:$B$1000="ASMAR DIRECCIÓN")*(UPPER(MAESTRO!$L$3:$L$1000)="CONFIRMADO")),ROWS($A$3:A353))),"")</f>
        <v/>
      </c>
      <c r="B353" s="10" t="str">
        <f ca="1">IFERROR(INDEX(MAESTRO!B:B,_xludf.AGGREGATE(15,6,ROW(MAESTRO!$B$3:$B$1000)/((MAESTRO!$B$3:$B$1000="ASMAR DIRECCIÓN")*(UPPER(MAESTRO!$L$3:$L$1000)="CONFIRMADO")),ROWS($A$3:A353))),"")</f>
        <v/>
      </c>
      <c r="C353" s="10" t="str">
        <f ca="1">IFERROR(INDEX(MAESTRO!C:C,_xludf.AGGREGATE(15,6,ROW(MAESTRO!$B$3:$B$1000)/((MAESTRO!$B$3:$B$1000="ASMAR DIRECCIÓN")*(UPPER(MAESTRO!$L$3:$L$1000)="CONFIRMADO")),ROWS($A$3:A353))),"")</f>
        <v/>
      </c>
      <c r="D353" s="10" t="str">
        <f ca="1">IFERROR(INDEX(MAESTRO!D:D,_xludf.AGGREGATE(15,6,ROW(MAESTRO!$B$3:$B$1000)/((MAESTRO!$B$3:$B$1000="ASMAR DIRECCIÓN")*(UPPER(MAESTRO!$L$3:$L$1000)="CONFIRMADO")),ROWS($A$3:A353))),"")</f>
        <v/>
      </c>
      <c r="E353" s="10" t="str">
        <f ca="1">IFERROR(INDEX(MAESTRO!E:E,_xludf.AGGREGATE(15,6,ROW(MAESTRO!$B$3:$B$1000)/((MAESTRO!$B$3:$B$1000="ASMAR DIRECCIÓN")*(UPPER(MAESTRO!$L$3:$L$1000)="CONFIRMADO")),ROWS($A$3:A353))),"")</f>
        <v/>
      </c>
      <c r="F353" s="10" t="str">
        <f ca="1">IFERROR(INDEX(MAESTRO!F:F,_xludf.AGGREGATE(15,6,ROW(MAESTRO!$B$3:$B$1000)/((MAESTRO!$B$3:$B$1000="ASMAR DIRECCIÓN")*(UPPER(MAESTRO!$L$3:$L$1000)="CONFIRMADO")),ROWS($A$3:A353))),"")</f>
        <v/>
      </c>
      <c r="G353" s="10" t="str">
        <f ca="1">IFERROR(INDEX(MAESTRO!G:G,_xludf.AGGREGATE(15,6,ROW(MAESTRO!$B$3:$B$1000)/((MAESTRO!$B$3:$B$1000="ASMAR DIRECCIÓN")*(UPPER(MAESTRO!$L$3:$L$1000)="CONFIRMADO")),ROWS($A$3:A353))),"")</f>
        <v/>
      </c>
      <c r="H353" s="10" t="str">
        <f ca="1">IFERROR(INDEX(MAESTRO!H:H,_xludf.AGGREGATE(15,6,ROW(MAESTRO!$B$3:$B$1000)/((MAESTRO!$B$3:$B$1000="ASMAR DIRECCIÓN")*(UPPER(MAESTRO!$L$3:$L$1000)="CONFIRMADO")),ROWS($A$3:A353))),"")</f>
        <v/>
      </c>
      <c r="I353" s="10" t="str">
        <f ca="1">IFERROR(INDEX(MAESTRO!I:I,_xludf.AGGREGATE(15,6,ROW(MAESTRO!$B$3:$B$1000)/((MAESTRO!$B$3:$B$1000="ASMAR DIRECCIÓN")*(UPPER(MAESTRO!$L$3:$L$1000)="CONFIRMADO")),ROWS($A$3:A353))),"")</f>
        <v/>
      </c>
      <c r="J353" s="10" t="str">
        <f ca="1">IFERROR(INDEX(MAESTRO!J:J,_xludf.AGGREGATE(15,6,ROW(MAESTRO!$B$3:$B$1000)/((MAESTRO!$B$3:$B$1000="ASMAR DIRECCIÓN")*(UPPER(MAESTRO!$L$3:$L$1000)="CONFIRMADO")),ROWS($A$3:A353))),"")</f>
        <v/>
      </c>
      <c r="K353" s="10" t="str">
        <f ca="1">IFERROR(INDEX(MAESTRO!K:K,_xludf.AGGREGATE(15,6,ROW(MAESTRO!$B$3:$B$1000)/((MAESTRO!$B$3:$B$1000="ASMAR DIRECCIÓN")*(UPPER(MAESTRO!$L$3:$L$1000)="CONFIRMADO")),ROWS($A$3:A353))),"")</f>
        <v/>
      </c>
      <c r="L353" s="10" t="str">
        <f ca="1">IFERROR(INDEX(MAESTRO!L:L,_xludf.AGGREGATE(15,6,ROW(MAESTRO!$B$3:$B$1000)/((MAESTRO!$B$3:$B$1000="ASMAR DIRECCIÓN")*(UPPER(MAESTRO!$L$3:$L$1000)="CONFIRMADO")),ROWS($A$3:A353))),"")</f>
        <v/>
      </c>
      <c r="M353" s="10" t="str">
        <f ca="1">IFERROR(INDEX(MAESTRO!M:M,_xludf.AGGREGATE(15,6,ROW(MAESTRO!$B$3:$B$1000)/((MAESTRO!$B$3:$B$1000="ASMAR DIRECCIÓN")*(UPPER(MAESTRO!$L$3:$L$1000)="CONFIRMADO")),ROWS($A$3:A353))),"")</f>
        <v/>
      </c>
      <c r="N353" s="10" t="str">
        <f ca="1">IFERROR(INDEX(MAESTRO!N:N,_xludf.AGGREGATE(15,6,ROW(MAESTRO!$B$3:$B$1000)/((MAESTRO!$B$3:$B$1000="ASMAR DIRECCIÓN")*(UPPER(MAESTRO!$L$3:$L$1000)="CONFIRMADO")),ROWS($A$3:A353))),"")</f>
        <v/>
      </c>
      <c r="O353" s="10" t="str">
        <f ca="1">IFERROR(INDEX(MAESTRO!O:O,_xludf.AGGREGATE(15,6,ROW(MAESTRO!$B$3:$B$1000)/((MAESTRO!$B$3:$B$1000="ASMAR DIRECCIÓN")*(UPPER(MAESTRO!$L$3:$L$1000)="CONFIRMADO")),ROWS($A$3:A353))),"")</f>
        <v/>
      </c>
      <c r="P353" s="10" t="str">
        <f ca="1">IFERROR(INDEX(MAESTRO!P:P,_xludf.AGGREGATE(15,6,ROW(MAESTRO!$B$3:$B$1000)/((MAESTRO!$B$3:$B$1000="ASMAR DIRECCIÓN")*(UPPER(MAESTRO!$L$3:$L$1000)="CONFIRMADO")),ROWS($A$3:A353))),"")</f>
        <v/>
      </c>
      <c r="Q353" s="10" t="str">
        <f ca="1">IFERROR(INDEX(MAESTRO!Q:Q,_xludf.AGGREGATE(15,6,ROW(MAESTRO!$B$3:$B$1000)/((MAESTRO!$B$3:$B$1000="ASMAR DIRECCIÓN")*(UPPER(MAESTRO!$L$3:$L$1000)="CONFIRMADO")),ROWS($A$3:A353))),"")</f>
        <v/>
      </c>
      <c r="R353" s="10" t="str">
        <f ca="1">IFERROR(INDEX(MAESTRO!R:R,_xludf.AGGREGATE(15,6,ROW(MAESTRO!$B$3:$B$1000)/((MAESTRO!$B$3:$B$1000="ASMAR DIRECCIÓN")*(UPPER(MAESTRO!$L$3:$L$1000)="CONFIRMADO")),ROWS($A$3:A353))),"")</f>
        <v/>
      </c>
      <c r="S353" s="10" t="str">
        <f ca="1">IFERROR(INDEX(MAESTRO!S:S,_xludf.AGGREGATE(15,6,ROW(MAESTRO!$B$3:$B$1000)/((MAESTRO!$B$3:$B$1000="ASMAR DIRECCIÓN")*(UPPER(MAESTRO!$L$3:$L$1000)="CONFIRMADO")),ROWS($A$3:A353))),"")</f>
        <v/>
      </c>
      <c r="T353" s="10" t="str">
        <f ca="1">IFERROR(INDEX(MAESTRO!T:T,_xludf.AGGREGATE(15,6,ROW(MAESTRO!$B$3:$B$1000)/((MAESTRO!$B$3:$B$1000="ASMAR DIRECCIÓN")*(UPPER(MAESTRO!$L$3:$L$1000)="CONFIRMADO")),ROWS($A$3:A353))),"")</f>
        <v/>
      </c>
      <c r="U353" s="10" t="str">
        <f ca="1">IFERROR(INDEX(MAESTRO!U:U,_xludf.AGGREGATE(15,6,ROW(MAESTRO!$B$3:$B$1000)/((MAESTRO!$B$3:$B$1000="ASMAR DIRECCIÓN")*(UPPER(MAESTRO!$L$3:$L$1000)="CONFIRMADO")),ROWS($A$3:A353))),"")</f>
        <v/>
      </c>
      <c r="V353" s="10" t="str">
        <f ca="1">IFERROR(INDEX(MAESTRO!V:V,_xludf.AGGREGATE(15,6,ROW(MAESTRO!$B$3:$B$1000)/((MAESTRO!$B$3:$B$1000="ASMAR DIRECCIÓN")*(UPPER(MAESTRO!$L$3:$L$1000)="CONFIRMADO")),ROWS($A$3:A353))),"")</f>
        <v/>
      </c>
      <c r="W353" s="10" t="str">
        <f ca="1">IFERROR(INDEX(MAESTRO!W:W,_xludf.AGGREGATE(15,6,ROW(MAESTRO!$B$3:$B$1000)/((MAESTRO!$B$3:$B$1000="ASMAR DIRECCIÓN")*(UPPER(MAESTRO!$L$3:$L$1000)="CONFIRMADO")),ROWS($A$3:A353))),"")</f>
        <v/>
      </c>
      <c r="X353" s="10" t="str">
        <f ca="1">IFERROR(INDEX(MAESTRO!X:X,_xludf.AGGREGATE(15,6,ROW(MAESTRO!$B$3:$B$1000)/((MAESTRO!$B$3:$B$1000="ASMAR DIRECCIÓN")*(UPPER(MAESTRO!$L$3:$L$1000)="CONFIRMADO")),ROWS($A$3:A353))),"")</f>
        <v/>
      </c>
    </row>
    <row r="354" spans="1:24" ht="22.05" customHeight="1">
      <c r="A354" s="11" t="str">
        <f ca="1">IFERROR(INDEX(MAESTRO!A:A,_xludf.AGGREGATE(15,6,ROW(MAESTRO!$B$3:$B$1000)/((MAESTRO!$B$3:$B$1000="ASMAR DIRECCIÓN")*(UPPER(MAESTRO!$L$3:$L$1000)="CONFIRMADO")),ROWS($A$3:A354))),"")</f>
        <v/>
      </c>
      <c r="B354" s="11" t="str">
        <f ca="1">IFERROR(INDEX(MAESTRO!B:B,_xludf.AGGREGATE(15,6,ROW(MAESTRO!$B$3:$B$1000)/((MAESTRO!$B$3:$B$1000="ASMAR DIRECCIÓN")*(UPPER(MAESTRO!$L$3:$L$1000)="CONFIRMADO")),ROWS($A$3:A354))),"")</f>
        <v/>
      </c>
      <c r="C354" s="11" t="str">
        <f ca="1">IFERROR(INDEX(MAESTRO!C:C,_xludf.AGGREGATE(15,6,ROW(MAESTRO!$B$3:$B$1000)/((MAESTRO!$B$3:$B$1000="ASMAR DIRECCIÓN")*(UPPER(MAESTRO!$L$3:$L$1000)="CONFIRMADO")),ROWS($A$3:A354))),"")</f>
        <v/>
      </c>
      <c r="D354" s="11" t="str">
        <f ca="1">IFERROR(INDEX(MAESTRO!D:D,_xludf.AGGREGATE(15,6,ROW(MAESTRO!$B$3:$B$1000)/((MAESTRO!$B$3:$B$1000="ASMAR DIRECCIÓN")*(UPPER(MAESTRO!$L$3:$L$1000)="CONFIRMADO")),ROWS($A$3:A354))),"")</f>
        <v/>
      </c>
      <c r="E354" s="11" t="str">
        <f ca="1">IFERROR(INDEX(MAESTRO!E:E,_xludf.AGGREGATE(15,6,ROW(MAESTRO!$B$3:$B$1000)/((MAESTRO!$B$3:$B$1000="ASMAR DIRECCIÓN")*(UPPER(MAESTRO!$L$3:$L$1000)="CONFIRMADO")),ROWS($A$3:A354))),"")</f>
        <v/>
      </c>
      <c r="F354" s="11" t="str">
        <f ca="1">IFERROR(INDEX(MAESTRO!F:F,_xludf.AGGREGATE(15,6,ROW(MAESTRO!$B$3:$B$1000)/((MAESTRO!$B$3:$B$1000="ASMAR DIRECCIÓN")*(UPPER(MAESTRO!$L$3:$L$1000)="CONFIRMADO")),ROWS($A$3:A354))),"")</f>
        <v/>
      </c>
      <c r="G354" s="11" t="str">
        <f ca="1">IFERROR(INDEX(MAESTRO!G:G,_xludf.AGGREGATE(15,6,ROW(MAESTRO!$B$3:$B$1000)/((MAESTRO!$B$3:$B$1000="ASMAR DIRECCIÓN")*(UPPER(MAESTRO!$L$3:$L$1000)="CONFIRMADO")),ROWS($A$3:A354))),"")</f>
        <v/>
      </c>
      <c r="H354" s="11" t="str">
        <f ca="1">IFERROR(INDEX(MAESTRO!H:H,_xludf.AGGREGATE(15,6,ROW(MAESTRO!$B$3:$B$1000)/((MAESTRO!$B$3:$B$1000="ASMAR DIRECCIÓN")*(UPPER(MAESTRO!$L$3:$L$1000)="CONFIRMADO")),ROWS($A$3:A354))),"")</f>
        <v/>
      </c>
      <c r="I354" s="11" t="str">
        <f ca="1">IFERROR(INDEX(MAESTRO!I:I,_xludf.AGGREGATE(15,6,ROW(MAESTRO!$B$3:$B$1000)/((MAESTRO!$B$3:$B$1000="ASMAR DIRECCIÓN")*(UPPER(MAESTRO!$L$3:$L$1000)="CONFIRMADO")),ROWS($A$3:A354))),"")</f>
        <v/>
      </c>
      <c r="J354" s="11" t="str">
        <f ca="1">IFERROR(INDEX(MAESTRO!J:J,_xludf.AGGREGATE(15,6,ROW(MAESTRO!$B$3:$B$1000)/((MAESTRO!$B$3:$B$1000="ASMAR DIRECCIÓN")*(UPPER(MAESTRO!$L$3:$L$1000)="CONFIRMADO")),ROWS($A$3:A354))),"")</f>
        <v/>
      </c>
      <c r="K354" s="11" t="str">
        <f ca="1">IFERROR(INDEX(MAESTRO!K:K,_xludf.AGGREGATE(15,6,ROW(MAESTRO!$B$3:$B$1000)/((MAESTRO!$B$3:$B$1000="ASMAR DIRECCIÓN")*(UPPER(MAESTRO!$L$3:$L$1000)="CONFIRMADO")),ROWS($A$3:A354))),"")</f>
        <v/>
      </c>
      <c r="L354" s="11" t="str">
        <f ca="1">IFERROR(INDEX(MAESTRO!L:L,_xludf.AGGREGATE(15,6,ROW(MAESTRO!$B$3:$B$1000)/((MAESTRO!$B$3:$B$1000="ASMAR DIRECCIÓN")*(UPPER(MAESTRO!$L$3:$L$1000)="CONFIRMADO")),ROWS($A$3:A354))),"")</f>
        <v/>
      </c>
      <c r="M354" s="11" t="str">
        <f ca="1">IFERROR(INDEX(MAESTRO!M:M,_xludf.AGGREGATE(15,6,ROW(MAESTRO!$B$3:$B$1000)/((MAESTRO!$B$3:$B$1000="ASMAR DIRECCIÓN")*(UPPER(MAESTRO!$L$3:$L$1000)="CONFIRMADO")),ROWS($A$3:A354))),"")</f>
        <v/>
      </c>
      <c r="N354" s="11" t="str">
        <f ca="1">IFERROR(INDEX(MAESTRO!N:N,_xludf.AGGREGATE(15,6,ROW(MAESTRO!$B$3:$B$1000)/((MAESTRO!$B$3:$B$1000="ASMAR DIRECCIÓN")*(UPPER(MAESTRO!$L$3:$L$1000)="CONFIRMADO")),ROWS($A$3:A354))),"")</f>
        <v/>
      </c>
      <c r="O354" s="11" t="str">
        <f ca="1">IFERROR(INDEX(MAESTRO!O:O,_xludf.AGGREGATE(15,6,ROW(MAESTRO!$B$3:$B$1000)/((MAESTRO!$B$3:$B$1000="ASMAR DIRECCIÓN")*(UPPER(MAESTRO!$L$3:$L$1000)="CONFIRMADO")),ROWS($A$3:A354))),"")</f>
        <v/>
      </c>
      <c r="P354" s="11" t="str">
        <f ca="1">IFERROR(INDEX(MAESTRO!P:P,_xludf.AGGREGATE(15,6,ROW(MAESTRO!$B$3:$B$1000)/((MAESTRO!$B$3:$B$1000="ASMAR DIRECCIÓN")*(UPPER(MAESTRO!$L$3:$L$1000)="CONFIRMADO")),ROWS($A$3:A354))),"")</f>
        <v/>
      </c>
      <c r="Q354" s="11" t="str">
        <f ca="1">IFERROR(INDEX(MAESTRO!Q:Q,_xludf.AGGREGATE(15,6,ROW(MAESTRO!$B$3:$B$1000)/((MAESTRO!$B$3:$B$1000="ASMAR DIRECCIÓN")*(UPPER(MAESTRO!$L$3:$L$1000)="CONFIRMADO")),ROWS($A$3:A354))),"")</f>
        <v/>
      </c>
      <c r="R354" s="11" t="str">
        <f ca="1">IFERROR(INDEX(MAESTRO!R:R,_xludf.AGGREGATE(15,6,ROW(MAESTRO!$B$3:$B$1000)/((MAESTRO!$B$3:$B$1000="ASMAR DIRECCIÓN")*(UPPER(MAESTRO!$L$3:$L$1000)="CONFIRMADO")),ROWS($A$3:A354))),"")</f>
        <v/>
      </c>
      <c r="S354" s="11" t="str">
        <f ca="1">IFERROR(INDEX(MAESTRO!S:S,_xludf.AGGREGATE(15,6,ROW(MAESTRO!$B$3:$B$1000)/((MAESTRO!$B$3:$B$1000="ASMAR DIRECCIÓN")*(UPPER(MAESTRO!$L$3:$L$1000)="CONFIRMADO")),ROWS($A$3:A354))),"")</f>
        <v/>
      </c>
      <c r="T354" s="11" t="str">
        <f ca="1">IFERROR(INDEX(MAESTRO!T:T,_xludf.AGGREGATE(15,6,ROW(MAESTRO!$B$3:$B$1000)/((MAESTRO!$B$3:$B$1000="ASMAR DIRECCIÓN")*(UPPER(MAESTRO!$L$3:$L$1000)="CONFIRMADO")),ROWS($A$3:A354))),"")</f>
        <v/>
      </c>
      <c r="U354" s="11" t="str">
        <f ca="1">IFERROR(INDEX(MAESTRO!U:U,_xludf.AGGREGATE(15,6,ROW(MAESTRO!$B$3:$B$1000)/((MAESTRO!$B$3:$B$1000="ASMAR DIRECCIÓN")*(UPPER(MAESTRO!$L$3:$L$1000)="CONFIRMADO")),ROWS($A$3:A354))),"")</f>
        <v/>
      </c>
      <c r="V354" s="11" t="str">
        <f ca="1">IFERROR(INDEX(MAESTRO!V:V,_xludf.AGGREGATE(15,6,ROW(MAESTRO!$B$3:$B$1000)/((MAESTRO!$B$3:$B$1000="ASMAR DIRECCIÓN")*(UPPER(MAESTRO!$L$3:$L$1000)="CONFIRMADO")),ROWS($A$3:A354))),"")</f>
        <v/>
      </c>
      <c r="W354" s="11" t="str">
        <f ca="1">IFERROR(INDEX(MAESTRO!W:W,_xludf.AGGREGATE(15,6,ROW(MAESTRO!$B$3:$B$1000)/((MAESTRO!$B$3:$B$1000="ASMAR DIRECCIÓN")*(UPPER(MAESTRO!$L$3:$L$1000)="CONFIRMADO")),ROWS($A$3:A354))),"")</f>
        <v/>
      </c>
      <c r="X354" s="11" t="str">
        <f ca="1">IFERROR(INDEX(MAESTRO!X:X,_xludf.AGGREGATE(15,6,ROW(MAESTRO!$B$3:$B$1000)/((MAESTRO!$B$3:$B$1000="ASMAR DIRECCIÓN")*(UPPER(MAESTRO!$L$3:$L$1000)="CONFIRMADO")),ROWS($A$3:A354))),"")</f>
        <v/>
      </c>
    </row>
    <row r="355" spans="1:24" ht="22.05" customHeight="1">
      <c r="A355" s="10" t="str">
        <f ca="1">IFERROR(INDEX(MAESTRO!A:A,_xludf.AGGREGATE(15,6,ROW(MAESTRO!$B$3:$B$1000)/((MAESTRO!$B$3:$B$1000="ASMAR DIRECCIÓN")*(UPPER(MAESTRO!$L$3:$L$1000)="CONFIRMADO")),ROWS($A$3:A355))),"")</f>
        <v/>
      </c>
      <c r="B355" s="10" t="str">
        <f ca="1">IFERROR(INDEX(MAESTRO!B:B,_xludf.AGGREGATE(15,6,ROW(MAESTRO!$B$3:$B$1000)/((MAESTRO!$B$3:$B$1000="ASMAR DIRECCIÓN")*(UPPER(MAESTRO!$L$3:$L$1000)="CONFIRMADO")),ROWS($A$3:A355))),"")</f>
        <v/>
      </c>
      <c r="C355" s="10" t="str">
        <f ca="1">IFERROR(INDEX(MAESTRO!C:C,_xludf.AGGREGATE(15,6,ROW(MAESTRO!$B$3:$B$1000)/((MAESTRO!$B$3:$B$1000="ASMAR DIRECCIÓN")*(UPPER(MAESTRO!$L$3:$L$1000)="CONFIRMADO")),ROWS($A$3:A355))),"")</f>
        <v/>
      </c>
      <c r="D355" s="10" t="str">
        <f ca="1">IFERROR(INDEX(MAESTRO!D:D,_xludf.AGGREGATE(15,6,ROW(MAESTRO!$B$3:$B$1000)/((MAESTRO!$B$3:$B$1000="ASMAR DIRECCIÓN")*(UPPER(MAESTRO!$L$3:$L$1000)="CONFIRMADO")),ROWS($A$3:A355))),"")</f>
        <v/>
      </c>
      <c r="E355" s="10" t="str">
        <f ca="1">IFERROR(INDEX(MAESTRO!E:E,_xludf.AGGREGATE(15,6,ROW(MAESTRO!$B$3:$B$1000)/((MAESTRO!$B$3:$B$1000="ASMAR DIRECCIÓN")*(UPPER(MAESTRO!$L$3:$L$1000)="CONFIRMADO")),ROWS($A$3:A355))),"")</f>
        <v/>
      </c>
      <c r="F355" s="10" t="str">
        <f ca="1">IFERROR(INDEX(MAESTRO!F:F,_xludf.AGGREGATE(15,6,ROW(MAESTRO!$B$3:$B$1000)/((MAESTRO!$B$3:$B$1000="ASMAR DIRECCIÓN")*(UPPER(MAESTRO!$L$3:$L$1000)="CONFIRMADO")),ROWS($A$3:A355))),"")</f>
        <v/>
      </c>
      <c r="G355" s="10" t="str">
        <f ca="1">IFERROR(INDEX(MAESTRO!G:G,_xludf.AGGREGATE(15,6,ROW(MAESTRO!$B$3:$B$1000)/((MAESTRO!$B$3:$B$1000="ASMAR DIRECCIÓN")*(UPPER(MAESTRO!$L$3:$L$1000)="CONFIRMADO")),ROWS($A$3:A355))),"")</f>
        <v/>
      </c>
      <c r="H355" s="10" t="str">
        <f ca="1">IFERROR(INDEX(MAESTRO!H:H,_xludf.AGGREGATE(15,6,ROW(MAESTRO!$B$3:$B$1000)/((MAESTRO!$B$3:$B$1000="ASMAR DIRECCIÓN")*(UPPER(MAESTRO!$L$3:$L$1000)="CONFIRMADO")),ROWS($A$3:A355))),"")</f>
        <v/>
      </c>
      <c r="I355" s="10" t="str">
        <f ca="1">IFERROR(INDEX(MAESTRO!I:I,_xludf.AGGREGATE(15,6,ROW(MAESTRO!$B$3:$B$1000)/((MAESTRO!$B$3:$B$1000="ASMAR DIRECCIÓN")*(UPPER(MAESTRO!$L$3:$L$1000)="CONFIRMADO")),ROWS($A$3:A355))),"")</f>
        <v/>
      </c>
      <c r="J355" s="10" t="str">
        <f ca="1">IFERROR(INDEX(MAESTRO!J:J,_xludf.AGGREGATE(15,6,ROW(MAESTRO!$B$3:$B$1000)/((MAESTRO!$B$3:$B$1000="ASMAR DIRECCIÓN")*(UPPER(MAESTRO!$L$3:$L$1000)="CONFIRMADO")),ROWS($A$3:A355))),"")</f>
        <v/>
      </c>
      <c r="K355" s="10" t="str">
        <f ca="1">IFERROR(INDEX(MAESTRO!K:K,_xludf.AGGREGATE(15,6,ROW(MAESTRO!$B$3:$B$1000)/((MAESTRO!$B$3:$B$1000="ASMAR DIRECCIÓN")*(UPPER(MAESTRO!$L$3:$L$1000)="CONFIRMADO")),ROWS($A$3:A355))),"")</f>
        <v/>
      </c>
      <c r="L355" s="10" t="str">
        <f ca="1">IFERROR(INDEX(MAESTRO!L:L,_xludf.AGGREGATE(15,6,ROW(MAESTRO!$B$3:$B$1000)/((MAESTRO!$B$3:$B$1000="ASMAR DIRECCIÓN")*(UPPER(MAESTRO!$L$3:$L$1000)="CONFIRMADO")),ROWS($A$3:A355))),"")</f>
        <v/>
      </c>
      <c r="M355" s="10" t="str">
        <f ca="1">IFERROR(INDEX(MAESTRO!M:M,_xludf.AGGREGATE(15,6,ROW(MAESTRO!$B$3:$B$1000)/((MAESTRO!$B$3:$B$1000="ASMAR DIRECCIÓN")*(UPPER(MAESTRO!$L$3:$L$1000)="CONFIRMADO")),ROWS($A$3:A355))),"")</f>
        <v/>
      </c>
      <c r="N355" s="10" t="str">
        <f ca="1">IFERROR(INDEX(MAESTRO!N:N,_xludf.AGGREGATE(15,6,ROW(MAESTRO!$B$3:$B$1000)/((MAESTRO!$B$3:$B$1000="ASMAR DIRECCIÓN")*(UPPER(MAESTRO!$L$3:$L$1000)="CONFIRMADO")),ROWS($A$3:A355))),"")</f>
        <v/>
      </c>
      <c r="O355" s="10" t="str">
        <f ca="1">IFERROR(INDEX(MAESTRO!O:O,_xludf.AGGREGATE(15,6,ROW(MAESTRO!$B$3:$B$1000)/((MAESTRO!$B$3:$B$1000="ASMAR DIRECCIÓN")*(UPPER(MAESTRO!$L$3:$L$1000)="CONFIRMADO")),ROWS($A$3:A355))),"")</f>
        <v/>
      </c>
      <c r="P355" s="10" t="str">
        <f ca="1">IFERROR(INDEX(MAESTRO!P:P,_xludf.AGGREGATE(15,6,ROW(MAESTRO!$B$3:$B$1000)/((MAESTRO!$B$3:$B$1000="ASMAR DIRECCIÓN")*(UPPER(MAESTRO!$L$3:$L$1000)="CONFIRMADO")),ROWS($A$3:A355))),"")</f>
        <v/>
      </c>
      <c r="Q355" s="10" t="str">
        <f ca="1">IFERROR(INDEX(MAESTRO!Q:Q,_xludf.AGGREGATE(15,6,ROW(MAESTRO!$B$3:$B$1000)/((MAESTRO!$B$3:$B$1000="ASMAR DIRECCIÓN")*(UPPER(MAESTRO!$L$3:$L$1000)="CONFIRMADO")),ROWS($A$3:A355))),"")</f>
        <v/>
      </c>
      <c r="R355" s="10" t="str">
        <f ca="1">IFERROR(INDEX(MAESTRO!R:R,_xludf.AGGREGATE(15,6,ROW(MAESTRO!$B$3:$B$1000)/((MAESTRO!$B$3:$B$1000="ASMAR DIRECCIÓN")*(UPPER(MAESTRO!$L$3:$L$1000)="CONFIRMADO")),ROWS($A$3:A355))),"")</f>
        <v/>
      </c>
      <c r="S355" s="10" t="str">
        <f ca="1">IFERROR(INDEX(MAESTRO!S:S,_xludf.AGGREGATE(15,6,ROW(MAESTRO!$B$3:$B$1000)/((MAESTRO!$B$3:$B$1000="ASMAR DIRECCIÓN")*(UPPER(MAESTRO!$L$3:$L$1000)="CONFIRMADO")),ROWS($A$3:A355))),"")</f>
        <v/>
      </c>
      <c r="T355" s="10" t="str">
        <f ca="1">IFERROR(INDEX(MAESTRO!T:T,_xludf.AGGREGATE(15,6,ROW(MAESTRO!$B$3:$B$1000)/((MAESTRO!$B$3:$B$1000="ASMAR DIRECCIÓN")*(UPPER(MAESTRO!$L$3:$L$1000)="CONFIRMADO")),ROWS($A$3:A355))),"")</f>
        <v/>
      </c>
      <c r="U355" s="10" t="str">
        <f ca="1">IFERROR(INDEX(MAESTRO!U:U,_xludf.AGGREGATE(15,6,ROW(MAESTRO!$B$3:$B$1000)/((MAESTRO!$B$3:$B$1000="ASMAR DIRECCIÓN")*(UPPER(MAESTRO!$L$3:$L$1000)="CONFIRMADO")),ROWS($A$3:A355))),"")</f>
        <v/>
      </c>
      <c r="V355" s="10" t="str">
        <f ca="1">IFERROR(INDEX(MAESTRO!V:V,_xludf.AGGREGATE(15,6,ROW(MAESTRO!$B$3:$B$1000)/((MAESTRO!$B$3:$B$1000="ASMAR DIRECCIÓN")*(UPPER(MAESTRO!$L$3:$L$1000)="CONFIRMADO")),ROWS($A$3:A355))),"")</f>
        <v/>
      </c>
      <c r="W355" s="10" t="str">
        <f ca="1">IFERROR(INDEX(MAESTRO!W:W,_xludf.AGGREGATE(15,6,ROW(MAESTRO!$B$3:$B$1000)/((MAESTRO!$B$3:$B$1000="ASMAR DIRECCIÓN")*(UPPER(MAESTRO!$L$3:$L$1000)="CONFIRMADO")),ROWS($A$3:A355))),"")</f>
        <v/>
      </c>
      <c r="X355" s="10" t="str">
        <f ca="1">IFERROR(INDEX(MAESTRO!X:X,_xludf.AGGREGATE(15,6,ROW(MAESTRO!$B$3:$B$1000)/((MAESTRO!$B$3:$B$1000="ASMAR DIRECCIÓN")*(UPPER(MAESTRO!$L$3:$L$1000)="CONFIRMADO")),ROWS($A$3:A355))),"")</f>
        <v/>
      </c>
    </row>
    <row r="356" spans="1:24" ht="22.05" customHeight="1">
      <c r="A356" s="11" t="str">
        <f ca="1">IFERROR(INDEX(MAESTRO!A:A,_xludf.AGGREGATE(15,6,ROW(MAESTRO!$B$3:$B$1000)/((MAESTRO!$B$3:$B$1000="ASMAR DIRECCIÓN")*(UPPER(MAESTRO!$L$3:$L$1000)="CONFIRMADO")),ROWS($A$3:A356))),"")</f>
        <v/>
      </c>
      <c r="B356" s="11" t="str">
        <f ca="1">IFERROR(INDEX(MAESTRO!B:B,_xludf.AGGREGATE(15,6,ROW(MAESTRO!$B$3:$B$1000)/((MAESTRO!$B$3:$B$1000="ASMAR DIRECCIÓN")*(UPPER(MAESTRO!$L$3:$L$1000)="CONFIRMADO")),ROWS($A$3:A356))),"")</f>
        <v/>
      </c>
      <c r="C356" s="11" t="str">
        <f ca="1">IFERROR(INDEX(MAESTRO!C:C,_xludf.AGGREGATE(15,6,ROW(MAESTRO!$B$3:$B$1000)/((MAESTRO!$B$3:$B$1000="ASMAR DIRECCIÓN")*(UPPER(MAESTRO!$L$3:$L$1000)="CONFIRMADO")),ROWS($A$3:A356))),"")</f>
        <v/>
      </c>
      <c r="D356" s="11" t="str">
        <f ca="1">IFERROR(INDEX(MAESTRO!D:D,_xludf.AGGREGATE(15,6,ROW(MAESTRO!$B$3:$B$1000)/((MAESTRO!$B$3:$B$1000="ASMAR DIRECCIÓN")*(UPPER(MAESTRO!$L$3:$L$1000)="CONFIRMADO")),ROWS($A$3:A356))),"")</f>
        <v/>
      </c>
      <c r="E356" s="11" t="str">
        <f ca="1">IFERROR(INDEX(MAESTRO!E:E,_xludf.AGGREGATE(15,6,ROW(MAESTRO!$B$3:$B$1000)/((MAESTRO!$B$3:$B$1000="ASMAR DIRECCIÓN")*(UPPER(MAESTRO!$L$3:$L$1000)="CONFIRMADO")),ROWS($A$3:A356))),"")</f>
        <v/>
      </c>
      <c r="F356" s="11" t="str">
        <f ca="1">IFERROR(INDEX(MAESTRO!F:F,_xludf.AGGREGATE(15,6,ROW(MAESTRO!$B$3:$B$1000)/((MAESTRO!$B$3:$B$1000="ASMAR DIRECCIÓN")*(UPPER(MAESTRO!$L$3:$L$1000)="CONFIRMADO")),ROWS($A$3:A356))),"")</f>
        <v/>
      </c>
      <c r="G356" s="11" t="str">
        <f ca="1">IFERROR(INDEX(MAESTRO!G:G,_xludf.AGGREGATE(15,6,ROW(MAESTRO!$B$3:$B$1000)/((MAESTRO!$B$3:$B$1000="ASMAR DIRECCIÓN")*(UPPER(MAESTRO!$L$3:$L$1000)="CONFIRMADO")),ROWS($A$3:A356))),"")</f>
        <v/>
      </c>
      <c r="H356" s="11" t="str">
        <f ca="1">IFERROR(INDEX(MAESTRO!H:H,_xludf.AGGREGATE(15,6,ROW(MAESTRO!$B$3:$B$1000)/((MAESTRO!$B$3:$B$1000="ASMAR DIRECCIÓN")*(UPPER(MAESTRO!$L$3:$L$1000)="CONFIRMADO")),ROWS($A$3:A356))),"")</f>
        <v/>
      </c>
      <c r="I356" s="11" t="str">
        <f ca="1">IFERROR(INDEX(MAESTRO!I:I,_xludf.AGGREGATE(15,6,ROW(MAESTRO!$B$3:$B$1000)/((MAESTRO!$B$3:$B$1000="ASMAR DIRECCIÓN")*(UPPER(MAESTRO!$L$3:$L$1000)="CONFIRMADO")),ROWS($A$3:A356))),"")</f>
        <v/>
      </c>
      <c r="J356" s="11" t="str">
        <f ca="1">IFERROR(INDEX(MAESTRO!J:J,_xludf.AGGREGATE(15,6,ROW(MAESTRO!$B$3:$B$1000)/((MAESTRO!$B$3:$B$1000="ASMAR DIRECCIÓN")*(UPPER(MAESTRO!$L$3:$L$1000)="CONFIRMADO")),ROWS($A$3:A356))),"")</f>
        <v/>
      </c>
      <c r="K356" s="11" t="str">
        <f ca="1">IFERROR(INDEX(MAESTRO!K:K,_xludf.AGGREGATE(15,6,ROW(MAESTRO!$B$3:$B$1000)/((MAESTRO!$B$3:$B$1000="ASMAR DIRECCIÓN")*(UPPER(MAESTRO!$L$3:$L$1000)="CONFIRMADO")),ROWS($A$3:A356))),"")</f>
        <v/>
      </c>
      <c r="L356" s="11" t="str">
        <f ca="1">IFERROR(INDEX(MAESTRO!L:L,_xludf.AGGREGATE(15,6,ROW(MAESTRO!$B$3:$B$1000)/((MAESTRO!$B$3:$B$1000="ASMAR DIRECCIÓN")*(UPPER(MAESTRO!$L$3:$L$1000)="CONFIRMADO")),ROWS($A$3:A356))),"")</f>
        <v/>
      </c>
      <c r="M356" s="11" t="str">
        <f ca="1">IFERROR(INDEX(MAESTRO!M:M,_xludf.AGGREGATE(15,6,ROW(MAESTRO!$B$3:$B$1000)/((MAESTRO!$B$3:$B$1000="ASMAR DIRECCIÓN")*(UPPER(MAESTRO!$L$3:$L$1000)="CONFIRMADO")),ROWS($A$3:A356))),"")</f>
        <v/>
      </c>
      <c r="N356" s="11" t="str">
        <f ca="1">IFERROR(INDEX(MAESTRO!N:N,_xludf.AGGREGATE(15,6,ROW(MAESTRO!$B$3:$B$1000)/((MAESTRO!$B$3:$B$1000="ASMAR DIRECCIÓN")*(UPPER(MAESTRO!$L$3:$L$1000)="CONFIRMADO")),ROWS($A$3:A356))),"")</f>
        <v/>
      </c>
      <c r="O356" s="11" t="str">
        <f ca="1">IFERROR(INDEX(MAESTRO!O:O,_xludf.AGGREGATE(15,6,ROW(MAESTRO!$B$3:$B$1000)/((MAESTRO!$B$3:$B$1000="ASMAR DIRECCIÓN")*(UPPER(MAESTRO!$L$3:$L$1000)="CONFIRMADO")),ROWS($A$3:A356))),"")</f>
        <v/>
      </c>
      <c r="P356" s="11" t="str">
        <f ca="1">IFERROR(INDEX(MAESTRO!P:P,_xludf.AGGREGATE(15,6,ROW(MAESTRO!$B$3:$B$1000)/((MAESTRO!$B$3:$B$1000="ASMAR DIRECCIÓN")*(UPPER(MAESTRO!$L$3:$L$1000)="CONFIRMADO")),ROWS($A$3:A356))),"")</f>
        <v/>
      </c>
      <c r="Q356" s="11" t="str">
        <f ca="1">IFERROR(INDEX(MAESTRO!Q:Q,_xludf.AGGREGATE(15,6,ROW(MAESTRO!$B$3:$B$1000)/((MAESTRO!$B$3:$B$1000="ASMAR DIRECCIÓN")*(UPPER(MAESTRO!$L$3:$L$1000)="CONFIRMADO")),ROWS($A$3:A356))),"")</f>
        <v/>
      </c>
      <c r="R356" s="11" t="str">
        <f ca="1">IFERROR(INDEX(MAESTRO!R:R,_xludf.AGGREGATE(15,6,ROW(MAESTRO!$B$3:$B$1000)/((MAESTRO!$B$3:$B$1000="ASMAR DIRECCIÓN")*(UPPER(MAESTRO!$L$3:$L$1000)="CONFIRMADO")),ROWS($A$3:A356))),"")</f>
        <v/>
      </c>
      <c r="S356" s="11" t="str">
        <f ca="1">IFERROR(INDEX(MAESTRO!S:S,_xludf.AGGREGATE(15,6,ROW(MAESTRO!$B$3:$B$1000)/((MAESTRO!$B$3:$B$1000="ASMAR DIRECCIÓN")*(UPPER(MAESTRO!$L$3:$L$1000)="CONFIRMADO")),ROWS($A$3:A356))),"")</f>
        <v/>
      </c>
      <c r="T356" s="11" t="str">
        <f ca="1">IFERROR(INDEX(MAESTRO!T:T,_xludf.AGGREGATE(15,6,ROW(MAESTRO!$B$3:$B$1000)/((MAESTRO!$B$3:$B$1000="ASMAR DIRECCIÓN")*(UPPER(MAESTRO!$L$3:$L$1000)="CONFIRMADO")),ROWS($A$3:A356))),"")</f>
        <v/>
      </c>
      <c r="U356" s="11" t="str">
        <f ca="1">IFERROR(INDEX(MAESTRO!U:U,_xludf.AGGREGATE(15,6,ROW(MAESTRO!$B$3:$B$1000)/((MAESTRO!$B$3:$B$1000="ASMAR DIRECCIÓN")*(UPPER(MAESTRO!$L$3:$L$1000)="CONFIRMADO")),ROWS($A$3:A356))),"")</f>
        <v/>
      </c>
      <c r="V356" s="11" t="str">
        <f ca="1">IFERROR(INDEX(MAESTRO!V:V,_xludf.AGGREGATE(15,6,ROW(MAESTRO!$B$3:$B$1000)/((MAESTRO!$B$3:$B$1000="ASMAR DIRECCIÓN")*(UPPER(MAESTRO!$L$3:$L$1000)="CONFIRMADO")),ROWS($A$3:A356))),"")</f>
        <v/>
      </c>
      <c r="W356" s="11" t="str">
        <f ca="1">IFERROR(INDEX(MAESTRO!W:W,_xludf.AGGREGATE(15,6,ROW(MAESTRO!$B$3:$B$1000)/((MAESTRO!$B$3:$B$1000="ASMAR DIRECCIÓN")*(UPPER(MAESTRO!$L$3:$L$1000)="CONFIRMADO")),ROWS($A$3:A356))),"")</f>
        <v/>
      </c>
      <c r="X356" s="11" t="str">
        <f ca="1">IFERROR(INDEX(MAESTRO!X:X,_xludf.AGGREGATE(15,6,ROW(MAESTRO!$B$3:$B$1000)/((MAESTRO!$B$3:$B$1000="ASMAR DIRECCIÓN")*(UPPER(MAESTRO!$L$3:$L$1000)="CONFIRMADO")),ROWS($A$3:A356))),"")</f>
        <v/>
      </c>
    </row>
    <row r="357" spans="1:24" ht="22.05" customHeight="1">
      <c r="A357" s="10" t="str">
        <f ca="1">IFERROR(INDEX(MAESTRO!A:A,_xludf.AGGREGATE(15,6,ROW(MAESTRO!$B$3:$B$1000)/((MAESTRO!$B$3:$B$1000="ASMAR DIRECCIÓN")*(UPPER(MAESTRO!$L$3:$L$1000)="CONFIRMADO")),ROWS($A$3:A357))),"")</f>
        <v/>
      </c>
      <c r="B357" s="10" t="str">
        <f ca="1">IFERROR(INDEX(MAESTRO!B:B,_xludf.AGGREGATE(15,6,ROW(MAESTRO!$B$3:$B$1000)/((MAESTRO!$B$3:$B$1000="ASMAR DIRECCIÓN")*(UPPER(MAESTRO!$L$3:$L$1000)="CONFIRMADO")),ROWS($A$3:A357))),"")</f>
        <v/>
      </c>
      <c r="C357" s="10" t="str">
        <f ca="1">IFERROR(INDEX(MAESTRO!C:C,_xludf.AGGREGATE(15,6,ROW(MAESTRO!$B$3:$B$1000)/((MAESTRO!$B$3:$B$1000="ASMAR DIRECCIÓN")*(UPPER(MAESTRO!$L$3:$L$1000)="CONFIRMADO")),ROWS($A$3:A357))),"")</f>
        <v/>
      </c>
      <c r="D357" s="10" t="str">
        <f ca="1">IFERROR(INDEX(MAESTRO!D:D,_xludf.AGGREGATE(15,6,ROW(MAESTRO!$B$3:$B$1000)/((MAESTRO!$B$3:$B$1000="ASMAR DIRECCIÓN")*(UPPER(MAESTRO!$L$3:$L$1000)="CONFIRMADO")),ROWS($A$3:A357))),"")</f>
        <v/>
      </c>
      <c r="E357" s="10" t="str">
        <f ca="1">IFERROR(INDEX(MAESTRO!E:E,_xludf.AGGREGATE(15,6,ROW(MAESTRO!$B$3:$B$1000)/((MAESTRO!$B$3:$B$1000="ASMAR DIRECCIÓN")*(UPPER(MAESTRO!$L$3:$L$1000)="CONFIRMADO")),ROWS($A$3:A357))),"")</f>
        <v/>
      </c>
      <c r="F357" s="10" t="str">
        <f ca="1">IFERROR(INDEX(MAESTRO!F:F,_xludf.AGGREGATE(15,6,ROW(MAESTRO!$B$3:$B$1000)/((MAESTRO!$B$3:$B$1000="ASMAR DIRECCIÓN")*(UPPER(MAESTRO!$L$3:$L$1000)="CONFIRMADO")),ROWS($A$3:A357))),"")</f>
        <v/>
      </c>
      <c r="G357" s="10" t="str">
        <f ca="1">IFERROR(INDEX(MAESTRO!G:G,_xludf.AGGREGATE(15,6,ROW(MAESTRO!$B$3:$B$1000)/((MAESTRO!$B$3:$B$1000="ASMAR DIRECCIÓN")*(UPPER(MAESTRO!$L$3:$L$1000)="CONFIRMADO")),ROWS($A$3:A357))),"")</f>
        <v/>
      </c>
      <c r="H357" s="10" t="str">
        <f ca="1">IFERROR(INDEX(MAESTRO!H:H,_xludf.AGGREGATE(15,6,ROW(MAESTRO!$B$3:$B$1000)/((MAESTRO!$B$3:$B$1000="ASMAR DIRECCIÓN")*(UPPER(MAESTRO!$L$3:$L$1000)="CONFIRMADO")),ROWS($A$3:A357))),"")</f>
        <v/>
      </c>
      <c r="I357" s="10" t="str">
        <f ca="1">IFERROR(INDEX(MAESTRO!I:I,_xludf.AGGREGATE(15,6,ROW(MAESTRO!$B$3:$B$1000)/((MAESTRO!$B$3:$B$1000="ASMAR DIRECCIÓN")*(UPPER(MAESTRO!$L$3:$L$1000)="CONFIRMADO")),ROWS($A$3:A357))),"")</f>
        <v/>
      </c>
      <c r="J357" s="10" t="str">
        <f ca="1">IFERROR(INDEX(MAESTRO!J:J,_xludf.AGGREGATE(15,6,ROW(MAESTRO!$B$3:$B$1000)/((MAESTRO!$B$3:$B$1000="ASMAR DIRECCIÓN")*(UPPER(MAESTRO!$L$3:$L$1000)="CONFIRMADO")),ROWS($A$3:A357))),"")</f>
        <v/>
      </c>
      <c r="K357" s="10" t="str">
        <f ca="1">IFERROR(INDEX(MAESTRO!K:K,_xludf.AGGREGATE(15,6,ROW(MAESTRO!$B$3:$B$1000)/((MAESTRO!$B$3:$B$1000="ASMAR DIRECCIÓN")*(UPPER(MAESTRO!$L$3:$L$1000)="CONFIRMADO")),ROWS($A$3:A357))),"")</f>
        <v/>
      </c>
      <c r="L357" s="10" t="str">
        <f ca="1">IFERROR(INDEX(MAESTRO!L:L,_xludf.AGGREGATE(15,6,ROW(MAESTRO!$B$3:$B$1000)/((MAESTRO!$B$3:$B$1000="ASMAR DIRECCIÓN")*(UPPER(MAESTRO!$L$3:$L$1000)="CONFIRMADO")),ROWS($A$3:A357))),"")</f>
        <v/>
      </c>
      <c r="M357" s="10" t="str">
        <f ca="1">IFERROR(INDEX(MAESTRO!M:M,_xludf.AGGREGATE(15,6,ROW(MAESTRO!$B$3:$B$1000)/((MAESTRO!$B$3:$B$1000="ASMAR DIRECCIÓN")*(UPPER(MAESTRO!$L$3:$L$1000)="CONFIRMADO")),ROWS($A$3:A357))),"")</f>
        <v/>
      </c>
      <c r="N357" s="10" t="str">
        <f ca="1">IFERROR(INDEX(MAESTRO!N:N,_xludf.AGGREGATE(15,6,ROW(MAESTRO!$B$3:$B$1000)/((MAESTRO!$B$3:$B$1000="ASMAR DIRECCIÓN")*(UPPER(MAESTRO!$L$3:$L$1000)="CONFIRMADO")),ROWS($A$3:A357))),"")</f>
        <v/>
      </c>
      <c r="O357" s="10" t="str">
        <f ca="1">IFERROR(INDEX(MAESTRO!O:O,_xludf.AGGREGATE(15,6,ROW(MAESTRO!$B$3:$B$1000)/((MAESTRO!$B$3:$B$1000="ASMAR DIRECCIÓN")*(UPPER(MAESTRO!$L$3:$L$1000)="CONFIRMADO")),ROWS($A$3:A357))),"")</f>
        <v/>
      </c>
      <c r="P357" s="10" t="str">
        <f ca="1">IFERROR(INDEX(MAESTRO!P:P,_xludf.AGGREGATE(15,6,ROW(MAESTRO!$B$3:$B$1000)/((MAESTRO!$B$3:$B$1000="ASMAR DIRECCIÓN")*(UPPER(MAESTRO!$L$3:$L$1000)="CONFIRMADO")),ROWS($A$3:A357))),"")</f>
        <v/>
      </c>
      <c r="Q357" s="10" t="str">
        <f ca="1">IFERROR(INDEX(MAESTRO!Q:Q,_xludf.AGGREGATE(15,6,ROW(MAESTRO!$B$3:$B$1000)/((MAESTRO!$B$3:$B$1000="ASMAR DIRECCIÓN")*(UPPER(MAESTRO!$L$3:$L$1000)="CONFIRMADO")),ROWS($A$3:A357))),"")</f>
        <v/>
      </c>
      <c r="R357" s="10" t="str">
        <f ca="1">IFERROR(INDEX(MAESTRO!R:R,_xludf.AGGREGATE(15,6,ROW(MAESTRO!$B$3:$B$1000)/((MAESTRO!$B$3:$B$1000="ASMAR DIRECCIÓN")*(UPPER(MAESTRO!$L$3:$L$1000)="CONFIRMADO")),ROWS($A$3:A357))),"")</f>
        <v/>
      </c>
      <c r="S357" s="10" t="str">
        <f ca="1">IFERROR(INDEX(MAESTRO!S:S,_xludf.AGGREGATE(15,6,ROW(MAESTRO!$B$3:$B$1000)/((MAESTRO!$B$3:$B$1000="ASMAR DIRECCIÓN")*(UPPER(MAESTRO!$L$3:$L$1000)="CONFIRMADO")),ROWS($A$3:A357))),"")</f>
        <v/>
      </c>
      <c r="T357" s="10" t="str">
        <f ca="1">IFERROR(INDEX(MAESTRO!T:T,_xludf.AGGREGATE(15,6,ROW(MAESTRO!$B$3:$B$1000)/((MAESTRO!$B$3:$B$1000="ASMAR DIRECCIÓN")*(UPPER(MAESTRO!$L$3:$L$1000)="CONFIRMADO")),ROWS($A$3:A357))),"")</f>
        <v/>
      </c>
      <c r="U357" s="10" t="str">
        <f ca="1">IFERROR(INDEX(MAESTRO!U:U,_xludf.AGGREGATE(15,6,ROW(MAESTRO!$B$3:$B$1000)/((MAESTRO!$B$3:$B$1000="ASMAR DIRECCIÓN")*(UPPER(MAESTRO!$L$3:$L$1000)="CONFIRMADO")),ROWS($A$3:A357))),"")</f>
        <v/>
      </c>
      <c r="V357" s="10" t="str">
        <f ca="1">IFERROR(INDEX(MAESTRO!V:V,_xludf.AGGREGATE(15,6,ROW(MAESTRO!$B$3:$B$1000)/((MAESTRO!$B$3:$B$1000="ASMAR DIRECCIÓN")*(UPPER(MAESTRO!$L$3:$L$1000)="CONFIRMADO")),ROWS($A$3:A357))),"")</f>
        <v/>
      </c>
      <c r="W357" s="10" t="str">
        <f ca="1">IFERROR(INDEX(MAESTRO!W:W,_xludf.AGGREGATE(15,6,ROW(MAESTRO!$B$3:$B$1000)/((MAESTRO!$B$3:$B$1000="ASMAR DIRECCIÓN")*(UPPER(MAESTRO!$L$3:$L$1000)="CONFIRMADO")),ROWS($A$3:A357))),"")</f>
        <v/>
      </c>
      <c r="X357" s="10" t="str">
        <f ca="1">IFERROR(INDEX(MAESTRO!X:X,_xludf.AGGREGATE(15,6,ROW(MAESTRO!$B$3:$B$1000)/((MAESTRO!$B$3:$B$1000="ASMAR DIRECCIÓN")*(UPPER(MAESTRO!$L$3:$L$1000)="CONFIRMADO")),ROWS($A$3:A357))),"")</f>
        <v/>
      </c>
    </row>
    <row r="358" spans="1:24" ht="22.05" customHeight="1">
      <c r="A358" s="11" t="str">
        <f ca="1">IFERROR(INDEX(MAESTRO!A:A,_xludf.AGGREGATE(15,6,ROW(MAESTRO!$B$3:$B$1000)/((MAESTRO!$B$3:$B$1000="ASMAR DIRECCIÓN")*(UPPER(MAESTRO!$L$3:$L$1000)="CONFIRMADO")),ROWS($A$3:A358))),"")</f>
        <v/>
      </c>
      <c r="B358" s="11" t="str">
        <f ca="1">IFERROR(INDEX(MAESTRO!B:B,_xludf.AGGREGATE(15,6,ROW(MAESTRO!$B$3:$B$1000)/((MAESTRO!$B$3:$B$1000="ASMAR DIRECCIÓN")*(UPPER(MAESTRO!$L$3:$L$1000)="CONFIRMADO")),ROWS($A$3:A358))),"")</f>
        <v/>
      </c>
      <c r="C358" s="11" t="str">
        <f ca="1">IFERROR(INDEX(MAESTRO!C:C,_xludf.AGGREGATE(15,6,ROW(MAESTRO!$B$3:$B$1000)/((MAESTRO!$B$3:$B$1000="ASMAR DIRECCIÓN")*(UPPER(MAESTRO!$L$3:$L$1000)="CONFIRMADO")),ROWS($A$3:A358))),"")</f>
        <v/>
      </c>
      <c r="D358" s="11" t="str">
        <f ca="1">IFERROR(INDEX(MAESTRO!D:D,_xludf.AGGREGATE(15,6,ROW(MAESTRO!$B$3:$B$1000)/((MAESTRO!$B$3:$B$1000="ASMAR DIRECCIÓN")*(UPPER(MAESTRO!$L$3:$L$1000)="CONFIRMADO")),ROWS($A$3:A358))),"")</f>
        <v/>
      </c>
      <c r="E358" s="11" t="str">
        <f ca="1">IFERROR(INDEX(MAESTRO!E:E,_xludf.AGGREGATE(15,6,ROW(MAESTRO!$B$3:$B$1000)/((MAESTRO!$B$3:$B$1000="ASMAR DIRECCIÓN")*(UPPER(MAESTRO!$L$3:$L$1000)="CONFIRMADO")),ROWS($A$3:A358))),"")</f>
        <v/>
      </c>
      <c r="F358" s="11" t="str">
        <f ca="1">IFERROR(INDEX(MAESTRO!F:F,_xludf.AGGREGATE(15,6,ROW(MAESTRO!$B$3:$B$1000)/((MAESTRO!$B$3:$B$1000="ASMAR DIRECCIÓN")*(UPPER(MAESTRO!$L$3:$L$1000)="CONFIRMADO")),ROWS($A$3:A358))),"")</f>
        <v/>
      </c>
      <c r="G358" s="11" t="str">
        <f ca="1">IFERROR(INDEX(MAESTRO!G:G,_xludf.AGGREGATE(15,6,ROW(MAESTRO!$B$3:$B$1000)/((MAESTRO!$B$3:$B$1000="ASMAR DIRECCIÓN")*(UPPER(MAESTRO!$L$3:$L$1000)="CONFIRMADO")),ROWS($A$3:A358))),"")</f>
        <v/>
      </c>
      <c r="H358" s="11" t="str">
        <f ca="1">IFERROR(INDEX(MAESTRO!H:H,_xludf.AGGREGATE(15,6,ROW(MAESTRO!$B$3:$B$1000)/((MAESTRO!$B$3:$B$1000="ASMAR DIRECCIÓN")*(UPPER(MAESTRO!$L$3:$L$1000)="CONFIRMADO")),ROWS($A$3:A358))),"")</f>
        <v/>
      </c>
      <c r="I358" s="11" t="str">
        <f ca="1">IFERROR(INDEX(MAESTRO!I:I,_xludf.AGGREGATE(15,6,ROW(MAESTRO!$B$3:$B$1000)/((MAESTRO!$B$3:$B$1000="ASMAR DIRECCIÓN")*(UPPER(MAESTRO!$L$3:$L$1000)="CONFIRMADO")),ROWS($A$3:A358))),"")</f>
        <v/>
      </c>
      <c r="J358" s="11" t="str">
        <f ca="1">IFERROR(INDEX(MAESTRO!J:J,_xludf.AGGREGATE(15,6,ROW(MAESTRO!$B$3:$B$1000)/((MAESTRO!$B$3:$B$1000="ASMAR DIRECCIÓN")*(UPPER(MAESTRO!$L$3:$L$1000)="CONFIRMADO")),ROWS($A$3:A358))),"")</f>
        <v/>
      </c>
      <c r="K358" s="11" t="str">
        <f ca="1">IFERROR(INDEX(MAESTRO!K:K,_xludf.AGGREGATE(15,6,ROW(MAESTRO!$B$3:$B$1000)/((MAESTRO!$B$3:$B$1000="ASMAR DIRECCIÓN")*(UPPER(MAESTRO!$L$3:$L$1000)="CONFIRMADO")),ROWS($A$3:A358))),"")</f>
        <v/>
      </c>
      <c r="L358" s="11" t="str">
        <f ca="1">IFERROR(INDEX(MAESTRO!L:L,_xludf.AGGREGATE(15,6,ROW(MAESTRO!$B$3:$B$1000)/((MAESTRO!$B$3:$B$1000="ASMAR DIRECCIÓN")*(UPPER(MAESTRO!$L$3:$L$1000)="CONFIRMADO")),ROWS($A$3:A358))),"")</f>
        <v/>
      </c>
      <c r="M358" s="11" t="str">
        <f ca="1">IFERROR(INDEX(MAESTRO!M:M,_xludf.AGGREGATE(15,6,ROW(MAESTRO!$B$3:$B$1000)/((MAESTRO!$B$3:$B$1000="ASMAR DIRECCIÓN")*(UPPER(MAESTRO!$L$3:$L$1000)="CONFIRMADO")),ROWS($A$3:A358))),"")</f>
        <v/>
      </c>
      <c r="N358" s="11" t="str">
        <f ca="1">IFERROR(INDEX(MAESTRO!N:N,_xludf.AGGREGATE(15,6,ROW(MAESTRO!$B$3:$B$1000)/((MAESTRO!$B$3:$B$1000="ASMAR DIRECCIÓN")*(UPPER(MAESTRO!$L$3:$L$1000)="CONFIRMADO")),ROWS($A$3:A358))),"")</f>
        <v/>
      </c>
      <c r="O358" s="11" t="str">
        <f ca="1">IFERROR(INDEX(MAESTRO!O:O,_xludf.AGGREGATE(15,6,ROW(MAESTRO!$B$3:$B$1000)/((MAESTRO!$B$3:$B$1000="ASMAR DIRECCIÓN")*(UPPER(MAESTRO!$L$3:$L$1000)="CONFIRMADO")),ROWS($A$3:A358))),"")</f>
        <v/>
      </c>
      <c r="P358" s="11" t="str">
        <f ca="1">IFERROR(INDEX(MAESTRO!P:P,_xludf.AGGREGATE(15,6,ROW(MAESTRO!$B$3:$B$1000)/((MAESTRO!$B$3:$B$1000="ASMAR DIRECCIÓN")*(UPPER(MAESTRO!$L$3:$L$1000)="CONFIRMADO")),ROWS($A$3:A358))),"")</f>
        <v/>
      </c>
      <c r="Q358" s="11" t="str">
        <f ca="1">IFERROR(INDEX(MAESTRO!Q:Q,_xludf.AGGREGATE(15,6,ROW(MAESTRO!$B$3:$B$1000)/((MAESTRO!$B$3:$B$1000="ASMAR DIRECCIÓN")*(UPPER(MAESTRO!$L$3:$L$1000)="CONFIRMADO")),ROWS($A$3:A358))),"")</f>
        <v/>
      </c>
      <c r="R358" s="11" t="str">
        <f ca="1">IFERROR(INDEX(MAESTRO!R:R,_xludf.AGGREGATE(15,6,ROW(MAESTRO!$B$3:$B$1000)/((MAESTRO!$B$3:$B$1000="ASMAR DIRECCIÓN")*(UPPER(MAESTRO!$L$3:$L$1000)="CONFIRMADO")),ROWS($A$3:A358))),"")</f>
        <v/>
      </c>
      <c r="S358" s="11" t="str">
        <f ca="1">IFERROR(INDEX(MAESTRO!S:S,_xludf.AGGREGATE(15,6,ROW(MAESTRO!$B$3:$B$1000)/((MAESTRO!$B$3:$B$1000="ASMAR DIRECCIÓN")*(UPPER(MAESTRO!$L$3:$L$1000)="CONFIRMADO")),ROWS($A$3:A358))),"")</f>
        <v/>
      </c>
      <c r="T358" s="11" t="str">
        <f ca="1">IFERROR(INDEX(MAESTRO!T:T,_xludf.AGGREGATE(15,6,ROW(MAESTRO!$B$3:$B$1000)/((MAESTRO!$B$3:$B$1000="ASMAR DIRECCIÓN")*(UPPER(MAESTRO!$L$3:$L$1000)="CONFIRMADO")),ROWS($A$3:A358))),"")</f>
        <v/>
      </c>
      <c r="U358" s="11" t="str">
        <f ca="1">IFERROR(INDEX(MAESTRO!U:U,_xludf.AGGREGATE(15,6,ROW(MAESTRO!$B$3:$B$1000)/((MAESTRO!$B$3:$B$1000="ASMAR DIRECCIÓN")*(UPPER(MAESTRO!$L$3:$L$1000)="CONFIRMADO")),ROWS($A$3:A358))),"")</f>
        <v/>
      </c>
      <c r="V358" s="11" t="str">
        <f ca="1">IFERROR(INDEX(MAESTRO!V:V,_xludf.AGGREGATE(15,6,ROW(MAESTRO!$B$3:$B$1000)/((MAESTRO!$B$3:$B$1000="ASMAR DIRECCIÓN")*(UPPER(MAESTRO!$L$3:$L$1000)="CONFIRMADO")),ROWS($A$3:A358))),"")</f>
        <v/>
      </c>
      <c r="W358" s="11" t="str">
        <f ca="1">IFERROR(INDEX(MAESTRO!W:W,_xludf.AGGREGATE(15,6,ROW(MAESTRO!$B$3:$B$1000)/((MAESTRO!$B$3:$B$1000="ASMAR DIRECCIÓN")*(UPPER(MAESTRO!$L$3:$L$1000)="CONFIRMADO")),ROWS($A$3:A358))),"")</f>
        <v/>
      </c>
      <c r="X358" s="11" t="str">
        <f ca="1">IFERROR(INDEX(MAESTRO!X:X,_xludf.AGGREGATE(15,6,ROW(MAESTRO!$B$3:$B$1000)/((MAESTRO!$B$3:$B$1000="ASMAR DIRECCIÓN")*(UPPER(MAESTRO!$L$3:$L$1000)="CONFIRMADO")),ROWS($A$3:A358))),"")</f>
        <v/>
      </c>
    </row>
    <row r="359" spans="1:24" ht="22.05" customHeight="1">
      <c r="A359" s="10" t="str">
        <f ca="1">IFERROR(INDEX(MAESTRO!A:A,_xludf.AGGREGATE(15,6,ROW(MAESTRO!$B$3:$B$1000)/((MAESTRO!$B$3:$B$1000="ASMAR DIRECCIÓN")*(UPPER(MAESTRO!$L$3:$L$1000)="CONFIRMADO")),ROWS($A$3:A359))),"")</f>
        <v/>
      </c>
      <c r="B359" s="10" t="str">
        <f ca="1">IFERROR(INDEX(MAESTRO!B:B,_xludf.AGGREGATE(15,6,ROW(MAESTRO!$B$3:$B$1000)/((MAESTRO!$B$3:$B$1000="ASMAR DIRECCIÓN")*(UPPER(MAESTRO!$L$3:$L$1000)="CONFIRMADO")),ROWS($A$3:A359))),"")</f>
        <v/>
      </c>
      <c r="C359" s="10" t="str">
        <f ca="1">IFERROR(INDEX(MAESTRO!C:C,_xludf.AGGREGATE(15,6,ROW(MAESTRO!$B$3:$B$1000)/((MAESTRO!$B$3:$B$1000="ASMAR DIRECCIÓN")*(UPPER(MAESTRO!$L$3:$L$1000)="CONFIRMADO")),ROWS($A$3:A359))),"")</f>
        <v/>
      </c>
      <c r="D359" s="10" t="str">
        <f ca="1">IFERROR(INDEX(MAESTRO!D:D,_xludf.AGGREGATE(15,6,ROW(MAESTRO!$B$3:$B$1000)/((MAESTRO!$B$3:$B$1000="ASMAR DIRECCIÓN")*(UPPER(MAESTRO!$L$3:$L$1000)="CONFIRMADO")),ROWS($A$3:A359))),"")</f>
        <v/>
      </c>
      <c r="E359" s="10" t="str">
        <f ca="1">IFERROR(INDEX(MAESTRO!E:E,_xludf.AGGREGATE(15,6,ROW(MAESTRO!$B$3:$B$1000)/((MAESTRO!$B$3:$B$1000="ASMAR DIRECCIÓN")*(UPPER(MAESTRO!$L$3:$L$1000)="CONFIRMADO")),ROWS($A$3:A359))),"")</f>
        <v/>
      </c>
      <c r="F359" s="10" t="str">
        <f ca="1">IFERROR(INDEX(MAESTRO!F:F,_xludf.AGGREGATE(15,6,ROW(MAESTRO!$B$3:$B$1000)/((MAESTRO!$B$3:$B$1000="ASMAR DIRECCIÓN")*(UPPER(MAESTRO!$L$3:$L$1000)="CONFIRMADO")),ROWS($A$3:A359))),"")</f>
        <v/>
      </c>
      <c r="G359" s="10" t="str">
        <f ca="1">IFERROR(INDEX(MAESTRO!G:G,_xludf.AGGREGATE(15,6,ROW(MAESTRO!$B$3:$B$1000)/((MAESTRO!$B$3:$B$1000="ASMAR DIRECCIÓN")*(UPPER(MAESTRO!$L$3:$L$1000)="CONFIRMADO")),ROWS($A$3:A359))),"")</f>
        <v/>
      </c>
      <c r="H359" s="10" t="str">
        <f ca="1">IFERROR(INDEX(MAESTRO!H:H,_xludf.AGGREGATE(15,6,ROW(MAESTRO!$B$3:$B$1000)/((MAESTRO!$B$3:$B$1000="ASMAR DIRECCIÓN")*(UPPER(MAESTRO!$L$3:$L$1000)="CONFIRMADO")),ROWS($A$3:A359))),"")</f>
        <v/>
      </c>
      <c r="I359" s="10" t="str">
        <f ca="1">IFERROR(INDEX(MAESTRO!I:I,_xludf.AGGREGATE(15,6,ROW(MAESTRO!$B$3:$B$1000)/((MAESTRO!$B$3:$B$1000="ASMAR DIRECCIÓN")*(UPPER(MAESTRO!$L$3:$L$1000)="CONFIRMADO")),ROWS($A$3:A359))),"")</f>
        <v/>
      </c>
      <c r="J359" s="10" t="str">
        <f ca="1">IFERROR(INDEX(MAESTRO!J:J,_xludf.AGGREGATE(15,6,ROW(MAESTRO!$B$3:$B$1000)/((MAESTRO!$B$3:$B$1000="ASMAR DIRECCIÓN")*(UPPER(MAESTRO!$L$3:$L$1000)="CONFIRMADO")),ROWS($A$3:A359))),"")</f>
        <v/>
      </c>
      <c r="K359" s="10" t="str">
        <f ca="1">IFERROR(INDEX(MAESTRO!K:K,_xludf.AGGREGATE(15,6,ROW(MAESTRO!$B$3:$B$1000)/((MAESTRO!$B$3:$B$1000="ASMAR DIRECCIÓN")*(UPPER(MAESTRO!$L$3:$L$1000)="CONFIRMADO")),ROWS($A$3:A359))),"")</f>
        <v/>
      </c>
      <c r="L359" s="10" t="str">
        <f ca="1">IFERROR(INDEX(MAESTRO!L:L,_xludf.AGGREGATE(15,6,ROW(MAESTRO!$B$3:$B$1000)/((MAESTRO!$B$3:$B$1000="ASMAR DIRECCIÓN")*(UPPER(MAESTRO!$L$3:$L$1000)="CONFIRMADO")),ROWS($A$3:A359))),"")</f>
        <v/>
      </c>
      <c r="M359" s="10" t="str">
        <f ca="1">IFERROR(INDEX(MAESTRO!M:M,_xludf.AGGREGATE(15,6,ROW(MAESTRO!$B$3:$B$1000)/((MAESTRO!$B$3:$B$1000="ASMAR DIRECCIÓN")*(UPPER(MAESTRO!$L$3:$L$1000)="CONFIRMADO")),ROWS($A$3:A359))),"")</f>
        <v/>
      </c>
      <c r="N359" s="10" t="str">
        <f ca="1">IFERROR(INDEX(MAESTRO!N:N,_xludf.AGGREGATE(15,6,ROW(MAESTRO!$B$3:$B$1000)/((MAESTRO!$B$3:$B$1000="ASMAR DIRECCIÓN")*(UPPER(MAESTRO!$L$3:$L$1000)="CONFIRMADO")),ROWS($A$3:A359))),"")</f>
        <v/>
      </c>
      <c r="O359" s="10" t="str">
        <f ca="1">IFERROR(INDEX(MAESTRO!O:O,_xludf.AGGREGATE(15,6,ROW(MAESTRO!$B$3:$B$1000)/((MAESTRO!$B$3:$B$1000="ASMAR DIRECCIÓN")*(UPPER(MAESTRO!$L$3:$L$1000)="CONFIRMADO")),ROWS($A$3:A359))),"")</f>
        <v/>
      </c>
      <c r="P359" s="10" t="str">
        <f ca="1">IFERROR(INDEX(MAESTRO!P:P,_xludf.AGGREGATE(15,6,ROW(MAESTRO!$B$3:$B$1000)/((MAESTRO!$B$3:$B$1000="ASMAR DIRECCIÓN")*(UPPER(MAESTRO!$L$3:$L$1000)="CONFIRMADO")),ROWS($A$3:A359))),"")</f>
        <v/>
      </c>
      <c r="Q359" s="10" t="str">
        <f ca="1">IFERROR(INDEX(MAESTRO!Q:Q,_xludf.AGGREGATE(15,6,ROW(MAESTRO!$B$3:$B$1000)/((MAESTRO!$B$3:$B$1000="ASMAR DIRECCIÓN")*(UPPER(MAESTRO!$L$3:$L$1000)="CONFIRMADO")),ROWS($A$3:A359))),"")</f>
        <v/>
      </c>
      <c r="R359" s="10" t="str">
        <f ca="1">IFERROR(INDEX(MAESTRO!R:R,_xludf.AGGREGATE(15,6,ROW(MAESTRO!$B$3:$B$1000)/((MAESTRO!$B$3:$B$1000="ASMAR DIRECCIÓN")*(UPPER(MAESTRO!$L$3:$L$1000)="CONFIRMADO")),ROWS($A$3:A359))),"")</f>
        <v/>
      </c>
      <c r="S359" s="10" t="str">
        <f ca="1">IFERROR(INDEX(MAESTRO!S:S,_xludf.AGGREGATE(15,6,ROW(MAESTRO!$B$3:$B$1000)/((MAESTRO!$B$3:$B$1000="ASMAR DIRECCIÓN")*(UPPER(MAESTRO!$L$3:$L$1000)="CONFIRMADO")),ROWS($A$3:A359))),"")</f>
        <v/>
      </c>
      <c r="T359" s="10" t="str">
        <f ca="1">IFERROR(INDEX(MAESTRO!T:T,_xludf.AGGREGATE(15,6,ROW(MAESTRO!$B$3:$B$1000)/((MAESTRO!$B$3:$B$1000="ASMAR DIRECCIÓN")*(UPPER(MAESTRO!$L$3:$L$1000)="CONFIRMADO")),ROWS($A$3:A359))),"")</f>
        <v/>
      </c>
      <c r="U359" s="10" t="str">
        <f ca="1">IFERROR(INDEX(MAESTRO!U:U,_xludf.AGGREGATE(15,6,ROW(MAESTRO!$B$3:$B$1000)/((MAESTRO!$B$3:$B$1000="ASMAR DIRECCIÓN")*(UPPER(MAESTRO!$L$3:$L$1000)="CONFIRMADO")),ROWS($A$3:A359))),"")</f>
        <v/>
      </c>
      <c r="V359" s="10" t="str">
        <f ca="1">IFERROR(INDEX(MAESTRO!V:V,_xludf.AGGREGATE(15,6,ROW(MAESTRO!$B$3:$B$1000)/((MAESTRO!$B$3:$B$1000="ASMAR DIRECCIÓN")*(UPPER(MAESTRO!$L$3:$L$1000)="CONFIRMADO")),ROWS($A$3:A359))),"")</f>
        <v/>
      </c>
      <c r="W359" s="10" t="str">
        <f ca="1">IFERROR(INDEX(MAESTRO!W:W,_xludf.AGGREGATE(15,6,ROW(MAESTRO!$B$3:$B$1000)/((MAESTRO!$B$3:$B$1000="ASMAR DIRECCIÓN")*(UPPER(MAESTRO!$L$3:$L$1000)="CONFIRMADO")),ROWS($A$3:A359))),"")</f>
        <v/>
      </c>
      <c r="X359" s="10" t="str">
        <f ca="1">IFERROR(INDEX(MAESTRO!X:X,_xludf.AGGREGATE(15,6,ROW(MAESTRO!$B$3:$B$1000)/((MAESTRO!$B$3:$B$1000="ASMAR DIRECCIÓN")*(UPPER(MAESTRO!$L$3:$L$1000)="CONFIRMADO")),ROWS($A$3:A359))),"")</f>
        <v/>
      </c>
    </row>
    <row r="360" spans="1:24" ht="22.05" customHeight="1">
      <c r="A360" s="11" t="str">
        <f ca="1">IFERROR(INDEX(MAESTRO!A:A,_xludf.AGGREGATE(15,6,ROW(MAESTRO!$B$3:$B$1000)/((MAESTRO!$B$3:$B$1000="ASMAR DIRECCIÓN")*(UPPER(MAESTRO!$L$3:$L$1000)="CONFIRMADO")),ROWS($A$3:A360))),"")</f>
        <v/>
      </c>
      <c r="B360" s="11" t="str">
        <f ca="1">IFERROR(INDEX(MAESTRO!B:B,_xludf.AGGREGATE(15,6,ROW(MAESTRO!$B$3:$B$1000)/((MAESTRO!$B$3:$B$1000="ASMAR DIRECCIÓN")*(UPPER(MAESTRO!$L$3:$L$1000)="CONFIRMADO")),ROWS($A$3:A360))),"")</f>
        <v/>
      </c>
      <c r="C360" s="11" t="str">
        <f ca="1">IFERROR(INDEX(MAESTRO!C:C,_xludf.AGGREGATE(15,6,ROW(MAESTRO!$B$3:$B$1000)/((MAESTRO!$B$3:$B$1000="ASMAR DIRECCIÓN")*(UPPER(MAESTRO!$L$3:$L$1000)="CONFIRMADO")),ROWS($A$3:A360))),"")</f>
        <v/>
      </c>
      <c r="D360" s="11" t="str">
        <f ca="1">IFERROR(INDEX(MAESTRO!D:D,_xludf.AGGREGATE(15,6,ROW(MAESTRO!$B$3:$B$1000)/((MAESTRO!$B$3:$B$1000="ASMAR DIRECCIÓN")*(UPPER(MAESTRO!$L$3:$L$1000)="CONFIRMADO")),ROWS($A$3:A360))),"")</f>
        <v/>
      </c>
      <c r="E360" s="11" t="str">
        <f ca="1">IFERROR(INDEX(MAESTRO!E:E,_xludf.AGGREGATE(15,6,ROW(MAESTRO!$B$3:$B$1000)/((MAESTRO!$B$3:$B$1000="ASMAR DIRECCIÓN")*(UPPER(MAESTRO!$L$3:$L$1000)="CONFIRMADO")),ROWS($A$3:A360))),"")</f>
        <v/>
      </c>
      <c r="F360" s="11" t="str">
        <f ca="1">IFERROR(INDEX(MAESTRO!F:F,_xludf.AGGREGATE(15,6,ROW(MAESTRO!$B$3:$B$1000)/((MAESTRO!$B$3:$B$1000="ASMAR DIRECCIÓN")*(UPPER(MAESTRO!$L$3:$L$1000)="CONFIRMADO")),ROWS($A$3:A360))),"")</f>
        <v/>
      </c>
      <c r="G360" s="11" t="str">
        <f ca="1">IFERROR(INDEX(MAESTRO!G:G,_xludf.AGGREGATE(15,6,ROW(MAESTRO!$B$3:$B$1000)/((MAESTRO!$B$3:$B$1000="ASMAR DIRECCIÓN")*(UPPER(MAESTRO!$L$3:$L$1000)="CONFIRMADO")),ROWS($A$3:A360))),"")</f>
        <v/>
      </c>
      <c r="H360" s="11" t="str">
        <f ca="1">IFERROR(INDEX(MAESTRO!H:H,_xludf.AGGREGATE(15,6,ROW(MAESTRO!$B$3:$B$1000)/((MAESTRO!$B$3:$B$1000="ASMAR DIRECCIÓN")*(UPPER(MAESTRO!$L$3:$L$1000)="CONFIRMADO")),ROWS($A$3:A360))),"")</f>
        <v/>
      </c>
      <c r="I360" s="11" t="str">
        <f ca="1">IFERROR(INDEX(MAESTRO!I:I,_xludf.AGGREGATE(15,6,ROW(MAESTRO!$B$3:$B$1000)/((MAESTRO!$B$3:$B$1000="ASMAR DIRECCIÓN")*(UPPER(MAESTRO!$L$3:$L$1000)="CONFIRMADO")),ROWS($A$3:A360))),"")</f>
        <v/>
      </c>
      <c r="J360" s="11" t="str">
        <f ca="1">IFERROR(INDEX(MAESTRO!J:J,_xludf.AGGREGATE(15,6,ROW(MAESTRO!$B$3:$B$1000)/((MAESTRO!$B$3:$B$1000="ASMAR DIRECCIÓN")*(UPPER(MAESTRO!$L$3:$L$1000)="CONFIRMADO")),ROWS($A$3:A360))),"")</f>
        <v/>
      </c>
      <c r="K360" s="11" t="str">
        <f ca="1">IFERROR(INDEX(MAESTRO!K:K,_xludf.AGGREGATE(15,6,ROW(MAESTRO!$B$3:$B$1000)/((MAESTRO!$B$3:$B$1000="ASMAR DIRECCIÓN")*(UPPER(MAESTRO!$L$3:$L$1000)="CONFIRMADO")),ROWS($A$3:A360))),"")</f>
        <v/>
      </c>
      <c r="L360" s="11" t="str">
        <f ca="1">IFERROR(INDEX(MAESTRO!L:L,_xludf.AGGREGATE(15,6,ROW(MAESTRO!$B$3:$B$1000)/((MAESTRO!$B$3:$B$1000="ASMAR DIRECCIÓN")*(UPPER(MAESTRO!$L$3:$L$1000)="CONFIRMADO")),ROWS($A$3:A360))),"")</f>
        <v/>
      </c>
      <c r="M360" s="11" t="str">
        <f ca="1">IFERROR(INDEX(MAESTRO!M:M,_xludf.AGGREGATE(15,6,ROW(MAESTRO!$B$3:$B$1000)/((MAESTRO!$B$3:$B$1000="ASMAR DIRECCIÓN")*(UPPER(MAESTRO!$L$3:$L$1000)="CONFIRMADO")),ROWS($A$3:A360))),"")</f>
        <v/>
      </c>
      <c r="N360" s="11" t="str">
        <f ca="1">IFERROR(INDEX(MAESTRO!N:N,_xludf.AGGREGATE(15,6,ROW(MAESTRO!$B$3:$B$1000)/((MAESTRO!$B$3:$B$1000="ASMAR DIRECCIÓN")*(UPPER(MAESTRO!$L$3:$L$1000)="CONFIRMADO")),ROWS($A$3:A360))),"")</f>
        <v/>
      </c>
      <c r="O360" s="11" t="str">
        <f ca="1">IFERROR(INDEX(MAESTRO!O:O,_xludf.AGGREGATE(15,6,ROW(MAESTRO!$B$3:$B$1000)/((MAESTRO!$B$3:$B$1000="ASMAR DIRECCIÓN")*(UPPER(MAESTRO!$L$3:$L$1000)="CONFIRMADO")),ROWS($A$3:A360))),"")</f>
        <v/>
      </c>
      <c r="P360" s="11" t="str">
        <f ca="1">IFERROR(INDEX(MAESTRO!P:P,_xludf.AGGREGATE(15,6,ROW(MAESTRO!$B$3:$B$1000)/((MAESTRO!$B$3:$B$1000="ASMAR DIRECCIÓN")*(UPPER(MAESTRO!$L$3:$L$1000)="CONFIRMADO")),ROWS($A$3:A360))),"")</f>
        <v/>
      </c>
      <c r="Q360" s="11" t="str">
        <f ca="1">IFERROR(INDEX(MAESTRO!Q:Q,_xludf.AGGREGATE(15,6,ROW(MAESTRO!$B$3:$B$1000)/((MAESTRO!$B$3:$B$1000="ASMAR DIRECCIÓN")*(UPPER(MAESTRO!$L$3:$L$1000)="CONFIRMADO")),ROWS($A$3:A360))),"")</f>
        <v/>
      </c>
      <c r="R360" s="11" t="str">
        <f ca="1">IFERROR(INDEX(MAESTRO!R:R,_xludf.AGGREGATE(15,6,ROW(MAESTRO!$B$3:$B$1000)/((MAESTRO!$B$3:$B$1000="ASMAR DIRECCIÓN")*(UPPER(MAESTRO!$L$3:$L$1000)="CONFIRMADO")),ROWS($A$3:A360))),"")</f>
        <v/>
      </c>
      <c r="S360" s="11" t="str">
        <f ca="1">IFERROR(INDEX(MAESTRO!S:S,_xludf.AGGREGATE(15,6,ROW(MAESTRO!$B$3:$B$1000)/((MAESTRO!$B$3:$B$1000="ASMAR DIRECCIÓN")*(UPPER(MAESTRO!$L$3:$L$1000)="CONFIRMADO")),ROWS($A$3:A360))),"")</f>
        <v/>
      </c>
      <c r="T360" s="11" t="str">
        <f ca="1">IFERROR(INDEX(MAESTRO!T:T,_xludf.AGGREGATE(15,6,ROW(MAESTRO!$B$3:$B$1000)/((MAESTRO!$B$3:$B$1000="ASMAR DIRECCIÓN")*(UPPER(MAESTRO!$L$3:$L$1000)="CONFIRMADO")),ROWS($A$3:A360))),"")</f>
        <v/>
      </c>
      <c r="U360" s="11" t="str">
        <f ca="1">IFERROR(INDEX(MAESTRO!U:U,_xludf.AGGREGATE(15,6,ROW(MAESTRO!$B$3:$B$1000)/((MAESTRO!$B$3:$B$1000="ASMAR DIRECCIÓN")*(UPPER(MAESTRO!$L$3:$L$1000)="CONFIRMADO")),ROWS($A$3:A360))),"")</f>
        <v/>
      </c>
      <c r="V360" s="11" t="str">
        <f ca="1">IFERROR(INDEX(MAESTRO!V:V,_xludf.AGGREGATE(15,6,ROW(MAESTRO!$B$3:$B$1000)/((MAESTRO!$B$3:$B$1000="ASMAR DIRECCIÓN")*(UPPER(MAESTRO!$L$3:$L$1000)="CONFIRMADO")),ROWS($A$3:A360))),"")</f>
        <v/>
      </c>
      <c r="W360" s="11" t="str">
        <f ca="1">IFERROR(INDEX(MAESTRO!W:W,_xludf.AGGREGATE(15,6,ROW(MAESTRO!$B$3:$B$1000)/((MAESTRO!$B$3:$B$1000="ASMAR DIRECCIÓN")*(UPPER(MAESTRO!$L$3:$L$1000)="CONFIRMADO")),ROWS($A$3:A360))),"")</f>
        <v/>
      </c>
      <c r="X360" s="11" t="str">
        <f ca="1">IFERROR(INDEX(MAESTRO!X:X,_xludf.AGGREGATE(15,6,ROW(MAESTRO!$B$3:$B$1000)/((MAESTRO!$B$3:$B$1000="ASMAR DIRECCIÓN")*(UPPER(MAESTRO!$L$3:$L$1000)="CONFIRMADO")),ROWS($A$3:A360))),"")</f>
        <v/>
      </c>
    </row>
    <row r="361" spans="1:24" ht="22.05" customHeight="1">
      <c r="A361" s="10" t="str">
        <f ca="1">IFERROR(INDEX(MAESTRO!A:A,_xludf.AGGREGATE(15,6,ROW(MAESTRO!$B$3:$B$1000)/((MAESTRO!$B$3:$B$1000="ASMAR DIRECCIÓN")*(UPPER(MAESTRO!$L$3:$L$1000)="CONFIRMADO")),ROWS($A$3:A361))),"")</f>
        <v/>
      </c>
      <c r="B361" s="10" t="str">
        <f ca="1">IFERROR(INDEX(MAESTRO!B:B,_xludf.AGGREGATE(15,6,ROW(MAESTRO!$B$3:$B$1000)/((MAESTRO!$B$3:$B$1000="ASMAR DIRECCIÓN")*(UPPER(MAESTRO!$L$3:$L$1000)="CONFIRMADO")),ROWS($A$3:A361))),"")</f>
        <v/>
      </c>
      <c r="C361" s="10" t="str">
        <f ca="1">IFERROR(INDEX(MAESTRO!C:C,_xludf.AGGREGATE(15,6,ROW(MAESTRO!$B$3:$B$1000)/((MAESTRO!$B$3:$B$1000="ASMAR DIRECCIÓN")*(UPPER(MAESTRO!$L$3:$L$1000)="CONFIRMADO")),ROWS($A$3:A361))),"")</f>
        <v/>
      </c>
      <c r="D361" s="10" t="str">
        <f ca="1">IFERROR(INDEX(MAESTRO!D:D,_xludf.AGGREGATE(15,6,ROW(MAESTRO!$B$3:$B$1000)/((MAESTRO!$B$3:$B$1000="ASMAR DIRECCIÓN")*(UPPER(MAESTRO!$L$3:$L$1000)="CONFIRMADO")),ROWS($A$3:A361))),"")</f>
        <v/>
      </c>
      <c r="E361" s="10" t="str">
        <f ca="1">IFERROR(INDEX(MAESTRO!E:E,_xludf.AGGREGATE(15,6,ROW(MAESTRO!$B$3:$B$1000)/((MAESTRO!$B$3:$B$1000="ASMAR DIRECCIÓN")*(UPPER(MAESTRO!$L$3:$L$1000)="CONFIRMADO")),ROWS($A$3:A361))),"")</f>
        <v/>
      </c>
      <c r="F361" s="10" t="str">
        <f ca="1">IFERROR(INDEX(MAESTRO!F:F,_xludf.AGGREGATE(15,6,ROW(MAESTRO!$B$3:$B$1000)/((MAESTRO!$B$3:$B$1000="ASMAR DIRECCIÓN")*(UPPER(MAESTRO!$L$3:$L$1000)="CONFIRMADO")),ROWS($A$3:A361))),"")</f>
        <v/>
      </c>
      <c r="G361" s="10" t="str">
        <f ca="1">IFERROR(INDEX(MAESTRO!G:G,_xludf.AGGREGATE(15,6,ROW(MAESTRO!$B$3:$B$1000)/((MAESTRO!$B$3:$B$1000="ASMAR DIRECCIÓN")*(UPPER(MAESTRO!$L$3:$L$1000)="CONFIRMADO")),ROWS($A$3:A361))),"")</f>
        <v/>
      </c>
      <c r="H361" s="10" t="str">
        <f ca="1">IFERROR(INDEX(MAESTRO!H:H,_xludf.AGGREGATE(15,6,ROW(MAESTRO!$B$3:$B$1000)/((MAESTRO!$B$3:$B$1000="ASMAR DIRECCIÓN")*(UPPER(MAESTRO!$L$3:$L$1000)="CONFIRMADO")),ROWS($A$3:A361))),"")</f>
        <v/>
      </c>
      <c r="I361" s="10" t="str">
        <f ca="1">IFERROR(INDEX(MAESTRO!I:I,_xludf.AGGREGATE(15,6,ROW(MAESTRO!$B$3:$B$1000)/((MAESTRO!$B$3:$B$1000="ASMAR DIRECCIÓN")*(UPPER(MAESTRO!$L$3:$L$1000)="CONFIRMADO")),ROWS($A$3:A361))),"")</f>
        <v/>
      </c>
      <c r="J361" s="10" t="str">
        <f ca="1">IFERROR(INDEX(MAESTRO!J:J,_xludf.AGGREGATE(15,6,ROW(MAESTRO!$B$3:$B$1000)/((MAESTRO!$B$3:$B$1000="ASMAR DIRECCIÓN")*(UPPER(MAESTRO!$L$3:$L$1000)="CONFIRMADO")),ROWS($A$3:A361))),"")</f>
        <v/>
      </c>
      <c r="K361" s="10" t="str">
        <f ca="1">IFERROR(INDEX(MAESTRO!K:K,_xludf.AGGREGATE(15,6,ROW(MAESTRO!$B$3:$B$1000)/((MAESTRO!$B$3:$B$1000="ASMAR DIRECCIÓN")*(UPPER(MAESTRO!$L$3:$L$1000)="CONFIRMADO")),ROWS($A$3:A361))),"")</f>
        <v/>
      </c>
      <c r="L361" s="10" t="str">
        <f ca="1">IFERROR(INDEX(MAESTRO!L:L,_xludf.AGGREGATE(15,6,ROW(MAESTRO!$B$3:$B$1000)/((MAESTRO!$B$3:$B$1000="ASMAR DIRECCIÓN")*(UPPER(MAESTRO!$L$3:$L$1000)="CONFIRMADO")),ROWS($A$3:A361))),"")</f>
        <v/>
      </c>
      <c r="M361" s="10" t="str">
        <f ca="1">IFERROR(INDEX(MAESTRO!M:M,_xludf.AGGREGATE(15,6,ROW(MAESTRO!$B$3:$B$1000)/((MAESTRO!$B$3:$B$1000="ASMAR DIRECCIÓN")*(UPPER(MAESTRO!$L$3:$L$1000)="CONFIRMADO")),ROWS($A$3:A361))),"")</f>
        <v/>
      </c>
      <c r="N361" s="10" t="str">
        <f ca="1">IFERROR(INDEX(MAESTRO!N:N,_xludf.AGGREGATE(15,6,ROW(MAESTRO!$B$3:$B$1000)/((MAESTRO!$B$3:$B$1000="ASMAR DIRECCIÓN")*(UPPER(MAESTRO!$L$3:$L$1000)="CONFIRMADO")),ROWS($A$3:A361))),"")</f>
        <v/>
      </c>
      <c r="O361" s="10" t="str">
        <f ca="1">IFERROR(INDEX(MAESTRO!O:O,_xludf.AGGREGATE(15,6,ROW(MAESTRO!$B$3:$B$1000)/((MAESTRO!$B$3:$B$1000="ASMAR DIRECCIÓN")*(UPPER(MAESTRO!$L$3:$L$1000)="CONFIRMADO")),ROWS($A$3:A361))),"")</f>
        <v/>
      </c>
      <c r="P361" s="10" t="str">
        <f ca="1">IFERROR(INDEX(MAESTRO!P:P,_xludf.AGGREGATE(15,6,ROW(MAESTRO!$B$3:$B$1000)/((MAESTRO!$B$3:$B$1000="ASMAR DIRECCIÓN")*(UPPER(MAESTRO!$L$3:$L$1000)="CONFIRMADO")),ROWS($A$3:A361))),"")</f>
        <v/>
      </c>
      <c r="Q361" s="10" t="str">
        <f ca="1">IFERROR(INDEX(MAESTRO!Q:Q,_xludf.AGGREGATE(15,6,ROW(MAESTRO!$B$3:$B$1000)/((MAESTRO!$B$3:$B$1000="ASMAR DIRECCIÓN")*(UPPER(MAESTRO!$L$3:$L$1000)="CONFIRMADO")),ROWS($A$3:A361))),"")</f>
        <v/>
      </c>
      <c r="R361" s="10" t="str">
        <f ca="1">IFERROR(INDEX(MAESTRO!R:R,_xludf.AGGREGATE(15,6,ROW(MAESTRO!$B$3:$B$1000)/((MAESTRO!$B$3:$B$1000="ASMAR DIRECCIÓN")*(UPPER(MAESTRO!$L$3:$L$1000)="CONFIRMADO")),ROWS($A$3:A361))),"")</f>
        <v/>
      </c>
      <c r="S361" s="10" t="str">
        <f ca="1">IFERROR(INDEX(MAESTRO!S:S,_xludf.AGGREGATE(15,6,ROW(MAESTRO!$B$3:$B$1000)/((MAESTRO!$B$3:$B$1000="ASMAR DIRECCIÓN")*(UPPER(MAESTRO!$L$3:$L$1000)="CONFIRMADO")),ROWS($A$3:A361))),"")</f>
        <v/>
      </c>
      <c r="T361" s="10" t="str">
        <f ca="1">IFERROR(INDEX(MAESTRO!T:T,_xludf.AGGREGATE(15,6,ROW(MAESTRO!$B$3:$B$1000)/((MAESTRO!$B$3:$B$1000="ASMAR DIRECCIÓN")*(UPPER(MAESTRO!$L$3:$L$1000)="CONFIRMADO")),ROWS($A$3:A361))),"")</f>
        <v/>
      </c>
      <c r="U361" s="10" t="str">
        <f ca="1">IFERROR(INDEX(MAESTRO!U:U,_xludf.AGGREGATE(15,6,ROW(MAESTRO!$B$3:$B$1000)/((MAESTRO!$B$3:$B$1000="ASMAR DIRECCIÓN")*(UPPER(MAESTRO!$L$3:$L$1000)="CONFIRMADO")),ROWS($A$3:A361))),"")</f>
        <v/>
      </c>
      <c r="V361" s="10" t="str">
        <f ca="1">IFERROR(INDEX(MAESTRO!V:V,_xludf.AGGREGATE(15,6,ROW(MAESTRO!$B$3:$B$1000)/((MAESTRO!$B$3:$B$1000="ASMAR DIRECCIÓN")*(UPPER(MAESTRO!$L$3:$L$1000)="CONFIRMADO")),ROWS($A$3:A361))),"")</f>
        <v/>
      </c>
      <c r="W361" s="10" t="str">
        <f ca="1">IFERROR(INDEX(MAESTRO!W:W,_xludf.AGGREGATE(15,6,ROW(MAESTRO!$B$3:$B$1000)/((MAESTRO!$B$3:$B$1000="ASMAR DIRECCIÓN")*(UPPER(MAESTRO!$L$3:$L$1000)="CONFIRMADO")),ROWS($A$3:A361))),"")</f>
        <v/>
      </c>
      <c r="X361" s="10" t="str">
        <f ca="1">IFERROR(INDEX(MAESTRO!X:X,_xludf.AGGREGATE(15,6,ROW(MAESTRO!$B$3:$B$1000)/((MAESTRO!$B$3:$B$1000="ASMAR DIRECCIÓN")*(UPPER(MAESTRO!$L$3:$L$1000)="CONFIRMADO")),ROWS($A$3:A361))),"")</f>
        <v/>
      </c>
    </row>
    <row r="362" spans="1:24" ht="22.05" customHeight="1">
      <c r="A362" s="11" t="str">
        <f ca="1">IFERROR(INDEX(MAESTRO!A:A,_xludf.AGGREGATE(15,6,ROW(MAESTRO!$B$3:$B$1000)/((MAESTRO!$B$3:$B$1000="ASMAR DIRECCIÓN")*(UPPER(MAESTRO!$L$3:$L$1000)="CONFIRMADO")),ROWS($A$3:A362))),"")</f>
        <v/>
      </c>
      <c r="B362" s="11" t="str">
        <f ca="1">IFERROR(INDEX(MAESTRO!B:B,_xludf.AGGREGATE(15,6,ROW(MAESTRO!$B$3:$B$1000)/((MAESTRO!$B$3:$B$1000="ASMAR DIRECCIÓN")*(UPPER(MAESTRO!$L$3:$L$1000)="CONFIRMADO")),ROWS($A$3:A362))),"")</f>
        <v/>
      </c>
      <c r="C362" s="11" t="str">
        <f ca="1">IFERROR(INDEX(MAESTRO!C:C,_xludf.AGGREGATE(15,6,ROW(MAESTRO!$B$3:$B$1000)/((MAESTRO!$B$3:$B$1000="ASMAR DIRECCIÓN")*(UPPER(MAESTRO!$L$3:$L$1000)="CONFIRMADO")),ROWS($A$3:A362))),"")</f>
        <v/>
      </c>
      <c r="D362" s="11" t="str">
        <f ca="1">IFERROR(INDEX(MAESTRO!D:D,_xludf.AGGREGATE(15,6,ROW(MAESTRO!$B$3:$B$1000)/((MAESTRO!$B$3:$B$1000="ASMAR DIRECCIÓN")*(UPPER(MAESTRO!$L$3:$L$1000)="CONFIRMADO")),ROWS($A$3:A362))),"")</f>
        <v/>
      </c>
      <c r="E362" s="11" t="str">
        <f ca="1">IFERROR(INDEX(MAESTRO!E:E,_xludf.AGGREGATE(15,6,ROW(MAESTRO!$B$3:$B$1000)/((MAESTRO!$B$3:$B$1000="ASMAR DIRECCIÓN")*(UPPER(MAESTRO!$L$3:$L$1000)="CONFIRMADO")),ROWS($A$3:A362))),"")</f>
        <v/>
      </c>
      <c r="F362" s="11" t="str">
        <f ca="1">IFERROR(INDEX(MAESTRO!F:F,_xludf.AGGREGATE(15,6,ROW(MAESTRO!$B$3:$B$1000)/((MAESTRO!$B$3:$B$1000="ASMAR DIRECCIÓN")*(UPPER(MAESTRO!$L$3:$L$1000)="CONFIRMADO")),ROWS($A$3:A362))),"")</f>
        <v/>
      </c>
      <c r="G362" s="11" t="str">
        <f ca="1">IFERROR(INDEX(MAESTRO!G:G,_xludf.AGGREGATE(15,6,ROW(MAESTRO!$B$3:$B$1000)/((MAESTRO!$B$3:$B$1000="ASMAR DIRECCIÓN")*(UPPER(MAESTRO!$L$3:$L$1000)="CONFIRMADO")),ROWS($A$3:A362))),"")</f>
        <v/>
      </c>
      <c r="H362" s="11" t="str">
        <f ca="1">IFERROR(INDEX(MAESTRO!H:H,_xludf.AGGREGATE(15,6,ROW(MAESTRO!$B$3:$B$1000)/((MAESTRO!$B$3:$B$1000="ASMAR DIRECCIÓN")*(UPPER(MAESTRO!$L$3:$L$1000)="CONFIRMADO")),ROWS($A$3:A362))),"")</f>
        <v/>
      </c>
      <c r="I362" s="11" t="str">
        <f ca="1">IFERROR(INDEX(MAESTRO!I:I,_xludf.AGGREGATE(15,6,ROW(MAESTRO!$B$3:$B$1000)/((MAESTRO!$B$3:$B$1000="ASMAR DIRECCIÓN")*(UPPER(MAESTRO!$L$3:$L$1000)="CONFIRMADO")),ROWS($A$3:A362))),"")</f>
        <v/>
      </c>
      <c r="J362" s="11" t="str">
        <f ca="1">IFERROR(INDEX(MAESTRO!J:J,_xludf.AGGREGATE(15,6,ROW(MAESTRO!$B$3:$B$1000)/((MAESTRO!$B$3:$B$1000="ASMAR DIRECCIÓN")*(UPPER(MAESTRO!$L$3:$L$1000)="CONFIRMADO")),ROWS($A$3:A362))),"")</f>
        <v/>
      </c>
      <c r="K362" s="11" t="str">
        <f ca="1">IFERROR(INDEX(MAESTRO!K:K,_xludf.AGGREGATE(15,6,ROW(MAESTRO!$B$3:$B$1000)/((MAESTRO!$B$3:$B$1000="ASMAR DIRECCIÓN")*(UPPER(MAESTRO!$L$3:$L$1000)="CONFIRMADO")),ROWS($A$3:A362))),"")</f>
        <v/>
      </c>
      <c r="L362" s="11" t="str">
        <f ca="1">IFERROR(INDEX(MAESTRO!L:L,_xludf.AGGREGATE(15,6,ROW(MAESTRO!$B$3:$B$1000)/((MAESTRO!$B$3:$B$1000="ASMAR DIRECCIÓN")*(UPPER(MAESTRO!$L$3:$L$1000)="CONFIRMADO")),ROWS($A$3:A362))),"")</f>
        <v/>
      </c>
      <c r="M362" s="11" t="str">
        <f ca="1">IFERROR(INDEX(MAESTRO!M:M,_xludf.AGGREGATE(15,6,ROW(MAESTRO!$B$3:$B$1000)/((MAESTRO!$B$3:$B$1000="ASMAR DIRECCIÓN")*(UPPER(MAESTRO!$L$3:$L$1000)="CONFIRMADO")),ROWS($A$3:A362))),"")</f>
        <v/>
      </c>
      <c r="N362" s="11" t="str">
        <f ca="1">IFERROR(INDEX(MAESTRO!N:N,_xludf.AGGREGATE(15,6,ROW(MAESTRO!$B$3:$B$1000)/((MAESTRO!$B$3:$B$1000="ASMAR DIRECCIÓN")*(UPPER(MAESTRO!$L$3:$L$1000)="CONFIRMADO")),ROWS($A$3:A362))),"")</f>
        <v/>
      </c>
      <c r="O362" s="11" t="str">
        <f ca="1">IFERROR(INDEX(MAESTRO!O:O,_xludf.AGGREGATE(15,6,ROW(MAESTRO!$B$3:$B$1000)/((MAESTRO!$B$3:$B$1000="ASMAR DIRECCIÓN")*(UPPER(MAESTRO!$L$3:$L$1000)="CONFIRMADO")),ROWS($A$3:A362))),"")</f>
        <v/>
      </c>
      <c r="P362" s="11" t="str">
        <f ca="1">IFERROR(INDEX(MAESTRO!P:P,_xludf.AGGREGATE(15,6,ROW(MAESTRO!$B$3:$B$1000)/((MAESTRO!$B$3:$B$1000="ASMAR DIRECCIÓN")*(UPPER(MAESTRO!$L$3:$L$1000)="CONFIRMADO")),ROWS($A$3:A362))),"")</f>
        <v/>
      </c>
      <c r="Q362" s="11" t="str">
        <f ca="1">IFERROR(INDEX(MAESTRO!Q:Q,_xludf.AGGREGATE(15,6,ROW(MAESTRO!$B$3:$B$1000)/((MAESTRO!$B$3:$B$1000="ASMAR DIRECCIÓN")*(UPPER(MAESTRO!$L$3:$L$1000)="CONFIRMADO")),ROWS($A$3:A362))),"")</f>
        <v/>
      </c>
      <c r="R362" s="11" t="str">
        <f ca="1">IFERROR(INDEX(MAESTRO!R:R,_xludf.AGGREGATE(15,6,ROW(MAESTRO!$B$3:$B$1000)/((MAESTRO!$B$3:$B$1000="ASMAR DIRECCIÓN")*(UPPER(MAESTRO!$L$3:$L$1000)="CONFIRMADO")),ROWS($A$3:A362))),"")</f>
        <v/>
      </c>
      <c r="S362" s="11" t="str">
        <f ca="1">IFERROR(INDEX(MAESTRO!S:S,_xludf.AGGREGATE(15,6,ROW(MAESTRO!$B$3:$B$1000)/((MAESTRO!$B$3:$B$1000="ASMAR DIRECCIÓN")*(UPPER(MAESTRO!$L$3:$L$1000)="CONFIRMADO")),ROWS($A$3:A362))),"")</f>
        <v/>
      </c>
      <c r="T362" s="11" t="str">
        <f ca="1">IFERROR(INDEX(MAESTRO!T:T,_xludf.AGGREGATE(15,6,ROW(MAESTRO!$B$3:$B$1000)/((MAESTRO!$B$3:$B$1000="ASMAR DIRECCIÓN")*(UPPER(MAESTRO!$L$3:$L$1000)="CONFIRMADO")),ROWS($A$3:A362))),"")</f>
        <v/>
      </c>
      <c r="U362" s="11" t="str">
        <f ca="1">IFERROR(INDEX(MAESTRO!U:U,_xludf.AGGREGATE(15,6,ROW(MAESTRO!$B$3:$B$1000)/((MAESTRO!$B$3:$B$1000="ASMAR DIRECCIÓN")*(UPPER(MAESTRO!$L$3:$L$1000)="CONFIRMADO")),ROWS($A$3:A362))),"")</f>
        <v/>
      </c>
      <c r="V362" s="11" t="str">
        <f ca="1">IFERROR(INDEX(MAESTRO!V:V,_xludf.AGGREGATE(15,6,ROW(MAESTRO!$B$3:$B$1000)/((MAESTRO!$B$3:$B$1000="ASMAR DIRECCIÓN")*(UPPER(MAESTRO!$L$3:$L$1000)="CONFIRMADO")),ROWS($A$3:A362))),"")</f>
        <v/>
      </c>
      <c r="W362" s="11" t="str">
        <f ca="1">IFERROR(INDEX(MAESTRO!W:W,_xludf.AGGREGATE(15,6,ROW(MAESTRO!$B$3:$B$1000)/((MAESTRO!$B$3:$B$1000="ASMAR DIRECCIÓN")*(UPPER(MAESTRO!$L$3:$L$1000)="CONFIRMADO")),ROWS($A$3:A362))),"")</f>
        <v/>
      </c>
      <c r="X362" s="11" t="str">
        <f ca="1">IFERROR(INDEX(MAESTRO!X:X,_xludf.AGGREGATE(15,6,ROW(MAESTRO!$B$3:$B$1000)/((MAESTRO!$B$3:$B$1000="ASMAR DIRECCIÓN")*(UPPER(MAESTRO!$L$3:$L$1000)="CONFIRMADO")),ROWS($A$3:A362))),"")</f>
        <v/>
      </c>
    </row>
    <row r="363" spans="1:24" ht="22.05" customHeight="1">
      <c r="A363" s="10" t="str">
        <f ca="1">IFERROR(INDEX(MAESTRO!A:A,_xludf.AGGREGATE(15,6,ROW(MAESTRO!$B$3:$B$1000)/((MAESTRO!$B$3:$B$1000="ASMAR DIRECCIÓN")*(UPPER(MAESTRO!$L$3:$L$1000)="CONFIRMADO")),ROWS($A$3:A363))),"")</f>
        <v/>
      </c>
      <c r="B363" s="10" t="str">
        <f ca="1">IFERROR(INDEX(MAESTRO!B:B,_xludf.AGGREGATE(15,6,ROW(MAESTRO!$B$3:$B$1000)/((MAESTRO!$B$3:$B$1000="ASMAR DIRECCIÓN")*(UPPER(MAESTRO!$L$3:$L$1000)="CONFIRMADO")),ROWS($A$3:A363))),"")</f>
        <v/>
      </c>
      <c r="C363" s="10" t="str">
        <f ca="1">IFERROR(INDEX(MAESTRO!C:C,_xludf.AGGREGATE(15,6,ROW(MAESTRO!$B$3:$B$1000)/((MAESTRO!$B$3:$B$1000="ASMAR DIRECCIÓN")*(UPPER(MAESTRO!$L$3:$L$1000)="CONFIRMADO")),ROWS($A$3:A363))),"")</f>
        <v/>
      </c>
      <c r="D363" s="10" t="str">
        <f ca="1">IFERROR(INDEX(MAESTRO!D:D,_xludf.AGGREGATE(15,6,ROW(MAESTRO!$B$3:$B$1000)/((MAESTRO!$B$3:$B$1000="ASMAR DIRECCIÓN")*(UPPER(MAESTRO!$L$3:$L$1000)="CONFIRMADO")),ROWS($A$3:A363))),"")</f>
        <v/>
      </c>
      <c r="E363" s="10" t="str">
        <f ca="1">IFERROR(INDEX(MAESTRO!E:E,_xludf.AGGREGATE(15,6,ROW(MAESTRO!$B$3:$B$1000)/((MAESTRO!$B$3:$B$1000="ASMAR DIRECCIÓN")*(UPPER(MAESTRO!$L$3:$L$1000)="CONFIRMADO")),ROWS($A$3:A363))),"")</f>
        <v/>
      </c>
      <c r="F363" s="10" t="str">
        <f ca="1">IFERROR(INDEX(MAESTRO!F:F,_xludf.AGGREGATE(15,6,ROW(MAESTRO!$B$3:$B$1000)/((MAESTRO!$B$3:$B$1000="ASMAR DIRECCIÓN")*(UPPER(MAESTRO!$L$3:$L$1000)="CONFIRMADO")),ROWS($A$3:A363))),"")</f>
        <v/>
      </c>
      <c r="G363" s="10" t="str">
        <f ca="1">IFERROR(INDEX(MAESTRO!G:G,_xludf.AGGREGATE(15,6,ROW(MAESTRO!$B$3:$B$1000)/((MAESTRO!$B$3:$B$1000="ASMAR DIRECCIÓN")*(UPPER(MAESTRO!$L$3:$L$1000)="CONFIRMADO")),ROWS($A$3:A363))),"")</f>
        <v/>
      </c>
      <c r="H363" s="10" t="str">
        <f ca="1">IFERROR(INDEX(MAESTRO!H:H,_xludf.AGGREGATE(15,6,ROW(MAESTRO!$B$3:$B$1000)/((MAESTRO!$B$3:$B$1000="ASMAR DIRECCIÓN")*(UPPER(MAESTRO!$L$3:$L$1000)="CONFIRMADO")),ROWS($A$3:A363))),"")</f>
        <v/>
      </c>
      <c r="I363" s="10" t="str">
        <f ca="1">IFERROR(INDEX(MAESTRO!I:I,_xludf.AGGREGATE(15,6,ROW(MAESTRO!$B$3:$B$1000)/((MAESTRO!$B$3:$B$1000="ASMAR DIRECCIÓN")*(UPPER(MAESTRO!$L$3:$L$1000)="CONFIRMADO")),ROWS($A$3:A363))),"")</f>
        <v/>
      </c>
      <c r="J363" s="10" t="str">
        <f ca="1">IFERROR(INDEX(MAESTRO!J:J,_xludf.AGGREGATE(15,6,ROW(MAESTRO!$B$3:$B$1000)/((MAESTRO!$B$3:$B$1000="ASMAR DIRECCIÓN")*(UPPER(MAESTRO!$L$3:$L$1000)="CONFIRMADO")),ROWS($A$3:A363))),"")</f>
        <v/>
      </c>
      <c r="K363" s="10" t="str">
        <f ca="1">IFERROR(INDEX(MAESTRO!K:K,_xludf.AGGREGATE(15,6,ROW(MAESTRO!$B$3:$B$1000)/((MAESTRO!$B$3:$B$1000="ASMAR DIRECCIÓN")*(UPPER(MAESTRO!$L$3:$L$1000)="CONFIRMADO")),ROWS($A$3:A363))),"")</f>
        <v/>
      </c>
      <c r="L363" s="10" t="str">
        <f ca="1">IFERROR(INDEX(MAESTRO!L:L,_xludf.AGGREGATE(15,6,ROW(MAESTRO!$B$3:$B$1000)/((MAESTRO!$B$3:$B$1000="ASMAR DIRECCIÓN")*(UPPER(MAESTRO!$L$3:$L$1000)="CONFIRMADO")),ROWS($A$3:A363))),"")</f>
        <v/>
      </c>
      <c r="M363" s="10" t="str">
        <f ca="1">IFERROR(INDEX(MAESTRO!M:M,_xludf.AGGREGATE(15,6,ROW(MAESTRO!$B$3:$B$1000)/((MAESTRO!$B$3:$B$1000="ASMAR DIRECCIÓN")*(UPPER(MAESTRO!$L$3:$L$1000)="CONFIRMADO")),ROWS($A$3:A363))),"")</f>
        <v/>
      </c>
      <c r="N363" s="10" t="str">
        <f ca="1">IFERROR(INDEX(MAESTRO!N:N,_xludf.AGGREGATE(15,6,ROW(MAESTRO!$B$3:$B$1000)/((MAESTRO!$B$3:$B$1000="ASMAR DIRECCIÓN")*(UPPER(MAESTRO!$L$3:$L$1000)="CONFIRMADO")),ROWS($A$3:A363))),"")</f>
        <v/>
      </c>
      <c r="O363" s="10" t="str">
        <f ca="1">IFERROR(INDEX(MAESTRO!O:O,_xludf.AGGREGATE(15,6,ROW(MAESTRO!$B$3:$B$1000)/((MAESTRO!$B$3:$B$1000="ASMAR DIRECCIÓN")*(UPPER(MAESTRO!$L$3:$L$1000)="CONFIRMADO")),ROWS($A$3:A363))),"")</f>
        <v/>
      </c>
      <c r="P363" s="10" t="str">
        <f ca="1">IFERROR(INDEX(MAESTRO!P:P,_xludf.AGGREGATE(15,6,ROW(MAESTRO!$B$3:$B$1000)/((MAESTRO!$B$3:$B$1000="ASMAR DIRECCIÓN")*(UPPER(MAESTRO!$L$3:$L$1000)="CONFIRMADO")),ROWS($A$3:A363))),"")</f>
        <v/>
      </c>
      <c r="Q363" s="10" t="str">
        <f ca="1">IFERROR(INDEX(MAESTRO!Q:Q,_xludf.AGGREGATE(15,6,ROW(MAESTRO!$B$3:$B$1000)/((MAESTRO!$B$3:$B$1000="ASMAR DIRECCIÓN")*(UPPER(MAESTRO!$L$3:$L$1000)="CONFIRMADO")),ROWS($A$3:A363))),"")</f>
        <v/>
      </c>
      <c r="R363" s="10" t="str">
        <f ca="1">IFERROR(INDEX(MAESTRO!R:R,_xludf.AGGREGATE(15,6,ROW(MAESTRO!$B$3:$B$1000)/((MAESTRO!$B$3:$B$1000="ASMAR DIRECCIÓN")*(UPPER(MAESTRO!$L$3:$L$1000)="CONFIRMADO")),ROWS($A$3:A363))),"")</f>
        <v/>
      </c>
      <c r="S363" s="10" t="str">
        <f ca="1">IFERROR(INDEX(MAESTRO!S:S,_xludf.AGGREGATE(15,6,ROW(MAESTRO!$B$3:$B$1000)/((MAESTRO!$B$3:$B$1000="ASMAR DIRECCIÓN")*(UPPER(MAESTRO!$L$3:$L$1000)="CONFIRMADO")),ROWS($A$3:A363))),"")</f>
        <v/>
      </c>
      <c r="T363" s="10" t="str">
        <f ca="1">IFERROR(INDEX(MAESTRO!T:T,_xludf.AGGREGATE(15,6,ROW(MAESTRO!$B$3:$B$1000)/((MAESTRO!$B$3:$B$1000="ASMAR DIRECCIÓN")*(UPPER(MAESTRO!$L$3:$L$1000)="CONFIRMADO")),ROWS($A$3:A363))),"")</f>
        <v/>
      </c>
      <c r="U363" s="10" t="str">
        <f ca="1">IFERROR(INDEX(MAESTRO!U:U,_xludf.AGGREGATE(15,6,ROW(MAESTRO!$B$3:$B$1000)/((MAESTRO!$B$3:$B$1000="ASMAR DIRECCIÓN")*(UPPER(MAESTRO!$L$3:$L$1000)="CONFIRMADO")),ROWS($A$3:A363))),"")</f>
        <v/>
      </c>
      <c r="V363" s="10" t="str">
        <f ca="1">IFERROR(INDEX(MAESTRO!V:V,_xludf.AGGREGATE(15,6,ROW(MAESTRO!$B$3:$B$1000)/((MAESTRO!$B$3:$B$1000="ASMAR DIRECCIÓN")*(UPPER(MAESTRO!$L$3:$L$1000)="CONFIRMADO")),ROWS($A$3:A363))),"")</f>
        <v/>
      </c>
      <c r="W363" s="10" t="str">
        <f ca="1">IFERROR(INDEX(MAESTRO!W:W,_xludf.AGGREGATE(15,6,ROW(MAESTRO!$B$3:$B$1000)/((MAESTRO!$B$3:$B$1000="ASMAR DIRECCIÓN")*(UPPER(MAESTRO!$L$3:$L$1000)="CONFIRMADO")),ROWS($A$3:A363))),"")</f>
        <v/>
      </c>
      <c r="X363" s="10" t="str">
        <f ca="1">IFERROR(INDEX(MAESTRO!X:X,_xludf.AGGREGATE(15,6,ROW(MAESTRO!$B$3:$B$1000)/((MAESTRO!$B$3:$B$1000="ASMAR DIRECCIÓN")*(UPPER(MAESTRO!$L$3:$L$1000)="CONFIRMADO")),ROWS($A$3:A363))),"")</f>
        <v/>
      </c>
    </row>
    <row r="364" spans="1:24" ht="22.05" customHeight="1">
      <c r="A364" s="11" t="str">
        <f ca="1">IFERROR(INDEX(MAESTRO!A:A,_xludf.AGGREGATE(15,6,ROW(MAESTRO!$B$3:$B$1000)/((MAESTRO!$B$3:$B$1000="ASMAR DIRECCIÓN")*(UPPER(MAESTRO!$L$3:$L$1000)="CONFIRMADO")),ROWS($A$3:A364))),"")</f>
        <v/>
      </c>
      <c r="B364" s="11" t="str">
        <f ca="1">IFERROR(INDEX(MAESTRO!B:B,_xludf.AGGREGATE(15,6,ROW(MAESTRO!$B$3:$B$1000)/((MAESTRO!$B$3:$B$1000="ASMAR DIRECCIÓN")*(UPPER(MAESTRO!$L$3:$L$1000)="CONFIRMADO")),ROWS($A$3:A364))),"")</f>
        <v/>
      </c>
      <c r="C364" s="11" t="str">
        <f ca="1">IFERROR(INDEX(MAESTRO!C:C,_xludf.AGGREGATE(15,6,ROW(MAESTRO!$B$3:$B$1000)/((MAESTRO!$B$3:$B$1000="ASMAR DIRECCIÓN")*(UPPER(MAESTRO!$L$3:$L$1000)="CONFIRMADO")),ROWS($A$3:A364))),"")</f>
        <v/>
      </c>
      <c r="D364" s="11" t="str">
        <f ca="1">IFERROR(INDEX(MAESTRO!D:D,_xludf.AGGREGATE(15,6,ROW(MAESTRO!$B$3:$B$1000)/((MAESTRO!$B$3:$B$1000="ASMAR DIRECCIÓN")*(UPPER(MAESTRO!$L$3:$L$1000)="CONFIRMADO")),ROWS($A$3:A364))),"")</f>
        <v/>
      </c>
      <c r="E364" s="11" t="str">
        <f ca="1">IFERROR(INDEX(MAESTRO!E:E,_xludf.AGGREGATE(15,6,ROW(MAESTRO!$B$3:$B$1000)/((MAESTRO!$B$3:$B$1000="ASMAR DIRECCIÓN")*(UPPER(MAESTRO!$L$3:$L$1000)="CONFIRMADO")),ROWS($A$3:A364))),"")</f>
        <v/>
      </c>
      <c r="F364" s="11" t="str">
        <f ca="1">IFERROR(INDEX(MAESTRO!F:F,_xludf.AGGREGATE(15,6,ROW(MAESTRO!$B$3:$B$1000)/((MAESTRO!$B$3:$B$1000="ASMAR DIRECCIÓN")*(UPPER(MAESTRO!$L$3:$L$1000)="CONFIRMADO")),ROWS($A$3:A364))),"")</f>
        <v/>
      </c>
      <c r="G364" s="11" t="str">
        <f ca="1">IFERROR(INDEX(MAESTRO!G:G,_xludf.AGGREGATE(15,6,ROW(MAESTRO!$B$3:$B$1000)/((MAESTRO!$B$3:$B$1000="ASMAR DIRECCIÓN")*(UPPER(MAESTRO!$L$3:$L$1000)="CONFIRMADO")),ROWS($A$3:A364))),"")</f>
        <v/>
      </c>
      <c r="H364" s="11" t="str">
        <f ca="1">IFERROR(INDEX(MAESTRO!H:H,_xludf.AGGREGATE(15,6,ROW(MAESTRO!$B$3:$B$1000)/((MAESTRO!$B$3:$B$1000="ASMAR DIRECCIÓN")*(UPPER(MAESTRO!$L$3:$L$1000)="CONFIRMADO")),ROWS($A$3:A364))),"")</f>
        <v/>
      </c>
      <c r="I364" s="11" t="str">
        <f ca="1">IFERROR(INDEX(MAESTRO!I:I,_xludf.AGGREGATE(15,6,ROW(MAESTRO!$B$3:$B$1000)/((MAESTRO!$B$3:$B$1000="ASMAR DIRECCIÓN")*(UPPER(MAESTRO!$L$3:$L$1000)="CONFIRMADO")),ROWS($A$3:A364))),"")</f>
        <v/>
      </c>
      <c r="J364" s="11" t="str">
        <f ca="1">IFERROR(INDEX(MAESTRO!J:J,_xludf.AGGREGATE(15,6,ROW(MAESTRO!$B$3:$B$1000)/((MAESTRO!$B$3:$B$1000="ASMAR DIRECCIÓN")*(UPPER(MAESTRO!$L$3:$L$1000)="CONFIRMADO")),ROWS($A$3:A364))),"")</f>
        <v/>
      </c>
      <c r="K364" s="11" t="str">
        <f ca="1">IFERROR(INDEX(MAESTRO!K:K,_xludf.AGGREGATE(15,6,ROW(MAESTRO!$B$3:$B$1000)/((MAESTRO!$B$3:$B$1000="ASMAR DIRECCIÓN")*(UPPER(MAESTRO!$L$3:$L$1000)="CONFIRMADO")),ROWS($A$3:A364))),"")</f>
        <v/>
      </c>
      <c r="L364" s="11" t="str">
        <f ca="1">IFERROR(INDEX(MAESTRO!L:L,_xludf.AGGREGATE(15,6,ROW(MAESTRO!$B$3:$B$1000)/((MAESTRO!$B$3:$B$1000="ASMAR DIRECCIÓN")*(UPPER(MAESTRO!$L$3:$L$1000)="CONFIRMADO")),ROWS($A$3:A364))),"")</f>
        <v/>
      </c>
      <c r="M364" s="11" t="str">
        <f ca="1">IFERROR(INDEX(MAESTRO!M:M,_xludf.AGGREGATE(15,6,ROW(MAESTRO!$B$3:$B$1000)/((MAESTRO!$B$3:$B$1000="ASMAR DIRECCIÓN")*(UPPER(MAESTRO!$L$3:$L$1000)="CONFIRMADO")),ROWS($A$3:A364))),"")</f>
        <v/>
      </c>
      <c r="N364" s="11" t="str">
        <f ca="1">IFERROR(INDEX(MAESTRO!N:N,_xludf.AGGREGATE(15,6,ROW(MAESTRO!$B$3:$B$1000)/((MAESTRO!$B$3:$B$1000="ASMAR DIRECCIÓN")*(UPPER(MAESTRO!$L$3:$L$1000)="CONFIRMADO")),ROWS($A$3:A364))),"")</f>
        <v/>
      </c>
      <c r="O364" s="11" t="str">
        <f ca="1">IFERROR(INDEX(MAESTRO!O:O,_xludf.AGGREGATE(15,6,ROW(MAESTRO!$B$3:$B$1000)/((MAESTRO!$B$3:$B$1000="ASMAR DIRECCIÓN")*(UPPER(MAESTRO!$L$3:$L$1000)="CONFIRMADO")),ROWS($A$3:A364))),"")</f>
        <v/>
      </c>
      <c r="P364" s="11" t="str">
        <f ca="1">IFERROR(INDEX(MAESTRO!P:P,_xludf.AGGREGATE(15,6,ROW(MAESTRO!$B$3:$B$1000)/((MAESTRO!$B$3:$B$1000="ASMAR DIRECCIÓN")*(UPPER(MAESTRO!$L$3:$L$1000)="CONFIRMADO")),ROWS($A$3:A364))),"")</f>
        <v/>
      </c>
      <c r="Q364" s="11" t="str">
        <f ca="1">IFERROR(INDEX(MAESTRO!Q:Q,_xludf.AGGREGATE(15,6,ROW(MAESTRO!$B$3:$B$1000)/((MAESTRO!$B$3:$B$1000="ASMAR DIRECCIÓN")*(UPPER(MAESTRO!$L$3:$L$1000)="CONFIRMADO")),ROWS($A$3:A364))),"")</f>
        <v/>
      </c>
      <c r="R364" s="11" t="str">
        <f ca="1">IFERROR(INDEX(MAESTRO!R:R,_xludf.AGGREGATE(15,6,ROW(MAESTRO!$B$3:$B$1000)/((MAESTRO!$B$3:$B$1000="ASMAR DIRECCIÓN")*(UPPER(MAESTRO!$L$3:$L$1000)="CONFIRMADO")),ROWS($A$3:A364))),"")</f>
        <v/>
      </c>
      <c r="S364" s="11" t="str">
        <f ca="1">IFERROR(INDEX(MAESTRO!S:S,_xludf.AGGREGATE(15,6,ROW(MAESTRO!$B$3:$B$1000)/((MAESTRO!$B$3:$B$1000="ASMAR DIRECCIÓN")*(UPPER(MAESTRO!$L$3:$L$1000)="CONFIRMADO")),ROWS($A$3:A364))),"")</f>
        <v/>
      </c>
      <c r="T364" s="11" t="str">
        <f ca="1">IFERROR(INDEX(MAESTRO!T:T,_xludf.AGGREGATE(15,6,ROW(MAESTRO!$B$3:$B$1000)/((MAESTRO!$B$3:$B$1000="ASMAR DIRECCIÓN")*(UPPER(MAESTRO!$L$3:$L$1000)="CONFIRMADO")),ROWS($A$3:A364))),"")</f>
        <v/>
      </c>
      <c r="U364" s="11" t="str">
        <f ca="1">IFERROR(INDEX(MAESTRO!U:U,_xludf.AGGREGATE(15,6,ROW(MAESTRO!$B$3:$B$1000)/((MAESTRO!$B$3:$B$1000="ASMAR DIRECCIÓN")*(UPPER(MAESTRO!$L$3:$L$1000)="CONFIRMADO")),ROWS($A$3:A364))),"")</f>
        <v/>
      </c>
      <c r="V364" s="11" t="str">
        <f ca="1">IFERROR(INDEX(MAESTRO!V:V,_xludf.AGGREGATE(15,6,ROW(MAESTRO!$B$3:$B$1000)/((MAESTRO!$B$3:$B$1000="ASMAR DIRECCIÓN")*(UPPER(MAESTRO!$L$3:$L$1000)="CONFIRMADO")),ROWS($A$3:A364))),"")</f>
        <v/>
      </c>
      <c r="W364" s="11" t="str">
        <f ca="1">IFERROR(INDEX(MAESTRO!W:W,_xludf.AGGREGATE(15,6,ROW(MAESTRO!$B$3:$B$1000)/((MAESTRO!$B$3:$B$1000="ASMAR DIRECCIÓN")*(UPPER(MAESTRO!$L$3:$L$1000)="CONFIRMADO")),ROWS($A$3:A364))),"")</f>
        <v/>
      </c>
      <c r="X364" s="11" t="str">
        <f ca="1">IFERROR(INDEX(MAESTRO!X:X,_xludf.AGGREGATE(15,6,ROW(MAESTRO!$B$3:$B$1000)/((MAESTRO!$B$3:$B$1000="ASMAR DIRECCIÓN")*(UPPER(MAESTRO!$L$3:$L$1000)="CONFIRMADO")),ROWS($A$3:A364))),"")</f>
        <v/>
      </c>
    </row>
    <row r="365" spans="1:24" ht="22.05" customHeight="1">
      <c r="A365" s="10" t="str">
        <f ca="1">IFERROR(INDEX(MAESTRO!A:A,_xludf.AGGREGATE(15,6,ROW(MAESTRO!$B$3:$B$1000)/((MAESTRO!$B$3:$B$1000="ASMAR DIRECCIÓN")*(UPPER(MAESTRO!$L$3:$L$1000)="CONFIRMADO")),ROWS($A$3:A365))),"")</f>
        <v/>
      </c>
      <c r="B365" s="10" t="str">
        <f ca="1">IFERROR(INDEX(MAESTRO!B:B,_xludf.AGGREGATE(15,6,ROW(MAESTRO!$B$3:$B$1000)/((MAESTRO!$B$3:$B$1000="ASMAR DIRECCIÓN")*(UPPER(MAESTRO!$L$3:$L$1000)="CONFIRMADO")),ROWS($A$3:A365))),"")</f>
        <v/>
      </c>
      <c r="C365" s="10" t="str">
        <f ca="1">IFERROR(INDEX(MAESTRO!C:C,_xludf.AGGREGATE(15,6,ROW(MAESTRO!$B$3:$B$1000)/((MAESTRO!$B$3:$B$1000="ASMAR DIRECCIÓN")*(UPPER(MAESTRO!$L$3:$L$1000)="CONFIRMADO")),ROWS($A$3:A365))),"")</f>
        <v/>
      </c>
      <c r="D365" s="10" t="str">
        <f ca="1">IFERROR(INDEX(MAESTRO!D:D,_xludf.AGGREGATE(15,6,ROW(MAESTRO!$B$3:$B$1000)/((MAESTRO!$B$3:$B$1000="ASMAR DIRECCIÓN")*(UPPER(MAESTRO!$L$3:$L$1000)="CONFIRMADO")),ROWS($A$3:A365))),"")</f>
        <v/>
      </c>
      <c r="E365" s="10" t="str">
        <f ca="1">IFERROR(INDEX(MAESTRO!E:E,_xludf.AGGREGATE(15,6,ROW(MAESTRO!$B$3:$B$1000)/((MAESTRO!$B$3:$B$1000="ASMAR DIRECCIÓN")*(UPPER(MAESTRO!$L$3:$L$1000)="CONFIRMADO")),ROWS($A$3:A365))),"")</f>
        <v/>
      </c>
      <c r="F365" s="10" t="str">
        <f ca="1">IFERROR(INDEX(MAESTRO!F:F,_xludf.AGGREGATE(15,6,ROW(MAESTRO!$B$3:$B$1000)/((MAESTRO!$B$3:$B$1000="ASMAR DIRECCIÓN")*(UPPER(MAESTRO!$L$3:$L$1000)="CONFIRMADO")),ROWS($A$3:A365))),"")</f>
        <v/>
      </c>
      <c r="G365" s="10" t="str">
        <f ca="1">IFERROR(INDEX(MAESTRO!G:G,_xludf.AGGREGATE(15,6,ROW(MAESTRO!$B$3:$B$1000)/((MAESTRO!$B$3:$B$1000="ASMAR DIRECCIÓN")*(UPPER(MAESTRO!$L$3:$L$1000)="CONFIRMADO")),ROWS($A$3:A365))),"")</f>
        <v/>
      </c>
      <c r="H365" s="10" t="str">
        <f ca="1">IFERROR(INDEX(MAESTRO!H:H,_xludf.AGGREGATE(15,6,ROW(MAESTRO!$B$3:$B$1000)/((MAESTRO!$B$3:$B$1000="ASMAR DIRECCIÓN")*(UPPER(MAESTRO!$L$3:$L$1000)="CONFIRMADO")),ROWS($A$3:A365))),"")</f>
        <v/>
      </c>
      <c r="I365" s="10" t="str">
        <f ca="1">IFERROR(INDEX(MAESTRO!I:I,_xludf.AGGREGATE(15,6,ROW(MAESTRO!$B$3:$B$1000)/((MAESTRO!$B$3:$B$1000="ASMAR DIRECCIÓN")*(UPPER(MAESTRO!$L$3:$L$1000)="CONFIRMADO")),ROWS($A$3:A365))),"")</f>
        <v/>
      </c>
      <c r="J365" s="10" t="str">
        <f ca="1">IFERROR(INDEX(MAESTRO!J:J,_xludf.AGGREGATE(15,6,ROW(MAESTRO!$B$3:$B$1000)/((MAESTRO!$B$3:$B$1000="ASMAR DIRECCIÓN")*(UPPER(MAESTRO!$L$3:$L$1000)="CONFIRMADO")),ROWS($A$3:A365))),"")</f>
        <v/>
      </c>
      <c r="K365" s="10" t="str">
        <f ca="1">IFERROR(INDEX(MAESTRO!K:K,_xludf.AGGREGATE(15,6,ROW(MAESTRO!$B$3:$B$1000)/((MAESTRO!$B$3:$B$1000="ASMAR DIRECCIÓN")*(UPPER(MAESTRO!$L$3:$L$1000)="CONFIRMADO")),ROWS($A$3:A365))),"")</f>
        <v/>
      </c>
      <c r="L365" s="10" t="str">
        <f ca="1">IFERROR(INDEX(MAESTRO!L:L,_xludf.AGGREGATE(15,6,ROW(MAESTRO!$B$3:$B$1000)/((MAESTRO!$B$3:$B$1000="ASMAR DIRECCIÓN")*(UPPER(MAESTRO!$L$3:$L$1000)="CONFIRMADO")),ROWS($A$3:A365))),"")</f>
        <v/>
      </c>
      <c r="M365" s="10" t="str">
        <f ca="1">IFERROR(INDEX(MAESTRO!M:M,_xludf.AGGREGATE(15,6,ROW(MAESTRO!$B$3:$B$1000)/((MAESTRO!$B$3:$B$1000="ASMAR DIRECCIÓN")*(UPPER(MAESTRO!$L$3:$L$1000)="CONFIRMADO")),ROWS($A$3:A365))),"")</f>
        <v/>
      </c>
      <c r="N365" s="10" t="str">
        <f ca="1">IFERROR(INDEX(MAESTRO!N:N,_xludf.AGGREGATE(15,6,ROW(MAESTRO!$B$3:$B$1000)/((MAESTRO!$B$3:$B$1000="ASMAR DIRECCIÓN")*(UPPER(MAESTRO!$L$3:$L$1000)="CONFIRMADO")),ROWS($A$3:A365))),"")</f>
        <v/>
      </c>
      <c r="O365" s="10" t="str">
        <f ca="1">IFERROR(INDEX(MAESTRO!O:O,_xludf.AGGREGATE(15,6,ROW(MAESTRO!$B$3:$B$1000)/((MAESTRO!$B$3:$B$1000="ASMAR DIRECCIÓN")*(UPPER(MAESTRO!$L$3:$L$1000)="CONFIRMADO")),ROWS($A$3:A365))),"")</f>
        <v/>
      </c>
      <c r="P365" s="10" t="str">
        <f ca="1">IFERROR(INDEX(MAESTRO!P:P,_xludf.AGGREGATE(15,6,ROW(MAESTRO!$B$3:$B$1000)/((MAESTRO!$B$3:$B$1000="ASMAR DIRECCIÓN")*(UPPER(MAESTRO!$L$3:$L$1000)="CONFIRMADO")),ROWS($A$3:A365))),"")</f>
        <v/>
      </c>
      <c r="Q365" s="10" t="str">
        <f ca="1">IFERROR(INDEX(MAESTRO!Q:Q,_xludf.AGGREGATE(15,6,ROW(MAESTRO!$B$3:$B$1000)/((MAESTRO!$B$3:$B$1000="ASMAR DIRECCIÓN")*(UPPER(MAESTRO!$L$3:$L$1000)="CONFIRMADO")),ROWS($A$3:A365))),"")</f>
        <v/>
      </c>
      <c r="R365" s="10" t="str">
        <f ca="1">IFERROR(INDEX(MAESTRO!R:R,_xludf.AGGREGATE(15,6,ROW(MAESTRO!$B$3:$B$1000)/((MAESTRO!$B$3:$B$1000="ASMAR DIRECCIÓN")*(UPPER(MAESTRO!$L$3:$L$1000)="CONFIRMADO")),ROWS($A$3:A365))),"")</f>
        <v/>
      </c>
      <c r="S365" s="10" t="str">
        <f ca="1">IFERROR(INDEX(MAESTRO!S:S,_xludf.AGGREGATE(15,6,ROW(MAESTRO!$B$3:$B$1000)/((MAESTRO!$B$3:$B$1000="ASMAR DIRECCIÓN")*(UPPER(MAESTRO!$L$3:$L$1000)="CONFIRMADO")),ROWS($A$3:A365))),"")</f>
        <v/>
      </c>
      <c r="T365" s="10" t="str">
        <f ca="1">IFERROR(INDEX(MAESTRO!T:T,_xludf.AGGREGATE(15,6,ROW(MAESTRO!$B$3:$B$1000)/((MAESTRO!$B$3:$B$1000="ASMAR DIRECCIÓN")*(UPPER(MAESTRO!$L$3:$L$1000)="CONFIRMADO")),ROWS($A$3:A365))),"")</f>
        <v/>
      </c>
      <c r="U365" s="10" t="str">
        <f ca="1">IFERROR(INDEX(MAESTRO!U:U,_xludf.AGGREGATE(15,6,ROW(MAESTRO!$B$3:$B$1000)/((MAESTRO!$B$3:$B$1000="ASMAR DIRECCIÓN")*(UPPER(MAESTRO!$L$3:$L$1000)="CONFIRMADO")),ROWS($A$3:A365))),"")</f>
        <v/>
      </c>
      <c r="V365" s="10" t="str">
        <f ca="1">IFERROR(INDEX(MAESTRO!V:V,_xludf.AGGREGATE(15,6,ROW(MAESTRO!$B$3:$B$1000)/((MAESTRO!$B$3:$B$1000="ASMAR DIRECCIÓN")*(UPPER(MAESTRO!$L$3:$L$1000)="CONFIRMADO")),ROWS($A$3:A365))),"")</f>
        <v/>
      </c>
      <c r="W365" s="10" t="str">
        <f ca="1">IFERROR(INDEX(MAESTRO!W:W,_xludf.AGGREGATE(15,6,ROW(MAESTRO!$B$3:$B$1000)/((MAESTRO!$B$3:$B$1000="ASMAR DIRECCIÓN")*(UPPER(MAESTRO!$L$3:$L$1000)="CONFIRMADO")),ROWS($A$3:A365))),"")</f>
        <v/>
      </c>
      <c r="X365" s="10" t="str">
        <f ca="1">IFERROR(INDEX(MAESTRO!X:X,_xludf.AGGREGATE(15,6,ROW(MAESTRO!$B$3:$B$1000)/((MAESTRO!$B$3:$B$1000="ASMAR DIRECCIÓN")*(UPPER(MAESTRO!$L$3:$L$1000)="CONFIRMADO")),ROWS($A$3:A365))),"")</f>
        <v/>
      </c>
    </row>
    <row r="366" spans="1:24" ht="22.05" customHeight="1">
      <c r="A366" s="11" t="str">
        <f ca="1">IFERROR(INDEX(MAESTRO!A:A,_xludf.AGGREGATE(15,6,ROW(MAESTRO!$B$3:$B$1000)/((MAESTRO!$B$3:$B$1000="ASMAR DIRECCIÓN")*(UPPER(MAESTRO!$L$3:$L$1000)="CONFIRMADO")),ROWS($A$3:A366))),"")</f>
        <v/>
      </c>
      <c r="B366" s="11" t="str">
        <f ca="1">IFERROR(INDEX(MAESTRO!B:B,_xludf.AGGREGATE(15,6,ROW(MAESTRO!$B$3:$B$1000)/((MAESTRO!$B$3:$B$1000="ASMAR DIRECCIÓN")*(UPPER(MAESTRO!$L$3:$L$1000)="CONFIRMADO")),ROWS($A$3:A366))),"")</f>
        <v/>
      </c>
      <c r="C366" s="11" t="str">
        <f ca="1">IFERROR(INDEX(MAESTRO!C:C,_xludf.AGGREGATE(15,6,ROW(MAESTRO!$B$3:$B$1000)/((MAESTRO!$B$3:$B$1000="ASMAR DIRECCIÓN")*(UPPER(MAESTRO!$L$3:$L$1000)="CONFIRMADO")),ROWS($A$3:A366))),"")</f>
        <v/>
      </c>
      <c r="D366" s="11" t="str">
        <f ca="1">IFERROR(INDEX(MAESTRO!D:D,_xludf.AGGREGATE(15,6,ROW(MAESTRO!$B$3:$B$1000)/((MAESTRO!$B$3:$B$1000="ASMAR DIRECCIÓN")*(UPPER(MAESTRO!$L$3:$L$1000)="CONFIRMADO")),ROWS($A$3:A366))),"")</f>
        <v/>
      </c>
      <c r="E366" s="11" t="str">
        <f ca="1">IFERROR(INDEX(MAESTRO!E:E,_xludf.AGGREGATE(15,6,ROW(MAESTRO!$B$3:$B$1000)/((MAESTRO!$B$3:$B$1000="ASMAR DIRECCIÓN")*(UPPER(MAESTRO!$L$3:$L$1000)="CONFIRMADO")),ROWS($A$3:A366))),"")</f>
        <v/>
      </c>
      <c r="F366" s="11" t="str">
        <f ca="1">IFERROR(INDEX(MAESTRO!F:F,_xludf.AGGREGATE(15,6,ROW(MAESTRO!$B$3:$B$1000)/((MAESTRO!$B$3:$B$1000="ASMAR DIRECCIÓN")*(UPPER(MAESTRO!$L$3:$L$1000)="CONFIRMADO")),ROWS($A$3:A366))),"")</f>
        <v/>
      </c>
      <c r="G366" s="11" t="str">
        <f ca="1">IFERROR(INDEX(MAESTRO!G:G,_xludf.AGGREGATE(15,6,ROW(MAESTRO!$B$3:$B$1000)/((MAESTRO!$B$3:$B$1000="ASMAR DIRECCIÓN")*(UPPER(MAESTRO!$L$3:$L$1000)="CONFIRMADO")),ROWS($A$3:A366))),"")</f>
        <v/>
      </c>
      <c r="H366" s="11" t="str">
        <f ca="1">IFERROR(INDEX(MAESTRO!H:H,_xludf.AGGREGATE(15,6,ROW(MAESTRO!$B$3:$B$1000)/((MAESTRO!$B$3:$B$1000="ASMAR DIRECCIÓN")*(UPPER(MAESTRO!$L$3:$L$1000)="CONFIRMADO")),ROWS($A$3:A366))),"")</f>
        <v/>
      </c>
      <c r="I366" s="11" t="str">
        <f ca="1">IFERROR(INDEX(MAESTRO!I:I,_xludf.AGGREGATE(15,6,ROW(MAESTRO!$B$3:$B$1000)/((MAESTRO!$B$3:$B$1000="ASMAR DIRECCIÓN")*(UPPER(MAESTRO!$L$3:$L$1000)="CONFIRMADO")),ROWS($A$3:A366))),"")</f>
        <v/>
      </c>
      <c r="J366" s="11" t="str">
        <f ca="1">IFERROR(INDEX(MAESTRO!J:J,_xludf.AGGREGATE(15,6,ROW(MAESTRO!$B$3:$B$1000)/((MAESTRO!$B$3:$B$1000="ASMAR DIRECCIÓN")*(UPPER(MAESTRO!$L$3:$L$1000)="CONFIRMADO")),ROWS($A$3:A366))),"")</f>
        <v/>
      </c>
      <c r="K366" s="11" t="str">
        <f ca="1">IFERROR(INDEX(MAESTRO!K:K,_xludf.AGGREGATE(15,6,ROW(MAESTRO!$B$3:$B$1000)/((MAESTRO!$B$3:$B$1000="ASMAR DIRECCIÓN")*(UPPER(MAESTRO!$L$3:$L$1000)="CONFIRMADO")),ROWS($A$3:A366))),"")</f>
        <v/>
      </c>
      <c r="L366" s="11" t="str">
        <f ca="1">IFERROR(INDEX(MAESTRO!L:L,_xludf.AGGREGATE(15,6,ROW(MAESTRO!$B$3:$B$1000)/((MAESTRO!$B$3:$B$1000="ASMAR DIRECCIÓN")*(UPPER(MAESTRO!$L$3:$L$1000)="CONFIRMADO")),ROWS($A$3:A366))),"")</f>
        <v/>
      </c>
      <c r="M366" s="11" t="str">
        <f ca="1">IFERROR(INDEX(MAESTRO!M:M,_xludf.AGGREGATE(15,6,ROW(MAESTRO!$B$3:$B$1000)/((MAESTRO!$B$3:$B$1000="ASMAR DIRECCIÓN")*(UPPER(MAESTRO!$L$3:$L$1000)="CONFIRMADO")),ROWS($A$3:A366))),"")</f>
        <v/>
      </c>
      <c r="N366" s="11" t="str">
        <f ca="1">IFERROR(INDEX(MAESTRO!N:N,_xludf.AGGREGATE(15,6,ROW(MAESTRO!$B$3:$B$1000)/((MAESTRO!$B$3:$B$1000="ASMAR DIRECCIÓN")*(UPPER(MAESTRO!$L$3:$L$1000)="CONFIRMADO")),ROWS($A$3:A366))),"")</f>
        <v/>
      </c>
      <c r="O366" s="11" t="str">
        <f ca="1">IFERROR(INDEX(MAESTRO!O:O,_xludf.AGGREGATE(15,6,ROW(MAESTRO!$B$3:$B$1000)/((MAESTRO!$B$3:$B$1000="ASMAR DIRECCIÓN")*(UPPER(MAESTRO!$L$3:$L$1000)="CONFIRMADO")),ROWS($A$3:A366))),"")</f>
        <v/>
      </c>
      <c r="P366" s="11" t="str">
        <f ca="1">IFERROR(INDEX(MAESTRO!P:P,_xludf.AGGREGATE(15,6,ROW(MAESTRO!$B$3:$B$1000)/((MAESTRO!$B$3:$B$1000="ASMAR DIRECCIÓN")*(UPPER(MAESTRO!$L$3:$L$1000)="CONFIRMADO")),ROWS($A$3:A366))),"")</f>
        <v/>
      </c>
      <c r="Q366" s="11" t="str">
        <f ca="1">IFERROR(INDEX(MAESTRO!Q:Q,_xludf.AGGREGATE(15,6,ROW(MAESTRO!$B$3:$B$1000)/((MAESTRO!$B$3:$B$1000="ASMAR DIRECCIÓN")*(UPPER(MAESTRO!$L$3:$L$1000)="CONFIRMADO")),ROWS($A$3:A366))),"")</f>
        <v/>
      </c>
      <c r="R366" s="11" t="str">
        <f ca="1">IFERROR(INDEX(MAESTRO!R:R,_xludf.AGGREGATE(15,6,ROW(MAESTRO!$B$3:$B$1000)/((MAESTRO!$B$3:$B$1000="ASMAR DIRECCIÓN")*(UPPER(MAESTRO!$L$3:$L$1000)="CONFIRMADO")),ROWS($A$3:A366))),"")</f>
        <v/>
      </c>
      <c r="S366" s="11" t="str">
        <f ca="1">IFERROR(INDEX(MAESTRO!S:S,_xludf.AGGREGATE(15,6,ROW(MAESTRO!$B$3:$B$1000)/((MAESTRO!$B$3:$B$1000="ASMAR DIRECCIÓN")*(UPPER(MAESTRO!$L$3:$L$1000)="CONFIRMADO")),ROWS($A$3:A366))),"")</f>
        <v/>
      </c>
      <c r="T366" s="11" t="str">
        <f ca="1">IFERROR(INDEX(MAESTRO!T:T,_xludf.AGGREGATE(15,6,ROW(MAESTRO!$B$3:$B$1000)/((MAESTRO!$B$3:$B$1000="ASMAR DIRECCIÓN")*(UPPER(MAESTRO!$L$3:$L$1000)="CONFIRMADO")),ROWS($A$3:A366))),"")</f>
        <v/>
      </c>
      <c r="U366" s="11" t="str">
        <f ca="1">IFERROR(INDEX(MAESTRO!U:U,_xludf.AGGREGATE(15,6,ROW(MAESTRO!$B$3:$B$1000)/((MAESTRO!$B$3:$B$1000="ASMAR DIRECCIÓN")*(UPPER(MAESTRO!$L$3:$L$1000)="CONFIRMADO")),ROWS($A$3:A366))),"")</f>
        <v/>
      </c>
      <c r="V366" s="11" t="str">
        <f ca="1">IFERROR(INDEX(MAESTRO!V:V,_xludf.AGGREGATE(15,6,ROW(MAESTRO!$B$3:$B$1000)/((MAESTRO!$B$3:$B$1000="ASMAR DIRECCIÓN")*(UPPER(MAESTRO!$L$3:$L$1000)="CONFIRMADO")),ROWS($A$3:A366))),"")</f>
        <v/>
      </c>
      <c r="W366" s="11" t="str">
        <f ca="1">IFERROR(INDEX(MAESTRO!W:W,_xludf.AGGREGATE(15,6,ROW(MAESTRO!$B$3:$B$1000)/((MAESTRO!$B$3:$B$1000="ASMAR DIRECCIÓN")*(UPPER(MAESTRO!$L$3:$L$1000)="CONFIRMADO")),ROWS($A$3:A366))),"")</f>
        <v/>
      </c>
      <c r="X366" s="11" t="str">
        <f ca="1">IFERROR(INDEX(MAESTRO!X:X,_xludf.AGGREGATE(15,6,ROW(MAESTRO!$B$3:$B$1000)/((MAESTRO!$B$3:$B$1000="ASMAR DIRECCIÓN")*(UPPER(MAESTRO!$L$3:$L$1000)="CONFIRMADO")),ROWS($A$3:A366))),"")</f>
        <v/>
      </c>
    </row>
    <row r="367" spans="1:24" ht="22.05" customHeight="1">
      <c r="A367" s="10" t="str">
        <f ca="1">IFERROR(INDEX(MAESTRO!A:A,_xludf.AGGREGATE(15,6,ROW(MAESTRO!$B$3:$B$1000)/((MAESTRO!$B$3:$B$1000="ASMAR DIRECCIÓN")*(UPPER(MAESTRO!$L$3:$L$1000)="CONFIRMADO")),ROWS($A$3:A367))),"")</f>
        <v/>
      </c>
      <c r="B367" s="10" t="str">
        <f ca="1">IFERROR(INDEX(MAESTRO!B:B,_xludf.AGGREGATE(15,6,ROW(MAESTRO!$B$3:$B$1000)/((MAESTRO!$B$3:$B$1000="ASMAR DIRECCIÓN")*(UPPER(MAESTRO!$L$3:$L$1000)="CONFIRMADO")),ROWS($A$3:A367))),"")</f>
        <v/>
      </c>
      <c r="C367" s="10" t="str">
        <f ca="1">IFERROR(INDEX(MAESTRO!C:C,_xludf.AGGREGATE(15,6,ROW(MAESTRO!$B$3:$B$1000)/((MAESTRO!$B$3:$B$1000="ASMAR DIRECCIÓN")*(UPPER(MAESTRO!$L$3:$L$1000)="CONFIRMADO")),ROWS($A$3:A367))),"")</f>
        <v/>
      </c>
      <c r="D367" s="10" t="str">
        <f ca="1">IFERROR(INDEX(MAESTRO!D:D,_xludf.AGGREGATE(15,6,ROW(MAESTRO!$B$3:$B$1000)/((MAESTRO!$B$3:$B$1000="ASMAR DIRECCIÓN")*(UPPER(MAESTRO!$L$3:$L$1000)="CONFIRMADO")),ROWS($A$3:A367))),"")</f>
        <v/>
      </c>
      <c r="E367" s="10" t="str">
        <f ca="1">IFERROR(INDEX(MAESTRO!E:E,_xludf.AGGREGATE(15,6,ROW(MAESTRO!$B$3:$B$1000)/((MAESTRO!$B$3:$B$1000="ASMAR DIRECCIÓN")*(UPPER(MAESTRO!$L$3:$L$1000)="CONFIRMADO")),ROWS($A$3:A367))),"")</f>
        <v/>
      </c>
      <c r="F367" s="10" t="str">
        <f ca="1">IFERROR(INDEX(MAESTRO!F:F,_xludf.AGGREGATE(15,6,ROW(MAESTRO!$B$3:$B$1000)/((MAESTRO!$B$3:$B$1000="ASMAR DIRECCIÓN")*(UPPER(MAESTRO!$L$3:$L$1000)="CONFIRMADO")),ROWS($A$3:A367))),"")</f>
        <v/>
      </c>
      <c r="G367" s="10" t="str">
        <f ca="1">IFERROR(INDEX(MAESTRO!G:G,_xludf.AGGREGATE(15,6,ROW(MAESTRO!$B$3:$B$1000)/((MAESTRO!$B$3:$B$1000="ASMAR DIRECCIÓN")*(UPPER(MAESTRO!$L$3:$L$1000)="CONFIRMADO")),ROWS($A$3:A367))),"")</f>
        <v/>
      </c>
      <c r="H367" s="10" t="str">
        <f ca="1">IFERROR(INDEX(MAESTRO!H:H,_xludf.AGGREGATE(15,6,ROW(MAESTRO!$B$3:$B$1000)/((MAESTRO!$B$3:$B$1000="ASMAR DIRECCIÓN")*(UPPER(MAESTRO!$L$3:$L$1000)="CONFIRMADO")),ROWS($A$3:A367))),"")</f>
        <v/>
      </c>
      <c r="I367" s="10" t="str">
        <f ca="1">IFERROR(INDEX(MAESTRO!I:I,_xludf.AGGREGATE(15,6,ROW(MAESTRO!$B$3:$B$1000)/((MAESTRO!$B$3:$B$1000="ASMAR DIRECCIÓN")*(UPPER(MAESTRO!$L$3:$L$1000)="CONFIRMADO")),ROWS($A$3:A367))),"")</f>
        <v/>
      </c>
      <c r="J367" s="10" t="str">
        <f ca="1">IFERROR(INDEX(MAESTRO!J:J,_xludf.AGGREGATE(15,6,ROW(MAESTRO!$B$3:$B$1000)/((MAESTRO!$B$3:$B$1000="ASMAR DIRECCIÓN")*(UPPER(MAESTRO!$L$3:$L$1000)="CONFIRMADO")),ROWS($A$3:A367))),"")</f>
        <v/>
      </c>
      <c r="K367" s="10" t="str">
        <f ca="1">IFERROR(INDEX(MAESTRO!K:K,_xludf.AGGREGATE(15,6,ROW(MAESTRO!$B$3:$B$1000)/((MAESTRO!$B$3:$B$1000="ASMAR DIRECCIÓN")*(UPPER(MAESTRO!$L$3:$L$1000)="CONFIRMADO")),ROWS($A$3:A367))),"")</f>
        <v/>
      </c>
      <c r="L367" s="10" t="str">
        <f ca="1">IFERROR(INDEX(MAESTRO!L:L,_xludf.AGGREGATE(15,6,ROW(MAESTRO!$B$3:$B$1000)/((MAESTRO!$B$3:$B$1000="ASMAR DIRECCIÓN")*(UPPER(MAESTRO!$L$3:$L$1000)="CONFIRMADO")),ROWS($A$3:A367))),"")</f>
        <v/>
      </c>
      <c r="M367" s="10" t="str">
        <f ca="1">IFERROR(INDEX(MAESTRO!M:M,_xludf.AGGREGATE(15,6,ROW(MAESTRO!$B$3:$B$1000)/((MAESTRO!$B$3:$B$1000="ASMAR DIRECCIÓN")*(UPPER(MAESTRO!$L$3:$L$1000)="CONFIRMADO")),ROWS($A$3:A367))),"")</f>
        <v/>
      </c>
      <c r="N367" s="10" t="str">
        <f ca="1">IFERROR(INDEX(MAESTRO!N:N,_xludf.AGGREGATE(15,6,ROW(MAESTRO!$B$3:$B$1000)/((MAESTRO!$B$3:$B$1000="ASMAR DIRECCIÓN")*(UPPER(MAESTRO!$L$3:$L$1000)="CONFIRMADO")),ROWS($A$3:A367))),"")</f>
        <v/>
      </c>
      <c r="O367" s="10" t="str">
        <f ca="1">IFERROR(INDEX(MAESTRO!O:O,_xludf.AGGREGATE(15,6,ROW(MAESTRO!$B$3:$B$1000)/((MAESTRO!$B$3:$B$1000="ASMAR DIRECCIÓN")*(UPPER(MAESTRO!$L$3:$L$1000)="CONFIRMADO")),ROWS($A$3:A367))),"")</f>
        <v/>
      </c>
      <c r="P367" s="10" t="str">
        <f ca="1">IFERROR(INDEX(MAESTRO!P:P,_xludf.AGGREGATE(15,6,ROW(MAESTRO!$B$3:$B$1000)/((MAESTRO!$B$3:$B$1000="ASMAR DIRECCIÓN")*(UPPER(MAESTRO!$L$3:$L$1000)="CONFIRMADO")),ROWS($A$3:A367))),"")</f>
        <v/>
      </c>
      <c r="Q367" s="10" t="str">
        <f ca="1">IFERROR(INDEX(MAESTRO!Q:Q,_xludf.AGGREGATE(15,6,ROW(MAESTRO!$B$3:$B$1000)/((MAESTRO!$B$3:$B$1000="ASMAR DIRECCIÓN")*(UPPER(MAESTRO!$L$3:$L$1000)="CONFIRMADO")),ROWS($A$3:A367))),"")</f>
        <v/>
      </c>
      <c r="R367" s="10" t="str">
        <f ca="1">IFERROR(INDEX(MAESTRO!R:R,_xludf.AGGREGATE(15,6,ROW(MAESTRO!$B$3:$B$1000)/((MAESTRO!$B$3:$B$1000="ASMAR DIRECCIÓN")*(UPPER(MAESTRO!$L$3:$L$1000)="CONFIRMADO")),ROWS($A$3:A367))),"")</f>
        <v/>
      </c>
      <c r="S367" s="10" t="str">
        <f ca="1">IFERROR(INDEX(MAESTRO!S:S,_xludf.AGGREGATE(15,6,ROW(MAESTRO!$B$3:$B$1000)/((MAESTRO!$B$3:$B$1000="ASMAR DIRECCIÓN")*(UPPER(MAESTRO!$L$3:$L$1000)="CONFIRMADO")),ROWS($A$3:A367))),"")</f>
        <v/>
      </c>
      <c r="T367" s="10" t="str">
        <f ca="1">IFERROR(INDEX(MAESTRO!T:T,_xludf.AGGREGATE(15,6,ROW(MAESTRO!$B$3:$B$1000)/((MAESTRO!$B$3:$B$1000="ASMAR DIRECCIÓN")*(UPPER(MAESTRO!$L$3:$L$1000)="CONFIRMADO")),ROWS($A$3:A367))),"")</f>
        <v/>
      </c>
      <c r="U367" s="10" t="str">
        <f ca="1">IFERROR(INDEX(MAESTRO!U:U,_xludf.AGGREGATE(15,6,ROW(MAESTRO!$B$3:$B$1000)/((MAESTRO!$B$3:$B$1000="ASMAR DIRECCIÓN")*(UPPER(MAESTRO!$L$3:$L$1000)="CONFIRMADO")),ROWS($A$3:A367))),"")</f>
        <v/>
      </c>
      <c r="V367" s="10" t="str">
        <f ca="1">IFERROR(INDEX(MAESTRO!V:V,_xludf.AGGREGATE(15,6,ROW(MAESTRO!$B$3:$B$1000)/((MAESTRO!$B$3:$B$1000="ASMAR DIRECCIÓN")*(UPPER(MAESTRO!$L$3:$L$1000)="CONFIRMADO")),ROWS($A$3:A367))),"")</f>
        <v/>
      </c>
      <c r="W367" s="10" t="str">
        <f ca="1">IFERROR(INDEX(MAESTRO!W:W,_xludf.AGGREGATE(15,6,ROW(MAESTRO!$B$3:$B$1000)/((MAESTRO!$B$3:$B$1000="ASMAR DIRECCIÓN")*(UPPER(MAESTRO!$L$3:$L$1000)="CONFIRMADO")),ROWS($A$3:A367))),"")</f>
        <v/>
      </c>
      <c r="X367" s="10" t="str">
        <f ca="1">IFERROR(INDEX(MAESTRO!X:X,_xludf.AGGREGATE(15,6,ROW(MAESTRO!$B$3:$B$1000)/((MAESTRO!$B$3:$B$1000="ASMAR DIRECCIÓN")*(UPPER(MAESTRO!$L$3:$L$1000)="CONFIRMADO")),ROWS($A$3:A367))),"")</f>
        <v/>
      </c>
    </row>
    <row r="368" spans="1:24" ht="22.05" customHeight="1">
      <c r="A368" s="11" t="str">
        <f ca="1">IFERROR(INDEX(MAESTRO!A:A,_xludf.AGGREGATE(15,6,ROW(MAESTRO!$B$3:$B$1000)/((MAESTRO!$B$3:$B$1000="ASMAR DIRECCIÓN")*(UPPER(MAESTRO!$L$3:$L$1000)="CONFIRMADO")),ROWS($A$3:A368))),"")</f>
        <v/>
      </c>
      <c r="B368" s="11" t="str">
        <f ca="1">IFERROR(INDEX(MAESTRO!B:B,_xludf.AGGREGATE(15,6,ROW(MAESTRO!$B$3:$B$1000)/((MAESTRO!$B$3:$B$1000="ASMAR DIRECCIÓN")*(UPPER(MAESTRO!$L$3:$L$1000)="CONFIRMADO")),ROWS($A$3:A368))),"")</f>
        <v/>
      </c>
      <c r="C368" s="11" t="str">
        <f ca="1">IFERROR(INDEX(MAESTRO!C:C,_xludf.AGGREGATE(15,6,ROW(MAESTRO!$B$3:$B$1000)/((MAESTRO!$B$3:$B$1000="ASMAR DIRECCIÓN")*(UPPER(MAESTRO!$L$3:$L$1000)="CONFIRMADO")),ROWS($A$3:A368))),"")</f>
        <v/>
      </c>
      <c r="D368" s="11" t="str">
        <f ca="1">IFERROR(INDEX(MAESTRO!D:D,_xludf.AGGREGATE(15,6,ROW(MAESTRO!$B$3:$B$1000)/((MAESTRO!$B$3:$B$1000="ASMAR DIRECCIÓN")*(UPPER(MAESTRO!$L$3:$L$1000)="CONFIRMADO")),ROWS($A$3:A368))),"")</f>
        <v/>
      </c>
      <c r="E368" s="11" t="str">
        <f ca="1">IFERROR(INDEX(MAESTRO!E:E,_xludf.AGGREGATE(15,6,ROW(MAESTRO!$B$3:$B$1000)/((MAESTRO!$B$3:$B$1000="ASMAR DIRECCIÓN")*(UPPER(MAESTRO!$L$3:$L$1000)="CONFIRMADO")),ROWS($A$3:A368))),"")</f>
        <v/>
      </c>
      <c r="F368" s="11" t="str">
        <f ca="1">IFERROR(INDEX(MAESTRO!F:F,_xludf.AGGREGATE(15,6,ROW(MAESTRO!$B$3:$B$1000)/((MAESTRO!$B$3:$B$1000="ASMAR DIRECCIÓN")*(UPPER(MAESTRO!$L$3:$L$1000)="CONFIRMADO")),ROWS($A$3:A368))),"")</f>
        <v/>
      </c>
      <c r="G368" s="11" t="str">
        <f ca="1">IFERROR(INDEX(MAESTRO!G:G,_xludf.AGGREGATE(15,6,ROW(MAESTRO!$B$3:$B$1000)/((MAESTRO!$B$3:$B$1000="ASMAR DIRECCIÓN")*(UPPER(MAESTRO!$L$3:$L$1000)="CONFIRMADO")),ROWS($A$3:A368))),"")</f>
        <v/>
      </c>
      <c r="H368" s="11" t="str">
        <f ca="1">IFERROR(INDEX(MAESTRO!H:H,_xludf.AGGREGATE(15,6,ROW(MAESTRO!$B$3:$B$1000)/((MAESTRO!$B$3:$B$1000="ASMAR DIRECCIÓN")*(UPPER(MAESTRO!$L$3:$L$1000)="CONFIRMADO")),ROWS($A$3:A368))),"")</f>
        <v/>
      </c>
      <c r="I368" s="11" t="str">
        <f ca="1">IFERROR(INDEX(MAESTRO!I:I,_xludf.AGGREGATE(15,6,ROW(MAESTRO!$B$3:$B$1000)/((MAESTRO!$B$3:$B$1000="ASMAR DIRECCIÓN")*(UPPER(MAESTRO!$L$3:$L$1000)="CONFIRMADO")),ROWS($A$3:A368))),"")</f>
        <v/>
      </c>
      <c r="J368" s="11" t="str">
        <f ca="1">IFERROR(INDEX(MAESTRO!J:J,_xludf.AGGREGATE(15,6,ROW(MAESTRO!$B$3:$B$1000)/((MAESTRO!$B$3:$B$1000="ASMAR DIRECCIÓN")*(UPPER(MAESTRO!$L$3:$L$1000)="CONFIRMADO")),ROWS($A$3:A368))),"")</f>
        <v/>
      </c>
      <c r="K368" s="11" t="str">
        <f ca="1">IFERROR(INDEX(MAESTRO!K:K,_xludf.AGGREGATE(15,6,ROW(MAESTRO!$B$3:$B$1000)/((MAESTRO!$B$3:$B$1000="ASMAR DIRECCIÓN")*(UPPER(MAESTRO!$L$3:$L$1000)="CONFIRMADO")),ROWS($A$3:A368))),"")</f>
        <v/>
      </c>
      <c r="L368" s="11" t="str">
        <f ca="1">IFERROR(INDEX(MAESTRO!L:L,_xludf.AGGREGATE(15,6,ROW(MAESTRO!$B$3:$B$1000)/((MAESTRO!$B$3:$B$1000="ASMAR DIRECCIÓN")*(UPPER(MAESTRO!$L$3:$L$1000)="CONFIRMADO")),ROWS($A$3:A368))),"")</f>
        <v/>
      </c>
      <c r="M368" s="11" t="str">
        <f ca="1">IFERROR(INDEX(MAESTRO!M:M,_xludf.AGGREGATE(15,6,ROW(MAESTRO!$B$3:$B$1000)/((MAESTRO!$B$3:$B$1000="ASMAR DIRECCIÓN")*(UPPER(MAESTRO!$L$3:$L$1000)="CONFIRMADO")),ROWS($A$3:A368))),"")</f>
        <v/>
      </c>
      <c r="N368" s="11" t="str">
        <f ca="1">IFERROR(INDEX(MAESTRO!N:N,_xludf.AGGREGATE(15,6,ROW(MAESTRO!$B$3:$B$1000)/((MAESTRO!$B$3:$B$1000="ASMAR DIRECCIÓN")*(UPPER(MAESTRO!$L$3:$L$1000)="CONFIRMADO")),ROWS($A$3:A368))),"")</f>
        <v/>
      </c>
      <c r="O368" s="11" t="str">
        <f ca="1">IFERROR(INDEX(MAESTRO!O:O,_xludf.AGGREGATE(15,6,ROW(MAESTRO!$B$3:$B$1000)/((MAESTRO!$B$3:$B$1000="ASMAR DIRECCIÓN")*(UPPER(MAESTRO!$L$3:$L$1000)="CONFIRMADO")),ROWS($A$3:A368))),"")</f>
        <v/>
      </c>
      <c r="P368" s="11" t="str">
        <f ca="1">IFERROR(INDEX(MAESTRO!P:P,_xludf.AGGREGATE(15,6,ROW(MAESTRO!$B$3:$B$1000)/((MAESTRO!$B$3:$B$1000="ASMAR DIRECCIÓN")*(UPPER(MAESTRO!$L$3:$L$1000)="CONFIRMADO")),ROWS($A$3:A368))),"")</f>
        <v/>
      </c>
      <c r="Q368" s="11" t="str">
        <f ca="1">IFERROR(INDEX(MAESTRO!Q:Q,_xludf.AGGREGATE(15,6,ROW(MAESTRO!$B$3:$B$1000)/((MAESTRO!$B$3:$B$1000="ASMAR DIRECCIÓN")*(UPPER(MAESTRO!$L$3:$L$1000)="CONFIRMADO")),ROWS($A$3:A368))),"")</f>
        <v/>
      </c>
      <c r="R368" s="11" t="str">
        <f ca="1">IFERROR(INDEX(MAESTRO!R:R,_xludf.AGGREGATE(15,6,ROW(MAESTRO!$B$3:$B$1000)/((MAESTRO!$B$3:$B$1000="ASMAR DIRECCIÓN")*(UPPER(MAESTRO!$L$3:$L$1000)="CONFIRMADO")),ROWS($A$3:A368))),"")</f>
        <v/>
      </c>
      <c r="S368" s="11" t="str">
        <f ca="1">IFERROR(INDEX(MAESTRO!S:S,_xludf.AGGREGATE(15,6,ROW(MAESTRO!$B$3:$B$1000)/((MAESTRO!$B$3:$B$1000="ASMAR DIRECCIÓN")*(UPPER(MAESTRO!$L$3:$L$1000)="CONFIRMADO")),ROWS($A$3:A368))),"")</f>
        <v/>
      </c>
      <c r="T368" s="11" t="str">
        <f ca="1">IFERROR(INDEX(MAESTRO!T:T,_xludf.AGGREGATE(15,6,ROW(MAESTRO!$B$3:$B$1000)/((MAESTRO!$B$3:$B$1000="ASMAR DIRECCIÓN")*(UPPER(MAESTRO!$L$3:$L$1000)="CONFIRMADO")),ROWS($A$3:A368))),"")</f>
        <v/>
      </c>
      <c r="U368" s="11" t="str">
        <f ca="1">IFERROR(INDEX(MAESTRO!U:U,_xludf.AGGREGATE(15,6,ROW(MAESTRO!$B$3:$B$1000)/((MAESTRO!$B$3:$B$1000="ASMAR DIRECCIÓN")*(UPPER(MAESTRO!$L$3:$L$1000)="CONFIRMADO")),ROWS($A$3:A368))),"")</f>
        <v/>
      </c>
      <c r="V368" s="11" t="str">
        <f ca="1">IFERROR(INDEX(MAESTRO!V:V,_xludf.AGGREGATE(15,6,ROW(MAESTRO!$B$3:$B$1000)/((MAESTRO!$B$3:$B$1000="ASMAR DIRECCIÓN")*(UPPER(MAESTRO!$L$3:$L$1000)="CONFIRMADO")),ROWS($A$3:A368))),"")</f>
        <v/>
      </c>
      <c r="W368" s="11" t="str">
        <f ca="1">IFERROR(INDEX(MAESTRO!W:W,_xludf.AGGREGATE(15,6,ROW(MAESTRO!$B$3:$B$1000)/((MAESTRO!$B$3:$B$1000="ASMAR DIRECCIÓN")*(UPPER(MAESTRO!$L$3:$L$1000)="CONFIRMADO")),ROWS($A$3:A368))),"")</f>
        <v/>
      </c>
      <c r="X368" s="11" t="str">
        <f ca="1">IFERROR(INDEX(MAESTRO!X:X,_xludf.AGGREGATE(15,6,ROW(MAESTRO!$B$3:$B$1000)/((MAESTRO!$B$3:$B$1000="ASMAR DIRECCIÓN")*(UPPER(MAESTRO!$L$3:$L$1000)="CONFIRMADO")),ROWS($A$3:A368))),"")</f>
        <v/>
      </c>
    </row>
    <row r="369" spans="1:24" ht="22.05" customHeight="1">
      <c r="A369" s="10" t="str">
        <f ca="1">IFERROR(INDEX(MAESTRO!A:A,_xludf.AGGREGATE(15,6,ROW(MAESTRO!$B$3:$B$1000)/((MAESTRO!$B$3:$B$1000="ASMAR DIRECCIÓN")*(UPPER(MAESTRO!$L$3:$L$1000)="CONFIRMADO")),ROWS($A$3:A369))),"")</f>
        <v/>
      </c>
      <c r="B369" s="10" t="str">
        <f ca="1">IFERROR(INDEX(MAESTRO!B:B,_xludf.AGGREGATE(15,6,ROW(MAESTRO!$B$3:$B$1000)/((MAESTRO!$B$3:$B$1000="ASMAR DIRECCIÓN")*(UPPER(MAESTRO!$L$3:$L$1000)="CONFIRMADO")),ROWS($A$3:A369))),"")</f>
        <v/>
      </c>
      <c r="C369" s="10" t="str">
        <f ca="1">IFERROR(INDEX(MAESTRO!C:C,_xludf.AGGREGATE(15,6,ROW(MAESTRO!$B$3:$B$1000)/((MAESTRO!$B$3:$B$1000="ASMAR DIRECCIÓN")*(UPPER(MAESTRO!$L$3:$L$1000)="CONFIRMADO")),ROWS($A$3:A369))),"")</f>
        <v/>
      </c>
      <c r="D369" s="10" t="str">
        <f ca="1">IFERROR(INDEX(MAESTRO!D:D,_xludf.AGGREGATE(15,6,ROW(MAESTRO!$B$3:$B$1000)/((MAESTRO!$B$3:$B$1000="ASMAR DIRECCIÓN")*(UPPER(MAESTRO!$L$3:$L$1000)="CONFIRMADO")),ROWS($A$3:A369))),"")</f>
        <v/>
      </c>
      <c r="E369" s="10" t="str">
        <f ca="1">IFERROR(INDEX(MAESTRO!E:E,_xludf.AGGREGATE(15,6,ROW(MAESTRO!$B$3:$B$1000)/((MAESTRO!$B$3:$B$1000="ASMAR DIRECCIÓN")*(UPPER(MAESTRO!$L$3:$L$1000)="CONFIRMADO")),ROWS($A$3:A369))),"")</f>
        <v/>
      </c>
      <c r="F369" s="10" t="str">
        <f ca="1">IFERROR(INDEX(MAESTRO!F:F,_xludf.AGGREGATE(15,6,ROW(MAESTRO!$B$3:$B$1000)/((MAESTRO!$B$3:$B$1000="ASMAR DIRECCIÓN")*(UPPER(MAESTRO!$L$3:$L$1000)="CONFIRMADO")),ROWS($A$3:A369))),"")</f>
        <v/>
      </c>
      <c r="G369" s="10" t="str">
        <f ca="1">IFERROR(INDEX(MAESTRO!G:G,_xludf.AGGREGATE(15,6,ROW(MAESTRO!$B$3:$B$1000)/((MAESTRO!$B$3:$B$1000="ASMAR DIRECCIÓN")*(UPPER(MAESTRO!$L$3:$L$1000)="CONFIRMADO")),ROWS($A$3:A369))),"")</f>
        <v/>
      </c>
      <c r="H369" s="10" t="str">
        <f ca="1">IFERROR(INDEX(MAESTRO!H:H,_xludf.AGGREGATE(15,6,ROW(MAESTRO!$B$3:$B$1000)/((MAESTRO!$B$3:$B$1000="ASMAR DIRECCIÓN")*(UPPER(MAESTRO!$L$3:$L$1000)="CONFIRMADO")),ROWS($A$3:A369))),"")</f>
        <v/>
      </c>
      <c r="I369" s="10" t="str">
        <f ca="1">IFERROR(INDEX(MAESTRO!I:I,_xludf.AGGREGATE(15,6,ROW(MAESTRO!$B$3:$B$1000)/((MAESTRO!$B$3:$B$1000="ASMAR DIRECCIÓN")*(UPPER(MAESTRO!$L$3:$L$1000)="CONFIRMADO")),ROWS($A$3:A369))),"")</f>
        <v/>
      </c>
      <c r="J369" s="10" t="str">
        <f ca="1">IFERROR(INDEX(MAESTRO!J:J,_xludf.AGGREGATE(15,6,ROW(MAESTRO!$B$3:$B$1000)/((MAESTRO!$B$3:$B$1000="ASMAR DIRECCIÓN")*(UPPER(MAESTRO!$L$3:$L$1000)="CONFIRMADO")),ROWS($A$3:A369))),"")</f>
        <v/>
      </c>
      <c r="K369" s="10" t="str">
        <f ca="1">IFERROR(INDEX(MAESTRO!K:K,_xludf.AGGREGATE(15,6,ROW(MAESTRO!$B$3:$B$1000)/((MAESTRO!$B$3:$B$1000="ASMAR DIRECCIÓN")*(UPPER(MAESTRO!$L$3:$L$1000)="CONFIRMADO")),ROWS($A$3:A369))),"")</f>
        <v/>
      </c>
      <c r="L369" s="10" t="str">
        <f ca="1">IFERROR(INDEX(MAESTRO!L:L,_xludf.AGGREGATE(15,6,ROW(MAESTRO!$B$3:$B$1000)/((MAESTRO!$B$3:$B$1000="ASMAR DIRECCIÓN")*(UPPER(MAESTRO!$L$3:$L$1000)="CONFIRMADO")),ROWS($A$3:A369))),"")</f>
        <v/>
      </c>
      <c r="M369" s="10" t="str">
        <f ca="1">IFERROR(INDEX(MAESTRO!M:M,_xludf.AGGREGATE(15,6,ROW(MAESTRO!$B$3:$B$1000)/((MAESTRO!$B$3:$B$1000="ASMAR DIRECCIÓN")*(UPPER(MAESTRO!$L$3:$L$1000)="CONFIRMADO")),ROWS($A$3:A369))),"")</f>
        <v/>
      </c>
      <c r="N369" s="10" t="str">
        <f ca="1">IFERROR(INDEX(MAESTRO!N:N,_xludf.AGGREGATE(15,6,ROW(MAESTRO!$B$3:$B$1000)/((MAESTRO!$B$3:$B$1000="ASMAR DIRECCIÓN")*(UPPER(MAESTRO!$L$3:$L$1000)="CONFIRMADO")),ROWS($A$3:A369))),"")</f>
        <v/>
      </c>
      <c r="O369" s="10" t="str">
        <f ca="1">IFERROR(INDEX(MAESTRO!O:O,_xludf.AGGREGATE(15,6,ROW(MAESTRO!$B$3:$B$1000)/((MAESTRO!$B$3:$B$1000="ASMAR DIRECCIÓN")*(UPPER(MAESTRO!$L$3:$L$1000)="CONFIRMADO")),ROWS($A$3:A369))),"")</f>
        <v/>
      </c>
      <c r="P369" s="10" t="str">
        <f ca="1">IFERROR(INDEX(MAESTRO!P:P,_xludf.AGGREGATE(15,6,ROW(MAESTRO!$B$3:$B$1000)/((MAESTRO!$B$3:$B$1000="ASMAR DIRECCIÓN")*(UPPER(MAESTRO!$L$3:$L$1000)="CONFIRMADO")),ROWS($A$3:A369))),"")</f>
        <v/>
      </c>
      <c r="Q369" s="10" t="str">
        <f ca="1">IFERROR(INDEX(MAESTRO!Q:Q,_xludf.AGGREGATE(15,6,ROW(MAESTRO!$B$3:$B$1000)/((MAESTRO!$B$3:$B$1000="ASMAR DIRECCIÓN")*(UPPER(MAESTRO!$L$3:$L$1000)="CONFIRMADO")),ROWS($A$3:A369))),"")</f>
        <v/>
      </c>
      <c r="R369" s="10" t="str">
        <f ca="1">IFERROR(INDEX(MAESTRO!R:R,_xludf.AGGREGATE(15,6,ROW(MAESTRO!$B$3:$B$1000)/((MAESTRO!$B$3:$B$1000="ASMAR DIRECCIÓN")*(UPPER(MAESTRO!$L$3:$L$1000)="CONFIRMADO")),ROWS($A$3:A369))),"")</f>
        <v/>
      </c>
      <c r="S369" s="10" t="str">
        <f ca="1">IFERROR(INDEX(MAESTRO!S:S,_xludf.AGGREGATE(15,6,ROW(MAESTRO!$B$3:$B$1000)/((MAESTRO!$B$3:$B$1000="ASMAR DIRECCIÓN")*(UPPER(MAESTRO!$L$3:$L$1000)="CONFIRMADO")),ROWS($A$3:A369))),"")</f>
        <v/>
      </c>
      <c r="T369" s="10" t="str">
        <f ca="1">IFERROR(INDEX(MAESTRO!T:T,_xludf.AGGREGATE(15,6,ROW(MAESTRO!$B$3:$B$1000)/((MAESTRO!$B$3:$B$1000="ASMAR DIRECCIÓN")*(UPPER(MAESTRO!$L$3:$L$1000)="CONFIRMADO")),ROWS($A$3:A369))),"")</f>
        <v/>
      </c>
      <c r="U369" s="10" t="str">
        <f ca="1">IFERROR(INDEX(MAESTRO!U:U,_xludf.AGGREGATE(15,6,ROW(MAESTRO!$B$3:$B$1000)/((MAESTRO!$B$3:$B$1000="ASMAR DIRECCIÓN")*(UPPER(MAESTRO!$L$3:$L$1000)="CONFIRMADO")),ROWS($A$3:A369))),"")</f>
        <v/>
      </c>
      <c r="V369" s="10" t="str">
        <f ca="1">IFERROR(INDEX(MAESTRO!V:V,_xludf.AGGREGATE(15,6,ROW(MAESTRO!$B$3:$B$1000)/((MAESTRO!$B$3:$B$1000="ASMAR DIRECCIÓN")*(UPPER(MAESTRO!$L$3:$L$1000)="CONFIRMADO")),ROWS($A$3:A369))),"")</f>
        <v/>
      </c>
      <c r="W369" s="10" t="str">
        <f ca="1">IFERROR(INDEX(MAESTRO!W:W,_xludf.AGGREGATE(15,6,ROW(MAESTRO!$B$3:$B$1000)/((MAESTRO!$B$3:$B$1000="ASMAR DIRECCIÓN")*(UPPER(MAESTRO!$L$3:$L$1000)="CONFIRMADO")),ROWS($A$3:A369))),"")</f>
        <v/>
      </c>
      <c r="X369" s="10" t="str">
        <f ca="1">IFERROR(INDEX(MAESTRO!X:X,_xludf.AGGREGATE(15,6,ROW(MAESTRO!$B$3:$B$1000)/((MAESTRO!$B$3:$B$1000="ASMAR DIRECCIÓN")*(UPPER(MAESTRO!$L$3:$L$1000)="CONFIRMADO")),ROWS($A$3:A369))),"")</f>
        <v/>
      </c>
    </row>
    <row r="370" spans="1:24" ht="22.05" customHeight="1">
      <c r="A370" s="11" t="str">
        <f ca="1">IFERROR(INDEX(MAESTRO!A:A,_xludf.AGGREGATE(15,6,ROW(MAESTRO!$B$3:$B$1000)/((MAESTRO!$B$3:$B$1000="ASMAR DIRECCIÓN")*(UPPER(MAESTRO!$L$3:$L$1000)="CONFIRMADO")),ROWS($A$3:A370))),"")</f>
        <v/>
      </c>
      <c r="B370" s="11" t="str">
        <f ca="1">IFERROR(INDEX(MAESTRO!B:B,_xludf.AGGREGATE(15,6,ROW(MAESTRO!$B$3:$B$1000)/((MAESTRO!$B$3:$B$1000="ASMAR DIRECCIÓN")*(UPPER(MAESTRO!$L$3:$L$1000)="CONFIRMADO")),ROWS($A$3:A370))),"")</f>
        <v/>
      </c>
      <c r="C370" s="11" t="str">
        <f ca="1">IFERROR(INDEX(MAESTRO!C:C,_xludf.AGGREGATE(15,6,ROW(MAESTRO!$B$3:$B$1000)/((MAESTRO!$B$3:$B$1000="ASMAR DIRECCIÓN")*(UPPER(MAESTRO!$L$3:$L$1000)="CONFIRMADO")),ROWS($A$3:A370))),"")</f>
        <v/>
      </c>
      <c r="D370" s="11" t="str">
        <f ca="1">IFERROR(INDEX(MAESTRO!D:D,_xludf.AGGREGATE(15,6,ROW(MAESTRO!$B$3:$B$1000)/((MAESTRO!$B$3:$B$1000="ASMAR DIRECCIÓN")*(UPPER(MAESTRO!$L$3:$L$1000)="CONFIRMADO")),ROWS($A$3:A370))),"")</f>
        <v/>
      </c>
      <c r="E370" s="11" t="str">
        <f ca="1">IFERROR(INDEX(MAESTRO!E:E,_xludf.AGGREGATE(15,6,ROW(MAESTRO!$B$3:$B$1000)/((MAESTRO!$B$3:$B$1000="ASMAR DIRECCIÓN")*(UPPER(MAESTRO!$L$3:$L$1000)="CONFIRMADO")),ROWS($A$3:A370))),"")</f>
        <v/>
      </c>
      <c r="F370" s="11" t="str">
        <f ca="1">IFERROR(INDEX(MAESTRO!F:F,_xludf.AGGREGATE(15,6,ROW(MAESTRO!$B$3:$B$1000)/((MAESTRO!$B$3:$B$1000="ASMAR DIRECCIÓN")*(UPPER(MAESTRO!$L$3:$L$1000)="CONFIRMADO")),ROWS($A$3:A370))),"")</f>
        <v/>
      </c>
      <c r="G370" s="11" t="str">
        <f ca="1">IFERROR(INDEX(MAESTRO!G:G,_xludf.AGGREGATE(15,6,ROW(MAESTRO!$B$3:$B$1000)/((MAESTRO!$B$3:$B$1000="ASMAR DIRECCIÓN")*(UPPER(MAESTRO!$L$3:$L$1000)="CONFIRMADO")),ROWS($A$3:A370))),"")</f>
        <v/>
      </c>
      <c r="H370" s="11" t="str">
        <f ca="1">IFERROR(INDEX(MAESTRO!H:H,_xludf.AGGREGATE(15,6,ROW(MAESTRO!$B$3:$B$1000)/((MAESTRO!$B$3:$B$1000="ASMAR DIRECCIÓN")*(UPPER(MAESTRO!$L$3:$L$1000)="CONFIRMADO")),ROWS($A$3:A370))),"")</f>
        <v/>
      </c>
      <c r="I370" s="11" t="str">
        <f ca="1">IFERROR(INDEX(MAESTRO!I:I,_xludf.AGGREGATE(15,6,ROW(MAESTRO!$B$3:$B$1000)/((MAESTRO!$B$3:$B$1000="ASMAR DIRECCIÓN")*(UPPER(MAESTRO!$L$3:$L$1000)="CONFIRMADO")),ROWS($A$3:A370))),"")</f>
        <v/>
      </c>
      <c r="J370" s="11" t="str">
        <f ca="1">IFERROR(INDEX(MAESTRO!J:J,_xludf.AGGREGATE(15,6,ROW(MAESTRO!$B$3:$B$1000)/((MAESTRO!$B$3:$B$1000="ASMAR DIRECCIÓN")*(UPPER(MAESTRO!$L$3:$L$1000)="CONFIRMADO")),ROWS($A$3:A370))),"")</f>
        <v/>
      </c>
      <c r="K370" s="11" t="str">
        <f ca="1">IFERROR(INDEX(MAESTRO!K:K,_xludf.AGGREGATE(15,6,ROW(MAESTRO!$B$3:$B$1000)/((MAESTRO!$B$3:$B$1000="ASMAR DIRECCIÓN")*(UPPER(MAESTRO!$L$3:$L$1000)="CONFIRMADO")),ROWS($A$3:A370))),"")</f>
        <v/>
      </c>
      <c r="L370" s="11" t="str">
        <f ca="1">IFERROR(INDEX(MAESTRO!L:L,_xludf.AGGREGATE(15,6,ROW(MAESTRO!$B$3:$B$1000)/((MAESTRO!$B$3:$B$1000="ASMAR DIRECCIÓN")*(UPPER(MAESTRO!$L$3:$L$1000)="CONFIRMADO")),ROWS($A$3:A370))),"")</f>
        <v/>
      </c>
      <c r="M370" s="11" t="str">
        <f ca="1">IFERROR(INDEX(MAESTRO!M:M,_xludf.AGGREGATE(15,6,ROW(MAESTRO!$B$3:$B$1000)/((MAESTRO!$B$3:$B$1000="ASMAR DIRECCIÓN")*(UPPER(MAESTRO!$L$3:$L$1000)="CONFIRMADO")),ROWS($A$3:A370))),"")</f>
        <v/>
      </c>
      <c r="N370" s="11" t="str">
        <f ca="1">IFERROR(INDEX(MAESTRO!N:N,_xludf.AGGREGATE(15,6,ROW(MAESTRO!$B$3:$B$1000)/((MAESTRO!$B$3:$B$1000="ASMAR DIRECCIÓN")*(UPPER(MAESTRO!$L$3:$L$1000)="CONFIRMADO")),ROWS($A$3:A370))),"")</f>
        <v/>
      </c>
      <c r="O370" s="11" t="str">
        <f ca="1">IFERROR(INDEX(MAESTRO!O:O,_xludf.AGGREGATE(15,6,ROW(MAESTRO!$B$3:$B$1000)/((MAESTRO!$B$3:$B$1000="ASMAR DIRECCIÓN")*(UPPER(MAESTRO!$L$3:$L$1000)="CONFIRMADO")),ROWS($A$3:A370))),"")</f>
        <v/>
      </c>
      <c r="P370" s="11" t="str">
        <f ca="1">IFERROR(INDEX(MAESTRO!P:P,_xludf.AGGREGATE(15,6,ROW(MAESTRO!$B$3:$B$1000)/((MAESTRO!$B$3:$B$1000="ASMAR DIRECCIÓN")*(UPPER(MAESTRO!$L$3:$L$1000)="CONFIRMADO")),ROWS($A$3:A370))),"")</f>
        <v/>
      </c>
      <c r="Q370" s="11" t="str">
        <f ca="1">IFERROR(INDEX(MAESTRO!Q:Q,_xludf.AGGREGATE(15,6,ROW(MAESTRO!$B$3:$B$1000)/((MAESTRO!$B$3:$B$1000="ASMAR DIRECCIÓN")*(UPPER(MAESTRO!$L$3:$L$1000)="CONFIRMADO")),ROWS($A$3:A370))),"")</f>
        <v/>
      </c>
      <c r="R370" s="11" t="str">
        <f ca="1">IFERROR(INDEX(MAESTRO!R:R,_xludf.AGGREGATE(15,6,ROW(MAESTRO!$B$3:$B$1000)/((MAESTRO!$B$3:$B$1000="ASMAR DIRECCIÓN")*(UPPER(MAESTRO!$L$3:$L$1000)="CONFIRMADO")),ROWS($A$3:A370))),"")</f>
        <v/>
      </c>
      <c r="S370" s="11" t="str">
        <f ca="1">IFERROR(INDEX(MAESTRO!S:S,_xludf.AGGREGATE(15,6,ROW(MAESTRO!$B$3:$B$1000)/((MAESTRO!$B$3:$B$1000="ASMAR DIRECCIÓN")*(UPPER(MAESTRO!$L$3:$L$1000)="CONFIRMADO")),ROWS($A$3:A370))),"")</f>
        <v/>
      </c>
      <c r="T370" s="11" t="str">
        <f ca="1">IFERROR(INDEX(MAESTRO!T:T,_xludf.AGGREGATE(15,6,ROW(MAESTRO!$B$3:$B$1000)/((MAESTRO!$B$3:$B$1000="ASMAR DIRECCIÓN")*(UPPER(MAESTRO!$L$3:$L$1000)="CONFIRMADO")),ROWS($A$3:A370))),"")</f>
        <v/>
      </c>
      <c r="U370" s="11" t="str">
        <f ca="1">IFERROR(INDEX(MAESTRO!U:U,_xludf.AGGREGATE(15,6,ROW(MAESTRO!$B$3:$B$1000)/((MAESTRO!$B$3:$B$1000="ASMAR DIRECCIÓN")*(UPPER(MAESTRO!$L$3:$L$1000)="CONFIRMADO")),ROWS($A$3:A370))),"")</f>
        <v/>
      </c>
      <c r="V370" s="11" t="str">
        <f ca="1">IFERROR(INDEX(MAESTRO!V:V,_xludf.AGGREGATE(15,6,ROW(MAESTRO!$B$3:$B$1000)/((MAESTRO!$B$3:$B$1000="ASMAR DIRECCIÓN")*(UPPER(MAESTRO!$L$3:$L$1000)="CONFIRMADO")),ROWS($A$3:A370))),"")</f>
        <v/>
      </c>
      <c r="W370" s="11" t="str">
        <f ca="1">IFERROR(INDEX(MAESTRO!W:W,_xludf.AGGREGATE(15,6,ROW(MAESTRO!$B$3:$B$1000)/((MAESTRO!$B$3:$B$1000="ASMAR DIRECCIÓN")*(UPPER(MAESTRO!$L$3:$L$1000)="CONFIRMADO")),ROWS($A$3:A370))),"")</f>
        <v/>
      </c>
      <c r="X370" s="11" t="str">
        <f ca="1">IFERROR(INDEX(MAESTRO!X:X,_xludf.AGGREGATE(15,6,ROW(MAESTRO!$B$3:$B$1000)/((MAESTRO!$B$3:$B$1000="ASMAR DIRECCIÓN")*(UPPER(MAESTRO!$L$3:$L$1000)="CONFIRMADO")),ROWS($A$3:A370))),"")</f>
        <v/>
      </c>
    </row>
    <row r="371" spans="1:24" ht="22.05" customHeight="1">
      <c r="A371" s="10" t="str">
        <f ca="1">IFERROR(INDEX(MAESTRO!A:A,_xludf.AGGREGATE(15,6,ROW(MAESTRO!$B$3:$B$1000)/((MAESTRO!$B$3:$B$1000="ASMAR DIRECCIÓN")*(UPPER(MAESTRO!$L$3:$L$1000)="CONFIRMADO")),ROWS($A$3:A371))),"")</f>
        <v/>
      </c>
      <c r="B371" s="10" t="str">
        <f ca="1">IFERROR(INDEX(MAESTRO!B:B,_xludf.AGGREGATE(15,6,ROW(MAESTRO!$B$3:$B$1000)/((MAESTRO!$B$3:$B$1000="ASMAR DIRECCIÓN")*(UPPER(MAESTRO!$L$3:$L$1000)="CONFIRMADO")),ROWS($A$3:A371))),"")</f>
        <v/>
      </c>
      <c r="C371" s="10" t="str">
        <f ca="1">IFERROR(INDEX(MAESTRO!C:C,_xludf.AGGREGATE(15,6,ROW(MAESTRO!$B$3:$B$1000)/((MAESTRO!$B$3:$B$1000="ASMAR DIRECCIÓN")*(UPPER(MAESTRO!$L$3:$L$1000)="CONFIRMADO")),ROWS($A$3:A371))),"")</f>
        <v/>
      </c>
      <c r="D371" s="10" t="str">
        <f ca="1">IFERROR(INDEX(MAESTRO!D:D,_xludf.AGGREGATE(15,6,ROW(MAESTRO!$B$3:$B$1000)/((MAESTRO!$B$3:$B$1000="ASMAR DIRECCIÓN")*(UPPER(MAESTRO!$L$3:$L$1000)="CONFIRMADO")),ROWS($A$3:A371))),"")</f>
        <v/>
      </c>
      <c r="E371" s="10" t="str">
        <f ca="1">IFERROR(INDEX(MAESTRO!E:E,_xludf.AGGREGATE(15,6,ROW(MAESTRO!$B$3:$B$1000)/((MAESTRO!$B$3:$B$1000="ASMAR DIRECCIÓN")*(UPPER(MAESTRO!$L$3:$L$1000)="CONFIRMADO")),ROWS($A$3:A371))),"")</f>
        <v/>
      </c>
      <c r="F371" s="10" t="str">
        <f ca="1">IFERROR(INDEX(MAESTRO!F:F,_xludf.AGGREGATE(15,6,ROW(MAESTRO!$B$3:$B$1000)/((MAESTRO!$B$3:$B$1000="ASMAR DIRECCIÓN")*(UPPER(MAESTRO!$L$3:$L$1000)="CONFIRMADO")),ROWS($A$3:A371))),"")</f>
        <v/>
      </c>
      <c r="G371" s="10" t="str">
        <f ca="1">IFERROR(INDEX(MAESTRO!G:G,_xludf.AGGREGATE(15,6,ROW(MAESTRO!$B$3:$B$1000)/((MAESTRO!$B$3:$B$1000="ASMAR DIRECCIÓN")*(UPPER(MAESTRO!$L$3:$L$1000)="CONFIRMADO")),ROWS($A$3:A371))),"")</f>
        <v/>
      </c>
      <c r="H371" s="10" t="str">
        <f ca="1">IFERROR(INDEX(MAESTRO!H:H,_xludf.AGGREGATE(15,6,ROW(MAESTRO!$B$3:$B$1000)/((MAESTRO!$B$3:$B$1000="ASMAR DIRECCIÓN")*(UPPER(MAESTRO!$L$3:$L$1000)="CONFIRMADO")),ROWS($A$3:A371))),"")</f>
        <v/>
      </c>
      <c r="I371" s="10" t="str">
        <f ca="1">IFERROR(INDEX(MAESTRO!I:I,_xludf.AGGREGATE(15,6,ROW(MAESTRO!$B$3:$B$1000)/((MAESTRO!$B$3:$B$1000="ASMAR DIRECCIÓN")*(UPPER(MAESTRO!$L$3:$L$1000)="CONFIRMADO")),ROWS($A$3:A371))),"")</f>
        <v/>
      </c>
      <c r="J371" s="10" t="str">
        <f ca="1">IFERROR(INDEX(MAESTRO!J:J,_xludf.AGGREGATE(15,6,ROW(MAESTRO!$B$3:$B$1000)/((MAESTRO!$B$3:$B$1000="ASMAR DIRECCIÓN")*(UPPER(MAESTRO!$L$3:$L$1000)="CONFIRMADO")),ROWS($A$3:A371))),"")</f>
        <v/>
      </c>
      <c r="K371" s="10" t="str">
        <f ca="1">IFERROR(INDEX(MAESTRO!K:K,_xludf.AGGREGATE(15,6,ROW(MAESTRO!$B$3:$B$1000)/((MAESTRO!$B$3:$B$1000="ASMAR DIRECCIÓN")*(UPPER(MAESTRO!$L$3:$L$1000)="CONFIRMADO")),ROWS($A$3:A371))),"")</f>
        <v/>
      </c>
      <c r="L371" s="10" t="str">
        <f ca="1">IFERROR(INDEX(MAESTRO!L:L,_xludf.AGGREGATE(15,6,ROW(MAESTRO!$B$3:$B$1000)/((MAESTRO!$B$3:$B$1000="ASMAR DIRECCIÓN")*(UPPER(MAESTRO!$L$3:$L$1000)="CONFIRMADO")),ROWS($A$3:A371))),"")</f>
        <v/>
      </c>
      <c r="M371" s="10" t="str">
        <f ca="1">IFERROR(INDEX(MAESTRO!M:M,_xludf.AGGREGATE(15,6,ROW(MAESTRO!$B$3:$B$1000)/((MAESTRO!$B$3:$B$1000="ASMAR DIRECCIÓN")*(UPPER(MAESTRO!$L$3:$L$1000)="CONFIRMADO")),ROWS($A$3:A371))),"")</f>
        <v/>
      </c>
      <c r="N371" s="10" t="str">
        <f ca="1">IFERROR(INDEX(MAESTRO!N:N,_xludf.AGGREGATE(15,6,ROW(MAESTRO!$B$3:$B$1000)/((MAESTRO!$B$3:$B$1000="ASMAR DIRECCIÓN")*(UPPER(MAESTRO!$L$3:$L$1000)="CONFIRMADO")),ROWS($A$3:A371))),"")</f>
        <v/>
      </c>
      <c r="O371" s="10" t="str">
        <f ca="1">IFERROR(INDEX(MAESTRO!O:O,_xludf.AGGREGATE(15,6,ROW(MAESTRO!$B$3:$B$1000)/((MAESTRO!$B$3:$B$1000="ASMAR DIRECCIÓN")*(UPPER(MAESTRO!$L$3:$L$1000)="CONFIRMADO")),ROWS($A$3:A371))),"")</f>
        <v/>
      </c>
      <c r="P371" s="10" t="str">
        <f ca="1">IFERROR(INDEX(MAESTRO!P:P,_xludf.AGGREGATE(15,6,ROW(MAESTRO!$B$3:$B$1000)/((MAESTRO!$B$3:$B$1000="ASMAR DIRECCIÓN")*(UPPER(MAESTRO!$L$3:$L$1000)="CONFIRMADO")),ROWS($A$3:A371))),"")</f>
        <v/>
      </c>
      <c r="Q371" s="10" t="str">
        <f ca="1">IFERROR(INDEX(MAESTRO!Q:Q,_xludf.AGGREGATE(15,6,ROW(MAESTRO!$B$3:$B$1000)/((MAESTRO!$B$3:$B$1000="ASMAR DIRECCIÓN")*(UPPER(MAESTRO!$L$3:$L$1000)="CONFIRMADO")),ROWS($A$3:A371))),"")</f>
        <v/>
      </c>
      <c r="R371" s="10" t="str">
        <f ca="1">IFERROR(INDEX(MAESTRO!R:R,_xludf.AGGREGATE(15,6,ROW(MAESTRO!$B$3:$B$1000)/((MAESTRO!$B$3:$B$1000="ASMAR DIRECCIÓN")*(UPPER(MAESTRO!$L$3:$L$1000)="CONFIRMADO")),ROWS($A$3:A371))),"")</f>
        <v/>
      </c>
      <c r="S371" s="10" t="str">
        <f ca="1">IFERROR(INDEX(MAESTRO!S:S,_xludf.AGGREGATE(15,6,ROW(MAESTRO!$B$3:$B$1000)/((MAESTRO!$B$3:$B$1000="ASMAR DIRECCIÓN")*(UPPER(MAESTRO!$L$3:$L$1000)="CONFIRMADO")),ROWS($A$3:A371))),"")</f>
        <v/>
      </c>
      <c r="T371" s="10" t="str">
        <f ca="1">IFERROR(INDEX(MAESTRO!T:T,_xludf.AGGREGATE(15,6,ROW(MAESTRO!$B$3:$B$1000)/((MAESTRO!$B$3:$B$1000="ASMAR DIRECCIÓN")*(UPPER(MAESTRO!$L$3:$L$1000)="CONFIRMADO")),ROWS($A$3:A371))),"")</f>
        <v/>
      </c>
      <c r="U371" s="10" t="str">
        <f ca="1">IFERROR(INDEX(MAESTRO!U:U,_xludf.AGGREGATE(15,6,ROW(MAESTRO!$B$3:$B$1000)/((MAESTRO!$B$3:$B$1000="ASMAR DIRECCIÓN")*(UPPER(MAESTRO!$L$3:$L$1000)="CONFIRMADO")),ROWS($A$3:A371))),"")</f>
        <v/>
      </c>
      <c r="V371" s="10" t="str">
        <f ca="1">IFERROR(INDEX(MAESTRO!V:V,_xludf.AGGREGATE(15,6,ROW(MAESTRO!$B$3:$B$1000)/((MAESTRO!$B$3:$B$1000="ASMAR DIRECCIÓN")*(UPPER(MAESTRO!$L$3:$L$1000)="CONFIRMADO")),ROWS($A$3:A371))),"")</f>
        <v/>
      </c>
      <c r="W371" s="10" t="str">
        <f ca="1">IFERROR(INDEX(MAESTRO!W:W,_xludf.AGGREGATE(15,6,ROW(MAESTRO!$B$3:$B$1000)/((MAESTRO!$B$3:$B$1000="ASMAR DIRECCIÓN")*(UPPER(MAESTRO!$L$3:$L$1000)="CONFIRMADO")),ROWS($A$3:A371))),"")</f>
        <v/>
      </c>
      <c r="X371" s="10" t="str">
        <f ca="1">IFERROR(INDEX(MAESTRO!X:X,_xludf.AGGREGATE(15,6,ROW(MAESTRO!$B$3:$B$1000)/((MAESTRO!$B$3:$B$1000="ASMAR DIRECCIÓN")*(UPPER(MAESTRO!$L$3:$L$1000)="CONFIRMADO")),ROWS($A$3:A371))),"")</f>
        <v/>
      </c>
    </row>
    <row r="372" spans="1:24" ht="22.05" customHeight="1">
      <c r="A372" s="11" t="str">
        <f ca="1">IFERROR(INDEX(MAESTRO!A:A,_xludf.AGGREGATE(15,6,ROW(MAESTRO!$B$3:$B$1000)/((MAESTRO!$B$3:$B$1000="ASMAR DIRECCIÓN")*(UPPER(MAESTRO!$L$3:$L$1000)="CONFIRMADO")),ROWS($A$3:A372))),"")</f>
        <v/>
      </c>
      <c r="B372" s="11" t="str">
        <f ca="1">IFERROR(INDEX(MAESTRO!B:B,_xludf.AGGREGATE(15,6,ROW(MAESTRO!$B$3:$B$1000)/((MAESTRO!$B$3:$B$1000="ASMAR DIRECCIÓN")*(UPPER(MAESTRO!$L$3:$L$1000)="CONFIRMADO")),ROWS($A$3:A372))),"")</f>
        <v/>
      </c>
      <c r="C372" s="11" t="str">
        <f ca="1">IFERROR(INDEX(MAESTRO!C:C,_xludf.AGGREGATE(15,6,ROW(MAESTRO!$B$3:$B$1000)/((MAESTRO!$B$3:$B$1000="ASMAR DIRECCIÓN")*(UPPER(MAESTRO!$L$3:$L$1000)="CONFIRMADO")),ROWS($A$3:A372))),"")</f>
        <v/>
      </c>
      <c r="D372" s="11" t="str">
        <f ca="1">IFERROR(INDEX(MAESTRO!D:D,_xludf.AGGREGATE(15,6,ROW(MAESTRO!$B$3:$B$1000)/((MAESTRO!$B$3:$B$1000="ASMAR DIRECCIÓN")*(UPPER(MAESTRO!$L$3:$L$1000)="CONFIRMADO")),ROWS($A$3:A372))),"")</f>
        <v/>
      </c>
      <c r="E372" s="11" t="str">
        <f ca="1">IFERROR(INDEX(MAESTRO!E:E,_xludf.AGGREGATE(15,6,ROW(MAESTRO!$B$3:$B$1000)/((MAESTRO!$B$3:$B$1000="ASMAR DIRECCIÓN")*(UPPER(MAESTRO!$L$3:$L$1000)="CONFIRMADO")),ROWS($A$3:A372))),"")</f>
        <v/>
      </c>
      <c r="F372" s="11" t="str">
        <f ca="1">IFERROR(INDEX(MAESTRO!F:F,_xludf.AGGREGATE(15,6,ROW(MAESTRO!$B$3:$B$1000)/((MAESTRO!$B$3:$B$1000="ASMAR DIRECCIÓN")*(UPPER(MAESTRO!$L$3:$L$1000)="CONFIRMADO")),ROWS($A$3:A372))),"")</f>
        <v/>
      </c>
      <c r="G372" s="11" t="str">
        <f ca="1">IFERROR(INDEX(MAESTRO!G:G,_xludf.AGGREGATE(15,6,ROW(MAESTRO!$B$3:$B$1000)/((MAESTRO!$B$3:$B$1000="ASMAR DIRECCIÓN")*(UPPER(MAESTRO!$L$3:$L$1000)="CONFIRMADO")),ROWS($A$3:A372))),"")</f>
        <v/>
      </c>
      <c r="H372" s="11" t="str">
        <f ca="1">IFERROR(INDEX(MAESTRO!H:H,_xludf.AGGREGATE(15,6,ROW(MAESTRO!$B$3:$B$1000)/((MAESTRO!$B$3:$B$1000="ASMAR DIRECCIÓN")*(UPPER(MAESTRO!$L$3:$L$1000)="CONFIRMADO")),ROWS($A$3:A372))),"")</f>
        <v/>
      </c>
      <c r="I372" s="11" t="str">
        <f ca="1">IFERROR(INDEX(MAESTRO!I:I,_xludf.AGGREGATE(15,6,ROW(MAESTRO!$B$3:$B$1000)/((MAESTRO!$B$3:$B$1000="ASMAR DIRECCIÓN")*(UPPER(MAESTRO!$L$3:$L$1000)="CONFIRMADO")),ROWS($A$3:A372))),"")</f>
        <v/>
      </c>
      <c r="J372" s="11" t="str">
        <f ca="1">IFERROR(INDEX(MAESTRO!J:J,_xludf.AGGREGATE(15,6,ROW(MAESTRO!$B$3:$B$1000)/((MAESTRO!$B$3:$B$1000="ASMAR DIRECCIÓN")*(UPPER(MAESTRO!$L$3:$L$1000)="CONFIRMADO")),ROWS($A$3:A372))),"")</f>
        <v/>
      </c>
      <c r="K372" s="11" t="str">
        <f ca="1">IFERROR(INDEX(MAESTRO!K:K,_xludf.AGGREGATE(15,6,ROW(MAESTRO!$B$3:$B$1000)/((MAESTRO!$B$3:$B$1000="ASMAR DIRECCIÓN")*(UPPER(MAESTRO!$L$3:$L$1000)="CONFIRMADO")),ROWS($A$3:A372))),"")</f>
        <v/>
      </c>
      <c r="L372" s="11" t="str">
        <f ca="1">IFERROR(INDEX(MAESTRO!L:L,_xludf.AGGREGATE(15,6,ROW(MAESTRO!$B$3:$B$1000)/((MAESTRO!$B$3:$B$1000="ASMAR DIRECCIÓN")*(UPPER(MAESTRO!$L$3:$L$1000)="CONFIRMADO")),ROWS($A$3:A372))),"")</f>
        <v/>
      </c>
      <c r="M372" s="11" t="str">
        <f ca="1">IFERROR(INDEX(MAESTRO!M:M,_xludf.AGGREGATE(15,6,ROW(MAESTRO!$B$3:$B$1000)/((MAESTRO!$B$3:$B$1000="ASMAR DIRECCIÓN")*(UPPER(MAESTRO!$L$3:$L$1000)="CONFIRMADO")),ROWS($A$3:A372))),"")</f>
        <v/>
      </c>
      <c r="N372" s="11" t="str">
        <f ca="1">IFERROR(INDEX(MAESTRO!N:N,_xludf.AGGREGATE(15,6,ROW(MAESTRO!$B$3:$B$1000)/((MAESTRO!$B$3:$B$1000="ASMAR DIRECCIÓN")*(UPPER(MAESTRO!$L$3:$L$1000)="CONFIRMADO")),ROWS($A$3:A372))),"")</f>
        <v/>
      </c>
      <c r="O372" s="11" t="str">
        <f ca="1">IFERROR(INDEX(MAESTRO!O:O,_xludf.AGGREGATE(15,6,ROW(MAESTRO!$B$3:$B$1000)/((MAESTRO!$B$3:$B$1000="ASMAR DIRECCIÓN")*(UPPER(MAESTRO!$L$3:$L$1000)="CONFIRMADO")),ROWS($A$3:A372))),"")</f>
        <v/>
      </c>
      <c r="P372" s="11" t="str">
        <f ca="1">IFERROR(INDEX(MAESTRO!P:P,_xludf.AGGREGATE(15,6,ROW(MAESTRO!$B$3:$B$1000)/((MAESTRO!$B$3:$B$1000="ASMAR DIRECCIÓN")*(UPPER(MAESTRO!$L$3:$L$1000)="CONFIRMADO")),ROWS($A$3:A372))),"")</f>
        <v/>
      </c>
      <c r="Q372" s="11" t="str">
        <f ca="1">IFERROR(INDEX(MAESTRO!Q:Q,_xludf.AGGREGATE(15,6,ROW(MAESTRO!$B$3:$B$1000)/((MAESTRO!$B$3:$B$1000="ASMAR DIRECCIÓN")*(UPPER(MAESTRO!$L$3:$L$1000)="CONFIRMADO")),ROWS($A$3:A372))),"")</f>
        <v/>
      </c>
      <c r="R372" s="11" t="str">
        <f ca="1">IFERROR(INDEX(MAESTRO!R:R,_xludf.AGGREGATE(15,6,ROW(MAESTRO!$B$3:$B$1000)/((MAESTRO!$B$3:$B$1000="ASMAR DIRECCIÓN")*(UPPER(MAESTRO!$L$3:$L$1000)="CONFIRMADO")),ROWS($A$3:A372))),"")</f>
        <v/>
      </c>
      <c r="S372" s="11" t="str">
        <f ca="1">IFERROR(INDEX(MAESTRO!S:S,_xludf.AGGREGATE(15,6,ROW(MAESTRO!$B$3:$B$1000)/((MAESTRO!$B$3:$B$1000="ASMAR DIRECCIÓN")*(UPPER(MAESTRO!$L$3:$L$1000)="CONFIRMADO")),ROWS($A$3:A372))),"")</f>
        <v/>
      </c>
      <c r="T372" s="11" t="str">
        <f ca="1">IFERROR(INDEX(MAESTRO!T:T,_xludf.AGGREGATE(15,6,ROW(MAESTRO!$B$3:$B$1000)/((MAESTRO!$B$3:$B$1000="ASMAR DIRECCIÓN")*(UPPER(MAESTRO!$L$3:$L$1000)="CONFIRMADO")),ROWS($A$3:A372))),"")</f>
        <v/>
      </c>
      <c r="U372" s="11" t="str">
        <f ca="1">IFERROR(INDEX(MAESTRO!U:U,_xludf.AGGREGATE(15,6,ROW(MAESTRO!$B$3:$B$1000)/((MAESTRO!$B$3:$B$1000="ASMAR DIRECCIÓN")*(UPPER(MAESTRO!$L$3:$L$1000)="CONFIRMADO")),ROWS($A$3:A372))),"")</f>
        <v/>
      </c>
      <c r="V372" s="11" t="str">
        <f ca="1">IFERROR(INDEX(MAESTRO!V:V,_xludf.AGGREGATE(15,6,ROW(MAESTRO!$B$3:$B$1000)/((MAESTRO!$B$3:$B$1000="ASMAR DIRECCIÓN")*(UPPER(MAESTRO!$L$3:$L$1000)="CONFIRMADO")),ROWS($A$3:A372))),"")</f>
        <v/>
      </c>
      <c r="W372" s="11" t="str">
        <f ca="1">IFERROR(INDEX(MAESTRO!W:W,_xludf.AGGREGATE(15,6,ROW(MAESTRO!$B$3:$B$1000)/((MAESTRO!$B$3:$B$1000="ASMAR DIRECCIÓN")*(UPPER(MAESTRO!$L$3:$L$1000)="CONFIRMADO")),ROWS($A$3:A372))),"")</f>
        <v/>
      </c>
      <c r="X372" s="11" t="str">
        <f ca="1">IFERROR(INDEX(MAESTRO!X:X,_xludf.AGGREGATE(15,6,ROW(MAESTRO!$B$3:$B$1000)/((MAESTRO!$B$3:$B$1000="ASMAR DIRECCIÓN")*(UPPER(MAESTRO!$L$3:$L$1000)="CONFIRMADO")),ROWS($A$3:A372))),"")</f>
        <v/>
      </c>
    </row>
    <row r="373" spans="1:24" ht="22.05" customHeight="1">
      <c r="A373" s="10" t="str">
        <f ca="1">IFERROR(INDEX(MAESTRO!A:A,_xludf.AGGREGATE(15,6,ROW(MAESTRO!$B$3:$B$1000)/((MAESTRO!$B$3:$B$1000="ASMAR DIRECCIÓN")*(UPPER(MAESTRO!$L$3:$L$1000)="CONFIRMADO")),ROWS($A$3:A373))),"")</f>
        <v/>
      </c>
      <c r="B373" s="10" t="str">
        <f ca="1">IFERROR(INDEX(MAESTRO!B:B,_xludf.AGGREGATE(15,6,ROW(MAESTRO!$B$3:$B$1000)/((MAESTRO!$B$3:$B$1000="ASMAR DIRECCIÓN")*(UPPER(MAESTRO!$L$3:$L$1000)="CONFIRMADO")),ROWS($A$3:A373))),"")</f>
        <v/>
      </c>
      <c r="C373" s="10" t="str">
        <f ca="1">IFERROR(INDEX(MAESTRO!C:C,_xludf.AGGREGATE(15,6,ROW(MAESTRO!$B$3:$B$1000)/((MAESTRO!$B$3:$B$1000="ASMAR DIRECCIÓN")*(UPPER(MAESTRO!$L$3:$L$1000)="CONFIRMADO")),ROWS($A$3:A373))),"")</f>
        <v/>
      </c>
      <c r="D373" s="10" t="str">
        <f ca="1">IFERROR(INDEX(MAESTRO!D:D,_xludf.AGGREGATE(15,6,ROW(MAESTRO!$B$3:$B$1000)/((MAESTRO!$B$3:$B$1000="ASMAR DIRECCIÓN")*(UPPER(MAESTRO!$L$3:$L$1000)="CONFIRMADO")),ROWS($A$3:A373))),"")</f>
        <v/>
      </c>
      <c r="E373" s="10" t="str">
        <f ca="1">IFERROR(INDEX(MAESTRO!E:E,_xludf.AGGREGATE(15,6,ROW(MAESTRO!$B$3:$B$1000)/((MAESTRO!$B$3:$B$1000="ASMAR DIRECCIÓN")*(UPPER(MAESTRO!$L$3:$L$1000)="CONFIRMADO")),ROWS($A$3:A373))),"")</f>
        <v/>
      </c>
      <c r="F373" s="10" t="str">
        <f ca="1">IFERROR(INDEX(MAESTRO!F:F,_xludf.AGGREGATE(15,6,ROW(MAESTRO!$B$3:$B$1000)/((MAESTRO!$B$3:$B$1000="ASMAR DIRECCIÓN")*(UPPER(MAESTRO!$L$3:$L$1000)="CONFIRMADO")),ROWS($A$3:A373))),"")</f>
        <v/>
      </c>
      <c r="G373" s="10" t="str">
        <f ca="1">IFERROR(INDEX(MAESTRO!G:G,_xludf.AGGREGATE(15,6,ROW(MAESTRO!$B$3:$B$1000)/((MAESTRO!$B$3:$B$1000="ASMAR DIRECCIÓN")*(UPPER(MAESTRO!$L$3:$L$1000)="CONFIRMADO")),ROWS($A$3:A373))),"")</f>
        <v/>
      </c>
      <c r="H373" s="10" t="str">
        <f ca="1">IFERROR(INDEX(MAESTRO!H:H,_xludf.AGGREGATE(15,6,ROW(MAESTRO!$B$3:$B$1000)/((MAESTRO!$B$3:$B$1000="ASMAR DIRECCIÓN")*(UPPER(MAESTRO!$L$3:$L$1000)="CONFIRMADO")),ROWS($A$3:A373))),"")</f>
        <v/>
      </c>
      <c r="I373" s="10" t="str">
        <f ca="1">IFERROR(INDEX(MAESTRO!I:I,_xludf.AGGREGATE(15,6,ROW(MAESTRO!$B$3:$B$1000)/((MAESTRO!$B$3:$B$1000="ASMAR DIRECCIÓN")*(UPPER(MAESTRO!$L$3:$L$1000)="CONFIRMADO")),ROWS($A$3:A373))),"")</f>
        <v/>
      </c>
      <c r="J373" s="10" t="str">
        <f ca="1">IFERROR(INDEX(MAESTRO!J:J,_xludf.AGGREGATE(15,6,ROW(MAESTRO!$B$3:$B$1000)/((MAESTRO!$B$3:$B$1000="ASMAR DIRECCIÓN")*(UPPER(MAESTRO!$L$3:$L$1000)="CONFIRMADO")),ROWS($A$3:A373))),"")</f>
        <v/>
      </c>
      <c r="K373" s="10" t="str">
        <f ca="1">IFERROR(INDEX(MAESTRO!K:K,_xludf.AGGREGATE(15,6,ROW(MAESTRO!$B$3:$B$1000)/((MAESTRO!$B$3:$B$1000="ASMAR DIRECCIÓN")*(UPPER(MAESTRO!$L$3:$L$1000)="CONFIRMADO")),ROWS($A$3:A373))),"")</f>
        <v/>
      </c>
      <c r="L373" s="10" t="str">
        <f ca="1">IFERROR(INDEX(MAESTRO!L:L,_xludf.AGGREGATE(15,6,ROW(MAESTRO!$B$3:$B$1000)/((MAESTRO!$B$3:$B$1000="ASMAR DIRECCIÓN")*(UPPER(MAESTRO!$L$3:$L$1000)="CONFIRMADO")),ROWS($A$3:A373))),"")</f>
        <v/>
      </c>
      <c r="M373" s="10" t="str">
        <f ca="1">IFERROR(INDEX(MAESTRO!M:M,_xludf.AGGREGATE(15,6,ROW(MAESTRO!$B$3:$B$1000)/((MAESTRO!$B$3:$B$1000="ASMAR DIRECCIÓN")*(UPPER(MAESTRO!$L$3:$L$1000)="CONFIRMADO")),ROWS($A$3:A373))),"")</f>
        <v/>
      </c>
      <c r="N373" s="10" t="str">
        <f ca="1">IFERROR(INDEX(MAESTRO!N:N,_xludf.AGGREGATE(15,6,ROW(MAESTRO!$B$3:$B$1000)/((MAESTRO!$B$3:$B$1000="ASMAR DIRECCIÓN")*(UPPER(MAESTRO!$L$3:$L$1000)="CONFIRMADO")),ROWS($A$3:A373))),"")</f>
        <v/>
      </c>
      <c r="O373" s="10" t="str">
        <f ca="1">IFERROR(INDEX(MAESTRO!O:O,_xludf.AGGREGATE(15,6,ROW(MAESTRO!$B$3:$B$1000)/((MAESTRO!$B$3:$B$1000="ASMAR DIRECCIÓN")*(UPPER(MAESTRO!$L$3:$L$1000)="CONFIRMADO")),ROWS($A$3:A373))),"")</f>
        <v/>
      </c>
      <c r="P373" s="10" t="str">
        <f ca="1">IFERROR(INDEX(MAESTRO!P:P,_xludf.AGGREGATE(15,6,ROW(MAESTRO!$B$3:$B$1000)/((MAESTRO!$B$3:$B$1000="ASMAR DIRECCIÓN")*(UPPER(MAESTRO!$L$3:$L$1000)="CONFIRMADO")),ROWS($A$3:A373))),"")</f>
        <v/>
      </c>
      <c r="Q373" s="10" t="str">
        <f ca="1">IFERROR(INDEX(MAESTRO!Q:Q,_xludf.AGGREGATE(15,6,ROW(MAESTRO!$B$3:$B$1000)/((MAESTRO!$B$3:$B$1000="ASMAR DIRECCIÓN")*(UPPER(MAESTRO!$L$3:$L$1000)="CONFIRMADO")),ROWS($A$3:A373))),"")</f>
        <v/>
      </c>
      <c r="R373" s="10" t="str">
        <f ca="1">IFERROR(INDEX(MAESTRO!R:R,_xludf.AGGREGATE(15,6,ROW(MAESTRO!$B$3:$B$1000)/((MAESTRO!$B$3:$B$1000="ASMAR DIRECCIÓN")*(UPPER(MAESTRO!$L$3:$L$1000)="CONFIRMADO")),ROWS($A$3:A373))),"")</f>
        <v/>
      </c>
      <c r="S373" s="10" t="str">
        <f ca="1">IFERROR(INDEX(MAESTRO!S:S,_xludf.AGGREGATE(15,6,ROW(MAESTRO!$B$3:$B$1000)/((MAESTRO!$B$3:$B$1000="ASMAR DIRECCIÓN")*(UPPER(MAESTRO!$L$3:$L$1000)="CONFIRMADO")),ROWS($A$3:A373))),"")</f>
        <v/>
      </c>
      <c r="T373" s="10" t="str">
        <f ca="1">IFERROR(INDEX(MAESTRO!T:T,_xludf.AGGREGATE(15,6,ROW(MAESTRO!$B$3:$B$1000)/((MAESTRO!$B$3:$B$1000="ASMAR DIRECCIÓN")*(UPPER(MAESTRO!$L$3:$L$1000)="CONFIRMADO")),ROWS($A$3:A373))),"")</f>
        <v/>
      </c>
      <c r="U373" s="10" t="str">
        <f ca="1">IFERROR(INDEX(MAESTRO!U:U,_xludf.AGGREGATE(15,6,ROW(MAESTRO!$B$3:$B$1000)/((MAESTRO!$B$3:$B$1000="ASMAR DIRECCIÓN")*(UPPER(MAESTRO!$L$3:$L$1000)="CONFIRMADO")),ROWS($A$3:A373))),"")</f>
        <v/>
      </c>
      <c r="V373" s="10" t="str">
        <f ca="1">IFERROR(INDEX(MAESTRO!V:V,_xludf.AGGREGATE(15,6,ROW(MAESTRO!$B$3:$B$1000)/((MAESTRO!$B$3:$B$1000="ASMAR DIRECCIÓN")*(UPPER(MAESTRO!$L$3:$L$1000)="CONFIRMADO")),ROWS($A$3:A373))),"")</f>
        <v/>
      </c>
      <c r="W373" s="10" t="str">
        <f ca="1">IFERROR(INDEX(MAESTRO!W:W,_xludf.AGGREGATE(15,6,ROW(MAESTRO!$B$3:$B$1000)/((MAESTRO!$B$3:$B$1000="ASMAR DIRECCIÓN")*(UPPER(MAESTRO!$L$3:$L$1000)="CONFIRMADO")),ROWS($A$3:A373))),"")</f>
        <v/>
      </c>
      <c r="X373" s="10" t="str">
        <f ca="1">IFERROR(INDEX(MAESTRO!X:X,_xludf.AGGREGATE(15,6,ROW(MAESTRO!$B$3:$B$1000)/((MAESTRO!$B$3:$B$1000="ASMAR DIRECCIÓN")*(UPPER(MAESTRO!$L$3:$L$1000)="CONFIRMADO")),ROWS($A$3:A373))),"")</f>
        <v/>
      </c>
    </row>
    <row r="374" spans="1:24" ht="22.05" customHeight="1">
      <c r="A374" s="11" t="str">
        <f ca="1">IFERROR(INDEX(MAESTRO!A:A,_xludf.AGGREGATE(15,6,ROW(MAESTRO!$B$3:$B$1000)/((MAESTRO!$B$3:$B$1000="ASMAR DIRECCIÓN")*(UPPER(MAESTRO!$L$3:$L$1000)="CONFIRMADO")),ROWS($A$3:A374))),"")</f>
        <v/>
      </c>
      <c r="B374" s="11" t="str">
        <f ca="1">IFERROR(INDEX(MAESTRO!B:B,_xludf.AGGREGATE(15,6,ROW(MAESTRO!$B$3:$B$1000)/((MAESTRO!$B$3:$B$1000="ASMAR DIRECCIÓN")*(UPPER(MAESTRO!$L$3:$L$1000)="CONFIRMADO")),ROWS($A$3:A374))),"")</f>
        <v/>
      </c>
      <c r="C374" s="11" t="str">
        <f ca="1">IFERROR(INDEX(MAESTRO!C:C,_xludf.AGGREGATE(15,6,ROW(MAESTRO!$B$3:$B$1000)/((MAESTRO!$B$3:$B$1000="ASMAR DIRECCIÓN")*(UPPER(MAESTRO!$L$3:$L$1000)="CONFIRMADO")),ROWS($A$3:A374))),"")</f>
        <v/>
      </c>
      <c r="D374" s="11" t="str">
        <f ca="1">IFERROR(INDEX(MAESTRO!D:D,_xludf.AGGREGATE(15,6,ROW(MAESTRO!$B$3:$B$1000)/((MAESTRO!$B$3:$B$1000="ASMAR DIRECCIÓN")*(UPPER(MAESTRO!$L$3:$L$1000)="CONFIRMADO")),ROWS($A$3:A374))),"")</f>
        <v/>
      </c>
      <c r="E374" s="11" t="str">
        <f ca="1">IFERROR(INDEX(MAESTRO!E:E,_xludf.AGGREGATE(15,6,ROW(MAESTRO!$B$3:$B$1000)/((MAESTRO!$B$3:$B$1000="ASMAR DIRECCIÓN")*(UPPER(MAESTRO!$L$3:$L$1000)="CONFIRMADO")),ROWS($A$3:A374))),"")</f>
        <v/>
      </c>
      <c r="F374" s="11" t="str">
        <f ca="1">IFERROR(INDEX(MAESTRO!F:F,_xludf.AGGREGATE(15,6,ROW(MAESTRO!$B$3:$B$1000)/((MAESTRO!$B$3:$B$1000="ASMAR DIRECCIÓN")*(UPPER(MAESTRO!$L$3:$L$1000)="CONFIRMADO")),ROWS($A$3:A374))),"")</f>
        <v/>
      </c>
      <c r="G374" s="11" t="str">
        <f ca="1">IFERROR(INDEX(MAESTRO!G:G,_xludf.AGGREGATE(15,6,ROW(MAESTRO!$B$3:$B$1000)/((MAESTRO!$B$3:$B$1000="ASMAR DIRECCIÓN")*(UPPER(MAESTRO!$L$3:$L$1000)="CONFIRMADO")),ROWS($A$3:A374))),"")</f>
        <v/>
      </c>
      <c r="H374" s="11" t="str">
        <f ca="1">IFERROR(INDEX(MAESTRO!H:H,_xludf.AGGREGATE(15,6,ROW(MAESTRO!$B$3:$B$1000)/((MAESTRO!$B$3:$B$1000="ASMAR DIRECCIÓN")*(UPPER(MAESTRO!$L$3:$L$1000)="CONFIRMADO")),ROWS($A$3:A374))),"")</f>
        <v/>
      </c>
      <c r="I374" s="11" t="str">
        <f ca="1">IFERROR(INDEX(MAESTRO!I:I,_xludf.AGGREGATE(15,6,ROW(MAESTRO!$B$3:$B$1000)/((MAESTRO!$B$3:$B$1000="ASMAR DIRECCIÓN")*(UPPER(MAESTRO!$L$3:$L$1000)="CONFIRMADO")),ROWS($A$3:A374))),"")</f>
        <v/>
      </c>
      <c r="J374" s="11" t="str">
        <f ca="1">IFERROR(INDEX(MAESTRO!J:J,_xludf.AGGREGATE(15,6,ROW(MAESTRO!$B$3:$B$1000)/((MAESTRO!$B$3:$B$1000="ASMAR DIRECCIÓN")*(UPPER(MAESTRO!$L$3:$L$1000)="CONFIRMADO")),ROWS($A$3:A374))),"")</f>
        <v/>
      </c>
      <c r="K374" s="11" t="str">
        <f ca="1">IFERROR(INDEX(MAESTRO!K:K,_xludf.AGGREGATE(15,6,ROW(MAESTRO!$B$3:$B$1000)/((MAESTRO!$B$3:$B$1000="ASMAR DIRECCIÓN")*(UPPER(MAESTRO!$L$3:$L$1000)="CONFIRMADO")),ROWS($A$3:A374))),"")</f>
        <v/>
      </c>
      <c r="L374" s="11" t="str">
        <f ca="1">IFERROR(INDEX(MAESTRO!L:L,_xludf.AGGREGATE(15,6,ROW(MAESTRO!$B$3:$B$1000)/((MAESTRO!$B$3:$B$1000="ASMAR DIRECCIÓN")*(UPPER(MAESTRO!$L$3:$L$1000)="CONFIRMADO")),ROWS($A$3:A374))),"")</f>
        <v/>
      </c>
      <c r="M374" s="11" t="str">
        <f ca="1">IFERROR(INDEX(MAESTRO!M:M,_xludf.AGGREGATE(15,6,ROW(MAESTRO!$B$3:$B$1000)/((MAESTRO!$B$3:$B$1000="ASMAR DIRECCIÓN")*(UPPER(MAESTRO!$L$3:$L$1000)="CONFIRMADO")),ROWS($A$3:A374))),"")</f>
        <v/>
      </c>
      <c r="N374" s="11" t="str">
        <f ca="1">IFERROR(INDEX(MAESTRO!N:N,_xludf.AGGREGATE(15,6,ROW(MAESTRO!$B$3:$B$1000)/((MAESTRO!$B$3:$B$1000="ASMAR DIRECCIÓN")*(UPPER(MAESTRO!$L$3:$L$1000)="CONFIRMADO")),ROWS($A$3:A374))),"")</f>
        <v/>
      </c>
      <c r="O374" s="11" t="str">
        <f ca="1">IFERROR(INDEX(MAESTRO!O:O,_xludf.AGGREGATE(15,6,ROW(MAESTRO!$B$3:$B$1000)/((MAESTRO!$B$3:$B$1000="ASMAR DIRECCIÓN")*(UPPER(MAESTRO!$L$3:$L$1000)="CONFIRMADO")),ROWS($A$3:A374))),"")</f>
        <v/>
      </c>
      <c r="P374" s="11" t="str">
        <f ca="1">IFERROR(INDEX(MAESTRO!P:P,_xludf.AGGREGATE(15,6,ROW(MAESTRO!$B$3:$B$1000)/((MAESTRO!$B$3:$B$1000="ASMAR DIRECCIÓN")*(UPPER(MAESTRO!$L$3:$L$1000)="CONFIRMADO")),ROWS($A$3:A374))),"")</f>
        <v/>
      </c>
      <c r="Q374" s="11" t="str">
        <f ca="1">IFERROR(INDEX(MAESTRO!Q:Q,_xludf.AGGREGATE(15,6,ROW(MAESTRO!$B$3:$B$1000)/((MAESTRO!$B$3:$B$1000="ASMAR DIRECCIÓN")*(UPPER(MAESTRO!$L$3:$L$1000)="CONFIRMADO")),ROWS($A$3:A374))),"")</f>
        <v/>
      </c>
      <c r="R374" s="11" t="str">
        <f ca="1">IFERROR(INDEX(MAESTRO!R:R,_xludf.AGGREGATE(15,6,ROW(MAESTRO!$B$3:$B$1000)/((MAESTRO!$B$3:$B$1000="ASMAR DIRECCIÓN")*(UPPER(MAESTRO!$L$3:$L$1000)="CONFIRMADO")),ROWS($A$3:A374))),"")</f>
        <v/>
      </c>
      <c r="S374" s="11" t="str">
        <f ca="1">IFERROR(INDEX(MAESTRO!S:S,_xludf.AGGREGATE(15,6,ROW(MAESTRO!$B$3:$B$1000)/((MAESTRO!$B$3:$B$1000="ASMAR DIRECCIÓN")*(UPPER(MAESTRO!$L$3:$L$1000)="CONFIRMADO")),ROWS($A$3:A374))),"")</f>
        <v/>
      </c>
      <c r="T374" s="11" t="str">
        <f ca="1">IFERROR(INDEX(MAESTRO!T:T,_xludf.AGGREGATE(15,6,ROW(MAESTRO!$B$3:$B$1000)/((MAESTRO!$B$3:$B$1000="ASMAR DIRECCIÓN")*(UPPER(MAESTRO!$L$3:$L$1000)="CONFIRMADO")),ROWS($A$3:A374))),"")</f>
        <v/>
      </c>
      <c r="U374" s="11" t="str">
        <f ca="1">IFERROR(INDEX(MAESTRO!U:U,_xludf.AGGREGATE(15,6,ROW(MAESTRO!$B$3:$B$1000)/((MAESTRO!$B$3:$B$1000="ASMAR DIRECCIÓN")*(UPPER(MAESTRO!$L$3:$L$1000)="CONFIRMADO")),ROWS($A$3:A374))),"")</f>
        <v/>
      </c>
      <c r="V374" s="11" t="str">
        <f ca="1">IFERROR(INDEX(MAESTRO!V:V,_xludf.AGGREGATE(15,6,ROW(MAESTRO!$B$3:$B$1000)/((MAESTRO!$B$3:$B$1000="ASMAR DIRECCIÓN")*(UPPER(MAESTRO!$L$3:$L$1000)="CONFIRMADO")),ROWS($A$3:A374))),"")</f>
        <v/>
      </c>
      <c r="W374" s="11" t="str">
        <f ca="1">IFERROR(INDEX(MAESTRO!W:W,_xludf.AGGREGATE(15,6,ROW(MAESTRO!$B$3:$B$1000)/((MAESTRO!$B$3:$B$1000="ASMAR DIRECCIÓN")*(UPPER(MAESTRO!$L$3:$L$1000)="CONFIRMADO")),ROWS($A$3:A374))),"")</f>
        <v/>
      </c>
      <c r="X374" s="11" t="str">
        <f ca="1">IFERROR(INDEX(MAESTRO!X:X,_xludf.AGGREGATE(15,6,ROW(MAESTRO!$B$3:$B$1000)/((MAESTRO!$B$3:$B$1000="ASMAR DIRECCIÓN")*(UPPER(MAESTRO!$L$3:$L$1000)="CONFIRMADO")),ROWS($A$3:A374))),"")</f>
        <v/>
      </c>
    </row>
    <row r="375" spans="1:24" ht="22.05" customHeight="1">
      <c r="A375" s="10" t="str">
        <f ca="1">IFERROR(INDEX(MAESTRO!A:A,_xludf.AGGREGATE(15,6,ROW(MAESTRO!$B$3:$B$1000)/((MAESTRO!$B$3:$B$1000="ASMAR DIRECCIÓN")*(UPPER(MAESTRO!$L$3:$L$1000)="CONFIRMADO")),ROWS($A$3:A375))),"")</f>
        <v/>
      </c>
      <c r="B375" s="10" t="str">
        <f ca="1">IFERROR(INDEX(MAESTRO!B:B,_xludf.AGGREGATE(15,6,ROW(MAESTRO!$B$3:$B$1000)/((MAESTRO!$B$3:$B$1000="ASMAR DIRECCIÓN")*(UPPER(MAESTRO!$L$3:$L$1000)="CONFIRMADO")),ROWS($A$3:A375))),"")</f>
        <v/>
      </c>
      <c r="C375" s="10" t="str">
        <f ca="1">IFERROR(INDEX(MAESTRO!C:C,_xludf.AGGREGATE(15,6,ROW(MAESTRO!$B$3:$B$1000)/((MAESTRO!$B$3:$B$1000="ASMAR DIRECCIÓN")*(UPPER(MAESTRO!$L$3:$L$1000)="CONFIRMADO")),ROWS($A$3:A375))),"")</f>
        <v/>
      </c>
      <c r="D375" s="10" t="str">
        <f ca="1">IFERROR(INDEX(MAESTRO!D:D,_xludf.AGGREGATE(15,6,ROW(MAESTRO!$B$3:$B$1000)/((MAESTRO!$B$3:$B$1000="ASMAR DIRECCIÓN")*(UPPER(MAESTRO!$L$3:$L$1000)="CONFIRMADO")),ROWS($A$3:A375))),"")</f>
        <v/>
      </c>
      <c r="E375" s="10" t="str">
        <f ca="1">IFERROR(INDEX(MAESTRO!E:E,_xludf.AGGREGATE(15,6,ROW(MAESTRO!$B$3:$B$1000)/((MAESTRO!$B$3:$B$1000="ASMAR DIRECCIÓN")*(UPPER(MAESTRO!$L$3:$L$1000)="CONFIRMADO")),ROWS($A$3:A375))),"")</f>
        <v/>
      </c>
      <c r="F375" s="10" t="str">
        <f ca="1">IFERROR(INDEX(MAESTRO!F:F,_xludf.AGGREGATE(15,6,ROW(MAESTRO!$B$3:$B$1000)/((MAESTRO!$B$3:$B$1000="ASMAR DIRECCIÓN")*(UPPER(MAESTRO!$L$3:$L$1000)="CONFIRMADO")),ROWS($A$3:A375))),"")</f>
        <v/>
      </c>
      <c r="G375" s="10" t="str">
        <f ca="1">IFERROR(INDEX(MAESTRO!G:G,_xludf.AGGREGATE(15,6,ROW(MAESTRO!$B$3:$B$1000)/((MAESTRO!$B$3:$B$1000="ASMAR DIRECCIÓN")*(UPPER(MAESTRO!$L$3:$L$1000)="CONFIRMADO")),ROWS($A$3:A375))),"")</f>
        <v/>
      </c>
      <c r="H375" s="10" t="str">
        <f ca="1">IFERROR(INDEX(MAESTRO!H:H,_xludf.AGGREGATE(15,6,ROW(MAESTRO!$B$3:$B$1000)/((MAESTRO!$B$3:$B$1000="ASMAR DIRECCIÓN")*(UPPER(MAESTRO!$L$3:$L$1000)="CONFIRMADO")),ROWS($A$3:A375))),"")</f>
        <v/>
      </c>
      <c r="I375" s="10" t="str">
        <f ca="1">IFERROR(INDEX(MAESTRO!I:I,_xludf.AGGREGATE(15,6,ROW(MAESTRO!$B$3:$B$1000)/((MAESTRO!$B$3:$B$1000="ASMAR DIRECCIÓN")*(UPPER(MAESTRO!$L$3:$L$1000)="CONFIRMADO")),ROWS($A$3:A375))),"")</f>
        <v/>
      </c>
      <c r="J375" s="10" t="str">
        <f ca="1">IFERROR(INDEX(MAESTRO!J:J,_xludf.AGGREGATE(15,6,ROW(MAESTRO!$B$3:$B$1000)/((MAESTRO!$B$3:$B$1000="ASMAR DIRECCIÓN")*(UPPER(MAESTRO!$L$3:$L$1000)="CONFIRMADO")),ROWS($A$3:A375))),"")</f>
        <v/>
      </c>
      <c r="K375" s="10" t="str">
        <f ca="1">IFERROR(INDEX(MAESTRO!K:K,_xludf.AGGREGATE(15,6,ROW(MAESTRO!$B$3:$B$1000)/((MAESTRO!$B$3:$B$1000="ASMAR DIRECCIÓN")*(UPPER(MAESTRO!$L$3:$L$1000)="CONFIRMADO")),ROWS($A$3:A375))),"")</f>
        <v/>
      </c>
      <c r="L375" s="10" t="str">
        <f ca="1">IFERROR(INDEX(MAESTRO!L:L,_xludf.AGGREGATE(15,6,ROW(MAESTRO!$B$3:$B$1000)/((MAESTRO!$B$3:$B$1000="ASMAR DIRECCIÓN")*(UPPER(MAESTRO!$L$3:$L$1000)="CONFIRMADO")),ROWS($A$3:A375))),"")</f>
        <v/>
      </c>
      <c r="M375" s="10" t="str">
        <f ca="1">IFERROR(INDEX(MAESTRO!M:M,_xludf.AGGREGATE(15,6,ROW(MAESTRO!$B$3:$B$1000)/((MAESTRO!$B$3:$B$1000="ASMAR DIRECCIÓN")*(UPPER(MAESTRO!$L$3:$L$1000)="CONFIRMADO")),ROWS($A$3:A375))),"")</f>
        <v/>
      </c>
      <c r="N375" s="10" t="str">
        <f ca="1">IFERROR(INDEX(MAESTRO!N:N,_xludf.AGGREGATE(15,6,ROW(MAESTRO!$B$3:$B$1000)/((MAESTRO!$B$3:$B$1000="ASMAR DIRECCIÓN")*(UPPER(MAESTRO!$L$3:$L$1000)="CONFIRMADO")),ROWS($A$3:A375))),"")</f>
        <v/>
      </c>
      <c r="O375" s="10" t="str">
        <f ca="1">IFERROR(INDEX(MAESTRO!O:O,_xludf.AGGREGATE(15,6,ROW(MAESTRO!$B$3:$B$1000)/((MAESTRO!$B$3:$B$1000="ASMAR DIRECCIÓN")*(UPPER(MAESTRO!$L$3:$L$1000)="CONFIRMADO")),ROWS($A$3:A375))),"")</f>
        <v/>
      </c>
      <c r="P375" s="10" t="str">
        <f ca="1">IFERROR(INDEX(MAESTRO!P:P,_xludf.AGGREGATE(15,6,ROW(MAESTRO!$B$3:$B$1000)/((MAESTRO!$B$3:$B$1000="ASMAR DIRECCIÓN")*(UPPER(MAESTRO!$L$3:$L$1000)="CONFIRMADO")),ROWS($A$3:A375))),"")</f>
        <v/>
      </c>
      <c r="Q375" s="10" t="str">
        <f ca="1">IFERROR(INDEX(MAESTRO!Q:Q,_xludf.AGGREGATE(15,6,ROW(MAESTRO!$B$3:$B$1000)/((MAESTRO!$B$3:$B$1000="ASMAR DIRECCIÓN")*(UPPER(MAESTRO!$L$3:$L$1000)="CONFIRMADO")),ROWS($A$3:A375))),"")</f>
        <v/>
      </c>
      <c r="R375" s="10" t="str">
        <f ca="1">IFERROR(INDEX(MAESTRO!R:R,_xludf.AGGREGATE(15,6,ROW(MAESTRO!$B$3:$B$1000)/((MAESTRO!$B$3:$B$1000="ASMAR DIRECCIÓN")*(UPPER(MAESTRO!$L$3:$L$1000)="CONFIRMADO")),ROWS($A$3:A375))),"")</f>
        <v/>
      </c>
      <c r="S375" s="10" t="str">
        <f ca="1">IFERROR(INDEX(MAESTRO!S:S,_xludf.AGGREGATE(15,6,ROW(MAESTRO!$B$3:$B$1000)/((MAESTRO!$B$3:$B$1000="ASMAR DIRECCIÓN")*(UPPER(MAESTRO!$L$3:$L$1000)="CONFIRMADO")),ROWS($A$3:A375))),"")</f>
        <v/>
      </c>
      <c r="T375" s="10" t="str">
        <f ca="1">IFERROR(INDEX(MAESTRO!T:T,_xludf.AGGREGATE(15,6,ROW(MAESTRO!$B$3:$B$1000)/((MAESTRO!$B$3:$B$1000="ASMAR DIRECCIÓN")*(UPPER(MAESTRO!$L$3:$L$1000)="CONFIRMADO")),ROWS($A$3:A375))),"")</f>
        <v/>
      </c>
      <c r="U375" s="10" t="str">
        <f ca="1">IFERROR(INDEX(MAESTRO!U:U,_xludf.AGGREGATE(15,6,ROW(MAESTRO!$B$3:$B$1000)/((MAESTRO!$B$3:$B$1000="ASMAR DIRECCIÓN")*(UPPER(MAESTRO!$L$3:$L$1000)="CONFIRMADO")),ROWS($A$3:A375))),"")</f>
        <v/>
      </c>
      <c r="V375" s="10" t="str">
        <f ca="1">IFERROR(INDEX(MAESTRO!V:V,_xludf.AGGREGATE(15,6,ROW(MAESTRO!$B$3:$B$1000)/((MAESTRO!$B$3:$B$1000="ASMAR DIRECCIÓN")*(UPPER(MAESTRO!$L$3:$L$1000)="CONFIRMADO")),ROWS($A$3:A375))),"")</f>
        <v/>
      </c>
      <c r="W375" s="10" t="str">
        <f ca="1">IFERROR(INDEX(MAESTRO!W:W,_xludf.AGGREGATE(15,6,ROW(MAESTRO!$B$3:$B$1000)/((MAESTRO!$B$3:$B$1000="ASMAR DIRECCIÓN")*(UPPER(MAESTRO!$L$3:$L$1000)="CONFIRMADO")),ROWS($A$3:A375))),"")</f>
        <v/>
      </c>
      <c r="X375" s="10" t="str">
        <f ca="1">IFERROR(INDEX(MAESTRO!X:X,_xludf.AGGREGATE(15,6,ROW(MAESTRO!$B$3:$B$1000)/((MAESTRO!$B$3:$B$1000="ASMAR DIRECCIÓN")*(UPPER(MAESTRO!$L$3:$L$1000)="CONFIRMADO")),ROWS($A$3:A375))),"")</f>
        <v/>
      </c>
    </row>
    <row r="376" spans="1:24" ht="22.05" customHeight="1">
      <c r="A376" s="11" t="str">
        <f ca="1">IFERROR(INDEX(MAESTRO!A:A,_xludf.AGGREGATE(15,6,ROW(MAESTRO!$B$3:$B$1000)/((MAESTRO!$B$3:$B$1000="ASMAR DIRECCIÓN")*(UPPER(MAESTRO!$L$3:$L$1000)="CONFIRMADO")),ROWS($A$3:A376))),"")</f>
        <v/>
      </c>
      <c r="B376" s="11" t="str">
        <f ca="1">IFERROR(INDEX(MAESTRO!B:B,_xludf.AGGREGATE(15,6,ROW(MAESTRO!$B$3:$B$1000)/((MAESTRO!$B$3:$B$1000="ASMAR DIRECCIÓN")*(UPPER(MAESTRO!$L$3:$L$1000)="CONFIRMADO")),ROWS($A$3:A376))),"")</f>
        <v/>
      </c>
      <c r="C376" s="11" t="str">
        <f ca="1">IFERROR(INDEX(MAESTRO!C:C,_xludf.AGGREGATE(15,6,ROW(MAESTRO!$B$3:$B$1000)/((MAESTRO!$B$3:$B$1000="ASMAR DIRECCIÓN")*(UPPER(MAESTRO!$L$3:$L$1000)="CONFIRMADO")),ROWS($A$3:A376))),"")</f>
        <v/>
      </c>
      <c r="D376" s="11" t="str">
        <f ca="1">IFERROR(INDEX(MAESTRO!D:D,_xludf.AGGREGATE(15,6,ROW(MAESTRO!$B$3:$B$1000)/((MAESTRO!$B$3:$B$1000="ASMAR DIRECCIÓN")*(UPPER(MAESTRO!$L$3:$L$1000)="CONFIRMADO")),ROWS($A$3:A376))),"")</f>
        <v/>
      </c>
      <c r="E376" s="11" t="str">
        <f ca="1">IFERROR(INDEX(MAESTRO!E:E,_xludf.AGGREGATE(15,6,ROW(MAESTRO!$B$3:$B$1000)/((MAESTRO!$B$3:$B$1000="ASMAR DIRECCIÓN")*(UPPER(MAESTRO!$L$3:$L$1000)="CONFIRMADO")),ROWS($A$3:A376))),"")</f>
        <v/>
      </c>
      <c r="F376" s="11" t="str">
        <f ca="1">IFERROR(INDEX(MAESTRO!F:F,_xludf.AGGREGATE(15,6,ROW(MAESTRO!$B$3:$B$1000)/((MAESTRO!$B$3:$B$1000="ASMAR DIRECCIÓN")*(UPPER(MAESTRO!$L$3:$L$1000)="CONFIRMADO")),ROWS($A$3:A376))),"")</f>
        <v/>
      </c>
      <c r="G376" s="11" t="str">
        <f ca="1">IFERROR(INDEX(MAESTRO!G:G,_xludf.AGGREGATE(15,6,ROW(MAESTRO!$B$3:$B$1000)/((MAESTRO!$B$3:$B$1000="ASMAR DIRECCIÓN")*(UPPER(MAESTRO!$L$3:$L$1000)="CONFIRMADO")),ROWS($A$3:A376))),"")</f>
        <v/>
      </c>
      <c r="H376" s="11" t="str">
        <f ca="1">IFERROR(INDEX(MAESTRO!H:H,_xludf.AGGREGATE(15,6,ROW(MAESTRO!$B$3:$B$1000)/((MAESTRO!$B$3:$B$1000="ASMAR DIRECCIÓN")*(UPPER(MAESTRO!$L$3:$L$1000)="CONFIRMADO")),ROWS($A$3:A376))),"")</f>
        <v/>
      </c>
      <c r="I376" s="11" t="str">
        <f ca="1">IFERROR(INDEX(MAESTRO!I:I,_xludf.AGGREGATE(15,6,ROW(MAESTRO!$B$3:$B$1000)/((MAESTRO!$B$3:$B$1000="ASMAR DIRECCIÓN")*(UPPER(MAESTRO!$L$3:$L$1000)="CONFIRMADO")),ROWS($A$3:A376))),"")</f>
        <v/>
      </c>
      <c r="J376" s="11" t="str">
        <f ca="1">IFERROR(INDEX(MAESTRO!J:J,_xludf.AGGREGATE(15,6,ROW(MAESTRO!$B$3:$B$1000)/((MAESTRO!$B$3:$B$1000="ASMAR DIRECCIÓN")*(UPPER(MAESTRO!$L$3:$L$1000)="CONFIRMADO")),ROWS($A$3:A376))),"")</f>
        <v/>
      </c>
      <c r="K376" s="11" t="str">
        <f ca="1">IFERROR(INDEX(MAESTRO!K:K,_xludf.AGGREGATE(15,6,ROW(MAESTRO!$B$3:$B$1000)/((MAESTRO!$B$3:$B$1000="ASMAR DIRECCIÓN")*(UPPER(MAESTRO!$L$3:$L$1000)="CONFIRMADO")),ROWS($A$3:A376))),"")</f>
        <v/>
      </c>
      <c r="L376" s="11" t="str">
        <f ca="1">IFERROR(INDEX(MAESTRO!L:L,_xludf.AGGREGATE(15,6,ROW(MAESTRO!$B$3:$B$1000)/((MAESTRO!$B$3:$B$1000="ASMAR DIRECCIÓN")*(UPPER(MAESTRO!$L$3:$L$1000)="CONFIRMADO")),ROWS($A$3:A376))),"")</f>
        <v/>
      </c>
      <c r="M376" s="11" t="str">
        <f ca="1">IFERROR(INDEX(MAESTRO!M:M,_xludf.AGGREGATE(15,6,ROW(MAESTRO!$B$3:$B$1000)/((MAESTRO!$B$3:$B$1000="ASMAR DIRECCIÓN")*(UPPER(MAESTRO!$L$3:$L$1000)="CONFIRMADO")),ROWS($A$3:A376))),"")</f>
        <v/>
      </c>
      <c r="N376" s="11" t="str">
        <f ca="1">IFERROR(INDEX(MAESTRO!N:N,_xludf.AGGREGATE(15,6,ROW(MAESTRO!$B$3:$B$1000)/((MAESTRO!$B$3:$B$1000="ASMAR DIRECCIÓN")*(UPPER(MAESTRO!$L$3:$L$1000)="CONFIRMADO")),ROWS($A$3:A376))),"")</f>
        <v/>
      </c>
      <c r="O376" s="11" t="str">
        <f ca="1">IFERROR(INDEX(MAESTRO!O:O,_xludf.AGGREGATE(15,6,ROW(MAESTRO!$B$3:$B$1000)/((MAESTRO!$B$3:$B$1000="ASMAR DIRECCIÓN")*(UPPER(MAESTRO!$L$3:$L$1000)="CONFIRMADO")),ROWS($A$3:A376))),"")</f>
        <v/>
      </c>
      <c r="P376" s="11" t="str">
        <f ca="1">IFERROR(INDEX(MAESTRO!P:P,_xludf.AGGREGATE(15,6,ROW(MAESTRO!$B$3:$B$1000)/((MAESTRO!$B$3:$B$1000="ASMAR DIRECCIÓN")*(UPPER(MAESTRO!$L$3:$L$1000)="CONFIRMADO")),ROWS($A$3:A376))),"")</f>
        <v/>
      </c>
      <c r="Q376" s="11" t="str">
        <f ca="1">IFERROR(INDEX(MAESTRO!Q:Q,_xludf.AGGREGATE(15,6,ROW(MAESTRO!$B$3:$B$1000)/((MAESTRO!$B$3:$B$1000="ASMAR DIRECCIÓN")*(UPPER(MAESTRO!$L$3:$L$1000)="CONFIRMADO")),ROWS($A$3:A376))),"")</f>
        <v/>
      </c>
      <c r="R376" s="11" t="str">
        <f ca="1">IFERROR(INDEX(MAESTRO!R:R,_xludf.AGGREGATE(15,6,ROW(MAESTRO!$B$3:$B$1000)/((MAESTRO!$B$3:$B$1000="ASMAR DIRECCIÓN")*(UPPER(MAESTRO!$L$3:$L$1000)="CONFIRMADO")),ROWS($A$3:A376))),"")</f>
        <v/>
      </c>
      <c r="S376" s="11" t="str">
        <f ca="1">IFERROR(INDEX(MAESTRO!S:S,_xludf.AGGREGATE(15,6,ROW(MAESTRO!$B$3:$B$1000)/((MAESTRO!$B$3:$B$1000="ASMAR DIRECCIÓN")*(UPPER(MAESTRO!$L$3:$L$1000)="CONFIRMADO")),ROWS($A$3:A376))),"")</f>
        <v/>
      </c>
      <c r="T376" s="11" t="str">
        <f ca="1">IFERROR(INDEX(MAESTRO!T:T,_xludf.AGGREGATE(15,6,ROW(MAESTRO!$B$3:$B$1000)/((MAESTRO!$B$3:$B$1000="ASMAR DIRECCIÓN")*(UPPER(MAESTRO!$L$3:$L$1000)="CONFIRMADO")),ROWS($A$3:A376))),"")</f>
        <v/>
      </c>
      <c r="U376" s="11" t="str">
        <f ca="1">IFERROR(INDEX(MAESTRO!U:U,_xludf.AGGREGATE(15,6,ROW(MAESTRO!$B$3:$B$1000)/((MAESTRO!$B$3:$B$1000="ASMAR DIRECCIÓN")*(UPPER(MAESTRO!$L$3:$L$1000)="CONFIRMADO")),ROWS($A$3:A376))),"")</f>
        <v/>
      </c>
      <c r="V376" s="11" t="str">
        <f ca="1">IFERROR(INDEX(MAESTRO!V:V,_xludf.AGGREGATE(15,6,ROW(MAESTRO!$B$3:$B$1000)/((MAESTRO!$B$3:$B$1000="ASMAR DIRECCIÓN")*(UPPER(MAESTRO!$L$3:$L$1000)="CONFIRMADO")),ROWS($A$3:A376))),"")</f>
        <v/>
      </c>
      <c r="W376" s="11" t="str">
        <f ca="1">IFERROR(INDEX(MAESTRO!W:W,_xludf.AGGREGATE(15,6,ROW(MAESTRO!$B$3:$B$1000)/((MAESTRO!$B$3:$B$1000="ASMAR DIRECCIÓN")*(UPPER(MAESTRO!$L$3:$L$1000)="CONFIRMADO")),ROWS($A$3:A376))),"")</f>
        <v/>
      </c>
      <c r="X376" s="11" t="str">
        <f ca="1">IFERROR(INDEX(MAESTRO!X:X,_xludf.AGGREGATE(15,6,ROW(MAESTRO!$B$3:$B$1000)/((MAESTRO!$B$3:$B$1000="ASMAR DIRECCIÓN")*(UPPER(MAESTRO!$L$3:$L$1000)="CONFIRMADO")),ROWS($A$3:A376))),"")</f>
        <v/>
      </c>
    </row>
    <row r="377" spans="1:24" ht="22.05" customHeight="1">
      <c r="A377" s="10" t="str">
        <f ca="1">IFERROR(INDEX(MAESTRO!A:A,_xludf.AGGREGATE(15,6,ROW(MAESTRO!$B$3:$B$1000)/((MAESTRO!$B$3:$B$1000="ASMAR DIRECCIÓN")*(UPPER(MAESTRO!$L$3:$L$1000)="CONFIRMADO")),ROWS($A$3:A377))),"")</f>
        <v/>
      </c>
      <c r="B377" s="10" t="str">
        <f ca="1">IFERROR(INDEX(MAESTRO!B:B,_xludf.AGGREGATE(15,6,ROW(MAESTRO!$B$3:$B$1000)/((MAESTRO!$B$3:$B$1000="ASMAR DIRECCIÓN")*(UPPER(MAESTRO!$L$3:$L$1000)="CONFIRMADO")),ROWS($A$3:A377))),"")</f>
        <v/>
      </c>
      <c r="C377" s="10" t="str">
        <f ca="1">IFERROR(INDEX(MAESTRO!C:C,_xludf.AGGREGATE(15,6,ROW(MAESTRO!$B$3:$B$1000)/((MAESTRO!$B$3:$B$1000="ASMAR DIRECCIÓN")*(UPPER(MAESTRO!$L$3:$L$1000)="CONFIRMADO")),ROWS($A$3:A377))),"")</f>
        <v/>
      </c>
      <c r="D377" s="10" t="str">
        <f ca="1">IFERROR(INDEX(MAESTRO!D:D,_xludf.AGGREGATE(15,6,ROW(MAESTRO!$B$3:$B$1000)/((MAESTRO!$B$3:$B$1000="ASMAR DIRECCIÓN")*(UPPER(MAESTRO!$L$3:$L$1000)="CONFIRMADO")),ROWS($A$3:A377))),"")</f>
        <v/>
      </c>
      <c r="E377" s="10" t="str">
        <f ca="1">IFERROR(INDEX(MAESTRO!E:E,_xludf.AGGREGATE(15,6,ROW(MAESTRO!$B$3:$B$1000)/((MAESTRO!$B$3:$B$1000="ASMAR DIRECCIÓN")*(UPPER(MAESTRO!$L$3:$L$1000)="CONFIRMADO")),ROWS($A$3:A377))),"")</f>
        <v/>
      </c>
      <c r="F377" s="10" t="str">
        <f ca="1">IFERROR(INDEX(MAESTRO!F:F,_xludf.AGGREGATE(15,6,ROW(MAESTRO!$B$3:$B$1000)/((MAESTRO!$B$3:$B$1000="ASMAR DIRECCIÓN")*(UPPER(MAESTRO!$L$3:$L$1000)="CONFIRMADO")),ROWS($A$3:A377))),"")</f>
        <v/>
      </c>
      <c r="G377" s="10" t="str">
        <f ca="1">IFERROR(INDEX(MAESTRO!G:G,_xludf.AGGREGATE(15,6,ROW(MAESTRO!$B$3:$B$1000)/((MAESTRO!$B$3:$B$1000="ASMAR DIRECCIÓN")*(UPPER(MAESTRO!$L$3:$L$1000)="CONFIRMADO")),ROWS($A$3:A377))),"")</f>
        <v/>
      </c>
      <c r="H377" s="10" t="str">
        <f ca="1">IFERROR(INDEX(MAESTRO!H:H,_xludf.AGGREGATE(15,6,ROW(MAESTRO!$B$3:$B$1000)/((MAESTRO!$B$3:$B$1000="ASMAR DIRECCIÓN")*(UPPER(MAESTRO!$L$3:$L$1000)="CONFIRMADO")),ROWS($A$3:A377))),"")</f>
        <v/>
      </c>
      <c r="I377" s="10" t="str">
        <f ca="1">IFERROR(INDEX(MAESTRO!I:I,_xludf.AGGREGATE(15,6,ROW(MAESTRO!$B$3:$B$1000)/((MAESTRO!$B$3:$B$1000="ASMAR DIRECCIÓN")*(UPPER(MAESTRO!$L$3:$L$1000)="CONFIRMADO")),ROWS($A$3:A377))),"")</f>
        <v/>
      </c>
      <c r="J377" s="10" t="str">
        <f ca="1">IFERROR(INDEX(MAESTRO!J:J,_xludf.AGGREGATE(15,6,ROW(MAESTRO!$B$3:$B$1000)/((MAESTRO!$B$3:$B$1000="ASMAR DIRECCIÓN")*(UPPER(MAESTRO!$L$3:$L$1000)="CONFIRMADO")),ROWS($A$3:A377))),"")</f>
        <v/>
      </c>
      <c r="K377" s="10" t="str">
        <f ca="1">IFERROR(INDEX(MAESTRO!K:K,_xludf.AGGREGATE(15,6,ROW(MAESTRO!$B$3:$B$1000)/((MAESTRO!$B$3:$B$1000="ASMAR DIRECCIÓN")*(UPPER(MAESTRO!$L$3:$L$1000)="CONFIRMADO")),ROWS($A$3:A377))),"")</f>
        <v/>
      </c>
      <c r="L377" s="10" t="str">
        <f ca="1">IFERROR(INDEX(MAESTRO!L:L,_xludf.AGGREGATE(15,6,ROW(MAESTRO!$B$3:$B$1000)/((MAESTRO!$B$3:$B$1000="ASMAR DIRECCIÓN")*(UPPER(MAESTRO!$L$3:$L$1000)="CONFIRMADO")),ROWS($A$3:A377))),"")</f>
        <v/>
      </c>
      <c r="M377" s="10" t="str">
        <f ca="1">IFERROR(INDEX(MAESTRO!M:M,_xludf.AGGREGATE(15,6,ROW(MAESTRO!$B$3:$B$1000)/((MAESTRO!$B$3:$B$1000="ASMAR DIRECCIÓN")*(UPPER(MAESTRO!$L$3:$L$1000)="CONFIRMADO")),ROWS($A$3:A377))),"")</f>
        <v/>
      </c>
      <c r="N377" s="10" t="str">
        <f ca="1">IFERROR(INDEX(MAESTRO!N:N,_xludf.AGGREGATE(15,6,ROW(MAESTRO!$B$3:$B$1000)/((MAESTRO!$B$3:$B$1000="ASMAR DIRECCIÓN")*(UPPER(MAESTRO!$L$3:$L$1000)="CONFIRMADO")),ROWS($A$3:A377))),"")</f>
        <v/>
      </c>
      <c r="O377" s="10" t="str">
        <f ca="1">IFERROR(INDEX(MAESTRO!O:O,_xludf.AGGREGATE(15,6,ROW(MAESTRO!$B$3:$B$1000)/((MAESTRO!$B$3:$B$1000="ASMAR DIRECCIÓN")*(UPPER(MAESTRO!$L$3:$L$1000)="CONFIRMADO")),ROWS($A$3:A377))),"")</f>
        <v/>
      </c>
      <c r="P377" s="10" t="str">
        <f ca="1">IFERROR(INDEX(MAESTRO!P:P,_xludf.AGGREGATE(15,6,ROW(MAESTRO!$B$3:$B$1000)/((MAESTRO!$B$3:$B$1000="ASMAR DIRECCIÓN")*(UPPER(MAESTRO!$L$3:$L$1000)="CONFIRMADO")),ROWS($A$3:A377))),"")</f>
        <v/>
      </c>
      <c r="Q377" s="10" t="str">
        <f ca="1">IFERROR(INDEX(MAESTRO!Q:Q,_xludf.AGGREGATE(15,6,ROW(MAESTRO!$B$3:$B$1000)/((MAESTRO!$B$3:$B$1000="ASMAR DIRECCIÓN")*(UPPER(MAESTRO!$L$3:$L$1000)="CONFIRMADO")),ROWS($A$3:A377))),"")</f>
        <v/>
      </c>
      <c r="R377" s="10" t="str">
        <f ca="1">IFERROR(INDEX(MAESTRO!R:R,_xludf.AGGREGATE(15,6,ROW(MAESTRO!$B$3:$B$1000)/((MAESTRO!$B$3:$B$1000="ASMAR DIRECCIÓN")*(UPPER(MAESTRO!$L$3:$L$1000)="CONFIRMADO")),ROWS($A$3:A377))),"")</f>
        <v/>
      </c>
      <c r="S377" s="10" t="str">
        <f ca="1">IFERROR(INDEX(MAESTRO!S:S,_xludf.AGGREGATE(15,6,ROW(MAESTRO!$B$3:$B$1000)/((MAESTRO!$B$3:$B$1000="ASMAR DIRECCIÓN")*(UPPER(MAESTRO!$L$3:$L$1000)="CONFIRMADO")),ROWS($A$3:A377))),"")</f>
        <v/>
      </c>
      <c r="T377" s="10" t="str">
        <f ca="1">IFERROR(INDEX(MAESTRO!T:T,_xludf.AGGREGATE(15,6,ROW(MAESTRO!$B$3:$B$1000)/((MAESTRO!$B$3:$B$1000="ASMAR DIRECCIÓN")*(UPPER(MAESTRO!$L$3:$L$1000)="CONFIRMADO")),ROWS($A$3:A377))),"")</f>
        <v/>
      </c>
      <c r="U377" s="10" t="str">
        <f ca="1">IFERROR(INDEX(MAESTRO!U:U,_xludf.AGGREGATE(15,6,ROW(MAESTRO!$B$3:$B$1000)/((MAESTRO!$B$3:$B$1000="ASMAR DIRECCIÓN")*(UPPER(MAESTRO!$L$3:$L$1000)="CONFIRMADO")),ROWS($A$3:A377))),"")</f>
        <v/>
      </c>
      <c r="V377" s="10" t="str">
        <f ca="1">IFERROR(INDEX(MAESTRO!V:V,_xludf.AGGREGATE(15,6,ROW(MAESTRO!$B$3:$B$1000)/((MAESTRO!$B$3:$B$1000="ASMAR DIRECCIÓN")*(UPPER(MAESTRO!$L$3:$L$1000)="CONFIRMADO")),ROWS($A$3:A377))),"")</f>
        <v/>
      </c>
      <c r="W377" s="10" t="str">
        <f ca="1">IFERROR(INDEX(MAESTRO!W:W,_xludf.AGGREGATE(15,6,ROW(MAESTRO!$B$3:$B$1000)/((MAESTRO!$B$3:$B$1000="ASMAR DIRECCIÓN")*(UPPER(MAESTRO!$L$3:$L$1000)="CONFIRMADO")),ROWS($A$3:A377))),"")</f>
        <v/>
      </c>
      <c r="X377" s="10" t="str">
        <f ca="1">IFERROR(INDEX(MAESTRO!X:X,_xludf.AGGREGATE(15,6,ROW(MAESTRO!$B$3:$B$1000)/((MAESTRO!$B$3:$B$1000="ASMAR DIRECCIÓN")*(UPPER(MAESTRO!$L$3:$L$1000)="CONFIRMADO")),ROWS($A$3:A377))),"")</f>
        <v/>
      </c>
    </row>
    <row r="378" spans="1:24" ht="22.05" customHeight="1">
      <c r="A378" s="11" t="str">
        <f ca="1">IFERROR(INDEX(MAESTRO!A:A,_xludf.AGGREGATE(15,6,ROW(MAESTRO!$B$3:$B$1000)/((MAESTRO!$B$3:$B$1000="ASMAR DIRECCIÓN")*(UPPER(MAESTRO!$L$3:$L$1000)="CONFIRMADO")),ROWS($A$3:A378))),"")</f>
        <v/>
      </c>
      <c r="B378" s="11" t="str">
        <f ca="1">IFERROR(INDEX(MAESTRO!B:B,_xludf.AGGREGATE(15,6,ROW(MAESTRO!$B$3:$B$1000)/((MAESTRO!$B$3:$B$1000="ASMAR DIRECCIÓN")*(UPPER(MAESTRO!$L$3:$L$1000)="CONFIRMADO")),ROWS($A$3:A378))),"")</f>
        <v/>
      </c>
      <c r="C378" s="11" t="str">
        <f ca="1">IFERROR(INDEX(MAESTRO!C:C,_xludf.AGGREGATE(15,6,ROW(MAESTRO!$B$3:$B$1000)/((MAESTRO!$B$3:$B$1000="ASMAR DIRECCIÓN")*(UPPER(MAESTRO!$L$3:$L$1000)="CONFIRMADO")),ROWS($A$3:A378))),"")</f>
        <v/>
      </c>
      <c r="D378" s="11" t="str">
        <f ca="1">IFERROR(INDEX(MAESTRO!D:D,_xludf.AGGREGATE(15,6,ROW(MAESTRO!$B$3:$B$1000)/((MAESTRO!$B$3:$B$1000="ASMAR DIRECCIÓN")*(UPPER(MAESTRO!$L$3:$L$1000)="CONFIRMADO")),ROWS($A$3:A378))),"")</f>
        <v/>
      </c>
      <c r="E378" s="11" t="str">
        <f ca="1">IFERROR(INDEX(MAESTRO!E:E,_xludf.AGGREGATE(15,6,ROW(MAESTRO!$B$3:$B$1000)/((MAESTRO!$B$3:$B$1000="ASMAR DIRECCIÓN")*(UPPER(MAESTRO!$L$3:$L$1000)="CONFIRMADO")),ROWS($A$3:A378))),"")</f>
        <v/>
      </c>
      <c r="F378" s="11" t="str">
        <f ca="1">IFERROR(INDEX(MAESTRO!F:F,_xludf.AGGREGATE(15,6,ROW(MAESTRO!$B$3:$B$1000)/((MAESTRO!$B$3:$B$1000="ASMAR DIRECCIÓN")*(UPPER(MAESTRO!$L$3:$L$1000)="CONFIRMADO")),ROWS($A$3:A378))),"")</f>
        <v/>
      </c>
      <c r="G378" s="11" t="str">
        <f ca="1">IFERROR(INDEX(MAESTRO!G:G,_xludf.AGGREGATE(15,6,ROW(MAESTRO!$B$3:$B$1000)/((MAESTRO!$B$3:$B$1000="ASMAR DIRECCIÓN")*(UPPER(MAESTRO!$L$3:$L$1000)="CONFIRMADO")),ROWS($A$3:A378))),"")</f>
        <v/>
      </c>
      <c r="H378" s="11" t="str">
        <f ca="1">IFERROR(INDEX(MAESTRO!H:H,_xludf.AGGREGATE(15,6,ROW(MAESTRO!$B$3:$B$1000)/((MAESTRO!$B$3:$B$1000="ASMAR DIRECCIÓN")*(UPPER(MAESTRO!$L$3:$L$1000)="CONFIRMADO")),ROWS($A$3:A378))),"")</f>
        <v/>
      </c>
      <c r="I378" s="11" t="str">
        <f ca="1">IFERROR(INDEX(MAESTRO!I:I,_xludf.AGGREGATE(15,6,ROW(MAESTRO!$B$3:$B$1000)/((MAESTRO!$B$3:$B$1000="ASMAR DIRECCIÓN")*(UPPER(MAESTRO!$L$3:$L$1000)="CONFIRMADO")),ROWS($A$3:A378))),"")</f>
        <v/>
      </c>
      <c r="J378" s="11" t="str">
        <f ca="1">IFERROR(INDEX(MAESTRO!J:J,_xludf.AGGREGATE(15,6,ROW(MAESTRO!$B$3:$B$1000)/((MAESTRO!$B$3:$B$1000="ASMAR DIRECCIÓN")*(UPPER(MAESTRO!$L$3:$L$1000)="CONFIRMADO")),ROWS($A$3:A378))),"")</f>
        <v/>
      </c>
      <c r="K378" s="11" t="str">
        <f ca="1">IFERROR(INDEX(MAESTRO!K:K,_xludf.AGGREGATE(15,6,ROW(MAESTRO!$B$3:$B$1000)/((MAESTRO!$B$3:$B$1000="ASMAR DIRECCIÓN")*(UPPER(MAESTRO!$L$3:$L$1000)="CONFIRMADO")),ROWS($A$3:A378))),"")</f>
        <v/>
      </c>
      <c r="L378" s="11" t="str">
        <f ca="1">IFERROR(INDEX(MAESTRO!L:L,_xludf.AGGREGATE(15,6,ROW(MAESTRO!$B$3:$B$1000)/((MAESTRO!$B$3:$B$1000="ASMAR DIRECCIÓN")*(UPPER(MAESTRO!$L$3:$L$1000)="CONFIRMADO")),ROWS($A$3:A378))),"")</f>
        <v/>
      </c>
      <c r="M378" s="11" t="str">
        <f ca="1">IFERROR(INDEX(MAESTRO!M:M,_xludf.AGGREGATE(15,6,ROW(MAESTRO!$B$3:$B$1000)/((MAESTRO!$B$3:$B$1000="ASMAR DIRECCIÓN")*(UPPER(MAESTRO!$L$3:$L$1000)="CONFIRMADO")),ROWS($A$3:A378))),"")</f>
        <v/>
      </c>
      <c r="N378" s="11" t="str">
        <f ca="1">IFERROR(INDEX(MAESTRO!N:N,_xludf.AGGREGATE(15,6,ROW(MAESTRO!$B$3:$B$1000)/((MAESTRO!$B$3:$B$1000="ASMAR DIRECCIÓN")*(UPPER(MAESTRO!$L$3:$L$1000)="CONFIRMADO")),ROWS($A$3:A378))),"")</f>
        <v/>
      </c>
      <c r="O378" s="11" t="str">
        <f ca="1">IFERROR(INDEX(MAESTRO!O:O,_xludf.AGGREGATE(15,6,ROW(MAESTRO!$B$3:$B$1000)/((MAESTRO!$B$3:$B$1000="ASMAR DIRECCIÓN")*(UPPER(MAESTRO!$L$3:$L$1000)="CONFIRMADO")),ROWS($A$3:A378))),"")</f>
        <v/>
      </c>
      <c r="P378" s="11" t="str">
        <f ca="1">IFERROR(INDEX(MAESTRO!P:P,_xludf.AGGREGATE(15,6,ROW(MAESTRO!$B$3:$B$1000)/((MAESTRO!$B$3:$B$1000="ASMAR DIRECCIÓN")*(UPPER(MAESTRO!$L$3:$L$1000)="CONFIRMADO")),ROWS($A$3:A378))),"")</f>
        <v/>
      </c>
      <c r="Q378" s="11" t="str">
        <f ca="1">IFERROR(INDEX(MAESTRO!Q:Q,_xludf.AGGREGATE(15,6,ROW(MAESTRO!$B$3:$B$1000)/((MAESTRO!$B$3:$B$1000="ASMAR DIRECCIÓN")*(UPPER(MAESTRO!$L$3:$L$1000)="CONFIRMADO")),ROWS($A$3:A378))),"")</f>
        <v/>
      </c>
      <c r="R378" s="11" t="str">
        <f ca="1">IFERROR(INDEX(MAESTRO!R:R,_xludf.AGGREGATE(15,6,ROW(MAESTRO!$B$3:$B$1000)/((MAESTRO!$B$3:$B$1000="ASMAR DIRECCIÓN")*(UPPER(MAESTRO!$L$3:$L$1000)="CONFIRMADO")),ROWS($A$3:A378))),"")</f>
        <v/>
      </c>
      <c r="S378" s="11" t="str">
        <f ca="1">IFERROR(INDEX(MAESTRO!S:S,_xludf.AGGREGATE(15,6,ROW(MAESTRO!$B$3:$B$1000)/((MAESTRO!$B$3:$B$1000="ASMAR DIRECCIÓN")*(UPPER(MAESTRO!$L$3:$L$1000)="CONFIRMADO")),ROWS($A$3:A378))),"")</f>
        <v/>
      </c>
      <c r="T378" s="11" t="str">
        <f ca="1">IFERROR(INDEX(MAESTRO!T:T,_xludf.AGGREGATE(15,6,ROW(MAESTRO!$B$3:$B$1000)/((MAESTRO!$B$3:$B$1000="ASMAR DIRECCIÓN")*(UPPER(MAESTRO!$L$3:$L$1000)="CONFIRMADO")),ROWS($A$3:A378))),"")</f>
        <v/>
      </c>
      <c r="U378" s="11" t="str">
        <f ca="1">IFERROR(INDEX(MAESTRO!U:U,_xludf.AGGREGATE(15,6,ROW(MAESTRO!$B$3:$B$1000)/((MAESTRO!$B$3:$B$1000="ASMAR DIRECCIÓN")*(UPPER(MAESTRO!$L$3:$L$1000)="CONFIRMADO")),ROWS($A$3:A378))),"")</f>
        <v/>
      </c>
      <c r="V378" s="11" t="str">
        <f ca="1">IFERROR(INDEX(MAESTRO!V:V,_xludf.AGGREGATE(15,6,ROW(MAESTRO!$B$3:$B$1000)/((MAESTRO!$B$3:$B$1000="ASMAR DIRECCIÓN")*(UPPER(MAESTRO!$L$3:$L$1000)="CONFIRMADO")),ROWS($A$3:A378))),"")</f>
        <v/>
      </c>
      <c r="W378" s="11" t="str">
        <f ca="1">IFERROR(INDEX(MAESTRO!W:W,_xludf.AGGREGATE(15,6,ROW(MAESTRO!$B$3:$B$1000)/((MAESTRO!$B$3:$B$1000="ASMAR DIRECCIÓN")*(UPPER(MAESTRO!$L$3:$L$1000)="CONFIRMADO")),ROWS($A$3:A378))),"")</f>
        <v/>
      </c>
      <c r="X378" s="11" t="str">
        <f ca="1">IFERROR(INDEX(MAESTRO!X:X,_xludf.AGGREGATE(15,6,ROW(MAESTRO!$B$3:$B$1000)/((MAESTRO!$B$3:$B$1000="ASMAR DIRECCIÓN")*(UPPER(MAESTRO!$L$3:$L$1000)="CONFIRMADO")),ROWS($A$3:A378))),"")</f>
        <v/>
      </c>
    </row>
    <row r="379" spans="1:24" ht="22.05" customHeight="1">
      <c r="A379" s="10" t="str">
        <f ca="1">IFERROR(INDEX(MAESTRO!A:A,_xludf.AGGREGATE(15,6,ROW(MAESTRO!$B$3:$B$1000)/((MAESTRO!$B$3:$B$1000="ASMAR DIRECCIÓN")*(UPPER(MAESTRO!$L$3:$L$1000)="CONFIRMADO")),ROWS($A$3:A379))),"")</f>
        <v/>
      </c>
      <c r="B379" s="10" t="str">
        <f ca="1">IFERROR(INDEX(MAESTRO!B:B,_xludf.AGGREGATE(15,6,ROW(MAESTRO!$B$3:$B$1000)/((MAESTRO!$B$3:$B$1000="ASMAR DIRECCIÓN")*(UPPER(MAESTRO!$L$3:$L$1000)="CONFIRMADO")),ROWS($A$3:A379))),"")</f>
        <v/>
      </c>
      <c r="C379" s="10" t="str">
        <f ca="1">IFERROR(INDEX(MAESTRO!C:C,_xludf.AGGREGATE(15,6,ROW(MAESTRO!$B$3:$B$1000)/((MAESTRO!$B$3:$B$1000="ASMAR DIRECCIÓN")*(UPPER(MAESTRO!$L$3:$L$1000)="CONFIRMADO")),ROWS($A$3:A379))),"")</f>
        <v/>
      </c>
      <c r="D379" s="10" t="str">
        <f ca="1">IFERROR(INDEX(MAESTRO!D:D,_xludf.AGGREGATE(15,6,ROW(MAESTRO!$B$3:$B$1000)/((MAESTRO!$B$3:$B$1000="ASMAR DIRECCIÓN")*(UPPER(MAESTRO!$L$3:$L$1000)="CONFIRMADO")),ROWS($A$3:A379))),"")</f>
        <v/>
      </c>
      <c r="E379" s="10" t="str">
        <f ca="1">IFERROR(INDEX(MAESTRO!E:E,_xludf.AGGREGATE(15,6,ROW(MAESTRO!$B$3:$B$1000)/((MAESTRO!$B$3:$B$1000="ASMAR DIRECCIÓN")*(UPPER(MAESTRO!$L$3:$L$1000)="CONFIRMADO")),ROWS($A$3:A379))),"")</f>
        <v/>
      </c>
      <c r="F379" s="10" t="str">
        <f ca="1">IFERROR(INDEX(MAESTRO!F:F,_xludf.AGGREGATE(15,6,ROW(MAESTRO!$B$3:$B$1000)/((MAESTRO!$B$3:$B$1000="ASMAR DIRECCIÓN")*(UPPER(MAESTRO!$L$3:$L$1000)="CONFIRMADO")),ROWS($A$3:A379))),"")</f>
        <v/>
      </c>
      <c r="G379" s="10" t="str">
        <f ca="1">IFERROR(INDEX(MAESTRO!G:G,_xludf.AGGREGATE(15,6,ROW(MAESTRO!$B$3:$B$1000)/((MAESTRO!$B$3:$B$1000="ASMAR DIRECCIÓN")*(UPPER(MAESTRO!$L$3:$L$1000)="CONFIRMADO")),ROWS($A$3:A379))),"")</f>
        <v/>
      </c>
      <c r="H379" s="10" t="str">
        <f ca="1">IFERROR(INDEX(MAESTRO!H:H,_xludf.AGGREGATE(15,6,ROW(MAESTRO!$B$3:$B$1000)/((MAESTRO!$B$3:$B$1000="ASMAR DIRECCIÓN")*(UPPER(MAESTRO!$L$3:$L$1000)="CONFIRMADO")),ROWS($A$3:A379))),"")</f>
        <v/>
      </c>
      <c r="I379" s="10" t="str">
        <f ca="1">IFERROR(INDEX(MAESTRO!I:I,_xludf.AGGREGATE(15,6,ROW(MAESTRO!$B$3:$B$1000)/((MAESTRO!$B$3:$B$1000="ASMAR DIRECCIÓN")*(UPPER(MAESTRO!$L$3:$L$1000)="CONFIRMADO")),ROWS($A$3:A379))),"")</f>
        <v/>
      </c>
      <c r="J379" s="10" t="str">
        <f ca="1">IFERROR(INDEX(MAESTRO!J:J,_xludf.AGGREGATE(15,6,ROW(MAESTRO!$B$3:$B$1000)/((MAESTRO!$B$3:$B$1000="ASMAR DIRECCIÓN")*(UPPER(MAESTRO!$L$3:$L$1000)="CONFIRMADO")),ROWS($A$3:A379))),"")</f>
        <v/>
      </c>
      <c r="K379" s="10" t="str">
        <f ca="1">IFERROR(INDEX(MAESTRO!K:K,_xludf.AGGREGATE(15,6,ROW(MAESTRO!$B$3:$B$1000)/((MAESTRO!$B$3:$B$1000="ASMAR DIRECCIÓN")*(UPPER(MAESTRO!$L$3:$L$1000)="CONFIRMADO")),ROWS($A$3:A379))),"")</f>
        <v/>
      </c>
      <c r="L379" s="10" t="str">
        <f ca="1">IFERROR(INDEX(MAESTRO!L:L,_xludf.AGGREGATE(15,6,ROW(MAESTRO!$B$3:$B$1000)/((MAESTRO!$B$3:$B$1000="ASMAR DIRECCIÓN")*(UPPER(MAESTRO!$L$3:$L$1000)="CONFIRMADO")),ROWS($A$3:A379))),"")</f>
        <v/>
      </c>
      <c r="M379" s="10" t="str">
        <f ca="1">IFERROR(INDEX(MAESTRO!M:M,_xludf.AGGREGATE(15,6,ROW(MAESTRO!$B$3:$B$1000)/((MAESTRO!$B$3:$B$1000="ASMAR DIRECCIÓN")*(UPPER(MAESTRO!$L$3:$L$1000)="CONFIRMADO")),ROWS($A$3:A379))),"")</f>
        <v/>
      </c>
      <c r="N379" s="10" t="str">
        <f ca="1">IFERROR(INDEX(MAESTRO!N:N,_xludf.AGGREGATE(15,6,ROW(MAESTRO!$B$3:$B$1000)/((MAESTRO!$B$3:$B$1000="ASMAR DIRECCIÓN")*(UPPER(MAESTRO!$L$3:$L$1000)="CONFIRMADO")),ROWS($A$3:A379))),"")</f>
        <v/>
      </c>
      <c r="O379" s="10" t="str">
        <f ca="1">IFERROR(INDEX(MAESTRO!O:O,_xludf.AGGREGATE(15,6,ROW(MAESTRO!$B$3:$B$1000)/((MAESTRO!$B$3:$B$1000="ASMAR DIRECCIÓN")*(UPPER(MAESTRO!$L$3:$L$1000)="CONFIRMADO")),ROWS($A$3:A379))),"")</f>
        <v/>
      </c>
      <c r="P379" s="10" t="str">
        <f ca="1">IFERROR(INDEX(MAESTRO!P:P,_xludf.AGGREGATE(15,6,ROW(MAESTRO!$B$3:$B$1000)/((MAESTRO!$B$3:$B$1000="ASMAR DIRECCIÓN")*(UPPER(MAESTRO!$L$3:$L$1000)="CONFIRMADO")),ROWS($A$3:A379))),"")</f>
        <v/>
      </c>
      <c r="Q379" s="10" t="str">
        <f ca="1">IFERROR(INDEX(MAESTRO!Q:Q,_xludf.AGGREGATE(15,6,ROW(MAESTRO!$B$3:$B$1000)/((MAESTRO!$B$3:$B$1000="ASMAR DIRECCIÓN")*(UPPER(MAESTRO!$L$3:$L$1000)="CONFIRMADO")),ROWS($A$3:A379))),"")</f>
        <v/>
      </c>
      <c r="R379" s="10" t="str">
        <f ca="1">IFERROR(INDEX(MAESTRO!R:R,_xludf.AGGREGATE(15,6,ROW(MAESTRO!$B$3:$B$1000)/((MAESTRO!$B$3:$B$1000="ASMAR DIRECCIÓN")*(UPPER(MAESTRO!$L$3:$L$1000)="CONFIRMADO")),ROWS($A$3:A379))),"")</f>
        <v/>
      </c>
      <c r="S379" s="10" t="str">
        <f ca="1">IFERROR(INDEX(MAESTRO!S:S,_xludf.AGGREGATE(15,6,ROW(MAESTRO!$B$3:$B$1000)/((MAESTRO!$B$3:$B$1000="ASMAR DIRECCIÓN")*(UPPER(MAESTRO!$L$3:$L$1000)="CONFIRMADO")),ROWS($A$3:A379))),"")</f>
        <v/>
      </c>
      <c r="T379" s="10" t="str">
        <f ca="1">IFERROR(INDEX(MAESTRO!T:T,_xludf.AGGREGATE(15,6,ROW(MAESTRO!$B$3:$B$1000)/((MAESTRO!$B$3:$B$1000="ASMAR DIRECCIÓN")*(UPPER(MAESTRO!$L$3:$L$1000)="CONFIRMADO")),ROWS($A$3:A379))),"")</f>
        <v/>
      </c>
      <c r="U379" s="10" t="str">
        <f ca="1">IFERROR(INDEX(MAESTRO!U:U,_xludf.AGGREGATE(15,6,ROW(MAESTRO!$B$3:$B$1000)/((MAESTRO!$B$3:$B$1000="ASMAR DIRECCIÓN")*(UPPER(MAESTRO!$L$3:$L$1000)="CONFIRMADO")),ROWS($A$3:A379))),"")</f>
        <v/>
      </c>
      <c r="V379" s="10" t="str">
        <f ca="1">IFERROR(INDEX(MAESTRO!V:V,_xludf.AGGREGATE(15,6,ROW(MAESTRO!$B$3:$B$1000)/((MAESTRO!$B$3:$B$1000="ASMAR DIRECCIÓN")*(UPPER(MAESTRO!$L$3:$L$1000)="CONFIRMADO")),ROWS($A$3:A379))),"")</f>
        <v/>
      </c>
      <c r="W379" s="10" t="str">
        <f ca="1">IFERROR(INDEX(MAESTRO!W:W,_xludf.AGGREGATE(15,6,ROW(MAESTRO!$B$3:$B$1000)/((MAESTRO!$B$3:$B$1000="ASMAR DIRECCIÓN")*(UPPER(MAESTRO!$L$3:$L$1000)="CONFIRMADO")),ROWS($A$3:A379))),"")</f>
        <v/>
      </c>
      <c r="X379" s="10" t="str">
        <f ca="1">IFERROR(INDEX(MAESTRO!X:X,_xludf.AGGREGATE(15,6,ROW(MAESTRO!$B$3:$B$1000)/((MAESTRO!$B$3:$B$1000="ASMAR DIRECCIÓN")*(UPPER(MAESTRO!$L$3:$L$1000)="CONFIRMADO")),ROWS($A$3:A379))),"")</f>
        <v/>
      </c>
    </row>
    <row r="380" spans="1:24" ht="22.05" customHeight="1">
      <c r="A380" s="11" t="str">
        <f ca="1">IFERROR(INDEX(MAESTRO!A:A,_xludf.AGGREGATE(15,6,ROW(MAESTRO!$B$3:$B$1000)/((MAESTRO!$B$3:$B$1000="ASMAR DIRECCIÓN")*(UPPER(MAESTRO!$L$3:$L$1000)="CONFIRMADO")),ROWS($A$3:A380))),"")</f>
        <v/>
      </c>
      <c r="B380" s="11" t="str">
        <f ca="1">IFERROR(INDEX(MAESTRO!B:B,_xludf.AGGREGATE(15,6,ROW(MAESTRO!$B$3:$B$1000)/((MAESTRO!$B$3:$B$1000="ASMAR DIRECCIÓN")*(UPPER(MAESTRO!$L$3:$L$1000)="CONFIRMADO")),ROWS($A$3:A380))),"")</f>
        <v/>
      </c>
      <c r="C380" s="11" t="str">
        <f ca="1">IFERROR(INDEX(MAESTRO!C:C,_xludf.AGGREGATE(15,6,ROW(MAESTRO!$B$3:$B$1000)/((MAESTRO!$B$3:$B$1000="ASMAR DIRECCIÓN")*(UPPER(MAESTRO!$L$3:$L$1000)="CONFIRMADO")),ROWS($A$3:A380))),"")</f>
        <v/>
      </c>
      <c r="D380" s="11" t="str">
        <f ca="1">IFERROR(INDEX(MAESTRO!D:D,_xludf.AGGREGATE(15,6,ROW(MAESTRO!$B$3:$B$1000)/((MAESTRO!$B$3:$B$1000="ASMAR DIRECCIÓN")*(UPPER(MAESTRO!$L$3:$L$1000)="CONFIRMADO")),ROWS($A$3:A380))),"")</f>
        <v/>
      </c>
      <c r="E380" s="11" t="str">
        <f ca="1">IFERROR(INDEX(MAESTRO!E:E,_xludf.AGGREGATE(15,6,ROW(MAESTRO!$B$3:$B$1000)/((MAESTRO!$B$3:$B$1000="ASMAR DIRECCIÓN")*(UPPER(MAESTRO!$L$3:$L$1000)="CONFIRMADO")),ROWS($A$3:A380))),"")</f>
        <v/>
      </c>
      <c r="F380" s="11" t="str">
        <f ca="1">IFERROR(INDEX(MAESTRO!F:F,_xludf.AGGREGATE(15,6,ROW(MAESTRO!$B$3:$B$1000)/((MAESTRO!$B$3:$B$1000="ASMAR DIRECCIÓN")*(UPPER(MAESTRO!$L$3:$L$1000)="CONFIRMADO")),ROWS($A$3:A380))),"")</f>
        <v/>
      </c>
      <c r="G380" s="11" t="str">
        <f ca="1">IFERROR(INDEX(MAESTRO!G:G,_xludf.AGGREGATE(15,6,ROW(MAESTRO!$B$3:$B$1000)/((MAESTRO!$B$3:$B$1000="ASMAR DIRECCIÓN")*(UPPER(MAESTRO!$L$3:$L$1000)="CONFIRMADO")),ROWS($A$3:A380))),"")</f>
        <v/>
      </c>
      <c r="H380" s="11" t="str">
        <f ca="1">IFERROR(INDEX(MAESTRO!H:H,_xludf.AGGREGATE(15,6,ROW(MAESTRO!$B$3:$B$1000)/((MAESTRO!$B$3:$B$1000="ASMAR DIRECCIÓN")*(UPPER(MAESTRO!$L$3:$L$1000)="CONFIRMADO")),ROWS($A$3:A380))),"")</f>
        <v/>
      </c>
      <c r="I380" s="11" t="str">
        <f ca="1">IFERROR(INDEX(MAESTRO!I:I,_xludf.AGGREGATE(15,6,ROW(MAESTRO!$B$3:$B$1000)/((MAESTRO!$B$3:$B$1000="ASMAR DIRECCIÓN")*(UPPER(MAESTRO!$L$3:$L$1000)="CONFIRMADO")),ROWS($A$3:A380))),"")</f>
        <v/>
      </c>
      <c r="J380" s="11" t="str">
        <f ca="1">IFERROR(INDEX(MAESTRO!J:J,_xludf.AGGREGATE(15,6,ROW(MAESTRO!$B$3:$B$1000)/((MAESTRO!$B$3:$B$1000="ASMAR DIRECCIÓN")*(UPPER(MAESTRO!$L$3:$L$1000)="CONFIRMADO")),ROWS($A$3:A380))),"")</f>
        <v/>
      </c>
      <c r="K380" s="11" t="str">
        <f ca="1">IFERROR(INDEX(MAESTRO!K:K,_xludf.AGGREGATE(15,6,ROW(MAESTRO!$B$3:$B$1000)/((MAESTRO!$B$3:$B$1000="ASMAR DIRECCIÓN")*(UPPER(MAESTRO!$L$3:$L$1000)="CONFIRMADO")),ROWS($A$3:A380))),"")</f>
        <v/>
      </c>
      <c r="L380" s="11" t="str">
        <f ca="1">IFERROR(INDEX(MAESTRO!L:L,_xludf.AGGREGATE(15,6,ROW(MAESTRO!$B$3:$B$1000)/((MAESTRO!$B$3:$B$1000="ASMAR DIRECCIÓN")*(UPPER(MAESTRO!$L$3:$L$1000)="CONFIRMADO")),ROWS($A$3:A380))),"")</f>
        <v/>
      </c>
      <c r="M380" s="11" t="str">
        <f ca="1">IFERROR(INDEX(MAESTRO!M:M,_xludf.AGGREGATE(15,6,ROW(MAESTRO!$B$3:$B$1000)/((MAESTRO!$B$3:$B$1000="ASMAR DIRECCIÓN")*(UPPER(MAESTRO!$L$3:$L$1000)="CONFIRMADO")),ROWS($A$3:A380))),"")</f>
        <v/>
      </c>
      <c r="N380" s="11" t="str">
        <f ca="1">IFERROR(INDEX(MAESTRO!N:N,_xludf.AGGREGATE(15,6,ROW(MAESTRO!$B$3:$B$1000)/((MAESTRO!$B$3:$B$1000="ASMAR DIRECCIÓN")*(UPPER(MAESTRO!$L$3:$L$1000)="CONFIRMADO")),ROWS($A$3:A380))),"")</f>
        <v/>
      </c>
      <c r="O380" s="11" t="str">
        <f ca="1">IFERROR(INDEX(MAESTRO!O:O,_xludf.AGGREGATE(15,6,ROW(MAESTRO!$B$3:$B$1000)/((MAESTRO!$B$3:$B$1000="ASMAR DIRECCIÓN")*(UPPER(MAESTRO!$L$3:$L$1000)="CONFIRMADO")),ROWS($A$3:A380))),"")</f>
        <v/>
      </c>
      <c r="P380" s="11" t="str">
        <f ca="1">IFERROR(INDEX(MAESTRO!P:P,_xludf.AGGREGATE(15,6,ROW(MAESTRO!$B$3:$B$1000)/((MAESTRO!$B$3:$B$1000="ASMAR DIRECCIÓN")*(UPPER(MAESTRO!$L$3:$L$1000)="CONFIRMADO")),ROWS($A$3:A380))),"")</f>
        <v/>
      </c>
      <c r="Q380" s="11" t="str">
        <f ca="1">IFERROR(INDEX(MAESTRO!Q:Q,_xludf.AGGREGATE(15,6,ROW(MAESTRO!$B$3:$B$1000)/((MAESTRO!$B$3:$B$1000="ASMAR DIRECCIÓN")*(UPPER(MAESTRO!$L$3:$L$1000)="CONFIRMADO")),ROWS($A$3:A380))),"")</f>
        <v/>
      </c>
      <c r="R380" s="11" t="str">
        <f ca="1">IFERROR(INDEX(MAESTRO!R:R,_xludf.AGGREGATE(15,6,ROW(MAESTRO!$B$3:$B$1000)/((MAESTRO!$B$3:$B$1000="ASMAR DIRECCIÓN")*(UPPER(MAESTRO!$L$3:$L$1000)="CONFIRMADO")),ROWS($A$3:A380))),"")</f>
        <v/>
      </c>
      <c r="S380" s="11" t="str">
        <f ca="1">IFERROR(INDEX(MAESTRO!S:S,_xludf.AGGREGATE(15,6,ROW(MAESTRO!$B$3:$B$1000)/((MAESTRO!$B$3:$B$1000="ASMAR DIRECCIÓN")*(UPPER(MAESTRO!$L$3:$L$1000)="CONFIRMADO")),ROWS($A$3:A380))),"")</f>
        <v/>
      </c>
      <c r="T380" s="11" t="str">
        <f ca="1">IFERROR(INDEX(MAESTRO!T:T,_xludf.AGGREGATE(15,6,ROW(MAESTRO!$B$3:$B$1000)/((MAESTRO!$B$3:$B$1000="ASMAR DIRECCIÓN")*(UPPER(MAESTRO!$L$3:$L$1000)="CONFIRMADO")),ROWS($A$3:A380))),"")</f>
        <v/>
      </c>
      <c r="U380" s="11" t="str">
        <f ca="1">IFERROR(INDEX(MAESTRO!U:U,_xludf.AGGREGATE(15,6,ROW(MAESTRO!$B$3:$B$1000)/((MAESTRO!$B$3:$B$1000="ASMAR DIRECCIÓN")*(UPPER(MAESTRO!$L$3:$L$1000)="CONFIRMADO")),ROWS($A$3:A380))),"")</f>
        <v/>
      </c>
      <c r="V380" s="11" t="str">
        <f ca="1">IFERROR(INDEX(MAESTRO!V:V,_xludf.AGGREGATE(15,6,ROW(MAESTRO!$B$3:$B$1000)/((MAESTRO!$B$3:$B$1000="ASMAR DIRECCIÓN")*(UPPER(MAESTRO!$L$3:$L$1000)="CONFIRMADO")),ROWS($A$3:A380))),"")</f>
        <v/>
      </c>
      <c r="W380" s="11" t="str">
        <f ca="1">IFERROR(INDEX(MAESTRO!W:W,_xludf.AGGREGATE(15,6,ROW(MAESTRO!$B$3:$B$1000)/((MAESTRO!$B$3:$B$1000="ASMAR DIRECCIÓN")*(UPPER(MAESTRO!$L$3:$L$1000)="CONFIRMADO")),ROWS($A$3:A380))),"")</f>
        <v/>
      </c>
      <c r="X380" s="11" t="str">
        <f ca="1">IFERROR(INDEX(MAESTRO!X:X,_xludf.AGGREGATE(15,6,ROW(MAESTRO!$B$3:$B$1000)/((MAESTRO!$B$3:$B$1000="ASMAR DIRECCIÓN")*(UPPER(MAESTRO!$L$3:$L$1000)="CONFIRMADO")),ROWS($A$3:A380))),"")</f>
        <v/>
      </c>
    </row>
    <row r="381" spans="1:24" ht="22.05" customHeight="1">
      <c r="A381" s="10" t="str">
        <f ca="1">IFERROR(INDEX(MAESTRO!A:A,_xludf.AGGREGATE(15,6,ROW(MAESTRO!$B$3:$B$1000)/((MAESTRO!$B$3:$B$1000="ASMAR DIRECCIÓN")*(UPPER(MAESTRO!$L$3:$L$1000)="CONFIRMADO")),ROWS($A$3:A381))),"")</f>
        <v/>
      </c>
      <c r="B381" s="10" t="str">
        <f ca="1">IFERROR(INDEX(MAESTRO!B:B,_xludf.AGGREGATE(15,6,ROW(MAESTRO!$B$3:$B$1000)/((MAESTRO!$B$3:$B$1000="ASMAR DIRECCIÓN")*(UPPER(MAESTRO!$L$3:$L$1000)="CONFIRMADO")),ROWS($A$3:A381))),"")</f>
        <v/>
      </c>
      <c r="C381" s="10" t="str">
        <f ca="1">IFERROR(INDEX(MAESTRO!C:C,_xludf.AGGREGATE(15,6,ROW(MAESTRO!$B$3:$B$1000)/((MAESTRO!$B$3:$B$1000="ASMAR DIRECCIÓN")*(UPPER(MAESTRO!$L$3:$L$1000)="CONFIRMADO")),ROWS($A$3:A381))),"")</f>
        <v/>
      </c>
      <c r="D381" s="10" t="str">
        <f ca="1">IFERROR(INDEX(MAESTRO!D:D,_xludf.AGGREGATE(15,6,ROW(MAESTRO!$B$3:$B$1000)/((MAESTRO!$B$3:$B$1000="ASMAR DIRECCIÓN")*(UPPER(MAESTRO!$L$3:$L$1000)="CONFIRMADO")),ROWS($A$3:A381))),"")</f>
        <v/>
      </c>
      <c r="E381" s="10" t="str">
        <f ca="1">IFERROR(INDEX(MAESTRO!E:E,_xludf.AGGREGATE(15,6,ROW(MAESTRO!$B$3:$B$1000)/((MAESTRO!$B$3:$B$1000="ASMAR DIRECCIÓN")*(UPPER(MAESTRO!$L$3:$L$1000)="CONFIRMADO")),ROWS($A$3:A381))),"")</f>
        <v/>
      </c>
      <c r="F381" s="10" t="str">
        <f ca="1">IFERROR(INDEX(MAESTRO!F:F,_xludf.AGGREGATE(15,6,ROW(MAESTRO!$B$3:$B$1000)/((MAESTRO!$B$3:$B$1000="ASMAR DIRECCIÓN")*(UPPER(MAESTRO!$L$3:$L$1000)="CONFIRMADO")),ROWS($A$3:A381))),"")</f>
        <v/>
      </c>
      <c r="G381" s="10" t="str">
        <f ca="1">IFERROR(INDEX(MAESTRO!G:G,_xludf.AGGREGATE(15,6,ROW(MAESTRO!$B$3:$B$1000)/((MAESTRO!$B$3:$B$1000="ASMAR DIRECCIÓN")*(UPPER(MAESTRO!$L$3:$L$1000)="CONFIRMADO")),ROWS($A$3:A381))),"")</f>
        <v/>
      </c>
      <c r="H381" s="10" t="str">
        <f ca="1">IFERROR(INDEX(MAESTRO!H:H,_xludf.AGGREGATE(15,6,ROW(MAESTRO!$B$3:$B$1000)/((MAESTRO!$B$3:$B$1000="ASMAR DIRECCIÓN")*(UPPER(MAESTRO!$L$3:$L$1000)="CONFIRMADO")),ROWS($A$3:A381))),"")</f>
        <v/>
      </c>
      <c r="I381" s="10" t="str">
        <f ca="1">IFERROR(INDEX(MAESTRO!I:I,_xludf.AGGREGATE(15,6,ROW(MAESTRO!$B$3:$B$1000)/((MAESTRO!$B$3:$B$1000="ASMAR DIRECCIÓN")*(UPPER(MAESTRO!$L$3:$L$1000)="CONFIRMADO")),ROWS($A$3:A381))),"")</f>
        <v/>
      </c>
      <c r="J381" s="10" t="str">
        <f ca="1">IFERROR(INDEX(MAESTRO!J:J,_xludf.AGGREGATE(15,6,ROW(MAESTRO!$B$3:$B$1000)/((MAESTRO!$B$3:$B$1000="ASMAR DIRECCIÓN")*(UPPER(MAESTRO!$L$3:$L$1000)="CONFIRMADO")),ROWS($A$3:A381))),"")</f>
        <v/>
      </c>
      <c r="K381" s="10" t="str">
        <f ca="1">IFERROR(INDEX(MAESTRO!K:K,_xludf.AGGREGATE(15,6,ROW(MAESTRO!$B$3:$B$1000)/((MAESTRO!$B$3:$B$1000="ASMAR DIRECCIÓN")*(UPPER(MAESTRO!$L$3:$L$1000)="CONFIRMADO")),ROWS($A$3:A381))),"")</f>
        <v/>
      </c>
      <c r="L381" s="10" t="str">
        <f ca="1">IFERROR(INDEX(MAESTRO!L:L,_xludf.AGGREGATE(15,6,ROW(MAESTRO!$B$3:$B$1000)/((MAESTRO!$B$3:$B$1000="ASMAR DIRECCIÓN")*(UPPER(MAESTRO!$L$3:$L$1000)="CONFIRMADO")),ROWS($A$3:A381))),"")</f>
        <v/>
      </c>
      <c r="M381" s="10" t="str">
        <f ca="1">IFERROR(INDEX(MAESTRO!M:M,_xludf.AGGREGATE(15,6,ROW(MAESTRO!$B$3:$B$1000)/((MAESTRO!$B$3:$B$1000="ASMAR DIRECCIÓN")*(UPPER(MAESTRO!$L$3:$L$1000)="CONFIRMADO")),ROWS($A$3:A381))),"")</f>
        <v/>
      </c>
      <c r="N381" s="10" t="str">
        <f ca="1">IFERROR(INDEX(MAESTRO!N:N,_xludf.AGGREGATE(15,6,ROW(MAESTRO!$B$3:$B$1000)/((MAESTRO!$B$3:$B$1000="ASMAR DIRECCIÓN")*(UPPER(MAESTRO!$L$3:$L$1000)="CONFIRMADO")),ROWS($A$3:A381))),"")</f>
        <v/>
      </c>
      <c r="O381" s="10" t="str">
        <f ca="1">IFERROR(INDEX(MAESTRO!O:O,_xludf.AGGREGATE(15,6,ROW(MAESTRO!$B$3:$B$1000)/((MAESTRO!$B$3:$B$1000="ASMAR DIRECCIÓN")*(UPPER(MAESTRO!$L$3:$L$1000)="CONFIRMADO")),ROWS($A$3:A381))),"")</f>
        <v/>
      </c>
      <c r="P381" s="10" t="str">
        <f ca="1">IFERROR(INDEX(MAESTRO!P:P,_xludf.AGGREGATE(15,6,ROW(MAESTRO!$B$3:$B$1000)/((MAESTRO!$B$3:$B$1000="ASMAR DIRECCIÓN")*(UPPER(MAESTRO!$L$3:$L$1000)="CONFIRMADO")),ROWS($A$3:A381))),"")</f>
        <v/>
      </c>
      <c r="Q381" s="10" t="str">
        <f ca="1">IFERROR(INDEX(MAESTRO!Q:Q,_xludf.AGGREGATE(15,6,ROW(MAESTRO!$B$3:$B$1000)/((MAESTRO!$B$3:$B$1000="ASMAR DIRECCIÓN")*(UPPER(MAESTRO!$L$3:$L$1000)="CONFIRMADO")),ROWS($A$3:A381))),"")</f>
        <v/>
      </c>
      <c r="R381" s="10" t="str">
        <f ca="1">IFERROR(INDEX(MAESTRO!R:R,_xludf.AGGREGATE(15,6,ROW(MAESTRO!$B$3:$B$1000)/((MAESTRO!$B$3:$B$1000="ASMAR DIRECCIÓN")*(UPPER(MAESTRO!$L$3:$L$1000)="CONFIRMADO")),ROWS($A$3:A381))),"")</f>
        <v/>
      </c>
      <c r="S381" s="10" t="str">
        <f ca="1">IFERROR(INDEX(MAESTRO!S:S,_xludf.AGGREGATE(15,6,ROW(MAESTRO!$B$3:$B$1000)/((MAESTRO!$B$3:$B$1000="ASMAR DIRECCIÓN")*(UPPER(MAESTRO!$L$3:$L$1000)="CONFIRMADO")),ROWS($A$3:A381))),"")</f>
        <v/>
      </c>
      <c r="T381" s="10" t="str">
        <f ca="1">IFERROR(INDEX(MAESTRO!T:T,_xludf.AGGREGATE(15,6,ROW(MAESTRO!$B$3:$B$1000)/((MAESTRO!$B$3:$B$1000="ASMAR DIRECCIÓN")*(UPPER(MAESTRO!$L$3:$L$1000)="CONFIRMADO")),ROWS($A$3:A381))),"")</f>
        <v/>
      </c>
      <c r="U381" s="10" t="str">
        <f ca="1">IFERROR(INDEX(MAESTRO!U:U,_xludf.AGGREGATE(15,6,ROW(MAESTRO!$B$3:$B$1000)/((MAESTRO!$B$3:$B$1000="ASMAR DIRECCIÓN")*(UPPER(MAESTRO!$L$3:$L$1000)="CONFIRMADO")),ROWS($A$3:A381))),"")</f>
        <v/>
      </c>
      <c r="V381" s="10" t="str">
        <f ca="1">IFERROR(INDEX(MAESTRO!V:V,_xludf.AGGREGATE(15,6,ROW(MAESTRO!$B$3:$B$1000)/((MAESTRO!$B$3:$B$1000="ASMAR DIRECCIÓN")*(UPPER(MAESTRO!$L$3:$L$1000)="CONFIRMADO")),ROWS($A$3:A381))),"")</f>
        <v/>
      </c>
      <c r="W381" s="10" t="str">
        <f ca="1">IFERROR(INDEX(MAESTRO!W:W,_xludf.AGGREGATE(15,6,ROW(MAESTRO!$B$3:$B$1000)/((MAESTRO!$B$3:$B$1000="ASMAR DIRECCIÓN")*(UPPER(MAESTRO!$L$3:$L$1000)="CONFIRMADO")),ROWS($A$3:A381))),"")</f>
        <v/>
      </c>
      <c r="X381" s="10" t="str">
        <f ca="1">IFERROR(INDEX(MAESTRO!X:X,_xludf.AGGREGATE(15,6,ROW(MAESTRO!$B$3:$B$1000)/((MAESTRO!$B$3:$B$1000="ASMAR DIRECCIÓN")*(UPPER(MAESTRO!$L$3:$L$1000)="CONFIRMADO")),ROWS($A$3:A381))),"")</f>
        <v/>
      </c>
    </row>
    <row r="382" spans="1:24" ht="22.05" customHeight="1">
      <c r="A382" s="11" t="str">
        <f ca="1">IFERROR(INDEX(MAESTRO!A:A,_xludf.AGGREGATE(15,6,ROW(MAESTRO!$B$3:$B$1000)/((MAESTRO!$B$3:$B$1000="ASMAR DIRECCIÓN")*(UPPER(MAESTRO!$L$3:$L$1000)="CONFIRMADO")),ROWS($A$3:A382))),"")</f>
        <v/>
      </c>
      <c r="B382" s="11" t="str">
        <f ca="1">IFERROR(INDEX(MAESTRO!B:B,_xludf.AGGREGATE(15,6,ROW(MAESTRO!$B$3:$B$1000)/((MAESTRO!$B$3:$B$1000="ASMAR DIRECCIÓN")*(UPPER(MAESTRO!$L$3:$L$1000)="CONFIRMADO")),ROWS($A$3:A382))),"")</f>
        <v/>
      </c>
      <c r="C382" s="11" t="str">
        <f ca="1">IFERROR(INDEX(MAESTRO!C:C,_xludf.AGGREGATE(15,6,ROW(MAESTRO!$B$3:$B$1000)/((MAESTRO!$B$3:$B$1000="ASMAR DIRECCIÓN")*(UPPER(MAESTRO!$L$3:$L$1000)="CONFIRMADO")),ROWS($A$3:A382))),"")</f>
        <v/>
      </c>
      <c r="D382" s="11" t="str">
        <f ca="1">IFERROR(INDEX(MAESTRO!D:D,_xludf.AGGREGATE(15,6,ROW(MAESTRO!$B$3:$B$1000)/((MAESTRO!$B$3:$B$1000="ASMAR DIRECCIÓN")*(UPPER(MAESTRO!$L$3:$L$1000)="CONFIRMADO")),ROWS($A$3:A382))),"")</f>
        <v/>
      </c>
      <c r="E382" s="11" t="str">
        <f ca="1">IFERROR(INDEX(MAESTRO!E:E,_xludf.AGGREGATE(15,6,ROW(MAESTRO!$B$3:$B$1000)/((MAESTRO!$B$3:$B$1000="ASMAR DIRECCIÓN")*(UPPER(MAESTRO!$L$3:$L$1000)="CONFIRMADO")),ROWS($A$3:A382))),"")</f>
        <v/>
      </c>
      <c r="F382" s="11" t="str">
        <f ca="1">IFERROR(INDEX(MAESTRO!F:F,_xludf.AGGREGATE(15,6,ROW(MAESTRO!$B$3:$B$1000)/((MAESTRO!$B$3:$B$1000="ASMAR DIRECCIÓN")*(UPPER(MAESTRO!$L$3:$L$1000)="CONFIRMADO")),ROWS($A$3:A382))),"")</f>
        <v/>
      </c>
      <c r="G382" s="11" t="str">
        <f ca="1">IFERROR(INDEX(MAESTRO!G:G,_xludf.AGGREGATE(15,6,ROW(MAESTRO!$B$3:$B$1000)/((MAESTRO!$B$3:$B$1000="ASMAR DIRECCIÓN")*(UPPER(MAESTRO!$L$3:$L$1000)="CONFIRMADO")),ROWS($A$3:A382))),"")</f>
        <v/>
      </c>
      <c r="H382" s="11" t="str">
        <f ca="1">IFERROR(INDEX(MAESTRO!H:H,_xludf.AGGREGATE(15,6,ROW(MAESTRO!$B$3:$B$1000)/((MAESTRO!$B$3:$B$1000="ASMAR DIRECCIÓN")*(UPPER(MAESTRO!$L$3:$L$1000)="CONFIRMADO")),ROWS($A$3:A382))),"")</f>
        <v/>
      </c>
      <c r="I382" s="11" t="str">
        <f ca="1">IFERROR(INDEX(MAESTRO!I:I,_xludf.AGGREGATE(15,6,ROW(MAESTRO!$B$3:$B$1000)/((MAESTRO!$B$3:$B$1000="ASMAR DIRECCIÓN")*(UPPER(MAESTRO!$L$3:$L$1000)="CONFIRMADO")),ROWS($A$3:A382))),"")</f>
        <v/>
      </c>
      <c r="J382" s="11" t="str">
        <f ca="1">IFERROR(INDEX(MAESTRO!J:J,_xludf.AGGREGATE(15,6,ROW(MAESTRO!$B$3:$B$1000)/((MAESTRO!$B$3:$B$1000="ASMAR DIRECCIÓN")*(UPPER(MAESTRO!$L$3:$L$1000)="CONFIRMADO")),ROWS($A$3:A382))),"")</f>
        <v/>
      </c>
      <c r="K382" s="11" t="str">
        <f ca="1">IFERROR(INDEX(MAESTRO!K:K,_xludf.AGGREGATE(15,6,ROW(MAESTRO!$B$3:$B$1000)/((MAESTRO!$B$3:$B$1000="ASMAR DIRECCIÓN")*(UPPER(MAESTRO!$L$3:$L$1000)="CONFIRMADO")),ROWS($A$3:A382))),"")</f>
        <v/>
      </c>
      <c r="L382" s="11" t="str">
        <f ca="1">IFERROR(INDEX(MAESTRO!L:L,_xludf.AGGREGATE(15,6,ROW(MAESTRO!$B$3:$B$1000)/((MAESTRO!$B$3:$B$1000="ASMAR DIRECCIÓN")*(UPPER(MAESTRO!$L$3:$L$1000)="CONFIRMADO")),ROWS($A$3:A382))),"")</f>
        <v/>
      </c>
      <c r="M382" s="11" t="str">
        <f ca="1">IFERROR(INDEX(MAESTRO!M:M,_xludf.AGGREGATE(15,6,ROW(MAESTRO!$B$3:$B$1000)/((MAESTRO!$B$3:$B$1000="ASMAR DIRECCIÓN")*(UPPER(MAESTRO!$L$3:$L$1000)="CONFIRMADO")),ROWS($A$3:A382))),"")</f>
        <v/>
      </c>
      <c r="N382" s="11" t="str">
        <f ca="1">IFERROR(INDEX(MAESTRO!N:N,_xludf.AGGREGATE(15,6,ROW(MAESTRO!$B$3:$B$1000)/((MAESTRO!$B$3:$B$1000="ASMAR DIRECCIÓN")*(UPPER(MAESTRO!$L$3:$L$1000)="CONFIRMADO")),ROWS($A$3:A382))),"")</f>
        <v/>
      </c>
      <c r="O382" s="11" t="str">
        <f ca="1">IFERROR(INDEX(MAESTRO!O:O,_xludf.AGGREGATE(15,6,ROW(MAESTRO!$B$3:$B$1000)/((MAESTRO!$B$3:$B$1000="ASMAR DIRECCIÓN")*(UPPER(MAESTRO!$L$3:$L$1000)="CONFIRMADO")),ROWS($A$3:A382))),"")</f>
        <v/>
      </c>
      <c r="P382" s="11" t="str">
        <f ca="1">IFERROR(INDEX(MAESTRO!P:P,_xludf.AGGREGATE(15,6,ROW(MAESTRO!$B$3:$B$1000)/((MAESTRO!$B$3:$B$1000="ASMAR DIRECCIÓN")*(UPPER(MAESTRO!$L$3:$L$1000)="CONFIRMADO")),ROWS($A$3:A382))),"")</f>
        <v/>
      </c>
      <c r="Q382" s="11" t="str">
        <f ca="1">IFERROR(INDEX(MAESTRO!Q:Q,_xludf.AGGREGATE(15,6,ROW(MAESTRO!$B$3:$B$1000)/((MAESTRO!$B$3:$B$1000="ASMAR DIRECCIÓN")*(UPPER(MAESTRO!$L$3:$L$1000)="CONFIRMADO")),ROWS($A$3:A382))),"")</f>
        <v/>
      </c>
      <c r="R382" s="11" t="str">
        <f ca="1">IFERROR(INDEX(MAESTRO!R:R,_xludf.AGGREGATE(15,6,ROW(MAESTRO!$B$3:$B$1000)/((MAESTRO!$B$3:$B$1000="ASMAR DIRECCIÓN")*(UPPER(MAESTRO!$L$3:$L$1000)="CONFIRMADO")),ROWS($A$3:A382))),"")</f>
        <v/>
      </c>
      <c r="S382" s="11" t="str">
        <f ca="1">IFERROR(INDEX(MAESTRO!S:S,_xludf.AGGREGATE(15,6,ROW(MAESTRO!$B$3:$B$1000)/((MAESTRO!$B$3:$B$1000="ASMAR DIRECCIÓN")*(UPPER(MAESTRO!$L$3:$L$1000)="CONFIRMADO")),ROWS($A$3:A382))),"")</f>
        <v/>
      </c>
      <c r="T382" s="11" t="str">
        <f ca="1">IFERROR(INDEX(MAESTRO!T:T,_xludf.AGGREGATE(15,6,ROW(MAESTRO!$B$3:$B$1000)/((MAESTRO!$B$3:$B$1000="ASMAR DIRECCIÓN")*(UPPER(MAESTRO!$L$3:$L$1000)="CONFIRMADO")),ROWS($A$3:A382))),"")</f>
        <v/>
      </c>
      <c r="U382" s="11" t="str">
        <f ca="1">IFERROR(INDEX(MAESTRO!U:U,_xludf.AGGREGATE(15,6,ROW(MAESTRO!$B$3:$B$1000)/((MAESTRO!$B$3:$B$1000="ASMAR DIRECCIÓN")*(UPPER(MAESTRO!$L$3:$L$1000)="CONFIRMADO")),ROWS($A$3:A382))),"")</f>
        <v/>
      </c>
      <c r="V382" s="11" t="str">
        <f ca="1">IFERROR(INDEX(MAESTRO!V:V,_xludf.AGGREGATE(15,6,ROW(MAESTRO!$B$3:$B$1000)/((MAESTRO!$B$3:$B$1000="ASMAR DIRECCIÓN")*(UPPER(MAESTRO!$L$3:$L$1000)="CONFIRMADO")),ROWS($A$3:A382))),"")</f>
        <v/>
      </c>
      <c r="W382" s="11" t="str">
        <f ca="1">IFERROR(INDEX(MAESTRO!W:W,_xludf.AGGREGATE(15,6,ROW(MAESTRO!$B$3:$B$1000)/((MAESTRO!$B$3:$B$1000="ASMAR DIRECCIÓN")*(UPPER(MAESTRO!$L$3:$L$1000)="CONFIRMADO")),ROWS($A$3:A382))),"")</f>
        <v/>
      </c>
      <c r="X382" s="11" t="str">
        <f ca="1">IFERROR(INDEX(MAESTRO!X:X,_xludf.AGGREGATE(15,6,ROW(MAESTRO!$B$3:$B$1000)/((MAESTRO!$B$3:$B$1000="ASMAR DIRECCIÓN")*(UPPER(MAESTRO!$L$3:$L$1000)="CONFIRMADO")),ROWS($A$3:A382))),"")</f>
        <v/>
      </c>
    </row>
    <row r="383" spans="1:24" ht="22.05" customHeight="1">
      <c r="A383" s="10" t="str">
        <f ca="1">IFERROR(INDEX(MAESTRO!A:A,_xludf.AGGREGATE(15,6,ROW(MAESTRO!$B$3:$B$1000)/((MAESTRO!$B$3:$B$1000="ASMAR DIRECCIÓN")*(UPPER(MAESTRO!$L$3:$L$1000)="CONFIRMADO")),ROWS($A$3:A383))),"")</f>
        <v/>
      </c>
      <c r="B383" s="10" t="str">
        <f ca="1">IFERROR(INDEX(MAESTRO!B:B,_xludf.AGGREGATE(15,6,ROW(MAESTRO!$B$3:$B$1000)/((MAESTRO!$B$3:$B$1000="ASMAR DIRECCIÓN")*(UPPER(MAESTRO!$L$3:$L$1000)="CONFIRMADO")),ROWS($A$3:A383))),"")</f>
        <v/>
      </c>
      <c r="C383" s="10" t="str">
        <f ca="1">IFERROR(INDEX(MAESTRO!C:C,_xludf.AGGREGATE(15,6,ROW(MAESTRO!$B$3:$B$1000)/((MAESTRO!$B$3:$B$1000="ASMAR DIRECCIÓN")*(UPPER(MAESTRO!$L$3:$L$1000)="CONFIRMADO")),ROWS($A$3:A383))),"")</f>
        <v/>
      </c>
      <c r="D383" s="10" t="str">
        <f ca="1">IFERROR(INDEX(MAESTRO!D:D,_xludf.AGGREGATE(15,6,ROW(MAESTRO!$B$3:$B$1000)/((MAESTRO!$B$3:$B$1000="ASMAR DIRECCIÓN")*(UPPER(MAESTRO!$L$3:$L$1000)="CONFIRMADO")),ROWS($A$3:A383))),"")</f>
        <v/>
      </c>
      <c r="E383" s="10" t="str">
        <f ca="1">IFERROR(INDEX(MAESTRO!E:E,_xludf.AGGREGATE(15,6,ROW(MAESTRO!$B$3:$B$1000)/((MAESTRO!$B$3:$B$1000="ASMAR DIRECCIÓN")*(UPPER(MAESTRO!$L$3:$L$1000)="CONFIRMADO")),ROWS($A$3:A383))),"")</f>
        <v/>
      </c>
      <c r="F383" s="10" t="str">
        <f ca="1">IFERROR(INDEX(MAESTRO!F:F,_xludf.AGGREGATE(15,6,ROW(MAESTRO!$B$3:$B$1000)/((MAESTRO!$B$3:$B$1000="ASMAR DIRECCIÓN")*(UPPER(MAESTRO!$L$3:$L$1000)="CONFIRMADO")),ROWS($A$3:A383))),"")</f>
        <v/>
      </c>
      <c r="G383" s="10" t="str">
        <f ca="1">IFERROR(INDEX(MAESTRO!G:G,_xludf.AGGREGATE(15,6,ROW(MAESTRO!$B$3:$B$1000)/((MAESTRO!$B$3:$B$1000="ASMAR DIRECCIÓN")*(UPPER(MAESTRO!$L$3:$L$1000)="CONFIRMADO")),ROWS($A$3:A383))),"")</f>
        <v/>
      </c>
      <c r="H383" s="10" t="str">
        <f ca="1">IFERROR(INDEX(MAESTRO!H:H,_xludf.AGGREGATE(15,6,ROW(MAESTRO!$B$3:$B$1000)/((MAESTRO!$B$3:$B$1000="ASMAR DIRECCIÓN")*(UPPER(MAESTRO!$L$3:$L$1000)="CONFIRMADO")),ROWS($A$3:A383))),"")</f>
        <v/>
      </c>
      <c r="I383" s="10" t="str">
        <f ca="1">IFERROR(INDEX(MAESTRO!I:I,_xludf.AGGREGATE(15,6,ROW(MAESTRO!$B$3:$B$1000)/((MAESTRO!$B$3:$B$1000="ASMAR DIRECCIÓN")*(UPPER(MAESTRO!$L$3:$L$1000)="CONFIRMADO")),ROWS($A$3:A383))),"")</f>
        <v/>
      </c>
      <c r="J383" s="10" t="str">
        <f ca="1">IFERROR(INDEX(MAESTRO!J:J,_xludf.AGGREGATE(15,6,ROW(MAESTRO!$B$3:$B$1000)/((MAESTRO!$B$3:$B$1000="ASMAR DIRECCIÓN")*(UPPER(MAESTRO!$L$3:$L$1000)="CONFIRMADO")),ROWS($A$3:A383))),"")</f>
        <v/>
      </c>
      <c r="K383" s="10" t="str">
        <f ca="1">IFERROR(INDEX(MAESTRO!K:K,_xludf.AGGREGATE(15,6,ROW(MAESTRO!$B$3:$B$1000)/((MAESTRO!$B$3:$B$1000="ASMAR DIRECCIÓN")*(UPPER(MAESTRO!$L$3:$L$1000)="CONFIRMADO")),ROWS($A$3:A383))),"")</f>
        <v/>
      </c>
      <c r="L383" s="10" t="str">
        <f ca="1">IFERROR(INDEX(MAESTRO!L:L,_xludf.AGGREGATE(15,6,ROW(MAESTRO!$B$3:$B$1000)/((MAESTRO!$B$3:$B$1000="ASMAR DIRECCIÓN")*(UPPER(MAESTRO!$L$3:$L$1000)="CONFIRMADO")),ROWS($A$3:A383))),"")</f>
        <v/>
      </c>
      <c r="M383" s="10" t="str">
        <f ca="1">IFERROR(INDEX(MAESTRO!M:M,_xludf.AGGREGATE(15,6,ROW(MAESTRO!$B$3:$B$1000)/((MAESTRO!$B$3:$B$1000="ASMAR DIRECCIÓN")*(UPPER(MAESTRO!$L$3:$L$1000)="CONFIRMADO")),ROWS($A$3:A383))),"")</f>
        <v/>
      </c>
      <c r="N383" s="10" t="str">
        <f ca="1">IFERROR(INDEX(MAESTRO!N:N,_xludf.AGGREGATE(15,6,ROW(MAESTRO!$B$3:$B$1000)/((MAESTRO!$B$3:$B$1000="ASMAR DIRECCIÓN")*(UPPER(MAESTRO!$L$3:$L$1000)="CONFIRMADO")),ROWS($A$3:A383))),"")</f>
        <v/>
      </c>
      <c r="O383" s="10" t="str">
        <f ca="1">IFERROR(INDEX(MAESTRO!O:O,_xludf.AGGREGATE(15,6,ROW(MAESTRO!$B$3:$B$1000)/((MAESTRO!$B$3:$B$1000="ASMAR DIRECCIÓN")*(UPPER(MAESTRO!$L$3:$L$1000)="CONFIRMADO")),ROWS($A$3:A383))),"")</f>
        <v/>
      </c>
      <c r="P383" s="10" t="str">
        <f ca="1">IFERROR(INDEX(MAESTRO!P:P,_xludf.AGGREGATE(15,6,ROW(MAESTRO!$B$3:$B$1000)/((MAESTRO!$B$3:$B$1000="ASMAR DIRECCIÓN")*(UPPER(MAESTRO!$L$3:$L$1000)="CONFIRMADO")),ROWS($A$3:A383))),"")</f>
        <v/>
      </c>
      <c r="Q383" s="10" t="str">
        <f ca="1">IFERROR(INDEX(MAESTRO!Q:Q,_xludf.AGGREGATE(15,6,ROW(MAESTRO!$B$3:$B$1000)/((MAESTRO!$B$3:$B$1000="ASMAR DIRECCIÓN")*(UPPER(MAESTRO!$L$3:$L$1000)="CONFIRMADO")),ROWS($A$3:A383))),"")</f>
        <v/>
      </c>
      <c r="R383" s="10" t="str">
        <f ca="1">IFERROR(INDEX(MAESTRO!R:R,_xludf.AGGREGATE(15,6,ROW(MAESTRO!$B$3:$B$1000)/((MAESTRO!$B$3:$B$1000="ASMAR DIRECCIÓN")*(UPPER(MAESTRO!$L$3:$L$1000)="CONFIRMADO")),ROWS($A$3:A383))),"")</f>
        <v/>
      </c>
      <c r="S383" s="10" t="str">
        <f ca="1">IFERROR(INDEX(MAESTRO!S:S,_xludf.AGGREGATE(15,6,ROW(MAESTRO!$B$3:$B$1000)/((MAESTRO!$B$3:$B$1000="ASMAR DIRECCIÓN")*(UPPER(MAESTRO!$L$3:$L$1000)="CONFIRMADO")),ROWS($A$3:A383))),"")</f>
        <v/>
      </c>
      <c r="T383" s="10" t="str">
        <f ca="1">IFERROR(INDEX(MAESTRO!T:T,_xludf.AGGREGATE(15,6,ROW(MAESTRO!$B$3:$B$1000)/((MAESTRO!$B$3:$B$1000="ASMAR DIRECCIÓN")*(UPPER(MAESTRO!$L$3:$L$1000)="CONFIRMADO")),ROWS($A$3:A383))),"")</f>
        <v/>
      </c>
      <c r="U383" s="10" t="str">
        <f ca="1">IFERROR(INDEX(MAESTRO!U:U,_xludf.AGGREGATE(15,6,ROW(MAESTRO!$B$3:$B$1000)/((MAESTRO!$B$3:$B$1000="ASMAR DIRECCIÓN")*(UPPER(MAESTRO!$L$3:$L$1000)="CONFIRMADO")),ROWS($A$3:A383))),"")</f>
        <v/>
      </c>
      <c r="V383" s="10" t="str">
        <f ca="1">IFERROR(INDEX(MAESTRO!V:V,_xludf.AGGREGATE(15,6,ROW(MAESTRO!$B$3:$B$1000)/((MAESTRO!$B$3:$B$1000="ASMAR DIRECCIÓN")*(UPPER(MAESTRO!$L$3:$L$1000)="CONFIRMADO")),ROWS($A$3:A383))),"")</f>
        <v/>
      </c>
      <c r="W383" s="10" t="str">
        <f ca="1">IFERROR(INDEX(MAESTRO!W:W,_xludf.AGGREGATE(15,6,ROW(MAESTRO!$B$3:$B$1000)/((MAESTRO!$B$3:$B$1000="ASMAR DIRECCIÓN")*(UPPER(MAESTRO!$L$3:$L$1000)="CONFIRMADO")),ROWS($A$3:A383))),"")</f>
        <v/>
      </c>
      <c r="X383" s="10" t="str">
        <f ca="1">IFERROR(INDEX(MAESTRO!X:X,_xludf.AGGREGATE(15,6,ROW(MAESTRO!$B$3:$B$1000)/((MAESTRO!$B$3:$B$1000="ASMAR DIRECCIÓN")*(UPPER(MAESTRO!$L$3:$L$1000)="CONFIRMADO")),ROWS($A$3:A383))),"")</f>
        <v/>
      </c>
    </row>
    <row r="384" spans="1:24" ht="22.05" customHeight="1">
      <c r="A384" s="11" t="str">
        <f ca="1">IFERROR(INDEX(MAESTRO!A:A,_xludf.AGGREGATE(15,6,ROW(MAESTRO!$B$3:$B$1000)/((MAESTRO!$B$3:$B$1000="ASMAR DIRECCIÓN")*(UPPER(MAESTRO!$L$3:$L$1000)="CONFIRMADO")),ROWS($A$3:A384))),"")</f>
        <v/>
      </c>
      <c r="B384" s="11" t="str">
        <f ca="1">IFERROR(INDEX(MAESTRO!B:B,_xludf.AGGREGATE(15,6,ROW(MAESTRO!$B$3:$B$1000)/((MAESTRO!$B$3:$B$1000="ASMAR DIRECCIÓN")*(UPPER(MAESTRO!$L$3:$L$1000)="CONFIRMADO")),ROWS($A$3:A384))),"")</f>
        <v/>
      </c>
      <c r="C384" s="11" t="str">
        <f ca="1">IFERROR(INDEX(MAESTRO!C:C,_xludf.AGGREGATE(15,6,ROW(MAESTRO!$B$3:$B$1000)/((MAESTRO!$B$3:$B$1000="ASMAR DIRECCIÓN")*(UPPER(MAESTRO!$L$3:$L$1000)="CONFIRMADO")),ROWS($A$3:A384))),"")</f>
        <v/>
      </c>
      <c r="D384" s="11" t="str">
        <f ca="1">IFERROR(INDEX(MAESTRO!D:D,_xludf.AGGREGATE(15,6,ROW(MAESTRO!$B$3:$B$1000)/((MAESTRO!$B$3:$B$1000="ASMAR DIRECCIÓN")*(UPPER(MAESTRO!$L$3:$L$1000)="CONFIRMADO")),ROWS($A$3:A384))),"")</f>
        <v/>
      </c>
      <c r="E384" s="11" t="str">
        <f ca="1">IFERROR(INDEX(MAESTRO!E:E,_xludf.AGGREGATE(15,6,ROW(MAESTRO!$B$3:$B$1000)/((MAESTRO!$B$3:$B$1000="ASMAR DIRECCIÓN")*(UPPER(MAESTRO!$L$3:$L$1000)="CONFIRMADO")),ROWS($A$3:A384))),"")</f>
        <v/>
      </c>
      <c r="F384" s="11" t="str">
        <f ca="1">IFERROR(INDEX(MAESTRO!F:F,_xludf.AGGREGATE(15,6,ROW(MAESTRO!$B$3:$B$1000)/((MAESTRO!$B$3:$B$1000="ASMAR DIRECCIÓN")*(UPPER(MAESTRO!$L$3:$L$1000)="CONFIRMADO")),ROWS($A$3:A384))),"")</f>
        <v/>
      </c>
      <c r="G384" s="11" t="str">
        <f ca="1">IFERROR(INDEX(MAESTRO!G:G,_xludf.AGGREGATE(15,6,ROW(MAESTRO!$B$3:$B$1000)/((MAESTRO!$B$3:$B$1000="ASMAR DIRECCIÓN")*(UPPER(MAESTRO!$L$3:$L$1000)="CONFIRMADO")),ROWS($A$3:A384))),"")</f>
        <v/>
      </c>
      <c r="H384" s="11" t="str">
        <f ca="1">IFERROR(INDEX(MAESTRO!H:H,_xludf.AGGREGATE(15,6,ROW(MAESTRO!$B$3:$B$1000)/((MAESTRO!$B$3:$B$1000="ASMAR DIRECCIÓN")*(UPPER(MAESTRO!$L$3:$L$1000)="CONFIRMADO")),ROWS($A$3:A384))),"")</f>
        <v/>
      </c>
      <c r="I384" s="11" t="str">
        <f ca="1">IFERROR(INDEX(MAESTRO!I:I,_xludf.AGGREGATE(15,6,ROW(MAESTRO!$B$3:$B$1000)/((MAESTRO!$B$3:$B$1000="ASMAR DIRECCIÓN")*(UPPER(MAESTRO!$L$3:$L$1000)="CONFIRMADO")),ROWS($A$3:A384))),"")</f>
        <v/>
      </c>
      <c r="J384" s="11" t="str">
        <f ca="1">IFERROR(INDEX(MAESTRO!J:J,_xludf.AGGREGATE(15,6,ROW(MAESTRO!$B$3:$B$1000)/((MAESTRO!$B$3:$B$1000="ASMAR DIRECCIÓN")*(UPPER(MAESTRO!$L$3:$L$1000)="CONFIRMADO")),ROWS($A$3:A384))),"")</f>
        <v/>
      </c>
      <c r="K384" s="11" t="str">
        <f ca="1">IFERROR(INDEX(MAESTRO!K:K,_xludf.AGGREGATE(15,6,ROW(MAESTRO!$B$3:$B$1000)/((MAESTRO!$B$3:$B$1000="ASMAR DIRECCIÓN")*(UPPER(MAESTRO!$L$3:$L$1000)="CONFIRMADO")),ROWS($A$3:A384))),"")</f>
        <v/>
      </c>
      <c r="L384" s="11" t="str">
        <f ca="1">IFERROR(INDEX(MAESTRO!L:L,_xludf.AGGREGATE(15,6,ROW(MAESTRO!$B$3:$B$1000)/((MAESTRO!$B$3:$B$1000="ASMAR DIRECCIÓN")*(UPPER(MAESTRO!$L$3:$L$1000)="CONFIRMADO")),ROWS($A$3:A384))),"")</f>
        <v/>
      </c>
      <c r="M384" s="11" t="str">
        <f ca="1">IFERROR(INDEX(MAESTRO!M:M,_xludf.AGGREGATE(15,6,ROW(MAESTRO!$B$3:$B$1000)/((MAESTRO!$B$3:$B$1000="ASMAR DIRECCIÓN")*(UPPER(MAESTRO!$L$3:$L$1000)="CONFIRMADO")),ROWS($A$3:A384))),"")</f>
        <v/>
      </c>
      <c r="N384" s="11" t="str">
        <f ca="1">IFERROR(INDEX(MAESTRO!N:N,_xludf.AGGREGATE(15,6,ROW(MAESTRO!$B$3:$B$1000)/((MAESTRO!$B$3:$B$1000="ASMAR DIRECCIÓN")*(UPPER(MAESTRO!$L$3:$L$1000)="CONFIRMADO")),ROWS($A$3:A384))),"")</f>
        <v/>
      </c>
      <c r="O384" s="11" t="str">
        <f ca="1">IFERROR(INDEX(MAESTRO!O:O,_xludf.AGGREGATE(15,6,ROW(MAESTRO!$B$3:$B$1000)/((MAESTRO!$B$3:$B$1000="ASMAR DIRECCIÓN")*(UPPER(MAESTRO!$L$3:$L$1000)="CONFIRMADO")),ROWS($A$3:A384))),"")</f>
        <v/>
      </c>
      <c r="P384" s="11" t="str">
        <f ca="1">IFERROR(INDEX(MAESTRO!P:P,_xludf.AGGREGATE(15,6,ROW(MAESTRO!$B$3:$B$1000)/((MAESTRO!$B$3:$B$1000="ASMAR DIRECCIÓN")*(UPPER(MAESTRO!$L$3:$L$1000)="CONFIRMADO")),ROWS($A$3:A384))),"")</f>
        <v/>
      </c>
      <c r="Q384" s="11" t="str">
        <f ca="1">IFERROR(INDEX(MAESTRO!Q:Q,_xludf.AGGREGATE(15,6,ROW(MAESTRO!$B$3:$B$1000)/((MAESTRO!$B$3:$B$1000="ASMAR DIRECCIÓN")*(UPPER(MAESTRO!$L$3:$L$1000)="CONFIRMADO")),ROWS($A$3:A384))),"")</f>
        <v/>
      </c>
      <c r="R384" s="11" t="str">
        <f ca="1">IFERROR(INDEX(MAESTRO!R:R,_xludf.AGGREGATE(15,6,ROW(MAESTRO!$B$3:$B$1000)/((MAESTRO!$B$3:$B$1000="ASMAR DIRECCIÓN")*(UPPER(MAESTRO!$L$3:$L$1000)="CONFIRMADO")),ROWS($A$3:A384))),"")</f>
        <v/>
      </c>
      <c r="S384" s="11" t="str">
        <f ca="1">IFERROR(INDEX(MAESTRO!S:S,_xludf.AGGREGATE(15,6,ROW(MAESTRO!$B$3:$B$1000)/((MAESTRO!$B$3:$B$1000="ASMAR DIRECCIÓN")*(UPPER(MAESTRO!$L$3:$L$1000)="CONFIRMADO")),ROWS($A$3:A384))),"")</f>
        <v/>
      </c>
      <c r="T384" s="11" t="str">
        <f ca="1">IFERROR(INDEX(MAESTRO!T:T,_xludf.AGGREGATE(15,6,ROW(MAESTRO!$B$3:$B$1000)/((MAESTRO!$B$3:$B$1000="ASMAR DIRECCIÓN")*(UPPER(MAESTRO!$L$3:$L$1000)="CONFIRMADO")),ROWS($A$3:A384))),"")</f>
        <v/>
      </c>
      <c r="U384" s="11" t="str">
        <f ca="1">IFERROR(INDEX(MAESTRO!U:U,_xludf.AGGREGATE(15,6,ROW(MAESTRO!$B$3:$B$1000)/((MAESTRO!$B$3:$B$1000="ASMAR DIRECCIÓN")*(UPPER(MAESTRO!$L$3:$L$1000)="CONFIRMADO")),ROWS($A$3:A384))),"")</f>
        <v/>
      </c>
      <c r="V384" s="11" t="str">
        <f ca="1">IFERROR(INDEX(MAESTRO!V:V,_xludf.AGGREGATE(15,6,ROW(MAESTRO!$B$3:$B$1000)/((MAESTRO!$B$3:$B$1000="ASMAR DIRECCIÓN")*(UPPER(MAESTRO!$L$3:$L$1000)="CONFIRMADO")),ROWS($A$3:A384))),"")</f>
        <v/>
      </c>
      <c r="W384" s="11" t="str">
        <f ca="1">IFERROR(INDEX(MAESTRO!W:W,_xludf.AGGREGATE(15,6,ROW(MAESTRO!$B$3:$B$1000)/((MAESTRO!$B$3:$B$1000="ASMAR DIRECCIÓN")*(UPPER(MAESTRO!$L$3:$L$1000)="CONFIRMADO")),ROWS($A$3:A384))),"")</f>
        <v/>
      </c>
      <c r="X384" s="11" t="str">
        <f ca="1">IFERROR(INDEX(MAESTRO!X:X,_xludf.AGGREGATE(15,6,ROW(MAESTRO!$B$3:$B$1000)/((MAESTRO!$B$3:$B$1000="ASMAR DIRECCIÓN")*(UPPER(MAESTRO!$L$3:$L$1000)="CONFIRMADO")),ROWS($A$3:A384))),"")</f>
        <v/>
      </c>
    </row>
    <row r="385" spans="1:24" ht="22.05" customHeight="1">
      <c r="A385" s="10" t="str">
        <f ca="1">IFERROR(INDEX(MAESTRO!A:A,_xludf.AGGREGATE(15,6,ROW(MAESTRO!$B$3:$B$1000)/((MAESTRO!$B$3:$B$1000="ASMAR DIRECCIÓN")*(UPPER(MAESTRO!$L$3:$L$1000)="CONFIRMADO")),ROWS($A$3:A385))),"")</f>
        <v/>
      </c>
      <c r="B385" s="10" t="str">
        <f ca="1">IFERROR(INDEX(MAESTRO!B:B,_xludf.AGGREGATE(15,6,ROW(MAESTRO!$B$3:$B$1000)/((MAESTRO!$B$3:$B$1000="ASMAR DIRECCIÓN")*(UPPER(MAESTRO!$L$3:$L$1000)="CONFIRMADO")),ROWS($A$3:A385))),"")</f>
        <v/>
      </c>
      <c r="C385" s="10" t="str">
        <f ca="1">IFERROR(INDEX(MAESTRO!C:C,_xludf.AGGREGATE(15,6,ROW(MAESTRO!$B$3:$B$1000)/((MAESTRO!$B$3:$B$1000="ASMAR DIRECCIÓN")*(UPPER(MAESTRO!$L$3:$L$1000)="CONFIRMADO")),ROWS($A$3:A385))),"")</f>
        <v/>
      </c>
      <c r="D385" s="10" t="str">
        <f ca="1">IFERROR(INDEX(MAESTRO!D:D,_xludf.AGGREGATE(15,6,ROW(MAESTRO!$B$3:$B$1000)/((MAESTRO!$B$3:$B$1000="ASMAR DIRECCIÓN")*(UPPER(MAESTRO!$L$3:$L$1000)="CONFIRMADO")),ROWS($A$3:A385))),"")</f>
        <v/>
      </c>
      <c r="E385" s="10" t="str">
        <f ca="1">IFERROR(INDEX(MAESTRO!E:E,_xludf.AGGREGATE(15,6,ROW(MAESTRO!$B$3:$B$1000)/((MAESTRO!$B$3:$B$1000="ASMAR DIRECCIÓN")*(UPPER(MAESTRO!$L$3:$L$1000)="CONFIRMADO")),ROWS($A$3:A385))),"")</f>
        <v/>
      </c>
      <c r="F385" s="10" t="str">
        <f ca="1">IFERROR(INDEX(MAESTRO!F:F,_xludf.AGGREGATE(15,6,ROW(MAESTRO!$B$3:$B$1000)/((MAESTRO!$B$3:$B$1000="ASMAR DIRECCIÓN")*(UPPER(MAESTRO!$L$3:$L$1000)="CONFIRMADO")),ROWS($A$3:A385))),"")</f>
        <v/>
      </c>
      <c r="G385" s="10" t="str">
        <f ca="1">IFERROR(INDEX(MAESTRO!G:G,_xludf.AGGREGATE(15,6,ROW(MAESTRO!$B$3:$B$1000)/((MAESTRO!$B$3:$B$1000="ASMAR DIRECCIÓN")*(UPPER(MAESTRO!$L$3:$L$1000)="CONFIRMADO")),ROWS($A$3:A385))),"")</f>
        <v/>
      </c>
      <c r="H385" s="10" t="str">
        <f ca="1">IFERROR(INDEX(MAESTRO!H:H,_xludf.AGGREGATE(15,6,ROW(MAESTRO!$B$3:$B$1000)/((MAESTRO!$B$3:$B$1000="ASMAR DIRECCIÓN")*(UPPER(MAESTRO!$L$3:$L$1000)="CONFIRMADO")),ROWS($A$3:A385))),"")</f>
        <v/>
      </c>
      <c r="I385" s="10" t="str">
        <f ca="1">IFERROR(INDEX(MAESTRO!I:I,_xludf.AGGREGATE(15,6,ROW(MAESTRO!$B$3:$B$1000)/((MAESTRO!$B$3:$B$1000="ASMAR DIRECCIÓN")*(UPPER(MAESTRO!$L$3:$L$1000)="CONFIRMADO")),ROWS($A$3:A385))),"")</f>
        <v/>
      </c>
      <c r="J385" s="10" t="str">
        <f ca="1">IFERROR(INDEX(MAESTRO!J:J,_xludf.AGGREGATE(15,6,ROW(MAESTRO!$B$3:$B$1000)/((MAESTRO!$B$3:$B$1000="ASMAR DIRECCIÓN")*(UPPER(MAESTRO!$L$3:$L$1000)="CONFIRMADO")),ROWS($A$3:A385))),"")</f>
        <v/>
      </c>
      <c r="K385" s="10" t="str">
        <f ca="1">IFERROR(INDEX(MAESTRO!K:K,_xludf.AGGREGATE(15,6,ROW(MAESTRO!$B$3:$B$1000)/((MAESTRO!$B$3:$B$1000="ASMAR DIRECCIÓN")*(UPPER(MAESTRO!$L$3:$L$1000)="CONFIRMADO")),ROWS($A$3:A385))),"")</f>
        <v/>
      </c>
      <c r="L385" s="10" t="str">
        <f ca="1">IFERROR(INDEX(MAESTRO!L:L,_xludf.AGGREGATE(15,6,ROW(MAESTRO!$B$3:$B$1000)/((MAESTRO!$B$3:$B$1000="ASMAR DIRECCIÓN")*(UPPER(MAESTRO!$L$3:$L$1000)="CONFIRMADO")),ROWS($A$3:A385))),"")</f>
        <v/>
      </c>
      <c r="M385" s="10" t="str">
        <f ca="1">IFERROR(INDEX(MAESTRO!M:M,_xludf.AGGREGATE(15,6,ROW(MAESTRO!$B$3:$B$1000)/((MAESTRO!$B$3:$B$1000="ASMAR DIRECCIÓN")*(UPPER(MAESTRO!$L$3:$L$1000)="CONFIRMADO")),ROWS($A$3:A385))),"")</f>
        <v/>
      </c>
      <c r="N385" s="10" t="str">
        <f ca="1">IFERROR(INDEX(MAESTRO!N:N,_xludf.AGGREGATE(15,6,ROW(MAESTRO!$B$3:$B$1000)/((MAESTRO!$B$3:$B$1000="ASMAR DIRECCIÓN")*(UPPER(MAESTRO!$L$3:$L$1000)="CONFIRMADO")),ROWS($A$3:A385))),"")</f>
        <v/>
      </c>
      <c r="O385" s="10" t="str">
        <f ca="1">IFERROR(INDEX(MAESTRO!O:O,_xludf.AGGREGATE(15,6,ROW(MAESTRO!$B$3:$B$1000)/((MAESTRO!$B$3:$B$1000="ASMAR DIRECCIÓN")*(UPPER(MAESTRO!$L$3:$L$1000)="CONFIRMADO")),ROWS($A$3:A385))),"")</f>
        <v/>
      </c>
      <c r="P385" s="10" t="str">
        <f ca="1">IFERROR(INDEX(MAESTRO!P:P,_xludf.AGGREGATE(15,6,ROW(MAESTRO!$B$3:$B$1000)/((MAESTRO!$B$3:$B$1000="ASMAR DIRECCIÓN")*(UPPER(MAESTRO!$L$3:$L$1000)="CONFIRMADO")),ROWS($A$3:A385))),"")</f>
        <v/>
      </c>
      <c r="Q385" s="10" t="str">
        <f ca="1">IFERROR(INDEX(MAESTRO!Q:Q,_xludf.AGGREGATE(15,6,ROW(MAESTRO!$B$3:$B$1000)/((MAESTRO!$B$3:$B$1000="ASMAR DIRECCIÓN")*(UPPER(MAESTRO!$L$3:$L$1000)="CONFIRMADO")),ROWS($A$3:A385))),"")</f>
        <v/>
      </c>
      <c r="R385" s="10" t="str">
        <f ca="1">IFERROR(INDEX(MAESTRO!R:R,_xludf.AGGREGATE(15,6,ROW(MAESTRO!$B$3:$B$1000)/((MAESTRO!$B$3:$B$1000="ASMAR DIRECCIÓN")*(UPPER(MAESTRO!$L$3:$L$1000)="CONFIRMADO")),ROWS($A$3:A385))),"")</f>
        <v/>
      </c>
      <c r="S385" s="10" t="str">
        <f ca="1">IFERROR(INDEX(MAESTRO!S:S,_xludf.AGGREGATE(15,6,ROW(MAESTRO!$B$3:$B$1000)/((MAESTRO!$B$3:$B$1000="ASMAR DIRECCIÓN")*(UPPER(MAESTRO!$L$3:$L$1000)="CONFIRMADO")),ROWS($A$3:A385))),"")</f>
        <v/>
      </c>
      <c r="T385" s="10" t="str">
        <f ca="1">IFERROR(INDEX(MAESTRO!T:T,_xludf.AGGREGATE(15,6,ROW(MAESTRO!$B$3:$B$1000)/((MAESTRO!$B$3:$B$1000="ASMAR DIRECCIÓN")*(UPPER(MAESTRO!$L$3:$L$1000)="CONFIRMADO")),ROWS($A$3:A385))),"")</f>
        <v/>
      </c>
      <c r="U385" s="10" t="str">
        <f ca="1">IFERROR(INDEX(MAESTRO!U:U,_xludf.AGGREGATE(15,6,ROW(MAESTRO!$B$3:$B$1000)/((MAESTRO!$B$3:$B$1000="ASMAR DIRECCIÓN")*(UPPER(MAESTRO!$L$3:$L$1000)="CONFIRMADO")),ROWS($A$3:A385))),"")</f>
        <v/>
      </c>
      <c r="V385" s="10" t="str">
        <f ca="1">IFERROR(INDEX(MAESTRO!V:V,_xludf.AGGREGATE(15,6,ROW(MAESTRO!$B$3:$B$1000)/((MAESTRO!$B$3:$B$1000="ASMAR DIRECCIÓN")*(UPPER(MAESTRO!$L$3:$L$1000)="CONFIRMADO")),ROWS($A$3:A385))),"")</f>
        <v/>
      </c>
      <c r="W385" s="10" t="str">
        <f ca="1">IFERROR(INDEX(MAESTRO!W:W,_xludf.AGGREGATE(15,6,ROW(MAESTRO!$B$3:$B$1000)/((MAESTRO!$B$3:$B$1000="ASMAR DIRECCIÓN")*(UPPER(MAESTRO!$L$3:$L$1000)="CONFIRMADO")),ROWS($A$3:A385))),"")</f>
        <v/>
      </c>
      <c r="X385" s="10" t="str">
        <f ca="1">IFERROR(INDEX(MAESTRO!X:X,_xludf.AGGREGATE(15,6,ROW(MAESTRO!$B$3:$B$1000)/((MAESTRO!$B$3:$B$1000="ASMAR DIRECCIÓN")*(UPPER(MAESTRO!$L$3:$L$1000)="CONFIRMADO")),ROWS($A$3:A385))),"")</f>
        <v/>
      </c>
    </row>
    <row r="386" spans="1:24" ht="22.05" customHeight="1">
      <c r="A386" s="11" t="str">
        <f ca="1">IFERROR(INDEX(MAESTRO!A:A,_xludf.AGGREGATE(15,6,ROW(MAESTRO!$B$3:$B$1000)/((MAESTRO!$B$3:$B$1000="ASMAR DIRECCIÓN")*(UPPER(MAESTRO!$L$3:$L$1000)="CONFIRMADO")),ROWS($A$3:A386))),"")</f>
        <v/>
      </c>
      <c r="B386" s="11" t="str">
        <f ca="1">IFERROR(INDEX(MAESTRO!B:B,_xludf.AGGREGATE(15,6,ROW(MAESTRO!$B$3:$B$1000)/((MAESTRO!$B$3:$B$1000="ASMAR DIRECCIÓN")*(UPPER(MAESTRO!$L$3:$L$1000)="CONFIRMADO")),ROWS($A$3:A386))),"")</f>
        <v/>
      </c>
      <c r="C386" s="11" t="str">
        <f ca="1">IFERROR(INDEX(MAESTRO!C:C,_xludf.AGGREGATE(15,6,ROW(MAESTRO!$B$3:$B$1000)/((MAESTRO!$B$3:$B$1000="ASMAR DIRECCIÓN")*(UPPER(MAESTRO!$L$3:$L$1000)="CONFIRMADO")),ROWS($A$3:A386))),"")</f>
        <v/>
      </c>
      <c r="D386" s="11" t="str">
        <f ca="1">IFERROR(INDEX(MAESTRO!D:D,_xludf.AGGREGATE(15,6,ROW(MAESTRO!$B$3:$B$1000)/((MAESTRO!$B$3:$B$1000="ASMAR DIRECCIÓN")*(UPPER(MAESTRO!$L$3:$L$1000)="CONFIRMADO")),ROWS($A$3:A386))),"")</f>
        <v/>
      </c>
      <c r="E386" s="11" t="str">
        <f ca="1">IFERROR(INDEX(MAESTRO!E:E,_xludf.AGGREGATE(15,6,ROW(MAESTRO!$B$3:$B$1000)/((MAESTRO!$B$3:$B$1000="ASMAR DIRECCIÓN")*(UPPER(MAESTRO!$L$3:$L$1000)="CONFIRMADO")),ROWS($A$3:A386))),"")</f>
        <v/>
      </c>
      <c r="F386" s="11" t="str">
        <f ca="1">IFERROR(INDEX(MAESTRO!F:F,_xludf.AGGREGATE(15,6,ROW(MAESTRO!$B$3:$B$1000)/((MAESTRO!$B$3:$B$1000="ASMAR DIRECCIÓN")*(UPPER(MAESTRO!$L$3:$L$1000)="CONFIRMADO")),ROWS($A$3:A386))),"")</f>
        <v/>
      </c>
      <c r="G386" s="11" t="str">
        <f ca="1">IFERROR(INDEX(MAESTRO!G:G,_xludf.AGGREGATE(15,6,ROW(MAESTRO!$B$3:$B$1000)/((MAESTRO!$B$3:$B$1000="ASMAR DIRECCIÓN")*(UPPER(MAESTRO!$L$3:$L$1000)="CONFIRMADO")),ROWS($A$3:A386))),"")</f>
        <v/>
      </c>
      <c r="H386" s="11" t="str">
        <f ca="1">IFERROR(INDEX(MAESTRO!H:H,_xludf.AGGREGATE(15,6,ROW(MAESTRO!$B$3:$B$1000)/((MAESTRO!$B$3:$B$1000="ASMAR DIRECCIÓN")*(UPPER(MAESTRO!$L$3:$L$1000)="CONFIRMADO")),ROWS($A$3:A386))),"")</f>
        <v/>
      </c>
      <c r="I386" s="11" t="str">
        <f ca="1">IFERROR(INDEX(MAESTRO!I:I,_xludf.AGGREGATE(15,6,ROW(MAESTRO!$B$3:$B$1000)/((MAESTRO!$B$3:$B$1000="ASMAR DIRECCIÓN")*(UPPER(MAESTRO!$L$3:$L$1000)="CONFIRMADO")),ROWS($A$3:A386))),"")</f>
        <v/>
      </c>
      <c r="J386" s="11" t="str">
        <f ca="1">IFERROR(INDEX(MAESTRO!J:J,_xludf.AGGREGATE(15,6,ROW(MAESTRO!$B$3:$B$1000)/((MAESTRO!$B$3:$B$1000="ASMAR DIRECCIÓN")*(UPPER(MAESTRO!$L$3:$L$1000)="CONFIRMADO")),ROWS($A$3:A386))),"")</f>
        <v/>
      </c>
      <c r="K386" s="11" t="str">
        <f ca="1">IFERROR(INDEX(MAESTRO!K:K,_xludf.AGGREGATE(15,6,ROW(MAESTRO!$B$3:$B$1000)/((MAESTRO!$B$3:$B$1000="ASMAR DIRECCIÓN")*(UPPER(MAESTRO!$L$3:$L$1000)="CONFIRMADO")),ROWS($A$3:A386))),"")</f>
        <v/>
      </c>
      <c r="L386" s="11" t="str">
        <f ca="1">IFERROR(INDEX(MAESTRO!L:L,_xludf.AGGREGATE(15,6,ROW(MAESTRO!$B$3:$B$1000)/((MAESTRO!$B$3:$B$1000="ASMAR DIRECCIÓN")*(UPPER(MAESTRO!$L$3:$L$1000)="CONFIRMADO")),ROWS($A$3:A386))),"")</f>
        <v/>
      </c>
      <c r="M386" s="11" t="str">
        <f ca="1">IFERROR(INDEX(MAESTRO!M:M,_xludf.AGGREGATE(15,6,ROW(MAESTRO!$B$3:$B$1000)/((MAESTRO!$B$3:$B$1000="ASMAR DIRECCIÓN")*(UPPER(MAESTRO!$L$3:$L$1000)="CONFIRMADO")),ROWS($A$3:A386))),"")</f>
        <v/>
      </c>
      <c r="N386" s="11" t="str">
        <f ca="1">IFERROR(INDEX(MAESTRO!N:N,_xludf.AGGREGATE(15,6,ROW(MAESTRO!$B$3:$B$1000)/((MAESTRO!$B$3:$B$1000="ASMAR DIRECCIÓN")*(UPPER(MAESTRO!$L$3:$L$1000)="CONFIRMADO")),ROWS($A$3:A386))),"")</f>
        <v/>
      </c>
      <c r="O386" s="11" t="str">
        <f ca="1">IFERROR(INDEX(MAESTRO!O:O,_xludf.AGGREGATE(15,6,ROW(MAESTRO!$B$3:$B$1000)/((MAESTRO!$B$3:$B$1000="ASMAR DIRECCIÓN")*(UPPER(MAESTRO!$L$3:$L$1000)="CONFIRMADO")),ROWS($A$3:A386))),"")</f>
        <v/>
      </c>
      <c r="P386" s="11" t="str">
        <f ca="1">IFERROR(INDEX(MAESTRO!P:P,_xludf.AGGREGATE(15,6,ROW(MAESTRO!$B$3:$B$1000)/((MAESTRO!$B$3:$B$1000="ASMAR DIRECCIÓN")*(UPPER(MAESTRO!$L$3:$L$1000)="CONFIRMADO")),ROWS($A$3:A386))),"")</f>
        <v/>
      </c>
      <c r="Q386" s="11" t="str">
        <f ca="1">IFERROR(INDEX(MAESTRO!Q:Q,_xludf.AGGREGATE(15,6,ROW(MAESTRO!$B$3:$B$1000)/((MAESTRO!$B$3:$B$1000="ASMAR DIRECCIÓN")*(UPPER(MAESTRO!$L$3:$L$1000)="CONFIRMADO")),ROWS($A$3:A386))),"")</f>
        <v/>
      </c>
      <c r="R386" s="11" t="str">
        <f ca="1">IFERROR(INDEX(MAESTRO!R:R,_xludf.AGGREGATE(15,6,ROW(MAESTRO!$B$3:$B$1000)/((MAESTRO!$B$3:$B$1000="ASMAR DIRECCIÓN")*(UPPER(MAESTRO!$L$3:$L$1000)="CONFIRMADO")),ROWS($A$3:A386))),"")</f>
        <v/>
      </c>
      <c r="S386" s="11" t="str">
        <f ca="1">IFERROR(INDEX(MAESTRO!S:S,_xludf.AGGREGATE(15,6,ROW(MAESTRO!$B$3:$B$1000)/((MAESTRO!$B$3:$B$1000="ASMAR DIRECCIÓN")*(UPPER(MAESTRO!$L$3:$L$1000)="CONFIRMADO")),ROWS($A$3:A386))),"")</f>
        <v/>
      </c>
      <c r="T386" s="11" t="str">
        <f ca="1">IFERROR(INDEX(MAESTRO!T:T,_xludf.AGGREGATE(15,6,ROW(MAESTRO!$B$3:$B$1000)/((MAESTRO!$B$3:$B$1000="ASMAR DIRECCIÓN")*(UPPER(MAESTRO!$L$3:$L$1000)="CONFIRMADO")),ROWS($A$3:A386))),"")</f>
        <v/>
      </c>
      <c r="U386" s="11" t="str">
        <f ca="1">IFERROR(INDEX(MAESTRO!U:U,_xludf.AGGREGATE(15,6,ROW(MAESTRO!$B$3:$B$1000)/((MAESTRO!$B$3:$B$1000="ASMAR DIRECCIÓN")*(UPPER(MAESTRO!$L$3:$L$1000)="CONFIRMADO")),ROWS($A$3:A386))),"")</f>
        <v/>
      </c>
      <c r="V386" s="11" t="str">
        <f ca="1">IFERROR(INDEX(MAESTRO!V:V,_xludf.AGGREGATE(15,6,ROW(MAESTRO!$B$3:$B$1000)/((MAESTRO!$B$3:$B$1000="ASMAR DIRECCIÓN")*(UPPER(MAESTRO!$L$3:$L$1000)="CONFIRMADO")),ROWS($A$3:A386))),"")</f>
        <v/>
      </c>
      <c r="W386" s="11" t="str">
        <f ca="1">IFERROR(INDEX(MAESTRO!W:W,_xludf.AGGREGATE(15,6,ROW(MAESTRO!$B$3:$B$1000)/((MAESTRO!$B$3:$B$1000="ASMAR DIRECCIÓN")*(UPPER(MAESTRO!$L$3:$L$1000)="CONFIRMADO")),ROWS($A$3:A386))),"")</f>
        <v/>
      </c>
      <c r="X386" s="11" t="str">
        <f ca="1">IFERROR(INDEX(MAESTRO!X:X,_xludf.AGGREGATE(15,6,ROW(MAESTRO!$B$3:$B$1000)/((MAESTRO!$B$3:$B$1000="ASMAR DIRECCIÓN")*(UPPER(MAESTRO!$L$3:$L$1000)="CONFIRMADO")),ROWS($A$3:A386))),"")</f>
        <v/>
      </c>
    </row>
    <row r="387" spans="1:24" ht="22.05" customHeight="1">
      <c r="A387" s="10" t="str">
        <f ca="1">IFERROR(INDEX(MAESTRO!A:A,_xludf.AGGREGATE(15,6,ROW(MAESTRO!$B$3:$B$1000)/((MAESTRO!$B$3:$B$1000="ASMAR DIRECCIÓN")*(UPPER(MAESTRO!$L$3:$L$1000)="CONFIRMADO")),ROWS($A$3:A387))),"")</f>
        <v/>
      </c>
      <c r="B387" s="10" t="str">
        <f ca="1">IFERROR(INDEX(MAESTRO!B:B,_xludf.AGGREGATE(15,6,ROW(MAESTRO!$B$3:$B$1000)/((MAESTRO!$B$3:$B$1000="ASMAR DIRECCIÓN")*(UPPER(MAESTRO!$L$3:$L$1000)="CONFIRMADO")),ROWS($A$3:A387))),"")</f>
        <v/>
      </c>
      <c r="C387" s="10" t="str">
        <f ca="1">IFERROR(INDEX(MAESTRO!C:C,_xludf.AGGREGATE(15,6,ROW(MAESTRO!$B$3:$B$1000)/((MAESTRO!$B$3:$B$1000="ASMAR DIRECCIÓN")*(UPPER(MAESTRO!$L$3:$L$1000)="CONFIRMADO")),ROWS($A$3:A387))),"")</f>
        <v/>
      </c>
      <c r="D387" s="10" t="str">
        <f ca="1">IFERROR(INDEX(MAESTRO!D:D,_xludf.AGGREGATE(15,6,ROW(MAESTRO!$B$3:$B$1000)/((MAESTRO!$B$3:$B$1000="ASMAR DIRECCIÓN")*(UPPER(MAESTRO!$L$3:$L$1000)="CONFIRMADO")),ROWS($A$3:A387))),"")</f>
        <v/>
      </c>
      <c r="E387" s="10" t="str">
        <f ca="1">IFERROR(INDEX(MAESTRO!E:E,_xludf.AGGREGATE(15,6,ROW(MAESTRO!$B$3:$B$1000)/((MAESTRO!$B$3:$B$1000="ASMAR DIRECCIÓN")*(UPPER(MAESTRO!$L$3:$L$1000)="CONFIRMADO")),ROWS($A$3:A387))),"")</f>
        <v/>
      </c>
      <c r="F387" s="10" t="str">
        <f ca="1">IFERROR(INDEX(MAESTRO!F:F,_xludf.AGGREGATE(15,6,ROW(MAESTRO!$B$3:$B$1000)/((MAESTRO!$B$3:$B$1000="ASMAR DIRECCIÓN")*(UPPER(MAESTRO!$L$3:$L$1000)="CONFIRMADO")),ROWS($A$3:A387))),"")</f>
        <v/>
      </c>
      <c r="G387" s="10" t="str">
        <f ca="1">IFERROR(INDEX(MAESTRO!G:G,_xludf.AGGREGATE(15,6,ROW(MAESTRO!$B$3:$B$1000)/((MAESTRO!$B$3:$B$1000="ASMAR DIRECCIÓN")*(UPPER(MAESTRO!$L$3:$L$1000)="CONFIRMADO")),ROWS($A$3:A387))),"")</f>
        <v/>
      </c>
      <c r="H387" s="10" t="str">
        <f ca="1">IFERROR(INDEX(MAESTRO!H:H,_xludf.AGGREGATE(15,6,ROW(MAESTRO!$B$3:$B$1000)/((MAESTRO!$B$3:$B$1000="ASMAR DIRECCIÓN")*(UPPER(MAESTRO!$L$3:$L$1000)="CONFIRMADO")),ROWS($A$3:A387))),"")</f>
        <v/>
      </c>
      <c r="I387" s="10" t="str">
        <f ca="1">IFERROR(INDEX(MAESTRO!I:I,_xludf.AGGREGATE(15,6,ROW(MAESTRO!$B$3:$B$1000)/((MAESTRO!$B$3:$B$1000="ASMAR DIRECCIÓN")*(UPPER(MAESTRO!$L$3:$L$1000)="CONFIRMADO")),ROWS($A$3:A387))),"")</f>
        <v/>
      </c>
      <c r="J387" s="10" t="str">
        <f ca="1">IFERROR(INDEX(MAESTRO!J:J,_xludf.AGGREGATE(15,6,ROW(MAESTRO!$B$3:$B$1000)/((MAESTRO!$B$3:$B$1000="ASMAR DIRECCIÓN")*(UPPER(MAESTRO!$L$3:$L$1000)="CONFIRMADO")),ROWS($A$3:A387))),"")</f>
        <v/>
      </c>
      <c r="K387" s="10" t="str">
        <f ca="1">IFERROR(INDEX(MAESTRO!K:K,_xludf.AGGREGATE(15,6,ROW(MAESTRO!$B$3:$B$1000)/((MAESTRO!$B$3:$B$1000="ASMAR DIRECCIÓN")*(UPPER(MAESTRO!$L$3:$L$1000)="CONFIRMADO")),ROWS($A$3:A387))),"")</f>
        <v/>
      </c>
      <c r="L387" s="10" t="str">
        <f ca="1">IFERROR(INDEX(MAESTRO!L:L,_xludf.AGGREGATE(15,6,ROW(MAESTRO!$B$3:$B$1000)/((MAESTRO!$B$3:$B$1000="ASMAR DIRECCIÓN")*(UPPER(MAESTRO!$L$3:$L$1000)="CONFIRMADO")),ROWS($A$3:A387))),"")</f>
        <v/>
      </c>
      <c r="M387" s="10" t="str">
        <f ca="1">IFERROR(INDEX(MAESTRO!M:M,_xludf.AGGREGATE(15,6,ROW(MAESTRO!$B$3:$B$1000)/((MAESTRO!$B$3:$B$1000="ASMAR DIRECCIÓN")*(UPPER(MAESTRO!$L$3:$L$1000)="CONFIRMADO")),ROWS($A$3:A387))),"")</f>
        <v/>
      </c>
      <c r="N387" s="10" t="str">
        <f ca="1">IFERROR(INDEX(MAESTRO!N:N,_xludf.AGGREGATE(15,6,ROW(MAESTRO!$B$3:$B$1000)/((MAESTRO!$B$3:$B$1000="ASMAR DIRECCIÓN")*(UPPER(MAESTRO!$L$3:$L$1000)="CONFIRMADO")),ROWS($A$3:A387))),"")</f>
        <v/>
      </c>
      <c r="O387" s="10" t="str">
        <f ca="1">IFERROR(INDEX(MAESTRO!O:O,_xludf.AGGREGATE(15,6,ROW(MAESTRO!$B$3:$B$1000)/((MAESTRO!$B$3:$B$1000="ASMAR DIRECCIÓN")*(UPPER(MAESTRO!$L$3:$L$1000)="CONFIRMADO")),ROWS($A$3:A387))),"")</f>
        <v/>
      </c>
      <c r="P387" s="10" t="str">
        <f ca="1">IFERROR(INDEX(MAESTRO!P:P,_xludf.AGGREGATE(15,6,ROW(MAESTRO!$B$3:$B$1000)/((MAESTRO!$B$3:$B$1000="ASMAR DIRECCIÓN")*(UPPER(MAESTRO!$L$3:$L$1000)="CONFIRMADO")),ROWS($A$3:A387))),"")</f>
        <v/>
      </c>
      <c r="Q387" s="10" t="str">
        <f ca="1">IFERROR(INDEX(MAESTRO!Q:Q,_xludf.AGGREGATE(15,6,ROW(MAESTRO!$B$3:$B$1000)/((MAESTRO!$B$3:$B$1000="ASMAR DIRECCIÓN")*(UPPER(MAESTRO!$L$3:$L$1000)="CONFIRMADO")),ROWS($A$3:A387))),"")</f>
        <v/>
      </c>
      <c r="R387" s="10" t="str">
        <f ca="1">IFERROR(INDEX(MAESTRO!R:R,_xludf.AGGREGATE(15,6,ROW(MAESTRO!$B$3:$B$1000)/((MAESTRO!$B$3:$B$1000="ASMAR DIRECCIÓN")*(UPPER(MAESTRO!$L$3:$L$1000)="CONFIRMADO")),ROWS($A$3:A387))),"")</f>
        <v/>
      </c>
      <c r="S387" s="10" t="str">
        <f ca="1">IFERROR(INDEX(MAESTRO!S:S,_xludf.AGGREGATE(15,6,ROW(MAESTRO!$B$3:$B$1000)/((MAESTRO!$B$3:$B$1000="ASMAR DIRECCIÓN")*(UPPER(MAESTRO!$L$3:$L$1000)="CONFIRMADO")),ROWS($A$3:A387))),"")</f>
        <v/>
      </c>
      <c r="T387" s="10" t="str">
        <f ca="1">IFERROR(INDEX(MAESTRO!T:T,_xludf.AGGREGATE(15,6,ROW(MAESTRO!$B$3:$B$1000)/((MAESTRO!$B$3:$B$1000="ASMAR DIRECCIÓN")*(UPPER(MAESTRO!$L$3:$L$1000)="CONFIRMADO")),ROWS($A$3:A387))),"")</f>
        <v/>
      </c>
      <c r="U387" s="10" t="str">
        <f ca="1">IFERROR(INDEX(MAESTRO!U:U,_xludf.AGGREGATE(15,6,ROW(MAESTRO!$B$3:$B$1000)/((MAESTRO!$B$3:$B$1000="ASMAR DIRECCIÓN")*(UPPER(MAESTRO!$L$3:$L$1000)="CONFIRMADO")),ROWS($A$3:A387))),"")</f>
        <v/>
      </c>
      <c r="V387" s="10" t="str">
        <f ca="1">IFERROR(INDEX(MAESTRO!V:V,_xludf.AGGREGATE(15,6,ROW(MAESTRO!$B$3:$B$1000)/((MAESTRO!$B$3:$B$1000="ASMAR DIRECCIÓN")*(UPPER(MAESTRO!$L$3:$L$1000)="CONFIRMADO")),ROWS($A$3:A387))),"")</f>
        <v/>
      </c>
      <c r="W387" s="10" t="str">
        <f ca="1">IFERROR(INDEX(MAESTRO!W:W,_xludf.AGGREGATE(15,6,ROW(MAESTRO!$B$3:$B$1000)/((MAESTRO!$B$3:$B$1000="ASMAR DIRECCIÓN")*(UPPER(MAESTRO!$L$3:$L$1000)="CONFIRMADO")),ROWS($A$3:A387))),"")</f>
        <v/>
      </c>
      <c r="X387" s="10" t="str">
        <f ca="1">IFERROR(INDEX(MAESTRO!X:X,_xludf.AGGREGATE(15,6,ROW(MAESTRO!$B$3:$B$1000)/((MAESTRO!$B$3:$B$1000="ASMAR DIRECCIÓN")*(UPPER(MAESTRO!$L$3:$L$1000)="CONFIRMADO")),ROWS($A$3:A387))),"")</f>
        <v/>
      </c>
    </row>
    <row r="388" spans="1:24" ht="22.05" customHeight="1">
      <c r="A388" s="11" t="str">
        <f ca="1">IFERROR(INDEX(MAESTRO!A:A,_xludf.AGGREGATE(15,6,ROW(MAESTRO!$B$3:$B$1000)/((MAESTRO!$B$3:$B$1000="ASMAR DIRECCIÓN")*(UPPER(MAESTRO!$L$3:$L$1000)="CONFIRMADO")),ROWS($A$3:A388))),"")</f>
        <v/>
      </c>
      <c r="B388" s="11" t="str">
        <f ca="1">IFERROR(INDEX(MAESTRO!B:B,_xludf.AGGREGATE(15,6,ROW(MAESTRO!$B$3:$B$1000)/((MAESTRO!$B$3:$B$1000="ASMAR DIRECCIÓN")*(UPPER(MAESTRO!$L$3:$L$1000)="CONFIRMADO")),ROWS($A$3:A388))),"")</f>
        <v/>
      </c>
      <c r="C388" s="11" t="str">
        <f ca="1">IFERROR(INDEX(MAESTRO!C:C,_xludf.AGGREGATE(15,6,ROW(MAESTRO!$B$3:$B$1000)/((MAESTRO!$B$3:$B$1000="ASMAR DIRECCIÓN")*(UPPER(MAESTRO!$L$3:$L$1000)="CONFIRMADO")),ROWS($A$3:A388))),"")</f>
        <v/>
      </c>
      <c r="D388" s="11" t="str">
        <f ca="1">IFERROR(INDEX(MAESTRO!D:D,_xludf.AGGREGATE(15,6,ROW(MAESTRO!$B$3:$B$1000)/((MAESTRO!$B$3:$B$1000="ASMAR DIRECCIÓN")*(UPPER(MAESTRO!$L$3:$L$1000)="CONFIRMADO")),ROWS($A$3:A388))),"")</f>
        <v/>
      </c>
      <c r="E388" s="11" t="str">
        <f ca="1">IFERROR(INDEX(MAESTRO!E:E,_xludf.AGGREGATE(15,6,ROW(MAESTRO!$B$3:$B$1000)/((MAESTRO!$B$3:$B$1000="ASMAR DIRECCIÓN")*(UPPER(MAESTRO!$L$3:$L$1000)="CONFIRMADO")),ROWS($A$3:A388))),"")</f>
        <v/>
      </c>
      <c r="F388" s="11" t="str">
        <f ca="1">IFERROR(INDEX(MAESTRO!F:F,_xludf.AGGREGATE(15,6,ROW(MAESTRO!$B$3:$B$1000)/((MAESTRO!$B$3:$B$1000="ASMAR DIRECCIÓN")*(UPPER(MAESTRO!$L$3:$L$1000)="CONFIRMADO")),ROWS($A$3:A388))),"")</f>
        <v/>
      </c>
      <c r="G388" s="11" t="str">
        <f ca="1">IFERROR(INDEX(MAESTRO!G:G,_xludf.AGGREGATE(15,6,ROW(MAESTRO!$B$3:$B$1000)/((MAESTRO!$B$3:$B$1000="ASMAR DIRECCIÓN")*(UPPER(MAESTRO!$L$3:$L$1000)="CONFIRMADO")),ROWS($A$3:A388))),"")</f>
        <v/>
      </c>
      <c r="H388" s="11" t="str">
        <f ca="1">IFERROR(INDEX(MAESTRO!H:H,_xludf.AGGREGATE(15,6,ROW(MAESTRO!$B$3:$B$1000)/((MAESTRO!$B$3:$B$1000="ASMAR DIRECCIÓN")*(UPPER(MAESTRO!$L$3:$L$1000)="CONFIRMADO")),ROWS($A$3:A388))),"")</f>
        <v/>
      </c>
      <c r="I388" s="11" t="str">
        <f ca="1">IFERROR(INDEX(MAESTRO!I:I,_xludf.AGGREGATE(15,6,ROW(MAESTRO!$B$3:$B$1000)/((MAESTRO!$B$3:$B$1000="ASMAR DIRECCIÓN")*(UPPER(MAESTRO!$L$3:$L$1000)="CONFIRMADO")),ROWS($A$3:A388))),"")</f>
        <v/>
      </c>
      <c r="J388" s="11" t="str">
        <f ca="1">IFERROR(INDEX(MAESTRO!J:J,_xludf.AGGREGATE(15,6,ROW(MAESTRO!$B$3:$B$1000)/((MAESTRO!$B$3:$B$1000="ASMAR DIRECCIÓN")*(UPPER(MAESTRO!$L$3:$L$1000)="CONFIRMADO")),ROWS($A$3:A388))),"")</f>
        <v/>
      </c>
      <c r="K388" s="11" t="str">
        <f ca="1">IFERROR(INDEX(MAESTRO!K:K,_xludf.AGGREGATE(15,6,ROW(MAESTRO!$B$3:$B$1000)/((MAESTRO!$B$3:$B$1000="ASMAR DIRECCIÓN")*(UPPER(MAESTRO!$L$3:$L$1000)="CONFIRMADO")),ROWS($A$3:A388))),"")</f>
        <v/>
      </c>
      <c r="L388" s="11" t="str">
        <f ca="1">IFERROR(INDEX(MAESTRO!L:L,_xludf.AGGREGATE(15,6,ROW(MAESTRO!$B$3:$B$1000)/((MAESTRO!$B$3:$B$1000="ASMAR DIRECCIÓN")*(UPPER(MAESTRO!$L$3:$L$1000)="CONFIRMADO")),ROWS($A$3:A388))),"")</f>
        <v/>
      </c>
      <c r="M388" s="11" t="str">
        <f ca="1">IFERROR(INDEX(MAESTRO!M:M,_xludf.AGGREGATE(15,6,ROW(MAESTRO!$B$3:$B$1000)/((MAESTRO!$B$3:$B$1000="ASMAR DIRECCIÓN")*(UPPER(MAESTRO!$L$3:$L$1000)="CONFIRMADO")),ROWS($A$3:A388))),"")</f>
        <v/>
      </c>
      <c r="N388" s="11" t="str">
        <f ca="1">IFERROR(INDEX(MAESTRO!N:N,_xludf.AGGREGATE(15,6,ROW(MAESTRO!$B$3:$B$1000)/((MAESTRO!$B$3:$B$1000="ASMAR DIRECCIÓN")*(UPPER(MAESTRO!$L$3:$L$1000)="CONFIRMADO")),ROWS($A$3:A388))),"")</f>
        <v/>
      </c>
      <c r="O388" s="11" t="str">
        <f ca="1">IFERROR(INDEX(MAESTRO!O:O,_xludf.AGGREGATE(15,6,ROW(MAESTRO!$B$3:$B$1000)/((MAESTRO!$B$3:$B$1000="ASMAR DIRECCIÓN")*(UPPER(MAESTRO!$L$3:$L$1000)="CONFIRMADO")),ROWS($A$3:A388))),"")</f>
        <v/>
      </c>
      <c r="P388" s="11" t="str">
        <f ca="1">IFERROR(INDEX(MAESTRO!P:P,_xludf.AGGREGATE(15,6,ROW(MAESTRO!$B$3:$B$1000)/((MAESTRO!$B$3:$B$1000="ASMAR DIRECCIÓN")*(UPPER(MAESTRO!$L$3:$L$1000)="CONFIRMADO")),ROWS($A$3:A388))),"")</f>
        <v/>
      </c>
      <c r="Q388" s="11" t="str">
        <f ca="1">IFERROR(INDEX(MAESTRO!Q:Q,_xludf.AGGREGATE(15,6,ROW(MAESTRO!$B$3:$B$1000)/((MAESTRO!$B$3:$B$1000="ASMAR DIRECCIÓN")*(UPPER(MAESTRO!$L$3:$L$1000)="CONFIRMADO")),ROWS($A$3:A388))),"")</f>
        <v/>
      </c>
      <c r="R388" s="11" t="str">
        <f ca="1">IFERROR(INDEX(MAESTRO!R:R,_xludf.AGGREGATE(15,6,ROW(MAESTRO!$B$3:$B$1000)/((MAESTRO!$B$3:$B$1000="ASMAR DIRECCIÓN")*(UPPER(MAESTRO!$L$3:$L$1000)="CONFIRMADO")),ROWS($A$3:A388))),"")</f>
        <v/>
      </c>
      <c r="S388" s="11" t="str">
        <f ca="1">IFERROR(INDEX(MAESTRO!S:S,_xludf.AGGREGATE(15,6,ROW(MAESTRO!$B$3:$B$1000)/((MAESTRO!$B$3:$B$1000="ASMAR DIRECCIÓN")*(UPPER(MAESTRO!$L$3:$L$1000)="CONFIRMADO")),ROWS($A$3:A388))),"")</f>
        <v/>
      </c>
      <c r="T388" s="11" t="str">
        <f ca="1">IFERROR(INDEX(MAESTRO!T:T,_xludf.AGGREGATE(15,6,ROW(MAESTRO!$B$3:$B$1000)/((MAESTRO!$B$3:$B$1000="ASMAR DIRECCIÓN")*(UPPER(MAESTRO!$L$3:$L$1000)="CONFIRMADO")),ROWS($A$3:A388))),"")</f>
        <v/>
      </c>
      <c r="U388" s="11" t="str">
        <f ca="1">IFERROR(INDEX(MAESTRO!U:U,_xludf.AGGREGATE(15,6,ROW(MAESTRO!$B$3:$B$1000)/((MAESTRO!$B$3:$B$1000="ASMAR DIRECCIÓN")*(UPPER(MAESTRO!$L$3:$L$1000)="CONFIRMADO")),ROWS($A$3:A388))),"")</f>
        <v/>
      </c>
      <c r="V388" s="11" t="str">
        <f ca="1">IFERROR(INDEX(MAESTRO!V:V,_xludf.AGGREGATE(15,6,ROW(MAESTRO!$B$3:$B$1000)/((MAESTRO!$B$3:$B$1000="ASMAR DIRECCIÓN")*(UPPER(MAESTRO!$L$3:$L$1000)="CONFIRMADO")),ROWS($A$3:A388))),"")</f>
        <v/>
      </c>
      <c r="W388" s="11" t="str">
        <f ca="1">IFERROR(INDEX(MAESTRO!W:W,_xludf.AGGREGATE(15,6,ROW(MAESTRO!$B$3:$B$1000)/((MAESTRO!$B$3:$B$1000="ASMAR DIRECCIÓN")*(UPPER(MAESTRO!$L$3:$L$1000)="CONFIRMADO")),ROWS($A$3:A388))),"")</f>
        <v/>
      </c>
      <c r="X388" s="11" t="str">
        <f ca="1">IFERROR(INDEX(MAESTRO!X:X,_xludf.AGGREGATE(15,6,ROW(MAESTRO!$B$3:$B$1000)/((MAESTRO!$B$3:$B$1000="ASMAR DIRECCIÓN")*(UPPER(MAESTRO!$L$3:$L$1000)="CONFIRMADO")),ROWS($A$3:A388))),"")</f>
        <v/>
      </c>
    </row>
    <row r="389" spans="1:24" ht="22.05" customHeight="1">
      <c r="A389" s="10" t="str">
        <f ca="1">IFERROR(INDEX(MAESTRO!A:A,_xludf.AGGREGATE(15,6,ROW(MAESTRO!$B$3:$B$1000)/((MAESTRO!$B$3:$B$1000="ASMAR DIRECCIÓN")*(UPPER(MAESTRO!$L$3:$L$1000)="CONFIRMADO")),ROWS($A$3:A389))),"")</f>
        <v/>
      </c>
      <c r="B389" s="10" t="str">
        <f ca="1">IFERROR(INDEX(MAESTRO!B:B,_xludf.AGGREGATE(15,6,ROW(MAESTRO!$B$3:$B$1000)/((MAESTRO!$B$3:$B$1000="ASMAR DIRECCIÓN")*(UPPER(MAESTRO!$L$3:$L$1000)="CONFIRMADO")),ROWS($A$3:A389))),"")</f>
        <v/>
      </c>
      <c r="C389" s="10" t="str">
        <f ca="1">IFERROR(INDEX(MAESTRO!C:C,_xludf.AGGREGATE(15,6,ROW(MAESTRO!$B$3:$B$1000)/((MAESTRO!$B$3:$B$1000="ASMAR DIRECCIÓN")*(UPPER(MAESTRO!$L$3:$L$1000)="CONFIRMADO")),ROWS($A$3:A389))),"")</f>
        <v/>
      </c>
      <c r="D389" s="10" t="str">
        <f ca="1">IFERROR(INDEX(MAESTRO!D:D,_xludf.AGGREGATE(15,6,ROW(MAESTRO!$B$3:$B$1000)/((MAESTRO!$B$3:$B$1000="ASMAR DIRECCIÓN")*(UPPER(MAESTRO!$L$3:$L$1000)="CONFIRMADO")),ROWS($A$3:A389))),"")</f>
        <v/>
      </c>
      <c r="E389" s="10" t="str">
        <f ca="1">IFERROR(INDEX(MAESTRO!E:E,_xludf.AGGREGATE(15,6,ROW(MAESTRO!$B$3:$B$1000)/((MAESTRO!$B$3:$B$1000="ASMAR DIRECCIÓN")*(UPPER(MAESTRO!$L$3:$L$1000)="CONFIRMADO")),ROWS($A$3:A389))),"")</f>
        <v/>
      </c>
      <c r="F389" s="10" t="str">
        <f ca="1">IFERROR(INDEX(MAESTRO!F:F,_xludf.AGGREGATE(15,6,ROW(MAESTRO!$B$3:$B$1000)/((MAESTRO!$B$3:$B$1000="ASMAR DIRECCIÓN")*(UPPER(MAESTRO!$L$3:$L$1000)="CONFIRMADO")),ROWS($A$3:A389))),"")</f>
        <v/>
      </c>
      <c r="G389" s="10" t="str">
        <f ca="1">IFERROR(INDEX(MAESTRO!G:G,_xludf.AGGREGATE(15,6,ROW(MAESTRO!$B$3:$B$1000)/((MAESTRO!$B$3:$B$1000="ASMAR DIRECCIÓN")*(UPPER(MAESTRO!$L$3:$L$1000)="CONFIRMADO")),ROWS($A$3:A389))),"")</f>
        <v/>
      </c>
      <c r="H389" s="10" t="str">
        <f ca="1">IFERROR(INDEX(MAESTRO!H:H,_xludf.AGGREGATE(15,6,ROW(MAESTRO!$B$3:$B$1000)/((MAESTRO!$B$3:$B$1000="ASMAR DIRECCIÓN")*(UPPER(MAESTRO!$L$3:$L$1000)="CONFIRMADO")),ROWS($A$3:A389))),"")</f>
        <v/>
      </c>
      <c r="I389" s="10" t="str">
        <f ca="1">IFERROR(INDEX(MAESTRO!I:I,_xludf.AGGREGATE(15,6,ROW(MAESTRO!$B$3:$B$1000)/((MAESTRO!$B$3:$B$1000="ASMAR DIRECCIÓN")*(UPPER(MAESTRO!$L$3:$L$1000)="CONFIRMADO")),ROWS($A$3:A389))),"")</f>
        <v/>
      </c>
      <c r="J389" s="10" t="str">
        <f ca="1">IFERROR(INDEX(MAESTRO!J:J,_xludf.AGGREGATE(15,6,ROW(MAESTRO!$B$3:$B$1000)/((MAESTRO!$B$3:$B$1000="ASMAR DIRECCIÓN")*(UPPER(MAESTRO!$L$3:$L$1000)="CONFIRMADO")),ROWS($A$3:A389))),"")</f>
        <v/>
      </c>
      <c r="K389" s="10" t="str">
        <f ca="1">IFERROR(INDEX(MAESTRO!K:K,_xludf.AGGREGATE(15,6,ROW(MAESTRO!$B$3:$B$1000)/((MAESTRO!$B$3:$B$1000="ASMAR DIRECCIÓN")*(UPPER(MAESTRO!$L$3:$L$1000)="CONFIRMADO")),ROWS($A$3:A389))),"")</f>
        <v/>
      </c>
      <c r="L389" s="10" t="str">
        <f ca="1">IFERROR(INDEX(MAESTRO!L:L,_xludf.AGGREGATE(15,6,ROW(MAESTRO!$B$3:$B$1000)/((MAESTRO!$B$3:$B$1000="ASMAR DIRECCIÓN")*(UPPER(MAESTRO!$L$3:$L$1000)="CONFIRMADO")),ROWS($A$3:A389))),"")</f>
        <v/>
      </c>
      <c r="M389" s="10" t="str">
        <f ca="1">IFERROR(INDEX(MAESTRO!M:M,_xludf.AGGREGATE(15,6,ROW(MAESTRO!$B$3:$B$1000)/((MAESTRO!$B$3:$B$1000="ASMAR DIRECCIÓN")*(UPPER(MAESTRO!$L$3:$L$1000)="CONFIRMADO")),ROWS($A$3:A389))),"")</f>
        <v/>
      </c>
      <c r="N389" s="10" t="str">
        <f ca="1">IFERROR(INDEX(MAESTRO!N:N,_xludf.AGGREGATE(15,6,ROW(MAESTRO!$B$3:$B$1000)/((MAESTRO!$B$3:$B$1000="ASMAR DIRECCIÓN")*(UPPER(MAESTRO!$L$3:$L$1000)="CONFIRMADO")),ROWS($A$3:A389))),"")</f>
        <v/>
      </c>
      <c r="O389" s="10" t="str">
        <f ca="1">IFERROR(INDEX(MAESTRO!O:O,_xludf.AGGREGATE(15,6,ROW(MAESTRO!$B$3:$B$1000)/((MAESTRO!$B$3:$B$1000="ASMAR DIRECCIÓN")*(UPPER(MAESTRO!$L$3:$L$1000)="CONFIRMADO")),ROWS($A$3:A389))),"")</f>
        <v/>
      </c>
      <c r="P389" s="10" t="str">
        <f ca="1">IFERROR(INDEX(MAESTRO!P:P,_xludf.AGGREGATE(15,6,ROW(MAESTRO!$B$3:$B$1000)/((MAESTRO!$B$3:$B$1000="ASMAR DIRECCIÓN")*(UPPER(MAESTRO!$L$3:$L$1000)="CONFIRMADO")),ROWS($A$3:A389))),"")</f>
        <v/>
      </c>
      <c r="Q389" s="10" t="str">
        <f ca="1">IFERROR(INDEX(MAESTRO!Q:Q,_xludf.AGGREGATE(15,6,ROW(MAESTRO!$B$3:$B$1000)/((MAESTRO!$B$3:$B$1000="ASMAR DIRECCIÓN")*(UPPER(MAESTRO!$L$3:$L$1000)="CONFIRMADO")),ROWS($A$3:A389))),"")</f>
        <v/>
      </c>
      <c r="R389" s="10" t="str">
        <f ca="1">IFERROR(INDEX(MAESTRO!R:R,_xludf.AGGREGATE(15,6,ROW(MAESTRO!$B$3:$B$1000)/((MAESTRO!$B$3:$B$1000="ASMAR DIRECCIÓN")*(UPPER(MAESTRO!$L$3:$L$1000)="CONFIRMADO")),ROWS($A$3:A389))),"")</f>
        <v/>
      </c>
      <c r="S389" s="10" t="str">
        <f ca="1">IFERROR(INDEX(MAESTRO!S:S,_xludf.AGGREGATE(15,6,ROW(MAESTRO!$B$3:$B$1000)/((MAESTRO!$B$3:$B$1000="ASMAR DIRECCIÓN")*(UPPER(MAESTRO!$L$3:$L$1000)="CONFIRMADO")),ROWS($A$3:A389))),"")</f>
        <v/>
      </c>
      <c r="T389" s="10" t="str">
        <f ca="1">IFERROR(INDEX(MAESTRO!T:T,_xludf.AGGREGATE(15,6,ROW(MAESTRO!$B$3:$B$1000)/((MAESTRO!$B$3:$B$1000="ASMAR DIRECCIÓN")*(UPPER(MAESTRO!$L$3:$L$1000)="CONFIRMADO")),ROWS($A$3:A389))),"")</f>
        <v/>
      </c>
      <c r="U389" s="10" t="str">
        <f ca="1">IFERROR(INDEX(MAESTRO!U:U,_xludf.AGGREGATE(15,6,ROW(MAESTRO!$B$3:$B$1000)/((MAESTRO!$B$3:$B$1000="ASMAR DIRECCIÓN")*(UPPER(MAESTRO!$L$3:$L$1000)="CONFIRMADO")),ROWS($A$3:A389))),"")</f>
        <v/>
      </c>
      <c r="V389" s="10" t="str">
        <f ca="1">IFERROR(INDEX(MAESTRO!V:V,_xludf.AGGREGATE(15,6,ROW(MAESTRO!$B$3:$B$1000)/((MAESTRO!$B$3:$B$1000="ASMAR DIRECCIÓN")*(UPPER(MAESTRO!$L$3:$L$1000)="CONFIRMADO")),ROWS($A$3:A389))),"")</f>
        <v/>
      </c>
      <c r="W389" s="10" t="str">
        <f ca="1">IFERROR(INDEX(MAESTRO!W:W,_xludf.AGGREGATE(15,6,ROW(MAESTRO!$B$3:$B$1000)/((MAESTRO!$B$3:$B$1000="ASMAR DIRECCIÓN")*(UPPER(MAESTRO!$L$3:$L$1000)="CONFIRMADO")),ROWS($A$3:A389))),"")</f>
        <v/>
      </c>
      <c r="X389" s="10" t="str">
        <f ca="1">IFERROR(INDEX(MAESTRO!X:X,_xludf.AGGREGATE(15,6,ROW(MAESTRO!$B$3:$B$1000)/((MAESTRO!$B$3:$B$1000="ASMAR DIRECCIÓN")*(UPPER(MAESTRO!$L$3:$L$1000)="CONFIRMADO")),ROWS($A$3:A389))),"")</f>
        <v/>
      </c>
    </row>
    <row r="390" spans="1:24" ht="22.05" customHeight="1">
      <c r="A390" s="11" t="str">
        <f ca="1">IFERROR(INDEX(MAESTRO!A:A,_xludf.AGGREGATE(15,6,ROW(MAESTRO!$B$3:$B$1000)/((MAESTRO!$B$3:$B$1000="ASMAR DIRECCIÓN")*(UPPER(MAESTRO!$L$3:$L$1000)="CONFIRMADO")),ROWS($A$3:A390))),"")</f>
        <v/>
      </c>
      <c r="B390" s="11" t="str">
        <f ca="1">IFERROR(INDEX(MAESTRO!B:B,_xludf.AGGREGATE(15,6,ROW(MAESTRO!$B$3:$B$1000)/((MAESTRO!$B$3:$B$1000="ASMAR DIRECCIÓN")*(UPPER(MAESTRO!$L$3:$L$1000)="CONFIRMADO")),ROWS($A$3:A390))),"")</f>
        <v/>
      </c>
      <c r="C390" s="11" t="str">
        <f ca="1">IFERROR(INDEX(MAESTRO!C:C,_xludf.AGGREGATE(15,6,ROW(MAESTRO!$B$3:$B$1000)/((MAESTRO!$B$3:$B$1000="ASMAR DIRECCIÓN")*(UPPER(MAESTRO!$L$3:$L$1000)="CONFIRMADO")),ROWS($A$3:A390))),"")</f>
        <v/>
      </c>
      <c r="D390" s="11" t="str">
        <f ca="1">IFERROR(INDEX(MAESTRO!D:D,_xludf.AGGREGATE(15,6,ROW(MAESTRO!$B$3:$B$1000)/((MAESTRO!$B$3:$B$1000="ASMAR DIRECCIÓN")*(UPPER(MAESTRO!$L$3:$L$1000)="CONFIRMADO")),ROWS($A$3:A390))),"")</f>
        <v/>
      </c>
      <c r="E390" s="11" t="str">
        <f ca="1">IFERROR(INDEX(MAESTRO!E:E,_xludf.AGGREGATE(15,6,ROW(MAESTRO!$B$3:$B$1000)/((MAESTRO!$B$3:$B$1000="ASMAR DIRECCIÓN")*(UPPER(MAESTRO!$L$3:$L$1000)="CONFIRMADO")),ROWS($A$3:A390))),"")</f>
        <v/>
      </c>
      <c r="F390" s="11" t="str">
        <f ca="1">IFERROR(INDEX(MAESTRO!F:F,_xludf.AGGREGATE(15,6,ROW(MAESTRO!$B$3:$B$1000)/((MAESTRO!$B$3:$B$1000="ASMAR DIRECCIÓN")*(UPPER(MAESTRO!$L$3:$L$1000)="CONFIRMADO")),ROWS($A$3:A390))),"")</f>
        <v/>
      </c>
      <c r="G390" s="11" t="str">
        <f ca="1">IFERROR(INDEX(MAESTRO!G:G,_xludf.AGGREGATE(15,6,ROW(MAESTRO!$B$3:$B$1000)/((MAESTRO!$B$3:$B$1000="ASMAR DIRECCIÓN")*(UPPER(MAESTRO!$L$3:$L$1000)="CONFIRMADO")),ROWS($A$3:A390))),"")</f>
        <v/>
      </c>
      <c r="H390" s="11" t="str">
        <f ca="1">IFERROR(INDEX(MAESTRO!H:H,_xludf.AGGREGATE(15,6,ROW(MAESTRO!$B$3:$B$1000)/((MAESTRO!$B$3:$B$1000="ASMAR DIRECCIÓN")*(UPPER(MAESTRO!$L$3:$L$1000)="CONFIRMADO")),ROWS($A$3:A390))),"")</f>
        <v/>
      </c>
      <c r="I390" s="11" t="str">
        <f ca="1">IFERROR(INDEX(MAESTRO!I:I,_xludf.AGGREGATE(15,6,ROW(MAESTRO!$B$3:$B$1000)/((MAESTRO!$B$3:$B$1000="ASMAR DIRECCIÓN")*(UPPER(MAESTRO!$L$3:$L$1000)="CONFIRMADO")),ROWS($A$3:A390))),"")</f>
        <v/>
      </c>
      <c r="J390" s="11" t="str">
        <f ca="1">IFERROR(INDEX(MAESTRO!J:J,_xludf.AGGREGATE(15,6,ROW(MAESTRO!$B$3:$B$1000)/((MAESTRO!$B$3:$B$1000="ASMAR DIRECCIÓN")*(UPPER(MAESTRO!$L$3:$L$1000)="CONFIRMADO")),ROWS($A$3:A390))),"")</f>
        <v/>
      </c>
      <c r="K390" s="11" t="str">
        <f ca="1">IFERROR(INDEX(MAESTRO!K:K,_xludf.AGGREGATE(15,6,ROW(MAESTRO!$B$3:$B$1000)/((MAESTRO!$B$3:$B$1000="ASMAR DIRECCIÓN")*(UPPER(MAESTRO!$L$3:$L$1000)="CONFIRMADO")),ROWS($A$3:A390))),"")</f>
        <v/>
      </c>
      <c r="L390" s="11" t="str">
        <f ca="1">IFERROR(INDEX(MAESTRO!L:L,_xludf.AGGREGATE(15,6,ROW(MAESTRO!$B$3:$B$1000)/((MAESTRO!$B$3:$B$1000="ASMAR DIRECCIÓN")*(UPPER(MAESTRO!$L$3:$L$1000)="CONFIRMADO")),ROWS($A$3:A390))),"")</f>
        <v/>
      </c>
      <c r="M390" s="11" t="str">
        <f ca="1">IFERROR(INDEX(MAESTRO!M:M,_xludf.AGGREGATE(15,6,ROW(MAESTRO!$B$3:$B$1000)/((MAESTRO!$B$3:$B$1000="ASMAR DIRECCIÓN")*(UPPER(MAESTRO!$L$3:$L$1000)="CONFIRMADO")),ROWS($A$3:A390))),"")</f>
        <v/>
      </c>
      <c r="N390" s="11" t="str">
        <f ca="1">IFERROR(INDEX(MAESTRO!N:N,_xludf.AGGREGATE(15,6,ROW(MAESTRO!$B$3:$B$1000)/((MAESTRO!$B$3:$B$1000="ASMAR DIRECCIÓN")*(UPPER(MAESTRO!$L$3:$L$1000)="CONFIRMADO")),ROWS($A$3:A390))),"")</f>
        <v/>
      </c>
      <c r="O390" s="11" t="str">
        <f ca="1">IFERROR(INDEX(MAESTRO!O:O,_xludf.AGGREGATE(15,6,ROW(MAESTRO!$B$3:$B$1000)/((MAESTRO!$B$3:$B$1000="ASMAR DIRECCIÓN")*(UPPER(MAESTRO!$L$3:$L$1000)="CONFIRMADO")),ROWS($A$3:A390))),"")</f>
        <v/>
      </c>
      <c r="P390" s="11" t="str">
        <f ca="1">IFERROR(INDEX(MAESTRO!P:P,_xludf.AGGREGATE(15,6,ROW(MAESTRO!$B$3:$B$1000)/((MAESTRO!$B$3:$B$1000="ASMAR DIRECCIÓN")*(UPPER(MAESTRO!$L$3:$L$1000)="CONFIRMADO")),ROWS($A$3:A390))),"")</f>
        <v/>
      </c>
      <c r="Q390" s="11" t="str">
        <f ca="1">IFERROR(INDEX(MAESTRO!Q:Q,_xludf.AGGREGATE(15,6,ROW(MAESTRO!$B$3:$B$1000)/((MAESTRO!$B$3:$B$1000="ASMAR DIRECCIÓN")*(UPPER(MAESTRO!$L$3:$L$1000)="CONFIRMADO")),ROWS($A$3:A390))),"")</f>
        <v/>
      </c>
      <c r="R390" s="11" t="str">
        <f ca="1">IFERROR(INDEX(MAESTRO!R:R,_xludf.AGGREGATE(15,6,ROW(MAESTRO!$B$3:$B$1000)/((MAESTRO!$B$3:$B$1000="ASMAR DIRECCIÓN")*(UPPER(MAESTRO!$L$3:$L$1000)="CONFIRMADO")),ROWS($A$3:A390))),"")</f>
        <v/>
      </c>
      <c r="S390" s="11" t="str">
        <f ca="1">IFERROR(INDEX(MAESTRO!S:S,_xludf.AGGREGATE(15,6,ROW(MAESTRO!$B$3:$B$1000)/((MAESTRO!$B$3:$B$1000="ASMAR DIRECCIÓN")*(UPPER(MAESTRO!$L$3:$L$1000)="CONFIRMADO")),ROWS($A$3:A390))),"")</f>
        <v/>
      </c>
      <c r="T390" s="11" t="str">
        <f ca="1">IFERROR(INDEX(MAESTRO!T:T,_xludf.AGGREGATE(15,6,ROW(MAESTRO!$B$3:$B$1000)/((MAESTRO!$B$3:$B$1000="ASMAR DIRECCIÓN")*(UPPER(MAESTRO!$L$3:$L$1000)="CONFIRMADO")),ROWS($A$3:A390))),"")</f>
        <v/>
      </c>
      <c r="U390" s="11" t="str">
        <f ca="1">IFERROR(INDEX(MAESTRO!U:U,_xludf.AGGREGATE(15,6,ROW(MAESTRO!$B$3:$B$1000)/((MAESTRO!$B$3:$B$1000="ASMAR DIRECCIÓN")*(UPPER(MAESTRO!$L$3:$L$1000)="CONFIRMADO")),ROWS($A$3:A390))),"")</f>
        <v/>
      </c>
      <c r="V390" s="11" t="str">
        <f ca="1">IFERROR(INDEX(MAESTRO!V:V,_xludf.AGGREGATE(15,6,ROW(MAESTRO!$B$3:$B$1000)/((MAESTRO!$B$3:$B$1000="ASMAR DIRECCIÓN")*(UPPER(MAESTRO!$L$3:$L$1000)="CONFIRMADO")),ROWS($A$3:A390))),"")</f>
        <v/>
      </c>
      <c r="W390" s="11" t="str">
        <f ca="1">IFERROR(INDEX(MAESTRO!W:W,_xludf.AGGREGATE(15,6,ROW(MAESTRO!$B$3:$B$1000)/((MAESTRO!$B$3:$B$1000="ASMAR DIRECCIÓN")*(UPPER(MAESTRO!$L$3:$L$1000)="CONFIRMADO")),ROWS($A$3:A390))),"")</f>
        <v/>
      </c>
      <c r="X390" s="11" t="str">
        <f ca="1">IFERROR(INDEX(MAESTRO!X:X,_xludf.AGGREGATE(15,6,ROW(MAESTRO!$B$3:$B$1000)/((MAESTRO!$B$3:$B$1000="ASMAR DIRECCIÓN")*(UPPER(MAESTRO!$L$3:$L$1000)="CONFIRMADO")),ROWS($A$3:A390))),"")</f>
        <v/>
      </c>
    </row>
    <row r="391" spans="1:24" ht="22.05" customHeight="1">
      <c r="A391" s="10" t="str">
        <f ca="1">IFERROR(INDEX(MAESTRO!A:A,_xludf.AGGREGATE(15,6,ROW(MAESTRO!$B$3:$B$1000)/((MAESTRO!$B$3:$B$1000="ASMAR DIRECCIÓN")*(UPPER(MAESTRO!$L$3:$L$1000)="CONFIRMADO")),ROWS($A$3:A391))),"")</f>
        <v/>
      </c>
      <c r="B391" s="10" t="str">
        <f ca="1">IFERROR(INDEX(MAESTRO!B:B,_xludf.AGGREGATE(15,6,ROW(MAESTRO!$B$3:$B$1000)/((MAESTRO!$B$3:$B$1000="ASMAR DIRECCIÓN")*(UPPER(MAESTRO!$L$3:$L$1000)="CONFIRMADO")),ROWS($A$3:A391))),"")</f>
        <v/>
      </c>
      <c r="C391" s="10" t="str">
        <f ca="1">IFERROR(INDEX(MAESTRO!C:C,_xludf.AGGREGATE(15,6,ROW(MAESTRO!$B$3:$B$1000)/((MAESTRO!$B$3:$B$1000="ASMAR DIRECCIÓN")*(UPPER(MAESTRO!$L$3:$L$1000)="CONFIRMADO")),ROWS($A$3:A391))),"")</f>
        <v/>
      </c>
      <c r="D391" s="10" t="str">
        <f ca="1">IFERROR(INDEX(MAESTRO!D:D,_xludf.AGGREGATE(15,6,ROW(MAESTRO!$B$3:$B$1000)/((MAESTRO!$B$3:$B$1000="ASMAR DIRECCIÓN")*(UPPER(MAESTRO!$L$3:$L$1000)="CONFIRMADO")),ROWS($A$3:A391))),"")</f>
        <v/>
      </c>
      <c r="E391" s="10" t="str">
        <f ca="1">IFERROR(INDEX(MAESTRO!E:E,_xludf.AGGREGATE(15,6,ROW(MAESTRO!$B$3:$B$1000)/((MAESTRO!$B$3:$B$1000="ASMAR DIRECCIÓN")*(UPPER(MAESTRO!$L$3:$L$1000)="CONFIRMADO")),ROWS($A$3:A391))),"")</f>
        <v/>
      </c>
      <c r="F391" s="10" t="str">
        <f ca="1">IFERROR(INDEX(MAESTRO!F:F,_xludf.AGGREGATE(15,6,ROW(MAESTRO!$B$3:$B$1000)/((MAESTRO!$B$3:$B$1000="ASMAR DIRECCIÓN")*(UPPER(MAESTRO!$L$3:$L$1000)="CONFIRMADO")),ROWS($A$3:A391))),"")</f>
        <v/>
      </c>
      <c r="G391" s="10" t="str">
        <f ca="1">IFERROR(INDEX(MAESTRO!G:G,_xludf.AGGREGATE(15,6,ROW(MAESTRO!$B$3:$B$1000)/((MAESTRO!$B$3:$B$1000="ASMAR DIRECCIÓN")*(UPPER(MAESTRO!$L$3:$L$1000)="CONFIRMADO")),ROWS($A$3:A391))),"")</f>
        <v/>
      </c>
      <c r="H391" s="10" t="str">
        <f ca="1">IFERROR(INDEX(MAESTRO!H:H,_xludf.AGGREGATE(15,6,ROW(MAESTRO!$B$3:$B$1000)/((MAESTRO!$B$3:$B$1000="ASMAR DIRECCIÓN")*(UPPER(MAESTRO!$L$3:$L$1000)="CONFIRMADO")),ROWS($A$3:A391))),"")</f>
        <v/>
      </c>
      <c r="I391" s="10" t="str">
        <f ca="1">IFERROR(INDEX(MAESTRO!I:I,_xludf.AGGREGATE(15,6,ROW(MAESTRO!$B$3:$B$1000)/((MAESTRO!$B$3:$B$1000="ASMAR DIRECCIÓN")*(UPPER(MAESTRO!$L$3:$L$1000)="CONFIRMADO")),ROWS($A$3:A391))),"")</f>
        <v/>
      </c>
      <c r="J391" s="10" t="str">
        <f ca="1">IFERROR(INDEX(MAESTRO!J:J,_xludf.AGGREGATE(15,6,ROW(MAESTRO!$B$3:$B$1000)/((MAESTRO!$B$3:$B$1000="ASMAR DIRECCIÓN")*(UPPER(MAESTRO!$L$3:$L$1000)="CONFIRMADO")),ROWS($A$3:A391))),"")</f>
        <v/>
      </c>
      <c r="K391" s="10" t="str">
        <f ca="1">IFERROR(INDEX(MAESTRO!K:K,_xludf.AGGREGATE(15,6,ROW(MAESTRO!$B$3:$B$1000)/((MAESTRO!$B$3:$B$1000="ASMAR DIRECCIÓN")*(UPPER(MAESTRO!$L$3:$L$1000)="CONFIRMADO")),ROWS($A$3:A391))),"")</f>
        <v/>
      </c>
      <c r="L391" s="10" t="str">
        <f ca="1">IFERROR(INDEX(MAESTRO!L:L,_xludf.AGGREGATE(15,6,ROW(MAESTRO!$B$3:$B$1000)/((MAESTRO!$B$3:$B$1000="ASMAR DIRECCIÓN")*(UPPER(MAESTRO!$L$3:$L$1000)="CONFIRMADO")),ROWS($A$3:A391))),"")</f>
        <v/>
      </c>
      <c r="M391" s="10" t="str">
        <f ca="1">IFERROR(INDEX(MAESTRO!M:M,_xludf.AGGREGATE(15,6,ROW(MAESTRO!$B$3:$B$1000)/((MAESTRO!$B$3:$B$1000="ASMAR DIRECCIÓN")*(UPPER(MAESTRO!$L$3:$L$1000)="CONFIRMADO")),ROWS($A$3:A391))),"")</f>
        <v/>
      </c>
      <c r="N391" s="10" t="str">
        <f ca="1">IFERROR(INDEX(MAESTRO!N:N,_xludf.AGGREGATE(15,6,ROW(MAESTRO!$B$3:$B$1000)/((MAESTRO!$B$3:$B$1000="ASMAR DIRECCIÓN")*(UPPER(MAESTRO!$L$3:$L$1000)="CONFIRMADO")),ROWS($A$3:A391))),"")</f>
        <v/>
      </c>
      <c r="O391" s="10" t="str">
        <f ca="1">IFERROR(INDEX(MAESTRO!O:O,_xludf.AGGREGATE(15,6,ROW(MAESTRO!$B$3:$B$1000)/((MAESTRO!$B$3:$B$1000="ASMAR DIRECCIÓN")*(UPPER(MAESTRO!$L$3:$L$1000)="CONFIRMADO")),ROWS($A$3:A391))),"")</f>
        <v/>
      </c>
      <c r="P391" s="10" t="str">
        <f ca="1">IFERROR(INDEX(MAESTRO!P:P,_xludf.AGGREGATE(15,6,ROW(MAESTRO!$B$3:$B$1000)/((MAESTRO!$B$3:$B$1000="ASMAR DIRECCIÓN")*(UPPER(MAESTRO!$L$3:$L$1000)="CONFIRMADO")),ROWS($A$3:A391))),"")</f>
        <v/>
      </c>
      <c r="Q391" s="10" t="str">
        <f ca="1">IFERROR(INDEX(MAESTRO!Q:Q,_xludf.AGGREGATE(15,6,ROW(MAESTRO!$B$3:$B$1000)/((MAESTRO!$B$3:$B$1000="ASMAR DIRECCIÓN")*(UPPER(MAESTRO!$L$3:$L$1000)="CONFIRMADO")),ROWS($A$3:A391))),"")</f>
        <v/>
      </c>
      <c r="R391" s="10" t="str">
        <f ca="1">IFERROR(INDEX(MAESTRO!R:R,_xludf.AGGREGATE(15,6,ROW(MAESTRO!$B$3:$B$1000)/((MAESTRO!$B$3:$B$1000="ASMAR DIRECCIÓN")*(UPPER(MAESTRO!$L$3:$L$1000)="CONFIRMADO")),ROWS($A$3:A391))),"")</f>
        <v/>
      </c>
      <c r="S391" s="10" t="str">
        <f ca="1">IFERROR(INDEX(MAESTRO!S:S,_xludf.AGGREGATE(15,6,ROW(MAESTRO!$B$3:$B$1000)/((MAESTRO!$B$3:$B$1000="ASMAR DIRECCIÓN")*(UPPER(MAESTRO!$L$3:$L$1000)="CONFIRMADO")),ROWS($A$3:A391))),"")</f>
        <v/>
      </c>
      <c r="T391" s="10" t="str">
        <f ca="1">IFERROR(INDEX(MAESTRO!T:T,_xludf.AGGREGATE(15,6,ROW(MAESTRO!$B$3:$B$1000)/((MAESTRO!$B$3:$B$1000="ASMAR DIRECCIÓN")*(UPPER(MAESTRO!$L$3:$L$1000)="CONFIRMADO")),ROWS($A$3:A391))),"")</f>
        <v/>
      </c>
      <c r="U391" s="10" t="str">
        <f ca="1">IFERROR(INDEX(MAESTRO!U:U,_xludf.AGGREGATE(15,6,ROW(MAESTRO!$B$3:$B$1000)/((MAESTRO!$B$3:$B$1000="ASMAR DIRECCIÓN")*(UPPER(MAESTRO!$L$3:$L$1000)="CONFIRMADO")),ROWS($A$3:A391))),"")</f>
        <v/>
      </c>
      <c r="V391" s="10" t="str">
        <f ca="1">IFERROR(INDEX(MAESTRO!V:V,_xludf.AGGREGATE(15,6,ROW(MAESTRO!$B$3:$B$1000)/((MAESTRO!$B$3:$B$1000="ASMAR DIRECCIÓN")*(UPPER(MAESTRO!$L$3:$L$1000)="CONFIRMADO")),ROWS($A$3:A391))),"")</f>
        <v/>
      </c>
      <c r="W391" s="10" t="str">
        <f ca="1">IFERROR(INDEX(MAESTRO!W:W,_xludf.AGGREGATE(15,6,ROW(MAESTRO!$B$3:$B$1000)/((MAESTRO!$B$3:$B$1000="ASMAR DIRECCIÓN")*(UPPER(MAESTRO!$L$3:$L$1000)="CONFIRMADO")),ROWS($A$3:A391))),"")</f>
        <v/>
      </c>
      <c r="X391" s="10" t="str">
        <f ca="1">IFERROR(INDEX(MAESTRO!X:X,_xludf.AGGREGATE(15,6,ROW(MAESTRO!$B$3:$B$1000)/((MAESTRO!$B$3:$B$1000="ASMAR DIRECCIÓN")*(UPPER(MAESTRO!$L$3:$L$1000)="CONFIRMADO")),ROWS($A$3:A391))),"")</f>
        <v/>
      </c>
    </row>
    <row r="392" spans="1:24" ht="22.05" customHeight="1">
      <c r="A392" s="11" t="str">
        <f ca="1">IFERROR(INDEX(MAESTRO!A:A,_xludf.AGGREGATE(15,6,ROW(MAESTRO!$B$3:$B$1000)/((MAESTRO!$B$3:$B$1000="ASMAR DIRECCIÓN")*(UPPER(MAESTRO!$L$3:$L$1000)="CONFIRMADO")),ROWS($A$3:A392))),"")</f>
        <v/>
      </c>
      <c r="B392" s="11" t="str">
        <f ca="1">IFERROR(INDEX(MAESTRO!B:B,_xludf.AGGREGATE(15,6,ROW(MAESTRO!$B$3:$B$1000)/((MAESTRO!$B$3:$B$1000="ASMAR DIRECCIÓN")*(UPPER(MAESTRO!$L$3:$L$1000)="CONFIRMADO")),ROWS($A$3:A392))),"")</f>
        <v/>
      </c>
      <c r="C392" s="11" t="str">
        <f ca="1">IFERROR(INDEX(MAESTRO!C:C,_xludf.AGGREGATE(15,6,ROW(MAESTRO!$B$3:$B$1000)/((MAESTRO!$B$3:$B$1000="ASMAR DIRECCIÓN")*(UPPER(MAESTRO!$L$3:$L$1000)="CONFIRMADO")),ROWS($A$3:A392))),"")</f>
        <v/>
      </c>
      <c r="D392" s="11" t="str">
        <f ca="1">IFERROR(INDEX(MAESTRO!D:D,_xludf.AGGREGATE(15,6,ROW(MAESTRO!$B$3:$B$1000)/((MAESTRO!$B$3:$B$1000="ASMAR DIRECCIÓN")*(UPPER(MAESTRO!$L$3:$L$1000)="CONFIRMADO")),ROWS($A$3:A392))),"")</f>
        <v/>
      </c>
      <c r="E392" s="11" t="str">
        <f ca="1">IFERROR(INDEX(MAESTRO!E:E,_xludf.AGGREGATE(15,6,ROW(MAESTRO!$B$3:$B$1000)/((MAESTRO!$B$3:$B$1000="ASMAR DIRECCIÓN")*(UPPER(MAESTRO!$L$3:$L$1000)="CONFIRMADO")),ROWS($A$3:A392))),"")</f>
        <v/>
      </c>
      <c r="F392" s="11" t="str">
        <f ca="1">IFERROR(INDEX(MAESTRO!F:F,_xludf.AGGREGATE(15,6,ROW(MAESTRO!$B$3:$B$1000)/((MAESTRO!$B$3:$B$1000="ASMAR DIRECCIÓN")*(UPPER(MAESTRO!$L$3:$L$1000)="CONFIRMADO")),ROWS($A$3:A392))),"")</f>
        <v/>
      </c>
      <c r="G392" s="11" t="str">
        <f ca="1">IFERROR(INDEX(MAESTRO!G:G,_xludf.AGGREGATE(15,6,ROW(MAESTRO!$B$3:$B$1000)/((MAESTRO!$B$3:$B$1000="ASMAR DIRECCIÓN")*(UPPER(MAESTRO!$L$3:$L$1000)="CONFIRMADO")),ROWS($A$3:A392))),"")</f>
        <v/>
      </c>
      <c r="H392" s="11" t="str">
        <f ca="1">IFERROR(INDEX(MAESTRO!H:H,_xludf.AGGREGATE(15,6,ROW(MAESTRO!$B$3:$B$1000)/((MAESTRO!$B$3:$B$1000="ASMAR DIRECCIÓN")*(UPPER(MAESTRO!$L$3:$L$1000)="CONFIRMADO")),ROWS($A$3:A392))),"")</f>
        <v/>
      </c>
      <c r="I392" s="11" t="str">
        <f ca="1">IFERROR(INDEX(MAESTRO!I:I,_xludf.AGGREGATE(15,6,ROW(MAESTRO!$B$3:$B$1000)/((MAESTRO!$B$3:$B$1000="ASMAR DIRECCIÓN")*(UPPER(MAESTRO!$L$3:$L$1000)="CONFIRMADO")),ROWS($A$3:A392))),"")</f>
        <v/>
      </c>
      <c r="J392" s="11" t="str">
        <f ca="1">IFERROR(INDEX(MAESTRO!J:J,_xludf.AGGREGATE(15,6,ROW(MAESTRO!$B$3:$B$1000)/((MAESTRO!$B$3:$B$1000="ASMAR DIRECCIÓN")*(UPPER(MAESTRO!$L$3:$L$1000)="CONFIRMADO")),ROWS($A$3:A392))),"")</f>
        <v/>
      </c>
      <c r="K392" s="11" t="str">
        <f ca="1">IFERROR(INDEX(MAESTRO!K:K,_xludf.AGGREGATE(15,6,ROW(MAESTRO!$B$3:$B$1000)/((MAESTRO!$B$3:$B$1000="ASMAR DIRECCIÓN")*(UPPER(MAESTRO!$L$3:$L$1000)="CONFIRMADO")),ROWS($A$3:A392))),"")</f>
        <v/>
      </c>
      <c r="L392" s="11" t="str">
        <f ca="1">IFERROR(INDEX(MAESTRO!L:L,_xludf.AGGREGATE(15,6,ROW(MAESTRO!$B$3:$B$1000)/((MAESTRO!$B$3:$B$1000="ASMAR DIRECCIÓN")*(UPPER(MAESTRO!$L$3:$L$1000)="CONFIRMADO")),ROWS($A$3:A392))),"")</f>
        <v/>
      </c>
      <c r="M392" s="11" t="str">
        <f ca="1">IFERROR(INDEX(MAESTRO!M:M,_xludf.AGGREGATE(15,6,ROW(MAESTRO!$B$3:$B$1000)/((MAESTRO!$B$3:$B$1000="ASMAR DIRECCIÓN")*(UPPER(MAESTRO!$L$3:$L$1000)="CONFIRMADO")),ROWS($A$3:A392))),"")</f>
        <v/>
      </c>
      <c r="N392" s="11" t="str">
        <f ca="1">IFERROR(INDEX(MAESTRO!N:N,_xludf.AGGREGATE(15,6,ROW(MAESTRO!$B$3:$B$1000)/((MAESTRO!$B$3:$B$1000="ASMAR DIRECCIÓN")*(UPPER(MAESTRO!$L$3:$L$1000)="CONFIRMADO")),ROWS($A$3:A392))),"")</f>
        <v/>
      </c>
      <c r="O392" s="11" t="str">
        <f ca="1">IFERROR(INDEX(MAESTRO!O:O,_xludf.AGGREGATE(15,6,ROW(MAESTRO!$B$3:$B$1000)/((MAESTRO!$B$3:$B$1000="ASMAR DIRECCIÓN")*(UPPER(MAESTRO!$L$3:$L$1000)="CONFIRMADO")),ROWS($A$3:A392))),"")</f>
        <v/>
      </c>
      <c r="P392" s="11" t="str">
        <f ca="1">IFERROR(INDEX(MAESTRO!P:P,_xludf.AGGREGATE(15,6,ROW(MAESTRO!$B$3:$B$1000)/((MAESTRO!$B$3:$B$1000="ASMAR DIRECCIÓN")*(UPPER(MAESTRO!$L$3:$L$1000)="CONFIRMADO")),ROWS($A$3:A392))),"")</f>
        <v/>
      </c>
      <c r="Q392" s="11" t="str">
        <f ca="1">IFERROR(INDEX(MAESTRO!Q:Q,_xludf.AGGREGATE(15,6,ROW(MAESTRO!$B$3:$B$1000)/((MAESTRO!$B$3:$B$1000="ASMAR DIRECCIÓN")*(UPPER(MAESTRO!$L$3:$L$1000)="CONFIRMADO")),ROWS($A$3:A392))),"")</f>
        <v/>
      </c>
      <c r="R392" s="11" t="str">
        <f ca="1">IFERROR(INDEX(MAESTRO!R:R,_xludf.AGGREGATE(15,6,ROW(MAESTRO!$B$3:$B$1000)/((MAESTRO!$B$3:$B$1000="ASMAR DIRECCIÓN")*(UPPER(MAESTRO!$L$3:$L$1000)="CONFIRMADO")),ROWS($A$3:A392))),"")</f>
        <v/>
      </c>
      <c r="S392" s="11" t="str">
        <f ca="1">IFERROR(INDEX(MAESTRO!S:S,_xludf.AGGREGATE(15,6,ROW(MAESTRO!$B$3:$B$1000)/((MAESTRO!$B$3:$B$1000="ASMAR DIRECCIÓN")*(UPPER(MAESTRO!$L$3:$L$1000)="CONFIRMADO")),ROWS($A$3:A392))),"")</f>
        <v/>
      </c>
      <c r="T392" s="11" t="str">
        <f ca="1">IFERROR(INDEX(MAESTRO!T:T,_xludf.AGGREGATE(15,6,ROW(MAESTRO!$B$3:$B$1000)/((MAESTRO!$B$3:$B$1000="ASMAR DIRECCIÓN")*(UPPER(MAESTRO!$L$3:$L$1000)="CONFIRMADO")),ROWS($A$3:A392))),"")</f>
        <v/>
      </c>
      <c r="U392" s="11" t="str">
        <f ca="1">IFERROR(INDEX(MAESTRO!U:U,_xludf.AGGREGATE(15,6,ROW(MAESTRO!$B$3:$B$1000)/((MAESTRO!$B$3:$B$1000="ASMAR DIRECCIÓN")*(UPPER(MAESTRO!$L$3:$L$1000)="CONFIRMADO")),ROWS($A$3:A392))),"")</f>
        <v/>
      </c>
      <c r="V392" s="11" t="str">
        <f ca="1">IFERROR(INDEX(MAESTRO!V:V,_xludf.AGGREGATE(15,6,ROW(MAESTRO!$B$3:$B$1000)/((MAESTRO!$B$3:$B$1000="ASMAR DIRECCIÓN")*(UPPER(MAESTRO!$L$3:$L$1000)="CONFIRMADO")),ROWS($A$3:A392))),"")</f>
        <v/>
      </c>
      <c r="W392" s="11" t="str">
        <f ca="1">IFERROR(INDEX(MAESTRO!W:W,_xludf.AGGREGATE(15,6,ROW(MAESTRO!$B$3:$B$1000)/((MAESTRO!$B$3:$B$1000="ASMAR DIRECCIÓN")*(UPPER(MAESTRO!$L$3:$L$1000)="CONFIRMADO")),ROWS($A$3:A392))),"")</f>
        <v/>
      </c>
      <c r="X392" s="11" t="str">
        <f ca="1">IFERROR(INDEX(MAESTRO!X:X,_xludf.AGGREGATE(15,6,ROW(MAESTRO!$B$3:$B$1000)/((MAESTRO!$B$3:$B$1000="ASMAR DIRECCIÓN")*(UPPER(MAESTRO!$L$3:$L$1000)="CONFIRMADO")),ROWS($A$3:A392))),"")</f>
        <v/>
      </c>
    </row>
    <row r="393" spans="1:24" ht="22.05" customHeight="1">
      <c r="A393" s="10" t="str">
        <f ca="1">IFERROR(INDEX(MAESTRO!A:A,_xludf.AGGREGATE(15,6,ROW(MAESTRO!$B$3:$B$1000)/((MAESTRO!$B$3:$B$1000="ASMAR DIRECCIÓN")*(UPPER(MAESTRO!$L$3:$L$1000)="CONFIRMADO")),ROWS($A$3:A393))),"")</f>
        <v/>
      </c>
      <c r="B393" s="10" t="str">
        <f ca="1">IFERROR(INDEX(MAESTRO!B:B,_xludf.AGGREGATE(15,6,ROW(MAESTRO!$B$3:$B$1000)/((MAESTRO!$B$3:$B$1000="ASMAR DIRECCIÓN")*(UPPER(MAESTRO!$L$3:$L$1000)="CONFIRMADO")),ROWS($A$3:A393))),"")</f>
        <v/>
      </c>
      <c r="C393" s="10" t="str">
        <f ca="1">IFERROR(INDEX(MAESTRO!C:C,_xludf.AGGREGATE(15,6,ROW(MAESTRO!$B$3:$B$1000)/((MAESTRO!$B$3:$B$1000="ASMAR DIRECCIÓN")*(UPPER(MAESTRO!$L$3:$L$1000)="CONFIRMADO")),ROWS($A$3:A393))),"")</f>
        <v/>
      </c>
      <c r="D393" s="10" t="str">
        <f ca="1">IFERROR(INDEX(MAESTRO!D:D,_xludf.AGGREGATE(15,6,ROW(MAESTRO!$B$3:$B$1000)/((MAESTRO!$B$3:$B$1000="ASMAR DIRECCIÓN")*(UPPER(MAESTRO!$L$3:$L$1000)="CONFIRMADO")),ROWS($A$3:A393))),"")</f>
        <v/>
      </c>
      <c r="E393" s="10" t="str">
        <f ca="1">IFERROR(INDEX(MAESTRO!E:E,_xludf.AGGREGATE(15,6,ROW(MAESTRO!$B$3:$B$1000)/((MAESTRO!$B$3:$B$1000="ASMAR DIRECCIÓN")*(UPPER(MAESTRO!$L$3:$L$1000)="CONFIRMADO")),ROWS($A$3:A393))),"")</f>
        <v/>
      </c>
      <c r="F393" s="10" t="str">
        <f ca="1">IFERROR(INDEX(MAESTRO!F:F,_xludf.AGGREGATE(15,6,ROW(MAESTRO!$B$3:$B$1000)/((MAESTRO!$B$3:$B$1000="ASMAR DIRECCIÓN")*(UPPER(MAESTRO!$L$3:$L$1000)="CONFIRMADO")),ROWS($A$3:A393))),"")</f>
        <v/>
      </c>
      <c r="G393" s="10" t="str">
        <f ca="1">IFERROR(INDEX(MAESTRO!G:G,_xludf.AGGREGATE(15,6,ROW(MAESTRO!$B$3:$B$1000)/((MAESTRO!$B$3:$B$1000="ASMAR DIRECCIÓN")*(UPPER(MAESTRO!$L$3:$L$1000)="CONFIRMADO")),ROWS($A$3:A393))),"")</f>
        <v/>
      </c>
      <c r="H393" s="10" t="str">
        <f ca="1">IFERROR(INDEX(MAESTRO!H:H,_xludf.AGGREGATE(15,6,ROW(MAESTRO!$B$3:$B$1000)/((MAESTRO!$B$3:$B$1000="ASMAR DIRECCIÓN")*(UPPER(MAESTRO!$L$3:$L$1000)="CONFIRMADO")),ROWS($A$3:A393))),"")</f>
        <v/>
      </c>
      <c r="I393" s="10" t="str">
        <f ca="1">IFERROR(INDEX(MAESTRO!I:I,_xludf.AGGREGATE(15,6,ROW(MAESTRO!$B$3:$B$1000)/((MAESTRO!$B$3:$B$1000="ASMAR DIRECCIÓN")*(UPPER(MAESTRO!$L$3:$L$1000)="CONFIRMADO")),ROWS($A$3:A393))),"")</f>
        <v/>
      </c>
      <c r="J393" s="10" t="str">
        <f ca="1">IFERROR(INDEX(MAESTRO!J:J,_xludf.AGGREGATE(15,6,ROW(MAESTRO!$B$3:$B$1000)/((MAESTRO!$B$3:$B$1000="ASMAR DIRECCIÓN")*(UPPER(MAESTRO!$L$3:$L$1000)="CONFIRMADO")),ROWS($A$3:A393))),"")</f>
        <v/>
      </c>
      <c r="K393" s="10" t="str">
        <f ca="1">IFERROR(INDEX(MAESTRO!K:K,_xludf.AGGREGATE(15,6,ROW(MAESTRO!$B$3:$B$1000)/((MAESTRO!$B$3:$B$1000="ASMAR DIRECCIÓN")*(UPPER(MAESTRO!$L$3:$L$1000)="CONFIRMADO")),ROWS($A$3:A393))),"")</f>
        <v/>
      </c>
      <c r="L393" s="10" t="str">
        <f ca="1">IFERROR(INDEX(MAESTRO!L:L,_xludf.AGGREGATE(15,6,ROW(MAESTRO!$B$3:$B$1000)/((MAESTRO!$B$3:$B$1000="ASMAR DIRECCIÓN")*(UPPER(MAESTRO!$L$3:$L$1000)="CONFIRMADO")),ROWS($A$3:A393))),"")</f>
        <v/>
      </c>
      <c r="M393" s="10" t="str">
        <f ca="1">IFERROR(INDEX(MAESTRO!M:M,_xludf.AGGREGATE(15,6,ROW(MAESTRO!$B$3:$B$1000)/((MAESTRO!$B$3:$B$1000="ASMAR DIRECCIÓN")*(UPPER(MAESTRO!$L$3:$L$1000)="CONFIRMADO")),ROWS($A$3:A393))),"")</f>
        <v/>
      </c>
      <c r="N393" s="10" t="str">
        <f ca="1">IFERROR(INDEX(MAESTRO!N:N,_xludf.AGGREGATE(15,6,ROW(MAESTRO!$B$3:$B$1000)/((MAESTRO!$B$3:$B$1000="ASMAR DIRECCIÓN")*(UPPER(MAESTRO!$L$3:$L$1000)="CONFIRMADO")),ROWS($A$3:A393))),"")</f>
        <v/>
      </c>
      <c r="O393" s="10" t="str">
        <f ca="1">IFERROR(INDEX(MAESTRO!O:O,_xludf.AGGREGATE(15,6,ROW(MAESTRO!$B$3:$B$1000)/((MAESTRO!$B$3:$B$1000="ASMAR DIRECCIÓN")*(UPPER(MAESTRO!$L$3:$L$1000)="CONFIRMADO")),ROWS($A$3:A393))),"")</f>
        <v/>
      </c>
      <c r="P393" s="10" t="str">
        <f ca="1">IFERROR(INDEX(MAESTRO!P:P,_xludf.AGGREGATE(15,6,ROW(MAESTRO!$B$3:$B$1000)/((MAESTRO!$B$3:$B$1000="ASMAR DIRECCIÓN")*(UPPER(MAESTRO!$L$3:$L$1000)="CONFIRMADO")),ROWS($A$3:A393))),"")</f>
        <v/>
      </c>
      <c r="Q393" s="10" t="str">
        <f ca="1">IFERROR(INDEX(MAESTRO!Q:Q,_xludf.AGGREGATE(15,6,ROW(MAESTRO!$B$3:$B$1000)/((MAESTRO!$B$3:$B$1000="ASMAR DIRECCIÓN")*(UPPER(MAESTRO!$L$3:$L$1000)="CONFIRMADO")),ROWS($A$3:A393))),"")</f>
        <v/>
      </c>
      <c r="R393" s="10" t="str">
        <f ca="1">IFERROR(INDEX(MAESTRO!R:R,_xludf.AGGREGATE(15,6,ROW(MAESTRO!$B$3:$B$1000)/((MAESTRO!$B$3:$B$1000="ASMAR DIRECCIÓN")*(UPPER(MAESTRO!$L$3:$L$1000)="CONFIRMADO")),ROWS($A$3:A393))),"")</f>
        <v/>
      </c>
      <c r="S393" s="10" t="str">
        <f ca="1">IFERROR(INDEX(MAESTRO!S:S,_xludf.AGGREGATE(15,6,ROW(MAESTRO!$B$3:$B$1000)/((MAESTRO!$B$3:$B$1000="ASMAR DIRECCIÓN")*(UPPER(MAESTRO!$L$3:$L$1000)="CONFIRMADO")),ROWS($A$3:A393))),"")</f>
        <v/>
      </c>
      <c r="T393" s="10" t="str">
        <f ca="1">IFERROR(INDEX(MAESTRO!T:T,_xludf.AGGREGATE(15,6,ROW(MAESTRO!$B$3:$B$1000)/((MAESTRO!$B$3:$B$1000="ASMAR DIRECCIÓN")*(UPPER(MAESTRO!$L$3:$L$1000)="CONFIRMADO")),ROWS($A$3:A393))),"")</f>
        <v/>
      </c>
      <c r="U393" s="10" t="str">
        <f ca="1">IFERROR(INDEX(MAESTRO!U:U,_xludf.AGGREGATE(15,6,ROW(MAESTRO!$B$3:$B$1000)/((MAESTRO!$B$3:$B$1000="ASMAR DIRECCIÓN")*(UPPER(MAESTRO!$L$3:$L$1000)="CONFIRMADO")),ROWS($A$3:A393))),"")</f>
        <v/>
      </c>
      <c r="V393" s="10" t="str">
        <f ca="1">IFERROR(INDEX(MAESTRO!V:V,_xludf.AGGREGATE(15,6,ROW(MAESTRO!$B$3:$B$1000)/((MAESTRO!$B$3:$B$1000="ASMAR DIRECCIÓN")*(UPPER(MAESTRO!$L$3:$L$1000)="CONFIRMADO")),ROWS($A$3:A393))),"")</f>
        <v/>
      </c>
      <c r="W393" s="10" t="str">
        <f ca="1">IFERROR(INDEX(MAESTRO!W:W,_xludf.AGGREGATE(15,6,ROW(MAESTRO!$B$3:$B$1000)/((MAESTRO!$B$3:$B$1000="ASMAR DIRECCIÓN")*(UPPER(MAESTRO!$L$3:$L$1000)="CONFIRMADO")),ROWS($A$3:A393))),"")</f>
        <v/>
      </c>
      <c r="X393" s="10" t="str">
        <f ca="1">IFERROR(INDEX(MAESTRO!X:X,_xludf.AGGREGATE(15,6,ROW(MAESTRO!$B$3:$B$1000)/((MAESTRO!$B$3:$B$1000="ASMAR DIRECCIÓN")*(UPPER(MAESTRO!$L$3:$L$1000)="CONFIRMADO")),ROWS($A$3:A393))),"")</f>
        <v/>
      </c>
    </row>
    <row r="394" spans="1:24" ht="22.05" customHeight="1">
      <c r="A394" s="11" t="str">
        <f ca="1">IFERROR(INDEX(MAESTRO!A:A,_xludf.AGGREGATE(15,6,ROW(MAESTRO!$B$3:$B$1000)/((MAESTRO!$B$3:$B$1000="ASMAR DIRECCIÓN")*(UPPER(MAESTRO!$L$3:$L$1000)="CONFIRMADO")),ROWS($A$3:A394))),"")</f>
        <v/>
      </c>
      <c r="B394" s="11" t="str">
        <f ca="1">IFERROR(INDEX(MAESTRO!B:B,_xludf.AGGREGATE(15,6,ROW(MAESTRO!$B$3:$B$1000)/((MAESTRO!$B$3:$B$1000="ASMAR DIRECCIÓN")*(UPPER(MAESTRO!$L$3:$L$1000)="CONFIRMADO")),ROWS($A$3:A394))),"")</f>
        <v/>
      </c>
      <c r="C394" s="11" t="str">
        <f ca="1">IFERROR(INDEX(MAESTRO!C:C,_xludf.AGGREGATE(15,6,ROW(MAESTRO!$B$3:$B$1000)/((MAESTRO!$B$3:$B$1000="ASMAR DIRECCIÓN")*(UPPER(MAESTRO!$L$3:$L$1000)="CONFIRMADO")),ROWS($A$3:A394))),"")</f>
        <v/>
      </c>
      <c r="D394" s="11" t="str">
        <f ca="1">IFERROR(INDEX(MAESTRO!D:D,_xludf.AGGREGATE(15,6,ROW(MAESTRO!$B$3:$B$1000)/((MAESTRO!$B$3:$B$1000="ASMAR DIRECCIÓN")*(UPPER(MAESTRO!$L$3:$L$1000)="CONFIRMADO")),ROWS($A$3:A394))),"")</f>
        <v/>
      </c>
      <c r="E394" s="11" t="str">
        <f ca="1">IFERROR(INDEX(MAESTRO!E:E,_xludf.AGGREGATE(15,6,ROW(MAESTRO!$B$3:$B$1000)/((MAESTRO!$B$3:$B$1000="ASMAR DIRECCIÓN")*(UPPER(MAESTRO!$L$3:$L$1000)="CONFIRMADO")),ROWS($A$3:A394))),"")</f>
        <v/>
      </c>
      <c r="F394" s="11" t="str">
        <f ca="1">IFERROR(INDEX(MAESTRO!F:F,_xludf.AGGREGATE(15,6,ROW(MAESTRO!$B$3:$B$1000)/((MAESTRO!$B$3:$B$1000="ASMAR DIRECCIÓN")*(UPPER(MAESTRO!$L$3:$L$1000)="CONFIRMADO")),ROWS($A$3:A394))),"")</f>
        <v/>
      </c>
      <c r="G394" s="11" t="str">
        <f ca="1">IFERROR(INDEX(MAESTRO!G:G,_xludf.AGGREGATE(15,6,ROW(MAESTRO!$B$3:$B$1000)/((MAESTRO!$B$3:$B$1000="ASMAR DIRECCIÓN")*(UPPER(MAESTRO!$L$3:$L$1000)="CONFIRMADO")),ROWS($A$3:A394))),"")</f>
        <v/>
      </c>
      <c r="H394" s="11" t="str">
        <f ca="1">IFERROR(INDEX(MAESTRO!H:H,_xludf.AGGREGATE(15,6,ROW(MAESTRO!$B$3:$B$1000)/((MAESTRO!$B$3:$B$1000="ASMAR DIRECCIÓN")*(UPPER(MAESTRO!$L$3:$L$1000)="CONFIRMADO")),ROWS($A$3:A394))),"")</f>
        <v/>
      </c>
      <c r="I394" s="11" t="str">
        <f ca="1">IFERROR(INDEX(MAESTRO!I:I,_xludf.AGGREGATE(15,6,ROW(MAESTRO!$B$3:$B$1000)/((MAESTRO!$B$3:$B$1000="ASMAR DIRECCIÓN")*(UPPER(MAESTRO!$L$3:$L$1000)="CONFIRMADO")),ROWS($A$3:A394))),"")</f>
        <v/>
      </c>
      <c r="J394" s="11" t="str">
        <f ca="1">IFERROR(INDEX(MAESTRO!J:J,_xludf.AGGREGATE(15,6,ROW(MAESTRO!$B$3:$B$1000)/((MAESTRO!$B$3:$B$1000="ASMAR DIRECCIÓN")*(UPPER(MAESTRO!$L$3:$L$1000)="CONFIRMADO")),ROWS($A$3:A394))),"")</f>
        <v/>
      </c>
      <c r="K394" s="11" t="str">
        <f ca="1">IFERROR(INDEX(MAESTRO!K:K,_xludf.AGGREGATE(15,6,ROW(MAESTRO!$B$3:$B$1000)/((MAESTRO!$B$3:$B$1000="ASMAR DIRECCIÓN")*(UPPER(MAESTRO!$L$3:$L$1000)="CONFIRMADO")),ROWS($A$3:A394))),"")</f>
        <v/>
      </c>
      <c r="L394" s="11" t="str">
        <f ca="1">IFERROR(INDEX(MAESTRO!L:L,_xludf.AGGREGATE(15,6,ROW(MAESTRO!$B$3:$B$1000)/((MAESTRO!$B$3:$B$1000="ASMAR DIRECCIÓN")*(UPPER(MAESTRO!$L$3:$L$1000)="CONFIRMADO")),ROWS($A$3:A394))),"")</f>
        <v/>
      </c>
      <c r="M394" s="11" t="str">
        <f ca="1">IFERROR(INDEX(MAESTRO!M:M,_xludf.AGGREGATE(15,6,ROW(MAESTRO!$B$3:$B$1000)/((MAESTRO!$B$3:$B$1000="ASMAR DIRECCIÓN")*(UPPER(MAESTRO!$L$3:$L$1000)="CONFIRMADO")),ROWS($A$3:A394))),"")</f>
        <v/>
      </c>
      <c r="N394" s="11" t="str">
        <f ca="1">IFERROR(INDEX(MAESTRO!N:N,_xludf.AGGREGATE(15,6,ROW(MAESTRO!$B$3:$B$1000)/((MAESTRO!$B$3:$B$1000="ASMAR DIRECCIÓN")*(UPPER(MAESTRO!$L$3:$L$1000)="CONFIRMADO")),ROWS($A$3:A394))),"")</f>
        <v/>
      </c>
      <c r="O394" s="11" t="str">
        <f ca="1">IFERROR(INDEX(MAESTRO!O:O,_xludf.AGGREGATE(15,6,ROW(MAESTRO!$B$3:$B$1000)/((MAESTRO!$B$3:$B$1000="ASMAR DIRECCIÓN")*(UPPER(MAESTRO!$L$3:$L$1000)="CONFIRMADO")),ROWS($A$3:A394))),"")</f>
        <v/>
      </c>
      <c r="P394" s="11" t="str">
        <f ca="1">IFERROR(INDEX(MAESTRO!P:P,_xludf.AGGREGATE(15,6,ROW(MAESTRO!$B$3:$B$1000)/((MAESTRO!$B$3:$B$1000="ASMAR DIRECCIÓN")*(UPPER(MAESTRO!$L$3:$L$1000)="CONFIRMADO")),ROWS($A$3:A394))),"")</f>
        <v/>
      </c>
      <c r="Q394" s="11" t="str">
        <f ca="1">IFERROR(INDEX(MAESTRO!Q:Q,_xludf.AGGREGATE(15,6,ROW(MAESTRO!$B$3:$B$1000)/((MAESTRO!$B$3:$B$1000="ASMAR DIRECCIÓN")*(UPPER(MAESTRO!$L$3:$L$1000)="CONFIRMADO")),ROWS($A$3:A394))),"")</f>
        <v/>
      </c>
      <c r="R394" s="11" t="str">
        <f ca="1">IFERROR(INDEX(MAESTRO!R:R,_xludf.AGGREGATE(15,6,ROW(MAESTRO!$B$3:$B$1000)/((MAESTRO!$B$3:$B$1000="ASMAR DIRECCIÓN")*(UPPER(MAESTRO!$L$3:$L$1000)="CONFIRMADO")),ROWS($A$3:A394))),"")</f>
        <v/>
      </c>
      <c r="S394" s="11" t="str">
        <f ca="1">IFERROR(INDEX(MAESTRO!S:S,_xludf.AGGREGATE(15,6,ROW(MAESTRO!$B$3:$B$1000)/((MAESTRO!$B$3:$B$1000="ASMAR DIRECCIÓN")*(UPPER(MAESTRO!$L$3:$L$1000)="CONFIRMADO")),ROWS($A$3:A394))),"")</f>
        <v/>
      </c>
      <c r="T394" s="11" t="str">
        <f ca="1">IFERROR(INDEX(MAESTRO!T:T,_xludf.AGGREGATE(15,6,ROW(MAESTRO!$B$3:$B$1000)/((MAESTRO!$B$3:$B$1000="ASMAR DIRECCIÓN")*(UPPER(MAESTRO!$L$3:$L$1000)="CONFIRMADO")),ROWS($A$3:A394))),"")</f>
        <v/>
      </c>
      <c r="U394" s="11" t="str">
        <f ca="1">IFERROR(INDEX(MAESTRO!U:U,_xludf.AGGREGATE(15,6,ROW(MAESTRO!$B$3:$B$1000)/((MAESTRO!$B$3:$B$1000="ASMAR DIRECCIÓN")*(UPPER(MAESTRO!$L$3:$L$1000)="CONFIRMADO")),ROWS($A$3:A394))),"")</f>
        <v/>
      </c>
      <c r="V394" s="11" t="str">
        <f ca="1">IFERROR(INDEX(MAESTRO!V:V,_xludf.AGGREGATE(15,6,ROW(MAESTRO!$B$3:$B$1000)/((MAESTRO!$B$3:$B$1000="ASMAR DIRECCIÓN")*(UPPER(MAESTRO!$L$3:$L$1000)="CONFIRMADO")),ROWS($A$3:A394))),"")</f>
        <v/>
      </c>
      <c r="W394" s="11" t="str">
        <f ca="1">IFERROR(INDEX(MAESTRO!W:W,_xludf.AGGREGATE(15,6,ROW(MAESTRO!$B$3:$B$1000)/((MAESTRO!$B$3:$B$1000="ASMAR DIRECCIÓN")*(UPPER(MAESTRO!$L$3:$L$1000)="CONFIRMADO")),ROWS($A$3:A394))),"")</f>
        <v/>
      </c>
      <c r="X394" s="11" t="str">
        <f ca="1">IFERROR(INDEX(MAESTRO!X:X,_xludf.AGGREGATE(15,6,ROW(MAESTRO!$B$3:$B$1000)/((MAESTRO!$B$3:$B$1000="ASMAR DIRECCIÓN")*(UPPER(MAESTRO!$L$3:$L$1000)="CONFIRMADO")),ROWS($A$3:A394))),"")</f>
        <v/>
      </c>
    </row>
    <row r="395" spans="1:24" ht="22.05" customHeight="1">
      <c r="A395" s="10" t="str">
        <f ca="1">IFERROR(INDEX(MAESTRO!A:A,_xludf.AGGREGATE(15,6,ROW(MAESTRO!$B$3:$B$1000)/((MAESTRO!$B$3:$B$1000="ASMAR DIRECCIÓN")*(UPPER(MAESTRO!$L$3:$L$1000)="CONFIRMADO")),ROWS($A$3:A395))),"")</f>
        <v/>
      </c>
      <c r="B395" s="10" t="str">
        <f ca="1">IFERROR(INDEX(MAESTRO!B:B,_xludf.AGGREGATE(15,6,ROW(MAESTRO!$B$3:$B$1000)/((MAESTRO!$B$3:$B$1000="ASMAR DIRECCIÓN")*(UPPER(MAESTRO!$L$3:$L$1000)="CONFIRMADO")),ROWS($A$3:A395))),"")</f>
        <v/>
      </c>
      <c r="C395" s="10" t="str">
        <f ca="1">IFERROR(INDEX(MAESTRO!C:C,_xludf.AGGREGATE(15,6,ROW(MAESTRO!$B$3:$B$1000)/((MAESTRO!$B$3:$B$1000="ASMAR DIRECCIÓN")*(UPPER(MAESTRO!$L$3:$L$1000)="CONFIRMADO")),ROWS($A$3:A395))),"")</f>
        <v/>
      </c>
      <c r="D395" s="10" t="str">
        <f ca="1">IFERROR(INDEX(MAESTRO!D:D,_xludf.AGGREGATE(15,6,ROW(MAESTRO!$B$3:$B$1000)/((MAESTRO!$B$3:$B$1000="ASMAR DIRECCIÓN")*(UPPER(MAESTRO!$L$3:$L$1000)="CONFIRMADO")),ROWS($A$3:A395))),"")</f>
        <v/>
      </c>
      <c r="E395" s="10" t="str">
        <f ca="1">IFERROR(INDEX(MAESTRO!E:E,_xludf.AGGREGATE(15,6,ROW(MAESTRO!$B$3:$B$1000)/((MAESTRO!$B$3:$B$1000="ASMAR DIRECCIÓN")*(UPPER(MAESTRO!$L$3:$L$1000)="CONFIRMADO")),ROWS($A$3:A395))),"")</f>
        <v/>
      </c>
      <c r="F395" s="10" t="str">
        <f ca="1">IFERROR(INDEX(MAESTRO!F:F,_xludf.AGGREGATE(15,6,ROW(MAESTRO!$B$3:$B$1000)/((MAESTRO!$B$3:$B$1000="ASMAR DIRECCIÓN")*(UPPER(MAESTRO!$L$3:$L$1000)="CONFIRMADO")),ROWS($A$3:A395))),"")</f>
        <v/>
      </c>
      <c r="G395" s="10" t="str">
        <f ca="1">IFERROR(INDEX(MAESTRO!G:G,_xludf.AGGREGATE(15,6,ROW(MAESTRO!$B$3:$B$1000)/((MAESTRO!$B$3:$B$1000="ASMAR DIRECCIÓN")*(UPPER(MAESTRO!$L$3:$L$1000)="CONFIRMADO")),ROWS($A$3:A395))),"")</f>
        <v/>
      </c>
      <c r="H395" s="10" t="str">
        <f ca="1">IFERROR(INDEX(MAESTRO!H:H,_xludf.AGGREGATE(15,6,ROW(MAESTRO!$B$3:$B$1000)/((MAESTRO!$B$3:$B$1000="ASMAR DIRECCIÓN")*(UPPER(MAESTRO!$L$3:$L$1000)="CONFIRMADO")),ROWS($A$3:A395))),"")</f>
        <v/>
      </c>
      <c r="I395" s="10" t="str">
        <f ca="1">IFERROR(INDEX(MAESTRO!I:I,_xludf.AGGREGATE(15,6,ROW(MAESTRO!$B$3:$B$1000)/((MAESTRO!$B$3:$B$1000="ASMAR DIRECCIÓN")*(UPPER(MAESTRO!$L$3:$L$1000)="CONFIRMADO")),ROWS($A$3:A395))),"")</f>
        <v/>
      </c>
      <c r="J395" s="10" t="str">
        <f ca="1">IFERROR(INDEX(MAESTRO!J:J,_xludf.AGGREGATE(15,6,ROW(MAESTRO!$B$3:$B$1000)/((MAESTRO!$B$3:$B$1000="ASMAR DIRECCIÓN")*(UPPER(MAESTRO!$L$3:$L$1000)="CONFIRMADO")),ROWS($A$3:A395))),"")</f>
        <v/>
      </c>
      <c r="K395" s="10" t="str">
        <f ca="1">IFERROR(INDEX(MAESTRO!K:K,_xludf.AGGREGATE(15,6,ROW(MAESTRO!$B$3:$B$1000)/((MAESTRO!$B$3:$B$1000="ASMAR DIRECCIÓN")*(UPPER(MAESTRO!$L$3:$L$1000)="CONFIRMADO")),ROWS($A$3:A395))),"")</f>
        <v/>
      </c>
      <c r="L395" s="10" t="str">
        <f ca="1">IFERROR(INDEX(MAESTRO!L:L,_xludf.AGGREGATE(15,6,ROW(MAESTRO!$B$3:$B$1000)/((MAESTRO!$B$3:$B$1000="ASMAR DIRECCIÓN")*(UPPER(MAESTRO!$L$3:$L$1000)="CONFIRMADO")),ROWS($A$3:A395))),"")</f>
        <v/>
      </c>
      <c r="M395" s="10" t="str">
        <f ca="1">IFERROR(INDEX(MAESTRO!M:M,_xludf.AGGREGATE(15,6,ROW(MAESTRO!$B$3:$B$1000)/((MAESTRO!$B$3:$B$1000="ASMAR DIRECCIÓN")*(UPPER(MAESTRO!$L$3:$L$1000)="CONFIRMADO")),ROWS($A$3:A395))),"")</f>
        <v/>
      </c>
      <c r="N395" s="10" t="str">
        <f ca="1">IFERROR(INDEX(MAESTRO!N:N,_xludf.AGGREGATE(15,6,ROW(MAESTRO!$B$3:$B$1000)/((MAESTRO!$B$3:$B$1000="ASMAR DIRECCIÓN")*(UPPER(MAESTRO!$L$3:$L$1000)="CONFIRMADO")),ROWS($A$3:A395))),"")</f>
        <v/>
      </c>
      <c r="O395" s="10" t="str">
        <f ca="1">IFERROR(INDEX(MAESTRO!O:O,_xludf.AGGREGATE(15,6,ROW(MAESTRO!$B$3:$B$1000)/((MAESTRO!$B$3:$B$1000="ASMAR DIRECCIÓN")*(UPPER(MAESTRO!$L$3:$L$1000)="CONFIRMADO")),ROWS($A$3:A395))),"")</f>
        <v/>
      </c>
      <c r="P395" s="10" t="str">
        <f ca="1">IFERROR(INDEX(MAESTRO!P:P,_xludf.AGGREGATE(15,6,ROW(MAESTRO!$B$3:$B$1000)/((MAESTRO!$B$3:$B$1000="ASMAR DIRECCIÓN")*(UPPER(MAESTRO!$L$3:$L$1000)="CONFIRMADO")),ROWS($A$3:A395))),"")</f>
        <v/>
      </c>
      <c r="Q395" s="10" t="str">
        <f ca="1">IFERROR(INDEX(MAESTRO!Q:Q,_xludf.AGGREGATE(15,6,ROW(MAESTRO!$B$3:$B$1000)/((MAESTRO!$B$3:$B$1000="ASMAR DIRECCIÓN")*(UPPER(MAESTRO!$L$3:$L$1000)="CONFIRMADO")),ROWS($A$3:A395))),"")</f>
        <v/>
      </c>
      <c r="R395" s="10" t="str">
        <f ca="1">IFERROR(INDEX(MAESTRO!R:R,_xludf.AGGREGATE(15,6,ROW(MAESTRO!$B$3:$B$1000)/((MAESTRO!$B$3:$B$1000="ASMAR DIRECCIÓN")*(UPPER(MAESTRO!$L$3:$L$1000)="CONFIRMADO")),ROWS($A$3:A395))),"")</f>
        <v/>
      </c>
      <c r="S395" s="10" t="str">
        <f ca="1">IFERROR(INDEX(MAESTRO!S:S,_xludf.AGGREGATE(15,6,ROW(MAESTRO!$B$3:$B$1000)/((MAESTRO!$B$3:$B$1000="ASMAR DIRECCIÓN")*(UPPER(MAESTRO!$L$3:$L$1000)="CONFIRMADO")),ROWS($A$3:A395))),"")</f>
        <v/>
      </c>
      <c r="T395" s="10" t="str">
        <f ca="1">IFERROR(INDEX(MAESTRO!T:T,_xludf.AGGREGATE(15,6,ROW(MAESTRO!$B$3:$B$1000)/((MAESTRO!$B$3:$B$1000="ASMAR DIRECCIÓN")*(UPPER(MAESTRO!$L$3:$L$1000)="CONFIRMADO")),ROWS($A$3:A395))),"")</f>
        <v/>
      </c>
      <c r="U395" s="10" t="str">
        <f ca="1">IFERROR(INDEX(MAESTRO!U:U,_xludf.AGGREGATE(15,6,ROW(MAESTRO!$B$3:$B$1000)/((MAESTRO!$B$3:$B$1000="ASMAR DIRECCIÓN")*(UPPER(MAESTRO!$L$3:$L$1000)="CONFIRMADO")),ROWS($A$3:A395))),"")</f>
        <v/>
      </c>
      <c r="V395" s="10" t="str">
        <f ca="1">IFERROR(INDEX(MAESTRO!V:V,_xludf.AGGREGATE(15,6,ROW(MAESTRO!$B$3:$B$1000)/((MAESTRO!$B$3:$B$1000="ASMAR DIRECCIÓN")*(UPPER(MAESTRO!$L$3:$L$1000)="CONFIRMADO")),ROWS($A$3:A395))),"")</f>
        <v/>
      </c>
      <c r="W395" s="10" t="str">
        <f ca="1">IFERROR(INDEX(MAESTRO!W:W,_xludf.AGGREGATE(15,6,ROW(MAESTRO!$B$3:$B$1000)/((MAESTRO!$B$3:$B$1000="ASMAR DIRECCIÓN")*(UPPER(MAESTRO!$L$3:$L$1000)="CONFIRMADO")),ROWS($A$3:A395))),"")</f>
        <v/>
      </c>
      <c r="X395" s="10" t="str">
        <f ca="1">IFERROR(INDEX(MAESTRO!X:X,_xludf.AGGREGATE(15,6,ROW(MAESTRO!$B$3:$B$1000)/((MAESTRO!$B$3:$B$1000="ASMAR DIRECCIÓN")*(UPPER(MAESTRO!$L$3:$L$1000)="CONFIRMADO")),ROWS($A$3:A395))),"")</f>
        <v/>
      </c>
    </row>
    <row r="396" spans="1:24" ht="22.05" customHeight="1">
      <c r="A396" s="11" t="str">
        <f ca="1">IFERROR(INDEX(MAESTRO!A:A,_xludf.AGGREGATE(15,6,ROW(MAESTRO!$B$3:$B$1000)/((MAESTRO!$B$3:$B$1000="ASMAR DIRECCIÓN")*(UPPER(MAESTRO!$L$3:$L$1000)="CONFIRMADO")),ROWS($A$3:A396))),"")</f>
        <v/>
      </c>
      <c r="B396" s="11" t="str">
        <f ca="1">IFERROR(INDEX(MAESTRO!B:B,_xludf.AGGREGATE(15,6,ROW(MAESTRO!$B$3:$B$1000)/((MAESTRO!$B$3:$B$1000="ASMAR DIRECCIÓN")*(UPPER(MAESTRO!$L$3:$L$1000)="CONFIRMADO")),ROWS($A$3:A396))),"")</f>
        <v/>
      </c>
      <c r="C396" s="11" t="str">
        <f ca="1">IFERROR(INDEX(MAESTRO!C:C,_xludf.AGGREGATE(15,6,ROW(MAESTRO!$B$3:$B$1000)/((MAESTRO!$B$3:$B$1000="ASMAR DIRECCIÓN")*(UPPER(MAESTRO!$L$3:$L$1000)="CONFIRMADO")),ROWS($A$3:A396))),"")</f>
        <v/>
      </c>
      <c r="D396" s="11" t="str">
        <f ca="1">IFERROR(INDEX(MAESTRO!D:D,_xludf.AGGREGATE(15,6,ROW(MAESTRO!$B$3:$B$1000)/((MAESTRO!$B$3:$B$1000="ASMAR DIRECCIÓN")*(UPPER(MAESTRO!$L$3:$L$1000)="CONFIRMADO")),ROWS($A$3:A396))),"")</f>
        <v/>
      </c>
      <c r="E396" s="11" t="str">
        <f ca="1">IFERROR(INDEX(MAESTRO!E:E,_xludf.AGGREGATE(15,6,ROW(MAESTRO!$B$3:$B$1000)/((MAESTRO!$B$3:$B$1000="ASMAR DIRECCIÓN")*(UPPER(MAESTRO!$L$3:$L$1000)="CONFIRMADO")),ROWS($A$3:A396))),"")</f>
        <v/>
      </c>
      <c r="F396" s="11" t="str">
        <f ca="1">IFERROR(INDEX(MAESTRO!F:F,_xludf.AGGREGATE(15,6,ROW(MAESTRO!$B$3:$B$1000)/((MAESTRO!$B$3:$B$1000="ASMAR DIRECCIÓN")*(UPPER(MAESTRO!$L$3:$L$1000)="CONFIRMADO")),ROWS($A$3:A396))),"")</f>
        <v/>
      </c>
      <c r="G396" s="11" t="str">
        <f ca="1">IFERROR(INDEX(MAESTRO!G:G,_xludf.AGGREGATE(15,6,ROW(MAESTRO!$B$3:$B$1000)/((MAESTRO!$B$3:$B$1000="ASMAR DIRECCIÓN")*(UPPER(MAESTRO!$L$3:$L$1000)="CONFIRMADO")),ROWS($A$3:A396))),"")</f>
        <v/>
      </c>
      <c r="H396" s="11" t="str">
        <f ca="1">IFERROR(INDEX(MAESTRO!H:H,_xludf.AGGREGATE(15,6,ROW(MAESTRO!$B$3:$B$1000)/((MAESTRO!$B$3:$B$1000="ASMAR DIRECCIÓN")*(UPPER(MAESTRO!$L$3:$L$1000)="CONFIRMADO")),ROWS($A$3:A396))),"")</f>
        <v/>
      </c>
      <c r="I396" s="11" t="str">
        <f ca="1">IFERROR(INDEX(MAESTRO!I:I,_xludf.AGGREGATE(15,6,ROW(MAESTRO!$B$3:$B$1000)/((MAESTRO!$B$3:$B$1000="ASMAR DIRECCIÓN")*(UPPER(MAESTRO!$L$3:$L$1000)="CONFIRMADO")),ROWS($A$3:A396))),"")</f>
        <v/>
      </c>
      <c r="J396" s="11" t="str">
        <f ca="1">IFERROR(INDEX(MAESTRO!J:J,_xludf.AGGREGATE(15,6,ROW(MAESTRO!$B$3:$B$1000)/((MAESTRO!$B$3:$B$1000="ASMAR DIRECCIÓN")*(UPPER(MAESTRO!$L$3:$L$1000)="CONFIRMADO")),ROWS($A$3:A396))),"")</f>
        <v/>
      </c>
      <c r="K396" s="11" t="str">
        <f ca="1">IFERROR(INDEX(MAESTRO!K:K,_xludf.AGGREGATE(15,6,ROW(MAESTRO!$B$3:$B$1000)/((MAESTRO!$B$3:$B$1000="ASMAR DIRECCIÓN")*(UPPER(MAESTRO!$L$3:$L$1000)="CONFIRMADO")),ROWS($A$3:A396))),"")</f>
        <v/>
      </c>
      <c r="L396" s="11" t="str">
        <f ca="1">IFERROR(INDEX(MAESTRO!L:L,_xludf.AGGREGATE(15,6,ROW(MAESTRO!$B$3:$B$1000)/((MAESTRO!$B$3:$B$1000="ASMAR DIRECCIÓN")*(UPPER(MAESTRO!$L$3:$L$1000)="CONFIRMADO")),ROWS($A$3:A396))),"")</f>
        <v/>
      </c>
      <c r="M396" s="11" t="str">
        <f ca="1">IFERROR(INDEX(MAESTRO!M:M,_xludf.AGGREGATE(15,6,ROW(MAESTRO!$B$3:$B$1000)/((MAESTRO!$B$3:$B$1000="ASMAR DIRECCIÓN")*(UPPER(MAESTRO!$L$3:$L$1000)="CONFIRMADO")),ROWS($A$3:A396))),"")</f>
        <v/>
      </c>
      <c r="N396" s="11" t="str">
        <f ca="1">IFERROR(INDEX(MAESTRO!N:N,_xludf.AGGREGATE(15,6,ROW(MAESTRO!$B$3:$B$1000)/((MAESTRO!$B$3:$B$1000="ASMAR DIRECCIÓN")*(UPPER(MAESTRO!$L$3:$L$1000)="CONFIRMADO")),ROWS($A$3:A396))),"")</f>
        <v/>
      </c>
      <c r="O396" s="11" t="str">
        <f ca="1">IFERROR(INDEX(MAESTRO!O:O,_xludf.AGGREGATE(15,6,ROW(MAESTRO!$B$3:$B$1000)/((MAESTRO!$B$3:$B$1000="ASMAR DIRECCIÓN")*(UPPER(MAESTRO!$L$3:$L$1000)="CONFIRMADO")),ROWS($A$3:A396))),"")</f>
        <v/>
      </c>
      <c r="P396" s="11" t="str">
        <f ca="1">IFERROR(INDEX(MAESTRO!P:P,_xludf.AGGREGATE(15,6,ROW(MAESTRO!$B$3:$B$1000)/((MAESTRO!$B$3:$B$1000="ASMAR DIRECCIÓN")*(UPPER(MAESTRO!$L$3:$L$1000)="CONFIRMADO")),ROWS($A$3:A396))),"")</f>
        <v/>
      </c>
      <c r="Q396" s="11" t="str">
        <f ca="1">IFERROR(INDEX(MAESTRO!Q:Q,_xludf.AGGREGATE(15,6,ROW(MAESTRO!$B$3:$B$1000)/((MAESTRO!$B$3:$B$1000="ASMAR DIRECCIÓN")*(UPPER(MAESTRO!$L$3:$L$1000)="CONFIRMADO")),ROWS($A$3:A396))),"")</f>
        <v/>
      </c>
      <c r="R396" s="11" t="str">
        <f ca="1">IFERROR(INDEX(MAESTRO!R:R,_xludf.AGGREGATE(15,6,ROW(MAESTRO!$B$3:$B$1000)/((MAESTRO!$B$3:$B$1000="ASMAR DIRECCIÓN")*(UPPER(MAESTRO!$L$3:$L$1000)="CONFIRMADO")),ROWS($A$3:A396))),"")</f>
        <v/>
      </c>
      <c r="S396" s="11" t="str">
        <f ca="1">IFERROR(INDEX(MAESTRO!S:S,_xludf.AGGREGATE(15,6,ROW(MAESTRO!$B$3:$B$1000)/((MAESTRO!$B$3:$B$1000="ASMAR DIRECCIÓN")*(UPPER(MAESTRO!$L$3:$L$1000)="CONFIRMADO")),ROWS($A$3:A396))),"")</f>
        <v/>
      </c>
      <c r="T396" s="11" t="str">
        <f ca="1">IFERROR(INDEX(MAESTRO!T:T,_xludf.AGGREGATE(15,6,ROW(MAESTRO!$B$3:$B$1000)/((MAESTRO!$B$3:$B$1000="ASMAR DIRECCIÓN")*(UPPER(MAESTRO!$L$3:$L$1000)="CONFIRMADO")),ROWS($A$3:A396))),"")</f>
        <v/>
      </c>
      <c r="U396" s="11" t="str">
        <f ca="1">IFERROR(INDEX(MAESTRO!U:U,_xludf.AGGREGATE(15,6,ROW(MAESTRO!$B$3:$B$1000)/((MAESTRO!$B$3:$B$1000="ASMAR DIRECCIÓN")*(UPPER(MAESTRO!$L$3:$L$1000)="CONFIRMADO")),ROWS($A$3:A396))),"")</f>
        <v/>
      </c>
      <c r="V396" s="11" t="str">
        <f ca="1">IFERROR(INDEX(MAESTRO!V:V,_xludf.AGGREGATE(15,6,ROW(MAESTRO!$B$3:$B$1000)/((MAESTRO!$B$3:$B$1000="ASMAR DIRECCIÓN")*(UPPER(MAESTRO!$L$3:$L$1000)="CONFIRMADO")),ROWS($A$3:A396))),"")</f>
        <v/>
      </c>
      <c r="W396" s="11" t="str">
        <f ca="1">IFERROR(INDEX(MAESTRO!W:W,_xludf.AGGREGATE(15,6,ROW(MAESTRO!$B$3:$B$1000)/((MAESTRO!$B$3:$B$1000="ASMAR DIRECCIÓN")*(UPPER(MAESTRO!$L$3:$L$1000)="CONFIRMADO")),ROWS($A$3:A396))),"")</f>
        <v/>
      </c>
      <c r="X396" s="11" t="str">
        <f ca="1">IFERROR(INDEX(MAESTRO!X:X,_xludf.AGGREGATE(15,6,ROW(MAESTRO!$B$3:$B$1000)/((MAESTRO!$B$3:$B$1000="ASMAR DIRECCIÓN")*(UPPER(MAESTRO!$L$3:$L$1000)="CONFIRMADO")),ROWS($A$3:A396))),"")</f>
        <v/>
      </c>
    </row>
    <row r="397" spans="1:24" ht="22.05" customHeight="1">
      <c r="A397" s="10" t="str">
        <f ca="1">IFERROR(INDEX(MAESTRO!A:A,_xludf.AGGREGATE(15,6,ROW(MAESTRO!$B$3:$B$1000)/((MAESTRO!$B$3:$B$1000="ASMAR DIRECCIÓN")*(UPPER(MAESTRO!$L$3:$L$1000)="CONFIRMADO")),ROWS($A$3:A397))),"")</f>
        <v/>
      </c>
      <c r="B397" s="10" t="str">
        <f ca="1">IFERROR(INDEX(MAESTRO!B:B,_xludf.AGGREGATE(15,6,ROW(MAESTRO!$B$3:$B$1000)/((MAESTRO!$B$3:$B$1000="ASMAR DIRECCIÓN")*(UPPER(MAESTRO!$L$3:$L$1000)="CONFIRMADO")),ROWS($A$3:A397))),"")</f>
        <v/>
      </c>
      <c r="C397" s="10" t="str">
        <f ca="1">IFERROR(INDEX(MAESTRO!C:C,_xludf.AGGREGATE(15,6,ROW(MAESTRO!$B$3:$B$1000)/((MAESTRO!$B$3:$B$1000="ASMAR DIRECCIÓN")*(UPPER(MAESTRO!$L$3:$L$1000)="CONFIRMADO")),ROWS($A$3:A397))),"")</f>
        <v/>
      </c>
      <c r="D397" s="10" t="str">
        <f ca="1">IFERROR(INDEX(MAESTRO!D:D,_xludf.AGGREGATE(15,6,ROW(MAESTRO!$B$3:$B$1000)/((MAESTRO!$B$3:$B$1000="ASMAR DIRECCIÓN")*(UPPER(MAESTRO!$L$3:$L$1000)="CONFIRMADO")),ROWS($A$3:A397))),"")</f>
        <v/>
      </c>
      <c r="E397" s="10" t="str">
        <f ca="1">IFERROR(INDEX(MAESTRO!E:E,_xludf.AGGREGATE(15,6,ROW(MAESTRO!$B$3:$B$1000)/((MAESTRO!$B$3:$B$1000="ASMAR DIRECCIÓN")*(UPPER(MAESTRO!$L$3:$L$1000)="CONFIRMADO")),ROWS($A$3:A397))),"")</f>
        <v/>
      </c>
      <c r="F397" s="10" t="str">
        <f ca="1">IFERROR(INDEX(MAESTRO!F:F,_xludf.AGGREGATE(15,6,ROW(MAESTRO!$B$3:$B$1000)/((MAESTRO!$B$3:$B$1000="ASMAR DIRECCIÓN")*(UPPER(MAESTRO!$L$3:$L$1000)="CONFIRMADO")),ROWS($A$3:A397))),"")</f>
        <v/>
      </c>
      <c r="G397" s="10" t="str">
        <f ca="1">IFERROR(INDEX(MAESTRO!G:G,_xludf.AGGREGATE(15,6,ROW(MAESTRO!$B$3:$B$1000)/((MAESTRO!$B$3:$B$1000="ASMAR DIRECCIÓN")*(UPPER(MAESTRO!$L$3:$L$1000)="CONFIRMADO")),ROWS($A$3:A397))),"")</f>
        <v/>
      </c>
      <c r="H397" s="10" t="str">
        <f ca="1">IFERROR(INDEX(MAESTRO!H:H,_xludf.AGGREGATE(15,6,ROW(MAESTRO!$B$3:$B$1000)/((MAESTRO!$B$3:$B$1000="ASMAR DIRECCIÓN")*(UPPER(MAESTRO!$L$3:$L$1000)="CONFIRMADO")),ROWS($A$3:A397))),"")</f>
        <v/>
      </c>
      <c r="I397" s="10" t="str">
        <f ca="1">IFERROR(INDEX(MAESTRO!I:I,_xludf.AGGREGATE(15,6,ROW(MAESTRO!$B$3:$B$1000)/((MAESTRO!$B$3:$B$1000="ASMAR DIRECCIÓN")*(UPPER(MAESTRO!$L$3:$L$1000)="CONFIRMADO")),ROWS($A$3:A397))),"")</f>
        <v/>
      </c>
      <c r="J397" s="10" t="str">
        <f ca="1">IFERROR(INDEX(MAESTRO!J:J,_xludf.AGGREGATE(15,6,ROW(MAESTRO!$B$3:$B$1000)/((MAESTRO!$B$3:$B$1000="ASMAR DIRECCIÓN")*(UPPER(MAESTRO!$L$3:$L$1000)="CONFIRMADO")),ROWS($A$3:A397))),"")</f>
        <v/>
      </c>
      <c r="K397" s="10" t="str">
        <f ca="1">IFERROR(INDEX(MAESTRO!K:K,_xludf.AGGREGATE(15,6,ROW(MAESTRO!$B$3:$B$1000)/((MAESTRO!$B$3:$B$1000="ASMAR DIRECCIÓN")*(UPPER(MAESTRO!$L$3:$L$1000)="CONFIRMADO")),ROWS($A$3:A397))),"")</f>
        <v/>
      </c>
      <c r="L397" s="10" t="str">
        <f ca="1">IFERROR(INDEX(MAESTRO!L:L,_xludf.AGGREGATE(15,6,ROW(MAESTRO!$B$3:$B$1000)/((MAESTRO!$B$3:$B$1000="ASMAR DIRECCIÓN")*(UPPER(MAESTRO!$L$3:$L$1000)="CONFIRMADO")),ROWS($A$3:A397))),"")</f>
        <v/>
      </c>
      <c r="M397" s="10" t="str">
        <f ca="1">IFERROR(INDEX(MAESTRO!M:M,_xludf.AGGREGATE(15,6,ROW(MAESTRO!$B$3:$B$1000)/((MAESTRO!$B$3:$B$1000="ASMAR DIRECCIÓN")*(UPPER(MAESTRO!$L$3:$L$1000)="CONFIRMADO")),ROWS($A$3:A397))),"")</f>
        <v/>
      </c>
      <c r="N397" s="10" t="str">
        <f ca="1">IFERROR(INDEX(MAESTRO!N:N,_xludf.AGGREGATE(15,6,ROW(MAESTRO!$B$3:$B$1000)/((MAESTRO!$B$3:$B$1000="ASMAR DIRECCIÓN")*(UPPER(MAESTRO!$L$3:$L$1000)="CONFIRMADO")),ROWS($A$3:A397))),"")</f>
        <v/>
      </c>
      <c r="O397" s="10" t="str">
        <f ca="1">IFERROR(INDEX(MAESTRO!O:O,_xludf.AGGREGATE(15,6,ROW(MAESTRO!$B$3:$B$1000)/((MAESTRO!$B$3:$B$1000="ASMAR DIRECCIÓN")*(UPPER(MAESTRO!$L$3:$L$1000)="CONFIRMADO")),ROWS($A$3:A397))),"")</f>
        <v/>
      </c>
      <c r="P397" s="10" t="str">
        <f ca="1">IFERROR(INDEX(MAESTRO!P:P,_xludf.AGGREGATE(15,6,ROW(MAESTRO!$B$3:$B$1000)/((MAESTRO!$B$3:$B$1000="ASMAR DIRECCIÓN")*(UPPER(MAESTRO!$L$3:$L$1000)="CONFIRMADO")),ROWS($A$3:A397))),"")</f>
        <v/>
      </c>
      <c r="Q397" s="10" t="str">
        <f ca="1">IFERROR(INDEX(MAESTRO!Q:Q,_xludf.AGGREGATE(15,6,ROW(MAESTRO!$B$3:$B$1000)/((MAESTRO!$B$3:$B$1000="ASMAR DIRECCIÓN")*(UPPER(MAESTRO!$L$3:$L$1000)="CONFIRMADO")),ROWS($A$3:A397))),"")</f>
        <v/>
      </c>
      <c r="R397" s="10" t="str">
        <f ca="1">IFERROR(INDEX(MAESTRO!R:R,_xludf.AGGREGATE(15,6,ROW(MAESTRO!$B$3:$B$1000)/((MAESTRO!$B$3:$B$1000="ASMAR DIRECCIÓN")*(UPPER(MAESTRO!$L$3:$L$1000)="CONFIRMADO")),ROWS($A$3:A397))),"")</f>
        <v/>
      </c>
      <c r="S397" s="10" t="str">
        <f ca="1">IFERROR(INDEX(MAESTRO!S:S,_xludf.AGGREGATE(15,6,ROW(MAESTRO!$B$3:$B$1000)/((MAESTRO!$B$3:$B$1000="ASMAR DIRECCIÓN")*(UPPER(MAESTRO!$L$3:$L$1000)="CONFIRMADO")),ROWS($A$3:A397))),"")</f>
        <v/>
      </c>
      <c r="T397" s="10" t="str">
        <f ca="1">IFERROR(INDEX(MAESTRO!T:T,_xludf.AGGREGATE(15,6,ROW(MAESTRO!$B$3:$B$1000)/((MAESTRO!$B$3:$B$1000="ASMAR DIRECCIÓN")*(UPPER(MAESTRO!$L$3:$L$1000)="CONFIRMADO")),ROWS($A$3:A397))),"")</f>
        <v/>
      </c>
      <c r="U397" s="10" t="str">
        <f ca="1">IFERROR(INDEX(MAESTRO!U:U,_xludf.AGGREGATE(15,6,ROW(MAESTRO!$B$3:$B$1000)/((MAESTRO!$B$3:$B$1000="ASMAR DIRECCIÓN")*(UPPER(MAESTRO!$L$3:$L$1000)="CONFIRMADO")),ROWS($A$3:A397))),"")</f>
        <v/>
      </c>
      <c r="V397" s="10" t="str">
        <f ca="1">IFERROR(INDEX(MAESTRO!V:V,_xludf.AGGREGATE(15,6,ROW(MAESTRO!$B$3:$B$1000)/((MAESTRO!$B$3:$B$1000="ASMAR DIRECCIÓN")*(UPPER(MAESTRO!$L$3:$L$1000)="CONFIRMADO")),ROWS($A$3:A397))),"")</f>
        <v/>
      </c>
      <c r="W397" s="10" t="str">
        <f ca="1">IFERROR(INDEX(MAESTRO!W:W,_xludf.AGGREGATE(15,6,ROW(MAESTRO!$B$3:$B$1000)/((MAESTRO!$B$3:$B$1000="ASMAR DIRECCIÓN")*(UPPER(MAESTRO!$L$3:$L$1000)="CONFIRMADO")),ROWS($A$3:A397))),"")</f>
        <v/>
      </c>
      <c r="X397" s="10" t="str">
        <f ca="1">IFERROR(INDEX(MAESTRO!X:X,_xludf.AGGREGATE(15,6,ROW(MAESTRO!$B$3:$B$1000)/((MAESTRO!$B$3:$B$1000="ASMAR DIRECCIÓN")*(UPPER(MAESTRO!$L$3:$L$1000)="CONFIRMADO")),ROWS($A$3:A397))),"")</f>
        <v/>
      </c>
    </row>
    <row r="398" spans="1:24" ht="22.05" customHeight="1">
      <c r="A398" s="11" t="str">
        <f ca="1">IFERROR(INDEX(MAESTRO!A:A,_xludf.AGGREGATE(15,6,ROW(MAESTRO!$B$3:$B$1000)/((MAESTRO!$B$3:$B$1000="ASMAR DIRECCIÓN")*(UPPER(MAESTRO!$L$3:$L$1000)="CONFIRMADO")),ROWS($A$3:A398))),"")</f>
        <v/>
      </c>
      <c r="B398" s="11" t="str">
        <f ca="1">IFERROR(INDEX(MAESTRO!B:B,_xludf.AGGREGATE(15,6,ROW(MAESTRO!$B$3:$B$1000)/((MAESTRO!$B$3:$B$1000="ASMAR DIRECCIÓN")*(UPPER(MAESTRO!$L$3:$L$1000)="CONFIRMADO")),ROWS($A$3:A398))),"")</f>
        <v/>
      </c>
      <c r="C398" s="11" t="str">
        <f ca="1">IFERROR(INDEX(MAESTRO!C:C,_xludf.AGGREGATE(15,6,ROW(MAESTRO!$B$3:$B$1000)/((MAESTRO!$B$3:$B$1000="ASMAR DIRECCIÓN")*(UPPER(MAESTRO!$L$3:$L$1000)="CONFIRMADO")),ROWS($A$3:A398))),"")</f>
        <v/>
      </c>
      <c r="D398" s="11" t="str">
        <f ca="1">IFERROR(INDEX(MAESTRO!D:D,_xludf.AGGREGATE(15,6,ROW(MAESTRO!$B$3:$B$1000)/((MAESTRO!$B$3:$B$1000="ASMAR DIRECCIÓN")*(UPPER(MAESTRO!$L$3:$L$1000)="CONFIRMADO")),ROWS($A$3:A398))),"")</f>
        <v/>
      </c>
      <c r="E398" s="11" t="str">
        <f ca="1">IFERROR(INDEX(MAESTRO!E:E,_xludf.AGGREGATE(15,6,ROW(MAESTRO!$B$3:$B$1000)/((MAESTRO!$B$3:$B$1000="ASMAR DIRECCIÓN")*(UPPER(MAESTRO!$L$3:$L$1000)="CONFIRMADO")),ROWS($A$3:A398))),"")</f>
        <v/>
      </c>
      <c r="F398" s="11" t="str">
        <f ca="1">IFERROR(INDEX(MAESTRO!F:F,_xludf.AGGREGATE(15,6,ROW(MAESTRO!$B$3:$B$1000)/((MAESTRO!$B$3:$B$1000="ASMAR DIRECCIÓN")*(UPPER(MAESTRO!$L$3:$L$1000)="CONFIRMADO")),ROWS($A$3:A398))),"")</f>
        <v/>
      </c>
      <c r="G398" s="11" t="str">
        <f ca="1">IFERROR(INDEX(MAESTRO!G:G,_xludf.AGGREGATE(15,6,ROW(MAESTRO!$B$3:$B$1000)/((MAESTRO!$B$3:$B$1000="ASMAR DIRECCIÓN")*(UPPER(MAESTRO!$L$3:$L$1000)="CONFIRMADO")),ROWS($A$3:A398))),"")</f>
        <v/>
      </c>
      <c r="H398" s="11" t="str">
        <f ca="1">IFERROR(INDEX(MAESTRO!H:H,_xludf.AGGREGATE(15,6,ROW(MAESTRO!$B$3:$B$1000)/((MAESTRO!$B$3:$B$1000="ASMAR DIRECCIÓN")*(UPPER(MAESTRO!$L$3:$L$1000)="CONFIRMADO")),ROWS($A$3:A398))),"")</f>
        <v/>
      </c>
      <c r="I398" s="11" t="str">
        <f ca="1">IFERROR(INDEX(MAESTRO!I:I,_xludf.AGGREGATE(15,6,ROW(MAESTRO!$B$3:$B$1000)/((MAESTRO!$B$3:$B$1000="ASMAR DIRECCIÓN")*(UPPER(MAESTRO!$L$3:$L$1000)="CONFIRMADO")),ROWS($A$3:A398))),"")</f>
        <v/>
      </c>
      <c r="J398" s="11" t="str">
        <f ca="1">IFERROR(INDEX(MAESTRO!J:J,_xludf.AGGREGATE(15,6,ROW(MAESTRO!$B$3:$B$1000)/((MAESTRO!$B$3:$B$1000="ASMAR DIRECCIÓN")*(UPPER(MAESTRO!$L$3:$L$1000)="CONFIRMADO")),ROWS($A$3:A398))),"")</f>
        <v/>
      </c>
      <c r="K398" s="11" t="str">
        <f ca="1">IFERROR(INDEX(MAESTRO!K:K,_xludf.AGGREGATE(15,6,ROW(MAESTRO!$B$3:$B$1000)/((MAESTRO!$B$3:$B$1000="ASMAR DIRECCIÓN")*(UPPER(MAESTRO!$L$3:$L$1000)="CONFIRMADO")),ROWS($A$3:A398))),"")</f>
        <v/>
      </c>
      <c r="L398" s="11" t="str">
        <f ca="1">IFERROR(INDEX(MAESTRO!L:L,_xludf.AGGREGATE(15,6,ROW(MAESTRO!$B$3:$B$1000)/((MAESTRO!$B$3:$B$1000="ASMAR DIRECCIÓN")*(UPPER(MAESTRO!$L$3:$L$1000)="CONFIRMADO")),ROWS($A$3:A398))),"")</f>
        <v/>
      </c>
      <c r="M398" s="11" t="str">
        <f ca="1">IFERROR(INDEX(MAESTRO!M:M,_xludf.AGGREGATE(15,6,ROW(MAESTRO!$B$3:$B$1000)/((MAESTRO!$B$3:$B$1000="ASMAR DIRECCIÓN")*(UPPER(MAESTRO!$L$3:$L$1000)="CONFIRMADO")),ROWS($A$3:A398))),"")</f>
        <v/>
      </c>
      <c r="N398" s="11" t="str">
        <f ca="1">IFERROR(INDEX(MAESTRO!N:N,_xludf.AGGREGATE(15,6,ROW(MAESTRO!$B$3:$B$1000)/((MAESTRO!$B$3:$B$1000="ASMAR DIRECCIÓN")*(UPPER(MAESTRO!$L$3:$L$1000)="CONFIRMADO")),ROWS($A$3:A398))),"")</f>
        <v/>
      </c>
      <c r="O398" s="11" t="str">
        <f ca="1">IFERROR(INDEX(MAESTRO!O:O,_xludf.AGGREGATE(15,6,ROW(MAESTRO!$B$3:$B$1000)/((MAESTRO!$B$3:$B$1000="ASMAR DIRECCIÓN")*(UPPER(MAESTRO!$L$3:$L$1000)="CONFIRMADO")),ROWS($A$3:A398))),"")</f>
        <v/>
      </c>
      <c r="P398" s="11" t="str">
        <f ca="1">IFERROR(INDEX(MAESTRO!P:P,_xludf.AGGREGATE(15,6,ROW(MAESTRO!$B$3:$B$1000)/((MAESTRO!$B$3:$B$1000="ASMAR DIRECCIÓN")*(UPPER(MAESTRO!$L$3:$L$1000)="CONFIRMADO")),ROWS($A$3:A398))),"")</f>
        <v/>
      </c>
      <c r="Q398" s="11" t="str">
        <f ca="1">IFERROR(INDEX(MAESTRO!Q:Q,_xludf.AGGREGATE(15,6,ROW(MAESTRO!$B$3:$B$1000)/((MAESTRO!$B$3:$B$1000="ASMAR DIRECCIÓN")*(UPPER(MAESTRO!$L$3:$L$1000)="CONFIRMADO")),ROWS($A$3:A398))),"")</f>
        <v/>
      </c>
      <c r="R398" s="11" t="str">
        <f ca="1">IFERROR(INDEX(MAESTRO!R:R,_xludf.AGGREGATE(15,6,ROW(MAESTRO!$B$3:$B$1000)/((MAESTRO!$B$3:$B$1000="ASMAR DIRECCIÓN")*(UPPER(MAESTRO!$L$3:$L$1000)="CONFIRMADO")),ROWS($A$3:A398))),"")</f>
        <v/>
      </c>
      <c r="S398" s="11" t="str">
        <f ca="1">IFERROR(INDEX(MAESTRO!S:S,_xludf.AGGREGATE(15,6,ROW(MAESTRO!$B$3:$B$1000)/((MAESTRO!$B$3:$B$1000="ASMAR DIRECCIÓN")*(UPPER(MAESTRO!$L$3:$L$1000)="CONFIRMADO")),ROWS($A$3:A398))),"")</f>
        <v/>
      </c>
      <c r="T398" s="11" t="str">
        <f ca="1">IFERROR(INDEX(MAESTRO!T:T,_xludf.AGGREGATE(15,6,ROW(MAESTRO!$B$3:$B$1000)/((MAESTRO!$B$3:$B$1000="ASMAR DIRECCIÓN")*(UPPER(MAESTRO!$L$3:$L$1000)="CONFIRMADO")),ROWS($A$3:A398))),"")</f>
        <v/>
      </c>
      <c r="U398" s="11" t="str">
        <f ca="1">IFERROR(INDEX(MAESTRO!U:U,_xludf.AGGREGATE(15,6,ROW(MAESTRO!$B$3:$B$1000)/((MAESTRO!$B$3:$B$1000="ASMAR DIRECCIÓN")*(UPPER(MAESTRO!$L$3:$L$1000)="CONFIRMADO")),ROWS($A$3:A398))),"")</f>
        <v/>
      </c>
      <c r="V398" s="11" t="str">
        <f ca="1">IFERROR(INDEX(MAESTRO!V:V,_xludf.AGGREGATE(15,6,ROW(MAESTRO!$B$3:$B$1000)/((MAESTRO!$B$3:$B$1000="ASMAR DIRECCIÓN")*(UPPER(MAESTRO!$L$3:$L$1000)="CONFIRMADO")),ROWS($A$3:A398))),"")</f>
        <v/>
      </c>
      <c r="W398" s="11" t="str">
        <f ca="1">IFERROR(INDEX(MAESTRO!W:W,_xludf.AGGREGATE(15,6,ROW(MAESTRO!$B$3:$B$1000)/((MAESTRO!$B$3:$B$1000="ASMAR DIRECCIÓN")*(UPPER(MAESTRO!$L$3:$L$1000)="CONFIRMADO")),ROWS($A$3:A398))),"")</f>
        <v/>
      </c>
      <c r="X398" s="11" t="str">
        <f ca="1">IFERROR(INDEX(MAESTRO!X:X,_xludf.AGGREGATE(15,6,ROW(MAESTRO!$B$3:$B$1000)/((MAESTRO!$B$3:$B$1000="ASMAR DIRECCIÓN")*(UPPER(MAESTRO!$L$3:$L$1000)="CONFIRMADO")),ROWS($A$3:A398))),"")</f>
        <v/>
      </c>
    </row>
    <row r="399" spans="1:24" ht="22.05" customHeight="1">
      <c r="A399" s="10" t="str">
        <f ca="1">IFERROR(INDEX(MAESTRO!A:A,_xludf.AGGREGATE(15,6,ROW(MAESTRO!$B$3:$B$1000)/((MAESTRO!$B$3:$B$1000="ASMAR DIRECCIÓN")*(UPPER(MAESTRO!$L$3:$L$1000)="CONFIRMADO")),ROWS($A$3:A399))),"")</f>
        <v/>
      </c>
      <c r="B399" s="10" t="str">
        <f ca="1">IFERROR(INDEX(MAESTRO!B:B,_xludf.AGGREGATE(15,6,ROW(MAESTRO!$B$3:$B$1000)/((MAESTRO!$B$3:$B$1000="ASMAR DIRECCIÓN")*(UPPER(MAESTRO!$L$3:$L$1000)="CONFIRMADO")),ROWS($A$3:A399))),"")</f>
        <v/>
      </c>
      <c r="C399" s="10" t="str">
        <f ca="1">IFERROR(INDEX(MAESTRO!C:C,_xludf.AGGREGATE(15,6,ROW(MAESTRO!$B$3:$B$1000)/((MAESTRO!$B$3:$B$1000="ASMAR DIRECCIÓN")*(UPPER(MAESTRO!$L$3:$L$1000)="CONFIRMADO")),ROWS($A$3:A399))),"")</f>
        <v/>
      </c>
      <c r="D399" s="10" t="str">
        <f ca="1">IFERROR(INDEX(MAESTRO!D:D,_xludf.AGGREGATE(15,6,ROW(MAESTRO!$B$3:$B$1000)/((MAESTRO!$B$3:$B$1000="ASMAR DIRECCIÓN")*(UPPER(MAESTRO!$L$3:$L$1000)="CONFIRMADO")),ROWS($A$3:A399))),"")</f>
        <v/>
      </c>
      <c r="E399" s="10" t="str">
        <f ca="1">IFERROR(INDEX(MAESTRO!E:E,_xludf.AGGREGATE(15,6,ROW(MAESTRO!$B$3:$B$1000)/((MAESTRO!$B$3:$B$1000="ASMAR DIRECCIÓN")*(UPPER(MAESTRO!$L$3:$L$1000)="CONFIRMADO")),ROWS($A$3:A399))),"")</f>
        <v/>
      </c>
      <c r="F399" s="10" t="str">
        <f ca="1">IFERROR(INDEX(MAESTRO!F:F,_xludf.AGGREGATE(15,6,ROW(MAESTRO!$B$3:$B$1000)/((MAESTRO!$B$3:$B$1000="ASMAR DIRECCIÓN")*(UPPER(MAESTRO!$L$3:$L$1000)="CONFIRMADO")),ROWS($A$3:A399))),"")</f>
        <v/>
      </c>
      <c r="G399" s="10" t="str">
        <f ca="1">IFERROR(INDEX(MAESTRO!G:G,_xludf.AGGREGATE(15,6,ROW(MAESTRO!$B$3:$B$1000)/((MAESTRO!$B$3:$B$1000="ASMAR DIRECCIÓN")*(UPPER(MAESTRO!$L$3:$L$1000)="CONFIRMADO")),ROWS($A$3:A399))),"")</f>
        <v/>
      </c>
      <c r="H399" s="10" t="str">
        <f ca="1">IFERROR(INDEX(MAESTRO!H:H,_xludf.AGGREGATE(15,6,ROW(MAESTRO!$B$3:$B$1000)/((MAESTRO!$B$3:$B$1000="ASMAR DIRECCIÓN")*(UPPER(MAESTRO!$L$3:$L$1000)="CONFIRMADO")),ROWS($A$3:A399))),"")</f>
        <v/>
      </c>
      <c r="I399" s="10" t="str">
        <f ca="1">IFERROR(INDEX(MAESTRO!I:I,_xludf.AGGREGATE(15,6,ROW(MAESTRO!$B$3:$B$1000)/((MAESTRO!$B$3:$B$1000="ASMAR DIRECCIÓN")*(UPPER(MAESTRO!$L$3:$L$1000)="CONFIRMADO")),ROWS($A$3:A399))),"")</f>
        <v/>
      </c>
      <c r="J399" s="10" t="str">
        <f ca="1">IFERROR(INDEX(MAESTRO!J:J,_xludf.AGGREGATE(15,6,ROW(MAESTRO!$B$3:$B$1000)/((MAESTRO!$B$3:$B$1000="ASMAR DIRECCIÓN")*(UPPER(MAESTRO!$L$3:$L$1000)="CONFIRMADO")),ROWS($A$3:A399))),"")</f>
        <v/>
      </c>
      <c r="K399" s="10" t="str">
        <f ca="1">IFERROR(INDEX(MAESTRO!K:K,_xludf.AGGREGATE(15,6,ROW(MAESTRO!$B$3:$B$1000)/((MAESTRO!$B$3:$B$1000="ASMAR DIRECCIÓN")*(UPPER(MAESTRO!$L$3:$L$1000)="CONFIRMADO")),ROWS($A$3:A399))),"")</f>
        <v/>
      </c>
      <c r="L399" s="10" t="str">
        <f ca="1">IFERROR(INDEX(MAESTRO!L:L,_xludf.AGGREGATE(15,6,ROW(MAESTRO!$B$3:$B$1000)/((MAESTRO!$B$3:$B$1000="ASMAR DIRECCIÓN")*(UPPER(MAESTRO!$L$3:$L$1000)="CONFIRMADO")),ROWS($A$3:A399))),"")</f>
        <v/>
      </c>
      <c r="M399" s="10" t="str">
        <f ca="1">IFERROR(INDEX(MAESTRO!M:M,_xludf.AGGREGATE(15,6,ROW(MAESTRO!$B$3:$B$1000)/((MAESTRO!$B$3:$B$1000="ASMAR DIRECCIÓN")*(UPPER(MAESTRO!$L$3:$L$1000)="CONFIRMADO")),ROWS($A$3:A399))),"")</f>
        <v/>
      </c>
      <c r="N399" s="10" t="str">
        <f ca="1">IFERROR(INDEX(MAESTRO!N:N,_xludf.AGGREGATE(15,6,ROW(MAESTRO!$B$3:$B$1000)/((MAESTRO!$B$3:$B$1000="ASMAR DIRECCIÓN")*(UPPER(MAESTRO!$L$3:$L$1000)="CONFIRMADO")),ROWS($A$3:A399))),"")</f>
        <v/>
      </c>
      <c r="O399" s="10" t="str">
        <f ca="1">IFERROR(INDEX(MAESTRO!O:O,_xludf.AGGREGATE(15,6,ROW(MAESTRO!$B$3:$B$1000)/((MAESTRO!$B$3:$B$1000="ASMAR DIRECCIÓN")*(UPPER(MAESTRO!$L$3:$L$1000)="CONFIRMADO")),ROWS($A$3:A399))),"")</f>
        <v/>
      </c>
      <c r="P399" s="10" t="str">
        <f ca="1">IFERROR(INDEX(MAESTRO!P:P,_xludf.AGGREGATE(15,6,ROW(MAESTRO!$B$3:$B$1000)/((MAESTRO!$B$3:$B$1000="ASMAR DIRECCIÓN")*(UPPER(MAESTRO!$L$3:$L$1000)="CONFIRMADO")),ROWS($A$3:A399))),"")</f>
        <v/>
      </c>
      <c r="Q399" s="10" t="str">
        <f ca="1">IFERROR(INDEX(MAESTRO!Q:Q,_xludf.AGGREGATE(15,6,ROW(MAESTRO!$B$3:$B$1000)/((MAESTRO!$B$3:$B$1000="ASMAR DIRECCIÓN")*(UPPER(MAESTRO!$L$3:$L$1000)="CONFIRMADO")),ROWS($A$3:A399))),"")</f>
        <v/>
      </c>
      <c r="R399" s="10" t="str">
        <f ca="1">IFERROR(INDEX(MAESTRO!R:R,_xludf.AGGREGATE(15,6,ROW(MAESTRO!$B$3:$B$1000)/((MAESTRO!$B$3:$B$1000="ASMAR DIRECCIÓN")*(UPPER(MAESTRO!$L$3:$L$1000)="CONFIRMADO")),ROWS($A$3:A399))),"")</f>
        <v/>
      </c>
      <c r="S399" s="10" t="str">
        <f ca="1">IFERROR(INDEX(MAESTRO!S:S,_xludf.AGGREGATE(15,6,ROW(MAESTRO!$B$3:$B$1000)/((MAESTRO!$B$3:$B$1000="ASMAR DIRECCIÓN")*(UPPER(MAESTRO!$L$3:$L$1000)="CONFIRMADO")),ROWS($A$3:A399))),"")</f>
        <v/>
      </c>
      <c r="T399" s="10" t="str">
        <f ca="1">IFERROR(INDEX(MAESTRO!T:T,_xludf.AGGREGATE(15,6,ROW(MAESTRO!$B$3:$B$1000)/((MAESTRO!$B$3:$B$1000="ASMAR DIRECCIÓN")*(UPPER(MAESTRO!$L$3:$L$1000)="CONFIRMADO")),ROWS($A$3:A399))),"")</f>
        <v/>
      </c>
      <c r="U399" s="10" t="str">
        <f ca="1">IFERROR(INDEX(MAESTRO!U:U,_xludf.AGGREGATE(15,6,ROW(MAESTRO!$B$3:$B$1000)/((MAESTRO!$B$3:$B$1000="ASMAR DIRECCIÓN")*(UPPER(MAESTRO!$L$3:$L$1000)="CONFIRMADO")),ROWS($A$3:A399))),"")</f>
        <v/>
      </c>
      <c r="V399" s="10" t="str">
        <f ca="1">IFERROR(INDEX(MAESTRO!V:V,_xludf.AGGREGATE(15,6,ROW(MAESTRO!$B$3:$B$1000)/((MAESTRO!$B$3:$B$1000="ASMAR DIRECCIÓN")*(UPPER(MAESTRO!$L$3:$L$1000)="CONFIRMADO")),ROWS($A$3:A399))),"")</f>
        <v/>
      </c>
      <c r="W399" s="10" t="str">
        <f ca="1">IFERROR(INDEX(MAESTRO!W:W,_xludf.AGGREGATE(15,6,ROW(MAESTRO!$B$3:$B$1000)/((MAESTRO!$B$3:$B$1000="ASMAR DIRECCIÓN")*(UPPER(MAESTRO!$L$3:$L$1000)="CONFIRMADO")),ROWS($A$3:A399))),"")</f>
        <v/>
      </c>
      <c r="X399" s="10" t="str">
        <f ca="1">IFERROR(INDEX(MAESTRO!X:X,_xludf.AGGREGATE(15,6,ROW(MAESTRO!$B$3:$B$1000)/((MAESTRO!$B$3:$B$1000="ASMAR DIRECCIÓN")*(UPPER(MAESTRO!$L$3:$L$1000)="CONFIRMADO")),ROWS($A$3:A399))),"")</f>
        <v/>
      </c>
    </row>
    <row r="400" spans="1:24" ht="22.05" customHeight="1">
      <c r="A400" s="11" t="str">
        <f ca="1">IFERROR(INDEX(MAESTRO!A:A,_xludf.AGGREGATE(15,6,ROW(MAESTRO!$B$3:$B$1000)/((MAESTRO!$B$3:$B$1000="ASMAR DIRECCIÓN")*(UPPER(MAESTRO!$L$3:$L$1000)="CONFIRMADO")),ROWS($A$3:A400))),"")</f>
        <v/>
      </c>
      <c r="B400" s="11" t="str">
        <f ca="1">IFERROR(INDEX(MAESTRO!B:B,_xludf.AGGREGATE(15,6,ROW(MAESTRO!$B$3:$B$1000)/((MAESTRO!$B$3:$B$1000="ASMAR DIRECCIÓN")*(UPPER(MAESTRO!$L$3:$L$1000)="CONFIRMADO")),ROWS($A$3:A400))),"")</f>
        <v/>
      </c>
      <c r="C400" s="11" t="str">
        <f ca="1">IFERROR(INDEX(MAESTRO!C:C,_xludf.AGGREGATE(15,6,ROW(MAESTRO!$B$3:$B$1000)/((MAESTRO!$B$3:$B$1000="ASMAR DIRECCIÓN")*(UPPER(MAESTRO!$L$3:$L$1000)="CONFIRMADO")),ROWS($A$3:A400))),"")</f>
        <v/>
      </c>
      <c r="D400" s="11" t="str">
        <f ca="1">IFERROR(INDEX(MAESTRO!D:D,_xludf.AGGREGATE(15,6,ROW(MAESTRO!$B$3:$B$1000)/((MAESTRO!$B$3:$B$1000="ASMAR DIRECCIÓN")*(UPPER(MAESTRO!$L$3:$L$1000)="CONFIRMADO")),ROWS($A$3:A400))),"")</f>
        <v/>
      </c>
      <c r="E400" s="11" t="str">
        <f ca="1">IFERROR(INDEX(MAESTRO!E:E,_xludf.AGGREGATE(15,6,ROW(MAESTRO!$B$3:$B$1000)/((MAESTRO!$B$3:$B$1000="ASMAR DIRECCIÓN")*(UPPER(MAESTRO!$L$3:$L$1000)="CONFIRMADO")),ROWS($A$3:A400))),"")</f>
        <v/>
      </c>
      <c r="F400" s="11" t="str">
        <f ca="1">IFERROR(INDEX(MAESTRO!F:F,_xludf.AGGREGATE(15,6,ROW(MAESTRO!$B$3:$B$1000)/((MAESTRO!$B$3:$B$1000="ASMAR DIRECCIÓN")*(UPPER(MAESTRO!$L$3:$L$1000)="CONFIRMADO")),ROWS($A$3:A400))),"")</f>
        <v/>
      </c>
      <c r="G400" s="11" t="str">
        <f ca="1">IFERROR(INDEX(MAESTRO!G:G,_xludf.AGGREGATE(15,6,ROW(MAESTRO!$B$3:$B$1000)/((MAESTRO!$B$3:$B$1000="ASMAR DIRECCIÓN")*(UPPER(MAESTRO!$L$3:$L$1000)="CONFIRMADO")),ROWS($A$3:A400))),"")</f>
        <v/>
      </c>
      <c r="H400" s="11" t="str">
        <f ca="1">IFERROR(INDEX(MAESTRO!H:H,_xludf.AGGREGATE(15,6,ROW(MAESTRO!$B$3:$B$1000)/((MAESTRO!$B$3:$B$1000="ASMAR DIRECCIÓN")*(UPPER(MAESTRO!$L$3:$L$1000)="CONFIRMADO")),ROWS($A$3:A400))),"")</f>
        <v/>
      </c>
      <c r="I400" s="11" t="str">
        <f ca="1">IFERROR(INDEX(MAESTRO!I:I,_xludf.AGGREGATE(15,6,ROW(MAESTRO!$B$3:$B$1000)/((MAESTRO!$B$3:$B$1000="ASMAR DIRECCIÓN")*(UPPER(MAESTRO!$L$3:$L$1000)="CONFIRMADO")),ROWS($A$3:A400))),"")</f>
        <v/>
      </c>
      <c r="J400" s="11" t="str">
        <f ca="1">IFERROR(INDEX(MAESTRO!J:J,_xludf.AGGREGATE(15,6,ROW(MAESTRO!$B$3:$B$1000)/((MAESTRO!$B$3:$B$1000="ASMAR DIRECCIÓN")*(UPPER(MAESTRO!$L$3:$L$1000)="CONFIRMADO")),ROWS($A$3:A400))),"")</f>
        <v/>
      </c>
      <c r="K400" s="11" t="str">
        <f ca="1">IFERROR(INDEX(MAESTRO!K:K,_xludf.AGGREGATE(15,6,ROW(MAESTRO!$B$3:$B$1000)/((MAESTRO!$B$3:$B$1000="ASMAR DIRECCIÓN")*(UPPER(MAESTRO!$L$3:$L$1000)="CONFIRMADO")),ROWS($A$3:A400))),"")</f>
        <v/>
      </c>
      <c r="L400" s="11" t="str">
        <f ca="1">IFERROR(INDEX(MAESTRO!L:L,_xludf.AGGREGATE(15,6,ROW(MAESTRO!$B$3:$B$1000)/((MAESTRO!$B$3:$B$1000="ASMAR DIRECCIÓN")*(UPPER(MAESTRO!$L$3:$L$1000)="CONFIRMADO")),ROWS($A$3:A400))),"")</f>
        <v/>
      </c>
      <c r="M400" s="11" t="str">
        <f ca="1">IFERROR(INDEX(MAESTRO!M:M,_xludf.AGGREGATE(15,6,ROW(MAESTRO!$B$3:$B$1000)/((MAESTRO!$B$3:$B$1000="ASMAR DIRECCIÓN")*(UPPER(MAESTRO!$L$3:$L$1000)="CONFIRMADO")),ROWS($A$3:A400))),"")</f>
        <v/>
      </c>
      <c r="N400" s="11" t="str">
        <f ca="1">IFERROR(INDEX(MAESTRO!N:N,_xludf.AGGREGATE(15,6,ROW(MAESTRO!$B$3:$B$1000)/((MAESTRO!$B$3:$B$1000="ASMAR DIRECCIÓN")*(UPPER(MAESTRO!$L$3:$L$1000)="CONFIRMADO")),ROWS($A$3:A400))),"")</f>
        <v/>
      </c>
      <c r="O400" s="11" t="str">
        <f ca="1">IFERROR(INDEX(MAESTRO!O:O,_xludf.AGGREGATE(15,6,ROW(MAESTRO!$B$3:$B$1000)/((MAESTRO!$B$3:$B$1000="ASMAR DIRECCIÓN")*(UPPER(MAESTRO!$L$3:$L$1000)="CONFIRMADO")),ROWS($A$3:A400))),"")</f>
        <v/>
      </c>
      <c r="P400" s="11" t="str">
        <f ca="1">IFERROR(INDEX(MAESTRO!P:P,_xludf.AGGREGATE(15,6,ROW(MAESTRO!$B$3:$B$1000)/((MAESTRO!$B$3:$B$1000="ASMAR DIRECCIÓN")*(UPPER(MAESTRO!$L$3:$L$1000)="CONFIRMADO")),ROWS($A$3:A400))),"")</f>
        <v/>
      </c>
      <c r="Q400" s="11" t="str">
        <f ca="1">IFERROR(INDEX(MAESTRO!Q:Q,_xludf.AGGREGATE(15,6,ROW(MAESTRO!$B$3:$B$1000)/((MAESTRO!$B$3:$B$1000="ASMAR DIRECCIÓN")*(UPPER(MAESTRO!$L$3:$L$1000)="CONFIRMADO")),ROWS($A$3:A400))),"")</f>
        <v/>
      </c>
      <c r="R400" s="11" t="str">
        <f ca="1">IFERROR(INDEX(MAESTRO!R:R,_xludf.AGGREGATE(15,6,ROW(MAESTRO!$B$3:$B$1000)/((MAESTRO!$B$3:$B$1000="ASMAR DIRECCIÓN")*(UPPER(MAESTRO!$L$3:$L$1000)="CONFIRMADO")),ROWS($A$3:A400))),"")</f>
        <v/>
      </c>
      <c r="S400" s="11" t="str">
        <f ca="1">IFERROR(INDEX(MAESTRO!S:S,_xludf.AGGREGATE(15,6,ROW(MAESTRO!$B$3:$B$1000)/((MAESTRO!$B$3:$B$1000="ASMAR DIRECCIÓN")*(UPPER(MAESTRO!$L$3:$L$1000)="CONFIRMADO")),ROWS($A$3:A400))),"")</f>
        <v/>
      </c>
      <c r="T400" s="11" t="str">
        <f ca="1">IFERROR(INDEX(MAESTRO!T:T,_xludf.AGGREGATE(15,6,ROW(MAESTRO!$B$3:$B$1000)/((MAESTRO!$B$3:$B$1000="ASMAR DIRECCIÓN")*(UPPER(MAESTRO!$L$3:$L$1000)="CONFIRMADO")),ROWS($A$3:A400))),"")</f>
        <v/>
      </c>
      <c r="U400" s="11" t="str">
        <f ca="1">IFERROR(INDEX(MAESTRO!U:U,_xludf.AGGREGATE(15,6,ROW(MAESTRO!$B$3:$B$1000)/((MAESTRO!$B$3:$B$1000="ASMAR DIRECCIÓN")*(UPPER(MAESTRO!$L$3:$L$1000)="CONFIRMADO")),ROWS($A$3:A400))),"")</f>
        <v/>
      </c>
      <c r="V400" s="11" t="str">
        <f ca="1">IFERROR(INDEX(MAESTRO!V:V,_xludf.AGGREGATE(15,6,ROW(MAESTRO!$B$3:$B$1000)/((MAESTRO!$B$3:$B$1000="ASMAR DIRECCIÓN")*(UPPER(MAESTRO!$L$3:$L$1000)="CONFIRMADO")),ROWS($A$3:A400))),"")</f>
        <v/>
      </c>
      <c r="W400" s="11" t="str">
        <f ca="1">IFERROR(INDEX(MAESTRO!W:W,_xludf.AGGREGATE(15,6,ROW(MAESTRO!$B$3:$B$1000)/((MAESTRO!$B$3:$B$1000="ASMAR DIRECCIÓN")*(UPPER(MAESTRO!$L$3:$L$1000)="CONFIRMADO")),ROWS($A$3:A400))),"")</f>
        <v/>
      </c>
      <c r="X400" s="11" t="str">
        <f ca="1">IFERROR(INDEX(MAESTRO!X:X,_xludf.AGGREGATE(15,6,ROW(MAESTRO!$B$3:$B$1000)/((MAESTRO!$B$3:$B$1000="ASMAR DIRECCIÓN")*(UPPER(MAESTRO!$L$3:$L$1000)="CONFIRMADO")),ROWS($A$3:A400))),"")</f>
        <v/>
      </c>
    </row>
    <row r="401" spans="1:24" ht="22.05" customHeight="1">
      <c r="A401" s="10" t="str">
        <f ca="1">IFERROR(INDEX(MAESTRO!A:A,_xludf.AGGREGATE(15,6,ROW(MAESTRO!$B$3:$B$1000)/((MAESTRO!$B$3:$B$1000="ASMAR DIRECCIÓN")*(UPPER(MAESTRO!$L$3:$L$1000)="CONFIRMADO")),ROWS($A$3:A401))),"")</f>
        <v/>
      </c>
      <c r="B401" s="10" t="str">
        <f ca="1">IFERROR(INDEX(MAESTRO!B:B,_xludf.AGGREGATE(15,6,ROW(MAESTRO!$B$3:$B$1000)/((MAESTRO!$B$3:$B$1000="ASMAR DIRECCIÓN")*(UPPER(MAESTRO!$L$3:$L$1000)="CONFIRMADO")),ROWS($A$3:A401))),"")</f>
        <v/>
      </c>
      <c r="C401" s="10" t="str">
        <f ca="1">IFERROR(INDEX(MAESTRO!C:C,_xludf.AGGREGATE(15,6,ROW(MAESTRO!$B$3:$B$1000)/((MAESTRO!$B$3:$B$1000="ASMAR DIRECCIÓN")*(UPPER(MAESTRO!$L$3:$L$1000)="CONFIRMADO")),ROWS($A$3:A401))),"")</f>
        <v/>
      </c>
      <c r="D401" s="10" t="str">
        <f ca="1">IFERROR(INDEX(MAESTRO!D:D,_xludf.AGGREGATE(15,6,ROW(MAESTRO!$B$3:$B$1000)/((MAESTRO!$B$3:$B$1000="ASMAR DIRECCIÓN")*(UPPER(MAESTRO!$L$3:$L$1000)="CONFIRMADO")),ROWS($A$3:A401))),"")</f>
        <v/>
      </c>
      <c r="E401" s="10" t="str">
        <f ca="1">IFERROR(INDEX(MAESTRO!E:E,_xludf.AGGREGATE(15,6,ROW(MAESTRO!$B$3:$B$1000)/((MAESTRO!$B$3:$B$1000="ASMAR DIRECCIÓN")*(UPPER(MAESTRO!$L$3:$L$1000)="CONFIRMADO")),ROWS($A$3:A401))),"")</f>
        <v/>
      </c>
      <c r="F401" s="10" t="str">
        <f ca="1">IFERROR(INDEX(MAESTRO!F:F,_xludf.AGGREGATE(15,6,ROW(MAESTRO!$B$3:$B$1000)/((MAESTRO!$B$3:$B$1000="ASMAR DIRECCIÓN")*(UPPER(MAESTRO!$L$3:$L$1000)="CONFIRMADO")),ROWS($A$3:A401))),"")</f>
        <v/>
      </c>
      <c r="G401" s="10" t="str">
        <f ca="1">IFERROR(INDEX(MAESTRO!G:G,_xludf.AGGREGATE(15,6,ROW(MAESTRO!$B$3:$B$1000)/((MAESTRO!$B$3:$B$1000="ASMAR DIRECCIÓN")*(UPPER(MAESTRO!$L$3:$L$1000)="CONFIRMADO")),ROWS($A$3:A401))),"")</f>
        <v/>
      </c>
      <c r="H401" s="10" t="str">
        <f ca="1">IFERROR(INDEX(MAESTRO!H:H,_xludf.AGGREGATE(15,6,ROW(MAESTRO!$B$3:$B$1000)/((MAESTRO!$B$3:$B$1000="ASMAR DIRECCIÓN")*(UPPER(MAESTRO!$L$3:$L$1000)="CONFIRMADO")),ROWS($A$3:A401))),"")</f>
        <v/>
      </c>
      <c r="I401" s="10" t="str">
        <f ca="1">IFERROR(INDEX(MAESTRO!I:I,_xludf.AGGREGATE(15,6,ROW(MAESTRO!$B$3:$B$1000)/((MAESTRO!$B$3:$B$1000="ASMAR DIRECCIÓN")*(UPPER(MAESTRO!$L$3:$L$1000)="CONFIRMADO")),ROWS($A$3:A401))),"")</f>
        <v/>
      </c>
      <c r="J401" s="10" t="str">
        <f ca="1">IFERROR(INDEX(MAESTRO!J:J,_xludf.AGGREGATE(15,6,ROW(MAESTRO!$B$3:$B$1000)/((MAESTRO!$B$3:$B$1000="ASMAR DIRECCIÓN")*(UPPER(MAESTRO!$L$3:$L$1000)="CONFIRMADO")),ROWS($A$3:A401))),"")</f>
        <v/>
      </c>
      <c r="K401" s="10" t="str">
        <f ca="1">IFERROR(INDEX(MAESTRO!K:K,_xludf.AGGREGATE(15,6,ROW(MAESTRO!$B$3:$B$1000)/((MAESTRO!$B$3:$B$1000="ASMAR DIRECCIÓN")*(UPPER(MAESTRO!$L$3:$L$1000)="CONFIRMADO")),ROWS($A$3:A401))),"")</f>
        <v/>
      </c>
      <c r="L401" s="10" t="str">
        <f ca="1">IFERROR(INDEX(MAESTRO!L:L,_xludf.AGGREGATE(15,6,ROW(MAESTRO!$B$3:$B$1000)/((MAESTRO!$B$3:$B$1000="ASMAR DIRECCIÓN")*(UPPER(MAESTRO!$L$3:$L$1000)="CONFIRMADO")),ROWS($A$3:A401))),"")</f>
        <v/>
      </c>
      <c r="M401" s="10" t="str">
        <f ca="1">IFERROR(INDEX(MAESTRO!M:M,_xludf.AGGREGATE(15,6,ROW(MAESTRO!$B$3:$B$1000)/((MAESTRO!$B$3:$B$1000="ASMAR DIRECCIÓN")*(UPPER(MAESTRO!$L$3:$L$1000)="CONFIRMADO")),ROWS($A$3:A401))),"")</f>
        <v/>
      </c>
      <c r="N401" s="10" t="str">
        <f ca="1">IFERROR(INDEX(MAESTRO!N:N,_xludf.AGGREGATE(15,6,ROW(MAESTRO!$B$3:$B$1000)/((MAESTRO!$B$3:$B$1000="ASMAR DIRECCIÓN")*(UPPER(MAESTRO!$L$3:$L$1000)="CONFIRMADO")),ROWS($A$3:A401))),"")</f>
        <v/>
      </c>
      <c r="O401" s="10" t="str">
        <f ca="1">IFERROR(INDEX(MAESTRO!O:O,_xludf.AGGREGATE(15,6,ROW(MAESTRO!$B$3:$B$1000)/((MAESTRO!$B$3:$B$1000="ASMAR DIRECCIÓN")*(UPPER(MAESTRO!$L$3:$L$1000)="CONFIRMADO")),ROWS($A$3:A401))),"")</f>
        <v/>
      </c>
      <c r="P401" s="10" t="str">
        <f ca="1">IFERROR(INDEX(MAESTRO!P:P,_xludf.AGGREGATE(15,6,ROW(MAESTRO!$B$3:$B$1000)/((MAESTRO!$B$3:$B$1000="ASMAR DIRECCIÓN")*(UPPER(MAESTRO!$L$3:$L$1000)="CONFIRMADO")),ROWS($A$3:A401))),"")</f>
        <v/>
      </c>
      <c r="Q401" s="10" t="str">
        <f ca="1">IFERROR(INDEX(MAESTRO!Q:Q,_xludf.AGGREGATE(15,6,ROW(MAESTRO!$B$3:$B$1000)/((MAESTRO!$B$3:$B$1000="ASMAR DIRECCIÓN")*(UPPER(MAESTRO!$L$3:$L$1000)="CONFIRMADO")),ROWS($A$3:A401))),"")</f>
        <v/>
      </c>
      <c r="R401" s="10" t="str">
        <f ca="1">IFERROR(INDEX(MAESTRO!R:R,_xludf.AGGREGATE(15,6,ROW(MAESTRO!$B$3:$B$1000)/((MAESTRO!$B$3:$B$1000="ASMAR DIRECCIÓN")*(UPPER(MAESTRO!$L$3:$L$1000)="CONFIRMADO")),ROWS($A$3:A401))),"")</f>
        <v/>
      </c>
      <c r="S401" s="10" t="str">
        <f ca="1">IFERROR(INDEX(MAESTRO!S:S,_xludf.AGGREGATE(15,6,ROW(MAESTRO!$B$3:$B$1000)/((MAESTRO!$B$3:$B$1000="ASMAR DIRECCIÓN")*(UPPER(MAESTRO!$L$3:$L$1000)="CONFIRMADO")),ROWS($A$3:A401))),"")</f>
        <v/>
      </c>
      <c r="T401" s="10" t="str">
        <f ca="1">IFERROR(INDEX(MAESTRO!T:T,_xludf.AGGREGATE(15,6,ROW(MAESTRO!$B$3:$B$1000)/((MAESTRO!$B$3:$B$1000="ASMAR DIRECCIÓN")*(UPPER(MAESTRO!$L$3:$L$1000)="CONFIRMADO")),ROWS($A$3:A401))),"")</f>
        <v/>
      </c>
      <c r="U401" s="10" t="str">
        <f ca="1">IFERROR(INDEX(MAESTRO!U:U,_xludf.AGGREGATE(15,6,ROW(MAESTRO!$B$3:$B$1000)/((MAESTRO!$B$3:$B$1000="ASMAR DIRECCIÓN")*(UPPER(MAESTRO!$L$3:$L$1000)="CONFIRMADO")),ROWS($A$3:A401))),"")</f>
        <v/>
      </c>
      <c r="V401" s="10" t="str">
        <f ca="1">IFERROR(INDEX(MAESTRO!V:V,_xludf.AGGREGATE(15,6,ROW(MAESTRO!$B$3:$B$1000)/((MAESTRO!$B$3:$B$1000="ASMAR DIRECCIÓN")*(UPPER(MAESTRO!$L$3:$L$1000)="CONFIRMADO")),ROWS($A$3:A401))),"")</f>
        <v/>
      </c>
      <c r="W401" s="10" t="str">
        <f ca="1">IFERROR(INDEX(MAESTRO!W:W,_xludf.AGGREGATE(15,6,ROW(MAESTRO!$B$3:$B$1000)/((MAESTRO!$B$3:$B$1000="ASMAR DIRECCIÓN")*(UPPER(MAESTRO!$L$3:$L$1000)="CONFIRMADO")),ROWS($A$3:A401))),"")</f>
        <v/>
      </c>
      <c r="X401" s="10" t="str">
        <f ca="1">IFERROR(INDEX(MAESTRO!X:X,_xludf.AGGREGATE(15,6,ROW(MAESTRO!$B$3:$B$1000)/((MAESTRO!$B$3:$B$1000="ASMAR DIRECCIÓN")*(UPPER(MAESTRO!$L$3:$L$1000)="CONFIRMADO")),ROWS($A$3:A401))),"")</f>
        <v/>
      </c>
    </row>
    <row r="402" spans="1:24" ht="22.05" customHeight="1">
      <c r="A402" s="11" t="str">
        <f ca="1">IFERROR(INDEX(MAESTRO!A:A,_xludf.AGGREGATE(15,6,ROW(MAESTRO!$B$3:$B$1000)/((MAESTRO!$B$3:$B$1000="ASMAR DIRECCIÓN")*(UPPER(MAESTRO!$L$3:$L$1000)="CONFIRMADO")),ROWS($A$3:A402))),"")</f>
        <v/>
      </c>
      <c r="B402" s="11" t="str">
        <f ca="1">IFERROR(INDEX(MAESTRO!B:B,_xludf.AGGREGATE(15,6,ROW(MAESTRO!$B$3:$B$1000)/((MAESTRO!$B$3:$B$1000="ASMAR DIRECCIÓN")*(UPPER(MAESTRO!$L$3:$L$1000)="CONFIRMADO")),ROWS($A$3:A402))),"")</f>
        <v/>
      </c>
      <c r="C402" s="11" t="str">
        <f ca="1">IFERROR(INDEX(MAESTRO!C:C,_xludf.AGGREGATE(15,6,ROW(MAESTRO!$B$3:$B$1000)/((MAESTRO!$B$3:$B$1000="ASMAR DIRECCIÓN")*(UPPER(MAESTRO!$L$3:$L$1000)="CONFIRMADO")),ROWS($A$3:A402))),"")</f>
        <v/>
      </c>
      <c r="D402" s="11" t="str">
        <f ca="1">IFERROR(INDEX(MAESTRO!D:D,_xludf.AGGREGATE(15,6,ROW(MAESTRO!$B$3:$B$1000)/((MAESTRO!$B$3:$B$1000="ASMAR DIRECCIÓN")*(UPPER(MAESTRO!$L$3:$L$1000)="CONFIRMADO")),ROWS($A$3:A402))),"")</f>
        <v/>
      </c>
      <c r="E402" s="11" t="str">
        <f ca="1">IFERROR(INDEX(MAESTRO!E:E,_xludf.AGGREGATE(15,6,ROW(MAESTRO!$B$3:$B$1000)/((MAESTRO!$B$3:$B$1000="ASMAR DIRECCIÓN")*(UPPER(MAESTRO!$L$3:$L$1000)="CONFIRMADO")),ROWS($A$3:A402))),"")</f>
        <v/>
      </c>
      <c r="F402" s="11" t="str">
        <f ca="1">IFERROR(INDEX(MAESTRO!F:F,_xludf.AGGREGATE(15,6,ROW(MAESTRO!$B$3:$B$1000)/((MAESTRO!$B$3:$B$1000="ASMAR DIRECCIÓN")*(UPPER(MAESTRO!$L$3:$L$1000)="CONFIRMADO")),ROWS($A$3:A402))),"")</f>
        <v/>
      </c>
      <c r="G402" s="11" t="str">
        <f ca="1">IFERROR(INDEX(MAESTRO!G:G,_xludf.AGGREGATE(15,6,ROW(MAESTRO!$B$3:$B$1000)/((MAESTRO!$B$3:$B$1000="ASMAR DIRECCIÓN")*(UPPER(MAESTRO!$L$3:$L$1000)="CONFIRMADO")),ROWS($A$3:A402))),"")</f>
        <v/>
      </c>
      <c r="H402" s="11" t="str">
        <f ca="1">IFERROR(INDEX(MAESTRO!H:H,_xludf.AGGREGATE(15,6,ROW(MAESTRO!$B$3:$B$1000)/((MAESTRO!$B$3:$B$1000="ASMAR DIRECCIÓN")*(UPPER(MAESTRO!$L$3:$L$1000)="CONFIRMADO")),ROWS($A$3:A402))),"")</f>
        <v/>
      </c>
      <c r="I402" s="11" t="str">
        <f ca="1">IFERROR(INDEX(MAESTRO!I:I,_xludf.AGGREGATE(15,6,ROW(MAESTRO!$B$3:$B$1000)/((MAESTRO!$B$3:$B$1000="ASMAR DIRECCIÓN")*(UPPER(MAESTRO!$L$3:$L$1000)="CONFIRMADO")),ROWS($A$3:A402))),"")</f>
        <v/>
      </c>
      <c r="J402" s="11" t="str">
        <f ca="1">IFERROR(INDEX(MAESTRO!J:J,_xludf.AGGREGATE(15,6,ROW(MAESTRO!$B$3:$B$1000)/((MAESTRO!$B$3:$B$1000="ASMAR DIRECCIÓN")*(UPPER(MAESTRO!$L$3:$L$1000)="CONFIRMADO")),ROWS($A$3:A402))),"")</f>
        <v/>
      </c>
      <c r="K402" s="11" t="str">
        <f ca="1">IFERROR(INDEX(MAESTRO!K:K,_xludf.AGGREGATE(15,6,ROW(MAESTRO!$B$3:$B$1000)/((MAESTRO!$B$3:$B$1000="ASMAR DIRECCIÓN")*(UPPER(MAESTRO!$L$3:$L$1000)="CONFIRMADO")),ROWS($A$3:A402))),"")</f>
        <v/>
      </c>
      <c r="L402" s="11" t="str">
        <f ca="1">IFERROR(INDEX(MAESTRO!L:L,_xludf.AGGREGATE(15,6,ROW(MAESTRO!$B$3:$B$1000)/((MAESTRO!$B$3:$B$1000="ASMAR DIRECCIÓN")*(UPPER(MAESTRO!$L$3:$L$1000)="CONFIRMADO")),ROWS($A$3:A402))),"")</f>
        <v/>
      </c>
      <c r="M402" s="11" t="str">
        <f ca="1">IFERROR(INDEX(MAESTRO!M:M,_xludf.AGGREGATE(15,6,ROW(MAESTRO!$B$3:$B$1000)/((MAESTRO!$B$3:$B$1000="ASMAR DIRECCIÓN")*(UPPER(MAESTRO!$L$3:$L$1000)="CONFIRMADO")),ROWS($A$3:A402))),"")</f>
        <v/>
      </c>
      <c r="N402" s="11" t="str">
        <f ca="1">IFERROR(INDEX(MAESTRO!N:N,_xludf.AGGREGATE(15,6,ROW(MAESTRO!$B$3:$B$1000)/((MAESTRO!$B$3:$B$1000="ASMAR DIRECCIÓN")*(UPPER(MAESTRO!$L$3:$L$1000)="CONFIRMADO")),ROWS($A$3:A402))),"")</f>
        <v/>
      </c>
      <c r="O402" s="11" t="str">
        <f ca="1">IFERROR(INDEX(MAESTRO!O:O,_xludf.AGGREGATE(15,6,ROW(MAESTRO!$B$3:$B$1000)/((MAESTRO!$B$3:$B$1000="ASMAR DIRECCIÓN")*(UPPER(MAESTRO!$L$3:$L$1000)="CONFIRMADO")),ROWS($A$3:A402))),"")</f>
        <v/>
      </c>
      <c r="P402" s="11" t="str">
        <f ca="1">IFERROR(INDEX(MAESTRO!P:P,_xludf.AGGREGATE(15,6,ROW(MAESTRO!$B$3:$B$1000)/((MAESTRO!$B$3:$B$1000="ASMAR DIRECCIÓN")*(UPPER(MAESTRO!$L$3:$L$1000)="CONFIRMADO")),ROWS($A$3:A402))),"")</f>
        <v/>
      </c>
      <c r="Q402" s="11" t="str">
        <f ca="1">IFERROR(INDEX(MAESTRO!Q:Q,_xludf.AGGREGATE(15,6,ROW(MAESTRO!$B$3:$B$1000)/((MAESTRO!$B$3:$B$1000="ASMAR DIRECCIÓN")*(UPPER(MAESTRO!$L$3:$L$1000)="CONFIRMADO")),ROWS($A$3:A402))),"")</f>
        <v/>
      </c>
      <c r="R402" s="11" t="str">
        <f ca="1">IFERROR(INDEX(MAESTRO!R:R,_xludf.AGGREGATE(15,6,ROW(MAESTRO!$B$3:$B$1000)/((MAESTRO!$B$3:$B$1000="ASMAR DIRECCIÓN")*(UPPER(MAESTRO!$L$3:$L$1000)="CONFIRMADO")),ROWS($A$3:A402))),"")</f>
        <v/>
      </c>
      <c r="S402" s="11" t="str">
        <f ca="1">IFERROR(INDEX(MAESTRO!S:S,_xludf.AGGREGATE(15,6,ROW(MAESTRO!$B$3:$B$1000)/((MAESTRO!$B$3:$B$1000="ASMAR DIRECCIÓN")*(UPPER(MAESTRO!$L$3:$L$1000)="CONFIRMADO")),ROWS($A$3:A402))),"")</f>
        <v/>
      </c>
      <c r="T402" s="11" t="str">
        <f ca="1">IFERROR(INDEX(MAESTRO!T:T,_xludf.AGGREGATE(15,6,ROW(MAESTRO!$B$3:$B$1000)/((MAESTRO!$B$3:$B$1000="ASMAR DIRECCIÓN")*(UPPER(MAESTRO!$L$3:$L$1000)="CONFIRMADO")),ROWS($A$3:A402))),"")</f>
        <v/>
      </c>
      <c r="U402" s="11" t="str">
        <f ca="1">IFERROR(INDEX(MAESTRO!U:U,_xludf.AGGREGATE(15,6,ROW(MAESTRO!$B$3:$B$1000)/((MAESTRO!$B$3:$B$1000="ASMAR DIRECCIÓN")*(UPPER(MAESTRO!$L$3:$L$1000)="CONFIRMADO")),ROWS($A$3:A402))),"")</f>
        <v/>
      </c>
      <c r="V402" s="11" t="str">
        <f ca="1">IFERROR(INDEX(MAESTRO!V:V,_xludf.AGGREGATE(15,6,ROW(MAESTRO!$B$3:$B$1000)/((MAESTRO!$B$3:$B$1000="ASMAR DIRECCIÓN")*(UPPER(MAESTRO!$L$3:$L$1000)="CONFIRMADO")),ROWS($A$3:A402))),"")</f>
        <v/>
      </c>
      <c r="W402" s="11" t="str">
        <f ca="1">IFERROR(INDEX(MAESTRO!W:W,_xludf.AGGREGATE(15,6,ROW(MAESTRO!$B$3:$B$1000)/((MAESTRO!$B$3:$B$1000="ASMAR DIRECCIÓN")*(UPPER(MAESTRO!$L$3:$L$1000)="CONFIRMADO")),ROWS($A$3:A402))),"")</f>
        <v/>
      </c>
      <c r="X402" s="11" t="str">
        <f ca="1">IFERROR(INDEX(MAESTRO!X:X,_xludf.AGGREGATE(15,6,ROW(MAESTRO!$B$3:$B$1000)/((MAESTRO!$B$3:$B$1000="ASMAR DIRECCIÓN")*(UPPER(MAESTRO!$L$3:$L$1000)="CONFIRMADO")),ROWS($A$3:A402))),"")</f>
        <v/>
      </c>
    </row>
    <row r="403" spans="1:24" ht="22.05" customHeight="1">
      <c r="A403" s="10" t="str">
        <f ca="1">IFERROR(INDEX(MAESTRO!A:A,_xludf.AGGREGATE(15,6,ROW(MAESTRO!$B$3:$B$1000)/((MAESTRO!$B$3:$B$1000="ASMAR DIRECCIÓN")*(UPPER(MAESTRO!$L$3:$L$1000)="CONFIRMADO")),ROWS($A$3:A403))),"")</f>
        <v/>
      </c>
      <c r="B403" s="10" t="str">
        <f ca="1">IFERROR(INDEX(MAESTRO!B:B,_xludf.AGGREGATE(15,6,ROW(MAESTRO!$B$3:$B$1000)/((MAESTRO!$B$3:$B$1000="ASMAR DIRECCIÓN")*(UPPER(MAESTRO!$L$3:$L$1000)="CONFIRMADO")),ROWS($A$3:A403))),"")</f>
        <v/>
      </c>
      <c r="C403" s="10" t="str">
        <f ca="1">IFERROR(INDEX(MAESTRO!C:C,_xludf.AGGREGATE(15,6,ROW(MAESTRO!$B$3:$B$1000)/((MAESTRO!$B$3:$B$1000="ASMAR DIRECCIÓN")*(UPPER(MAESTRO!$L$3:$L$1000)="CONFIRMADO")),ROWS($A$3:A403))),"")</f>
        <v/>
      </c>
      <c r="D403" s="10" t="str">
        <f ca="1">IFERROR(INDEX(MAESTRO!D:D,_xludf.AGGREGATE(15,6,ROW(MAESTRO!$B$3:$B$1000)/((MAESTRO!$B$3:$B$1000="ASMAR DIRECCIÓN")*(UPPER(MAESTRO!$L$3:$L$1000)="CONFIRMADO")),ROWS($A$3:A403))),"")</f>
        <v/>
      </c>
      <c r="E403" s="10" t="str">
        <f ca="1">IFERROR(INDEX(MAESTRO!E:E,_xludf.AGGREGATE(15,6,ROW(MAESTRO!$B$3:$B$1000)/((MAESTRO!$B$3:$B$1000="ASMAR DIRECCIÓN")*(UPPER(MAESTRO!$L$3:$L$1000)="CONFIRMADO")),ROWS($A$3:A403))),"")</f>
        <v/>
      </c>
      <c r="F403" s="10" t="str">
        <f ca="1">IFERROR(INDEX(MAESTRO!F:F,_xludf.AGGREGATE(15,6,ROW(MAESTRO!$B$3:$B$1000)/((MAESTRO!$B$3:$B$1000="ASMAR DIRECCIÓN")*(UPPER(MAESTRO!$L$3:$L$1000)="CONFIRMADO")),ROWS($A$3:A403))),"")</f>
        <v/>
      </c>
      <c r="G403" s="10" t="str">
        <f ca="1">IFERROR(INDEX(MAESTRO!G:G,_xludf.AGGREGATE(15,6,ROW(MAESTRO!$B$3:$B$1000)/((MAESTRO!$B$3:$B$1000="ASMAR DIRECCIÓN")*(UPPER(MAESTRO!$L$3:$L$1000)="CONFIRMADO")),ROWS($A$3:A403))),"")</f>
        <v/>
      </c>
      <c r="H403" s="10" t="str">
        <f ca="1">IFERROR(INDEX(MAESTRO!H:H,_xludf.AGGREGATE(15,6,ROW(MAESTRO!$B$3:$B$1000)/((MAESTRO!$B$3:$B$1000="ASMAR DIRECCIÓN")*(UPPER(MAESTRO!$L$3:$L$1000)="CONFIRMADO")),ROWS($A$3:A403))),"")</f>
        <v/>
      </c>
      <c r="I403" s="10" t="str">
        <f ca="1">IFERROR(INDEX(MAESTRO!I:I,_xludf.AGGREGATE(15,6,ROW(MAESTRO!$B$3:$B$1000)/((MAESTRO!$B$3:$B$1000="ASMAR DIRECCIÓN")*(UPPER(MAESTRO!$L$3:$L$1000)="CONFIRMADO")),ROWS($A$3:A403))),"")</f>
        <v/>
      </c>
      <c r="J403" s="10" t="str">
        <f ca="1">IFERROR(INDEX(MAESTRO!J:J,_xludf.AGGREGATE(15,6,ROW(MAESTRO!$B$3:$B$1000)/((MAESTRO!$B$3:$B$1000="ASMAR DIRECCIÓN")*(UPPER(MAESTRO!$L$3:$L$1000)="CONFIRMADO")),ROWS($A$3:A403))),"")</f>
        <v/>
      </c>
      <c r="K403" s="10" t="str">
        <f ca="1">IFERROR(INDEX(MAESTRO!K:K,_xludf.AGGREGATE(15,6,ROW(MAESTRO!$B$3:$B$1000)/((MAESTRO!$B$3:$B$1000="ASMAR DIRECCIÓN")*(UPPER(MAESTRO!$L$3:$L$1000)="CONFIRMADO")),ROWS($A$3:A403))),"")</f>
        <v/>
      </c>
      <c r="L403" s="10" t="str">
        <f ca="1">IFERROR(INDEX(MAESTRO!L:L,_xludf.AGGREGATE(15,6,ROW(MAESTRO!$B$3:$B$1000)/((MAESTRO!$B$3:$B$1000="ASMAR DIRECCIÓN")*(UPPER(MAESTRO!$L$3:$L$1000)="CONFIRMADO")),ROWS($A$3:A403))),"")</f>
        <v/>
      </c>
      <c r="M403" s="10" t="str">
        <f ca="1">IFERROR(INDEX(MAESTRO!M:M,_xludf.AGGREGATE(15,6,ROW(MAESTRO!$B$3:$B$1000)/((MAESTRO!$B$3:$B$1000="ASMAR DIRECCIÓN")*(UPPER(MAESTRO!$L$3:$L$1000)="CONFIRMADO")),ROWS($A$3:A403))),"")</f>
        <v/>
      </c>
      <c r="N403" s="10" t="str">
        <f ca="1">IFERROR(INDEX(MAESTRO!N:N,_xludf.AGGREGATE(15,6,ROW(MAESTRO!$B$3:$B$1000)/((MAESTRO!$B$3:$B$1000="ASMAR DIRECCIÓN")*(UPPER(MAESTRO!$L$3:$L$1000)="CONFIRMADO")),ROWS($A$3:A403))),"")</f>
        <v/>
      </c>
      <c r="O403" s="10" t="str">
        <f ca="1">IFERROR(INDEX(MAESTRO!O:O,_xludf.AGGREGATE(15,6,ROW(MAESTRO!$B$3:$B$1000)/((MAESTRO!$B$3:$B$1000="ASMAR DIRECCIÓN")*(UPPER(MAESTRO!$L$3:$L$1000)="CONFIRMADO")),ROWS($A$3:A403))),"")</f>
        <v/>
      </c>
      <c r="P403" s="10" t="str">
        <f ca="1">IFERROR(INDEX(MAESTRO!P:P,_xludf.AGGREGATE(15,6,ROW(MAESTRO!$B$3:$B$1000)/((MAESTRO!$B$3:$B$1000="ASMAR DIRECCIÓN")*(UPPER(MAESTRO!$L$3:$L$1000)="CONFIRMADO")),ROWS($A$3:A403))),"")</f>
        <v/>
      </c>
      <c r="Q403" s="10" t="str">
        <f ca="1">IFERROR(INDEX(MAESTRO!Q:Q,_xludf.AGGREGATE(15,6,ROW(MAESTRO!$B$3:$B$1000)/((MAESTRO!$B$3:$B$1000="ASMAR DIRECCIÓN")*(UPPER(MAESTRO!$L$3:$L$1000)="CONFIRMADO")),ROWS($A$3:A403))),"")</f>
        <v/>
      </c>
      <c r="R403" s="10" t="str">
        <f ca="1">IFERROR(INDEX(MAESTRO!R:R,_xludf.AGGREGATE(15,6,ROW(MAESTRO!$B$3:$B$1000)/((MAESTRO!$B$3:$B$1000="ASMAR DIRECCIÓN")*(UPPER(MAESTRO!$L$3:$L$1000)="CONFIRMADO")),ROWS($A$3:A403))),"")</f>
        <v/>
      </c>
      <c r="S403" s="10" t="str">
        <f ca="1">IFERROR(INDEX(MAESTRO!S:S,_xludf.AGGREGATE(15,6,ROW(MAESTRO!$B$3:$B$1000)/((MAESTRO!$B$3:$B$1000="ASMAR DIRECCIÓN")*(UPPER(MAESTRO!$L$3:$L$1000)="CONFIRMADO")),ROWS($A$3:A403))),"")</f>
        <v/>
      </c>
      <c r="T403" s="10" t="str">
        <f ca="1">IFERROR(INDEX(MAESTRO!T:T,_xludf.AGGREGATE(15,6,ROW(MAESTRO!$B$3:$B$1000)/((MAESTRO!$B$3:$B$1000="ASMAR DIRECCIÓN")*(UPPER(MAESTRO!$L$3:$L$1000)="CONFIRMADO")),ROWS($A$3:A403))),"")</f>
        <v/>
      </c>
      <c r="U403" s="10" t="str">
        <f ca="1">IFERROR(INDEX(MAESTRO!U:U,_xludf.AGGREGATE(15,6,ROW(MAESTRO!$B$3:$B$1000)/((MAESTRO!$B$3:$B$1000="ASMAR DIRECCIÓN")*(UPPER(MAESTRO!$L$3:$L$1000)="CONFIRMADO")),ROWS($A$3:A403))),"")</f>
        <v/>
      </c>
      <c r="V403" s="10" t="str">
        <f ca="1">IFERROR(INDEX(MAESTRO!V:V,_xludf.AGGREGATE(15,6,ROW(MAESTRO!$B$3:$B$1000)/((MAESTRO!$B$3:$B$1000="ASMAR DIRECCIÓN")*(UPPER(MAESTRO!$L$3:$L$1000)="CONFIRMADO")),ROWS($A$3:A403))),"")</f>
        <v/>
      </c>
      <c r="W403" s="10" t="str">
        <f ca="1">IFERROR(INDEX(MAESTRO!W:W,_xludf.AGGREGATE(15,6,ROW(MAESTRO!$B$3:$B$1000)/((MAESTRO!$B$3:$B$1000="ASMAR DIRECCIÓN")*(UPPER(MAESTRO!$L$3:$L$1000)="CONFIRMADO")),ROWS($A$3:A403))),"")</f>
        <v/>
      </c>
      <c r="X403" s="10" t="str">
        <f ca="1">IFERROR(INDEX(MAESTRO!X:X,_xludf.AGGREGATE(15,6,ROW(MAESTRO!$B$3:$B$1000)/((MAESTRO!$B$3:$B$1000="ASMAR DIRECCIÓN")*(UPPER(MAESTRO!$L$3:$L$1000)="CONFIRMADO")),ROWS($A$3:A403))),"")</f>
        <v/>
      </c>
    </row>
    <row r="404" spans="1:24" ht="22.05" customHeight="1">
      <c r="A404" s="11" t="str">
        <f ca="1">IFERROR(INDEX(MAESTRO!A:A,_xludf.AGGREGATE(15,6,ROW(MAESTRO!$B$3:$B$1000)/((MAESTRO!$B$3:$B$1000="ASMAR DIRECCIÓN")*(UPPER(MAESTRO!$L$3:$L$1000)="CONFIRMADO")),ROWS($A$3:A404))),"")</f>
        <v/>
      </c>
      <c r="B404" s="11" t="str">
        <f ca="1">IFERROR(INDEX(MAESTRO!B:B,_xludf.AGGREGATE(15,6,ROW(MAESTRO!$B$3:$B$1000)/((MAESTRO!$B$3:$B$1000="ASMAR DIRECCIÓN")*(UPPER(MAESTRO!$L$3:$L$1000)="CONFIRMADO")),ROWS($A$3:A404))),"")</f>
        <v/>
      </c>
      <c r="C404" s="11" t="str">
        <f ca="1">IFERROR(INDEX(MAESTRO!C:C,_xludf.AGGREGATE(15,6,ROW(MAESTRO!$B$3:$B$1000)/((MAESTRO!$B$3:$B$1000="ASMAR DIRECCIÓN")*(UPPER(MAESTRO!$L$3:$L$1000)="CONFIRMADO")),ROWS($A$3:A404))),"")</f>
        <v/>
      </c>
      <c r="D404" s="11" t="str">
        <f ca="1">IFERROR(INDEX(MAESTRO!D:D,_xludf.AGGREGATE(15,6,ROW(MAESTRO!$B$3:$B$1000)/((MAESTRO!$B$3:$B$1000="ASMAR DIRECCIÓN")*(UPPER(MAESTRO!$L$3:$L$1000)="CONFIRMADO")),ROWS($A$3:A404))),"")</f>
        <v/>
      </c>
      <c r="E404" s="11" t="str">
        <f ca="1">IFERROR(INDEX(MAESTRO!E:E,_xludf.AGGREGATE(15,6,ROW(MAESTRO!$B$3:$B$1000)/((MAESTRO!$B$3:$B$1000="ASMAR DIRECCIÓN")*(UPPER(MAESTRO!$L$3:$L$1000)="CONFIRMADO")),ROWS($A$3:A404))),"")</f>
        <v/>
      </c>
      <c r="F404" s="11" t="str">
        <f ca="1">IFERROR(INDEX(MAESTRO!F:F,_xludf.AGGREGATE(15,6,ROW(MAESTRO!$B$3:$B$1000)/((MAESTRO!$B$3:$B$1000="ASMAR DIRECCIÓN")*(UPPER(MAESTRO!$L$3:$L$1000)="CONFIRMADO")),ROWS($A$3:A404))),"")</f>
        <v/>
      </c>
      <c r="G404" s="11" t="str">
        <f ca="1">IFERROR(INDEX(MAESTRO!G:G,_xludf.AGGREGATE(15,6,ROW(MAESTRO!$B$3:$B$1000)/((MAESTRO!$B$3:$B$1000="ASMAR DIRECCIÓN")*(UPPER(MAESTRO!$L$3:$L$1000)="CONFIRMADO")),ROWS($A$3:A404))),"")</f>
        <v/>
      </c>
      <c r="H404" s="11" t="str">
        <f ca="1">IFERROR(INDEX(MAESTRO!H:H,_xludf.AGGREGATE(15,6,ROW(MAESTRO!$B$3:$B$1000)/((MAESTRO!$B$3:$B$1000="ASMAR DIRECCIÓN")*(UPPER(MAESTRO!$L$3:$L$1000)="CONFIRMADO")),ROWS($A$3:A404))),"")</f>
        <v/>
      </c>
      <c r="I404" s="11" t="str">
        <f ca="1">IFERROR(INDEX(MAESTRO!I:I,_xludf.AGGREGATE(15,6,ROW(MAESTRO!$B$3:$B$1000)/((MAESTRO!$B$3:$B$1000="ASMAR DIRECCIÓN")*(UPPER(MAESTRO!$L$3:$L$1000)="CONFIRMADO")),ROWS($A$3:A404))),"")</f>
        <v/>
      </c>
      <c r="J404" s="11" t="str">
        <f ca="1">IFERROR(INDEX(MAESTRO!J:J,_xludf.AGGREGATE(15,6,ROW(MAESTRO!$B$3:$B$1000)/((MAESTRO!$B$3:$B$1000="ASMAR DIRECCIÓN")*(UPPER(MAESTRO!$L$3:$L$1000)="CONFIRMADO")),ROWS($A$3:A404))),"")</f>
        <v/>
      </c>
      <c r="K404" s="11" t="str">
        <f ca="1">IFERROR(INDEX(MAESTRO!K:K,_xludf.AGGREGATE(15,6,ROW(MAESTRO!$B$3:$B$1000)/((MAESTRO!$B$3:$B$1000="ASMAR DIRECCIÓN")*(UPPER(MAESTRO!$L$3:$L$1000)="CONFIRMADO")),ROWS($A$3:A404))),"")</f>
        <v/>
      </c>
      <c r="L404" s="11" t="str">
        <f ca="1">IFERROR(INDEX(MAESTRO!L:L,_xludf.AGGREGATE(15,6,ROW(MAESTRO!$B$3:$B$1000)/((MAESTRO!$B$3:$B$1000="ASMAR DIRECCIÓN")*(UPPER(MAESTRO!$L$3:$L$1000)="CONFIRMADO")),ROWS($A$3:A404))),"")</f>
        <v/>
      </c>
      <c r="M404" s="11" t="str">
        <f ca="1">IFERROR(INDEX(MAESTRO!M:M,_xludf.AGGREGATE(15,6,ROW(MAESTRO!$B$3:$B$1000)/((MAESTRO!$B$3:$B$1000="ASMAR DIRECCIÓN")*(UPPER(MAESTRO!$L$3:$L$1000)="CONFIRMADO")),ROWS($A$3:A404))),"")</f>
        <v/>
      </c>
      <c r="N404" s="11" t="str">
        <f ca="1">IFERROR(INDEX(MAESTRO!N:N,_xludf.AGGREGATE(15,6,ROW(MAESTRO!$B$3:$B$1000)/((MAESTRO!$B$3:$B$1000="ASMAR DIRECCIÓN")*(UPPER(MAESTRO!$L$3:$L$1000)="CONFIRMADO")),ROWS($A$3:A404))),"")</f>
        <v/>
      </c>
      <c r="O404" s="11" t="str">
        <f ca="1">IFERROR(INDEX(MAESTRO!O:O,_xludf.AGGREGATE(15,6,ROW(MAESTRO!$B$3:$B$1000)/((MAESTRO!$B$3:$B$1000="ASMAR DIRECCIÓN")*(UPPER(MAESTRO!$L$3:$L$1000)="CONFIRMADO")),ROWS($A$3:A404))),"")</f>
        <v/>
      </c>
      <c r="P404" s="11" t="str">
        <f ca="1">IFERROR(INDEX(MAESTRO!P:P,_xludf.AGGREGATE(15,6,ROW(MAESTRO!$B$3:$B$1000)/((MAESTRO!$B$3:$B$1000="ASMAR DIRECCIÓN")*(UPPER(MAESTRO!$L$3:$L$1000)="CONFIRMADO")),ROWS($A$3:A404))),"")</f>
        <v/>
      </c>
      <c r="Q404" s="11" t="str">
        <f ca="1">IFERROR(INDEX(MAESTRO!Q:Q,_xludf.AGGREGATE(15,6,ROW(MAESTRO!$B$3:$B$1000)/((MAESTRO!$B$3:$B$1000="ASMAR DIRECCIÓN")*(UPPER(MAESTRO!$L$3:$L$1000)="CONFIRMADO")),ROWS($A$3:A404))),"")</f>
        <v/>
      </c>
      <c r="R404" s="11" t="str">
        <f ca="1">IFERROR(INDEX(MAESTRO!R:R,_xludf.AGGREGATE(15,6,ROW(MAESTRO!$B$3:$B$1000)/((MAESTRO!$B$3:$B$1000="ASMAR DIRECCIÓN")*(UPPER(MAESTRO!$L$3:$L$1000)="CONFIRMADO")),ROWS($A$3:A404))),"")</f>
        <v/>
      </c>
      <c r="S404" s="11" t="str">
        <f ca="1">IFERROR(INDEX(MAESTRO!S:S,_xludf.AGGREGATE(15,6,ROW(MAESTRO!$B$3:$B$1000)/((MAESTRO!$B$3:$B$1000="ASMAR DIRECCIÓN")*(UPPER(MAESTRO!$L$3:$L$1000)="CONFIRMADO")),ROWS($A$3:A404))),"")</f>
        <v/>
      </c>
      <c r="T404" s="11" t="str">
        <f ca="1">IFERROR(INDEX(MAESTRO!T:T,_xludf.AGGREGATE(15,6,ROW(MAESTRO!$B$3:$B$1000)/((MAESTRO!$B$3:$B$1000="ASMAR DIRECCIÓN")*(UPPER(MAESTRO!$L$3:$L$1000)="CONFIRMADO")),ROWS($A$3:A404))),"")</f>
        <v/>
      </c>
      <c r="U404" s="11" t="str">
        <f ca="1">IFERROR(INDEX(MAESTRO!U:U,_xludf.AGGREGATE(15,6,ROW(MAESTRO!$B$3:$B$1000)/((MAESTRO!$B$3:$B$1000="ASMAR DIRECCIÓN")*(UPPER(MAESTRO!$L$3:$L$1000)="CONFIRMADO")),ROWS($A$3:A404))),"")</f>
        <v/>
      </c>
      <c r="V404" s="11" t="str">
        <f ca="1">IFERROR(INDEX(MAESTRO!V:V,_xludf.AGGREGATE(15,6,ROW(MAESTRO!$B$3:$B$1000)/((MAESTRO!$B$3:$B$1000="ASMAR DIRECCIÓN")*(UPPER(MAESTRO!$L$3:$L$1000)="CONFIRMADO")),ROWS($A$3:A404))),"")</f>
        <v/>
      </c>
      <c r="W404" s="11" t="str">
        <f ca="1">IFERROR(INDEX(MAESTRO!W:W,_xludf.AGGREGATE(15,6,ROW(MAESTRO!$B$3:$B$1000)/((MAESTRO!$B$3:$B$1000="ASMAR DIRECCIÓN")*(UPPER(MAESTRO!$L$3:$L$1000)="CONFIRMADO")),ROWS($A$3:A404))),"")</f>
        <v/>
      </c>
      <c r="X404" s="11" t="str">
        <f ca="1">IFERROR(INDEX(MAESTRO!X:X,_xludf.AGGREGATE(15,6,ROW(MAESTRO!$B$3:$B$1000)/((MAESTRO!$B$3:$B$1000="ASMAR DIRECCIÓN")*(UPPER(MAESTRO!$L$3:$L$1000)="CONFIRMADO")),ROWS($A$3:A404))),"")</f>
        <v/>
      </c>
    </row>
    <row r="405" spans="1:24" ht="22.05" customHeight="1">
      <c r="A405" s="10" t="str">
        <f ca="1">IFERROR(INDEX(MAESTRO!A:A,_xludf.AGGREGATE(15,6,ROW(MAESTRO!$B$3:$B$1000)/((MAESTRO!$B$3:$B$1000="ASMAR DIRECCIÓN")*(UPPER(MAESTRO!$L$3:$L$1000)="CONFIRMADO")),ROWS($A$3:A405))),"")</f>
        <v/>
      </c>
      <c r="B405" s="10" t="str">
        <f ca="1">IFERROR(INDEX(MAESTRO!B:B,_xludf.AGGREGATE(15,6,ROW(MAESTRO!$B$3:$B$1000)/((MAESTRO!$B$3:$B$1000="ASMAR DIRECCIÓN")*(UPPER(MAESTRO!$L$3:$L$1000)="CONFIRMADO")),ROWS($A$3:A405))),"")</f>
        <v/>
      </c>
      <c r="C405" s="10" t="str">
        <f ca="1">IFERROR(INDEX(MAESTRO!C:C,_xludf.AGGREGATE(15,6,ROW(MAESTRO!$B$3:$B$1000)/((MAESTRO!$B$3:$B$1000="ASMAR DIRECCIÓN")*(UPPER(MAESTRO!$L$3:$L$1000)="CONFIRMADO")),ROWS($A$3:A405))),"")</f>
        <v/>
      </c>
      <c r="D405" s="10" t="str">
        <f ca="1">IFERROR(INDEX(MAESTRO!D:D,_xludf.AGGREGATE(15,6,ROW(MAESTRO!$B$3:$B$1000)/((MAESTRO!$B$3:$B$1000="ASMAR DIRECCIÓN")*(UPPER(MAESTRO!$L$3:$L$1000)="CONFIRMADO")),ROWS($A$3:A405))),"")</f>
        <v/>
      </c>
      <c r="E405" s="10" t="str">
        <f ca="1">IFERROR(INDEX(MAESTRO!E:E,_xludf.AGGREGATE(15,6,ROW(MAESTRO!$B$3:$B$1000)/((MAESTRO!$B$3:$B$1000="ASMAR DIRECCIÓN")*(UPPER(MAESTRO!$L$3:$L$1000)="CONFIRMADO")),ROWS($A$3:A405))),"")</f>
        <v/>
      </c>
      <c r="F405" s="10" t="str">
        <f ca="1">IFERROR(INDEX(MAESTRO!F:F,_xludf.AGGREGATE(15,6,ROW(MAESTRO!$B$3:$B$1000)/((MAESTRO!$B$3:$B$1000="ASMAR DIRECCIÓN")*(UPPER(MAESTRO!$L$3:$L$1000)="CONFIRMADO")),ROWS($A$3:A405))),"")</f>
        <v/>
      </c>
      <c r="G405" s="10" t="str">
        <f ca="1">IFERROR(INDEX(MAESTRO!G:G,_xludf.AGGREGATE(15,6,ROW(MAESTRO!$B$3:$B$1000)/((MAESTRO!$B$3:$B$1000="ASMAR DIRECCIÓN")*(UPPER(MAESTRO!$L$3:$L$1000)="CONFIRMADO")),ROWS($A$3:A405))),"")</f>
        <v/>
      </c>
      <c r="H405" s="10" t="str">
        <f ca="1">IFERROR(INDEX(MAESTRO!H:H,_xludf.AGGREGATE(15,6,ROW(MAESTRO!$B$3:$B$1000)/((MAESTRO!$B$3:$B$1000="ASMAR DIRECCIÓN")*(UPPER(MAESTRO!$L$3:$L$1000)="CONFIRMADO")),ROWS($A$3:A405))),"")</f>
        <v/>
      </c>
      <c r="I405" s="10" t="str">
        <f ca="1">IFERROR(INDEX(MAESTRO!I:I,_xludf.AGGREGATE(15,6,ROW(MAESTRO!$B$3:$B$1000)/((MAESTRO!$B$3:$B$1000="ASMAR DIRECCIÓN")*(UPPER(MAESTRO!$L$3:$L$1000)="CONFIRMADO")),ROWS($A$3:A405))),"")</f>
        <v/>
      </c>
      <c r="J405" s="10" t="str">
        <f ca="1">IFERROR(INDEX(MAESTRO!J:J,_xludf.AGGREGATE(15,6,ROW(MAESTRO!$B$3:$B$1000)/((MAESTRO!$B$3:$B$1000="ASMAR DIRECCIÓN")*(UPPER(MAESTRO!$L$3:$L$1000)="CONFIRMADO")),ROWS($A$3:A405))),"")</f>
        <v/>
      </c>
      <c r="K405" s="10" t="str">
        <f ca="1">IFERROR(INDEX(MAESTRO!K:K,_xludf.AGGREGATE(15,6,ROW(MAESTRO!$B$3:$B$1000)/((MAESTRO!$B$3:$B$1000="ASMAR DIRECCIÓN")*(UPPER(MAESTRO!$L$3:$L$1000)="CONFIRMADO")),ROWS($A$3:A405))),"")</f>
        <v/>
      </c>
      <c r="L405" s="10" t="str">
        <f ca="1">IFERROR(INDEX(MAESTRO!L:L,_xludf.AGGREGATE(15,6,ROW(MAESTRO!$B$3:$B$1000)/((MAESTRO!$B$3:$B$1000="ASMAR DIRECCIÓN")*(UPPER(MAESTRO!$L$3:$L$1000)="CONFIRMADO")),ROWS($A$3:A405))),"")</f>
        <v/>
      </c>
      <c r="M405" s="10" t="str">
        <f ca="1">IFERROR(INDEX(MAESTRO!M:M,_xludf.AGGREGATE(15,6,ROW(MAESTRO!$B$3:$B$1000)/((MAESTRO!$B$3:$B$1000="ASMAR DIRECCIÓN")*(UPPER(MAESTRO!$L$3:$L$1000)="CONFIRMADO")),ROWS($A$3:A405))),"")</f>
        <v/>
      </c>
      <c r="N405" s="10" t="str">
        <f ca="1">IFERROR(INDEX(MAESTRO!N:N,_xludf.AGGREGATE(15,6,ROW(MAESTRO!$B$3:$B$1000)/((MAESTRO!$B$3:$B$1000="ASMAR DIRECCIÓN")*(UPPER(MAESTRO!$L$3:$L$1000)="CONFIRMADO")),ROWS($A$3:A405))),"")</f>
        <v/>
      </c>
      <c r="O405" s="10" t="str">
        <f ca="1">IFERROR(INDEX(MAESTRO!O:O,_xludf.AGGREGATE(15,6,ROW(MAESTRO!$B$3:$B$1000)/((MAESTRO!$B$3:$B$1000="ASMAR DIRECCIÓN")*(UPPER(MAESTRO!$L$3:$L$1000)="CONFIRMADO")),ROWS($A$3:A405))),"")</f>
        <v/>
      </c>
      <c r="P405" s="10" t="str">
        <f ca="1">IFERROR(INDEX(MAESTRO!P:P,_xludf.AGGREGATE(15,6,ROW(MAESTRO!$B$3:$B$1000)/((MAESTRO!$B$3:$B$1000="ASMAR DIRECCIÓN")*(UPPER(MAESTRO!$L$3:$L$1000)="CONFIRMADO")),ROWS($A$3:A405))),"")</f>
        <v/>
      </c>
      <c r="Q405" s="10" t="str">
        <f ca="1">IFERROR(INDEX(MAESTRO!Q:Q,_xludf.AGGREGATE(15,6,ROW(MAESTRO!$B$3:$B$1000)/((MAESTRO!$B$3:$B$1000="ASMAR DIRECCIÓN")*(UPPER(MAESTRO!$L$3:$L$1000)="CONFIRMADO")),ROWS($A$3:A405))),"")</f>
        <v/>
      </c>
      <c r="R405" s="10" t="str">
        <f ca="1">IFERROR(INDEX(MAESTRO!R:R,_xludf.AGGREGATE(15,6,ROW(MAESTRO!$B$3:$B$1000)/((MAESTRO!$B$3:$B$1000="ASMAR DIRECCIÓN")*(UPPER(MAESTRO!$L$3:$L$1000)="CONFIRMADO")),ROWS($A$3:A405))),"")</f>
        <v/>
      </c>
      <c r="S405" s="10" t="str">
        <f ca="1">IFERROR(INDEX(MAESTRO!S:S,_xludf.AGGREGATE(15,6,ROW(MAESTRO!$B$3:$B$1000)/((MAESTRO!$B$3:$B$1000="ASMAR DIRECCIÓN")*(UPPER(MAESTRO!$L$3:$L$1000)="CONFIRMADO")),ROWS($A$3:A405))),"")</f>
        <v/>
      </c>
      <c r="T405" s="10" t="str">
        <f ca="1">IFERROR(INDEX(MAESTRO!T:T,_xludf.AGGREGATE(15,6,ROW(MAESTRO!$B$3:$B$1000)/((MAESTRO!$B$3:$B$1000="ASMAR DIRECCIÓN")*(UPPER(MAESTRO!$L$3:$L$1000)="CONFIRMADO")),ROWS($A$3:A405))),"")</f>
        <v/>
      </c>
      <c r="U405" s="10" t="str">
        <f ca="1">IFERROR(INDEX(MAESTRO!U:U,_xludf.AGGREGATE(15,6,ROW(MAESTRO!$B$3:$B$1000)/((MAESTRO!$B$3:$B$1000="ASMAR DIRECCIÓN")*(UPPER(MAESTRO!$L$3:$L$1000)="CONFIRMADO")),ROWS($A$3:A405))),"")</f>
        <v/>
      </c>
      <c r="V405" s="10" t="str">
        <f ca="1">IFERROR(INDEX(MAESTRO!V:V,_xludf.AGGREGATE(15,6,ROW(MAESTRO!$B$3:$B$1000)/((MAESTRO!$B$3:$B$1000="ASMAR DIRECCIÓN")*(UPPER(MAESTRO!$L$3:$L$1000)="CONFIRMADO")),ROWS($A$3:A405))),"")</f>
        <v/>
      </c>
      <c r="W405" s="10" t="str">
        <f ca="1">IFERROR(INDEX(MAESTRO!W:W,_xludf.AGGREGATE(15,6,ROW(MAESTRO!$B$3:$B$1000)/((MAESTRO!$B$3:$B$1000="ASMAR DIRECCIÓN")*(UPPER(MAESTRO!$L$3:$L$1000)="CONFIRMADO")),ROWS($A$3:A405))),"")</f>
        <v/>
      </c>
      <c r="X405" s="10" t="str">
        <f ca="1">IFERROR(INDEX(MAESTRO!X:X,_xludf.AGGREGATE(15,6,ROW(MAESTRO!$B$3:$B$1000)/((MAESTRO!$B$3:$B$1000="ASMAR DIRECCIÓN")*(UPPER(MAESTRO!$L$3:$L$1000)="CONFIRMADO")),ROWS($A$3:A405))),"")</f>
        <v/>
      </c>
    </row>
    <row r="406" spans="1:24" ht="22.05" customHeight="1">
      <c r="A406" s="11" t="str">
        <f ca="1">IFERROR(INDEX(MAESTRO!A:A,_xludf.AGGREGATE(15,6,ROW(MAESTRO!$B$3:$B$1000)/((MAESTRO!$B$3:$B$1000="ASMAR DIRECCIÓN")*(UPPER(MAESTRO!$L$3:$L$1000)="CONFIRMADO")),ROWS($A$3:A406))),"")</f>
        <v/>
      </c>
      <c r="B406" s="11" t="str">
        <f ca="1">IFERROR(INDEX(MAESTRO!B:B,_xludf.AGGREGATE(15,6,ROW(MAESTRO!$B$3:$B$1000)/((MAESTRO!$B$3:$B$1000="ASMAR DIRECCIÓN")*(UPPER(MAESTRO!$L$3:$L$1000)="CONFIRMADO")),ROWS($A$3:A406))),"")</f>
        <v/>
      </c>
      <c r="C406" s="11" t="str">
        <f ca="1">IFERROR(INDEX(MAESTRO!C:C,_xludf.AGGREGATE(15,6,ROW(MAESTRO!$B$3:$B$1000)/((MAESTRO!$B$3:$B$1000="ASMAR DIRECCIÓN")*(UPPER(MAESTRO!$L$3:$L$1000)="CONFIRMADO")),ROWS($A$3:A406))),"")</f>
        <v/>
      </c>
      <c r="D406" s="11" t="str">
        <f ca="1">IFERROR(INDEX(MAESTRO!D:D,_xludf.AGGREGATE(15,6,ROW(MAESTRO!$B$3:$B$1000)/((MAESTRO!$B$3:$B$1000="ASMAR DIRECCIÓN")*(UPPER(MAESTRO!$L$3:$L$1000)="CONFIRMADO")),ROWS($A$3:A406))),"")</f>
        <v/>
      </c>
      <c r="E406" s="11" t="str">
        <f ca="1">IFERROR(INDEX(MAESTRO!E:E,_xludf.AGGREGATE(15,6,ROW(MAESTRO!$B$3:$B$1000)/((MAESTRO!$B$3:$B$1000="ASMAR DIRECCIÓN")*(UPPER(MAESTRO!$L$3:$L$1000)="CONFIRMADO")),ROWS($A$3:A406))),"")</f>
        <v/>
      </c>
      <c r="F406" s="11" t="str">
        <f ca="1">IFERROR(INDEX(MAESTRO!F:F,_xludf.AGGREGATE(15,6,ROW(MAESTRO!$B$3:$B$1000)/((MAESTRO!$B$3:$B$1000="ASMAR DIRECCIÓN")*(UPPER(MAESTRO!$L$3:$L$1000)="CONFIRMADO")),ROWS($A$3:A406))),"")</f>
        <v/>
      </c>
      <c r="G406" s="11" t="str">
        <f ca="1">IFERROR(INDEX(MAESTRO!G:G,_xludf.AGGREGATE(15,6,ROW(MAESTRO!$B$3:$B$1000)/((MAESTRO!$B$3:$B$1000="ASMAR DIRECCIÓN")*(UPPER(MAESTRO!$L$3:$L$1000)="CONFIRMADO")),ROWS($A$3:A406))),"")</f>
        <v/>
      </c>
      <c r="H406" s="11" t="str">
        <f ca="1">IFERROR(INDEX(MAESTRO!H:H,_xludf.AGGREGATE(15,6,ROW(MAESTRO!$B$3:$B$1000)/((MAESTRO!$B$3:$B$1000="ASMAR DIRECCIÓN")*(UPPER(MAESTRO!$L$3:$L$1000)="CONFIRMADO")),ROWS($A$3:A406))),"")</f>
        <v/>
      </c>
      <c r="I406" s="11" t="str">
        <f ca="1">IFERROR(INDEX(MAESTRO!I:I,_xludf.AGGREGATE(15,6,ROW(MAESTRO!$B$3:$B$1000)/((MAESTRO!$B$3:$B$1000="ASMAR DIRECCIÓN")*(UPPER(MAESTRO!$L$3:$L$1000)="CONFIRMADO")),ROWS($A$3:A406))),"")</f>
        <v/>
      </c>
      <c r="J406" s="11" t="str">
        <f ca="1">IFERROR(INDEX(MAESTRO!J:J,_xludf.AGGREGATE(15,6,ROW(MAESTRO!$B$3:$B$1000)/((MAESTRO!$B$3:$B$1000="ASMAR DIRECCIÓN")*(UPPER(MAESTRO!$L$3:$L$1000)="CONFIRMADO")),ROWS($A$3:A406))),"")</f>
        <v/>
      </c>
      <c r="K406" s="11" t="str">
        <f ca="1">IFERROR(INDEX(MAESTRO!K:K,_xludf.AGGREGATE(15,6,ROW(MAESTRO!$B$3:$B$1000)/((MAESTRO!$B$3:$B$1000="ASMAR DIRECCIÓN")*(UPPER(MAESTRO!$L$3:$L$1000)="CONFIRMADO")),ROWS($A$3:A406))),"")</f>
        <v/>
      </c>
      <c r="L406" s="11" t="str">
        <f ca="1">IFERROR(INDEX(MAESTRO!L:L,_xludf.AGGREGATE(15,6,ROW(MAESTRO!$B$3:$B$1000)/((MAESTRO!$B$3:$B$1000="ASMAR DIRECCIÓN")*(UPPER(MAESTRO!$L$3:$L$1000)="CONFIRMADO")),ROWS($A$3:A406))),"")</f>
        <v/>
      </c>
      <c r="M406" s="11" t="str">
        <f ca="1">IFERROR(INDEX(MAESTRO!M:M,_xludf.AGGREGATE(15,6,ROW(MAESTRO!$B$3:$B$1000)/((MAESTRO!$B$3:$B$1000="ASMAR DIRECCIÓN")*(UPPER(MAESTRO!$L$3:$L$1000)="CONFIRMADO")),ROWS($A$3:A406))),"")</f>
        <v/>
      </c>
      <c r="N406" s="11" t="str">
        <f ca="1">IFERROR(INDEX(MAESTRO!N:N,_xludf.AGGREGATE(15,6,ROW(MAESTRO!$B$3:$B$1000)/((MAESTRO!$B$3:$B$1000="ASMAR DIRECCIÓN")*(UPPER(MAESTRO!$L$3:$L$1000)="CONFIRMADO")),ROWS($A$3:A406))),"")</f>
        <v/>
      </c>
      <c r="O406" s="11" t="str">
        <f ca="1">IFERROR(INDEX(MAESTRO!O:O,_xludf.AGGREGATE(15,6,ROW(MAESTRO!$B$3:$B$1000)/((MAESTRO!$B$3:$B$1000="ASMAR DIRECCIÓN")*(UPPER(MAESTRO!$L$3:$L$1000)="CONFIRMADO")),ROWS($A$3:A406))),"")</f>
        <v/>
      </c>
      <c r="P406" s="11" t="str">
        <f ca="1">IFERROR(INDEX(MAESTRO!P:P,_xludf.AGGREGATE(15,6,ROW(MAESTRO!$B$3:$B$1000)/((MAESTRO!$B$3:$B$1000="ASMAR DIRECCIÓN")*(UPPER(MAESTRO!$L$3:$L$1000)="CONFIRMADO")),ROWS($A$3:A406))),"")</f>
        <v/>
      </c>
      <c r="Q406" s="11" t="str">
        <f ca="1">IFERROR(INDEX(MAESTRO!Q:Q,_xludf.AGGREGATE(15,6,ROW(MAESTRO!$B$3:$B$1000)/((MAESTRO!$B$3:$B$1000="ASMAR DIRECCIÓN")*(UPPER(MAESTRO!$L$3:$L$1000)="CONFIRMADO")),ROWS($A$3:A406))),"")</f>
        <v/>
      </c>
      <c r="R406" s="11" t="str">
        <f ca="1">IFERROR(INDEX(MAESTRO!R:R,_xludf.AGGREGATE(15,6,ROW(MAESTRO!$B$3:$B$1000)/((MAESTRO!$B$3:$B$1000="ASMAR DIRECCIÓN")*(UPPER(MAESTRO!$L$3:$L$1000)="CONFIRMADO")),ROWS($A$3:A406))),"")</f>
        <v/>
      </c>
      <c r="S406" s="11" t="str">
        <f ca="1">IFERROR(INDEX(MAESTRO!S:S,_xludf.AGGREGATE(15,6,ROW(MAESTRO!$B$3:$B$1000)/((MAESTRO!$B$3:$B$1000="ASMAR DIRECCIÓN")*(UPPER(MAESTRO!$L$3:$L$1000)="CONFIRMADO")),ROWS($A$3:A406))),"")</f>
        <v/>
      </c>
      <c r="T406" s="11" t="str">
        <f ca="1">IFERROR(INDEX(MAESTRO!T:T,_xludf.AGGREGATE(15,6,ROW(MAESTRO!$B$3:$B$1000)/((MAESTRO!$B$3:$B$1000="ASMAR DIRECCIÓN")*(UPPER(MAESTRO!$L$3:$L$1000)="CONFIRMADO")),ROWS($A$3:A406))),"")</f>
        <v/>
      </c>
      <c r="U406" s="11" t="str">
        <f ca="1">IFERROR(INDEX(MAESTRO!U:U,_xludf.AGGREGATE(15,6,ROW(MAESTRO!$B$3:$B$1000)/((MAESTRO!$B$3:$B$1000="ASMAR DIRECCIÓN")*(UPPER(MAESTRO!$L$3:$L$1000)="CONFIRMADO")),ROWS($A$3:A406))),"")</f>
        <v/>
      </c>
      <c r="V406" s="11" t="str">
        <f ca="1">IFERROR(INDEX(MAESTRO!V:V,_xludf.AGGREGATE(15,6,ROW(MAESTRO!$B$3:$B$1000)/((MAESTRO!$B$3:$B$1000="ASMAR DIRECCIÓN")*(UPPER(MAESTRO!$L$3:$L$1000)="CONFIRMADO")),ROWS($A$3:A406))),"")</f>
        <v/>
      </c>
      <c r="W406" s="11" t="str">
        <f ca="1">IFERROR(INDEX(MAESTRO!W:W,_xludf.AGGREGATE(15,6,ROW(MAESTRO!$B$3:$B$1000)/((MAESTRO!$B$3:$B$1000="ASMAR DIRECCIÓN")*(UPPER(MAESTRO!$L$3:$L$1000)="CONFIRMADO")),ROWS($A$3:A406))),"")</f>
        <v/>
      </c>
      <c r="X406" s="11" t="str">
        <f ca="1">IFERROR(INDEX(MAESTRO!X:X,_xludf.AGGREGATE(15,6,ROW(MAESTRO!$B$3:$B$1000)/((MAESTRO!$B$3:$B$1000="ASMAR DIRECCIÓN")*(UPPER(MAESTRO!$L$3:$L$1000)="CONFIRMADO")),ROWS($A$3:A406))),"")</f>
        <v/>
      </c>
    </row>
    <row r="407" spans="1:24" ht="22.05" customHeight="1">
      <c r="A407" s="10" t="str">
        <f ca="1">IFERROR(INDEX(MAESTRO!A:A,_xludf.AGGREGATE(15,6,ROW(MAESTRO!$B$3:$B$1000)/((MAESTRO!$B$3:$B$1000="ASMAR DIRECCIÓN")*(UPPER(MAESTRO!$L$3:$L$1000)="CONFIRMADO")),ROWS($A$3:A407))),"")</f>
        <v/>
      </c>
      <c r="B407" s="10" t="str">
        <f ca="1">IFERROR(INDEX(MAESTRO!B:B,_xludf.AGGREGATE(15,6,ROW(MAESTRO!$B$3:$B$1000)/((MAESTRO!$B$3:$B$1000="ASMAR DIRECCIÓN")*(UPPER(MAESTRO!$L$3:$L$1000)="CONFIRMADO")),ROWS($A$3:A407))),"")</f>
        <v/>
      </c>
      <c r="C407" s="10" t="str">
        <f ca="1">IFERROR(INDEX(MAESTRO!C:C,_xludf.AGGREGATE(15,6,ROW(MAESTRO!$B$3:$B$1000)/((MAESTRO!$B$3:$B$1000="ASMAR DIRECCIÓN")*(UPPER(MAESTRO!$L$3:$L$1000)="CONFIRMADO")),ROWS($A$3:A407))),"")</f>
        <v/>
      </c>
      <c r="D407" s="10" t="str">
        <f ca="1">IFERROR(INDEX(MAESTRO!D:D,_xludf.AGGREGATE(15,6,ROW(MAESTRO!$B$3:$B$1000)/((MAESTRO!$B$3:$B$1000="ASMAR DIRECCIÓN")*(UPPER(MAESTRO!$L$3:$L$1000)="CONFIRMADO")),ROWS($A$3:A407))),"")</f>
        <v/>
      </c>
      <c r="E407" s="10" t="str">
        <f ca="1">IFERROR(INDEX(MAESTRO!E:E,_xludf.AGGREGATE(15,6,ROW(MAESTRO!$B$3:$B$1000)/((MAESTRO!$B$3:$B$1000="ASMAR DIRECCIÓN")*(UPPER(MAESTRO!$L$3:$L$1000)="CONFIRMADO")),ROWS($A$3:A407))),"")</f>
        <v/>
      </c>
      <c r="F407" s="10" t="str">
        <f ca="1">IFERROR(INDEX(MAESTRO!F:F,_xludf.AGGREGATE(15,6,ROW(MAESTRO!$B$3:$B$1000)/((MAESTRO!$B$3:$B$1000="ASMAR DIRECCIÓN")*(UPPER(MAESTRO!$L$3:$L$1000)="CONFIRMADO")),ROWS($A$3:A407))),"")</f>
        <v/>
      </c>
      <c r="G407" s="10" t="str">
        <f ca="1">IFERROR(INDEX(MAESTRO!G:G,_xludf.AGGREGATE(15,6,ROW(MAESTRO!$B$3:$B$1000)/((MAESTRO!$B$3:$B$1000="ASMAR DIRECCIÓN")*(UPPER(MAESTRO!$L$3:$L$1000)="CONFIRMADO")),ROWS($A$3:A407))),"")</f>
        <v/>
      </c>
      <c r="H407" s="10" t="str">
        <f ca="1">IFERROR(INDEX(MAESTRO!H:H,_xludf.AGGREGATE(15,6,ROW(MAESTRO!$B$3:$B$1000)/((MAESTRO!$B$3:$B$1000="ASMAR DIRECCIÓN")*(UPPER(MAESTRO!$L$3:$L$1000)="CONFIRMADO")),ROWS($A$3:A407))),"")</f>
        <v/>
      </c>
      <c r="I407" s="10" t="str">
        <f ca="1">IFERROR(INDEX(MAESTRO!I:I,_xludf.AGGREGATE(15,6,ROW(MAESTRO!$B$3:$B$1000)/((MAESTRO!$B$3:$B$1000="ASMAR DIRECCIÓN")*(UPPER(MAESTRO!$L$3:$L$1000)="CONFIRMADO")),ROWS($A$3:A407))),"")</f>
        <v/>
      </c>
      <c r="J407" s="10" t="str">
        <f ca="1">IFERROR(INDEX(MAESTRO!J:J,_xludf.AGGREGATE(15,6,ROW(MAESTRO!$B$3:$B$1000)/((MAESTRO!$B$3:$B$1000="ASMAR DIRECCIÓN")*(UPPER(MAESTRO!$L$3:$L$1000)="CONFIRMADO")),ROWS($A$3:A407))),"")</f>
        <v/>
      </c>
      <c r="K407" s="10" t="str">
        <f ca="1">IFERROR(INDEX(MAESTRO!K:K,_xludf.AGGREGATE(15,6,ROW(MAESTRO!$B$3:$B$1000)/((MAESTRO!$B$3:$B$1000="ASMAR DIRECCIÓN")*(UPPER(MAESTRO!$L$3:$L$1000)="CONFIRMADO")),ROWS($A$3:A407))),"")</f>
        <v/>
      </c>
      <c r="L407" s="10" t="str">
        <f ca="1">IFERROR(INDEX(MAESTRO!L:L,_xludf.AGGREGATE(15,6,ROW(MAESTRO!$B$3:$B$1000)/((MAESTRO!$B$3:$B$1000="ASMAR DIRECCIÓN")*(UPPER(MAESTRO!$L$3:$L$1000)="CONFIRMADO")),ROWS($A$3:A407))),"")</f>
        <v/>
      </c>
      <c r="M407" s="10" t="str">
        <f ca="1">IFERROR(INDEX(MAESTRO!M:M,_xludf.AGGREGATE(15,6,ROW(MAESTRO!$B$3:$B$1000)/((MAESTRO!$B$3:$B$1000="ASMAR DIRECCIÓN")*(UPPER(MAESTRO!$L$3:$L$1000)="CONFIRMADO")),ROWS($A$3:A407))),"")</f>
        <v/>
      </c>
      <c r="N407" s="10" t="str">
        <f ca="1">IFERROR(INDEX(MAESTRO!N:N,_xludf.AGGREGATE(15,6,ROW(MAESTRO!$B$3:$B$1000)/((MAESTRO!$B$3:$B$1000="ASMAR DIRECCIÓN")*(UPPER(MAESTRO!$L$3:$L$1000)="CONFIRMADO")),ROWS($A$3:A407))),"")</f>
        <v/>
      </c>
      <c r="O407" s="10" t="str">
        <f ca="1">IFERROR(INDEX(MAESTRO!O:O,_xludf.AGGREGATE(15,6,ROW(MAESTRO!$B$3:$B$1000)/((MAESTRO!$B$3:$B$1000="ASMAR DIRECCIÓN")*(UPPER(MAESTRO!$L$3:$L$1000)="CONFIRMADO")),ROWS($A$3:A407))),"")</f>
        <v/>
      </c>
      <c r="P407" s="10" t="str">
        <f ca="1">IFERROR(INDEX(MAESTRO!P:P,_xludf.AGGREGATE(15,6,ROW(MAESTRO!$B$3:$B$1000)/((MAESTRO!$B$3:$B$1000="ASMAR DIRECCIÓN")*(UPPER(MAESTRO!$L$3:$L$1000)="CONFIRMADO")),ROWS($A$3:A407))),"")</f>
        <v/>
      </c>
      <c r="Q407" s="10" t="str">
        <f ca="1">IFERROR(INDEX(MAESTRO!Q:Q,_xludf.AGGREGATE(15,6,ROW(MAESTRO!$B$3:$B$1000)/((MAESTRO!$B$3:$B$1000="ASMAR DIRECCIÓN")*(UPPER(MAESTRO!$L$3:$L$1000)="CONFIRMADO")),ROWS($A$3:A407))),"")</f>
        <v/>
      </c>
      <c r="R407" s="10" t="str">
        <f ca="1">IFERROR(INDEX(MAESTRO!R:R,_xludf.AGGREGATE(15,6,ROW(MAESTRO!$B$3:$B$1000)/((MAESTRO!$B$3:$B$1000="ASMAR DIRECCIÓN")*(UPPER(MAESTRO!$L$3:$L$1000)="CONFIRMADO")),ROWS($A$3:A407))),"")</f>
        <v/>
      </c>
      <c r="S407" s="10" t="str">
        <f ca="1">IFERROR(INDEX(MAESTRO!S:S,_xludf.AGGREGATE(15,6,ROW(MAESTRO!$B$3:$B$1000)/((MAESTRO!$B$3:$B$1000="ASMAR DIRECCIÓN")*(UPPER(MAESTRO!$L$3:$L$1000)="CONFIRMADO")),ROWS($A$3:A407))),"")</f>
        <v/>
      </c>
      <c r="T407" s="10" t="str">
        <f ca="1">IFERROR(INDEX(MAESTRO!T:T,_xludf.AGGREGATE(15,6,ROW(MAESTRO!$B$3:$B$1000)/((MAESTRO!$B$3:$B$1000="ASMAR DIRECCIÓN")*(UPPER(MAESTRO!$L$3:$L$1000)="CONFIRMADO")),ROWS($A$3:A407))),"")</f>
        <v/>
      </c>
      <c r="U407" s="10" t="str">
        <f ca="1">IFERROR(INDEX(MAESTRO!U:U,_xludf.AGGREGATE(15,6,ROW(MAESTRO!$B$3:$B$1000)/((MAESTRO!$B$3:$B$1000="ASMAR DIRECCIÓN")*(UPPER(MAESTRO!$L$3:$L$1000)="CONFIRMADO")),ROWS($A$3:A407))),"")</f>
        <v/>
      </c>
      <c r="V407" s="10" t="str">
        <f ca="1">IFERROR(INDEX(MAESTRO!V:V,_xludf.AGGREGATE(15,6,ROW(MAESTRO!$B$3:$B$1000)/((MAESTRO!$B$3:$B$1000="ASMAR DIRECCIÓN")*(UPPER(MAESTRO!$L$3:$L$1000)="CONFIRMADO")),ROWS($A$3:A407))),"")</f>
        <v/>
      </c>
      <c r="W407" s="10" t="str">
        <f ca="1">IFERROR(INDEX(MAESTRO!W:W,_xludf.AGGREGATE(15,6,ROW(MAESTRO!$B$3:$B$1000)/((MAESTRO!$B$3:$B$1000="ASMAR DIRECCIÓN")*(UPPER(MAESTRO!$L$3:$L$1000)="CONFIRMADO")),ROWS($A$3:A407))),"")</f>
        <v/>
      </c>
      <c r="X407" s="10" t="str">
        <f ca="1">IFERROR(INDEX(MAESTRO!X:X,_xludf.AGGREGATE(15,6,ROW(MAESTRO!$B$3:$B$1000)/((MAESTRO!$B$3:$B$1000="ASMAR DIRECCIÓN")*(UPPER(MAESTRO!$L$3:$L$1000)="CONFIRMADO")),ROWS($A$3:A407))),"")</f>
        <v/>
      </c>
    </row>
    <row r="408" spans="1:24" ht="22.05" customHeight="1">
      <c r="A408" s="11" t="str">
        <f ca="1">IFERROR(INDEX(MAESTRO!A:A,_xludf.AGGREGATE(15,6,ROW(MAESTRO!$B$3:$B$1000)/((MAESTRO!$B$3:$B$1000="ASMAR DIRECCIÓN")*(UPPER(MAESTRO!$L$3:$L$1000)="CONFIRMADO")),ROWS($A$3:A408))),"")</f>
        <v/>
      </c>
      <c r="B408" s="11" t="str">
        <f ca="1">IFERROR(INDEX(MAESTRO!B:B,_xludf.AGGREGATE(15,6,ROW(MAESTRO!$B$3:$B$1000)/((MAESTRO!$B$3:$B$1000="ASMAR DIRECCIÓN")*(UPPER(MAESTRO!$L$3:$L$1000)="CONFIRMADO")),ROWS($A$3:A408))),"")</f>
        <v/>
      </c>
      <c r="C408" s="11" t="str">
        <f ca="1">IFERROR(INDEX(MAESTRO!C:C,_xludf.AGGREGATE(15,6,ROW(MAESTRO!$B$3:$B$1000)/((MAESTRO!$B$3:$B$1000="ASMAR DIRECCIÓN")*(UPPER(MAESTRO!$L$3:$L$1000)="CONFIRMADO")),ROWS($A$3:A408))),"")</f>
        <v/>
      </c>
      <c r="D408" s="11" t="str">
        <f ca="1">IFERROR(INDEX(MAESTRO!D:D,_xludf.AGGREGATE(15,6,ROW(MAESTRO!$B$3:$B$1000)/((MAESTRO!$B$3:$B$1000="ASMAR DIRECCIÓN")*(UPPER(MAESTRO!$L$3:$L$1000)="CONFIRMADO")),ROWS($A$3:A408))),"")</f>
        <v/>
      </c>
      <c r="E408" s="11" t="str">
        <f ca="1">IFERROR(INDEX(MAESTRO!E:E,_xludf.AGGREGATE(15,6,ROW(MAESTRO!$B$3:$B$1000)/((MAESTRO!$B$3:$B$1000="ASMAR DIRECCIÓN")*(UPPER(MAESTRO!$L$3:$L$1000)="CONFIRMADO")),ROWS($A$3:A408))),"")</f>
        <v/>
      </c>
      <c r="F408" s="11" t="str">
        <f ca="1">IFERROR(INDEX(MAESTRO!F:F,_xludf.AGGREGATE(15,6,ROW(MAESTRO!$B$3:$B$1000)/((MAESTRO!$B$3:$B$1000="ASMAR DIRECCIÓN")*(UPPER(MAESTRO!$L$3:$L$1000)="CONFIRMADO")),ROWS($A$3:A408))),"")</f>
        <v/>
      </c>
      <c r="G408" s="11" t="str">
        <f ca="1">IFERROR(INDEX(MAESTRO!G:G,_xludf.AGGREGATE(15,6,ROW(MAESTRO!$B$3:$B$1000)/((MAESTRO!$B$3:$B$1000="ASMAR DIRECCIÓN")*(UPPER(MAESTRO!$L$3:$L$1000)="CONFIRMADO")),ROWS($A$3:A408))),"")</f>
        <v/>
      </c>
      <c r="H408" s="11" t="str">
        <f ca="1">IFERROR(INDEX(MAESTRO!H:H,_xludf.AGGREGATE(15,6,ROW(MAESTRO!$B$3:$B$1000)/((MAESTRO!$B$3:$B$1000="ASMAR DIRECCIÓN")*(UPPER(MAESTRO!$L$3:$L$1000)="CONFIRMADO")),ROWS($A$3:A408))),"")</f>
        <v/>
      </c>
      <c r="I408" s="11" t="str">
        <f ca="1">IFERROR(INDEX(MAESTRO!I:I,_xludf.AGGREGATE(15,6,ROW(MAESTRO!$B$3:$B$1000)/((MAESTRO!$B$3:$B$1000="ASMAR DIRECCIÓN")*(UPPER(MAESTRO!$L$3:$L$1000)="CONFIRMADO")),ROWS($A$3:A408))),"")</f>
        <v/>
      </c>
      <c r="J408" s="11" t="str">
        <f ca="1">IFERROR(INDEX(MAESTRO!J:J,_xludf.AGGREGATE(15,6,ROW(MAESTRO!$B$3:$B$1000)/((MAESTRO!$B$3:$B$1000="ASMAR DIRECCIÓN")*(UPPER(MAESTRO!$L$3:$L$1000)="CONFIRMADO")),ROWS($A$3:A408))),"")</f>
        <v/>
      </c>
      <c r="K408" s="11" t="str">
        <f ca="1">IFERROR(INDEX(MAESTRO!K:K,_xludf.AGGREGATE(15,6,ROW(MAESTRO!$B$3:$B$1000)/((MAESTRO!$B$3:$B$1000="ASMAR DIRECCIÓN")*(UPPER(MAESTRO!$L$3:$L$1000)="CONFIRMADO")),ROWS($A$3:A408))),"")</f>
        <v/>
      </c>
      <c r="L408" s="11" t="str">
        <f ca="1">IFERROR(INDEX(MAESTRO!L:L,_xludf.AGGREGATE(15,6,ROW(MAESTRO!$B$3:$B$1000)/((MAESTRO!$B$3:$B$1000="ASMAR DIRECCIÓN")*(UPPER(MAESTRO!$L$3:$L$1000)="CONFIRMADO")),ROWS($A$3:A408))),"")</f>
        <v/>
      </c>
      <c r="M408" s="11" t="str">
        <f ca="1">IFERROR(INDEX(MAESTRO!M:M,_xludf.AGGREGATE(15,6,ROW(MAESTRO!$B$3:$B$1000)/((MAESTRO!$B$3:$B$1000="ASMAR DIRECCIÓN")*(UPPER(MAESTRO!$L$3:$L$1000)="CONFIRMADO")),ROWS($A$3:A408))),"")</f>
        <v/>
      </c>
      <c r="N408" s="11" t="str">
        <f ca="1">IFERROR(INDEX(MAESTRO!N:N,_xludf.AGGREGATE(15,6,ROW(MAESTRO!$B$3:$B$1000)/((MAESTRO!$B$3:$B$1000="ASMAR DIRECCIÓN")*(UPPER(MAESTRO!$L$3:$L$1000)="CONFIRMADO")),ROWS($A$3:A408))),"")</f>
        <v/>
      </c>
      <c r="O408" s="11" t="str">
        <f ca="1">IFERROR(INDEX(MAESTRO!O:O,_xludf.AGGREGATE(15,6,ROW(MAESTRO!$B$3:$B$1000)/((MAESTRO!$B$3:$B$1000="ASMAR DIRECCIÓN")*(UPPER(MAESTRO!$L$3:$L$1000)="CONFIRMADO")),ROWS($A$3:A408))),"")</f>
        <v/>
      </c>
      <c r="P408" s="11" t="str">
        <f ca="1">IFERROR(INDEX(MAESTRO!P:P,_xludf.AGGREGATE(15,6,ROW(MAESTRO!$B$3:$B$1000)/((MAESTRO!$B$3:$B$1000="ASMAR DIRECCIÓN")*(UPPER(MAESTRO!$L$3:$L$1000)="CONFIRMADO")),ROWS($A$3:A408))),"")</f>
        <v/>
      </c>
      <c r="Q408" s="11" t="str">
        <f ca="1">IFERROR(INDEX(MAESTRO!Q:Q,_xludf.AGGREGATE(15,6,ROW(MAESTRO!$B$3:$B$1000)/((MAESTRO!$B$3:$B$1000="ASMAR DIRECCIÓN")*(UPPER(MAESTRO!$L$3:$L$1000)="CONFIRMADO")),ROWS($A$3:A408))),"")</f>
        <v/>
      </c>
      <c r="R408" s="11" t="str">
        <f ca="1">IFERROR(INDEX(MAESTRO!R:R,_xludf.AGGREGATE(15,6,ROW(MAESTRO!$B$3:$B$1000)/((MAESTRO!$B$3:$B$1000="ASMAR DIRECCIÓN")*(UPPER(MAESTRO!$L$3:$L$1000)="CONFIRMADO")),ROWS($A$3:A408))),"")</f>
        <v/>
      </c>
      <c r="S408" s="11" t="str">
        <f ca="1">IFERROR(INDEX(MAESTRO!S:S,_xludf.AGGREGATE(15,6,ROW(MAESTRO!$B$3:$B$1000)/((MAESTRO!$B$3:$B$1000="ASMAR DIRECCIÓN")*(UPPER(MAESTRO!$L$3:$L$1000)="CONFIRMADO")),ROWS($A$3:A408))),"")</f>
        <v/>
      </c>
      <c r="T408" s="11" t="str">
        <f ca="1">IFERROR(INDEX(MAESTRO!T:T,_xludf.AGGREGATE(15,6,ROW(MAESTRO!$B$3:$B$1000)/((MAESTRO!$B$3:$B$1000="ASMAR DIRECCIÓN")*(UPPER(MAESTRO!$L$3:$L$1000)="CONFIRMADO")),ROWS($A$3:A408))),"")</f>
        <v/>
      </c>
      <c r="U408" s="11" t="str">
        <f ca="1">IFERROR(INDEX(MAESTRO!U:U,_xludf.AGGREGATE(15,6,ROW(MAESTRO!$B$3:$B$1000)/((MAESTRO!$B$3:$B$1000="ASMAR DIRECCIÓN")*(UPPER(MAESTRO!$L$3:$L$1000)="CONFIRMADO")),ROWS($A$3:A408))),"")</f>
        <v/>
      </c>
      <c r="V408" s="11" t="str">
        <f ca="1">IFERROR(INDEX(MAESTRO!V:V,_xludf.AGGREGATE(15,6,ROW(MAESTRO!$B$3:$B$1000)/((MAESTRO!$B$3:$B$1000="ASMAR DIRECCIÓN")*(UPPER(MAESTRO!$L$3:$L$1000)="CONFIRMADO")),ROWS($A$3:A408))),"")</f>
        <v/>
      </c>
      <c r="W408" s="11" t="str">
        <f ca="1">IFERROR(INDEX(MAESTRO!W:W,_xludf.AGGREGATE(15,6,ROW(MAESTRO!$B$3:$B$1000)/((MAESTRO!$B$3:$B$1000="ASMAR DIRECCIÓN")*(UPPER(MAESTRO!$L$3:$L$1000)="CONFIRMADO")),ROWS($A$3:A408))),"")</f>
        <v/>
      </c>
      <c r="X408" s="11" t="str">
        <f ca="1">IFERROR(INDEX(MAESTRO!X:X,_xludf.AGGREGATE(15,6,ROW(MAESTRO!$B$3:$B$1000)/((MAESTRO!$B$3:$B$1000="ASMAR DIRECCIÓN")*(UPPER(MAESTRO!$L$3:$L$1000)="CONFIRMADO")),ROWS($A$3:A408))),"")</f>
        <v/>
      </c>
    </row>
    <row r="409" spans="1:24" ht="22.05" customHeight="1">
      <c r="A409" s="10" t="str">
        <f ca="1">IFERROR(INDEX(MAESTRO!A:A,_xludf.AGGREGATE(15,6,ROW(MAESTRO!$B$3:$B$1000)/((MAESTRO!$B$3:$B$1000="ASMAR DIRECCIÓN")*(UPPER(MAESTRO!$L$3:$L$1000)="CONFIRMADO")),ROWS($A$3:A409))),"")</f>
        <v/>
      </c>
      <c r="B409" s="10" t="str">
        <f ca="1">IFERROR(INDEX(MAESTRO!B:B,_xludf.AGGREGATE(15,6,ROW(MAESTRO!$B$3:$B$1000)/((MAESTRO!$B$3:$B$1000="ASMAR DIRECCIÓN")*(UPPER(MAESTRO!$L$3:$L$1000)="CONFIRMADO")),ROWS($A$3:A409))),"")</f>
        <v/>
      </c>
      <c r="C409" s="10" t="str">
        <f ca="1">IFERROR(INDEX(MAESTRO!C:C,_xludf.AGGREGATE(15,6,ROW(MAESTRO!$B$3:$B$1000)/((MAESTRO!$B$3:$B$1000="ASMAR DIRECCIÓN")*(UPPER(MAESTRO!$L$3:$L$1000)="CONFIRMADO")),ROWS($A$3:A409))),"")</f>
        <v/>
      </c>
      <c r="D409" s="10" t="str">
        <f ca="1">IFERROR(INDEX(MAESTRO!D:D,_xludf.AGGREGATE(15,6,ROW(MAESTRO!$B$3:$B$1000)/((MAESTRO!$B$3:$B$1000="ASMAR DIRECCIÓN")*(UPPER(MAESTRO!$L$3:$L$1000)="CONFIRMADO")),ROWS($A$3:A409))),"")</f>
        <v/>
      </c>
      <c r="E409" s="10" t="str">
        <f ca="1">IFERROR(INDEX(MAESTRO!E:E,_xludf.AGGREGATE(15,6,ROW(MAESTRO!$B$3:$B$1000)/((MAESTRO!$B$3:$B$1000="ASMAR DIRECCIÓN")*(UPPER(MAESTRO!$L$3:$L$1000)="CONFIRMADO")),ROWS($A$3:A409))),"")</f>
        <v/>
      </c>
      <c r="F409" s="10" t="str">
        <f ca="1">IFERROR(INDEX(MAESTRO!F:F,_xludf.AGGREGATE(15,6,ROW(MAESTRO!$B$3:$B$1000)/((MAESTRO!$B$3:$B$1000="ASMAR DIRECCIÓN")*(UPPER(MAESTRO!$L$3:$L$1000)="CONFIRMADO")),ROWS($A$3:A409))),"")</f>
        <v/>
      </c>
      <c r="G409" s="10" t="str">
        <f ca="1">IFERROR(INDEX(MAESTRO!G:G,_xludf.AGGREGATE(15,6,ROW(MAESTRO!$B$3:$B$1000)/((MAESTRO!$B$3:$B$1000="ASMAR DIRECCIÓN")*(UPPER(MAESTRO!$L$3:$L$1000)="CONFIRMADO")),ROWS($A$3:A409))),"")</f>
        <v/>
      </c>
      <c r="H409" s="10" t="str">
        <f ca="1">IFERROR(INDEX(MAESTRO!H:H,_xludf.AGGREGATE(15,6,ROW(MAESTRO!$B$3:$B$1000)/((MAESTRO!$B$3:$B$1000="ASMAR DIRECCIÓN")*(UPPER(MAESTRO!$L$3:$L$1000)="CONFIRMADO")),ROWS($A$3:A409))),"")</f>
        <v/>
      </c>
      <c r="I409" s="10" t="str">
        <f ca="1">IFERROR(INDEX(MAESTRO!I:I,_xludf.AGGREGATE(15,6,ROW(MAESTRO!$B$3:$B$1000)/((MAESTRO!$B$3:$B$1000="ASMAR DIRECCIÓN")*(UPPER(MAESTRO!$L$3:$L$1000)="CONFIRMADO")),ROWS($A$3:A409))),"")</f>
        <v/>
      </c>
      <c r="J409" s="10" t="str">
        <f ca="1">IFERROR(INDEX(MAESTRO!J:J,_xludf.AGGREGATE(15,6,ROW(MAESTRO!$B$3:$B$1000)/((MAESTRO!$B$3:$B$1000="ASMAR DIRECCIÓN")*(UPPER(MAESTRO!$L$3:$L$1000)="CONFIRMADO")),ROWS($A$3:A409))),"")</f>
        <v/>
      </c>
      <c r="K409" s="10" t="str">
        <f ca="1">IFERROR(INDEX(MAESTRO!K:K,_xludf.AGGREGATE(15,6,ROW(MAESTRO!$B$3:$B$1000)/((MAESTRO!$B$3:$B$1000="ASMAR DIRECCIÓN")*(UPPER(MAESTRO!$L$3:$L$1000)="CONFIRMADO")),ROWS($A$3:A409))),"")</f>
        <v/>
      </c>
      <c r="L409" s="10" t="str">
        <f ca="1">IFERROR(INDEX(MAESTRO!L:L,_xludf.AGGREGATE(15,6,ROW(MAESTRO!$B$3:$B$1000)/((MAESTRO!$B$3:$B$1000="ASMAR DIRECCIÓN")*(UPPER(MAESTRO!$L$3:$L$1000)="CONFIRMADO")),ROWS($A$3:A409))),"")</f>
        <v/>
      </c>
      <c r="M409" s="10" t="str">
        <f ca="1">IFERROR(INDEX(MAESTRO!M:M,_xludf.AGGREGATE(15,6,ROW(MAESTRO!$B$3:$B$1000)/((MAESTRO!$B$3:$B$1000="ASMAR DIRECCIÓN")*(UPPER(MAESTRO!$L$3:$L$1000)="CONFIRMADO")),ROWS($A$3:A409))),"")</f>
        <v/>
      </c>
      <c r="N409" s="10" t="str">
        <f ca="1">IFERROR(INDEX(MAESTRO!N:N,_xludf.AGGREGATE(15,6,ROW(MAESTRO!$B$3:$B$1000)/((MAESTRO!$B$3:$B$1000="ASMAR DIRECCIÓN")*(UPPER(MAESTRO!$L$3:$L$1000)="CONFIRMADO")),ROWS($A$3:A409))),"")</f>
        <v/>
      </c>
      <c r="O409" s="10" t="str">
        <f ca="1">IFERROR(INDEX(MAESTRO!O:O,_xludf.AGGREGATE(15,6,ROW(MAESTRO!$B$3:$B$1000)/((MAESTRO!$B$3:$B$1000="ASMAR DIRECCIÓN")*(UPPER(MAESTRO!$L$3:$L$1000)="CONFIRMADO")),ROWS($A$3:A409))),"")</f>
        <v/>
      </c>
      <c r="P409" s="10" t="str">
        <f ca="1">IFERROR(INDEX(MAESTRO!P:P,_xludf.AGGREGATE(15,6,ROW(MAESTRO!$B$3:$B$1000)/((MAESTRO!$B$3:$B$1000="ASMAR DIRECCIÓN")*(UPPER(MAESTRO!$L$3:$L$1000)="CONFIRMADO")),ROWS($A$3:A409))),"")</f>
        <v/>
      </c>
      <c r="Q409" s="10" t="str">
        <f ca="1">IFERROR(INDEX(MAESTRO!Q:Q,_xludf.AGGREGATE(15,6,ROW(MAESTRO!$B$3:$B$1000)/((MAESTRO!$B$3:$B$1000="ASMAR DIRECCIÓN")*(UPPER(MAESTRO!$L$3:$L$1000)="CONFIRMADO")),ROWS($A$3:A409))),"")</f>
        <v/>
      </c>
      <c r="R409" s="10" t="str">
        <f ca="1">IFERROR(INDEX(MAESTRO!R:R,_xludf.AGGREGATE(15,6,ROW(MAESTRO!$B$3:$B$1000)/((MAESTRO!$B$3:$B$1000="ASMAR DIRECCIÓN")*(UPPER(MAESTRO!$L$3:$L$1000)="CONFIRMADO")),ROWS($A$3:A409))),"")</f>
        <v/>
      </c>
      <c r="S409" s="10" t="str">
        <f ca="1">IFERROR(INDEX(MAESTRO!S:S,_xludf.AGGREGATE(15,6,ROW(MAESTRO!$B$3:$B$1000)/((MAESTRO!$B$3:$B$1000="ASMAR DIRECCIÓN")*(UPPER(MAESTRO!$L$3:$L$1000)="CONFIRMADO")),ROWS($A$3:A409))),"")</f>
        <v/>
      </c>
      <c r="T409" s="10" t="str">
        <f ca="1">IFERROR(INDEX(MAESTRO!T:T,_xludf.AGGREGATE(15,6,ROW(MAESTRO!$B$3:$B$1000)/((MAESTRO!$B$3:$B$1000="ASMAR DIRECCIÓN")*(UPPER(MAESTRO!$L$3:$L$1000)="CONFIRMADO")),ROWS($A$3:A409))),"")</f>
        <v/>
      </c>
      <c r="U409" s="10" t="str">
        <f ca="1">IFERROR(INDEX(MAESTRO!U:U,_xludf.AGGREGATE(15,6,ROW(MAESTRO!$B$3:$B$1000)/((MAESTRO!$B$3:$B$1000="ASMAR DIRECCIÓN")*(UPPER(MAESTRO!$L$3:$L$1000)="CONFIRMADO")),ROWS($A$3:A409))),"")</f>
        <v/>
      </c>
      <c r="V409" s="10" t="str">
        <f ca="1">IFERROR(INDEX(MAESTRO!V:V,_xludf.AGGREGATE(15,6,ROW(MAESTRO!$B$3:$B$1000)/((MAESTRO!$B$3:$B$1000="ASMAR DIRECCIÓN")*(UPPER(MAESTRO!$L$3:$L$1000)="CONFIRMADO")),ROWS($A$3:A409))),"")</f>
        <v/>
      </c>
      <c r="W409" s="10" t="str">
        <f ca="1">IFERROR(INDEX(MAESTRO!W:W,_xludf.AGGREGATE(15,6,ROW(MAESTRO!$B$3:$B$1000)/((MAESTRO!$B$3:$B$1000="ASMAR DIRECCIÓN")*(UPPER(MAESTRO!$L$3:$L$1000)="CONFIRMADO")),ROWS($A$3:A409))),"")</f>
        <v/>
      </c>
      <c r="X409" s="10" t="str">
        <f ca="1">IFERROR(INDEX(MAESTRO!X:X,_xludf.AGGREGATE(15,6,ROW(MAESTRO!$B$3:$B$1000)/((MAESTRO!$B$3:$B$1000="ASMAR DIRECCIÓN")*(UPPER(MAESTRO!$L$3:$L$1000)="CONFIRMADO")),ROWS($A$3:A409))),"")</f>
        <v/>
      </c>
    </row>
    <row r="410" spans="1:24" ht="22.05" customHeight="1">
      <c r="A410" s="11" t="str">
        <f ca="1">IFERROR(INDEX(MAESTRO!A:A,_xludf.AGGREGATE(15,6,ROW(MAESTRO!$B$3:$B$1000)/((MAESTRO!$B$3:$B$1000="ASMAR DIRECCIÓN")*(UPPER(MAESTRO!$L$3:$L$1000)="CONFIRMADO")),ROWS($A$3:A410))),"")</f>
        <v/>
      </c>
      <c r="B410" s="11" t="str">
        <f ca="1">IFERROR(INDEX(MAESTRO!B:B,_xludf.AGGREGATE(15,6,ROW(MAESTRO!$B$3:$B$1000)/((MAESTRO!$B$3:$B$1000="ASMAR DIRECCIÓN")*(UPPER(MAESTRO!$L$3:$L$1000)="CONFIRMADO")),ROWS($A$3:A410))),"")</f>
        <v/>
      </c>
      <c r="C410" s="11" t="str">
        <f ca="1">IFERROR(INDEX(MAESTRO!C:C,_xludf.AGGREGATE(15,6,ROW(MAESTRO!$B$3:$B$1000)/((MAESTRO!$B$3:$B$1000="ASMAR DIRECCIÓN")*(UPPER(MAESTRO!$L$3:$L$1000)="CONFIRMADO")),ROWS($A$3:A410))),"")</f>
        <v/>
      </c>
      <c r="D410" s="11" t="str">
        <f ca="1">IFERROR(INDEX(MAESTRO!D:D,_xludf.AGGREGATE(15,6,ROW(MAESTRO!$B$3:$B$1000)/((MAESTRO!$B$3:$B$1000="ASMAR DIRECCIÓN")*(UPPER(MAESTRO!$L$3:$L$1000)="CONFIRMADO")),ROWS($A$3:A410))),"")</f>
        <v/>
      </c>
      <c r="E410" s="11" t="str">
        <f ca="1">IFERROR(INDEX(MAESTRO!E:E,_xludf.AGGREGATE(15,6,ROW(MAESTRO!$B$3:$B$1000)/((MAESTRO!$B$3:$B$1000="ASMAR DIRECCIÓN")*(UPPER(MAESTRO!$L$3:$L$1000)="CONFIRMADO")),ROWS($A$3:A410))),"")</f>
        <v/>
      </c>
      <c r="F410" s="11" t="str">
        <f ca="1">IFERROR(INDEX(MAESTRO!F:F,_xludf.AGGREGATE(15,6,ROW(MAESTRO!$B$3:$B$1000)/((MAESTRO!$B$3:$B$1000="ASMAR DIRECCIÓN")*(UPPER(MAESTRO!$L$3:$L$1000)="CONFIRMADO")),ROWS($A$3:A410))),"")</f>
        <v/>
      </c>
      <c r="G410" s="11" t="str">
        <f ca="1">IFERROR(INDEX(MAESTRO!G:G,_xludf.AGGREGATE(15,6,ROW(MAESTRO!$B$3:$B$1000)/((MAESTRO!$B$3:$B$1000="ASMAR DIRECCIÓN")*(UPPER(MAESTRO!$L$3:$L$1000)="CONFIRMADO")),ROWS($A$3:A410))),"")</f>
        <v/>
      </c>
      <c r="H410" s="11" t="str">
        <f ca="1">IFERROR(INDEX(MAESTRO!H:H,_xludf.AGGREGATE(15,6,ROW(MAESTRO!$B$3:$B$1000)/((MAESTRO!$B$3:$B$1000="ASMAR DIRECCIÓN")*(UPPER(MAESTRO!$L$3:$L$1000)="CONFIRMADO")),ROWS($A$3:A410))),"")</f>
        <v/>
      </c>
      <c r="I410" s="11" t="str">
        <f ca="1">IFERROR(INDEX(MAESTRO!I:I,_xludf.AGGREGATE(15,6,ROW(MAESTRO!$B$3:$B$1000)/((MAESTRO!$B$3:$B$1000="ASMAR DIRECCIÓN")*(UPPER(MAESTRO!$L$3:$L$1000)="CONFIRMADO")),ROWS($A$3:A410))),"")</f>
        <v/>
      </c>
      <c r="J410" s="11" t="str">
        <f ca="1">IFERROR(INDEX(MAESTRO!J:J,_xludf.AGGREGATE(15,6,ROW(MAESTRO!$B$3:$B$1000)/((MAESTRO!$B$3:$B$1000="ASMAR DIRECCIÓN")*(UPPER(MAESTRO!$L$3:$L$1000)="CONFIRMADO")),ROWS($A$3:A410))),"")</f>
        <v/>
      </c>
      <c r="K410" s="11" t="str">
        <f ca="1">IFERROR(INDEX(MAESTRO!K:K,_xludf.AGGREGATE(15,6,ROW(MAESTRO!$B$3:$B$1000)/((MAESTRO!$B$3:$B$1000="ASMAR DIRECCIÓN")*(UPPER(MAESTRO!$L$3:$L$1000)="CONFIRMADO")),ROWS($A$3:A410))),"")</f>
        <v/>
      </c>
      <c r="L410" s="11" t="str">
        <f ca="1">IFERROR(INDEX(MAESTRO!L:L,_xludf.AGGREGATE(15,6,ROW(MAESTRO!$B$3:$B$1000)/((MAESTRO!$B$3:$B$1000="ASMAR DIRECCIÓN")*(UPPER(MAESTRO!$L$3:$L$1000)="CONFIRMADO")),ROWS($A$3:A410))),"")</f>
        <v/>
      </c>
      <c r="M410" s="11" t="str">
        <f ca="1">IFERROR(INDEX(MAESTRO!M:M,_xludf.AGGREGATE(15,6,ROW(MAESTRO!$B$3:$B$1000)/((MAESTRO!$B$3:$B$1000="ASMAR DIRECCIÓN")*(UPPER(MAESTRO!$L$3:$L$1000)="CONFIRMADO")),ROWS($A$3:A410))),"")</f>
        <v/>
      </c>
      <c r="N410" s="11" t="str">
        <f ca="1">IFERROR(INDEX(MAESTRO!N:N,_xludf.AGGREGATE(15,6,ROW(MAESTRO!$B$3:$B$1000)/((MAESTRO!$B$3:$B$1000="ASMAR DIRECCIÓN")*(UPPER(MAESTRO!$L$3:$L$1000)="CONFIRMADO")),ROWS($A$3:A410))),"")</f>
        <v/>
      </c>
      <c r="O410" s="11" t="str">
        <f ca="1">IFERROR(INDEX(MAESTRO!O:O,_xludf.AGGREGATE(15,6,ROW(MAESTRO!$B$3:$B$1000)/((MAESTRO!$B$3:$B$1000="ASMAR DIRECCIÓN")*(UPPER(MAESTRO!$L$3:$L$1000)="CONFIRMADO")),ROWS($A$3:A410))),"")</f>
        <v/>
      </c>
      <c r="P410" s="11" t="str">
        <f ca="1">IFERROR(INDEX(MAESTRO!P:P,_xludf.AGGREGATE(15,6,ROW(MAESTRO!$B$3:$B$1000)/((MAESTRO!$B$3:$B$1000="ASMAR DIRECCIÓN")*(UPPER(MAESTRO!$L$3:$L$1000)="CONFIRMADO")),ROWS($A$3:A410))),"")</f>
        <v/>
      </c>
      <c r="Q410" s="11" t="str">
        <f ca="1">IFERROR(INDEX(MAESTRO!Q:Q,_xludf.AGGREGATE(15,6,ROW(MAESTRO!$B$3:$B$1000)/((MAESTRO!$B$3:$B$1000="ASMAR DIRECCIÓN")*(UPPER(MAESTRO!$L$3:$L$1000)="CONFIRMADO")),ROWS($A$3:A410))),"")</f>
        <v/>
      </c>
      <c r="R410" s="11" t="str">
        <f ca="1">IFERROR(INDEX(MAESTRO!R:R,_xludf.AGGREGATE(15,6,ROW(MAESTRO!$B$3:$B$1000)/((MAESTRO!$B$3:$B$1000="ASMAR DIRECCIÓN")*(UPPER(MAESTRO!$L$3:$L$1000)="CONFIRMADO")),ROWS($A$3:A410))),"")</f>
        <v/>
      </c>
      <c r="S410" s="11" t="str">
        <f ca="1">IFERROR(INDEX(MAESTRO!S:S,_xludf.AGGREGATE(15,6,ROW(MAESTRO!$B$3:$B$1000)/((MAESTRO!$B$3:$B$1000="ASMAR DIRECCIÓN")*(UPPER(MAESTRO!$L$3:$L$1000)="CONFIRMADO")),ROWS($A$3:A410))),"")</f>
        <v/>
      </c>
      <c r="T410" s="11" t="str">
        <f ca="1">IFERROR(INDEX(MAESTRO!T:T,_xludf.AGGREGATE(15,6,ROW(MAESTRO!$B$3:$B$1000)/((MAESTRO!$B$3:$B$1000="ASMAR DIRECCIÓN")*(UPPER(MAESTRO!$L$3:$L$1000)="CONFIRMADO")),ROWS($A$3:A410))),"")</f>
        <v/>
      </c>
      <c r="U410" s="11" t="str">
        <f ca="1">IFERROR(INDEX(MAESTRO!U:U,_xludf.AGGREGATE(15,6,ROW(MAESTRO!$B$3:$B$1000)/((MAESTRO!$B$3:$B$1000="ASMAR DIRECCIÓN")*(UPPER(MAESTRO!$L$3:$L$1000)="CONFIRMADO")),ROWS($A$3:A410))),"")</f>
        <v/>
      </c>
      <c r="V410" s="11" t="str">
        <f ca="1">IFERROR(INDEX(MAESTRO!V:V,_xludf.AGGREGATE(15,6,ROW(MAESTRO!$B$3:$B$1000)/((MAESTRO!$B$3:$B$1000="ASMAR DIRECCIÓN")*(UPPER(MAESTRO!$L$3:$L$1000)="CONFIRMADO")),ROWS($A$3:A410))),"")</f>
        <v/>
      </c>
      <c r="W410" s="11" t="str">
        <f ca="1">IFERROR(INDEX(MAESTRO!W:W,_xludf.AGGREGATE(15,6,ROW(MAESTRO!$B$3:$B$1000)/((MAESTRO!$B$3:$B$1000="ASMAR DIRECCIÓN")*(UPPER(MAESTRO!$L$3:$L$1000)="CONFIRMADO")),ROWS($A$3:A410))),"")</f>
        <v/>
      </c>
      <c r="X410" s="11" t="str">
        <f ca="1">IFERROR(INDEX(MAESTRO!X:X,_xludf.AGGREGATE(15,6,ROW(MAESTRO!$B$3:$B$1000)/((MAESTRO!$B$3:$B$1000="ASMAR DIRECCIÓN")*(UPPER(MAESTRO!$L$3:$L$1000)="CONFIRMADO")),ROWS($A$3:A410))),"")</f>
        <v/>
      </c>
    </row>
    <row r="411" spans="1:24" ht="22.05" customHeight="1">
      <c r="A411" s="10" t="str">
        <f ca="1">IFERROR(INDEX(MAESTRO!A:A,_xludf.AGGREGATE(15,6,ROW(MAESTRO!$B$3:$B$1000)/((MAESTRO!$B$3:$B$1000="ASMAR DIRECCIÓN")*(UPPER(MAESTRO!$L$3:$L$1000)="CONFIRMADO")),ROWS($A$3:A411))),"")</f>
        <v/>
      </c>
      <c r="B411" s="10" t="str">
        <f ca="1">IFERROR(INDEX(MAESTRO!B:B,_xludf.AGGREGATE(15,6,ROW(MAESTRO!$B$3:$B$1000)/((MAESTRO!$B$3:$B$1000="ASMAR DIRECCIÓN")*(UPPER(MAESTRO!$L$3:$L$1000)="CONFIRMADO")),ROWS($A$3:A411))),"")</f>
        <v/>
      </c>
      <c r="C411" s="10" t="str">
        <f ca="1">IFERROR(INDEX(MAESTRO!C:C,_xludf.AGGREGATE(15,6,ROW(MAESTRO!$B$3:$B$1000)/((MAESTRO!$B$3:$B$1000="ASMAR DIRECCIÓN")*(UPPER(MAESTRO!$L$3:$L$1000)="CONFIRMADO")),ROWS($A$3:A411))),"")</f>
        <v/>
      </c>
      <c r="D411" s="10" t="str">
        <f ca="1">IFERROR(INDEX(MAESTRO!D:D,_xludf.AGGREGATE(15,6,ROW(MAESTRO!$B$3:$B$1000)/((MAESTRO!$B$3:$B$1000="ASMAR DIRECCIÓN")*(UPPER(MAESTRO!$L$3:$L$1000)="CONFIRMADO")),ROWS($A$3:A411))),"")</f>
        <v/>
      </c>
      <c r="E411" s="10" t="str">
        <f ca="1">IFERROR(INDEX(MAESTRO!E:E,_xludf.AGGREGATE(15,6,ROW(MAESTRO!$B$3:$B$1000)/((MAESTRO!$B$3:$B$1000="ASMAR DIRECCIÓN")*(UPPER(MAESTRO!$L$3:$L$1000)="CONFIRMADO")),ROWS($A$3:A411))),"")</f>
        <v/>
      </c>
      <c r="F411" s="10" t="str">
        <f ca="1">IFERROR(INDEX(MAESTRO!F:F,_xludf.AGGREGATE(15,6,ROW(MAESTRO!$B$3:$B$1000)/((MAESTRO!$B$3:$B$1000="ASMAR DIRECCIÓN")*(UPPER(MAESTRO!$L$3:$L$1000)="CONFIRMADO")),ROWS($A$3:A411))),"")</f>
        <v/>
      </c>
      <c r="G411" s="10" t="str">
        <f ca="1">IFERROR(INDEX(MAESTRO!G:G,_xludf.AGGREGATE(15,6,ROW(MAESTRO!$B$3:$B$1000)/((MAESTRO!$B$3:$B$1000="ASMAR DIRECCIÓN")*(UPPER(MAESTRO!$L$3:$L$1000)="CONFIRMADO")),ROWS($A$3:A411))),"")</f>
        <v/>
      </c>
      <c r="H411" s="10" t="str">
        <f ca="1">IFERROR(INDEX(MAESTRO!H:H,_xludf.AGGREGATE(15,6,ROW(MAESTRO!$B$3:$B$1000)/((MAESTRO!$B$3:$B$1000="ASMAR DIRECCIÓN")*(UPPER(MAESTRO!$L$3:$L$1000)="CONFIRMADO")),ROWS($A$3:A411))),"")</f>
        <v/>
      </c>
      <c r="I411" s="10" t="str">
        <f ca="1">IFERROR(INDEX(MAESTRO!I:I,_xludf.AGGREGATE(15,6,ROW(MAESTRO!$B$3:$B$1000)/((MAESTRO!$B$3:$B$1000="ASMAR DIRECCIÓN")*(UPPER(MAESTRO!$L$3:$L$1000)="CONFIRMADO")),ROWS($A$3:A411))),"")</f>
        <v/>
      </c>
      <c r="J411" s="10" t="str">
        <f ca="1">IFERROR(INDEX(MAESTRO!J:J,_xludf.AGGREGATE(15,6,ROW(MAESTRO!$B$3:$B$1000)/((MAESTRO!$B$3:$B$1000="ASMAR DIRECCIÓN")*(UPPER(MAESTRO!$L$3:$L$1000)="CONFIRMADO")),ROWS($A$3:A411))),"")</f>
        <v/>
      </c>
      <c r="K411" s="10" t="str">
        <f ca="1">IFERROR(INDEX(MAESTRO!K:K,_xludf.AGGREGATE(15,6,ROW(MAESTRO!$B$3:$B$1000)/((MAESTRO!$B$3:$B$1000="ASMAR DIRECCIÓN")*(UPPER(MAESTRO!$L$3:$L$1000)="CONFIRMADO")),ROWS($A$3:A411))),"")</f>
        <v/>
      </c>
      <c r="L411" s="10" t="str">
        <f ca="1">IFERROR(INDEX(MAESTRO!L:L,_xludf.AGGREGATE(15,6,ROW(MAESTRO!$B$3:$B$1000)/((MAESTRO!$B$3:$B$1000="ASMAR DIRECCIÓN")*(UPPER(MAESTRO!$L$3:$L$1000)="CONFIRMADO")),ROWS($A$3:A411))),"")</f>
        <v/>
      </c>
      <c r="M411" s="10" t="str">
        <f ca="1">IFERROR(INDEX(MAESTRO!M:M,_xludf.AGGREGATE(15,6,ROW(MAESTRO!$B$3:$B$1000)/((MAESTRO!$B$3:$B$1000="ASMAR DIRECCIÓN")*(UPPER(MAESTRO!$L$3:$L$1000)="CONFIRMADO")),ROWS($A$3:A411))),"")</f>
        <v/>
      </c>
      <c r="N411" s="10" t="str">
        <f ca="1">IFERROR(INDEX(MAESTRO!N:N,_xludf.AGGREGATE(15,6,ROW(MAESTRO!$B$3:$B$1000)/((MAESTRO!$B$3:$B$1000="ASMAR DIRECCIÓN")*(UPPER(MAESTRO!$L$3:$L$1000)="CONFIRMADO")),ROWS($A$3:A411))),"")</f>
        <v/>
      </c>
      <c r="O411" s="10" t="str">
        <f ca="1">IFERROR(INDEX(MAESTRO!O:O,_xludf.AGGREGATE(15,6,ROW(MAESTRO!$B$3:$B$1000)/((MAESTRO!$B$3:$B$1000="ASMAR DIRECCIÓN")*(UPPER(MAESTRO!$L$3:$L$1000)="CONFIRMADO")),ROWS($A$3:A411))),"")</f>
        <v/>
      </c>
      <c r="P411" s="10" t="str">
        <f ca="1">IFERROR(INDEX(MAESTRO!P:P,_xludf.AGGREGATE(15,6,ROW(MAESTRO!$B$3:$B$1000)/((MAESTRO!$B$3:$B$1000="ASMAR DIRECCIÓN")*(UPPER(MAESTRO!$L$3:$L$1000)="CONFIRMADO")),ROWS($A$3:A411))),"")</f>
        <v/>
      </c>
      <c r="Q411" s="10" t="str">
        <f ca="1">IFERROR(INDEX(MAESTRO!Q:Q,_xludf.AGGREGATE(15,6,ROW(MAESTRO!$B$3:$B$1000)/((MAESTRO!$B$3:$B$1000="ASMAR DIRECCIÓN")*(UPPER(MAESTRO!$L$3:$L$1000)="CONFIRMADO")),ROWS($A$3:A411))),"")</f>
        <v/>
      </c>
      <c r="R411" s="10" t="str">
        <f ca="1">IFERROR(INDEX(MAESTRO!R:R,_xludf.AGGREGATE(15,6,ROW(MAESTRO!$B$3:$B$1000)/((MAESTRO!$B$3:$B$1000="ASMAR DIRECCIÓN")*(UPPER(MAESTRO!$L$3:$L$1000)="CONFIRMADO")),ROWS($A$3:A411))),"")</f>
        <v/>
      </c>
      <c r="S411" s="10" t="str">
        <f ca="1">IFERROR(INDEX(MAESTRO!S:S,_xludf.AGGREGATE(15,6,ROW(MAESTRO!$B$3:$B$1000)/((MAESTRO!$B$3:$B$1000="ASMAR DIRECCIÓN")*(UPPER(MAESTRO!$L$3:$L$1000)="CONFIRMADO")),ROWS($A$3:A411))),"")</f>
        <v/>
      </c>
      <c r="T411" s="10" t="str">
        <f ca="1">IFERROR(INDEX(MAESTRO!T:T,_xludf.AGGREGATE(15,6,ROW(MAESTRO!$B$3:$B$1000)/((MAESTRO!$B$3:$B$1000="ASMAR DIRECCIÓN")*(UPPER(MAESTRO!$L$3:$L$1000)="CONFIRMADO")),ROWS($A$3:A411))),"")</f>
        <v/>
      </c>
      <c r="U411" s="10" t="str">
        <f ca="1">IFERROR(INDEX(MAESTRO!U:U,_xludf.AGGREGATE(15,6,ROW(MAESTRO!$B$3:$B$1000)/((MAESTRO!$B$3:$B$1000="ASMAR DIRECCIÓN")*(UPPER(MAESTRO!$L$3:$L$1000)="CONFIRMADO")),ROWS($A$3:A411))),"")</f>
        <v/>
      </c>
      <c r="V411" s="10" t="str">
        <f ca="1">IFERROR(INDEX(MAESTRO!V:V,_xludf.AGGREGATE(15,6,ROW(MAESTRO!$B$3:$B$1000)/((MAESTRO!$B$3:$B$1000="ASMAR DIRECCIÓN")*(UPPER(MAESTRO!$L$3:$L$1000)="CONFIRMADO")),ROWS($A$3:A411))),"")</f>
        <v/>
      </c>
      <c r="W411" s="10" t="str">
        <f ca="1">IFERROR(INDEX(MAESTRO!W:W,_xludf.AGGREGATE(15,6,ROW(MAESTRO!$B$3:$B$1000)/((MAESTRO!$B$3:$B$1000="ASMAR DIRECCIÓN")*(UPPER(MAESTRO!$L$3:$L$1000)="CONFIRMADO")),ROWS($A$3:A411))),"")</f>
        <v/>
      </c>
      <c r="X411" s="10" t="str">
        <f ca="1">IFERROR(INDEX(MAESTRO!X:X,_xludf.AGGREGATE(15,6,ROW(MAESTRO!$B$3:$B$1000)/((MAESTRO!$B$3:$B$1000="ASMAR DIRECCIÓN")*(UPPER(MAESTRO!$L$3:$L$1000)="CONFIRMADO")),ROWS($A$3:A411))),"")</f>
        <v/>
      </c>
    </row>
    <row r="412" spans="1:24" ht="22.05" customHeight="1">
      <c r="A412" s="11" t="str">
        <f ca="1">IFERROR(INDEX(MAESTRO!A:A,_xludf.AGGREGATE(15,6,ROW(MAESTRO!$B$3:$B$1000)/((MAESTRO!$B$3:$B$1000="ASMAR DIRECCIÓN")*(UPPER(MAESTRO!$L$3:$L$1000)="CONFIRMADO")),ROWS($A$3:A412))),"")</f>
        <v/>
      </c>
      <c r="B412" s="11" t="str">
        <f ca="1">IFERROR(INDEX(MAESTRO!B:B,_xludf.AGGREGATE(15,6,ROW(MAESTRO!$B$3:$B$1000)/((MAESTRO!$B$3:$B$1000="ASMAR DIRECCIÓN")*(UPPER(MAESTRO!$L$3:$L$1000)="CONFIRMADO")),ROWS($A$3:A412))),"")</f>
        <v/>
      </c>
      <c r="C412" s="11" t="str">
        <f ca="1">IFERROR(INDEX(MAESTRO!C:C,_xludf.AGGREGATE(15,6,ROW(MAESTRO!$B$3:$B$1000)/((MAESTRO!$B$3:$B$1000="ASMAR DIRECCIÓN")*(UPPER(MAESTRO!$L$3:$L$1000)="CONFIRMADO")),ROWS($A$3:A412))),"")</f>
        <v/>
      </c>
      <c r="D412" s="11" t="str">
        <f ca="1">IFERROR(INDEX(MAESTRO!D:D,_xludf.AGGREGATE(15,6,ROW(MAESTRO!$B$3:$B$1000)/((MAESTRO!$B$3:$B$1000="ASMAR DIRECCIÓN")*(UPPER(MAESTRO!$L$3:$L$1000)="CONFIRMADO")),ROWS($A$3:A412))),"")</f>
        <v/>
      </c>
      <c r="E412" s="11" t="str">
        <f ca="1">IFERROR(INDEX(MAESTRO!E:E,_xludf.AGGREGATE(15,6,ROW(MAESTRO!$B$3:$B$1000)/((MAESTRO!$B$3:$B$1000="ASMAR DIRECCIÓN")*(UPPER(MAESTRO!$L$3:$L$1000)="CONFIRMADO")),ROWS($A$3:A412))),"")</f>
        <v/>
      </c>
      <c r="F412" s="11" t="str">
        <f ca="1">IFERROR(INDEX(MAESTRO!F:F,_xludf.AGGREGATE(15,6,ROW(MAESTRO!$B$3:$B$1000)/((MAESTRO!$B$3:$B$1000="ASMAR DIRECCIÓN")*(UPPER(MAESTRO!$L$3:$L$1000)="CONFIRMADO")),ROWS($A$3:A412))),"")</f>
        <v/>
      </c>
      <c r="G412" s="11" t="str">
        <f ca="1">IFERROR(INDEX(MAESTRO!G:G,_xludf.AGGREGATE(15,6,ROW(MAESTRO!$B$3:$B$1000)/((MAESTRO!$B$3:$B$1000="ASMAR DIRECCIÓN")*(UPPER(MAESTRO!$L$3:$L$1000)="CONFIRMADO")),ROWS($A$3:A412))),"")</f>
        <v/>
      </c>
      <c r="H412" s="11" t="str">
        <f ca="1">IFERROR(INDEX(MAESTRO!H:H,_xludf.AGGREGATE(15,6,ROW(MAESTRO!$B$3:$B$1000)/((MAESTRO!$B$3:$B$1000="ASMAR DIRECCIÓN")*(UPPER(MAESTRO!$L$3:$L$1000)="CONFIRMADO")),ROWS($A$3:A412))),"")</f>
        <v/>
      </c>
      <c r="I412" s="11" t="str">
        <f ca="1">IFERROR(INDEX(MAESTRO!I:I,_xludf.AGGREGATE(15,6,ROW(MAESTRO!$B$3:$B$1000)/((MAESTRO!$B$3:$B$1000="ASMAR DIRECCIÓN")*(UPPER(MAESTRO!$L$3:$L$1000)="CONFIRMADO")),ROWS($A$3:A412))),"")</f>
        <v/>
      </c>
      <c r="J412" s="11" t="str">
        <f ca="1">IFERROR(INDEX(MAESTRO!J:J,_xludf.AGGREGATE(15,6,ROW(MAESTRO!$B$3:$B$1000)/((MAESTRO!$B$3:$B$1000="ASMAR DIRECCIÓN")*(UPPER(MAESTRO!$L$3:$L$1000)="CONFIRMADO")),ROWS($A$3:A412))),"")</f>
        <v/>
      </c>
      <c r="K412" s="11" t="str">
        <f ca="1">IFERROR(INDEX(MAESTRO!K:K,_xludf.AGGREGATE(15,6,ROW(MAESTRO!$B$3:$B$1000)/((MAESTRO!$B$3:$B$1000="ASMAR DIRECCIÓN")*(UPPER(MAESTRO!$L$3:$L$1000)="CONFIRMADO")),ROWS($A$3:A412))),"")</f>
        <v/>
      </c>
      <c r="L412" s="11" t="str">
        <f ca="1">IFERROR(INDEX(MAESTRO!L:L,_xludf.AGGREGATE(15,6,ROW(MAESTRO!$B$3:$B$1000)/((MAESTRO!$B$3:$B$1000="ASMAR DIRECCIÓN")*(UPPER(MAESTRO!$L$3:$L$1000)="CONFIRMADO")),ROWS($A$3:A412))),"")</f>
        <v/>
      </c>
      <c r="M412" s="11" t="str">
        <f ca="1">IFERROR(INDEX(MAESTRO!M:M,_xludf.AGGREGATE(15,6,ROW(MAESTRO!$B$3:$B$1000)/((MAESTRO!$B$3:$B$1000="ASMAR DIRECCIÓN")*(UPPER(MAESTRO!$L$3:$L$1000)="CONFIRMADO")),ROWS($A$3:A412))),"")</f>
        <v/>
      </c>
      <c r="N412" s="11" t="str">
        <f ca="1">IFERROR(INDEX(MAESTRO!N:N,_xludf.AGGREGATE(15,6,ROW(MAESTRO!$B$3:$B$1000)/((MAESTRO!$B$3:$B$1000="ASMAR DIRECCIÓN")*(UPPER(MAESTRO!$L$3:$L$1000)="CONFIRMADO")),ROWS($A$3:A412))),"")</f>
        <v/>
      </c>
      <c r="O412" s="11" t="str">
        <f ca="1">IFERROR(INDEX(MAESTRO!O:O,_xludf.AGGREGATE(15,6,ROW(MAESTRO!$B$3:$B$1000)/((MAESTRO!$B$3:$B$1000="ASMAR DIRECCIÓN")*(UPPER(MAESTRO!$L$3:$L$1000)="CONFIRMADO")),ROWS($A$3:A412))),"")</f>
        <v/>
      </c>
      <c r="P412" s="11" t="str">
        <f ca="1">IFERROR(INDEX(MAESTRO!P:P,_xludf.AGGREGATE(15,6,ROW(MAESTRO!$B$3:$B$1000)/((MAESTRO!$B$3:$B$1000="ASMAR DIRECCIÓN")*(UPPER(MAESTRO!$L$3:$L$1000)="CONFIRMADO")),ROWS($A$3:A412))),"")</f>
        <v/>
      </c>
      <c r="Q412" s="11" t="str">
        <f ca="1">IFERROR(INDEX(MAESTRO!Q:Q,_xludf.AGGREGATE(15,6,ROW(MAESTRO!$B$3:$B$1000)/((MAESTRO!$B$3:$B$1000="ASMAR DIRECCIÓN")*(UPPER(MAESTRO!$L$3:$L$1000)="CONFIRMADO")),ROWS($A$3:A412))),"")</f>
        <v/>
      </c>
      <c r="R412" s="11" t="str">
        <f ca="1">IFERROR(INDEX(MAESTRO!R:R,_xludf.AGGREGATE(15,6,ROW(MAESTRO!$B$3:$B$1000)/((MAESTRO!$B$3:$B$1000="ASMAR DIRECCIÓN")*(UPPER(MAESTRO!$L$3:$L$1000)="CONFIRMADO")),ROWS($A$3:A412))),"")</f>
        <v/>
      </c>
      <c r="S412" s="11" t="str">
        <f ca="1">IFERROR(INDEX(MAESTRO!S:S,_xludf.AGGREGATE(15,6,ROW(MAESTRO!$B$3:$B$1000)/((MAESTRO!$B$3:$B$1000="ASMAR DIRECCIÓN")*(UPPER(MAESTRO!$L$3:$L$1000)="CONFIRMADO")),ROWS($A$3:A412))),"")</f>
        <v/>
      </c>
      <c r="T412" s="11" t="str">
        <f ca="1">IFERROR(INDEX(MAESTRO!T:T,_xludf.AGGREGATE(15,6,ROW(MAESTRO!$B$3:$B$1000)/((MAESTRO!$B$3:$B$1000="ASMAR DIRECCIÓN")*(UPPER(MAESTRO!$L$3:$L$1000)="CONFIRMADO")),ROWS($A$3:A412))),"")</f>
        <v/>
      </c>
      <c r="U412" s="11" t="str">
        <f ca="1">IFERROR(INDEX(MAESTRO!U:U,_xludf.AGGREGATE(15,6,ROW(MAESTRO!$B$3:$B$1000)/((MAESTRO!$B$3:$B$1000="ASMAR DIRECCIÓN")*(UPPER(MAESTRO!$L$3:$L$1000)="CONFIRMADO")),ROWS($A$3:A412))),"")</f>
        <v/>
      </c>
      <c r="V412" s="11" t="str">
        <f ca="1">IFERROR(INDEX(MAESTRO!V:V,_xludf.AGGREGATE(15,6,ROW(MAESTRO!$B$3:$B$1000)/((MAESTRO!$B$3:$B$1000="ASMAR DIRECCIÓN")*(UPPER(MAESTRO!$L$3:$L$1000)="CONFIRMADO")),ROWS($A$3:A412))),"")</f>
        <v/>
      </c>
      <c r="W412" s="11" t="str">
        <f ca="1">IFERROR(INDEX(MAESTRO!W:W,_xludf.AGGREGATE(15,6,ROW(MAESTRO!$B$3:$B$1000)/((MAESTRO!$B$3:$B$1000="ASMAR DIRECCIÓN")*(UPPER(MAESTRO!$L$3:$L$1000)="CONFIRMADO")),ROWS($A$3:A412))),"")</f>
        <v/>
      </c>
      <c r="X412" s="11" t="str">
        <f ca="1">IFERROR(INDEX(MAESTRO!X:X,_xludf.AGGREGATE(15,6,ROW(MAESTRO!$B$3:$B$1000)/((MAESTRO!$B$3:$B$1000="ASMAR DIRECCIÓN")*(UPPER(MAESTRO!$L$3:$L$1000)="CONFIRMADO")),ROWS($A$3:A412))),"")</f>
        <v/>
      </c>
    </row>
    <row r="413" spans="1:24" ht="22.05" customHeight="1">
      <c r="A413" s="10" t="str">
        <f ca="1">IFERROR(INDEX(MAESTRO!A:A,_xludf.AGGREGATE(15,6,ROW(MAESTRO!$B$3:$B$1000)/((MAESTRO!$B$3:$B$1000="ASMAR DIRECCIÓN")*(UPPER(MAESTRO!$L$3:$L$1000)="CONFIRMADO")),ROWS($A$3:A413))),"")</f>
        <v/>
      </c>
      <c r="B413" s="10" t="str">
        <f ca="1">IFERROR(INDEX(MAESTRO!B:B,_xludf.AGGREGATE(15,6,ROW(MAESTRO!$B$3:$B$1000)/((MAESTRO!$B$3:$B$1000="ASMAR DIRECCIÓN")*(UPPER(MAESTRO!$L$3:$L$1000)="CONFIRMADO")),ROWS($A$3:A413))),"")</f>
        <v/>
      </c>
      <c r="C413" s="10" t="str">
        <f ca="1">IFERROR(INDEX(MAESTRO!C:C,_xludf.AGGREGATE(15,6,ROW(MAESTRO!$B$3:$B$1000)/((MAESTRO!$B$3:$B$1000="ASMAR DIRECCIÓN")*(UPPER(MAESTRO!$L$3:$L$1000)="CONFIRMADO")),ROWS($A$3:A413))),"")</f>
        <v/>
      </c>
      <c r="D413" s="10" t="str">
        <f ca="1">IFERROR(INDEX(MAESTRO!D:D,_xludf.AGGREGATE(15,6,ROW(MAESTRO!$B$3:$B$1000)/((MAESTRO!$B$3:$B$1000="ASMAR DIRECCIÓN")*(UPPER(MAESTRO!$L$3:$L$1000)="CONFIRMADO")),ROWS($A$3:A413))),"")</f>
        <v/>
      </c>
      <c r="E413" s="10" t="str">
        <f ca="1">IFERROR(INDEX(MAESTRO!E:E,_xludf.AGGREGATE(15,6,ROW(MAESTRO!$B$3:$B$1000)/((MAESTRO!$B$3:$B$1000="ASMAR DIRECCIÓN")*(UPPER(MAESTRO!$L$3:$L$1000)="CONFIRMADO")),ROWS($A$3:A413))),"")</f>
        <v/>
      </c>
      <c r="F413" s="10" t="str">
        <f ca="1">IFERROR(INDEX(MAESTRO!F:F,_xludf.AGGREGATE(15,6,ROW(MAESTRO!$B$3:$B$1000)/((MAESTRO!$B$3:$B$1000="ASMAR DIRECCIÓN")*(UPPER(MAESTRO!$L$3:$L$1000)="CONFIRMADO")),ROWS($A$3:A413))),"")</f>
        <v/>
      </c>
      <c r="G413" s="10" t="str">
        <f ca="1">IFERROR(INDEX(MAESTRO!G:G,_xludf.AGGREGATE(15,6,ROW(MAESTRO!$B$3:$B$1000)/((MAESTRO!$B$3:$B$1000="ASMAR DIRECCIÓN")*(UPPER(MAESTRO!$L$3:$L$1000)="CONFIRMADO")),ROWS($A$3:A413))),"")</f>
        <v/>
      </c>
      <c r="H413" s="10" t="str">
        <f ca="1">IFERROR(INDEX(MAESTRO!H:H,_xludf.AGGREGATE(15,6,ROW(MAESTRO!$B$3:$B$1000)/((MAESTRO!$B$3:$B$1000="ASMAR DIRECCIÓN")*(UPPER(MAESTRO!$L$3:$L$1000)="CONFIRMADO")),ROWS($A$3:A413))),"")</f>
        <v/>
      </c>
      <c r="I413" s="10" t="str">
        <f ca="1">IFERROR(INDEX(MAESTRO!I:I,_xludf.AGGREGATE(15,6,ROW(MAESTRO!$B$3:$B$1000)/((MAESTRO!$B$3:$B$1000="ASMAR DIRECCIÓN")*(UPPER(MAESTRO!$L$3:$L$1000)="CONFIRMADO")),ROWS($A$3:A413))),"")</f>
        <v/>
      </c>
      <c r="J413" s="10" t="str">
        <f ca="1">IFERROR(INDEX(MAESTRO!J:J,_xludf.AGGREGATE(15,6,ROW(MAESTRO!$B$3:$B$1000)/((MAESTRO!$B$3:$B$1000="ASMAR DIRECCIÓN")*(UPPER(MAESTRO!$L$3:$L$1000)="CONFIRMADO")),ROWS($A$3:A413))),"")</f>
        <v/>
      </c>
      <c r="K413" s="10" t="str">
        <f ca="1">IFERROR(INDEX(MAESTRO!K:K,_xludf.AGGREGATE(15,6,ROW(MAESTRO!$B$3:$B$1000)/((MAESTRO!$B$3:$B$1000="ASMAR DIRECCIÓN")*(UPPER(MAESTRO!$L$3:$L$1000)="CONFIRMADO")),ROWS($A$3:A413))),"")</f>
        <v/>
      </c>
      <c r="L413" s="10" t="str">
        <f ca="1">IFERROR(INDEX(MAESTRO!L:L,_xludf.AGGREGATE(15,6,ROW(MAESTRO!$B$3:$B$1000)/((MAESTRO!$B$3:$B$1000="ASMAR DIRECCIÓN")*(UPPER(MAESTRO!$L$3:$L$1000)="CONFIRMADO")),ROWS($A$3:A413))),"")</f>
        <v/>
      </c>
      <c r="M413" s="10" t="str">
        <f ca="1">IFERROR(INDEX(MAESTRO!M:M,_xludf.AGGREGATE(15,6,ROW(MAESTRO!$B$3:$B$1000)/((MAESTRO!$B$3:$B$1000="ASMAR DIRECCIÓN")*(UPPER(MAESTRO!$L$3:$L$1000)="CONFIRMADO")),ROWS($A$3:A413))),"")</f>
        <v/>
      </c>
      <c r="N413" s="10" t="str">
        <f ca="1">IFERROR(INDEX(MAESTRO!N:N,_xludf.AGGREGATE(15,6,ROW(MAESTRO!$B$3:$B$1000)/((MAESTRO!$B$3:$B$1000="ASMAR DIRECCIÓN")*(UPPER(MAESTRO!$L$3:$L$1000)="CONFIRMADO")),ROWS($A$3:A413))),"")</f>
        <v/>
      </c>
      <c r="O413" s="10" t="str">
        <f ca="1">IFERROR(INDEX(MAESTRO!O:O,_xludf.AGGREGATE(15,6,ROW(MAESTRO!$B$3:$B$1000)/((MAESTRO!$B$3:$B$1000="ASMAR DIRECCIÓN")*(UPPER(MAESTRO!$L$3:$L$1000)="CONFIRMADO")),ROWS($A$3:A413))),"")</f>
        <v/>
      </c>
      <c r="P413" s="10" t="str">
        <f ca="1">IFERROR(INDEX(MAESTRO!P:P,_xludf.AGGREGATE(15,6,ROW(MAESTRO!$B$3:$B$1000)/((MAESTRO!$B$3:$B$1000="ASMAR DIRECCIÓN")*(UPPER(MAESTRO!$L$3:$L$1000)="CONFIRMADO")),ROWS($A$3:A413))),"")</f>
        <v/>
      </c>
      <c r="Q413" s="10" t="str">
        <f ca="1">IFERROR(INDEX(MAESTRO!Q:Q,_xludf.AGGREGATE(15,6,ROW(MAESTRO!$B$3:$B$1000)/((MAESTRO!$B$3:$B$1000="ASMAR DIRECCIÓN")*(UPPER(MAESTRO!$L$3:$L$1000)="CONFIRMADO")),ROWS($A$3:A413))),"")</f>
        <v/>
      </c>
      <c r="R413" s="10" t="str">
        <f ca="1">IFERROR(INDEX(MAESTRO!R:R,_xludf.AGGREGATE(15,6,ROW(MAESTRO!$B$3:$B$1000)/((MAESTRO!$B$3:$B$1000="ASMAR DIRECCIÓN")*(UPPER(MAESTRO!$L$3:$L$1000)="CONFIRMADO")),ROWS($A$3:A413))),"")</f>
        <v/>
      </c>
      <c r="S413" s="10" t="str">
        <f ca="1">IFERROR(INDEX(MAESTRO!S:S,_xludf.AGGREGATE(15,6,ROW(MAESTRO!$B$3:$B$1000)/((MAESTRO!$B$3:$B$1000="ASMAR DIRECCIÓN")*(UPPER(MAESTRO!$L$3:$L$1000)="CONFIRMADO")),ROWS($A$3:A413))),"")</f>
        <v/>
      </c>
      <c r="T413" s="10" t="str">
        <f ca="1">IFERROR(INDEX(MAESTRO!T:T,_xludf.AGGREGATE(15,6,ROW(MAESTRO!$B$3:$B$1000)/((MAESTRO!$B$3:$B$1000="ASMAR DIRECCIÓN")*(UPPER(MAESTRO!$L$3:$L$1000)="CONFIRMADO")),ROWS($A$3:A413))),"")</f>
        <v/>
      </c>
      <c r="U413" s="10" t="str">
        <f ca="1">IFERROR(INDEX(MAESTRO!U:U,_xludf.AGGREGATE(15,6,ROW(MAESTRO!$B$3:$B$1000)/((MAESTRO!$B$3:$B$1000="ASMAR DIRECCIÓN")*(UPPER(MAESTRO!$L$3:$L$1000)="CONFIRMADO")),ROWS($A$3:A413))),"")</f>
        <v/>
      </c>
      <c r="V413" s="10" t="str">
        <f ca="1">IFERROR(INDEX(MAESTRO!V:V,_xludf.AGGREGATE(15,6,ROW(MAESTRO!$B$3:$B$1000)/((MAESTRO!$B$3:$B$1000="ASMAR DIRECCIÓN")*(UPPER(MAESTRO!$L$3:$L$1000)="CONFIRMADO")),ROWS($A$3:A413))),"")</f>
        <v/>
      </c>
      <c r="W413" s="10" t="str">
        <f ca="1">IFERROR(INDEX(MAESTRO!W:W,_xludf.AGGREGATE(15,6,ROW(MAESTRO!$B$3:$B$1000)/((MAESTRO!$B$3:$B$1000="ASMAR DIRECCIÓN")*(UPPER(MAESTRO!$L$3:$L$1000)="CONFIRMADO")),ROWS($A$3:A413))),"")</f>
        <v/>
      </c>
      <c r="X413" s="10" t="str">
        <f ca="1">IFERROR(INDEX(MAESTRO!X:X,_xludf.AGGREGATE(15,6,ROW(MAESTRO!$B$3:$B$1000)/((MAESTRO!$B$3:$B$1000="ASMAR DIRECCIÓN")*(UPPER(MAESTRO!$L$3:$L$1000)="CONFIRMADO")),ROWS($A$3:A413))),"")</f>
        <v/>
      </c>
    </row>
    <row r="414" spans="1:24" ht="22.05" customHeight="1">
      <c r="A414" s="11" t="str">
        <f ca="1">IFERROR(INDEX(MAESTRO!A:A,_xludf.AGGREGATE(15,6,ROW(MAESTRO!$B$3:$B$1000)/((MAESTRO!$B$3:$B$1000="ASMAR DIRECCIÓN")*(UPPER(MAESTRO!$L$3:$L$1000)="CONFIRMADO")),ROWS($A$3:A414))),"")</f>
        <v/>
      </c>
      <c r="B414" s="11" t="str">
        <f ca="1">IFERROR(INDEX(MAESTRO!B:B,_xludf.AGGREGATE(15,6,ROW(MAESTRO!$B$3:$B$1000)/((MAESTRO!$B$3:$B$1000="ASMAR DIRECCIÓN")*(UPPER(MAESTRO!$L$3:$L$1000)="CONFIRMADO")),ROWS($A$3:A414))),"")</f>
        <v/>
      </c>
      <c r="C414" s="11" t="str">
        <f ca="1">IFERROR(INDEX(MAESTRO!C:C,_xludf.AGGREGATE(15,6,ROW(MAESTRO!$B$3:$B$1000)/((MAESTRO!$B$3:$B$1000="ASMAR DIRECCIÓN")*(UPPER(MAESTRO!$L$3:$L$1000)="CONFIRMADO")),ROWS($A$3:A414))),"")</f>
        <v/>
      </c>
      <c r="D414" s="11" t="str">
        <f ca="1">IFERROR(INDEX(MAESTRO!D:D,_xludf.AGGREGATE(15,6,ROW(MAESTRO!$B$3:$B$1000)/((MAESTRO!$B$3:$B$1000="ASMAR DIRECCIÓN")*(UPPER(MAESTRO!$L$3:$L$1000)="CONFIRMADO")),ROWS($A$3:A414))),"")</f>
        <v/>
      </c>
      <c r="E414" s="11" t="str">
        <f ca="1">IFERROR(INDEX(MAESTRO!E:E,_xludf.AGGREGATE(15,6,ROW(MAESTRO!$B$3:$B$1000)/((MAESTRO!$B$3:$B$1000="ASMAR DIRECCIÓN")*(UPPER(MAESTRO!$L$3:$L$1000)="CONFIRMADO")),ROWS($A$3:A414))),"")</f>
        <v/>
      </c>
      <c r="F414" s="11" t="str">
        <f ca="1">IFERROR(INDEX(MAESTRO!F:F,_xludf.AGGREGATE(15,6,ROW(MAESTRO!$B$3:$B$1000)/((MAESTRO!$B$3:$B$1000="ASMAR DIRECCIÓN")*(UPPER(MAESTRO!$L$3:$L$1000)="CONFIRMADO")),ROWS($A$3:A414))),"")</f>
        <v/>
      </c>
      <c r="G414" s="11" t="str">
        <f ca="1">IFERROR(INDEX(MAESTRO!G:G,_xludf.AGGREGATE(15,6,ROW(MAESTRO!$B$3:$B$1000)/((MAESTRO!$B$3:$B$1000="ASMAR DIRECCIÓN")*(UPPER(MAESTRO!$L$3:$L$1000)="CONFIRMADO")),ROWS($A$3:A414))),"")</f>
        <v/>
      </c>
      <c r="H414" s="11" t="str">
        <f ca="1">IFERROR(INDEX(MAESTRO!H:H,_xludf.AGGREGATE(15,6,ROW(MAESTRO!$B$3:$B$1000)/((MAESTRO!$B$3:$B$1000="ASMAR DIRECCIÓN")*(UPPER(MAESTRO!$L$3:$L$1000)="CONFIRMADO")),ROWS($A$3:A414))),"")</f>
        <v/>
      </c>
      <c r="I414" s="11" t="str">
        <f ca="1">IFERROR(INDEX(MAESTRO!I:I,_xludf.AGGREGATE(15,6,ROW(MAESTRO!$B$3:$B$1000)/((MAESTRO!$B$3:$B$1000="ASMAR DIRECCIÓN")*(UPPER(MAESTRO!$L$3:$L$1000)="CONFIRMADO")),ROWS($A$3:A414))),"")</f>
        <v/>
      </c>
      <c r="J414" s="11" t="str">
        <f ca="1">IFERROR(INDEX(MAESTRO!J:J,_xludf.AGGREGATE(15,6,ROW(MAESTRO!$B$3:$B$1000)/((MAESTRO!$B$3:$B$1000="ASMAR DIRECCIÓN")*(UPPER(MAESTRO!$L$3:$L$1000)="CONFIRMADO")),ROWS($A$3:A414))),"")</f>
        <v/>
      </c>
      <c r="K414" s="11" t="str">
        <f ca="1">IFERROR(INDEX(MAESTRO!K:K,_xludf.AGGREGATE(15,6,ROW(MAESTRO!$B$3:$B$1000)/((MAESTRO!$B$3:$B$1000="ASMAR DIRECCIÓN")*(UPPER(MAESTRO!$L$3:$L$1000)="CONFIRMADO")),ROWS($A$3:A414))),"")</f>
        <v/>
      </c>
      <c r="L414" s="11" t="str">
        <f ca="1">IFERROR(INDEX(MAESTRO!L:L,_xludf.AGGREGATE(15,6,ROW(MAESTRO!$B$3:$B$1000)/((MAESTRO!$B$3:$B$1000="ASMAR DIRECCIÓN")*(UPPER(MAESTRO!$L$3:$L$1000)="CONFIRMADO")),ROWS($A$3:A414))),"")</f>
        <v/>
      </c>
      <c r="M414" s="11" t="str">
        <f ca="1">IFERROR(INDEX(MAESTRO!M:M,_xludf.AGGREGATE(15,6,ROW(MAESTRO!$B$3:$B$1000)/((MAESTRO!$B$3:$B$1000="ASMAR DIRECCIÓN")*(UPPER(MAESTRO!$L$3:$L$1000)="CONFIRMADO")),ROWS($A$3:A414))),"")</f>
        <v/>
      </c>
      <c r="N414" s="11" t="str">
        <f ca="1">IFERROR(INDEX(MAESTRO!N:N,_xludf.AGGREGATE(15,6,ROW(MAESTRO!$B$3:$B$1000)/((MAESTRO!$B$3:$B$1000="ASMAR DIRECCIÓN")*(UPPER(MAESTRO!$L$3:$L$1000)="CONFIRMADO")),ROWS($A$3:A414))),"")</f>
        <v/>
      </c>
      <c r="O414" s="11" t="str">
        <f ca="1">IFERROR(INDEX(MAESTRO!O:O,_xludf.AGGREGATE(15,6,ROW(MAESTRO!$B$3:$B$1000)/((MAESTRO!$B$3:$B$1000="ASMAR DIRECCIÓN")*(UPPER(MAESTRO!$L$3:$L$1000)="CONFIRMADO")),ROWS($A$3:A414))),"")</f>
        <v/>
      </c>
      <c r="P414" s="11" t="str">
        <f ca="1">IFERROR(INDEX(MAESTRO!P:P,_xludf.AGGREGATE(15,6,ROW(MAESTRO!$B$3:$B$1000)/((MAESTRO!$B$3:$B$1000="ASMAR DIRECCIÓN")*(UPPER(MAESTRO!$L$3:$L$1000)="CONFIRMADO")),ROWS($A$3:A414))),"")</f>
        <v/>
      </c>
      <c r="Q414" s="11" t="str">
        <f ca="1">IFERROR(INDEX(MAESTRO!Q:Q,_xludf.AGGREGATE(15,6,ROW(MAESTRO!$B$3:$B$1000)/((MAESTRO!$B$3:$B$1000="ASMAR DIRECCIÓN")*(UPPER(MAESTRO!$L$3:$L$1000)="CONFIRMADO")),ROWS($A$3:A414))),"")</f>
        <v/>
      </c>
      <c r="R414" s="11" t="str">
        <f ca="1">IFERROR(INDEX(MAESTRO!R:R,_xludf.AGGREGATE(15,6,ROW(MAESTRO!$B$3:$B$1000)/((MAESTRO!$B$3:$B$1000="ASMAR DIRECCIÓN")*(UPPER(MAESTRO!$L$3:$L$1000)="CONFIRMADO")),ROWS($A$3:A414))),"")</f>
        <v/>
      </c>
      <c r="S414" s="11" t="str">
        <f ca="1">IFERROR(INDEX(MAESTRO!S:S,_xludf.AGGREGATE(15,6,ROW(MAESTRO!$B$3:$B$1000)/((MAESTRO!$B$3:$B$1000="ASMAR DIRECCIÓN")*(UPPER(MAESTRO!$L$3:$L$1000)="CONFIRMADO")),ROWS($A$3:A414))),"")</f>
        <v/>
      </c>
      <c r="T414" s="11" t="str">
        <f ca="1">IFERROR(INDEX(MAESTRO!T:T,_xludf.AGGREGATE(15,6,ROW(MAESTRO!$B$3:$B$1000)/((MAESTRO!$B$3:$B$1000="ASMAR DIRECCIÓN")*(UPPER(MAESTRO!$L$3:$L$1000)="CONFIRMADO")),ROWS($A$3:A414))),"")</f>
        <v/>
      </c>
      <c r="U414" s="11" t="str">
        <f ca="1">IFERROR(INDEX(MAESTRO!U:U,_xludf.AGGREGATE(15,6,ROW(MAESTRO!$B$3:$B$1000)/((MAESTRO!$B$3:$B$1000="ASMAR DIRECCIÓN")*(UPPER(MAESTRO!$L$3:$L$1000)="CONFIRMADO")),ROWS($A$3:A414))),"")</f>
        <v/>
      </c>
      <c r="V414" s="11" t="str">
        <f ca="1">IFERROR(INDEX(MAESTRO!V:V,_xludf.AGGREGATE(15,6,ROW(MAESTRO!$B$3:$B$1000)/((MAESTRO!$B$3:$B$1000="ASMAR DIRECCIÓN")*(UPPER(MAESTRO!$L$3:$L$1000)="CONFIRMADO")),ROWS($A$3:A414))),"")</f>
        <v/>
      </c>
      <c r="W414" s="11" t="str">
        <f ca="1">IFERROR(INDEX(MAESTRO!W:W,_xludf.AGGREGATE(15,6,ROW(MAESTRO!$B$3:$B$1000)/((MAESTRO!$B$3:$B$1000="ASMAR DIRECCIÓN")*(UPPER(MAESTRO!$L$3:$L$1000)="CONFIRMADO")),ROWS($A$3:A414))),"")</f>
        <v/>
      </c>
      <c r="X414" s="11" t="str">
        <f ca="1">IFERROR(INDEX(MAESTRO!X:X,_xludf.AGGREGATE(15,6,ROW(MAESTRO!$B$3:$B$1000)/((MAESTRO!$B$3:$B$1000="ASMAR DIRECCIÓN")*(UPPER(MAESTRO!$L$3:$L$1000)="CONFIRMADO")),ROWS($A$3:A414))),"")</f>
        <v/>
      </c>
    </row>
    <row r="415" spans="1:24" ht="22.05" customHeight="1">
      <c r="A415" s="10" t="str">
        <f ca="1">IFERROR(INDEX(MAESTRO!A:A,_xludf.AGGREGATE(15,6,ROW(MAESTRO!$B$3:$B$1000)/((MAESTRO!$B$3:$B$1000="ASMAR DIRECCIÓN")*(UPPER(MAESTRO!$L$3:$L$1000)="CONFIRMADO")),ROWS($A$3:A415))),"")</f>
        <v/>
      </c>
      <c r="B415" s="10" t="str">
        <f ca="1">IFERROR(INDEX(MAESTRO!B:B,_xludf.AGGREGATE(15,6,ROW(MAESTRO!$B$3:$B$1000)/((MAESTRO!$B$3:$B$1000="ASMAR DIRECCIÓN")*(UPPER(MAESTRO!$L$3:$L$1000)="CONFIRMADO")),ROWS($A$3:A415))),"")</f>
        <v/>
      </c>
      <c r="C415" s="10" t="str">
        <f ca="1">IFERROR(INDEX(MAESTRO!C:C,_xludf.AGGREGATE(15,6,ROW(MAESTRO!$B$3:$B$1000)/((MAESTRO!$B$3:$B$1000="ASMAR DIRECCIÓN")*(UPPER(MAESTRO!$L$3:$L$1000)="CONFIRMADO")),ROWS($A$3:A415))),"")</f>
        <v/>
      </c>
      <c r="D415" s="10" t="str">
        <f ca="1">IFERROR(INDEX(MAESTRO!D:D,_xludf.AGGREGATE(15,6,ROW(MAESTRO!$B$3:$B$1000)/((MAESTRO!$B$3:$B$1000="ASMAR DIRECCIÓN")*(UPPER(MAESTRO!$L$3:$L$1000)="CONFIRMADO")),ROWS($A$3:A415))),"")</f>
        <v/>
      </c>
      <c r="E415" s="10" t="str">
        <f ca="1">IFERROR(INDEX(MAESTRO!E:E,_xludf.AGGREGATE(15,6,ROW(MAESTRO!$B$3:$B$1000)/((MAESTRO!$B$3:$B$1000="ASMAR DIRECCIÓN")*(UPPER(MAESTRO!$L$3:$L$1000)="CONFIRMADO")),ROWS($A$3:A415))),"")</f>
        <v/>
      </c>
      <c r="F415" s="10" t="str">
        <f ca="1">IFERROR(INDEX(MAESTRO!F:F,_xludf.AGGREGATE(15,6,ROW(MAESTRO!$B$3:$B$1000)/((MAESTRO!$B$3:$B$1000="ASMAR DIRECCIÓN")*(UPPER(MAESTRO!$L$3:$L$1000)="CONFIRMADO")),ROWS($A$3:A415))),"")</f>
        <v/>
      </c>
      <c r="G415" s="10" t="str">
        <f ca="1">IFERROR(INDEX(MAESTRO!G:G,_xludf.AGGREGATE(15,6,ROW(MAESTRO!$B$3:$B$1000)/((MAESTRO!$B$3:$B$1000="ASMAR DIRECCIÓN")*(UPPER(MAESTRO!$L$3:$L$1000)="CONFIRMADO")),ROWS($A$3:A415))),"")</f>
        <v/>
      </c>
      <c r="H415" s="10" t="str">
        <f ca="1">IFERROR(INDEX(MAESTRO!H:H,_xludf.AGGREGATE(15,6,ROW(MAESTRO!$B$3:$B$1000)/((MAESTRO!$B$3:$B$1000="ASMAR DIRECCIÓN")*(UPPER(MAESTRO!$L$3:$L$1000)="CONFIRMADO")),ROWS($A$3:A415))),"")</f>
        <v/>
      </c>
      <c r="I415" s="10" t="str">
        <f ca="1">IFERROR(INDEX(MAESTRO!I:I,_xludf.AGGREGATE(15,6,ROW(MAESTRO!$B$3:$B$1000)/((MAESTRO!$B$3:$B$1000="ASMAR DIRECCIÓN")*(UPPER(MAESTRO!$L$3:$L$1000)="CONFIRMADO")),ROWS($A$3:A415))),"")</f>
        <v/>
      </c>
      <c r="J415" s="10" t="str">
        <f ca="1">IFERROR(INDEX(MAESTRO!J:J,_xludf.AGGREGATE(15,6,ROW(MAESTRO!$B$3:$B$1000)/((MAESTRO!$B$3:$B$1000="ASMAR DIRECCIÓN")*(UPPER(MAESTRO!$L$3:$L$1000)="CONFIRMADO")),ROWS($A$3:A415))),"")</f>
        <v/>
      </c>
      <c r="K415" s="10" t="str">
        <f ca="1">IFERROR(INDEX(MAESTRO!K:K,_xludf.AGGREGATE(15,6,ROW(MAESTRO!$B$3:$B$1000)/((MAESTRO!$B$3:$B$1000="ASMAR DIRECCIÓN")*(UPPER(MAESTRO!$L$3:$L$1000)="CONFIRMADO")),ROWS($A$3:A415))),"")</f>
        <v/>
      </c>
      <c r="L415" s="10" t="str">
        <f ca="1">IFERROR(INDEX(MAESTRO!L:L,_xludf.AGGREGATE(15,6,ROW(MAESTRO!$B$3:$B$1000)/((MAESTRO!$B$3:$B$1000="ASMAR DIRECCIÓN")*(UPPER(MAESTRO!$L$3:$L$1000)="CONFIRMADO")),ROWS($A$3:A415))),"")</f>
        <v/>
      </c>
      <c r="M415" s="10" t="str">
        <f ca="1">IFERROR(INDEX(MAESTRO!M:M,_xludf.AGGREGATE(15,6,ROW(MAESTRO!$B$3:$B$1000)/((MAESTRO!$B$3:$B$1000="ASMAR DIRECCIÓN")*(UPPER(MAESTRO!$L$3:$L$1000)="CONFIRMADO")),ROWS($A$3:A415))),"")</f>
        <v/>
      </c>
      <c r="N415" s="10" t="str">
        <f ca="1">IFERROR(INDEX(MAESTRO!N:N,_xludf.AGGREGATE(15,6,ROW(MAESTRO!$B$3:$B$1000)/((MAESTRO!$B$3:$B$1000="ASMAR DIRECCIÓN")*(UPPER(MAESTRO!$L$3:$L$1000)="CONFIRMADO")),ROWS($A$3:A415))),"")</f>
        <v/>
      </c>
      <c r="O415" s="10" t="str">
        <f ca="1">IFERROR(INDEX(MAESTRO!O:O,_xludf.AGGREGATE(15,6,ROW(MAESTRO!$B$3:$B$1000)/((MAESTRO!$B$3:$B$1000="ASMAR DIRECCIÓN")*(UPPER(MAESTRO!$L$3:$L$1000)="CONFIRMADO")),ROWS($A$3:A415))),"")</f>
        <v/>
      </c>
      <c r="P415" s="10" t="str">
        <f ca="1">IFERROR(INDEX(MAESTRO!P:P,_xludf.AGGREGATE(15,6,ROW(MAESTRO!$B$3:$B$1000)/((MAESTRO!$B$3:$B$1000="ASMAR DIRECCIÓN")*(UPPER(MAESTRO!$L$3:$L$1000)="CONFIRMADO")),ROWS($A$3:A415))),"")</f>
        <v/>
      </c>
      <c r="Q415" s="10" t="str">
        <f ca="1">IFERROR(INDEX(MAESTRO!Q:Q,_xludf.AGGREGATE(15,6,ROW(MAESTRO!$B$3:$B$1000)/((MAESTRO!$B$3:$B$1000="ASMAR DIRECCIÓN")*(UPPER(MAESTRO!$L$3:$L$1000)="CONFIRMADO")),ROWS($A$3:A415))),"")</f>
        <v/>
      </c>
      <c r="R415" s="10" t="str">
        <f ca="1">IFERROR(INDEX(MAESTRO!R:R,_xludf.AGGREGATE(15,6,ROW(MAESTRO!$B$3:$B$1000)/((MAESTRO!$B$3:$B$1000="ASMAR DIRECCIÓN")*(UPPER(MAESTRO!$L$3:$L$1000)="CONFIRMADO")),ROWS($A$3:A415))),"")</f>
        <v/>
      </c>
      <c r="S415" s="10" t="str">
        <f ca="1">IFERROR(INDEX(MAESTRO!S:S,_xludf.AGGREGATE(15,6,ROW(MAESTRO!$B$3:$B$1000)/((MAESTRO!$B$3:$B$1000="ASMAR DIRECCIÓN")*(UPPER(MAESTRO!$L$3:$L$1000)="CONFIRMADO")),ROWS($A$3:A415))),"")</f>
        <v/>
      </c>
      <c r="T415" s="10" t="str">
        <f ca="1">IFERROR(INDEX(MAESTRO!T:T,_xludf.AGGREGATE(15,6,ROW(MAESTRO!$B$3:$B$1000)/((MAESTRO!$B$3:$B$1000="ASMAR DIRECCIÓN")*(UPPER(MAESTRO!$L$3:$L$1000)="CONFIRMADO")),ROWS($A$3:A415))),"")</f>
        <v/>
      </c>
      <c r="U415" s="10" t="str">
        <f ca="1">IFERROR(INDEX(MAESTRO!U:U,_xludf.AGGREGATE(15,6,ROW(MAESTRO!$B$3:$B$1000)/((MAESTRO!$B$3:$B$1000="ASMAR DIRECCIÓN")*(UPPER(MAESTRO!$L$3:$L$1000)="CONFIRMADO")),ROWS($A$3:A415))),"")</f>
        <v/>
      </c>
      <c r="V415" s="10" t="str">
        <f ca="1">IFERROR(INDEX(MAESTRO!V:V,_xludf.AGGREGATE(15,6,ROW(MAESTRO!$B$3:$B$1000)/((MAESTRO!$B$3:$B$1000="ASMAR DIRECCIÓN")*(UPPER(MAESTRO!$L$3:$L$1000)="CONFIRMADO")),ROWS($A$3:A415))),"")</f>
        <v/>
      </c>
      <c r="W415" s="10" t="str">
        <f ca="1">IFERROR(INDEX(MAESTRO!W:W,_xludf.AGGREGATE(15,6,ROW(MAESTRO!$B$3:$B$1000)/((MAESTRO!$B$3:$B$1000="ASMAR DIRECCIÓN")*(UPPER(MAESTRO!$L$3:$L$1000)="CONFIRMADO")),ROWS($A$3:A415))),"")</f>
        <v/>
      </c>
      <c r="X415" s="10" t="str">
        <f ca="1">IFERROR(INDEX(MAESTRO!X:X,_xludf.AGGREGATE(15,6,ROW(MAESTRO!$B$3:$B$1000)/((MAESTRO!$B$3:$B$1000="ASMAR DIRECCIÓN")*(UPPER(MAESTRO!$L$3:$L$1000)="CONFIRMADO")),ROWS($A$3:A415))),"")</f>
        <v/>
      </c>
    </row>
    <row r="416" spans="1:24" ht="22.05" customHeight="1">
      <c r="A416" s="11" t="str">
        <f ca="1">IFERROR(INDEX(MAESTRO!A:A,_xludf.AGGREGATE(15,6,ROW(MAESTRO!$B$3:$B$1000)/((MAESTRO!$B$3:$B$1000="ASMAR DIRECCIÓN")*(UPPER(MAESTRO!$L$3:$L$1000)="CONFIRMADO")),ROWS($A$3:A416))),"")</f>
        <v/>
      </c>
      <c r="B416" s="11" t="str">
        <f ca="1">IFERROR(INDEX(MAESTRO!B:B,_xludf.AGGREGATE(15,6,ROW(MAESTRO!$B$3:$B$1000)/((MAESTRO!$B$3:$B$1000="ASMAR DIRECCIÓN")*(UPPER(MAESTRO!$L$3:$L$1000)="CONFIRMADO")),ROWS($A$3:A416))),"")</f>
        <v/>
      </c>
      <c r="C416" s="11" t="str">
        <f ca="1">IFERROR(INDEX(MAESTRO!C:C,_xludf.AGGREGATE(15,6,ROW(MAESTRO!$B$3:$B$1000)/((MAESTRO!$B$3:$B$1000="ASMAR DIRECCIÓN")*(UPPER(MAESTRO!$L$3:$L$1000)="CONFIRMADO")),ROWS($A$3:A416))),"")</f>
        <v/>
      </c>
      <c r="D416" s="11" t="str">
        <f ca="1">IFERROR(INDEX(MAESTRO!D:D,_xludf.AGGREGATE(15,6,ROW(MAESTRO!$B$3:$B$1000)/((MAESTRO!$B$3:$B$1000="ASMAR DIRECCIÓN")*(UPPER(MAESTRO!$L$3:$L$1000)="CONFIRMADO")),ROWS($A$3:A416))),"")</f>
        <v/>
      </c>
      <c r="E416" s="11" t="str">
        <f ca="1">IFERROR(INDEX(MAESTRO!E:E,_xludf.AGGREGATE(15,6,ROW(MAESTRO!$B$3:$B$1000)/((MAESTRO!$B$3:$B$1000="ASMAR DIRECCIÓN")*(UPPER(MAESTRO!$L$3:$L$1000)="CONFIRMADO")),ROWS($A$3:A416))),"")</f>
        <v/>
      </c>
      <c r="F416" s="11" t="str">
        <f ca="1">IFERROR(INDEX(MAESTRO!F:F,_xludf.AGGREGATE(15,6,ROW(MAESTRO!$B$3:$B$1000)/((MAESTRO!$B$3:$B$1000="ASMAR DIRECCIÓN")*(UPPER(MAESTRO!$L$3:$L$1000)="CONFIRMADO")),ROWS($A$3:A416))),"")</f>
        <v/>
      </c>
      <c r="G416" s="11" t="str">
        <f ca="1">IFERROR(INDEX(MAESTRO!G:G,_xludf.AGGREGATE(15,6,ROW(MAESTRO!$B$3:$B$1000)/((MAESTRO!$B$3:$B$1000="ASMAR DIRECCIÓN")*(UPPER(MAESTRO!$L$3:$L$1000)="CONFIRMADO")),ROWS($A$3:A416))),"")</f>
        <v/>
      </c>
      <c r="H416" s="11" t="str">
        <f ca="1">IFERROR(INDEX(MAESTRO!H:H,_xludf.AGGREGATE(15,6,ROW(MAESTRO!$B$3:$B$1000)/((MAESTRO!$B$3:$B$1000="ASMAR DIRECCIÓN")*(UPPER(MAESTRO!$L$3:$L$1000)="CONFIRMADO")),ROWS($A$3:A416))),"")</f>
        <v/>
      </c>
      <c r="I416" s="11" t="str">
        <f ca="1">IFERROR(INDEX(MAESTRO!I:I,_xludf.AGGREGATE(15,6,ROW(MAESTRO!$B$3:$B$1000)/((MAESTRO!$B$3:$B$1000="ASMAR DIRECCIÓN")*(UPPER(MAESTRO!$L$3:$L$1000)="CONFIRMADO")),ROWS($A$3:A416))),"")</f>
        <v/>
      </c>
      <c r="J416" s="11" t="str">
        <f ca="1">IFERROR(INDEX(MAESTRO!J:J,_xludf.AGGREGATE(15,6,ROW(MAESTRO!$B$3:$B$1000)/((MAESTRO!$B$3:$B$1000="ASMAR DIRECCIÓN")*(UPPER(MAESTRO!$L$3:$L$1000)="CONFIRMADO")),ROWS($A$3:A416))),"")</f>
        <v/>
      </c>
      <c r="K416" s="11" t="str">
        <f ca="1">IFERROR(INDEX(MAESTRO!K:K,_xludf.AGGREGATE(15,6,ROW(MAESTRO!$B$3:$B$1000)/((MAESTRO!$B$3:$B$1000="ASMAR DIRECCIÓN")*(UPPER(MAESTRO!$L$3:$L$1000)="CONFIRMADO")),ROWS($A$3:A416))),"")</f>
        <v/>
      </c>
      <c r="L416" s="11" t="str">
        <f ca="1">IFERROR(INDEX(MAESTRO!L:L,_xludf.AGGREGATE(15,6,ROW(MAESTRO!$B$3:$B$1000)/((MAESTRO!$B$3:$B$1000="ASMAR DIRECCIÓN")*(UPPER(MAESTRO!$L$3:$L$1000)="CONFIRMADO")),ROWS($A$3:A416))),"")</f>
        <v/>
      </c>
      <c r="M416" s="11" t="str">
        <f ca="1">IFERROR(INDEX(MAESTRO!M:M,_xludf.AGGREGATE(15,6,ROW(MAESTRO!$B$3:$B$1000)/((MAESTRO!$B$3:$B$1000="ASMAR DIRECCIÓN")*(UPPER(MAESTRO!$L$3:$L$1000)="CONFIRMADO")),ROWS($A$3:A416))),"")</f>
        <v/>
      </c>
      <c r="N416" s="11" t="str">
        <f ca="1">IFERROR(INDEX(MAESTRO!N:N,_xludf.AGGREGATE(15,6,ROW(MAESTRO!$B$3:$B$1000)/((MAESTRO!$B$3:$B$1000="ASMAR DIRECCIÓN")*(UPPER(MAESTRO!$L$3:$L$1000)="CONFIRMADO")),ROWS($A$3:A416))),"")</f>
        <v/>
      </c>
      <c r="O416" s="11" t="str">
        <f ca="1">IFERROR(INDEX(MAESTRO!O:O,_xludf.AGGREGATE(15,6,ROW(MAESTRO!$B$3:$B$1000)/((MAESTRO!$B$3:$B$1000="ASMAR DIRECCIÓN")*(UPPER(MAESTRO!$L$3:$L$1000)="CONFIRMADO")),ROWS($A$3:A416))),"")</f>
        <v/>
      </c>
      <c r="P416" s="11" t="str">
        <f ca="1">IFERROR(INDEX(MAESTRO!P:P,_xludf.AGGREGATE(15,6,ROW(MAESTRO!$B$3:$B$1000)/((MAESTRO!$B$3:$B$1000="ASMAR DIRECCIÓN")*(UPPER(MAESTRO!$L$3:$L$1000)="CONFIRMADO")),ROWS($A$3:A416))),"")</f>
        <v/>
      </c>
      <c r="Q416" s="11" t="str">
        <f ca="1">IFERROR(INDEX(MAESTRO!Q:Q,_xludf.AGGREGATE(15,6,ROW(MAESTRO!$B$3:$B$1000)/((MAESTRO!$B$3:$B$1000="ASMAR DIRECCIÓN")*(UPPER(MAESTRO!$L$3:$L$1000)="CONFIRMADO")),ROWS($A$3:A416))),"")</f>
        <v/>
      </c>
      <c r="R416" s="11" t="str">
        <f ca="1">IFERROR(INDEX(MAESTRO!R:R,_xludf.AGGREGATE(15,6,ROW(MAESTRO!$B$3:$B$1000)/((MAESTRO!$B$3:$B$1000="ASMAR DIRECCIÓN")*(UPPER(MAESTRO!$L$3:$L$1000)="CONFIRMADO")),ROWS($A$3:A416))),"")</f>
        <v/>
      </c>
      <c r="S416" s="11" t="str">
        <f ca="1">IFERROR(INDEX(MAESTRO!S:S,_xludf.AGGREGATE(15,6,ROW(MAESTRO!$B$3:$B$1000)/((MAESTRO!$B$3:$B$1000="ASMAR DIRECCIÓN")*(UPPER(MAESTRO!$L$3:$L$1000)="CONFIRMADO")),ROWS($A$3:A416))),"")</f>
        <v/>
      </c>
      <c r="T416" s="11" t="str">
        <f ca="1">IFERROR(INDEX(MAESTRO!T:T,_xludf.AGGREGATE(15,6,ROW(MAESTRO!$B$3:$B$1000)/((MAESTRO!$B$3:$B$1000="ASMAR DIRECCIÓN")*(UPPER(MAESTRO!$L$3:$L$1000)="CONFIRMADO")),ROWS($A$3:A416))),"")</f>
        <v/>
      </c>
      <c r="U416" s="11" t="str">
        <f ca="1">IFERROR(INDEX(MAESTRO!U:U,_xludf.AGGREGATE(15,6,ROW(MAESTRO!$B$3:$B$1000)/((MAESTRO!$B$3:$B$1000="ASMAR DIRECCIÓN")*(UPPER(MAESTRO!$L$3:$L$1000)="CONFIRMADO")),ROWS($A$3:A416))),"")</f>
        <v/>
      </c>
      <c r="V416" s="11" t="str">
        <f ca="1">IFERROR(INDEX(MAESTRO!V:V,_xludf.AGGREGATE(15,6,ROW(MAESTRO!$B$3:$B$1000)/((MAESTRO!$B$3:$B$1000="ASMAR DIRECCIÓN")*(UPPER(MAESTRO!$L$3:$L$1000)="CONFIRMADO")),ROWS($A$3:A416))),"")</f>
        <v/>
      </c>
      <c r="W416" s="11" t="str">
        <f ca="1">IFERROR(INDEX(MAESTRO!W:W,_xludf.AGGREGATE(15,6,ROW(MAESTRO!$B$3:$B$1000)/((MAESTRO!$B$3:$B$1000="ASMAR DIRECCIÓN")*(UPPER(MAESTRO!$L$3:$L$1000)="CONFIRMADO")),ROWS($A$3:A416))),"")</f>
        <v/>
      </c>
      <c r="X416" s="11" t="str">
        <f ca="1">IFERROR(INDEX(MAESTRO!X:X,_xludf.AGGREGATE(15,6,ROW(MAESTRO!$B$3:$B$1000)/((MAESTRO!$B$3:$B$1000="ASMAR DIRECCIÓN")*(UPPER(MAESTRO!$L$3:$L$1000)="CONFIRMADO")),ROWS($A$3:A416))),"")</f>
        <v/>
      </c>
    </row>
    <row r="417" spans="1:24" ht="22.05" customHeight="1">
      <c r="A417" s="10" t="str">
        <f ca="1">IFERROR(INDEX(MAESTRO!A:A,_xludf.AGGREGATE(15,6,ROW(MAESTRO!$B$3:$B$1000)/((MAESTRO!$B$3:$B$1000="ASMAR DIRECCIÓN")*(UPPER(MAESTRO!$L$3:$L$1000)="CONFIRMADO")),ROWS($A$3:A417))),"")</f>
        <v/>
      </c>
      <c r="B417" s="10" t="str">
        <f ca="1">IFERROR(INDEX(MAESTRO!B:B,_xludf.AGGREGATE(15,6,ROW(MAESTRO!$B$3:$B$1000)/((MAESTRO!$B$3:$B$1000="ASMAR DIRECCIÓN")*(UPPER(MAESTRO!$L$3:$L$1000)="CONFIRMADO")),ROWS($A$3:A417))),"")</f>
        <v/>
      </c>
      <c r="C417" s="10" t="str">
        <f ca="1">IFERROR(INDEX(MAESTRO!C:C,_xludf.AGGREGATE(15,6,ROW(MAESTRO!$B$3:$B$1000)/((MAESTRO!$B$3:$B$1000="ASMAR DIRECCIÓN")*(UPPER(MAESTRO!$L$3:$L$1000)="CONFIRMADO")),ROWS($A$3:A417))),"")</f>
        <v/>
      </c>
      <c r="D417" s="10" t="str">
        <f ca="1">IFERROR(INDEX(MAESTRO!D:D,_xludf.AGGREGATE(15,6,ROW(MAESTRO!$B$3:$B$1000)/((MAESTRO!$B$3:$B$1000="ASMAR DIRECCIÓN")*(UPPER(MAESTRO!$L$3:$L$1000)="CONFIRMADO")),ROWS($A$3:A417))),"")</f>
        <v/>
      </c>
      <c r="E417" s="10" t="str">
        <f ca="1">IFERROR(INDEX(MAESTRO!E:E,_xludf.AGGREGATE(15,6,ROW(MAESTRO!$B$3:$B$1000)/((MAESTRO!$B$3:$B$1000="ASMAR DIRECCIÓN")*(UPPER(MAESTRO!$L$3:$L$1000)="CONFIRMADO")),ROWS($A$3:A417))),"")</f>
        <v/>
      </c>
      <c r="F417" s="10" t="str">
        <f ca="1">IFERROR(INDEX(MAESTRO!F:F,_xludf.AGGREGATE(15,6,ROW(MAESTRO!$B$3:$B$1000)/((MAESTRO!$B$3:$B$1000="ASMAR DIRECCIÓN")*(UPPER(MAESTRO!$L$3:$L$1000)="CONFIRMADO")),ROWS($A$3:A417))),"")</f>
        <v/>
      </c>
      <c r="G417" s="10" t="str">
        <f ca="1">IFERROR(INDEX(MAESTRO!G:G,_xludf.AGGREGATE(15,6,ROW(MAESTRO!$B$3:$B$1000)/((MAESTRO!$B$3:$B$1000="ASMAR DIRECCIÓN")*(UPPER(MAESTRO!$L$3:$L$1000)="CONFIRMADO")),ROWS($A$3:A417))),"")</f>
        <v/>
      </c>
      <c r="H417" s="10" t="str">
        <f ca="1">IFERROR(INDEX(MAESTRO!H:H,_xludf.AGGREGATE(15,6,ROW(MAESTRO!$B$3:$B$1000)/((MAESTRO!$B$3:$B$1000="ASMAR DIRECCIÓN")*(UPPER(MAESTRO!$L$3:$L$1000)="CONFIRMADO")),ROWS($A$3:A417))),"")</f>
        <v/>
      </c>
      <c r="I417" s="10" t="str">
        <f ca="1">IFERROR(INDEX(MAESTRO!I:I,_xludf.AGGREGATE(15,6,ROW(MAESTRO!$B$3:$B$1000)/((MAESTRO!$B$3:$B$1000="ASMAR DIRECCIÓN")*(UPPER(MAESTRO!$L$3:$L$1000)="CONFIRMADO")),ROWS($A$3:A417))),"")</f>
        <v/>
      </c>
      <c r="J417" s="10" t="str">
        <f ca="1">IFERROR(INDEX(MAESTRO!J:J,_xludf.AGGREGATE(15,6,ROW(MAESTRO!$B$3:$B$1000)/((MAESTRO!$B$3:$B$1000="ASMAR DIRECCIÓN")*(UPPER(MAESTRO!$L$3:$L$1000)="CONFIRMADO")),ROWS($A$3:A417))),"")</f>
        <v/>
      </c>
      <c r="K417" s="10" t="str">
        <f ca="1">IFERROR(INDEX(MAESTRO!K:K,_xludf.AGGREGATE(15,6,ROW(MAESTRO!$B$3:$B$1000)/((MAESTRO!$B$3:$B$1000="ASMAR DIRECCIÓN")*(UPPER(MAESTRO!$L$3:$L$1000)="CONFIRMADO")),ROWS($A$3:A417))),"")</f>
        <v/>
      </c>
      <c r="L417" s="10" t="str">
        <f ca="1">IFERROR(INDEX(MAESTRO!L:L,_xludf.AGGREGATE(15,6,ROW(MAESTRO!$B$3:$B$1000)/((MAESTRO!$B$3:$B$1000="ASMAR DIRECCIÓN")*(UPPER(MAESTRO!$L$3:$L$1000)="CONFIRMADO")),ROWS($A$3:A417))),"")</f>
        <v/>
      </c>
      <c r="M417" s="10" t="str">
        <f ca="1">IFERROR(INDEX(MAESTRO!M:M,_xludf.AGGREGATE(15,6,ROW(MAESTRO!$B$3:$B$1000)/((MAESTRO!$B$3:$B$1000="ASMAR DIRECCIÓN")*(UPPER(MAESTRO!$L$3:$L$1000)="CONFIRMADO")),ROWS($A$3:A417))),"")</f>
        <v/>
      </c>
      <c r="N417" s="10" t="str">
        <f ca="1">IFERROR(INDEX(MAESTRO!N:N,_xludf.AGGREGATE(15,6,ROW(MAESTRO!$B$3:$B$1000)/((MAESTRO!$B$3:$B$1000="ASMAR DIRECCIÓN")*(UPPER(MAESTRO!$L$3:$L$1000)="CONFIRMADO")),ROWS($A$3:A417))),"")</f>
        <v/>
      </c>
      <c r="O417" s="10" t="str">
        <f ca="1">IFERROR(INDEX(MAESTRO!O:O,_xludf.AGGREGATE(15,6,ROW(MAESTRO!$B$3:$B$1000)/((MAESTRO!$B$3:$B$1000="ASMAR DIRECCIÓN")*(UPPER(MAESTRO!$L$3:$L$1000)="CONFIRMADO")),ROWS($A$3:A417))),"")</f>
        <v/>
      </c>
      <c r="P417" s="10" t="str">
        <f ca="1">IFERROR(INDEX(MAESTRO!P:P,_xludf.AGGREGATE(15,6,ROW(MAESTRO!$B$3:$B$1000)/((MAESTRO!$B$3:$B$1000="ASMAR DIRECCIÓN")*(UPPER(MAESTRO!$L$3:$L$1000)="CONFIRMADO")),ROWS($A$3:A417))),"")</f>
        <v/>
      </c>
      <c r="Q417" s="10" t="str">
        <f ca="1">IFERROR(INDEX(MAESTRO!Q:Q,_xludf.AGGREGATE(15,6,ROW(MAESTRO!$B$3:$B$1000)/((MAESTRO!$B$3:$B$1000="ASMAR DIRECCIÓN")*(UPPER(MAESTRO!$L$3:$L$1000)="CONFIRMADO")),ROWS($A$3:A417))),"")</f>
        <v/>
      </c>
      <c r="R417" s="10" t="str">
        <f ca="1">IFERROR(INDEX(MAESTRO!R:R,_xludf.AGGREGATE(15,6,ROW(MAESTRO!$B$3:$B$1000)/((MAESTRO!$B$3:$B$1000="ASMAR DIRECCIÓN")*(UPPER(MAESTRO!$L$3:$L$1000)="CONFIRMADO")),ROWS($A$3:A417))),"")</f>
        <v/>
      </c>
      <c r="S417" s="10" t="str">
        <f ca="1">IFERROR(INDEX(MAESTRO!S:S,_xludf.AGGREGATE(15,6,ROW(MAESTRO!$B$3:$B$1000)/((MAESTRO!$B$3:$B$1000="ASMAR DIRECCIÓN")*(UPPER(MAESTRO!$L$3:$L$1000)="CONFIRMADO")),ROWS($A$3:A417))),"")</f>
        <v/>
      </c>
      <c r="T417" s="10" t="str">
        <f ca="1">IFERROR(INDEX(MAESTRO!T:T,_xludf.AGGREGATE(15,6,ROW(MAESTRO!$B$3:$B$1000)/((MAESTRO!$B$3:$B$1000="ASMAR DIRECCIÓN")*(UPPER(MAESTRO!$L$3:$L$1000)="CONFIRMADO")),ROWS($A$3:A417))),"")</f>
        <v/>
      </c>
      <c r="U417" s="10" t="str">
        <f ca="1">IFERROR(INDEX(MAESTRO!U:U,_xludf.AGGREGATE(15,6,ROW(MAESTRO!$B$3:$B$1000)/((MAESTRO!$B$3:$B$1000="ASMAR DIRECCIÓN")*(UPPER(MAESTRO!$L$3:$L$1000)="CONFIRMADO")),ROWS($A$3:A417))),"")</f>
        <v/>
      </c>
      <c r="V417" s="10" t="str">
        <f ca="1">IFERROR(INDEX(MAESTRO!V:V,_xludf.AGGREGATE(15,6,ROW(MAESTRO!$B$3:$B$1000)/((MAESTRO!$B$3:$B$1000="ASMAR DIRECCIÓN")*(UPPER(MAESTRO!$L$3:$L$1000)="CONFIRMADO")),ROWS($A$3:A417))),"")</f>
        <v/>
      </c>
      <c r="W417" s="10" t="str">
        <f ca="1">IFERROR(INDEX(MAESTRO!W:W,_xludf.AGGREGATE(15,6,ROW(MAESTRO!$B$3:$B$1000)/((MAESTRO!$B$3:$B$1000="ASMAR DIRECCIÓN")*(UPPER(MAESTRO!$L$3:$L$1000)="CONFIRMADO")),ROWS($A$3:A417))),"")</f>
        <v/>
      </c>
      <c r="X417" s="10" t="str">
        <f ca="1">IFERROR(INDEX(MAESTRO!X:X,_xludf.AGGREGATE(15,6,ROW(MAESTRO!$B$3:$B$1000)/((MAESTRO!$B$3:$B$1000="ASMAR DIRECCIÓN")*(UPPER(MAESTRO!$L$3:$L$1000)="CONFIRMADO")),ROWS($A$3:A417))),"")</f>
        <v/>
      </c>
    </row>
    <row r="418" spans="1:24" ht="22.05" customHeight="1">
      <c r="A418" s="11" t="str">
        <f ca="1">IFERROR(INDEX(MAESTRO!A:A,_xludf.AGGREGATE(15,6,ROW(MAESTRO!$B$3:$B$1000)/((MAESTRO!$B$3:$B$1000="ASMAR DIRECCIÓN")*(UPPER(MAESTRO!$L$3:$L$1000)="CONFIRMADO")),ROWS($A$3:A418))),"")</f>
        <v/>
      </c>
      <c r="B418" s="11" t="str">
        <f ca="1">IFERROR(INDEX(MAESTRO!B:B,_xludf.AGGREGATE(15,6,ROW(MAESTRO!$B$3:$B$1000)/((MAESTRO!$B$3:$B$1000="ASMAR DIRECCIÓN")*(UPPER(MAESTRO!$L$3:$L$1000)="CONFIRMADO")),ROWS($A$3:A418))),"")</f>
        <v/>
      </c>
      <c r="C418" s="11" t="str">
        <f ca="1">IFERROR(INDEX(MAESTRO!C:C,_xludf.AGGREGATE(15,6,ROW(MAESTRO!$B$3:$B$1000)/((MAESTRO!$B$3:$B$1000="ASMAR DIRECCIÓN")*(UPPER(MAESTRO!$L$3:$L$1000)="CONFIRMADO")),ROWS($A$3:A418))),"")</f>
        <v/>
      </c>
      <c r="D418" s="11" t="str">
        <f ca="1">IFERROR(INDEX(MAESTRO!D:D,_xludf.AGGREGATE(15,6,ROW(MAESTRO!$B$3:$B$1000)/((MAESTRO!$B$3:$B$1000="ASMAR DIRECCIÓN")*(UPPER(MAESTRO!$L$3:$L$1000)="CONFIRMADO")),ROWS($A$3:A418))),"")</f>
        <v/>
      </c>
      <c r="E418" s="11" t="str">
        <f ca="1">IFERROR(INDEX(MAESTRO!E:E,_xludf.AGGREGATE(15,6,ROW(MAESTRO!$B$3:$B$1000)/((MAESTRO!$B$3:$B$1000="ASMAR DIRECCIÓN")*(UPPER(MAESTRO!$L$3:$L$1000)="CONFIRMADO")),ROWS($A$3:A418))),"")</f>
        <v/>
      </c>
      <c r="F418" s="11" t="str">
        <f ca="1">IFERROR(INDEX(MAESTRO!F:F,_xludf.AGGREGATE(15,6,ROW(MAESTRO!$B$3:$B$1000)/((MAESTRO!$B$3:$B$1000="ASMAR DIRECCIÓN")*(UPPER(MAESTRO!$L$3:$L$1000)="CONFIRMADO")),ROWS($A$3:A418))),"")</f>
        <v/>
      </c>
      <c r="G418" s="11" t="str">
        <f ca="1">IFERROR(INDEX(MAESTRO!G:G,_xludf.AGGREGATE(15,6,ROW(MAESTRO!$B$3:$B$1000)/((MAESTRO!$B$3:$B$1000="ASMAR DIRECCIÓN")*(UPPER(MAESTRO!$L$3:$L$1000)="CONFIRMADO")),ROWS($A$3:A418))),"")</f>
        <v/>
      </c>
      <c r="H418" s="11" t="str">
        <f ca="1">IFERROR(INDEX(MAESTRO!H:H,_xludf.AGGREGATE(15,6,ROW(MAESTRO!$B$3:$B$1000)/((MAESTRO!$B$3:$B$1000="ASMAR DIRECCIÓN")*(UPPER(MAESTRO!$L$3:$L$1000)="CONFIRMADO")),ROWS($A$3:A418))),"")</f>
        <v/>
      </c>
      <c r="I418" s="11" t="str">
        <f ca="1">IFERROR(INDEX(MAESTRO!I:I,_xludf.AGGREGATE(15,6,ROW(MAESTRO!$B$3:$B$1000)/((MAESTRO!$B$3:$B$1000="ASMAR DIRECCIÓN")*(UPPER(MAESTRO!$L$3:$L$1000)="CONFIRMADO")),ROWS($A$3:A418))),"")</f>
        <v/>
      </c>
      <c r="J418" s="11" t="str">
        <f ca="1">IFERROR(INDEX(MAESTRO!J:J,_xludf.AGGREGATE(15,6,ROW(MAESTRO!$B$3:$B$1000)/((MAESTRO!$B$3:$B$1000="ASMAR DIRECCIÓN")*(UPPER(MAESTRO!$L$3:$L$1000)="CONFIRMADO")),ROWS($A$3:A418))),"")</f>
        <v/>
      </c>
      <c r="K418" s="11" t="str">
        <f ca="1">IFERROR(INDEX(MAESTRO!K:K,_xludf.AGGREGATE(15,6,ROW(MAESTRO!$B$3:$B$1000)/((MAESTRO!$B$3:$B$1000="ASMAR DIRECCIÓN")*(UPPER(MAESTRO!$L$3:$L$1000)="CONFIRMADO")),ROWS($A$3:A418))),"")</f>
        <v/>
      </c>
      <c r="L418" s="11" t="str">
        <f ca="1">IFERROR(INDEX(MAESTRO!L:L,_xludf.AGGREGATE(15,6,ROW(MAESTRO!$B$3:$B$1000)/((MAESTRO!$B$3:$B$1000="ASMAR DIRECCIÓN")*(UPPER(MAESTRO!$L$3:$L$1000)="CONFIRMADO")),ROWS($A$3:A418))),"")</f>
        <v/>
      </c>
      <c r="M418" s="11" t="str">
        <f ca="1">IFERROR(INDEX(MAESTRO!M:M,_xludf.AGGREGATE(15,6,ROW(MAESTRO!$B$3:$B$1000)/((MAESTRO!$B$3:$B$1000="ASMAR DIRECCIÓN")*(UPPER(MAESTRO!$L$3:$L$1000)="CONFIRMADO")),ROWS($A$3:A418))),"")</f>
        <v/>
      </c>
      <c r="N418" s="11" t="str">
        <f ca="1">IFERROR(INDEX(MAESTRO!N:N,_xludf.AGGREGATE(15,6,ROW(MAESTRO!$B$3:$B$1000)/((MAESTRO!$B$3:$B$1000="ASMAR DIRECCIÓN")*(UPPER(MAESTRO!$L$3:$L$1000)="CONFIRMADO")),ROWS($A$3:A418))),"")</f>
        <v/>
      </c>
      <c r="O418" s="11" t="str">
        <f ca="1">IFERROR(INDEX(MAESTRO!O:O,_xludf.AGGREGATE(15,6,ROW(MAESTRO!$B$3:$B$1000)/((MAESTRO!$B$3:$B$1000="ASMAR DIRECCIÓN")*(UPPER(MAESTRO!$L$3:$L$1000)="CONFIRMADO")),ROWS($A$3:A418))),"")</f>
        <v/>
      </c>
      <c r="P418" s="11" t="str">
        <f ca="1">IFERROR(INDEX(MAESTRO!P:P,_xludf.AGGREGATE(15,6,ROW(MAESTRO!$B$3:$B$1000)/((MAESTRO!$B$3:$B$1000="ASMAR DIRECCIÓN")*(UPPER(MAESTRO!$L$3:$L$1000)="CONFIRMADO")),ROWS($A$3:A418))),"")</f>
        <v/>
      </c>
      <c r="Q418" s="11" t="str">
        <f ca="1">IFERROR(INDEX(MAESTRO!Q:Q,_xludf.AGGREGATE(15,6,ROW(MAESTRO!$B$3:$B$1000)/((MAESTRO!$B$3:$B$1000="ASMAR DIRECCIÓN")*(UPPER(MAESTRO!$L$3:$L$1000)="CONFIRMADO")),ROWS($A$3:A418))),"")</f>
        <v/>
      </c>
      <c r="R418" s="11" t="str">
        <f ca="1">IFERROR(INDEX(MAESTRO!R:R,_xludf.AGGREGATE(15,6,ROW(MAESTRO!$B$3:$B$1000)/((MAESTRO!$B$3:$B$1000="ASMAR DIRECCIÓN")*(UPPER(MAESTRO!$L$3:$L$1000)="CONFIRMADO")),ROWS($A$3:A418))),"")</f>
        <v/>
      </c>
      <c r="S418" s="11" t="str">
        <f ca="1">IFERROR(INDEX(MAESTRO!S:S,_xludf.AGGREGATE(15,6,ROW(MAESTRO!$B$3:$B$1000)/((MAESTRO!$B$3:$B$1000="ASMAR DIRECCIÓN")*(UPPER(MAESTRO!$L$3:$L$1000)="CONFIRMADO")),ROWS($A$3:A418))),"")</f>
        <v/>
      </c>
      <c r="T418" s="11" t="str">
        <f ca="1">IFERROR(INDEX(MAESTRO!T:T,_xludf.AGGREGATE(15,6,ROW(MAESTRO!$B$3:$B$1000)/((MAESTRO!$B$3:$B$1000="ASMAR DIRECCIÓN")*(UPPER(MAESTRO!$L$3:$L$1000)="CONFIRMADO")),ROWS($A$3:A418))),"")</f>
        <v/>
      </c>
      <c r="U418" s="11" t="str">
        <f ca="1">IFERROR(INDEX(MAESTRO!U:U,_xludf.AGGREGATE(15,6,ROW(MAESTRO!$B$3:$B$1000)/((MAESTRO!$B$3:$B$1000="ASMAR DIRECCIÓN")*(UPPER(MAESTRO!$L$3:$L$1000)="CONFIRMADO")),ROWS($A$3:A418))),"")</f>
        <v/>
      </c>
      <c r="V418" s="11" t="str">
        <f ca="1">IFERROR(INDEX(MAESTRO!V:V,_xludf.AGGREGATE(15,6,ROW(MAESTRO!$B$3:$B$1000)/((MAESTRO!$B$3:$B$1000="ASMAR DIRECCIÓN")*(UPPER(MAESTRO!$L$3:$L$1000)="CONFIRMADO")),ROWS($A$3:A418))),"")</f>
        <v/>
      </c>
      <c r="W418" s="11" t="str">
        <f ca="1">IFERROR(INDEX(MAESTRO!W:W,_xludf.AGGREGATE(15,6,ROW(MAESTRO!$B$3:$B$1000)/((MAESTRO!$B$3:$B$1000="ASMAR DIRECCIÓN")*(UPPER(MAESTRO!$L$3:$L$1000)="CONFIRMADO")),ROWS($A$3:A418))),"")</f>
        <v/>
      </c>
      <c r="X418" s="11" t="str">
        <f ca="1">IFERROR(INDEX(MAESTRO!X:X,_xludf.AGGREGATE(15,6,ROW(MAESTRO!$B$3:$B$1000)/((MAESTRO!$B$3:$B$1000="ASMAR DIRECCIÓN")*(UPPER(MAESTRO!$L$3:$L$1000)="CONFIRMADO")),ROWS($A$3:A418))),"")</f>
        <v/>
      </c>
    </row>
    <row r="419" spans="1:24" ht="22.05" customHeight="1">
      <c r="A419" s="10" t="str">
        <f ca="1">IFERROR(INDEX(MAESTRO!A:A,_xludf.AGGREGATE(15,6,ROW(MAESTRO!$B$3:$B$1000)/((MAESTRO!$B$3:$B$1000="ASMAR DIRECCIÓN")*(UPPER(MAESTRO!$L$3:$L$1000)="CONFIRMADO")),ROWS($A$3:A419))),"")</f>
        <v/>
      </c>
      <c r="B419" s="10" t="str">
        <f ca="1">IFERROR(INDEX(MAESTRO!B:B,_xludf.AGGREGATE(15,6,ROW(MAESTRO!$B$3:$B$1000)/((MAESTRO!$B$3:$B$1000="ASMAR DIRECCIÓN")*(UPPER(MAESTRO!$L$3:$L$1000)="CONFIRMADO")),ROWS($A$3:A419))),"")</f>
        <v/>
      </c>
      <c r="C419" s="10" t="str">
        <f ca="1">IFERROR(INDEX(MAESTRO!C:C,_xludf.AGGREGATE(15,6,ROW(MAESTRO!$B$3:$B$1000)/((MAESTRO!$B$3:$B$1000="ASMAR DIRECCIÓN")*(UPPER(MAESTRO!$L$3:$L$1000)="CONFIRMADO")),ROWS($A$3:A419))),"")</f>
        <v/>
      </c>
      <c r="D419" s="10" t="str">
        <f ca="1">IFERROR(INDEX(MAESTRO!D:D,_xludf.AGGREGATE(15,6,ROW(MAESTRO!$B$3:$B$1000)/((MAESTRO!$B$3:$B$1000="ASMAR DIRECCIÓN")*(UPPER(MAESTRO!$L$3:$L$1000)="CONFIRMADO")),ROWS($A$3:A419))),"")</f>
        <v/>
      </c>
      <c r="E419" s="10" t="str">
        <f ca="1">IFERROR(INDEX(MAESTRO!E:E,_xludf.AGGREGATE(15,6,ROW(MAESTRO!$B$3:$B$1000)/((MAESTRO!$B$3:$B$1000="ASMAR DIRECCIÓN")*(UPPER(MAESTRO!$L$3:$L$1000)="CONFIRMADO")),ROWS($A$3:A419))),"")</f>
        <v/>
      </c>
      <c r="F419" s="10" t="str">
        <f ca="1">IFERROR(INDEX(MAESTRO!F:F,_xludf.AGGREGATE(15,6,ROW(MAESTRO!$B$3:$B$1000)/((MAESTRO!$B$3:$B$1000="ASMAR DIRECCIÓN")*(UPPER(MAESTRO!$L$3:$L$1000)="CONFIRMADO")),ROWS($A$3:A419))),"")</f>
        <v/>
      </c>
      <c r="G419" s="10" t="str">
        <f ca="1">IFERROR(INDEX(MAESTRO!G:G,_xludf.AGGREGATE(15,6,ROW(MAESTRO!$B$3:$B$1000)/((MAESTRO!$B$3:$B$1000="ASMAR DIRECCIÓN")*(UPPER(MAESTRO!$L$3:$L$1000)="CONFIRMADO")),ROWS($A$3:A419))),"")</f>
        <v/>
      </c>
      <c r="H419" s="10" t="str">
        <f ca="1">IFERROR(INDEX(MAESTRO!H:H,_xludf.AGGREGATE(15,6,ROW(MAESTRO!$B$3:$B$1000)/((MAESTRO!$B$3:$B$1000="ASMAR DIRECCIÓN")*(UPPER(MAESTRO!$L$3:$L$1000)="CONFIRMADO")),ROWS($A$3:A419))),"")</f>
        <v/>
      </c>
      <c r="I419" s="10" t="str">
        <f ca="1">IFERROR(INDEX(MAESTRO!I:I,_xludf.AGGREGATE(15,6,ROW(MAESTRO!$B$3:$B$1000)/((MAESTRO!$B$3:$B$1000="ASMAR DIRECCIÓN")*(UPPER(MAESTRO!$L$3:$L$1000)="CONFIRMADO")),ROWS($A$3:A419))),"")</f>
        <v/>
      </c>
      <c r="J419" s="10" t="str">
        <f ca="1">IFERROR(INDEX(MAESTRO!J:J,_xludf.AGGREGATE(15,6,ROW(MAESTRO!$B$3:$B$1000)/((MAESTRO!$B$3:$B$1000="ASMAR DIRECCIÓN")*(UPPER(MAESTRO!$L$3:$L$1000)="CONFIRMADO")),ROWS($A$3:A419))),"")</f>
        <v/>
      </c>
      <c r="K419" s="10" t="str">
        <f ca="1">IFERROR(INDEX(MAESTRO!K:K,_xludf.AGGREGATE(15,6,ROW(MAESTRO!$B$3:$B$1000)/((MAESTRO!$B$3:$B$1000="ASMAR DIRECCIÓN")*(UPPER(MAESTRO!$L$3:$L$1000)="CONFIRMADO")),ROWS($A$3:A419))),"")</f>
        <v/>
      </c>
      <c r="L419" s="10" t="str">
        <f ca="1">IFERROR(INDEX(MAESTRO!L:L,_xludf.AGGREGATE(15,6,ROW(MAESTRO!$B$3:$B$1000)/((MAESTRO!$B$3:$B$1000="ASMAR DIRECCIÓN")*(UPPER(MAESTRO!$L$3:$L$1000)="CONFIRMADO")),ROWS($A$3:A419))),"")</f>
        <v/>
      </c>
      <c r="M419" s="10" t="str">
        <f ca="1">IFERROR(INDEX(MAESTRO!M:M,_xludf.AGGREGATE(15,6,ROW(MAESTRO!$B$3:$B$1000)/((MAESTRO!$B$3:$B$1000="ASMAR DIRECCIÓN")*(UPPER(MAESTRO!$L$3:$L$1000)="CONFIRMADO")),ROWS($A$3:A419))),"")</f>
        <v/>
      </c>
      <c r="N419" s="10" t="str">
        <f ca="1">IFERROR(INDEX(MAESTRO!N:N,_xludf.AGGREGATE(15,6,ROW(MAESTRO!$B$3:$B$1000)/((MAESTRO!$B$3:$B$1000="ASMAR DIRECCIÓN")*(UPPER(MAESTRO!$L$3:$L$1000)="CONFIRMADO")),ROWS($A$3:A419))),"")</f>
        <v/>
      </c>
      <c r="O419" s="10" t="str">
        <f ca="1">IFERROR(INDEX(MAESTRO!O:O,_xludf.AGGREGATE(15,6,ROW(MAESTRO!$B$3:$B$1000)/((MAESTRO!$B$3:$B$1000="ASMAR DIRECCIÓN")*(UPPER(MAESTRO!$L$3:$L$1000)="CONFIRMADO")),ROWS($A$3:A419))),"")</f>
        <v/>
      </c>
      <c r="P419" s="10" t="str">
        <f ca="1">IFERROR(INDEX(MAESTRO!P:P,_xludf.AGGREGATE(15,6,ROW(MAESTRO!$B$3:$B$1000)/((MAESTRO!$B$3:$B$1000="ASMAR DIRECCIÓN")*(UPPER(MAESTRO!$L$3:$L$1000)="CONFIRMADO")),ROWS($A$3:A419))),"")</f>
        <v/>
      </c>
      <c r="Q419" s="10" t="str">
        <f ca="1">IFERROR(INDEX(MAESTRO!Q:Q,_xludf.AGGREGATE(15,6,ROW(MAESTRO!$B$3:$B$1000)/((MAESTRO!$B$3:$B$1000="ASMAR DIRECCIÓN")*(UPPER(MAESTRO!$L$3:$L$1000)="CONFIRMADO")),ROWS($A$3:A419))),"")</f>
        <v/>
      </c>
      <c r="R419" s="10" t="str">
        <f ca="1">IFERROR(INDEX(MAESTRO!R:R,_xludf.AGGREGATE(15,6,ROW(MAESTRO!$B$3:$B$1000)/((MAESTRO!$B$3:$B$1000="ASMAR DIRECCIÓN")*(UPPER(MAESTRO!$L$3:$L$1000)="CONFIRMADO")),ROWS($A$3:A419))),"")</f>
        <v/>
      </c>
      <c r="S419" s="10" t="str">
        <f ca="1">IFERROR(INDEX(MAESTRO!S:S,_xludf.AGGREGATE(15,6,ROW(MAESTRO!$B$3:$B$1000)/((MAESTRO!$B$3:$B$1000="ASMAR DIRECCIÓN")*(UPPER(MAESTRO!$L$3:$L$1000)="CONFIRMADO")),ROWS($A$3:A419))),"")</f>
        <v/>
      </c>
      <c r="T419" s="10" t="str">
        <f ca="1">IFERROR(INDEX(MAESTRO!T:T,_xludf.AGGREGATE(15,6,ROW(MAESTRO!$B$3:$B$1000)/((MAESTRO!$B$3:$B$1000="ASMAR DIRECCIÓN")*(UPPER(MAESTRO!$L$3:$L$1000)="CONFIRMADO")),ROWS($A$3:A419))),"")</f>
        <v/>
      </c>
      <c r="U419" s="10" t="str">
        <f ca="1">IFERROR(INDEX(MAESTRO!U:U,_xludf.AGGREGATE(15,6,ROW(MAESTRO!$B$3:$B$1000)/((MAESTRO!$B$3:$B$1000="ASMAR DIRECCIÓN")*(UPPER(MAESTRO!$L$3:$L$1000)="CONFIRMADO")),ROWS($A$3:A419))),"")</f>
        <v/>
      </c>
      <c r="V419" s="10" t="str">
        <f ca="1">IFERROR(INDEX(MAESTRO!V:V,_xludf.AGGREGATE(15,6,ROW(MAESTRO!$B$3:$B$1000)/((MAESTRO!$B$3:$B$1000="ASMAR DIRECCIÓN")*(UPPER(MAESTRO!$L$3:$L$1000)="CONFIRMADO")),ROWS($A$3:A419))),"")</f>
        <v/>
      </c>
      <c r="W419" s="10" t="str">
        <f ca="1">IFERROR(INDEX(MAESTRO!W:W,_xludf.AGGREGATE(15,6,ROW(MAESTRO!$B$3:$B$1000)/((MAESTRO!$B$3:$B$1000="ASMAR DIRECCIÓN")*(UPPER(MAESTRO!$L$3:$L$1000)="CONFIRMADO")),ROWS($A$3:A419))),"")</f>
        <v/>
      </c>
      <c r="X419" s="10" t="str">
        <f ca="1">IFERROR(INDEX(MAESTRO!X:X,_xludf.AGGREGATE(15,6,ROW(MAESTRO!$B$3:$B$1000)/((MAESTRO!$B$3:$B$1000="ASMAR DIRECCIÓN")*(UPPER(MAESTRO!$L$3:$L$1000)="CONFIRMADO")),ROWS($A$3:A419))),"")</f>
        <v/>
      </c>
    </row>
    <row r="420" spans="1:24" ht="22.05" customHeight="1">
      <c r="A420" s="11" t="str">
        <f ca="1">IFERROR(INDEX(MAESTRO!A:A,_xludf.AGGREGATE(15,6,ROW(MAESTRO!$B$3:$B$1000)/((MAESTRO!$B$3:$B$1000="ASMAR DIRECCIÓN")*(UPPER(MAESTRO!$L$3:$L$1000)="CONFIRMADO")),ROWS($A$3:A420))),"")</f>
        <v/>
      </c>
      <c r="B420" s="11" t="str">
        <f ca="1">IFERROR(INDEX(MAESTRO!B:B,_xludf.AGGREGATE(15,6,ROW(MAESTRO!$B$3:$B$1000)/((MAESTRO!$B$3:$B$1000="ASMAR DIRECCIÓN")*(UPPER(MAESTRO!$L$3:$L$1000)="CONFIRMADO")),ROWS($A$3:A420))),"")</f>
        <v/>
      </c>
      <c r="C420" s="11" t="str">
        <f ca="1">IFERROR(INDEX(MAESTRO!C:C,_xludf.AGGREGATE(15,6,ROW(MAESTRO!$B$3:$B$1000)/((MAESTRO!$B$3:$B$1000="ASMAR DIRECCIÓN")*(UPPER(MAESTRO!$L$3:$L$1000)="CONFIRMADO")),ROWS($A$3:A420))),"")</f>
        <v/>
      </c>
      <c r="D420" s="11" t="str">
        <f ca="1">IFERROR(INDEX(MAESTRO!D:D,_xludf.AGGREGATE(15,6,ROW(MAESTRO!$B$3:$B$1000)/((MAESTRO!$B$3:$B$1000="ASMAR DIRECCIÓN")*(UPPER(MAESTRO!$L$3:$L$1000)="CONFIRMADO")),ROWS($A$3:A420))),"")</f>
        <v/>
      </c>
      <c r="E420" s="11" t="str">
        <f ca="1">IFERROR(INDEX(MAESTRO!E:E,_xludf.AGGREGATE(15,6,ROW(MAESTRO!$B$3:$B$1000)/((MAESTRO!$B$3:$B$1000="ASMAR DIRECCIÓN")*(UPPER(MAESTRO!$L$3:$L$1000)="CONFIRMADO")),ROWS($A$3:A420))),"")</f>
        <v/>
      </c>
      <c r="F420" s="11" t="str">
        <f ca="1">IFERROR(INDEX(MAESTRO!F:F,_xludf.AGGREGATE(15,6,ROW(MAESTRO!$B$3:$B$1000)/((MAESTRO!$B$3:$B$1000="ASMAR DIRECCIÓN")*(UPPER(MAESTRO!$L$3:$L$1000)="CONFIRMADO")),ROWS($A$3:A420))),"")</f>
        <v/>
      </c>
      <c r="G420" s="11" t="str">
        <f ca="1">IFERROR(INDEX(MAESTRO!G:G,_xludf.AGGREGATE(15,6,ROW(MAESTRO!$B$3:$B$1000)/((MAESTRO!$B$3:$B$1000="ASMAR DIRECCIÓN")*(UPPER(MAESTRO!$L$3:$L$1000)="CONFIRMADO")),ROWS($A$3:A420))),"")</f>
        <v/>
      </c>
      <c r="H420" s="11" t="str">
        <f ca="1">IFERROR(INDEX(MAESTRO!H:H,_xludf.AGGREGATE(15,6,ROW(MAESTRO!$B$3:$B$1000)/((MAESTRO!$B$3:$B$1000="ASMAR DIRECCIÓN")*(UPPER(MAESTRO!$L$3:$L$1000)="CONFIRMADO")),ROWS($A$3:A420))),"")</f>
        <v/>
      </c>
      <c r="I420" s="11" t="str">
        <f ca="1">IFERROR(INDEX(MAESTRO!I:I,_xludf.AGGREGATE(15,6,ROW(MAESTRO!$B$3:$B$1000)/((MAESTRO!$B$3:$B$1000="ASMAR DIRECCIÓN")*(UPPER(MAESTRO!$L$3:$L$1000)="CONFIRMADO")),ROWS($A$3:A420))),"")</f>
        <v/>
      </c>
      <c r="J420" s="11" t="str">
        <f ca="1">IFERROR(INDEX(MAESTRO!J:J,_xludf.AGGREGATE(15,6,ROW(MAESTRO!$B$3:$B$1000)/((MAESTRO!$B$3:$B$1000="ASMAR DIRECCIÓN")*(UPPER(MAESTRO!$L$3:$L$1000)="CONFIRMADO")),ROWS($A$3:A420))),"")</f>
        <v/>
      </c>
      <c r="K420" s="11" t="str">
        <f ca="1">IFERROR(INDEX(MAESTRO!K:K,_xludf.AGGREGATE(15,6,ROW(MAESTRO!$B$3:$B$1000)/((MAESTRO!$B$3:$B$1000="ASMAR DIRECCIÓN")*(UPPER(MAESTRO!$L$3:$L$1000)="CONFIRMADO")),ROWS($A$3:A420))),"")</f>
        <v/>
      </c>
      <c r="L420" s="11" t="str">
        <f ca="1">IFERROR(INDEX(MAESTRO!L:L,_xludf.AGGREGATE(15,6,ROW(MAESTRO!$B$3:$B$1000)/((MAESTRO!$B$3:$B$1000="ASMAR DIRECCIÓN")*(UPPER(MAESTRO!$L$3:$L$1000)="CONFIRMADO")),ROWS($A$3:A420))),"")</f>
        <v/>
      </c>
      <c r="M420" s="11" t="str">
        <f ca="1">IFERROR(INDEX(MAESTRO!M:M,_xludf.AGGREGATE(15,6,ROW(MAESTRO!$B$3:$B$1000)/((MAESTRO!$B$3:$B$1000="ASMAR DIRECCIÓN")*(UPPER(MAESTRO!$L$3:$L$1000)="CONFIRMADO")),ROWS($A$3:A420))),"")</f>
        <v/>
      </c>
      <c r="N420" s="11" t="str">
        <f ca="1">IFERROR(INDEX(MAESTRO!N:N,_xludf.AGGREGATE(15,6,ROW(MAESTRO!$B$3:$B$1000)/((MAESTRO!$B$3:$B$1000="ASMAR DIRECCIÓN")*(UPPER(MAESTRO!$L$3:$L$1000)="CONFIRMADO")),ROWS($A$3:A420))),"")</f>
        <v/>
      </c>
      <c r="O420" s="11" t="str">
        <f ca="1">IFERROR(INDEX(MAESTRO!O:O,_xludf.AGGREGATE(15,6,ROW(MAESTRO!$B$3:$B$1000)/((MAESTRO!$B$3:$B$1000="ASMAR DIRECCIÓN")*(UPPER(MAESTRO!$L$3:$L$1000)="CONFIRMADO")),ROWS($A$3:A420))),"")</f>
        <v/>
      </c>
      <c r="P420" s="11" t="str">
        <f ca="1">IFERROR(INDEX(MAESTRO!P:P,_xludf.AGGREGATE(15,6,ROW(MAESTRO!$B$3:$B$1000)/((MAESTRO!$B$3:$B$1000="ASMAR DIRECCIÓN")*(UPPER(MAESTRO!$L$3:$L$1000)="CONFIRMADO")),ROWS($A$3:A420))),"")</f>
        <v/>
      </c>
      <c r="Q420" s="11" t="str">
        <f ca="1">IFERROR(INDEX(MAESTRO!Q:Q,_xludf.AGGREGATE(15,6,ROW(MAESTRO!$B$3:$B$1000)/((MAESTRO!$B$3:$B$1000="ASMAR DIRECCIÓN")*(UPPER(MAESTRO!$L$3:$L$1000)="CONFIRMADO")),ROWS($A$3:A420))),"")</f>
        <v/>
      </c>
      <c r="R420" s="11" t="str">
        <f ca="1">IFERROR(INDEX(MAESTRO!R:R,_xludf.AGGREGATE(15,6,ROW(MAESTRO!$B$3:$B$1000)/((MAESTRO!$B$3:$B$1000="ASMAR DIRECCIÓN")*(UPPER(MAESTRO!$L$3:$L$1000)="CONFIRMADO")),ROWS($A$3:A420))),"")</f>
        <v/>
      </c>
      <c r="S420" s="11" t="str">
        <f ca="1">IFERROR(INDEX(MAESTRO!S:S,_xludf.AGGREGATE(15,6,ROW(MAESTRO!$B$3:$B$1000)/((MAESTRO!$B$3:$B$1000="ASMAR DIRECCIÓN")*(UPPER(MAESTRO!$L$3:$L$1000)="CONFIRMADO")),ROWS($A$3:A420))),"")</f>
        <v/>
      </c>
      <c r="T420" s="11" t="str">
        <f ca="1">IFERROR(INDEX(MAESTRO!T:T,_xludf.AGGREGATE(15,6,ROW(MAESTRO!$B$3:$B$1000)/((MAESTRO!$B$3:$B$1000="ASMAR DIRECCIÓN")*(UPPER(MAESTRO!$L$3:$L$1000)="CONFIRMADO")),ROWS($A$3:A420))),"")</f>
        <v/>
      </c>
      <c r="U420" s="11" t="str">
        <f ca="1">IFERROR(INDEX(MAESTRO!U:U,_xludf.AGGREGATE(15,6,ROW(MAESTRO!$B$3:$B$1000)/((MAESTRO!$B$3:$B$1000="ASMAR DIRECCIÓN")*(UPPER(MAESTRO!$L$3:$L$1000)="CONFIRMADO")),ROWS($A$3:A420))),"")</f>
        <v/>
      </c>
      <c r="V420" s="11" t="str">
        <f ca="1">IFERROR(INDEX(MAESTRO!V:V,_xludf.AGGREGATE(15,6,ROW(MAESTRO!$B$3:$B$1000)/((MAESTRO!$B$3:$B$1000="ASMAR DIRECCIÓN")*(UPPER(MAESTRO!$L$3:$L$1000)="CONFIRMADO")),ROWS($A$3:A420))),"")</f>
        <v/>
      </c>
      <c r="W420" s="11" t="str">
        <f ca="1">IFERROR(INDEX(MAESTRO!W:W,_xludf.AGGREGATE(15,6,ROW(MAESTRO!$B$3:$B$1000)/((MAESTRO!$B$3:$B$1000="ASMAR DIRECCIÓN")*(UPPER(MAESTRO!$L$3:$L$1000)="CONFIRMADO")),ROWS($A$3:A420))),"")</f>
        <v/>
      </c>
      <c r="X420" s="11" t="str">
        <f ca="1">IFERROR(INDEX(MAESTRO!X:X,_xludf.AGGREGATE(15,6,ROW(MAESTRO!$B$3:$B$1000)/((MAESTRO!$B$3:$B$1000="ASMAR DIRECCIÓN")*(UPPER(MAESTRO!$L$3:$L$1000)="CONFIRMADO")),ROWS($A$3:A420))),"")</f>
        <v/>
      </c>
    </row>
    <row r="421" spans="1:24" ht="22.05" customHeight="1">
      <c r="A421" s="10" t="str">
        <f ca="1">IFERROR(INDEX(MAESTRO!A:A,_xludf.AGGREGATE(15,6,ROW(MAESTRO!$B$3:$B$1000)/((MAESTRO!$B$3:$B$1000="ASMAR DIRECCIÓN")*(UPPER(MAESTRO!$L$3:$L$1000)="CONFIRMADO")),ROWS($A$3:A421))),"")</f>
        <v/>
      </c>
      <c r="B421" s="10" t="str">
        <f ca="1">IFERROR(INDEX(MAESTRO!B:B,_xludf.AGGREGATE(15,6,ROW(MAESTRO!$B$3:$B$1000)/((MAESTRO!$B$3:$B$1000="ASMAR DIRECCIÓN")*(UPPER(MAESTRO!$L$3:$L$1000)="CONFIRMADO")),ROWS($A$3:A421))),"")</f>
        <v/>
      </c>
      <c r="C421" s="10" t="str">
        <f ca="1">IFERROR(INDEX(MAESTRO!C:C,_xludf.AGGREGATE(15,6,ROW(MAESTRO!$B$3:$B$1000)/((MAESTRO!$B$3:$B$1000="ASMAR DIRECCIÓN")*(UPPER(MAESTRO!$L$3:$L$1000)="CONFIRMADO")),ROWS($A$3:A421))),"")</f>
        <v/>
      </c>
      <c r="D421" s="10" t="str">
        <f ca="1">IFERROR(INDEX(MAESTRO!D:D,_xludf.AGGREGATE(15,6,ROW(MAESTRO!$B$3:$B$1000)/((MAESTRO!$B$3:$B$1000="ASMAR DIRECCIÓN")*(UPPER(MAESTRO!$L$3:$L$1000)="CONFIRMADO")),ROWS($A$3:A421))),"")</f>
        <v/>
      </c>
      <c r="E421" s="10" t="str">
        <f ca="1">IFERROR(INDEX(MAESTRO!E:E,_xludf.AGGREGATE(15,6,ROW(MAESTRO!$B$3:$B$1000)/((MAESTRO!$B$3:$B$1000="ASMAR DIRECCIÓN")*(UPPER(MAESTRO!$L$3:$L$1000)="CONFIRMADO")),ROWS($A$3:A421))),"")</f>
        <v/>
      </c>
      <c r="F421" s="10" t="str">
        <f ca="1">IFERROR(INDEX(MAESTRO!F:F,_xludf.AGGREGATE(15,6,ROW(MAESTRO!$B$3:$B$1000)/((MAESTRO!$B$3:$B$1000="ASMAR DIRECCIÓN")*(UPPER(MAESTRO!$L$3:$L$1000)="CONFIRMADO")),ROWS($A$3:A421))),"")</f>
        <v/>
      </c>
      <c r="G421" s="10" t="str">
        <f ca="1">IFERROR(INDEX(MAESTRO!G:G,_xludf.AGGREGATE(15,6,ROW(MAESTRO!$B$3:$B$1000)/((MAESTRO!$B$3:$B$1000="ASMAR DIRECCIÓN")*(UPPER(MAESTRO!$L$3:$L$1000)="CONFIRMADO")),ROWS($A$3:A421))),"")</f>
        <v/>
      </c>
      <c r="H421" s="10" t="str">
        <f ca="1">IFERROR(INDEX(MAESTRO!H:H,_xludf.AGGREGATE(15,6,ROW(MAESTRO!$B$3:$B$1000)/((MAESTRO!$B$3:$B$1000="ASMAR DIRECCIÓN")*(UPPER(MAESTRO!$L$3:$L$1000)="CONFIRMADO")),ROWS($A$3:A421))),"")</f>
        <v/>
      </c>
      <c r="I421" s="10" t="str">
        <f ca="1">IFERROR(INDEX(MAESTRO!I:I,_xludf.AGGREGATE(15,6,ROW(MAESTRO!$B$3:$B$1000)/((MAESTRO!$B$3:$B$1000="ASMAR DIRECCIÓN")*(UPPER(MAESTRO!$L$3:$L$1000)="CONFIRMADO")),ROWS($A$3:A421))),"")</f>
        <v/>
      </c>
      <c r="J421" s="10" t="str">
        <f ca="1">IFERROR(INDEX(MAESTRO!J:J,_xludf.AGGREGATE(15,6,ROW(MAESTRO!$B$3:$B$1000)/((MAESTRO!$B$3:$B$1000="ASMAR DIRECCIÓN")*(UPPER(MAESTRO!$L$3:$L$1000)="CONFIRMADO")),ROWS($A$3:A421))),"")</f>
        <v/>
      </c>
      <c r="K421" s="10" t="str">
        <f ca="1">IFERROR(INDEX(MAESTRO!K:K,_xludf.AGGREGATE(15,6,ROW(MAESTRO!$B$3:$B$1000)/((MAESTRO!$B$3:$B$1000="ASMAR DIRECCIÓN")*(UPPER(MAESTRO!$L$3:$L$1000)="CONFIRMADO")),ROWS($A$3:A421))),"")</f>
        <v/>
      </c>
      <c r="L421" s="10" t="str">
        <f ca="1">IFERROR(INDEX(MAESTRO!L:L,_xludf.AGGREGATE(15,6,ROW(MAESTRO!$B$3:$B$1000)/((MAESTRO!$B$3:$B$1000="ASMAR DIRECCIÓN")*(UPPER(MAESTRO!$L$3:$L$1000)="CONFIRMADO")),ROWS($A$3:A421))),"")</f>
        <v/>
      </c>
      <c r="M421" s="10" t="str">
        <f ca="1">IFERROR(INDEX(MAESTRO!M:M,_xludf.AGGREGATE(15,6,ROW(MAESTRO!$B$3:$B$1000)/((MAESTRO!$B$3:$B$1000="ASMAR DIRECCIÓN")*(UPPER(MAESTRO!$L$3:$L$1000)="CONFIRMADO")),ROWS($A$3:A421))),"")</f>
        <v/>
      </c>
      <c r="N421" s="10" t="str">
        <f ca="1">IFERROR(INDEX(MAESTRO!N:N,_xludf.AGGREGATE(15,6,ROW(MAESTRO!$B$3:$B$1000)/((MAESTRO!$B$3:$B$1000="ASMAR DIRECCIÓN")*(UPPER(MAESTRO!$L$3:$L$1000)="CONFIRMADO")),ROWS($A$3:A421))),"")</f>
        <v/>
      </c>
      <c r="O421" s="10" t="str">
        <f ca="1">IFERROR(INDEX(MAESTRO!O:O,_xludf.AGGREGATE(15,6,ROW(MAESTRO!$B$3:$B$1000)/((MAESTRO!$B$3:$B$1000="ASMAR DIRECCIÓN")*(UPPER(MAESTRO!$L$3:$L$1000)="CONFIRMADO")),ROWS($A$3:A421))),"")</f>
        <v/>
      </c>
      <c r="P421" s="10" t="str">
        <f ca="1">IFERROR(INDEX(MAESTRO!P:P,_xludf.AGGREGATE(15,6,ROW(MAESTRO!$B$3:$B$1000)/((MAESTRO!$B$3:$B$1000="ASMAR DIRECCIÓN")*(UPPER(MAESTRO!$L$3:$L$1000)="CONFIRMADO")),ROWS($A$3:A421))),"")</f>
        <v/>
      </c>
      <c r="Q421" s="10" t="str">
        <f ca="1">IFERROR(INDEX(MAESTRO!Q:Q,_xludf.AGGREGATE(15,6,ROW(MAESTRO!$B$3:$B$1000)/((MAESTRO!$B$3:$B$1000="ASMAR DIRECCIÓN")*(UPPER(MAESTRO!$L$3:$L$1000)="CONFIRMADO")),ROWS($A$3:A421))),"")</f>
        <v/>
      </c>
      <c r="R421" s="10" t="str">
        <f ca="1">IFERROR(INDEX(MAESTRO!R:R,_xludf.AGGREGATE(15,6,ROW(MAESTRO!$B$3:$B$1000)/((MAESTRO!$B$3:$B$1000="ASMAR DIRECCIÓN")*(UPPER(MAESTRO!$L$3:$L$1000)="CONFIRMADO")),ROWS($A$3:A421))),"")</f>
        <v/>
      </c>
      <c r="S421" s="10" t="str">
        <f ca="1">IFERROR(INDEX(MAESTRO!S:S,_xludf.AGGREGATE(15,6,ROW(MAESTRO!$B$3:$B$1000)/((MAESTRO!$B$3:$B$1000="ASMAR DIRECCIÓN")*(UPPER(MAESTRO!$L$3:$L$1000)="CONFIRMADO")),ROWS($A$3:A421))),"")</f>
        <v/>
      </c>
      <c r="T421" s="10" t="str">
        <f ca="1">IFERROR(INDEX(MAESTRO!T:T,_xludf.AGGREGATE(15,6,ROW(MAESTRO!$B$3:$B$1000)/((MAESTRO!$B$3:$B$1000="ASMAR DIRECCIÓN")*(UPPER(MAESTRO!$L$3:$L$1000)="CONFIRMADO")),ROWS($A$3:A421))),"")</f>
        <v/>
      </c>
      <c r="U421" s="10" t="str">
        <f ca="1">IFERROR(INDEX(MAESTRO!U:U,_xludf.AGGREGATE(15,6,ROW(MAESTRO!$B$3:$B$1000)/((MAESTRO!$B$3:$B$1000="ASMAR DIRECCIÓN")*(UPPER(MAESTRO!$L$3:$L$1000)="CONFIRMADO")),ROWS($A$3:A421))),"")</f>
        <v/>
      </c>
      <c r="V421" s="10" t="str">
        <f ca="1">IFERROR(INDEX(MAESTRO!V:V,_xludf.AGGREGATE(15,6,ROW(MAESTRO!$B$3:$B$1000)/((MAESTRO!$B$3:$B$1000="ASMAR DIRECCIÓN")*(UPPER(MAESTRO!$L$3:$L$1000)="CONFIRMADO")),ROWS($A$3:A421))),"")</f>
        <v/>
      </c>
      <c r="W421" s="10" t="str">
        <f ca="1">IFERROR(INDEX(MAESTRO!W:W,_xludf.AGGREGATE(15,6,ROW(MAESTRO!$B$3:$B$1000)/((MAESTRO!$B$3:$B$1000="ASMAR DIRECCIÓN")*(UPPER(MAESTRO!$L$3:$L$1000)="CONFIRMADO")),ROWS($A$3:A421))),"")</f>
        <v/>
      </c>
      <c r="X421" s="10" t="str">
        <f ca="1">IFERROR(INDEX(MAESTRO!X:X,_xludf.AGGREGATE(15,6,ROW(MAESTRO!$B$3:$B$1000)/((MAESTRO!$B$3:$B$1000="ASMAR DIRECCIÓN")*(UPPER(MAESTRO!$L$3:$L$1000)="CONFIRMADO")),ROWS($A$3:A421))),"")</f>
        <v/>
      </c>
    </row>
    <row r="422" spans="1:24" ht="22.05" customHeight="1">
      <c r="A422" s="11" t="str">
        <f ca="1">IFERROR(INDEX(MAESTRO!A:A,_xludf.AGGREGATE(15,6,ROW(MAESTRO!$B$3:$B$1000)/((MAESTRO!$B$3:$B$1000="ASMAR DIRECCIÓN")*(UPPER(MAESTRO!$L$3:$L$1000)="CONFIRMADO")),ROWS($A$3:A422))),"")</f>
        <v/>
      </c>
      <c r="B422" s="11" t="str">
        <f ca="1">IFERROR(INDEX(MAESTRO!B:B,_xludf.AGGREGATE(15,6,ROW(MAESTRO!$B$3:$B$1000)/((MAESTRO!$B$3:$B$1000="ASMAR DIRECCIÓN")*(UPPER(MAESTRO!$L$3:$L$1000)="CONFIRMADO")),ROWS($A$3:A422))),"")</f>
        <v/>
      </c>
      <c r="C422" s="11" t="str">
        <f ca="1">IFERROR(INDEX(MAESTRO!C:C,_xludf.AGGREGATE(15,6,ROW(MAESTRO!$B$3:$B$1000)/((MAESTRO!$B$3:$B$1000="ASMAR DIRECCIÓN")*(UPPER(MAESTRO!$L$3:$L$1000)="CONFIRMADO")),ROWS($A$3:A422))),"")</f>
        <v/>
      </c>
      <c r="D422" s="11" t="str">
        <f ca="1">IFERROR(INDEX(MAESTRO!D:D,_xludf.AGGREGATE(15,6,ROW(MAESTRO!$B$3:$B$1000)/((MAESTRO!$B$3:$B$1000="ASMAR DIRECCIÓN")*(UPPER(MAESTRO!$L$3:$L$1000)="CONFIRMADO")),ROWS($A$3:A422))),"")</f>
        <v/>
      </c>
      <c r="E422" s="11" t="str">
        <f ca="1">IFERROR(INDEX(MAESTRO!E:E,_xludf.AGGREGATE(15,6,ROW(MAESTRO!$B$3:$B$1000)/((MAESTRO!$B$3:$B$1000="ASMAR DIRECCIÓN")*(UPPER(MAESTRO!$L$3:$L$1000)="CONFIRMADO")),ROWS($A$3:A422))),"")</f>
        <v/>
      </c>
      <c r="F422" s="11" t="str">
        <f ca="1">IFERROR(INDEX(MAESTRO!F:F,_xludf.AGGREGATE(15,6,ROW(MAESTRO!$B$3:$B$1000)/((MAESTRO!$B$3:$B$1000="ASMAR DIRECCIÓN")*(UPPER(MAESTRO!$L$3:$L$1000)="CONFIRMADO")),ROWS($A$3:A422))),"")</f>
        <v/>
      </c>
      <c r="G422" s="11" t="str">
        <f ca="1">IFERROR(INDEX(MAESTRO!G:G,_xludf.AGGREGATE(15,6,ROW(MAESTRO!$B$3:$B$1000)/((MAESTRO!$B$3:$B$1000="ASMAR DIRECCIÓN")*(UPPER(MAESTRO!$L$3:$L$1000)="CONFIRMADO")),ROWS($A$3:A422))),"")</f>
        <v/>
      </c>
      <c r="H422" s="11" t="str">
        <f ca="1">IFERROR(INDEX(MAESTRO!H:H,_xludf.AGGREGATE(15,6,ROW(MAESTRO!$B$3:$B$1000)/((MAESTRO!$B$3:$B$1000="ASMAR DIRECCIÓN")*(UPPER(MAESTRO!$L$3:$L$1000)="CONFIRMADO")),ROWS($A$3:A422))),"")</f>
        <v/>
      </c>
      <c r="I422" s="11" t="str">
        <f ca="1">IFERROR(INDEX(MAESTRO!I:I,_xludf.AGGREGATE(15,6,ROW(MAESTRO!$B$3:$B$1000)/((MAESTRO!$B$3:$B$1000="ASMAR DIRECCIÓN")*(UPPER(MAESTRO!$L$3:$L$1000)="CONFIRMADO")),ROWS($A$3:A422))),"")</f>
        <v/>
      </c>
      <c r="J422" s="11" t="str">
        <f ca="1">IFERROR(INDEX(MAESTRO!J:J,_xludf.AGGREGATE(15,6,ROW(MAESTRO!$B$3:$B$1000)/((MAESTRO!$B$3:$B$1000="ASMAR DIRECCIÓN")*(UPPER(MAESTRO!$L$3:$L$1000)="CONFIRMADO")),ROWS($A$3:A422))),"")</f>
        <v/>
      </c>
      <c r="K422" s="11" t="str">
        <f ca="1">IFERROR(INDEX(MAESTRO!K:K,_xludf.AGGREGATE(15,6,ROW(MAESTRO!$B$3:$B$1000)/((MAESTRO!$B$3:$B$1000="ASMAR DIRECCIÓN")*(UPPER(MAESTRO!$L$3:$L$1000)="CONFIRMADO")),ROWS($A$3:A422))),"")</f>
        <v/>
      </c>
      <c r="L422" s="11" t="str">
        <f ca="1">IFERROR(INDEX(MAESTRO!L:L,_xludf.AGGREGATE(15,6,ROW(MAESTRO!$B$3:$B$1000)/((MAESTRO!$B$3:$B$1000="ASMAR DIRECCIÓN")*(UPPER(MAESTRO!$L$3:$L$1000)="CONFIRMADO")),ROWS($A$3:A422))),"")</f>
        <v/>
      </c>
      <c r="M422" s="11" t="str">
        <f ca="1">IFERROR(INDEX(MAESTRO!M:M,_xludf.AGGREGATE(15,6,ROW(MAESTRO!$B$3:$B$1000)/((MAESTRO!$B$3:$B$1000="ASMAR DIRECCIÓN")*(UPPER(MAESTRO!$L$3:$L$1000)="CONFIRMADO")),ROWS($A$3:A422))),"")</f>
        <v/>
      </c>
      <c r="N422" s="11" t="str">
        <f ca="1">IFERROR(INDEX(MAESTRO!N:N,_xludf.AGGREGATE(15,6,ROW(MAESTRO!$B$3:$B$1000)/((MAESTRO!$B$3:$B$1000="ASMAR DIRECCIÓN")*(UPPER(MAESTRO!$L$3:$L$1000)="CONFIRMADO")),ROWS($A$3:A422))),"")</f>
        <v/>
      </c>
      <c r="O422" s="11" t="str">
        <f ca="1">IFERROR(INDEX(MAESTRO!O:O,_xludf.AGGREGATE(15,6,ROW(MAESTRO!$B$3:$B$1000)/((MAESTRO!$B$3:$B$1000="ASMAR DIRECCIÓN")*(UPPER(MAESTRO!$L$3:$L$1000)="CONFIRMADO")),ROWS($A$3:A422))),"")</f>
        <v/>
      </c>
      <c r="P422" s="11" t="str">
        <f ca="1">IFERROR(INDEX(MAESTRO!P:P,_xludf.AGGREGATE(15,6,ROW(MAESTRO!$B$3:$B$1000)/((MAESTRO!$B$3:$B$1000="ASMAR DIRECCIÓN")*(UPPER(MAESTRO!$L$3:$L$1000)="CONFIRMADO")),ROWS($A$3:A422))),"")</f>
        <v/>
      </c>
      <c r="Q422" s="11" t="str">
        <f ca="1">IFERROR(INDEX(MAESTRO!Q:Q,_xludf.AGGREGATE(15,6,ROW(MAESTRO!$B$3:$B$1000)/((MAESTRO!$B$3:$B$1000="ASMAR DIRECCIÓN")*(UPPER(MAESTRO!$L$3:$L$1000)="CONFIRMADO")),ROWS($A$3:A422))),"")</f>
        <v/>
      </c>
      <c r="R422" s="11" t="str">
        <f ca="1">IFERROR(INDEX(MAESTRO!R:R,_xludf.AGGREGATE(15,6,ROW(MAESTRO!$B$3:$B$1000)/((MAESTRO!$B$3:$B$1000="ASMAR DIRECCIÓN")*(UPPER(MAESTRO!$L$3:$L$1000)="CONFIRMADO")),ROWS($A$3:A422))),"")</f>
        <v/>
      </c>
      <c r="S422" s="11" t="str">
        <f ca="1">IFERROR(INDEX(MAESTRO!S:S,_xludf.AGGREGATE(15,6,ROW(MAESTRO!$B$3:$B$1000)/((MAESTRO!$B$3:$B$1000="ASMAR DIRECCIÓN")*(UPPER(MAESTRO!$L$3:$L$1000)="CONFIRMADO")),ROWS($A$3:A422))),"")</f>
        <v/>
      </c>
      <c r="T422" s="11" t="str">
        <f ca="1">IFERROR(INDEX(MAESTRO!T:T,_xludf.AGGREGATE(15,6,ROW(MAESTRO!$B$3:$B$1000)/((MAESTRO!$B$3:$B$1000="ASMAR DIRECCIÓN")*(UPPER(MAESTRO!$L$3:$L$1000)="CONFIRMADO")),ROWS($A$3:A422))),"")</f>
        <v/>
      </c>
      <c r="U422" s="11" t="str">
        <f ca="1">IFERROR(INDEX(MAESTRO!U:U,_xludf.AGGREGATE(15,6,ROW(MAESTRO!$B$3:$B$1000)/((MAESTRO!$B$3:$B$1000="ASMAR DIRECCIÓN")*(UPPER(MAESTRO!$L$3:$L$1000)="CONFIRMADO")),ROWS($A$3:A422))),"")</f>
        <v/>
      </c>
      <c r="V422" s="11" t="str">
        <f ca="1">IFERROR(INDEX(MAESTRO!V:V,_xludf.AGGREGATE(15,6,ROW(MAESTRO!$B$3:$B$1000)/((MAESTRO!$B$3:$B$1000="ASMAR DIRECCIÓN")*(UPPER(MAESTRO!$L$3:$L$1000)="CONFIRMADO")),ROWS($A$3:A422))),"")</f>
        <v/>
      </c>
      <c r="W422" s="11" t="str">
        <f ca="1">IFERROR(INDEX(MAESTRO!W:W,_xludf.AGGREGATE(15,6,ROW(MAESTRO!$B$3:$B$1000)/((MAESTRO!$B$3:$B$1000="ASMAR DIRECCIÓN")*(UPPER(MAESTRO!$L$3:$L$1000)="CONFIRMADO")),ROWS($A$3:A422))),"")</f>
        <v/>
      </c>
      <c r="X422" s="11" t="str">
        <f ca="1">IFERROR(INDEX(MAESTRO!X:X,_xludf.AGGREGATE(15,6,ROW(MAESTRO!$B$3:$B$1000)/((MAESTRO!$B$3:$B$1000="ASMAR DIRECCIÓN")*(UPPER(MAESTRO!$L$3:$L$1000)="CONFIRMADO")),ROWS($A$3:A422))),"")</f>
        <v/>
      </c>
    </row>
    <row r="423" spans="1:24" ht="22.05" customHeight="1">
      <c r="A423" s="10" t="str">
        <f ca="1">IFERROR(INDEX(MAESTRO!A:A,_xludf.AGGREGATE(15,6,ROW(MAESTRO!$B$3:$B$1000)/((MAESTRO!$B$3:$B$1000="ASMAR DIRECCIÓN")*(UPPER(MAESTRO!$L$3:$L$1000)="CONFIRMADO")),ROWS($A$3:A423))),"")</f>
        <v/>
      </c>
      <c r="B423" s="10" t="str">
        <f ca="1">IFERROR(INDEX(MAESTRO!B:B,_xludf.AGGREGATE(15,6,ROW(MAESTRO!$B$3:$B$1000)/((MAESTRO!$B$3:$B$1000="ASMAR DIRECCIÓN")*(UPPER(MAESTRO!$L$3:$L$1000)="CONFIRMADO")),ROWS($A$3:A423))),"")</f>
        <v/>
      </c>
      <c r="C423" s="10" t="str">
        <f ca="1">IFERROR(INDEX(MAESTRO!C:C,_xludf.AGGREGATE(15,6,ROW(MAESTRO!$B$3:$B$1000)/((MAESTRO!$B$3:$B$1000="ASMAR DIRECCIÓN")*(UPPER(MAESTRO!$L$3:$L$1000)="CONFIRMADO")),ROWS($A$3:A423))),"")</f>
        <v/>
      </c>
      <c r="D423" s="10" t="str">
        <f ca="1">IFERROR(INDEX(MAESTRO!D:D,_xludf.AGGREGATE(15,6,ROW(MAESTRO!$B$3:$B$1000)/((MAESTRO!$B$3:$B$1000="ASMAR DIRECCIÓN")*(UPPER(MAESTRO!$L$3:$L$1000)="CONFIRMADO")),ROWS($A$3:A423))),"")</f>
        <v/>
      </c>
      <c r="E423" s="10" t="str">
        <f ca="1">IFERROR(INDEX(MAESTRO!E:E,_xludf.AGGREGATE(15,6,ROW(MAESTRO!$B$3:$B$1000)/((MAESTRO!$B$3:$B$1000="ASMAR DIRECCIÓN")*(UPPER(MAESTRO!$L$3:$L$1000)="CONFIRMADO")),ROWS($A$3:A423))),"")</f>
        <v/>
      </c>
      <c r="F423" s="10" t="str">
        <f ca="1">IFERROR(INDEX(MAESTRO!F:F,_xludf.AGGREGATE(15,6,ROW(MAESTRO!$B$3:$B$1000)/((MAESTRO!$B$3:$B$1000="ASMAR DIRECCIÓN")*(UPPER(MAESTRO!$L$3:$L$1000)="CONFIRMADO")),ROWS($A$3:A423))),"")</f>
        <v/>
      </c>
      <c r="G423" s="10" t="str">
        <f ca="1">IFERROR(INDEX(MAESTRO!G:G,_xludf.AGGREGATE(15,6,ROW(MAESTRO!$B$3:$B$1000)/((MAESTRO!$B$3:$B$1000="ASMAR DIRECCIÓN")*(UPPER(MAESTRO!$L$3:$L$1000)="CONFIRMADO")),ROWS($A$3:A423))),"")</f>
        <v/>
      </c>
      <c r="H423" s="10" t="str">
        <f ca="1">IFERROR(INDEX(MAESTRO!H:H,_xludf.AGGREGATE(15,6,ROW(MAESTRO!$B$3:$B$1000)/((MAESTRO!$B$3:$B$1000="ASMAR DIRECCIÓN")*(UPPER(MAESTRO!$L$3:$L$1000)="CONFIRMADO")),ROWS($A$3:A423))),"")</f>
        <v/>
      </c>
      <c r="I423" s="10" t="str">
        <f ca="1">IFERROR(INDEX(MAESTRO!I:I,_xludf.AGGREGATE(15,6,ROW(MAESTRO!$B$3:$B$1000)/((MAESTRO!$B$3:$B$1000="ASMAR DIRECCIÓN")*(UPPER(MAESTRO!$L$3:$L$1000)="CONFIRMADO")),ROWS($A$3:A423))),"")</f>
        <v/>
      </c>
      <c r="J423" s="10" t="str">
        <f ca="1">IFERROR(INDEX(MAESTRO!J:J,_xludf.AGGREGATE(15,6,ROW(MAESTRO!$B$3:$B$1000)/((MAESTRO!$B$3:$B$1000="ASMAR DIRECCIÓN")*(UPPER(MAESTRO!$L$3:$L$1000)="CONFIRMADO")),ROWS($A$3:A423))),"")</f>
        <v/>
      </c>
      <c r="K423" s="10" t="str">
        <f ca="1">IFERROR(INDEX(MAESTRO!K:K,_xludf.AGGREGATE(15,6,ROW(MAESTRO!$B$3:$B$1000)/((MAESTRO!$B$3:$B$1000="ASMAR DIRECCIÓN")*(UPPER(MAESTRO!$L$3:$L$1000)="CONFIRMADO")),ROWS($A$3:A423))),"")</f>
        <v/>
      </c>
      <c r="L423" s="10" t="str">
        <f ca="1">IFERROR(INDEX(MAESTRO!L:L,_xludf.AGGREGATE(15,6,ROW(MAESTRO!$B$3:$B$1000)/((MAESTRO!$B$3:$B$1000="ASMAR DIRECCIÓN")*(UPPER(MAESTRO!$L$3:$L$1000)="CONFIRMADO")),ROWS($A$3:A423))),"")</f>
        <v/>
      </c>
      <c r="M423" s="10" t="str">
        <f ca="1">IFERROR(INDEX(MAESTRO!M:M,_xludf.AGGREGATE(15,6,ROW(MAESTRO!$B$3:$B$1000)/((MAESTRO!$B$3:$B$1000="ASMAR DIRECCIÓN")*(UPPER(MAESTRO!$L$3:$L$1000)="CONFIRMADO")),ROWS($A$3:A423))),"")</f>
        <v/>
      </c>
      <c r="N423" s="10" t="str">
        <f ca="1">IFERROR(INDEX(MAESTRO!N:N,_xludf.AGGREGATE(15,6,ROW(MAESTRO!$B$3:$B$1000)/((MAESTRO!$B$3:$B$1000="ASMAR DIRECCIÓN")*(UPPER(MAESTRO!$L$3:$L$1000)="CONFIRMADO")),ROWS($A$3:A423))),"")</f>
        <v/>
      </c>
      <c r="O423" s="10" t="str">
        <f ca="1">IFERROR(INDEX(MAESTRO!O:O,_xludf.AGGREGATE(15,6,ROW(MAESTRO!$B$3:$B$1000)/((MAESTRO!$B$3:$B$1000="ASMAR DIRECCIÓN")*(UPPER(MAESTRO!$L$3:$L$1000)="CONFIRMADO")),ROWS($A$3:A423))),"")</f>
        <v/>
      </c>
      <c r="P423" s="10" t="str">
        <f ca="1">IFERROR(INDEX(MAESTRO!P:P,_xludf.AGGREGATE(15,6,ROW(MAESTRO!$B$3:$B$1000)/((MAESTRO!$B$3:$B$1000="ASMAR DIRECCIÓN")*(UPPER(MAESTRO!$L$3:$L$1000)="CONFIRMADO")),ROWS($A$3:A423))),"")</f>
        <v/>
      </c>
      <c r="Q423" s="10" t="str">
        <f ca="1">IFERROR(INDEX(MAESTRO!Q:Q,_xludf.AGGREGATE(15,6,ROW(MAESTRO!$B$3:$B$1000)/((MAESTRO!$B$3:$B$1000="ASMAR DIRECCIÓN")*(UPPER(MAESTRO!$L$3:$L$1000)="CONFIRMADO")),ROWS($A$3:A423))),"")</f>
        <v/>
      </c>
      <c r="R423" s="10" t="str">
        <f ca="1">IFERROR(INDEX(MAESTRO!R:R,_xludf.AGGREGATE(15,6,ROW(MAESTRO!$B$3:$B$1000)/((MAESTRO!$B$3:$B$1000="ASMAR DIRECCIÓN")*(UPPER(MAESTRO!$L$3:$L$1000)="CONFIRMADO")),ROWS($A$3:A423))),"")</f>
        <v/>
      </c>
      <c r="S423" s="10" t="str">
        <f ca="1">IFERROR(INDEX(MAESTRO!S:S,_xludf.AGGREGATE(15,6,ROW(MAESTRO!$B$3:$B$1000)/((MAESTRO!$B$3:$B$1000="ASMAR DIRECCIÓN")*(UPPER(MAESTRO!$L$3:$L$1000)="CONFIRMADO")),ROWS($A$3:A423))),"")</f>
        <v/>
      </c>
      <c r="T423" s="10" t="str">
        <f ca="1">IFERROR(INDEX(MAESTRO!T:T,_xludf.AGGREGATE(15,6,ROW(MAESTRO!$B$3:$B$1000)/((MAESTRO!$B$3:$B$1000="ASMAR DIRECCIÓN")*(UPPER(MAESTRO!$L$3:$L$1000)="CONFIRMADO")),ROWS($A$3:A423))),"")</f>
        <v/>
      </c>
      <c r="U423" s="10" t="str">
        <f ca="1">IFERROR(INDEX(MAESTRO!U:U,_xludf.AGGREGATE(15,6,ROW(MAESTRO!$B$3:$B$1000)/((MAESTRO!$B$3:$B$1000="ASMAR DIRECCIÓN")*(UPPER(MAESTRO!$L$3:$L$1000)="CONFIRMADO")),ROWS($A$3:A423))),"")</f>
        <v/>
      </c>
      <c r="V423" s="10" t="str">
        <f ca="1">IFERROR(INDEX(MAESTRO!V:V,_xludf.AGGREGATE(15,6,ROW(MAESTRO!$B$3:$B$1000)/((MAESTRO!$B$3:$B$1000="ASMAR DIRECCIÓN")*(UPPER(MAESTRO!$L$3:$L$1000)="CONFIRMADO")),ROWS($A$3:A423))),"")</f>
        <v/>
      </c>
      <c r="W423" s="10" t="str">
        <f ca="1">IFERROR(INDEX(MAESTRO!W:W,_xludf.AGGREGATE(15,6,ROW(MAESTRO!$B$3:$B$1000)/((MAESTRO!$B$3:$B$1000="ASMAR DIRECCIÓN")*(UPPER(MAESTRO!$L$3:$L$1000)="CONFIRMADO")),ROWS($A$3:A423))),"")</f>
        <v/>
      </c>
      <c r="X423" s="10" t="str">
        <f ca="1">IFERROR(INDEX(MAESTRO!X:X,_xludf.AGGREGATE(15,6,ROW(MAESTRO!$B$3:$B$1000)/((MAESTRO!$B$3:$B$1000="ASMAR DIRECCIÓN")*(UPPER(MAESTRO!$L$3:$L$1000)="CONFIRMADO")),ROWS($A$3:A423))),"")</f>
        <v/>
      </c>
    </row>
    <row r="424" spans="1:24" ht="22.05" customHeight="1">
      <c r="A424" s="11" t="str">
        <f ca="1">IFERROR(INDEX(MAESTRO!A:A,_xludf.AGGREGATE(15,6,ROW(MAESTRO!$B$3:$B$1000)/((MAESTRO!$B$3:$B$1000="ASMAR DIRECCIÓN")*(UPPER(MAESTRO!$L$3:$L$1000)="CONFIRMADO")),ROWS($A$3:A424))),"")</f>
        <v/>
      </c>
      <c r="B424" s="11" t="str">
        <f ca="1">IFERROR(INDEX(MAESTRO!B:B,_xludf.AGGREGATE(15,6,ROW(MAESTRO!$B$3:$B$1000)/((MAESTRO!$B$3:$B$1000="ASMAR DIRECCIÓN")*(UPPER(MAESTRO!$L$3:$L$1000)="CONFIRMADO")),ROWS($A$3:A424))),"")</f>
        <v/>
      </c>
      <c r="C424" s="11" t="str">
        <f ca="1">IFERROR(INDEX(MAESTRO!C:C,_xludf.AGGREGATE(15,6,ROW(MAESTRO!$B$3:$B$1000)/((MAESTRO!$B$3:$B$1000="ASMAR DIRECCIÓN")*(UPPER(MAESTRO!$L$3:$L$1000)="CONFIRMADO")),ROWS($A$3:A424))),"")</f>
        <v/>
      </c>
      <c r="D424" s="11" t="str">
        <f ca="1">IFERROR(INDEX(MAESTRO!D:D,_xludf.AGGREGATE(15,6,ROW(MAESTRO!$B$3:$B$1000)/((MAESTRO!$B$3:$B$1000="ASMAR DIRECCIÓN")*(UPPER(MAESTRO!$L$3:$L$1000)="CONFIRMADO")),ROWS($A$3:A424))),"")</f>
        <v/>
      </c>
      <c r="E424" s="11" t="str">
        <f ca="1">IFERROR(INDEX(MAESTRO!E:E,_xludf.AGGREGATE(15,6,ROW(MAESTRO!$B$3:$B$1000)/((MAESTRO!$B$3:$B$1000="ASMAR DIRECCIÓN")*(UPPER(MAESTRO!$L$3:$L$1000)="CONFIRMADO")),ROWS($A$3:A424))),"")</f>
        <v/>
      </c>
      <c r="F424" s="11" t="str">
        <f ca="1">IFERROR(INDEX(MAESTRO!F:F,_xludf.AGGREGATE(15,6,ROW(MAESTRO!$B$3:$B$1000)/((MAESTRO!$B$3:$B$1000="ASMAR DIRECCIÓN")*(UPPER(MAESTRO!$L$3:$L$1000)="CONFIRMADO")),ROWS($A$3:A424))),"")</f>
        <v/>
      </c>
      <c r="G424" s="11" t="str">
        <f ca="1">IFERROR(INDEX(MAESTRO!G:G,_xludf.AGGREGATE(15,6,ROW(MAESTRO!$B$3:$B$1000)/((MAESTRO!$B$3:$B$1000="ASMAR DIRECCIÓN")*(UPPER(MAESTRO!$L$3:$L$1000)="CONFIRMADO")),ROWS($A$3:A424))),"")</f>
        <v/>
      </c>
      <c r="H424" s="11" t="str">
        <f ca="1">IFERROR(INDEX(MAESTRO!H:H,_xludf.AGGREGATE(15,6,ROW(MAESTRO!$B$3:$B$1000)/((MAESTRO!$B$3:$B$1000="ASMAR DIRECCIÓN")*(UPPER(MAESTRO!$L$3:$L$1000)="CONFIRMADO")),ROWS($A$3:A424))),"")</f>
        <v/>
      </c>
      <c r="I424" s="11" t="str">
        <f ca="1">IFERROR(INDEX(MAESTRO!I:I,_xludf.AGGREGATE(15,6,ROW(MAESTRO!$B$3:$B$1000)/((MAESTRO!$B$3:$B$1000="ASMAR DIRECCIÓN")*(UPPER(MAESTRO!$L$3:$L$1000)="CONFIRMADO")),ROWS($A$3:A424))),"")</f>
        <v/>
      </c>
      <c r="J424" s="11" t="str">
        <f ca="1">IFERROR(INDEX(MAESTRO!J:J,_xludf.AGGREGATE(15,6,ROW(MAESTRO!$B$3:$B$1000)/((MAESTRO!$B$3:$B$1000="ASMAR DIRECCIÓN")*(UPPER(MAESTRO!$L$3:$L$1000)="CONFIRMADO")),ROWS($A$3:A424))),"")</f>
        <v/>
      </c>
      <c r="K424" s="11" t="str">
        <f ca="1">IFERROR(INDEX(MAESTRO!K:K,_xludf.AGGREGATE(15,6,ROW(MAESTRO!$B$3:$B$1000)/((MAESTRO!$B$3:$B$1000="ASMAR DIRECCIÓN")*(UPPER(MAESTRO!$L$3:$L$1000)="CONFIRMADO")),ROWS($A$3:A424))),"")</f>
        <v/>
      </c>
      <c r="L424" s="11" t="str">
        <f ca="1">IFERROR(INDEX(MAESTRO!L:L,_xludf.AGGREGATE(15,6,ROW(MAESTRO!$B$3:$B$1000)/((MAESTRO!$B$3:$B$1000="ASMAR DIRECCIÓN")*(UPPER(MAESTRO!$L$3:$L$1000)="CONFIRMADO")),ROWS($A$3:A424))),"")</f>
        <v/>
      </c>
      <c r="M424" s="11" t="str">
        <f ca="1">IFERROR(INDEX(MAESTRO!M:M,_xludf.AGGREGATE(15,6,ROW(MAESTRO!$B$3:$B$1000)/((MAESTRO!$B$3:$B$1000="ASMAR DIRECCIÓN")*(UPPER(MAESTRO!$L$3:$L$1000)="CONFIRMADO")),ROWS($A$3:A424))),"")</f>
        <v/>
      </c>
      <c r="N424" s="11" t="str">
        <f ca="1">IFERROR(INDEX(MAESTRO!N:N,_xludf.AGGREGATE(15,6,ROW(MAESTRO!$B$3:$B$1000)/((MAESTRO!$B$3:$B$1000="ASMAR DIRECCIÓN")*(UPPER(MAESTRO!$L$3:$L$1000)="CONFIRMADO")),ROWS($A$3:A424))),"")</f>
        <v/>
      </c>
      <c r="O424" s="11" t="str">
        <f ca="1">IFERROR(INDEX(MAESTRO!O:O,_xludf.AGGREGATE(15,6,ROW(MAESTRO!$B$3:$B$1000)/((MAESTRO!$B$3:$B$1000="ASMAR DIRECCIÓN")*(UPPER(MAESTRO!$L$3:$L$1000)="CONFIRMADO")),ROWS($A$3:A424))),"")</f>
        <v/>
      </c>
      <c r="P424" s="11" t="str">
        <f ca="1">IFERROR(INDEX(MAESTRO!P:P,_xludf.AGGREGATE(15,6,ROW(MAESTRO!$B$3:$B$1000)/((MAESTRO!$B$3:$B$1000="ASMAR DIRECCIÓN")*(UPPER(MAESTRO!$L$3:$L$1000)="CONFIRMADO")),ROWS($A$3:A424))),"")</f>
        <v/>
      </c>
      <c r="Q424" s="11" t="str">
        <f ca="1">IFERROR(INDEX(MAESTRO!Q:Q,_xludf.AGGREGATE(15,6,ROW(MAESTRO!$B$3:$B$1000)/((MAESTRO!$B$3:$B$1000="ASMAR DIRECCIÓN")*(UPPER(MAESTRO!$L$3:$L$1000)="CONFIRMADO")),ROWS($A$3:A424))),"")</f>
        <v/>
      </c>
      <c r="R424" s="11" t="str">
        <f ca="1">IFERROR(INDEX(MAESTRO!R:R,_xludf.AGGREGATE(15,6,ROW(MAESTRO!$B$3:$B$1000)/((MAESTRO!$B$3:$B$1000="ASMAR DIRECCIÓN")*(UPPER(MAESTRO!$L$3:$L$1000)="CONFIRMADO")),ROWS($A$3:A424))),"")</f>
        <v/>
      </c>
      <c r="S424" s="11" t="str">
        <f ca="1">IFERROR(INDEX(MAESTRO!S:S,_xludf.AGGREGATE(15,6,ROW(MAESTRO!$B$3:$B$1000)/((MAESTRO!$B$3:$B$1000="ASMAR DIRECCIÓN")*(UPPER(MAESTRO!$L$3:$L$1000)="CONFIRMADO")),ROWS($A$3:A424))),"")</f>
        <v/>
      </c>
      <c r="T424" s="11" t="str">
        <f ca="1">IFERROR(INDEX(MAESTRO!T:T,_xludf.AGGREGATE(15,6,ROW(MAESTRO!$B$3:$B$1000)/((MAESTRO!$B$3:$B$1000="ASMAR DIRECCIÓN")*(UPPER(MAESTRO!$L$3:$L$1000)="CONFIRMADO")),ROWS($A$3:A424))),"")</f>
        <v/>
      </c>
      <c r="U424" s="11" t="str">
        <f ca="1">IFERROR(INDEX(MAESTRO!U:U,_xludf.AGGREGATE(15,6,ROW(MAESTRO!$B$3:$B$1000)/((MAESTRO!$B$3:$B$1000="ASMAR DIRECCIÓN")*(UPPER(MAESTRO!$L$3:$L$1000)="CONFIRMADO")),ROWS($A$3:A424))),"")</f>
        <v/>
      </c>
      <c r="V424" s="11" t="str">
        <f ca="1">IFERROR(INDEX(MAESTRO!V:V,_xludf.AGGREGATE(15,6,ROW(MAESTRO!$B$3:$B$1000)/((MAESTRO!$B$3:$B$1000="ASMAR DIRECCIÓN")*(UPPER(MAESTRO!$L$3:$L$1000)="CONFIRMADO")),ROWS($A$3:A424))),"")</f>
        <v/>
      </c>
      <c r="W424" s="11" t="str">
        <f ca="1">IFERROR(INDEX(MAESTRO!W:W,_xludf.AGGREGATE(15,6,ROW(MAESTRO!$B$3:$B$1000)/((MAESTRO!$B$3:$B$1000="ASMAR DIRECCIÓN")*(UPPER(MAESTRO!$L$3:$L$1000)="CONFIRMADO")),ROWS($A$3:A424))),"")</f>
        <v/>
      </c>
      <c r="X424" s="11" t="str">
        <f ca="1">IFERROR(INDEX(MAESTRO!X:X,_xludf.AGGREGATE(15,6,ROW(MAESTRO!$B$3:$B$1000)/((MAESTRO!$B$3:$B$1000="ASMAR DIRECCIÓN")*(UPPER(MAESTRO!$L$3:$L$1000)="CONFIRMADO")),ROWS($A$3:A424))),"")</f>
        <v/>
      </c>
    </row>
    <row r="425" spans="1:24" ht="22.05" customHeight="1">
      <c r="A425" s="10" t="str">
        <f ca="1">IFERROR(INDEX(MAESTRO!A:A,_xludf.AGGREGATE(15,6,ROW(MAESTRO!$B$3:$B$1000)/((MAESTRO!$B$3:$B$1000="ASMAR DIRECCIÓN")*(UPPER(MAESTRO!$L$3:$L$1000)="CONFIRMADO")),ROWS($A$3:A425))),"")</f>
        <v/>
      </c>
      <c r="B425" s="10" t="str">
        <f ca="1">IFERROR(INDEX(MAESTRO!B:B,_xludf.AGGREGATE(15,6,ROW(MAESTRO!$B$3:$B$1000)/((MAESTRO!$B$3:$B$1000="ASMAR DIRECCIÓN")*(UPPER(MAESTRO!$L$3:$L$1000)="CONFIRMADO")),ROWS($A$3:A425))),"")</f>
        <v/>
      </c>
      <c r="C425" s="10" t="str">
        <f ca="1">IFERROR(INDEX(MAESTRO!C:C,_xludf.AGGREGATE(15,6,ROW(MAESTRO!$B$3:$B$1000)/((MAESTRO!$B$3:$B$1000="ASMAR DIRECCIÓN")*(UPPER(MAESTRO!$L$3:$L$1000)="CONFIRMADO")),ROWS($A$3:A425))),"")</f>
        <v/>
      </c>
      <c r="D425" s="10" t="str">
        <f ca="1">IFERROR(INDEX(MAESTRO!D:D,_xludf.AGGREGATE(15,6,ROW(MAESTRO!$B$3:$B$1000)/((MAESTRO!$B$3:$B$1000="ASMAR DIRECCIÓN")*(UPPER(MAESTRO!$L$3:$L$1000)="CONFIRMADO")),ROWS($A$3:A425))),"")</f>
        <v/>
      </c>
      <c r="E425" s="10" t="str">
        <f ca="1">IFERROR(INDEX(MAESTRO!E:E,_xludf.AGGREGATE(15,6,ROW(MAESTRO!$B$3:$B$1000)/((MAESTRO!$B$3:$B$1000="ASMAR DIRECCIÓN")*(UPPER(MAESTRO!$L$3:$L$1000)="CONFIRMADO")),ROWS($A$3:A425))),"")</f>
        <v/>
      </c>
      <c r="F425" s="10" t="str">
        <f ca="1">IFERROR(INDEX(MAESTRO!F:F,_xludf.AGGREGATE(15,6,ROW(MAESTRO!$B$3:$B$1000)/((MAESTRO!$B$3:$B$1000="ASMAR DIRECCIÓN")*(UPPER(MAESTRO!$L$3:$L$1000)="CONFIRMADO")),ROWS($A$3:A425))),"")</f>
        <v/>
      </c>
      <c r="G425" s="10" t="str">
        <f ca="1">IFERROR(INDEX(MAESTRO!G:G,_xludf.AGGREGATE(15,6,ROW(MAESTRO!$B$3:$B$1000)/((MAESTRO!$B$3:$B$1000="ASMAR DIRECCIÓN")*(UPPER(MAESTRO!$L$3:$L$1000)="CONFIRMADO")),ROWS($A$3:A425))),"")</f>
        <v/>
      </c>
      <c r="H425" s="10" t="str">
        <f ca="1">IFERROR(INDEX(MAESTRO!H:H,_xludf.AGGREGATE(15,6,ROW(MAESTRO!$B$3:$B$1000)/((MAESTRO!$B$3:$B$1000="ASMAR DIRECCIÓN")*(UPPER(MAESTRO!$L$3:$L$1000)="CONFIRMADO")),ROWS($A$3:A425))),"")</f>
        <v/>
      </c>
      <c r="I425" s="10" t="str">
        <f ca="1">IFERROR(INDEX(MAESTRO!I:I,_xludf.AGGREGATE(15,6,ROW(MAESTRO!$B$3:$B$1000)/((MAESTRO!$B$3:$B$1000="ASMAR DIRECCIÓN")*(UPPER(MAESTRO!$L$3:$L$1000)="CONFIRMADO")),ROWS($A$3:A425))),"")</f>
        <v/>
      </c>
      <c r="J425" s="10" t="str">
        <f ca="1">IFERROR(INDEX(MAESTRO!J:J,_xludf.AGGREGATE(15,6,ROW(MAESTRO!$B$3:$B$1000)/((MAESTRO!$B$3:$B$1000="ASMAR DIRECCIÓN")*(UPPER(MAESTRO!$L$3:$L$1000)="CONFIRMADO")),ROWS($A$3:A425))),"")</f>
        <v/>
      </c>
      <c r="K425" s="10" t="str">
        <f ca="1">IFERROR(INDEX(MAESTRO!K:K,_xludf.AGGREGATE(15,6,ROW(MAESTRO!$B$3:$B$1000)/((MAESTRO!$B$3:$B$1000="ASMAR DIRECCIÓN")*(UPPER(MAESTRO!$L$3:$L$1000)="CONFIRMADO")),ROWS($A$3:A425))),"")</f>
        <v/>
      </c>
      <c r="L425" s="10" t="str">
        <f ca="1">IFERROR(INDEX(MAESTRO!L:L,_xludf.AGGREGATE(15,6,ROW(MAESTRO!$B$3:$B$1000)/((MAESTRO!$B$3:$B$1000="ASMAR DIRECCIÓN")*(UPPER(MAESTRO!$L$3:$L$1000)="CONFIRMADO")),ROWS($A$3:A425))),"")</f>
        <v/>
      </c>
      <c r="M425" s="10" t="str">
        <f ca="1">IFERROR(INDEX(MAESTRO!M:M,_xludf.AGGREGATE(15,6,ROW(MAESTRO!$B$3:$B$1000)/((MAESTRO!$B$3:$B$1000="ASMAR DIRECCIÓN")*(UPPER(MAESTRO!$L$3:$L$1000)="CONFIRMADO")),ROWS($A$3:A425))),"")</f>
        <v/>
      </c>
      <c r="N425" s="10" t="str">
        <f ca="1">IFERROR(INDEX(MAESTRO!N:N,_xludf.AGGREGATE(15,6,ROW(MAESTRO!$B$3:$B$1000)/((MAESTRO!$B$3:$B$1000="ASMAR DIRECCIÓN")*(UPPER(MAESTRO!$L$3:$L$1000)="CONFIRMADO")),ROWS($A$3:A425))),"")</f>
        <v/>
      </c>
      <c r="O425" s="10" t="str">
        <f ca="1">IFERROR(INDEX(MAESTRO!O:O,_xludf.AGGREGATE(15,6,ROW(MAESTRO!$B$3:$B$1000)/((MAESTRO!$B$3:$B$1000="ASMAR DIRECCIÓN")*(UPPER(MAESTRO!$L$3:$L$1000)="CONFIRMADO")),ROWS($A$3:A425))),"")</f>
        <v/>
      </c>
      <c r="P425" s="10" t="str">
        <f ca="1">IFERROR(INDEX(MAESTRO!P:P,_xludf.AGGREGATE(15,6,ROW(MAESTRO!$B$3:$B$1000)/((MAESTRO!$B$3:$B$1000="ASMAR DIRECCIÓN")*(UPPER(MAESTRO!$L$3:$L$1000)="CONFIRMADO")),ROWS($A$3:A425))),"")</f>
        <v/>
      </c>
      <c r="Q425" s="10" t="str">
        <f ca="1">IFERROR(INDEX(MAESTRO!Q:Q,_xludf.AGGREGATE(15,6,ROW(MAESTRO!$B$3:$B$1000)/((MAESTRO!$B$3:$B$1000="ASMAR DIRECCIÓN")*(UPPER(MAESTRO!$L$3:$L$1000)="CONFIRMADO")),ROWS($A$3:A425))),"")</f>
        <v/>
      </c>
      <c r="R425" s="10" t="str">
        <f ca="1">IFERROR(INDEX(MAESTRO!R:R,_xludf.AGGREGATE(15,6,ROW(MAESTRO!$B$3:$B$1000)/((MAESTRO!$B$3:$B$1000="ASMAR DIRECCIÓN")*(UPPER(MAESTRO!$L$3:$L$1000)="CONFIRMADO")),ROWS($A$3:A425))),"")</f>
        <v/>
      </c>
      <c r="S425" s="10" t="str">
        <f ca="1">IFERROR(INDEX(MAESTRO!S:S,_xludf.AGGREGATE(15,6,ROW(MAESTRO!$B$3:$B$1000)/((MAESTRO!$B$3:$B$1000="ASMAR DIRECCIÓN")*(UPPER(MAESTRO!$L$3:$L$1000)="CONFIRMADO")),ROWS($A$3:A425))),"")</f>
        <v/>
      </c>
      <c r="T425" s="10" t="str">
        <f ca="1">IFERROR(INDEX(MAESTRO!T:T,_xludf.AGGREGATE(15,6,ROW(MAESTRO!$B$3:$B$1000)/((MAESTRO!$B$3:$B$1000="ASMAR DIRECCIÓN")*(UPPER(MAESTRO!$L$3:$L$1000)="CONFIRMADO")),ROWS($A$3:A425))),"")</f>
        <v/>
      </c>
      <c r="U425" s="10" t="str">
        <f ca="1">IFERROR(INDEX(MAESTRO!U:U,_xludf.AGGREGATE(15,6,ROW(MAESTRO!$B$3:$B$1000)/((MAESTRO!$B$3:$B$1000="ASMAR DIRECCIÓN")*(UPPER(MAESTRO!$L$3:$L$1000)="CONFIRMADO")),ROWS($A$3:A425))),"")</f>
        <v/>
      </c>
      <c r="V425" s="10" t="str">
        <f ca="1">IFERROR(INDEX(MAESTRO!V:V,_xludf.AGGREGATE(15,6,ROW(MAESTRO!$B$3:$B$1000)/((MAESTRO!$B$3:$B$1000="ASMAR DIRECCIÓN")*(UPPER(MAESTRO!$L$3:$L$1000)="CONFIRMADO")),ROWS($A$3:A425))),"")</f>
        <v/>
      </c>
      <c r="W425" s="10" t="str">
        <f ca="1">IFERROR(INDEX(MAESTRO!W:W,_xludf.AGGREGATE(15,6,ROW(MAESTRO!$B$3:$B$1000)/((MAESTRO!$B$3:$B$1000="ASMAR DIRECCIÓN")*(UPPER(MAESTRO!$L$3:$L$1000)="CONFIRMADO")),ROWS($A$3:A425))),"")</f>
        <v/>
      </c>
      <c r="X425" s="10" t="str">
        <f ca="1">IFERROR(INDEX(MAESTRO!X:X,_xludf.AGGREGATE(15,6,ROW(MAESTRO!$B$3:$B$1000)/((MAESTRO!$B$3:$B$1000="ASMAR DIRECCIÓN")*(UPPER(MAESTRO!$L$3:$L$1000)="CONFIRMADO")),ROWS($A$3:A425))),"")</f>
        <v/>
      </c>
    </row>
    <row r="426" spans="1:24" ht="22.05" customHeight="1">
      <c r="A426" s="11" t="str">
        <f ca="1">IFERROR(INDEX(MAESTRO!A:A,_xludf.AGGREGATE(15,6,ROW(MAESTRO!$B$3:$B$1000)/((MAESTRO!$B$3:$B$1000="ASMAR DIRECCIÓN")*(UPPER(MAESTRO!$L$3:$L$1000)="CONFIRMADO")),ROWS($A$3:A426))),"")</f>
        <v/>
      </c>
      <c r="B426" s="11" t="str">
        <f ca="1">IFERROR(INDEX(MAESTRO!B:B,_xludf.AGGREGATE(15,6,ROW(MAESTRO!$B$3:$B$1000)/((MAESTRO!$B$3:$B$1000="ASMAR DIRECCIÓN")*(UPPER(MAESTRO!$L$3:$L$1000)="CONFIRMADO")),ROWS($A$3:A426))),"")</f>
        <v/>
      </c>
      <c r="C426" s="11" t="str">
        <f ca="1">IFERROR(INDEX(MAESTRO!C:C,_xludf.AGGREGATE(15,6,ROW(MAESTRO!$B$3:$B$1000)/((MAESTRO!$B$3:$B$1000="ASMAR DIRECCIÓN")*(UPPER(MAESTRO!$L$3:$L$1000)="CONFIRMADO")),ROWS($A$3:A426))),"")</f>
        <v/>
      </c>
      <c r="D426" s="11" t="str">
        <f ca="1">IFERROR(INDEX(MAESTRO!D:D,_xludf.AGGREGATE(15,6,ROW(MAESTRO!$B$3:$B$1000)/((MAESTRO!$B$3:$B$1000="ASMAR DIRECCIÓN")*(UPPER(MAESTRO!$L$3:$L$1000)="CONFIRMADO")),ROWS($A$3:A426))),"")</f>
        <v/>
      </c>
      <c r="E426" s="11" t="str">
        <f ca="1">IFERROR(INDEX(MAESTRO!E:E,_xludf.AGGREGATE(15,6,ROW(MAESTRO!$B$3:$B$1000)/((MAESTRO!$B$3:$B$1000="ASMAR DIRECCIÓN")*(UPPER(MAESTRO!$L$3:$L$1000)="CONFIRMADO")),ROWS($A$3:A426))),"")</f>
        <v/>
      </c>
      <c r="F426" s="11" t="str">
        <f ca="1">IFERROR(INDEX(MAESTRO!F:F,_xludf.AGGREGATE(15,6,ROW(MAESTRO!$B$3:$B$1000)/((MAESTRO!$B$3:$B$1000="ASMAR DIRECCIÓN")*(UPPER(MAESTRO!$L$3:$L$1000)="CONFIRMADO")),ROWS($A$3:A426))),"")</f>
        <v/>
      </c>
      <c r="G426" s="11" t="str">
        <f ca="1">IFERROR(INDEX(MAESTRO!G:G,_xludf.AGGREGATE(15,6,ROW(MAESTRO!$B$3:$B$1000)/((MAESTRO!$B$3:$B$1000="ASMAR DIRECCIÓN")*(UPPER(MAESTRO!$L$3:$L$1000)="CONFIRMADO")),ROWS($A$3:A426))),"")</f>
        <v/>
      </c>
      <c r="H426" s="11" t="str">
        <f ca="1">IFERROR(INDEX(MAESTRO!H:H,_xludf.AGGREGATE(15,6,ROW(MAESTRO!$B$3:$B$1000)/((MAESTRO!$B$3:$B$1000="ASMAR DIRECCIÓN")*(UPPER(MAESTRO!$L$3:$L$1000)="CONFIRMADO")),ROWS($A$3:A426))),"")</f>
        <v/>
      </c>
      <c r="I426" s="11" t="str">
        <f ca="1">IFERROR(INDEX(MAESTRO!I:I,_xludf.AGGREGATE(15,6,ROW(MAESTRO!$B$3:$B$1000)/((MAESTRO!$B$3:$B$1000="ASMAR DIRECCIÓN")*(UPPER(MAESTRO!$L$3:$L$1000)="CONFIRMADO")),ROWS($A$3:A426))),"")</f>
        <v/>
      </c>
      <c r="J426" s="11" t="str">
        <f ca="1">IFERROR(INDEX(MAESTRO!J:J,_xludf.AGGREGATE(15,6,ROW(MAESTRO!$B$3:$B$1000)/((MAESTRO!$B$3:$B$1000="ASMAR DIRECCIÓN")*(UPPER(MAESTRO!$L$3:$L$1000)="CONFIRMADO")),ROWS($A$3:A426))),"")</f>
        <v/>
      </c>
      <c r="K426" s="11" t="str">
        <f ca="1">IFERROR(INDEX(MAESTRO!K:K,_xludf.AGGREGATE(15,6,ROW(MAESTRO!$B$3:$B$1000)/((MAESTRO!$B$3:$B$1000="ASMAR DIRECCIÓN")*(UPPER(MAESTRO!$L$3:$L$1000)="CONFIRMADO")),ROWS($A$3:A426))),"")</f>
        <v/>
      </c>
      <c r="L426" s="11" t="str">
        <f ca="1">IFERROR(INDEX(MAESTRO!L:L,_xludf.AGGREGATE(15,6,ROW(MAESTRO!$B$3:$B$1000)/((MAESTRO!$B$3:$B$1000="ASMAR DIRECCIÓN")*(UPPER(MAESTRO!$L$3:$L$1000)="CONFIRMADO")),ROWS($A$3:A426))),"")</f>
        <v/>
      </c>
      <c r="M426" s="11" t="str">
        <f ca="1">IFERROR(INDEX(MAESTRO!M:M,_xludf.AGGREGATE(15,6,ROW(MAESTRO!$B$3:$B$1000)/((MAESTRO!$B$3:$B$1000="ASMAR DIRECCIÓN")*(UPPER(MAESTRO!$L$3:$L$1000)="CONFIRMADO")),ROWS($A$3:A426))),"")</f>
        <v/>
      </c>
      <c r="N426" s="11" t="str">
        <f ca="1">IFERROR(INDEX(MAESTRO!N:N,_xludf.AGGREGATE(15,6,ROW(MAESTRO!$B$3:$B$1000)/((MAESTRO!$B$3:$B$1000="ASMAR DIRECCIÓN")*(UPPER(MAESTRO!$L$3:$L$1000)="CONFIRMADO")),ROWS($A$3:A426))),"")</f>
        <v/>
      </c>
      <c r="O426" s="11" t="str">
        <f ca="1">IFERROR(INDEX(MAESTRO!O:O,_xludf.AGGREGATE(15,6,ROW(MAESTRO!$B$3:$B$1000)/((MAESTRO!$B$3:$B$1000="ASMAR DIRECCIÓN")*(UPPER(MAESTRO!$L$3:$L$1000)="CONFIRMADO")),ROWS($A$3:A426))),"")</f>
        <v/>
      </c>
      <c r="P426" s="11" t="str">
        <f ca="1">IFERROR(INDEX(MAESTRO!P:P,_xludf.AGGREGATE(15,6,ROW(MAESTRO!$B$3:$B$1000)/((MAESTRO!$B$3:$B$1000="ASMAR DIRECCIÓN")*(UPPER(MAESTRO!$L$3:$L$1000)="CONFIRMADO")),ROWS($A$3:A426))),"")</f>
        <v/>
      </c>
      <c r="Q426" s="11" t="str">
        <f ca="1">IFERROR(INDEX(MAESTRO!Q:Q,_xludf.AGGREGATE(15,6,ROW(MAESTRO!$B$3:$B$1000)/((MAESTRO!$B$3:$B$1000="ASMAR DIRECCIÓN")*(UPPER(MAESTRO!$L$3:$L$1000)="CONFIRMADO")),ROWS($A$3:A426))),"")</f>
        <v/>
      </c>
      <c r="R426" s="11" t="str">
        <f ca="1">IFERROR(INDEX(MAESTRO!R:R,_xludf.AGGREGATE(15,6,ROW(MAESTRO!$B$3:$B$1000)/((MAESTRO!$B$3:$B$1000="ASMAR DIRECCIÓN")*(UPPER(MAESTRO!$L$3:$L$1000)="CONFIRMADO")),ROWS($A$3:A426))),"")</f>
        <v/>
      </c>
      <c r="S426" s="11" t="str">
        <f ca="1">IFERROR(INDEX(MAESTRO!S:S,_xludf.AGGREGATE(15,6,ROW(MAESTRO!$B$3:$B$1000)/((MAESTRO!$B$3:$B$1000="ASMAR DIRECCIÓN")*(UPPER(MAESTRO!$L$3:$L$1000)="CONFIRMADO")),ROWS($A$3:A426))),"")</f>
        <v/>
      </c>
      <c r="T426" s="11" t="str">
        <f ca="1">IFERROR(INDEX(MAESTRO!T:T,_xludf.AGGREGATE(15,6,ROW(MAESTRO!$B$3:$B$1000)/((MAESTRO!$B$3:$B$1000="ASMAR DIRECCIÓN")*(UPPER(MAESTRO!$L$3:$L$1000)="CONFIRMADO")),ROWS($A$3:A426))),"")</f>
        <v/>
      </c>
      <c r="U426" s="11" t="str">
        <f ca="1">IFERROR(INDEX(MAESTRO!U:U,_xludf.AGGREGATE(15,6,ROW(MAESTRO!$B$3:$B$1000)/((MAESTRO!$B$3:$B$1000="ASMAR DIRECCIÓN")*(UPPER(MAESTRO!$L$3:$L$1000)="CONFIRMADO")),ROWS($A$3:A426))),"")</f>
        <v/>
      </c>
      <c r="V426" s="11" t="str">
        <f ca="1">IFERROR(INDEX(MAESTRO!V:V,_xludf.AGGREGATE(15,6,ROW(MAESTRO!$B$3:$B$1000)/((MAESTRO!$B$3:$B$1000="ASMAR DIRECCIÓN")*(UPPER(MAESTRO!$L$3:$L$1000)="CONFIRMADO")),ROWS($A$3:A426))),"")</f>
        <v/>
      </c>
      <c r="W426" s="11" t="str">
        <f ca="1">IFERROR(INDEX(MAESTRO!W:W,_xludf.AGGREGATE(15,6,ROW(MAESTRO!$B$3:$B$1000)/((MAESTRO!$B$3:$B$1000="ASMAR DIRECCIÓN")*(UPPER(MAESTRO!$L$3:$L$1000)="CONFIRMADO")),ROWS($A$3:A426))),"")</f>
        <v/>
      </c>
      <c r="X426" s="11" t="str">
        <f ca="1">IFERROR(INDEX(MAESTRO!X:X,_xludf.AGGREGATE(15,6,ROW(MAESTRO!$B$3:$B$1000)/((MAESTRO!$B$3:$B$1000="ASMAR DIRECCIÓN")*(UPPER(MAESTRO!$L$3:$L$1000)="CONFIRMADO")),ROWS($A$3:A426))),"")</f>
        <v/>
      </c>
    </row>
    <row r="427" spans="1:24" ht="22.05" customHeight="1">
      <c r="A427" s="10" t="str">
        <f ca="1">IFERROR(INDEX(MAESTRO!A:A,_xludf.AGGREGATE(15,6,ROW(MAESTRO!$B$3:$B$1000)/((MAESTRO!$B$3:$B$1000="ASMAR DIRECCIÓN")*(UPPER(MAESTRO!$L$3:$L$1000)="CONFIRMADO")),ROWS($A$3:A427))),"")</f>
        <v/>
      </c>
      <c r="B427" s="10" t="str">
        <f ca="1">IFERROR(INDEX(MAESTRO!B:B,_xludf.AGGREGATE(15,6,ROW(MAESTRO!$B$3:$B$1000)/((MAESTRO!$B$3:$B$1000="ASMAR DIRECCIÓN")*(UPPER(MAESTRO!$L$3:$L$1000)="CONFIRMADO")),ROWS($A$3:A427))),"")</f>
        <v/>
      </c>
      <c r="C427" s="10" t="str">
        <f ca="1">IFERROR(INDEX(MAESTRO!C:C,_xludf.AGGREGATE(15,6,ROW(MAESTRO!$B$3:$B$1000)/((MAESTRO!$B$3:$B$1000="ASMAR DIRECCIÓN")*(UPPER(MAESTRO!$L$3:$L$1000)="CONFIRMADO")),ROWS($A$3:A427))),"")</f>
        <v/>
      </c>
      <c r="D427" s="10" t="str">
        <f ca="1">IFERROR(INDEX(MAESTRO!D:D,_xludf.AGGREGATE(15,6,ROW(MAESTRO!$B$3:$B$1000)/((MAESTRO!$B$3:$B$1000="ASMAR DIRECCIÓN")*(UPPER(MAESTRO!$L$3:$L$1000)="CONFIRMADO")),ROWS($A$3:A427))),"")</f>
        <v/>
      </c>
      <c r="E427" s="10" t="str">
        <f ca="1">IFERROR(INDEX(MAESTRO!E:E,_xludf.AGGREGATE(15,6,ROW(MAESTRO!$B$3:$B$1000)/((MAESTRO!$B$3:$B$1000="ASMAR DIRECCIÓN")*(UPPER(MAESTRO!$L$3:$L$1000)="CONFIRMADO")),ROWS($A$3:A427))),"")</f>
        <v/>
      </c>
      <c r="F427" s="10" t="str">
        <f ca="1">IFERROR(INDEX(MAESTRO!F:F,_xludf.AGGREGATE(15,6,ROW(MAESTRO!$B$3:$B$1000)/((MAESTRO!$B$3:$B$1000="ASMAR DIRECCIÓN")*(UPPER(MAESTRO!$L$3:$L$1000)="CONFIRMADO")),ROWS($A$3:A427))),"")</f>
        <v/>
      </c>
      <c r="G427" s="10" t="str">
        <f ca="1">IFERROR(INDEX(MAESTRO!G:G,_xludf.AGGREGATE(15,6,ROW(MAESTRO!$B$3:$B$1000)/((MAESTRO!$B$3:$B$1000="ASMAR DIRECCIÓN")*(UPPER(MAESTRO!$L$3:$L$1000)="CONFIRMADO")),ROWS($A$3:A427))),"")</f>
        <v/>
      </c>
      <c r="H427" s="10" t="str">
        <f ca="1">IFERROR(INDEX(MAESTRO!H:H,_xludf.AGGREGATE(15,6,ROW(MAESTRO!$B$3:$B$1000)/((MAESTRO!$B$3:$B$1000="ASMAR DIRECCIÓN")*(UPPER(MAESTRO!$L$3:$L$1000)="CONFIRMADO")),ROWS($A$3:A427))),"")</f>
        <v/>
      </c>
      <c r="I427" s="10" t="str">
        <f ca="1">IFERROR(INDEX(MAESTRO!I:I,_xludf.AGGREGATE(15,6,ROW(MAESTRO!$B$3:$B$1000)/((MAESTRO!$B$3:$B$1000="ASMAR DIRECCIÓN")*(UPPER(MAESTRO!$L$3:$L$1000)="CONFIRMADO")),ROWS($A$3:A427))),"")</f>
        <v/>
      </c>
      <c r="J427" s="10" t="str">
        <f ca="1">IFERROR(INDEX(MAESTRO!J:J,_xludf.AGGREGATE(15,6,ROW(MAESTRO!$B$3:$B$1000)/((MAESTRO!$B$3:$B$1000="ASMAR DIRECCIÓN")*(UPPER(MAESTRO!$L$3:$L$1000)="CONFIRMADO")),ROWS($A$3:A427))),"")</f>
        <v/>
      </c>
      <c r="K427" s="10" t="str">
        <f ca="1">IFERROR(INDEX(MAESTRO!K:K,_xludf.AGGREGATE(15,6,ROW(MAESTRO!$B$3:$B$1000)/((MAESTRO!$B$3:$B$1000="ASMAR DIRECCIÓN")*(UPPER(MAESTRO!$L$3:$L$1000)="CONFIRMADO")),ROWS($A$3:A427))),"")</f>
        <v/>
      </c>
      <c r="L427" s="10" t="str">
        <f ca="1">IFERROR(INDEX(MAESTRO!L:L,_xludf.AGGREGATE(15,6,ROW(MAESTRO!$B$3:$B$1000)/((MAESTRO!$B$3:$B$1000="ASMAR DIRECCIÓN")*(UPPER(MAESTRO!$L$3:$L$1000)="CONFIRMADO")),ROWS($A$3:A427))),"")</f>
        <v/>
      </c>
      <c r="M427" s="10" t="str">
        <f ca="1">IFERROR(INDEX(MAESTRO!M:M,_xludf.AGGREGATE(15,6,ROW(MAESTRO!$B$3:$B$1000)/((MAESTRO!$B$3:$B$1000="ASMAR DIRECCIÓN")*(UPPER(MAESTRO!$L$3:$L$1000)="CONFIRMADO")),ROWS($A$3:A427))),"")</f>
        <v/>
      </c>
      <c r="N427" s="10" t="str">
        <f ca="1">IFERROR(INDEX(MAESTRO!N:N,_xludf.AGGREGATE(15,6,ROW(MAESTRO!$B$3:$B$1000)/((MAESTRO!$B$3:$B$1000="ASMAR DIRECCIÓN")*(UPPER(MAESTRO!$L$3:$L$1000)="CONFIRMADO")),ROWS($A$3:A427))),"")</f>
        <v/>
      </c>
      <c r="O427" s="10" t="str">
        <f ca="1">IFERROR(INDEX(MAESTRO!O:O,_xludf.AGGREGATE(15,6,ROW(MAESTRO!$B$3:$B$1000)/((MAESTRO!$B$3:$B$1000="ASMAR DIRECCIÓN")*(UPPER(MAESTRO!$L$3:$L$1000)="CONFIRMADO")),ROWS($A$3:A427))),"")</f>
        <v/>
      </c>
      <c r="P427" s="10" t="str">
        <f ca="1">IFERROR(INDEX(MAESTRO!P:P,_xludf.AGGREGATE(15,6,ROW(MAESTRO!$B$3:$B$1000)/((MAESTRO!$B$3:$B$1000="ASMAR DIRECCIÓN")*(UPPER(MAESTRO!$L$3:$L$1000)="CONFIRMADO")),ROWS($A$3:A427))),"")</f>
        <v/>
      </c>
      <c r="Q427" s="10" t="str">
        <f ca="1">IFERROR(INDEX(MAESTRO!Q:Q,_xludf.AGGREGATE(15,6,ROW(MAESTRO!$B$3:$B$1000)/((MAESTRO!$B$3:$B$1000="ASMAR DIRECCIÓN")*(UPPER(MAESTRO!$L$3:$L$1000)="CONFIRMADO")),ROWS($A$3:A427))),"")</f>
        <v/>
      </c>
      <c r="R427" s="10" t="str">
        <f ca="1">IFERROR(INDEX(MAESTRO!R:R,_xludf.AGGREGATE(15,6,ROW(MAESTRO!$B$3:$B$1000)/((MAESTRO!$B$3:$B$1000="ASMAR DIRECCIÓN")*(UPPER(MAESTRO!$L$3:$L$1000)="CONFIRMADO")),ROWS($A$3:A427))),"")</f>
        <v/>
      </c>
      <c r="S427" s="10" t="str">
        <f ca="1">IFERROR(INDEX(MAESTRO!S:S,_xludf.AGGREGATE(15,6,ROW(MAESTRO!$B$3:$B$1000)/((MAESTRO!$B$3:$B$1000="ASMAR DIRECCIÓN")*(UPPER(MAESTRO!$L$3:$L$1000)="CONFIRMADO")),ROWS($A$3:A427))),"")</f>
        <v/>
      </c>
      <c r="T427" s="10" t="str">
        <f ca="1">IFERROR(INDEX(MAESTRO!T:T,_xludf.AGGREGATE(15,6,ROW(MAESTRO!$B$3:$B$1000)/((MAESTRO!$B$3:$B$1000="ASMAR DIRECCIÓN")*(UPPER(MAESTRO!$L$3:$L$1000)="CONFIRMADO")),ROWS($A$3:A427))),"")</f>
        <v/>
      </c>
      <c r="U427" s="10" t="str">
        <f ca="1">IFERROR(INDEX(MAESTRO!U:U,_xludf.AGGREGATE(15,6,ROW(MAESTRO!$B$3:$B$1000)/((MAESTRO!$B$3:$B$1000="ASMAR DIRECCIÓN")*(UPPER(MAESTRO!$L$3:$L$1000)="CONFIRMADO")),ROWS($A$3:A427))),"")</f>
        <v/>
      </c>
      <c r="V427" s="10" t="str">
        <f ca="1">IFERROR(INDEX(MAESTRO!V:V,_xludf.AGGREGATE(15,6,ROW(MAESTRO!$B$3:$B$1000)/((MAESTRO!$B$3:$B$1000="ASMAR DIRECCIÓN")*(UPPER(MAESTRO!$L$3:$L$1000)="CONFIRMADO")),ROWS($A$3:A427))),"")</f>
        <v/>
      </c>
      <c r="W427" s="10" t="str">
        <f ca="1">IFERROR(INDEX(MAESTRO!W:W,_xludf.AGGREGATE(15,6,ROW(MAESTRO!$B$3:$B$1000)/((MAESTRO!$B$3:$B$1000="ASMAR DIRECCIÓN")*(UPPER(MAESTRO!$L$3:$L$1000)="CONFIRMADO")),ROWS($A$3:A427))),"")</f>
        <v/>
      </c>
      <c r="X427" s="10" t="str">
        <f ca="1">IFERROR(INDEX(MAESTRO!X:X,_xludf.AGGREGATE(15,6,ROW(MAESTRO!$B$3:$B$1000)/((MAESTRO!$B$3:$B$1000="ASMAR DIRECCIÓN")*(UPPER(MAESTRO!$L$3:$L$1000)="CONFIRMADO")),ROWS($A$3:A427))),"")</f>
        <v/>
      </c>
    </row>
    <row r="428" spans="1:24" ht="22.05" customHeight="1">
      <c r="A428" s="11" t="str">
        <f ca="1">IFERROR(INDEX(MAESTRO!A:A,_xludf.AGGREGATE(15,6,ROW(MAESTRO!$B$3:$B$1000)/((MAESTRO!$B$3:$B$1000="ASMAR DIRECCIÓN")*(UPPER(MAESTRO!$L$3:$L$1000)="CONFIRMADO")),ROWS($A$3:A428))),"")</f>
        <v/>
      </c>
      <c r="B428" s="11" t="str">
        <f ca="1">IFERROR(INDEX(MAESTRO!B:B,_xludf.AGGREGATE(15,6,ROW(MAESTRO!$B$3:$B$1000)/((MAESTRO!$B$3:$B$1000="ASMAR DIRECCIÓN")*(UPPER(MAESTRO!$L$3:$L$1000)="CONFIRMADO")),ROWS($A$3:A428))),"")</f>
        <v/>
      </c>
      <c r="C428" s="11" t="str">
        <f ca="1">IFERROR(INDEX(MAESTRO!C:C,_xludf.AGGREGATE(15,6,ROW(MAESTRO!$B$3:$B$1000)/((MAESTRO!$B$3:$B$1000="ASMAR DIRECCIÓN")*(UPPER(MAESTRO!$L$3:$L$1000)="CONFIRMADO")),ROWS($A$3:A428))),"")</f>
        <v/>
      </c>
      <c r="D428" s="11" t="str">
        <f ca="1">IFERROR(INDEX(MAESTRO!D:D,_xludf.AGGREGATE(15,6,ROW(MAESTRO!$B$3:$B$1000)/((MAESTRO!$B$3:$B$1000="ASMAR DIRECCIÓN")*(UPPER(MAESTRO!$L$3:$L$1000)="CONFIRMADO")),ROWS($A$3:A428))),"")</f>
        <v/>
      </c>
      <c r="E428" s="11" t="str">
        <f ca="1">IFERROR(INDEX(MAESTRO!E:E,_xludf.AGGREGATE(15,6,ROW(MAESTRO!$B$3:$B$1000)/((MAESTRO!$B$3:$B$1000="ASMAR DIRECCIÓN")*(UPPER(MAESTRO!$L$3:$L$1000)="CONFIRMADO")),ROWS($A$3:A428))),"")</f>
        <v/>
      </c>
      <c r="F428" s="11" t="str">
        <f ca="1">IFERROR(INDEX(MAESTRO!F:F,_xludf.AGGREGATE(15,6,ROW(MAESTRO!$B$3:$B$1000)/((MAESTRO!$B$3:$B$1000="ASMAR DIRECCIÓN")*(UPPER(MAESTRO!$L$3:$L$1000)="CONFIRMADO")),ROWS($A$3:A428))),"")</f>
        <v/>
      </c>
      <c r="G428" s="11" t="str">
        <f ca="1">IFERROR(INDEX(MAESTRO!G:G,_xludf.AGGREGATE(15,6,ROW(MAESTRO!$B$3:$B$1000)/((MAESTRO!$B$3:$B$1000="ASMAR DIRECCIÓN")*(UPPER(MAESTRO!$L$3:$L$1000)="CONFIRMADO")),ROWS($A$3:A428))),"")</f>
        <v/>
      </c>
      <c r="H428" s="11" t="str">
        <f ca="1">IFERROR(INDEX(MAESTRO!H:H,_xludf.AGGREGATE(15,6,ROW(MAESTRO!$B$3:$B$1000)/((MAESTRO!$B$3:$B$1000="ASMAR DIRECCIÓN")*(UPPER(MAESTRO!$L$3:$L$1000)="CONFIRMADO")),ROWS($A$3:A428))),"")</f>
        <v/>
      </c>
      <c r="I428" s="11" t="str">
        <f ca="1">IFERROR(INDEX(MAESTRO!I:I,_xludf.AGGREGATE(15,6,ROW(MAESTRO!$B$3:$B$1000)/((MAESTRO!$B$3:$B$1000="ASMAR DIRECCIÓN")*(UPPER(MAESTRO!$L$3:$L$1000)="CONFIRMADO")),ROWS($A$3:A428))),"")</f>
        <v/>
      </c>
      <c r="J428" s="11" t="str">
        <f ca="1">IFERROR(INDEX(MAESTRO!J:J,_xludf.AGGREGATE(15,6,ROW(MAESTRO!$B$3:$B$1000)/((MAESTRO!$B$3:$B$1000="ASMAR DIRECCIÓN")*(UPPER(MAESTRO!$L$3:$L$1000)="CONFIRMADO")),ROWS($A$3:A428))),"")</f>
        <v/>
      </c>
      <c r="K428" s="11" t="str">
        <f ca="1">IFERROR(INDEX(MAESTRO!K:K,_xludf.AGGREGATE(15,6,ROW(MAESTRO!$B$3:$B$1000)/((MAESTRO!$B$3:$B$1000="ASMAR DIRECCIÓN")*(UPPER(MAESTRO!$L$3:$L$1000)="CONFIRMADO")),ROWS($A$3:A428))),"")</f>
        <v/>
      </c>
      <c r="L428" s="11" t="str">
        <f ca="1">IFERROR(INDEX(MAESTRO!L:L,_xludf.AGGREGATE(15,6,ROW(MAESTRO!$B$3:$B$1000)/((MAESTRO!$B$3:$B$1000="ASMAR DIRECCIÓN")*(UPPER(MAESTRO!$L$3:$L$1000)="CONFIRMADO")),ROWS($A$3:A428))),"")</f>
        <v/>
      </c>
      <c r="M428" s="11" t="str">
        <f ca="1">IFERROR(INDEX(MAESTRO!M:M,_xludf.AGGREGATE(15,6,ROW(MAESTRO!$B$3:$B$1000)/((MAESTRO!$B$3:$B$1000="ASMAR DIRECCIÓN")*(UPPER(MAESTRO!$L$3:$L$1000)="CONFIRMADO")),ROWS($A$3:A428))),"")</f>
        <v/>
      </c>
      <c r="N428" s="11" t="str">
        <f ca="1">IFERROR(INDEX(MAESTRO!N:N,_xludf.AGGREGATE(15,6,ROW(MAESTRO!$B$3:$B$1000)/((MAESTRO!$B$3:$B$1000="ASMAR DIRECCIÓN")*(UPPER(MAESTRO!$L$3:$L$1000)="CONFIRMADO")),ROWS($A$3:A428))),"")</f>
        <v/>
      </c>
      <c r="O428" s="11" t="str">
        <f ca="1">IFERROR(INDEX(MAESTRO!O:O,_xludf.AGGREGATE(15,6,ROW(MAESTRO!$B$3:$B$1000)/((MAESTRO!$B$3:$B$1000="ASMAR DIRECCIÓN")*(UPPER(MAESTRO!$L$3:$L$1000)="CONFIRMADO")),ROWS($A$3:A428))),"")</f>
        <v/>
      </c>
      <c r="P428" s="11" t="str">
        <f ca="1">IFERROR(INDEX(MAESTRO!P:P,_xludf.AGGREGATE(15,6,ROW(MAESTRO!$B$3:$B$1000)/((MAESTRO!$B$3:$B$1000="ASMAR DIRECCIÓN")*(UPPER(MAESTRO!$L$3:$L$1000)="CONFIRMADO")),ROWS($A$3:A428))),"")</f>
        <v/>
      </c>
      <c r="Q428" s="11" t="str">
        <f ca="1">IFERROR(INDEX(MAESTRO!Q:Q,_xludf.AGGREGATE(15,6,ROW(MAESTRO!$B$3:$B$1000)/((MAESTRO!$B$3:$B$1000="ASMAR DIRECCIÓN")*(UPPER(MAESTRO!$L$3:$L$1000)="CONFIRMADO")),ROWS($A$3:A428))),"")</f>
        <v/>
      </c>
      <c r="R428" s="11" t="str">
        <f ca="1">IFERROR(INDEX(MAESTRO!R:R,_xludf.AGGREGATE(15,6,ROW(MAESTRO!$B$3:$B$1000)/((MAESTRO!$B$3:$B$1000="ASMAR DIRECCIÓN")*(UPPER(MAESTRO!$L$3:$L$1000)="CONFIRMADO")),ROWS($A$3:A428))),"")</f>
        <v/>
      </c>
      <c r="S428" s="11" t="str">
        <f ca="1">IFERROR(INDEX(MAESTRO!S:S,_xludf.AGGREGATE(15,6,ROW(MAESTRO!$B$3:$B$1000)/((MAESTRO!$B$3:$B$1000="ASMAR DIRECCIÓN")*(UPPER(MAESTRO!$L$3:$L$1000)="CONFIRMADO")),ROWS($A$3:A428))),"")</f>
        <v/>
      </c>
      <c r="T428" s="11" t="str">
        <f ca="1">IFERROR(INDEX(MAESTRO!T:T,_xludf.AGGREGATE(15,6,ROW(MAESTRO!$B$3:$B$1000)/((MAESTRO!$B$3:$B$1000="ASMAR DIRECCIÓN")*(UPPER(MAESTRO!$L$3:$L$1000)="CONFIRMADO")),ROWS($A$3:A428))),"")</f>
        <v/>
      </c>
      <c r="U428" s="11" t="str">
        <f ca="1">IFERROR(INDEX(MAESTRO!U:U,_xludf.AGGREGATE(15,6,ROW(MAESTRO!$B$3:$B$1000)/((MAESTRO!$B$3:$B$1000="ASMAR DIRECCIÓN")*(UPPER(MAESTRO!$L$3:$L$1000)="CONFIRMADO")),ROWS($A$3:A428))),"")</f>
        <v/>
      </c>
      <c r="V428" s="11" t="str">
        <f ca="1">IFERROR(INDEX(MAESTRO!V:V,_xludf.AGGREGATE(15,6,ROW(MAESTRO!$B$3:$B$1000)/((MAESTRO!$B$3:$B$1000="ASMAR DIRECCIÓN")*(UPPER(MAESTRO!$L$3:$L$1000)="CONFIRMADO")),ROWS($A$3:A428))),"")</f>
        <v/>
      </c>
      <c r="W428" s="11" t="str">
        <f ca="1">IFERROR(INDEX(MAESTRO!W:W,_xludf.AGGREGATE(15,6,ROW(MAESTRO!$B$3:$B$1000)/((MAESTRO!$B$3:$B$1000="ASMAR DIRECCIÓN")*(UPPER(MAESTRO!$L$3:$L$1000)="CONFIRMADO")),ROWS($A$3:A428))),"")</f>
        <v/>
      </c>
      <c r="X428" s="11" t="str">
        <f ca="1">IFERROR(INDEX(MAESTRO!X:X,_xludf.AGGREGATE(15,6,ROW(MAESTRO!$B$3:$B$1000)/((MAESTRO!$B$3:$B$1000="ASMAR DIRECCIÓN")*(UPPER(MAESTRO!$L$3:$L$1000)="CONFIRMADO")),ROWS($A$3:A428))),"")</f>
        <v/>
      </c>
    </row>
    <row r="429" spans="1:24" ht="22.05" customHeight="1">
      <c r="A429" s="10" t="str">
        <f ca="1">IFERROR(INDEX(MAESTRO!A:A,_xludf.AGGREGATE(15,6,ROW(MAESTRO!$B$3:$B$1000)/((MAESTRO!$B$3:$B$1000="ASMAR DIRECCIÓN")*(UPPER(MAESTRO!$L$3:$L$1000)="CONFIRMADO")),ROWS($A$3:A429))),"")</f>
        <v/>
      </c>
      <c r="B429" s="10" t="str">
        <f ca="1">IFERROR(INDEX(MAESTRO!B:B,_xludf.AGGREGATE(15,6,ROW(MAESTRO!$B$3:$B$1000)/((MAESTRO!$B$3:$B$1000="ASMAR DIRECCIÓN")*(UPPER(MAESTRO!$L$3:$L$1000)="CONFIRMADO")),ROWS($A$3:A429))),"")</f>
        <v/>
      </c>
      <c r="C429" s="10" t="str">
        <f ca="1">IFERROR(INDEX(MAESTRO!C:C,_xludf.AGGREGATE(15,6,ROW(MAESTRO!$B$3:$B$1000)/((MAESTRO!$B$3:$B$1000="ASMAR DIRECCIÓN")*(UPPER(MAESTRO!$L$3:$L$1000)="CONFIRMADO")),ROWS($A$3:A429))),"")</f>
        <v/>
      </c>
      <c r="D429" s="10" t="str">
        <f ca="1">IFERROR(INDEX(MAESTRO!D:D,_xludf.AGGREGATE(15,6,ROW(MAESTRO!$B$3:$B$1000)/((MAESTRO!$B$3:$B$1000="ASMAR DIRECCIÓN")*(UPPER(MAESTRO!$L$3:$L$1000)="CONFIRMADO")),ROWS($A$3:A429))),"")</f>
        <v/>
      </c>
      <c r="E429" s="10" t="str">
        <f ca="1">IFERROR(INDEX(MAESTRO!E:E,_xludf.AGGREGATE(15,6,ROW(MAESTRO!$B$3:$B$1000)/((MAESTRO!$B$3:$B$1000="ASMAR DIRECCIÓN")*(UPPER(MAESTRO!$L$3:$L$1000)="CONFIRMADO")),ROWS($A$3:A429))),"")</f>
        <v/>
      </c>
      <c r="F429" s="10" t="str">
        <f ca="1">IFERROR(INDEX(MAESTRO!F:F,_xludf.AGGREGATE(15,6,ROW(MAESTRO!$B$3:$B$1000)/((MAESTRO!$B$3:$B$1000="ASMAR DIRECCIÓN")*(UPPER(MAESTRO!$L$3:$L$1000)="CONFIRMADO")),ROWS($A$3:A429))),"")</f>
        <v/>
      </c>
      <c r="G429" s="10" t="str">
        <f ca="1">IFERROR(INDEX(MAESTRO!G:G,_xludf.AGGREGATE(15,6,ROW(MAESTRO!$B$3:$B$1000)/((MAESTRO!$B$3:$B$1000="ASMAR DIRECCIÓN")*(UPPER(MAESTRO!$L$3:$L$1000)="CONFIRMADO")),ROWS($A$3:A429))),"")</f>
        <v/>
      </c>
      <c r="H429" s="10" t="str">
        <f ca="1">IFERROR(INDEX(MAESTRO!H:H,_xludf.AGGREGATE(15,6,ROW(MAESTRO!$B$3:$B$1000)/((MAESTRO!$B$3:$B$1000="ASMAR DIRECCIÓN")*(UPPER(MAESTRO!$L$3:$L$1000)="CONFIRMADO")),ROWS($A$3:A429))),"")</f>
        <v/>
      </c>
      <c r="I429" s="10" t="str">
        <f ca="1">IFERROR(INDEX(MAESTRO!I:I,_xludf.AGGREGATE(15,6,ROW(MAESTRO!$B$3:$B$1000)/((MAESTRO!$B$3:$B$1000="ASMAR DIRECCIÓN")*(UPPER(MAESTRO!$L$3:$L$1000)="CONFIRMADO")),ROWS($A$3:A429))),"")</f>
        <v/>
      </c>
      <c r="J429" s="10" t="str">
        <f ca="1">IFERROR(INDEX(MAESTRO!J:J,_xludf.AGGREGATE(15,6,ROW(MAESTRO!$B$3:$B$1000)/((MAESTRO!$B$3:$B$1000="ASMAR DIRECCIÓN")*(UPPER(MAESTRO!$L$3:$L$1000)="CONFIRMADO")),ROWS($A$3:A429))),"")</f>
        <v/>
      </c>
      <c r="K429" s="10" t="str">
        <f ca="1">IFERROR(INDEX(MAESTRO!K:K,_xludf.AGGREGATE(15,6,ROW(MAESTRO!$B$3:$B$1000)/((MAESTRO!$B$3:$B$1000="ASMAR DIRECCIÓN")*(UPPER(MAESTRO!$L$3:$L$1000)="CONFIRMADO")),ROWS($A$3:A429))),"")</f>
        <v/>
      </c>
      <c r="L429" s="10" t="str">
        <f ca="1">IFERROR(INDEX(MAESTRO!L:L,_xludf.AGGREGATE(15,6,ROW(MAESTRO!$B$3:$B$1000)/((MAESTRO!$B$3:$B$1000="ASMAR DIRECCIÓN")*(UPPER(MAESTRO!$L$3:$L$1000)="CONFIRMADO")),ROWS($A$3:A429))),"")</f>
        <v/>
      </c>
      <c r="M429" s="10" t="str">
        <f ca="1">IFERROR(INDEX(MAESTRO!M:M,_xludf.AGGREGATE(15,6,ROW(MAESTRO!$B$3:$B$1000)/((MAESTRO!$B$3:$B$1000="ASMAR DIRECCIÓN")*(UPPER(MAESTRO!$L$3:$L$1000)="CONFIRMADO")),ROWS($A$3:A429))),"")</f>
        <v/>
      </c>
      <c r="N429" s="10" t="str">
        <f ca="1">IFERROR(INDEX(MAESTRO!N:N,_xludf.AGGREGATE(15,6,ROW(MAESTRO!$B$3:$B$1000)/((MAESTRO!$B$3:$B$1000="ASMAR DIRECCIÓN")*(UPPER(MAESTRO!$L$3:$L$1000)="CONFIRMADO")),ROWS($A$3:A429))),"")</f>
        <v/>
      </c>
      <c r="O429" s="10" t="str">
        <f ca="1">IFERROR(INDEX(MAESTRO!O:O,_xludf.AGGREGATE(15,6,ROW(MAESTRO!$B$3:$B$1000)/((MAESTRO!$B$3:$B$1000="ASMAR DIRECCIÓN")*(UPPER(MAESTRO!$L$3:$L$1000)="CONFIRMADO")),ROWS($A$3:A429))),"")</f>
        <v/>
      </c>
      <c r="P429" s="10" t="str">
        <f ca="1">IFERROR(INDEX(MAESTRO!P:P,_xludf.AGGREGATE(15,6,ROW(MAESTRO!$B$3:$B$1000)/((MAESTRO!$B$3:$B$1000="ASMAR DIRECCIÓN")*(UPPER(MAESTRO!$L$3:$L$1000)="CONFIRMADO")),ROWS($A$3:A429))),"")</f>
        <v/>
      </c>
      <c r="Q429" s="10" t="str">
        <f ca="1">IFERROR(INDEX(MAESTRO!Q:Q,_xludf.AGGREGATE(15,6,ROW(MAESTRO!$B$3:$B$1000)/((MAESTRO!$B$3:$B$1000="ASMAR DIRECCIÓN")*(UPPER(MAESTRO!$L$3:$L$1000)="CONFIRMADO")),ROWS($A$3:A429))),"")</f>
        <v/>
      </c>
      <c r="R429" s="10" t="str">
        <f ca="1">IFERROR(INDEX(MAESTRO!R:R,_xludf.AGGREGATE(15,6,ROW(MAESTRO!$B$3:$B$1000)/((MAESTRO!$B$3:$B$1000="ASMAR DIRECCIÓN")*(UPPER(MAESTRO!$L$3:$L$1000)="CONFIRMADO")),ROWS($A$3:A429))),"")</f>
        <v/>
      </c>
      <c r="S429" s="10" t="str">
        <f ca="1">IFERROR(INDEX(MAESTRO!S:S,_xludf.AGGREGATE(15,6,ROW(MAESTRO!$B$3:$B$1000)/((MAESTRO!$B$3:$B$1000="ASMAR DIRECCIÓN")*(UPPER(MAESTRO!$L$3:$L$1000)="CONFIRMADO")),ROWS($A$3:A429))),"")</f>
        <v/>
      </c>
      <c r="T429" s="10" t="str">
        <f ca="1">IFERROR(INDEX(MAESTRO!T:T,_xludf.AGGREGATE(15,6,ROW(MAESTRO!$B$3:$B$1000)/((MAESTRO!$B$3:$B$1000="ASMAR DIRECCIÓN")*(UPPER(MAESTRO!$L$3:$L$1000)="CONFIRMADO")),ROWS($A$3:A429))),"")</f>
        <v/>
      </c>
      <c r="U429" s="10" t="str">
        <f ca="1">IFERROR(INDEX(MAESTRO!U:U,_xludf.AGGREGATE(15,6,ROW(MAESTRO!$B$3:$B$1000)/((MAESTRO!$B$3:$B$1000="ASMAR DIRECCIÓN")*(UPPER(MAESTRO!$L$3:$L$1000)="CONFIRMADO")),ROWS($A$3:A429))),"")</f>
        <v/>
      </c>
      <c r="V429" s="10" t="str">
        <f ca="1">IFERROR(INDEX(MAESTRO!V:V,_xludf.AGGREGATE(15,6,ROW(MAESTRO!$B$3:$B$1000)/((MAESTRO!$B$3:$B$1000="ASMAR DIRECCIÓN")*(UPPER(MAESTRO!$L$3:$L$1000)="CONFIRMADO")),ROWS($A$3:A429))),"")</f>
        <v/>
      </c>
      <c r="W429" s="10" t="str">
        <f ca="1">IFERROR(INDEX(MAESTRO!W:W,_xludf.AGGREGATE(15,6,ROW(MAESTRO!$B$3:$B$1000)/((MAESTRO!$B$3:$B$1000="ASMAR DIRECCIÓN")*(UPPER(MAESTRO!$L$3:$L$1000)="CONFIRMADO")),ROWS($A$3:A429))),"")</f>
        <v/>
      </c>
      <c r="X429" s="10" t="str">
        <f ca="1">IFERROR(INDEX(MAESTRO!X:X,_xludf.AGGREGATE(15,6,ROW(MAESTRO!$B$3:$B$1000)/((MAESTRO!$B$3:$B$1000="ASMAR DIRECCIÓN")*(UPPER(MAESTRO!$L$3:$L$1000)="CONFIRMADO")),ROWS($A$3:A429))),"")</f>
        <v/>
      </c>
    </row>
    <row r="430" spans="1:24" ht="22.05" customHeight="1">
      <c r="A430" s="11" t="str">
        <f ca="1">IFERROR(INDEX(MAESTRO!A:A,_xludf.AGGREGATE(15,6,ROW(MAESTRO!$B$3:$B$1000)/((MAESTRO!$B$3:$B$1000="ASMAR DIRECCIÓN")*(UPPER(MAESTRO!$L$3:$L$1000)="CONFIRMADO")),ROWS($A$3:A430))),"")</f>
        <v/>
      </c>
      <c r="B430" s="11" t="str">
        <f ca="1">IFERROR(INDEX(MAESTRO!B:B,_xludf.AGGREGATE(15,6,ROW(MAESTRO!$B$3:$B$1000)/((MAESTRO!$B$3:$B$1000="ASMAR DIRECCIÓN")*(UPPER(MAESTRO!$L$3:$L$1000)="CONFIRMADO")),ROWS($A$3:A430))),"")</f>
        <v/>
      </c>
      <c r="C430" s="11" t="str">
        <f ca="1">IFERROR(INDEX(MAESTRO!C:C,_xludf.AGGREGATE(15,6,ROW(MAESTRO!$B$3:$B$1000)/((MAESTRO!$B$3:$B$1000="ASMAR DIRECCIÓN")*(UPPER(MAESTRO!$L$3:$L$1000)="CONFIRMADO")),ROWS($A$3:A430))),"")</f>
        <v/>
      </c>
      <c r="D430" s="11" t="str">
        <f ca="1">IFERROR(INDEX(MAESTRO!D:D,_xludf.AGGREGATE(15,6,ROW(MAESTRO!$B$3:$B$1000)/((MAESTRO!$B$3:$B$1000="ASMAR DIRECCIÓN")*(UPPER(MAESTRO!$L$3:$L$1000)="CONFIRMADO")),ROWS($A$3:A430))),"")</f>
        <v/>
      </c>
      <c r="E430" s="11" t="str">
        <f ca="1">IFERROR(INDEX(MAESTRO!E:E,_xludf.AGGREGATE(15,6,ROW(MAESTRO!$B$3:$B$1000)/((MAESTRO!$B$3:$B$1000="ASMAR DIRECCIÓN")*(UPPER(MAESTRO!$L$3:$L$1000)="CONFIRMADO")),ROWS($A$3:A430))),"")</f>
        <v/>
      </c>
      <c r="F430" s="11" t="str">
        <f ca="1">IFERROR(INDEX(MAESTRO!F:F,_xludf.AGGREGATE(15,6,ROW(MAESTRO!$B$3:$B$1000)/((MAESTRO!$B$3:$B$1000="ASMAR DIRECCIÓN")*(UPPER(MAESTRO!$L$3:$L$1000)="CONFIRMADO")),ROWS($A$3:A430))),"")</f>
        <v/>
      </c>
      <c r="G430" s="11" t="str">
        <f ca="1">IFERROR(INDEX(MAESTRO!G:G,_xludf.AGGREGATE(15,6,ROW(MAESTRO!$B$3:$B$1000)/((MAESTRO!$B$3:$B$1000="ASMAR DIRECCIÓN")*(UPPER(MAESTRO!$L$3:$L$1000)="CONFIRMADO")),ROWS($A$3:A430))),"")</f>
        <v/>
      </c>
      <c r="H430" s="11" t="str">
        <f ca="1">IFERROR(INDEX(MAESTRO!H:H,_xludf.AGGREGATE(15,6,ROW(MAESTRO!$B$3:$B$1000)/((MAESTRO!$B$3:$B$1000="ASMAR DIRECCIÓN")*(UPPER(MAESTRO!$L$3:$L$1000)="CONFIRMADO")),ROWS($A$3:A430))),"")</f>
        <v/>
      </c>
      <c r="I430" s="11" t="str">
        <f ca="1">IFERROR(INDEX(MAESTRO!I:I,_xludf.AGGREGATE(15,6,ROW(MAESTRO!$B$3:$B$1000)/((MAESTRO!$B$3:$B$1000="ASMAR DIRECCIÓN")*(UPPER(MAESTRO!$L$3:$L$1000)="CONFIRMADO")),ROWS($A$3:A430))),"")</f>
        <v/>
      </c>
      <c r="J430" s="11" t="str">
        <f ca="1">IFERROR(INDEX(MAESTRO!J:J,_xludf.AGGREGATE(15,6,ROW(MAESTRO!$B$3:$B$1000)/((MAESTRO!$B$3:$B$1000="ASMAR DIRECCIÓN")*(UPPER(MAESTRO!$L$3:$L$1000)="CONFIRMADO")),ROWS($A$3:A430))),"")</f>
        <v/>
      </c>
      <c r="K430" s="11" t="str">
        <f ca="1">IFERROR(INDEX(MAESTRO!K:K,_xludf.AGGREGATE(15,6,ROW(MAESTRO!$B$3:$B$1000)/((MAESTRO!$B$3:$B$1000="ASMAR DIRECCIÓN")*(UPPER(MAESTRO!$L$3:$L$1000)="CONFIRMADO")),ROWS($A$3:A430))),"")</f>
        <v/>
      </c>
      <c r="L430" s="11" t="str">
        <f ca="1">IFERROR(INDEX(MAESTRO!L:L,_xludf.AGGREGATE(15,6,ROW(MAESTRO!$B$3:$B$1000)/((MAESTRO!$B$3:$B$1000="ASMAR DIRECCIÓN")*(UPPER(MAESTRO!$L$3:$L$1000)="CONFIRMADO")),ROWS($A$3:A430))),"")</f>
        <v/>
      </c>
      <c r="M430" s="11" t="str">
        <f ca="1">IFERROR(INDEX(MAESTRO!M:M,_xludf.AGGREGATE(15,6,ROW(MAESTRO!$B$3:$B$1000)/((MAESTRO!$B$3:$B$1000="ASMAR DIRECCIÓN")*(UPPER(MAESTRO!$L$3:$L$1000)="CONFIRMADO")),ROWS($A$3:A430))),"")</f>
        <v/>
      </c>
      <c r="N430" s="11" t="str">
        <f ca="1">IFERROR(INDEX(MAESTRO!N:N,_xludf.AGGREGATE(15,6,ROW(MAESTRO!$B$3:$B$1000)/((MAESTRO!$B$3:$B$1000="ASMAR DIRECCIÓN")*(UPPER(MAESTRO!$L$3:$L$1000)="CONFIRMADO")),ROWS($A$3:A430))),"")</f>
        <v/>
      </c>
      <c r="O430" s="11" t="str">
        <f ca="1">IFERROR(INDEX(MAESTRO!O:O,_xludf.AGGREGATE(15,6,ROW(MAESTRO!$B$3:$B$1000)/((MAESTRO!$B$3:$B$1000="ASMAR DIRECCIÓN")*(UPPER(MAESTRO!$L$3:$L$1000)="CONFIRMADO")),ROWS($A$3:A430))),"")</f>
        <v/>
      </c>
      <c r="P430" s="11" t="str">
        <f ca="1">IFERROR(INDEX(MAESTRO!P:P,_xludf.AGGREGATE(15,6,ROW(MAESTRO!$B$3:$B$1000)/((MAESTRO!$B$3:$B$1000="ASMAR DIRECCIÓN")*(UPPER(MAESTRO!$L$3:$L$1000)="CONFIRMADO")),ROWS($A$3:A430))),"")</f>
        <v/>
      </c>
      <c r="Q430" s="11" t="str">
        <f ca="1">IFERROR(INDEX(MAESTRO!Q:Q,_xludf.AGGREGATE(15,6,ROW(MAESTRO!$B$3:$B$1000)/((MAESTRO!$B$3:$B$1000="ASMAR DIRECCIÓN")*(UPPER(MAESTRO!$L$3:$L$1000)="CONFIRMADO")),ROWS($A$3:A430))),"")</f>
        <v/>
      </c>
      <c r="R430" s="11" t="str">
        <f ca="1">IFERROR(INDEX(MAESTRO!R:R,_xludf.AGGREGATE(15,6,ROW(MAESTRO!$B$3:$B$1000)/((MAESTRO!$B$3:$B$1000="ASMAR DIRECCIÓN")*(UPPER(MAESTRO!$L$3:$L$1000)="CONFIRMADO")),ROWS($A$3:A430))),"")</f>
        <v/>
      </c>
      <c r="S430" s="11" t="str">
        <f ca="1">IFERROR(INDEX(MAESTRO!S:S,_xludf.AGGREGATE(15,6,ROW(MAESTRO!$B$3:$B$1000)/((MAESTRO!$B$3:$B$1000="ASMAR DIRECCIÓN")*(UPPER(MAESTRO!$L$3:$L$1000)="CONFIRMADO")),ROWS($A$3:A430))),"")</f>
        <v/>
      </c>
      <c r="T430" s="11" t="str">
        <f ca="1">IFERROR(INDEX(MAESTRO!T:T,_xludf.AGGREGATE(15,6,ROW(MAESTRO!$B$3:$B$1000)/((MAESTRO!$B$3:$B$1000="ASMAR DIRECCIÓN")*(UPPER(MAESTRO!$L$3:$L$1000)="CONFIRMADO")),ROWS($A$3:A430))),"")</f>
        <v/>
      </c>
      <c r="U430" s="11" t="str">
        <f ca="1">IFERROR(INDEX(MAESTRO!U:U,_xludf.AGGREGATE(15,6,ROW(MAESTRO!$B$3:$B$1000)/((MAESTRO!$B$3:$B$1000="ASMAR DIRECCIÓN")*(UPPER(MAESTRO!$L$3:$L$1000)="CONFIRMADO")),ROWS($A$3:A430))),"")</f>
        <v/>
      </c>
      <c r="V430" s="11" t="str">
        <f ca="1">IFERROR(INDEX(MAESTRO!V:V,_xludf.AGGREGATE(15,6,ROW(MAESTRO!$B$3:$B$1000)/((MAESTRO!$B$3:$B$1000="ASMAR DIRECCIÓN")*(UPPER(MAESTRO!$L$3:$L$1000)="CONFIRMADO")),ROWS($A$3:A430))),"")</f>
        <v/>
      </c>
      <c r="W430" s="11" t="str">
        <f ca="1">IFERROR(INDEX(MAESTRO!W:W,_xludf.AGGREGATE(15,6,ROW(MAESTRO!$B$3:$B$1000)/((MAESTRO!$B$3:$B$1000="ASMAR DIRECCIÓN")*(UPPER(MAESTRO!$L$3:$L$1000)="CONFIRMADO")),ROWS($A$3:A430))),"")</f>
        <v/>
      </c>
      <c r="X430" s="11" t="str">
        <f ca="1">IFERROR(INDEX(MAESTRO!X:X,_xludf.AGGREGATE(15,6,ROW(MAESTRO!$B$3:$B$1000)/((MAESTRO!$B$3:$B$1000="ASMAR DIRECCIÓN")*(UPPER(MAESTRO!$L$3:$L$1000)="CONFIRMADO")),ROWS($A$3:A430))),"")</f>
        <v/>
      </c>
    </row>
    <row r="431" spans="1:24" ht="22.05" customHeight="1">
      <c r="A431" s="10" t="str">
        <f ca="1">IFERROR(INDEX(MAESTRO!A:A,_xludf.AGGREGATE(15,6,ROW(MAESTRO!$B$3:$B$1000)/((MAESTRO!$B$3:$B$1000="ASMAR DIRECCIÓN")*(UPPER(MAESTRO!$L$3:$L$1000)="CONFIRMADO")),ROWS($A$3:A431))),"")</f>
        <v/>
      </c>
      <c r="B431" s="10" t="str">
        <f ca="1">IFERROR(INDEX(MAESTRO!B:B,_xludf.AGGREGATE(15,6,ROW(MAESTRO!$B$3:$B$1000)/((MAESTRO!$B$3:$B$1000="ASMAR DIRECCIÓN")*(UPPER(MAESTRO!$L$3:$L$1000)="CONFIRMADO")),ROWS($A$3:A431))),"")</f>
        <v/>
      </c>
      <c r="C431" s="10" t="str">
        <f ca="1">IFERROR(INDEX(MAESTRO!C:C,_xludf.AGGREGATE(15,6,ROW(MAESTRO!$B$3:$B$1000)/((MAESTRO!$B$3:$B$1000="ASMAR DIRECCIÓN")*(UPPER(MAESTRO!$L$3:$L$1000)="CONFIRMADO")),ROWS($A$3:A431))),"")</f>
        <v/>
      </c>
      <c r="D431" s="10" t="str">
        <f ca="1">IFERROR(INDEX(MAESTRO!D:D,_xludf.AGGREGATE(15,6,ROW(MAESTRO!$B$3:$B$1000)/((MAESTRO!$B$3:$B$1000="ASMAR DIRECCIÓN")*(UPPER(MAESTRO!$L$3:$L$1000)="CONFIRMADO")),ROWS($A$3:A431))),"")</f>
        <v/>
      </c>
      <c r="E431" s="10" t="str">
        <f ca="1">IFERROR(INDEX(MAESTRO!E:E,_xludf.AGGREGATE(15,6,ROW(MAESTRO!$B$3:$B$1000)/((MAESTRO!$B$3:$B$1000="ASMAR DIRECCIÓN")*(UPPER(MAESTRO!$L$3:$L$1000)="CONFIRMADO")),ROWS($A$3:A431))),"")</f>
        <v/>
      </c>
      <c r="F431" s="10" t="str">
        <f ca="1">IFERROR(INDEX(MAESTRO!F:F,_xludf.AGGREGATE(15,6,ROW(MAESTRO!$B$3:$B$1000)/((MAESTRO!$B$3:$B$1000="ASMAR DIRECCIÓN")*(UPPER(MAESTRO!$L$3:$L$1000)="CONFIRMADO")),ROWS($A$3:A431))),"")</f>
        <v/>
      </c>
      <c r="G431" s="10" t="str">
        <f ca="1">IFERROR(INDEX(MAESTRO!G:G,_xludf.AGGREGATE(15,6,ROW(MAESTRO!$B$3:$B$1000)/((MAESTRO!$B$3:$B$1000="ASMAR DIRECCIÓN")*(UPPER(MAESTRO!$L$3:$L$1000)="CONFIRMADO")),ROWS($A$3:A431))),"")</f>
        <v/>
      </c>
      <c r="H431" s="10" t="str">
        <f ca="1">IFERROR(INDEX(MAESTRO!H:H,_xludf.AGGREGATE(15,6,ROW(MAESTRO!$B$3:$B$1000)/((MAESTRO!$B$3:$B$1000="ASMAR DIRECCIÓN")*(UPPER(MAESTRO!$L$3:$L$1000)="CONFIRMADO")),ROWS($A$3:A431))),"")</f>
        <v/>
      </c>
      <c r="I431" s="10" t="str">
        <f ca="1">IFERROR(INDEX(MAESTRO!I:I,_xludf.AGGREGATE(15,6,ROW(MAESTRO!$B$3:$B$1000)/((MAESTRO!$B$3:$B$1000="ASMAR DIRECCIÓN")*(UPPER(MAESTRO!$L$3:$L$1000)="CONFIRMADO")),ROWS($A$3:A431))),"")</f>
        <v/>
      </c>
      <c r="J431" s="10" t="str">
        <f ca="1">IFERROR(INDEX(MAESTRO!J:J,_xludf.AGGREGATE(15,6,ROW(MAESTRO!$B$3:$B$1000)/((MAESTRO!$B$3:$B$1000="ASMAR DIRECCIÓN")*(UPPER(MAESTRO!$L$3:$L$1000)="CONFIRMADO")),ROWS($A$3:A431))),"")</f>
        <v/>
      </c>
      <c r="K431" s="10" t="str">
        <f ca="1">IFERROR(INDEX(MAESTRO!K:K,_xludf.AGGREGATE(15,6,ROW(MAESTRO!$B$3:$B$1000)/((MAESTRO!$B$3:$B$1000="ASMAR DIRECCIÓN")*(UPPER(MAESTRO!$L$3:$L$1000)="CONFIRMADO")),ROWS($A$3:A431))),"")</f>
        <v/>
      </c>
      <c r="L431" s="10" t="str">
        <f ca="1">IFERROR(INDEX(MAESTRO!L:L,_xludf.AGGREGATE(15,6,ROW(MAESTRO!$B$3:$B$1000)/((MAESTRO!$B$3:$B$1000="ASMAR DIRECCIÓN")*(UPPER(MAESTRO!$L$3:$L$1000)="CONFIRMADO")),ROWS($A$3:A431))),"")</f>
        <v/>
      </c>
      <c r="M431" s="10" t="str">
        <f ca="1">IFERROR(INDEX(MAESTRO!M:M,_xludf.AGGREGATE(15,6,ROW(MAESTRO!$B$3:$B$1000)/((MAESTRO!$B$3:$B$1000="ASMAR DIRECCIÓN")*(UPPER(MAESTRO!$L$3:$L$1000)="CONFIRMADO")),ROWS($A$3:A431))),"")</f>
        <v/>
      </c>
      <c r="N431" s="10" t="str">
        <f ca="1">IFERROR(INDEX(MAESTRO!N:N,_xludf.AGGREGATE(15,6,ROW(MAESTRO!$B$3:$B$1000)/((MAESTRO!$B$3:$B$1000="ASMAR DIRECCIÓN")*(UPPER(MAESTRO!$L$3:$L$1000)="CONFIRMADO")),ROWS($A$3:A431))),"")</f>
        <v/>
      </c>
      <c r="O431" s="10" t="str">
        <f ca="1">IFERROR(INDEX(MAESTRO!O:O,_xludf.AGGREGATE(15,6,ROW(MAESTRO!$B$3:$B$1000)/((MAESTRO!$B$3:$B$1000="ASMAR DIRECCIÓN")*(UPPER(MAESTRO!$L$3:$L$1000)="CONFIRMADO")),ROWS($A$3:A431))),"")</f>
        <v/>
      </c>
      <c r="P431" s="10" t="str">
        <f ca="1">IFERROR(INDEX(MAESTRO!P:P,_xludf.AGGREGATE(15,6,ROW(MAESTRO!$B$3:$B$1000)/((MAESTRO!$B$3:$B$1000="ASMAR DIRECCIÓN")*(UPPER(MAESTRO!$L$3:$L$1000)="CONFIRMADO")),ROWS($A$3:A431))),"")</f>
        <v/>
      </c>
      <c r="Q431" s="10" t="str">
        <f ca="1">IFERROR(INDEX(MAESTRO!Q:Q,_xludf.AGGREGATE(15,6,ROW(MAESTRO!$B$3:$B$1000)/((MAESTRO!$B$3:$B$1000="ASMAR DIRECCIÓN")*(UPPER(MAESTRO!$L$3:$L$1000)="CONFIRMADO")),ROWS($A$3:A431))),"")</f>
        <v/>
      </c>
      <c r="R431" s="10" t="str">
        <f ca="1">IFERROR(INDEX(MAESTRO!R:R,_xludf.AGGREGATE(15,6,ROW(MAESTRO!$B$3:$B$1000)/((MAESTRO!$B$3:$B$1000="ASMAR DIRECCIÓN")*(UPPER(MAESTRO!$L$3:$L$1000)="CONFIRMADO")),ROWS($A$3:A431))),"")</f>
        <v/>
      </c>
      <c r="S431" s="10" t="str">
        <f ca="1">IFERROR(INDEX(MAESTRO!S:S,_xludf.AGGREGATE(15,6,ROW(MAESTRO!$B$3:$B$1000)/((MAESTRO!$B$3:$B$1000="ASMAR DIRECCIÓN")*(UPPER(MAESTRO!$L$3:$L$1000)="CONFIRMADO")),ROWS($A$3:A431))),"")</f>
        <v/>
      </c>
      <c r="T431" s="10" t="str">
        <f ca="1">IFERROR(INDEX(MAESTRO!T:T,_xludf.AGGREGATE(15,6,ROW(MAESTRO!$B$3:$B$1000)/((MAESTRO!$B$3:$B$1000="ASMAR DIRECCIÓN")*(UPPER(MAESTRO!$L$3:$L$1000)="CONFIRMADO")),ROWS($A$3:A431))),"")</f>
        <v/>
      </c>
      <c r="U431" s="10" t="str">
        <f ca="1">IFERROR(INDEX(MAESTRO!U:U,_xludf.AGGREGATE(15,6,ROW(MAESTRO!$B$3:$B$1000)/((MAESTRO!$B$3:$B$1000="ASMAR DIRECCIÓN")*(UPPER(MAESTRO!$L$3:$L$1000)="CONFIRMADO")),ROWS($A$3:A431))),"")</f>
        <v/>
      </c>
      <c r="V431" s="10" t="str">
        <f ca="1">IFERROR(INDEX(MAESTRO!V:V,_xludf.AGGREGATE(15,6,ROW(MAESTRO!$B$3:$B$1000)/((MAESTRO!$B$3:$B$1000="ASMAR DIRECCIÓN")*(UPPER(MAESTRO!$L$3:$L$1000)="CONFIRMADO")),ROWS($A$3:A431))),"")</f>
        <v/>
      </c>
      <c r="W431" s="10" t="str">
        <f ca="1">IFERROR(INDEX(MAESTRO!W:W,_xludf.AGGREGATE(15,6,ROW(MAESTRO!$B$3:$B$1000)/((MAESTRO!$B$3:$B$1000="ASMAR DIRECCIÓN")*(UPPER(MAESTRO!$L$3:$L$1000)="CONFIRMADO")),ROWS($A$3:A431))),"")</f>
        <v/>
      </c>
      <c r="X431" s="10" t="str">
        <f ca="1">IFERROR(INDEX(MAESTRO!X:X,_xludf.AGGREGATE(15,6,ROW(MAESTRO!$B$3:$B$1000)/((MAESTRO!$B$3:$B$1000="ASMAR DIRECCIÓN")*(UPPER(MAESTRO!$L$3:$L$1000)="CONFIRMADO")),ROWS($A$3:A431))),"")</f>
        <v/>
      </c>
    </row>
    <row r="432" spans="1:24" ht="22.05" customHeight="1">
      <c r="A432" s="11" t="str">
        <f ca="1">IFERROR(INDEX(MAESTRO!A:A,_xludf.AGGREGATE(15,6,ROW(MAESTRO!$B$3:$B$1000)/((MAESTRO!$B$3:$B$1000="ASMAR DIRECCIÓN")*(UPPER(MAESTRO!$L$3:$L$1000)="CONFIRMADO")),ROWS($A$3:A432))),"")</f>
        <v/>
      </c>
      <c r="B432" s="11" t="str">
        <f ca="1">IFERROR(INDEX(MAESTRO!B:B,_xludf.AGGREGATE(15,6,ROW(MAESTRO!$B$3:$B$1000)/((MAESTRO!$B$3:$B$1000="ASMAR DIRECCIÓN")*(UPPER(MAESTRO!$L$3:$L$1000)="CONFIRMADO")),ROWS($A$3:A432))),"")</f>
        <v/>
      </c>
      <c r="C432" s="11" t="str">
        <f ca="1">IFERROR(INDEX(MAESTRO!C:C,_xludf.AGGREGATE(15,6,ROW(MAESTRO!$B$3:$B$1000)/((MAESTRO!$B$3:$B$1000="ASMAR DIRECCIÓN")*(UPPER(MAESTRO!$L$3:$L$1000)="CONFIRMADO")),ROWS($A$3:A432))),"")</f>
        <v/>
      </c>
      <c r="D432" s="11" t="str">
        <f ca="1">IFERROR(INDEX(MAESTRO!D:D,_xludf.AGGREGATE(15,6,ROW(MAESTRO!$B$3:$B$1000)/((MAESTRO!$B$3:$B$1000="ASMAR DIRECCIÓN")*(UPPER(MAESTRO!$L$3:$L$1000)="CONFIRMADO")),ROWS($A$3:A432))),"")</f>
        <v/>
      </c>
      <c r="E432" s="11" t="str">
        <f ca="1">IFERROR(INDEX(MAESTRO!E:E,_xludf.AGGREGATE(15,6,ROW(MAESTRO!$B$3:$B$1000)/((MAESTRO!$B$3:$B$1000="ASMAR DIRECCIÓN")*(UPPER(MAESTRO!$L$3:$L$1000)="CONFIRMADO")),ROWS($A$3:A432))),"")</f>
        <v/>
      </c>
      <c r="F432" s="11" t="str">
        <f ca="1">IFERROR(INDEX(MAESTRO!F:F,_xludf.AGGREGATE(15,6,ROW(MAESTRO!$B$3:$B$1000)/((MAESTRO!$B$3:$B$1000="ASMAR DIRECCIÓN")*(UPPER(MAESTRO!$L$3:$L$1000)="CONFIRMADO")),ROWS($A$3:A432))),"")</f>
        <v/>
      </c>
      <c r="G432" s="11" t="str">
        <f ca="1">IFERROR(INDEX(MAESTRO!G:G,_xludf.AGGREGATE(15,6,ROW(MAESTRO!$B$3:$B$1000)/((MAESTRO!$B$3:$B$1000="ASMAR DIRECCIÓN")*(UPPER(MAESTRO!$L$3:$L$1000)="CONFIRMADO")),ROWS($A$3:A432))),"")</f>
        <v/>
      </c>
      <c r="H432" s="11" t="str">
        <f ca="1">IFERROR(INDEX(MAESTRO!H:H,_xludf.AGGREGATE(15,6,ROW(MAESTRO!$B$3:$B$1000)/((MAESTRO!$B$3:$B$1000="ASMAR DIRECCIÓN")*(UPPER(MAESTRO!$L$3:$L$1000)="CONFIRMADO")),ROWS($A$3:A432))),"")</f>
        <v/>
      </c>
      <c r="I432" s="11" t="str">
        <f ca="1">IFERROR(INDEX(MAESTRO!I:I,_xludf.AGGREGATE(15,6,ROW(MAESTRO!$B$3:$B$1000)/((MAESTRO!$B$3:$B$1000="ASMAR DIRECCIÓN")*(UPPER(MAESTRO!$L$3:$L$1000)="CONFIRMADO")),ROWS($A$3:A432))),"")</f>
        <v/>
      </c>
      <c r="J432" s="11" t="str">
        <f ca="1">IFERROR(INDEX(MAESTRO!J:J,_xludf.AGGREGATE(15,6,ROW(MAESTRO!$B$3:$B$1000)/((MAESTRO!$B$3:$B$1000="ASMAR DIRECCIÓN")*(UPPER(MAESTRO!$L$3:$L$1000)="CONFIRMADO")),ROWS($A$3:A432))),"")</f>
        <v/>
      </c>
      <c r="K432" s="11" t="str">
        <f ca="1">IFERROR(INDEX(MAESTRO!K:K,_xludf.AGGREGATE(15,6,ROW(MAESTRO!$B$3:$B$1000)/((MAESTRO!$B$3:$B$1000="ASMAR DIRECCIÓN")*(UPPER(MAESTRO!$L$3:$L$1000)="CONFIRMADO")),ROWS($A$3:A432))),"")</f>
        <v/>
      </c>
      <c r="L432" s="11" t="str">
        <f ca="1">IFERROR(INDEX(MAESTRO!L:L,_xludf.AGGREGATE(15,6,ROW(MAESTRO!$B$3:$B$1000)/((MAESTRO!$B$3:$B$1000="ASMAR DIRECCIÓN")*(UPPER(MAESTRO!$L$3:$L$1000)="CONFIRMADO")),ROWS($A$3:A432))),"")</f>
        <v/>
      </c>
      <c r="M432" s="11" t="str">
        <f ca="1">IFERROR(INDEX(MAESTRO!M:M,_xludf.AGGREGATE(15,6,ROW(MAESTRO!$B$3:$B$1000)/((MAESTRO!$B$3:$B$1000="ASMAR DIRECCIÓN")*(UPPER(MAESTRO!$L$3:$L$1000)="CONFIRMADO")),ROWS($A$3:A432))),"")</f>
        <v/>
      </c>
      <c r="N432" s="11" t="str">
        <f ca="1">IFERROR(INDEX(MAESTRO!N:N,_xludf.AGGREGATE(15,6,ROW(MAESTRO!$B$3:$B$1000)/((MAESTRO!$B$3:$B$1000="ASMAR DIRECCIÓN")*(UPPER(MAESTRO!$L$3:$L$1000)="CONFIRMADO")),ROWS($A$3:A432))),"")</f>
        <v/>
      </c>
      <c r="O432" s="11" t="str">
        <f ca="1">IFERROR(INDEX(MAESTRO!O:O,_xludf.AGGREGATE(15,6,ROW(MAESTRO!$B$3:$B$1000)/((MAESTRO!$B$3:$B$1000="ASMAR DIRECCIÓN")*(UPPER(MAESTRO!$L$3:$L$1000)="CONFIRMADO")),ROWS($A$3:A432))),"")</f>
        <v/>
      </c>
      <c r="P432" s="11" t="str">
        <f ca="1">IFERROR(INDEX(MAESTRO!P:P,_xludf.AGGREGATE(15,6,ROW(MAESTRO!$B$3:$B$1000)/((MAESTRO!$B$3:$B$1000="ASMAR DIRECCIÓN")*(UPPER(MAESTRO!$L$3:$L$1000)="CONFIRMADO")),ROWS($A$3:A432))),"")</f>
        <v/>
      </c>
      <c r="Q432" s="11" t="str">
        <f ca="1">IFERROR(INDEX(MAESTRO!Q:Q,_xludf.AGGREGATE(15,6,ROW(MAESTRO!$B$3:$B$1000)/((MAESTRO!$B$3:$B$1000="ASMAR DIRECCIÓN")*(UPPER(MAESTRO!$L$3:$L$1000)="CONFIRMADO")),ROWS($A$3:A432))),"")</f>
        <v/>
      </c>
      <c r="R432" s="11" t="str">
        <f ca="1">IFERROR(INDEX(MAESTRO!R:R,_xludf.AGGREGATE(15,6,ROW(MAESTRO!$B$3:$B$1000)/((MAESTRO!$B$3:$B$1000="ASMAR DIRECCIÓN")*(UPPER(MAESTRO!$L$3:$L$1000)="CONFIRMADO")),ROWS($A$3:A432))),"")</f>
        <v/>
      </c>
      <c r="S432" s="11" t="str">
        <f ca="1">IFERROR(INDEX(MAESTRO!S:S,_xludf.AGGREGATE(15,6,ROW(MAESTRO!$B$3:$B$1000)/((MAESTRO!$B$3:$B$1000="ASMAR DIRECCIÓN")*(UPPER(MAESTRO!$L$3:$L$1000)="CONFIRMADO")),ROWS($A$3:A432))),"")</f>
        <v/>
      </c>
      <c r="T432" s="11" t="str">
        <f ca="1">IFERROR(INDEX(MAESTRO!T:T,_xludf.AGGREGATE(15,6,ROW(MAESTRO!$B$3:$B$1000)/((MAESTRO!$B$3:$B$1000="ASMAR DIRECCIÓN")*(UPPER(MAESTRO!$L$3:$L$1000)="CONFIRMADO")),ROWS($A$3:A432))),"")</f>
        <v/>
      </c>
      <c r="U432" s="11" t="str">
        <f ca="1">IFERROR(INDEX(MAESTRO!U:U,_xludf.AGGREGATE(15,6,ROW(MAESTRO!$B$3:$B$1000)/((MAESTRO!$B$3:$B$1000="ASMAR DIRECCIÓN")*(UPPER(MAESTRO!$L$3:$L$1000)="CONFIRMADO")),ROWS($A$3:A432))),"")</f>
        <v/>
      </c>
      <c r="V432" s="11" t="str">
        <f ca="1">IFERROR(INDEX(MAESTRO!V:V,_xludf.AGGREGATE(15,6,ROW(MAESTRO!$B$3:$B$1000)/((MAESTRO!$B$3:$B$1000="ASMAR DIRECCIÓN")*(UPPER(MAESTRO!$L$3:$L$1000)="CONFIRMADO")),ROWS($A$3:A432))),"")</f>
        <v/>
      </c>
      <c r="W432" s="11" t="str">
        <f ca="1">IFERROR(INDEX(MAESTRO!W:W,_xludf.AGGREGATE(15,6,ROW(MAESTRO!$B$3:$B$1000)/((MAESTRO!$B$3:$B$1000="ASMAR DIRECCIÓN")*(UPPER(MAESTRO!$L$3:$L$1000)="CONFIRMADO")),ROWS($A$3:A432))),"")</f>
        <v/>
      </c>
      <c r="X432" s="11" t="str">
        <f ca="1">IFERROR(INDEX(MAESTRO!X:X,_xludf.AGGREGATE(15,6,ROW(MAESTRO!$B$3:$B$1000)/((MAESTRO!$B$3:$B$1000="ASMAR DIRECCIÓN")*(UPPER(MAESTRO!$L$3:$L$1000)="CONFIRMADO")),ROWS($A$3:A432))),"")</f>
        <v/>
      </c>
    </row>
    <row r="433" spans="1:24" ht="22.05" customHeight="1">
      <c r="A433" s="10" t="str">
        <f ca="1">IFERROR(INDEX(MAESTRO!A:A,_xludf.AGGREGATE(15,6,ROW(MAESTRO!$B$3:$B$1000)/((MAESTRO!$B$3:$B$1000="ASMAR DIRECCIÓN")*(UPPER(MAESTRO!$L$3:$L$1000)="CONFIRMADO")),ROWS($A$3:A433))),"")</f>
        <v/>
      </c>
      <c r="B433" s="10" t="str">
        <f ca="1">IFERROR(INDEX(MAESTRO!B:B,_xludf.AGGREGATE(15,6,ROW(MAESTRO!$B$3:$B$1000)/((MAESTRO!$B$3:$B$1000="ASMAR DIRECCIÓN")*(UPPER(MAESTRO!$L$3:$L$1000)="CONFIRMADO")),ROWS($A$3:A433))),"")</f>
        <v/>
      </c>
      <c r="C433" s="10" t="str">
        <f ca="1">IFERROR(INDEX(MAESTRO!C:C,_xludf.AGGREGATE(15,6,ROW(MAESTRO!$B$3:$B$1000)/((MAESTRO!$B$3:$B$1000="ASMAR DIRECCIÓN")*(UPPER(MAESTRO!$L$3:$L$1000)="CONFIRMADO")),ROWS($A$3:A433))),"")</f>
        <v/>
      </c>
      <c r="D433" s="10" t="str">
        <f ca="1">IFERROR(INDEX(MAESTRO!D:D,_xludf.AGGREGATE(15,6,ROW(MAESTRO!$B$3:$B$1000)/((MAESTRO!$B$3:$B$1000="ASMAR DIRECCIÓN")*(UPPER(MAESTRO!$L$3:$L$1000)="CONFIRMADO")),ROWS($A$3:A433))),"")</f>
        <v/>
      </c>
      <c r="E433" s="10" t="str">
        <f ca="1">IFERROR(INDEX(MAESTRO!E:E,_xludf.AGGREGATE(15,6,ROW(MAESTRO!$B$3:$B$1000)/((MAESTRO!$B$3:$B$1000="ASMAR DIRECCIÓN")*(UPPER(MAESTRO!$L$3:$L$1000)="CONFIRMADO")),ROWS($A$3:A433))),"")</f>
        <v/>
      </c>
      <c r="F433" s="10" t="str">
        <f ca="1">IFERROR(INDEX(MAESTRO!F:F,_xludf.AGGREGATE(15,6,ROW(MAESTRO!$B$3:$B$1000)/((MAESTRO!$B$3:$B$1000="ASMAR DIRECCIÓN")*(UPPER(MAESTRO!$L$3:$L$1000)="CONFIRMADO")),ROWS($A$3:A433))),"")</f>
        <v/>
      </c>
      <c r="G433" s="10" t="str">
        <f ca="1">IFERROR(INDEX(MAESTRO!G:G,_xludf.AGGREGATE(15,6,ROW(MAESTRO!$B$3:$B$1000)/((MAESTRO!$B$3:$B$1000="ASMAR DIRECCIÓN")*(UPPER(MAESTRO!$L$3:$L$1000)="CONFIRMADO")),ROWS($A$3:A433))),"")</f>
        <v/>
      </c>
      <c r="H433" s="10" t="str">
        <f ca="1">IFERROR(INDEX(MAESTRO!H:H,_xludf.AGGREGATE(15,6,ROW(MAESTRO!$B$3:$B$1000)/((MAESTRO!$B$3:$B$1000="ASMAR DIRECCIÓN")*(UPPER(MAESTRO!$L$3:$L$1000)="CONFIRMADO")),ROWS($A$3:A433))),"")</f>
        <v/>
      </c>
      <c r="I433" s="10" t="str">
        <f ca="1">IFERROR(INDEX(MAESTRO!I:I,_xludf.AGGREGATE(15,6,ROW(MAESTRO!$B$3:$B$1000)/((MAESTRO!$B$3:$B$1000="ASMAR DIRECCIÓN")*(UPPER(MAESTRO!$L$3:$L$1000)="CONFIRMADO")),ROWS($A$3:A433))),"")</f>
        <v/>
      </c>
      <c r="J433" s="10" t="str">
        <f ca="1">IFERROR(INDEX(MAESTRO!J:J,_xludf.AGGREGATE(15,6,ROW(MAESTRO!$B$3:$B$1000)/((MAESTRO!$B$3:$B$1000="ASMAR DIRECCIÓN")*(UPPER(MAESTRO!$L$3:$L$1000)="CONFIRMADO")),ROWS($A$3:A433))),"")</f>
        <v/>
      </c>
      <c r="K433" s="10" t="str">
        <f ca="1">IFERROR(INDEX(MAESTRO!K:K,_xludf.AGGREGATE(15,6,ROW(MAESTRO!$B$3:$B$1000)/((MAESTRO!$B$3:$B$1000="ASMAR DIRECCIÓN")*(UPPER(MAESTRO!$L$3:$L$1000)="CONFIRMADO")),ROWS($A$3:A433))),"")</f>
        <v/>
      </c>
      <c r="L433" s="10" t="str">
        <f ca="1">IFERROR(INDEX(MAESTRO!L:L,_xludf.AGGREGATE(15,6,ROW(MAESTRO!$B$3:$B$1000)/((MAESTRO!$B$3:$B$1000="ASMAR DIRECCIÓN")*(UPPER(MAESTRO!$L$3:$L$1000)="CONFIRMADO")),ROWS($A$3:A433))),"")</f>
        <v/>
      </c>
      <c r="M433" s="10" t="str">
        <f ca="1">IFERROR(INDEX(MAESTRO!M:M,_xludf.AGGREGATE(15,6,ROW(MAESTRO!$B$3:$B$1000)/((MAESTRO!$B$3:$B$1000="ASMAR DIRECCIÓN")*(UPPER(MAESTRO!$L$3:$L$1000)="CONFIRMADO")),ROWS($A$3:A433))),"")</f>
        <v/>
      </c>
      <c r="N433" s="10" t="str">
        <f ca="1">IFERROR(INDEX(MAESTRO!N:N,_xludf.AGGREGATE(15,6,ROW(MAESTRO!$B$3:$B$1000)/((MAESTRO!$B$3:$B$1000="ASMAR DIRECCIÓN")*(UPPER(MAESTRO!$L$3:$L$1000)="CONFIRMADO")),ROWS($A$3:A433))),"")</f>
        <v/>
      </c>
      <c r="O433" s="10" t="str">
        <f ca="1">IFERROR(INDEX(MAESTRO!O:O,_xludf.AGGREGATE(15,6,ROW(MAESTRO!$B$3:$B$1000)/((MAESTRO!$B$3:$B$1000="ASMAR DIRECCIÓN")*(UPPER(MAESTRO!$L$3:$L$1000)="CONFIRMADO")),ROWS($A$3:A433))),"")</f>
        <v/>
      </c>
      <c r="P433" s="10" t="str">
        <f ca="1">IFERROR(INDEX(MAESTRO!P:P,_xludf.AGGREGATE(15,6,ROW(MAESTRO!$B$3:$B$1000)/((MAESTRO!$B$3:$B$1000="ASMAR DIRECCIÓN")*(UPPER(MAESTRO!$L$3:$L$1000)="CONFIRMADO")),ROWS($A$3:A433))),"")</f>
        <v/>
      </c>
      <c r="Q433" s="10" t="str">
        <f ca="1">IFERROR(INDEX(MAESTRO!Q:Q,_xludf.AGGREGATE(15,6,ROW(MAESTRO!$B$3:$B$1000)/((MAESTRO!$B$3:$B$1000="ASMAR DIRECCIÓN")*(UPPER(MAESTRO!$L$3:$L$1000)="CONFIRMADO")),ROWS($A$3:A433))),"")</f>
        <v/>
      </c>
      <c r="R433" s="10" t="str">
        <f ca="1">IFERROR(INDEX(MAESTRO!R:R,_xludf.AGGREGATE(15,6,ROW(MAESTRO!$B$3:$B$1000)/((MAESTRO!$B$3:$B$1000="ASMAR DIRECCIÓN")*(UPPER(MAESTRO!$L$3:$L$1000)="CONFIRMADO")),ROWS($A$3:A433))),"")</f>
        <v/>
      </c>
      <c r="S433" s="10" t="str">
        <f ca="1">IFERROR(INDEX(MAESTRO!S:S,_xludf.AGGREGATE(15,6,ROW(MAESTRO!$B$3:$B$1000)/((MAESTRO!$B$3:$B$1000="ASMAR DIRECCIÓN")*(UPPER(MAESTRO!$L$3:$L$1000)="CONFIRMADO")),ROWS($A$3:A433))),"")</f>
        <v/>
      </c>
      <c r="T433" s="10" t="str">
        <f ca="1">IFERROR(INDEX(MAESTRO!T:T,_xludf.AGGREGATE(15,6,ROW(MAESTRO!$B$3:$B$1000)/((MAESTRO!$B$3:$B$1000="ASMAR DIRECCIÓN")*(UPPER(MAESTRO!$L$3:$L$1000)="CONFIRMADO")),ROWS($A$3:A433))),"")</f>
        <v/>
      </c>
      <c r="U433" s="10" t="str">
        <f ca="1">IFERROR(INDEX(MAESTRO!U:U,_xludf.AGGREGATE(15,6,ROW(MAESTRO!$B$3:$B$1000)/((MAESTRO!$B$3:$B$1000="ASMAR DIRECCIÓN")*(UPPER(MAESTRO!$L$3:$L$1000)="CONFIRMADO")),ROWS($A$3:A433))),"")</f>
        <v/>
      </c>
      <c r="V433" s="10" t="str">
        <f ca="1">IFERROR(INDEX(MAESTRO!V:V,_xludf.AGGREGATE(15,6,ROW(MAESTRO!$B$3:$B$1000)/((MAESTRO!$B$3:$B$1000="ASMAR DIRECCIÓN")*(UPPER(MAESTRO!$L$3:$L$1000)="CONFIRMADO")),ROWS($A$3:A433))),"")</f>
        <v/>
      </c>
      <c r="W433" s="10" t="str">
        <f ca="1">IFERROR(INDEX(MAESTRO!W:W,_xludf.AGGREGATE(15,6,ROW(MAESTRO!$B$3:$B$1000)/((MAESTRO!$B$3:$B$1000="ASMAR DIRECCIÓN")*(UPPER(MAESTRO!$L$3:$L$1000)="CONFIRMADO")),ROWS($A$3:A433))),"")</f>
        <v/>
      </c>
      <c r="X433" s="10" t="str">
        <f ca="1">IFERROR(INDEX(MAESTRO!X:X,_xludf.AGGREGATE(15,6,ROW(MAESTRO!$B$3:$B$1000)/((MAESTRO!$B$3:$B$1000="ASMAR DIRECCIÓN")*(UPPER(MAESTRO!$L$3:$L$1000)="CONFIRMADO")),ROWS($A$3:A433))),"")</f>
        <v/>
      </c>
    </row>
    <row r="434" spans="1:24" ht="22.05" customHeight="1">
      <c r="A434" s="11" t="str">
        <f ca="1">IFERROR(INDEX(MAESTRO!A:A,_xludf.AGGREGATE(15,6,ROW(MAESTRO!$B$3:$B$1000)/((MAESTRO!$B$3:$B$1000="ASMAR DIRECCIÓN")*(UPPER(MAESTRO!$L$3:$L$1000)="CONFIRMADO")),ROWS($A$3:A434))),"")</f>
        <v/>
      </c>
      <c r="B434" s="11" t="str">
        <f ca="1">IFERROR(INDEX(MAESTRO!B:B,_xludf.AGGREGATE(15,6,ROW(MAESTRO!$B$3:$B$1000)/((MAESTRO!$B$3:$B$1000="ASMAR DIRECCIÓN")*(UPPER(MAESTRO!$L$3:$L$1000)="CONFIRMADO")),ROWS($A$3:A434))),"")</f>
        <v/>
      </c>
      <c r="C434" s="11" t="str">
        <f ca="1">IFERROR(INDEX(MAESTRO!C:C,_xludf.AGGREGATE(15,6,ROW(MAESTRO!$B$3:$B$1000)/((MAESTRO!$B$3:$B$1000="ASMAR DIRECCIÓN")*(UPPER(MAESTRO!$L$3:$L$1000)="CONFIRMADO")),ROWS($A$3:A434))),"")</f>
        <v/>
      </c>
      <c r="D434" s="11" t="str">
        <f ca="1">IFERROR(INDEX(MAESTRO!D:D,_xludf.AGGREGATE(15,6,ROW(MAESTRO!$B$3:$B$1000)/((MAESTRO!$B$3:$B$1000="ASMAR DIRECCIÓN")*(UPPER(MAESTRO!$L$3:$L$1000)="CONFIRMADO")),ROWS($A$3:A434))),"")</f>
        <v/>
      </c>
      <c r="E434" s="11" t="str">
        <f ca="1">IFERROR(INDEX(MAESTRO!E:E,_xludf.AGGREGATE(15,6,ROW(MAESTRO!$B$3:$B$1000)/((MAESTRO!$B$3:$B$1000="ASMAR DIRECCIÓN")*(UPPER(MAESTRO!$L$3:$L$1000)="CONFIRMADO")),ROWS($A$3:A434))),"")</f>
        <v/>
      </c>
      <c r="F434" s="11" t="str">
        <f ca="1">IFERROR(INDEX(MAESTRO!F:F,_xludf.AGGREGATE(15,6,ROW(MAESTRO!$B$3:$B$1000)/((MAESTRO!$B$3:$B$1000="ASMAR DIRECCIÓN")*(UPPER(MAESTRO!$L$3:$L$1000)="CONFIRMADO")),ROWS($A$3:A434))),"")</f>
        <v/>
      </c>
      <c r="G434" s="11" t="str">
        <f ca="1">IFERROR(INDEX(MAESTRO!G:G,_xludf.AGGREGATE(15,6,ROW(MAESTRO!$B$3:$B$1000)/((MAESTRO!$B$3:$B$1000="ASMAR DIRECCIÓN")*(UPPER(MAESTRO!$L$3:$L$1000)="CONFIRMADO")),ROWS($A$3:A434))),"")</f>
        <v/>
      </c>
      <c r="H434" s="11" t="str">
        <f ca="1">IFERROR(INDEX(MAESTRO!H:H,_xludf.AGGREGATE(15,6,ROW(MAESTRO!$B$3:$B$1000)/((MAESTRO!$B$3:$B$1000="ASMAR DIRECCIÓN")*(UPPER(MAESTRO!$L$3:$L$1000)="CONFIRMADO")),ROWS($A$3:A434))),"")</f>
        <v/>
      </c>
      <c r="I434" s="11" t="str">
        <f ca="1">IFERROR(INDEX(MAESTRO!I:I,_xludf.AGGREGATE(15,6,ROW(MAESTRO!$B$3:$B$1000)/((MAESTRO!$B$3:$B$1000="ASMAR DIRECCIÓN")*(UPPER(MAESTRO!$L$3:$L$1000)="CONFIRMADO")),ROWS($A$3:A434))),"")</f>
        <v/>
      </c>
      <c r="J434" s="11" t="str">
        <f ca="1">IFERROR(INDEX(MAESTRO!J:J,_xludf.AGGREGATE(15,6,ROW(MAESTRO!$B$3:$B$1000)/((MAESTRO!$B$3:$B$1000="ASMAR DIRECCIÓN")*(UPPER(MAESTRO!$L$3:$L$1000)="CONFIRMADO")),ROWS($A$3:A434))),"")</f>
        <v/>
      </c>
      <c r="K434" s="11" t="str">
        <f ca="1">IFERROR(INDEX(MAESTRO!K:K,_xludf.AGGREGATE(15,6,ROW(MAESTRO!$B$3:$B$1000)/((MAESTRO!$B$3:$B$1000="ASMAR DIRECCIÓN")*(UPPER(MAESTRO!$L$3:$L$1000)="CONFIRMADO")),ROWS($A$3:A434))),"")</f>
        <v/>
      </c>
      <c r="L434" s="11" t="str">
        <f ca="1">IFERROR(INDEX(MAESTRO!L:L,_xludf.AGGREGATE(15,6,ROW(MAESTRO!$B$3:$B$1000)/((MAESTRO!$B$3:$B$1000="ASMAR DIRECCIÓN")*(UPPER(MAESTRO!$L$3:$L$1000)="CONFIRMADO")),ROWS($A$3:A434))),"")</f>
        <v/>
      </c>
      <c r="M434" s="11" t="str">
        <f ca="1">IFERROR(INDEX(MAESTRO!M:M,_xludf.AGGREGATE(15,6,ROW(MAESTRO!$B$3:$B$1000)/((MAESTRO!$B$3:$B$1000="ASMAR DIRECCIÓN")*(UPPER(MAESTRO!$L$3:$L$1000)="CONFIRMADO")),ROWS($A$3:A434))),"")</f>
        <v/>
      </c>
      <c r="N434" s="11" t="str">
        <f ca="1">IFERROR(INDEX(MAESTRO!N:N,_xludf.AGGREGATE(15,6,ROW(MAESTRO!$B$3:$B$1000)/((MAESTRO!$B$3:$B$1000="ASMAR DIRECCIÓN")*(UPPER(MAESTRO!$L$3:$L$1000)="CONFIRMADO")),ROWS($A$3:A434))),"")</f>
        <v/>
      </c>
      <c r="O434" s="11" t="str">
        <f ca="1">IFERROR(INDEX(MAESTRO!O:O,_xludf.AGGREGATE(15,6,ROW(MAESTRO!$B$3:$B$1000)/((MAESTRO!$B$3:$B$1000="ASMAR DIRECCIÓN")*(UPPER(MAESTRO!$L$3:$L$1000)="CONFIRMADO")),ROWS($A$3:A434))),"")</f>
        <v/>
      </c>
      <c r="P434" s="11" t="str">
        <f ca="1">IFERROR(INDEX(MAESTRO!P:P,_xludf.AGGREGATE(15,6,ROW(MAESTRO!$B$3:$B$1000)/((MAESTRO!$B$3:$B$1000="ASMAR DIRECCIÓN")*(UPPER(MAESTRO!$L$3:$L$1000)="CONFIRMADO")),ROWS($A$3:A434))),"")</f>
        <v/>
      </c>
      <c r="Q434" s="11" t="str">
        <f ca="1">IFERROR(INDEX(MAESTRO!Q:Q,_xludf.AGGREGATE(15,6,ROW(MAESTRO!$B$3:$B$1000)/((MAESTRO!$B$3:$B$1000="ASMAR DIRECCIÓN")*(UPPER(MAESTRO!$L$3:$L$1000)="CONFIRMADO")),ROWS($A$3:A434))),"")</f>
        <v/>
      </c>
      <c r="R434" s="11" t="str">
        <f ca="1">IFERROR(INDEX(MAESTRO!R:R,_xludf.AGGREGATE(15,6,ROW(MAESTRO!$B$3:$B$1000)/((MAESTRO!$B$3:$B$1000="ASMAR DIRECCIÓN")*(UPPER(MAESTRO!$L$3:$L$1000)="CONFIRMADO")),ROWS($A$3:A434))),"")</f>
        <v/>
      </c>
      <c r="S434" s="11" t="str">
        <f ca="1">IFERROR(INDEX(MAESTRO!S:S,_xludf.AGGREGATE(15,6,ROW(MAESTRO!$B$3:$B$1000)/((MAESTRO!$B$3:$B$1000="ASMAR DIRECCIÓN")*(UPPER(MAESTRO!$L$3:$L$1000)="CONFIRMADO")),ROWS($A$3:A434))),"")</f>
        <v/>
      </c>
      <c r="T434" s="11" t="str">
        <f ca="1">IFERROR(INDEX(MAESTRO!T:T,_xludf.AGGREGATE(15,6,ROW(MAESTRO!$B$3:$B$1000)/((MAESTRO!$B$3:$B$1000="ASMAR DIRECCIÓN")*(UPPER(MAESTRO!$L$3:$L$1000)="CONFIRMADO")),ROWS($A$3:A434))),"")</f>
        <v/>
      </c>
      <c r="U434" s="11" t="str">
        <f ca="1">IFERROR(INDEX(MAESTRO!U:U,_xludf.AGGREGATE(15,6,ROW(MAESTRO!$B$3:$B$1000)/((MAESTRO!$B$3:$B$1000="ASMAR DIRECCIÓN")*(UPPER(MAESTRO!$L$3:$L$1000)="CONFIRMADO")),ROWS($A$3:A434))),"")</f>
        <v/>
      </c>
      <c r="V434" s="11" t="str">
        <f ca="1">IFERROR(INDEX(MAESTRO!V:V,_xludf.AGGREGATE(15,6,ROW(MAESTRO!$B$3:$B$1000)/((MAESTRO!$B$3:$B$1000="ASMAR DIRECCIÓN")*(UPPER(MAESTRO!$L$3:$L$1000)="CONFIRMADO")),ROWS($A$3:A434))),"")</f>
        <v/>
      </c>
      <c r="W434" s="11" t="str">
        <f ca="1">IFERROR(INDEX(MAESTRO!W:W,_xludf.AGGREGATE(15,6,ROW(MAESTRO!$B$3:$B$1000)/((MAESTRO!$B$3:$B$1000="ASMAR DIRECCIÓN")*(UPPER(MAESTRO!$L$3:$L$1000)="CONFIRMADO")),ROWS($A$3:A434))),"")</f>
        <v/>
      </c>
      <c r="X434" s="11" t="str">
        <f ca="1">IFERROR(INDEX(MAESTRO!X:X,_xludf.AGGREGATE(15,6,ROW(MAESTRO!$B$3:$B$1000)/((MAESTRO!$B$3:$B$1000="ASMAR DIRECCIÓN")*(UPPER(MAESTRO!$L$3:$L$1000)="CONFIRMADO")),ROWS($A$3:A434))),"")</f>
        <v/>
      </c>
    </row>
    <row r="435" spans="1:24" ht="22.05" customHeight="1">
      <c r="A435" s="10" t="str">
        <f ca="1">IFERROR(INDEX(MAESTRO!A:A,_xludf.AGGREGATE(15,6,ROW(MAESTRO!$B$3:$B$1000)/((MAESTRO!$B$3:$B$1000="ASMAR DIRECCIÓN")*(UPPER(MAESTRO!$L$3:$L$1000)="CONFIRMADO")),ROWS($A$3:A435))),"")</f>
        <v/>
      </c>
      <c r="B435" s="10" t="str">
        <f ca="1">IFERROR(INDEX(MAESTRO!B:B,_xludf.AGGREGATE(15,6,ROW(MAESTRO!$B$3:$B$1000)/((MAESTRO!$B$3:$B$1000="ASMAR DIRECCIÓN")*(UPPER(MAESTRO!$L$3:$L$1000)="CONFIRMADO")),ROWS($A$3:A435))),"")</f>
        <v/>
      </c>
      <c r="C435" s="10" t="str">
        <f ca="1">IFERROR(INDEX(MAESTRO!C:C,_xludf.AGGREGATE(15,6,ROW(MAESTRO!$B$3:$B$1000)/((MAESTRO!$B$3:$B$1000="ASMAR DIRECCIÓN")*(UPPER(MAESTRO!$L$3:$L$1000)="CONFIRMADO")),ROWS($A$3:A435))),"")</f>
        <v/>
      </c>
      <c r="D435" s="10" t="str">
        <f ca="1">IFERROR(INDEX(MAESTRO!D:D,_xludf.AGGREGATE(15,6,ROW(MAESTRO!$B$3:$B$1000)/((MAESTRO!$B$3:$B$1000="ASMAR DIRECCIÓN")*(UPPER(MAESTRO!$L$3:$L$1000)="CONFIRMADO")),ROWS($A$3:A435))),"")</f>
        <v/>
      </c>
      <c r="E435" s="10" t="str">
        <f ca="1">IFERROR(INDEX(MAESTRO!E:E,_xludf.AGGREGATE(15,6,ROW(MAESTRO!$B$3:$B$1000)/((MAESTRO!$B$3:$B$1000="ASMAR DIRECCIÓN")*(UPPER(MAESTRO!$L$3:$L$1000)="CONFIRMADO")),ROWS($A$3:A435))),"")</f>
        <v/>
      </c>
      <c r="F435" s="10" t="str">
        <f ca="1">IFERROR(INDEX(MAESTRO!F:F,_xludf.AGGREGATE(15,6,ROW(MAESTRO!$B$3:$B$1000)/((MAESTRO!$B$3:$B$1000="ASMAR DIRECCIÓN")*(UPPER(MAESTRO!$L$3:$L$1000)="CONFIRMADO")),ROWS($A$3:A435))),"")</f>
        <v/>
      </c>
      <c r="G435" s="10" t="str">
        <f ca="1">IFERROR(INDEX(MAESTRO!G:G,_xludf.AGGREGATE(15,6,ROW(MAESTRO!$B$3:$B$1000)/((MAESTRO!$B$3:$B$1000="ASMAR DIRECCIÓN")*(UPPER(MAESTRO!$L$3:$L$1000)="CONFIRMADO")),ROWS($A$3:A435))),"")</f>
        <v/>
      </c>
      <c r="H435" s="10" t="str">
        <f ca="1">IFERROR(INDEX(MAESTRO!H:H,_xludf.AGGREGATE(15,6,ROW(MAESTRO!$B$3:$B$1000)/((MAESTRO!$B$3:$B$1000="ASMAR DIRECCIÓN")*(UPPER(MAESTRO!$L$3:$L$1000)="CONFIRMADO")),ROWS($A$3:A435))),"")</f>
        <v/>
      </c>
      <c r="I435" s="10" t="str">
        <f ca="1">IFERROR(INDEX(MAESTRO!I:I,_xludf.AGGREGATE(15,6,ROW(MAESTRO!$B$3:$B$1000)/((MAESTRO!$B$3:$B$1000="ASMAR DIRECCIÓN")*(UPPER(MAESTRO!$L$3:$L$1000)="CONFIRMADO")),ROWS($A$3:A435))),"")</f>
        <v/>
      </c>
      <c r="J435" s="10" t="str">
        <f ca="1">IFERROR(INDEX(MAESTRO!J:J,_xludf.AGGREGATE(15,6,ROW(MAESTRO!$B$3:$B$1000)/((MAESTRO!$B$3:$B$1000="ASMAR DIRECCIÓN")*(UPPER(MAESTRO!$L$3:$L$1000)="CONFIRMADO")),ROWS($A$3:A435))),"")</f>
        <v/>
      </c>
      <c r="K435" s="10" t="str">
        <f ca="1">IFERROR(INDEX(MAESTRO!K:K,_xludf.AGGREGATE(15,6,ROW(MAESTRO!$B$3:$B$1000)/((MAESTRO!$B$3:$B$1000="ASMAR DIRECCIÓN")*(UPPER(MAESTRO!$L$3:$L$1000)="CONFIRMADO")),ROWS($A$3:A435))),"")</f>
        <v/>
      </c>
      <c r="L435" s="10" t="str">
        <f ca="1">IFERROR(INDEX(MAESTRO!L:L,_xludf.AGGREGATE(15,6,ROW(MAESTRO!$B$3:$B$1000)/((MAESTRO!$B$3:$B$1000="ASMAR DIRECCIÓN")*(UPPER(MAESTRO!$L$3:$L$1000)="CONFIRMADO")),ROWS($A$3:A435))),"")</f>
        <v/>
      </c>
      <c r="M435" s="10" t="str">
        <f ca="1">IFERROR(INDEX(MAESTRO!M:M,_xludf.AGGREGATE(15,6,ROW(MAESTRO!$B$3:$B$1000)/((MAESTRO!$B$3:$B$1000="ASMAR DIRECCIÓN")*(UPPER(MAESTRO!$L$3:$L$1000)="CONFIRMADO")),ROWS($A$3:A435))),"")</f>
        <v/>
      </c>
      <c r="N435" s="10" t="str">
        <f ca="1">IFERROR(INDEX(MAESTRO!N:N,_xludf.AGGREGATE(15,6,ROW(MAESTRO!$B$3:$B$1000)/((MAESTRO!$B$3:$B$1000="ASMAR DIRECCIÓN")*(UPPER(MAESTRO!$L$3:$L$1000)="CONFIRMADO")),ROWS($A$3:A435))),"")</f>
        <v/>
      </c>
      <c r="O435" s="10" t="str">
        <f ca="1">IFERROR(INDEX(MAESTRO!O:O,_xludf.AGGREGATE(15,6,ROW(MAESTRO!$B$3:$B$1000)/((MAESTRO!$B$3:$B$1000="ASMAR DIRECCIÓN")*(UPPER(MAESTRO!$L$3:$L$1000)="CONFIRMADO")),ROWS($A$3:A435))),"")</f>
        <v/>
      </c>
      <c r="P435" s="10" t="str">
        <f ca="1">IFERROR(INDEX(MAESTRO!P:P,_xludf.AGGREGATE(15,6,ROW(MAESTRO!$B$3:$B$1000)/((MAESTRO!$B$3:$B$1000="ASMAR DIRECCIÓN")*(UPPER(MAESTRO!$L$3:$L$1000)="CONFIRMADO")),ROWS($A$3:A435))),"")</f>
        <v/>
      </c>
      <c r="Q435" s="10" t="str">
        <f ca="1">IFERROR(INDEX(MAESTRO!Q:Q,_xludf.AGGREGATE(15,6,ROW(MAESTRO!$B$3:$B$1000)/((MAESTRO!$B$3:$B$1000="ASMAR DIRECCIÓN")*(UPPER(MAESTRO!$L$3:$L$1000)="CONFIRMADO")),ROWS($A$3:A435))),"")</f>
        <v/>
      </c>
      <c r="R435" s="10" t="str">
        <f ca="1">IFERROR(INDEX(MAESTRO!R:R,_xludf.AGGREGATE(15,6,ROW(MAESTRO!$B$3:$B$1000)/((MAESTRO!$B$3:$B$1000="ASMAR DIRECCIÓN")*(UPPER(MAESTRO!$L$3:$L$1000)="CONFIRMADO")),ROWS($A$3:A435))),"")</f>
        <v/>
      </c>
      <c r="S435" s="10" t="str">
        <f ca="1">IFERROR(INDEX(MAESTRO!S:S,_xludf.AGGREGATE(15,6,ROW(MAESTRO!$B$3:$B$1000)/((MAESTRO!$B$3:$B$1000="ASMAR DIRECCIÓN")*(UPPER(MAESTRO!$L$3:$L$1000)="CONFIRMADO")),ROWS($A$3:A435))),"")</f>
        <v/>
      </c>
      <c r="T435" s="10" t="str">
        <f ca="1">IFERROR(INDEX(MAESTRO!T:T,_xludf.AGGREGATE(15,6,ROW(MAESTRO!$B$3:$B$1000)/((MAESTRO!$B$3:$B$1000="ASMAR DIRECCIÓN")*(UPPER(MAESTRO!$L$3:$L$1000)="CONFIRMADO")),ROWS($A$3:A435))),"")</f>
        <v/>
      </c>
      <c r="U435" s="10" t="str">
        <f ca="1">IFERROR(INDEX(MAESTRO!U:U,_xludf.AGGREGATE(15,6,ROW(MAESTRO!$B$3:$B$1000)/((MAESTRO!$B$3:$B$1000="ASMAR DIRECCIÓN")*(UPPER(MAESTRO!$L$3:$L$1000)="CONFIRMADO")),ROWS($A$3:A435))),"")</f>
        <v/>
      </c>
      <c r="V435" s="10" t="str">
        <f ca="1">IFERROR(INDEX(MAESTRO!V:V,_xludf.AGGREGATE(15,6,ROW(MAESTRO!$B$3:$B$1000)/((MAESTRO!$B$3:$B$1000="ASMAR DIRECCIÓN")*(UPPER(MAESTRO!$L$3:$L$1000)="CONFIRMADO")),ROWS($A$3:A435))),"")</f>
        <v/>
      </c>
      <c r="W435" s="10" t="str">
        <f ca="1">IFERROR(INDEX(MAESTRO!W:W,_xludf.AGGREGATE(15,6,ROW(MAESTRO!$B$3:$B$1000)/((MAESTRO!$B$3:$B$1000="ASMAR DIRECCIÓN")*(UPPER(MAESTRO!$L$3:$L$1000)="CONFIRMADO")),ROWS($A$3:A435))),"")</f>
        <v/>
      </c>
      <c r="X435" s="10" t="str">
        <f ca="1">IFERROR(INDEX(MAESTRO!X:X,_xludf.AGGREGATE(15,6,ROW(MAESTRO!$B$3:$B$1000)/((MAESTRO!$B$3:$B$1000="ASMAR DIRECCIÓN")*(UPPER(MAESTRO!$L$3:$L$1000)="CONFIRMADO")),ROWS($A$3:A435))),"")</f>
        <v/>
      </c>
    </row>
    <row r="436" spans="1:24" ht="22.05" customHeight="1">
      <c r="A436" s="11" t="str">
        <f ca="1">IFERROR(INDEX(MAESTRO!A:A,_xludf.AGGREGATE(15,6,ROW(MAESTRO!$B$3:$B$1000)/((MAESTRO!$B$3:$B$1000="ASMAR DIRECCIÓN")*(UPPER(MAESTRO!$L$3:$L$1000)="CONFIRMADO")),ROWS($A$3:A436))),"")</f>
        <v/>
      </c>
      <c r="B436" s="11" t="str">
        <f ca="1">IFERROR(INDEX(MAESTRO!B:B,_xludf.AGGREGATE(15,6,ROW(MAESTRO!$B$3:$B$1000)/((MAESTRO!$B$3:$B$1000="ASMAR DIRECCIÓN")*(UPPER(MAESTRO!$L$3:$L$1000)="CONFIRMADO")),ROWS($A$3:A436))),"")</f>
        <v/>
      </c>
      <c r="C436" s="11" t="str">
        <f ca="1">IFERROR(INDEX(MAESTRO!C:C,_xludf.AGGREGATE(15,6,ROW(MAESTRO!$B$3:$B$1000)/((MAESTRO!$B$3:$B$1000="ASMAR DIRECCIÓN")*(UPPER(MAESTRO!$L$3:$L$1000)="CONFIRMADO")),ROWS($A$3:A436))),"")</f>
        <v/>
      </c>
      <c r="D436" s="11" t="str">
        <f ca="1">IFERROR(INDEX(MAESTRO!D:D,_xludf.AGGREGATE(15,6,ROW(MAESTRO!$B$3:$B$1000)/((MAESTRO!$B$3:$B$1000="ASMAR DIRECCIÓN")*(UPPER(MAESTRO!$L$3:$L$1000)="CONFIRMADO")),ROWS($A$3:A436))),"")</f>
        <v/>
      </c>
      <c r="E436" s="11" t="str">
        <f ca="1">IFERROR(INDEX(MAESTRO!E:E,_xludf.AGGREGATE(15,6,ROW(MAESTRO!$B$3:$B$1000)/((MAESTRO!$B$3:$B$1000="ASMAR DIRECCIÓN")*(UPPER(MAESTRO!$L$3:$L$1000)="CONFIRMADO")),ROWS($A$3:A436))),"")</f>
        <v/>
      </c>
      <c r="F436" s="11" t="str">
        <f ca="1">IFERROR(INDEX(MAESTRO!F:F,_xludf.AGGREGATE(15,6,ROW(MAESTRO!$B$3:$B$1000)/((MAESTRO!$B$3:$B$1000="ASMAR DIRECCIÓN")*(UPPER(MAESTRO!$L$3:$L$1000)="CONFIRMADO")),ROWS($A$3:A436))),"")</f>
        <v/>
      </c>
      <c r="G436" s="11" t="str">
        <f ca="1">IFERROR(INDEX(MAESTRO!G:G,_xludf.AGGREGATE(15,6,ROW(MAESTRO!$B$3:$B$1000)/((MAESTRO!$B$3:$B$1000="ASMAR DIRECCIÓN")*(UPPER(MAESTRO!$L$3:$L$1000)="CONFIRMADO")),ROWS($A$3:A436))),"")</f>
        <v/>
      </c>
      <c r="H436" s="11" t="str">
        <f ca="1">IFERROR(INDEX(MAESTRO!H:H,_xludf.AGGREGATE(15,6,ROW(MAESTRO!$B$3:$B$1000)/((MAESTRO!$B$3:$B$1000="ASMAR DIRECCIÓN")*(UPPER(MAESTRO!$L$3:$L$1000)="CONFIRMADO")),ROWS($A$3:A436))),"")</f>
        <v/>
      </c>
      <c r="I436" s="11" t="str">
        <f ca="1">IFERROR(INDEX(MAESTRO!I:I,_xludf.AGGREGATE(15,6,ROW(MAESTRO!$B$3:$B$1000)/((MAESTRO!$B$3:$B$1000="ASMAR DIRECCIÓN")*(UPPER(MAESTRO!$L$3:$L$1000)="CONFIRMADO")),ROWS($A$3:A436))),"")</f>
        <v/>
      </c>
      <c r="J436" s="11" t="str">
        <f ca="1">IFERROR(INDEX(MAESTRO!J:J,_xludf.AGGREGATE(15,6,ROW(MAESTRO!$B$3:$B$1000)/((MAESTRO!$B$3:$B$1000="ASMAR DIRECCIÓN")*(UPPER(MAESTRO!$L$3:$L$1000)="CONFIRMADO")),ROWS($A$3:A436))),"")</f>
        <v/>
      </c>
      <c r="K436" s="11" t="str">
        <f ca="1">IFERROR(INDEX(MAESTRO!K:K,_xludf.AGGREGATE(15,6,ROW(MAESTRO!$B$3:$B$1000)/((MAESTRO!$B$3:$B$1000="ASMAR DIRECCIÓN")*(UPPER(MAESTRO!$L$3:$L$1000)="CONFIRMADO")),ROWS($A$3:A436))),"")</f>
        <v/>
      </c>
      <c r="L436" s="11" t="str">
        <f ca="1">IFERROR(INDEX(MAESTRO!L:L,_xludf.AGGREGATE(15,6,ROW(MAESTRO!$B$3:$B$1000)/((MAESTRO!$B$3:$B$1000="ASMAR DIRECCIÓN")*(UPPER(MAESTRO!$L$3:$L$1000)="CONFIRMADO")),ROWS($A$3:A436))),"")</f>
        <v/>
      </c>
      <c r="M436" s="11" t="str">
        <f ca="1">IFERROR(INDEX(MAESTRO!M:M,_xludf.AGGREGATE(15,6,ROW(MAESTRO!$B$3:$B$1000)/((MAESTRO!$B$3:$B$1000="ASMAR DIRECCIÓN")*(UPPER(MAESTRO!$L$3:$L$1000)="CONFIRMADO")),ROWS($A$3:A436))),"")</f>
        <v/>
      </c>
      <c r="N436" s="11" t="str">
        <f ca="1">IFERROR(INDEX(MAESTRO!N:N,_xludf.AGGREGATE(15,6,ROW(MAESTRO!$B$3:$B$1000)/((MAESTRO!$B$3:$B$1000="ASMAR DIRECCIÓN")*(UPPER(MAESTRO!$L$3:$L$1000)="CONFIRMADO")),ROWS($A$3:A436))),"")</f>
        <v/>
      </c>
      <c r="O436" s="11" t="str">
        <f ca="1">IFERROR(INDEX(MAESTRO!O:O,_xludf.AGGREGATE(15,6,ROW(MAESTRO!$B$3:$B$1000)/((MAESTRO!$B$3:$B$1000="ASMAR DIRECCIÓN")*(UPPER(MAESTRO!$L$3:$L$1000)="CONFIRMADO")),ROWS($A$3:A436))),"")</f>
        <v/>
      </c>
      <c r="P436" s="11" t="str">
        <f ca="1">IFERROR(INDEX(MAESTRO!P:P,_xludf.AGGREGATE(15,6,ROW(MAESTRO!$B$3:$B$1000)/((MAESTRO!$B$3:$B$1000="ASMAR DIRECCIÓN")*(UPPER(MAESTRO!$L$3:$L$1000)="CONFIRMADO")),ROWS($A$3:A436))),"")</f>
        <v/>
      </c>
      <c r="Q436" s="11" t="str">
        <f ca="1">IFERROR(INDEX(MAESTRO!Q:Q,_xludf.AGGREGATE(15,6,ROW(MAESTRO!$B$3:$B$1000)/((MAESTRO!$B$3:$B$1000="ASMAR DIRECCIÓN")*(UPPER(MAESTRO!$L$3:$L$1000)="CONFIRMADO")),ROWS($A$3:A436))),"")</f>
        <v/>
      </c>
      <c r="R436" s="11" t="str">
        <f ca="1">IFERROR(INDEX(MAESTRO!R:R,_xludf.AGGREGATE(15,6,ROW(MAESTRO!$B$3:$B$1000)/((MAESTRO!$B$3:$B$1000="ASMAR DIRECCIÓN")*(UPPER(MAESTRO!$L$3:$L$1000)="CONFIRMADO")),ROWS($A$3:A436))),"")</f>
        <v/>
      </c>
      <c r="S436" s="11" t="str">
        <f ca="1">IFERROR(INDEX(MAESTRO!S:S,_xludf.AGGREGATE(15,6,ROW(MAESTRO!$B$3:$B$1000)/((MAESTRO!$B$3:$B$1000="ASMAR DIRECCIÓN")*(UPPER(MAESTRO!$L$3:$L$1000)="CONFIRMADO")),ROWS($A$3:A436))),"")</f>
        <v/>
      </c>
      <c r="T436" s="11" t="str">
        <f ca="1">IFERROR(INDEX(MAESTRO!T:T,_xludf.AGGREGATE(15,6,ROW(MAESTRO!$B$3:$B$1000)/((MAESTRO!$B$3:$B$1000="ASMAR DIRECCIÓN")*(UPPER(MAESTRO!$L$3:$L$1000)="CONFIRMADO")),ROWS($A$3:A436))),"")</f>
        <v/>
      </c>
      <c r="U436" s="11" t="str">
        <f ca="1">IFERROR(INDEX(MAESTRO!U:U,_xludf.AGGREGATE(15,6,ROW(MAESTRO!$B$3:$B$1000)/((MAESTRO!$B$3:$B$1000="ASMAR DIRECCIÓN")*(UPPER(MAESTRO!$L$3:$L$1000)="CONFIRMADO")),ROWS($A$3:A436))),"")</f>
        <v/>
      </c>
      <c r="V436" s="11" t="str">
        <f ca="1">IFERROR(INDEX(MAESTRO!V:V,_xludf.AGGREGATE(15,6,ROW(MAESTRO!$B$3:$B$1000)/((MAESTRO!$B$3:$B$1000="ASMAR DIRECCIÓN")*(UPPER(MAESTRO!$L$3:$L$1000)="CONFIRMADO")),ROWS($A$3:A436))),"")</f>
        <v/>
      </c>
      <c r="W436" s="11" t="str">
        <f ca="1">IFERROR(INDEX(MAESTRO!W:W,_xludf.AGGREGATE(15,6,ROW(MAESTRO!$B$3:$B$1000)/((MAESTRO!$B$3:$B$1000="ASMAR DIRECCIÓN")*(UPPER(MAESTRO!$L$3:$L$1000)="CONFIRMADO")),ROWS($A$3:A436))),"")</f>
        <v/>
      </c>
      <c r="X436" s="11" t="str">
        <f ca="1">IFERROR(INDEX(MAESTRO!X:X,_xludf.AGGREGATE(15,6,ROW(MAESTRO!$B$3:$B$1000)/((MAESTRO!$B$3:$B$1000="ASMAR DIRECCIÓN")*(UPPER(MAESTRO!$L$3:$L$1000)="CONFIRMADO")),ROWS($A$3:A436))),"")</f>
        <v/>
      </c>
    </row>
    <row r="437" spans="1:24" ht="22.05" customHeight="1">
      <c r="A437" s="10" t="str">
        <f ca="1">IFERROR(INDEX(MAESTRO!A:A,_xludf.AGGREGATE(15,6,ROW(MAESTRO!$B$3:$B$1000)/((MAESTRO!$B$3:$B$1000="ASMAR DIRECCIÓN")*(UPPER(MAESTRO!$L$3:$L$1000)="CONFIRMADO")),ROWS($A$3:A437))),"")</f>
        <v/>
      </c>
      <c r="B437" s="10" t="str">
        <f ca="1">IFERROR(INDEX(MAESTRO!B:B,_xludf.AGGREGATE(15,6,ROW(MAESTRO!$B$3:$B$1000)/((MAESTRO!$B$3:$B$1000="ASMAR DIRECCIÓN")*(UPPER(MAESTRO!$L$3:$L$1000)="CONFIRMADO")),ROWS($A$3:A437))),"")</f>
        <v/>
      </c>
      <c r="C437" s="10" t="str">
        <f ca="1">IFERROR(INDEX(MAESTRO!C:C,_xludf.AGGREGATE(15,6,ROW(MAESTRO!$B$3:$B$1000)/((MAESTRO!$B$3:$B$1000="ASMAR DIRECCIÓN")*(UPPER(MAESTRO!$L$3:$L$1000)="CONFIRMADO")),ROWS($A$3:A437))),"")</f>
        <v/>
      </c>
      <c r="D437" s="10" t="str">
        <f ca="1">IFERROR(INDEX(MAESTRO!D:D,_xludf.AGGREGATE(15,6,ROW(MAESTRO!$B$3:$B$1000)/((MAESTRO!$B$3:$B$1000="ASMAR DIRECCIÓN")*(UPPER(MAESTRO!$L$3:$L$1000)="CONFIRMADO")),ROWS($A$3:A437))),"")</f>
        <v/>
      </c>
      <c r="E437" s="10" t="str">
        <f ca="1">IFERROR(INDEX(MAESTRO!E:E,_xludf.AGGREGATE(15,6,ROW(MAESTRO!$B$3:$B$1000)/((MAESTRO!$B$3:$B$1000="ASMAR DIRECCIÓN")*(UPPER(MAESTRO!$L$3:$L$1000)="CONFIRMADO")),ROWS($A$3:A437))),"")</f>
        <v/>
      </c>
      <c r="F437" s="10" t="str">
        <f ca="1">IFERROR(INDEX(MAESTRO!F:F,_xludf.AGGREGATE(15,6,ROW(MAESTRO!$B$3:$B$1000)/((MAESTRO!$B$3:$B$1000="ASMAR DIRECCIÓN")*(UPPER(MAESTRO!$L$3:$L$1000)="CONFIRMADO")),ROWS($A$3:A437))),"")</f>
        <v/>
      </c>
      <c r="G437" s="10" t="str">
        <f ca="1">IFERROR(INDEX(MAESTRO!G:G,_xludf.AGGREGATE(15,6,ROW(MAESTRO!$B$3:$B$1000)/((MAESTRO!$B$3:$B$1000="ASMAR DIRECCIÓN")*(UPPER(MAESTRO!$L$3:$L$1000)="CONFIRMADO")),ROWS($A$3:A437))),"")</f>
        <v/>
      </c>
      <c r="H437" s="10" t="str">
        <f ca="1">IFERROR(INDEX(MAESTRO!H:H,_xludf.AGGREGATE(15,6,ROW(MAESTRO!$B$3:$B$1000)/((MAESTRO!$B$3:$B$1000="ASMAR DIRECCIÓN")*(UPPER(MAESTRO!$L$3:$L$1000)="CONFIRMADO")),ROWS($A$3:A437))),"")</f>
        <v/>
      </c>
      <c r="I437" s="10" t="str">
        <f ca="1">IFERROR(INDEX(MAESTRO!I:I,_xludf.AGGREGATE(15,6,ROW(MAESTRO!$B$3:$B$1000)/((MAESTRO!$B$3:$B$1000="ASMAR DIRECCIÓN")*(UPPER(MAESTRO!$L$3:$L$1000)="CONFIRMADO")),ROWS($A$3:A437))),"")</f>
        <v/>
      </c>
      <c r="J437" s="10" t="str">
        <f ca="1">IFERROR(INDEX(MAESTRO!J:J,_xludf.AGGREGATE(15,6,ROW(MAESTRO!$B$3:$B$1000)/((MAESTRO!$B$3:$B$1000="ASMAR DIRECCIÓN")*(UPPER(MAESTRO!$L$3:$L$1000)="CONFIRMADO")),ROWS($A$3:A437))),"")</f>
        <v/>
      </c>
      <c r="K437" s="10" t="str">
        <f ca="1">IFERROR(INDEX(MAESTRO!K:K,_xludf.AGGREGATE(15,6,ROW(MAESTRO!$B$3:$B$1000)/((MAESTRO!$B$3:$B$1000="ASMAR DIRECCIÓN")*(UPPER(MAESTRO!$L$3:$L$1000)="CONFIRMADO")),ROWS($A$3:A437))),"")</f>
        <v/>
      </c>
      <c r="L437" s="10" t="str">
        <f ca="1">IFERROR(INDEX(MAESTRO!L:L,_xludf.AGGREGATE(15,6,ROW(MAESTRO!$B$3:$B$1000)/((MAESTRO!$B$3:$B$1000="ASMAR DIRECCIÓN")*(UPPER(MAESTRO!$L$3:$L$1000)="CONFIRMADO")),ROWS($A$3:A437))),"")</f>
        <v/>
      </c>
      <c r="M437" s="10" t="str">
        <f ca="1">IFERROR(INDEX(MAESTRO!M:M,_xludf.AGGREGATE(15,6,ROW(MAESTRO!$B$3:$B$1000)/((MAESTRO!$B$3:$B$1000="ASMAR DIRECCIÓN")*(UPPER(MAESTRO!$L$3:$L$1000)="CONFIRMADO")),ROWS($A$3:A437))),"")</f>
        <v/>
      </c>
      <c r="N437" s="10" t="str">
        <f ca="1">IFERROR(INDEX(MAESTRO!N:N,_xludf.AGGREGATE(15,6,ROW(MAESTRO!$B$3:$B$1000)/((MAESTRO!$B$3:$B$1000="ASMAR DIRECCIÓN")*(UPPER(MAESTRO!$L$3:$L$1000)="CONFIRMADO")),ROWS($A$3:A437))),"")</f>
        <v/>
      </c>
      <c r="O437" s="10" t="str">
        <f ca="1">IFERROR(INDEX(MAESTRO!O:O,_xludf.AGGREGATE(15,6,ROW(MAESTRO!$B$3:$B$1000)/((MAESTRO!$B$3:$B$1000="ASMAR DIRECCIÓN")*(UPPER(MAESTRO!$L$3:$L$1000)="CONFIRMADO")),ROWS($A$3:A437))),"")</f>
        <v/>
      </c>
      <c r="P437" s="10" t="str">
        <f ca="1">IFERROR(INDEX(MAESTRO!P:P,_xludf.AGGREGATE(15,6,ROW(MAESTRO!$B$3:$B$1000)/((MAESTRO!$B$3:$B$1000="ASMAR DIRECCIÓN")*(UPPER(MAESTRO!$L$3:$L$1000)="CONFIRMADO")),ROWS($A$3:A437))),"")</f>
        <v/>
      </c>
      <c r="Q437" s="10" t="str">
        <f ca="1">IFERROR(INDEX(MAESTRO!Q:Q,_xludf.AGGREGATE(15,6,ROW(MAESTRO!$B$3:$B$1000)/((MAESTRO!$B$3:$B$1000="ASMAR DIRECCIÓN")*(UPPER(MAESTRO!$L$3:$L$1000)="CONFIRMADO")),ROWS($A$3:A437))),"")</f>
        <v/>
      </c>
      <c r="R437" s="10" t="str">
        <f ca="1">IFERROR(INDEX(MAESTRO!R:R,_xludf.AGGREGATE(15,6,ROW(MAESTRO!$B$3:$B$1000)/((MAESTRO!$B$3:$B$1000="ASMAR DIRECCIÓN")*(UPPER(MAESTRO!$L$3:$L$1000)="CONFIRMADO")),ROWS($A$3:A437))),"")</f>
        <v/>
      </c>
      <c r="S437" s="10" t="str">
        <f ca="1">IFERROR(INDEX(MAESTRO!S:S,_xludf.AGGREGATE(15,6,ROW(MAESTRO!$B$3:$B$1000)/((MAESTRO!$B$3:$B$1000="ASMAR DIRECCIÓN")*(UPPER(MAESTRO!$L$3:$L$1000)="CONFIRMADO")),ROWS($A$3:A437))),"")</f>
        <v/>
      </c>
      <c r="T437" s="10" t="str">
        <f ca="1">IFERROR(INDEX(MAESTRO!T:T,_xludf.AGGREGATE(15,6,ROW(MAESTRO!$B$3:$B$1000)/((MAESTRO!$B$3:$B$1000="ASMAR DIRECCIÓN")*(UPPER(MAESTRO!$L$3:$L$1000)="CONFIRMADO")),ROWS($A$3:A437))),"")</f>
        <v/>
      </c>
      <c r="U437" s="10" t="str">
        <f ca="1">IFERROR(INDEX(MAESTRO!U:U,_xludf.AGGREGATE(15,6,ROW(MAESTRO!$B$3:$B$1000)/((MAESTRO!$B$3:$B$1000="ASMAR DIRECCIÓN")*(UPPER(MAESTRO!$L$3:$L$1000)="CONFIRMADO")),ROWS($A$3:A437))),"")</f>
        <v/>
      </c>
      <c r="V437" s="10" t="str">
        <f ca="1">IFERROR(INDEX(MAESTRO!V:V,_xludf.AGGREGATE(15,6,ROW(MAESTRO!$B$3:$B$1000)/((MAESTRO!$B$3:$B$1000="ASMAR DIRECCIÓN")*(UPPER(MAESTRO!$L$3:$L$1000)="CONFIRMADO")),ROWS($A$3:A437))),"")</f>
        <v/>
      </c>
      <c r="W437" s="10" t="str">
        <f ca="1">IFERROR(INDEX(MAESTRO!W:W,_xludf.AGGREGATE(15,6,ROW(MAESTRO!$B$3:$B$1000)/((MAESTRO!$B$3:$B$1000="ASMAR DIRECCIÓN")*(UPPER(MAESTRO!$L$3:$L$1000)="CONFIRMADO")),ROWS($A$3:A437))),"")</f>
        <v/>
      </c>
      <c r="X437" s="10" t="str">
        <f ca="1">IFERROR(INDEX(MAESTRO!X:X,_xludf.AGGREGATE(15,6,ROW(MAESTRO!$B$3:$B$1000)/((MAESTRO!$B$3:$B$1000="ASMAR DIRECCIÓN")*(UPPER(MAESTRO!$L$3:$L$1000)="CONFIRMADO")),ROWS($A$3:A437))),"")</f>
        <v/>
      </c>
    </row>
    <row r="438" spans="1:24" ht="22.05" customHeight="1">
      <c r="A438" s="11" t="str">
        <f ca="1">IFERROR(INDEX(MAESTRO!A:A,_xludf.AGGREGATE(15,6,ROW(MAESTRO!$B$3:$B$1000)/((MAESTRO!$B$3:$B$1000="ASMAR DIRECCIÓN")*(UPPER(MAESTRO!$L$3:$L$1000)="CONFIRMADO")),ROWS($A$3:A438))),"")</f>
        <v/>
      </c>
      <c r="B438" s="11" t="str">
        <f ca="1">IFERROR(INDEX(MAESTRO!B:B,_xludf.AGGREGATE(15,6,ROW(MAESTRO!$B$3:$B$1000)/((MAESTRO!$B$3:$B$1000="ASMAR DIRECCIÓN")*(UPPER(MAESTRO!$L$3:$L$1000)="CONFIRMADO")),ROWS($A$3:A438))),"")</f>
        <v/>
      </c>
      <c r="C438" s="11" t="str">
        <f ca="1">IFERROR(INDEX(MAESTRO!C:C,_xludf.AGGREGATE(15,6,ROW(MAESTRO!$B$3:$B$1000)/((MAESTRO!$B$3:$B$1000="ASMAR DIRECCIÓN")*(UPPER(MAESTRO!$L$3:$L$1000)="CONFIRMADO")),ROWS($A$3:A438))),"")</f>
        <v/>
      </c>
      <c r="D438" s="11" t="str">
        <f ca="1">IFERROR(INDEX(MAESTRO!D:D,_xludf.AGGREGATE(15,6,ROW(MAESTRO!$B$3:$B$1000)/((MAESTRO!$B$3:$B$1000="ASMAR DIRECCIÓN")*(UPPER(MAESTRO!$L$3:$L$1000)="CONFIRMADO")),ROWS($A$3:A438))),"")</f>
        <v/>
      </c>
      <c r="E438" s="11" t="str">
        <f ca="1">IFERROR(INDEX(MAESTRO!E:E,_xludf.AGGREGATE(15,6,ROW(MAESTRO!$B$3:$B$1000)/((MAESTRO!$B$3:$B$1000="ASMAR DIRECCIÓN")*(UPPER(MAESTRO!$L$3:$L$1000)="CONFIRMADO")),ROWS($A$3:A438))),"")</f>
        <v/>
      </c>
      <c r="F438" s="11" t="str">
        <f ca="1">IFERROR(INDEX(MAESTRO!F:F,_xludf.AGGREGATE(15,6,ROW(MAESTRO!$B$3:$B$1000)/((MAESTRO!$B$3:$B$1000="ASMAR DIRECCIÓN")*(UPPER(MAESTRO!$L$3:$L$1000)="CONFIRMADO")),ROWS($A$3:A438))),"")</f>
        <v/>
      </c>
      <c r="G438" s="11" t="str">
        <f ca="1">IFERROR(INDEX(MAESTRO!G:G,_xludf.AGGREGATE(15,6,ROW(MAESTRO!$B$3:$B$1000)/((MAESTRO!$B$3:$B$1000="ASMAR DIRECCIÓN")*(UPPER(MAESTRO!$L$3:$L$1000)="CONFIRMADO")),ROWS($A$3:A438))),"")</f>
        <v/>
      </c>
      <c r="H438" s="11" t="str">
        <f ca="1">IFERROR(INDEX(MAESTRO!H:H,_xludf.AGGREGATE(15,6,ROW(MAESTRO!$B$3:$B$1000)/((MAESTRO!$B$3:$B$1000="ASMAR DIRECCIÓN")*(UPPER(MAESTRO!$L$3:$L$1000)="CONFIRMADO")),ROWS($A$3:A438))),"")</f>
        <v/>
      </c>
      <c r="I438" s="11" t="str">
        <f ca="1">IFERROR(INDEX(MAESTRO!I:I,_xludf.AGGREGATE(15,6,ROW(MAESTRO!$B$3:$B$1000)/((MAESTRO!$B$3:$B$1000="ASMAR DIRECCIÓN")*(UPPER(MAESTRO!$L$3:$L$1000)="CONFIRMADO")),ROWS($A$3:A438))),"")</f>
        <v/>
      </c>
      <c r="J438" s="11" t="str">
        <f ca="1">IFERROR(INDEX(MAESTRO!J:J,_xludf.AGGREGATE(15,6,ROW(MAESTRO!$B$3:$B$1000)/((MAESTRO!$B$3:$B$1000="ASMAR DIRECCIÓN")*(UPPER(MAESTRO!$L$3:$L$1000)="CONFIRMADO")),ROWS($A$3:A438))),"")</f>
        <v/>
      </c>
      <c r="K438" s="11" t="str">
        <f ca="1">IFERROR(INDEX(MAESTRO!K:K,_xludf.AGGREGATE(15,6,ROW(MAESTRO!$B$3:$B$1000)/((MAESTRO!$B$3:$B$1000="ASMAR DIRECCIÓN")*(UPPER(MAESTRO!$L$3:$L$1000)="CONFIRMADO")),ROWS($A$3:A438))),"")</f>
        <v/>
      </c>
      <c r="L438" s="11" t="str">
        <f ca="1">IFERROR(INDEX(MAESTRO!L:L,_xludf.AGGREGATE(15,6,ROW(MAESTRO!$B$3:$B$1000)/((MAESTRO!$B$3:$B$1000="ASMAR DIRECCIÓN")*(UPPER(MAESTRO!$L$3:$L$1000)="CONFIRMADO")),ROWS($A$3:A438))),"")</f>
        <v/>
      </c>
      <c r="M438" s="11" t="str">
        <f ca="1">IFERROR(INDEX(MAESTRO!M:M,_xludf.AGGREGATE(15,6,ROW(MAESTRO!$B$3:$B$1000)/((MAESTRO!$B$3:$B$1000="ASMAR DIRECCIÓN")*(UPPER(MAESTRO!$L$3:$L$1000)="CONFIRMADO")),ROWS($A$3:A438))),"")</f>
        <v/>
      </c>
      <c r="N438" s="11" t="str">
        <f ca="1">IFERROR(INDEX(MAESTRO!N:N,_xludf.AGGREGATE(15,6,ROW(MAESTRO!$B$3:$B$1000)/((MAESTRO!$B$3:$B$1000="ASMAR DIRECCIÓN")*(UPPER(MAESTRO!$L$3:$L$1000)="CONFIRMADO")),ROWS($A$3:A438))),"")</f>
        <v/>
      </c>
      <c r="O438" s="11" t="str">
        <f ca="1">IFERROR(INDEX(MAESTRO!O:O,_xludf.AGGREGATE(15,6,ROW(MAESTRO!$B$3:$B$1000)/((MAESTRO!$B$3:$B$1000="ASMAR DIRECCIÓN")*(UPPER(MAESTRO!$L$3:$L$1000)="CONFIRMADO")),ROWS($A$3:A438))),"")</f>
        <v/>
      </c>
      <c r="P438" s="11" t="str">
        <f ca="1">IFERROR(INDEX(MAESTRO!P:P,_xludf.AGGREGATE(15,6,ROW(MAESTRO!$B$3:$B$1000)/((MAESTRO!$B$3:$B$1000="ASMAR DIRECCIÓN")*(UPPER(MAESTRO!$L$3:$L$1000)="CONFIRMADO")),ROWS($A$3:A438))),"")</f>
        <v/>
      </c>
      <c r="Q438" s="11" t="str">
        <f ca="1">IFERROR(INDEX(MAESTRO!Q:Q,_xludf.AGGREGATE(15,6,ROW(MAESTRO!$B$3:$B$1000)/((MAESTRO!$B$3:$B$1000="ASMAR DIRECCIÓN")*(UPPER(MAESTRO!$L$3:$L$1000)="CONFIRMADO")),ROWS($A$3:A438))),"")</f>
        <v/>
      </c>
      <c r="R438" s="11" t="str">
        <f ca="1">IFERROR(INDEX(MAESTRO!R:R,_xludf.AGGREGATE(15,6,ROW(MAESTRO!$B$3:$B$1000)/((MAESTRO!$B$3:$B$1000="ASMAR DIRECCIÓN")*(UPPER(MAESTRO!$L$3:$L$1000)="CONFIRMADO")),ROWS($A$3:A438))),"")</f>
        <v/>
      </c>
      <c r="S438" s="11" t="str">
        <f ca="1">IFERROR(INDEX(MAESTRO!S:S,_xludf.AGGREGATE(15,6,ROW(MAESTRO!$B$3:$B$1000)/((MAESTRO!$B$3:$B$1000="ASMAR DIRECCIÓN")*(UPPER(MAESTRO!$L$3:$L$1000)="CONFIRMADO")),ROWS($A$3:A438))),"")</f>
        <v/>
      </c>
      <c r="T438" s="11" t="str">
        <f ca="1">IFERROR(INDEX(MAESTRO!T:T,_xludf.AGGREGATE(15,6,ROW(MAESTRO!$B$3:$B$1000)/((MAESTRO!$B$3:$B$1000="ASMAR DIRECCIÓN")*(UPPER(MAESTRO!$L$3:$L$1000)="CONFIRMADO")),ROWS($A$3:A438))),"")</f>
        <v/>
      </c>
      <c r="U438" s="11" t="str">
        <f ca="1">IFERROR(INDEX(MAESTRO!U:U,_xludf.AGGREGATE(15,6,ROW(MAESTRO!$B$3:$B$1000)/((MAESTRO!$B$3:$B$1000="ASMAR DIRECCIÓN")*(UPPER(MAESTRO!$L$3:$L$1000)="CONFIRMADO")),ROWS($A$3:A438))),"")</f>
        <v/>
      </c>
      <c r="V438" s="11" t="str">
        <f ca="1">IFERROR(INDEX(MAESTRO!V:V,_xludf.AGGREGATE(15,6,ROW(MAESTRO!$B$3:$B$1000)/((MAESTRO!$B$3:$B$1000="ASMAR DIRECCIÓN")*(UPPER(MAESTRO!$L$3:$L$1000)="CONFIRMADO")),ROWS($A$3:A438))),"")</f>
        <v/>
      </c>
      <c r="W438" s="11" t="str">
        <f ca="1">IFERROR(INDEX(MAESTRO!W:W,_xludf.AGGREGATE(15,6,ROW(MAESTRO!$B$3:$B$1000)/((MAESTRO!$B$3:$B$1000="ASMAR DIRECCIÓN")*(UPPER(MAESTRO!$L$3:$L$1000)="CONFIRMADO")),ROWS($A$3:A438))),"")</f>
        <v/>
      </c>
      <c r="X438" s="11" t="str">
        <f ca="1">IFERROR(INDEX(MAESTRO!X:X,_xludf.AGGREGATE(15,6,ROW(MAESTRO!$B$3:$B$1000)/((MAESTRO!$B$3:$B$1000="ASMAR DIRECCIÓN")*(UPPER(MAESTRO!$L$3:$L$1000)="CONFIRMADO")),ROWS($A$3:A438))),"")</f>
        <v/>
      </c>
    </row>
    <row r="439" spans="1:24" ht="22.05" customHeight="1">
      <c r="A439" s="10" t="str">
        <f ca="1">IFERROR(INDEX(MAESTRO!A:A,_xludf.AGGREGATE(15,6,ROW(MAESTRO!$B$3:$B$1000)/((MAESTRO!$B$3:$B$1000="ASMAR DIRECCIÓN")*(UPPER(MAESTRO!$L$3:$L$1000)="CONFIRMADO")),ROWS($A$3:A439))),"")</f>
        <v/>
      </c>
      <c r="B439" s="10" t="str">
        <f ca="1">IFERROR(INDEX(MAESTRO!B:B,_xludf.AGGREGATE(15,6,ROW(MAESTRO!$B$3:$B$1000)/((MAESTRO!$B$3:$B$1000="ASMAR DIRECCIÓN")*(UPPER(MAESTRO!$L$3:$L$1000)="CONFIRMADO")),ROWS($A$3:A439))),"")</f>
        <v/>
      </c>
      <c r="C439" s="10" t="str">
        <f ca="1">IFERROR(INDEX(MAESTRO!C:C,_xludf.AGGREGATE(15,6,ROW(MAESTRO!$B$3:$B$1000)/((MAESTRO!$B$3:$B$1000="ASMAR DIRECCIÓN")*(UPPER(MAESTRO!$L$3:$L$1000)="CONFIRMADO")),ROWS($A$3:A439))),"")</f>
        <v/>
      </c>
      <c r="D439" s="10" t="str">
        <f ca="1">IFERROR(INDEX(MAESTRO!D:D,_xludf.AGGREGATE(15,6,ROW(MAESTRO!$B$3:$B$1000)/((MAESTRO!$B$3:$B$1000="ASMAR DIRECCIÓN")*(UPPER(MAESTRO!$L$3:$L$1000)="CONFIRMADO")),ROWS($A$3:A439))),"")</f>
        <v/>
      </c>
      <c r="E439" s="10" t="str">
        <f ca="1">IFERROR(INDEX(MAESTRO!E:E,_xludf.AGGREGATE(15,6,ROW(MAESTRO!$B$3:$B$1000)/((MAESTRO!$B$3:$B$1000="ASMAR DIRECCIÓN")*(UPPER(MAESTRO!$L$3:$L$1000)="CONFIRMADO")),ROWS($A$3:A439))),"")</f>
        <v/>
      </c>
      <c r="F439" s="10" t="str">
        <f ca="1">IFERROR(INDEX(MAESTRO!F:F,_xludf.AGGREGATE(15,6,ROW(MAESTRO!$B$3:$B$1000)/((MAESTRO!$B$3:$B$1000="ASMAR DIRECCIÓN")*(UPPER(MAESTRO!$L$3:$L$1000)="CONFIRMADO")),ROWS($A$3:A439))),"")</f>
        <v/>
      </c>
      <c r="G439" s="10" t="str">
        <f ca="1">IFERROR(INDEX(MAESTRO!G:G,_xludf.AGGREGATE(15,6,ROW(MAESTRO!$B$3:$B$1000)/((MAESTRO!$B$3:$B$1000="ASMAR DIRECCIÓN")*(UPPER(MAESTRO!$L$3:$L$1000)="CONFIRMADO")),ROWS($A$3:A439))),"")</f>
        <v/>
      </c>
      <c r="H439" s="10" t="str">
        <f ca="1">IFERROR(INDEX(MAESTRO!H:H,_xludf.AGGREGATE(15,6,ROW(MAESTRO!$B$3:$B$1000)/((MAESTRO!$B$3:$B$1000="ASMAR DIRECCIÓN")*(UPPER(MAESTRO!$L$3:$L$1000)="CONFIRMADO")),ROWS($A$3:A439))),"")</f>
        <v/>
      </c>
      <c r="I439" s="10" t="str">
        <f ca="1">IFERROR(INDEX(MAESTRO!I:I,_xludf.AGGREGATE(15,6,ROW(MAESTRO!$B$3:$B$1000)/((MAESTRO!$B$3:$B$1000="ASMAR DIRECCIÓN")*(UPPER(MAESTRO!$L$3:$L$1000)="CONFIRMADO")),ROWS($A$3:A439))),"")</f>
        <v/>
      </c>
      <c r="J439" s="10" t="str">
        <f ca="1">IFERROR(INDEX(MAESTRO!J:J,_xludf.AGGREGATE(15,6,ROW(MAESTRO!$B$3:$B$1000)/((MAESTRO!$B$3:$B$1000="ASMAR DIRECCIÓN")*(UPPER(MAESTRO!$L$3:$L$1000)="CONFIRMADO")),ROWS($A$3:A439))),"")</f>
        <v/>
      </c>
      <c r="K439" s="10" t="str">
        <f ca="1">IFERROR(INDEX(MAESTRO!K:K,_xludf.AGGREGATE(15,6,ROW(MAESTRO!$B$3:$B$1000)/((MAESTRO!$B$3:$B$1000="ASMAR DIRECCIÓN")*(UPPER(MAESTRO!$L$3:$L$1000)="CONFIRMADO")),ROWS($A$3:A439))),"")</f>
        <v/>
      </c>
      <c r="L439" s="10" t="str">
        <f ca="1">IFERROR(INDEX(MAESTRO!L:L,_xludf.AGGREGATE(15,6,ROW(MAESTRO!$B$3:$B$1000)/((MAESTRO!$B$3:$B$1000="ASMAR DIRECCIÓN")*(UPPER(MAESTRO!$L$3:$L$1000)="CONFIRMADO")),ROWS($A$3:A439))),"")</f>
        <v/>
      </c>
      <c r="M439" s="10" t="str">
        <f ca="1">IFERROR(INDEX(MAESTRO!M:M,_xludf.AGGREGATE(15,6,ROW(MAESTRO!$B$3:$B$1000)/((MAESTRO!$B$3:$B$1000="ASMAR DIRECCIÓN")*(UPPER(MAESTRO!$L$3:$L$1000)="CONFIRMADO")),ROWS($A$3:A439))),"")</f>
        <v/>
      </c>
      <c r="N439" s="10" t="str">
        <f ca="1">IFERROR(INDEX(MAESTRO!N:N,_xludf.AGGREGATE(15,6,ROW(MAESTRO!$B$3:$B$1000)/((MAESTRO!$B$3:$B$1000="ASMAR DIRECCIÓN")*(UPPER(MAESTRO!$L$3:$L$1000)="CONFIRMADO")),ROWS($A$3:A439))),"")</f>
        <v/>
      </c>
      <c r="O439" s="10" t="str">
        <f ca="1">IFERROR(INDEX(MAESTRO!O:O,_xludf.AGGREGATE(15,6,ROW(MAESTRO!$B$3:$B$1000)/((MAESTRO!$B$3:$B$1000="ASMAR DIRECCIÓN")*(UPPER(MAESTRO!$L$3:$L$1000)="CONFIRMADO")),ROWS($A$3:A439))),"")</f>
        <v/>
      </c>
      <c r="P439" s="10" t="str">
        <f ca="1">IFERROR(INDEX(MAESTRO!P:P,_xludf.AGGREGATE(15,6,ROW(MAESTRO!$B$3:$B$1000)/((MAESTRO!$B$3:$B$1000="ASMAR DIRECCIÓN")*(UPPER(MAESTRO!$L$3:$L$1000)="CONFIRMADO")),ROWS($A$3:A439))),"")</f>
        <v/>
      </c>
      <c r="Q439" s="10" t="str">
        <f ca="1">IFERROR(INDEX(MAESTRO!Q:Q,_xludf.AGGREGATE(15,6,ROW(MAESTRO!$B$3:$B$1000)/((MAESTRO!$B$3:$B$1000="ASMAR DIRECCIÓN")*(UPPER(MAESTRO!$L$3:$L$1000)="CONFIRMADO")),ROWS($A$3:A439))),"")</f>
        <v/>
      </c>
      <c r="R439" s="10" t="str">
        <f ca="1">IFERROR(INDEX(MAESTRO!R:R,_xludf.AGGREGATE(15,6,ROW(MAESTRO!$B$3:$B$1000)/((MAESTRO!$B$3:$B$1000="ASMAR DIRECCIÓN")*(UPPER(MAESTRO!$L$3:$L$1000)="CONFIRMADO")),ROWS($A$3:A439))),"")</f>
        <v/>
      </c>
      <c r="S439" s="10" t="str">
        <f ca="1">IFERROR(INDEX(MAESTRO!S:S,_xludf.AGGREGATE(15,6,ROW(MAESTRO!$B$3:$B$1000)/((MAESTRO!$B$3:$B$1000="ASMAR DIRECCIÓN")*(UPPER(MAESTRO!$L$3:$L$1000)="CONFIRMADO")),ROWS($A$3:A439))),"")</f>
        <v/>
      </c>
      <c r="T439" s="10" t="str">
        <f ca="1">IFERROR(INDEX(MAESTRO!T:T,_xludf.AGGREGATE(15,6,ROW(MAESTRO!$B$3:$B$1000)/((MAESTRO!$B$3:$B$1000="ASMAR DIRECCIÓN")*(UPPER(MAESTRO!$L$3:$L$1000)="CONFIRMADO")),ROWS($A$3:A439))),"")</f>
        <v/>
      </c>
      <c r="U439" s="10" t="str">
        <f ca="1">IFERROR(INDEX(MAESTRO!U:U,_xludf.AGGREGATE(15,6,ROW(MAESTRO!$B$3:$B$1000)/((MAESTRO!$B$3:$B$1000="ASMAR DIRECCIÓN")*(UPPER(MAESTRO!$L$3:$L$1000)="CONFIRMADO")),ROWS($A$3:A439))),"")</f>
        <v/>
      </c>
      <c r="V439" s="10" t="str">
        <f ca="1">IFERROR(INDEX(MAESTRO!V:V,_xludf.AGGREGATE(15,6,ROW(MAESTRO!$B$3:$B$1000)/((MAESTRO!$B$3:$B$1000="ASMAR DIRECCIÓN")*(UPPER(MAESTRO!$L$3:$L$1000)="CONFIRMADO")),ROWS($A$3:A439))),"")</f>
        <v/>
      </c>
      <c r="W439" s="10" t="str">
        <f ca="1">IFERROR(INDEX(MAESTRO!W:W,_xludf.AGGREGATE(15,6,ROW(MAESTRO!$B$3:$B$1000)/((MAESTRO!$B$3:$B$1000="ASMAR DIRECCIÓN")*(UPPER(MAESTRO!$L$3:$L$1000)="CONFIRMADO")),ROWS($A$3:A439))),"")</f>
        <v/>
      </c>
      <c r="X439" s="10" t="str">
        <f ca="1">IFERROR(INDEX(MAESTRO!X:X,_xludf.AGGREGATE(15,6,ROW(MAESTRO!$B$3:$B$1000)/((MAESTRO!$B$3:$B$1000="ASMAR DIRECCIÓN")*(UPPER(MAESTRO!$L$3:$L$1000)="CONFIRMADO")),ROWS($A$3:A439))),"")</f>
        <v/>
      </c>
    </row>
    <row r="440" spans="1:24" ht="22.05" customHeight="1">
      <c r="A440" s="11" t="str">
        <f ca="1">IFERROR(INDEX(MAESTRO!A:A,_xludf.AGGREGATE(15,6,ROW(MAESTRO!$B$3:$B$1000)/((MAESTRO!$B$3:$B$1000="ASMAR DIRECCIÓN")*(UPPER(MAESTRO!$L$3:$L$1000)="CONFIRMADO")),ROWS($A$3:A440))),"")</f>
        <v/>
      </c>
      <c r="B440" s="11" t="str">
        <f ca="1">IFERROR(INDEX(MAESTRO!B:B,_xludf.AGGREGATE(15,6,ROW(MAESTRO!$B$3:$B$1000)/((MAESTRO!$B$3:$B$1000="ASMAR DIRECCIÓN")*(UPPER(MAESTRO!$L$3:$L$1000)="CONFIRMADO")),ROWS($A$3:A440))),"")</f>
        <v/>
      </c>
      <c r="C440" s="11" t="str">
        <f ca="1">IFERROR(INDEX(MAESTRO!C:C,_xludf.AGGREGATE(15,6,ROW(MAESTRO!$B$3:$B$1000)/((MAESTRO!$B$3:$B$1000="ASMAR DIRECCIÓN")*(UPPER(MAESTRO!$L$3:$L$1000)="CONFIRMADO")),ROWS($A$3:A440))),"")</f>
        <v/>
      </c>
      <c r="D440" s="11" t="str">
        <f ca="1">IFERROR(INDEX(MAESTRO!D:D,_xludf.AGGREGATE(15,6,ROW(MAESTRO!$B$3:$B$1000)/((MAESTRO!$B$3:$B$1000="ASMAR DIRECCIÓN")*(UPPER(MAESTRO!$L$3:$L$1000)="CONFIRMADO")),ROWS($A$3:A440))),"")</f>
        <v/>
      </c>
      <c r="E440" s="11" t="str">
        <f ca="1">IFERROR(INDEX(MAESTRO!E:E,_xludf.AGGREGATE(15,6,ROW(MAESTRO!$B$3:$B$1000)/((MAESTRO!$B$3:$B$1000="ASMAR DIRECCIÓN")*(UPPER(MAESTRO!$L$3:$L$1000)="CONFIRMADO")),ROWS($A$3:A440))),"")</f>
        <v/>
      </c>
      <c r="F440" s="11" t="str">
        <f ca="1">IFERROR(INDEX(MAESTRO!F:F,_xludf.AGGREGATE(15,6,ROW(MAESTRO!$B$3:$B$1000)/((MAESTRO!$B$3:$B$1000="ASMAR DIRECCIÓN")*(UPPER(MAESTRO!$L$3:$L$1000)="CONFIRMADO")),ROWS($A$3:A440))),"")</f>
        <v/>
      </c>
      <c r="G440" s="11" t="str">
        <f ca="1">IFERROR(INDEX(MAESTRO!G:G,_xludf.AGGREGATE(15,6,ROW(MAESTRO!$B$3:$B$1000)/((MAESTRO!$B$3:$B$1000="ASMAR DIRECCIÓN")*(UPPER(MAESTRO!$L$3:$L$1000)="CONFIRMADO")),ROWS($A$3:A440))),"")</f>
        <v/>
      </c>
      <c r="H440" s="11" t="str">
        <f ca="1">IFERROR(INDEX(MAESTRO!H:H,_xludf.AGGREGATE(15,6,ROW(MAESTRO!$B$3:$B$1000)/((MAESTRO!$B$3:$B$1000="ASMAR DIRECCIÓN")*(UPPER(MAESTRO!$L$3:$L$1000)="CONFIRMADO")),ROWS($A$3:A440))),"")</f>
        <v/>
      </c>
      <c r="I440" s="11" t="str">
        <f ca="1">IFERROR(INDEX(MAESTRO!I:I,_xludf.AGGREGATE(15,6,ROW(MAESTRO!$B$3:$B$1000)/((MAESTRO!$B$3:$B$1000="ASMAR DIRECCIÓN")*(UPPER(MAESTRO!$L$3:$L$1000)="CONFIRMADO")),ROWS($A$3:A440))),"")</f>
        <v/>
      </c>
      <c r="J440" s="11" t="str">
        <f ca="1">IFERROR(INDEX(MAESTRO!J:J,_xludf.AGGREGATE(15,6,ROW(MAESTRO!$B$3:$B$1000)/((MAESTRO!$B$3:$B$1000="ASMAR DIRECCIÓN")*(UPPER(MAESTRO!$L$3:$L$1000)="CONFIRMADO")),ROWS($A$3:A440))),"")</f>
        <v/>
      </c>
      <c r="K440" s="11" t="str">
        <f ca="1">IFERROR(INDEX(MAESTRO!K:K,_xludf.AGGREGATE(15,6,ROW(MAESTRO!$B$3:$B$1000)/((MAESTRO!$B$3:$B$1000="ASMAR DIRECCIÓN")*(UPPER(MAESTRO!$L$3:$L$1000)="CONFIRMADO")),ROWS($A$3:A440))),"")</f>
        <v/>
      </c>
      <c r="L440" s="11" t="str">
        <f ca="1">IFERROR(INDEX(MAESTRO!L:L,_xludf.AGGREGATE(15,6,ROW(MAESTRO!$B$3:$B$1000)/((MAESTRO!$B$3:$B$1000="ASMAR DIRECCIÓN")*(UPPER(MAESTRO!$L$3:$L$1000)="CONFIRMADO")),ROWS($A$3:A440))),"")</f>
        <v/>
      </c>
      <c r="M440" s="11" t="str">
        <f ca="1">IFERROR(INDEX(MAESTRO!M:M,_xludf.AGGREGATE(15,6,ROW(MAESTRO!$B$3:$B$1000)/((MAESTRO!$B$3:$B$1000="ASMAR DIRECCIÓN")*(UPPER(MAESTRO!$L$3:$L$1000)="CONFIRMADO")),ROWS($A$3:A440))),"")</f>
        <v/>
      </c>
      <c r="N440" s="11" t="str">
        <f ca="1">IFERROR(INDEX(MAESTRO!N:N,_xludf.AGGREGATE(15,6,ROW(MAESTRO!$B$3:$B$1000)/((MAESTRO!$B$3:$B$1000="ASMAR DIRECCIÓN")*(UPPER(MAESTRO!$L$3:$L$1000)="CONFIRMADO")),ROWS($A$3:A440))),"")</f>
        <v/>
      </c>
      <c r="O440" s="11" t="str">
        <f ca="1">IFERROR(INDEX(MAESTRO!O:O,_xludf.AGGREGATE(15,6,ROW(MAESTRO!$B$3:$B$1000)/((MAESTRO!$B$3:$B$1000="ASMAR DIRECCIÓN")*(UPPER(MAESTRO!$L$3:$L$1000)="CONFIRMADO")),ROWS($A$3:A440))),"")</f>
        <v/>
      </c>
      <c r="P440" s="11" t="str">
        <f ca="1">IFERROR(INDEX(MAESTRO!P:P,_xludf.AGGREGATE(15,6,ROW(MAESTRO!$B$3:$B$1000)/((MAESTRO!$B$3:$B$1000="ASMAR DIRECCIÓN")*(UPPER(MAESTRO!$L$3:$L$1000)="CONFIRMADO")),ROWS($A$3:A440))),"")</f>
        <v/>
      </c>
      <c r="Q440" s="11" t="str">
        <f ca="1">IFERROR(INDEX(MAESTRO!Q:Q,_xludf.AGGREGATE(15,6,ROW(MAESTRO!$B$3:$B$1000)/((MAESTRO!$B$3:$B$1000="ASMAR DIRECCIÓN")*(UPPER(MAESTRO!$L$3:$L$1000)="CONFIRMADO")),ROWS($A$3:A440))),"")</f>
        <v/>
      </c>
      <c r="R440" s="11" t="str">
        <f ca="1">IFERROR(INDEX(MAESTRO!R:R,_xludf.AGGREGATE(15,6,ROW(MAESTRO!$B$3:$B$1000)/((MAESTRO!$B$3:$B$1000="ASMAR DIRECCIÓN")*(UPPER(MAESTRO!$L$3:$L$1000)="CONFIRMADO")),ROWS($A$3:A440))),"")</f>
        <v/>
      </c>
      <c r="S440" s="11" t="str">
        <f ca="1">IFERROR(INDEX(MAESTRO!S:S,_xludf.AGGREGATE(15,6,ROW(MAESTRO!$B$3:$B$1000)/((MAESTRO!$B$3:$B$1000="ASMAR DIRECCIÓN")*(UPPER(MAESTRO!$L$3:$L$1000)="CONFIRMADO")),ROWS($A$3:A440))),"")</f>
        <v/>
      </c>
      <c r="T440" s="11" t="str">
        <f ca="1">IFERROR(INDEX(MAESTRO!T:T,_xludf.AGGREGATE(15,6,ROW(MAESTRO!$B$3:$B$1000)/((MAESTRO!$B$3:$B$1000="ASMAR DIRECCIÓN")*(UPPER(MAESTRO!$L$3:$L$1000)="CONFIRMADO")),ROWS($A$3:A440))),"")</f>
        <v/>
      </c>
      <c r="U440" s="11" t="str">
        <f ca="1">IFERROR(INDEX(MAESTRO!U:U,_xludf.AGGREGATE(15,6,ROW(MAESTRO!$B$3:$B$1000)/((MAESTRO!$B$3:$B$1000="ASMAR DIRECCIÓN")*(UPPER(MAESTRO!$L$3:$L$1000)="CONFIRMADO")),ROWS($A$3:A440))),"")</f>
        <v/>
      </c>
      <c r="V440" s="11" t="str">
        <f ca="1">IFERROR(INDEX(MAESTRO!V:V,_xludf.AGGREGATE(15,6,ROW(MAESTRO!$B$3:$B$1000)/((MAESTRO!$B$3:$B$1000="ASMAR DIRECCIÓN")*(UPPER(MAESTRO!$L$3:$L$1000)="CONFIRMADO")),ROWS($A$3:A440))),"")</f>
        <v/>
      </c>
      <c r="W440" s="11" t="str">
        <f ca="1">IFERROR(INDEX(MAESTRO!W:W,_xludf.AGGREGATE(15,6,ROW(MAESTRO!$B$3:$B$1000)/((MAESTRO!$B$3:$B$1000="ASMAR DIRECCIÓN")*(UPPER(MAESTRO!$L$3:$L$1000)="CONFIRMADO")),ROWS($A$3:A440))),"")</f>
        <v/>
      </c>
      <c r="X440" s="11" t="str">
        <f ca="1">IFERROR(INDEX(MAESTRO!X:X,_xludf.AGGREGATE(15,6,ROW(MAESTRO!$B$3:$B$1000)/((MAESTRO!$B$3:$B$1000="ASMAR DIRECCIÓN")*(UPPER(MAESTRO!$L$3:$L$1000)="CONFIRMADO")),ROWS($A$3:A440))),"")</f>
        <v/>
      </c>
    </row>
    <row r="441" spans="1:24" ht="22.05" customHeight="1">
      <c r="A441" s="10" t="str">
        <f ca="1">IFERROR(INDEX(MAESTRO!A:A,_xludf.AGGREGATE(15,6,ROW(MAESTRO!$B$3:$B$1000)/((MAESTRO!$B$3:$B$1000="ASMAR DIRECCIÓN")*(UPPER(MAESTRO!$L$3:$L$1000)="CONFIRMADO")),ROWS($A$3:A441))),"")</f>
        <v/>
      </c>
      <c r="B441" s="10" t="str">
        <f ca="1">IFERROR(INDEX(MAESTRO!B:B,_xludf.AGGREGATE(15,6,ROW(MAESTRO!$B$3:$B$1000)/((MAESTRO!$B$3:$B$1000="ASMAR DIRECCIÓN")*(UPPER(MAESTRO!$L$3:$L$1000)="CONFIRMADO")),ROWS($A$3:A441))),"")</f>
        <v/>
      </c>
      <c r="C441" s="10" t="str">
        <f ca="1">IFERROR(INDEX(MAESTRO!C:C,_xludf.AGGREGATE(15,6,ROW(MAESTRO!$B$3:$B$1000)/((MAESTRO!$B$3:$B$1000="ASMAR DIRECCIÓN")*(UPPER(MAESTRO!$L$3:$L$1000)="CONFIRMADO")),ROWS($A$3:A441))),"")</f>
        <v/>
      </c>
      <c r="D441" s="10" t="str">
        <f ca="1">IFERROR(INDEX(MAESTRO!D:D,_xludf.AGGREGATE(15,6,ROW(MAESTRO!$B$3:$B$1000)/((MAESTRO!$B$3:$B$1000="ASMAR DIRECCIÓN")*(UPPER(MAESTRO!$L$3:$L$1000)="CONFIRMADO")),ROWS($A$3:A441))),"")</f>
        <v/>
      </c>
      <c r="E441" s="10" t="str">
        <f ca="1">IFERROR(INDEX(MAESTRO!E:E,_xludf.AGGREGATE(15,6,ROW(MAESTRO!$B$3:$B$1000)/((MAESTRO!$B$3:$B$1000="ASMAR DIRECCIÓN")*(UPPER(MAESTRO!$L$3:$L$1000)="CONFIRMADO")),ROWS($A$3:A441))),"")</f>
        <v/>
      </c>
      <c r="F441" s="10" t="str">
        <f ca="1">IFERROR(INDEX(MAESTRO!F:F,_xludf.AGGREGATE(15,6,ROW(MAESTRO!$B$3:$B$1000)/((MAESTRO!$B$3:$B$1000="ASMAR DIRECCIÓN")*(UPPER(MAESTRO!$L$3:$L$1000)="CONFIRMADO")),ROWS($A$3:A441))),"")</f>
        <v/>
      </c>
      <c r="G441" s="10" t="str">
        <f ca="1">IFERROR(INDEX(MAESTRO!G:G,_xludf.AGGREGATE(15,6,ROW(MAESTRO!$B$3:$B$1000)/((MAESTRO!$B$3:$B$1000="ASMAR DIRECCIÓN")*(UPPER(MAESTRO!$L$3:$L$1000)="CONFIRMADO")),ROWS($A$3:A441))),"")</f>
        <v/>
      </c>
      <c r="H441" s="10" t="str">
        <f ca="1">IFERROR(INDEX(MAESTRO!H:H,_xludf.AGGREGATE(15,6,ROW(MAESTRO!$B$3:$B$1000)/((MAESTRO!$B$3:$B$1000="ASMAR DIRECCIÓN")*(UPPER(MAESTRO!$L$3:$L$1000)="CONFIRMADO")),ROWS($A$3:A441))),"")</f>
        <v/>
      </c>
      <c r="I441" s="10" t="str">
        <f ca="1">IFERROR(INDEX(MAESTRO!I:I,_xludf.AGGREGATE(15,6,ROW(MAESTRO!$B$3:$B$1000)/((MAESTRO!$B$3:$B$1000="ASMAR DIRECCIÓN")*(UPPER(MAESTRO!$L$3:$L$1000)="CONFIRMADO")),ROWS($A$3:A441))),"")</f>
        <v/>
      </c>
      <c r="J441" s="10" t="str">
        <f ca="1">IFERROR(INDEX(MAESTRO!J:J,_xludf.AGGREGATE(15,6,ROW(MAESTRO!$B$3:$B$1000)/((MAESTRO!$B$3:$B$1000="ASMAR DIRECCIÓN")*(UPPER(MAESTRO!$L$3:$L$1000)="CONFIRMADO")),ROWS($A$3:A441))),"")</f>
        <v/>
      </c>
      <c r="K441" s="10" t="str">
        <f ca="1">IFERROR(INDEX(MAESTRO!K:K,_xludf.AGGREGATE(15,6,ROW(MAESTRO!$B$3:$B$1000)/((MAESTRO!$B$3:$B$1000="ASMAR DIRECCIÓN")*(UPPER(MAESTRO!$L$3:$L$1000)="CONFIRMADO")),ROWS($A$3:A441))),"")</f>
        <v/>
      </c>
      <c r="L441" s="10" t="str">
        <f ca="1">IFERROR(INDEX(MAESTRO!L:L,_xludf.AGGREGATE(15,6,ROW(MAESTRO!$B$3:$B$1000)/((MAESTRO!$B$3:$B$1000="ASMAR DIRECCIÓN")*(UPPER(MAESTRO!$L$3:$L$1000)="CONFIRMADO")),ROWS($A$3:A441))),"")</f>
        <v/>
      </c>
      <c r="M441" s="10" t="str">
        <f ca="1">IFERROR(INDEX(MAESTRO!M:M,_xludf.AGGREGATE(15,6,ROW(MAESTRO!$B$3:$B$1000)/((MAESTRO!$B$3:$B$1000="ASMAR DIRECCIÓN")*(UPPER(MAESTRO!$L$3:$L$1000)="CONFIRMADO")),ROWS($A$3:A441))),"")</f>
        <v/>
      </c>
      <c r="N441" s="10" t="str">
        <f ca="1">IFERROR(INDEX(MAESTRO!N:N,_xludf.AGGREGATE(15,6,ROW(MAESTRO!$B$3:$B$1000)/((MAESTRO!$B$3:$B$1000="ASMAR DIRECCIÓN")*(UPPER(MAESTRO!$L$3:$L$1000)="CONFIRMADO")),ROWS($A$3:A441))),"")</f>
        <v/>
      </c>
      <c r="O441" s="10" t="str">
        <f ca="1">IFERROR(INDEX(MAESTRO!O:O,_xludf.AGGREGATE(15,6,ROW(MAESTRO!$B$3:$B$1000)/((MAESTRO!$B$3:$B$1000="ASMAR DIRECCIÓN")*(UPPER(MAESTRO!$L$3:$L$1000)="CONFIRMADO")),ROWS($A$3:A441))),"")</f>
        <v/>
      </c>
      <c r="P441" s="10" t="str">
        <f ca="1">IFERROR(INDEX(MAESTRO!P:P,_xludf.AGGREGATE(15,6,ROW(MAESTRO!$B$3:$B$1000)/((MAESTRO!$B$3:$B$1000="ASMAR DIRECCIÓN")*(UPPER(MAESTRO!$L$3:$L$1000)="CONFIRMADO")),ROWS($A$3:A441))),"")</f>
        <v/>
      </c>
      <c r="Q441" s="10" t="str">
        <f ca="1">IFERROR(INDEX(MAESTRO!Q:Q,_xludf.AGGREGATE(15,6,ROW(MAESTRO!$B$3:$B$1000)/((MAESTRO!$B$3:$B$1000="ASMAR DIRECCIÓN")*(UPPER(MAESTRO!$L$3:$L$1000)="CONFIRMADO")),ROWS($A$3:A441))),"")</f>
        <v/>
      </c>
      <c r="R441" s="10" t="str">
        <f ca="1">IFERROR(INDEX(MAESTRO!R:R,_xludf.AGGREGATE(15,6,ROW(MAESTRO!$B$3:$B$1000)/((MAESTRO!$B$3:$B$1000="ASMAR DIRECCIÓN")*(UPPER(MAESTRO!$L$3:$L$1000)="CONFIRMADO")),ROWS($A$3:A441))),"")</f>
        <v/>
      </c>
      <c r="S441" s="10" t="str">
        <f ca="1">IFERROR(INDEX(MAESTRO!S:S,_xludf.AGGREGATE(15,6,ROW(MAESTRO!$B$3:$B$1000)/((MAESTRO!$B$3:$B$1000="ASMAR DIRECCIÓN")*(UPPER(MAESTRO!$L$3:$L$1000)="CONFIRMADO")),ROWS($A$3:A441))),"")</f>
        <v/>
      </c>
      <c r="T441" s="10" t="str">
        <f ca="1">IFERROR(INDEX(MAESTRO!T:T,_xludf.AGGREGATE(15,6,ROW(MAESTRO!$B$3:$B$1000)/((MAESTRO!$B$3:$B$1000="ASMAR DIRECCIÓN")*(UPPER(MAESTRO!$L$3:$L$1000)="CONFIRMADO")),ROWS($A$3:A441))),"")</f>
        <v/>
      </c>
      <c r="U441" s="10" t="str">
        <f ca="1">IFERROR(INDEX(MAESTRO!U:U,_xludf.AGGREGATE(15,6,ROW(MAESTRO!$B$3:$B$1000)/((MAESTRO!$B$3:$B$1000="ASMAR DIRECCIÓN")*(UPPER(MAESTRO!$L$3:$L$1000)="CONFIRMADO")),ROWS($A$3:A441))),"")</f>
        <v/>
      </c>
      <c r="V441" s="10" t="str">
        <f ca="1">IFERROR(INDEX(MAESTRO!V:V,_xludf.AGGREGATE(15,6,ROW(MAESTRO!$B$3:$B$1000)/((MAESTRO!$B$3:$B$1000="ASMAR DIRECCIÓN")*(UPPER(MAESTRO!$L$3:$L$1000)="CONFIRMADO")),ROWS($A$3:A441))),"")</f>
        <v/>
      </c>
      <c r="W441" s="10" t="str">
        <f ca="1">IFERROR(INDEX(MAESTRO!W:W,_xludf.AGGREGATE(15,6,ROW(MAESTRO!$B$3:$B$1000)/((MAESTRO!$B$3:$B$1000="ASMAR DIRECCIÓN")*(UPPER(MAESTRO!$L$3:$L$1000)="CONFIRMADO")),ROWS($A$3:A441))),"")</f>
        <v/>
      </c>
      <c r="X441" s="10" t="str">
        <f ca="1">IFERROR(INDEX(MAESTRO!X:X,_xludf.AGGREGATE(15,6,ROW(MAESTRO!$B$3:$B$1000)/((MAESTRO!$B$3:$B$1000="ASMAR DIRECCIÓN")*(UPPER(MAESTRO!$L$3:$L$1000)="CONFIRMADO")),ROWS($A$3:A441))),"")</f>
        <v/>
      </c>
    </row>
    <row r="442" spans="1:24" ht="22.05" customHeight="1">
      <c r="A442" s="11" t="str">
        <f ca="1">IFERROR(INDEX(MAESTRO!A:A,_xludf.AGGREGATE(15,6,ROW(MAESTRO!$B$3:$B$1000)/((MAESTRO!$B$3:$B$1000="ASMAR DIRECCIÓN")*(UPPER(MAESTRO!$L$3:$L$1000)="CONFIRMADO")),ROWS($A$3:A442))),"")</f>
        <v/>
      </c>
      <c r="B442" s="11" t="str">
        <f ca="1">IFERROR(INDEX(MAESTRO!B:B,_xludf.AGGREGATE(15,6,ROW(MAESTRO!$B$3:$B$1000)/((MAESTRO!$B$3:$B$1000="ASMAR DIRECCIÓN")*(UPPER(MAESTRO!$L$3:$L$1000)="CONFIRMADO")),ROWS($A$3:A442))),"")</f>
        <v/>
      </c>
      <c r="C442" s="11" t="str">
        <f ca="1">IFERROR(INDEX(MAESTRO!C:C,_xludf.AGGREGATE(15,6,ROW(MAESTRO!$B$3:$B$1000)/((MAESTRO!$B$3:$B$1000="ASMAR DIRECCIÓN")*(UPPER(MAESTRO!$L$3:$L$1000)="CONFIRMADO")),ROWS($A$3:A442))),"")</f>
        <v/>
      </c>
      <c r="D442" s="11" t="str">
        <f ca="1">IFERROR(INDEX(MAESTRO!D:D,_xludf.AGGREGATE(15,6,ROW(MAESTRO!$B$3:$B$1000)/((MAESTRO!$B$3:$B$1000="ASMAR DIRECCIÓN")*(UPPER(MAESTRO!$L$3:$L$1000)="CONFIRMADO")),ROWS($A$3:A442))),"")</f>
        <v/>
      </c>
      <c r="E442" s="11" t="str">
        <f ca="1">IFERROR(INDEX(MAESTRO!E:E,_xludf.AGGREGATE(15,6,ROW(MAESTRO!$B$3:$B$1000)/((MAESTRO!$B$3:$B$1000="ASMAR DIRECCIÓN")*(UPPER(MAESTRO!$L$3:$L$1000)="CONFIRMADO")),ROWS($A$3:A442))),"")</f>
        <v/>
      </c>
      <c r="F442" s="11" t="str">
        <f ca="1">IFERROR(INDEX(MAESTRO!F:F,_xludf.AGGREGATE(15,6,ROW(MAESTRO!$B$3:$B$1000)/((MAESTRO!$B$3:$B$1000="ASMAR DIRECCIÓN")*(UPPER(MAESTRO!$L$3:$L$1000)="CONFIRMADO")),ROWS($A$3:A442))),"")</f>
        <v/>
      </c>
      <c r="G442" s="11" t="str">
        <f ca="1">IFERROR(INDEX(MAESTRO!G:G,_xludf.AGGREGATE(15,6,ROW(MAESTRO!$B$3:$B$1000)/((MAESTRO!$B$3:$B$1000="ASMAR DIRECCIÓN")*(UPPER(MAESTRO!$L$3:$L$1000)="CONFIRMADO")),ROWS($A$3:A442))),"")</f>
        <v/>
      </c>
      <c r="H442" s="11" t="str">
        <f ca="1">IFERROR(INDEX(MAESTRO!H:H,_xludf.AGGREGATE(15,6,ROW(MAESTRO!$B$3:$B$1000)/((MAESTRO!$B$3:$B$1000="ASMAR DIRECCIÓN")*(UPPER(MAESTRO!$L$3:$L$1000)="CONFIRMADO")),ROWS($A$3:A442))),"")</f>
        <v/>
      </c>
      <c r="I442" s="11" t="str">
        <f ca="1">IFERROR(INDEX(MAESTRO!I:I,_xludf.AGGREGATE(15,6,ROW(MAESTRO!$B$3:$B$1000)/((MAESTRO!$B$3:$B$1000="ASMAR DIRECCIÓN")*(UPPER(MAESTRO!$L$3:$L$1000)="CONFIRMADO")),ROWS($A$3:A442))),"")</f>
        <v/>
      </c>
      <c r="J442" s="11" t="str">
        <f ca="1">IFERROR(INDEX(MAESTRO!J:J,_xludf.AGGREGATE(15,6,ROW(MAESTRO!$B$3:$B$1000)/((MAESTRO!$B$3:$B$1000="ASMAR DIRECCIÓN")*(UPPER(MAESTRO!$L$3:$L$1000)="CONFIRMADO")),ROWS($A$3:A442))),"")</f>
        <v/>
      </c>
      <c r="K442" s="11" t="str">
        <f ca="1">IFERROR(INDEX(MAESTRO!K:K,_xludf.AGGREGATE(15,6,ROW(MAESTRO!$B$3:$B$1000)/((MAESTRO!$B$3:$B$1000="ASMAR DIRECCIÓN")*(UPPER(MAESTRO!$L$3:$L$1000)="CONFIRMADO")),ROWS($A$3:A442))),"")</f>
        <v/>
      </c>
      <c r="L442" s="11" t="str">
        <f ca="1">IFERROR(INDEX(MAESTRO!L:L,_xludf.AGGREGATE(15,6,ROW(MAESTRO!$B$3:$B$1000)/((MAESTRO!$B$3:$B$1000="ASMAR DIRECCIÓN")*(UPPER(MAESTRO!$L$3:$L$1000)="CONFIRMADO")),ROWS($A$3:A442))),"")</f>
        <v/>
      </c>
      <c r="M442" s="11" t="str">
        <f ca="1">IFERROR(INDEX(MAESTRO!M:M,_xludf.AGGREGATE(15,6,ROW(MAESTRO!$B$3:$B$1000)/((MAESTRO!$B$3:$B$1000="ASMAR DIRECCIÓN")*(UPPER(MAESTRO!$L$3:$L$1000)="CONFIRMADO")),ROWS($A$3:A442))),"")</f>
        <v/>
      </c>
      <c r="N442" s="11" t="str">
        <f ca="1">IFERROR(INDEX(MAESTRO!N:N,_xludf.AGGREGATE(15,6,ROW(MAESTRO!$B$3:$B$1000)/((MAESTRO!$B$3:$B$1000="ASMAR DIRECCIÓN")*(UPPER(MAESTRO!$L$3:$L$1000)="CONFIRMADO")),ROWS($A$3:A442))),"")</f>
        <v/>
      </c>
      <c r="O442" s="11" t="str">
        <f ca="1">IFERROR(INDEX(MAESTRO!O:O,_xludf.AGGREGATE(15,6,ROW(MAESTRO!$B$3:$B$1000)/((MAESTRO!$B$3:$B$1000="ASMAR DIRECCIÓN")*(UPPER(MAESTRO!$L$3:$L$1000)="CONFIRMADO")),ROWS($A$3:A442))),"")</f>
        <v/>
      </c>
      <c r="P442" s="11" t="str">
        <f ca="1">IFERROR(INDEX(MAESTRO!P:P,_xludf.AGGREGATE(15,6,ROW(MAESTRO!$B$3:$B$1000)/((MAESTRO!$B$3:$B$1000="ASMAR DIRECCIÓN")*(UPPER(MAESTRO!$L$3:$L$1000)="CONFIRMADO")),ROWS($A$3:A442))),"")</f>
        <v/>
      </c>
      <c r="Q442" s="11" t="str">
        <f ca="1">IFERROR(INDEX(MAESTRO!Q:Q,_xludf.AGGREGATE(15,6,ROW(MAESTRO!$B$3:$B$1000)/((MAESTRO!$B$3:$B$1000="ASMAR DIRECCIÓN")*(UPPER(MAESTRO!$L$3:$L$1000)="CONFIRMADO")),ROWS($A$3:A442))),"")</f>
        <v/>
      </c>
      <c r="R442" s="11" t="str">
        <f ca="1">IFERROR(INDEX(MAESTRO!R:R,_xludf.AGGREGATE(15,6,ROW(MAESTRO!$B$3:$B$1000)/((MAESTRO!$B$3:$B$1000="ASMAR DIRECCIÓN")*(UPPER(MAESTRO!$L$3:$L$1000)="CONFIRMADO")),ROWS($A$3:A442))),"")</f>
        <v/>
      </c>
      <c r="S442" s="11" t="str">
        <f ca="1">IFERROR(INDEX(MAESTRO!S:S,_xludf.AGGREGATE(15,6,ROW(MAESTRO!$B$3:$B$1000)/((MAESTRO!$B$3:$B$1000="ASMAR DIRECCIÓN")*(UPPER(MAESTRO!$L$3:$L$1000)="CONFIRMADO")),ROWS($A$3:A442))),"")</f>
        <v/>
      </c>
      <c r="T442" s="11" t="str">
        <f ca="1">IFERROR(INDEX(MAESTRO!T:T,_xludf.AGGREGATE(15,6,ROW(MAESTRO!$B$3:$B$1000)/((MAESTRO!$B$3:$B$1000="ASMAR DIRECCIÓN")*(UPPER(MAESTRO!$L$3:$L$1000)="CONFIRMADO")),ROWS($A$3:A442))),"")</f>
        <v/>
      </c>
      <c r="U442" s="11" t="str">
        <f ca="1">IFERROR(INDEX(MAESTRO!U:U,_xludf.AGGREGATE(15,6,ROW(MAESTRO!$B$3:$B$1000)/((MAESTRO!$B$3:$B$1000="ASMAR DIRECCIÓN")*(UPPER(MAESTRO!$L$3:$L$1000)="CONFIRMADO")),ROWS($A$3:A442))),"")</f>
        <v/>
      </c>
      <c r="V442" s="11" t="str">
        <f ca="1">IFERROR(INDEX(MAESTRO!V:V,_xludf.AGGREGATE(15,6,ROW(MAESTRO!$B$3:$B$1000)/((MAESTRO!$B$3:$B$1000="ASMAR DIRECCIÓN")*(UPPER(MAESTRO!$L$3:$L$1000)="CONFIRMADO")),ROWS($A$3:A442))),"")</f>
        <v/>
      </c>
      <c r="W442" s="11" t="str">
        <f ca="1">IFERROR(INDEX(MAESTRO!W:W,_xludf.AGGREGATE(15,6,ROW(MAESTRO!$B$3:$B$1000)/((MAESTRO!$B$3:$B$1000="ASMAR DIRECCIÓN")*(UPPER(MAESTRO!$L$3:$L$1000)="CONFIRMADO")),ROWS($A$3:A442))),"")</f>
        <v/>
      </c>
      <c r="X442" s="11" t="str">
        <f ca="1">IFERROR(INDEX(MAESTRO!X:X,_xludf.AGGREGATE(15,6,ROW(MAESTRO!$B$3:$B$1000)/((MAESTRO!$B$3:$B$1000="ASMAR DIRECCIÓN")*(UPPER(MAESTRO!$L$3:$L$1000)="CONFIRMADO")),ROWS($A$3:A442))),"")</f>
        <v/>
      </c>
    </row>
    <row r="443" spans="1:24" ht="22.05" customHeight="1">
      <c r="A443" s="10" t="str">
        <f ca="1">IFERROR(INDEX(MAESTRO!A:A,_xludf.AGGREGATE(15,6,ROW(MAESTRO!$B$3:$B$1000)/((MAESTRO!$B$3:$B$1000="ASMAR DIRECCIÓN")*(UPPER(MAESTRO!$L$3:$L$1000)="CONFIRMADO")),ROWS($A$3:A443))),"")</f>
        <v/>
      </c>
      <c r="B443" s="10" t="str">
        <f ca="1">IFERROR(INDEX(MAESTRO!B:B,_xludf.AGGREGATE(15,6,ROW(MAESTRO!$B$3:$B$1000)/((MAESTRO!$B$3:$B$1000="ASMAR DIRECCIÓN")*(UPPER(MAESTRO!$L$3:$L$1000)="CONFIRMADO")),ROWS($A$3:A443))),"")</f>
        <v/>
      </c>
      <c r="C443" s="10" t="str">
        <f ca="1">IFERROR(INDEX(MAESTRO!C:C,_xludf.AGGREGATE(15,6,ROW(MAESTRO!$B$3:$B$1000)/((MAESTRO!$B$3:$B$1000="ASMAR DIRECCIÓN")*(UPPER(MAESTRO!$L$3:$L$1000)="CONFIRMADO")),ROWS($A$3:A443))),"")</f>
        <v/>
      </c>
      <c r="D443" s="10" t="str">
        <f ca="1">IFERROR(INDEX(MAESTRO!D:D,_xludf.AGGREGATE(15,6,ROW(MAESTRO!$B$3:$B$1000)/((MAESTRO!$B$3:$B$1000="ASMAR DIRECCIÓN")*(UPPER(MAESTRO!$L$3:$L$1000)="CONFIRMADO")),ROWS($A$3:A443))),"")</f>
        <v/>
      </c>
      <c r="E443" s="10" t="str">
        <f ca="1">IFERROR(INDEX(MAESTRO!E:E,_xludf.AGGREGATE(15,6,ROW(MAESTRO!$B$3:$B$1000)/((MAESTRO!$B$3:$B$1000="ASMAR DIRECCIÓN")*(UPPER(MAESTRO!$L$3:$L$1000)="CONFIRMADO")),ROWS($A$3:A443))),"")</f>
        <v/>
      </c>
      <c r="F443" s="10" t="str">
        <f ca="1">IFERROR(INDEX(MAESTRO!F:F,_xludf.AGGREGATE(15,6,ROW(MAESTRO!$B$3:$B$1000)/((MAESTRO!$B$3:$B$1000="ASMAR DIRECCIÓN")*(UPPER(MAESTRO!$L$3:$L$1000)="CONFIRMADO")),ROWS($A$3:A443))),"")</f>
        <v/>
      </c>
      <c r="G443" s="10" t="str">
        <f ca="1">IFERROR(INDEX(MAESTRO!G:G,_xludf.AGGREGATE(15,6,ROW(MAESTRO!$B$3:$B$1000)/((MAESTRO!$B$3:$B$1000="ASMAR DIRECCIÓN")*(UPPER(MAESTRO!$L$3:$L$1000)="CONFIRMADO")),ROWS($A$3:A443))),"")</f>
        <v/>
      </c>
      <c r="H443" s="10" t="str">
        <f ca="1">IFERROR(INDEX(MAESTRO!H:H,_xludf.AGGREGATE(15,6,ROW(MAESTRO!$B$3:$B$1000)/((MAESTRO!$B$3:$B$1000="ASMAR DIRECCIÓN")*(UPPER(MAESTRO!$L$3:$L$1000)="CONFIRMADO")),ROWS($A$3:A443))),"")</f>
        <v/>
      </c>
      <c r="I443" s="10" t="str">
        <f ca="1">IFERROR(INDEX(MAESTRO!I:I,_xludf.AGGREGATE(15,6,ROW(MAESTRO!$B$3:$B$1000)/((MAESTRO!$B$3:$B$1000="ASMAR DIRECCIÓN")*(UPPER(MAESTRO!$L$3:$L$1000)="CONFIRMADO")),ROWS($A$3:A443))),"")</f>
        <v/>
      </c>
      <c r="J443" s="10" t="str">
        <f ca="1">IFERROR(INDEX(MAESTRO!J:J,_xludf.AGGREGATE(15,6,ROW(MAESTRO!$B$3:$B$1000)/((MAESTRO!$B$3:$B$1000="ASMAR DIRECCIÓN")*(UPPER(MAESTRO!$L$3:$L$1000)="CONFIRMADO")),ROWS($A$3:A443))),"")</f>
        <v/>
      </c>
      <c r="K443" s="10" t="str">
        <f ca="1">IFERROR(INDEX(MAESTRO!K:K,_xludf.AGGREGATE(15,6,ROW(MAESTRO!$B$3:$B$1000)/((MAESTRO!$B$3:$B$1000="ASMAR DIRECCIÓN")*(UPPER(MAESTRO!$L$3:$L$1000)="CONFIRMADO")),ROWS($A$3:A443))),"")</f>
        <v/>
      </c>
      <c r="L443" s="10" t="str">
        <f ca="1">IFERROR(INDEX(MAESTRO!L:L,_xludf.AGGREGATE(15,6,ROW(MAESTRO!$B$3:$B$1000)/((MAESTRO!$B$3:$B$1000="ASMAR DIRECCIÓN")*(UPPER(MAESTRO!$L$3:$L$1000)="CONFIRMADO")),ROWS($A$3:A443))),"")</f>
        <v/>
      </c>
      <c r="M443" s="10" t="str">
        <f ca="1">IFERROR(INDEX(MAESTRO!M:M,_xludf.AGGREGATE(15,6,ROW(MAESTRO!$B$3:$B$1000)/((MAESTRO!$B$3:$B$1000="ASMAR DIRECCIÓN")*(UPPER(MAESTRO!$L$3:$L$1000)="CONFIRMADO")),ROWS($A$3:A443))),"")</f>
        <v/>
      </c>
      <c r="N443" s="10" t="str">
        <f ca="1">IFERROR(INDEX(MAESTRO!N:N,_xludf.AGGREGATE(15,6,ROW(MAESTRO!$B$3:$B$1000)/((MAESTRO!$B$3:$B$1000="ASMAR DIRECCIÓN")*(UPPER(MAESTRO!$L$3:$L$1000)="CONFIRMADO")),ROWS($A$3:A443))),"")</f>
        <v/>
      </c>
      <c r="O443" s="10" t="str">
        <f ca="1">IFERROR(INDEX(MAESTRO!O:O,_xludf.AGGREGATE(15,6,ROW(MAESTRO!$B$3:$B$1000)/((MAESTRO!$B$3:$B$1000="ASMAR DIRECCIÓN")*(UPPER(MAESTRO!$L$3:$L$1000)="CONFIRMADO")),ROWS($A$3:A443))),"")</f>
        <v/>
      </c>
      <c r="P443" s="10" t="str">
        <f ca="1">IFERROR(INDEX(MAESTRO!P:P,_xludf.AGGREGATE(15,6,ROW(MAESTRO!$B$3:$B$1000)/((MAESTRO!$B$3:$B$1000="ASMAR DIRECCIÓN")*(UPPER(MAESTRO!$L$3:$L$1000)="CONFIRMADO")),ROWS($A$3:A443))),"")</f>
        <v/>
      </c>
      <c r="Q443" s="10" t="str">
        <f ca="1">IFERROR(INDEX(MAESTRO!Q:Q,_xludf.AGGREGATE(15,6,ROW(MAESTRO!$B$3:$B$1000)/((MAESTRO!$B$3:$B$1000="ASMAR DIRECCIÓN")*(UPPER(MAESTRO!$L$3:$L$1000)="CONFIRMADO")),ROWS($A$3:A443))),"")</f>
        <v/>
      </c>
      <c r="R443" s="10" t="str">
        <f ca="1">IFERROR(INDEX(MAESTRO!R:R,_xludf.AGGREGATE(15,6,ROW(MAESTRO!$B$3:$B$1000)/((MAESTRO!$B$3:$B$1000="ASMAR DIRECCIÓN")*(UPPER(MAESTRO!$L$3:$L$1000)="CONFIRMADO")),ROWS($A$3:A443))),"")</f>
        <v/>
      </c>
      <c r="S443" s="10" t="str">
        <f ca="1">IFERROR(INDEX(MAESTRO!S:S,_xludf.AGGREGATE(15,6,ROW(MAESTRO!$B$3:$B$1000)/((MAESTRO!$B$3:$B$1000="ASMAR DIRECCIÓN")*(UPPER(MAESTRO!$L$3:$L$1000)="CONFIRMADO")),ROWS($A$3:A443))),"")</f>
        <v/>
      </c>
      <c r="T443" s="10" t="str">
        <f ca="1">IFERROR(INDEX(MAESTRO!T:T,_xludf.AGGREGATE(15,6,ROW(MAESTRO!$B$3:$B$1000)/((MAESTRO!$B$3:$B$1000="ASMAR DIRECCIÓN")*(UPPER(MAESTRO!$L$3:$L$1000)="CONFIRMADO")),ROWS($A$3:A443))),"")</f>
        <v/>
      </c>
      <c r="U443" s="10" t="str">
        <f ca="1">IFERROR(INDEX(MAESTRO!U:U,_xludf.AGGREGATE(15,6,ROW(MAESTRO!$B$3:$B$1000)/((MAESTRO!$B$3:$B$1000="ASMAR DIRECCIÓN")*(UPPER(MAESTRO!$L$3:$L$1000)="CONFIRMADO")),ROWS($A$3:A443))),"")</f>
        <v/>
      </c>
      <c r="V443" s="10" t="str">
        <f ca="1">IFERROR(INDEX(MAESTRO!V:V,_xludf.AGGREGATE(15,6,ROW(MAESTRO!$B$3:$B$1000)/((MAESTRO!$B$3:$B$1000="ASMAR DIRECCIÓN")*(UPPER(MAESTRO!$L$3:$L$1000)="CONFIRMADO")),ROWS($A$3:A443))),"")</f>
        <v/>
      </c>
      <c r="W443" s="10" t="str">
        <f ca="1">IFERROR(INDEX(MAESTRO!W:W,_xludf.AGGREGATE(15,6,ROW(MAESTRO!$B$3:$B$1000)/((MAESTRO!$B$3:$B$1000="ASMAR DIRECCIÓN")*(UPPER(MAESTRO!$L$3:$L$1000)="CONFIRMADO")),ROWS($A$3:A443))),"")</f>
        <v/>
      </c>
      <c r="X443" s="10" t="str">
        <f ca="1">IFERROR(INDEX(MAESTRO!X:X,_xludf.AGGREGATE(15,6,ROW(MAESTRO!$B$3:$B$1000)/((MAESTRO!$B$3:$B$1000="ASMAR DIRECCIÓN")*(UPPER(MAESTRO!$L$3:$L$1000)="CONFIRMADO")),ROWS($A$3:A443))),"")</f>
        <v/>
      </c>
    </row>
    <row r="444" spans="1:24" ht="22.05" customHeight="1">
      <c r="A444" s="11" t="str">
        <f ca="1">IFERROR(INDEX(MAESTRO!A:A,_xludf.AGGREGATE(15,6,ROW(MAESTRO!$B$3:$B$1000)/((MAESTRO!$B$3:$B$1000="ASMAR DIRECCIÓN")*(UPPER(MAESTRO!$L$3:$L$1000)="CONFIRMADO")),ROWS($A$3:A444))),"")</f>
        <v/>
      </c>
      <c r="B444" s="11" t="str">
        <f ca="1">IFERROR(INDEX(MAESTRO!B:B,_xludf.AGGREGATE(15,6,ROW(MAESTRO!$B$3:$B$1000)/((MAESTRO!$B$3:$B$1000="ASMAR DIRECCIÓN")*(UPPER(MAESTRO!$L$3:$L$1000)="CONFIRMADO")),ROWS($A$3:A444))),"")</f>
        <v/>
      </c>
      <c r="C444" s="11" t="str">
        <f ca="1">IFERROR(INDEX(MAESTRO!C:C,_xludf.AGGREGATE(15,6,ROW(MAESTRO!$B$3:$B$1000)/((MAESTRO!$B$3:$B$1000="ASMAR DIRECCIÓN")*(UPPER(MAESTRO!$L$3:$L$1000)="CONFIRMADO")),ROWS($A$3:A444))),"")</f>
        <v/>
      </c>
      <c r="D444" s="11" t="str">
        <f ca="1">IFERROR(INDEX(MAESTRO!D:D,_xludf.AGGREGATE(15,6,ROW(MAESTRO!$B$3:$B$1000)/((MAESTRO!$B$3:$B$1000="ASMAR DIRECCIÓN")*(UPPER(MAESTRO!$L$3:$L$1000)="CONFIRMADO")),ROWS($A$3:A444))),"")</f>
        <v/>
      </c>
      <c r="E444" s="11" t="str">
        <f ca="1">IFERROR(INDEX(MAESTRO!E:E,_xludf.AGGREGATE(15,6,ROW(MAESTRO!$B$3:$B$1000)/((MAESTRO!$B$3:$B$1000="ASMAR DIRECCIÓN")*(UPPER(MAESTRO!$L$3:$L$1000)="CONFIRMADO")),ROWS($A$3:A444))),"")</f>
        <v/>
      </c>
      <c r="F444" s="11" t="str">
        <f ca="1">IFERROR(INDEX(MAESTRO!F:F,_xludf.AGGREGATE(15,6,ROW(MAESTRO!$B$3:$B$1000)/((MAESTRO!$B$3:$B$1000="ASMAR DIRECCIÓN")*(UPPER(MAESTRO!$L$3:$L$1000)="CONFIRMADO")),ROWS($A$3:A444))),"")</f>
        <v/>
      </c>
      <c r="G444" s="11" t="str">
        <f ca="1">IFERROR(INDEX(MAESTRO!G:G,_xludf.AGGREGATE(15,6,ROW(MAESTRO!$B$3:$B$1000)/((MAESTRO!$B$3:$B$1000="ASMAR DIRECCIÓN")*(UPPER(MAESTRO!$L$3:$L$1000)="CONFIRMADO")),ROWS($A$3:A444))),"")</f>
        <v/>
      </c>
      <c r="H444" s="11" t="str">
        <f ca="1">IFERROR(INDEX(MAESTRO!H:H,_xludf.AGGREGATE(15,6,ROW(MAESTRO!$B$3:$B$1000)/((MAESTRO!$B$3:$B$1000="ASMAR DIRECCIÓN")*(UPPER(MAESTRO!$L$3:$L$1000)="CONFIRMADO")),ROWS($A$3:A444))),"")</f>
        <v/>
      </c>
      <c r="I444" s="11" t="str">
        <f ca="1">IFERROR(INDEX(MAESTRO!I:I,_xludf.AGGREGATE(15,6,ROW(MAESTRO!$B$3:$B$1000)/((MAESTRO!$B$3:$B$1000="ASMAR DIRECCIÓN")*(UPPER(MAESTRO!$L$3:$L$1000)="CONFIRMADO")),ROWS($A$3:A444))),"")</f>
        <v/>
      </c>
      <c r="J444" s="11" t="str">
        <f ca="1">IFERROR(INDEX(MAESTRO!J:J,_xludf.AGGREGATE(15,6,ROW(MAESTRO!$B$3:$B$1000)/((MAESTRO!$B$3:$B$1000="ASMAR DIRECCIÓN")*(UPPER(MAESTRO!$L$3:$L$1000)="CONFIRMADO")),ROWS($A$3:A444))),"")</f>
        <v/>
      </c>
      <c r="K444" s="11" t="str">
        <f ca="1">IFERROR(INDEX(MAESTRO!K:K,_xludf.AGGREGATE(15,6,ROW(MAESTRO!$B$3:$B$1000)/((MAESTRO!$B$3:$B$1000="ASMAR DIRECCIÓN")*(UPPER(MAESTRO!$L$3:$L$1000)="CONFIRMADO")),ROWS($A$3:A444))),"")</f>
        <v/>
      </c>
      <c r="L444" s="11" t="str">
        <f ca="1">IFERROR(INDEX(MAESTRO!L:L,_xludf.AGGREGATE(15,6,ROW(MAESTRO!$B$3:$B$1000)/((MAESTRO!$B$3:$B$1000="ASMAR DIRECCIÓN")*(UPPER(MAESTRO!$L$3:$L$1000)="CONFIRMADO")),ROWS($A$3:A444))),"")</f>
        <v/>
      </c>
      <c r="M444" s="11" t="str">
        <f ca="1">IFERROR(INDEX(MAESTRO!M:M,_xludf.AGGREGATE(15,6,ROW(MAESTRO!$B$3:$B$1000)/((MAESTRO!$B$3:$B$1000="ASMAR DIRECCIÓN")*(UPPER(MAESTRO!$L$3:$L$1000)="CONFIRMADO")),ROWS($A$3:A444))),"")</f>
        <v/>
      </c>
      <c r="N444" s="11" t="str">
        <f ca="1">IFERROR(INDEX(MAESTRO!N:N,_xludf.AGGREGATE(15,6,ROW(MAESTRO!$B$3:$B$1000)/((MAESTRO!$B$3:$B$1000="ASMAR DIRECCIÓN")*(UPPER(MAESTRO!$L$3:$L$1000)="CONFIRMADO")),ROWS($A$3:A444))),"")</f>
        <v/>
      </c>
      <c r="O444" s="11" t="str">
        <f ca="1">IFERROR(INDEX(MAESTRO!O:O,_xludf.AGGREGATE(15,6,ROW(MAESTRO!$B$3:$B$1000)/((MAESTRO!$B$3:$B$1000="ASMAR DIRECCIÓN")*(UPPER(MAESTRO!$L$3:$L$1000)="CONFIRMADO")),ROWS($A$3:A444))),"")</f>
        <v/>
      </c>
      <c r="P444" s="11" t="str">
        <f ca="1">IFERROR(INDEX(MAESTRO!P:P,_xludf.AGGREGATE(15,6,ROW(MAESTRO!$B$3:$B$1000)/((MAESTRO!$B$3:$B$1000="ASMAR DIRECCIÓN")*(UPPER(MAESTRO!$L$3:$L$1000)="CONFIRMADO")),ROWS($A$3:A444))),"")</f>
        <v/>
      </c>
      <c r="Q444" s="11" t="str">
        <f ca="1">IFERROR(INDEX(MAESTRO!Q:Q,_xludf.AGGREGATE(15,6,ROW(MAESTRO!$B$3:$B$1000)/((MAESTRO!$B$3:$B$1000="ASMAR DIRECCIÓN")*(UPPER(MAESTRO!$L$3:$L$1000)="CONFIRMADO")),ROWS($A$3:A444))),"")</f>
        <v/>
      </c>
      <c r="R444" s="11" t="str">
        <f ca="1">IFERROR(INDEX(MAESTRO!R:R,_xludf.AGGREGATE(15,6,ROW(MAESTRO!$B$3:$B$1000)/((MAESTRO!$B$3:$B$1000="ASMAR DIRECCIÓN")*(UPPER(MAESTRO!$L$3:$L$1000)="CONFIRMADO")),ROWS($A$3:A444))),"")</f>
        <v/>
      </c>
      <c r="S444" s="11" t="str">
        <f ca="1">IFERROR(INDEX(MAESTRO!S:S,_xludf.AGGREGATE(15,6,ROW(MAESTRO!$B$3:$B$1000)/((MAESTRO!$B$3:$B$1000="ASMAR DIRECCIÓN")*(UPPER(MAESTRO!$L$3:$L$1000)="CONFIRMADO")),ROWS($A$3:A444))),"")</f>
        <v/>
      </c>
      <c r="T444" s="11" t="str">
        <f ca="1">IFERROR(INDEX(MAESTRO!T:T,_xludf.AGGREGATE(15,6,ROW(MAESTRO!$B$3:$B$1000)/((MAESTRO!$B$3:$B$1000="ASMAR DIRECCIÓN")*(UPPER(MAESTRO!$L$3:$L$1000)="CONFIRMADO")),ROWS($A$3:A444))),"")</f>
        <v/>
      </c>
      <c r="U444" s="11" t="str">
        <f ca="1">IFERROR(INDEX(MAESTRO!U:U,_xludf.AGGREGATE(15,6,ROW(MAESTRO!$B$3:$B$1000)/((MAESTRO!$B$3:$B$1000="ASMAR DIRECCIÓN")*(UPPER(MAESTRO!$L$3:$L$1000)="CONFIRMADO")),ROWS($A$3:A444))),"")</f>
        <v/>
      </c>
      <c r="V444" s="11" t="str">
        <f ca="1">IFERROR(INDEX(MAESTRO!V:V,_xludf.AGGREGATE(15,6,ROW(MAESTRO!$B$3:$B$1000)/((MAESTRO!$B$3:$B$1000="ASMAR DIRECCIÓN")*(UPPER(MAESTRO!$L$3:$L$1000)="CONFIRMADO")),ROWS($A$3:A444))),"")</f>
        <v/>
      </c>
      <c r="W444" s="11" t="str">
        <f ca="1">IFERROR(INDEX(MAESTRO!W:W,_xludf.AGGREGATE(15,6,ROW(MAESTRO!$B$3:$B$1000)/((MAESTRO!$B$3:$B$1000="ASMAR DIRECCIÓN")*(UPPER(MAESTRO!$L$3:$L$1000)="CONFIRMADO")),ROWS($A$3:A444))),"")</f>
        <v/>
      </c>
      <c r="X444" s="11" t="str">
        <f ca="1">IFERROR(INDEX(MAESTRO!X:X,_xludf.AGGREGATE(15,6,ROW(MAESTRO!$B$3:$B$1000)/((MAESTRO!$B$3:$B$1000="ASMAR DIRECCIÓN")*(UPPER(MAESTRO!$L$3:$L$1000)="CONFIRMADO")),ROWS($A$3:A444))),"")</f>
        <v/>
      </c>
    </row>
    <row r="445" spans="1:24" ht="22.05" customHeight="1">
      <c r="A445" s="10" t="str">
        <f ca="1">IFERROR(INDEX(MAESTRO!A:A,_xludf.AGGREGATE(15,6,ROW(MAESTRO!$B$3:$B$1000)/((MAESTRO!$B$3:$B$1000="ASMAR DIRECCIÓN")*(UPPER(MAESTRO!$L$3:$L$1000)="CONFIRMADO")),ROWS($A$3:A445))),"")</f>
        <v/>
      </c>
      <c r="B445" s="10" t="str">
        <f ca="1">IFERROR(INDEX(MAESTRO!B:B,_xludf.AGGREGATE(15,6,ROW(MAESTRO!$B$3:$B$1000)/((MAESTRO!$B$3:$B$1000="ASMAR DIRECCIÓN")*(UPPER(MAESTRO!$L$3:$L$1000)="CONFIRMADO")),ROWS($A$3:A445))),"")</f>
        <v/>
      </c>
      <c r="C445" s="10" t="str">
        <f ca="1">IFERROR(INDEX(MAESTRO!C:C,_xludf.AGGREGATE(15,6,ROW(MAESTRO!$B$3:$B$1000)/((MAESTRO!$B$3:$B$1000="ASMAR DIRECCIÓN")*(UPPER(MAESTRO!$L$3:$L$1000)="CONFIRMADO")),ROWS($A$3:A445))),"")</f>
        <v/>
      </c>
      <c r="D445" s="10" t="str">
        <f ca="1">IFERROR(INDEX(MAESTRO!D:D,_xludf.AGGREGATE(15,6,ROW(MAESTRO!$B$3:$B$1000)/((MAESTRO!$B$3:$B$1000="ASMAR DIRECCIÓN")*(UPPER(MAESTRO!$L$3:$L$1000)="CONFIRMADO")),ROWS($A$3:A445))),"")</f>
        <v/>
      </c>
      <c r="E445" s="10" t="str">
        <f ca="1">IFERROR(INDEX(MAESTRO!E:E,_xludf.AGGREGATE(15,6,ROW(MAESTRO!$B$3:$B$1000)/((MAESTRO!$B$3:$B$1000="ASMAR DIRECCIÓN")*(UPPER(MAESTRO!$L$3:$L$1000)="CONFIRMADO")),ROWS($A$3:A445))),"")</f>
        <v/>
      </c>
      <c r="F445" s="10" t="str">
        <f ca="1">IFERROR(INDEX(MAESTRO!F:F,_xludf.AGGREGATE(15,6,ROW(MAESTRO!$B$3:$B$1000)/((MAESTRO!$B$3:$B$1000="ASMAR DIRECCIÓN")*(UPPER(MAESTRO!$L$3:$L$1000)="CONFIRMADO")),ROWS($A$3:A445))),"")</f>
        <v/>
      </c>
      <c r="G445" s="10" t="str">
        <f ca="1">IFERROR(INDEX(MAESTRO!G:G,_xludf.AGGREGATE(15,6,ROW(MAESTRO!$B$3:$B$1000)/((MAESTRO!$B$3:$B$1000="ASMAR DIRECCIÓN")*(UPPER(MAESTRO!$L$3:$L$1000)="CONFIRMADO")),ROWS($A$3:A445))),"")</f>
        <v/>
      </c>
      <c r="H445" s="10" t="str">
        <f ca="1">IFERROR(INDEX(MAESTRO!H:H,_xludf.AGGREGATE(15,6,ROW(MAESTRO!$B$3:$B$1000)/((MAESTRO!$B$3:$B$1000="ASMAR DIRECCIÓN")*(UPPER(MAESTRO!$L$3:$L$1000)="CONFIRMADO")),ROWS($A$3:A445))),"")</f>
        <v/>
      </c>
      <c r="I445" s="10" t="str">
        <f ca="1">IFERROR(INDEX(MAESTRO!I:I,_xludf.AGGREGATE(15,6,ROW(MAESTRO!$B$3:$B$1000)/((MAESTRO!$B$3:$B$1000="ASMAR DIRECCIÓN")*(UPPER(MAESTRO!$L$3:$L$1000)="CONFIRMADO")),ROWS($A$3:A445))),"")</f>
        <v/>
      </c>
      <c r="J445" s="10" t="str">
        <f ca="1">IFERROR(INDEX(MAESTRO!J:J,_xludf.AGGREGATE(15,6,ROW(MAESTRO!$B$3:$B$1000)/((MAESTRO!$B$3:$B$1000="ASMAR DIRECCIÓN")*(UPPER(MAESTRO!$L$3:$L$1000)="CONFIRMADO")),ROWS($A$3:A445))),"")</f>
        <v/>
      </c>
      <c r="K445" s="10" t="str">
        <f ca="1">IFERROR(INDEX(MAESTRO!K:K,_xludf.AGGREGATE(15,6,ROW(MAESTRO!$B$3:$B$1000)/((MAESTRO!$B$3:$B$1000="ASMAR DIRECCIÓN")*(UPPER(MAESTRO!$L$3:$L$1000)="CONFIRMADO")),ROWS($A$3:A445))),"")</f>
        <v/>
      </c>
      <c r="L445" s="10" t="str">
        <f ca="1">IFERROR(INDEX(MAESTRO!L:L,_xludf.AGGREGATE(15,6,ROW(MAESTRO!$B$3:$B$1000)/((MAESTRO!$B$3:$B$1000="ASMAR DIRECCIÓN")*(UPPER(MAESTRO!$L$3:$L$1000)="CONFIRMADO")),ROWS($A$3:A445))),"")</f>
        <v/>
      </c>
      <c r="M445" s="10" t="str">
        <f ca="1">IFERROR(INDEX(MAESTRO!M:M,_xludf.AGGREGATE(15,6,ROW(MAESTRO!$B$3:$B$1000)/((MAESTRO!$B$3:$B$1000="ASMAR DIRECCIÓN")*(UPPER(MAESTRO!$L$3:$L$1000)="CONFIRMADO")),ROWS($A$3:A445))),"")</f>
        <v/>
      </c>
      <c r="N445" s="10" t="str">
        <f ca="1">IFERROR(INDEX(MAESTRO!N:N,_xludf.AGGREGATE(15,6,ROW(MAESTRO!$B$3:$B$1000)/((MAESTRO!$B$3:$B$1000="ASMAR DIRECCIÓN")*(UPPER(MAESTRO!$L$3:$L$1000)="CONFIRMADO")),ROWS($A$3:A445))),"")</f>
        <v/>
      </c>
      <c r="O445" s="10" t="str">
        <f ca="1">IFERROR(INDEX(MAESTRO!O:O,_xludf.AGGREGATE(15,6,ROW(MAESTRO!$B$3:$B$1000)/((MAESTRO!$B$3:$B$1000="ASMAR DIRECCIÓN")*(UPPER(MAESTRO!$L$3:$L$1000)="CONFIRMADO")),ROWS($A$3:A445))),"")</f>
        <v/>
      </c>
      <c r="P445" s="10" t="str">
        <f ca="1">IFERROR(INDEX(MAESTRO!P:P,_xludf.AGGREGATE(15,6,ROW(MAESTRO!$B$3:$B$1000)/((MAESTRO!$B$3:$B$1000="ASMAR DIRECCIÓN")*(UPPER(MAESTRO!$L$3:$L$1000)="CONFIRMADO")),ROWS($A$3:A445))),"")</f>
        <v/>
      </c>
      <c r="Q445" s="10" t="str">
        <f ca="1">IFERROR(INDEX(MAESTRO!Q:Q,_xludf.AGGREGATE(15,6,ROW(MAESTRO!$B$3:$B$1000)/((MAESTRO!$B$3:$B$1000="ASMAR DIRECCIÓN")*(UPPER(MAESTRO!$L$3:$L$1000)="CONFIRMADO")),ROWS($A$3:A445))),"")</f>
        <v/>
      </c>
      <c r="R445" s="10" t="str">
        <f ca="1">IFERROR(INDEX(MAESTRO!R:R,_xludf.AGGREGATE(15,6,ROW(MAESTRO!$B$3:$B$1000)/((MAESTRO!$B$3:$B$1000="ASMAR DIRECCIÓN")*(UPPER(MAESTRO!$L$3:$L$1000)="CONFIRMADO")),ROWS($A$3:A445))),"")</f>
        <v/>
      </c>
      <c r="S445" s="10" t="str">
        <f ca="1">IFERROR(INDEX(MAESTRO!S:S,_xludf.AGGREGATE(15,6,ROW(MAESTRO!$B$3:$B$1000)/((MAESTRO!$B$3:$B$1000="ASMAR DIRECCIÓN")*(UPPER(MAESTRO!$L$3:$L$1000)="CONFIRMADO")),ROWS($A$3:A445))),"")</f>
        <v/>
      </c>
      <c r="T445" s="10" t="str">
        <f ca="1">IFERROR(INDEX(MAESTRO!T:T,_xludf.AGGREGATE(15,6,ROW(MAESTRO!$B$3:$B$1000)/((MAESTRO!$B$3:$B$1000="ASMAR DIRECCIÓN")*(UPPER(MAESTRO!$L$3:$L$1000)="CONFIRMADO")),ROWS($A$3:A445))),"")</f>
        <v/>
      </c>
      <c r="U445" s="10" t="str">
        <f ca="1">IFERROR(INDEX(MAESTRO!U:U,_xludf.AGGREGATE(15,6,ROW(MAESTRO!$B$3:$B$1000)/((MAESTRO!$B$3:$B$1000="ASMAR DIRECCIÓN")*(UPPER(MAESTRO!$L$3:$L$1000)="CONFIRMADO")),ROWS($A$3:A445))),"")</f>
        <v/>
      </c>
      <c r="V445" s="10" t="str">
        <f ca="1">IFERROR(INDEX(MAESTRO!V:V,_xludf.AGGREGATE(15,6,ROW(MAESTRO!$B$3:$B$1000)/((MAESTRO!$B$3:$B$1000="ASMAR DIRECCIÓN")*(UPPER(MAESTRO!$L$3:$L$1000)="CONFIRMADO")),ROWS($A$3:A445))),"")</f>
        <v/>
      </c>
      <c r="W445" s="10" t="str">
        <f ca="1">IFERROR(INDEX(MAESTRO!W:W,_xludf.AGGREGATE(15,6,ROW(MAESTRO!$B$3:$B$1000)/((MAESTRO!$B$3:$B$1000="ASMAR DIRECCIÓN")*(UPPER(MAESTRO!$L$3:$L$1000)="CONFIRMADO")),ROWS($A$3:A445))),"")</f>
        <v/>
      </c>
      <c r="X445" s="10" t="str">
        <f ca="1">IFERROR(INDEX(MAESTRO!X:X,_xludf.AGGREGATE(15,6,ROW(MAESTRO!$B$3:$B$1000)/((MAESTRO!$B$3:$B$1000="ASMAR DIRECCIÓN")*(UPPER(MAESTRO!$L$3:$L$1000)="CONFIRMADO")),ROWS($A$3:A445))),"")</f>
        <v/>
      </c>
    </row>
    <row r="446" spans="1:24" ht="22.05" customHeight="1">
      <c r="A446" s="11" t="str">
        <f ca="1">IFERROR(INDEX(MAESTRO!A:A,_xludf.AGGREGATE(15,6,ROW(MAESTRO!$B$3:$B$1000)/((MAESTRO!$B$3:$B$1000="ASMAR DIRECCIÓN")*(UPPER(MAESTRO!$L$3:$L$1000)="CONFIRMADO")),ROWS($A$3:A446))),"")</f>
        <v/>
      </c>
      <c r="B446" s="11" t="str">
        <f ca="1">IFERROR(INDEX(MAESTRO!B:B,_xludf.AGGREGATE(15,6,ROW(MAESTRO!$B$3:$B$1000)/((MAESTRO!$B$3:$B$1000="ASMAR DIRECCIÓN")*(UPPER(MAESTRO!$L$3:$L$1000)="CONFIRMADO")),ROWS($A$3:A446))),"")</f>
        <v/>
      </c>
      <c r="C446" s="11" t="str">
        <f ca="1">IFERROR(INDEX(MAESTRO!C:C,_xludf.AGGREGATE(15,6,ROW(MAESTRO!$B$3:$B$1000)/((MAESTRO!$B$3:$B$1000="ASMAR DIRECCIÓN")*(UPPER(MAESTRO!$L$3:$L$1000)="CONFIRMADO")),ROWS($A$3:A446))),"")</f>
        <v/>
      </c>
      <c r="D446" s="11" t="str">
        <f ca="1">IFERROR(INDEX(MAESTRO!D:D,_xludf.AGGREGATE(15,6,ROW(MAESTRO!$B$3:$B$1000)/((MAESTRO!$B$3:$B$1000="ASMAR DIRECCIÓN")*(UPPER(MAESTRO!$L$3:$L$1000)="CONFIRMADO")),ROWS($A$3:A446))),"")</f>
        <v/>
      </c>
      <c r="E446" s="11" t="str">
        <f ca="1">IFERROR(INDEX(MAESTRO!E:E,_xludf.AGGREGATE(15,6,ROW(MAESTRO!$B$3:$B$1000)/((MAESTRO!$B$3:$B$1000="ASMAR DIRECCIÓN")*(UPPER(MAESTRO!$L$3:$L$1000)="CONFIRMADO")),ROWS($A$3:A446))),"")</f>
        <v/>
      </c>
      <c r="F446" s="11" t="str">
        <f ca="1">IFERROR(INDEX(MAESTRO!F:F,_xludf.AGGREGATE(15,6,ROW(MAESTRO!$B$3:$B$1000)/((MAESTRO!$B$3:$B$1000="ASMAR DIRECCIÓN")*(UPPER(MAESTRO!$L$3:$L$1000)="CONFIRMADO")),ROWS($A$3:A446))),"")</f>
        <v/>
      </c>
      <c r="G446" s="11" t="str">
        <f ca="1">IFERROR(INDEX(MAESTRO!G:G,_xludf.AGGREGATE(15,6,ROW(MAESTRO!$B$3:$B$1000)/((MAESTRO!$B$3:$B$1000="ASMAR DIRECCIÓN")*(UPPER(MAESTRO!$L$3:$L$1000)="CONFIRMADO")),ROWS($A$3:A446))),"")</f>
        <v/>
      </c>
      <c r="H446" s="11" t="str">
        <f ca="1">IFERROR(INDEX(MAESTRO!H:H,_xludf.AGGREGATE(15,6,ROW(MAESTRO!$B$3:$B$1000)/((MAESTRO!$B$3:$B$1000="ASMAR DIRECCIÓN")*(UPPER(MAESTRO!$L$3:$L$1000)="CONFIRMADO")),ROWS($A$3:A446))),"")</f>
        <v/>
      </c>
      <c r="I446" s="11" t="str">
        <f ca="1">IFERROR(INDEX(MAESTRO!I:I,_xludf.AGGREGATE(15,6,ROW(MAESTRO!$B$3:$B$1000)/((MAESTRO!$B$3:$B$1000="ASMAR DIRECCIÓN")*(UPPER(MAESTRO!$L$3:$L$1000)="CONFIRMADO")),ROWS($A$3:A446))),"")</f>
        <v/>
      </c>
      <c r="J446" s="11" t="str">
        <f ca="1">IFERROR(INDEX(MAESTRO!J:J,_xludf.AGGREGATE(15,6,ROW(MAESTRO!$B$3:$B$1000)/((MAESTRO!$B$3:$B$1000="ASMAR DIRECCIÓN")*(UPPER(MAESTRO!$L$3:$L$1000)="CONFIRMADO")),ROWS($A$3:A446))),"")</f>
        <v/>
      </c>
      <c r="K446" s="11" t="str">
        <f ca="1">IFERROR(INDEX(MAESTRO!K:K,_xludf.AGGREGATE(15,6,ROW(MAESTRO!$B$3:$B$1000)/((MAESTRO!$B$3:$B$1000="ASMAR DIRECCIÓN")*(UPPER(MAESTRO!$L$3:$L$1000)="CONFIRMADO")),ROWS($A$3:A446))),"")</f>
        <v/>
      </c>
      <c r="L446" s="11" t="str">
        <f ca="1">IFERROR(INDEX(MAESTRO!L:L,_xludf.AGGREGATE(15,6,ROW(MAESTRO!$B$3:$B$1000)/((MAESTRO!$B$3:$B$1000="ASMAR DIRECCIÓN")*(UPPER(MAESTRO!$L$3:$L$1000)="CONFIRMADO")),ROWS($A$3:A446))),"")</f>
        <v/>
      </c>
      <c r="M446" s="11" t="str">
        <f ca="1">IFERROR(INDEX(MAESTRO!M:M,_xludf.AGGREGATE(15,6,ROW(MAESTRO!$B$3:$B$1000)/((MAESTRO!$B$3:$B$1000="ASMAR DIRECCIÓN")*(UPPER(MAESTRO!$L$3:$L$1000)="CONFIRMADO")),ROWS($A$3:A446))),"")</f>
        <v/>
      </c>
      <c r="N446" s="11" t="str">
        <f ca="1">IFERROR(INDEX(MAESTRO!N:N,_xludf.AGGREGATE(15,6,ROW(MAESTRO!$B$3:$B$1000)/((MAESTRO!$B$3:$B$1000="ASMAR DIRECCIÓN")*(UPPER(MAESTRO!$L$3:$L$1000)="CONFIRMADO")),ROWS($A$3:A446))),"")</f>
        <v/>
      </c>
      <c r="O446" s="11" t="str">
        <f ca="1">IFERROR(INDEX(MAESTRO!O:O,_xludf.AGGREGATE(15,6,ROW(MAESTRO!$B$3:$B$1000)/((MAESTRO!$B$3:$B$1000="ASMAR DIRECCIÓN")*(UPPER(MAESTRO!$L$3:$L$1000)="CONFIRMADO")),ROWS($A$3:A446))),"")</f>
        <v/>
      </c>
      <c r="P446" s="11" t="str">
        <f ca="1">IFERROR(INDEX(MAESTRO!P:P,_xludf.AGGREGATE(15,6,ROW(MAESTRO!$B$3:$B$1000)/((MAESTRO!$B$3:$B$1000="ASMAR DIRECCIÓN")*(UPPER(MAESTRO!$L$3:$L$1000)="CONFIRMADO")),ROWS($A$3:A446))),"")</f>
        <v/>
      </c>
      <c r="Q446" s="11" t="str">
        <f ca="1">IFERROR(INDEX(MAESTRO!Q:Q,_xludf.AGGREGATE(15,6,ROW(MAESTRO!$B$3:$B$1000)/((MAESTRO!$B$3:$B$1000="ASMAR DIRECCIÓN")*(UPPER(MAESTRO!$L$3:$L$1000)="CONFIRMADO")),ROWS($A$3:A446))),"")</f>
        <v/>
      </c>
      <c r="R446" s="11" t="str">
        <f ca="1">IFERROR(INDEX(MAESTRO!R:R,_xludf.AGGREGATE(15,6,ROW(MAESTRO!$B$3:$B$1000)/((MAESTRO!$B$3:$B$1000="ASMAR DIRECCIÓN")*(UPPER(MAESTRO!$L$3:$L$1000)="CONFIRMADO")),ROWS($A$3:A446))),"")</f>
        <v/>
      </c>
      <c r="S446" s="11" t="str">
        <f ca="1">IFERROR(INDEX(MAESTRO!S:S,_xludf.AGGREGATE(15,6,ROW(MAESTRO!$B$3:$B$1000)/((MAESTRO!$B$3:$B$1000="ASMAR DIRECCIÓN")*(UPPER(MAESTRO!$L$3:$L$1000)="CONFIRMADO")),ROWS($A$3:A446))),"")</f>
        <v/>
      </c>
      <c r="T446" s="11" t="str">
        <f ca="1">IFERROR(INDEX(MAESTRO!T:T,_xludf.AGGREGATE(15,6,ROW(MAESTRO!$B$3:$B$1000)/((MAESTRO!$B$3:$B$1000="ASMAR DIRECCIÓN")*(UPPER(MAESTRO!$L$3:$L$1000)="CONFIRMADO")),ROWS($A$3:A446))),"")</f>
        <v/>
      </c>
      <c r="U446" s="11" t="str">
        <f ca="1">IFERROR(INDEX(MAESTRO!U:U,_xludf.AGGREGATE(15,6,ROW(MAESTRO!$B$3:$B$1000)/((MAESTRO!$B$3:$B$1000="ASMAR DIRECCIÓN")*(UPPER(MAESTRO!$L$3:$L$1000)="CONFIRMADO")),ROWS($A$3:A446))),"")</f>
        <v/>
      </c>
      <c r="V446" s="11" t="str">
        <f ca="1">IFERROR(INDEX(MAESTRO!V:V,_xludf.AGGREGATE(15,6,ROW(MAESTRO!$B$3:$B$1000)/((MAESTRO!$B$3:$B$1000="ASMAR DIRECCIÓN")*(UPPER(MAESTRO!$L$3:$L$1000)="CONFIRMADO")),ROWS($A$3:A446))),"")</f>
        <v/>
      </c>
      <c r="W446" s="11" t="str">
        <f ca="1">IFERROR(INDEX(MAESTRO!W:W,_xludf.AGGREGATE(15,6,ROW(MAESTRO!$B$3:$B$1000)/((MAESTRO!$B$3:$B$1000="ASMAR DIRECCIÓN")*(UPPER(MAESTRO!$L$3:$L$1000)="CONFIRMADO")),ROWS($A$3:A446))),"")</f>
        <v/>
      </c>
      <c r="X446" s="11" t="str">
        <f ca="1">IFERROR(INDEX(MAESTRO!X:X,_xludf.AGGREGATE(15,6,ROW(MAESTRO!$B$3:$B$1000)/((MAESTRO!$B$3:$B$1000="ASMAR DIRECCIÓN")*(UPPER(MAESTRO!$L$3:$L$1000)="CONFIRMADO")),ROWS($A$3:A446))),"")</f>
        <v/>
      </c>
    </row>
    <row r="447" spans="1:24" ht="22.05" customHeight="1">
      <c r="A447" s="10" t="str">
        <f ca="1">IFERROR(INDEX(MAESTRO!A:A,_xludf.AGGREGATE(15,6,ROW(MAESTRO!$B$3:$B$1000)/((MAESTRO!$B$3:$B$1000="ASMAR DIRECCIÓN")*(UPPER(MAESTRO!$L$3:$L$1000)="CONFIRMADO")),ROWS($A$3:A447))),"")</f>
        <v/>
      </c>
      <c r="B447" s="10" t="str">
        <f ca="1">IFERROR(INDEX(MAESTRO!B:B,_xludf.AGGREGATE(15,6,ROW(MAESTRO!$B$3:$B$1000)/((MAESTRO!$B$3:$B$1000="ASMAR DIRECCIÓN")*(UPPER(MAESTRO!$L$3:$L$1000)="CONFIRMADO")),ROWS($A$3:A447))),"")</f>
        <v/>
      </c>
      <c r="C447" s="10" t="str">
        <f ca="1">IFERROR(INDEX(MAESTRO!C:C,_xludf.AGGREGATE(15,6,ROW(MAESTRO!$B$3:$B$1000)/((MAESTRO!$B$3:$B$1000="ASMAR DIRECCIÓN")*(UPPER(MAESTRO!$L$3:$L$1000)="CONFIRMADO")),ROWS($A$3:A447))),"")</f>
        <v/>
      </c>
      <c r="D447" s="10" t="str">
        <f ca="1">IFERROR(INDEX(MAESTRO!D:D,_xludf.AGGREGATE(15,6,ROW(MAESTRO!$B$3:$B$1000)/((MAESTRO!$B$3:$B$1000="ASMAR DIRECCIÓN")*(UPPER(MAESTRO!$L$3:$L$1000)="CONFIRMADO")),ROWS($A$3:A447))),"")</f>
        <v/>
      </c>
      <c r="E447" s="10" t="str">
        <f ca="1">IFERROR(INDEX(MAESTRO!E:E,_xludf.AGGREGATE(15,6,ROW(MAESTRO!$B$3:$B$1000)/((MAESTRO!$B$3:$B$1000="ASMAR DIRECCIÓN")*(UPPER(MAESTRO!$L$3:$L$1000)="CONFIRMADO")),ROWS($A$3:A447))),"")</f>
        <v/>
      </c>
      <c r="F447" s="10" t="str">
        <f ca="1">IFERROR(INDEX(MAESTRO!F:F,_xludf.AGGREGATE(15,6,ROW(MAESTRO!$B$3:$B$1000)/((MAESTRO!$B$3:$B$1000="ASMAR DIRECCIÓN")*(UPPER(MAESTRO!$L$3:$L$1000)="CONFIRMADO")),ROWS($A$3:A447))),"")</f>
        <v/>
      </c>
      <c r="G447" s="10" t="str">
        <f ca="1">IFERROR(INDEX(MAESTRO!G:G,_xludf.AGGREGATE(15,6,ROW(MAESTRO!$B$3:$B$1000)/((MAESTRO!$B$3:$B$1000="ASMAR DIRECCIÓN")*(UPPER(MAESTRO!$L$3:$L$1000)="CONFIRMADO")),ROWS($A$3:A447))),"")</f>
        <v/>
      </c>
      <c r="H447" s="10" t="str">
        <f ca="1">IFERROR(INDEX(MAESTRO!H:H,_xludf.AGGREGATE(15,6,ROW(MAESTRO!$B$3:$B$1000)/((MAESTRO!$B$3:$B$1000="ASMAR DIRECCIÓN")*(UPPER(MAESTRO!$L$3:$L$1000)="CONFIRMADO")),ROWS($A$3:A447))),"")</f>
        <v/>
      </c>
      <c r="I447" s="10" t="str">
        <f ca="1">IFERROR(INDEX(MAESTRO!I:I,_xludf.AGGREGATE(15,6,ROW(MAESTRO!$B$3:$B$1000)/((MAESTRO!$B$3:$B$1000="ASMAR DIRECCIÓN")*(UPPER(MAESTRO!$L$3:$L$1000)="CONFIRMADO")),ROWS($A$3:A447))),"")</f>
        <v/>
      </c>
      <c r="J447" s="10" t="str">
        <f ca="1">IFERROR(INDEX(MAESTRO!J:J,_xludf.AGGREGATE(15,6,ROW(MAESTRO!$B$3:$B$1000)/((MAESTRO!$B$3:$B$1000="ASMAR DIRECCIÓN")*(UPPER(MAESTRO!$L$3:$L$1000)="CONFIRMADO")),ROWS($A$3:A447))),"")</f>
        <v/>
      </c>
      <c r="K447" s="10" t="str">
        <f ca="1">IFERROR(INDEX(MAESTRO!K:K,_xludf.AGGREGATE(15,6,ROW(MAESTRO!$B$3:$B$1000)/((MAESTRO!$B$3:$B$1000="ASMAR DIRECCIÓN")*(UPPER(MAESTRO!$L$3:$L$1000)="CONFIRMADO")),ROWS($A$3:A447))),"")</f>
        <v/>
      </c>
      <c r="L447" s="10" t="str">
        <f ca="1">IFERROR(INDEX(MAESTRO!L:L,_xludf.AGGREGATE(15,6,ROW(MAESTRO!$B$3:$B$1000)/((MAESTRO!$B$3:$B$1000="ASMAR DIRECCIÓN")*(UPPER(MAESTRO!$L$3:$L$1000)="CONFIRMADO")),ROWS($A$3:A447))),"")</f>
        <v/>
      </c>
      <c r="M447" s="10" t="str">
        <f ca="1">IFERROR(INDEX(MAESTRO!M:M,_xludf.AGGREGATE(15,6,ROW(MAESTRO!$B$3:$B$1000)/((MAESTRO!$B$3:$B$1000="ASMAR DIRECCIÓN")*(UPPER(MAESTRO!$L$3:$L$1000)="CONFIRMADO")),ROWS($A$3:A447))),"")</f>
        <v/>
      </c>
      <c r="N447" s="10" t="str">
        <f ca="1">IFERROR(INDEX(MAESTRO!N:N,_xludf.AGGREGATE(15,6,ROW(MAESTRO!$B$3:$B$1000)/((MAESTRO!$B$3:$B$1000="ASMAR DIRECCIÓN")*(UPPER(MAESTRO!$L$3:$L$1000)="CONFIRMADO")),ROWS($A$3:A447))),"")</f>
        <v/>
      </c>
      <c r="O447" s="10" t="str">
        <f ca="1">IFERROR(INDEX(MAESTRO!O:O,_xludf.AGGREGATE(15,6,ROW(MAESTRO!$B$3:$B$1000)/((MAESTRO!$B$3:$B$1000="ASMAR DIRECCIÓN")*(UPPER(MAESTRO!$L$3:$L$1000)="CONFIRMADO")),ROWS($A$3:A447))),"")</f>
        <v/>
      </c>
      <c r="P447" s="10" t="str">
        <f ca="1">IFERROR(INDEX(MAESTRO!P:P,_xludf.AGGREGATE(15,6,ROW(MAESTRO!$B$3:$B$1000)/((MAESTRO!$B$3:$B$1000="ASMAR DIRECCIÓN")*(UPPER(MAESTRO!$L$3:$L$1000)="CONFIRMADO")),ROWS($A$3:A447))),"")</f>
        <v/>
      </c>
      <c r="Q447" s="10" t="str">
        <f ca="1">IFERROR(INDEX(MAESTRO!Q:Q,_xludf.AGGREGATE(15,6,ROW(MAESTRO!$B$3:$B$1000)/((MAESTRO!$B$3:$B$1000="ASMAR DIRECCIÓN")*(UPPER(MAESTRO!$L$3:$L$1000)="CONFIRMADO")),ROWS($A$3:A447))),"")</f>
        <v/>
      </c>
      <c r="R447" s="10" t="str">
        <f ca="1">IFERROR(INDEX(MAESTRO!R:R,_xludf.AGGREGATE(15,6,ROW(MAESTRO!$B$3:$B$1000)/((MAESTRO!$B$3:$B$1000="ASMAR DIRECCIÓN")*(UPPER(MAESTRO!$L$3:$L$1000)="CONFIRMADO")),ROWS($A$3:A447))),"")</f>
        <v/>
      </c>
      <c r="S447" s="10" t="str">
        <f ca="1">IFERROR(INDEX(MAESTRO!S:S,_xludf.AGGREGATE(15,6,ROW(MAESTRO!$B$3:$B$1000)/((MAESTRO!$B$3:$B$1000="ASMAR DIRECCIÓN")*(UPPER(MAESTRO!$L$3:$L$1000)="CONFIRMADO")),ROWS($A$3:A447))),"")</f>
        <v/>
      </c>
      <c r="T447" s="10" t="str">
        <f ca="1">IFERROR(INDEX(MAESTRO!T:T,_xludf.AGGREGATE(15,6,ROW(MAESTRO!$B$3:$B$1000)/((MAESTRO!$B$3:$B$1000="ASMAR DIRECCIÓN")*(UPPER(MAESTRO!$L$3:$L$1000)="CONFIRMADO")),ROWS($A$3:A447))),"")</f>
        <v/>
      </c>
      <c r="U447" s="10" t="str">
        <f ca="1">IFERROR(INDEX(MAESTRO!U:U,_xludf.AGGREGATE(15,6,ROW(MAESTRO!$B$3:$B$1000)/((MAESTRO!$B$3:$B$1000="ASMAR DIRECCIÓN")*(UPPER(MAESTRO!$L$3:$L$1000)="CONFIRMADO")),ROWS($A$3:A447))),"")</f>
        <v/>
      </c>
      <c r="V447" s="10" t="str">
        <f ca="1">IFERROR(INDEX(MAESTRO!V:V,_xludf.AGGREGATE(15,6,ROW(MAESTRO!$B$3:$B$1000)/((MAESTRO!$B$3:$B$1000="ASMAR DIRECCIÓN")*(UPPER(MAESTRO!$L$3:$L$1000)="CONFIRMADO")),ROWS($A$3:A447))),"")</f>
        <v/>
      </c>
      <c r="W447" s="10" t="str">
        <f ca="1">IFERROR(INDEX(MAESTRO!W:W,_xludf.AGGREGATE(15,6,ROW(MAESTRO!$B$3:$B$1000)/((MAESTRO!$B$3:$B$1000="ASMAR DIRECCIÓN")*(UPPER(MAESTRO!$L$3:$L$1000)="CONFIRMADO")),ROWS($A$3:A447))),"")</f>
        <v/>
      </c>
      <c r="X447" s="10" t="str">
        <f ca="1">IFERROR(INDEX(MAESTRO!X:X,_xludf.AGGREGATE(15,6,ROW(MAESTRO!$B$3:$B$1000)/((MAESTRO!$B$3:$B$1000="ASMAR DIRECCIÓN")*(UPPER(MAESTRO!$L$3:$L$1000)="CONFIRMADO")),ROWS($A$3:A447))),"")</f>
        <v/>
      </c>
    </row>
    <row r="448" spans="1:24" ht="22.05" customHeight="1">
      <c r="A448" s="11" t="str">
        <f ca="1">IFERROR(INDEX(MAESTRO!A:A,_xludf.AGGREGATE(15,6,ROW(MAESTRO!$B$3:$B$1000)/((MAESTRO!$B$3:$B$1000="ASMAR DIRECCIÓN")*(UPPER(MAESTRO!$L$3:$L$1000)="CONFIRMADO")),ROWS($A$3:A448))),"")</f>
        <v/>
      </c>
      <c r="B448" s="11" t="str">
        <f ca="1">IFERROR(INDEX(MAESTRO!B:B,_xludf.AGGREGATE(15,6,ROW(MAESTRO!$B$3:$B$1000)/((MAESTRO!$B$3:$B$1000="ASMAR DIRECCIÓN")*(UPPER(MAESTRO!$L$3:$L$1000)="CONFIRMADO")),ROWS($A$3:A448))),"")</f>
        <v/>
      </c>
      <c r="C448" s="11" t="str">
        <f ca="1">IFERROR(INDEX(MAESTRO!C:C,_xludf.AGGREGATE(15,6,ROW(MAESTRO!$B$3:$B$1000)/((MAESTRO!$B$3:$B$1000="ASMAR DIRECCIÓN")*(UPPER(MAESTRO!$L$3:$L$1000)="CONFIRMADO")),ROWS($A$3:A448))),"")</f>
        <v/>
      </c>
      <c r="D448" s="11" t="str">
        <f ca="1">IFERROR(INDEX(MAESTRO!D:D,_xludf.AGGREGATE(15,6,ROW(MAESTRO!$B$3:$B$1000)/((MAESTRO!$B$3:$B$1000="ASMAR DIRECCIÓN")*(UPPER(MAESTRO!$L$3:$L$1000)="CONFIRMADO")),ROWS($A$3:A448))),"")</f>
        <v/>
      </c>
      <c r="E448" s="11" t="str">
        <f ca="1">IFERROR(INDEX(MAESTRO!E:E,_xludf.AGGREGATE(15,6,ROW(MAESTRO!$B$3:$B$1000)/((MAESTRO!$B$3:$B$1000="ASMAR DIRECCIÓN")*(UPPER(MAESTRO!$L$3:$L$1000)="CONFIRMADO")),ROWS($A$3:A448))),"")</f>
        <v/>
      </c>
      <c r="F448" s="11" t="str">
        <f ca="1">IFERROR(INDEX(MAESTRO!F:F,_xludf.AGGREGATE(15,6,ROW(MAESTRO!$B$3:$B$1000)/((MAESTRO!$B$3:$B$1000="ASMAR DIRECCIÓN")*(UPPER(MAESTRO!$L$3:$L$1000)="CONFIRMADO")),ROWS($A$3:A448))),"")</f>
        <v/>
      </c>
      <c r="G448" s="11" t="str">
        <f ca="1">IFERROR(INDEX(MAESTRO!G:G,_xludf.AGGREGATE(15,6,ROW(MAESTRO!$B$3:$B$1000)/((MAESTRO!$B$3:$B$1000="ASMAR DIRECCIÓN")*(UPPER(MAESTRO!$L$3:$L$1000)="CONFIRMADO")),ROWS($A$3:A448))),"")</f>
        <v/>
      </c>
      <c r="H448" s="11" t="str">
        <f ca="1">IFERROR(INDEX(MAESTRO!H:H,_xludf.AGGREGATE(15,6,ROW(MAESTRO!$B$3:$B$1000)/((MAESTRO!$B$3:$B$1000="ASMAR DIRECCIÓN")*(UPPER(MAESTRO!$L$3:$L$1000)="CONFIRMADO")),ROWS($A$3:A448))),"")</f>
        <v/>
      </c>
      <c r="I448" s="11" t="str">
        <f ca="1">IFERROR(INDEX(MAESTRO!I:I,_xludf.AGGREGATE(15,6,ROW(MAESTRO!$B$3:$B$1000)/((MAESTRO!$B$3:$B$1000="ASMAR DIRECCIÓN")*(UPPER(MAESTRO!$L$3:$L$1000)="CONFIRMADO")),ROWS($A$3:A448))),"")</f>
        <v/>
      </c>
      <c r="J448" s="11" t="str">
        <f ca="1">IFERROR(INDEX(MAESTRO!J:J,_xludf.AGGREGATE(15,6,ROW(MAESTRO!$B$3:$B$1000)/((MAESTRO!$B$3:$B$1000="ASMAR DIRECCIÓN")*(UPPER(MAESTRO!$L$3:$L$1000)="CONFIRMADO")),ROWS($A$3:A448))),"")</f>
        <v/>
      </c>
      <c r="K448" s="11" t="str">
        <f ca="1">IFERROR(INDEX(MAESTRO!K:K,_xludf.AGGREGATE(15,6,ROW(MAESTRO!$B$3:$B$1000)/((MAESTRO!$B$3:$B$1000="ASMAR DIRECCIÓN")*(UPPER(MAESTRO!$L$3:$L$1000)="CONFIRMADO")),ROWS($A$3:A448))),"")</f>
        <v/>
      </c>
      <c r="L448" s="11" t="str">
        <f ca="1">IFERROR(INDEX(MAESTRO!L:L,_xludf.AGGREGATE(15,6,ROW(MAESTRO!$B$3:$B$1000)/((MAESTRO!$B$3:$B$1000="ASMAR DIRECCIÓN")*(UPPER(MAESTRO!$L$3:$L$1000)="CONFIRMADO")),ROWS($A$3:A448))),"")</f>
        <v/>
      </c>
      <c r="M448" s="11" t="str">
        <f ca="1">IFERROR(INDEX(MAESTRO!M:M,_xludf.AGGREGATE(15,6,ROW(MAESTRO!$B$3:$B$1000)/((MAESTRO!$B$3:$B$1000="ASMAR DIRECCIÓN")*(UPPER(MAESTRO!$L$3:$L$1000)="CONFIRMADO")),ROWS($A$3:A448))),"")</f>
        <v/>
      </c>
      <c r="N448" s="11" t="str">
        <f ca="1">IFERROR(INDEX(MAESTRO!N:N,_xludf.AGGREGATE(15,6,ROW(MAESTRO!$B$3:$B$1000)/((MAESTRO!$B$3:$B$1000="ASMAR DIRECCIÓN")*(UPPER(MAESTRO!$L$3:$L$1000)="CONFIRMADO")),ROWS($A$3:A448))),"")</f>
        <v/>
      </c>
      <c r="O448" s="11" t="str">
        <f ca="1">IFERROR(INDEX(MAESTRO!O:O,_xludf.AGGREGATE(15,6,ROW(MAESTRO!$B$3:$B$1000)/((MAESTRO!$B$3:$B$1000="ASMAR DIRECCIÓN")*(UPPER(MAESTRO!$L$3:$L$1000)="CONFIRMADO")),ROWS($A$3:A448))),"")</f>
        <v/>
      </c>
      <c r="P448" s="11" t="str">
        <f ca="1">IFERROR(INDEX(MAESTRO!P:P,_xludf.AGGREGATE(15,6,ROW(MAESTRO!$B$3:$B$1000)/((MAESTRO!$B$3:$B$1000="ASMAR DIRECCIÓN")*(UPPER(MAESTRO!$L$3:$L$1000)="CONFIRMADO")),ROWS($A$3:A448))),"")</f>
        <v/>
      </c>
      <c r="Q448" s="11" t="str">
        <f ca="1">IFERROR(INDEX(MAESTRO!Q:Q,_xludf.AGGREGATE(15,6,ROW(MAESTRO!$B$3:$B$1000)/((MAESTRO!$B$3:$B$1000="ASMAR DIRECCIÓN")*(UPPER(MAESTRO!$L$3:$L$1000)="CONFIRMADO")),ROWS($A$3:A448))),"")</f>
        <v/>
      </c>
      <c r="R448" s="11" t="str">
        <f ca="1">IFERROR(INDEX(MAESTRO!R:R,_xludf.AGGREGATE(15,6,ROW(MAESTRO!$B$3:$B$1000)/((MAESTRO!$B$3:$B$1000="ASMAR DIRECCIÓN")*(UPPER(MAESTRO!$L$3:$L$1000)="CONFIRMADO")),ROWS($A$3:A448))),"")</f>
        <v/>
      </c>
      <c r="S448" s="11" t="str">
        <f ca="1">IFERROR(INDEX(MAESTRO!S:S,_xludf.AGGREGATE(15,6,ROW(MAESTRO!$B$3:$B$1000)/((MAESTRO!$B$3:$B$1000="ASMAR DIRECCIÓN")*(UPPER(MAESTRO!$L$3:$L$1000)="CONFIRMADO")),ROWS($A$3:A448))),"")</f>
        <v/>
      </c>
      <c r="T448" s="11" t="str">
        <f ca="1">IFERROR(INDEX(MAESTRO!T:T,_xludf.AGGREGATE(15,6,ROW(MAESTRO!$B$3:$B$1000)/((MAESTRO!$B$3:$B$1000="ASMAR DIRECCIÓN")*(UPPER(MAESTRO!$L$3:$L$1000)="CONFIRMADO")),ROWS($A$3:A448))),"")</f>
        <v/>
      </c>
      <c r="U448" s="11" t="str">
        <f ca="1">IFERROR(INDEX(MAESTRO!U:U,_xludf.AGGREGATE(15,6,ROW(MAESTRO!$B$3:$B$1000)/((MAESTRO!$B$3:$B$1000="ASMAR DIRECCIÓN")*(UPPER(MAESTRO!$L$3:$L$1000)="CONFIRMADO")),ROWS($A$3:A448))),"")</f>
        <v/>
      </c>
      <c r="V448" s="11" t="str">
        <f ca="1">IFERROR(INDEX(MAESTRO!V:V,_xludf.AGGREGATE(15,6,ROW(MAESTRO!$B$3:$B$1000)/((MAESTRO!$B$3:$B$1000="ASMAR DIRECCIÓN")*(UPPER(MAESTRO!$L$3:$L$1000)="CONFIRMADO")),ROWS($A$3:A448))),"")</f>
        <v/>
      </c>
      <c r="W448" s="11" t="str">
        <f ca="1">IFERROR(INDEX(MAESTRO!W:W,_xludf.AGGREGATE(15,6,ROW(MAESTRO!$B$3:$B$1000)/((MAESTRO!$B$3:$B$1000="ASMAR DIRECCIÓN")*(UPPER(MAESTRO!$L$3:$L$1000)="CONFIRMADO")),ROWS($A$3:A448))),"")</f>
        <v/>
      </c>
      <c r="X448" s="11" t="str">
        <f ca="1">IFERROR(INDEX(MAESTRO!X:X,_xludf.AGGREGATE(15,6,ROW(MAESTRO!$B$3:$B$1000)/((MAESTRO!$B$3:$B$1000="ASMAR DIRECCIÓN")*(UPPER(MAESTRO!$L$3:$L$1000)="CONFIRMADO")),ROWS($A$3:A448))),"")</f>
        <v/>
      </c>
    </row>
    <row r="449" spans="1:24" ht="22.05" customHeight="1">
      <c r="A449" s="10" t="str">
        <f ca="1">IFERROR(INDEX(MAESTRO!A:A,_xludf.AGGREGATE(15,6,ROW(MAESTRO!$B$3:$B$1000)/((MAESTRO!$B$3:$B$1000="ASMAR DIRECCIÓN")*(UPPER(MAESTRO!$L$3:$L$1000)="CONFIRMADO")),ROWS($A$3:A449))),"")</f>
        <v/>
      </c>
      <c r="B449" s="10" t="str">
        <f ca="1">IFERROR(INDEX(MAESTRO!B:B,_xludf.AGGREGATE(15,6,ROW(MAESTRO!$B$3:$B$1000)/((MAESTRO!$B$3:$B$1000="ASMAR DIRECCIÓN")*(UPPER(MAESTRO!$L$3:$L$1000)="CONFIRMADO")),ROWS($A$3:A449))),"")</f>
        <v/>
      </c>
      <c r="C449" s="10" t="str">
        <f ca="1">IFERROR(INDEX(MAESTRO!C:C,_xludf.AGGREGATE(15,6,ROW(MAESTRO!$B$3:$B$1000)/((MAESTRO!$B$3:$B$1000="ASMAR DIRECCIÓN")*(UPPER(MAESTRO!$L$3:$L$1000)="CONFIRMADO")),ROWS($A$3:A449))),"")</f>
        <v/>
      </c>
      <c r="D449" s="10" t="str">
        <f ca="1">IFERROR(INDEX(MAESTRO!D:D,_xludf.AGGREGATE(15,6,ROW(MAESTRO!$B$3:$B$1000)/((MAESTRO!$B$3:$B$1000="ASMAR DIRECCIÓN")*(UPPER(MAESTRO!$L$3:$L$1000)="CONFIRMADO")),ROWS($A$3:A449))),"")</f>
        <v/>
      </c>
      <c r="E449" s="10" t="str">
        <f ca="1">IFERROR(INDEX(MAESTRO!E:E,_xludf.AGGREGATE(15,6,ROW(MAESTRO!$B$3:$B$1000)/((MAESTRO!$B$3:$B$1000="ASMAR DIRECCIÓN")*(UPPER(MAESTRO!$L$3:$L$1000)="CONFIRMADO")),ROWS($A$3:A449))),"")</f>
        <v/>
      </c>
      <c r="F449" s="10" t="str">
        <f ca="1">IFERROR(INDEX(MAESTRO!F:F,_xludf.AGGREGATE(15,6,ROW(MAESTRO!$B$3:$B$1000)/((MAESTRO!$B$3:$B$1000="ASMAR DIRECCIÓN")*(UPPER(MAESTRO!$L$3:$L$1000)="CONFIRMADO")),ROWS($A$3:A449))),"")</f>
        <v/>
      </c>
      <c r="G449" s="10" t="str">
        <f ca="1">IFERROR(INDEX(MAESTRO!G:G,_xludf.AGGREGATE(15,6,ROW(MAESTRO!$B$3:$B$1000)/((MAESTRO!$B$3:$B$1000="ASMAR DIRECCIÓN")*(UPPER(MAESTRO!$L$3:$L$1000)="CONFIRMADO")),ROWS($A$3:A449))),"")</f>
        <v/>
      </c>
      <c r="H449" s="10" t="str">
        <f ca="1">IFERROR(INDEX(MAESTRO!H:H,_xludf.AGGREGATE(15,6,ROW(MAESTRO!$B$3:$B$1000)/((MAESTRO!$B$3:$B$1000="ASMAR DIRECCIÓN")*(UPPER(MAESTRO!$L$3:$L$1000)="CONFIRMADO")),ROWS($A$3:A449))),"")</f>
        <v/>
      </c>
      <c r="I449" s="10" t="str">
        <f ca="1">IFERROR(INDEX(MAESTRO!I:I,_xludf.AGGREGATE(15,6,ROW(MAESTRO!$B$3:$B$1000)/((MAESTRO!$B$3:$B$1000="ASMAR DIRECCIÓN")*(UPPER(MAESTRO!$L$3:$L$1000)="CONFIRMADO")),ROWS($A$3:A449))),"")</f>
        <v/>
      </c>
      <c r="J449" s="10" t="str">
        <f ca="1">IFERROR(INDEX(MAESTRO!J:J,_xludf.AGGREGATE(15,6,ROW(MAESTRO!$B$3:$B$1000)/((MAESTRO!$B$3:$B$1000="ASMAR DIRECCIÓN")*(UPPER(MAESTRO!$L$3:$L$1000)="CONFIRMADO")),ROWS($A$3:A449))),"")</f>
        <v/>
      </c>
      <c r="K449" s="10" t="str">
        <f ca="1">IFERROR(INDEX(MAESTRO!K:K,_xludf.AGGREGATE(15,6,ROW(MAESTRO!$B$3:$B$1000)/((MAESTRO!$B$3:$B$1000="ASMAR DIRECCIÓN")*(UPPER(MAESTRO!$L$3:$L$1000)="CONFIRMADO")),ROWS($A$3:A449))),"")</f>
        <v/>
      </c>
      <c r="L449" s="10" t="str">
        <f ca="1">IFERROR(INDEX(MAESTRO!L:L,_xludf.AGGREGATE(15,6,ROW(MAESTRO!$B$3:$B$1000)/((MAESTRO!$B$3:$B$1000="ASMAR DIRECCIÓN")*(UPPER(MAESTRO!$L$3:$L$1000)="CONFIRMADO")),ROWS($A$3:A449))),"")</f>
        <v/>
      </c>
      <c r="M449" s="10" t="str">
        <f ca="1">IFERROR(INDEX(MAESTRO!M:M,_xludf.AGGREGATE(15,6,ROW(MAESTRO!$B$3:$B$1000)/((MAESTRO!$B$3:$B$1000="ASMAR DIRECCIÓN")*(UPPER(MAESTRO!$L$3:$L$1000)="CONFIRMADO")),ROWS($A$3:A449))),"")</f>
        <v/>
      </c>
      <c r="N449" s="10" t="str">
        <f ca="1">IFERROR(INDEX(MAESTRO!N:N,_xludf.AGGREGATE(15,6,ROW(MAESTRO!$B$3:$B$1000)/((MAESTRO!$B$3:$B$1000="ASMAR DIRECCIÓN")*(UPPER(MAESTRO!$L$3:$L$1000)="CONFIRMADO")),ROWS($A$3:A449))),"")</f>
        <v/>
      </c>
      <c r="O449" s="10" t="str">
        <f ca="1">IFERROR(INDEX(MAESTRO!O:O,_xludf.AGGREGATE(15,6,ROW(MAESTRO!$B$3:$B$1000)/((MAESTRO!$B$3:$B$1000="ASMAR DIRECCIÓN")*(UPPER(MAESTRO!$L$3:$L$1000)="CONFIRMADO")),ROWS($A$3:A449))),"")</f>
        <v/>
      </c>
      <c r="P449" s="10" t="str">
        <f ca="1">IFERROR(INDEX(MAESTRO!P:P,_xludf.AGGREGATE(15,6,ROW(MAESTRO!$B$3:$B$1000)/((MAESTRO!$B$3:$B$1000="ASMAR DIRECCIÓN")*(UPPER(MAESTRO!$L$3:$L$1000)="CONFIRMADO")),ROWS($A$3:A449))),"")</f>
        <v/>
      </c>
      <c r="Q449" s="10" t="str">
        <f ca="1">IFERROR(INDEX(MAESTRO!Q:Q,_xludf.AGGREGATE(15,6,ROW(MAESTRO!$B$3:$B$1000)/((MAESTRO!$B$3:$B$1000="ASMAR DIRECCIÓN")*(UPPER(MAESTRO!$L$3:$L$1000)="CONFIRMADO")),ROWS($A$3:A449))),"")</f>
        <v/>
      </c>
      <c r="R449" s="10" t="str">
        <f ca="1">IFERROR(INDEX(MAESTRO!R:R,_xludf.AGGREGATE(15,6,ROW(MAESTRO!$B$3:$B$1000)/((MAESTRO!$B$3:$B$1000="ASMAR DIRECCIÓN")*(UPPER(MAESTRO!$L$3:$L$1000)="CONFIRMADO")),ROWS($A$3:A449))),"")</f>
        <v/>
      </c>
      <c r="S449" s="10" t="str">
        <f ca="1">IFERROR(INDEX(MAESTRO!S:S,_xludf.AGGREGATE(15,6,ROW(MAESTRO!$B$3:$B$1000)/((MAESTRO!$B$3:$B$1000="ASMAR DIRECCIÓN")*(UPPER(MAESTRO!$L$3:$L$1000)="CONFIRMADO")),ROWS($A$3:A449))),"")</f>
        <v/>
      </c>
      <c r="T449" s="10" t="str">
        <f ca="1">IFERROR(INDEX(MAESTRO!T:T,_xludf.AGGREGATE(15,6,ROW(MAESTRO!$B$3:$B$1000)/((MAESTRO!$B$3:$B$1000="ASMAR DIRECCIÓN")*(UPPER(MAESTRO!$L$3:$L$1000)="CONFIRMADO")),ROWS($A$3:A449))),"")</f>
        <v/>
      </c>
      <c r="U449" s="10" t="str">
        <f ca="1">IFERROR(INDEX(MAESTRO!U:U,_xludf.AGGREGATE(15,6,ROW(MAESTRO!$B$3:$B$1000)/((MAESTRO!$B$3:$B$1000="ASMAR DIRECCIÓN")*(UPPER(MAESTRO!$L$3:$L$1000)="CONFIRMADO")),ROWS($A$3:A449))),"")</f>
        <v/>
      </c>
      <c r="V449" s="10" t="str">
        <f ca="1">IFERROR(INDEX(MAESTRO!V:V,_xludf.AGGREGATE(15,6,ROW(MAESTRO!$B$3:$B$1000)/((MAESTRO!$B$3:$B$1000="ASMAR DIRECCIÓN")*(UPPER(MAESTRO!$L$3:$L$1000)="CONFIRMADO")),ROWS($A$3:A449))),"")</f>
        <v/>
      </c>
      <c r="W449" s="10" t="str">
        <f ca="1">IFERROR(INDEX(MAESTRO!W:W,_xludf.AGGREGATE(15,6,ROW(MAESTRO!$B$3:$B$1000)/((MAESTRO!$B$3:$B$1000="ASMAR DIRECCIÓN")*(UPPER(MAESTRO!$L$3:$L$1000)="CONFIRMADO")),ROWS($A$3:A449))),"")</f>
        <v/>
      </c>
      <c r="X449" s="10" t="str">
        <f ca="1">IFERROR(INDEX(MAESTRO!X:X,_xludf.AGGREGATE(15,6,ROW(MAESTRO!$B$3:$B$1000)/((MAESTRO!$B$3:$B$1000="ASMAR DIRECCIÓN")*(UPPER(MAESTRO!$L$3:$L$1000)="CONFIRMADO")),ROWS($A$3:A449))),"")</f>
        <v/>
      </c>
    </row>
    <row r="450" spans="1:24" ht="22.05" customHeight="1">
      <c r="A450" s="11" t="str">
        <f ca="1">IFERROR(INDEX(MAESTRO!A:A,_xludf.AGGREGATE(15,6,ROW(MAESTRO!$B$3:$B$1000)/((MAESTRO!$B$3:$B$1000="ASMAR DIRECCIÓN")*(UPPER(MAESTRO!$L$3:$L$1000)="CONFIRMADO")),ROWS($A$3:A450))),"")</f>
        <v/>
      </c>
      <c r="B450" s="11" t="str">
        <f ca="1">IFERROR(INDEX(MAESTRO!B:B,_xludf.AGGREGATE(15,6,ROW(MAESTRO!$B$3:$B$1000)/((MAESTRO!$B$3:$B$1000="ASMAR DIRECCIÓN")*(UPPER(MAESTRO!$L$3:$L$1000)="CONFIRMADO")),ROWS($A$3:A450))),"")</f>
        <v/>
      </c>
      <c r="C450" s="11" t="str">
        <f ca="1">IFERROR(INDEX(MAESTRO!C:C,_xludf.AGGREGATE(15,6,ROW(MAESTRO!$B$3:$B$1000)/((MAESTRO!$B$3:$B$1000="ASMAR DIRECCIÓN")*(UPPER(MAESTRO!$L$3:$L$1000)="CONFIRMADO")),ROWS($A$3:A450))),"")</f>
        <v/>
      </c>
      <c r="D450" s="11" t="str">
        <f ca="1">IFERROR(INDEX(MAESTRO!D:D,_xludf.AGGREGATE(15,6,ROW(MAESTRO!$B$3:$B$1000)/((MAESTRO!$B$3:$B$1000="ASMAR DIRECCIÓN")*(UPPER(MAESTRO!$L$3:$L$1000)="CONFIRMADO")),ROWS($A$3:A450))),"")</f>
        <v/>
      </c>
      <c r="E450" s="11" t="str">
        <f ca="1">IFERROR(INDEX(MAESTRO!E:E,_xludf.AGGREGATE(15,6,ROW(MAESTRO!$B$3:$B$1000)/((MAESTRO!$B$3:$B$1000="ASMAR DIRECCIÓN")*(UPPER(MAESTRO!$L$3:$L$1000)="CONFIRMADO")),ROWS($A$3:A450))),"")</f>
        <v/>
      </c>
      <c r="F450" s="11" t="str">
        <f ca="1">IFERROR(INDEX(MAESTRO!F:F,_xludf.AGGREGATE(15,6,ROW(MAESTRO!$B$3:$B$1000)/((MAESTRO!$B$3:$B$1000="ASMAR DIRECCIÓN")*(UPPER(MAESTRO!$L$3:$L$1000)="CONFIRMADO")),ROWS($A$3:A450))),"")</f>
        <v/>
      </c>
      <c r="G450" s="11" t="str">
        <f ca="1">IFERROR(INDEX(MAESTRO!G:G,_xludf.AGGREGATE(15,6,ROW(MAESTRO!$B$3:$B$1000)/((MAESTRO!$B$3:$B$1000="ASMAR DIRECCIÓN")*(UPPER(MAESTRO!$L$3:$L$1000)="CONFIRMADO")),ROWS($A$3:A450))),"")</f>
        <v/>
      </c>
      <c r="H450" s="11" t="str">
        <f ca="1">IFERROR(INDEX(MAESTRO!H:H,_xludf.AGGREGATE(15,6,ROW(MAESTRO!$B$3:$B$1000)/((MAESTRO!$B$3:$B$1000="ASMAR DIRECCIÓN")*(UPPER(MAESTRO!$L$3:$L$1000)="CONFIRMADO")),ROWS($A$3:A450))),"")</f>
        <v/>
      </c>
      <c r="I450" s="11" t="str">
        <f ca="1">IFERROR(INDEX(MAESTRO!I:I,_xludf.AGGREGATE(15,6,ROW(MAESTRO!$B$3:$B$1000)/((MAESTRO!$B$3:$B$1000="ASMAR DIRECCIÓN")*(UPPER(MAESTRO!$L$3:$L$1000)="CONFIRMADO")),ROWS($A$3:A450))),"")</f>
        <v/>
      </c>
      <c r="J450" s="11" t="str">
        <f ca="1">IFERROR(INDEX(MAESTRO!J:J,_xludf.AGGREGATE(15,6,ROW(MAESTRO!$B$3:$B$1000)/((MAESTRO!$B$3:$B$1000="ASMAR DIRECCIÓN")*(UPPER(MAESTRO!$L$3:$L$1000)="CONFIRMADO")),ROWS($A$3:A450))),"")</f>
        <v/>
      </c>
      <c r="K450" s="11" t="str">
        <f ca="1">IFERROR(INDEX(MAESTRO!K:K,_xludf.AGGREGATE(15,6,ROW(MAESTRO!$B$3:$B$1000)/((MAESTRO!$B$3:$B$1000="ASMAR DIRECCIÓN")*(UPPER(MAESTRO!$L$3:$L$1000)="CONFIRMADO")),ROWS($A$3:A450))),"")</f>
        <v/>
      </c>
      <c r="L450" s="11" t="str">
        <f ca="1">IFERROR(INDEX(MAESTRO!L:L,_xludf.AGGREGATE(15,6,ROW(MAESTRO!$B$3:$B$1000)/((MAESTRO!$B$3:$B$1000="ASMAR DIRECCIÓN")*(UPPER(MAESTRO!$L$3:$L$1000)="CONFIRMADO")),ROWS($A$3:A450))),"")</f>
        <v/>
      </c>
      <c r="M450" s="11" t="str">
        <f ca="1">IFERROR(INDEX(MAESTRO!M:M,_xludf.AGGREGATE(15,6,ROW(MAESTRO!$B$3:$B$1000)/((MAESTRO!$B$3:$B$1000="ASMAR DIRECCIÓN")*(UPPER(MAESTRO!$L$3:$L$1000)="CONFIRMADO")),ROWS($A$3:A450))),"")</f>
        <v/>
      </c>
      <c r="N450" s="11" t="str">
        <f ca="1">IFERROR(INDEX(MAESTRO!N:N,_xludf.AGGREGATE(15,6,ROW(MAESTRO!$B$3:$B$1000)/((MAESTRO!$B$3:$B$1000="ASMAR DIRECCIÓN")*(UPPER(MAESTRO!$L$3:$L$1000)="CONFIRMADO")),ROWS($A$3:A450))),"")</f>
        <v/>
      </c>
      <c r="O450" s="11" t="str">
        <f ca="1">IFERROR(INDEX(MAESTRO!O:O,_xludf.AGGREGATE(15,6,ROW(MAESTRO!$B$3:$B$1000)/((MAESTRO!$B$3:$B$1000="ASMAR DIRECCIÓN")*(UPPER(MAESTRO!$L$3:$L$1000)="CONFIRMADO")),ROWS($A$3:A450))),"")</f>
        <v/>
      </c>
      <c r="P450" s="11" t="str">
        <f ca="1">IFERROR(INDEX(MAESTRO!P:P,_xludf.AGGREGATE(15,6,ROW(MAESTRO!$B$3:$B$1000)/((MAESTRO!$B$3:$B$1000="ASMAR DIRECCIÓN")*(UPPER(MAESTRO!$L$3:$L$1000)="CONFIRMADO")),ROWS($A$3:A450))),"")</f>
        <v/>
      </c>
      <c r="Q450" s="11" t="str">
        <f ca="1">IFERROR(INDEX(MAESTRO!Q:Q,_xludf.AGGREGATE(15,6,ROW(MAESTRO!$B$3:$B$1000)/((MAESTRO!$B$3:$B$1000="ASMAR DIRECCIÓN")*(UPPER(MAESTRO!$L$3:$L$1000)="CONFIRMADO")),ROWS($A$3:A450))),"")</f>
        <v/>
      </c>
      <c r="R450" s="11" t="str">
        <f ca="1">IFERROR(INDEX(MAESTRO!R:R,_xludf.AGGREGATE(15,6,ROW(MAESTRO!$B$3:$B$1000)/((MAESTRO!$B$3:$B$1000="ASMAR DIRECCIÓN")*(UPPER(MAESTRO!$L$3:$L$1000)="CONFIRMADO")),ROWS($A$3:A450))),"")</f>
        <v/>
      </c>
      <c r="S450" s="11" t="str">
        <f ca="1">IFERROR(INDEX(MAESTRO!S:S,_xludf.AGGREGATE(15,6,ROW(MAESTRO!$B$3:$B$1000)/((MAESTRO!$B$3:$B$1000="ASMAR DIRECCIÓN")*(UPPER(MAESTRO!$L$3:$L$1000)="CONFIRMADO")),ROWS($A$3:A450))),"")</f>
        <v/>
      </c>
      <c r="T450" s="11" t="str">
        <f ca="1">IFERROR(INDEX(MAESTRO!T:T,_xludf.AGGREGATE(15,6,ROW(MAESTRO!$B$3:$B$1000)/((MAESTRO!$B$3:$B$1000="ASMAR DIRECCIÓN")*(UPPER(MAESTRO!$L$3:$L$1000)="CONFIRMADO")),ROWS($A$3:A450))),"")</f>
        <v/>
      </c>
      <c r="U450" s="11" t="str">
        <f ca="1">IFERROR(INDEX(MAESTRO!U:U,_xludf.AGGREGATE(15,6,ROW(MAESTRO!$B$3:$B$1000)/((MAESTRO!$B$3:$B$1000="ASMAR DIRECCIÓN")*(UPPER(MAESTRO!$L$3:$L$1000)="CONFIRMADO")),ROWS($A$3:A450))),"")</f>
        <v/>
      </c>
      <c r="V450" s="11" t="str">
        <f ca="1">IFERROR(INDEX(MAESTRO!V:V,_xludf.AGGREGATE(15,6,ROW(MAESTRO!$B$3:$B$1000)/((MAESTRO!$B$3:$B$1000="ASMAR DIRECCIÓN")*(UPPER(MAESTRO!$L$3:$L$1000)="CONFIRMADO")),ROWS($A$3:A450))),"")</f>
        <v/>
      </c>
      <c r="W450" s="11" t="str">
        <f ca="1">IFERROR(INDEX(MAESTRO!W:W,_xludf.AGGREGATE(15,6,ROW(MAESTRO!$B$3:$B$1000)/((MAESTRO!$B$3:$B$1000="ASMAR DIRECCIÓN")*(UPPER(MAESTRO!$L$3:$L$1000)="CONFIRMADO")),ROWS($A$3:A450))),"")</f>
        <v/>
      </c>
      <c r="X450" s="11" t="str">
        <f ca="1">IFERROR(INDEX(MAESTRO!X:X,_xludf.AGGREGATE(15,6,ROW(MAESTRO!$B$3:$B$1000)/((MAESTRO!$B$3:$B$1000="ASMAR DIRECCIÓN")*(UPPER(MAESTRO!$L$3:$L$1000)="CONFIRMADO")),ROWS($A$3:A450))),"")</f>
        <v/>
      </c>
    </row>
    <row r="451" spans="1:24" ht="22.05" customHeight="1">
      <c r="A451" s="10" t="str">
        <f ca="1">IFERROR(INDEX(MAESTRO!A:A,_xludf.AGGREGATE(15,6,ROW(MAESTRO!$B$3:$B$1000)/((MAESTRO!$B$3:$B$1000="ASMAR DIRECCIÓN")*(UPPER(MAESTRO!$L$3:$L$1000)="CONFIRMADO")),ROWS($A$3:A451))),"")</f>
        <v/>
      </c>
      <c r="B451" s="10" t="str">
        <f ca="1">IFERROR(INDEX(MAESTRO!B:B,_xludf.AGGREGATE(15,6,ROW(MAESTRO!$B$3:$B$1000)/((MAESTRO!$B$3:$B$1000="ASMAR DIRECCIÓN")*(UPPER(MAESTRO!$L$3:$L$1000)="CONFIRMADO")),ROWS($A$3:A451))),"")</f>
        <v/>
      </c>
      <c r="C451" s="10" t="str">
        <f ca="1">IFERROR(INDEX(MAESTRO!C:C,_xludf.AGGREGATE(15,6,ROW(MAESTRO!$B$3:$B$1000)/((MAESTRO!$B$3:$B$1000="ASMAR DIRECCIÓN")*(UPPER(MAESTRO!$L$3:$L$1000)="CONFIRMADO")),ROWS($A$3:A451))),"")</f>
        <v/>
      </c>
      <c r="D451" s="10" t="str">
        <f ca="1">IFERROR(INDEX(MAESTRO!D:D,_xludf.AGGREGATE(15,6,ROW(MAESTRO!$B$3:$B$1000)/((MAESTRO!$B$3:$B$1000="ASMAR DIRECCIÓN")*(UPPER(MAESTRO!$L$3:$L$1000)="CONFIRMADO")),ROWS($A$3:A451))),"")</f>
        <v/>
      </c>
      <c r="E451" s="10" t="str">
        <f ca="1">IFERROR(INDEX(MAESTRO!E:E,_xludf.AGGREGATE(15,6,ROW(MAESTRO!$B$3:$B$1000)/((MAESTRO!$B$3:$B$1000="ASMAR DIRECCIÓN")*(UPPER(MAESTRO!$L$3:$L$1000)="CONFIRMADO")),ROWS($A$3:A451))),"")</f>
        <v/>
      </c>
      <c r="F451" s="10" t="str">
        <f ca="1">IFERROR(INDEX(MAESTRO!F:F,_xludf.AGGREGATE(15,6,ROW(MAESTRO!$B$3:$B$1000)/((MAESTRO!$B$3:$B$1000="ASMAR DIRECCIÓN")*(UPPER(MAESTRO!$L$3:$L$1000)="CONFIRMADO")),ROWS($A$3:A451))),"")</f>
        <v/>
      </c>
      <c r="G451" s="10" t="str">
        <f ca="1">IFERROR(INDEX(MAESTRO!G:G,_xludf.AGGREGATE(15,6,ROW(MAESTRO!$B$3:$B$1000)/((MAESTRO!$B$3:$B$1000="ASMAR DIRECCIÓN")*(UPPER(MAESTRO!$L$3:$L$1000)="CONFIRMADO")),ROWS($A$3:A451))),"")</f>
        <v/>
      </c>
      <c r="H451" s="10" t="str">
        <f ca="1">IFERROR(INDEX(MAESTRO!H:H,_xludf.AGGREGATE(15,6,ROW(MAESTRO!$B$3:$B$1000)/((MAESTRO!$B$3:$B$1000="ASMAR DIRECCIÓN")*(UPPER(MAESTRO!$L$3:$L$1000)="CONFIRMADO")),ROWS($A$3:A451))),"")</f>
        <v/>
      </c>
      <c r="I451" s="10" t="str">
        <f ca="1">IFERROR(INDEX(MAESTRO!I:I,_xludf.AGGREGATE(15,6,ROW(MAESTRO!$B$3:$B$1000)/((MAESTRO!$B$3:$B$1000="ASMAR DIRECCIÓN")*(UPPER(MAESTRO!$L$3:$L$1000)="CONFIRMADO")),ROWS($A$3:A451))),"")</f>
        <v/>
      </c>
      <c r="J451" s="10" t="str">
        <f ca="1">IFERROR(INDEX(MAESTRO!J:J,_xludf.AGGREGATE(15,6,ROW(MAESTRO!$B$3:$B$1000)/((MAESTRO!$B$3:$B$1000="ASMAR DIRECCIÓN")*(UPPER(MAESTRO!$L$3:$L$1000)="CONFIRMADO")),ROWS($A$3:A451))),"")</f>
        <v/>
      </c>
      <c r="K451" s="10" t="str">
        <f ca="1">IFERROR(INDEX(MAESTRO!K:K,_xludf.AGGREGATE(15,6,ROW(MAESTRO!$B$3:$B$1000)/((MAESTRO!$B$3:$B$1000="ASMAR DIRECCIÓN")*(UPPER(MAESTRO!$L$3:$L$1000)="CONFIRMADO")),ROWS($A$3:A451))),"")</f>
        <v/>
      </c>
      <c r="L451" s="10" t="str">
        <f ca="1">IFERROR(INDEX(MAESTRO!L:L,_xludf.AGGREGATE(15,6,ROW(MAESTRO!$B$3:$B$1000)/((MAESTRO!$B$3:$B$1000="ASMAR DIRECCIÓN")*(UPPER(MAESTRO!$L$3:$L$1000)="CONFIRMADO")),ROWS($A$3:A451))),"")</f>
        <v/>
      </c>
      <c r="M451" s="10" t="str">
        <f ca="1">IFERROR(INDEX(MAESTRO!M:M,_xludf.AGGREGATE(15,6,ROW(MAESTRO!$B$3:$B$1000)/((MAESTRO!$B$3:$B$1000="ASMAR DIRECCIÓN")*(UPPER(MAESTRO!$L$3:$L$1000)="CONFIRMADO")),ROWS($A$3:A451))),"")</f>
        <v/>
      </c>
      <c r="N451" s="10" t="str">
        <f ca="1">IFERROR(INDEX(MAESTRO!N:N,_xludf.AGGREGATE(15,6,ROW(MAESTRO!$B$3:$B$1000)/((MAESTRO!$B$3:$B$1000="ASMAR DIRECCIÓN")*(UPPER(MAESTRO!$L$3:$L$1000)="CONFIRMADO")),ROWS($A$3:A451))),"")</f>
        <v/>
      </c>
      <c r="O451" s="10" t="str">
        <f ca="1">IFERROR(INDEX(MAESTRO!O:O,_xludf.AGGREGATE(15,6,ROW(MAESTRO!$B$3:$B$1000)/((MAESTRO!$B$3:$B$1000="ASMAR DIRECCIÓN")*(UPPER(MAESTRO!$L$3:$L$1000)="CONFIRMADO")),ROWS($A$3:A451))),"")</f>
        <v/>
      </c>
      <c r="P451" s="10" t="str">
        <f ca="1">IFERROR(INDEX(MAESTRO!P:P,_xludf.AGGREGATE(15,6,ROW(MAESTRO!$B$3:$B$1000)/((MAESTRO!$B$3:$B$1000="ASMAR DIRECCIÓN")*(UPPER(MAESTRO!$L$3:$L$1000)="CONFIRMADO")),ROWS($A$3:A451))),"")</f>
        <v/>
      </c>
      <c r="Q451" s="10" t="str">
        <f ca="1">IFERROR(INDEX(MAESTRO!Q:Q,_xludf.AGGREGATE(15,6,ROW(MAESTRO!$B$3:$B$1000)/((MAESTRO!$B$3:$B$1000="ASMAR DIRECCIÓN")*(UPPER(MAESTRO!$L$3:$L$1000)="CONFIRMADO")),ROWS($A$3:A451))),"")</f>
        <v/>
      </c>
      <c r="R451" s="10" t="str">
        <f ca="1">IFERROR(INDEX(MAESTRO!R:R,_xludf.AGGREGATE(15,6,ROW(MAESTRO!$B$3:$B$1000)/((MAESTRO!$B$3:$B$1000="ASMAR DIRECCIÓN")*(UPPER(MAESTRO!$L$3:$L$1000)="CONFIRMADO")),ROWS($A$3:A451))),"")</f>
        <v/>
      </c>
      <c r="S451" s="10" t="str">
        <f ca="1">IFERROR(INDEX(MAESTRO!S:S,_xludf.AGGREGATE(15,6,ROW(MAESTRO!$B$3:$B$1000)/((MAESTRO!$B$3:$B$1000="ASMAR DIRECCIÓN")*(UPPER(MAESTRO!$L$3:$L$1000)="CONFIRMADO")),ROWS($A$3:A451))),"")</f>
        <v/>
      </c>
      <c r="T451" s="10" t="str">
        <f ca="1">IFERROR(INDEX(MAESTRO!T:T,_xludf.AGGREGATE(15,6,ROW(MAESTRO!$B$3:$B$1000)/((MAESTRO!$B$3:$B$1000="ASMAR DIRECCIÓN")*(UPPER(MAESTRO!$L$3:$L$1000)="CONFIRMADO")),ROWS($A$3:A451))),"")</f>
        <v/>
      </c>
      <c r="U451" s="10" t="str">
        <f ca="1">IFERROR(INDEX(MAESTRO!U:U,_xludf.AGGREGATE(15,6,ROW(MAESTRO!$B$3:$B$1000)/((MAESTRO!$B$3:$B$1000="ASMAR DIRECCIÓN")*(UPPER(MAESTRO!$L$3:$L$1000)="CONFIRMADO")),ROWS($A$3:A451))),"")</f>
        <v/>
      </c>
      <c r="V451" s="10" t="str">
        <f ca="1">IFERROR(INDEX(MAESTRO!V:V,_xludf.AGGREGATE(15,6,ROW(MAESTRO!$B$3:$B$1000)/((MAESTRO!$B$3:$B$1000="ASMAR DIRECCIÓN")*(UPPER(MAESTRO!$L$3:$L$1000)="CONFIRMADO")),ROWS($A$3:A451))),"")</f>
        <v/>
      </c>
      <c r="W451" s="10" t="str">
        <f ca="1">IFERROR(INDEX(MAESTRO!W:W,_xludf.AGGREGATE(15,6,ROW(MAESTRO!$B$3:$B$1000)/((MAESTRO!$B$3:$B$1000="ASMAR DIRECCIÓN")*(UPPER(MAESTRO!$L$3:$L$1000)="CONFIRMADO")),ROWS($A$3:A451))),"")</f>
        <v/>
      </c>
      <c r="X451" s="10" t="str">
        <f ca="1">IFERROR(INDEX(MAESTRO!X:X,_xludf.AGGREGATE(15,6,ROW(MAESTRO!$B$3:$B$1000)/((MAESTRO!$B$3:$B$1000="ASMAR DIRECCIÓN")*(UPPER(MAESTRO!$L$3:$L$1000)="CONFIRMADO")),ROWS($A$3:A451))),"")</f>
        <v/>
      </c>
    </row>
    <row r="452" spans="1:24" ht="22.05" customHeight="1">
      <c r="A452" s="11" t="str">
        <f ca="1">IFERROR(INDEX(MAESTRO!A:A,_xludf.AGGREGATE(15,6,ROW(MAESTRO!$B$3:$B$1000)/((MAESTRO!$B$3:$B$1000="ASMAR DIRECCIÓN")*(UPPER(MAESTRO!$L$3:$L$1000)="CONFIRMADO")),ROWS($A$3:A452))),"")</f>
        <v/>
      </c>
      <c r="B452" s="11" t="str">
        <f ca="1">IFERROR(INDEX(MAESTRO!B:B,_xludf.AGGREGATE(15,6,ROW(MAESTRO!$B$3:$B$1000)/((MAESTRO!$B$3:$B$1000="ASMAR DIRECCIÓN")*(UPPER(MAESTRO!$L$3:$L$1000)="CONFIRMADO")),ROWS($A$3:A452))),"")</f>
        <v/>
      </c>
      <c r="C452" s="11" t="str">
        <f ca="1">IFERROR(INDEX(MAESTRO!C:C,_xludf.AGGREGATE(15,6,ROW(MAESTRO!$B$3:$B$1000)/((MAESTRO!$B$3:$B$1000="ASMAR DIRECCIÓN")*(UPPER(MAESTRO!$L$3:$L$1000)="CONFIRMADO")),ROWS($A$3:A452))),"")</f>
        <v/>
      </c>
      <c r="D452" s="11" t="str">
        <f ca="1">IFERROR(INDEX(MAESTRO!D:D,_xludf.AGGREGATE(15,6,ROW(MAESTRO!$B$3:$B$1000)/((MAESTRO!$B$3:$B$1000="ASMAR DIRECCIÓN")*(UPPER(MAESTRO!$L$3:$L$1000)="CONFIRMADO")),ROWS($A$3:A452))),"")</f>
        <v/>
      </c>
      <c r="E452" s="11" t="str">
        <f ca="1">IFERROR(INDEX(MAESTRO!E:E,_xludf.AGGREGATE(15,6,ROW(MAESTRO!$B$3:$B$1000)/((MAESTRO!$B$3:$B$1000="ASMAR DIRECCIÓN")*(UPPER(MAESTRO!$L$3:$L$1000)="CONFIRMADO")),ROWS($A$3:A452))),"")</f>
        <v/>
      </c>
      <c r="F452" s="11" t="str">
        <f ca="1">IFERROR(INDEX(MAESTRO!F:F,_xludf.AGGREGATE(15,6,ROW(MAESTRO!$B$3:$B$1000)/((MAESTRO!$B$3:$B$1000="ASMAR DIRECCIÓN")*(UPPER(MAESTRO!$L$3:$L$1000)="CONFIRMADO")),ROWS($A$3:A452))),"")</f>
        <v/>
      </c>
      <c r="G452" s="11" t="str">
        <f ca="1">IFERROR(INDEX(MAESTRO!G:G,_xludf.AGGREGATE(15,6,ROW(MAESTRO!$B$3:$B$1000)/((MAESTRO!$B$3:$B$1000="ASMAR DIRECCIÓN")*(UPPER(MAESTRO!$L$3:$L$1000)="CONFIRMADO")),ROWS($A$3:A452))),"")</f>
        <v/>
      </c>
      <c r="H452" s="11" t="str">
        <f ca="1">IFERROR(INDEX(MAESTRO!H:H,_xludf.AGGREGATE(15,6,ROW(MAESTRO!$B$3:$B$1000)/((MAESTRO!$B$3:$B$1000="ASMAR DIRECCIÓN")*(UPPER(MAESTRO!$L$3:$L$1000)="CONFIRMADO")),ROWS($A$3:A452))),"")</f>
        <v/>
      </c>
      <c r="I452" s="11" t="str">
        <f ca="1">IFERROR(INDEX(MAESTRO!I:I,_xludf.AGGREGATE(15,6,ROW(MAESTRO!$B$3:$B$1000)/((MAESTRO!$B$3:$B$1000="ASMAR DIRECCIÓN")*(UPPER(MAESTRO!$L$3:$L$1000)="CONFIRMADO")),ROWS($A$3:A452))),"")</f>
        <v/>
      </c>
      <c r="J452" s="11" t="str">
        <f ca="1">IFERROR(INDEX(MAESTRO!J:J,_xludf.AGGREGATE(15,6,ROW(MAESTRO!$B$3:$B$1000)/((MAESTRO!$B$3:$B$1000="ASMAR DIRECCIÓN")*(UPPER(MAESTRO!$L$3:$L$1000)="CONFIRMADO")),ROWS($A$3:A452))),"")</f>
        <v/>
      </c>
      <c r="K452" s="11" t="str">
        <f ca="1">IFERROR(INDEX(MAESTRO!K:K,_xludf.AGGREGATE(15,6,ROW(MAESTRO!$B$3:$B$1000)/((MAESTRO!$B$3:$B$1000="ASMAR DIRECCIÓN")*(UPPER(MAESTRO!$L$3:$L$1000)="CONFIRMADO")),ROWS($A$3:A452))),"")</f>
        <v/>
      </c>
      <c r="L452" s="11" t="str">
        <f ca="1">IFERROR(INDEX(MAESTRO!L:L,_xludf.AGGREGATE(15,6,ROW(MAESTRO!$B$3:$B$1000)/((MAESTRO!$B$3:$B$1000="ASMAR DIRECCIÓN")*(UPPER(MAESTRO!$L$3:$L$1000)="CONFIRMADO")),ROWS($A$3:A452))),"")</f>
        <v/>
      </c>
      <c r="M452" s="11" t="str">
        <f ca="1">IFERROR(INDEX(MAESTRO!M:M,_xludf.AGGREGATE(15,6,ROW(MAESTRO!$B$3:$B$1000)/((MAESTRO!$B$3:$B$1000="ASMAR DIRECCIÓN")*(UPPER(MAESTRO!$L$3:$L$1000)="CONFIRMADO")),ROWS($A$3:A452))),"")</f>
        <v/>
      </c>
      <c r="N452" s="11" t="str">
        <f ca="1">IFERROR(INDEX(MAESTRO!N:N,_xludf.AGGREGATE(15,6,ROW(MAESTRO!$B$3:$B$1000)/((MAESTRO!$B$3:$B$1000="ASMAR DIRECCIÓN")*(UPPER(MAESTRO!$L$3:$L$1000)="CONFIRMADO")),ROWS($A$3:A452))),"")</f>
        <v/>
      </c>
      <c r="O452" s="11" t="str">
        <f ca="1">IFERROR(INDEX(MAESTRO!O:O,_xludf.AGGREGATE(15,6,ROW(MAESTRO!$B$3:$B$1000)/((MAESTRO!$B$3:$B$1000="ASMAR DIRECCIÓN")*(UPPER(MAESTRO!$L$3:$L$1000)="CONFIRMADO")),ROWS($A$3:A452))),"")</f>
        <v/>
      </c>
      <c r="P452" s="11" t="str">
        <f ca="1">IFERROR(INDEX(MAESTRO!P:P,_xludf.AGGREGATE(15,6,ROW(MAESTRO!$B$3:$B$1000)/((MAESTRO!$B$3:$B$1000="ASMAR DIRECCIÓN")*(UPPER(MAESTRO!$L$3:$L$1000)="CONFIRMADO")),ROWS($A$3:A452))),"")</f>
        <v/>
      </c>
      <c r="Q452" s="11" t="str">
        <f ca="1">IFERROR(INDEX(MAESTRO!Q:Q,_xludf.AGGREGATE(15,6,ROW(MAESTRO!$B$3:$B$1000)/((MAESTRO!$B$3:$B$1000="ASMAR DIRECCIÓN")*(UPPER(MAESTRO!$L$3:$L$1000)="CONFIRMADO")),ROWS($A$3:A452))),"")</f>
        <v/>
      </c>
      <c r="R452" s="11" t="str">
        <f ca="1">IFERROR(INDEX(MAESTRO!R:R,_xludf.AGGREGATE(15,6,ROW(MAESTRO!$B$3:$B$1000)/((MAESTRO!$B$3:$B$1000="ASMAR DIRECCIÓN")*(UPPER(MAESTRO!$L$3:$L$1000)="CONFIRMADO")),ROWS($A$3:A452))),"")</f>
        <v/>
      </c>
      <c r="S452" s="11" t="str">
        <f ca="1">IFERROR(INDEX(MAESTRO!S:S,_xludf.AGGREGATE(15,6,ROW(MAESTRO!$B$3:$B$1000)/((MAESTRO!$B$3:$B$1000="ASMAR DIRECCIÓN")*(UPPER(MAESTRO!$L$3:$L$1000)="CONFIRMADO")),ROWS($A$3:A452))),"")</f>
        <v/>
      </c>
      <c r="T452" s="11" t="str">
        <f ca="1">IFERROR(INDEX(MAESTRO!T:T,_xludf.AGGREGATE(15,6,ROW(MAESTRO!$B$3:$B$1000)/((MAESTRO!$B$3:$B$1000="ASMAR DIRECCIÓN")*(UPPER(MAESTRO!$L$3:$L$1000)="CONFIRMADO")),ROWS($A$3:A452))),"")</f>
        <v/>
      </c>
      <c r="U452" s="11" t="str">
        <f ca="1">IFERROR(INDEX(MAESTRO!U:U,_xludf.AGGREGATE(15,6,ROW(MAESTRO!$B$3:$B$1000)/((MAESTRO!$B$3:$B$1000="ASMAR DIRECCIÓN")*(UPPER(MAESTRO!$L$3:$L$1000)="CONFIRMADO")),ROWS($A$3:A452))),"")</f>
        <v/>
      </c>
      <c r="V452" s="11" t="str">
        <f ca="1">IFERROR(INDEX(MAESTRO!V:V,_xludf.AGGREGATE(15,6,ROW(MAESTRO!$B$3:$B$1000)/((MAESTRO!$B$3:$B$1000="ASMAR DIRECCIÓN")*(UPPER(MAESTRO!$L$3:$L$1000)="CONFIRMADO")),ROWS($A$3:A452))),"")</f>
        <v/>
      </c>
      <c r="W452" s="11" t="str">
        <f ca="1">IFERROR(INDEX(MAESTRO!W:W,_xludf.AGGREGATE(15,6,ROW(MAESTRO!$B$3:$B$1000)/((MAESTRO!$B$3:$B$1000="ASMAR DIRECCIÓN")*(UPPER(MAESTRO!$L$3:$L$1000)="CONFIRMADO")),ROWS($A$3:A452))),"")</f>
        <v/>
      </c>
      <c r="X452" s="11" t="str">
        <f ca="1">IFERROR(INDEX(MAESTRO!X:X,_xludf.AGGREGATE(15,6,ROW(MAESTRO!$B$3:$B$1000)/((MAESTRO!$B$3:$B$1000="ASMAR DIRECCIÓN")*(UPPER(MAESTRO!$L$3:$L$1000)="CONFIRMADO")),ROWS($A$3:A452))),"")</f>
        <v/>
      </c>
    </row>
    <row r="453" spans="1:24" ht="22.05" customHeight="1">
      <c r="A453" s="10" t="str">
        <f ca="1">IFERROR(INDEX(MAESTRO!A:A,_xludf.AGGREGATE(15,6,ROW(MAESTRO!$B$3:$B$1000)/((MAESTRO!$B$3:$B$1000="ASMAR DIRECCIÓN")*(UPPER(MAESTRO!$L$3:$L$1000)="CONFIRMADO")),ROWS($A$3:A453))),"")</f>
        <v/>
      </c>
      <c r="B453" s="10" t="str">
        <f ca="1">IFERROR(INDEX(MAESTRO!B:B,_xludf.AGGREGATE(15,6,ROW(MAESTRO!$B$3:$B$1000)/((MAESTRO!$B$3:$B$1000="ASMAR DIRECCIÓN")*(UPPER(MAESTRO!$L$3:$L$1000)="CONFIRMADO")),ROWS($A$3:A453))),"")</f>
        <v/>
      </c>
      <c r="C453" s="10" t="str">
        <f ca="1">IFERROR(INDEX(MAESTRO!C:C,_xludf.AGGREGATE(15,6,ROW(MAESTRO!$B$3:$B$1000)/((MAESTRO!$B$3:$B$1000="ASMAR DIRECCIÓN")*(UPPER(MAESTRO!$L$3:$L$1000)="CONFIRMADO")),ROWS($A$3:A453))),"")</f>
        <v/>
      </c>
      <c r="D453" s="10" t="str">
        <f ca="1">IFERROR(INDEX(MAESTRO!D:D,_xludf.AGGREGATE(15,6,ROW(MAESTRO!$B$3:$B$1000)/((MAESTRO!$B$3:$B$1000="ASMAR DIRECCIÓN")*(UPPER(MAESTRO!$L$3:$L$1000)="CONFIRMADO")),ROWS($A$3:A453))),"")</f>
        <v/>
      </c>
      <c r="E453" s="10" t="str">
        <f ca="1">IFERROR(INDEX(MAESTRO!E:E,_xludf.AGGREGATE(15,6,ROW(MAESTRO!$B$3:$B$1000)/((MAESTRO!$B$3:$B$1000="ASMAR DIRECCIÓN")*(UPPER(MAESTRO!$L$3:$L$1000)="CONFIRMADO")),ROWS($A$3:A453))),"")</f>
        <v/>
      </c>
      <c r="F453" s="10" t="str">
        <f ca="1">IFERROR(INDEX(MAESTRO!F:F,_xludf.AGGREGATE(15,6,ROW(MAESTRO!$B$3:$B$1000)/((MAESTRO!$B$3:$B$1000="ASMAR DIRECCIÓN")*(UPPER(MAESTRO!$L$3:$L$1000)="CONFIRMADO")),ROWS($A$3:A453))),"")</f>
        <v/>
      </c>
      <c r="G453" s="10" t="str">
        <f ca="1">IFERROR(INDEX(MAESTRO!G:G,_xludf.AGGREGATE(15,6,ROW(MAESTRO!$B$3:$B$1000)/((MAESTRO!$B$3:$B$1000="ASMAR DIRECCIÓN")*(UPPER(MAESTRO!$L$3:$L$1000)="CONFIRMADO")),ROWS($A$3:A453))),"")</f>
        <v/>
      </c>
      <c r="H453" s="10" t="str">
        <f ca="1">IFERROR(INDEX(MAESTRO!H:H,_xludf.AGGREGATE(15,6,ROW(MAESTRO!$B$3:$B$1000)/((MAESTRO!$B$3:$B$1000="ASMAR DIRECCIÓN")*(UPPER(MAESTRO!$L$3:$L$1000)="CONFIRMADO")),ROWS($A$3:A453))),"")</f>
        <v/>
      </c>
      <c r="I453" s="10" t="str">
        <f ca="1">IFERROR(INDEX(MAESTRO!I:I,_xludf.AGGREGATE(15,6,ROW(MAESTRO!$B$3:$B$1000)/((MAESTRO!$B$3:$B$1000="ASMAR DIRECCIÓN")*(UPPER(MAESTRO!$L$3:$L$1000)="CONFIRMADO")),ROWS($A$3:A453))),"")</f>
        <v/>
      </c>
      <c r="J453" s="10" t="str">
        <f ca="1">IFERROR(INDEX(MAESTRO!J:J,_xludf.AGGREGATE(15,6,ROW(MAESTRO!$B$3:$B$1000)/((MAESTRO!$B$3:$B$1000="ASMAR DIRECCIÓN")*(UPPER(MAESTRO!$L$3:$L$1000)="CONFIRMADO")),ROWS($A$3:A453))),"")</f>
        <v/>
      </c>
      <c r="K453" s="10" t="str">
        <f ca="1">IFERROR(INDEX(MAESTRO!K:K,_xludf.AGGREGATE(15,6,ROW(MAESTRO!$B$3:$B$1000)/((MAESTRO!$B$3:$B$1000="ASMAR DIRECCIÓN")*(UPPER(MAESTRO!$L$3:$L$1000)="CONFIRMADO")),ROWS($A$3:A453))),"")</f>
        <v/>
      </c>
      <c r="L453" s="10" t="str">
        <f ca="1">IFERROR(INDEX(MAESTRO!L:L,_xludf.AGGREGATE(15,6,ROW(MAESTRO!$B$3:$B$1000)/((MAESTRO!$B$3:$B$1000="ASMAR DIRECCIÓN")*(UPPER(MAESTRO!$L$3:$L$1000)="CONFIRMADO")),ROWS($A$3:A453))),"")</f>
        <v/>
      </c>
      <c r="M453" s="10" t="str">
        <f ca="1">IFERROR(INDEX(MAESTRO!M:M,_xludf.AGGREGATE(15,6,ROW(MAESTRO!$B$3:$B$1000)/((MAESTRO!$B$3:$B$1000="ASMAR DIRECCIÓN")*(UPPER(MAESTRO!$L$3:$L$1000)="CONFIRMADO")),ROWS($A$3:A453))),"")</f>
        <v/>
      </c>
      <c r="N453" s="10" t="str">
        <f ca="1">IFERROR(INDEX(MAESTRO!N:N,_xludf.AGGREGATE(15,6,ROW(MAESTRO!$B$3:$B$1000)/((MAESTRO!$B$3:$B$1000="ASMAR DIRECCIÓN")*(UPPER(MAESTRO!$L$3:$L$1000)="CONFIRMADO")),ROWS($A$3:A453))),"")</f>
        <v/>
      </c>
      <c r="O453" s="10" t="str">
        <f ca="1">IFERROR(INDEX(MAESTRO!O:O,_xludf.AGGREGATE(15,6,ROW(MAESTRO!$B$3:$B$1000)/((MAESTRO!$B$3:$B$1000="ASMAR DIRECCIÓN")*(UPPER(MAESTRO!$L$3:$L$1000)="CONFIRMADO")),ROWS($A$3:A453))),"")</f>
        <v/>
      </c>
      <c r="P453" s="10" t="str">
        <f ca="1">IFERROR(INDEX(MAESTRO!P:P,_xludf.AGGREGATE(15,6,ROW(MAESTRO!$B$3:$B$1000)/((MAESTRO!$B$3:$B$1000="ASMAR DIRECCIÓN")*(UPPER(MAESTRO!$L$3:$L$1000)="CONFIRMADO")),ROWS($A$3:A453))),"")</f>
        <v/>
      </c>
      <c r="Q453" s="10" t="str">
        <f ca="1">IFERROR(INDEX(MAESTRO!Q:Q,_xludf.AGGREGATE(15,6,ROW(MAESTRO!$B$3:$B$1000)/((MAESTRO!$B$3:$B$1000="ASMAR DIRECCIÓN")*(UPPER(MAESTRO!$L$3:$L$1000)="CONFIRMADO")),ROWS($A$3:A453))),"")</f>
        <v/>
      </c>
      <c r="R453" s="10" t="str">
        <f ca="1">IFERROR(INDEX(MAESTRO!R:R,_xludf.AGGREGATE(15,6,ROW(MAESTRO!$B$3:$B$1000)/((MAESTRO!$B$3:$B$1000="ASMAR DIRECCIÓN")*(UPPER(MAESTRO!$L$3:$L$1000)="CONFIRMADO")),ROWS($A$3:A453))),"")</f>
        <v/>
      </c>
      <c r="S453" s="10" t="str">
        <f ca="1">IFERROR(INDEX(MAESTRO!S:S,_xludf.AGGREGATE(15,6,ROW(MAESTRO!$B$3:$B$1000)/((MAESTRO!$B$3:$B$1000="ASMAR DIRECCIÓN")*(UPPER(MAESTRO!$L$3:$L$1000)="CONFIRMADO")),ROWS($A$3:A453))),"")</f>
        <v/>
      </c>
      <c r="T453" s="10" t="str">
        <f ca="1">IFERROR(INDEX(MAESTRO!T:T,_xludf.AGGREGATE(15,6,ROW(MAESTRO!$B$3:$B$1000)/((MAESTRO!$B$3:$B$1000="ASMAR DIRECCIÓN")*(UPPER(MAESTRO!$L$3:$L$1000)="CONFIRMADO")),ROWS($A$3:A453))),"")</f>
        <v/>
      </c>
      <c r="U453" s="10" t="str">
        <f ca="1">IFERROR(INDEX(MAESTRO!U:U,_xludf.AGGREGATE(15,6,ROW(MAESTRO!$B$3:$B$1000)/((MAESTRO!$B$3:$B$1000="ASMAR DIRECCIÓN")*(UPPER(MAESTRO!$L$3:$L$1000)="CONFIRMADO")),ROWS($A$3:A453))),"")</f>
        <v/>
      </c>
      <c r="V453" s="10" t="str">
        <f ca="1">IFERROR(INDEX(MAESTRO!V:V,_xludf.AGGREGATE(15,6,ROW(MAESTRO!$B$3:$B$1000)/((MAESTRO!$B$3:$B$1000="ASMAR DIRECCIÓN")*(UPPER(MAESTRO!$L$3:$L$1000)="CONFIRMADO")),ROWS($A$3:A453))),"")</f>
        <v/>
      </c>
      <c r="W453" s="10" t="str">
        <f ca="1">IFERROR(INDEX(MAESTRO!W:W,_xludf.AGGREGATE(15,6,ROW(MAESTRO!$B$3:$B$1000)/((MAESTRO!$B$3:$B$1000="ASMAR DIRECCIÓN")*(UPPER(MAESTRO!$L$3:$L$1000)="CONFIRMADO")),ROWS($A$3:A453))),"")</f>
        <v/>
      </c>
      <c r="X453" s="10" t="str">
        <f ca="1">IFERROR(INDEX(MAESTRO!X:X,_xludf.AGGREGATE(15,6,ROW(MAESTRO!$B$3:$B$1000)/((MAESTRO!$B$3:$B$1000="ASMAR DIRECCIÓN")*(UPPER(MAESTRO!$L$3:$L$1000)="CONFIRMADO")),ROWS($A$3:A453))),"")</f>
        <v/>
      </c>
    </row>
    <row r="454" spans="1:24" ht="22.05" customHeight="1">
      <c r="A454" s="11" t="str">
        <f ca="1">IFERROR(INDEX(MAESTRO!A:A,_xludf.AGGREGATE(15,6,ROW(MAESTRO!$B$3:$B$1000)/((MAESTRO!$B$3:$B$1000="ASMAR DIRECCIÓN")*(UPPER(MAESTRO!$L$3:$L$1000)="CONFIRMADO")),ROWS($A$3:A454))),"")</f>
        <v/>
      </c>
      <c r="B454" s="11" t="str">
        <f ca="1">IFERROR(INDEX(MAESTRO!B:B,_xludf.AGGREGATE(15,6,ROW(MAESTRO!$B$3:$B$1000)/((MAESTRO!$B$3:$B$1000="ASMAR DIRECCIÓN")*(UPPER(MAESTRO!$L$3:$L$1000)="CONFIRMADO")),ROWS($A$3:A454))),"")</f>
        <v/>
      </c>
      <c r="C454" s="11" t="str">
        <f ca="1">IFERROR(INDEX(MAESTRO!C:C,_xludf.AGGREGATE(15,6,ROW(MAESTRO!$B$3:$B$1000)/((MAESTRO!$B$3:$B$1000="ASMAR DIRECCIÓN")*(UPPER(MAESTRO!$L$3:$L$1000)="CONFIRMADO")),ROWS($A$3:A454))),"")</f>
        <v/>
      </c>
      <c r="D454" s="11" t="str">
        <f ca="1">IFERROR(INDEX(MAESTRO!D:D,_xludf.AGGREGATE(15,6,ROW(MAESTRO!$B$3:$B$1000)/((MAESTRO!$B$3:$B$1000="ASMAR DIRECCIÓN")*(UPPER(MAESTRO!$L$3:$L$1000)="CONFIRMADO")),ROWS($A$3:A454))),"")</f>
        <v/>
      </c>
      <c r="E454" s="11" t="str">
        <f ca="1">IFERROR(INDEX(MAESTRO!E:E,_xludf.AGGREGATE(15,6,ROW(MAESTRO!$B$3:$B$1000)/((MAESTRO!$B$3:$B$1000="ASMAR DIRECCIÓN")*(UPPER(MAESTRO!$L$3:$L$1000)="CONFIRMADO")),ROWS($A$3:A454))),"")</f>
        <v/>
      </c>
      <c r="F454" s="11" t="str">
        <f ca="1">IFERROR(INDEX(MAESTRO!F:F,_xludf.AGGREGATE(15,6,ROW(MAESTRO!$B$3:$B$1000)/((MAESTRO!$B$3:$B$1000="ASMAR DIRECCIÓN")*(UPPER(MAESTRO!$L$3:$L$1000)="CONFIRMADO")),ROWS($A$3:A454))),"")</f>
        <v/>
      </c>
      <c r="G454" s="11" t="str">
        <f ca="1">IFERROR(INDEX(MAESTRO!G:G,_xludf.AGGREGATE(15,6,ROW(MAESTRO!$B$3:$B$1000)/((MAESTRO!$B$3:$B$1000="ASMAR DIRECCIÓN")*(UPPER(MAESTRO!$L$3:$L$1000)="CONFIRMADO")),ROWS($A$3:A454))),"")</f>
        <v/>
      </c>
      <c r="H454" s="11" t="str">
        <f ca="1">IFERROR(INDEX(MAESTRO!H:H,_xludf.AGGREGATE(15,6,ROW(MAESTRO!$B$3:$B$1000)/((MAESTRO!$B$3:$B$1000="ASMAR DIRECCIÓN")*(UPPER(MAESTRO!$L$3:$L$1000)="CONFIRMADO")),ROWS($A$3:A454))),"")</f>
        <v/>
      </c>
      <c r="I454" s="11" t="str">
        <f ca="1">IFERROR(INDEX(MAESTRO!I:I,_xludf.AGGREGATE(15,6,ROW(MAESTRO!$B$3:$B$1000)/((MAESTRO!$B$3:$B$1000="ASMAR DIRECCIÓN")*(UPPER(MAESTRO!$L$3:$L$1000)="CONFIRMADO")),ROWS($A$3:A454))),"")</f>
        <v/>
      </c>
      <c r="J454" s="11" t="str">
        <f ca="1">IFERROR(INDEX(MAESTRO!J:J,_xludf.AGGREGATE(15,6,ROW(MAESTRO!$B$3:$B$1000)/((MAESTRO!$B$3:$B$1000="ASMAR DIRECCIÓN")*(UPPER(MAESTRO!$L$3:$L$1000)="CONFIRMADO")),ROWS($A$3:A454))),"")</f>
        <v/>
      </c>
      <c r="K454" s="11" t="str">
        <f ca="1">IFERROR(INDEX(MAESTRO!K:K,_xludf.AGGREGATE(15,6,ROW(MAESTRO!$B$3:$B$1000)/((MAESTRO!$B$3:$B$1000="ASMAR DIRECCIÓN")*(UPPER(MAESTRO!$L$3:$L$1000)="CONFIRMADO")),ROWS($A$3:A454))),"")</f>
        <v/>
      </c>
      <c r="L454" s="11" t="str">
        <f ca="1">IFERROR(INDEX(MAESTRO!L:L,_xludf.AGGREGATE(15,6,ROW(MAESTRO!$B$3:$B$1000)/((MAESTRO!$B$3:$B$1000="ASMAR DIRECCIÓN")*(UPPER(MAESTRO!$L$3:$L$1000)="CONFIRMADO")),ROWS($A$3:A454))),"")</f>
        <v/>
      </c>
      <c r="M454" s="11" t="str">
        <f ca="1">IFERROR(INDEX(MAESTRO!M:M,_xludf.AGGREGATE(15,6,ROW(MAESTRO!$B$3:$B$1000)/((MAESTRO!$B$3:$B$1000="ASMAR DIRECCIÓN")*(UPPER(MAESTRO!$L$3:$L$1000)="CONFIRMADO")),ROWS($A$3:A454))),"")</f>
        <v/>
      </c>
      <c r="N454" s="11" t="str">
        <f ca="1">IFERROR(INDEX(MAESTRO!N:N,_xludf.AGGREGATE(15,6,ROW(MAESTRO!$B$3:$B$1000)/((MAESTRO!$B$3:$B$1000="ASMAR DIRECCIÓN")*(UPPER(MAESTRO!$L$3:$L$1000)="CONFIRMADO")),ROWS($A$3:A454))),"")</f>
        <v/>
      </c>
      <c r="O454" s="11" t="str">
        <f ca="1">IFERROR(INDEX(MAESTRO!O:O,_xludf.AGGREGATE(15,6,ROW(MAESTRO!$B$3:$B$1000)/((MAESTRO!$B$3:$B$1000="ASMAR DIRECCIÓN")*(UPPER(MAESTRO!$L$3:$L$1000)="CONFIRMADO")),ROWS($A$3:A454))),"")</f>
        <v/>
      </c>
      <c r="P454" s="11" t="str">
        <f ca="1">IFERROR(INDEX(MAESTRO!P:P,_xludf.AGGREGATE(15,6,ROW(MAESTRO!$B$3:$B$1000)/((MAESTRO!$B$3:$B$1000="ASMAR DIRECCIÓN")*(UPPER(MAESTRO!$L$3:$L$1000)="CONFIRMADO")),ROWS($A$3:A454))),"")</f>
        <v/>
      </c>
      <c r="Q454" s="11" t="str">
        <f ca="1">IFERROR(INDEX(MAESTRO!Q:Q,_xludf.AGGREGATE(15,6,ROW(MAESTRO!$B$3:$B$1000)/((MAESTRO!$B$3:$B$1000="ASMAR DIRECCIÓN")*(UPPER(MAESTRO!$L$3:$L$1000)="CONFIRMADO")),ROWS($A$3:A454))),"")</f>
        <v/>
      </c>
      <c r="R454" s="11" t="str">
        <f ca="1">IFERROR(INDEX(MAESTRO!R:R,_xludf.AGGREGATE(15,6,ROW(MAESTRO!$B$3:$B$1000)/((MAESTRO!$B$3:$B$1000="ASMAR DIRECCIÓN")*(UPPER(MAESTRO!$L$3:$L$1000)="CONFIRMADO")),ROWS($A$3:A454))),"")</f>
        <v/>
      </c>
      <c r="S454" s="11" t="str">
        <f ca="1">IFERROR(INDEX(MAESTRO!S:S,_xludf.AGGREGATE(15,6,ROW(MAESTRO!$B$3:$B$1000)/((MAESTRO!$B$3:$B$1000="ASMAR DIRECCIÓN")*(UPPER(MAESTRO!$L$3:$L$1000)="CONFIRMADO")),ROWS($A$3:A454))),"")</f>
        <v/>
      </c>
      <c r="T454" s="11" t="str">
        <f ca="1">IFERROR(INDEX(MAESTRO!T:T,_xludf.AGGREGATE(15,6,ROW(MAESTRO!$B$3:$B$1000)/((MAESTRO!$B$3:$B$1000="ASMAR DIRECCIÓN")*(UPPER(MAESTRO!$L$3:$L$1000)="CONFIRMADO")),ROWS($A$3:A454))),"")</f>
        <v/>
      </c>
      <c r="U454" s="11" t="str">
        <f ca="1">IFERROR(INDEX(MAESTRO!U:U,_xludf.AGGREGATE(15,6,ROW(MAESTRO!$B$3:$B$1000)/((MAESTRO!$B$3:$B$1000="ASMAR DIRECCIÓN")*(UPPER(MAESTRO!$L$3:$L$1000)="CONFIRMADO")),ROWS($A$3:A454))),"")</f>
        <v/>
      </c>
      <c r="V454" s="11" t="str">
        <f ca="1">IFERROR(INDEX(MAESTRO!V:V,_xludf.AGGREGATE(15,6,ROW(MAESTRO!$B$3:$B$1000)/((MAESTRO!$B$3:$B$1000="ASMAR DIRECCIÓN")*(UPPER(MAESTRO!$L$3:$L$1000)="CONFIRMADO")),ROWS($A$3:A454))),"")</f>
        <v/>
      </c>
      <c r="W454" s="11" t="str">
        <f ca="1">IFERROR(INDEX(MAESTRO!W:W,_xludf.AGGREGATE(15,6,ROW(MAESTRO!$B$3:$B$1000)/((MAESTRO!$B$3:$B$1000="ASMAR DIRECCIÓN")*(UPPER(MAESTRO!$L$3:$L$1000)="CONFIRMADO")),ROWS($A$3:A454))),"")</f>
        <v/>
      </c>
      <c r="X454" s="11" t="str">
        <f ca="1">IFERROR(INDEX(MAESTRO!X:X,_xludf.AGGREGATE(15,6,ROW(MAESTRO!$B$3:$B$1000)/((MAESTRO!$B$3:$B$1000="ASMAR DIRECCIÓN")*(UPPER(MAESTRO!$L$3:$L$1000)="CONFIRMADO")),ROWS($A$3:A454))),"")</f>
        <v/>
      </c>
    </row>
    <row r="455" spans="1:24" ht="22.05" customHeight="1">
      <c r="A455" s="10" t="str">
        <f ca="1">IFERROR(INDEX(MAESTRO!A:A,_xludf.AGGREGATE(15,6,ROW(MAESTRO!$B$3:$B$1000)/((MAESTRO!$B$3:$B$1000="ASMAR DIRECCIÓN")*(UPPER(MAESTRO!$L$3:$L$1000)="CONFIRMADO")),ROWS($A$3:A455))),"")</f>
        <v/>
      </c>
      <c r="B455" s="10" t="str">
        <f ca="1">IFERROR(INDEX(MAESTRO!B:B,_xludf.AGGREGATE(15,6,ROW(MAESTRO!$B$3:$B$1000)/((MAESTRO!$B$3:$B$1000="ASMAR DIRECCIÓN")*(UPPER(MAESTRO!$L$3:$L$1000)="CONFIRMADO")),ROWS($A$3:A455))),"")</f>
        <v/>
      </c>
      <c r="C455" s="10" t="str">
        <f ca="1">IFERROR(INDEX(MAESTRO!C:C,_xludf.AGGREGATE(15,6,ROW(MAESTRO!$B$3:$B$1000)/((MAESTRO!$B$3:$B$1000="ASMAR DIRECCIÓN")*(UPPER(MAESTRO!$L$3:$L$1000)="CONFIRMADO")),ROWS($A$3:A455))),"")</f>
        <v/>
      </c>
      <c r="D455" s="10" t="str">
        <f ca="1">IFERROR(INDEX(MAESTRO!D:D,_xludf.AGGREGATE(15,6,ROW(MAESTRO!$B$3:$B$1000)/((MAESTRO!$B$3:$B$1000="ASMAR DIRECCIÓN")*(UPPER(MAESTRO!$L$3:$L$1000)="CONFIRMADO")),ROWS($A$3:A455))),"")</f>
        <v/>
      </c>
      <c r="E455" s="10" t="str">
        <f ca="1">IFERROR(INDEX(MAESTRO!E:E,_xludf.AGGREGATE(15,6,ROW(MAESTRO!$B$3:$B$1000)/((MAESTRO!$B$3:$B$1000="ASMAR DIRECCIÓN")*(UPPER(MAESTRO!$L$3:$L$1000)="CONFIRMADO")),ROWS($A$3:A455))),"")</f>
        <v/>
      </c>
      <c r="F455" s="10" t="str">
        <f ca="1">IFERROR(INDEX(MAESTRO!F:F,_xludf.AGGREGATE(15,6,ROW(MAESTRO!$B$3:$B$1000)/((MAESTRO!$B$3:$B$1000="ASMAR DIRECCIÓN")*(UPPER(MAESTRO!$L$3:$L$1000)="CONFIRMADO")),ROWS($A$3:A455))),"")</f>
        <v/>
      </c>
      <c r="G455" s="10" t="str">
        <f ca="1">IFERROR(INDEX(MAESTRO!G:G,_xludf.AGGREGATE(15,6,ROW(MAESTRO!$B$3:$B$1000)/((MAESTRO!$B$3:$B$1000="ASMAR DIRECCIÓN")*(UPPER(MAESTRO!$L$3:$L$1000)="CONFIRMADO")),ROWS($A$3:A455))),"")</f>
        <v/>
      </c>
      <c r="H455" s="10" t="str">
        <f ca="1">IFERROR(INDEX(MAESTRO!H:H,_xludf.AGGREGATE(15,6,ROW(MAESTRO!$B$3:$B$1000)/((MAESTRO!$B$3:$B$1000="ASMAR DIRECCIÓN")*(UPPER(MAESTRO!$L$3:$L$1000)="CONFIRMADO")),ROWS($A$3:A455))),"")</f>
        <v/>
      </c>
      <c r="I455" s="10" t="str">
        <f ca="1">IFERROR(INDEX(MAESTRO!I:I,_xludf.AGGREGATE(15,6,ROW(MAESTRO!$B$3:$B$1000)/((MAESTRO!$B$3:$B$1000="ASMAR DIRECCIÓN")*(UPPER(MAESTRO!$L$3:$L$1000)="CONFIRMADO")),ROWS($A$3:A455))),"")</f>
        <v/>
      </c>
      <c r="J455" s="10" t="str">
        <f ca="1">IFERROR(INDEX(MAESTRO!J:J,_xludf.AGGREGATE(15,6,ROW(MAESTRO!$B$3:$B$1000)/((MAESTRO!$B$3:$B$1000="ASMAR DIRECCIÓN")*(UPPER(MAESTRO!$L$3:$L$1000)="CONFIRMADO")),ROWS($A$3:A455))),"")</f>
        <v/>
      </c>
      <c r="K455" s="10" t="str">
        <f ca="1">IFERROR(INDEX(MAESTRO!K:K,_xludf.AGGREGATE(15,6,ROW(MAESTRO!$B$3:$B$1000)/((MAESTRO!$B$3:$B$1000="ASMAR DIRECCIÓN")*(UPPER(MAESTRO!$L$3:$L$1000)="CONFIRMADO")),ROWS($A$3:A455))),"")</f>
        <v/>
      </c>
      <c r="L455" s="10" t="str">
        <f ca="1">IFERROR(INDEX(MAESTRO!L:L,_xludf.AGGREGATE(15,6,ROW(MAESTRO!$B$3:$B$1000)/((MAESTRO!$B$3:$B$1000="ASMAR DIRECCIÓN")*(UPPER(MAESTRO!$L$3:$L$1000)="CONFIRMADO")),ROWS($A$3:A455))),"")</f>
        <v/>
      </c>
      <c r="M455" s="10" t="str">
        <f ca="1">IFERROR(INDEX(MAESTRO!M:M,_xludf.AGGREGATE(15,6,ROW(MAESTRO!$B$3:$B$1000)/((MAESTRO!$B$3:$B$1000="ASMAR DIRECCIÓN")*(UPPER(MAESTRO!$L$3:$L$1000)="CONFIRMADO")),ROWS($A$3:A455))),"")</f>
        <v/>
      </c>
      <c r="N455" s="10" t="str">
        <f ca="1">IFERROR(INDEX(MAESTRO!N:N,_xludf.AGGREGATE(15,6,ROW(MAESTRO!$B$3:$B$1000)/((MAESTRO!$B$3:$B$1000="ASMAR DIRECCIÓN")*(UPPER(MAESTRO!$L$3:$L$1000)="CONFIRMADO")),ROWS($A$3:A455))),"")</f>
        <v/>
      </c>
      <c r="O455" s="10" t="str">
        <f ca="1">IFERROR(INDEX(MAESTRO!O:O,_xludf.AGGREGATE(15,6,ROW(MAESTRO!$B$3:$B$1000)/((MAESTRO!$B$3:$B$1000="ASMAR DIRECCIÓN")*(UPPER(MAESTRO!$L$3:$L$1000)="CONFIRMADO")),ROWS($A$3:A455))),"")</f>
        <v/>
      </c>
      <c r="P455" s="10" t="str">
        <f ca="1">IFERROR(INDEX(MAESTRO!P:P,_xludf.AGGREGATE(15,6,ROW(MAESTRO!$B$3:$B$1000)/((MAESTRO!$B$3:$B$1000="ASMAR DIRECCIÓN")*(UPPER(MAESTRO!$L$3:$L$1000)="CONFIRMADO")),ROWS($A$3:A455))),"")</f>
        <v/>
      </c>
      <c r="Q455" s="10" t="str">
        <f ca="1">IFERROR(INDEX(MAESTRO!Q:Q,_xludf.AGGREGATE(15,6,ROW(MAESTRO!$B$3:$B$1000)/((MAESTRO!$B$3:$B$1000="ASMAR DIRECCIÓN")*(UPPER(MAESTRO!$L$3:$L$1000)="CONFIRMADO")),ROWS($A$3:A455))),"")</f>
        <v/>
      </c>
      <c r="R455" s="10" t="str">
        <f ca="1">IFERROR(INDEX(MAESTRO!R:R,_xludf.AGGREGATE(15,6,ROW(MAESTRO!$B$3:$B$1000)/((MAESTRO!$B$3:$B$1000="ASMAR DIRECCIÓN")*(UPPER(MAESTRO!$L$3:$L$1000)="CONFIRMADO")),ROWS($A$3:A455))),"")</f>
        <v/>
      </c>
      <c r="S455" s="10" t="str">
        <f ca="1">IFERROR(INDEX(MAESTRO!S:S,_xludf.AGGREGATE(15,6,ROW(MAESTRO!$B$3:$B$1000)/((MAESTRO!$B$3:$B$1000="ASMAR DIRECCIÓN")*(UPPER(MAESTRO!$L$3:$L$1000)="CONFIRMADO")),ROWS($A$3:A455))),"")</f>
        <v/>
      </c>
      <c r="T455" s="10" t="str">
        <f ca="1">IFERROR(INDEX(MAESTRO!T:T,_xludf.AGGREGATE(15,6,ROW(MAESTRO!$B$3:$B$1000)/((MAESTRO!$B$3:$B$1000="ASMAR DIRECCIÓN")*(UPPER(MAESTRO!$L$3:$L$1000)="CONFIRMADO")),ROWS($A$3:A455))),"")</f>
        <v/>
      </c>
      <c r="U455" s="10" t="str">
        <f ca="1">IFERROR(INDEX(MAESTRO!U:U,_xludf.AGGREGATE(15,6,ROW(MAESTRO!$B$3:$B$1000)/((MAESTRO!$B$3:$B$1000="ASMAR DIRECCIÓN")*(UPPER(MAESTRO!$L$3:$L$1000)="CONFIRMADO")),ROWS($A$3:A455))),"")</f>
        <v/>
      </c>
      <c r="V455" s="10" t="str">
        <f ca="1">IFERROR(INDEX(MAESTRO!V:V,_xludf.AGGREGATE(15,6,ROW(MAESTRO!$B$3:$B$1000)/((MAESTRO!$B$3:$B$1000="ASMAR DIRECCIÓN")*(UPPER(MAESTRO!$L$3:$L$1000)="CONFIRMADO")),ROWS($A$3:A455))),"")</f>
        <v/>
      </c>
      <c r="W455" s="10" t="str">
        <f ca="1">IFERROR(INDEX(MAESTRO!W:W,_xludf.AGGREGATE(15,6,ROW(MAESTRO!$B$3:$B$1000)/((MAESTRO!$B$3:$B$1000="ASMAR DIRECCIÓN")*(UPPER(MAESTRO!$L$3:$L$1000)="CONFIRMADO")),ROWS($A$3:A455))),"")</f>
        <v/>
      </c>
      <c r="X455" s="10" t="str">
        <f ca="1">IFERROR(INDEX(MAESTRO!X:X,_xludf.AGGREGATE(15,6,ROW(MAESTRO!$B$3:$B$1000)/((MAESTRO!$B$3:$B$1000="ASMAR DIRECCIÓN")*(UPPER(MAESTRO!$L$3:$L$1000)="CONFIRMADO")),ROWS($A$3:A455))),"")</f>
        <v/>
      </c>
    </row>
    <row r="456" spans="1:24" ht="22.05" customHeight="1">
      <c r="A456" s="11" t="str">
        <f ca="1">IFERROR(INDEX(MAESTRO!A:A,_xludf.AGGREGATE(15,6,ROW(MAESTRO!$B$3:$B$1000)/((MAESTRO!$B$3:$B$1000="ASMAR DIRECCIÓN")*(UPPER(MAESTRO!$L$3:$L$1000)="CONFIRMADO")),ROWS($A$3:A456))),"")</f>
        <v/>
      </c>
      <c r="B456" s="11" t="str">
        <f ca="1">IFERROR(INDEX(MAESTRO!B:B,_xludf.AGGREGATE(15,6,ROW(MAESTRO!$B$3:$B$1000)/((MAESTRO!$B$3:$B$1000="ASMAR DIRECCIÓN")*(UPPER(MAESTRO!$L$3:$L$1000)="CONFIRMADO")),ROWS($A$3:A456))),"")</f>
        <v/>
      </c>
      <c r="C456" s="11" t="str">
        <f ca="1">IFERROR(INDEX(MAESTRO!C:C,_xludf.AGGREGATE(15,6,ROW(MAESTRO!$B$3:$B$1000)/((MAESTRO!$B$3:$B$1000="ASMAR DIRECCIÓN")*(UPPER(MAESTRO!$L$3:$L$1000)="CONFIRMADO")),ROWS($A$3:A456))),"")</f>
        <v/>
      </c>
      <c r="D456" s="11" t="str">
        <f ca="1">IFERROR(INDEX(MAESTRO!D:D,_xludf.AGGREGATE(15,6,ROW(MAESTRO!$B$3:$B$1000)/((MAESTRO!$B$3:$B$1000="ASMAR DIRECCIÓN")*(UPPER(MAESTRO!$L$3:$L$1000)="CONFIRMADO")),ROWS($A$3:A456))),"")</f>
        <v/>
      </c>
      <c r="E456" s="11" t="str">
        <f ca="1">IFERROR(INDEX(MAESTRO!E:E,_xludf.AGGREGATE(15,6,ROW(MAESTRO!$B$3:$B$1000)/((MAESTRO!$B$3:$B$1000="ASMAR DIRECCIÓN")*(UPPER(MAESTRO!$L$3:$L$1000)="CONFIRMADO")),ROWS($A$3:A456))),"")</f>
        <v/>
      </c>
      <c r="F456" s="11" t="str">
        <f ca="1">IFERROR(INDEX(MAESTRO!F:F,_xludf.AGGREGATE(15,6,ROW(MAESTRO!$B$3:$B$1000)/((MAESTRO!$B$3:$B$1000="ASMAR DIRECCIÓN")*(UPPER(MAESTRO!$L$3:$L$1000)="CONFIRMADO")),ROWS($A$3:A456))),"")</f>
        <v/>
      </c>
      <c r="G456" s="11" t="str">
        <f ca="1">IFERROR(INDEX(MAESTRO!G:G,_xludf.AGGREGATE(15,6,ROW(MAESTRO!$B$3:$B$1000)/((MAESTRO!$B$3:$B$1000="ASMAR DIRECCIÓN")*(UPPER(MAESTRO!$L$3:$L$1000)="CONFIRMADO")),ROWS($A$3:A456))),"")</f>
        <v/>
      </c>
      <c r="H456" s="11" t="str">
        <f ca="1">IFERROR(INDEX(MAESTRO!H:H,_xludf.AGGREGATE(15,6,ROW(MAESTRO!$B$3:$B$1000)/((MAESTRO!$B$3:$B$1000="ASMAR DIRECCIÓN")*(UPPER(MAESTRO!$L$3:$L$1000)="CONFIRMADO")),ROWS($A$3:A456))),"")</f>
        <v/>
      </c>
      <c r="I456" s="11" t="str">
        <f ca="1">IFERROR(INDEX(MAESTRO!I:I,_xludf.AGGREGATE(15,6,ROW(MAESTRO!$B$3:$B$1000)/((MAESTRO!$B$3:$B$1000="ASMAR DIRECCIÓN")*(UPPER(MAESTRO!$L$3:$L$1000)="CONFIRMADO")),ROWS($A$3:A456))),"")</f>
        <v/>
      </c>
      <c r="J456" s="11" t="str">
        <f ca="1">IFERROR(INDEX(MAESTRO!J:J,_xludf.AGGREGATE(15,6,ROW(MAESTRO!$B$3:$B$1000)/((MAESTRO!$B$3:$B$1000="ASMAR DIRECCIÓN")*(UPPER(MAESTRO!$L$3:$L$1000)="CONFIRMADO")),ROWS($A$3:A456))),"")</f>
        <v/>
      </c>
      <c r="K456" s="11" t="str">
        <f ca="1">IFERROR(INDEX(MAESTRO!K:K,_xludf.AGGREGATE(15,6,ROW(MAESTRO!$B$3:$B$1000)/((MAESTRO!$B$3:$B$1000="ASMAR DIRECCIÓN")*(UPPER(MAESTRO!$L$3:$L$1000)="CONFIRMADO")),ROWS($A$3:A456))),"")</f>
        <v/>
      </c>
      <c r="L456" s="11" t="str">
        <f ca="1">IFERROR(INDEX(MAESTRO!L:L,_xludf.AGGREGATE(15,6,ROW(MAESTRO!$B$3:$B$1000)/((MAESTRO!$B$3:$B$1000="ASMAR DIRECCIÓN")*(UPPER(MAESTRO!$L$3:$L$1000)="CONFIRMADO")),ROWS($A$3:A456))),"")</f>
        <v/>
      </c>
      <c r="M456" s="11" t="str">
        <f ca="1">IFERROR(INDEX(MAESTRO!M:M,_xludf.AGGREGATE(15,6,ROW(MAESTRO!$B$3:$B$1000)/((MAESTRO!$B$3:$B$1000="ASMAR DIRECCIÓN")*(UPPER(MAESTRO!$L$3:$L$1000)="CONFIRMADO")),ROWS($A$3:A456))),"")</f>
        <v/>
      </c>
      <c r="N456" s="11" t="str">
        <f ca="1">IFERROR(INDEX(MAESTRO!N:N,_xludf.AGGREGATE(15,6,ROW(MAESTRO!$B$3:$B$1000)/((MAESTRO!$B$3:$B$1000="ASMAR DIRECCIÓN")*(UPPER(MAESTRO!$L$3:$L$1000)="CONFIRMADO")),ROWS($A$3:A456))),"")</f>
        <v/>
      </c>
      <c r="O456" s="11" t="str">
        <f ca="1">IFERROR(INDEX(MAESTRO!O:O,_xludf.AGGREGATE(15,6,ROW(MAESTRO!$B$3:$B$1000)/((MAESTRO!$B$3:$B$1000="ASMAR DIRECCIÓN")*(UPPER(MAESTRO!$L$3:$L$1000)="CONFIRMADO")),ROWS($A$3:A456))),"")</f>
        <v/>
      </c>
      <c r="P456" s="11" t="str">
        <f ca="1">IFERROR(INDEX(MAESTRO!P:P,_xludf.AGGREGATE(15,6,ROW(MAESTRO!$B$3:$B$1000)/((MAESTRO!$B$3:$B$1000="ASMAR DIRECCIÓN")*(UPPER(MAESTRO!$L$3:$L$1000)="CONFIRMADO")),ROWS($A$3:A456))),"")</f>
        <v/>
      </c>
      <c r="Q456" s="11" t="str">
        <f ca="1">IFERROR(INDEX(MAESTRO!Q:Q,_xludf.AGGREGATE(15,6,ROW(MAESTRO!$B$3:$B$1000)/((MAESTRO!$B$3:$B$1000="ASMAR DIRECCIÓN")*(UPPER(MAESTRO!$L$3:$L$1000)="CONFIRMADO")),ROWS($A$3:A456))),"")</f>
        <v/>
      </c>
      <c r="R456" s="11" t="str">
        <f ca="1">IFERROR(INDEX(MAESTRO!R:R,_xludf.AGGREGATE(15,6,ROW(MAESTRO!$B$3:$B$1000)/((MAESTRO!$B$3:$B$1000="ASMAR DIRECCIÓN")*(UPPER(MAESTRO!$L$3:$L$1000)="CONFIRMADO")),ROWS($A$3:A456))),"")</f>
        <v/>
      </c>
      <c r="S456" s="11" t="str">
        <f ca="1">IFERROR(INDEX(MAESTRO!S:S,_xludf.AGGREGATE(15,6,ROW(MAESTRO!$B$3:$B$1000)/((MAESTRO!$B$3:$B$1000="ASMAR DIRECCIÓN")*(UPPER(MAESTRO!$L$3:$L$1000)="CONFIRMADO")),ROWS($A$3:A456))),"")</f>
        <v/>
      </c>
      <c r="T456" s="11" t="str">
        <f ca="1">IFERROR(INDEX(MAESTRO!T:T,_xludf.AGGREGATE(15,6,ROW(MAESTRO!$B$3:$B$1000)/((MAESTRO!$B$3:$B$1000="ASMAR DIRECCIÓN")*(UPPER(MAESTRO!$L$3:$L$1000)="CONFIRMADO")),ROWS($A$3:A456))),"")</f>
        <v/>
      </c>
      <c r="U456" s="11" t="str">
        <f ca="1">IFERROR(INDEX(MAESTRO!U:U,_xludf.AGGREGATE(15,6,ROW(MAESTRO!$B$3:$B$1000)/((MAESTRO!$B$3:$B$1000="ASMAR DIRECCIÓN")*(UPPER(MAESTRO!$L$3:$L$1000)="CONFIRMADO")),ROWS($A$3:A456))),"")</f>
        <v/>
      </c>
      <c r="V456" s="11" t="str">
        <f ca="1">IFERROR(INDEX(MAESTRO!V:V,_xludf.AGGREGATE(15,6,ROW(MAESTRO!$B$3:$B$1000)/((MAESTRO!$B$3:$B$1000="ASMAR DIRECCIÓN")*(UPPER(MAESTRO!$L$3:$L$1000)="CONFIRMADO")),ROWS($A$3:A456))),"")</f>
        <v/>
      </c>
      <c r="W456" s="11" t="str">
        <f ca="1">IFERROR(INDEX(MAESTRO!W:W,_xludf.AGGREGATE(15,6,ROW(MAESTRO!$B$3:$B$1000)/((MAESTRO!$B$3:$B$1000="ASMAR DIRECCIÓN")*(UPPER(MAESTRO!$L$3:$L$1000)="CONFIRMADO")),ROWS($A$3:A456))),"")</f>
        <v/>
      </c>
      <c r="X456" s="11" t="str">
        <f ca="1">IFERROR(INDEX(MAESTRO!X:X,_xludf.AGGREGATE(15,6,ROW(MAESTRO!$B$3:$B$1000)/((MAESTRO!$B$3:$B$1000="ASMAR DIRECCIÓN")*(UPPER(MAESTRO!$L$3:$L$1000)="CONFIRMADO")),ROWS($A$3:A456))),"")</f>
        <v/>
      </c>
    </row>
    <row r="457" spans="1:24" ht="22.05" customHeight="1">
      <c r="A457" s="10" t="str">
        <f ca="1">IFERROR(INDEX(MAESTRO!A:A,_xludf.AGGREGATE(15,6,ROW(MAESTRO!$B$3:$B$1000)/((MAESTRO!$B$3:$B$1000="ASMAR DIRECCIÓN")*(UPPER(MAESTRO!$L$3:$L$1000)="CONFIRMADO")),ROWS($A$3:A457))),"")</f>
        <v/>
      </c>
      <c r="B457" s="10" t="str">
        <f ca="1">IFERROR(INDEX(MAESTRO!B:B,_xludf.AGGREGATE(15,6,ROW(MAESTRO!$B$3:$B$1000)/((MAESTRO!$B$3:$B$1000="ASMAR DIRECCIÓN")*(UPPER(MAESTRO!$L$3:$L$1000)="CONFIRMADO")),ROWS($A$3:A457))),"")</f>
        <v/>
      </c>
      <c r="C457" s="10" t="str">
        <f ca="1">IFERROR(INDEX(MAESTRO!C:C,_xludf.AGGREGATE(15,6,ROW(MAESTRO!$B$3:$B$1000)/((MAESTRO!$B$3:$B$1000="ASMAR DIRECCIÓN")*(UPPER(MAESTRO!$L$3:$L$1000)="CONFIRMADO")),ROWS($A$3:A457))),"")</f>
        <v/>
      </c>
      <c r="D457" s="10" t="str">
        <f ca="1">IFERROR(INDEX(MAESTRO!D:D,_xludf.AGGREGATE(15,6,ROW(MAESTRO!$B$3:$B$1000)/((MAESTRO!$B$3:$B$1000="ASMAR DIRECCIÓN")*(UPPER(MAESTRO!$L$3:$L$1000)="CONFIRMADO")),ROWS($A$3:A457))),"")</f>
        <v/>
      </c>
      <c r="E457" s="10" t="str">
        <f ca="1">IFERROR(INDEX(MAESTRO!E:E,_xludf.AGGREGATE(15,6,ROW(MAESTRO!$B$3:$B$1000)/((MAESTRO!$B$3:$B$1000="ASMAR DIRECCIÓN")*(UPPER(MAESTRO!$L$3:$L$1000)="CONFIRMADO")),ROWS($A$3:A457))),"")</f>
        <v/>
      </c>
      <c r="F457" s="10" t="str">
        <f ca="1">IFERROR(INDEX(MAESTRO!F:F,_xludf.AGGREGATE(15,6,ROW(MAESTRO!$B$3:$B$1000)/((MAESTRO!$B$3:$B$1000="ASMAR DIRECCIÓN")*(UPPER(MAESTRO!$L$3:$L$1000)="CONFIRMADO")),ROWS($A$3:A457))),"")</f>
        <v/>
      </c>
      <c r="G457" s="10" t="str">
        <f ca="1">IFERROR(INDEX(MAESTRO!G:G,_xludf.AGGREGATE(15,6,ROW(MAESTRO!$B$3:$B$1000)/((MAESTRO!$B$3:$B$1000="ASMAR DIRECCIÓN")*(UPPER(MAESTRO!$L$3:$L$1000)="CONFIRMADO")),ROWS($A$3:A457))),"")</f>
        <v/>
      </c>
      <c r="H457" s="10" t="str">
        <f ca="1">IFERROR(INDEX(MAESTRO!H:H,_xludf.AGGREGATE(15,6,ROW(MAESTRO!$B$3:$B$1000)/((MAESTRO!$B$3:$B$1000="ASMAR DIRECCIÓN")*(UPPER(MAESTRO!$L$3:$L$1000)="CONFIRMADO")),ROWS($A$3:A457))),"")</f>
        <v/>
      </c>
      <c r="I457" s="10" t="str">
        <f ca="1">IFERROR(INDEX(MAESTRO!I:I,_xludf.AGGREGATE(15,6,ROW(MAESTRO!$B$3:$B$1000)/((MAESTRO!$B$3:$B$1000="ASMAR DIRECCIÓN")*(UPPER(MAESTRO!$L$3:$L$1000)="CONFIRMADO")),ROWS($A$3:A457))),"")</f>
        <v/>
      </c>
      <c r="J457" s="10" t="str">
        <f ca="1">IFERROR(INDEX(MAESTRO!J:J,_xludf.AGGREGATE(15,6,ROW(MAESTRO!$B$3:$B$1000)/((MAESTRO!$B$3:$B$1000="ASMAR DIRECCIÓN")*(UPPER(MAESTRO!$L$3:$L$1000)="CONFIRMADO")),ROWS($A$3:A457))),"")</f>
        <v/>
      </c>
      <c r="K457" s="10" t="str">
        <f ca="1">IFERROR(INDEX(MAESTRO!K:K,_xludf.AGGREGATE(15,6,ROW(MAESTRO!$B$3:$B$1000)/((MAESTRO!$B$3:$B$1000="ASMAR DIRECCIÓN")*(UPPER(MAESTRO!$L$3:$L$1000)="CONFIRMADO")),ROWS($A$3:A457))),"")</f>
        <v/>
      </c>
      <c r="L457" s="10" t="str">
        <f ca="1">IFERROR(INDEX(MAESTRO!L:L,_xludf.AGGREGATE(15,6,ROW(MAESTRO!$B$3:$B$1000)/((MAESTRO!$B$3:$B$1000="ASMAR DIRECCIÓN")*(UPPER(MAESTRO!$L$3:$L$1000)="CONFIRMADO")),ROWS($A$3:A457))),"")</f>
        <v/>
      </c>
      <c r="M457" s="10" t="str">
        <f ca="1">IFERROR(INDEX(MAESTRO!M:M,_xludf.AGGREGATE(15,6,ROW(MAESTRO!$B$3:$B$1000)/((MAESTRO!$B$3:$B$1000="ASMAR DIRECCIÓN")*(UPPER(MAESTRO!$L$3:$L$1000)="CONFIRMADO")),ROWS($A$3:A457))),"")</f>
        <v/>
      </c>
      <c r="N457" s="10" t="str">
        <f ca="1">IFERROR(INDEX(MAESTRO!N:N,_xludf.AGGREGATE(15,6,ROW(MAESTRO!$B$3:$B$1000)/((MAESTRO!$B$3:$B$1000="ASMAR DIRECCIÓN")*(UPPER(MAESTRO!$L$3:$L$1000)="CONFIRMADO")),ROWS($A$3:A457))),"")</f>
        <v/>
      </c>
      <c r="O457" s="10" t="str">
        <f ca="1">IFERROR(INDEX(MAESTRO!O:O,_xludf.AGGREGATE(15,6,ROW(MAESTRO!$B$3:$B$1000)/((MAESTRO!$B$3:$B$1000="ASMAR DIRECCIÓN")*(UPPER(MAESTRO!$L$3:$L$1000)="CONFIRMADO")),ROWS($A$3:A457))),"")</f>
        <v/>
      </c>
      <c r="P457" s="10" t="str">
        <f ca="1">IFERROR(INDEX(MAESTRO!P:P,_xludf.AGGREGATE(15,6,ROW(MAESTRO!$B$3:$B$1000)/((MAESTRO!$B$3:$B$1000="ASMAR DIRECCIÓN")*(UPPER(MAESTRO!$L$3:$L$1000)="CONFIRMADO")),ROWS($A$3:A457))),"")</f>
        <v/>
      </c>
      <c r="Q457" s="10" t="str">
        <f ca="1">IFERROR(INDEX(MAESTRO!Q:Q,_xludf.AGGREGATE(15,6,ROW(MAESTRO!$B$3:$B$1000)/((MAESTRO!$B$3:$B$1000="ASMAR DIRECCIÓN")*(UPPER(MAESTRO!$L$3:$L$1000)="CONFIRMADO")),ROWS($A$3:A457))),"")</f>
        <v/>
      </c>
      <c r="R457" s="10" t="str">
        <f ca="1">IFERROR(INDEX(MAESTRO!R:R,_xludf.AGGREGATE(15,6,ROW(MAESTRO!$B$3:$B$1000)/((MAESTRO!$B$3:$B$1000="ASMAR DIRECCIÓN")*(UPPER(MAESTRO!$L$3:$L$1000)="CONFIRMADO")),ROWS($A$3:A457))),"")</f>
        <v/>
      </c>
      <c r="S457" s="10" t="str">
        <f ca="1">IFERROR(INDEX(MAESTRO!S:S,_xludf.AGGREGATE(15,6,ROW(MAESTRO!$B$3:$B$1000)/((MAESTRO!$B$3:$B$1000="ASMAR DIRECCIÓN")*(UPPER(MAESTRO!$L$3:$L$1000)="CONFIRMADO")),ROWS($A$3:A457))),"")</f>
        <v/>
      </c>
      <c r="T457" s="10" t="str">
        <f ca="1">IFERROR(INDEX(MAESTRO!T:T,_xludf.AGGREGATE(15,6,ROW(MAESTRO!$B$3:$B$1000)/((MAESTRO!$B$3:$B$1000="ASMAR DIRECCIÓN")*(UPPER(MAESTRO!$L$3:$L$1000)="CONFIRMADO")),ROWS($A$3:A457))),"")</f>
        <v/>
      </c>
      <c r="U457" s="10" t="str">
        <f ca="1">IFERROR(INDEX(MAESTRO!U:U,_xludf.AGGREGATE(15,6,ROW(MAESTRO!$B$3:$B$1000)/((MAESTRO!$B$3:$B$1000="ASMAR DIRECCIÓN")*(UPPER(MAESTRO!$L$3:$L$1000)="CONFIRMADO")),ROWS($A$3:A457))),"")</f>
        <v/>
      </c>
      <c r="V457" s="10" t="str">
        <f ca="1">IFERROR(INDEX(MAESTRO!V:V,_xludf.AGGREGATE(15,6,ROW(MAESTRO!$B$3:$B$1000)/((MAESTRO!$B$3:$B$1000="ASMAR DIRECCIÓN")*(UPPER(MAESTRO!$L$3:$L$1000)="CONFIRMADO")),ROWS($A$3:A457))),"")</f>
        <v/>
      </c>
      <c r="W457" s="10" t="str">
        <f ca="1">IFERROR(INDEX(MAESTRO!W:W,_xludf.AGGREGATE(15,6,ROW(MAESTRO!$B$3:$B$1000)/((MAESTRO!$B$3:$B$1000="ASMAR DIRECCIÓN")*(UPPER(MAESTRO!$L$3:$L$1000)="CONFIRMADO")),ROWS($A$3:A457))),"")</f>
        <v/>
      </c>
      <c r="X457" s="10" t="str">
        <f ca="1">IFERROR(INDEX(MAESTRO!X:X,_xludf.AGGREGATE(15,6,ROW(MAESTRO!$B$3:$B$1000)/((MAESTRO!$B$3:$B$1000="ASMAR DIRECCIÓN")*(UPPER(MAESTRO!$L$3:$L$1000)="CONFIRMADO")),ROWS($A$3:A457))),"")</f>
        <v/>
      </c>
    </row>
    <row r="458" spans="1:24" ht="22.05" customHeight="1">
      <c r="A458" s="11" t="str">
        <f ca="1">IFERROR(INDEX(MAESTRO!A:A,_xludf.AGGREGATE(15,6,ROW(MAESTRO!$B$3:$B$1000)/((MAESTRO!$B$3:$B$1000="ASMAR DIRECCIÓN")*(UPPER(MAESTRO!$L$3:$L$1000)="CONFIRMADO")),ROWS($A$3:A458))),"")</f>
        <v/>
      </c>
      <c r="B458" s="11" t="str">
        <f ca="1">IFERROR(INDEX(MAESTRO!B:B,_xludf.AGGREGATE(15,6,ROW(MAESTRO!$B$3:$B$1000)/((MAESTRO!$B$3:$B$1000="ASMAR DIRECCIÓN")*(UPPER(MAESTRO!$L$3:$L$1000)="CONFIRMADO")),ROWS($A$3:A458))),"")</f>
        <v/>
      </c>
      <c r="C458" s="11" t="str">
        <f ca="1">IFERROR(INDEX(MAESTRO!C:C,_xludf.AGGREGATE(15,6,ROW(MAESTRO!$B$3:$B$1000)/((MAESTRO!$B$3:$B$1000="ASMAR DIRECCIÓN")*(UPPER(MAESTRO!$L$3:$L$1000)="CONFIRMADO")),ROWS($A$3:A458))),"")</f>
        <v/>
      </c>
      <c r="D458" s="11" t="str">
        <f ca="1">IFERROR(INDEX(MAESTRO!D:D,_xludf.AGGREGATE(15,6,ROW(MAESTRO!$B$3:$B$1000)/((MAESTRO!$B$3:$B$1000="ASMAR DIRECCIÓN")*(UPPER(MAESTRO!$L$3:$L$1000)="CONFIRMADO")),ROWS($A$3:A458))),"")</f>
        <v/>
      </c>
      <c r="E458" s="11" t="str">
        <f ca="1">IFERROR(INDEX(MAESTRO!E:E,_xludf.AGGREGATE(15,6,ROW(MAESTRO!$B$3:$B$1000)/((MAESTRO!$B$3:$B$1000="ASMAR DIRECCIÓN")*(UPPER(MAESTRO!$L$3:$L$1000)="CONFIRMADO")),ROWS($A$3:A458))),"")</f>
        <v/>
      </c>
      <c r="F458" s="11" t="str">
        <f ca="1">IFERROR(INDEX(MAESTRO!F:F,_xludf.AGGREGATE(15,6,ROW(MAESTRO!$B$3:$B$1000)/((MAESTRO!$B$3:$B$1000="ASMAR DIRECCIÓN")*(UPPER(MAESTRO!$L$3:$L$1000)="CONFIRMADO")),ROWS($A$3:A458))),"")</f>
        <v/>
      </c>
      <c r="G458" s="11" t="str">
        <f ca="1">IFERROR(INDEX(MAESTRO!G:G,_xludf.AGGREGATE(15,6,ROW(MAESTRO!$B$3:$B$1000)/((MAESTRO!$B$3:$B$1000="ASMAR DIRECCIÓN")*(UPPER(MAESTRO!$L$3:$L$1000)="CONFIRMADO")),ROWS($A$3:A458))),"")</f>
        <v/>
      </c>
      <c r="H458" s="11" t="str">
        <f ca="1">IFERROR(INDEX(MAESTRO!H:H,_xludf.AGGREGATE(15,6,ROW(MAESTRO!$B$3:$B$1000)/((MAESTRO!$B$3:$B$1000="ASMAR DIRECCIÓN")*(UPPER(MAESTRO!$L$3:$L$1000)="CONFIRMADO")),ROWS($A$3:A458))),"")</f>
        <v/>
      </c>
      <c r="I458" s="11" t="str">
        <f ca="1">IFERROR(INDEX(MAESTRO!I:I,_xludf.AGGREGATE(15,6,ROW(MAESTRO!$B$3:$B$1000)/((MAESTRO!$B$3:$B$1000="ASMAR DIRECCIÓN")*(UPPER(MAESTRO!$L$3:$L$1000)="CONFIRMADO")),ROWS($A$3:A458))),"")</f>
        <v/>
      </c>
      <c r="J458" s="11" t="str">
        <f ca="1">IFERROR(INDEX(MAESTRO!J:J,_xludf.AGGREGATE(15,6,ROW(MAESTRO!$B$3:$B$1000)/((MAESTRO!$B$3:$B$1000="ASMAR DIRECCIÓN")*(UPPER(MAESTRO!$L$3:$L$1000)="CONFIRMADO")),ROWS($A$3:A458))),"")</f>
        <v/>
      </c>
      <c r="K458" s="11" t="str">
        <f ca="1">IFERROR(INDEX(MAESTRO!K:K,_xludf.AGGREGATE(15,6,ROW(MAESTRO!$B$3:$B$1000)/((MAESTRO!$B$3:$B$1000="ASMAR DIRECCIÓN")*(UPPER(MAESTRO!$L$3:$L$1000)="CONFIRMADO")),ROWS($A$3:A458))),"")</f>
        <v/>
      </c>
      <c r="L458" s="11" t="str">
        <f ca="1">IFERROR(INDEX(MAESTRO!L:L,_xludf.AGGREGATE(15,6,ROW(MAESTRO!$B$3:$B$1000)/((MAESTRO!$B$3:$B$1000="ASMAR DIRECCIÓN")*(UPPER(MAESTRO!$L$3:$L$1000)="CONFIRMADO")),ROWS($A$3:A458))),"")</f>
        <v/>
      </c>
      <c r="M458" s="11" t="str">
        <f ca="1">IFERROR(INDEX(MAESTRO!M:M,_xludf.AGGREGATE(15,6,ROW(MAESTRO!$B$3:$B$1000)/((MAESTRO!$B$3:$B$1000="ASMAR DIRECCIÓN")*(UPPER(MAESTRO!$L$3:$L$1000)="CONFIRMADO")),ROWS($A$3:A458))),"")</f>
        <v/>
      </c>
      <c r="N458" s="11" t="str">
        <f ca="1">IFERROR(INDEX(MAESTRO!N:N,_xludf.AGGREGATE(15,6,ROW(MAESTRO!$B$3:$B$1000)/((MAESTRO!$B$3:$B$1000="ASMAR DIRECCIÓN")*(UPPER(MAESTRO!$L$3:$L$1000)="CONFIRMADO")),ROWS($A$3:A458))),"")</f>
        <v/>
      </c>
      <c r="O458" s="11" t="str">
        <f ca="1">IFERROR(INDEX(MAESTRO!O:O,_xludf.AGGREGATE(15,6,ROW(MAESTRO!$B$3:$B$1000)/((MAESTRO!$B$3:$B$1000="ASMAR DIRECCIÓN")*(UPPER(MAESTRO!$L$3:$L$1000)="CONFIRMADO")),ROWS($A$3:A458))),"")</f>
        <v/>
      </c>
      <c r="P458" s="11" t="str">
        <f ca="1">IFERROR(INDEX(MAESTRO!P:P,_xludf.AGGREGATE(15,6,ROW(MAESTRO!$B$3:$B$1000)/((MAESTRO!$B$3:$B$1000="ASMAR DIRECCIÓN")*(UPPER(MAESTRO!$L$3:$L$1000)="CONFIRMADO")),ROWS($A$3:A458))),"")</f>
        <v/>
      </c>
      <c r="Q458" s="11" t="str">
        <f ca="1">IFERROR(INDEX(MAESTRO!Q:Q,_xludf.AGGREGATE(15,6,ROW(MAESTRO!$B$3:$B$1000)/((MAESTRO!$B$3:$B$1000="ASMAR DIRECCIÓN")*(UPPER(MAESTRO!$L$3:$L$1000)="CONFIRMADO")),ROWS($A$3:A458))),"")</f>
        <v/>
      </c>
      <c r="R458" s="11" t="str">
        <f ca="1">IFERROR(INDEX(MAESTRO!R:R,_xludf.AGGREGATE(15,6,ROW(MAESTRO!$B$3:$B$1000)/((MAESTRO!$B$3:$B$1000="ASMAR DIRECCIÓN")*(UPPER(MAESTRO!$L$3:$L$1000)="CONFIRMADO")),ROWS($A$3:A458))),"")</f>
        <v/>
      </c>
      <c r="S458" s="11" t="str">
        <f ca="1">IFERROR(INDEX(MAESTRO!S:S,_xludf.AGGREGATE(15,6,ROW(MAESTRO!$B$3:$B$1000)/((MAESTRO!$B$3:$B$1000="ASMAR DIRECCIÓN")*(UPPER(MAESTRO!$L$3:$L$1000)="CONFIRMADO")),ROWS($A$3:A458))),"")</f>
        <v/>
      </c>
      <c r="T458" s="11" t="str">
        <f ca="1">IFERROR(INDEX(MAESTRO!T:T,_xludf.AGGREGATE(15,6,ROW(MAESTRO!$B$3:$B$1000)/((MAESTRO!$B$3:$B$1000="ASMAR DIRECCIÓN")*(UPPER(MAESTRO!$L$3:$L$1000)="CONFIRMADO")),ROWS($A$3:A458))),"")</f>
        <v/>
      </c>
      <c r="U458" s="11" t="str">
        <f ca="1">IFERROR(INDEX(MAESTRO!U:U,_xludf.AGGREGATE(15,6,ROW(MAESTRO!$B$3:$B$1000)/((MAESTRO!$B$3:$B$1000="ASMAR DIRECCIÓN")*(UPPER(MAESTRO!$L$3:$L$1000)="CONFIRMADO")),ROWS($A$3:A458))),"")</f>
        <v/>
      </c>
      <c r="V458" s="11" t="str">
        <f ca="1">IFERROR(INDEX(MAESTRO!V:V,_xludf.AGGREGATE(15,6,ROW(MAESTRO!$B$3:$B$1000)/((MAESTRO!$B$3:$B$1000="ASMAR DIRECCIÓN")*(UPPER(MAESTRO!$L$3:$L$1000)="CONFIRMADO")),ROWS($A$3:A458))),"")</f>
        <v/>
      </c>
      <c r="W458" s="11" t="str">
        <f ca="1">IFERROR(INDEX(MAESTRO!W:W,_xludf.AGGREGATE(15,6,ROW(MAESTRO!$B$3:$B$1000)/((MAESTRO!$B$3:$B$1000="ASMAR DIRECCIÓN")*(UPPER(MAESTRO!$L$3:$L$1000)="CONFIRMADO")),ROWS($A$3:A458))),"")</f>
        <v/>
      </c>
      <c r="X458" s="11" t="str">
        <f ca="1">IFERROR(INDEX(MAESTRO!X:X,_xludf.AGGREGATE(15,6,ROW(MAESTRO!$B$3:$B$1000)/((MAESTRO!$B$3:$B$1000="ASMAR DIRECCIÓN")*(UPPER(MAESTRO!$L$3:$L$1000)="CONFIRMADO")),ROWS($A$3:A458))),"")</f>
        <v/>
      </c>
    </row>
    <row r="459" spans="1:24" ht="22.05" customHeight="1">
      <c r="A459" s="10" t="str">
        <f ca="1">IFERROR(INDEX(MAESTRO!A:A,_xludf.AGGREGATE(15,6,ROW(MAESTRO!$B$3:$B$1000)/((MAESTRO!$B$3:$B$1000="ASMAR DIRECCIÓN")*(UPPER(MAESTRO!$L$3:$L$1000)="CONFIRMADO")),ROWS($A$3:A459))),"")</f>
        <v/>
      </c>
      <c r="B459" s="10" t="str">
        <f ca="1">IFERROR(INDEX(MAESTRO!B:B,_xludf.AGGREGATE(15,6,ROW(MAESTRO!$B$3:$B$1000)/((MAESTRO!$B$3:$B$1000="ASMAR DIRECCIÓN")*(UPPER(MAESTRO!$L$3:$L$1000)="CONFIRMADO")),ROWS($A$3:A459))),"")</f>
        <v/>
      </c>
      <c r="C459" s="10" t="str">
        <f ca="1">IFERROR(INDEX(MAESTRO!C:C,_xludf.AGGREGATE(15,6,ROW(MAESTRO!$B$3:$B$1000)/((MAESTRO!$B$3:$B$1000="ASMAR DIRECCIÓN")*(UPPER(MAESTRO!$L$3:$L$1000)="CONFIRMADO")),ROWS($A$3:A459))),"")</f>
        <v/>
      </c>
      <c r="D459" s="10" t="str">
        <f ca="1">IFERROR(INDEX(MAESTRO!D:D,_xludf.AGGREGATE(15,6,ROW(MAESTRO!$B$3:$B$1000)/((MAESTRO!$B$3:$B$1000="ASMAR DIRECCIÓN")*(UPPER(MAESTRO!$L$3:$L$1000)="CONFIRMADO")),ROWS($A$3:A459))),"")</f>
        <v/>
      </c>
      <c r="E459" s="10" t="str">
        <f ca="1">IFERROR(INDEX(MAESTRO!E:E,_xludf.AGGREGATE(15,6,ROW(MAESTRO!$B$3:$B$1000)/((MAESTRO!$B$3:$B$1000="ASMAR DIRECCIÓN")*(UPPER(MAESTRO!$L$3:$L$1000)="CONFIRMADO")),ROWS($A$3:A459))),"")</f>
        <v/>
      </c>
      <c r="F459" s="10" t="str">
        <f ca="1">IFERROR(INDEX(MAESTRO!F:F,_xludf.AGGREGATE(15,6,ROW(MAESTRO!$B$3:$B$1000)/((MAESTRO!$B$3:$B$1000="ASMAR DIRECCIÓN")*(UPPER(MAESTRO!$L$3:$L$1000)="CONFIRMADO")),ROWS($A$3:A459))),"")</f>
        <v/>
      </c>
      <c r="G459" s="10" t="str">
        <f ca="1">IFERROR(INDEX(MAESTRO!G:G,_xludf.AGGREGATE(15,6,ROW(MAESTRO!$B$3:$B$1000)/((MAESTRO!$B$3:$B$1000="ASMAR DIRECCIÓN")*(UPPER(MAESTRO!$L$3:$L$1000)="CONFIRMADO")),ROWS($A$3:A459))),"")</f>
        <v/>
      </c>
      <c r="H459" s="10" t="str">
        <f ca="1">IFERROR(INDEX(MAESTRO!H:H,_xludf.AGGREGATE(15,6,ROW(MAESTRO!$B$3:$B$1000)/((MAESTRO!$B$3:$B$1000="ASMAR DIRECCIÓN")*(UPPER(MAESTRO!$L$3:$L$1000)="CONFIRMADO")),ROWS($A$3:A459))),"")</f>
        <v/>
      </c>
      <c r="I459" s="10" t="str">
        <f ca="1">IFERROR(INDEX(MAESTRO!I:I,_xludf.AGGREGATE(15,6,ROW(MAESTRO!$B$3:$B$1000)/((MAESTRO!$B$3:$B$1000="ASMAR DIRECCIÓN")*(UPPER(MAESTRO!$L$3:$L$1000)="CONFIRMADO")),ROWS($A$3:A459))),"")</f>
        <v/>
      </c>
      <c r="J459" s="10" t="str">
        <f ca="1">IFERROR(INDEX(MAESTRO!J:J,_xludf.AGGREGATE(15,6,ROW(MAESTRO!$B$3:$B$1000)/((MAESTRO!$B$3:$B$1000="ASMAR DIRECCIÓN")*(UPPER(MAESTRO!$L$3:$L$1000)="CONFIRMADO")),ROWS($A$3:A459))),"")</f>
        <v/>
      </c>
      <c r="K459" s="10" t="str">
        <f ca="1">IFERROR(INDEX(MAESTRO!K:K,_xludf.AGGREGATE(15,6,ROW(MAESTRO!$B$3:$B$1000)/((MAESTRO!$B$3:$B$1000="ASMAR DIRECCIÓN")*(UPPER(MAESTRO!$L$3:$L$1000)="CONFIRMADO")),ROWS($A$3:A459))),"")</f>
        <v/>
      </c>
      <c r="L459" s="10" t="str">
        <f ca="1">IFERROR(INDEX(MAESTRO!L:L,_xludf.AGGREGATE(15,6,ROW(MAESTRO!$B$3:$B$1000)/((MAESTRO!$B$3:$B$1000="ASMAR DIRECCIÓN")*(UPPER(MAESTRO!$L$3:$L$1000)="CONFIRMADO")),ROWS($A$3:A459))),"")</f>
        <v/>
      </c>
      <c r="M459" s="10" t="str">
        <f ca="1">IFERROR(INDEX(MAESTRO!M:M,_xludf.AGGREGATE(15,6,ROW(MAESTRO!$B$3:$B$1000)/((MAESTRO!$B$3:$B$1000="ASMAR DIRECCIÓN")*(UPPER(MAESTRO!$L$3:$L$1000)="CONFIRMADO")),ROWS($A$3:A459))),"")</f>
        <v/>
      </c>
      <c r="N459" s="10" t="str">
        <f ca="1">IFERROR(INDEX(MAESTRO!N:N,_xludf.AGGREGATE(15,6,ROW(MAESTRO!$B$3:$B$1000)/((MAESTRO!$B$3:$B$1000="ASMAR DIRECCIÓN")*(UPPER(MAESTRO!$L$3:$L$1000)="CONFIRMADO")),ROWS($A$3:A459))),"")</f>
        <v/>
      </c>
      <c r="O459" s="10" t="str">
        <f ca="1">IFERROR(INDEX(MAESTRO!O:O,_xludf.AGGREGATE(15,6,ROW(MAESTRO!$B$3:$B$1000)/((MAESTRO!$B$3:$B$1000="ASMAR DIRECCIÓN")*(UPPER(MAESTRO!$L$3:$L$1000)="CONFIRMADO")),ROWS($A$3:A459))),"")</f>
        <v/>
      </c>
      <c r="P459" s="10" t="str">
        <f ca="1">IFERROR(INDEX(MAESTRO!P:P,_xludf.AGGREGATE(15,6,ROW(MAESTRO!$B$3:$B$1000)/((MAESTRO!$B$3:$B$1000="ASMAR DIRECCIÓN")*(UPPER(MAESTRO!$L$3:$L$1000)="CONFIRMADO")),ROWS($A$3:A459))),"")</f>
        <v/>
      </c>
      <c r="Q459" s="10" t="str">
        <f ca="1">IFERROR(INDEX(MAESTRO!Q:Q,_xludf.AGGREGATE(15,6,ROW(MAESTRO!$B$3:$B$1000)/((MAESTRO!$B$3:$B$1000="ASMAR DIRECCIÓN")*(UPPER(MAESTRO!$L$3:$L$1000)="CONFIRMADO")),ROWS($A$3:A459))),"")</f>
        <v/>
      </c>
      <c r="R459" s="10" t="str">
        <f ca="1">IFERROR(INDEX(MAESTRO!R:R,_xludf.AGGREGATE(15,6,ROW(MAESTRO!$B$3:$B$1000)/((MAESTRO!$B$3:$B$1000="ASMAR DIRECCIÓN")*(UPPER(MAESTRO!$L$3:$L$1000)="CONFIRMADO")),ROWS($A$3:A459))),"")</f>
        <v/>
      </c>
      <c r="S459" s="10" t="str">
        <f ca="1">IFERROR(INDEX(MAESTRO!S:S,_xludf.AGGREGATE(15,6,ROW(MAESTRO!$B$3:$B$1000)/((MAESTRO!$B$3:$B$1000="ASMAR DIRECCIÓN")*(UPPER(MAESTRO!$L$3:$L$1000)="CONFIRMADO")),ROWS($A$3:A459))),"")</f>
        <v/>
      </c>
      <c r="T459" s="10" t="str">
        <f ca="1">IFERROR(INDEX(MAESTRO!T:T,_xludf.AGGREGATE(15,6,ROW(MAESTRO!$B$3:$B$1000)/((MAESTRO!$B$3:$B$1000="ASMAR DIRECCIÓN")*(UPPER(MAESTRO!$L$3:$L$1000)="CONFIRMADO")),ROWS($A$3:A459))),"")</f>
        <v/>
      </c>
      <c r="U459" s="10" t="str">
        <f ca="1">IFERROR(INDEX(MAESTRO!U:U,_xludf.AGGREGATE(15,6,ROW(MAESTRO!$B$3:$B$1000)/((MAESTRO!$B$3:$B$1000="ASMAR DIRECCIÓN")*(UPPER(MAESTRO!$L$3:$L$1000)="CONFIRMADO")),ROWS($A$3:A459))),"")</f>
        <v/>
      </c>
      <c r="V459" s="10" t="str">
        <f ca="1">IFERROR(INDEX(MAESTRO!V:V,_xludf.AGGREGATE(15,6,ROW(MAESTRO!$B$3:$B$1000)/((MAESTRO!$B$3:$B$1000="ASMAR DIRECCIÓN")*(UPPER(MAESTRO!$L$3:$L$1000)="CONFIRMADO")),ROWS($A$3:A459))),"")</f>
        <v/>
      </c>
      <c r="W459" s="10" t="str">
        <f ca="1">IFERROR(INDEX(MAESTRO!W:W,_xludf.AGGREGATE(15,6,ROW(MAESTRO!$B$3:$B$1000)/((MAESTRO!$B$3:$B$1000="ASMAR DIRECCIÓN")*(UPPER(MAESTRO!$L$3:$L$1000)="CONFIRMADO")),ROWS($A$3:A459))),"")</f>
        <v/>
      </c>
      <c r="X459" s="10" t="str">
        <f ca="1">IFERROR(INDEX(MAESTRO!X:X,_xludf.AGGREGATE(15,6,ROW(MAESTRO!$B$3:$B$1000)/((MAESTRO!$B$3:$B$1000="ASMAR DIRECCIÓN")*(UPPER(MAESTRO!$L$3:$L$1000)="CONFIRMADO")),ROWS($A$3:A459))),"")</f>
        <v/>
      </c>
    </row>
    <row r="460" spans="1:24" ht="22.05" customHeight="1">
      <c r="A460" s="11" t="str">
        <f ca="1">IFERROR(INDEX(MAESTRO!A:A,_xludf.AGGREGATE(15,6,ROW(MAESTRO!$B$3:$B$1000)/((MAESTRO!$B$3:$B$1000="ASMAR DIRECCIÓN")*(UPPER(MAESTRO!$L$3:$L$1000)="CONFIRMADO")),ROWS($A$3:A460))),"")</f>
        <v/>
      </c>
      <c r="B460" s="11" t="str">
        <f ca="1">IFERROR(INDEX(MAESTRO!B:B,_xludf.AGGREGATE(15,6,ROW(MAESTRO!$B$3:$B$1000)/((MAESTRO!$B$3:$B$1000="ASMAR DIRECCIÓN")*(UPPER(MAESTRO!$L$3:$L$1000)="CONFIRMADO")),ROWS($A$3:A460))),"")</f>
        <v/>
      </c>
      <c r="C460" s="11" t="str">
        <f ca="1">IFERROR(INDEX(MAESTRO!C:C,_xludf.AGGREGATE(15,6,ROW(MAESTRO!$B$3:$B$1000)/((MAESTRO!$B$3:$B$1000="ASMAR DIRECCIÓN")*(UPPER(MAESTRO!$L$3:$L$1000)="CONFIRMADO")),ROWS($A$3:A460))),"")</f>
        <v/>
      </c>
      <c r="D460" s="11" t="str">
        <f ca="1">IFERROR(INDEX(MAESTRO!D:D,_xludf.AGGREGATE(15,6,ROW(MAESTRO!$B$3:$B$1000)/((MAESTRO!$B$3:$B$1000="ASMAR DIRECCIÓN")*(UPPER(MAESTRO!$L$3:$L$1000)="CONFIRMADO")),ROWS($A$3:A460))),"")</f>
        <v/>
      </c>
      <c r="E460" s="11" t="str">
        <f ca="1">IFERROR(INDEX(MAESTRO!E:E,_xludf.AGGREGATE(15,6,ROW(MAESTRO!$B$3:$B$1000)/((MAESTRO!$B$3:$B$1000="ASMAR DIRECCIÓN")*(UPPER(MAESTRO!$L$3:$L$1000)="CONFIRMADO")),ROWS($A$3:A460))),"")</f>
        <v/>
      </c>
      <c r="F460" s="11" t="str">
        <f ca="1">IFERROR(INDEX(MAESTRO!F:F,_xludf.AGGREGATE(15,6,ROW(MAESTRO!$B$3:$B$1000)/((MAESTRO!$B$3:$B$1000="ASMAR DIRECCIÓN")*(UPPER(MAESTRO!$L$3:$L$1000)="CONFIRMADO")),ROWS($A$3:A460))),"")</f>
        <v/>
      </c>
      <c r="G460" s="11" t="str">
        <f ca="1">IFERROR(INDEX(MAESTRO!G:G,_xludf.AGGREGATE(15,6,ROW(MAESTRO!$B$3:$B$1000)/((MAESTRO!$B$3:$B$1000="ASMAR DIRECCIÓN")*(UPPER(MAESTRO!$L$3:$L$1000)="CONFIRMADO")),ROWS($A$3:A460))),"")</f>
        <v/>
      </c>
      <c r="H460" s="11" t="str">
        <f ca="1">IFERROR(INDEX(MAESTRO!H:H,_xludf.AGGREGATE(15,6,ROW(MAESTRO!$B$3:$B$1000)/((MAESTRO!$B$3:$B$1000="ASMAR DIRECCIÓN")*(UPPER(MAESTRO!$L$3:$L$1000)="CONFIRMADO")),ROWS($A$3:A460))),"")</f>
        <v/>
      </c>
      <c r="I460" s="11" t="str">
        <f ca="1">IFERROR(INDEX(MAESTRO!I:I,_xludf.AGGREGATE(15,6,ROW(MAESTRO!$B$3:$B$1000)/((MAESTRO!$B$3:$B$1000="ASMAR DIRECCIÓN")*(UPPER(MAESTRO!$L$3:$L$1000)="CONFIRMADO")),ROWS($A$3:A460))),"")</f>
        <v/>
      </c>
      <c r="J460" s="11" t="str">
        <f ca="1">IFERROR(INDEX(MAESTRO!J:J,_xludf.AGGREGATE(15,6,ROW(MAESTRO!$B$3:$B$1000)/((MAESTRO!$B$3:$B$1000="ASMAR DIRECCIÓN")*(UPPER(MAESTRO!$L$3:$L$1000)="CONFIRMADO")),ROWS($A$3:A460))),"")</f>
        <v/>
      </c>
      <c r="K460" s="11" t="str">
        <f ca="1">IFERROR(INDEX(MAESTRO!K:K,_xludf.AGGREGATE(15,6,ROW(MAESTRO!$B$3:$B$1000)/((MAESTRO!$B$3:$B$1000="ASMAR DIRECCIÓN")*(UPPER(MAESTRO!$L$3:$L$1000)="CONFIRMADO")),ROWS($A$3:A460))),"")</f>
        <v/>
      </c>
      <c r="L460" s="11" t="str">
        <f ca="1">IFERROR(INDEX(MAESTRO!L:L,_xludf.AGGREGATE(15,6,ROW(MAESTRO!$B$3:$B$1000)/((MAESTRO!$B$3:$B$1000="ASMAR DIRECCIÓN")*(UPPER(MAESTRO!$L$3:$L$1000)="CONFIRMADO")),ROWS($A$3:A460))),"")</f>
        <v/>
      </c>
      <c r="M460" s="11" t="str">
        <f ca="1">IFERROR(INDEX(MAESTRO!M:M,_xludf.AGGREGATE(15,6,ROW(MAESTRO!$B$3:$B$1000)/((MAESTRO!$B$3:$B$1000="ASMAR DIRECCIÓN")*(UPPER(MAESTRO!$L$3:$L$1000)="CONFIRMADO")),ROWS($A$3:A460))),"")</f>
        <v/>
      </c>
      <c r="N460" s="11" t="str">
        <f ca="1">IFERROR(INDEX(MAESTRO!N:N,_xludf.AGGREGATE(15,6,ROW(MAESTRO!$B$3:$B$1000)/((MAESTRO!$B$3:$B$1000="ASMAR DIRECCIÓN")*(UPPER(MAESTRO!$L$3:$L$1000)="CONFIRMADO")),ROWS($A$3:A460))),"")</f>
        <v/>
      </c>
      <c r="O460" s="11" t="str">
        <f ca="1">IFERROR(INDEX(MAESTRO!O:O,_xludf.AGGREGATE(15,6,ROW(MAESTRO!$B$3:$B$1000)/((MAESTRO!$B$3:$B$1000="ASMAR DIRECCIÓN")*(UPPER(MAESTRO!$L$3:$L$1000)="CONFIRMADO")),ROWS($A$3:A460))),"")</f>
        <v/>
      </c>
      <c r="P460" s="11" t="str">
        <f ca="1">IFERROR(INDEX(MAESTRO!P:P,_xludf.AGGREGATE(15,6,ROW(MAESTRO!$B$3:$B$1000)/((MAESTRO!$B$3:$B$1000="ASMAR DIRECCIÓN")*(UPPER(MAESTRO!$L$3:$L$1000)="CONFIRMADO")),ROWS($A$3:A460))),"")</f>
        <v/>
      </c>
      <c r="Q460" s="11" t="str">
        <f ca="1">IFERROR(INDEX(MAESTRO!Q:Q,_xludf.AGGREGATE(15,6,ROW(MAESTRO!$B$3:$B$1000)/((MAESTRO!$B$3:$B$1000="ASMAR DIRECCIÓN")*(UPPER(MAESTRO!$L$3:$L$1000)="CONFIRMADO")),ROWS($A$3:A460))),"")</f>
        <v/>
      </c>
      <c r="R460" s="11" t="str">
        <f ca="1">IFERROR(INDEX(MAESTRO!R:R,_xludf.AGGREGATE(15,6,ROW(MAESTRO!$B$3:$B$1000)/((MAESTRO!$B$3:$B$1000="ASMAR DIRECCIÓN")*(UPPER(MAESTRO!$L$3:$L$1000)="CONFIRMADO")),ROWS($A$3:A460))),"")</f>
        <v/>
      </c>
      <c r="S460" s="11" t="str">
        <f ca="1">IFERROR(INDEX(MAESTRO!S:S,_xludf.AGGREGATE(15,6,ROW(MAESTRO!$B$3:$B$1000)/((MAESTRO!$B$3:$B$1000="ASMAR DIRECCIÓN")*(UPPER(MAESTRO!$L$3:$L$1000)="CONFIRMADO")),ROWS($A$3:A460))),"")</f>
        <v/>
      </c>
      <c r="T460" s="11" t="str">
        <f ca="1">IFERROR(INDEX(MAESTRO!T:T,_xludf.AGGREGATE(15,6,ROW(MAESTRO!$B$3:$B$1000)/((MAESTRO!$B$3:$B$1000="ASMAR DIRECCIÓN")*(UPPER(MAESTRO!$L$3:$L$1000)="CONFIRMADO")),ROWS($A$3:A460))),"")</f>
        <v/>
      </c>
      <c r="U460" s="11" t="str">
        <f ca="1">IFERROR(INDEX(MAESTRO!U:U,_xludf.AGGREGATE(15,6,ROW(MAESTRO!$B$3:$B$1000)/((MAESTRO!$B$3:$B$1000="ASMAR DIRECCIÓN")*(UPPER(MAESTRO!$L$3:$L$1000)="CONFIRMADO")),ROWS($A$3:A460))),"")</f>
        <v/>
      </c>
      <c r="V460" s="11" t="str">
        <f ca="1">IFERROR(INDEX(MAESTRO!V:V,_xludf.AGGREGATE(15,6,ROW(MAESTRO!$B$3:$B$1000)/((MAESTRO!$B$3:$B$1000="ASMAR DIRECCIÓN")*(UPPER(MAESTRO!$L$3:$L$1000)="CONFIRMADO")),ROWS($A$3:A460))),"")</f>
        <v/>
      </c>
      <c r="W460" s="11" t="str">
        <f ca="1">IFERROR(INDEX(MAESTRO!W:W,_xludf.AGGREGATE(15,6,ROW(MAESTRO!$B$3:$B$1000)/((MAESTRO!$B$3:$B$1000="ASMAR DIRECCIÓN")*(UPPER(MAESTRO!$L$3:$L$1000)="CONFIRMADO")),ROWS($A$3:A460))),"")</f>
        <v/>
      </c>
      <c r="X460" s="11" t="str">
        <f ca="1">IFERROR(INDEX(MAESTRO!X:X,_xludf.AGGREGATE(15,6,ROW(MAESTRO!$B$3:$B$1000)/((MAESTRO!$B$3:$B$1000="ASMAR DIRECCIÓN")*(UPPER(MAESTRO!$L$3:$L$1000)="CONFIRMADO")),ROWS($A$3:A460))),"")</f>
        <v/>
      </c>
    </row>
    <row r="461" spans="1:24" ht="22.05" customHeight="1">
      <c r="A461" s="10" t="str">
        <f ca="1">IFERROR(INDEX(MAESTRO!A:A,_xludf.AGGREGATE(15,6,ROW(MAESTRO!$B$3:$B$1000)/((MAESTRO!$B$3:$B$1000="ASMAR DIRECCIÓN")*(UPPER(MAESTRO!$L$3:$L$1000)="CONFIRMADO")),ROWS($A$3:A461))),"")</f>
        <v/>
      </c>
      <c r="B461" s="10" t="str">
        <f ca="1">IFERROR(INDEX(MAESTRO!B:B,_xludf.AGGREGATE(15,6,ROW(MAESTRO!$B$3:$B$1000)/((MAESTRO!$B$3:$B$1000="ASMAR DIRECCIÓN")*(UPPER(MAESTRO!$L$3:$L$1000)="CONFIRMADO")),ROWS($A$3:A461))),"")</f>
        <v/>
      </c>
      <c r="C461" s="10" t="str">
        <f ca="1">IFERROR(INDEX(MAESTRO!C:C,_xludf.AGGREGATE(15,6,ROW(MAESTRO!$B$3:$B$1000)/((MAESTRO!$B$3:$B$1000="ASMAR DIRECCIÓN")*(UPPER(MAESTRO!$L$3:$L$1000)="CONFIRMADO")),ROWS($A$3:A461))),"")</f>
        <v/>
      </c>
      <c r="D461" s="10" t="str">
        <f ca="1">IFERROR(INDEX(MAESTRO!D:D,_xludf.AGGREGATE(15,6,ROW(MAESTRO!$B$3:$B$1000)/((MAESTRO!$B$3:$B$1000="ASMAR DIRECCIÓN")*(UPPER(MAESTRO!$L$3:$L$1000)="CONFIRMADO")),ROWS($A$3:A461))),"")</f>
        <v/>
      </c>
      <c r="E461" s="10" t="str">
        <f ca="1">IFERROR(INDEX(MAESTRO!E:E,_xludf.AGGREGATE(15,6,ROW(MAESTRO!$B$3:$B$1000)/((MAESTRO!$B$3:$B$1000="ASMAR DIRECCIÓN")*(UPPER(MAESTRO!$L$3:$L$1000)="CONFIRMADO")),ROWS($A$3:A461))),"")</f>
        <v/>
      </c>
      <c r="F461" s="10" t="str">
        <f ca="1">IFERROR(INDEX(MAESTRO!F:F,_xludf.AGGREGATE(15,6,ROW(MAESTRO!$B$3:$B$1000)/((MAESTRO!$B$3:$B$1000="ASMAR DIRECCIÓN")*(UPPER(MAESTRO!$L$3:$L$1000)="CONFIRMADO")),ROWS($A$3:A461))),"")</f>
        <v/>
      </c>
      <c r="G461" s="10" t="str">
        <f ca="1">IFERROR(INDEX(MAESTRO!G:G,_xludf.AGGREGATE(15,6,ROW(MAESTRO!$B$3:$B$1000)/((MAESTRO!$B$3:$B$1000="ASMAR DIRECCIÓN")*(UPPER(MAESTRO!$L$3:$L$1000)="CONFIRMADO")),ROWS($A$3:A461))),"")</f>
        <v/>
      </c>
      <c r="H461" s="10" t="str">
        <f ca="1">IFERROR(INDEX(MAESTRO!H:H,_xludf.AGGREGATE(15,6,ROW(MAESTRO!$B$3:$B$1000)/((MAESTRO!$B$3:$B$1000="ASMAR DIRECCIÓN")*(UPPER(MAESTRO!$L$3:$L$1000)="CONFIRMADO")),ROWS($A$3:A461))),"")</f>
        <v/>
      </c>
      <c r="I461" s="10" t="str">
        <f ca="1">IFERROR(INDEX(MAESTRO!I:I,_xludf.AGGREGATE(15,6,ROW(MAESTRO!$B$3:$B$1000)/((MAESTRO!$B$3:$B$1000="ASMAR DIRECCIÓN")*(UPPER(MAESTRO!$L$3:$L$1000)="CONFIRMADO")),ROWS($A$3:A461))),"")</f>
        <v/>
      </c>
      <c r="J461" s="10" t="str">
        <f ca="1">IFERROR(INDEX(MAESTRO!J:J,_xludf.AGGREGATE(15,6,ROW(MAESTRO!$B$3:$B$1000)/((MAESTRO!$B$3:$B$1000="ASMAR DIRECCIÓN")*(UPPER(MAESTRO!$L$3:$L$1000)="CONFIRMADO")),ROWS($A$3:A461))),"")</f>
        <v/>
      </c>
      <c r="K461" s="10" t="str">
        <f ca="1">IFERROR(INDEX(MAESTRO!K:K,_xludf.AGGREGATE(15,6,ROW(MAESTRO!$B$3:$B$1000)/((MAESTRO!$B$3:$B$1000="ASMAR DIRECCIÓN")*(UPPER(MAESTRO!$L$3:$L$1000)="CONFIRMADO")),ROWS($A$3:A461))),"")</f>
        <v/>
      </c>
      <c r="L461" s="10" t="str">
        <f ca="1">IFERROR(INDEX(MAESTRO!L:L,_xludf.AGGREGATE(15,6,ROW(MAESTRO!$B$3:$B$1000)/((MAESTRO!$B$3:$B$1000="ASMAR DIRECCIÓN")*(UPPER(MAESTRO!$L$3:$L$1000)="CONFIRMADO")),ROWS($A$3:A461))),"")</f>
        <v/>
      </c>
      <c r="M461" s="10" t="str">
        <f ca="1">IFERROR(INDEX(MAESTRO!M:M,_xludf.AGGREGATE(15,6,ROW(MAESTRO!$B$3:$B$1000)/((MAESTRO!$B$3:$B$1000="ASMAR DIRECCIÓN")*(UPPER(MAESTRO!$L$3:$L$1000)="CONFIRMADO")),ROWS($A$3:A461))),"")</f>
        <v/>
      </c>
      <c r="N461" s="10" t="str">
        <f ca="1">IFERROR(INDEX(MAESTRO!N:N,_xludf.AGGREGATE(15,6,ROW(MAESTRO!$B$3:$B$1000)/((MAESTRO!$B$3:$B$1000="ASMAR DIRECCIÓN")*(UPPER(MAESTRO!$L$3:$L$1000)="CONFIRMADO")),ROWS($A$3:A461))),"")</f>
        <v/>
      </c>
      <c r="O461" s="10" t="str">
        <f ca="1">IFERROR(INDEX(MAESTRO!O:O,_xludf.AGGREGATE(15,6,ROW(MAESTRO!$B$3:$B$1000)/((MAESTRO!$B$3:$B$1000="ASMAR DIRECCIÓN")*(UPPER(MAESTRO!$L$3:$L$1000)="CONFIRMADO")),ROWS($A$3:A461))),"")</f>
        <v/>
      </c>
      <c r="P461" s="10" t="str">
        <f ca="1">IFERROR(INDEX(MAESTRO!P:P,_xludf.AGGREGATE(15,6,ROW(MAESTRO!$B$3:$B$1000)/((MAESTRO!$B$3:$B$1000="ASMAR DIRECCIÓN")*(UPPER(MAESTRO!$L$3:$L$1000)="CONFIRMADO")),ROWS($A$3:A461))),"")</f>
        <v/>
      </c>
      <c r="Q461" s="10" t="str">
        <f ca="1">IFERROR(INDEX(MAESTRO!Q:Q,_xludf.AGGREGATE(15,6,ROW(MAESTRO!$B$3:$B$1000)/((MAESTRO!$B$3:$B$1000="ASMAR DIRECCIÓN")*(UPPER(MAESTRO!$L$3:$L$1000)="CONFIRMADO")),ROWS($A$3:A461))),"")</f>
        <v/>
      </c>
      <c r="R461" s="10" t="str">
        <f ca="1">IFERROR(INDEX(MAESTRO!R:R,_xludf.AGGREGATE(15,6,ROW(MAESTRO!$B$3:$B$1000)/((MAESTRO!$B$3:$B$1000="ASMAR DIRECCIÓN")*(UPPER(MAESTRO!$L$3:$L$1000)="CONFIRMADO")),ROWS($A$3:A461))),"")</f>
        <v/>
      </c>
      <c r="S461" s="10" t="str">
        <f ca="1">IFERROR(INDEX(MAESTRO!S:S,_xludf.AGGREGATE(15,6,ROW(MAESTRO!$B$3:$B$1000)/((MAESTRO!$B$3:$B$1000="ASMAR DIRECCIÓN")*(UPPER(MAESTRO!$L$3:$L$1000)="CONFIRMADO")),ROWS($A$3:A461))),"")</f>
        <v/>
      </c>
      <c r="T461" s="10" t="str">
        <f ca="1">IFERROR(INDEX(MAESTRO!T:T,_xludf.AGGREGATE(15,6,ROW(MAESTRO!$B$3:$B$1000)/((MAESTRO!$B$3:$B$1000="ASMAR DIRECCIÓN")*(UPPER(MAESTRO!$L$3:$L$1000)="CONFIRMADO")),ROWS($A$3:A461))),"")</f>
        <v/>
      </c>
      <c r="U461" s="10" t="str">
        <f ca="1">IFERROR(INDEX(MAESTRO!U:U,_xludf.AGGREGATE(15,6,ROW(MAESTRO!$B$3:$B$1000)/((MAESTRO!$B$3:$B$1000="ASMAR DIRECCIÓN")*(UPPER(MAESTRO!$L$3:$L$1000)="CONFIRMADO")),ROWS($A$3:A461))),"")</f>
        <v/>
      </c>
      <c r="V461" s="10" t="str">
        <f ca="1">IFERROR(INDEX(MAESTRO!V:V,_xludf.AGGREGATE(15,6,ROW(MAESTRO!$B$3:$B$1000)/((MAESTRO!$B$3:$B$1000="ASMAR DIRECCIÓN")*(UPPER(MAESTRO!$L$3:$L$1000)="CONFIRMADO")),ROWS($A$3:A461))),"")</f>
        <v/>
      </c>
      <c r="W461" s="10" t="str">
        <f ca="1">IFERROR(INDEX(MAESTRO!W:W,_xludf.AGGREGATE(15,6,ROW(MAESTRO!$B$3:$B$1000)/((MAESTRO!$B$3:$B$1000="ASMAR DIRECCIÓN")*(UPPER(MAESTRO!$L$3:$L$1000)="CONFIRMADO")),ROWS($A$3:A461))),"")</f>
        <v/>
      </c>
      <c r="X461" s="10" t="str">
        <f ca="1">IFERROR(INDEX(MAESTRO!X:X,_xludf.AGGREGATE(15,6,ROW(MAESTRO!$B$3:$B$1000)/((MAESTRO!$B$3:$B$1000="ASMAR DIRECCIÓN")*(UPPER(MAESTRO!$L$3:$L$1000)="CONFIRMADO")),ROWS($A$3:A461))),"")</f>
        <v/>
      </c>
    </row>
    <row r="462" spans="1:24" ht="22.05" customHeight="1">
      <c r="A462" s="11" t="str">
        <f ca="1">IFERROR(INDEX(MAESTRO!A:A,_xludf.AGGREGATE(15,6,ROW(MAESTRO!$B$3:$B$1000)/((MAESTRO!$B$3:$B$1000="ASMAR DIRECCIÓN")*(UPPER(MAESTRO!$L$3:$L$1000)="CONFIRMADO")),ROWS($A$3:A462))),"")</f>
        <v/>
      </c>
      <c r="B462" s="11" t="str">
        <f ca="1">IFERROR(INDEX(MAESTRO!B:B,_xludf.AGGREGATE(15,6,ROW(MAESTRO!$B$3:$B$1000)/((MAESTRO!$B$3:$B$1000="ASMAR DIRECCIÓN")*(UPPER(MAESTRO!$L$3:$L$1000)="CONFIRMADO")),ROWS($A$3:A462))),"")</f>
        <v/>
      </c>
      <c r="C462" s="11" t="str">
        <f ca="1">IFERROR(INDEX(MAESTRO!C:C,_xludf.AGGREGATE(15,6,ROW(MAESTRO!$B$3:$B$1000)/((MAESTRO!$B$3:$B$1000="ASMAR DIRECCIÓN")*(UPPER(MAESTRO!$L$3:$L$1000)="CONFIRMADO")),ROWS($A$3:A462))),"")</f>
        <v/>
      </c>
      <c r="D462" s="11" t="str">
        <f ca="1">IFERROR(INDEX(MAESTRO!D:D,_xludf.AGGREGATE(15,6,ROW(MAESTRO!$B$3:$B$1000)/((MAESTRO!$B$3:$B$1000="ASMAR DIRECCIÓN")*(UPPER(MAESTRO!$L$3:$L$1000)="CONFIRMADO")),ROWS($A$3:A462))),"")</f>
        <v/>
      </c>
      <c r="E462" s="11" t="str">
        <f ca="1">IFERROR(INDEX(MAESTRO!E:E,_xludf.AGGREGATE(15,6,ROW(MAESTRO!$B$3:$B$1000)/((MAESTRO!$B$3:$B$1000="ASMAR DIRECCIÓN")*(UPPER(MAESTRO!$L$3:$L$1000)="CONFIRMADO")),ROWS($A$3:A462))),"")</f>
        <v/>
      </c>
      <c r="F462" s="11" t="str">
        <f ca="1">IFERROR(INDEX(MAESTRO!F:F,_xludf.AGGREGATE(15,6,ROW(MAESTRO!$B$3:$B$1000)/((MAESTRO!$B$3:$B$1000="ASMAR DIRECCIÓN")*(UPPER(MAESTRO!$L$3:$L$1000)="CONFIRMADO")),ROWS($A$3:A462))),"")</f>
        <v/>
      </c>
      <c r="G462" s="11" t="str">
        <f ca="1">IFERROR(INDEX(MAESTRO!G:G,_xludf.AGGREGATE(15,6,ROW(MAESTRO!$B$3:$B$1000)/((MAESTRO!$B$3:$B$1000="ASMAR DIRECCIÓN")*(UPPER(MAESTRO!$L$3:$L$1000)="CONFIRMADO")),ROWS($A$3:A462))),"")</f>
        <v/>
      </c>
      <c r="H462" s="11" t="str">
        <f ca="1">IFERROR(INDEX(MAESTRO!H:H,_xludf.AGGREGATE(15,6,ROW(MAESTRO!$B$3:$B$1000)/((MAESTRO!$B$3:$B$1000="ASMAR DIRECCIÓN")*(UPPER(MAESTRO!$L$3:$L$1000)="CONFIRMADO")),ROWS($A$3:A462))),"")</f>
        <v/>
      </c>
      <c r="I462" s="11" t="str">
        <f ca="1">IFERROR(INDEX(MAESTRO!I:I,_xludf.AGGREGATE(15,6,ROW(MAESTRO!$B$3:$B$1000)/((MAESTRO!$B$3:$B$1000="ASMAR DIRECCIÓN")*(UPPER(MAESTRO!$L$3:$L$1000)="CONFIRMADO")),ROWS($A$3:A462))),"")</f>
        <v/>
      </c>
      <c r="J462" s="11" t="str">
        <f ca="1">IFERROR(INDEX(MAESTRO!J:J,_xludf.AGGREGATE(15,6,ROW(MAESTRO!$B$3:$B$1000)/((MAESTRO!$B$3:$B$1000="ASMAR DIRECCIÓN")*(UPPER(MAESTRO!$L$3:$L$1000)="CONFIRMADO")),ROWS($A$3:A462))),"")</f>
        <v/>
      </c>
      <c r="K462" s="11" t="str">
        <f ca="1">IFERROR(INDEX(MAESTRO!K:K,_xludf.AGGREGATE(15,6,ROW(MAESTRO!$B$3:$B$1000)/((MAESTRO!$B$3:$B$1000="ASMAR DIRECCIÓN")*(UPPER(MAESTRO!$L$3:$L$1000)="CONFIRMADO")),ROWS($A$3:A462))),"")</f>
        <v/>
      </c>
      <c r="L462" s="11" t="str">
        <f ca="1">IFERROR(INDEX(MAESTRO!L:L,_xludf.AGGREGATE(15,6,ROW(MAESTRO!$B$3:$B$1000)/((MAESTRO!$B$3:$B$1000="ASMAR DIRECCIÓN")*(UPPER(MAESTRO!$L$3:$L$1000)="CONFIRMADO")),ROWS($A$3:A462))),"")</f>
        <v/>
      </c>
      <c r="M462" s="11" t="str">
        <f ca="1">IFERROR(INDEX(MAESTRO!M:M,_xludf.AGGREGATE(15,6,ROW(MAESTRO!$B$3:$B$1000)/((MAESTRO!$B$3:$B$1000="ASMAR DIRECCIÓN")*(UPPER(MAESTRO!$L$3:$L$1000)="CONFIRMADO")),ROWS($A$3:A462))),"")</f>
        <v/>
      </c>
      <c r="N462" s="11" t="str">
        <f ca="1">IFERROR(INDEX(MAESTRO!N:N,_xludf.AGGREGATE(15,6,ROW(MAESTRO!$B$3:$B$1000)/((MAESTRO!$B$3:$B$1000="ASMAR DIRECCIÓN")*(UPPER(MAESTRO!$L$3:$L$1000)="CONFIRMADO")),ROWS($A$3:A462))),"")</f>
        <v/>
      </c>
      <c r="O462" s="11" t="str">
        <f ca="1">IFERROR(INDEX(MAESTRO!O:O,_xludf.AGGREGATE(15,6,ROW(MAESTRO!$B$3:$B$1000)/((MAESTRO!$B$3:$B$1000="ASMAR DIRECCIÓN")*(UPPER(MAESTRO!$L$3:$L$1000)="CONFIRMADO")),ROWS($A$3:A462))),"")</f>
        <v/>
      </c>
      <c r="P462" s="11" t="str">
        <f ca="1">IFERROR(INDEX(MAESTRO!P:P,_xludf.AGGREGATE(15,6,ROW(MAESTRO!$B$3:$B$1000)/((MAESTRO!$B$3:$B$1000="ASMAR DIRECCIÓN")*(UPPER(MAESTRO!$L$3:$L$1000)="CONFIRMADO")),ROWS($A$3:A462))),"")</f>
        <v/>
      </c>
      <c r="Q462" s="11" t="str">
        <f ca="1">IFERROR(INDEX(MAESTRO!Q:Q,_xludf.AGGREGATE(15,6,ROW(MAESTRO!$B$3:$B$1000)/((MAESTRO!$B$3:$B$1000="ASMAR DIRECCIÓN")*(UPPER(MAESTRO!$L$3:$L$1000)="CONFIRMADO")),ROWS($A$3:A462))),"")</f>
        <v/>
      </c>
      <c r="R462" s="11" t="str">
        <f ca="1">IFERROR(INDEX(MAESTRO!R:R,_xludf.AGGREGATE(15,6,ROW(MAESTRO!$B$3:$B$1000)/((MAESTRO!$B$3:$B$1000="ASMAR DIRECCIÓN")*(UPPER(MAESTRO!$L$3:$L$1000)="CONFIRMADO")),ROWS($A$3:A462))),"")</f>
        <v/>
      </c>
      <c r="S462" s="11" t="str">
        <f ca="1">IFERROR(INDEX(MAESTRO!S:S,_xludf.AGGREGATE(15,6,ROW(MAESTRO!$B$3:$B$1000)/((MAESTRO!$B$3:$B$1000="ASMAR DIRECCIÓN")*(UPPER(MAESTRO!$L$3:$L$1000)="CONFIRMADO")),ROWS($A$3:A462))),"")</f>
        <v/>
      </c>
      <c r="T462" s="11" t="str">
        <f ca="1">IFERROR(INDEX(MAESTRO!T:T,_xludf.AGGREGATE(15,6,ROW(MAESTRO!$B$3:$B$1000)/((MAESTRO!$B$3:$B$1000="ASMAR DIRECCIÓN")*(UPPER(MAESTRO!$L$3:$L$1000)="CONFIRMADO")),ROWS($A$3:A462))),"")</f>
        <v/>
      </c>
      <c r="U462" s="11" t="str">
        <f ca="1">IFERROR(INDEX(MAESTRO!U:U,_xludf.AGGREGATE(15,6,ROW(MAESTRO!$B$3:$B$1000)/((MAESTRO!$B$3:$B$1000="ASMAR DIRECCIÓN")*(UPPER(MAESTRO!$L$3:$L$1000)="CONFIRMADO")),ROWS($A$3:A462))),"")</f>
        <v/>
      </c>
      <c r="V462" s="11" t="str">
        <f ca="1">IFERROR(INDEX(MAESTRO!V:V,_xludf.AGGREGATE(15,6,ROW(MAESTRO!$B$3:$B$1000)/((MAESTRO!$B$3:$B$1000="ASMAR DIRECCIÓN")*(UPPER(MAESTRO!$L$3:$L$1000)="CONFIRMADO")),ROWS($A$3:A462))),"")</f>
        <v/>
      </c>
      <c r="W462" s="11" t="str">
        <f ca="1">IFERROR(INDEX(MAESTRO!W:W,_xludf.AGGREGATE(15,6,ROW(MAESTRO!$B$3:$B$1000)/((MAESTRO!$B$3:$B$1000="ASMAR DIRECCIÓN")*(UPPER(MAESTRO!$L$3:$L$1000)="CONFIRMADO")),ROWS($A$3:A462))),"")</f>
        <v/>
      </c>
      <c r="X462" s="11" t="str">
        <f ca="1">IFERROR(INDEX(MAESTRO!X:X,_xludf.AGGREGATE(15,6,ROW(MAESTRO!$B$3:$B$1000)/((MAESTRO!$B$3:$B$1000="ASMAR DIRECCIÓN")*(UPPER(MAESTRO!$L$3:$L$1000)="CONFIRMADO")),ROWS($A$3:A462))),"")</f>
        <v/>
      </c>
    </row>
    <row r="463" spans="1:24" ht="22.05" customHeight="1">
      <c r="A463" s="10" t="str">
        <f ca="1">IFERROR(INDEX(MAESTRO!A:A,_xludf.AGGREGATE(15,6,ROW(MAESTRO!$B$3:$B$1000)/((MAESTRO!$B$3:$B$1000="ASMAR DIRECCIÓN")*(UPPER(MAESTRO!$L$3:$L$1000)="CONFIRMADO")),ROWS($A$3:A463))),"")</f>
        <v/>
      </c>
      <c r="B463" s="10" t="str">
        <f ca="1">IFERROR(INDEX(MAESTRO!B:B,_xludf.AGGREGATE(15,6,ROW(MAESTRO!$B$3:$B$1000)/((MAESTRO!$B$3:$B$1000="ASMAR DIRECCIÓN")*(UPPER(MAESTRO!$L$3:$L$1000)="CONFIRMADO")),ROWS($A$3:A463))),"")</f>
        <v/>
      </c>
      <c r="C463" s="10" t="str">
        <f ca="1">IFERROR(INDEX(MAESTRO!C:C,_xludf.AGGREGATE(15,6,ROW(MAESTRO!$B$3:$B$1000)/((MAESTRO!$B$3:$B$1000="ASMAR DIRECCIÓN")*(UPPER(MAESTRO!$L$3:$L$1000)="CONFIRMADO")),ROWS($A$3:A463))),"")</f>
        <v/>
      </c>
      <c r="D463" s="10" t="str">
        <f ca="1">IFERROR(INDEX(MAESTRO!D:D,_xludf.AGGREGATE(15,6,ROW(MAESTRO!$B$3:$B$1000)/((MAESTRO!$B$3:$B$1000="ASMAR DIRECCIÓN")*(UPPER(MAESTRO!$L$3:$L$1000)="CONFIRMADO")),ROWS($A$3:A463))),"")</f>
        <v/>
      </c>
      <c r="E463" s="10" t="str">
        <f ca="1">IFERROR(INDEX(MAESTRO!E:E,_xludf.AGGREGATE(15,6,ROW(MAESTRO!$B$3:$B$1000)/((MAESTRO!$B$3:$B$1000="ASMAR DIRECCIÓN")*(UPPER(MAESTRO!$L$3:$L$1000)="CONFIRMADO")),ROWS($A$3:A463))),"")</f>
        <v/>
      </c>
      <c r="F463" s="10" t="str">
        <f ca="1">IFERROR(INDEX(MAESTRO!F:F,_xludf.AGGREGATE(15,6,ROW(MAESTRO!$B$3:$B$1000)/((MAESTRO!$B$3:$B$1000="ASMAR DIRECCIÓN")*(UPPER(MAESTRO!$L$3:$L$1000)="CONFIRMADO")),ROWS($A$3:A463))),"")</f>
        <v/>
      </c>
      <c r="G463" s="10" t="str">
        <f ca="1">IFERROR(INDEX(MAESTRO!G:G,_xludf.AGGREGATE(15,6,ROW(MAESTRO!$B$3:$B$1000)/((MAESTRO!$B$3:$B$1000="ASMAR DIRECCIÓN")*(UPPER(MAESTRO!$L$3:$L$1000)="CONFIRMADO")),ROWS($A$3:A463))),"")</f>
        <v/>
      </c>
      <c r="H463" s="10" t="str">
        <f ca="1">IFERROR(INDEX(MAESTRO!H:H,_xludf.AGGREGATE(15,6,ROW(MAESTRO!$B$3:$B$1000)/((MAESTRO!$B$3:$B$1000="ASMAR DIRECCIÓN")*(UPPER(MAESTRO!$L$3:$L$1000)="CONFIRMADO")),ROWS($A$3:A463))),"")</f>
        <v/>
      </c>
      <c r="I463" s="10" t="str">
        <f ca="1">IFERROR(INDEX(MAESTRO!I:I,_xludf.AGGREGATE(15,6,ROW(MAESTRO!$B$3:$B$1000)/((MAESTRO!$B$3:$B$1000="ASMAR DIRECCIÓN")*(UPPER(MAESTRO!$L$3:$L$1000)="CONFIRMADO")),ROWS($A$3:A463))),"")</f>
        <v/>
      </c>
      <c r="J463" s="10" t="str">
        <f ca="1">IFERROR(INDEX(MAESTRO!J:J,_xludf.AGGREGATE(15,6,ROW(MAESTRO!$B$3:$B$1000)/((MAESTRO!$B$3:$B$1000="ASMAR DIRECCIÓN")*(UPPER(MAESTRO!$L$3:$L$1000)="CONFIRMADO")),ROWS($A$3:A463))),"")</f>
        <v/>
      </c>
      <c r="K463" s="10" t="str">
        <f ca="1">IFERROR(INDEX(MAESTRO!K:K,_xludf.AGGREGATE(15,6,ROW(MAESTRO!$B$3:$B$1000)/((MAESTRO!$B$3:$B$1000="ASMAR DIRECCIÓN")*(UPPER(MAESTRO!$L$3:$L$1000)="CONFIRMADO")),ROWS($A$3:A463))),"")</f>
        <v/>
      </c>
      <c r="L463" s="10" t="str">
        <f ca="1">IFERROR(INDEX(MAESTRO!L:L,_xludf.AGGREGATE(15,6,ROW(MAESTRO!$B$3:$B$1000)/((MAESTRO!$B$3:$B$1000="ASMAR DIRECCIÓN")*(UPPER(MAESTRO!$L$3:$L$1000)="CONFIRMADO")),ROWS($A$3:A463))),"")</f>
        <v/>
      </c>
      <c r="M463" s="10" t="str">
        <f ca="1">IFERROR(INDEX(MAESTRO!M:M,_xludf.AGGREGATE(15,6,ROW(MAESTRO!$B$3:$B$1000)/((MAESTRO!$B$3:$B$1000="ASMAR DIRECCIÓN")*(UPPER(MAESTRO!$L$3:$L$1000)="CONFIRMADO")),ROWS($A$3:A463))),"")</f>
        <v/>
      </c>
      <c r="N463" s="10" t="str">
        <f ca="1">IFERROR(INDEX(MAESTRO!N:N,_xludf.AGGREGATE(15,6,ROW(MAESTRO!$B$3:$B$1000)/((MAESTRO!$B$3:$B$1000="ASMAR DIRECCIÓN")*(UPPER(MAESTRO!$L$3:$L$1000)="CONFIRMADO")),ROWS($A$3:A463))),"")</f>
        <v/>
      </c>
      <c r="O463" s="10" t="str">
        <f ca="1">IFERROR(INDEX(MAESTRO!O:O,_xludf.AGGREGATE(15,6,ROW(MAESTRO!$B$3:$B$1000)/((MAESTRO!$B$3:$B$1000="ASMAR DIRECCIÓN")*(UPPER(MAESTRO!$L$3:$L$1000)="CONFIRMADO")),ROWS($A$3:A463))),"")</f>
        <v/>
      </c>
      <c r="P463" s="10" t="str">
        <f ca="1">IFERROR(INDEX(MAESTRO!P:P,_xludf.AGGREGATE(15,6,ROW(MAESTRO!$B$3:$B$1000)/((MAESTRO!$B$3:$B$1000="ASMAR DIRECCIÓN")*(UPPER(MAESTRO!$L$3:$L$1000)="CONFIRMADO")),ROWS($A$3:A463))),"")</f>
        <v/>
      </c>
      <c r="Q463" s="10" t="str">
        <f ca="1">IFERROR(INDEX(MAESTRO!Q:Q,_xludf.AGGREGATE(15,6,ROW(MAESTRO!$B$3:$B$1000)/((MAESTRO!$B$3:$B$1000="ASMAR DIRECCIÓN")*(UPPER(MAESTRO!$L$3:$L$1000)="CONFIRMADO")),ROWS($A$3:A463))),"")</f>
        <v/>
      </c>
      <c r="R463" s="10" t="str">
        <f ca="1">IFERROR(INDEX(MAESTRO!R:R,_xludf.AGGREGATE(15,6,ROW(MAESTRO!$B$3:$B$1000)/((MAESTRO!$B$3:$B$1000="ASMAR DIRECCIÓN")*(UPPER(MAESTRO!$L$3:$L$1000)="CONFIRMADO")),ROWS($A$3:A463))),"")</f>
        <v/>
      </c>
      <c r="S463" s="10" t="str">
        <f ca="1">IFERROR(INDEX(MAESTRO!S:S,_xludf.AGGREGATE(15,6,ROW(MAESTRO!$B$3:$B$1000)/((MAESTRO!$B$3:$B$1000="ASMAR DIRECCIÓN")*(UPPER(MAESTRO!$L$3:$L$1000)="CONFIRMADO")),ROWS($A$3:A463))),"")</f>
        <v/>
      </c>
      <c r="T463" s="10" t="str">
        <f ca="1">IFERROR(INDEX(MAESTRO!T:T,_xludf.AGGREGATE(15,6,ROW(MAESTRO!$B$3:$B$1000)/((MAESTRO!$B$3:$B$1000="ASMAR DIRECCIÓN")*(UPPER(MAESTRO!$L$3:$L$1000)="CONFIRMADO")),ROWS($A$3:A463))),"")</f>
        <v/>
      </c>
      <c r="U463" s="10" t="str">
        <f ca="1">IFERROR(INDEX(MAESTRO!U:U,_xludf.AGGREGATE(15,6,ROW(MAESTRO!$B$3:$B$1000)/((MAESTRO!$B$3:$B$1000="ASMAR DIRECCIÓN")*(UPPER(MAESTRO!$L$3:$L$1000)="CONFIRMADO")),ROWS($A$3:A463))),"")</f>
        <v/>
      </c>
      <c r="V463" s="10" t="str">
        <f ca="1">IFERROR(INDEX(MAESTRO!V:V,_xludf.AGGREGATE(15,6,ROW(MAESTRO!$B$3:$B$1000)/((MAESTRO!$B$3:$B$1000="ASMAR DIRECCIÓN")*(UPPER(MAESTRO!$L$3:$L$1000)="CONFIRMADO")),ROWS($A$3:A463))),"")</f>
        <v/>
      </c>
      <c r="W463" s="10" t="str">
        <f ca="1">IFERROR(INDEX(MAESTRO!W:W,_xludf.AGGREGATE(15,6,ROW(MAESTRO!$B$3:$B$1000)/((MAESTRO!$B$3:$B$1000="ASMAR DIRECCIÓN")*(UPPER(MAESTRO!$L$3:$L$1000)="CONFIRMADO")),ROWS($A$3:A463))),"")</f>
        <v/>
      </c>
      <c r="X463" s="10" t="str">
        <f ca="1">IFERROR(INDEX(MAESTRO!X:X,_xludf.AGGREGATE(15,6,ROW(MAESTRO!$B$3:$B$1000)/((MAESTRO!$B$3:$B$1000="ASMAR DIRECCIÓN")*(UPPER(MAESTRO!$L$3:$L$1000)="CONFIRMADO")),ROWS($A$3:A463))),"")</f>
        <v/>
      </c>
    </row>
    <row r="464" spans="1:24" ht="22.05" customHeight="1">
      <c r="A464" s="11" t="str">
        <f ca="1">IFERROR(INDEX(MAESTRO!A:A,_xludf.AGGREGATE(15,6,ROW(MAESTRO!$B$3:$B$1000)/((MAESTRO!$B$3:$B$1000="ASMAR DIRECCIÓN")*(UPPER(MAESTRO!$L$3:$L$1000)="CONFIRMADO")),ROWS($A$3:A464))),"")</f>
        <v/>
      </c>
      <c r="B464" s="11" t="str">
        <f ca="1">IFERROR(INDEX(MAESTRO!B:B,_xludf.AGGREGATE(15,6,ROW(MAESTRO!$B$3:$B$1000)/((MAESTRO!$B$3:$B$1000="ASMAR DIRECCIÓN")*(UPPER(MAESTRO!$L$3:$L$1000)="CONFIRMADO")),ROWS($A$3:A464))),"")</f>
        <v/>
      </c>
      <c r="C464" s="11" t="str">
        <f ca="1">IFERROR(INDEX(MAESTRO!C:C,_xludf.AGGREGATE(15,6,ROW(MAESTRO!$B$3:$B$1000)/((MAESTRO!$B$3:$B$1000="ASMAR DIRECCIÓN")*(UPPER(MAESTRO!$L$3:$L$1000)="CONFIRMADO")),ROWS($A$3:A464))),"")</f>
        <v/>
      </c>
      <c r="D464" s="11" t="str">
        <f ca="1">IFERROR(INDEX(MAESTRO!D:D,_xludf.AGGREGATE(15,6,ROW(MAESTRO!$B$3:$B$1000)/((MAESTRO!$B$3:$B$1000="ASMAR DIRECCIÓN")*(UPPER(MAESTRO!$L$3:$L$1000)="CONFIRMADO")),ROWS($A$3:A464))),"")</f>
        <v/>
      </c>
      <c r="E464" s="11" t="str">
        <f ca="1">IFERROR(INDEX(MAESTRO!E:E,_xludf.AGGREGATE(15,6,ROW(MAESTRO!$B$3:$B$1000)/((MAESTRO!$B$3:$B$1000="ASMAR DIRECCIÓN")*(UPPER(MAESTRO!$L$3:$L$1000)="CONFIRMADO")),ROWS($A$3:A464))),"")</f>
        <v/>
      </c>
      <c r="F464" s="11" t="str">
        <f ca="1">IFERROR(INDEX(MAESTRO!F:F,_xludf.AGGREGATE(15,6,ROW(MAESTRO!$B$3:$B$1000)/((MAESTRO!$B$3:$B$1000="ASMAR DIRECCIÓN")*(UPPER(MAESTRO!$L$3:$L$1000)="CONFIRMADO")),ROWS($A$3:A464))),"")</f>
        <v/>
      </c>
      <c r="G464" s="11" t="str">
        <f ca="1">IFERROR(INDEX(MAESTRO!G:G,_xludf.AGGREGATE(15,6,ROW(MAESTRO!$B$3:$B$1000)/((MAESTRO!$B$3:$B$1000="ASMAR DIRECCIÓN")*(UPPER(MAESTRO!$L$3:$L$1000)="CONFIRMADO")),ROWS($A$3:A464))),"")</f>
        <v/>
      </c>
      <c r="H464" s="11" t="str">
        <f ca="1">IFERROR(INDEX(MAESTRO!H:H,_xludf.AGGREGATE(15,6,ROW(MAESTRO!$B$3:$B$1000)/((MAESTRO!$B$3:$B$1000="ASMAR DIRECCIÓN")*(UPPER(MAESTRO!$L$3:$L$1000)="CONFIRMADO")),ROWS($A$3:A464))),"")</f>
        <v/>
      </c>
      <c r="I464" s="11" t="str">
        <f ca="1">IFERROR(INDEX(MAESTRO!I:I,_xludf.AGGREGATE(15,6,ROW(MAESTRO!$B$3:$B$1000)/((MAESTRO!$B$3:$B$1000="ASMAR DIRECCIÓN")*(UPPER(MAESTRO!$L$3:$L$1000)="CONFIRMADO")),ROWS($A$3:A464))),"")</f>
        <v/>
      </c>
      <c r="J464" s="11" t="str">
        <f ca="1">IFERROR(INDEX(MAESTRO!J:J,_xludf.AGGREGATE(15,6,ROW(MAESTRO!$B$3:$B$1000)/((MAESTRO!$B$3:$B$1000="ASMAR DIRECCIÓN")*(UPPER(MAESTRO!$L$3:$L$1000)="CONFIRMADO")),ROWS($A$3:A464))),"")</f>
        <v/>
      </c>
      <c r="K464" s="11" t="str">
        <f ca="1">IFERROR(INDEX(MAESTRO!K:K,_xludf.AGGREGATE(15,6,ROW(MAESTRO!$B$3:$B$1000)/((MAESTRO!$B$3:$B$1000="ASMAR DIRECCIÓN")*(UPPER(MAESTRO!$L$3:$L$1000)="CONFIRMADO")),ROWS($A$3:A464))),"")</f>
        <v/>
      </c>
      <c r="L464" s="11" t="str">
        <f ca="1">IFERROR(INDEX(MAESTRO!L:L,_xludf.AGGREGATE(15,6,ROW(MAESTRO!$B$3:$B$1000)/((MAESTRO!$B$3:$B$1000="ASMAR DIRECCIÓN")*(UPPER(MAESTRO!$L$3:$L$1000)="CONFIRMADO")),ROWS($A$3:A464))),"")</f>
        <v/>
      </c>
      <c r="M464" s="11" t="str">
        <f ca="1">IFERROR(INDEX(MAESTRO!M:M,_xludf.AGGREGATE(15,6,ROW(MAESTRO!$B$3:$B$1000)/((MAESTRO!$B$3:$B$1000="ASMAR DIRECCIÓN")*(UPPER(MAESTRO!$L$3:$L$1000)="CONFIRMADO")),ROWS($A$3:A464))),"")</f>
        <v/>
      </c>
      <c r="N464" s="11" t="str">
        <f ca="1">IFERROR(INDEX(MAESTRO!N:N,_xludf.AGGREGATE(15,6,ROW(MAESTRO!$B$3:$B$1000)/((MAESTRO!$B$3:$B$1000="ASMAR DIRECCIÓN")*(UPPER(MAESTRO!$L$3:$L$1000)="CONFIRMADO")),ROWS($A$3:A464))),"")</f>
        <v/>
      </c>
      <c r="O464" s="11" t="str">
        <f ca="1">IFERROR(INDEX(MAESTRO!O:O,_xludf.AGGREGATE(15,6,ROW(MAESTRO!$B$3:$B$1000)/((MAESTRO!$B$3:$B$1000="ASMAR DIRECCIÓN")*(UPPER(MAESTRO!$L$3:$L$1000)="CONFIRMADO")),ROWS($A$3:A464))),"")</f>
        <v/>
      </c>
      <c r="P464" s="11" t="str">
        <f ca="1">IFERROR(INDEX(MAESTRO!P:P,_xludf.AGGREGATE(15,6,ROW(MAESTRO!$B$3:$B$1000)/((MAESTRO!$B$3:$B$1000="ASMAR DIRECCIÓN")*(UPPER(MAESTRO!$L$3:$L$1000)="CONFIRMADO")),ROWS($A$3:A464))),"")</f>
        <v/>
      </c>
      <c r="Q464" s="11" t="str">
        <f ca="1">IFERROR(INDEX(MAESTRO!Q:Q,_xludf.AGGREGATE(15,6,ROW(MAESTRO!$B$3:$B$1000)/((MAESTRO!$B$3:$B$1000="ASMAR DIRECCIÓN")*(UPPER(MAESTRO!$L$3:$L$1000)="CONFIRMADO")),ROWS($A$3:A464))),"")</f>
        <v/>
      </c>
      <c r="R464" s="11" t="str">
        <f ca="1">IFERROR(INDEX(MAESTRO!R:R,_xludf.AGGREGATE(15,6,ROW(MAESTRO!$B$3:$B$1000)/((MAESTRO!$B$3:$B$1000="ASMAR DIRECCIÓN")*(UPPER(MAESTRO!$L$3:$L$1000)="CONFIRMADO")),ROWS($A$3:A464))),"")</f>
        <v/>
      </c>
      <c r="S464" s="11" t="str">
        <f ca="1">IFERROR(INDEX(MAESTRO!S:S,_xludf.AGGREGATE(15,6,ROW(MAESTRO!$B$3:$B$1000)/((MAESTRO!$B$3:$B$1000="ASMAR DIRECCIÓN")*(UPPER(MAESTRO!$L$3:$L$1000)="CONFIRMADO")),ROWS($A$3:A464))),"")</f>
        <v/>
      </c>
      <c r="T464" s="11" t="str">
        <f ca="1">IFERROR(INDEX(MAESTRO!T:T,_xludf.AGGREGATE(15,6,ROW(MAESTRO!$B$3:$B$1000)/((MAESTRO!$B$3:$B$1000="ASMAR DIRECCIÓN")*(UPPER(MAESTRO!$L$3:$L$1000)="CONFIRMADO")),ROWS($A$3:A464))),"")</f>
        <v/>
      </c>
      <c r="U464" s="11" t="str">
        <f ca="1">IFERROR(INDEX(MAESTRO!U:U,_xludf.AGGREGATE(15,6,ROW(MAESTRO!$B$3:$B$1000)/((MAESTRO!$B$3:$B$1000="ASMAR DIRECCIÓN")*(UPPER(MAESTRO!$L$3:$L$1000)="CONFIRMADO")),ROWS($A$3:A464))),"")</f>
        <v/>
      </c>
      <c r="V464" s="11" t="str">
        <f ca="1">IFERROR(INDEX(MAESTRO!V:V,_xludf.AGGREGATE(15,6,ROW(MAESTRO!$B$3:$B$1000)/((MAESTRO!$B$3:$B$1000="ASMAR DIRECCIÓN")*(UPPER(MAESTRO!$L$3:$L$1000)="CONFIRMADO")),ROWS($A$3:A464))),"")</f>
        <v/>
      </c>
      <c r="W464" s="11" t="str">
        <f ca="1">IFERROR(INDEX(MAESTRO!W:W,_xludf.AGGREGATE(15,6,ROW(MAESTRO!$B$3:$B$1000)/((MAESTRO!$B$3:$B$1000="ASMAR DIRECCIÓN")*(UPPER(MAESTRO!$L$3:$L$1000)="CONFIRMADO")),ROWS($A$3:A464))),"")</f>
        <v/>
      </c>
      <c r="X464" s="11" t="str">
        <f ca="1">IFERROR(INDEX(MAESTRO!X:X,_xludf.AGGREGATE(15,6,ROW(MAESTRO!$B$3:$B$1000)/((MAESTRO!$B$3:$B$1000="ASMAR DIRECCIÓN")*(UPPER(MAESTRO!$L$3:$L$1000)="CONFIRMADO")),ROWS($A$3:A464))),"")</f>
        <v/>
      </c>
    </row>
    <row r="465" spans="1:24" ht="22.05" customHeight="1">
      <c r="A465" s="10" t="str">
        <f ca="1">IFERROR(INDEX(MAESTRO!A:A,_xludf.AGGREGATE(15,6,ROW(MAESTRO!$B$3:$B$1000)/((MAESTRO!$B$3:$B$1000="ASMAR DIRECCIÓN")*(UPPER(MAESTRO!$L$3:$L$1000)="CONFIRMADO")),ROWS($A$3:A465))),"")</f>
        <v/>
      </c>
      <c r="B465" s="10" t="str">
        <f ca="1">IFERROR(INDEX(MAESTRO!B:B,_xludf.AGGREGATE(15,6,ROW(MAESTRO!$B$3:$B$1000)/((MAESTRO!$B$3:$B$1000="ASMAR DIRECCIÓN")*(UPPER(MAESTRO!$L$3:$L$1000)="CONFIRMADO")),ROWS($A$3:A465))),"")</f>
        <v/>
      </c>
      <c r="C465" s="10" t="str">
        <f ca="1">IFERROR(INDEX(MAESTRO!C:C,_xludf.AGGREGATE(15,6,ROW(MAESTRO!$B$3:$B$1000)/((MAESTRO!$B$3:$B$1000="ASMAR DIRECCIÓN")*(UPPER(MAESTRO!$L$3:$L$1000)="CONFIRMADO")),ROWS($A$3:A465))),"")</f>
        <v/>
      </c>
      <c r="D465" s="10" t="str">
        <f ca="1">IFERROR(INDEX(MAESTRO!D:D,_xludf.AGGREGATE(15,6,ROW(MAESTRO!$B$3:$B$1000)/((MAESTRO!$B$3:$B$1000="ASMAR DIRECCIÓN")*(UPPER(MAESTRO!$L$3:$L$1000)="CONFIRMADO")),ROWS($A$3:A465))),"")</f>
        <v/>
      </c>
      <c r="E465" s="10" t="str">
        <f ca="1">IFERROR(INDEX(MAESTRO!E:E,_xludf.AGGREGATE(15,6,ROW(MAESTRO!$B$3:$B$1000)/((MAESTRO!$B$3:$B$1000="ASMAR DIRECCIÓN")*(UPPER(MAESTRO!$L$3:$L$1000)="CONFIRMADO")),ROWS($A$3:A465))),"")</f>
        <v/>
      </c>
      <c r="F465" s="10" t="str">
        <f ca="1">IFERROR(INDEX(MAESTRO!F:F,_xludf.AGGREGATE(15,6,ROW(MAESTRO!$B$3:$B$1000)/((MAESTRO!$B$3:$B$1000="ASMAR DIRECCIÓN")*(UPPER(MAESTRO!$L$3:$L$1000)="CONFIRMADO")),ROWS($A$3:A465))),"")</f>
        <v/>
      </c>
      <c r="G465" s="10" t="str">
        <f ca="1">IFERROR(INDEX(MAESTRO!G:G,_xludf.AGGREGATE(15,6,ROW(MAESTRO!$B$3:$B$1000)/((MAESTRO!$B$3:$B$1000="ASMAR DIRECCIÓN")*(UPPER(MAESTRO!$L$3:$L$1000)="CONFIRMADO")),ROWS($A$3:A465))),"")</f>
        <v/>
      </c>
      <c r="H465" s="10" t="str">
        <f ca="1">IFERROR(INDEX(MAESTRO!H:H,_xludf.AGGREGATE(15,6,ROW(MAESTRO!$B$3:$B$1000)/((MAESTRO!$B$3:$B$1000="ASMAR DIRECCIÓN")*(UPPER(MAESTRO!$L$3:$L$1000)="CONFIRMADO")),ROWS($A$3:A465))),"")</f>
        <v/>
      </c>
      <c r="I465" s="10" t="str">
        <f ca="1">IFERROR(INDEX(MAESTRO!I:I,_xludf.AGGREGATE(15,6,ROW(MAESTRO!$B$3:$B$1000)/((MAESTRO!$B$3:$B$1000="ASMAR DIRECCIÓN")*(UPPER(MAESTRO!$L$3:$L$1000)="CONFIRMADO")),ROWS($A$3:A465))),"")</f>
        <v/>
      </c>
      <c r="J465" s="10" t="str">
        <f ca="1">IFERROR(INDEX(MAESTRO!J:J,_xludf.AGGREGATE(15,6,ROW(MAESTRO!$B$3:$B$1000)/((MAESTRO!$B$3:$B$1000="ASMAR DIRECCIÓN")*(UPPER(MAESTRO!$L$3:$L$1000)="CONFIRMADO")),ROWS($A$3:A465))),"")</f>
        <v/>
      </c>
      <c r="K465" s="10" t="str">
        <f ca="1">IFERROR(INDEX(MAESTRO!K:K,_xludf.AGGREGATE(15,6,ROW(MAESTRO!$B$3:$B$1000)/((MAESTRO!$B$3:$B$1000="ASMAR DIRECCIÓN")*(UPPER(MAESTRO!$L$3:$L$1000)="CONFIRMADO")),ROWS($A$3:A465))),"")</f>
        <v/>
      </c>
      <c r="L465" s="10" t="str">
        <f ca="1">IFERROR(INDEX(MAESTRO!L:L,_xludf.AGGREGATE(15,6,ROW(MAESTRO!$B$3:$B$1000)/((MAESTRO!$B$3:$B$1000="ASMAR DIRECCIÓN")*(UPPER(MAESTRO!$L$3:$L$1000)="CONFIRMADO")),ROWS($A$3:A465))),"")</f>
        <v/>
      </c>
      <c r="M465" s="10" t="str">
        <f ca="1">IFERROR(INDEX(MAESTRO!M:M,_xludf.AGGREGATE(15,6,ROW(MAESTRO!$B$3:$B$1000)/((MAESTRO!$B$3:$B$1000="ASMAR DIRECCIÓN")*(UPPER(MAESTRO!$L$3:$L$1000)="CONFIRMADO")),ROWS($A$3:A465))),"")</f>
        <v/>
      </c>
      <c r="N465" s="10" t="str">
        <f ca="1">IFERROR(INDEX(MAESTRO!N:N,_xludf.AGGREGATE(15,6,ROW(MAESTRO!$B$3:$B$1000)/((MAESTRO!$B$3:$B$1000="ASMAR DIRECCIÓN")*(UPPER(MAESTRO!$L$3:$L$1000)="CONFIRMADO")),ROWS($A$3:A465))),"")</f>
        <v/>
      </c>
      <c r="O465" s="10" t="str">
        <f ca="1">IFERROR(INDEX(MAESTRO!O:O,_xludf.AGGREGATE(15,6,ROW(MAESTRO!$B$3:$B$1000)/((MAESTRO!$B$3:$B$1000="ASMAR DIRECCIÓN")*(UPPER(MAESTRO!$L$3:$L$1000)="CONFIRMADO")),ROWS($A$3:A465))),"")</f>
        <v/>
      </c>
      <c r="P465" s="10" t="str">
        <f ca="1">IFERROR(INDEX(MAESTRO!P:P,_xludf.AGGREGATE(15,6,ROW(MAESTRO!$B$3:$B$1000)/((MAESTRO!$B$3:$B$1000="ASMAR DIRECCIÓN")*(UPPER(MAESTRO!$L$3:$L$1000)="CONFIRMADO")),ROWS($A$3:A465))),"")</f>
        <v/>
      </c>
      <c r="Q465" s="10" t="str">
        <f ca="1">IFERROR(INDEX(MAESTRO!Q:Q,_xludf.AGGREGATE(15,6,ROW(MAESTRO!$B$3:$B$1000)/((MAESTRO!$B$3:$B$1000="ASMAR DIRECCIÓN")*(UPPER(MAESTRO!$L$3:$L$1000)="CONFIRMADO")),ROWS($A$3:A465))),"")</f>
        <v/>
      </c>
      <c r="R465" s="10" t="str">
        <f ca="1">IFERROR(INDEX(MAESTRO!R:R,_xludf.AGGREGATE(15,6,ROW(MAESTRO!$B$3:$B$1000)/((MAESTRO!$B$3:$B$1000="ASMAR DIRECCIÓN")*(UPPER(MAESTRO!$L$3:$L$1000)="CONFIRMADO")),ROWS($A$3:A465))),"")</f>
        <v/>
      </c>
      <c r="S465" s="10" t="str">
        <f ca="1">IFERROR(INDEX(MAESTRO!S:S,_xludf.AGGREGATE(15,6,ROW(MAESTRO!$B$3:$B$1000)/((MAESTRO!$B$3:$B$1000="ASMAR DIRECCIÓN")*(UPPER(MAESTRO!$L$3:$L$1000)="CONFIRMADO")),ROWS($A$3:A465))),"")</f>
        <v/>
      </c>
      <c r="T465" s="10" t="str">
        <f ca="1">IFERROR(INDEX(MAESTRO!T:T,_xludf.AGGREGATE(15,6,ROW(MAESTRO!$B$3:$B$1000)/((MAESTRO!$B$3:$B$1000="ASMAR DIRECCIÓN")*(UPPER(MAESTRO!$L$3:$L$1000)="CONFIRMADO")),ROWS($A$3:A465))),"")</f>
        <v/>
      </c>
      <c r="U465" s="10" t="str">
        <f ca="1">IFERROR(INDEX(MAESTRO!U:U,_xludf.AGGREGATE(15,6,ROW(MAESTRO!$B$3:$B$1000)/((MAESTRO!$B$3:$B$1000="ASMAR DIRECCIÓN")*(UPPER(MAESTRO!$L$3:$L$1000)="CONFIRMADO")),ROWS($A$3:A465))),"")</f>
        <v/>
      </c>
      <c r="V465" s="10" t="str">
        <f ca="1">IFERROR(INDEX(MAESTRO!V:V,_xludf.AGGREGATE(15,6,ROW(MAESTRO!$B$3:$B$1000)/((MAESTRO!$B$3:$B$1000="ASMAR DIRECCIÓN")*(UPPER(MAESTRO!$L$3:$L$1000)="CONFIRMADO")),ROWS($A$3:A465))),"")</f>
        <v/>
      </c>
      <c r="W465" s="10" t="str">
        <f ca="1">IFERROR(INDEX(MAESTRO!W:W,_xludf.AGGREGATE(15,6,ROW(MAESTRO!$B$3:$B$1000)/((MAESTRO!$B$3:$B$1000="ASMAR DIRECCIÓN")*(UPPER(MAESTRO!$L$3:$L$1000)="CONFIRMADO")),ROWS($A$3:A465))),"")</f>
        <v/>
      </c>
      <c r="X465" s="10" t="str">
        <f ca="1">IFERROR(INDEX(MAESTRO!X:X,_xludf.AGGREGATE(15,6,ROW(MAESTRO!$B$3:$B$1000)/((MAESTRO!$B$3:$B$1000="ASMAR DIRECCIÓN")*(UPPER(MAESTRO!$L$3:$L$1000)="CONFIRMADO")),ROWS($A$3:A465))),"")</f>
        <v/>
      </c>
    </row>
    <row r="466" spans="1:24" ht="22.05" customHeight="1">
      <c r="A466" s="11" t="str">
        <f ca="1">IFERROR(INDEX(MAESTRO!A:A,_xludf.AGGREGATE(15,6,ROW(MAESTRO!$B$3:$B$1000)/((MAESTRO!$B$3:$B$1000="ASMAR DIRECCIÓN")*(UPPER(MAESTRO!$L$3:$L$1000)="CONFIRMADO")),ROWS($A$3:A466))),"")</f>
        <v/>
      </c>
      <c r="B466" s="11" t="str">
        <f ca="1">IFERROR(INDEX(MAESTRO!B:B,_xludf.AGGREGATE(15,6,ROW(MAESTRO!$B$3:$B$1000)/((MAESTRO!$B$3:$B$1000="ASMAR DIRECCIÓN")*(UPPER(MAESTRO!$L$3:$L$1000)="CONFIRMADO")),ROWS($A$3:A466))),"")</f>
        <v/>
      </c>
      <c r="C466" s="11" t="str">
        <f ca="1">IFERROR(INDEX(MAESTRO!C:C,_xludf.AGGREGATE(15,6,ROW(MAESTRO!$B$3:$B$1000)/((MAESTRO!$B$3:$B$1000="ASMAR DIRECCIÓN")*(UPPER(MAESTRO!$L$3:$L$1000)="CONFIRMADO")),ROWS($A$3:A466))),"")</f>
        <v/>
      </c>
      <c r="D466" s="11" t="str">
        <f ca="1">IFERROR(INDEX(MAESTRO!D:D,_xludf.AGGREGATE(15,6,ROW(MAESTRO!$B$3:$B$1000)/((MAESTRO!$B$3:$B$1000="ASMAR DIRECCIÓN")*(UPPER(MAESTRO!$L$3:$L$1000)="CONFIRMADO")),ROWS($A$3:A466))),"")</f>
        <v/>
      </c>
      <c r="E466" s="11" t="str">
        <f ca="1">IFERROR(INDEX(MAESTRO!E:E,_xludf.AGGREGATE(15,6,ROW(MAESTRO!$B$3:$B$1000)/((MAESTRO!$B$3:$B$1000="ASMAR DIRECCIÓN")*(UPPER(MAESTRO!$L$3:$L$1000)="CONFIRMADO")),ROWS($A$3:A466))),"")</f>
        <v/>
      </c>
      <c r="F466" s="11" t="str">
        <f ca="1">IFERROR(INDEX(MAESTRO!F:F,_xludf.AGGREGATE(15,6,ROW(MAESTRO!$B$3:$B$1000)/((MAESTRO!$B$3:$B$1000="ASMAR DIRECCIÓN")*(UPPER(MAESTRO!$L$3:$L$1000)="CONFIRMADO")),ROWS($A$3:A466))),"")</f>
        <v/>
      </c>
      <c r="G466" s="11" t="str">
        <f ca="1">IFERROR(INDEX(MAESTRO!G:G,_xludf.AGGREGATE(15,6,ROW(MAESTRO!$B$3:$B$1000)/((MAESTRO!$B$3:$B$1000="ASMAR DIRECCIÓN")*(UPPER(MAESTRO!$L$3:$L$1000)="CONFIRMADO")),ROWS($A$3:A466))),"")</f>
        <v/>
      </c>
      <c r="H466" s="11" t="str">
        <f ca="1">IFERROR(INDEX(MAESTRO!H:H,_xludf.AGGREGATE(15,6,ROW(MAESTRO!$B$3:$B$1000)/((MAESTRO!$B$3:$B$1000="ASMAR DIRECCIÓN")*(UPPER(MAESTRO!$L$3:$L$1000)="CONFIRMADO")),ROWS($A$3:A466))),"")</f>
        <v/>
      </c>
      <c r="I466" s="11" t="str">
        <f ca="1">IFERROR(INDEX(MAESTRO!I:I,_xludf.AGGREGATE(15,6,ROW(MAESTRO!$B$3:$B$1000)/((MAESTRO!$B$3:$B$1000="ASMAR DIRECCIÓN")*(UPPER(MAESTRO!$L$3:$L$1000)="CONFIRMADO")),ROWS($A$3:A466))),"")</f>
        <v/>
      </c>
      <c r="J466" s="11" t="str">
        <f ca="1">IFERROR(INDEX(MAESTRO!J:J,_xludf.AGGREGATE(15,6,ROW(MAESTRO!$B$3:$B$1000)/((MAESTRO!$B$3:$B$1000="ASMAR DIRECCIÓN")*(UPPER(MAESTRO!$L$3:$L$1000)="CONFIRMADO")),ROWS($A$3:A466))),"")</f>
        <v/>
      </c>
      <c r="K466" s="11" t="str">
        <f ca="1">IFERROR(INDEX(MAESTRO!K:K,_xludf.AGGREGATE(15,6,ROW(MAESTRO!$B$3:$B$1000)/((MAESTRO!$B$3:$B$1000="ASMAR DIRECCIÓN")*(UPPER(MAESTRO!$L$3:$L$1000)="CONFIRMADO")),ROWS($A$3:A466))),"")</f>
        <v/>
      </c>
      <c r="L466" s="11" t="str">
        <f ca="1">IFERROR(INDEX(MAESTRO!L:L,_xludf.AGGREGATE(15,6,ROW(MAESTRO!$B$3:$B$1000)/((MAESTRO!$B$3:$B$1000="ASMAR DIRECCIÓN")*(UPPER(MAESTRO!$L$3:$L$1000)="CONFIRMADO")),ROWS($A$3:A466))),"")</f>
        <v/>
      </c>
      <c r="M466" s="11" t="str">
        <f ca="1">IFERROR(INDEX(MAESTRO!M:M,_xludf.AGGREGATE(15,6,ROW(MAESTRO!$B$3:$B$1000)/((MAESTRO!$B$3:$B$1000="ASMAR DIRECCIÓN")*(UPPER(MAESTRO!$L$3:$L$1000)="CONFIRMADO")),ROWS($A$3:A466))),"")</f>
        <v/>
      </c>
      <c r="N466" s="11" t="str">
        <f ca="1">IFERROR(INDEX(MAESTRO!N:N,_xludf.AGGREGATE(15,6,ROW(MAESTRO!$B$3:$B$1000)/((MAESTRO!$B$3:$B$1000="ASMAR DIRECCIÓN")*(UPPER(MAESTRO!$L$3:$L$1000)="CONFIRMADO")),ROWS($A$3:A466))),"")</f>
        <v/>
      </c>
      <c r="O466" s="11" t="str">
        <f ca="1">IFERROR(INDEX(MAESTRO!O:O,_xludf.AGGREGATE(15,6,ROW(MAESTRO!$B$3:$B$1000)/((MAESTRO!$B$3:$B$1000="ASMAR DIRECCIÓN")*(UPPER(MAESTRO!$L$3:$L$1000)="CONFIRMADO")),ROWS($A$3:A466))),"")</f>
        <v/>
      </c>
      <c r="P466" s="11" t="str">
        <f ca="1">IFERROR(INDEX(MAESTRO!P:P,_xludf.AGGREGATE(15,6,ROW(MAESTRO!$B$3:$B$1000)/((MAESTRO!$B$3:$B$1000="ASMAR DIRECCIÓN")*(UPPER(MAESTRO!$L$3:$L$1000)="CONFIRMADO")),ROWS($A$3:A466))),"")</f>
        <v/>
      </c>
      <c r="Q466" s="11" t="str">
        <f ca="1">IFERROR(INDEX(MAESTRO!Q:Q,_xludf.AGGREGATE(15,6,ROW(MAESTRO!$B$3:$B$1000)/((MAESTRO!$B$3:$B$1000="ASMAR DIRECCIÓN")*(UPPER(MAESTRO!$L$3:$L$1000)="CONFIRMADO")),ROWS($A$3:A466))),"")</f>
        <v/>
      </c>
      <c r="R466" s="11" t="str">
        <f ca="1">IFERROR(INDEX(MAESTRO!R:R,_xludf.AGGREGATE(15,6,ROW(MAESTRO!$B$3:$B$1000)/((MAESTRO!$B$3:$B$1000="ASMAR DIRECCIÓN")*(UPPER(MAESTRO!$L$3:$L$1000)="CONFIRMADO")),ROWS($A$3:A466))),"")</f>
        <v/>
      </c>
      <c r="S466" s="11" t="str">
        <f ca="1">IFERROR(INDEX(MAESTRO!S:S,_xludf.AGGREGATE(15,6,ROW(MAESTRO!$B$3:$B$1000)/((MAESTRO!$B$3:$B$1000="ASMAR DIRECCIÓN")*(UPPER(MAESTRO!$L$3:$L$1000)="CONFIRMADO")),ROWS($A$3:A466))),"")</f>
        <v/>
      </c>
      <c r="T466" s="11" t="str">
        <f ca="1">IFERROR(INDEX(MAESTRO!T:T,_xludf.AGGREGATE(15,6,ROW(MAESTRO!$B$3:$B$1000)/((MAESTRO!$B$3:$B$1000="ASMAR DIRECCIÓN")*(UPPER(MAESTRO!$L$3:$L$1000)="CONFIRMADO")),ROWS($A$3:A466))),"")</f>
        <v/>
      </c>
      <c r="U466" s="11" t="str">
        <f ca="1">IFERROR(INDEX(MAESTRO!U:U,_xludf.AGGREGATE(15,6,ROW(MAESTRO!$B$3:$B$1000)/((MAESTRO!$B$3:$B$1000="ASMAR DIRECCIÓN")*(UPPER(MAESTRO!$L$3:$L$1000)="CONFIRMADO")),ROWS($A$3:A466))),"")</f>
        <v/>
      </c>
      <c r="V466" s="11" t="str">
        <f ca="1">IFERROR(INDEX(MAESTRO!V:V,_xludf.AGGREGATE(15,6,ROW(MAESTRO!$B$3:$B$1000)/((MAESTRO!$B$3:$B$1000="ASMAR DIRECCIÓN")*(UPPER(MAESTRO!$L$3:$L$1000)="CONFIRMADO")),ROWS($A$3:A466))),"")</f>
        <v/>
      </c>
      <c r="W466" s="11" t="str">
        <f ca="1">IFERROR(INDEX(MAESTRO!W:W,_xludf.AGGREGATE(15,6,ROW(MAESTRO!$B$3:$B$1000)/((MAESTRO!$B$3:$B$1000="ASMAR DIRECCIÓN")*(UPPER(MAESTRO!$L$3:$L$1000)="CONFIRMADO")),ROWS($A$3:A466))),"")</f>
        <v/>
      </c>
      <c r="X466" s="11" t="str">
        <f ca="1">IFERROR(INDEX(MAESTRO!X:X,_xludf.AGGREGATE(15,6,ROW(MAESTRO!$B$3:$B$1000)/((MAESTRO!$B$3:$B$1000="ASMAR DIRECCIÓN")*(UPPER(MAESTRO!$L$3:$L$1000)="CONFIRMADO")),ROWS($A$3:A466))),"")</f>
        <v/>
      </c>
    </row>
    <row r="467" spans="1:24" ht="22.05" customHeight="1">
      <c r="A467" s="10" t="str">
        <f ca="1">IFERROR(INDEX(MAESTRO!A:A,_xludf.AGGREGATE(15,6,ROW(MAESTRO!$B$3:$B$1000)/((MAESTRO!$B$3:$B$1000="ASMAR DIRECCIÓN")*(UPPER(MAESTRO!$L$3:$L$1000)="CONFIRMADO")),ROWS($A$3:A467))),"")</f>
        <v/>
      </c>
      <c r="B467" s="10" t="str">
        <f ca="1">IFERROR(INDEX(MAESTRO!B:B,_xludf.AGGREGATE(15,6,ROW(MAESTRO!$B$3:$B$1000)/((MAESTRO!$B$3:$B$1000="ASMAR DIRECCIÓN")*(UPPER(MAESTRO!$L$3:$L$1000)="CONFIRMADO")),ROWS($A$3:A467))),"")</f>
        <v/>
      </c>
      <c r="C467" s="10" t="str">
        <f ca="1">IFERROR(INDEX(MAESTRO!C:C,_xludf.AGGREGATE(15,6,ROW(MAESTRO!$B$3:$B$1000)/((MAESTRO!$B$3:$B$1000="ASMAR DIRECCIÓN")*(UPPER(MAESTRO!$L$3:$L$1000)="CONFIRMADO")),ROWS($A$3:A467))),"")</f>
        <v/>
      </c>
      <c r="D467" s="10" t="str">
        <f ca="1">IFERROR(INDEX(MAESTRO!D:D,_xludf.AGGREGATE(15,6,ROW(MAESTRO!$B$3:$B$1000)/((MAESTRO!$B$3:$B$1000="ASMAR DIRECCIÓN")*(UPPER(MAESTRO!$L$3:$L$1000)="CONFIRMADO")),ROWS($A$3:A467))),"")</f>
        <v/>
      </c>
      <c r="E467" s="10" t="str">
        <f ca="1">IFERROR(INDEX(MAESTRO!E:E,_xludf.AGGREGATE(15,6,ROW(MAESTRO!$B$3:$B$1000)/((MAESTRO!$B$3:$B$1000="ASMAR DIRECCIÓN")*(UPPER(MAESTRO!$L$3:$L$1000)="CONFIRMADO")),ROWS($A$3:A467))),"")</f>
        <v/>
      </c>
      <c r="F467" s="10" t="str">
        <f ca="1">IFERROR(INDEX(MAESTRO!F:F,_xludf.AGGREGATE(15,6,ROW(MAESTRO!$B$3:$B$1000)/((MAESTRO!$B$3:$B$1000="ASMAR DIRECCIÓN")*(UPPER(MAESTRO!$L$3:$L$1000)="CONFIRMADO")),ROWS($A$3:A467))),"")</f>
        <v/>
      </c>
      <c r="G467" s="10" t="str">
        <f ca="1">IFERROR(INDEX(MAESTRO!G:G,_xludf.AGGREGATE(15,6,ROW(MAESTRO!$B$3:$B$1000)/((MAESTRO!$B$3:$B$1000="ASMAR DIRECCIÓN")*(UPPER(MAESTRO!$L$3:$L$1000)="CONFIRMADO")),ROWS($A$3:A467))),"")</f>
        <v/>
      </c>
      <c r="H467" s="10" t="str">
        <f ca="1">IFERROR(INDEX(MAESTRO!H:H,_xludf.AGGREGATE(15,6,ROW(MAESTRO!$B$3:$B$1000)/((MAESTRO!$B$3:$B$1000="ASMAR DIRECCIÓN")*(UPPER(MAESTRO!$L$3:$L$1000)="CONFIRMADO")),ROWS($A$3:A467))),"")</f>
        <v/>
      </c>
      <c r="I467" s="10" t="str">
        <f ca="1">IFERROR(INDEX(MAESTRO!I:I,_xludf.AGGREGATE(15,6,ROW(MAESTRO!$B$3:$B$1000)/((MAESTRO!$B$3:$B$1000="ASMAR DIRECCIÓN")*(UPPER(MAESTRO!$L$3:$L$1000)="CONFIRMADO")),ROWS($A$3:A467))),"")</f>
        <v/>
      </c>
      <c r="J467" s="10" t="str">
        <f ca="1">IFERROR(INDEX(MAESTRO!J:J,_xludf.AGGREGATE(15,6,ROW(MAESTRO!$B$3:$B$1000)/((MAESTRO!$B$3:$B$1000="ASMAR DIRECCIÓN")*(UPPER(MAESTRO!$L$3:$L$1000)="CONFIRMADO")),ROWS($A$3:A467))),"")</f>
        <v/>
      </c>
      <c r="K467" s="10" t="str">
        <f ca="1">IFERROR(INDEX(MAESTRO!K:K,_xludf.AGGREGATE(15,6,ROW(MAESTRO!$B$3:$B$1000)/((MAESTRO!$B$3:$B$1000="ASMAR DIRECCIÓN")*(UPPER(MAESTRO!$L$3:$L$1000)="CONFIRMADO")),ROWS($A$3:A467))),"")</f>
        <v/>
      </c>
      <c r="L467" s="10" t="str">
        <f ca="1">IFERROR(INDEX(MAESTRO!L:L,_xludf.AGGREGATE(15,6,ROW(MAESTRO!$B$3:$B$1000)/((MAESTRO!$B$3:$B$1000="ASMAR DIRECCIÓN")*(UPPER(MAESTRO!$L$3:$L$1000)="CONFIRMADO")),ROWS($A$3:A467))),"")</f>
        <v/>
      </c>
      <c r="M467" s="10" t="str">
        <f ca="1">IFERROR(INDEX(MAESTRO!M:M,_xludf.AGGREGATE(15,6,ROW(MAESTRO!$B$3:$B$1000)/((MAESTRO!$B$3:$B$1000="ASMAR DIRECCIÓN")*(UPPER(MAESTRO!$L$3:$L$1000)="CONFIRMADO")),ROWS($A$3:A467))),"")</f>
        <v/>
      </c>
      <c r="N467" s="10" t="str">
        <f ca="1">IFERROR(INDEX(MAESTRO!N:N,_xludf.AGGREGATE(15,6,ROW(MAESTRO!$B$3:$B$1000)/((MAESTRO!$B$3:$B$1000="ASMAR DIRECCIÓN")*(UPPER(MAESTRO!$L$3:$L$1000)="CONFIRMADO")),ROWS($A$3:A467))),"")</f>
        <v/>
      </c>
      <c r="O467" s="10" t="str">
        <f ca="1">IFERROR(INDEX(MAESTRO!O:O,_xludf.AGGREGATE(15,6,ROW(MAESTRO!$B$3:$B$1000)/((MAESTRO!$B$3:$B$1000="ASMAR DIRECCIÓN")*(UPPER(MAESTRO!$L$3:$L$1000)="CONFIRMADO")),ROWS($A$3:A467))),"")</f>
        <v/>
      </c>
      <c r="P467" s="10" t="str">
        <f ca="1">IFERROR(INDEX(MAESTRO!P:P,_xludf.AGGREGATE(15,6,ROW(MAESTRO!$B$3:$B$1000)/((MAESTRO!$B$3:$B$1000="ASMAR DIRECCIÓN")*(UPPER(MAESTRO!$L$3:$L$1000)="CONFIRMADO")),ROWS($A$3:A467))),"")</f>
        <v/>
      </c>
      <c r="Q467" s="10" t="str">
        <f ca="1">IFERROR(INDEX(MAESTRO!Q:Q,_xludf.AGGREGATE(15,6,ROW(MAESTRO!$B$3:$B$1000)/((MAESTRO!$B$3:$B$1000="ASMAR DIRECCIÓN")*(UPPER(MAESTRO!$L$3:$L$1000)="CONFIRMADO")),ROWS($A$3:A467))),"")</f>
        <v/>
      </c>
      <c r="R467" s="10" t="str">
        <f ca="1">IFERROR(INDEX(MAESTRO!R:R,_xludf.AGGREGATE(15,6,ROW(MAESTRO!$B$3:$B$1000)/((MAESTRO!$B$3:$B$1000="ASMAR DIRECCIÓN")*(UPPER(MAESTRO!$L$3:$L$1000)="CONFIRMADO")),ROWS($A$3:A467))),"")</f>
        <v/>
      </c>
      <c r="S467" s="10" t="str">
        <f ca="1">IFERROR(INDEX(MAESTRO!S:S,_xludf.AGGREGATE(15,6,ROW(MAESTRO!$B$3:$B$1000)/((MAESTRO!$B$3:$B$1000="ASMAR DIRECCIÓN")*(UPPER(MAESTRO!$L$3:$L$1000)="CONFIRMADO")),ROWS($A$3:A467))),"")</f>
        <v/>
      </c>
      <c r="T467" s="10" t="str">
        <f ca="1">IFERROR(INDEX(MAESTRO!T:T,_xludf.AGGREGATE(15,6,ROW(MAESTRO!$B$3:$B$1000)/((MAESTRO!$B$3:$B$1000="ASMAR DIRECCIÓN")*(UPPER(MAESTRO!$L$3:$L$1000)="CONFIRMADO")),ROWS($A$3:A467))),"")</f>
        <v/>
      </c>
      <c r="U467" s="10" t="str">
        <f ca="1">IFERROR(INDEX(MAESTRO!U:U,_xludf.AGGREGATE(15,6,ROW(MAESTRO!$B$3:$B$1000)/((MAESTRO!$B$3:$B$1000="ASMAR DIRECCIÓN")*(UPPER(MAESTRO!$L$3:$L$1000)="CONFIRMADO")),ROWS($A$3:A467))),"")</f>
        <v/>
      </c>
      <c r="V467" s="10" t="str">
        <f ca="1">IFERROR(INDEX(MAESTRO!V:V,_xludf.AGGREGATE(15,6,ROW(MAESTRO!$B$3:$B$1000)/((MAESTRO!$B$3:$B$1000="ASMAR DIRECCIÓN")*(UPPER(MAESTRO!$L$3:$L$1000)="CONFIRMADO")),ROWS($A$3:A467))),"")</f>
        <v/>
      </c>
      <c r="W467" s="10" t="str">
        <f ca="1">IFERROR(INDEX(MAESTRO!W:W,_xludf.AGGREGATE(15,6,ROW(MAESTRO!$B$3:$B$1000)/((MAESTRO!$B$3:$B$1000="ASMAR DIRECCIÓN")*(UPPER(MAESTRO!$L$3:$L$1000)="CONFIRMADO")),ROWS($A$3:A467))),"")</f>
        <v/>
      </c>
      <c r="X467" s="10" t="str">
        <f ca="1">IFERROR(INDEX(MAESTRO!X:X,_xludf.AGGREGATE(15,6,ROW(MAESTRO!$B$3:$B$1000)/((MAESTRO!$B$3:$B$1000="ASMAR DIRECCIÓN")*(UPPER(MAESTRO!$L$3:$L$1000)="CONFIRMADO")),ROWS($A$3:A467))),"")</f>
        <v/>
      </c>
    </row>
    <row r="468" spans="1:24" ht="22.05" customHeight="1">
      <c r="A468" s="11" t="str">
        <f ca="1">IFERROR(INDEX(MAESTRO!A:A,_xludf.AGGREGATE(15,6,ROW(MAESTRO!$B$3:$B$1000)/((MAESTRO!$B$3:$B$1000="ASMAR DIRECCIÓN")*(UPPER(MAESTRO!$L$3:$L$1000)="CONFIRMADO")),ROWS($A$3:A468))),"")</f>
        <v/>
      </c>
      <c r="B468" s="11" t="str">
        <f ca="1">IFERROR(INDEX(MAESTRO!B:B,_xludf.AGGREGATE(15,6,ROW(MAESTRO!$B$3:$B$1000)/((MAESTRO!$B$3:$B$1000="ASMAR DIRECCIÓN")*(UPPER(MAESTRO!$L$3:$L$1000)="CONFIRMADO")),ROWS($A$3:A468))),"")</f>
        <v/>
      </c>
      <c r="C468" s="11" t="str">
        <f ca="1">IFERROR(INDEX(MAESTRO!C:C,_xludf.AGGREGATE(15,6,ROW(MAESTRO!$B$3:$B$1000)/((MAESTRO!$B$3:$B$1000="ASMAR DIRECCIÓN")*(UPPER(MAESTRO!$L$3:$L$1000)="CONFIRMADO")),ROWS($A$3:A468))),"")</f>
        <v/>
      </c>
      <c r="D468" s="11" t="str">
        <f ca="1">IFERROR(INDEX(MAESTRO!D:D,_xludf.AGGREGATE(15,6,ROW(MAESTRO!$B$3:$B$1000)/((MAESTRO!$B$3:$B$1000="ASMAR DIRECCIÓN")*(UPPER(MAESTRO!$L$3:$L$1000)="CONFIRMADO")),ROWS($A$3:A468))),"")</f>
        <v/>
      </c>
      <c r="E468" s="11" t="str">
        <f ca="1">IFERROR(INDEX(MAESTRO!E:E,_xludf.AGGREGATE(15,6,ROW(MAESTRO!$B$3:$B$1000)/((MAESTRO!$B$3:$B$1000="ASMAR DIRECCIÓN")*(UPPER(MAESTRO!$L$3:$L$1000)="CONFIRMADO")),ROWS($A$3:A468))),"")</f>
        <v/>
      </c>
      <c r="F468" s="11" t="str">
        <f ca="1">IFERROR(INDEX(MAESTRO!F:F,_xludf.AGGREGATE(15,6,ROW(MAESTRO!$B$3:$B$1000)/((MAESTRO!$B$3:$B$1000="ASMAR DIRECCIÓN")*(UPPER(MAESTRO!$L$3:$L$1000)="CONFIRMADO")),ROWS($A$3:A468))),"")</f>
        <v/>
      </c>
      <c r="G468" s="11" t="str">
        <f ca="1">IFERROR(INDEX(MAESTRO!G:G,_xludf.AGGREGATE(15,6,ROW(MAESTRO!$B$3:$B$1000)/((MAESTRO!$B$3:$B$1000="ASMAR DIRECCIÓN")*(UPPER(MAESTRO!$L$3:$L$1000)="CONFIRMADO")),ROWS($A$3:A468))),"")</f>
        <v/>
      </c>
      <c r="H468" s="11" t="str">
        <f ca="1">IFERROR(INDEX(MAESTRO!H:H,_xludf.AGGREGATE(15,6,ROW(MAESTRO!$B$3:$B$1000)/((MAESTRO!$B$3:$B$1000="ASMAR DIRECCIÓN")*(UPPER(MAESTRO!$L$3:$L$1000)="CONFIRMADO")),ROWS($A$3:A468))),"")</f>
        <v/>
      </c>
      <c r="I468" s="11" t="str">
        <f ca="1">IFERROR(INDEX(MAESTRO!I:I,_xludf.AGGREGATE(15,6,ROW(MAESTRO!$B$3:$B$1000)/((MAESTRO!$B$3:$B$1000="ASMAR DIRECCIÓN")*(UPPER(MAESTRO!$L$3:$L$1000)="CONFIRMADO")),ROWS($A$3:A468))),"")</f>
        <v/>
      </c>
      <c r="J468" s="11" t="str">
        <f ca="1">IFERROR(INDEX(MAESTRO!J:J,_xludf.AGGREGATE(15,6,ROW(MAESTRO!$B$3:$B$1000)/((MAESTRO!$B$3:$B$1000="ASMAR DIRECCIÓN")*(UPPER(MAESTRO!$L$3:$L$1000)="CONFIRMADO")),ROWS($A$3:A468))),"")</f>
        <v/>
      </c>
      <c r="K468" s="11" t="str">
        <f ca="1">IFERROR(INDEX(MAESTRO!K:K,_xludf.AGGREGATE(15,6,ROW(MAESTRO!$B$3:$B$1000)/((MAESTRO!$B$3:$B$1000="ASMAR DIRECCIÓN")*(UPPER(MAESTRO!$L$3:$L$1000)="CONFIRMADO")),ROWS($A$3:A468))),"")</f>
        <v/>
      </c>
      <c r="L468" s="11" t="str">
        <f ca="1">IFERROR(INDEX(MAESTRO!L:L,_xludf.AGGREGATE(15,6,ROW(MAESTRO!$B$3:$B$1000)/((MAESTRO!$B$3:$B$1000="ASMAR DIRECCIÓN")*(UPPER(MAESTRO!$L$3:$L$1000)="CONFIRMADO")),ROWS($A$3:A468))),"")</f>
        <v/>
      </c>
      <c r="M468" s="11" t="str">
        <f ca="1">IFERROR(INDEX(MAESTRO!M:M,_xludf.AGGREGATE(15,6,ROW(MAESTRO!$B$3:$B$1000)/((MAESTRO!$B$3:$B$1000="ASMAR DIRECCIÓN")*(UPPER(MAESTRO!$L$3:$L$1000)="CONFIRMADO")),ROWS($A$3:A468))),"")</f>
        <v/>
      </c>
      <c r="N468" s="11" t="str">
        <f ca="1">IFERROR(INDEX(MAESTRO!N:N,_xludf.AGGREGATE(15,6,ROW(MAESTRO!$B$3:$B$1000)/((MAESTRO!$B$3:$B$1000="ASMAR DIRECCIÓN")*(UPPER(MAESTRO!$L$3:$L$1000)="CONFIRMADO")),ROWS($A$3:A468))),"")</f>
        <v/>
      </c>
      <c r="O468" s="11" t="str">
        <f ca="1">IFERROR(INDEX(MAESTRO!O:O,_xludf.AGGREGATE(15,6,ROW(MAESTRO!$B$3:$B$1000)/((MAESTRO!$B$3:$B$1000="ASMAR DIRECCIÓN")*(UPPER(MAESTRO!$L$3:$L$1000)="CONFIRMADO")),ROWS($A$3:A468))),"")</f>
        <v/>
      </c>
      <c r="P468" s="11" t="str">
        <f ca="1">IFERROR(INDEX(MAESTRO!P:P,_xludf.AGGREGATE(15,6,ROW(MAESTRO!$B$3:$B$1000)/((MAESTRO!$B$3:$B$1000="ASMAR DIRECCIÓN")*(UPPER(MAESTRO!$L$3:$L$1000)="CONFIRMADO")),ROWS($A$3:A468))),"")</f>
        <v/>
      </c>
      <c r="Q468" s="11" t="str">
        <f ca="1">IFERROR(INDEX(MAESTRO!Q:Q,_xludf.AGGREGATE(15,6,ROW(MAESTRO!$B$3:$B$1000)/((MAESTRO!$B$3:$B$1000="ASMAR DIRECCIÓN")*(UPPER(MAESTRO!$L$3:$L$1000)="CONFIRMADO")),ROWS($A$3:A468))),"")</f>
        <v/>
      </c>
      <c r="R468" s="11" t="str">
        <f ca="1">IFERROR(INDEX(MAESTRO!R:R,_xludf.AGGREGATE(15,6,ROW(MAESTRO!$B$3:$B$1000)/((MAESTRO!$B$3:$B$1000="ASMAR DIRECCIÓN")*(UPPER(MAESTRO!$L$3:$L$1000)="CONFIRMADO")),ROWS($A$3:A468))),"")</f>
        <v/>
      </c>
      <c r="S468" s="11" t="str">
        <f ca="1">IFERROR(INDEX(MAESTRO!S:S,_xludf.AGGREGATE(15,6,ROW(MAESTRO!$B$3:$B$1000)/((MAESTRO!$B$3:$B$1000="ASMAR DIRECCIÓN")*(UPPER(MAESTRO!$L$3:$L$1000)="CONFIRMADO")),ROWS($A$3:A468))),"")</f>
        <v/>
      </c>
      <c r="T468" s="11" t="str">
        <f ca="1">IFERROR(INDEX(MAESTRO!T:T,_xludf.AGGREGATE(15,6,ROW(MAESTRO!$B$3:$B$1000)/((MAESTRO!$B$3:$B$1000="ASMAR DIRECCIÓN")*(UPPER(MAESTRO!$L$3:$L$1000)="CONFIRMADO")),ROWS($A$3:A468))),"")</f>
        <v/>
      </c>
      <c r="U468" s="11" t="str">
        <f ca="1">IFERROR(INDEX(MAESTRO!U:U,_xludf.AGGREGATE(15,6,ROW(MAESTRO!$B$3:$B$1000)/((MAESTRO!$B$3:$B$1000="ASMAR DIRECCIÓN")*(UPPER(MAESTRO!$L$3:$L$1000)="CONFIRMADO")),ROWS($A$3:A468))),"")</f>
        <v/>
      </c>
      <c r="V468" s="11" t="str">
        <f ca="1">IFERROR(INDEX(MAESTRO!V:V,_xludf.AGGREGATE(15,6,ROW(MAESTRO!$B$3:$B$1000)/((MAESTRO!$B$3:$B$1000="ASMAR DIRECCIÓN")*(UPPER(MAESTRO!$L$3:$L$1000)="CONFIRMADO")),ROWS($A$3:A468))),"")</f>
        <v/>
      </c>
      <c r="W468" s="11" t="str">
        <f ca="1">IFERROR(INDEX(MAESTRO!W:W,_xludf.AGGREGATE(15,6,ROW(MAESTRO!$B$3:$B$1000)/((MAESTRO!$B$3:$B$1000="ASMAR DIRECCIÓN")*(UPPER(MAESTRO!$L$3:$L$1000)="CONFIRMADO")),ROWS($A$3:A468))),"")</f>
        <v/>
      </c>
      <c r="X468" s="11" t="str">
        <f ca="1">IFERROR(INDEX(MAESTRO!X:X,_xludf.AGGREGATE(15,6,ROW(MAESTRO!$B$3:$B$1000)/((MAESTRO!$B$3:$B$1000="ASMAR DIRECCIÓN")*(UPPER(MAESTRO!$L$3:$L$1000)="CONFIRMADO")),ROWS($A$3:A468))),"")</f>
        <v/>
      </c>
    </row>
    <row r="469" spans="1:24" ht="22.05" customHeight="1">
      <c r="A469" s="10" t="str">
        <f ca="1">IFERROR(INDEX(MAESTRO!A:A,_xludf.AGGREGATE(15,6,ROW(MAESTRO!$B$3:$B$1000)/((MAESTRO!$B$3:$B$1000="ASMAR DIRECCIÓN")*(UPPER(MAESTRO!$L$3:$L$1000)="CONFIRMADO")),ROWS($A$3:A469))),"")</f>
        <v/>
      </c>
      <c r="B469" s="10" t="str">
        <f ca="1">IFERROR(INDEX(MAESTRO!B:B,_xludf.AGGREGATE(15,6,ROW(MAESTRO!$B$3:$B$1000)/((MAESTRO!$B$3:$B$1000="ASMAR DIRECCIÓN")*(UPPER(MAESTRO!$L$3:$L$1000)="CONFIRMADO")),ROWS($A$3:A469))),"")</f>
        <v/>
      </c>
      <c r="C469" s="10" t="str">
        <f ca="1">IFERROR(INDEX(MAESTRO!C:C,_xludf.AGGREGATE(15,6,ROW(MAESTRO!$B$3:$B$1000)/((MAESTRO!$B$3:$B$1000="ASMAR DIRECCIÓN")*(UPPER(MAESTRO!$L$3:$L$1000)="CONFIRMADO")),ROWS($A$3:A469))),"")</f>
        <v/>
      </c>
      <c r="D469" s="10" t="str">
        <f ca="1">IFERROR(INDEX(MAESTRO!D:D,_xludf.AGGREGATE(15,6,ROW(MAESTRO!$B$3:$B$1000)/((MAESTRO!$B$3:$B$1000="ASMAR DIRECCIÓN")*(UPPER(MAESTRO!$L$3:$L$1000)="CONFIRMADO")),ROWS($A$3:A469))),"")</f>
        <v/>
      </c>
      <c r="E469" s="10" t="str">
        <f ca="1">IFERROR(INDEX(MAESTRO!E:E,_xludf.AGGREGATE(15,6,ROW(MAESTRO!$B$3:$B$1000)/((MAESTRO!$B$3:$B$1000="ASMAR DIRECCIÓN")*(UPPER(MAESTRO!$L$3:$L$1000)="CONFIRMADO")),ROWS($A$3:A469))),"")</f>
        <v/>
      </c>
      <c r="F469" s="10" t="str">
        <f ca="1">IFERROR(INDEX(MAESTRO!F:F,_xludf.AGGREGATE(15,6,ROW(MAESTRO!$B$3:$B$1000)/((MAESTRO!$B$3:$B$1000="ASMAR DIRECCIÓN")*(UPPER(MAESTRO!$L$3:$L$1000)="CONFIRMADO")),ROWS($A$3:A469))),"")</f>
        <v/>
      </c>
      <c r="G469" s="10" t="str">
        <f ca="1">IFERROR(INDEX(MAESTRO!G:G,_xludf.AGGREGATE(15,6,ROW(MAESTRO!$B$3:$B$1000)/((MAESTRO!$B$3:$B$1000="ASMAR DIRECCIÓN")*(UPPER(MAESTRO!$L$3:$L$1000)="CONFIRMADO")),ROWS($A$3:A469))),"")</f>
        <v/>
      </c>
      <c r="H469" s="10" t="str">
        <f ca="1">IFERROR(INDEX(MAESTRO!H:H,_xludf.AGGREGATE(15,6,ROW(MAESTRO!$B$3:$B$1000)/((MAESTRO!$B$3:$B$1000="ASMAR DIRECCIÓN")*(UPPER(MAESTRO!$L$3:$L$1000)="CONFIRMADO")),ROWS($A$3:A469))),"")</f>
        <v/>
      </c>
      <c r="I469" s="10" t="str">
        <f ca="1">IFERROR(INDEX(MAESTRO!I:I,_xludf.AGGREGATE(15,6,ROW(MAESTRO!$B$3:$B$1000)/((MAESTRO!$B$3:$B$1000="ASMAR DIRECCIÓN")*(UPPER(MAESTRO!$L$3:$L$1000)="CONFIRMADO")),ROWS($A$3:A469))),"")</f>
        <v/>
      </c>
      <c r="J469" s="10" t="str">
        <f ca="1">IFERROR(INDEX(MAESTRO!J:J,_xludf.AGGREGATE(15,6,ROW(MAESTRO!$B$3:$B$1000)/((MAESTRO!$B$3:$B$1000="ASMAR DIRECCIÓN")*(UPPER(MAESTRO!$L$3:$L$1000)="CONFIRMADO")),ROWS($A$3:A469))),"")</f>
        <v/>
      </c>
      <c r="K469" s="10" t="str">
        <f ca="1">IFERROR(INDEX(MAESTRO!K:K,_xludf.AGGREGATE(15,6,ROW(MAESTRO!$B$3:$B$1000)/((MAESTRO!$B$3:$B$1000="ASMAR DIRECCIÓN")*(UPPER(MAESTRO!$L$3:$L$1000)="CONFIRMADO")),ROWS($A$3:A469))),"")</f>
        <v/>
      </c>
      <c r="L469" s="10" t="str">
        <f ca="1">IFERROR(INDEX(MAESTRO!L:L,_xludf.AGGREGATE(15,6,ROW(MAESTRO!$B$3:$B$1000)/((MAESTRO!$B$3:$B$1000="ASMAR DIRECCIÓN")*(UPPER(MAESTRO!$L$3:$L$1000)="CONFIRMADO")),ROWS($A$3:A469))),"")</f>
        <v/>
      </c>
      <c r="M469" s="10" t="str">
        <f ca="1">IFERROR(INDEX(MAESTRO!M:M,_xludf.AGGREGATE(15,6,ROW(MAESTRO!$B$3:$B$1000)/((MAESTRO!$B$3:$B$1000="ASMAR DIRECCIÓN")*(UPPER(MAESTRO!$L$3:$L$1000)="CONFIRMADO")),ROWS($A$3:A469))),"")</f>
        <v/>
      </c>
      <c r="N469" s="10" t="str">
        <f ca="1">IFERROR(INDEX(MAESTRO!N:N,_xludf.AGGREGATE(15,6,ROW(MAESTRO!$B$3:$B$1000)/((MAESTRO!$B$3:$B$1000="ASMAR DIRECCIÓN")*(UPPER(MAESTRO!$L$3:$L$1000)="CONFIRMADO")),ROWS($A$3:A469))),"")</f>
        <v/>
      </c>
      <c r="O469" s="10" t="str">
        <f ca="1">IFERROR(INDEX(MAESTRO!O:O,_xludf.AGGREGATE(15,6,ROW(MAESTRO!$B$3:$B$1000)/((MAESTRO!$B$3:$B$1000="ASMAR DIRECCIÓN")*(UPPER(MAESTRO!$L$3:$L$1000)="CONFIRMADO")),ROWS($A$3:A469))),"")</f>
        <v/>
      </c>
      <c r="P469" s="10" t="str">
        <f ca="1">IFERROR(INDEX(MAESTRO!P:P,_xludf.AGGREGATE(15,6,ROW(MAESTRO!$B$3:$B$1000)/((MAESTRO!$B$3:$B$1000="ASMAR DIRECCIÓN")*(UPPER(MAESTRO!$L$3:$L$1000)="CONFIRMADO")),ROWS($A$3:A469))),"")</f>
        <v/>
      </c>
      <c r="Q469" s="10" t="str">
        <f ca="1">IFERROR(INDEX(MAESTRO!Q:Q,_xludf.AGGREGATE(15,6,ROW(MAESTRO!$B$3:$B$1000)/((MAESTRO!$B$3:$B$1000="ASMAR DIRECCIÓN")*(UPPER(MAESTRO!$L$3:$L$1000)="CONFIRMADO")),ROWS($A$3:A469))),"")</f>
        <v/>
      </c>
      <c r="R469" s="10" t="str">
        <f ca="1">IFERROR(INDEX(MAESTRO!R:R,_xludf.AGGREGATE(15,6,ROW(MAESTRO!$B$3:$B$1000)/((MAESTRO!$B$3:$B$1000="ASMAR DIRECCIÓN")*(UPPER(MAESTRO!$L$3:$L$1000)="CONFIRMADO")),ROWS($A$3:A469))),"")</f>
        <v/>
      </c>
      <c r="S469" s="10" t="str">
        <f ca="1">IFERROR(INDEX(MAESTRO!S:S,_xludf.AGGREGATE(15,6,ROW(MAESTRO!$B$3:$B$1000)/((MAESTRO!$B$3:$B$1000="ASMAR DIRECCIÓN")*(UPPER(MAESTRO!$L$3:$L$1000)="CONFIRMADO")),ROWS($A$3:A469))),"")</f>
        <v/>
      </c>
      <c r="T469" s="10" t="str">
        <f ca="1">IFERROR(INDEX(MAESTRO!T:T,_xludf.AGGREGATE(15,6,ROW(MAESTRO!$B$3:$B$1000)/((MAESTRO!$B$3:$B$1000="ASMAR DIRECCIÓN")*(UPPER(MAESTRO!$L$3:$L$1000)="CONFIRMADO")),ROWS($A$3:A469))),"")</f>
        <v/>
      </c>
      <c r="U469" s="10" t="str">
        <f ca="1">IFERROR(INDEX(MAESTRO!U:U,_xludf.AGGREGATE(15,6,ROW(MAESTRO!$B$3:$B$1000)/((MAESTRO!$B$3:$B$1000="ASMAR DIRECCIÓN")*(UPPER(MAESTRO!$L$3:$L$1000)="CONFIRMADO")),ROWS($A$3:A469))),"")</f>
        <v/>
      </c>
      <c r="V469" s="10" t="str">
        <f ca="1">IFERROR(INDEX(MAESTRO!V:V,_xludf.AGGREGATE(15,6,ROW(MAESTRO!$B$3:$B$1000)/((MAESTRO!$B$3:$B$1000="ASMAR DIRECCIÓN")*(UPPER(MAESTRO!$L$3:$L$1000)="CONFIRMADO")),ROWS($A$3:A469))),"")</f>
        <v/>
      </c>
      <c r="W469" s="10" t="str">
        <f ca="1">IFERROR(INDEX(MAESTRO!W:W,_xludf.AGGREGATE(15,6,ROW(MAESTRO!$B$3:$B$1000)/((MAESTRO!$B$3:$B$1000="ASMAR DIRECCIÓN")*(UPPER(MAESTRO!$L$3:$L$1000)="CONFIRMADO")),ROWS($A$3:A469))),"")</f>
        <v/>
      </c>
      <c r="X469" s="10" t="str">
        <f ca="1">IFERROR(INDEX(MAESTRO!X:X,_xludf.AGGREGATE(15,6,ROW(MAESTRO!$B$3:$B$1000)/((MAESTRO!$B$3:$B$1000="ASMAR DIRECCIÓN")*(UPPER(MAESTRO!$L$3:$L$1000)="CONFIRMADO")),ROWS($A$3:A469))),"")</f>
        <v/>
      </c>
    </row>
    <row r="470" spans="1:24" ht="22.05" customHeight="1">
      <c r="A470" s="11" t="str">
        <f ca="1">IFERROR(INDEX(MAESTRO!A:A,_xludf.AGGREGATE(15,6,ROW(MAESTRO!$B$3:$B$1000)/((MAESTRO!$B$3:$B$1000="ASMAR DIRECCIÓN")*(UPPER(MAESTRO!$L$3:$L$1000)="CONFIRMADO")),ROWS($A$3:A470))),"")</f>
        <v/>
      </c>
      <c r="B470" s="11" t="str">
        <f ca="1">IFERROR(INDEX(MAESTRO!B:B,_xludf.AGGREGATE(15,6,ROW(MAESTRO!$B$3:$B$1000)/((MAESTRO!$B$3:$B$1000="ASMAR DIRECCIÓN")*(UPPER(MAESTRO!$L$3:$L$1000)="CONFIRMADO")),ROWS($A$3:A470))),"")</f>
        <v/>
      </c>
      <c r="C470" s="11" t="str">
        <f ca="1">IFERROR(INDEX(MAESTRO!C:C,_xludf.AGGREGATE(15,6,ROW(MAESTRO!$B$3:$B$1000)/((MAESTRO!$B$3:$B$1000="ASMAR DIRECCIÓN")*(UPPER(MAESTRO!$L$3:$L$1000)="CONFIRMADO")),ROWS($A$3:A470))),"")</f>
        <v/>
      </c>
      <c r="D470" s="11" t="str">
        <f ca="1">IFERROR(INDEX(MAESTRO!D:D,_xludf.AGGREGATE(15,6,ROW(MAESTRO!$B$3:$B$1000)/((MAESTRO!$B$3:$B$1000="ASMAR DIRECCIÓN")*(UPPER(MAESTRO!$L$3:$L$1000)="CONFIRMADO")),ROWS($A$3:A470))),"")</f>
        <v/>
      </c>
      <c r="E470" s="11" t="str">
        <f ca="1">IFERROR(INDEX(MAESTRO!E:E,_xludf.AGGREGATE(15,6,ROW(MAESTRO!$B$3:$B$1000)/((MAESTRO!$B$3:$B$1000="ASMAR DIRECCIÓN")*(UPPER(MAESTRO!$L$3:$L$1000)="CONFIRMADO")),ROWS($A$3:A470))),"")</f>
        <v/>
      </c>
      <c r="F470" s="11" t="str">
        <f ca="1">IFERROR(INDEX(MAESTRO!F:F,_xludf.AGGREGATE(15,6,ROW(MAESTRO!$B$3:$B$1000)/((MAESTRO!$B$3:$B$1000="ASMAR DIRECCIÓN")*(UPPER(MAESTRO!$L$3:$L$1000)="CONFIRMADO")),ROWS($A$3:A470))),"")</f>
        <v/>
      </c>
      <c r="G470" s="11" t="str">
        <f ca="1">IFERROR(INDEX(MAESTRO!G:G,_xludf.AGGREGATE(15,6,ROW(MAESTRO!$B$3:$B$1000)/((MAESTRO!$B$3:$B$1000="ASMAR DIRECCIÓN")*(UPPER(MAESTRO!$L$3:$L$1000)="CONFIRMADO")),ROWS($A$3:A470))),"")</f>
        <v/>
      </c>
      <c r="H470" s="11" t="str">
        <f ca="1">IFERROR(INDEX(MAESTRO!H:H,_xludf.AGGREGATE(15,6,ROW(MAESTRO!$B$3:$B$1000)/((MAESTRO!$B$3:$B$1000="ASMAR DIRECCIÓN")*(UPPER(MAESTRO!$L$3:$L$1000)="CONFIRMADO")),ROWS($A$3:A470))),"")</f>
        <v/>
      </c>
      <c r="I470" s="11" t="str">
        <f ca="1">IFERROR(INDEX(MAESTRO!I:I,_xludf.AGGREGATE(15,6,ROW(MAESTRO!$B$3:$B$1000)/((MAESTRO!$B$3:$B$1000="ASMAR DIRECCIÓN")*(UPPER(MAESTRO!$L$3:$L$1000)="CONFIRMADO")),ROWS($A$3:A470))),"")</f>
        <v/>
      </c>
      <c r="J470" s="11" t="str">
        <f ca="1">IFERROR(INDEX(MAESTRO!J:J,_xludf.AGGREGATE(15,6,ROW(MAESTRO!$B$3:$B$1000)/((MAESTRO!$B$3:$B$1000="ASMAR DIRECCIÓN")*(UPPER(MAESTRO!$L$3:$L$1000)="CONFIRMADO")),ROWS($A$3:A470))),"")</f>
        <v/>
      </c>
      <c r="K470" s="11" t="str">
        <f ca="1">IFERROR(INDEX(MAESTRO!K:K,_xludf.AGGREGATE(15,6,ROW(MAESTRO!$B$3:$B$1000)/((MAESTRO!$B$3:$B$1000="ASMAR DIRECCIÓN")*(UPPER(MAESTRO!$L$3:$L$1000)="CONFIRMADO")),ROWS($A$3:A470))),"")</f>
        <v/>
      </c>
      <c r="L470" s="11" t="str">
        <f ca="1">IFERROR(INDEX(MAESTRO!L:L,_xludf.AGGREGATE(15,6,ROW(MAESTRO!$B$3:$B$1000)/((MAESTRO!$B$3:$B$1000="ASMAR DIRECCIÓN")*(UPPER(MAESTRO!$L$3:$L$1000)="CONFIRMADO")),ROWS($A$3:A470))),"")</f>
        <v/>
      </c>
      <c r="M470" s="11" t="str">
        <f ca="1">IFERROR(INDEX(MAESTRO!M:M,_xludf.AGGREGATE(15,6,ROW(MAESTRO!$B$3:$B$1000)/((MAESTRO!$B$3:$B$1000="ASMAR DIRECCIÓN")*(UPPER(MAESTRO!$L$3:$L$1000)="CONFIRMADO")),ROWS($A$3:A470))),"")</f>
        <v/>
      </c>
      <c r="N470" s="11" t="str">
        <f ca="1">IFERROR(INDEX(MAESTRO!N:N,_xludf.AGGREGATE(15,6,ROW(MAESTRO!$B$3:$B$1000)/((MAESTRO!$B$3:$B$1000="ASMAR DIRECCIÓN")*(UPPER(MAESTRO!$L$3:$L$1000)="CONFIRMADO")),ROWS($A$3:A470))),"")</f>
        <v/>
      </c>
      <c r="O470" s="11" t="str">
        <f ca="1">IFERROR(INDEX(MAESTRO!O:O,_xludf.AGGREGATE(15,6,ROW(MAESTRO!$B$3:$B$1000)/((MAESTRO!$B$3:$B$1000="ASMAR DIRECCIÓN")*(UPPER(MAESTRO!$L$3:$L$1000)="CONFIRMADO")),ROWS($A$3:A470))),"")</f>
        <v/>
      </c>
      <c r="P470" s="11" t="str">
        <f ca="1">IFERROR(INDEX(MAESTRO!P:P,_xludf.AGGREGATE(15,6,ROW(MAESTRO!$B$3:$B$1000)/((MAESTRO!$B$3:$B$1000="ASMAR DIRECCIÓN")*(UPPER(MAESTRO!$L$3:$L$1000)="CONFIRMADO")),ROWS($A$3:A470))),"")</f>
        <v/>
      </c>
      <c r="Q470" s="11" t="str">
        <f ca="1">IFERROR(INDEX(MAESTRO!Q:Q,_xludf.AGGREGATE(15,6,ROW(MAESTRO!$B$3:$B$1000)/((MAESTRO!$B$3:$B$1000="ASMAR DIRECCIÓN")*(UPPER(MAESTRO!$L$3:$L$1000)="CONFIRMADO")),ROWS($A$3:A470))),"")</f>
        <v/>
      </c>
      <c r="R470" s="11" t="str">
        <f ca="1">IFERROR(INDEX(MAESTRO!R:R,_xludf.AGGREGATE(15,6,ROW(MAESTRO!$B$3:$B$1000)/((MAESTRO!$B$3:$B$1000="ASMAR DIRECCIÓN")*(UPPER(MAESTRO!$L$3:$L$1000)="CONFIRMADO")),ROWS($A$3:A470))),"")</f>
        <v/>
      </c>
      <c r="S470" s="11" t="str">
        <f ca="1">IFERROR(INDEX(MAESTRO!S:S,_xludf.AGGREGATE(15,6,ROW(MAESTRO!$B$3:$B$1000)/((MAESTRO!$B$3:$B$1000="ASMAR DIRECCIÓN")*(UPPER(MAESTRO!$L$3:$L$1000)="CONFIRMADO")),ROWS($A$3:A470))),"")</f>
        <v/>
      </c>
      <c r="T470" s="11" t="str">
        <f ca="1">IFERROR(INDEX(MAESTRO!T:T,_xludf.AGGREGATE(15,6,ROW(MAESTRO!$B$3:$B$1000)/((MAESTRO!$B$3:$B$1000="ASMAR DIRECCIÓN")*(UPPER(MAESTRO!$L$3:$L$1000)="CONFIRMADO")),ROWS($A$3:A470))),"")</f>
        <v/>
      </c>
      <c r="U470" s="11" t="str">
        <f ca="1">IFERROR(INDEX(MAESTRO!U:U,_xludf.AGGREGATE(15,6,ROW(MAESTRO!$B$3:$B$1000)/((MAESTRO!$B$3:$B$1000="ASMAR DIRECCIÓN")*(UPPER(MAESTRO!$L$3:$L$1000)="CONFIRMADO")),ROWS($A$3:A470))),"")</f>
        <v/>
      </c>
      <c r="V470" s="11" t="str">
        <f ca="1">IFERROR(INDEX(MAESTRO!V:V,_xludf.AGGREGATE(15,6,ROW(MAESTRO!$B$3:$B$1000)/((MAESTRO!$B$3:$B$1000="ASMAR DIRECCIÓN")*(UPPER(MAESTRO!$L$3:$L$1000)="CONFIRMADO")),ROWS($A$3:A470))),"")</f>
        <v/>
      </c>
      <c r="W470" s="11" t="str">
        <f ca="1">IFERROR(INDEX(MAESTRO!W:W,_xludf.AGGREGATE(15,6,ROW(MAESTRO!$B$3:$B$1000)/((MAESTRO!$B$3:$B$1000="ASMAR DIRECCIÓN")*(UPPER(MAESTRO!$L$3:$L$1000)="CONFIRMADO")),ROWS($A$3:A470))),"")</f>
        <v/>
      </c>
      <c r="X470" s="11" t="str">
        <f ca="1">IFERROR(INDEX(MAESTRO!X:X,_xludf.AGGREGATE(15,6,ROW(MAESTRO!$B$3:$B$1000)/((MAESTRO!$B$3:$B$1000="ASMAR DIRECCIÓN")*(UPPER(MAESTRO!$L$3:$L$1000)="CONFIRMADO")),ROWS($A$3:A470))),"")</f>
        <v/>
      </c>
    </row>
    <row r="471" spans="1:24" ht="22.05" customHeight="1">
      <c r="A471" s="10" t="str">
        <f ca="1">IFERROR(INDEX(MAESTRO!A:A,_xludf.AGGREGATE(15,6,ROW(MAESTRO!$B$3:$B$1000)/((MAESTRO!$B$3:$B$1000="ASMAR DIRECCIÓN")*(UPPER(MAESTRO!$L$3:$L$1000)="CONFIRMADO")),ROWS($A$3:A471))),"")</f>
        <v/>
      </c>
      <c r="B471" s="10" t="str">
        <f ca="1">IFERROR(INDEX(MAESTRO!B:B,_xludf.AGGREGATE(15,6,ROW(MAESTRO!$B$3:$B$1000)/((MAESTRO!$B$3:$B$1000="ASMAR DIRECCIÓN")*(UPPER(MAESTRO!$L$3:$L$1000)="CONFIRMADO")),ROWS($A$3:A471))),"")</f>
        <v/>
      </c>
      <c r="C471" s="10" t="str">
        <f ca="1">IFERROR(INDEX(MAESTRO!C:C,_xludf.AGGREGATE(15,6,ROW(MAESTRO!$B$3:$B$1000)/((MAESTRO!$B$3:$B$1000="ASMAR DIRECCIÓN")*(UPPER(MAESTRO!$L$3:$L$1000)="CONFIRMADO")),ROWS($A$3:A471))),"")</f>
        <v/>
      </c>
      <c r="D471" s="10" t="str">
        <f ca="1">IFERROR(INDEX(MAESTRO!D:D,_xludf.AGGREGATE(15,6,ROW(MAESTRO!$B$3:$B$1000)/((MAESTRO!$B$3:$B$1000="ASMAR DIRECCIÓN")*(UPPER(MAESTRO!$L$3:$L$1000)="CONFIRMADO")),ROWS($A$3:A471))),"")</f>
        <v/>
      </c>
      <c r="E471" s="10" t="str">
        <f ca="1">IFERROR(INDEX(MAESTRO!E:E,_xludf.AGGREGATE(15,6,ROW(MAESTRO!$B$3:$B$1000)/((MAESTRO!$B$3:$B$1000="ASMAR DIRECCIÓN")*(UPPER(MAESTRO!$L$3:$L$1000)="CONFIRMADO")),ROWS($A$3:A471))),"")</f>
        <v/>
      </c>
      <c r="F471" s="10" t="str">
        <f ca="1">IFERROR(INDEX(MAESTRO!F:F,_xludf.AGGREGATE(15,6,ROW(MAESTRO!$B$3:$B$1000)/((MAESTRO!$B$3:$B$1000="ASMAR DIRECCIÓN")*(UPPER(MAESTRO!$L$3:$L$1000)="CONFIRMADO")),ROWS($A$3:A471))),"")</f>
        <v/>
      </c>
      <c r="G471" s="10" t="str">
        <f ca="1">IFERROR(INDEX(MAESTRO!G:G,_xludf.AGGREGATE(15,6,ROW(MAESTRO!$B$3:$B$1000)/((MAESTRO!$B$3:$B$1000="ASMAR DIRECCIÓN")*(UPPER(MAESTRO!$L$3:$L$1000)="CONFIRMADO")),ROWS($A$3:A471))),"")</f>
        <v/>
      </c>
      <c r="H471" s="10" t="str">
        <f ca="1">IFERROR(INDEX(MAESTRO!H:H,_xludf.AGGREGATE(15,6,ROW(MAESTRO!$B$3:$B$1000)/((MAESTRO!$B$3:$B$1000="ASMAR DIRECCIÓN")*(UPPER(MAESTRO!$L$3:$L$1000)="CONFIRMADO")),ROWS($A$3:A471))),"")</f>
        <v/>
      </c>
      <c r="I471" s="10" t="str">
        <f ca="1">IFERROR(INDEX(MAESTRO!I:I,_xludf.AGGREGATE(15,6,ROW(MAESTRO!$B$3:$B$1000)/((MAESTRO!$B$3:$B$1000="ASMAR DIRECCIÓN")*(UPPER(MAESTRO!$L$3:$L$1000)="CONFIRMADO")),ROWS($A$3:A471))),"")</f>
        <v/>
      </c>
      <c r="J471" s="10" t="str">
        <f ca="1">IFERROR(INDEX(MAESTRO!J:J,_xludf.AGGREGATE(15,6,ROW(MAESTRO!$B$3:$B$1000)/((MAESTRO!$B$3:$B$1000="ASMAR DIRECCIÓN")*(UPPER(MAESTRO!$L$3:$L$1000)="CONFIRMADO")),ROWS($A$3:A471))),"")</f>
        <v/>
      </c>
      <c r="K471" s="10" t="str">
        <f ca="1">IFERROR(INDEX(MAESTRO!K:K,_xludf.AGGREGATE(15,6,ROW(MAESTRO!$B$3:$B$1000)/((MAESTRO!$B$3:$B$1000="ASMAR DIRECCIÓN")*(UPPER(MAESTRO!$L$3:$L$1000)="CONFIRMADO")),ROWS($A$3:A471))),"")</f>
        <v/>
      </c>
      <c r="L471" s="10" t="str">
        <f ca="1">IFERROR(INDEX(MAESTRO!L:L,_xludf.AGGREGATE(15,6,ROW(MAESTRO!$B$3:$B$1000)/((MAESTRO!$B$3:$B$1000="ASMAR DIRECCIÓN")*(UPPER(MAESTRO!$L$3:$L$1000)="CONFIRMADO")),ROWS($A$3:A471))),"")</f>
        <v/>
      </c>
      <c r="M471" s="10" t="str">
        <f ca="1">IFERROR(INDEX(MAESTRO!M:M,_xludf.AGGREGATE(15,6,ROW(MAESTRO!$B$3:$B$1000)/((MAESTRO!$B$3:$B$1000="ASMAR DIRECCIÓN")*(UPPER(MAESTRO!$L$3:$L$1000)="CONFIRMADO")),ROWS($A$3:A471))),"")</f>
        <v/>
      </c>
      <c r="N471" s="10" t="str">
        <f ca="1">IFERROR(INDEX(MAESTRO!N:N,_xludf.AGGREGATE(15,6,ROW(MAESTRO!$B$3:$B$1000)/((MAESTRO!$B$3:$B$1000="ASMAR DIRECCIÓN")*(UPPER(MAESTRO!$L$3:$L$1000)="CONFIRMADO")),ROWS($A$3:A471))),"")</f>
        <v/>
      </c>
      <c r="O471" s="10" t="str">
        <f ca="1">IFERROR(INDEX(MAESTRO!O:O,_xludf.AGGREGATE(15,6,ROW(MAESTRO!$B$3:$B$1000)/((MAESTRO!$B$3:$B$1000="ASMAR DIRECCIÓN")*(UPPER(MAESTRO!$L$3:$L$1000)="CONFIRMADO")),ROWS($A$3:A471))),"")</f>
        <v/>
      </c>
      <c r="P471" s="10" t="str">
        <f ca="1">IFERROR(INDEX(MAESTRO!P:P,_xludf.AGGREGATE(15,6,ROW(MAESTRO!$B$3:$B$1000)/((MAESTRO!$B$3:$B$1000="ASMAR DIRECCIÓN")*(UPPER(MAESTRO!$L$3:$L$1000)="CONFIRMADO")),ROWS($A$3:A471))),"")</f>
        <v/>
      </c>
      <c r="Q471" s="10" t="str">
        <f ca="1">IFERROR(INDEX(MAESTRO!Q:Q,_xludf.AGGREGATE(15,6,ROW(MAESTRO!$B$3:$B$1000)/((MAESTRO!$B$3:$B$1000="ASMAR DIRECCIÓN")*(UPPER(MAESTRO!$L$3:$L$1000)="CONFIRMADO")),ROWS($A$3:A471))),"")</f>
        <v/>
      </c>
      <c r="R471" s="10" t="str">
        <f ca="1">IFERROR(INDEX(MAESTRO!R:R,_xludf.AGGREGATE(15,6,ROW(MAESTRO!$B$3:$B$1000)/((MAESTRO!$B$3:$B$1000="ASMAR DIRECCIÓN")*(UPPER(MAESTRO!$L$3:$L$1000)="CONFIRMADO")),ROWS($A$3:A471))),"")</f>
        <v/>
      </c>
      <c r="S471" s="10" t="str">
        <f ca="1">IFERROR(INDEX(MAESTRO!S:S,_xludf.AGGREGATE(15,6,ROW(MAESTRO!$B$3:$B$1000)/((MAESTRO!$B$3:$B$1000="ASMAR DIRECCIÓN")*(UPPER(MAESTRO!$L$3:$L$1000)="CONFIRMADO")),ROWS($A$3:A471))),"")</f>
        <v/>
      </c>
      <c r="T471" s="10" t="str">
        <f ca="1">IFERROR(INDEX(MAESTRO!T:T,_xludf.AGGREGATE(15,6,ROW(MAESTRO!$B$3:$B$1000)/((MAESTRO!$B$3:$B$1000="ASMAR DIRECCIÓN")*(UPPER(MAESTRO!$L$3:$L$1000)="CONFIRMADO")),ROWS($A$3:A471))),"")</f>
        <v/>
      </c>
      <c r="U471" s="10" t="str">
        <f ca="1">IFERROR(INDEX(MAESTRO!U:U,_xludf.AGGREGATE(15,6,ROW(MAESTRO!$B$3:$B$1000)/((MAESTRO!$B$3:$B$1000="ASMAR DIRECCIÓN")*(UPPER(MAESTRO!$L$3:$L$1000)="CONFIRMADO")),ROWS($A$3:A471))),"")</f>
        <v/>
      </c>
      <c r="V471" s="10" t="str">
        <f ca="1">IFERROR(INDEX(MAESTRO!V:V,_xludf.AGGREGATE(15,6,ROW(MAESTRO!$B$3:$B$1000)/((MAESTRO!$B$3:$B$1000="ASMAR DIRECCIÓN")*(UPPER(MAESTRO!$L$3:$L$1000)="CONFIRMADO")),ROWS($A$3:A471))),"")</f>
        <v/>
      </c>
      <c r="W471" s="10" t="str">
        <f ca="1">IFERROR(INDEX(MAESTRO!W:W,_xludf.AGGREGATE(15,6,ROW(MAESTRO!$B$3:$B$1000)/((MAESTRO!$B$3:$B$1000="ASMAR DIRECCIÓN")*(UPPER(MAESTRO!$L$3:$L$1000)="CONFIRMADO")),ROWS($A$3:A471))),"")</f>
        <v/>
      </c>
      <c r="X471" s="10" t="str">
        <f ca="1">IFERROR(INDEX(MAESTRO!X:X,_xludf.AGGREGATE(15,6,ROW(MAESTRO!$B$3:$B$1000)/((MAESTRO!$B$3:$B$1000="ASMAR DIRECCIÓN")*(UPPER(MAESTRO!$L$3:$L$1000)="CONFIRMADO")),ROWS($A$3:A471))),"")</f>
        <v/>
      </c>
    </row>
    <row r="472" spans="1:24" ht="22.05" customHeight="1">
      <c r="A472" s="11" t="str">
        <f ca="1">IFERROR(INDEX(MAESTRO!A:A,_xludf.AGGREGATE(15,6,ROW(MAESTRO!$B$3:$B$1000)/((MAESTRO!$B$3:$B$1000="ASMAR DIRECCIÓN")*(UPPER(MAESTRO!$L$3:$L$1000)="CONFIRMADO")),ROWS($A$3:A472))),"")</f>
        <v/>
      </c>
      <c r="B472" s="11" t="str">
        <f ca="1">IFERROR(INDEX(MAESTRO!B:B,_xludf.AGGREGATE(15,6,ROW(MAESTRO!$B$3:$B$1000)/((MAESTRO!$B$3:$B$1000="ASMAR DIRECCIÓN")*(UPPER(MAESTRO!$L$3:$L$1000)="CONFIRMADO")),ROWS($A$3:A472))),"")</f>
        <v/>
      </c>
      <c r="C472" s="11" t="str">
        <f ca="1">IFERROR(INDEX(MAESTRO!C:C,_xludf.AGGREGATE(15,6,ROW(MAESTRO!$B$3:$B$1000)/((MAESTRO!$B$3:$B$1000="ASMAR DIRECCIÓN")*(UPPER(MAESTRO!$L$3:$L$1000)="CONFIRMADO")),ROWS($A$3:A472))),"")</f>
        <v/>
      </c>
      <c r="D472" s="11" t="str">
        <f ca="1">IFERROR(INDEX(MAESTRO!D:D,_xludf.AGGREGATE(15,6,ROW(MAESTRO!$B$3:$B$1000)/((MAESTRO!$B$3:$B$1000="ASMAR DIRECCIÓN")*(UPPER(MAESTRO!$L$3:$L$1000)="CONFIRMADO")),ROWS($A$3:A472))),"")</f>
        <v/>
      </c>
      <c r="E472" s="11" t="str">
        <f ca="1">IFERROR(INDEX(MAESTRO!E:E,_xludf.AGGREGATE(15,6,ROW(MAESTRO!$B$3:$B$1000)/((MAESTRO!$B$3:$B$1000="ASMAR DIRECCIÓN")*(UPPER(MAESTRO!$L$3:$L$1000)="CONFIRMADO")),ROWS($A$3:A472))),"")</f>
        <v/>
      </c>
      <c r="F472" s="11" t="str">
        <f ca="1">IFERROR(INDEX(MAESTRO!F:F,_xludf.AGGREGATE(15,6,ROW(MAESTRO!$B$3:$B$1000)/((MAESTRO!$B$3:$B$1000="ASMAR DIRECCIÓN")*(UPPER(MAESTRO!$L$3:$L$1000)="CONFIRMADO")),ROWS($A$3:A472))),"")</f>
        <v/>
      </c>
      <c r="G472" s="11" t="str">
        <f ca="1">IFERROR(INDEX(MAESTRO!G:G,_xludf.AGGREGATE(15,6,ROW(MAESTRO!$B$3:$B$1000)/((MAESTRO!$B$3:$B$1000="ASMAR DIRECCIÓN")*(UPPER(MAESTRO!$L$3:$L$1000)="CONFIRMADO")),ROWS($A$3:A472))),"")</f>
        <v/>
      </c>
      <c r="H472" s="11" t="str">
        <f ca="1">IFERROR(INDEX(MAESTRO!H:H,_xludf.AGGREGATE(15,6,ROW(MAESTRO!$B$3:$B$1000)/((MAESTRO!$B$3:$B$1000="ASMAR DIRECCIÓN")*(UPPER(MAESTRO!$L$3:$L$1000)="CONFIRMADO")),ROWS($A$3:A472))),"")</f>
        <v/>
      </c>
      <c r="I472" s="11" t="str">
        <f ca="1">IFERROR(INDEX(MAESTRO!I:I,_xludf.AGGREGATE(15,6,ROW(MAESTRO!$B$3:$B$1000)/((MAESTRO!$B$3:$B$1000="ASMAR DIRECCIÓN")*(UPPER(MAESTRO!$L$3:$L$1000)="CONFIRMADO")),ROWS($A$3:A472))),"")</f>
        <v/>
      </c>
      <c r="J472" s="11" t="str">
        <f ca="1">IFERROR(INDEX(MAESTRO!J:J,_xludf.AGGREGATE(15,6,ROW(MAESTRO!$B$3:$B$1000)/((MAESTRO!$B$3:$B$1000="ASMAR DIRECCIÓN")*(UPPER(MAESTRO!$L$3:$L$1000)="CONFIRMADO")),ROWS($A$3:A472))),"")</f>
        <v/>
      </c>
      <c r="K472" s="11" t="str">
        <f ca="1">IFERROR(INDEX(MAESTRO!K:K,_xludf.AGGREGATE(15,6,ROW(MAESTRO!$B$3:$B$1000)/((MAESTRO!$B$3:$B$1000="ASMAR DIRECCIÓN")*(UPPER(MAESTRO!$L$3:$L$1000)="CONFIRMADO")),ROWS($A$3:A472))),"")</f>
        <v/>
      </c>
      <c r="L472" s="11" t="str">
        <f ca="1">IFERROR(INDEX(MAESTRO!L:L,_xludf.AGGREGATE(15,6,ROW(MAESTRO!$B$3:$B$1000)/((MAESTRO!$B$3:$B$1000="ASMAR DIRECCIÓN")*(UPPER(MAESTRO!$L$3:$L$1000)="CONFIRMADO")),ROWS($A$3:A472))),"")</f>
        <v/>
      </c>
      <c r="M472" s="11" t="str">
        <f ca="1">IFERROR(INDEX(MAESTRO!M:M,_xludf.AGGREGATE(15,6,ROW(MAESTRO!$B$3:$B$1000)/((MAESTRO!$B$3:$B$1000="ASMAR DIRECCIÓN")*(UPPER(MAESTRO!$L$3:$L$1000)="CONFIRMADO")),ROWS($A$3:A472))),"")</f>
        <v/>
      </c>
      <c r="N472" s="11" t="str">
        <f ca="1">IFERROR(INDEX(MAESTRO!N:N,_xludf.AGGREGATE(15,6,ROW(MAESTRO!$B$3:$B$1000)/((MAESTRO!$B$3:$B$1000="ASMAR DIRECCIÓN")*(UPPER(MAESTRO!$L$3:$L$1000)="CONFIRMADO")),ROWS($A$3:A472))),"")</f>
        <v/>
      </c>
      <c r="O472" s="11" t="str">
        <f ca="1">IFERROR(INDEX(MAESTRO!O:O,_xludf.AGGREGATE(15,6,ROW(MAESTRO!$B$3:$B$1000)/((MAESTRO!$B$3:$B$1000="ASMAR DIRECCIÓN")*(UPPER(MAESTRO!$L$3:$L$1000)="CONFIRMADO")),ROWS($A$3:A472))),"")</f>
        <v/>
      </c>
      <c r="P472" s="11" t="str">
        <f ca="1">IFERROR(INDEX(MAESTRO!P:P,_xludf.AGGREGATE(15,6,ROW(MAESTRO!$B$3:$B$1000)/((MAESTRO!$B$3:$B$1000="ASMAR DIRECCIÓN")*(UPPER(MAESTRO!$L$3:$L$1000)="CONFIRMADO")),ROWS($A$3:A472))),"")</f>
        <v/>
      </c>
      <c r="Q472" s="11" t="str">
        <f ca="1">IFERROR(INDEX(MAESTRO!Q:Q,_xludf.AGGREGATE(15,6,ROW(MAESTRO!$B$3:$B$1000)/((MAESTRO!$B$3:$B$1000="ASMAR DIRECCIÓN")*(UPPER(MAESTRO!$L$3:$L$1000)="CONFIRMADO")),ROWS($A$3:A472))),"")</f>
        <v/>
      </c>
      <c r="R472" s="11" t="str">
        <f ca="1">IFERROR(INDEX(MAESTRO!R:R,_xludf.AGGREGATE(15,6,ROW(MAESTRO!$B$3:$B$1000)/((MAESTRO!$B$3:$B$1000="ASMAR DIRECCIÓN")*(UPPER(MAESTRO!$L$3:$L$1000)="CONFIRMADO")),ROWS($A$3:A472))),"")</f>
        <v/>
      </c>
      <c r="S472" s="11" t="str">
        <f ca="1">IFERROR(INDEX(MAESTRO!S:S,_xludf.AGGREGATE(15,6,ROW(MAESTRO!$B$3:$B$1000)/((MAESTRO!$B$3:$B$1000="ASMAR DIRECCIÓN")*(UPPER(MAESTRO!$L$3:$L$1000)="CONFIRMADO")),ROWS($A$3:A472))),"")</f>
        <v/>
      </c>
      <c r="T472" s="11" t="str">
        <f ca="1">IFERROR(INDEX(MAESTRO!T:T,_xludf.AGGREGATE(15,6,ROW(MAESTRO!$B$3:$B$1000)/((MAESTRO!$B$3:$B$1000="ASMAR DIRECCIÓN")*(UPPER(MAESTRO!$L$3:$L$1000)="CONFIRMADO")),ROWS($A$3:A472))),"")</f>
        <v/>
      </c>
      <c r="U472" s="11" t="str">
        <f ca="1">IFERROR(INDEX(MAESTRO!U:U,_xludf.AGGREGATE(15,6,ROW(MAESTRO!$B$3:$B$1000)/((MAESTRO!$B$3:$B$1000="ASMAR DIRECCIÓN")*(UPPER(MAESTRO!$L$3:$L$1000)="CONFIRMADO")),ROWS($A$3:A472))),"")</f>
        <v/>
      </c>
      <c r="V472" s="11" t="str">
        <f ca="1">IFERROR(INDEX(MAESTRO!V:V,_xludf.AGGREGATE(15,6,ROW(MAESTRO!$B$3:$B$1000)/((MAESTRO!$B$3:$B$1000="ASMAR DIRECCIÓN")*(UPPER(MAESTRO!$L$3:$L$1000)="CONFIRMADO")),ROWS($A$3:A472))),"")</f>
        <v/>
      </c>
      <c r="W472" s="11" t="str">
        <f ca="1">IFERROR(INDEX(MAESTRO!W:W,_xludf.AGGREGATE(15,6,ROW(MAESTRO!$B$3:$B$1000)/((MAESTRO!$B$3:$B$1000="ASMAR DIRECCIÓN")*(UPPER(MAESTRO!$L$3:$L$1000)="CONFIRMADO")),ROWS($A$3:A472))),"")</f>
        <v/>
      </c>
      <c r="X472" s="11" t="str">
        <f ca="1">IFERROR(INDEX(MAESTRO!X:X,_xludf.AGGREGATE(15,6,ROW(MAESTRO!$B$3:$B$1000)/((MAESTRO!$B$3:$B$1000="ASMAR DIRECCIÓN")*(UPPER(MAESTRO!$L$3:$L$1000)="CONFIRMADO")),ROWS($A$3:A472))),"")</f>
        <v/>
      </c>
    </row>
    <row r="473" spans="1:24" ht="22.05" customHeight="1">
      <c r="A473" s="10" t="str">
        <f ca="1">IFERROR(INDEX(MAESTRO!A:A,_xludf.AGGREGATE(15,6,ROW(MAESTRO!$B$3:$B$1000)/((MAESTRO!$B$3:$B$1000="ASMAR DIRECCIÓN")*(UPPER(MAESTRO!$L$3:$L$1000)="CONFIRMADO")),ROWS($A$3:A473))),"")</f>
        <v/>
      </c>
      <c r="B473" s="10" t="str">
        <f ca="1">IFERROR(INDEX(MAESTRO!B:B,_xludf.AGGREGATE(15,6,ROW(MAESTRO!$B$3:$B$1000)/((MAESTRO!$B$3:$B$1000="ASMAR DIRECCIÓN")*(UPPER(MAESTRO!$L$3:$L$1000)="CONFIRMADO")),ROWS($A$3:A473))),"")</f>
        <v/>
      </c>
      <c r="C473" s="10" t="str">
        <f ca="1">IFERROR(INDEX(MAESTRO!C:C,_xludf.AGGREGATE(15,6,ROW(MAESTRO!$B$3:$B$1000)/((MAESTRO!$B$3:$B$1000="ASMAR DIRECCIÓN")*(UPPER(MAESTRO!$L$3:$L$1000)="CONFIRMADO")),ROWS($A$3:A473))),"")</f>
        <v/>
      </c>
      <c r="D473" s="10" t="str">
        <f ca="1">IFERROR(INDEX(MAESTRO!D:D,_xludf.AGGREGATE(15,6,ROW(MAESTRO!$B$3:$B$1000)/((MAESTRO!$B$3:$B$1000="ASMAR DIRECCIÓN")*(UPPER(MAESTRO!$L$3:$L$1000)="CONFIRMADO")),ROWS($A$3:A473))),"")</f>
        <v/>
      </c>
      <c r="E473" s="10" t="str">
        <f ca="1">IFERROR(INDEX(MAESTRO!E:E,_xludf.AGGREGATE(15,6,ROW(MAESTRO!$B$3:$B$1000)/((MAESTRO!$B$3:$B$1000="ASMAR DIRECCIÓN")*(UPPER(MAESTRO!$L$3:$L$1000)="CONFIRMADO")),ROWS($A$3:A473))),"")</f>
        <v/>
      </c>
      <c r="F473" s="10" t="str">
        <f ca="1">IFERROR(INDEX(MAESTRO!F:F,_xludf.AGGREGATE(15,6,ROW(MAESTRO!$B$3:$B$1000)/((MAESTRO!$B$3:$B$1000="ASMAR DIRECCIÓN")*(UPPER(MAESTRO!$L$3:$L$1000)="CONFIRMADO")),ROWS($A$3:A473))),"")</f>
        <v/>
      </c>
      <c r="G473" s="10" t="str">
        <f ca="1">IFERROR(INDEX(MAESTRO!G:G,_xludf.AGGREGATE(15,6,ROW(MAESTRO!$B$3:$B$1000)/((MAESTRO!$B$3:$B$1000="ASMAR DIRECCIÓN")*(UPPER(MAESTRO!$L$3:$L$1000)="CONFIRMADO")),ROWS($A$3:A473))),"")</f>
        <v/>
      </c>
      <c r="H473" s="10" t="str">
        <f ca="1">IFERROR(INDEX(MAESTRO!H:H,_xludf.AGGREGATE(15,6,ROW(MAESTRO!$B$3:$B$1000)/((MAESTRO!$B$3:$B$1000="ASMAR DIRECCIÓN")*(UPPER(MAESTRO!$L$3:$L$1000)="CONFIRMADO")),ROWS($A$3:A473))),"")</f>
        <v/>
      </c>
      <c r="I473" s="10" t="str">
        <f ca="1">IFERROR(INDEX(MAESTRO!I:I,_xludf.AGGREGATE(15,6,ROW(MAESTRO!$B$3:$B$1000)/((MAESTRO!$B$3:$B$1000="ASMAR DIRECCIÓN")*(UPPER(MAESTRO!$L$3:$L$1000)="CONFIRMADO")),ROWS($A$3:A473))),"")</f>
        <v/>
      </c>
      <c r="J473" s="10" t="str">
        <f ca="1">IFERROR(INDEX(MAESTRO!J:J,_xludf.AGGREGATE(15,6,ROW(MAESTRO!$B$3:$B$1000)/((MAESTRO!$B$3:$B$1000="ASMAR DIRECCIÓN")*(UPPER(MAESTRO!$L$3:$L$1000)="CONFIRMADO")),ROWS($A$3:A473))),"")</f>
        <v/>
      </c>
      <c r="K473" s="10" t="str">
        <f ca="1">IFERROR(INDEX(MAESTRO!K:K,_xludf.AGGREGATE(15,6,ROW(MAESTRO!$B$3:$B$1000)/((MAESTRO!$B$3:$B$1000="ASMAR DIRECCIÓN")*(UPPER(MAESTRO!$L$3:$L$1000)="CONFIRMADO")),ROWS($A$3:A473))),"")</f>
        <v/>
      </c>
      <c r="L473" s="10" t="str">
        <f ca="1">IFERROR(INDEX(MAESTRO!L:L,_xludf.AGGREGATE(15,6,ROW(MAESTRO!$B$3:$B$1000)/((MAESTRO!$B$3:$B$1000="ASMAR DIRECCIÓN")*(UPPER(MAESTRO!$L$3:$L$1000)="CONFIRMADO")),ROWS($A$3:A473))),"")</f>
        <v/>
      </c>
      <c r="M473" s="10" t="str">
        <f ca="1">IFERROR(INDEX(MAESTRO!M:M,_xludf.AGGREGATE(15,6,ROW(MAESTRO!$B$3:$B$1000)/((MAESTRO!$B$3:$B$1000="ASMAR DIRECCIÓN")*(UPPER(MAESTRO!$L$3:$L$1000)="CONFIRMADO")),ROWS($A$3:A473))),"")</f>
        <v/>
      </c>
      <c r="N473" s="10" t="str">
        <f ca="1">IFERROR(INDEX(MAESTRO!N:N,_xludf.AGGREGATE(15,6,ROW(MAESTRO!$B$3:$B$1000)/((MAESTRO!$B$3:$B$1000="ASMAR DIRECCIÓN")*(UPPER(MAESTRO!$L$3:$L$1000)="CONFIRMADO")),ROWS($A$3:A473))),"")</f>
        <v/>
      </c>
      <c r="O473" s="10" t="str">
        <f ca="1">IFERROR(INDEX(MAESTRO!O:O,_xludf.AGGREGATE(15,6,ROW(MAESTRO!$B$3:$B$1000)/((MAESTRO!$B$3:$B$1000="ASMAR DIRECCIÓN")*(UPPER(MAESTRO!$L$3:$L$1000)="CONFIRMADO")),ROWS($A$3:A473))),"")</f>
        <v/>
      </c>
      <c r="P473" s="10" t="str">
        <f ca="1">IFERROR(INDEX(MAESTRO!P:P,_xludf.AGGREGATE(15,6,ROW(MAESTRO!$B$3:$B$1000)/((MAESTRO!$B$3:$B$1000="ASMAR DIRECCIÓN")*(UPPER(MAESTRO!$L$3:$L$1000)="CONFIRMADO")),ROWS($A$3:A473))),"")</f>
        <v/>
      </c>
      <c r="Q473" s="10" t="str">
        <f ca="1">IFERROR(INDEX(MAESTRO!Q:Q,_xludf.AGGREGATE(15,6,ROW(MAESTRO!$B$3:$B$1000)/((MAESTRO!$B$3:$B$1000="ASMAR DIRECCIÓN")*(UPPER(MAESTRO!$L$3:$L$1000)="CONFIRMADO")),ROWS($A$3:A473))),"")</f>
        <v/>
      </c>
      <c r="R473" s="10" t="str">
        <f ca="1">IFERROR(INDEX(MAESTRO!R:R,_xludf.AGGREGATE(15,6,ROW(MAESTRO!$B$3:$B$1000)/((MAESTRO!$B$3:$B$1000="ASMAR DIRECCIÓN")*(UPPER(MAESTRO!$L$3:$L$1000)="CONFIRMADO")),ROWS($A$3:A473))),"")</f>
        <v/>
      </c>
      <c r="S473" s="10" t="str">
        <f ca="1">IFERROR(INDEX(MAESTRO!S:S,_xludf.AGGREGATE(15,6,ROW(MAESTRO!$B$3:$B$1000)/((MAESTRO!$B$3:$B$1000="ASMAR DIRECCIÓN")*(UPPER(MAESTRO!$L$3:$L$1000)="CONFIRMADO")),ROWS($A$3:A473))),"")</f>
        <v/>
      </c>
      <c r="T473" s="10" t="str">
        <f ca="1">IFERROR(INDEX(MAESTRO!T:T,_xludf.AGGREGATE(15,6,ROW(MAESTRO!$B$3:$B$1000)/((MAESTRO!$B$3:$B$1000="ASMAR DIRECCIÓN")*(UPPER(MAESTRO!$L$3:$L$1000)="CONFIRMADO")),ROWS($A$3:A473))),"")</f>
        <v/>
      </c>
      <c r="U473" s="10" t="str">
        <f ca="1">IFERROR(INDEX(MAESTRO!U:U,_xludf.AGGREGATE(15,6,ROW(MAESTRO!$B$3:$B$1000)/((MAESTRO!$B$3:$B$1000="ASMAR DIRECCIÓN")*(UPPER(MAESTRO!$L$3:$L$1000)="CONFIRMADO")),ROWS($A$3:A473))),"")</f>
        <v/>
      </c>
      <c r="V473" s="10" t="str">
        <f ca="1">IFERROR(INDEX(MAESTRO!V:V,_xludf.AGGREGATE(15,6,ROW(MAESTRO!$B$3:$B$1000)/((MAESTRO!$B$3:$B$1000="ASMAR DIRECCIÓN")*(UPPER(MAESTRO!$L$3:$L$1000)="CONFIRMADO")),ROWS($A$3:A473))),"")</f>
        <v/>
      </c>
      <c r="W473" s="10" t="str">
        <f ca="1">IFERROR(INDEX(MAESTRO!W:W,_xludf.AGGREGATE(15,6,ROW(MAESTRO!$B$3:$B$1000)/((MAESTRO!$B$3:$B$1000="ASMAR DIRECCIÓN")*(UPPER(MAESTRO!$L$3:$L$1000)="CONFIRMADO")),ROWS($A$3:A473))),"")</f>
        <v/>
      </c>
      <c r="X473" s="10" t="str">
        <f ca="1">IFERROR(INDEX(MAESTRO!X:X,_xludf.AGGREGATE(15,6,ROW(MAESTRO!$B$3:$B$1000)/((MAESTRO!$B$3:$B$1000="ASMAR DIRECCIÓN")*(UPPER(MAESTRO!$L$3:$L$1000)="CONFIRMADO")),ROWS($A$3:A473))),"")</f>
        <v/>
      </c>
    </row>
    <row r="474" spans="1:24" ht="22.05" customHeight="1">
      <c r="A474" s="11" t="str">
        <f ca="1">IFERROR(INDEX(MAESTRO!A:A,_xludf.AGGREGATE(15,6,ROW(MAESTRO!$B$3:$B$1000)/((MAESTRO!$B$3:$B$1000="ASMAR DIRECCIÓN")*(UPPER(MAESTRO!$L$3:$L$1000)="CONFIRMADO")),ROWS($A$3:A474))),"")</f>
        <v/>
      </c>
      <c r="B474" s="11" t="str">
        <f ca="1">IFERROR(INDEX(MAESTRO!B:B,_xludf.AGGREGATE(15,6,ROW(MAESTRO!$B$3:$B$1000)/((MAESTRO!$B$3:$B$1000="ASMAR DIRECCIÓN")*(UPPER(MAESTRO!$L$3:$L$1000)="CONFIRMADO")),ROWS($A$3:A474))),"")</f>
        <v/>
      </c>
      <c r="C474" s="11" t="str">
        <f ca="1">IFERROR(INDEX(MAESTRO!C:C,_xludf.AGGREGATE(15,6,ROW(MAESTRO!$B$3:$B$1000)/((MAESTRO!$B$3:$B$1000="ASMAR DIRECCIÓN")*(UPPER(MAESTRO!$L$3:$L$1000)="CONFIRMADO")),ROWS($A$3:A474))),"")</f>
        <v/>
      </c>
      <c r="D474" s="11" t="str">
        <f ca="1">IFERROR(INDEX(MAESTRO!D:D,_xludf.AGGREGATE(15,6,ROW(MAESTRO!$B$3:$B$1000)/((MAESTRO!$B$3:$B$1000="ASMAR DIRECCIÓN")*(UPPER(MAESTRO!$L$3:$L$1000)="CONFIRMADO")),ROWS($A$3:A474))),"")</f>
        <v/>
      </c>
      <c r="E474" s="11" t="str">
        <f ca="1">IFERROR(INDEX(MAESTRO!E:E,_xludf.AGGREGATE(15,6,ROW(MAESTRO!$B$3:$B$1000)/((MAESTRO!$B$3:$B$1000="ASMAR DIRECCIÓN")*(UPPER(MAESTRO!$L$3:$L$1000)="CONFIRMADO")),ROWS($A$3:A474))),"")</f>
        <v/>
      </c>
      <c r="F474" s="11" t="str">
        <f ca="1">IFERROR(INDEX(MAESTRO!F:F,_xludf.AGGREGATE(15,6,ROW(MAESTRO!$B$3:$B$1000)/((MAESTRO!$B$3:$B$1000="ASMAR DIRECCIÓN")*(UPPER(MAESTRO!$L$3:$L$1000)="CONFIRMADO")),ROWS($A$3:A474))),"")</f>
        <v/>
      </c>
      <c r="G474" s="11" t="str">
        <f ca="1">IFERROR(INDEX(MAESTRO!G:G,_xludf.AGGREGATE(15,6,ROW(MAESTRO!$B$3:$B$1000)/((MAESTRO!$B$3:$B$1000="ASMAR DIRECCIÓN")*(UPPER(MAESTRO!$L$3:$L$1000)="CONFIRMADO")),ROWS($A$3:A474))),"")</f>
        <v/>
      </c>
      <c r="H474" s="11" t="str">
        <f ca="1">IFERROR(INDEX(MAESTRO!H:H,_xludf.AGGREGATE(15,6,ROW(MAESTRO!$B$3:$B$1000)/((MAESTRO!$B$3:$B$1000="ASMAR DIRECCIÓN")*(UPPER(MAESTRO!$L$3:$L$1000)="CONFIRMADO")),ROWS($A$3:A474))),"")</f>
        <v/>
      </c>
      <c r="I474" s="11" t="str">
        <f ca="1">IFERROR(INDEX(MAESTRO!I:I,_xludf.AGGREGATE(15,6,ROW(MAESTRO!$B$3:$B$1000)/((MAESTRO!$B$3:$B$1000="ASMAR DIRECCIÓN")*(UPPER(MAESTRO!$L$3:$L$1000)="CONFIRMADO")),ROWS($A$3:A474))),"")</f>
        <v/>
      </c>
      <c r="J474" s="11" t="str">
        <f ca="1">IFERROR(INDEX(MAESTRO!J:J,_xludf.AGGREGATE(15,6,ROW(MAESTRO!$B$3:$B$1000)/((MAESTRO!$B$3:$B$1000="ASMAR DIRECCIÓN")*(UPPER(MAESTRO!$L$3:$L$1000)="CONFIRMADO")),ROWS($A$3:A474))),"")</f>
        <v/>
      </c>
      <c r="K474" s="11" t="str">
        <f ca="1">IFERROR(INDEX(MAESTRO!K:K,_xludf.AGGREGATE(15,6,ROW(MAESTRO!$B$3:$B$1000)/((MAESTRO!$B$3:$B$1000="ASMAR DIRECCIÓN")*(UPPER(MAESTRO!$L$3:$L$1000)="CONFIRMADO")),ROWS($A$3:A474))),"")</f>
        <v/>
      </c>
      <c r="L474" s="11" t="str">
        <f ca="1">IFERROR(INDEX(MAESTRO!L:L,_xludf.AGGREGATE(15,6,ROW(MAESTRO!$B$3:$B$1000)/((MAESTRO!$B$3:$B$1000="ASMAR DIRECCIÓN")*(UPPER(MAESTRO!$L$3:$L$1000)="CONFIRMADO")),ROWS($A$3:A474))),"")</f>
        <v/>
      </c>
      <c r="M474" s="11" t="str">
        <f ca="1">IFERROR(INDEX(MAESTRO!M:M,_xludf.AGGREGATE(15,6,ROW(MAESTRO!$B$3:$B$1000)/((MAESTRO!$B$3:$B$1000="ASMAR DIRECCIÓN")*(UPPER(MAESTRO!$L$3:$L$1000)="CONFIRMADO")),ROWS($A$3:A474))),"")</f>
        <v/>
      </c>
      <c r="N474" s="11" t="str">
        <f ca="1">IFERROR(INDEX(MAESTRO!N:N,_xludf.AGGREGATE(15,6,ROW(MAESTRO!$B$3:$B$1000)/((MAESTRO!$B$3:$B$1000="ASMAR DIRECCIÓN")*(UPPER(MAESTRO!$L$3:$L$1000)="CONFIRMADO")),ROWS($A$3:A474))),"")</f>
        <v/>
      </c>
      <c r="O474" s="11" t="str">
        <f ca="1">IFERROR(INDEX(MAESTRO!O:O,_xludf.AGGREGATE(15,6,ROW(MAESTRO!$B$3:$B$1000)/((MAESTRO!$B$3:$B$1000="ASMAR DIRECCIÓN")*(UPPER(MAESTRO!$L$3:$L$1000)="CONFIRMADO")),ROWS($A$3:A474))),"")</f>
        <v/>
      </c>
      <c r="P474" s="11" t="str">
        <f ca="1">IFERROR(INDEX(MAESTRO!P:P,_xludf.AGGREGATE(15,6,ROW(MAESTRO!$B$3:$B$1000)/((MAESTRO!$B$3:$B$1000="ASMAR DIRECCIÓN")*(UPPER(MAESTRO!$L$3:$L$1000)="CONFIRMADO")),ROWS($A$3:A474))),"")</f>
        <v/>
      </c>
      <c r="Q474" s="11" t="str">
        <f ca="1">IFERROR(INDEX(MAESTRO!Q:Q,_xludf.AGGREGATE(15,6,ROW(MAESTRO!$B$3:$B$1000)/((MAESTRO!$B$3:$B$1000="ASMAR DIRECCIÓN")*(UPPER(MAESTRO!$L$3:$L$1000)="CONFIRMADO")),ROWS($A$3:A474))),"")</f>
        <v/>
      </c>
      <c r="R474" s="11" t="str">
        <f ca="1">IFERROR(INDEX(MAESTRO!R:R,_xludf.AGGREGATE(15,6,ROW(MAESTRO!$B$3:$B$1000)/((MAESTRO!$B$3:$B$1000="ASMAR DIRECCIÓN")*(UPPER(MAESTRO!$L$3:$L$1000)="CONFIRMADO")),ROWS($A$3:A474))),"")</f>
        <v/>
      </c>
      <c r="S474" s="11" t="str">
        <f ca="1">IFERROR(INDEX(MAESTRO!S:S,_xludf.AGGREGATE(15,6,ROW(MAESTRO!$B$3:$B$1000)/((MAESTRO!$B$3:$B$1000="ASMAR DIRECCIÓN")*(UPPER(MAESTRO!$L$3:$L$1000)="CONFIRMADO")),ROWS($A$3:A474))),"")</f>
        <v/>
      </c>
      <c r="T474" s="11" t="str">
        <f ca="1">IFERROR(INDEX(MAESTRO!T:T,_xludf.AGGREGATE(15,6,ROW(MAESTRO!$B$3:$B$1000)/((MAESTRO!$B$3:$B$1000="ASMAR DIRECCIÓN")*(UPPER(MAESTRO!$L$3:$L$1000)="CONFIRMADO")),ROWS($A$3:A474))),"")</f>
        <v/>
      </c>
      <c r="U474" s="11" t="str">
        <f ca="1">IFERROR(INDEX(MAESTRO!U:U,_xludf.AGGREGATE(15,6,ROW(MAESTRO!$B$3:$B$1000)/((MAESTRO!$B$3:$B$1000="ASMAR DIRECCIÓN")*(UPPER(MAESTRO!$L$3:$L$1000)="CONFIRMADO")),ROWS($A$3:A474))),"")</f>
        <v/>
      </c>
      <c r="V474" s="11" t="str">
        <f ca="1">IFERROR(INDEX(MAESTRO!V:V,_xludf.AGGREGATE(15,6,ROW(MAESTRO!$B$3:$B$1000)/((MAESTRO!$B$3:$B$1000="ASMAR DIRECCIÓN")*(UPPER(MAESTRO!$L$3:$L$1000)="CONFIRMADO")),ROWS($A$3:A474))),"")</f>
        <v/>
      </c>
      <c r="W474" s="11" t="str">
        <f ca="1">IFERROR(INDEX(MAESTRO!W:W,_xludf.AGGREGATE(15,6,ROW(MAESTRO!$B$3:$B$1000)/((MAESTRO!$B$3:$B$1000="ASMAR DIRECCIÓN")*(UPPER(MAESTRO!$L$3:$L$1000)="CONFIRMADO")),ROWS($A$3:A474))),"")</f>
        <v/>
      </c>
      <c r="X474" s="11" t="str">
        <f ca="1">IFERROR(INDEX(MAESTRO!X:X,_xludf.AGGREGATE(15,6,ROW(MAESTRO!$B$3:$B$1000)/((MAESTRO!$B$3:$B$1000="ASMAR DIRECCIÓN")*(UPPER(MAESTRO!$L$3:$L$1000)="CONFIRMADO")),ROWS($A$3:A474))),"")</f>
        <v/>
      </c>
    </row>
    <row r="475" spans="1:24" ht="22.05" customHeight="1">
      <c r="A475" s="10" t="str">
        <f ca="1">IFERROR(INDEX(MAESTRO!A:A,_xludf.AGGREGATE(15,6,ROW(MAESTRO!$B$3:$B$1000)/((MAESTRO!$B$3:$B$1000="ASMAR DIRECCIÓN")*(UPPER(MAESTRO!$L$3:$L$1000)="CONFIRMADO")),ROWS($A$3:A475))),"")</f>
        <v/>
      </c>
      <c r="B475" s="10" t="str">
        <f ca="1">IFERROR(INDEX(MAESTRO!B:B,_xludf.AGGREGATE(15,6,ROW(MAESTRO!$B$3:$B$1000)/((MAESTRO!$B$3:$B$1000="ASMAR DIRECCIÓN")*(UPPER(MAESTRO!$L$3:$L$1000)="CONFIRMADO")),ROWS($A$3:A475))),"")</f>
        <v/>
      </c>
      <c r="C475" s="10" t="str">
        <f ca="1">IFERROR(INDEX(MAESTRO!C:C,_xludf.AGGREGATE(15,6,ROW(MAESTRO!$B$3:$B$1000)/((MAESTRO!$B$3:$B$1000="ASMAR DIRECCIÓN")*(UPPER(MAESTRO!$L$3:$L$1000)="CONFIRMADO")),ROWS($A$3:A475))),"")</f>
        <v/>
      </c>
      <c r="D475" s="10" t="str">
        <f ca="1">IFERROR(INDEX(MAESTRO!D:D,_xludf.AGGREGATE(15,6,ROW(MAESTRO!$B$3:$B$1000)/((MAESTRO!$B$3:$B$1000="ASMAR DIRECCIÓN")*(UPPER(MAESTRO!$L$3:$L$1000)="CONFIRMADO")),ROWS($A$3:A475))),"")</f>
        <v/>
      </c>
      <c r="E475" s="10" t="str">
        <f ca="1">IFERROR(INDEX(MAESTRO!E:E,_xludf.AGGREGATE(15,6,ROW(MAESTRO!$B$3:$B$1000)/((MAESTRO!$B$3:$B$1000="ASMAR DIRECCIÓN")*(UPPER(MAESTRO!$L$3:$L$1000)="CONFIRMADO")),ROWS($A$3:A475))),"")</f>
        <v/>
      </c>
      <c r="F475" s="10" t="str">
        <f ca="1">IFERROR(INDEX(MAESTRO!F:F,_xludf.AGGREGATE(15,6,ROW(MAESTRO!$B$3:$B$1000)/((MAESTRO!$B$3:$B$1000="ASMAR DIRECCIÓN")*(UPPER(MAESTRO!$L$3:$L$1000)="CONFIRMADO")),ROWS($A$3:A475))),"")</f>
        <v/>
      </c>
      <c r="G475" s="10" t="str">
        <f ca="1">IFERROR(INDEX(MAESTRO!G:G,_xludf.AGGREGATE(15,6,ROW(MAESTRO!$B$3:$B$1000)/((MAESTRO!$B$3:$B$1000="ASMAR DIRECCIÓN")*(UPPER(MAESTRO!$L$3:$L$1000)="CONFIRMADO")),ROWS($A$3:A475))),"")</f>
        <v/>
      </c>
      <c r="H475" s="10" t="str">
        <f ca="1">IFERROR(INDEX(MAESTRO!H:H,_xludf.AGGREGATE(15,6,ROW(MAESTRO!$B$3:$B$1000)/((MAESTRO!$B$3:$B$1000="ASMAR DIRECCIÓN")*(UPPER(MAESTRO!$L$3:$L$1000)="CONFIRMADO")),ROWS($A$3:A475))),"")</f>
        <v/>
      </c>
      <c r="I475" s="10" t="str">
        <f ca="1">IFERROR(INDEX(MAESTRO!I:I,_xludf.AGGREGATE(15,6,ROW(MAESTRO!$B$3:$B$1000)/((MAESTRO!$B$3:$B$1000="ASMAR DIRECCIÓN")*(UPPER(MAESTRO!$L$3:$L$1000)="CONFIRMADO")),ROWS($A$3:A475))),"")</f>
        <v/>
      </c>
      <c r="J475" s="10" t="str">
        <f ca="1">IFERROR(INDEX(MAESTRO!J:J,_xludf.AGGREGATE(15,6,ROW(MAESTRO!$B$3:$B$1000)/((MAESTRO!$B$3:$B$1000="ASMAR DIRECCIÓN")*(UPPER(MAESTRO!$L$3:$L$1000)="CONFIRMADO")),ROWS($A$3:A475))),"")</f>
        <v/>
      </c>
      <c r="K475" s="10" t="str">
        <f ca="1">IFERROR(INDEX(MAESTRO!K:K,_xludf.AGGREGATE(15,6,ROW(MAESTRO!$B$3:$B$1000)/((MAESTRO!$B$3:$B$1000="ASMAR DIRECCIÓN")*(UPPER(MAESTRO!$L$3:$L$1000)="CONFIRMADO")),ROWS($A$3:A475))),"")</f>
        <v/>
      </c>
      <c r="L475" s="10" t="str">
        <f ca="1">IFERROR(INDEX(MAESTRO!L:L,_xludf.AGGREGATE(15,6,ROW(MAESTRO!$B$3:$B$1000)/((MAESTRO!$B$3:$B$1000="ASMAR DIRECCIÓN")*(UPPER(MAESTRO!$L$3:$L$1000)="CONFIRMADO")),ROWS($A$3:A475))),"")</f>
        <v/>
      </c>
      <c r="M475" s="10" t="str">
        <f ca="1">IFERROR(INDEX(MAESTRO!M:M,_xludf.AGGREGATE(15,6,ROW(MAESTRO!$B$3:$B$1000)/((MAESTRO!$B$3:$B$1000="ASMAR DIRECCIÓN")*(UPPER(MAESTRO!$L$3:$L$1000)="CONFIRMADO")),ROWS($A$3:A475))),"")</f>
        <v/>
      </c>
      <c r="N475" s="10" t="str">
        <f ca="1">IFERROR(INDEX(MAESTRO!N:N,_xludf.AGGREGATE(15,6,ROW(MAESTRO!$B$3:$B$1000)/((MAESTRO!$B$3:$B$1000="ASMAR DIRECCIÓN")*(UPPER(MAESTRO!$L$3:$L$1000)="CONFIRMADO")),ROWS($A$3:A475))),"")</f>
        <v/>
      </c>
      <c r="O475" s="10" t="str">
        <f ca="1">IFERROR(INDEX(MAESTRO!O:O,_xludf.AGGREGATE(15,6,ROW(MAESTRO!$B$3:$B$1000)/((MAESTRO!$B$3:$B$1000="ASMAR DIRECCIÓN")*(UPPER(MAESTRO!$L$3:$L$1000)="CONFIRMADO")),ROWS($A$3:A475))),"")</f>
        <v/>
      </c>
      <c r="P475" s="10" t="str">
        <f ca="1">IFERROR(INDEX(MAESTRO!P:P,_xludf.AGGREGATE(15,6,ROW(MAESTRO!$B$3:$B$1000)/((MAESTRO!$B$3:$B$1000="ASMAR DIRECCIÓN")*(UPPER(MAESTRO!$L$3:$L$1000)="CONFIRMADO")),ROWS($A$3:A475))),"")</f>
        <v/>
      </c>
      <c r="Q475" s="10" t="str">
        <f ca="1">IFERROR(INDEX(MAESTRO!Q:Q,_xludf.AGGREGATE(15,6,ROW(MAESTRO!$B$3:$B$1000)/((MAESTRO!$B$3:$B$1000="ASMAR DIRECCIÓN")*(UPPER(MAESTRO!$L$3:$L$1000)="CONFIRMADO")),ROWS($A$3:A475))),"")</f>
        <v/>
      </c>
      <c r="R475" s="10" t="str">
        <f ca="1">IFERROR(INDEX(MAESTRO!R:R,_xludf.AGGREGATE(15,6,ROW(MAESTRO!$B$3:$B$1000)/((MAESTRO!$B$3:$B$1000="ASMAR DIRECCIÓN")*(UPPER(MAESTRO!$L$3:$L$1000)="CONFIRMADO")),ROWS($A$3:A475))),"")</f>
        <v/>
      </c>
      <c r="S475" s="10" t="str">
        <f ca="1">IFERROR(INDEX(MAESTRO!S:S,_xludf.AGGREGATE(15,6,ROW(MAESTRO!$B$3:$B$1000)/((MAESTRO!$B$3:$B$1000="ASMAR DIRECCIÓN")*(UPPER(MAESTRO!$L$3:$L$1000)="CONFIRMADO")),ROWS($A$3:A475))),"")</f>
        <v/>
      </c>
      <c r="T475" s="10" t="str">
        <f ca="1">IFERROR(INDEX(MAESTRO!T:T,_xludf.AGGREGATE(15,6,ROW(MAESTRO!$B$3:$B$1000)/((MAESTRO!$B$3:$B$1000="ASMAR DIRECCIÓN")*(UPPER(MAESTRO!$L$3:$L$1000)="CONFIRMADO")),ROWS($A$3:A475))),"")</f>
        <v/>
      </c>
      <c r="U475" s="10" t="str">
        <f ca="1">IFERROR(INDEX(MAESTRO!U:U,_xludf.AGGREGATE(15,6,ROW(MAESTRO!$B$3:$B$1000)/((MAESTRO!$B$3:$B$1000="ASMAR DIRECCIÓN")*(UPPER(MAESTRO!$L$3:$L$1000)="CONFIRMADO")),ROWS($A$3:A475))),"")</f>
        <v/>
      </c>
      <c r="V475" s="10" t="str">
        <f ca="1">IFERROR(INDEX(MAESTRO!V:V,_xludf.AGGREGATE(15,6,ROW(MAESTRO!$B$3:$B$1000)/((MAESTRO!$B$3:$B$1000="ASMAR DIRECCIÓN")*(UPPER(MAESTRO!$L$3:$L$1000)="CONFIRMADO")),ROWS($A$3:A475))),"")</f>
        <v/>
      </c>
      <c r="W475" s="10" t="str">
        <f ca="1">IFERROR(INDEX(MAESTRO!W:W,_xludf.AGGREGATE(15,6,ROW(MAESTRO!$B$3:$B$1000)/((MAESTRO!$B$3:$B$1000="ASMAR DIRECCIÓN")*(UPPER(MAESTRO!$L$3:$L$1000)="CONFIRMADO")),ROWS($A$3:A475))),"")</f>
        <v/>
      </c>
      <c r="X475" s="10" t="str">
        <f ca="1">IFERROR(INDEX(MAESTRO!X:X,_xludf.AGGREGATE(15,6,ROW(MAESTRO!$B$3:$B$1000)/((MAESTRO!$B$3:$B$1000="ASMAR DIRECCIÓN")*(UPPER(MAESTRO!$L$3:$L$1000)="CONFIRMADO")),ROWS($A$3:A475))),"")</f>
        <v/>
      </c>
    </row>
    <row r="476" spans="1:24" ht="22.05" customHeight="1">
      <c r="A476" s="11" t="str">
        <f ca="1">IFERROR(INDEX(MAESTRO!A:A,_xludf.AGGREGATE(15,6,ROW(MAESTRO!$B$3:$B$1000)/((MAESTRO!$B$3:$B$1000="ASMAR DIRECCIÓN")*(UPPER(MAESTRO!$L$3:$L$1000)="CONFIRMADO")),ROWS($A$3:A476))),"")</f>
        <v/>
      </c>
      <c r="B476" s="11" t="str">
        <f ca="1">IFERROR(INDEX(MAESTRO!B:B,_xludf.AGGREGATE(15,6,ROW(MAESTRO!$B$3:$B$1000)/((MAESTRO!$B$3:$B$1000="ASMAR DIRECCIÓN")*(UPPER(MAESTRO!$L$3:$L$1000)="CONFIRMADO")),ROWS($A$3:A476))),"")</f>
        <v/>
      </c>
      <c r="C476" s="11" t="str">
        <f ca="1">IFERROR(INDEX(MAESTRO!C:C,_xludf.AGGREGATE(15,6,ROW(MAESTRO!$B$3:$B$1000)/((MAESTRO!$B$3:$B$1000="ASMAR DIRECCIÓN")*(UPPER(MAESTRO!$L$3:$L$1000)="CONFIRMADO")),ROWS($A$3:A476))),"")</f>
        <v/>
      </c>
      <c r="D476" s="11" t="str">
        <f ca="1">IFERROR(INDEX(MAESTRO!D:D,_xludf.AGGREGATE(15,6,ROW(MAESTRO!$B$3:$B$1000)/((MAESTRO!$B$3:$B$1000="ASMAR DIRECCIÓN")*(UPPER(MAESTRO!$L$3:$L$1000)="CONFIRMADO")),ROWS($A$3:A476))),"")</f>
        <v/>
      </c>
      <c r="E476" s="11" t="str">
        <f ca="1">IFERROR(INDEX(MAESTRO!E:E,_xludf.AGGREGATE(15,6,ROW(MAESTRO!$B$3:$B$1000)/((MAESTRO!$B$3:$B$1000="ASMAR DIRECCIÓN")*(UPPER(MAESTRO!$L$3:$L$1000)="CONFIRMADO")),ROWS($A$3:A476))),"")</f>
        <v/>
      </c>
      <c r="F476" s="11" t="str">
        <f ca="1">IFERROR(INDEX(MAESTRO!F:F,_xludf.AGGREGATE(15,6,ROW(MAESTRO!$B$3:$B$1000)/((MAESTRO!$B$3:$B$1000="ASMAR DIRECCIÓN")*(UPPER(MAESTRO!$L$3:$L$1000)="CONFIRMADO")),ROWS($A$3:A476))),"")</f>
        <v/>
      </c>
      <c r="G476" s="11" t="str">
        <f ca="1">IFERROR(INDEX(MAESTRO!G:G,_xludf.AGGREGATE(15,6,ROW(MAESTRO!$B$3:$B$1000)/((MAESTRO!$B$3:$B$1000="ASMAR DIRECCIÓN")*(UPPER(MAESTRO!$L$3:$L$1000)="CONFIRMADO")),ROWS($A$3:A476))),"")</f>
        <v/>
      </c>
      <c r="H476" s="11" t="str">
        <f ca="1">IFERROR(INDEX(MAESTRO!H:H,_xludf.AGGREGATE(15,6,ROW(MAESTRO!$B$3:$B$1000)/((MAESTRO!$B$3:$B$1000="ASMAR DIRECCIÓN")*(UPPER(MAESTRO!$L$3:$L$1000)="CONFIRMADO")),ROWS($A$3:A476))),"")</f>
        <v/>
      </c>
      <c r="I476" s="11" t="str">
        <f ca="1">IFERROR(INDEX(MAESTRO!I:I,_xludf.AGGREGATE(15,6,ROW(MAESTRO!$B$3:$B$1000)/((MAESTRO!$B$3:$B$1000="ASMAR DIRECCIÓN")*(UPPER(MAESTRO!$L$3:$L$1000)="CONFIRMADO")),ROWS($A$3:A476))),"")</f>
        <v/>
      </c>
      <c r="J476" s="11" t="str">
        <f ca="1">IFERROR(INDEX(MAESTRO!J:J,_xludf.AGGREGATE(15,6,ROW(MAESTRO!$B$3:$B$1000)/((MAESTRO!$B$3:$B$1000="ASMAR DIRECCIÓN")*(UPPER(MAESTRO!$L$3:$L$1000)="CONFIRMADO")),ROWS($A$3:A476))),"")</f>
        <v/>
      </c>
      <c r="K476" s="11" t="str">
        <f ca="1">IFERROR(INDEX(MAESTRO!K:K,_xludf.AGGREGATE(15,6,ROW(MAESTRO!$B$3:$B$1000)/((MAESTRO!$B$3:$B$1000="ASMAR DIRECCIÓN")*(UPPER(MAESTRO!$L$3:$L$1000)="CONFIRMADO")),ROWS($A$3:A476))),"")</f>
        <v/>
      </c>
      <c r="L476" s="11" t="str">
        <f ca="1">IFERROR(INDEX(MAESTRO!L:L,_xludf.AGGREGATE(15,6,ROW(MAESTRO!$B$3:$B$1000)/((MAESTRO!$B$3:$B$1000="ASMAR DIRECCIÓN")*(UPPER(MAESTRO!$L$3:$L$1000)="CONFIRMADO")),ROWS($A$3:A476))),"")</f>
        <v/>
      </c>
      <c r="M476" s="11" t="str">
        <f ca="1">IFERROR(INDEX(MAESTRO!M:M,_xludf.AGGREGATE(15,6,ROW(MAESTRO!$B$3:$B$1000)/((MAESTRO!$B$3:$B$1000="ASMAR DIRECCIÓN")*(UPPER(MAESTRO!$L$3:$L$1000)="CONFIRMADO")),ROWS($A$3:A476))),"")</f>
        <v/>
      </c>
      <c r="N476" s="11" t="str">
        <f ca="1">IFERROR(INDEX(MAESTRO!N:N,_xludf.AGGREGATE(15,6,ROW(MAESTRO!$B$3:$B$1000)/((MAESTRO!$B$3:$B$1000="ASMAR DIRECCIÓN")*(UPPER(MAESTRO!$L$3:$L$1000)="CONFIRMADO")),ROWS($A$3:A476))),"")</f>
        <v/>
      </c>
      <c r="O476" s="11" t="str">
        <f ca="1">IFERROR(INDEX(MAESTRO!O:O,_xludf.AGGREGATE(15,6,ROW(MAESTRO!$B$3:$B$1000)/((MAESTRO!$B$3:$B$1000="ASMAR DIRECCIÓN")*(UPPER(MAESTRO!$L$3:$L$1000)="CONFIRMADO")),ROWS($A$3:A476))),"")</f>
        <v/>
      </c>
      <c r="P476" s="11" t="str">
        <f ca="1">IFERROR(INDEX(MAESTRO!P:P,_xludf.AGGREGATE(15,6,ROW(MAESTRO!$B$3:$B$1000)/((MAESTRO!$B$3:$B$1000="ASMAR DIRECCIÓN")*(UPPER(MAESTRO!$L$3:$L$1000)="CONFIRMADO")),ROWS($A$3:A476))),"")</f>
        <v/>
      </c>
      <c r="Q476" s="11" t="str">
        <f ca="1">IFERROR(INDEX(MAESTRO!Q:Q,_xludf.AGGREGATE(15,6,ROW(MAESTRO!$B$3:$B$1000)/((MAESTRO!$B$3:$B$1000="ASMAR DIRECCIÓN")*(UPPER(MAESTRO!$L$3:$L$1000)="CONFIRMADO")),ROWS($A$3:A476))),"")</f>
        <v/>
      </c>
      <c r="R476" s="11" t="str">
        <f ca="1">IFERROR(INDEX(MAESTRO!R:R,_xludf.AGGREGATE(15,6,ROW(MAESTRO!$B$3:$B$1000)/((MAESTRO!$B$3:$B$1000="ASMAR DIRECCIÓN")*(UPPER(MAESTRO!$L$3:$L$1000)="CONFIRMADO")),ROWS($A$3:A476))),"")</f>
        <v/>
      </c>
      <c r="S476" s="11" t="str">
        <f ca="1">IFERROR(INDEX(MAESTRO!S:S,_xludf.AGGREGATE(15,6,ROW(MAESTRO!$B$3:$B$1000)/((MAESTRO!$B$3:$B$1000="ASMAR DIRECCIÓN")*(UPPER(MAESTRO!$L$3:$L$1000)="CONFIRMADO")),ROWS($A$3:A476))),"")</f>
        <v/>
      </c>
      <c r="T476" s="11" t="str">
        <f ca="1">IFERROR(INDEX(MAESTRO!T:T,_xludf.AGGREGATE(15,6,ROW(MAESTRO!$B$3:$B$1000)/((MAESTRO!$B$3:$B$1000="ASMAR DIRECCIÓN")*(UPPER(MAESTRO!$L$3:$L$1000)="CONFIRMADO")),ROWS($A$3:A476))),"")</f>
        <v/>
      </c>
      <c r="U476" s="11" t="str">
        <f ca="1">IFERROR(INDEX(MAESTRO!U:U,_xludf.AGGREGATE(15,6,ROW(MAESTRO!$B$3:$B$1000)/((MAESTRO!$B$3:$B$1000="ASMAR DIRECCIÓN")*(UPPER(MAESTRO!$L$3:$L$1000)="CONFIRMADO")),ROWS($A$3:A476))),"")</f>
        <v/>
      </c>
      <c r="V476" s="11" t="str">
        <f ca="1">IFERROR(INDEX(MAESTRO!V:V,_xludf.AGGREGATE(15,6,ROW(MAESTRO!$B$3:$B$1000)/((MAESTRO!$B$3:$B$1000="ASMAR DIRECCIÓN")*(UPPER(MAESTRO!$L$3:$L$1000)="CONFIRMADO")),ROWS($A$3:A476))),"")</f>
        <v/>
      </c>
      <c r="W476" s="11" t="str">
        <f ca="1">IFERROR(INDEX(MAESTRO!W:W,_xludf.AGGREGATE(15,6,ROW(MAESTRO!$B$3:$B$1000)/((MAESTRO!$B$3:$B$1000="ASMAR DIRECCIÓN")*(UPPER(MAESTRO!$L$3:$L$1000)="CONFIRMADO")),ROWS($A$3:A476))),"")</f>
        <v/>
      </c>
      <c r="X476" s="11" t="str">
        <f ca="1">IFERROR(INDEX(MAESTRO!X:X,_xludf.AGGREGATE(15,6,ROW(MAESTRO!$B$3:$B$1000)/((MAESTRO!$B$3:$B$1000="ASMAR DIRECCIÓN")*(UPPER(MAESTRO!$L$3:$L$1000)="CONFIRMADO")),ROWS($A$3:A476))),"")</f>
        <v/>
      </c>
    </row>
    <row r="477" spans="1:24" ht="22.05" customHeight="1">
      <c r="A477" s="10" t="str">
        <f ca="1">IFERROR(INDEX(MAESTRO!A:A,_xludf.AGGREGATE(15,6,ROW(MAESTRO!$B$3:$B$1000)/((MAESTRO!$B$3:$B$1000="ASMAR DIRECCIÓN")*(UPPER(MAESTRO!$L$3:$L$1000)="CONFIRMADO")),ROWS($A$3:A477))),"")</f>
        <v/>
      </c>
      <c r="B477" s="10" t="str">
        <f ca="1">IFERROR(INDEX(MAESTRO!B:B,_xludf.AGGREGATE(15,6,ROW(MAESTRO!$B$3:$B$1000)/((MAESTRO!$B$3:$B$1000="ASMAR DIRECCIÓN")*(UPPER(MAESTRO!$L$3:$L$1000)="CONFIRMADO")),ROWS($A$3:A477))),"")</f>
        <v/>
      </c>
      <c r="C477" s="10" t="str">
        <f ca="1">IFERROR(INDEX(MAESTRO!C:C,_xludf.AGGREGATE(15,6,ROW(MAESTRO!$B$3:$B$1000)/((MAESTRO!$B$3:$B$1000="ASMAR DIRECCIÓN")*(UPPER(MAESTRO!$L$3:$L$1000)="CONFIRMADO")),ROWS($A$3:A477))),"")</f>
        <v/>
      </c>
      <c r="D477" s="10" t="str">
        <f ca="1">IFERROR(INDEX(MAESTRO!D:D,_xludf.AGGREGATE(15,6,ROW(MAESTRO!$B$3:$B$1000)/((MAESTRO!$B$3:$B$1000="ASMAR DIRECCIÓN")*(UPPER(MAESTRO!$L$3:$L$1000)="CONFIRMADO")),ROWS($A$3:A477))),"")</f>
        <v/>
      </c>
      <c r="E477" s="10" t="str">
        <f ca="1">IFERROR(INDEX(MAESTRO!E:E,_xludf.AGGREGATE(15,6,ROW(MAESTRO!$B$3:$B$1000)/((MAESTRO!$B$3:$B$1000="ASMAR DIRECCIÓN")*(UPPER(MAESTRO!$L$3:$L$1000)="CONFIRMADO")),ROWS($A$3:A477))),"")</f>
        <v/>
      </c>
      <c r="F477" s="10" t="str">
        <f ca="1">IFERROR(INDEX(MAESTRO!F:F,_xludf.AGGREGATE(15,6,ROW(MAESTRO!$B$3:$B$1000)/((MAESTRO!$B$3:$B$1000="ASMAR DIRECCIÓN")*(UPPER(MAESTRO!$L$3:$L$1000)="CONFIRMADO")),ROWS($A$3:A477))),"")</f>
        <v/>
      </c>
      <c r="G477" s="10" t="str">
        <f ca="1">IFERROR(INDEX(MAESTRO!G:G,_xludf.AGGREGATE(15,6,ROW(MAESTRO!$B$3:$B$1000)/((MAESTRO!$B$3:$B$1000="ASMAR DIRECCIÓN")*(UPPER(MAESTRO!$L$3:$L$1000)="CONFIRMADO")),ROWS($A$3:A477))),"")</f>
        <v/>
      </c>
      <c r="H477" s="10" t="str">
        <f ca="1">IFERROR(INDEX(MAESTRO!H:H,_xludf.AGGREGATE(15,6,ROW(MAESTRO!$B$3:$B$1000)/((MAESTRO!$B$3:$B$1000="ASMAR DIRECCIÓN")*(UPPER(MAESTRO!$L$3:$L$1000)="CONFIRMADO")),ROWS($A$3:A477))),"")</f>
        <v/>
      </c>
      <c r="I477" s="10" t="str">
        <f ca="1">IFERROR(INDEX(MAESTRO!I:I,_xludf.AGGREGATE(15,6,ROW(MAESTRO!$B$3:$B$1000)/((MAESTRO!$B$3:$B$1000="ASMAR DIRECCIÓN")*(UPPER(MAESTRO!$L$3:$L$1000)="CONFIRMADO")),ROWS($A$3:A477))),"")</f>
        <v/>
      </c>
      <c r="J477" s="10" t="str">
        <f ca="1">IFERROR(INDEX(MAESTRO!J:J,_xludf.AGGREGATE(15,6,ROW(MAESTRO!$B$3:$B$1000)/((MAESTRO!$B$3:$B$1000="ASMAR DIRECCIÓN")*(UPPER(MAESTRO!$L$3:$L$1000)="CONFIRMADO")),ROWS($A$3:A477))),"")</f>
        <v/>
      </c>
      <c r="K477" s="10" t="str">
        <f ca="1">IFERROR(INDEX(MAESTRO!K:K,_xludf.AGGREGATE(15,6,ROW(MAESTRO!$B$3:$B$1000)/((MAESTRO!$B$3:$B$1000="ASMAR DIRECCIÓN")*(UPPER(MAESTRO!$L$3:$L$1000)="CONFIRMADO")),ROWS($A$3:A477))),"")</f>
        <v/>
      </c>
      <c r="L477" s="10" t="str">
        <f ca="1">IFERROR(INDEX(MAESTRO!L:L,_xludf.AGGREGATE(15,6,ROW(MAESTRO!$B$3:$B$1000)/((MAESTRO!$B$3:$B$1000="ASMAR DIRECCIÓN")*(UPPER(MAESTRO!$L$3:$L$1000)="CONFIRMADO")),ROWS($A$3:A477))),"")</f>
        <v/>
      </c>
      <c r="M477" s="10" t="str">
        <f ca="1">IFERROR(INDEX(MAESTRO!M:M,_xludf.AGGREGATE(15,6,ROW(MAESTRO!$B$3:$B$1000)/((MAESTRO!$B$3:$B$1000="ASMAR DIRECCIÓN")*(UPPER(MAESTRO!$L$3:$L$1000)="CONFIRMADO")),ROWS($A$3:A477))),"")</f>
        <v/>
      </c>
      <c r="N477" s="10" t="str">
        <f ca="1">IFERROR(INDEX(MAESTRO!N:N,_xludf.AGGREGATE(15,6,ROW(MAESTRO!$B$3:$B$1000)/((MAESTRO!$B$3:$B$1000="ASMAR DIRECCIÓN")*(UPPER(MAESTRO!$L$3:$L$1000)="CONFIRMADO")),ROWS($A$3:A477))),"")</f>
        <v/>
      </c>
      <c r="O477" s="10" t="str">
        <f ca="1">IFERROR(INDEX(MAESTRO!O:O,_xludf.AGGREGATE(15,6,ROW(MAESTRO!$B$3:$B$1000)/((MAESTRO!$B$3:$B$1000="ASMAR DIRECCIÓN")*(UPPER(MAESTRO!$L$3:$L$1000)="CONFIRMADO")),ROWS($A$3:A477))),"")</f>
        <v/>
      </c>
      <c r="P477" s="10" t="str">
        <f ca="1">IFERROR(INDEX(MAESTRO!P:P,_xludf.AGGREGATE(15,6,ROW(MAESTRO!$B$3:$B$1000)/((MAESTRO!$B$3:$B$1000="ASMAR DIRECCIÓN")*(UPPER(MAESTRO!$L$3:$L$1000)="CONFIRMADO")),ROWS($A$3:A477))),"")</f>
        <v/>
      </c>
      <c r="Q477" s="10" t="str">
        <f ca="1">IFERROR(INDEX(MAESTRO!Q:Q,_xludf.AGGREGATE(15,6,ROW(MAESTRO!$B$3:$B$1000)/((MAESTRO!$B$3:$B$1000="ASMAR DIRECCIÓN")*(UPPER(MAESTRO!$L$3:$L$1000)="CONFIRMADO")),ROWS($A$3:A477))),"")</f>
        <v/>
      </c>
      <c r="R477" s="10" t="str">
        <f ca="1">IFERROR(INDEX(MAESTRO!R:R,_xludf.AGGREGATE(15,6,ROW(MAESTRO!$B$3:$B$1000)/((MAESTRO!$B$3:$B$1000="ASMAR DIRECCIÓN")*(UPPER(MAESTRO!$L$3:$L$1000)="CONFIRMADO")),ROWS($A$3:A477))),"")</f>
        <v/>
      </c>
      <c r="S477" s="10" t="str">
        <f ca="1">IFERROR(INDEX(MAESTRO!S:S,_xludf.AGGREGATE(15,6,ROW(MAESTRO!$B$3:$B$1000)/((MAESTRO!$B$3:$B$1000="ASMAR DIRECCIÓN")*(UPPER(MAESTRO!$L$3:$L$1000)="CONFIRMADO")),ROWS($A$3:A477))),"")</f>
        <v/>
      </c>
      <c r="T477" s="10" t="str">
        <f ca="1">IFERROR(INDEX(MAESTRO!T:T,_xludf.AGGREGATE(15,6,ROW(MAESTRO!$B$3:$B$1000)/((MAESTRO!$B$3:$B$1000="ASMAR DIRECCIÓN")*(UPPER(MAESTRO!$L$3:$L$1000)="CONFIRMADO")),ROWS($A$3:A477))),"")</f>
        <v/>
      </c>
      <c r="U477" s="10" t="str">
        <f ca="1">IFERROR(INDEX(MAESTRO!U:U,_xludf.AGGREGATE(15,6,ROW(MAESTRO!$B$3:$B$1000)/((MAESTRO!$B$3:$B$1000="ASMAR DIRECCIÓN")*(UPPER(MAESTRO!$L$3:$L$1000)="CONFIRMADO")),ROWS($A$3:A477))),"")</f>
        <v/>
      </c>
      <c r="V477" s="10" t="str">
        <f ca="1">IFERROR(INDEX(MAESTRO!V:V,_xludf.AGGREGATE(15,6,ROW(MAESTRO!$B$3:$B$1000)/((MAESTRO!$B$3:$B$1000="ASMAR DIRECCIÓN")*(UPPER(MAESTRO!$L$3:$L$1000)="CONFIRMADO")),ROWS($A$3:A477))),"")</f>
        <v/>
      </c>
      <c r="W477" s="10" t="str">
        <f ca="1">IFERROR(INDEX(MAESTRO!W:W,_xludf.AGGREGATE(15,6,ROW(MAESTRO!$B$3:$B$1000)/((MAESTRO!$B$3:$B$1000="ASMAR DIRECCIÓN")*(UPPER(MAESTRO!$L$3:$L$1000)="CONFIRMADO")),ROWS($A$3:A477))),"")</f>
        <v/>
      </c>
      <c r="X477" s="10" t="str">
        <f ca="1">IFERROR(INDEX(MAESTRO!X:X,_xludf.AGGREGATE(15,6,ROW(MAESTRO!$B$3:$B$1000)/((MAESTRO!$B$3:$B$1000="ASMAR DIRECCIÓN")*(UPPER(MAESTRO!$L$3:$L$1000)="CONFIRMADO")),ROWS($A$3:A477))),"")</f>
        <v/>
      </c>
    </row>
    <row r="478" spans="1:24" ht="22.05" customHeight="1">
      <c r="A478" s="11" t="str">
        <f ca="1">IFERROR(INDEX(MAESTRO!A:A,_xludf.AGGREGATE(15,6,ROW(MAESTRO!$B$3:$B$1000)/((MAESTRO!$B$3:$B$1000="ASMAR DIRECCIÓN")*(UPPER(MAESTRO!$L$3:$L$1000)="CONFIRMADO")),ROWS($A$3:A478))),"")</f>
        <v/>
      </c>
      <c r="B478" s="11" t="str">
        <f ca="1">IFERROR(INDEX(MAESTRO!B:B,_xludf.AGGREGATE(15,6,ROW(MAESTRO!$B$3:$B$1000)/((MAESTRO!$B$3:$B$1000="ASMAR DIRECCIÓN")*(UPPER(MAESTRO!$L$3:$L$1000)="CONFIRMADO")),ROWS($A$3:A478))),"")</f>
        <v/>
      </c>
      <c r="C478" s="11" t="str">
        <f ca="1">IFERROR(INDEX(MAESTRO!C:C,_xludf.AGGREGATE(15,6,ROW(MAESTRO!$B$3:$B$1000)/((MAESTRO!$B$3:$B$1000="ASMAR DIRECCIÓN")*(UPPER(MAESTRO!$L$3:$L$1000)="CONFIRMADO")),ROWS($A$3:A478))),"")</f>
        <v/>
      </c>
      <c r="D478" s="11" t="str">
        <f ca="1">IFERROR(INDEX(MAESTRO!D:D,_xludf.AGGREGATE(15,6,ROW(MAESTRO!$B$3:$B$1000)/((MAESTRO!$B$3:$B$1000="ASMAR DIRECCIÓN")*(UPPER(MAESTRO!$L$3:$L$1000)="CONFIRMADO")),ROWS($A$3:A478))),"")</f>
        <v/>
      </c>
      <c r="E478" s="11" t="str">
        <f ca="1">IFERROR(INDEX(MAESTRO!E:E,_xludf.AGGREGATE(15,6,ROW(MAESTRO!$B$3:$B$1000)/((MAESTRO!$B$3:$B$1000="ASMAR DIRECCIÓN")*(UPPER(MAESTRO!$L$3:$L$1000)="CONFIRMADO")),ROWS($A$3:A478))),"")</f>
        <v/>
      </c>
      <c r="F478" s="11" t="str">
        <f ca="1">IFERROR(INDEX(MAESTRO!F:F,_xludf.AGGREGATE(15,6,ROW(MAESTRO!$B$3:$B$1000)/((MAESTRO!$B$3:$B$1000="ASMAR DIRECCIÓN")*(UPPER(MAESTRO!$L$3:$L$1000)="CONFIRMADO")),ROWS($A$3:A478))),"")</f>
        <v/>
      </c>
      <c r="G478" s="11" t="str">
        <f ca="1">IFERROR(INDEX(MAESTRO!G:G,_xludf.AGGREGATE(15,6,ROW(MAESTRO!$B$3:$B$1000)/((MAESTRO!$B$3:$B$1000="ASMAR DIRECCIÓN")*(UPPER(MAESTRO!$L$3:$L$1000)="CONFIRMADO")),ROWS($A$3:A478))),"")</f>
        <v/>
      </c>
      <c r="H478" s="11" t="str">
        <f ca="1">IFERROR(INDEX(MAESTRO!H:H,_xludf.AGGREGATE(15,6,ROW(MAESTRO!$B$3:$B$1000)/((MAESTRO!$B$3:$B$1000="ASMAR DIRECCIÓN")*(UPPER(MAESTRO!$L$3:$L$1000)="CONFIRMADO")),ROWS($A$3:A478))),"")</f>
        <v/>
      </c>
      <c r="I478" s="11" t="str">
        <f ca="1">IFERROR(INDEX(MAESTRO!I:I,_xludf.AGGREGATE(15,6,ROW(MAESTRO!$B$3:$B$1000)/((MAESTRO!$B$3:$B$1000="ASMAR DIRECCIÓN")*(UPPER(MAESTRO!$L$3:$L$1000)="CONFIRMADO")),ROWS($A$3:A478))),"")</f>
        <v/>
      </c>
      <c r="J478" s="11" t="str">
        <f ca="1">IFERROR(INDEX(MAESTRO!J:J,_xludf.AGGREGATE(15,6,ROW(MAESTRO!$B$3:$B$1000)/((MAESTRO!$B$3:$B$1000="ASMAR DIRECCIÓN")*(UPPER(MAESTRO!$L$3:$L$1000)="CONFIRMADO")),ROWS($A$3:A478))),"")</f>
        <v/>
      </c>
      <c r="K478" s="11" t="str">
        <f ca="1">IFERROR(INDEX(MAESTRO!K:K,_xludf.AGGREGATE(15,6,ROW(MAESTRO!$B$3:$B$1000)/((MAESTRO!$B$3:$B$1000="ASMAR DIRECCIÓN")*(UPPER(MAESTRO!$L$3:$L$1000)="CONFIRMADO")),ROWS($A$3:A478))),"")</f>
        <v/>
      </c>
      <c r="L478" s="11" t="str">
        <f ca="1">IFERROR(INDEX(MAESTRO!L:L,_xludf.AGGREGATE(15,6,ROW(MAESTRO!$B$3:$B$1000)/((MAESTRO!$B$3:$B$1000="ASMAR DIRECCIÓN")*(UPPER(MAESTRO!$L$3:$L$1000)="CONFIRMADO")),ROWS($A$3:A478))),"")</f>
        <v/>
      </c>
      <c r="M478" s="11" t="str">
        <f ca="1">IFERROR(INDEX(MAESTRO!M:M,_xludf.AGGREGATE(15,6,ROW(MAESTRO!$B$3:$B$1000)/((MAESTRO!$B$3:$B$1000="ASMAR DIRECCIÓN")*(UPPER(MAESTRO!$L$3:$L$1000)="CONFIRMADO")),ROWS($A$3:A478))),"")</f>
        <v/>
      </c>
      <c r="N478" s="11" t="str">
        <f ca="1">IFERROR(INDEX(MAESTRO!N:N,_xludf.AGGREGATE(15,6,ROW(MAESTRO!$B$3:$B$1000)/((MAESTRO!$B$3:$B$1000="ASMAR DIRECCIÓN")*(UPPER(MAESTRO!$L$3:$L$1000)="CONFIRMADO")),ROWS($A$3:A478))),"")</f>
        <v/>
      </c>
      <c r="O478" s="11" t="str">
        <f ca="1">IFERROR(INDEX(MAESTRO!O:O,_xludf.AGGREGATE(15,6,ROW(MAESTRO!$B$3:$B$1000)/((MAESTRO!$B$3:$B$1000="ASMAR DIRECCIÓN")*(UPPER(MAESTRO!$L$3:$L$1000)="CONFIRMADO")),ROWS($A$3:A478))),"")</f>
        <v/>
      </c>
      <c r="P478" s="11" t="str">
        <f ca="1">IFERROR(INDEX(MAESTRO!P:P,_xludf.AGGREGATE(15,6,ROW(MAESTRO!$B$3:$B$1000)/((MAESTRO!$B$3:$B$1000="ASMAR DIRECCIÓN")*(UPPER(MAESTRO!$L$3:$L$1000)="CONFIRMADO")),ROWS($A$3:A478))),"")</f>
        <v/>
      </c>
      <c r="Q478" s="11" t="str">
        <f ca="1">IFERROR(INDEX(MAESTRO!Q:Q,_xludf.AGGREGATE(15,6,ROW(MAESTRO!$B$3:$B$1000)/((MAESTRO!$B$3:$B$1000="ASMAR DIRECCIÓN")*(UPPER(MAESTRO!$L$3:$L$1000)="CONFIRMADO")),ROWS($A$3:A478))),"")</f>
        <v/>
      </c>
      <c r="R478" s="11" t="str">
        <f ca="1">IFERROR(INDEX(MAESTRO!R:R,_xludf.AGGREGATE(15,6,ROW(MAESTRO!$B$3:$B$1000)/((MAESTRO!$B$3:$B$1000="ASMAR DIRECCIÓN")*(UPPER(MAESTRO!$L$3:$L$1000)="CONFIRMADO")),ROWS($A$3:A478))),"")</f>
        <v/>
      </c>
      <c r="S478" s="11" t="str">
        <f ca="1">IFERROR(INDEX(MAESTRO!S:S,_xludf.AGGREGATE(15,6,ROW(MAESTRO!$B$3:$B$1000)/((MAESTRO!$B$3:$B$1000="ASMAR DIRECCIÓN")*(UPPER(MAESTRO!$L$3:$L$1000)="CONFIRMADO")),ROWS($A$3:A478))),"")</f>
        <v/>
      </c>
      <c r="T478" s="11" t="str">
        <f ca="1">IFERROR(INDEX(MAESTRO!T:T,_xludf.AGGREGATE(15,6,ROW(MAESTRO!$B$3:$B$1000)/((MAESTRO!$B$3:$B$1000="ASMAR DIRECCIÓN")*(UPPER(MAESTRO!$L$3:$L$1000)="CONFIRMADO")),ROWS($A$3:A478))),"")</f>
        <v/>
      </c>
      <c r="U478" s="11" t="str">
        <f ca="1">IFERROR(INDEX(MAESTRO!U:U,_xludf.AGGREGATE(15,6,ROW(MAESTRO!$B$3:$B$1000)/((MAESTRO!$B$3:$B$1000="ASMAR DIRECCIÓN")*(UPPER(MAESTRO!$L$3:$L$1000)="CONFIRMADO")),ROWS($A$3:A478))),"")</f>
        <v/>
      </c>
      <c r="V478" s="11" t="str">
        <f ca="1">IFERROR(INDEX(MAESTRO!V:V,_xludf.AGGREGATE(15,6,ROW(MAESTRO!$B$3:$B$1000)/((MAESTRO!$B$3:$B$1000="ASMAR DIRECCIÓN")*(UPPER(MAESTRO!$L$3:$L$1000)="CONFIRMADO")),ROWS($A$3:A478))),"")</f>
        <v/>
      </c>
      <c r="W478" s="11" t="str">
        <f ca="1">IFERROR(INDEX(MAESTRO!W:W,_xludf.AGGREGATE(15,6,ROW(MAESTRO!$B$3:$B$1000)/((MAESTRO!$B$3:$B$1000="ASMAR DIRECCIÓN")*(UPPER(MAESTRO!$L$3:$L$1000)="CONFIRMADO")),ROWS($A$3:A478))),"")</f>
        <v/>
      </c>
      <c r="X478" s="11" t="str">
        <f ca="1">IFERROR(INDEX(MAESTRO!X:X,_xludf.AGGREGATE(15,6,ROW(MAESTRO!$B$3:$B$1000)/((MAESTRO!$B$3:$B$1000="ASMAR DIRECCIÓN")*(UPPER(MAESTRO!$L$3:$L$1000)="CONFIRMADO")),ROWS($A$3:A478))),"")</f>
        <v/>
      </c>
    </row>
    <row r="479" spans="1:24" ht="22.05" customHeight="1">
      <c r="A479" s="10" t="str">
        <f ca="1">IFERROR(INDEX(MAESTRO!A:A,_xludf.AGGREGATE(15,6,ROW(MAESTRO!$B$3:$B$1000)/((MAESTRO!$B$3:$B$1000="ASMAR DIRECCIÓN")*(UPPER(MAESTRO!$L$3:$L$1000)="CONFIRMADO")),ROWS($A$3:A479))),"")</f>
        <v/>
      </c>
      <c r="B479" s="10" t="str">
        <f ca="1">IFERROR(INDEX(MAESTRO!B:B,_xludf.AGGREGATE(15,6,ROW(MAESTRO!$B$3:$B$1000)/((MAESTRO!$B$3:$B$1000="ASMAR DIRECCIÓN")*(UPPER(MAESTRO!$L$3:$L$1000)="CONFIRMADO")),ROWS($A$3:A479))),"")</f>
        <v/>
      </c>
      <c r="C479" s="10" t="str">
        <f ca="1">IFERROR(INDEX(MAESTRO!C:C,_xludf.AGGREGATE(15,6,ROW(MAESTRO!$B$3:$B$1000)/((MAESTRO!$B$3:$B$1000="ASMAR DIRECCIÓN")*(UPPER(MAESTRO!$L$3:$L$1000)="CONFIRMADO")),ROWS($A$3:A479))),"")</f>
        <v/>
      </c>
      <c r="D479" s="10" t="str">
        <f ca="1">IFERROR(INDEX(MAESTRO!D:D,_xludf.AGGREGATE(15,6,ROW(MAESTRO!$B$3:$B$1000)/((MAESTRO!$B$3:$B$1000="ASMAR DIRECCIÓN")*(UPPER(MAESTRO!$L$3:$L$1000)="CONFIRMADO")),ROWS($A$3:A479))),"")</f>
        <v/>
      </c>
      <c r="E479" s="10" t="str">
        <f ca="1">IFERROR(INDEX(MAESTRO!E:E,_xludf.AGGREGATE(15,6,ROW(MAESTRO!$B$3:$B$1000)/((MAESTRO!$B$3:$B$1000="ASMAR DIRECCIÓN")*(UPPER(MAESTRO!$L$3:$L$1000)="CONFIRMADO")),ROWS($A$3:A479))),"")</f>
        <v/>
      </c>
      <c r="F479" s="10" t="str">
        <f ca="1">IFERROR(INDEX(MAESTRO!F:F,_xludf.AGGREGATE(15,6,ROW(MAESTRO!$B$3:$B$1000)/((MAESTRO!$B$3:$B$1000="ASMAR DIRECCIÓN")*(UPPER(MAESTRO!$L$3:$L$1000)="CONFIRMADO")),ROWS($A$3:A479))),"")</f>
        <v/>
      </c>
      <c r="G479" s="10" t="str">
        <f ca="1">IFERROR(INDEX(MAESTRO!G:G,_xludf.AGGREGATE(15,6,ROW(MAESTRO!$B$3:$B$1000)/((MAESTRO!$B$3:$B$1000="ASMAR DIRECCIÓN")*(UPPER(MAESTRO!$L$3:$L$1000)="CONFIRMADO")),ROWS($A$3:A479))),"")</f>
        <v/>
      </c>
      <c r="H479" s="10" t="str">
        <f ca="1">IFERROR(INDEX(MAESTRO!H:H,_xludf.AGGREGATE(15,6,ROW(MAESTRO!$B$3:$B$1000)/((MAESTRO!$B$3:$B$1000="ASMAR DIRECCIÓN")*(UPPER(MAESTRO!$L$3:$L$1000)="CONFIRMADO")),ROWS($A$3:A479))),"")</f>
        <v/>
      </c>
      <c r="I479" s="10" t="str">
        <f ca="1">IFERROR(INDEX(MAESTRO!I:I,_xludf.AGGREGATE(15,6,ROW(MAESTRO!$B$3:$B$1000)/((MAESTRO!$B$3:$B$1000="ASMAR DIRECCIÓN")*(UPPER(MAESTRO!$L$3:$L$1000)="CONFIRMADO")),ROWS($A$3:A479))),"")</f>
        <v/>
      </c>
      <c r="J479" s="10" t="str">
        <f ca="1">IFERROR(INDEX(MAESTRO!J:J,_xludf.AGGREGATE(15,6,ROW(MAESTRO!$B$3:$B$1000)/((MAESTRO!$B$3:$B$1000="ASMAR DIRECCIÓN")*(UPPER(MAESTRO!$L$3:$L$1000)="CONFIRMADO")),ROWS($A$3:A479))),"")</f>
        <v/>
      </c>
      <c r="K479" s="10" t="str">
        <f ca="1">IFERROR(INDEX(MAESTRO!K:K,_xludf.AGGREGATE(15,6,ROW(MAESTRO!$B$3:$B$1000)/((MAESTRO!$B$3:$B$1000="ASMAR DIRECCIÓN")*(UPPER(MAESTRO!$L$3:$L$1000)="CONFIRMADO")),ROWS($A$3:A479))),"")</f>
        <v/>
      </c>
      <c r="L479" s="10" t="str">
        <f ca="1">IFERROR(INDEX(MAESTRO!L:L,_xludf.AGGREGATE(15,6,ROW(MAESTRO!$B$3:$B$1000)/((MAESTRO!$B$3:$B$1000="ASMAR DIRECCIÓN")*(UPPER(MAESTRO!$L$3:$L$1000)="CONFIRMADO")),ROWS($A$3:A479))),"")</f>
        <v/>
      </c>
      <c r="M479" s="10" t="str">
        <f ca="1">IFERROR(INDEX(MAESTRO!M:M,_xludf.AGGREGATE(15,6,ROW(MAESTRO!$B$3:$B$1000)/((MAESTRO!$B$3:$B$1000="ASMAR DIRECCIÓN")*(UPPER(MAESTRO!$L$3:$L$1000)="CONFIRMADO")),ROWS($A$3:A479))),"")</f>
        <v/>
      </c>
      <c r="N479" s="10" t="str">
        <f ca="1">IFERROR(INDEX(MAESTRO!N:N,_xludf.AGGREGATE(15,6,ROW(MAESTRO!$B$3:$B$1000)/((MAESTRO!$B$3:$B$1000="ASMAR DIRECCIÓN")*(UPPER(MAESTRO!$L$3:$L$1000)="CONFIRMADO")),ROWS($A$3:A479))),"")</f>
        <v/>
      </c>
      <c r="O479" s="10" t="str">
        <f ca="1">IFERROR(INDEX(MAESTRO!O:O,_xludf.AGGREGATE(15,6,ROW(MAESTRO!$B$3:$B$1000)/((MAESTRO!$B$3:$B$1000="ASMAR DIRECCIÓN")*(UPPER(MAESTRO!$L$3:$L$1000)="CONFIRMADO")),ROWS($A$3:A479))),"")</f>
        <v/>
      </c>
      <c r="P479" s="10" t="str">
        <f ca="1">IFERROR(INDEX(MAESTRO!P:P,_xludf.AGGREGATE(15,6,ROW(MAESTRO!$B$3:$B$1000)/((MAESTRO!$B$3:$B$1000="ASMAR DIRECCIÓN")*(UPPER(MAESTRO!$L$3:$L$1000)="CONFIRMADO")),ROWS($A$3:A479))),"")</f>
        <v/>
      </c>
      <c r="Q479" s="10" t="str">
        <f ca="1">IFERROR(INDEX(MAESTRO!Q:Q,_xludf.AGGREGATE(15,6,ROW(MAESTRO!$B$3:$B$1000)/((MAESTRO!$B$3:$B$1000="ASMAR DIRECCIÓN")*(UPPER(MAESTRO!$L$3:$L$1000)="CONFIRMADO")),ROWS($A$3:A479))),"")</f>
        <v/>
      </c>
      <c r="R479" s="10" t="str">
        <f ca="1">IFERROR(INDEX(MAESTRO!R:R,_xludf.AGGREGATE(15,6,ROW(MAESTRO!$B$3:$B$1000)/((MAESTRO!$B$3:$B$1000="ASMAR DIRECCIÓN")*(UPPER(MAESTRO!$L$3:$L$1000)="CONFIRMADO")),ROWS($A$3:A479))),"")</f>
        <v/>
      </c>
      <c r="S479" s="10" t="str">
        <f ca="1">IFERROR(INDEX(MAESTRO!S:S,_xludf.AGGREGATE(15,6,ROW(MAESTRO!$B$3:$B$1000)/((MAESTRO!$B$3:$B$1000="ASMAR DIRECCIÓN")*(UPPER(MAESTRO!$L$3:$L$1000)="CONFIRMADO")),ROWS($A$3:A479))),"")</f>
        <v/>
      </c>
      <c r="T479" s="10" t="str">
        <f ca="1">IFERROR(INDEX(MAESTRO!T:T,_xludf.AGGREGATE(15,6,ROW(MAESTRO!$B$3:$B$1000)/((MAESTRO!$B$3:$B$1000="ASMAR DIRECCIÓN")*(UPPER(MAESTRO!$L$3:$L$1000)="CONFIRMADO")),ROWS($A$3:A479))),"")</f>
        <v/>
      </c>
      <c r="U479" s="10" t="str">
        <f ca="1">IFERROR(INDEX(MAESTRO!U:U,_xludf.AGGREGATE(15,6,ROW(MAESTRO!$B$3:$B$1000)/((MAESTRO!$B$3:$B$1000="ASMAR DIRECCIÓN")*(UPPER(MAESTRO!$L$3:$L$1000)="CONFIRMADO")),ROWS($A$3:A479))),"")</f>
        <v/>
      </c>
      <c r="V479" s="10" t="str">
        <f ca="1">IFERROR(INDEX(MAESTRO!V:V,_xludf.AGGREGATE(15,6,ROW(MAESTRO!$B$3:$B$1000)/((MAESTRO!$B$3:$B$1000="ASMAR DIRECCIÓN")*(UPPER(MAESTRO!$L$3:$L$1000)="CONFIRMADO")),ROWS($A$3:A479))),"")</f>
        <v/>
      </c>
      <c r="W479" s="10" t="str">
        <f ca="1">IFERROR(INDEX(MAESTRO!W:W,_xludf.AGGREGATE(15,6,ROW(MAESTRO!$B$3:$B$1000)/((MAESTRO!$B$3:$B$1000="ASMAR DIRECCIÓN")*(UPPER(MAESTRO!$L$3:$L$1000)="CONFIRMADO")),ROWS($A$3:A479))),"")</f>
        <v/>
      </c>
      <c r="X479" s="10" t="str">
        <f ca="1">IFERROR(INDEX(MAESTRO!X:X,_xludf.AGGREGATE(15,6,ROW(MAESTRO!$B$3:$B$1000)/((MAESTRO!$B$3:$B$1000="ASMAR DIRECCIÓN")*(UPPER(MAESTRO!$L$3:$L$1000)="CONFIRMADO")),ROWS($A$3:A479))),"")</f>
        <v/>
      </c>
    </row>
    <row r="480" spans="1:24" ht="22.05" customHeight="1">
      <c r="A480" s="11" t="str">
        <f ca="1">IFERROR(INDEX(MAESTRO!A:A,_xludf.AGGREGATE(15,6,ROW(MAESTRO!$B$3:$B$1000)/((MAESTRO!$B$3:$B$1000="ASMAR DIRECCIÓN")*(UPPER(MAESTRO!$L$3:$L$1000)="CONFIRMADO")),ROWS($A$3:A480))),"")</f>
        <v/>
      </c>
      <c r="B480" s="11" t="str">
        <f ca="1">IFERROR(INDEX(MAESTRO!B:B,_xludf.AGGREGATE(15,6,ROW(MAESTRO!$B$3:$B$1000)/((MAESTRO!$B$3:$B$1000="ASMAR DIRECCIÓN")*(UPPER(MAESTRO!$L$3:$L$1000)="CONFIRMADO")),ROWS($A$3:A480))),"")</f>
        <v/>
      </c>
      <c r="C480" s="11" t="str">
        <f ca="1">IFERROR(INDEX(MAESTRO!C:C,_xludf.AGGREGATE(15,6,ROW(MAESTRO!$B$3:$B$1000)/((MAESTRO!$B$3:$B$1000="ASMAR DIRECCIÓN")*(UPPER(MAESTRO!$L$3:$L$1000)="CONFIRMADO")),ROWS($A$3:A480))),"")</f>
        <v/>
      </c>
      <c r="D480" s="11" t="str">
        <f ca="1">IFERROR(INDEX(MAESTRO!D:D,_xludf.AGGREGATE(15,6,ROW(MAESTRO!$B$3:$B$1000)/((MAESTRO!$B$3:$B$1000="ASMAR DIRECCIÓN")*(UPPER(MAESTRO!$L$3:$L$1000)="CONFIRMADO")),ROWS($A$3:A480))),"")</f>
        <v/>
      </c>
      <c r="E480" s="11" t="str">
        <f ca="1">IFERROR(INDEX(MAESTRO!E:E,_xludf.AGGREGATE(15,6,ROW(MAESTRO!$B$3:$B$1000)/((MAESTRO!$B$3:$B$1000="ASMAR DIRECCIÓN")*(UPPER(MAESTRO!$L$3:$L$1000)="CONFIRMADO")),ROWS($A$3:A480))),"")</f>
        <v/>
      </c>
      <c r="F480" s="11" t="str">
        <f ca="1">IFERROR(INDEX(MAESTRO!F:F,_xludf.AGGREGATE(15,6,ROW(MAESTRO!$B$3:$B$1000)/((MAESTRO!$B$3:$B$1000="ASMAR DIRECCIÓN")*(UPPER(MAESTRO!$L$3:$L$1000)="CONFIRMADO")),ROWS($A$3:A480))),"")</f>
        <v/>
      </c>
      <c r="G480" s="11" t="str">
        <f ca="1">IFERROR(INDEX(MAESTRO!G:G,_xludf.AGGREGATE(15,6,ROW(MAESTRO!$B$3:$B$1000)/((MAESTRO!$B$3:$B$1000="ASMAR DIRECCIÓN")*(UPPER(MAESTRO!$L$3:$L$1000)="CONFIRMADO")),ROWS($A$3:A480))),"")</f>
        <v/>
      </c>
      <c r="H480" s="11" t="str">
        <f ca="1">IFERROR(INDEX(MAESTRO!H:H,_xludf.AGGREGATE(15,6,ROW(MAESTRO!$B$3:$B$1000)/((MAESTRO!$B$3:$B$1000="ASMAR DIRECCIÓN")*(UPPER(MAESTRO!$L$3:$L$1000)="CONFIRMADO")),ROWS($A$3:A480))),"")</f>
        <v/>
      </c>
      <c r="I480" s="11" t="str">
        <f ca="1">IFERROR(INDEX(MAESTRO!I:I,_xludf.AGGREGATE(15,6,ROW(MAESTRO!$B$3:$B$1000)/((MAESTRO!$B$3:$B$1000="ASMAR DIRECCIÓN")*(UPPER(MAESTRO!$L$3:$L$1000)="CONFIRMADO")),ROWS($A$3:A480))),"")</f>
        <v/>
      </c>
      <c r="J480" s="11" t="str">
        <f ca="1">IFERROR(INDEX(MAESTRO!J:J,_xludf.AGGREGATE(15,6,ROW(MAESTRO!$B$3:$B$1000)/((MAESTRO!$B$3:$B$1000="ASMAR DIRECCIÓN")*(UPPER(MAESTRO!$L$3:$L$1000)="CONFIRMADO")),ROWS($A$3:A480))),"")</f>
        <v/>
      </c>
      <c r="K480" s="11" t="str">
        <f ca="1">IFERROR(INDEX(MAESTRO!K:K,_xludf.AGGREGATE(15,6,ROW(MAESTRO!$B$3:$B$1000)/((MAESTRO!$B$3:$B$1000="ASMAR DIRECCIÓN")*(UPPER(MAESTRO!$L$3:$L$1000)="CONFIRMADO")),ROWS($A$3:A480))),"")</f>
        <v/>
      </c>
      <c r="L480" s="11" t="str">
        <f ca="1">IFERROR(INDEX(MAESTRO!L:L,_xludf.AGGREGATE(15,6,ROW(MAESTRO!$B$3:$B$1000)/((MAESTRO!$B$3:$B$1000="ASMAR DIRECCIÓN")*(UPPER(MAESTRO!$L$3:$L$1000)="CONFIRMADO")),ROWS($A$3:A480))),"")</f>
        <v/>
      </c>
      <c r="M480" s="11" t="str">
        <f ca="1">IFERROR(INDEX(MAESTRO!M:M,_xludf.AGGREGATE(15,6,ROW(MAESTRO!$B$3:$B$1000)/((MAESTRO!$B$3:$B$1000="ASMAR DIRECCIÓN")*(UPPER(MAESTRO!$L$3:$L$1000)="CONFIRMADO")),ROWS($A$3:A480))),"")</f>
        <v/>
      </c>
      <c r="N480" s="11" t="str">
        <f ca="1">IFERROR(INDEX(MAESTRO!N:N,_xludf.AGGREGATE(15,6,ROW(MAESTRO!$B$3:$B$1000)/((MAESTRO!$B$3:$B$1000="ASMAR DIRECCIÓN")*(UPPER(MAESTRO!$L$3:$L$1000)="CONFIRMADO")),ROWS($A$3:A480))),"")</f>
        <v/>
      </c>
      <c r="O480" s="11" t="str">
        <f ca="1">IFERROR(INDEX(MAESTRO!O:O,_xludf.AGGREGATE(15,6,ROW(MAESTRO!$B$3:$B$1000)/((MAESTRO!$B$3:$B$1000="ASMAR DIRECCIÓN")*(UPPER(MAESTRO!$L$3:$L$1000)="CONFIRMADO")),ROWS($A$3:A480))),"")</f>
        <v/>
      </c>
      <c r="P480" s="11" t="str">
        <f ca="1">IFERROR(INDEX(MAESTRO!P:P,_xludf.AGGREGATE(15,6,ROW(MAESTRO!$B$3:$B$1000)/((MAESTRO!$B$3:$B$1000="ASMAR DIRECCIÓN")*(UPPER(MAESTRO!$L$3:$L$1000)="CONFIRMADO")),ROWS($A$3:A480))),"")</f>
        <v/>
      </c>
      <c r="Q480" s="11" t="str">
        <f ca="1">IFERROR(INDEX(MAESTRO!Q:Q,_xludf.AGGREGATE(15,6,ROW(MAESTRO!$B$3:$B$1000)/((MAESTRO!$B$3:$B$1000="ASMAR DIRECCIÓN")*(UPPER(MAESTRO!$L$3:$L$1000)="CONFIRMADO")),ROWS($A$3:A480))),"")</f>
        <v/>
      </c>
      <c r="R480" s="11" t="str">
        <f ca="1">IFERROR(INDEX(MAESTRO!R:R,_xludf.AGGREGATE(15,6,ROW(MAESTRO!$B$3:$B$1000)/((MAESTRO!$B$3:$B$1000="ASMAR DIRECCIÓN")*(UPPER(MAESTRO!$L$3:$L$1000)="CONFIRMADO")),ROWS($A$3:A480))),"")</f>
        <v/>
      </c>
      <c r="S480" s="11" t="str">
        <f ca="1">IFERROR(INDEX(MAESTRO!S:S,_xludf.AGGREGATE(15,6,ROW(MAESTRO!$B$3:$B$1000)/((MAESTRO!$B$3:$B$1000="ASMAR DIRECCIÓN")*(UPPER(MAESTRO!$L$3:$L$1000)="CONFIRMADO")),ROWS($A$3:A480))),"")</f>
        <v/>
      </c>
      <c r="T480" s="11" t="str">
        <f ca="1">IFERROR(INDEX(MAESTRO!T:T,_xludf.AGGREGATE(15,6,ROW(MAESTRO!$B$3:$B$1000)/((MAESTRO!$B$3:$B$1000="ASMAR DIRECCIÓN")*(UPPER(MAESTRO!$L$3:$L$1000)="CONFIRMADO")),ROWS($A$3:A480))),"")</f>
        <v/>
      </c>
      <c r="U480" s="11" t="str">
        <f ca="1">IFERROR(INDEX(MAESTRO!U:U,_xludf.AGGREGATE(15,6,ROW(MAESTRO!$B$3:$B$1000)/((MAESTRO!$B$3:$B$1000="ASMAR DIRECCIÓN")*(UPPER(MAESTRO!$L$3:$L$1000)="CONFIRMADO")),ROWS($A$3:A480))),"")</f>
        <v/>
      </c>
      <c r="V480" s="11" t="str">
        <f ca="1">IFERROR(INDEX(MAESTRO!V:V,_xludf.AGGREGATE(15,6,ROW(MAESTRO!$B$3:$B$1000)/((MAESTRO!$B$3:$B$1000="ASMAR DIRECCIÓN")*(UPPER(MAESTRO!$L$3:$L$1000)="CONFIRMADO")),ROWS($A$3:A480))),"")</f>
        <v/>
      </c>
      <c r="W480" s="11" t="str">
        <f ca="1">IFERROR(INDEX(MAESTRO!W:W,_xludf.AGGREGATE(15,6,ROW(MAESTRO!$B$3:$B$1000)/((MAESTRO!$B$3:$B$1000="ASMAR DIRECCIÓN")*(UPPER(MAESTRO!$L$3:$L$1000)="CONFIRMADO")),ROWS($A$3:A480))),"")</f>
        <v/>
      </c>
      <c r="X480" s="11" t="str">
        <f ca="1">IFERROR(INDEX(MAESTRO!X:X,_xludf.AGGREGATE(15,6,ROW(MAESTRO!$B$3:$B$1000)/((MAESTRO!$B$3:$B$1000="ASMAR DIRECCIÓN")*(UPPER(MAESTRO!$L$3:$L$1000)="CONFIRMADO")),ROWS($A$3:A480))),"")</f>
        <v/>
      </c>
    </row>
    <row r="481" spans="1:24" ht="22.05" customHeight="1">
      <c r="A481" s="10" t="str">
        <f ca="1">IFERROR(INDEX(MAESTRO!A:A,_xludf.AGGREGATE(15,6,ROW(MAESTRO!$B$3:$B$1000)/((MAESTRO!$B$3:$B$1000="ASMAR DIRECCIÓN")*(UPPER(MAESTRO!$L$3:$L$1000)="CONFIRMADO")),ROWS($A$3:A481))),"")</f>
        <v/>
      </c>
      <c r="B481" s="10" t="str">
        <f ca="1">IFERROR(INDEX(MAESTRO!B:B,_xludf.AGGREGATE(15,6,ROW(MAESTRO!$B$3:$B$1000)/((MAESTRO!$B$3:$B$1000="ASMAR DIRECCIÓN")*(UPPER(MAESTRO!$L$3:$L$1000)="CONFIRMADO")),ROWS($A$3:A481))),"")</f>
        <v/>
      </c>
      <c r="C481" s="10" t="str">
        <f ca="1">IFERROR(INDEX(MAESTRO!C:C,_xludf.AGGREGATE(15,6,ROW(MAESTRO!$B$3:$B$1000)/((MAESTRO!$B$3:$B$1000="ASMAR DIRECCIÓN")*(UPPER(MAESTRO!$L$3:$L$1000)="CONFIRMADO")),ROWS($A$3:A481))),"")</f>
        <v/>
      </c>
      <c r="D481" s="10" t="str">
        <f ca="1">IFERROR(INDEX(MAESTRO!D:D,_xludf.AGGREGATE(15,6,ROW(MAESTRO!$B$3:$B$1000)/((MAESTRO!$B$3:$B$1000="ASMAR DIRECCIÓN")*(UPPER(MAESTRO!$L$3:$L$1000)="CONFIRMADO")),ROWS($A$3:A481))),"")</f>
        <v/>
      </c>
      <c r="E481" s="10" t="str">
        <f ca="1">IFERROR(INDEX(MAESTRO!E:E,_xludf.AGGREGATE(15,6,ROW(MAESTRO!$B$3:$B$1000)/((MAESTRO!$B$3:$B$1000="ASMAR DIRECCIÓN")*(UPPER(MAESTRO!$L$3:$L$1000)="CONFIRMADO")),ROWS($A$3:A481))),"")</f>
        <v/>
      </c>
      <c r="F481" s="10" t="str">
        <f ca="1">IFERROR(INDEX(MAESTRO!F:F,_xludf.AGGREGATE(15,6,ROW(MAESTRO!$B$3:$B$1000)/((MAESTRO!$B$3:$B$1000="ASMAR DIRECCIÓN")*(UPPER(MAESTRO!$L$3:$L$1000)="CONFIRMADO")),ROWS($A$3:A481))),"")</f>
        <v/>
      </c>
      <c r="G481" s="10" t="str">
        <f ca="1">IFERROR(INDEX(MAESTRO!G:G,_xludf.AGGREGATE(15,6,ROW(MAESTRO!$B$3:$B$1000)/((MAESTRO!$B$3:$B$1000="ASMAR DIRECCIÓN")*(UPPER(MAESTRO!$L$3:$L$1000)="CONFIRMADO")),ROWS($A$3:A481))),"")</f>
        <v/>
      </c>
      <c r="H481" s="10" t="str">
        <f ca="1">IFERROR(INDEX(MAESTRO!H:H,_xludf.AGGREGATE(15,6,ROW(MAESTRO!$B$3:$B$1000)/((MAESTRO!$B$3:$B$1000="ASMAR DIRECCIÓN")*(UPPER(MAESTRO!$L$3:$L$1000)="CONFIRMADO")),ROWS($A$3:A481))),"")</f>
        <v/>
      </c>
      <c r="I481" s="10" t="str">
        <f ca="1">IFERROR(INDEX(MAESTRO!I:I,_xludf.AGGREGATE(15,6,ROW(MAESTRO!$B$3:$B$1000)/((MAESTRO!$B$3:$B$1000="ASMAR DIRECCIÓN")*(UPPER(MAESTRO!$L$3:$L$1000)="CONFIRMADO")),ROWS($A$3:A481))),"")</f>
        <v/>
      </c>
      <c r="J481" s="10" t="str">
        <f ca="1">IFERROR(INDEX(MAESTRO!J:J,_xludf.AGGREGATE(15,6,ROW(MAESTRO!$B$3:$B$1000)/((MAESTRO!$B$3:$B$1000="ASMAR DIRECCIÓN")*(UPPER(MAESTRO!$L$3:$L$1000)="CONFIRMADO")),ROWS($A$3:A481))),"")</f>
        <v/>
      </c>
      <c r="K481" s="10" t="str">
        <f ca="1">IFERROR(INDEX(MAESTRO!K:K,_xludf.AGGREGATE(15,6,ROW(MAESTRO!$B$3:$B$1000)/((MAESTRO!$B$3:$B$1000="ASMAR DIRECCIÓN")*(UPPER(MAESTRO!$L$3:$L$1000)="CONFIRMADO")),ROWS($A$3:A481))),"")</f>
        <v/>
      </c>
      <c r="L481" s="10" t="str">
        <f ca="1">IFERROR(INDEX(MAESTRO!L:L,_xludf.AGGREGATE(15,6,ROW(MAESTRO!$B$3:$B$1000)/((MAESTRO!$B$3:$B$1000="ASMAR DIRECCIÓN")*(UPPER(MAESTRO!$L$3:$L$1000)="CONFIRMADO")),ROWS($A$3:A481))),"")</f>
        <v/>
      </c>
      <c r="M481" s="10" t="str">
        <f ca="1">IFERROR(INDEX(MAESTRO!M:M,_xludf.AGGREGATE(15,6,ROW(MAESTRO!$B$3:$B$1000)/((MAESTRO!$B$3:$B$1000="ASMAR DIRECCIÓN")*(UPPER(MAESTRO!$L$3:$L$1000)="CONFIRMADO")),ROWS($A$3:A481))),"")</f>
        <v/>
      </c>
      <c r="N481" s="10" t="str">
        <f ca="1">IFERROR(INDEX(MAESTRO!N:N,_xludf.AGGREGATE(15,6,ROW(MAESTRO!$B$3:$B$1000)/((MAESTRO!$B$3:$B$1000="ASMAR DIRECCIÓN")*(UPPER(MAESTRO!$L$3:$L$1000)="CONFIRMADO")),ROWS($A$3:A481))),"")</f>
        <v/>
      </c>
      <c r="O481" s="10" t="str">
        <f ca="1">IFERROR(INDEX(MAESTRO!O:O,_xludf.AGGREGATE(15,6,ROW(MAESTRO!$B$3:$B$1000)/((MAESTRO!$B$3:$B$1000="ASMAR DIRECCIÓN")*(UPPER(MAESTRO!$L$3:$L$1000)="CONFIRMADO")),ROWS($A$3:A481))),"")</f>
        <v/>
      </c>
      <c r="P481" s="10" t="str">
        <f ca="1">IFERROR(INDEX(MAESTRO!P:P,_xludf.AGGREGATE(15,6,ROW(MAESTRO!$B$3:$B$1000)/((MAESTRO!$B$3:$B$1000="ASMAR DIRECCIÓN")*(UPPER(MAESTRO!$L$3:$L$1000)="CONFIRMADO")),ROWS($A$3:A481))),"")</f>
        <v/>
      </c>
      <c r="Q481" s="10" t="str">
        <f ca="1">IFERROR(INDEX(MAESTRO!Q:Q,_xludf.AGGREGATE(15,6,ROW(MAESTRO!$B$3:$B$1000)/((MAESTRO!$B$3:$B$1000="ASMAR DIRECCIÓN")*(UPPER(MAESTRO!$L$3:$L$1000)="CONFIRMADO")),ROWS($A$3:A481))),"")</f>
        <v/>
      </c>
      <c r="R481" s="10" t="str">
        <f ca="1">IFERROR(INDEX(MAESTRO!R:R,_xludf.AGGREGATE(15,6,ROW(MAESTRO!$B$3:$B$1000)/((MAESTRO!$B$3:$B$1000="ASMAR DIRECCIÓN")*(UPPER(MAESTRO!$L$3:$L$1000)="CONFIRMADO")),ROWS($A$3:A481))),"")</f>
        <v/>
      </c>
      <c r="S481" s="10" t="str">
        <f ca="1">IFERROR(INDEX(MAESTRO!S:S,_xludf.AGGREGATE(15,6,ROW(MAESTRO!$B$3:$B$1000)/((MAESTRO!$B$3:$B$1000="ASMAR DIRECCIÓN")*(UPPER(MAESTRO!$L$3:$L$1000)="CONFIRMADO")),ROWS($A$3:A481))),"")</f>
        <v/>
      </c>
      <c r="T481" s="10" t="str">
        <f ca="1">IFERROR(INDEX(MAESTRO!T:T,_xludf.AGGREGATE(15,6,ROW(MAESTRO!$B$3:$B$1000)/((MAESTRO!$B$3:$B$1000="ASMAR DIRECCIÓN")*(UPPER(MAESTRO!$L$3:$L$1000)="CONFIRMADO")),ROWS($A$3:A481))),"")</f>
        <v/>
      </c>
      <c r="U481" s="10" t="str">
        <f ca="1">IFERROR(INDEX(MAESTRO!U:U,_xludf.AGGREGATE(15,6,ROW(MAESTRO!$B$3:$B$1000)/((MAESTRO!$B$3:$B$1000="ASMAR DIRECCIÓN")*(UPPER(MAESTRO!$L$3:$L$1000)="CONFIRMADO")),ROWS($A$3:A481))),"")</f>
        <v/>
      </c>
      <c r="V481" s="10" t="str">
        <f ca="1">IFERROR(INDEX(MAESTRO!V:V,_xludf.AGGREGATE(15,6,ROW(MAESTRO!$B$3:$B$1000)/((MAESTRO!$B$3:$B$1000="ASMAR DIRECCIÓN")*(UPPER(MAESTRO!$L$3:$L$1000)="CONFIRMADO")),ROWS($A$3:A481))),"")</f>
        <v/>
      </c>
      <c r="W481" s="10" t="str">
        <f ca="1">IFERROR(INDEX(MAESTRO!W:W,_xludf.AGGREGATE(15,6,ROW(MAESTRO!$B$3:$B$1000)/((MAESTRO!$B$3:$B$1000="ASMAR DIRECCIÓN")*(UPPER(MAESTRO!$L$3:$L$1000)="CONFIRMADO")),ROWS($A$3:A481))),"")</f>
        <v/>
      </c>
      <c r="X481" s="10" t="str">
        <f ca="1">IFERROR(INDEX(MAESTRO!X:X,_xludf.AGGREGATE(15,6,ROW(MAESTRO!$B$3:$B$1000)/((MAESTRO!$B$3:$B$1000="ASMAR DIRECCIÓN")*(UPPER(MAESTRO!$L$3:$L$1000)="CONFIRMADO")),ROWS($A$3:A481))),"")</f>
        <v/>
      </c>
    </row>
    <row r="482" spans="1:24" ht="22.05" customHeight="1">
      <c r="A482" s="11" t="str">
        <f ca="1">IFERROR(INDEX(MAESTRO!A:A,_xludf.AGGREGATE(15,6,ROW(MAESTRO!$B$3:$B$1000)/((MAESTRO!$B$3:$B$1000="ASMAR DIRECCIÓN")*(UPPER(MAESTRO!$L$3:$L$1000)="CONFIRMADO")),ROWS($A$3:A482))),"")</f>
        <v/>
      </c>
      <c r="B482" s="11" t="str">
        <f ca="1">IFERROR(INDEX(MAESTRO!B:B,_xludf.AGGREGATE(15,6,ROW(MAESTRO!$B$3:$B$1000)/((MAESTRO!$B$3:$B$1000="ASMAR DIRECCIÓN")*(UPPER(MAESTRO!$L$3:$L$1000)="CONFIRMADO")),ROWS($A$3:A482))),"")</f>
        <v/>
      </c>
      <c r="C482" s="11" t="str">
        <f ca="1">IFERROR(INDEX(MAESTRO!C:C,_xludf.AGGREGATE(15,6,ROW(MAESTRO!$B$3:$B$1000)/((MAESTRO!$B$3:$B$1000="ASMAR DIRECCIÓN")*(UPPER(MAESTRO!$L$3:$L$1000)="CONFIRMADO")),ROWS($A$3:A482))),"")</f>
        <v/>
      </c>
      <c r="D482" s="11" t="str">
        <f ca="1">IFERROR(INDEX(MAESTRO!D:D,_xludf.AGGREGATE(15,6,ROW(MAESTRO!$B$3:$B$1000)/((MAESTRO!$B$3:$B$1000="ASMAR DIRECCIÓN")*(UPPER(MAESTRO!$L$3:$L$1000)="CONFIRMADO")),ROWS($A$3:A482))),"")</f>
        <v/>
      </c>
      <c r="E482" s="11" t="str">
        <f ca="1">IFERROR(INDEX(MAESTRO!E:E,_xludf.AGGREGATE(15,6,ROW(MAESTRO!$B$3:$B$1000)/((MAESTRO!$B$3:$B$1000="ASMAR DIRECCIÓN")*(UPPER(MAESTRO!$L$3:$L$1000)="CONFIRMADO")),ROWS($A$3:A482))),"")</f>
        <v/>
      </c>
      <c r="F482" s="11" t="str">
        <f ca="1">IFERROR(INDEX(MAESTRO!F:F,_xludf.AGGREGATE(15,6,ROW(MAESTRO!$B$3:$B$1000)/((MAESTRO!$B$3:$B$1000="ASMAR DIRECCIÓN")*(UPPER(MAESTRO!$L$3:$L$1000)="CONFIRMADO")),ROWS($A$3:A482))),"")</f>
        <v/>
      </c>
      <c r="G482" s="11" t="str">
        <f ca="1">IFERROR(INDEX(MAESTRO!G:G,_xludf.AGGREGATE(15,6,ROW(MAESTRO!$B$3:$B$1000)/((MAESTRO!$B$3:$B$1000="ASMAR DIRECCIÓN")*(UPPER(MAESTRO!$L$3:$L$1000)="CONFIRMADO")),ROWS($A$3:A482))),"")</f>
        <v/>
      </c>
      <c r="H482" s="11" t="str">
        <f ca="1">IFERROR(INDEX(MAESTRO!H:H,_xludf.AGGREGATE(15,6,ROW(MAESTRO!$B$3:$B$1000)/((MAESTRO!$B$3:$B$1000="ASMAR DIRECCIÓN")*(UPPER(MAESTRO!$L$3:$L$1000)="CONFIRMADO")),ROWS($A$3:A482))),"")</f>
        <v/>
      </c>
      <c r="I482" s="11" t="str">
        <f ca="1">IFERROR(INDEX(MAESTRO!I:I,_xludf.AGGREGATE(15,6,ROW(MAESTRO!$B$3:$B$1000)/((MAESTRO!$B$3:$B$1000="ASMAR DIRECCIÓN")*(UPPER(MAESTRO!$L$3:$L$1000)="CONFIRMADO")),ROWS($A$3:A482))),"")</f>
        <v/>
      </c>
      <c r="J482" s="11" t="str">
        <f ca="1">IFERROR(INDEX(MAESTRO!J:J,_xludf.AGGREGATE(15,6,ROW(MAESTRO!$B$3:$B$1000)/((MAESTRO!$B$3:$B$1000="ASMAR DIRECCIÓN")*(UPPER(MAESTRO!$L$3:$L$1000)="CONFIRMADO")),ROWS($A$3:A482))),"")</f>
        <v/>
      </c>
      <c r="K482" s="11" t="str">
        <f ca="1">IFERROR(INDEX(MAESTRO!K:K,_xludf.AGGREGATE(15,6,ROW(MAESTRO!$B$3:$B$1000)/((MAESTRO!$B$3:$B$1000="ASMAR DIRECCIÓN")*(UPPER(MAESTRO!$L$3:$L$1000)="CONFIRMADO")),ROWS($A$3:A482))),"")</f>
        <v/>
      </c>
      <c r="L482" s="11" t="str">
        <f ca="1">IFERROR(INDEX(MAESTRO!L:L,_xludf.AGGREGATE(15,6,ROW(MAESTRO!$B$3:$B$1000)/((MAESTRO!$B$3:$B$1000="ASMAR DIRECCIÓN")*(UPPER(MAESTRO!$L$3:$L$1000)="CONFIRMADO")),ROWS($A$3:A482))),"")</f>
        <v/>
      </c>
      <c r="M482" s="11" t="str">
        <f ca="1">IFERROR(INDEX(MAESTRO!M:M,_xludf.AGGREGATE(15,6,ROW(MAESTRO!$B$3:$B$1000)/((MAESTRO!$B$3:$B$1000="ASMAR DIRECCIÓN")*(UPPER(MAESTRO!$L$3:$L$1000)="CONFIRMADO")),ROWS($A$3:A482))),"")</f>
        <v/>
      </c>
      <c r="N482" s="11" t="str">
        <f ca="1">IFERROR(INDEX(MAESTRO!N:N,_xludf.AGGREGATE(15,6,ROW(MAESTRO!$B$3:$B$1000)/((MAESTRO!$B$3:$B$1000="ASMAR DIRECCIÓN")*(UPPER(MAESTRO!$L$3:$L$1000)="CONFIRMADO")),ROWS($A$3:A482))),"")</f>
        <v/>
      </c>
      <c r="O482" s="11" t="str">
        <f ca="1">IFERROR(INDEX(MAESTRO!O:O,_xludf.AGGREGATE(15,6,ROW(MAESTRO!$B$3:$B$1000)/((MAESTRO!$B$3:$B$1000="ASMAR DIRECCIÓN")*(UPPER(MAESTRO!$L$3:$L$1000)="CONFIRMADO")),ROWS($A$3:A482))),"")</f>
        <v/>
      </c>
      <c r="P482" s="11" t="str">
        <f ca="1">IFERROR(INDEX(MAESTRO!P:P,_xludf.AGGREGATE(15,6,ROW(MAESTRO!$B$3:$B$1000)/((MAESTRO!$B$3:$B$1000="ASMAR DIRECCIÓN")*(UPPER(MAESTRO!$L$3:$L$1000)="CONFIRMADO")),ROWS($A$3:A482))),"")</f>
        <v/>
      </c>
      <c r="Q482" s="11" t="str">
        <f ca="1">IFERROR(INDEX(MAESTRO!Q:Q,_xludf.AGGREGATE(15,6,ROW(MAESTRO!$B$3:$B$1000)/((MAESTRO!$B$3:$B$1000="ASMAR DIRECCIÓN")*(UPPER(MAESTRO!$L$3:$L$1000)="CONFIRMADO")),ROWS($A$3:A482))),"")</f>
        <v/>
      </c>
      <c r="R482" s="11" t="str">
        <f ca="1">IFERROR(INDEX(MAESTRO!R:R,_xludf.AGGREGATE(15,6,ROW(MAESTRO!$B$3:$B$1000)/((MAESTRO!$B$3:$B$1000="ASMAR DIRECCIÓN")*(UPPER(MAESTRO!$L$3:$L$1000)="CONFIRMADO")),ROWS($A$3:A482))),"")</f>
        <v/>
      </c>
      <c r="S482" s="11" t="str">
        <f ca="1">IFERROR(INDEX(MAESTRO!S:S,_xludf.AGGREGATE(15,6,ROW(MAESTRO!$B$3:$B$1000)/((MAESTRO!$B$3:$B$1000="ASMAR DIRECCIÓN")*(UPPER(MAESTRO!$L$3:$L$1000)="CONFIRMADO")),ROWS($A$3:A482))),"")</f>
        <v/>
      </c>
      <c r="T482" s="11" t="str">
        <f ca="1">IFERROR(INDEX(MAESTRO!T:T,_xludf.AGGREGATE(15,6,ROW(MAESTRO!$B$3:$B$1000)/((MAESTRO!$B$3:$B$1000="ASMAR DIRECCIÓN")*(UPPER(MAESTRO!$L$3:$L$1000)="CONFIRMADO")),ROWS($A$3:A482))),"")</f>
        <v/>
      </c>
      <c r="U482" s="11" t="str">
        <f ca="1">IFERROR(INDEX(MAESTRO!U:U,_xludf.AGGREGATE(15,6,ROW(MAESTRO!$B$3:$B$1000)/((MAESTRO!$B$3:$B$1000="ASMAR DIRECCIÓN")*(UPPER(MAESTRO!$L$3:$L$1000)="CONFIRMADO")),ROWS($A$3:A482))),"")</f>
        <v/>
      </c>
      <c r="V482" s="11" t="str">
        <f ca="1">IFERROR(INDEX(MAESTRO!V:V,_xludf.AGGREGATE(15,6,ROW(MAESTRO!$B$3:$B$1000)/((MAESTRO!$B$3:$B$1000="ASMAR DIRECCIÓN")*(UPPER(MAESTRO!$L$3:$L$1000)="CONFIRMADO")),ROWS($A$3:A482))),"")</f>
        <v/>
      </c>
      <c r="W482" s="11" t="str">
        <f ca="1">IFERROR(INDEX(MAESTRO!W:W,_xludf.AGGREGATE(15,6,ROW(MAESTRO!$B$3:$B$1000)/((MAESTRO!$B$3:$B$1000="ASMAR DIRECCIÓN")*(UPPER(MAESTRO!$L$3:$L$1000)="CONFIRMADO")),ROWS($A$3:A482))),"")</f>
        <v/>
      </c>
      <c r="X482" s="11" t="str">
        <f ca="1">IFERROR(INDEX(MAESTRO!X:X,_xludf.AGGREGATE(15,6,ROW(MAESTRO!$B$3:$B$1000)/((MAESTRO!$B$3:$B$1000="ASMAR DIRECCIÓN")*(UPPER(MAESTRO!$L$3:$L$1000)="CONFIRMADO")),ROWS($A$3:A482))),"")</f>
        <v/>
      </c>
    </row>
    <row r="483" spans="1:24" ht="22.05" customHeight="1">
      <c r="A483" s="10" t="str">
        <f ca="1">IFERROR(INDEX(MAESTRO!A:A,_xludf.AGGREGATE(15,6,ROW(MAESTRO!$B$3:$B$1000)/((MAESTRO!$B$3:$B$1000="ASMAR DIRECCIÓN")*(UPPER(MAESTRO!$L$3:$L$1000)="CONFIRMADO")),ROWS($A$3:A483))),"")</f>
        <v/>
      </c>
      <c r="B483" s="10" t="str">
        <f ca="1">IFERROR(INDEX(MAESTRO!B:B,_xludf.AGGREGATE(15,6,ROW(MAESTRO!$B$3:$B$1000)/((MAESTRO!$B$3:$B$1000="ASMAR DIRECCIÓN")*(UPPER(MAESTRO!$L$3:$L$1000)="CONFIRMADO")),ROWS($A$3:A483))),"")</f>
        <v/>
      </c>
      <c r="C483" s="10" t="str">
        <f ca="1">IFERROR(INDEX(MAESTRO!C:C,_xludf.AGGREGATE(15,6,ROW(MAESTRO!$B$3:$B$1000)/((MAESTRO!$B$3:$B$1000="ASMAR DIRECCIÓN")*(UPPER(MAESTRO!$L$3:$L$1000)="CONFIRMADO")),ROWS($A$3:A483))),"")</f>
        <v/>
      </c>
      <c r="D483" s="10" t="str">
        <f ca="1">IFERROR(INDEX(MAESTRO!D:D,_xludf.AGGREGATE(15,6,ROW(MAESTRO!$B$3:$B$1000)/((MAESTRO!$B$3:$B$1000="ASMAR DIRECCIÓN")*(UPPER(MAESTRO!$L$3:$L$1000)="CONFIRMADO")),ROWS($A$3:A483))),"")</f>
        <v/>
      </c>
      <c r="E483" s="10" t="str">
        <f ca="1">IFERROR(INDEX(MAESTRO!E:E,_xludf.AGGREGATE(15,6,ROW(MAESTRO!$B$3:$B$1000)/((MAESTRO!$B$3:$B$1000="ASMAR DIRECCIÓN")*(UPPER(MAESTRO!$L$3:$L$1000)="CONFIRMADO")),ROWS($A$3:A483))),"")</f>
        <v/>
      </c>
      <c r="F483" s="10" t="str">
        <f ca="1">IFERROR(INDEX(MAESTRO!F:F,_xludf.AGGREGATE(15,6,ROW(MAESTRO!$B$3:$B$1000)/((MAESTRO!$B$3:$B$1000="ASMAR DIRECCIÓN")*(UPPER(MAESTRO!$L$3:$L$1000)="CONFIRMADO")),ROWS($A$3:A483))),"")</f>
        <v/>
      </c>
      <c r="G483" s="10" t="str">
        <f ca="1">IFERROR(INDEX(MAESTRO!G:G,_xludf.AGGREGATE(15,6,ROW(MAESTRO!$B$3:$B$1000)/((MAESTRO!$B$3:$B$1000="ASMAR DIRECCIÓN")*(UPPER(MAESTRO!$L$3:$L$1000)="CONFIRMADO")),ROWS($A$3:A483))),"")</f>
        <v/>
      </c>
      <c r="H483" s="10" t="str">
        <f ca="1">IFERROR(INDEX(MAESTRO!H:H,_xludf.AGGREGATE(15,6,ROW(MAESTRO!$B$3:$B$1000)/((MAESTRO!$B$3:$B$1000="ASMAR DIRECCIÓN")*(UPPER(MAESTRO!$L$3:$L$1000)="CONFIRMADO")),ROWS($A$3:A483))),"")</f>
        <v/>
      </c>
      <c r="I483" s="10" t="str">
        <f ca="1">IFERROR(INDEX(MAESTRO!I:I,_xludf.AGGREGATE(15,6,ROW(MAESTRO!$B$3:$B$1000)/((MAESTRO!$B$3:$B$1000="ASMAR DIRECCIÓN")*(UPPER(MAESTRO!$L$3:$L$1000)="CONFIRMADO")),ROWS($A$3:A483))),"")</f>
        <v/>
      </c>
      <c r="J483" s="10" t="str">
        <f ca="1">IFERROR(INDEX(MAESTRO!J:J,_xludf.AGGREGATE(15,6,ROW(MAESTRO!$B$3:$B$1000)/((MAESTRO!$B$3:$B$1000="ASMAR DIRECCIÓN")*(UPPER(MAESTRO!$L$3:$L$1000)="CONFIRMADO")),ROWS($A$3:A483))),"")</f>
        <v/>
      </c>
      <c r="K483" s="10" t="str">
        <f ca="1">IFERROR(INDEX(MAESTRO!K:K,_xludf.AGGREGATE(15,6,ROW(MAESTRO!$B$3:$B$1000)/((MAESTRO!$B$3:$B$1000="ASMAR DIRECCIÓN")*(UPPER(MAESTRO!$L$3:$L$1000)="CONFIRMADO")),ROWS($A$3:A483))),"")</f>
        <v/>
      </c>
      <c r="L483" s="10" t="str">
        <f ca="1">IFERROR(INDEX(MAESTRO!L:L,_xludf.AGGREGATE(15,6,ROW(MAESTRO!$B$3:$B$1000)/((MAESTRO!$B$3:$B$1000="ASMAR DIRECCIÓN")*(UPPER(MAESTRO!$L$3:$L$1000)="CONFIRMADO")),ROWS($A$3:A483))),"")</f>
        <v/>
      </c>
      <c r="M483" s="10" t="str">
        <f ca="1">IFERROR(INDEX(MAESTRO!M:M,_xludf.AGGREGATE(15,6,ROW(MAESTRO!$B$3:$B$1000)/((MAESTRO!$B$3:$B$1000="ASMAR DIRECCIÓN")*(UPPER(MAESTRO!$L$3:$L$1000)="CONFIRMADO")),ROWS($A$3:A483))),"")</f>
        <v/>
      </c>
      <c r="N483" s="10" t="str">
        <f ca="1">IFERROR(INDEX(MAESTRO!N:N,_xludf.AGGREGATE(15,6,ROW(MAESTRO!$B$3:$B$1000)/((MAESTRO!$B$3:$B$1000="ASMAR DIRECCIÓN")*(UPPER(MAESTRO!$L$3:$L$1000)="CONFIRMADO")),ROWS($A$3:A483))),"")</f>
        <v/>
      </c>
      <c r="O483" s="10" t="str">
        <f ca="1">IFERROR(INDEX(MAESTRO!O:O,_xludf.AGGREGATE(15,6,ROW(MAESTRO!$B$3:$B$1000)/((MAESTRO!$B$3:$B$1000="ASMAR DIRECCIÓN")*(UPPER(MAESTRO!$L$3:$L$1000)="CONFIRMADO")),ROWS($A$3:A483))),"")</f>
        <v/>
      </c>
      <c r="P483" s="10" t="str">
        <f ca="1">IFERROR(INDEX(MAESTRO!P:P,_xludf.AGGREGATE(15,6,ROW(MAESTRO!$B$3:$B$1000)/((MAESTRO!$B$3:$B$1000="ASMAR DIRECCIÓN")*(UPPER(MAESTRO!$L$3:$L$1000)="CONFIRMADO")),ROWS($A$3:A483))),"")</f>
        <v/>
      </c>
      <c r="Q483" s="10" t="str">
        <f ca="1">IFERROR(INDEX(MAESTRO!Q:Q,_xludf.AGGREGATE(15,6,ROW(MAESTRO!$B$3:$B$1000)/((MAESTRO!$B$3:$B$1000="ASMAR DIRECCIÓN")*(UPPER(MAESTRO!$L$3:$L$1000)="CONFIRMADO")),ROWS($A$3:A483))),"")</f>
        <v/>
      </c>
      <c r="R483" s="10" t="str">
        <f ca="1">IFERROR(INDEX(MAESTRO!R:R,_xludf.AGGREGATE(15,6,ROW(MAESTRO!$B$3:$B$1000)/((MAESTRO!$B$3:$B$1000="ASMAR DIRECCIÓN")*(UPPER(MAESTRO!$L$3:$L$1000)="CONFIRMADO")),ROWS($A$3:A483))),"")</f>
        <v/>
      </c>
      <c r="S483" s="10" t="str">
        <f ca="1">IFERROR(INDEX(MAESTRO!S:S,_xludf.AGGREGATE(15,6,ROW(MAESTRO!$B$3:$B$1000)/((MAESTRO!$B$3:$B$1000="ASMAR DIRECCIÓN")*(UPPER(MAESTRO!$L$3:$L$1000)="CONFIRMADO")),ROWS($A$3:A483))),"")</f>
        <v/>
      </c>
      <c r="T483" s="10" t="str">
        <f ca="1">IFERROR(INDEX(MAESTRO!T:T,_xludf.AGGREGATE(15,6,ROW(MAESTRO!$B$3:$B$1000)/((MAESTRO!$B$3:$B$1000="ASMAR DIRECCIÓN")*(UPPER(MAESTRO!$L$3:$L$1000)="CONFIRMADO")),ROWS($A$3:A483))),"")</f>
        <v/>
      </c>
      <c r="U483" s="10" t="str">
        <f ca="1">IFERROR(INDEX(MAESTRO!U:U,_xludf.AGGREGATE(15,6,ROW(MAESTRO!$B$3:$B$1000)/((MAESTRO!$B$3:$B$1000="ASMAR DIRECCIÓN")*(UPPER(MAESTRO!$L$3:$L$1000)="CONFIRMADO")),ROWS($A$3:A483))),"")</f>
        <v/>
      </c>
      <c r="V483" s="10" t="str">
        <f ca="1">IFERROR(INDEX(MAESTRO!V:V,_xludf.AGGREGATE(15,6,ROW(MAESTRO!$B$3:$B$1000)/((MAESTRO!$B$3:$B$1000="ASMAR DIRECCIÓN")*(UPPER(MAESTRO!$L$3:$L$1000)="CONFIRMADO")),ROWS($A$3:A483))),"")</f>
        <v/>
      </c>
      <c r="W483" s="10" t="str">
        <f ca="1">IFERROR(INDEX(MAESTRO!W:W,_xludf.AGGREGATE(15,6,ROW(MAESTRO!$B$3:$B$1000)/((MAESTRO!$B$3:$B$1000="ASMAR DIRECCIÓN")*(UPPER(MAESTRO!$L$3:$L$1000)="CONFIRMADO")),ROWS($A$3:A483))),"")</f>
        <v/>
      </c>
      <c r="X483" s="10" t="str">
        <f ca="1">IFERROR(INDEX(MAESTRO!X:X,_xludf.AGGREGATE(15,6,ROW(MAESTRO!$B$3:$B$1000)/((MAESTRO!$B$3:$B$1000="ASMAR DIRECCIÓN")*(UPPER(MAESTRO!$L$3:$L$1000)="CONFIRMADO")),ROWS($A$3:A483))),"")</f>
        <v/>
      </c>
    </row>
    <row r="484" spans="1:24" ht="22.05" customHeight="1">
      <c r="A484" s="11" t="str">
        <f ca="1">IFERROR(INDEX(MAESTRO!A:A,_xludf.AGGREGATE(15,6,ROW(MAESTRO!$B$3:$B$1000)/((MAESTRO!$B$3:$B$1000="ASMAR DIRECCIÓN")*(UPPER(MAESTRO!$L$3:$L$1000)="CONFIRMADO")),ROWS($A$3:A484))),"")</f>
        <v/>
      </c>
      <c r="B484" s="11" t="str">
        <f ca="1">IFERROR(INDEX(MAESTRO!B:B,_xludf.AGGREGATE(15,6,ROW(MAESTRO!$B$3:$B$1000)/((MAESTRO!$B$3:$B$1000="ASMAR DIRECCIÓN")*(UPPER(MAESTRO!$L$3:$L$1000)="CONFIRMADO")),ROWS($A$3:A484))),"")</f>
        <v/>
      </c>
      <c r="C484" s="11" t="str">
        <f ca="1">IFERROR(INDEX(MAESTRO!C:C,_xludf.AGGREGATE(15,6,ROW(MAESTRO!$B$3:$B$1000)/((MAESTRO!$B$3:$B$1000="ASMAR DIRECCIÓN")*(UPPER(MAESTRO!$L$3:$L$1000)="CONFIRMADO")),ROWS($A$3:A484))),"")</f>
        <v/>
      </c>
      <c r="D484" s="11" t="str">
        <f ca="1">IFERROR(INDEX(MAESTRO!D:D,_xludf.AGGREGATE(15,6,ROW(MAESTRO!$B$3:$B$1000)/((MAESTRO!$B$3:$B$1000="ASMAR DIRECCIÓN")*(UPPER(MAESTRO!$L$3:$L$1000)="CONFIRMADO")),ROWS($A$3:A484))),"")</f>
        <v/>
      </c>
      <c r="E484" s="11" t="str">
        <f ca="1">IFERROR(INDEX(MAESTRO!E:E,_xludf.AGGREGATE(15,6,ROW(MAESTRO!$B$3:$B$1000)/((MAESTRO!$B$3:$B$1000="ASMAR DIRECCIÓN")*(UPPER(MAESTRO!$L$3:$L$1000)="CONFIRMADO")),ROWS($A$3:A484))),"")</f>
        <v/>
      </c>
      <c r="F484" s="11" t="str">
        <f ca="1">IFERROR(INDEX(MAESTRO!F:F,_xludf.AGGREGATE(15,6,ROW(MAESTRO!$B$3:$B$1000)/((MAESTRO!$B$3:$B$1000="ASMAR DIRECCIÓN")*(UPPER(MAESTRO!$L$3:$L$1000)="CONFIRMADO")),ROWS($A$3:A484))),"")</f>
        <v/>
      </c>
      <c r="G484" s="11" t="str">
        <f ca="1">IFERROR(INDEX(MAESTRO!G:G,_xludf.AGGREGATE(15,6,ROW(MAESTRO!$B$3:$B$1000)/((MAESTRO!$B$3:$B$1000="ASMAR DIRECCIÓN")*(UPPER(MAESTRO!$L$3:$L$1000)="CONFIRMADO")),ROWS($A$3:A484))),"")</f>
        <v/>
      </c>
      <c r="H484" s="11" t="str">
        <f ca="1">IFERROR(INDEX(MAESTRO!H:H,_xludf.AGGREGATE(15,6,ROW(MAESTRO!$B$3:$B$1000)/((MAESTRO!$B$3:$B$1000="ASMAR DIRECCIÓN")*(UPPER(MAESTRO!$L$3:$L$1000)="CONFIRMADO")),ROWS($A$3:A484))),"")</f>
        <v/>
      </c>
      <c r="I484" s="11" t="str">
        <f ca="1">IFERROR(INDEX(MAESTRO!I:I,_xludf.AGGREGATE(15,6,ROW(MAESTRO!$B$3:$B$1000)/((MAESTRO!$B$3:$B$1000="ASMAR DIRECCIÓN")*(UPPER(MAESTRO!$L$3:$L$1000)="CONFIRMADO")),ROWS($A$3:A484))),"")</f>
        <v/>
      </c>
      <c r="J484" s="11" t="str">
        <f ca="1">IFERROR(INDEX(MAESTRO!J:J,_xludf.AGGREGATE(15,6,ROW(MAESTRO!$B$3:$B$1000)/((MAESTRO!$B$3:$B$1000="ASMAR DIRECCIÓN")*(UPPER(MAESTRO!$L$3:$L$1000)="CONFIRMADO")),ROWS($A$3:A484))),"")</f>
        <v/>
      </c>
      <c r="K484" s="11" t="str">
        <f ca="1">IFERROR(INDEX(MAESTRO!K:K,_xludf.AGGREGATE(15,6,ROW(MAESTRO!$B$3:$B$1000)/((MAESTRO!$B$3:$B$1000="ASMAR DIRECCIÓN")*(UPPER(MAESTRO!$L$3:$L$1000)="CONFIRMADO")),ROWS($A$3:A484))),"")</f>
        <v/>
      </c>
      <c r="L484" s="11" t="str">
        <f ca="1">IFERROR(INDEX(MAESTRO!L:L,_xludf.AGGREGATE(15,6,ROW(MAESTRO!$B$3:$B$1000)/((MAESTRO!$B$3:$B$1000="ASMAR DIRECCIÓN")*(UPPER(MAESTRO!$L$3:$L$1000)="CONFIRMADO")),ROWS($A$3:A484))),"")</f>
        <v/>
      </c>
      <c r="M484" s="11" t="str">
        <f ca="1">IFERROR(INDEX(MAESTRO!M:M,_xludf.AGGREGATE(15,6,ROW(MAESTRO!$B$3:$B$1000)/((MAESTRO!$B$3:$B$1000="ASMAR DIRECCIÓN")*(UPPER(MAESTRO!$L$3:$L$1000)="CONFIRMADO")),ROWS($A$3:A484))),"")</f>
        <v/>
      </c>
      <c r="N484" s="11" t="str">
        <f ca="1">IFERROR(INDEX(MAESTRO!N:N,_xludf.AGGREGATE(15,6,ROW(MAESTRO!$B$3:$B$1000)/((MAESTRO!$B$3:$B$1000="ASMAR DIRECCIÓN")*(UPPER(MAESTRO!$L$3:$L$1000)="CONFIRMADO")),ROWS($A$3:A484))),"")</f>
        <v/>
      </c>
      <c r="O484" s="11" t="str">
        <f ca="1">IFERROR(INDEX(MAESTRO!O:O,_xludf.AGGREGATE(15,6,ROW(MAESTRO!$B$3:$B$1000)/((MAESTRO!$B$3:$B$1000="ASMAR DIRECCIÓN")*(UPPER(MAESTRO!$L$3:$L$1000)="CONFIRMADO")),ROWS($A$3:A484))),"")</f>
        <v/>
      </c>
      <c r="P484" s="11" t="str">
        <f ca="1">IFERROR(INDEX(MAESTRO!P:P,_xludf.AGGREGATE(15,6,ROW(MAESTRO!$B$3:$B$1000)/((MAESTRO!$B$3:$B$1000="ASMAR DIRECCIÓN")*(UPPER(MAESTRO!$L$3:$L$1000)="CONFIRMADO")),ROWS($A$3:A484))),"")</f>
        <v/>
      </c>
      <c r="Q484" s="11" t="str">
        <f ca="1">IFERROR(INDEX(MAESTRO!Q:Q,_xludf.AGGREGATE(15,6,ROW(MAESTRO!$B$3:$B$1000)/((MAESTRO!$B$3:$B$1000="ASMAR DIRECCIÓN")*(UPPER(MAESTRO!$L$3:$L$1000)="CONFIRMADO")),ROWS($A$3:A484))),"")</f>
        <v/>
      </c>
      <c r="R484" s="11" t="str">
        <f ca="1">IFERROR(INDEX(MAESTRO!R:R,_xludf.AGGREGATE(15,6,ROW(MAESTRO!$B$3:$B$1000)/((MAESTRO!$B$3:$B$1000="ASMAR DIRECCIÓN")*(UPPER(MAESTRO!$L$3:$L$1000)="CONFIRMADO")),ROWS($A$3:A484))),"")</f>
        <v/>
      </c>
      <c r="S484" s="11" t="str">
        <f ca="1">IFERROR(INDEX(MAESTRO!S:S,_xludf.AGGREGATE(15,6,ROW(MAESTRO!$B$3:$B$1000)/((MAESTRO!$B$3:$B$1000="ASMAR DIRECCIÓN")*(UPPER(MAESTRO!$L$3:$L$1000)="CONFIRMADO")),ROWS($A$3:A484))),"")</f>
        <v/>
      </c>
      <c r="T484" s="11" t="str">
        <f ca="1">IFERROR(INDEX(MAESTRO!T:T,_xludf.AGGREGATE(15,6,ROW(MAESTRO!$B$3:$B$1000)/((MAESTRO!$B$3:$B$1000="ASMAR DIRECCIÓN")*(UPPER(MAESTRO!$L$3:$L$1000)="CONFIRMADO")),ROWS($A$3:A484))),"")</f>
        <v/>
      </c>
      <c r="U484" s="11" t="str">
        <f ca="1">IFERROR(INDEX(MAESTRO!U:U,_xludf.AGGREGATE(15,6,ROW(MAESTRO!$B$3:$B$1000)/((MAESTRO!$B$3:$B$1000="ASMAR DIRECCIÓN")*(UPPER(MAESTRO!$L$3:$L$1000)="CONFIRMADO")),ROWS($A$3:A484))),"")</f>
        <v/>
      </c>
      <c r="V484" s="11" t="str">
        <f ca="1">IFERROR(INDEX(MAESTRO!V:V,_xludf.AGGREGATE(15,6,ROW(MAESTRO!$B$3:$B$1000)/((MAESTRO!$B$3:$B$1000="ASMAR DIRECCIÓN")*(UPPER(MAESTRO!$L$3:$L$1000)="CONFIRMADO")),ROWS($A$3:A484))),"")</f>
        <v/>
      </c>
      <c r="W484" s="11" t="str">
        <f ca="1">IFERROR(INDEX(MAESTRO!W:W,_xludf.AGGREGATE(15,6,ROW(MAESTRO!$B$3:$B$1000)/((MAESTRO!$B$3:$B$1000="ASMAR DIRECCIÓN")*(UPPER(MAESTRO!$L$3:$L$1000)="CONFIRMADO")),ROWS($A$3:A484))),"")</f>
        <v/>
      </c>
      <c r="X484" s="11" t="str">
        <f ca="1">IFERROR(INDEX(MAESTRO!X:X,_xludf.AGGREGATE(15,6,ROW(MAESTRO!$B$3:$B$1000)/((MAESTRO!$B$3:$B$1000="ASMAR DIRECCIÓN")*(UPPER(MAESTRO!$L$3:$L$1000)="CONFIRMADO")),ROWS($A$3:A484))),"")</f>
        <v/>
      </c>
    </row>
    <row r="485" spans="1:24" ht="22.05" customHeight="1">
      <c r="A485" s="10" t="str">
        <f ca="1">IFERROR(INDEX(MAESTRO!A:A,_xludf.AGGREGATE(15,6,ROW(MAESTRO!$B$3:$B$1000)/((MAESTRO!$B$3:$B$1000="ASMAR DIRECCIÓN")*(UPPER(MAESTRO!$L$3:$L$1000)="CONFIRMADO")),ROWS($A$3:A485))),"")</f>
        <v/>
      </c>
      <c r="B485" s="10" t="str">
        <f ca="1">IFERROR(INDEX(MAESTRO!B:B,_xludf.AGGREGATE(15,6,ROW(MAESTRO!$B$3:$B$1000)/((MAESTRO!$B$3:$B$1000="ASMAR DIRECCIÓN")*(UPPER(MAESTRO!$L$3:$L$1000)="CONFIRMADO")),ROWS($A$3:A485))),"")</f>
        <v/>
      </c>
      <c r="C485" s="10" t="str">
        <f ca="1">IFERROR(INDEX(MAESTRO!C:C,_xludf.AGGREGATE(15,6,ROW(MAESTRO!$B$3:$B$1000)/((MAESTRO!$B$3:$B$1000="ASMAR DIRECCIÓN")*(UPPER(MAESTRO!$L$3:$L$1000)="CONFIRMADO")),ROWS($A$3:A485))),"")</f>
        <v/>
      </c>
      <c r="D485" s="10" t="str">
        <f ca="1">IFERROR(INDEX(MAESTRO!D:D,_xludf.AGGREGATE(15,6,ROW(MAESTRO!$B$3:$B$1000)/((MAESTRO!$B$3:$B$1000="ASMAR DIRECCIÓN")*(UPPER(MAESTRO!$L$3:$L$1000)="CONFIRMADO")),ROWS($A$3:A485))),"")</f>
        <v/>
      </c>
      <c r="E485" s="10" t="str">
        <f ca="1">IFERROR(INDEX(MAESTRO!E:E,_xludf.AGGREGATE(15,6,ROW(MAESTRO!$B$3:$B$1000)/((MAESTRO!$B$3:$B$1000="ASMAR DIRECCIÓN")*(UPPER(MAESTRO!$L$3:$L$1000)="CONFIRMADO")),ROWS($A$3:A485))),"")</f>
        <v/>
      </c>
      <c r="F485" s="10" t="str">
        <f ca="1">IFERROR(INDEX(MAESTRO!F:F,_xludf.AGGREGATE(15,6,ROW(MAESTRO!$B$3:$B$1000)/((MAESTRO!$B$3:$B$1000="ASMAR DIRECCIÓN")*(UPPER(MAESTRO!$L$3:$L$1000)="CONFIRMADO")),ROWS($A$3:A485))),"")</f>
        <v/>
      </c>
      <c r="G485" s="10" t="str">
        <f ca="1">IFERROR(INDEX(MAESTRO!G:G,_xludf.AGGREGATE(15,6,ROW(MAESTRO!$B$3:$B$1000)/((MAESTRO!$B$3:$B$1000="ASMAR DIRECCIÓN")*(UPPER(MAESTRO!$L$3:$L$1000)="CONFIRMADO")),ROWS($A$3:A485))),"")</f>
        <v/>
      </c>
      <c r="H485" s="10" t="str">
        <f ca="1">IFERROR(INDEX(MAESTRO!H:H,_xludf.AGGREGATE(15,6,ROW(MAESTRO!$B$3:$B$1000)/((MAESTRO!$B$3:$B$1000="ASMAR DIRECCIÓN")*(UPPER(MAESTRO!$L$3:$L$1000)="CONFIRMADO")),ROWS($A$3:A485))),"")</f>
        <v/>
      </c>
      <c r="I485" s="10" t="str">
        <f ca="1">IFERROR(INDEX(MAESTRO!I:I,_xludf.AGGREGATE(15,6,ROW(MAESTRO!$B$3:$B$1000)/((MAESTRO!$B$3:$B$1000="ASMAR DIRECCIÓN")*(UPPER(MAESTRO!$L$3:$L$1000)="CONFIRMADO")),ROWS($A$3:A485))),"")</f>
        <v/>
      </c>
      <c r="J485" s="10" t="str">
        <f ca="1">IFERROR(INDEX(MAESTRO!J:J,_xludf.AGGREGATE(15,6,ROW(MAESTRO!$B$3:$B$1000)/((MAESTRO!$B$3:$B$1000="ASMAR DIRECCIÓN")*(UPPER(MAESTRO!$L$3:$L$1000)="CONFIRMADO")),ROWS($A$3:A485))),"")</f>
        <v/>
      </c>
      <c r="K485" s="10" t="str">
        <f ca="1">IFERROR(INDEX(MAESTRO!K:K,_xludf.AGGREGATE(15,6,ROW(MAESTRO!$B$3:$B$1000)/((MAESTRO!$B$3:$B$1000="ASMAR DIRECCIÓN")*(UPPER(MAESTRO!$L$3:$L$1000)="CONFIRMADO")),ROWS($A$3:A485))),"")</f>
        <v/>
      </c>
      <c r="L485" s="10" t="str">
        <f ca="1">IFERROR(INDEX(MAESTRO!L:L,_xludf.AGGREGATE(15,6,ROW(MAESTRO!$B$3:$B$1000)/((MAESTRO!$B$3:$B$1000="ASMAR DIRECCIÓN")*(UPPER(MAESTRO!$L$3:$L$1000)="CONFIRMADO")),ROWS($A$3:A485))),"")</f>
        <v/>
      </c>
      <c r="M485" s="10" t="str">
        <f ca="1">IFERROR(INDEX(MAESTRO!M:M,_xludf.AGGREGATE(15,6,ROW(MAESTRO!$B$3:$B$1000)/((MAESTRO!$B$3:$B$1000="ASMAR DIRECCIÓN")*(UPPER(MAESTRO!$L$3:$L$1000)="CONFIRMADO")),ROWS($A$3:A485))),"")</f>
        <v/>
      </c>
      <c r="N485" s="10" t="str">
        <f ca="1">IFERROR(INDEX(MAESTRO!N:N,_xludf.AGGREGATE(15,6,ROW(MAESTRO!$B$3:$B$1000)/((MAESTRO!$B$3:$B$1000="ASMAR DIRECCIÓN")*(UPPER(MAESTRO!$L$3:$L$1000)="CONFIRMADO")),ROWS($A$3:A485))),"")</f>
        <v/>
      </c>
      <c r="O485" s="10" t="str">
        <f ca="1">IFERROR(INDEX(MAESTRO!O:O,_xludf.AGGREGATE(15,6,ROW(MAESTRO!$B$3:$B$1000)/((MAESTRO!$B$3:$B$1000="ASMAR DIRECCIÓN")*(UPPER(MAESTRO!$L$3:$L$1000)="CONFIRMADO")),ROWS($A$3:A485))),"")</f>
        <v/>
      </c>
      <c r="P485" s="10" t="str">
        <f ca="1">IFERROR(INDEX(MAESTRO!P:P,_xludf.AGGREGATE(15,6,ROW(MAESTRO!$B$3:$B$1000)/((MAESTRO!$B$3:$B$1000="ASMAR DIRECCIÓN")*(UPPER(MAESTRO!$L$3:$L$1000)="CONFIRMADO")),ROWS($A$3:A485))),"")</f>
        <v/>
      </c>
      <c r="Q485" s="10" t="str">
        <f ca="1">IFERROR(INDEX(MAESTRO!Q:Q,_xludf.AGGREGATE(15,6,ROW(MAESTRO!$B$3:$B$1000)/((MAESTRO!$B$3:$B$1000="ASMAR DIRECCIÓN")*(UPPER(MAESTRO!$L$3:$L$1000)="CONFIRMADO")),ROWS($A$3:A485))),"")</f>
        <v/>
      </c>
      <c r="R485" s="10" t="str">
        <f ca="1">IFERROR(INDEX(MAESTRO!R:R,_xludf.AGGREGATE(15,6,ROW(MAESTRO!$B$3:$B$1000)/((MAESTRO!$B$3:$B$1000="ASMAR DIRECCIÓN")*(UPPER(MAESTRO!$L$3:$L$1000)="CONFIRMADO")),ROWS($A$3:A485))),"")</f>
        <v/>
      </c>
      <c r="S485" s="10" t="str">
        <f ca="1">IFERROR(INDEX(MAESTRO!S:S,_xludf.AGGREGATE(15,6,ROW(MAESTRO!$B$3:$B$1000)/((MAESTRO!$B$3:$B$1000="ASMAR DIRECCIÓN")*(UPPER(MAESTRO!$L$3:$L$1000)="CONFIRMADO")),ROWS($A$3:A485))),"")</f>
        <v/>
      </c>
      <c r="T485" s="10" t="str">
        <f ca="1">IFERROR(INDEX(MAESTRO!T:T,_xludf.AGGREGATE(15,6,ROW(MAESTRO!$B$3:$B$1000)/((MAESTRO!$B$3:$B$1000="ASMAR DIRECCIÓN")*(UPPER(MAESTRO!$L$3:$L$1000)="CONFIRMADO")),ROWS($A$3:A485))),"")</f>
        <v/>
      </c>
      <c r="U485" s="10" t="str">
        <f ca="1">IFERROR(INDEX(MAESTRO!U:U,_xludf.AGGREGATE(15,6,ROW(MAESTRO!$B$3:$B$1000)/((MAESTRO!$B$3:$B$1000="ASMAR DIRECCIÓN")*(UPPER(MAESTRO!$L$3:$L$1000)="CONFIRMADO")),ROWS($A$3:A485))),"")</f>
        <v/>
      </c>
      <c r="V485" s="10" t="str">
        <f ca="1">IFERROR(INDEX(MAESTRO!V:V,_xludf.AGGREGATE(15,6,ROW(MAESTRO!$B$3:$B$1000)/((MAESTRO!$B$3:$B$1000="ASMAR DIRECCIÓN")*(UPPER(MAESTRO!$L$3:$L$1000)="CONFIRMADO")),ROWS($A$3:A485))),"")</f>
        <v/>
      </c>
      <c r="W485" s="10" t="str">
        <f ca="1">IFERROR(INDEX(MAESTRO!W:W,_xludf.AGGREGATE(15,6,ROW(MAESTRO!$B$3:$B$1000)/((MAESTRO!$B$3:$B$1000="ASMAR DIRECCIÓN")*(UPPER(MAESTRO!$L$3:$L$1000)="CONFIRMADO")),ROWS($A$3:A485))),"")</f>
        <v/>
      </c>
      <c r="X485" s="10" t="str">
        <f ca="1">IFERROR(INDEX(MAESTRO!X:X,_xludf.AGGREGATE(15,6,ROW(MAESTRO!$B$3:$B$1000)/((MAESTRO!$B$3:$B$1000="ASMAR DIRECCIÓN")*(UPPER(MAESTRO!$L$3:$L$1000)="CONFIRMADO")),ROWS($A$3:A485))),"")</f>
        <v/>
      </c>
    </row>
    <row r="486" spans="1:24" ht="22.05" customHeight="1">
      <c r="A486" s="11" t="str">
        <f ca="1">IFERROR(INDEX(MAESTRO!A:A,_xludf.AGGREGATE(15,6,ROW(MAESTRO!$B$3:$B$1000)/((MAESTRO!$B$3:$B$1000="ASMAR DIRECCIÓN")*(UPPER(MAESTRO!$L$3:$L$1000)="CONFIRMADO")),ROWS($A$3:A486))),"")</f>
        <v/>
      </c>
      <c r="B486" s="11" t="str">
        <f ca="1">IFERROR(INDEX(MAESTRO!B:B,_xludf.AGGREGATE(15,6,ROW(MAESTRO!$B$3:$B$1000)/((MAESTRO!$B$3:$B$1000="ASMAR DIRECCIÓN")*(UPPER(MAESTRO!$L$3:$L$1000)="CONFIRMADO")),ROWS($A$3:A486))),"")</f>
        <v/>
      </c>
      <c r="C486" s="11" t="str">
        <f ca="1">IFERROR(INDEX(MAESTRO!C:C,_xludf.AGGREGATE(15,6,ROW(MAESTRO!$B$3:$B$1000)/((MAESTRO!$B$3:$B$1000="ASMAR DIRECCIÓN")*(UPPER(MAESTRO!$L$3:$L$1000)="CONFIRMADO")),ROWS($A$3:A486))),"")</f>
        <v/>
      </c>
      <c r="D486" s="11" t="str">
        <f ca="1">IFERROR(INDEX(MAESTRO!D:D,_xludf.AGGREGATE(15,6,ROW(MAESTRO!$B$3:$B$1000)/((MAESTRO!$B$3:$B$1000="ASMAR DIRECCIÓN")*(UPPER(MAESTRO!$L$3:$L$1000)="CONFIRMADO")),ROWS($A$3:A486))),"")</f>
        <v/>
      </c>
      <c r="E486" s="11" t="str">
        <f ca="1">IFERROR(INDEX(MAESTRO!E:E,_xludf.AGGREGATE(15,6,ROW(MAESTRO!$B$3:$B$1000)/((MAESTRO!$B$3:$B$1000="ASMAR DIRECCIÓN")*(UPPER(MAESTRO!$L$3:$L$1000)="CONFIRMADO")),ROWS($A$3:A486))),"")</f>
        <v/>
      </c>
      <c r="F486" s="11" t="str">
        <f ca="1">IFERROR(INDEX(MAESTRO!F:F,_xludf.AGGREGATE(15,6,ROW(MAESTRO!$B$3:$B$1000)/((MAESTRO!$B$3:$B$1000="ASMAR DIRECCIÓN")*(UPPER(MAESTRO!$L$3:$L$1000)="CONFIRMADO")),ROWS($A$3:A486))),"")</f>
        <v/>
      </c>
      <c r="G486" s="11" t="str">
        <f ca="1">IFERROR(INDEX(MAESTRO!G:G,_xludf.AGGREGATE(15,6,ROW(MAESTRO!$B$3:$B$1000)/((MAESTRO!$B$3:$B$1000="ASMAR DIRECCIÓN")*(UPPER(MAESTRO!$L$3:$L$1000)="CONFIRMADO")),ROWS($A$3:A486))),"")</f>
        <v/>
      </c>
      <c r="H486" s="11" t="str">
        <f ca="1">IFERROR(INDEX(MAESTRO!H:H,_xludf.AGGREGATE(15,6,ROW(MAESTRO!$B$3:$B$1000)/((MAESTRO!$B$3:$B$1000="ASMAR DIRECCIÓN")*(UPPER(MAESTRO!$L$3:$L$1000)="CONFIRMADO")),ROWS($A$3:A486))),"")</f>
        <v/>
      </c>
      <c r="I486" s="11" t="str">
        <f ca="1">IFERROR(INDEX(MAESTRO!I:I,_xludf.AGGREGATE(15,6,ROW(MAESTRO!$B$3:$B$1000)/((MAESTRO!$B$3:$B$1000="ASMAR DIRECCIÓN")*(UPPER(MAESTRO!$L$3:$L$1000)="CONFIRMADO")),ROWS($A$3:A486))),"")</f>
        <v/>
      </c>
      <c r="J486" s="11" t="str">
        <f ca="1">IFERROR(INDEX(MAESTRO!J:J,_xludf.AGGREGATE(15,6,ROW(MAESTRO!$B$3:$B$1000)/((MAESTRO!$B$3:$B$1000="ASMAR DIRECCIÓN")*(UPPER(MAESTRO!$L$3:$L$1000)="CONFIRMADO")),ROWS($A$3:A486))),"")</f>
        <v/>
      </c>
      <c r="K486" s="11" t="str">
        <f ca="1">IFERROR(INDEX(MAESTRO!K:K,_xludf.AGGREGATE(15,6,ROW(MAESTRO!$B$3:$B$1000)/((MAESTRO!$B$3:$B$1000="ASMAR DIRECCIÓN")*(UPPER(MAESTRO!$L$3:$L$1000)="CONFIRMADO")),ROWS($A$3:A486))),"")</f>
        <v/>
      </c>
      <c r="L486" s="11" t="str">
        <f ca="1">IFERROR(INDEX(MAESTRO!L:L,_xludf.AGGREGATE(15,6,ROW(MAESTRO!$B$3:$B$1000)/((MAESTRO!$B$3:$B$1000="ASMAR DIRECCIÓN")*(UPPER(MAESTRO!$L$3:$L$1000)="CONFIRMADO")),ROWS($A$3:A486))),"")</f>
        <v/>
      </c>
      <c r="M486" s="11" t="str">
        <f ca="1">IFERROR(INDEX(MAESTRO!M:M,_xludf.AGGREGATE(15,6,ROW(MAESTRO!$B$3:$B$1000)/((MAESTRO!$B$3:$B$1000="ASMAR DIRECCIÓN")*(UPPER(MAESTRO!$L$3:$L$1000)="CONFIRMADO")),ROWS($A$3:A486))),"")</f>
        <v/>
      </c>
      <c r="N486" s="11" t="str">
        <f ca="1">IFERROR(INDEX(MAESTRO!N:N,_xludf.AGGREGATE(15,6,ROW(MAESTRO!$B$3:$B$1000)/((MAESTRO!$B$3:$B$1000="ASMAR DIRECCIÓN")*(UPPER(MAESTRO!$L$3:$L$1000)="CONFIRMADO")),ROWS($A$3:A486))),"")</f>
        <v/>
      </c>
      <c r="O486" s="11" t="str">
        <f ca="1">IFERROR(INDEX(MAESTRO!O:O,_xludf.AGGREGATE(15,6,ROW(MAESTRO!$B$3:$B$1000)/((MAESTRO!$B$3:$B$1000="ASMAR DIRECCIÓN")*(UPPER(MAESTRO!$L$3:$L$1000)="CONFIRMADO")),ROWS($A$3:A486))),"")</f>
        <v/>
      </c>
      <c r="P486" s="11" t="str">
        <f ca="1">IFERROR(INDEX(MAESTRO!P:P,_xludf.AGGREGATE(15,6,ROW(MAESTRO!$B$3:$B$1000)/((MAESTRO!$B$3:$B$1000="ASMAR DIRECCIÓN")*(UPPER(MAESTRO!$L$3:$L$1000)="CONFIRMADO")),ROWS($A$3:A486))),"")</f>
        <v/>
      </c>
      <c r="Q486" s="11" t="str">
        <f ca="1">IFERROR(INDEX(MAESTRO!Q:Q,_xludf.AGGREGATE(15,6,ROW(MAESTRO!$B$3:$B$1000)/((MAESTRO!$B$3:$B$1000="ASMAR DIRECCIÓN")*(UPPER(MAESTRO!$L$3:$L$1000)="CONFIRMADO")),ROWS($A$3:A486))),"")</f>
        <v/>
      </c>
      <c r="R486" s="11" t="str">
        <f ca="1">IFERROR(INDEX(MAESTRO!R:R,_xludf.AGGREGATE(15,6,ROW(MAESTRO!$B$3:$B$1000)/((MAESTRO!$B$3:$B$1000="ASMAR DIRECCIÓN")*(UPPER(MAESTRO!$L$3:$L$1000)="CONFIRMADO")),ROWS($A$3:A486))),"")</f>
        <v/>
      </c>
      <c r="S486" s="11" t="str">
        <f ca="1">IFERROR(INDEX(MAESTRO!S:S,_xludf.AGGREGATE(15,6,ROW(MAESTRO!$B$3:$B$1000)/((MAESTRO!$B$3:$B$1000="ASMAR DIRECCIÓN")*(UPPER(MAESTRO!$L$3:$L$1000)="CONFIRMADO")),ROWS($A$3:A486))),"")</f>
        <v/>
      </c>
      <c r="T486" s="11" t="str">
        <f ca="1">IFERROR(INDEX(MAESTRO!T:T,_xludf.AGGREGATE(15,6,ROW(MAESTRO!$B$3:$B$1000)/((MAESTRO!$B$3:$B$1000="ASMAR DIRECCIÓN")*(UPPER(MAESTRO!$L$3:$L$1000)="CONFIRMADO")),ROWS($A$3:A486))),"")</f>
        <v/>
      </c>
      <c r="U486" s="11" t="str">
        <f ca="1">IFERROR(INDEX(MAESTRO!U:U,_xludf.AGGREGATE(15,6,ROW(MAESTRO!$B$3:$B$1000)/((MAESTRO!$B$3:$B$1000="ASMAR DIRECCIÓN")*(UPPER(MAESTRO!$L$3:$L$1000)="CONFIRMADO")),ROWS($A$3:A486))),"")</f>
        <v/>
      </c>
      <c r="V486" s="11" t="str">
        <f ca="1">IFERROR(INDEX(MAESTRO!V:V,_xludf.AGGREGATE(15,6,ROW(MAESTRO!$B$3:$B$1000)/((MAESTRO!$B$3:$B$1000="ASMAR DIRECCIÓN")*(UPPER(MAESTRO!$L$3:$L$1000)="CONFIRMADO")),ROWS($A$3:A486))),"")</f>
        <v/>
      </c>
      <c r="W486" s="11" t="str">
        <f ca="1">IFERROR(INDEX(MAESTRO!W:W,_xludf.AGGREGATE(15,6,ROW(MAESTRO!$B$3:$B$1000)/((MAESTRO!$B$3:$B$1000="ASMAR DIRECCIÓN")*(UPPER(MAESTRO!$L$3:$L$1000)="CONFIRMADO")),ROWS($A$3:A486))),"")</f>
        <v/>
      </c>
      <c r="X486" s="11" t="str">
        <f ca="1">IFERROR(INDEX(MAESTRO!X:X,_xludf.AGGREGATE(15,6,ROW(MAESTRO!$B$3:$B$1000)/((MAESTRO!$B$3:$B$1000="ASMAR DIRECCIÓN")*(UPPER(MAESTRO!$L$3:$L$1000)="CONFIRMADO")),ROWS($A$3:A486))),"")</f>
        <v/>
      </c>
    </row>
    <row r="487" spans="1:24" ht="22.05" customHeight="1">
      <c r="A487" s="10" t="str">
        <f ca="1">IFERROR(INDEX(MAESTRO!A:A,_xludf.AGGREGATE(15,6,ROW(MAESTRO!$B$3:$B$1000)/((MAESTRO!$B$3:$B$1000="ASMAR DIRECCIÓN")*(UPPER(MAESTRO!$L$3:$L$1000)="CONFIRMADO")),ROWS($A$3:A487))),"")</f>
        <v/>
      </c>
      <c r="B487" s="10" t="str">
        <f ca="1">IFERROR(INDEX(MAESTRO!B:B,_xludf.AGGREGATE(15,6,ROW(MAESTRO!$B$3:$B$1000)/((MAESTRO!$B$3:$B$1000="ASMAR DIRECCIÓN")*(UPPER(MAESTRO!$L$3:$L$1000)="CONFIRMADO")),ROWS($A$3:A487))),"")</f>
        <v/>
      </c>
      <c r="C487" s="10" t="str">
        <f ca="1">IFERROR(INDEX(MAESTRO!C:C,_xludf.AGGREGATE(15,6,ROW(MAESTRO!$B$3:$B$1000)/((MAESTRO!$B$3:$B$1000="ASMAR DIRECCIÓN")*(UPPER(MAESTRO!$L$3:$L$1000)="CONFIRMADO")),ROWS($A$3:A487))),"")</f>
        <v/>
      </c>
      <c r="D487" s="10" t="str">
        <f ca="1">IFERROR(INDEX(MAESTRO!D:D,_xludf.AGGREGATE(15,6,ROW(MAESTRO!$B$3:$B$1000)/((MAESTRO!$B$3:$B$1000="ASMAR DIRECCIÓN")*(UPPER(MAESTRO!$L$3:$L$1000)="CONFIRMADO")),ROWS($A$3:A487))),"")</f>
        <v/>
      </c>
      <c r="E487" s="10" t="str">
        <f ca="1">IFERROR(INDEX(MAESTRO!E:E,_xludf.AGGREGATE(15,6,ROW(MAESTRO!$B$3:$B$1000)/((MAESTRO!$B$3:$B$1000="ASMAR DIRECCIÓN")*(UPPER(MAESTRO!$L$3:$L$1000)="CONFIRMADO")),ROWS($A$3:A487))),"")</f>
        <v/>
      </c>
      <c r="F487" s="10" t="str">
        <f ca="1">IFERROR(INDEX(MAESTRO!F:F,_xludf.AGGREGATE(15,6,ROW(MAESTRO!$B$3:$B$1000)/((MAESTRO!$B$3:$B$1000="ASMAR DIRECCIÓN")*(UPPER(MAESTRO!$L$3:$L$1000)="CONFIRMADO")),ROWS($A$3:A487))),"")</f>
        <v/>
      </c>
      <c r="G487" s="10" t="str">
        <f ca="1">IFERROR(INDEX(MAESTRO!G:G,_xludf.AGGREGATE(15,6,ROW(MAESTRO!$B$3:$B$1000)/((MAESTRO!$B$3:$B$1000="ASMAR DIRECCIÓN")*(UPPER(MAESTRO!$L$3:$L$1000)="CONFIRMADO")),ROWS($A$3:A487))),"")</f>
        <v/>
      </c>
      <c r="H487" s="10" t="str">
        <f ca="1">IFERROR(INDEX(MAESTRO!H:H,_xludf.AGGREGATE(15,6,ROW(MAESTRO!$B$3:$B$1000)/((MAESTRO!$B$3:$B$1000="ASMAR DIRECCIÓN")*(UPPER(MAESTRO!$L$3:$L$1000)="CONFIRMADO")),ROWS($A$3:A487))),"")</f>
        <v/>
      </c>
      <c r="I487" s="10" t="str">
        <f ca="1">IFERROR(INDEX(MAESTRO!I:I,_xludf.AGGREGATE(15,6,ROW(MAESTRO!$B$3:$B$1000)/((MAESTRO!$B$3:$B$1000="ASMAR DIRECCIÓN")*(UPPER(MAESTRO!$L$3:$L$1000)="CONFIRMADO")),ROWS($A$3:A487))),"")</f>
        <v/>
      </c>
      <c r="J487" s="10" t="str">
        <f ca="1">IFERROR(INDEX(MAESTRO!J:J,_xludf.AGGREGATE(15,6,ROW(MAESTRO!$B$3:$B$1000)/((MAESTRO!$B$3:$B$1000="ASMAR DIRECCIÓN")*(UPPER(MAESTRO!$L$3:$L$1000)="CONFIRMADO")),ROWS($A$3:A487))),"")</f>
        <v/>
      </c>
      <c r="K487" s="10" t="str">
        <f ca="1">IFERROR(INDEX(MAESTRO!K:K,_xludf.AGGREGATE(15,6,ROW(MAESTRO!$B$3:$B$1000)/((MAESTRO!$B$3:$B$1000="ASMAR DIRECCIÓN")*(UPPER(MAESTRO!$L$3:$L$1000)="CONFIRMADO")),ROWS($A$3:A487))),"")</f>
        <v/>
      </c>
      <c r="L487" s="10" t="str">
        <f ca="1">IFERROR(INDEX(MAESTRO!L:L,_xludf.AGGREGATE(15,6,ROW(MAESTRO!$B$3:$B$1000)/((MAESTRO!$B$3:$B$1000="ASMAR DIRECCIÓN")*(UPPER(MAESTRO!$L$3:$L$1000)="CONFIRMADO")),ROWS($A$3:A487))),"")</f>
        <v/>
      </c>
      <c r="M487" s="10" t="str">
        <f ca="1">IFERROR(INDEX(MAESTRO!M:M,_xludf.AGGREGATE(15,6,ROW(MAESTRO!$B$3:$B$1000)/((MAESTRO!$B$3:$B$1000="ASMAR DIRECCIÓN")*(UPPER(MAESTRO!$L$3:$L$1000)="CONFIRMADO")),ROWS($A$3:A487))),"")</f>
        <v/>
      </c>
      <c r="N487" s="10" t="str">
        <f ca="1">IFERROR(INDEX(MAESTRO!N:N,_xludf.AGGREGATE(15,6,ROW(MAESTRO!$B$3:$B$1000)/((MAESTRO!$B$3:$B$1000="ASMAR DIRECCIÓN")*(UPPER(MAESTRO!$L$3:$L$1000)="CONFIRMADO")),ROWS($A$3:A487))),"")</f>
        <v/>
      </c>
      <c r="O487" s="10" t="str">
        <f ca="1">IFERROR(INDEX(MAESTRO!O:O,_xludf.AGGREGATE(15,6,ROW(MAESTRO!$B$3:$B$1000)/((MAESTRO!$B$3:$B$1000="ASMAR DIRECCIÓN")*(UPPER(MAESTRO!$L$3:$L$1000)="CONFIRMADO")),ROWS($A$3:A487))),"")</f>
        <v/>
      </c>
      <c r="P487" s="10" t="str">
        <f ca="1">IFERROR(INDEX(MAESTRO!P:P,_xludf.AGGREGATE(15,6,ROW(MAESTRO!$B$3:$B$1000)/((MAESTRO!$B$3:$B$1000="ASMAR DIRECCIÓN")*(UPPER(MAESTRO!$L$3:$L$1000)="CONFIRMADO")),ROWS($A$3:A487))),"")</f>
        <v/>
      </c>
      <c r="Q487" s="10" t="str">
        <f ca="1">IFERROR(INDEX(MAESTRO!Q:Q,_xludf.AGGREGATE(15,6,ROW(MAESTRO!$B$3:$B$1000)/((MAESTRO!$B$3:$B$1000="ASMAR DIRECCIÓN")*(UPPER(MAESTRO!$L$3:$L$1000)="CONFIRMADO")),ROWS($A$3:A487))),"")</f>
        <v/>
      </c>
      <c r="R487" s="10" t="str">
        <f ca="1">IFERROR(INDEX(MAESTRO!R:R,_xludf.AGGREGATE(15,6,ROW(MAESTRO!$B$3:$B$1000)/((MAESTRO!$B$3:$B$1000="ASMAR DIRECCIÓN")*(UPPER(MAESTRO!$L$3:$L$1000)="CONFIRMADO")),ROWS($A$3:A487))),"")</f>
        <v/>
      </c>
      <c r="S487" s="10" t="str">
        <f ca="1">IFERROR(INDEX(MAESTRO!S:S,_xludf.AGGREGATE(15,6,ROW(MAESTRO!$B$3:$B$1000)/((MAESTRO!$B$3:$B$1000="ASMAR DIRECCIÓN")*(UPPER(MAESTRO!$L$3:$L$1000)="CONFIRMADO")),ROWS($A$3:A487))),"")</f>
        <v/>
      </c>
      <c r="T487" s="10" t="str">
        <f ca="1">IFERROR(INDEX(MAESTRO!T:T,_xludf.AGGREGATE(15,6,ROW(MAESTRO!$B$3:$B$1000)/((MAESTRO!$B$3:$B$1000="ASMAR DIRECCIÓN")*(UPPER(MAESTRO!$L$3:$L$1000)="CONFIRMADO")),ROWS($A$3:A487))),"")</f>
        <v/>
      </c>
      <c r="U487" s="10" t="str">
        <f ca="1">IFERROR(INDEX(MAESTRO!U:U,_xludf.AGGREGATE(15,6,ROW(MAESTRO!$B$3:$B$1000)/((MAESTRO!$B$3:$B$1000="ASMAR DIRECCIÓN")*(UPPER(MAESTRO!$L$3:$L$1000)="CONFIRMADO")),ROWS($A$3:A487))),"")</f>
        <v/>
      </c>
      <c r="V487" s="10" t="str">
        <f ca="1">IFERROR(INDEX(MAESTRO!V:V,_xludf.AGGREGATE(15,6,ROW(MAESTRO!$B$3:$B$1000)/((MAESTRO!$B$3:$B$1000="ASMAR DIRECCIÓN")*(UPPER(MAESTRO!$L$3:$L$1000)="CONFIRMADO")),ROWS($A$3:A487))),"")</f>
        <v/>
      </c>
      <c r="W487" s="10" t="str">
        <f ca="1">IFERROR(INDEX(MAESTRO!W:W,_xludf.AGGREGATE(15,6,ROW(MAESTRO!$B$3:$B$1000)/((MAESTRO!$B$3:$B$1000="ASMAR DIRECCIÓN")*(UPPER(MAESTRO!$L$3:$L$1000)="CONFIRMADO")),ROWS($A$3:A487))),"")</f>
        <v/>
      </c>
      <c r="X487" s="10" t="str">
        <f ca="1">IFERROR(INDEX(MAESTRO!X:X,_xludf.AGGREGATE(15,6,ROW(MAESTRO!$B$3:$B$1000)/((MAESTRO!$B$3:$B$1000="ASMAR DIRECCIÓN")*(UPPER(MAESTRO!$L$3:$L$1000)="CONFIRMADO")),ROWS($A$3:A487))),"")</f>
        <v/>
      </c>
    </row>
    <row r="488" spans="1:24" ht="22.05" customHeight="1">
      <c r="A488" s="11" t="str">
        <f ca="1">IFERROR(INDEX(MAESTRO!A:A,_xludf.AGGREGATE(15,6,ROW(MAESTRO!$B$3:$B$1000)/((MAESTRO!$B$3:$B$1000="ASMAR DIRECCIÓN")*(UPPER(MAESTRO!$L$3:$L$1000)="CONFIRMADO")),ROWS($A$3:A488))),"")</f>
        <v/>
      </c>
      <c r="B488" s="11" t="str">
        <f ca="1">IFERROR(INDEX(MAESTRO!B:B,_xludf.AGGREGATE(15,6,ROW(MAESTRO!$B$3:$B$1000)/((MAESTRO!$B$3:$B$1000="ASMAR DIRECCIÓN")*(UPPER(MAESTRO!$L$3:$L$1000)="CONFIRMADO")),ROWS($A$3:A488))),"")</f>
        <v/>
      </c>
      <c r="C488" s="11" t="str">
        <f ca="1">IFERROR(INDEX(MAESTRO!C:C,_xludf.AGGREGATE(15,6,ROW(MAESTRO!$B$3:$B$1000)/((MAESTRO!$B$3:$B$1000="ASMAR DIRECCIÓN")*(UPPER(MAESTRO!$L$3:$L$1000)="CONFIRMADO")),ROWS($A$3:A488))),"")</f>
        <v/>
      </c>
      <c r="D488" s="11" t="str">
        <f ca="1">IFERROR(INDEX(MAESTRO!D:D,_xludf.AGGREGATE(15,6,ROW(MAESTRO!$B$3:$B$1000)/((MAESTRO!$B$3:$B$1000="ASMAR DIRECCIÓN")*(UPPER(MAESTRO!$L$3:$L$1000)="CONFIRMADO")),ROWS($A$3:A488))),"")</f>
        <v/>
      </c>
      <c r="E488" s="11" t="str">
        <f ca="1">IFERROR(INDEX(MAESTRO!E:E,_xludf.AGGREGATE(15,6,ROW(MAESTRO!$B$3:$B$1000)/((MAESTRO!$B$3:$B$1000="ASMAR DIRECCIÓN")*(UPPER(MAESTRO!$L$3:$L$1000)="CONFIRMADO")),ROWS($A$3:A488))),"")</f>
        <v/>
      </c>
      <c r="F488" s="11" t="str">
        <f ca="1">IFERROR(INDEX(MAESTRO!F:F,_xludf.AGGREGATE(15,6,ROW(MAESTRO!$B$3:$B$1000)/((MAESTRO!$B$3:$B$1000="ASMAR DIRECCIÓN")*(UPPER(MAESTRO!$L$3:$L$1000)="CONFIRMADO")),ROWS($A$3:A488))),"")</f>
        <v/>
      </c>
      <c r="G488" s="11" t="str">
        <f ca="1">IFERROR(INDEX(MAESTRO!G:G,_xludf.AGGREGATE(15,6,ROW(MAESTRO!$B$3:$B$1000)/((MAESTRO!$B$3:$B$1000="ASMAR DIRECCIÓN")*(UPPER(MAESTRO!$L$3:$L$1000)="CONFIRMADO")),ROWS($A$3:A488))),"")</f>
        <v/>
      </c>
      <c r="H488" s="11" t="str">
        <f ca="1">IFERROR(INDEX(MAESTRO!H:H,_xludf.AGGREGATE(15,6,ROW(MAESTRO!$B$3:$B$1000)/((MAESTRO!$B$3:$B$1000="ASMAR DIRECCIÓN")*(UPPER(MAESTRO!$L$3:$L$1000)="CONFIRMADO")),ROWS($A$3:A488))),"")</f>
        <v/>
      </c>
      <c r="I488" s="11" t="str">
        <f ca="1">IFERROR(INDEX(MAESTRO!I:I,_xludf.AGGREGATE(15,6,ROW(MAESTRO!$B$3:$B$1000)/((MAESTRO!$B$3:$B$1000="ASMAR DIRECCIÓN")*(UPPER(MAESTRO!$L$3:$L$1000)="CONFIRMADO")),ROWS($A$3:A488))),"")</f>
        <v/>
      </c>
      <c r="J488" s="11" t="str">
        <f ca="1">IFERROR(INDEX(MAESTRO!J:J,_xludf.AGGREGATE(15,6,ROW(MAESTRO!$B$3:$B$1000)/((MAESTRO!$B$3:$B$1000="ASMAR DIRECCIÓN")*(UPPER(MAESTRO!$L$3:$L$1000)="CONFIRMADO")),ROWS($A$3:A488))),"")</f>
        <v/>
      </c>
      <c r="K488" s="11" t="str">
        <f ca="1">IFERROR(INDEX(MAESTRO!K:K,_xludf.AGGREGATE(15,6,ROW(MAESTRO!$B$3:$B$1000)/((MAESTRO!$B$3:$B$1000="ASMAR DIRECCIÓN")*(UPPER(MAESTRO!$L$3:$L$1000)="CONFIRMADO")),ROWS($A$3:A488))),"")</f>
        <v/>
      </c>
      <c r="L488" s="11" t="str">
        <f ca="1">IFERROR(INDEX(MAESTRO!L:L,_xludf.AGGREGATE(15,6,ROW(MAESTRO!$B$3:$B$1000)/((MAESTRO!$B$3:$B$1000="ASMAR DIRECCIÓN")*(UPPER(MAESTRO!$L$3:$L$1000)="CONFIRMADO")),ROWS($A$3:A488))),"")</f>
        <v/>
      </c>
      <c r="M488" s="11" t="str">
        <f ca="1">IFERROR(INDEX(MAESTRO!M:M,_xludf.AGGREGATE(15,6,ROW(MAESTRO!$B$3:$B$1000)/((MAESTRO!$B$3:$B$1000="ASMAR DIRECCIÓN")*(UPPER(MAESTRO!$L$3:$L$1000)="CONFIRMADO")),ROWS($A$3:A488))),"")</f>
        <v/>
      </c>
      <c r="N488" s="11" t="str">
        <f ca="1">IFERROR(INDEX(MAESTRO!N:N,_xludf.AGGREGATE(15,6,ROW(MAESTRO!$B$3:$B$1000)/((MAESTRO!$B$3:$B$1000="ASMAR DIRECCIÓN")*(UPPER(MAESTRO!$L$3:$L$1000)="CONFIRMADO")),ROWS($A$3:A488))),"")</f>
        <v/>
      </c>
      <c r="O488" s="11" t="str">
        <f ca="1">IFERROR(INDEX(MAESTRO!O:O,_xludf.AGGREGATE(15,6,ROW(MAESTRO!$B$3:$B$1000)/((MAESTRO!$B$3:$B$1000="ASMAR DIRECCIÓN")*(UPPER(MAESTRO!$L$3:$L$1000)="CONFIRMADO")),ROWS($A$3:A488))),"")</f>
        <v/>
      </c>
      <c r="P488" s="11" t="str">
        <f ca="1">IFERROR(INDEX(MAESTRO!P:P,_xludf.AGGREGATE(15,6,ROW(MAESTRO!$B$3:$B$1000)/((MAESTRO!$B$3:$B$1000="ASMAR DIRECCIÓN")*(UPPER(MAESTRO!$L$3:$L$1000)="CONFIRMADO")),ROWS($A$3:A488))),"")</f>
        <v/>
      </c>
      <c r="Q488" s="11" t="str">
        <f ca="1">IFERROR(INDEX(MAESTRO!Q:Q,_xludf.AGGREGATE(15,6,ROW(MAESTRO!$B$3:$B$1000)/((MAESTRO!$B$3:$B$1000="ASMAR DIRECCIÓN")*(UPPER(MAESTRO!$L$3:$L$1000)="CONFIRMADO")),ROWS($A$3:A488))),"")</f>
        <v/>
      </c>
      <c r="R488" s="11" t="str">
        <f ca="1">IFERROR(INDEX(MAESTRO!R:R,_xludf.AGGREGATE(15,6,ROW(MAESTRO!$B$3:$B$1000)/((MAESTRO!$B$3:$B$1000="ASMAR DIRECCIÓN")*(UPPER(MAESTRO!$L$3:$L$1000)="CONFIRMADO")),ROWS($A$3:A488))),"")</f>
        <v/>
      </c>
      <c r="S488" s="11" t="str">
        <f ca="1">IFERROR(INDEX(MAESTRO!S:S,_xludf.AGGREGATE(15,6,ROW(MAESTRO!$B$3:$B$1000)/((MAESTRO!$B$3:$B$1000="ASMAR DIRECCIÓN")*(UPPER(MAESTRO!$L$3:$L$1000)="CONFIRMADO")),ROWS($A$3:A488))),"")</f>
        <v/>
      </c>
      <c r="T488" s="11" t="str">
        <f ca="1">IFERROR(INDEX(MAESTRO!T:T,_xludf.AGGREGATE(15,6,ROW(MAESTRO!$B$3:$B$1000)/((MAESTRO!$B$3:$B$1000="ASMAR DIRECCIÓN")*(UPPER(MAESTRO!$L$3:$L$1000)="CONFIRMADO")),ROWS($A$3:A488))),"")</f>
        <v/>
      </c>
      <c r="U488" s="11" t="str">
        <f ca="1">IFERROR(INDEX(MAESTRO!U:U,_xludf.AGGREGATE(15,6,ROW(MAESTRO!$B$3:$B$1000)/((MAESTRO!$B$3:$B$1000="ASMAR DIRECCIÓN")*(UPPER(MAESTRO!$L$3:$L$1000)="CONFIRMADO")),ROWS($A$3:A488))),"")</f>
        <v/>
      </c>
      <c r="V488" s="11" t="str">
        <f ca="1">IFERROR(INDEX(MAESTRO!V:V,_xludf.AGGREGATE(15,6,ROW(MAESTRO!$B$3:$B$1000)/((MAESTRO!$B$3:$B$1000="ASMAR DIRECCIÓN")*(UPPER(MAESTRO!$L$3:$L$1000)="CONFIRMADO")),ROWS($A$3:A488))),"")</f>
        <v/>
      </c>
      <c r="W488" s="11" t="str">
        <f ca="1">IFERROR(INDEX(MAESTRO!W:W,_xludf.AGGREGATE(15,6,ROW(MAESTRO!$B$3:$B$1000)/((MAESTRO!$B$3:$B$1000="ASMAR DIRECCIÓN")*(UPPER(MAESTRO!$L$3:$L$1000)="CONFIRMADO")),ROWS($A$3:A488))),"")</f>
        <v/>
      </c>
      <c r="X488" s="11" t="str">
        <f ca="1">IFERROR(INDEX(MAESTRO!X:X,_xludf.AGGREGATE(15,6,ROW(MAESTRO!$B$3:$B$1000)/((MAESTRO!$B$3:$B$1000="ASMAR DIRECCIÓN")*(UPPER(MAESTRO!$L$3:$L$1000)="CONFIRMADO")),ROWS($A$3:A488))),"")</f>
        <v/>
      </c>
    </row>
    <row r="489" spans="1:24" ht="22.05" customHeight="1">
      <c r="A489" s="10" t="str">
        <f ca="1">IFERROR(INDEX(MAESTRO!A:A,_xludf.AGGREGATE(15,6,ROW(MAESTRO!$B$3:$B$1000)/((MAESTRO!$B$3:$B$1000="ASMAR DIRECCIÓN")*(UPPER(MAESTRO!$L$3:$L$1000)="CONFIRMADO")),ROWS($A$3:A489))),"")</f>
        <v/>
      </c>
      <c r="B489" s="10" t="str">
        <f ca="1">IFERROR(INDEX(MAESTRO!B:B,_xludf.AGGREGATE(15,6,ROW(MAESTRO!$B$3:$B$1000)/((MAESTRO!$B$3:$B$1000="ASMAR DIRECCIÓN")*(UPPER(MAESTRO!$L$3:$L$1000)="CONFIRMADO")),ROWS($A$3:A489))),"")</f>
        <v/>
      </c>
      <c r="C489" s="10" t="str">
        <f ca="1">IFERROR(INDEX(MAESTRO!C:C,_xludf.AGGREGATE(15,6,ROW(MAESTRO!$B$3:$B$1000)/((MAESTRO!$B$3:$B$1000="ASMAR DIRECCIÓN")*(UPPER(MAESTRO!$L$3:$L$1000)="CONFIRMADO")),ROWS($A$3:A489))),"")</f>
        <v/>
      </c>
      <c r="D489" s="10" t="str">
        <f ca="1">IFERROR(INDEX(MAESTRO!D:D,_xludf.AGGREGATE(15,6,ROW(MAESTRO!$B$3:$B$1000)/((MAESTRO!$B$3:$B$1000="ASMAR DIRECCIÓN")*(UPPER(MAESTRO!$L$3:$L$1000)="CONFIRMADO")),ROWS($A$3:A489))),"")</f>
        <v/>
      </c>
      <c r="E489" s="10" t="str">
        <f ca="1">IFERROR(INDEX(MAESTRO!E:E,_xludf.AGGREGATE(15,6,ROW(MAESTRO!$B$3:$B$1000)/((MAESTRO!$B$3:$B$1000="ASMAR DIRECCIÓN")*(UPPER(MAESTRO!$L$3:$L$1000)="CONFIRMADO")),ROWS($A$3:A489))),"")</f>
        <v/>
      </c>
      <c r="F489" s="10" t="str">
        <f ca="1">IFERROR(INDEX(MAESTRO!F:F,_xludf.AGGREGATE(15,6,ROW(MAESTRO!$B$3:$B$1000)/((MAESTRO!$B$3:$B$1000="ASMAR DIRECCIÓN")*(UPPER(MAESTRO!$L$3:$L$1000)="CONFIRMADO")),ROWS($A$3:A489))),"")</f>
        <v/>
      </c>
      <c r="G489" s="10" t="str">
        <f ca="1">IFERROR(INDEX(MAESTRO!G:G,_xludf.AGGREGATE(15,6,ROW(MAESTRO!$B$3:$B$1000)/((MAESTRO!$B$3:$B$1000="ASMAR DIRECCIÓN")*(UPPER(MAESTRO!$L$3:$L$1000)="CONFIRMADO")),ROWS($A$3:A489))),"")</f>
        <v/>
      </c>
      <c r="H489" s="10" t="str">
        <f ca="1">IFERROR(INDEX(MAESTRO!H:H,_xludf.AGGREGATE(15,6,ROW(MAESTRO!$B$3:$B$1000)/((MAESTRO!$B$3:$B$1000="ASMAR DIRECCIÓN")*(UPPER(MAESTRO!$L$3:$L$1000)="CONFIRMADO")),ROWS($A$3:A489))),"")</f>
        <v/>
      </c>
      <c r="I489" s="10" t="str">
        <f ca="1">IFERROR(INDEX(MAESTRO!I:I,_xludf.AGGREGATE(15,6,ROW(MAESTRO!$B$3:$B$1000)/((MAESTRO!$B$3:$B$1000="ASMAR DIRECCIÓN")*(UPPER(MAESTRO!$L$3:$L$1000)="CONFIRMADO")),ROWS($A$3:A489))),"")</f>
        <v/>
      </c>
      <c r="J489" s="10" t="str">
        <f ca="1">IFERROR(INDEX(MAESTRO!J:J,_xludf.AGGREGATE(15,6,ROW(MAESTRO!$B$3:$B$1000)/((MAESTRO!$B$3:$B$1000="ASMAR DIRECCIÓN")*(UPPER(MAESTRO!$L$3:$L$1000)="CONFIRMADO")),ROWS($A$3:A489))),"")</f>
        <v/>
      </c>
      <c r="K489" s="10" t="str">
        <f ca="1">IFERROR(INDEX(MAESTRO!K:K,_xludf.AGGREGATE(15,6,ROW(MAESTRO!$B$3:$B$1000)/((MAESTRO!$B$3:$B$1000="ASMAR DIRECCIÓN")*(UPPER(MAESTRO!$L$3:$L$1000)="CONFIRMADO")),ROWS($A$3:A489))),"")</f>
        <v/>
      </c>
      <c r="L489" s="10" t="str">
        <f ca="1">IFERROR(INDEX(MAESTRO!L:L,_xludf.AGGREGATE(15,6,ROW(MAESTRO!$B$3:$B$1000)/((MAESTRO!$B$3:$B$1000="ASMAR DIRECCIÓN")*(UPPER(MAESTRO!$L$3:$L$1000)="CONFIRMADO")),ROWS($A$3:A489))),"")</f>
        <v/>
      </c>
      <c r="M489" s="10" t="str">
        <f ca="1">IFERROR(INDEX(MAESTRO!M:M,_xludf.AGGREGATE(15,6,ROW(MAESTRO!$B$3:$B$1000)/((MAESTRO!$B$3:$B$1000="ASMAR DIRECCIÓN")*(UPPER(MAESTRO!$L$3:$L$1000)="CONFIRMADO")),ROWS($A$3:A489))),"")</f>
        <v/>
      </c>
      <c r="N489" s="10" t="str">
        <f ca="1">IFERROR(INDEX(MAESTRO!N:N,_xludf.AGGREGATE(15,6,ROW(MAESTRO!$B$3:$B$1000)/((MAESTRO!$B$3:$B$1000="ASMAR DIRECCIÓN")*(UPPER(MAESTRO!$L$3:$L$1000)="CONFIRMADO")),ROWS($A$3:A489))),"")</f>
        <v/>
      </c>
      <c r="O489" s="10" t="str">
        <f ca="1">IFERROR(INDEX(MAESTRO!O:O,_xludf.AGGREGATE(15,6,ROW(MAESTRO!$B$3:$B$1000)/((MAESTRO!$B$3:$B$1000="ASMAR DIRECCIÓN")*(UPPER(MAESTRO!$L$3:$L$1000)="CONFIRMADO")),ROWS($A$3:A489))),"")</f>
        <v/>
      </c>
      <c r="P489" s="10" t="str">
        <f ca="1">IFERROR(INDEX(MAESTRO!P:P,_xludf.AGGREGATE(15,6,ROW(MAESTRO!$B$3:$B$1000)/((MAESTRO!$B$3:$B$1000="ASMAR DIRECCIÓN")*(UPPER(MAESTRO!$L$3:$L$1000)="CONFIRMADO")),ROWS($A$3:A489))),"")</f>
        <v/>
      </c>
      <c r="Q489" s="10" t="str">
        <f ca="1">IFERROR(INDEX(MAESTRO!Q:Q,_xludf.AGGREGATE(15,6,ROW(MAESTRO!$B$3:$B$1000)/((MAESTRO!$B$3:$B$1000="ASMAR DIRECCIÓN")*(UPPER(MAESTRO!$L$3:$L$1000)="CONFIRMADO")),ROWS($A$3:A489))),"")</f>
        <v/>
      </c>
      <c r="R489" s="10" t="str">
        <f ca="1">IFERROR(INDEX(MAESTRO!R:R,_xludf.AGGREGATE(15,6,ROW(MAESTRO!$B$3:$B$1000)/((MAESTRO!$B$3:$B$1000="ASMAR DIRECCIÓN")*(UPPER(MAESTRO!$L$3:$L$1000)="CONFIRMADO")),ROWS($A$3:A489))),"")</f>
        <v/>
      </c>
      <c r="S489" s="10" t="str">
        <f ca="1">IFERROR(INDEX(MAESTRO!S:S,_xludf.AGGREGATE(15,6,ROW(MAESTRO!$B$3:$B$1000)/((MAESTRO!$B$3:$B$1000="ASMAR DIRECCIÓN")*(UPPER(MAESTRO!$L$3:$L$1000)="CONFIRMADO")),ROWS($A$3:A489))),"")</f>
        <v/>
      </c>
      <c r="T489" s="10" t="str">
        <f ca="1">IFERROR(INDEX(MAESTRO!T:T,_xludf.AGGREGATE(15,6,ROW(MAESTRO!$B$3:$B$1000)/((MAESTRO!$B$3:$B$1000="ASMAR DIRECCIÓN")*(UPPER(MAESTRO!$L$3:$L$1000)="CONFIRMADO")),ROWS($A$3:A489))),"")</f>
        <v/>
      </c>
      <c r="U489" s="10" t="str">
        <f ca="1">IFERROR(INDEX(MAESTRO!U:U,_xludf.AGGREGATE(15,6,ROW(MAESTRO!$B$3:$B$1000)/((MAESTRO!$B$3:$B$1000="ASMAR DIRECCIÓN")*(UPPER(MAESTRO!$L$3:$L$1000)="CONFIRMADO")),ROWS($A$3:A489))),"")</f>
        <v/>
      </c>
      <c r="V489" s="10" t="str">
        <f ca="1">IFERROR(INDEX(MAESTRO!V:V,_xludf.AGGREGATE(15,6,ROW(MAESTRO!$B$3:$B$1000)/((MAESTRO!$B$3:$B$1000="ASMAR DIRECCIÓN")*(UPPER(MAESTRO!$L$3:$L$1000)="CONFIRMADO")),ROWS($A$3:A489))),"")</f>
        <v/>
      </c>
      <c r="W489" s="10" t="str">
        <f ca="1">IFERROR(INDEX(MAESTRO!W:W,_xludf.AGGREGATE(15,6,ROW(MAESTRO!$B$3:$B$1000)/((MAESTRO!$B$3:$B$1000="ASMAR DIRECCIÓN")*(UPPER(MAESTRO!$L$3:$L$1000)="CONFIRMADO")),ROWS($A$3:A489))),"")</f>
        <v/>
      </c>
      <c r="X489" s="10" t="str">
        <f ca="1">IFERROR(INDEX(MAESTRO!X:X,_xludf.AGGREGATE(15,6,ROW(MAESTRO!$B$3:$B$1000)/((MAESTRO!$B$3:$B$1000="ASMAR DIRECCIÓN")*(UPPER(MAESTRO!$L$3:$L$1000)="CONFIRMADO")),ROWS($A$3:A489))),"")</f>
        <v/>
      </c>
    </row>
    <row r="490" spans="1:24" ht="22.05" customHeight="1">
      <c r="A490" s="11" t="str">
        <f ca="1">IFERROR(INDEX(MAESTRO!A:A,_xludf.AGGREGATE(15,6,ROW(MAESTRO!$B$3:$B$1000)/((MAESTRO!$B$3:$B$1000="ASMAR DIRECCIÓN")*(UPPER(MAESTRO!$L$3:$L$1000)="CONFIRMADO")),ROWS($A$3:A490))),"")</f>
        <v/>
      </c>
      <c r="B490" s="11" t="str">
        <f ca="1">IFERROR(INDEX(MAESTRO!B:B,_xludf.AGGREGATE(15,6,ROW(MAESTRO!$B$3:$B$1000)/((MAESTRO!$B$3:$B$1000="ASMAR DIRECCIÓN")*(UPPER(MAESTRO!$L$3:$L$1000)="CONFIRMADO")),ROWS($A$3:A490))),"")</f>
        <v/>
      </c>
      <c r="C490" s="11" t="str">
        <f ca="1">IFERROR(INDEX(MAESTRO!C:C,_xludf.AGGREGATE(15,6,ROW(MAESTRO!$B$3:$B$1000)/((MAESTRO!$B$3:$B$1000="ASMAR DIRECCIÓN")*(UPPER(MAESTRO!$L$3:$L$1000)="CONFIRMADO")),ROWS($A$3:A490))),"")</f>
        <v/>
      </c>
      <c r="D490" s="11" t="str">
        <f ca="1">IFERROR(INDEX(MAESTRO!D:D,_xludf.AGGREGATE(15,6,ROW(MAESTRO!$B$3:$B$1000)/((MAESTRO!$B$3:$B$1000="ASMAR DIRECCIÓN")*(UPPER(MAESTRO!$L$3:$L$1000)="CONFIRMADO")),ROWS($A$3:A490))),"")</f>
        <v/>
      </c>
      <c r="E490" s="11" t="str">
        <f ca="1">IFERROR(INDEX(MAESTRO!E:E,_xludf.AGGREGATE(15,6,ROW(MAESTRO!$B$3:$B$1000)/((MAESTRO!$B$3:$B$1000="ASMAR DIRECCIÓN")*(UPPER(MAESTRO!$L$3:$L$1000)="CONFIRMADO")),ROWS($A$3:A490))),"")</f>
        <v/>
      </c>
      <c r="F490" s="11" t="str">
        <f ca="1">IFERROR(INDEX(MAESTRO!F:F,_xludf.AGGREGATE(15,6,ROW(MAESTRO!$B$3:$B$1000)/((MAESTRO!$B$3:$B$1000="ASMAR DIRECCIÓN")*(UPPER(MAESTRO!$L$3:$L$1000)="CONFIRMADO")),ROWS($A$3:A490))),"")</f>
        <v/>
      </c>
      <c r="G490" s="11" t="str">
        <f ca="1">IFERROR(INDEX(MAESTRO!G:G,_xludf.AGGREGATE(15,6,ROW(MAESTRO!$B$3:$B$1000)/((MAESTRO!$B$3:$B$1000="ASMAR DIRECCIÓN")*(UPPER(MAESTRO!$L$3:$L$1000)="CONFIRMADO")),ROWS($A$3:A490))),"")</f>
        <v/>
      </c>
      <c r="H490" s="11" t="str">
        <f ca="1">IFERROR(INDEX(MAESTRO!H:H,_xludf.AGGREGATE(15,6,ROW(MAESTRO!$B$3:$B$1000)/((MAESTRO!$B$3:$B$1000="ASMAR DIRECCIÓN")*(UPPER(MAESTRO!$L$3:$L$1000)="CONFIRMADO")),ROWS($A$3:A490))),"")</f>
        <v/>
      </c>
      <c r="I490" s="11" t="str">
        <f ca="1">IFERROR(INDEX(MAESTRO!I:I,_xludf.AGGREGATE(15,6,ROW(MAESTRO!$B$3:$B$1000)/((MAESTRO!$B$3:$B$1000="ASMAR DIRECCIÓN")*(UPPER(MAESTRO!$L$3:$L$1000)="CONFIRMADO")),ROWS($A$3:A490))),"")</f>
        <v/>
      </c>
      <c r="J490" s="11" t="str">
        <f ca="1">IFERROR(INDEX(MAESTRO!J:J,_xludf.AGGREGATE(15,6,ROW(MAESTRO!$B$3:$B$1000)/((MAESTRO!$B$3:$B$1000="ASMAR DIRECCIÓN")*(UPPER(MAESTRO!$L$3:$L$1000)="CONFIRMADO")),ROWS($A$3:A490))),"")</f>
        <v/>
      </c>
      <c r="K490" s="11" t="str">
        <f ca="1">IFERROR(INDEX(MAESTRO!K:K,_xludf.AGGREGATE(15,6,ROW(MAESTRO!$B$3:$B$1000)/((MAESTRO!$B$3:$B$1000="ASMAR DIRECCIÓN")*(UPPER(MAESTRO!$L$3:$L$1000)="CONFIRMADO")),ROWS($A$3:A490))),"")</f>
        <v/>
      </c>
      <c r="L490" s="11" t="str">
        <f ca="1">IFERROR(INDEX(MAESTRO!L:L,_xludf.AGGREGATE(15,6,ROW(MAESTRO!$B$3:$B$1000)/((MAESTRO!$B$3:$B$1000="ASMAR DIRECCIÓN")*(UPPER(MAESTRO!$L$3:$L$1000)="CONFIRMADO")),ROWS($A$3:A490))),"")</f>
        <v/>
      </c>
      <c r="M490" s="11" t="str">
        <f ca="1">IFERROR(INDEX(MAESTRO!M:M,_xludf.AGGREGATE(15,6,ROW(MAESTRO!$B$3:$B$1000)/((MAESTRO!$B$3:$B$1000="ASMAR DIRECCIÓN")*(UPPER(MAESTRO!$L$3:$L$1000)="CONFIRMADO")),ROWS($A$3:A490))),"")</f>
        <v/>
      </c>
      <c r="N490" s="11" t="str">
        <f ca="1">IFERROR(INDEX(MAESTRO!N:N,_xludf.AGGREGATE(15,6,ROW(MAESTRO!$B$3:$B$1000)/((MAESTRO!$B$3:$B$1000="ASMAR DIRECCIÓN")*(UPPER(MAESTRO!$L$3:$L$1000)="CONFIRMADO")),ROWS($A$3:A490))),"")</f>
        <v/>
      </c>
      <c r="O490" s="11" t="str">
        <f ca="1">IFERROR(INDEX(MAESTRO!O:O,_xludf.AGGREGATE(15,6,ROW(MAESTRO!$B$3:$B$1000)/((MAESTRO!$B$3:$B$1000="ASMAR DIRECCIÓN")*(UPPER(MAESTRO!$L$3:$L$1000)="CONFIRMADO")),ROWS($A$3:A490))),"")</f>
        <v/>
      </c>
      <c r="P490" s="11" t="str">
        <f ca="1">IFERROR(INDEX(MAESTRO!P:P,_xludf.AGGREGATE(15,6,ROW(MAESTRO!$B$3:$B$1000)/((MAESTRO!$B$3:$B$1000="ASMAR DIRECCIÓN")*(UPPER(MAESTRO!$L$3:$L$1000)="CONFIRMADO")),ROWS($A$3:A490))),"")</f>
        <v/>
      </c>
      <c r="Q490" s="11" t="str">
        <f ca="1">IFERROR(INDEX(MAESTRO!Q:Q,_xludf.AGGREGATE(15,6,ROW(MAESTRO!$B$3:$B$1000)/((MAESTRO!$B$3:$B$1000="ASMAR DIRECCIÓN")*(UPPER(MAESTRO!$L$3:$L$1000)="CONFIRMADO")),ROWS($A$3:A490))),"")</f>
        <v/>
      </c>
      <c r="R490" s="11" t="str">
        <f ca="1">IFERROR(INDEX(MAESTRO!R:R,_xludf.AGGREGATE(15,6,ROW(MAESTRO!$B$3:$B$1000)/((MAESTRO!$B$3:$B$1000="ASMAR DIRECCIÓN")*(UPPER(MAESTRO!$L$3:$L$1000)="CONFIRMADO")),ROWS($A$3:A490))),"")</f>
        <v/>
      </c>
      <c r="S490" s="11" t="str">
        <f ca="1">IFERROR(INDEX(MAESTRO!S:S,_xludf.AGGREGATE(15,6,ROW(MAESTRO!$B$3:$B$1000)/((MAESTRO!$B$3:$B$1000="ASMAR DIRECCIÓN")*(UPPER(MAESTRO!$L$3:$L$1000)="CONFIRMADO")),ROWS($A$3:A490))),"")</f>
        <v/>
      </c>
      <c r="T490" s="11" t="str">
        <f ca="1">IFERROR(INDEX(MAESTRO!T:T,_xludf.AGGREGATE(15,6,ROW(MAESTRO!$B$3:$B$1000)/((MAESTRO!$B$3:$B$1000="ASMAR DIRECCIÓN")*(UPPER(MAESTRO!$L$3:$L$1000)="CONFIRMADO")),ROWS($A$3:A490))),"")</f>
        <v/>
      </c>
      <c r="U490" s="11" t="str">
        <f ca="1">IFERROR(INDEX(MAESTRO!U:U,_xludf.AGGREGATE(15,6,ROW(MAESTRO!$B$3:$B$1000)/((MAESTRO!$B$3:$B$1000="ASMAR DIRECCIÓN")*(UPPER(MAESTRO!$L$3:$L$1000)="CONFIRMADO")),ROWS($A$3:A490))),"")</f>
        <v/>
      </c>
      <c r="V490" s="11" t="str">
        <f ca="1">IFERROR(INDEX(MAESTRO!V:V,_xludf.AGGREGATE(15,6,ROW(MAESTRO!$B$3:$B$1000)/((MAESTRO!$B$3:$B$1000="ASMAR DIRECCIÓN")*(UPPER(MAESTRO!$L$3:$L$1000)="CONFIRMADO")),ROWS($A$3:A490))),"")</f>
        <v/>
      </c>
      <c r="W490" s="11" t="str">
        <f ca="1">IFERROR(INDEX(MAESTRO!W:W,_xludf.AGGREGATE(15,6,ROW(MAESTRO!$B$3:$B$1000)/((MAESTRO!$B$3:$B$1000="ASMAR DIRECCIÓN")*(UPPER(MAESTRO!$L$3:$L$1000)="CONFIRMADO")),ROWS($A$3:A490))),"")</f>
        <v/>
      </c>
      <c r="X490" s="11" t="str">
        <f ca="1">IFERROR(INDEX(MAESTRO!X:X,_xludf.AGGREGATE(15,6,ROW(MAESTRO!$B$3:$B$1000)/((MAESTRO!$B$3:$B$1000="ASMAR DIRECCIÓN")*(UPPER(MAESTRO!$L$3:$L$1000)="CONFIRMADO")),ROWS($A$3:A490))),"")</f>
        <v/>
      </c>
    </row>
    <row r="491" spans="1:24" ht="22.05" customHeight="1">
      <c r="A491" s="10" t="str">
        <f ca="1">IFERROR(INDEX(MAESTRO!A:A,_xludf.AGGREGATE(15,6,ROW(MAESTRO!$B$3:$B$1000)/((MAESTRO!$B$3:$B$1000="ASMAR DIRECCIÓN")*(UPPER(MAESTRO!$L$3:$L$1000)="CONFIRMADO")),ROWS($A$3:A491))),"")</f>
        <v/>
      </c>
      <c r="B491" s="10" t="str">
        <f ca="1">IFERROR(INDEX(MAESTRO!B:B,_xludf.AGGREGATE(15,6,ROW(MAESTRO!$B$3:$B$1000)/((MAESTRO!$B$3:$B$1000="ASMAR DIRECCIÓN")*(UPPER(MAESTRO!$L$3:$L$1000)="CONFIRMADO")),ROWS($A$3:A491))),"")</f>
        <v/>
      </c>
      <c r="C491" s="10" t="str">
        <f ca="1">IFERROR(INDEX(MAESTRO!C:C,_xludf.AGGREGATE(15,6,ROW(MAESTRO!$B$3:$B$1000)/((MAESTRO!$B$3:$B$1000="ASMAR DIRECCIÓN")*(UPPER(MAESTRO!$L$3:$L$1000)="CONFIRMADO")),ROWS($A$3:A491))),"")</f>
        <v/>
      </c>
      <c r="D491" s="10" t="str">
        <f ca="1">IFERROR(INDEX(MAESTRO!D:D,_xludf.AGGREGATE(15,6,ROW(MAESTRO!$B$3:$B$1000)/((MAESTRO!$B$3:$B$1000="ASMAR DIRECCIÓN")*(UPPER(MAESTRO!$L$3:$L$1000)="CONFIRMADO")),ROWS($A$3:A491))),"")</f>
        <v/>
      </c>
      <c r="E491" s="10" t="str">
        <f ca="1">IFERROR(INDEX(MAESTRO!E:E,_xludf.AGGREGATE(15,6,ROW(MAESTRO!$B$3:$B$1000)/((MAESTRO!$B$3:$B$1000="ASMAR DIRECCIÓN")*(UPPER(MAESTRO!$L$3:$L$1000)="CONFIRMADO")),ROWS($A$3:A491))),"")</f>
        <v/>
      </c>
      <c r="F491" s="10" t="str">
        <f ca="1">IFERROR(INDEX(MAESTRO!F:F,_xludf.AGGREGATE(15,6,ROW(MAESTRO!$B$3:$B$1000)/((MAESTRO!$B$3:$B$1000="ASMAR DIRECCIÓN")*(UPPER(MAESTRO!$L$3:$L$1000)="CONFIRMADO")),ROWS($A$3:A491))),"")</f>
        <v/>
      </c>
      <c r="G491" s="10" t="str">
        <f ca="1">IFERROR(INDEX(MAESTRO!G:G,_xludf.AGGREGATE(15,6,ROW(MAESTRO!$B$3:$B$1000)/((MAESTRO!$B$3:$B$1000="ASMAR DIRECCIÓN")*(UPPER(MAESTRO!$L$3:$L$1000)="CONFIRMADO")),ROWS($A$3:A491))),"")</f>
        <v/>
      </c>
      <c r="H491" s="10" t="str">
        <f ca="1">IFERROR(INDEX(MAESTRO!H:H,_xludf.AGGREGATE(15,6,ROW(MAESTRO!$B$3:$B$1000)/((MAESTRO!$B$3:$B$1000="ASMAR DIRECCIÓN")*(UPPER(MAESTRO!$L$3:$L$1000)="CONFIRMADO")),ROWS($A$3:A491))),"")</f>
        <v/>
      </c>
      <c r="I491" s="10" t="str">
        <f ca="1">IFERROR(INDEX(MAESTRO!I:I,_xludf.AGGREGATE(15,6,ROW(MAESTRO!$B$3:$B$1000)/((MAESTRO!$B$3:$B$1000="ASMAR DIRECCIÓN")*(UPPER(MAESTRO!$L$3:$L$1000)="CONFIRMADO")),ROWS($A$3:A491))),"")</f>
        <v/>
      </c>
      <c r="J491" s="10" t="str">
        <f ca="1">IFERROR(INDEX(MAESTRO!J:J,_xludf.AGGREGATE(15,6,ROW(MAESTRO!$B$3:$B$1000)/((MAESTRO!$B$3:$B$1000="ASMAR DIRECCIÓN")*(UPPER(MAESTRO!$L$3:$L$1000)="CONFIRMADO")),ROWS($A$3:A491))),"")</f>
        <v/>
      </c>
      <c r="K491" s="10" t="str">
        <f ca="1">IFERROR(INDEX(MAESTRO!K:K,_xludf.AGGREGATE(15,6,ROW(MAESTRO!$B$3:$B$1000)/((MAESTRO!$B$3:$B$1000="ASMAR DIRECCIÓN")*(UPPER(MAESTRO!$L$3:$L$1000)="CONFIRMADO")),ROWS($A$3:A491))),"")</f>
        <v/>
      </c>
      <c r="L491" s="10" t="str">
        <f ca="1">IFERROR(INDEX(MAESTRO!L:L,_xludf.AGGREGATE(15,6,ROW(MAESTRO!$B$3:$B$1000)/((MAESTRO!$B$3:$B$1000="ASMAR DIRECCIÓN")*(UPPER(MAESTRO!$L$3:$L$1000)="CONFIRMADO")),ROWS($A$3:A491))),"")</f>
        <v/>
      </c>
      <c r="M491" s="10" t="str">
        <f ca="1">IFERROR(INDEX(MAESTRO!M:M,_xludf.AGGREGATE(15,6,ROW(MAESTRO!$B$3:$B$1000)/((MAESTRO!$B$3:$B$1000="ASMAR DIRECCIÓN")*(UPPER(MAESTRO!$L$3:$L$1000)="CONFIRMADO")),ROWS($A$3:A491))),"")</f>
        <v/>
      </c>
      <c r="N491" s="10" t="str">
        <f ca="1">IFERROR(INDEX(MAESTRO!N:N,_xludf.AGGREGATE(15,6,ROW(MAESTRO!$B$3:$B$1000)/((MAESTRO!$B$3:$B$1000="ASMAR DIRECCIÓN")*(UPPER(MAESTRO!$L$3:$L$1000)="CONFIRMADO")),ROWS($A$3:A491))),"")</f>
        <v/>
      </c>
      <c r="O491" s="10" t="str">
        <f ca="1">IFERROR(INDEX(MAESTRO!O:O,_xludf.AGGREGATE(15,6,ROW(MAESTRO!$B$3:$B$1000)/((MAESTRO!$B$3:$B$1000="ASMAR DIRECCIÓN")*(UPPER(MAESTRO!$L$3:$L$1000)="CONFIRMADO")),ROWS($A$3:A491))),"")</f>
        <v/>
      </c>
      <c r="P491" s="10" t="str">
        <f ca="1">IFERROR(INDEX(MAESTRO!P:P,_xludf.AGGREGATE(15,6,ROW(MAESTRO!$B$3:$B$1000)/((MAESTRO!$B$3:$B$1000="ASMAR DIRECCIÓN")*(UPPER(MAESTRO!$L$3:$L$1000)="CONFIRMADO")),ROWS($A$3:A491))),"")</f>
        <v/>
      </c>
      <c r="Q491" s="10" t="str">
        <f ca="1">IFERROR(INDEX(MAESTRO!Q:Q,_xludf.AGGREGATE(15,6,ROW(MAESTRO!$B$3:$B$1000)/((MAESTRO!$B$3:$B$1000="ASMAR DIRECCIÓN")*(UPPER(MAESTRO!$L$3:$L$1000)="CONFIRMADO")),ROWS($A$3:A491))),"")</f>
        <v/>
      </c>
      <c r="R491" s="10" t="str">
        <f ca="1">IFERROR(INDEX(MAESTRO!R:R,_xludf.AGGREGATE(15,6,ROW(MAESTRO!$B$3:$B$1000)/((MAESTRO!$B$3:$B$1000="ASMAR DIRECCIÓN")*(UPPER(MAESTRO!$L$3:$L$1000)="CONFIRMADO")),ROWS($A$3:A491))),"")</f>
        <v/>
      </c>
      <c r="S491" s="10" t="str">
        <f ca="1">IFERROR(INDEX(MAESTRO!S:S,_xludf.AGGREGATE(15,6,ROW(MAESTRO!$B$3:$B$1000)/((MAESTRO!$B$3:$B$1000="ASMAR DIRECCIÓN")*(UPPER(MAESTRO!$L$3:$L$1000)="CONFIRMADO")),ROWS($A$3:A491))),"")</f>
        <v/>
      </c>
      <c r="T491" s="10" t="str">
        <f ca="1">IFERROR(INDEX(MAESTRO!T:T,_xludf.AGGREGATE(15,6,ROW(MAESTRO!$B$3:$B$1000)/((MAESTRO!$B$3:$B$1000="ASMAR DIRECCIÓN")*(UPPER(MAESTRO!$L$3:$L$1000)="CONFIRMADO")),ROWS($A$3:A491))),"")</f>
        <v/>
      </c>
      <c r="U491" s="10" t="str">
        <f ca="1">IFERROR(INDEX(MAESTRO!U:U,_xludf.AGGREGATE(15,6,ROW(MAESTRO!$B$3:$B$1000)/((MAESTRO!$B$3:$B$1000="ASMAR DIRECCIÓN")*(UPPER(MAESTRO!$L$3:$L$1000)="CONFIRMADO")),ROWS($A$3:A491))),"")</f>
        <v/>
      </c>
      <c r="V491" s="10" t="str">
        <f ca="1">IFERROR(INDEX(MAESTRO!V:V,_xludf.AGGREGATE(15,6,ROW(MAESTRO!$B$3:$B$1000)/((MAESTRO!$B$3:$B$1000="ASMAR DIRECCIÓN")*(UPPER(MAESTRO!$L$3:$L$1000)="CONFIRMADO")),ROWS($A$3:A491))),"")</f>
        <v/>
      </c>
      <c r="W491" s="10" t="str">
        <f ca="1">IFERROR(INDEX(MAESTRO!W:W,_xludf.AGGREGATE(15,6,ROW(MAESTRO!$B$3:$B$1000)/((MAESTRO!$B$3:$B$1000="ASMAR DIRECCIÓN")*(UPPER(MAESTRO!$L$3:$L$1000)="CONFIRMADO")),ROWS($A$3:A491))),"")</f>
        <v/>
      </c>
      <c r="X491" s="10" t="str">
        <f ca="1">IFERROR(INDEX(MAESTRO!X:X,_xludf.AGGREGATE(15,6,ROW(MAESTRO!$B$3:$B$1000)/((MAESTRO!$B$3:$B$1000="ASMAR DIRECCIÓN")*(UPPER(MAESTRO!$L$3:$L$1000)="CONFIRMADO")),ROWS($A$3:A491))),"")</f>
        <v/>
      </c>
    </row>
    <row r="492" spans="1:24" ht="22.05" customHeight="1">
      <c r="A492" s="11" t="str">
        <f ca="1">IFERROR(INDEX(MAESTRO!A:A,_xludf.AGGREGATE(15,6,ROW(MAESTRO!$B$3:$B$1000)/((MAESTRO!$B$3:$B$1000="ASMAR DIRECCIÓN")*(UPPER(MAESTRO!$L$3:$L$1000)="CONFIRMADO")),ROWS($A$3:A492))),"")</f>
        <v/>
      </c>
      <c r="B492" s="11" t="str">
        <f ca="1">IFERROR(INDEX(MAESTRO!B:B,_xludf.AGGREGATE(15,6,ROW(MAESTRO!$B$3:$B$1000)/((MAESTRO!$B$3:$B$1000="ASMAR DIRECCIÓN")*(UPPER(MAESTRO!$L$3:$L$1000)="CONFIRMADO")),ROWS($A$3:A492))),"")</f>
        <v/>
      </c>
      <c r="C492" s="11" t="str">
        <f ca="1">IFERROR(INDEX(MAESTRO!C:C,_xludf.AGGREGATE(15,6,ROW(MAESTRO!$B$3:$B$1000)/((MAESTRO!$B$3:$B$1000="ASMAR DIRECCIÓN")*(UPPER(MAESTRO!$L$3:$L$1000)="CONFIRMADO")),ROWS($A$3:A492))),"")</f>
        <v/>
      </c>
      <c r="D492" s="11" t="str">
        <f ca="1">IFERROR(INDEX(MAESTRO!D:D,_xludf.AGGREGATE(15,6,ROW(MAESTRO!$B$3:$B$1000)/((MAESTRO!$B$3:$B$1000="ASMAR DIRECCIÓN")*(UPPER(MAESTRO!$L$3:$L$1000)="CONFIRMADO")),ROWS($A$3:A492))),"")</f>
        <v/>
      </c>
      <c r="E492" s="11" t="str">
        <f ca="1">IFERROR(INDEX(MAESTRO!E:E,_xludf.AGGREGATE(15,6,ROW(MAESTRO!$B$3:$B$1000)/((MAESTRO!$B$3:$B$1000="ASMAR DIRECCIÓN")*(UPPER(MAESTRO!$L$3:$L$1000)="CONFIRMADO")),ROWS($A$3:A492))),"")</f>
        <v/>
      </c>
      <c r="F492" s="11" t="str">
        <f ca="1">IFERROR(INDEX(MAESTRO!F:F,_xludf.AGGREGATE(15,6,ROW(MAESTRO!$B$3:$B$1000)/((MAESTRO!$B$3:$B$1000="ASMAR DIRECCIÓN")*(UPPER(MAESTRO!$L$3:$L$1000)="CONFIRMADO")),ROWS($A$3:A492))),"")</f>
        <v/>
      </c>
      <c r="G492" s="11" t="str">
        <f ca="1">IFERROR(INDEX(MAESTRO!G:G,_xludf.AGGREGATE(15,6,ROW(MAESTRO!$B$3:$B$1000)/((MAESTRO!$B$3:$B$1000="ASMAR DIRECCIÓN")*(UPPER(MAESTRO!$L$3:$L$1000)="CONFIRMADO")),ROWS($A$3:A492))),"")</f>
        <v/>
      </c>
      <c r="H492" s="11" t="str">
        <f ca="1">IFERROR(INDEX(MAESTRO!H:H,_xludf.AGGREGATE(15,6,ROW(MAESTRO!$B$3:$B$1000)/((MAESTRO!$B$3:$B$1000="ASMAR DIRECCIÓN")*(UPPER(MAESTRO!$L$3:$L$1000)="CONFIRMADO")),ROWS($A$3:A492))),"")</f>
        <v/>
      </c>
      <c r="I492" s="11" t="str">
        <f ca="1">IFERROR(INDEX(MAESTRO!I:I,_xludf.AGGREGATE(15,6,ROW(MAESTRO!$B$3:$B$1000)/((MAESTRO!$B$3:$B$1000="ASMAR DIRECCIÓN")*(UPPER(MAESTRO!$L$3:$L$1000)="CONFIRMADO")),ROWS($A$3:A492))),"")</f>
        <v/>
      </c>
      <c r="J492" s="11" t="str">
        <f ca="1">IFERROR(INDEX(MAESTRO!J:J,_xludf.AGGREGATE(15,6,ROW(MAESTRO!$B$3:$B$1000)/((MAESTRO!$B$3:$B$1000="ASMAR DIRECCIÓN")*(UPPER(MAESTRO!$L$3:$L$1000)="CONFIRMADO")),ROWS($A$3:A492))),"")</f>
        <v/>
      </c>
      <c r="K492" s="11" t="str">
        <f ca="1">IFERROR(INDEX(MAESTRO!K:K,_xludf.AGGREGATE(15,6,ROW(MAESTRO!$B$3:$B$1000)/((MAESTRO!$B$3:$B$1000="ASMAR DIRECCIÓN")*(UPPER(MAESTRO!$L$3:$L$1000)="CONFIRMADO")),ROWS($A$3:A492))),"")</f>
        <v/>
      </c>
      <c r="L492" s="11" t="str">
        <f ca="1">IFERROR(INDEX(MAESTRO!L:L,_xludf.AGGREGATE(15,6,ROW(MAESTRO!$B$3:$B$1000)/((MAESTRO!$B$3:$B$1000="ASMAR DIRECCIÓN")*(UPPER(MAESTRO!$L$3:$L$1000)="CONFIRMADO")),ROWS($A$3:A492))),"")</f>
        <v/>
      </c>
      <c r="M492" s="11" t="str">
        <f ca="1">IFERROR(INDEX(MAESTRO!M:M,_xludf.AGGREGATE(15,6,ROW(MAESTRO!$B$3:$B$1000)/((MAESTRO!$B$3:$B$1000="ASMAR DIRECCIÓN")*(UPPER(MAESTRO!$L$3:$L$1000)="CONFIRMADO")),ROWS($A$3:A492))),"")</f>
        <v/>
      </c>
      <c r="N492" s="11" t="str">
        <f ca="1">IFERROR(INDEX(MAESTRO!N:N,_xludf.AGGREGATE(15,6,ROW(MAESTRO!$B$3:$B$1000)/((MAESTRO!$B$3:$B$1000="ASMAR DIRECCIÓN")*(UPPER(MAESTRO!$L$3:$L$1000)="CONFIRMADO")),ROWS($A$3:A492))),"")</f>
        <v/>
      </c>
      <c r="O492" s="11" t="str">
        <f ca="1">IFERROR(INDEX(MAESTRO!O:O,_xludf.AGGREGATE(15,6,ROW(MAESTRO!$B$3:$B$1000)/((MAESTRO!$B$3:$B$1000="ASMAR DIRECCIÓN")*(UPPER(MAESTRO!$L$3:$L$1000)="CONFIRMADO")),ROWS($A$3:A492))),"")</f>
        <v/>
      </c>
      <c r="P492" s="11" t="str">
        <f ca="1">IFERROR(INDEX(MAESTRO!P:P,_xludf.AGGREGATE(15,6,ROW(MAESTRO!$B$3:$B$1000)/((MAESTRO!$B$3:$B$1000="ASMAR DIRECCIÓN")*(UPPER(MAESTRO!$L$3:$L$1000)="CONFIRMADO")),ROWS($A$3:A492))),"")</f>
        <v/>
      </c>
      <c r="Q492" s="11" t="str">
        <f ca="1">IFERROR(INDEX(MAESTRO!Q:Q,_xludf.AGGREGATE(15,6,ROW(MAESTRO!$B$3:$B$1000)/((MAESTRO!$B$3:$B$1000="ASMAR DIRECCIÓN")*(UPPER(MAESTRO!$L$3:$L$1000)="CONFIRMADO")),ROWS($A$3:A492))),"")</f>
        <v/>
      </c>
      <c r="R492" s="11" t="str">
        <f ca="1">IFERROR(INDEX(MAESTRO!R:R,_xludf.AGGREGATE(15,6,ROW(MAESTRO!$B$3:$B$1000)/((MAESTRO!$B$3:$B$1000="ASMAR DIRECCIÓN")*(UPPER(MAESTRO!$L$3:$L$1000)="CONFIRMADO")),ROWS($A$3:A492))),"")</f>
        <v/>
      </c>
      <c r="S492" s="11" t="str">
        <f ca="1">IFERROR(INDEX(MAESTRO!S:S,_xludf.AGGREGATE(15,6,ROW(MAESTRO!$B$3:$B$1000)/((MAESTRO!$B$3:$B$1000="ASMAR DIRECCIÓN")*(UPPER(MAESTRO!$L$3:$L$1000)="CONFIRMADO")),ROWS($A$3:A492))),"")</f>
        <v/>
      </c>
      <c r="T492" s="11" t="str">
        <f ca="1">IFERROR(INDEX(MAESTRO!T:T,_xludf.AGGREGATE(15,6,ROW(MAESTRO!$B$3:$B$1000)/((MAESTRO!$B$3:$B$1000="ASMAR DIRECCIÓN")*(UPPER(MAESTRO!$L$3:$L$1000)="CONFIRMADO")),ROWS($A$3:A492))),"")</f>
        <v/>
      </c>
      <c r="U492" s="11" t="str">
        <f ca="1">IFERROR(INDEX(MAESTRO!U:U,_xludf.AGGREGATE(15,6,ROW(MAESTRO!$B$3:$B$1000)/((MAESTRO!$B$3:$B$1000="ASMAR DIRECCIÓN")*(UPPER(MAESTRO!$L$3:$L$1000)="CONFIRMADO")),ROWS($A$3:A492))),"")</f>
        <v/>
      </c>
      <c r="V492" s="11" t="str">
        <f ca="1">IFERROR(INDEX(MAESTRO!V:V,_xludf.AGGREGATE(15,6,ROW(MAESTRO!$B$3:$B$1000)/((MAESTRO!$B$3:$B$1000="ASMAR DIRECCIÓN")*(UPPER(MAESTRO!$L$3:$L$1000)="CONFIRMADO")),ROWS($A$3:A492))),"")</f>
        <v/>
      </c>
      <c r="W492" s="11" t="str">
        <f ca="1">IFERROR(INDEX(MAESTRO!W:W,_xludf.AGGREGATE(15,6,ROW(MAESTRO!$B$3:$B$1000)/((MAESTRO!$B$3:$B$1000="ASMAR DIRECCIÓN")*(UPPER(MAESTRO!$L$3:$L$1000)="CONFIRMADO")),ROWS($A$3:A492))),"")</f>
        <v/>
      </c>
      <c r="X492" s="11" t="str">
        <f ca="1">IFERROR(INDEX(MAESTRO!X:X,_xludf.AGGREGATE(15,6,ROW(MAESTRO!$B$3:$B$1000)/((MAESTRO!$B$3:$B$1000="ASMAR DIRECCIÓN")*(UPPER(MAESTRO!$L$3:$L$1000)="CONFIRMADO")),ROWS($A$3:A492))),"")</f>
        <v/>
      </c>
    </row>
    <row r="493" spans="1:24" ht="22.05" customHeight="1">
      <c r="A493" s="10" t="str">
        <f ca="1">IFERROR(INDEX(MAESTRO!A:A,_xludf.AGGREGATE(15,6,ROW(MAESTRO!$B$3:$B$1000)/((MAESTRO!$B$3:$B$1000="ASMAR DIRECCIÓN")*(UPPER(MAESTRO!$L$3:$L$1000)="CONFIRMADO")),ROWS($A$3:A493))),"")</f>
        <v/>
      </c>
      <c r="B493" s="10" t="str">
        <f ca="1">IFERROR(INDEX(MAESTRO!B:B,_xludf.AGGREGATE(15,6,ROW(MAESTRO!$B$3:$B$1000)/((MAESTRO!$B$3:$B$1000="ASMAR DIRECCIÓN")*(UPPER(MAESTRO!$L$3:$L$1000)="CONFIRMADO")),ROWS($A$3:A493))),"")</f>
        <v/>
      </c>
      <c r="C493" s="10" t="str">
        <f ca="1">IFERROR(INDEX(MAESTRO!C:C,_xludf.AGGREGATE(15,6,ROW(MAESTRO!$B$3:$B$1000)/((MAESTRO!$B$3:$B$1000="ASMAR DIRECCIÓN")*(UPPER(MAESTRO!$L$3:$L$1000)="CONFIRMADO")),ROWS($A$3:A493))),"")</f>
        <v/>
      </c>
      <c r="D493" s="10" t="str">
        <f ca="1">IFERROR(INDEX(MAESTRO!D:D,_xludf.AGGREGATE(15,6,ROW(MAESTRO!$B$3:$B$1000)/((MAESTRO!$B$3:$B$1000="ASMAR DIRECCIÓN")*(UPPER(MAESTRO!$L$3:$L$1000)="CONFIRMADO")),ROWS($A$3:A493))),"")</f>
        <v/>
      </c>
      <c r="E493" s="10" t="str">
        <f ca="1">IFERROR(INDEX(MAESTRO!E:E,_xludf.AGGREGATE(15,6,ROW(MAESTRO!$B$3:$B$1000)/((MAESTRO!$B$3:$B$1000="ASMAR DIRECCIÓN")*(UPPER(MAESTRO!$L$3:$L$1000)="CONFIRMADO")),ROWS($A$3:A493))),"")</f>
        <v/>
      </c>
      <c r="F493" s="10" t="str">
        <f ca="1">IFERROR(INDEX(MAESTRO!F:F,_xludf.AGGREGATE(15,6,ROW(MAESTRO!$B$3:$B$1000)/((MAESTRO!$B$3:$B$1000="ASMAR DIRECCIÓN")*(UPPER(MAESTRO!$L$3:$L$1000)="CONFIRMADO")),ROWS($A$3:A493))),"")</f>
        <v/>
      </c>
      <c r="G493" s="10" t="str">
        <f ca="1">IFERROR(INDEX(MAESTRO!G:G,_xludf.AGGREGATE(15,6,ROW(MAESTRO!$B$3:$B$1000)/((MAESTRO!$B$3:$B$1000="ASMAR DIRECCIÓN")*(UPPER(MAESTRO!$L$3:$L$1000)="CONFIRMADO")),ROWS($A$3:A493))),"")</f>
        <v/>
      </c>
      <c r="H493" s="10" t="str">
        <f ca="1">IFERROR(INDEX(MAESTRO!H:H,_xludf.AGGREGATE(15,6,ROW(MAESTRO!$B$3:$B$1000)/((MAESTRO!$B$3:$B$1000="ASMAR DIRECCIÓN")*(UPPER(MAESTRO!$L$3:$L$1000)="CONFIRMADO")),ROWS($A$3:A493))),"")</f>
        <v/>
      </c>
      <c r="I493" s="10" t="str">
        <f ca="1">IFERROR(INDEX(MAESTRO!I:I,_xludf.AGGREGATE(15,6,ROW(MAESTRO!$B$3:$B$1000)/((MAESTRO!$B$3:$B$1000="ASMAR DIRECCIÓN")*(UPPER(MAESTRO!$L$3:$L$1000)="CONFIRMADO")),ROWS($A$3:A493))),"")</f>
        <v/>
      </c>
      <c r="J493" s="10" t="str">
        <f ca="1">IFERROR(INDEX(MAESTRO!J:J,_xludf.AGGREGATE(15,6,ROW(MAESTRO!$B$3:$B$1000)/((MAESTRO!$B$3:$B$1000="ASMAR DIRECCIÓN")*(UPPER(MAESTRO!$L$3:$L$1000)="CONFIRMADO")),ROWS($A$3:A493))),"")</f>
        <v/>
      </c>
      <c r="K493" s="10" t="str">
        <f ca="1">IFERROR(INDEX(MAESTRO!K:K,_xludf.AGGREGATE(15,6,ROW(MAESTRO!$B$3:$B$1000)/((MAESTRO!$B$3:$B$1000="ASMAR DIRECCIÓN")*(UPPER(MAESTRO!$L$3:$L$1000)="CONFIRMADO")),ROWS($A$3:A493))),"")</f>
        <v/>
      </c>
      <c r="L493" s="10" t="str">
        <f ca="1">IFERROR(INDEX(MAESTRO!L:L,_xludf.AGGREGATE(15,6,ROW(MAESTRO!$B$3:$B$1000)/((MAESTRO!$B$3:$B$1000="ASMAR DIRECCIÓN")*(UPPER(MAESTRO!$L$3:$L$1000)="CONFIRMADO")),ROWS($A$3:A493))),"")</f>
        <v/>
      </c>
      <c r="M493" s="10" t="str">
        <f ca="1">IFERROR(INDEX(MAESTRO!M:M,_xludf.AGGREGATE(15,6,ROW(MAESTRO!$B$3:$B$1000)/((MAESTRO!$B$3:$B$1000="ASMAR DIRECCIÓN")*(UPPER(MAESTRO!$L$3:$L$1000)="CONFIRMADO")),ROWS($A$3:A493))),"")</f>
        <v/>
      </c>
      <c r="N493" s="10" t="str">
        <f ca="1">IFERROR(INDEX(MAESTRO!N:N,_xludf.AGGREGATE(15,6,ROW(MAESTRO!$B$3:$B$1000)/((MAESTRO!$B$3:$B$1000="ASMAR DIRECCIÓN")*(UPPER(MAESTRO!$L$3:$L$1000)="CONFIRMADO")),ROWS($A$3:A493))),"")</f>
        <v/>
      </c>
      <c r="O493" s="10" t="str">
        <f ca="1">IFERROR(INDEX(MAESTRO!O:O,_xludf.AGGREGATE(15,6,ROW(MAESTRO!$B$3:$B$1000)/((MAESTRO!$B$3:$B$1000="ASMAR DIRECCIÓN")*(UPPER(MAESTRO!$L$3:$L$1000)="CONFIRMADO")),ROWS($A$3:A493))),"")</f>
        <v/>
      </c>
      <c r="P493" s="10" t="str">
        <f ca="1">IFERROR(INDEX(MAESTRO!P:P,_xludf.AGGREGATE(15,6,ROW(MAESTRO!$B$3:$B$1000)/((MAESTRO!$B$3:$B$1000="ASMAR DIRECCIÓN")*(UPPER(MAESTRO!$L$3:$L$1000)="CONFIRMADO")),ROWS($A$3:A493))),"")</f>
        <v/>
      </c>
      <c r="Q493" s="10" t="str">
        <f ca="1">IFERROR(INDEX(MAESTRO!Q:Q,_xludf.AGGREGATE(15,6,ROW(MAESTRO!$B$3:$B$1000)/((MAESTRO!$B$3:$B$1000="ASMAR DIRECCIÓN")*(UPPER(MAESTRO!$L$3:$L$1000)="CONFIRMADO")),ROWS($A$3:A493))),"")</f>
        <v/>
      </c>
      <c r="R493" s="10" t="str">
        <f ca="1">IFERROR(INDEX(MAESTRO!R:R,_xludf.AGGREGATE(15,6,ROW(MAESTRO!$B$3:$B$1000)/((MAESTRO!$B$3:$B$1000="ASMAR DIRECCIÓN")*(UPPER(MAESTRO!$L$3:$L$1000)="CONFIRMADO")),ROWS($A$3:A493))),"")</f>
        <v/>
      </c>
      <c r="S493" s="10" t="str">
        <f ca="1">IFERROR(INDEX(MAESTRO!S:S,_xludf.AGGREGATE(15,6,ROW(MAESTRO!$B$3:$B$1000)/((MAESTRO!$B$3:$B$1000="ASMAR DIRECCIÓN")*(UPPER(MAESTRO!$L$3:$L$1000)="CONFIRMADO")),ROWS($A$3:A493))),"")</f>
        <v/>
      </c>
      <c r="T493" s="10" t="str">
        <f ca="1">IFERROR(INDEX(MAESTRO!T:T,_xludf.AGGREGATE(15,6,ROW(MAESTRO!$B$3:$B$1000)/((MAESTRO!$B$3:$B$1000="ASMAR DIRECCIÓN")*(UPPER(MAESTRO!$L$3:$L$1000)="CONFIRMADO")),ROWS($A$3:A493))),"")</f>
        <v/>
      </c>
      <c r="U493" s="10" t="str">
        <f ca="1">IFERROR(INDEX(MAESTRO!U:U,_xludf.AGGREGATE(15,6,ROW(MAESTRO!$B$3:$B$1000)/((MAESTRO!$B$3:$B$1000="ASMAR DIRECCIÓN")*(UPPER(MAESTRO!$L$3:$L$1000)="CONFIRMADO")),ROWS($A$3:A493))),"")</f>
        <v/>
      </c>
      <c r="V493" s="10" t="str">
        <f ca="1">IFERROR(INDEX(MAESTRO!V:V,_xludf.AGGREGATE(15,6,ROW(MAESTRO!$B$3:$B$1000)/((MAESTRO!$B$3:$B$1000="ASMAR DIRECCIÓN")*(UPPER(MAESTRO!$L$3:$L$1000)="CONFIRMADO")),ROWS($A$3:A493))),"")</f>
        <v/>
      </c>
      <c r="W493" s="10" t="str">
        <f ca="1">IFERROR(INDEX(MAESTRO!W:W,_xludf.AGGREGATE(15,6,ROW(MAESTRO!$B$3:$B$1000)/((MAESTRO!$B$3:$B$1000="ASMAR DIRECCIÓN")*(UPPER(MAESTRO!$L$3:$L$1000)="CONFIRMADO")),ROWS($A$3:A493))),"")</f>
        <v/>
      </c>
      <c r="X493" s="10" t="str">
        <f ca="1">IFERROR(INDEX(MAESTRO!X:X,_xludf.AGGREGATE(15,6,ROW(MAESTRO!$B$3:$B$1000)/((MAESTRO!$B$3:$B$1000="ASMAR DIRECCIÓN")*(UPPER(MAESTRO!$L$3:$L$1000)="CONFIRMADO")),ROWS($A$3:A493))),"")</f>
        <v/>
      </c>
    </row>
    <row r="494" spans="1:24" ht="22.05" customHeight="1">
      <c r="A494" s="11" t="str">
        <f ca="1">IFERROR(INDEX(MAESTRO!A:A,_xludf.AGGREGATE(15,6,ROW(MAESTRO!$B$3:$B$1000)/((MAESTRO!$B$3:$B$1000="ASMAR DIRECCIÓN")*(UPPER(MAESTRO!$L$3:$L$1000)="CONFIRMADO")),ROWS($A$3:A494))),"")</f>
        <v/>
      </c>
      <c r="B494" s="11" t="str">
        <f ca="1">IFERROR(INDEX(MAESTRO!B:B,_xludf.AGGREGATE(15,6,ROW(MAESTRO!$B$3:$B$1000)/((MAESTRO!$B$3:$B$1000="ASMAR DIRECCIÓN")*(UPPER(MAESTRO!$L$3:$L$1000)="CONFIRMADO")),ROWS($A$3:A494))),"")</f>
        <v/>
      </c>
      <c r="C494" s="11" t="str">
        <f ca="1">IFERROR(INDEX(MAESTRO!C:C,_xludf.AGGREGATE(15,6,ROW(MAESTRO!$B$3:$B$1000)/((MAESTRO!$B$3:$B$1000="ASMAR DIRECCIÓN")*(UPPER(MAESTRO!$L$3:$L$1000)="CONFIRMADO")),ROWS($A$3:A494))),"")</f>
        <v/>
      </c>
      <c r="D494" s="11" t="str">
        <f ca="1">IFERROR(INDEX(MAESTRO!D:D,_xludf.AGGREGATE(15,6,ROW(MAESTRO!$B$3:$B$1000)/((MAESTRO!$B$3:$B$1000="ASMAR DIRECCIÓN")*(UPPER(MAESTRO!$L$3:$L$1000)="CONFIRMADO")),ROWS($A$3:A494))),"")</f>
        <v/>
      </c>
      <c r="E494" s="11" t="str">
        <f ca="1">IFERROR(INDEX(MAESTRO!E:E,_xludf.AGGREGATE(15,6,ROW(MAESTRO!$B$3:$B$1000)/((MAESTRO!$B$3:$B$1000="ASMAR DIRECCIÓN")*(UPPER(MAESTRO!$L$3:$L$1000)="CONFIRMADO")),ROWS($A$3:A494))),"")</f>
        <v/>
      </c>
      <c r="F494" s="11" t="str">
        <f ca="1">IFERROR(INDEX(MAESTRO!F:F,_xludf.AGGREGATE(15,6,ROW(MAESTRO!$B$3:$B$1000)/((MAESTRO!$B$3:$B$1000="ASMAR DIRECCIÓN")*(UPPER(MAESTRO!$L$3:$L$1000)="CONFIRMADO")),ROWS($A$3:A494))),"")</f>
        <v/>
      </c>
      <c r="G494" s="11" t="str">
        <f ca="1">IFERROR(INDEX(MAESTRO!G:G,_xludf.AGGREGATE(15,6,ROW(MAESTRO!$B$3:$B$1000)/((MAESTRO!$B$3:$B$1000="ASMAR DIRECCIÓN")*(UPPER(MAESTRO!$L$3:$L$1000)="CONFIRMADO")),ROWS($A$3:A494))),"")</f>
        <v/>
      </c>
      <c r="H494" s="11" t="str">
        <f ca="1">IFERROR(INDEX(MAESTRO!H:H,_xludf.AGGREGATE(15,6,ROW(MAESTRO!$B$3:$B$1000)/((MAESTRO!$B$3:$B$1000="ASMAR DIRECCIÓN")*(UPPER(MAESTRO!$L$3:$L$1000)="CONFIRMADO")),ROWS($A$3:A494))),"")</f>
        <v/>
      </c>
      <c r="I494" s="11" t="str">
        <f ca="1">IFERROR(INDEX(MAESTRO!I:I,_xludf.AGGREGATE(15,6,ROW(MAESTRO!$B$3:$B$1000)/((MAESTRO!$B$3:$B$1000="ASMAR DIRECCIÓN")*(UPPER(MAESTRO!$L$3:$L$1000)="CONFIRMADO")),ROWS($A$3:A494))),"")</f>
        <v/>
      </c>
      <c r="J494" s="11" t="str">
        <f ca="1">IFERROR(INDEX(MAESTRO!J:J,_xludf.AGGREGATE(15,6,ROW(MAESTRO!$B$3:$B$1000)/((MAESTRO!$B$3:$B$1000="ASMAR DIRECCIÓN")*(UPPER(MAESTRO!$L$3:$L$1000)="CONFIRMADO")),ROWS($A$3:A494))),"")</f>
        <v/>
      </c>
      <c r="K494" s="11" t="str">
        <f ca="1">IFERROR(INDEX(MAESTRO!K:K,_xludf.AGGREGATE(15,6,ROW(MAESTRO!$B$3:$B$1000)/((MAESTRO!$B$3:$B$1000="ASMAR DIRECCIÓN")*(UPPER(MAESTRO!$L$3:$L$1000)="CONFIRMADO")),ROWS($A$3:A494))),"")</f>
        <v/>
      </c>
      <c r="L494" s="11" t="str">
        <f ca="1">IFERROR(INDEX(MAESTRO!L:L,_xludf.AGGREGATE(15,6,ROW(MAESTRO!$B$3:$B$1000)/((MAESTRO!$B$3:$B$1000="ASMAR DIRECCIÓN")*(UPPER(MAESTRO!$L$3:$L$1000)="CONFIRMADO")),ROWS($A$3:A494))),"")</f>
        <v/>
      </c>
      <c r="M494" s="11" t="str">
        <f ca="1">IFERROR(INDEX(MAESTRO!M:M,_xludf.AGGREGATE(15,6,ROW(MAESTRO!$B$3:$B$1000)/((MAESTRO!$B$3:$B$1000="ASMAR DIRECCIÓN")*(UPPER(MAESTRO!$L$3:$L$1000)="CONFIRMADO")),ROWS($A$3:A494))),"")</f>
        <v/>
      </c>
      <c r="N494" s="11" t="str">
        <f ca="1">IFERROR(INDEX(MAESTRO!N:N,_xludf.AGGREGATE(15,6,ROW(MAESTRO!$B$3:$B$1000)/((MAESTRO!$B$3:$B$1000="ASMAR DIRECCIÓN")*(UPPER(MAESTRO!$L$3:$L$1000)="CONFIRMADO")),ROWS($A$3:A494))),"")</f>
        <v/>
      </c>
      <c r="O494" s="11" t="str">
        <f ca="1">IFERROR(INDEX(MAESTRO!O:O,_xludf.AGGREGATE(15,6,ROW(MAESTRO!$B$3:$B$1000)/((MAESTRO!$B$3:$B$1000="ASMAR DIRECCIÓN")*(UPPER(MAESTRO!$L$3:$L$1000)="CONFIRMADO")),ROWS($A$3:A494))),"")</f>
        <v/>
      </c>
      <c r="P494" s="11" t="str">
        <f ca="1">IFERROR(INDEX(MAESTRO!P:P,_xludf.AGGREGATE(15,6,ROW(MAESTRO!$B$3:$B$1000)/((MAESTRO!$B$3:$B$1000="ASMAR DIRECCIÓN")*(UPPER(MAESTRO!$L$3:$L$1000)="CONFIRMADO")),ROWS($A$3:A494))),"")</f>
        <v/>
      </c>
      <c r="Q494" s="11" t="str">
        <f ca="1">IFERROR(INDEX(MAESTRO!Q:Q,_xludf.AGGREGATE(15,6,ROW(MAESTRO!$B$3:$B$1000)/((MAESTRO!$B$3:$B$1000="ASMAR DIRECCIÓN")*(UPPER(MAESTRO!$L$3:$L$1000)="CONFIRMADO")),ROWS($A$3:A494))),"")</f>
        <v/>
      </c>
      <c r="R494" s="11" t="str">
        <f ca="1">IFERROR(INDEX(MAESTRO!R:R,_xludf.AGGREGATE(15,6,ROW(MAESTRO!$B$3:$B$1000)/((MAESTRO!$B$3:$B$1000="ASMAR DIRECCIÓN")*(UPPER(MAESTRO!$L$3:$L$1000)="CONFIRMADO")),ROWS($A$3:A494))),"")</f>
        <v/>
      </c>
      <c r="S494" s="11" t="str">
        <f ca="1">IFERROR(INDEX(MAESTRO!S:S,_xludf.AGGREGATE(15,6,ROW(MAESTRO!$B$3:$B$1000)/((MAESTRO!$B$3:$B$1000="ASMAR DIRECCIÓN")*(UPPER(MAESTRO!$L$3:$L$1000)="CONFIRMADO")),ROWS($A$3:A494))),"")</f>
        <v/>
      </c>
      <c r="T494" s="11" t="str">
        <f ca="1">IFERROR(INDEX(MAESTRO!T:T,_xludf.AGGREGATE(15,6,ROW(MAESTRO!$B$3:$B$1000)/((MAESTRO!$B$3:$B$1000="ASMAR DIRECCIÓN")*(UPPER(MAESTRO!$L$3:$L$1000)="CONFIRMADO")),ROWS($A$3:A494))),"")</f>
        <v/>
      </c>
      <c r="U494" s="11" t="str">
        <f ca="1">IFERROR(INDEX(MAESTRO!U:U,_xludf.AGGREGATE(15,6,ROW(MAESTRO!$B$3:$B$1000)/((MAESTRO!$B$3:$B$1000="ASMAR DIRECCIÓN")*(UPPER(MAESTRO!$L$3:$L$1000)="CONFIRMADO")),ROWS($A$3:A494))),"")</f>
        <v/>
      </c>
      <c r="V494" s="11" t="str">
        <f ca="1">IFERROR(INDEX(MAESTRO!V:V,_xludf.AGGREGATE(15,6,ROW(MAESTRO!$B$3:$B$1000)/((MAESTRO!$B$3:$B$1000="ASMAR DIRECCIÓN")*(UPPER(MAESTRO!$L$3:$L$1000)="CONFIRMADO")),ROWS($A$3:A494))),"")</f>
        <v/>
      </c>
      <c r="W494" s="11" t="str">
        <f ca="1">IFERROR(INDEX(MAESTRO!W:W,_xludf.AGGREGATE(15,6,ROW(MAESTRO!$B$3:$B$1000)/((MAESTRO!$B$3:$B$1000="ASMAR DIRECCIÓN")*(UPPER(MAESTRO!$L$3:$L$1000)="CONFIRMADO")),ROWS($A$3:A494))),"")</f>
        <v/>
      </c>
      <c r="X494" s="11" t="str">
        <f ca="1">IFERROR(INDEX(MAESTRO!X:X,_xludf.AGGREGATE(15,6,ROW(MAESTRO!$B$3:$B$1000)/((MAESTRO!$B$3:$B$1000="ASMAR DIRECCIÓN")*(UPPER(MAESTRO!$L$3:$L$1000)="CONFIRMADO")),ROWS($A$3:A494))),"")</f>
        <v/>
      </c>
    </row>
    <row r="495" spans="1:24" ht="22.05" customHeight="1">
      <c r="A495" s="10" t="str">
        <f ca="1">IFERROR(INDEX(MAESTRO!A:A,_xludf.AGGREGATE(15,6,ROW(MAESTRO!$B$3:$B$1000)/((MAESTRO!$B$3:$B$1000="ASMAR DIRECCIÓN")*(UPPER(MAESTRO!$L$3:$L$1000)="CONFIRMADO")),ROWS($A$3:A495))),"")</f>
        <v/>
      </c>
      <c r="B495" s="10" t="str">
        <f ca="1">IFERROR(INDEX(MAESTRO!B:B,_xludf.AGGREGATE(15,6,ROW(MAESTRO!$B$3:$B$1000)/((MAESTRO!$B$3:$B$1000="ASMAR DIRECCIÓN")*(UPPER(MAESTRO!$L$3:$L$1000)="CONFIRMADO")),ROWS($A$3:A495))),"")</f>
        <v/>
      </c>
      <c r="C495" s="10" t="str">
        <f ca="1">IFERROR(INDEX(MAESTRO!C:C,_xludf.AGGREGATE(15,6,ROW(MAESTRO!$B$3:$B$1000)/((MAESTRO!$B$3:$B$1000="ASMAR DIRECCIÓN")*(UPPER(MAESTRO!$L$3:$L$1000)="CONFIRMADO")),ROWS($A$3:A495))),"")</f>
        <v/>
      </c>
      <c r="D495" s="10" t="str">
        <f ca="1">IFERROR(INDEX(MAESTRO!D:D,_xludf.AGGREGATE(15,6,ROW(MAESTRO!$B$3:$B$1000)/((MAESTRO!$B$3:$B$1000="ASMAR DIRECCIÓN")*(UPPER(MAESTRO!$L$3:$L$1000)="CONFIRMADO")),ROWS($A$3:A495))),"")</f>
        <v/>
      </c>
      <c r="E495" s="10" t="str">
        <f ca="1">IFERROR(INDEX(MAESTRO!E:E,_xludf.AGGREGATE(15,6,ROW(MAESTRO!$B$3:$B$1000)/((MAESTRO!$B$3:$B$1000="ASMAR DIRECCIÓN")*(UPPER(MAESTRO!$L$3:$L$1000)="CONFIRMADO")),ROWS($A$3:A495))),"")</f>
        <v/>
      </c>
      <c r="F495" s="10" t="str">
        <f ca="1">IFERROR(INDEX(MAESTRO!F:F,_xludf.AGGREGATE(15,6,ROW(MAESTRO!$B$3:$B$1000)/((MAESTRO!$B$3:$B$1000="ASMAR DIRECCIÓN")*(UPPER(MAESTRO!$L$3:$L$1000)="CONFIRMADO")),ROWS($A$3:A495))),"")</f>
        <v/>
      </c>
      <c r="G495" s="10" t="str">
        <f ca="1">IFERROR(INDEX(MAESTRO!G:G,_xludf.AGGREGATE(15,6,ROW(MAESTRO!$B$3:$B$1000)/((MAESTRO!$B$3:$B$1000="ASMAR DIRECCIÓN")*(UPPER(MAESTRO!$L$3:$L$1000)="CONFIRMADO")),ROWS($A$3:A495))),"")</f>
        <v/>
      </c>
      <c r="H495" s="10" t="str">
        <f ca="1">IFERROR(INDEX(MAESTRO!H:H,_xludf.AGGREGATE(15,6,ROW(MAESTRO!$B$3:$B$1000)/((MAESTRO!$B$3:$B$1000="ASMAR DIRECCIÓN")*(UPPER(MAESTRO!$L$3:$L$1000)="CONFIRMADO")),ROWS($A$3:A495))),"")</f>
        <v/>
      </c>
      <c r="I495" s="10" t="str">
        <f ca="1">IFERROR(INDEX(MAESTRO!I:I,_xludf.AGGREGATE(15,6,ROW(MAESTRO!$B$3:$B$1000)/((MAESTRO!$B$3:$B$1000="ASMAR DIRECCIÓN")*(UPPER(MAESTRO!$L$3:$L$1000)="CONFIRMADO")),ROWS($A$3:A495))),"")</f>
        <v/>
      </c>
      <c r="J495" s="10" t="str">
        <f ca="1">IFERROR(INDEX(MAESTRO!J:J,_xludf.AGGREGATE(15,6,ROW(MAESTRO!$B$3:$B$1000)/((MAESTRO!$B$3:$B$1000="ASMAR DIRECCIÓN")*(UPPER(MAESTRO!$L$3:$L$1000)="CONFIRMADO")),ROWS($A$3:A495))),"")</f>
        <v/>
      </c>
      <c r="K495" s="10" t="str">
        <f ca="1">IFERROR(INDEX(MAESTRO!K:K,_xludf.AGGREGATE(15,6,ROW(MAESTRO!$B$3:$B$1000)/((MAESTRO!$B$3:$B$1000="ASMAR DIRECCIÓN")*(UPPER(MAESTRO!$L$3:$L$1000)="CONFIRMADO")),ROWS($A$3:A495))),"")</f>
        <v/>
      </c>
      <c r="L495" s="10" t="str">
        <f ca="1">IFERROR(INDEX(MAESTRO!L:L,_xludf.AGGREGATE(15,6,ROW(MAESTRO!$B$3:$B$1000)/((MAESTRO!$B$3:$B$1000="ASMAR DIRECCIÓN")*(UPPER(MAESTRO!$L$3:$L$1000)="CONFIRMADO")),ROWS($A$3:A495))),"")</f>
        <v/>
      </c>
      <c r="M495" s="10" t="str">
        <f ca="1">IFERROR(INDEX(MAESTRO!M:M,_xludf.AGGREGATE(15,6,ROW(MAESTRO!$B$3:$B$1000)/((MAESTRO!$B$3:$B$1000="ASMAR DIRECCIÓN")*(UPPER(MAESTRO!$L$3:$L$1000)="CONFIRMADO")),ROWS($A$3:A495))),"")</f>
        <v/>
      </c>
      <c r="N495" s="10" t="str">
        <f ca="1">IFERROR(INDEX(MAESTRO!N:N,_xludf.AGGREGATE(15,6,ROW(MAESTRO!$B$3:$B$1000)/((MAESTRO!$B$3:$B$1000="ASMAR DIRECCIÓN")*(UPPER(MAESTRO!$L$3:$L$1000)="CONFIRMADO")),ROWS($A$3:A495))),"")</f>
        <v/>
      </c>
      <c r="O495" s="10" t="str">
        <f ca="1">IFERROR(INDEX(MAESTRO!O:O,_xludf.AGGREGATE(15,6,ROW(MAESTRO!$B$3:$B$1000)/((MAESTRO!$B$3:$B$1000="ASMAR DIRECCIÓN")*(UPPER(MAESTRO!$L$3:$L$1000)="CONFIRMADO")),ROWS($A$3:A495))),"")</f>
        <v/>
      </c>
      <c r="P495" s="10" t="str">
        <f ca="1">IFERROR(INDEX(MAESTRO!P:P,_xludf.AGGREGATE(15,6,ROW(MAESTRO!$B$3:$B$1000)/((MAESTRO!$B$3:$B$1000="ASMAR DIRECCIÓN")*(UPPER(MAESTRO!$L$3:$L$1000)="CONFIRMADO")),ROWS($A$3:A495))),"")</f>
        <v/>
      </c>
      <c r="Q495" s="10" t="str">
        <f ca="1">IFERROR(INDEX(MAESTRO!Q:Q,_xludf.AGGREGATE(15,6,ROW(MAESTRO!$B$3:$B$1000)/((MAESTRO!$B$3:$B$1000="ASMAR DIRECCIÓN")*(UPPER(MAESTRO!$L$3:$L$1000)="CONFIRMADO")),ROWS($A$3:A495))),"")</f>
        <v/>
      </c>
      <c r="R495" s="10" t="str">
        <f ca="1">IFERROR(INDEX(MAESTRO!R:R,_xludf.AGGREGATE(15,6,ROW(MAESTRO!$B$3:$B$1000)/((MAESTRO!$B$3:$B$1000="ASMAR DIRECCIÓN")*(UPPER(MAESTRO!$L$3:$L$1000)="CONFIRMADO")),ROWS($A$3:A495))),"")</f>
        <v/>
      </c>
      <c r="S495" s="10" t="str">
        <f ca="1">IFERROR(INDEX(MAESTRO!S:S,_xludf.AGGREGATE(15,6,ROW(MAESTRO!$B$3:$B$1000)/((MAESTRO!$B$3:$B$1000="ASMAR DIRECCIÓN")*(UPPER(MAESTRO!$L$3:$L$1000)="CONFIRMADO")),ROWS($A$3:A495))),"")</f>
        <v/>
      </c>
      <c r="T495" s="10" t="str">
        <f ca="1">IFERROR(INDEX(MAESTRO!T:T,_xludf.AGGREGATE(15,6,ROW(MAESTRO!$B$3:$B$1000)/((MAESTRO!$B$3:$B$1000="ASMAR DIRECCIÓN")*(UPPER(MAESTRO!$L$3:$L$1000)="CONFIRMADO")),ROWS($A$3:A495))),"")</f>
        <v/>
      </c>
      <c r="U495" s="10" t="str">
        <f ca="1">IFERROR(INDEX(MAESTRO!U:U,_xludf.AGGREGATE(15,6,ROW(MAESTRO!$B$3:$B$1000)/((MAESTRO!$B$3:$B$1000="ASMAR DIRECCIÓN")*(UPPER(MAESTRO!$L$3:$L$1000)="CONFIRMADO")),ROWS($A$3:A495))),"")</f>
        <v/>
      </c>
      <c r="V495" s="10" t="str">
        <f ca="1">IFERROR(INDEX(MAESTRO!V:V,_xludf.AGGREGATE(15,6,ROW(MAESTRO!$B$3:$B$1000)/((MAESTRO!$B$3:$B$1000="ASMAR DIRECCIÓN")*(UPPER(MAESTRO!$L$3:$L$1000)="CONFIRMADO")),ROWS($A$3:A495))),"")</f>
        <v/>
      </c>
      <c r="W495" s="10" t="str">
        <f ca="1">IFERROR(INDEX(MAESTRO!W:W,_xludf.AGGREGATE(15,6,ROW(MAESTRO!$B$3:$B$1000)/((MAESTRO!$B$3:$B$1000="ASMAR DIRECCIÓN")*(UPPER(MAESTRO!$L$3:$L$1000)="CONFIRMADO")),ROWS($A$3:A495))),"")</f>
        <v/>
      </c>
      <c r="X495" s="10" t="str">
        <f ca="1">IFERROR(INDEX(MAESTRO!X:X,_xludf.AGGREGATE(15,6,ROW(MAESTRO!$B$3:$B$1000)/((MAESTRO!$B$3:$B$1000="ASMAR DIRECCIÓN")*(UPPER(MAESTRO!$L$3:$L$1000)="CONFIRMADO")),ROWS($A$3:A495))),"")</f>
        <v/>
      </c>
    </row>
    <row r="496" spans="1:24" ht="22.05" customHeight="1">
      <c r="A496" s="11" t="str">
        <f ca="1">IFERROR(INDEX(MAESTRO!A:A,_xludf.AGGREGATE(15,6,ROW(MAESTRO!$B$3:$B$1000)/((MAESTRO!$B$3:$B$1000="ASMAR DIRECCIÓN")*(UPPER(MAESTRO!$L$3:$L$1000)="CONFIRMADO")),ROWS($A$3:A496))),"")</f>
        <v/>
      </c>
      <c r="B496" s="11" t="str">
        <f ca="1">IFERROR(INDEX(MAESTRO!B:B,_xludf.AGGREGATE(15,6,ROW(MAESTRO!$B$3:$B$1000)/((MAESTRO!$B$3:$B$1000="ASMAR DIRECCIÓN")*(UPPER(MAESTRO!$L$3:$L$1000)="CONFIRMADO")),ROWS($A$3:A496))),"")</f>
        <v/>
      </c>
      <c r="C496" s="11" t="str">
        <f ca="1">IFERROR(INDEX(MAESTRO!C:C,_xludf.AGGREGATE(15,6,ROW(MAESTRO!$B$3:$B$1000)/((MAESTRO!$B$3:$B$1000="ASMAR DIRECCIÓN")*(UPPER(MAESTRO!$L$3:$L$1000)="CONFIRMADO")),ROWS($A$3:A496))),"")</f>
        <v/>
      </c>
      <c r="D496" s="11" t="str">
        <f ca="1">IFERROR(INDEX(MAESTRO!D:D,_xludf.AGGREGATE(15,6,ROW(MAESTRO!$B$3:$B$1000)/((MAESTRO!$B$3:$B$1000="ASMAR DIRECCIÓN")*(UPPER(MAESTRO!$L$3:$L$1000)="CONFIRMADO")),ROWS($A$3:A496))),"")</f>
        <v/>
      </c>
      <c r="E496" s="11" t="str">
        <f ca="1">IFERROR(INDEX(MAESTRO!E:E,_xludf.AGGREGATE(15,6,ROW(MAESTRO!$B$3:$B$1000)/((MAESTRO!$B$3:$B$1000="ASMAR DIRECCIÓN")*(UPPER(MAESTRO!$L$3:$L$1000)="CONFIRMADO")),ROWS($A$3:A496))),"")</f>
        <v/>
      </c>
      <c r="F496" s="11" t="str">
        <f ca="1">IFERROR(INDEX(MAESTRO!F:F,_xludf.AGGREGATE(15,6,ROW(MAESTRO!$B$3:$B$1000)/((MAESTRO!$B$3:$B$1000="ASMAR DIRECCIÓN")*(UPPER(MAESTRO!$L$3:$L$1000)="CONFIRMADO")),ROWS($A$3:A496))),"")</f>
        <v/>
      </c>
      <c r="G496" s="11" t="str">
        <f ca="1">IFERROR(INDEX(MAESTRO!G:G,_xludf.AGGREGATE(15,6,ROW(MAESTRO!$B$3:$B$1000)/((MAESTRO!$B$3:$B$1000="ASMAR DIRECCIÓN")*(UPPER(MAESTRO!$L$3:$L$1000)="CONFIRMADO")),ROWS($A$3:A496))),"")</f>
        <v/>
      </c>
      <c r="H496" s="11" t="str">
        <f ca="1">IFERROR(INDEX(MAESTRO!H:H,_xludf.AGGREGATE(15,6,ROW(MAESTRO!$B$3:$B$1000)/((MAESTRO!$B$3:$B$1000="ASMAR DIRECCIÓN")*(UPPER(MAESTRO!$L$3:$L$1000)="CONFIRMADO")),ROWS($A$3:A496))),"")</f>
        <v/>
      </c>
      <c r="I496" s="11" t="str">
        <f ca="1">IFERROR(INDEX(MAESTRO!I:I,_xludf.AGGREGATE(15,6,ROW(MAESTRO!$B$3:$B$1000)/((MAESTRO!$B$3:$B$1000="ASMAR DIRECCIÓN")*(UPPER(MAESTRO!$L$3:$L$1000)="CONFIRMADO")),ROWS($A$3:A496))),"")</f>
        <v/>
      </c>
      <c r="J496" s="11" t="str">
        <f ca="1">IFERROR(INDEX(MAESTRO!J:J,_xludf.AGGREGATE(15,6,ROW(MAESTRO!$B$3:$B$1000)/((MAESTRO!$B$3:$B$1000="ASMAR DIRECCIÓN")*(UPPER(MAESTRO!$L$3:$L$1000)="CONFIRMADO")),ROWS($A$3:A496))),"")</f>
        <v/>
      </c>
      <c r="K496" s="11" t="str">
        <f ca="1">IFERROR(INDEX(MAESTRO!K:K,_xludf.AGGREGATE(15,6,ROW(MAESTRO!$B$3:$B$1000)/((MAESTRO!$B$3:$B$1000="ASMAR DIRECCIÓN")*(UPPER(MAESTRO!$L$3:$L$1000)="CONFIRMADO")),ROWS($A$3:A496))),"")</f>
        <v/>
      </c>
      <c r="L496" s="11" t="str">
        <f ca="1">IFERROR(INDEX(MAESTRO!L:L,_xludf.AGGREGATE(15,6,ROW(MAESTRO!$B$3:$B$1000)/((MAESTRO!$B$3:$B$1000="ASMAR DIRECCIÓN")*(UPPER(MAESTRO!$L$3:$L$1000)="CONFIRMADO")),ROWS($A$3:A496))),"")</f>
        <v/>
      </c>
      <c r="M496" s="11" t="str">
        <f ca="1">IFERROR(INDEX(MAESTRO!M:M,_xludf.AGGREGATE(15,6,ROW(MAESTRO!$B$3:$B$1000)/((MAESTRO!$B$3:$B$1000="ASMAR DIRECCIÓN")*(UPPER(MAESTRO!$L$3:$L$1000)="CONFIRMADO")),ROWS($A$3:A496))),"")</f>
        <v/>
      </c>
      <c r="N496" s="11" t="str">
        <f ca="1">IFERROR(INDEX(MAESTRO!N:N,_xludf.AGGREGATE(15,6,ROW(MAESTRO!$B$3:$B$1000)/((MAESTRO!$B$3:$B$1000="ASMAR DIRECCIÓN")*(UPPER(MAESTRO!$L$3:$L$1000)="CONFIRMADO")),ROWS($A$3:A496))),"")</f>
        <v/>
      </c>
      <c r="O496" s="11" t="str">
        <f ca="1">IFERROR(INDEX(MAESTRO!O:O,_xludf.AGGREGATE(15,6,ROW(MAESTRO!$B$3:$B$1000)/((MAESTRO!$B$3:$B$1000="ASMAR DIRECCIÓN")*(UPPER(MAESTRO!$L$3:$L$1000)="CONFIRMADO")),ROWS($A$3:A496))),"")</f>
        <v/>
      </c>
      <c r="P496" s="11" t="str">
        <f ca="1">IFERROR(INDEX(MAESTRO!P:P,_xludf.AGGREGATE(15,6,ROW(MAESTRO!$B$3:$B$1000)/((MAESTRO!$B$3:$B$1000="ASMAR DIRECCIÓN")*(UPPER(MAESTRO!$L$3:$L$1000)="CONFIRMADO")),ROWS($A$3:A496))),"")</f>
        <v/>
      </c>
      <c r="Q496" s="11" t="str">
        <f ca="1">IFERROR(INDEX(MAESTRO!Q:Q,_xludf.AGGREGATE(15,6,ROW(MAESTRO!$B$3:$B$1000)/((MAESTRO!$B$3:$B$1000="ASMAR DIRECCIÓN")*(UPPER(MAESTRO!$L$3:$L$1000)="CONFIRMADO")),ROWS($A$3:A496))),"")</f>
        <v/>
      </c>
      <c r="R496" s="11" t="str">
        <f ca="1">IFERROR(INDEX(MAESTRO!R:R,_xludf.AGGREGATE(15,6,ROW(MAESTRO!$B$3:$B$1000)/((MAESTRO!$B$3:$B$1000="ASMAR DIRECCIÓN")*(UPPER(MAESTRO!$L$3:$L$1000)="CONFIRMADO")),ROWS($A$3:A496))),"")</f>
        <v/>
      </c>
      <c r="S496" s="11" t="str">
        <f ca="1">IFERROR(INDEX(MAESTRO!S:S,_xludf.AGGREGATE(15,6,ROW(MAESTRO!$B$3:$B$1000)/((MAESTRO!$B$3:$B$1000="ASMAR DIRECCIÓN")*(UPPER(MAESTRO!$L$3:$L$1000)="CONFIRMADO")),ROWS($A$3:A496))),"")</f>
        <v/>
      </c>
      <c r="T496" s="11" t="str">
        <f ca="1">IFERROR(INDEX(MAESTRO!T:T,_xludf.AGGREGATE(15,6,ROW(MAESTRO!$B$3:$B$1000)/((MAESTRO!$B$3:$B$1000="ASMAR DIRECCIÓN")*(UPPER(MAESTRO!$L$3:$L$1000)="CONFIRMADO")),ROWS($A$3:A496))),"")</f>
        <v/>
      </c>
      <c r="U496" s="11" t="str">
        <f ca="1">IFERROR(INDEX(MAESTRO!U:U,_xludf.AGGREGATE(15,6,ROW(MAESTRO!$B$3:$B$1000)/((MAESTRO!$B$3:$B$1000="ASMAR DIRECCIÓN")*(UPPER(MAESTRO!$L$3:$L$1000)="CONFIRMADO")),ROWS($A$3:A496))),"")</f>
        <v/>
      </c>
      <c r="V496" s="11" t="str">
        <f ca="1">IFERROR(INDEX(MAESTRO!V:V,_xludf.AGGREGATE(15,6,ROW(MAESTRO!$B$3:$B$1000)/((MAESTRO!$B$3:$B$1000="ASMAR DIRECCIÓN")*(UPPER(MAESTRO!$L$3:$L$1000)="CONFIRMADO")),ROWS($A$3:A496))),"")</f>
        <v/>
      </c>
      <c r="W496" s="11" t="str">
        <f ca="1">IFERROR(INDEX(MAESTRO!W:W,_xludf.AGGREGATE(15,6,ROW(MAESTRO!$B$3:$B$1000)/((MAESTRO!$B$3:$B$1000="ASMAR DIRECCIÓN")*(UPPER(MAESTRO!$L$3:$L$1000)="CONFIRMADO")),ROWS($A$3:A496))),"")</f>
        <v/>
      </c>
      <c r="X496" s="11" t="str">
        <f ca="1">IFERROR(INDEX(MAESTRO!X:X,_xludf.AGGREGATE(15,6,ROW(MAESTRO!$B$3:$B$1000)/((MAESTRO!$B$3:$B$1000="ASMAR DIRECCIÓN")*(UPPER(MAESTRO!$L$3:$L$1000)="CONFIRMADO")),ROWS($A$3:A496))),"")</f>
        <v/>
      </c>
    </row>
    <row r="497" spans="1:24" ht="22.05" customHeight="1">
      <c r="A497" s="10" t="str">
        <f ca="1">IFERROR(INDEX(MAESTRO!A:A,_xludf.AGGREGATE(15,6,ROW(MAESTRO!$B$3:$B$1000)/((MAESTRO!$B$3:$B$1000="ASMAR DIRECCIÓN")*(UPPER(MAESTRO!$L$3:$L$1000)="CONFIRMADO")),ROWS($A$3:A497))),"")</f>
        <v/>
      </c>
      <c r="B497" s="10" t="str">
        <f ca="1">IFERROR(INDEX(MAESTRO!B:B,_xludf.AGGREGATE(15,6,ROW(MAESTRO!$B$3:$B$1000)/((MAESTRO!$B$3:$B$1000="ASMAR DIRECCIÓN")*(UPPER(MAESTRO!$L$3:$L$1000)="CONFIRMADO")),ROWS($A$3:A497))),"")</f>
        <v/>
      </c>
      <c r="C497" s="10" t="str">
        <f ca="1">IFERROR(INDEX(MAESTRO!C:C,_xludf.AGGREGATE(15,6,ROW(MAESTRO!$B$3:$B$1000)/((MAESTRO!$B$3:$B$1000="ASMAR DIRECCIÓN")*(UPPER(MAESTRO!$L$3:$L$1000)="CONFIRMADO")),ROWS($A$3:A497))),"")</f>
        <v/>
      </c>
      <c r="D497" s="10" t="str">
        <f ca="1">IFERROR(INDEX(MAESTRO!D:D,_xludf.AGGREGATE(15,6,ROW(MAESTRO!$B$3:$B$1000)/((MAESTRO!$B$3:$B$1000="ASMAR DIRECCIÓN")*(UPPER(MAESTRO!$L$3:$L$1000)="CONFIRMADO")),ROWS($A$3:A497))),"")</f>
        <v/>
      </c>
      <c r="E497" s="10" t="str">
        <f ca="1">IFERROR(INDEX(MAESTRO!E:E,_xludf.AGGREGATE(15,6,ROW(MAESTRO!$B$3:$B$1000)/((MAESTRO!$B$3:$B$1000="ASMAR DIRECCIÓN")*(UPPER(MAESTRO!$L$3:$L$1000)="CONFIRMADO")),ROWS($A$3:A497))),"")</f>
        <v/>
      </c>
      <c r="F497" s="10" t="str">
        <f ca="1">IFERROR(INDEX(MAESTRO!F:F,_xludf.AGGREGATE(15,6,ROW(MAESTRO!$B$3:$B$1000)/((MAESTRO!$B$3:$B$1000="ASMAR DIRECCIÓN")*(UPPER(MAESTRO!$L$3:$L$1000)="CONFIRMADO")),ROWS($A$3:A497))),"")</f>
        <v/>
      </c>
      <c r="G497" s="10" t="str">
        <f ca="1">IFERROR(INDEX(MAESTRO!G:G,_xludf.AGGREGATE(15,6,ROW(MAESTRO!$B$3:$B$1000)/((MAESTRO!$B$3:$B$1000="ASMAR DIRECCIÓN")*(UPPER(MAESTRO!$L$3:$L$1000)="CONFIRMADO")),ROWS($A$3:A497))),"")</f>
        <v/>
      </c>
      <c r="H497" s="10" t="str">
        <f ca="1">IFERROR(INDEX(MAESTRO!H:H,_xludf.AGGREGATE(15,6,ROW(MAESTRO!$B$3:$B$1000)/((MAESTRO!$B$3:$B$1000="ASMAR DIRECCIÓN")*(UPPER(MAESTRO!$L$3:$L$1000)="CONFIRMADO")),ROWS($A$3:A497))),"")</f>
        <v/>
      </c>
      <c r="I497" s="10" t="str">
        <f ca="1">IFERROR(INDEX(MAESTRO!I:I,_xludf.AGGREGATE(15,6,ROW(MAESTRO!$B$3:$B$1000)/((MAESTRO!$B$3:$B$1000="ASMAR DIRECCIÓN")*(UPPER(MAESTRO!$L$3:$L$1000)="CONFIRMADO")),ROWS($A$3:A497))),"")</f>
        <v/>
      </c>
      <c r="J497" s="10" t="str">
        <f ca="1">IFERROR(INDEX(MAESTRO!J:J,_xludf.AGGREGATE(15,6,ROW(MAESTRO!$B$3:$B$1000)/((MAESTRO!$B$3:$B$1000="ASMAR DIRECCIÓN")*(UPPER(MAESTRO!$L$3:$L$1000)="CONFIRMADO")),ROWS($A$3:A497))),"")</f>
        <v/>
      </c>
      <c r="K497" s="10" t="str">
        <f ca="1">IFERROR(INDEX(MAESTRO!K:K,_xludf.AGGREGATE(15,6,ROW(MAESTRO!$B$3:$B$1000)/((MAESTRO!$B$3:$B$1000="ASMAR DIRECCIÓN")*(UPPER(MAESTRO!$L$3:$L$1000)="CONFIRMADO")),ROWS($A$3:A497))),"")</f>
        <v/>
      </c>
      <c r="L497" s="10" t="str">
        <f ca="1">IFERROR(INDEX(MAESTRO!L:L,_xludf.AGGREGATE(15,6,ROW(MAESTRO!$B$3:$B$1000)/((MAESTRO!$B$3:$B$1000="ASMAR DIRECCIÓN")*(UPPER(MAESTRO!$L$3:$L$1000)="CONFIRMADO")),ROWS($A$3:A497))),"")</f>
        <v/>
      </c>
      <c r="M497" s="10" t="str">
        <f ca="1">IFERROR(INDEX(MAESTRO!M:M,_xludf.AGGREGATE(15,6,ROW(MAESTRO!$B$3:$B$1000)/((MAESTRO!$B$3:$B$1000="ASMAR DIRECCIÓN")*(UPPER(MAESTRO!$L$3:$L$1000)="CONFIRMADO")),ROWS($A$3:A497))),"")</f>
        <v/>
      </c>
      <c r="N497" s="10" t="str">
        <f ca="1">IFERROR(INDEX(MAESTRO!N:N,_xludf.AGGREGATE(15,6,ROW(MAESTRO!$B$3:$B$1000)/((MAESTRO!$B$3:$B$1000="ASMAR DIRECCIÓN")*(UPPER(MAESTRO!$L$3:$L$1000)="CONFIRMADO")),ROWS($A$3:A497))),"")</f>
        <v/>
      </c>
      <c r="O497" s="10" t="str">
        <f ca="1">IFERROR(INDEX(MAESTRO!O:O,_xludf.AGGREGATE(15,6,ROW(MAESTRO!$B$3:$B$1000)/((MAESTRO!$B$3:$B$1000="ASMAR DIRECCIÓN")*(UPPER(MAESTRO!$L$3:$L$1000)="CONFIRMADO")),ROWS($A$3:A497))),"")</f>
        <v/>
      </c>
      <c r="P497" s="10" t="str">
        <f ca="1">IFERROR(INDEX(MAESTRO!P:P,_xludf.AGGREGATE(15,6,ROW(MAESTRO!$B$3:$B$1000)/((MAESTRO!$B$3:$B$1000="ASMAR DIRECCIÓN")*(UPPER(MAESTRO!$L$3:$L$1000)="CONFIRMADO")),ROWS($A$3:A497))),"")</f>
        <v/>
      </c>
      <c r="Q497" s="10" t="str">
        <f ca="1">IFERROR(INDEX(MAESTRO!Q:Q,_xludf.AGGREGATE(15,6,ROW(MAESTRO!$B$3:$B$1000)/((MAESTRO!$B$3:$B$1000="ASMAR DIRECCIÓN")*(UPPER(MAESTRO!$L$3:$L$1000)="CONFIRMADO")),ROWS($A$3:A497))),"")</f>
        <v/>
      </c>
      <c r="R497" s="10" t="str">
        <f ca="1">IFERROR(INDEX(MAESTRO!R:R,_xludf.AGGREGATE(15,6,ROW(MAESTRO!$B$3:$B$1000)/((MAESTRO!$B$3:$B$1000="ASMAR DIRECCIÓN")*(UPPER(MAESTRO!$L$3:$L$1000)="CONFIRMADO")),ROWS($A$3:A497))),"")</f>
        <v/>
      </c>
      <c r="S497" s="10" t="str">
        <f ca="1">IFERROR(INDEX(MAESTRO!S:S,_xludf.AGGREGATE(15,6,ROW(MAESTRO!$B$3:$B$1000)/((MAESTRO!$B$3:$B$1000="ASMAR DIRECCIÓN")*(UPPER(MAESTRO!$L$3:$L$1000)="CONFIRMADO")),ROWS($A$3:A497))),"")</f>
        <v/>
      </c>
      <c r="T497" s="10" t="str">
        <f ca="1">IFERROR(INDEX(MAESTRO!T:T,_xludf.AGGREGATE(15,6,ROW(MAESTRO!$B$3:$B$1000)/((MAESTRO!$B$3:$B$1000="ASMAR DIRECCIÓN")*(UPPER(MAESTRO!$L$3:$L$1000)="CONFIRMADO")),ROWS($A$3:A497))),"")</f>
        <v/>
      </c>
      <c r="U497" s="10" t="str">
        <f ca="1">IFERROR(INDEX(MAESTRO!U:U,_xludf.AGGREGATE(15,6,ROW(MAESTRO!$B$3:$B$1000)/((MAESTRO!$B$3:$B$1000="ASMAR DIRECCIÓN")*(UPPER(MAESTRO!$L$3:$L$1000)="CONFIRMADO")),ROWS($A$3:A497))),"")</f>
        <v/>
      </c>
      <c r="V497" s="10" t="str">
        <f ca="1">IFERROR(INDEX(MAESTRO!V:V,_xludf.AGGREGATE(15,6,ROW(MAESTRO!$B$3:$B$1000)/((MAESTRO!$B$3:$B$1000="ASMAR DIRECCIÓN")*(UPPER(MAESTRO!$L$3:$L$1000)="CONFIRMADO")),ROWS($A$3:A497))),"")</f>
        <v/>
      </c>
      <c r="W497" s="10" t="str">
        <f ca="1">IFERROR(INDEX(MAESTRO!W:W,_xludf.AGGREGATE(15,6,ROW(MAESTRO!$B$3:$B$1000)/((MAESTRO!$B$3:$B$1000="ASMAR DIRECCIÓN")*(UPPER(MAESTRO!$L$3:$L$1000)="CONFIRMADO")),ROWS($A$3:A497))),"")</f>
        <v/>
      </c>
      <c r="X497" s="10" t="str">
        <f ca="1">IFERROR(INDEX(MAESTRO!X:X,_xludf.AGGREGATE(15,6,ROW(MAESTRO!$B$3:$B$1000)/((MAESTRO!$B$3:$B$1000="ASMAR DIRECCIÓN")*(UPPER(MAESTRO!$L$3:$L$1000)="CONFIRMADO")),ROWS($A$3:A497))),"")</f>
        <v/>
      </c>
    </row>
    <row r="498" spans="1:24" ht="22.05" customHeight="1">
      <c r="A498" s="11" t="str">
        <f ca="1">IFERROR(INDEX(MAESTRO!A:A,_xludf.AGGREGATE(15,6,ROW(MAESTRO!$B$3:$B$1000)/((MAESTRO!$B$3:$B$1000="ASMAR DIRECCIÓN")*(UPPER(MAESTRO!$L$3:$L$1000)="CONFIRMADO")),ROWS($A$3:A498))),"")</f>
        <v/>
      </c>
      <c r="B498" s="11" t="str">
        <f ca="1">IFERROR(INDEX(MAESTRO!B:B,_xludf.AGGREGATE(15,6,ROW(MAESTRO!$B$3:$B$1000)/((MAESTRO!$B$3:$B$1000="ASMAR DIRECCIÓN")*(UPPER(MAESTRO!$L$3:$L$1000)="CONFIRMADO")),ROWS($A$3:A498))),"")</f>
        <v/>
      </c>
      <c r="C498" s="11" t="str">
        <f ca="1">IFERROR(INDEX(MAESTRO!C:C,_xludf.AGGREGATE(15,6,ROW(MAESTRO!$B$3:$B$1000)/((MAESTRO!$B$3:$B$1000="ASMAR DIRECCIÓN")*(UPPER(MAESTRO!$L$3:$L$1000)="CONFIRMADO")),ROWS($A$3:A498))),"")</f>
        <v/>
      </c>
      <c r="D498" s="11" t="str">
        <f ca="1">IFERROR(INDEX(MAESTRO!D:D,_xludf.AGGREGATE(15,6,ROW(MAESTRO!$B$3:$B$1000)/((MAESTRO!$B$3:$B$1000="ASMAR DIRECCIÓN")*(UPPER(MAESTRO!$L$3:$L$1000)="CONFIRMADO")),ROWS($A$3:A498))),"")</f>
        <v/>
      </c>
      <c r="E498" s="11" t="str">
        <f ca="1">IFERROR(INDEX(MAESTRO!E:E,_xludf.AGGREGATE(15,6,ROW(MAESTRO!$B$3:$B$1000)/((MAESTRO!$B$3:$B$1000="ASMAR DIRECCIÓN")*(UPPER(MAESTRO!$L$3:$L$1000)="CONFIRMADO")),ROWS($A$3:A498))),"")</f>
        <v/>
      </c>
      <c r="F498" s="11" t="str">
        <f ca="1">IFERROR(INDEX(MAESTRO!F:F,_xludf.AGGREGATE(15,6,ROW(MAESTRO!$B$3:$B$1000)/((MAESTRO!$B$3:$B$1000="ASMAR DIRECCIÓN")*(UPPER(MAESTRO!$L$3:$L$1000)="CONFIRMADO")),ROWS($A$3:A498))),"")</f>
        <v/>
      </c>
      <c r="G498" s="11" t="str">
        <f ca="1">IFERROR(INDEX(MAESTRO!G:G,_xludf.AGGREGATE(15,6,ROW(MAESTRO!$B$3:$B$1000)/((MAESTRO!$B$3:$B$1000="ASMAR DIRECCIÓN")*(UPPER(MAESTRO!$L$3:$L$1000)="CONFIRMADO")),ROWS($A$3:A498))),"")</f>
        <v/>
      </c>
      <c r="H498" s="11" t="str">
        <f ca="1">IFERROR(INDEX(MAESTRO!H:H,_xludf.AGGREGATE(15,6,ROW(MAESTRO!$B$3:$B$1000)/((MAESTRO!$B$3:$B$1000="ASMAR DIRECCIÓN")*(UPPER(MAESTRO!$L$3:$L$1000)="CONFIRMADO")),ROWS($A$3:A498))),"")</f>
        <v/>
      </c>
      <c r="I498" s="11" t="str">
        <f ca="1">IFERROR(INDEX(MAESTRO!I:I,_xludf.AGGREGATE(15,6,ROW(MAESTRO!$B$3:$B$1000)/((MAESTRO!$B$3:$B$1000="ASMAR DIRECCIÓN")*(UPPER(MAESTRO!$L$3:$L$1000)="CONFIRMADO")),ROWS($A$3:A498))),"")</f>
        <v/>
      </c>
      <c r="J498" s="11" t="str">
        <f ca="1">IFERROR(INDEX(MAESTRO!J:J,_xludf.AGGREGATE(15,6,ROW(MAESTRO!$B$3:$B$1000)/((MAESTRO!$B$3:$B$1000="ASMAR DIRECCIÓN")*(UPPER(MAESTRO!$L$3:$L$1000)="CONFIRMADO")),ROWS($A$3:A498))),"")</f>
        <v/>
      </c>
      <c r="K498" s="11" t="str">
        <f ca="1">IFERROR(INDEX(MAESTRO!K:K,_xludf.AGGREGATE(15,6,ROW(MAESTRO!$B$3:$B$1000)/((MAESTRO!$B$3:$B$1000="ASMAR DIRECCIÓN")*(UPPER(MAESTRO!$L$3:$L$1000)="CONFIRMADO")),ROWS($A$3:A498))),"")</f>
        <v/>
      </c>
      <c r="L498" s="11" t="str">
        <f ca="1">IFERROR(INDEX(MAESTRO!L:L,_xludf.AGGREGATE(15,6,ROW(MAESTRO!$B$3:$B$1000)/((MAESTRO!$B$3:$B$1000="ASMAR DIRECCIÓN")*(UPPER(MAESTRO!$L$3:$L$1000)="CONFIRMADO")),ROWS($A$3:A498))),"")</f>
        <v/>
      </c>
      <c r="M498" s="11" t="str">
        <f ca="1">IFERROR(INDEX(MAESTRO!M:M,_xludf.AGGREGATE(15,6,ROW(MAESTRO!$B$3:$B$1000)/((MAESTRO!$B$3:$B$1000="ASMAR DIRECCIÓN")*(UPPER(MAESTRO!$L$3:$L$1000)="CONFIRMADO")),ROWS($A$3:A498))),"")</f>
        <v/>
      </c>
      <c r="N498" s="11" t="str">
        <f ca="1">IFERROR(INDEX(MAESTRO!N:N,_xludf.AGGREGATE(15,6,ROW(MAESTRO!$B$3:$B$1000)/((MAESTRO!$B$3:$B$1000="ASMAR DIRECCIÓN")*(UPPER(MAESTRO!$L$3:$L$1000)="CONFIRMADO")),ROWS($A$3:A498))),"")</f>
        <v/>
      </c>
      <c r="O498" s="11" t="str">
        <f ca="1">IFERROR(INDEX(MAESTRO!O:O,_xludf.AGGREGATE(15,6,ROW(MAESTRO!$B$3:$B$1000)/((MAESTRO!$B$3:$B$1000="ASMAR DIRECCIÓN")*(UPPER(MAESTRO!$L$3:$L$1000)="CONFIRMADO")),ROWS($A$3:A498))),"")</f>
        <v/>
      </c>
      <c r="P498" s="11" t="str">
        <f ca="1">IFERROR(INDEX(MAESTRO!P:P,_xludf.AGGREGATE(15,6,ROW(MAESTRO!$B$3:$B$1000)/((MAESTRO!$B$3:$B$1000="ASMAR DIRECCIÓN")*(UPPER(MAESTRO!$L$3:$L$1000)="CONFIRMADO")),ROWS($A$3:A498))),"")</f>
        <v/>
      </c>
      <c r="Q498" s="11" t="str">
        <f ca="1">IFERROR(INDEX(MAESTRO!Q:Q,_xludf.AGGREGATE(15,6,ROW(MAESTRO!$B$3:$B$1000)/((MAESTRO!$B$3:$B$1000="ASMAR DIRECCIÓN")*(UPPER(MAESTRO!$L$3:$L$1000)="CONFIRMADO")),ROWS($A$3:A498))),"")</f>
        <v/>
      </c>
      <c r="R498" s="11" t="str">
        <f ca="1">IFERROR(INDEX(MAESTRO!R:R,_xludf.AGGREGATE(15,6,ROW(MAESTRO!$B$3:$B$1000)/((MAESTRO!$B$3:$B$1000="ASMAR DIRECCIÓN")*(UPPER(MAESTRO!$L$3:$L$1000)="CONFIRMADO")),ROWS($A$3:A498))),"")</f>
        <v/>
      </c>
      <c r="S498" s="11" t="str">
        <f ca="1">IFERROR(INDEX(MAESTRO!S:S,_xludf.AGGREGATE(15,6,ROW(MAESTRO!$B$3:$B$1000)/((MAESTRO!$B$3:$B$1000="ASMAR DIRECCIÓN")*(UPPER(MAESTRO!$L$3:$L$1000)="CONFIRMADO")),ROWS($A$3:A498))),"")</f>
        <v/>
      </c>
      <c r="T498" s="11" t="str">
        <f ca="1">IFERROR(INDEX(MAESTRO!T:T,_xludf.AGGREGATE(15,6,ROW(MAESTRO!$B$3:$B$1000)/((MAESTRO!$B$3:$B$1000="ASMAR DIRECCIÓN")*(UPPER(MAESTRO!$L$3:$L$1000)="CONFIRMADO")),ROWS($A$3:A498))),"")</f>
        <v/>
      </c>
      <c r="U498" s="11" t="str">
        <f ca="1">IFERROR(INDEX(MAESTRO!U:U,_xludf.AGGREGATE(15,6,ROW(MAESTRO!$B$3:$B$1000)/((MAESTRO!$B$3:$B$1000="ASMAR DIRECCIÓN")*(UPPER(MAESTRO!$L$3:$L$1000)="CONFIRMADO")),ROWS($A$3:A498))),"")</f>
        <v/>
      </c>
      <c r="V498" s="11" t="str">
        <f ca="1">IFERROR(INDEX(MAESTRO!V:V,_xludf.AGGREGATE(15,6,ROW(MAESTRO!$B$3:$B$1000)/((MAESTRO!$B$3:$B$1000="ASMAR DIRECCIÓN")*(UPPER(MAESTRO!$L$3:$L$1000)="CONFIRMADO")),ROWS($A$3:A498))),"")</f>
        <v/>
      </c>
      <c r="W498" s="11" t="str">
        <f ca="1">IFERROR(INDEX(MAESTRO!W:W,_xludf.AGGREGATE(15,6,ROW(MAESTRO!$B$3:$B$1000)/((MAESTRO!$B$3:$B$1000="ASMAR DIRECCIÓN")*(UPPER(MAESTRO!$L$3:$L$1000)="CONFIRMADO")),ROWS($A$3:A498))),"")</f>
        <v/>
      </c>
      <c r="X498" s="11" t="str">
        <f ca="1">IFERROR(INDEX(MAESTRO!X:X,_xludf.AGGREGATE(15,6,ROW(MAESTRO!$B$3:$B$1000)/((MAESTRO!$B$3:$B$1000="ASMAR DIRECCIÓN")*(UPPER(MAESTRO!$L$3:$L$1000)="CONFIRMADO")),ROWS($A$3:A498))),"")</f>
        <v/>
      </c>
    </row>
    <row r="499" spans="1:24" ht="22.05" customHeight="1">
      <c r="A499" s="10" t="str">
        <f ca="1">IFERROR(INDEX(MAESTRO!A:A,_xludf.AGGREGATE(15,6,ROW(MAESTRO!$B$3:$B$1000)/((MAESTRO!$B$3:$B$1000="ASMAR DIRECCIÓN")*(UPPER(MAESTRO!$L$3:$L$1000)="CONFIRMADO")),ROWS($A$3:A499))),"")</f>
        <v/>
      </c>
      <c r="B499" s="10" t="str">
        <f ca="1">IFERROR(INDEX(MAESTRO!B:B,_xludf.AGGREGATE(15,6,ROW(MAESTRO!$B$3:$B$1000)/((MAESTRO!$B$3:$B$1000="ASMAR DIRECCIÓN")*(UPPER(MAESTRO!$L$3:$L$1000)="CONFIRMADO")),ROWS($A$3:A499))),"")</f>
        <v/>
      </c>
      <c r="C499" s="10" t="str">
        <f ca="1">IFERROR(INDEX(MAESTRO!C:C,_xludf.AGGREGATE(15,6,ROW(MAESTRO!$B$3:$B$1000)/((MAESTRO!$B$3:$B$1000="ASMAR DIRECCIÓN")*(UPPER(MAESTRO!$L$3:$L$1000)="CONFIRMADO")),ROWS($A$3:A499))),"")</f>
        <v/>
      </c>
      <c r="D499" s="10" t="str">
        <f ca="1">IFERROR(INDEX(MAESTRO!D:D,_xludf.AGGREGATE(15,6,ROW(MAESTRO!$B$3:$B$1000)/((MAESTRO!$B$3:$B$1000="ASMAR DIRECCIÓN")*(UPPER(MAESTRO!$L$3:$L$1000)="CONFIRMADO")),ROWS($A$3:A499))),"")</f>
        <v/>
      </c>
      <c r="E499" s="10" t="str">
        <f ca="1">IFERROR(INDEX(MAESTRO!E:E,_xludf.AGGREGATE(15,6,ROW(MAESTRO!$B$3:$B$1000)/((MAESTRO!$B$3:$B$1000="ASMAR DIRECCIÓN")*(UPPER(MAESTRO!$L$3:$L$1000)="CONFIRMADO")),ROWS($A$3:A499))),"")</f>
        <v/>
      </c>
      <c r="F499" s="10" t="str">
        <f ca="1">IFERROR(INDEX(MAESTRO!F:F,_xludf.AGGREGATE(15,6,ROW(MAESTRO!$B$3:$B$1000)/((MAESTRO!$B$3:$B$1000="ASMAR DIRECCIÓN")*(UPPER(MAESTRO!$L$3:$L$1000)="CONFIRMADO")),ROWS($A$3:A499))),"")</f>
        <v/>
      </c>
      <c r="G499" s="10" t="str">
        <f ca="1">IFERROR(INDEX(MAESTRO!G:G,_xludf.AGGREGATE(15,6,ROW(MAESTRO!$B$3:$B$1000)/((MAESTRO!$B$3:$B$1000="ASMAR DIRECCIÓN")*(UPPER(MAESTRO!$L$3:$L$1000)="CONFIRMADO")),ROWS($A$3:A499))),"")</f>
        <v/>
      </c>
      <c r="H499" s="10" t="str">
        <f ca="1">IFERROR(INDEX(MAESTRO!H:H,_xludf.AGGREGATE(15,6,ROW(MAESTRO!$B$3:$B$1000)/((MAESTRO!$B$3:$B$1000="ASMAR DIRECCIÓN")*(UPPER(MAESTRO!$L$3:$L$1000)="CONFIRMADO")),ROWS($A$3:A499))),"")</f>
        <v/>
      </c>
      <c r="I499" s="10" t="str">
        <f ca="1">IFERROR(INDEX(MAESTRO!I:I,_xludf.AGGREGATE(15,6,ROW(MAESTRO!$B$3:$B$1000)/((MAESTRO!$B$3:$B$1000="ASMAR DIRECCIÓN")*(UPPER(MAESTRO!$L$3:$L$1000)="CONFIRMADO")),ROWS($A$3:A499))),"")</f>
        <v/>
      </c>
      <c r="J499" s="10" t="str">
        <f ca="1">IFERROR(INDEX(MAESTRO!J:J,_xludf.AGGREGATE(15,6,ROW(MAESTRO!$B$3:$B$1000)/((MAESTRO!$B$3:$B$1000="ASMAR DIRECCIÓN")*(UPPER(MAESTRO!$L$3:$L$1000)="CONFIRMADO")),ROWS($A$3:A499))),"")</f>
        <v/>
      </c>
      <c r="K499" s="10" t="str">
        <f ca="1">IFERROR(INDEX(MAESTRO!K:K,_xludf.AGGREGATE(15,6,ROW(MAESTRO!$B$3:$B$1000)/((MAESTRO!$B$3:$B$1000="ASMAR DIRECCIÓN")*(UPPER(MAESTRO!$L$3:$L$1000)="CONFIRMADO")),ROWS($A$3:A499))),"")</f>
        <v/>
      </c>
      <c r="L499" s="10" t="str">
        <f ca="1">IFERROR(INDEX(MAESTRO!L:L,_xludf.AGGREGATE(15,6,ROW(MAESTRO!$B$3:$B$1000)/((MAESTRO!$B$3:$B$1000="ASMAR DIRECCIÓN")*(UPPER(MAESTRO!$L$3:$L$1000)="CONFIRMADO")),ROWS($A$3:A499))),"")</f>
        <v/>
      </c>
      <c r="M499" s="10" t="str">
        <f ca="1">IFERROR(INDEX(MAESTRO!M:M,_xludf.AGGREGATE(15,6,ROW(MAESTRO!$B$3:$B$1000)/((MAESTRO!$B$3:$B$1000="ASMAR DIRECCIÓN")*(UPPER(MAESTRO!$L$3:$L$1000)="CONFIRMADO")),ROWS($A$3:A499))),"")</f>
        <v/>
      </c>
      <c r="N499" s="10" t="str">
        <f ca="1">IFERROR(INDEX(MAESTRO!N:N,_xludf.AGGREGATE(15,6,ROW(MAESTRO!$B$3:$B$1000)/((MAESTRO!$B$3:$B$1000="ASMAR DIRECCIÓN")*(UPPER(MAESTRO!$L$3:$L$1000)="CONFIRMADO")),ROWS($A$3:A499))),"")</f>
        <v/>
      </c>
      <c r="O499" s="10" t="str">
        <f ca="1">IFERROR(INDEX(MAESTRO!O:O,_xludf.AGGREGATE(15,6,ROW(MAESTRO!$B$3:$B$1000)/((MAESTRO!$B$3:$B$1000="ASMAR DIRECCIÓN")*(UPPER(MAESTRO!$L$3:$L$1000)="CONFIRMADO")),ROWS($A$3:A499))),"")</f>
        <v/>
      </c>
      <c r="P499" s="10" t="str">
        <f ca="1">IFERROR(INDEX(MAESTRO!P:P,_xludf.AGGREGATE(15,6,ROW(MAESTRO!$B$3:$B$1000)/((MAESTRO!$B$3:$B$1000="ASMAR DIRECCIÓN")*(UPPER(MAESTRO!$L$3:$L$1000)="CONFIRMADO")),ROWS($A$3:A499))),"")</f>
        <v/>
      </c>
      <c r="Q499" s="10" t="str">
        <f ca="1">IFERROR(INDEX(MAESTRO!Q:Q,_xludf.AGGREGATE(15,6,ROW(MAESTRO!$B$3:$B$1000)/((MAESTRO!$B$3:$B$1000="ASMAR DIRECCIÓN")*(UPPER(MAESTRO!$L$3:$L$1000)="CONFIRMADO")),ROWS($A$3:A499))),"")</f>
        <v/>
      </c>
      <c r="R499" s="10" t="str">
        <f ca="1">IFERROR(INDEX(MAESTRO!R:R,_xludf.AGGREGATE(15,6,ROW(MAESTRO!$B$3:$B$1000)/((MAESTRO!$B$3:$B$1000="ASMAR DIRECCIÓN")*(UPPER(MAESTRO!$L$3:$L$1000)="CONFIRMADO")),ROWS($A$3:A499))),"")</f>
        <v/>
      </c>
      <c r="S499" s="10" t="str">
        <f ca="1">IFERROR(INDEX(MAESTRO!S:S,_xludf.AGGREGATE(15,6,ROW(MAESTRO!$B$3:$B$1000)/((MAESTRO!$B$3:$B$1000="ASMAR DIRECCIÓN")*(UPPER(MAESTRO!$L$3:$L$1000)="CONFIRMADO")),ROWS($A$3:A499))),"")</f>
        <v/>
      </c>
      <c r="T499" s="10" t="str">
        <f ca="1">IFERROR(INDEX(MAESTRO!T:T,_xludf.AGGREGATE(15,6,ROW(MAESTRO!$B$3:$B$1000)/((MAESTRO!$B$3:$B$1000="ASMAR DIRECCIÓN")*(UPPER(MAESTRO!$L$3:$L$1000)="CONFIRMADO")),ROWS($A$3:A499))),"")</f>
        <v/>
      </c>
      <c r="U499" s="10" t="str">
        <f ca="1">IFERROR(INDEX(MAESTRO!U:U,_xludf.AGGREGATE(15,6,ROW(MAESTRO!$B$3:$B$1000)/((MAESTRO!$B$3:$B$1000="ASMAR DIRECCIÓN")*(UPPER(MAESTRO!$L$3:$L$1000)="CONFIRMADO")),ROWS($A$3:A499))),"")</f>
        <v/>
      </c>
      <c r="V499" s="10" t="str">
        <f ca="1">IFERROR(INDEX(MAESTRO!V:V,_xludf.AGGREGATE(15,6,ROW(MAESTRO!$B$3:$B$1000)/((MAESTRO!$B$3:$B$1000="ASMAR DIRECCIÓN")*(UPPER(MAESTRO!$L$3:$L$1000)="CONFIRMADO")),ROWS($A$3:A499))),"")</f>
        <v/>
      </c>
      <c r="W499" s="10" t="str">
        <f ca="1">IFERROR(INDEX(MAESTRO!W:W,_xludf.AGGREGATE(15,6,ROW(MAESTRO!$B$3:$B$1000)/((MAESTRO!$B$3:$B$1000="ASMAR DIRECCIÓN")*(UPPER(MAESTRO!$L$3:$L$1000)="CONFIRMADO")),ROWS($A$3:A499))),"")</f>
        <v/>
      </c>
      <c r="X499" s="10" t="str">
        <f ca="1">IFERROR(INDEX(MAESTRO!X:X,_xludf.AGGREGATE(15,6,ROW(MAESTRO!$B$3:$B$1000)/((MAESTRO!$B$3:$B$1000="ASMAR DIRECCIÓN")*(UPPER(MAESTRO!$L$3:$L$1000)="CONFIRMADO")),ROWS($A$3:A499))),"")</f>
        <v/>
      </c>
    </row>
    <row r="500" spans="1:24" ht="22.05" customHeight="1">
      <c r="A500" s="11" t="str">
        <f ca="1">IFERROR(INDEX(MAESTRO!A:A,_xludf.AGGREGATE(15,6,ROW(MAESTRO!$B$3:$B$1000)/((MAESTRO!$B$3:$B$1000="ASMAR DIRECCIÓN")*(UPPER(MAESTRO!$L$3:$L$1000)="CONFIRMADO")),ROWS($A$3:A500))),"")</f>
        <v/>
      </c>
      <c r="B500" s="11" t="str">
        <f ca="1">IFERROR(INDEX(MAESTRO!B:B,_xludf.AGGREGATE(15,6,ROW(MAESTRO!$B$3:$B$1000)/((MAESTRO!$B$3:$B$1000="ASMAR DIRECCIÓN")*(UPPER(MAESTRO!$L$3:$L$1000)="CONFIRMADO")),ROWS($A$3:A500))),"")</f>
        <v/>
      </c>
      <c r="C500" s="11" t="str">
        <f ca="1">IFERROR(INDEX(MAESTRO!C:C,_xludf.AGGREGATE(15,6,ROW(MAESTRO!$B$3:$B$1000)/((MAESTRO!$B$3:$B$1000="ASMAR DIRECCIÓN")*(UPPER(MAESTRO!$L$3:$L$1000)="CONFIRMADO")),ROWS($A$3:A500))),"")</f>
        <v/>
      </c>
      <c r="D500" s="11" t="str">
        <f ca="1">IFERROR(INDEX(MAESTRO!D:D,_xludf.AGGREGATE(15,6,ROW(MAESTRO!$B$3:$B$1000)/((MAESTRO!$B$3:$B$1000="ASMAR DIRECCIÓN")*(UPPER(MAESTRO!$L$3:$L$1000)="CONFIRMADO")),ROWS($A$3:A500))),"")</f>
        <v/>
      </c>
      <c r="E500" s="11" t="str">
        <f ca="1">IFERROR(INDEX(MAESTRO!E:E,_xludf.AGGREGATE(15,6,ROW(MAESTRO!$B$3:$B$1000)/((MAESTRO!$B$3:$B$1000="ASMAR DIRECCIÓN")*(UPPER(MAESTRO!$L$3:$L$1000)="CONFIRMADO")),ROWS($A$3:A500))),"")</f>
        <v/>
      </c>
      <c r="F500" s="11" t="str">
        <f ca="1">IFERROR(INDEX(MAESTRO!F:F,_xludf.AGGREGATE(15,6,ROW(MAESTRO!$B$3:$B$1000)/((MAESTRO!$B$3:$B$1000="ASMAR DIRECCIÓN")*(UPPER(MAESTRO!$L$3:$L$1000)="CONFIRMADO")),ROWS($A$3:A500))),"")</f>
        <v/>
      </c>
      <c r="G500" s="11" t="str">
        <f ca="1">IFERROR(INDEX(MAESTRO!G:G,_xludf.AGGREGATE(15,6,ROW(MAESTRO!$B$3:$B$1000)/((MAESTRO!$B$3:$B$1000="ASMAR DIRECCIÓN")*(UPPER(MAESTRO!$L$3:$L$1000)="CONFIRMADO")),ROWS($A$3:A500))),"")</f>
        <v/>
      </c>
      <c r="H500" s="11" t="str">
        <f ca="1">IFERROR(INDEX(MAESTRO!H:H,_xludf.AGGREGATE(15,6,ROW(MAESTRO!$B$3:$B$1000)/((MAESTRO!$B$3:$B$1000="ASMAR DIRECCIÓN")*(UPPER(MAESTRO!$L$3:$L$1000)="CONFIRMADO")),ROWS($A$3:A500))),"")</f>
        <v/>
      </c>
      <c r="I500" s="11" t="str">
        <f ca="1">IFERROR(INDEX(MAESTRO!I:I,_xludf.AGGREGATE(15,6,ROW(MAESTRO!$B$3:$B$1000)/((MAESTRO!$B$3:$B$1000="ASMAR DIRECCIÓN")*(UPPER(MAESTRO!$L$3:$L$1000)="CONFIRMADO")),ROWS($A$3:A500))),"")</f>
        <v/>
      </c>
      <c r="J500" s="11" t="str">
        <f ca="1">IFERROR(INDEX(MAESTRO!J:J,_xludf.AGGREGATE(15,6,ROW(MAESTRO!$B$3:$B$1000)/((MAESTRO!$B$3:$B$1000="ASMAR DIRECCIÓN")*(UPPER(MAESTRO!$L$3:$L$1000)="CONFIRMADO")),ROWS($A$3:A500))),"")</f>
        <v/>
      </c>
      <c r="K500" s="11" t="str">
        <f ca="1">IFERROR(INDEX(MAESTRO!K:K,_xludf.AGGREGATE(15,6,ROW(MAESTRO!$B$3:$B$1000)/((MAESTRO!$B$3:$B$1000="ASMAR DIRECCIÓN")*(UPPER(MAESTRO!$L$3:$L$1000)="CONFIRMADO")),ROWS($A$3:A500))),"")</f>
        <v/>
      </c>
      <c r="L500" s="11" t="str">
        <f ca="1">IFERROR(INDEX(MAESTRO!L:L,_xludf.AGGREGATE(15,6,ROW(MAESTRO!$B$3:$B$1000)/((MAESTRO!$B$3:$B$1000="ASMAR DIRECCIÓN")*(UPPER(MAESTRO!$L$3:$L$1000)="CONFIRMADO")),ROWS($A$3:A500))),"")</f>
        <v/>
      </c>
      <c r="M500" s="11" t="str">
        <f ca="1">IFERROR(INDEX(MAESTRO!M:M,_xludf.AGGREGATE(15,6,ROW(MAESTRO!$B$3:$B$1000)/((MAESTRO!$B$3:$B$1000="ASMAR DIRECCIÓN")*(UPPER(MAESTRO!$L$3:$L$1000)="CONFIRMADO")),ROWS($A$3:A500))),"")</f>
        <v/>
      </c>
      <c r="N500" s="11" t="str">
        <f ca="1">IFERROR(INDEX(MAESTRO!N:N,_xludf.AGGREGATE(15,6,ROW(MAESTRO!$B$3:$B$1000)/((MAESTRO!$B$3:$B$1000="ASMAR DIRECCIÓN")*(UPPER(MAESTRO!$L$3:$L$1000)="CONFIRMADO")),ROWS($A$3:A500))),"")</f>
        <v/>
      </c>
      <c r="O500" s="11" t="str">
        <f ca="1">IFERROR(INDEX(MAESTRO!O:O,_xludf.AGGREGATE(15,6,ROW(MAESTRO!$B$3:$B$1000)/((MAESTRO!$B$3:$B$1000="ASMAR DIRECCIÓN")*(UPPER(MAESTRO!$L$3:$L$1000)="CONFIRMADO")),ROWS($A$3:A500))),"")</f>
        <v/>
      </c>
      <c r="P500" s="11" t="str">
        <f ca="1">IFERROR(INDEX(MAESTRO!P:P,_xludf.AGGREGATE(15,6,ROW(MAESTRO!$B$3:$B$1000)/((MAESTRO!$B$3:$B$1000="ASMAR DIRECCIÓN")*(UPPER(MAESTRO!$L$3:$L$1000)="CONFIRMADO")),ROWS($A$3:A500))),"")</f>
        <v/>
      </c>
      <c r="Q500" s="11" t="str">
        <f ca="1">IFERROR(INDEX(MAESTRO!Q:Q,_xludf.AGGREGATE(15,6,ROW(MAESTRO!$B$3:$B$1000)/((MAESTRO!$B$3:$B$1000="ASMAR DIRECCIÓN")*(UPPER(MAESTRO!$L$3:$L$1000)="CONFIRMADO")),ROWS($A$3:A500))),"")</f>
        <v/>
      </c>
      <c r="R500" s="11" t="str">
        <f ca="1">IFERROR(INDEX(MAESTRO!R:R,_xludf.AGGREGATE(15,6,ROW(MAESTRO!$B$3:$B$1000)/((MAESTRO!$B$3:$B$1000="ASMAR DIRECCIÓN")*(UPPER(MAESTRO!$L$3:$L$1000)="CONFIRMADO")),ROWS($A$3:A500))),"")</f>
        <v/>
      </c>
      <c r="S500" s="11" t="str">
        <f ca="1">IFERROR(INDEX(MAESTRO!S:S,_xludf.AGGREGATE(15,6,ROW(MAESTRO!$B$3:$B$1000)/((MAESTRO!$B$3:$B$1000="ASMAR DIRECCIÓN")*(UPPER(MAESTRO!$L$3:$L$1000)="CONFIRMADO")),ROWS($A$3:A500))),"")</f>
        <v/>
      </c>
      <c r="T500" s="11" t="str">
        <f ca="1">IFERROR(INDEX(MAESTRO!T:T,_xludf.AGGREGATE(15,6,ROW(MAESTRO!$B$3:$B$1000)/((MAESTRO!$B$3:$B$1000="ASMAR DIRECCIÓN")*(UPPER(MAESTRO!$L$3:$L$1000)="CONFIRMADO")),ROWS($A$3:A500))),"")</f>
        <v/>
      </c>
      <c r="U500" s="11" t="str">
        <f ca="1">IFERROR(INDEX(MAESTRO!U:U,_xludf.AGGREGATE(15,6,ROW(MAESTRO!$B$3:$B$1000)/((MAESTRO!$B$3:$B$1000="ASMAR DIRECCIÓN")*(UPPER(MAESTRO!$L$3:$L$1000)="CONFIRMADO")),ROWS($A$3:A500))),"")</f>
        <v/>
      </c>
      <c r="V500" s="11" t="str">
        <f ca="1">IFERROR(INDEX(MAESTRO!V:V,_xludf.AGGREGATE(15,6,ROW(MAESTRO!$B$3:$B$1000)/((MAESTRO!$B$3:$B$1000="ASMAR DIRECCIÓN")*(UPPER(MAESTRO!$L$3:$L$1000)="CONFIRMADO")),ROWS($A$3:A500))),"")</f>
        <v/>
      </c>
      <c r="W500" s="11" t="str">
        <f ca="1">IFERROR(INDEX(MAESTRO!W:W,_xludf.AGGREGATE(15,6,ROW(MAESTRO!$B$3:$B$1000)/((MAESTRO!$B$3:$B$1000="ASMAR DIRECCIÓN")*(UPPER(MAESTRO!$L$3:$L$1000)="CONFIRMADO")),ROWS($A$3:A500))),"")</f>
        <v/>
      </c>
      <c r="X500" s="11" t="str">
        <f ca="1">IFERROR(INDEX(MAESTRO!X:X,_xludf.AGGREGATE(15,6,ROW(MAESTRO!$B$3:$B$1000)/((MAESTRO!$B$3:$B$1000="ASMAR DIRECCIÓN")*(UPPER(MAESTRO!$L$3:$L$1000)="CONFIRMADO")),ROWS($A$3:A500))),"")</f>
        <v/>
      </c>
    </row>
    <row r="501" spans="1:24" ht="22.05" customHeight="1">
      <c r="A501" s="10" t="str">
        <f ca="1">IFERROR(INDEX(MAESTRO!A:A,_xludf.AGGREGATE(15,6,ROW(MAESTRO!$B$3:$B$1000)/((MAESTRO!$B$3:$B$1000="ASMAR DIRECCIÓN")*(UPPER(MAESTRO!$L$3:$L$1000)="CONFIRMADO")),ROWS($A$3:A501))),"")</f>
        <v/>
      </c>
      <c r="B501" s="10" t="str">
        <f ca="1">IFERROR(INDEX(MAESTRO!B:B,_xludf.AGGREGATE(15,6,ROW(MAESTRO!$B$3:$B$1000)/((MAESTRO!$B$3:$B$1000="ASMAR DIRECCIÓN")*(UPPER(MAESTRO!$L$3:$L$1000)="CONFIRMADO")),ROWS($A$3:A501))),"")</f>
        <v/>
      </c>
      <c r="C501" s="10" t="str">
        <f ca="1">IFERROR(INDEX(MAESTRO!C:C,_xludf.AGGREGATE(15,6,ROW(MAESTRO!$B$3:$B$1000)/((MAESTRO!$B$3:$B$1000="ASMAR DIRECCIÓN")*(UPPER(MAESTRO!$L$3:$L$1000)="CONFIRMADO")),ROWS($A$3:A501))),"")</f>
        <v/>
      </c>
      <c r="D501" s="10" t="str">
        <f ca="1">IFERROR(INDEX(MAESTRO!D:D,_xludf.AGGREGATE(15,6,ROW(MAESTRO!$B$3:$B$1000)/((MAESTRO!$B$3:$B$1000="ASMAR DIRECCIÓN")*(UPPER(MAESTRO!$L$3:$L$1000)="CONFIRMADO")),ROWS($A$3:A501))),"")</f>
        <v/>
      </c>
      <c r="E501" s="10" t="str">
        <f ca="1">IFERROR(INDEX(MAESTRO!E:E,_xludf.AGGREGATE(15,6,ROW(MAESTRO!$B$3:$B$1000)/((MAESTRO!$B$3:$B$1000="ASMAR DIRECCIÓN")*(UPPER(MAESTRO!$L$3:$L$1000)="CONFIRMADO")),ROWS($A$3:A501))),"")</f>
        <v/>
      </c>
      <c r="F501" s="10" t="str">
        <f ca="1">IFERROR(INDEX(MAESTRO!F:F,_xludf.AGGREGATE(15,6,ROW(MAESTRO!$B$3:$B$1000)/((MAESTRO!$B$3:$B$1000="ASMAR DIRECCIÓN")*(UPPER(MAESTRO!$L$3:$L$1000)="CONFIRMADO")),ROWS($A$3:A501))),"")</f>
        <v/>
      </c>
      <c r="G501" s="10" t="str">
        <f ca="1">IFERROR(INDEX(MAESTRO!G:G,_xludf.AGGREGATE(15,6,ROW(MAESTRO!$B$3:$B$1000)/((MAESTRO!$B$3:$B$1000="ASMAR DIRECCIÓN")*(UPPER(MAESTRO!$L$3:$L$1000)="CONFIRMADO")),ROWS($A$3:A501))),"")</f>
        <v/>
      </c>
      <c r="H501" s="10" t="str">
        <f ca="1">IFERROR(INDEX(MAESTRO!H:H,_xludf.AGGREGATE(15,6,ROW(MAESTRO!$B$3:$B$1000)/((MAESTRO!$B$3:$B$1000="ASMAR DIRECCIÓN")*(UPPER(MAESTRO!$L$3:$L$1000)="CONFIRMADO")),ROWS($A$3:A501))),"")</f>
        <v/>
      </c>
      <c r="I501" s="10" t="str">
        <f ca="1">IFERROR(INDEX(MAESTRO!I:I,_xludf.AGGREGATE(15,6,ROW(MAESTRO!$B$3:$B$1000)/((MAESTRO!$B$3:$B$1000="ASMAR DIRECCIÓN")*(UPPER(MAESTRO!$L$3:$L$1000)="CONFIRMADO")),ROWS($A$3:A501))),"")</f>
        <v/>
      </c>
      <c r="J501" s="10" t="str">
        <f ca="1">IFERROR(INDEX(MAESTRO!J:J,_xludf.AGGREGATE(15,6,ROW(MAESTRO!$B$3:$B$1000)/((MAESTRO!$B$3:$B$1000="ASMAR DIRECCIÓN")*(UPPER(MAESTRO!$L$3:$L$1000)="CONFIRMADO")),ROWS($A$3:A501))),"")</f>
        <v/>
      </c>
      <c r="K501" s="10" t="str">
        <f ca="1">IFERROR(INDEX(MAESTRO!K:K,_xludf.AGGREGATE(15,6,ROW(MAESTRO!$B$3:$B$1000)/((MAESTRO!$B$3:$B$1000="ASMAR DIRECCIÓN")*(UPPER(MAESTRO!$L$3:$L$1000)="CONFIRMADO")),ROWS($A$3:A501))),"")</f>
        <v/>
      </c>
      <c r="L501" s="10" t="str">
        <f ca="1">IFERROR(INDEX(MAESTRO!L:L,_xludf.AGGREGATE(15,6,ROW(MAESTRO!$B$3:$B$1000)/((MAESTRO!$B$3:$B$1000="ASMAR DIRECCIÓN")*(UPPER(MAESTRO!$L$3:$L$1000)="CONFIRMADO")),ROWS($A$3:A501))),"")</f>
        <v/>
      </c>
      <c r="M501" s="10" t="str">
        <f ca="1">IFERROR(INDEX(MAESTRO!M:M,_xludf.AGGREGATE(15,6,ROW(MAESTRO!$B$3:$B$1000)/((MAESTRO!$B$3:$B$1000="ASMAR DIRECCIÓN")*(UPPER(MAESTRO!$L$3:$L$1000)="CONFIRMADO")),ROWS($A$3:A501))),"")</f>
        <v/>
      </c>
      <c r="N501" s="10" t="str">
        <f ca="1">IFERROR(INDEX(MAESTRO!N:N,_xludf.AGGREGATE(15,6,ROW(MAESTRO!$B$3:$B$1000)/((MAESTRO!$B$3:$B$1000="ASMAR DIRECCIÓN")*(UPPER(MAESTRO!$L$3:$L$1000)="CONFIRMADO")),ROWS($A$3:A501))),"")</f>
        <v/>
      </c>
      <c r="O501" s="10" t="str">
        <f ca="1">IFERROR(INDEX(MAESTRO!O:O,_xludf.AGGREGATE(15,6,ROW(MAESTRO!$B$3:$B$1000)/((MAESTRO!$B$3:$B$1000="ASMAR DIRECCIÓN")*(UPPER(MAESTRO!$L$3:$L$1000)="CONFIRMADO")),ROWS($A$3:A501))),"")</f>
        <v/>
      </c>
      <c r="P501" s="10" t="str">
        <f ca="1">IFERROR(INDEX(MAESTRO!P:P,_xludf.AGGREGATE(15,6,ROW(MAESTRO!$B$3:$B$1000)/((MAESTRO!$B$3:$B$1000="ASMAR DIRECCIÓN")*(UPPER(MAESTRO!$L$3:$L$1000)="CONFIRMADO")),ROWS($A$3:A501))),"")</f>
        <v/>
      </c>
      <c r="Q501" s="10" t="str">
        <f ca="1">IFERROR(INDEX(MAESTRO!Q:Q,_xludf.AGGREGATE(15,6,ROW(MAESTRO!$B$3:$B$1000)/((MAESTRO!$B$3:$B$1000="ASMAR DIRECCIÓN")*(UPPER(MAESTRO!$L$3:$L$1000)="CONFIRMADO")),ROWS($A$3:A501))),"")</f>
        <v/>
      </c>
      <c r="R501" s="10" t="str">
        <f ca="1">IFERROR(INDEX(MAESTRO!R:R,_xludf.AGGREGATE(15,6,ROW(MAESTRO!$B$3:$B$1000)/((MAESTRO!$B$3:$B$1000="ASMAR DIRECCIÓN")*(UPPER(MAESTRO!$L$3:$L$1000)="CONFIRMADO")),ROWS($A$3:A501))),"")</f>
        <v/>
      </c>
      <c r="S501" s="10" t="str">
        <f ca="1">IFERROR(INDEX(MAESTRO!S:S,_xludf.AGGREGATE(15,6,ROW(MAESTRO!$B$3:$B$1000)/((MAESTRO!$B$3:$B$1000="ASMAR DIRECCIÓN")*(UPPER(MAESTRO!$L$3:$L$1000)="CONFIRMADO")),ROWS($A$3:A501))),"")</f>
        <v/>
      </c>
      <c r="T501" s="10" t="str">
        <f ca="1">IFERROR(INDEX(MAESTRO!T:T,_xludf.AGGREGATE(15,6,ROW(MAESTRO!$B$3:$B$1000)/((MAESTRO!$B$3:$B$1000="ASMAR DIRECCIÓN")*(UPPER(MAESTRO!$L$3:$L$1000)="CONFIRMADO")),ROWS($A$3:A501))),"")</f>
        <v/>
      </c>
      <c r="U501" s="10" t="str">
        <f ca="1">IFERROR(INDEX(MAESTRO!U:U,_xludf.AGGREGATE(15,6,ROW(MAESTRO!$B$3:$B$1000)/((MAESTRO!$B$3:$B$1000="ASMAR DIRECCIÓN")*(UPPER(MAESTRO!$L$3:$L$1000)="CONFIRMADO")),ROWS($A$3:A501))),"")</f>
        <v/>
      </c>
      <c r="V501" s="10" t="str">
        <f ca="1">IFERROR(INDEX(MAESTRO!V:V,_xludf.AGGREGATE(15,6,ROW(MAESTRO!$B$3:$B$1000)/((MAESTRO!$B$3:$B$1000="ASMAR DIRECCIÓN")*(UPPER(MAESTRO!$L$3:$L$1000)="CONFIRMADO")),ROWS($A$3:A501))),"")</f>
        <v/>
      </c>
      <c r="W501" s="10" t="str">
        <f ca="1">IFERROR(INDEX(MAESTRO!W:W,_xludf.AGGREGATE(15,6,ROW(MAESTRO!$B$3:$B$1000)/((MAESTRO!$B$3:$B$1000="ASMAR DIRECCIÓN")*(UPPER(MAESTRO!$L$3:$L$1000)="CONFIRMADO")),ROWS($A$3:A501))),"")</f>
        <v/>
      </c>
      <c r="X501" s="10" t="str">
        <f ca="1">IFERROR(INDEX(MAESTRO!X:X,_xludf.AGGREGATE(15,6,ROW(MAESTRO!$B$3:$B$1000)/((MAESTRO!$B$3:$B$1000="ASMAR DIRECCIÓN")*(UPPER(MAESTRO!$L$3:$L$1000)="CONFIRMADO")),ROWS($A$3:A501))),"")</f>
        <v/>
      </c>
    </row>
    <row r="502" spans="1:24" ht="22.05" customHeight="1">
      <c r="A502" s="11" t="str">
        <f ca="1">IFERROR(INDEX(MAESTRO!A:A,_xludf.AGGREGATE(15,6,ROW(MAESTRO!$B$3:$B$1000)/((MAESTRO!$B$3:$B$1000="ASMAR DIRECCIÓN")*(UPPER(MAESTRO!$L$3:$L$1000)="CONFIRMADO")),ROWS($A$3:A502))),"")</f>
        <v/>
      </c>
      <c r="B502" s="11" t="str">
        <f ca="1">IFERROR(INDEX(MAESTRO!B:B,_xludf.AGGREGATE(15,6,ROW(MAESTRO!$B$3:$B$1000)/((MAESTRO!$B$3:$B$1000="ASMAR DIRECCIÓN")*(UPPER(MAESTRO!$L$3:$L$1000)="CONFIRMADO")),ROWS($A$3:A502))),"")</f>
        <v/>
      </c>
      <c r="C502" s="11" t="str">
        <f ca="1">IFERROR(INDEX(MAESTRO!C:C,_xludf.AGGREGATE(15,6,ROW(MAESTRO!$B$3:$B$1000)/((MAESTRO!$B$3:$B$1000="ASMAR DIRECCIÓN")*(UPPER(MAESTRO!$L$3:$L$1000)="CONFIRMADO")),ROWS($A$3:A502))),"")</f>
        <v/>
      </c>
      <c r="D502" s="11" t="str">
        <f ca="1">IFERROR(INDEX(MAESTRO!D:D,_xludf.AGGREGATE(15,6,ROW(MAESTRO!$B$3:$B$1000)/((MAESTRO!$B$3:$B$1000="ASMAR DIRECCIÓN")*(UPPER(MAESTRO!$L$3:$L$1000)="CONFIRMADO")),ROWS($A$3:A502))),"")</f>
        <v/>
      </c>
      <c r="E502" s="11" t="str">
        <f ca="1">IFERROR(INDEX(MAESTRO!E:E,_xludf.AGGREGATE(15,6,ROW(MAESTRO!$B$3:$B$1000)/((MAESTRO!$B$3:$B$1000="ASMAR DIRECCIÓN")*(UPPER(MAESTRO!$L$3:$L$1000)="CONFIRMADO")),ROWS($A$3:A502))),"")</f>
        <v/>
      </c>
      <c r="F502" s="11" t="str">
        <f ca="1">IFERROR(INDEX(MAESTRO!F:F,_xludf.AGGREGATE(15,6,ROW(MAESTRO!$B$3:$B$1000)/((MAESTRO!$B$3:$B$1000="ASMAR DIRECCIÓN")*(UPPER(MAESTRO!$L$3:$L$1000)="CONFIRMADO")),ROWS($A$3:A502))),"")</f>
        <v/>
      </c>
      <c r="G502" s="11" t="str">
        <f ca="1">IFERROR(INDEX(MAESTRO!G:G,_xludf.AGGREGATE(15,6,ROW(MAESTRO!$B$3:$B$1000)/((MAESTRO!$B$3:$B$1000="ASMAR DIRECCIÓN")*(UPPER(MAESTRO!$L$3:$L$1000)="CONFIRMADO")),ROWS($A$3:A502))),"")</f>
        <v/>
      </c>
      <c r="H502" s="11" t="str">
        <f ca="1">IFERROR(INDEX(MAESTRO!H:H,_xludf.AGGREGATE(15,6,ROW(MAESTRO!$B$3:$B$1000)/((MAESTRO!$B$3:$B$1000="ASMAR DIRECCIÓN")*(UPPER(MAESTRO!$L$3:$L$1000)="CONFIRMADO")),ROWS($A$3:A502))),"")</f>
        <v/>
      </c>
      <c r="I502" s="11" t="str">
        <f ca="1">IFERROR(INDEX(MAESTRO!I:I,_xludf.AGGREGATE(15,6,ROW(MAESTRO!$B$3:$B$1000)/((MAESTRO!$B$3:$B$1000="ASMAR DIRECCIÓN")*(UPPER(MAESTRO!$L$3:$L$1000)="CONFIRMADO")),ROWS($A$3:A502))),"")</f>
        <v/>
      </c>
      <c r="J502" s="11" t="str">
        <f ca="1">IFERROR(INDEX(MAESTRO!J:J,_xludf.AGGREGATE(15,6,ROW(MAESTRO!$B$3:$B$1000)/((MAESTRO!$B$3:$B$1000="ASMAR DIRECCIÓN")*(UPPER(MAESTRO!$L$3:$L$1000)="CONFIRMADO")),ROWS($A$3:A502))),"")</f>
        <v/>
      </c>
      <c r="K502" s="11" t="str">
        <f ca="1">IFERROR(INDEX(MAESTRO!K:K,_xludf.AGGREGATE(15,6,ROW(MAESTRO!$B$3:$B$1000)/((MAESTRO!$B$3:$B$1000="ASMAR DIRECCIÓN")*(UPPER(MAESTRO!$L$3:$L$1000)="CONFIRMADO")),ROWS($A$3:A502))),"")</f>
        <v/>
      </c>
      <c r="L502" s="11" t="str">
        <f ca="1">IFERROR(INDEX(MAESTRO!L:L,_xludf.AGGREGATE(15,6,ROW(MAESTRO!$B$3:$B$1000)/((MAESTRO!$B$3:$B$1000="ASMAR DIRECCIÓN")*(UPPER(MAESTRO!$L$3:$L$1000)="CONFIRMADO")),ROWS($A$3:A502))),"")</f>
        <v/>
      </c>
      <c r="M502" s="11" t="str">
        <f ca="1">IFERROR(INDEX(MAESTRO!M:M,_xludf.AGGREGATE(15,6,ROW(MAESTRO!$B$3:$B$1000)/((MAESTRO!$B$3:$B$1000="ASMAR DIRECCIÓN")*(UPPER(MAESTRO!$L$3:$L$1000)="CONFIRMADO")),ROWS($A$3:A502))),"")</f>
        <v/>
      </c>
      <c r="N502" s="11" t="str">
        <f ca="1">IFERROR(INDEX(MAESTRO!N:N,_xludf.AGGREGATE(15,6,ROW(MAESTRO!$B$3:$B$1000)/((MAESTRO!$B$3:$B$1000="ASMAR DIRECCIÓN")*(UPPER(MAESTRO!$L$3:$L$1000)="CONFIRMADO")),ROWS($A$3:A502))),"")</f>
        <v/>
      </c>
      <c r="O502" s="11" t="str">
        <f ca="1">IFERROR(INDEX(MAESTRO!O:O,_xludf.AGGREGATE(15,6,ROW(MAESTRO!$B$3:$B$1000)/((MAESTRO!$B$3:$B$1000="ASMAR DIRECCIÓN")*(UPPER(MAESTRO!$L$3:$L$1000)="CONFIRMADO")),ROWS($A$3:A502))),"")</f>
        <v/>
      </c>
      <c r="P502" s="11" t="str">
        <f ca="1">IFERROR(INDEX(MAESTRO!P:P,_xludf.AGGREGATE(15,6,ROW(MAESTRO!$B$3:$B$1000)/((MAESTRO!$B$3:$B$1000="ASMAR DIRECCIÓN")*(UPPER(MAESTRO!$L$3:$L$1000)="CONFIRMADO")),ROWS($A$3:A502))),"")</f>
        <v/>
      </c>
      <c r="Q502" s="11" t="str">
        <f ca="1">IFERROR(INDEX(MAESTRO!Q:Q,_xludf.AGGREGATE(15,6,ROW(MAESTRO!$B$3:$B$1000)/((MAESTRO!$B$3:$B$1000="ASMAR DIRECCIÓN")*(UPPER(MAESTRO!$L$3:$L$1000)="CONFIRMADO")),ROWS($A$3:A502))),"")</f>
        <v/>
      </c>
      <c r="R502" s="11" t="str">
        <f ca="1">IFERROR(INDEX(MAESTRO!R:R,_xludf.AGGREGATE(15,6,ROW(MAESTRO!$B$3:$B$1000)/((MAESTRO!$B$3:$B$1000="ASMAR DIRECCIÓN")*(UPPER(MAESTRO!$L$3:$L$1000)="CONFIRMADO")),ROWS($A$3:A502))),"")</f>
        <v/>
      </c>
      <c r="S502" s="11" t="str">
        <f ca="1">IFERROR(INDEX(MAESTRO!S:S,_xludf.AGGREGATE(15,6,ROW(MAESTRO!$B$3:$B$1000)/((MAESTRO!$B$3:$B$1000="ASMAR DIRECCIÓN")*(UPPER(MAESTRO!$L$3:$L$1000)="CONFIRMADO")),ROWS($A$3:A502))),"")</f>
        <v/>
      </c>
      <c r="T502" s="11" t="str">
        <f ca="1">IFERROR(INDEX(MAESTRO!T:T,_xludf.AGGREGATE(15,6,ROW(MAESTRO!$B$3:$B$1000)/((MAESTRO!$B$3:$B$1000="ASMAR DIRECCIÓN")*(UPPER(MAESTRO!$L$3:$L$1000)="CONFIRMADO")),ROWS($A$3:A502))),"")</f>
        <v/>
      </c>
      <c r="U502" s="11" t="str">
        <f ca="1">IFERROR(INDEX(MAESTRO!U:U,_xludf.AGGREGATE(15,6,ROW(MAESTRO!$B$3:$B$1000)/((MAESTRO!$B$3:$B$1000="ASMAR DIRECCIÓN")*(UPPER(MAESTRO!$L$3:$L$1000)="CONFIRMADO")),ROWS($A$3:A502))),"")</f>
        <v/>
      </c>
      <c r="V502" s="11" t="str">
        <f ca="1">IFERROR(INDEX(MAESTRO!V:V,_xludf.AGGREGATE(15,6,ROW(MAESTRO!$B$3:$B$1000)/((MAESTRO!$B$3:$B$1000="ASMAR DIRECCIÓN")*(UPPER(MAESTRO!$L$3:$L$1000)="CONFIRMADO")),ROWS($A$3:A502))),"")</f>
        <v/>
      </c>
      <c r="W502" s="11" t="str">
        <f ca="1">IFERROR(INDEX(MAESTRO!W:W,_xludf.AGGREGATE(15,6,ROW(MAESTRO!$B$3:$B$1000)/((MAESTRO!$B$3:$B$1000="ASMAR DIRECCIÓN")*(UPPER(MAESTRO!$L$3:$L$1000)="CONFIRMADO")),ROWS($A$3:A502))),"")</f>
        <v/>
      </c>
      <c r="X502" s="11" t="str">
        <f ca="1">IFERROR(INDEX(MAESTRO!X:X,_xludf.AGGREGATE(15,6,ROW(MAESTRO!$B$3:$B$1000)/((MAESTRO!$B$3:$B$1000="ASMAR DIRECCIÓN")*(UPPER(MAESTRO!$L$3:$L$1000)="CONFIRMADO")),ROWS($A$3:A502))),"")</f>
        <v/>
      </c>
    </row>
  </sheetData>
  <autoFilter ref="A2:X502" xr:uid="{00000000-0009-0000-0000-000003000000}"/>
  <mergeCells count="1">
    <mergeCell ref="A1:X1"/>
  </mergeCells>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502"/>
  <sheetViews>
    <sheetView showGridLines="0" topLeftCell="A21" workbookViewId="0">
      <pane ySplit="2" topLeftCell="A3" activePane="bottomLeft" state="frozen"/>
      <selection pane="bottomLeft"/>
    </sheetView>
  </sheetViews>
  <sheetFormatPr baseColWidth="10" defaultColWidth="9" defaultRowHeight="13.5"/>
  <cols>
    <col min="1" max="1" width="8" customWidth="1"/>
    <col min="2" max="2" width="22" customWidth="1"/>
    <col min="3" max="3" width="18" customWidth="1"/>
    <col min="4" max="4" width="10" customWidth="1"/>
    <col min="5" max="5" width="20" customWidth="1"/>
    <col min="6" max="6" width="16" customWidth="1"/>
    <col min="7" max="7" width="14" customWidth="1"/>
    <col min="8" max="8" width="18" customWidth="1"/>
    <col min="9" max="10" width="20" customWidth="1"/>
    <col min="11" max="11" width="28" customWidth="1"/>
    <col min="12" max="12" width="16" customWidth="1"/>
    <col min="13" max="13" width="42" customWidth="1"/>
    <col min="14" max="14" width="34" customWidth="1"/>
    <col min="15" max="17" width="16" customWidth="1"/>
    <col min="18" max="18" width="12" customWidth="1"/>
    <col min="19" max="19" width="16" customWidth="1"/>
    <col min="20" max="20" width="14" customWidth="1"/>
    <col min="21" max="22" width="18" customWidth="1"/>
    <col min="23" max="23" width="24" customWidth="1"/>
    <col min="24" max="24" width="13" customWidth="1"/>
  </cols>
  <sheetData>
    <row r="1" spans="1:24" ht="25.05" customHeight="1">
      <c r="A1" s="85" t="s">
        <v>9</v>
      </c>
      <c r="B1" s="78"/>
      <c r="C1" s="78"/>
      <c r="D1" s="78"/>
      <c r="E1" s="78"/>
      <c r="F1" s="78"/>
      <c r="G1" s="78"/>
      <c r="H1" s="78"/>
      <c r="I1" s="78"/>
      <c r="J1" s="78"/>
      <c r="K1" s="78"/>
      <c r="L1" s="78"/>
      <c r="M1" s="78"/>
      <c r="N1" s="78"/>
      <c r="O1" s="78"/>
      <c r="P1" s="78"/>
      <c r="Q1" s="78"/>
      <c r="R1" s="78"/>
      <c r="S1" s="78"/>
      <c r="T1" s="78"/>
      <c r="U1" s="78"/>
      <c r="V1" s="78"/>
      <c r="W1" s="78"/>
      <c r="X1" s="79"/>
    </row>
    <row r="2" spans="1:24" ht="32" customHeight="1">
      <c r="A2" s="12" t="s">
        <v>688</v>
      </c>
      <c r="B2" s="12" t="s">
        <v>689</v>
      </c>
      <c r="C2" s="12" t="s">
        <v>690</v>
      </c>
      <c r="D2" s="12" t="s">
        <v>30</v>
      </c>
      <c r="E2" s="12" t="s">
        <v>691</v>
      </c>
      <c r="F2" s="12" t="s">
        <v>692</v>
      </c>
      <c r="G2" s="12" t="s">
        <v>693</v>
      </c>
      <c r="H2" s="12" t="s">
        <v>694</v>
      </c>
      <c r="I2" s="12" t="s">
        <v>695</v>
      </c>
      <c r="J2" s="12" t="s">
        <v>696</v>
      </c>
      <c r="K2" s="12" t="s">
        <v>697</v>
      </c>
      <c r="L2" s="12" t="s">
        <v>698</v>
      </c>
      <c r="M2" s="12" t="s">
        <v>699</v>
      </c>
      <c r="N2" s="12" t="s">
        <v>700</v>
      </c>
      <c r="O2" s="12" t="s">
        <v>701</v>
      </c>
      <c r="P2" s="12" t="s">
        <v>702</v>
      </c>
      <c r="Q2" s="12" t="s">
        <v>703</v>
      </c>
      <c r="R2" s="12" t="s">
        <v>704</v>
      </c>
      <c r="S2" s="12" t="s">
        <v>705</v>
      </c>
      <c r="T2" s="12" t="s">
        <v>706</v>
      </c>
      <c r="U2" s="12" t="s">
        <v>707</v>
      </c>
      <c r="V2" s="12" t="s">
        <v>708</v>
      </c>
      <c r="W2" s="12" t="s">
        <v>709</v>
      </c>
      <c r="X2" s="12" t="s">
        <v>710</v>
      </c>
    </row>
    <row r="3" spans="1:24" ht="22.05" customHeight="1">
      <c r="A3" s="10" t="str">
        <f ca="1">IFERROR(INDEX(MAESTRO!A:A,_xludf.AGGREGATE(15,6,ROW(MAESTRO!$B$3:$B$1000)/((MAESTRO!$B$3:$B$1000="ASMARTALC")*(UPPER(MAESTRO!$L$3:$L$1000)="CONFIRMADO")),ROWS($A$3:A3))),"")</f>
        <v/>
      </c>
      <c r="B3" s="10" t="str">
        <f ca="1">IFERROR(INDEX(MAESTRO!B:B,_xludf.AGGREGATE(15,6,ROW(MAESTRO!$B$3:$B$1000)/((MAESTRO!$B$3:$B$1000="ASMARTALC")*(UPPER(MAESTRO!$L$3:$L$1000)="CONFIRMADO")),ROWS($A$3:A3))),"")</f>
        <v/>
      </c>
      <c r="C3" s="10" t="str">
        <f ca="1">IFERROR(INDEX(MAESTRO!C:C,_xludf.AGGREGATE(15,6,ROW(MAESTRO!$B$3:$B$1000)/((MAESTRO!$B$3:$B$1000="ASMARTALC")*(UPPER(MAESTRO!$L$3:$L$1000)="CONFIRMADO")),ROWS($A$3:A3))),"")</f>
        <v/>
      </c>
      <c r="D3" s="10" t="str">
        <f ca="1">IFERROR(INDEX(MAESTRO!D:D,_xludf.AGGREGATE(15,6,ROW(MAESTRO!$B$3:$B$1000)/((MAESTRO!$B$3:$B$1000="ASMARTALC")*(UPPER(MAESTRO!$L$3:$L$1000)="CONFIRMADO")),ROWS($A$3:A3))),"")</f>
        <v/>
      </c>
      <c r="E3" s="10" t="str">
        <f ca="1">IFERROR(INDEX(MAESTRO!E:E,_xludf.AGGREGATE(15,6,ROW(MAESTRO!$B$3:$B$1000)/((MAESTRO!$B$3:$B$1000="ASMARTALC")*(UPPER(MAESTRO!$L$3:$L$1000)="CONFIRMADO")),ROWS($A$3:A3))),"")</f>
        <v/>
      </c>
      <c r="F3" s="10" t="str">
        <f ca="1">IFERROR(INDEX(MAESTRO!F:F,_xludf.AGGREGATE(15,6,ROW(MAESTRO!$B$3:$B$1000)/((MAESTRO!$B$3:$B$1000="ASMARTALC")*(UPPER(MAESTRO!$L$3:$L$1000)="CONFIRMADO")),ROWS($A$3:A3))),"")</f>
        <v/>
      </c>
      <c r="G3" s="10" t="str">
        <f ca="1">IFERROR(INDEX(MAESTRO!G:G,_xludf.AGGREGATE(15,6,ROW(MAESTRO!$B$3:$B$1000)/((MAESTRO!$B$3:$B$1000="ASMARTALC")*(UPPER(MAESTRO!$L$3:$L$1000)="CONFIRMADO")),ROWS($A$3:A3))),"")</f>
        <v/>
      </c>
      <c r="H3" s="10" t="str">
        <f ca="1">IFERROR(INDEX(MAESTRO!H:H,_xludf.AGGREGATE(15,6,ROW(MAESTRO!$B$3:$B$1000)/((MAESTRO!$B$3:$B$1000="ASMARTALC")*(UPPER(MAESTRO!$L$3:$L$1000)="CONFIRMADO")),ROWS($A$3:A3))),"")</f>
        <v/>
      </c>
      <c r="I3" s="10" t="str">
        <f ca="1">IFERROR(INDEX(MAESTRO!I:I,_xludf.AGGREGATE(15,6,ROW(MAESTRO!$B$3:$B$1000)/((MAESTRO!$B$3:$B$1000="ASMARTALC")*(UPPER(MAESTRO!$L$3:$L$1000)="CONFIRMADO")),ROWS($A$3:A3))),"")</f>
        <v/>
      </c>
      <c r="J3" s="10" t="str">
        <f ca="1">IFERROR(INDEX(MAESTRO!J:J,_xludf.AGGREGATE(15,6,ROW(MAESTRO!$B$3:$B$1000)/((MAESTRO!$B$3:$B$1000="ASMARTALC")*(UPPER(MAESTRO!$L$3:$L$1000)="CONFIRMADO")),ROWS($A$3:A3))),"")</f>
        <v/>
      </c>
      <c r="K3" s="10" t="str">
        <f ca="1">IFERROR(INDEX(MAESTRO!K:K,_xludf.AGGREGATE(15,6,ROW(MAESTRO!$B$3:$B$1000)/((MAESTRO!$B$3:$B$1000="ASMARTALC")*(UPPER(MAESTRO!$L$3:$L$1000)="CONFIRMADO")),ROWS($A$3:A3))),"")</f>
        <v/>
      </c>
      <c r="L3" s="10" t="str">
        <f ca="1">IFERROR(INDEX(MAESTRO!L:L,_xludf.AGGREGATE(15,6,ROW(MAESTRO!$B$3:$B$1000)/((MAESTRO!$B$3:$B$1000="ASMARTALC")*(UPPER(MAESTRO!$L$3:$L$1000)="CONFIRMADO")),ROWS($A$3:A3))),"")</f>
        <v/>
      </c>
      <c r="M3" s="10" t="str">
        <f ca="1">IFERROR(INDEX(MAESTRO!M:M,_xludf.AGGREGATE(15,6,ROW(MAESTRO!$B$3:$B$1000)/((MAESTRO!$B$3:$B$1000="ASMARTALC")*(UPPER(MAESTRO!$L$3:$L$1000)="CONFIRMADO")),ROWS($A$3:A3))),"")</f>
        <v/>
      </c>
      <c r="N3" s="10" t="str">
        <f ca="1">IFERROR(INDEX(MAESTRO!N:N,_xludf.AGGREGATE(15,6,ROW(MAESTRO!$B$3:$B$1000)/((MAESTRO!$B$3:$B$1000="ASMARTALC")*(UPPER(MAESTRO!$L$3:$L$1000)="CONFIRMADO")),ROWS($A$3:A3))),"")</f>
        <v/>
      </c>
      <c r="O3" s="10" t="str">
        <f ca="1">IFERROR(INDEX(MAESTRO!O:O,_xludf.AGGREGATE(15,6,ROW(MAESTRO!$B$3:$B$1000)/((MAESTRO!$B$3:$B$1000="ASMARTALC")*(UPPER(MAESTRO!$L$3:$L$1000)="CONFIRMADO")),ROWS($A$3:A3))),"")</f>
        <v/>
      </c>
      <c r="P3" s="10" t="str">
        <f ca="1">IFERROR(INDEX(MAESTRO!P:P,_xludf.AGGREGATE(15,6,ROW(MAESTRO!$B$3:$B$1000)/((MAESTRO!$B$3:$B$1000="ASMARTALC")*(UPPER(MAESTRO!$L$3:$L$1000)="CONFIRMADO")),ROWS($A$3:A3))),"")</f>
        <v/>
      </c>
      <c r="Q3" s="10" t="str">
        <f ca="1">IFERROR(INDEX(MAESTRO!Q:Q,_xludf.AGGREGATE(15,6,ROW(MAESTRO!$B$3:$B$1000)/((MAESTRO!$B$3:$B$1000="ASMARTALC")*(UPPER(MAESTRO!$L$3:$L$1000)="CONFIRMADO")),ROWS($A$3:A3))),"")</f>
        <v/>
      </c>
      <c r="R3" s="10" t="str">
        <f ca="1">IFERROR(INDEX(MAESTRO!R:R,_xludf.AGGREGATE(15,6,ROW(MAESTRO!$B$3:$B$1000)/((MAESTRO!$B$3:$B$1000="ASMARTALC")*(UPPER(MAESTRO!$L$3:$L$1000)="CONFIRMADO")),ROWS($A$3:A3))),"")</f>
        <v/>
      </c>
      <c r="S3" s="10" t="str">
        <f ca="1">IFERROR(INDEX(MAESTRO!S:S,_xludf.AGGREGATE(15,6,ROW(MAESTRO!$B$3:$B$1000)/((MAESTRO!$B$3:$B$1000="ASMARTALC")*(UPPER(MAESTRO!$L$3:$L$1000)="CONFIRMADO")),ROWS($A$3:A3))),"")</f>
        <v/>
      </c>
      <c r="T3" s="10" t="str">
        <f ca="1">IFERROR(INDEX(MAESTRO!T:T,_xludf.AGGREGATE(15,6,ROW(MAESTRO!$B$3:$B$1000)/((MAESTRO!$B$3:$B$1000="ASMARTALC")*(UPPER(MAESTRO!$L$3:$L$1000)="CONFIRMADO")),ROWS($A$3:A3))),"")</f>
        <v/>
      </c>
      <c r="U3" s="10" t="str">
        <f ca="1">IFERROR(INDEX(MAESTRO!U:U,_xludf.AGGREGATE(15,6,ROW(MAESTRO!$B$3:$B$1000)/((MAESTRO!$B$3:$B$1000="ASMARTALC")*(UPPER(MAESTRO!$L$3:$L$1000)="CONFIRMADO")),ROWS($A$3:A3))),"")</f>
        <v/>
      </c>
      <c r="V3" s="10" t="str">
        <f ca="1">IFERROR(INDEX(MAESTRO!V:V,_xludf.AGGREGATE(15,6,ROW(MAESTRO!$B$3:$B$1000)/((MAESTRO!$B$3:$B$1000="ASMARTALC")*(UPPER(MAESTRO!$L$3:$L$1000)="CONFIRMADO")),ROWS($A$3:A3))),"")</f>
        <v/>
      </c>
      <c r="W3" s="10" t="str">
        <f ca="1">IFERROR(INDEX(MAESTRO!W:W,_xludf.AGGREGATE(15,6,ROW(MAESTRO!$B$3:$B$1000)/((MAESTRO!$B$3:$B$1000="ASMARTALC")*(UPPER(MAESTRO!$L$3:$L$1000)="CONFIRMADO")),ROWS($A$3:A3))),"")</f>
        <v/>
      </c>
      <c r="X3" s="10" t="str">
        <f ca="1">IFERROR(INDEX(MAESTRO!X:X,_xludf.AGGREGATE(15,6,ROW(MAESTRO!$B$3:$B$1000)/((MAESTRO!$B$3:$B$1000="ASMARTALC")*(UPPER(MAESTRO!$L$3:$L$1000)="CONFIRMADO")),ROWS($A$3:A3))),"")</f>
        <v/>
      </c>
    </row>
    <row r="4" spans="1:24" ht="22.05" customHeight="1">
      <c r="A4" s="13" t="str">
        <f ca="1">IFERROR(INDEX(MAESTRO!A:A,_xludf.AGGREGATE(15,6,ROW(MAESTRO!$B$3:$B$1000)/((MAESTRO!$B$3:$B$1000="ASMARTALC")*(UPPER(MAESTRO!$L$3:$L$1000)="CONFIRMADO")),ROWS($A$3:A4))),"")</f>
        <v/>
      </c>
      <c r="B4" s="13" t="str">
        <f ca="1">IFERROR(INDEX(MAESTRO!B:B,_xludf.AGGREGATE(15,6,ROW(MAESTRO!$B$3:$B$1000)/((MAESTRO!$B$3:$B$1000="ASMARTALC")*(UPPER(MAESTRO!$L$3:$L$1000)="CONFIRMADO")),ROWS($A$3:A4))),"")</f>
        <v/>
      </c>
      <c r="C4" s="13" t="str">
        <f ca="1">IFERROR(INDEX(MAESTRO!C:C,_xludf.AGGREGATE(15,6,ROW(MAESTRO!$B$3:$B$1000)/((MAESTRO!$B$3:$B$1000="ASMARTALC")*(UPPER(MAESTRO!$L$3:$L$1000)="CONFIRMADO")),ROWS($A$3:A4))),"")</f>
        <v/>
      </c>
      <c r="D4" s="13" t="str">
        <f ca="1">IFERROR(INDEX(MAESTRO!D:D,_xludf.AGGREGATE(15,6,ROW(MAESTRO!$B$3:$B$1000)/((MAESTRO!$B$3:$B$1000="ASMARTALC")*(UPPER(MAESTRO!$L$3:$L$1000)="CONFIRMADO")),ROWS($A$3:A4))),"")</f>
        <v/>
      </c>
      <c r="E4" s="13" t="str">
        <f ca="1">IFERROR(INDEX(MAESTRO!E:E,_xludf.AGGREGATE(15,6,ROW(MAESTRO!$B$3:$B$1000)/((MAESTRO!$B$3:$B$1000="ASMARTALC")*(UPPER(MAESTRO!$L$3:$L$1000)="CONFIRMADO")),ROWS($A$3:A4))),"")</f>
        <v/>
      </c>
      <c r="F4" s="13" t="str">
        <f ca="1">IFERROR(INDEX(MAESTRO!F:F,_xludf.AGGREGATE(15,6,ROW(MAESTRO!$B$3:$B$1000)/((MAESTRO!$B$3:$B$1000="ASMARTALC")*(UPPER(MAESTRO!$L$3:$L$1000)="CONFIRMADO")),ROWS($A$3:A4))),"")</f>
        <v/>
      </c>
      <c r="G4" s="13" t="str">
        <f ca="1">IFERROR(INDEX(MAESTRO!G:G,_xludf.AGGREGATE(15,6,ROW(MAESTRO!$B$3:$B$1000)/((MAESTRO!$B$3:$B$1000="ASMARTALC")*(UPPER(MAESTRO!$L$3:$L$1000)="CONFIRMADO")),ROWS($A$3:A4))),"")</f>
        <v/>
      </c>
      <c r="H4" s="13" t="str">
        <f ca="1">IFERROR(INDEX(MAESTRO!H:H,_xludf.AGGREGATE(15,6,ROW(MAESTRO!$B$3:$B$1000)/((MAESTRO!$B$3:$B$1000="ASMARTALC")*(UPPER(MAESTRO!$L$3:$L$1000)="CONFIRMADO")),ROWS($A$3:A4))),"")</f>
        <v/>
      </c>
      <c r="I4" s="13" t="str">
        <f ca="1">IFERROR(INDEX(MAESTRO!I:I,_xludf.AGGREGATE(15,6,ROW(MAESTRO!$B$3:$B$1000)/((MAESTRO!$B$3:$B$1000="ASMARTALC")*(UPPER(MAESTRO!$L$3:$L$1000)="CONFIRMADO")),ROWS($A$3:A4))),"")</f>
        <v/>
      </c>
      <c r="J4" s="13" t="str">
        <f ca="1">IFERROR(INDEX(MAESTRO!J:J,_xludf.AGGREGATE(15,6,ROW(MAESTRO!$B$3:$B$1000)/((MAESTRO!$B$3:$B$1000="ASMARTALC")*(UPPER(MAESTRO!$L$3:$L$1000)="CONFIRMADO")),ROWS($A$3:A4))),"")</f>
        <v/>
      </c>
      <c r="K4" s="13" t="str">
        <f ca="1">IFERROR(INDEX(MAESTRO!K:K,_xludf.AGGREGATE(15,6,ROW(MAESTRO!$B$3:$B$1000)/((MAESTRO!$B$3:$B$1000="ASMARTALC")*(UPPER(MAESTRO!$L$3:$L$1000)="CONFIRMADO")),ROWS($A$3:A4))),"")</f>
        <v/>
      </c>
      <c r="L4" s="13" t="str">
        <f ca="1">IFERROR(INDEX(MAESTRO!L:L,_xludf.AGGREGATE(15,6,ROW(MAESTRO!$B$3:$B$1000)/((MAESTRO!$B$3:$B$1000="ASMARTALC")*(UPPER(MAESTRO!$L$3:$L$1000)="CONFIRMADO")),ROWS($A$3:A4))),"")</f>
        <v/>
      </c>
      <c r="M4" s="13" t="str">
        <f ca="1">IFERROR(INDEX(MAESTRO!M:M,_xludf.AGGREGATE(15,6,ROW(MAESTRO!$B$3:$B$1000)/((MAESTRO!$B$3:$B$1000="ASMARTALC")*(UPPER(MAESTRO!$L$3:$L$1000)="CONFIRMADO")),ROWS($A$3:A4))),"")</f>
        <v/>
      </c>
      <c r="N4" s="13" t="str">
        <f ca="1">IFERROR(INDEX(MAESTRO!N:N,_xludf.AGGREGATE(15,6,ROW(MAESTRO!$B$3:$B$1000)/((MAESTRO!$B$3:$B$1000="ASMARTALC")*(UPPER(MAESTRO!$L$3:$L$1000)="CONFIRMADO")),ROWS($A$3:A4))),"")</f>
        <v/>
      </c>
      <c r="O4" s="13" t="str">
        <f ca="1">IFERROR(INDEX(MAESTRO!O:O,_xludf.AGGREGATE(15,6,ROW(MAESTRO!$B$3:$B$1000)/((MAESTRO!$B$3:$B$1000="ASMARTALC")*(UPPER(MAESTRO!$L$3:$L$1000)="CONFIRMADO")),ROWS($A$3:A4))),"")</f>
        <v/>
      </c>
      <c r="P4" s="13" t="str">
        <f ca="1">IFERROR(INDEX(MAESTRO!P:P,_xludf.AGGREGATE(15,6,ROW(MAESTRO!$B$3:$B$1000)/((MAESTRO!$B$3:$B$1000="ASMARTALC")*(UPPER(MAESTRO!$L$3:$L$1000)="CONFIRMADO")),ROWS($A$3:A4))),"")</f>
        <v/>
      </c>
      <c r="Q4" s="13" t="str">
        <f ca="1">IFERROR(INDEX(MAESTRO!Q:Q,_xludf.AGGREGATE(15,6,ROW(MAESTRO!$B$3:$B$1000)/((MAESTRO!$B$3:$B$1000="ASMARTALC")*(UPPER(MAESTRO!$L$3:$L$1000)="CONFIRMADO")),ROWS($A$3:A4))),"")</f>
        <v/>
      </c>
      <c r="R4" s="13" t="str">
        <f ca="1">IFERROR(INDEX(MAESTRO!R:R,_xludf.AGGREGATE(15,6,ROW(MAESTRO!$B$3:$B$1000)/((MAESTRO!$B$3:$B$1000="ASMARTALC")*(UPPER(MAESTRO!$L$3:$L$1000)="CONFIRMADO")),ROWS($A$3:A4))),"")</f>
        <v/>
      </c>
      <c r="S4" s="13" t="str">
        <f ca="1">IFERROR(INDEX(MAESTRO!S:S,_xludf.AGGREGATE(15,6,ROW(MAESTRO!$B$3:$B$1000)/((MAESTRO!$B$3:$B$1000="ASMARTALC")*(UPPER(MAESTRO!$L$3:$L$1000)="CONFIRMADO")),ROWS($A$3:A4))),"")</f>
        <v/>
      </c>
      <c r="T4" s="13" t="str">
        <f ca="1">IFERROR(INDEX(MAESTRO!T:T,_xludf.AGGREGATE(15,6,ROW(MAESTRO!$B$3:$B$1000)/((MAESTRO!$B$3:$B$1000="ASMARTALC")*(UPPER(MAESTRO!$L$3:$L$1000)="CONFIRMADO")),ROWS($A$3:A4))),"")</f>
        <v/>
      </c>
      <c r="U4" s="13" t="str">
        <f ca="1">IFERROR(INDEX(MAESTRO!U:U,_xludf.AGGREGATE(15,6,ROW(MAESTRO!$B$3:$B$1000)/((MAESTRO!$B$3:$B$1000="ASMARTALC")*(UPPER(MAESTRO!$L$3:$L$1000)="CONFIRMADO")),ROWS($A$3:A4))),"")</f>
        <v/>
      </c>
      <c r="V4" s="13" t="str">
        <f ca="1">IFERROR(INDEX(MAESTRO!V:V,_xludf.AGGREGATE(15,6,ROW(MAESTRO!$B$3:$B$1000)/((MAESTRO!$B$3:$B$1000="ASMARTALC")*(UPPER(MAESTRO!$L$3:$L$1000)="CONFIRMADO")),ROWS($A$3:A4))),"")</f>
        <v/>
      </c>
      <c r="W4" s="13" t="str">
        <f ca="1">IFERROR(INDEX(MAESTRO!W:W,_xludf.AGGREGATE(15,6,ROW(MAESTRO!$B$3:$B$1000)/((MAESTRO!$B$3:$B$1000="ASMARTALC")*(UPPER(MAESTRO!$L$3:$L$1000)="CONFIRMADO")),ROWS($A$3:A4))),"")</f>
        <v/>
      </c>
      <c r="X4" s="13" t="str">
        <f ca="1">IFERROR(INDEX(MAESTRO!X:X,_xludf.AGGREGATE(15,6,ROW(MAESTRO!$B$3:$B$1000)/((MAESTRO!$B$3:$B$1000="ASMARTALC")*(UPPER(MAESTRO!$L$3:$L$1000)="CONFIRMADO")),ROWS($A$3:A4))),"")</f>
        <v/>
      </c>
    </row>
    <row r="5" spans="1:24" ht="22.05" customHeight="1">
      <c r="A5" s="10" t="str">
        <f ca="1">IFERROR(INDEX(MAESTRO!A:A,_xludf.AGGREGATE(15,6,ROW(MAESTRO!$B$3:$B$1000)/((MAESTRO!$B$3:$B$1000="ASMARTALC")*(UPPER(MAESTRO!$L$3:$L$1000)="CONFIRMADO")),ROWS($A$3:A5))),"")</f>
        <v/>
      </c>
      <c r="B5" s="10" t="str">
        <f ca="1">IFERROR(INDEX(MAESTRO!B:B,_xludf.AGGREGATE(15,6,ROW(MAESTRO!$B$3:$B$1000)/((MAESTRO!$B$3:$B$1000="ASMARTALC")*(UPPER(MAESTRO!$L$3:$L$1000)="CONFIRMADO")),ROWS($A$3:A5))),"")</f>
        <v/>
      </c>
      <c r="C5" s="10" t="str">
        <f ca="1">IFERROR(INDEX(MAESTRO!C:C,_xludf.AGGREGATE(15,6,ROW(MAESTRO!$B$3:$B$1000)/((MAESTRO!$B$3:$B$1000="ASMARTALC")*(UPPER(MAESTRO!$L$3:$L$1000)="CONFIRMADO")),ROWS($A$3:A5))),"")</f>
        <v/>
      </c>
      <c r="D5" s="10" t="str">
        <f ca="1">IFERROR(INDEX(MAESTRO!D:D,_xludf.AGGREGATE(15,6,ROW(MAESTRO!$B$3:$B$1000)/((MAESTRO!$B$3:$B$1000="ASMARTALC")*(UPPER(MAESTRO!$L$3:$L$1000)="CONFIRMADO")),ROWS($A$3:A5))),"")</f>
        <v/>
      </c>
      <c r="E5" s="10" t="str">
        <f ca="1">IFERROR(INDEX(MAESTRO!E:E,_xludf.AGGREGATE(15,6,ROW(MAESTRO!$B$3:$B$1000)/((MAESTRO!$B$3:$B$1000="ASMARTALC")*(UPPER(MAESTRO!$L$3:$L$1000)="CONFIRMADO")),ROWS($A$3:A5))),"")</f>
        <v/>
      </c>
      <c r="F5" s="10" t="str">
        <f ca="1">IFERROR(INDEX(MAESTRO!F:F,_xludf.AGGREGATE(15,6,ROW(MAESTRO!$B$3:$B$1000)/((MAESTRO!$B$3:$B$1000="ASMARTALC")*(UPPER(MAESTRO!$L$3:$L$1000)="CONFIRMADO")),ROWS($A$3:A5))),"")</f>
        <v/>
      </c>
      <c r="G5" s="10" t="str">
        <f ca="1">IFERROR(INDEX(MAESTRO!G:G,_xludf.AGGREGATE(15,6,ROW(MAESTRO!$B$3:$B$1000)/((MAESTRO!$B$3:$B$1000="ASMARTALC")*(UPPER(MAESTRO!$L$3:$L$1000)="CONFIRMADO")),ROWS($A$3:A5))),"")</f>
        <v/>
      </c>
      <c r="H5" s="10" t="str">
        <f ca="1">IFERROR(INDEX(MAESTRO!H:H,_xludf.AGGREGATE(15,6,ROW(MAESTRO!$B$3:$B$1000)/((MAESTRO!$B$3:$B$1000="ASMARTALC")*(UPPER(MAESTRO!$L$3:$L$1000)="CONFIRMADO")),ROWS($A$3:A5))),"")</f>
        <v/>
      </c>
      <c r="I5" s="10" t="str">
        <f ca="1">IFERROR(INDEX(MAESTRO!I:I,_xludf.AGGREGATE(15,6,ROW(MAESTRO!$B$3:$B$1000)/((MAESTRO!$B$3:$B$1000="ASMARTALC")*(UPPER(MAESTRO!$L$3:$L$1000)="CONFIRMADO")),ROWS($A$3:A5))),"")</f>
        <v/>
      </c>
      <c r="J5" s="10" t="str">
        <f ca="1">IFERROR(INDEX(MAESTRO!J:J,_xludf.AGGREGATE(15,6,ROW(MAESTRO!$B$3:$B$1000)/((MAESTRO!$B$3:$B$1000="ASMARTALC")*(UPPER(MAESTRO!$L$3:$L$1000)="CONFIRMADO")),ROWS($A$3:A5))),"")</f>
        <v/>
      </c>
      <c r="K5" s="10" t="str">
        <f ca="1">IFERROR(INDEX(MAESTRO!K:K,_xludf.AGGREGATE(15,6,ROW(MAESTRO!$B$3:$B$1000)/((MAESTRO!$B$3:$B$1000="ASMARTALC")*(UPPER(MAESTRO!$L$3:$L$1000)="CONFIRMADO")),ROWS($A$3:A5))),"")</f>
        <v/>
      </c>
      <c r="L5" s="10" t="str">
        <f ca="1">IFERROR(INDEX(MAESTRO!L:L,_xludf.AGGREGATE(15,6,ROW(MAESTRO!$B$3:$B$1000)/((MAESTRO!$B$3:$B$1000="ASMARTALC")*(UPPER(MAESTRO!$L$3:$L$1000)="CONFIRMADO")),ROWS($A$3:A5))),"")</f>
        <v/>
      </c>
      <c r="M5" s="10" t="str">
        <f ca="1">IFERROR(INDEX(MAESTRO!M:M,_xludf.AGGREGATE(15,6,ROW(MAESTRO!$B$3:$B$1000)/((MAESTRO!$B$3:$B$1000="ASMARTALC")*(UPPER(MAESTRO!$L$3:$L$1000)="CONFIRMADO")),ROWS($A$3:A5))),"")</f>
        <v/>
      </c>
      <c r="N5" s="10" t="str">
        <f ca="1">IFERROR(INDEX(MAESTRO!N:N,_xludf.AGGREGATE(15,6,ROW(MAESTRO!$B$3:$B$1000)/((MAESTRO!$B$3:$B$1000="ASMARTALC")*(UPPER(MAESTRO!$L$3:$L$1000)="CONFIRMADO")),ROWS($A$3:A5))),"")</f>
        <v/>
      </c>
      <c r="O5" s="10" t="str">
        <f ca="1">IFERROR(INDEX(MAESTRO!O:O,_xludf.AGGREGATE(15,6,ROW(MAESTRO!$B$3:$B$1000)/((MAESTRO!$B$3:$B$1000="ASMARTALC")*(UPPER(MAESTRO!$L$3:$L$1000)="CONFIRMADO")),ROWS($A$3:A5))),"")</f>
        <v/>
      </c>
      <c r="P5" s="10" t="str">
        <f ca="1">IFERROR(INDEX(MAESTRO!P:P,_xludf.AGGREGATE(15,6,ROW(MAESTRO!$B$3:$B$1000)/((MAESTRO!$B$3:$B$1000="ASMARTALC")*(UPPER(MAESTRO!$L$3:$L$1000)="CONFIRMADO")),ROWS($A$3:A5))),"")</f>
        <v/>
      </c>
      <c r="Q5" s="10" t="str">
        <f ca="1">IFERROR(INDEX(MAESTRO!Q:Q,_xludf.AGGREGATE(15,6,ROW(MAESTRO!$B$3:$B$1000)/((MAESTRO!$B$3:$B$1000="ASMARTALC")*(UPPER(MAESTRO!$L$3:$L$1000)="CONFIRMADO")),ROWS($A$3:A5))),"")</f>
        <v/>
      </c>
      <c r="R5" s="10" t="str">
        <f ca="1">IFERROR(INDEX(MAESTRO!R:R,_xludf.AGGREGATE(15,6,ROW(MAESTRO!$B$3:$B$1000)/((MAESTRO!$B$3:$B$1000="ASMARTALC")*(UPPER(MAESTRO!$L$3:$L$1000)="CONFIRMADO")),ROWS($A$3:A5))),"")</f>
        <v/>
      </c>
      <c r="S5" s="10" t="str">
        <f ca="1">IFERROR(INDEX(MAESTRO!S:S,_xludf.AGGREGATE(15,6,ROW(MAESTRO!$B$3:$B$1000)/((MAESTRO!$B$3:$B$1000="ASMARTALC")*(UPPER(MAESTRO!$L$3:$L$1000)="CONFIRMADO")),ROWS($A$3:A5))),"")</f>
        <v/>
      </c>
      <c r="T5" s="10" t="str">
        <f ca="1">IFERROR(INDEX(MAESTRO!T:T,_xludf.AGGREGATE(15,6,ROW(MAESTRO!$B$3:$B$1000)/((MAESTRO!$B$3:$B$1000="ASMARTALC")*(UPPER(MAESTRO!$L$3:$L$1000)="CONFIRMADO")),ROWS($A$3:A5))),"")</f>
        <v/>
      </c>
      <c r="U5" s="10" t="str">
        <f ca="1">IFERROR(INDEX(MAESTRO!U:U,_xludf.AGGREGATE(15,6,ROW(MAESTRO!$B$3:$B$1000)/((MAESTRO!$B$3:$B$1000="ASMARTALC")*(UPPER(MAESTRO!$L$3:$L$1000)="CONFIRMADO")),ROWS($A$3:A5))),"")</f>
        <v/>
      </c>
      <c r="V5" s="10" t="str">
        <f ca="1">IFERROR(INDEX(MAESTRO!V:V,_xludf.AGGREGATE(15,6,ROW(MAESTRO!$B$3:$B$1000)/((MAESTRO!$B$3:$B$1000="ASMARTALC")*(UPPER(MAESTRO!$L$3:$L$1000)="CONFIRMADO")),ROWS($A$3:A5))),"")</f>
        <v/>
      </c>
      <c r="W5" s="10" t="str">
        <f ca="1">IFERROR(INDEX(MAESTRO!W:W,_xludf.AGGREGATE(15,6,ROW(MAESTRO!$B$3:$B$1000)/((MAESTRO!$B$3:$B$1000="ASMARTALC")*(UPPER(MAESTRO!$L$3:$L$1000)="CONFIRMADO")),ROWS($A$3:A5))),"")</f>
        <v/>
      </c>
      <c r="X5" s="10" t="str">
        <f ca="1">IFERROR(INDEX(MAESTRO!X:X,_xludf.AGGREGATE(15,6,ROW(MAESTRO!$B$3:$B$1000)/((MAESTRO!$B$3:$B$1000="ASMARTALC")*(UPPER(MAESTRO!$L$3:$L$1000)="CONFIRMADO")),ROWS($A$3:A5))),"")</f>
        <v/>
      </c>
    </row>
    <row r="6" spans="1:24" ht="22.05" customHeight="1">
      <c r="A6" s="13" t="str">
        <f ca="1">IFERROR(INDEX(MAESTRO!A:A,_xludf.AGGREGATE(15,6,ROW(MAESTRO!$B$3:$B$1000)/((MAESTRO!$B$3:$B$1000="ASMARTALC")*(UPPER(MAESTRO!$L$3:$L$1000)="CONFIRMADO")),ROWS($A$3:A6))),"")</f>
        <v/>
      </c>
      <c r="B6" s="13" t="str">
        <f ca="1">IFERROR(INDEX(MAESTRO!B:B,_xludf.AGGREGATE(15,6,ROW(MAESTRO!$B$3:$B$1000)/((MAESTRO!$B$3:$B$1000="ASMARTALC")*(UPPER(MAESTRO!$L$3:$L$1000)="CONFIRMADO")),ROWS($A$3:A6))),"")</f>
        <v/>
      </c>
      <c r="C6" s="13" t="str">
        <f ca="1">IFERROR(INDEX(MAESTRO!C:C,_xludf.AGGREGATE(15,6,ROW(MAESTRO!$B$3:$B$1000)/((MAESTRO!$B$3:$B$1000="ASMARTALC")*(UPPER(MAESTRO!$L$3:$L$1000)="CONFIRMADO")),ROWS($A$3:A6))),"")</f>
        <v/>
      </c>
      <c r="D6" s="13" t="str">
        <f ca="1">IFERROR(INDEX(MAESTRO!D:D,_xludf.AGGREGATE(15,6,ROW(MAESTRO!$B$3:$B$1000)/((MAESTRO!$B$3:$B$1000="ASMARTALC")*(UPPER(MAESTRO!$L$3:$L$1000)="CONFIRMADO")),ROWS($A$3:A6))),"")</f>
        <v/>
      </c>
      <c r="E6" s="13" t="str">
        <f ca="1">IFERROR(INDEX(MAESTRO!E:E,_xludf.AGGREGATE(15,6,ROW(MAESTRO!$B$3:$B$1000)/((MAESTRO!$B$3:$B$1000="ASMARTALC")*(UPPER(MAESTRO!$L$3:$L$1000)="CONFIRMADO")),ROWS($A$3:A6))),"")</f>
        <v/>
      </c>
      <c r="F6" s="13" t="str">
        <f ca="1">IFERROR(INDEX(MAESTRO!F:F,_xludf.AGGREGATE(15,6,ROW(MAESTRO!$B$3:$B$1000)/((MAESTRO!$B$3:$B$1000="ASMARTALC")*(UPPER(MAESTRO!$L$3:$L$1000)="CONFIRMADO")),ROWS($A$3:A6))),"")</f>
        <v/>
      </c>
      <c r="G6" s="13" t="str">
        <f ca="1">IFERROR(INDEX(MAESTRO!G:G,_xludf.AGGREGATE(15,6,ROW(MAESTRO!$B$3:$B$1000)/((MAESTRO!$B$3:$B$1000="ASMARTALC")*(UPPER(MAESTRO!$L$3:$L$1000)="CONFIRMADO")),ROWS($A$3:A6))),"")</f>
        <v/>
      </c>
      <c r="H6" s="13" t="str">
        <f ca="1">IFERROR(INDEX(MAESTRO!H:H,_xludf.AGGREGATE(15,6,ROW(MAESTRO!$B$3:$B$1000)/((MAESTRO!$B$3:$B$1000="ASMARTALC")*(UPPER(MAESTRO!$L$3:$L$1000)="CONFIRMADO")),ROWS($A$3:A6))),"")</f>
        <v/>
      </c>
      <c r="I6" s="13" t="str">
        <f ca="1">IFERROR(INDEX(MAESTRO!I:I,_xludf.AGGREGATE(15,6,ROW(MAESTRO!$B$3:$B$1000)/((MAESTRO!$B$3:$B$1000="ASMARTALC")*(UPPER(MAESTRO!$L$3:$L$1000)="CONFIRMADO")),ROWS($A$3:A6))),"")</f>
        <v/>
      </c>
      <c r="J6" s="13" t="str">
        <f ca="1">IFERROR(INDEX(MAESTRO!J:J,_xludf.AGGREGATE(15,6,ROW(MAESTRO!$B$3:$B$1000)/((MAESTRO!$B$3:$B$1000="ASMARTALC")*(UPPER(MAESTRO!$L$3:$L$1000)="CONFIRMADO")),ROWS($A$3:A6))),"")</f>
        <v/>
      </c>
      <c r="K6" s="13" t="str">
        <f ca="1">IFERROR(INDEX(MAESTRO!K:K,_xludf.AGGREGATE(15,6,ROW(MAESTRO!$B$3:$B$1000)/((MAESTRO!$B$3:$B$1000="ASMARTALC")*(UPPER(MAESTRO!$L$3:$L$1000)="CONFIRMADO")),ROWS($A$3:A6))),"")</f>
        <v/>
      </c>
      <c r="L6" s="13" t="str">
        <f ca="1">IFERROR(INDEX(MAESTRO!L:L,_xludf.AGGREGATE(15,6,ROW(MAESTRO!$B$3:$B$1000)/((MAESTRO!$B$3:$B$1000="ASMARTALC")*(UPPER(MAESTRO!$L$3:$L$1000)="CONFIRMADO")),ROWS($A$3:A6))),"")</f>
        <v/>
      </c>
      <c r="M6" s="13" t="str">
        <f ca="1">IFERROR(INDEX(MAESTRO!M:M,_xludf.AGGREGATE(15,6,ROW(MAESTRO!$B$3:$B$1000)/((MAESTRO!$B$3:$B$1000="ASMARTALC")*(UPPER(MAESTRO!$L$3:$L$1000)="CONFIRMADO")),ROWS($A$3:A6))),"")</f>
        <v/>
      </c>
      <c r="N6" s="13" t="str">
        <f ca="1">IFERROR(INDEX(MAESTRO!N:N,_xludf.AGGREGATE(15,6,ROW(MAESTRO!$B$3:$B$1000)/((MAESTRO!$B$3:$B$1000="ASMARTALC")*(UPPER(MAESTRO!$L$3:$L$1000)="CONFIRMADO")),ROWS($A$3:A6))),"")</f>
        <v/>
      </c>
      <c r="O6" s="13" t="str">
        <f ca="1">IFERROR(INDEX(MAESTRO!O:O,_xludf.AGGREGATE(15,6,ROW(MAESTRO!$B$3:$B$1000)/((MAESTRO!$B$3:$B$1000="ASMARTALC")*(UPPER(MAESTRO!$L$3:$L$1000)="CONFIRMADO")),ROWS($A$3:A6))),"")</f>
        <v/>
      </c>
      <c r="P6" s="13" t="str">
        <f ca="1">IFERROR(INDEX(MAESTRO!P:P,_xludf.AGGREGATE(15,6,ROW(MAESTRO!$B$3:$B$1000)/((MAESTRO!$B$3:$B$1000="ASMARTALC")*(UPPER(MAESTRO!$L$3:$L$1000)="CONFIRMADO")),ROWS($A$3:A6))),"")</f>
        <v/>
      </c>
      <c r="Q6" s="13" t="str">
        <f ca="1">IFERROR(INDEX(MAESTRO!Q:Q,_xludf.AGGREGATE(15,6,ROW(MAESTRO!$B$3:$B$1000)/((MAESTRO!$B$3:$B$1000="ASMARTALC")*(UPPER(MAESTRO!$L$3:$L$1000)="CONFIRMADO")),ROWS($A$3:A6))),"")</f>
        <v/>
      </c>
      <c r="R6" s="13" t="str">
        <f ca="1">IFERROR(INDEX(MAESTRO!R:R,_xludf.AGGREGATE(15,6,ROW(MAESTRO!$B$3:$B$1000)/((MAESTRO!$B$3:$B$1000="ASMARTALC")*(UPPER(MAESTRO!$L$3:$L$1000)="CONFIRMADO")),ROWS($A$3:A6))),"")</f>
        <v/>
      </c>
      <c r="S6" s="13" t="str">
        <f ca="1">IFERROR(INDEX(MAESTRO!S:S,_xludf.AGGREGATE(15,6,ROW(MAESTRO!$B$3:$B$1000)/((MAESTRO!$B$3:$B$1000="ASMARTALC")*(UPPER(MAESTRO!$L$3:$L$1000)="CONFIRMADO")),ROWS($A$3:A6))),"")</f>
        <v/>
      </c>
      <c r="T6" s="13" t="str">
        <f ca="1">IFERROR(INDEX(MAESTRO!T:T,_xludf.AGGREGATE(15,6,ROW(MAESTRO!$B$3:$B$1000)/((MAESTRO!$B$3:$B$1000="ASMARTALC")*(UPPER(MAESTRO!$L$3:$L$1000)="CONFIRMADO")),ROWS($A$3:A6))),"")</f>
        <v/>
      </c>
      <c r="U6" s="13" t="str">
        <f ca="1">IFERROR(INDEX(MAESTRO!U:U,_xludf.AGGREGATE(15,6,ROW(MAESTRO!$B$3:$B$1000)/((MAESTRO!$B$3:$B$1000="ASMARTALC")*(UPPER(MAESTRO!$L$3:$L$1000)="CONFIRMADO")),ROWS($A$3:A6))),"")</f>
        <v/>
      </c>
      <c r="V6" s="13" t="str">
        <f ca="1">IFERROR(INDEX(MAESTRO!V:V,_xludf.AGGREGATE(15,6,ROW(MAESTRO!$B$3:$B$1000)/((MAESTRO!$B$3:$B$1000="ASMARTALC")*(UPPER(MAESTRO!$L$3:$L$1000)="CONFIRMADO")),ROWS($A$3:A6))),"")</f>
        <v/>
      </c>
      <c r="W6" s="13" t="str">
        <f ca="1">IFERROR(INDEX(MAESTRO!W:W,_xludf.AGGREGATE(15,6,ROW(MAESTRO!$B$3:$B$1000)/((MAESTRO!$B$3:$B$1000="ASMARTALC")*(UPPER(MAESTRO!$L$3:$L$1000)="CONFIRMADO")),ROWS($A$3:A6))),"")</f>
        <v/>
      </c>
      <c r="X6" s="13" t="str">
        <f ca="1">IFERROR(INDEX(MAESTRO!X:X,_xludf.AGGREGATE(15,6,ROW(MAESTRO!$B$3:$B$1000)/((MAESTRO!$B$3:$B$1000="ASMARTALC")*(UPPER(MAESTRO!$L$3:$L$1000)="CONFIRMADO")),ROWS($A$3:A6))),"")</f>
        <v/>
      </c>
    </row>
    <row r="7" spans="1:24" ht="22.05" customHeight="1">
      <c r="A7" s="10" t="str">
        <f ca="1">IFERROR(INDEX(MAESTRO!A:A,_xludf.AGGREGATE(15,6,ROW(MAESTRO!$B$3:$B$1000)/((MAESTRO!$B$3:$B$1000="ASMARTALC")*(UPPER(MAESTRO!$L$3:$L$1000)="CONFIRMADO")),ROWS($A$3:A7))),"")</f>
        <v/>
      </c>
      <c r="B7" s="10" t="str">
        <f ca="1">IFERROR(INDEX(MAESTRO!B:B,_xludf.AGGREGATE(15,6,ROW(MAESTRO!$B$3:$B$1000)/((MAESTRO!$B$3:$B$1000="ASMARTALC")*(UPPER(MAESTRO!$L$3:$L$1000)="CONFIRMADO")),ROWS($A$3:A7))),"")</f>
        <v/>
      </c>
      <c r="C7" s="10" t="str">
        <f ca="1">IFERROR(INDEX(MAESTRO!C:C,_xludf.AGGREGATE(15,6,ROW(MAESTRO!$B$3:$B$1000)/((MAESTRO!$B$3:$B$1000="ASMARTALC")*(UPPER(MAESTRO!$L$3:$L$1000)="CONFIRMADO")),ROWS($A$3:A7))),"")</f>
        <v/>
      </c>
      <c r="D7" s="10" t="str">
        <f ca="1">IFERROR(INDEX(MAESTRO!D:D,_xludf.AGGREGATE(15,6,ROW(MAESTRO!$B$3:$B$1000)/((MAESTRO!$B$3:$B$1000="ASMARTALC")*(UPPER(MAESTRO!$L$3:$L$1000)="CONFIRMADO")),ROWS($A$3:A7))),"")</f>
        <v/>
      </c>
      <c r="E7" s="10" t="str">
        <f ca="1">IFERROR(INDEX(MAESTRO!E:E,_xludf.AGGREGATE(15,6,ROW(MAESTRO!$B$3:$B$1000)/((MAESTRO!$B$3:$B$1000="ASMARTALC")*(UPPER(MAESTRO!$L$3:$L$1000)="CONFIRMADO")),ROWS($A$3:A7))),"")</f>
        <v/>
      </c>
      <c r="F7" s="10" t="str">
        <f ca="1">IFERROR(INDEX(MAESTRO!F:F,_xludf.AGGREGATE(15,6,ROW(MAESTRO!$B$3:$B$1000)/((MAESTRO!$B$3:$B$1000="ASMARTALC")*(UPPER(MAESTRO!$L$3:$L$1000)="CONFIRMADO")),ROWS($A$3:A7))),"")</f>
        <v/>
      </c>
      <c r="G7" s="10" t="str">
        <f ca="1">IFERROR(INDEX(MAESTRO!G:G,_xludf.AGGREGATE(15,6,ROW(MAESTRO!$B$3:$B$1000)/((MAESTRO!$B$3:$B$1000="ASMARTALC")*(UPPER(MAESTRO!$L$3:$L$1000)="CONFIRMADO")),ROWS($A$3:A7))),"")</f>
        <v/>
      </c>
      <c r="H7" s="10" t="str">
        <f ca="1">IFERROR(INDEX(MAESTRO!H:H,_xludf.AGGREGATE(15,6,ROW(MAESTRO!$B$3:$B$1000)/((MAESTRO!$B$3:$B$1000="ASMARTALC")*(UPPER(MAESTRO!$L$3:$L$1000)="CONFIRMADO")),ROWS($A$3:A7))),"")</f>
        <v/>
      </c>
      <c r="I7" s="10" t="str">
        <f ca="1">IFERROR(INDEX(MAESTRO!I:I,_xludf.AGGREGATE(15,6,ROW(MAESTRO!$B$3:$B$1000)/((MAESTRO!$B$3:$B$1000="ASMARTALC")*(UPPER(MAESTRO!$L$3:$L$1000)="CONFIRMADO")),ROWS($A$3:A7))),"")</f>
        <v/>
      </c>
      <c r="J7" s="10" t="str">
        <f ca="1">IFERROR(INDEX(MAESTRO!J:J,_xludf.AGGREGATE(15,6,ROW(MAESTRO!$B$3:$B$1000)/((MAESTRO!$B$3:$B$1000="ASMARTALC")*(UPPER(MAESTRO!$L$3:$L$1000)="CONFIRMADO")),ROWS($A$3:A7))),"")</f>
        <v/>
      </c>
      <c r="K7" s="10" t="str">
        <f ca="1">IFERROR(INDEX(MAESTRO!K:K,_xludf.AGGREGATE(15,6,ROW(MAESTRO!$B$3:$B$1000)/((MAESTRO!$B$3:$B$1000="ASMARTALC")*(UPPER(MAESTRO!$L$3:$L$1000)="CONFIRMADO")),ROWS($A$3:A7))),"")</f>
        <v/>
      </c>
      <c r="L7" s="10" t="str">
        <f ca="1">IFERROR(INDEX(MAESTRO!L:L,_xludf.AGGREGATE(15,6,ROW(MAESTRO!$B$3:$B$1000)/((MAESTRO!$B$3:$B$1000="ASMARTALC")*(UPPER(MAESTRO!$L$3:$L$1000)="CONFIRMADO")),ROWS($A$3:A7))),"")</f>
        <v/>
      </c>
      <c r="M7" s="10" t="str">
        <f ca="1">IFERROR(INDEX(MAESTRO!M:M,_xludf.AGGREGATE(15,6,ROW(MAESTRO!$B$3:$B$1000)/((MAESTRO!$B$3:$B$1000="ASMARTALC")*(UPPER(MAESTRO!$L$3:$L$1000)="CONFIRMADO")),ROWS($A$3:A7))),"")</f>
        <v/>
      </c>
      <c r="N7" s="10" t="str">
        <f ca="1">IFERROR(INDEX(MAESTRO!N:N,_xludf.AGGREGATE(15,6,ROW(MAESTRO!$B$3:$B$1000)/((MAESTRO!$B$3:$B$1000="ASMARTALC")*(UPPER(MAESTRO!$L$3:$L$1000)="CONFIRMADO")),ROWS($A$3:A7))),"")</f>
        <v/>
      </c>
      <c r="O7" s="10" t="str">
        <f ca="1">IFERROR(INDEX(MAESTRO!O:O,_xludf.AGGREGATE(15,6,ROW(MAESTRO!$B$3:$B$1000)/((MAESTRO!$B$3:$B$1000="ASMARTALC")*(UPPER(MAESTRO!$L$3:$L$1000)="CONFIRMADO")),ROWS($A$3:A7))),"")</f>
        <v/>
      </c>
      <c r="P7" s="10" t="str">
        <f ca="1">IFERROR(INDEX(MAESTRO!P:P,_xludf.AGGREGATE(15,6,ROW(MAESTRO!$B$3:$B$1000)/((MAESTRO!$B$3:$B$1000="ASMARTALC")*(UPPER(MAESTRO!$L$3:$L$1000)="CONFIRMADO")),ROWS($A$3:A7))),"")</f>
        <v/>
      </c>
      <c r="Q7" s="10" t="str">
        <f ca="1">IFERROR(INDEX(MAESTRO!Q:Q,_xludf.AGGREGATE(15,6,ROW(MAESTRO!$B$3:$B$1000)/((MAESTRO!$B$3:$B$1000="ASMARTALC")*(UPPER(MAESTRO!$L$3:$L$1000)="CONFIRMADO")),ROWS($A$3:A7))),"")</f>
        <v/>
      </c>
      <c r="R7" s="10" t="str">
        <f ca="1">IFERROR(INDEX(MAESTRO!R:R,_xludf.AGGREGATE(15,6,ROW(MAESTRO!$B$3:$B$1000)/((MAESTRO!$B$3:$B$1000="ASMARTALC")*(UPPER(MAESTRO!$L$3:$L$1000)="CONFIRMADO")),ROWS($A$3:A7))),"")</f>
        <v/>
      </c>
      <c r="S7" s="10" t="str">
        <f ca="1">IFERROR(INDEX(MAESTRO!S:S,_xludf.AGGREGATE(15,6,ROW(MAESTRO!$B$3:$B$1000)/((MAESTRO!$B$3:$B$1000="ASMARTALC")*(UPPER(MAESTRO!$L$3:$L$1000)="CONFIRMADO")),ROWS($A$3:A7))),"")</f>
        <v/>
      </c>
      <c r="T7" s="10" t="str">
        <f ca="1">IFERROR(INDEX(MAESTRO!T:T,_xludf.AGGREGATE(15,6,ROW(MAESTRO!$B$3:$B$1000)/((MAESTRO!$B$3:$B$1000="ASMARTALC")*(UPPER(MAESTRO!$L$3:$L$1000)="CONFIRMADO")),ROWS($A$3:A7))),"")</f>
        <v/>
      </c>
      <c r="U7" s="10" t="str">
        <f ca="1">IFERROR(INDEX(MAESTRO!U:U,_xludf.AGGREGATE(15,6,ROW(MAESTRO!$B$3:$B$1000)/((MAESTRO!$B$3:$B$1000="ASMARTALC")*(UPPER(MAESTRO!$L$3:$L$1000)="CONFIRMADO")),ROWS($A$3:A7))),"")</f>
        <v/>
      </c>
      <c r="V7" s="10" t="str">
        <f ca="1">IFERROR(INDEX(MAESTRO!V:V,_xludf.AGGREGATE(15,6,ROW(MAESTRO!$B$3:$B$1000)/((MAESTRO!$B$3:$B$1000="ASMARTALC")*(UPPER(MAESTRO!$L$3:$L$1000)="CONFIRMADO")),ROWS($A$3:A7))),"")</f>
        <v/>
      </c>
      <c r="W7" s="10" t="str">
        <f ca="1">IFERROR(INDEX(MAESTRO!W:W,_xludf.AGGREGATE(15,6,ROW(MAESTRO!$B$3:$B$1000)/((MAESTRO!$B$3:$B$1000="ASMARTALC")*(UPPER(MAESTRO!$L$3:$L$1000)="CONFIRMADO")),ROWS($A$3:A7))),"")</f>
        <v/>
      </c>
      <c r="X7" s="10" t="str">
        <f ca="1">IFERROR(INDEX(MAESTRO!X:X,_xludf.AGGREGATE(15,6,ROW(MAESTRO!$B$3:$B$1000)/((MAESTRO!$B$3:$B$1000="ASMARTALC")*(UPPER(MAESTRO!$L$3:$L$1000)="CONFIRMADO")),ROWS($A$3:A7))),"")</f>
        <v/>
      </c>
    </row>
    <row r="8" spans="1:24" ht="22.05" customHeight="1">
      <c r="A8" s="13" t="str">
        <f ca="1">IFERROR(INDEX(MAESTRO!A:A,_xludf.AGGREGATE(15,6,ROW(MAESTRO!$B$3:$B$1000)/((MAESTRO!$B$3:$B$1000="ASMARTALC")*(UPPER(MAESTRO!$L$3:$L$1000)="CONFIRMADO")),ROWS($A$3:A8))),"")</f>
        <v/>
      </c>
      <c r="B8" s="13" t="str">
        <f ca="1">IFERROR(INDEX(MAESTRO!B:B,_xludf.AGGREGATE(15,6,ROW(MAESTRO!$B$3:$B$1000)/((MAESTRO!$B$3:$B$1000="ASMARTALC")*(UPPER(MAESTRO!$L$3:$L$1000)="CONFIRMADO")),ROWS($A$3:A8))),"")</f>
        <v/>
      </c>
      <c r="C8" s="13" t="str">
        <f ca="1">IFERROR(INDEX(MAESTRO!C:C,_xludf.AGGREGATE(15,6,ROW(MAESTRO!$B$3:$B$1000)/((MAESTRO!$B$3:$B$1000="ASMARTALC")*(UPPER(MAESTRO!$L$3:$L$1000)="CONFIRMADO")),ROWS($A$3:A8))),"")</f>
        <v/>
      </c>
      <c r="D8" s="13" t="str">
        <f ca="1">IFERROR(INDEX(MAESTRO!D:D,_xludf.AGGREGATE(15,6,ROW(MAESTRO!$B$3:$B$1000)/((MAESTRO!$B$3:$B$1000="ASMARTALC")*(UPPER(MAESTRO!$L$3:$L$1000)="CONFIRMADO")),ROWS($A$3:A8))),"")</f>
        <v/>
      </c>
      <c r="E8" s="13" t="str">
        <f ca="1">IFERROR(INDEX(MAESTRO!E:E,_xludf.AGGREGATE(15,6,ROW(MAESTRO!$B$3:$B$1000)/((MAESTRO!$B$3:$B$1000="ASMARTALC")*(UPPER(MAESTRO!$L$3:$L$1000)="CONFIRMADO")),ROWS($A$3:A8))),"")</f>
        <v/>
      </c>
      <c r="F8" s="13" t="str">
        <f ca="1">IFERROR(INDEX(MAESTRO!F:F,_xludf.AGGREGATE(15,6,ROW(MAESTRO!$B$3:$B$1000)/((MAESTRO!$B$3:$B$1000="ASMARTALC")*(UPPER(MAESTRO!$L$3:$L$1000)="CONFIRMADO")),ROWS($A$3:A8))),"")</f>
        <v/>
      </c>
      <c r="G8" s="13" t="str">
        <f ca="1">IFERROR(INDEX(MAESTRO!G:G,_xludf.AGGREGATE(15,6,ROW(MAESTRO!$B$3:$B$1000)/((MAESTRO!$B$3:$B$1000="ASMARTALC")*(UPPER(MAESTRO!$L$3:$L$1000)="CONFIRMADO")),ROWS($A$3:A8))),"")</f>
        <v/>
      </c>
      <c r="H8" s="13" t="str">
        <f ca="1">IFERROR(INDEX(MAESTRO!H:H,_xludf.AGGREGATE(15,6,ROW(MAESTRO!$B$3:$B$1000)/((MAESTRO!$B$3:$B$1000="ASMARTALC")*(UPPER(MAESTRO!$L$3:$L$1000)="CONFIRMADO")),ROWS($A$3:A8))),"")</f>
        <v/>
      </c>
      <c r="I8" s="13" t="str">
        <f ca="1">IFERROR(INDEX(MAESTRO!I:I,_xludf.AGGREGATE(15,6,ROW(MAESTRO!$B$3:$B$1000)/((MAESTRO!$B$3:$B$1000="ASMARTALC")*(UPPER(MAESTRO!$L$3:$L$1000)="CONFIRMADO")),ROWS($A$3:A8))),"")</f>
        <v/>
      </c>
      <c r="J8" s="13" t="str">
        <f ca="1">IFERROR(INDEX(MAESTRO!J:J,_xludf.AGGREGATE(15,6,ROW(MAESTRO!$B$3:$B$1000)/((MAESTRO!$B$3:$B$1000="ASMARTALC")*(UPPER(MAESTRO!$L$3:$L$1000)="CONFIRMADO")),ROWS($A$3:A8))),"")</f>
        <v/>
      </c>
      <c r="K8" s="13" t="str">
        <f ca="1">IFERROR(INDEX(MAESTRO!K:K,_xludf.AGGREGATE(15,6,ROW(MAESTRO!$B$3:$B$1000)/((MAESTRO!$B$3:$B$1000="ASMARTALC")*(UPPER(MAESTRO!$L$3:$L$1000)="CONFIRMADO")),ROWS($A$3:A8))),"")</f>
        <v/>
      </c>
      <c r="L8" s="13" t="str">
        <f ca="1">IFERROR(INDEX(MAESTRO!L:L,_xludf.AGGREGATE(15,6,ROW(MAESTRO!$B$3:$B$1000)/((MAESTRO!$B$3:$B$1000="ASMARTALC")*(UPPER(MAESTRO!$L$3:$L$1000)="CONFIRMADO")),ROWS($A$3:A8))),"")</f>
        <v/>
      </c>
      <c r="M8" s="13" t="str">
        <f ca="1">IFERROR(INDEX(MAESTRO!M:M,_xludf.AGGREGATE(15,6,ROW(MAESTRO!$B$3:$B$1000)/((MAESTRO!$B$3:$B$1000="ASMARTALC")*(UPPER(MAESTRO!$L$3:$L$1000)="CONFIRMADO")),ROWS($A$3:A8))),"")</f>
        <v/>
      </c>
      <c r="N8" s="13" t="str">
        <f ca="1">IFERROR(INDEX(MAESTRO!N:N,_xludf.AGGREGATE(15,6,ROW(MAESTRO!$B$3:$B$1000)/((MAESTRO!$B$3:$B$1000="ASMARTALC")*(UPPER(MAESTRO!$L$3:$L$1000)="CONFIRMADO")),ROWS($A$3:A8))),"")</f>
        <v/>
      </c>
      <c r="O8" s="13" t="str">
        <f ca="1">IFERROR(INDEX(MAESTRO!O:O,_xludf.AGGREGATE(15,6,ROW(MAESTRO!$B$3:$B$1000)/((MAESTRO!$B$3:$B$1000="ASMARTALC")*(UPPER(MAESTRO!$L$3:$L$1000)="CONFIRMADO")),ROWS($A$3:A8))),"")</f>
        <v/>
      </c>
      <c r="P8" s="13" t="str">
        <f ca="1">IFERROR(INDEX(MAESTRO!P:P,_xludf.AGGREGATE(15,6,ROW(MAESTRO!$B$3:$B$1000)/((MAESTRO!$B$3:$B$1000="ASMARTALC")*(UPPER(MAESTRO!$L$3:$L$1000)="CONFIRMADO")),ROWS($A$3:A8))),"")</f>
        <v/>
      </c>
      <c r="Q8" s="13" t="str">
        <f ca="1">IFERROR(INDEX(MAESTRO!Q:Q,_xludf.AGGREGATE(15,6,ROW(MAESTRO!$B$3:$B$1000)/((MAESTRO!$B$3:$B$1000="ASMARTALC")*(UPPER(MAESTRO!$L$3:$L$1000)="CONFIRMADO")),ROWS($A$3:A8))),"")</f>
        <v/>
      </c>
      <c r="R8" s="13" t="str">
        <f ca="1">IFERROR(INDEX(MAESTRO!R:R,_xludf.AGGREGATE(15,6,ROW(MAESTRO!$B$3:$B$1000)/((MAESTRO!$B$3:$B$1000="ASMARTALC")*(UPPER(MAESTRO!$L$3:$L$1000)="CONFIRMADO")),ROWS($A$3:A8))),"")</f>
        <v/>
      </c>
      <c r="S8" s="13" t="str">
        <f ca="1">IFERROR(INDEX(MAESTRO!S:S,_xludf.AGGREGATE(15,6,ROW(MAESTRO!$B$3:$B$1000)/((MAESTRO!$B$3:$B$1000="ASMARTALC")*(UPPER(MAESTRO!$L$3:$L$1000)="CONFIRMADO")),ROWS($A$3:A8))),"")</f>
        <v/>
      </c>
      <c r="T8" s="13" t="str">
        <f ca="1">IFERROR(INDEX(MAESTRO!T:T,_xludf.AGGREGATE(15,6,ROW(MAESTRO!$B$3:$B$1000)/((MAESTRO!$B$3:$B$1000="ASMARTALC")*(UPPER(MAESTRO!$L$3:$L$1000)="CONFIRMADO")),ROWS($A$3:A8))),"")</f>
        <v/>
      </c>
      <c r="U8" s="13" t="str">
        <f ca="1">IFERROR(INDEX(MAESTRO!U:U,_xludf.AGGREGATE(15,6,ROW(MAESTRO!$B$3:$B$1000)/((MAESTRO!$B$3:$B$1000="ASMARTALC")*(UPPER(MAESTRO!$L$3:$L$1000)="CONFIRMADO")),ROWS($A$3:A8))),"")</f>
        <v/>
      </c>
      <c r="V8" s="13" t="str">
        <f ca="1">IFERROR(INDEX(MAESTRO!V:V,_xludf.AGGREGATE(15,6,ROW(MAESTRO!$B$3:$B$1000)/((MAESTRO!$B$3:$B$1000="ASMARTALC")*(UPPER(MAESTRO!$L$3:$L$1000)="CONFIRMADO")),ROWS($A$3:A8))),"")</f>
        <v/>
      </c>
      <c r="W8" s="13" t="str">
        <f ca="1">IFERROR(INDEX(MAESTRO!W:W,_xludf.AGGREGATE(15,6,ROW(MAESTRO!$B$3:$B$1000)/((MAESTRO!$B$3:$B$1000="ASMARTALC")*(UPPER(MAESTRO!$L$3:$L$1000)="CONFIRMADO")),ROWS($A$3:A8))),"")</f>
        <v/>
      </c>
      <c r="X8" s="13" t="str">
        <f ca="1">IFERROR(INDEX(MAESTRO!X:X,_xludf.AGGREGATE(15,6,ROW(MAESTRO!$B$3:$B$1000)/((MAESTRO!$B$3:$B$1000="ASMARTALC")*(UPPER(MAESTRO!$L$3:$L$1000)="CONFIRMADO")),ROWS($A$3:A8))),"")</f>
        <v/>
      </c>
    </row>
    <row r="9" spans="1:24" ht="22.05" customHeight="1">
      <c r="A9" s="10" t="str">
        <f ca="1">IFERROR(INDEX(MAESTRO!A:A,_xludf.AGGREGATE(15,6,ROW(MAESTRO!$B$3:$B$1000)/((MAESTRO!$B$3:$B$1000="ASMARTALC")*(UPPER(MAESTRO!$L$3:$L$1000)="CONFIRMADO")),ROWS($A$3:A9))),"")</f>
        <v/>
      </c>
      <c r="B9" s="10" t="str">
        <f ca="1">IFERROR(INDEX(MAESTRO!B:B,_xludf.AGGREGATE(15,6,ROW(MAESTRO!$B$3:$B$1000)/((MAESTRO!$B$3:$B$1000="ASMARTALC")*(UPPER(MAESTRO!$L$3:$L$1000)="CONFIRMADO")),ROWS($A$3:A9))),"")</f>
        <v/>
      </c>
      <c r="C9" s="10" t="str">
        <f ca="1">IFERROR(INDEX(MAESTRO!C:C,_xludf.AGGREGATE(15,6,ROW(MAESTRO!$B$3:$B$1000)/((MAESTRO!$B$3:$B$1000="ASMARTALC")*(UPPER(MAESTRO!$L$3:$L$1000)="CONFIRMADO")),ROWS($A$3:A9))),"")</f>
        <v/>
      </c>
      <c r="D9" s="10" t="str">
        <f ca="1">IFERROR(INDEX(MAESTRO!D:D,_xludf.AGGREGATE(15,6,ROW(MAESTRO!$B$3:$B$1000)/((MAESTRO!$B$3:$B$1000="ASMARTALC")*(UPPER(MAESTRO!$L$3:$L$1000)="CONFIRMADO")),ROWS($A$3:A9))),"")</f>
        <v/>
      </c>
      <c r="E9" s="10" t="str">
        <f ca="1">IFERROR(INDEX(MAESTRO!E:E,_xludf.AGGREGATE(15,6,ROW(MAESTRO!$B$3:$B$1000)/((MAESTRO!$B$3:$B$1000="ASMARTALC")*(UPPER(MAESTRO!$L$3:$L$1000)="CONFIRMADO")),ROWS($A$3:A9))),"")</f>
        <v/>
      </c>
      <c r="F9" s="10" t="str">
        <f ca="1">IFERROR(INDEX(MAESTRO!F:F,_xludf.AGGREGATE(15,6,ROW(MAESTRO!$B$3:$B$1000)/((MAESTRO!$B$3:$B$1000="ASMARTALC")*(UPPER(MAESTRO!$L$3:$L$1000)="CONFIRMADO")),ROWS($A$3:A9))),"")</f>
        <v/>
      </c>
      <c r="G9" s="10" t="str">
        <f ca="1">IFERROR(INDEX(MAESTRO!G:G,_xludf.AGGREGATE(15,6,ROW(MAESTRO!$B$3:$B$1000)/((MAESTRO!$B$3:$B$1000="ASMARTALC")*(UPPER(MAESTRO!$L$3:$L$1000)="CONFIRMADO")),ROWS($A$3:A9))),"")</f>
        <v/>
      </c>
      <c r="H9" s="10" t="str">
        <f ca="1">IFERROR(INDEX(MAESTRO!H:H,_xludf.AGGREGATE(15,6,ROW(MAESTRO!$B$3:$B$1000)/((MAESTRO!$B$3:$B$1000="ASMARTALC")*(UPPER(MAESTRO!$L$3:$L$1000)="CONFIRMADO")),ROWS($A$3:A9))),"")</f>
        <v/>
      </c>
      <c r="I9" s="10" t="str">
        <f ca="1">IFERROR(INDEX(MAESTRO!I:I,_xludf.AGGREGATE(15,6,ROW(MAESTRO!$B$3:$B$1000)/((MAESTRO!$B$3:$B$1000="ASMARTALC")*(UPPER(MAESTRO!$L$3:$L$1000)="CONFIRMADO")),ROWS($A$3:A9))),"")</f>
        <v/>
      </c>
      <c r="J9" s="10" t="str">
        <f ca="1">IFERROR(INDEX(MAESTRO!J:J,_xludf.AGGREGATE(15,6,ROW(MAESTRO!$B$3:$B$1000)/((MAESTRO!$B$3:$B$1000="ASMARTALC")*(UPPER(MAESTRO!$L$3:$L$1000)="CONFIRMADO")),ROWS($A$3:A9))),"")</f>
        <v/>
      </c>
      <c r="K9" s="10" t="str">
        <f ca="1">IFERROR(INDEX(MAESTRO!K:K,_xludf.AGGREGATE(15,6,ROW(MAESTRO!$B$3:$B$1000)/((MAESTRO!$B$3:$B$1000="ASMARTALC")*(UPPER(MAESTRO!$L$3:$L$1000)="CONFIRMADO")),ROWS($A$3:A9))),"")</f>
        <v/>
      </c>
      <c r="L9" s="10" t="str">
        <f ca="1">IFERROR(INDEX(MAESTRO!L:L,_xludf.AGGREGATE(15,6,ROW(MAESTRO!$B$3:$B$1000)/((MAESTRO!$B$3:$B$1000="ASMARTALC")*(UPPER(MAESTRO!$L$3:$L$1000)="CONFIRMADO")),ROWS($A$3:A9))),"")</f>
        <v/>
      </c>
      <c r="M9" s="10" t="str">
        <f ca="1">IFERROR(INDEX(MAESTRO!M:M,_xludf.AGGREGATE(15,6,ROW(MAESTRO!$B$3:$B$1000)/((MAESTRO!$B$3:$B$1000="ASMARTALC")*(UPPER(MAESTRO!$L$3:$L$1000)="CONFIRMADO")),ROWS($A$3:A9))),"")</f>
        <v/>
      </c>
      <c r="N9" s="10" t="str">
        <f ca="1">IFERROR(INDEX(MAESTRO!N:N,_xludf.AGGREGATE(15,6,ROW(MAESTRO!$B$3:$B$1000)/((MAESTRO!$B$3:$B$1000="ASMARTALC")*(UPPER(MAESTRO!$L$3:$L$1000)="CONFIRMADO")),ROWS($A$3:A9))),"")</f>
        <v/>
      </c>
      <c r="O9" s="10" t="str">
        <f ca="1">IFERROR(INDEX(MAESTRO!O:O,_xludf.AGGREGATE(15,6,ROW(MAESTRO!$B$3:$B$1000)/((MAESTRO!$B$3:$B$1000="ASMARTALC")*(UPPER(MAESTRO!$L$3:$L$1000)="CONFIRMADO")),ROWS($A$3:A9))),"")</f>
        <v/>
      </c>
      <c r="P9" s="10" t="str">
        <f ca="1">IFERROR(INDEX(MAESTRO!P:P,_xludf.AGGREGATE(15,6,ROW(MAESTRO!$B$3:$B$1000)/((MAESTRO!$B$3:$B$1000="ASMARTALC")*(UPPER(MAESTRO!$L$3:$L$1000)="CONFIRMADO")),ROWS($A$3:A9))),"")</f>
        <v/>
      </c>
      <c r="Q9" s="10" t="str">
        <f ca="1">IFERROR(INDEX(MAESTRO!Q:Q,_xludf.AGGREGATE(15,6,ROW(MAESTRO!$B$3:$B$1000)/((MAESTRO!$B$3:$B$1000="ASMARTALC")*(UPPER(MAESTRO!$L$3:$L$1000)="CONFIRMADO")),ROWS($A$3:A9))),"")</f>
        <v/>
      </c>
      <c r="R9" s="10" t="str">
        <f ca="1">IFERROR(INDEX(MAESTRO!R:R,_xludf.AGGREGATE(15,6,ROW(MAESTRO!$B$3:$B$1000)/((MAESTRO!$B$3:$B$1000="ASMARTALC")*(UPPER(MAESTRO!$L$3:$L$1000)="CONFIRMADO")),ROWS($A$3:A9))),"")</f>
        <v/>
      </c>
      <c r="S9" s="10" t="str">
        <f ca="1">IFERROR(INDEX(MAESTRO!S:S,_xludf.AGGREGATE(15,6,ROW(MAESTRO!$B$3:$B$1000)/((MAESTRO!$B$3:$B$1000="ASMARTALC")*(UPPER(MAESTRO!$L$3:$L$1000)="CONFIRMADO")),ROWS($A$3:A9))),"")</f>
        <v/>
      </c>
      <c r="T9" s="10" t="str">
        <f ca="1">IFERROR(INDEX(MAESTRO!T:T,_xludf.AGGREGATE(15,6,ROW(MAESTRO!$B$3:$B$1000)/((MAESTRO!$B$3:$B$1000="ASMARTALC")*(UPPER(MAESTRO!$L$3:$L$1000)="CONFIRMADO")),ROWS($A$3:A9))),"")</f>
        <v/>
      </c>
      <c r="U9" s="10" t="str">
        <f ca="1">IFERROR(INDEX(MAESTRO!U:U,_xludf.AGGREGATE(15,6,ROW(MAESTRO!$B$3:$B$1000)/((MAESTRO!$B$3:$B$1000="ASMARTALC")*(UPPER(MAESTRO!$L$3:$L$1000)="CONFIRMADO")),ROWS($A$3:A9))),"")</f>
        <v/>
      </c>
      <c r="V9" s="10" t="str">
        <f ca="1">IFERROR(INDEX(MAESTRO!V:V,_xludf.AGGREGATE(15,6,ROW(MAESTRO!$B$3:$B$1000)/((MAESTRO!$B$3:$B$1000="ASMARTALC")*(UPPER(MAESTRO!$L$3:$L$1000)="CONFIRMADO")),ROWS($A$3:A9))),"")</f>
        <v/>
      </c>
      <c r="W9" s="10" t="str">
        <f ca="1">IFERROR(INDEX(MAESTRO!W:W,_xludf.AGGREGATE(15,6,ROW(MAESTRO!$B$3:$B$1000)/((MAESTRO!$B$3:$B$1000="ASMARTALC")*(UPPER(MAESTRO!$L$3:$L$1000)="CONFIRMADO")),ROWS($A$3:A9))),"")</f>
        <v/>
      </c>
      <c r="X9" s="10" t="str">
        <f ca="1">IFERROR(INDEX(MAESTRO!X:X,_xludf.AGGREGATE(15,6,ROW(MAESTRO!$B$3:$B$1000)/((MAESTRO!$B$3:$B$1000="ASMARTALC")*(UPPER(MAESTRO!$L$3:$L$1000)="CONFIRMADO")),ROWS($A$3:A9))),"")</f>
        <v/>
      </c>
    </row>
    <row r="10" spans="1:24" ht="22.05" customHeight="1">
      <c r="A10" s="13" t="str">
        <f ca="1">IFERROR(INDEX(MAESTRO!A:A,_xludf.AGGREGATE(15,6,ROW(MAESTRO!$B$3:$B$1000)/((MAESTRO!$B$3:$B$1000="ASMARTALC")*(UPPER(MAESTRO!$L$3:$L$1000)="CONFIRMADO")),ROWS($A$3:A10))),"")</f>
        <v/>
      </c>
      <c r="B10" s="13" t="str">
        <f ca="1">IFERROR(INDEX(MAESTRO!B:B,_xludf.AGGREGATE(15,6,ROW(MAESTRO!$B$3:$B$1000)/((MAESTRO!$B$3:$B$1000="ASMARTALC")*(UPPER(MAESTRO!$L$3:$L$1000)="CONFIRMADO")),ROWS($A$3:A10))),"")</f>
        <v/>
      </c>
      <c r="C10" s="13" t="str">
        <f ca="1">IFERROR(INDEX(MAESTRO!C:C,_xludf.AGGREGATE(15,6,ROW(MAESTRO!$B$3:$B$1000)/((MAESTRO!$B$3:$B$1000="ASMARTALC")*(UPPER(MAESTRO!$L$3:$L$1000)="CONFIRMADO")),ROWS($A$3:A10))),"")</f>
        <v/>
      </c>
      <c r="D10" s="13" t="str">
        <f ca="1">IFERROR(INDEX(MAESTRO!D:D,_xludf.AGGREGATE(15,6,ROW(MAESTRO!$B$3:$B$1000)/((MAESTRO!$B$3:$B$1000="ASMARTALC")*(UPPER(MAESTRO!$L$3:$L$1000)="CONFIRMADO")),ROWS($A$3:A10))),"")</f>
        <v/>
      </c>
      <c r="E10" s="13" t="str">
        <f ca="1">IFERROR(INDEX(MAESTRO!E:E,_xludf.AGGREGATE(15,6,ROW(MAESTRO!$B$3:$B$1000)/((MAESTRO!$B$3:$B$1000="ASMARTALC")*(UPPER(MAESTRO!$L$3:$L$1000)="CONFIRMADO")),ROWS($A$3:A10))),"")</f>
        <v/>
      </c>
      <c r="F10" s="13" t="str">
        <f ca="1">IFERROR(INDEX(MAESTRO!F:F,_xludf.AGGREGATE(15,6,ROW(MAESTRO!$B$3:$B$1000)/((MAESTRO!$B$3:$B$1000="ASMARTALC")*(UPPER(MAESTRO!$L$3:$L$1000)="CONFIRMADO")),ROWS($A$3:A10))),"")</f>
        <v/>
      </c>
      <c r="G10" s="13" t="str">
        <f ca="1">IFERROR(INDEX(MAESTRO!G:G,_xludf.AGGREGATE(15,6,ROW(MAESTRO!$B$3:$B$1000)/((MAESTRO!$B$3:$B$1000="ASMARTALC")*(UPPER(MAESTRO!$L$3:$L$1000)="CONFIRMADO")),ROWS($A$3:A10))),"")</f>
        <v/>
      </c>
      <c r="H10" s="13" t="str">
        <f ca="1">IFERROR(INDEX(MAESTRO!H:H,_xludf.AGGREGATE(15,6,ROW(MAESTRO!$B$3:$B$1000)/((MAESTRO!$B$3:$B$1000="ASMARTALC")*(UPPER(MAESTRO!$L$3:$L$1000)="CONFIRMADO")),ROWS($A$3:A10))),"")</f>
        <v/>
      </c>
      <c r="I10" s="13" t="str">
        <f ca="1">IFERROR(INDEX(MAESTRO!I:I,_xludf.AGGREGATE(15,6,ROW(MAESTRO!$B$3:$B$1000)/((MAESTRO!$B$3:$B$1000="ASMARTALC")*(UPPER(MAESTRO!$L$3:$L$1000)="CONFIRMADO")),ROWS($A$3:A10))),"")</f>
        <v/>
      </c>
      <c r="J10" s="13" t="str">
        <f ca="1">IFERROR(INDEX(MAESTRO!J:J,_xludf.AGGREGATE(15,6,ROW(MAESTRO!$B$3:$B$1000)/((MAESTRO!$B$3:$B$1000="ASMARTALC")*(UPPER(MAESTRO!$L$3:$L$1000)="CONFIRMADO")),ROWS($A$3:A10))),"")</f>
        <v/>
      </c>
      <c r="K10" s="13" t="str">
        <f ca="1">IFERROR(INDEX(MAESTRO!K:K,_xludf.AGGREGATE(15,6,ROW(MAESTRO!$B$3:$B$1000)/((MAESTRO!$B$3:$B$1000="ASMARTALC")*(UPPER(MAESTRO!$L$3:$L$1000)="CONFIRMADO")),ROWS($A$3:A10))),"")</f>
        <v/>
      </c>
      <c r="L10" s="13" t="str">
        <f ca="1">IFERROR(INDEX(MAESTRO!L:L,_xludf.AGGREGATE(15,6,ROW(MAESTRO!$B$3:$B$1000)/((MAESTRO!$B$3:$B$1000="ASMARTALC")*(UPPER(MAESTRO!$L$3:$L$1000)="CONFIRMADO")),ROWS($A$3:A10))),"")</f>
        <v/>
      </c>
      <c r="M10" s="13" t="str">
        <f ca="1">IFERROR(INDEX(MAESTRO!M:M,_xludf.AGGREGATE(15,6,ROW(MAESTRO!$B$3:$B$1000)/((MAESTRO!$B$3:$B$1000="ASMARTALC")*(UPPER(MAESTRO!$L$3:$L$1000)="CONFIRMADO")),ROWS($A$3:A10))),"")</f>
        <v/>
      </c>
      <c r="N10" s="13" t="str">
        <f ca="1">IFERROR(INDEX(MAESTRO!N:N,_xludf.AGGREGATE(15,6,ROW(MAESTRO!$B$3:$B$1000)/((MAESTRO!$B$3:$B$1000="ASMARTALC")*(UPPER(MAESTRO!$L$3:$L$1000)="CONFIRMADO")),ROWS($A$3:A10))),"")</f>
        <v/>
      </c>
      <c r="O10" s="13" t="str">
        <f ca="1">IFERROR(INDEX(MAESTRO!O:O,_xludf.AGGREGATE(15,6,ROW(MAESTRO!$B$3:$B$1000)/((MAESTRO!$B$3:$B$1000="ASMARTALC")*(UPPER(MAESTRO!$L$3:$L$1000)="CONFIRMADO")),ROWS($A$3:A10))),"")</f>
        <v/>
      </c>
      <c r="P10" s="13" t="str">
        <f ca="1">IFERROR(INDEX(MAESTRO!P:P,_xludf.AGGREGATE(15,6,ROW(MAESTRO!$B$3:$B$1000)/((MAESTRO!$B$3:$B$1000="ASMARTALC")*(UPPER(MAESTRO!$L$3:$L$1000)="CONFIRMADO")),ROWS($A$3:A10))),"")</f>
        <v/>
      </c>
      <c r="Q10" s="13" t="str">
        <f ca="1">IFERROR(INDEX(MAESTRO!Q:Q,_xludf.AGGREGATE(15,6,ROW(MAESTRO!$B$3:$B$1000)/((MAESTRO!$B$3:$B$1000="ASMARTALC")*(UPPER(MAESTRO!$L$3:$L$1000)="CONFIRMADO")),ROWS($A$3:A10))),"")</f>
        <v/>
      </c>
      <c r="R10" s="13" t="str">
        <f ca="1">IFERROR(INDEX(MAESTRO!R:R,_xludf.AGGREGATE(15,6,ROW(MAESTRO!$B$3:$B$1000)/((MAESTRO!$B$3:$B$1000="ASMARTALC")*(UPPER(MAESTRO!$L$3:$L$1000)="CONFIRMADO")),ROWS($A$3:A10))),"")</f>
        <v/>
      </c>
      <c r="S10" s="13" t="str">
        <f ca="1">IFERROR(INDEX(MAESTRO!S:S,_xludf.AGGREGATE(15,6,ROW(MAESTRO!$B$3:$B$1000)/((MAESTRO!$B$3:$B$1000="ASMARTALC")*(UPPER(MAESTRO!$L$3:$L$1000)="CONFIRMADO")),ROWS($A$3:A10))),"")</f>
        <v/>
      </c>
      <c r="T10" s="13" t="str">
        <f ca="1">IFERROR(INDEX(MAESTRO!T:T,_xludf.AGGREGATE(15,6,ROW(MAESTRO!$B$3:$B$1000)/((MAESTRO!$B$3:$B$1000="ASMARTALC")*(UPPER(MAESTRO!$L$3:$L$1000)="CONFIRMADO")),ROWS($A$3:A10))),"")</f>
        <v/>
      </c>
      <c r="U10" s="13" t="str">
        <f ca="1">IFERROR(INDEX(MAESTRO!U:U,_xludf.AGGREGATE(15,6,ROW(MAESTRO!$B$3:$B$1000)/((MAESTRO!$B$3:$B$1000="ASMARTALC")*(UPPER(MAESTRO!$L$3:$L$1000)="CONFIRMADO")),ROWS($A$3:A10))),"")</f>
        <v/>
      </c>
      <c r="V10" s="13" t="str">
        <f ca="1">IFERROR(INDEX(MAESTRO!V:V,_xludf.AGGREGATE(15,6,ROW(MAESTRO!$B$3:$B$1000)/((MAESTRO!$B$3:$B$1000="ASMARTALC")*(UPPER(MAESTRO!$L$3:$L$1000)="CONFIRMADO")),ROWS($A$3:A10))),"")</f>
        <v/>
      </c>
      <c r="W10" s="13" t="str">
        <f ca="1">IFERROR(INDEX(MAESTRO!W:W,_xludf.AGGREGATE(15,6,ROW(MAESTRO!$B$3:$B$1000)/((MAESTRO!$B$3:$B$1000="ASMARTALC")*(UPPER(MAESTRO!$L$3:$L$1000)="CONFIRMADO")),ROWS($A$3:A10))),"")</f>
        <v/>
      </c>
      <c r="X10" s="13" t="str">
        <f ca="1">IFERROR(INDEX(MAESTRO!X:X,_xludf.AGGREGATE(15,6,ROW(MAESTRO!$B$3:$B$1000)/((MAESTRO!$B$3:$B$1000="ASMARTALC")*(UPPER(MAESTRO!$L$3:$L$1000)="CONFIRMADO")),ROWS($A$3:A10))),"")</f>
        <v/>
      </c>
    </row>
    <row r="11" spans="1:24" ht="22.05" customHeight="1">
      <c r="A11" s="10" t="str">
        <f ca="1">IFERROR(INDEX(MAESTRO!A:A,_xludf.AGGREGATE(15,6,ROW(MAESTRO!$B$3:$B$1000)/((MAESTRO!$B$3:$B$1000="ASMARTALC")*(UPPER(MAESTRO!$L$3:$L$1000)="CONFIRMADO")),ROWS($A$3:A11))),"")</f>
        <v/>
      </c>
      <c r="B11" s="10" t="str">
        <f ca="1">IFERROR(INDEX(MAESTRO!B:B,_xludf.AGGREGATE(15,6,ROW(MAESTRO!$B$3:$B$1000)/((MAESTRO!$B$3:$B$1000="ASMARTALC")*(UPPER(MAESTRO!$L$3:$L$1000)="CONFIRMADO")),ROWS($A$3:A11))),"")</f>
        <v/>
      </c>
      <c r="C11" s="10" t="str">
        <f ca="1">IFERROR(INDEX(MAESTRO!C:C,_xludf.AGGREGATE(15,6,ROW(MAESTRO!$B$3:$B$1000)/((MAESTRO!$B$3:$B$1000="ASMARTALC")*(UPPER(MAESTRO!$L$3:$L$1000)="CONFIRMADO")),ROWS($A$3:A11))),"")</f>
        <v/>
      </c>
      <c r="D11" s="10" t="str">
        <f ca="1">IFERROR(INDEX(MAESTRO!D:D,_xludf.AGGREGATE(15,6,ROW(MAESTRO!$B$3:$B$1000)/((MAESTRO!$B$3:$B$1000="ASMARTALC")*(UPPER(MAESTRO!$L$3:$L$1000)="CONFIRMADO")),ROWS($A$3:A11))),"")</f>
        <v/>
      </c>
      <c r="E11" s="10" t="str">
        <f ca="1">IFERROR(INDEX(MAESTRO!E:E,_xludf.AGGREGATE(15,6,ROW(MAESTRO!$B$3:$B$1000)/((MAESTRO!$B$3:$B$1000="ASMARTALC")*(UPPER(MAESTRO!$L$3:$L$1000)="CONFIRMADO")),ROWS($A$3:A11))),"")</f>
        <v/>
      </c>
      <c r="F11" s="10" t="str">
        <f ca="1">IFERROR(INDEX(MAESTRO!F:F,_xludf.AGGREGATE(15,6,ROW(MAESTRO!$B$3:$B$1000)/((MAESTRO!$B$3:$B$1000="ASMARTALC")*(UPPER(MAESTRO!$L$3:$L$1000)="CONFIRMADO")),ROWS($A$3:A11))),"")</f>
        <v/>
      </c>
      <c r="G11" s="10" t="str">
        <f ca="1">IFERROR(INDEX(MAESTRO!G:G,_xludf.AGGREGATE(15,6,ROW(MAESTRO!$B$3:$B$1000)/((MAESTRO!$B$3:$B$1000="ASMARTALC")*(UPPER(MAESTRO!$L$3:$L$1000)="CONFIRMADO")),ROWS($A$3:A11))),"")</f>
        <v/>
      </c>
      <c r="H11" s="10" t="str">
        <f ca="1">IFERROR(INDEX(MAESTRO!H:H,_xludf.AGGREGATE(15,6,ROW(MAESTRO!$B$3:$B$1000)/((MAESTRO!$B$3:$B$1000="ASMARTALC")*(UPPER(MAESTRO!$L$3:$L$1000)="CONFIRMADO")),ROWS($A$3:A11))),"")</f>
        <v/>
      </c>
      <c r="I11" s="10" t="str">
        <f ca="1">IFERROR(INDEX(MAESTRO!I:I,_xludf.AGGREGATE(15,6,ROW(MAESTRO!$B$3:$B$1000)/((MAESTRO!$B$3:$B$1000="ASMARTALC")*(UPPER(MAESTRO!$L$3:$L$1000)="CONFIRMADO")),ROWS($A$3:A11))),"")</f>
        <v/>
      </c>
      <c r="J11" s="10" t="str">
        <f ca="1">IFERROR(INDEX(MAESTRO!J:J,_xludf.AGGREGATE(15,6,ROW(MAESTRO!$B$3:$B$1000)/((MAESTRO!$B$3:$B$1000="ASMARTALC")*(UPPER(MAESTRO!$L$3:$L$1000)="CONFIRMADO")),ROWS($A$3:A11))),"")</f>
        <v/>
      </c>
      <c r="K11" s="10" t="str">
        <f ca="1">IFERROR(INDEX(MAESTRO!K:K,_xludf.AGGREGATE(15,6,ROW(MAESTRO!$B$3:$B$1000)/((MAESTRO!$B$3:$B$1000="ASMARTALC")*(UPPER(MAESTRO!$L$3:$L$1000)="CONFIRMADO")),ROWS($A$3:A11))),"")</f>
        <v/>
      </c>
      <c r="L11" s="10" t="str">
        <f ca="1">IFERROR(INDEX(MAESTRO!L:L,_xludf.AGGREGATE(15,6,ROW(MAESTRO!$B$3:$B$1000)/((MAESTRO!$B$3:$B$1000="ASMARTALC")*(UPPER(MAESTRO!$L$3:$L$1000)="CONFIRMADO")),ROWS($A$3:A11))),"")</f>
        <v/>
      </c>
      <c r="M11" s="10" t="str">
        <f ca="1">IFERROR(INDEX(MAESTRO!M:M,_xludf.AGGREGATE(15,6,ROW(MAESTRO!$B$3:$B$1000)/((MAESTRO!$B$3:$B$1000="ASMARTALC")*(UPPER(MAESTRO!$L$3:$L$1000)="CONFIRMADO")),ROWS($A$3:A11))),"")</f>
        <v/>
      </c>
      <c r="N11" s="10" t="str">
        <f ca="1">IFERROR(INDEX(MAESTRO!N:N,_xludf.AGGREGATE(15,6,ROW(MAESTRO!$B$3:$B$1000)/((MAESTRO!$B$3:$B$1000="ASMARTALC")*(UPPER(MAESTRO!$L$3:$L$1000)="CONFIRMADO")),ROWS($A$3:A11))),"")</f>
        <v/>
      </c>
      <c r="O11" s="10" t="str">
        <f ca="1">IFERROR(INDEX(MAESTRO!O:O,_xludf.AGGREGATE(15,6,ROW(MAESTRO!$B$3:$B$1000)/((MAESTRO!$B$3:$B$1000="ASMARTALC")*(UPPER(MAESTRO!$L$3:$L$1000)="CONFIRMADO")),ROWS($A$3:A11))),"")</f>
        <v/>
      </c>
      <c r="P11" s="10" t="str">
        <f ca="1">IFERROR(INDEX(MAESTRO!P:P,_xludf.AGGREGATE(15,6,ROW(MAESTRO!$B$3:$B$1000)/((MAESTRO!$B$3:$B$1000="ASMARTALC")*(UPPER(MAESTRO!$L$3:$L$1000)="CONFIRMADO")),ROWS($A$3:A11))),"")</f>
        <v/>
      </c>
      <c r="Q11" s="10" t="str">
        <f ca="1">IFERROR(INDEX(MAESTRO!Q:Q,_xludf.AGGREGATE(15,6,ROW(MAESTRO!$B$3:$B$1000)/((MAESTRO!$B$3:$B$1000="ASMARTALC")*(UPPER(MAESTRO!$L$3:$L$1000)="CONFIRMADO")),ROWS($A$3:A11))),"")</f>
        <v/>
      </c>
      <c r="R11" s="10" t="str">
        <f ca="1">IFERROR(INDEX(MAESTRO!R:R,_xludf.AGGREGATE(15,6,ROW(MAESTRO!$B$3:$B$1000)/((MAESTRO!$B$3:$B$1000="ASMARTALC")*(UPPER(MAESTRO!$L$3:$L$1000)="CONFIRMADO")),ROWS($A$3:A11))),"")</f>
        <v/>
      </c>
      <c r="S11" s="10" t="str">
        <f ca="1">IFERROR(INDEX(MAESTRO!S:S,_xludf.AGGREGATE(15,6,ROW(MAESTRO!$B$3:$B$1000)/((MAESTRO!$B$3:$B$1000="ASMARTALC")*(UPPER(MAESTRO!$L$3:$L$1000)="CONFIRMADO")),ROWS($A$3:A11))),"")</f>
        <v/>
      </c>
      <c r="T11" s="10" t="str">
        <f ca="1">IFERROR(INDEX(MAESTRO!T:T,_xludf.AGGREGATE(15,6,ROW(MAESTRO!$B$3:$B$1000)/((MAESTRO!$B$3:$B$1000="ASMARTALC")*(UPPER(MAESTRO!$L$3:$L$1000)="CONFIRMADO")),ROWS($A$3:A11))),"")</f>
        <v/>
      </c>
      <c r="U11" s="10" t="str">
        <f ca="1">IFERROR(INDEX(MAESTRO!U:U,_xludf.AGGREGATE(15,6,ROW(MAESTRO!$B$3:$B$1000)/((MAESTRO!$B$3:$B$1000="ASMARTALC")*(UPPER(MAESTRO!$L$3:$L$1000)="CONFIRMADO")),ROWS($A$3:A11))),"")</f>
        <v/>
      </c>
      <c r="V11" s="10" t="str">
        <f ca="1">IFERROR(INDEX(MAESTRO!V:V,_xludf.AGGREGATE(15,6,ROW(MAESTRO!$B$3:$B$1000)/((MAESTRO!$B$3:$B$1000="ASMARTALC")*(UPPER(MAESTRO!$L$3:$L$1000)="CONFIRMADO")),ROWS($A$3:A11))),"")</f>
        <v/>
      </c>
      <c r="W11" s="10" t="str">
        <f ca="1">IFERROR(INDEX(MAESTRO!W:W,_xludf.AGGREGATE(15,6,ROW(MAESTRO!$B$3:$B$1000)/((MAESTRO!$B$3:$B$1000="ASMARTALC")*(UPPER(MAESTRO!$L$3:$L$1000)="CONFIRMADO")),ROWS($A$3:A11))),"")</f>
        <v/>
      </c>
      <c r="X11" s="10" t="str">
        <f ca="1">IFERROR(INDEX(MAESTRO!X:X,_xludf.AGGREGATE(15,6,ROW(MAESTRO!$B$3:$B$1000)/((MAESTRO!$B$3:$B$1000="ASMARTALC")*(UPPER(MAESTRO!$L$3:$L$1000)="CONFIRMADO")),ROWS($A$3:A11))),"")</f>
        <v/>
      </c>
    </row>
    <row r="12" spans="1:24" ht="22.05" customHeight="1">
      <c r="A12" s="13" t="str">
        <f ca="1">IFERROR(INDEX(MAESTRO!A:A,_xludf.AGGREGATE(15,6,ROW(MAESTRO!$B$3:$B$1000)/((MAESTRO!$B$3:$B$1000="ASMARTALC")*(UPPER(MAESTRO!$L$3:$L$1000)="CONFIRMADO")),ROWS($A$3:A12))),"")</f>
        <v/>
      </c>
      <c r="B12" s="13" t="str">
        <f ca="1">IFERROR(INDEX(MAESTRO!B:B,_xludf.AGGREGATE(15,6,ROW(MAESTRO!$B$3:$B$1000)/((MAESTRO!$B$3:$B$1000="ASMARTALC")*(UPPER(MAESTRO!$L$3:$L$1000)="CONFIRMADO")),ROWS($A$3:A12))),"")</f>
        <v/>
      </c>
      <c r="C12" s="13" t="str">
        <f ca="1">IFERROR(INDEX(MAESTRO!C:C,_xludf.AGGREGATE(15,6,ROW(MAESTRO!$B$3:$B$1000)/((MAESTRO!$B$3:$B$1000="ASMARTALC")*(UPPER(MAESTRO!$L$3:$L$1000)="CONFIRMADO")),ROWS($A$3:A12))),"")</f>
        <v/>
      </c>
      <c r="D12" s="13" t="str">
        <f ca="1">IFERROR(INDEX(MAESTRO!D:D,_xludf.AGGREGATE(15,6,ROW(MAESTRO!$B$3:$B$1000)/((MAESTRO!$B$3:$B$1000="ASMARTALC")*(UPPER(MAESTRO!$L$3:$L$1000)="CONFIRMADO")),ROWS($A$3:A12))),"")</f>
        <v/>
      </c>
      <c r="E12" s="13" t="str">
        <f ca="1">IFERROR(INDEX(MAESTRO!E:E,_xludf.AGGREGATE(15,6,ROW(MAESTRO!$B$3:$B$1000)/((MAESTRO!$B$3:$B$1000="ASMARTALC")*(UPPER(MAESTRO!$L$3:$L$1000)="CONFIRMADO")),ROWS($A$3:A12))),"")</f>
        <v/>
      </c>
      <c r="F12" s="13" t="str">
        <f ca="1">IFERROR(INDEX(MAESTRO!F:F,_xludf.AGGREGATE(15,6,ROW(MAESTRO!$B$3:$B$1000)/((MAESTRO!$B$3:$B$1000="ASMARTALC")*(UPPER(MAESTRO!$L$3:$L$1000)="CONFIRMADO")),ROWS($A$3:A12))),"")</f>
        <v/>
      </c>
      <c r="G12" s="13" t="str">
        <f ca="1">IFERROR(INDEX(MAESTRO!G:G,_xludf.AGGREGATE(15,6,ROW(MAESTRO!$B$3:$B$1000)/((MAESTRO!$B$3:$B$1000="ASMARTALC")*(UPPER(MAESTRO!$L$3:$L$1000)="CONFIRMADO")),ROWS($A$3:A12))),"")</f>
        <v/>
      </c>
      <c r="H12" s="13" t="str">
        <f ca="1">IFERROR(INDEX(MAESTRO!H:H,_xludf.AGGREGATE(15,6,ROW(MAESTRO!$B$3:$B$1000)/((MAESTRO!$B$3:$B$1000="ASMARTALC")*(UPPER(MAESTRO!$L$3:$L$1000)="CONFIRMADO")),ROWS($A$3:A12))),"")</f>
        <v/>
      </c>
      <c r="I12" s="13" t="str">
        <f ca="1">IFERROR(INDEX(MAESTRO!I:I,_xludf.AGGREGATE(15,6,ROW(MAESTRO!$B$3:$B$1000)/((MAESTRO!$B$3:$B$1000="ASMARTALC")*(UPPER(MAESTRO!$L$3:$L$1000)="CONFIRMADO")),ROWS($A$3:A12))),"")</f>
        <v/>
      </c>
      <c r="J12" s="13" t="str">
        <f ca="1">IFERROR(INDEX(MAESTRO!J:J,_xludf.AGGREGATE(15,6,ROW(MAESTRO!$B$3:$B$1000)/((MAESTRO!$B$3:$B$1000="ASMARTALC")*(UPPER(MAESTRO!$L$3:$L$1000)="CONFIRMADO")),ROWS($A$3:A12))),"")</f>
        <v/>
      </c>
      <c r="K12" s="13" t="str">
        <f ca="1">IFERROR(INDEX(MAESTRO!K:K,_xludf.AGGREGATE(15,6,ROW(MAESTRO!$B$3:$B$1000)/((MAESTRO!$B$3:$B$1000="ASMARTALC")*(UPPER(MAESTRO!$L$3:$L$1000)="CONFIRMADO")),ROWS($A$3:A12))),"")</f>
        <v/>
      </c>
      <c r="L12" s="13" t="str">
        <f ca="1">IFERROR(INDEX(MAESTRO!L:L,_xludf.AGGREGATE(15,6,ROW(MAESTRO!$B$3:$B$1000)/((MAESTRO!$B$3:$B$1000="ASMARTALC")*(UPPER(MAESTRO!$L$3:$L$1000)="CONFIRMADO")),ROWS($A$3:A12))),"")</f>
        <v/>
      </c>
      <c r="M12" s="13" t="str">
        <f ca="1">IFERROR(INDEX(MAESTRO!M:M,_xludf.AGGREGATE(15,6,ROW(MAESTRO!$B$3:$B$1000)/((MAESTRO!$B$3:$B$1000="ASMARTALC")*(UPPER(MAESTRO!$L$3:$L$1000)="CONFIRMADO")),ROWS($A$3:A12))),"")</f>
        <v/>
      </c>
      <c r="N12" s="13" t="str">
        <f ca="1">IFERROR(INDEX(MAESTRO!N:N,_xludf.AGGREGATE(15,6,ROW(MAESTRO!$B$3:$B$1000)/((MAESTRO!$B$3:$B$1000="ASMARTALC")*(UPPER(MAESTRO!$L$3:$L$1000)="CONFIRMADO")),ROWS($A$3:A12))),"")</f>
        <v/>
      </c>
      <c r="O12" s="13" t="str">
        <f ca="1">IFERROR(INDEX(MAESTRO!O:O,_xludf.AGGREGATE(15,6,ROW(MAESTRO!$B$3:$B$1000)/((MAESTRO!$B$3:$B$1000="ASMARTALC")*(UPPER(MAESTRO!$L$3:$L$1000)="CONFIRMADO")),ROWS($A$3:A12))),"")</f>
        <v/>
      </c>
      <c r="P12" s="13" t="str">
        <f ca="1">IFERROR(INDEX(MAESTRO!P:P,_xludf.AGGREGATE(15,6,ROW(MAESTRO!$B$3:$B$1000)/((MAESTRO!$B$3:$B$1000="ASMARTALC")*(UPPER(MAESTRO!$L$3:$L$1000)="CONFIRMADO")),ROWS($A$3:A12))),"")</f>
        <v/>
      </c>
      <c r="Q12" s="13" t="str">
        <f ca="1">IFERROR(INDEX(MAESTRO!Q:Q,_xludf.AGGREGATE(15,6,ROW(MAESTRO!$B$3:$B$1000)/((MAESTRO!$B$3:$B$1000="ASMARTALC")*(UPPER(MAESTRO!$L$3:$L$1000)="CONFIRMADO")),ROWS($A$3:A12))),"")</f>
        <v/>
      </c>
      <c r="R12" s="13" t="str">
        <f ca="1">IFERROR(INDEX(MAESTRO!R:R,_xludf.AGGREGATE(15,6,ROW(MAESTRO!$B$3:$B$1000)/((MAESTRO!$B$3:$B$1000="ASMARTALC")*(UPPER(MAESTRO!$L$3:$L$1000)="CONFIRMADO")),ROWS($A$3:A12))),"")</f>
        <v/>
      </c>
      <c r="S12" s="13" t="str">
        <f ca="1">IFERROR(INDEX(MAESTRO!S:S,_xludf.AGGREGATE(15,6,ROW(MAESTRO!$B$3:$B$1000)/((MAESTRO!$B$3:$B$1000="ASMARTALC")*(UPPER(MAESTRO!$L$3:$L$1000)="CONFIRMADO")),ROWS($A$3:A12))),"")</f>
        <v/>
      </c>
      <c r="T12" s="13" t="str">
        <f ca="1">IFERROR(INDEX(MAESTRO!T:T,_xludf.AGGREGATE(15,6,ROW(MAESTRO!$B$3:$B$1000)/((MAESTRO!$B$3:$B$1000="ASMARTALC")*(UPPER(MAESTRO!$L$3:$L$1000)="CONFIRMADO")),ROWS($A$3:A12))),"")</f>
        <v/>
      </c>
      <c r="U12" s="13" t="str">
        <f ca="1">IFERROR(INDEX(MAESTRO!U:U,_xludf.AGGREGATE(15,6,ROW(MAESTRO!$B$3:$B$1000)/((MAESTRO!$B$3:$B$1000="ASMARTALC")*(UPPER(MAESTRO!$L$3:$L$1000)="CONFIRMADO")),ROWS($A$3:A12))),"")</f>
        <v/>
      </c>
      <c r="V12" s="13" t="str">
        <f ca="1">IFERROR(INDEX(MAESTRO!V:V,_xludf.AGGREGATE(15,6,ROW(MAESTRO!$B$3:$B$1000)/((MAESTRO!$B$3:$B$1000="ASMARTALC")*(UPPER(MAESTRO!$L$3:$L$1000)="CONFIRMADO")),ROWS($A$3:A12))),"")</f>
        <v/>
      </c>
      <c r="W12" s="13" t="str">
        <f ca="1">IFERROR(INDEX(MAESTRO!W:W,_xludf.AGGREGATE(15,6,ROW(MAESTRO!$B$3:$B$1000)/((MAESTRO!$B$3:$B$1000="ASMARTALC")*(UPPER(MAESTRO!$L$3:$L$1000)="CONFIRMADO")),ROWS($A$3:A12))),"")</f>
        <v/>
      </c>
      <c r="X12" s="13" t="str">
        <f ca="1">IFERROR(INDEX(MAESTRO!X:X,_xludf.AGGREGATE(15,6,ROW(MAESTRO!$B$3:$B$1000)/((MAESTRO!$B$3:$B$1000="ASMARTALC")*(UPPER(MAESTRO!$L$3:$L$1000)="CONFIRMADO")),ROWS($A$3:A12))),"")</f>
        <v/>
      </c>
    </row>
    <row r="13" spans="1:24" ht="22.05" customHeight="1">
      <c r="A13" s="10" t="str">
        <f ca="1">IFERROR(INDEX(MAESTRO!A:A,_xludf.AGGREGATE(15,6,ROW(MAESTRO!$B$3:$B$1000)/((MAESTRO!$B$3:$B$1000="ASMARTALC")*(UPPER(MAESTRO!$L$3:$L$1000)="CONFIRMADO")),ROWS($A$3:A13))),"")</f>
        <v/>
      </c>
      <c r="B13" s="10" t="str">
        <f ca="1">IFERROR(INDEX(MAESTRO!B:B,_xludf.AGGREGATE(15,6,ROW(MAESTRO!$B$3:$B$1000)/((MAESTRO!$B$3:$B$1000="ASMARTALC")*(UPPER(MAESTRO!$L$3:$L$1000)="CONFIRMADO")),ROWS($A$3:A13))),"")</f>
        <v/>
      </c>
      <c r="C13" s="10" t="str">
        <f ca="1">IFERROR(INDEX(MAESTRO!C:C,_xludf.AGGREGATE(15,6,ROW(MAESTRO!$B$3:$B$1000)/((MAESTRO!$B$3:$B$1000="ASMARTALC")*(UPPER(MAESTRO!$L$3:$L$1000)="CONFIRMADO")),ROWS($A$3:A13))),"")</f>
        <v/>
      </c>
      <c r="D13" s="10" t="str">
        <f ca="1">IFERROR(INDEX(MAESTRO!D:D,_xludf.AGGREGATE(15,6,ROW(MAESTRO!$B$3:$B$1000)/((MAESTRO!$B$3:$B$1000="ASMARTALC")*(UPPER(MAESTRO!$L$3:$L$1000)="CONFIRMADO")),ROWS($A$3:A13))),"")</f>
        <v/>
      </c>
      <c r="E13" s="10" t="str">
        <f ca="1">IFERROR(INDEX(MAESTRO!E:E,_xludf.AGGREGATE(15,6,ROW(MAESTRO!$B$3:$B$1000)/((MAESTRO!$B$3:$B$1000="ASMARTALC")*(UPPER(MAESTRO!$L$3:$L$1000)="CONFIRMADO")),ROWS($A$3:A13))),"")</f>
        <v/>
      </c>
      <c r="F13" s="10" t="str">
        <f ca="1">IFERROR(INDEX(MAESTRO!F:F,_xludf.AGGREGATE(15,6,ROW(MAESTRO!$B$3:$B$1000)/((MAESTRO!$B$3:$B$1000="ASMARTALC")*(UPPER(MAESTRO!$L$3:$L$1000)="CONFIRMADO")),ROWS($A$3:A13))),"")</f>
        <v/>
      </c>
      <c r="G13" s="10" t="str">
        <f ca="1">IFERROR(INDEX(MAESTRO!G:G,_xludf.AGGREGATE(15,6,ROW(MAESTRO!$B$3:$B$1000)/((MAESTRO!$B$3:$B$1000="ASMARTALC")*(UPPER(MAESTRO!$L$3:$L$1000)="CONFIRMADO")),ROWS($A$3:A13))),"")</f>
        <v/>
      </c>
      <c r="H13" s="10" t="str">
        <f ca="1">IFERROR(INDEX(MAESTRO!H:H,_xludf.AGGREGATE(15,6,ROW(MAESTRO!$B$3:$B$1000)/((MAESTRO!$B$3:$B$1000="ASMARTALC")*(UPPER(MAESTRO!$L$3:$L$1000)="CONFIRMADO")),ROWS($A$3:A13))),"")</f>
        <v/>
      </c>
      <c r="I13" s="10" t="str">
        <f ca="1">IFERROR(INDEX(MAESTRO!I:I,_xludf.AGGREGATE(15,6,ROW(MAESTRO!$B$3:$B$1000)/((MAESTRO!$B$3:$B$1000="ASMARTALC")*(UPPER(MAESTRO!$L$3:$L$1000)="CONFIRMADO")),ROWS($A$3:A13))),"")</f>
        <v/>
      </c>
      <c r="J13" s="10" t="str">
        <f ca="1">IFERROR(INDEX(MAESTRO!J:J,_xludf.AGGREGATE(15,6,ROW(MAESTRO!$B$3:$B$1000)/((MAESTRO!$B$3:$B$1000="ASMARTALC")*(UPPER(MAESTRO!$L$3:$L$1000)="CONFIRMADO")),ROWS($A$3:A13))),"")</f>
        <v/>
      </c>
      <c r="K13" s="10" t="str">
        <f ca="1">IFERROR(INDEX(MAESTRO!K:K,_xludf.AGGREGATE(15,6,ROW(MAESTRO!$B$3:$B$1000)/((MAESTRO!$B$3:$B$1000="ASMARTALC")*(UPPER(MAESTRO!$L$3:$L$1000)="CONFIRMADO")),ROWS($A$3:A13))),"")</f>
        <v/>
      </c>
      <c r="L13" s="10" t="str">
        <f ca="1">IFERROR(INDEX(MAESTRO!L:L,_xludf.AGGREGATE(15,6,ROW(MAESTRO!$B$3:$B$1000)/((MAESTRO!$B$3:$B$1000="ASMARTALC")*(UPPER(MAESTRO!$L$3:$L$1000)="CONFIRMADO")),ROWS($A$3:A13))),"")</f>
        <v/>
      </c>
      <c r="M13" s="10" t="str">
        <f ca="1">IFERROR(INDEX(MAESTRO!M:M,_xludf.AGGREGATE(15,6,ROW(MAESTRO!$B$3:$B$1000)/((MAESTRO!$B$3:$B$1000="ASMARTALC")*(UPPER(MAESTRO!$L$3:$L$1000)="CONFIRMADO")),ROWS($A$3:A13))),"")</f>
        <v/>
      </c>
      <c r="N13" s="10" t="str">
        <f ca="1">IFERROR(INDEX(MAESTRO!N:N,_xludf.AGGREGATE(15,6,ROW(MAESTRO!$B$3:$B$1000)/((MAESTRO!$B$3:$B$1000="ASMARTALC")*(UPPER(MAESTRO!$L$3:$L$1000)="CONFIRMADO")),ROWS($A$3:A13))),"")</f>
        <v/>
      </c>
      <c r="O13" s="10" t="str">
        <f ca="1">IFERROR(INDEX(MAESTRO!O:O,_xludf.AGGREGATE(15,6,ROW(MAESTRO!$B$3:$B$1000)/((MAESTRO!$B$3:$B$1000="ASMARTALC")*(UPPER(MAESTRO!$L$3:$L$1000)="CONFIRMADO")),ROWS($A$3:A13))),"")</f>
        <v/>
      </c>
      <c r="P13" s="10" t="str">
        <f ca="1">IFERROR(INDEX(MAESTRO!P:P,_xludf.AGGREGATE(15,6,ROW(MAESTRO!$B$3:$B$1000)/((MAESTRO!$B$3:$B$1000="ASMARTALC")*(UPPER(MAESTRO!$L$3:$L$1000)="CONFIRMADO")),ROWS($A$3:A13))),"")</f>
        <v/>
      </c>
      <c r="Q13" s="10" t="str">
        <f ca="1">IFERROR(INDEX(MAESTRO!Q:Q,_xludf.AGGREGATE(15,6,ROW(MAESTRO!$B$3:$B$1000)/((MAESTRO!$B$3:$B$1000="ASMARTALC")*(UPPER(MAESTRO!$L$3:$L$1000)="CONFIRMADO")),ROWS($A$3:A13))),"")</f>
        <v/>
      </c>
      <c r="R13" s="10" t="str">
        <f ca="1">IFERROR(INDEX(MAESTRO!R:R,_xludf.AGGREGATE(15,6,ROW(MAESTRO!$B$3:$B$1000)/((MAESTRO!$B$3:$B$1000="ASMARTALC")*(UPPER(MAESTRO!$L$3:$L$1000)="CONFIRMADO")),ROWS($A$3:A13))),"")</f>
        <v/>
      </c>
      <c r="S13" s="10" t="str">
        <f ca="1">IFERROR(INDEX(MAESTRO!S:S,_xludf.AGGREGATE(15,6,ROW(MAESTRO!$B$3:$B$1000)/((MAESTRO!$B$3:$B$1000="ASMARTALC")*(UPPER(MAESTRO!$L$3:$L$1000)="CONFIRMADO")),ROWS($A$3:A13))),"")</f>
        <v/>
      </c>
      <c r="T13" s="10" t="str">
        <f ca="1">IFERROR(INDEX(MAESTRO!T:T,_xludf.AGGREGATE(15,6,ROW(MAESTRO!$B$3:$B$1000)/((MAESTRO!$B$3:$B$1000="ASMARTALC")*(UPPER(MAESTRO!$L$3:$L$1000)="CONFIRMADO")),ROWS($A$3:A13))),"")</f>
        <v/>
      </c>
      <c r="U13" s="10" t="str">
        <f ca="1">IFERROR(INDEX(MAESTRO!U:U,_xludf.AGGREGATE(15,6,ROW(MAESTRO!$B$3:$B$1000)/((MAESTRO!$B$3:$B$1000="ASMARTALC")*(UPPER(MAESTRO!$L$3:$L$1000)="CONFIRMADO")),ROWS($A$3:A13))),"")</f>
        <v/>
      </c>
      <c r="V13" s="10" t="str">
        <f ca="1">IFERROR(INDEX(MAESTRO!V:V,_xludf.AGGREGATE(15,6,ROW(MAESTRO!$B$3:$B$1000)/((MAESTRO!$B$3:$B$1000="ASMARTALC")*(UPPER(MAESTRO!$L$3:$L$1000)="CONFIRMADO")),ROWS($A$3:A13))),"")</f>
        <v/>
      </c>
      <c r="W13" s="10" t="str">
        <f ca="1">IFERROR(INDEX(MAESTRO!W:W,_xludf.AGGREGATE(15,6,ROW(MAESTRO!$B$3:$B$1000)/((MAESTRO!$B$3:$B$1000="ASMARTALC")*(UPPER(MAESTRO!$L$3:$L$1000)="CONFIRMADO")),ROWS($A$3:A13))),"")</f>
        <v/>
      </c>
      <c r="X13" s="10" t="str">
        <f ca="1">IFERROR(INDEX(MAESTRO!X:X,_xludf.AGGREGATE(15,6,ROW(MAESTRO!$B$3:$B$1000)/((MAESTRO!$B$3:$B$1000="ASMARTALC")*(UPPER(MAESTRO!$L$3:$L$1000)="CONFIRMADO")),ROWS($A$3:A13))),"")</f>
        <v/>
      </c>
    </row>
    <row r="14" spans="1:24" ht="22.05" customHeight="1">
      <c r="A14" s="13" t="str">
        <f ca="1">IFERROR(INDEX(MAESTRO!A:A,_xludf.AGGREGATE(15,6,ROW(MAESTRO!$B$3:$B$1000)/((MAESTRO!$B$3:$B$1000="ASMARTALC")*(UPPER(MAESTRO!$L$3:$L$1000)="CONFIRMADO")),ROWS($A$3:A14))),"")</f>
        <v/>
      </c>
      <c r="B14" s="13" t="str">
        <f ca="1">IFERROR(INDEX(MAESTRO!B:B,_xludf.AGGREGATE(15,6,ROW(MAESTRO!$B$3:$B$1000)/((MAESTRO!$B$3:$B$1000="ASMARTALC")*(UPPER(MAESTRO!$L$3:$L$1000)="CONFIRMADO")),ROWS($A$3:A14))),"")</f>
        <v/>
      </c>
      <c r="C14" s="13" t="str">
        <f ca="1">IFERROR(INDEX(MAESTRO!C:C,_xludf.AGGREGATE(15,6,ROW(MAESTRO!$B$3:$B$1000)/((MAESTRO!$B$3:$B$1000="ASMARTALC")*(UPPER(MAESTRO!$L$3:$L$1000)="CONFIRMADO")),ROWS($A$3:A14))),"")</f>
        <v/>
      </c>
      <c r="D14" s="13" t="str">
        <f ca="1">IFERROR(INDEX(MAESTRO!D:D,_xludf.AGGREGATE(15,6,ROW(MAESTRO!$B$3:$B$1000)/((MAESTRO!$B$3:$B$1000="ASMARTALC")*(UPPER(MAESTRO!$L$3:$L$1000)="CONFIRMADO")),ROWS($A$3:A14))),"")</f>
        <v/>
      </c>
      <c r="E14" s="13" t="str">
        <f ca="1">IFERROR(INDEX(MAESTRO!E:E,_xludf.AGGREGATE(15,6,ROW(MAESTRO!$B$3:$B$1000)/((MAESTRO!$B$3:$B$1000="ASMARTALC")*(UPPER(MAESTRO!$L$3:$L$1000)="CONFIRMADO")),ROWS($A$3:A14))),"")</f>
        <v/>
      </c>
      <c r="F14" s="13" t="str">
        <f ca="1">IFERROR(INDEX(MAESTRO!F:F,_xludf.AGGREGATE(15,6,ROW(MAESTRO!$B$3:$B$1000)/((MAESTRO!$B$3:$B$1000="ASMARTALC")*(UPPER(MAESTRO!$L$3:$L$1000)="CONFIRMADO")),ROWS($A$3:A14))),"")</f>
        <v/>
      </c>
      <c r="G14" s="13" t="str">
        <f ca="1">IFERROR(INDEX(MAESTRO!G:G,_xludf.AGGREGATE(15,6,ROW(MAESTRO!$B$3:$B$1000)/((MAESTRO!$B$3:$B$1000="ASMARTALC")*(UPPER(MAESTRO!$L$3:$L$1000)="CONFIRMADO")),ROWS($A$3:A14))),"")</f>
        <v/>
      </c>
      <c r="H14" s="13" t="str">
        <f ca="1">IFERROR(INDEX(MAESTRO!H:H,_xludf.AGGREGATE(15,6,ROW(MAESTRO!$B$3:$B$1000)/((MAESTRO!$B$3:$B$1000="ASMARTALC")*(UPPER(MAESTRO!$L$3:$L$1000)="CONFIRMADO")),ROWS($A$3:A14))),"")</f>
        <v/>
      </c>
      <c r="I14" s="13" t="str">
        <f ca="1">IFERROR(INDEX(MAESTRO!I:I,_xludf.AGGREGATE(15,6,ROW(MAESTRO!$B$3:$B$1000)/((MAESTRO!$B$3:$B$1000="ASMARTALC")*(UPPER(MAESTRO!$L$3:$L$1000)="CONFIRMADO")),ROWS($A$3:A14))),"")</f>
        <v/>
      </c>
      <c r="J14" s="13" t="str">
        <f ca="1">IFERROR(INDEX(MAESTRO!J:J,_xludf.AGGREGATE(15,6,ROW(MAESTRO!$B$3:$B$1000)/((MAESTRO!$B$3:$B$1000="ASMARTALC")*(UPPER(MAESTRO!$L$3:$L$1000)="CONFIRMADO")),ROWS($A$3:A14))),"")</f>
        <v/>
      </c>
      <c r="K14" s="13" t="str">
        <f ca="1">IFERROR(INDEX(MAESTRO!K:K,_xludf.AGGREGATE(15,6,ROW(MAESTRO!$B$3:$B$1000)/((MAESTRO!$B$3:$B$1000="ASMARTALC")*(UPPER(MAESTRO!$L$3:$L$1000)="CONFIRMADO")),ROWS($A$3:A14))),"")</f>
        <v/>
      </c>
      <c r="L14" s="13" t="str">
        <f ca="1">IFERROR(INDEX(MAESTRO!L:L,_xludf.AGGREGATE(15,6,ROW(MAESTRO!$B$3:$B$1000)/((MAESTRO!$B$3:$B$1000="ASMARTALC")*(UPPER(MAESTRO!$L$3:$L$1000)="CONFIRMADO")),ROWS($A$3:A14))),"")</f>
        <v/>
      </c>
      <c r="M14" s="13" t="str">
        <f ca="1">IFERROR(INDEX(MAESTRO!M:M,_xludf.AGGREGATE(15,6,ROW(MAESTRO!$B$3:$B$1000)/((MAESTRO!$B$3:$B$1000="ASMARTALC")*(UPPER(MAESTRO!$L$3:$L$1000)="CONFIRMADO")),ROWS($A$3:A14))),"")</f>
        <v/>
      </c>
      <c r="N14" s="13" t="str">
        <f ca="1">IFERROR(INDEX(MAESTRO!N:N,_xludf.AGGREGATE(15,6,ROW(MAESTRO!$B$3:$B$1000)/((MAESTRO!$B$3:$B$1000="ASMARTALC")*(UPPER(MAESTRO!$L$3:$L$1000)="CONFIRMADO")),ROWS($A$3:A14))),"")</f>
        <v/>
      </c>
      <c r="O14" s="13" t="str">
        <f ca="1">IFERROR(INDEX(MAESTRO!O:O,_xludf.AGGREGATE(15,6,ROW(MAESTRO!$B$3:$B$1000)/((MAESTRO!$B$3:$B$1000="ASMARTALC")*(UPPER(MAESTRO!$L$3:$L$1000)="CONFIRMADO")),ROWS($A$3:A14))),"")</f>
        <v/>
      </c>
      <c r="P14" s="13" t="str">
        <f ca="1">IFERROR(INDEX(MAESTRO!P:P,_xludf.AGGREGATE(15,6,ROW(MAESTRO!$B$3:$B$1000)/((MAESTRO!$B$3:$B$1000="ASMARTALC")*(UPPER(MAESTRO!$L$3:$L$1000)="CONFIRMADO")),ROWS($A$3:A14))),"")</f>
        <v/>
      </c>
      <c r="Q14" s="13" t="str">
        <f ca="1">IFERROR(INDEX(MAESTRO!Q:Q,_xludf.AGGREGATE(15,6,ROW(MAESTRO!$B$3:$B$1000)/((MAESTRO!$B$3:$B$1000="ASMARTALC")*(UPPER(MAESTRO!$L$3:$L$1000)="CONFIRMADO")),ROWS($A$3:A14))),"")</f>
        <v/>
      </c>
      <c r="R14" s="13" t="str">
        <f ca="1">IFERROR(INDEX(MAESTRO!R:R,_xludf.AGGREGATE(15,6,ROW(MAESTRO!$B$3:$B$1000)/((MAESTRO!$B$3:$B$1000="ASMARTALC")*(UPPER(MAESTRO!$L$3:$L$1000)="CONFIRMADO")),ROWS($A$3:A14))),"")</f>
        <v/>
      </c>
      <c r="S14" s="13" t="str">
        <f ca="1">IFERROR(INDEX(MAESTRO!S:S,_xludf.AGGREGATE(15,6,ROW(MAESTRO!$B$3:$B$1000)/((MAESTRO!$B$3:$B$1000="ASMARTALC")*(UPPER(MAESTRO!$L$3:$L$1000)="CONFIRMADO")),ROWS($A$3:A14))),"")</f>
        <v/>
      </c>
      <c r="T14" s="13" t="str">
        <f ca="1">IFERROR(INDEX(MAESTRO!T:T,_xludf.AGGREGATE(15,6,ROW(MAESTRO!$B$3:$B$1000)/((MAESTRO!$B$3:$B$1000="ASMARTALC")*(UPPER(MAESTRO!$L$3:$L$1000)="CONFIRMADO")),ROWS($A$3:A14))),"")</f>
        <v/>
      </c>
      <c r="U14" s="13" t="str">
        <f ca="1">IFERROR(INDEX(MAESTRO!U:U,_xludf.AGGREGATE(15,6,ROW(MAESTRO!$B$3:$B$1000)/((MAESTRO!$B$3:$B$1000="ASMARTALC")*(UPPER(MAESTRO!$L$3:$L$1000)="CONFIRMADO")),ROWS($A$3:A14))),"")</f>
        <v/>
      </c>
      <c r="V14" s="13" t="str">
        <f ca="1">IFERROR(INDEX(MAESTRO!V:V,_xludf.AGGREGATE(15,6,ROW(MAESTRO!$B$3:$B$1000)/((MAESTRO!$B$3:$B$1000="ASMARTALC")*(UPPER(MAESTRO!$L$3:$L$1000)="CONFIRMADO")),ROWS($A$3:A14))),"")</f>
        <v/>
      </c>
      <c r="W14" s="13" t="str">
        <f ca="1">IFERROR(INDEX(MAESTRO!W:W,_xludf.AGGREGATE(15,6,ROW(MAESTRO!$B$3:$B$1000)/((MAESTRO!$B$3:$B$1000="ASMARTALC")*(UPPER(MAESTRO!$L$3:$L$1000)="CONFIRMADO")),ROWS($A$3:A14))),"")</f>
        <v/>
      </c>
      <c r="X14" s="13" t="str">
        <f ca="1">IFERROR(INDEX(MAESTRO!X:X,_xludf.AGGREGATE(15,6,ROW(MAESTRO!$B$3:$B$1000)/((MAESTRO!$B$3:$B$1000="ASMARTALC")*(UPPER(MAESTRO!$L$3:$L$1000)="CONFIRMADO")),ROWS($A$3:A14))),"")</f>
        <v/>
      </c>
    </row>
    <row r="15" spans="1:24" ht="22.05" customHeight="1">
      <c r="A15" s="10" t="str">
        <f ca="1">IFERROR(INDEX(MAESTRO!A:A,_xludf.AGGREGATE(15,6,ROW(MAESTRO!$B$3:$B$1000)/((MAESTRO!$B$3:$B$1000="ASMARTALC")*(UPPER(MAESTRO!$L$3:$L$1000)="CONFIRMADO")),ROWS($A$3:A15))),"")</f>
        <v/>
      </c>
      <c r="B15" s="10" t="str">
        <f ca="1">IFERROR(INDEX(MAESTRO!B:B,_xludf.AGGREGATE(15,6,ROW(MAESTRO!$B$3:$B$1000)/((MAESTRO!$B$3:$B$1000="ASMARTALC")*(UPPER(MAESTRO!$L$3:$L$1000)="CONFIRMADO")),ROWS($A$3:A15))),"")</f>
        <v/>
      </c>
      <c r="C15" s="10" t="str">
        <f ca="1">IFERROR(INDEX(MAESTRO!C:C,_xludf.AGGREGATE(15,6,ROW(MAESTRO!$B$3:$B$1000)/((MAESTRO!$B$3:$B$1000="ASMARTALC")*(UPPER(MAESTRO!$L$3:$L$1000)="CONFIRMADO")),ROWS($A$3:A15))),"")</f>
        <v/>
      </c>
      <c r="D15" s="10" t="str">
        <f ca="1">IFERROR(INDEX(MAESTRO!D:D,_xludf.AGGREGATE(15,6,ROW(MAESTRO!$B$3:$B$1000)/((MAESTRO!$B$3:$B$1000="ASMARTALC")*(UPPER(MAESTRO!$L$3:$L$1000)="CONFIRMADO")),ROWS($A$3:A15))),"")</f>
        <v/>
      </c>
      <c r="E15" s="10" t="str">
        <f ca="1">IFERROR(INDEX(MAESTRO!E:E,_xludf.AGGREGATE(15,6,ROW(MAESTRO!$B$3:$B$1000)/((MAESTRO!$B$3:$B$1000="ASMARTALC")*(UPPER(MAESTRO!$L$3:$L$1000)="CONFIRMADO")),ROWS($A$3:A15))),"")</f>
        <v/>
      </c>
      <c r="F15" s="10" t="str">
        <f ca="1">IFERROR(INDEX(MAESTRO!F:F,_xludf.AGGREGATE(15,6,ROW(MAESTRO!$B$3:$B$1000)/((MAESTRO!$B$3:$B$1000="ASMARTALC")*(UPPER(MAESTRO!$L$3:$L$1000)="CONFIRMADO")),ROWS($A$3:A15))),"")</f>
        <v/>
      </c>
      <c r="G15" s="10" t="str">
        <f ca="1">IFERROR(INDEX(MAESTRO!G:G,_xludf.AGGREGATE(15,6,ROW(MAESTRO!$B$3:$B$1000)/((MAESTRO!$B$3:$B$1000="ASMARTALC")*(UPPER(MAESTRO!$L$3:$L$1000)="CONFIRMADO")),ROWS($A$3:A15))),"")</f>
        <v/>
      </c>
      <c r="H15" s="10" t="str">
        <f ca="1">IFERROR(INDEX(MAESTRO!H:H,_xludf.AGGREGATE(15,6,ROW(MAESTRO!$B$3:$B$1000)/((MAESTRO!$B$3:$B$1000="ASMARTALC")*(UPPER(MAESTRO!$L$3:$L$1000)="CONFIRMADO")),ROWS($A$3:A15))),"")</f>
        <v/>
      </c>
      <c r="I15" s="10" t="str">
        <f ca="1">IFERROR(INDEX(MAESTRO!I:I,_xludf.AGGREGATE(15,6,ROW(MAESTRO!$B$3:$B$1000)/((MAESTRO!$B$3:$B$1000="ASMARTALC")*(UPPER(MAESTRO!$L$3:$L$1000)="CONFIRMADO")),ROWS($A$3:A15))),"")</f>
        <v/>
      </c>
      <c r="J15" s="10" t="str">
        <f ca="1">IFERROR(INDEX(MAESTRO!J:J,_xludf.AGGREGATE(15,6,ROW(MAESTRO!$B$3:$B$1000)/((MAESTRO!$B$3:$B$1000="ASMARTALC")*(UPPER(MAESTRO!$L$3:$L$1000)="CONFIRMADO")),ROWS($A$3:A15))),"")</f>
        <v/>
      </c>
      <c r="K15" s="10" t="str">
        <f ca="1">IFERROR(INDEX(MAESTRO!K:K,_xludf.AGGREGATE(15,6,ROW(MAESTRO!$B$3:$B$1000)/((MAESTRO!$B$3:$B$1000="ASMARTALC")*(UPPER(MAESTRO!$L$3:$L$1000)="CONFIRMADO")),ROWS($A$3:A15))),"")</f>
        <v/>
      </c>
      <c r="L15" s="10" t="str">
        <f ca="1">IFERROR(INDEX(MAESTRO!L:L,_xludf.AGGREGATE(15,6,ROW(MAESTRO!$B$3:$B$1000)/((MAESTRO!$B$3:$B$1000="ASMARTALC")*(UPPER(MAESTRO!$L$3:$L$1000)="CONFIRMADO")),ROWS($A$3:A15))),"")</f>
        <v/>
      </c>
      <c r="M15" s="10" t="str">
        <f ca="1">IFERROR(INDEX(MAESTRO!M:M,_xludf.AGGREGATE(15,6,ROW(MAESTRO!$B$3:$B$1000)/((MAESTRO!$B$3:$B$1000="ASMARTALC")*(UPPER(MAESTRO!$L$3:$L$1000)="CONFIRMADO")),ROWS($A$3:A15))),"")</f>
        <v/>
      </c>
      <c r="N15" s="10" t="str">
        <f ca="1">IFERROR(INDEX(MAESTRO!N:N,_xludf.AGGREGATE(15,6,ROW(MAESTRO!$B$3:$B$1000)/((MAESTRO!$B$3:$B$1000="ASMARTALC")*(UPPER(MAESTRO!$L$3:$L$1000)="CONFIRMADO")),ROWS($A$3:A15))),"")</f>
        <v/>
      </c>
      <c r="O15" s="10" t="str">
        <f ca="1">IFERROR(INDEX(MAESTRO!O:O,_xludf.AGGREGATE(15,6,ROW(MAESTRO!$B$3:$B$1000)/((MAESTRO!$B$3:$B$1000="ASMARTALC")*(UPPER(MAESTRO!$L$3:$L$1000)="CONFIRMADO")),ROWS($A$3:A15))),"")</f>
        <v/>
      </c>
      <c r="P15" s="10" t="str">
        <f ca="1">IFERROR(INDEX(MAESTRO!P:P,_xludf.AGGREGATE(15,6,ROW(MAESTRO!$B$3:$B$1000)/((MAESTRO!$B$3:$B$1000="ASMARTALC")*(UPPER(MAESTRO!$L$3:$L$1000)="CONFIRMADO")),ROWS($A$3:A15))),"")</f>
        <v/>
      </c>
      <c r="Q15" s="10" t="str">
        <f ca="1">IFERROR(INDEX(MAESTRO!Q:Q,_xludf.AGGREGATE(15,6,ROW(MAESTRO!$B$3:$B$1000)/((MAESTRO!$B$3:$B$1000="ASMARTALC")*(UPPER(MAESTRO!$L$3:$L$1000)="CONFIRMADO")),ROWS($A$3:A15))),"")</f>
        <v/>
      </c>
      <c r="R15" s="10" t="str">
        <f ca="1">IFERROR(INDEX(MAESTRO!R:R,_xludf.AGGREGATE(15,6,ROW(MAESTRO!$B$3:$B$1000)/((MAESTRO!$B$3:$B$1000="ASMARTALC")*(UPPER(MAESTRO!$L$3:$L$1000)="CONFIRMADO")),ROWS($A$3:A15))),"")</f>
        <v/>
      </c>
      <c r="S15" s="10" t="str">
        <f ca="1">IFERROR(INDEX(MAESTRO!S:S,_xludf.AGGREGATE(15,6,ROW(MAESTRO!$B$3:$B$1000)/((MAESTRO!$B$3:$B$1000="ASMARTALC")*(UPPER(MAESTRO!$L$3:$L$1000)="CONFIRMADO")),ROWS($A$3:A15))),"")</f>
        <v/>
      </c>
      <c r="T15" s="10" t="str">
        <f ca="1">IFERROR(INDEX(MAESTRO!T:T,_xludf.AGGREGATE(15,6,ROW(MAESTRO!$B$3:$B$1000)/((MAESTRO!$B$3:$B$1000="ASMARTALC")*(UPPER(MAESTRO!$L$3:$L$1000)="CONFIRMADO")),ROWS($A$3:A15))),"")</f>
        <v/>
      </c>
      <c r="U15" s="10" t="str">
        <f ca="1">IFERROR(INDEX(MAESTRO!U:U,_xludf.AGGREGATE(15,6,ROW(MAESTRO!$B$3:$B$1000)/((MAESTRO!$B$3:$B$1000="ASMARTALC")*(UPPER(MAESTRO!$L$3:$L$1000)="CONFIRMADO")),ROWS($A$3:A15))),"")</f>
        <v/>
      </c>
      <c r="V15" s="10" t="str">
        <f ca="1">IFERROR(INDEX(MAESTRO!V:V,_xludf.AGGREGATE(15,6,ROW(MAESTRO!$B$3:$B$1000)/((MAESTRO!$B$3:$B$1000="ASMARTALC")*(UPPER(MAESTRO!$L$3:$L$1000)="CONFIRMADO")),ROWS($A$3:A15))),"")</f>
        <v/>
      </c>
      <c r="W15" s="10" t="str">
        <f ca="1">IFERROR(INDEX(MAESTRO!W:W,_xludf.AGGREGATE(15,6,ROW(MAESTRO!$B$3:$B$1000)/((MAESTRO!$B$3:$B$1000="ASMARTALC")*(UPPER(MAESTRO!$L$3:$L$1000)="CONFIRMADO")),ROWS($A$3:A15))),"")</f>
        <v/>
      </c>
      <c r="X15" s="10" t="str">
        <f ca="1">IFERROR(INDEX(MAESTRO!X:X,_xludf.AGGREGATE(15,6,ROW(MAESTRO!$B$3:$B$1000)/((MAESTRO!$B$3:$B$1000="ASMARTALC")*(UPPER(MAESTRO!$L$3:$L$1000)="CONFIRMADO")),ROWS($A$3:A15))),"")</f>
        <v/>
      </c>
    </row>
    <row r="16" spans="1:24" ht="22.05" customHeight="1">
      <c r="A16" s="13" t="str">
        <f ca="1">IFERROR(INDEX(MAESTRO!A:A,_xludf.AGGREGATE(15,6,ROW(MAESTRO!$B$3:$B$1000)/((MAESTRO!$B$3:$B$1000="ASMARTALC")*(UPPER(MAESTRO!$L$3:$L$1000)="CONFIRMADO")),ROWS($A$3:A16))),"")</f>
        <v/>
      </c>
      <c r="B16" s="13" t="str">
        <f ca="1">IFERROR(INDEX(MAESTRO!B:B,_xludf.AGGREGATE(15,6,ROW(MAESTRO!$B$3:$B$1000)/((MAESTRO!$B$3:$B$1000="ASMARTALC")*(UPPER(MAESTRO!$L$3:$L$1000)="CONFIRMADO")),ROWS($A$3:A16))),"")</f>
        <v/>
      </c>
      <c r="C16" s="13" t="str">
        <f ca="1">IFERROR(INDEX(MAESTRO!C:C,_xludf.AGGREGATE(15,6,ROW(MAESTRO!$B$3:$B$1000)/((MAESTRO!$B$3:$B$1000="ASMARTALC")*(UPPER(MAESTRO!$L$3:$L$1000)="CONFIRMADO")),ROWS($A$3:A16))),"")</f>
        <v/>
      </c>
      <c r="D16" s="13" t="str">
        <f ca="1">IFERROR(INDEX(MAESTRO!D:D,_xludf.AGGREGATE(15,6,ROW(MAESTRO!$B$3:$B$1000)/((MAESTRO!$B$3:$B$1000="ASMARTALC")*(UPPER(MAESTRO!$L$3:$L$1000)="CONFIRMADO")),ROWS($A$3:A16))),"")</f>
        <v/>
      </c>
      <c r="E16" s="13" t="str">
        <f ca="1">IFERROR(INDEX(MAESTRO!E:E,_xludf.AGGREGATE(15,6,ROW(MAESTRO!$B$3:$B$1000)/((MAESTRO!$B$3:$B$1000="ASMARTALC")*(UPPER(MAESTRO!$L$3:$L$1000)="CONFIRMADO")),ROWS($A$3:A16))),"")</f>
        <v/>
      </c>
      <c r="F16" s="13" t="str">
        <f ca="1">IFERROR(INDEX(MAESTRO!F:F,_xludf.AGGREGATE(15,6,ROW(MAESTRO!$B$3:$B$1000)/((MAESTRO!$B$3:$B$1000="ASMARTALC")*(UPPER(MAESTRO!$L$3:$L$1000)="CONFIRMADO")),ROWS($A$3:A16))),"")</f>
        <v/>
      </c>
      <c r="G16" s="13" t="str">
        <f ca="1">IFERROR(INDEX(MAESTRO!G:G,_xludf.AGGREGATE(15,6,ROW(MAESTRO!$B$3:$B$1000)/((MAESTRO!$B$3:$B$1000="ASMARTALC")*(UPPER(MAESTRO!$L$3:$L$1000)="CONFIRMADO")),ROWS($A$3:A16))),"")</f>
        <v/>
      </c>
      <c r="H16" s="13" t="str">
        <f ca="1">IFERROR(INDEX(MAESTRO!H:H,_xludf.AGGREGATE(15,6,ROW(MAESTRO!$B$3:$B$1000)/((MAESTRO!$B$3:$B$1000="ASMARTALC")*(UPPER(MAESTRO!$L$3:$L$1000)="CONFIRMADO")),ROWS($A$3:A16))),"")</f>
        <v/>
      </c>
      <c r="I16" s="13" t="str">
        <f ca="1">IFERROR(INDEX(MAESTRO!I:I,_xludf.AGGREGATE(15,6,ROW(MAESTRO!$B$3:$B$1000)/((MAESTRO!$B$3:$B$1000="ASMARTALC")*(UPPER(MAESTRO!$L$3:$L$1000)="CONFIRMADO")),ROWS($A$3:A16))),"")</f>
        <v/>
      </c>
      <c r="J16" s="13" t="str">
        <f ca="1">IFERROR(INDEX(MAESTRO!J:J,_xludf.AGGREGATE(15,6,ROW(MAESTRO!$B$3:$B$1000)/((MAESTRO!$B$3:$B$1000="ASMARTALC")*(UPPER(MAESTRO!$L$3:$L$1000)="CONFIRMADO")),ROWS($A$3:A16))),"")</f>
        <v/>
      </c>
      <c r="K16" s="13" t="str">
        <f ca="1">IFERROR(INDEX(MAESTRO!K:K,_xludf.AGGREGATE(15,6,ROW(MAESTRO!$B$3:$B$1000)/((MAESTRO!$B$3:$B$1000="ASMARTALC")*(UPPER(MAESTRO!$L$3:$L$1000)="CONFIRMADO")),ROWS($A$3:A16))),"")</f>
        <v/>
      </c>
      <c r="L16" s="13" t="str">
        <f ca="1">IFERROR(INDEX(MAESTRO!L:L,_xludf.AGGREGATE(15,6,ROW(MAESTRO!$B$3:$B$1000)/((MAESTRO!$B$3:$B$1000="ASMARTALC")*(UPPER(MAESTRO!$L$3:$L$1000)="CONFIRMADO")),ROWS($A$3:A16))),"")</f>
        <v/>
      </c>
      <c r="M16" s="13" t="str">
        <f ca="1">IFERROR(INDEX(MAESTRO!M:M,_xludf.AGGREGATE(15,6,ROW(MAESTRO!$B$3:$B$1000)/((MAESTRO!$B$3:$B$1000="ASMARTALC")*(UPPER(MAESTRO!$L$3:$L$1000)="CONFIRMADO")),ROWS($A$3:A16))),"")</f>
        <v/>
      </c>
      <c r="N16" s="13" t="str">
        <f ca="1">IFERROR(INDEX(MAESTRO!N:N,_xludf.AGGREGATE(15,6,ROW(MAESTRO!$B$3:$B$1000)/((MAESTRO!$B$3:$B$1000="ASMARTALC")*(UPPER(MAESTRO!$L$3:$L$1000)="CONFIRMADO")),ROWS($A$3:A16))),"")</f>
        <v/>
      </c>
      <c r="O16" s="13" t="str">
        <f ca="1">IFERROR(INDEX(MAESTRO!O:O,_xludf.AGGREGATE(15,6,ROW(MAESTRO!$B$3:$B$1000)/((MAESTRO!$B$3:$B$1000="ASMARTALC")*(UPPER(MAESTRO!$L$3:$L$1000)="CONFIRMADO")),ROWS($A$3:A16))),"")</f>
        <v/>
      </c>
      <c r="P16" s="13" t="str">
        <f ca="1">IFERROR(INDEX(MAESTRO!P:P,_xludf.AGGREGATE(15,6,ROW(MAESTRO!$B$3:$B$1000)/((MAESTRO!$B$3:$B$1000="ASMARTALC")*(UPPER(MAESTRO!$L$3:$L$1000)="CONFIRMADO")),ROWS($A$3:A16))),"")</f>
        <v/>
      </c>
      <c r="Q16" s="13" t="str">
        <f ca="1">IFERROR(INDEX(MAESTRO!Q:Q,_xludf.AGGREGATE(15,6,ROW(MAESTRO!$B$3:$B$1000)/((MAESTRO!$B$3:$B$1000="ASMARTALC")*(UPPER(MAESTRO!$L$3:$L$1000)="CONFIRMADO")),ROWS($A$3:A16))),"")</f>
        <v/>
      </c>
      <c r="R16" s="13" t="str">
        <f ca="1">IFERROR(INDEX(MAESTRO!R:R,_xludf.AGGREGATE(15,6,ROW(MAESTRO!$B$3:$B$1000)/((MAESTRO!$B$3:$B$1000="ASMARTALC")*(UPPER(MAESTRO!$L$3:$L$1000)="CONFIRMADO")),ROWS($A$3:A16))),"")</f>
        <v/>
      </c>
      <c r="S16" s="13" t="str">
        <f ca="1">IFERROR(INDEX(MAESTRO!S:S,_xludf.AGGREGATE(15,6,ROW(MAESTRO!$B$3:$B$1000)/((MAESTRO!$B$3:$B$1000="ASMARTALC")*(UPPER(MAESTRO!$L$3:$L$1000)="CONFIRMADO")),ROWS($A$3:A16))),"")</f>
        <v/>
      </c>
      <c r="T16" s="13" t="str">
        <f ca="1">IFERROR(INDEX(MAESTRO!T:T,_xludf.AGGREGATE(15,6,ROW(MAESTRO!$B$3:$B$1000)/((MAESTRO!$B$3:$B$1000="ASMARTALC")*(UPPER(MAESTRO!$L$3:$L$1000)="CONFIRMADO")),ROWS($A$3:A16))),"")</f>
        <v/>
      </c>
      <c r="U16" s="13" t="str">
        <f ca="1">IFERROR(INDEX(MAESTRO!U:U,_xludf.AGGREGATE(15,6,ROW(MAESTRO!$B$3:$B$1000)/((MAESTRO!$B$3:$B$1000="ASMARTALC")*(UPPER(MAESTRO!$L$3:$L$1000)="CONFIRMADO")),ROWS($A$3:A16))),"")</f>
        <v/>
      </c>
      <c r="V16" s="13" t="str">
        <f ca="1">IFERROR(INDEX(MAESTRO!V:V,_xludf.AGGREGATE(15,6,ROW(MAESTRO!$B$3:$B$1000)/((MAESTRO!$B$3:$B$1000="ASMARTALC")*(UPPER(MAESTRO!$L$3:$L$1000)="CONFIRMADO")),ROWS($A$3:A16))),"")</f>
        <v/>
      </c>
      <c r="W16" s="13" t="str">
        <f ca="1">IFERROR(INDEX(MAESTRO!W:W,_xludf.AGGREGATE(15,6,ROW(MAESTRO!$B$3:$B$1000)/((MAESTRO!$B$3:$B$1000="ASMARTALC")*(UPPER(MAESTRO!$L$3:$L$1000)="CONFIRMADO")),ROWS($A$3:A16))),"")</f>
        <v/>
      </c>
      <c r="X16" s="13" t="str">
        <f ca="1">IFERROR(INDEX(MAESTRO!X:X,_xludf.AGGREGATE(15,6,ROW(MAESTRO!$B$3:$B$1000)/((MAESTRO!$B$3:$B$1000="ASMARTALC")*(UPPER(MAESTRO!$L$3:$L$1000)="CONFIRMADO")),ROWS($A$3:A16))),"")</f>
        <v/>
      </c>
    </row>
    <row r="17" spans="1:24" ht="22.05" customHeight="1">
      <c r="A17" s="10" t="str">
        <f ca="1">IFERROR(INDEX(MAESTRO!A:A,_xludf.AGGREGATE(15,6,ROW(MAESTRO!$B$3:$B$1000)/((MAESTRO!$B$3:$B$1000="ASMARTALC")*(UPPER(MAESTRO!$L$3:$L$1000)="CONFIRMADO")),ROWS($A$3:A17))),"")</f>
        <v/>
      </c>
      <c r="B17" s="10" t="str">
        <f ca="1">IFERROR(INDEX(MAESTRO!B:B,_xludf.AGGREGATE(15,6,ROW(MAESTRO!$B$3:$B$1000)/((MAESTRO!$B$3:$B$1000="ASMARTALC")*(UPPER(MAESTRO!$L$3:$L$1000)="CONFIRMADO")),ROWS($A$3:A17))),"")</f>
        <v/>
      </c>
      <c r="C17" s="10" t="str">
        <f ca="1">IFERROR(INDEX(MAESTRO!C:C,_xludf.AGGREGATE(15,6,ROW(MAESTRO!$B$3:$B$1000)/((MAESTRO!$B$3:$B$1000="ASMARTALC")*(UPPER(MAESTRO!$L$3:$L$1000)="CONFIRMADO")),ROWS($A$3:A17))),"")</f>
        <v/>
      </c>
      <c r="D17" s="10" t="str">
        <f ca="1">IFERROR(INDEX(MAESTRO!D:D,_xludf.AGGREGATE(15,6,ROW(MAESTRO!$B$3:$B$1000)/((MAESTRO!$B$3:$B$1000="ASMARTALC")*(UPPER(MAESTRO!$L$3:$L$1000)="CONFIRMADO")),ROWS($A$3:A17))),"")</f>
        <v/>
      </c>
      <c r="E17" s="10" t="str">
        <f ca="1">IFERROR(INDEX(MAESTRO!E:E,_xludf.AGGREGATE(15,6,ROW(MAESTRO!$B$3:$B$1000)/((MAESTRO!$B$3:$B$1000="ASMARTALC")*(UPPER(MAESTRO!$L$3:$L$1000)="CONFIRMADO")),ROWS($A$3:A17))),"")</f>
        <v/>
      </c>
      <c r="F17" s="10" t="str">
        <f ca="1">IFERROR(INDEX(MAESTRO!F:F,_xludf.AGGREGATE(15,6,ROW(MAESTRO!$B$3:$B$1000)/((MAESTRO!$B$3:$B$1000="ASMARTALC")*(UPPER(MAESTRO!$L$3:$L$1000)="CONFIRMADO")),ROWS($A$3:A17))),"")</f>
        <v/>
      </c>
      <c r="G17" s="10" t="str">
        <f ca="1">IFERROR(INDEX(MAESTRO!G:G,_xludf.AGGREGATE(15,6,ROW(MAESTRO!$B$3:$B$1000)/((MAESTRO!$B$3:$B$1000="ASMARTALC")*(UPPER(MAESTRO!$L$3:$L$1000)="CONFIRMADO")),ROWS($A$3:A17))),"")</f>
        <v/>
      </c>
      <c r="H17" s="10" t="str">
        <f ca="1">IFERROR(INDEX(MAESTRO!H:H,_xludf.AGGREGATE(15,6,ROW(MAESTRO!$B$3:$B$1000)/((MAESTRO!$B$3:$B$1000="ASMARTALC")*(UPPER(MAESTRO!$L$3:$L$1000)="CONFIRMADO")),ROWS($A$3:A17))),"")</f>
        <v/>
      </c>
      <c r="I17" s="10" t="str">
        <f ca="1">IFERROR(INDEX(MAESTRO!I:I,_xludf.AGGREGATE(15,6,ROW(MAESTRO!$B$3:$B$1000)/((MAESTRO!$B$3:$B$1000="ASMARTALC")*(UPPER(MAESTRO!$L$3:$L$1000)="CONFIRMADO")),ROWS($A$3:A17))),"")</f>
        <v/>
      </c>
      <c r="J17" s="10" t="str">
        <f ca="1">IFERROR(INDEX(MAESTRO!J:J,_xludf.AGGREGATE(15,6,ROW(MAESTRO!$B$3:$B$1000)/((MAESTRO!$B$3:$B$1000="ASMARTALC")*(UPPER(MAESTRO!$L$3:$L$1000)="CONFIRMADO")),ROWS($A$3:A17))),"")</f>
        <v/>
      </c>
      <c r="K17" s="10" t="str">
        <f ca="1">IFERROR(INDEX(MAESTRO!K:K,_xludf.AGGREGATE(15,6,ROW(MAESTRO!$B$3:$B$1000)/((MAESTRO!$B$3:$B$1000="ASMARTALC")*(UPPER(MAESTRO!$L$3:$L$1000)="CONFIRMADO")),ROWS($A$3:A17))),"")</f>
        <v/>
      </c>
      <c r="L17" s="10" t="str">
        <f ca="1">IFERROR(INDEX(MAESTRO!L:L,_xludf.AGGREGATE(15,6,ROW(MAESTRO!$B$3:$B$1000)/((MAESTRO!$B$3:$B$1000="ASMARTALC")*(UPPER(MAESTRO!$L$3:$L$1000)="CONFIRMADO")),ROWS($A$3:A17))),"")</f>
        <v/>
      </c>
      <c r="M17" s="10" t="str">
        <f ca="1">IFERROR(INDEX(MAESTRO!M:M,_xludf.AGGREGATE(15,6,ROW(MAESTRO!$B$3:$B$1000)/((MAESTRO!$B$3:$B$1000="ASMARTALC")*(UPPER(MAESTRO!$L$3:$L$1000)="CONFIRMADO")),ROWS($A$3:A17))),"")</f>
        <v/>
      </c>
      <c r="N17" s="10" t="str">
        <f ca="1">IFERROR(INDEX(MAESTRO!N:N,_xludf.AGGREGATE(15,6,ROW(MAESTRO!$B$3:$B$1000)/((MAESTRO!$B$3:$B$1000="ASMARTALC")*(UPPER(MAESTRO!$L$3:$L$1000)="CONFIRMADO")),ROWS($A$3:A17))),"")</f>
        <v/>
      </c>
      <c r="O17" s="10" t="str">
        <f ca="1">IFERROR(INDEX(MAESTRO!O:O,_xludf.AGGREGATE(15,6,ROW(MAESTRO!$B$3:$B$1000)/((MAESTRO!$B$3:$B$1000="ASMARTALC")*(UPPER(MAESTRO!$L$3:$L$1000)="CONFIRMADO")),ROWS($A$3:A17))),"")</f>
        <v/>
      </c>
      <c r="P17" s="10" t="str">
        <f ca="1">IFERROR(INDEX(MAESTRO!P:P,_xludf.AGGREGATE(15,6,ROW(MAESTRO!$B$3:$B$1000)/((MAESTRO!$B$3:$B$1000="ASMARTALC")*(UPPER(MAESTRO!$L$3:$L$1000)="CONFIRMADO")),ROWS($A$3:A17))),"")</f>
        <v/>
      </c>
      <c r="Q17" s="10" t="str">
        <f ca="1">IFERROR(INDEX(MAESTRO!Q:Q,_xludf.AGGREGATE(15,6,ROW(MAESTRO!$B$3:$B$1000)/((MAESTRO!$B$3:$B$1000="ASMARTALC")*(UPPER(MAESTRO!$L$3:$L$1000)="CONFIRMADO")),ROWS($A$3:A17))),"")</f>
        <v/>
      </c>
      <c r="R17" s="10" t="str">
        <f ca="1">IFERROR(INDEX(MAESTRO!R:R,_xludf.AGGREGATE(15,6,ROW(MAESTRO!$B$3:$B$1000)/((MAESTRO!$B$3:$B$1000="ASMARTALC")*(UPPER(MAESTRO!$L$3:$L$1000)="CONFIRMADO")),ROWS($A$3:A17))),"")</f>
        <v/>
      </c>
      <c r="S17" s="10" t="str">
        <f ca="1">IFERROR(INDEX(MAESTRO!S:S,_xludf.AGGREGATE(15,6,ROW(MAESTRO!$B$3:$B$1000)/((MAESTRO!$B$3:$B$1000="ASMARTALC")*(UPPER(MAESTRO!$L$3:$L$1000)="CONFIRMADO")),ROWS($A$3:A17))),"")</f>
        <v/>
      </c>
      <c r="T17" s="10" t="str">
        <f ca="1">IFERROR(INDEX(MAESTRO!T:T,_xludf.AGGREGATE(15,6,ROW(MAESTRO!$B$3:$B$1000)/((MAESTRO!$B$3:$B$1000="ASMARTALC")*(UPPER(MAESTRO!$L$3:$L$1000)="CONFIRMADO")),ROWS($A$3:A17))),"")</f>
        <v/>
      </c>
      <c r="U17" s="10" t="str">
        <f ca="1">IFERROR(INDEX(MAESTRO!U:U,_xludf.AGGREGATE(15,6,ROW(MAESTRO!$B$3:$B$1000)/((MAESTRO!$B$3:$B$1000="ASMARTALC")*(UPPER(MAESTRO!$L$3:$L$1000)="CONFIRMADO")),ROWS($A$3:A17))),"")</f>
        <v/>
      </c>
      <c r="V17" s="10" t="str">
        <f ca="1">IFERROR(INDEX(MAESTRO!V:V,_xludf.AGGREGATE(15,6,ROW(MAESTRO!$B$3:$B$1000)/((MAESTRO!$B$3:$B$1000="ASMARTALC")*(UPPER(MAESTRO!$L$3:$L$1000)="CONFIRMADO")),ROWS($A$3:A17))),"")</f>
        <v/>
      </c>
      <c r="W17" s="10" t="str">
        <f ca="1">IFERROR(INDEX(MAESTRO!W:W,_xludf.AGGREGATE(15,6,ROW(MAESTRO!$B$3:$B$1000)/((MAESTRO!$B$3:$B$1000="ASMARTALC")*(UPPER(MAESTRO!$L$3:$L$1000)="CONFIRMADO")),ROWS($A$3:A17))),"")</f>
        <v/>
      </c>
      <c r="X17" s="10" t="str">
        <f ca="1">IFERROR(INDEX(MAESTRO!X:X,_xludf.AGGREGATE(15,6,ROW(MAESTRO!$B$3:$B$1000)/((MAESTRO!$B$3:$B$1000="ASMARTALC")*(UPPER(MAESTRO!$L$3:$L$1000)="CONFIRMADO")),ROWS($A$3:A17))),"")</f>
        <v/>
      </c>
    </row>
    <row r="18" spans="1:24" ht="22.05" customHeight="1">
      <c r="A18" s="13" t="str">
        <f ca="1">IFERROR(INDEX(MAESTRO!A:A,_xludf.AGGREGATE(15,6,ROW(MAESTRO!$B$3:$B$1000)/((MAESTRO!$B$3:$B$1000="ASMARTALC")*(UPPER(MAESTRO!$L$3:$L$1000)="CONFIRMADO")),ROWS($A$3:A18))),"")</f>
        <v/>
      </c>
      <c r="B18" s="13" t="str">
        <f ca="1">IFERROR(INDEX(MAESTRO!B:B,_xludf.AGGREGATE(15,6,ROW(MAESTRO!$B$3:$B$1000)/((MAESTRO!$B$3:$B$1000="ASMARTALC")*(UPPER(MAESTRO!$L$3:$L$1000)="CONFIRMADO")),ROWS($A$3:A18))),"")</f>
        <v/>
      </c>
      <c r="C18" s="13" t="str">
        <f ca="1">IFERROR(INDEX(MAESTRO!C:C,_xludf.AGGREGATE(15,6,ROW(MAESTRO!$B$3:$B$1000)/((MAESTRO!$B$3:$B$1000="ASMARTALC")*(UPPER(MAESTRO!$L$3:$L$1000)="CONFIRMADO")),ROWS($A$3:A18))),"")</f>
        <v/>
      </c>
      <c r="D18" s="13" t="str">
        <f ca="1">IFERROR(INDEX(MAESTRO!D:D,_xludf.AGGREGATE(15,6,ROW(MAESTRO!$B$3:$B$1000)/((MAESTRO!$B$3:$B$1000="ASMARTALC")*(UPPER(MAESTRO!$L$3:$L$1000)="CONFIRMADO")),ROWS($A$3:A18))),"")</f>
        <v/>
      </c>
      <c r="E18" s="13" t="str">
        <f ca="1">IFERROR(INDEX(MAESTRO!E:E,_xludf.AGGREGATE(15,6,ROW(MAESTRO!$B$3:$B$1000)/((MAESTRO!$B$3:$B$1000="ASMARTALC")*(UPPER(MAESTRO!$L$3:$L$1000)="CONFIRMADO")),ROWS($A$3:A18))),"")</f>
        <v/>
      </c>
      <c r="F18" s="13" t="str">
        <f ca="1">IFERROR(INDEX(MAESTRO!F:F,_xludf.AGGREGATE(15,6,ROW(MAESTRO!$B$3:$B$1000)/((MAESTRO!$B$3:$B$1000="ASMARTALC")*(UPPER(MAESTRO!$L$3:$L$1000)="CONFIRMADO")),ROWS($A$3:A18))),"")</f>
        <v/>
      </c>
      <c r="G18" s="13" t="str">
        <f ca="1">IFERROR(INDEX(MAESTRO!G:G,_xludf.AGGREGATE(15,6,ROW(MAESTRO!$B$3:$B$1000)/((MAESTRO!$B$3:$B$1000="ASMARTALC")*(UPPER(MAESTRO!$L$3:$L$1000)="CONFIRMADO")),ROWS($A$3:A18))),"")</f>
        <v/>
      </c>
      <c r="H18" s="13" t="str">
        <f ca="1">IFERROR(INDEX(MAESTRO!H:H,_xludf.AGGREGATE(15,6,ROW(MAESTRO!$B$3:$B$1000)/((MAESTRO!$B$3:$B$1000="ASMARTALC")*(UPPER(MAESTRO!$L$3:$L$1000)="CONFIRMADO")),ROWS($A$3:A18))),"")</f>
        <v/>
      </c>
      <c r="I18" s="13" t="str">
        <f ca="1">IFERROR(INDEX(MAESTRO!I:I,_xludf.AGGREGATE(15,6,ROW(MAESTRO!$B$3:$B$1000)/((MAESTRO!$B$3:$B$1000="ASMARTALC")*(UPPER(MAESTRO!$L$3:$L$1000)="CONFIRMADO")),ROWS($A$3:A18))),"")</f>
        <v/>
      </c>
      <c r="J18" s="13" t="str">
        <f ca="1">IFERROR(INDEX(MAESTRO!J:J,_xludf.AGGREGATE(15,6,ROW(MAESTRO!$B$3:$B$1000)/((MAESTRO!$B$3:$B$1000="ASMARTALC")*(UPPER(MAESTRO!$L$3:$L$1000)="CONFIRMADO")),ROWS($A$3:A18))),"")</f>
        <v/>
      </c>
      <c r="K18" s="13" t="str">
        <f ca="1">IFERROR(INDEX(MAESTRO!K:K,_xludf.AGGREGATE(15,6,ROW(MAESTRO!$B$3:$B$1000)/((MAESTRO!$B$3:$B$1000="ASMARTALC")*(UPPER(MAESTRO!$L$3:$L$1000)="CONFIRMADO")),ROWS($A$3:A18))),"")</f>
        <v/>
      </c>
      <c r="L18" s="13" t="str">
        <f ca="1">IFERROR(INDEX(MAESTRO!L:L,_xludf.AGGREGATE(15,6,ROW(MAESTRO!$B$3:$B$1000)/((MAESTRO!$B$3:$B$1000="ASMARTALC")*(UPPER(MAESTRO!$L$3:$L$1000)="CONFIRMADO")),ROWS($A$3:A18))),"")</f>
        <v/>
      </c>
      <c r="M18" s="13" t="str">
        <f ca="1">IFERROR(INDEX(MAESTRO!M:M,_xludf.AGGREGATE(15,6,ROW(MAESTRO!$B$3:$B$1000)/((MAESTRO!$B$3:$B$1000="ASMARTALC")*(UPPER(MAESTRO!$L$3:$L$1000)="CONFIRMADO")),ROWS($A$3:A18))),"")</f>
        <v/>
      </c>
      <c r="N18" s="13" t="str">
        <f ca="1">IFERROR(INDEX(MAESTRO!N:N,_xludf.AGGREGATE(15,6,ROW(MAESTRO!$B$3:$B$1000)/((MAESTRO!$B$3:$B$1000="ASMARTALC")*(UPPER(MAESTRO!$L$3:$L$1000)="CONFIRMADO")),ROWS($A$3:A18))),"")</f>
        <v/>
      </c>
      <c r="O18" s="13" t="str">
        <f ca="1">IFERROR(INDEX(MAESTRO!O:O,_xludf.AGGREGATE(15,6,ROW(MAESTRO!$B$3:$B$1000)/((MAESTRO!$B$3:$B$1000="ASMARTALC")*(UPPER(MAESTRO!$L$3:$L$1000)="CONFIRMADO")),ROWS($A$3:A18))),"")</f>
        <v/>
      </c>
      <c r="P18" s="13" t="str">
        <f ca="1">IFERROR(INDEX(MAESTRO!P:P,_xludf.AGGREGATE(15,6,ROW(MAESTRO!$B$3:$B$1000)/((MAESTRO!$B$3:$B$1000="ASMARTALC")*(UPPER(MAESTRO!$L$3:$L$1000)="CONFIRMADO")),ROWS($A$3:A18))),"")</f>
        <v/>
      </c>
      <c r="Q18" s="13" t="str">
        <f ca="1">IFERROR(INDEX(MAESTRO!Q:Q,_xludf.AGGREGATE(15,6,ROW(MAESTRO!$B$3:$B$1000)/((MAESTRO!$B$3:$B$1000="ASMARTALC")*(UPPER(MAESTRO!$L$3:$L$1000)="CONFIRMADO")),ROWS($A$3:A18))),"")</f>
        <v/>
      </c>
      <c r="R18" s="13" t="str">
        <f ca="1">IFERROR(INDEX(MAESTRO!R:R,_xludf.AGGREGATE(15,6,ROW(MAESTRO!$B$3:$B$1000)/((MAESTRO!$B$3:$B$1000="ASMARTALC")*(UPPER(MAESTRO!$L$3:$L$1000)="CONFIRMADO")),ROWS($A$3:A18))),"")</f>
        <v/>
      </c>
      <c r="S18" s="13" t="str">
        <f ca="1">IFERROR(INDEX(MAESTRO!S:S,_xludf.AGGREGATE(15,6,ROW(MAESTRO!$B$3:$B$1000)/((MAESTRO!$B$3:$B$1000="ASMARTALC")*(UPPER(MAESTRO!$L$3:$L$1000)="CONFIRMADO")),ROWS($A$3:A18))),"")</f>
        <v/>
      </c>
      <c r="T18" s="13" t="str">
        <f ca="1">IFERROR(INDEX(MAESTRO!T:T,_xludf.AGGREGATE(15,6,ROW(MAESTRO!$B$3:$B$1000)/((MAESTRO!$B$3:$B$1000="ASMARTALC")*(UPPER(MAESTRO!$L$3:$L$1000)="CONFIRMADO")),ROWS($A$3:A18))),"")</f>
        <v/>
      </c>
      <c r="U18" s="13" t="str">
        <f ca="1">IFERROR(INDEX(MAESTRO!U:U,_xludf.AGGREGATE(15,6,ROW(MAESTRO!$B$3:$B$1000)/((MAESTRO!$B$3:$B$1000="ASMARTALC")*(UPPER(MAESTRO!$L$3:$L$1000)="CONFIRMADO")),ROWS($A$3:A18))),"")</f>
        <v/>
      </c>
      <c r="V18" s="13" t="str">
        <f ca="1">IFERROR(INDEX(MAESTRO!V:V,_xludf.AGGREGATE(15,6,ROW(MAESTRO!$B$3:$B$1000)/((MAESTRO!$B$3:$B$1000="ASMARTALC")*(UPPER(MAESTRO!$L$3:$L$1000)="CONFIRMADO")),ROWS($A$3:A18))),"")</f>
        <v/>
      </c>
      <c r="W18" s="13" t="str">
        <f ca="1">IFERROR(INDEX(MAESTRO!W:W,_xludf.AGGREGATE(15,6,ROW(MAESTRO!$B$3:$B$1000)/((MAESTRO!$B$3:$B$1000="ASMARTALC")*(UPPER(MAESTRO!$L$3:$L$1000)="CONFIRMADO")),ROWS($A$3:A18))),"")</f>
        <v/>
      </c>
      <c r="X18" s="13" t="str">
        <f ca="1">IFERROR(INDEX(MAESTRO!X:X,_xludf.AGGREGATE(15,6,ROW(MAESTRO!$B$3:$B$1000)/((MAESTRO!$B$3:$B$1000="ASMARTALC")*(UPPER(MAESTRO!$L$3:$L$1000)="CONFIRMADO")),ROWS($A$3:A18))),"")</f>
        <v/>
      </c>
    </row>
    <row r="19" spans="1:24" ht="22.05" customHeight="1">
      <c r="A19" s="10" t="str">
        <f ca="1">IFERROR(INDEX(MAESTRO!A:A,_xludf.AGGREGATE(15,6,ROW(MAESTRO!$B$3:$B$1000)/((MAESTRO!$B$3:$B$1000="ASMARTALC")*(UPPER(MAESTRO!$L$3:$L$1000)="CONFIRMADO")),ROWS($A$3:A19))),"")</f>
        <v/>
      </c>
      <c r="B19" s="10" t="str">
        <f ca="1">IFERROR(INDEX(MAESTRO!B:B,_xludf.AGGREGATE(15,6,ROW(MAESTRO!$B$3:$B$1000)/((MAESTRO!$B$3:$B$1000="ASMARTALC")*(UPPER(MAESTRO!$L$3:$L$1000)="CONFIRMADO")),ROWS($A$3:A19))),"")</f>
        <v/>
      </c>
      <c r="C19" s="10" t="str">
        <f ca="1">IFERROR(INDEX(MAESTRO!C:C,_xludf.AGGREGATE(15,6,ROW(MAESTRO!$B$3:$B$1000)/((MAESTRO!$B$3:$B$1000="ASMARTALC")*(UPPER(MAESTRO!$L$3:$L$1000)="CONFIRMADO")),ROWS($A$3:A19))),"")</f>
        <v/>
      </c>
      <c r="D19" s="10" t="str">
        <f ca="1">IFERROR(INDEX(MAESTRO!D:D,_xludf.AGGREGATE(15,6,ROW(MAESTRO!$B$3:$B$1000)/((MAESTRO!$B$3:$B$1000="ASMARTALC")*(UPPER(MAESTRO!$L$3:$L$1000)="CONFIRMADO")),ROWS($A$3:A19))),"")</f>
        <v/>
      </c>
      <c r="E19" s="10" t="str">
        <f ca="1">IFERROR(INDEX(MAESTRO!E:E,_xludf.AGGREGATE(15,6,ROW(MAESTRO!$B$3:$B$1000)/((MAESTRO!$B$3:$B$1000="ASMARTALC")*(UPPER(MAESTRO!$L$3:$L$1000)="CONFIRMADO")),ROWS($A$3:A19))),"")</f>
        <v/>
      </c>
      <c r="F19" s="10" t="str">
        <f ca="1">IFERROR(INDEX(MAESTRO!F:F,_xludf.AGGREGATE(15,6,ROW(MAESTRO!$B$3:$B$1000)/((MAESTRO!$B$3:$B$1000="ASMARTALC")*(UPPER(MAESTRO!$L$3:$L$1000)="CONFIRMADO")),ROWS($A$3:A19))),"")</f>
        <v/>
      </c>
      <c r="G19" s="10" t="str">
        <f ca="1">IFERROR(INDEX(MAESTRO!G:G,_xludf.AGGREGATE(15,6,ROW(MAESTRO!$B$3:$B$1000)/((MAESTRO!$B$3:$B$1000="ASMARTALC")*(UPPER(MAESTRO!$L$3:$L$1000)="CONFIRMADO")),ROWS($A$3:A19))),"")</f>
        <v/>
      </c>
      <c r="H19" s="10" t="str">
        <f ca="1">IFERROR(INDEX(MAESTRO!H:H,_xludf.AGGREGATE(15,6,ROW(MAESTRO!$B$3:$B$1000)/((MAESTRO!$B$3:$B$1000="ASMARTALC")*(UPPER(MAESTRO!$L$3:$L$1000)="CONFIRMADO")),ROWS($A$3:A19))),"")</f>
        <v/>
      </c>
      <c r="I19" s="10" t="str">
        <f ca="1">IFERROR(INDEX(MAESTRO!I:I,_xludf.AGGREGATE(15,6,ROW(MAESTRO!$B$3:$B$1000)/((MAESTRO!$B$3:$B$1000="ASMARTALC")*(UPPER(MAESTRO!$L$3:$L$1000)="CONFIRMADO")),ROWS($A$3:A19))),"")</f>
        <v/>
      </c>
      <c r="J19" s="10" t="str">
        <f ca="1">IFERROR(INDEX(MAESTRO!J:J,_xludf.AGGREGATE(15,6,ROW(MAESTRO!$B$3:$B$1000)/((MAESTRO!$B$3:$B$1000="ASMARTALC")*(UPPER(MAESTRO!$L$3:$L$1000)="CONFIRMADO")),ROWS($A$3:A19))),"")</f>
        <v/>
      </c>
      <c r="K19" s="10" t="str">
        <f ca="1">IFERROR(INDEX(MAESTRO!K:K,_xludf.AGGREGATE(15,6,ROW(MAESTRO!$B$3:$B$1000)/((MAESTRO!$B$3:$B$1000="ASMARTALC")*(UPPER(MAESTRO!$L$3:$L$1000)="CONFIRMADO")),ROWS($A$3:A19))),"")</f>
        <v/>
      </c>
      <c r="L19" s="10" t="str">
        <f ca="1">IFERROR(INDEX(MAESTRO!L:L,_xludf.AGGREGATE(15,6,ROW(MAESTRO!$B$3:$B$1000)/((MAESTRO!$B$3:$B$1000="ASMARTALC")*(UPPER(MAESTRO!$L$3:$L$1000)="CONFIRMADO")),ROWS($A$3:A19))),"")</f>
        <v/>
      </c>
      <c r="M19" s="10" t="str">
        <f ca="1">IFERROR(INDEX(MAESTRO!M:M,_xludf.AGGREGATE(15,6,ROW(MAESTRO!$B$3:$B$1000)/((MAESTRO!$B$3:$B$1000="ASMARTALC")*(UPPER(MAESTRO!$L$3:$L$1000)="CONFIRMADO")),ROWS($A$3:A19))),"")</f>
        <v/>
      </c>
      <c r="N19" s="10" t="str">
        <f ca="1">IFERROR(INDEX(MAESTRO!N:N,_xludf.AGGREGATE(15,6,ROW(MAESTRO!$B$3:$B$1000)/((MAESTRO!$B$3:$B$1000="ASMARTALC")*(UPPER(MAESTRO!$L$3:$L$1000)="CONFIRMADO")),ROWS($A$3:A19))),"")</f>
        <v/>
      </c>
      <c r="O19" s="10" t="str">
        <f ca="1">IFERROR(INDEX(MAESTRO!O:O,_xludf.AGGREGATE(15,6,ROW(MAESTRO!$B$3:$B$1000)/((MAESTRO!$B$3:$B$1000="ASMARTALC")*(UPPER(MAESTRO!$L$3:$L$1000)="CONFIRMADO")),ROWS($A$3:A19))),"")</f>
        <v/>
      </c>
      <c r="P19" s="10" t="str">
        <f ca="1">IFERROR(INDEX(MAESTRO!P:P,_xludf.AGGREGATE(15,6,ROW(MAESTRO!$B$3:$B$1000)/((MAESTRO!$B$3:$B$1000="ASMARTALC")*(UPPER(MAESTRO!$L$3:$L$1000)="CONFIRMADO")),ROWS($A$3:A19))),"")</f>
        <v/>
      </c>
      <c r="Q19" s="10" t="str">
        <f ca="1">IFERROR(INDEX(MAESTRO!Q:Q,_xludf.AGGREGATE(15,6,ROW(MAESTRO!$B$3:$B$1000)/((MAESTRO!$B$3:$B$1000="ASMARTALC")*(UPPER(MAESTRO!$L$3:$L$1000)="CONFIRMADO")),ROWS($A$3:A19))),"")</f>
        <v/>
      </c>
      <c r="R19" s="10" t="str">
        <f ca="1">IFERROR(INDEX(MAESTRO!R:R,_xludf.AGGREGATE(15,6,ROW(MAESTRO!$B$3:$B$1000)/((MAESTRO!$B$3:$B$1000="ASMARTALC")*(UPPER(MAESTRO!$L$3:$L$1000)="CONFIRMADO")),ROWS($A$3:A19))),"")</f>
        <v/>
      </c>
      <c r="S19" s="10" t="str">
        <f ca="1">IFERROR(INDEX(MAESTRO!S:S,_xludf.AGGREGATE(15,6,ROW(MAESTRO!$B$3:$B$1000)/((MAESTRO!$B$3:$B$1000="ASMARTALC")*(UPPER(MAESTRO!$L$3:$L$1000)="CONFIRMADO")),ROWS($A$3:A19))),"")</f>
        <v/>
      </c>
      <c r="T19" s="10" t="str">
        <f ca="1">IFERROR(INDEX(MAESTRO!T:T,_xludf.AGGREGATE(15,6,ROW(MAESTRO!$B$3:$B$1000)/((MAESTRO!$B$3:$B$1000="ASMARTALC")*(UPPER(MAESTRO!$L$3:$L$1000)="CONFIRMADO")),ROWS($A$3:A19))),"")</f>
        <v/>
      </c>
      <c r="U19" s="10" t="str">
        <f ca="1">IFERROR(INDEX(MAESTRO!U:U,_xludf.AGGREGATE(15,6,ROW(MAESTRO!$B$3:$B$1000)/((MAESTRO!$B$3:$B$1000="ASMARTALC")*(UPPER(MAESTRO!$L$3:$L$1000)="CONFIRMADO")),ROWS($A$3:A19))),"")</f>
        <v/>
      </c>
      <c r="V19" s="10" t="str">
        <f ca="1">IFERROR(INDEX(MAESTRO!V:V,_xludf.AGGREGATE(15,6,ROW(MAESTRO!$B$3:$B$1000)/((MAESTRO!$B$3:$B$1000="ASMARTALC")*(UPPER(MAESTRO!$L$3:$L$1000)="CONFIRMADO")),ROWS($A$3:A19))),"")</f>
        <v/>
      </c>
      <c r="W19" s="10" t="str">
        <f ca="1">IFERROR(INDEX(MAESTRO!W:W,_xludf.AGGREGATE(15,6,ROW(MAESTRO!$B$3:$B$1000)/((MAESTRO!$B$3:$B$1000="ASMARTALC")*(UPPER(MAESTRO!$L$3:$L$1000)="CONFIRMADO")),ROWS($A$3:A19))),"")</f>
        <v/>
      </c>
      <c r="X19" s="10" t="str">
        <f ca="1">IFERROR(INDEX(MAESTRO!X:X,_xludf.AGGREGATE(15,6,ROW(MAESTRO!$B$3:$B$1000)/((MAESTRO!$B$3:$B$1000="ASMARTALC")*(UPPER(MAESTRO!$L$3:$L$1000)="CONFIRMADO")),ROWS($A$3:A19))),"")</f>
        <v/>
      </c>
    </row>
    <row r="20" spans="1:24" ht="22.05" customHeight="1">
      <c r="A20" s="13" t="str">
        <f ca="1">IFERROR(INDEX(MAESTRO!A:A,_xludf.AGGREGATE(15,6,ROW(MAESTRO!$B$3:$B$1000)/((MAESTRO!$B$3:$B$1000="ASMARTALC")*(UPPER(MAESTRO!$L$3:$L$1000)="CONFIRMADO")),ROWS($A$3:A20))),"")</f>
        <v/>
      </c>
      <c r="B20" s="13" t="str">
        <f ca="1">IFERROR(INDEX(MAESTRO!B:B,_xludf.AGGREGATE(15,6,ROW(MAESTRO!$B$3:$B$1000)/((MAESTRO!$B$3:$B$1000="ASMARTALC")*(UPPER(MAESTRO!$L$3:$L$1000)="CONFIRMADO")),ROWS($A$3:A20))),"")</f>
        <v/>
      </c>
      <c r="C20" s="13" t="str">
        <f ca="1">IFERROR(INDEX(MAESTRO!C:C,_xludf.AGGREGATE(15,6,ROW(MAESTRO!$B$3:$B$1000)/((MAESTRO!$B$3:$B$1000="ASMARTALC")*(UPPER(MAESTRO!$L$3:$L$1000)="CONFIRMADO")),ROWS($A$3:A20))),"")</f>
        <v/>
      </c>
      <c r="D20" s="13" t="str">
        <f ca="1">IFERROR(INDEX(MAESTRO!D:D,_xludf.AGGREGATE(15,6,ROW(MAESTRO!$B$3:$B$1000)/((MAESTRO!$B$3:$B$1000="ASMARTALC")*(UPPER(MAESTRO!$L$3:$L$1000)="CONFIRMADO")),ROWS($A$3:A20))),"")</f>
        <v/>
      </c>
      <c r="E20" s="13" t="str">
        <f ca="1">IFERROR(INDEX(MAESTRO!E:E,_xludf.AGGREGATE(15,6,ROW(MAESTRO!$B$3:$B$1000)/((MAESTRO!$B$3:$B$1000="ASMARTALC")*(UPPER(MAESTRO!$L$3:$L$1000)="CONFIRMADO")),ROWS($A$3:A20))),"")</f>
        <v/>
      </c>
      <c r="F20" s="13" t="str">
        <f ca="1">IFERROR(INDEX(MAESTRO!F:F,_xludf.AGGREGATE(15,6,ROW(MAESTRO!$B$3:$B$1000)/((MAESTRO!$B$3:$B$1000="ASMARTALC")*(UPPER(MAESTRO!$L$3:$L$1000)="CONFIRMADO")),ROWS($A$3:A20))),"")</f>
        <v/>
      </c>
      <c r="G20" s="13" t="str">
        <f ca="1">IFERROR(INDEX(MAESTRO!G:G,_xludf.AGGREGATE(15,6,ROW(MAESTRO!$B$3:$B$1000)/((MAESTRO!$B$3:$B$1000="ASMARTALC")*(UPPER(MAESTRO!$L$3:$L$1000)="CONFIRMADO")),ROWS($A$3:A20))),"")</f>
        <v/>
      </c>
      <c r="H20" s="13" t="str">
        <f ca="1">IFERROR(INDEX(MAESTRO!H:H,_xludf.AGGREGATE(15,6,ROW(MAESTRO!$B$3:$B$1000)/((MAESTRO!$B$3:$B$1000="ASMARTALC")*(UPPER(MAESTRO!$L$3:$L$1000)="CONFIRMADO")),ROWS($A$3:A20))),"")</f>
        <v/>
      </c>
      <c r="I20" s="13" t="str">
        <f ca="1">IFERROR(INDEX(MAESTRO!I:I,_xludf.AGGREGATE(15,6,ROW(MAESTRO!$B$3:$B$1000)/((MAESTRO!$B$3:$B$1000="ASMARTALC")*(UPPER(MAESTRO!$L$3:$L$1000)="CONFIRMADO")),ROWS($A$3:A20))),"")</f>
        <v/>
      </c>
      <c r="J20" s="13" t="str">
        <f ca="1">IFERROR(INDEX(MAESTRO!J:J,_xludf.AGGREGATE(15,6,ROW(MAESTRO!$B$3:$B$1000)/((MAESTRO!$B$3:$B$1000="ASMARTALC")*(UPPER(MAESTRO!$L$3:$L$1000)="CONFIRMADO")),ROWS($A$3:A20))),"")</f>
        <v/>
      </c>
      <c r="K20" s="13" t="str">
        <f ca="1">IFERROR(INDEX(MAESTRO!K:K,_xludf.AGGREGATE(15,6,ROW(MAESTRO!$B$3:$B$1000)/((MAESTRO!$B$3:$B$1000="ASMARTALC")*(UPPER(MAESTRO!$L$3:$L$1000)="CONFIRMADO")),ROWS($A$3:A20))),"")</f>
        <v/>
      </c>
      <c r="L20" s="13" t="str">
        <f ca="1">IFERROR(INDEX(MAESTRO!L:L,_xludf.AGGREGATE(15,6,ROW(MAESTRO!$B$3:$B$1000)/((MAESTRO!$B$3:$B$1000="ASMARTALC")*(UPPER(MAESTRO!$L$3:$L$1000)="CONFIRMADO")),ROWS($A$3:A20))),"")</f>
        <v/>
      </c>
      <c r="M20" s="13" t="str">
        <f ca="1">IFERROR(INDEX(MAESTRO!M:M,_xludf.AGGREGATE(15,6,ROW(MAESTRO!$B$3:$B$1000)/((MAESTRO!$B$3:$B$1000="ASMARTALC")*(UPPER(MAESTRO!$L$3:$L$1000)="CONFIRMADO")),ROWS($A$3:A20))),"")</f>
        <v/>
      </c>
      <c r="N20" s="13" t="str">
        <f ca="1">IFERROR(INDEX(MAESTRO!N:N,_xludf.AGGREGATE(15,6,ROW(MAESTRO!$B$3:$B$1000)/((MAESTRO!$B$3:$B$1000="ASMARTALC")*(UPPER(MAESTRO!$L$3:$L$1000)="CONFIRMADO")),ROWS($A$3:A20))),"")</f>
        <v/>
      </c>
      <c r="O20" s="13" t="str">
        <f ca="1">IFERROR(INDEX(MAESTRO!O:O,_xludf.AGGREGATE(15,6,ROW(MAESTRO!$B$3:$B$1000)/((MAESTRO!$B$3:$B$1000="ASMARTALC")*(UPPER(MAESTRO!$L$3:$L$1000)="CONFIRMADO")),ROWS($A$3:A20))),"")</f>
        <v/>
      </c>
      <c r="P20" s="13" t="str">
        <f ca="1">IFERROR(INDEX(MAESTRO!P:P,_xludf.AGGREGATE(15,6,ROW(MAESTRO!$B$3:$B$1000)/((MAESTRO!$B$3:$B$1000="ASMARTALC")*(UPPER(MAESTRO!$L$3:$L$1000)="CONFIRMADO")),ROWS($A$3:A20))),"")</f>
        <v/>
      </c>
      <c r="Q20" s="13" t="str">
        <f ca="1">IFERROR(INDEX(MAESTRO!Q:Q,_xludf.AGGREGATE(15,6,ROW(MAESTRO!$B$3:$B$1000)/((MAESTRO!$B$3:$B$1000="ASMARTALC")*(UPPER(MAESTRO!$L$3:$L$1000)="CONFIRMADO")),ROWS($A$3:A20))),"")</f>
        <v/>
      </c>
      <c r="R20" s="13" t="str">
        <f ca="1">IFERROR(INDEX(MAESTRO!R:R,_xludf.AGGREGATE(15,6,ROW(MAESTRO!$B$3:$B$1000)/((MAESTRO!$B$3:$B$1000="ASMARTALC")*(UPPER(MAESTRO!$L$3:$L$1000)="CONFIRMADO")),ROWS($A$3:A20))),"")</f>
        <v/>
      </c>
      <c r="S20" s="13" t="str">
        <f ca="1">IFERROR(INDEX(MAESTRO!S:S,_xludf.AGGREGATE(15,6,ROW(MAESTRO!$B$3:$B$1000)/((MAESTRO!$B$3:$B$1000="ASMARTALC")*(UPPER(MAESTRO!$L$3:$L$1000)="CONFIRMADO")),ROWS($A$3:A20))),"")</f>
        <v/>
      </c>
      <c r="T20" s="13" t="str">
        <f ca="1">IFERROR(INDEX(MAESTRO!T:T,_xludf.AGGREGATE(15,6,ROW(MAESTRO!$B$3:$B$1000)/((MAESTRO!$B$3:$B$1000="ASMARTALC")*(UPPER(MAESTRO!$L$3:$L$1000)="CONFIRMADO")),ROWS($A$3:A20))),"")</f>
        <v/>
      </c>
      <c r="U20" s="13" t="str">
        <f ca="1">IFERROR(INDEX(MAESTRO!U:U,_xludf.AGGREGATE(15,6,ROW(MAESTRO!$B$3:$B$1000)/((MAESTRO!$B$3:$B$1000="ASMARTALC")*(UPPER(MAESTRO!$L$3:$L$1000)="CONFIRMADO")),ROWS($A$3:A20))),"")</f>
        <v/>
      </c>
      <c r="V20" s="13" t="str">
        <f ca="1">IFERROR(INDEX(MAESTRO!V:V,_xludf.AGGREGATE(15,6,ROW(MAESTRO!$B$3:$B$1000)/((MAESTRO!$B$3:$B$1000="ASMARTALC")*(UPPER(MAESTRO!$L$3:$L$1000)="CONFIRMADO")),ROWS($A$3:A20))),"")</f>
        <v/>
      </c>
      <c r="W20" s="13" t="str">
        <f ca="1">IFERROR(INDEX(MAESTRO!W:W,_xludf.AGGREGATE(15,6,ROW(MAESTRO!$B$3:$B$1000)/((MAESTRO!$B$3:$B$1000="ASMARTALC")*(UPPER(MAESTRO!$L$3:$L$1000)="CONFIRMADO")),ROWS($A$3:A20))),"")</f>
        <v/>
      </c>
      <c r="X20" s="13" t="str">
        <f ca="1">IFERROR(INDEX(MAESTRO!X:X,_xludf.AGGREGATE(15,6,ROW(MAESTRO!$B$3:$B$1000)/((MAESTRO!$B$3:$B$1000="ASMARTALC")*(UPPER(MAESTRO!$L$3:$L$1000)="CONFIRMADO")),ROWS($A$3:A20))),"")</f>
        <v/>
      </c>
    </row>
    <row r="21" spans="1:24" ht="22.05" customHeight="1">
      <c r="A21" s="10" t="str">
        <f ca="1">IFERROR(INDEX(MAESTRO!A:A,_xludf.AGGREGATE(15,6,ROW(MAESTRO!$B$3:$B$1000)/((MAESTRO!$B$3:$B$1000="ASMARTALC")*(UPPER(MAESTRO!$L$3:$L$1000)="CONFIRMADO")),ROWS($A$3:A21))),"")</f>
        <v/>
      </c>
      <c r="B21" s="10" t="str">
        <f ca="1">IFERROR(INDEX(MAESTRO!B:B,_xludf.AGGREGATE(15,6,ROW(MAESTRO!$B$3:$B$1000)/((MAESTRO!$B$3:$B$1000="ASMARTALC")*(UPPER(MAESTRO!$L$3:$L$1000)="CONFIRMADO")),ROWS($A$3:A21))),"")</f>
        <v/>
      </c>
      <c r="C21" s="10" t="str">
        <f ca="1">IFERROR(INDEX(MAESTRO!C:C,_xludf.AGGREGATE(15,6,ROW(MAESTRO!$B$3:$B$1000)/((MAESTRO!$B$3:$B$1000="ASMARTALC")*(UPPER(MAESTRO!$L$3:$L$1000)="CONFIRMADO")),ROWS($A$3:A21))),"")</f>
        <v/>
      </c>
      <c r="D21" s="10" t="str">
        <f ca="1">IFERROR(INDEX(MAESTRO!D:D,_xludf.AGGREGATE(15,6,ROW(MAESTRO!$B$3:$B$1000)/((MAESTRO!$B$3:$B$1000="ASMARTALC")*(UPPER(MAESTRO!$L$3:$L$1000)="CONFIRMADO")),ROWS($A$3:A21))),"")</f>
        <v/>
      </c>
      <c r="E21" s="10" t="str">
        <f ca="1">IFERROR(INDEX(MAESTRO!E:E,_xludf.AGGREGATE(15,6,ROW(MAESTRO!$B$3:$B$1000)/((MAESTRO!$B$3:$B$1000="ASMARTALC")*(UPPER(MAESTRO!$L$3:$L$1000)="CONFIRMADO")),ROWS($A$3:A21))),"")</f>
        <v/>
      </c>
      <c r="F21" s="10" t="str">
        <f ca="1">IFERROR(INDEX(MAESTRO!F:F,_xludf.AGGREGATE(15,6,ROW(MAESTRO!$B$3:$B$1000)/((MAESTRO!$B$3:$B$1000="ASMARTALC")*(UPPER(MAESTRO!$L$3:$L$1000)="CONFIRMADO")),ROWS($A$3:A21))),"")</f>
        <v/>
      </c>
      <c r="G21" s="10" t="str">
        <f ca="1">IFERROR(INDEX(MAESTRO!G:G,_xludf.AGGREGATE(15,6,ROW(MAESTRO!$B$3:$B$1000)/((MAESTRO!$B$3:$B$1000="ASMARTALC")*(UPPER(MAESTRO!$L$3:$L$1000)="CONFIRMADO")),ROWS($A$3:A21))),"")</f>
        <v/>
      </c>
      <c r="H21" s="10" t="str">
        <f ca="1">IFERROR(INDEX(MAESTRO!H:H,_xludf.AGGREGATE(15,6,ROW(MAESTRO!$B$3:$B$1000)/((MAESTRO!$B$3:$B$1000="ASMARTALC")*(UPPER(MAESTRO!$L$3:$L$1000)="CONFIRMADO")),ROWS($A$3:A21))),"")</f>
        <v/>
      </c>
      <c r="I21" s="10" t="str">
        <f ca="1">IFERROR(INDEX(MAESTRO!I:I,_xludf.AGGREGATE(15,6,ROW(MAESTRO!$B$3:$B$1000)/((MAESTRO!$B$3:$B$1000="ASMARTALC")*(UPPER(MAESTRO!$L$3:$L$1000)="CONFIRMADO")),ROWS($A$3:A21))),"")</f>
        <v/>
      </c>
      <c r="J21" s="10" t="str">
        <f ca="1">IFERROR(INDEX(MAESTRO!J:J,_xludf.AGGREGATE(15,6,ROW(MAESTRO!$B$3:$B$1000)/((MAESTRO!$B$3:$B$1000="ASMARTALC")*(UPPER(MAESTRO!$L$3:$L$1000)="CONFIRMADO")),ROWS($A$3:A21))),"")</f>
        <v/>
      </c>
      <c r="K21" s="10" t="str">
        <f ca="1">IFERROR(INDEX(MAESTRO!K:K,_xludf.AGGREGATE(15,6,ROW(MAESTRO!$B$3:$B$1000)/((MAESTRO!$B$3:$B$1000="ASMARTALC")*(UPPER(MAESTRO!$L$3:$L$1000)="CONFIRMADO")),ROWS($A$3:A21))),"")</f>
        <v/>
      </c>
      <c r="L21" s="10" t="str">
        <f ca="1">IFERROR(INDEX(MAESTRO!L:L,_xludf.AGGREGATE(15,6,ROW(MAESTRO!$B$3:$B$1000)/((MAESTRO!$B$3:$B$1000="ASMARTALC")*(UPPER(MAESTRO!$L$3:$L$1000)="CONFIRMADO")),ROWS($A$3:A21))),"")</f>
        <v/>
      </c>
      <c r="M21" s="10" t="str">
        <f ca="1">IFERROR(INDEX(MAESTRO!M:M,_xludf.AGGREGATE(15,6,ROW(MAESTRO!$B$3:$B$1000)/((MAESTRO!$B$3:$B$1000="ASMARTALC")*(UPPER(MAESTRO!$L$3:$L$1000)="CONFIRMADO")),ROWS($A$3:A21))),"")</f>
        <v/>
      </c>
      <c r="N21" s="10" t="str">
        <f ca="1">IFERROR(INDEX(MAESTRO!N:N,_xludf.AGGREGATE(15,6,ROW(MAESTRO!$B$3:$B$1000)/((MAESTRO!$B$3:$B$1000="ASMARTALC")*(UPPER(MAESTRO!$L$3:$L$1000)="CONFIRMADO")),ROWS($A$3:A21))),"")</f>
        <v/>
      </c>
      <c r="O21" s="10" t="str">
        <f ca="1">IFERROR(INDEX(MAESTRO!O:O,_xludf.AGGREGATE(15,6,ROW(MAESTRO!$B$3:$B$1000)/((MAESTRO!$B$3:$B$1000="ASMARTALC")*(UPPER(MAESTRO!$L$3:$L$1000)="CONFIRMADO")),ROWS($A$3:A21))),"")</f>
        <v/>
      </c>
      <c r="P21" s="10" t="str">
        <f ca="1">IFERROR(INDEX(MAESTRO!P:P,_xludf.AGGREGATE(15,6,ROW(MAESTRO!$B$3:$B$1000)/((MAESTRO!$B$3:$B$1000="ASMARTALC")*(UPPER(MAESTRO!$L$3:$L$1000)="CONFIRMADO")),ROWS($A$3:A21))),"")</f>
        <v/>
      </c>
      <c r="Q21" s="10" t="str">
        <f ca="1">IFERROR(INDEX(MAESTRO!Q:Q,_xludf.AGGREGATE(15,6,ROW(MAESTRO!$B$3:$B$1000)/((MAESTRO!$B$3:$B$1000="ASMARTALC")*(UPPER(MAESTRO!$L$3:$L$1000)="CONFIRMADO")),ROWS($A$3:A21))),"")</f>
        <v/>
      </c>
      <c r="R21" s="10" t="str">
        <f ca="1">IFERROR(INDEX(MAESTRO!R:R,_xludf.AGGREGATE(15,6,ROW(MAESTRO!$B$3:$B$1000)/((MAESTRO!$B$3:$B$1000="ASMARTALC")*(UPPER(MAESTRO!$L$3:$L$1000)="CONFIRMADO")),ROWS($A$3:A21))),"")</f>
        <v/>
      </c>
      <c r="S21" s="10" t="str">
        <f ca="1">IFERROR(INDEX(MAESTRO!S:S,_xludf.AGGREGATE(15,6,ROW(MAESTRO!$B$3:$B$1000)/((MAESTRO!$B$3:$B$1000="ASMARTALC")*(UPPER(MAESTRO!$L$3:$L$1000)="CONFIRMADO")),ROWS($A$3:A21))),"")</f>
        <v/>
      </c>
      <c r="T21" s="10" t="str">
        <f ca="1">IFERROR(INDEX(MAESTRO!T:T,_xludf.AGGREGATE(15,6,ROW(MAESTRO!$B$3:$B$1000)/((MAESTRO!$B$3:$B$1000="ASMARTALC")*(UPPER(MAESTRO!$L$3:$L$1000)="CONFIRMADO")),ROWS($A$3:A21))),"")</f>
        <v/>
      </c>
      <c r="U21" s="10" t="str">
        <f ca="1">IFERROR(INDEX(MAESTRO!U:U,_xludf.AGGREGATE(15,6,ROW(MAESTRO!$B$3:$B$1000)/((MAESTRO!$B$3:$B$1000="ASMARTALC")*(UPPER(MAESTRO!$L$3:$L$1000)="CONFIRMADO")),ROWS($A$3:A21))),"")</f>
        <v/>
      </c>
      <c r="V21" s="10" t="str">
        <f ca="1">IFERROR(INDEX(MAESTRO!V:V,_xludf.AGGREGATE(15,6,ROW(MAESTRO!$B$3:$B$1000)/((MAESTRO!$B$3:$B$1000="ASMARTALC")*(UPPER(MAESTRO!$L$3:$L$1000)="CONFIRMADO")),ROWS($A$3:A21))),"")</f>
        <v/>
      </c>
      <c r="W21" s="10" t="str">
        <f ca="1">IFERROR(INDEX(MAESTRO!W:W,_xludf.AGGREGATE(15,6,ROW(MAESTRO!$B$3:$B$1000)/((MAESTRO!$B$3:$B$1000="ASMARTALC")*(UPPER(MAESTRO!$L$3:$L$1000)="CONFIRMADO")),ROWS($A$3:A21))),"")</f>
        <v/>
      </c>
      <c r="X21" s="10" t="str">
        <f ca="1">IFERROR(INDEX(MAESTRO!X:X,_xludf.AGGREGATE(15,6,ROW(MAESTRO!$B$3:$B$1000)/((MAESTRO!$B$3:$B$1000="ASMARTALC")*(UPPER(MAESTRO!$L$3:$L$1000)="CONFIRMADO")),ROWS($A$3:A21))),"")</f>
        <v/>
      </c>
    </row>
    <row r="22" spans="1:24" ht="22.05" customHeight="1">
      <c r="A22" s="13" t="str">
        <f ca="1">IFERROR(INDEX(MAESTRO!A:A,_xludf.AGGREGATE(15,6,ROW(MAESTRO!$B$3:$B$1000)/((MAESTRO!$B$3:$B$1000="ASMARTALC")*(UPPER(MAESTRO!$L$3:$L$1000)="CONFIRMADO")),ROWS($A$3:A22))),"")</f>
        <v/>
      </c>
      <c r="B22" s="13" t="str">
        <f ca="1">IFERROR(INDEX(MAESTRO!B:B,_xludf.AGGREGATE(15,6,ROW(MAESTRO!$B$3:$B$1000)/((MAESTRO!$B$3:$B$1000="ASMARTALC")*(UPPER(MAESTRO!$L$3:$L$1000)="CONFIRMADO")),ROWS($A$3:A22))),"")</f>
        <v/>
      </c>
      <c r="C22" s="13" t="str">
        <f ca="1">IFERROR(INDEX(MAESTRO!C:C,_xludf.AGGREGATE(15,6,ROW(MAESTRO!$B$3:$B$1000)/((MAESTRO!$B$3:$B$1000="ASMARTALC")*(UPPER(MAESTRO!$L$3:$L$1000)="CONFIRMADO")),ROWS($A$3:A22))),"")</f>
        <v/>
      </c>
      <c r="D22" s="13" t="str">
        <f ca="1">IFERROR(INDEX(MAESTRO!D:D,_xludf.AGGREGATE(15,6,ROW(MAESTRO!$B$3:$B$1000)/((MAESTRO!$B$3:$B$1000="ASMARTALC")*(UPPER(MAESTRO!$L$3:$L$1000)="CONFIRMADO")),ROWS($A$3:A22))),"")</f>
        <v/>
      </c>
      <c r="E22" s="13" t="str">
        <f ca="1">IFERROR(INDEX(MAESTRO!E:E,_xludf.AGGREGATE(15,6,ROW(MAESTRO!$B$3:$B$1000)/((MAESTRO!$B$3:$B$1000="ASMARTALC")*(UPPER(MAESTRO!$L$3:$L$1000)="CONFIRMADO")),ROWS($A$3:A22))),"")</f>
        <v/>
      </c>
      <c r="F22" s="13" t="str">
        <f ca="1">IFERROR(INDEX(MAESTRO!F:F,_xludf.AGGREGATE(15,6,ROW(MAESTRO!$B$3:$B$1000)/((MAESTRO!$B$3:$B$1000="ASMARTALC")*(UPPER(MAESTRO!$L$3:$L$1000)="CONFIRMADO")),ROWS($A$3:A22))),"")</f>
        <v/>
      </c>
      <c r="G22" s="13" t="str">
        <f ca="1">IFERROR(INDEX(MAESTRO!G:G,_xludf.AGGREGATE(15,6,ROW(MAESTRO!$B$3:$B$1000)/((MAESTRO!$B$3:$B$1000="ASMARTALC")*(UPPER(MAESTRO!$L$3:$L$1000)="CONFIRMADO")),ROWS($A$3:A22))),"")</f>
        <v/>
      </c>
      <c r="H22" s="13" t="str">
        <f ca="1">IFERROR(INDEX(MAESTRO!H:H,_xludf.AGGREGATE(15,6,ROW(MAESTRO!$B$3:$B$1000)/((MAESTRO!$B$3:$B$1000="ASMARTALC")*(UPPER(MAESTRO!$L$3:$L$1000)="CONFIRMADO")),ROWS($A$3:A22))),"")</f>
        <v/>
      </c>
      <c r="I22" s="13" t="str">
        <f ca="1">IFERROR(INDEX(MAESTRO!I:I,_xludf.AGGREGATE(15,6,ROW(MAESTRO!$B$3:$B$1000)/((MAESTRO!$B$3:$B$1000="ASMARTALC")*(UPPER(MAESTRO!$L$3:$L$1000)="CONFIRMADO")),ROWS($A$3:A22))),"")</f>
        <v/>
      </c>
      <c r="J22" s="13" t="str">
        <f ca="1">IFERROR(INDEX(MAESTRO!J:J,_xludf.AGGREGATE(15,6,ROW(MAESTRO!$B$3:$B$1000)/((MAESTRO!$B$3:$B$1000="ASMARTALC")*(UPPER(MAESTRO!$L$3:$L$1000)="CONFIRMADO")),ROWS($A$3:A22))),"")</f>
        <v/>
      </c>
      <c r="K22" s="13" t="str">
        <f ca="1">IFERROR(INDEX(MAESTRO!K:K,_xludf.AGGREGATE(15,6,ROW(MAESTRO!$B$3:$B$1000)/((MAESTRO!$B$3:$B$1000="ASMARTALC")*(UPPER(MAESTRO!$L$3:$L$1000)="CONFIRMADO")),ROWS($A$3:A22))),"")</f>
        <v/>
      </c>
      <c r="L22" s="13" t="str">
        <f ca="1">IFERROR(INDEX(MAESTRO!L:L,_xludf.AGGREGATE(15,6,ROW(MAESTRO!$B$3:$B$1000)/((MAESTRO!$B$3:$B$1000="ASMARTALC")*(UPPER(MAESTRO!$L$3:$L$1000)="CONFIRMADO")),ROWS($A$3:A22))),"")</f>
        <v/>
      </c>
      <c r="M22" s="13" t="str">
        <f ca="1">IFERROR(INDEX(MAESTRO!M:M,_xludf.AGGREGATE(15,6,ROW(MAESTRO!$B$3:$B$1000)/((MAESTRO!$B$3:$B$1000="ASMARTALC")*(UPPER(MAESTRO!$L$3:$L$1000)="CONFIRMADO")),ROWS($A$3:A22))),"")</f>
        <v/>
      </c>
      <c r="N22" s="13" t="str">
        <f ca="1">IFERROR(INDEX(MAESTRO!N:N,_xludf.AGGREGATE(15,6,ROW(MAESTRO!$B$3:$B$1000)/((MAESTRO!$B$3:$B$1000="ASMARTALC")*(UPPER(MAESTRO!$L$3:$L$1000)="CONFIRMADO")),ROWS($A$3:A22))),"")</f>
        <v/>
      </c>
      <c r="O22" s="13" t="str">
        <f ca="1">IFERROR(INDEX(MAESTRO!O:O,_xludf.AGGREGATE(15,6,ROW(MAESTRO!$B$3:$B$1000)/((MAESTRO!$B$3:$B$1000="ASMARTALC")*(UPPER(MAESTRO!$L$3:$L$1000)="CONFIRMADO")),ROWS($A$3:A22))),"")</f>
        <v/>
      </c>
      <c r="P22" s="13" t="str">
        <f ca="1">IFERROR(INDEX(MAESTRO!P:P,_xludf.AGGREGATE(15,6,ROW(MAESTRO!$B$3:$B$1000)/((MAESTRO!$B$3:$B$1000="ASMARTALC")*(UPPER(MAESTRO!$L$3:$L$1000)="CONFIRMADO")),ROWS($A$3:A22))),"")</f>
        <v/>
      </c>
      <c r="Q22" s="13" t="str">
        <f ca="1">IFERROR(INDEX(MAESTRO!Q:Q,_xludf.AGGREGATE(15,6,ROW(MAESTRO!$B$3:$B$1000)/((MAESTRO!$B$3:$B$1000="ASMARTALC")*(UPPER(MAESTRO!$L$3:$L$1000)="CONFIRMADO")),ROWS($A$3:A22))),"")</f>
        <v/>
      </c>
      <c r="R22" s="13" t="str">
        <f ca="1">IFERROR(INDEX(MAESTRO!R:R,_xludf.AGGREGATE(15,6,ROW(MAESTRO!$B$3:$B$1000)/((MAESTRO!$B$3:$B$1000="ASMARTALC")*(UPPER(MAESTRO!$L$3:$L$1000)="CONFIRMADO")),ROWS($A$3:A22))),"")</f>
        <v/>
      </c>
      <c r="S22" s="13" t="str">
        <f ca="1">IFERROR(INDEX(MAESTRO!S:S,_xludf.AGGREGATE(15,6,ROW(MAESTRO!$B$3:$B$1000)/((MAESTRO!$B$3:$B$1000="ASMARTALC")*(UPPER(MAESTRO!$L$3:$L$1000)="CONFIRMADO")),ROWS($A$3:A22))),"")</f>
        <v/>
      </c>
      <c r="T22" s="13" t="str">
        <f ca="1">IFERROR(INDEX(MAESTRO!T:T,_xludf.AGGREGATE(15,6,ROW(MAESTRO!$B$3:$B$1000)/((MAESTRO!$B$3:$B$1000="ASMARTALC")*(UPPER(MAESTRO!$L$3:$L$1000)="CONFIRMADO")),ROWS($A$3:A22))),"")</f>
        <v/>
      </c>
      <c r="U22" s="13" t="str">
        <f ca="1">IFERROR(INDEX(MAESTRO!U:U,_xludf.AGGREGATE(15,6,ROW(MAESTRO!$B$3:$B$1000)/((MAESTRO!$B$3:$B$1000="ASMARTALC")*(UPPER(MAESTRO!$L$3:$L$1000)="CONFIRMADO")),ROWS($A$3:A22))),"")</f>
        <v/>
      </c>
      <c r="V22" s="13" t="str">
        <f ca="1">IFERROR(INDEX(MAESTRO!V:V,_xludf.AGGREGATE(15,6,ROW(MAESTRO!$B$3:$B$1000)/((MAESTRO!$B$3:$B$1000="ASMARTALC")*(UPPER(MAESTRO!$L$3:$L$1000)="CONFIRMADO")),ROWS($A$3:A22))),"")</f>
        <v/>
      </c>
      <c r="W22" s="13" t="str">
        <f ca="1">IFERROR(INDEX(MAESTRO!W:W,_xludf.AGGREGATE(15,6,ROW(MAESTRO!$B$3:$B$1000)/((MAESTRO!$B$3:$B$1000="ASMARTALC")*(UPPER(MAESTRO!$L$3:$L$1000)="CONFIRMADO")),ROWS($A$3:A22))),"")</f>
        <v/>
      </c>
      <c r="X22" s="13" t="str">
        <f ca="1">IFERROR(INDEX(MAESTRO!X:X,_xludf.AGGREGATE(15,6,ROW(MAESTRO!$B$3:$B$1000)/((MAESTRO!$B$3:$B$1000="ASMARTALC")*(UPPER(MAESTRO!$L$3:$L$1000)="CONFIRMADO")),ROWS($A$3:A22))),"")</f>
        <v/>
      </c>
    </row>
    <row r="23" spans="1:24" ht="22.05" customHeight="1">
      <c r="A23" s="10" t="str">
        <f ca="1">IFERROR(INDEX(MAESTRO!A:A,_xludf.AGGREGATE(15,6,ROW(MAESTRO!$B$3:$B$1000)/((MAESTRO!$B$3:$B$1000="ASMARTALC")*(UPPER(MAESTRO!$L$3:$L$1000)="CONFIRMADO")),ROWS($A$3:A23))),"")</f>
        <v/>
      </c>
      <c r="B23" s="10" t="str">
        <f ca="1">IFERROR(INDEX(MAESTRO!B:B,_xludf.AGGREGATE(15,6,ROW(MAESTRO!$B$3:$B$1000)/((MAESTRO!$B$3:$B$1000="ASMARTALC")*(UPPER(MAESTRO!$L$3:$L$1000)="CONFIRMADO")),ROWS($A$3:A23))),"")</f>
        <v/>
      </c>
      <c r="C23" s="10" t="str">
        <f ca="1">IFERROR(INDEX(MAESTRO!C:C,_xludf.AGGREGATE(15,6,ROW(MAESTRO!$B$3:$B$1000)/((MAESTRO!$B$3:$B$1000="ASMARTALC")*(UPPER(MAESTRO!$L$3:$L$1000)="CONFIRMADO")),ROWS($A$3:A23))),"")</f>
        <v/>
      </c>
      <c r="D23" s="10" t="str">
        <f ca="1">IFERROR(INDEX(MAESTRO!D:D,_xludf.AGGREGATE(15,6,ROW(MAESTRO!$B$3:$B$1000)/((MAESTRO!$B$3:$B$1000="ASMARTALC")*(UPPER(MAESTRO!$L$3:$L$1000)="CONFIRMADO")),ROWS($A$3:A23))),"")</f>
        <v/>
      </c>
      <c r="E23" s="10" t="str">
        <f ca="1">IFERROR(INDEX(MAESTRO!E:E,_xludf.AGGREGATE(15,6,ROW(MAESTRO!$B$3:$B$1000)/((MAESTRO!$B$3:$B$1000="ASMARTALC")*(UPPER(MAESTRO!$L$3:$L$1000)="CONFIRMADO")),ROWS($A$3:A23))),"")</f>
        <v/>
      </c>
      <c r="F23" s="10" t="str">
        <f ca="1">IFERROR(INDEX(MAESTRO!F:F,_xludf.AGGREGATE(15,6,ROW(MAESTRO!$B$3:$B$1000)/((MAESTRO!$B$3:$B$1000="ASMARTALC")*(UPPER(MAESTRO!$L$3:$L$1000)="CONFIRMADO")),ROWS($A$3:A23))),"")</f>
        <v/>
      </c>
      <c r="G23" s="10" t="str">
        <f ca="1">IFERROR(INDEX(MAESTRO!G:G,_xludf.AGGREGATE(15,6,ROW(MAESTRO!$B$3:$B$1000)/((MAESTRO!$B$3:$B$1000="ASMARTALC")*(UPPER(MAESTRO!$L$3:$L$1000)="CONFIRMADO")),ROWS($A$3:A23))),"")</f>
        <v/>
      </c>
      <c r="H23" s="10" t="str">
        <f ca="1">IFERROR(INDEX(MAESTRO!H:H,_xludf.AGGREGATE(15,6,ROW(MAESTRO!$B$3:$B$1000)/((MAESTRO!$B$3:$B$1000="ASMARTALC")*(UPPER(MAESTRO!$L$3:$L$1000)="CONFIRMADO")),ROWS($A$3:A23))),"")</f>
        <v/>
      </c>
      <c r="I23" s="10" t="str">
        <f ca="1">IFERROR(INDEX(MAESTRO!I:I,_xludf.AGGREGATE(15,6,ROW(MAESTRO!$B$3:$B$1000)/((MAESTRO!$B$3:$B$1000="ASMARTALC")*(UPPER(MAESTRO!$L$3:$L$1000)="CONFIRMADO")),ROWS($A$3:A23))),"")</f>
        <v/>
      </c>
      <c r="J23" s="10" t="str">
        <f ca="1">IFERROR(INDEX(MAESTRO!J:J,_xludf.AGGREGATE(15,6,ROW(MAESTRO!$B$3:$B$1000)/((MAESTRO!$B$3:$B$1000="ASMARTALC")*(UPPER(MAESTRO!$L$3:$L$1000)="CONFIRMADO")),ROWS($A$3:A23))),"")</f>
        <v/>
      </c>
      <c r="K23" s="10" t="str">
        <f ca="1">IFERROR(INDEX(MAESTRO!K:K,_xludf.AGGREGATE(15,6,ROW(MAESTRO!$B$3:$B$1000)/((MAESTRO!$B$3:$B$1000="ASMARTALC")*(UPPER(MAESTRO!$L$3:$L$1000)="CONFIRMADO")),ROWS($A$3:A23))),"")</f>
        <v/>
      </c>
      <c r="L23" s="10" t="str">
        <f ca="1">IFERROR(INDEX(MAESTRO!L:L,_xludf.AGGREGATE(15,6,ROW(MAESTRO!$B$3:$B$1000)/((MAESTRO!$B$3:$B$1000="ASMARTALC")*(UPPER(MAESTRO!$L$3:$L$1000)="CONFIRMADO")),ROWS($A$3:A23))),"")</f>
        <v/>
      </c>
      <c r="M23" s="10" t="str">
        <f ca="1">IFERROR(INDEX(MAESTRO!M:M,_xludf.AGGREGATE(15,6,ROW(MAESTRO!$B$3:$B$1000)/((MAESTRO!$B$3:$B$1000="ASMARTALC")*(UPPER(MAESTRO!$L$3:$L$1000)="CONFIRMADO")),ROWS($A$3:A23))),"")</f>
        <v/>
      </c>
      <c r="N23" s="10" t="str">
        <f ca="1">IFERROR(INDEX(MAESTRO!N:N,_xludf.AGGREGATE(15,6,ROW(MAESTRO!$B$3:$B$1000)/((MAESTRO!$B$3:$B$1000="ASMARTALC")*(UPPER(MAESTRO!$L$3:$L$1000)="CONFIRMADO")),ROWS($A$3:A23))),"")</f>
        <v/>
      </c>
      <c r="O23" s="10" t="str">
        <f ca="1">IFERROR(INDEX(MAESTRO!O:O,_xludf.AGGREGATE(15,6,ROW(MAESTRO!$B$3:$B$1000)/((MAESTRO!$B$3:$B$1000="ASMARTALC")*(UPPER(MAESTRO!$L$3:$L$1000)="CONFIRMADO")),ROWS($A$3:A23))),"")</f>
        <v/>
      </c>
      <c r="P23" s="10" t="str">
        <f ca="1">IFERROR(INDEX(MAESTRO!P:P,_xludf.AGGREGATE(15,6,ROW(MAESTRO!$B$3:$B$1000)/((MAESTRO!$B$3:$B$1000="ASMARTALC")*(UPPER(MAESTRO!$L$3:$L$1000)="CONFIRMADO")),ROWS($A$3:A23))),"")</f>
        <v/>
      </c>
      <c r="Q23" s="10" t="str">
        <f ca="1">IFERROR(INDEX(MAESTRO!Q:Q,_xludf.AGGREGATE(15,6,ROW(MAESTRO!$B$3:$B$1000)/((MAESTRO!$B$3:$B$1000="ASMARTALC")*(UPPER(MAESTRO!$L$3:$L$1000)="CONFIRMADO")),ROWS($A$3:A23))),"")</f>
        <v/>
      </c>
      <c r="R23" s="10" t="str">
        <f ca="1">IFERROR(INDEX(MAESTRO!R:R,_xludf.AGGREGATE(15,6,ROW(MAESTRO!$B$3:$B$1000)/((MAESTRO!$B$3:$B$1000="ASMARTALC")*(UPPER(MAESTRO!$L$3:$L$1000)="CONFIRMADO")),ROWS($A$3:A23))),"")</f>
        <v/>
      </c>
      <c r="S23" s="10" t="str">
        <f ca="1">IFERROR(INDEX(MAESTRO!S:S,_xludf.AGGREGATE(15,6,ROW(MAESTRO!$B$3:$B$1000)/((MAESTRO!$B$3:$B$1000="ASMARTALC")*(UPPER(MAESTRO!$L$3:$L$1000)="CONFIRMADO")),ROWS($A$3:A23))),"")</f>
        <v/>
      </c>
      <c r="T23" s="10" t="str">
        <f ca="1">IFERROR(INDEX(MAESTRO!T:T,_xludf.AGGREGATE(15,6,ROW(MAESTRO!$B$3:$B$1000)/((MAESTRO!$B$3:$B$1000="ASMARTALC")*(UPPER(MAESTRO!$L$3:$L$1000)="CONFIRMADO")),ROWS($A$3:A23))),"")</f>
        <v/>
      </c>
      <c r="U23" s="10" t="str">
        <f ca="1">IFERROR(INDEX(MAESTRO!U:U,_xludf.AGGREGATE(15,6,ROW(MAESTRO!$B$3:$B$1000)/((MAESTRO!$B$3:$B$1000="ASMARTALC")*(UPPER(MAESTRO!$L$3:$L$1000)="CONFIRMADO")),ROWS($A$3:A23))),"")</f>
        <v/>
      </c>
      <c r="V23" s="10" t="str">
        <f ca="1">IFERROR(INDEX(MAESTRO!V:V,_xludf.AGGREGATE(15,6,ROW(MAESTRO!$B$3:$B$1000)/((MAESTRO!$B$3:$B$1000="ASMARTALC")*(UPPER(MAESTRO!$L$3:$L$1000)="CONFIRMADO")),ROWS($A$3:A23))),"")</f>
        <v/>
      </c>
      <c r="W23" s="10" t="str">
        <f ca="1">IFERROR(INDEX(MAESTRO!W:W,_xludf.AGGREGATE(15,6,ROW(MAESTRO!$B$3:$B$1000)/((MAESTRO!$B$3:$B$1000="ASMARTALC")*(UPPER(MAESTRO!$L$3:$L$1000)="CONFIRMADO")),ROWS($A$3:A23))),"")</f>
        <v/>
      </c>
      <c r="X23" s="10" t="str">
        <f ca="1">IFERROR(INDEX(MAESTRO!X:X,_xludf.AGGREGATE(15,6,ROW(MAESTRO!$B$3:$B$1000)/((MAESTRO!$B$3:$B$1000="ASMARTALC")*(UPPER(MAESTRO!$L$3:$L$1000)="CONFIRMADO")),ROWS($A$3:A23))),"")</f>
        <v/>
      </c>
    </row>
    <row r="24" spans="1:24" ht="22.05" customHeight="1">
      <c r="A24" s="13" t="str">
        <f ca="1">IFERROR(INDEX(MAESTRO!A:A,_xludf.AGGREGATE(15,6,ROW(MAESTRO!$B$3:$B$1000)/((MAESTRO!$B$3:$B$1000="ASMARTALC")*(UPPER(MAESTRO!$L$3:$L$1000)="CONFIRMADO")),ROWS($A$3:A24))),"")</f>
        <v/>
      </c>
      <c r="B24" s="13" t="str">
        <f ca="1">IFERROR(INDEX(MAESTRO!B:B,_xludf.AGGREGATE(15,6,ROW(MAESTRO!$B$3:$B$1000)/((MAESTRO!$B$3:$B$1000="ASMARTALC")*(UPPER(MAESTRO!$L$3:$L$1000)="CONFIRMADO")),ROWS($A$3:A24))),"")</f>
        <v/>
      </c>
      <c r="C24" s="13" t="str">
        <f ca="1">IFERROR(INDEX(MAESTRO!C:C,_xludf.AGGREGATE(15,6,ROW(MAESTRO!$B$3:$B$1000)/((MAESTRO!$B$3:$B$1000="ASMARTALC")*(UPPER(MAESTRO!$L$3:$L$1000)="CONFIRMADO")),ROWS($A$3:A24))),"")</f>
        <v/>
      </c>
      <c r="D24" s="13" t="str">
        <f ca="1">IFERROR(INDEX(MAESTRO!D:D,_xludf.AGGREGATE(15,6,ROW(MAESTRO!$B$3:$B$1000)/((MAESTRO!$B$3:$B$1000="ASMARTALC")*(UPPER(MAESTRO!$L$3:$L$1000)="CONFIRMADO")),ROWS($A$3:A24))),"")</f>
        <v/>
      </c>
      <c r="E24" s="13" t="str">
        <f ca="1">IFERROR(INDEX(MAESTRO!E:E,_xludf.AGGREGATE(15,6,ROW(MAESTRO!$B$3:$B$1000)/((MAESTRO!$B$3:$B$1000="ASMARTALC")*(UPPER(MAESTRO!$L$3:$L$1000)="CONFIRMADO")),ROWS($A$3:A24))),"")</f>
        <v/>
      </c>
      <c r="F24" s="13" t="str">
        <f ca="1">IFERROR(INDEX(MAESTRO!F:F,_xludf.AGGREGATE(15,6,ROW(MAESTRO!$B$3:$B$1000)/((MAESTRO!$B$3:$B$1000="ASMARTALC")*(UPPER(MAESTRO!$L$3:$L$1000)="CONFIRMADO")),ROWS($A$3:A24))),"")</f>
        <v/>
      </c>
      <c r="G24" s="13" t="str">
        <f ca="1">IFERROR(INDEX(MAESTRO!G:G,_xludf.AGGREGATE(15,6,ROW(MAESTRO!$B$3:$B$1000)/((MAESTRO!$B$3:$B$1000="ASMARTALC")*(UPPER(MAESTRO!$L$3:$L$1000)="CONFIRMADO")),ROWS($A$3:A24))),"")</f>
        <v/>
      </c>
      <c r="H24" s="13" t="str">
        <f ca="1">IFERROR(INDEX(MAESTRO!H:H,_xludf.AGGREGATE(15,6,ROW(MAESTRO!$B$3:$B$1000)/((MAESTRO!$B$3:$B$1000="ASMARTALC")*(UPPER(MAESTRO!$L$3:$L$1000)="CONFIRMADO")),ROWS($A$3:A24))),"")</f>
        <v/>
      </c>
      <c r="I24" s="13" t="str">
        <f ca="1">IFERROR(INDEX(MAESTRO!I:I,_xludf.AGGREGATE(15,6,ROW(MAESTRO!$B$3:$B$1000)/((MAESTRO!$B$3:$B$1000="ASMARTALC")*(UPPER(MAESTRO!$L$3:$L$1000)="CONFIRMADO")),ROWS($A$3:A24))),"")</f>
        <v/>
      </c>
      <c r="J24" s="13" t="str">
        <f ca="1">IFERROR(INDEX(MAESTRO!J:J,_xludf.AGGREGATE(15,6,ROW(MAESTRO!$B$3:$B$1000)/((MAESTRO!$B$3:$B$1000="ASMARTALC")*(UPPER(MAESTRO!$L$3:$L$1000)="CONFIRMADO")),ROWS($A$3:A24))),"")</f>
        <v/>
      </c>
      <c r="K24" s="13" t="str">
        <f ca="1">IFERROR(INDEX(MAESTRO!K:K,_xludf.AGGREGATE(15,6,ROW(MAESTRO!$B$3:$B$1000)/((MAESTRO!$B$3:$B$1000="ASMARTALC")*(UPPER(MAESTRO!$L$3:$L$1000)="CONFIRMADO")),ROWS($A$3:A24))),"")</f>
        <v/>
      </c>
      <c r="L24" s="13" t="str">
        <f ca="1">IFERROR(INDEX(MAESTRO!L:L,_xludf.AGGREGATE(15,6,ROW(MAESTRO!$B$3:$B$1000)/((MAESTRO!$B$3:$B$1000="ASMARTALC")*(UPPER(MAESTRO!$L$3:$L$1000)="CONFIRMADO")),ROWS($A$3:A24))),"")</f>
        <v/>
      </c>
      <c r="M24" s="13" t="str">
        <f ca="1">IFERROR(INDEX(MAESTRO!M:M,_xludf.AGGREGATE(15,6,ROW(MAESTRO!$B$3:$B$1000)/((MAESTRO!$B$3:$B$1000="ASMARTALC")*(UPPER(MAESTRO!$L$3:$L$1000)="CONFIRMADO")),ROWS($A$3:A24))),"")</f>
        <v/>
      </c>
      <c r="N24" s="13" t="str">
        <f ca="1">IFERROR(INDEX(MAESTRO!N:N,_xludf.AGGREGATE(15,6,ROW(MAESTRO!$B$3:$B$1000)/((MAESTRO!$B$3:$B$1000="ASMARTALC")*(UPPER(MAESTRO!$L$3:$L$1000)="CONFIRMADO")),ROWS($A$3:A24))),"")</f>
        <v/>
      </c>
      <c r="O24" s="13" t="str">
        <f ca="1">IFERROR(INDEX(MAESTRO!O:O,_xludf.AGGREGATE(15,6,ROW(MAESTRO!$B$3:$B$1000)/((MAESTRO!$B$3:$B$1000="ASMARTALC")*(UPPER(MAESTRO!$L$3:$L$1000)="CONFIRMADO")),ROWS($A$3:A24))),"")</f>
        <v/>
      </c>
      <c r="P24" s="13" t="str">
        <f ca="1">IFERROR(INDEX(MAESTRO!P:P,_xludf.AGGREGATE(15,6,ROW(MAESTRO!$B$3:$B$1000)/((MAESTRO!$B$3:$B$1000="ASMARTALC")*(UPPER(MAESTRO!$L$3:$L$1000)="CONFIRMADO")),ROWS($A$3:A24))),"")</f>
        <v/>
      </c>
      <c r="Q24" s="13" t="str">
        <f ca="1">IFERROR(INDEX(MAESTRO!Q:Q,_xludf.AGGREGATE(15,6,ROW(MAESTRO!$B$3:$B$1000)/((MAESTRO!$B$3:$B$1000="ASMARTALC")*(UPPER(MAESTRO!$L$3:$L$1000)="CONFIRMADO")),ROWS($A$3:A24))),"")</f>
        <v/>
      </c>
      <c r="R24" s="13" t="str">
        <f ca="1">IFERROR(INDEX(MAESTRO!R:R,_xludf.AGGREGATE(15,6,ROW(MAESTRO!$B$3:$B$1000)/((MAESTRO!$B$3:$B$1000="ASMARTALC")*(UPPER(MAESTRO!$L$3:$L$1000)="CONFIRMADO")),ROWS($A$3:A24))),"")</f>
        <v/>
      </c>
      <c r="S24" s="13" t="str">
        <f ca="1">IFERROR(INDEX(MAESTRO!S:S,_xludf.AGGREGATE(15,6,ROW(MAESTRO!$B$3:$B$1000)/((MAESTRO!$B$3:$B$1000="ASMARTALC")*(UPPER(MAESTRO!$L$3:$L$1000)="CONFIRMADO")),ROWS($A$3:A24))),"")</f>
        <v/>
      </c>
      <c r="T24" s="13" t="str">
        <f ca="1">IFERROR(INDEX(MAESTRO!T:T,_xludf.AGGREGATE(15,6,ROW(MAESTRO!$B$3:$B$1000)/((MAESTRO!$B$3:$B$1000="ASMARTALC")*(UPPER(MAESTRO!$L$3:$L$1000)="CONFIRMADO")),ROWS($A$3:A24))),"")</f>
        <v/>
      </c>
      <c r="U24" s="13" t="str">
        <f ca="1">IFERROR(INDEX(MAESTRO!U:U,_xludf.AGGREGATE(15,6,ROW(MAESTRO!$B$3:$B$1000)/((MAESTRO!$B$3:$B$1000="ASMARTALC")*(UPPER(MAESTRO!$L$3:$L$1000)="CONFIRMADO")),ROWS($A$3:A24))),"")</f>
        <v/>
      </c>
      <c r="V24" s="13" t="str">
        <f ca="1">IFERROR(INDEX(MAESTRO!V:V,_xludf.AGGREGATE(15,6,ROW(MAESTRO!$B$3:$B$1000)/((MAESTRO!$B$3:$B$1000="ASMARTALC")*(UPPER(MAESTRO!$L$3:$L$1000)="CONFIRMADO")),ROWS($A$3:A24))),"")</f>
        <v/>
      </c>
      <c r="W24" s="13" t="str">
        <f ca="1">IFERROR(INDEX(MAESTRO!W:W,_xludf.AGGREGATE(15,6,ROW(MAESTRO!$B$3:$B$1000)/((MAESTRO!$B$3:$B$1000="ASMARTALC")*(UPPER(MAESTRO!$L$3:$L$1000)="CONFIRMADO")),ROWS($A$3:A24))),"")</f>
        <v/>
      </c>
      <c r="X24" s="13" t="str">
        <f ca="1">IFERROR(INDEX(MAESTRO!X:X,_xludf.AGGREGATE(15,6,ROW(MAESTRO!$B$3:$B$1000)/((MAESTRO!$B$3:$B$1000="ASMARTALC")*(UPPER(MAESTRO!$L$3:$L$1000)="CONFIRMADO")),ROWS($A$3:A24))),"")</f>
        <v/>
      </c>
    </row>
    <row r="25" spans="1:24" ht="22.05" customHeight="1">
      <c r="A25" s="10" t="str">
        <f ca="1">IFERROR(INDEX(MAESTRO!A:A,_xludf.AGGREGATE(15,6,ROW(MAESTRO!$B$3:$B$1000)/((MAESTRO!$B$3:$B$1000="ASMARTALC")*(UPPER(MAESTRO!$L$3:$L$1000)="CONFIRMADO")),ROWS($A$3:A25))),"")</f>
        <v/>
      </c>
      <c r="B25" s="10" t="str">
        <f ca="1">IFERROR(INDEX(MAESTRO!B:B,_xludf.AGGREGATE(15,6,ROW(MAESTRO!$B$3:$B$1000)/((MAESTRO!$B$3:$B$1000="ASMARTALC")*(UPPER(MAESTRO!$L$3:$L$1000)="CONFIRMADO")),ROWS($A$3:A25))),"")</f>
        <v/>
      </c>
      <c r="C25" s="10" t="str">
        <f ca="1">IFERROR(INDEX(MAESTRO!C:C,_xludf.AGGREGATE(15,6,ROW(MAESTRO!$B$3:$B$1000)/((MAESTRO!$B$3:$B$1000="ASMARTALC")*(UPPER(MAESTRO!$L$3:$L$1000)="CONFIRMADO")),ROWS($A$3:A25))),"")</f>
        <v/>
      </c>
      <c r="D25" s="10" t="str">
        <f ca="1">IFERROR(INDEX(MAESTRO!D:D,_xludf.AGGREGATE(15,6,ROW(MAESTRO!$B$3:$B$1000)/((MAESTRO!$B$3:$B$1000="ASMARTALC")*(UPPER(MAESTRO!$L$3:$L$1000)="CONFIRMADO")),ROWS($A$3:A25))),"")</f>
        <v/>
      </c>
      <c r="E25" s="10" t="str">
        <f ca="1">IFERROR(INDEX(MAESTRO!E:E,_xludf.AGGREGATE(15,6,ROW(MAESTRO!$B$3:$B$1000)/((MAESTRO!$B$3:$B$1000="ASMARTALC")*(UPPER(MAESTRO!$L$3:$L$1000)="CONFIRMADO")),ROWS($A$3:A25))),"")</f>
        <v/>
      </c>
      <c r="F25" s="10" t="str">
        <f ca="1">IFERROR(INDEX(MAESTRO!F:F,_xludf.AGGREGATE(15,6,ROW(MAESTRO!$B$3:$B$1000)/((MAESTRO!$B$3:$B$1000="ASMARTALC")*(UPPER(MAESTRO!$L$3:$L$1000)="CONFIRMADO")),ROWS($A$3:A25))),"")</f>
        <v/>
      </c>
      <c r="G25" s="10" t="str">
        <f ca="1">IFERROR(INDEX(MAESTRO!G:G,_xludf.AGGREGATE(15,6,ROW(MAESTRO!$B$3:$B$1000)/((MAESTRO!$B$3:$B$1000="ASMARTALC")*(UPPER(MAESTRO!$L$3:$L$1000)="CONFIRMADO")),ROWS($A$3:A25))),"")</f>
        <v/>
      </c>
      <c r="H25" s="10" t="str">
        <f ca="1">IFERROR(INDEX(MAESTRO!H:H,_xludf.AGGREGATE(15,6,ROW(MAESTRO!$B$3:$B$1000)/((MAESTRO!$B$3:$B$1000="ASMARTALC")*(UPPER(MAESTRO!$L$3:$L$1000)="CONFIRMADO")),ROWS($A$3:A25))),"")</f>
        <v/>
      </c>
      <c r="I25" s="10" t="str">
        <f ca="1">IFERROR(INDEX(MAESTRO!I:I,_xludf.AGGREGATE(15,6,ROW(MAESTRO!$B$3:$B$1000)/((MAESTRO!$B$3:$B$1000="ASMARTALC")*(UPPER(MAESTRO!$L$3:$L$1000)="CONFIRMADO")),ROWS($A$3:A25))),"")</f>
        <v/>
      </c>
      <c r="J25" s="10" t="str">
        <f ca="1">IFERROR(INDEX(MAESTRO!J:J,_xludf.AGGREGATE(15,6,ROW(MAESTRO!$B$3:$B$1000)/((MAESTRO!$B$3:$B$1000="ASMARTALC")*(UPPER(MAESTRO!$L$3:$L$1000)="CONFIRMADO")),ROWS($A$3:A25))),"")</f>
        <v/>
      </c>
      <c r="K25" s="10" t="str">
        <f ca="1">IFERROR(INDEX(MAESTRO!K:K,_xludf.AGGREGATE(15,6,ROW(MAESTRO!$B$3:$B$1000)/((MAESTRO!$B$3:$B$1000="ASMARTALC")*(UPPER(MAESTRO!$L$3:$L$1000)="CONFIRMADO")),ROWS($A$3:A25))),"")</f>
        <v/>
      </c>
      <c r="L25" s="10" t="str">
        <f ca="1">IFERROR(INDEX(MAESTRO!L:L,_xludf.AGGREGATE(15,6,ROW(MAESTRO!$B$3:$B$1000)/((MAESTRO!$B$3:$B$1000="ASMARTALC")*(UPPER(MAESTRO!$L$3:$L$1000)="CONFIRMADO")),ROWS($A$3:A25))),"")</f>
        <v/>
      </c>
      <c r="M25" s="10" t="str">
        <f ca="1">IFERROR(INDEX(MAESTRO!M:M,_xludf.AGGREGATE(15,6,ROW(MAESTRO!$B$3:$B$1000)/((MAESTRO!$B$3:$B$1000="ASMARTALC")*(UPPER(MAESTRO!$L$3:$L$1000)="CONFIRMADO")),ROWS($A$3:A25))),"")</f>
        <v/>
      </c>
      <c r="N25" s="10" t="str">
        <f ca="1">IFERROR(INDEX(MAESTRO!N:N,_xludf.AGGREGATE(15,6,ROW(MAESTRO!$B$3:$B$1000)/((MAESTRO!$B$3:$B$1000="ASMARTALC")*(UPPER(MAESTRO!$L$3:$L$1000)="CONFIRMADO")),ROWS($A$3:A25))),"")</f>
        <v/>
      </c>
      <c r="O25" s="10" t="str">
        <f ca="1">IFERROR(INDEX(MAESTRO!O:O,_xludf.AGGREGATE(15,6,ROW(MAESTRO!$B$3:$B$1000)/((MAESTRO!$B$3:$B$1000="ASMARTALC")*(UPPER(MAESTRO!$L$3:$L$1000)="CONFIRMADO")),ROWS($A$3:A25))),"")</f>
        <v/>
      </c>
      <c r="P25" s="10" t="str">
        <f ca="1">IFERROR(INDEX(MAESTRO!P:P,_xludf.AGGREGATE(15,6,ROW(MAESTRO!$B$3:$B$1000)/((MAESTRO!$B$3:$B$1000="ASMARTALC")*(UPPER(MAESTRO!$L$3:$L$1000)="CONFIRMADO")),ROWS($A$3:A25))),"")</f>
        <v/>
      </c>
      <c r="Q25" s="10" t="str">
        <f ca="1">IFERROR(INDEX(MAESTRO!Q:Q,_xludf.AGGREGATE(15,6,ROW(MAESTRO!$B$3:$B$1000)/((MAESTRO!$B$3:$B$1000="ASMARTALC")*(UPPER(MAESTRO!$L$3:$L$1000)="CONFIRMADO")),ROWS($A$3:A25))),"")</f>
        <v/>
      </c>
      <c r="R25" s="10" t="str">
        <f ca="1">IFERROR(INDEX(MAESTRO!R:R,_xludf.AGGREGATE(15,6,ROW(MAESTRO!$B$3:$B$1000)/((MAESTRO!$B$3:$B$1000="ASMARTALC")*(UPPER(MAESTRO!$L$3:$L$1000)="CONFIRMADO")),ROWS($A$3:A25))),"")</f>
        <v/>
      </c>
      <c r="S25" s="10" t="str">
        <f ca="1">IFERROR(INDEX(MAESTRO!S:S,_xludf.AGGREGATE(15,6,ROW(MAESTRO!$B$3:$B$1000)/((MAESTRO!$B$3:$B$1000="ASMARTALC")*(UPPER(MAESTRO!$L$3:$L$1000)="CONFIRMADO")),ROWS($A$3:A25))),"")</f>
        <v/>
      </c>
      <c r="T25" s="10" t="str">
        <f ca="1">IFERROR(INDEX(MAESTRO!T:T,_xludf.AGGREGATE(15,6,ROW(MAESTRO!$B$3:$B$1000)/((MAESTRO!$B$3:$B$1000="ASMARTALC")*(UPPER(MAESTRO!$L$3:$L$1000)="CONFIRMADO")),ROWS($A$3:A25))),"")</f>
        <v/>
      </c>
      <c r="U25" s="10" t="str">
        <f ca="1">IFERROR(INDEX(MAESTRO!U:U,_xludf.AGGREGATE(15,6,ROW(MAESTRO!$B$3:$B$1000)/((MAESTRO!$B$3:$B$1000="ASMARTALC")*(UPPER(MAESTRO!$L$3:$L$1000)="CONFIRMADO")),ROWS($A$3:A25))),"")</f>
        <v/>
      </c>
      <c r="V25" s="10" t="str">
        <f ca="1">IFERROR(INDEX(MAESTRO!V:V,_xludf.AGGREGATE(15,6,ROW(MAESTRO!$B$3:$B$1000)/((MAESTRO!$B$3:$B$1000="ASMARTALC")*(UPPER(MAESTRO!$L$3:$L$1000)="CONFIRMADO")),ROWS($A$3:A25))),"")</f>
        <v/>
      </c>
      <c r="W25" s="10" t="str">
        <f ca="1">IFERROR(INDEX(MAESTRO!W:W,_xludf.AGGREGATE(15,6,ROW(MAESTRO!$B$3:$B$1000)/((MAESTRO!$B$3:$B$1000="ASMARTALC")*(UPPER(MAESTRO!$L$3:$L$1000)="CONFIRMADO")),ROWS($A$3:A25))),"")</f>
        <v/>
      </c>
      <c r="X25" s="10" t="str">
        <f ca="1">IFERROR(INDEX(MAESTRO!X:X,_xludf.AGGREGATE(15,6,ROW(MAESTRO!$B$3:$B$1000)/((MAESTRO!$B$3:$B$1000="ASMARTALC")*(UPPER(MAESTRO!$L$3:$L$1000)="CONFIRMADO")),ROWS($A$3:A25))),"")</f>
        <v/>
      </c>
    </row>
    <row r="26" spans="1:24" ht="22.05" customHeight="1">
      <c r="A26" s="13" t="str">
        <f ca="1">IFERROR(INDEX(MAESTRO!A:A,_xludf.AGGREGATE(15,6,ROW(MAESTRO!$B$3:$B$1000)/((MAESTRO!$B$3:$B$1000="ASMARTALC")*(UPPER(MAESTRO!$L$3:$L$1000)="CONFIRMADO")),ROWS($A$3:A26))),"")</f>
        <v/>
      </c>
      <c r="B26" s="13" t="str">
        <f ca="1">IFERROR(INDEX(MAESTRO!B:B,_xludf.AGGREGATE(15,6,ROW(MAESTRO!$B$3:$B$1000)/((MAESTRO!$B$3:$B$1000="ASMARTALC")*(UPPER(MAESTRO!$L$3:$L$1000)="CONFIRMADO")),ROWS($A$3:A26))),"")</f>
        <v/>
      </c>
      <c r="C26" s="13" t="str">
        <f ca="1">IFERROR(INDEX(MAESTRO!C:C,_xludf.AGGREGATE(15,6,ROW(MAESTRO!$B$3:$B$1000)/((MAESTRO!$B$3:$B$1000="ASMARTALC")*(UPPER(MAESTRO!$L$3:$L$1000)="CONFIRMADO")),ROWS($A$3:A26))),"")</f>
        <v/>
      </c>
      <c r="D26" s="13" t="str">
        <f ca="1">IFERROR(INDEX(MAESTRO!D:D,_xludf.AGGREGATE(15,6,ROW(MAESTRO!$B$3:$B$1000)/((MAESTRO!$B$3:$B$1000="ASMARTALC")*(UPPER(MAESTRO!$L$3:$L$1000)="CONFIRMADO")),ROWS($A$3:A26))),"")</f>
        <v/>
      </c>
      <c r="E26" s="13" t="str">
        <f ca="1">IFERROR(INDEX(MAESTRO!E:E,_xludf.AGGREGATE(15,6,ROW(MAESTRO!$B$3:$B$1000)/((MAESTRO!$B$3:$B$1000="ASMARTALC")*(UPPER(MAESTRO!$L$3:$L$1000)="CONFIRMADO")),ROWS($A$3:A26))),"")</f>
        <v/>
      </c>
      <c r="F26" s="13" t="str">
        <f ca="1">IFERROR(INDEX(MAESTRO!F:F,_xludf.AGGREGATE(15,6,ROW(MAESTRO!$B$3:$B$1000)/((MAESTRO!$B$3:$B$1000="ASMARTALC")*(UPPER(MAESTRO!$L$3:$L$1000)="CONFIRMADO")),ROWS($A$3:A26))),"")</f>
        <v/>
      </c>
      <c r="G26" s="13" t="str">
        <f ca="1">IFERROR(INDEX(MAESTRO!G:G,_xludf.AGGREGATE(15,6,ROW(MAESTRO!$B$3:$B$1000)/((MAESTRO!$B$3:$B$1000="ASMARTALC")*(UPPER(MAESTRO!$L$3:$L$1000)="CONFIRMADO")),ROWS($A$3:A26))),"")</f>
        <v/>
      </c>
      <c r="H26" s="13" t="str">
        <f ca="1">IFERROR(INDEX(MAESTRO!H:H,_xludf.AGGREGATE(15,6,ROW(MAESTRO!$B$3:$B$1000)/((MAESTRO!$B$3:$B$1000="ASMARTALC")*(UPPER(MAESTRO!$L$3:$L$1000)="CONFIRMADO")),ROWS($A$3:A26))),"")</f>
        <v/>
      </c>
      <c r="I26" s="13" t="str">
        <f ca="1">IFERROR(INDEX(MAESTRO!I:I,_xludf.AGGREGATE(15,6,ROW(MAESTRO!$B$3:$B$1000)/((MAESTRO!$B$3:$B$1000="ASMARTALC")*(UPPER(MAESTRO!$L$3:$L$1000)="CONFIRMADO")),ROWS($A$3:A26))),"")</f>
        <v/>
      </c>
      <c r="J26" s="13" t="str">
        <f ca="1">IFERROR(INDEX(MAESTRO!J:J,_xludf.AGGREGATE(15,6,ROW(MAESTRO!$B$3:$B$1000)/((MAESTRO!$B$3:$B$1000="ASMARTALC")*(UPPER(MAESTRO!$L$3:$L$1000)="CONFIRMADO")),ROWS($A$3:A26))),"")</f>
        <v/>
      </c>
      <c r="K26" s="13" t="str">
        <f ca="1">IFERROR(INDEX(MAESTRO!K:K,_xludf.AGGREGATE(15,6,ROW(MAESTRO!$B$3:$B$1000)/((MAESTRO!$B$3:$B$1000="ASMARTALC")*(UPPER(MAESTRO!$L$3:$L$1000)="CONFIRMADO")),ROWS($A$3:A26))),"")</f>
        <v/>
      </c>
      <c r="L26" s="13" t="str">
        <f ca="1">IFERROR(INDEX(MAESTRO!L:L,_xludf.AGGREGATE(15,6,ROW(MAESTRO!$B$3:$B$1000)/((MAESTRO!$B$3:$B$1000="ASMARTALC")*(UPPER(MAESTRO!$L$3:$L$1000)="CONFIRMADO")),ROWS($A$3:A26))),"")</f>
        <v/>
      </c>
      <c r="M26" s="13" t="str">
        <f ca="1">IFERROR(INDEX(MAESTRO!M:M,_xludf.AGGREGATE(15,6,ROW(MAESTRO!$B$3:$B$1000)/((MAESTRO!$B$3:$B$1000="ASMARTALC")*(UPPER(MAESTRO!$L$3:$L$1000)="CONFIRMADO")),ROWS($A$3:A26))),"")</f>
        <v/>
      </c>
      <c r="N26" s="13" t="str">
        <f ca="1">IFERROR(INDEX(MAESTRO!N:N,_xludf.AGGREGATE(15,6,ROW(MAESTRO!$B$3:$B$1000)/((MAESTRO!$B$3:$B$1000="ASMARTALC")*(UPPER(MAESTRO!$L$3:$L$1000)="CONFIRMADO")),ROWS($A$3:A26))),"")</f>
        <v/>
      </c>
      <c r="O26" s="13" t="str">
        <f ca="1">IFERROR(INDEX(MAESTRO!O:O,_xludf.AGGREGATE(15,6,ROW(MAESTRO!$B$3:$B$1000)/((MAESTRO!$B$3:$B$1000="ASMARTALC")*(UPPER(MAESTRO!$L$3:$L$1000)="CONFIRMADO")),ROWS($A$3:A26))),"")</f>
        <v/>
      </c>
      <c r="P26" s="13" t="str">
        <f ca="1">IFERROR(INDEX(MAESTRO!P:P,_xludf.AGGREGATE(15,6,ROW(MAESTRO!$B$3:$B$1000)/((MAESTRO!$B$3:$B$1000="ASMARTALC")*(UPPER(MAESTRO!$L$3:$L$1000)="CONFIRMADO")),ROWS($A$3:A26))),"")</f>
        <v/>
      </c>
      <c r="Q26" s="13" t="str">
        <f ca="1">IFERROR(INDEX(MAESTRO!Q:Q,_xludf.AGGREGATE(15,6,ROW(MAESTRO!$B$3:$B$1000)/((MAESTRO!$B$3:$B$1000="ASMARTALC")*(UPPER(MAESTRO!$L$3:$L$1000)="CONFIRMADO")),ROWS($A$3:A26))),"")</f>
        <v/>
      </c>
      <c r="R26" s="13" t="str">
        <f ca="1">IFERROR(INDEX(MAESTRO!R:R,_xludf.AGGREGATE(15,6,ROW(MAESTRO!$B$3:$B$1000)/((MAESTRO!$B$3:$B$1000="ASMARTALC")*(UPPER(MAESTRO!$L$3:$L$1000)="CONFIRMADO")),ROWS($A$3:A26))),"")</f>
        <v/>
      </c>
      <c r="S26" s="13" t="str">
        <f ca="1">IFERROR(INDEX(MAESTRO!S:S,_xludf.AGGREGATE(15,6,ROW(MAESTRO!$B$3:$B$1000)/((MAESTRO!$B$3:$B$1000="ASMARTALC")*(UPPER(MAESTRO!$L$3:$L$1000)="CONFIRMADO")),ROWS($A$3:A26))),"")</f>
        <v/>
      </c>
      <c r="T26" s="13" t="str">
        <f ca="1">IFERROR(INDEX(MAESTRO!T:T,_xludf.AGGREGATE(15,6,ROW(MAESTRO!$B$3:$B$1000)/((MAESTRO!$B$3:$B$1000="ASMARTALC")*(UPPER(MAESTRO!$L$3:$L$1000)="CONFIRMADO")),ROWS($A$3:A26))),"")</f>
        <v/>
      </c>
      <c r="U26" s="13" t="str">
        <f ca="1">IFERROR(INDEX(MAESTRO!U:U,_xludf.AGGREGATE(15,6,ROW(MAESTRO!$B$3:$B$1000)/((MAESTRO!$B$3:$B$1000="ASMARTALC")*(UPPER(MAESTRO!$L$3:$L$1000)="CONFIRMADO")),ROWS($A$3:A26))),"")</f>
        <v/>
      </c>
      <c r="V26" s="13" t="str">
        <f ca="1">IFERROR(INDEX(MAESTRO!V:V,_xludf.AGGREGATE(15,6,ROW(MAESTRO!$B$3:$B$1000)/((MAESTRO!$B$3:$B$1000="ASMARTALC")*(UPPER(MAESTRO!$L$3:$L$1000)="CONFIRMADO")),ROWS($A$3:A26))),"")</f>
        <v/>
      </c>
      <c r="W26" s="13" t="str">
        <f ca="1">IFERROR(INDEX(MAESTRO!W:W,_xludf.AGGREGATE(15,6,ROW(MAESTRO!$B$3:$B$1000)/((MAESTRO!$B$3:$B$1000="ASMARTALC")*(UPPER(MAESTRO!$L$3:$L$1000)="CONFIRMADO")),ROWS($A$3:A26))),"")</f>
        <v/>
      </c>
      <c r="X26" s="13" t="str">
        <f ca="1">IFERROR(INDEX(MAESTRO!X:X,_xludf.AGGREGATE(15,6,ROW(MAESTRO!$B$3:$B$1000)/((MAESTRO!$B$3:$B$1000="ASMARTALC")*(UPPER(MAESTRO!$L$3:$L$1000)="CONFIRMADO")),ROWS($A$3:A26))),"")</f>
        <v/>
      </c>
    </row>
    <row r="27" spans="1:24" ht="22.05" customHeight="1">
      <c r="A27" s="10" t="str">
        <f ca="1">IFERROR(INDEX(MAESTRO!A:A,_xludf.AGGREGATE(15,6,ROW(MAESTRO!$B$3:$B$1000)/((MAESTRO!$B$3:$B$1000="ASMARTALC")*(UPPER(MAESTRO!$L$3:$L$1000)="CONFIRMADO")),ROWS($A$3:A27))),"")</f>
        <v/>
      </c>
      <c r="B27" s="10" t="str">
        <f ca="1">IFERROR(INDEX(MAESTRO!B:B,_xludf.AGGREGATE(15,6,ROW(MAESTRO!$B$3:$B$1000)/((MAESTRO!$B$3:$B$1000="ASMARTALC")*(UPPER(MAESTRO!$L$3:$L$1000)="CONFIRMADO")),ROWS($A$3:A27))),"")</f>
        <v/>
      </c>
      <c r="C27" s="10" t="str">
        <f ca="1">IFERROR(INDEX(MAESTRO!C:C,_xludf.AGGREGATE(15,6,ROW(MAESTRO!$B$3:$B$1000)/((MAESTRO!$B$3:$B$1000="ASMARTALC")*(UPPER(MAESTRO!$L$3:$L$1000)="CONFIRMADO")),ROWS($A$3:A27))),"")</f>
        <v/>
      </c>
      <c r="D27" s="10" t="str">
        <f ca="1">IFERROR(INDEX(MAESTRO!D:D,_xludf.AGGREGATE(15,6,ROW(MAESTRO!$B$3:$B$1000)/((MAESTRO!$B$3:$B$1000="ASMARTALC")*(UPPER(MAESTRO!$L$3:$L$1000)="CONFIRMADO")),ROWS($A$3:A27))),"")</f>
        <v/>
      </c>
      <c r="E27" s="10" t="str">
        <f ca="1">IFERROR(INDEX(MAESTRO!E:E,_xludf.AGGREGATE(15,6,ROW(MAESTRO!$B$3:$B$1000)/((MAESTRO!$B$3:$B$1000="ASMARTALC")*(UPPER(MAESTRO!$L$3:$L$1000)="CONFIRMADO")),ROWS($A$3:A27))),"")</f>
        <v/>
      </c>
      <c r="F27" s="10" t="str">
        <f ca="1">IFERROR(INDEX(MAESTRO!F:F,_xludf.AGGREGATE(15,6,ROW(MAESTRO!$B$3:$B$1000)/((MAESTRO!$B$3:$B$1000="ASMARTALC")*(UPPER(MAESTRO!$L$3:$L$1000)="CONFIRMADO")),ROWS($A$3:A27))),"")</f>
        <v/>
      </c>
      <c r="G27" s="10" t="str">
        <f ca="1">IFERROR(INDEX(MAESTRO!G:G,_xludf.AGGREGATE(15,6,ROW(MAESTRO!$B$3:$B$1000)/((MAESTRO!$B$3:$B$1000="ASMARTALC")*(UPPER(MAESTRO!$L$3:$L$1000)="CONFIRMADO")),ROWS($A$3:A27))),"")</f>
        <v/>
      </c>
      <c r="H27" s="10" t="str">
        <f ca="1">IFERROR(INDEX(MAESTRO!H:H,_xludf.AGGREGATE(15,6,ROW(MAESTRO!$B$3:$B$1000)/((MAESTRO!$B$3:$B$1000="ASMARTALC")*(UPPER(MAESTRO!$L$3:$L$1000)="CONFIRMADO")),ROWS($A$3:A27))),"")</f>
        <v/>
      </c>
      <c r="I27" s="10" t="str">
        <f ca="1">IFERROR(INDEX(MAESTRO!I:I,_xludf.AGGREGATE(15,6,ROW(MAESTRO!$B$3:$B$1000)/((MAESTRO!$B$3:$B$1000="ASMARTALC")*(UPPER(MAESTRO!$L$3:$L$1000)="CONFIRMADO")),ROWS($A$3:A27))),"")</f>
        <v/>
      </c>
      <c r="J27" s="10" t="str">
        <f ca="1">IFERROR(INDEX(MAESTRO!J:J,_xludf.AGGREGATE(15,6,ROW(MAESTRO!$B$3:$B$1000)/((MAESTRO!$B$3:$B$1000="ASMARTALC")*(UPPER(MAESTRO!$L$3:$L$1000)="CONFIRMADO")),ROWS($A$3:A27))),"")</f>
        <v/>
      </c>
      <c r="K27" s="10" t="str">
        <f ca="1">IFERROR(INDEX(MAESTRO!K:K,_xludf.AGGREGATE(15,6,ROW(MAESTRO!$B$3:$B$1000)/((MAESTRO!$B$3:$B$1000="ASMARTALC")*(UPPER(MAESTRO!$L$3:$L$1000)="CONFIRMADO")),ROWS($A$3:A27))),"")</f>
        <v/>
      </c>
      <c r="L27" s="10" t="str">
        <f ca="1">IFERROR(INDEX(MAESTRO!L:L,_xludf.AGGREGATE(15,6,ROW(MAESTRO!$B$3:$B$1000)/((MAESTRO!$B$3:$B$1000="ASMARTALC")*(UPPER(MAESTRO!$L$3:$L$1000)="CONFIRMADO")),ROWS($A$3:A27))),"")</f>
        <v/>
      </c>
      <c r="M27" s="10" t="str">
        <f ca="1">IFERROR(INDEX(MAESTRO!M:M,_xludf.AGGREGATE(15,6,ROW(MAESTRO!$B$3:$B$1000)/((MAESTRO!$B$3:$B$1000="ASMARTALC")*(UPPER(MAESTRO!$L$3:$L$1000)="CONFIRMADO")),ROWS($A$3:A27))),"")</f>
        <v/>
      </c>
      <c r="N27" s="10" t="str">
        <f ca="1">IFERROR(INDEX(MAESTRO!N:N,_xludf.AGGREGATE(15,6,ROW(MAESTRO!$B$3:$B$1000)/((MAESTRO!$B$3:$B$1000="ASMARTALC")*(UPPER(MAESTRO!$L$3:$L$1000)="CONFIRMADO")),ROWS($A$3:A27))),"")</f>
        <v/>
      </c>
      <c r="O27" s="10" t="str">
        <f ca="1">IFERROR(INDEX(MAESTRO!O:O,_xludf.AGGREGATE(15,6,ROW(MAESTRO!$B$3:$B$1000)/((MAESTRO!$B$3:$B$1000="ASMARTALC")*(UPPER(MAESTRO!$L$3:$L$1000)="CONFIRMADO")),ROWS($A$3:A27))),"")</f>
        <v/>
      </c>
      <c r="P27" s="10" t="str">
        <f ca="1">IFERROR(INDEX(MAESTRO!P:P,_xludf.AGGREGATE(15,6,ROW(MAESTRO!$B$3:$B$1000)/((MAESTRO!$B$3:$B$1000="ASMARTALC")*(UPPER(MAESTRO!$L$3:$L$1000)="CONFIRMADO")),ROWS($A$3:A27))),"")</f>
        <v/>
      </c>
      <c r="Q27" s="10" t="str">
        <f ca="1">IFERROR(INDEX(MAESTRO!Q:Q,_xludf.AGGREGATE(15,6,ROW(MAESTRO!$B$3:$B$1000)/((MAESTRO!$B$3:$B$1000="ASMARTALC")*(UPPER(MAESTRO!$L$3:$L$1000)="CONFIRMADO")),ROWS($A$3:A27))),"")</f>
        <v/>
      </c>
      <c r="R27" s="10" t="str">
        <f ca="1">IFERROR(INDEX(MAESTRO!R:R,_xludf.AGGREGATE(15,6,ROW(MAESTRO!$B$3:$B$1000)/((MAESTRO!$B$3:$B$1000="ASMARTALC")*(UPPER(MAESTRO!$L$3:$L$1000)="CONFIRMADO")),ROWS($A$3:A27))),"")</f>
        <v/>
      </c>
      <c r="S27" s="10" t="str">
        <f ca="1">IFERROR(INDEX(MAESTRO!S:S,_xludf.AGGREGATE(15,6,ROW(MAESTRO!$B$3:$B$1000)/((MAESTRO!$B$3:$B$1000="ASMARTALC")*(UPPER(MAESTRO!$L$3:$L$1000)="CONFIRMADO")),ROWS($A$3:A27))),"")</f>
        <v/>
      </c>
      <c r="T27" s="10" t="str">
        <f ca="1">IFERROR(INDEX(MAESTRO!T:T,_xludf.AGGREGATE(15,6,ROW(MAESTRO!$B$3:$B$1000)/((MAESTRO!$B$3:$B$1000="ASMARTALC")*(UPPER(MAESTRO!$L$3:$L$1000)="CONFIRMADO")),ROWS($A$3:A27))),"")</f>
        <v/>
      </c>
      <c r="U27" s="10" t="str">
        <f ca="1">IFERROR(INDEX(MAESTRO!U:U,_xludf.AGGREGATE(15,6,ROW(MAESTRO!$B$3:$B$1000)/((MAESTRO!$B$3:$B$1000="ASMARTALC")*(UPPER(MAESTRO!$L$3:$L$1000)="CONFIRMADO")),ROWS($A$3:A27))),"")</f>
        <v/>
      </c>
      <c r="V27" s="10" t="str">
        <f ca="1">IFERROR(INDEX(MAESTRO!V:V,_xludf.AGGREGATE(15,6,ROW(MAESTRO!$B$3:$B$1000)/((MAESTRO!$B$3:$B$1000="ASMARTALC")*(UPPER(MAESTRO!$L$3:$L$1000)="CONFIRMADO")),ROWS($A$3:A27))),"")</f>
        <v/>
      </c>
      <c r="W27" s="10" t="str">
        <f ca="1">IFERROR(INDEX(MAESTRO!W:W,_xludf.AGGREGATE(15,6,ROW(MAESTRO!$B$3:$B$1000)/((MAESTRO!$B$3:$B$1000="ASMARTALC")*(UPPER(MAESTRO!$L$3:$L$1000)="CONFIRMADO")),ROWS($A$3:A27))),"")</f>
        <v/>
      </c>
      <c r="X27" s="10" t="str">
        <f ca="1">IFERROR(INDEX(MAESTRO!X:X,_xludf.AGGREGATE(15,6,ROW(MAESTRO!$B$3:$B$1000)/((MAESTRO!$B$3:$B$1000="ASMARTALC")*(UPPER(MAESTRO!$L$3:$L$1000)="CONFIRMADO")),ROWS($A$3:A27))),"")</f>
        <v/>
      </c>
    </row>
    <row r="28" spans="1:24" ht="22.05" customHeight="1">
      <c r="A28" s="13" t="str">
        <f ca="1">IFERROR(INDEX(MAESTRO!A:A,_xludf.AGGREGATE(15,6,ROW(MAESTRO!$B$3:$B$1000)/((MAESTRO!$B$3:$B$1000="ASMARTALC")*(UPPER(MAESTRO!$L$3:$L$1000)="CONFIRMADO")),ROWS($A$3:A28))),"")</f>
        <v/>
      </c>
      <c r="B28" s="13" t="str">
        <f ca="1">IFERROR(INDEX(MAESTRO!B:B,_xludf.AGGREGATE(15,6,ROW(MAESTRO!$B$3:$B$1000)/((MAESTRO!$B$3:$B$1000="ASMARTALC")*(UPPER(MAESTRO!$L$3:$L$1000)="CONFIRMADO")),ROWS($A$3:A28))),"")</f>
        <v/>
      </c>
      <c r="C28" s="13" t="str">
        <f ca="1">IFERROR(INDEX(MAESTRO!C:C,_xludf.AGGREGATE(15,6,ROW(MAESTRO!$B$3:$B$1000)/((MAESTRO!$B$3:$B$1000="ASMARTALC")*(UPPER(MAESTRO!$L$3:$L$1000)="CONFIRMADO")),ROWS($A$3:A28))),"")</f>
        <v/>
      </c>
      <c r="D28" s="13" t="str">
        <f ca="1">IFERROR(INDEX(MAESTRO!D:D,_xludf.AGGREGATE(15,6,ROW(MAESTRO!$B$3:$B$1000)/((MAESTRO!$B$3:$B$1000="ASMARTALC")*(UPPER(MAESTRO!$L$3:$L$1000)="CONFIRMADO")),ROWS($A$3:A28))),"")</f>
        <v/>
      </c>
      <c r="E28" s="13" t="str">
        <f ca="1">IFERROR(INDEX(MAESTRO!E:E,_xludf.AGGREGATE(15,6,ROW(MAESTRO!$B$3:$B$1000)/((MAESTRO!$B$3:$B$1000="ASMARTALC")*(UPPER(MAESTRO!$L$3:$L$1000)="CONFIRMADO")),ROWS($A$3:A28))),"")</f>
        <v/>
      </c>
      <c r="F28" s="13" t="str">
        <f ca="1">IFERROR(INDEX(MAESTRO!F:F,_xludf.AGGREGATE(15,6,ROW(MAESTRO!$B$3:$B$1000)/((MAESTRO!$B$3:$B$1000="ASMARTALC")*(UPPER(MAESTRO!$L$3:$L$1000)="CONFIRMADO")),ROWS($A$3:A28))),"")</f>
        <v/>
      </c>
      <c r="G28" s="13" t="str">
        <f ca="1">IFERROR(INDEX(MAESTRO!G:G,_xludf.AGGREGATE(15,6,ROW(MAESTRO!$B$3:$B$1000)/((MAESTRO!$B$3:$B$1000="ASMARTALC")*(UPPER(MAESTRO!$L$3:$L$1000)="CONFIRMADO")),ROWS($A$3:A28))),"")</f>
        <v/>
      </c>
      <c r="H28" s="13" t="str">
        <f ca="1">IFERROR(INDEX(MAESTRO!H:H,_xludf.AGGREGATE(15,6,ROW(MAESTRO!$B$3:$B$1000)/((MAESTRO!$B$3:$B$1000="ASMARTALC")*(UPPER(MAESTRO!$L$3:$L$1000)="CONFIRMADO")),ROWS($A$3:A28))),"")</f>
        <v/>
      </c>
      <c r="I28" s="13" t="str">
        <f ca="1">IFERROR(INDEX(MAESTRO!I:I,_xludf.AGGREGATE(15,6,ROW(MAESTRO!$B$3:$B$1000)/((MAESTRO!$B$3:$B$1000="ASMARTALC")*(UPPER(MAESTRO!$L$3:$L$1000)="CONFIRMADO")),ROWS($A$3:A28))),"")</f>
        <v/>
      </c>
      <c r="J28" s="13" t="str">
        <f ca="1">IFERROR(INDEX(MAESTRO!J:J,_xludf.AGGREGATE(15,6,ROW(MAESTRO!$B$3:$B$1000)/((MAESTRO!$B$3:$B$1000="ASMARTALC")*(UPPER(MAESTRO!$L$3:$L$1000)="CONFIRMADO")),ROWS($A$3:A28))),"")</f>
        <v/>
      </c>
      <c r="K28" s="13" t="str">
        <f ca="1">IFERROR(INDEX(MAESTRO!K:K,_xludf.AGGREGATE(15,6,ROW(MAESTRO!$B$3:$B$1000)/((MAESTRO!$B$3:$B$1000="ASMARTALC")*(UPPER(MAESTRO!$L$3:$L$1000)="CONFIRMADO")),ROWS($A$3:A28))),"")</f>
        <v/>
      </c>
      <c r="L28" s="13" t="str">
        <f ca="1">IFERROR(INDEX(MAESTRO!L:L,_xludf.AGGREGATE(15,6,ROW(MAESTRO!$B$3:$B$1000)/((MAESTRO!$B$3:$B$1000="ASMARTALC")*(UPPER(MAESTRO!$L$3:$L$1000)="CONFIRMADO")),ROWS($A$3:A28))),"")</f>
        <v/>
      </c>
      <c r="M28" s="13" t="str">
        <f ca="1">IFERROR(INDEX(MAESTRO!M:M,_xludf.AGGREGATE(15,6,ROW(MAESTRO!$B$3:$B$1000)/((MAESTRO!$B$3:$B$1000="ASMARTALC")*(UPPER(MAESTRO!$L$3:$L$1000)="CONFIRMADO")),ROWS($A$3:A28))),"")</f>
        <v/>
      </c>
      <c r="N28" s="13" t="str">
        <f ca="1">IFERROR(INDEX(MAESTRO!N:N,_xludf.AGGREGATE(15,6,ROW(MAESTRO!$B$3:$B$1000)/((MAESTRO!$B$3:$B$1000="ASMARTALC")*(UPPER(MAESTRO!$L$3:$L$1000)="CONFIRMADO")),ROWS($A$3:A28))),"")</f>
        <v/>
      </c>
      <c r="O28" s="13" t="str">
        <f ca="1">IFERROR(INDEX(MAESTRO!O:O,_xludf.AGGREGATE(15,6,ROW(MAESTRO!$B$3:$B$1000)/((MAESTRO!$B$3:$B$1000="ASMARTALC")*(UPPER(MAESTRO!$L$3:$L$1000)="CONFIRMADO")),ROWS($A$3:A28))),"")</f>
        <v/>
      </c>
      <c r="P28" s="13" t="str">
        <f ca="1">IFERROR(INDEX(MAESTRO!P:P,_xludf.AGGREGATE(15,6,ROW(MAESTRO!$B$3:$B$1000)/((MAESTRO!$B$3:$B$1000="ASMARTALC")*(UPPER(MAESTRO!$L$3:$L$1000)="CONFIRMADO")),ROWS($A$3:A28))),"")</f>
        <v/>
      </c>
      <c r="Q28" s="13" t="str">
        <f ca="1">IFERROR(INDEX(MAESTRO!Q:Q,_xludf.AGGREGATE(15,6,ROW(MAESTRO!$B$3:$B$1000)/((MAESTRO!$B$3:$B$1000="ASMARTALC")*(UPPER(MAESTRO!$L$3:$L$1000)="CONFIRMADO")),ROWS($A$3:A28))),"")</f>
        <v/>
      </c>
      <c r="R28" s="13" t="str">
        <f ca="1">IFERROR(INDEX(MAESTRO!R:R,_xludf.AGGREGATE(15,6,ROW(MAESTRO!$B$3:$B$1000)/((MAESTRO!$B$3:$B$1000="ASMARTALC")*(UPPER(MAESTRO!$L$3:$L$1000)="CONFIRMADO")),ROWS($A$3:A28))),"")</f>
        <v/>
      </c>
      <c r="S28" s="13" t="str">
        <f ca="1">IFERROR(INDEX(MAESTRO!S:S,_xludf.AGGREGATE(15,6,ROW(MAESTRO!$B$3:$B$1000)/((MAESTRO!$B$3:$B$1000="ASMARTALC")*(UPPER(MAESTRO!$L$3:$L$1000)="CONFIRMADO")),ROWS($A$3:A28))),"")</f>
        <v/>
      </c>
      <c r="T28" s="13" t="str">
        <f ca="1">IFERROR(INDEX(MAESTRO!T:T,_xludf.AGGREGATE(15,6,ROW(MAESTRO!$B$3:$B$1000)/((MAESTRO!$B$3:$B$1000="ASMARTALC")*(UPPER(MAESTRO!$L$3:$L$1000)="CONFIRMADO")),ROWS($A$3:A28))),"")</f>
        <v/>
      </c>
      <c r="U28" s="13" t="str">
        <f ca="1">IFERROR(INDEX(MAESTRO!U:U,_xludf.AGGREGATE(15,6,ROW(MAESTRO!$B$3:$B$1000)/((MAESTRO!$B$3:$B$1000="ASMARTALC")*(UPPER(MAESTRO!$L$3:$L$1000)="CONFIRMADO")),ROWS($A$3:A28))),"")</f>
        <v/>
      </c>
      <c r="V28" s="13" t="str">
        <f ca="1">IFERROR(INDEX(MAESTRO!V:V,_xludf.AGGREGATE(15,6,ROW(MAESTRO!$B$3:$B$1000)/((MAESTRO!$B$3:$B$1000="ASMARTALC")*(UPPER(MAESTRO!$L$3:$L$1000)="CONFIRMADO")),ROWS($A$3:A28))),"")</f>
        <v/>
      </c>
      <c r="W28" s="13" t="str">
        <f ca="1">IFERROR(INDEX(MAESTRO!W:W,_xludf.AGGREGATE(15,6,ROW(MAESTRO!$B$3:$B$1000)/((MAESTRO!$B$3:$B$1000="ASMARTALC")*(UPPER(MAESTRO!$L$3:$L$1000)="CONFIRMADO")),ROWS($A$3:A28))),"")</f>
        <v/>
      </c>
      <c r="X28" s="13" t="str">
        <f ca="1">IFERROR(INDEX(MAESTRO!X:X,_xludf.AGGREGATE(15,6,ROW(MAESTRO!$B$3:$B$1000)/((MAESTRO!$B$3:$B$1000="ASMARTALC")*(UPPER(MAESTRO!$L$3:$L$1000)="CONFIRMADO")),ROWS($A$3:A28))),"")</f>
        <v/>
      </c>
    </row>
    <row r="29" spans="1:24" ht="22.05" customHeight="1">
      <c r="A29" s="10" t="str">
        <f ca="1">IFERROR(INDEX(MAESTRO!A:A,_xludf.AGGREGATE(15,6,ROW(MAESTRO!$B$3:$B$1000)/((MAESTRO!$B$3:$B$1000="ASMARTALC")*(UPPER(MAESTRO!$L$3:$L$1000)="CONFIRMADO")),ROWS($A$3:A29))),"")</f>
        <v/>
      </c>
      <c r="B29" s="10" t="str">
        <f ca="1">IFERROR(INDEX(MAESTRO!B:B,_xludf.AGGREGATE(15,6,ROW(MAESTRO!$B$3:$B$1000)/((MAESTRO!$B$3:$B$1000="ASMARTALC")*(UPPER(MAESTRO!$L$3:$L$1000)="CONFIRMADO")),ROWS($A$3:A29))),"")</f>
        <v/>
      </c>
      <c r="C29" s="10" t="str">
        <f ca="1">IFERROR(INDEX(MAESTRO!C:C,_xludf.AGGREGATE(15,6,ROW(MAESTRO!$B$3:$B$1000)/((MAESTRO!$B$3:$B$1000="ASMARTALC")*(UPPER(MAESTRO!$L$3:$L$1000)="CONFIRMADO")),ROWS($A$3:A29))),"")</f>
        <v/>
      </c>
      <c r="D29" s="10" t="str">
        <f ca="1">IFERROR(INDEX(MAESTRO!D:D,_xludf.AGGREGATE(15,6,ROW(MAESTRO!$B$3:$B$1000)/((MAESTRO!$B$3:$B$1000="ASMARTALC")*(UPPER(MAESTRO!$L$3:$L$1000)="CONFIRMADO")),ROWS($A$3:A29))),"")</f>
        <v/>
      </c>
      <c r="E29" s="10" t="str">
        <f ca="1">IFERROR(INDEX(MAESTRO!E:E,_xludf.AGGREGATE(15,6,ROW(MAESTRO!$B$3:$B$1000)/((MAESTRO!$B$3:$B$1000="ASMARTALC")*(UPPER(MAESTRO!$L$3:$L$1000)="CONFIRMADO")),ROWS($A$3:A29))),"")</f>
        <v/>
      </c>
      <c r="F29" s="10" t="str">
        <f ca="1">IFERROR(INDEX(MAESTRO!F:F,_xludf.AGGREGATE(15,6,ROW(MAESTRO!$B$3:$B$1000)/((MAESTRO!$B$3:$B$1000="ASMARTALC")*(UPPER(MAESTRO!$L$3:$L$1000)="CONFIRMADO")),ROWS($A$3:A29))),"")</f>
        <v/>
      </c>
      <c r="G29" s="10" t="str">
        <f ca="1">IFERROR(INDEX(MAESTRO!G:G,_xludf.AGGREGATE(15,6,ROW(MAESTRO!$B$3:$B$1000)/((MAESTRO!$B$3:$B$1000="ASMARTALC")*(UPPER(MAESTRO!$L$3:$L$1000)="CONFIRMADO")),ROWS($A$3:A29))),"")</f>
        <v/>
      </c>
      <c r="H29" s="10" t="str">
        <f ca="1">IFERROR(INDEX(MAESTRO!H:H,_xludf.AGGREGATE(15,6,ROW(MAESTRO!$B$3:$B$1000)/((MAESTRO!$B$3:$B$1000="ASMARTALC")*(UPPER(MAESTRO!$L$3:$L$1000)="CONFIRMADO")),ROWS($A$3:A29))),"")</f>
        <v/>
      </c>
      <c r="I29" s="10" t="str">
        <f ca="1">IFERROR(INDEX(MAESTRO!I:I,_xludf.AGGREGATE(15,6,ROW(MAESTRO!$B$3:$B$1000)/((MAESTRO!$B$3:$B$1000="ASMARTALC")*(UPPER(MAESTRO!$L$3:$L$1000)="CONFIRMADO")),ROWS($A$3:A29))),"")</f>
        <v/>
      </c>
      <c r="J29" s="10" t="str">
        <f ca="1">IFERROR(INDEX(MAESTRO!J:J,_xludf.AGGREGATE(15,6,ROW(MAESTRO!$B$3:$B$1000)/((MAESTRO!$B$3:$B$1000="ASMARTALC")*(UPPER(MAESTRO!$L$3:$L$1000)="CONFIRMADO")),ROWS($A$3:A29))),"")</f>
        <v/>
      </c>
      <c r="K29" s="10" t="str">
        <f ca="1">IFERROR(INDEX(MAESTRO!K:K,_xludf.AGGREGATE(15,6,ROW(MAESTRO!$B$3:$B$1000)/((MAESTRO!$B$3:$B$1000="ASMARTALC")*(UPPER(MAESTRO!$L$3:$L$1000)="CONFIRMADO")),ROWS($A$3:A29))),"")</f>
        <v/>
      </c>
      <c r="L29" s="10" t="str">
        <f ca="1">IFERROR(INDEX(MAESTRO!L:L,_xludf.AGGREGATE(15,6,ROW(MAESTRO!$B$3:$B$1000)/((MAESTRO!$B$3:$B$1000="ASMARTALC")*(UPPER(MAESTRO!$L$3:$L$1000)="CONFIRMADO")),ROWS($A$3:A29))),"")</f>
        <v/>
      </c>
      <c r="M29" s="10" t="str">
        <f ca="1">IFERROR(INDEX(MAESTRO!M:M,_xludf.AGGREGATE(15,6,ROW(MAESTRO!$B$3:$B$1000)/((MAESTRO!$B$3:$B$1000="ASMARTALC")*(UPPER(MAESTRO!$L$3:$L$1000)="CONFIRMADO")),ROWS($A$3:A29))),"")</f>
        <v/>
      </c>
      <c r="N29" s="10" t="str">
        <f ca="1">IFERROR(INDEX(MAESTRO!N:N,_xludf.AGGREGATE(15,6,ROW(MAESTRO!$B$3:$B$1000)/((MAESTRO!$B$3:$B$1000="ASMARTALC")*(UPPER(MAESTRO!$L$3:$L$1000)="CONFIRMADO")),ROWS($A$3:A29))),"")</f>
        <v/>
      </c>
      <c r="O29" s="10" t="str">
        <f ca="1">IFERROR(INDEX(MAESTRO!O:O,_xludf.AGGREGATE(15,6,ROW(MAESTRO!$B$3:$B$1000)/((MAESTRO!$B$3:$B$1000="ASMARTALC")*(UPPER(MAESTRO!$L$3:$L$1000)="CONFIRMADO")),ROWS($A$3:A29))),"")</f>
        <v/>
      </c>
      <c r="P29" s="10" t="str">
        <f ca="1">IFERROR(INDEX(MAESTRO!P:P,_xludf.AGGREGATE(15,6,ROW(MAESTRO!$B$3:$B$1000)/((MAESTRO!$B$3:$B$1000="ASMARTALC")*(UPPER(MAESTRO!$L$3:$L$1000)="CONFIRMADO")),ROWS($A$3:A29))),"")</f>
        <v/>
      </c>
      <c r="Q29" s="10" t="str">
        <f ca="1">IFERROR(INDEX(MAESTRO!Q:Q,_xludf.AGGREGATE(15,6,ROW(MAESTRO!$B$3:$B$1000)/((MAESTRO!$B$3:$B$1000="ASMARTALC")*(UPPER(MAESTRO!$L$3:$L$1000)="CONFIRMADO")),ROWS($A$3:A29))),"")</f>
        <v/>
      </c>
      <c r="R29" s="10" t="str">
        <f ca="1">IFERROR(INDEX(MAESTRO!R:R,_xludf.AGGREGATE(15,6,ROW(MAESTRO!$B$3:$B$1000)/((MAESTRO!$B$3:$B$1000="ASMARTALC")*(UPPER(MAESTRO!$L$3:$L$1000)="CONFIRMADO")),ROWS($A$3:A29))),"")</f>
        <v/>
      </c>
      <c r="S29" s="10" t="str">
        <f ca="1">IFERROR(INDEX(MAESTRO!S:S,_xludf.AGGREGATE(15,6,ROW(MAESTRO!$B$3:$B$1000)/((MAESTRO!$B$3:$B$1000="ASMARTALC")*(UPPER(MAESTRO!$L$3:$L$1000)="CONFIRMADO")),ROWS($A$3:A29))),"")</f>
        <v/>
      </c>
      <c r="T29" s="10" t="str">
        <f ca="1">IFERROR(INDEX(MAESTRO!T:T,_xludf.AGGREGATE(15,6,ROW(MAESTRO!$B$3:$B$1000)/((MAESTRO!$B$3:$B$1000="ASMARTALC")*(UPPER(MAESTRO!$L$3:$L$1000)="CONFIRMADO")),ROWS($A$3:A29))),"")</f>
        <v/>
      </c>
      <c r="U29" s="10" t="str">
        <f ca="1">IFERROR(INDEX(MAESTRO!U:U,_xludf.AGGREGATE(15,6,ROW(MAESTRO!$B$3:$B$1000)/((MAESTRO!$B$3:$B$1000="ASMARTALC")*(UPPER(MAESTRO!$L$3:$L$1000)="CONFIRMADO")),ROWS($A$3:A29))),"")</f>
        <v/>
      </c>
      <c r="V29" s="10" t="str">
        <f ca="1">IFERROR(INDEX(MAESTRO!V:V,_xludf.AGGREGATE(15,6,ROW(MAESTRO!$B$3:$B$1000)/((MAESTRO!$B$3:$B$1000="ASMARTALC")*(UPPER(MAESTRO!$L$3:$L$1000)="CONFIRMADO")),ROWS($A$3:A29))),"")</f>
        <v/>
      </c>
      <c r="W29" s="10" t="str">
        <f ca="1">IFERROR(INDEX(MAESTRO!W:W,_xludf.AGGREGATE(15,6,ROW(MAESTRO!$B$3:$B$1000)/((MAESTRO!$B$3:$B$1000="ASMARTALC")*(UPPER(MAESTRO!$L$3:$L$1000)="CONFIRMADO")),ROWS($A$3:A29))),"")</f>
        <v/>
      </c>
      <c r="X29" s="10" t="str">
        <f ca="1">IFERROR(INDEX(MAESTRO!X:X,_xludf.AGGREGATE(15,6,ROW(MAESTRO!$B$3:$B$1000)/((MAESTRO!$B$3:$B$1000="ASMARTALC")*(UPPER(MAESTRO!$L$3:$L$1000)="CONFIRMADO")),ROWS($A$3:A29))),"")</f>
        <v/>
      </c>
    </row>
    <row r="30" spans="1:24" ht="22.05" customHeight="1">
      <c r="A30" s="13" t="str">
        <f ca="1">IFERROR(INDEX(MAESTRO!A:A,_xludf.AGGREGATE(15,6,ROW(MAESTRO!$B$3:$B$1000)/((MAESTRO!$B$3:$B$1000="ASMARTALC")*(UPPER(MAESTRO!$L$3:$L$1000)="CONFIRMADO")),ROWS($A$3:A30))),"")</f>
        <v/>
      </c>
      <c r="B30" s="13" t="str">
        <f ca="1">IFERROR(INDEX(MAESTRO!B:B,_xludf.AGGREGATE(15,6,ROW(MAESTRO!$B$3:$B$1000)/((MAESTRO!$B$3:$B$1000="ASMARTALC")*(UPPER(MAESTRO!$L$3:$L$1000)="CONFIRMADO")),ROWS($A$3:A30))),"")</f>
        <v/>
      </c>
      <c r="C30" s="13" t="str">
        <f ca="1">IFERROR(INDEX(MAESTRO!C:C,_xludf.AGGREGATE(15,6,ROW(MAESTRO!$B$3:$B$1000)/((MAESTRO!$B$3:$B$1000="ASMARTALC")*(UPPER(MAESTRO!$L$3:$L$1000)="CONFIRMADO")),ROWS($A$3:A30))),"")</f>
        <v/>
      </c>
      <c r="D30" s="13" t="str">
        <f ca="1">IFERROR(INDEX(MAESTRO!D:D,_xludf.AGGREGATE(15,6,ROW(MAESTRO!$B$3:$B$1000)/((MAESTRO!$B$3:$B$1000="ASMARTALC")*(UPPER(MAESTRO!$L$3:$L$1000)="CONFIRMADO")),ROWS($A$3:A30))),"")</f>
        <v/>
      </c>
      <c r="E30" s="13" t="str">
        <f ca="1">IFERROR(INDEX(MAESTRO!E:E,_xludf.AGGREGATE(15,6,ROW(MAESTRO!$B$3:$B$1000)/((MAESTRO!$B$3:$B$1000="ASMARTALC")*(UPPER(MAESTRO!$L$3:$L$1000)="CONFIRMADO")),ROWS($A$3:A30))),"")</f>
        <v/>
      </c>
      <c r="F30" s="13" t="str">
        <f ca="1">IFERROR(INDEX(MAESTRO!F:F,_xludf.AGGREGATE(15,6,ROW(MAESTRO!$B$3:$B$1000)/((MAESTRO!$B$3:$B$1000="ASMARTALC")*(UPPER(MAESTRO!$L$3:$L$1000)="CONFIRMADO")),ROWS($A$3:A30))),"")</f>
        <v/>
      </c>
      <c r="G30" s="13" t="str">
        <f ca="1">IFERROR(INDEX(MAESTRO!G:G,_xludf.AGGREGATE(15,6,ROW(MAESTRO!$B$3:$B$1000)/((MAESTRO!$B$3:$B$1000="ASMARTALC")*(UPPER(MAESTRO!$L$3:$L$1000)="CONFIRMADO")),ROWS($A$3:A30))),"")</f>
        <v/>
      </c>
      <c r="H30" s="13" t="str">
        <f ca="1">IFERROR(INDEX(MAESTRO!H:H,_xludf.AGGREGATE(15,6,ROW(MAESTRO!$B$3:$B$1000)/((MAESTRO!$B$3:$B$1000="ASMARTALC")*(UPPER(MAESTRO!$L$3:$L$1000)="CONFIRMADO")),ROWS($A$3:A30))),"")</f>
        <v/>
      </c>
      <c r="I30" s="13" t="str">
        <f ca="1">IFERROR(INDEX(MAESTRO!I:I,_xludf.AGGREGATE(15,6,ROW(MAESTRO!$B$3:$B$1000)/((MAESTRO!$B$3:$B$1000="ASMARTALC")*(UPPER(MAESTRO!$L$3:$L$1000)="CONFIRMADO")),ROWS($A$3:A30))),"")</f>
        <v/>
      </c>
      <c r="J30" s="13" t="str">
        <f ca="1">IFERROR(INDEX(MAESTRO!J:J,_xludf.AGGREGATE(15,6,ROW(MAESTRO!$B$3:$B$1000)/((MAESTRO!$B$3:$B$1000="ASMARTALC")*(UPPER(MAESTRO!$L$3:$L$1000)="CONFIRMADO")),ROWS($A$3:A30))),"")</f>
        <v/>
      </c>
      <c r="K30" s="13" t="str">
        <f ca="1">IFERROR(INDEX(MAESTRO!K:K,_xludf.AGGREGATE(15,6,ROW(MAESTRO!$B$3:$B$1000)/((MAESTRO!$B$3:$B$1000="ASMARTALC")*(UPPER(MAESTRO!$L$3:$L$1000)="CONFIRMADO")),ROWS($A$3:A30))),"")</f>
        <v/>
      </c>
      <c r="L30" s="13" t="str">
        <f ca="1">IFERROR(INDEX(MAESTRO!L:L,_xludf.AGGREGATE(15,6,ROW(MAESTRO!$B$3:$B$1000)/((MAESTRO!$B$3:$B$1000="ASMARTALC")*(UPPER(MAESTRO!$L$3:$L$1000)="CONFIRMADO")),ROWS($A$3:A30))),"")</f>
        <v/>
      </c>
      <c r="M30" s="13" t="str">
        <f ca="1">IFERROR(INDEX(MAESTRO!M:M,_xludf.AGGREGATE(15,6,ROW(MAESTRO!$B$3:$B$1000)/((MAESTRO!$B$3:$B$1000="ASMARTALC")*(UPPER(MAESTRO!$L$3:$L$1000)="CONFIRMADO")),ROWS($A$3:A30))),"")</f>
        <v/>
      </c>
      <c r="N30" s="13" t="str">
        <f ca="1">IFERROR(INDEX(MAESTRO!N:N,_xludf.AGGREGATE(15,6,ROW(MAESTRO!$B$3:$B$1000)/((MAESTRO!$B$3:$B$1000="ASMARTALC")*(UPPER(MAESTRO!$L$3:$L$1000)="CONFIRMADO")),ROWS($A$3:A30))),"")</f>
        <v/>
      </c>
      <c r="O30" s="13" t="str">
        <f ca="1">IFERROR(INDEX(MAESTRO!O:O,_xludf.AGGREGATE(15,6,ROW(MAESTRO!$B$3:$B$1000)/((MAESTRO!$B$3:$B$1000="ASMARTALC")*(UPPER(MAESTRO!$L$3:$L$1000)="CONFIRMADO")),ROWS($A$3:A30))),"")</f>
        <v/>
      </c>
      <c r="P30" s="13" t="str">
        <f ca="1">IFERROR(INDEX(MAESTRO!P:P,_xludf.AGGREGATE(15,6,ROW(MAESTRO!$B$3:$B$1000)/((MAESTRO!$B$3:$B$1000="ASMARTALC")*(UPPER(MAESTRO!$L$3:$L$1000)="CONFIRMADO")),ROWS($A$3:A30))),"")</f>
        <v/>
      </c>
      <c r="Q30" s="13" t="str">
        <f ca="1">IFERROR(INDEX(MAESTRO!Q:Q,_xludf.AGGREGATE(15,6,ROW(MAESTRO!$B$3:$B$1000)/((MAESTRO!$B$3:$B$1000="ASMARTALC")*(UPPER(MAESTRO!$L$3:$L$1000)="CONFIRMADO")),ROWS($A$3:A30))),"")</f>
        <v/>
      </c>
      <c r="R30" s="13" t="str">
        <f ca="1">IFERROR(INDEX(MAESTRO!R:R,_xludf.AGGREGATE(15,6,ROW(MAESTRO!$B$3:$B$1000)/((MAESTRO!$B$3:$B$1000="ASMARTALC")*(UPPER(MAESTRO!$L$3:$L$1000)="CONFIRMADO")),ROWS($A$3:A30))),"")</f>
        <v/>
      </c>
      <c r="S30" s="13" t="str">
        <f ca="1">IFERROR(INDEX(MAESTRO!S:S,_xludf.AGGREGATE(15,6,ROW(MAESTRO!$B$3:$B$1000)/((MAESTRO!$B$3:$B$1000="ASMARTALC")*(UPPER(MAESTRO!$L$3:$L$1000)="CONFIRMADO")),ROWS($A$3:A30))),"")</f>
        <v/>
      </c>
      <c r="T30" s="13" t="str">
        <f ca="1">IFERROR(INDEX(MAESTRO!T:T,_xludf.AGGREGATE(15,6,ROW(MAESTRO!$B$3:$B$1000)/((MAESTRO!$B$3:$B$1000="ASMARTALC")*(UPPER(MAESTRO!$L$3:$L$1000)="CONFIRMADO")),ROWS($A$3:A30))),"")</f>
        <v/>
      </c>
      <c r="U30" s="13" t="str">
        <f ca="1">IFERROR(INDEX(MAESTRO!U:U,_xludf.AGGREGATE(15,6,ROW(MAESTRO!$B$3:$B$1000)/((MAESTRO!$B$3:$B$1000="ASMARTALC")*(UPPER(MAESTRO!$L$3:$L$1000)="CONFIRMADO")),ROWS($A$3:A30))),"")</f>
        <v/>
      </c>
      <c r="V30" s="13" t="str">
        <f ca="1">IFERROR(INDEX(MAESTRO!V:V,_xludf.AGGREGATE(15,6,ROW(MAESTRO!$B$3:$B$1000)/((MAESTRO!$B$3:$B$1000="ASMARTALC")*(UPPER(MAESTRO!$L$3:$L$1000)="CONFIRMADO")),ROWS($A$3:A30))),"")</f>
        <v/>
      </c>
      <c r="W30" s="13" t="str">
        <f ca="1">IFERROR(INDEX(MAESTRO!W:W,_xludf.AGGREGATE(15,6,ROW(MAESTRO!$B$3:$B$1000)/((MAESTRO!$B$3:$B$1000="ASMARTALC")*(UPPER(MAESTRO!$L$3:$L$1000)="CONFIRMADO")),ROWS($A$3:A30))),"")</f>
        <v/>
      </c>
      <c r="X30" s="13" t="str">
        <f ca="1">IFERROR(INDEX(MAESTRO!X:X,_xludf.AGGREGATE(15,6,ROW(MAESTRO!$B$3:$B$1000)/((MAESTRO!$B$3:$B$1000="ASMARTALC")*(UPPER(MAESTRO!$L$3:$L$1000)="CONFIRMADO")),ROWS($A$3:A30))),"")</f>
        <v/>
      </c>
    </row>
    <row r="31" spans="1:24" ht="22.05" customHeight="1">
      <c r="A31" s="10" t="str">
        <f ca="1">IFERROR(INDEX(MAESTRO!A:A,_xludf.AGGREGATE(15,6,ROW(MAESTRO!$B$3:$B$1000)/((MAESTRO!$B$3:$B$1000="ASMARTALC")*(UPPER(MAESTRO!$L$3:$L$1000)="CONFIRMADO")),ROWS($A$3:A31))),"")</f>
        <v/>
      </c>
      <c r="B31" s="10" t="str">
        <f ca="1">IFERROR(INDEX(MAESTRO!B:B,_xludf.AGGREGATE(15,6,ROW(MAESTRO!$B$3:$B$1000)/((MAESTRO!$B$3:$B$1000="ASMARTALC")*(UPPER(MAESTRO!$L$3:$L$1000)="CONFIRMADO")),ROWS($A$3:A31))),"")</f>
        <v/>
      </c>
      <c r="C31" s="10" t="str">
        <f ca="1">IFERROR(INDEX(MAESTRO!C:C,_xludf.AGGREGATE(15,6,ROW(MAESTRO!$B$3:$B$1000)/((MAESTRO!$B$3:$B$1000="ASMARTALC")*(UPPER(MAESTRO!$L$3:$L$1000)="CONFIRMADO")),ROWS($A$3:A31))),"")</f>
        <v/>
      </c>
      <c r="D31" s="10" t="str">
        <f ca="1">IFERROR(INDEX(MAESTRO!D:D,_xludf.AGGREGATE(15,6,ROW(MAESTRO!$B$3:$B$1000)/((MAESTRO!$B$3:$B$1000="ASMARTALC")*(UPPER(MAESTRO!$L$3:$L$1000)="CONFIRMADO")),ROWS($A$3:A31))),"")</f>
        <v/>
      </c>
      <c r="E31" s="10" t="str">
        <f ca="1">IFERROR(INDEX(MAESTRO!E:E,_xludf.AGGREGATE(15,6,ROW(MAESTRO!$B$3:$B$1000)/((MAESTRO!$B$3:$B$1000="ASMARTALC")*(UPPER(MAESTRO!$L$3:$L$1000)="CONFIRMADO")),ROWS($A$3:A31))),"")</f>
        <v/>
      </c>
      <c r="F31" s="10" t="str">
        <f ca="1">IFERROR(INDEX(MAESTRO!F:F,_xludf.AGGREGATE(15,6,ROW(MAESTRO!$B$3:$B$1000)/((MAESTRO!$B$3:$B$1000="ASMARTALC")*(UPPER(MAESTRO!$L$3:$L$1000)="CONFIRMADO")),ROWS($A$3:A31))),"")</f>
        <v/>
      </c>
      <c r="G31" s="10" t="str">
        <f ca="1">IFERROR(INDEX(MAESTRO!G:G,_xludf.AGGREGATE(15,6,ROW(MAESTRO!$B$3:$B$1000)/((MAESTRO!$B$3:$B$1000="ASMARTALC")*(UPPER(MAESTRO!$L$3:$L$1000)="CONFIRMADO")),ROWS($A$3:A31))),"")</f>
        <v/>
      </c>
      <c r="H31" s="10" t="str">
        <f ca="1">IFERROR(INDEX(MAESTRO!H:H,_xludf.AGGREGATE(15,6,ROW(MAESTRO!$B$3:$B$1000)/((MAESTRO!$B$3:$B$1000="ASMARTALC")*(UPPER(MAESTRO!$L$3:$L$1000)="CONFIRMADO")),ROWS($A$3:A31))),"")</f>
        <v/>
      </c>
      <c r="I31" s="10" t="str">
        <f ca="1">IFERROR(INDEX(MAESTRO!I:I,_xludf.AGGREGATE(15,6,ROW(MAESTRO!$B$3:$B$1000)/((MAESTRO!$B$3:$B$1000="ASMARTALC")*(UPPER(MAESTRO!$L$3:$L$1000)="CONFIRMADO")),ROWS($A$3:A31))),"")</f>
        <v/>
      </c>
      <c r="J31" s="10" t="str">
        <f ca="1">IFERROR(INDEX(MAESTRO!J:J,_xludf.AGGREGATE(15,6,ROW(MAESTRO!$B$3:$B$1000)/((MAESTRO!$B$3:$B$1000="ASMARTALC")*(UPPER(MAESTRO!$L$3:$L$1000)="CONFIRMADO")),ROWS($A$3:A31))),"")</f>
        <v/>
      </c>
      <c r="K31" s="10" t="str">
        <f ca="1">IFERROR(INDEX(MAESTRO!K:K,_xludf.AGGREGATE(15,6,ROW(MAESTRO!$B$3:$B$1000)/((MAESTRO!$B$3:$B$1000="ASMARTALC")*(UPPER(MAESTRO!$L$3:$L$1000)="CONFIRMADO")),ROWS($A$3:A31))),"")</f>
        <v/>
      </c>
      <c r="L31" s="10" t="str">
        <f ca="1">IFERROR(INDEX(MAESTRO!L:L,_xludf.AGGREGATE(15,6,ROW(MAESTRO!$B$3:$B$1000)/((MAESTRO!$B$3:$B$1000="ASMARTALC")*(UPPER(MAESTRO!$L$3:$L$1000)="CONFIRMADO")),ROWS($A$3:A31))),"")</f>
        <v/>
      </c>
      <c r="M31" s="10" t="str">
        <f ca="1">IFERROR(INDEX(MAESTRO!M:M,_xludf.AGGREGATE(15,6,ROW(MAESTRO!$B$3:$B$1000)/((MAESTRO!$B$3:$B$1000="ASMARTALC")*(UPPER(MAESTRO!$L$3:$L$1000)="CONFIRMADO")),ROWS($A$3:A31))),"")</f>
        <v/>
      </c>
      <c r="N31" s="10" t="str">
        <f ca="1">IFERROR(INDEX(MAESTRO!N:N,_xludf.AGGREGATE(15,6,ROW(MAESTRO!$B$3:$B$1000)/((MAESTRO!$B$3:$B$1000="ASMARTALC")*(UPPER(MAESTRO!$L$3:$L$1000)="CONFIRMADO")),ROWS($A$3:A31))),"")</f>
        <v/>
      </c>
      <c r="O31" s="10" t="str">
        <f ca="1">IFERROR(INDEX(MAESTRO!O:O,_xludf.AGGREGATE(15,6,ROW(MAESTRO!$B$3:$B$1000)/((MAESTRO!$B$3:$B$1000="ASMARTALC")*(UPPER(MAESTRO!$L$3:$L$1000)="CONFIRMADO")),ROWS($A$3:A31))),"")</f>
        <v/>
      </c>
      <c r="P31" s="10" t="str">
        <f ca="1">IFERROR(INDEX(MAESTRO!P:P,_xludf.AGGREGATE(15,6,ROW(MAESTRO!$B$3:$B$1000)/((MAESTRO!$B$3:$B$1000="ASMARTALC")*(UPPER(MAESTRO!$L$3:$L$1000)="CONFIRMADO")),ROWS($A$3:A31))),"")</f>
        <v/>
      </c>
      <c r="Q31" s="10" t="str">
        <f ca="1">IFERROR(INDEX(MAESTRO!Q:Q,_xludf.AGGREGATE(15,6,ROW(MAESTRO!$B$3:$B$1000)/((MAESTRO!$B$3:$B$1000="ASMARTALC")*(UPPER(MAESTRO!$L$3:$L$1000)="CONFIRMADO")),ROWS($A$3:A31))),"")</f>
        <v/>
      </c>
      <c r="R31" s="10" t="str">
        <f ca="1">IFERROR(INDEX(MAESTRO!R:R,_xludf.AGGREGATE(15,6,ROW(MAESTRO!$B$3:$B$1000)/((MAESTRO!$B$3:$B$1000="ASMARTALC")*(UPPER(MAESTRO!$L$3:$L$1000)="CONFIRMADO")),ROWS($A$3:A31))),"")</f>
        <v/>
      </c>
      <c r="S31" s="10" t="str">
        <f ca="1">IFERROR(INDEX(MAESTRO!S:S,_xludf.AGGREGATE(15,6,ROW(MAESTRO!$B$3:$B$1000)/((MAESTRO!$B$3:$B$1000="ASMARTALC")*(UPPER(MAESTRO!$L$3:$L$1000)="CONFIRMADO")),ROWS($A$3:A31))),"")</f>
        <v/>
      </c>
      <c r="T31" s="10" t="str">
        <f ca="1">IFERROR(INDEX(MAESTRO!T:T,_xludf.AGGREGATE(15,6,ROW(MAESTRO!$B$3:$B$1000)/((MAESTRO!$B$3:$B$1000="ASMARTALC")*(UPPER(MAESTRO!$L$3:$L$1000)="CONFIRMADO")),ROWS($A$3:A31))),"")</f>
        <v/>
      </c>
      <c r="U31" s="10" t="str">
        <f ca="1">IFERROR(INDEX(MAESTRO!U:U,_xludf.AGGREGATE(15,6,ROW(MAESTRO!$B$3:$B$1000)/((MAESTRO!$B$3:$B$1000="ASMARTALC")*(UPPER(MAESTRO!$L$3:$L$1000)="CONFIRMADO")),ROWS($A$3:A31))),"")</f>
        <v/>
      </c>
      <c r="V31" s="10" t="str">
        <f ca="1">IFERROR(INDEX(MAESTRO!V:V,_xludf.AGGREGATE(15,6,ROW(MAESTRO!$B$3:$B$1000)/((MAESTRO!$B$3:$B$1000="ASMARTALC")*(UPPER(MAESTRO!$L$3:$L$1000)="CONFIRMADO")),ROWS($A$3:A31))),"")</f>
        <v/>
      </c>
      <c r="W31" s="10" t="str">
        <f ca="1">IFERROR(INDEX(MAESTRO!W:W,_xludf.AGGREGATE(15,6,ROW(MAESTRO!$B$3:$B$1000)/((MAESTRO!$B$3:$B$1000="ASMARTALC")*(UPPER(MAESTRO!$L$3:$L$1000)="CONFIRMADO")),ROWS($A$3:A31))),"")</f>
        <v/>
      </c>
      <c r="X31" s="10" t="str">
        <f ca="1">IFERROR(INDEX(MAESTRO!X:X,_xludf.AGGREGATE(15,6,ROW(MAESTRO!$B$3:$B$1000)/((MAESTRO!$B$3:$B$1000="ASMARTALC")*(UPPER(MAESTRO!$L$3:$L$1000)="CONFIRMADO")),ROWS($A$3:A31))),"")</f>
        <v/>
      </c>
    </row>
    <row r="32" spans="1:24" ht="22.05" customHeight="1">
      <c r="A32" s="13" t="str">
        <f ca="1">IFERROR(INDEX(MAESTRO!A:A,_xludf.AGGREGATE(15,6,ROW(MAESTRO!$B$3:$B$1000)/((MAESTRO!$B$3:$B$1000="ASMARTALC")*(UPPER(MAESTRO!$L$3:$L$1000)="CONFIRMADO")),ROWS($A$3:A32))),"")</f>
        <v/>
      </c>
      <c r="B32" s="13" t="str">
        <f ca="1">IFERROR(INDEX(MAESTRO!B:B,_xludf.AGGREGATE(15,6,ROW(MAESTRO!$B$3:$B$1000)/((MAESTRO!$B$3:$B$1000="ASMARTALC")*(UPPER(MAESTRO!$L$3:$L$1000)="CONFIRMADO")),ROWS($A$3:A32))),"")</f>
        <v/>
      </c>
      <c r="C32" s="13" t="str">
        <f ca="1">IFERROR(INDEX(MAESTRO!C:C,_xludf.AGGREGATE(15,6,ROW(MAESTRO!$B$3:$B$1000)/((MAESTRO!$B$3:$B$1000="ASMARTALC")*(UPPER(MAESTRO!$L$3:$L$1000)="CONFIRMADO")),ROWS($A$3:A32))),"")</f>
        <v/>
      </c>
      <c r="D32" s="13" t="str">
        <f ca="1">IFERROR(INDEX(MAESTRO!D:D,_xludf.AGGREGATE(15,6,ROW(MAESTRO!$B$3:$B$1000)/((MAESTRO!$B$3:$B$1000="ASMARTALC")*(UPPER(MAESTRO!$L$3:$L$1000)="CONFIRMADO")),ROWS($A$3:A32))),"")</f>
        <v/>
      </c>
      <c r="E32" s="13" t="str">
        <f ca="1">IFERROR(INDEX(MAESTRO!E:E,_xludf.AGGREGATE(15,6,ROW(MAESTRO!$B$3:$B$1000)/((MAESTRO!$B$3:$B$1000="ASMARTALC")*(UPPER(MAESTRO!$L$3:$L$1000)="CONFIRMADO")),ROWS($A$3:A32))),"")</f>
        <v/>
      </c>
      <c r="F32" s="13" t="str">
        <f ca="1">IFERROR(INDEX(MAESTRO!F:F,_xludf.AGGREGATE(15,6,ROW(MAESTRO!$B$3:$B$1000)/((MAESTRO!$B$3:$B$1000="ASMARTALC")*(UPPER(MAESTRO!$L$3:$L$1000)="CONFIRMADO")),ROWS($A$3:A32))),"")</f>
        <v/>
      </c>
      <c r="G32" s="13" t="str">
        <f ca="1">IFERROR(INDEX(MAESTRO!G:G,_xludf.AGGREGATE(15,6,ROW(MAESTRO!$B$3:$B$1000)/((MAESTRO!$B$3:$B$1000="ASMARTALC")*(UPPER(MAESTRO!$L$3:$L$1000)="CONFIRMADO")),ROWS($A$3:A32))),"")</f>
        <v/>
      </c>
      <c r="H32" s="13" t="str">
        <f ca="1">IFERROR(INDEX(MAESTRO!H:H,_xludf.AGGREGATE(15,6,ROW(MAESTRO!$B$3:$B$1000)/((MAESTRO!$B$3:$B$1000="ASMARTALC")*(UPPER(MAESTRO!$L$3:$L$1000)="CONFIRMADO")),ROWS($A$3:A32))),"")</f>
        <v/>
      </c>
      <c r="I32" s="13" t="str">
        <f ca="1">IFERROR(INDEX(MAESTRO!I:I,_xludf.AGGREGATE(15,6,ROW(MAESTRO!$B$3:$B$1000)/((MAESTRO!$B$3:$B$1000="ASMARTALC")*(UPPER(MAESTRO!$L$3:$L$1000)="CONFIRMADO")),ROWS($A$3:A32))),"")</f>
        <v/>
      </c>
      <c r="J32" s="13" t="str">
        <f ca="1">IFERROR(INDEX(MAESTRO!J:J,_xludf.AGGREGATE(15,6,ROW(MAESTRO!$B$3:$B$1000)/((MAESTRO!$B$3:$B$1000="ASMARTALC")*(UPPER(MAESTRO!$L$3:$L$1000)="CONFIRMADO")),ROWS($A$3:A32))),"")</f>
        <v/>
      </c>
      <c r="K32" s="13" t="str">
        <f ca="1">IFERROR(INDEX(MAESTRO!K:K,_xludf.AGGREGATE(15,6,ROW(MAESTRO!$B$3:$B$1000)/((MAESTRO!$B$3:$B$1000="ASMARTALC")*(UPPER(MAESTRO!$L$3:$L$1000)="CONFIRMADO")),ROWS($A$3:A32))),"")</f>
        <v/>
      </c>
      <c r="L32" s="13" t="str">
        <f ca="1">IFERROR(INDEX(MAESTRO!L:L,_xludf.AGGREGATE(15,6,ROW(MAESTRO!$B$3:$B$1000)/((MAESTRO!$B$3:$B$1000="ASMARTALC")*(UPPER(MAESTRO!$L$3:$L$1000)="CONFIRMADO")),ROWS($A$3:A32))),"")</f>
        <v/>
      </c>
      <c r="M32" s="13" t="str">
        <f ca="1">IFERROR(INDEX(MAESTRO!M:M,_xludf.AGGREGATE(15,6,ROW(MAESTRO!$B$3:$B$1000)/((MAESTRO!$B$3:$B$1000="ASMARTALC")*(UPPER(MAESTRO!$L$3:$L$1000)="CONFIRMADO")),ROWS($A$3:A32))),"")</f>
        <v/>
      </c>
      <c r="N32" s="13" t="str">
        <f ca="1">IFERROR(INDEX(MAESTRO!N:N,_xludf.AGGREGATE(15,6,ROW(MAESTRO!$B$3:$B$1000)/((MAESTRO!$B$3:$B$1000="ASMARTALC")*(UPPER(MAESTRO!$L$3:$L$1000)="CONFIRMADO")),ROWS($A$3:A32))),"")</f>
        <v/>
      </c>
      <c r="O32" s="13" t="str">
        <f ca="1">IFERROR(INDEX(MAESTRO!O:O,_xludf.AGGREGATE(15,6,ROW(MAESTRO!$B$3:$B$1000)/((MAESTRO!$B$3:$B$1000="ASMARTALC")*(UPPER(MAESTRO!$L$3:$L$1000)="CONFIRMADO")),ROWS($A$3:A32))),"")</f>
        <v/>
      </c>
      <c r="P32" s="13" t="str">
        <f ca="1">IFERROR(INDEX(MAESTRO!P:P,_xludf.AGGREGATE(15,6,ROW(MAESTRO!$B$3:$B$1000)/((MAESTRO!$B$3:$B$1000="ASMARTALC")*(UPPER(MAESTRO!$L$3:$L$1000)="CONFIRMADO")),ROWS($A$3:A32))),"")</f>
        <v/>
      </c>
      <c r="Q32" s="13" t="str">
        <f ca="1">IFERROR(INDEX(MAESTRO!Q:Q,_xludf.AGGREGATE(15,6,ROW(MAESTRO!$B$3:$B$1000)/((MAESTRO!$B$3:$B$1000="ASMARTALC")*(UPPER(MAESTRO!$L$3:$L$1000)="CONFIRMADO")),ROWS($A$3:A32))),"")</f>
        <v/>
      </c>
      <c r="R32" s="13" t="str">
        <f ca="1">IFERROR(INDEX(MAESTRO!R:R,_xludf.AGGREGATE(15,6,ROW(MAESTRO!$B$3:$B$1000)/((MAESTRO!$B$3:$B$1000="ASMARTALC")*(UPPER(MAESTRO!$L$3:$L$1000)="CONFIRMADO")),ROWS($A$3:A32))),"")</f>
        <v/>
      </c>
      <c r="S32" s="13" t="str">
        <f ca="1">IFERROR(INDEX(MAESTRO!S:S,_xludf.AGGREGATE(15,6,ROW(MAESTRO!$B$3:$B$1000)/((MAESTRO!$B$3:$B$1000="ASMARTALC")*(UPPER(MAESTRO!$L$3:$L$1000)="CONFIRMADO")),ROWS($A$3:A32))),"")</f>
        <v/>
      </c>
      <c r="T32" s="13" t="str">
        <f ca="1">IFERROR(INDEX(MAESTRO!T:T,_xludf.AGGREGATE(15,6,ROW(MAESTRO!$B$3:$B$1000)/((MAESTRO!$B$3:$B$1000="ASMARTALC")*(UPPER(MAESTRO!$L$3:$L$1000)="CONFIRMADO")),ROWS($A$3:A32))),"")</f>
        <v/>
      </c>
      <c r="U32" s="13" t="str">
        <f ca="1">IFERROR(INDEX(MAESTRO!U:U,_xludf.AGGREGATE(15,6,ROW(MAESTRO!$B$3:$B$1000)/((MAESTRO!$B$3:$B$1000="ASMARTALC")*(UPPER(MAESTRO!$L$3:$L$1000)="CONFIRMADO")),ROWS($A$3:A32))),"")</f>
        <v/>
      </c>
      <c r="V32" s="13" t="str">
        <f ca="1">IFERROR(INDEX(MAESTRO!V:V,_xludf.AGGREGATE(15,6,ROW(MAESTRO!$B$3:$B$1000)/((MAESTRO!$B$3:$B$1000="ASMARTALC")*(UPPER(MAESTRO!$L$3:$L$1000)="CONFIRMADO")),ROWS($A$3:A32))),"")</f>
        <v/>
      </c>
      <c r="W32" s="13" t="str">
        <f ca="1">IFERROR(INDEX(MAESTRO!W:W,_xludf.AGGREGATE(15,6,ROW(MAESTRO!$B$3:$B$1000)/((MAESTRO!$B$3:$B$1000="ASMARTALC")*(UPPER(MAESTRO!$L$3:$L$1000)="CONFIRMADO")),ROWS($A$3:A32))),"")</f>
        <v/>
      </c>
      <c r="X32" s="13" t="str">
        <f ca="1">IFERROR(INDEX(MAESTRO!X:X,_xludf.AGGREGATE(15,6,ROW(MAESTRO!$B$3:$B$1000)/((MAESTRO!$B$3:$B$1000="ASMARTALC")*(UPPER(MAESTRO!$L$3:$L$1000)="CONFIRMADO")),ROWS($A$3:A32))),"")</f>
        <v/>
      </c>
    </row>
    <row r="33" spans="1:24" ht="22.05" customHeight="1">
      <c r="A33" s="10" t="str">
        <f ca="1">IFERROR(INDEX(MAESTRO!A:A,_xludf.AGGREGATE(15,6,ROW(MAESTRO!$B$3:$B$1000)/((MAESTRO!$B$3:$B$1000="ASMARTALC")*(UPPER(MAESTRO!$L$3:$L$1000)="CONFIRMADO")),ROWS($A$3:A33))),"")</f>
        <v/>
      </c>
      <c r="B33" s="10" t="str">
        <f ca="1">IFERROR(INDEX(MAESTRO!B:B,_xludf.AGGREGATE(15,6,ROW(MAESTRO!$B$3:$B$1000)/((MAESTRO!$B$3:$B$1000="ASMARTALC")*(UPPER(MAESTRO!$L$3:$L$1000)="CONFIRMADO")),ROWS($A$3:A33))),"")</f>
        <v/>
      </c>
      <c r="C33" s="10" t="str">
        <f ca="1">IFERROR(INDEX(MAESTRO!C:C,_xludf.AGGREGATE(15,6,ROW(MAESTRO!$B$3:$B$1000)/((MAESTRO!$B$3:$B$1000="ASMARTALC")*(UPPER(MAESTRO!$L$3:$L$1000)="CONFIRMADO")),ROWS($A$3:A33))),"")</f>
        <v/>
      </c>
      <c r="D33" s="10" t="str">
        <f ca="1">IFERROR(INDEX(MAESTRO!D:D,_xludf.AGGREGATE(15,6,ROW(MAESTRO!$B$3:$B$1000)/((MAESTRO!$B$3:$B$1000="ASMARTALC")*(UPPER(MAESTRO!$L$3:$L$1000)="CONFIRMADO")),ROWS($A$3:A33))),"")</f>
        <v/>
      </c>
      <c r="E33" s="10" t="str">
        <f ca="1">IFERROR(INDEX(MAESTRO!E:E,_xludf.AGGREGATE(15,6,ROW(MAESTRO!$B$3:$B$1000)/((MAESTRO!$B$3:$B$1000="ASMARTALC")*(UPPER(MAESTRO!$L$3:$L$1000)="CONFIRMADO")),ROWS($A$3:A33))),"")</f>
        <v/>
      </c>
      <c r="F33" s="10" t="str">
        <f ca="1">IFERROR(INDEX(MAESTRO!F:F,_xludf.AGGREGATE(15,6,ROW(MAESTRO!$B$3:$B$1000)/((MAESTRO!$B$3:$B$1000="ASMARTALC")*(UPPER(MAESTRO!$L$3:$L$1000)="CONFIRMADO")),ROWS($A$3:A33))),"")</f>
        <v/>
      </c>
      <c r="G33" s="10" t="str">
        <f ca="1">IFERROR(INDEX(MAESTRO!G:G,_xludf.AGGREGATE(15,6,ROW(MAESTRO!$B$3:$B$1000)/((MAESTRO!$B$3:$B$1000="ASMARTALC")*(UPPER(MAESTRO!$L$3:$L$1000)="CONFIRMADO")),ROWS($A$3:A33))),"")</f>
        <v/>
      </c>
      <c r="H33" s="10" t="str">
        <f ca="1">IFERROR(INDEX(MAESTRO!H:H,_xludf.AGGREGATE(15,6,ROW(MAESTRO!$B$3:$B$1000)/((MAESTRO!$B$3:$B$1000="ASMARTALC")*(UPPER(MAESTRO!$L$3:$L$1000)="CONFIRMADO")),ROWS($A$3:A33))),"")</f>
        <v/>
      </c>
      <c r="I33" s="10" t="str">
        <f ca="1">IFERROR(INDEX(MAESTRO!I:I,_xludf.AGGREGATE(15,6,ROW(MAESTRO!$B$3:$B$1000)/((MAESTRO!$B$3:$B$1000="ASMARTALC")*(UPPER(MAESTRO!$L$3:$L$1000)="CONFIRMADO")),ROWS($A$3:A33))),"")</f>
        <v/>
      </c>
      <c r="J33" s="10" t="str">
        <f ca="1">IFERROR(INDEX(MAESTRO!J:J,_xludf.AGGREGATE(15,6,ROW(MAESTRO!$B$3:$B$1000)/((MAESTRO!$B$3:$B$1000="ASMARTALC")*(UPPER(MAESTRO!$L$3:$L$1000)="CONFIRMADO")),ROWS($A$3:A33))),"")</f>
        <v/>
      </c>
      <c r="K33" s="10" t="str">
        <f ca="1">IFERROR(INDEX(MAESTRO!K:K,_xludf.AGGREGATE(15,6,ROW(MAESTRO!$B$3:$B$1000)/((MAESTRO!$B$3:$B$1000="ASMARTALC")*(UPPER(MAESTRO!$L$3:$L$1000)="CONFIRMADO")),ROWS($A$3:A33))),"")</f>
        <v/>
      </c>
      <c r="L33" s="10" t="str">
        <f ca="1">IFERROR(INDEX(MAESTRO!L:L,_xludf.AGGREGATE(15,6,ROW(MAESTRO!$B$3:$B$1000)/((MAESTRO!$B$3:$B$1000="ASMARTALC")*(UPPER(MAESTRO!$L$3:$L$1000)="CONFIRMADO")),ROWS($A$3:A33))),"")</f>
        <v/>
      </c>
      <c r="M33" s="10" t="str">
        <f ca="1">IFERROR(INDEX(MAESTRO!M:M,_xludf.AGGREGATE(15,6,ROW(MAESTRO!$B$3:$B$1000)/((MAESTRO!$B$3:$B$1000="ASMARTALC")*(UPPER(MAESTRO!$L$3:$L$1000)="CONFIRMADO")),ROWS($A$3:A33))),"")</f>
        <v/>
      </c>
      <c r="N33" s="10" t="str">
        <f ca="1">IFERROR(INDEX(MAESTRO!N:N,_xludf.AGGREGATE(15,6,ROW(MAESTRO!$B$3:$B$1000)/((MAESTRO!$B$3:$B$1000="ASMARTALC")*(UPPER(MAESTRO!$L$3:$L$1000)="CONFIRMADO")),ROWS($A$3:A33))),"")</f>
        <v/>
      </c>
      <c r="O33" s="10" t="str">
        <f ca="1">IFERROR(INDEX(MAESTRO!O:O,_xludf.AGGREGATE(15,6,ROW(MAESTRO!$B$3:$B$1000)/((MAESTRO!$B$3:$B$1000="ASMARTALC")*(UPPER(MAESTRO!$L$3:$L$1000)="CONFIRMADO")),ROWS($A$3:A33))),"")</f>
        <v/>
      </c>
      <c r="P33" s="10" t="str">
        <f ca="1">IFERROR(INDEX(MAESTRO!P:P,_xludf.AGGREGATE(15,6,ROW(MAESTRO!$B$3:$B$1000)/((MAESTRO!$B$3:$B$1000="ASMARTALC")*(UPPER(MAESTRO!$L$3:$L$1000)="CONFIRMADO")),ROWS($A$3:A33))),"")</f>
        <v/>
      </c>
      <c r="Q33" s="10" t="str">
        <f ca="1">IFERROR(INDEX(MAESTRO!Q:Q,_xludf.AGGREGATE(15,6,ROW(MAESTRO!$B$3:$B$1000)/((MAESTRO!$B$3:$B$1000="ASMARTALC")*(UPPER(MAESTRO!$L$3:$L$1000)="CONFIRMADO")),ROWS($A$3:A33))),"")</f>
        <v/>
      </c>
      <c r="R33" s="10" t="str">
        <f ca="1">IFERROR(INDEX(MAESTRO!R:R,_xludf.AGGREGATE(15,6,ROW(MAESTRO!$B$3:$B$1000)/((MAESTRO!$B$3:$B$1000="ASMARTALC")*(UPPER(MAESTRO!$L$3:$L$1000)="CONFIRMADO")),ROWS($A$3:A33))),"")</f>
        <v/>
      </c>
      <c r="S33" s="10" t="str">
        <f ca="1">IFERROR(INDEX(MAESTRO!S:S,_xludf.AGGREGATE(15,6,ROW(MAESTRO!$B$3:$B$1000)/((MAESTRO!$B$3:$B$1000="ASMARTALC")*(UPPER(MAESTRO!$L$3:$L$1000)="CONFIRMADO")),ROWS($A$3:A33))),"")</f>
        <v/>
      </c>
      <c r="T33" s="10" t="str">
        <f ca="1">IFERROR(INDEX(MAESTRO!T:T,_xludf.AGGREGATE(15,6,ROW(MAESTRO!$B$3:$B$1000)/((MAESTRO!$B$3:$B$1000="ASMARTALC")*(UPPER(MAESTRO!$L$3:$L$1000)="CONFIRMADO")),ROWS($A$3:A33))),"")</f>
        <v/>
      </c>
      <c r="U33" s="10" t="str">
        <f ca="1">IFERROR(INDEX(MAESTRO!U:U,_xludf.AGGREGATE(15,6,ROW(MAESTRO!$B$3:$B$1000)/((MAESTRO!$B$3:$B$1000="ASMARTALC")*(UPPER(MAESTRO!$L$3:$L$1000)="CONFIRMADO")),ROWS($A$3:A33))),"")</f>
        <v/>
      </c>
      <c r="V33" s="10" t="str">
        <f ca="1">IFERROR(INDEX(MAESTRO!V:V,_xludf.AGGREGATE(15,6,ROW(MAESTRO!$B$3:$B$1000)/((MAESTRO!$B$3:$B$1000="ASMARTALC")*(UPPER(MAESTRO!$L$3:$L$1000)="CONFIRMADO")),ROWS($A$3:A33))),"")</f>
        <v/>
      </c>
      <c r="W33" s="10" t="str">
        <f ca="1">IFERROR(INDEX(MAESTRO!W:W,_xludf.AGGREGATE(15,6,ROW(MAESTRO!$B$3:$B$1000)/((MAESTRO!$B$3:$B$1000="ASMARTALC")*(UPPER(MAESTRO!$L$3:$L$1000)="CONFIRMADO")),ROWS($A$3:A33))),"")</f>
        <v/>
      </c>
      <c r="X33" s="10" t="str">
        <f ca="1">IFERROR(INDEX(MAESTRO!X:X,_xludf.AGGREGATE(15,6,ROW(MAESTRO!$B$3:$B$1000)/((MAESTRO!$B$3:$B$1000="ASMARTALC")*(UPPER(MAESTRO!$L$3:$L$1000)="CONFIRMADO")),ROWS($A$3:A33))),"")</f>
        <v/>
      </c>
    </row>
    <row r="34" spans="1:24" ht="22.05" customHeight="1">
      <c r="A34" s="13" t="str">
        <f ca="1">IFERROR(INDEX(MAESTRO!A:A,_xludf.AGGREGATE(15,6,ROW(MAESTRO!$B$3:$B$1000)/((MAESTRO!$B$3:$B$1000="ASMARTALC")*(UPPER(MAESTRO!$L$3:$L$1000)="CONFIRMADO")),ROWS($A$3:A34))),"")</f>
        <v/>
      </c>
      <c r="B34" s="13" t="str">
        <f ca="1">IFERROR(INDEX(MAESTRO!B:B,_xludf.AGGREGATE(15,6,ROW(MAESTRO!$B$3:$B$1000)/((MAESTRO!$B$3:$B$1000="ASMARTALC")*(UPPER(MAESTRO!$L$3:$L$1000)="CONFIRMADO")),ROWS($A$3:A34))),"")</f>
        <v/>
      </c>
      <c r="C34" s="13" t="str">
        <f ca="1">IFERROR(INDEX(MAESTRO!C:C,_xludf.AGGREGATE(15,6,ROW(MAESTRO!$B$3:$B$1000)/((MAESTRO!$B$3:$B$1000="ASMARTALC")*(UPPER(MAESTRO!$L$3:$L$1000)="CONFIRMADO")),ROWS($A$3:A34))),"")</f>
        <v/>
      </c>
      <c r="D34" s="13" t="str">
        <f ca="1">IFERROR(INDEX(MAESTRO!D:D,_xludf.AGGREGATE(15,6,ROW(MAESTRO!$B$3:$B$1000)/((MAESTRO!$B$3:$B$1000="ASMARTALC")*(UPPER(MAESTRO!$L$3:$L$1000)="CONFIRMADO")),ROWS($A$3:A34))),"")</f>
        <v/>
      </c>
      <c r="E34" s="13" t="str">
        <f ca="1">IFERROR(INDEX(MAESTRO!E:E,_xludf.AGGREGATE(15,6,ROW(MAESTRO!$B$3:$B$1000)/((MAESTRO!$B$3:$B$1000="ASMARTALC")*(UPPER(MAESTRO!$L$3:$L$1000)="CONFIRMADO")),ROWS($A$3:A34))),"")</f>
        <v/>
      </c>
      <c r="F34" s="13" t="str">
        <f ca="1">IFERROR(INDEX(MAESTRO!F:F,_xludf.AGGREGATE(15,6,ROW(MAESTRO!$B$3:$B$1000)/((MAESTRO!$B$3:$B$1000="ASMARTALC")*(UPPER(MAESTRO!$L$3:$L$1000)="CONFIRMADO")),ROWS($A$3:A34))),"")</f>
        <v/>
      </c>
      <c r="G34" s="13" t="str">
        <f ca="1">IFERROR(INDEX(MAESTRO!G:G,_xludf.AGGREGATE(15,6,ROW(MAESTRO!$B$3:$B$1000)/((MAESTRO!$B$3:$B$1000="ASMARTALC")*(UPPER(MAESTRO!$L$3:$L$1000)="CONFIRMADO")),ROWS($A$3:A34))),"")</f>
        <v/>
      </c>
      <c r="H34" s="13" t="str">
        <f ca="1">IFERROR(INDEX(MAESTRO!H:H,_xludf.AGGREGATE(15,6,ROW(MAESTRO!$B$3:$B$1000)/((MAESTRO!$B$3:$B$1000="ASMARTALC")*(UPPER(MAESTRO!$L$3:$L$1000)="CONFIRMADO")),ROWS($A$3:A34))),"")</f>
        <v/>
      </c>
      <c r="I34" s="13" t="str">
        <f ca="1">IFERROR(INDEX(MAESTRO!I:I,_xludf.AGGREGATE(15,6,ROW(MAESTRO!$B$3:$B$1000)/((MAESTRO!$B$3:$B$1000="ASMARTALC")*(UPPER(MAESTRO!$L$3:$L$1000)="CONFIRMADO")),ROWS($A$3:A34))),"")</f>
        <v/>
      </c>
      <c r="J34" s="13" t="str">
        <f ca="1">IFERROR(INDEX(MAESTRO!J:J,_xludf.AGGREGATE(15,6,ROW(MAESTRO!$B$3:$B$1000)/((MAESTRO!$B$3:$B$1000="ASMARTALC")*(UPPER(MAESTRO!$L$3:$L$1000)="CONFIRMADO")),ROWS($A$3:A34))),"")</f>
        <v/>
      </c>
      <c r="K34" s="13" t="str">
        <f ca="1">IFERROR(INDEX(MAESTRO!K:K,_xludf.AGGREGATE(15,6,ROW(MAESTRO!$B$3:$B$1000)/((MAESTRO!$B$3:$B$1000="ASMARTALC")*(UPPER(MAESTRO!$L$3:$L$1000)="CONFIRMADO")),ROWS($A$3:A34))),"")</f>
        <v/>
      </c>
      <c r="L34" s="13" t="str">
        <f ca="1">IFERROR(INDEX(MAESTRO!L:L,_xludf.AGGREGATE(15,6,ROW(MAESTRO!$B$3:$B$1000)/((MAESTRO!$B$3:$B$1000="ASMARTALC")*(UPPER(MAESTRO!$L$3:$L$1000)="CONFIRMADO")),ROWS($A$3:A34))),"")</f>
        <v/>
      </c>
      <c r="M34" s="13" t="str">
        <f ca="1">IFERROR(INDEX(MAESTRO!M:M,_xludf.AGGREGATE(15,6,ROW(MAESTRO!$B$3:$B$1000)/((MAESTRO!$B$3:$B$1000="ASMARTALC")*(UPPER(MAESTRO!$L$3:$L$1000)="CONFIRMADO")),ROWS($A$3:A34))),"")</f>
        <v/>
      </c>
      <c r="N34" s="13" t="str">
        <f ca="1">IFERROR(INDEX(MAESTRO!N:N,_xludf.AGGREGATE(15,6,ROW(MAESTRO!$B$3:$B$1000)/((MAESTRO!$B$3:$B$1000="ASMARTALC")*(UPPER(MAESTRO!$L$3:$L$1000)="CONFIRMADO")),ROWS($A$3:A34))),"")</f>
        <v/>
      </c>
      <c r="O34" s="13" t="str">
        <f ca="1">IFERROR(INDEX(MAESTRO!O:O,_xludf.AGGREGATE(15,6,ROW(MAESTRO!$B$3:$B$1000)/((MAESTRO!$B$3:$B$1000="ASMARTALC")*(UPPER(MAESTRO!$L$3:$L$1000)="CONFIRMADO")),ROWS($A$3:A34))),"")</f>
        <v/>
      </c>
      <c r="P34" s="13" t="str">
        <f ca="1">IFERROR(INDEX(MAESTRO!P:P,_xludf.AGGREGATE(15,6,ROW(MAESTRO!$B$3:$B$1000)/((MAESTRO!$B$3:$B$1000="ASMARTALC")*(UPPER(MAESTRO!$L$3:$L$1000)="CONFIRMADO")),ROWS($A$3:A34))),"")</f>
        <v/>
      </c>
      <c r="Q34" s="13" t="str">
        <f ca="1">IFERROR(INDEX(MAESTRO!Q:Q,_xludf.AGGREGATE(15,6,ROW(MAESTRO!$B$3:$B$1000)/((MAESTRO!$B$3:$B$1000="ASMARTALC")*(UPPER(MAESTRO!$L$3:$L$1000)="CONFIRMADO")),ROWS($A$3:A34))),"")</f>
        <v/>
      </c>
      <c r="R34" s="13" t="str">
        <f ca="1">IFERROR(INDEX(MAESTRO!R:R,_xludf.AGGREGATE(15,6,ROW(MAESTRO!$B$3:$B$1000)/((MAESTRO!$B$3:$B$1000="ASMARTALC")*(UPPER(MAESTRO!$L$3:$L$1000)="CONFIRMADO")),ROWS($A$3:A34))),"")</f>
        <v/>
      </c>
      <c r="S34" s="13" t="str">
        <f ca="1">IFERROR(INDEX(MAESTRO!S:S,_xludf.AGGREGATE(15,6,ROW(MAESTRO!$B$3:$B$1000)/((MAESTRO!$B$3:$B$1000="ASMARTALC")*(UPPER(MAESTRO!$L$3:$L$1000)="CONFIRMADO")),ROWS($A$3:A34))),"")</f>
        <v/>
      </c>
      <c r="T34" s="13" t="str">
        <f ca="1">IFERROR(INDEX(MAESTRO!T:T,_xludf.AGGREGATE(15,6,ROW(MAESTRO!$B$3:$B$1000)/((MAESTRO!$B$3:$B$1000="ASMARTALC")*(UPPER(MAESTRO!$L$3:$L$1000)="CONFIRMADO")),ROWS($A$3:A34))),"")</f>
        <v/>
      </c>
      <c r="U34" s="13" t="str">
        <f ca="1">IFERROR(INDEX(MAESTRO!U:U,_xludf.AGGREGATE(15,6,ROW(MAESTRO!$B$3:$B$1000)/((MAESTRO!$B$3:$B$1000="ASMARTALC")*(UPPER(MAESTRO!$L$3:$L$1000)="CONFIRMADO")),ROWS($A$3:A34))),"")</f>
        <v/>
      </c>
      <c r="V34" s="13" t="str">
        <f ca="1">IFERROR(INDEX(MAESTRO!V:V,_xludf.AGGREGATE(15,6,ROW(MAESTRO!$B$3:$B$1000)/((MAESTRO!$B$3:$B$1000="ASMARTALC")*(UPPER(MAESTRO!$L$3:$L$1000)="CONFIRMADO")),ROWS($A$3:A34))),"")</f>
        <v/>
      </c>
      <c r="W34" s="13" t="str">
        <f ca="1">IFERROR(INDEX(MAESTRO!W:W,_xludf.AGGREGATE(15,6,ROW(MAESTRO!$B$3:$B$1000)/((MAESTRO!$B$3:$B$1000="ASMARTALC")*(UPPER(MAESTRO!$L$3:$L$1000)="CONFIRMADO")),ROWS($A$3:A34))),"")</f>
        <v/>
      </c>
      <c r="X34" s="13" t="str">
        <f ca="1">IFERROR(INDEX(MAESTRO!X:X,_xludf.AGGREGATE(15,6,ROW(MAESTRO!$B$3:$B$1000)/((MAESTRO!$B$3:$B$1000="ASMARTALC")*(UPPER(MAESTRO!$L$3:$L$1000)="CONFIRMADO")),ROWS($A$3:A34))),"")</f>
        <v/>
      </c>
    </row>
    <row r="35" spans="1:24" ht="22.05" customHeight="1">
      <c r="A35" s="10" t="str">
        <f ca="1">IFERROR(INDEX(MAESTRO!A:A,_xludf.AGGREGATE(15,6,ROW(MAESTRO!$B$3:$B$1000)/((MAESTRO!$B$3:$B$1000="ASMARTALC")*(UPPER(MAESTRO!$L$3:$L$1000)="CONFIRMADO")),ROWS($A$3:A35))),"")</f>
        <v/>
      </c>
      <c r="B35" s="10" t="str">
        <f ca="1">IFERROR(INDEX(MAESTRO!B:B,_xludf.AGGREGATE(15,6,ROW(MAESTRO!$B$3:$B$1000)/((MAESTRO!$B$3:$B$1000="ASMARTALC")*(UPPER(MAESTRO!$L$3:$L$1000)="CONFIRMADO")),ROWS($A$3:A35))),"")</f>
        <v/>
      </c>
      <c r="C35" s="10" t="str">
        <f ca="1">IFERROR(INDEX(MAESTRO!C:C,_xludf.AGGREGATE(15,6,ROW(MAESTRO!$B$3:$B$1000)/((MAESTRO!$B$3:$B$1000="ASMARTALC")*(UPPER(MAESTRO!$L$3:$L$1000)="CONFIRMADO")),ROWS($A$3:A35))),"")</f>
        <v/>
      </c>
      <c r="D35" s="10" t="str">
        <f ca="1">IFERROR(INDEX(MAESTRO!D:D,_xludf.AGGREGATE(15,6,ROW(MAESTRO!$B$3:$B$1000)/((MAESTRO!$B$3:$B$1000="ASMARTALC")*(UPPER(MAESTRO!$L$3:$L$1000)="CONFIRMADO")),ROWS($A$3:A35))),"")</f>
        <v/>
      </c>
      <c r="E35" s="10" t="str">
        <f ca="1">IFERROR(INDEX(MAESTRO!E:E,_xludf.AGGREGATE(15,6,ROW(MAESTRO!$B$3:$B$1000)/((MAESTRO!$B$3:$B$1000="ASMARTALC")*(UPPER(MAESTRO!$L$3:$L$1000)="CONFIRMADO")),ROWS($A$3:A35))),"")</f>
        <v/>
      </c>
      <c r="F35" s="10" t="str">
        <f ca="1">IFERROR(INDEX(MAESTRO!F:F,_xludf.AGGREGATE(15,6,ROW(MAESTRO!$B$3:$B$1000)/((MAESTRO!$B$3:$B$1000="ASMARTALC")*(UPPER(MAESTRO!$L$3:$L$1000)="CONFIRMADO")),ROWS($A$3:A35))),"")</f>
        <v/>
      </c>
      <c r="G35" s="10" t="str">
        <f ca="1">IFERROR(INDEX(MAESTRO!G:G,_xludf.AGGREGATE(15,6,ROW(MAESTRO!$B$3:$B$1000)/((MAESTRO!$B$3:$B$1000="ASMARTALC")*(UPPER(MAESTRO!$L$3:$L$1000)="CONFIRMADO")),ROWS($A$3:A35))),"")</f>
        <v/>
      </c>
      <c r="H35" s="10" t="str">
        <f ca="1">IFERROR(INDEX(MAESTRO!H:H,_xludf.AGGREGATE(15,6,ROW(MAESTRO!$B$3:$B$1000)/((MAESTRO!$B$3:$B$1000="ASMARTALC")*(UPPER(MAESTRO!$L$3:$L$1000)="CONFIRMADO")),ROWS($A$3:A35))),"")</f>
        <v/>
      </c>
      <c r="I35" s="10" t="str">
        <f ca="1">IFERROR(INDEX(MAESTRO!I:I,_xludf.AGGREGATE(15,6,ROW(MAESTRO!$B$3:$B$1000)/((MAESTRO!$B$3:$B$1000="ASMARTALC")*(UPPER(MAESTRO!$L$3:$L$1000)="CONFIRMADO")),ROWS($A$3:A35))),"")</f>
        <v/>
      </c>
      <c r="J35" s="10" t="str">
        <f ca="1">IFERROR(INDEX(MAESTRO!J:J,_xludf.AGGREGATE(15,6,ROW(MAESTRO!$B$3:$B$1000)/((MAESTRO!$B$3:$B$1000="ASMARTALC")*(UPPER(MAESTRO!$L$3:$L$1000)="CONFIRMADO")),ROWS($A$3:A35))),"")</f>
        <v/>
      </c>
      <c r="K35" s="10" t="str">
        <f ca="1">IFERROR(INDEX(MAESTRO!K:K,_xludf.AGGREGATE(15,6,ROW(MAESTRO!$B$3:$B$1000)/((MAESTRO!$B$3:$B$1000="ASMARTALC")*(UPPER(MAESTRO!$L$3:$L$1000)="CONFIRMADO")),ROWS($A$3:A35))),"")</f>
        <v/>
      </c>
      <c r="L35" s="10" t="str">
        <f ca="1">IFERROR(INDEX(MAESTRO!L:L,_xludf.AGGREGATE(15,6,ROW(MAESTRO!$B$3:$B$1000)/((MAESTRO!$B$3:$B$1000="ASMARTALC")*(UPPER(MAESTRO!$L$3:$L$1000)="CONFIRMADO")),ROWS($A$3:A35))),"")</f>
        <v/>
      </c>
      <c r="M35" s="10" t="str">
        <f ca="1">IFERROR(INDEX(MAESTRO!M:M,_xludf.AGGREGATE(15,6,ROW(MAESTRO!$B$3:$B$1000)/((MAESTRO!$B$3:$B$1000="ASMARTALC")*(UPPER(MAESTRO!$L$3:$L$1000)="CONFIRMADO")),ROWS($A$3:A35))),"")</f>
        <v/>
      </c>
      <c r="N35" s="10" t="str">
        <f ca="1">IFERROR(INDEX(MAESTRO!N:N,_xludf.AGGREGATE(15,6,ROW(MAESTRO!$B$3:$B$1000)/((MAESTRO!$B$3:$B$1000="ASMARTALC")*(UPPER(MAESTRO!$L$3:$L$1000)="CONFIRMADO")),ROWS($A$3:A35))),"")</f>
        <v/>
      </c>
      <c r="O35" s="10" t="str">
        <f ca="1">IFERROR(INDEX(MAESTRO!O:O,_xludf.AGGREGATE(15,6,ROW(MAESTRO!$B$3:$B$1000)/((MAESTRO!$B$3:$B$1000="ASMARTALC")*(UPPER(MAESTRO!$L$3:$L$1000)="CONFIRMADO")),ROWS($A$3:A35))),"")</f>
        <v/>
      </c>
      <c r="P35" s="10" t="str">
        <f ca="1">IFERROR(INDEX(MAESTRO!P:P,_xludf.AGGREGATE(15,6,ROW(MAESTRO!$B$3:$B$1000)/((MAESTRO!$B$3:$B$1000="ASMARTALC")*(UPPER(MAESTRO!$L$3:$L$1000)="CONFIRMADO")),ROWS($A$3:A35))),"")</f>
        <v/>
      </c>
      <c r="Q35" s="10" t="str">
        <f ca="1">IFERROR(INDEX(MAESTRO!Q:Q,_xludf.AGGREGATE(15,6,ROW(MAESTRO!$B$3:$B$1000)/((MAESTRO!$B$3:$B$1000="ASMARTALC")*(UPPER(MAESTRO!$L$3:$L$1000)="CONFIRMADO")),ROWS($A$3:A35))),"")</f>
        <v/>
      </c>
      <c r="R35" s="10" t="str">
        <f ca="1">IFERROR(INDEX(MAESTRO!R:R,_xludf.AGGREGATE(15,6,ROW(MAESTRO!$B$3:$B$1000)/((MAESTRO!$B$3:$B$1000="ASMARTALC")*(UPPER(MAESTRO!$L$3:$L$1000)="CONFIRMADO")),ROWS($A$3:A35))),"")</f>
        <v/>
      </c>
      <c r="S35" s="10" t="str">
        <f ca="1">IFERROR(INDEX(MAESTRO!S:S,_xludf.AGGREGATE(15,6,ROW(MAESTRO!$B$3:$B$1000)/((MAESTRO!$B$3:$B$1000="ASMARTALC")*(UPPER(MAESTRO!$L$3:$L$1000)="CONFIRMADO")),ROWS($A$3:A35))),"")</f>
        <v/>
      </c>
      <c r="T35" s="10" t="str">
        <f ca="1">IFERROR(INDEX(MAESTRO!T:T,_xludf.AGGREGATE(15,6,ROW(MAESTRO!$B$3:$B$1000)/((MAESTRO!$B$3:$B$1000="ASMARTALC")*(UPPER(MAESTRO!$L$3:$L$1000)="CONFIRMADO")),ROWS($A$3:A35))),"")</f>
        <v/>
      </c>
      <c r="U35" s="10" t="str">
        <f ca="1">IFERROR(INDEX(MAESTRO!U:U,_xludf.AGGREGATE(15,6,ROW(MAESTRO!$B$3:$B$1000)/((MAESTRO!$B$3:$B$1000="ASMARTALC")*(UPPER(MAESTRO!$L$3:$L$1000)="CONFIRMADO")),ROWS($A$3:A35))),"")</f>
        <v/>
      </c>
      <c r="V35" s="10" t="str">
        <f ca="1">IFERROR(INDEX(MAESTRO!V:V,_xludf.AGGREGATE(15,6,ROW(MAESTRO!$B$3:$B$1000)/((MAESTRO!$B$3:$B$1000="ASMARTALC")*(UPPER(MAESTRO!$L$3:$L$1000)="CONFIRMADO")),ROWS($A$3:A35))),"")</f>
        <v/>
      </c>
      <c r="W35" s="10" t="str">
        <f ca="1">IFERROR(INDEX(MAESTRO!W:W,_xludf.AGGREGATE(15,6,ROW(MAESTRO!$B$3:$B$1000)/((MAESTRO!$B$3:$B$1000="ASMARTALC")*(UPPER(MAESTRO!$L$3:$L$1000)="CONFIRMADO")),ROWS($A$3:A35))),"")</f>
        <v/>
      </c>
      <c r="X35" s="10" t="str">
        <f ca="1">IFERROR(INDEX(MAESTRO!X:X,_xludf.AGGREGATE(15,6,ROW(MAESTRO!$B$3:$B$1000)/((MAESTRO!$B$3:$B$1000="ASMARTALC")*(UPPER(MAESTRO!$L$3:$L$1000)="CONFIRMADO")),ROWS($A$3:A35))),"")</f>
        <v/>
      </c>
    </row>
    <row r="36" spans="1:24" ht="22.05" customHeight="1">
      <c r="A36" s="13" t="str">
        <f ca="1">IFERROR(INDEX(MAESTRO!A:A,_xludf.AGGREGATE(15,6,ROW(MAESTRO!$B$3:$B$1000)/((MAESTRO!$B$3:$B$1000="ASMARTALC")*(UPPER(MAESTRO!$L$3:$L$1000)="CONFIRMADO")),ROWS($A$3:A36))),"")</f>
        <v/>
      </c>
      <c r="B36" s="13" t="str">
        <f ca="1">IFERROR(INDEX(MAESTRO!B:B,_xludf.AGGREGATE(15,6,ROW(MAESTRO!$B$3:$B$1000)/((MAESTRO!$B$3:$B$1000="ASMARTALC")*(UPPER(MAESTRO!$L$3:$L$1000)="CONFIRMADO")),ROWS($A$3:A36))),"")</f>
        <v/>
      </c>
      <c r="C36" s="13" t="str">
        <f ca="1">IFERROR(INDEX(MAESTRO!C:C,_xludf.AGGREGATE(15,6,ROW(MAESTRO!$B$3:$B$1000)/((MAESTRO!$B$3:$B$1000="ASMARTALC")*(UPPER(MAESTRO!$L$3:$L$1000)="CONFIRMADO")),ROWS($A$3:A36))),"")</f>
        <v/>
      </c>
      <c r="D36" s="13" t="str">
        <f ca="1">IFERROR(INDEX(MAESTRO!D:D,_xludf.AGGREGATE(15,6,ROW(MAESTRO!$B$3:$B$1000)/((MAESTRO!$B$3:$B$1000="ASMARTALC")*(UPPER(MAESTRO!$L$3:$L$1000)="CONFIRMADO")),ROWS($A$3:A36))),"")</f>
        <v/>
      </c>
      <c r="E36" s="13" t="str">
        <f ca="1">IFERROR(INDEX(MAESTRO!E:E,_xludf.AGGREGATE(15,6,ROW(MAESTRO!$B$3:$B$1000)/((MAESTRO!$B$3:$B$1000="ASMARTALC")*(UPPER(MAESTRO!$L$3:$L$1000)="CONFIRMADO")),ROWS($A$3:A36))),"")</f>
        <v/>
      </c>
      <c r="F36" s="13" t="str">
        <f ca="1">IFERROR(INDEX(MAESTRO!F:F,_xludf.AGGREGATE(15,6,ROW(MAESTRO!$B$3:$B$1000)/((MAESTRO!$B$3:$B$1000="ASMARTALC")*(UPPER(MAESTRO!$L$3:$L$1000)="CONFIRMADO")),ROWS($A$3:A36))),"")</f>
        <v/>
      </c>
      <c r="G36" s="13" t="str">
        <f ca="1">IFERROR(INDEX(MAESTRO!G:G,_xludf.AGGREGATE(15,6,ROW(MAESTRO!$B$3:$B$1000)/((MAESTRO!$B$3:$B$1000="ASMARTALC")*(UPPER(MAESTRO!$L$3:$L$1000)="CONFIRMADO")),ROWS($A$3:A36))),"")</f>
        <v/>
      </c>
      <c r="H36" s="13" t="str">
        <f ca="1">IFERROR(INDEX(MAESTRO!H:H,_xludf.AGGREGATE(15,6,ROW(MAESTRO!$B$3:$B$1000)/((MAESTRO!$B$3:$B$1000="ASMARTALC")*(UPPER(MAESTRO!$L$3:$L$1000)="CONFIRMADO")),ROWS($A$3:A36))),"")</f>
        <v/>
      </c>
      <c r="I36" s="13" t="str">
        <f ca="1">IFERROR(INDEX(MAESTRO!I:I,_xludf.AGGREGATE(15,6,ROW(MAESTRO!$B$3:$B$1000)/((MAESTRO!$B$3:$B$1000="ASMARTALC")*(UPPER(MAESTRO!$L$3:$L$1000)="CONFIRMADO")),ROWS($A$3:A36))),"")</f>
        <v/>
      </c>
      <c r="J36" s="13" t="str">
        <f ca="1">IFERROR(INDEX(MAESTRO!J:J,_xludf.AGGREGATE(15,6,ROW(MAESTRO!$B$3:$B$1000)/((MAESTRO!$B$3:$B$1000="ASMARTALC")*(UPPER(MAESTRO!$L$3:$L$1000)="CONFIRMADO")),ROWS($A$3:A36))),"")</f>
        <v/>
      </c>
      <c r="K36" s="13" t="str">
        <f ca="1">IFERROR(INDEX(MAESTRO!K:K,_xludf.AGGREGATE(15,6,ROW(MAESTRO!$B$3:$B$1000)/((MAESTRO!$B$3:$B$1000="ASMARTALC")*(UPPER(MAESTRO!$L$3:$L$1000)="CONFIRMADO")),ROWS($A$3:A36))),"")</f>
        <v/>
      </c>
      <c r="L36" s="13" t="str">
        <f ca="1">IFERROR(INDEX(MAESTRO!L:L,_xludf.AGGREGATE(15,6,ROW(MAESTRO!$B$3:$B$1000)/((MAESTRO!$B$3:$B$1000="ASMARTALC")*(UPPER(MAESTRO!$L$3:$L$1000)="CONFIRMADO")),ROWS($A$3:A36))),"")</f>
        <v/>
      </c>
      <c r="M36" s="13" t="str">
        <f ca="1">IFERROR(INDEX(MAESTRO!M:M,_xludf.AGGREGATE(15,6,ROW(MAESTRO!$B$3:$B$1000)/((MAESTRO!$B$3:$B$1000="ASMARTALC")*(UPPER(MAESTRO!$L$3:$L$1000)="CONFIRMADO")),ROWS($A$3:A36))),"")</f>
        <v/>
      </c>
      <c r="N36" s="13" t="str">
        <f ca="1">IFERROR(INDEX(MAESTRO!N:N,_xludf.AGGREGATE(15,6,ROW(MAESTRO!$B$3:$B$1000)/((MAESTRO!$B$3:$B$1000="ASMARTALC")*(UPPER(MAESTRO!$L$3:$L$1000)="CONFIRMADO")),ROWS($A$3:A36))),"")</f>
        <v/>
      </c>
      <c r="O36" s="13" t="str">
        <f ca="1">IFERROR(INDEX(MAESTRO!O:O,_xludf.AGGREGATE(15,6,ROW(MAESTRO!$B$3:$B$1000)/((MAESTRO!$B$3:$B$1000="ASMARTALC")*(UPPER(MAESTRO!$L$3:$L$1000)="CONFIRMADO")),ROWS($A$3:A36))),"")</f>
        <v/>
      </c>
      <c r="P36" s="13" t="str">
        <f ca="1">IFERROR(INDEX(MAESTRO!P:P,_xludf.AGGREGATE(15,6,ROW(MAESTRO!$B$3:$B$1000)/((MAESTRO!$B$3:$B$1000="ASMARTALC")*(UPPER(MAESTRO!$L$3:$L$1000)="CONFIRMADO")),ROWS($A$3:A36))),"")</f>
        <v/>
      </c>
      <c r="Q36" s="13" t="str">
        <f ca="1">IFERROR(INDEX(MAESTRO!Q:Q,_xludf.AGGREGATE(15,6,ROW(MAESTRO!$B$3:$B$1000)/((MAESTRO!$B$3:$B$1000="ASMARTALC")*(UPPER(MAESTRO!$L$3:$L$1000)="CONFIRMADO")),ROWS($A$3:A36))),"")</f>
        <v/>
      </c>
      <c r="R36" s="13" t="str">
        <f ca="1">IFERROR(INDEX(MAESTRO!R:R,_xludf.AGGREGATE(15,6,ROW(MAESTRO!$B$3:$B$1000)/((MAESTRO!$B$3:$B$1000="ASMARTALC")*(UPPER(MAESTRO!$L$3:$L$1000)="CONFIRMADO")),ROWS($A$3:A36))),"")</f>
        <v/>
      </c>
      <c r="S36" s="13" t="str">
        <f ca="1">IFERROR(INDEX(MAESTRO!S:S,_xludf.AGGREGATE(15,6,ROW(MAESTRO!$B$3:$B$1000)/((MAESTRO!$B$3:$B$1000="ASMARTALC")*(UPPER(MAESTRO!$L$3:$L$1000)="CONFIRMADO")),ROWS($A$3:A36))),"")</f>
        <v/>
      </c>
      <c r="T36" s="13" t="str">
        <f ca="1">IFERROR(INDEX(MAESTRO!T:T,_xludf.AGGREGATE(15,6,ROW(MAESTRO!$B$3:$B$1000)/((MAESTRO!$B$3:$B$1000="ASMARTALC")*(UPPER(MAESTRO!$L$3:$L$1000)="CONFIRMADO")),ROWS($A$3:A36))),"")</f>
        <v/>
      </c>
      <c r="U36" s="13" t="str">
        <f ca="1">IFERROR(INDEX(MAESTRO!U:U,_xludf.AGGREGATE(15,6,ROW(MAESTRO!$B$3:$B$1000)/((MAESTRO!$B$3:$B$1000="ASMARTALC")*(UPPER(MAESTRO!$L$3:$L$1000)="CONFIRMADO")),ROWS($A$3:A36))),"")</f>
        <v/>
      </c>
      <c r="V36" s="13" t="str">
        <f ca="1">IFERROR(INDEX(MAESTRO!V:V,_xludf.AGGREGATE(15,6,ROW(MAESTRO!$B$3:$B$1000)/((MAESTRO!$B$3:$B$1000="ASMARTALC")*(UPPER(MAESTRO!$L$3:$L$1000)="CONFIRMADO")),ROWS($A$3:A36))),"")</f>
        <v/>
      </c>
      <c r="W36" s="13" t="str">
        <f ca="1">IFERROR(INDEX(MAESTRO!W:W,_xludf.AGGREGATE(15,6,ROW(MAESTRO!$B$3:$B$1000)/((MAESTRO!$B$3:$B$1000="ASMARTALC")*(UPPER(MAESTRO!$L$3:$L$1000)="CONFIRMADO")),ROWS($A$3:A36))),"")</f>
        <v/>
      </c>
      <c r="X36" s="13" t="str">
        <f ca="1">IFERROR(INDEX(MAESTRO!X:X,_xludf.AGGREGATE(15,6,ROW(MAESTRO!$B$3:$B$1000)/((MAESTRO!$B$3:$B$1000="ASMARTALC")*(UPPER(MAESTRO!$L$3:$L$1000)="CONFIRMADO")),ROWS($A$3:A36))),"")</f>
        <v/>
      </c>
    </row>
    <row r="37" spans="1:24" ht="22.05" customHeight="1">
      <c r="A37" s="10" t="str">
        <f ca="1">IFERROR(INDEX(MAESTRO!A:A,_xludf.AGGREGATE(15,6,ROW(MAESTRO!$B$3:$B$1000)/((MAESTRO!$B$3:$B$1000="ASMARTALC")*(UPPER(MAESTRO!$L$3:$L$1000)="CONFIRMADO")),ROWS($A$3:A37))),"")</f>
        <v/>
      </c>
      <c r="B37" s="10" t="str">
        <f ca="1">IFERROR(INDEX(MAESTRO!B:B,_xludf.AGGREGATE(15,6,ROW(MAESTRO!$B$3:$B$1000)/((MAESTRO!$B$3:$B$1000="ASMARTALC")*(UPPER(MAESTRO!$L$3:$L$1000)="CONFIRMADO")),ROWS($A$3:A37))),"")</f>
        <v/>
      </c>
      <c r="C37" s="10" t="str">
        <f ca="1">IFERROR(INDEX(MAESTRO!C:C,_xludf.AGGREGATE(15,6,ROW(MAESTRO!$B$3:$B$1000)/((MAESTRO!$B$3:$B$1000="ASMARTALC")*(UPPER(MAESTRO!$L$3:$L$1000)="CONFIRMADO")),ROWS($A$3:A37))),"")</f>
        <v/>
      </c>
      <c r="D37" s="10" t="str">
        <f ca="1">IFERROR(INDEX(MAESTRO!D:D,_xludf.AGGREGATE(15,6,ROW(MAESTRO!$B$3:$B$1000)/((MAESTRO!$B$3:$B$1000="ASMARTALC")*(UPPER(MAESTRO!$L$3:$L$1000)="CONFIRMADO")),ROWS($A$3:A37))),"")</f>
        <v/>
      </c>
      <c r="E37" s="10" t="str">
        <f ca="1">IFERROR(INDEX(MAESTRO!E:E,_xludf.AGGREGATE(15,6,ROW(MAESTRO!$B$3:$B$1000)/((MAESTRO!$B$3:$B$1000="ASMARTALC")*(UPPER(MAESTRO!$L$3:$L$1000)="CONFIRMADO")),ROWS($A$3:A37))),"")</f>
        <v/>
      </c>
      <c r="F37" s="10" t="str">
        <f ca="1">IFERROR(INDEX(MAESTRO!F:F,_xludf.AGGREGATE(15,6,ROW(MAESTRO!$B$3:$B$1000)/((MAESTRO!$B$3:$B$1000="ASMARTALC")*(UPPER(MAESTRO!$L$3:$L$1000)="CONFIRMADO")),ROWS($A$3:A37))),"")</f>
        <v/>
      </c>
      <c r="G37" s="10" t="str">
        <f ca="1">IFERROR(INDEX(MAESTRO!G:G,_xludf.AGGREGATE(15,6,ROW(MAESTRO!$B$3:$B$1000)/((MAESTRO!$B$3:$B$1000="ASMARTALC")*(UPPER(MAESTRO!$L$3:$L$1000)="CONFIRMADO")),ROWS($A$3:A37))),"")</f>
        <v/>
      </c>
      <c r="H37" s="10" t="str">
        <f ca="1">IFERROR(INDEX(MAESTRO!H:H,_xludf.AGGREGATE(15,6,ROW(MAESTRO!$B$3:$B$1000)/((MAESTRO!$B$3:$B$1000="ASMARTALC")*(UPPER(MAESTRO!$L$3:$L$1000)="CONFIRMADO")),ROWS($A$3:A37))),"")</f>
        <v/>
      </c>
      <c r="I37" s="10" t="str">
        <f ca="1">IFERROR(INDEX(MAESTRO!I:I,_xludf.AGGREGATE(15,6,ROW(MAESTRO!$B$3:$B$1000)/((MAESTRO!$B$3:$B$1000="ASMARTALC")*(UPPER(MAESTRO!$L$3:$L$1000)="CONFIRMADO")),ROWS($A$3:A37))),"")</f>
        <v/>
      </c>
      <c r="J37" s="10" t="str">
        <f ca="1">IFERROR(INDEX(MAESTRO!J:J,_xludf.AGGREGATE(15,6,ROW(MAESTRO!$B$3:$B$1000)/((MAESTRO!$B$3:$B$1000="ASMARTALC")*(UPPER(MAESTRO!$L$3:$L$1000)="CONFIRMADO")),ROWS($A$3:A37))),"")</f>
        <v/>
      </c>
      <c r="K37" s="10" t="str">
        <f ca="1">IFERROR(INDEX(MAESTRO!K:K,_xludf.AGGREGATE(15,6,ROW(MAESTRO!$B$3:$B$1000)/((MAESTRO!$B$3:$B$1000="ASMARTALC")*(UPPER(MAESTRO!$L$3:$L$1000)="CONFIRMADO")),ROWS($A$3:A37))),"")</f>
        <v/>
      </c>
      <c r="L37" s="10" t="str">
        <f ca="1">IFERROR(INDEX(MAESTRO!L:L,_xludf.AGGREGATE(15,6,ROW(MAESTRO!$B$3:$B$1000)/((MAESTRO!$B$3:$B$1000="ASMARTALC")*(UPPER(MAESTRO!$L$3:$L$1000)="CONFIRMADO")),ROWS($A$3:A37))),"")</f>
        <v/>
      </c>
      <c r="M37" s="10" t="str">
        <f ca="1">IFERROR(INDEX(MAESTRO!M:M,_xludf.AGGREGATE(15,6,ROW(MAESTRO!$B$3:$B$1000)/((MAESTRO!$B$3:$B$1000="ASMARTALC")*(UPPER(MAESTRO!$L$3:$L$1000)="CONFIRMADO")),ROWS($A$3:A37))),"")</f>
        <v/>
      </c>
      <c r="N37" s="10" t="str">
        <f ca="1">IFERROR(INDEX(MAESTRO!N:N,_xludf.AGGREGATE(15,6,ROW(MAESTRO!$B$3:$B$1000)/((MAESTRO!$B$3:$B$1000="ASMARTALC")*(UPPER(MAESTRO!$L$3:$L$1000)="CONFIRMADO")),ROWS($A$3:A37))),"")</f>
        <v/>
      </c>
      <c r="O37" s="10" t="str">
        <f ca="1">IFERROR(INDEX(MAESTRO!O:O,_xludf.AGGREGATE(15,6,ROW(MAESTRO!$B$3:$B$1000)/((MAESTRO!$B$3:$B$1000="ASMARTALC")*(UPPER(MAESTRO!$L$3:$L$1000)="CONFIRMADO")),ROWS($A$3:A37))),"")</f>
        <v/>
      </c>
      <c r="P37" s="10" t="str">
        <f ca="1">IFERROR(INDEX(MAESTRO!P:P,_xludf.AGGREGATE(15,6,ROW(MAESTRO!$B$3:$B$1000)/((MAESTRO!$B$3:$B$1000="ASMARTALC")*(UPPER(MAESTRO!$L$3:$L$1000)="CONFIRMADO")),ROWS($A$3:A37))),"")</f>
        <v/>
      </c>
      <c r="Q37" s="10" t="str">
        <f ca="1">IFERROR(INDEX(MAESTRO!Q:Q,_xludf.AGGREGATE(15,6,ROW(MAESTRO!$B$3:$B$1000)/((MAESTRO!$B$3:$B$1000="ASMARTALC")*(UPPER(MAESTRO!$L$3:$L$1000)="CONFIRMADO")),ROWS($A$3:A37))),"")</f>
        <v/>
      </c>
      <c r="R37" s="10" t="str">
        <f ca="1">IFERROR(INDEX(MAESTRO!R:R,_xludf.AGGREGATE(15,6,ROW(MAESTRO!$B$3:$B$1000)/((MAESTRO!$B$3:$B$1000="ASMARTALC")*(UPPER(MAESTRO!$L$3:$L$1000)="CONFIRMADO")),ROWS($A$3:A37))),"")</f>
        <v/>
      </c>
      <c r="S37" s="10" t="str">
        <f ca="1">IFERROR(INDEX(MAESTRO!S:S,_xludf.AGGREGATE(15,6,ROW(MAESTRO!$B$3:$B$1000)/((MAESTRO!$B$3:$B$1000="ASMARTALC")*(UPPER(MAESTRO!$L$3:$L$1000)="CONFIRMADO")),ROWS($A$3:A37))),"")</f>
        <v/>
      </c>
      <c r="T37" s="10" t="str">
        <f ca="1">IFERROR(INDEX(MAESTRO!T:T,_xludf.AGGREGATE(15,6,ROW(MAESTRO!$B$3:$B$1000)/((MAESTRO!$B$3:$B$1000="ASMARTALC")*(UPPER(MAESTRO!$L$3:$L$1000)="CONFIRMADO")),ROWS($A$3:A37))),"")</f>
        <v/>
      </c>
      <c r="U37" s="10" t="str">
        <f ca="1">IFERROR(INDEX(MAESTRO!U:U,_xludf.AGGREGATE(15,6,ROW(MAESTRO!$B$3:$B$1000)/((MAESTRO!$B$3:$B$1000="ASMARTALC")*(UPPER(MAESTRO!$L$3:$L$1000)="CONFIRMADO")),ROWS($A$3:A37))),"")</f>
        <v/>
      </c>
      <c r="V37" s="10" t="str">
        <f ca="1">IFERROR(INDEX(MAESTRO!V:V,_xludf.AGGREGATE(15,6,ROW(MAESTRO!$B$3:$B$1000)/((MAESTRO!$B$3:$B$1000="ASMARTALC")*(UPPER(MAESTRO!$L$3:$L$1000)="CONFIRMADO")),ROWS($A$3:A37))),"")</f>
        <v/>
      </c>
      <c r="W37" s="10" t="str">
        <f ca="1">IFERROR(INDEX(MAESTRO!W:W,_xludf.AGGREGATE(15,6,ROW(MAESTRO!$B$3:$B$1000)/((MAESTRO!$B$3:$B$1000="ASMARTALC")*(UPPER(MAESTRO!$L$3:$L$1000)="CONFIRMADO")),ROWS($A$3:A37))),"")</f>
        <v/>
      </c>
      <c r="X37" s="10" t="str">
        <f ca="1">IFERROR(INDEX(MAESTRO!X:X,_xludf.AGGREGATE(15,6,ROW(MAESTRO!$B$3:$B$1000)/((MAESTRO!$B$3:$B$1000="ASMARTALC")*(UPPER(MAESTRO!$L$3:$L$1000)="CONFIRMADO")),ROWS($A$3:A37))),"")</f>
        <v/>
      </c>
    </row>
    <row r="38" spans="1:24" ht="22.05" customHeight="1">
      <c r="A38" s="13" t="str">
        <f ca="1">IFERROR(INDEX(MAESTRO!A:A,_xludf.AGGREGATE(15,6,ROW(MAESTRO!$B$3:$B$1000)/((MAESTRO!$B$3:$B$1000="ASMARTALC")*(UPPER(MAESTRO!$L$3:$L$1000)="CONFIRMADO")),ROWS($A$3:A38))),"")</f>
        <v/>
      </c>
      <c r="B38" s="13" t="str">
        <f ca="1">IFERROR(INDEX(MAESTRO!B:B,_xludf.AGGREGATE(15,6,ROW(MAESTRO!$B$3:$B$1000)/((MAESTRO!$B$3:$B$1000="ASMARTALC")*(UPPER(MAESTRO!$L$3:$L$1000)="CONFIRMADO")),ROWS($A$3:A38))),"")</f>
        <v/>
      </c>
      <c r="C38" s="13" t="str">
        <f ca="1">IFERROR(INDEX(MAESTRO!C:C,_xludf.AGGREGATE(15,6,ROW(MAESTRO!$B$3:$B$1000)/((MAESTRO!$B$3:$B$1000="ASMARTALC")*(UPPER(MAESTRO!$L$3:$L$1000)="CONFIRMADO")),ROWS($A$3:A38))),"")</f>
        <v/>
      </c>
      <c r="D38" s="13" t="str">
        <f ca="1">IFERROR(INDEX(MAESTRO!D:D,_xludf.AGGREGATE(15,6,ROW(MAESTRO!$B$3:$B$1000)/((MAESTRO!$B$3:$B$1000="ASMARTALC")*(UPPER(MAESTRO!$L$3:$L$1000)="CONFIRMADO")),ROWS($A$3:A38))),"")</f>
        <v/>
      </c>
      <c r="E38" s="13" t="str">
        <f ca="1">IFERROR(INDEX(MAESTRO!E:E,_xludf.AGGREGATE(15,6,ROW(MAESTRO!$B$3:$B$1000)/((MAESTRO!$B$3:$B$1000="ASMARTALC")*(UPPER(MAESTRO!$L$3:$L$1000)="CONFIRMADO")),ROWS($A$3:A38))),"")</f>
        <v/>
      </c>
      <c r="F38" s="13" t="str">
        <f ca="1">IFERROR(INDEX(MAESTRO!F:F,_xludf.AGGREGATE(15,6,ROW(MAESTRO!$B$3:$B$1000)/((MAESTRO!$B$3:$B$1000="ASMARTALC")*(UPPER(MAESTRO!$L$3:$L$1000)="CONFIRMADO")),ROWS($A$3:A38))),"")</f>
        <v/>
      </c>
      <c r="G38" s="13" t="str">
        <f ca="1">IFERROR(INDEX(MAESTRO!G:G,_xludf.AGGREGATE(15,6,ROW(MAESTRO!$B$3:$B$1000)/((MAESTRO!$B$3:$B$1000="ASMARTALC")*(UPPER(MAESTRO!$L$3:$L$1000)="CONFIRMADO")),ROWS($A$3:A38))),"")</f>
        <v/>
      </c>
      <c r="H38" s="13" t="str">
        <f ca="1">IFERROR(INDEX(MAESTRO!H:H,_xludf.AGGREGATE(15,6,ROW(MAESTRO!$B$3:$B$1000)/((MAESTRO!$B$3:$B$1000="ASMARTALC")*(UPPER(MAESTRO!$L$3:$L$1000)="CONFIRMADO")),ROWS($A$3:A38))),"")</f>
        <v/>
      </c>
      <c r="I38" s="13" t="str">
        <f ca="1">IFERROR(INDEX(MAESTRO!I:I,_xludf.AGGREGATE(15,6,ROW(MAESTRO!$B$3:$B$1000)/((MAESTRO!$B$3:$B$1000="ASMARTALC")*(UPPER(MAESTRO!$L$3:$L$1000)="CONFIRMADO")),ROWS($A$3:A38))),"")</f>
        <v/>
      </c>
      <c r="J38" s="13" t="str">
        <f ca="1">IFERROR(INDEX(MAESTRO!J:J,_xludf.AGGREGATE(15,6,ROW(MAESTRO!$B$3:$B$1000)/((MAESTRO!$B$3:$B$1000="ASMARTALC")*(UPPER(MAESTRO!$L$3:$L$1000)="CONFIRMADO")),ROWS($A$3:A38))),"")</f>
        <v/>
      </c>
      <c r="K38" s="13" t="str">
        <f ca="1">IFERROR(INDEX(MAESTRO!K:K,_xludf.AGGREGATE(15,6,ROW(MAESTRO!$B$3:$B$1000)/((MAESTRO!$B$3:$B$1000="ASMARTALC")*(UPPER(MAESTRO!$L$3:$L$1000)="CONFIRMADO")),ROWS($A$3:A38))),"")</f>
        <v/>
      </c>
      <c r="L38" s="13" t="str">
        <f ca="1">IFERROR(INDEX(MAESTRO!L:L,_xludf.AGGREGATE(15,6,ROW(MAESTRO!$B$3:$B$1000)/((MAESTRO!$B$3:$B$1000="ASMARTALC")*(UPPER(MAESTRO!$L$3:$L$1000)="CONFIRMADO")),ROWS($A$3:A38))),"")</f>
        <v/>
      </c>
      <c r="M38" s="13" t="str">
        <f ca="1">IFERROR(INDEX(MAESTRO!M:M,_xludf.AGGREGATE(15,6,ROW(MAESTRO!$B$3:$B$1000)/((MAESTRO!$B$3:$B$1000="ASMARTALC")*(UPPER(MAESTRO!$L$3:$L$1000)="CONFIRMADO")),ROWS($A$3:A38))),"")</f>
        <v/>
      </c>
      <c r="N38" s="13" t="str">
        <f ca="1">IFERROR(INDEX(MAESTRO!N:N,_xludf.AGGREGATE(15,6,ROW(MAESTRO!$B$3:$B$1000)/((MAESTRO!$B$3:$B$1000="ASMARTALC")*(UPPER(MAESTRO!$L$3:$L$1000)="CONFIRMADO")),ROWS($A$3:A38))),"")</f>
        <v/>
      </c>
      <c r="O38" s="13" t="str">
        <f ca="1">IFERROR(INDEX(MAESTRO!O:O,_xludf.AGGREGATE(15,6,ROW(MAESTRO!$B$3:$B$1000)/((MAESTRO!$B$3:$B$1000="ASMARTALC")*(UPPER(MAESTRO!$L$3:$L$1000)="CONFIRMADO")),ROWS($A$3:A38))),"")</f>
        <v/>
      </c>
      <c r="P38" s="13" t="str">
        <f ca="1">IFERROR(INDEX(MAESTRO!P:P,_xludf.AGGREGATE(15,6,ROW(MAESTRO!$B$3:$B$1000)/((MAESTRO!$B$3:$B$1000="ASMARTALC")*(UPPER(MAESTRO!$L$3:$L$1000)="CONFIRMADO")),ROWS($A$3:A38))),"")</f>
        <v/>
      </c>
      <c r="Q38" s="13" t="str">
        <f ca="1">IFERROR(INDEX(MAESTRO!Q:Q,_xludf.AGGREGATE(15,6,ROW(MAESTRO!$B$3:$B$1000)/((MAESTRO!$B$3:$B$1000="ASMARTALC")*(UPPER(MAESTRO!$L$3:$L$1000)="CONFIRMADO")),ROWS($A$3:A38))),"")</f>
        <v/>
      </c>
      <c r="R38" s="13" t="str">
        <f ca="1">IFERROR(INDEX(MAESTRO!R:R,_xludf.AGGREGATE(15,6,ROW(MAESTRO!$B$3:$B$1000)/((MAESTRO!$B$3:$B$1000="ASMARTALC")*(UPPER(MAESTRO!$L$3:$L$1000)="CONFIRMADO")),ROWS($A$3:A38))),"")</f>
        <v/>
      </c>
      <c r="S38" s="13" t="str">
        <f ca="1">IFERROR(INDEX(MAESTRO!S:S,_xludf.AGGREGATE(15,6,ROW(MAESTRO!$B$3:$B$1000)/((MAESTRO!$B$3:$B$1000="ASMARTALC")*(UPPER(MAESTRO!$L$3:$L$1000)="CONFIRMADO")),ROWS($A$3:A38))),"")</f>
        <v/>
      </c>
      <c r="T38" s="13" t="str">
        <f ca="1">IFERROR(INDEX(MAESTRO!T:T,_xludf.AGGREGATE(15,6,ROW(MAESTRO!$B$3:$B$1000)/((MAESTRO!$B$3:$B$1000="ASMARTALC")*(UPPER(MAESTRO!$L$3:$L$1000)="CONFIRMADO")),ROWS($A$3:A38))),"")</f>
        <v/>
      </c>
      <c r="U38" s="13" t="str">
        <f ca="1">IFERROR(INDEX(MAESTRO!U:U,_xludf.AGGREGATE(15,6,ROW(MAESTRO!$B$3:$B$1000)/((MAESTRO!$B$3:$B$1000="ASMARTALC")*(UPPER(MAESTRO!$L$3:$L$1000)="CONFIRMADO")),ROWS($A$3:A38))),"")</f>
        <v/>
      </c>
      <c r="V38" s="13" t="str">
        <f ca="1">IFERROR(INDEX(MAESTRO!V:V,_xludf.AGGREGATE(15,6,ROW(MAESTRO!$B$3:$B$1000)/((MAESTRO!$B$3:$B$1000="ASMARTALC")*(UPPER(MAESTRO!$L$3:$L$1000)="CONFIRMADO")),ROWS($A$3:A38))),"")</f>
        <v/>
      </c>
      <c r="W38" s="13" t="str">
        <f ca="1">IFERROR(INDEX(MAESTRO!W:W,_xludf.AGGREGATE(15,6,ROW(MAESTRO!$B$3:$B$1000)/((MAESTRO!$B$3:$B$1000="ASMARTALC")*(UPPER(MAESTRO!$L$3:$L$1000)="CONFIRMADO")),ROWS($A$3:A38))),"")</f>
        <v/>
      </c>
      <c r="X38" s="13" t="str">
        <f ca="1">IFERROR(INDEX(MAESTRO!X:X,_xludf.AGGREGATE(15,6,ROW(MAESTRO!$B$3:$B$1000)/((MAESTRO!$B$3:$B$1000="ASMARTALC")*(UPPER(MAESTRO!$L$3:$L$1000)="CONFIRMADO")),ROWS($A$3:A38))),"")</f>
        <v/>
      </c>
    </row>
    <row r="39" spans="1:24" ht="22.05" customHeight="1">
      <c r="A39" s="10" t="str">
        <f ca="1">IFERROR(INDEX(MAESTRO!A:A,_xludf.AGGREGATE(15,6,ROW(MAESTRO!$B$3:$B$1000)/((MAESTRO!$B$3:$B$1000="ASMARTALC")*(UPPER(MAESTRO!$L$3:$L$1000)="CONFIRMADO")),ROWS($A$3:A39))),"")</f>
        <v/>
      </c>
      <c r="B39" s="10" t="str">
        <f ca="1">IFERROR(INDEX(MAESTRO!B:B,_xludf.AGGREGATE(15,6,ROW(MAESTRO!$B$3:$B$1000)/((MAESTRO!$B$3:$B$1000="ASMARTALC")*(UPPER(MAESTRO!$L$3:$L$1000)="CONFIRMADO")),ROWS($A$3:A39))),"")</f>
        <v/>
      </c>
      <c r="C39" s="10" t="str">
        <f ca="1">IFERROR(INDEX(MAESTRO!C:C,_xludf.AGGREGATE(15,6,ROW(MAESTRO!$B$3:$B$1000)/((MAESTRO!$B$3:$B$1000="ASMARTALC")*(UPPER(MAESTRO!$L$3:$L$1000)="CONFIRMADO")),ROWS($A$3:A39))),"")</f>
        <v/>
      </c>
      <c r="D39" s="10" t="str">
        <f ca="1">IFERROR(INDEX(MAESTRO!D:D,_xludf.AGGREGATE(15,6,ROW(MAESTRO!$B$3:$B$1000)/((MAESTRO!$B$3:$B$1000="ASMARTALC")*(UPPER(MAESTRO!$L$3:$L$1000)="CONFIRMADO")),ROWS($A$3:A39))),"")</f>
        <v/>
      </c>
      <c r="E39" s="10" t="str">
        <f ca="1">IFERROR(INDEX(MAESTRO!E:E,_xludf.AGGREGATE(15,6,ROW(MAESTRO!$B$3:$B$1000)/((MAESTRO!$B$3:$B$1000="ASMARTALC")*(UPPER(MAESTRO!$L$3:$L$1000)="CONFIRMADO")),ROWS($A$3:A39))),"")</f>
        <v/>
      </c>
      <c r="F39" s="10" t="str">
        <f ca="1">IFERROR(INDEX(MAESTRO!F:F,_xludf.AGGREGATE(15,6,ROW(MAESTRO!$B$3:$B$1000)/((MAESTRO!$B$3:$B$1000="ASMARTALC")*(UPPER(MAESTRO!$L$3:$L$1000)="CONFIRMADO")),ROWS($A$3:A39))),"")</f>
        <v/>
      </c>
      <c r="G39" s="10" t="str">
        <f ca="1">IFERROR(INDEX(MAESTRO!G:G,_xludf.AGGREGATE(15,6,ROW(MAESTRO!$B$3:$B$1000)/((MAESTRO!$B$3:$B$1000="ASMARTALC")*(UPPER(MAESTRO!$L$3:$L$1000)="CONFIRMADO")),ROWS($A$3:A39))),"")</f>
        <v/>
      </c>
      <c r="H39" s="10" t="str">
        <f ca="1">IFERROR(INDEX(MAESTRO!H:H,_xludf.AGGREGATE(15,6,ROW(MAESTRO!$B$3:$B$1000)/((MAESTRO!$B$3:$B$1000="ASMARTALC")*(UPPER(MAESTRO!$L$3:$L$1000)="CONFIRMADO")),ROWS($A$3:A39))),"")</f>
        <v/>
      </c>
      <c r="I39" s="10" t="str">
        <f ca="1">IFERROR(INDEX(MAESTRO!I:I,_xludf.AGGREGATE(15,6,ROW(MAESTRO!$B$3:$B$1000)/((MAESTRO!$B$3:$B$1000="ASMARTALC")*(UPPER(MAESTRO!$L$3:$L$1000)="CONFIRMADO")),ROWS($A$3:A39))),"")</f>
        <v/>
      </c>
      <c r="J39" s="10" t="str">
        <f ca="1">IFERROR(INDEX(MAESTRO!J:J,_xludf.AGGREGATE(15,6,ROW(MAESTRO!$B$3:$B$1000)/((MAESTRO!$B$3:$B$1000="ASMARTALC")*(UPPER(MAESTRO!$L$3:$L$1000)="CONFIRMADO")),ROWS($A$3:A39))),"")</f>
        <v/>
      </c>
      <c r="K39" s="10" t="str">
        <f ca="1">IFERROR(INDEX(MAESTRO!K:K,_xludf.AGGREGATE(15,6,ROW(MAESTRO!$B$3:$B$1000)/((MAESTRO!$B$3:$B$1000="ASMARTALC")*(UPPER(MAESTRO!$L$3:$L$1000)="CONFIRMADO")),ROWS($A$3:A39))),"")</f>
        <v/>
      </c>
      <c r="L39" s="10" t="str">
        <f ca="1">IFERROR(INDEX(MAESTRO!L:L,_xludf.AGGREGATE(15,6,ROW(MAESTRO!$B$3:$B$1000)/((MAESTRO!$B$3:$B$1000="ASMARTALC")*(UPPER(MAESTRO!$L$3:$L$1000)="CONFIRMADO")),ROWS($A$3:A39))),"")</f>
        <v/>
      </c>
      <c r="M39" s="10" t="str">
        <f ca="1">IFERROR(INDEX(MAESTRO!M:M,_xludf.AGGREGATE(15,6,ROW(MAESTRO!$B$3:$B$1000)/((MAESTRO!$B$3:$B$1000="ASMARTALC")*(UPPER(MAESTRO!$L$3:$L$1000)="CONFIRMADO")),ROWS($A$3:A39))),"")</f>
        <v/>
      </c>
      <c r="N39" s="10" t="str">
        <f ca="1">IFERROR(INDEX(MAESTRO!N:N,_xludf.AGGREGATE(15,6,ROW(MAESTRO!$B$3:$B$1000)/((MAESTRO!$B$3:$B$1000="ASMARTALC")*(UPPER(MAESTRO!$L$3:$L$1000)="CONFIRMADO")),ROWS($A$3:A39))),"")</f>
        <v/>
      </c>
      <c r="O39" s="10" t="str">
        <f ca="1">IFERROR(INDEX(MAESTRO!O:O,_xludf.AGGREGATE(15,6,ROW(MAESTRO!$B$3:$B$1000)/((MAESTRO!$B$3:$B$1000="ASMARTALC")*(UPPER(MAESTRO!$L$3:$L$1000)="CONFIRMADO")),ROWS($A$3:A39))),"")</f>
        <v/>
      </c>
      <c r="P39" s="10" t="str">
        <f ca="1">IFERROR(INDEX(MAESTRO!P:P,_xludf.AGGREGATE(15,6,ROW(MAESTRO!$B$3:$B$1000)/((MAESTRO!$B$3:$B$1000="ASMARTALC")*(UPPER(MAESTRO!$L$3:$L$1000)="CONFIRMADO")),ROWS($A$3:A39))),"")</f>
        <v/>
      </c>
      <c r="Q39" s="10" t="str">
        <f ca="1">IFERROR(INDEX(MAESTRO!Q:Q,_xludf.AGGREGATE(15,6,ROW(MAESTRO!$B$3:$B$1000)/((MAESTRO!$B$3:$B$1000="ASMARTALC")*(UPPER(MAESTRO!$L$3:$L$1000)="CONFIRMADO")),ROWS($A$3:A39))),"")</f>
        <v/>
      </c>
      <c r="R39" s="10" t="str">
        <f ca="1">IFERROR(INDEX(MAESTRO!R:R,_xludf.AGGREGATE(15,6,ROW(MAESTRO!$B$3:$B$1000)/((MAESTRO!$B$3:$B$1000="ASMARTALC")*(UPPER(MAESTRO!$L$3:$L$1000)="CONFIRMADO")),ROWS($A$3:A39))),"")</f>
        <v/>
      </c>
      <c r="S39" s="10" t="str">
        <f ca="1">IFERROR(INDEX(MAESTRO!S:S,_xludf.AGGREGATE(15,6,ROW(MAESTRO!$B$3:$B$1000)/((MAESTRO!$B$3:$B$1000="ASMARTALC")*(UPPER(MAESTRO!$L$3:$L$1000)="CONFIRMADO")),ROWS($A$3:A39))),"")</f>
        <v/>
      </c>
      <c r="T39" s="10" t="str">
        <f ca="1">IFERROR(INDEX(MAESTRO!T:T,_xludf.AGGREGATE(15,6,ROW(MAESTRO!$B$3:$B$1000)/((MAESTRO!$B$3:$B$1000="ASMARTALC")*(UPPER(MAESTRO!$L$3:$L$1000)="CONFIRMADO")),ROWS($A$3:A39))),"")</f>
        <v/>
      </c>
      <c r="U39" s="10" t="str">
        <f ca="1">IFERROR(INDEX(MAESTRO!U:U,_xludf.AGGREGATE(15,6,ROW(MAESTRO!$B$3:$B$1000)/((MAESTRO!$B$3:$B$1000="ASMARTALC")*(UPPER(MAESTRO!$L$3:$L$1000)="CONFIRMADO")),ROWS($A$3:A39))),"")</f>
        <v/>
      </c>
      <c r="V39" s="10" t="str">
        <f ca="1">IFERROR(INDEX(MAESTRO!V:V,_xludf.AGGREGATE(15,6,ROW(MAESTRO!$B$3:$B$1000)/((MAESTRO!$B$3:$B$1000="ASMARTALC")*(UPPER(MAESTRO!$L$3:$L$1000)="CONFIRMADO")),ROWS($A$3:A39))),"")</f>
        <v/>
      </c>
      <c r="W39" s="10" t="str">
        <f ca="1">IFERROR(INDEX(MAESTRO!W:W,_xludf.AGGREGATE(15,6,ROW(MAESTRO!$B$3:$B$1000)/((MAESTRO!$B$3:$B$1000="ASMARTALC")*(UPPER(MAESTRO!$L$3:$L$1000)="CONFIRMADO")),ROWS($A$3:A39))),"")</f>
        <v/>
      </c>
      <c r="X39" s="10" t="str">
        <f ca="1">IFERROR(INDEX(MAESTRO!X:X,_xludf.AGGREGATE(15,6,ROW(MAESTRO!$B$3:$B$1000)/((MAESTRO!$B$3:$B$1000="ASMARTALC")*(UPPER(MAESTRO!$L$3:$L$1000)="CONFIRMADO")),ROWS($A$3:A39))),"")</f>
        <v/>
      </c>
    </row>
    <row r="40" spans="1:24" ht="22.05" customHeight="1">
      <c r="A40" s="13" t="str">
        <f ca="1">IFERROR(INDEX(MAESTRO!A:A,_xludf.AGGREGATE(15,6,ROW(MAESTRO!$B$3:$B$1000)/((MAESTRO!$B$3:$B$1000="ASMARTALC")*(UPPER(MAESTRO!$L$3:$L$1000)="CONFIRMADO")),ROWS($A$3:A40))),"")</f>
        <v/>
      </c>
      <c r="B40" s="13" t="str">
        <f ca="1">IFERROR(INDEX(MAESTRO!B:B,_xludf.AGGREGATE(15,6,ROW(MAESTRO!$B$3:$B$1000)/((MAESTRO!$B$3:$B$1000="ASMARTALC")*(UPPER(MAESTRO!$L$3:$L$1000)="CONFIRMADO")),ROWS($A$3:A40))),"")</f>
        <v/>
      </c>
      <c r="C40" s="13" t="str">
        <f ca="1">IFERROR(INDEX(MAESTRO!C:C,_xludf.AGGREGATE(15,6,ROW(MAESTRO!$B$3:$B$1000)/((MAESTRO!$B$3:$B$1000="ASMARTALC")*(UPPER(MAESTRO!$L$3:$L$1000)="CONFIRMADO")),ROWS($A$3:A40))),"")</f>
        <v/>
      </c>
      <c r="D40" s="13" t="str">
        <f ca="1">IFERROR(INDEX(MAESTRO!D:D,_xludf.AGGREGATE(15,6,ROW(MAESTRO!$B$3:$B$1000)/((MAESTRO!$B$3:$B$1000="ASMARTALC")*(UPPER(MAESTRO!$L$3:$L$1000)="CONFIRMADO")),ROWS($A$3:A40))),"")</f>
        <v/>
      </c>
      <c r="E40" s="13" t="str">
        <f ca="1">IFERROR(INDEX(MAESTRO!E:E,_xludf.AGGREGATE(15,6,ROW(MAESTRO!$B$3:$B$1000)/((MAESTRO!$B$3:$B$1000="ASMARTALC")*(UPPER(MAESTRO!$L$3:$L$1000)="CONFIRMADO")),ROWS($A$3:A40))),"")</f>
        <v/>
      </c>
      <c r="F40" s="13" t="str">
        <f ca="1">IFERROR(INDEX(MAESTRO!F:F,_xludf.AGGREGATE(15,6,ROW(MAESTRO!$B$3:$B$1000)/((MAESTRO!$B$3:$B$1000="ASMARTALC")*(UPPER(MAESTRO!$L$3:$L$1000)="CONFIRMADO")),ROWS($A$3:A40))),"")</f>
        <v/>
      </c>
      <c r="G40" s="13" t="str">
        <f ca="1">IFERROR(INDEX(MAESTRO!G:G,_xludf.AGGREGATE(15,6,ROW(MAESTRO!$B$3:$B$1000)/((MAESTRO!$B$3:$B$1000="ASMARTALC")*(UPPER(MAESTRO!$L$3:$L$1000)="CONFIRMADO")),ROWS($A$3:A40))),"")</f>
        <v/>
      </c>
      <c r="H40" s="13" t="str">
        <f ca="1">IFERROR(INDEX(MAESTRO!H:H,_xludf.AGGREGATE(15,6,ROW(MAESTRO!$B$3:$B$1000)/((MAESTRO!$B$3:$B$1000="ASMARTALC")*(UPPER(MAESTRO!$L$3:$L$1000)="CONFIRMADO")),ROWS($A$3:A40))),"")</f>
        <v/>
      </c>
      <c r="I40" s="13" t="str">
        <f ca="1">IFERROR(INDEX(MAESTRO!I:I,_xludf.AGGREGATE(15,6,ROW(MAESTRO!$B$3:$B$1000)/((MAESTRO!$B$3:$B$1000="ASMARTALC")*(UPPER(MAESTRO!$L$3:$L$1000)="CONFIRMADO")),ROWS($A$3:A40))),"")</f>
        <v/>
      </c>
      <c r="J40" s="13" t="str">
        <f ca="1">IFERROR(INDEX(MAESTRO!J:J,_xludf.AGGREGATE(15,6,ROW(MAESTRO!$B$3:$B$1000)/((MAESTRO!$B$3:$B$1000="ASMARTALC")*(UPPER(MAESTRO!$L$3:$L$1000)="CONFIRMADO")),ROWS($A$3:A40))),"")</f>
        <v/>
      </c>
      <c r="K40" s="13" t="str">
        <f ca="1">IFERROR(INDEX(MAESTRO!K:K,_xludf.AGGREGATE(15,6,ROW(MAESTRO!$B$3:$B$1000)/((MAESTRO!$B$3:$B$1000="ASMARTALC")*(UPPER(MAESTRO!$L$3:$L$1000)="CONFIRMADO")),ROWS($A$3:A40))),"")</f>
        <v/>
      </c>
      <c r="L40" s="13" t="str">
        <f ca="1">IFERROR(INDEX(MAESTRO!L:L,_xludf.AGGREGATE(15,6,ROW(MAESTRO!$B$3:$B$1000)/((MAESTRO!$B$3:$B$1000="ASMARTALC")*(UPPER(MAESTRO!$L$3:$L$1000)="CONFIRMADO")),ROWS($A$3:A40))),"")</f>
        <v/>
      </c>
      <c r="M40" s="13" t="str">
        <f ca="1">IFERROR(INDEX(MAESTRO!M:M,_xludf.AGGREGATE(15,6,ROW(MAESTRO!$B$3:$B$1000)/((MAESTRO!$B$3:$B$1000="ASMARTALC")*(UPPER(MAESTRO!$L$3:$L$1000)="CONFIRMADO")),ROWS($A$3:A40))),"")</f>
        <v/>
      </c>
      <c r="N40" s="13" t="str">
        <f ca="1">IFERROR(INDEX(MAESTRO!N:N,_xludf.AGGREGATE(15,6,ROW(MAESTRO!$B$3:$B$1000)/((MAESTRO!$B$3:$B$1000="ASMARTALC")*(UPPER(MAESTRO!$L$3:$L$1000)="CONFIRMADO")),ROWS($A$3:A40))),"")</f>
        <v/>
      </c>
      <c r="O40" s="13" t="str">
        <f ca="1">IFERROR(INDEX(MAESTRO!O:O,_xludf.AGGREGATE(15,6,ROW(MAESTRO!$B$3:$B$1000)/((MAESTRO!$B$3:$B$1000="ASMARTALC")*(UPPER(MAESTRO!$L$3:$L$1000)="CONFIRMADO")),ROWS($A$3:A40))),"")</f>
        <v/>
      </c>
      <c r="P40" s="13" t="str">
        <f ca="1">IFERROR(INDEX(MAESTRO!P:P,_xludf.AGGREGATE(15,6,ROW(MAESTRO!$B$3:$B$1000)/((MAESTRO!$B$3:$B$1000="ASMARTALC")*(UPPER(MAESTRO!$L$3:$L$1000)="CONFIRMADO")),ROWS($A$3:A40))),"")</f>
        <v/>
      </c>
      <c r="Q40" s="13" t="str">
        <f ca="1">IFERROR(INDEX(MAESTRO!Q:Q,_xludf.AGGREGATE(15,6,ROW(MAESTRO!$B$3:$B$1000)/((MAESTRO!$B$3:$B$1000="ASMARTALC")*(UPPER(MAESTRO!$L$3:$L$1000)="CONFIRMADO")),ROWS($A$3:A40))),"")</f>
        <v/>
      </c>
      <c r="R40" s="13" t="str">
        <f ca="1">IFERROR(INDEX(MAESTRO!R:R,_xludf.AGGREGATE(15,6,ROW(MAESTRO!$B$3:$B$1000)/((MAESTRO!$B$3:$B$1000="ASMARTALC")*(UPPER(MAESTRO!$L$3:$L$1000)="CONFIRMADO")),ROWS($A$3:A40))),"")</f>
        <v/>
      </c>
      <c r="S40" s="13" t="str">
        <f ca="1">IFERROR(INDEX(MAESTRO!S:S,_xludf.AGGREGATE(15,6,ROW(MAESTRO!$B$3:$B$1000)/((MAESTRO!$B$3:$B$1000="ASMARTALC")*(UPPER(MAESTRO!$L$3:$L$1000)="CONFIRMADO")),ROWS($A$3:A40))),"")</f>
        <v/>
      </c>
      <c r="T40" s="13" t="str">
        <f ca="1">IFERROR(INDEX(MAESTRO!T:T,_xludf.AGGREGATE(15,6,ROW(MAESTRO!$B$3:$B$1000)/((MAESTRO!$B$3:$B$1000="ASMARTALC")*(UPPER(MAESTRO!$L$3:$L$1000)="CONFIRMADO")),ROWS($A$3:A40))),"")</f>
        <v/>
      </c>
      <c r="U40" s="13" t="str">
        <f ca="1">IFERROR(INDEX(MAESTRO!U:U,_xludf.AGGREGATE(15,6,ROW(MAESTRO!$B$3:$B$1000)/((MAESTRO!$B$3:$B$1000="ASMARTALC")*(UPPER(MAESTRO!$L$3:$L$1000)="CONFIRMADO")),ROWS($A$3:A40))),"")</f>
        <v/>
      </c>
      <c r="V40" s="13" t="str">
        <f ca="1">IFERROR(INDEX(MAESTRO!V:V,_xludf.AGGREGATE(15,6,ROW(MAESTRO!$B$3:$B$1000)/((MAESTRO!$B$3:$B$1000="ASMARTALC")*(UPPER(MAESTRO!$L$3:$L$1000)="CONFIRMADO")),ROWS($A$3:A40))),"")</f>
        <v/>
      </c>
      <c r="W40" s="13" t="str">
        <f ca="1">IFERROR(INDEX(MAESTRO!W:W,_xludf.AGGREGATE(15,6,ROW(MAESTRO!$B$3:$B$1000)/((MAESTRO!$B$3:$B$1000="ASMARTALC")*(UPPER(MAESTRO!$L$3:$L$1000)="CONFIRMADO")),ROWS($A$3:A40))),"")</f>
        <v/>
      </c>
      <c r="X40" s="13" t="str">
        <f ca="1">IFERROR(INDEX(MAESTRO!X:X,_xludf.AGGREGATE(15,6,ROW(MAESTRO!$B$3:$B$1000)/((MAESTRO!$B$3:$B$1000="ASMARTALC")*(UPPER(MAESTRO!$L$3:$L$1000)="CONFIRMADO")),ROWS($A$3:A40))),"")</f>
        <v/>
      </c>
    </row>
    <row r="41" spans="1:24" ht="22.05" customHeight="1">
      <c r="A41" s="10" t="str">
        <f ca="1">IFERROR(INDEX(MAESTRO!A:A,_xludf.AGGREGATE(15,6,ROW(MAESTRO!$B$3:$B$1000)/((MAESTRO!$B$3:$B$1000="ASMARTALC")*(UPPER(MAESTRO!$L$3:$L$1000)="CONFIRMADO")),ROWS($A$3:A41))),"")</f>
        <v/>
      </c>
      <c r="B41" s="10" t="str">
        <f ca="1">IFERROR(INDEX(MAESTRO!B:B,_xludf.AGGREGATE(15,6,ROW(MAESTRO!$B$3:$B$1000)/((MAESTRO!$B$3:$B$1000="ASMARTALC")*(UPPER(MAESTRO!$L$3:$L$1000)="CONFIRMADO")),ROWS($A$3:A41))),"")</f>
        <v/>
      </c>
      <c r="C41" s="10" t="str">
        <f ca="1">IFERROR(INDEX(MAESTRO!C:C,_xludf.AGGREGATE(15,6,ROW(MAESTRO!$B$3:$B$1000)/((MAESTRO!$B$3:$B$1000="ASMARTALC")*(UPPER(MAESTRO!$L$3:$L$1000)="CONFIRMADO")),ROWS($A$3:A41))),"")</f>
        <v/>
      </c>
      <c r="D41" s="10" t="str">
        <f ca="1">IFERROR(INDEX(MAESTRO!D:D,_xludf.AGGREGATE(15,6,ROW(MAESTRO!$B$3:$B$1000)/((MAESTRO!$B$3:$B$1000="ASMARTALC")*(UPPER(MAESTRO!$L$3:$L$1000)="CONFIRMADO")),ROWS($A$3:A41))),"")</f>
        <v/>
      </c>
      <c r="E41" s="10" t="str">
        <f ca="1">IFERROR(INDEX(MAESTRO!E:E,_xludf.AGGREGATE(15,6,ROW(MAESTRO!$B$3:$B$1000)/((MAESTRO!$B$3:$B$1000="ASMARTALC")*(UPPER(MAESTRO!$L$3:$L$1000)="CONFIRMADO")),ROWS($A$3:A41))),"")</f>
        <v/>
      </c>
      <c r="F41" s="10" t="str">
        <f ca="1">IFERROR(INDEX(MAESTRO!F:F,_xludf.AGGREGATE(15,6,ROW(MAESTRO!$B$3:$B$1000)/((MAESTRO!$B$3:$B$1000="ASMARTALC")*(UPPER(MAESTRO!$L$3:$L$1000)="CONFIRMADO")),ROWS($A$3:A41))),"")</f>
        <v/>
      </c>
      <c r="G41" s="10" t="str">
        <f ca="1">IFERROR(INDEX(MAESTRO!G:G,_xludf.AGGREGATE(15,6,ROW(MAESTRO!$B$3:$B$1000)/((MAESTRO!$B$3:$B$1000="ASMARTALC")*(UPPER(MAESTRO!$L$3:$L$1000)="CONFIRMADO")),ROWS($A$3:A41))),"")</f>
        <v/>
      </c>
      <c r="H41" s="10" t="str">
        <f ca="1">IFERROR(INDEX(MAESTRO!H:H,_xludf.AGGREGATE(15,6,ROW(MAESTRO!$B$3:$B$1000)/((MAESTRO!$B$3:$B$1000="ASMARTALC")*(UPPER(MAESTRO!$L$3:$L$1000)="CONFIRMADO")),ROWS($A$3:A41))),"")</f>
        <v/>
      </c>
      <c r="I41" s="10" t="str">
        <f ca="1">IFERROR(INDEX(MAESTRO!I:I,_xludf.AGGREGATE(15,6,ROW(MAESTRO!$B$3:$B$1000)/((MAESTRO!$B$3:$B$1000="ASMARTALC")*(UPPER(MAESTRO!$L$3:$L$1000)="CONFIRMADO")),ROWS($A$3:A41))),"")</f>
        <v/>
      </c>
      <c r="J41" s="10" t="str">
        <f ca="1">IFERROR(INDEX(MAESTRO!J:J,_xludf.AGGREGATE(15,6,ROW(MAESTRO!$B$3:$B$1000)/((MAESTRO!$B$3:$B$1000="ASMARTALC")*(UPPER(MAESTRO!$L$3:$L$1000)="CONFIRMADO")),ROWS($A$3:A41))),"")</f>
        <v/>
      </c>
      <c r="K41" s="10" t="str">
        <f ca="1">IFERROR(INDEX(MAESTRO!K:K,_xludf.AGGREGATE(15,6,ROW(MAESTRO!$B$3:$B$1000)/((MAESTRO!$B$3:$B$1000="ASMARTALC")*(UPPER(MAESTRO!$L$3:$L$1000)="CONFIRMADO")),ROWS($A$3:A41))),"")</f>
        <v/>
      </c>
      <c r="L41" s="10" t="str">
        <f ca="1">IFERROR(INDEX(MAESTRO!L:L,_xludf.AGGREGATE(15,6,ROW(MAESTRO!$B$3:$B$1000)/((MAESTRO!$B$3:$B$1000="ASMARTALC")*(UPPER(MAESTRO!$L$3:$L$1000)="CONFIRMADO")),ROWS($A$3:A41))),"")</f>
        <v/>
      </c>
      <c r="M41" s="10" t="str">
        <f ca="1">IFERROR(INDEX(MAESTRO!M:M,_xludf.AGGREGATE(15,6,ROW(MAESTRO!$B$3:$B$1000)/((MAESTRO!$B$3:$B$1000="ASMARTALC")*(UPPER(MAESTRO!$L$3:$L$1000)="CONFIRMADO")),ROWS($A$3:A41))),"")</f>
        <v/>
      </c>
      <c r="N41" s="10" t="str">
        <f ca="1">IFERROR(INDEX(MAESTRO!N:N,_xludf.AGGREGATE(15,6,ROW(MAESTRO!$B$3:$B$1000)/((MAESTRO!$B$3:$B$1000="ASMARTALC")*(UPPER(MAESTRO!$L$3:$L$1000)="CONFIRMADO")),ROWS($A$3:A41))),"")</f>
        <v/>
      </c>
      <c r="O41" s="10" t="str">
        <f ca="1">IFERROR(INDEX(MAESTRO!O:O,_xludf.AGGREGATE(15,6,ROW(MAESTRO!$B$3:$B$1000)/((MAESTRO!$B$3:$B$1000="ASMARTALC")*(UPPER(MAESTRO!$L$3:$L$1000)="CONFIRMADO")),ROWS($A$3:A41))),"")</f>
        <v/>
      </c>
      <c r="P41" s="10" t="str">
        <f ca="1">IFERROR(INDEX(MAESTRO!P:P,_xludf.AGGREGATE(15,6,ROW(MAESTRO!$B$3:$B$1000)/((MAESTRO!$B$3:$B$1000="ASMARTALC")*(UPPER(MAESTRO!$L$3:$L$1000)="CONFIRMADO")),ROWS($A$3:A41))),"")</f>
        <v/>
      </c>
      <c r="Q41" s="10" t="str">
        <f ca="1">IFERROR(INDEX(MAESTRO!Q:Q,_xludf.AGGREGATE(15,6,ROW(MAESTRO!$B$3:$B$1000)/((MAESTRO!$B$3:$B$1000="ASMARTALC")*(UPPER(MAESTRO!$L$3:$L$1000)="CONFIRMADO")),ROWS($A$3:A41))),"")</f>
        <v/>
      </c>
      <c r="R41" s="10" t="str">
        <f ca="1">IFERROR(INDEX(MAESTRO!R:R,_xludf.AGGREGATE(15,6,ROW(MAESTRO!$B$3:$B$1000)/((MAESTRO!$B$3:$B$1000="ASMARTALC")*(UPPER(MAESTRO!$L$3:$L$1000)="CONFIRMADO")),ROWS($A$3:A41))),"")</f>
        <v/>
      </c>
      <c r="S41" s="10" t="str">
        <f ca="1">IFERROR(INDEX(MAESTRO!S:S,_xludf.AGGREGATE(15,6,ROW(MAESTRO!$B$3:$B$1000)/((MAESTRO!$B$3:$B$1000="ASMARTALC")*(UPPER(MAESTRO!$L$3:$L$1000)="CONFIRMADO")),ROWS($A$3:A41))),"")</f>
        <v/>
      </c>
      <c r="T41" s="10" t="str">
        <f ca="1">IFERROR(INDEX(MAESTRO!T:T,_xludf.AGGREGATE(15,6,ROW(MAESTRO!$B$3:$B$1000)/((MAESTRO!$B$3:$B$1000="ASMARTALC")*(UPPER(MAESTRO!$L$3:$L$1000)="CONFIRMADO")),ROWS($A$3:A41))),"")</f>
        <v/>
      </c>
      <c r="U41" s="10" t="str">
        <f ca="1">IFERROR(INDEX(MAESTRO!U:U,_xludf.AGGREGATE(15,6,ROW(MAESTRO!$B$3:$B$1000)/((MAESTRO!$B$3:$B$1000="ASMARTALC")*(UPPER(MAESTRO!$L$3:$L$1000)="CONFIRMADO")),ROWS($A$3:A41))),"")</f>
        <v/>
      </c>
      <c r="V41" s="10" t="str">
        <f ca="1">IFERROR(INDEX(MAESTRO!V:V,_xludf.AGGREGATE(15,6,ROW(MAESTRO!$B$3:$B$1000)/((MAESTRO!$B$3:$B$1000="ASMARTALC")*(UPPER(MAESTRO!$L$3:$L$1000)="CONFIRMADO")),ROWS($A$3:A41))),"")</f>
        <v/>
      </c>
      <c r="W41" s="10" t="str">
        <f ca="1">IFERROR(INDEX(MAESTRO!W:W,_xludf.AGGREGATE(15,6,ROW(MAESTRO!$B$3:$B$1000)/((MAESTRO!$B$3:$B$1000="ASMARTALC")*(UPPER(MAESTRO!$L$3:$L$1000)="CONFIRMADO")),ROWS($A$3:A41))),"")</f>
        <v/>
      </c>
      <c r="X41" s="10" t="str">
        <f ca="1">IFERROR(INDEX(MAESTRO!X:X,_xludf.AGGREGATE(15,6,ROW(MAESTRO!$B$3:$B$1000)/((MAESTRO!$B$3:$B$1000="ASMARTALC")*(UPPER(MAESTRO!$L$3:$L$1000)="CONFIRMADO")),ROWS($A$3:A41))),"")</f>
        <v/>
      </c>
    </row>
    <row r="42" spans="1:24" ht="22.05" customHeight="1">
      <c r="A42" s="13" t="str">
        <f ca="1">IFERROR(INDEX(MAESTRO!A:A,_xludf.AGGREGATE(15,6,ROW(MAESTRO!$B$3:$B$1000)/((MAESTRO!$B$3:$B$1000="ASMARTALC")*(UPPER(MAESTRO!$L$3:$L$1000)="CONFIRMADO")),ROWS($A$3:A42))),"")</f>
        <v/>
      </c>
      <c r="B42" s="13" t="str">
        <f ca="1">IFERROR(INDEX(MAESTRO!B:B,_xludf.AGGREGATE(15,6,ROW(MAESTRO!$B$3:$B$1000)/((MAESTRO!$B$3:$B$1000="ASMARTALC")*(UPPER(MAESTRO!$L$3:$L$1000)="CONFIRMADO")),ROWS($A$3:A42))),"")</f>
        <v/>
      </c>
      <c r="C42" s="13" t="str">
        <f ca="1">IFERROR(INDEX(MAESTRO!C:C,_xludf.AGGREGATE(15,6,ROW(MAESTRO!$B$3:$B$1000)/((MAESTRO!$B$3:$B$1000="ASMARTALC")*(UPPER(MAESTRO!$L$3:$L$1000)="CONFIRMADO")),ROWS($A$3:A42))),"")</f>
        <v/>
      </c>
      <c r="D42" s="13" t="str">
        <f ca="1">IFERROR(INDEX(MAESTRO!D:D,_xludf.AGGREGATE(15,6,ROW(MAESTRO!$B$3:$B$1000)/((MAESTRO!$B$3:$B$1000="ASMARTALC")*(UPPER(MAESTRO!$L$3:$L$1000)="CONFIRMADO")),ROWS($A$3:A42))),"")</f>
        <v/>
      </c>
      <c r="E42" s="13" t="str">
        <f ca="1">IFERROR(INDEX(MAESTRO!E:E,_xludf.AGGREGATE(15,6,ROW(MAESTRO!$B$3:$B$1000)/((MAESTRO!$B$3:$B$1000="ASMARTALC")*(UPPER(MAESTRO!$L$3:$L$1000)="CONFIRMADO")),ROWS($A$3:A42))),"")</f>
        <v/>
      </c>
      <c r="F42" s="13" t="str">
        <f ca="1">IFERROR(INDEX(MAESTRO!F:F,_xludf.AGGREGATE(15,6,ROW(MAESTRO!$B$3:$B$1000)/((MAESTRO!$B$3:$B$1000="ASMARTALC")*(UPPER(MAESTRO!$L$3:$L$1000)="CONFIRMADO")),ROWS($A$3:A42))),"")</f>
        <v/>
      </c>
      <c r="G42" s="13" t="str">
        <f ca="1">IFERROR(INDEX(MAESTRO!G:G,_xludf.AGGREGATE(15,6,ROW(MAESTRO!$B$3:$B$1000)/((MAESTRO!$B$3:$B$1000="ASMARTALC")*(UPPER(MAESTRO!$L$3:$L$1000)="CONFIRMADO")),ROWS($A$3:A42))),"")</f>
        <v/>
      </c>
      <c r="H42" s="13" t="str">
        <f ca="1">IFERROR(INDEX(MAESTRO!H:H,_xludf.AGGREGATE(15,6,ROW(MAESTRO!$B$3:$B$1000)/((MAESTRO!$B$3:$B$1000="ASMARTALC")*(UPPER(MAESTRO!$L$3:$L$1000)="CONFIRMADO")),ROWS($A$3:A42))),"")</f>
        <v/>
      </c>
      <c r="I42" s="13" t="str">
        <f ca="1">IFERROR(INDEX(MAESTRO!I:I,_xludf.AGGREGATE(15,6,ROW(MAESTRO!$B$3:$B$1000)/((MAESTRO!$B$3:$B$1000="ASMARTALC")*(UPPER(MAESTRO!$L$3:$L$1000)="CONFIRMADO")),ROWS($A$3:A42))),"")</f>
        <v/>
      </c>
      <c r="J42" s="13" t="str">
        <f ca="1">IFERROR(INDEX(MAESTRO!J:J,_xludf.AGGREGATE(15,6,ROW(MAESTRO!$B$3:$B$1000)/((MAESTRO!$B$3:$B$1000="ASMARTALC")*(UPPER(MAESTRO!$L$3:$L$1000)="CONFIRMADO")),ROWS($A$3:A42))),"")</f>
        <v/>
      </c>
      <c r="K42" s="13" t="str">
        <f ca="1">IFERROR(INDEX(MAESTRO!K:K,_xludf.AGGREGATE(15,6,ROW(MAESTRO!$B$3:$B$1000)/((MAESTRO!$B$3:$B$1000="ASMARTALC")*(UPPER(MAESTRO!$L$3:$L$1000)="CONFIRMADO")),ROWS($A$3:A42))),"")</f>
        <v/>
      </c>
      <c r="L42" s="13" t="str">
        <f ca="1">IFERROR(INDEX(MAESTRO!L:L,_xludf.AGGREGATE(15,6,ROW(MAESTRO!$B$3:$B$1000)/((MAESTRO!$B$3:$B$1000="ASMARTALC")*(UPPER(MAESTRO!$L$3:$L$1000)="CONFIRMADO")),ROWS($A$3:A42))),"")</f>
        <v/>
      </c>
      <c r="M42" s="13" t="str">
        <f ca="1">IFERROR(INDEX(MAESTRO!M:M,_xludf.AGGREGATE(15,6,ROW(MAESTRO!$B$3:$B$1000)/((MAESTRO!$B$3:$B$1000="ASMARTALC")*(UPPER(MAESTRO!$L$3:$L$1000)="CONFIRMADO")),ROWS($A$3:A42))),"")</f>
        <v/>
      </c>
      <c r="N42" s="13" t="str">
        <f ca="1">IFERROR(INDEX(MAESTRO!N:N,_xludf.AGGREGATE(15,6,ROW(MAESTRO!$B$3:$B$1000)/((MAESTRO!$B$3:$B$1000="ASMARTALC")*(UPPER(MAESTRO!$L$3:$L$1000)="CONFIRMADO")),ROWS($A$3:A42))),"")</f>
        <v/>
      </c>
      <c r="O42" s="13" t="str">
        <f ca="1">IFERROR(INDEX(MAESTRO!O:O,_xludf.AGGREGATE(15,6,ROW(MAESTRO!$B$3:$B$1000)/((MAESTRO!$B$3:$B$1000="ASMARTALC")*(UPPER(MAESTRO!$L$3:$L$1000)="CONFIRMADO")),ROWS($A$3:A42))),"")</f>
        <v/>
      </c>
      <c r="P42" s="13" t="str">
        <f ca="1">IFERROR(INDEX(MAESTRO!P:P,_xludf.AGGREGATE(15,6,ROW(MAESTRO!$B$3:$B$1000)/((MAESTRO!$B$3:$B$1000="ASMARTALC")*(UPPER(MAESTRO!$L$3:$L$1000)="CONFIRMADO")),ROWS($A$3:A42))),"")</f>
        <v/>
      </c>
      <c r="Q42" s="13" t="str">
        <f ca="1">IFERROR(INDEX(MAESTRO!Q:Q,_xludf.AGGREGATE(15,6,ROW(MAESTRO!$B$3:$B$1000)/((MAESTRO!$B$3:$B$1000="ASMARTALC")*(UPPER(MAESTRO!$L$3:$L$1000)="CONFIRMADO")),ROWS($A$3:A42))),"")</f>
        <v/>
      </c>
      <c r="R42" s="13" t="str">
        <f ca="1">IFERROR(INDEX(MAESTRO!R:R,_xludf.AGGREGATE(15,6,ROW(MAESTRO!$B$3:$B$1000)/((MAESTRO!$B$3:$B$1000="ASMARTALC")*(UPPER(MAESTRO!$L$3:$L$1000)="CONFIRMADO")),ROWS($A$3:A42))),"")</f>
        <v/>
      </c>
      <c r="S42" s="13" t="str">
        <f ca="1">IFERROR(INDEX(MAESTRO!S:S,_xludf.AGGREGATE(15,6,ROW(MAESTRO!$B$3:$B$1000)/((MAESTRO!$B$3:$B$1000="ASMARTALC")*(UPPER(MAESTRO!$L$3:$L$1000)="CONFIRMADO")),ROWS($A$3:A42))),"")</f>
        <v/>
      </c>
      <c r="T42" s="13" t="str">
        <f ca="1">IFERROR(INDEX(MAESTRO!T:T,_xludf.AGGREGATE(15,6,ROW(MAESTRO!$B$3:$B$1000)/((MAESTRO!$B$3:$B$1000="ASMARTALC")*(UPPER(MAESTRO!$L$3:$L$1000)="CONFIRMADO")),ROWS($A$3:A42))),"")</f>
        <v/>
      </c>
      <c r="U42" s="13" t="str">
        <f ca="1">IFERROR(INDEX(MAESTRO!U:U,_xludf.AGGREGATE(15,6,ROW(MAESTRO!$B$3:$B$1000)/((MAESTRO!$B$3:$B$1000="ASMARTALC")*(UPPER(MAESTRO!$L$3:$L$1000)="CONFIRMADO")),ROWS($A$3:A42))),"")</f>
        <v/>
      </c>
      <c r="V42" s="13" t="str">
        <f ca="1">IFERROR(INDEX(MAESTRO!V:V,_xludf.AGGREGATE(15,6,ROW(MAESTRO!$B$3:$B$1000)/((MAESTRO!$B$3:$B$1000="ASMARTALC")*(UPPER(MAESTRO!$L$3:$L$1000)="CONFIRMADO")),ROWS($A$3:A42))),"")</f>
        <v/>
      </c>
      <c r="W42" s="13" t="str">
        <f ca="1">IFERROR(INDEX(MAESTRO!W:W,_xludf.AGGREGATE(15,6,ROW(MAESTRO!$B$3:$B$1000)/((MAESTRO!$B$3:$B$1000="ASMARTALC")*(UPPER(MAESTRO!$L$3:$L$1000)="CONFIRMADO")),ROWS($A$3:A42))),"")</f>
        <v/>
      </c>
      <c r="X42" s="13" t="str">
        <f ca="1">IFERROR(INDEX(MAESTRO!X:X,_xludf.AGGREGATE(15,6,ROW(MAESTRO!$B$3:$B$1000)/((MAESTRO!$B$3:$B$1000="ASMARTALC")*(UPPER(MAESTRO!$L$3:$L$1000)="CONFIRMADO")),ROWS($A$3:A42))),"")</f>
        <v/>
      </c>
    </row>
    <row r="43" spans="1:24" ht="22.05" customHeight="1">
      <c r="A43" s="10" t="str">
        <f ca="1">IFERROR(INDEX(MAESTRO!A:A,_xludf.AGGREGATE(15,6,ROW(MAESTRO!$B$3:$B$1000)/((MAESTRO!$B$3:$B$1000="ASMARTALC")*(UPPER(MAESTRO!$L$3:$L$1000)="CONFIRMADO")),ROWS($A$3:A43))),"")</f>
        <v/>
      </c>
      <c r="B43" s="10" t="str">
        <f ca="1">IFERROR(INDEX(MAESTRO!B:B,_xludf.AGGREGATE(15,6,ROW(MAESTRO!$B$3:$B$1000)/((MAESTRO!$B$3:$B$1000="ASMARTALC")*(UPPER(MAESTRO!$L$3:$L$1000)="CONFIRMADO")),ROWS($A$3:A43))),"")</f>
        <v/>
      </c>
      <c r="C43" s="10" t="str">
        <f ca="1">IFERROR(INDEX(MAESTRO!C:C,_xludf.AGGREGATE(15,6,ROW(MAESTRO!$B$3:$B$1000)/((MAESTRO!$B$3:$B$1000="ASMARTALC")*(UPPER(MAESTRO!$L$3:$L$1000)="CONFIRMADO")),ROWS($A$3:A43))),"")</f>
        <v/>
      </c>
      <c r="D43" s="10" t="str">
        <f ca="1">IFERROR(INDEX(MAESTRO!D:D,_xludf.AGGREGATE(15,6,ROW(MAESTRO!$B$3:$B$1000)/((MAESTRO!$B$3:$B$1000="ASMARTALC")*(UPPER(MAESTRO!$L$3:$L$1000)="CONFIRMADO")),ROWS($A$3:A43))),"")</f>
        <v/>
      </c>
      <c r="E43" s="10" t="str">
        <f ca="1">IFERROR(INDEX(MAESTRO!E:E,_xludf.AGGREGATE(15,6,ROW(MAESTRO!$B$3:$B$1000)/((MAESTRO!$B$3:$B$1000="ASMARTALC")*(UPPER(MAESTRO!$L$3:$L$1000)="CONFIRMADO")),ROWS($A$3:A43))),"")</f>
        <v/>
      </c>
      <c r="F43" s="10" t="str">
        <f ca="1">IFERROR(INDEX(MAESTRO!F:F,_xludf.AGGREGATE(15,6,ROW(MAESTRO!$B$3:$B$1000)/((MAESTRO!$B$3:$B$1000="ASMARTALC")*(UPPER(MAESTRO!$L$3:$L$1000)="CONFIRMADO")),ROWS($A$3:A43))),"")</f>
        <v/>
      </c>
      <c r="G43" s="10" t="str">
        <f ca="1">IFERROR(INDEX(MAESTRO!G:G,_xludf.AGGREGATE(15,6,ROW(MAESTRO!$B$3:$B$1000)/((MAESTRO!$B$3:$B$1000="ASMARTALC")*(UPPER(MAESTRO!$L$3:$L$1000)="CONFIRMADO")),ROWS($A$3:A43))),"")</f>
        <v/>
      </c>
      <c r="H43" s="10" t="str">
        <f ca="1">IFERROR(INDEX(MAESTRO!H:H,_xludf.AGGREGATE(15,6,ROW(MAESTRO!$B$3:$B$1000)/((MAESTRO!$B$3:$B$1000="ASMARTALC")*(UPPER(MAESTRO!$L$3:$L$1000)="CONFIRMADO")),ROWS($A$3:A43))),"")</f>
        <v/>
      </c>
      <c r="I43" s="10" t="str">
        <f ca="1">IFERROR(INDEX(MAESTRO!I:I,_xludf.AGGREGATE(15,6,ROW(MAESTRO!$B$3:$B$1000)/((MAESTRO!$B$3:$B$1000="ASMARTALC")*(UPPER(MAESTRO!$L$3:$L$1000)="CONFIRMADO")),ROWS($A$3:A43))),"")</f>
        <v/>
      </c>
      <c r="J43" s="10" t="str">
        <f ca="1">IFERROR(INDEX(MAESTRO!J:J,_xludf.AGGREGATE(15,6,ROW(MAESTRO!$B$3:$B$1000)/((MAESTRO!$B$3:$B$1000="ASMARTALC")*(UPPER(MAESTRO!$L$3:$L$1000)="CONFIRMADO")),ROWS($A$3:A43))),"")</f>
        <v/>
      </c>
      <c r="K43" s="10" t="str">
        <f ca="1">IFERROR(INDEX(MAESTRO!K:K,_xludf.AGGREGATE(15,6,ROW(MAESTRO!$B$3:$B$1000)/((MAESTRO!$B$3:$B$1000="ASMARTALC")*(UPPER(MAESTRO!$L$3:$L$1000)="CONFIRMADO")),ROWS($A$3:A43))),"")</f>
        <v/>
      </c>
      <c r="L43" s="10" t="str">
        <f ca="1">IFERROR(INDEX(MAESTRO!L:L,_xludf.AGGREGATE(15,6,ROW(MAESTRO!$B$3:$B$1000)/((MAESTRO!$B$3:$B$1000="ASMARTALC")*(UPPER(MAESTRO!$L$3:$L$1000)="CONFIRMADO")),ROWS($A$3:A43))),"")</f>
        <v/>
      </c>
      <c r="M43" s="10" t="str">
        <f ca="1">IFERROR(INDEX(MAESTRO!M:M,_xludf.AGGREGATE(15,6,ROW(MAESTRO!$B$3:$B$1000)/((MAESTRO!$B$3:$B$1000="ASMARTALC")*(UPPER(MAESTRO!$L$3:$L$1000)="CONFIRMADO")),ROWS($A$3:A43))),"")</f>
        <v/>
      </c>
      <c r="N43" s="10" t="str">
        <f ca="1">IFERROR(INDEX(MAESTRO!N:N,_xludf.AGGREGATE(15,6,ROW(MAESTRO!$B$3:$B$1000)/((MAESTRO!$B$3:$B$1000="ASMARTALC")*(UPPER(MAESTRO!$L$3:$L$1000)="CONFIRMADO")),ROWS($A$3:A43))),"")</f>
        <v/>
      </c>
      <c r="O43" s="10" t="str">
        <f ca="1">IFERROR(INDEX(MAESTRO!O:O,_xludf.AGGREGATE(15,6,ROW(MAESTRO!$B$3:$B$1000)/((MAESTRO!$B$3:$B$1000="ASMARTALC")*(UPPER(MAESTRO!$L$3:$L$1000)="CONFIRMADO")),ROWS($A$3:A43))),"")</f>
        <v/>
      </c>
      <c r="P43" s="10" t="str">
        <f ca="1">IFERROR(INDEX(MAESTRO!P:P,_xludf.AGGREGATE(15,6,ROW(MAESTRO!$B$3:$B$1000)/((MAESTRO!$B$3:$B$1000="ASMARTALC")*(UPPER(MAESTRO!$L$3:$L$1000)="CONFIRMADO")),ROWS($A$3:A43))),"")</f>
        <v/>
      </c>
      <c r="Q43" s="10" t="str">
        <f ca="1">IFERROR(INDEX(MAESTRO!Q:Q,_xludf.AGGREGATE(15,6,ROW(MAESTRO!$B$3:$B$1000)/((MAESTRO!$B$3:$B$1000="ASMARTALC")*(UPPER(MAESTRO!$L$3:$L$1000)="CONFIRMADO")),ROWS($A$3:A43))),"")</f>
        <v/>
      </c>
      <c r="R43" s="10" t="str">
        <f ca="1">IFERROR(INDEX(MAESTRO!R:R,_xludf.AGGREGATE(15,6,ROW(MAESTRO!$B$3:$B$1000)/((MAESTRO!$B$3:$B$1000="ASMARTALC")*(UPPER(MAESTRO!$L$3:$L$1000)="CONFIRMADO")),ROWS($A$3:A43))),"")</f>
        <v/>
      </c>
      <c r="S43" s="10" t="str">
        <f ca="1">IFERROR(INDEX(MAESTRO!S:S,_xludf.AGGREGATE(15,6,ROW(MAESTRO!$B$3:$B$1000)/((MAESTRO!$B$3:$B$1000="ASMARTALC")*(UPPER(MAESTRO!$L$3:$L$1000)="CONFIRMADO")),ROWS($A$3:A43))),"")</f>
        <v/>
      </c>
      <c r="T43" s="10" t="str">
        <f ca="1">IFERROR(INDEX(MAESTRO!T:T,_xludf.AGGREGATE(15,6,ROW(MAESTRO!$B$3:$B$1000)/((MAESTRO!$B$3:$B$1000="ASMARTALC")*(UPPER(MAESTRO!$L$3:$L$1000)="CONFIRMADO")),ROWS($A$3:A43))),"")</f>
        <v/>
      </c>
      <c r="U43" s="10" t="str">
        <f ca="1">IFERROR(INDEX(MAESTRO!U:U,_xludf.AGGREGATE(15,6,ROW(MAESTRO!$B$3:$B$1000)/((MAESTRO!$B$3:$B$1000="ASMARTALC")*(UPPER(MAESTRO!$L$3:$L$1000)="CONFIRMADO")),ROWS($A$3:A43))),"")</f>
        <v/>
      </c>
      <c r="V43" s="10" t="str">
        <f ca="1">IFERROR(INDEX(MAESTRO!V:V,_xludf.AGGREGATE(15,6,ROW(MAESTRO!$B$3:$B$1000)/((MAESTRO!$B$3:$B$1000="ASMARTALC")*(UPPER(MAESTRO!$L$3:$L$1000)="CONFIRMADO")),ROWS($A$3:A43))),"")</f>
        <v/>
      </c>
      <c r="W43" s="10" t="str">
        <f ca="1">IFERROR(INDEX(MAESTRO!W:W,_xludf.AGGREGATE(15,6,ROW(MAESTRO!$B$3:$B$1000)/((MAESTRO!$B$3:$B$1000="ASMARTALC")*(UPPER(MAESTRO!$L$3:$L$1000)="CONFIRMADO")),ROWS($A$3:A43))),"")</f>
        <v/>
      </c>
      <c r="X43" s="10" t="str">
        <f ca="1">IFERROR(INDEX(MAESTRO!X:X,_xludf.AGGREGATE(15,6,ROW(MAESTRO!$B$3:$B$1000)/((MAESTRO!$B$3:$B$1000="ASMARTALC")*(UPPER(MAESTRO!$L$3:$L$1000)="CONFIRMADO")),ROWS($A$3:A43))),"")</f>
        <v/>
      </c>
    </row>
    <row r="44" spans="1:24" ht="22.05" customHeight="1">
      <c r="A44" s="13" t="str">
        <f ca="1">IFERROR(INDEX(MAESTRO!A:A,_xludf.AGGREGATE(15,6,ROW(MAESTRO!$B$3:$B$1000)/((MAESTRO!$B$3:$B$1000="ASMARTALC")*(UPPER(MAESTRO!$L$3:$L$1000)="CONFIRMADO")),ROWS($A$3:A44))),"")</f>
        <v/>
      </c>
      <c r="B44" s="13" t="str">
        <f ca="1">IFERROR(INDEX(MAESTRO!B:B,_xludf.AGGREGATE(15,6,ROW(MAESTRO!$B$3:$B$1000)/((MAESTRO!$B$3:$B$1000="ASMARTALC")*(UPPER(MAESTRO!$L$3:$L$1000)="CONFIRMADO")),ROWS($A$3:A44))),"")</f>
        <v/>
      </c>
      <c r="C44" s="13" t="str">
        <f ca="1">IFERROR(INDEX(MAESTRO!C:C,_xludf.AGGREGATE(15,6,ROW(MAESTRO!$B$3:$B$1000)/((MAESTRO!$B$3:$B$1000="ASMARTALC")*(UPPER(MAESTRO!$L$3:$L$1000)="CONFIRMADO")),ROWS($A$3:A44))),"")</f>
        <v/>
      </c>
      <c r="D44" s="13" t="str">
        <f ca="1">IFERROR(INDEX(MAESTRO!D:D,_xludf.AGGREGATE(15,6,ROW(MAESTRO!$B$3:$B$1000)/((MAESTRO!$B$3:$B$1000="ASMARTALC")*(UPPER(MAESTRO!$L$3:$L$1000)="CONFIRMADO")),ROWS($A$3:A44))),"")</f>
        <v/>
      </c>
      <c r="E44" s="13" t="str">
        <f ca="1">IFERROR(INDEX(MAESTRO!E:E,_xludf.AGGREGATE(15,6,ROW(MAESTRO!$B$3:$B$1000)/((MAESTRO!$B$3:$B$1000="ASMARTALC")*(UPPER(MAESTRO!$L$3:$L$1000)="CONFIRMADO")),ROWS($A$3:A44))),"")</f>
        <v/>
      </c>
      <c r="F44" s="13" t="str">
        <f ca="1">IFERROR(INDEX(MAESTRO!F:F,_xludf.AGGREGATE(15,6,ROW(MAESTRO!$B$3:$B$1000)/((MAESTRO!$B$3:$B$1000="ASMARTALC")*(UPPER(MAESTRO!$L$3:$L$1000)="CONFIRMADO")),ROWS($A$3:A44))),"")</f>
        <v/>
      </c>
      <c r="G44" s="13" t="str">
        <f ca="1">IFERROR(INDEX(MAESTRO!G:G,_xludf.AGGREGATE(15,6,ROW(MAESTRO!$B$3:$B$1000)/((MAESTRO!$B$3:$B$1000="ASMARTALC")*(UPPER(MAESTRO!$L$3:$L$1000)="CONFIRMADO")),ROWS($A$3:A44))),"")</f>
        <v/>
      </c>
      <c r="H44" s="13" t="str">
        <f ca="1">IFERROR(INDEX(MAESTRO!H:H,_xludf.AGGREGATE(15,6,ROW(MAESTRO!$B$3:$B$1000)/((MAESTRO!$B$3:$B$1000="ASMARTALC")*(UPPER(MAESTRO!$L$3:$L$1000)="CONFIRMADO")),ROWS($A$3:A44))),"")</f>
        <v/>
      </c>
      <c r="I44" s="13" t="str">
        <f ca="1">IFERROR(INDEX(MAESTRO!I:I,_xludf.AGGREGATE(15,6,ROW(MAESTRO!$B$3:$B$1000)/((MAESTRO!$B$3:$B$1000="ASMARTALC")*(UPPER(MAESTRO!$L$3:$L$1000)="CONFIRMADO")),ROWS($A$3:A44))),"")</f>
        <v/>
      </c>
      <c r="J44" s="13" t="str">
        <f ca="1">IFERROR(INDEX(MAESTRO!J:J,_xludf.AGGREGATE(15,6,ROW(MAESTRO!$B$3:$B$1000)/((MAESTRO!$B$3:$B$1000="ASMARTALC")*(UPPER(MAESTRO!$L$3:$L$1000)="CONFIRMADO")),ROWS($A$3:A44))),"")</f>
        <v/>
      </c>
      <c r="K44" s="13" t="str">
        <f ca="1">IFERROR(INDEX(MAESTRO!K:K,_xludf.AGGREGATE(15,6,ROW(MAESTRO!$B$3:$B$1000)/((MAESTRO!$B$3:$B$1000="ASMARTALC")*(UPPER(MAESTRO!$L$3:$L$1000)="CONFIRMADO")),ROWS($A$3:A44))),"")</f>
        <v/>
      </c>
      <c r="L44" s="13" t="str">
        <f ca="1">IFERROR(INDEX(MAESTRO!L:L,_xludf.AGGREGATE(15,6,ROW(MAESTRO!$B$3:$B$1000)/((MAESTRO!$B$3:$B$1000="ASMARTALC")*(UPPER(MAESTRO!$L$3:$L$1000)="CONFIRMADO")),ROWS($A$3:A44))),"")</f>
        <v/>
      </c>
      <c r="M44" s="13" t="str">
        <f ca="1">IFERROR(INDEX(MAESTRO!M:M,_xludf.AGGREGATE(15,6,ROW(MAESTRO!$B$3:$B$1000)/((MAESTRO!$B$3:$B$1000="ASMARTALC")*(UPPER(MAESTRO!$L$3:$L$1000)="CONFIRMADO")),ROWS($A$3:A44))),"")</f>
        <v/>
      </c>
      <c r="N44" s="13" t="str">
        <f ca="1">IFERROR(INDEX(MAESTRO!N:N,_xludf.AGGREGATE(15,6,ROW(MAESTRO!$B$3:$B$1000)/((MAESTRO!$B$3:$B$1000="ASMARTALC")*(UPPER(MAESTRO!$L$3:$L$1000)="CONFIRMADO")),ROWS($A$3:A44))),"")</f>
        <v/>
      </c>
      <c r="O44" s="13" t="str">
        <f ca="1">IFERROR(INDEX(MAESTRO!O:O,_xludf.AGGREGATE(15,6,ROW(MAESTRO!$B$3:$B$1000)/((MAESTRO!$B$3:$B$1000="ASMARTALC")*(UPPER(MAESTRO!$L$3:$L$1000)="CONFIRMADO")),ROWS($A$3:A44))),"")</f>
        <v/>
      </c>
      <c r="P44" s="13" t="str">
        <f ca="1">IFERROR(INDEX(MAESTRO!P:P,_xludf.AGGREGATE(15,6,ROW(MAESTRO!$B$3:$B$1000)/((MAESTRO!$B$3:$B$1000="ASMARTALC")*(UPPER(MAESTRO!$L$3:$L$1000)="CONFIRMADO")),ROWS($A$3:A44))),"")</f>
        <v/>
      </c>
      <c r="Q44" s="13" t="str">
        <f ca="1">IFERROR(INDEX(MAESTRO!Q:Q,_xludf.AGGREGATE(15,6,ROW(MAESTRO!$B$3:$B$1000)/((MAESTRO!$B$3:$B$1000="ASMARTALC")*(UPPER(MAESTRO!$L$3:$L$1000)="CONFIRMADO")),ROWS($A$3:A44))),"")</f>
        <v/>
      </c>
      <c r="R44" s="13" t="str">
        <f ca="1">IFERROR(INDEX(MAESTRO!R:R,_xludf.AGGREGATE(15,6,ROW(MAESTRO!$B$3:$B$1000)/((MAESTRO!$B$3:$B$1000="ASMARTALC")*(UPPER(MAESTRO!$L$3:$L$1000)="CONFIRMADO")),ROWS($A$3:A44))),"")</f>
        <v/>
      </c>
      <c r="S44" s="13" t="str">
        <f ca="1">IFERROR(INDEX(MAESTRO!S:S,_xludf.AGGREGATE(15,6,ROW(MAESTRO!$B$3:$B$1000)/((MAESTRO!$B$3:$B$1000="ASMARTALC")*(UPPER(MAESTRO!$L$3:$L$1000)="CONFIRMADO")),ROWS($A$3:A44))),"")</f>
        <v/>
      </c>
      <c r="T44" s="13" t="str">
        <f ca="1">IFERROR(INDEX(MAESTRO!T:T,_xludf.AGGREGATE(15,6,ROW(MAESTRO!$B$3:$B$1000)/((MAESTRO!$B$3:$B$1000="ASMARTALC")*(UPPER(MAESTRO!$L$3:$L$1000)="CONFIRMADO")),ROWS($A$3:A44))),"")</f>
        <v/>
      </c>
      <c r="U44" s="13" t="str">
        <f ca="1">IFERROR(INDEX(MAESTRO!U:U,_xludf.AGGREGATE(15,6,ROW(MAESTRO!$B$3:$B$1000)/((MAESTRO!$B$3:$B$1000="ASMARTALC")*(UPPER(MAESTRO!$L$3:$L$1000)="CONFIRMADO")),ROWS($A$3:A44))),"")</f>
        <v/>
      </c>
      <c r="V44" s="13" t="str">
        <f ca="1">IFERROR(INDEX(MAESTRO!V:V,_xludf.AGGREGATE(15,6,ROW(MAESTRO!$B$3:$B$1000)/((MAESTRO!$B$3:$B$1000="ASMARTALC")*(UPPER(MAESTRO!$L$3:$L$1000)="CONFIRMADO")),ROWS($A$3:A44))),"")</f>
        <v/>
      </c>
      <c r="W44" s="13" t="str">
        <f ca="1">IFERROR(INDEX(MAESTRO!W:W,_xludf.AGGREGATE(15,6,ROW(MAESTRO!$B$3:$B$1000)/((MAESTRO!$B$3:$B$1000="ASMARTALC")*(UPPER(MAESTRO!$L$3:$L$1000)="CONFIRMADO")),ROWS($A$3:A44))),"")</f>
        <v/>
      </c>
      <c r="X44" s="13" t="str">
        <f ca="1">IFERROR(INDEX(MAESTRO!X:X,_xludf.AGGREGATE(15,6,ROW(MAESTRO!$B$3:$B$1000)/((MAESTRO!$B$3:$B$1000="ASMARTALC")*(UPPER(MAESTRO!$L$3:$L$1000)="CONFIRMADO")),ROWS($A$3:A44))),"")</f>
        <v/>
      </c>
    </row>
    <row r="45" spans="1:24" ht="22.05" customHeight="1">
      <c r="A45" s="10" t="str">
        <f ca="1">IFERROR(INDEX(MAESTRO!A:A,_xludf.AGGREGATE(15,6,ROW(MAESTRO!$B$3:$B$1000)/((MAESTRO!$B$3:$B$1000="ASMARTALC")*(UPPER(MAESTRO!$L$3:$L$1000)="CONFIRMADO")),ROWS($A$3:A45))),"")</f>
        <v/>
      </c>
      <c r="B45" s="10" t="str">
        <f ca="1">IFERROR(INDEX(MAESTRO!B:B,_xludf.AGGREGATE(15,6,ROW(MAESTRO!$B$3:$B$1000)/((MAESTRO!$B$3:$B$1000="ASMARTALC")*(UPPER(MAESTRO!$L$3:$L$1000)="CONFIRMADO")),ROWS($A$3:A45))),"")</f>
        <v/>
      </c>
      <c r="C45" s="10" t="str">
        <f ca="1">IFERROR(INDEX(MAESTRO!C:C,_xludf.AGGREGATE(15,6,ROW(MAESTRO!$B$3:$B$1000)/((MAESTRO!$B$3:$B$1000="ASMARTALC")*(UPPER(MAESTRO!$L$3:$L$1000)="CONFIRMADO")),ROWS($A$3:A45))),"")</f>
        <v/>
      </c>
      <c r="D45" s="10" t="str">
        <f ca="1">IFERROR(INDEX(MAESTRO!D:D,_xludf.AGGREGATE(15,6,ROW(MAESTRO!$B$3:$B$1000)/((MAESTRO!$B$3:$B$1000="ASMARTALC")*(UPPER(MAESTRO!$L$3:$L$1000)="CONFIRMADO")),ROWS($A$3:A45))),"")</f>
        <v/>
      </c>
      <c r="E45" s="10" t="str">
        <f ca="1">IFERROR(INDEX(MAESTRO!E:E,_xludf.AGGREGATE(15,6,ROW(MAESTRO!$B$3:$B$1000)/((MAESTRO!$B$3:$B$1000="ASMARTALC")*(UPPER(MAESTRO!$L$3:$L$1000)="CONFIRMADO")),ROWS($A$3:A45))),"")</f>
        <v/>
      </c>
      <c r="F45" s="10" t="str">
        <f ca="1">IFERROR(INDEX(MAESTRO!F:F,_xludf.AGGREGATE(15,6,ROW(MAESTRO!$B$3:$B$1000)/((MAESTRO!$B$3:$B$1000="ASMARTALC")*(UPPER(MAESTRO!$L$3:$L$1000)="CONFIRMADO")),ROWS($A$3:A45))),"")</f>
        <v/>
      </c>
      <c r="G45" s="10" t="str">
        <f ca="1">IFERROR(INDEX(MAESTRO!G:G,_xludf.AGGREGATE(15,6,ROW(MAESTRO!$B$3:$B$1000)/((MAESTRO!$B$3:$B$1000="ASMARTALC")*(UPPER(MAESTRO!$L$3:$L$1000)="CONFIRMADO")),ROWS($A$3:A45))),"")</f>
        <v/>
      </c>
      <c r="H45" s="10" t="str">
        <f ca="1">IFERROR(INDEX(MAESTRO!H:H,_xludf.AGGREGATE(15,6,ROW(MAESTRO!$B$3:$B$1000)/((MAESTRO!$B$3:$B$1000="ASMARTALC")*(UPPER(MAESTRO!$L$3:$L$1000)="CONFIRMADO")),ROWS($A$3:A45))),"")</f>
        <v/>
      </c>
      <c r="I45" s="10" t="str">
        <f ca="1">IFERROR(INDEX(MAESTRO!I:I,_xludf.AGGREGATE(15,6,ROW(MAESTRO!$B$3:$B$1000)/((MAESTRO!$B$3:$B$1000="ASMARTALC")*(UPPER(MAESTRO!$L$3:$L$1000)="CONFIRMADO")),ROWS($A$3:A45))),"")</f>
        <v/>
      </c>
      <c r="J45" s="10" t="str">
        <f ca="1">IFERROR(INDEX(MAESTRO!J:J,_xludf.AGGREGATE(15,6,ROW(MAESTRO!$B$3:$B$1000)/((MAESTRO!$B$3:$B$1000="ASMARTALC")*(UPPER(MAESTRO!$L$3:$L$1000)="CONFIRMADO")),ROWS($A$3:A45))),"")</f>
        <v/>
      </c>
      <c r="K45" s="10" t="str">
        <f ca="1">IFERROR(INDEX(MAESTRO!K:K,_xludf.AGGREGATE(15,6,ROW(MAESTRO!$B$3:$B$1000)/((MAESTRO!$B$3:$B$1000="ASMARTALC")*(UPPER(MAESTRO!$L$3:$L$1000)="CONFIRMADO")),ROWS($A$3:A45))),"")</f>
        <v/>
      </c>
      <c r="L45" s="10" t="str">
        <f ca="1">IFERROR(INDEX(MAESTRO!L:L,_xludf.AGGREGATE(15,6,ROW(MAESTRO!$B$3:$B$1000)/((MAESTRO!$B$3:$B$1000="ASMARTALC")*(UPPER(MAESTRO!$L$3:$L$1000)="CONFIRMADO")),ROWS($A$3:A45))),"")</f>
        <v/>
      </c>
      <c r="M45" s="10" t="str">
        <f ca="1">IFERROR(INDEX(MAESTRO!M:M,_xludf.AGGREGATE(15,6,ROW(MAESTRO!$B$3:$B$1000)/((MAESTRO!$B$3:$B$1000="ASMARTALC")*(UPPER(MAESTRO!$L$3:$L$1000)="CONFIRMADO")),ROWS($A$3:A45))),"")</f>
        <v/>
      </c>
      <c r="N45" s="10" t="str">
        <f ca="1">IFERROR(INDEX(MAESTRO!N:N,_xludf.AGGREGATE(15,6,ROW(MAESTRO!$B$3:$B$1000)/((MAESTRO!$B$3:$B$1000="ASMARTALC")*(UPPER(MAESTRO!$L$3:$L$1000)="CONFIRMADO")),ROWS($A$3:A45))),"")</f>
        <v/>
      </c>
      <c r="O45" s="10" t="str">
        <f ca="1">IFERROR(INDEX(MAESTRO!O:O,_xludf.AGGREGATE(15,6,ROW(MAESTRO!$B$3:$B$1000)/((MAESTRO!$B$3:$B$1000="ASMARTALC")*(UPPER(MAESTRO!$L$3:$L$1000)="CONFIRMADO")),ROWS($A$3:A45))),"")</f>
        <v/>
      </c>
      <c r="P45" s="10" t="str">
        <f ca="1">IFERROR(INDEX(MAESTRO!P:P,_xludf.AGGREGATE(15,6,ROW(MAESTRO!$B$3:$B$1000)/((MAESTRO!$B$3:$B$1000="ASMARTALC")*(UPPER(MAESTRO!$L$3:$L$1000)="CONFIRMADO")),ROWS($A$3:A45))),"")</f>
        <v/>
      </c>
      <c r="Q45" s="10" t="str">
        <f ca="1">IFERROR(INDEX(MAESTRO!Q:Q,_xludf.AGGREGATE(15,6,ROW(MAESTRO!$B$3:$B$1000)/((MAESTRO!$B$3:$B$1000="ASMARTALC")*(UPPER(MAESTRO!$L$3:$L$1000)="CONFIRMADO")),ROWS($A$3:A45))),"")</f>
        <v/>
      </c>
      <c r="R45" s="10" t="str">
        <f ca="1">IFERROR(INDEX(MAESTRO!R:R,_xludf.AGGREGATE(15,6,ROW(MAESTRO!$B$3:$B$1000)/((MAESTRO!$B$3:$B$1000="ASMARTALC")*(UPPER(MAESTRO!$L$3:$L$1000)="CONFIRMADO")),ROWS($A$3:A45))),"")</f>
        <v/>
      </c>
      <c r="S45" s="10" t="str">
        <f ca="1">IFERROR(INDEX(MAESTRO!S:S,_xludf.AGGREGATE(15,6,ROW(MAESTRO!$B$3:$B$1000)/((MAESTRO!$B$3:$B$1000="ASMARTALC")*(UPPER(MAESTRO!$L$3:$L$1000)="CONFIRMADO")),ROWS($A$3:A45))),"")</f>
        <v/>
      </c>
      <c r="T45" s="10" t="str">
        <f ca="1">IFERROR(INDEX(MAESTRO!T:T,_xludf.AGGREGATE(15,6,ROW(MAESTRO!$B$3:$B$1000)/((MAESTRO!$B$3:$B$1000="ASMARTALC")*(UPPER(MAESTRO!$L$3:$L$1000)="CONFIRMADO")),ROWS($A$3:A45))),"")</f>
        <v/>
      </c>
      <c r="U45" s="10" t="str">
        <f ca="1">IFERROR(INDEX(MAESTRO!U:U,_xludf.AGGREGATE(15,6,ROW(MAESTRO!$B$3:$B$1000)/((MAESTRO!$B$3:$B$1000="ASMARTALC")*(UPPER(MAESTRO!$L$3:$L$1000)="CONFIRMADO")),ROWS($A$3:A45))),"")</f>
        <v/>
      </c>
      <c r="V45" s="10" t="str">
        <f ca="1">IFERROR(INDEX(MAESTRO!V:V,_xludf.AGGREGATE(15,6,ROW(MAESTRO!$B$3:$B$1000)/((MAESTRO!$B$3:$B$1000="ASMARTALC")*(UPPER(MAESTRO!$L$3:$L$1000)="CONFIRMADO")),ROWS($A$3:A45))),"")</f>
        <v/>
      </c>
      <c r="W45" s="10" t="str">
        <f ca="1">IFERROR(INDEX(MAESTRO!W:W,_xludf.AGGREGATE(15,6,ROW(MAESTRO!$B$3:$B$1000)/((MAESTRO!$B$3:$B$1000="ASMARTALC")*(UPPER(MAESTRO!$L$3:$L$1000)="CONFIRMADO")),ROWS($A$3:A45))),"")</f>
        <v/>
      </c>
      <c r="X45" s="10" t="str">
        <f ca="1">IFERROR(INDEX(MAESTRO!X:X,_xludf.AGGREGATE(15,6,ROW(MAESTRO!$B$3:$B$1000)/((MAESTRO!$B$3:$B$1000="ASMARTALC")*(UPPER(MAESTRO!$L$3:$L$1000)="CONFIRMADO")),ROWS($A$3:A45))),"")</f>
        <v/>
      </c>
    </row>
    <row r="46" spans="1:24" ht="22.05" customHeight="1">
      <c r="A46" s="13" t="str">
        <f ca="1">IFERROR(INDEX(MAESTRO!A:A,_xludf.AGGREGATE(15,6,ROW(MAESTRO!$B$3:$B$1000)/((MAESTRO!$B$3:$B$1000="ASMARTALC")*(UPPER(MAESTRO!$L$3:$L$1000)="CONFIRMADO")),ROWS($A$3:A46))),"")</f>
        <v/>
      </c>
      <c r="B46" s="13" t="str">
        <f ca="1">IFERROR(INDEX(MAESTRO!B:B,_xludf.AGGREGATE(15,6,ROW(MAESTRO!$B$3:$B$1000)/((MAESTRO!$B$3:$B$1000="ASMARTALC")*(UPPER(MAESTRO!$L$3:$L$1000)="CONFIRMADO")),ROWS($A$3:A46))),"")</f>
        <v/>
      </c>
      <c r="C46" s="13" t="str">
        <f ca="1">IFERROR(INDEX(MAESTRO!C:C,_xludf.AGGREGATE(15,6,ROW(MAESTRO!$B$3:$B$1000)/((MAESTRO!$B$3:$B$1000="ASMARTALC")*(UPPER(MAESTRO!$L$3:$L$1000)="CONFIRMADO")),ROWS($A$3:A46))),"")</f>
        <v/>
      </c>
      <c r="D46" s="13" t="str">
        <f ca="1">IFERROR(INDEX(MAESTRO!D:D,_xludf.AGGREGATE(15,6,ROW(MAESTRO!$B$3:$B$1000)/((MAESTRO!$B$3:$B$1000="ASMARTALC")*(UPPER(MAESTRO!$L$3:$L$1000)="CONFIRMADO")),ROWS($A$3:A46))),"")</f>
        <v/>
      </c>
      <c r="E46" s="13" t="str">
        <f ca="1">IFERROR(INDEX(MAESTRO!E:E,_xludf.AGGREGATE(15,6,ROW(MAESTRO!$B$3:$B$1000)/((MAESTRO!$B$3:$B$1000="ASMARTALC")*(UPPER(MAESTRO!$L$3:$L$1000)="CONFIRMADO")),ROWS($A$3:A46))),"")</f>
        <v/>
      </c>
      <c r="F46" s="13" t="str">
        <f ca="1">IFERROR(INDEX(MAESTRO!F:F,_xludf.AGGREGATE(15,6,ROW(MAESTRO!$B$3:$B$1000)/((MAESTRO!$B$3:$B$1000="ASMARTALC")*(UPPER(MAESTRO!$L$3:$L$1000)="CONFIRMADO")),ROWS($A$3:A46))),"")</f>
        <v/>
      </c>
      <c r="G46" s="13" t="str">
        <f ca="1">IFERROR(INDEX(MAESTRO!G:G,_xludf.AGGREGATE(15,6,ROW(MAESTRO!$B$3:$B$1000)/((MAESTRO!$B$3:$B$1000="ASMARTALC")*(UPPER(MAESTRO!$L$3:$L$1000)="CONFIRMADO")),ROWS($A$3:A46))),"")</f>
        <v/>
      </c>
      <c r="H46" s="13" t="str">
        <f ca="1">IFERROR(INDEX(MAESTRO!H:H,_xludf.AGGREGATE(15,6,ROW(MAESTRO!$B$3:$B$1000)/((MAESTRO!$B$3:$B$1000="ASMARTALC")*(UPPER(MAESTRO!$L$3:$L$1000)="CONFIRMADO")),ROWS($A$3:A46))),"")</f>
        <v/>
      </c>
      <c r="I46" s="13" t="str">
        <f ca="1">IFERROR(INDEX(MAESTRO!I:I,_xludf.AGGREGATE(15,6,ROW(MAESTRO!$B$3:$B$1000)/((MAESTRO!$B$3:$B$1000="ASMARTALC")*(UPPER(MAESTRO!$L$3:$L$1000)="CONFIRMADO")),ROWS($A$3:A46))),"")</f>
        <v/>
      </c>
      <c r="J46" s="13" t="str">
        <f ca="1">IFERROR(INDEX(MAESTRO!J:J,_xludf.AGGREGATE(15,6,ROW(MAESTRO!$B$3:$B$1000)/((MAESTRO!$B$3:$B$1000="ASMARTALC")*(UPPER(MAESTRO!$L$3:$L$1000)="CONFIRMADO")),ROWS($A$3:A46))),"")</f>
        <v/>
      </c>
      <c r="K46" s="13" t="str">
        <f ca="1">IFERROR(INDEX(MAESTRO!K:K,_xludf.AGGREGATE(15,6,ROW(MAESTRO!$B$3:$B$1000)/((MAESTRO!$B$3:$B$1000="ASMARTALC")*(UPPER(MAESTRO!$L$3:$L$1000)="CONFIRMADO")),ROWS($A$3:A46))),"")</f>
        <v/>
      </c>
      <c r="L46" s="13" t="str">
        <f ca="1">IFERROR(INDEX(MAESTRO!L:L,_xludf.AGGREGATE(15,6,ROW(MAESTRO!$B$3:$B$1000)/((MAESTRO!$B$3:$B$1000="ASMARTALC")*(UPPER(MAESTRO!$L$3:$L$1000)="CONFIRMADO")),ROWS($A$3:A46))),"")</f>
        <v/>
      </c>
      <c r="M46" s="13" t="str">
        <f ca="1">IFERROR(INDEX(MAESTRO!M:M,_xludf.AGGREGATE(15,6,ROW(MAESTRO!$B$3:$B$1000)/((MAESTRO!$B$3:$B$1000="ASMARTALC")*(UPPER(MAESTRO!$L$3:$L$1000)="CONFIRMADO")),ROWS($A$3:A46))),"")</f>
        <v/>
      </c>
      <c r="N46" s="13" t="str">
        <f ca="1">IFERROR(INDEX(MAESTRO!N:N,_xludf.AGGREGATE(15,6,ROW(MAESTRO!$B$3:$B$1000)/((MAESTRO!$B$3:$B$1000="ASMARTALC")*(UPPER(MAESTRO!$L$3:$L$1000)="CONFIRMADO")),ROWS($A$3:A46))),"")</f>
        <v/>
      </c>
      <c r="O46" s="13" t="str">
        <f ca="1">IFERROR(INDEX(MAESTRO!O:O,_xludf.AGGREGATE(15,6,ROW(MAESTRO!$B$3:$B$1000)/((MAESTRO!$B$3:$B$1000="ASMARTALC")*(UPPER(MAESTRO!$L$3:$L$1000)="CONFIRMADO")),ROWS($A$3:A46))),"")</f>
        <v/>
      </c>
      <c r="P46" s="13" t="str">
        <f ca="1">IFERROR(INDEX(MAESTRO!P:P,_xludf.AGGREGATE(15,6,ROW(MAESTRO!$B$3:$B$1000)/((MAESTRO!$B$3:$B$1000="ASMARTALC")*(UPPER(MAESTRO!$L$3:$L$1000)="CONFIRMADO")),ROWS($A$3:A46))),"")</f>
        <v/>
      </c>
      <c r="Q46" s="13" t="str">
        <f ca="1">IFERROR(INDEX(MAESTRO!Q:Q,_xludf.AGGREGATE(15,6,ROW(MAESTRO!$B$3:$B$1000)/((MAESTRO!$B$3:$B$1000="ASMARTALC")*(UPPER(MAESTRO!$L$3:$L$1000)="CONFIRMADO")),ROWS($A$3:A46))),"")</f>
        <v/>
      </c>
      <c r="R46" s="13" t="str">
        <f ca="1">IFERROR(INDEX(MAESTRO!R:R,_xludf.AGGREGATE(15,6,ROW(MAESTRO!$B$3:$B$1000)/((MAESTRO!$B$3:$B$1000="ASMARTALC")*(UPPER(MAESTRO!$L$3:$L$1000)="CONFIRMADO")),ROWS($A$3:A46))),"")</f>
        <v/>
      </c>
      <c r="S46" s="13" t="str">
        <f ca="1">IFERROR(INDEX(MAESTRO!S:S,_xludf.AGGREGATE(15,6,ROW(MAESTRO!$B$3:$B$1000)/((MAESTRO!$B$3:$B$1000="ASMARTALC")*(UPPER(MAESTRO!$L$3:$L$1000)="CONFIRMADO")),ROWS($A$3:A46))),"")</f>
        <v/>
      </c>
      <c r="T46" s="13" t="str">
        <f ca="1">IFERROR(INDEX(MAESTRO!T:T,_xludf.AGGREGATE(15,6,ROW(MAESTRO!$B$3:$B$1000)/((MAESTRO!$B$3:$B$1000="ASMARTALC")*(UPPER(MAESTRO!$L$3:$L$1000)="CONFIRMADO")),ROWS($A$3:A46))),"")</f>
        <v/>
      </c>
      <c r="U46" s="13" t="str">
        <f ca="1">IFERROR(INDEX(MAESTRO!U:U,_xludf.AGGREGATE(15,6,ROW(MAESTRO!$B$3:$B$1000)/((MAESTRO!$B$3:$B$1000="ASMARTALC")*(UPPER(MAESTRO!$L$3:$L$1000)="CONFIRMADO")),ROWS($A$3:A46))),"")</f>
        <v/>
      </c>
      <c r="V46" s="13" t="str">
        <f ca="1">IFERROR(INDEX(MAESTRO!V:V,_xludf.AGGREGATE(15,6,ROW(MAESTRO!$B$3:$B$1000)/((MAESTRO!$B$3:$B$1000="ASMARTALC")*(UPPER(MAESTRO!$L$3:$L$1000)="CONFIRMADO")),ROWS($A$3:A46))),"")</f>
        <v/>
      </c>
      <c r="W46" s="13" t="str">
        <f ca="1">IFERROR(INDEX(MAESTRO!W:W,_xludf.AGGREGATE(15,6,ROW(MAESTRO!$B$3:$B$1000)/((MAESTRO!$B$3:$B$1000="ASMARTALC")*(UPPER(MAESTRO!$L$3:$L$1000)="CONFIRMADO")),ROWS($A$3:A46))),"")</f>
        <v/>
      </c>
      <c r="X46" s="13" t="str">
        <f ca="1">IFERROR(INDEX(MAESTRO!X:X,_xludf.AGGREGATE(15,6,ROW(MAESTRO!$B$3:$B$1000)/((MAESTRO!$B$3:$B$1000="ASMARTALC")*(UPPER(MAESTRO!$L$3:$L$1000)="CONFIRMADO")),ROWS($A$3:A46))),"")</f>
        <v/>
      </c>
    </row>
    <row r="47" spans="1:24" ht="22.05" customHeight="1">
      <c r="A47" s="10" t="str">
        <f ca="1">IFERROR(INDEX(MAESTRO!A:A,_xludf.AGGREGATE(15,6,ROW(MAESTRO!$B$3:$B$1000)/((MAESTRO!$B$3:$B$1000="ASMARTALC")*(UPPER(MAESTRO!$L$3:$L$1000)="CONFIRMADO")),ROWS($A$3:A47))),"")</f>
        <v/>
      </c>
      <c r="B47" s="10" t="str">
        <f ca="1">IFERROR(INDEX(MAESTRO!B:B,_xludf.AGGREGATE(15,6,ROW(MAESTRO!$B$3:$B$1000)/((MAESTRO!$B$3:$B$1000="ASMARTALC")*(UPPER(MAESTRO!$L$3:$L$1000)="CONFIRMADO")),ROWS($A$3:A47))),"")</f>
        <v/>
      </c>
      <c r="C47" s="10" t="str">
        <f ca="1">IFERROR(INDEX(MAESTRO!C:C,_xludf.AGGREGATE(15,6,ROW(MAESTRO!$B$3:$B$1000)/((MAESTRO!$B$3:$B$1000="ASMARTALC")*(UPPER(MAESTRO!$L$3:$L$1000)="CONFIRMADO")),ROWS($A$3:A47))),"")</f>
        <v/>
      </c>
      <c r="D47" s="10" t="str">
        <f ca="1">IFERROR(INDEX(MAESTRO!D:D,_xludf.AGGREGATE(15,6,ROW(MAESTRO!$B$3:$B$1000)/((MAESTRO!$B$3:$B$1000="ASMARTALC")*(UPPER(MAESTRO!$L$3:$L$1000)="CONFIRMADO")),ROWS($A$3:A47))),"")</f>
        <v/>
      </c>
      <c r="E47" s="10" t="str">
        <f ca="1">IFERROR(INDEX(MAESTRO!E:E,_xludf.AGGREGATE(15,6,ROW(MAESTRO!$B$3:$B$1000)/((MAESTRO!$B$3:$B$1000="ASMARTALC")*(UPPER(MAESTRO!$L$3:$L$1000)="CONFIRMADO")),ROWS($A$3:A47))),"")</f>
        <v/>
      </c>
      <c r="F47" s="10" t="str">
        <f ca="1">IFERROR(INDEX(MAESTRO!F:F,_xludf.AGGREGATE(15,6,ROW(MAESTRO!$B$3:$B$1000)/((MAESTRO!$B$3:$B$1000="ASMARTALC")*(UPPER(MAESTRO!$L$3:$L$1000)="CONFIRMADO")),ROWS($A$3:A47))),"")</f>
        <v/>
      </c>
      <c r="G47" s="10" t="str">
        <f ca="1">IFERROR(INDEX(MAESTRO!G:G,_xludf.AGGREGATE(15,6,ROW(MAESTRO!$B$3:$B$1000)/((MAESTRO!$B$3:$B$1000="ASMARTALC")*(UPPER(MAESTRO!$L$3:$L$1000)="CONFIRMADO")),ROWS($A$3:A47))),"")</f>
        <v/>
      </c>
      <c r="H47" s="10" t="str">
        <f ca="1">IFERROR(INDEX(MAESTRO!H:H,_xludf.AGGREGATE(15,6,ROW(MAESTRO!$B$3:$B$1000)/((MAESTRO!$B$3:$B$1000="ASMARTALC")*(UPPER(MAESTRO!$L$3:$L$1000)="CONFIRMADO")),ROWS($A$3:A47))),"")</f>
        <v/>
      </c>
      <c r="I47" s="10" t="str">
        <f ca="1">IFERROR(INDEX(MAESTRO!I:I,_xludf.AGGREGATE(15,6,ROW(MAESTRO!$B$3:$B$1000)/((MAESTRO!$B$3:$B$1000="ASMARTALC")*(UPPER(MAESTRO!$L$3:$L$1000)="CONFIRMADO")),ROWS($A$3:A47))),"")</f>
        <v/>
      </c>
      <c r="J47" s="10" t="str">
        <f ca="1">IFERROR(INDEX(MAESTRO!J:J,_xludf.AGGREGATE(15,6,ROW(MAESTRO!$B$3:$B$1000)/((MAESTRO!$B$3:$B$1000="ASMARTALC")*(UPPER(MAESTRO!$L$3:$L$1000)="CONFIRMADO")),ROWS($A$3:A47))),"")</f>
        <v/>
      </c>
      <c r="K47" s="10" t="str">
        <f ca="1">IFERROR(INDEX(MAESTRO!K:K,_xludf.AGGREGATE(15,6,ROW(MAESTRO!$B$3:$B$1000)/((MAESTRO!$B$3:$B$1000="ASMARTALC")*(UPPER(MAESTRO!$L$3:$L$1000)="CONFIRMADO")),ROWS($A$3:A47))),"")</f>
        <v/>
      </c>
      <c r="L47" s="10" t="str">
        <f ca="1">IFERROR(INDEX(MAESTRO!L:L,_xludf.AGGREGATE(15,6,ROW(MAESTRO!$B$3:$B$1000)/((MAESTRO!$B$3:$B$1000="ASMARTALC")*(UPPER(MAESTRO!$L$3:$L$1000)="CONFIRMADO")),ROWS($A$3:A47))),"")</f>
        <v/>
      </c>
      <c r="M47" s="10" t="str">
        <f ca="1">IFERROR(INDEX(MAESTRO!M:M,_xludf.AGGREGATE(15,6,ROW(MAESTRO!$B$3:$B$1000)/((MAESTRO!$B$3:$B$1000="ASMARTALC")*(UPPER(MAESTRO!$L$3:$L$1000)="CONFIRMADO")),ROWS($A$3:A47))),"")</f>
        <v/>
      </c>
      <c r="N47" s="10" t="str">
        <f ca="1">IFERROR(INDEX(MAESTRO!N:N,_xludf.AGGREGATE(15,6,ROW(MAESTRO!$B$3:$B$1000)/((MAESTRO!$B$3:$B$1000="ASMARTALC")*(UPPER(MAESTRO!$L$3:$L$1000)="CONFIRMADO")),ROWS($A$3:A47))),"")</f>
        <v/>
      </c>
      <c r="O47" s="10" t="str">
        <f ca="1">IFERROR(INDEX(MAESTRO!O:O,_xludf.AGGREGATE(15,6,ROW(MAESTRO!$B$3:$B$1000)/((MAESTRO!$B$3:$B$1000="ASMARTALC")*(UPPER(MAESTRO!$L$3:$L$1000)="CONFIRMADO")),ROWS($A$3:A47))),"")</f>
        <v/>
      </c>
      <c r="P47" s="10" t="str">
        <f ca="1">IFERROR(INDEX(MAESTRO!P:P,_xludf.AGGREGATE(15,6,ROW(MAESTRO!$B$3:$B$1000)/((MAESTRO!$B$3:$B$1000="ASMARTALC")*(UPPER(MAESTRO!$L$3:$L$1000)="CONFIRMADO")),ROWS($A$3:A47))),"")</f>
        <v/>
      </c>
      <c r="Q47" s="10" t="str">
        <f ca="1">IFERROR(INDEX(MAESTRO!Q:Q,_xludf.AGGREGATE(15,6,ROW(MAESTRO!$B$3:$B$1000)/((MAESTRO!$B$3:$B$1000="ASMARTALC")*(UPPER(MAESTRO!$L$3:$L$1000)="CONFIRMADO")),ROWS($A$3:A47))),"")</f>
        <v/>
      </c>
      <c r="R47" s="10" t="str">
        <f ca="1">IFERROR(INDEX(MAESTRO!R:R,_xludf.AGGREGATE(15,6,ROW(MAESTRO!$B$3:$B$1000)/((MAESTRO!$B$3:$B$1000="ASMARTALC")*(UPPER(MAESTRO!$L$3:$L$1000)="CONFIRMADO")),ROWS($A$3:A47))),"")</f>
        <v/>
      </c>
      <c r="S47" s="10" t="str">
        <f ca="1">IFERROR(INDEX(MAESTRO!S:S,_xludf.AGGREGATE(15,6,ROW(MAESTRO!$B$3:$B$1000)/((MAESTRO!$B$3:$B$1000="ASMARTALC")*(UPPER(MAESTRO!$L$3:$L$1000)="CONFIRMADO")),ROWS($A$3:A47))),"")</f>
        <v/>
      </c>
      <c r="T47" s="10" t="str">
        <f ca="1">IFERROR(INDEX(MAESTRO!T:T,_xludf.AGGREGATE(15,6,ROW(MAESTRO!$B$3:$B$1000)/((MAESTRO!$B$3:$B$1000="ASMARTALC")*(UPPER(MAESTRO!$L$3:$L$1000)="CONFIRMADO")),ROWS($A$3:A47))),"")</f>
        <v/>
      </c>
      <c r="U47" s="10" t="str">
        <f ca="1">IFERROR(INDEX(MAESTRO!U:U,_xludf.AGGREGATE(15,6,ROW(MAESTRO!$B$3:$B$1000)/((MAESTRO!$B$3:$B$1000="ASMARTALC")*(UPPER(MAESTRO!$L$3:$L$1000)="CONFIRMADO")),ROWS($A$3:A47))),"")</f>
        <v/>
      </c>
      <c r="V47" s="10" t="str">
        <f ca="1">IFERROR(INDEX(MAESTRO!V:V,_xludf.AGGREGATE(15,6,ROW(MAESTRO!$B$3:$B$1000)/((MAESTRO!$B$3:$B$1000="ASMARTALC")*(UPPER(MAESTRO!$L$3:$L$1000)="CONFIRMADO")),ROWS($A$3:A47))),"")</f>
        <v/>
      </c>
      <c r="W47" s="10" t="str">
        <f ca="1">IFERROR(INDEX(MAESTRO!W:W,_xludf.AGGREGATE(15,6,ROW(MAESTRO!$B$3:$B$1000)/((MAESTRO!$B$3:$B$1000="ASMARTALC")*(UPPER(MAESTRO!$L$3:$L$1000)="CONFIRMADO")),ROWS($A$3:A47))),"")</f>
        <v/>
      </c>
      <c r="X47" s="10" t="str">
        <f ca="1">IFERROR(INDEX(MAESTRO!X:X,_xludf.AGGREGATE(15,6,ROW(MAESTRO!$B$3:$B$1000)/((MAESTRO!$B$3:$B$1000="ASMARTALC")*(UPPER(MAESTRO!$L$3:$L$1000)="CONFIRMADO")),ROWS($A$3:A47))),"")</f>
        <v/>
      </c>
    </row>
    <row r="48" spans="1:24" ht="22.05" customHeight="1">
      <c r="A48" s="13" t="str">
        <f ca="1">IFERROR(INDEX(MAESTRO!A:A,_xludf.AGGREGATE(15,6,ROW(MAESTRO!$B$3:$B$1000)/((MAESTRO!$B$3:$B$1000="ASMARTALC")*(UPPER(MAESTRO!$L$3:$L$1000)="CONFIRMADO")),ROWS($A$3:A48))),"")</f>
        <v/>
      </c>
      <c r="B48" s="13" t="str">
        <f ca="1">IFERROR(INDEX(MAESTRO!B:B,_xludf.AGGREGATE(15,6,ROW(MAESTRO!$B$3:$B$1000)/((MAESTRO!$B$3:$B$1000="ASMARTALC")*(UPPER(MAESTRO!$L$3:$L$1000)="CONFIRMADO")),ROWS($A$3:A48))),"")</f>
        <v/>
      </c>
      <c r="C48" s="13" t="str">
        <f ca="1">IFERROR(INDEX(MAESTRO!C:C,_xludf.AGGREGATE(15,6,ROW(MAESTRO!$B$3:$B$1000)/((MAESTRO!$B$3:$B$1000="ASMARTALC")*(UPPER(MAESTRO!$L$3:$L$1000)="CONFIRMADO")),ROWS($A$3:A48))),"")</f>
        <v/>
      </c>
      <c r="D48" s="13" t="str">
        <f ca="1">IFERROR(INDEX(MAESTRO!D:D,_xludf.AGGREGATE(15,6,ROW(MAESTRO!$B$3:$B$1000)/((MAESTRO!$B$3:$B$1000="ASMARTALC")*(UPPER(MAESTRO!$L$3:$L$1000)="CONFIRMADO")),ROWS($A$3:A48))),"")</f>
        <v/>
      </c>
      <c r="E48" s="13" t="str">
        <f ca="1">IFERROR(INDEX(MAESTRO!E:E,_xludf.AGGREGATE(15,6,ROW(MAESTRO!$B$3:$B$1000)/((MAESTRO!$B$3:$B$1000="ASMARTALC")*(UPPER(MAESTRO!$L$3:$L$1000)="CONFIRMADO")),ROWS($A$3:A48))),"")</f>
        <v/>
      </c>
      <c r="F48" s="13" t="str">
        <f ca="1">IFERROR(INDEX(MAESTRO!F:F,_xludf.AGGREGATE(15,6,ROW(MAESTRO!$B$3:$B$1000)/((MAESTRO!$B$3:$B$1000="ASMARTALC")*(UPPER(MAESTRO!$L$3:$L$1000)="CONFIRMADO")),ROWS($A$3:A48))),"")</f>
        <v/>
      </c>
      <c r="G48" s="13" t="str">
        <f ca="1">IFERROR(INDEX(MAESTRO!G:G,_xludf.AGGREGATE(15,6,ROW(MAESTRO!$B$3:$B$1000)/((MAESTRO!$B$3:$B$1000="ASMARTALC")*(UPPER(MAESTRO!$L$3:$L$1000)="CONFIRMADO")),ROWS($A$3:A48))),"")</f>
        <v/>
      </c>
      <c r="H48" s="13" t="str">
        <f ca="1">IFERROR(INDEX(MAESTRO!H:H,_xludf.AGGREGATE(15,6,ROW(MAESTRO!$B$3:$B$1000)/((MAESTRO!$B$3:$B$1000="ASMARTALC")*(UPPER(MAESTRO!$L$3:$L$1000)="CONFIRMADO")),ROWS($A$3:A48))),"")</f>
        <v/>
      </c>
      <c r="I48" s="13" t="str">
        <f ca="1">IFERROR(INDEX(MAESTRO!I:I,_xludf.AGGREGATE(15,6,ROW(MAESTRO!$B$3:$B$1000)/((MAESTRO!$B$3:$B$1000="ASMARTALC")*(UPPER(MAESTRO!$L$3:$L$1000)="CONFIRMADO")),ROWS($A$3:A48))),"")</f>
        <v/>
      </c>
      <c r="J48" s="13" t="str">
        <f ca="1">IFERROR(INDEX(MAESTRO!J:J,_xludf.AGGREGATE(15,6,ROW(MAESTRO!$B$3:$B$1000)/((MAESTRO!$B$3:$B$1000="ASMARTALC")*(UPPER(MAESTRO!$L$3:$L$1000)="CONFIRMADO")),ROWS($A$3:A48))),"")</f>
        <v/>
      </c>
      <c r="K48" s="13" t="str">
        <f ca="1">IFERROR(INDEX(MAESTRO!K:K,_xludf.AGGREGATE(15,6,ROW(MAESTRO!$B$3:$B$1000)/((MAESTRO!$B$3:$B$1000="ASMARTALC")*(UPPER(MAESTRO!$L$3:$L$1000)="CONFIRMADO")),ROWS($A$3:A48))),"")</f>
        <v/>
      </c>
      <c r="L48" s="13" t="str">
        <f ca="1">IFERROR(INDEX(MAESTRO!L:L,_xludf.AGGREGATE(15,6,ROW(MAESTRO!$B$3:$B$1000)/((MAESTRO!$B$3:$B$1000="ASMARTALC")*(UPPER(MAESTRO!$L$3:$L$1000)="CONFIRMADO")),ROWS($A$3:A48))),"")</f>
        <v/>
      </c>
      <c r="M48" s="13" t="str">
        <f ca="1">IFERROR(INDEX(MAESTRO!M:M,_xludf.AGGREGATE(15,6,ROW(MAESTRO!$B$3:$B$1000)/((MAESTRO!$B$3:$B$1000="ASMARTALC")*(UPPER(MAESTRO!$L$3:$L$1000)="CONFIRMADO")),ROWS($A$3:A48))),"")</f>
        <v/>
      </c>
      <c r="N48" s="13" t="str">
        <f ca="1">IFERROR(INDEX(MAESTRO!N:N,_xludf.AGGREGATE(15,6,ROW(MAESTRO!$B$3:$B$1000)/((MAESTRO!$B$3:$B$1000="ASMARTALC")*(UPPER(MAESTRO!$L$3:$L$1000)="CONFIRMADO")),ROWS($A$3:A48))),"")</f>
        <v/>
      </c>
      <c r="O48" s="13" t="str">
        <f ca="1">IFERROR(INDEX(MAESTRO!O:O,_xludf.AGGREGATE(15,6,ROW(MAESTRO!$B$3:$B$1000)/((MAESTRO!$B$3:$B$1000="ASMARTALC")*(UPPER(MAESTRO!$L$3:$L$1000)="CONFIRMADO")),ROWS($A$3:A48))),"")</f>
        <v/>
      </c>
      <c r="P48" s="13" t="str">
        <f ca="1">IFERROR(INDEX(MAESTRO!P:P,_xludf.AGGREGATE(15,6,ROW(MAESTRO!$B$3:$B$1000)/((MAESTRO!$B$3:$B$1000="ASMARTALC")*(UPPER(MAESTRO!$L$3:$L$1000)="CONFIRMADO")),ROWS($A$3:A48))),"")</f>
        <v/>
      </c>
      <c r="Q48" s="13" t="str">
        <f ca="1">IFERROR(INDEX(MAESTRO!Q:Q,_xludf.AGGREGATE(15,6,ROW(MAESTRO!$B$3:$B$1000)/((MAESTRO!$B$3:$B$1000="ASMARTALC")*(UPPER(MAESTRO!$L$3:$L$1000)="CONFIRMADO")),ROWS($A$3:A48))),"")</f>
        <v/>
      </c>
      <c r="R48" s="13" t="str">
        <f ca="1">IFERROR(INDEX(MAESTRO!R:R,_xludf.AGGREGATE(15,6,ROW(MAESTRO!$B$3:$B$1000)/((MAESTRO!$B$3:$B$1000="ASMARTALC")*(UPPER(MAESTRO!$L$3:$L$1000)="CONFIRMADO")),ROWS($A$3:A48))),"")</f>
        <v/>
      </c>
      <c r="S48" s="13" t="str">
        <f ca="1">IFERROR(INDEX(MAESTRO!S:S,_xludf.AGGREGATE(15,6,ROW(MAESTRO!$B$3:$B$1000)/((MAESTRO!$B$3:$B$1000="ASMARTALC")*(UPPER(MAESTRO!$L$3:$L$1000)="CONFIRMADO")),ROWS($A$3:A48))),"")</f>
        <v/>
      </c>
      <c r="T48" s="13" t="str">
        <f ca="1">IFERROR(INDEX(MAESTRO!T:T,_xludf.AGGREGATE(15,6,ROW(MAESTRO!$B$3:$B$1000)/((MAESTRO!$B$3:$B$1000="ASMARTALC")*(UPPER(MAESTRO!$L$3:$L$1000)="CONFIRMADO")),ROWS($A$3:A48))),"")</f>
        <v/>
      </c>
      <c r="U48" s="13" t="str">
        <f ca="1">IFERROR(INDEX(MAESTRO!U:U,_xludf.AGGREGATE(15,6,ROW(MAESTRO!$B$3:$B$1000)/((MAESTRO!$B$3:$B$1000="ASMARTALC")*(UPPER(MAESTRO!$L$3:$L$1000)="CONFIRMADO")),ROWS($A$3:A48))),"")</f>
        <v/>
      </c>
      <c r="V48" s="13" t="str">
        <f ca="1">IFERROR(INDEX(MAESTRO!V:V,_xludf.AGGREGATE(15,6,ROW(MAESTRO!$B$3:$B$1000)/((MAESTRO!$B$3:$B$1000="ASMARTALC")*(UPPER(MAESTRO!$L$3:$L$1000)="CONFIRMADO")),ROWS($A$3:A48))),"")</f>
        <v/>
      </c>
      <c r="W48" s="13" t="str">
        <f ca="1">IFERROR(INDEX(MAESTRO!W:W,_xludf.AGGREGATE(15,6,ROW(MAESTRO!$B$3:$B$1000)/((MAESTRO!$B$3:$B$1000="ASMARTALC")*(UPPER(MAESTRO!$L$3:$L$1000)="CONFIRMADO")),ROWS($A$3:A48))),"")</f>
        <v/>
      </c>
      <c r="X48" s="13" t="str">
        <f ca="1">IFERROR(INDEX(MAESTRO!X:X,_xludf.AGGREGATE(15,6,ROW(MAESTRO!$B$3:$B$1000)/((MAESTRO!$B$3:$B$1000="ASMARTALC")*(UPPER(MAESTRO!$L$3:$L$1000)="CONFIRMADO")),ROWS($A$3:A48))),"")</f>
        <v/>
      </c>
    </row>
    <row r="49" spans="1:24" ht="22.05" customHeight="1">
      <c r="A49" s="10" t="str">
        <f ca="1">IFERROR(INDEX(MAESTRO!A:A,_xludf.AGGREGATE(15,6,ROW(MAESTRO!$B$3:$B$1000)/((MAESTRO!$B$3:$B$1000="ASMARTALC")*(UPPER(MAESTRO!$L$3:$L$1000)="CONFIRMADO")),ROWS($A$3:A49))),"")</f>
        <v/>
      </c>
      <c r="B49" s="10" t="str">
        <f ca="1">IFERROR(INDEX(MAESTRO!B:B,_xludf.AGGREGATE(15,6,ROW(MAESTRO!$B$3:$B$1000)/((MAESTRO!$B$3:$B$1000="ASMARTALC")*(UPPER(MAESTRO!$L$3:$L$1000)="CONFIRMADO")),ROWS($A$3:A49))),"")</f>
        <v/>
      </c>
      <c r="C49" s="10" t="str">
        <f ca="1">IFERROR(INDEX(MAESTRO!C:C,_xludf.AGGREGATE(15,6,ROW(MAESTRO!$B$3:$B$1000)/((MAESTRO!$B$3:$B$1000="ASMARTALC")*(UPPER(MAESTRO!$L$3:$L$1000)="CONFIRMADO")),ROWS($A$3:A49))),"")</f>
        <v/>
      </c>
      <c r="D49" s="10" t="str">
        <f ca="1">IFERROR(INDEX(MAESTRO!D:D,_xludf.AGGREGATE(15,6,ROW(MAESTRO!$B$3:$B$1000)/((MAESTRO!$B$3:$B$1000="ASMARTALC")*(UPPER(MAESTRO!$L$3:$L$1000)="CONFIRMADO")),ROWS($A$3:A49))),"")</f>
        <v/>
      </c>
      <c r="E49" s="10" t="str">
        <f ca="1">IFERROR(INDEX(MAESTRO!E:E,_xludf.AGGREGATE(15,6,ROW(MAESTRO!$B$3:$B$1000)/((MAESTRO!$B$3:$B$1000="ASMARTALC")*(UPPER(MAESTRO!$L$3:$L$1000)="CONFIRMADO")),ROWS($A$3:A49))),"")</f>
        <v/>
      </c>
      <c r="F49" s="10" t="str">
        <f ca="1">IFERROR(INDEX(MAESTRO!F:F,_xludf.AGGREGATE(15,6,ROW(MAESTRO!$B$3:$B$1000)/((MAESTRO!$B$3:$B$1000="ASMARTALC")*(UPPER(MAESTRO!$L$3:$L$1000)="CONFIRMADO")),ROWS($A$3:A49))),"")</f>
        <v/>
      </c>
      <c r="G49" s="10" t="str">
        <f ca="1">IFERROR(INDEX(MAESTRO!G:G,_xludf.AGGREGATE(15,6,ROW(MAESTRO!$B$3:$B$1000)/((MAESTRO!$B$3:$B$1000="ASMARTALC")*(UPPER(MAESTRO!$L$3:$L$1000)="CONFIRMADO")),ROWS($A$3:A49))),"")</f>
        <v/>
      </c>
      <c r="H49" s="10" t="str">
        <f ca="1">IFERROR(INDEX(MAESTRO!H:H,_xludf.AGGREGATE(15,6,ROW(MAESTRO!$B$3:$B$1000)/((MAESTRO!$B$3:$B$1000="ASMARTALC")*(UPPER(MAESTRO!$L$3:$L$1000)="CONFIRMADO")),ROWS($A$3:A49))),"")</f>
        <v/>
      </c>
      <c r="I49" s="10" t="str">
        <f ca="1">IFERROR(INDEX(MAESTRO!I:I,_xludf.AGGREGATE(15,6,ROW(MAESTRO!$B$3:$B$1000)/((MAESTRO!$B$3:$B$1000="ASMARTALC")*(UPPER(MAESTRO!$L$3:$L$1000)="CONFIRMADO")),ROWS($A$3:A49))),"")</f>
        <v/>
      </c>
      <c r="J49" s="10" t="str">
        <f ca="1">IFERROR(INDEX(MAESTRO!J:J,_xludf.AGGREGATE(15,6,ROW(MAESTRO!$B$3:$B$1000)/((MAESTRO!$B$3:$B$1000="ASMARTALC")*(UPPER(MAESTRO!$L$3:$L$1000)="CONFIRMADO")),ROWS($A$3:A49))),"")</f>
        <v/>
      </c>
      <c r="K49" s="10" t="str">
        <f ca="1">IFERROR(INDEX(MAESTRO!K:K,_xludf.AGGREGATE(15,6,ROW(MAESTRO!$B$3:$B$1000)/((MAESTRO!$B$3:$B$1000="ASMARTALC")*(UPPER(MAESTRO!$L$3:$L$1000)="CONFIRMADO")),ROWS($A$3:A49))),"")</f>
        <v/>
      </c>
      <c r="L49" s="10" t="str">
        <f ca="1">IFERROR(INDEX(MAESTRO!L:L,_xludf.AGGREGATE(15,6,ROW(MAESTRO!$B$3:$B$1000)/((MAESTRO!$B$3:$B$1000="ASMARTALC")*(UPPER(MAESTRO!$L$3:$L$1000)="CONFIRMADO")),ROWS($A$3:A49))),"")</f>
        <v/>
      </c>
      <c r="M49" s="10" t="str">
        <f ca="1">IFERROR(INDEX(MAESTRO!M:M,_xludf.AGGREGATE(15,6,ROW(MAESTRO!$B$3:$B$1000)/((MAESTRO!$B$3:$B$1000="ASMARTALC")*(UPPER(MAESTRO!$L$3:$L$1000)="CONFIRMADO")),ROWS($A$3:A49))),"")</f>
        <v/>
      </c>
      <c r="N49" s="10" t="str">
        <f ca="1">IFERROR(INDEX(MAESTRO!N:N,_xludf.AGGREGATE(15,6,ROW(MAESTRO!$B$3:$B$1000)/((MAESTRO!$B$3:$B$1000="ASMARTALC")*(UPPER(MAESTRO!$L$3:$L$1000)="CONFIRMADO")),ROWS($A$3:A49))),"")</f>
        <v/>
      </c>
      <c r="O49" s="10" t="str">
        <f ca="1">IFERROR(INDEX(MAESTRO!O:O,_xludf.AGGREGATE(15,6,ROW(MAESTRO!$B$3:$B$1000)/((MAESTRO!$B$3:$B$1000="ASMARTALC")*(UPPER(MAESTRO!$L$3:$L$1000)="CONFIRMADO")),ROWS($A$3:A49))),"")</f>
        <v/>
      </c>
      <c r="P49" s="10" t="str">
        <f ca="1">IFERROR(INDEX(MAESTRO!P:P,_xludf.AGGREGATE(15,6,ROW(MAESTRO!$B$3:$B$1000)/((MAESTRO!$B$3:$B$1000="ASMARTALC")*(UPPER(MAESTRO!$L$3:$L$1000)="CONFIRMADO")),ROWS($A$3:A49))),"")</f>
        <v/>
      </c>
      <c r="Q49" s="10" t="str">
        <f ca="1">IFERROR(INDEX(MAESTRO!Q:Q,_xludf.AGGREGATE(15,6,ROW(MAESTRO!$B$3:$B$1000)/((MAESTRO!$B$3:$B$1000="ASMARTALC")*(UPPER(MAESTRO!$L$3:$L$1000)="CONFIRMADO")),ROWS($A$3:A49))),"")</f>
        <v/>
      </c>
      <c r="R49" s="10" t="str">
        <f ca="1">IFERROR(INDEX(MAESTRO!R:R,_xludf.AGGREGATE(15,6,ROW(MAESTRO!$B$3:$B$1000)/((MAESTRO!$B$3:$B$1000="ASMARTALC")*(UPPER(MAESTRO!$L$3:$L$1000)="CONFIRMADO")),ROWS($A$3:A49))),"")</f>
        <v/>
      </c>
      <c r="S49" s="10" t="str">
        <f ca="1">IFERROR(INDEX(MAESTRO!S:S,_xludf.AGGREGATE(15,6,ROW(MAESTRO!$B$3:$B$1000)/((MAESTRO!$B$3:$B$1000="ASMARTALC")*(UPPER(MAESTRO!$L$3:$L$1000)="CONFIRMADO")),ROWS($A$3:A49))),"")</f>
        <v/>
      </c>
      <c r="T49" s="10" t="str">
        <f ca="1">IFERROR(INDEX(MAESTRO!T:T,_xludf.AGGREGATE(15,6,ROW(MAESTRO!$B$3:$B$1000)/((MAESTRO!$B$3:$B$1000="ASMARTALC")*(UPPER(MAESTRO!$L$3:$L$1000)="CONFIRMADO")),ROWS($A$3:A49))),"")</f>
        <v/>
      </c>
      <c r="U49" s="10" t="str">
        <f ca="1">IFERROR(INDEX(MAESTRO!U:U,_xludf.AGGREGATE(15,6,ROW(MAESTRO!$B$3:$B$1000)/((MAESTRO!$B$3:$B$1000="ASMARTALC")*(UPPER(MAESTRO!$L$3:$L$1000)="CONFIRMADO")),ROWS($A$3:A49))),"")</f>
        <v/>
      </c>
      <c r="V49" s="10" t="str">
        <f ca="1">IFERROR(INDEX(MAESTRO!V:V,_xludf.AGGREGATE(15,6,ROW(MAESTRO!$B$3:$B$1000)/((MAESTRO!$B$3:$B$1000="ASMARTALC")*(UPPER(MAESTRO!$L$3:$L$1000)="CONFIRMADO")),ROWS($A$3:A49))),"")</f>
        <v/>
      </c>
      <c r="W49" s="10" t="str">
        <f ca="1">IFERROR(INDEX(MAESTRO!W:W,_xludf.AGGREGATE(15,6,ROW(MAESTRO!$B$3:$B$1000)/((MAESTRO!$B$3:$B$1000="ASMARTALC")*(UPPER(MAESTRO!$L$3:$L$1000)="CONFIRMADO")),ROWS($A$3:A49))),"")</f>
        <v/>
      </c>
      <c r="X49" s="10" t="str">
        <f ca="1">IFERROR(INDEX(MAESTRO!X:X,_xludf.AGGREGATE(15,6,ROW(MAESTRO!$B$3:$B$1000)/((MAESTRO!$B$3:$B$1000="ASMARTALC")*(UPPER(MAESTRO!$L$3:$L$1000)="CONFIRMADO")),ROWS($A$3:A49))),"")</f>
        <v/>
      </c>
    </row>
    <row r="50" spans="1:24" ht="22.05" customHeight="1">
      <c r="A50" s="13" t="str">
        <f ca="1">IFERROR(INDEX(MAESTRO!A:A,_xludf.AGGREGATE(15,6,ROW(MAESTRO!$B$3:$B$1000)/((MAESTRO!$B$3:$B$1000="ASMARTALC")*(UPPER(MAESTRO!$L$3:$L$1000)="CONFIRMADO")),ROWS($A$3:A50))),"")</f>
        <v/>
      </c>
      <c r="B50" s="13" t="str">
        <f ca="1">IFERROR(INDEX(MAESTRO!B:B,_xludf.AGGREGATE(15,6,ROW(MAESTRO!$B$3:$B$1000)/((MAESTRO!$B$3:$B$1000="ASMARTALC")*(UPPER(MAESTRO!$L$3:$L$1000)="CONFIRMADO")),ROWS($A$3:A50))),"")</f>
        <v/>
      </c>
      <c r="C50" s="13" t="str">
        <f ca="1">IFERROR(INDEX(MAESTRO!C:C,_xludf.AGGREGATE(15,6,ROW(MAESTRO!$B$3:$B$1000)/((MAESTRO!$B$3:$B$1000="ASMARTALC")*(UPPER(MAESTRO!$L$3:$L$1000)="CONFIRMADO")),ROWS($A$3:A50))),"")</f>
        <v/>
      </c>
      <c r="D50" s="13" t="str">
        <f ca="1">IFERROR(INDEX(MAESTRO!D:D,_xludf.AGGREGATE(15,6,ROW(MAESTRO!$B$3:$B$1000)/((MAESTRO!$B$3:$B$1000="ASMARTALC")*(UPPER(MAESTRO!$L$3:$L$1000)="CONFIRMADO")),ROWS($A$3:A50))),"")</f>
        <v/>
      </c>
      <c r="E50" s="13" t="str">
        <f ca="1">IFERROR(INDEX(MAESTRO!E:E,_xludf.AGGREGATE(15,6,ROW(MAESTRO!$B$3:$B$1000)/((MAESTRO!$B$3:$B$1000="ASMARTALC")*(UPPER(MAESTRO!$L$3:$L$1000)="CONFIRMADO")),ROWS($A$3:A50))),"")</f>
        <v/>
      </c>
      <c r="F50" s="13" t="str">
        <f ca="1">IFERROR(INDEX(MAESTRO!F:F,_xludf.AGGREGATE(15,6,ROW(MAESTRO!$B$3:$B$1000)/((MAESTRO!$B$3:$B$1000="ASMARTALC")*(UPPER(MAESTRO!$L$3:$L$1000)="CONFIRMADO")),ROWS($A$3:A50))),"")</f>
        <v/>
      </c>
      <c r="G50" s="13" t="str">
        <f ca="1">IFERROR(INDEX(MAESTRO!G:G,_xludf.AGGREGATE(15,6,ROW(MAESTRO!$B$3:$B$1000)/((MAESTRO!$B$3:$B$1000="ASMARTALC")*(UPPER(MAESTRO!$L$3:$L$1000)="CONFIRMADO")),ROWS($A$3:A50))),"")</f>
        <v/>
      </c>
      <c r="H50" s="13" t="str">
        <f ca="1">IFERROR(INDEX(MAESTRO!H:H,_xludf.AGGREGATE(15,6,ROW(MAESTRO!$B$3:$B$1000)/((MAESTRO!$B$3:$B$1000="ASMARTALC")*(UPPER(MAESTRO!$L$3:$L$1000)="CONFIRMADO")),ROWS($A$3:A50))),"")</f>
        <v/>
      </c>
      <c r="I50" s="13" t="str">
        <f ca="1">IFERROR(INDEX(MAESTRO!I:I,_xludf.AGGREGATE(15,6,ROW(MAESTRO!$B$3:$B$1000)/((MAESTRO!$B$3:$B$1000="ASMARTALC")*(UPPER(MAESTRO!$L$3:$L$1000)="CONFIRMADO")),ROWS($A$3:A50))),"")</f>
        <v/>
      </c>
      <c r="J50" s="13" t="str">
        <f ca="1">IFERROR(INDEX(MAESTRO!J:J,_xludf.AGGREGATE(15,6,ROW(MAESTRO!$B$3:$B$1000)/((MAESTRO!$B$3:$B$1000="ASMARTALC")*(UPPER(MAESTRO!$L$3:$L$1000)="CONFIRMADO")),ROWS($A$3:A50))),"")</f>
        <v/>
      </c>
      <c r="K50" s="13" t="str">
        <f ca="1">IFERROR(INDEX(MAESTRO!K:K,_xludf.AGGREGATE(15,6,ROW(MAESTRO!$B$3:$B$1000)/((MAESTRO!$B$3:$B$1000="ASMARTALC")*(UPPER(MAESTRO!$L$3:$L$1000)="CONFIRMADO")),ROWS($A$3:A50))),"")</f>
        <v/>
      </c>
      <c r="L50" s="13" t="str">
        <f ca="1">IFERROR(INDEX(MAESTRO!L:L,_xludf.AGGREGATE(15,6,ROW(MAESTRO!$B$3:$B$1000)/((MAESTRO!$B$3:$B$1000="ASMARTALC")*(UPPER(MAESTRO!$L$3:$L$1000)="CONFIRMADO")),ROWS($A$3:A50))),"")</f>
        <v/>
      </c>
      <c r="M50" s="13" t="str">
        <f ca="1">IFERROR(INDEX(MAESTRO!M:M,_xludf.AGGREGATE(15,6,ROW(MAESTRO!$B$3:$B$1000)/((MAESTRO!$B$3:$B$1000="ASMARTALC")*(UPPER(MAESTRO!$L$3:$L$1000)="CONFIRMADO")),ROWS($A$3:A50))),"")</f>
        <v/>
      </c>
      <c r="N50" s="13" t="str">
        <f ca="1">IFERROR(INDEX(MAESTRO!N:N,_xludf.AGGREGATE(15,6,ROW(MAESTRO!$B$3:$B$1000)/((MAESTRO!$B$3:$B$1000="ASMARTALC")*(UPPER(MAESTRO!$L$3:$L$1000)="CONFIRMADO")),ROWS($A$3:A50))),"")</f>
        <v/>
      </c>
      <c r="O50" s="13" t="str">
        <f ca="1">IFERROR(INDEX(MAESTRO!O:O,_xludf.AGGREGATE(15,6,ROW(MAESTRO!$B$3:$B$1000)/((MAESTRO!$B$3:$B$1000="ASMARTALC")*(UPPER(MAESTRO!$L$3:$L$1000)="CONFIRMADO")),ROWS($A$3:A50))),"")</f>
        <v/>
      </c>
      <c r="P50" s="13" t="str">
        <f ca="1">IFERROR(INDEX(MAESTRO!P:P,_xludf.AGGREGATE(15,6,ROW(MAESTRO!$B$3:$B$1000)/((MAESTRO!$B$3:$B$1000="ASMARTALC")*(UPPER(MAESTRO!$L$3:$L$1000)="CONFIRMADO")),ROWS($A$3:A50))),"")</f>
        <v/>
      </c>
      <c r="Q50" s="13" t="str">
        <f ca="1">IFERROR(INDEX(MAESTRO!Q:Q,_xludf.AGGREGATE(15,6,ROW(MAESTRO!$B$3:$B$1000)/((MAESTRO!$B$3:$B$1000="ASMARTALC")*(UPPER(MAESTRO!$L$3:$L$1000)="CONFIRMADO")),ROWS($A$3:A50))),"")</f>
        <v/>
      </c>
      <c r="R50" s="13" t="str">
        <f ca="1">IFERROR(INDEX(MAESTRO!R:R,_xludf.AGGREGATE(15,6,ROW(MAESTRO!$B$3:$B$1000)/((MAESTRO!$B$3:$B$1000="ASMARTALC")*(UPPER(MAESTRO!$L$3:$L$1000)="CONFIRMADO")),ROWS($A$3:A50))),"")</f>
        <v/>
      </c>
      <c r="S50" s="13" t="str">
        <f ca="1">IFERROR(INDEX(MAESTRO!S:S,_xludf.AGGREGATE(15,6,ROW(MAESTRO!$B$3:$B$1000)/((MAESTRO!$B$3:$B$1000="ASMARTALC")*(UPPER(MAESTRO!$L$3:$L$1000)="CONFIRMADO")),ROWS($A$3:A50))),"")</f>
        <v/>
      </c>
      <c r="T50" s="13" t="str">
        <f ca="1">IFERROR(INDEX(MAESTRO!T:T,_xludf.AGGREGATE(15,6,ROW(MAESTRO!$B$3:$B$1000)/((MAESTRO!$B$3:$B$1000="ASMARTALC")*(UPPER(MAESTRO!$L$3:$L$1000)="CONFIRMADO")),ROWS($A$3:A50))),"")</f>
        <v/>
      </c>
      <c r="U50" s="13" t="str">
        <f ca="1">IFERROR(INDEX(MAESTRO!U:U,_xludf.AGGREGATE(15,6,ROW(MAESTRO!$B$3:$B$1000)/((MAESTRO!$B$3:$B$1000="ASMARTALC")*(UPPER(MAESTRO!$L$3:$L$1000)="CONFIRMADO")),ROWS($A$3:A50))),"")</f>
        <v/>
      </c>
      <c r="V50" s="13" t="str">
        <f ca="1">IFERROR(INDEX(MAESTRO!V:V,_xludf.AGGREGATE(15,6,ROW(MAESTRO!$B$3:$B$1000)/((MAESTRO!$B$3:$B$1000="ASMARTALC")*(UPPER(MAESTRO!$L$3:$L$1000)="CONFIRMADO")),ROWS($A$3:A50))),"")</f>
        <v/>
      </c>
      <c r="W50" s="13" t="str">
        <f ca="1">IFERROR(INDEX(MAESTRO!W:W,_xludf.AGGREGATE(15,6,ROW(MAESTRO!$B$3:$B$1000)/((MAESTRO!$B$3:$B$1000="ASMARTALC")*(UPPER(MAESTRO!$L$3:$L$1000)="CONFIRMADO")),ROWS($A$3:A50))),"")</f>
        <v/>
      </c>
      <c r="X50" s="13" t="str">
        <f ca="1">IFERROR(INDEX(MAESTRO!X:X,_xludf.AGGREGATE(15,6,ROW(MAESTRO!$B$3:$B$1000)/((MAESTRO!$B$3:$B$1000="ASMARTALC")*(UPPER(MAESTRO!$L$3:$L$1000)="CONFIRMADO")),ROWS($A$3:A50))),"")</f>
        <v/>
      </c>
    </row>
    <row r="51" spans="1:24" ht="22.05" customHeight="1">
      <c r="A51" s="10" t="str">
        <f ca="1">IFERROR(INDEX(MAESTRO!A:A,_xludf.AGGREGATE(15,6,ROW(MAESTRO!$B$3:$B$1000)/((MAESTRO!$B$3:$B$1000="ASMARTALC")*(UPPER(MAESTRO!$L$3:$L$1000)="CONFIRMADO")),ROWS($A$3:A51))),"")</f>
        <v/>
      </c>
      <c r="B51" s="10" t="str">
        <f ca="1">IFERROR(INDEX(MAESTRO!B:B,_xludf.AGGREGATE(15,6,ROW(MAESTRO!$B$3:$B$1000)/((MAESTRO!$B$3:$B$1000="ASMARTALC")*(UPPER(MAESTRO!$L$3:$L$1000)="CONFIRMADO")),ROWS($A$3:A51))),"")</f>
        <v/>
      </c>
      <c r="C51" s="10" t="str">
        <f ca="1">IFERROR(INDEX(MAESTRO!C:C,_xludf.AGGREGATE(15,6,ROW(MAESTRO!$B$3:$B$1000)/((MAESTRO!$B$3:$B$1000="ASMARTALC")*(UPPER(MAESTRO!$L$3:$L$1000)="CONFIRMADO")),ROWS($A$3:A51))),"")</f>
        <v/>
      </c>
      <c r="D51" s="10" t="str">
        <f ca="1">IFERROR(INDEX(MAESTRO!D:D,_xludf.AGGREGATE(15,6,ROW(MAESTRO!$B$3:$B$1000)/((MAESTRO!$B$3:$B$1000="ASMARTALC")*(UPPER(MAESTRO!$L$3:$L$1000)="CONFIRMADO")),ROWS($A$3:A51))),"")</f>
        <v/>
      </c>
      <c r="E51" s="10" t="str">
        <f ca="1">IFERROR(INDEX(MAESTRO!E:E,_xludf.AGGREGATE(15,6,ROW(MAESTRO!$B$3:$B$1000)/((MAESTRO!$B$3:$B$1000="ASMARTALC")*(UPPER(MAESTRO!$L$3:$L$1000)="CONFIRMADO")),ROWS($A$3:A51))),"")</f>
        <v/>
      </c>
      <c r="F51" s="10" t="str">
        <f ca="1">IFERROR(INDEX(MAESTRO!F:F,_xludf.AGGREGATE(15,6,ROW(MAESTRO!$B$3:$B$1000)/((MAESTRO!$B$3:$B$1000="ASMARTALC")*(UPPER(MAESTRO!$L$3:$L$1000)="CONFIRMADO")),ROWS($A$3:A51))),"")</f>
        <v/>
      </c>
      <c r="G51" s="10" t="str">
        <f ca="1">IFERROR(INDEX(MAESTRO!G:G,_xludf.AGGREGATE(15,6,ROW(MAESTRO!$B$3:$B$1000)/((MAESTRO!$B$3:$B$1000="ASMARTALC")*(UPPER(MAESTRO!$L$3:$L$1000)="CONFIRMADO")),ROWS($A$3:A51))),"")</f>
        <v/>
      </c>
      <c r="H51" s="10" t="str">
        <f ca="1">IFERROR(INDEX(MAESTRO!H:H,_xludf.AGGREGATE(15,6,ROW(MAESTRO!$B$3:$B$1000)/((MAESTRO!$B$3:$B$1000="ASMARTALC")*(UPPER(MAESTRO!$L$3:$L$1000)="CONFIRMADO")),ROWS($A$3:A51))),"")</f>
        <v/>
      </c>
      <c r="I51" s="10" t="str">
        <f ca="1">IFERROR(INDEX(MAESTRO!I:I,_xludf.AGGREGATE(15,6,ROW(MAESTRO!$B$3:$B$1000)/((MAESTRO!$B$3:$B$1000="ASMARTALC")*(UPPER(MAESTRO!$L$3:$L$1000)="CONFIRMADO")),ROWS($A$3:A51))),"")</f>
        <v/>
      </c>
      <c r="J51" s="10" t="str">
        <f ca="1">IFERROR(INDEX(MAESTRO!J:J,_xludf.AGGREGATE(15,6,ROW(MAESTRO!$B$3:$B$1000)/((MAESTRO!$B$3:$B$1000="ASMARTALC")*(UPPER(MAESTRO!$L$3:$L$1000)="CONFIRMADO")),ROWS($A$3:A51))),"")</f>
        <v/>
      </c>
      <c r="K51" s="10" t="str">
        <f ca="1">IFERROR(INDEX(MAESTRO!K:K,_xludf.AGGREGATE(15,6,ROW(MAESTRO!$B$3:$B$1000)/((MAESTRO!$B$3:$B$1000="ASMARTALC")*(UPPER(MAESTRO!$L$3:$L$1000)="CONFIRMADO")),ROWS($A$3:A51))),"")</f>
        <v/>
      </c>
      <c r="L51" s="10" t="str">
        <f ca="1">IFERROR(INDEX(MAESTRO!L:L,_xludf.AGGREGATE(15,6,ROW(MAESTRO!$B$3:$B$1000)/((MAESTRO!$B$3:$B$1000="ASMARTALC")*(UPPER(MAESTRO!$L$3:$L$1000)="CONFIRMADO")),ROWS($A$3:A51))),"")</f>
        <v/>
      </c>
      <c r="M51" s="10" t="str">
        <f ca="1">IFERROR(INDEX(MAESTRO!M:M,_xludf.AGGREGATE(15,6,ROW(MAESTRO!$B$3:$B$1000)/((MAESTRO!$B$3:$B$1000="ASMARTALC")*(UPPER(MAESTRO!$L$3:$L$1000)="CONFIRMADO")),ROWS($A$3:A51))),"")</f>
        <v/>
      </c>
      <c r="N51" s="10" t="str">
        <f ca="1">IFERROR(INDEX(MAESTRO!N:N,_xludf.AGGREGATE(15,6,ROW(MAESTRO!$B$3:$B$1000)/((MAESTRO!$B$3:$B$1000="ASMARTALC")*(UPPER(MAESTRO!$L$3:$L$1000)="CONFIRMADO")),ROWS($A$3:A51))),"")</f>
        <v/>
      </c>
      <c r="O51" s="10" t="str">
        <f ca="1">IFERROR(INDEX(MAESTRO!O:O,_xludf.AGGREGATE(15,6,ROW(MAESTRO!$B$3:$B$1000)/((MAESTRO!$B$3:$B$1000="ASMARTALC")*(UPPER(MAESTRO!$L$3:$L$1000)="CONFIRMADO")),ROWS($A$3:A51))),"")</f>
        <v/>
      </c>
      <c r="P51" s="10" t="str">
        <f ca="1">IFERROR(INDEX(MAESTRO!P:P,_xludf.AGGREGATE(15,6,ROW(MAESTRO!$B$3:$B$1000)/((MAESTRO!$B$3:$B$1000="ASMARTALC")*(UPPER(MAESTRO!$L$3:$L$1000)="CONFIRMADO")),ROWS($A$3:A51))),"")</f>
        <v/>
      </c>
      <c r="Q51" s="10" t="str">
        <f ca="1">IFERROR(INDEX(MAESTRO!Q:Q,_xludf.AGGREGATE(15,6,ROW(MAESTRO!$B$3:$B$1000)/((MAESTRO!$B$3:$B$1000="ASMARTALC")*(UPPER(MAESTRO!$L$3:$L$1000)="CONFIRMADO")),ROWS($A$3:A51))),"")</f>
        <v/>
      </c>
      <c r="R51" s="10" t="str">
        <f ca="1">IFERROR(INDEX(MAESTRO!R:R,_xludf.AGGREGATE(15,6,ROW(MAESTRO!$B$3:$B$1000)/((MAESTRO!$B$3:$B$1000="ASMARTALC")*(UPPER(MAESTRO!$L$3:$L$1000)="CONFIRMADO")),ROWS($A$3:A51))),"")</f>
        <v/>
      </c>
      <c r="S51" s="10" t="str">
        <f ca="1">IFERROR(INDEX(MAESTRO!S:S,_xludf.AGGREGATE(15,6,ROW(MAESTRO!$B$3:$B$1000)/((MAESTRO!$B$3:$B$1000="ASMARTALC")*(UPPER(MAESTRO!$L$3:$L$1000)="CONFIRMADO")),ROWS($A$3:A51))),"")</f>
        <v/>
      </c>
      <c r="T51" s="10" t="str">
        <f ca="1">IFERROR(INDEX(MAESTRO!T:T,_xludf.AGGREGATE(15,6,ROW(MAESTRO!$B$3:$B$1000)/((MAESTRO!$B$3:$B$1000="ASMARTALC")*(UPPER(MAESTRO!$L$3:$L$1000)="CONFIRMADO")),ROWS($A$3:A51))),"")</f>
        <v/>
      </c>
      <c r="U51" s="10" t="str">
        <f ca="1">IFERROR(INDEX(MAESTRO!U:U,_xludf.AGGREGATE(15,6,ROW(MAESTRO!$B$3:$B$1000)/((MAESTRO!$B$3:$B$1000="ASMARTALC")*(UPPER(MAESTRO!$L$3:$L$1000)="CONFIRMADO")),ROWS($A$3:A51))),"")</f>
        <v/>
      </c>
      <c r="V51" s="10" t="str">
        <f ca="1">IFERROR(INDEX(MAESTRO!V:V,_xludf.AGGREGATE(15,6,ROW(MAESTRO!$B$3:$B$1000)/((MAESTRO!$B$3:$B$1000="ASMARTALC")*(UPPER(MAESTRO!$L$3:$L$1000)="CONFIRMADO")),ROWS($A$3:A51))),"")</f>
        <v/>
      </c>
      <c r="W51" s="10" t="str">
        <f ca="1">IFERROR(INDEX(MAESTRO!W:W,_xludf.AGGREGATE(15,6,ROW(MAESTRO!$B$3:$B$1000)/((MAESTRO!$B$3:$B$1000="ASMARTALC")*(UPPER(MAESTRO!$L$3:$L$1000)="CONFIRMADO")),ROWS($A$3:A51))),"")</f>
        <v/>
      </c>
      <c r="X51" s="10" t="str">
        <f ca="1">IFERROR(INDEX(MAESTRO!X:X,_xludf.AGGREGATE(15,6,ROW(MAESTRO!$B$3:$B$1000)/((MAESTRO!$B$3:$B$1000="ASMARTALC")*(UPPER(MAESTRO!$L$3:$L$1000)="CONFIRMADO")),ROWS($A$3:A51))),"")</f>
        <v/>
      </c>
    </row>
    <row r="52" spans="1:24" ht="22.05" customHeight="1">
      <c r="A52" s="13" t="str">
        <f ca="1">IFERROR(INDEX(MAESTRO!A:A,_xludf.AGGREGATE(15,6,ROW(MAESTRO!$B$3:$B$1000)/((MAESTRO!$B$3:$B$1000="ASMARTALC")*(UPPER(MAESTRO!$L$3:$L$1000)="CONFIRMADO")),ROWS($A$3:A52))),"")</f>
        <v/>
      </c>
      <c r="B52" s="13" t="str">
        <f ca="1">IFERROR(INDEX(MAESTRO!B:B,_xludf.AGGREGATE(15,6,ROW(MAESTRO!$B$3:$B$1000)/((MAESTRO!$B$3:$B$1000="ASMARTALC")*(UPPER(MAESTRO!$L$3:$L$1000)="CONFIRMADO")),ROWS($A$3:A52))),"")</f>
        <v/>
      </c>
      <c r="C52" s="13" t="str">
        <f ca="1">IFERROR(INDEX(MAESTRO!C:C,_xludf.AGGREGATE(15,6,ROW(MAESTRO!$B$3:$B$1000)/((MAESTRO!$B$3:$B$1000="ASMARTALC")*(UPPER(MAESTRO!$L$3:$L$1000)="CONFIRMADO")),ROWS($A$3:A52))),"")</f>
        <v/>
      </c>
      <c r="D52" s="13" t="str">
        <f ca="1">IFERROR(INDEX(MAESTRO!D:D,_xludf.AGGREGATE(15,6,ROW(MAESTRO!$B$3:$B$1000)/((MAESTRO!$B$3:$B$1000="ASMARTALC")*(UPPER(MAESTRO!$L$3:$L$1000)="CONFIRMADO")),ROWS($A$3:A52))),"")</f>
        <v/>
      </c>
      <c r="E52" s="13" t="str">
        <f ca="1">IFERROR(INDEX(MAESTRO!E:E,_xludf.AGGREGATE(15,6,ROW(MAESTRO!$B$3:$B$1000)/((MAESTRO!$B$3:$B$1000="ASMARTALC")*(UPPER(MAESTRO!$L$3:$L$1000)="CONFIRMADO")),ROWS($A$3:A52))),"")</f>
        <v/>
      </c>
      <c r="F52" s="13" t="str">
        <f ca="1">IFERROR(INDEX(MAESTRO!F:F,_xludf.AGGREGATE(15,6,ROW(MAESTRO!$B$3:$B$1000)/((MAESTRO!$B$3:$B$1000="ASMARTALC")*(UPPER(MAESTRO!$L$3:$L$1000)="CONFIRMADO")),ROWS($A$3:A52))),"")</f>
        <v/>
      </c>
      <c r="G52" s="13" t="str">
        <f ca="1">IFERROR(INDEX(MAESTRO!G:G,_xludf.AGGREGATE(15,6,ROW(MAESTRO!$B$3:$B$1000)/((MAESTRO!$B$3:$B$1000="ASMARTALC")*(UPPER(MAESTRO!$L$3:$L$1000)="CONFIRMADO")),ROWS($A$3:A52))),"")</f>
        <v/>
      </c>
      <c r="H52" s="13" t="str">
        <f ca="1">IFERROR(INDEX(MAESTRO!H:H,_xludf.AGGREGATE(15,6,ROW(MAESTRO!$B$3:$B$1000)/((MAESTRO!$B$3:$B$1000="ASMARTALC")*(UPPER(MAESTRO!$L$3:$L$1000)="CONFIRMADO")),ROWS($A$3:A52))),"")</f>
        <v/>
      </c>
      <c r="I52" s="13" t="str">
        <f ca="1">IFERROR(INDEX(MAESTRO!I:I,_xludf.AGGREGATE(15,6,ROW(MAESTRO!$B$3:$B$1000)/((MAESTRO!$B$3:$B$1000="ASMARTALC")*(UPPER(MAESTRO!$L$3:$L$1000)="CONFIRMADO")),ROWS($A$3:A52))),"")</f>
        <v/>
      </c>
      <c r="J52" s="13" t="str">
        <f ca="1">IFERROR(INDEX(MAESTRO!J:J,_xludf.AGGREGATE(15,6,ROW(MAESTRO!$B$3:$B$1000)/((MAESTRO!$B$3:$B$1000="ASMARTALC")*(UPPER(MAESTRO!$L$3:$L$1000)="CONFIRMADO")),ROWS($A$3:A52))),"")</f>
        <v/>
      </c>
      <c r="K52" s="13" t="str">
        <f ca="1">IFERROR(INDEX(MAESTRO!K:K,_xludf.AGGREGATE(15,6,ROW(MAESTRO!$B$3:$B$1000)/((MAESTRO!$B$3:$B$1000="ASMARTALC")*(UPPER(MAESTRO!$L$3:$L$1000)="CONFIRMADO")),ROWS($A$3:A52))),"")</f>
        <v/>
      </c>
      <c r="L52" s="13" t="str">
        <f ca="1">IFERROR(INDEX(MAESTRO!L:L,_xludf.AGGREGATE(15,6,ROW(MAESTRO!$B$3:$B$1000)/((MAESTRO!$B$3:$B$1000="ASMARTALC")*(UPPER(MAESTRO!$L$3:$L$1000)="CONFIRMADO")),ROWS($A$3:A52))),"")</f>
        <v/>
      </c>
      <c r="M52" s="13" t="str">
        <f ca="1">IFERROR(INDEX(MAESTRO!M:M,_xludf.AGGREGATE(15,6,ROW(MAESTRO!$B$3:$B$1000)/((MAESTRO!$B$3:$B$1000="ASMARTALC")*(UPPER(MAESTRO!$L$3:$L$1000)="CONFIRMADO")),ROWS($A$3:A52))),"")</f>
        <v/>
      </c>
      <c r="N52" s="13" t="str">
        <f ca="1">IFERROR(INDEX(MAESTRO!N:N,_xludf.AGGREGATE(15,6,ROW(MAESTRO!$B$3:$B$1000)/((MAESTRO!$B$3:$B$1000="ASMARTALC")*(UPPER(MAESTRO!$L$3:$L$1000)="CONFIRMADO")),ROWS($A$3:A52))),"")</f>
        <v/>
      </c>
      <c r="O52" s="13" t="str">
        <f ca="1">IFERROR(INDEX(MAESTRO!O:O,_xludf.AGGREGATE(15,6,ROW(MAESTRO!$B$3:$B$1000)/((MAESTRO!$B$3:$B$1000="ASMARTALC")*(UPPER(MAESTRO!$L$3:$L$1000)="CONFIRMADO")),ROWS($A$3:A52))),"")</f>
        <v/>
      </c>
      <c r="P52" s="13" t="str">
        <f ca="1">IFERROR(INDEX(MAESTRO!P:P,_xludf.AGGREGATE(15,6,ROW(MAESTRO!$B$3:$B$1000)/((MAESTRO!$B$3:$B$1000="ASMARTALC")*(UPPER(MAESTRO!$L$3:$L$1000)="CONFIRMADO")),ROWS($A$3:A52))),"")</f>
        <v/>
      </c>
      <c r="Q52" s="13" t="str">
        <f ca="1">IFERROR(INDEX(MAESTRO!Q:Q,_xludf.AGGREGATE(15,6,ROW(MAESTRO!$B$3:$B$1000)/((MAESTRO!$B$3:$B$1000="ASMARTALC")*(UPPER(MAESTRO!$L$3:$L$1000)="CONFIRMADO")),ROWS($A$3:A52))),"")</f>
        <v/>
      </c>
      <c r="R52" s="13" t="str">
        <f ca="1">IFERROR(INDEX(MAESTRO!R:R,_xludf.AGGREGATE(15,6,ROW(MAESTRO!$B$3:$B$1000)/((MAESTRO!$B$3:$B$1000="ASMARTALC")*(UPPER(MAESTRO!$L$3:$L$1000)="CONFIRMADO")),ROWS($A$3:A52))),"")</f>
        <v/>
      </c>
      <c r="S52" s="13" t="str">
        <f ca="1">IFERROR(INDEX(MAESTRO!S:S,_xludf.AGGREGATE(15,6,ROW(MAESTRO!$B$3:$B$1000)/((MAESTRO!$B$3:$B$1000="ASMARTALC")*(UPPER(MAESTRO!$L$3:$L$1000)="CONFIRMADO")),ROWS($A$3:A52))),"")</f>
        <v/>
      </c>
      <c r="T52" s="13" t="str">
        <f ca="1">IFERROR(INDEX(MAESTRO!T:T,_xludf.AGGREGATE(15,6,ROW(MAESTRO!$B$3:$B$1000)/((MAESTRO!$B$3:$B$1000="ASMARTALC")*(UPPER(MAESTRO!$L$3:$L$1000)="CONFIRMADO")),ROWS($A$3:A52))),"")</f>
        <v/>
      </c>
      <c r="U52" s="13" t="str">
        <f ca="1">IFERROR(INDEX(MAESTRO!U:U,_xludf.AGGREGATE(15,6,ROW(MAESTRO!$B$3:$B$1000)/((MAESTRO!$B$3:$B$1000="ASMARTALC")*(UPPER(MAESTRO!$L$3:$L$1000)="CONFIRMADO")),ROWS($A$3:A52))),"")</f>
        <v/>
      </c>
      <c r="V52" s="13" t="str">
        <f ca="1">IFERROR(INDEX(MAESTRO!V:V,_xludf.AGGREGATE(15,6,ROW(MAESTRO!$B$3:$B$1000)/((MAESTRO!$B$3:$B$1000="ASMARTALC")*(UPPER(MAESTRO!$L$3:$L$1000)="CONFIRMADO")),ROWS($A$3:A52))),"")</f>
        <v/>
      </c>
      <c r="W52" s="13" t="str">
        <f ca="1">IFERROR(INDEX(MAESTRO!W:W,_xludf.AGGREGATE(15,6,ROW(MAESTRO!$B$3:$B$1000)/((MAESTRO!$B$3:$B$1000="ASMARTALC")*(UPPER(MAESTRO!$L$3:$L$1000)="CONFIRMADO")),ROWS($A$3:A52))),"")</f>
        <v/>
      </c>
      <c r="X52" s="13" t="str">
        <f ca="1">IFERROR(INDEX(MAESTRO!X:X,_xludf.AGGREGATE(15,6,ROW(MAESTRO!$B$3:$B$1000)/((MAESTRO!$B$3:$B$1000="ASMARTALC")*(UPPER(MAESTRO!$L$3:$L$1000)="CONFIRMADO")),ROWS($A$3:A52))),"")</f>
        <v/>
      </c>
    </row>
    <row r="53" spans="1:24" ht="22.05" customHeight="1">
      <c r="A53" s="10" t="str">
        <f ca="1">IFERROR(INDEX(MAESTRO!A:A,_xludf.AGGREGATE(15,6,ROW(MAESTRO!$B$3:$B$1000)/((MAESTRO!$B$3:$B$1000="ASMARTALC")*(UPPER(MAESTRO!$L$3:$L$1000)="CONFIRMADO")),ROWS($A$3:A53))),"")</f>
        <v/>
      </c>
      <c r="B53" s="10" t="str">
        <f ca="1">IFERROR(INDEX(MAESTRO!B:B,_xludf.AGGREGATE(15,6,ROW(MAESTRO!$B$3:$B$1000)/((MAESTRO!$B$3:$B$1000="ASMARTALC")*(UPPER(MAESTRO!$L$3:$L$1000)="CONFIRMADO")),ROWS($A$3:A53))),"")</f>
        <v/>
      </c>
      <c r="C53" s="10" t="str">
        <f ca="1">IFERROR(INDEX(MAESTRO!C:C,_xludf.AGGREGATE(15,6,ROW(MAESTRO!$B$3:$B$1000)/((MAESTRO!$B$3:$B$1000="ASMARTALC")*(UPPER(MAESTRO!$L$3:$L$1000)="CONFIRMADO")),ROWS($A$3:A53))),"")</f>
        <v/>
      </c>
      <c r="D53" s="10" t="str">
        <f ca="1">IFERROR(INDEX(MAESTRO!D:D,_xludf.AGGREGATE(15,6,ROW(MAESTRO!$B$3:$B$1000)/((MAESTRO!$B$3:$B$1000="ASMARTALC")*(UPPER(MAESTRO!$L$3:$L$1000)="CONFIRMADO")),ROWS($A$3:A53))),"")</f>
        <v/>
      </c>
      <c r="E53" s="10" t="str">
        <f ca="1">IFERROR(INDEX(MAESTRO!E:E,_xludf.AGGREGATE(15,6,ROW(MAESTRO!$B$3:$B$1000)/((MAESTRO!$B$3:$B$1000="ASMARTALC")*(UPPER(MAESTRO!$L$3:$L$1000)="CONFIRMADO")),ROWS($A$3:A53))),"")</f>
        <v/>
      </c>
      <c r="F53" s="10" t="str">
        <f ca="1">IFERROR(INDEX(MAESTRO!F:F,_xludf.AGGREGATE(15,6,ROW(MAESTRO!$B$3:$B$1000)/((MAESTRO!$B$3:$B$1000="ASMARTALC")*(UPPER(MAESTRO!$L$3:$L$1000)="CONFIRMADO")),ROWS($A$3:A53))),"")</f>
        <v/>
      </c>
      <c r="G53" s="10" t="str">
        <f ca="1">IFERROR(INDEX(MAESTRO!G:G,_xludf.AGGREGATE(15,6,ROW(MAESTRO!$B$3:$B$1000)/((MAESTRO!$B$3:$B$1000="ASMARTALC")*(UPPER(MAESTRO!$L$3:$L$1000)="CONFIRMADO")),ROWS($A$3:A53))),"")</f>
        <v/>
      </c>
      <c r="H53" s="10" t="str">
        <f ca="1">IFERROR(INDEX(MAESTRO!H:H,_xludf.AGGREGATE(15,6,ROW(MAESTRO!$B$3:$B$1000)/((MAESTRO!$B$3:$B$1000="ASMARTALC")*(UPPER(MAESTRO!$L$3:$L$1000)="CONFIRMADO")),ROWS($A$3:A53))),"")</f>
        <v/>
      </c>
      <c r="I53" s="10" t="str">
        <f ca="1">IFERROR(INDEX(MAESTRO!I:I,_xludf.AGGREGATE(15,6,ROW(MAESTRO!$B$3:$B$1000)/((MAESTRO!$B$3:$B$1000="ASMARTALC")*(UPPER(MAESTRO!$L$3:$L$1000)="CONFIRMADO")),ROWS($A$3:A53))),"")</f>
        <v/>
      </c>
      <c r="J53" s="10" t="str">
        <f ca="1">IFERROR(INDEX(MAESTRO!J:J,_xludf.AGGREGATE(15,6,ROW(MAESTRO!$B$3:$B$1000)/((MAESTRO!$B$3:$B$1000="ASMARTALC")*(UPPER(MAESTRO!$L$3:$L$1000)="CONFIRMADO")),ROWS($A$3:A53))),"")</f>
        <v/>
      </c>
      <c r="K53" s="10" t="str">
        <f ca="1">IFERROR(INDEX(MAESTRO!K:K,_xludf.AGGREGATE(15,6,ROW(MAESTRO!$B$3:$B$1000)/((MAESTRO!$B$3:$B$1000="ASMARTALC")*(UPPER(MAESTRO!$L$3:$L$1000)="CONFIRMADO")),ROWS($A$3:A53))),"")</f>
        <v/>
      </c>
      <c r="L53" s="10" t="str">
        <f ca="1">IFERROR(INDEX(MAESTRO!L:L,_xludf.AGGREGATE(15,6,ROW(MAESTRO!$B$3:$B$1000)/((MAESTRO!$B$3:$B$1000="ASMARTALC")*(UPPER(MAESTRO!$L$3:$L$1000)="CONFIRMADO")),ROWS($A$3:A53))),"")</f>
        <v/>
      </c>
      <c r="M53" s="10" t="str">
        <f ca="1">IFERROR(INDEX(MAESTRO!M:M,_xludf.AGGREGATE(15,6,ROW(MAESTRO!$B$3:$B$1000)/((MAESTRO!$B$3:$B$1000="ASMARTALC")*(UPPER(MAESTRO!$L$3:$L$1000)="CONFIRMADO")),ROWS($A$3:A53))),"")</f>
        <v/>
      </c>
      <c r="N53" s="10" t="str">
        <f ca="1">IFERROR(INDEX(MAESTRO!N:N,_xludf.AGGREGATE(15,6,ROW(MAESTRO!$B$3:$B$1000)/((MAESTRO!$B$3:$B$1000="ASMARTALC")*(UPPER(MAESTRO!$L$3:$L$1000)="CONFIRMADO")),ROWS($A$3:A53))),"")</f>
        <v/>
      </c>
      <c r="O53" s="10" t="str">
        <f ca="1">IFERROR(INDEX(MAESTRO!O:O,_xludf.AGGREGATE(15,6,ROW(MAESTRO!$B$3:$B$1000)/((MAESTRO!$B$3:$B$1000="ASMARTALC")*(UPPER(MAESTRO!$L$3:$L$1000)="CONFIRMADO")),ROWS($A$3:A53))),"")</f>
        <v/>
      </c>
      <c r="P53" s="10" t="str">
        <f ca="1">IFERROR(INDEX(MAESTRO!P:P,_xludf.AGGREGATE(15,6,ROW(MAESTRO!$B$3:$B$1000)/((MAESTRO!$B$3:$B$1000="ASMARTALC")*(UPPER(MAESTRO!$L$3:$L$1000)="CONFIRMADO")),ROWS($A$3:A53))),"")</f>
        <v/>
      </c>
      <c r="Q53" s="10" t="str">
        <f ca="1">IFERROR(INDEX(MAESTRO!Q:Q,_xludf.AGGREGATE(15,6,ROW(MAESTRO!$B$3:$B$1000)/((MAESTRO!$B$3:$B$1000="ASMARTALC")*(UPPER(MAESTRO!$L$3:$L$1000)="CONFIRMADO")),ROWS($A$3:A53))),"")</f>
        <v/>
      </c>
      <c r="R53" s="10" t="str">
        <f ca="1">IFERROR(INDEX(MAESTRO!R:R,_xludf.AGGREGATE(15,6,ROW(MAESTRO!$B$3:$B$1000)/((MAESTRO!$B$3:$B$1000="ASMARTALC")*(UPPER(MAESTRO!$L$3:$L$1000)="CONFIRMADO")),ROWS($A$3:A53))),"")</f>
        <v/>
      </c>
      <c r="S53" s="10" t="str">
        <f ca="1">IFERROR(INDEX(MAESTRO!S:S,_xludf.AGGREGATE(15,6,ROW(MAESTRO!$B$3:$B$1000)/((MAESTRO!$B$3:$B$1000="ASMARTALC")*(UPPER(MAESTRO!$L$3:$L$1000)="CONFIRMADO")),ROWS($A$3:A53))),"")</f>
        <v/>
      </c>
      <c r="T53" s="10" t="str">
        <f ca="1">IFERROR(INDEX(MAESTRO!T:T,_xludf.AGGREGATE(15,6,ROW(MAESTRO!$B$3:$B$1000)/((MAESTRO!$B$3:$B$1000="ASMARTALC")*(UPPER(MAESTRO!$L$3:$L$1000)="CONFIRMADO")),ROWS($A$3:A53))),"")</f>
        <v/>
      </c>
      <c r="U53" s="10" t="str">
        <f ca="1">IFERROR(INDEX(MAESTRO!U:U,_xludf.AGGREGATE(15,6,ROW(MAESTRO!$B$3:$B$1000)/((MAESTRO!$B$3:$B$1000="ASMARTALC")*(UPPER(MAESTRO!$L$3:$L$1000)="CONFIRMADO")),ROWS($A$3:A53))),"")</f>
        <v/>
      </c>
      <c r="V53" s="10" t="str">
        <f ca="1">IFERROR(INDEX(MAESTRO!V:V,_xludf.AGGREGATE(15,6,ROW(MAESTRO!$B$3:$B$1000)/((MAESTRO!$B$3:$B$1000="ASMARTALC")*(UPPER(MAESTRO!$L$3:$L$1000)="CONFIRMADO")),ROWS($A$3:A53))),"")</f>
        <v/>
      </c>
      <c r="W53" s="10" t="str">
        <f ca="1">IFERROR(INDEX(MAESTRO!W:W,_xludf.AGGREGATE(15,6,ROW(MAESTRO!$B$3:$B$1000)/((MAESTRO!$B$3:$B$1000="ASMARTALC")*(UPPER(MAESTRO!$L$3:$L$1000)="CONFIRMADO")),ROWS($A$3:A53))),"")</f>
        <v/>
      </c>
      <c r="X53" s="10" t="str">
        <f ca="1">IFERROR(INDEX(MAESTRO!X:X,_xludf.AGGREGATE(15,6,ROW(MAESTRO!$B$3:$B$1000)/((MAESTRO!$B$3:$B$1000="ASMARTALC")*(UPPER(MAESTRO!$L$3:$L$1000)="CONFIRMADO")),ROWS($A$3:A53))),"")</f>
        <v/>
      </c>
    </row>
    <row r="54" spans="1:24" ht="22.05" customHeight="1">
      <c r="A54" s="13" t="str">
        <f ca="1">IFERROR(INDEX(MAESTRO!A:A,_xludf.AGGREGATE(15,6,ROW(MAESTRO!$B$3:$B$1000)/((MAESTRO!$B$3:$B$1000="ASMARTALC")*(UPPER(MAESTRO!$L$3:$L$1000)="CONFIRMADO")),ROWS($A$3:A54))),"")</f>
        <v/>
      </c>
      <c r="B54" s="13" t="str">
        <f ca="1">IFERROR(INDEX(MAESTRO!B:B,_xludf.AGGREGATE(15,6,ROW(MAESTRO!$B$3:$B$1000)/((MAESTRO!$B$3:$B$1000="ASMARTALC")*(UPPER(MAESTRO!$L$3:$L$1000)="CONFIRMADO")),ROWS($A$3:A54))),"")</f>
        <v/>
      </c>
      <c r="C54" s="13" t="str">
        <f ca="1">IFERROR(INDEX(MAESTRO!C:C,_xludf.AGGREGATE(15,6,ROW(MAESTRO!$B$3:$B$1000)/((MAESTRO!$B$3:$B$1000="ASMARTALC")*(UPPER(MAESTRO!$L$3:$L$1000)="CONFIRMADO")),ROWS($A$3:A54))),"")</f>
        <v/>
      </c>
      <c r="D54" s="13" t="str">
        <f ca="1">IFERROR(INDEX(MAESTRO!D:D,_xludf.AGGREGATE(15,6,ROW(MAESTRO!$B$3:$B$1000)/((MAESTRO!$B$3:$B$1000="ASMARTALC")*(UPPER(MAESTRO!$L$3:$L$1000)="CONFIRMADO")),ROWS($A$3:A54))),"")</f>
        <v/>
      </c>
      <c r="E54" s="13" t="str">
        <f ca="1">IFERROR(INDEX(MAESTRO!E:E,_xludf.AGGREGATE(15,6,ROW(MAESTRO!$B$3:$B$1000)/((MAESTRO!$B$3:$B$1000="ASMARTALC")*(UPPER(MAESTRO!$L$3:$L$1000)="CONFIRMADO")),ROWS($A$3:A54))),"")</f>
        <v/>
      </c>
      <c r="F54" s="13" t="str">
        <f ca="1">IFERROR(INDEX(MAESTRO!F:F,_xludf.AGGREGATE(15,6,ROW(MAESTRO!$B$3:$B$1000)/((MAESTRO!$B$3:$B$1000="ASMARTALC")*(UPPER(MAESTRO!$L$3:$L$1000)="CONFIRMADO")),ROWS($A$3:A54))),"")</f>
        <v/>
      </c>
      <c r="G54" s="13" t="str">
        <f ca="1">IFERROR(INDEX(MAESTRO!G:G,_xludf.AGGREGATE(15,6,ROW(MAESTRO!$B$3:$B$1000)/((MAESTRO!$B$3:$B$1000="ASMARTALC")*(UPPER(MAESTRO!$L$3:$L$1000)="CONFIRMADO")),ROWS($A$3:A54))),"")</f>
        <v/>
      </c>
      <c r="H54" s="13" t="str">
        <f ca="1">IFERROR(INDEX(MAESTRO!H:H,_xludf.AGGREGATE(15,6,ROW(MAESTRO!$B$3:$B$1000)/((MAESTRO!$B$3:$B$1000="ASMARTALC")*(UPPER(MAESTRO!$L$3:$L$1000)="CONFIRMADO")),ROWS($A$3:A54))),"")</f>
        <v/>
      </c>
      <c r="I54" s="13" t="str">
        <f ca="1">IFERROR(INDEX(MAESTRO!I:I,_xludf.AGGREGATE(15,6,ROW(MAESTRO!$B$3:$B$1000)/((MAESTRO!$B$3:$B$1000="ASMARTALC")*(UPPER(MAESTRO!$L$3:$L$1000)="CONFIRMADO")),ROWS($A$3:A54))),"")</f>
        <v/>
      </c>
      <c r="J54" s="13" t="str">
        <f ca="1">IFERROR(INDEX(MAESTRO!J:J,_xludf.AGGREGATE(15,6,ROW(MAESTRO!$B$3:$B$1000)/((MAESTRO!$B$3:$B$1000="ASMARTALC")*(UPPER(MAESTRO!$L$3:$L$1000)="CONFIRMADO")),ROWS($A$3:A54))),"")</f>
        <v/>
      </c>
      <c r="K54" s="13" t="str">
        <f ca="1">IFERROR(INDEX(MAESTRO!K:K,_xludf.AGGREGATE(15,6,ROW(MAESTRO!$B$3:$B$1000)/((MAESTRO!$B$3:$B$1000="ASMARTALC")*(UPPER(MAESTRO!$L$3:$L$1000)="CONFIRMADO")),ROWS($A$3:A54))),"")</f>
        <v/>
      </c>
      <c r="L54" s="13" t="str">
        <f ca="1">IFERROR(INDEX(MAESTRO!L:L,_xludf.AGGREGATE(15,6,ROW(MAESTRO!$B$3:$B$1000)/((MAESTRO!$B$3:$B$1000="ASMARTALC")*(UPPER(MAESTRO!$L$3:$L$1000)="CONFIRMADO")),ROWS($A$3:A54))),"")</f>
        <v/>
      </c>
      <c r="M54" s="13" t="str">
        <f ca="1">IFERROR(INDEX(MAESTRO!M:M,_xludf.AGGREGATE(15,6,ROW(MAESTRO!$B$3:$B$1000)/((MAESTRO!$B$3:$B$1000="ASMARTALC")*(UPPER(MAESTRO!$L$3:$L$1000)="CONFIRMADO")),ROWS($A$3:A54))),"")</f>
        <v/>
      </c>
      <c r="N54" s="13" t="str">
        <f ca="1">IFERROR(INDEX(MAESTRO!N:N,_xludf.AGGREGATE(15,6,ROW(MAESTRO!$B$3:$B$1000)/((MAESTRO!$B$3:$B$1000="ASMARTALC")*(UPPER(MAESTRO!$L$3:$L$1000)="CONFIRMADO")),ROWS($A$3:A54))),"")</f>
        <v/>
      </c>
      <c r="O54" s="13" t="str">
        <f ca="1">IFERROR(INDEX(MAESTRO!O:O,_xludf.AGGREGATE(15,6,ROW(MAESTRO!$B$3:$B$1000)/((MAESTRO!$B$3:$B$1000="ASMARTALC")*(UPPER(MAESTRO!$L$3:$L$1000)="CONFIRMADO")),ROWS($A$3:A54))),"")</f>
        <v/>
      </c>
      <c r="P54" s="13" t="str">
        <f ca="1">IFERROR(INDEX(MAESTRO!P:P,_xludf.AGGREGATE(15,6,ROW(MAESTRO!$B$3:$B$1000)/((MAESTRO!$B$3:$B$1000="ASMARTALC")*(UPPER(MAESTRO!$L$3:$L$1000)="CONFIRMADO")),ROWS($A$3:A54))),"")</f>
        <v/>
      </c>
      <c r="Q54" s="13" t="str">
        <f ca="1">IFERROR(INDEX(MAESTRO!Q:Q,_xludf.AGGREGATE(15,6,ROW(MAESTRO!$B$3:$B$1000)/((MAESTRO!$B$3:$B$1000="ASMARTALC")*(UPPER(MAESTRO!$L$3:$L$1000)="CONFIRMADO")),ROWS($A$3:A54))),"")</f>
        <v/>
      </c>
      <c r="R54" s="13" t="str">
        <f ca="1">IFERROR(INDEX(MAESTRO!R:R,_xludf.AGGREGATE(15,6,ROW(MAESTRO!$B$3:$B$1000)/((MAESTRO!$B$3:$B$1000="ASMARTALC")*(UPPER(MAESTRO!$L$3:$L$1000)="CONFIRMADO")),ROWS($A$3:A54))),"")</f>
        <v/>
      </c>
      <c r="S54" s="13" t="str">
        <f ca="1">IFERROR(INDEX(MAESTRO!S:S,_xludf.AGGREGATE(15,6,ROW(MAESTRO!$B$3:$B$1000)/((MAESTRO!$B$3:$B$1000="ASMARTALC")*(UPPER(MAESTRO!$L$3:$L$1000)="CONFIRMADO")),ROWS($A$3:A54))),"")</f>
        <v/>
      </c>
      <c r="T54" s="13" t="str">
        <f ca="1">IFERROR(INDEX(MAESTRO!T:T,_xludf.AGGREGATE(15,6,ROW(MAESTRO!$B$3:$B$1000)/((MAESTRO!$B$3:$B$1000="ASMARTALC")*(UPPER(MAESTRO!$L$3:$L$1000)="CONFIRMADO")),ROWS($A$3:A54))),"")</f>
        <v/>
      </c>
      <c r="U54" s="13" t="str">
        <f ca="1">IFERROR(INDEX(MAESTRO!U:U,_xludf.AGGREGATE(15,6,ROW(MAESTRO!$B$3:$B$1000)/((MAESTRO!$B$3:$B$1000="ASMARTALC")*(UPPER(MAESTRO!$L$3:$L$1000)="CONFIRMADO")),ROWS($A$3:A54))),"")</f>
        <v/>
      </c>
      <c r="V54" s="13" t="str">
        <f ca="1">IFERROR(INDEX(MAESTRO!V:V,_xludf.AGGREGATE(15,6,ROW(MAESTRO!$B$3:$B$1000)/((MAESTRO!$B$3:$B$1000="ASMARTALC")*(UPPER(MAESTRO!$L$3:$L$1000)="CONFIRMADO")),ROWS($A$3:A54))),"")</f>
        <v/>
      </c>
      <c r="W54" s="13" t="str">
        <f ca="1">IFERROR(INDEX(MAESTRO!W:W,_xludf.AGGREGATE(15,6,ROW(MAESTRO!$B$3:$B$1000)/((MAESTRO!$B$3:$B$1000="ASMARTALC")*(UPPER(MAESTRO!$L$3:$L$1000)="CONFIRMADO")),ROWS($A$3:A54))),"")</f>
        <v/>
      </c>
      <c r="X54" s="13" t="str">
        <f ca="1">IFERROR(INDEX(MAESTRO!X:X,_xludf.AGGREGATE(15,6,ROW(MAESTRO!$B$3:$B$1000)/((MAESTRO!$B$3:$B$1000="ASMARTALC")*(UPPER(MAESTRO!$L$3:$L$1000)="CONFIRMADO")),ROWS($A$3:A54))),"")</f>
        <v/>
      </c>
    </row>
    <row r="55" spans="1:24" ht="22.05" customHeight="1">
      <c r="A55" s="10" t="str">
        <f ca="1">IFERROR(INDEX(MAESTRO!A:A,_xludf.AGGREGATE(15,6,ROW(MAESTRO!$B$3:$B$1000)/((MAESTRO!$B$3:$B$1000="ASMARTALC")*(UPPER(MAESTRO!$L$3:$L$1000)="CONFIRMADO")),ROWS($A$3:A55))),"")</f>
        <v/>
      </c>
      <c r="B55" s="10" t="str">
        <f ca="1">IFERROR(INDEX(MAESTRO!B:B,_xludf.AGGREGATE(15,6,ROW(MAESTRO!$B$3:$B$1000)/((MAESTRO!$B$3:$B$1000="ASMARTALC")*(UPPER(MAESTRO!$L$3:$L$1000)="CONFIRMADO")),ROWS($A$3:A55))),"")</f>
        <v/>
      </c>
      <c r="C55" s="10" t="str">
        <f ca="1">IFERROR(INDEX(MAESTRO!C:C,_xludf.AGGREGATE(15,6,ROW(MAESTRO!$B$3:$B$1000)/((MAESTRO!$B$3:$B$1000="ASMARTALC")*(UPPER(MAESTRO!$L$3:$L$1000)="CONFIRMADO")),ROWS($A$3:A55))),"")</f>
        <v/>
      </c>
      <c r="D55" s="10" t="str">
        <f ca="1">IFERROR(INDEX(MAESTRO!D:D,_xludf.AGGREGATE(15,6,ROW(MAESTRO!$B$3:$B$1000)/((MAESTRO!$B$3:$B$1000="ASMARTALC")*(UPPER(MAESTRO!$L$3:$L$1000)="CONFIRMADO")),ROWS($A$3:A55))),"")</f>
        <v/>
      </c>
      <c r="E55" s="10" t="str">
        <f ca="1">IFERROR(INDEX(MAESTRO!E:E,_xludf.AGGREGATE(15,6,ROW(MAESTRO!$B$3:$B$1000)/((MAESTRO!$B$3:$B$1000="ASMARTALC")*(UPPER(MAESTRO!$L$3:$L$1000)="CONFIRMADO")),ROWS($A$3:A55))),"")</f>
        <v/>
      </c>
      <c r="F55" s="10" t="str">
        <f ca="1">IFERROR(INDEX(MAESTRO!F:F,_xludf.AGGREGATE(15,6,ROW(MAESTRO!$B$3:$B$1000)/((MAESTRO!$B$3:$B$1000="ASMARTALC")*(UPPER(MAESTRO!$L$3:$L$1000)="CONFIRMADO")),ROWS($A$3:A55))),"")</f>
        <v/>
      </c>
      <c r="G55" s="10" t="str">
        <f ca="1">IFERROR(INDEX(MAESTRO!G:G,_xludf.AGGREGATE(15,6,ROW(MAESTRO!$B$3:$B$1000)/((MAESTRO!$B$3:$B$1000="ASMARTALC")*(UPPER(MAESTRO!$L$3:$L$1000)="CONFIRMADO")),ROWS($A$3:A55))),"")</f>
        <v/>
      </c>
      <c r="H55" s="10" t="str">
        <f ca="1">IFERROR(INDEX(MAESTRO!H:H,_xludf.AGGREGATE(15,6,ROW(MAESTRO!$B$3:$B$1000)/((MAESTRO!$B$3:$B$1000="ASMARTALC")*(UPPER(MAESTRO!$L$3:$L$1000)="CONFIRMADO")),ROWS($A$3:A55))),"")</f>
        <v/>
      </c>
      <c r="I55" s="10" t="str">
        <f ca="1">IFERROR(INDEX(MAESTRO!I:I,_xludf.AGGREGATE(15,6,ROW(MAESTRO!$B$3:$B$1000)/((MAESTRO!$B$3:$B$1000="ASMARTALC")*(UPPER(MAESTRO!$L$3:$L$1000)="CONFIRMADO")),ROWS($A$3:A55))),"")</f>
        <v/>
      </c>
      <c r="J55" s="10" t="str">
        <f ca="1">IFERROR(INDEX(MAESTRO!J:J,_xludf.AGGREGATE(15,6,ROW(MAESTRO!$B$3:$B$1000)/((MAESTRO!$B$3:$B$1000="ASMARTALC")*(UPPER(MAESTRO!$L$3:$L$1000)="CONFIRMADO")),ROWS($A$3:A55))),"")</f>
        <v/>
      </c>
      <c r="K55" s="10" t="str">
        <f ca="1">IFERROR(INDEX(MAESTRO!K:K,_xludf.AGGREGATE(15,6,ROW(MAESTRO!$B$3:$B$1000)/((MAESTRO!$B$3:$B$1000="ASMARTALC")*(UPPER(MAESTRO!$L$3:$L$1000)="CONFIRMADO")),ROWS($A$3:A55))),"")</f>
        <v/>
      </c>
      <c r="L55" s="10" t="str">
        <f ca="1">IFERROR(INDEX(MAESTRO!L:L,_xludf.AGGREGATE(15,6,ROW(MAESTRO!$B$3:$B$1000)/((MAESTRO!$B$3:$B$1000="ASMARTALC")*(UPPER(MAESTRO!$L$3:$L$1000)="CONFIRMADO")),ROWS($A$3:A55))),"")</f>
        <v/>
      </c>
      <c r="M55" s="10" t="str">
        <f ca="1">IFERROR(INDEX(MAESTRO!M:M,_xludf.AGGREGATE(15,6,ROW(MAESTRO!$B$3:$B$1000)/((MAESTRO!$B$3:$B$1000="ASMARTALC")*(UPPER(MAESTRO!$L$3:$L$1000)="CONFIRMADO")),ROWS($A$3:A55))),"")</f>
        <v/>
      </c>
      <c r="N55" s="10" t="str">
        <f ca="1">IFERROR(INDEX(MAESTRO!N:N,_xludf.AGGREGATE(15,6,ROW(MAESTRO!$B$3:$B$1000)/((MAESTRO!$B$3:$B$1000="ASMARTALC")*(UPPER(MAESTRO!$L$3:$L$1000)="CONFIRMADO")),ROWS($A$3:A55))),"")</f>
        <v/>
      </c>
      <c r="O55" s="10" t="str">
        <f ca="1">IFERROR(INDEX(MAESTRO!O:O,_xludf.AGGREGATE(15,6,ROW(MAESTRO!$B$3:$B$1000)/((MAESTRO!$B$3:$B$1000="ASMARTALC")*(UPPER(MAESTRO!$L$3:$L$1000)="CONFIRMADO")),ROWS($A$3:A55))),"")</f>
        <v/>
      </c>
      <c r="P55" s="10" t="str">
        <f ca="1">IFERROR(INDEX(MAESTRO!P:P,_xludf.AGGREGATE(15,6,ROW(MAESTRO!$B$3:$B$1000)/((MAESTRO!$B$3:$B$1000="ASMARTALC")*(UPPER(MAESTRO!$L$3:$L$1000)="CONFIRMADO")),ROWS($A$3:A55))),"")</f>
        <v/>
      </c>
      <c r="Q55" s="10" t="str">
        <f ca="1">IFERROR(INDEX(MAESTRO!Q:Q,_xludf.AGGREGATE(15,6,ROW(MAESTRO!$B$3:$B$1000)/((MAESTRO!$B$3:$B$1000="ASMARTALC")*(UPPER(MAESTRO!$L$3:$L$1000)="CONFIRMADO")),ROWS($A$3:A55))),"")</f>
        <v/>
      </c>
      <c r="R55" s="10" t="str">
        <f ca="1">IFERROR(INDEX(MAESTRO!R:R,_xludf.AGGREGATE(15,6,ROW(MAESTRO!$B$3:$B$1000)/((MAESTRO!$B$3:$B$1000="ASMARTALC")*(UPPER(MAESTRO!$L$3:$L$1000)="CONFIRMADO")),ROWS($A$3:A55))),"")</f>
        <v/>
      </c>
      <c r="S55" s="10" t="str">
        <f ca="1">IFERROR(INDEX(MAESTRO!S:S,_xludf.AGGREGATE(15,6,ROW(MAESTRO!$B$3:$B$1000)/((MAESTRO!$B$3:$B$1000="ASMARTALC")*(UPPER(MAESTRO!$L$3:$L$1000)="CONFIRMADO")),ROWS($A$3:A55))),"")</f>
        <v/>
      </c>
      <c r="T55" s="10" t="str">
        <f ca="1">IFERROR(INDEX(MAESTRO!T:T,_xludf.AGGREGATE(15,6,ROW(MAESTRO!$B$3:$B$1000)/((MAESTRO!$B$3:$B$1000="ASMARTALC")*(UPPER(MAESTRO!$L$3:$L$1000)="CONFIRMADO")),ROWS($A$3:A55))),"")</f>
        <v/>
      </c>
      <c r="U55" s="10" t="str">
        <f ca="1">IFERROR(INDEX(MAESTRO!U:U,_xludf.AGGREGATE(15,6,ROW(MAESTRO!$B$3:$B$1000)/((MAESTRO!$B$3:$B$1000="ASMARTALC")*(UPPER(MAESTRO!$L$3:$L$1000)="CONFIRMADO")),ROWS($A$3:A55))),"")</f>
        <v/>
      </c>
      <c r="V55" s="10" t="str">
        <f ca="1">IFERROR(INDEX(MAESTRO!V:V,_xludf.AGGREGATE(15,6,ROW(MAESTRO!$B$3:$B$1000)/((MAESTRO!$B$3:$B$1000="ASMARTALC")*(UPPER(MAESTRO!$L$3:$L$1000)="CONFIRMADO")),ROWS($A$3:A55))),"")</f>
        <v/>
      </c>
      <c r="W55" s="10" t="str">
        <f ca="1">IFERROR(INDEX(MAESTRO!W:W,_xludf.AGGREGATE(15,6,ROW(MAESTRO!$B$3:$B$1000)/((MAESTRO!$B$3:$B$1000="ASMARTALC")*(UPPER(MAESTRO!$L$3:$L$1000)="CONFIRMADO")),ROWS($A$3:A55))),"")</f>
        <v/>
      </c>
      <c r="X55" s="10" t="str">
        <f ca="1">IFERROR(INDEX(MAESTRO!X:X,_xludf.AGGREGATE(15,6,ROW(MAESTRO!$B$3:$B$1000)/((MAESTRO!$B$3:$B$1000="ASMARTALC")*(UPPER(MAESTRO!$L$3:$L$1000)="CONFIRMADO")),ROWS($A$3:A55))),"")</f>
        <v/>
      </c>
    </row>
    <row r="56" spans="1:24" ht="22.05" customHeight="1">
      <c r="A56" s="13" t="str">
        <f ca="1">IFERROR(INDEX(MAESTRO!A:A,_xludf.AGGREGATE(15,6,ROW(MAESTRO!$B$3:$B$1000)/((MAESTRO!$B$3:$B$1000="ASMARTALC")*(UPPER(MAESTRO!$L$3:$L$1000)="CONFIRMADO")),ROWS($A$3:A56))),"")</f>
        <v/>
      </c>
      <c r="B56" s="13" t="str">
        <f ca="1">IFERROR(INDEX(MAESTRO!B:B,_xludf.AGGREGATE(15,6,ROW(MAESTRO!$B$3:$B$1000)/((MAESTRO!$B$3:$B$1000="ASMARTALC")*(UPPER(MAESTRO!$L$3:$L$1000)="CONFIRMADO")),ROWS($A$3:A56))),"")</f>
        <v/>
      </c>
      <c r="C56" s="13" t="str">
        <f ca="1">IFERROR(INDEX(MAESTRO!C:C,_xludf.AGGREGATE(15,6,ROW(MAESTRO!$B$3:$B$1000)/((MAESTRO!$B$3:$B$1000="ASMARTALC")*(UPPER(MAESTRO!$L$3:$L$1000)="CONFIRMADO")),ROWS($A$3:A56))),"")</f>
        <v/>
      </c>
      <c r="D56" s="13" t="str">
        <f ca="1">IFERROR(INDEX(MAESTRO!D:D,_xludf.AGGREGATE(15,6,ROW(MAESTRO!$B$3:$B$1000)/((MAESTRO!$B$3:$B$1000="ASMARTALC")*(UPPER(MAESTRO!$L$3:$L$1000)="CONFIRMADO")),ROWS($A$3:A56))),"")</f>
        <v/>
      </c>
      <c r="E56" s="13" t="str">
        <f ca="1">IFERROR(INDEX(MAESTRO!E:E,_xludf.AGGREGATE(15,6,ROW(MAESTRO!$B$3:$B$1000)/((MAESTRO!$B$3:$B$1000="ASMARTALC")*(UPPER(MAESTRO!$L$3:$L$1000)="CONFIRMADO")),ROWS($A$3:A56))),"")</f>
        <v/>
      </c>
      <c r="F56" s="13" t="str">
        <f ca="1">IFERROR(INDEX(MAESTRO!F:F,_xludf.AGGREGATE(15,6,ROW(MAESTRO!$B$3:$B$1000)/((MAESTRO!$B$3:$B$1000="ASMARTALC")*(UPPER(MAESTRO!$L$3:$L$1000)="CONFIRMADO")),ROWS($A$3:A56))),"")</f>
        <v/>
      </c>
      <c r="G56" s="13" t="str">
        <f ca="1">IFERROR(INDEX(MAESTRO!G:G,_xludf.AGGREGATE(15,6,ROW(MAESTRO!$B$3:$B$1000)/((MAESTRO!$B$3:$B$1000="ASMARTALC")*(UPPER(MAESTRO!$L$3:$L$1000)="CONFIRMADO")),ROWS($A$3:A56))),"")</f>
        <v/>
      </c>
      <c r="H56" s="13" t="str">
        <f ca="1">IFERROR(INDEX(MAESTRO!H:H,_xludf.AGGREGATE(15,6,ROW(MAESTRO!$B$3:$B$1000)/((MAESTRO!$B$3:$B$1000="ASMARTALC")*(UPPER(MAESTRO!$L$3:$L$1000)="CONFIRMADO")),ROWS($A$3:A56))),"")</f>
        <v/>
      </c>
      <c r="I56" s="13" t="str">
        <f ca="1">IFERROR(INDEX(MAESTRO!I:I,_xludf.AGGREGATE(15,6,ROW(MAESTRO!$B$3:$B$1000)/((MAESTRO!$B$3:$B$1000="ASMARTALC")*(UPPER(MAESTRO!$L$3:$L$1000)="CONFIRMADO")),ROWS($A$3:A56))),"")</f>
        <v/>
      </c>
      <c r="J56" s="13" t="str">
        <f ca="1">IFERROR(INDEX(MAESTRO!J:J,_xludf.AGGREGATE(15,6,ROW(MAESTRO!$B$3:$B$1000)/((MAESTRO!$B$3:$B$1000="ASMARTALC")*(UPPER(MAESTRO!$L$3:$L$1000)="CONFIRMADO")),ROWS($A$3:A56))),"")</f>
        <v/>
      </c>
      <c r="K56" s="13" t="str">
        <f ca="1">IFERROR(INDEX(MAESTRO!K:K,_xludf.AGGREGATE(15,6,ROW(MAESTRO!$B$3:$B$1000)/((MAESTRO!$B$3:$B$1000="ASMARTALC")*(UPPER(MAESTRO!$L$3:$L$1000)="CONFIRMADO")),ROWS($A$3:A56))),"")</f>
        <v/>
      </c>
      <c r="L56" s="13" t="str">
        <f ca="1">IFERROR(INDEX(MAESTRO!L:L,_xludf.AGGREGATE(15,6,ROW(MAESTRO!$B$3:$B$1000)/((MAESTRO!$B$3:$B$1000="ASMARTALC")*(UPPER(MAESTRO!$L$3:$L$1000)="CONFIRMADO")),ROWS($A$3:A56))),"")</f>
        <v/>
      </c>
      <c r="M56" s="13" t="str">
        <f ca="1">IFERROR(INDEX(MAESTRO!M:M,_xludf.AGGREGATE(15,6,ROW(MAESTRO!$B$3:$B$1000)/((MAESTRO!$B$3:$B$1000="ASMARTALC")*(UPPER(MAESTRO!$L$3:$L$1000)="CONFIRMADO")),ROWS($A$3:A56))),"")</f>
        <v/>
      </c>
      <c r="N56" s="13" t="str">
        <f ca="1">IFERROR(INDEX(MAESTRO!N:N,_xludf.AGGREGATE(15,6,ROW(MAESTRO!$B$3:$B$1000)/((MAESTRO!$B$3:$B$1000="ASMARTALC")*(UPPER(MAESTRO!$L$3:$L$1000)="CONFIRMADO")),ROWS($A$3:A56))),"")</f>
        <v/>
      </c>
      <c r="O56" s="13" t="str">
        <f ca="1">IFERROR(INDEX(MAESTRO!O:O,_xludf.AGGREGATE(15,6,ROW(MAESTRO!$B$3:$B$1000)/((MAESTRO!$B$3:$B$1000="ASMARTALC")*(UPPER(MAESTRO!$L$3:$L$1000)="CONFIRMADO")),ROWS($A$3:A56))),"")</f>
        <v/>
      </c>
      <c r="P56" s="13" t="str">
        <f ca="1">IFERROR(INDEX(MAESTRO!P:P,_xludf.AGGREGATE(15,6,ROW(MAESTRO!$B$3:$B$1000)/((MAESTRO!$B$3:$B$1000="ASMARTALC")*(UPPER(MAESTRO!$L$3:$L$1000)="CONFIRMADO")),ROWS($A$3:A56))),"")</f>
        <v/>
      </c>
      <c r="Q56" s="13" t="str">
        <f ca="1">IFERROR(INDEX(MAESTRO!Q:Q,_xludf.AGGREGATE(15,6,ROW(MAESTRO!$B$3:$B$1000)/((MAESTRO!$B$3:$B$1000="ASMARTALC")*(UPPER(MAESTRO!$L$3:$L$1000)="CONFIRMADO")),ROWS($A$3:A56))),"")</f>
        <v/>
      </c>
      <c r="R56" s="13" t="str">
        <f ca="1">IFERROR(INDEX(MAESTRO!R:R,_xludf.AGGREGATE(15,6,ROW(MAESTRO!$B$3:$B$1000)/((MAESTRO!$B$3:$B$1000="ASMARTALC")*(UPPER(MAESTRO!$L$3:$L$1000)="CONFIRMADO")),ROWS($A$3:A56))),"")</f>
        <v/>
      </c>
      <c r="S56" s="13" t="str">
        <f ca="1">IFERROR(INDEX(MAESTRO!S:S,_xludf.AGGREGATE(15,6,ROW(MAESTRO!$B$3:$B$1000)/((MAESTRO!$B$3:$B$1000="ASMARTALC")*(UPPER(MAESTRO!$L$3:$L$1000)="CONFIRMADO")),ROWS($A$3:A56))),"")</f>
        <v/>
      </c>
      <c r="T56" s="13" t="str">
        <f ca="1">IFERROR(INDEX(MAESTRO!T:T,_xludf.AGGREGATE(15,6,ROW(MAESTRO!$B$3:$B$1000)/((MAESTRO!$B$3:$B$1000="ASMARTALC")*(UPPER(MAESTRO!$L$3:$L$1000)="CONFIRMADO")),ROWS($A$3:A56))),"")</f>
        <v/>
      </c>
      <c r="U56" s="13" t="str">
        <f ca="1">IFERROR(INDEX(MAESTRO!U:U,_xludf.AGGREGATE(15,6,ROW(MAESTRO!$B$3:$B$1000)/((MAESTRO!$B$3:$B$1000="ASMARTALC")*(UPPER(MAESTRO!$L$3:$L$1000)="CONFIRMADO")),ROWS($A$3:A56))),"")</f>
        <v/>
      </c>
      <c r="V56" s="13" t="str">
        <f ca="1">IFERROR(INDEX(MAESTRO!V:V,_xludf.AGGREGATE(15,6,ROW(MAESTRO!$B$3:$B$1000)/((MAESTRO!$B$3:$B$1000="ASMARTALC")*(UPPER(MAESTRO!$L$3:$L$1000)="CONFIRMADO")),ROWS($A$3:A56))),"")</f>
        <v/>
      </c>
      <c r="W56" s="13" t="str">
        <f ca="1">IFERROR(INDEX(MAESTRO!W:W,_xludf.AGGREGATE(15,6,ROW(MAESTRO!$B$3:$B$1000)/((MAESTRO!$B$3:$B$1000="ASMARTALC")*(UPPER(MAESTRO!$L$3:$L$1000)="CONFIRMADO")),ROWS($A$3:A56))),"")</f>
        <v/>
      </c>
      <c r="X56" s="13" t="str">
        <f ca="1">IFERROR(INDEX(MAESTRO!X:X,_xludf.AGGREGATE(15,6,ROW(MAESTRO!$B$3:$B$1000)/((MAESTRO!$B$3:$B$1000="ASMARTALC")*(UPPER(MAESTRO!$L$3:$L$1000)="CONFIRMADO")),ROWS($A$3:A56))),"")</f>
        <v/>
      </c>
    </row>
    <row r="57" spans="1:24" ht="22.05" customHeight="1">
      <c r="A57" s="10" t="str">
        <f ca="1">IFERROR(INDEX(MAESTRO!A:A,_xludf.AGGREGATE(15,6,ROW(MAESTRO!$B$3:$B$1000)/((MAESTRO!$B$3:$B$1000="ASMARTALC")*(UPPER(MAESTRO!$L$3:$L$1000)="CONFIRMADO")),ROWS($A$3:A57))),"")</f>
        <v/>
      </c>
      <c r="B57" s="10" t="str">
        <f ca="1">IFERROR(INDEX(MAESTRO!B:B,_xludf.AGGREGATE(15,6,ROW(MAESTRO!$B$3:$B$1000)/((MAESTRO!$B$3:$B$1000="ASMARTALC")*(UPPER(MAESTRO!$L$3:$L$1000)="CONFIRMADO")),ROWS($A$3:A57))),"")</f>
        <v/>
      </c>
      <c r="C57" s="10" t="str">
        <f ca="1">IFERROR(INDEX(MAESTRO!C:C,_xludf.AGGREGATE(15,6,ROW(MAESTRO!$B$3:$B$1000)/((MAESTRO!$B$3:$B$1000="ASMARTALC")*(UPPER(MAESTRO!$L$3:$L$1000)="CONFIRMADO")),ROWS($A$3:A57))),"")</f>
        <v/>
      </c>
      <c r="D57" s="10" t="str">
        <f ca="1">IFERROR(INDEX(MAESTRO!D:D,_xludf.AGGREGATE(15,6,ROW(MAESTRO!$B$3:$B$1000)/((MAESTRO!$B$3:$B$1000="ASMARTALC")*(UPPER(MAESTRO!$L$3:$L$1000)="CONFIRMADO")),ROWS($A$3:A57))),"")</f>
        <v/>
      </c>
      <c r="E57" s="10" t="str">
        <f ca="1">IFERROR(INDEX(MAESTRO!E:E,_xludf.AGGREGATE(15,6,ROW(MAESTRO!$B$3:$B$1000)/((MAESTRO!$B$3:$B$1000="ASMARTALC")*(UPPER(MAESTRO!$L$3:$L$1000)="CONFIRMADO")),ROWS($A$3:A57))),"")</f>
        <v/>
      </c>
      <c r="F57" s="10" t="str">
        <f ca="1">IFERROR(INDEX(MAESTRO!F:F,_xludf.AGGREGATE(15,6,ROW(MAESTRO!$B$3:$B$1000)/((MAESTRO!$B$3:$B$1000="ASMARTALC")*(UPPER(MAESTRO!$L$3:$L$1000)="CONFIRMADO")),ROWS($A$3:A57))),"")</f>
        <v/>
      </c>
      <c r="G57" s="10" t="str">
        <f ca="1">IFERROR(INDEX(MAESTRO!G:G,_xludf.AGGREGATE(15,6,ROW(MAESTRO!$B$3:$B$1000)/((MAESTRO!$B$3:$B$1000="ASMARTALC")*(UPPER(MAESTRO!$L$3:$L$1000)="CONFIRMADO")),ROWS($A$3:A57))),"")</f>
        <v/>
      </c>
      <c r="H57" s="10" t="str">
        <f ca="1">IFERROR(INDEX(MAESTRO!H:H,_xludf.AGGREGATE(15,6,ROW(MAESTRO!$B$3:$B$1000)/((MAESTRO!$B$3:$B$1000="ASMARTALC")*(UPPER(MAESTRO!$L$3:$L$1000)="CONFIRMADO")),ROWS($A$3:A57))),"")</f>
        <v/>
      </c>
      <c r="I57" s="10" t="str">
        <f ca="1">IFERROR(INDEX(MAESTRO!I:I,_xludf.AGGREGATE(15,6,ROW(MAESTRO!$B$3:$B$1000)/((MAESTRO!$B$3:$B$1000="ASMARTALC")*(UPPER(MAESTRO!$L$3:$L$1000)="CONFIRMADO")),ROWS($A$3:A57))),"")</f>
        <v/>
      </c>
      <c r="J57" s="10" t="str">
        <f ca="1">IFERROR(INDEX(MAESTRO!J:J,_xludf.AGGREGATE(15,6,ROW(MAESTRO!$B$3:$B$1000)/((MAESTRO!$B$3:$B$1000="ASMARTALC")*(UPPER(MAESTRO!$L$3:$L$1000)="CONFIRMADO")),ROWS($A$3:A57))),"")</f>
        <v/>
      </c>
      <c r="K57" s="10" t="str">
        <f ca="1">IFERROR(INDEX(MAESTRO!K:K,_xludf.AGGREGATE(15,6,ROW(MAESTRO!$B$3:$B$1000)/((MAESTRO!$B$3:$B$1000="ASMARTALC")*(UPPER(MAESTRO!$L$3:$L$1000)="CONFIRMADO")),ROWS($A$3:A57))),"")</f>
        <v/>
      </c>
      <c r="L57" s="10" t="str">
        <f ca="1">IFERROR(INDEX(MAESTRO!L:L,_xludf.AGGREGATE(15,6,ROW(MAESTRO!$B$3:$B$1000)/((MAESTRO!$B$3:$B$1000="ASMARTALC")*(UPPER(MAESTRO!$L$3:$L$1000)="CONFIRMADO")),ROWS($A$3:A57))),"")</f>
        <v/>
      </c>
      <c r="M57" s="10" t="str">
        <f ca="1">IFERROR(INDEX(MAESTRO!M:M,_xludf.AGGREGATE(15,6,ROW(MAESTRO!$B$3:$B$1000)/((MAESTRO!$B$3:$B$1000="ASMARTALC")*(UPPER(MAESTRO!$L$3:$L$1000)="CONFIRMADO")),ROWS($A$3:A57))),"")</f>
        <v/>
      </c>
      <c r="N57" s="10" t="str">
        <f ca="1">IFERROR(INDEX(MAESTRO!N:N,_xludf.AGGREGATE(15,6,ROW(MAESTRO!$B$3:$B$1000)/((MAESTRO!$B$3:$B$1000="ASMARTALC")*(UPPER(MAESTRO!$L$3:$L$1000)="CONFIRMADO")),ROWS($A$3:A57))),"")</f>
        <v/>
      </c>
      <c r="O57" s="10" t="str">
        <f ca="1">IFERROR(INDEX(MAESTRO!O:O,_xludf.AGGREGATE(15,6,ROW(MAESTRO!$B$3:$B$1000)/((MAESTRO!$B$3:$B$1000="ASMARTALC")*(UPPER(MAESTRO!$L$3:$L$1000)="CONFIRMADO")),ROWS($A$3:A57))),"")</f>
        <v/>
      </c>
      <c r="P57" s="10" t="str">
        <f ca="1">IFERROR(INDEX(MAESTRO!P:P,_xludf.AGGREGATE(15,6,ROW(MAESTRO!$B$3:$B$1000)/((MAESTRO!$B$3:$B$1000="ASMARTALC")*(UPPER(MAESTRO!$L$3:$L$1000)="CONFIRMADO")),ROWS($A$3:A57))),"")</f>
        <v/>
      </c>
      <c r="Q57" s="10" t="str">
        <f ca="1">IFERROR(INDEX(MAESTRO!Q:Q,_xludf.AGGREGATE(15,6,ROW(MAESTRO!$B$3:$B$1000)/((MAESTRO!$B$3:$B$1000="ASMARTALC")*(UPPER(MAESTRO!$L$3:$L$1000)="CONFIRMADO")),ROWS($A$3:A57))),"")</f>
        <v/>
      </c>
      <c r="R57" s="10" t="str">
        <f ca="1">IFERROR(INDEX(MAESTRO!R:R,_xludf.AGGREGATE(15,6,ROW(MAESTRO!$B$3:$B$1000)/((MAESTRO!$B$3:$B$1000="ASMARTALC")*(UPPER(MAESTRO!$L$3:$L$1000)="CONFIRMADO")),ROWS($A$3:A57))),"")</f>
        <v/>
      </c>
      <c r="S57" s="10" t="str">
        <f ca="1">IFERROR(INDEX(MAESTRO!S:S,_xludf.AGGREGATE(15,6,ROW(MAESTRO!$B$3:$B$1000)/((MAESTRO!$B$3:$B$1000="ASMARTALC")*(UPPER(MAESTRO!$L$3:$L$1000)="CONFIRMADO")),ROWS($A$3:A57))),"")</f>
        <v/>
      </c>
      <c r="T57" s="10" t="str">
        <f ca="1">IFERROR(INDEX(MAESTRO!T:T,_xludf.AGGREGATE(15,6,ROW(MAESTRO!$B$3:$B$1000)/((MAESTRO!$B$3:$B$1000="ASMARTALC")*(UPPER(MAESTRO!$L$3:$L$1000)="CONFIRMADO")),ROWS($A$3:A57))),"")</f>
        <v/>
      </c>
      <c r="U57" s="10" t="str">
        <f ca="1">IFERROR(INDEX(MAESTRO!U:U,_xludf.AGGREGATE(15,6,ROW(MAESTRO!$B$3:$B$1000)/((MAESTRO!$B$3:$B$1000="ASMARTALC")*(UPPER(MAESTRO!$L$3:$L$1000)="CONFIRMADO")),ROWS($A$3:A57))),"")</f>
        <v/>
      </c>
      <c r="V57" s="10" t="str">
        <f ca="1">IFERROR(INDEX(MAESTRO!V:V,_xludf.AGGREGATE(15,6,ROW(MAESTRO!$B$3:$B$1000)/((MAESTRO!$B$3:$B$1000="ASMARTALC")*(UPPER(MAESTRO!$L$3:$L$1000)="CONFIRMADO")),ROWS($A$3:A57))),"")</f>
        <v/>
      </c>
      <c r="W57" s="10" t="str">
        <f ca="1">IFERROR(INDEX(MAESTRO!W:W,_xludf.AGGREGATE(15,6,ROW(MAESTRO!$B$3:$B$1000)/((MAESTRO!$B$3:$B$1000="ASMARTALC")*(UPPER(MAESTRO!$L$3:$L$1000)="CONFIRMADO")),ROWS($A$3:A57))),"")</f>
        <v/>
      </c>
      <c r="X57" s="10" t="str">
        <f ca="1">IFERROR(INDEX(MAESTRO!X:X,_xludf.AGGREGATE(15,6,ROW(MAESTRO!$B$3:$B$1000)/((MAESTRO!$B$3:$B$1000="ASMARTALC")*(UPPER(MAESTRO!$L$3:$L$1000)="CONFIRMADO")),ROWS($A$3:A57))),"")</f>
        <v/>
      </c>
    </row>
    <row r="58" spans="1:24" ht="22.05" customHeight="1">
      <c r="A58" s="13" t="str">
        <f ca="1">IFERROR(INDEX(MAESTRO!A:A,_xludf.AGGREGATE(15,6,ROW(MAESTRO!$B$3:$B$1000)/((MAESTRO!$B$3:$B$1000="ASMARTALC")*(UPPER(MAESTRO!$L$3:$L$1000)="CONFIRMADO")),ROWS($A$3:A58))),"")</f>
        <v/>
      </c>
      <c r="B58" s="13" t="str">
        <f ca="1">IFERROR(INDEX(MAESTRO!B:B,_xludf.AGGREGATE(15,6,ROW(MAESTRO!$B$3:$B$1000)/((MAESTRO!$B$3:$B$1000="ASMARTALC")*(UPPER(MAESTRO!$L$3:$L$1000)="CONFIRMADO")),ROWS($A$3:A58))),"")</f>
        <v/>
      </c>
      <c r="C58" s="13" t="str">
        <f ca="1">IFERROR(INDEX(MAESTRO!C:C,_xludf.AGGREGATE(15,6,ROW(MAESTRO!$B$3:$B$1000)/((MAESTRO!$B$3:$B$1000="ASMARTALC")*(UPPER(MAESTRO!$L$3:$L$1000)="CONFIRMADO")),ROWS($A$3:A58))),"")</f>
        <v/>
      </c>
      <c r="D58" s="13" t="str">
        <f ca="1">IFERROR(INDEX(MAESTRO!D:D,_xludf.AGGREGATE(15,6,ROW(MAESTRO!$B$3:$B$1000)/((MAESTRO!$B$3:$B$1000="ASMARTALC")*(UPPER(MAESTRO!$L$3:$L$1000)="CONFIRMADO")),ROWS($A$3:A58))),"")</f>
        <v/>
      </c>
      <c r="E58" s="13" t="str">
        <f ca="1">IFERROR(INDEX(MAESTRO!E:E,_xludf.AGGREGATE(15,6,ROW(MAESTRO!$B$3:$B$1000)/((MAESTRO!$B$3:$B$1000="ASMARTALC")*(UPPER(MAESTRO!$L$3:$L$1000)="CONFIRMADO")),ROWS($A$3:A58))),"")</f>
        <v/>
      </c>
      <c r="F58" s="13" t="str">
        <f ca="1">IFERROR(INDEX(MAESTRO!F:F,_xludf.AGGREGATE(15,6,ROW(MAESTRO!$B$3:$B$1000)/((MAESTRO!$B$3:$B$1000="ASMARTALC")*(UPPER(MAESTRO!$L$3:$L$1000)="CONFIRMADO")),ROWS($A$3:A58))),"")</f>
        <v/>
      </c>
      <c r="G58" s="13" t="str">
        <f ca="1">IFERROR(INDEX(MAESTRO!G:G,_xludf.AGGREGATE(15,6,ROW(MAESTRO!$B$3:$B$1000)/((MAESTRO!$B$3:$B$1000="ASMARTALC")*(UPPER(MAESTRO!$L$3:$L$1000)="CONFIRMADO")),ROWS($A$3:A58))),"")</f>
        <v/>
      </c>
      <c r="H58" s="13" t="str">
        <f ca="1">IFERROR(INDEX(MAESTRO!H:H,_xludf.AGGREGATE(15,6,ROW(MAESTRO!$B$3:$B$1000)/((MAESTRO!$B$3:$B$1000="ASMARTALC")*(UPPER(MAESTRO!$L$3:$L$1000)="CONFIRMADO")),ROWS($A$3:A58))),"")</f>
        <v/>
      </c>
      <c r="I58" s="13" t="str">
        <f ca="1">IFERROR(INDEX(MAESTRO!I:I,_xludf.AGGREGATE(15,6,ROW(MAESTRO!$B$3:$B$1000)/((MAESTRO!$B$3:$B$1000="ASMARTALC")*(UPPER(MAESTRO!$L$3:$L$1000)="CONFIRMADO")),ROWS($A$3:A58))),"")</f>
        <v/>
      </c>
      <c r="J58" s="13" t="str">
        <f ca="1">IFERROR(INDEX(MAESTRO!J:J,_xludf.AGGREGATE(15,6,ROW(MAESTRO!$B$3:$B$1000)/((MAESTRO!$B$3:$B$1000="ASMARTALC")*(UPPER(MAESTRO!$L$3:$L$1000)="CONFIRMADO")),ROWS($A$3:A58))),"")</f>
        <v/>
      </c>
      <c r="K58" s="13" t="str">
        <f ca="1">IFERROR(INDEX(MAESTRO!K:K,_xludf.AGGREGATE(15,6,ROW(MAESTRO!$B$3:$B$1000)/((MAESTRO!$B$3:$B$1000="ASMARTALC")*(UPPER(MAESTRO!$L$3:$L$1000)="CONFIRMADO")),ROWS($A$3:A58))),"")</f>
        <v/>
      </c>
      <c r="L58" s="13" t="str">
        <f ca="1">IFERROR(INDEX(MAESTRO!L:L,_xludf.AGGREGATE(15,6,ROW(MAESTRO!$B$3:$B$1000)/((MAESTRO!$B$3:$B$1000="ASMARTALC")*(UPPER(MAESTRO!$L$3:$L$1000)="CONFIRMADO")),ROWS($A$3:A58))),"")</f>
        <v/>
      </c>
      <c r="M58" s="13" t="str">
        <f ca="1">IFERROR(INDEX(MAESTRO!M:M,_xludf.AGGREGATE(15,6,ROW(MAESTRO!$B$3:$B$1000)/((MAESTRO!$B$3:$B$1000="ASMARTALC")*(UPPER(MAESTRO!$L$3:$L$1000)="CONFIRMADO")),ROWS($A$3:A58))),"")</f>
        <v/>
      </c>
      <c r="N58" s="13" t="str">
        <f ca="1">IFERROR(INDEX(MAESTRO!N:N,_xludf.AGGREGATE(15,6,ROW(MAESTRO!$B$3:$B$1000)/((MAESTRO!$B$3:$B$1000="ASMARTALC")*(UPPER(MAESTRO!$L$3:$L$1000)="CONFIRMADO")),ROWS($A$3:A58))),"")</f>
        <v/>
      </c>
      <c r="O58" s="13" t="str">
        <f ca="1">IFERROR(INDEX(MAESTRO!O:O,_xludf.AGGREGATE(15,6,ROW(MAESTRO!$B$3:$B$1000)/((MAESTRO!$B$3:$B$1000="ASMARTALC")*(UPPER(MAESTRO!$L$3:$L$1000)="CONFIRMADO")),ROWS($A$3:A58))),"")</f>
        <v/>
      </c>
      <c r="P58" s="13" t="str">
        <f ca="1">IFERROR(INDEX(MAESTRO!P:P,_xludf.AGGREGATE(15,6,ROW(MAESTRO!$B$3:$B$1000)/((MAESTRO!$B$3:$B$1000="ASMARTALC")*(UPPER(MAESTRO!$L$3:$L$1000)="CONFIRMADO")),ROWS($A$3:A58))),"")</f>
        <v/>
      </c>
      <c r="Q58" s="13" t="str">
        <f ca="1">IFERROR(INDEX(MAESTRO!Q:Q,_xludf.AGGREGATE(15,6,ROW(MAESTRO!$B$3:$B$1000)/((MAESTRO!$B$3:$B$1000="ASMARTALC")*(UPPER(MAESTRO!$L$3:$L$1000)="CONFIRMADO")),ROWS($A$3:A58))),"")</f>
        <v/>
      </c>
      <c r="R58" s="13" t="str">
        <f ca="1">IFERROR(INDEX(MAESTRO!R:R,_xludf.AGGREGATE(15,6,ROW(MAESTRO!$B$3:$B$1000)/((MAESTRO!$B$3:$B$1000="ASMARTALC")*(UPPER(MAESTRO!$L$3:$L$1000)="CONFIRMADO")),ROWS($A$3:A58))),"")</f>
        <v/>
      </c>
      <c r="S58" s="13" t="str">
        <f ca="1">IFERROR(INDEX(MAESTRO!S:S,_xludf.AGGREGATE(15,6,ROW(MAESTRO!$B$3:$B$1000)/((MAESTRO!$B$3:$B$1000="ASMARTALC")*(UPPER(MAESTRO!$L$3:$L$1000)="CONFIRMADO")),ROWS($A$3:A58))),"")</f>
        <v/>
      </c>
      <c r="T58" s="13" t="str">
        <f ca="1">IFERROR(INDEX(MAESTRO!T:T,_xludf.AGGREGATE(15,6,ROW(MAESTRO!$B$3:$B$1000)/((MAESTRO!$B$3:$B$1000="ASMARTALC")*(UPPER(MAESTRO!$L$3:$L$1000)="CONFIRMADO")),ROWS($A$3:A58))),"")</f>
        <v/>
      </c>
      <c r="U58" s="13" t="str">
        <f ca="1">IFERROR(INDEX(MAESTRO!U:U,_xludf.AGGREGATE(15,6,ROW(MAESTRO!$B$3:$B$1000)/((MAESTRO!$B$3:$B$1000="ASMARTALC")*(UPPER(MAESTRO!$L$3:$L$1000)="CONFIRMADO")),ROWS($A$3:A58))),"")</f>
        <v/>
      </c>
      <c r="V58" s="13" t="str">
        <f ca="1">IFERROR(INDEX(MAESTRO!V:V,_xludf.AGGREGATE(15,6,ROW(MAESTRO!$B$3:$B$1000)/((MAESTRO!$B$3:$B$1000="ASMARTALC")*(UPPER(MAESTRO!$L$3:$L$1000)="CONFIRMADO")),ROWS($A$3:A58))),"")</f>
        <v/>
      </c>
      <c r="W58" s="13" t="str">
        <f ca="1">IFERROR(INDEX(MAESTRO!W:W,_xludf.AGGREGATE(15,6,ROW(MAESTRO!$B$3:$B$1000)/((MAESTRO!$B$3:$B$1000="ASMARTALC")*(UPPER(MAESTRO!$L$3:$L$1000)="CONFIRMADO")),ROWS($A$3:A58))),"")</f>
        <v/>
      </c>
      <c r="X58" s="13" t="str">
        <f ca="1">IFERROR(INDEX(MAESTRO!X:X,_xludf.AGGREGATE(15,6,ROW(MAESTRO!$B$3:$B$1000)/((MAESTRO!$B$3:$B$1000="ASMARTALC")*(UPPER(MAESTRO!$L$3:$L$1000)="CONFIRMADO")),ROWS($A$3:A58))),"")</f>
        <v/>
      </c>
    </row>
    <row r="59" spans="1:24" ht="22.05" customHeight="1">
      <c r="A59" s="10" t="str">
        <f ca="1">IFERROR(INDEX(MAESTRO!A:A,_xludf.AGGREGATE(15,6,ROW(MAESTRO!$B$3:$B$1000)/((MAESTRO!$B$3:$B$1000="ASMARTALC")*(UPPER(MAESTRO!$L$3:$L$1000)="CONFIRMADO")),ROWS($A$3:A59))),"")</f>
        <v/>
      </c>
      <c r="B59" s="10" t="str">
        <f ca="1">IFERROR(INDEX(MAESTRO!B:B,_xludf.AGGREGATE(15,6,ROW(MAESTRO!$B$3:$B$1000)/((MAESTRO!$B$3:$B$1000="ASMARTALC")*(UPPER(MAESTRO!$L$3:$L$1000)="CONFIRMADO")),ROWS($A$3:A59))),"")</f>
        <v/>
      </c>
      <c r="C59" s="10" t="str">
        <f ca="1">IFERROR(INDEX(MAESTRO!C:C,_xludf.AGGREGATE(15,6,ROW(MAESTRO!$B$3:$B$1000)/((MAESTRO!$B$3:$B$1000="ASMARTALC")*(UPPER(MAESTRO!$L$3:$L$1000)="CONFIRMADO")),ROWS($A$3:A59))),"")</f>
        <v/>
      </c>
      <c r="D59" s="10" t="str">
        <f ca="1">IFERROR(INDEX(MAESTRO!D:D,_xludf.AGGREGATE(15,6,ROW(MAESTRO!$B$3:$B$1000)/((MAESTRO!$B$3:$B$1000="ASMARTALC")*(UPPER(MAESTRO!$L$3:$L$1000)="CONFIRMADO")),ROWS($A$3:A59))),"")</f>
        <v/>
      </c>
      <c r="E59" s="10" t="str">
        <f ca="1">IFERROR(INDEX(MAESTRO!E:E,_xludf.AGGREGATE(15,6,ROW(MAESTRO!$B$3:$B$1000)/((MAESTRO!$B$3:$B$1000="ASMARTALC")*(UPPER(MAESTRO!$L$3:$L$1000)="CONFIRMADO")),ROWS($A$3:A59))),"")</f>
        <v/>
      </c>
      <c r="F59" s="10" t="str">
        <f ca="1">IFERROR(INDEX(MAESTRO!F:F,_xludf.AGGREGATE(15,6,ROW(MAESTRO!$B$3:$B$1000)/((MAESTRO!$B$3:$B$1000="ASMARTALC")*(UPPER(MAESTRO!$L$3:$L$1000)="CONFIRMADO")),ROWS($A$3:A59))),"")</f>
        <v/>
      </c>
      <c r="G59" s="10" t="str">
        <f ca="1">IFERROR(INDEX(MAESTRO!G:G,_xludf.AGGREGATE(15,6,ROW(MAESTRO!$B$3:$B$1000)/((MAESTRO!$B$3:$B$1000="ASMARTALC")*(UPPER(MAESTRO!$L$3:$L$1000)="CONFIRMADO")),ROWS($A$3:A59))),"")</f>
        <v/>
      </c>
      <c r="H59" s="10" t="str">
        <f ca="1">IFERROR(INDEX(MAESTRO!H:H,_xludf.AGGREGATE(15,6,ROW(MAESTRO!$B$3:$B$1000)/((MAESTRO!$B$3:$B$1000="ASMARTALC")*(UPPER(MAESTRO!$L$3:$L$1000)="CONFIRMADO")),ROWS($A$3:A59))),"")</f>
        <v/>
      </c>
      <c r="I59" s="10" t="str">
        <f ca="1">IFERROR(INDEX(MAESTRO!I:I,_xludf.AGGREGATE(15,6,ROW(MAESTRO!$B$3:$B$1000)/((MAESTRO!$B$3:$B$1000="ASMARTALC")*(UPPER(MAESTRO!$L$3:$L$1000)="CONFIRMADO")),ROWS($A$3:A59))),"")</f>
        <v/>
      </c>
      <c r="J59" s="10" t="str">
        <f ca="1">IFERROR(INDEX(MAESTRO!J:J,_xludf.AGGREGATE(15,6,ROW(MAESTRO!$B$3:$B$1000)/((MAESTRO!$B$3:$B$1000="ASMARTALC")*(UPPER(MAESTRO!$L$3:$L$1000)="CONFIRMADO")),ROWS($A$3:A59))),"")</f>
        <v/>
      </c>
      <c r="K59" s="10" t="str">
        <f ca="1">IFERROR(INDEX(MAESTRO!K:K,_xludf.AGGREGATE(15,6,ROW(MAESTRO!$B$3:$B$1000)/((MAESTRO!$B$3:$B$1000="ASMARTALC")*(UPPER(MAESTRO!$L$3:$L$1000)="CONFIRMADO")),ROWS($A$3:A59))),"")</f>
        <v/>
      </c>
      <c r="L59" s="10" t="str">
        <f ca="1">IFERROR(INDEX(MAESTRO!L:L,_xludf.AGGREGATE(15,6,ROW(MAESTRO!$B$3:$B$1000)/((MAESTRO!$B$3:$B$1000="ASMARTALC")*(UPPER(MAESTRO!$L$3:$L$1000)="CONFIRMADO")),ROWS($A$3:A59))),"")</f>
        <v/>
      </c>
      <c r="M59" s="10" t="str">
        <f ca="1">IFERROR(INDEX(MAESTRO!M:M,_xludf.AGGREGATE(15,6,ROW(MAESTRO!$B$3:$B$1000)/((MAESTRO!$B$3:$B$1000="ASMARTALC")*(UPPER(MAESTRO!$L$3:$L$1000)="CONFIRMADO")),ROWS($A$3:A59))),"")</f>
        <v/>
      </c>
      <c r="N59" s="10" t="str">
        <f ca="1">IFERROR(INDEX(MAESTRO!N:N,_xludf.AGGREGATE(15,6,ROW(MAESTRO!$B$3:$B$1000)/((MAESTRO!$B$3:$B$1000="ASMARTALC")*(UPPER(MAESTRO!$L$3:$L$1000)="CONFIRMADO")),ROWS($A$3:A59))),"")</f>
        <v/>
      </c>
      <c r="O59" s="10" t="str">
        <f ca="1">IFERROR(INDEX(MAESTRO!O:O,_xludf.AGGREGATE(15,6,ROW(MAESTRO!$B$3:$B$1000)/((MAESTRO!$B$3:$B$1000="ASMARTALC")*(UPPER(MAESTRO!$L$3:$L$1000)="CONFIRMADO")),ROWS($A$3:A59))),"")</f>
        <v/>
      </c>
      <c r="P59" s="10" t="str">
        <f ca="1">IFERROR(INDEX(MAESTRO!P:P,_xludf.AGGREGATE(15,6,ROW(MAESTRO!$B$3:$B$1000)/((MAESTRO!$B$3:$B$1000="ASMARTALC")*(UPPER(MAESTRO!$L$3:$L$1000)="CONFIRMADO")),ROWS($A$3:A59))),"")</f>
        <v/>
      </c>
      <c r="Q59" s="10" t="str">
        <f ca="1">IFERROR(INDEX(MAESTRO!Q:Q,_xludf.AGGREGATE(15,6,ROW(MAESTRO!$B$3:$B$1000)/((MAESTRO!$B$3:$B$1000="ASMARTALC")*(UPPER(MAESTRO!$L$3:$L$1000)="CONFIRMADO")),ROWS($A$3:A59))),"")</f>
        <v/>
      </c>
      <c r="R59" s="10" t="str">
        <f ca="1">IFERROR(INDEX(MAESTRO!R:R,_xludf.AGGREGATE(15,6,ROW(MAESTRO!$B$3:$B$1000)/((MAESTRO!$B$3:$B$1000="ASMARTALC")*(UPPER(MAESTRO!$L$3:$L$1000)="CONFIRMADO")),ROWS($A$3:A59))),"")</f>
        <v/>
      </c>
      <c r="S59" s="10" t="str">
        <f ca="1">IFERROR(INDEX(MAESTRO!S:S,_xludf.AGGREGATE(15,6,ROW(MAESTRO!$B$3:$B$1000)/((MAESTRO!$B$3:$B$1000="ASMARTALC")*(UPPER(MAESTRO!$L$3:$L$1000)="CONFIRMADO")),ROWS($A$3:A59))),"")</f>
        <v/>
      </c>
      <c r="T59" s="10" t="str">
        <f ca="1">IFERROR(INDEX(MAESTRO!T:T,_xludf.AGGREGATE(15,6,ROW(MAESTRO!$B$3:$B$1000)/((MAESTRO!$B$3:$B$1000="ASMARTALC")*(UPPER(MAESTRO!$L$3:$L$1000)="CONFIRMADO")),ROWS($A$3:A59))),"")</f>
        <v/>
      </c>
      <c r="U59" s="10" t="str">
        <f ca="1">IFERROR(INDEX(MAESTRO!U:U,_xludf.AGGREGATE(15,6,ROW(MAESTRO!$B$3:$B$1000)/((MAESTRO!$B$3:$B$1000="ASMARTALC")*(UPPER(MAESTRO!$L$3:$L$1000)="CONFIRMADO")),ROWS($A$3:A59))),"")</f>
        <v/>
      </c>
      <c r="V59" s="10" t="str">
        <f ca="1">IFERROR(INDEX(MAESTRO!V:V,_xludf.AGGREGATE(15,6,ROW(MAESTRO!$B$3:$B$1000)/((MAESTRO!$B$3:$B$1000="ASMARTALC")*(UPPER(MAESTRO!$L$3:$L$1000)="CONFIRMADO")),ROWS($A$3:A59))),"")</f>
        <v/>
      </c>
      <c r="W59" s="10" t="str">
        <f ca="1">IFERROR(INDEX(MAESTRO!W:W,_xludf.AGGREGATE(15,6,ROW(MAESTRO!$B$3:$B$1000)/((MAESTRO!$B$3:$B$1000="ASMARTALC")*(UPPER(MAESTRO!$L$3:$L$1000)="CONFIRMADO")),ROWS($A$3:A59))),"")</f>
        <v/>
      </c>
      <c r="X59" s="10" t="str">
        <f ca="1">IFERROR(INDEX(MAESTRO!X:X,_xludf.AGGREGATE(15,6,ROW(MAESTRO!$B$3:$B$1000)/((MAESTRO!$B$3:$B$1000="ASMARTALC")*(UPPER(MAESTRO!$L$3:$L$1000)="CONFIRMADO")),ROWS($A$3:A59))),"")</f>
        <v/>
      </c>
    </row>
    <row r="60" spans="1:24" ht="22.05" customHeight="1">
      <c r="A60" s="13" t="str">
        <f ca="1">IFERROR(INDEX(MAESTRO!A:A,_xludf.AGGREGATE(15,6,ROW(MAESTRO!$B$3:$B$1000)/((MAESTRO!$B$3:$B$1000="ASMARTALC")*(UPPER(MAESTRO!$L$3:$L$1000)="CONFIRMADO")),ROWS($A$3:A60))),"")</f>
        <v/>
      </c>
      <c r="B60" s="13" t="str">
        <f ca="1">IFERROR(INDEX(MAESTRO!B:B,_xludf.AGGREGATE(15,6,ROW(MAESTRO!$B$3:$B$1000)/((MAESTRO!$B$3:$B$1000="ASMARTALC")*(UPPER(MAESTRO!$L$3:$L$1000)="CONFIRMADO")),ROWS($A$3:A60))),"")</f>
        <v/>
      </c>
      <c r="C60" s="13" t="str">
        <f ca="1">IFERROR(INDEX(MAESTRO!C:C,_xludf.AGGREGATE(15,6,ROW(MAESTRO!$B$3:$B$1000)/((MAESTRO!$B$3:$B$1000="ASMARTALC")*(UPPER(MAESTRO!$L$3:$L$1000)="CONFIRMADO")),ROWS($A$3:A60))),"")</f>
        <v/>
      </c>
      <c r="D60" s="13" t="str">
        <f ca="1">IFERROR(INDEX(MAESTRO!D:D,_xludf.AGGREGATE(15,6,ROW(MAESTRO!$B$3:$B$1000)/((MAESTRO!$B$3:$B$1000="ASMARTALC")*(UPPER(MAESTRO!$L$3:$L$1000)="CONFIRMADO")),ROWS($A$3:A60))),"")</f>
        <v/>
      </c>
      <c r="E60" s="13" t="str">
        <f ca="1">IFERROR(INDEX(MAESTRO!E:E,_xludf.AGGREGATE(15,6,ROW(MAESTRO!$B$3:$B$1000)/((MAESTRO!$B$3:$B$1000="ASMARTALC")*(UPPER(MAESTRO!$L$3:$L$1000)="CONFIRMADO")),ROWS($A$3:A60))),"")</f>
        <v/>
      </c>
      <c r="F60" s="13" t="str">
        <f ca="1">IFERROR(INDEX(MAESTRO!F:F,_xludf.AGGREGATE(15,6,ROW(MAESTRO!$B$3:$B$1000)/((MAESTRO!$B$3:$B$1000="ASMARTALC")*(UPPER(MAESTRO!$L$3:$L$1000)="CONFIRMADO")),ROWS($A$3:A60))),"")</f>
        <v/>
      </c>
      <c r="G60" s="13" t="str">
        <f ca="1">IFERROR(INDEX(MAESTRO!G:G,_xludf.AGGREGATE(15,6,ROW(MAESTRO!$B$3:$B$1000)/((MAESTRO!$B$3:$B$1000="ASMARTALC")*(UPPER(MAESTRO!$L$3:$L$1000)="CONFIRMADO")),ROWS($A$3:A60))),"")</f>
        <v/>
      </c>
      <c r="H60" s="13" t="str">
        <f ca="1">IFERROR(INDEX(MAESTRO!H:H,_xludf.AGGREGATE(15,6,ROW(MAESTRO!$B$3:$B$1000)/((MAESTRO!$B$3:$B$1000="ASMARTALC")*(UPPER(MAESTRO!$L$3:$L$1000)="CONFIRMADO")),ROWS($A$3:A60))),"")</f>
        <v/>
      </c>
      <c r="I60" s="13" t="str">
        <f ca="1">IFERROR(INDEX(MAESTRO!I:I,_xludf.AGGREGATE(15,6,ROW(MAESTRO!$B$3:$B$1000)/((MAESTRO!$B$3:$B$1000="ASMARTALC")*(UPPER(MAESTRO!$L$3:$L$1000)="CONFIRMADO")),ROWS($A$3:A60))),"")</f>
        <v/>
      </c>
      <c r="J60" s="13" t="str">
        <f ca="1">IFERROR(INDEX(MAESTRO!J:J,_xludf.AGGREGATE(15,6,ROW(MAESTRO!$B$3:$B$1000)/((MAESTRO!$B$3:$B$1000="ASMARTALC")*(UPPER(MAESTRO!$L$3:$L$1000)="CONFIRMADO")),ROWS($A$3:A60))),"")</f>
        <v/>
      </c>
      <c r="K60" s="13" t="str">
        <f ca="1">IFERROR(INDEX(MAESTRO!K:K,_xludf.AGGREGATE(15,6,ROW(MAESTRO!$B$3:$B$1000)/((MAESTRO!$B$3:$B$1000="ASMARTALC")*(UPPER(MAESTRO!$L$3:$L$1000)="CONFIRMADO")),ROWS($A$3:A60))),"")</f>
        <v/>
      </c>
      <c r="L60" s="13" t="str">
        <f ca="1">IFERROR(INDEX(MAESTRO!L:L,_xludf.AGGREGATE(15,6,ROW(MAESTRO!$B$3:$B$1000)/((MAESTRO!$B$3:$B$1000="ASMARTALC")*(UPPER(MAESTRO!$L$3:$L$1000)="CONFIRMADO")),ROWS($A$3:A60))),"")</f>
        <v/>
      </c>
      <c r="M60" s="13" t="str">
        <f ca="1">IFERROR(INDEX(MAESTRO!M:M,_xludf.AGGREGATE(15,6,ROW(MAESTRO!$B$3:$B$1000)/((MAESTRO!$B$3:$B$1000="ASMARTALC")*(UPPER(MAESTRO!$L$3:$L$1000)="CONFIRMADO")),ROWS($A$3:A60))),"")</f>
        <v/>
      </c>
      <c r="N60" s="13" t="str">
        <f ca="1">IFERROR(INDEX(MAESTRO!N:N,_xludf.AGGREGATE(15,6,ROW(MAESTRO!$B$3:$B$1000)/((MAESTRO!$B$3:$B$1000="ASMARTALC")*(UPPER(MAESTRO!$L$3:$L$1000)="CONFIRMADO")),ROWS($A$3:A60))),"")</f>
        <v/>
      </c>
      <c r="O60" s="13" t="str">
        <f ca="1">IFERROR(INDEX(MAESTRO!O:O,_xludf.AGGREGATE(15,6,ROW(MAESTRO!$B$3:$B$1000)/((MAESTRO!$B$3:$B$1000="ASMARTALC")*(UPPER(MAESTRO!$L$3:$L$1000)="CONFIRMADO")),ROWS($A$3:A60))),"")</f>
        <v/>
      </c>
      <c r="P60" s="13" t="str">
        <f ca="1">IFERROR(INDEX(MAESTRO!P:P,_xludf.AGGREGATE(15,6,ROW(MAESTRO!$B$3:$B$1000)/((MAESTRO!$B$3:$B$1000="ASMARTALC")*(UPPER(MAESTRO!$L$3:$L$1000)="CONFIRMADO")),ROWS($A$3:A60))),"")</f>
        <v/>
      </c>
      <c r="Q60" s="13" t="str">
        <f ca="1">IFERROR(INDEX(MAESTRO!Q:Q,_xludf.AGGREGATE(15,6,ROW(MAESTRO!$B$3:$B$1000)/((MAESTRO!$B$3:$B$1000="ASMARTALC")*(UPPER(MAESTRO!$L$3:$L$1000)="CONFIRMADO")),ROWS($A$3:A60))),"")</f>
        <v/>
      </c>
      <c r="R60" s="13" t="str">
        <f ca="1">IFERROR(INDEX(MAESTRO!R:R,_xludf.AGGREGATE(15,6,ROW(MAESTRO!$B$3:$B$1000)/((MAESTRO!$B$3:$B$1000="ASMARTALC")*(UPPER(MAESTRO!$L$3:$L$1000)="CONFIRMADO")),ROWS($A$3:A60))),"")</f>
        <v/>
      </c>
      <c r="S60" s="13" t="str">
        <f ca="1">IFERROR(INDEX(MAESTRO!S:S,_xludf.AGGREGATE(15,6,ROW(MAESTRO!$B$3:$B$1000)/((MAESTRO!$B$3:$B$1000="ASMARTALC")*(UPPER(MAESTRO!$L$3:$L$1000)="CONFIRMADO")),ROWS($A$3:A60))),"")</f>
        <v/>
      </c>
      <c r="T60" s="13" t="str">
        <f ca="1">IFERROR(INDEX(MAESTRO!T:T,_xludf.AGGREGATE(15,6,ROW(MAESTRO!$B$3:$B$1000)/((MAESTRO!$B$3:$B$1000="ASMARTALC")*(UPPER(MAESTRO!$L$3:$L$1000)="CONFIRMADO")),ROWS($A$3:A60))),"")</f>
        <v/>
      </c>
      <c r="U60" s="13" t="str">
        <f ca="1">IFERROR(INDEX(MAESTRO!U:U,_xludf.AGGREGATE(15,6,ROW(MAESTRO!$B$3:$B$1000)/((MAESTRO!$B$3:$B$1000="ASMARTALC")*(UPPER(MAESTRO!$L$3:$L$1000)="CONFIRMADO")),ROWS($A$3:A60))),"")</f>
        <v/>
      </c>
      <c r="V60" s="13" t="str">
        <f ca="1">IFERROR(INDEX(MAESTRO!V:V,_xludf.AGGREGATE(15,6,ROW(MAESTRO!$B$3:$B$1000)/((MAESTRO!$B$3:$B$1000="ASMARTALC")*(UPPER(MAESTRO!$L$3:$L$1000)="CONFIRMADO")),ROWS($A$3:A60))),"")</f>
        <v/>
      </c>
      <c r="W60" s="13" t="str">
        <f ca="1">IFERROR(INDEX(MAESTRO!W:W,_xludf.AGGREGATE(15,6,ROW(MAESTRO!$B$3:$B$1000)/((MAESTRO!$B$3:$B$1000="ASMARTALC")*(UPPER(MAESTRO!$L$3:$L$1000)="CONFIRMADO")),ROWS($A$3:A60))),"")</f>
        <v/>
      </c>
      <c r="X60" s="13" t="str">
        <f ca="1">IFERROR(INDEX(MAESTRO!X:X,_xludf.AGGREGATE(15,6,ROW(MAESTRO!$B$3:$B$1000)/((MAESTRO!$B$3:$B$1000="ASMARTALC")*(UPPER(MAESTRO!$L$3:$L$1000)="CONFIRMADO")),ROWS($A$3:A60))),"")</f>
        <v/>
      </c>
    </row>
    <row r="61" spans="1:24" ht="22.05" customHeight="1">
      <c r="A61" s="10" t="str">
        <f ca="1">IFERROR(INDEX(MAESTRO!A:A,_xludf.AGGREGATE(15,6,ROW(MAESTRO!$B$3:$B$1000)/((MAESTRO!$B$3:$B$1000="ASMARTALC")*(UPPER(MAESTRO!$L$3:$L$1000)="CONFIRMADO")),ROWS($A$3:A61))),"")</f>
        <v/>
      </c>
      <c r="B61" s="10" t="str">
        <f ca="1">IFERROR(INDEX(MAESTRO!B:B,_xludf.AGGREGATE(15,6,ROW(MAESTRO!$B$3:$B$1000)/((MAESTRO!$B$3:$B$1000="ASMARTALC")*(UPPER(MAESTRO!$L$3:$L$1000)="CONFIRMADO")),ROWS($A$3:A61))),"")</f>
        <v/>
      </c>
      <c r="C61" s="10" t="str">
        <f ca="1">IFERROR(INDEX(MAESTRO!C:C,_xludf.AGGREGATE(15,6,ROW(MAESTRO!$B$3:$B$1000)/((MAESTRO!$B$3:$B$1000="ASMARTALC")*(UPPER(MAESTRO!$L$3:$L$1000)="CONFIRMADO")),ROWS($A$3:A61))),"")</f>
        <v/>
      </c>
      <c r="D61" s="10" t="str">
        <f ca="1">IFERROR(INDEX(MAESTRO!D:D,_xludf.AGGREGATE(15,6,ROW(MAESTRO!$B$3:$B$1000)/((MAESTRO!$B$3:$B$1000="ASMARTALC")*(UPPER(MAESTRO!$L$3:$L$1000)="CONFIRMADO")),ROWS($A$3:A61))),"")</f>
        <v/>
      </c>
      <c r="E61" s="10" t="str">
        <f ca="1">IFERROR(INDEX(MAESTRO!E:E,_xludf.AGGREGATE(15,6,ROW(MAESTRO!$B$3:$B$1000)/((MAESTRO!$B$3:$B$1000="ASMARTALC")*(UPPER(MAESTRO!$L$3:$L$1000)="CONFIRMADO")),ROWS($A$3:A61))),"")</f>
        <v/>
      </c>
      <c r="F61" s="10" t="str">
        <f ca="1">IFERROR(INDEX(MAESTRO!F:F,_xludf.AGGREGATE(15,6,ROW(MAESTRO!$B$3:$B$1000)/((MAESTRO!$B$3:$B$1000="ASMARTALC")*(UPPER(MAESTRO!$L$3:$L$1000)="CONFIRMADO")),ROWS($A$3:A61))),"")</f>
        <v/>
      </c>
      <c r="G61" s="10" t="str">
        <f ca="1">IFERROR(INDEX(MAESTRO!G:G,_xludf.AGGREGATE(15,6,ROW(MAESTRO!$B$3:$B$1000)/((MAESTRO!$B$3:$B$1000="ASMARTALC")*(UPPER(MAESTRO!$L$3:$L$1000)="CONFIRMADO")),ROWS($A$3:A61))),"")</f>
        <v/>
      </c>
      <c r="H61" s="10" t="str">
        <f ca="1">IFERROR(INDEX(MAESTRO!H:H,_xludf.AGGREGATE(15,6,ROW(MAESTRO!$B$3:$B$1000)/((MAESTRO!$B$3:$B$1000="ASMARTALC")*(UPPER(MAESTRO!$L$3:$L$1000)="CONFIRMADO")),ROWS($A$3:A61))),"")</f>
        <v/>
      </c>
      <c r="I61" s="10" t="str">
        <f ca="1">IFERROR(INDEX(MAESTRO!I:I,_xludf.AGGREGATE(15,6,ROW(MAESTRO!$B$3:$B$1000)/((MAESTRO!$B$3:$B$1000="ASMARTALC")*(UPPER(MAESTRO!$L$3:$L$1000)="CONFIRMADO")),ROWS($A$3:A61))),"")</f>
        <v/>
      </c>
      <c r="J61" s="10" t="str">
        <f ca="1">IFERROR(INDEX(MAESTRO!J:J,_xludf.AGGREGATE(15,6,ROW(MAESTRO!$B$3:$B$1000)/((MAESTRO!$B$3:$B$1000="ASMARTALC")*(UPPER(MAESTRO!$L$3:$L$1000)="CONFIRMADO")),ROWS($A$3:A61))),"")</f>
        <v/>
      </c>
      <c r="K61" s="10" t="str">
        <f ca="1">IFERROR(INDEX(MAESTRO!K:K,_xludf.AGGREGATE(15,6,ROW(MAESTRO!$B$3:$B$1000)/((MAESTRO!$B$3:$B$1000="ASMARTALC")*(UPPER(MAESTRO!$L$3:$L$1000)="CONFIRMADO")),ROWS($A$3:A61))),"")</f>
        <v/>
      </c>
      <c r="L61" s="10" t="str">
        <f ca="1">IFERROR(INDEX(MAESTRO!L:L,_xludf.AGGREGATE(15,6,ROW(MAESTRO!$B$3:$B$1000)/((MAESTRO!$B$3:$B$1000="ASMARTALC")*(UPPER(MAESTRO!$L$3:$L$1000)="CONFIRMADO")),ROWS($A$3:A61))),"")</f>
        <v/>
      </c>
      <c r="M61" s="10" t="str">
        <f ca="1">IFERROR(INDEX(MAESTRO!M:M,_xludf.AGGREGATE(15,6,ROW(MAESTRO!$B$3:$B$1000)/((MAESTRO!$B$3:$B$1000="ASMARTALC")*(UPPER(MAESTRO!$L$3:$L$1000)="CONFIRMADO")),ROWS($A$3:A61))),"")</f>
        <v/>
      </c>
      <c r="N61" s="10" t="str">
        <f ca="1">IFERROR(INDEX(MAESTRO!N:N,_xludf.AGGREGATE(15,6,ROW(MAESTRO!$B$3:$B$1000)/((MAESTRO!$B$3:$B$1000="ASMARTALC")*(UPPER(MAESTRO!$L$3:$L$1000)="CONFIRMADO")),ROWS($A$3:A61))),"")</f>
        <v/>
      </c>
      <c r="O61" s="10" t="str">
        <f ca="1">IFERROR(INDEX(MAESTRO!O:O,_xludf.AGGREGATE(15,6,ROW(MAESTRO!$B$3:$B$1000)/((MAESTRO!$B$3:$B$1000="ASMARTALC")*(UPPER(MAESTRO!$L$3:$L$1000)="CONFIRMADO")),ROWS($A$3:A61))),"")</f>
        <v/>
      </c>
      <c r="P61" s="10" t="str">
        <f ca="1">IFERROR(INDEX(MAESTRO!P:P,_xludf.AGGREGATE(15,6,ROW(MAESTRO!$B$3:$B$1000)/((MAESTRO!$B$3:$B$1000="ASMARTALC")*(UPPER(MAESTRO!$L$3:$L$1000)="CONFIRMADO")),ROWS($A$3:A61))),"")</f>
        <v/>
      </c>
      <c r="Q61" s="10" t="str">
        <f ca="1">IFERROR(INDEX(MAESTRO!Q:Q,_xludf.AGGREGATE(15,6,ROW(MAESTRO!$B$3:$B$1000)/((MAESTRO!$B$3:$B$1000="ASMARTALC")*(UPPER(MAESTRO!$L$3:$L$1000)="CONFIRMADO")),ROWS($A$3:A61))),"")</f>
        <v/>
      </c>
      <c r="R61" s="10" t="str">
        <f ca="1">IFERROR(INDEX(MAESTRO!R:R,_xludf.AGGREGATE(15,6,ROW(MAESTRO!$B$3:$B$1000)/((MAESTRO!$B$3:$B$1000="ASMARTALC")*(UPPER(MAESTRO!$L$3:$L$1000)="CONFIRMADO")),ROWS($A$3:A61))),"")</f>
        <v/>
      </c>
      <c r="S61" s="10" t="str">
        <f ca="1">IFERROR(INDEX(MAESTRO!S:S,_xludf.AGGREGATE(15,6,ROW(MAESTRO!$B$3:$B$1000)/((MAESTRO!$B$3:$B$1000="ASMARTALC")*(UPPER(MAESTRO!$L$3:$L$1000)="CONFIRMADO")),ROWS($A$3:A61))),"")</f>
        <v/>
      </c>
      <c r="T61" s="10" t="str">
        <f ca="1">IFERROR(INDEX(MAESTRO!T:T,_xludf.AGGREGATE(15,6,ROW(MAESTRO!$B$3:$B$1000)/((MAESTRO!$B$3:$B$1000="ASMARTALC")*(UPPER(MAESTRO!$L$3:$L$1000)="CONFIRMADO")),ROWS($A$3:A61))),"")</f>
        <v/>
      </c>
      <c r="U61" s="10" t="str">
        <f ca="1">IFERROR(INDEX(MAESTRO!U:U,_xludf.AGGREGATE(15,6,ROW(MAESTRO!$B$3:$B$1000)/((MAESTRO!$B$3:$B$1000="ASMARTALC")*(UPPER(MAESTRO!$L$3:$L$1000)="CONFIRMADO")),ROWS($A$3:A61))),"")</f>
        <v/>
      </c>
      <c r="V61" s="10" t="str">
        <f ca="1">IFERROR(INDEX(MAESTRO!V:V,_xludf.AGGREGATE(15,6,ROW(MAESTRO!$B$3:$B$1000)/((MAESTRO!$B$3:$B$1000="ASMARTALC")*(UPPER(MAESTRO!$L$3:$L$1000)="CONFIRMADO")),ROWS($A$3:A61))),"")</f>
        <v/>
      </c>
      <c r="W61" s="10" t="str">
        <f ca="1">IFERROR(INDEX(MAESTRO!W:W,_xludf.AGGREGATE(15,6,ROW(MAESTRO!$B$3:$B$1000)/((MAESTRO!$B$3:$B$1000="ASMARTALC")*(UPPER(MAESTRO!$L$3:$L$1000)="CONFIRMADO")),ROWS($A$3:A61))),"")</f>
        <v/>
      </c>
      <c r="X61" s="10" t="str">
        <f ca="1">IFERROR(INDEX(MAESTRO!X:X,_xludf.AGGREGATE(15,6,ROW(MAESTRO!$B$3:$B$1000)/((MAESTRO!$B$3:$B$1000="ASMARTALC")*(UPPER(MAESTRO!$L$3:$L$1000)="CONFIRMADO")),ROWS($A$3:A61))),"")</f>
        <v/>
      </c>
    </row>
    <row r="62" spans="1:24" ht="22.05" customHeight="1">
      <c r="A62" s="13" t="str">
        <f ca="1">IFERROR(INDEX(MAESTRO!A:A,_xludf.AGGREGATE(15,6,ROW(MAESTRO!$B$3:$B$1000)/((MAESTRO!$B$3:$B$1000="ASMARTALC")*(UPPER(MAESTRO!$L$3:$L$1000)="CONFIRMADO")),ROWS($A$3:A62))),"")</f>
        <v/>
      </c>
      <c r="B62" s="13" t="str">
        <f ca="1">IFERROR(INDEX(MAESTRO!B:B,_xludf.AGGREGATE(15,6,ROW(MAESTRO!$B$3:$B$1000)/((MAESTRO!$B$3:$B$1000="ASMARTALC")*(UPPER(MAESTRO!$L$3:$L$1000)="CONFIRMADO")),ROWS($A$3:A62))),"")</f>
        <v/>
      </c>
      <c r="C62" s="13" t="str">
        <f ca="1">IFERROR(INDEX(MAESTRO!C:C,_xludf.AGGREGATE(15,6,ROW(MAESTRO!$B$3:$B$1000)/((MAESTRO!$B$3:$B$1000="ASMARTALC")*(UPPER(MAESTRO!$L$3:$L$1000)="CONFIRMADO")),ROWS($A$3:A62))),"")</f>
        <v/>
      </c>
      <c r="D62" s="13" t="str">
        <f ca="1">IFERROR(INDEX(MAESTRO!D:D,_xludf.AGGREGATE(15,6,ROW(MAESTRO!$B$3:$B$1000)/((MAESTRO!$B$3:$B$1000="ASMARTALC")*(UPPER(MAESTRO!$L$3:$L$1000)="CONFIRMADO")),ROWS($A$3:A62))),"")</f>
        <v/>
      </c>
      <c r="E62" s="13" t="str">
        <f ca="1">IFERROR(INDEX(MAESTRO!E:E,_xludf.AGGREGATE(15,6,ROW(MAESTRO!$B$3:$B$1000)/((MAESTRO!$B$3:$B$1000="ASMARTALC")*(UPPER(MAESTRO!$L$3:$L$1000)="CONFIRMADO")),ROWS($A$3:A62))),"")</f>
        <v/>
      </c>
      <c r="F62" s="13" t="str">
        <f ca="1">IFERROR(INDEX(MAESTRO!F:F,_xludf.AGGREGATE(15,6,ROW(MAESTRO!$B$3:$B$1000)/((MAESTRO!$B$3:$B$1000="ASMARTALC")*(UPPER(MAESTRO!$L$3:$L$1000)="CONFIRMADO")),ROWS($A$3:A62))),"")</f>
        <v/>
      </c>
      <c r="G62" s="13" t="str">
        <f ca="1">IFERROR(INDEX(MAESTRO!G:G,_xludf.AGGREGATE(15,6,ROW(MAESTRO!$B$3:$B$1000)/((MAESTRO!$B$3:$B$1000="ASMARTALC")*(UPPER(MAESTRO!$L$3:$L$1000)="CONFIRMADO")),ROWS($A$3:A62))),"")</f>
        <v/>
      </c>
      <c r="H62" s="13" t="str">
        <f ca="1">IFERROR(INDEX(MAESTRO!H:H,_xludf.AGGREGATE(15,6,ROW(MAESTRO!$B$3:$B$1000)/((MAESTRO!$B$3:$B$1000="ASMARTALC")*(UPPER(MAESTRO!$L$3:$L$1000)="CONFIRMADO")),ROWS($A$3:A62))),"")</f>
        <v/>
      </c>
      <c r="I62" s="13" t="str">
        <f ca="1">IFERROR(INDEX(MAESTRO!I:I,_xludf.AGGREGATE(15,6,ROW(MAESTRO!$B$3:$B$1000)/((MAESTRO!$B$3:$B$1000="ASMARTALC")*(UPPER(MAESTRO!$L$3:$L$1000)="CONFIRMADO")),ROWS($A$3:A62))),"")</f>
        <v/>
      </c>
      <c r="J62" s="13" t="str">
        <f ca="1">IFERROR(INDEX(MAESTRO!J:J,_xludf.AGGREGATE(15,6,ROW(MAESTRO!$B$3:$B$1000)/((MAESTRO!$B$3:$B$1000="ASMARTALC")*(UPPER(MAESTRO!$L$3:$L$1000)="CONFIRMADO")),ROWS($A$3:A62))),"")</f>
        <v/>
      </c>
      <c r="K62" s="13" t="str">
        <f ca="1">IFERROR(INDEX(MAESTRO!K:K,_xludf.AGGREGATE(15,6,ROW(MAESTRO!$B$3:$B$1000)/((MAESTRO!$B$3:$B$1000="ASMARTALC")*(UPPER(MAESTRO!$L$3:$L$1000)="CONFIRMADO")),ROWS($A$3:A62))),"")</f>
        <v/>
      </c>
      <c r="L62" s="13" t="str">
        <f ca="1">IFERROR(INDEX(MAESTRO!L:L,_xludf.AGGREGATE(15,6,ROW(MAESTRO!$B$3:$B$1000)/((MAESTRO!$B$3:$B$1000="ASMARTALC")*(UPPER(MAESTRO!$L$3:$L$1000)="CONFIRMADO")),ROWS($A$3:A62))),"")</f>
        <v/>
      </c>
      <c r="M62" s="13" t="str">
        <f ca="1">IFERROR(INDEX(MAESTRO!M:M,_xludf.AGGREGATE(15,6,ROW(MAESTRO!$B$3:$B$1000)/((MAESTRO!$B$3:$B$1000="ASMARTALC")*(UPPER(MAESTRO!$L$3:$L$1000)="CONFIRMADO")),ROWS($A$3:A62))),"")</f>
        <v/>
      </c>
      <c r="N62" s="13" t="str">
        <f ca="1">IFERROR(INDEX(MAESTRO!N:N,_xludf.AGGREGATE(15,6,ROW(MAESTRO!$B$3:$B$1000)/((MAESTRO!$B$3:$B$1000="ASMARTALC")*(UPPER(MAESTRO!$L$3:$L$1000)="CONFIRMADO")),ROWS($A$3:A62))),"")</f>
        <v/>
      </c>
      <c r="O62" s="13" t="str">
        <f ca="1">IFERROR(INDEX(MAESTRO!O:O,_xludf.AGGREGATE(15,6,ROW(MAESTRO!$B$3:$B$1000)/((MAESTRO!$B$3:$B$1000="ASMARTALC")*(UPPER(MAESTRO!$L$3:$L$1000)="CONFIRMADO")),ROWS($A$3:A62))),"")</f>
        <v/>
      </c>
      <c r="P62" s="13" t="str">
        <f ca="1">IFERROR(INDEX(MAESTRO!P:P,_xludf.AGGREGATE(15,6,ROW(MAESTRO!$B$3:$B$1000)/((MAESTRO!$B$3:$B$1000="ASMARTALC")*(UPPER(MAESTRO!$L$3:$L$1000)="CONFIRMADO")),ROWS($A$3:A62))),"")</f>
        <v/>
      </c>
      <c r="Q62" s="13" t="str">
        <f ca="1">IFERROR(INDEX(MAESTRO!Q:Q,_xludf.AGGREGATE(15,6,ROW(MAESTRO!$B$3:$B$1000)/((MAESTRO!$B$3:$B$1000="ASMARTALC")*(UPPER(MAESTRO!$L$3:$L$1000)="CONFIRMADO")),ROWS($A$3:A62))),"")</f>
        <v/>
      </c>
      <c r="R62" s="13" t="str">
        <f ca="1">IFERROR(INDEX(MAESTRO!R:R,_xludf.AGGREGATE(15,6,ROW(MAESTRO!$B$3:$B$1000)/((MAESTRO!$B$3:$B$1000="ASMARTALC")*(UPPER(MAESTRO!$L$3:$L$1000)="CONFIRMADO")),ROWS($A$3:A62))),"")</f>
        <v/>
      </c>
      <c r="S62" s="13" t="str">
        <f ca="1">IFERROR(INDEX(MAESTRO!S:S,_xludf.AGGREGATE(15,6,ROW(MAESTRO!$B$3:$B$1000)/((MAESTRO!$B$3:$B$1000="ASMARTALC")*(UPPER(MAESTRO!$L$3:$L$1000)="CONFIRMADO")),ROWS($A$3:A62))),"")</f>
        <v/>
      </c>
      <c r="T62" s="13" t="str">
        <f ca="1">IFERROR(INDEX(MAESTRO!T:T,_xludf.AGGREGATE(15,6,ROW(MAESTRO!$B$3:$B$1000)/((MAESTRO!$B$3:$B$1000="ASMARTALC")*(UPPER(MAESTRO!$L$3:$L$1000)="CONFIRMADO")),ROWS($A$3:A62))),"")</f>
        <v/>
      </c>
      <c r="U62" s="13" t="str">
        <f ca="1">IFERROR(INDEX(MAESTRO!U:U,_xludf.AGGREGATE(15,6,ROW(MAESTRO!$B$3:$B$1000)/((MAESTRO!$B$3:$B$1000="ASMARTALC")*(UPPER(MAESTRO!$L$3:$L$1000)="CONFIRMADO")),ROWS($A$3:A62))),"")</f>
        <v/>
      </c>
      <c r="V62" s="13" t="str">
        <f ca="1">IFERROR(INDEX(MAESTRO!V:V,_xludf.AGGREGATE(15,6,ROW(MAESTRO!$B$3:$B$1000)/((MAESTRO!$B$3:$B$1000="ASMARTALC")*(UPPER(MAESTRO!$L$3:$L$1000)="CONFIRMADO")),ROWS($A$3:A62))),"")</f>
        <v/>
      </c>
      <c r="W62" s="13" t="str">
        <f ca="1">IFERROR(INDEX(MAESTRO!W:W,_xludf.AGGREGATE(15,6,ROW(MAESTRO!$B$3:$B$1000)/((MAESTRO!$B$3:$B$1000="ASMARTALC")*(UPPER(MAESTRO!$L$3:$L$1000)="CONFIRMADO")),ROWS($A$3:A62))),"")</f>
        <v/>
      </c>
      <c r="X62" s="13" t="str">
        <f ca="1">IFERROR(INDEX(MAESTRO!X:X,_xludf.AGGREGATE(15,6,ROW(MAESTRO!$B$3:$B$1000)/((MAESTRO!$B$3:$B$1000="ASMARTALC")*(UPPER(MAESTRO!$L$3:$L$1000)="CONFIRMADO")),ROWS($A$3:A62))),"")</f>
        <v/>
      </c>
    </row>
    <row r="63" spans="1:24" ht="22.05" customHeight="1">
      <c r="A63" s="10" t="str">
        <f ca="1">IFERROR(INDEX(MAESTRO!A:A,_xludf.AGGREGATE(15,6,ROW(MAESTRO!$B$3:$B$1000)/((MAESTRO!$B$3:$B$1000="ASMARTALC")*(UPPER(MAESTRO!$L$3:$L$1000)="CONFIRMADO")),ROWS($A$3:A63))),"")</f>
        <v/>
      </c>
      <c r="B63" s="10" t="str">
        <f ca="1">IFERROR(INDEX(MAESTRO!B:B,_xludf.AGGREGATE(15,6,ROW(MAESTRO!$B$3:$B$1000)/((MAESTRO!$B$3:$B$1000="ASMARTALC")*(UPPER(MAESTRO!$L$3:$L$1000)="CONFIRMADO")),ROWS($A$3:A63))),"")</f>
        <v/>
      </c>
      <c r="C63" s="10" t="str">
        <f ca="1">IFERROR(INDEX(MAESTRO!C:C,_xludf.AGGREGATE(15,6,ROW(MAESTRO!$B$3:$B$1000)/((MAESTRO!$B$3:$B$1000="ASMARTALC")*(UPPER(MAESTRO!$L$3:$L$1000)="CONFIRMADO")),ROWS($A$3:A63))),"")</f>
        <v/>
      </c>
      <c r="D63" s="10" t="str">
        <f ca="1">IFERROR(INDEX(MAESTRO!D:D,_xludf.AGGREGATE(15,6,ROW(MAESTRO!$B$3:$B$1000)/((MAESTRO!$B$3:$B$1000="ASMARTALC")*(UPPER(MAESTRO!$L$3:$L$1000)="CONFIRMADO")),ROWS($A$3:A63))),"")</f>
        <v/>
      </c>
      <c r="E63" s="10" t="str">
        <f ca="1">IFERROR(INDEX(MAESTRO!E:E,_xludf.AGGREGATE(15,6,ROW(MAESTRO!$B$3:$B$1000)/((MAESTRO!$B$3:$B$1000="ASMARTALC")*(UPPER(MAESTRO!$L$3:$L$1000)="CONFIRMADO")),ROWS($A$3:A63))),"")</f>
        <v/>
      </c>
      <c r="F63" s="10" t="str">
        <f ca="1">IFERROR(INDEX(MAESTRO!F:F,_xludf.AGGREGATE(15,6,ROW(MAESTRO!$B$3:$B$1000)/((MAESTRO!$B$3:$B$1000="ASMARTALC")*(UPPER(MAESTRO!$L$3:$L$1000)="CONFIRMADO")),ROWS($A$3:A63))),"")</f>
        <v/>
      </c>
      <c r="G63" s="10" t="str">
        <f ca="1">IFERROR(INDEX(MAESTRO!G:G,_xludf.AGGREGATE(15,6,ROW(MAESTRO!$B$3:$B$1000)/((MAESTRO!$B$3:$B$1000="ASMARTALC")*(UPPER(MAESTRO!$L$3:$L$1000)="CONFIRMADO")),ROWS($A$3:A63))),"")</f>
        <v/>
      </c>
      <c r="H63" s="10" t="str">
        <f ca="1">IFERROR(INDEX(MAESTRO!H:H,_xludf.AGGREGATE(15,6,ROW(MAESTRO!$B$3:$B$1000)/((MAESTRO!$B$3:$B$1000="ASMARTALC")*(UPPER(MAESTRO!$L$3:$L$1000)="CONFIRMADO")),ROWS($A$3:A63))),"")</f>
        <v/>
      </c>
      <c r="I63" s="10" t="str">
        <f ca="1">IFERROR(INDEX(MAESTRO!I:I,_xludf.AGGREGATE(15,6,ROW(MAESTRO!$B$3:$B$1000)/((MAESTRO!$B$3:$B$1000="ASMARTALC")*(UPPER(MAESTRO!$L$3:$L$1000)="CONFIRMADO")),ROWS($A$3:A63))),"")</f>
        <v/>
      </c>
      <c r="J63" s="10" t="str">
        <f ca="1">IFERROR(INDEX(MAESTRO!J:J,_xludf.AGGREGATE(15,6,ROW(MAESTRO!$B$3:$B$1000)/((MAESTRO!$B$3:$B$1000="ASMARTALC")*(UPPER(MAESTRO!$L$3:$L$1000)="CONFIRMADO")),ROWS($A$3:A63))),"")</f>
        <v/>
      </c>
      <c r="K63" s="10" t="str">
        <f ca="1">IFERROR(INDEX(MAESTRO!K:K,_xludf.AGGREGATE(15,6,ROW(MAESTRO!$B$3:$B$1000)/((MAESTRO!$B$3:$B$1000="ASMARTALC")*(UPPER(MAESTRO!$L$3:$L$1000)="CONFIRMADO")),ROWS($A$3:A63))),"")</f>
        <v/>
      </c>
      <c r="L63" s="10" t="str">
        <f ca="1">IFERROR(INDEX(MAESTRO!L:L,_xludf.AGGREGATE(15,6,ROW(MAESTRO!$B$3:$B$1000)/((MAESTRO!$B$3:$B$1000="ASMARTALC")*(UPPER(MAESTRO!$L$3:$L$1000)="CONFIRMADO")),ROWS($A$3:A63))),"")</f>
        <v/>
      </c>
      <c r="M63" s="10" t="str">
        <f ca="1">IFERROR(INDEX(MAESTRO!M:M,_xludf.AGGREGATE(15,6,ROW(MAESTRO!$B$3:$B$1000)/((MAESTRO!$B$3:$B$1000="ASMARTALC")*(UPPER(MAESTRO!$L$3:$L$1000)="CONFIRMADO")),ROWS($A$3:A63))),"")</f>
        <v/>
      </c>
      <c r="N63" s="10" t="str">
        <f ca="1">IFERROR(INDEX(MAESTRO!N:N,_xludf.AGGREGATE(15,6,ROW(MAESTRO!$B$3:$B$1000)/((MAESTRO!$B$3:$B$1000="ASMARTALC")*(UPPER(MAESTRO!$L$3:$L$1000)="CONFIRMADO")),ROWS($A$3:A63))),"")</f>
        <v/>
      </c>
      <c r="O63" s="10" t="str">
        <f ca="1">IFERROR(INDEX(MAESTRO!O:O,_xludf.AGGREGATE(15,6,ROW(MAESTRO!$B$3:$B$1000)/((MAESTRO!$B$3:$B$1000="ASMARTALC")*(UPPER(MAESTRO!$L$3:$L$1000)="CONFIRMADO")),ROWS($A$3:A63))),"")</f>
        <v/>
      </c>
      <c r="P63" s="10" t="str">
        <f ca="1">IFERROR(INDEX(MAESTRO!P:P,_xludf.AGGREGATE(15,6,ROW(MAESTRO!$B$3:$B$1000)/((MAESTRO!$B$3:$B$1000="ASMARTALC")*(UPPER(MAESTRO!$L$3:$L$1000)="CONFIRMADO")),ROWS($A$3:A63))),"")</f>
        <v/>
      </c>
      <c r="Q63" s="10" t="str">
        <f ca="1">IFERROR(INDEX(MAESTRO!Q:Q,_xludf.AGGREGATE(15,6,ROW(MAESTRO!$B$3:$B$1000)/((MAESTRO!$B$3:$B$1000="ASMARTALC")*(UPPER(MAESTRO!$L$3:$L$1000)="CONFIRMADO")),ROWS($A$3:A63))),"")</f>
        <v/>
      </c>
      <c r="R63" s="10" t="str">
        <f ca="1">IFERROR(INDEX(MAESTRO!R:R,_xludf.AGGREGATE(15,6,ROW(MAESTRO!$B$3:$B$1000)/((MAESTRO!$B$3:$B$1000="ASMARTALC")*(UPPER(MAESTRO!$L$3:$L$1000)="CONFIRMADO")),ROWS($A$3:A63))),"")</f>
        <v/>
      </c>
      <c r="S63" s="10" t="str">
        <f ca="1">IFERROR(INDEX(MAESTRO!S:S,_xludf.AGGREGATE(15,6,ROW(MAESTRO!$B$3:$B$1000)/((MAESTRO!$B$3:$B$1000="ASMARTALC")*(UPPER(MAESTRO!$L$3:$L$1000)="CONFIRMADO")),ROWS($A$3:A63))),"")</f>
        <v/>
      </c>
      <c r="T63" s="10" t="str">
        <f ca="1">IFERROR(INDEX(MAESTRO!T:T,_xludf.AGGREGATE(15,6,ROW(MAESTRO!$B$3:$B$1000)/((MAESTRO!$B$3:$B$1000="ASMARTALC")*(UPPER(MAESTRO!$L$3:$L$1000)="CONFIRMADO")),ROWS($A$3:A63))),"")</f>
        <v/>
      </c>
      <c r="U63" s="10" t="str">
        <f ca="1">IFERROR(INDEX(MAESTRO!U:U,_xludf.AGGREGATE(15,6,ROW(MAESTRO!$B$3:$B$1000)/((MAESTRO!$B$3:$B$1000="ASMARTALC")*(UPPER(MAESTRO!$L$3:$L$1000)="CONFIRMADO")),ROWS($A$3:A63))),"")</f>
        <v/>
      </c>
      <c r="V63" s="10" t="str">
        <f ca="1">IFERROR(INDEX(MAESTRO!V:V,_xludf.AGGREGATE(15,6,ROW(MAESTRO!$B$3:$B$1000)/((MAESTRO!$B$3:$B$1000="ASMARTALC")*(UPPER(MAESTRO!$L$3:$L$1000)="CONFIRMADO")),ROWS($A$3:A63))),"")</f>
        <v/>
      </c>
      <c r="W63" s="10" t="str">
        <f ca="1">IFERROR(INDEX(MAESTRO!W:W,_xludf.AGGREGATE(15,6,ROW(MAESTRO!$B$3:$B$1000)/((MAESTRO!$B$3:$B$1000="ASMARTALC")*(UPPER(MAESTRO!$L$3:$L$1000)="CONFIRMADO")),ROWS($A$3:A63))),"")</f>
        <v/>
      </c>
      <c r="X63" s="10" t="str">
        <f ca="1">IFERROR(INDEX(MAESTRO!X:X,_xludf.AGGREGATE(15,6,ROW(MAESTRO!$B$3:$B$1000)/((MAESTRO!$B$3:$B$1000="ASMARTALC")*(UPPER(MAESTRO!$L$3:$L$1000)="CONFIRMADO")),ROWS($A$3:A63))),"")</f>
        <v/>
      </c>
    </row>
    <row r="64" spans="1:24" ht="22.05" customHeight="1">
      <c r="A64" s="13" t="str">
        <f ca="1">IFERROR(INDEX(MAESTRO!A:A,_xludf.AGGREGATE(15,6,ROW(MAESTRO!$B$3:$B$1000)/((MAESTRO!$B$3:$B$1000="ASMARTALC")*(UPPER(MAESTRO!$L$3:$L$1000)="CONFIRMADO")),ROWS($A$3:A64))),"")</f>
        <v/>
      </c>
      <c r="B64" s="13" t="str">
        <f ca="1">IFERROR(INDEX(MAESTRO!B:B,_xludf.AGGREGATE(15,6,ROW(MAESTRO!$B$3:$B$1000)/((MAESTRO!$B$3:$B$1000="ASMARTALC")*(UPPER(MAESTRO!$L$3:$L$1000)="CONFIRMADO")),ROWS($A$3:A64))),"")</f>
        <v/>
      </c>
      <c r="C64" s="13" t="str">
        <f ca="1">IFERROR(INDEX(MAESTRO!C:C,_xludf.AGGREGATE(15,6,ROW(MAESTRO!$B$3:$B$1000)/((MAESTRO!$B$3:$B$1000="ASMARTALC")*(UPPER(MAESTRO!$L$3:$L$1000)="CONFIRMADO")),ROWS($A$3:A64))),"")</f>
        <v/>
      </c>
      <c r="D64" s="13" t="str">
        <f ca="1">IFERROR(INDEX(MAESTRO!D:D,_xludf.AGGREGATE(15,6,ROW(MAESTRO!$B$3:$B$1000)/((MAESTRO!$B$3:$B$1000="ASMARTALC")*(UPPER(MAESTRO!$L$3:$L$1000)="CONFIRMADO")),ROWS($A$3:A64))),"")</f>
        <v/>
      </c>
      <c r="E64" s="13" t="str">
        <f ca="1">IFERROR(INDEX(MAESTRO!E:E,_xludf.AGGREGATE(15,6,ROW(MAESTRO!$B$3:$B$1000)/((MAESTRO!$B$3:$B$1000="ASMARTALC")*(UPPER(MAESTRO!$L$3:$L$1000)="CONFIRMADO")),ROWS($A$3:A64))),"")</f>
        <v/>
      </c>
      <c r="F64" s="13" t="str">
        <f ca="1">IFERROR(INDEX(MAESTRO!F:F,_xludf.AGGREGATE(15,6,ROW(MAESTRO!$B$3:$B$1000)/((MAESTRO!$B$3:$B$1000="ASMARTALC")*(UPPER(MAESTRO!$L$3:$L$1000)="CONFIRMADO")),ROWS($A$3:A64))),"")</f>
        <v/>
      </c>
      <c r="G64" s="13" t="str">
        <f ca="1">IFERROR(INDEX(MAESTRO!G:G,_xludf.AGGREGATE(15,6,ROW(MAESTRO!$B$3:$B$1000)/((MAESTRO!$B$3:$B$1000="ASMARTALC")*(UPPER(MAESTRO!$L$3:$L$1000)="CONFIRMADO")),ROWS($A$3:A64))),"")</f>
        <v/>
      </c>
      <c r="H64" s="13" t="str">
        <f ca="1">IFERROR(INDEX(MAESTRO!H:H,_xludf.AGGREGATE(15,6,ROW(MAESTRO!$B$3:$B$1000)/((MAESTRO!$B$3:$B$1000="ASMARTALC")*(UPPER(MAESTRO!$L$3:$L$1000)="CONFIRMADO")),ROWS($A$3:A64))),"")</f>
        <v/>
      </c>
      <c r="I64" s="13" t="str">
        <f ca="1">IFERROR(INDEX(MAESTRO!I:I,_xludf.AGGREGATE(15,6,ROW(MAESTRO!$B$3:$B$1000)/((MAESTRO!$B$3:$B$1000="ASMARTALC")*(UPPER(MAESTRO!$L$3:$L$1000)="CONFIRMADO")),ROWS($A$3:A64))),"")</f>
        <v/>
      </c>
      <c r="J64" s="13" t="str">
        <f ca="1">IFERROR(INDEX(MAESTRO!J:J,_xludf.AGGREGATE(15,6,ROW(MAESTRO!$B$3:$B$1000)/((MAESTRO!$B$3:$B$1000="ASMARTALC")*(UPPER(MAESTRO!$L$3:$L$1000)="CONFIRMADO")),ROWS($A$3:A64))),"")</f>
        <v/>
      </c>
      <c r="K64" s="13" t="str">
        <f ca="1">IFERROR(INDEX(MAESTRO!K:K,_xludf.AGGREGATE(15,6,ROW(MAESTRO!$B$3:$B$1000)/((MAESTRO!$B$3:$B$1000="ASMARTALC")*(UPPER(MAESTRO!$L$3:$L$1000)="CONFIRMADO")),ROWS($A$3:A64))),"")</f>
        <v/>
      </c>
      <c r="L64" s="13" t="str">
        <f ca="1">IFERROR(INDEX(MAESTRO!L:L,_xludf.AGGREGATE(15,6,ROW(MAESTRO!$B$3:$B$1000)/((MAESTRO!$B$3:$B$1000="ASMARTALC")*(UPPER(MAESTRO!$L$3:$L$1000)="CONFIRMADO")),ROWS($A$3:A64))),"")</f>
        <v/>
      </c>
      <c r="M64" s="13" t="str">
        <f ca="1">IFERROR(INDEX(MAESTRO!M:M,_xludf.AGGREGATE(15,6,ROW(MAESTRO!$B$3:$B$1000)/((MAESTRO!$B$3:$B$1000="ASMARTALC")*(UPPER(MAESTRO!$L$3:$L$1000)="CONFIRMADO")),ROWS($A$3:A64))),"")</f>
        <v/>
      </c>
      <c r="N64" s="13" t="str">
        <f ca="1">IFERROR(INDEX(MAESTRO!N:N,_xludf.AGGREGATE(15,6,ROW(MAESTRO!$B$3:$B$1000)/((MAESTRO!$B$3:$B$1000="ASMARTALC")*(UPPER(MAESTRO!$L$3:$L$1000)="CONFIRMADO")),ROWS($A$3:A64))),"")</f>
        <v/>
      </c>
      <c r="O64" s="13" t="str">
        <f ca="1">IFERROR(INDEX(MAESTRO!O:O,_xludf.AGGREGATE(15,6,ROW(MAESTRO!$B$3:$B$1000)/((MAESTRO!$B$3:$B$1000="ASMARTALC")*(UPPER(MAESTRO!$L$3:$L$1000)="CONFIRMADO")),ROWS($A$3:A64))),"")</f>
        <v/>
      </c>
      <c r="P64" s="13" t="str">
        <f ca="1">IFERROR(INDEX(MAESTRO!P:P,_xludf.AGGREGATE(15,6,ROW(MAESTRO!$B$3:$B$1000)/((MAESTRO!$B$3:$B$1000="ASMARTALC")*(UPPER(MAESTRO!$L$3:$L$1000)="CONFIRMADO")),ROWS($A$3:A64))),"")</f>
        <v/>
      </c>
      <c r="Q64" s="13" t="str">
        <f ca="1">IFERROR(INDEX(MAESTRO!Q:Q,_xludf.AGGREGATE(15,6,ROW(MAESTRO!$B$3:$B$1000)/((MAESTRO!$B$3:$B$1000="ASMARTALC")*(UPPER(MAESTRO!$L$3:$L$1000)="CONFIRMADO")),ROWS($A$3:A64))),"")</f>
        <v/>
      </c>
      <c r="R64" s="13" t="str">
        <f ca="1">IFERROR(INDEX(MAESTRO!R:R,_xludf.AGGREGATE(15,6,ROW(MAESTRO!$B$3:$B$1000)/((MAESTRO!$B$3:$B$1000="ASMARTALC")*(UPPER(MAESTRO!$L$3:$L$1000)="CONFIRMADO")),ROWS($A$3:A64))),"")</f>
        <v/>
      </c>
      <c r="S64" s="13" t="str">
        <f ca="1">IFERROR(INDEX(MAESTRO!S:S,_xludf.AGGREGATE(15,6,ROW(MAESTRO!$B$3:$B$1000)/((MAESTRO!$B$3:$B$1000="ASMARTALC")*(UPPER(MAESTRO!$L$3:$L$1000)="CONFIRMADO")),ROWS($A$3:A64))),"")</f>
        <v/>
      </c>
      <c r="T64" s="13" t="str">
        <f ca="1">IFERROR(INDEX(MAESTRO!T:T,_xludf.AGGREGATE(15,6,ROW(MAESTRO!$B$3:$B$1000)/((MAESTRO!$B$3:$B$1000="ASMARTALC")*(UPPER(MAESTRO!$L$3:$L$1000)="CONFIRMADO")),ROWS($A$3:A64))),"")</f>
        <v/>
      </c>
      <c r="U64" s="13" t="str">
        <f ca="1">IFERROR(INDEX(MAESTRO!U:U,_xludf.AGGREGATE(15,6,ROW(MAESTRO!$B$3:$B$1000)/((MAESTRO!$B$3:$B$1000="ASMARTALC")*(UPPER(MAESTRO!$L$3:$L$1000)="CONFIRMADO")),ROWS($A$3:A64))),"")</f>
        <v/>
      </c>
      <c r="V64" s="13" t="str">
        <f ca="1">IFERROR(INDEX(MAESTRO!V:V,_xludf.AGGREGATE(15,6,ROW(MAESTRO!$B$3:$B$1000)/((MAESTRO!$B$3:$B$1000="ASMARTALC")*(UPPER(MAESTRO!$L$3:$L$1000)="CONFIRMADO")),ROWS($A$3:A64))),"")</f>
        <v/>
      </c>
      <c r="W64" s="13" t="str">
        <f ca="1">IFERROR(INDEX(MAESTRO!W:W,_xludf.AGGREGATE(15,6,ROW(MAESTRO!$B$3:$B$1000)/((MAESTRO!$B$3:$B$1000="ASMARTALC")*(UPPER(MAESTRO!$L$3:$L$1000)="CONFIRMADO")),ROWS($A$3:A64))),"")</f>
        <v/>
      </c>
      <c r="X64" s="13" t="str">
        <f ca="1">IFERROR(INDEX(MAESTRO!X:X,_xludf.AGGREGATE(15,6,ROW(MAESTRO!$B$3:$B$1000)/((MAESTRO!$B$3:$B$1000="ASMARTALC")*(UPPER(MAESTRO!$L$3:$L$1000)="CONFIRMADO")),ROWS($A$3:A64))),"")</f>
        <v/>
      </c>
    </row>
    <row r="65" spans="1:24" ht="22.05" customHeight="1">
      <c r="A65" s="10" t="str">
        <f ca="1">IFERROR(INDEX(MAESTRO!A:A,_xludf.AGGREGATE(15,6,ROW(MAESTRO!$B$3:$B$1000)/((MAESTRO!$B$3:$B$1000="ASMARTALC")*(UPPER(MAESTRO!$L$3:$L$1000)="CONFIRMADO")),ROWS($A$3:A65))),"")</f>
        <v/>
      </c>
      <c r="B65" s="10" t="str">
        <f ca="1">IFERROR(INDEX(MAESTRO!B:B,_xludf.AGGREGATE(15,6,ROW(MAESTRO!$B$3:$B$1000)/((MAESTRO!$B$3:$B$1000="ASMARTALC")*(UPPER(MAESTRO!$L$3:$L$1000)="CONFIRMADO")),ROWS($A$3:A65))),"")</f>
        <v/>
      </c>
      <c r="C65" s="10" t="str">
        <f ca="1">IFERROR(INDEX(MAESTRO!C:C,_xludf.AGGREGATE(15,6,ROW(MAESTRO!$B$3:$B$1000)/((MAESTRO!$B$3:$B$1000="ASMARTALC")*(UPPER(MAESTRO!$L$3:$L$1000)="CONFIRMADO")),ROWS($A$3:A65))),"")</f>
        <v/>
      </c>
      <c r="D65" s="10" t="str">
        <f ca="1">IFERROR(INDEX(MAESTRO!D:D,_xludf.AGGREGATE(15,6,ROW(MAESTRO!$B$3:$B$1000)/((MAESTRO!$B$3:$B$1000="ASMARTALC")*(UPPER(MAESTRO!$L$3:$L$1000)="CONFIRMADO")),ROWS($A$3:A65))),"")</f>
        <v/>
      </c>
      <c r="E65" s="10" t="str">
        <f ca="1">IFERROR(INDEX(MAESTRO!E:E,_xludf.AGGREGATE(15,6,ROW(MAESTRO!$B$3:$B$1000)/((MAESTRO!$B$3:$B$1000="ASMARTALC")*(UPPER(MAESTRO!$L$3:$L$1000)="CONFIRMADO")),ROWS($A$3:A65))),"")</f>
        <v/>
      </c>
      <c r="F65" s="10" t="str">
        <f ca="1">IFERROR(INDEX(MAESTRO!F:F,_xludf.AGGREGATE(15,6,ROW(MAESTRO!$B$3:$B$1000)/((MAESTRO!$B$3:$B$1000="ASMARTALC")*(UPPER(MAESTRO!$L$3:$L$1000)="CONFIRMADO")),ROWS($A$3:A65))),"")</f>
        <v/>
      </c>
      <c r="G65" s="10" t="str">
        <f ca="1">IFERROR(INDEX(MAESTRO!G:G,_xludf.AGGREGATE(15,6,ROW(MAESTRO!$B$3:$B$1000)/((MAESTRO!$B$3:$B$1000="ASMARTALC")*(UPPER(MAESTRO!$L$3:$L$1000)="CONFIRMADO")),ROWS($A$3:A65))),"")</f>
        <v/>
      </c>
      <c r="H65" s="10" t="str">
        <f ca="1">IFERROR(INDEX(MAESTRO!H:H,_xludf.AGGREGATE(15,6,ROW(MAESTRO!$B$3:$B$1000)/((MAESTRO!$B$3:$B$1000="ASMARTALC")*(UPPER(MAESTRO!$L$3:$L$1000)="CONFIRMADO")),ROWS($A$3:A65))),"")</f>
        <v/>
      </c>
      <c r="I65" s="10" t="str">
        <f ca="1">IFERROR(INDEX(MAESTRO!I:I,_xludf.AGGREGATE(15,6,ROW(MAESTRO!$B$3:$B$1000)/((MAESTRO!$B$3:$B$1000="ASMARTALC")*(UPPER(MAESTRO!$L$3:$L$1000)="CONFIRMADO")),ROWS($A$3:A65))),"")</f>
        <v/>
      </c>
      <c r="J65" s="10" t="str">
        <f ca="1">IFERROR(INDEX(MAESTRO!J:J,_xludf.AGGREGATE(15,6,ROW(MAESTRO!$B$3:$B$1000)/((MAESTRO!$B$3:$B$1000="ASMARTALC")*(UPPER(MAESTRO!$L$3:$L$1000)="CONFIRMADO")),ROWS($A$3:A65))),"")</f>
        <v/>
      </c>
      <c r="K65" s="10" t="str">
        <f ca="1">IFERROR(INDEX(MAESTRO!K:K,_xludf.AGGREGATE(15,6,ROW(MAESTRO!$B$3:$B$1000)/((MAESTRO!$B$3:$B$1000="ASMARTALC")*(UPPER(MAESTRO!$L$3:$L$1000)="CONFIRMADO")),ROWS($A$3:A65))),"")</f>
        <v/>
      </c>
      <c r="L65" s="10" t="str">
        <f ca="1">IFERROR(INDEX(MAESTRO!L:L,_xludf.AGGREGATE(15,6,ROW(MAESTRO!$B$3:$B$1000)/((MAESTRO!$B$3:$B$1000="ASMARTALC")*(UPPER(MAESTRO!$L$3:$L$1000)="CONFIRMADO")),ROWS($A$3:A65))),"")</f>
        <v/>
      </c>
      <c r="M65" s="10" t="str">
        <f ca="1">IFERROR(INDEX(MAESTRO!M:M,_xludf.AGGREGATE(15,6,ROW(MAESTRO!$B$3:$B$1000)/((MAESTRO!$B$3:$B$1000="ASMARTALC")*(UPPER(MAESTRO!$L$3:$L$1000)="CONFIRMADO")),ROWS($A$3:A65))),"")</f>
        <v/>
      </c>
      <c r="N65" s="10" t="str">
        <f ca="1">IFERROR(INDEX(MAESTRO!N:N,_xludf.AGGREGATE(15,6,ROW(MAESTRO!$B$3:$B$1000)/((MAESTRO!$B$3:$B$1000="ASMARTALC")*(UPPER(MAESTRO!$L$3:$L$1000)="CONFIRMADO")),ROWS($A$3:A65))),"")</f>
        <v/>
      </c>
      <c r="O65" s="10" t="str">
        <f ca="1">IFERROR(INDEX(MAESTRO!O:O,_xludf.AGGREGATE(15,6,ROW(MAESTRO!$B$3:$B$1000)/((MAESTRO!$B$3:$B$1000="ASMARTALC")*(UPPER(MAESTRO!$L$3:$L$1000)="CONFIRMADO")),ROWS($A$3:A65))),"")</f>
        <v/>
      </c>
      <c r="P65" s="10" t="str">
        <f ca="1">IFERROR(INDEX(MAESTRO!P:P,_xludf.AGGREGATE(15,6,ROW(MAESTRO!$B$3:$B$1000)/((MAESTRO!$B$3:$B$1000="ASMARTALC")*(UPPER(MAESTRO!$L$3:$L$1000)="CONFIRMADO")),ROWS($A$3:A65))),"")</f>
        <v/>
      </c>
      <c r="Q65" s="10" t="str">
        <f ca="1">IFERROR(INDEX(MAESTRO!Q:Q,_xludf.AGGREGATE(15,6,ROW(MAESTRO!$B$3:$B$1000)/((MAESTRO!$B$3:$B$1000="ASMARTALC")*(UPPER(MAESTRO!$L$3:$L$1000)="CONFIRMADO")),ROWS($A$3:A65))),"")</f>
        <v/>
      </c>
      <c r="R65" s="10" t="str">
        <f ca="1">IFERROR(INDEX(MAESTRO!R:R,_xludf.AGGREGATE(15,6,ROW(MAESTRO!$B$3:$B$1000)/((MAESTRO!$B$3:$B$1000="ASMARTALC")*(UPPER(MAESTRO!$L$3:$L$1000)="CONFIRMADO")),ROWS($A$3:A65))),"")</f>
        <v/>
      </c>
      <c r="S65" s="10" t="str">
        <f ca="1">IFERROR(INDEX(MAESTRO!S:S,_xludf.AGGREGATE(15,6,ROW(MAESTRO!$B$3:$B$1000)/((MAESTRO!$B$3:$B$1000="ASMARTALC")*(UPPER(MAESTRO!$L$3:$L$1000)="CONFIRMADO")),ROWS($A$3:A65))),"")</f>
        <v/>
      </c>
      <c r="T65" s="10" t="str">
        <f ca="1">IFERROR(INDEX(MAESTRO!T:T,_xludf.AGGREGATE(15,6,ROW(MAESTRO!$B$3:$B$1000)/((MAESTRO!$B$3:$B$1000="ASMARTALC")*(UPPER(MAESTRO!$L$3:$L$1000)="CONFIRMADO")),ROWS($A$3:A65))),"")</f>
        <v/>
      </c>
      <c r="U65" s="10" t="str">
        <f ca="1">IFERROR(INDEX(MAESTRO!U:U,_xludf.AGGREGATE(15,6,ROW(MAESTRO!$B$3:$B$1000)/((MAESTRO!$B$3:$B$1000="ASMARTALC")*(UPPER(MAESTRO!$L$3:$L$1000)="CONFIRMADO")),ROWS($A$3:A65))),"")</f>
        <v/>
      </c>
      <c r="V65" s="10" t="str">
        <f ca="1">IFERROR(INDEX(MAESTRO!V:V,_xludf.AGGREGATE(15,6,ROW(MAESTRO!$B$3:$B$1000)/((MAESTRO!$B$3:$B$1000="ASMARTALC")*(UPPER(MAESTRO!$L$3:$L$1000)="CONFIRMADO")),ROWS($A$3:A65))),"")</f>
        <v/>
      </c>
      <c r="W65" s="10" t="str">
        <f ca="1">IFERROR(INDEX(MAESTRO!W:W,_xludf.AGGREGATE(15,6,ROW(MAESTRO!$B$3:$B$1000)/((MAESTRO!$B$3:$B$1000="ASMARTALC")*(UPPER(MAESTRO!$L$3:$L$1000)="CONFIRMADO")),ROWS($A$3:A65))),"")</f>
        <v/>
      </c>
      <c r="X65" s="10" t="str">
        <f ca="1">IFERROR(INDEX(MAESTRO!X:X,_xludf.AGGREGATE(15,6,ROW(MAESTRO!$B$3:$B$1000)/((MAESTRO!$B$3:$B$1000="ASMARTALC")*(UPPER(MAESTRO!$L$3:$L$1000)="CONFIRMADO")),ROWS($A$3:A65))),"")</f>
        <v/>
      </c>
    </row>
    <row r="66" spans="1:24" ht="22.05" customHeight="1">
      <c r="A66" s="13" t="str">
        <f ca="1">IFERROR(INDEX(MAESTRO!A:A,_xludf.AGGREGATE(15,6,ROW(MAESTRO!$B$3:$B$1000)/((MAESTRO!$B$3:$B$1000="ASMARTALC")*(UPPER(MAESTRO!$L$3:$L$1000)="CONFIRMADO")),ROWS($A$3:A66))),"")</f>
        <v/>
      </c>
      <c r="B66" s="13" t="str">
        <f ca="1">IFERROR(INDEX(MAESTRO!B:B,_xludf.AGGREGATE(15,6,ROW(MAESTRO!$B$3:$B$1000)/((MAESTRO!$B$3:$B$1000="ASMARTALC")*(UPPER(MAESTRO!$L$3:$L$1000)="CONFIRMADO")),ROWS($A$3:A66))),"")</f>
        <v/>
      </c>
      <c r="C66" s="13" t="str">
        <f ca="1">IFERROR(INDEX(MAESTRO!C:C,_xludf.AGGREGATE(15,6,ROW(MAESTRO!$B$3:$B$1000)/((MAESTRO!$B$3:$B$1000="ASMARTALC")*(UPPER(MAESTRO!$L$3:$L$1000)="CONFIRMADO")),ROWS($A$3:A66))),"")</f>
        <v/>
      </c>
      <c r="D66" s="13" t="str">
        <f ca="1">IFERROR(INDEX(MAESTRO!D:D,_xludf.AGGREGATE(15,6,ROW(MAESTRO!$B$3:$B$1000)/((MAESTRO!$B$3:$B$1000="ASMARTALC")*(UPPER(MAESTRO!$L$3:$L$1000)="CONFIRMADO")),ROWS($A$3:A66))),"")</f>
        <v/>
      </c>
      <c r="E66" s="13" t="str">
        <f ca="1">IFERROR(INDEX(MAESTRO!E:E,_xludf.AGGREGATE(15,6,ROW(MAESTRO!$B$3:$B$1000)/((MAESTRO!$B$3:$B$1000="ASMARTALC")*(UPPER(MAESTRO!$L$3:$L$1000)="CONFIRMADO")),ROWS($A$3:A66))),"")</f>
        <v/>
      </c>
      <c r="F66" s="13" t="str">
        <f ca="1">IFERROR(INDEX(MAESTRO!F:F,_xludf.AGGREGATE(15,6,ROW(MAESTRO!$B$3:$B$1000)/((MAESTRO!$B$3:$B$1000="ASMARTALC")*(UPPER(MAESTRO!$L$3:$L$1000)="CONFIRMADO")),ROWS($A$3:A66))),"")</f>
        <v/>
      </c>
      <c r="G66" s="13" t="str">
        <f ca="1">IFERROR(INDEX(MAESTRO!G:G,_xludf.AGGREGATE(15,6,ROW(MAESTRO!$B$3:$B$1000)/((MAESTRO!$B$3:$B$1000="ASMARTALC")*(UPPER(MAESTRO!$L$3:$L$1000)="CONFIRMADO")),ROWS($A$3:A66))),"")</f>
        <v/>
      </c>
      <c r="H66" s="13" t="str">
        <f ca="1">IFERROR(INDEX(MAESTRO!H:H,_xludf.AGGREGATE(15,6,ROW(MAESTRO!$B$3:$B$1000)/((MAESTRO!$B$3:$B$1000="ASMARTALC")*(UPPER(MAESTRO!$L$3:$L$1000)="CONFIRMADO")),ROWS($A$3:A66))),"")</f>
        <v/>
      </c>
      <c r="I66" s="13" t="str">
        <f ca="1">IFERROR(INDEX(MAESTRO!I:I,_xludf.AGGREGATE(15,6,ROW(MAESTRO!$B$3:$B$1000)/((MAESTRO!$B$3:$B$1000="ASMARTALC")*(UPPER(MAESTRO!$L$3:$L$1000)="CONFIRMADO")),ROWS($A$3:A66))),"")</f>
        <v/>
      </c>
      <c r="J66" s="13" t="str">
        <f ca="1">IFERROR(INDEX(MAESTRO!J:J,_xludf.AGGREGATE(15,6,ROW(MAESTRO!$B$3:$B$1000)/((MAESTRO!$B$3:$B$1000="ASMARTALC")*(UPPER(MAESTRO!$L$3:$L$1000)="CONFIRMADO")),ROWS($A$3:A66))),"")</f>
        <v/>
      </c>
      <c r="K66" s="13" t="str">
        <f ca="1">IFERROR(INDEX(MAESTRO!K:K,_xludf.AGGREGATE(15,6,ROW(MAESTRO!$B$3:$B$1000)/((MAESTRO!$B$3:$B$1000="ASMARTALC")*(UPPER(MAESTRO!$L$3:$L$1000)="CONFIRMADO")),ROWS($A$3:A66))),"")</f>
        <v/>
      </c>
      <c r="L66" s="13" t="str">
        <f ca="1">IFERROR(INDEX(MAESTRO!L:L,_xludf.AGGREGATE(15,6,ROW(MAESTRO!$B$3:$B$1000)/((MAESTRO!$B$3:$B$1000="ASMARTALC")*(UPPER(MAESTRO!$L$3:$L$1000)="CONFIRMADO")),ROWS($A$3:A66))),"")</f>
        <v/>
      </c>
      <c r="M66" s="13" t="str">
        <f ca="1">IFERROR(INDEX(MAESTRO!M:M,_xludf.AGGREGATE(15,6,ROW(MAESTRO!$B$3:$B$1000)/((MAESTRO!$B$3:$B$1000="ASMARTALC")*(UPPER(MAESTRO!$L$3:$L$1000)="CONFIRMADO")),ROWS($A$3:A66))),"")</f>
        <v/>
      </c>
      <c r="N66" s="13" t="str">
        <f ca="1">IFERROR(INDEX(MAESTRO!N:N,_xludf.AGGREGATE(15,6,ROW(MAESTRO!$B$3:$B$1000)/((MAESTRO!$B$3:$B$1000="ASMARTALC")*(UPPER(MAESTRO!$L$3:$L$1000)="CONFIRMADO")),ROWS($A$3:A66))),"")</f>
        <v/>
      </c>
      <c r="O66" s="13" t="str">
        <f ca="1">IFERROR(INDEX(MAESTRO!O:O,_xludf.AGGREGATE(15,6,ROW(MAESTRO!$B$3:$B$1000)/((MAESTRO!$B$3:$B$1000="ASMARTALC")*(UPPER(MAESTRO!$L$3:$L$1000)="CONFIRMADO")),ROWS($A$3:A66))),"")</f>
        <v/>
      </c>
      <c r="P66" s="13" t="str">
        <f ca="1">IFERROR(INDEX(MAESTRO!P:P,_xludf.AGGREGATE(15,6,ROW(MAESTRO!$B$3:$B$1000)/((MAESTRO!$B$3:$B$1000="ASMARTALC")*(UPPER(MAESTRO!$L$3:$L$1000)="CONFIRMADO")),ROWS($A$3:A66))),"")</f>
        <v/>
      </c>
      <c r="Q66" s="13" t="str">
        <f ca="1">IFERROR(INDEX(MAESTRO!Q:Q,_xludf.AGGREGATE(15,6,ROW(MAESTRO!$B$3:$B$1000)/((MAESTRO!$B$3:$B$1000="ASMARTALC")*(UPPER(MAESTRO!$L$3:$L$1000)="CONFIRMADO")),ROWS($A$3:A66))),"")</f>
        <v/>
      </c>
      <c r="R66" s="13" t="str">
        <f ca="1">IFERROR(INDEX(MAESTRO!R:R,_xludf.AGGREGATE(15,6,ROW(MAESTRO!$B$3:$B$1000)/((MAESTRO!$B$3:$B$1000="ASMARTALC")*(UPPER(MAESTRO!$L$3:$L$1000)="CONFIRMADO")),ROWS($A$3:A66))),"")</f>
        <v/>
      </c>
      <c r="S66" s="13" t="str">
        <f ca="1">IFERROR(INDEX(MAESTRO!S:S,_xludf.AGGREGATE(15,6,ROW(MAESTRO!$B$3:$B$1000)/((MAESTRO!$B$3:$B$1000="ASMARTALC")*(UPPER(MAESTRO!$L$3:$L$1000)="CONFIRMADO")),ROWS($A$3:A66))),"")</f>
        <v/>
      </c>
      <c r="T66" s="13" t="str">
        <f ca="1">IFERROR(INDEX(MAESTRO!T:T,_xludf.AGGREGATE(15,6,ROW(MAESTRO!$B$3:$B$1000)/((MAESTRO!$B$3:$B$1000="ASMARTALC")*(UPPER(MAESTRO!$L$3:$L$1000)="CONFIRMADO")),ROWS($A$3:A66))),"")</f>
        <v/>
      </c>
      <c r="U66" s="13" t="str">
        <f ca="1">IFERROR(INDEX(MAESTRO!U:U,_xludf.AGGREGATE(15,6,ROW(MAESTRO!$B$3:$B$1000)/((MAESTRO!$B$3:$B$1000="ASMARTALC")*(UPPER(MAESTRO!$L$3:$L$1000)="CONFIRMADO")),ROWS($A$3:A66))),"")</f>
        <v/>
      </c>
      <c r="V66" s="13" t="str">
        <f ca="1">IFERROR(INDEX(MAESTRO!V:V,_xludf.AGGREGATE(15,6,ROW(MAESTRO!$B$3:$B$1000)/((MAESTRO!$B$3:$B$1000="ASMARTALC")*(UPPER(MAESTRO!$L$3:$L$1000)="CONFIRMADO")),ROWS($A$3:A66))),"")</f>
        <v/>
      </c>
      <c r="W66" s="13" t="str">
        <f ca="1">IFERROR(INDEX(MAESTRO!W:W,_xludf.AGGREGATE(15,6,ROW(MAESTRO!$B$3:$B$1000)/((MAESTRO!$B$3:$B$1000="ASMARTALC")*(UPPER(MAESTRO!$L$3:$L$1000)="CONFIRMADO")),ROWS($A$3:A66))),"")</f>
        <v/>
      </c>
      <c r="X66" s="13" t="str">
        <f ca="1">IFERROR(INDEX(MAESTRO!X:X,_xludf.AGGREGATE(15,6,ROW(MAESTRO!$B$3:$B$1000)/((MAESTRO!$B$3:$B$1000="ASMARTALC")*(UPPER(MAESTRO!$L$3:$L$1000)="CONFIRMADO")),ROWS($A$3:A66))),"")</f>
        <v/>
      </c>
    </row>
    <row r="67" spans="1:24" ht="22.05" customHeight="1">
      <c r="A67" s="10" t="str">
        <f ca="1">IFERROR(INDEX(MAESTRO!A:A,_xludf.AGGREGATE(15,6,ROW(MAESTRO!$B$3:$B$1000)/((MAESTRO!$B$3:$B$1000="ASMARTALC")*(UPPER(MAESTRO!$L$3:$L$1000)="CONFIRMADO")),ROWS($A$3:A67))),"")</f>
        <v/>
      </c>
      <c r="B67" s="10" t="str">
        <f ca="1">IFERROR(INDEX(MAESTRO!B:B,_xludf.AGGREGATE(15,6,ROW(MAESTRO!$B$3:$B$1000)/((MAESTRO!$B$3:$B$1000="ASMARTALC")*(UPPER(MAESTRO!$L$3:$L$1000)="CONFIRMADO")),ROWS($A$3:A67))),"")</f>
        <v/>
      </c>
      <c r="C67" s="10" t="str">
        <f ca="1">IFERROR(INDEX(MAESTRO!C:C,_xludf.AGGREGATE(15,6,ROW(MAESTRO!$B$3:$B$1000)/((MAESTRO!$B$3:$B$1000="ASMARTALC")*(UPPER(MAESTRO!$L$3:$L$1000)="CONFIRMADO")),ROWS($A$3:A67))),"")</f>
        <v/>
      </c>
      <c r="D67" s="10" t="str">
        <f ca="1">IFERROR(INDEX(MAESTRO!D:D,_xludf.AGGREGATE(15,6,ROW(MAESTRO!$B$3:$B$1000)/((MAESTRO!$B$3:$B$1000="ASMARTALC")*(UPPER(MAESTRO!$L$3:$L$1000)="CONFIRMADO")),ROWS($A$3:A67))),"")</f>
        <v/>
      </c>
      <c r="E67" s="10" t="str">
        <f ca="1">IFERROR(INDEX(MAESTRO!E:E,_xludf.AGGREGATE(15,6,ROW(MAESTRO!$B$3:$B$1000)/((MAESTRO!$B$3:$B$1000="ASMARTALC")*(UPPER(MAESTRO!$L$3:$L$1000)="CONFIRMADO")),ROWS($A$3:A67))),"")</f>
        <v/>
      </c>
      <c r="F67" s="10" t="str">
        <f ca="1">IFERROR(INDEX(MAESTRO!F:F,_xludf.AGGREGATE(15,6,ROW(MAESTRO!$B$3:$B$1000)/((MAESTRO!$B$3:$B$1000="ASMARTALC")*(UPPER(MAESTRO!$L$3:$L$1000)="CONFIRMADO")),ROWS($A$3:A67))),"")</f>
        <v/>
      </c>
      <c r="G67" s="10" t="str">
        <f ca="1">IFERROR(INDEX(MAESTRO!G:G,_xludf.AGGREGATE(15,6,ROW(MAESTRO!$B$3:$B$1000)/((MAESTRO!$B$3:$B$1000="ASMARTALC")*(UPPER(MAESTRO!$L$3:$L$1000)="CONFIRMADO")),ROWS($A$3:A67))),"")</f>
        <v/>
      </c>
      <c r="H67" s="10" t="str">
        <f ca="1">IFERROR(INDEX(MAESTRO!H:H,_xludf.AGGREGATE(15,6,ROW(MAESTRO!$B$3:$B$1000)/((MAESTRO!$B$3:$B$1000="ASMARTALC")*(UPPER(MAESTRO!$L$3:$L$1000)="CONFIRMADO")),ROWS($A$3:A67))),"")</f>
        <v/>
      </c>
      <c r="I67" s="10" t="str">
        <f ca="1">IFERROR(INDEX(MAESTRO!I:I,_xludf.AGGREGATE(15,6,ROW(MAESTRO!$B$3:$B$1000)/((MAESTRO!$B$3:$B$1000="ASMARTALC")*(UPPER(MAESTRO!$L$3:$L$1000)="CONFIRMADO")),ROWS($A$3:A67))),"")</f>
        <v/>
      </c>
      <c r="J67" s="10" t="str">
        <f ca="1">IFERROR(INDEX(MAESTRO!J:J,_xludf.AGGREGATE(15,6,ROW(MAESTRO!$B$3:$B$1000)/((MAESTRO!$B$3:$B$1000="ASMARTALC")*(UPPER(MAESTRO!$L$3:$L$1000)="CONFIRMADO")),ROWS($A$3:A67))),"")</f>
        <v/>
      </c>
      <c r="K67" s="10" t="str">
        <f ca="1">IFERROR(INDEX(MAESTRO!K:K,_xludf.AGGREGATE(15,6,ROW(MAESTRO!$B$3:$B$1000)/((MAESTRO!$B$3:$B$1000="ASMARTALC")*(UPPER(MAESTRO!$L$3:$L$1000)="CONFIRMADO")),ROWS($A$3:A67))),"")</f>
        <v/>
      </c>
      <c r="L67" s="10" t="str">
        <f ca="1">IFERROR(INDEX(MAESTRO!L:L,_xludf.AGGREGATE(15,6,ROW(MAESTRO!$B$3:$B$1000)/((MAESTRO!$B$3:$B$1000="ASMARTALC")*(UPPER(MAESTRO!$L$3:$L$1000)="CONFIRMADO")),ROWS($A$3:A67))),"")</f>
        <v/>
      </c>
      <c r="M67" s="10" t="str">
        <f ca="1">IFERROR(INDEX(MAESTRO!M:M,_xludf.AGGREGATE(15,6,ROW(MAESTRO!$B$3:$B$1000)/((MAESTRO!$B$3:$B$1000="ASMARTALC")*(UPPER(MAESTRO!$L$3:$L$1000)="CONFIRMADO")),ROWS($A$3:A67))),"")</f>
        <v/>
      </c>
      <c r="N67" s="10" t="str">
        <f ca="1">IFERROR(INDEX(MAESTRO!N:N,_xludf.AGGREGATE(15,6,ROW(MAESTRO!$B$3:$B$1000)/((MAESTRO!$B$3:$B$1000="ASMARTALC")*(UPPER(MAESTRO!$L$3:$L$1000)="CONFIRMADO")),ROWS($A$3:A67))),"")</f>
        <v/>
      </c>
      <c r="O67" s="10" t="str">
        <f ca="1">IFERROR(INDEX(MAESTRO!O:O,_xludf.AGGREGATE(15,6,ROW(MAESTRO!$B$3:$B$1000)/((MAESTRO!$B$3:$B$1000="ASMARTALC")*(UPPER(MAESTRO!$L$3:$L$1000)="CONFIRMADO")),ROWS($A$3:A67))),"")</f>
        <v/>
      </c>
      <c r="P67" s="10" t="str">
        <f ca="1">IFERROR(INDEX(MAESTRO!P:P,_xludf.AGGREGATE(15,6,ROW(MAESTRO!$B$3:$B$1000)/((MAESTRO!$B$3:$B$1000="ASMARTALC")*(UPPER(MAESTRO!$L$3:$L$1000)="CONFIRMADO")),ROWS($A$3:A67))),"")</f>
        <v/>
      </c>
      <c r="Q67" s="10" t="str">
        <f ca="1">IFERROR(INDEX(MAESTRO!Q:Q,_xludf.AGGREGATE(15,6,ROW(MAESTRO!$B$3:$B$1000)/((MAESTRO!$B$3:$B$1000="ASMARTALC")*(UPPER(MAESTRO!$L$3:$L$1000)="CONFIRMADO")),ROWS($A$3:A67))),"")</f>
        <v/>
      </c>
      <c r="R67" s="10" t="str">
        <f ca="1">IFERROR(INDEX(MAESTRO!R:R,_xludf.AGGREGATE(15,6,ROW(MAESTRO!$B$3:$B$1000)/((MAESTRO!$B$3:$B$1000="ASMARTALC")*(UPPER(MAESTRO!$L$3:$L$1000)="CONFIRMADO")),ROWS($A$3:A67))),"")</f>
        <v/>
      </c>
      <c r="S67" s="10" t="str">
        <f ca="1">IFERROR(INDEX(MAESTRO!S:S,_xludf.AGGREGATE(15,6,ROW(MAESTRO!$B$3:$B$1000)/((MAESTRO!$B$3:$B$1000="ASMARTALC")*(UPPER(MAESTRO!$L$3:$L$1000)="CONFIRMADO")),ROWS($A$3:A67))),"")</f>
        <v/>
      </c>
      <c r="T67" s="10" t="str">
        <f ca="1">IFERROR(INDEX(MAESTRO!T:T,_xludf.AGGREGATE(15,6,ROW(MAESTRO!$B$3:$B$1000)/((MAESTRO!$B$3:$B$1000="ASMARTALC")*(UPPER(MAESTRO!$L$3:$L$1000)="CONFIRMADO")),ROWS($A$3:A67))),"")</f>
        <v/>
      </c>
      <c r="U67" s="10" t="str">
        <f ca="1">IFERROR(INDEX(MAESTRO!U:U,_xludf.AGGREGATE(15,6,ROW(MAESTRO!$B$3:$B$1000)/((MAESTRO!$B$3:$B$1000="ASMARTALC")*(UPPER(MAESTRO!$L$3:$L$1000)="CONFIRMADO")),ROWS($A$3:A67))),"")</f>
        <v/>
      </c>
      <c r="V67" s="10" t="str">
        <f ca="1">IFERROR(INDEX(MAESTRO!V:V,_xludf.AGGREGATE(15,6,ROW(MAESTRO!$B$3:$B$1000)/((MAESTRO!$B$3:$B$1000="ASMARTALC")*(UPPER(MAESTRO!$L$3:$L$1000)="CONFIRMADO")),ROWS($A$3:A67))),"")</f>
        <v/>
      </c>
      <c r="W67" s="10" t="str">
        <f ca="1">IFERROR(INDEX(MAESTRO!W:W,_xludf.AGGREGATE(15,6,ROW(MAESTRO!$B$3:$B$1000)/((MAESTRO!$B$3:$B$1000="ASMARTALC")*(UPPER(MAESTRO!$L$3:$L$1000)="CONFIRMADO")),ROWS($A$3:A67))),"")</f>
        <v/>
      </c>
      <c r="X67" s="10" t="str">
        <f ca="1">IFERROR(INDEX(MAESTRO!X:X,_xludf.AGGREGATE(15,6,ROW(MAESTRO!$B$3:$B$1000)/((MAESTRO!$B$3:$B$1000="ASMARTALC")*(UPPER(MAESTRO!$L$3:$L$1000)="CONFIRMADO")),ROWS($A$3:A67))),"")</f>
        <v/>
      </c>
    </row>
    <row r="68" spans="1:24" ht="22.05" customHeight="1">
      <c r="A68" s="13" t="str">
        <f ca="1">IFERROR(INDEX(MAESTRO!A:A,_xludf.AGGREGATE(15,6,ROW(MAESTRO!$B$3:$B$1000)/((MAESTRO!$B$3:$B$1000="ASMARTALC")*(UPPER(MAESTRO!$L$3:$L$1000)="CONFIRMADO")),ROWS($A$3:A68))),"")</f>
        <v/>
      </c>
      <c r="B68" s="13" t="str">
        <f ca="1">IFERROR(INDEX(MAESTRO!B:B,_xludf.AGGREGATE(15,6,ROW(MAESTRO!$B$3:$B$1000)/((MAESTRO!$B$3:$B$1000="ASMARTALC")*(UPPER(MAESTRO!$L$3:$L$1000)="CONFIRMADO")),ROWS($A$3:A68))),"")</f>
        <v/>
      </c>
      <c r="C68" s="13" t="str">
        <f ca="1">IFERROR(INDEX(MAESTRO!C:C,_xludf.AGGREGATE(15,6,ROW(MAESTRO!$B$3:$B$1000)/((MAESTRO!$B$3:$B$1000="ASMARTALC")*(UPPER(MAESTRO!$L$3:$L$1000)="CONFIRMADO")),ROWS($A$3:A68))),"")</f>
        <v/>
      </c>
      <c r="D68" s="13" t="str">
        <f ca="1">IFERROR(INDEX(MAESTRO!D:D,_xludf.AGGREGATE(15,6,ROW(MAESTRO!$B$3:$B$1000)/((MAESTRO!$B$3:$B$1000="ASMARTALC")*(UPPER(MAESTRO!$L$3:$L$1000)="CONFIRMADO")),ROWS($A$3:A68))),"")</f>
        <v/>
      </c>
      <c r="E68" s="13" t="str">
        <f ca="1">IFERROR(INDEX(MAESTRO!E:E,_xludf.AGGREGATE(15,6,ROW(MAESTRO!$B$3:$B$1000)/((MAESTRO!$B$3:$B$1000="ASMARTALC")*(UPPER(MAESTRO!$L$3:$L$1000)="CONFIRMADO")),ROWS($A$3:A68))),"")</f>
        <v/>
      </c>
      <c r="F68" s="13" t="str">
        <f ca="1">IFERROR(INDEX(MAESTRO!F:F,_xludf.AGGREGATE(15,6,ROW(MAESTRO!$B$3:$B$1000)/((MAESTRO!$B$3:$B$1000="ASMARTALC")*(UPPER(MAESTRO!$L$3:$L$1000)="CONFIRMADO")),ROWS($A$3:A68))),"")</f>
        <v/>
      </c>
      <c r="G68" s="13" t="str">
        <f ca="1">IFERROR(INDEX(MAESTRO!G:G,_xludf.AGGREGATE(15,6,ROW(MAESTRO!$B$3:$B$1000)/((MAESTRO!$B$3:$B$1000="ASMARTALC")*(UPPER(MAESTRO!$L$3:$L$1000)="CONFIRMADO")),ROWS($A$3:A68))),"")</f>
        <v/>
      </c>
      <c r="H68" s="13" t="str">
        <f ca="1">IFERROR(INDEX(MAESTRO!H:H,_xludf.AGGREGATE(15,6,ROW(MAESTRO!$B$3:$B$1000)/((MAESTRO!$B$3:$B$1000="ASMARTALC")*(UPPER(MAESTRO!$L$3:$L$1000)="CONFIRMADO")),ROWS($A$3:A68))),"")</f>
        <v/>
      </c>
      <c r="I68" s="13" t="str">
        <f ca="1">IFERROR(INDEX(MAESTRO!I:I,_xludf.AGGREGATE(15,6,ROW(MAESTRO!$B$3:$B$1000)/((MAESTRO!$B$3:$B$1000="ASMARTALC")*(UPPER(MAESTRO!$L$3:$L$1000)="CONFIRMADO")),ROWS($A$3:A68))),"")</f>
        <v/>
      </c>
      <c r="J68" s="13" t="str">
        <f ca="1">IFERROR(INDEX(MAESTRO!J:J,_xludf.AGGREGATE(15,6,ROW(MAESTRO!$B$3:$B$1000)/((MAESTRO!$B$3:$B$1000="ASMARTALC")*(UPPER(MAESTRO!$L$3:$L$1000)="CONFIRMADO")),ROWS($A$3:A68))),"")</f>
        <v/>
      </c>
      <c r="K68" s="13" t="str">
        <f ca="1">IFERROR(INDEX(MAESTRO!K:K,_xludf.AGGREGATE(15,6,ROW(MAESTRO!$B$3:$B$1000)/((MAESTRO!$B$3:$B$1000="ASMARTALC")*(UPPER(MAESTRO!$L$3:$L$1000)="CONFIRMADO")),ROWS($A$3:A68))),"")</f>
        <v/>
      </c>
      <c r="L68" s="13" t="str">
        <f ca="1">IFERROR(INDEX(MAESTRO!L:L,_xludf.AGGREGATE(15,6,ROW(MAESTRO!$B$3:$B$1000)/((MAESTRO!$B$3:$B$1000="ASMARTALC")*(UPPER(MAESTRO!$L$3:$L$1000)="CONFIRMADO")),ROWS($A$3:A68))),"")</f>
        <v/>
      </c>
      <c r="M68" s="13" t="str">
        <f ca="1">IFERROR(INDEX(MAESTRO!M:M,_xludf.AGGREGATE(15,6,ROW(MAESTRO!$B$3:$B$1000)/((MAESTRO!$B$3:$B$1000="ASMARTALC")*(UPPER(MAESTRO!$L$3:$L$1000)="CONFIRMADO")),ROWS($A$3:A68))),"")</f>
        <v/>
      </c>
      <c r="N68" s="13" t="str">
        <f ca="1">IFERROR(INDEX(MAESTRO!N:N,_xludf.AGGREGATE(15,6,ROW(MAESTRO!$B$3:$B$1000)/((MAESTRO!$B$3:$B$1000="ASMARTALC")*(UPPER(MAESTRO!$L$3:$L$1000)="CONFIRMADO")),ROWS($A$3:A68))),"")</f>
        <v/>
      </c>
      <c r="O68" s="13" t="str">
        <f ca="1">IFERROR(INDEX(MAESTRO!O:O,_xludf.AGGREGATE(15,6,ROW(MAESTRO!$B$3:$B$1000)/((MAESTRO!$B$3:$B$1000="ASMARTALC")*(UPPER(MAESTRO!$L$3:$L$1000)="CONFIRMADO")),ROWS($A$3:A68))),"")</f>
        <v/>
      </c>
      <c r="P68" s="13" t="str">
        <f ca="1">IFERROR(INDEX(MAESTRO!P:P,_xludf.AGGREGATE(15,6,ROW(MAESTRO!$B$3:$B$1000)/((MAESTRO!$B$3:$B$1000="ASMARTALC")*(UPPER(MAESTRO!$L$3:$L$1000)="CONFIRMADO")),ROWS($A$3:A68))),"")</f>
        <v/>
      </c>
      <c r="Q68" s="13" t="str">
        <f ca="1">IFERROR(INDEX(MAESTRO!Q:Q,_xludf.AGGREGATE(15,6,ROW(MAESTRO!$B$3:$B$1000)/((MAESTRO!$B$3:$B$1000="ASMARTALC")*(UPPER(MAESTRO!$L$3:$L$1000)="CONFIRMADO")),ROWS($A$3:A68))),"")</f>
        <v/>
      </c>
      <c r="R68" s="13" t="str">
        <f ca="1">IFERROR(INDEX(MAESTRO!R:R,_xludf.AGGREGATE(15,6,ROW(MAESTRO!$B$3:$B$1000)/((MAESTRO!$B$3:$B$1000="ASMARTALC")*(UPPER(MAESTRO!$L$3:$L$1000)="CONFIRMADO")),ROWS($A$3:A68))),"")</f>
        <v/>
      </c>
      <c r="S68" s="13" t="str">
        <f ca="1">IFERROR(INDEX(MAESTRO!S:S,_xludf.AGGREGATE(15,6,ROW(MAESTRO!$B$3:$B$1000)/((MAESTRO!$B$3:$B$1000="ASMARTALC")*(UPPER(MAESTRO!$L$3:$L$1000)="CONFIRMADO")),ROWS($A$3:A68))),"")</f>
        <v/>
      </c>
      <c r="T68" s="13" t="str">
        <f ca="1">IFERROR(INDEX(MAESTRO!T:T,_xludf.AGGREGATE(15,6,ROW(MAESTRO!$B$3:$B$1000)/((MAESTRO!$B$3:$B$1000="ASMARTALC")*(UPPER(MAESTRO!$L$3:$L$1000)="CONFIRMADO")),ROWS($A$3:A68))),"")</f>
        <v/>
      </c>
      <c r="U68" s="13" t="str">
        <f ca="1">IFERROR(INDEX(MAESTRO!U:U,_xludf.AGGREGATE(15,6,ROW(MAESTRO!$B$3:$B$1000)/((MAESTRO!$B$3:$B$1000="ASMARTALC")*(UPPER(MAESTRO!$L$3:$L$1000)="CONFIRMADO")),ROWS($A$3:A68))),"")</f>
        <v/>
      </c>
      <c r="V68" s="13" t="str">
        <f ca="1">IFERROR(INDEX(MAESTRO!V:V,_xludf.AGGREGATE(15,6,ROW(MAESTRO!$B$3:$B$1000)/((MAESTRO!$B$3:$B$1000="ASMARTALC")*(UPPER(MAESTRO!$L$3:$L$1000)="CONFIRMADO")),ROWS($A$3:A68))),"")</f>
        <v/>
      </c>
      <c r="W68" s="13" t="str">
        <f ca="1">IFERROR(INDEX(MAESTRO!W:W,_xludf.AGGREGATE(15,6,ROW(MAESTRO!$B$3:$B$1000)/((MAESTRO!$B$3:$B$1000="ASMARTALC")*(UPPER(MAESTRO!$L$3:$L$1000)="CONFIRMADO")),ROWS($A$3:A68))),"")</f>
        <v/>
      </c>
      <c r="X68" s="13" t="str">
        <f ca="1">IFERROR(INDEX(MAESTRO!X:X,_xludf.AGGREGATE(15,6,ROW(MAESTRO!$B$3:$B$1000)/((MAESTRO!$B$3:$B$1000="ASMARTALC")*(UPPER(MAESTRO!$L$3:$L$1000)="CONFIRMADO")),ROWS($A$3:A68))),"")</f>
        <v/>
      </c>
    </row>
    <row r="69" spans="1:24" ht="22.05" customHeight="1">
      <c r="A69" s="10" t="str">
        <f ca="1">IFERROR(INDEX(MAESTRO!A:A,_xludf.AGGREGATE(15,6,ROW(MAESTRO!$B$3:$B$1000)/((MAESTRO!$B$3:$B$1000="ASMARTALC")*(UPPER(MAESTRO!$L$3:$L$1000)="CONFIRMADO")),ROWS($A$3:A69))),"")</f>
        <v/>
      </c>
      <c r="B69" s="10" t="str">
        <f ca="1">IFERROR(INDEX(MAESTRO!B:B,_xludf.AGGREGATE(15,6,ROW(MAESTRO!$B$3:$B$1000)/((MAESTRO!$B$3:$B$1000="ASMARTALC")*(UPPER(MAESTRO!$L$3:$L$1000)="CONFIRMADO")),ROWS($A$3:A69))),"")</f>
        <v/>
      </c>
      <c r="C69" s="10" t="str">
        <f ca="1">IFERROR(INDEX(MAESTRO!C:C,_xludf.AGGREGATE(15,6,ROW(MAESTRO!$B$3:$B$1000)/((MAESTRO!$B$3:$B$1000="ASMARTALC")*(UPPER(MAESTRO!$L$3:$L$1000)="CONFIRMADO")),ROWS($A$3:A69))),"")</f>
        <v/>
      </c>
      <c r="D69" s="10" t="str">
        <f ca="1">IFERROR(INDEX(MAESTRO!D:D,_xludf.AGGREGATE(15,6,ROW(MAESTRO!$B$3:$B$1000)/((MAESTRO!$B$3:$B$1000="ASMARTALC")*(UPPER(MAESTRO!$L$3:$L$1000)="CONFIRMADO")),ROWS($A$3:A69))),"")</f>
        <v/>
      </c>
      <c r="E69" s="10" t="str">
        <f ca="1">IFERROR(INDEX(MAESTRO!E:E,_xludf.AGGREGATE(15,6,ROW(MAESTRO!$B$3:$B$1000)/((MAESTRO!$B$3:$B$1000="ASMARTALC")*(UPPER(MAESTRO!$L$3:$L$1000)="CONFIRMADO")),ROWS($A$3:A69))),"")</f>
        <v/>
      </c>
      <c r="F69" s="10" t="str">
        <f ca="1">IFERROR(INDEX(MAESTRO!F:F,_xludf.AGGREGATE(15,6,ROW(MAESTRO!$B$3:$B$1000)/((MAESTRO!$B$3:$B$1000="ASMARTALC")*(UPPER(MAESTRO!$L$3:$L$1000)="CONFIRMADO")),ROWS($A$3:A69))),"")</f>
        <v/>
      </c>
      <c r="G69" s="10" t="str">
        <f ca="1">IFERROR(INDEX(MAESTRO!G:G,_xludf.AGGREGATE(15,6,ROW(MAESTRO!$B$3:$B$1000)/((MAESTRO!$B$3:$B$1000="ASMARTALC")*(UPPER(MAESTRO!$L$3:$L$1000)="CONFIRMADO")),ROWS($A$3:A69))),"")</f>
        <v/>
      </c>
      <c r="H69" s="10" t="str">
        <f ca="1">IFERROR(INDEX(MAESTRO!H:H,_xludf.AGGREGATE(15,6,ROW(MAESTRO!$B$3:$B$1000)/((MAESTRO!$B$3:$B$1000="ASMARTALC")*(UPPER(MAESTRO!$L$3:$L$1000)="CONFIRMADO")),ROWS($A$3:A69))),"")</f>
        <v/>
      </c>
      <c r="I69" s="10" t="str">
        <f ca="1">IFERROR(INDEX(MAESTRO!I:I,_xludf.AGGREGATE(15,6,ROW(MAESTRO!$B$3:$B$1000)/((MAESTRO!$B$3:$B$1000="ASMARTALC")*(UPPER(MAESTRO!$L$3:$L$1000)="CONFIRMADO")),ROWS($A$3:A69))),"")</f>
        <v/>
      </c>
      <c r="J69" s="10" t="str">
        <f ca="1">IFERROR(INDEX(MAESTRO!J:J,_xludf.AGGREGATE(15,6,ROW(MAESTRO!$B$3:$B$1000)/((MAESTRO!$B$3:$B$1000="ASMARTALC")*(UPPER(MAESTRO!$L$3:$L$1000)="CONFIRMADO")),ROWS($A$3:A69))),"")</f>
        <v/>
      </c>
      <c r="K69" s="10" t="str">
        <f ca="1">IFERROR(INDEX(MAESTRO!K:K,_xludf.AGGREGATE(15,6,ROW(MAESTRO!$B$3:$B$1000)/((MAESTRO!$B$3:$B$1000="ASMARTALC")*(UPPER(MAESTRO!$L$3:$L$1000)="CONFIRMADO")),ROWS($A$3:A69))),"")</f>
        <v/>
      </c>
      <c r="L69" s="10" t="str">
        <f ca="1">IFERROR(INDEX(MAESTRO!L:L,_xludf.AGGREGATE(15,6,ROW(MAESTRO!$B$3:$B$1000)/((MAESTRO!$B$3:$B$1000="ASMARTALC")*(UPPER(MAESTRO!$L$3:$L$1000)="CONFIRMADO")),ROWS($A$3:A69))),"")</f>
        <v/>
      </c>
      <c r="M69" s="10" t="str">
        <f ca="1">IFERROR(INDEX(MAESTRO!M:M,_xludf.AGGREGATE(15,6,ROW(MAESTRO!$B$3:$B$1000)/((MAESTRO!$B$3:$B$1000="ASMARTALC")*(UPPER(MAESTRO!$L$3:$L$1000)="CONFIRMADO")),ROWS($A$3:A69))),"")</f>
        <v/>
      </c>
      <c r="N69" s="10" t="str">
        <f ca="1">IFERROR(INDEX(MAESTRO!N:N,_xludf.AGGREGATE(15,6,ROW(MAESTRO!$B$3:$B$1000)/((MAESTRO!$B$3:$B$1000="ASMARTALC")*(UPPER(MAESTRO!$L$3:$L$1000)="CONFIRMADO")),ROWS($A$3:A69))),"")</f>
        <v/>
      </c>
      <c r="O69" s="10" t="str">
        <f ca="1">IFERROR(INDEX(MAESTRO!O:O,_xludf.AGGREGATE(15,6,ROW(MAESTRO!$B$3:$B$1000)/((MAESTRO!$B$3:$B$1000="ASMARTALC")*(UPPER(MAESTRO!$L$3:$L$1000)="CONFIRMADO")),ROWS($A$3:A69))),"")</f>
        <v/>
      </c>
      <c r="P69" s="10" t="str">
        <f ca="1">IFERROR(INDEX(MAESTRO!P:P,_xludf.AGGREGATE(15,6,ROW(MAESTRO!$B$3:$B$1000)/((MAESTRO!$B$3:$B$1000="ASMARTALC")*(UPPER(MAESTRO!$L$3:$L$1000)="CONFIRMADO")),ROWS($A$3:A69))),"")</f>
        <v/>
      </c>
      <c r="Q69" s="10" t="str">
        <f ca="1">IFERROR(INDEX(MAESTRO!Q:Q,_xludf.AGGREGATE(15,6,ROW(MAESTRO!$B$3:$B$1000)/((MAESTRO!$B$3:$B$1000="ASMARTALC")*(UPPER(MAESTRO!$L$3:$L$1000)="CONFIRMADO")),ROWS($A$3:A69))),"")</f>
        <v/>
      </c>
      <c r="R69" s="10" t="str">
        <f ca="1">IFERROR(INDEX(MAESTRO!R:R,_xludf.AGGREGATE(15,6,ROW(MAESTRO!$B$3:$B$1000)/((MAESTRO!$B$3:$B$1000="ASMARTALC")*(UPPER(MAESTRO!$L$3:$L$1000)="CONFIRMADO")),ROWS($A$3:A69))),"")</f>
        <v/>
      </c>
      <c r="S69" s="10" t="str">
        <f ca="1">IFERROR(INDEX(MAESTRO!S:S,_xludf.AGGREGATE(15,6,ROW(MAESTRO!$B$3:$B$1000)/((MAESTRO!$B$3:$B$1000="ASMARTALC")*(UPPER(MAESTRO!$L$3:$L$1000)="CONFIRMADO")),ROWS($A$3:A69))),"")</f>
        <v/>
      </c>
      <c r="T69" s="10" t="str">
        <f ca="1">IFERROR(INDEX(MAESTRO!T:T,_xludf.AGGREGATE(15,6,ROW(MAESTRO!$B$3:$B$1000)/((MAESTRO!$B$3:$B$1000="ASMARTALC")*(UPPER(MAESTRO!$L$3:$L$1000)="CONFIRMADO")),ROWS($A$3:A69))),"")</f>
        <v/>
      </c>
      <c r="U69" s="10" t="str">
        <f ca="1">IFERROR(INDEX(MAESTRO!U:U,_xludf.AGGREGATE(15,6,ROW(MAESTRO!$B$3:$B$1000)/((MAESTRO!$B$3:$B$1000="ASMARTALC")*(UPPER(MAESTRO!$L$3:$L$1000)="CONFIRMADO")),ROWS($A$3:A69))),"")</f>
        <v/>
      </c>
      <c r="V69" s="10" t="str">
        <f ca="1">IFERROR(INDEX(MAESTRO!V:V,_xludf.AGGREGATE(15,6,ROW(MAESTRO!$B$3:$B$1000)/((MAESTRO!$B$3:$B$1000="ASMARTALC")*(UPPER(MAESTRO!$L$3:$L$1000)="CONFIRMADO")),ROWS($A$3:A69))),"")</f>
        <v/>
      </c>
      <c r="W69" s="10" t="str">
        <f ca="1">IFERROR(INDEX(MAESTRO!W:W,_xludf.AGGREGATE(15,6,ROW(MAESTRO!$B$3:$B$1000)/((MAESTRO!$B$3:$B$1000="ASMARTALC")*(UPPER(MAESTRO!$L$3:$L$1000)="CONFIRMADO")),ROWS($A$3:A69))),"")</f>
        <v/>
      </c>
      <c r="X69" s="10" t="str">
        <f ca="1">IFERROR(INDEX(MAESTRO!X:X,_xludf.AGGREGATE(15,6,ROW(MAESTRO!$B$3:$B$1000)/((MAESTRO!$B$3:$B$1000="ASMARTALC")*(UPPER(MAESTRO!$L$3:$L$1000)="CONFIRMADO")),ROWS($A$3:A69))),"")</f>
        <v/>
      </c>
    </row>
    <row r="70" spans="1:24" ht="22.05" customHeight="1">
      <c r="A70" s="13" t="str">
        <f ca="1">IFERROR(INDEX(MAESTRO!A:A,_xludf.AGGREGATE(15,6,ROW(MAESTRO!$B$3:$B$1000)/((MAESTRO!$B$3:$B$1000="ASMARTALC")*(UPPER(MAESTRO!$L$3:$L$1000)="CONFIRMADO")),ROWS($A$3:A70))),"")</f>
        <v/>
      </c>
      <c r="B70" s="13" t="str">
        <f ca="1">IFERROR(INDEX(MAESTRO!B:B,_xludf.AGGREGATE(15,6,ROW(MAESTRO!$B$3:$B$1000)/((MAESTRO!$B$3:$B$1000="ASMARTALC")*(UPPER(MAESTRO!$L$3:$L$1000)="CONFIRMADO")),ROWS($A$3:A70))),"")</f>
        <v/>
      </c>
      <c r="C70" s="13" t="str">
        <f ca="1">IFERROR(INDEX(MAESTRO!C:C,_xludf.AGGREGATE(15,6,ROW(MAESTRO!$B$3:$B$1000)/((MAESTRO!$B$3:$B$1000="ASMARTALC")*(UPPER(MAESTRO!$L$3:$L$1000)="CONFIRMADO")),ROWS($A$3:A70))),"")</f>
        <v/>
      </c>
      <c r="D70" s="13" t="str">
        <f ca="1">IFERROR(INDEX(MAESTRO!D:D,_xludf.AGGREGATE(15,6,ROW(MAESTRO!$B$3:$B$1000)/((MAESTRO!$B$3:$B$1000="ASMARTALC")*(UPPER(MAESTRO!$L$3:$L$1000)="CONFIRMADO")),ROWS($A$3:A70))),"")</f>
        <v/>
      </c>
      <c r="E70" s="13" t="str">
        <f ca="1">IFERROR(INDEX(MAESTRO!E:E,_xludf.AGGREGATE(15,6,ROW(MAESTRO!$B$3:$B$1000)/((MAESTRO!$B$3:$B$1000="ASMARTALC")*(UPPER(MAESTRO!$L$3:$L$1000)="CONFIRMADO")),ROWS($A$3:A70))),"")</f>
        <v/>
      </c>
      <c r="F70" s="13" t="str">
        <f ca="1">IFERROR(INDEX(MAESTRO!F:F,_xludf.AGGREGATE(15,6,ROW(MAESTRO!$B$3:$B$1000)/((MAESTRO!$B$3:$B$1000="ASMARTALC")*(UPPER(MAESTRO!$L$3:$L$1000)="CONFIRMADO")),ROWS($A$3:A70))),"")</f>
        <v/>
      </c>
      <c r="G70" s="13" t="str">
        <f ca="1">IFERROR(INDEX(MAESTRO!G:G,_xludf.AGGREGATE(15,6,ROW(MAESTRO!$B$3:$B$1000)/((MAESTRO!$B$3:$B$1000="ASMARTALC")*(UPPER(MAESTRO!$L$3:$L$1000)="CONFIRMADO")),ROWS($A$3:A70))),"")</f>
        <v/>
      </c>
      <c r="H70" s="13" t="str">
        <f ca="1">IFERROR(INDEX(MAESTRO!H:H,_xludf.AGGREGATE(15,6,ROW(MAESTRO!$B$3:$B$1000)/((MAESTRO!$B$3:$B$1000="ASMARTALC")*(UPPER(MAESTRO!$L$3:$L$1000)="CONFIRMADO")),ROWS($A$3:A70))),"")</f>
        <v/>
      </c>
      <c r="I70" s="13" t="str">
        <f ca="1">IFERROR(INDEX(MAESTRO!I:I,_xludf.AGGREGATE(15,6,ROW(MAESTRO!$B$3:$B$1000)/((MAESTRO!$B$3:$B$1000="ASMARTALC")*(UPPER(MAESTRO!$L$3:$L$1000)="CONFIRMADO")),ROWS($A$3:A70))),"")</f>
        <v/>
      </c>
      <c r="J70" s="13" t="str">
        <f ca="1">IFERROR(INDEX(MAESTRO!J:J,_xludf.AGGREGATE(15,6,ROW(MAESTRO!$B$3:$B$1000)/((MAESTRO!$B$3:$B$1000="ASMARTALC")*(UPPER(MAESTRO!$L$3:$L$1000)="CONFIRMADO")),ROWS($A$3:A70))),"")</f>
        <v/>
      </c>
      <c r="K70" s="13" t="str">
        <f ca="1">IFERROR(INDEX(MAESTRO!K:K,_xludf.AGGREGATE(15,6,ROW(MAESTRO!$B$3:$B$1000)/((MAESTRO!$B$3:$B$1000="ASMARTALC")*(UPPER(MAESTRO!$L$3:$L$1000)="CONFIRMADO")),ROWS($A$3:A70))),"")</f>
        <v/>
      </c>
      <c r="L70" s="13" t="str">
        <f ca="1">IFERROR(INDEX(MAESTRO!L:L,_xludf.AGGREGATE(15,6,ROW(MAESTRO!$B$3:$B$1000)/((MAESTRO!$B$3:$B$1000="ASMARTALC")*(UPPER(MAESTRO!$L$3:$L$1000)="CONFIRMADO")),ROWS($A$3:A70))),"")</f>
        <v/>
      </c>
      <c r="M70" s="13" t="str">
        <f ca="1">IFERROR(INDEX(MAESTRO!M:M,_xludf.AGGREGATE(15,6,ROW(MAESTRO!$B$3:$B$1000)/((MAESTRO!$B$3:$B$1000="ASMARTALC")*(UPPER(MAESTRO!$L$3:$L$1000)="CONFIRMADO")),ROWS($A$3:A70))),"")</f>
        <v/>
      </c>
      <c r="N70" s="13" t="str">
        <f ca="1">IFERROR(INDEX(MAESTRO!N:N,_xludf.AGGREGATE(15,6,ROW(MAESTRO!$B$3:$B$1000)/((MAESTRO!$B$3:$B$1000="ASMARTALC")*(UPPER(MAESTRO!$L$3:$L$1000)="CONFIRMADO")),ROWS($A$3:A70))),"")</f>
        <v/>
      </c>
      <c r="O70" s="13" t="str">
        <f ca="1">IFERROR(INDEX(MAESTRO!O:O,_xludf.AGGREGATE(15,6,ROW(MAESTRO!$B$3:$B$1000)/((MAESTRO!$B$3:$B$1000="ASMARTALC")*(UPPER(MAESTRO!$L$3:$L$1000)="CONFIRMADO")),ROWS($A$3:A70))),"")</f>
        <v/>
      </c>
      <c r="P70" s="13" t="str">
        <f ca="1">IFERROR(INDEX(MAESTRO!P:P,_xludf.AGGREGATE(15,6,ROW(MAESTRO!$B$3:$B$1000)/((MAESTRO!$B$3:$B$1000="ASMARTALC")*(UPPER(MAESTRO!$L$3:$L$1000)="CONFIRMADO")),ROWS($A$3:A70))),"")</f>
        <v/>
      </c>
      <c r="Q70" s="13" t="str">
        <f ca="1">IFERROR(INDEX(MAESTRO!Q:Q,_xludf.AGGREGATE(15,6,ROW(MAESTRO!$B$3:$B$1000)/((MAESTRO!$B$3:$B$1000="ASMARTALC")*(UPPER(MAESTRO!$L$3:$L$1000)="CONFIRMADO")),ROWS($A$3:A70))),"")</f>
        <v/>
      </c>
      <c r="R70" s="13" t="str">
        <f ca="1">IFERROR(INDEX(MAESTRO!R:R,_xludf.AGGREGATE(15,6,ROW(MAESTRO!$B$3:$B$1000)/((MAESTRO!$B$3:$B$1000="ASMARTALC")*(UPPER(MAESTRO!$L$3:$L$1000)="CONFIRMADO")),ROWS($A$3:A70))),"")</f>
        <v/>
      </c>
      <c r="S70" s="13" t="str">
        <f ca="1">IFERROR(INDEX(MAESTRO!S:S,_xludf.AGGREGATE(15,6,ROW(MAESTRO!$B$3:$B$1000)/((MAESTRO!$B$3:$B$1000="ASMARTALC")*(UPPER(MAESTRO!$L$3:$L$1000)="CONFIRMADO")),ROWS($A$3:A70))),"")</f>
        <v/>
      </c>
      <c r="T70" s="13" t="str">
        <f ca="1">IFERROR(INDEX(MAESTRO!T:T,_xludf.AGGREGATE(15,6,ROW(MAESTRO!$B$3:$B$1000)/((MAESTRO!$B$3:$B$1000="ASMARTALC")*(UPPER(MAESTRO!$L$3:$L$1000)="CONFIRMADO")),ROWS($A$3:A70))),"")</f>
        <v/>
      </c>
      <c r="U70" s="13" t="str">
        <f ca="1">IFERROR(INDEX(MAESTRO!U:U,_xludf.AGGREGATE(15,6,ROW(MAESTRO!$B$3:$B$1000)/((MAESTRO!$B$3:$B$1000="ASMARTALC")*(UPPER(MAESTRO!$L$3:$L$1000)="CONFIRMADO")),ROWS($A$3:A70))),"")</f>
        <v/>
      </c>
      <c r="V70" s="13" t="str">
        <f ca="1">IFERROR(INDEX(MAESTRO!V:V,_xludf.AGGREGATE(15,6,ROW(MAESTRO!$B$3:$B$1000)/((MAESTRO!$B$3:$B$1000="ASMARTALC")*(UPPER(MAESTRO!$L$3:$L$1000)="CONFIRMADO")),ROWS($A$3:A70))),"")</f>
        <v/>
      </c>
      <c r="W70" s="13" t="str">
        <f ca="1">IFERROR(INDEX(MAESTRO!W:W,_xludf.AGGREGATE(15,6,ROW(MAESTRO!$B$3:$B$1000)/((MAESTRO!$B$3:$B$1000="ASMARTALC")*(UPPER(MAESTRO!$L$3:$L$1000)="CONFIRMADO")),ROWS($A$3:A70))),"")</f>
        <v/>
      </c>
      <c r="X70" s="13" t="str">
        <f ca="1">IFERROR(INDEX(MAESTRO!X:X,_xludf.AGGREGATE(15,6,ROW(MAESTRO!$B$3:$B$1000)/((MAESTRO!$B$3:$B$1000="ASMARTALC")*(UPPER(MAESTRO!$L$3:$L$1000)="CONFIRMADO")),ROWS($A$3:A70))),"")</f>
        <v/>
      </c>
    </row>
    <row r="71" spans="1:24" ht="22.05" customHeight="1">
      <c r="A71" s="10" t="str">
        <f ca="1">IFERROR(INDEX(MAESTRO!A:A,_xludf.AGGREGATE(15,6,ROW(MAESTRO!$B$3:$B$1000)/((MAESTRO!$B$3:$B$1000="ASMARTALC")*(UPPER(MAESTRO!$L$3:$L$1000)="CONFIRMADO")),ROWS($A$3:A71))),"")</f>
        <v/>
      </c>
      <c r="B71" s="10" t="str">
        <f ca="1">IFERROR(INDEX(MAESTRO!B:B,_xludf.AGGREGATE(15,6,ROW(MAESTRO!$B$3:$B$1000)/((MAESTRO!$B$3:$B$1000="ASMARTALC")*(UPPER(MAESTRO!$L$3:$L$1000)="CONFIRMADO")),ROWS($A$3:A71))),"")</f>
        <v/>
      </c>
      <c r="C71" s="10" t="str">
        <f ca="1">IFERROR(INDEX(MAESTRO!C:C,_xludf.AGGREGATE(15,6,ROW(MAESTRO!$B$3:$B$1000)/((MAESTRO!$B$3:$B$1000="ASMARTALC")*(UPPER(MAESTRO!$L$3:$L$1000)="CONFIRMADO")),ROWS($A$3:A71))),"")</f>
        <v/>
      </c>
      <c r="D71" s="10" t="str">
        <f ca="1">IFERROR(INDEX(MAESTRO!D:D,_xludf.AGGREGATE(15,6,ROW(MAESTRO!$B$3:$B$1000)/((MAESTRO!$B$3:$B$1000="ASMARTALC")*(UPPER(MAESTRO!$L$3:$L$1000)="CONFIRMADO")),ROWS($A$3:A71))),"")</f>
        <v/>
      </c>
      <c r="E71" s="10" t="str">
        <f ca="1">IFERROR(INDEX(MAESTRO!E:E,_xludf.AGGREGATE(15,6,ROW(MAESTRO!$B$3:$B$1000)/((MAESTRO!$B$3:$B$1000="ASMARTALC")*(UPPER(MAESTRO!$L$3:$L$1000)="CONFIRMADO")),ROWS($A$3:A71))),"")</f>
        <v/>
      </c>
      <c r="F71" s="10" t="str">
        <f ca="1">IFERROR(INDEX(MAESTRO!F:F,_xludf.AGGREGATE(15,6,ROW(MAESTRO!$B$3:$B$1000)/((MAESTRO!$B$3:$B$1000="ASMARTALC")*(UPPER(MAESTRO!$L$3:$L$1000)="CONFIRMADO")),ROWS($A$3:A71))),"")</f>
        <v/>
      </c>
      <c r="G71" s="10" t="str">
        <f ca="1">IFERROR(INDEX(MAESTRO!G:G,_xludf.AGGREGATE(15,6,ROW(MAESTRO!$B$3:$B$1000)/((MAESTRO!$B$3:$B$1000="ASMARTALC")*(UPPER(MAESTRO!$L$3:$L$1000)="CONFIRMADO")),ROWS($A$3:A71))),"")</f>
        <v/>
      </c>
      <c r="H71" s="10" t="str">
        <f ca="1">IFERROR(INDEX(MAESTRO!H:H,_xludf.AGGREGATE(15,6,ROW(MAESTRO!$B$3:$B$1000)/((MAESTRO!$B$3:$B$1000="ASMARTALC")*(UPPER(MAESTRO!$L$3:$L$1000)="CONFIRMADO")),ROWS($A$3:A71))),"")</f>
        <v/>
      </c>
      <c r="I71" s="10" t="str">
        <f ca="1">IFERROR(INDEX(MAESTRO!I:I,_xludf.AGGREGATE(15,6,ROW(MAESTRO!$B$3:$B$1000)/((MAESTRO!$B$3:$B$1000="ASMARTALC")*(UPPER(MAESTRO!$L$3:$L$1000)="CONFIRMADO")),ROWS($A$3:A71))),"")</f>
        <v/>
      </c>
      <c r="J71" s="10" t="str">
        <f ca="1">IFERROR(INDEX(MAESTRO!J:J,_xludf.AGGREGATE(15,6,ROW(MAESTRO!$B$3:$B$1000)/((MAESTRO!$B$3:$B$1000="ASMARTALC")*(UPPER(MAESTRO!$L$3:$L$1000)="CONFIRMADO")),ROWS($A$3:A71))),"")</f>
        <v/>
      </c>
      <c r="K71" s="10" t="str">
        <f ca="1">IFERROR(INDEX(MAESTRO!K:K,_xludf.AGGREGATE(15,6,ROW(MAESTRO!$B$3:$B$1000)/((MAESTRO!$B$3:$B$1000="ASMARTALC")*(UPPER(MAESTRO!$L$3:$L$1000)="CONFIRMADO")),ROWS($A$3:A71))),"")</f>
        <v/>
      </c>
      <c r="L71" s="10" t="str">
        <f ca="1">IFERROR(INDEX(MAESTRO!L:L,_xludf.AGGREGATE(15,6,ROW(MAESTRO!$B$3:$B$1000)/((MAESTRO!$B$3:$B$1000="ASMARTALC")*(UPPER(MAESTRO!$L$3:$L$1000)="CONFIRMADO")),ROWS($A$3:A71))),"")</f>
        <v/>
      </c>
      <c r="M71" s="10" t="str">
        <f ca="1">IFERROR(INDEX(MAESTRO!M:M,_xludf.AGGREGATE(15,6,ROW(MAESTRO!$B$3:$B$1000)/((MAESTRO!$B$3:$B$1000="ASMARTALC")*(UPPER(MAESTRO!$L$3:$L$1000)="CONFIRMADO")),ROWS($A$3:A71))),"")</f>
        <v/>
      </c>
      <c r="N71" s="10" t="str">
        <f ca="1">IFERROR(INDEX(MAESTRO!N:N,_xludf.AGGREGATE(15,6,ROW(MAESTRO!$B$3:$B$1000)/((MAESTRO!$B$3:$B$1000="ASMARTALC")*(UPPER(MAESTRO!$L$3:$L$1000)="CONFIRMADO")),ROWS($A$3:A71))),"")</f>
        <v/>
      </c>
      <c r="O71" s="10" t="str">
        <f ca="1">IFERROR(INDEX(MAESTRO!O:O,_xludf.AGGREGATE(15,6,ROW(MAESTRO!$B$3:$B$1000)/((MAESTRO!$B$3:$B$1000="ASMARTALC")*(UPPER(MAESTRO!$L$3:$L$1000)="CONFIRMADO")),ROWS($A$3:A71))),"")</f>
        <v/>
      </c>
      <c r="P71" s="10" t="str">
        <f ca="1">IFERROR(INDEX(MAESTRO!P:P,_xludf.AGGREGATE(15,6,ROW(MAESTRO!$B$3:$B$1000)/((MAESTRO!$B$3:$B$1000="ASMARTALC")*(UPPER(MAESTRO!$L$3:$L$1000)="CONFIRMADO")),ROWS($A$3:A71))),"")</f>
        <v/>
      </c>
      <c r="Q71" s="10" t="str">
        <f ca="1">IFERROR(INDEX(MAESTRO!Q:Q,_xludf.AGGREGATE(15,6,ROW(MAESTRO!$B$3:$B$1000)/((MAESTRO!$B$3:$B$1000="ASMARTALC")*(UPPER(MAESTRO!$L$3:$L$1000)="CONFIRMADO")),ROWS($A$3:A71))),"")</f>
        <v/>
      </c>
      <c r="R71" s="10" t="str">
        <f ca="1">IFERROR(INDEX(MAESTRO!R:R,_xludf.AGGREGATE(15,6,ROW(MAESTRO!$B$3:$B$1000)/((MAESTRO!$B$3:$B$1000="ASMARTALC")*(UPPER(MAESTRO!$L$3:$L$1000)="CONFIRMADO")),ROWS($A$3:A71))),"")</f>
        <v/>
      </c>
      <c r="S71" s="10" t="str">
        <f ca="1">IFERROR(INDEX(MAESTRO!S:S,_xludf.AGGREGATE(15,6,ROW(MAESTRO!$B$3:$B$1000)/((MAESTRO!$B$3:$B$1000="ASMARTALC")*(UPPER(MAESTRO!$L$3:$L$1000)="CONFIRMADO")),ROWS($A$3:A71))),"")</f>
        <v/>
      </c>
      <c r="T71" s="10" t="str">
        <f ca="1">IFERROR(INDEX(MAESTRO!T:T,_xludf.AGGREGATE(15,6,ROW(MAESTRO!$B$3:$B$1000)/((MAESTRO!$B$3:$B$1000="ASMARTALC")*(UPPER(MAESTRO!$L$3:$L$1000)="CONFIRMADO")),ROWS($A$3:A71))),"")</f>
        <v/>
      </c>
      <c r="U71" s="10" t="str">
        <f ca="1">IFERROR(INDEX(MAESTRO!U:U,_xludf.AGGREGATE(15,6,ROW(MAESTRO!$B$3:$B$1000)/((MAESTRO!$B$3:$B$1000="ASMARTALC")*(UPPER(MAESTRO!$L$3:$L$1000)="CONFIRMADO")),ROWS($A$3:A71))),"")</f>
        <v/>
      </c>
      <c r="V71" s="10" t="str">
        <f ca="1">IFERROR(INDEX(MAESTRO!V:V,_xludf.AGGREGATE(15,6,ROW(MAESTRO!$B$3:$B$1000)/((MAESTRO!$B$3:$B$1000="ASMARTALC")*(UPPER(MAESTRO!$L$3:$L$1000)="CONFIRMADO")),ROWS($A$3:A71))),"")</f>
        <v/>
      </c>
      <c r="W71" s="10" t="str">
        <f ca="1">IFERROR(INDEX(MAESTRO!W:W,_xludf.AGGREGATE(15,6,ROW(MAESTRO!$B$3:$B$1000)/((MAESTRO!$B$3:$B$1000="ASMARTALC")*(UPPER(MAESTRO!$L$3:$L$1000)="CONFIRMADO")),ROWS($A$3:A71))),"")</f>
        <v/>
      </c>
      <c r="X71" s="10" t="str">
        <f ca="1">IFERROR(INDEX(MAESTRO!X:X,_xludf.AGGREGATE(15,6,ROW(MAESTRO!$B$3:$B$1000)/((MAESTRO!$B$3:$B$1000="ASMARTALC")*(UPPER(MAESTRO!$L$3:$L$1000)="CONFIRMADO")),ROWS($A$3:A71))),"")</f>
        <v/>
      </c>
    </row>
    <row r="72" spans="1:24" ht="22.05" customHeight="1">
      <c r="A72" s="13" t="str">
        <f ca="1">IFERROR(INDEX(MAESTRO!A:A,_xludf.AGGREGATE(15,6,ROW(MAESTRO!$B$3:$B$1000)/((MAESTRO!$B$3:$B$1000="ASMARTALC")*(UPPER(MAESTRO!$L$3:$L$1000)="CONFIRMADO")),ROWS($A$3:A72))),"")</f>
        <v/>
      </c>
      <c r="B72" s="13" t="str">
        <f ca="1">IFERROR(INDEX(MAESTRO!B:B,_xludf.AGGREGATE(15,6,ROW(MAESTRO!$B$3:$B$1000)/((MAESTRO!$B$3:$B$1000="ASMARTALC")*(UPPER(MAESTRO!$L$3:$L$1000)="CONFIRMADO")),ROWS($A$3:A72))),"")</f>
        <v/>
      </c>
      <c r="C72" s="13" t="str">
        <f ca="1">IFERROR(INDEX(MAESTRO!C:C,_xludf.AGGREGATE(15,6,ROW(MAESTRO!$B$3:$B$1000)/((MAESTRO!$B$3:$B$1000="ASMARTALC")*(UPPER(MAESTRO!$L$3:$L$1000)="CONFIRMADO")),ROWS($A$3:A72))),"")</f>
        <v/>
      </c>
      <c r="D72" s="13" t="str">
        <f ca="1">IFERROR(INDEX(MAESTRO!D:D,_xludf.AGGREGATE(15,6,ROW(MAESTRO!$B$3:$B$1000)/((MAESTRO!$B$3:$B$1000="ASMARTALC")*(UPPER(MAESTRO!$L$3:$L$1000)="CONFIRMADO")),ROWS($A$3:A72))),"")</f>
        <v/>
      </c>
      <c r="E72" s="13" t="str">
        <f ca="1">IFERROR(INDEX(MAESTRO!E:E,_xludf.AGGREGATE(15,6,ROW(MAESTRO!$B$3:$B$1000)/((MAESTRO!$B$3:$B$1000="ASMARTALC")*(UPPER(MAESTRO!$L$3:$L$1000)="CONFIRMADO")),ROWS($A$3:A72))),"")</f>
        <v/>
      </c>
      <c r="F72" s="13" t="str">
        <f ca="1">IFERROR(INDEX(MAESTRO!F:F,_xludf.AGGREGATE(15,6,ROW(MAESTRO!$B$3:$B$1000)/((MAESTRO!$B$3:$B$1000="ASMARTALC")*(UPPER(MAESTRO!$L$3:$L$1000)="CONFIRMADO")),ROWS($A$3:A72))),"")</f>
        <v/>
      </c>
      <c r="G72" s="13" t="str">
        <f ca="1">IFERROR(INDEX(MAESTRO!G:G,_xludf.AGGREGATE(15,6,ROW(MAESTRO!$B$3:$B$1000)/((MAESTRO!$B$3:$B$1000="ASMARTALC")*(UPPER(MAESTRO!$L$3:$L$1000)="CONFIRMADO")),ROWS($A$3:A72))),"")</f>
        <v/>
      </c>
      <c r="H72" s="13" t="str">
        <f ca="1">IFERROR(INDEX(MAESTRO!H:H,_xludf.AGGREGATE(15,6,ROW(MAESTRO!$B$3:$B$1000)/((MAESTRO!$B$3:$B$1000="ASMARTALC")*(UPPER(MAESTRO!$L$3:$L$1000)="CONFIRMADO")),ROWS($A$3:A72))),"")</f>
        <v/>
      </c>
      <c r="I72" s="13" t="str">
        <f ca="1">IFERROR(INDEX(MAESTRO!I:I,_xludf.AGGREGATE(15,6,ROW(MAESTRO!$B$3:$B$1000)/((MAESTRO!$B$3:$B$1000="ASMARTALC")*(UPPER(MAESTRO!$L$3:$L$1000)="CONFIRMADO")),ROWS($A$3:A72))),"")</f>
        <v/>
      </c>
      <c r="J72" s="13" t="str">
        <f ca="1">IFERROR(INDEX(MAESTRO!J:J,_xludf.AGGREGATE(15,6,ROW(MAESTRO!$B$3:$B$1000)/((MAESTRO!$B$3:$B$1000="ASMARTALC")*(UPPER(MAESTRO!$L$3:$L$1000)="CONFIRMADO")),ROWS($A$3:A72))),"")</f>
        <v/>
      </c>
      <c r="K72" s="13" t="str">
        <f ca="1">IFERROR(INDEX(MAESTRO!K:K,_xludf.AGGREGATE(15,6,ROW(MAESTRO!$B$3:$B$1000)/((MAESTRO!$B$3:$B$1000="ASMARTALC")*(UPPER(MAESTRO!$L$3:$L$1000)="CONFIRMADO")),ROWS($A$3:A72))),"")</f>
        <v/>
      </c>
      <c r="L72" s="13" t="str">
        <f ca="1">IFERROR(INDEX(MAESTRO!L:L,_xludf.AGGREGATE(15,6,ROW(MAESTRO!$B$3:$B$1000)/((MAESTRO!$B$3:$B$1000="ASMARTALC")*(UPPER(MAESTRO!$L$3:$L$1000)="CONFIRMADO")),ROWS($A$3:A72))),"")</f>
        <v/>
      </c>
      <c r="M72" s="13" t="str">
        <f ca="1">IFERROR(INDEX(MAESTRO!M:M,_xludf.AGGREGATE(15,6,ROW(MAESTRO!$B$3:$B$1000)/((MAESTRO!$B$3:$B$1000="ASMARTALC")*(UPPER(MAESTRO!$L$3:$L$1000)="CONFIRMADO")),ROWS($A$3:A72))),"")</f>
        <v/>
      </c>
      <c r="N72" s="13" t="str">
        <f ca="1">IFERROR(INDEX(MAESTRO!N:N,_xludf.AGGREGATE(15,6,ROW(MAESTRO!$B$3:$B$1000)/((MAESTRO!$B$3:$B$1000="ASMARTALC")*(UPPER(MAESTRO!$L$3:$L$1000)="CONFIRMADO")),ROWS($A$3:A72))),"")</f>
        <v/>
      </c>
      <c r="O72" s="13" t="str">
        <f ca="1">IFERROR(INDEX(MAESTRO!O:O,_xludf.AGGREGATE(15,6,ROW(MAESTRO!$B$3:$B$1000)/((MAESTRO!$B$3:$B$1000="ASMARTALC")*(UPPER(MAESTRO!$L$3:$L$1000)="CONFIRMADO")),ROWS($A$3:A72))),"")</f>
        <v/>
      </c>
      <c r="P72" s="13" t="str">
        <f ca="1">IFERROR(INDEX(MAESTRO!P:P,_xludf.AGGREGATE(15,6,ROW(MAESTRO!$B$3:$B$1000)/((MAESTRO!$B$3:$B$1000="ASMARTALC")*(UPPER(MAESTRO!$L$3:$L$1000)="CONFIRMADO")),ROWS($A$3:A72))),"")</f>
        <v/>
      </c>
      <c r="Q72" s="13" t="str">
        <f ca="1">IFERROR(INDEX(MAESTRO!Q:Q,_xludf.AGGREGATE(15,6,ROW(MAESTRO!$B$3:$B$1000)/((MAESTRO!$B$3:$B$1000="ASMARTALC")*(UPPER(MAESTRO!$L$3:$L$1000)="CONFIRMADO")),ROWS($A$3:A72))),"")</f>
        <v/>
      </c>
      <c r="R72" s="13" t="str">
        <f ca="1">IFERROR(INDEX(MAESTRO!R:R,_xludf.AGGREGATE(15,6,ROW(MAESTRO!$B$3:$B$1000)/((MAESTRO!$B$3:$B$1000="ASMARTALC")*(UPPER(MAESTRO!$L$3:$L$1000)="CONFIRMADO")),ROWS($A$3:A72))),"")</f>
        <v/>
      </c>
      <c r="S72" s="13" t="str">
        <f ca="1">IFERROR(INDEX(MAESTRO!S:S,_xludf.AGGREGATE(15,6,ROW(MAESTRO!$B$3:$B$1000)/((MAESTRO!$B$3:$B$1000="ASMARTALC")*(UPPER(MAESTRO!$L$3:$L$1000)="CONFIRMADO")),ROWS($A$3:A72))),"")</f>
        <v/>
      </c>
      <c r="T72" s="13" t="str">
        <f ca="1">IFERROR(INDEX(MAESTRO!T:T,_xludf.AGGREGATE(15,6,ROW(MAESTRO!$B$3:$B$1000)/((MAESTRO!$B$3:$B$1000="ASMARTALC")*(UPPER(MAESTRO!$L$3:$L$1000)="CONFIRMADO")),ROWS($A$3:A72))),"")</f>
        <v/>
      </c>
      <c r="U72" s="13" t="str">
        <f ca="1">IFERROR(INDEX(MAESTRO!U:U,_xludf.AGGREGATE(15,6,ROW(MAESTRO!$B$3:$B$1000)/((MAESTRO!$B$3:$B$1000="ASMARTALC")*(UPPER(MAESTRO!$L$3:$L$1000)="CONFIRMADO")),ROWS($A$3:A72))),"")</f>
        <v/>
      </c>
      <c r="V72" s="13" t="str">
        <f ca="1">IFERROR(INDEX(MAESTRO!V:V,_xludf.AGGREGATE(15,6,ROW(MAESTRO!$B$3:$B$1000)/((MAESTRO!$B$3:$B$1000="ASMARTALC")*(UPPER(MAESTRO!$L$3:$L$1000)="CONFIRMADO")),ROWS($A$3:A72))),"")</f>
        <v/>
      </c>
      <c r="W72" s="13" t="str">
        <f ca="1">IFERROR(INDEX(MAESTRO!W:W,_xludf.AGGREGATE(15,6,ROW(MAESTRO!$B$3:$B$1000)/((MAESTRO!$B$3:$B$1000="ASMARTALC")*(UPPER(MAESTRO!$L$3:$L$1000)="CONFIRMADO")),ROWS($A$3:A72))),"")</f>
        <v/>
      </c>
      <c r="X72" s="13" t="str">
        <f ca="1">IFERROR(INDEX(MAESTRO!X:X,_xludf.AGGREGATE(15,6,ROW(MAESTRO!$B$3:$B$1000)/((MAESTRO!$B$3:$B$1000="ASMARTALC")*(UPPER(MAESTRO!$L$3:$L$1000)="CONFIRMADO")),ROWS($A$3:A72))),"")</f>
        <v/>
      </c>
    </row>
    <row r="73" spans="1:24" ht="22.05" customHeight="1">
      <c r="A73" s="10" t="str">
        <f ca="1">IFERROR(INDEX(MAESTRO!A:A,_xludf.AGGREGATE(15,6,ROW(MAESTRO!$B$3:$B$1000)/((MAESTRO!$B$3:$B$1000="ASMARTALC")*(UPPER(MAESTRO!$L$3:$L$1000)="CONFIRMADO")),ROWS($A$3:A73))),"")</f>
        <v/>
      </c>
      <c r="B73" s="10" t="str">
        <f ca="1">IFERROR(INDEX(MAESTRO!B:B,_xludf.AGGREGATE(15,6,ROW(MAESTRO!$B$3:$B$1000)/((MAESTRO!$B$3:$B$1000="ASMARTALC")*(UPPER(MAESTRO!$L$3:$L$1000)="CONFIRMADO")),ROWS($A$3:A73))),"")</f>
        <v/>
      </c>
      <c r="C73" s="10" t="str">
        <f ca="1">IFERROR(INDEX(MAESTRO!C:C,_xludf.AGGREGATE(15,6,ROW(MAESTRO!$B$3:$B$1000)/((MAESTRO!$B$3:$B$1000="ASMARTALC")*(UPPER(MAESTRO!$L$3:$L$1000)="CONFIRMADO")),ROWS($A$3:A73))),"")</f>
        <v/>
      </c>
      <c r="D73" s="10" t="str">
        <f ca="1">IFERROR(INDEX(MAESTRO!D:D,_xludf.AGGREGATE(15,6,ROW(MAESTRO!$B$3:$B$1000)/((MAESTRO!$B$3:$B$1000="ASMARTALC")*(UPPER(MAESTRO!$L$3:$L$1000)="CONFIRMADO")),ROWS($A$3:A73))),"")</f>
        <v/>
      </c>
      <c r="E73" s="10" t="str">
        <f ca="1">IFERROR(INDEX(MAESTRO!E:E,_xludf.AGGREGATE(15,6,ROW(MAESTRO!$B$3:$B$1000)/((MAESTRO!$B$3:$B$1000="ASMARTALC")*(UPPER(MAESTRO!$L$3:$L$1000)="CONFIRMADO")),ROWS($A$3:A73))),"")</f>
        <v/>
      </c>
      <c r="F73" s="10" t="str">
        <f ca="1">IFERROR(INDEX(MAESTRO!F:F,_xludf.AGGREGATE(15,6,ROW(MAESTRO!$B$3:$B$1000)/((MAESTRO!$B$3:$B$1000="ASMARTALC")*(UPPER(MAESTRO!$L$3:$L$1000)="CONFIRMADO")),ROWS($A$3:A73))),"")</f>
        <v/>
      </c>
      <c r="G73" s="10" t="str">
        <f ca="1">IFERROR(INDEX(MAESTRO!G:G,_xludf.AGGREGATE(15,6,ROW(MAESTRO!$B$3:$B$1000)/((MAESTRO!$B$3:$B$1000="ASMARTALC")*(UPPER(MAESTRO!$L$3:$L$1000)="CONFIRMADO")),ROWS($A$3:A73))),"")</f>
        <v/>
      </c>
      <c r="H73" s="10" t="str">
        <f ca="1">IFERROR(INDEX(MAESTRO!H:H,_xludf.AGGREGATE(15,6,ROW(MAESTRO!$B$3:$B$1000)/((MAESTRO!$B$3:$B$1000="ASMARTALC")*(UPPER(MAESTRO!$L$3:$L$1000)="CONFIRMADO")),ROWS($A$3:A73))),"")</f>
        <v/>
      </c>
      <c r="I73" s="10" t="str">
        <f ca="1">IFERROR(INDEX(MAESTRO!I:I,_xludf.AGGREGATE(15,6,ROW(MAESTRO!$B$3:$B$1000)/((MAESTRO!$B$3:$B$1000="ASMARTALC")*(UPPER(MAESTRO!$L$3:$L$1000)="CONFIRMADO")),ROWS($A$3:A73))),"")</f>
        <v/>
      </c>
      <c r="J73" s="10" t="str">
        <f ca="1">IFERROR(INDEX(MAESTRO!J:J,_xludf.AGGREGATE(15,6,ROW(MAESTRO!$B$3:$B$1000)/((MAESTRO!$B$3:$B$1000="ASMARTALC")*(UPPER(MAESTRO!$L$3:$L$1000)="CONFIRMADO")),ROWS($A$3:A73))),"")</f>
        <v/>
      </c>
      <c r="K73" s="10" t="str">
        <f ca="1">IFERROR(INDEX(MAESTRO!K:K,_xludf.AGGREGATE(15,6,ROW(MAESTRO!$B$3:$B$1000)/((MAESTRO!$B$3:$B$1000="ASMARTALC")*(UPPER(MAESTRO!$L$3:$L$1000)="CONFIRMADO")),ROWS($A$3:A73))),"")</f>
        <v/>
      </c>
      <c r="L73" s="10" t="str">
        <f ca="1">IFERROR(INDEX(MAESTRO!L:L,_xludf.AGGREGATE(15,6,ROW(MAESTRO!$B$3:$B$1000)/((MAESTRO!$B$3:$B$1000="ASMARTALC")*(UPPER(MAESTRO!$L$3:$L$1000)="CONFIRMADO")),ROWS($A$3:A73))),"")</f>
        <v/>
      </c>
      <c r="M73" s="10" t="str">
        <f ca="1">IFERROR(INDEX(MAESTRO!M:M,_xludf.AGGREGATE(15,6,ROW(MAESTRO!$B$3:$B$1000)/((MAESTRO!$B$3:$B$1000="ASMARTALC")*(UPPER(MAESTRO!$L$3:$L$1000)="CONFIRMADO")),ROWS($A$3:A73))),"")</f>
        <v/>
      </c>
      <c r="N73" s="10" t="str">
        <f ca="1">IFERROR(INDEX(MAESTRO!N:N,_xludf.AGGREGATE(15,6,ROW(MAESTRO!$B$3:$B$1000)/((MAESTRO!$B$3:$B$1000="ASMARTALC")*(UPPER(MAESTRO!$L$3:$L$1000)="CONFIRMADO")),ROWS($A$3:A73))),"")</f>
        <v/>
      </c>
      <c r="O73" s="10" t="str">
        <f ca="1">IFERROR(INDEX(MAESTRO!O:O,_xludf.AGGREGATE(15,6,ROW(MAESTRO!$B$3:$B$1000)/((MAESTRO!$B$3:$B$1000="ASMARTALC")*(UPPER(MAESTRO!$L$3:$L$1000)="CONFIRMADO")),ROWS($A$3:A73))),"")</f>
        <v/>
      </c>
      <c r="P73" s="10" t="str">
        <f ca="1">IFERROR(INDEX(MAESTRO!P:P,_xludf.AGGREGATE(15,6,ROW(MAESTRO!$B$3:$B$1000)/((MAESTRO!$B$3:$B$1000="ASMARTALC")*(UPPER(MAESTRO!$L$3:$L$1000)="CONFIRMADO")),ROWS($A$3:A73))),"")</f>
        <v/>
      </c>
      <c r="Q73" s="10" t="str">
        <f ca="1">IFERROR(INDEX(MAESTRO!Q:Q,_xludf.AGGREGATE(15,6,ROW(MAESTRO!$B$3:$B$1000)/((MAESTRO!$B$3:$B$1000="ASMARTALC")*(UPPER(MAESTRO!$L$3:$L$1000)="CONFIRMADO")),ROWS($A$3:A73))),"")</f>
        <v/>
      </c>
      <c r="R73" s="10" t="str">
        <f ca="1">IFERROR(INDEX(MAESTRO!R:R,_xludf.AGGREGATE(15,6,ROW(MAESTRO!$B$3:$B$1000)/((MAESTRO!$B$3:$B$1000="ASMARTALC")*(UPPER(MAESTRO!$L$3:$L$1000)="CONFIRMADO")),ROWS($A$3:A73))),"")</f>
        <v/>
      </c>
      <c r="S73" s="10" t="str">
        <f ca="1">IFERROR(INDEX(MAESTRO!S:S,_xludf.AGGREGATE(15,6,ROW(MAESTRO!$B$3:$B$1000)/((MAESTRO!$B$3:$B$1000="ASMARTALC")*(UPPER(MAESTRO!$L$3:$L$1000)="CONFIRMADO")),ROWS($A$3:A73))),"")</f>
        <v/>
      </c>
      <c r="T73" s="10" t="str">
        <f ca="1">IFERROR(INDEX(MAESTRO!T:T,_xludf.AGGREGATE(15,6,ROW(MAESTRO!$B$3:$B$1000)/((MAESTRO!$B$3:$B$1000="ASMARTALC")*(UPPER(MAESTRO!$L$3:$L$1000)="CONFIRMADO")),ROWS($A$3:A73))),"")</f>
        <v/>
      </c>
      <c r="U73" s="10" t="str">
        <f ca="1">IFERROR(INDEX(MAESTRO!U:U,_xludf.AGGREGATE(15,6,ROW(MAESTRO!$B$3:$B$1000)/((MAESTRO!$B$3:$B$1000="ASMARTALC")*(UPPER(MAESTRO!$L$3:$L$1000)="CONFIRMADO")),ROWS($A$3:A73))),"")</f>
        <v/>
      </c>
      <c r="V73" s="10" t="str">
        <f ca="1">IFERROR(INDEX(MAESTRO!V:V,_xludf.AGGREGATE(15,6,ROW(MAESTRO!$B$3:$B$1000)/((MAESTRO!$B$3:$B$1000="ASMARTALC")*(UPPER(MAESTRO!$L$3:$L$1000)="CONFIRMADO")),ROWS($A$3:A73))),"")</f>
        <v/>
      </c>
      <c r="W73" s="10" t="str">
        <f ca="1">IFERROR(INDEX(MAESTRO!W:W,_xludf.AGGREGATE(15,6,ROW(MAESTRO!$B$3:$B$1000)/((MAESTRO!$B$3:$B$1000="ASMARTALC")*(UPPER(MAESTRO!$L$3:$L$1000)="CONFIRMADO")),ROWS($A$3:A73))),"")</f>
        <v/>
      </c>
      <c r="X73" s="10" t="str">
        <f ca="1">IFERROR(INDEX(MAESTRO!X:X,_xludf.AGGREGATE(15,6,ROW(MAESTRO!$B$3:$B$1000)/((MAESTRO!$B$3:$B$1000="ASMARTALC")*(UPPER(MAESTRO!$L$3:$L$1000)="CONFIRMADO")),ROWS($A$3:A73))),"")</f>
        <v/>
      </c>
    </row>
    <row r="74" spans="1:24" ht="22.05" customHeight="1">
      <c r="A74" s="13" t="str">
        <f ca="1">IFERROR(INDEX(MAESTRO!A:A,_xludf.AGGREGATE(15,6,ROW(MAESTRO!$B$3:$B$1000)/((MAESTRO!$B$3:$B$1000="ASMARTALC")*(UPPER(MAESTRO!$L$3:$L$1000)="CONFIRMADO")),ROWS($A$3:A74))),"")</f>
        <v/>
      </c>
      <c r="B74" s="13" t="str">
        <f ca="1">IFERROR(INDEX(MAESTRO!B:B,_xludf.AGGREGATE(15,6,ROW(MAESTRO!$B$3:$B$1000)/((MAESTRO!$B$3:$B$1000="ASMARTALC")*(UPPER(MAESTRO!$L$3:$L$1000)="CONFIRMADO")),ROWS($A$3:A74))),"")</f>
        <v/>
      </c>
      <c r="C74" s="13" t="str">
        <f ca="1">IFERROR(INDEX(MAESTRO!C:C,_xludf.AGGREGATE(15,6,ROW(MAESTRO!$B$3:$B$1000)/((MAESTRO!$B$3:$B$1000="ASMARTALC")*(UPPER(MAESTRO!$L$3:$L$1000)="CONFIRMADO")),ROWS($A$3:A74))),"")</f>
        <v/>
      </c>
      <c r="D74" s="13" t="str">
        <f ca="1">IFERROR(INDEX(MAESTRO!D:D,_xludf.AGGREGATE(15,6,ROW(MAESTRO!$B$3:$B$1000)/((MAESTRO!$B$3:$B$1000="ASMARTALC")*(UPPER(MAESTRO!$L$3:$L$1000)="CONFIRMADO")),ROWS($A$3:A74))),"")</f>
        <v/>
      </c>
      <c r="E74" s="13" t="str">
        <f ca="1">IFERROR(INDEX(MAESTRO!E:E,_xludf.AGGREGATE(15,6,ROW(MAESTRO!$B$3:$B$1000)/((MAESTRO!$B$3:$B$1000="ASMARTALC")*(UPPER(MAESTRO!$L$3:$L$1000)="CONFIRMADO")),ROWS($A$3:A74))),"")</f>
        <v/>
      </c>
      <c r="F74" s="13" t="str">
        <f ca="1">IFERROR(INDEX(MAESTRO!F:F,_xludf.AGGREGATE(15,6,ROW(MAESTRO!$B$3:$B$1000)/((MAESTRO!$B$3:$B$1000="ASMARTALC")*(UPPER(MAESTRO!$L$3:$L$1000)="CONFIRMADO")),ROWS($A$3:A74))),"")</f>
        <v/>
      </c>
      <c r="G74" s="13" t="str">
        <f ca="1">IFERROR(INDEX(MAESTRO!G:G,_xludf.AGGREGATE(15,6,ROW(MAESTRO!$B$3:$B$1000)/((MAESTRO!$B$3:$B$1000="ASMARTALC")*(UPPER(MAESTRO!$L$3:$L$1000)="CONFIRMADO")),ROWS($A$3:A74))),"")</f>
        <v/>
      </c>
      <c r="H74" s="13" t="str">
        <f ca="1">IFERROR(INDEX(MAESTRO!H:H,_xludf.AGGREGATE(15,6,ROW(MAESTRO!$B$3:$B$1000)/((MAESTRO!$B$3:$B$1000="ASMARTALC")*(UPPER(MAESTRO!$L$3:$L$1000)="CONFIRMADO")),ROWS($A$3:A74))),"")</f>
        <v/>
      </c>
      <c r="I74" s="13" t="str">
        <f ca="1">IFERROR(INDEX(MAESTRO!I:I,_xludf.AGGREGATE(15,6,ROW(MAESTRO!$B$3:$B$1000)/((MAESTRO!$B$3:$B$1000="ASMARTALC")*(UPPER(MAESTRO!$L$3:$L$1000)="CONFIRMADO")),ROWS($A$3:A74))),"")</f>
        <v/>
      </c>
      <c r="J74" s="13" t="str">
        <f ca="1">IFERROR(INDEX(MAESTRO!J:J,_xludf.AGGREGATE(15,6,ROW(MAESTRO!$B$3:$B$1000)/((MAESTRO!$B$3:$B$1000="ASMARTALC")*(UPPER(MAESTRO!$L$3:$L$1000)="CONFIRMADO")),ROWS($A$3:A74))),"")</f>
        <v/>
      </c>
      <c r="K74" s="13" t="str">
        <f ca="1">IFERROR(INDEX(MAESTRO!K:K,_xludf.AGGREGATE(15,6,ROW(MAESTRO!$B$3:$B$1000)/((MAESTRO!$B$3:$B$1000="ASMARTALC")*(UPPER(MAESTRO!$L$3:$L$1000)="CONFIRMADO")),ROWS($A$3:A74))),"")</f>
        <v/>
      </c>
      <c r="L74" s="13" t="str">
        <f ca="1">IFERROR(INDEX(MAESTRO!L:L,_xludf.AGGREGATE(15,6,ROW(MAESTRO!$B$3:$B$1000)/((MAESTRO!$B$3:$B$1000="ASMARTALC")*(UPPER(MAESTRO!$L$3:$L$1000)="CONFIRMADO")),ROWS($A$3:A74))),"")</f>
        <v/>
      </c>
      <c r="M74" s="13" t="str">
        <f ca="1">IFERROR(INDEX(MAESTRO!M:M,_xludf.AGGREGATE(15,6,ROW(MAESTRO!$B$3:$B$1000)/((MAESTRO!$B$3:$B$1000="ASMARTALC")*(UPPER(MAESTRO!$L$3:$L$1000)="CONFIRMADO")),ROWS($A$3:A74))),"")</f>
        <v/>
      </c>
      <c r="N74" s="13" t="str">
        <f ca="1">IFERROR(INDEX(MAESTRO!N:N,_xludf.AGGREGATE(15,6,ROW(MAESTRO!$B$3:$B$1000)/((MAESTRO!$B$3:$B$1000="ASMARTALC")*(UPPER(MAESTRO!$L$3:$L$1000)="CONFIRMADO")),ROWS($A$3:A74))),"")</f>
        <v/>
      </c>
      <c r="O74" s="13" t="str">
        <f ca="1">IFERROR(INDEX(MAESTRO!O:O,_xludf.AGGREGATE(15,6,ROW(MAESTRO!$B$3:$B$1000)/((MAESTRO!$B$3:$B$1000="ASMARTALC")*(UPPER(MAESTRO!$L$3:$L$1000)="CONFIRMADO")),ROWS($A$3:A74))),"")</f>
        <v/>
      </c>
      <c r="P74" s="13" t="str">
        <f ca="1">IFERROR(INDEX(MAESTRO!P:P,_xludf.AGGREGATE(15,6,ROW(MAESTRO!$B$3:$B$1000)/((MAESTRO!$B$3:$B$1000="ASMARTALC")*(UPPER(MAESTRO!$L$3:$L$1000)="CONFIRMADO")),ROWS($A$3:A74))),"")</f>
        <v/>
      </c>
      <c r="Q74" s="13" t="str">
        <f ca="1">IFERROR(INDEX(MAESTRO!Q:Q,_xludf.AGGREGATE(15,6,ROW(MAESTRO!$B$3:$B$1000)/((MAESTRO!$B$3:$B$1000="ASMARTALC")*(UPPER(MAESTRO!$L$3:$L$1000)="CONFIRMADO")),ROWS($A$3:A74))),"")</f>
        <v/>
      </c>
      <c r="R74" s="13" t="str">
        <f ca="1">IFERROR(INDEX(MAESTRO!R:R,_xludf.AGGREGATE(15,6,ROW(MAESTRO!$B$3:$B$1000)/((MAESTRO!$B$3:$B$1000="ASMARTALC")*(UPPER(MAESTRO!$L$3:$L$1000)="CONFIRMADO")),ROWS($A$3:A74))),"")</f>
        <v/>
      </c>
      <c r="S74" s="13" t="str">
        <f ca="1">IFERROR(INDEX(MAESTRO!S:S,_xludf.AGGREGATE(15,6,ROW(MAESTRO!$B$3:$B$1000)/((MAESTRO!$B$3:$B$1000="ASMARTALC")*(UPPER(MAESTRO!$L$3:$L$1000)="CONFIRMADO")),ROWS($A$3:A74))),"")</f>
        <v/>
      </c>
      <c r="T74" s="13" t="str">
        <f ca="1">IFERROR(INDEX(MAESTRO!T:T,_xludf.AGGREGATE(15,6,ROW(MAESTRO!$B$3:$B$1000)/((MAESTRO!$B$3:$B$1000="ASMARTALC")*(UPPER(MAESTRO!$L$3:$L$1000)="CONFIRMADO")),ROWS($A$3:A74))),"")</f>
        <v/>
      </c>
      <c r="U74" s="13" t="str">
        <f ca="1">IFERROR(INDEX(MAESTRO!U:U,_xludf.AGGREGATE(15,6,ROW(MAESTRO!$B$3:$B$1000)/((MAESTRO!$B$3:$B$1000="ASMARTALC")*(UPPER(MAESTRO!$L$3:$L$1000)="CONFIRMADO")),ROWS($A$3:A74))),"")</f>
        <v/>
      </c>
      <c r="V74" s="13" t="str">
        <f ca="1">IFERROR(INDEX(MAESTRO!V:V,_xludf.AGGREGATE(15,6,ROW(MAESTRO!$B$3:$B$1000)/((MAESTRO!$B$3:$B$1000="ASMARTALC")*(UPPER(MAESTRO!$L$3:$L$1000)="CONFIRMADO")),ROWS($A$3:A74))),"")</f>
        <v/>
      </c>
      <c r="W74" s="13" t="str">
        <f ca="1">IFERROR(INDEX(MAESTRO!W:W,_xludf.AGGREGATE(15,6,ROW(MAESTRO!$B$3:$B$1000)/((MAESTRO!$B$3:$B$1000="ASMARTALC")*(UPPER(MAESTRO!$L$3:$L$1000)="CONFIRMADO")),ROWS($A$3:A74))),"")</f>
        <v/>
      </c>
      <c r="X74" s="13" t="str">
        <f ca="1">IFERROR(INDEX(MAESTRO!X:X,_xludf.AGGREGATE(15,6,ROW(MAESTRO!$B$3:$B$1000)/((MAESTRO!$B$3:$B$1000="ASMARTALC")*(UPPER(MAESTRO!$L$3:$L$1000)="CONFIRMADO")),ROWS($A$3:A74))),"")</f>
        <v/>
      </c>
    </row>
    <row r="75" spans="1:24" ht="22.05" customHeight="1">
      <c r="A75" s="10" t="str">
        <f ca="1">IFERROR(INDEX(MAESTRO!A:A,_xludf.AGGREGATE(15,6,ROW(MAESTRO!$B$3:$B$1000)/((MAESTRO!$B$3:$B$1000="ASMARTALC")*(UPPER(MAESTRO!$L$3:$L$1000)="CONFIRMADO")),ROWS($A$3:A75))),"")</f>
        <v/>
      </c>
      <c r="B75" s="10" t="str">
        <f ca="1">IFERROR(INDEX(MAESTRO!B:B,_xludf.AGGREGATE(15,6,ROW(MAESTRO!$B$3:$B$1000)/((MAESTRO!$B$3:$B$1000="ASMARTALC")*(UPPER(MAESTRO!$L$3:$L$1000)="CONFIRMADO")),ROWS($A$3:A75))),"")</f>
        <v/>
      </c>
      <c r="C75" s="10" t="str">
        <f ca="1">IFERROR(INDEX(MAESTRO!C:C,_xludf.AGGREGATE(15,6,ROW(MAESTRO!$B$3:$B$1000)/((MAESTRO!$B$3:$B$1000="ASMARTALC")*(UPPER(MAESTRO!$L$3:$L$1000)="CONFIRMADO")),ROWS($A$3:A75))),"")</f>
        <v/>
      </c>
      <c r="D75" s="10" t="str">
        <f ca="1">IFERROR(INDEX(MAESTRO!D:D,_xludf.AGGREGATE(15,6,ROW(MAESTRO!$B$3:$B$1000)/((MAESTRO!$B$3:$B$1000="ASMARTALC")*(UPPER(MAESTRO!$L$3:$L$1000)="CONFIRMADO")),ROWS($A$3:A75))),"")</f>
        <v/>
      </c>
      <c r="E75" s="10" t="str">
        <f ca="1">IFERROR(INDEX(MAESTRO!E:E,_xludf.AGGREGATE(15,6,ROW(MAESTRO!$B$3:$B$1000)/((MAESTRO!$B$3:$B$1000="ASMARTALC")*(UPPER(MAESTRO!$L$3:$L$1000)="CONFIRMADO")),ROWS($A$3:A75))),"")</f>
        <v/>
      </c>
      <c r="F75" s="10" t="str">
        <f ca="1">IFERROR(INDEX(MAESTRO!F:F,_xludf.AGGREGATE(15,6,ROW(MAESTRO!$B$3:$B$1000)/((MAESTRO!$B$3:$B$1000="ASMARTALC")*(UPPER(MAESTRO!$L$3:$L$1000)="CONFIRMADO")),ROWS($A$3:A75))),"")</f>
        <v/>
      </c>
      <c r="G75" s="10" t="str">
        <f ca="1">IFERROR(INDEX(MAESTRO!G:G,_xludf.AGGREGATE(15,6,ROW(MAESTRO!$B$3:$B$1000)/((MAESTRO!$B$3:$B$1000="ASMARTALC")*(UPPER(MAESTRO!$L$3:$L$1000)="CONFIRMADO")),ROWS($A$3:A75))),"")</f>
        <v/>
      </c>
      <c r="H75" s="10" t="str">
        <f ca="1">IFERROR(INDEX(MAESTRO!H:H,_xludf.AGGREGATE(15,6,ROW(MAESTRO!$B$3:$B$1000)/((MAESTRO!$B$3:$B$1000="ASMARTALC")*(UPPER(MAESTRO!$L$3:$L$1000)="CONFIRMADO")),ROWS($A$3:A75))),"")</f>
        <v/>
      </c>
      <c r="I75" s="10" t="str">
        <f ca="1">IFERROR(INDEX(MAESTRO!I:I,_xludf.AGGREGATE(15,6,ROW(MAESTRO!$B$3:$B$1000)/((MAESTRO!$B$3:$B$1000="ASMARTALC")*(UPPER(MAESTRO!$L$3:$L$1000)="CONFIRMADO")),ROWS($A$3:A75))),"")</f>
        <v/>
      </c>
      <c r="J75" s="10" t="str">
        <f ca="1">IFERROR(INDEX(MAESTRO!J:J,_xludf.AGGREGATE(15,6,ROW(MAESTRO!$B$3:$B$1000)/((MAESTRO!$B$3:$B$1000="ASMARTALC")*(UPPER(MAESTRO!$L$3:$L$1000)="CONFIRMADO")),ROWS($A$3:A75))),"")</f>
        <v/>
      </c>
      <c r="K75" s="10" t="str">
        <f ca="1">IFERROR(INDEX(MAESTRO!K:K,_xludf.AGGREGATE(15,6,ROW(MAESTRO!$B$3:$B$1000)/((MAESTRO!$B$3:$B$1000="ASMARTALC")*(UPPER(MAESTRO!$L$3:$L$1000)="CONFIRMADO")),ROWS($A$3:A75))),"")</f>
        <v/>
      </c>
      <c r="L75" s="10" t="str">
        <f ca="1">IFERROR(INDEX(MAESTRO!L:L,_xludf.AGGREGATE(15,6,ROW(MAESTRO!$B$3:$B$1000)/((MAESTRO!$B$3:$B$1000="ASMARTALC")*(UPPER(MAESTRO!$L$3:$L$1000)="CONFIRMADO")),ROWS($A$3:A75))),"")</f>
        <v/>
      </c>
      <c r="M75" s="10" t="str">
        <f ca="1">IFERROR(INDEX(MAESTRO!M:M,_xludf.AGGREGATE(15,6,ROW(MAESTRO!$B$3:$B$1000)/((MAESTRO!$B$3:$B$1000="ASMARTALC")*(UPPER(MAESTRO!$L$3:$L$1000)="CONFIRMADO")),ROWS($A$3:A75))),"")</f>
        <v/>
      </c>
      <c r="N75" s="10" t="str">
        <f ca="1">IFERROR(INDEX(MAESTRO!N:N,_xludf.AGGREGATE(15,6,ROW(MAESTRO!$B$3:$B$1000)/((MAESTRO!$B$3:$B$1000="ASMARTALC")*(UPPER(MAESTRO!$L$3:$L$1000)="CONFIRMADO")),ROWS($A$3:A75))),"")</f>
        <v/>
      </c>
      <c r="O75" s="10" t="str">
        <f ca="1">IFERROR(INDEX(MAESTRO!O:O,_xludf.AGGREGATE(15,6,ROW(MAESTRO!$B$3:$B$1000)/((MAESTRO!$B$3:$B$1000="ASMARTALC")*(UPPER(MAESTRO!$L$3:$L$1000)="CONFIRMADO")),ROWS($A$3:A75))),"")</f>
        <v/>
      </c>
      <c r="P75" s="10" t="str">
        <f ca="1">IFERROR(INDEX(MAESTRO!P:P,_xludf.AGGREGATE(15,6,ROW(MAESTRO!$B$3:$B$1000)/((MAESTRO!$B$3:$B$1000="ASMARTALC")*(UPPER(MAESTRO!$L$3:$L$1000)="CONFIRMADO")),ROWS($A$3:A75))),"")</f>
        <v/>
      </c>
      <c r="Q75" s="10" t="str">
        <f ca="1">IFERROR(INDEX(MAESTRO!Q:Q,_xludf.AGGREGATE(15,6,ROW(MAESTRO!$B$3:$B$1000)/((MAESTRO!$B$3:$B$1000="ASMARTALC")*(UPPER(MAESTRO!$L$3:$L$1000)="CONFIRMADO")),ROWS($A$3:A75))),"")</f>
        <v/>
      </c>
      <c r="R75" s="10" t="str">
        <f ca="1">IFERROR(INDEX(MAESTRO!R:R,_xludf.AGGREGATE(15,6,ROW(MAESTRO!$B$3:$B$1000)/((MAESTRO!$B$3:$B$1000="ASMARTALC")*(UPPER(MAESTRO!$L$3:$L$1000)="CONFIRMADO")),ROWS($A$3:A75))),"")</f>
        <v/>
      </c>
      <c r="S75" s="10" t="str">
        <f ca="1">IFERROR(INDEX(MAESTRO!S:S,_xludf.AGGREGATE(15,6,ROW(MAESTRO!$B$3:$B$1000)/((MAESTRO!$B$3:$B$1000="ASMARTALC")*(UPPER(MAESTRO!$L$3:$L$1000)="CONFIRMADO")),ROWS($A$3:A75))),"")</f>
        <v/>
      </c>
      <c r="T75" s="10" t="str">
        <f ca="1">IFERROR(INDEX(MAESTRO!T:T,_xludf.AGGREGATE(15,6,ROW(MAESTRO!$B$3:$B$1000)/((MAESTRO!$B$3:$B$1000="ASMARTALC")*(UPPER(MAESTRO!$L$3:$L$1000)="CONFIRMADO")),ROWS($A$3:A75))),"")</f>
        <v/>
      </c>
      <c r="U75" s="10" t="str">
        <f ca="1">IFERROR(INDEX(MAESTRO!U:U,_xludf.AGGREGATE(15,6,ROW(MAESTRO!$B$3:$B$1000)/((MAESTRO!$B$3:$B$1000="ASMARTALC")*(UPPER(MAESTRO!$L$3:$L$1000)="CONFIRMADO")),ROWS($A$3:A75))),"")</f>
        <v/>
      </c>
      <c r="V75" s="10" t="str">
        <f ca="1">IFERROR(INDEX(MAESTRO!V:V,_xludf.AGGREGATE(15,6,ROW(MAESTRO!$B$3:$B$1000)/((MAESTRO!$B$3:$B$1000="ASMARTALC")*(UPPER(MAESTRO!$L$3:$L$1000)="CONFIRMADO")),ROWS($A$3:A75))),"")</f>
        <v/>
      </c>
      <c r="W75" s="10" t="str">
        <f ca="1">IFERROR(INDEX(MAESTRO!W:W,_xludf.AGGREGATE(15,6,ROW(MAESTRO!$B$3:$B$1000)/((MAESTRO!$B$3:$B$1000="ASMARTALC")*(UPPER(MAESTRO!$L$3:$L$1000)="CONFIRMADO")),ROWS($A$3:A75))),"")</f>
        <v/>
      </c>
      <c r="X75" s="10" t="str">
        <f ca="1">IFERROR(INDEX(MAESTRO!X:X,_xludf.AGGREGATE(15,6,ROW(MAESTRO!$B$3:$B$1000)/((MAESTRO!$B$3:$B$1000="ASMARTALC")*(UPPER(MAESTRO!$L$3:$L$1000)="CONFIRMADO")),ROWS($A$3:A75))),"")</f>
        <v/>
      </c>
    </row>
    <row r="76" spans="1:24" ht="22.05" customHeight="1">
      <c r="A76" s="13" t="str">
        <f ca="1">IFERROR(INDEX(MAESTRO!A:A,_xludf.AGGREGATE(15,6,ROW(MAESTRO!$B$3:$B$1000)/((MAESTRO!$B$3:$B$1000="ASMARTALC")*(UPPER(MAESTRO!$L$3:$L$1000)="CONFIRMADO")),ROWS($A$3:A76))),"")</f>
        <v/>
      </c>
      <c r="B76" s="13" t="str">
        <f ca="1">IFERROR(INDEX(MAESTRO!B:B,_xludf.AGGREGATE(15,6,ROW(MAESTRO!$B$3:$B$1000)/((MAESTRO!$B$3:$B$1000="ASMARTALC")*(UPPER(MAESTRO!$L$3:$L$1000)="CONFIRMADO")),ROWS($A$3:A76))),"")</f>
        <v/>
      </c>
      <c r="C76" s="13" t="str">
        <f ca="1">IFERROR(INDEX(MAESTRO!C:C,_xludf.AGGREGATE(15,6,ROW(MAESTRO!$B$3:$B$1000)/((MAESTRO!$B$3:$B$1000="ASMARTALC")*(UPPER(MAESTRO!$L$3:$L$1000)="CONFIRMADO")),ROWS($A$3:A76))),"")</f>
        <v/>
      </c>
      <c r="D76" s="13" t="str">
        <f ca="1">IFERROR(INDEX(MAESTRO!D:D,_xludf.AGGREGATE(15,6,ROW(MAESTRO!$B$3:$B$1000)/((MAESTRO!$B$3:$B$1000="ASMARTALC")*(UPPER(MAESTRO!$L$3:$L$1000)="CONFIRMADO")),ROWS($A$3:A76))),"")</f>
        <v/>
      </c>
      <c r="E76" s="13" t="str">
        <f ca="1">IFERROR(INDEX(MAESTRO!E:E,_xludf.AGGREGATE(15,6,ROW(MAESTRO!$B$3:$B$1000)/((MAESTRO!$B$3:$B$1000="ASMARTALC")*(UPPER(MAESTRO!$L$3:$L$1000)="CONFIRMADO")),ROWS($A$3:A76))),"")</f>
        <v/>
      </c>
      <c r="F76" s="13" t="str">
        <f ca="1">IFERROR(INDEX(MAESTRO!F:F,_xludf.AGGREGATE(15,6,ROW(MAESTRO!$B$3:$B$1000)/((MAESTRO!$B$3:$B$1000="ASMARTALC")*(UPPER(MAESTRO!$L$3:$L$1000)="CONFIRMADO")),ROWS($A$3:A76))),"")</f>
        <v/>
      </c>
      <c r="G76" s="13" t="str">
        <f ca="1">IFERROR(INDEX(MAESTRO!G:G,_xludf.AGGREGATE(15,6,ROW(MAESTRO!$B$3:$B$1000)/((MAESTRO!$B$3:$B$1000="ASMARTALC")*(UPPER(MAESTRO!$L$3:$L$1000)="CONFIRMADO")),ROWS($A$3:A76))),"")</f>
        <v/>
      </c>
      <c r="H76" s="13" t="str">
        <f ca="1">IFERROR(INDEX(MAESTRO!H:H,_xludf.AGGREGATE(15,6,ROW(MAESTRO!$B$3:$B$1000)/((MAESTRO!$B$3:$B$1000="ASMARTALC")*(UPPER(MAESTRO!$L$3:$L$1000)="CONFIRMADO")),ROWS($A$3:A76))),"")</f>
        <v/>
      </c>
      <c r="I76" s="13" t="str">
        <f ca="1">IFERROR(INDEX(MAESTRO!I:I,_xludf.AGGREGATE(15,6,ROW(MAESTRO!$B$3:$B$1000)/((MAESTRO!$B$3:$B$1000="ASMARTALC")*(UPPER(MAESTRO!$L$3:$L$1000)="CONFIRMADO")),ROWS($A$3:A76))),"")</f>
        <v/>
      </c>
      <c r="J76" s="13" t="str">
        <f ca="1">IFERROR(INDEX(MAESTRO!J:J,_xludf.AGGREGATE(15,6,ROW(MAESTRO!$B$3:$B$1000)/((MAESTRO!$B$3:$B$1000="ASMARTALC")*(UPPER(MAESTRO!$L$3:$L$1000)="CONFIRMADO")),ROWS($A$3:A76))),"")</f>
        <v/>
      </c>
      <c r="K76" s="13" t="str">
        <f ca="1">IFERROR(INDEX(MAESTRO!K:K,_xludf.AGGREGATE(15,6,ROW(MAESTRO!$B$3:$B$1000)/((MAESTRO!$B$3:$B$1000="ASMARTALC")*(UPPER(MAESTRO!$L$3:$L$1000)="CONFIRMADO")),ROWS($A$3:A76))),"")</f>
        <v/>
      </c>
      <c r="L76" s="13" t="str">
        <f ca="1">IFERROR(INDEX(MAESTRO!L:L,_xludf.AGGREGATE(15,6,ROW(MAESTRO!$B$3:$B$1000)/((MAESTRO!$B$3:$B$1000="ASMARTALC")*(UPPER(MAESTRO!$L$3:$L$1000)="CONFIRMADO")),ROWS($A$3:A76))),"")</f>
        <v/>
      </c>
      <c r="M76" s="13" t="str">
        <f ca="1">IFERROR(INDEX(MAESTRO!M:M,_xludf.AGGREGATE(15,6,ROW(MAESTRO!$B$3:$B$1000)/((MAESTRO!$B$3:$B$1000="ASMARTALC")*(UPPER(MAESTRO!$L$3:$L$1000)="CONFIRMADO")),ROWS($A$3:A76))),"")</f>
        <v/>
      </c>
      <c r="N76" s="13" t="str">
        <f ca="1">IFERROR(INDEX(MAESTRO!N:N,_xludf.AGGREGATE(15,6,ROW(MAESTRO!$B$3:$B$1000)/((MAESTRO!$B$3:$B$1000="ASMARTALC")*(UPPER(MAESTRO!$L$3:$L$1000)="CONFIRMADO")),ROWS($A$3:A76))),"")</f>
        <v/>
      </c>
      <c r="O76" s="13" t="str">
        <f ca="1">IFERROR(INDEX(MAESTRO!O:O,_xludf.AGGREGATE(15,6,ROW(MAESTRO!$B$3:$B$1000)/((MAESTRO!$B$3:$B$1000="ASMARTALC")*(UPPER(MAESTRO!$L$3:$L$1000)="CONFIRMADO")),ROWS($A$3:A76))),"")</f>
        <v/>
      </c>
      <c r="P76" s="13" t="str">
        <f ca="1">IFERROR(INDEX(MAESTRO!P:P,_xludf.AGGREGATE(15,6,ROW(MAESTRO!$B$3:$B$1000)/((MAESTRO!$B$3:$B$1000="ASMARTALC")*(UPPER(MAESTRO!$L$3:$L$1000)="CONFIRMADO")),ROWS($A$3:A76))),"")</f>
        <v/>
      </c>
      <c r="Q76" s="13" t="str">
        <f ca="1">IFERROR(INDEX(MAESTRO!Q:Q,_xludf.AGGREGATE(15,6,ROW(MAESTRO!$B$3:$B$1000)/((MAESTRO!$B$3:$B$1000="ASMARTALC")*(UPPER(MAESTRO!$L$3:$L$1000)="CONFIRMADO")),ROWS($A$3:A76))),"")</f>
        <v/>
      </c>
      <c r="R76" s="13" t="str">
        <f ca="1">IFERROR(INDEX(MAESTRO!R:R,_xludf.AGGREGATE(15,6,ROW(MAESTRO!$B$3:$B$1000)/((MAESTRO!$B$3:$B$1000="ASMARTALC")*(UPPER(MAESTRO!$L$3:$L$1000)="CONFIRMADO")),ROWS($A$3:A76))),"")</f>
        <v/>
      </c>
      <c r="S76" s="13" t="str">
        <f ca="1">IFERROR(INDEX(MAESTRO!S:S,_xludf.AGGREGATE(15,6,ROW(MAESTRO!$B$3:$B$1000)/((MAESTRO!$B$3:$B$1000="ASMARTALC")*(UPPER(MAESTRO!$L$3:$L$1000)="CONFIRMADO")),ROWS($A$3:A76))),"")</f>
        <v/>
      </c>
      <c r="T76" s="13" t="str">
        <f ca="1">IFERROR(INDEX(MAESTRO!T:T,_xludf.AGGREGATE(15,6,ROW(MAESTRO!$B$3:$B$1000)/((MAESTRO!$B$3:$B$1000="ASMARTALC")*(UPPER(MAESTRO!$L$3:$L$1000)="CONFIRMADO")),ROWS($A$3:A76))),"")</f>
        <v/>
      </c>
      <c r="U76" s="13" t="str">
        <f ca="1">IFERROR(INDEX(MAESTRO!U:U,_xludf.AGGREGATE(15,6,ROW(MAESTRO!$B$3:$B$1000)/((MAESTRO!$B$3:$B$1000="ASMARTALC")*(UPPER(MAESTRO!$L$3:$L$1000)="CONFIRMADO")),ROWS($A$3:A76))),"")</f>
        <v/>
      </c>
      <c r="V76" s="13" t="str">
        <f ca="1">IFERROR(INDEX(MAESTRO!V:V,_xludf.AGGREGATE(15,6,ROW(MAESTRO!$B$3:$B$1000)/((MAESTRO!$B$3:$B$1000="ASMARTALC")*(UPPER(MAESTRO!$L$3:$L$1000)="CONFIRMADO")),ROWS($A$3:A76))),"")</f>
        <v/>
      </c>
      <c r="W76" s="13" t="str">
        <f ca="1">IFERROR(INDEX(MAESTRO!W:W,_xludf.AGGREGATE(15,6,ROW(MAESTRO!$B$3:$B$1000)/((MAESTRO!$B$3:$B$1000="ASMARTALC")*(UPPER(MAESTRO!$L$3:$L$1000)="CONFIRMADO")),ROWS($A$3:A76))),"")</f>
        <v/>
      </c>
      <c r="X76" s="13" t="str">
        <f ca="1">IFERROR(INDEX(MAESTRO!X:X,_xludf.AGGREGATE(15,6,ROW(MAESTRO!$B$3:$B$1000)/((MAESTRO!$B$3:$B$1000="ASMARTALC")*(UPPER(MAESTRO!$L$3:$L$1000)="CONFIRMADO")),ROWS($A$3:A76))),"")</f>
        <v/>
      </c>
    </row>
    <row r="77" spans="1:24" ht="22.05" customHeight="1">
      <c r="A77" s="10" t="str">
        <f ca="1">IFERROR(INDEX(MAESTRO!A:A,_xludf.AGGREGATE(15,6,ROW(MAESTRO!$B$3:$B$1000)/((MAESTRO!$B$3:$B$1000="ASMARTALC")*(UPPER(MAESTRO!$L$3:$L$1000)="CONFIRMADO")),ROWS($A$3:A77))),"")</f>
        <v/>
      </c>
      <c r="B77" s="10" t="str">
        <f ca="1">IFERROR(INDEX(MAESTRO!B:B,_xludf.AGGREGATE(15,6,ROW(MAESTRO!$B$3:$B$1000)/((MAESTRO!$B$3:$B$1000="ASMARTALC")*(UPPER(MAESTRO!$L$3:$L$1000)="CONFIRMADO")),ROWS($A$3:A77))),"")</f>
        <v/>
      </c>
      <c r="C77" s="10" t="str">
        <f ca="1">IFERROR(INDEX(MAESTRO!C:C,_xludf.AGGREGATE(15,6,ROW(MAESTRO!$B$3:$B$1000)/((MAESTRO!$B$3:$B$1000="ASMARTALC")*(UPPER(MAESTRO!$L$3:$L$1000)="CONFIRMADO")),ROWS($A$3:A77))),"")</f>
        <v/>
      </c>
      <c r="D77" s="10" t="str">
        <f ca="1">IFERROR(INDEX(MAESTRO!D:D,_xludf.AGGREGATE(15,6,ROW(MAESTRO!$B$3:$B$1000)/((MAESTRO!$B$3:$B$1000="ASMARTALC")*(UPPER(MAESTRO!$L$3:$L$1000)="CONFIRMADO")),ROWS($A$3:A77))),"")</f>
        <v/>
      </c>
      <c r="E77" s="10" t="str">
        <f ca="1">IFERROR(INDEX(MAESTRO!E:E,_xludf.AGGREGATE(15,6,ROW(MAESTRO!$B$3:$B$1000)/((MAESTRO!$B$3:$B$1000="ASMARTALC")*(UPPER(MAESTRO!$L$3:$L$1000)="CONFIRMADO")),ROWS($A$3:A77))),"")</f>
        <v/>
      </c>
      <c r="F77" s="10" t="str">
        <f ca="1">IFERROR(INDEX(MAESTRO!F:F,_xludf.AGGREGATE(15,6,ROW(MAESTRO!$B$3:$B$1000)/((MAESTRO!$B$3:$B$1000="ASMARTALC")*(UPPER(MAESTRO!$L$3:$L$1000)="CONFIRMADO")),ROWS($A$3:A77))),"")</f>
        <v/>
      </c>
      <c r="G77" s="10" t="str">
        <f ca="1">IFERROR(INDEX(MAESTRO!G:G,_xludf.AGGREGATE(15,6,ROW(MAESTRO!$B$3:$B$1000)/((MAESTRO!$B$3:$B$1000="ASMARTALC")*(UPPER(MAESTRO!$L$3:$L$1000)="CONFIRMADO")),ROWS($A$3:A77))),"")</f>
        <v/>
      </c>
      <c r="H77" s="10" t="str">
        <f ca="1">IFERROR(INDEX(MAESTRO!H:H,_xludf.AGGREGATE(15,6,ROW(MAESTRO!$B$3:$B$1000)/((MAESTRO!$B$3:$B$1000="ASMARTALC")*(UPPER(MAESTRO!$L$3:$L$1000)="CONFIRMADO")),ROWS($A$3:A77))),"")</f>
        <v/>
      </c>
      <c r="I77" s="10" t="str">
        <f ca="1">IFERROR(INDEX(MAESTRO!I:I,_xludf.AGGREGATE(15,6,ROW(MAESTRO!$B$3:$B$1000)/((MAESTRO!$B$3:$B$1000="ASMARTALC")*(UPPER(MAESTRO!$L$3:$L$1000)="CONFIRMADO")),ROWS($A$3:A77))),"")</f>
        <v/>
      </c>
      <c r="J77" s="10" t="str">
        <f ca="1">IFERROR(INDEX(MAESTRO!J:J,_xludf.AGGREGATE(15,6,ROW(MAESTRO!$B$3:$B$1000)/((MAESTRO!$B$3:$B$1000="ASMARTALC")*(UPPER(MAESTRO!$L$3:$L$1000)="CONFIRMADO")),ROWS($A$3:A77))),"")</f>
        <v/>
      </c>
      <c r="K77" s="10" t="str">
        <f ca="1">IFERROR(INDEX(MAESTRO!K:K,_xludf.AGGREGATE(15,6,ROW(MAESTRO!$B$3:$B$1000)/((MAESTRO!$B$3:$B$1000="ASMARTALC")*(UPPER(MAESTRO!$L$3:$L$1000)="CONFIRMADO")),ROWS($A$3:A77))),"")</f>
        <v/>
      </c>
      <c r="L77" s="10" t="str">
        <f ca="1">IFERROR(INDEX(MAESTRO!L:L,_xludf.AGGREGATE(15,6,ROW(MAESTRO!$B$3:$B$1000)/((MAESTRO!$B$3:$B$1000="ASMARTALC")*(UPPER(MAESTRO!$L$3:$L$1000)="CONFIRMADO")),ROWS($A$3:A77))),"")</f>
        <v/>
      </c>
      <c r="M77" s="10" t="str">
        <f ca="1">IFERROR(INDEX(MAESTRO!M:M,_xludf.AGGREGATE(15,6,ROW(MAESTRO!$B$3:$B$1000)/((MAESTRO!$B$3:$B$1000="ASMARTALC")*(UPPER(MAESTRO!$L$3:$L$1000)="CONFIRMADO")),ROWS($A$3:A77))),"")</f>
        <v/>
      </c>
      <c r="N77" s="10" t="str">
        <f ca="1">IFERROR(INDEX(MAESTRO!N:N,_xludf.AGGREGATE(15,6,ROW(MAESTRO!$B$3:$B$1000)/((MAESTRO!$B$3:$B$1000="ASMARTALC")*(UPPER(MAESTRO!$L$3:$L$1000)="CONFIRMADO")),ROWS($A$3:A77))),"")</f>
        <v/>
      </c>
      <c r="O77" s="10" t="str">
        <f ca="1">IFERROR(INDEX(MAESTRO!O:O,_xludf.AGGREGATE(15,6,ROW(MAESTRO!$B$3:$B$1000)/((MAESTRO!$B$3:$B$1000="ASMARTALC")*(UPPER(MAESTRO!$L$3:$L$1000)="CONFIRMADO")),ROWS($A$3:A77))),"")</f>
        <v/>
      </c>
      <c r="P77" s="10" t="str">
        <f ca="1">IFERROR(INDEX(MAESTRO!P:P,_xludf.AGGREGATE(15,6,ROW(MAESTRO!$B$3:$B$1000)/((MAESTRO!$B$3:$B$1000="ASMARTALC")*(UPPER(MAESTRO!$L$3:$L$1000)="CONFIRMADO")),ROWS($A$3:A77))),"")</f>
        <v/>
      </c>
      <c r="Q77" s="10" t="str">
        <f ca="1">IFERROR(INDEX(MAESTRO!Q:Q,_xludf.AGGREGATE(15,6,ROW(MAESTRO!$B$3:$B$1000)/((MAESTRO!$B$3:$B$1000="ASMARTALC")*(UPPER(MAESTRO!$L$3:$L$1000)="CONFIRMADO")),ROWS($A$3:A77))),"")</f>
        <v/>
      </c>
      <c r="R77" s="10" t="str">
        <f ca="1">IFERROR(INDEX(MAESTRO!R:R,_xludf.AGGREGATE(15,6,ROW(MAESTRO!$B$3:$B$1000)/((MAESTRO!$B$3:$B$1000="ASMARTALC")*(UPPER(MAESTRO!$L$3:$L$1000)="CONFIRMADO")),ROWS($A$3:A77))),"")</f>
        <v/>
      </c>
      <c r="S77" s="10" t="str">
        <f ca="1">IFERROR(INDEX(MAESTRO!S:S,_xludf.AGGREGATE(15,6,ROW(MAESTRO!$B$3:$B$1000)/((MAESTRO!$B$3:$B$1000="ASMARTALC")*(UPPER(MAESTRO!$L$3:$L$1000)="CONFIRMADO")),ROWS($A$3:A77))),"")</f>
        <v/>
      </c>
      <c r="T77" s="10" t="str">
        <f ca="1">IFERROR(INDEX(MAESTRO!T:T,_xludf.AGGREGATE(15,6,ROW(MAESTRO!$B$3:$B$1000)/((MAESTRO!$B$3:$B$1000="ASMARTALC")*(UPPER(MAESTRO!$L$3:$L$1000)="CONFIRMADO")),ROWS($A$3:A77))),"")</f>
        <v/>
      </c>
      <c r="U77" s="10" t="str">
        <f ca="1">IFERROR(INDEX(MAESTRO!U:U,_xludf.AGGREGATE(15,6,ROW(MAESTRO!$B$3:$B$1000)/((MAESTRO!$B$3:$B$1000="ASMARTALC")*(UPPER(MAESTRO!$L$3:$L$1000)="CONFIRMADO")),ROWS($A$3:A77))),"")</f>
        <v/>
      </c>
      <c r="V77" s="10" t="str">
        <f ca="1">IFERROR(INDEX(MAESTRO!V:V,_xludf.AGGREGATE(15,6,ROW(MAESTRO!$B$3:$B$1000)/((MAESTRO!$B$3:$B$1000="ASMARTALC")*(UPPER(MAESTRO!$L$3:$L$1000)="CONFIRMADO")),ROWS($A$3:A77))),"")</f>
        <v/>
      </c>
      <c r="W77" s="10" t="str">
        <f ca="1">IFERROR(INDEX(MAESTRO!W:W,_xludf.AGGREGATE(15,6,ROW(MAESTRO!$B$3:$B$1000)/((MAESTRO!$B$3:$B$1000="ASMARTALC")*(UPPER(MAESTRO!$L$3:$L$1000)="CONFIRMADO")),ROWS($A$3:A77))),"")</f>
        <v/>
      </c>
      <c r="X77" s="10" t="str">
        <f ca="1">IFERROR(INDEX(MAESTRO!X:X,_xludf.AGGREGATE(15,6,ROW(MAESTRO!$B$3:$B$1000)/((MAESTRO!$B$3:$B$1000="ASMARTALC")*(UPPER(MAESTRO!$L$3:$L$1000)="CONFIRMADO")),ROWS($A$3:A77))),"")</f>
        <v/>
      </c>
    </row>
    <row r="78" spans="1:24" ht="22.05" customHeight="1">
      <c r="A78" s="13" t="str">
        <f ca="1">IFERROR(INDEX(MAESTRO!A:A,_xludf.AGGREGATE(15,6,ROW(MAESTRO!$B$3:$B$1000)/((MAESTRO!$B$3:$B$1000="ASMARTALC")*(UPPER(MAESTRO!$L$3:$L$1000)="CONFIRMADO")),ROWS($A$3:A78))),"")</f>
        <v/>
      </c>
      <c r="B78" s="13" t="str">
        <f ca="1">IFERROR(INDEX(MAESTRO!B:B,_xludf.AGGREGATE(15,6,ROW(MAESTRO!$B$3:$B$1000)/((MAESTRO!$B$3:$B$1000="ASMARTALC")*(UPPER(MAESTRO!$L$3:$L$1000)="CONFIRMADO")),ROWS($A$3:A78))),"")</f>
        <v/>
      </c>
      <c r="C78" s="13" t="str">
        <f ca="1">IFERROR(INDEX(MAESTRO!C:C,_xludf.AGGREGATE(15,6,ROW(MAESTRO!$B$3:$B$1000)/((MAESTRO!$B$3:$B$1000="ASMARTALC")*(UPPER(MAESTRO!$L$3:$L$1000)="CONFIRMADO")),ROWS($A$3:A78))),"")</f>
        <v/>
      </c>
      <c r="D78" s="13" t="str">
        <f ca="1">IFERROR(INDEX(MAESTRO!D:D,_xludf.AGGREGATE(15,6,ROW(MAESTRO!$B$3:$B$1000)/((MAESTRO!$B$3:$B$1000="ASMARTALC")*(UPPER(MAESTRO!$L$3:$L$1000)="CONFIRMADO")),ROWS($A$3:A78))),"")</f>
        <v/>
      </c>
      <c r="E78" s="13" t="str">
        <f ca="1">IFERROR(INDEX(MAESTRO!E:E,_xludf.AGGREGATE(15,6,ROW(MAESTRO!$B$3:$B$1000)/((MAESTRO!$B$3:$B$1000="ASMARTALC")*(UPPER(MAESTRO!$L$3:$L$1000)="CONFIRMADO")),ROWS($A$3:A78))),"")</f>
        <v/>
      </c>
      <c r="F78" s="13" t="str">
        <f ca="1">IFERROR(INDEX(MAESTRO!F:F,_xludf.AGGREGATE(15,6,ROW(MAESTRO!$B$3:$B$1000)/((MAESTRO!$B$3:$B$1000="ASMARTALC")*(UPPER(MAESTRO!$L$3:$L$1000)="CONFIRMADO")),ROWS($A$3:A78))),"")</f>
        <v/>
      </c>
      <c r="G78" s="13" t="str">
        <f ca="1">IFERROR(INDEX(MAESTRO!G:G,_xludf.AGGREGATE(15,6,ROW(MAESTRO!$B$3:$B$1000)/((MAESTRO!$B$3:$B$1000="ASMARTALC")*(UPPER(MAESTRO!$L$3:$L$1000)="CONFIRMADO")),ROWS($A$3:A78))),"")</f>
        <v/>
      </c>
      <c r="H78" s="13" t="str">
        <f ca="1">IFERROR(INDEX(MAESTRO!H:H,_xludf.AGGREGATE(15,6,ROW(MAESTRO!$B$3:$B$1000)/((MAESTRO!$B$3:$B$1000="ASMARTALC")*(UPPER(MAESTRO!$L$3:$L$1000)="CONFIRMADO")),ROWS($A$3:A78))),"")</f>
        <v/>
      </c>
      <c r="I78" s="13" t="str">
        <f ca="1">IFERROR(INDEX(MAESTRO!I:I,_xludf.AGGREGATE(15,6,ROW(MAESTRO!$B$3:$B$1000)/((MAESTRO!$B$3:$B$1000="ASMARTALC")*(UPPER(MAESTRO!$L$3:$L$1000)="CONFIRMADO")),ROWS($A$3:A78))),"")</f>
        <v/>
      </c>
      <c r="J78" s="13" t="str">
        <f ca="1">IFERROR(INDEX(MAESTRO!J:J,_xludf.AGGREGATE(15,6,ROW(MAESTRO!$B$3:$B$1000)/((MAESTRO!$B$3:$B$1000="ASMARTALC")*(UPPER(MAESTRO!$L$3:$L$1000)="CONFIRMADO")),ROWS($A$3:A78))),"")</f>
        <v/>
      </c>
      <c r="K78" s="13" t="str">
        <f ca="1">IFERROR(INDEX(MAESTRO!K:K,_xludf.AGGREGATE(15,6,ROW(MAESTRO!$B$3:$B$1000)/((MAESTRO!$B$3:$B$1000="ASMARTALC")*(UPPER(MAESTRO!$L$3:$L$1000)="CONFIRMADO")),ROWS($A$3:A78))),"")</f>
        <v/>
      </c>
      <c r="L78" s="13" t="str">
        <f ca="1">IFERROR(INDEX(MAESTRO!L:L,_xludf.AGGREGATE(15,6,ROW(MAESTRO!$B$3:$B$1000)/((MAESTRO!$B$3:$B$1000="ASMARTALC")*(UPPER(MAESTRO!$L$3:$L$1000)="CONFIRMADO")),ROWS($A$3:A78))),"")</f>
        <v/>
      </c>
      <c r="M78" s="13" t="str">
        <f ca="1">IFERROR(INDEX(MAESTRO!M:M,_xludf.AGGREGATE(15,6,ROW(MAESTRO!$B$3:$B$1000)/((MAESTRO!$B$3:$B$1000="ASMARTALC")*(UPPER(MAESTRO!$L$3:$L$1000)="CONFIRMADO")),ROWS($A$3:A78))),"")</f>
        <v/>
      </c>
      <c r="N78" s="13" t="str">
        <f ca="1">IFERROR(INDEX(MAESTRO!N:N,_xludf.AGGREGATE(15,6,ROW(MAESTRO!$B$3:$B$1000)/((MAESTRO!$B$3:$B$1000="ASMARTALC")*(UPPER(MAESTRO!$L$3:$L$1000)="CONFIRMADO")),ROWS($A$3:A78))),"")</f>
        <v/>
      </c>
      <c r="O78" s="13" t="str">
        <f ca="1">IFERROR(INDEX(MAESTRO!O:O,_xludf.AGGREGATE(15,6,ROW(MAESTRO!$B$3:$B$1000)/((MAESTRO!$B$3:$B$1000="ASMARTALC")*(UPPER(MAESTRO!$L$3:$L$1000)="CONFIRMADO")),ROWS($A$3:A78))),"")</f>
        <v/>
      </c>
      <c r="P78" s="13" t="str">
        <f ca="1">IFERROR(INDEX(MAESTRO!P:P,_xludf.AGGREGATE(15,6,ROW(MAESTRO!$B$3:$B$1000)/((MAESTRO!$B$3:$B$1000="ASMARTALC")*(UPPER(MAESTRO!$L$3:$L$1000)="CONFIRMADO")),ROWS($A$3:A78))),"")</f>
        <v/>
      </c>
      <c r="Q78" s="13" t="str">
        <f ca="1">IFERROR(INDEX(MAESTRO!Q:Q,_xludf.AGGREGATE(15,6,ROW(MAESTRO!$B$3:$B$1000)/((MAESTRO!$B$3:$B$1000="ASMARTALC")*(UPPER(MAESTRO!$L$3:$L$1000)="CONFIRMADO")),ROWS($A$3:A78))),"")</f>
        <v/>
      </c>
      <c r="R78" s="13" t="str">
        <f ca="1">IFERROR(INDEX(MAESTRO!R:R,_xludf.AGGREGATE(15,6,ROW(MAESTRO!$B$3:$B$1000)/((MAESTRO!$B$3:$B$1000="ASMARTALC")*(UPPER(MAESTRO!$L$3:$L$1000)="CONFIRMADO")),ROWS($A$3:A78))),"")</f>
        <v/>
      </c>
      <c r="S78" s="13" t="str">
        <f ca="1">IFERROR(INDEX(MAESTRO!S:S,_xludf.AGGREGATE(15,6,ROW(MAESTRO!$B$3:$B$1000)/((MAESTRO!$B$3:$B$1000="ASMARTALC")*(UPPER(MAESTRO!$L$3:$L$1000)="CONFIRMADO")),ROWS($A$3:A78))),"")</f>
        <v/>
      </c>
      <c r="T78" s="13" t="str">
        <f ca="1">IFERROR(INDEX(MAESTRO!T:T,_xludf.AGGREGATE(15,6,ROW(MAESTRO!$B$3:$B$1000)/((MAESTRO!$B$3:$B$1000="ASMARTALC")*(UPPER(MAESTRO!$L$3:$L$1000)="CONFIRMADO")),ROWS($A$3:A78))),"")</f>
        <v/>
      </c>
      <c r="U78" s="13" t="str">
        <f ca="1">IFERROR(INDEX(MAESTRO!U:U,_xludf.AGGREGATE(15,6,ROW(MAESTRO!$B$3:$B$1000)/((MAESTRO!$B$3:$B$1000="ASMARTALC")*(UPPER(MAESTRO!$L$3:$L$1000)="CONFIRMADO")),ROWS($A$3:A78))),"")</f>
        <v/>
      </c>
      <c r="V78" s="13" t="str">
        <f ca="1">IFERROR(INDEX(MAESTRO!V:V,_xludf.AGGREGATE(15,6,ROW(MAESTRO!$B$3:$B$1000)/((MAESTRO!$B$3:$B$1000="ASMARTALC")*(UPPER(MAESTRO!$L$3:$L$1000)="CONFIRMADO")),ROWS($A$3:A78))),"")</f>
        <v/>
      </c>
      <c r="W78" s="13" t="str">
        <f ca="1">IFERROR(INDEX(MAESTRO!W:W,_xludf.AGGREGATE(15,6,ROW(MAESTRO!$B$3:$B$1000)/((MAESTRO!$B$3:$B$1000="ASMARTALC")*(UPPER(MAESTRO!$L$3:$L$1000)="CONFIRMADO")),ROWS($A$3:A78))),"")</f>
        <v/>
      </c>
      <c r="X78" s="13" t="str">
        <f ca="1">IFERROR(INDEX(MAESTRO!X:X,_xludf.AGGREGATE(15,6,ROW(MAESTRO!$B$3:$B$1000)/((MAESTRO!$B$3:$B$1000="ASMARTALC")*(UPPER(MAESTRO!$L$3:$L$1000)="CONFIRMADO")),ROWS($A$3:A78))),"")</f>
        <v/>
      </c>
    </row>
    <row r="79" spans="1:24" ht="22.05" customHeight="1">
      <c r="A79" s="10" t="str">
        <f ca="1">IFERROR(INDEX(MAESTRO!A:A,_xludf.AGGREGATE(15,6,ROW(MAESTRO!$B$3:$B$1000)/((MAESTRO!$B$3:$B$1000="ASMARTALC")*(UPPER(MAESTRO!$L$3:$L$1000)="CONFIRMADO")),ROWS($A$3:A79))),"")</f>
        <v/>
      </c>
      <c r="B79" s="10" t="str">
        <f ca="1">IFERROR(INDEX(MAESTRO!B:B,_xludf.AGGREGATE(15,6,ROW(MAESTRO!$B$3:$B$1000)/((MAESTRO!$B$3:$B$1000="ASMARTALC")*(UPPER(MAESTRO!$L$3:$L$1000)="CONFIRMADO")),ROWS($A$3:A79))),"")</f>
        <v/>
      </c>
      <c r="C79" s="10" t="str">
        <f ca="1">IFERROR(INDEX(MAESTRO!C:C,_xludf.AGGREGATE(15,6,ROW(MAESTRO!$B$3:$B$1000)/((MAESTRO!$B$3:$B$1000="ASMARTALC")*(UPPER(MAESTRO!$L$3:$L$1000)="CONFIRMADO")),ROWS($A$3:A79))),"")</f>
        <v/>
      </c>
      <c r="D79" s="10" t="str">
        <f ca="1">IFERROR(INDEX(MAESTRO!D:D,_xludf.AGGREGATE(15,6,ROW(MAESTRO!$B$3:$B$1000)/((MAESTRO!$B$3:$B$1000="ASMARTALC")*(UPPER(MAESTRO!$L$3:$L$1000)="CONFIRMADO")),ROWS($A$3:A79))),"")</f>
        <v/>
      </c>
      <c r="E79" s="10" t="str">
        <f ca="1">IFERROR(INDEX(MAESTRO!E:E,_xludf.AGGREGATE(15,6,ROW(MAESTRO!$B$3:$B$1000)/((MAESTRO!$B$3:$B$1000="ASMARTALC")*(UPPER(MAESTRO!$L$3:$L$1000)="CONFIRMADO")),ROWS($A$3:A79))),"")</f>
        <v/>
      </c>
      <c r="F79" s="10" t="str">
        <f ca="1">IFERROR(INDEX(MAESTRO!F:F,_xludf.AGGREGATE(15,6,ROW(MAESTRO!$B$3:$B$1000)/((MAESTRO!$B$3:$B$1000="ASMARTALC")*(UPPER(MAESTRO!$L$3:$L$1000)="CONFIRMADO")),ROWS($A$3:A79))),"")</f>
        <v/>
      </c>
      <c r="G79" s="10" t="str">
        <f ca="1">IFERROR(INDEX(MAESTRO!G:G,_xludf.AGGREGATE(15,6,ROW(MAESTRO!$B$3:$B$1000)/((MAESTRO!$B$3:$B$1000="ASMARTALC")*(UPPER(MAESTRO!$L$3:$L$1000)="CONFIRMADO")),ROWS($A$3:A79))),"")</f>
        <v/>
      </c>
      <c r="H79" s="10" t="str">
        <f ca="1">IFERROR(INDEX(MAESTRO!H:H,_xludf.AGGREGATE(15,6,ROW(MAESTRO!$B$3:$B$1000)/((MAESTRO!$B$3:$B$1000="ASMARTALC")*(UPPER(MAESTRO!$L$3:$L$1000)="CONFIRMADO")),ROWS($A$3:A79))),"")</f>
        <v/>
      </c>
      <c r="I79" s="10" t="str">
        <f ca="1">IFERROR(INDEX(MAESTRO!I:I,_xludf.AGGREGATE(15,6,ROW(MAESTRO!$B$3:$B$1000)/((MAESTRO!$B$3:$B$1000="ASMARTALC")*(UPPER(MAESTRO!$L$3:$L$1000)="CONFIRMADO")),ROWS($A$3:A79))),"")</f>
        <v/>
      </c>
      <c r="J79" s="10" t="str">
        <f ca="1">IFERROR(INDEX(MAESTRO!J:J,_xludf.AGGREGATE(15,6,ROW(MAESTRO!$B$3:$B$1000)/((MAESTRO!$B$3:$B$1000="ASMARTALC")*(UPPER(MAESTRO!$L$3:$L$1000)="CONFIRMADO")),ROWS($A$3:A79))),"")</f>
        <v/>
      </c>
      <c r="K79" s="10" t="str">
        <f ca="1">IFERROR(INDEX(MAESTRO!K:K,_xludf.AGGREGATE(15,6,ROW(MAESTRO!$B$3:$B$1000)/((MAESTRO!$B$3:$B$1000="ASMARTALC")*(UPPER(MAESTRO!$L$3:$L$1000)="CONFIRMADO")),ROWS($A$3:A79))),"")</f>
        <v/>
      </c>
      <c r="L79" s="10" t="str">
        <f ca="1">IFERROR(INDEX(MAESTRO!L:L,_xludf.AGGREGATE(15,6,ROW(MAESTRO!$B$3:$B$1000)/((MAESTRO!$B$3:$B$1000="ASMARTALC")*(UPPER(MAESTRO!$L$3:$L$1000)="CONFIRMADO")),ROWS($A$3:A79))),"")</f>
        <v/>
      </c>
      <c r="M79" s="10" t="str">
        <f ca="1">IFERROR(INDEX(MAESTRO!M:M,_xludf.AGGREGATE(15,6,ROW(MAESTRO!$B$3:$B$1000)/((MAESTRO!$B$3:$B$1000="ASMARTALC")*(UPPER(MAESTRO!$L$3:$L$1000)="CONFIRMADO")),ROWS($A$3:A79))),"")</f>
        <v/>
      </c>
      <c r="N79" s="10" t="str">
        <f ca="1">IFERROR(INDEX(MAESTRO!N:N,_xludf.AGGREGATE(15,6,ROW(MAESTRO!$B$3:$B$1000)/((MAESTRO!$B$3:$B$1000="ASMARTALC")*(UPPER(MAESTRO!$L$3:$L$1000)="CONFIRMADO")),ROWS($A$3:A79))),"")</f>
        <v/>
      </c>
      <c r="O79" s="10" t="str">
        <f ca="1">IFERROR(INDEX(MAESTRO!O:O,_xludf.AGGREGATE(15,6,ROW(MAESTRO!$B$3:$B$1000)/((MAESTRO!$B$3:$B$1000="ASMARTALC")*(UPPER(MAESTRO!$L$3:$L$1000)="CONFIRMADO")),ROWS($A$3:A79))),"")</f>
        <v/>
      </c>
      <c r="P79" s="10" t="str">
        <f ca="1">IFERROR(INDEX(MAESTRO!P:P,_xludf.AGGREGATE(15,6,ROW(MAESTRO!$B$3:$B$1000)/((MAESTRO!$B$3:$B$1000="ASMARTALC")*(UPPER(MAESTRO!$L$3:$L$1000)="CONFIRMADO")),ROWS($A$3:A79))),"")</f>
        <v/>
      </c>
      <c r="Q79" s="10" t="str">
        <f ca="1">IFERROR(INDEX(MAESTRO!Q:Q,_xludf.AGGREGATE(15,6,ROW(MAESTRO!$B$3:$B$1000)/((MAESTRO!$B$3:$B$1000="ASMARTALC")*(UPPER(MAESTRO!$L$3:$L$1000)="CONFIRMADO")),ROWS($A$3:A79))),"")</f>
        <v/>
      </c>
      <c r="R79" s="10" t="str">
        <f ca="1">IFERROR(INDEX(MAESTRO!R:R,_xludf.AGGREGATE(15,6,ROW(MAESTRO!$B$3:$B$1000)/((MAESTRO!$B$3:$B$1000="ASMARTALC")*(UPPER(MAESTRO!$L$3:$L$1000)="CONFIRMADO")),ROWS($A$3:A79))),"")</f>
        <v/>
      </c>
      <c r="S79" s="10" t="str">
        <f ca="1">IFERROR(INDEX(MAESTRO!S:S,_xludf.AGGREGATE(15,6,ROW(MAESTRO!$B$3:$B$1000)/((MAESTRO!$B$3:$B$1000="ASMARTALC")*(UPPER(MAESTRO!$L$3:$L$1000)="CONFIRMADO")),ROWS($A$3:A79))),"")</f>
        <v/>
      </c>
      <c r="T79" s="10" t="str">
        <f ca="1">IFERROR(INDEX(MAESTRO!T:T,_xludf.AGGREGATE(15,6,ROW(MAESTRO!$B$3:$B$1000)/((MAESTRO!$B$3:$B$1000="ASMARTALC")*(UPPER(MAESTRO!$L$3:$L$1000)="CONFIRMADO")),ROWS($A$3:A79))),"")</f>
        <v/>
      </c>
      <c r="U79" s="10" t="str">
        <f ca="1">IFERROR(INDEX(MAESTRO!U:U,_xludf.AGGREGATE(15,6,ROW(MAESTRO!$B$3:$B$1000)/((MAESTRO!$B$3:$B$1000="ASMARTALC")*(UPPER(MAESTRO!$L$3:$L$1000)="CONFIRMADO")),ROWS($A$3:A79))),"")</f>
        <v/>
      </c>
      <c r="V79" s="10" t="str">
        <f ca="1">IFERROR(INDEX(MAESTRO!V:V,_xludf.AGGREGATE(15,6,ROW(MAESTRO!$B$3:$B$1000)/((MAESTRO!$B$3:$B$1000="ASMARTALC")*(UPPER(MAESTRO!$L$3:$L$1000)="CONFIRMADO")),ROWS($A$3:A79))),"")</f>
        <v/>
      </c>
      <c r="W79" s="10" t="str">
        <f ca="1">IFERROR(INDEX(MAESTRO!W:W,_xludf.AGGREGATE(15,6,ROW(MAESTRO!$B$3:$B$1000)/((MAESTRO!$B$3:$B$1000="ASMARTALC")*(UPPER(MAESTRO!$L$3:$L$1000)="CONFIRMADO")),ROWS($A$3:A79))),"")</f>
        <v/>
      </c>
      <c r="X79" s="10" t="str">
        <f ca="1">IFERROR(INDEX(MAESTRO!X:X,_xludf.AGGREGATE(15,6,ROW(MAESTRO!$B$3:$B$1000)/((MAESTRO!$B$3:$B$1000="ASMARTALC")*(UPPER(MAESTRO!$L$3:$L$1000)="CONFIRMADO")),ROWS($A$3:A79))),"")</f>
        <v/>
      </c>
    </row>
    <row r="80" spans="1:24" ht="22.05" customHeight="1">
      <c r="A80" s="13" t="str">
        <f ca="1">IFERROR(INDEX(MAESTRO!A:A,_xludf.AGGREGATE(15,6,ROW(MAESTRO!$B$3:$B$1000)/((MAESTRO!$B$3:$B$1000="ASMARTALC")*(UPPER(MAESTRO!$L$3:$L$1000)="CONFIRMADO")),ROWS($A$3:A80))),"")</f>
        <v/>
      </c>
      <c r="B80" s="13" t="str">
        <f ca="1">IFERROR(INDEX(MAESTRO!B:B,_xludf.AGGREGATE(15,6,ROW(MAESTRO!$B$3:$B$1000)/((MAESTRO!$B$3:$B$1000="ASMARTALC")*(UPPER(MAESTRO!$L$3:$L$1000)="CONFIRMADO")),ROWS($A$3:A80))),"")</f>
        <v/>
      </c>
      <c r="C80" s="13" t="str">
        <f ca="1">IFERROR(INDEX(MAESTRO!C:C,_xludf.AGGREGATE(15,6,ROW(MAESTRO!$B$3:$B$1000)/((MAESTRO!$B$3:$B$1000="ASMARTALC")*(UPPER(MAESTRO!$L$3:$L$1000)="CONFIRMADO")),ROWS($A$3:A80))),"")</f>
        <v/>
      </c>
      <c r="D80" s="13" t="str">
        <f ca="1">IFERROR(INDEX(MAESTRO!D:D,_xludf.AGGREGATE(15,6,ROW(MAESTRO!$B$3:$B$1000)/((MAESTRO!$B$3:$B$1000="ASMARTALC")*(UPPER(MAESTRO!$L$3:$L$1000)="CONFIRMADO")),ROWS($A$3:A80))),"")</f>
        <v/>
      </c>
      <c r="E80" s="13" t="str">
        <f ca="1">IFERROR(INDEX(MAESTRO!E:E,_xludf.AGGREGATE(15,6,ROW(MAESTRO!$B$3:$B$1000)/((MAESTRO!$B$3:$B$1000="ASMARTALC")*(UPPER(MAESTRO!$L$3:$L$1000)="CONFIRMADO")),ROWS($A$3:A80))),"")</f>
        <v/>
      </c>
      <c r="F80" s="13" t="str">
        <f ca="1">IFERROR(INDEX(MAESTRO!F:F,_xludf.AGGREGATE(15,6,ROW(MAESTRO!$B$3:$B$1000)/((MAESTRO!$B$3:$B$1000="ASMARTALC")*(UPPER(MAESTRO!$L$3:$L$1000)="CONFIRMADO")),ROWS($A$3:A80))),"")</f>
        <v/>
      </c>
      <c r="G80" s="13" t="str">
        <f ca="1">IFERROR(INDEX(MAESTRO!G:G,_xludf.AGGREGATE(15,6,ROW(MAESTRO!$B$3:$B$1000)/((MAESTRO!$B$3:$B$1000="ASMARTALC")*(UPPER(MAESTRO!$L$3:$L$1000)="CONFIRMADO")),ROWS($A$3:A80))),"")</f>
        <v/>
      </c>
      <c r="H80" s="13" t="str">
        <f ca="1">IFERROR(INDEX(MAESTRO!H:H,_xludf.AGGREGATE(15,6,ROW(MAESTRO!$B$3:$B$1000)/((MAESTRO!$B$3:$B$1000="ASMARTALC")*(UPPER(MAESTRO!$L$3:$L$1000)="CONFIRMADO")),ROWS($A$3:A80))),"")</f>
        <v/>
      </c>
      <c r="I80" s="13" t="str">
        <f ca="1">IFERROR(INDEX(MAESTRO!I:I,_xludf.AGGREGATE(15,6,ROW(MAESTRO!$B$3:$B$1000)/((MAESTRO!$B$3:$B$1000="ASMARTALC")*(UPPER(MAESTRO!$L$3:$L$1000)="CONFIRMADO")),ROWS($A$3:A80))),"")</f>
        <v/>
      </c>
      <c r="J80" s="13" t="str">
        <f ca="1">IFERROR(INDEX(MAESTRO!J:J,_xludf.AGGREGATE(15,6,ROW(MAESTRO!$B$3:$B$1000)/((MAESTRO!$B$3:$B$1000="ASMARTALC")*(UPPER(MAESTRO!$L$3:$L$1000)="CONFIRMADO")),ROWS($A$3:A80))),"")</f>
        <v/>
      </c>
      <c r="K80" s="13" t="str">
        <f ca="1">IFERROR(INDEX(MAESTRO!K:K,_xludf.AGGREGATE(15,6,ROW(MAESTRO!$B$3:$B$1000)/((MAESTRO!$B$3:$B$1000="ASMARTALC")*(UPPER(MAESTRO!$L$3:$L$1000)="CONFIRMADO")),ROWS($A$3:A80))),"")</f>
        <v/>
      </c>
      <c r="L80" s="13" t="str">
        <f ca="1">IFERROR(INDEX(MAESTRO!L:L,_xludf.AGGREGATE(15,6,ROW(MAESTRO!$B$3:$B$1000)/((MAESTRO!$B$3:$B$1000="ASMARTALC")*(UPPER(MAESTRO!$L$3:$L$1000)="CONFIRMADO")),ROWS($A$3:A80))),"")</f>
        <v/>
      </c>
      <c r="M80" s="13" t="str">
        <f ca="1">IFERROR(INDEX(MAESTRO!M:M,_xludf.AGGREGATE(15,6,ROW(MAESTRO!$B$3:$B$1000)/((MAESTRO!$B$3:$B$1000="ASMARTALC")*(UPPER(MAESTRO!$L$3:$L$1000)="CONFIRMADO")),ROWS($A$3:A80))),"")</f>
        <v/>
      </c>
      <c r="N80" s="13" t="str">
        <f ca="1">IFERROR(INDEX(MAESTRO!N:N,_xludf.AGGREGATE(15,6,ROW(MAESTRO!$B$3:$B$1000)/((MAESTRO!$B$3:$B$1000="ASMARTALC")*(UPPER(MAESTRO!$L$3:$L$1000)="CONFIRMADO")),ROWS($A$3:A80))),"")</f>
        <v/>
      </c>
      <c r="O80" s="13" t="str">
        <f ca="1">IFERROR(INDEX(MAESTRO!O:O,_xludf.AGGREGATE(15,6,ROW(MAESTRO!$B$3:$B$1000)/((MAESTRO!$B$3:$B$1000="ASMARTALC")*(UPPER(MAESTRO!$L$3:$L$1000)="CONFIRMADO")),ROWS($A$3:A80))),"")</f>
        <v/>
      </c>
      <c r="P80" s="13" t="str">
        <f ca="1">IFERROR(INDEX(MAESTRO!P:P,_xludf.AGGREGATE(15,6,ROW(MAESTRO!$B$3:$B$1000)/((MAESTRO!$B$3:$B$1000="ASMARTALC")*(UPPER(MAESTRO!$L$3:$L$1000)="CONFIRMADO")),ROWS($A$3:A80))),"")</f>
        <v/>
      </c>
      <c r="Q80" s="13" t="str">
        <f ca="1">IFERROR(INDEX(MAESTRO!Q:Q,_xludf.AGGREGATE(15,6,ROW(MAESTRO!$B$3:$B$1000)/((MAESTRO!$B$3:$B$1000="ASMARTALC")*(UPPER(MAESTRO!$L$3:$L$1000)="CONFIRMADO")),ROWS($A$3:A80))),"")</f>
        <v/>
      </c>
      <c r="R80" s="13" t="str">
        <f ca="1">IFERROR(INDEX(MAESTRO!R:R,_xludf.AGGREGATE(15,6,ROW(MAESTRO!$B$3:$B$1000)/((MAESTRO!$B$3:$B$1000="ASMARTALC")*(UPPER(MAESTRO!$L$3:$L$1000)="CONFIRMADO")),ROWS($A$3:A80))),"")</f>
        <v/>
      </c>
      <c r="S80" s="13" t="str">
        <f ca="1">IFERROR(INDEX(MAESTRO!S:S,_xludf.AGGREGATE(15,6,ROW(MAESTRO!$B$3:$B$1000)/((MAESTRO!$B$3:$B$1000="ASMARTALC")*(UPPER(MAESTRO!$L$3:$L$1000)="CONFIRMADO")),ROWS($A$3:A80))),"")</f>
        <v/>
      </c>
      <c r="T80" s="13" t="str">
        <f ca="1">IFERROR(INDEX(MAESTRO!T:T,_xludf.AGGREGATE(15,6,ROW(MAESTRO!$B$3:$B$1000)/((MAESTRO!$B$3:$B$1000="ASMARTALC")*(UPPER(MAESTRO!$L$3:$L$1000)="CONFIRMADO")),ROWS($A$3:A80))),"")</f>
        <v/>
      </c>
      <c r="U80" s="13" t="str">
        <f ca="1">IFERROR(INDEX(MAESTRO!U:U,_xludf.AGGREGATE(15,6,ROW(MAESTRO!$B$3:$B$1000)/((MAESTRO!$B$3:$B$1000="ASMARTALC")*(UPPER(MAESTRO!$L$3:$L$1000)="CONFIRMADO")),ROWS($A$3:A80))),"")</f>
        <v/>
      </c>
      <c r="V80" s="13" t="str">
        <f ca="1">IFERROR(INDEX(MAESTRO!V:V,_xludf.AGGREGATE(15,6,ROW(MAESTRO!$B$3:$B$1000)/((MAESTRO!$B$3:$B$1000="ASMARTALC")*(UPPER(MAESTRO!$L$3:$L$1000)="CONFIRMADO")),ROWS($A$3:A80))),"")</f>
        <v/>
      </c>
      <c r="W80" s="13" t="str">
        <f ca="1">IFERROR(INDEX(MAESTRO!W:W,_xludf.AGGREGATE(15,6,ROW(MAESTRO!$B$3:$B$1000)/((MAESTRO!$B$3:$B$1000="ASMARTALC")*(UPPER(MAESTRO!$L$3:$L$1000)="CONFIRMADO")),ROWS($A$3:A80))),"")</f>
        <v/>
      </c>
      <c r="X80" s="13" t="str">
        <f ca="1">IFERROR(INDEX(MAESTRO!X:X,_xludf.AGGREGATE(15,6,ROW(MAESTRO!$B$3:$B$1000)/((MAESTRO!$B$3:$B$1000="ASMARTALC")*(UPPER(MAESTRO!$L$3:$L$1000)="CONFIRMADO")),ROWS($A$3:A80))),"")</f>
        <v/>
      </c>
    </row>
    <row r="81" spans="1:24" ht="22.05" customHeight="1">
      <c r="A81" s="10" t="str">
        <f ca="1">IFERROR(INDEX(MAESTRO!A:A,_xludf.AGGREGATE(15,6,ROW(MAESTRO!$B$3:$B$1000)/((MAESTRO!$B$3:$B$1000="ASMARTALC")*(UPPER(MAESTRO!$L$3:$L$1000)="CONFIRMADO")),ROWS($A$3:A81))),"")</f>
        <v/>
      </c>
      <c r="B81" s="10" t="str">
        <f ca="1">IFERROR(INDEX(MAESTRO!B:B,_xludf.AGGREGATE(15,6,ROW(MAESTRO!$B$3:$B$1000)/((MAESTRO!$B$3:$B$1000="ASMARTALC")*(UPPER(MAESTRO!$L$3:$L$1000)="CONFIRMADO")),ROWS($A$3:A81))),"")</f>
        <v/>
      </c>
      <c r="C81" s="10" t="str">
        <f ca="1">IFERROR(INDEX(MAESTRO!C:C,_xludf.AGGREGATE(15,6,ROW(MAESTRO!$B$3:$B$1000)/((MAESTRO!$B$3:$B$1000="ASMARTALC")*(UPPER(MAESTRO!$L$3:$L$1000)="CONFIRMADO")),ROWS($A$3:A81))),"")</f>
        <v/>
      </c>
      <c r="D81" s="10" t="str">
        <f ca="1">IFERROR(INDEX(MAESTRO!D:D,_xludf.AGGREGATE(15,6,ROW(MAESTRO!$B$3:$B$1000)/((MAESTRO!$B$3:$B$1000="ASMARTALC")*(UPPER(MAESTRO!$L$3:$L$1000)="CONFIRMADO")),ROWS($A$3:A81))),"")</f>
        <v/>
      </c>
      <c r="E81" s="10" t="str">
        <f ca="1">IFERROR(INDEX(MAESTRO!E:E,_xludf.AGGREGATE(15,6,ROW(MAESTRO!$B$3:$B$1000)/((MAESTRO!$B$3:$B$1000="ASMARTALC")*(UPPER(MAESTRO!$L$3:$L$1000)="CONFIRMADO")),ROWS($A$3:A81))),"")</f>
        <v/>
      </c>
      <c r="F81" s="10" t="str">
        <f ca="1">IFERROR(INDEX(MAESTRO!F:F,_xludf.AGGREGATE(15,6,ROW(MAESTRO!$B$3:$B$1000)/((MAESTRO!$B$3:$B$1000="ASMARTALC")*(UPPER(MAESTRO!$L$3:$L$1000)="CONFIRMADO")),ROWS($A$3:A81))),"")</f>
        <v/>
      </c>
      <c r="G81" s="10" t="str">
        <f ca="1">IFERROR(INDEX(MAESTRO!G:G,_xludf.AGGREGATE(15,6,ROW(MAESTRO!$B$3:$B$1000)/((MAESTRO!$B$3:$B$1000="ASMARTALC")*(UPPER(MAESTRO!$L$3:$L$1000)="CONFIRMADO")),ROWS($A$3:A81))),"")</f>
        <v/>
      </c>
      <c r="H81" s="10" t="str">
        <f ca="1">IFERROR(INDEX(MAESTRO!H:H,_xludf.AGGREGATE(15,6,ROW(MAESTRO!$B$3:$B$1000)/((MAESTRO!$B$3:$B$1000="ASMARTALC")*(UPPER(MAESTRO!$L$3:$L$1000)="CONFIRMADO")),ROWS($A$3:A81))),"")</f>
        <v/>
      </c>
      <c r="I81" s="10" t="str">
        <f ca="1">IFERROR(INDEX(MAESTRO!I:I,_xludf.AGGREGATE(15,6,ROW(MAESTRO!$B$3:$B$1000)/((MAESTRO!$B$3:$B$1000="ASMARTALC")*(UPPER(MAESTRO!$L$3:$L$1000)="CONFIRMADO")),ROWS($A$3:A81))),"")</f>
        <v/>
      </c>
      <c r="J81" s="10" t="str">
        <f ca="1">IFERROR(INDEX(MAESTRO!J:J,_xludf.AGGREGATE(15,6,ROW(MAESTRO!$B$3:$B$1000)/((MAESTRO!$B$3:$B$1000="ASMARTALC")*(UPPER(MAESTRO!$L$3:$L$1000)="CONFIRMADO")),ROWS($A$3:A81))),"")</f>
        <v/>
      </c>
      <c r="K81" s="10" t="str">
        <f ca="1">IFERROR(INDEX(MAESTRO!K:K,_xludf.AGGREGATE(15,6,ROW(MAESTRO!$B$3:$B$1000)/((MAESTRO!$B$3:$B$1000="ASMARTALC")*(UPPER(MAESTRO!$L$3:$L$1000)="CONFIRMADO")),ROWS($A$3:A81))),"")</f>
        <v/>
      </c>
      <c r="L81" s="10" t="str">
        <f ca="1">IFERROR(INDEX(MAESTRO!L:L,_xludf.AGGREGATE(15,6,ROW(MAESTRO!$B$3:$B$1000)/((MAESTRO!$B$3:$B$1000="ASMARTALC")*(UPPER(MAESTRO!$L$3:$L$1000)="CONFIRMADO")),ROWS($A$3:A81))),"")</f>
        <v/>
      </c>
      <c r="M81" s="10" t="str">
        <f ca="1">IFERROR(INDEX(MAESTRO!M:M,_xludf.AGGREGATE(15,6,ROW(MAESTRO!$B$3:$B$1000)/((MAESTRO!$B$3:$B$1000="ASMARTALC")*(UPPER(MAESTRO!$L$3:$L$1000)="CONFIRMADO")),ROWS($A$3:A81))),"")</f>
        <v/>
      </c>
      <c r="N81" s="10" t="str">
        <f ca="1">IFERROR(INDEX(MAESTRO!N:N,_xludf.AGGREGATE(15,6,ROW(MAESTRO!$B$3:$B$1000)/((MAESTRO!$B$3:$B$1000="ASMARTALC")*(UPPER(MAESTRO!$L$3:$L$1000)="CONFIRMADO")),ROWS($A$3:A81))),"")</f>
        <v/>
      </c>
      <c r="O81" s="10" t="str">
        <f ca="1">IFERROR(INDEX(MAESTRO!O:O,_xludf.AGGREGATE(15,6,ROW(MAESTRO!$B$3:$B$1000)/((MAESTRO!$B$3:$B$1000="ASMARTALC")*(UPPER(MAESTRO!$L$3:$L$1000)="CONFIRMADO")),ROWS($A$3:A81))),"")</f>
        <v/>
      </c>
      <c r="P81" s="10" t="str">
        <f ca="1">IFERROR(INDEX(MAESTRO!P:P,_xludf.AGGREGATE(15,6,ROW(MAESTRO!$B$3:$B$1000)/((MAESTRO!$B$3:$B$1000="ASMARTALC")*(UPPER(MAESTRO!$L$3:$L$1000)="CONFIRMADO")),ROWS($A$3:A81))),"")</f>
        <v/>
      </c>
      <c r="Q81" s="10" t="str">
        <f ca="1">IFERROR(INDEX(MAESTRO!Q:Q,_xludf.AGGREGATE(15,6,ROW(MAESTRO!$B$3:$B$1000)/((MAESTRO!$B$3:$B$1000="ASMARTALC")*(UPPER(MAESTRO!$L$3:$L$1000)="CONFIRMADO")),ROWS($A$3:A81))),"")</f>
        <v/>
      </c>
      <c r="R81" s="10" t="str">
        <f ca="1">IFERROR(INDEX(MAESTRO!R:R,_xludf.AGGREGATE(15,6,ROW(MAESTRO!$B$3:$B$1000)/((MAESTRO!$B$3:$B$1000="ASMARTALC")*(UPPER(MAESTRO!$L$3:$L$1000)="CONFIRMADO")),ROWS($A$3:A81))),"")</f>
        <v/>
      </c>
      <c r="S81" s="10" t="str">
        <f ca="1">IFERROR(INDEX(MAESTRO!S:S,_xludf.AGGREGATE(15,6,ROW(MAESTRO!$B$3:$B$1000)/((MAESTRO!$B$3:$B$1000="ASMARTALC")*(UPPER(MAESTRO!$L$3:$L$1000)="CONFIRMADO")),ROWS($A$3:A81))),"")</f>
        <v/>
      </c>
      <c r="T81" s="10" t="str">
        <f ca="1">IFERROR(INDEX(MAESTRO!T:T,_xludf.AGGREGATE(15,6,ROW(MAESTRO!$B$3:$B$1000)/((MAESTRO!$B$3:$B$1000="ASMARTALC")*(UPPER(MAESTRO!$L$3:$L$1000)="CONFIRMADO")),ROWS($A$3:A81))),"")</f>
        <v/>
      </c>
      <c r="U81" s="10" t="str">
        <f ca="1">IFERROR(INDEX(MAESTRO!U:U,_xludf.AGGREGATE(15,6,ROW(MAESTRO!$B$3:$B$1000)/((MAESTRO!$B$3:$B$1000="ASMARTALC")*(UPPER(MAESTRO!$L$3:$L$1000)="CONFIRMADO")),ROWS($A$3:A81))),"")</f>
        <v/>
      </c>
      <c r="V81" s="10" t="str">
        <f ca="1">IFERROR(INDEX(MAESTRO!V:V,_xludf.AGGREGATE(15,6,ROW(MAESTRO!$B$3:$B$1000)/((MAESTRO!$B$3:$B$1000="ASMARTALC")*(UPPER(MAESTRO!$L$3:$L$1000)="CONFIRMADO")),ROWS($A$3:A81))),"")</f>
        <v/>
      </c>
      <c r="W81" s="10" t="str">
        <f ca="1">IFERROR(INDEX(MAESTRO!W:W,_xludf.AGGREGATE(15,6,ROW(MAESTRO!$B$3:$B$1000)/((MAESTRO!$B$3:$B$1000="ASMARTALC")*(UPPER(MAESTRO!$L$3:$L$1000)="CONFIRMADO")),ROWS($A$3:A81))),"")</f>
        <v/>
      </c>
      <c r="X81" s="10" t="str">
        <f ca="1">IFERROR(INDEX(MAESTRO!X:X,_xludf.AGGREGATE(15,6,ROW(MAESTRO!$B$3:$B$1000)/((MAESTRO!$B$3:$B$1000="ASMARTALC")*(UPPER(MAESTRO!$L$3:$L$1000)="CONFIRMADO")),ROWS($A$3:A81))),"")</f>
        <v/>
      </c>
    </row>
    <row r="82" spans="1:24" ht="22.05" customHeight="1">
      <c r="A82" s="13" t="str">
        <f ca="1">IFERROR(INDEX(MAESTRO!A:A,_xludf.AGGREGATE(15,6,ROW(MAESTRO!$B$3:$B$1000)/((MAESTRO!$B$3:$B$1000="ASMARTALC")*(UPPER(MAESTRO!$L$3:$L$1000)="CONFIRMADO")),ROWS($A$3:A82))),"")</f>
        <v/>
      </c>
      <c r="B82" s="13" t="str">
        <f ca="1">IFERROR(INDEX(MAESTRO!B:B,_xludf.AGGREGATE(15,6,ROW(MAESTRO!$B$3:$B$1000)/((MAESTRO!$B$3:$B$1000="ASMARTALC")*(UPPER(MAESTRO!$L$3:$L$1000)="CONFIRMADO")),ROWS($A$3:A82))),"")</f>
        <v/>
      </c>
      <c r="C82" s="13" t="str">
        <f ca="1">IFERROR(INDEX(MAESTRO!C:C,_xludf.AGGREGATE(15,6,ROW(MAESTRO!$B$3:$B$1000)/((MAESTRO!$B$3:$B$1000="ASMARTALC")*(UPPER(MAESTRO!$L$3:$L$1000)="CONFIRMADO")),ROWS($A$3:A82))),"")</f>
        <v/>
      </c>
      <c r="D82" s="13" t="str">
        <f ca="1">IFERROR(INDEX(MAESTRO!D:D,_xludf.AGGREGATE(15,6,ROW(MAESTRO!$B$3:$B$1000)/((MAESTRO!$B$3:$B$1000="ASMARTALC")*(UPPER(MAESTRO!$L$3:$L$1000)="CONFIRMADO")),ROWS($A$3:A82))),"")</f>
        <v/>
      </c>
      <c r="E82" s="13" t="str">
        <f ca="1">IFERROR(INDEX(MAESTRO!E:E,_xludf.AGGREGATE(15,6,ROW(MAESTRO!$B$3:$B$1000)/((MAESTRO!$B$3:$B$1000="ASMARTALC")*(UPPER(MAESTRO!$L$3:$L$1000)="CONFIRMADO")),ROWS($A$3:A82))),"")</f>
        <v/>
      </c>
      <c r="F82" s="13" t="str">
        <f ca="1">IFERROR(INDEX(MAESTRO!F:F,_xludf.AGGREGATE(15,6,ROW(MAESTRO!$B$3:$B$1000)/((MAESTRO!$B$3:$B$1000="ASMARTALC")*(UPPER(MAESTRO!$L$3:$L$1000)="CONFIRMADO")),ROWS($A$3:A82))),"")</f>
        <v/>
      </c>
      <c r="G82" s="13" t="str">
        <f ca="1">IFERROR(INDEX(MAESTRO!G:G,_xludf.AGGREGATE(15,6,ROW(MAESTRO!$B$3:$B$1000)/((MAESTRO!$B$3:$B$1000="ASMARTALC")*(UPPER(MAESTRO!$L$3:$L$1000)="CONFIRMADO")),ROWS($A$3:A82))),"")</f>
        <v/>
      </c>
      <c r="H82" s="13" t="str">
        <f ca="1">IFERROR(INDEX(MAESTRO!H:H,_xludf.AGGREGATE(15,6,ROW(MAESTRO!$B$3:$B$1000)/((MAESTRO!$B$3:$B$1000="ASMARTALC")*(UPPER(MAESTRO!$L$3:$L$1000)="CONFIRMADO")),ROWS($A$3:A82))),"")</f>
        <v/>
      </c>
      <c r="I82" s="13" t="str">
        <f ca="1">IFERROR(INDEX(MAESTRO!I:I,_xludf.AGGREGATE(15,6,ROW(MAESTRO!$B$3:$B$1000)/((MAESTRO!$B$3:$B$1000="ASMARTALC")*(UPPER(MAESTRO!$L$3:$L$1000)="CONFIRMADO")),ROWS($A$3:A82))),"")</f>
        <v/>
      </c>
      <c r="J82" s="13" t="str">
        <f ca="1">IFERROR(INDEX(MAESTRO!J:J,_xludf.AGGREGATE(15,6,ROW(MAESTRO!$B$3:$B$1000)/((MAESTRO!$B$3:$B$1000="ASMARTALC")*(UPPER(MAESTRO!$L$3:$L$1000)="CONFIRMADO")),ROWS($A$3:A82))),"")</f>
        <v/>
      </c>
      <c r="K82" s="13" t="str">
        <f ca="1">IFERROR(INDEX(MAESTRO!K:K,_xludf.AGGREGATE(15,6,ROW(MAESTRO!$B$3:$B$1000)/((MAESTRO!$B$3:$B$1000="ASMARTALC")*(UPPER(MAESTRO!$L$3:$L$1000)="CONFIRMADO")),ROWS($A$3:A82))),"")</f>
        <v/>
      </c>
      <c r="L82" s="13" t="str">
        <f ca="1">IFERROR(INDEX(MAESTRO!L:L,_xludf.AGGREGATE(15,6,ROW(MAESTRO!$B$3:$B$1000)/((MAESTRO!$B$3:$B$1000="ASMARTALC")*(UPPER(MAESTRO!$L$3:$L$1000)="CONFIRMADO")),ROWS($A$3:A82))),"")</f>
        <v/>
      </c>
      <c r="M82" s="13" t="str">
        <f ca="1">IFERROR(INDEX(MAESTRO!M:M,_xludf.AGGREGATE(15,6,ROW(MAESTRO!$B$3:$B$1000)/((MAESTRO!$B$3:$B$1000="ASMARTALC")*(UPPER(MAESTRO!$L$3:$L$1000)="CONFIRMADO")),ROWS($A$3:A82))),"")</f>
        <v/>
      </c>
      <c r="N82" s="13" t="str">
        <f ca="1">IFERROR(INDEX(MAESTRO!N:N,_xludf.AGGREGATE(15,6,ROW(MAESTRO!$B$3:$B$1000)/((MAESTRO!$B$3:$B$1000="ASMARTALC")*(UPPER(MAESTRO!$L$3:$L$1000)="CONFIRMADO")),ROWS($A$3:A82))),"")</f>
        <v/>
      </c>
      <c r="O82" s="13" t="str">
        <f ca="1">IFERROR(INDEX(MAESTRO!O:O,_xludf.AGGREGATE(15,6,ROW(MAESTRO!$B$3:$B$1000)/((MAESTRO!$B$3:$B$1000="ASMARTALC")*(UPPER(MAESTRO!$L$3:$L$1000)="CONFIRMADO")),ROWS($A$3:A82))),"")</f>
        <v/>
      </c>
      <c r="P82" s="13" t="str">
        <f ca="1">IFERROR(INDEX(MAESTRO!P:P,_xludf.AGGREGATE(15,6,ROW(MAESTRO!$B$3:$B$1000)/((MAESTRO!$B$3:$B$1000="ASMARTALC")*(UPPER(MAESTRO!$L$3:$L$1000)="CONFIRMADO")),ROWS($A$3:A82))),"")</f>
        <v/>
      </c>
      <c r="Q82" s="13" t="str">
        <f ca="1">IFERROR(INDEX(MAESTRO!Q:Q,_xludf.AGGREGATE(15,6,ROW(MAESTRO!$B$3:$B$1000)/((MAESTRO!$B$3:$B$1000="ASMARTALC")*(UPPER(MAESTRO!$L$3:$L$1000)="CONFIRMADO")),ROWS($A$3:A82))),"")</f>
        <v/>
      </c>
      <c r="R82" s="13" t="str">
        <f ca="1">IFERROR(INDEX(MAESTRO!R:R,_xludf.AGGREGATE(15,6,ROW(MAESTRO!$B$3:$B$1000)/((MAESTRO!$B$3:$B$1000="ASMARTALC")*(UPPER(MAESTRO!$L$3:$L$1000)="CONFIRMADO")),ROWS($A$3:A82))),"")</f>
        <v/>
      </c>
      <c r="S82" s="13" t="str">
        <f ca="1">IFERROR(INDEX(MAESTRO!S:S,_xludf.AGGREGATE(15,6,ROW(MAESTRO!$B$3:$B$1000)/((MAESTRO!$B$3:$B$1000="ASMARTALC")*(UPPER(MAESTRO!$L$3:$L$1000)="CONFIRMADO")),ROWS($A$3:A82))),"")</f>
        <v/>
      </c>
      <c r="T82" s="13" t="str">
        <f ca="1">IFERROR(INDEX(MAESTRO!T:T,_xludf.AGGREGATE(15,6,ROW(MAESTRO!$B$3:$B$1000)/((MAESTRO!$B$3:$B$1000="ASMARTALC")*(UPPER(MAESTRO!$L$3:$L$1000)="CONFIRMADO")),ROWS($A$3:A82))),"")</f>
        <v/>
      </c>
      <c r="U82" s="13" t="str">
        <f ca="1">IFERROR(INDEX(MAESTRO!U:U,_xludf.AGGREGATE(15,6,ROW(MAESTRO!$B$3:$B$1000)/((MAESTRO!$B$3:$B$1000="ASMARTALC")*(UPPER(MAESTRO!$L$3:$L$1000)="CONFIRMADO")),ROWS($A$3:A82))),"")</f>
        <v/>
      </c>
      <c r="V82" s="13" t="str">
        <f ca="1">IFERROR(INDEX(MAESTRO!V:V,_xludf.AGGREGATE(15,6,ROW(MAESTRO!$B$3:$B$1000)/((MAESTRO!$B$3:$B$1000="ASMARTALC")*(UPPER(MAESTRO!$L$3:$L$1000)="CONFIRMADO")),ROWS($A$3:A82))),"")</f>
        <v/>
      </c>
      <c r="W82" s="13" t="str">
        <f ca="1">IFERROR(INDEX(MAESTRO!W:W,_xludf.AGGREGATE(15,6,ROW(MAESTRO!$B$3:$B$1000)/((MAESTRO!$B$3:$B$1000="ASMARTALC")*(UPPER(MAESTRO!$L$3:$L$1000)="CONFIRMADO")),ROWS($A$3:A82))),"")</f>
        <v/>
      </c>
      <c r="X82" s="13" t="str">
        <f ca="1">IFERROR(INDEX(MAESTRO!X:X,_xludf.AGGREGATE(15,6,ROW(MAESTRO!$B$3:$B$1000)/((MAESTRO!$B$3:$B$1000="ASMARTALC")*(UPPER(MAESTRO!$L$3:$L$1000)="CONFIRMADO")),ROWS($A$3:A82))),"")</f>
        <v/>
      </c>
    </row>
    <row r="83" spans="1:24" ht="22.05" customHeight="1">
      <c r="A83" s="10" t="str">
        <f ca="1">IFERROR(INDEX(MAESTRO!A:A,_xludf.AGGREGATE(15,6,ROW(MAESTRO!$B$3:$B$1000)/((MAESTRO!$B$3:$B$1000="ASMARTALC")*(UPPER(MAESTRO!$L$3:$L$1000)="CONFIRMADO")),ROWS($A$3:A83))),"")</f>
        <v/>
      </c>
      <c r="B83" s="10" t="str">
        <f ca="1">IFERROR(INDEX(MAESTRO!B:B,_xludf.AGGREGATE(15,6,ROW(MAESTRO!$B$3:$B$1000)/((MAESTRO!$B$3:$B$1000="ASMARTALC")*(UPPER(MAESTRO!$L$3:$L$1000)="CONFIRMADO")),ROWS($A$3:A83))),"")</f>
        <v/>
      </c>
      <c r="C83" s="10" t="str">
        <f ca="1">IFERROR(INDEX(MAESTRO!C:C,_xludf.AGGREGATE(15,6,ROW(MAESTRO!$B$3:$B$1000)/((MAESTRO!$B$3:$B$1000="ASMARTALC")*(UPPER(MAESTRO!$L$3:$L$1000)="CONFIRMADO")),ROWS($A$3:A83))),"")</f>
        <v/>
      </c>
      <c r="D83" s="10" t="str">
        <f ca="1">IFERROR(INDEX(MAESTRO!D:D,_xludf.AGGREGATE(15,6,ROW(MAESTRO!$B$3:$B$1000)/((MAESTRO!$B$3:$B$1000="ASMARTALC")*(UPPER(MAESTRO!$L$3:$L$1000)="CONFIRMADO")),ROWS($A$3:A83))),"")</f>
        <v/>
      </c>
      <c r="E83" s="10" t="str">
        <f ca="1">IFERROR(INDEX(MAESTRO!E:E,_xludf.AGGREGATE(15,6,ROW(MAESTRO!$B$3:$B$1000)/((MAESTRO!$B$3:$B$1000="ASMARTALC")*(UPPER(MAESTRO!$L$3:$L$1000)="CONFIRMADO")),ROWS($A$3:A83))),"")</f>
        <v/>
      </c>
      <c r="F83" s="10" t="str">
        <f ca="1">IFERROR(INDEX(MAESTRO!F:F,_xludf.AGGREGATE(15,6,ROW(MAESTRO!$B$3:$B$1000)/((MAESTRO!$B$3:$B$1000="ASMARTALC")*(UPPER(MAESTRO!$L$3:$L$1000)="CONFIRMADO")),ROWS($A$3:A83))),"")</f>
        <v/>
      </c>
      <c r="G83" s="10" t="str">
        <f ca="1">IFERROR(INDEX(MAESTRO!G:G,_xludf.AGGREGATE(15,6,ROW(MAESTRO!$B$3:$B$1000)/((MAESTRO!$B$3:$B$1000="ASMARTALC")*(UPPER(MAESTRO!$L$3:$L$1000)="CONFIRMADO")),ROWS($A$3:A83))),"")</f>
        <v/>
      </c>
      <c r="H83" s="10" t="str">
        <f ca="1">IFERROR(INDEX(MAESTRO!H:H,_xludf.AGGREGATE(15,6,ROW(MAESTRO!$B$3:$B$1000)/((MAESTRO!$B$3:$B$1000="ASMARTALC")*(UPPER(MAESTRO!$L$3:$L$1000)="CONFIRMADO")),ROWS($A$3:A83))),"")</f>
        <v/>
      </c>
      <c r="I83" s="10" t="str">
        <f ca="1">IFERROR(INDEX(MAESTRO!I:I,_xludf.AGGREGATE(15,6,ROW(MAESTRO!$B$3:$B$1000)/((MAESTRO!$B$3:$B$1000="ASMARTALC")*(UPPER(MAESTRO!$L$3:$L$1000)="CONFIRMADO")),ROWS($A$3:A83))),"")</f>
        <v/>
      </c>
      <c r="J83" s="10" t="str">
        <f ca="1">IFERROR(INDEX(MAESTRO!J:J,_xludf.AGGREGATE(15,6,ROW(MAESTRO!$B$3:$B$1000)/((MAESTRO!$B$3:$B$1000="ASMARTALC")*(UPPER(MAESTRO!$L$3:$L$1000)="CONFIRMADO")),ROWS($A$3:A83))),"")</f>
        <v/>
      </c>
      <c r="K83" s="10" t="str">
        <f ca="1">IFERROR(INDEX(MAESTRO!K:K,_xludf.AGGREGATE(15,6,ROW(MAESTRO!$B$3:$B$1000)/((MAESTRO!$B$3:$B$1000="ASMARTALC")*(UPPER(MAESTRO!$L$3:$L$1000)="CONFIRMADO")),ROWS($A$3:A83))),"")</f>
        <v/>
      </c>
      <c r="L83" s="10" t="str">
        <f ca="1">IFERROR(INDEX(MAESTRO!L:L,_xludf.AGGREGATE(15,6,ROW(MAESTRO!$B$3:$B$1000)/((MAESTRO!$B$3:$B$1000="ASMARTALC")*(UPPER(MAESTRO!$L$3:$L$1000)="CONFIRMADO")),ROWS($A$3:A83))),"")</f>
        <v/>
      </c>
      <c r="M83" s="10" t="str">
        <f ca="1">IFERROR(INDEX(MAESTRO!M:M,_xludf.AGGREGATE(15,6,ROW(MAESTRO!$B$3:$B$1000)/((MAESTRO!$B$3:$B$1000="ASMARTALC")*(UPPER(MAESTRO!$L$3:$L$1000)="CONFIRMADO")),ROWS($A$3:A83))),"")</f>
        <v/>
      </c>
      <c r="N83" s="10" t="str">
        <f ca="1">IFERROR(INDEX(MAESTRO!N:N,_xludf.AGGREGATE(15,6,ROW(MAESTRO!$B$3:$B$1000)/((MAESTRO!$B$3:$B$1000="ASMARTALC")*(UPPER(MAESTRO!$L$3:$L$1000)="CONFIRMADO")),ROWS($A$3:A83))),"")</f>
        <v/>
      </c>
      <c r="O83" s="10" t="str">
        <f ca="1">IFERROR(INDEX(MAESTRO!O:O,_xludf.AGGREGATE(15,6,ROW(MAESTRO!$B$3:$B$1000)/((MAESTRO!$B$3:$B$1000="ASMARTALC")*(UPPER(MAESTRO!$L$3:$L$1000)="CONFIRMADO")),ROWS($A$3:A83))),"")</f>
        <v/>
      </c>
      <c r="P83" s="10" t="str">
        <f ca="1">IFERROR(INDEX(MAESTRO!P:P,_xludf.AGGREGATE(15,6,ROW(MAESTRO!$B$3:$B$1000)/((MAESTRO!$B$3:$B$1000="ASMARTALC")*(UPPER(MAESTRO!$L$3:$L$1000)="CONFIRMADO")),ROWS($A$3:A83))),"")</f>
        <v/>
      </c>
      <c r="Q83" s="10" t="str">
        <f ca="1">IFERROR(INDEX(MAESTRO!Q:Q,_xludf.AGGREGATE(15,6,ROW(MAESTRO!$B$3:$B$1000)/((MAESTRO!$B$3:$B$1000="ASMARTALC")*(UPPER(MAESTRO!$L$3:$L$1000)="CONFIRMADO")),ROWS($A$3:A83))),"")</f>
        <v/>
      </c>
      <c r="R83" s="10" t="str">
        <f ca="1">IFERROR(INDEX(MAESTRO!R:R,_xludf.AGGREGATE(15,6,ROW(MAESTRO!$B$3:$B$1000)/((MAESTRO!$B$3:$B$1000="ASMARTALC")*(UPPER(MAESTRO!$L$3:$L$1000)="CONFIRMADO")),ROWS($A$3:A83))),"")</f>
        <v/>
      </c>
      <c r="S83" s="10" t="str">
        <f ca="1">IFERROR(INDEX(MAESTRO!S:S,_xludf.AGGREGATE(15,6,ROW(MAESTRO!$B$3:$B$1000)/((MAESTRO!$B$3:$B$1000="ASMARTALC")*(UPPER(MAESTRO!$L$3:$L$1000)="CONFIRMADO")),ROWS($A$3:A83))),"")</f>
        <v/>
      </c>
      <c r="T83" s="10" t="str">
        <f ca="1">IFERROR(INDEX(MAESTRO!T:T,_xludf.AGGREGATE(15,6,ROW(MAESTRO!$B$3:$B$1000)/((MAESTRO!$B$3:$B$1000="ASMARTALC")*(UPPER(MAESTRO!$L$3:$L$1000)="CONFIRMADO")),ROWS($A$3:A83))),"")</f>
        <v/>
      </c>
      <c r="U83" s="10" t="str">
        <f ca="1">IFERROR(INDEX(MAESTRO!U:U,_xludf.AGGREGATE(15,6,ROW(MAESTRO!$B$3:$B$1000)/((MAESTRO!$B$3:$B$1000="ASMARTALC")*(UPPER(MAESTRO!$L$3:$L$1000)="CONFIRMADO")),ROWS($A$3:A83))),"")</f>
        <v/>
      </c>
      <c r="V83" s="10" t="str">
        <f ca="1">IFERROR(INDEX(MAESTRO!V:V,_xludf.AGGREGATE(15,6,ROW(MAESTRO!$B$3:$B$1000)/((MAESTRO!$B$3:$B$1000="ASMARTALC")*(UPPER(MAESTRO!$L$3:$L$1000)="CONFIRMADO")),ROWS($A$3:A83))),"")</f>
        <v/>
      </c>
      <c r="W83" s="10" t="str">
        <f ca="1">IFERROR(INDEX(MAESTRO!W:W,_xludf.AGGREGATE(15,6,ROW(MAESTRO!$B$3:$B$1000)/((MAESTRO!$B$3:$B$1000="ASMARTALC")*(UPPER(MAESTRO!$L$3:$L$1000)="CONFIRMADO")),ROWS($A$3:A83))),"")</f>
        <v/>
      </c>
      <c r="X83" s="10" t="str">
        <f ca="1">IFERROR(INDEX(MAESTRO!X:X,_xludf.AGGREGATE(15,6,ROW(MAESTRO!$B$3:$B$1000)/((MAESTRO!$B$3:$B$1000="ASMARTALC")*(UPPER(MAESTRO!$L$3:$L$1000)="CONFIRMADO")),ROWS($A$3:A83))),"")</f>
        <v/>
      </c>
    </row>
    <row r="84" spans="1:24" ht="22.05" customHeight="1">
      <c r="A84" s="13" t="str">
        <f ca="1">IFERROR(INDEX(MAESTRO!A:A,_xludf.AGGREGATE(15,6,ROW(MAESTRO!$B$3:$B$1000)/((MAESTRO!$B$3:$B$1000="ASMARTALC")*(UPPER(MAESTRO!$L$3:$L$1000)="CONFIRMADO")),ROWS($A$3:A84))),"")</f>
        <v/>
      </c>
      <c r="B84" s="13" t="str">
        <f ca="1">IFERROR(INDEX(MAESTRO!B:B,_xludf.AGGREGATE(15,6,ROW(MAESTRO!$B$3:$B$1000)/((MAESTRO!$B$3:$B$1000="ASMARTALC")*(UPPER(MAESTRO!$L$3:$L$1000)="CONFIRMADO")),ROWS($A$3:A84))),"")</f>
        <v/>
      </c>
      <c r="C84" s="13" t="str">
        <f ca="1">IFERROR(INDEX(MAESTRO!C:C,_xludf.AGGREGATE(15,6,ROW(MAESTRO!$B$3:$B$1000)/((MAESTRO!$B$3:$B$1000="ASMARTALC")*(UPPER(MAESTRO!$L$3:$L$1000)="CONFIRMADO")),ROWS($A$3:A84))),"")</f>
        <v/>
      </c>
      <c r="D84" s="13" t="str">
        <f ca="1">IFERROR(INDEX(MAESTRO!D:D,_xludf.AGGREGATE(15,6,ROW(MAESTRO!$B$3:$B$1000)/((MAESTRO!$B$3:$B$1000="ASMARTALC")*(UPPER(MAESTRO!$L$3:$L$1000)="CONFIRMADO")),ROWS($A$3:A84))),"")</f>
        <v/>
      </c>
      <c r="E84" s="13" t="str">
        <f ca="1">IFERROR(INDEX(MAESTRO!E:E,_xludf.AGGREGATE(15,6,ROW(MAESTRO!$B$3:$B$1000)/((MAESTRO!$B$3:$B$1000="ASMARTALC")*(UPPER(MAESTRO!$L$3:$L$1000)="CONFIRMADO")),ROWS($A$3:A84))),"")</f>
        <v/>
      </c>
      <c r="F84" s="13" t="str">
        <f ca="1">IFERROR(INDEX(MAESTRO!F:F,_xludf.AGGREGATE(15,6,ROW(MAESTRO!$B$3:$B$1000)/((MAESTRO!$B$3:$B$1000="ASMARTALC")*(UPPER(MAESTRO!$L$3:$L$1000)="CONFIRMADO")),ROWS($A$3:A84))),"")</f>
        <v/>
      </c>
      <c r="G84" s="13" t="str">
        <f ca="1">IFERROR(INDEX(MAESTRO!G:G,_xludf.AGGREGATE(15,6,ROW(MAESTRO!$B$3:$B$1000)/((MAESTRO!$B$3:$B$1000="ASMARTALC")*(UPPER(MAESTRO!$L$3:$L$1000)="CONFIRMADO")),ROWS($A$3:A84))),"")</f>
        <v/>
      </c>
      <c r="H84" s="13" t="str">
        <f ca="1">IFERROR(INDEX(MAESTRO!H:H,_xludf.AGGREGATE(15,6,ROW(MAESTRO!$B$3:$B$1000)/((MAESTRO!$B$3:$B$1000="ASMARTALC")*(UPPER(MAESTRO!$L$3:$L$1000)="CONFIRMADO")),ROWS($A$3:A84))),"")</f>
        <v/>
      </c>
      <c r="I84" s="13" t="str">
        <f ca="1">IFERROR(INDEX(MAESTRO!I:I,_xludf.AGGREGATE(15,6,ROW(MAESTRO!$B$3:$B$1000)/((MAESTRO!$B$3:$B$1000="ASMARTALC")*(UPPER(MAESTRO!$L$3:$L$1000)="CONFIRMADO")),ROWS($A$3:A84))),"")</f>
        <v/>
      </c>
      <c r="J84" s="13" t="str">
        <f ca="1">IFERROR(INDEX(MAESTRO!J:J,_xludf.AGGREGATE(15,6,ROW(MAESTRO!$B$3:$B$1000)/((MAESTRO!$B$3:$B$1000="ASMARTALC")*(UPPER(MAESTRO!$L$3:$L$1000)="CONFIRMADO")),ROWS($A$3:A84))),"")</f>
        <v/>
      </c>
      <c r="K84" s="13" t="str">
        <f ca="1">IFERROR(INDEX(MAESTRO!K:K,_xludf.AGGREGATE(15,6,ROW(MAESTRO!$B$3:$B$1000)/((MAESTRO!$B$3:$B$1000="ASMARTALC")*(UPPER(MAESTRO!$L$3:$L$1000)="CONFIRMADO")),ROWS($A$3:A84))),"")</f>
        <v/>
      </c>
      <c r="L84" s="13" t="str">
        <f ca="1">IFERROR(INDEX(MAESTRO!L:L,_xludf.AGGREGATE(15,6,ROW(MAESTRO!$B$3:$B$1000)/((MAESTRO!$B$3:$B$1000="ASMARTALC")*(UPPER(MAESTRO!$L$3:$L$1000)="CONFIRMADO")),ROWS($A$3:A84))),"")</f>
        <v/>
      </c>
      <c r="M84" s="13" t="str">
        <f ca="1">IFERROR(INDEX(MAESTRO!M:M,_xludf.AGGREGATE(15,6,ROW(MAESTRO!$B$3:$B$1000)/((MAESTRO!$B$3:$B$1000="ASMARTALC")*(UPPER(MAESTRO!$L$3:$L$1000)="CONFIRMADO")),ROWS($A$3:A84))),"")</f>
        <v/>
      </c>
      <c r="N84" s="13" t="str">
        <f ca="1">IFERROR(INDEX(MAESTRO!N:N,_xludf.AGGREGATE(15,6,ROW(MAESTRO!$B$3:$B$1000)/((MAESTRO!$B$3:$B$1000="ASMARTALC")*(UPPER(MAESTRO!$L$3:$L$1000)="CONFIRMADO")),ROWS($A$3:A84))),"")</f>
        <v/>
      </c>
      <c r="O84" s="13" t="str">
        <f ca="1">IFERROR(INDEX(MAESTRO!O:O,_xludf.AGGREGATE(15,6,ROW(MAESTRO!$B$3:$B$1000)/((MAESTRO!$B$3:$B$1000="ASMARTALC")*(UPPER(MAESTRO!$L$3:$L$1000)="CONFIRMADO")),ROWS($A$3:A84))),"")</f>
        <v/>
      </c>
      <c r="P84" s="13" t="str">
        <f ca="1">IFERROR(INDEX(MAESTRO!P:P,_xludf.AGGREGATE(15,6,ROW(MAESTRO!$B$3:$B$1000)/((MAESTRO!$B$3:$B$1000="ASMARTALC")*(UPPER(MAESTRO!$L$3:$L$1000)="CONFIRMADO")),ROWS($A$3:A84))),"")</f>
        <v/>
      </c>
      <c r="Q84" s="13" t="str">
        <f ca="1">IFERROR(INDEX(MAESTRO!Q:Q,_xludf.AGGREGATE(15,6,ROW(MAESTRO!$B$3:$B$1000)/((MAESTRO!$B$3:$B$1000="ASMARTALC")*(UPPER(MAESTRO!$L$3:$L$1000)="CONFIRMADO")),ROWS($A$3:A84))),"")</f>
        <v/>
      </c>
      <c r="R84" s="13" t="str">
        <f ca="1">IFERROR(INDEX(MAESTRO!R:R,_xludf.AGGREGATE(15,6,ROW(MAESTRO!$B$3:$B$1000)/((MAESTRO!$B$3:$B$1000="ASMARTALC")*(UPPER(MAESTRO!$L$3:$L$1000)="CONFIRMADO")),ROWS($A$3:A84))),"")</f>
        <v/>
      </c>
      <c r="S84" s="13" t="str">
        <f ca="1">IFERROR(INDEX(MAESTRO!S:S,_xludf.AGGREGATE(15,6,ROW(MAESTRO!$B$3:$B$1000)/((MAESTRO!$B$3:$B$1000="ASMARTALC")*(UPPER(MAESTRO!$L$3:$L$1000)="CONFIRMADO")),ROWS($A$3:A84))),"")</f>
        <v/>
      </c>
      <c r="T84" s="13" t="str">
        <f ca="1">IFERROR(INDEX(MAESTRO!T:T,_xludf.AGGREGATE(15,6,ROW(MAESTRO!$B$3:$B$1000)/((MAESTRO!$B$3:$B$1000="ASMARTALC")*(UPPER(MAESTRO!$L$3:$L$1000)="CONFIRMADO")),ROWS($A$3:A84))),"")</f>
        <v/>
      </c>
      <c r="U84" s="13" t="str">
        <f ca="1">IFERROR(INDEX(MAESTRO!U:U,_xludf.AGGREGATE(15,6,ROW(MAESTRO!$B$3:$B$1000)/((MAESTRO!$B$3:$B$1000="ASMARTALC")*(UPPER(MAESTRO!$L$3:$L$1000)="CONFIRMADO")),ROWS($A$3:A84))),"")</f>
        <v/>
      </c>
      <c r="V84" s="13" t="str">
        <f ca="1">IFERROR(INDEX(MAESTRO!V:V,_xludf.AGGREGATE(15,6,ROW(MAESTRO!$B$3:$B$1000)/((MAESTRO!$B$3:$B$1000="ASMARTALC")*(UPPER(MAESTRO!$L$3:$L$1000)="CONFIRMADO")),ROWS($A$3:A84))),"")</f>
        <v/>
      </c>
      <c r="W84" s="13" t="str">
        <f ca="1">IFERROR(INDEX(MAESTRO!W:W,_xludf.AGGREGATE(15,6,ROW(MAESTRO!$B$3:$B$1000)/((MAESTRO!$B$3:$B$1000="ASMARTALC")*(UPPER(MAESTRO!$L$3:$L$1000)="CONFIRMADO")),ROWS($A$3:A84))),"")</f>
        <v/>
      </c>
      <c r="X84" s="13" t="str">
        <f ca="1">IFERROR(INDEX(MAESTRO!X:X,_xludf.AGGREGATE(15,6,ROW(MAESTRO!$B$3:$B$1000)/((MAESTRO!$B$3:$B$1000="ASMARTALC")*(UPPER(MAESTRO!$L$3:$L$1000)="CONFIRMADO")),ROWS($A$3:A84))),"")</f>
        <v/>
      </c>
    </row>
    <row r="85" spans="1:24" ht="22.05" customHeight="1">
      <c r="A85" s="10" t="str">
        <f ca="1">IFERROR(INDEX(MAESTRO!A:A,_xludf.AGGREGATE(15,6,ROW(MAESTRO!$B$3:$B$1000)/((MAESTRO!$B$3:$B$1000="ASMARTALC")*(UPPER(MAESTRO!$L$3:$L$1000)="CONFIRMADO")),ROWS($A$3:A85))),"")</f>
        <v/>
      </c>
      <c r="B85" s="10" t="str">
        <f ca="1">IFERROR(INDEX(MAESTRO!B:B,_xludf.AGGREGATE(15,6,ROW(MAESTRO!$B$3:$B$1000)/((MAESTRO!$B$3:$B$1000="ASMARTALC")*(UPPER(MAESTRO!$L$3:$L$1000)="CONFIRMADO")),ROWS($A$3:A85))),"")</f>
        <v/>
      </c>
      <c r="C85" s="10" t="str">
        <f ca="1">IFERROR(INDEX(MAESTRO!C:C,_xludf.AGGREGATE(15,6,ROW(MAESTRO!$B$3:$B$1000)/((MAESTRO!$B$3:$B$1000="ASMARTALC")*(UPPER(MAESTRO!$L$3:$L$1000)="CONFIRMADO")),ROWS($A$3:A85))),"")</f>
        <v/>
      </c>
      <c r="D85" s="10" t="str">
        <f ca="1">IFERROR(INDEX(MAESTRO!D:D,_xludf.AGGREGATE(15,6,ROW(MAESTRO!$B$3:$B$1000)/((MAESTRO!$B$3:$B$1000="ASMARTALC")*(UPPER(MAESTRO!$L$3:$L$1000)="CONFIRMADO")),ROWS($A$3:A85))),"")</f>
        <v/>
      </c>
      <c r="E85" s="10" t="str">
        <f ca="1">IFERROR(INDEX(MAESTRO!E:E,_xludf.AGGREGATE(15,6,ROW(MAESTRO!$B$3:$B$1000)/((MAESTRO!$B$3:$B$1000="ASMARTALC")*(UPPER(MAESTRO!$L$3:$L$1000)="CONFIRMADO")),ROWS($A$3:A85))),"")</f>
        <v/>
      </c>
      <c r="F85" s="10" t="str">
        <f ca="1">IFERROR(INDEX(MAESTRO!F:F,_xludf.AGGREGATE(15,6,ROW(MAESTRO!$B$3:$B$1000)/((MAESTRO!$B$3:$B$1000="ASMARTALC")*(UPPER(MAESTRO!$L$3:$L$1000)="CONFIRMADO")),ROWS($A$3:A85))),"")</f>
        <v/>
      </c>
      <c r="G85" s="10" t="str">
        <f ca="1">IFERROR(INDEX(MAESTRO!G:G,_xludf.AGGREGATE(15,6,ROW(MAESTRO!$B$3:$B$1000)/((MAESTRO!$B$3:$B$1000="ASMARTALC")*(UPPER(MAESTRO!$L$3:$L$1000)="CONFIRMADO")),ROWS($A$3:A85))),"")</f>
        <v/>
      </c>
      <c r="H85" s="10" t="str">
        <f ca="1">IFERROR(INDEX(MAESTRO!H:H,_xludf.AGGREGATE(15,6,ROW(MAESTRO!$B$3:$B$1000)/((MAESTRO!$B$3:$B$1000="ASMARTALC")*(UPPER(MAESTRO!$L$3:$L$1000)="CONFIRMADO")),ROWS($A$3:A85))),"")</f>
        <v/>
      </c>
      <c r="I85" s="10" t="str">
        <f ca="1">IFERROR(INDEX(MAESTRO!I:I,_xludf.AGGREGATE(15,6,ROW(MAESTRO!$B$3:$B$1000)/((MAESTRO!$B$3:$B$1000="ASMARTALC")*(UPPER(MAESTRO!$L$3:$L$1000)="CONFIRMADO")),ROWS($A$3:A85))),"")</f>
        <v/>
      </c>
      <c r="J85" s="10" t="str">
        <f ca="1">IFERROR(INDEX(MAESTRO!J:J,_xludf.AGGREGATE(15,6,ROW(MAESTRO!$B$3:$B$1000)/((MAESTRO!$B$3:$B$1000="ASMARTALC")*(UPPER(MAESTRO!$L$3:$L$1000)="CONFIRMADO")),ROWS($A$3:A85))),"")</f>
        <v/>
      </c>
      <c r="K85" s="10" t="str">
        <f ca="1">IFERROR(INDEX(MAESTRO!K:K,_xludf.AGGREGATE(15,6,ROW(MAESTRO!$B$3:$B$1000)/((MAESTRO!$B$3:$B$1000="ASMARTALC")*(UPPER(MAESTRO!$L$3:$L$1000)="CONFIRMADO")),ROWS($A$3:A85))),"")</f>
        <v/>
      </c>
      <c r="L85" s="10" t="str">
        <f ca="1">IFERROR(INDEX(MAESTRO!L:L,_xludf.AGGREGATE(15,6,ROW(MAESTRO!$B$3:$B$1000)/((MAESTRO!$B$3:$B$1000="ASMARTALC")*(UPPER(MAESTRO!$L$3:$L$1000)="CONFIRMADO")),ROWS($A$3:A85))),"")</f>
        <v/>
      </c>
      <c r="M85" s="10" t="str">
        <f ca="1">IFERROR(INDEX(MAESTRO!M:M,_xludf.AGGREGATE(15,6,ROW(MAESTRO!$B$3:$B$1000)/((MAESTRO!$B$3:$B$1000="ASMARTALC")*(UPPER(MAESTRO!$L$3:$L$1000)="CONFIRMADO")),ROWS($A$3:A85))),"")</f>
        <v/>
      </c>
      <c r="N85" s="10" t="str">
        <f ca="1">IFERROR(INDEX(MAESTRO!N:N,_xludf.AGGREGATE(15,6,ROW(MAESTRO!$B$3:$B$1000)/((MAESTRO!$B$3:$B$1000="ASMARTALC")*(UPPER(MAESTRO!$L$3:$L$1000)="CONFIRMADO")),ROWS($A$3:A85))),"")</f>
        <v/>
      </c>
      <c r="O85" s="10" t="str">
        <f ca="1">IFERROR(INDEX(MAESTRO!O:O,_xludf.AGGREGATE(15,6,ROW(MAESTRO!$B$3:$B$1000)/((MAESTRO!$B$3:$B$1000="ASMARTALC")*(UPPER(MAESTRO!$L$3:$L$1000)="CONFIRMADO")),ROWS($A$3:A85))),"")</f>
        <v/>
      </c>
      <c r="P85" s="10" t="str">
        <f ca="1">IFERROR(INDEX(MAESTRO!P:P,_xludf.AGGREGATE(15,6,ROW(MAESTRO!$B$3:$B$1000)/((MAESTRO!$B$3:$B$1000="ASMARTALC")*(UPPER(MAESTRO!$L$3:$L$1000)="CONFIRMADO")),ROWS($A$3:A85))),"")</f>
        <v/>
      </c>
      <c r="Q85" s="10" t="str">
        <f ca="1">IFERROR(INDEX(MAESTRO!Q:Q,_xludf.AGGREGATE(15,6,ROW(MAESTRO!$B$3:$B$1000)/((MAESTRO!$B$3:$B$1000="ASMARTALC")*(UPPER(MAESTRO!$L$3:$L$1000)="CONFIRMADO")),ROWS($A$3:A85))),"")</f>
        <v/>
      </c>
      <c r="R85" s="10" t="str">
        <f ca="1">IFERROR(INDEX(MAESTRO!R:R,_xludf.AGGREGATE(15,6,ROW(MAESTRO!$B$3:$B$1000)/((MAESTRO!$B$3:$B$1000="ASMARTALC")*(UPPER(MAESTRO!$L$3:$L$1000)="CONFIRMADO")),ROWS($A$3:A85))),"")</f>
        <v/>
      </c>
      <c r="S85" s="10" t="str">
        <f ca="1">IFERROR(INDEX(MAESTRO!S:S,_xludf.AGGREGATE(15,6,ROW(MAESTRO!$B$3:$B$1000)/((MAESTRO!$B$3:$B$1000="ASMARTALC")*(UPPER(MAESTRO!$L$3:$L$1000)="CONFIRMADO")),ROWS($A$3:A85))),"")</f>
        <v/>
      </c>
      <c r="T85" s="10" t="str">
        <f ca="1">IFERROR(INDEX(MAESTRO!T:T,_xludf.AGGREGATE(15,6,ROW(MAESTRO!$B$3:$B$1000)/((MAESTRO!$B$3:$B$1000="ASMARTALC")*(UPPER(MAESTRO!$L$3:$L$1000)="CONFIRMADO")),ROWS($A$3:A85))),"")</f>
        <v/>
      </c>
      <c r="U85" s="10" t="str">
        <f ca="1">IFERROR(INDEX(MAESTRO!U:U,_xludf.AGGREGATE(15,6,ROW(MAESTRO!$B$3:$B$1000)/((MAESTRO!$B$3:$B$1000="ASMARTALC")*(UPPER(MAESTRO!$L$3:$L$1000)="CONFIRMADO")),ROWS($A$3:A85))),"")</f>
        <v/>
      </c>
      <c r="V85" s="10" t="str">
        <f ca="1">IFERROR(INDEX(MAESTRO!V:V,_xludf.AGGREGATE(15,6,ROW(MAESTRO!$B$3:$B$1000)/((MAESTRO!$B$3:$B$1000="ASMARTALC")*(UPPER(MAESTRO!$L$3:$L$1000)="CONFIRMADO")),ROWS($A$3:A85))),"")</f>
        <v/>
      </c>
      <c r="W85" s="10" t="str">
        <f ca="1">IFERROR(INDEX(MAESTRO!W:W,_xludf.AGGREGATE(15,6,ROW(MAESTRO!$B$3:$B$1000)/((MAESTRO!$B$3:$B$1000="ASMARTALC")*(UPPER(MAESTRO!$L$3:$L$1000)="CONFIRMADO")),ROWS($A$3:A85))),"")</f>
        <v/>
      </c>
      <c r="X85" s="10" t="str">
        <f ca="1">IFERROR(INDEX(MAESTRO!X:X,_xludf.AGGREGATE(15,6,ROW(MAESTRO!$B$3:$B$1000)/((MAESTRO!$B$3:$B$1000="ASMARTALC")*(UPPER(MAESTRO!$L$3:$L$1000)="CONFIRMADO")),ROWS($A$3:A85))),"")</f>
        <v/>
      </c>
    </row>
    <row r="86" spans="1:24" ht="22.05" customHeight="1">
      <c r="A86" s="13" t="str">
        <f ca="1">IFERROR(INDEX(MAESTRO!A:A,_xludf.AGGREGATE(15,6,ROW(MAESTRO!$B$3:$B$1000)/((MAESTRO!$B$3:$B$1000="ASMARTALC")*(UPPER(MAESTRO!$L$3:$L$1000)="CONFIRMADO")),ROWS($A$3:A86))),"")</f>
        <v/>
      </c>
      <c r="B86" s="13" t="str">
        <f ca="1">IFERROR(INDEX(MAESTRO!B:B,_xludf.AGGREGATE(15,6,ROW(MAESTRO!$B$3:$B$1000)/((MAESTRO!$B$3:$B$1000="ASMARTALC")*(UPPER(MAESTRO!$L$3:$L$1000)="CONFIRMADO")),ROWS($A$3:A86))),"")</f>
        <v/>
      </c>
      <c r="C86" s="13" t="str">
        <f ca="1">IFERROR(INDEX(MAESTRO!C:C,_xludf.AGGREGATE(15,6,ROW(MAESTRO!$B$3:$B$1000)/((MAESTRO!$B$3:$B$1000="ASMARTALC")*(UPPER(MAESTRO!$L$3:$L$1000)="CONFIRMADO")),ROWS($A$3:A86))),"")</f>
        <v/>
      </c>
      <c r="D86" s="13" t="str">
        <f ca="1">IFERROR(INDEX(MAESTRO!D:D,_xludf.AGGREGATE(15,6,ROW(MAESTRO!$B$3:$B$1000)/((MAESTRO!$B$3:$B$1000="ASMARTALC")*(UPPER(MAESTRO!$L$3:$L$1000)="CONFIRMADO")),ROWS($A$3:A86))),"")</f>
        <v/>
      </c>
      <c r="E86" s="13" t="str">
        <f ca="1">IFERROR(INDEX(MAESTRO!E:E,_xludf.AGGREGATE(15,6,ROW(MAESTRO!$B$3:$B$1000)/((MAESTRO!$B$3:$B$1000="ASMARTALC")*(UPPER(MAESTRO!$L$3:$L$1000)="CONFIRMADO")),ROWS($A$3:A86))),"")</f>
        <v/>
      </c>
      <c r="F86" s="13" t="str">
        <f ca="1">IFERROR(INDEX(MAESTRO!F:F,_xludf.AGGREGATE(15,6,ROW(MAESTRO!$B$3:$B$1000)/((MAESTRO!$B$3:$B$1000="ASMARTALC")*(UPPER(MAESTRO!$L$3:$L$1000)="CONFIRMADO")),ROWS($A$3:A86))),"")</f>
        <v/>
      </c>
      <c r="G86" s="13" t="str">
        <f ca="1">IFERROR(INDEX(MAESTRO!G:G,_xludf.AGGREGATE(15,6,ROW(MAESTRO!$B$3:$B$1000)/((MAESTRO!$B$3:$B$1000="ASMARTALC")*(UPPER(MAESTRO!$L$3:$L$1000)="CONFIRMADO")),ROWS($A$3:A86))),"")</f>
        <v/>
      </c>
      <c r="H86" s="13" t="str">
        <f ca="1">IFERROR(INDEX(MAESTRO!H:H,_xludf.AGGREGATE(15,6,ROW(MAESTRO!$B$3:$B$1000)/((MAESTRO!$B$3:$B$1000="ASMARTALC")*(UPPER(MAESTRO!$L$3:$L$1000)="CONFIRMADO")),ROWS($A$3:A86))),"")</f>
        <v/>
      </c>
      <c r="I86" s="13" t="str">
        <f ca="1">IFERROR(INDEX(MAESTRO!I:I,_xludf.AGGREGATE(15,6,ROW(MAESTRO!$B$3:$B$1000)/((MAESTRO!$B$3:$B$1000="ASMARTALC")*(UPPER(MAESTRO!$L$3:$L$1000)="CONFIRMADO")),ROWS($A$3:A86))),"")</f>
        <v/>
      </c>
      <c r="J86" s="13" t="str">
        <f ca="1">IFERROR(INDEX(MAESTRO!J:J,_xludf.AGGREGATE(15,6,ROW(MAESTRO!$B$3:$B$1000)/((MAESTRO!$B$3:$B$1000="ASMARTALC")*(UPPER(MAESTRO!$L$3:$L$1000)="CONFIRMADO")),ROWS($A$3:A86))),"")</f>
        <v/>
      </c>
      <c r="K86" s="13" t="str">
        <f ca="1">IFERROR(INDEX(MAESTRO!K:K,_xludf.AGGREGATE(15,6,ROW(MAESTRO!$B$3:$B$1000)/((MAESTRO!$B$3:$B$1000="ASMARTALC")*(UPPER(MAESTRO!$L$3:$L$1000)="CONFIRMADO")),ROWS($A$3:A86))),"")</f>
        <v/>
      </c>
      <c r="L86" s="13" t="str">
        <f ca="1">IFERROR(INDEX(MAESTRO!L:L,_xludf.AGGREGATE(15,6,ROW(MAESTRO!$B$3:$B$1000)/((MAESTRO!$B$3:$B$1000="ASMARTALC")*(UPPER(MAESTRO!$L$3:$L$1000)="CONFIRMADO")),ROWS($A$3:A86))),"")</f>
        <v/>
      </c>
      <c r="M86" s="13" t="str">
        <f ca="1">IFERROR(INDEX(MAESTRO!M:M,_xludf.AGGREGATE(15,6,ROW(MAESTRO!$B$3:$B$1000)/((MAESTRO!$B$3:$B$1000="ASMARTALC")*(UPPER(MAESTRO!$L$3:$L$1000)="CONFIRMADO")),ROWS($A$3:A86))),"")</f>
        <v/>
      </c>
      <c r="N86" s="13" t="str">
        <f ca="1">IFERROR(INDEX(MAESTRO!N:N,_xludf.AGGREGATE(15,6,ROW(MAESTRO!$B$3:$B$1000)/((MAESTRO!$B$3:$B$1000="ASMARTALC")*(UPPER(MAESTRO!$L$3:$L$1000)="CONFIRMADO")),ROWS($A$3:A86))),"")</f>
        <v/>
      </c>
      <c r="O86" s="13" t="str">
        <f ca="1">IFERROR(INDEX(MAESTRO!O:O,_xludf.AGGREGATE(15,6,ROW(MAESTRO!$B$3:$B$1000)/((MAESTRO!$B$3:$B$1000="ASMARTALC")*(UPPER(MAESTRO!$L$3:$L$1000)="CONFIRMADO")),ROWS($A$3:A86))),"")</f>
        <v/>
      </c>
      <c r="P86" s="13" t="str">
        <f ca="1">IFERROR(INDEX(MAESTRO!P:P,_xludf.AGGREGATE(15,6,ROW(MAESTRO!$B$3:$B$1000)/((MAESTRO!$B$3:$B$1000="ASMARTALC")*(UPPER(MAESTRO!$L$3:$L$1000)="CONFIRMADO")),ROWS($A$3:A86))),"")</f>
        <v/>
      </c>
      <c r="Q86" s="13" t="str">
        <f ca="1">IFERROR(INDEX(MAESTRO!Q:Q,_xludf.AGGREGATE(15,6,ROW(MAESTRO!$B$3:$B$1000)/((MAESTRO!$B$3:$B$1000="ASMARTALC")*(UPPER(MAESTRO!$L$3:$L$1000)="CONFIRMADO")),ROWS($A$3:A86))),"")</f>
        <v/>
      </c>
      <c r="R86" s="13" t="str">
        <f ca="1">IFERROR(INDEX(MAESTRO!R:R,_xludf.AGGREGATE(15,6,ROW(MAESTRO!$B$3:$B$1000)/((MAESTRO!$B$3:$B$1000="ASMARTALC")*(UPPER(MAESTRO!$L$3:$L$1000)="CONFIRMADO")),ROWS($A$3:A86))),"")</f>
        <v/>
      </c>
      <c r="S86" s="13" t="str">
        <f ca="1">IFERROR(INDEX(MAESTRO!S:S,_xludf.AGGREGATE(15,6,ROW(MAESTRO!$B$3:$B$1000)/((MAESTRO!$B$3:$B$1000="ASMARTALC")*(UPPER(MAESTRO!$L$3:$L$1000)="CONFIRMADO")),ROWS($A$3:A86))),"")</f>
        <v/>
      </c>
      <c r="T86" s="13" t="str">
        <f ca="1">IFERROR(INDEX(MAESTRO!T:T,_xludf.AGGREGATE(15,6,ROW(MAESTRO!$B$3:$B$1000)/((MAESTRO!$B$3:$B$1000="ASMARTALC")*(UPPER(MAESTRO!$L$3:$L$1000)="CONFIRMADO")),ROWS($A$3:A86))),"")</f>
        <v/>
      </c>
      <c r="U86" s="13" t="str">
        <f ca="1">IFERROR(INDEX(MAESTRO!U:U,_xludf.AGGREGATE(15,6,ROW(MAESTRO!$B$3:$B$1000)/((MAESTRO!$B$3:$B$1000="ASMARTALC")*(UPPER(MAESTRO!$L$3:$L$1000)="CONFIRMADO")),ROWS($A$3:A86))),"")</f>
        <v/>
      </c>
      <c r="V86" s="13" t="str">
        <f ca="1">IFERROR(INDEX(MAESTRO!V:V,_xludf.AGGREGATE(15,6,ROW(MAESTRO!$B$3:$B$1000)/((MAESTRO!$B$3:$B$1000="ASMARTALC")*(UPPER(MAESTRO!$L$3:$L$1000)="CONFIRMADO")),ROWS($A$3:A86))),"")</f>
        <v/>
      </c>
      <c r="W86" s="13" t="str">
        <f ca="1">IFERROR(INDEX(MAESTRO!W:W,_xludf.AGGREGATE(15,6,ROW(MAESTRO!$B$3:$B$1000)/((MAESTRO!$B$3:$B$1000="ASMARTALC")*(UPPER(MAESTRO!$L$3:$L$1000)="CONFIRMADO")),ROWS($A$3:A86))),"")</f>
        <v/>
      </c>
      <c r="X86" s="13" t="str">
        <f ca="1">IFERROR(INDEX(MAESTRO!X:X,_xludf.AGGREGATE(15,6,ROW(MAESTRO!$B$3:$B$1000)/((MAESTRO!$B$3:$B$1000="ASMARTALC")*(UPPER(MAESTRO!$L$3:$L$1000)="CONFIRMADO")),ROWS($A$3:A86))),"")</f>
        <v/>
      </c>
    </row>
    <row r="87" spans="1:24" ht="22.05" customHeight="1">
      <c r="A87" s="10" t="str">
        <f ca="1">IFERROR(INDEX(MAESTRO!A:A,_xludf.AGGREGATE(15,6,ROW(MAESTRO!$B$3:$B$1000)/((MAESTRO!$B$3:$B$1000="ASMARTALC")*(UPPER(MAESTRO!$L$3:$L$1000)="CONFIRMADO")),ROWS($A$3:A87))),"")</f>
        <v/>
      </c>
      <c r="B87" s="10" t="str">
        <f ca="1">IFERROR(INDEX(MAESTRO!B:B,_xludf.AGGREGATE(15,6,ROW(MAESTRO!$B$3:$B$1000)/((MAESTRO!$B$3:$B$1000="ASMARTALC")*(UPPER(MAESTRO!$L$3:$L$1000)="CONFIRMADO")),ROWS($A$3:A87))),"")</f>
        <v/>
      </c>
      <c r="C87" s="10" t="str">
        <f ca="1">IFERROR(INDEX(MAESTRO!C:C,_xludf.AGGREGATE(15,6,ROW(MAESTRO!$B$3:$B$1000)/((MAESTRO!$B$3:$B$1000="ASMARTALC")*(UPPER(MAESTRO!$L$3:$L$1000)="CONFIRMADO")),ROWS($A$3:A87))),"")</f>
        <v/>
      </c>
      <c r="D87" s="10" t="str">
        <f ca="1">IFERROR(INDEX(MAESTRO!D:D,_xludf.AGGREGATE(15,6,ROW(MAESTRO!$B$3:$B$1000)/((MAESTRO!$B$3:$B$1000="ASMARTALC")*(UPPER(MAESTRO!$L$3:$L$1000)="CONFIRMADO")),ROWS($A$3:A87))),"")</f>
        <v/>
      </c>
      <c r="E87" s="10" t="str">
        <f ca="1">IFERROR(INDEX(MAESTRO!E:E,_xludf.AGGREGATE(15,6,ROW(MAESTRO!$B$3:$B$1000)/((MAESTRO!$B$3:$B$1000="ASMARTALC")*(UPPER(MAESTRO!$L$3:$L$1000)="CONFIRMADO")),ROWS($A$3:A87))),"")</f>
        <v/>
      </c>
      <c r="F87" s="10" t="str">
        <f ca="1">IFERROR(INDEX(MAESTRO!F:F,_xludf.AGGREGATE(15,6,ROW(MAESTRO!$B$3:$B$1000)/((MAESTRO!$B$3:$B$1000="ASMARTALC")*(UPPER(MAESTRO!$L$3:$L$1000)="CONFIRMADO")),ROWS($A$3:A87))),"")</f>
        <v/>
      </c>
      <c r="G87" s="10" t="str">
        <f ca="1">IFERROR(INDEX(MAESTRO!G:G,_xludf.AGGREGATE(15,6,ROW(MAESTRO!$B$3:$B$1000)/((MAESTRO!$B$3:$B$1000="ASMARTALC")*(UPPER(MAESTRO!$L$3:$L$1000)="CONFIRMADO")),ROWS($A$3:A87))),"")</f>
        <v/>
      </c>
      <c r="H87" s="10" t="str">
        <f ca="1">IFERROR(INDEX(MAESTRO!H:H,_xludf.AGGREGATE(15,6,ROW(MAESTRO!$B$3:$B$1000)/((MAESTRO!$B$3:$B$1000="ASMARTALC")*(UPPER(MAESTRO!$L$3:$L$1000)="CONFIRMADO")),ROWS($A$3:A87))),"")</f>
        <v/>
      </c>
      <c r="I87" s="10" t="str">
        <f ca="1">IFERROR(INDEX(MAESTRO!I:I,_xludf.AGGREGATE(15,6,ROW(MAESTRO!$B$3:$B$1000)/((MAESTRO!$B$3:$B$1000="ASMARTALC")*(UPPER(MAESTRO!$L$3:$L$1000)="CONFIRMADO")),ROWS($A$3:A87))),"")</f>
        <v/>
      </c>
      <c r="J87" s="10" t="str">
        <f ca="1">IFERROR(INDEX(MAESTRO!J:J,_xludf.AGGREGATE(15,6,ROW(MAESTRO!$B$3:$B$1000)/((MAESTRO!$B$3:$B$1000="ASMARTALC")*(UPPER(MAESTRO!$L$3:$L$1000)="CONFIRMADO")),ROWS($A$3:A87))),"")</f>
        <v/>
      </c>
      <c r="K87" s="10" t="str">
        <f ca="1">IFERROR(INDEX(MAESTRO!K:K,_xludf.AGGREGATE(15,6,ROW(MAESTRO!$B$3:$B$1000)/((MAESTRO!$B$3:$B$1000="ASMARTALC")*(UPPER(MAESTRO!$L$3:$L$1000)="CONFIRMADO")),ROWS($A$3:A87))),"")</f>
        <v/>
      </c>
      <c r="L87" s="10" t="str">
        <f ca="1">IFERROR(INDEX(MAESTRO!L:L,_xludf.AGGREGATE(15,6,ROW(MAESTRO!$B$3:$B$1000)/((MAESTRO!$B$3:$B$1000="ASMARTALC")*(UPPER(MAESTRO!$L$3:$L$1000)="CONFIRMADO")),ROWS($A$3:A87))),"")</f>
        <v/>
      </c>
      <c r="M87" s="10" t="str">
        <f ca="1">IFERROR(INDEX(MAESTRO!M:M,_xludf.AGGREGATE(15,6,ROW(MAESTRO!$B$3:$B$1000)/((MAESTRO!$B$3:$B$1000="ASMARTALC")*(UPPER(MAESTRO!$L$3:$L$1000)="CONFIRMADO")),ROWS($A$3:A87))),"")</f>
        <v/>
      </c>
      <c r="N87" s="10" t="str">
        <f ca="1">IFERROR(INDEX(MAESTRO!N:N,_xludf.AGGREGATE(15,6,ROW(MAESTRO!$B$3:$B$1000)/((MAESTRO!$B$3:$B$1000="ASMARTALC")*(UPPER(MAESTRO!$L$3:$L$1000)="CONFIRMADO")),ROWS($A$3:A87))),"")</f>
        <v/>
      </c>
      <c r="O87" s="10" t="str">
        <f ca="1">IFERROR(INDEX(MAESTRO!O:O,_xludf.AGGREGATE(15,6,ROW(MAESTRO!$B$3:$B$1000)/((MAESTRO!$B$3:$B$1000="ASMARTALC")*(UPPER(MAESTRO!$L$3:$L$1000)="CONFIRMADO")),ROWS($A$3:A87))),"")</f>
        <v/>
      </c>
      <c r="P87" s="10" t="str">
        <f ca="1">IFERROR(INDEX(MAESTRO!P:P,_xludf.AGGREGATE(15,6,ROW(MAESTRO!$B$3:$B$1000)/((MAESTRO!$B$3:$B$1000="ASMARTALC")*(UPPER(MAESTRO!$L$3:$L$1000)="CONFIRMADO")),ROWS($A$3:A87))),"")</f>
        <v/>
      </c>
      <c r="Q87" s="10" t="str">
        <f ca="1">IFERROR(INDEX(MAESTRO!Q:Q,_xludf.AGGREGATE(15,6,ROW(MAESTRO!$B$3:$B$1000)/((MAESTRO!$B$3:$B$1000="ASMARTALC")*(UPPER(MAESTRO!$L$3:$L$1000)="CONFIRMADO")),ROWS($A$3:A87))),"")</f>
        <v/>
      </c>
      <c r="R87" s="10" t="str">
        <f ca="1">IFERROR(INDEX(MAESTRO!R:R,_xludf.AGGREGATE(15,6,ROW(MAESTRO!$B$3:$B$1000)/((MAESTRO!$B$3:$B$1000="ASMARTALC")*(UPPER(MAESTRO!$L$3:$L$1000)="CONFIRMADO")),ROWS($A$3:A87))),"")</f>
        <v/>
      </c>
      <c r="S87" s="10" t="str">
        <f ca="1">IFERROR(INDEX(MAESTRO!S:S,_xludf.AGGREGATE(15,6,ROW(MAESTRO!$B$3:$B$1000)/((MAESTRO!$B$3:$B$1000="ASMARTALC")*(UPPER(MAESTRO!$L$3:$L$1000)="CONFIRMADO")),ROWS($A$3:A87))),"")</f>
        <v/>
      </c>
      <c r="T87" s="10" t="str">
        <f ca="1">IFERROR(INDEX(MAESTRO!T:T,_xludf.AGGREGATE(15,6,ROW(MAESTRO!$B$3:$B$1000)/((MAESTRO!$B$3:$B$1000="ASMARTALC")*(UPPER(MAESTRO!$L$3:$L$1000)="CONFIRMADO")),ROWS($A$3:A87))),"")</f>
        <v/>
      </c>
      <c r="U87" s="10" t="str">
        <f ca="1">IFERROR(INDEX(MAESTRO!U:U,_xludf.AGGREGATE(15,6,ROW(MAESTRO!$B$3:$B$1000)/((MAESTRO!$B$3:$B$1000="ASMARTALC")*(UPPER(MAESTRO!$L$3:$L$1000)="CONFIRMADO")),ROWS($A$3:A87))),"")</f>
        <v/>
      </c>
      <c r="V87" s="10" t="str">
        <f ca="1">IFERROR(INDEX(MAESTRO!V:V,_xludf.AGGREGATE(15,6,ROW(MAESTRO!$B$3:$B$1000)/((MAESTRO!$B$3:$B$1000="ASMARTALC")*(UPPER(MAESTRO!$L$3:$L$1000)="CONFIRMADO")),ROWS($A$3:A87))),"")</f>
        <v/>
      </c>
      <c r="W87" s="10" t="str">
        <f ca="1">IFERROR(INDEX(MAESTRO!W:W,_xludf.AGGREGATE(15,6,ROW(MAESTRO!$B$3:$B$1000)/((MAESTRO!$B$3:$B$1000="ASMARTALC")*(UPPER(MAESTRO!$L$3:$L$1000)="CONFIRMADO")),ROWS($A$3:A87))),"")</f>
        <v/>
      </c>
      <c r="X87" s="10" t="str">
        <f ca="1">IFERROR(INDEX(MAESTRO!X:X,_xludf.AGGREGATE(15,6,ROW(MAESTRO!$B$3:$B$1000)/((MAESTRO!$B$3:$B$1000="ASMARTALC")*(UPPER(MAESTRO!$L$3:$L$1000)="CONFIRMADO")),ROWS($A$3:A87))),"")</f>
        <v/>
      </c>
    </row>
    <row r="88" spans="1:24" ht="22.05" customHeight="1">
      <c r="A88" s="13" t="str">
        <f ca="1">IFERROR(INDEX(MAESTRO!A:A,_xludf.AGGREGATE(15,6,ROW(MAESTRO!$B$3:$B$1000)/((MAESTRO!$B$3:$B$1000="ASMARTALC")*(UPPER(MAESTRO!$L$3:$L$1000)="CONFIRMADO")),ROWS($A$3:A88))),"")</f>
        <v/>
      </c>
      <c r="B88" s="13" t="str">
        <f ca="1">IFERROR(INDEX(MAESTRO!B:B,_xludf.AGGREGATE(15,6,ROW(MAESTRO!$B$3:$B$1000)/((MAESTRO!$B$3:$B$1000="ASMARTALC")*(UPPER(MAESTRO!$L$3:$L$1000)="CONFIRMADO")),ROWS($A$3:A88))),"")</f>
        <v/>
      </c>
      <c r="C88" s="13" t="str">
        <f ca="1">IFERROR(INDEX(MAESTRO!C:C,_xludf.AGGREGATE(15,6,ROW(MAESTRO!$B$3:$B$1000)/((MAESTRO!$B$3:$B$1000="ASMARTALC")*(UPPER(MAESTRO!$L$3:$L$1000)="CONFIRMADO")),ROWS($A$3:A88))),"")</f>
        <v/>
      </c>
      <c r="D88" s="13" t="str">
        <f ca="1">IFERROR(INDEX(MAESTRO!D:D,_xludf.AGGREGATE(15,6,ROW(MAESTRO!$B$3:$B$1000)/((MAESTRO!$B$3:$B$1000="ASMARTALC")*(UPPER(MAESTRO!$L$3:$L$1000)="CONFIRMADO")),ROWS($A$3:A88))),"")</f>
        <v/>
      </c>
      <c r="E88" s="13" t="str">
        <f ca="1">IFERROR(INDEX(MAESTRO!E:E,_xludf.AGGREGATE(15,6,ROW(MAESTRO!$B$3:$B$1000)/((MAESTRO!$B$3:$B$1000="ASMARTALC")*(UPPER(MAESTRO!$L$3:$L$1000)="CONFIRMADO")),ROWS($A$3:A88))),"")</f>
        <v/>
      </c>
      <c r="F88" s="13" t="str">
        <f ca="1">IFERROR(INDEX(MAESTRO!F:F,_xludf.AGGREGATE(15,6,ROW(MAESTRO!$B$3:$B$1000)/((MAESTRO!$B$3:$B$1000="ASMARTALC")*(UPPER(MAESTRO!$L$3:$L$1000)="CONFIRMADO")),ROWS($A$3:A88))),"")</f>
        <v/>
      </c>
      <c r="G88" s="13" t="str">
        <f ca="1">IFERROR(INDEX(MAESTRO!G:G,_xludf.AGGREGATE(15,6,ROW(MAESTRO!$B$3:$B$1000)/((MAESTRO!$B$3:$B$1000="ASMARTALC")*(UPPER(MAESTRO!$L$3:$L$1000)="CONFIRMADO")),ROWS($A$3:A88))),"")</f>
        <v/>
      </c>
      <c r="H88" s="13" t="str">
        <f ca="1">IFERROR(INDEX(MAESTRO!H:H,_xludf.AGGREGATE(15,6,ROW(MAESTRO!$B$3:$B$1000)/((MAESTRO!$B$3:$B$1000="ASMARTALC")*(UPPER(MAESTRO!$L$3:$L$1000)="CONFIRMADO")),ROWS($A$3:A88))),"")</f>
        <v/>
      </c>
      <c r="I88" s="13" t="str">
        <f ca="1">IFERROR(INDEX(MAESTRO!I:I,_xludf.AGGREGATE(15,6,ROW(MAESTRO!$B$3:$B$1000)/((MAESTRO!$B$3:$B$1000="ASMARTALC")*(UPPER(MAESTRO!$L$3:$L$1000)="CONFIRMADO")),ROWS($A$3:A88))),"")</f>
        <v/>
      </c>
      <c r="J88" s="13" t="str">
        <f ca="1">IFERROR(INDEX(MAESTRO!J:J,_xludf.AGGREGATE(15,6,ROW(MAESTRO!$B$3:$B$1000)/((MAESTRO!$B$3:$B$1000="ASMARTALC")*(UPPER(MAESTRO!$L$3:$L$1000)="CONFIRMADO")),ROWS($A$3:A88))),"")</f>
        <v/>
      </c>
      <c r="K88" s="13" t="str">
        <f ca="1">IFERROR(INDEX(MAESTRO!K:K,_xludf.AGGREGATE(15,6,ROW(MAESTRO!$B$3:$B$1000)/((MAESTRO!$B$3:$B$1000="ASMARTALC")*(UPPER(MAESTRO!$L$3:$L$1000)="CONFIRMADO")),ROWS($A$3:A88))),"")</f>
        <v/>
      </c>
      <c r="L88" s="13" t="str">
        <f ca="1">IFERROR(INDEX(MAESTRO!L:L,_xludf.AGGREGATE(15,6,ROW(MAESTRO!$B$3:$B$1000)/((MAESTRO!$B$3:$B$1000="ASMARTALC")*(UPPER(MAESTRO!$L$3:$L$1000)="CONFIRMADO")),ROWS($A$3:A88))),"")</f>
        <v/>
      </c>
      <c r="M88" s="13" t="str">
        <f ca="1">IFERROR(INDEX(MAESTRO!M:M,_xludf.AGGREGATE(15,6,ROW(MAESTRO!$B$3:$B$1000)/((MAESTRO!$B$3:$B$1000="ASMARTALC")*(UPPER(MAESTRO!$L$3:$L$1000)="CONFIRMADO")),ROWS($A$3:A88))),"")</f>
        <v/>
      </c>
      <c r="N88" s="13" t="str">
        <f ca="1">IFERROR(INDEX(MAESTRO!N:N,_xludf.AGGREGATE(15,6,ROW(MAESTRO!$B$3:$B$1000)/((MAESTRO!$B$3:$B$1000="ASMARTALC")*(UPPER(MAESTRO!$L$3:$L$1000)="CONFIRMADO")),ROWS($A$3:A88))),"")</f>
        <v/>
      </c>
      <c r="O88" s="13" t="str">
        <f ca="1">IFERROR(INDEX(MAESTRO!O:O,_xludf.AGGREGATE(15,6,ROW(MAESTRO!$B$3:$B$1000)/((MAESTRO!$B$3:$B$1000="ASMARTALC")*(UPPER(MAESTRO!$L$3:$L$1000)="CONFIRMADO")),ROWS($A$3:A88))),"")</f>
        <v/>
      </c>
      <c r="P88" s="13" t="str">
        <f ca="1">IFERROR(INDEX(MAESTRO!P:P,_xludf.AGGREGATE(15,6,ROW(MAESTRO!$B$3:$B$1000)/((MAESTRO!$B$3:$B$1000="ASMARTALC")*(UPPER(MAESTRO!$L$3:$L$1000)="CONFIRMADO")),ROWS($A$3:A88))),"")</f>
        <v/>
      </c>
      <c r="Q88" s="13" t="str">
        <f ca="1">IFERROR(INDEX(MAESTRO!Q:Q,_xludf.AGGREGATE(15,6,ROW(MAESTRO!$B$3:$B$1000)/((MAESTRO!$B$3:$B$1000="ASMARTALC")*(UPPER(MAESTRO!$L$3:$L$1000)="CONFIRMADO")),ROWS($A$3:A88))),"")</f>
        <v/>
      </c>
      <c r="R88" s="13" t="str">
        <f ca="1">IFERROR(INDEX(MAESTRO!R:R,_xludf.AGGREGATE(15,6,ROW(MAESTRO!$B$3:$B$1000)/((MAESTRO!$B$3:$B$1000="ASMARTALC")*(UPPER(MAESTRO!$L$3:$L$1000)="CONFIRMADO")),ROWS($A$3:A88))),"")</f>
        <v/>
      </c>
      <c r="S88" s="13" t="str">
        <f ca="1">IFERROR(INDEX(MAESTRO!S:S,_xludf.AGGREGATE(15,6,ROW(MAESTRO!$B$3:$B$1000)/((MAESTRO!$B$3:$B$1000="ASMARTALC")*(UPPER(MAESTRO!$L$3:$L$1000)="CONFIRMADO")),ROWS($A$3:A88))),"")</f>
        <v/>
      </c>
      <c r="T88" s="13" t="str">
        <f ca="1">IFERROR(INDEX(MAESTRO!T:T,_xludf.AGGREGATE(15,6,ROW(MAESTRO!$B$3:$B$1000)/((MAESTRO!$B$3:$B$1000="ASMARTALC")*(UPPER(MAESTRO!$L$3:$L$1000)="CONFIRMADO")),ROWS($A$3:A88))),"")</f>
        <v/>
      </c>
      <c r="U88" s="13" t="str">
        <f ca="1">IFERROR(INDEX(MAESTRO!U:U,_xludf.AGGREGATE(15,6,ROW(MAESTRO!$B$3:$B$1000)/((MAESTRO!$B$3:$B$1000="ASMARTALC")*(UPPER(MAESTRO!$L$3:$L$1000)="CONFIRMADO")),ROWS($A$3:A88))),"")</f>
        <v/>
      </c>
      <c r="V88" s="13" t="str">
        <f ca="1">IFERROR(INDEX(MAESTRO!V:V,_xludf.AGGREGATE(15,6,ROW(MAESTRO!$B$3:$B$1000)/((MAESTRO!$B$3:$B$1000="ASMARTALC")*(UPPER(MAESTRO!$L$3:$L$1000)="CONFIRMADO")),ROWS($A$3:A88))),"")</f>
        <v/>
      </c>
      <c r="W88" s="13" t="str">
        <f ca="1">IFERROR(INDEX(MAESTRO!W:W,_xludf.AGGREGATE(15,6,ROW(MAESTRO!$B$3:$B$1000)/((MAESTRO!$B$3:$B$1000="ASMARTALC")*(UPPER(MAESTRO!$L$3:$L$1000)="CONFIRMADO")),ROWS($A$3:A88))),"")</f>
        <v/>
      </c>
      <c r="X88" s="13" t="str">
        <f ca="1">IFERROR(INDEX(MAESTRO!X:X,_xludf.AGGREGATE(15,6,ROW(MAESTRO!$B$3:$B$1000)/((MAESTRO!$B$3:$B$1000="ASMARTALC")*(UPPER(MAESTRO!$L$3:$L$1000)="CONFIRMADO")),ROWS($A$3:A88))),"")</f>
        <v/>
      </c>
    </row>
    <row r="89" spans="1:24" ht="22.05" customHeight="1">
      <c r="A89" s="10" t="str">
        <f ca="1">IFERROR(INDEX(MAESTRO!A:A,_xludf.AGGREGATE(15,6,ROW(MAESTRO!$B$3:$B$1000)/((MAESTRO!$B$3:$B$1000="ASMARTALC")*(UPPER(MAESTRO!$L$3:$L$1000)="CONFIRMADO")),ROWS($A$3:A89))),"")</f>
        <v/>
      </c>
      <c r="B89" s="10" t="str">
        <f ca="1">IFERROR(INDEX(MAESTRO!B:B,_xludf.AGGREGATE(15,6,ROW(MAESTRO!$B$3:$B$1000)/((MAESTRO!$B$3:$B$1000="ASMARTALC")*(UPPER(MAESTRO!$L$3:$L$1000)="CONFIRMADO")),ROWS($A$3:A89))),"")</f>
        <v/>
      </c>
      <c r="C89" s="10" t="str">
        <f ca="1">IFERROR(INDEX(MAESTRO!C:C,_xludf.AGGREGATE(15,6,ROW(MAESTRO!$B$3:$B$1000)/((MAESTRO!$B$3:$B$1000="ASMARTALC")*(UPPER(MAESTRO!$L$3:$L$1000)="CONFIRMADO")),ROWS($A$3:A89))),"")</f>
        <v/>
      </c>
      <c r="D89" s="10" t="str">
        <f ca="1">IFERROR(INDEX(MAESTRO!D:D,_xludf.AGGREGATE(15,6,ROW(MAESTRO!$B$3:$B$1000)/((MAESTRO!$B$3:$B$1000="ASMARTALC")*(UPPER(MAESTRO!$L$3:$L$1000)="CONFIRMADO")),ROWS($A$3:A89))),"")</f>
        <v/>
      </c>
      <c r="E89" s="10" t="str">
        <f ca="1">IFERROR(INDEX(MAESTRO!E:E,_xludf.AGGREGATE(15,6,ROW(MAESTRO!$B$3:$B$1000)/((MAESTRO!$B$3:$B$1000="ASMARTALC")*(UPPER(MAESTRO!$L$3:$L$1000)="CONFIRMADO")),ROWS($A$3:A89))),"")</f>
        <v/>
      </c>
      <c r="F89" s="10" t="str">
        <f ca="1">IFERROR(INDEX(MAESTRO!F:F,_xludf.AGGREGATE(15,6,ROW(MAESTRO!$B$3:$B$1000)/((MAESTRO!$B$3:$B$1000="ASMARTALC")*(UPPER(MAESTRO!$L$3:$L$1000)="CONFIRMADO")),ROWS($A$3:A89))),"")</f>
        <v/>
      </c>
      <c r="G89" s="10" t="str">
        <f ca="1">IFERROR(INDEX(MAESTRO!G:G,_xludf.AGGREGATE(15,6,ROW(MAESTRO!$B$3:$B$1000)/((MAESTRO!$B$3:$B$1000="ASMARTALC")*(UPPER(MAESTRO!$L$3:$L$1000)="CONFIRMADO")),ROWS($A$3:A89))),"")</f>
        <v/>
      </c>
      <c r="H89" s="10" t="str">
        <f ca="1">IFERROR(INDEX(MAESTRO!H:H,_xludf.AGGREGATE(15,6,ROW(MAESTRO!$B$3:$B$1000)/((MAESTRO!$B$3:$B$1000="ASMARTALC")*(UPPER(MAESTRO!$L$3:$L$1000)="CONFIRMADO")),ROWS($A$3:A89))),"")</f>
        <v/>
      </c>
      <c r="I89" s="10" t="str">
        <f ca="1">IFERROR(INDEX(MAESTRO!I:I,_xludf.AGGREGATE(15,6,ROW(MAESTRO!$B$3:$B$1000)/((MAESTRO!$B$3:$B$1000="ASMARTALC")*(UPPER(MAESTRO!$L$3:$L$1000)="CONFIRMADO")),ROWS($A$3:A89))),"")</f>
        <v/>
      </c>
      <c r="J89" s="10" t="str">
        <f ca="1">IFERROR(INDEX(MAESTRO!J:J,_xludf.AGGREGATE(15,6,ROW(MAESTRO!$B$3:$B$1000)/((MAESTRO!$B$3:$B$1000="ASMARTALC")*(UPPER(MAESTRO!$L$3:$L$1000)="CONFIRMADO")),ROWS($A$3:A89))),"")</f>
        <v/>
      </c>
      <c r="K89" s="10" t="str">
        <f ca="1">IFERROR(INDEX(MAESTRO!K:K,_xludf.AGGREGATE(15,6,ROW(MAESTRO!$B$3:$B$1000)/((MAESTRO!$B$3:$B$1000="ASMARTALC")*(UPPER(MAESTRO!$L$3:$L$1000)="CONFIRMADO")),ROWS($A$3:A89))),"")</f>
        <v/>
      </c>
      <c r="L89" s="10" t="str">
        <f ca="1">IFERROR(INDEX(MAESTRO!L:L,_xludf.AGGREGATE(15,6,ROW(MAESTRO!$B$3:$B$1000)/((MAESTRO!$B$3:$B$1000="ASMARTALC")*(UPPER(MAESTRO!$L$3:$L$1000)="CONFIRMADO")),ROWS($A$3:A89))),"")</f>
        <v/>
      </c>
      <c r="M89" s="10" t="str">
        <f ca="1">IFERROR(INDEX(MAESTRO!M:M,_xludf.AGGREGATE(15,6,ROW(MAESTRO!$B$3:$B$1000)/((MAESTRO!$B$3:$B$1000="ASMARTALC")*(UPPER(MAESTRO!$L$3:$L$1000)="CONFIRMADO")),ROWS($A$3:A89))),"")</f>
        <v/>
      </c>
      <c r="N89" s="10" t="str">
        <f ca="1">IFERROR(INDEX(MAESTRO!N:N,_xludf.AGGREGATE(15,6,ROW(MAESTRO!$B$3:$B$1000)/((MAESTRO!$B$3:$B$1000="ASMARTALC")*(UPPER(MAESTRO!$L$3:$L$1000)="CONFIRMADO")),ROWS($A$3:A89))),"")</f>
        <v/>
      </c>
      <c r="O89" s="10" t="str">
        <f ca="1">IFERROR(INDEX(MAESTRO!O:O,_xludf.AGGREGATE(15,6,ROW(MAESTRO!$B$3:$B$1000)/((MAESTRO!$B$3:$B$1000="ASMARTALC")*(UPPER(MAESTRO!$L$3:$L$1000)="CONFIRMADO")),ROWS($A$3:A89))),"")</f>
        <v/>
      </c>
      <c r="P89" s="10" t="str">
        <f ca="1">IFERROR(INDEX(MAESTRO!P:P,_xludf.AGGREGATE(15,6,ROW(MAESTRO!$B$3:$B$1000)/((MAESTRO!$B$3:$B$1000="ASMARTALC")*(UPPER(MAESTRO!$L$3:$L$1000)="CONFIRMADO")),ROWS($A$3:A89))),"")</f>
        <v/>
      </c>
      <c r="Q89" s="10" t="str">
        <f ca="1">IFERROR(INDEX(MAESTRO!Q:Q,_xludf.AGGREGATE(15,6,ROW(MAESTRO!$B$3:$B$1000)/((MAESTRO!$B$3:$B$1000="ASMARTALC")*(UPPER(MAESTRO!$L$3:$L$1000)="CONFIRMADO")),ROWS($A$3:A89))),"")</f>
        <v/>
      </c>
      <c r="R89" s="10" t="str">
        <f ca="1">IFERROR(INDEX(MAESTRO!R:R,_xludf.AGGREGATE(15,6,ROW(MAESTRO!$B$3:$B$1000)/((MAESTRO!$B$3:$B$1000="ASMARTALC")*(UPPER(MAESTRO!$L$3:$L$1000)="CONFIRMADO")),ROWS($A$3:A89))),"")</f>
        <v/>
      </c>
      <c r="S89" s="10" t="str">
        <f ca="1">IFERROR(INDEX(MAESTRO!S:S,_xludf.AGGREGATE(15,6,ROW(MAESTRO!$B$3:$B$1000)/((MAESTRO!$B$3:$B$1000="ASMARTALC")*(UPPER(MAESTRO!$L$3:$L$1000)="CONFIRMADO")),ROWS($A$3:A89))),"")</f>
        <v/>
      </c>
      <c r="T89" s="10" t="str">
        <f ca="1">IFERROR(INDEX(MAESTRO!T:T,_xludf.AGGREGATE(15,6,ROW(MAESTRO!$B$3:$B$1000)/((MAESTRO!$B$3:$B$1000="ASMARTALC")*(UPPER(MAESTRO!$L$3:$L$1000)="CONFIRMADO")),ROWS($A$3:A89))),"")</f>
        <v/>
      </c>
      <c r="U89" s="10" t="str">
        <f ca="1">IFERROR(INDEX(MAESTRO!U:U,_xludf.AGGREGATE(15,6,ROW(MAESTRO!$B$3:$B$1000)/((MAESTRO!$B$3:$B$1000="ASMARTALC")*(UPPER(MAESTRO!$L$3:$L$1000)="CONFIRMADO")),ROWS($A$3:A89))),"")</f>
        <v/>
      </c>
      <c r="V89" s="10" t="str">
        <f ca="1">IFERROR(INDEX(MAESTRO!V:V,_xludf.AGGREGATE(15,6,ROW(MAESTRO!$B$3:$B$1000)/((MAESTRO!$B$3:$B$1000="ASMARTALC")*(UPPER(MAESTRO!$L$3:$L$1000)="CONFIRMADO")),ROWS($A$3:A89))),"")</f>
        <v/>
      </c>
      <c r="W89" s="10" t="str">
        <f ca="1">IFERROR(INDEX(MAESTRO!W:W,_xludf.AGGREGATE(15,6,ROW(MAESTRO!$B$3:$B$1000)/((MAESTRO!$B$3:$B$1000="ASMARTALC")*(UPPER(MAESTRO!$L$3:$L$1000)="CONFIRMADO")),ROWS($A$3:A89))),"")</f>
        <v/>
      </c>
      <c r="X89" s="10" t="str">
        <f ca="1">IFERROR(INDEX(MAESTRO!X:X,_xludf.AGGREGATE(15,6,ROW(MAESTRO!$B$3:$B$1000)/((MAESTRO!$B$3:$B$1000="ASMARTALC")*(UPPER(MAESTRO!$L$3:$L$1000)="CONFIRMADO")),ROWS($A$3:A89))),"")</f>
        <v/>
      </c>
    </row>
    <row r="90" spans="1:24" ht="22.05" customHeight="1">
      <c r="A90" s="13" t="str">
        <f ca="1">IFERROR(INDEX(MAESTRO!A:A,_xludf.AGGREGATE(15,6,ROW(MAESTRO!$B$3:$B$1000)/((MAESTRO!$B$3:$B$1000="ASMARTALC")*(UPPER(MAESTRO!$L$3:$L$1000)="CONFIRMADO")),ROWS($A$3:A90))),"")</f>
        <v/>
      </c>
      <c r="B90" s="13" t="str">
        <f ca="1">IFERROR(INDEX(MAESTRO!B:B,_xludf.AGGREGATE(15,6,ROW(MAESTRO!$B$3:$B$1000)/((MAESTRO!$B$3:$B$1000="ASMARTALC")*(UPPER(MAESTRO!$L$3:$L$1000)="CONFIRMADO")),ROWS($A$3:A90))),"")</f>
        <v/>
      </c>
      <c r="C90" s="13" t="str">
        <f ca="1">IFERROR(INDEX(MAESTRO!C:C,_xludf.AGGREGATE(15,6,ROW(MAESTRO!$B$3:$B$1000)/((MAESTRO!$B$3:$B$1000="ASMARTALC")*(UPPER(MAESTRO!$L$3:$L$1000)="CONFIRMADO")),ROWS($A$3:A90))),"")</f>
        <v/>
      </c>
      <c r="D90" s="13" t="str">
        <f ca="1">IFERROR(INDEX(MAESTRO!D:D,_xludf.AGGREGATE(15,6,ROW(MAESTRO!$B$3:$B$1000)/((MAESTRO!$B$3:$B$1000="ASMARTALC")*(UPPER(MAESTRO!$L$3:$L$1000)="CONFIRMADO")),ROWS($A$3:A90))),"")</f>
        <v/>
      </c>
      <c r="E90" s="13" t="str">
        <f ca="1">IFERROR(INDEX(MAESTRO!E:E,_xludf.AGGREGATE(15,6,ROW(MAESTRO!$B$3:$B$1000)/((MAESTRO!$B$3:$B$1000="ASMARTALC")*(UPPER(MAESTRO!$L$3:$L$1000)="CONFIRMADO")),ROWS($A$3:A90))),"")</f>
        <v/>
      </c>
      <c r="F90" s="13" t="str">
        <f ca="1">IFERROR(INDEX(MAESTRO!F:F,_xludf.AGGREGATE(15,6,ROW(MAESTRO!$B$3:$B$1000)/((MAESTRO!$B$3:$B$1000="ASMARTALC")*(UPPER(MAESTRO!$L$3:$L$1000)="CONFIRMADO")),ROWS($A$3:A90))),"")</f>
        <v/>
      </c>
      <c r="G90" s="13" t="str">
        <f ca="1">IFERROR(INDEX(MAESTRO!G:G,_xludf.AGGREGATE(15,6,ROW(MAESTRO!$B$3:$B$1000)/((MAESTRO!$B$3:$B$1000="ASMARTALC")*(UPPER(MAESTRO!$L$3:$L$1000)="CONFIRMADO")),ROWS($A$3:A90))),"")</f>
        <v/>
      </c>
      <c r="H90" s="13" t="str">
        <f ca="1">IFERROR(INDEX(MAESTRO!H:H,_xludf.AGGREGATE(15,6,ROW(MAESTRO!$B$3:$B$1000)/((MAESTRO!$B$3:$B$1000="ASMARTALC")*(UPPER(MAESTRO!$L$3:$L$1000)="CONFIRMADO")),ROWS($A$3:A90))),"")</f>
        <v/>
      </c>
      <c r="I90" s="13" t="str">
        <f ca="1">IFERROR(INDEX(MAESTRO!I:I,_xludf.AGGREGATE(15,6,ROW(MAESTRO!$B$3:$B$1000)/((MAESTRO!$B$3:$B$1000="ASMARTALC")*(UPPER(MAESTRO!$L$3:$L$1000)="CONFIRMADO")),ROWS($A$3:A90))),"")</f>
        <v/>
      </c>
      <c r="J90" s="13" t="str">
        <f ca="1">IFERROR(INDEX(MAESTRO!J:J,_xludf.AGGREGATE(15,6,ROW(MAESTRO!$B$3:$B$1000)/((MAESTRO!$B$3:$B$1000="ASMARTALC")*(UPPER(MAESTRO!$L$3:$L$1000)="CONFIRMADO")),ROWS($A$3:A90))),"")</f>
        <v/>
      </c>
      <c r="K90" s="13" t="str">
        <f ca="1">IFERROR(INDEX(MAESTRO!K:K,_xludf.AGGREGATE(15,6,ROW(MAESTRO!$B$3:$B$1000)/((MAESTRO!$B$3:$B$1000="ASMARTALC")*(UPPER(MAESTRO!$L$3:$L$1000)="CONFIRMADO")),ROWS($A$3:A90))),"")</f>
        <v/>
      </c>
      <c r="L90" s="13" t="str">
        <f ca="1">IFERROR(INDEX(MAESTRO!L:L,_xludf.AGGREGATE(15,6,ROW(MAESTRO!$B$3:$B$1000)/((MAESTRO!$B$3:$B$1000="ASMARTALC")*(UPPER(MAESTRO!$L$3:$L$1000)="CONFIRMADO")),ROWS($A$3:A90))),"")</f>
        <v/>
      </c>
      <c r="M90" s="13" t="str">
        <f ca="1">IFERROR(INDEX(MAESTRO!M:M,_xludf.AGGREGATE(15,6,ROW(MAESTRO!$B$3:$B$1000)/((MAESTRO!$B$3:$B$1000="ASMARTALC")*(UPPER(MAESTRO!$L$3:$L$1000)="CONFIRMADO")),ROWS($A$3:A90))),"")</f>
        <v/>
      </c>
      <c r="N90" s="13" t="str">
        <f ca="1">IFERROR(INDEX(MAESTRO!N:N,_xludf.AGGREGATE(15,6,ROW(MAESTRO!$B$3:$B$1000)/((MAESTRO!$B$3:$B$1000="ASMARTALC")*(UPPER(MAESTRO!$L$3:$L$1000)="CONFIRMADO")),ROWS($A$3:A90))),"")</f>
        <v/>
      </c>
      <c r="O90" s="13" t="str">
        <f ca="1">IFERROR(INDEX(MAESTRO!O:O,_xludf.AGGREGATE(15,6,ROW(MAESTRO!$B$3:$B$1000)/((MAESTRO!$B$3:$B$1000="ASMARTALC")*(UPPER(MAESTRO!$L$3:$L$1000)="CONFIRMADO")),ROWS($A$3:A90))),"")</f>
        <v/>
      </c>
      <c r="P90" s="13" t="str">
        <f ca="1">IFERROR(INDEX(MAESTRO!P:P,_xludf.AGGREGATE(15,6,ROW(MAESTRO!$B$3:$B$1000)/((MAESTRO!$B$3:$B$1000="ASMARTALC")*(UPPER(MAESTRO!$L$3:$L$1000)="CONFIRMADO")),ROWS($A$3:A90))),"")</f>
        <v/>
      </c>
      <c r="Q90" s="13" t="str">
        <f ca="1">IFERROR(INDEX(MAESTRO!Q:Q,_xludf.AGGREGATE(15,6,ROW(MAESTRO!$B$3:$B$1000)/((MAESTRO!$B$3:$B$1000="ASMARTALC")*(UPPER(MAESTRO!$L$3:$L$1000)="CONFIRMADO")),ROWS($A$3:A90))),"")</f>
        <v/>
      </c>
      <c r="R90" s="13" t="str">
        <f ca="1">IFERROR(INDEX(MAESTRO!R:R,_xludf.AGGREGATE(15,6,ROW(MAESTRO!$B$3:$B$1000)/((MAESTRO!$B$3:$B$1000="ASMARTALC")*(UPPER(MAESTRO!$L$3:$L$1000)="CONFIRMADO")),ROWS($A$3:A90))),"")</f>
        <v/>
      </c>
      <c r="S90" s="13" t="str">
        <f ca="1">IFERROR(INDEX(MAESTRO!S:S,_xludf.AGGREGATE(15,6,ROW(MAESTRO!$B$3:$B$1000)/((MAESTRO!$B$3:$B$1000="ASMARTALC")*(UPPER(MAESTRO!$L$3:$L$1000)="CONFIRMADO")),ROWS($A$3:A90))),"")</f>
        <v/>
      </c>
      <c r="T90" s="13" t="str">
        <f ca="1">IFERROR(INDEX(MAESTRO!T:T,_xludf.AGGREGATE(15,6,ROW(MAESTRO!$B$3:$B$1000)/((MAESTRO!$B$3:$B$1000="ASMARTALC")*(UPPER(MAESTRO!$L$3:$L$1000)="CONFIRMADO")),ROWS($A$3:A90))),"")</f>
        <v/>
      </c>
      <c r="U90" s="13" t="str">
        <f ca="1">IFERROR(INDEX(MAESTRO!U:U,_xludf.AGGREGATE(15,6,ROW(MAESTRO!$B$3:$B$1000)/((MAESTRO!$B$3:$B$1000="ASMARTALC")*(UPPER(MAESTRO!$L$3:$L$1000)="CONFIRMADO")),ROWS($A$3:A90))),"")</f>
        <v/>
      </c>
      <c r="V90" s="13" t="str">
        <f ca="1">IFERROR(INDEX(MAESTRO!V:V,_xludf.AGGREGATE(15,6,ROW(MAESTRO!$B$3:$B$1000)/((MAESTRO!$B$3:$B$1000="ASMARTALC")*(UPPER(MAESTRO!$L$3:$L$1000)="CONFIRMADO")),ROWS($A$3:A90))),"")</f>
        <v/>
      </c>
      <c r="W90" s="13" t="str">
        <f ca="1">IFERROR(INDEX(MAESTRO!W:W,_xludf.AGGREGATE(15,6,ROW(MAESTRO!$B$3:$B$1000)/((MAESTRO!$B$3:$B$1000="ASMARTALC")*(UPPER(MAESTRO!$L$3:$L$1000)="CONFIRMADO")),ROWS($A$3:A90))),"")</f>
        <v/>
      </c>
      <c r="X90" s="13" t="str">
        <f ca="1">IFERROR(INDEX(MAESTRO!X:X,_xludf.AGGREGATE(15,6,ROW(MAESTRO!$B$3:$B$1000)/((MAESTRO!$B$3:$B$1000="ASMARTALC")*(UPPER(MAESTRO!$L$3:$L$1000)="CONFIRMADO")),ROWS($A$3:A90))),"")</f>
        <v/>
      </c>
    </row>
    <row r="91" spans="1:24" ht="22.05" customHeight="1">
      <c r="A91" s="10" t="str">
        <f ca="1">IFERROR(INDEX(MAESTRO!A:A,_xludf.AGGREGATE(15,6,ROW(MAESTRO!$B$3:$B$1000)/((MAESTRO!$B$3:$B$1000="ASMARTALC")*(UPPER(MAESTRO!$L$3:$L$1000)="CONFIRMADO")),ROWS($A$3:A91))),"")</f>
        <v/>
      </c>
      <c r="B91" s="10" t="str">
        <f ca="1">IFERROR(INDEX(MAESTRO!B:B,_xludf.AGGREGATE(15,6,ROW(MAESTRO!$B$3:$B$1000)/((MAESTRO!$B$3:$B$1000="ASMARTALC")*(UPPER(MAESTRO!$L$3:$L$1000)="CONFIRMADO")),ROWS($A$3:A91))),"")</f>
        <v/>
      </c>
      <c r="C91" s="10" t="str">
        <f ca="1">IFERROR(INDEX(MAESTRO!C:C,_xludf.AGGREGATE(15,6,ROW(MAESTRO!$B$3:$B$1000)/((MAESTRO!$B$3:$B$1000="ASMARTALC")*(UPPER(MAESTRO!$L$3:$L$1000)="CONFIRMADO")),ROWS($A$3:A91))),"")</f>
        <v/>
      </c>
      <c r="D91" s="10" t="str">
        <f ca="1">IFERROR(INDEX(MAESTRO!D:D,_xludf.AGGREGATE(15,6,ROW(MAESTRO!$B$3:$B$1000)/((MAESTRO!$B$3:$B$1000="ASMARTALC")*(UPPER(MAESTRO!$L$3:$L$1000)="CONFIRMADO")),ROWS($A$3:A91))),"")</f>
        <v/>
      </c>
      <c r="E91" s="10" t="str">
        <f ca="1">IFERROR(INDEX(MAESTRO!E:E,_xludf.AGGREGATE(15,6,ROW(MAESTRO!$B$3:$B$1000)/((MAESTRO!$B$3:$B$1000="ASMARTALC")*(UPPER(MAESTRO!$L$3:$L$1000)="CONFIRMADO")),ROWS($A$3:A91))),"")</f>
        <v/>
      </c>
      <c r="F91" s="10" t="str">
        <f ca="1">IFERROR(INDEX(MAESTRO!F:F,_xludf.AGGREGATE(15,6,ROW(MAESTRO!$B$3:$B$1000)/((MAESTRO!$B$3:$B$1000="ASMARTALC")*(UPPER(MAESTRO!$L$3:$L$1000)="CONFIRMADO")),ROWS($A$3:A91))),"")</f>
        <v/>
      </c>
      <c r="G91" s="10" t="str">
        <f ca="1">IFERROR(INDEX(MAESTRO!G:G,_xludf.AGGREGATE(15,6,ROW(MAESTRO!$B$3:$B$1000)/((MAESTRO!$B$3:$B$1000="ASMARTALC")*(UPPER(MAESTRO!$L$3:$L$1000)="CONFIRMADO")),ROWS($A$3:A91))),"")</f>
        <v/>
      </c>
      <c r="H91" s="10" t="str">
        <f ca="1">IFERROR(INDEX(MAESTRO!H:H,_xludf.AGGREGATE(15,6,ROW(MAESTRO!$B$3:$B$1000)/((MAESTRO!$B$3:$B$1000="ASMARTALC")*(UPPER(MAESTRO!$L$3:$L$1000)="CONFIRMADO")),ROWS($A$3:A91))),"")</f>
        <v/>
      </c>
      <c r="I91" s="10" t="str">
        <f ca="1">IFERROR(INDEX(MAESTRO!I:I,_xludf.AGGREGATE(15,6,ROW(MAESTRO!$B$3:$B$1000)/((MAESTRO!$B$3:$B$1000="ASMARTALC")*(UPPER(MAESTRO!$L$3:$L$1000)="CONFIRMADO")),ROWS($A$3:A91))),"")</f>
        <v/>
      </c>
      <c r="J91" s="10" t="str">
        <f ca="1">IFERROR(INDEX(MAESTRO!J:J,_xludf.AGGREGATE(15,6,ROW(MAESTRO!$B$3:$B$1000)/((MAESTRO!$B$3:$B$1000="ASMARTALC")*(UPPER(MAESTRO!$L$3:$L$1000)="CONFIRMADO")),ROWS($A$3:A91))),"")</f>
        <v/>
      </c>
      <c r="K91" s="10" t="str">
        <f ca="1">IFERROR(INDEX(MAESTRO!K:K,_xludf.AGGREGATE(15,6,ROW(MAESTRO!$B$3:$B$1000)/((MAESTRO!$B$3:$B$1000="ASMARTALC")*(UPPER(MAESTRO!$L$3:$L$1000)="CONFIRMADO")),ROWS($A$3:A91))),"")</f>
        <v/>
      </c>
      <c r="L91" s="10" t="str">
        <f ca="1">IFERROR(INDEX(MAESTRO!L:L,_xludf.AGGREGATE(15,6,ROW(MAESTRO!$B$3:$B$1000)/((MAESTRO!$B$3:$B$1000="ASMARTALC")*(UPPER(MAESTRO!$L$3:$L$1000)="CONFIRMADO")),ROWS($A$3:A91))),"")</f>
        <v/>
      </c>
      <c r="M91" s="10" t="str">
        <f ca="1">IFERROR(INDEX(MAESTRO!M:M,_xludf.AGGREGATE(15,6,ROW(MAESTRO!$B$3:$B$1000)/((MAESTRO!$B$3:$B$1000="ASMARTALC")*(UPPER(MAESTRO!$L$3:$L$1000)="CONFIRMADO")),ROWS($A$3:A91))),"")</f>
        <v/>
      </c>
      <c r="N91" s="10" t="str">
        <f ca="1">IFERROR(INDEX(MAESTRO!N:N,_xludf.AGGREGATE(15,6,ROW(MAESTRO!$B$3:$B$1000)/((MAESTRO!$B$3:$B$1000="ASMARTALC")*(UPPER(MAESTRO!$L$3:$L$1000)="CONFIRMADO")),ROWS($A$3:A91))),"")</f>
        <v/>
      </c>
      <c r="O91" s="10" t="str">
        <f ca="1">IFERROR(INDEX(MAESTRO!O:O,_xludf.AGGREGATE(15,6,ROW(MAESTRO!$B$3:$B$1000)/((MAESTRO!$B$3:$B$1000="ASMARTALC")*(UPPER(MAESTRO!$L$3:$L$1000)="CONFIRMADO")),ROWS($A$3:A91))),"")</f>
        <v/>
      </c>
      <c r="P91" s="10" t="str">
        <f ca="1">IFERROR(INDEX(MAESTRO!P:P,_xludf.AGGREGATE(15,6,ROW(MAESTRO!$B$3:$B$1000)/((MAESTRO!$B$3:$B$1000="ASMARTALC")*(UPPER(MAESTRO!$L$3:$L$1000)="CONFIRMADO")),ROWS($A$3:A91))),"")</f>
        <v/>
      </c>
      <c r="Q91" s="10" t="str">
        <f ca="1">IFERROR(INDEX(MAESTRO!Q:Q,_xludf.AGGREGATE(15,6,ROW(MAESTRO!$B$3:$B$1000)/((MAESTRO!$B$3:$B$1000="ASMARTALC")*(UPPER(MAESTRO!$L$3:$L$1000)="CONFIRMADO")),ROWS($A$3:A91))),"")</f>
        <v/>
      </c>
      <c r="R91" s="10" t="str">
        <f ca="1">IFERROR(INDEX(MAESTRO!R:R,_xludf.AGGREGATE(15,6,ROW(MAESTRO!$B$3:$B$1000)/((MAESTRO!$B$3:$B$1000="ASMARTALC")*(UPPER(MAESTRO!$L$3:$L$1000)="CONFIRMADO")),ROWS($A$3:A91))),"")</f>
        <v/>
      </c>
      <c r="S91" s="10" t="str">
        <f ca="1">IFERROR(INDEX(MAESTRO!S:S,_xludf.AGGREGATE(15,6,ROW(MAESTRO!$B$3:$B$1000)/((MAESTRO!$B$3:$B$1000="ASMARTALC")*(UPPER(MAESTRO!$L$3:$L$1000)="CONFIRMADO")),ROWS($A$3:A91))),"")</f>
        <v/>
      </c>
      <c r="T91" s="10" t="str">
        <f ca="1">IFERROR(INDEX(MAESTRO!T:T,_xludf.AGGREGATE(15,6,ROW(MAESTRO!$B$3:$B$1000)/((MAESTRO!$B$3:$B$1000="ASMARTALC")*(UPPER(MAESTRO!$L$3:$L$1000)="CONFIRMADO")),ROWS($A$3:A91))),"")</f>
        <v/>
      </c>
      <c r="U91" s="10" t="str">
        <f ca="1">IFERROR(INDEX(MAESTRO!U:U,_xludf.AGGREGATE(15,6,ROW(MAESTRO!$B$3:$B$1000)/((MAESTRO!$B$3:$B$1000="ASMARTALC")*(UPPER(MAESTRO!$L$3:$L$1000)="CONFIRMADO")),ROWS($A$3:A91))),"")</f>
        <v/>
      </c>
      <c r="V91" s="10" t="str">
        <f ca="1">IFERROR(INDEX(MAESTRO!V:V,_xludf.AGGREGATE(15,6,ROW(MAESTRO!$B$3:$B$1000)/((MAESTRO!$B$3:$B$1000="ASMARTALC")*(UPPER(MAESTRO!$L$3:$L$1000)="CONFIRMADO")),ROWS($A$3:A91))),"")</f>
        <v/>
      </c>
      <c r="W91" s="10" t="str">
        <f ca="1">IFERROR(INDEX(MAESTRO!W:W,_xludf.AGGREGATE(15,6,ROW(MAESTRO!$B$3:$B$1000)/((MAESTRO!$B$3:$B$1000="ASMARTALC")*(UPPER(MAESTRO!$L$3:$L$1000)="CONFIRMADO")),ROWS($A$3:A91))),"")</f>
        <v/>
      </c>
      <c r="X91" s="10" t="str">
        <f ca="1">IFERROR(INDEX(MAESTRO!X:X,_xludf.AGGREGATE(15,6,ROW(MAESTRO!$B$3:$B$1000)/((MAESTRO!$B$3:$B$1000="ASMARTALC")*(UPPER(MAESTRO!$L$3:$L$1000)="CONFIRMADO")),ROWS($A$3:A91))),"")</f>
        <v/>
      </c>
    </row>
    <row r="92" spans="1:24" ht="22.05" customHeight="1">
      <c r="A92" s="13" t="str">
        <f ca="1">IFERROR(INDEX(MAESTRO!A:A,_xludf.AGGREGATE(15,6,ROW(MAESTRO!$B$3:$B$1000)/((MAESTRO!$B$3:$B$1000="ASMARTALC")*(UPPER(MAESTRO!$L$3:$L$1000)="CONFIRMADO")),ROWS($A$3:A92))),"")</f>
        <v/>
      </c>
      <c r="B92" s="13" t="str">
        <f ca="1">IFERROR(INDEX(MAESTRO!B:B,_xludf.AGGREGATE(15,6,ROW(MAESTRO!$B$3:$B$1000)/((MAESTRO!$B$3:$B$1000="ASMARTALC")*(UPPER(MAESTRO!$L$3:$L$1000)="CONFIRMADO")),ROWS($A$3:A92))),"")</f>
        <v/>
      </c>
      <c r="C92" s="13" t="str">
        <f ca="1">IFERROR(INDEX(MAESTRO!C:C,_xludf.AGGREGATE(15,6,ROW(MAESTRO!$B$3:$B$1000)/((MAESTRO!$B$3:$B$1000="ASMARTALC")*(UPPER(MAESTRO!$L$3:$L$1000)="CONFIRMADO")),ROWS($A$3:A92))),"")</f>
        <v/>
      </c>
      <c r="D92" s="13" t="str">
        <f ca="1">IFERROR(INDEX(MAESTRO!D:D,_xludf.AGGREGATE(15,6,ROW(MAESTRO!$B$3:$B$1000)/((MAESTRO!$B$3:$B$1000="ASMARTALC")*(UPPER(MAESTRO!$L$3:$L$1000)="CONFIRMADO")),ROWS($A$3:A92))),"")</f>
        <v/>
      </c>
      <c r="E92" s="13" t="str">
        <f ca="1">IFERROR(INDEX(MAESTRO!E:E,_xludf.AGGREGATE(15,6,ROW(MAESTRO!$B$3:$B$1000)/((MAESTRO!$B$3:$B$1000="ASMARTALC")*(UPPER(MAESTRO!$L$3:$L$1000)="CONFIRMADO")),ROWS($A$3:A92))),"")</f>
        <v/>
      </c>
      <c r="F92" s="13" t="str">
        <f ca="1">IFERROR(INDEX(MAESTRO!F:F,_xludf.AGGREGATE(15,6,ROW(MAESTRO!$B$3:$B$1000)/((MAESTRO!$B$3:$B$1000="ASMARTALC")*(UPPER(MAESTRO!$L$3:$L$1000)="CONFIRMADO")),ROWS($A$3:A92))),"")</f>
        <v/>
      </c>
      <c r="G92" s="13" t="str">
        <f ca="1">IFERROR(INDEX(MAESTRO!G:G,_xludf.AGGREGATE(15,6,ROW(MAESTRO!$B$3:$B$1000)/((MAESTRO!$B$3:$B$1000="ASMARTALC")*(UPPER(MAESTRO!$L$3:$L$1000)="CONFIRMADO")),ROWS($A$3:A92))),"")</f>
        <v/>
      </c>
      <c r="H92" s="13" t="str">
        <f ca="1">IFERROR(INDEX(MAESTRO!H:H,_xludf.AGGREGATE(15,6,ROW(MAESTRO!$B$3:$B$1000)/((MAESTRO!$B$3:$B$1000="ASMARTALC")*(UPPER(MAESTRO!$L$3:$L$1000)="CONFIRMADO")),ROWS($A$3:A92))),"")</f>
        <v/>
      </c>
      <c r="I92" s="13" t="str">
        <f ca="1">IFERROR(INDEX(MAESTRO!I:I,_xludf.AGGREGATE(15,6,ROW(MAESTRO!$B$3:$B$1000)/((MAESTRO!$B$3:$B$1000="ASMARTALC")*(UPPER(MAESTRO!$L$3:$L$1000)="CONFIRMADO")),ROWS($A$3:A92))),"")</f>
        <v/>
      </c>
      <c r="J92" s="13" t="str">
        <f ca="1">IFERROR(INDEX(MAESTRO!J:J,_xludf.AGGREGATE(15,6,ROW(MAESTRO!$B$3:$B$1000)/((MAESTRO!$B$3:$B$1000="ASMARTALC")*(UPPER(MAESTRO!$L$3:$L$1000)="CONFIRMADO")),ROWS($A$3:A92))),"")</f>
        <v/>
      </c>
      <c r="K92" s="13" t="str">
        <f ca="1">IFERROR(INDEX(MAESTRO!K:K,_xludf.AGGREGATE(15,6,ROW(MAESTRO!$B$3:$B$1000)/((MAESTRO!$B$3:$B$1000="ASMARTALC")*(UPPER(MAESTRO!$L$3:$L$1000)="CONFIRMADO")),ROWS($A$3:A92))),"")</f>
        <v/>
      </c>
      <c r="L92" s="13" t="str">
        <f ca="1">IFERROR(INDEX(MAESTRO!L:L,_xludf.AGGREGATE(15,6,ROW(MAESTRO!$B$3:$B$1000)/((MAESTRO!$B$3:$B$1000="ASMARTALC")*(UPPER(MAESTRO!$L$3:$L$1000)="CONFIRMADO")),ROWS($A$3:A92))),"")</f>
        <v/>
      </c>
      <c r="M92" s="13" t="str">
        <f ca="1">IFERROR(INDEX(MAESTRO!M:M,_xludf.AGGREGATE(15,6,ROW(MAESTRO!$B$3:$B$1000)/((MAESTRO!$B$3:$B$1000="ASMARTALC")*(UPPER(MAESTRO!$L$3:$L$1000)="CONFIRMADO")),ROWS($A$3:A92))),"")</f>
        <v/>
      </c>
      <c r="N92" s="13" t="str">
        <f ca="1">IFERROR(INDEX(MAESTRO!N:N,_xludf.AGGREGATE(15,6,ROW(MAESTRO!$B$3:$B$1000)/((MAESTRO!$B$3:$B$1000="ASMARTALC")*(UPPER(MAESTRO!$L$3:$L$1000)="CONFIRMADO")),ROWS($A$3:A92))),"")</f>
        <v/>
      </c>
      <c r="O92" s="13" t="str">
        <f ca="1">IFERROR(INDEX(MAESTRO!O:O,_xludf.AGGREGATE(15,6,ROW(MAESTRO!$B$3:$B$1000)/((MAESTRO!$B$3:$B$1000="ASMARTALC")*(UPPER(MAESTRO!$L$3:$L$1000)="CONFIRMADO")),ROWS($A$3:A92))),"")</f>
        <v/>
      </c>
      <c r="P92" s="13" t="str">
        <f ca="1">IFERROR(INDEX(MAESTRO!P:P,_xludf.AGGREGATE(15,6,ROW(MAESTRO!$B$3:$B$1000)/((MAESTRO!$B$3:$B$1000="ASMARTALC")*(UPPER(MAESTRO!$L$3:$L$1000)="CONFIRMADO")),ROWS($A$3:A92))),"")</f>
        <v/>
      </c>
      <c r="Q92" s="13" t="str">
        <f ca="1">IFERROR(INDEX(MAESTRO!Q:Q,_xludf.AGGREGATE(15,6,ROW(MAESTRO!$B$3:$B$1000)/((MAESTRO!$B$3:$B$1000="ASMARTALC")*(UPPER(MAESTRO!$L$3:$L$1000)="CONFIRMADO")),ROWS($A$3:A92))),"")</f>
        <v/>
      </c>
      <c r="R92" s="13" t="str">
        <f ca="1">IFERROR(INDEX(MAESTRO!R:R,_xludf.AGGREGATE(15,6,ROW(MAESTRO!$B$3:$B$1000)/((MAESTRO!$B$3:$B$1000="ASMARTALC")*(UPPER(MAESTRO!$L$3:$L$1000)="CONFIRMADO")),ROWS($A$3:A92))),"")</f>
        <v/>
      </c>
      <c r="S92" s="13" t="str">
        <f ca="1">IFERROR(INDEX(MAESTRO!S:S,_xludf.AGGREGATE(15,6,ROW(MAESTRO!$B$3:$B$1000)/((MAESTRO!$B$3:$B$1000="ASMARTALC")*(UPPER(MAESTRO!$L$3:$L$1000)="CONFIRMADO")),ROWS($A$3:A92))),"")</f>
        <v/>
      </c>
      <c r="T92" s="13" t="str">
        <f ca="1">IFERROR(INDEX(MAESTRO!T:T,_xludf.AGGREGATE(15,6,ROW(MAESTRO!$B$3:$B$1000)/((MAESTRO!$B$3:$B$1000="ASMARTALC")*(UPPER(MAESTRO!$L$3:$L$1000)="CONFIRMADO")),ROWS($A$3:A92))),"")</f>
        <v/>
      </c>
      <c r="U92" s="13" t="str">
        <f ca="1">IFERROR(INDEX(MAESTRO!U:U,_xludf.AGGREGATE(15,6,ROW(MAESTRO!$B$3:$B$1000)/((MAESTRO!$B$3:$B$1000="ASMARTALC")*(UPPER(MAESTRO!$L$3:$L$1000)="CONFIRMADO")),ROWS($A$3:A92))),"")</f>
        <v/>
      </c>
      <c r="V92" s="13" t="str">
        <f ca="1">IFERROR(INDEX(MAESTRO!V:V,_xludf.AGGREGATE(15,6,ROW(MAESTRO!$B$3:$B$1000)/((MAESTRO!$B$3:$B$1000="ASMARTALC")*(UPPER(MAESTRO!$L$3:$L$1000)="CONFIRMADO")),ROWS($A$3:A92))),"")</f>
        <v/>
      </c>
      <c r="W92" s="13" t="str">
        <f ca="1">IFERROR(INDEX(MAESTRO!W:W,_xludf.AGGREGATE(15,6,ROW(MAESTRO!$B$3:$B$1000)/((MAESTRO!$B$3:$B$1000="ASMARTALC")*(UPPER(MAESTRO!$L$3:$L$1000)="CONFIRMADO")),ROWS($A$3:A92))),"")</f>
        <v/>
      </c>
      <c r="X92" s="13" t="str">
        <f ca="1">IFERROR(INDEX(MAESTRO!X:X,_xludf.AGGREGATE(15,6,ROW(MAESTRO!$B$3:$B$1000)/((MAESTRO!$B$3:$B$1000="ASMARTALC")*(UPPER(MAESTRO!$L$3:$L$1000)="CONFIRMADO")),ROWS($A$3:A92))),"")</f>
        <v/>
      </c>
    </row>
    <row r="93" spans="1:24" ht="22.05" customHeight="1">
      <c r="A93" s="10" t="str">
        <f ca="1">IFERROR(INDEX(MAESTRO!A:A,_xludf.AGGREGATE(15,6,ROW(MAESTRO!$B$3:$B$1000)/((MAESTRO!$B$3:$B$1000="ASMARTALC")*(UPPER(MAESTRO!$L$3:$L$1000)="CONFIRMADO")),ROWS($A$3:A93))),"")</f>
        <v/>
      </c>
      <c r="B93" s="10" t="str">
        <f ca="1">IFERROR(INDEX(MAESTRO!B:B,_xludf.AGGREGATE(15,6,ROW(MAESTRO!$B$3:$B$1000)/((MAESTRO!$B$3:$B$1000="ASMARTALC")*(UPPER(MAESTRO!$L$3:$L$1000)="CONFIRMADO")),ROWS($A$3:A93))),"")</f>
        <v/>
      </c>
      <c r="C93" s="10" t="str">
        <f ca="1">IFERROR(INDEX(MAESTRO!C:C,_xludf.AGGREGATE(15,6,ROW(MAESTRO!$B$3:$B$1000)/((MAESTRO!$B$3:$B$1000="ASMARTALC")*(UPPER(MAESTRO!$L$3:$L$1000)="CONFIRMADO")),ROWS($A$3:A93))),"")</f>
        <v/>
      </c>
      <c r="D93" s="10" t="str">
        <f ca="1">IFERROR(INDEX(MAESTRO!D:D,_xludf.AGGREGATE(15,6,ROW(MAESTRO!$B$3:$B$1000)/((MAESTRO!$B$3:$B$1000="ASMARTALC")*(UPPER(MAESTRO!$L$3:$L$1000)="CONFIRMADO")),ROWS($A$3:A93))),"")</f>
        <v/>
      </c>
      <c r="E93" s="10" t="str">
        <f ca="1">IFERROR(INDEX(MAESTRO!E:E,_xludf.AGGREGATE(15,6,ROW(MAESTRO!$B$3:$B$1000)/((MAESTRO!$B$3:$B$1000="ASMARTALC")*(UPPER(MAESTRO!$L$3:$L$1000)="CONFIRMADO")),ROWS($A$3:A93))),"")</f>
        <v/>
      </c>
      <c r="F93" s="10" t="str">
        <f ca="1">IFERROR(INDEX(MAESTRO!F:F,_xludf.AGGREGATE(15,6,ROW(MAESTRO!$B$3:$B$1000)/((MAESTRO!$B$3:$B$1000="ASMARTALC")*(UPPER(MAESTRO!$L$3:$L$1000)="CONFIRMADO")),ROWS($A$3:A93))),"")</f>
        <v/>
      </c>
      <c r="G93" s="10" t="str">
        <f ca="1">IFERROR(INDEX(MAESTRO!G:G,_xludf.AGGREGATE(15,6,ROW(MAESTRO!$B$3:$B$1000)/((MAESTRO!$B$3:$B$1000="ASMARTALC")*(UPPER(MAESTRO!$L$3:$L$1000)="CONFIRMADO")),ROWS($A$3:A93))),"")</f>
        <v/>
      </c>
      <c r="H93" s="10" t="str">
        <f ca="1">IFERROR(INDEX(MAESTRO!H:H,_xludf.AGGREGATE(15,6,ROW(MAESTRO!$B$3:$B$1000)/((MAESTRO!$B$3:$B$1000="ASMARTALC")*(UPPER(MAESTRO!$L$3:$L$1000)="CONFIRMADO")),ROWS($A$3:A93))),"")</f>
        <v/>
      </c>
      <c r="I93" s="10" t="str">
        <f ca="1">IFERROR(INDEX(MAESTRO!I:I,_xludf.AGGREGATE(15,6,ROW(MAESTRO!$B$3:$B$1000)/((MAESTRO!$B$3:$B$1000="ASMARTALC")*(UPPER(MAESTRO!$L$3:$L$1000)="CONFIRMADO")),ROWS($A$3:A93))),"")</f>
        <v/>
      </c>
      <c r="J93" s="10" t="str">
        <f ca="1">IFERROR(INDEX(MAESTRO!J:J,_xludf.AGGREGATE(15,6,ROW(MAESTRO!$B$3:$B$1000)/((MAESTRO!$B$3:$B$1000="ASMARTALC")*(UPPER(MAESTRO!$L$3:$L$1000)="CONFIRMADO")),ROWS($A$3:A93))),"")</f>
        <v/>
      </c>
      <c r="K93" s="10" t="str">
        <f ca="1">IFERROR(INDEX(MAESTRO!K:K,_xludf.AGGREGATE(15,6,ROW(MAESTRO!$B$3:$B$1000)/((MAESTRO!$B$3:$B$1000="ASMARTALC")*(UPPER(MAESTRO!$L$3:$L$1000)="CONFIRMADO")),ROWS($A$3:A93))),"")</f>
        <v/>
      </c>
      <c r="L93" s="10" t="str">
        <f ca="1">IFERROR(INDEX(MAESTRO!L:L,_xludf.AGGREGATE(15,6,ROW(MAESTRO!$B$3:$B$1000)/((MAESTRO!$B$3:$B$1000="ASMARTALC")*(UPPER(MAESTRO!$L$3:$L$1000)="CONFIRMADO")),ROWS($A$3:A93))),"")</f>
        <v/>
      </c>
      <c r="M93" s="10" t="str">
        <f ca="1">IFERROR(INDEX(MAESTRO!M:M,_xludf.AGGREGATE(15,6,ROW(MAESTRO!$B$3:$B$1000)/((MAESTRO!$B$3:$B$1000="ASMARTALC")*(UPPER(MAESTRO!$L$3:$L$1000)="CONFIRMADO")),ROWS($A$3:A93))),"")</f>
        <v/>
      </c>
      <c r="N93" s="10" t="str">
        <f ca="1">IFERROR(INDEX(MAESTRO!N:N,_xludf.AGGREGATE(15,6,ROW(MAESTRO!$B$3:$B$1000)/((MAESTRO!$B$3:$B$1000="ASMARTALC")*(UPPER(MAESTRO!$L$3:$L$1000)="CONFIRMADO")),ROWS($A$3:A93))),"")</f>
        <v/>
      </c>
      <c r="O93" s="10" t="str">
        <f ca="1">IFERROR(INDEX(MAESTRO!O:O,_xludf.AGGREGATE(15,6,ROW(MAESTRO!$B$3:$B$1000)/((MAESTRO!$B$3:$B$1000="ASMARTALC")*(UPPER(MAESTRO!$L$3:$L$1000)="CONFIRMADO")),ROWS($A$3:A93))),"")</f>
        <v/>
      </c>
      <c r="P93" s="10" t="str">
        <f ca="1">IFERROR(INDEX(MAESTRO!P:P,_xludf.AGGREGATE(15,6,ROW(MAESTRO!$B$3:$B$1000)/((MAESTRO!$B$3:$B$1000="ASMARTALC")*(UPPER(MAESTRO!$L$3:$L$1000)="CONFIRMADO")),ROWS($A$3:A93))),"")</f>
        <v/>
      </c>
      <c r="Q93" s="10" t="str">
        <f ca="1">IFERROR(INDEX(MAESTRO!Q:Q,_xludf.AGGREGATE(15,6,ROW(MAESTRO!$B$3:$B$1000)/((MAESTRO!$B$3:$B$1000="ASMARTALC")*(UPPER(MAESTRO!$L$3:$L$1000)="CONFIRMADO")),ROWS($A$3:A93))),"")</f>
        <v/>
      </c>
      <c r="R93" s="10" t="str">
        <f ca="1">IFERROR(INDEX(MAESTRO!R:R,_xludf.AGGREGATE(15,6,ROW(MAESTRO!$B$3:$B$1000)/((MAESTRO!$B$3:$B$1000="ASMARTALC")*(UPPER(MAESTRO!$L$3:$L$1000)="CONFIRMADO")),ROWS($A$3:A93))),"")</f>
        <v/>
      </c>
      <c r="S93" s="10" t="str">
        <f ca="1">IFERROR(INDEX(MAESTRO!S:S,_xludf.AGGREGATE(15,6,ROW(MAESTRO!$B$3:$B$1000)/((MAESTRO!$B$3:$B$1000="ASMARTALC")*(UPPER(MAESTRO!$L$3:$L$1000)="CONFIRMADO")),ROWS($A$3:A93))),"")</f>
        <v/>
      </c>
      <c r="T93" s="10" t="str">
        <f ca="1">IFERROR(INDEX(MAESTRO!T:T,_xludf.AGGREGATE(15,6,ROW(MAESTRO!$B$3:$B$1000)/((MAESTRO!$B$3:$B$1000="ASMARTALC")*(UPPER(MAESTRO!$L$3:$L$1000)="CONFIRMADO")),ROWS($A$3:A93))),"")</f>
        <v/>
      </c>
      <c r="U93" s="10" t="str">
        <f ca="1">IFERROR(INDEX(MAESTRO!U:U,_xludf.AGGREGATE(15,6,ROW(MAESTRO!$B$3:$B$1000)/((MAESTRO!$B$3:$B$1000="ASMARTALC")*(UPPER(MAESTRO!$L$3:$L$1000)="CONFIRMADO")),ROWS($A$3:A93))),"")</f>
        <v/>
      </c>
      <c r="V93" s="10" t="str">
        <f ca="1">IFERROR(INDEX(MAESTRO!V:V,_xludf.AGGREGATE(15,6,ROW(MAESTRO!$B$3:$B$1000)/((MAESTRO!$B$3:$B$1000="ASMARTALC")*(UPPER(MAESTRO!$L$3:$L$1000)="CONFIRMADO")),ROWS($A$3:A93))),"")</f>
        <v/>
      </c>
      <c r="W93" s="10" t="str">
        <f ca="1">IFERROR(INDEX(MAESTRO!W:W,_xludf.AGGREGATE(15,6,ROW(MAESTRO!$B$3:$B$1000)/((MAESTRO!$B$3:$B$1000="ASMARTALC")*(UPPER(MAESTRO!$L$3:$L$1000)="CONFIRMADO")),ROWS($A$3:A93))),"")</f>
        <v/>
      </c>
      <c r="X93" s="10" t="str">
        <f ca="1">IFERROR(INDEX(MAESTRO!X:X,_xludf.AGGREGATE(15,6,ROW(MAESTRO!$B$3:$B$1000)/((MAESTRO!$B$3:$B$1000="ASMARTALC")*(UPPER(MAESTRO!$L$3:$L$1000)="CONFIRMADO")),ROWS($A$3:A93))),"")</f>
        <v/>
      </c>
    </row>
    <row r="94" spans="1:24" ht="22.05" customHeight="1">
      <c r="A94" s="13" t="str">
        <f ca="1">IFERROR(INDEX(MAESTRO!A:A,_xludf.AGGREGATE(15,6,ROW(MAESTRO!$B$3:$B$1000)/((MAESTRO!$B$3:$B$1000="ASMARTALC")*(UPPER(MAESTRO!$L$3:$L$1000)="CONFIRMADO")),ROWS($A$3:A94))),"")</f>
        <v/>
      </c>
      <c r="B94" s="13" t="str">
        <f ca="1">IFERROR(INDEX(MAESTRO!B:B,_xludf.AGGREGATE(15,6,ROW(MAESTRO!$B$3:$B$1000)/((MAESTRO!$B$3:$B$1000="ASMARTALC")*(UPPER(MAESTRO!$L$3:$L$1000)="CONFIRMADO")),ROWS($A$3:A94))),"")</f>
        <v/>
      </c>
      <c r="C94" s="13" t="str">
        <f ca="1">IFERROR(INDEX(MAESTRO!C:C,_xludf.AGGREGATE(15,6,ROW(MAESTRO!$B$3:$B$1000)/((MAESTRO!$B$3:$B$1000="ASMARTALC")*(UPPER(MAESTRO!$L$3:$L$1000)="CONFIRMADO")),ROWS($A$3:A94))),"")</f>
        <v/>
      </c>
      <c r="D94" s="13" t="str">
        <f ca="1">IFERROR(INDEX(MAESTRO!D:D,_xludf.AGGREGATE(15,6,ROW(MAESTRO!$B$3:$B$1000)/((MAESTRO!$B$3:$B$1000="ASMARTALC")*(UPPER(MAESTRO!$L$3:$L$1000)="CONFIRMADO")),ROWS($A$3:A94))),"")</f>
        <v/>
      </c>
      <c r="E94" s="13" t="str">
        <f ca="1">IFERROR(INDEX(MAESTRO!E:E,_xludf.AGGREGATE(15,6,ROW(MAESTRO!$B$3:$B$1000)/((MAESTRO!$B$3:$B$1000="ASMARTALC")*(UPPER(MAESTRO!$L$3:$L$1000)="CONFIRMADO")),ROWS($A$3:A94))),"")</f>
        <v/>
      </c>
      <c r="F94" s="13" t="str">
        <f ca="1">IFERROR(INDEX(MAESTRO!F:F,_xludf.AGGREGATE(15,6,ROW(MAESTRO!$B$3:$B$1000)/((MAESTRO!$B$3:$B$1000="ASMARTALC")*(UPPER(MAESTRO!$L$3:$L$1000)="CONFIRMADO")),ROWS($A$3:A94))),"")</f>
        <v/>
      </c>
      <c r="G94" s="13" t="str">
        <f ca="1">IFERROR(INDEX(MAESTRO!G:G,_xludf.AGGREGATE(15,6,ROW(MAESTRO!$B$3:$B$1000)/((MAESTRO!$B$3:$B$1000="ASMARTALC")*(UPPER(MAESTRO!$L$3:$L$1000)="CONFIRMADO")),ROWS($A$3:A94))),"")</f>
        <v/>
      </c>
      <c r="H94" s="13" t="str">
        <f ca="1">IFERROR(INDEX(MAESTRO!H:H,_xludf.AGGREGATE(15,6,ROW(MAESTRO!$B$3:$B$1000)/((MAESTRO!$B$3:$B$1000="ASMARTALC")*(UPPER(MAESTRO!$L$3:$L$1000)="CONFIRMADO")),ROWS($A$3:A94))),"")</f>
        <v/>
      </c>
      <c r="I94" s="13" t="str">
        <f ca="1">IFERROR(INDEX(MAESTRO!I:I,_xludf.AGGREGATE(15,6,ROW(MAESTRO!$B$3:$B$1000)/((MAESTRO!$B$3:$B$1000="ASMARTALC")*(UPPER(MAESTRO!$L$3:$L$1000)="CONFIRMADO")),ROWS($A$3:A94))),"")</f>
        <v/>
      </c>
      <c r="J94" s="13" t="str">
        <f ca="1">IFERROR(INDEX(MAESTRO!J:J,_xludf.AGGREGATE(15,6,ROW(MAESTRO!$B$3:$B$1000)/((MAESTRO!$B$3:$B$1000="ASMARTALC")*(UPPER(MAESTRO!$L$3:$L$1000)="CONFIRMADO")),ROWS($A$3:A94))),"")</f>
        <v/>
      </c>
      <c r="K94" s="13" t="str">
        <f ca="1">IFERROR(INDEX(MAESTRO!K:K,_xludf.AGGREGATE(15,6,ROW(MAESTRO!$B$3:$B$1000)/((MAESTRO!$B$3:$B$1000="ASMARTALC")*(UPPER(MAESTRO!$L$3:$L$1000)="CONFIRMADO")),ROWS($A$3:A94))),"")</f>
        <v/>
      </c>
      <c r="L94" s="13" t="str">
        <f ca="1">IFERROR(INDEX(MAESTRO!L:L,_xludf.AGGREGATE(15,6,ROW(MAESTRO!$B$3:$B$1000)/((MAESTRO!$B$3:$B$1000="ASMARTALC")*(UPPER(MAESTRO!$L$3:$L$1000)="CONFIRMADO")),ROWS($A$3:A94))),"")</f>
        <v/>
      </c>
      <c r="M94" s="13" t="str">
        <f ca="1">IFERROR(INDEX(MAESTRO!M:M,_xludf.AGGREGATE(15,6,ROW(MAESTRO!$B$3:$B$1000)/((MAESTRO!$B$3:$B$1000="ASMARTALC")*(UPPER(MAESTRO!$L$3:$L$1000)="CONFIRMADO")),ROWS($A$3:A94))),"")</f>
        <v/>
      </c>
      <c r="N94" s="13" t="str">
        <f ca="1">IFERROR(INDEX(MAESTRO!N:N,_xludf.AGGREGATE(15,6,ROW(MAESTRO!$B$3:$B$1000)/((MAESTRO!$B$3:$B$1000="ASMARTALC")*(UPPER(MAESTRO!$L$3:$L$1000)="CONFIRMADO")),ROWS($A$3:A94))),"")</f>
        <v/>
      </c>
      <c r="O94" s="13" t="str">
        <f ca="1">IFERROR(INDEX(MAESTRO!O:O,_xludf.AGGREGATE(15,6,ROW(MAESTRO!$B$3:$B$1000)/((MAESTRO!$B$3:$B$1000="ASMARTALC")*(UPPER(MAESTRO!$L$3:$L$1000)="CONFIRMADO")),ROWS($A$3:A94))),"")</f>
        <v/>
      </c>
      <c r="P94" s="13" t="str">
        <f ca="1">IFERROR(INDEX(MAESTRO!P:P,_xludf.AGGREGATE(15,6,ROW(MAESTRO!$B$3:$B$1000)/((MAESTRO!$B$3:$B$1000="ASMARTALC")*(UPPER(MAESTRO!$L$3:$L$1000)="CONFIRMADO")),ROWS($A$3:A94))),"")</f>
        <v/>
      </c>
      <c r="Q94" s="13" t="str">
        <f ca="1">IFERROR(INDEX(MAESTRO!Q:Q,_xludf.AGGREGATE(15,6,ROW(MAESTRO!$B$3:$B$1000)/((MAESTRO!$B$3:$B$1000="ASMARTALC")*(UPPER(MAESTRO!$L$3:$L$1000)="CONFIRMADO")),ROWS($A$3:A94))),"")</f>
        <v/>
      </c>
      <c r="R94" s="13" t="str">
        <f ca="1">IFERROR(INDEX(MAESTRO!R:R,_xludf.AGGREGATE(15,6,ROW(MAESTRO!$B$3:$B$1000)/((MAESTRO!$B$3:$B$1000="ASMARTALC")*(UPPER(MAESTRO!$L$3:$L$1000)="CONFIRMADO")),ROWS($A$3:A94))),"")</f>
        <v/>
      </c>
      <c r="S94" s="13" t="str">
        <f ca="1">IFERROR(INDEX(MAESTRO!S:S,_xludf.AGGREGATE(15,6,ROW(MAESTRO!$B$3:$B$1000)/((MAESTRO!$B$3:$B$1000="ASMARTALC")*(UPPER(MAESTRO!$L$3:$L$1000)="CONFIRMADO")),ROWS($A$3:A94))),"")</f>
        <v/>
      </c>
      <c r="T94" s="13" t="str">
        <f ca="1">IFERROR(INDEX(MAESTRO!T:T,_xludf.AGGREGATE(15,6,ROW(MAESTRO!$B$3:$B$1000)/((MAESTRO!$B$3:$B$1000="ASMARTALC")*(UPPER(MAESTRO!$L$3:$L$1000)="CONFIRMADO")),ROWS($A$3:A94))),"")</f>
        <v/>
      </c>
      <c r="U94" s="13" t="str">
        <f ca="1">IFERROR(INDEX(MAESTRO!U:U,_xludf.AGGREGATE(15,6,ROW(MAESTRO!$B$3:$B$1000)/((MAESTRO!$B$3:$B$1000="ASMARTALC")*(UPPER(MAESTRO!$L$3:$L$1000)="CONFIRMADO")),ROWS($A$3:A94))),"")</f>
        <v/>
      </c>
      <c r="V94" s="13" t="str">
        <f ca="1">IFERROR(INDEX(MAESTRO!V:V,_xludf.AGGREGATE(15,6,ROW(MAESTRO!$B$3:$B$1000)/((MAESTRO!$B$3:$B$1000="ASMARTALC")*(UPPER(MAESTRO!$L$3:$L$1000)="CONFIRMADO")),ROWS($A$3:A94))),"")</f>
        <v/>
      </c>
      <c r="W94" s="13" t="str">
        <f ca="1">IFERROR(INDEX(MAESTRO!W:W,_xludf.AGGREGATE(15,6,ROW(MAESTRO!$B$3:$B$1000)/((MAESTRO!$B$3:$B$1000="ASMARTALC")*(UPPER(MAESTRO!$L$3:$L$1000)="CONFIRMADO")),ROWS($A$3:A94))),"")</f>
        <v/>
      </c>
      <c r="X94" s="13" t="str">
        <f ca="1">IFERROR(INDEX(MAESTRO!X:X,_xludf.AGGREGATE(15,6,ROW(MAESTRO!$B$3:$B$1000)/((MAESTRO!$B$3:$B$1000="ASMARTALC")*(UPPER(MAESTRO!$L$3:$L$1000)="CONFIRMADO")),ROWS($A$3:A94))),"")</f>
        <v/>
      </c>
    </row>
    <row r="95" spans="1:24" ht="22.05" customHeight="1">
      <c r="A95" s="10" t="str">
        <f ca="1">IFERROR(INDEX(MAESTRO!A:A,_xludf.AGGREGATE(15,6,ROW(MAESTRO!$B$3:$B$1000)/((MAESTRO!$B$3:$B$1000="ASMARTALC")*(UPPER(MAESTRO!$L$3:$L$1000)="CONFIRMADO")),ROWS($A$3:A95))),"")</f>
        <v/>
      </c>
      <c r="B95" s="10" t="str">
        <f ca="1">IFERROR(INDEX(MAESTRO!B:B,_xludf.AGGREGATE(15,6,ROW(MAESTRO!$B$3:$B$1000)/((MAESTRO!$B$3:$B$1000="ASMARTALC")*(UPPER(MAESTRO!$L$3:$L$1000)="CONFIRMADO")),ROWS($A$3:A95))),"")</f>
        <v/>
      </c>
      <c r="C95" s="10" t="str">
        <f ca="1">IFERROR(INDEX(MAESTRO!C:C,_xludf.AGGREGATE(15,6,ROW(MAESTRO!$B$3:$B$1000)/((MAESTRO!$B$3:$B$1000="ASMARTALC")*(UPPER(MAESTRO!$L$3:$L$1000)="CONFIRMADO")),ROWS($A$3:A95))),"")</f>
        <v/>
      </c>
      <c r="D95" s="10" t="str">
        <f ca="1">IFERROR(INDEX(MAESTRO!D:D,_xludf.AGGREGATE(15,6,ROW(MAESTRO!$B$3:$B$1000)/((MAESTRO!$B$3:$B$1000="ASMARTALC")*(UPPER(MAESTRO!$L$3:$L$1000)="CONFIRMADO")),ROWS($A$3:A95))),"")</f>
        <v/>
      </c>
      <c r="E95" s="10" t="str">
        <f ca="1">IFERROR(INDEX(MAESTRO!E:E,_xludf.AGGREGATE(15,6,ROW(MAESTRO!$B$3:$B$1000)/((MAESTRO!$B$3:$B$1000="ASMARTALC")*(UPPER(MAESTRO!$L$3:$L$1000)="CONFIRMADO")),ROWS($A$3:A95))),"")</f>
        <v/>
      </c>
      <c r="F95" s="10" t="str">
        <f ca="1">IFERROR(INDEX(MAESTRO!F:F,_xludf.AGGREGATE(15,6,ROW(MAESTRO!$B$3:$B$1000)/((MAESTRO!$B$3:$B$1000="ASMARTALC")*(UPPER(MAESTRO!$L$3:$L$1000)="CONFIRMADO")),ROWS($A$3:A95))),"")</f>
        <v/>
      </c>
      <c r="G95" s="10" t="str">
        <f ca="1">IFERROR(INDEX(MAESTRO!G:G,_xludf.AGGREGATE(15,6,ROW(MAESTRO!$B$3:$B$1000)/((MAESTRO!$B$3:$B$1000="ASMARTALC")*(UPPER(MAESTRO!$L$3:$L$1000)="CONFIRMADO")),ROWS($A$3:A95))),"")</f>
        <v/>
      </c>
      <c r="H95" s="10" t="str">
        <f ca="1">IFERROR(INDEX(MAESTRO!H:H,_xludf.AGGREGATE(15,6,ROW(MAESTRO!$B$3:$B$1000)/((MAESTRO!$B$3:$B$1000="ASMARTALC")*(UPPER(MAESTRO!$L$3:$L$1000)="CONFIRMADO")),ROWS($A$3:A95))),"")</f>
        <v/>
      </c>
      <c r="I95" s="10" t="str">
        <f ca="1">IFERROR(INDEX(MAESTRO!I:I,_xludf.AGGREGATE(15,6,ROW(MAESTRO!$B$3:$B$1000)/((MAESTRO!$B$3:$B$1000="ASMARTALC")*(UPPER(MAESTRO!$L$3:$L$1000)="CONFIRMADO")),ROWS($A$3:A95))),"")</f>
        <v/>
      </c>
      <c r="J95" s="10" t="str">
        <f ca="1">IFERROR(INDEX(MAESTRO!J:J,_xludf.AGGREGATE(15,6,ROW(MAESTRO!$B$3:$B$1000)/((MAESTRO!$B$3:$B$1000="ASMARTALC")*(UPPER(MAESTRO!$L$3:$L$1000)="CONFIRMADO")),ROWS($A$3:A95))),"")</f>
        <v/>
      </c>
      <c r="K95" s="10" t="str">
        <f ca="1">IFERROR(INDEX(MAESTRO!K:K,_xludf.AGGREGATE(15,6,ROW(MAESTRO!$B$3:$B$1000)/((MAESTRO!$B$3:$B$1000="ASMARTALC")*(UPPER(MAESTRO!$L$3:$L$1000)="CONFIRMADO")),ROWS($A$3:A95))),"")</f>
        <v/>
      </c>
      <c r="L95" s="10" t="str">
        <f ca="1">IFERROR(INDEX(MAESTRO!L:L,_xludf.AGGREGATE(15,6,ROW(MAESTRO!$B$3:$B$1000)/((MAESTRO!$B$3:$B$1000="ASMARTALC")*(UPPER(MAESTRO!$L$3:$L$1000)="CONFIRMADO")),ROWS($A$3:A95))),"")</f>
        <v/>
      </c>
      <c r="M95" s="10" t="str">
        <f ca="1">IFERROR(INDEX(MAESTRO!M:M,_xludf.AGGREGATE(15,6,ROW(MAESTRO!$B$3:$B$1000)/((MAESTRO!$B$3:$B$1000="ASMARTALC")*(UPPER(MAESTRO!$L$3:$L$1000)="CONFIRMADO")),ROWS($A$3:A95))),"")</f>
        <v/>
      </c>
      <c r="N95" s="10" t="str">
        <f ca="1">IFERROR(INDEX(MAESTRO!N:N,_xludf.AGGREGATE(15,6,ROW(MAESTRO!$B$3:$B$1000)/((MAESTRO!$B$3:$B$1000="ASMARTALC")*(UPPER(MAESTRO!$L$3:$L$1000)="CONFIRMADO")),ROWS($A$3:A95))),"")</f>
        <v/>
      </c>
      <c r="O95" s="10" t="str">
        <f ca="1">IFERROR(INDEX(MAESTRO!O:O,_xludf.AGGREGATE(15,6,ROW(MAESTRO!$B$3:$B$1000)/((MAESTRO!$B$3:$B$1000="ASMARTALC")*(UPPER(MAESTRO!$L$3:$L$1000)="CONFIRMADO")),ROWS($A$3:A95))),"")</f>
        <v/>
      </c>
      <c r="P95" s="10" t="str">
        <f ca="1">IFERROR(INDEX(MAESTRO!P:P,_xludf.AGGREGATE(15,6,ROW(MAESTRO!$B$3:$B$1000)/((MAESTRO!$B$3:$B$1000="ASMARTALC")*(UPPER(MAESTRO!$L$3:$L$1000)="CONFIRMADO")),ROWS($A$3:A95))),"")</f>
        <v/>
      </c>
      <c r="Q95" s="10" t="str">
        <f ca="1">IFERROR(INDEX(MAESTRO!Q:Q,_xludf.AGGREGATE(15,6,ROW(MAESTRO!$B$3:$B$1000)/((MAESTRO!$B$3:$B$1000="ASMARTALC")*(UPPER(MAESTRO!$L$3:$L$1000)="CONFIRMADO")),ROWS($A$3:A95))),"")</f>
        <v/>
      </c>
      <c r="R95" s="10" t="str">
        <f ca="1">IFERROR(INDEX(MAESTRO!R:R,_xludf.AGGREGATE(15,6,ROW(MAESTRO!$B$3:$B$1000)/((MAESTRO!$B$3:$B$1000="ASMARTALC")*(UPPER(MAESTRO!$L$3:$L$1000)="CONFIRMADO")),ROWS($A$3:A95))),"")</f>
        <v/>
      </c>
      <c r="S95" s="10" t="str">
        <f ca="1">IFERROR(INDEX(MAESTRO!S:S,_xludf.AGGREGATE(15,6,ROW(MAESTRO!$B$3:$B$1000)/((MAESTRO!$B$3:$B$1000="ASMARTALC")*(UPPER(MAESTRO!$L$3:$L$1000)="CONFIRMADO")),ROWS($A$3:A95))),"")</f>
        <v/>
      </c>
      <c r="T95" s="10" t="str">
        <f ca="1">IFERROR(INDEX(MAESTRO!T:T,_xludf.AGGREGATE(15,6,ROW(MAESTRO!$B$3:$B$1000)/((MAESTRO!$B$3:$B$1000="ASMARTALC")*(UPPER(MAESTRO!$L$3:$L$1000)="CONFIRMADO")),ROWS($A$3:A95))),"")</f>
        <v/>
      </c>
      <c r="U95" s="10" t="str">
        <f ca="1">IFERROR(INDEX(MAESTRO!U:U,_xludf.AGGREGATE(15,6,ROW(MAESTRO!$B$3:$B$1000)/((MAESTRO!$B$3:$B$1000="ASMARTALC")*(UPPER(MAESTRO!$L$3:$L$1000)="CONFIRMADO")),ROWS($A$3:A95))),"")</f>
        <v/>
      </c>
      <c r="V95" s="10" t="str">
        <f ca="1">IFERROR(INDEX(MAESTRO!V:V,_xludf.AGGREGATE(15,6,ROW(MAESTRO!$B$3:$B$1000)/((MAESTRO!$B$3:$B$1000="ASMARTALC")*(UPPER(MAESTRO!$L$3:$L$1000)="CONFIRMADO")),ROWS($A$3:A95))),"")</f>
        <v/>
      </c>
      <c r="W95" s="10" t="str">
        <f ca="1">IFERROR(INDEX(MAESTRO!W:W,_xludf.AGGREGATE(15,6,ROW(MAESTRO!$B$3:$B$1000)/((MAESTRO!$B$3:$B$1000="ASMARTALC")*(UPPER(MAESTRO!$L$3:$L$1000)="CONFIRMADO")),ROWS($A$3:A95))),"")</f>
        <v/>
      </c>
      <c r="X95" s="10" t="str">
        <f ca="1">IFERROR(INDEX(MAESTRO!X:X,_xludf.AGGREGATE(15,6,ROW(MAESTRO!$B$3:$B$1000)/((MAESTRO!$B$3:$B$1000="ASMARTALC")*(UPPER(MAESTRO!$L$3:$L$1000)="CONFIRMADO")),ROWS($A$3:A95))),"")</f>
        <v/>
      </c>
    </row>
    <row r="96" spans="1:24" ht="22.05" customHeight="1">
      <c r="A96" s="13" t="str">
        <f ca="1">IFERROR(INDEX(MAESTRO!A:A,_xludf.AGGREGATE(15,6,ROW(MAESTRO!$B$3:$B$1000)/((MAESTRO!$B$3:$B$1000="ASMARTALC")*(UPPER(MAESTRO!$L$3:$L$1000)="CONFIRMADO")),ROWS($A$3:A96))),"")</f>
        <v/>
      </c>
      <c r="B96" s="13" t="str">
        <f ca="1">IFERROR(INDEX(MAESTRO!B:B,_xludf.AGGREGATE(15,6,ROW(MAESTRO!$B$3:$B$1000)/((MAESTRO!$B$3:$B$1000="ASMARTALC")*(UPPER(MAESTRO!$L$3:$L$1000)="CONFIRMADO")),ROWS($A$3:A96))),"")</f>
        <v/>
      </c>
      <c r="C96" s="13" t="str">
        <f ca="1">IFERROR(INDEX(MAESTRO!C:C,_xludf.AGGREGATE(15,6,ROW(MAESTRO!$B$3:$B$1000)/((MAESTRO!$B$3:$B$1000="ASMARTALC")*(UPPER(MAESTRO!$L$3:$L$1000)="CONFIRMADO")),ROWS($A$3:A96))),"")</f>
        <v/>
      </c>
      <c r="D96" s="13" t="str">
        <f ca="1">IFERROR(INDEX(MAESTRO!D:D,_xludf.AGGREGATE(15,6,ROW(MAESTRO!$B$3:$B$1000)/((MAESTRO!$B$3:$B$1000="ASMARTALC")*(UPPER(MAESTRO!$L$3:$L$1000)="CONFIRMADO")),ROWS($A$3:A96))),"")</f>
        <v/>
      </c>
      <c r="E96" s="13" t="str">
        <f ca="1">IFERROR(INDEX(MAESTRO!E:E,_xludf.AGGREGATE(15,6,ROW(MAESTRO!$B$3:$B$1000)/((MAESTRO!$B$3:$B$1000="ASMARTALC")*(UPPER(MAESTRO!$L$3:$L$1000)="CONFIRMADO")),ROWS($A$3:A96))),"")</f>
        <v/>
      </c>
      <c r="F96" s="13" t="str">
        <f ca="1">IFERROR(INDEX(MAESTRO!F:F,_xludf.AGGREGATE(15,6,ROW(MAESTRO!$B$3:$B$1000)/((MAESTRO!$B$3:$B$1000="ASMARTALC")*(UPPER(MAESTRO!$L$3:$L$1000)="CONFIRMADO")),ROWS($A$3:A96))),"")</f>
        <v/>
      </c>
      <c r="G96" s="13" t="str">
        <f ca="1">IFERROR(INDEX(MAESTRO!G:G,_xludf.AGGREGATE(15,6,ROW(MAESTRO!$B$3:$B$1000)/((MAESTRO!$B$3:$B$1000="ASMARTALC")*(UPPER(MAESTRO!$L$3:$L$1000)="CONFIRMADO")),ROWS($A$3:A96))),"")</f>
        <v/>
      </c>
      <c r="H96" s="13" t="str">
        <f ca="1">IFERROR(INDEX(MAESTRO!H:H,_xludf.AGGREGATE(15,6,ROW(MAESTRO!$B$3:$B$1000)/((MAESTRO!$B$3:$B$1000="ASMARTALC")*(UPPER(MAESTRO!$L$3:$L$1000)="CONFIRMADO")),ROWS($A$3:A96))),"")</f>
        <v/>
      </c>
      <c r="I96" s="13" t="str">
        <f ca="1">IFERROR(INDEX(MAESTRO!I:I,_xludf.AGGREGATE(15,6,ROW(MAESTRO!$B$3:$B$1000)/((MAESTRO!$B$3:$B$1000="ASMARTALC")*(UPPER(MAESTRO!$L$3:$L$1000)="CONFIRMADO")),ROWS($A$3:A96))),"")</f>
        <v/>
      </c>
      <c r="J96" s="13" t="str">
        <f ca="1">IFERROR(INDEX(MAESTRO!J:J,_xludf.AGGREGATE(15,6,ROW(MAESTRO!$B$3:$B$1000)/((MAESTRO!$B$3:$B$1000="ASMARTALC")*(UPPER(MAESTRO!$L$3:$L$1000)="CONFIRMADO")),ROWS($A$3:A96))),"")</f>
        <v/>
      </c>
      <c r="K96" s="13" t="str">
        <f ca="1">IFERROR(INDEX(MAESTRO!K:K,_xludf.AGGREGATE(15,6,ROW(MAESTRO!$B$3:$B$1000)/((MAESTRO!$B$3:$B$1000="ASMARTALC")*(UPPER(MAESTRO!$L$3:$L$1000)="CONFIRMADO")),ROWS($A$3:A96))),"")</f>
        <v/>
      </c>
      <c r="L96" s="13" t="str">
        <f ca="1">IFERROR(INDEX(MAESTRO!L:L,_xludf.AGGREGATE(15,6,ROW(MAESTRO!$B$3:$B$1000)/((MAESTRO!$B$3:$B$1000="ASMARTALC")*(UPPER(MAESTRO!$L$3:$L$1000)="CONFIRMADO")),ROWS($A$3:A96))),"")</f>
        <v/>
      </c>
      <c r="M96" s="13" t="str">
        <f ca="1">IFERROR(INDEX(MAESTRO!M:M,_xludf.AGGREGATE(15,6,ROW(MAESTRO!$B$3:$B$1000)/((MAESTRO!$B$3:$B$1000="ASMARTALC")*(UPPER(MAESTRO!$L$3:$L$1000)="CONFIRMADO")),ROWS($A$3:A96))),"")</f>
        <v/>
      </c>
      <c r="N96" s="13" t="str">
        <f ca="1">IFERROR(INDEX(MAESTRO!N:N,_xludf.AGGREGATE(15,6,ROW(MAESTRO!$B$3:$B$1000)/((MAESTRO!$B$3:$B$1000="ASMARTALC")*(UPPER(MAESTRO!$L$3:$L$1000)="CONFIRMADO")),ROWS($A$3:A96))),"")</f>
        <v/>
      </c>
      <c r="O96" s="13" t="str">
        <f ca="1">IFERROR(INDEX(MAESTRO!O:O,_xludf.AGGREGATE(15,6,ROW(MAESTRO!$B$3:$B$1000)/((MAESTRO!$B$3:$B$1000="ASMARTALC")*(UPPER(MAESTRO!$L$3:$L$1000)="CONFIRMADO")),ROWS($A$3:A96))),"")</f>
        <v/>
      </c>
      <c r="P96" s="13" t="str">
        <f ca="1">IFERROR(INDEX(MAESTRO!P:P,_xludf.AGGREGATE(15,6,ROW(MAESTRO!$B$3:$B$1000)/((MAESTRO!$B$3:$B$1000="ASMARTALC")*(UPPER(MAESTRO!$L$3:$L$1000)="CONFIRMADO")),ROWS($A$3:A96))),"")</f>
        <v/>
      </c>
      <c r="Q96" s="13" t="str">
        <f ca="1">IFERROR(INDEX(MAESTRO!Q:Q,_xludf.AGGREGATE(15,6,ROW(MAESTRO!$B$3:$B$1000)/((MAESTRO!$B$3:$B$1000="ASMARTALC")*(UPPER(MAESTRO!$L$3:$L$1000)="CONFIRMADO")),ROWS($A$3:A96))),"")</f>
        <v/>
      </c>
      <c r="R96" s="13" t="str">
        <f ca="1">IFERROR(INDEX(MAESTRO!R:R,_xludf.AGGREGATE(15,6,ROW(MAESTRO!$B$3:$B$1000)/((MAESTRO!$B$3:$B$1000="ASMARTALC")*(UPPER(MAESTRO!$L$3:$L$1000)="CONFIRMADO")),ROWS($A$3:A96))),"")</f>
        <v/>
      </c>
      <c r="S96" s="13" t="str">
        <f ca="1">IFERROR(INDEX(MAESTRO!S:S,_xludf.AGGREGATE(15,6,ROW(MAESTRO!$B$3:$B$1000)/((MAESTRO!$B$3:$B$1000="ASMARTALC")*(UPPER(MAESTRO!$L$3:$L$1000)="CONFIRMADO")),ROWS($A$3:A96))),"")</f>
        <v/>
      </c>
      <c r="T96" s="13" t="str">
        <f ca="1">IFERROR(INDEX(MAESTRO!T:T,_xludf.AGGREGATE(15,6,ROW(MAESTRO!$B$3:$B$1000)/((MAESTRO!$B$3:$B$1000="ASMARTALC")*(UPPER(MAESTRO!$L$3:$L$1000)="CONFIRMADO")),ROWS($A$3:A96))),"")</f>
        <v/>
      </c>
      <c r="U96" s="13" t="str">
        <f ca="1">IFERROR(INDEX(MAESTRO!U:U,_xludf.AGGREGATE(15,6,ROW(MAESTRO!$B$3:$B$1000)/((MAESTRO!$B$3:$B$1000="ASMARTALC")*(UPPER(MAESTRO!$L$3:$L$1000)="CONFIRMADO")),ROWS($A$3:A96))),"")</f>
        <v/>
      </c>
      <c r="V96" s="13" t="str">
        <f ca="1">IFERROR(INDEX(MAESTRO!V:V,_xludf.AGGREGATE(15,6,ROW(MAESTRO!$B$3:$B$1000)/((MAESTRO!$B$3:$B$1000="ASMARTALC")*(UPPER(MAESTRO!$L$3:$L$1000)="CONFIRMADO")),ROWS($A$3:A96))),"")</f>
        <v/>
      </c>
      <c r="W96" s="13" t="str">
        <f ca="1">IFERROR(INDEX(MAESTRO!W:W,_xludf.AGGREGATE(15,6,ROW(MAESTRO!$B$3:$B$1000)/((MAESTRO!$B$3:$B$1000="ASMARTALC")*(UPPER(MAESTRO!$L$3:$L$1000)="CONFIRMADO")),ROWS($A$3:A96))),"")</f>
        <v/>
      </c>
      <c r="X96" s="13" t="str">
        <f ca="1">IFERROR(INDEX(MAESTRO!X:X,_xludf.AGGREGATE(15,6,ROW(MAESTRO!$B$3:$B$1000)/((MAESTRO!$B$3:$B$1000="ASMARTALC")*(UPPER(MAESTRO!$L$3:$L$1000)="CONFIRMADO")),ROWS($A$3:A96))),"")</f>
        <v/>
      </c>
    </row>
    <row r="97" spans="1:24" ht="22.05" customHeight="1">
      <c r="A97" s="10" t="str">
        <f ca="1">IFERROR(INDEX(MAESTRO!A:A,_xludf.AGGREGATE(15,6,ROW(MAESTRO!$B$3:$B$1000)/((MAESTRO!$B$3:$B$1000="ASMARTALC")*(UPPER(MAESTRO!$L$3:$L$1000)="CONFIRMADO")),ROWS($A$3:A97))),"")</f>
        <v/>
      </c>
      <c r="B97" s="10" t="str">
        <f ca="1">IFERROR(INDEX(MAESTRO!B:B,_xludf.AGGREGATE(15,6,ROW(MAESTRO!$B$3:$B$1000)/((MAESTRO!$B$3:$B$1000="ASMARTALC")*(UPPER(MAESTRO!$L$3:$L$1000)="CONFIRMADO")),ROWS($A$3:A97))),"")</f>
        <v/>
      </c>
      <c r="C97" s="10" t="str">
        <f ca="1">IFERROR(INDEX(MAESTRO!C:C,_xludf.AGGREGATE(15,6,ROW(MAESTRO!$B$3:$B$1000)/((MAESTRO!$B$3:$B$1000="ASMARTALC")*(UPPER(MAESTRO!$L$3:$L$1000)="CONFIRMADO")),ROWS($A$3:A97))),"")</f>
        <v/>
      </c>
      <c r="D97" s="10" t="str">
        <f ca="1">IFERROR(INDEX(MAESTRO!D:D,_xludf.AGGREGATE(15,6,ROW(MAESTRO!$B$3:$B$1000)/((MAESTRO!$B$3:$B$1000="ASMARTALC")*(UPPER(MAESTRO!$L$3:$L$1000)="CONFIRMADO")),ROWS($A$3:A97))),"")</f>
        <v/>
      </c>
      <c r="E97" s="10" t="str">
        <f ca="1">IFERROR(INDEX(MAESTRO!E:E,_xludf.AGGREGATE(15,6,ROW(MAESTRO!$B$3:$B$1000)/((MAESTRO!$B$3:$B$1000="ASMARTALC")*(UPPER(MAESTRO!$L$3:$L$1000)="CONFIRMADO")),ROWS($A$3:A97))),"")</f>
        <v/>
      </c>
      <c r="F97" s="10" t="str">
        <f ca="1">IFERROR(INDEX(MAESTRO!F:F,_xludf.AGGREGATE(15,6,ROW(MAESTRO!$B$3:$B$1000)/((MAESTRO!$B$3:$B$1000="ASMARTALC")*(UPPER(MAESTRO!$L$3:$L$1000)="CONFIRMADO")),ROWS($A$3:A97))),"")</f>
        <v/>
      </c>
      <c r="G97" s="10" t="str">
        <f ca="1">IFERROR(INDEX(MAESTRO!G:G,_xludf.AGGREGATE(15,6,ROW(MAESTRO!$B$3:$B$1000)/((MAESTRO!$B$3:$B$1000="ASMARTALC")*(UPPER(MAESTRO!$L$3:$L$1000)="CONFIRMADO")),ROWS($A$3:A97))),"")</f>
        <v/>
      </c>
      <c r="H97" s="10" t="str">
        <f ca="1">IFERROR(INDEX(MAESTRO!H:H,_xludf.AGGREGATE(15,6,ROW(MAESTRO!$B$3:$B$1000)/((MAESTRO!$B$3:$B$1000="ASMARTALC")*(UPPER(MAESTRO!$L$3:$L$1000)="CONFIRMADO")),ROWS($A$3:A97))),"")</f>
        <v/>
      </c>
      <c r="I97" s="10" t="str">
        <f ca="1">IFERROR(INDEX(MAESTRO!I:I,_xludf.AGGREGATE(15,6,ROW(MAESTRO!$B$3:$B$1000)/((MAESTRO!$B$3:$B$1000="ASMARTALC")*(UPPER(MAESTRO!$L$3:$L$1000)="CONFIRMADO")),ROWS($A$3:A97))),"")</f>
        <v/>
      </c>
      <c r="J97" s="10" t="str">
        <f ca="1">IFERROR(INDEX(MAESTRO!J:J,_xludf.AGGREGATE(15,6,ROW(MAESTRO!$B$3:$B$1000)/((MAESTRO!$B$3:$B$1000="ASMARTALC")*(UPPER(MAESTRO!$L$3:$L$1000)="CONFIRMADO")),ROWS($A$3:A97))),"")</f>
        <v/>
      </c>
      <c r="K97" s="10" t="str">
        <f ca="1">IFERROR(INDEX(MAESTRO!K:K,_xludf.AGGREGATE(15,6,ROW(MAESTRO!$B$3:$B$1000)/((MAESTRO!$B$3:$B$1000="ASMARTALC")*(UPPER(MAESTRO!$L$3:$L$1000)="CONFIRMADO")),ROWS($A$3:A97))),"")</f>
        <v/>
      </c>
      <c r="L97" s="10" t="str">
        <f ca="1">IFERROR(INDEX(MAESTRO!L:L,_xludf.AGGREGATE(15,6,ROW(MAESTRO!$B$3:$B$1000)/((MAESTRO!$B$3:$B$1000="ASMARTALC")*(UPPER(MAESTRO!$L$3:$L$1000)="CONFIRMADO")),ROWS($A$3:A97))),"")</f>
        <v/>
      </c>
      <c r="M97" s="10" t="str">
        <f ca="1">IFERROR(INDEX(MAESTRO!M:M,_xludf.AGGREGATE(15,6,ROW(MAESTRO!$B$3:$B$1000)/((MAESTRO!$B$3:$B$1000="ASMARTALC")*(UPPER(MAESTRO!$L$3:$L$1000)="CONFIRMADO")),ROWS($A$3:A97))),"")</f>
        <v/>
      </c>
      <c r="N97" s="10" t="str">
        <f ca="1">IFERROR(INDEX(MAESTRO!N:N,_xludf.AGGREGATE(15,6,ROW(MAESTRO!$B$3:$B$1000)/((MAESTRO!$B$3:$B$1000="ASMARTALC")*(UPPER(MAESTRO!$L$3:$L$1000)="CONFIRMADO")),ROWS($A$3:A97))),"")</f>
        <v/>
      </c>
      <c r="O97" s="10" t="str">
        <f ca="1">IFERROR(INDEX(MAESTRO!O:O,_xludf.AGGREGATE(15,6,ROW(MAESTRO!$B$3:$B$1000)/((MAESTRO!$B$3:$B$1000="ASMARTALC")*(UPPER(MAESTRO!$L$3:$L$1000)="CONFIRMADO")),ROWS($A$3:A97))),"")</f>
        <v/>
      </c>
      <c r="P97" s="10" t="str">
        <f ca="1">IFERROR(INDEX(MAESTRO!P:P,_xludf.AGGREGATE(15,6,ROW(MAESTRO!$B$3:$B$1000)/((MAESTRO!$B$3:$B$1000="ASMARTALC")*(UPPER(MAESTRO!$L$3:$L$1000)="CONFIRMADO")),ROWS($A$3:A97))),"")</f>
        <v/>
      </c>
      <c r="Q97" s="10" t="str">
        <f ca="1">IFERROR(INDEX(MAESTRO!Q:Q,_xludf.AGGREGATE(15,6,ROW(MAESTRO!$B$3:$B$1000)/((MAESTRO!$B$3:$B$1000="ASMARTALC")*(UPPER(MAESTRO!$L$3:$L$1000)="CONFIRMADO")),ROWS($A$3:A97))),"")</f>
        <v/>
      </c>
      <c r="R97" s="10" t="str">
        <f ca="1">IFERROR(INDEX(MAESTRO!R:R,_xludf.AGGREGATE(15,6,ROW(MAESTRO!$B$3:$B$1000)/((MAESTRO!$B$3:$B$1000="ASMARTALC")*(UPPER(MAESTRO!$L$3:$L$1000)="CONFIRMADO")),ROWS($A$3:A97))),"")</f>
        <v/>
      </c>
      <c r="S97" s="10" t="str">
        <f ca="1">IFERROR(INDEX(MAESTRO!S:S,_xludf.AGGREGATE(15,6,ROW(MAESTRO!$B$3:$B$1000)/((MAESTRO!$B$3:$B$1000="ASMARTALC")*(UPPER(MAESTRO!$L$3:$L$1000)="CONFIRMADO")),ROWS($A$3:A97))),"")</f>
        <v/>
      </c>
      <c r="T97" s="10" t="str">
        <f ca="1">IFERROR(INDEX(MAESTRO!T:T,_xludf.AGGREGATE(15,6,ROW(MAESTRO!$B$3:$B$1000)/((MAESTRO!$B$3:$B$1000="ASMARTALC")*(UPPER(MAESTRO!$L$3:$L$1000)="CONFIRMADO")),ROWS($A$3:A97))),"")</f>
        <v/>
      </c>
      <c r="U97" s="10" t="str">
        <f ca="1">IFERROR(INDEX(MAESTRO!U:U,_xludf.AGGREGATE(15,6,ROW(MAESTRO!$B$3:$B$1000)/((MAESTRO!$B$3:$B$1000="ASMARTALC")*(UPPER(MAESTRO!$L$3:$L$1000)="CONFIRMADO")),ROWS($A$3:A97))),"")</f>
        <v/>
      </c>
      <c r="V97" s="10" t="str">
        <f ca="1">IFERROR(INDEX(MAESTRO!V:V,_xludf.AGGREGATE(15,6,ROW(MAESTRO!$B$3:$B$1000)/((MAESTRO!$B$3:$B$1000="ASMARTALC")*(UPPER(MAESTRO!$L$3:$L$1000)="CONFIRMADO")),ROWS($A$3:A97))),"")</f>
        <v/>
      </c>
      <c r="W97" s="10" t="str">
        <f ca="1">IFERROR(INDEX(MAESTRO!W:W,_xludf.AGGREGATE(15,6,ROW(MAESTRO!$B$3:$B$1000)/((MAESTRO!$B$3:$B$1000="ASMARTALC")*(UPPER(MAESTRO!$L$3:$L$1000)="CONFIRMADO")),ROWS($A$3:A97))),"")</f>
        <v/>
      </c>
      <c r="X97" s="10" t="str">
        <f ca="1">IFERROR(INDEX(MAESTRO!X:X,_xludf.AGGREGATE(15,6,ROW(MAESTRO!$B$3:$B$1000)/((MAESTRO!$B$3:$B$1000="ASMARTALC")*(UPPER(MAESTRO!$L$3:$L$1000)="CONFIRMADO")),ROWS($A$3:A97))),"")</f>
        <v/>
      </c>
    </row>
    <row r="98" spans="1:24" ht="22.05" customHeight="1">
      <c r="A98" s="13" t="str">
        <f ca="1">IFERROR(INDEX(MAESTRO!A:A,_xludf.AGGREGATE(15,6,ROW(MAESTRO!$B$3:$B$1000)/((MAESTRO!$B$3:$B$1000="ASMARTALC")*(UPPER(MAESTRO!$L$3:$L$1000)="CONFIRMADO")),ROWS($A$3:A98))),"")</f>
        <v/>
      </c>
      <c r="B98" s="13" t="str">
        <f ca="1">IFERROR(INDEX(MAESTRO!B:B,_xludf.AGGREGATE(15,6,ROW(MAESTRO!$B$3:$B$1000)/((MAESTRO!$B$3:$B$1000="ASMARTALC")*(UPPER(MAESTRO!$L$3:$L$1000)="CONFIRMADO")),ROWS($A$3:A98))),"")</f>
        <v/>
      </c>
      <c r="C98" s="13" t="str">
        <f ca="1">IFERROR(INDEX(MAESTRO!C:C,_xludf.AGGREGATE(15,6,ROW(MAESTRO!$B$3:$B$1000)/((MAESTRO!$B$3:$B$1000="ASMARTALC")*(UPPER(MAESTRO!$L$3:$L$1000)="CONFIRMADO")),ROWS($A$3:A98))),"")</f>
        <v/>
      </c>
      <c r="D98" s="13" t="str">
        <f ca="1">IFERROR(INDEX(MAESTRO!D:D,_xludf.AGGREGATE(15,6,ROW(MAESTRO!$B$3:$B$1000)/((MAESTRO!$B$3:$B$1000="ASMARTALC")*(UPPER(MAESTRO!$L$3:$L$1000)="CONFIRMADO")),ROWS($A$3:A98))),"")</f>
        <v/>
      </c>
      <c r="E98" s="13" t="str">
        <f ca="1">IFERROR(INDEX(MAESTRO!E:E,_xludf.AGGREGATE(15,6,ROW(MAESTRO!$B$3:$B$1000)/((MAESTRO!$B$3:$B$1000="ASMARTALC")*(UPPER(MAESTRO!$L$3:$L$1000)="CONFIRMADO")),ROWS($A$3:A98))),"")</f>
        <v/>
      </c>
      <c r="F98" s="13" t="str">
        <f ca="1">IFERROR(INDEX(MAESTRO!F:F,_xludf.AGGREGATE(15,6,ROW(MAESTRO!$B$3:$B$1000)/((MAESTRO!$B$3:$B$1000="ASMARTALC")*(UPPER(MAESTRO!$L$3:$L$1000)="CONFIRMADO")),ROWS($A$3:A98))),"")</f>
        <v/>
      </c>
      <c r="G98" s="13" t="str">
        <f ca="1">IFERROR(INDEX(MAESTRO!G:G,_xludf.AGGREGATE(15,6,ROW(MAESTRO!$B$3:$B$1000)/((MAESTRO!$B$3:$B$1000="ASMARTALC")*(UPPER(MAESTRO!$L$3:$L$1000)="CONFIRMADO")),ROWS($A$3:A98))),"")</f>
        <v/>
      </c>
      <c r="H98" s="13" t="str">
        <f ca="1">IFERROR(INDEX(MAESTRO!H:H,_xludf.AGGREGATE(15,6,ROW(MAESTRO!$B$3:$B$1000)/((MAESTRO!$B$3:$B$1000="ASMARTALC")*(UPPER(MAESTRO!$L$3:$L$1000)="CONFIRMADO")),ROWS($A$3:A98))),"")</f>
        <v/>
      </c>
      <c r="I98" s="13" t="str">
        <f ca="1">IFERROR(INDEX(MAESTRO!I:I,_xludf.AGGREGATE(15,6,ROW(MAESTRO!$B$3:$B$1000)/((MAESTRO!$B$3:$B$1000="ASMARTALC")*(UPPER(MAESTRO!$L$3:$L$1000)="CONFIRMADO")),ROWS($A$3:A98))),"")</f>
        <v/>
      </c>
      <c r="J98" s="13" t="str">
        <f ca="1">IFERROR(INDEX(MAESTRO!J:J,_xludf.AGGREGATE(15,6,ROW(MAESTRO!$B$3:$B$1000)/((MAESTRO!$B$3:$B$1000="ASMARTALC")*(UPPER(MAESTRO!$L$3:$L$1000)="CONFIRMADO")),ROWS($A$3:A98))),"")</f>
        <v/>
      </c>
      <c r="K98" s="13" t="str">
        <f ca="1">IFERROR(INDEX(MAESTRO!K:K,_xludf.AGGREGATE(15,6,ROW(MAESTRO!$B$3:$B$1000)/((MAESTRO!$B$3:$B$1000="ASMARTALC")*(UPPER(MAESTRO!$L$3:$L$1000)="CONFIRMADO")),ROWS($A$3:A98))),"")</f>
        <v/>
      </c>
      <c r="L98" s="13" t="str">
        <f ca="1">IFERROR(INDEX(MAESTRO!L:L,_xludf.AGGREGATE(15,6,ROW(MAESTRO!$B$3:$B$1000)/((MAESTRO!$B$3:$B$1000="ASMARTALC")*(UPPER(MAESTRO!$L$3:$L$1000)="CONFIRMADO")),ROWS($A$3:A98))),"")</f>
        <v/>
      </c>
      <c r="M98" s="13" t="str">
        <f ca="1">IFERROR(INDEX(MAESTRO!M:M,_xludf.AGGREGATE(15,6,ROW(MAESTRO!$B$3:$B$1000)/((MAESTRO!$B$3:$B$1000="ASMARTALC")*(UPPER(MAESTRO!$L$3:$L$1000)="CONFIRMADO")),ROWS($A$3:A98))),"")</f>
        <v/>
      </c>
      <c r="N98" s="13" t="str">
        <f ca="1">IFERROR(INDEX(MAESTRO!N:N,_xludf.AGGREGATE(15,6,ROW(MAESTRO!$B$3:$B$1000)/((MAESTRO!$B$3:$B$1000="ASMARTALC")*(UPPER(MAESTRO!$L$3:$L$1000)="CONFIRMADO")),ROWS($A$3:A98))),"")</f>
        <v/>
      </c>
      <c r="O98" s="13" t="str">
        <f ca="1">IFERROR(INDEX(MAESTRO!O:O,_xludf.AGGREGATE(15,6,ROW(MAESTRO!$B$3:$B$1000)/((MAESTRO!$B$3:$B$1000="ASMARTALC")*(UPPER(MAESTRO!$L$3:$L$1000)="CONFIRMADO")),ROWS($A$3:A98))),"")</f>
        <v/>
      </c>
      <c r="P98" s="13" t="str">
        <f ca="1">IFERROR(INDEX(MAESTRO!P:P,_xludf.AGGREGATE(15,6,ROW(MAESTRO!$B$3:$B$1000)/((MAESTRO!$B$3:$B$1000="ASMARTALC")*(UPPER(MAESTRO!$L$3:$L$1000)="CONFIRMADO")),ROWS($A$3:A98))),"")</f>
        <v/>
      </c>
      <c r="Q98" s="13" t="str">
        <f ca="1">IFERROR(INDEX(MAESTRO!Q:Q,_xludf.AGGREGATE(15,6,ROW(MAESTRO!$B$3:$B$1000)/((MAESTRO!$B$3:$B$1000="ASMARTALC")*(UPPER(MAESTRO!$L$3:$L$1000)="CONFIRMADO")),ROWS($A$3:A98))),"")</f>
        <v/>
      </c>
      <c r="R98" s="13" t="str">
        <f ca="1">IFERROR(INDEX(MAESTRO!R:R,_xludf.AGGREGATE(15,6,ROW(MAESTRO!$B$3:$B$1000)/((MAESTRO!$B$3:$B$1000="ASMARTALC")*(UPPER(MAESTRO!$L$3:$L$1000)="CONFIRMADO")),ROWS($A$3:A98))),"")</f>
        <v/>
      </c>
      <c r="S98" s="13" t="str">
        <f ca="1">IFERROR(INDEX(MAESTRO!S:S,_xludf.AGGREGATE(15,6,ROW(MAESTRO!$B$3:$B$1000)/((MAESTRO!$B$3:$B$1000="ASMARTALC")*(UPPER(MAESTRO!$L$3:$L$1000)="CONFIRMADO")),ROWS($A$3:A98))),"")</f>
        <v/>
      </c>
      <c r="T98" s="13" t="str">
        <f ca="1">IFERROR(INDEX(MAESTRO!T:T,_xludf.AGGREGATE(15,6,ROW(MAESTRO!$B$3:$B$1000)/((MAESTRO!$B$3:$B$1000="ASMARTALC")*(UPPER(MAESTRO!$L$3:$L$1000)="CONFIRMADO")),ROWS($A$3:A98))),"")</f>
        <v/>
      </c>
      <c r="U98" s="13" t="str">
        <f ca="1">IFERROR(INDEX(MAESTRO!U:U,_xludf.AGGREGATE(15,6,ROW(MAESTRO!$B$3:$B$1000)/((MAESTRO!$B$3:$B$1000="ASMARTALC")*(UPPER(MAESTRO!$L$3:$L$1000)="CONFIRMADO")),ROWS($A$3:A98))),"")</f>
        <v/>
      </c>
      <c r="V98" s="13" t="str">
        <f ca="1">IFERROR(INDEX(MAESTRO!V:V,_xludf.AGGREGATE(15,6,ROW(MAESTRO!$B$3:$B$1000)/((MAESTRO!$B$3:$B$1000="ASMARTALC")*(UPPER(MAESTRO!$L$3:$L$1000)="CONFIRMADO")),ROWS($A$3:A98))),"")</f>
        <v/>
      </c>
      <c r="W98" s="13" t="str">
        <f ca="1">IFERROR(INDEX(MAESTRO!W:W,_xludf.AGGREGATE(15,6,ROW(MAESTRO!$B$3:$B$1000)/((MAESTRO!$B$3:$B$1000="ASMARTALC")*(UPPER(MAESTRO!$L$3:$L$1000)="CONFIRMADO")),ROWS($A$3:A98))),"")</f>
        <v/>
      </c>
      <c r="X98" s="13" t="str">
        <f ca="1">IFERROR(INDEX(MAESTRO!X:X,_xludf.AGGREGATE(15,6,ROW(MAESTRO!$B$3:$B$1000)/((MAESTRO!$B$3:$B$1000="ASMARTALC")*(UPPER(MAESTRO!$L$3:$L$1000)="CONFIRMADO")),ROWS($A$3:A98))),"")</f>
        <v/>
      </c>
    </row>
    <row r="99" spans="1:24" ht="22.05" customHeight="1">
      <c r="A99" s="10" t="str">
        <f ca="1">IFERROR(INDEX(MAESTRO!A:A,_xludf.AGGREGATE(15,6,ROW(MAESTRO!$B$3:$B$1000)/((MAESTRO!$B$3:$B$1000="ASMARTALC")*(UPPER(MAESTRO!$L$3:$L$1000)="CONFIRMADO")),ROWS($A$3:A99))),"")</f>
        <v/>
      </c>
      <c r="B99" s="10" t="str">
        <f ca="1">IFERROR(INDEX(MAESTRO!B:B,_xludf.AGGREGATE(15,6,ROW(MAESTRO!$B$3:$B$1000)/((MAESTRO!$B$3:$B$1000="ASMARTALC")*(UPPER(MAESTRO!$L$3:$L$1000)="CONFIRMADO")),ROWS($A$3:A99))),"")</f>
        <v/>
      </c>
      <c r="C99" s="10" t="str">
        <f ca="1">IFERROR(INDEX(MAESTRO!C:C,_xludf.AGGREGATE(15,6,ROW(MAESTRO!$B$3:$B$1000)/((MAESTRO!$B$3:$B$1000="ASMARTALC")*(UPPER(MAESTRO!$L$3:$L$1000)="CONFIRMADO")),ROWS($A$3:A99))),"")</f>
        <v/>
      </c>
      <c r="D99" s="10" t="str">
        <f ca="1">IFERROR(INDEX(MAESTRO!D:D,_xludf.AGGREGATE(15,6,ROW(MAESTRO!$B$3:$B$1000)/((MAESTRO!$B$3:$B$1000="ASMARTALC")*(UPPER(MAESTRO!$L$3:$L$1000)="CONFIRMADO")),ROWS($A$3:A99))),"")</f>
        <v/>
      </c>
      <c r="E99" s="10" t="str">
        <f ca="1">IFERROR(INDEX(MAESTRO!E:E,_xludf.AGGREGATE(15,6,ROW(MAESTRO!$B$3:$B$1000)/((MAESTRO!$B$3:$B$1000="ASMARTALC")*(UPPER(MAESTRO!$L$3:$L$1000)="CONFIRMADO")),ROWS($A$3:A99))),"")</f>
        <v/>
      </c>
      <c r="F99" s="10" t="str">
        <f ca="1">IFERROR(INDEX(MAESTRO!F:F,_xludf.AGGREGATE(15,6,ROW(MAESTRO!$B$3:$B$1000)/((MAESTRO!$B$3:$B$1000="ASMARTALC")*(UPPER(MAESTRO!$L$3:$L$1000)="CONFIRMADO")),ROWS($A$3:A99))),"")</f>
        <v/>
      </c>
      <c r="G99" s="10" t="str">
        <f ca="1">IFERROR(INDEX(MAESTRO!G:G,_xludf.AGGREGATE(15,6,ROW(MAESTRO!$B$3:$B$1000)/((MAESTRO!$B$3:$B$1000="ASMARTALC")*(UPPER(MAESTRO!$L$3:$L$1000)="CONFIRMADO")),ROWS($A$3:A99))),"")</f>
        <v/>
      </c>
      <c r="H99" s="10" t="str">
        <f ca="1">IFERROR(INDEX(MAESTRO!H:H,_xludf.AGGREGATE(15,6,ROW(MAESTRO!$B$3:$B$1000)/((MAESTRO!$B$3:$B$1000="ASMARTALC")*(UPPER(MAESTRO!$L$3:$L$1000)="CONFIRMADO")),ROWS($A$3:A99))),"")</f>
        <v/>
      </c>
      <c r="I99" s="10" t="str">
        <f ca="1">IFERROR(INDEX(MAESTRO!I:I,_xludf.AGGREGATE(15,6,ROW(MAESTRO!$B$3:$B$1000)/((MAESTRO!$B$3:$B$1000="ASMARTALC")*(UPPER(MAESTRO!$L$3:$L$1000)="CONFIRMADO")),ROWS($A$3:A99))),"")</f>
        <v/>
      </c>
      <c r="J99" s="10" t="str">
        <f ca="1">IFERROR(INDEX(MAESTRO!J:J,_xludf.AGGREGATE(15,6,ROW(MAESTRO!$B$3:$B$1000)/((MAESTRO!$B$3:$B$1000="ASMARTALC")*(UPPER(MAESTRO!$L$3:$L$1000)="CONFIRMADO")),ROWS($A$3:A99))),"")</f>
        <v/>
      </c>
      <c r="K99" s="10" t="str">
        <f ca="1">IFERROR(INDEX(MAESTRO!K:K,_xludf.AGGREGATE(15,6,ROW(MAESTRO!$B$3:$B$1000)/((MAESTRO!$B$3:$B$1000="ASMARTALC")*(UPPER(MAESTRO!$L$3:$L$1000)="CONFIRMADO")),ROWS($A$3:A99))),"")</f>
        <v/>
      </c>
      <c r="L99" s="10" t="str">
        <f ca="1">IFERROR(INDEX(MAESTRO!L:L,_xludf.AGGREGATE(15,6,ROW(MAESTRO!$B$3:$B$1000)/((MAESTRO!$B$3:$B$1000="ASMARTALC")*(UPPER(MAESTRO!$L$3:$L$1000)="CONFIRMADO")),ROWS($A$3:A99))),"")</f>
        <v/>
      </c>
      <c r="M99" s="10" t="str">
        <f ca="1">IFERROR(INDEX(MAESTRO!M:M,_xludf.AGGREGATE(15,6,ROW(MAESTRO!$B$3:$B$1000)/((MAESTRO!$B$3:$B$1000="ASMARTALC")*(UPPER(MAESTRO!$L$3:$L$1000)="CONFIRMADO")),ROWS($A$3:A99))),"")</f>
        <v/>
      </c>
      <c r="N99" s="10" t="str">
        <f ca="1">IFERROR(INDEX(MAESTRO!N:N,_xludf.AGGREGATE(15,6,ROW(MAESTRO!$B$3:$B$1000)/((MAESTRO!$B$3:$B$1000="ASMARTALC")*(UPPER(MAESTRO!$L$3:$L$1000)="CONFIRMADO")),ROWS($A$3:A99))),"")</f>
        <v/>
      </c>
      <c r="O99" s="10" t="str">
        <f ca="1">IFERROR(INDEX(MAESTRO!O:O,_xludf.AGGREGATE(15,6,ROW(MAESTRO!$B$3:$B$1000)/((MAESTRO!$B$3:$B$1000="ASMARTALC")*(UPPER(MAESTRO!$L$3:$L$1000)="CONFIRMADO")),ROWS($A$3:A99))),"")</f>
        <v/>
      </c>
      <c r="P99" s="10" t="str">
        <f ca="1">IFERROR(INDEX(MAESTRO!P:P,_xludf.AGGREGATE(15,6,ROW(MAESTRO!$B$3:$B$1000)/((MAESTRO!$B$3:$B$1000="ASMARTALC")*(UPPER(MAESTRO!$L$3:$L$1000)="CONFIRMADO")),ROWS($A$3:A99))),"")</f>
        <v/>
      </c>
      <c r="Q99" s="10" t="str">
        <f ca="1">IFERROR(INDEX(MAESTRO!Q:Q,_xludf.AGGREGATE(15,6,ROW(MAESTRO!$B$3:$B$1000)/((MAESTRO!$B$3:$B$1000="ASMARTALC")*(UPPER(MAESTRO!$L$3:$L$1000)="CONFIRMADO")),ROWS($A$3:A99))),"")</f>
        <v/>
      </c>
      <c r="R99" s="10" t="str">
        <f ca="1">IFERROR(INDEX(MAESTRO!R:R,_xludf.AGGREGATE(15,6,ROW(MAESTRO!$B$3:$B$1000)/((MAESTRO!$B$3:$B$1000="ASMARTALC")*(UPPER(MAESTRO!$L$3:$L$1000)="CONFIRMADO")),ROWS($A$3:A99))),"")</f>
        <v/>
      </c>
      <c r="S99" s="10" t="str">
        <f ca="1">IFERROR(INDEX(MAESTRO!S:S,_xludf.AGGREGATE(15,6,ROW(MAESTRO!$B$3:$B$1000)/((MAESTRO!$B$3:$B$1000="ASMARTALC")*(UPPER(MAESTRO!$L$3:$L$1000)="CONFIRMADO")),ROWS($A$3:A99))),"")</f>
        <v/>
      </c>
      <c r="T99" s="10" t="str">
        <f ca="1">IFERROR(INDEX(MAESTRO!T:T,_xludf.AGGREGATE(15,6,ROW(MAESTRO!$B$3:$B$1000)/((MAESTRO!$B$3:$B$1000="ASMARTALC")*(UPPER(MAESTRO!$L$3:$L$1000)="CONFIRMADO")),ROWS($A$3:A99))),"")</f>
        <v/>
      </c>
      <c r="U99" s="10" t="str">
        <f ca="1">IFERROR(INDEX(MAESTRO!U:U,_xludf.AGGREGATE(15,6,ROW(MAESTRO!$B$3:$B$1000)/((MAESTRO!$B$3:$B$1000="ASMARTALC")*(UPPER(MAESTRO!$L$3:$L$1000)="CONFIRMADO")),ROWS($A$3:A99))),"")</f>
        <v/>
      </c>
      <c r="V99" s="10" t="str">
        <f ca="1">IFERROR(INDEX(MAESTRO!V:V,_xludf.AGGREGATE(15,6,ROW(MAESTRO!$B$3:$B$1000)/((MAESTRO!$B$3:$B$1000="ASMARTALC")*(UPPER(MAESTRO!$L$3:$L$1000)="CONFIRMADO")),ROWS($A$3:A99))),"")</f>
        <v/>
      </c>
      <c r="W99" s="10" t="str">
        <f ca="1">IFERROR(INDEX(MAESTRO!W:W,_xludf.AGGREGATE(15,6,ROW(MAESTRO!$B$3:$B$1000)/((MAESTRO!$B$3:$B$1000="ASMARTALC")*(UPPER(MAESTRO!$L$3:$L$1000)="CONFIRMADO")),ROWS($A$3:A99))),"")</f>
        <v/>
      </c>
      <c r="X99" s="10" t="str">
        <f ca="1">IFERROR(INDEX(MAESTRO!X:X,_xludf.AGGREGATE(15,6,ROW(MAESTRO!$B$3:$B$1000)/((MAESTRO!$B$3:$B$1000="ASMARTALC")*(UPPER(MAESTRO!$L$3:$L$1000)="CONFIRMADO")),ROWS($A$3:A99))),"")</f>
        <v/>
      </c>
    </row>
    <row r="100" spans="1:24" ht="22.05" customHeight="1">
      <c r="A100" s="13" t="str">
        <f ca="1">IFERROR(INDEX(MAESTRO!A:A,_xludf.AGGREGATE(15,6,ROW(MAESTRO!$B$3:$B$1000)/((MAESTRO!$B$3:$B$1000="ASMARTALC")*(UPPER(MAESTRO!$L$3:$L$1000)="CONFIRMADO")),ROWS($A$3:A100))),"")</f>
        <v/>
      </c>
      <c r="B100" s="13" t="str">
        <f ca="1">IFERROR(INDEX(MAESTRO!B:B,_xludf.AGGREGATE(15,6,ROW(MAESTRO!$B$3:$B$1000)/((MAESTRO!$B$3:$B$1000="ASMARTALC")*(UPPER(MAESTRO!$L$3:$L$1000)="CONFIRMADO")),ROWS($A$3:A100))),"")</f>
        <v/>
      </c>
      <c r="C100" s="13" t="str">
        <f ca="1">IFERROR(INDEX(MAESTRO!C:C,_xludf.AGGREGATE(15,6,ROW(MAESTRO!$B$3:$B$1000)/((MAESTRO!$B$3:$B$1000="ASMARTALC")*(UPPER(MAESTRO!$L$3:$L$1000)="CONFIRMADO")),ROWS($A$3:A100))),"")</f>
        <v/>
      </c>
      <c r="D100" s="13" t="str">
        <f ca="1">IFERROR(INDEX(MAESTRO!D:D,_xludf.AGGREGATE(15,6,ROW(MAESTRO!$B$3:$B$1000)/((MAESTRO!$B$3:$B$1000="ASMARTALC")*(UPPER(MAESTRO!$L$3:$L$1000)="CONFIRMADO")),ROWS($A$3:A100))),"")</f>
        <v/>
      </c>
      <c r="E100" s="13" t="str">
        <f ca="1">IFERROR(INDEX(MAESTRO!E:E,_xludf.AGGREGATE(15,6,ROW(MAESTRO!$B$3:$B$1000)/((MAESTRO!$B$3:$B$1000="ASMARTALC")*(UPPER(MAESTRO!$L$3:$L$1000)="CONFIRMADO")),ROWS($A$3:A100))),"")</f>
        <v/>
      </c>
      <c r="F100" s="13" t="str">
        <f ca="1">IFERROR(INDEX(MAESTRO!F:F,_xludf.AGGREGATE(15,6,ROW(MAESTRO!$B$3:$B$1000)/((MAESTRO!$B$3:$B$1000="ASMARTALC")*(UPPER(MAESTRO!$L$3:$L$1000)="CONFIRMADO")),ROWS($A$3:A100))),"")</f>
        <v/>
      </c>
      <c r="G100" s="13" t="str">
        <f ca="1">IFERROR(INDEX(MAESTRO!G:G,_xludf.AGGREGATE(15,6,ROW(MAESTRO!$B$3:$B$1000)/((MAESTRO!$B$3:$B$1000="ASMARTALC")*(UPPER(MAESTRO!$L$3:$L$1000)="CONFIRMADO")),ROWS($A$3:A100))),"")</f>
        <v/>
      </c>
      <c r="H100" s="13" t="str">
        <f ca="1">IFERROR(INDEX(MAESTRO!H:H,_xludf.AGGREGATE(15,6,ROW(MAESTRO!$B$3:$B$1000)/((MAESTRO!$B$3:$B$1000="ASMARTALC")*(UPPER(MAESTRO!$L$3:$L$1000)="CONFIRMADO")),ROWS($A$3:A100))),"")</f>
        <v/>
      </c>
      <c r="I100" s="13" t="str">
        <f ca="1">IFERROR(INDEX(MAESTRO!I:I,_xludf.AGGREGATE(15,6,ROW(MAESTRO!$B$3:$B$1000)/((MAESTRO!$B$3:$B$1000="ASMARTALC")*(UPPER(MAESTRO!$L$3:$L$1000)="CONFIRMADO")),ROWS($A$3:A100))),"")</f>
        <v/>
      </c>
      <c r="J100" s="13" t="str">
        <f ca="1">IFERROR(INDEX(MAESTRO!J:J,_xludf.AGGREGATE(15,6,ROW(MAESTRO!$B$3:$B$1000)/((MAESTRO!$B$3:$B$1000="ASMARTALC")*(UPPER(MAESTRO!$L$3:$L$1000)="CONFIRMADO")),ROWS($A$3:A100))),"")</f>
        <v/>
      </c>
      <c r="K100" s="13" t="str">
        <f ca="1">IFERROR(INDEX(MAESTRO!K:K,_xludf.AGGREGATE(15,6,ROW(MAESTRO!$B$3:$B$1000)/((MAESTRO!$B$3:$B$1000="ASMARTALC")*(UPPER(MAESTRO!$L$3:$L$1000)="CONFIRMADO")),ROWS($A$3:A100))),"")</f>
        <v/>
      </c>
      <c r="L100" s="13" t="str">
        <f ca="1">IFERROR(INDEX(MAESTRO!L:L,_xludf.AGGREGATE(15,6,ROW(MAESTRO!$B$3:$B$1000)/((MAESTRO!$B$3:$B$1000="ASMARTALC")*(UPPER(MAESTRO!$L$3:$L$1000)="CONFIRMADO")),ROWS($A$3:A100))),"")</f>
        <v/>
      </c>
      <c r="M100" s="13" t="str">
        <f ca="1">IFERROR(INDEX(MAESTRO!M:M,_xludf.AGGREGATE(15,6,ROW(MAESTRO!$B$3:$B$1000)/((MAESTRO!$B$3:$B$1000="ASMARTALC")*(UPPER(MAESTRO!$L$3:$L$1000)="CONFIRMADO")),ROWS($A$3:A100))),"")</f>
        <v/>
      </c>
      <c r="N100" s="13" t="str">
        <f ca="1">IFERROR(INDEX(MAESTRO!N:N,_xludf.AGGREGATE(15,6,ROW(MAESTRO!$B$3:$B$1000)/((MAESTRO!$B$3:$B$1000="ASMARTALC")*(UPPER(MAESTRO!$L$3:$L$1000)="CONFIRMADO")),ROWS($A$3:A100))),"")</f>
        <v/>
      </c>
      <c r="O100" s="13" t="str">
        <f ca="1">IFERROR(INDEX(MAESTRO!O:O,_xludf.AGGREGATE(15,6,ROW(MAESTRO!$B$3:$B$1000)/((MAESTRO!$B$3:$B$1000="ASMARTALC")*(UPPER(MAESTRO!$L$3:$L$1000)="CONFIRMADO")),ROWS($A$3:A100))),"")</f>
        <v/>
      </c>
      <c r="P100" s="13" t="str">
        <f ca="1">IFERROR(INDEX(MAESTRO!P:P,_xludf.AGGREGATE(15,6,ROW(MAESTRO!$B$3:$B$1000)/((MAESTRO!$B$3:$B$1000="ASMARTALC")*(UPPER(MAESTRO!$L$3:$L$1000)="CONFIRMADO")),ROWS($A$3:A100))),"")</f>
        <v/>
      </c>
      <c r="Q100" s="13" t="str">
        <f ca="1">IFERROR(INDEX(MAESTRO!Q:Q,_xludf.AGGREGATE(15,6,ROW(MAESTRO!$B$3:$B$1000)/((MAESTRO!$B$3:$B$1000="ASMARTALC")*(UPPER(MAESTRO!$L$3:$L$1000)="CONFIRMADO")),ROWS($A$3:A100))),"")</f>
        <v/>
      </c>
      <c r="R100" s="13" t="str">
        <f ca="1">IFERROR(INDEX(MAESTRO!R:R,_xludf.AGGREGATE(15,6,ROW(MAESTRO!$B$3:$B$1000)/((MAESTRO!$B$3:$B$1000="ASMARTALC")*(UPPER(MAESTRO!$L$3:$L$1000)="CONFIRMADO")),ROWS($A$3:A100))),"")</f>
        <v/>
      </c>
      <c r="S100" s="13" t="str">
        <f ca="1">IFERROR(INDEX(MAESTRO!S:S,_xludf.AGGREGATE(15,6,ROW(MAESTRO!$B$3:$B$1000)/((MAESTRO!$B$3:$B$1000="ASMARTALC")*(UPPER(MAESTRO!$L$3:$L$1000)="CONFIRMADO")),ROWS($A$3:A100))),"")</f>
        <v/>
      </c>
      <c r="T100" s="13" t="str">
        <f ca="1">IFERROR(INDEX(MAESTRO!T:T,_xludf.AGGREGATE(15,6,ROW(MAESTRO!$B$3:$B$1000)/((MAESTRO!$B$3:$B$1000="ASMARTALC")*(UPPER(MAESTRO!$L$3:$L$1000)="CONFIRMADO")),ROWS($A$3:A100))),"")</f>
        <v/>
      </c>
      <c r="U100" s="13" t="str">
        <f ca="1">IFERROR(INDEX(MAESTRO!U:U,_xludf.AGGREGATE(15,6,ROW(MAESTRO!$B$3:$B$1000)/((MAESTRO!$B$3:$B$1000="ASMARTALC")*(UPPER(MAESTRO!$L$3:$L$1000)="CONFIRMADO")),ROWS($A$3:A100))),"")</f>
        <v/>
      </c>
      <c r="V100" s="13" t="str">
        <f ca="1">IFERROR(INDEX(MAESTRO!V:V,_xludf.AGGREGATE(15,6,ROW(MAESTRO!$B$3:$B$1000)/((MAESTRO!$B$3:$B$1000="ASMARTALC")*(UPPER(MAESTRO!$L$3:$L$1000)="CONFIRMADO")),ROWS($A$3:A100))),"")</f>
        <v/>
      </c>
      <c r="W100" s="13" t="str">
        <f ca="1">IFERROR(INDEX(MAESTRO!W:W,_xludf.AGGREGATE(15,6,ROW(MAESTRO!$B$3:$B$1000)/((MAESTRO!$B$3:$B$1000="ASMARTALC")*(UPPER(MAESTRO!$L$3:$L$1000)="CONFIRMADO")),ROWS($A$3:A100))),"")</f>
        <v/>
      </c>
      <c r="X100" s="13" t="str">
        <f ca="1">IFERROR(INDEX(MAESTRO!X:X,_xludf.AGGREGATE(15,6,ROW(MAESTRO!$B$3:$B$1000)/((MAESTRO!$B$3:$B$1000="ASMARTALC")*(UPPER(MAESTRO!$L$3:$L$1000)="CONFIRMADO")),ROWS($A$3:A100))),"")</f>
        <v/>
      </c>
    </row>
    <row r="101" spans="1:24" ht="22.05" customHeight="1">
      <c r="A101" s="10" t="str">
        <f ca="1">IFERROR(INDEX(MAESTRO!A:A,_xludf.AGGREGATE(15,6,ROW(MAESTRO!$B$3:$B$1000)/((MAESTRO!$B$3:$B$1000="ASMARTALC")*(UPPER(MAESTRO!$L$3:$L$1000)="CONFIRMADO")),ROWS($A$3:A101))),"")</f>
        <v/>
      </c>
      <c r="B101" s="10" t="str">
        <f ca="1">IFERROR(INDEX(MAESTRO!B:B,_xludf.AGGREGATE(15,6,ROW(MAESTRO!$B$3:$B$1000)/((MAESTRO!$B$3:$B$1000="ASMARTALC")*(UPPER(MAESTRO!$L$3:$L$1000)="CONFIRMADO")),ROWS($A$3:A101))),"")</f>
        <v/>
      </c>
      <c r="C101" s="10" t="str">
        <f ca="1">IFERROR(INDEX(MAESTRO!C:C,_xludf.AGGREGATE(15,6,ROW(MAESTRO!$B$3:$B$1000)/((MAESTRO!$B$3:$B$1000="ASMARTALC")*(UPPER(MAESTRO!$L$3:$L$1000)="CONFIRMADO")),ROWS($A$3:A101))),"")</f>
        <v/>
      </c>
      <c r="D101" s="10" t="str">
        <f ca="1">IFERROR(INDEX(MAESTRO!D:D,_xludf.AGGREGATE(15,6,ROW(MAESTRO!$B$3:$B$1000)/((MAESTRO!$B$3:$B$1000="ASMARTALC")*(UPPER(MAESTRO!$L$3:$L$1000)="CONFIRMADO")),ROWS($A$3:A101))),"")</f>
        <v/>
      </c>
      <c r="E101" s="10" t="str">
        <f ca="1">IFERROR(INDEX(MAESTRO!E:E,_xludf.AGGREGATE(15,6,ROW(MAESTRO!$B$3:$B$1000)/((MAESTRO!$B$3:$B$1000="ASMARTALC")*(UPPER(MAESTRO!$L$3:$L$1000)="CONFIRMADO")),ROWS($A$3:A101))),"")</f>
        <v/>
      </c>
      <c r="F101" s="10" t="str">
        <f ca="1">IFERROR(INDEX(MAESTRO!F:F,_xludf.AGGREGATE(15,6,ROW(MAESTRO!$B$3:$B$1000)/((MAESTRO!$B$3:$B$1000="ASMARTALC")*(UPPER(MAESTRO!$L$3:$L$1000)="CONFIRMADO")),ROWS($A$3:A101))),"")</f>
        <v/>
      </c>
      <c r="G101" s="10" t="str">
        <f ca="1">IFERROR(INDEX(MAESTRO!G:G,_xludf.AGGREGATE(15,6,ROW(MAESTRO!$B$3:$B$1000)/((MAESTRO!$B$3:$B$1000="ASMARTALC")*(UPPER(MAESTRO!$L$3:$L$1000)="CONFIRMADO")),ROWS($A$3:A101))),"")</f>
        <v/>
      </c>
      <c r="H101" s="10" t="str">
        <f ca="1">IFERROR(INDEX(MAESTRO!H:H,_xludf.AGGREGATE(15,6,ROW(MAESTRO!$B$3:$B$1000)/((MAESTRO!$B$3:$B$1000="ASMARTALC")*(UPPER(MAESTRO!$L$3:$L$1000)="CONFIRMADO")),ROWS($A$3:A101))),"")</f>
        <v/>
      </c>
      <c r="I101" s="10" t="str">
        <f ca="1">IFERROR(INDEX(MAESTRO!I:I,_xludf.AGGREGATE(15,6,ROW(MAESTRO!$B$3:$B$1000)/((MAESTRO!$B$3:$B$1000="ASMARTALC")*(UPPER(MAESTRO!$L$3:$L$1000)="CONFIRMADO")),ROWS($A$3:A101))),"")</f>
        <v/>
      </c>
      <c r="J101" s="10" t="str">
        <f ca="1">IFERROR(INDEX(MAESTRO!J:J,_xludf.AGGREGATE(15,6,ROW(MAESTRO!$B$3:$B$1000)/((MAESTRO!$B$3:$B$1000="ASMARTALC")*(UPPER(MAESTRO!$L$3:$L$1000)="CONFIRMADO")),ROWS($A$3:A101))),"")</f>
        <v/>
      </c>
      <c r="K101" s="10" t="str">
        <f ca="1">IFERROR(INDEX(MAESTRO!K:K,_xludf.AGGREGATE(15,6,ROW(MAESTRO!$B$3:$B$1000)/((MAESTRO!$B$3:$B$1000="ASMARTALC")*(UPPER(MAESTRO!$L$3:$L$1000)="CONFIRMADO")),ROWS($A$3:A101))),"")</f>
        <v/>
      </c>
      <c r="L101" s="10" t="str">
        <f ca="1">IFERROR(INDEX(MAESTRO!L:L,_xludf.AGGREGATE(15,6,ROW(MAESTRO!$B$3:$B$1000)/((MAESTRO!$B$3:$B$1000="ASMARTALC")*(UPPER(MAESTRO!$L$3:$L$1000)="CONFIRMADO")),ROWS($A$3:A101))),"")</f>
        <v/>
      </c>
      <c r="M101" s="10" t="str">
        <f ca="1">IFERROR(INDEX(MAESTRO!M:M,_xludf.AGGREGATE(15,6,ROW(MAESTRO!$B$3:$B$1000)/((MAESTRO!$B$3:$B$1000="ASMARTALC")*(UPPER(MAESTRO!$L$3:$L$1000)="CONFIRMADO")),ROWS($A$3:A101))),"")</f>
        <v/>
      </c>
      <c r="N101" s="10" t="str">
        <f ca="1">IFERROR(INDEX(MAESTRO!N:N,_xludf.AGGREGATE(15,6,ROW(MAESTRO!$B$3:$B$1000)/((MAESTRO!$B$3:$B$1000="ASMARTALC")*(UPPER(MAESTRO!$L$3:$L$1000)="CONFIRMADO")),ROWS($A$3:A101))),"")</f>
        <v/>
      </c>
      <c r="O101" s="10" t="str">
        <f ca="1">IFERROR(INDEX(MAESTRO!O:O,_xludf.AGGREGATE(15,6,ROW(MAESTRO!$B$3:$B$1000)/((MAESTRO!$B$3:$B$1000="ASMARTALC")*(UPPER(MAESTRO!$L$3:$L$1000)="CONFIRMADO")),ROWS($A$3:A101))),"")</f>
        <v/>
      </c>
      <c r="P101" s="10" t="str">
        <f ca="1">IFERROR(INDEX(MAESTRO!P:P,_xludf.AGGREGATE(15,6,ROW(MAESTRO!$B$3:$B$1000)/((MAESTRO!$B$3:$B$1000="ASMARTALC")*(UPPER(MAESTRO!$L$3:$L$1000)="CONFIRMADO")),ROWS($A$3:A101))),"")</f>
        <v/>
      </c>
      <c r="Q101" s="10" t="str">
        <f ca="1">IFERROR(INDEX(MAESTRO!Q:Q,_xludf.AGGREGATE(15,6,ROW(MAESTRO!$B$3:$B$1000)/((MAESTRO!$B$3:$B$1000="ASMARTALC")*(UPPER(MAESTRO!$L$3:$L$1000)="CONFIRMADO")),ROWS($A$3:A101))),"")</f>
        <v/>
      </c>
      <c r="R101" s="10" t="str">
        <f ca="1">IFERROR(INDEX(MAESTRO!R:R,_xludf.AGGREGATE(15,6,ROW(MAESTRO!$B$3:$B$1000)/((MAESTRO!$B$3:$B$1000="ASMARTALC")*(UPPER(MAESTRO!$L$3:$L$1000)="CONFIRMADO")),ROWS($A$3:A101))),"")</f>
        <v/>
      </c>
      <c r="S101" s="10" t="str">
        <f ca="1">IFERROR(INDEX(MAESTRO!S:S,_xludf.AGGREGATE(15,6,ROW(MAESTRO!$B$3:$B$1000)/((MAESTRO!$B$3:$B$1000="ASMARTALC")*(UPPER(MAESTRO!$L$3:$L$1000)="CONFIRMADO")),ROWS($A$3:A101))),"")</f>
        <v/>
      </c>
      <c r="T101" s="10" t="str">
        <f ca="1">IFERROR(INDEX(MAESTRO!T:T,_xludf.AGGREGATE(15,6,ROW(MAESTRO!$B$3:$B$1000)/((MAESTRO!$B$3:$B$1000="ASMARTALC")*(UPPER(MAESTRO!$L$3:$L$1000)="CONFIRMADO")),ROWS($A$3:A101))),"")</f>
        <v/>
      </c>
      <c r="U101" s="10" t="str">
        <f ca="1">IFERROR(INDEX(MAESTRO!U:U,_xludf.AGGREGATE(15,6,ROW(MAESTRO!$B$3:$B$1000)/((MAESTRO!$B$3:$B$1000="ASMARTALC")*(UPPER(MAESTRO!$L$3:$L$1000)="CONFIRMADO")),ROWS($A$3:A101))),"")</f>
        <v/>
      </c>
      <c r="V101" s="10" t="str">
        <f ca="1">IFERROR(INDEX(MAESTRO!V:V,_xludf.AGGREGATE(15,6,ROW(MAESTRO!$B$3:$B$1000)/((MAESTRO!$B$3:$B$1000="ASMARTALC")*(UPPER(MAESTRO!$L$3:$L$1000)="CONFIRMADO")),ROWS($A$3:A101))),"")</f>
        <v/>
      </c>
      <c r="W101" s="10" t="str">
        <f ca="1">IFERROR(INDEX(MAESTRO!W:W,_xludf.AGGREGATE(15,6,ROW(MAESTRO!$B$3:$B$1000)/((MAESTRO!$B$3:$B$1000="ASMARTALC")*(UPPER(MAESTRO!$L$3:$L$1000)="CONFIRMADO")),ROWS($A$3:A101))),"")</f>
        <v/>
      </c>
      <c r="X101" s="10" t="str">
        <f ca="1">IFERROR(INDEX(MAESTRO!X:X,_xludf.AGGREGATE(15,6,ROW(MAESTRO!$B$3:$B$1000)/((MAESTRO!$B$3:$B$1000="ASMARTALC")*(UPPER(MAESTRO!$L$3:$L$1000)="CONFIRMADO")),ROWS($A$3:A101))),"")</f>
        <v/>
      </c>
    </row>
    <row r="102" spans="1:24" ht="22.05" customHeight="1">
      <c r="A102" s="13" t="str">
        <f ca="1">IFERROR(INDEX(MAESTRO!A:A,_xludf.AGGREGATE(15,6,ROW(MAESTRO!$B$3:$B$1000)/((MAESTRO!$B$3:$B$1000="ASMARTALC")*(UPPER(MAESTRO!$L$3:$L$1000)="CONFIRMADO")),ROWS($A$3:A102))),"")</f>
        <v/>
      </c>
      <c r="B102" s="13" t="str">
        <f ca="1">IFERROR(INDEX(MAESTRO!B:B,_xludf.AGGREGATE(15,6,ROW(MAESTRO!$B$3:$B$1000)/((MAESTRO!$B$3:$B$1000="ASMARTALC")*(UPPER(MAESTRO!$L$3:$L$1000)="CONFIRMADO")),ROWS($A$3:A102))),"")</f>
        <v/>
      </c>
      <c r="C102" s="13" t="str">
        <f ca="1">IFERROR(INDEX(MAESTRO!C:C,_xludf.AGGREGATE(15,6,ROW(MAESTRO!$B$3:$B$1000)/((MAESTRO!$B$3:$B$1000="ASMARTALC")*(UPPER(MAESTRO!$L$3:$L$1000)="CONFIRMADO")),ROWS($A$3:A102))),"")</f>
        <v/>
      </c>
      <c r="D102" s="13" t="str">
        <f ca="1">IFERROR(INDEX(MAESTRO!D:D,_xludf.AGGREGATE(15,6,ROW(MAESTRO!$B$3:$B$1000)/((MAESTRO!$B$3:$B$1000="ASMARTALC")*(UPPER(MAESTRO!$L$3:$L$1000)="CONFIRMADO")),ROWS($A$3:A102))),"")</f>
        <v/>
      </c>
      <c r="E102" s="13" t="str">
        <f ca="1">IFERROR(INDEX(MAESTRO!E:E,_xludf.AGGREGATE(15,6,ROW(MAESTRO!$B$3:$B$1000)/((MAESTRO!$B$3:$B$1000="ASMARTALC")*(UPPER(MAESTRO!$L$3:$L$1000)="CONFIRMADO")),ROWS($A$3:A102))),"")</f>
        <v/>
      </c>
      <c r="F102" s="13" t="str">
        <f ca="1">IFERROR(INDEX(MAESTRO!F:F,_xludf.AGGREGATE(15,6,ROW(MAESTRO!$B$3:$B$1000)/((MAESTRO!$B$3:$B$1000="ASMARTALC")*(UPPER(MAESTRO!$L$3:$L$1000)="CONFIRMADO")),ROWS($A$3:A102))),"")</f>
        <v/>
      </c>
      <c r="G102" s="13" t="str">
        <f ca="1">IFERROR(INDEX(MAESTRO!G:G,_xludf.AGGREGATE(15,6,ROW(MAESTRO!$B$3:$B$1000)/((MAESTRO!$B$3:$B$1000="ASMARTALC")*(UPPER(MAESTRO!$L$3:$L$1000)="CONFIRMADO")),ROWS($A$3:A102))),"")</f>
        <v/>
      </c>
      <c r="H102" s="13" t="str">
        <f ca="1">IFERROR(INDEX(MAESTRO!H:H,_xludf.AGGREGATE(15,6,ROW(MAESTRO!$B$3:$B$1000)/((MAESTRO!$B$3:$B$1000="ASMARTALC")*(UPPER(MAESTRO!$L$3:$L$1000)="CONFIRMADO")),ROWS($A$3:A102))),"")</f>
        <v/>
      </c>
      <c r="I102" s="13" t="str">
        <f ca="1">IFERROR(INDEX(MAESTRO!I:I,_xludf.AGGREGATE(15,6,ROW(MAESTRO!$B$3:$B$1000)/((MAESTRO!$B$3:$B$1000="ASMARTALC")*(UPPER(MAESTRO!$L$3:$L$1000)="CONFIRMADO")),ROWS($A$3:A102))),"")</f>
        <v/>
      </c>
      <c r="J102" s="13" t="str">
        <f ca="1">IFERROR(INDEX(MAESTRO!J:J,_xludf.AGGREGATE(15,6,ROW(MAESTRO!$B$3:$B$1000)/((MAESTRO!$B$3:$B$1000="ASMARTALC")*(UPPER(MAESTRO!$L$3:$L$1000)="CONFIRMADO")),ROWS($A$3:A102))),"")</f>
        <v/>
      </c>
      <c r="K102" s="13" t="str">
        <f ca="1">IFERROR(INDEX(MAESTRO!K:K,_xludf.AGGREGATE(15,6,ROW(MAESTRO!$B$3:$B$1000)/((MAESTRO!$B$3:$B$1000="ASMARTALC")*(UPPER(MAESTRO!$L$3:$L$1000)="CONFIRMADO")),ROWS($A$3:A102))),"")</f>
        <v/>
      </c>
      <c r="L102" s="13" t="str">
        <f ca="1">IFERROR(INDEX(MAESTRO!L:L,_xludf.AGGREGATE(15,6,ROW(MAESTRO!$B$3:$B$1000)/((MAESTRO!$B$3:$B$1000="ASMARTALC")*(UPPER(MAESTRO!$L$3:$L$1000)="CONFIRMADO")),ROWS($A$3:A102))),"")</f>
        <v/>
      </c>
      <c r="M102" s="13" t="str">
        <f ca="1">IFERROR(INDEX(MAESTRO!M:M,_xludf.AGGREGATE(15,6,ROW(MAESTRO!$B$3:$B$1000)/((MAESTRO!$B$3:$B$1000="ASMARTALC")*(UPPER(MAESTRO!$L$3:$L$1000)="CONFIRMADO")),ROWS($A$3:A102))),"")</f>
        <v/>
      </c>
      <c r="N102" s="13" t="str">
        <f ca="1">IFERROR(INDEX(MAESTRO!N:N,_xludf.AGGREGATE(15,6,ROW(MAESTRO!$B$3:$B$1000)/((MAESTRO!$B$3:$B$1000="ASMARTALC")*(UPPER(MAESTRO!$L$3:$L$1000)="CONFIRMADO")),ROWS($A$3:A102))),"")</f>
        <v/>
      </c>
      <c r="O102" s="13" t="str">
        <f ca="1">IFERROR(INDEX(MAESTRO!O:O,_xludf.AGGREGATE(15,6,ROW(MAESTRO!$B$3:$B$1000)/((MAESTRO!$B$3:$B$1000="ASMARTALC")*(UPPER(MAESTRO!$L$3:$L$1000)="CONFIRMADO")),ROWS($A$3:A102))),"")</f>
        <v/>
      </c>
      <c r="P102" s="13" t="str">
        <f ca="1">IFERROR(INDEX(MAESTRO!P:P,_xludf.AGGREGATE(15,6,ROW(MAESTRO!$B$3:$B$1000)/((MAESTRO!$B$3:$B$1000="ASMARTALC")*(UPPER(MAESTRO!$L$3:$L$1000)="CONFIRMADO")),ROWS($A$3:A102))),"")</f>
        <v/>
      </c>
      <c r="Q102" s="13" t="str">
        <f ca="1">IFERROR(INDEX(MAESTRO!Q:Q,_xludf.AGGREGATE(15,6,ROW(MAESTRO!$B$3:$B$1000)/((MAESTRO!$B$3:$B$1000="ASMARTALC")*(UPPER(MAESTRO!$L$3:$L$1000)="CONFIRMADO")),ROWS($A$3:A102))),"")</f>
        <v/>
      </c>
      <c r="R102" s="13" t="str">
        <f ca="1">IFERROR(INDEX(MAESTRO!R:R,_xludf.AGGREGATE(15,6,ROW(MAESTRO!$B$3:$B$1000)/((MAESTRO!$B$3:$B$1000="ASMARTALC")*(UPPER(MAESTRO!$L$3:$L$1000)="CONFIRMADO")),ROWS($A$3:A102))),"")</f>
        <v/>
      </c>
      <c r="S102" s="13" t="str">
        <f ca="1">IFERROR(INDEX(MAESTRO!S:S,_xludf.AGGREGATE(15,6,ROW(MAESTRO!$B$3:$B$1000)/((MAESTRO!$B$3:$B$1000="ASMARTALC")*(UPPER(MAESTRO!$L$3:$L$1000)="CONFIRMADO")),ROWS($A$3:A102))),"")</f>
        <v/>
      </c>
      <c r="T102" s="13" t="str">
        <f ca="1">IFERROR(INDEX(MAESTRO!T:T,_xludf.AGGREGATE(15,6,ROW(MAESTRO!$B$3:$B$1000)/((MAESTRO!$B$3:$B$1000="ASMARTALC")*(UPPER(MAESTRO!$L$3:$L$1000)="CONFIRMADO")),ROWS($A$3:A102))),"")</f>
        <v/>
      </c>
      <c r="U102" s="13" t="str">
        <f ca="1">IFERROR(INDEX(MAESTRO!U:U,_xludf.AGGREGATE(15,6,ROW(MAESTRO!$B$3:$B$1000)/((MAESTRO!$B$3:$B$1000="ASMARTALC")*(UPPER(MAESTRO!$L$3:$L$1000)="CONFIRMADO")),ROWS($A$3:A102))),"")</f>
        <v/>
      </c>
      <c r="V102" s="13" t="str">
        <f ca="1">IFERROR(INDEX(MAESTRO!V:V,_xludf.AGGREGATE(15,6,ROW(MAESTRO!$B$3:$B$1000)/((MAESTRO!$B$3:$B$1000="ASMARTALC")*(UPPER(MAESTRO!$L$3:$L$1000)="CONFIRMADO")),ROWS($A$3:A102))),"")</f>
        <v/>
      </c>
      <c r="W102" s="13" t="str">
        <f ca="1">IFERROR(INDEX(MAESTRO!W:W,_xludf.AGGREGATE(15,6,ROW(MAESTRO!$B$3:$B$1000)/((MAESTRO!$B$3:$B$1000="ASMARTALC")*(UPPER(MAESTRO!$L$3:$L$1000)="CONFIRMADO")),ROWS($A$3:A102))),"")</f>
        <v/>
      </c>
      <c r="X102" s="13" t="str">
        <f ca="1">IFERROR(INDEX(MAESTRO!X:X,_xludf.AGGREGATE(15,6,ROW(MAESTRO!$B$3:$B$1000)/((MAESTRO!$B$3:$B$1000="ASMARTALC")*(UPPER(MAESTRO!$L$3:$L$1000)="CONFIRMADO")),ROWS($A$3:A102))),"")</f>
        <v/>
      </c>
    </row>
    <row r="103" spans="1:24" ht="22.05" customHeight="1">
      <c r="A103" s="10" t="str">
        <f ca="1">IFERROR(INDEX(MAESTRO!A:A,_xludf.AGGREGATE(15,6,ROW(MAESTRO!$B$3:$B$1000)/((MAESTRO!$B$3:$B$1000="ASMARTALC")*(UPPER(MAESTRO!$L$3:$L$1000)="CONFIRMADO")),ROWS($A$3:A103))),"")</f>
        <v/>
      </c>
      <c r="B103" s="10" t="str">
        <f ca="1">IFERROR(INDEX(MAESTRO!B:B,_xludf.AGGREGATE(15,6,ROW(MAESTRO!$B$3:$B$1000)/((MAESTRO!$B$3:$B$1000="ASMARTALC")*(UPPER(MAESTRO!$L$3:$L$1000)="CONFIRMADO")),ROWS($A$3:A103))),"")</f>
        <v/>
      </c>
      <c r="C103" s="10" t="str">
        <f ca="1">IFERROR(INDEX(MAESTRO!C:C,_xludf.AGGREGATE(15,6,ROW(MAESTRO!$B$3:$B$1000)/((MAESTRO!$B$3:$B$1000="ASMARTALC")*(UPPER(MAESTRO!$L$3:$L$1000)="CONFIRMADO")),ROWS($A$3:A103))),"")</f>
        <v/>
      </c>
      <c r="D103" s="10" t="str">
        <f ca="1">IFERROR(INDEX(MAESTRO!D:D,_xludf.AGGREGATE(15,6,ROW(MAESTRO!$B$3:$B$1000)/((MAESTRO!$B$3:$B$1000="ASMARTALC")*(UPPER(MAESTRO!$L$3:$L$1000)="CONFIRMADO")),ROWS($A$3:A103))),"")</f>
        <v/>
      </c>
      <c r="E103" s="10" t="str">
        <f ca="1">IFERROR(INDEX(MAESTRO!E:E,_xludf.AGGREGATE(15,6,ROW(MAESTRO!$B$3:$B$1000)/((MAESTRO!$B$3:$B$1000="ASMARTALC")*(UPPER(MAESTRO!$L$3:$L$1000)="CONFIRMADO")),ROWS($A$3:A103))),"")</f>
        <v/>
      </c>
      <c r="F103" s="10" t="str">
        <f ca="1">IFERROR(INDEX(MAESTRO!F:F,_xludf.AGGREGATE(15,6,ROW(MAESTRO!$B$3:$B$1000)/((MAESTRO!$B$3:$B$1000="ASMARTALC")*(UPPER(MAESTRO!$L$3:$L$1000)="CONFIRMADO")),ROWS($A$3:A103))),"")</f>
        <v/>
      </c>
      <c r="G103" s="10" t="str">
        <f ca="1">IFERROR(INDEX(MAESTRO!G:G,_xludf.AGGREGATE(15,6,ROW(MAESTRO!$B$3:$B$1000)/((MAESTRO!$B$3:$B$1000="ASMARTALC")*(UPPER(MAESTRO!$L$3:$L$1000)="CONFIRMADO")),ROWS($A$3:A103))),"")</f>
        <v/>
      </c>
      <c r="H103" s="10" t="str">
        <f ca="1">IFERROR(INDEX(MAESTRO!H:H,_xludf.AGGREGATE(15,6,ROW(MAESTRO!$B$3:$B$1000)/((MAESTRO!$B$3:$B$1000="ASMARTALC")*(UPPER(MAESTRO!$L$3:$L$1000)="CONFIRMADO")),ROWS($A$3:A103))),"")</f>
        <v/>
      </c>
      <c r="I103" s="10" t="str">
        <f ca="1">IFERROR(INDEX(MAESTRO!I:I,_xludf.AGGREGATE(15,6,ROW(MAESTRO!$B$3:$B$1000)/((MAESTRO!$B$3:$B$1000="ASMARTALC")*(UPPER(MAESTRO!$L$3:$L$1000)="CONFIRMADO")),ROWS($A$3:A103))),"")</f>
        <v/>
      </c>
      <c r="J103" s="10" t="str">
        <f ca="1">IFERROR(INDEX(MAESTRO!J:J,_xludf.AGGREGATE(15,6,ROW(MAESTRO!$B$3:$B$1000)/((MAESTRO!$B$3:$B$1000="ASMARTALC")*(UPPER(MAESTRO!$L$3:$L$1000)="CONFIRMADO")),ROWS($A$3:A103))),"")</f>
        <v/>
      </c>
      <c r="K103" s="10" t="str">
        <f ca="1">IFERROR(INDEX(MAESTRO!K:K,_xludf.AGGREGATE(15,6,ROW(MAESTRO!$B$3:$B$1000)/((MAESTRO!$B$3:$B$1000="ASMARTALC")*(UPPER(MAESTRO!$L$3:$L$1000)="CONFIRMADO")),ROWS($A$3:A103))),"")</f>
        <v/>
      </c>
      <c r="L103" s="10" t="str">
        <f ca="1">IFERROR(INDEX(MAESTRO!L:L,_xludf.AGGREGATE(15,6,ROW(MAESTRO!$B$3:$B$1000)/((MAESTRO!$B$3:$B$1000="ASMARTALC")*(UPPER(MAESTRO!$L$3:$L$1000)="CONFIRMADO")),ROWS($A$3:A103))),"")</f>
        <v/>
      </c>
      <c r="M103" s="10" t="str">
        <f ca="1">IFERROR(INDEX(MAESTRO!M:M,_xludf.AGGREGATE(15,6,ROW(MAESTRO!$B$3:$B$1000)/((MAESTRO!$B$3:$B$1000="ASMARTALC")*(UPPER(MAESTRO!$L$3:$L$1000)="CONFIRMADO")),ROWS($A$3:A103))),"")</f>
        <v/>
      </c>
      <c r="N103" s="10" t="str">
        <f ca="1">IFERROR(INDEX(MAESTRO!N:N,_xludf.AGGREGATE(15,6,ROW(MAESTRO!$B$3:$B$1000)/((MAESTRO!$B$3:$B$1000="ASMARTALC")*(UPPER(MAESTRO!$L$3:$L$1000)="CONFIRMADO")),ROWS($A$3:A103))),"")</f>
        <v/>
      </c>
      <c r="O103" s="10" t="str">
        <f ca="1">IFERROR(INDEX(MAESTRO!O:O,_xludf.AGGREGATE(15,6,ROW(MAESTRO!$B$3:$B$1000)/((MAESTRO!$B$3:$B$1000="ASMARTALC")*(UPPER(MAESTRO!$L$3:$L$1000)="CONFIRMADO")),ROWS($A$3:A103))),"")</f>
        <v/>
      </c>
      <c r="P103" s="10" t="str">
        <f ca="1">IFERROR(INDEX(MAESTRO!P:P,_xludf.AGGREGATE(15,6,ROW(MAESTRO!$B$3:$B$1000)/((MAESTRO!$B$3:$B$1000="ASMARTALC")*(UPPER(MAESTRO!$L$3:$L$1000)="CONFIRMADO")),ROWS($A$3:A103))),"")</f>
        <v/>
      </c>
      <c r="Q103" s="10" t="str">
        <f ca="1">IFERROR(INDEX(MAESTRO!Q:Q,_xludf.AGGREGATE(15,6,ROW(MAESTRO!$B$3:$B$1000)/((MAESTRO!$B$3:$B$1000="ASMARTALC")*(UPPER(MAESTRO!$L$3:$L$1000)="CONFIRMADO")),ROWS($A$3:A103))),"")</f>
        <v/>
      </c>
      <c r="R103" s="10" t="str">
        <f ca="1">IFERROR(INDEX(MAESTRO!R:R,_xludf.AGGREGATE(15,6,ROW(MAESTRO!$B$3:$B$1000)/((MAESTRO!$B$3:$B$1000="ASMARTALC")*(UPPER(MAESTRO!$L$3:$L$1000)="CONFIRMADO")),ROWS($A$3:A103))),"")</f>
        <v/>
      </c>
      <c r="S103" s="10" t="str">
        <f ca="1">IFERROR(INDEX(MAESTRO!S:S,_xludf.AGGREGATE(15,6,ROW(MAESTRO!$B$3:$B$1000)/((MAESTRO!$B$3:$B$1000="ASMARTALC")*(UPPER(MAESTRO!$L$3:$L$1000)="CONFIRMADO")),ROWS($A$3:A103))),"")</f>
        <v/>
      </c>
      <c r="T103" s="10" t="str">
        <f ca="1">IFERROR(INDEX(MAESTRO!T:T,_xludf.AGGREGATE(15,6,ROW(MAESTRO!$B$3:$B$1000)/((MAESTRO!$B$3:$B$1000="ASMARTALC")*(UPPER(MAESTRO!$L$3:$L$1000)="CONFIRMADO")),ROWS($A$3:A103))),"")</f>
        <v/>
      </c>
      <c r="U103" s="10" t="str">
        <f ca="1">IFERROR(INDEX(MAESTRO!U:U,_xludf.AGGREGATE(15,6,ROW(MAESTRO!$B$3:$B$1000)/((MAESTRO!$B$3:$B$1000="ASMARTALC")*(UPPER(MAESTRO!$L$3:$L$1000)="CONFIRMADO")),ROWS($A$3:A103))),"")</f>
        <v/>
      </c>
      <c r="V103" s="10" t="str">
        <f ca="1">IFERROR(INDEX(MAESTRO!V:V,_xludf.AGGREGATE(15,6,ROW(MAESTRO!$B$3:$B$1000)/((MAESTRO!$B$3:$B$1000="ASMARTALC")*(UPPER(MAESTRO!$L$3:$L$1000)="CONFIRMADO")),ROWS($A$3:A103))),"")</f>
        <v/>
      </c>
      <c r="W103" s="10" t="str">
        <f ca="1">IFERROR(INDEX(MAESTRO!W:W,_xludf.AGGREGATE(15,6,ROW(MAESTRO!$B$3:$B$1000)/((MAESTRO!$B$3:$B$1000="ASMARTALC")*(UPPER(MAESTRO!$L$3:$L$1000)="CONFIRMADO")),ROWS($A$3:A103))),"")</f>
        <v/>
      </c>
      <c r="X103" s="10" t="str">
        <f ca="1">IFERROR(INDEX(MAESTRO!X:X,_xludf.AGGREGATE(15,6,ROW(MAESTRO!$B$3:$B$1000)/((MAESTRO!$B$3:$B$1000="ASMARTALC")*(UPPER(MAESTRO!$L$3:$L$1000)="CONFIRMADO")),ROWS($A$3:A103))),"")</f>
        <v/>
      </c>
    </row>
    <row r="104" spans="1:24" ht="22.05" customHeight="1">
      <c r="A104" s="13" t="str">
        <f ca="1">IFERROR(INDEX(MAESTRO!A:A,_xludf.AGGREGATE(15,6,ROW(MAESTRO!$B$3:$B$1000)/((MAESTRO!$B$3:$B$1000="ASMARTALC")*(UPPER(MAESTRO!$L$3:$L$1000)="CONFIRMADO")),ROWS($A$3:A104))),"")</f>
        <v/>
      </c>
      <c r="B104" s="13" t="str">
        <f ca="1">IFERROR(INDEX(MAESTRO!B:B,_xludf.AGGREGATE(15,6,ROW(MAESTRO!$B$3:$B$1000)/((MAESTRO!$B$3:$B$1000="ASMARTALC")*(UPPER(MAESTRO!$L$3:$L$1000)="CONFIRMADO")),ROWS($A$3:A104))),"")</f>
        <v/>
      </c>
      <c r="C104" s="13" t="str">
        <f ca="1">IFERROR(INDEX(MAESTRO!C:C,_xludf.AGGREGATE(15,6,ROW(MAESTRO!$B$3:$B$1000)/((MAESTRO!$B$3:$B$1000="ASMARTALC")*(UPPER(MAESTRO!$L$3:$L$1000)="CONFIRMADO")),ROWS($A$3:A104))),"")</f>
        <v/>
      </c>
      <c r="D104" s="13" t="str">
        <f ca="1">IFERROR(INDEX(MAESTRO!D:D,_xludf.AGGREGATE(15,6,ROW(MAESTRO!$B$3:$B$1000)/((MAESTRO!$B$3:$B$1000="ASMARTALC")*(UPPER(MAESTRO!$L$3:$L$1000)="CONFIRMADO")),ROWS($A$3:A104))),"")</f>
        <v/>
      </c>
      <c r="E104" s="13" t="str">
        <f ca="1">IFERROR(INDEX(MAESTRO!E:E,_xludf.AGGREGATE(15,6,ROW(MAESTRO!$B$3:$B$1000)/((MAESTRO!$B$3:$B$1000="ASMARTALC")*(UPPER(MAESTRO!$L$3:$L$1000)="CONFIRMADO")),ROWS($A$3:A104))),"")</f>
        <v/>
      </c>
      <c r="F104" s="13" t="str">
        <f ca="1">IFERROR(INDEX(MAESTRO!F:F,_xludf.AGGREGATE(15,6,ROW(MAESTRO!$B$3:$B$1000)/((MAESTRO!$B$3:$B$1000="ASMARTALC")*(UPPER(MAESTRO!$L$3:$L$1000)="CONFIRMADO")),ROWS($A$3:A104))),"")</f>
        <v/>
      </c>
      <c r="G104" s="13" t="str">
        <f ca="1">IFERROR(INDEX(MAESTRO!G:G,_xludf.AGGREGATE(15,6,ROW(MAESTRO!$B$3:$B$1000)/((MAESTRO!$B$3:$B$1000="ASMARTALC")*(UPPER(MAESTRO!$L$3:$L$1000)="CONFIRMADO")),ROWS($A$3:A104))),"")</f>
        <v/>
      </c>
      <c r="H104" s="13" t="str">
        <f ca="1">IFERROR(INDEX(MAESTRO!H:H,_xludf.AGGREGATE(15,6,ROW(MAESTRO!$B$3:$B$1000)/((MAESTRO!$B$3:$B$1000="ASMARTALC")*(UPPER(MAESTRO!$L$3:$L$1000)="CONFIRMADO")),ROWS($A$3:A104))),"")</f>
        <v/>
      </c>
      <c r="I104" s="13" t="str">
        <f ca="1">IFERROR(INDEX(MAESTRO!I:I,_xludf.AGGREGATE(15,6,ROW(MAESTRO!$B$3:$B$1000)/((MAESTRO!$B$3:$B$1000="ASMARTALC")*(UPPER(MAESTRO!$L$3:$L$1000)="CONFIRMADO")),ROWS($A$3:A104))),"")</f>
        <v/>
      </c>
      <c r="J104" s="13" t="str">
        <f ca="1">IFERROR(INDEX(MAESTRO!J:J,_xludf.AGGREGATE(15,6,ROW(MAESTRO!$B$3:$B$1000)/((MAESTRO!$B$3:$B$1000="ASMARTALC")*(UPPER(MAESTRO!$L$3:$L$1000)="CONFIRMADO")),ROWS($A$3:A104))),"")</f>
        <v/>
      </c>
      <c r="K104" s="13" t="str">
        <f ca="1">IFERROR(INDEX(MAESTRO!K:K,_xludf.AGGREGATE(15,6,ROW(MAESTRO!$B$3:$B$1000)/((MAESTRO!$B$3:$B$1000="ASMARTALC")*(UPPER(MAESTRO!$L$3:$L$1000)="CONFIRMADO")),ROWS($A$3:A104))),"")</f>
        <v/>
      </c>
      <c r="L104" s="13" t="str">
        <f ca="1">IFERROR(INDEX(MAESTRO!L:L,_xludf.AGGREGATE(15,6,ROW(MAESTRO!$B$3:$B$1000)/((MAESTRO!$B$3:$B$1000="ASMARTALC")*(UPPER(MAESTRO!$L$3:$L$1000)="CONFIRMADO")),ROWS($A$3:A104))),"")</f>
        <v/>
      </c>
      <c r="M104" s="13" t="str">
        <f ca="1">IFERROR(INDEX(MAESTRO!M:M,_xludf.AGGREGATE(15,6,ROW(MAESTRO!$B$3:$B$1000)/((MAESTRO!$B$3:$B$1000="ASMARTALC")*(UPPER(MAESTRO!$L$3:$L$1000)="CONFIRMADO")),ROWS($A$3:A104))),"")</f>
        <v/>
      </c>
      <c r="N104" s="13" t="str">
        <f ca="1">IFERROR(INDEX(MAESTRO!N:N,_xludf.AGGREGATE(15,6,ROW(MAESTRO!$B$3:$B$1000)/((MAESTRO!$B$3:$B$1000="ASMARTALC")*(UPPER(MAESTRO!$L$3:$L$1000)="CONFIRMADO")),ROWS($A$3:A104))),"")</f>
        <v/>
      </c>
      <c r="O104" s="13" t="str">
        <f ca="1">IFERROR(INDEX(MAESTRO!O:O,_xludf.AGGREGATE(15,6,ROW(MAESTRO!$B$3:$B$1000)/((MAESTRO!$B$3:$B$1000="ASMARTALC")*(UPPER(MAESTRO!$L$3:$L$1000)="CONFIRMADO")),ROWS($A$3:A104))),"")</f>
        <v/>
      </c>
      <c r="P104" s="13" t="str">
        <f ca="1">IFERROR(INDEX(MAESTRO!P:P,_xludf.AGGREGATE(15,6,ROW(MAESTRO!$B$3:$B$1000)/((MAESTRO!$B$3:$B$1000="ASMARTALC")*(UPPER(MAESTRO!$L$3:$L$1000)="CONFIRMADO")),ROWS($A$3:A104))),"")</f>
        <v/>
      </c>
      <c r="Q104" s="13" t="str">
        <f ca="1">IFERROR(INDEX(MAESTRO!Q:Q,_xludf.AGGREGATE(15,6,ROW(MAESTRO!$B$3:$B$1000)/((MAESTRO!$B$3:$B$1000="ASMARTALC")*(UPPER(MAESTRO!$L$3:$L$1000)="CONFIRMADO")),ROWS($A$3:A104))),"")</f>
        <v/>
      </c>
      <c r="R104" s="13" t="str">
        <f ca="1">IFERROR(INDEX(MAESTRO!R:R,_xludf.AGGREGATE(15,6,ROW(MAESTRO!$B$3:$B$1000)/((MAESTRO!$B$3:$B$1000="ASMARTALC")*(UPPER(MAESTRO!$L$3:$L$1000)="CONFIRMADO")),ROWS($A$3:A104))),"")</f>
        <v/>
      </c>
      <c r="S104" s="13" t="str">
        <f ca="1">IFERROR(INDEX(MAESTRO!S:S,_xludf.AGGREGATE(15,6,ROW(MAESTRO!$B$3:$B$1000)/((MAESTRO!$B$3:$B$1000="ASMARTALC")*(UPPER(MAESTRO!$L$3:$L$1000)="CONFIRMADO")),ROWS($A$3:A104))),"")</f>
        <v/>
      </c>
      <c r="T104" s="13" t="str">
        <f ca="1">IFERROR(INDEX(MAESTRO!T:T,_xludf.AGGREGATE(15,6,ROW(MAESTRO!$B$3:$B$1000)/((MAESTRO!$B$3:$B$1000="ASMARTALC")*(UPPER(MAESTRO!$L$3:$L$1000)="CONFIRMADO")),ROWS($A$3:A104))),"")</f>
        <v/>
      </c>
      <c r="U104" s="13" t="str">
        <f ca="1">IFERROR(INDEX(MAESTRO!U:U,_xludf.AGGREGATE(15,6,ROW(MAESTRO!$B$3:$B$1000)/((MAESTRO!$B$3:$B$1000="ASMARTALC")*(UPPER(MAESTRO!$L$3:$L$1000)="CONFIRMADO")),ROWS($A$3:A104))),"")</f>
        <v/>
      </c>
      <c r="V104" s="13" t="str">
        <f ca="1">IFERROR(INDEX(MAESTRO!V:V,_xludf.AGGREGATE(15,6,ROW(MAESTRO!$B$3:$B$1000)/((MAESTRO!$B$3:$B$1000="ASMARTALC")*(UPPER(MAESTRO!$L$3:$L$1000)="CONFIRMADO")),ROWS($A$3:A104))),"")</f>
        <v/>
      </c>
      <c r="W104" s="13" t="str">
        <f ca="1">IFERROR(INDEX(MAESTRO!W:W,_xludf.AGGREGATE(15,6,ROW(MAESTRO!$B$3:$B$1000)/((MAESTRO!$B$3:$B$1000="ASMARTALC")*(UPPER(MAESTRO!$L$3:$L$1000)="CONFIRMADO")),ROWS($A$3:A104))),"")</f>
        <v/>
      </c>
      <c r="X104" s="13" t="str">
        <f ca="1">IFERROR(INDEX(MAESTRO!X:X,_xludf.AGGREGATE(15,6,ROW(MAESTRO!$B$3:$B$1000)/((MAESTRO!$B$3:$B$1000="ASMARTALC")*(UPPER(MAESTRO!$L$3:$L$1000)="CONFIRMADO")),ROWS($A$3:A104))),"")</f>
        <v/>
      </c>
    </row>
    <row r="105" spans="1:24" ht="22.05" customHeight="1">
      <c r="A105" s="10" t="str">
        <f ca="1">IFERROR(INDEX(MAESTRO!A:A,_xludf.AGGREGATE(15,6,ROW(MAESTRO!$B$3:$B$1000)/((MAESTRO!$B$3:$B$1000="ASMARTALC")*(UPPER(MAESTRO!$L$3:$L$1000)="CONFIRMADO")),ROWS($A$3:A105))),"")</f>
        <v/>
      </c>
      <c r="B105" s="10" t="str">
        <f ca="1">IFERROR(INDEX(MAESTRO!B:B,_xludf.AGGREGATE(15,6,ROW(MAESTRO!$B$3:$B$1000)/((MAESTRO!$B$3:$B$1000="ASMARTALC")*(UPPER(MAESTRO!$L$3:$L$1000)="CONFIRMADO")),ROWS($A$3:A105))),"")</f>
        <v/>
      </c>
      <c r="C105" s="10" t="str">
        <f ca="1">IFERROR(INDEX(MAESTRO!C:C,_xludf.AGGREGATE(15,6,ROW(MAESTRO!$B$3:$B$1000)/((MAESTRO!$B$3:$B$1000="ASMARTALC")*(UPPER(MAESTRO!$L$3:$L$1000)="CONFIRMADO")),ROWS($A$3:A105))),"")</f>
        <v/>
      </c>
      <c r="D105" s="10" t="str">
        <f ca="1">IFERROR(INDEX(MAESTRO!D:D,_xludf.AGGREGATE(15,6,ROW(MAESTRO!$B$3:$B$1000)/((MAESTRO!$B$3:$B$1000="ASMARTALC")*(UPPER(MAESTRO!$L$3:$L$1000)="CONFIRMADO")),ROWS($A$3:A105))),"")</f>
        <v/>
      </c>
      <c r="E105" s="10" t="str">
        <f ca="1">IFERROR(INDEX(MAESTRO!E:E,_xludf.AGGREGATE(15,6,ROW(MAESTRO!$B$3:$B$1000)/((MAESTRO!$B$3:$B$1000="ASMARTALC")*(UPPER(MAESTRO!$L$3:$L$1000)="CONFIRMADO")),ROWS($A$3:A105))),"")</f>
        <v/>
      </c>
      <c r="F105" s="10" t="str">
        <f ca="1">IFERROR(INDEX(MAESTRO!F:F,_xludf.AGGREGATE(15,6,ROW(MAESTRO!$B$3:$B$1000)/((MAESTRO!$B$3:$B$1000="ASMARTALC")*(UPPER(MAESTRO!$L$3:$L$1000)="CONFIRMADO")),ROWS($A$3:A105))),"")</f>
        <v/>
      </c>
      <c r="G105" s="10" t="str">
        <f ca="1">IFERROR(INDEX(MAESTRO!G:G,_xludf.AGGREGATE(15,6,ROW(MAESTRO!$B$3:$B$1000)/((MAESTRO!$B$3:$B$1000="ASMARTALC")*(UPPER(MAESTRO!$L$3:$L$1000)="CONFIRMADO")),ROWS($A$3:A105))),"")</f>
        <v/>
      </c>
      <c r="H105" s="10" t="str">
        <f ca="1">IFERROR(INDEX(MAESTRO!H:H,_xludf.AGGREGATE(15,6,ROW(MAESTRO!$B$3:$B$1000)/((MAESTRO!$B$3:$B$1000="ASMARTALC")*(UPPER(MAESTRO!$L$3:$L$1000)="CONFIRMADO")),ROWS($A$3:A105))),"")</f>
        <v/>
      </c>
      <c r="I105" s="10" t="str">
        <f ca="1">IFERROR(INDEX(MAESTRO!I:I,_xludf.AGGREGATE(15,6,ROW(MAESTRO!$B$3:$B$1000)/((MAESTRO!$B$3:$B$1000="ASMARTALC")*(UPPER(MAESTRO!$L$3:$L$1000)="CONFIRMADO")),ROWS($A$3:A105))),"")</f>
        <v/>
      </c>
      <c r="J105" s="10" t="str">
        <f ca="1">IFERROR(INDEX(MAESTRO!J:J,_xludf.AGGREGATE(15,6,ROW(MAESTRO!$B$3:$B$1000)/((MAESTRO!$B$3:$B$1000="ASMARTALC")*(UPPER(MAESTRO!$L$3:$L$1000)="CONFIRMADO")),ROWS($A$3:A105))),"")</f>
        <v/>
      </c>
      <c r="K105" s="10" t="str">
        <f ca="1">IFERROR(INDEX(MAESTRO!K:K,_xludf.AGGREGATE(15,6,ROW(MAESTRO!$B$3:$B$1000)/((MAESTRO!$B$3:$B$1000="ASMARTALC")*(UPPER(MAESTRO!$L$3:$L$1000)="CONFIRMADO")),ROWS($A$3:A105))),"")</f>
        <v/>
      </c>
      <c r="L105" s="10" t="str">
        <f ca="1">IFERROR(INDEX(MAESTRO!L:L,_xludf.AGGREGATE(15,6,ROW(MAESTRO!$B$3:$B$1000)/((MAESTRO!$B$3:$B$1000="ASMARTALC")*(UPPER(MAESTRO!$L$3:$L$1000)="CONFIRMADO")),ROWS($A$3:A105))),"")</f>
        <v/>
      </c>
      <c r="M105" s="10" t="str">
        <f ca="1">IFERROR(INDEX(MAESTRO!M:M,_xludf.AGGREGATE(15,6,ROW(MAESTRO!$B$3:$B$1000)/((MAESTRO!$B$3:$B$1000="ASMARTALC")*(UPPER(MAESTRO!$L$3:$L$1000)="CONFIRMADO")),ROWS($A$3:A105))),"")</f>
        <v/>
      </c>
      <c r="N105" s="10" t="str">
        <f ca="1">IFERROR(INDEX(MAESTRO!N:N,_xludf.AGGREGATE(15,6,ROW(MAESTRO!$B$3:$B$1000)/((MAESTRO!$B$3:$B$1000="ASMARTALC")*(UPPER(MAESTRO!$L$3:$L$1000)="CONFIRMADO")),ROWS($A$3:A105))),"")</f>
        <v/>
      </c>
      <c r="O105" s="10" t="str">
        <f ca="1">IFERROR(INDEX(MAESTRO!O:O,_xludf.AGGREGATE(15,6,ROW(MAESTRO!$B$3:$B$1000)/((MAESTRO!$B$3:$B$1000="ASMARTALC")*(UPPER(MAESTRO!$L$3:$L$1000)="CONFIRMADO")),ROWS($A$3:A105))),"")</f>
        <v/>
      </c>
      <c r="P105" s="10" t="str">
        <f ca="1">IFERROR(INDEX(MAESTRO!P:P,_xludf.AGGREGATE(15,6,ROW(MAESTRO!$B$3:$B$1000)/((MAESTRO!$B$3:$B$1000="ASMARTALC")*(UPPER(MAESTRO!$L$3:$L$1000)="CONFIRMADO")),ROWS($A$3:A105))),"")</f>
        <v/>
      </c>
      <c r="Q105" s="10" t="str">
        <f ca="1">IFERROR(INDEX(MAESTRO!Q:Q,_xludf.AGGREGATE(15,6,ROW(MAESTRO!$B$3:$B$1000)/((MAESTRO!$B$3:$B$1000="ASMARTALC")*(UPPER(MAESTRO!$L$3:$L$1000)="CONFIRMADO")),ROWS($A$3:A105))),"")</f>
        <v/>
      </c>
      <c r="R105" s="10" t="str">
        <f ca="1">IFERROR(INDEX(MAESTRO!R:R,_xludf.AGGREGATE(15,6,ROW(MAESTRO!$B$3:$B$1000)/((MAESTRO!$B$3:$B$1000="ASMARTALC")*(UPPER(MAESTRO!$L$3:$L$1000)="CONFIRMADO")),ROWS($A$3:A105))),"")</f>
        <v/>
      </c>
      <c r="S105" s="10" t="str">
        <f ca="1">IFERROR(INDEX(MAESTRO!S:S,_xludf.AGGREGATE(15,6,ROW(MAESTRO!$B$3:$B$1000)/((MAESTRO!$B$3:$B$1000="ASMARTALC")*(UPPER(MAESTRO!$L$3:$L$1000)="CONFIRMADO")),ROWS($A$3:A105))),"")</f>
        <v/>
      </c>
      <c r="T105" s="10" t="str">
        <f ca="1">IFERROR(INDEX(MAESTRO!T:T,_xludf.AGGREGATE(15,6,ROW(MAESTRO!$B$3:$B$1000)/((MAESTRO!$B$3:$B$1000="ASMARTALC")*(UPPER(MAESTRO!$L$3:$L$1000)="CONFIRMADO")),ROWS($A$3:A105))),"")</f>
        <v/>
      </c>
      <c r="U105" s="10" t="str">
        <f ca="1">IFERROR(INDEX(MAESTRO!U:U,_xludf.AGGREGATE(15,6,ROW(MAESTRO!$B$3:$B$1000)/((MAESTRO!$B$3:$B$1000="ASMARTALC")*(UPPER(MAESTRO!$L$3:$L$1000)="CONFIRMADO")),ROWS($A$3:A105))),"")</f>
        <v/>
      </c>
      <c r="V105" s="10" t="str">
        <f ca="1">IFERROR(INDEX(MAESTRO!V:V,_xludf.AGGREGATE(15,6,ROW(MAESTRO!$B$3:$B$1000)/((MAESTRO!$B$3:$B$1000="ASMARTALC")*(UPPER(MAESTRO!$L$3:$L$1000)="CONFIRMADO")),ROWS($A$3:A105))),"")</f>
        <v/>
      </c>
      <c r="W105" s="10" t="str">
        <f ca="1">IFERROR(INDEX(MAESTRO!W:W,_xludf.AGGREGATE(15,6,ROW(MAESTRO!$B$3:$B$1000)/((MAESTRO!$B$3:$B$1000="ASMARTALC")*(UPPER(MAESTRO!$L$3:$L$1000)="CONFIRMADO")),ROWS($A$3:A105))),"")</f>
        <v/>
      </c>
      <c r="X105" s="10" t="str">
        <f ca="1">IFERROR(INDEX(MAESTRO!X:X,_xludf.AGGREGATE(15,6,ROW(MAESTRO!$B$3:$B$1000)/((MAESTRO!$B$3:$B$1000="ASMARTALC")*(UPPER(MAESTRO!$L$3:$L$1000)="CONFIRMADO")),ROWS($A$3:A105))),"")</f>
        <v/>
      </c>
    </row>
    <row r="106" spans="1:24" ht="22.05" customHeight="1">
      <c r="A106" s="13" t="str">
        <f ca="1">IFERROR(INDEX(MAESTRO!A:A,_xludf.AGGREGATE(15,6,ROW(MAESTRO!$B$3:$B$1000)/((MAESTRO!$B$3:$B$1000="ASMARTALC")*(UPPER(MAESTRO!$L$3:$L$1000)="CONFIRMADO")),ROWS($A$3:A106))),"")</f>
        <v/>
      </c>
      <c r="B106" s="13" t="str">
        <f ca="1">IFERROR(INDEX(MAESTRO!B:B,_xludf.AGGREGATE(15,6,ROW(MAESTRO!$B$3:$B$1000)/((MAESTRO!$B$3:$B$1000="ASMARTALC")*(UPPER(MAESTRO!$L$3:$L$1000)="CONFIRMADO")),ROWS($A$3:A106))),"")</f>
        <v/>
      </c>
      <c r="C106" s="13" t="str">
        <f ca="1">IFERROR(INDEX(MAESTRO!C:C,_xludf.AGGREGATE(15,6,ROW(MAESTRO!$B$3:$B$1000)/((MAESTRO!$B$3:$B$1000="ASMARTALC")*(UPPER(MAESTRO!$L$3:$L$1000)="CONFIRMADO")),ROWS($A$3:A106))),"")</f>
        <v/>
      </c>
      <c r="D106" s="13" t="str">
        <f ca="1">IFERROR(INDEX(MAESTRO!D:D,_xludf.AGGREGATE(15,6,ROW(MAESTRO!$B$3:$B$1000)/((MAESTRO!$B$3:$B$1000="ASMARTALC")*(UPPER(MAESTRO!$L$3:$L$1000)="CONFIRMADO")),ROWS($A$3:A106))),"")</f>
        <v/>
      </c>
      <c r="E106" s="13" t="str">
        <f ca="1">IFERROR(INDEX(MAESTRO!E:E,_xludf.AGGREGATE(15,6,ROW(MAESTRO!$B$3:$B$1000)/((MAESTRO!$B$3:$B$1000="ASMARTALC")*(UPPER(MAESTRO!$L$3:$L$1000)="CONFIRMADO")),ROWS($A$3:A106))),"")</f>
        <v/>
      </c>
      <c r="F106" s="13" t="str">
        <f ca="1">IFERROR(INDEX(MAESTRO!F:F,_xludf.AGGREGATE(15,6,ROW(MAESTRO!$B$3:$B$1000)/((MAESTRO!$B$3:$B$1000="ASMARTALC")*(UPPER(MAESTRO!$L$3:$L$1000)="CONFIRMADO")),ROWS($A$3:A106))),"")</f>
        <v/>
      </c>
      <c r="G106" s="13" t="str">
        <f ca="1">IFERROR(INDEX(MAESTRO!G:G,_xludf.AGGREGATE(15,6,ROW(MAESTRO!$B$3:$B$1000)/((MAESTRO!$B$3:$B$1000="ASMARTALC")*(UPPER(MAESTRO!$L$3:$L$1000)="CONFIRMADO")),ROWS($A$3:A106))),"")</f>
        <v/>
      </c>
      <c r="H106" s="13" t="str">
        <f ca="1">IFERROR(INDEX(MAESTRO!H:H,_xludf.AGGREGATE(15,6,ROW(MAESTRO!$B$3:$B$1000)/((MAESTRO!$B$3:$B$1000="ASMARTALC")*(UPPER(MAESTRO!$L$3:$L$1000)="CONFIRMADO")),ROWS($A$3:A106))),"")</f>
        <v/>
      </c>
      <c r="I106" s="13" t="str">
        <f ca="1">IFERROR(INDEX(MAESTRO!I:I,_xludf.AGGREGATE(15,6,ROW(MAESTRO!$B$3:$B$1000)/((MAESTRO!$B$3:$B$1000="ASMARTALC")*(UPPER(MAESTRO!$L$3:$L$1000)="CONFIRMADO")),ROWS($A$3:A106))),"")</f>
        <v/>
      </c>
      <c r="J106" s="13" t="str">
        <f ca="1">IFERROR(INDEX(MAESTRO!J:J,_xludf.AGGREGATE(15,6,ROW(MAESTRO!$B$3:$B$1000)/((MAESTRO!$B$3:$B$1000="ASMARTALC")*(UPPER(MAESTRO!$L$3:$L$1000)="CONFIRMADO")),ROWS($A$3:A106))),"")</f>
        <v/>
      </c>
      <c r="K106" s="13" t="str">
        <f ca="1">IFERROR(INDEX(MAESTRO!K:K,_xludf.AGGREGATE(15,6,ROW(MAESTRO!$B$3:$B$1000)/((MAESTRO!$B$3:$B$1000="ASMARTALC")*(UPPER(MAESTRO!$L$3:$L$1000)="CONFIRMADO")),ROWS($A$3:A106))),"")</f>
        <v/>
      </c>
      <c r="L106" s="13" t="str">
        <f ca="1">IFERROR(INDEX(MAESTRO!L:L,_xludf.AGGREGATE(15,6,ROW(MAESTRO!$B$3:$B$1000)/((MAESTRO!$B$3:$B$1000="ASMARTALC")*(UPPER(MAESTRO!$L$3:$L$1000)="CONFIRMADO")),ROWS($A$3:A106))),"")</f>
        <v/>
      </c>
      <c r="M106" s="13" t="str">
        <f ca="1">IFERROR(INDEX(MAESTRO!M:M,_xludf.AGGREGATE(15,6,ROW(MAESTRO!$B$3:$B$1000)/((MAESTRO!$B$3:$B$1000="ASMARTALC")*(UPPER(MAESTRO!$L$3:$L$1000)="CONFIRMADO")),ROWS($A$3:A106))),"")</f>
        <v/>
      </c>
      <c r="N106" s="13" t="str">
        <f ca="1">IFERROR(INDEX(MAESTRO!N:N,_xludf.AGGREGATE(15,6,ROW(MAESTRO!$B$3:$B$1000)/((MAESTRO!$B$3:$B$1000="ASMARTALC")*(UPPER(MAESTRO!$L$3:$L$1000)="CONFIRMADO")),ROWS($A$3:A106))),"")</f>
        <v/>
      </c>
      <c r="O106" s="13" t="str">
        <f ca="1">IFERROR(INDEX(MAESTRO!O:O,_xludf.AGGREGATE(15,6,ROW(MAESTRO!$B$3:$B$1000)/((MAESTRO!$B$3:$B$1000="ASMARTALC")*(UPPER(MAESTRO!$L$3:$L$1000)="CONFIRMADO")),ROWS($A$3:A106))),"")</f>
        <v/>
      </c>
      <c r="P106" s="13" t="str">
        <f ca="1">IFERROR(INDEX(MAESTRO!P:P,_xludf.AGGREGATE(15,6,ROW(MAESTRO!$B$3:$B$1000)/((MAESTRO!$B$3:$B$1000="ASMARTALC")*(UPPER(MAESTRO!$L$3:$L$1000)="CONFIRMADO")),ROWS($A$3:A106))),"")</f>
        <v/>
      </c>
      <c r="Q106" s="13" t="str">
        <f ca="1">IFERROR(INDEX(MAESTRO!Q:Q,_xludf.AGGREGATE(15,6,ROW(MAESTRO!$B$3:$B$1000)/((MAESTRO!$B$3:$B$1000="ASMARTALC")*(UPPER(MAESTRO!$L$3:$L$1000)="CONFIRMADO")),ROWS($A$3:A106))),"")</f>
        <v/>
      </c>
      <c r="R106" s="13" t="str">
        <f ca="1">IFERROR(INDEX(MAESTRO!R:R,_xludf.AGGREGATE(15,6,ROW(MAESTRO!$B$3:$B$1000)/((MAESTRO!$B$3:$B$1000="ASMARTALC")*(UPPER(MAESTRO!$L$3:$L$1000)="CONFIRMADO")),ROWS($A$3:A106))),"")</f>
        <v/>
      </c>
      <c r="S106" s="13" t="str">
        <f ca="1">IFERROR(INDEX(MAESTRO!S:S,_xludf.AGGREGATE(15,6,ROW(MAESTRO!$B$3:$B$1000)/((MAESTRO!$B$3:$B$1000="ASMARTALC")*(UPPER(MAESTRO!$L$3:$L$1000)="CONFIRMADO")),ROWS($A$3:A106))),"")</f>
        <v/>
      </c>
      <c r="T106" s="13" t="str">
        <f ca="1">IFERROR(INDEX(MAESTRO!T:T,_xludf.AGGREGATE(15,6,ROW(MAESTRO!$B$3:$B$1000)/((MAESTRO!$B$3:$B$1000="ASMARTALC")*(UPPER(MAESTRO!$L$3:$L$1000)="CONFIRMADO")),ROWS($A$3:A106))),"")</f>
        <v/>
      </c>
      <c r="U106" s="13" t="str">
        <f ca="1">IFERROR(INDEX(MAESTRO!U:U,_xludf.AGGREGATE(15,6,ROW(MAESTRO!$B$3:$B$1000)/((MAESTRO!$B$3:$B$1000="ASMARTALC")*(UPPER(MAESTRO!$L$3:$L$1000)="CONFIRMADO")),ROWS($A$3:A106))),"")</f>
        <v/>
      </c>
      <c r="V106" s="13" t="str">
        <f ca="1">IFERROR(INDEX(MAESTRO!V:V,_xludf.AGGREGATE(15,6,ROW(MAESTRO!$B$3:$B$1000)/((MAESTRO!$B$3:$B$1000="ASMARTALC")*(UPPER(MAESTRO!$L$3:$L$1000)="CONFIRMADO")),ROWS($A$3:A106))),"")</f>
        <v/>
      </c>
      <c r="W106" s="13" t="str">
        <f ca="1">IFERROR(INDEX(MAESTRO!W:W,_xludf.AGGREGATE(15,6,ROW(MAESTRO!$B$3:$B$1000)/((MAESTRO!$B$3:$B$1000="ASMARTALC")*(UPPER(MAESTRO!$L$3:$L$1000)="CONFIRMADO")),ROWS($A$3:A106))),"")</f>
        <v/>
      </c>
      <c r="X106" s="13" t="str">
        <f ca="1">IFERROR(INDEX(MAESTRO!X:X,_xludf.AGGREGATE(15,6,ROW(MAESTRO!$B$3:$B$1000)/((MAESTRO!$B$3:$B$1000="ASMARTALC")*(UPPER(MAESTRO!$L$3:$L$1000)="CONFIRMADO")),ROWS($A$3:A106))),"")</f>
        <v/>
      </c>
    </row>
    <row r="107" spans="1:24" ht="22.05" customHeight="1">
      <c r="A107" s="10" t="str">
        <f ca="1">IFERROR(INDEX(MAESTRO!A:A,_xludf.AGGREGATE(15,6,ROW(MAESTRO!$B$3:$B$1000)/((MAESTRO!$B$3:$B$1000="ASMARTALC")*(UPPER(MAESTRO!$L$3:$L$1000)="CONFIRMADO")),ROWS($A$3:A107))),"")</f>
        <v/>
      </c>
      <c r="B107" s="10" t="str">
        <f ca="1">IFERROR(INDEX(MAESTRO!B:B,_xludf.AGGREGATE(15,6,ROW(MAESTRO!$B$3:$B$1000)/((MAESTRO!$B$3:$B$1000="ASMARTALC")*(UPPER(MAESTRO!$L$3:$L$1000)="CONFIRMADO")),ROWS($A$3:A107))),"")</f>
        <v/>
      </c>
      <c r="C107" s="10" t="str">
        <f ca="1">IFERROR(INDEX(MAESTRO!C:C,_xludf.AGGREGATE(15,6,ROW(MAESTRO!$B$3:$B$1000)/((MAESTRO!$B$3:$B$1000="ASMARTALC")*(UPPER(MAESTRO!$L$3:$L$1000)="CONFIRMADO")),ROWS($A$3:A107))),"")</f>
        <v/>
      </c>
      <c r="D107" s="10" t="str">
        <f ca="1">IFERROR(INDEX(MAESTRO!D:D,_xludf.AGGREGATE(15,6,ROW(MAESTRO!$B$3:$B$1000)/((MAESTRO!$B$3:$B$1000="ASMARTALC")*(UPPER(MAESTRO!$L$3:$L$1000)="CONFIRMADO")),ROWS($A$3:A107))),"")</f>
        <v/>
      </c>
      <c r="E107" s="10" t="str">
        <f ca="1">IFERROR(INDEX(MAESTRO!E:E,_xludf.AGGREGATE(15,6,ROW(MAESTRO!$B$3:$B$1000)/((MAESTRO!$B$3:$B$1000="ASMARTALC")*(UPPER(MAESTRO!$L$3:$L$1000)="CONFIRMADO")),ROWS($A$3:A107))),"")</f>
        <v/>
      </c>
      <c r="F107" s="10" t="str">
        <f ca="1">IFERROR(INDEX(MAESTRO!F:F,_xludf.AGGREGATE(15,6,ROW(MAESTRO!$B$3:$B$1000)/((MAESTRO!$B$3:$B$1000="ASMARTALC")*(UPPER(MAESTRO!$L$3:$L$1000)="CONFIRMADO")),ROWS($A$3:A107))),"")</f>
        <v/>
      </c>
      <c r="G107" s="10" t="str">
        <f ca="1">IFERROR(INDEX(MAESTRO!G:G,_xludf.AGGREGATE(15,6,ROW(MAESTRO!$B$3:$B$1000)/((MAESTRO!$B$3:$B$1000="ASMARTALC")*(UPPER(MAESTRO!$L$3:$L$1000)="CONFIRMADO")),ROWS($A$3:A107))),"")</f>
        <v/>
      </c>
      <c r="H107" s="10" t="str">
        <f ca="1">IFERROR(INDEX(MAESTRO!H:H,_xludf.AGGREGATE(15,6,ROW(MAESTRO!$B$3:$B$1000)/((MAESTRO!$B$3:$B$1000="ASMARTALC")*(UPPER(MAESTRO!$L$3:$L$1000)="CONFIRMADO")),ROWS($A$3:A107))),"")</f>
        <v/>
      </c>
      <c r="I107" s="10" t="str">
        <f ca="1">IFERROR(INDEX(MAESTRO!I:I,_xludf.AGGREGATE(15,6,ROW(MAESTRO!$B$3:$B$1000)/((MAESTRO!$B$3:$B$1000="ASMARTALC")*(UPPER(MAESTRO!$L$3:$L$1000)="CONFIRMADO")),ROWS($A$3:A107))),"")</f>
        <v/>
      </c>
      <c r="J107" s="10" t="str">
        <f ca="1">IFERROR(INDEX(MAESTRO!J:J,_xludf.AGGREGATE(15,6,ROW(MAESTRO!$B$3:$B$1000)/((MAESTRO!$B$3:$B$1000="ASMARTALC")*(UPPER(MAESTRO!$L$3:$L$1000)="CONFIRMADO")),ROWS($A$3:A107))),"")</f>
        <v/>
      </c>
      <c r="K107" s="10" t="str">
        <f ca="1">IFERROR(INDEX(MAESTRO!K:K,_xludf.AGGREGATE(15,6,ROW(MAESTRO!$B$3:$B$1000)/((MAESTRO!$B$3:$B$1000="ASMARTALC")*(UPPER(MAESTRO!$L$3:$L$1000)="CONFIRMADO")),ROWS($A$3:A107))),"")</f>
        <v/>
      </c>
      <c r="L107" s="10" t="str">
        <f ca="1">IFERROR(INDEX(MAESTRO!L:L,_xludf.AGGREGATE(15,6,ROW(MAESTRO!$B$3:$B$1000)/((MAESTRO!$B$3:$B$1000="ASMARTALC")*(UPPER(MAESTRO!$L$3:$L$1000)="CONFIRMADO")),ROWS($A$3:A107))),"")</f>
        <v/>
      </c>
      <c r="M107" s="10" t="str">
        <f ca="1">IFERROR(INDEX(MAESTRO!M:M,_xludf.AGGREGATE(15,6,ROW(MAESTRO!$B$3:$B$1000)/((MAESTRO!$B$3:$B$1000="ASMARTALC")*(UPPER(MAESTRO!$L$3:$L$1000)="CONFIRMADO")),ROWS($A$3:A107))),"")</f>
        <v/>
      </c>
      <c r="N107" s="10" t="str">
        <f ca="1">IFERROR(INDEX(MAESTRO!N:N,_xludf.AGGREGATE(15,6,ROW(MAESTRO!$B$3:$B$1000)/((MAESTRO!$B$3:$B$1000="ASMARTALC")*(UPPER(MAESTRO!$L$3:$L$1000)="CONFIRMADO")),ROWS($A$3:A107))),"")</f>
        <v/>
      </c>
      <c r="O107" s="10" t="str">
        <f ca="1">IFERROR(INDEX(MAESTRO!O:O,_xludf.AGGREGATE(15,6,ROW(MAESTRO!$B$3:$B$1000)/((MAESTRO!$B$3:$B$1000="ASMARTALC")*(UPPER(MAESTRO!$L$3:$L$1000)="CONFIRMADO")),ROWS($A$3:A107))),"")</f>
        <v/>
      </c>
      <c r="P107" s="10" t="str">
        <f ca="1">IFERROR(INDEX(MAESTRO!P:P,_xludf.AGGREGATE(15,6,ROW(MAESTRO!$B$3:$B$1000)/((MAESTRO!$B$3:$B$1000="ASMARTALC")*(UPPER(MAESTRO!$L$3:$L$1000)="CONFIRMADO")),ROWS($A$3:A107))),"")</f>
        <v/>
      </c>
      <c r="Q107" s="10" t="str">
        <f ca="1">IFERROR(INDEX(MAESTRO!Q:Q,_xludf.AGGREGATE(15,6,ROW(MAESTRO!$B$3:$B$1000)/((MAESTRO!$B$3:$B$1000="ASMARTALC")*(UPPER(MAESTRO!$L$3:$L$1000)="CONFIRMADO")),ROWS($A$3:A107))),"")</f>
        <v/>
      </c>
      <c r="R107" s="10" t="str">
        <f ca="1">IFERROR(INDEX(MAESTRO!R:R,_xludf.AGGREGATE(15,6,ROW(MAESTRO!$B$3:$B$1000)/((MAESTRO!$B$3:$B$1000="ASMARTALC")*(UPPER(MAESTRO!$L$3:$L$1000)="CONFIRMADO")),ROWS($A$3:A107))),"")</f>
        <v/>
      </c>
      <c r="S107" s="10" t="str">
        <f ca="1">IFERROR(INDEX(MAESTRO!S:S,_xludf.AGGREGATE(15,6,ROW(MAESTRO!$B$3:$B$1000)/((MAESTRO!$B$3:$B$1000="ASMARTALC")*(UPPER(MAESTRO!$L$3:$L$1000)="CONFIRMADO")),ROWS($A$3:A107))),"")</f>
        <v/>
      </c>
      <c r="T107" s="10" t="str">
        <f ca="1">IFERROR(INDEX(MAESTRO!T:T,_xludf.AGGREGATE(15,6,ROW(MAESTRO!$B$3:$B$1000)/((MAESTRO!$B$3:$B$1000="ASMARTALC")*(UPPER(MAESTRO!$L$3:$L$1000)="CONFIRMADO")),ROWS($A$3:A107))),"")</f>
        <v/>
      </c>
      <c r="U107" s="10" t="str">
        <f ca="1">IFERROR(INDEX(MAESTRO!U:U,_xludf.AGGREGATE(15,6,ROW(MAESTRO!$B$3:$B$1000)/((MAESTRO!$B$3:$B$1000="ASMARTALC")*(UPPER(MAESTRO!$L$3:$L$1000)="CONFIRMADO")),ROWS($A$3:A107))),"")</f>
        <v/>
      </c>
      <c r="V107" s="10" t="str">
        <f ca="1">IFERROR(INDEX(MAESTRO!V:V,_xludf.AGGREGATE(15,6,ROW(MAESTRO!$B$3:$B$1000)/((MAESTRO!$B$3:$B$1000="ASMARTALC")*(UPPER(MAESTRO!$L$3:$L$1000)="CONFIRMADO")),ROWS($A$3:A107))),"")</f>
        <v/>
      </c>
      <c r="W107" s="10" t="str">
        <f ca="1">IFERROR(INDEX(MAESTRO!W:W,_xludf.AGGREGATE(15,6,ROW(MAESTRO!$B$3:$B$1000)/((MAESTRO!$B$3:$B$1000="ASMARTALC")*(UPPER(MAESTRO!$L$3:$L$1000)="CONFIRMADO")),ROWS($A$3:A107))),"")</f>
        <v/>
      </c>
      <c r="X107" s="10" t="str">
        <f ca="1">IFERROR(INDEX(MAESTRO!X:X,_xludf.AGGREGATE(15,6,ROW(MAESTRO!$B$3:$B$1000)/((MAESTRO!$B$3:$B$1000="ASMARTALC")*(UPPER(MAESTRO!$L$3:$L$1000)="CONFIRMADO")),ROWS($A$3:A107))),"")</f>
        <v/>
      </c>
    </row>
    <row r="108" spans="1:24" ht="22.05" customHeight="1">
      <c r="A108" s="13" t="str">
        <f ca="1">IFERROR(INDEX(MAESTRO!A:A,_xludf.AGGREGATE(15,6,ROW(MAESTRO!$B$3:$B$1000)/((MAESTRO!$B$3:$B$1000="ASMARTALC")*(UPPER(MAESTRO!$L$3:$L$1000)="CONFIRMADO")),ROWS($A$3:A108))),"")</f>
        <v/>
      </c>
      <c r="B108" s="13" t="str">
        <f ca="1">IFERROR(INDEX(MAESTRO!B:B,_xludf.AGGREGATE(15,6,ROW(MAESTRO!$B$3:$B$1000)/((MAESTRO!$B$3:$B$1000="ASMARTALC")*(UPPER(MAESTRO!$L$3:$L$1000)="CONFIRMADO")),ROWS($A$3:A108))),"")</f>
        <v/>
      </c>
      <c r="C108" s="13" t="str">
        <f ca="1">IFERROR(INDEX(MAESTRO!C:C,_xludf.AGGREGATE(15,6,ROW(MAESTRO!$B$3:$B$1000)/((MAESTRO!$B$3:$B$1000="ASMARTALC")*(UPPER(MAESTRO!$L$3:$L$1000)="CONFIRMADO")),ROWS($A$3:A108))),"")</f>
        <v/>
      </c>
      <c r="D108" s="13" t="str">
        <f ca="1">IFERROR(INDEX(MAESTRO!D:D,_xludf.AGGREGATE(15,6,ROW(MAESTRO!$B$3:$B$1000)/((MAESTRO!$B$3:$B$1000="ASMARTALC")*(UPPER(MAESTRO!$L$3:$L$1000)="CONFIRMADO")),ROWS($A$3:A108))),"")</f>
        <v/>
      </c>
      <c r="E108" s="13" t="str">
        <f ca="1">IFERROR(INDEX(MAESTRO!E:E,_xludf.AGGREGATE(15,6,ROW(MAESTRO!$B$3:$B$1000)/((MAESTRO!$B$3:$B$1000="ASMARTALC")*(UPPER(MAESTRO!$L$3:$L$1000)="CONFIRMADO")),ROWS($A$3:A108))),"")</f>
        <v/>
      </c>
      <c r="F108" s="13" t="str">
        <f ca="1">IFERROR(INDEX(MAESTRO!F:F,_xludf.AGGREGATE(15,6,ROW(MAESTRO!$B$3:$B$1000)/((MAESTRO!$B$3:$B$1000="ASMARTALC")*(UPPER(MAESTRO!$L$3:$L$1000)="CONFIRMADO")),ROWS($A$3:A108))),"")</f>
        <v/>
      </c>
      <c r="G108" s="13" t="str">
        <f ca="1">IFERROR(INDEX(MAESTRO!G:G,_xludf.AGGREGATE(15,6,ROW(MAESTRO!$B$3:$B$1000)/((MAESTRO!$B$3:$B$1000="ASMARTALC")*(UPPER(MAESTRO!$L$3:$L$1000)="CONFIRMADO")),ROWS($A$3:A108))),"")</f>
        <v/>
      </c>
      <c r="H108" s="13" t="str">
        <f ca="1">IFERROR(INDEX(MAESTRO!H:H,_xludf.AGGREGATE(15,6,ROW(MAESTRO!$B$3:$B$1000)/((MAESTRO!$B$3:$B$1000="ASMARTALC")*(UPPER(MAESTRO!$L$3:$L$1000)="CONFIRMADO")),ROWS($A$3:A108))),"")</f>
        <v/>
      </c>
      <c r="I108" s="13" t="str">
        <f ca="1">IFERROR(INDEX(MAESTRO!I:I,_xludf.AGGREGATE(15,6,ROW(MAESTRO!$B$3:$B$1000)/((MAESTRO!$B$3:$B$1000="ASMARTALC")*(UPPER(MAESTRO!$L$3:$L$1000)="CONFIRMADO")),ROWS($A$3:A108))),"")</f>
        <v/>
      </c>
      <c r="J108" s="13" t="str">
        <f ca="1">IFERROR(INDEX(MAESTRO!J:J,_xludf.AGGREGATE(15,6,ROW(MAESTRO!$B$3:$B$1000)/((MAESTRO!$B$3:$B$1000="ASMARTALC")*(UPPER(MAESTRO!$L$3:$L$1000)="CONFIRMADO")),ROWS($A$3:A108))),"")</f>
        <v/>
      </c>
      <c r="K108" s="13" t="str">
        <f ca="1">IFERROR(INDEX(MAESTRO!K:K,_xludf.AGGREGATE(15,6,ROW(MAESTRO!$B$3:$B$1000)/((MAESTRO!$B$3:$B$1000="ASMARTALC")*(UPPER(MAESTRO!$L$3:$L$1000)="CONFIRMADO")),ROWS($A$3:A108))),"")</f>
        <v/>
      </c>
      <c r="L108" s="13" t="str">
        <f ca="1">IFERROR(INDEX(MAESTRO!L:L,_xludf.AGGREGATE(15,6,ROW(MAESTRO!$B$3:$B$1000)/((MAESTRO!$B$3:$B$1000="ASMARTALC")*(UPPER(MAESTRO!$L$3:$L$1000)="CONFIRMADO")),ROWS($A$3:A108))),"")</f>
        <v/>
      </c>
      <c r="M108" s="13" t="str">
        <f ca="1">IFERROR(INDEX(MAESTRO!M:M,_xludf.AGGREGATE(15,6,ROW(MAESTRO!$B$3:$B$1000)/((MAESTRO!$B$3:$B$1000="ASMARTALC")*(UPPER(MAESTRO!$L$3:$L$1000)="CONFIRMADO")),ROWS($A$3:A108))),"")</f>
        <v/>
      </c>
      <c r="N108" s="13" t="str">
        <f ca="1">IFERROR(INDEX(MAESTRO!N:N,_xludf.AGGREGATE(15,6,ROW(MAESTRO!$B$3:$B$1000)/((MAESTRO!$B$3:$B$1000="ASMARTALC")*(UPPER(MAESTRO!$L$3:$L$1000)="CONFIRMADO")),ROWS($A$3:A108))),"")</f>
        <v/>
      </c>
      <c r="O108" s="13" t="str">
        <f ca="1">IFERROR(INDEX(MAESTRO!O:O,_xludf.AGGREGATE(15,6,ROW(MAESTRO!$B$3:$B$1000)/((MAESTRO!$B$3:$B$1000="ASMARTALC")*(UPPER(MAESTRO!$L$3:$L$1000)="CONFIRMADO")),ROWS($A$3:A108))),"")</f>
        <v/>
      </c>
      <c r="P108" s="13" t="str">
        <f ca="1">IFERROR(INDEX(MAESTRO!P:P,_xludf.AGGREGATE(15,6,ROW(MAESTRO!$B$3:$B$1000)/((MAESTRO!$B$3:$B$1000="ASMARTALC")*(UPPER(MAESTRO!$L$3:$L$1000)="CONFIRMADO")),ROWS($A$3:A108))),"")</f>
        <v/>
      </c>
      <c r="Q108" s="13" t="str">
        <f ca="1">IFERROR(INDEX(MAESTRO!Q:Q,_xludf.AGGREGATE(15,6,ROW(MAESTRO!$B$3:$B$1000)/((MAESTRO!$B$3:$B$1000="ASMARTALC")*(UPPER(MAESTRO!$L$3:$L$1000)="CONFIRMADO")),ROWS($A$3:A108))),"")</f>
        <v/>
      </c>
      <c r="R108" s="13" t="str">
        <f ca="1">IFERROR(INDEX(MAESTRO!R:R,_xludf.AGGREGATE(15,6,ROW(MAESTRO!$B$3:$B$1000)/((MAESTRO!$B$3:$B$1000="ASMARTALC")*(UPPER(MAESTRO!$L$3:$L$1000)="CONFIRMADO")),ROWS($A$3:A108))),"")</f>
        <v/>
      </c>
      <c r="S108" s="13" t="str">
        <f ca="1">IFERROR(INDEX(MAESTRO!S:S,_xludf.AGGREGATE(15,6,ROW(MAESTRO!$B$3:$B$1000)/((MAESTRO!$B$3:$B$1000="ASMARTALC")*(UPPER(MAESTRO!$L$3:$L$1000)="CONFIRMADO")),ROWS($A$3:A108))),"")</f>
        <v/>
      </c>
      <c r="T108" s="13" t="str">
        <f ca="1">IFERROR(INDEX(MAESTRO!T:T,_xludf.AGGREGATE(15,6,ROW(MAESTRO!$B$3:$B$1000)/((MAESTRO!$B$3:$B$1000="ASMARTALC")*(UPPER(MAESTRO!$L$3:$L$1000)="CONFIRMADO")),ROWS($A$3:A108))),"")</f>
        <v/>
      </c>
      <c r="U108" s="13" t="str">
        <f ca="1">IFERROR(INDEX(MAESTRO!U:U,_xludf.AGGREGATE(15,6,ROW(MAESTRO!$B$3:$B$1000)/((MAESTRO!$B$3:$B$1000="ASMARTALC")*(UPPER(MAESTRO!$L$3:$L$1000)="CONFIRMADO")),ROWS($A$3:A108))),"")</f>
        <v/>
      </c>
      <c r="V108" s="13" t="str">
        <f ca="1">IFERROR(INDEX(MAESTRO!V:V,_xludf.AGGREGATE(15,6,ROW(MAESTRO!$B$3:$B$1000)/((MAESTRO!$B$3:$B$1000="ASMARTALC")*(UPPER(MAESTRO!$L$3:$L$1000)="CONFIRMADO")),ROWS($A$3:A108))),"")</f>
        <v/>
      </c>
      <c r="W108" s="13" t="str">
        <f ca="1">IFERROR(INDEX(MAESTRO!W:W,_xludf.AGGREGATE(15,6,ROW(MAESTRO!$B$3:$B$1000)/((MAESTRO!$B$3:$B$1000="ASMARTALC")*(UPPER(MAESTRO!$L$3:$L$1000)="CONFIRMADO")),ROWS($A$3:A108))),"")</f>
        <v/>
      </c>
      <c r="X108" s="13" t="str">
        <f ca="1">IFERROR(INDEX(MAESTRO!X:X,_xludf.AGGREGATE(15,6,ROW(MAESTRO!$B$3:$B$1000)/((MAESTRO!$B$3:$B$1000="ASMARTALC")*(UPPER(MAESTRO!$L$3:$L$1000)="CONFIRMADO")),ROWS($A$3:A108))),"")</f>
        <v/>
      </c>
    </row>
    <row r="109" spans="1:24" ht="22.05" customHeight="1">
      <c r="A109" s="10" t="str">
        <f ca="1">IFERROR(INDEX(MAESTRO!A:A,_xludf.AGGREGATE(15,6,ROW(MAESTRO!$B$3:$B$1000)/((MAESTRO!$B$3:$B$1000="ASMARTALC")*(UPPER(MAESTRO!$L$3:$L$1000)="CONFIRMADO")),ROWS($A$3:A109))),"")</f>
        <v/>
      </c>
      <c r="B109" s="10" t="str">
        <f ca="1">IFERROR(INDEX(MAESTRO!B:B,_xludf.AGGREGATE(15,6,ROW(MAESTRO!$B$3:$B$1000)/((MAESTRO!$B$3:$B$1000="ASMARTALC")*(UPPER(MAESTRO!$L$3:$L$1000)="CONFIRMADO")),ROWS($A$3:A109))),"")</f>
        <v/>
      </c>
      <c r="C109" s="10" t="str">
        <f ca="1">IFERROR(INDEX(MAESTRO!C:C,_xludf.AGGREGATE(15,6,ROW(MAESTRO!$B$3:$B$1000)/((MAESTRO!$B$3:$B$1000="ASMARTALC")*(UPPER(MAESTRO!$L$3:$L$1000)="CONFIRMADO")),ROWS($A$3:A109))),"")</f>
        <v/>
      </c>
      <c r="D109" s="10" t="str">
        <f ca="1">IFERROR(INDEX(MAESTRO!D:D,_xludf.AGGREGATE(15,6,ROW(MAESTRO!$B$3:$B$1000)/((MAESTRO!$B$3:$B$1000="ASMARTALC")*(UPPER(MAESTRO!$L$3:$L$1000)="CONFIRMADO")),ROWS($A$3:A109))),"")</f>
        <v/>
      </c>
      <c r="E109" s="10" t="str">
        <f ca="1">IFERROR(INDEX(MAESTRO!E:E,_xludf.AGGREGATE(15,6,ROW(MAESTRO!$B$3:$B$1000)/((MAESTRO!$B$3:$B$1000="ASMARTALC")*(UPPER(MAESTRO!$L$3:$L$1000)="CONFIRMADO")),ROWS($A$3:A109))),"")</f>
        <v/>
      </c>
      <c r="F109" s="10" t="str">
        <f ca="1">IFERROR(INDEX(MAESTRO!F:F,_xludf.AGGREGATE(15,6,ROW(MAESTRO!$B$3:$B$1000)/((MAESTRO!$B$3:$B$1000="ASMARTALC")*(UPPER(MAESTRO!$L$3:$L$1000)="CONFIRMADO")),ROWS($A$3:A109))),"")</f>
        <v/>
      </c>
      <c r="G109" s="10" t="str">
        <f ca="1">IFERROR(INDEX(MAESTRO!G:G,_xludf.AGGREGATE(15,6,ROW(MAESTRO!$B$3:$B$1000)/((MAESTRO!$B$3:$B$1000="ASMARTALC")*(UPPER(MAESTRO!$L$3:$L$1000)="CONFIRMADO")),ROWS($A$3:A109))),"")</f>
        <v/>
      </c>
      <c r="H109" s="10" t="str">
        <f ca="1">IFERROR(INDEX(MAESTRO!H:H,_xludf.AGGREGATE(15,6,ROW(MAESTRO!$B$3:$B$1000)/((MAESTRO!$B$3:$B$1000="ASMARTALC")*(UPPER(MAESTRO!$L$3:$L$1000)="CONFIRMADO")),ROWS($A$3:A109))),"")</f>
        <v/>
      </c>
      <c r="I109" s="10" t="str">
        <f ca="1">IFERROR(INDEX(MAESTRO!I:I,_xludf.AGGREGATE(15,6,ROW(MAESTRO!$B$3:$B$1000)/((MAESTRO!$B$3:$B$1000="ASMARTALC")*(UPPER(MAESTRO!$L$3:$L$1000)="CONFIRMADO")),ROWS($A$3:A109))),"")</f>
        <v/>
      </c>
      <c r="J109" s="10" t="str">
        <f ca="1">IFERROR(INDEX(MAESTRO!J:J,_xludf.AGGREGATE(15,6,ROW(MAESTRO!$B$3:$B$1000)/((MAESTRO!$B$3:$B$1000="ASMARTALC")*(UPPER(MAESTRO!$L$3:$L$1000)="CONFIRMADO")),ROWS($A$3:A109))),"")</f>
        <v/>
      </c>
      <c r="K109" s="10" t="str">
        <f ca="1">IFERROR(INDEX(MAESTRO!K:K,_xludf.AGGREGATE(15,6,ROW(MAESTRO!$B$3:$B$1000)/((MAESTRO!$B$3:$B$1000="ASMARTALC")*(UPPER(MAESTRO!$L$3:$L$1000)="CONFIRMADO")),ROWS($A$3:A109))),"")</f>
        <v/>
      </c>
      <c r="L109" s="10" t="str">
        <f ca="1">IFERROR(INDEX(MAESTRO!L:L,_xludf.AGGREGATE(15,6,ROW(MAESTRO!$B$3:$B$1000)/((MAESTRO!$B$3:$B$1000="ASMARTALC")*(UPPER(MAESTRO!$L$3:$L$1000)="CONFIRMADO")),ROWS($A$3:A109))),"")</f>
        <v/>
      </c>
      <c r="M109" s="10" t="str">
        <f ca="1">IFERROR(INDEX(MAESTRO!M:M,_xludf.AGGREGATE(15,6,ROW(MAESTRO!$B$3:$B$1000)/((MAESTRO!$B$3:$B$1000="ASMARTALC")*(UPPER(MAESTRO!$L$3:$L$1000)="CONFIRMADO")),ROWS($A$3:A109))),"")</f>
        <v/>
      </c>
      <c r="N109" s="10" t="str">
        <f ca="1">IFERROR(INDEX(MAESTRO!N:N,_xludf.AGGREGATE(15,6,ROW(MAESTRO!$B$3:$B$1000)/((MAESTRO!$B$3:$B$1000="ASMARTALC")*(UPPER(MAESTRO!$L$3:$L$1000)="CONFIRMADO")),ROWS($A$3:A109))),"")</f>
        <v/>
      </c>
      <c r="O109" s="10" t="str">
        <f ca="1">IFERROR(INDEX(MAESTRO!O:O,_xludf.AGGREGATE(15,6,ROW(MAESTRO!$B$3:$B$1000)/((MAESTRO!$B$3:$B$1000="ASMARTALC")*(UPPER(MAESTRO!$L$3:$L$1000)="CONFIRMADO")),ROWS($A$3:A109))),"")</f>
        <v/>
      </c>
      <c r="P109" s="10" t="str">
        <f ca="1">IFERROR(INDEX(MAESTRO!P:P,_xludf.AGGREGATE(15,6,ROW(MAESTRO!$B$3:$B$1000)/((MAESTRO!$B$3:$B$1000="ASMARTALC")*(UPPER(MAESTRO!$L$3:$L$1000)="CONFIRMADO")),ROWS($A$3:A109))),"")</f>
        <v/>
      </c>
      <c r="Q109" s="10" t="str">
        <f ca="1">IFERROR(INDEX(MAESTRO!Q:Q,_xludf.AGGREGATE(15,6,ROW(MAESTRO!$B$3:$B$1000)/((MAESTRO!$B$3:$B$1000="ASMARTALC")*(UPPER(MAESTRO!$L$3:$L$1000)="CONFIRMADO")),ROWS($A$3:A109))),"")</f>
        <v/>
      </c>
      <c r="R109" s="10" t="str">
        <f ca="1">IFERROR(INDEX(MAESTRO!R:R,_xludf.AGGREGATE(15,6,ROW(MAESTRO!$B$3:$B$1000)/((MAESTRO!$B$3:$B$1000="ASMARTALC")*(UPPER(MAESTRO!$L$3:$L$1000)="CONFIRMADO")),ROWS($A$3:A109))),"")</f>
        <v/>
      </c>
      <c r="S109" s="10" t="str">
        <f ca="1">IFERROR(INDEX(MAESTRO!S:S,_xludf.AGGREGATE(15,6,ROW(MAESTRO!$B$3:$B$1000)/((MAESTRO!$B$3:$B$1000="ASMARTALC")*(UPPER(MAESTRO!$L$3:$L$1000)="CONFIRMADO")),ROWS($A$3:A109))),"")</f>
        <v/>
      </c>
      <c r="T109" s="10" t="str">
        <f ca="1">IFERROR(INDEX(MAESTRO!T:T,_xludf.AGGREGATE(15,6,ROW(MAESTRO!$B$3:$B$1000)/((MAESTRO!$B$3:$B$1000="ASMARTALC")*(UPPER(MAESTRO!$L$3:$L$1000)="CONFIRMADO")),ROWS($A$3:A109))),"")</f>
        <v/>
      </c>
      <c r="U109" s="10" t="str">
        <f ca="1">IFERROR(INDEX(MAESTRO!U:U,_xludf.AGGREGATE(15,6,ROW(MAESTRO!$B$3:$B$1000)/((MAESTRO!$B$3:$B$1000="ASMARTALC")*(UPPER(MAESTRO!$L$3:$L$1000)="CONFIRMADO")),ROWS($A$3:A109))),"")</f>
        <v/>
      </c>
      <c r="V109" s="10" t="str">
        <f ca="1">IFERROR(INDEX(MAESTRO!V:V,_xludf.AGGREGATE(15,6,ROW(MAESTRO!$B$3:$B$1000)/((MAESTRO!$B$3:$B$1000="ASMARTALC")*(UPPER(MAESTRO!$L$3:$L$1000)="CONFIRMADO")),ROWS($A$3:A109))),"")</f>
        <v/>
      </c>
      <c r="W109" s="10" t="str">
        <f ca="1">IFERROR(INDEX(MAESTRO!W:W,_xludf.AGGREGATE(15,6,ROW(MAESTRO!$B$3:$B$1000)/((MAESTRO!$B$3:$B$1000="ASMARTALC")*(UPPER(MAESTRO!$L$3:$L$1000)="CONFIRMADO")),ROWS($A$3:A109))),"")</f>
        <v/>
      </c>
      <c r="X109" s="10" t="str">
        <f ca="1">IFERROR(INDEX(MAESTRO!X:X,_xludf.AGGREGATE(15,6,ROW(MAESTRO!$B$3:$B$1000)/((MAESTRO!$B$3:$B$1000="ASMARTALC")*(UPPER(MAESTRO!$L$3:$L$1000)="CONFIRMADO")),ROWS($A$3:A109))),"")</f>
        <v/>
      </c>
    </row>
    <row r="110" spans="1:24" ht="22.05" customHeight="1">
      <c r="A110" s="13" t="str">
        <f ca="1">IFERROR(INDEX(MAESTRO!A:A,_xludf.AGGREGATE(15,6,ROW(MAESTRO!$B$3:$B$1000)/((MAESTRO!$B$3:$B$1000="ASMARTALC")*(UPPER(MAESTRO!$L$3:$L$1000)="CONFIRMADO")),ROWS($A$3:A110))),"")</f>
        <v/>
      </c>
      <c r="B110" s="13" t="str">
        <f ca="1">IFERROR(INDEX(MAESTRO!B:B,_xludf.AGGREGATE(15,6,ROW(MAESTRO!$B$3:$B$1000)/((MAESTRO!$B$3:$B$1000="ASMARTALC")*(UPPER(MAESTRO!$L$3:$L$1000)="CONFIRMADO")),ROWS($A$3:A110))),"")</f>
        <v/>
      </c>
      <c r="C110" s="13" t="str">
        <f ca="1">IFERROR(INDEX(MAESTRO!C:C,_xludf.AGGREGATE(15,6,ROW(MAESTRO!$B$3:$B$1000)/((MAESTRO!$B$3:$B$1000="ASMARTALC")*(UPPER(MAESTRO!$L$3:$L$1000)="CONFIRMADO")),ROWS($A$3:A110))),"")</f>
        <v/>
      </c>
      <c r="D110" s="13" t="str">
        <f ca="1">IFERROR(INDEX(MAESTRO!D:D,_xludf.AGGREGATE(15,6,ROW(MAESTRO!$B$3:$B$1000)/((MAESTRO!$B$3:$B$1000="ASMARTALC")*(UPPER(MAESTRO!$L$3:$L$1000)="CONFIRMADO")),ROWS($A$3:A110))),"")</f>
        <v/>
      </c>
      <c r="E110" s="13" t="str">
        <f ca="1">IFERROR(INDEX(MAESTRO!E:E,_xludf.AGGREGATE(15,6,ROW(MAESTRO!$B$3:$B$1000)/((MAESTRO!$B$3:$B$1000="ASMARTALC")*(UPPER(MAESTRO!$L$3:$L$1000)="CONFIRMADO")),ROWS($A$3:A110))),"")</f>
        <v/>
      </c>
      <c r="F110" s="13" t="str">
        <f ca="1">IFERROR(INDEX(MAESTRO!F:F,_xludf.AGGREGATE(15,6,ROW(MAESTRO!$B$3:$B$1000)/((MAESTRO!$B$3:$B$1000="ASMARTALC")*(UPPER(MAESTRO!$L$3:$L$1000)="CONFIRMADO")),ROWS($A$3:A110))),"")</f>
        <v/>
      </c>
      <c r="G110" s="13" t="str">
        <f ca="1">IFERROR(INDEX(MAESTRO!G:G,_xludf.AGGREGATE(15,6,ROW(MAESTRO!$B$3:$B$1000)/((MAESTRO!$B$3:$B$1000="ASMARTALC")*(UPPER(MAESTRO!$L$3:$L$1000)="CONFIRMADO")),ROWS($A$3:A110))),"")</f>
        <v/>
      </c>
      <c r="H110" s="13" t="str">
        <f ca="1">IFERROR(INDEX(MAESTRO!H:H,_xludf.AGGREGATE(15,6,ROW(MAESTRO!$B$3:$B$1000)/((MAESTRO!$B$3:$B$1000="ASMARTALC")*(UPPER(MAESTRO!$L$3:$L$1000)="CONFIRMADO")),ROWS($A$3:A110))),"")</f>
        <v/>
      </c>
      <c r="I110" s="13" t="str">
        <f ca="1">IFERROR(INDEX(MAESTRO!I:I,_xludf.AGGREGATE(15,6,ROW(MAESTRO!$B$3:$B$1000)/((MAESTRO!$B$3:$B$1000="ASMARTALC")*(UPPER(MAESTRO!$L$3:$L$1000)="CONFIRMADO")),ROWS($A$3:A110))),"")</f>
        <v/>
      </c>
      <c r="J110" s="13" t="str">
        <f ca="1">IFERROR(INDEX(MAESTRO!J:J,_xludf.AGGREGATE(15,6,ROW(MAESTRO!$B$3:$B$1000)/((MAESTRO!$B$3:$B$1000="ASMARTALC")*(UPPER(MAESTRO!$L$3:$L$1000)="CONFIRMADO")),ROWS($A$3:A110))),"")</f>
        <v/>
      </c>
      <c r="K110" s="13" t="str">
        <f ca="1">IFERROR(INDEX(MAESTRO!K:K,_xludf.AGGREGATE(15,6,ROW(MAESTRO!$B$3:$B$1000)/((MAESTRO!$B$3:$B$1000="ASMARTALC")*(UPPER(MAESTRO!$L$3:$L$1000)="CONFIRMADO")),ROWS($A$3:A110))),"")</f>
        <v/>
      </c>
      <c r="L110" s="13" t="str">
        <f ca="1">IFERROR(INDEX(MAESTRO!L:L,_xludf.AGGREGATE(15,6,ROW(MAESTRO!$B$3:$B$1000)/((MAESTRO!$B$3:$B$1000="ASMARTALC")*(UPPER(MAESTRO!$L$3:$L$1000)="CONFIRMADO")),ROWS($A$3:A110))),"")</f>
        <v/>
      </c>
      <c r="M110" s="13" t="str">
        <f ca="1">IFERROR(INDEX(MAESTRO!M:M,_xludf.AGGREGATE(15,6,ROW(MAESTRO!$B$3:$B$1000)/((MAESTRO!$B$3:$B$1000="ASMARTALC")*(UPPER(MAESTRO!$L$3:$L$1000)="CONFIRMADO")),ROWS($A$3:A110))),"")</f>
        <v/>
      </c>
      <c r="N110" s="13" t="str">
        <f ca="1">IFERROR(INDEX(MAESTRO!N:N,_xludf.AGGREGATE(15,6,ROW(MAESTRO!$B$3:$B$1000)/((MAESTRO!$B$3:$B$1000="ASMARTALC")*(UPPER(MAESTRO!$L$3:$L$1000)="CONFIRMADO")),ROWS($A$3:A110))),"")</f>
        <v/>
      </c>
      <c r="O110" s="13" t="str">
        <f ca="1">IFERROR(INDEX(MAESTRO!O:O,_xludf.AGGREGATE(15,6,ROW(MAESTRO!$B$3:$B$1000)/((MAESTRO!$B$3:$B$1000="ASMARTALC")*(UPPER(MAESTRO!$L$3:$L$1000)="CONFIRMADO")),ROWS($A$3:A110))),"")</f>
        <v/>
      </c>
      <c r="P110" s="13" t="str">
        <f ca="1">IFERROR(INDEX(MAESTRO!P:P,_xludf.AGGREGATE(15,6,ROW(MAESTRO!$B$3:$B$1000)/((MAESTRO!$B$3:$B$1000="ASMARTALC")*(UPPER(MAESTRO!$L$3:$L$1000)="CONFIRMADO")),ROWS($A$3:A110))),"")</f>
        <v/>
      </c>
      <c r="Q110" s="13" t="str">
        <f ca="1">IFERROR(INDEX(MAESTRO!Q:Q,_xludf.AGGREGATE(15,6,ROW(MAESTRO!$B$3:$B$1000)/((MAESTRO!$B$3:$B$1000="ASMARTALC")*(UPPER(MAESTRO!$L$3:$L$1000)="CONFIRMADO")),ROWS($A$3:A110))),"")</f>
        <v/>
      </c>
      <c r="R110" s="13" t="str">
        <f ca="1">IFERROR(INDEX(MAESTRO!R:R,_xludf.AGGREGATE(15,6,ROW(MAESTRO!$B$3:$B$1000)/((MAESTRO!$B$3:$B$1000="ASMARTALC")*(UPPER(MAESTRO!$L$3:$L$1000)="CONFIRMADO")),ROWS($A$3:A110))),"")</f>
        <v/>
      </c>
      <c r="S110" s="13" t="str">
        <f ca="1">IFERROR(INDEX(MAESTRO!S:S,_xludf.AGGREGATE(15,6,ROW(MAESTRO!$B$3:$B$1000)/((MAESTRO!$B$3:$B$1000="ASMARTALC")*(UPPER(MAESTRO!$L$3:$L$1000)="CONFIRMADO")),ROWS($A$3:A110))),"")</f>
        <v/>
      </c>
      <c r="T110" s="13" t="str">
        <f ca="1">IFERROR(INDEX(MAESTRO!T:T,_xludf.AGGREGATE(15,6,ROW(MAESTRO!$B$3:$B$1000)/((MAESTRO!$B$3:$B$1000="ASMARTALC")*(UPPER(MAESTRO!$L$3:$L$1000)="CONFIRMADO")),ROWS($A$3:A110))),"")</f>
        <v/>
      </c>
      <c r="U110" s="13" t="str">
        <f ca="1">IFERROR(INDEX(MAESTRO!U:U,_xludf.AGGREGATE(15,6,ROW(MAESTRO!$B$3:$B$1000)/((MAESTRO!$B$3:$B$1000="ASMARTALC")*(UPPER(MAESTRO!$L$3:$L$1000)="CONFIRMADO")),ROWS($A$3:A110))),"")</f>
        <v/>
      </c>
      <c r="V110" s="13" t="str">
        <f ca="1">IFERROR(INDEX(MAESTRO!V:V,_xludf.AGGREGATE(15,6,ROW(MAESTRO!$B$3:$B$1000)/((MAESTRO!$B$3:$B$1000="ASMARTALC")*(UPPER(MAESTRO!$L$3:$L$1000)="CONFIRMADO")),ROWS($A$3:A110))),"")</f>
        <v/>
      </c>
      <c r="W110" s="13" t="str">
        <f ca="1">IFERROR(INDEX(MAESTRO!W:W,_xludf.AGGREGATE(15,6,ROW(MAESTRO!$B$3:$B$1000)/((MAESTRO!$B$3:$B$1000="ASMARTALC")*(UPPER(MAESTRO!$L$3:$L$1000)="CONFIRMADO")),ROWS($A$3:A110))),"")</f>
        <v/>
      </c>
      <c r="X110" s="13" t="str">
        <f ca="1">IFERROR(INDEX(MAESTRO!X:X,_xludf.AGGREGATE(15,6,ROW(MAESTRO!$B$3:$B$1000)/((MAESTRO!$B$3:$B$1000="ASMARTALC")*(UPPER(MAESTRO!$L$3:$L$1000)="CONFIRMADO")),ROWS($A$3:A110))),"")</f>
        <v/>
      </c>
    </row>
    <row r="111" spans="1:24" ht="22.05" customHeight="1">
      <c r="A111" s="10" t="str">
        <f ca="1">IFERROR(INDEX(MAESTRO!A:A,_xludf.AGGREGATE(15,6,ROW(MAESTRO!$B$3:$B$1000)/((MAESTRO!$B$3:$B$1000="ASMARTALC")*(UPPER(MAESTRO!$L$3:$L$1000)="CONFIRMADO")),ROWS($A$3:A111))),"")</f>
        <v/>
      </c>
      <c r="B111" s="10" t="str">
        <f ca="1">IFERROR(INDEX(MAESTRO!B:B,_xludf.AGGREGATE(15,6,ROW(MAESTRO!$B$3:$B$1000)/((MAESTRO!$B$3:$B$1000="ASMARTALC")*(UPPER(MAESTRO!$L$3:$L$1000)="CONFIRMADO")),ROWS($A$3:A111))),"")</f>
        <v/>
      </c>
      <c r="C111" s="10" t="str">
        <f ca="1">IFERROR(INDEX(MAESTRO!C:C,_xludf.AGGREGATE(15,6,ROW(MAESTRO!$B$3:$B$1000)/((MAESTRO!$B$3:$B$1000="ASMARTALC")*(UPPER(MAESTRO!$L$3:$L$1000)="CONFIRMADO")),ROWS($A$3:A111))),"")</f>
        <v/>
      </c>
      <c r="D111" s="10" t="str">
        <f ca="1">IFERROR(INDEX(MAESTRO!D:D,_xludf.AGGREGATE(15,6,ROW(MAESTRO!$B$3:$B$1000)/((MAESTRO!$B$3:$B$1000="ASMARTALC")*(UPPER(MAESTRO!$L$3:$L$1000)="CONFIRMADO")),ROWS($A$3:A111))),"")</f>
        <v/>
      </c>
      <c r="E111" s="10" t="str">
        <f ca="1">IFERROR(INDEX(MAESTRO!E:E,_xludf.AGGREGATE(15,6,ROW(MAESTRO!$B$3:$B$1000)/((MAESTRO!$B$3:$B$1000="ASMARTALC")*(UPPER(MAESTRO!$L$3:$L$1000)="CONFIRMADO")),ROWS($A$3:A111))),"")</f>
        <v/>
      </c>
      <c r="F111" s="10" t="str">
        <f ca="1">IFERROR(INDEX(MAESTRO!F:F,_xludf.AGGREGATE(15,6,ROW(MAESTRO!$B$3:$B$1000)/((MAESTRO!$B$3:$B$1000="ASMARTALC")*(UPPER(MAESTRO!$L$3:$L$1000)="CONFIRMADO")),ROWS($A$3:A111))),"")</f>
        <v/>
      </c>
      <c r="G111" s="10" t="str">
        <f ca="1">IFERROR(INDEX(MAESTRO!G:G,_xludf.AGGREGATE(15,6,ROW(MAESTRO!$B$3:$B$1000)/((MAESTRO!$B$3:$B$1000="ASMARTALC")*(UPPER(MAESTRO!$L$3:$L$1000)="CONFIRMADO")),ROWS($A$3:A111))),"")</f>
        <v/>
      </c>
      <c r="H111" s="10" t="str">
        <f ca="1">IFERROR(INDEX(MAESTRO!H:H,_xludf.AGGREGATE(15,6,ROW(MAESTRO!$B$3:$B$1000)/((MAESTRO!$B$3:$B$1000="ASMARTALC")*(UPPER(MAESTRO!$L$3:$L$1000)="CONFIRMADO")),ROWS($A$3:A111))),"")</f>
        <v/>
      </c>
      <c r="I111" s="10" t="str">
        <f ca="1">IFERROR(INDEX(MAESTRO!I:I,_xludf.AGGREGATE(15,6,ROW(MAESTRO!$B$3:$B$1000)/((MAESTRO!$B$3:$B$1000="ASMARTALC")*(UPPER(MAESTRO!$L$3:$L$1000)="CONFIRMADO")),ROWS($A$3:A111))),"")</f>
        <v/>
      </c>
      <c r="J111" s="10" t="str">
        <f ca="1">IFERROR(INDEX(MAESTRO!J:J,_xludf.AGGREGATE(15,6,ROW(MAESTRO!$B$3:$B$1000)/((MAESTRO!$B$3:$B$1000="ASMARTALC")*(UPPER(MAESTRO!$L$3:$L$1000)="CONFIRMADO")),ROWS($A$3:A111))),"")</f>
        <v/>
      </c>
      <c r="K111" s="10" t="str">
        <f ca="1">IFERROR(INDEX(MAESTRO!K:K,_xludf.AGGREGATE(15,6,ROW(MAESTRO!$B$3:$B$1000)/((MAESTRO!$B$3:$B$1000="ASMARTALC")*(UPPER(MAESTRO!$L$3:$L$1000)="CONFIRMADO")),ROWS($A$3:A111))),"")</f>
        <v/>
      </c>
      <c r="L111" s="10" t="str">
        <f ca="1">IFERROR(INDEX(MAESTRO!L:L,_xludf.AGGREGATE(15,6,ROW(MAESTRO!$B$3:$B$1000)/((MAESTRO!$B$3:$B$1000="ASMARTALC")*(UPPER(MAESTRO!$L$3:$L$1000)="CONFIRMADO")),ROWS($A$3:A111))),"")</f>
        <v/>
      </c>
      <c r="M111" s="10" t="str">
        <f ca="1">IFERROR(INDEX(MAESTRO!M:M,_xludf.AGGREGATE(15,6,ROW(MAESTRO!$B$3:$B$1000)/((MAESTRO!$B$3:$B$1000="ASMARTALC")*(UPPER(MAESTRO!$L$3:$L$1000)="CONFIRMADO")),ROWS($A$3:A111))),"")</f>
        <v/>
      </c>
      <c r="N111" s="10" t="str">
        <f ca="1">IFERROR(INDEX(MAESTRO!N:N,_xludf.AGGREGATE(15,6,ROW(MAESTRO!$B$3:$B$1000)/((MAESTRO!$B$3:$B$1000="ASMARTALC")*(UPPER(MAESTRO!$L$3:$L$1000)="CONFIRMADO")),ROWS($A$3:A111))),"")</f>
        <v/>
      </c>
      <c r="O111" s="10" t="str">
        <f ca="1">IFERROR(INDEX(MAESTRO!O:O,_xludf.AGGREGATE(15,6,ROW(MAESTRO!$B$3:$B$1000)/((MAESTRO!$B$3:$B$1000="ASMARTALC")*(UPPER(MAESTRO!$L$3:$L$1000)="CONFIRMADO")),ROWS($A$3:A111))),"")</f>
        <v/>
      </c>
      <c r="P111" s="10" t="str">
        <f ca="1">IFERROR(INDEX(MAESTRO!P:P,_xludf.AGGREGATE(15,6,ROW(MAESTRO!$B$3:$B$1000)/((MAESTRO!$B$3:$B$1000="ASMARTALC")*(UPPER(MAESTRO!$L$3:$L$1000)="CONFIRMADO")),ROWS($A$3:A111))),"")</f>
        <v/>
      </c>
      <c r="Q111" s="10" t="str">
        <f ca="1">IFERROR(INDEX(MAESTRO!Q:Q,_xludf.AGGREGATE(15,6,ROW(MAESTRO!$B$3:$B$1000)/((MAESTRO!$B$3:$B$1000="ASMARTALC")*(UPPER(MAESTRO!$L$3:$L$1000)="CONFIRMADO")),ROWS($A$3:A111))),"")</f>
        <v/>
      </c>
      <c r="R111" s="10" t="str">
        <f ca="1">IFERROR(INDEX(MAESTRO!R:R,_xludf.AGGREGATE(15,6,ROW(MAESTRO!$B$3:$B$1000)/((MAESTRO!$B$3:$B$1000="ASMARTALC")*(UPPER(MAESTRO!$L$3:$L$1000)="CONFIRMADO")),ROWS($A$3:A111))),"")</f>
        <v/>
      </c>
      <c r="S111" s="10" t="str">
        <f ca="1">IFERROR(INDEX(MAESTRO!S:S,_xludf.AGGREGATE(15,6,ROW(MAESTRO!$B$3:$B$1000)/((MAESTRO!$B$3:$B$1000="ASMARTALC")*(UPPER(MAESTRO!$L$3:$L$1000)="CONFIRMADO")),ROWS($A$3:A111))),"")</f>
        <v/>
      </c>
      <c r="T111" s="10" t="str">
        <f ca="1">IFERROR(INDEX(MAESTRO!T:T,_xludf.AGGREGATE(15,6,ROW(MAESTRO!$B$3:$B$1000)/((MAESTRO!$B$3:$B$1000="ASMARTALC")*(UPPER(MAESTRO!$L$3:$L$1000)="CONFIRMADO")),ROWS($A$3:A111))),"")</f>
        <v/>
      </c>
      <c r="U111" s="10" t="str">
        <f ca="1">IFERROR(INDEX(MAESTRO!U:U,_xludf.AGGREGATE(15,6,ROW(MAESTRO!$B$3:$B$1000)/((MAESTRO!$B$3:$B$1000="ASMARTALC")*(UPPER(MAESTRO!$L$3:$L$1000)="CONFIRMADO")),ROWS($A$3:A111))),"")</f>
        <v/>
      </c>
      <c r="V111" s="10" t="str">
        <f ca="1">IFERROR(INDEX(MAESTRO!V:V,_xludf.AGGREGATE(15,6,ROW(MAESTRO!$B$3:$B$1000)/((MAESTRO!$B$3:$B$1000="ASMARTALC")*(UPPER(MAESTRO!$L$3:$L$1000)="CONFIRMADO")),ROWS($A$3:A111))),"")</f>
        <v/>
      </c>
      <c r="W111" s="10" t="str">
        <f ca="1">IFERROR(INDEX(MAESTRO!W:W,_xludf.AGGREGATE(15,6,ROW(MAESTRO!$B$3:$B$1000)/((MAESTRO!$B$3:$B$1000="ASMARTALC")*(UPPER(MAESTRO!$L$3:$L$1000)="CONFIRMADO")),ROWS($A$3:A111))),"")</f>
        <v/>
      </c>
      <c r="X111" s="10" t="str">
        <f ca="1">IFERROR(INDEX(MAESTRO!X:X,_xludf.AGGREGATE(15,6,ROW(MAESTRO!$B$3:$B$1000)/((MAESTRO!$B$3:$B$1000="ASMARTALC")*(UPPER(MAESTRO!$L$3:$L$1000)="CONFIRMADO")),ROWS($A$3:A111))),"")</f>
        <v/>
      </c>
    </row>
    <row r="112" spans="1:24" ht="22.05" customHeight="1">
      <c r="A112" s="13" t="str">
        <f ca="1">IFERROR(INDEX(MAESTRO!A:A,_xludf.AGGREGATE(15,6,ROW(MAESTRO!$B$3:$B$1000)/((MAESTRO!$B$3:$B$1000="ASMARTALC")*(UPPER(MAESTRO!$L$3:$L$1000)="CONFIRMADO")),ROWS($A$3:A112))),"")</f>
        <v/>
      </c>
      <c r="B112" s="13" t="str">
        <f ca="1">IFERROR(INDEX(MAESTRO!B:B,_xludf.AGGREGATE(15,6,ROW(MAESTRO!$B$3:$B$1000)/((MAESTRO!$B$3:$B$1000="ASMARTALC")*(UPPER(MAESTRO!$L$3:$L$1000)="CONFIRMADO")),ROWS($A$3:A112))),"")</f>
        <v/>
      </c>
      <c r="C112" s="13" t="str">
        <f ca="1">IFERROR(INDEX(MAESTRO!C:C,_xludf.AGGREGATE(15,6,ROW(MAESTRO!$B$3:$B$1000)/((MAESTRO!$B$3:$B$1000="ASMARTALC")*(UPPER(MAESTRO!$L$3:$L$1000)="CONFIRMADO")),ROWS($A$3:A112))),"")</f>
        <v/>
      </c>
      <c r="D112" s="13" t="str">
        <f ca="1">IFERROR(INDEX(MAESTRO!D:D,_xludf.AGGREGATE(15,6,ROW(MAESTRO!$B$3:$B$1000)/((MAESTRO!$B$3:$B$1000="ASMARTALC")*(UPPER(MAESTRO!$L$3:$L$1000)="CONFIRMADO")),ROWS($A$3:A112))),"")</f>
        <v/>
      </c>
      <c r="E112" s="13" t="str">
        <f ca="1">IFERROR(INDEX(MAESTRO!E:E,_xludf.AGGREGATE(15,6,ROW(MAESTRO!$B$3:$B$1000)/((MAESTRO!$B$3:$B$1000="ASMARTALC")*(UPPER(MAESTRO!$L$3:$L$1000)="CONFIRMADO")),ROWS($A$3:A112))),"")</f>
        <v/>
      </c>
      <c r="F112" s="13" t="str">
        <f ca="1">IFERROR(INDEX(MAESTRO!F:F,_xludf.AGGREGATE(15,6,ROW(MAESTRO!$B$3:$B$1000)/((MAESTRO!$B$3:$B$1000="ASMARTALC")*(UPPER(MAESTRO!$L$3:$L$1000)="CONFIRMADO")),ROWS($A$3:A112))),"")</f>
        <v/>
      </c>
      <c r="G112" s="13" t="str">
        <f ca="1">IFERROR(INDEX(MAESTRO!G:G,_xludf.AGGREGATE(15,6,ROW(MAESTRO!$B$3:$B$1000)/((MAESTRO!$B$3:$B$1000="ASMARTALC")*(UPPER(MAESTRO!$L$3:$L$1000)="CONFIRMADO")),ROWS($A$3:A112))),"")</f>
        <v/>
      </c>
      <c r="H112" s="13" t="str">
        <f ca="1">IFERROR(INDEX(MAESTRO!H:H,_xludf.AGGREGATE(15,6,ROW(MAESTRO!$B$3:$B$1000)/((MAESTRO!$B$3:$B$1000="ASMARTALC")*(UPPER(MAESTRO!$L$3:$L$1000)="CONFIRMADO")),ROWS($A$3:A112))),"")</f>
        <v/>
      </c>
      <c r="I112" s="13" t="str">
        <f ca="1">IFERROR(INDEX(MAESTRO!I:I,_xludf.AGGREGATE(15,6,ROW(MAESTRO!$B$3:$B$1000)/((MAESTRO!$B$3:$B$1000="ASMARTALC")*(UPPER(MAESTRO!$L$3:$L$1000)="CONFIRMADO")),ROWS($A$3:A112))),"")</f>
        <v/>
      </c>
      <c r="J112" s="13" t="str">
        <f ca="1">IFERROR(INDEX(MAESTRO!J:J,_xludf.AGGREGATE(15,6,ROW(MAESTRO!$B$3:$B$1000)/((MAESTRO!$B$3:$B$1000="ASMARTALC")*(UPPER(MAESTRO!$L$3:$L$1000)="CONFIRMADO")),ROWS($A$3:A112))),"")</f>
        <v/>
      </c>
      <c r="K112" s="13" t="str">
        <f ca="1">IFERROR(INDEX(MAESTRO!K:K,_xludf.AGGREGATE(15,6,ROW(MAESTRO!$B$3:$B$1000)/((MAESTRO!$B$3:$B$1000="ASMARTALC")*(UPPER(MAESTRO!$L$3:$L$1000)="CONFIRMADO")),ROWS($A$3:A112))),"")</f>
        <v/>
      </c>
      <c r="L112" s="13" t="str">
        <f ca="1">IFERROR(INDEX(MAESTRO!L:L,_xludf.AGGREGATE(15,6,ROW(MAESTRO!$B$3:$B$1000)/((MAESTRO!$B$3:$B$1000="ASMARTALC")*(UPPER(MAESTRO!$L$3:$L$1000)="CONFIRMADO")),ROWS($A$3:A112))),"")</f>
        <v/>
      </c>
      <c r="M112" s="13" t="str">
        <f ca="1">IFERROR(INDEX(MAESTRO!M:M,_xludf.AGGREGATE(15,6,ROW(MAESTRO!$B$3:$B$1000)/((MAESTRO!$B$3:$B$1000="ASMARTALC")*(UPPER(MAESTRO!$L$3:$L$1000)="CONFIRMADO")),ROWS($A$3:A112))),"")</f>
        <v/>
      </c>
      <c r="N112" s="13" t="str">
        <f ca="1">IFERROR(INDEX(MAESTRO!N:N,_xludf.AGGREGATE(15,6,ROW(MAESTRO!$B$3:$B$1000)/((MAESTRO!$B$3:$B$1000="ASMARTALC")*(UPPER(MAESTRO!$L$3:$L$1000)="CONFIRMADO")),ROWS($A$3:A112))),"")</f>
        <v/>
      </c>
      <c r="O112" s="13" t="str">
        <f ca="1">IFERROR(INDEX(MAESTRO!O:O,_xludf.AGGREGATE(15,6,ROW(MAESTRO!$B$3:$B$1000)/((MAESTRO!$B$3:$B$1000="ASMARTALC")*(UPPER(MAESTRO!$L$3:$L$1000)="CONFIRMADO")),ROWS($A$3:A112))),"")</f>
        <v/>
      </c>
      <c r="P112" s="13" t="str">
        <f ca="1">IFERROR(INDEX(MAESTRO!P:P,_xludf.AGGREGATE(15,6,ROW(MAESTRO!$B$3:$B$1000)/((MAESTRO!$B$3:$B$1000="ASMARTALC")*(UPPER(MAESTRO!$L$3:$L$1000)="CONFIRMADO")),ROWS($A$3:A112))),"")</f>
        <v/>
      </c>
      <c r="Q112" s="13" t="str">
        <f ca="1">IFERROR(INDEX(MAESTRO!Q:Q,_xludf.AGGREGATE(15,6,ROW(MAESTRO!$B$3:$B$1000)/((MAESTRO!$B$3:$B$1000="ASMARTALC")*(UPPER(MAESTRO!$L$3:$L$1000)="CONFIRMADO")),ROWS($A$3:A112))),"")</f>
        <v/>
      </c>
      <c r="R112" s="13" t="str">
        <f ca="1">IFERROR(INDEX(MAESTRO!R:R,_xludf.AGGREGATE(15,6,ROW(MAESTRO!$B$3:$B$1000)/((MAESTRO!$B$3:$B$1000="ASMARTALC")*(UPPER(MAESTRO!$L$3:$L$1000)="CONFIRMADO")),ROWS($A$3:A112))),"")</f>
        <v/>
      </c>
      <c r="S112" s="13" t="str">
        <f ca="1">IFERROR(INDEX(MAESTRO!S:S,_xludf.AGGREGATE(15,6,ROW(MAESTRO!$B$3:$B$1000)/((MAESTRO!$B$3:$B$1000="ASMARTALC")*(UPPER(MAESTRO!$L$3:$L$1000)="CONFIRMADO")),ROWS($A$3:A112))),"")</f>
        <v/>
      </c>
      <c r="T112" s="13" t="str">
        <f ca="1">IFERROR(INDEX(MAESTRO!T:T,_xludf.AGGREGATE(15,6,ROW(MAESTRO!$B$3:$B$1000)/((MAESTRO!$B$3:$B$1000="ASMARTALC")*(UPPER(MAESTRO!$L$3:$L$1000)="CONFIRMADO")),ROWS($A$3:A112))),"")</f>
        <v/>
      </c>
      <c r="U112" s="13" t="str">
        <f ca="1">IFERROR(INDEX(MAESTRO!U:U,_xludf.AGGREGATE(15,6,ROW(MAESTRO!$B$3:$B$1000)/((MAESTRO!$B$3:$B$1000="ASMARTALC")*(UPPER(MAESTRO!$L$3:$L$1000)="CONFIRMADO")),ROWS($A$3:A112))),"")</f>
        <v/>
      </c>
      <c r="V112" s="13" t="str">
        <f ca="1">IFERROR(INDEX(MAESTRO!V:V,_xludf.AGGREGATE(15,6,ROW(MAESTRO!$B$3:$B$1000)/((MAESTRO!$B$3:$B$1000="ASMARTALC")*(UPPER(MAESTRO!$L$3:$L$1000)="CONFIRMADO")),ROWS($A$3:A112))),"")</f>
        <v/>
      </c>
      <c r="W112" s="13" t="str">
        <f ca="1">IFERROR(INDEX(MAESTRO!W:W,_xludf.AGGREGATE(15,6,ROW(MAESTRO!$B$3:$B$1000)/((MAESTRO!$B$3:$B$1000="ASMARTALC")*(UPPER(MAESTRO!$L$3:$L$1000)="CONFIRMADO")),ROWS($A$3:A112))),"")</f>
        <v/>
      </c>
      <c r="X112" s="13" t="str">
        <f ca="1">IFERROR(INDEX(MAESTRO!X:X,_xludf.AGGREGATE(15,6,ROW(MAESTRO!$B$3:$B$1000)/((MAESTRO!$B$3:$B$1000="ASMARTALC")*(UPPER(MAESTRO!$L$3:$L$1000)="CONFIRMADO")),ROWS($A$3:A112))),"")</f>
        <v/>
      </c>
    </row>
    <row r="113" spans="1:24" ht="22.05" customHeight="1">
      <c r="A113" s="10" t="str">
        <f ca="1">IFERROR(INDEX(MAESTRO!A:A,_xludf.AGGREGATE(15,6,ROW(MAESTRO!$B$3:$B$1000)/((MAESTRO!$B$3:$B$1000="ASMARTALC")*(UPPER(MAESTRO!$L$3:$L$1000)="CONFIRMADO")),ROWS($A$3:A113))),"")</f>
        <v/>
      </c>
      <c r="B113" s="10" t="str">
        <f ca="1">IFERROR(INDEX(MAESTRO!B:B,_xludf.AGGREGATE(15,6,ROW(MAESTRO!$B$3:$B$1000)/((MAESTRO!$B$3:$B$1000="ASMARTALC")*(UPPER(MAESTRO!$L$3:$L$1000)="CONFIRMADO")),ROWS($A$3:A113))),"")</f>
        <v/>
      </c>
      <c r="C113" s="10" t="str">
        <f ca="1">IFERROR(INDEX(MAESTRO!C:C,_xludf.AGGREGATE(15,6,ROW(MAESTRO!$B$3:$B$1000)/((MAESTRO!$B$3:$B$1000="ASMARTALC")*(UPPER(MAESTRO!$L$3:$L$1000)="CONFIRMADO")),ROWS($A$3:A113))),"")</f>
        <v/>
      </c>
      <c r="D113" s="10" t="str">
        <f ca="1">IFERROR(INDEX(MAESTRO!D:D,_xludf.AGGREGATE(15,6,ROW(MAESTRO!$B$3:$B$1000)/((MAESTRO!$B$3:$B$1000="ASMARTALC")*(UPPER(MAESTRO!$L$3:$L$1000)="CONFIRMADO")),ROWS($A$3:A113))),"")</f>
        <v/>
      </c>
      <c r="E113" s="10" t="str">
        <f ca="1">IFERROR(INDEX(MAESTRO!E:E,_xludf.AGGREGATE(15,6,ROW(MAESTRO!$B$3:$B$1000)/((MAESTRO!$B$3:$B$1000="ASMARTALC")*(UPPER(MAESTRO!$L$3:$L$1000)="CONFIRMADO")),ROWS($A$3:A113))),"")</f>
        <v/>
      </c>
      <c r="F113" s="10" t="str">
        <f ca="1">IFERROR(INDEX(MAESTRO!F:F,_xludf.AGGREGATE(15,6,ROW(MAESTRO!$B$3:$B$1000)/((MAESTRO!$B$3:$B$1000="ASMARTALC")*(UPPER(MAESTRO!$L$3:$L$1000)="CONFIRMADO")),ROWS($A$3:A113))),"")</f>
        <v/>
      </c>
      <c r="G113" s="10" t="str">
        <f ca="1">IFERROR(INDEX(MAESTRO!G:G,_xludf.AGGREGATE(15,6,ROW(MAESTRO!$B$3:$B$1000)/((MAESTRO!$B$3:$B$1000="ASMARTALC")*(UPPER(MAESTRO!$L$3:$L$1000)="CONFIRMADO")),ROWS($A$3:A113))),"")</f>
        <v/>
      </c>
      <c r="H113" s="10" t="str">
        <f ca="1">IFERROR(INDEX(MAESTRO!H:H,_xludf.AGGREGATE(15,6,ROW(MAESTRO!$B$3:$B$1000)/((MAESTRO!$B$3:$B$1000="ASMARTALC")*(UPPER(MAESTRO!$L$3:$L$1000)="CONFIRMADO")),ROWS($A$3:A113))),"")</f>
        <v/>
      </c>
      <c r="I113" s="10" t="str">
        <f ca="1">IFERROR(INDEX(MAESTRO!I:I,_xludf.AGGREGATE(15,6,ROW(MAESTRO!$B$3:$B$1000)/((MAESTRO!$B$3:$B$1000="ASMARTALC")*(UPPER(MAESTRO!$L$3:$L$1000)="CONFIRMADO")),ROWS($A$3:A113))),"")</f>
        <v/>
      </c>
      <c r="J113" s="10" t="str">
        <f ca="1">IFERROR(INDEX(MAESTRO!J:J,_xludf.AGGREGATE(15,6,ROW(MAESTRO!$B$3:$B$1000)/((MAESTRO!$B$3:$B$1000="ASMARTALC")*(UPPER(MAESTRO!$L$3:$L$1000)="CONFIRMADO")),ROWS($A$3:A113))),"")</f>
        <v/>
      </c>
      <c r="K113" s="10" t="str">
        <f ca="1">IFERROR(INDEX(MAESTRO!K:K,_xludf.AGGREGATE(15,6,ROW(MAESTRO!$B$3:$B$1000)/((MAESTRO!$B$3:$B$1000="ASMARTALC")*(UPPER(MAESTRO!$L$3:$L$1000)="CONFIRMADO")),ROWS($A$3:A113))),"")</f>
        <v/>
      </c>
      <c r="L113" s="10" t="str">
        <f ca="1">IFERROR(INDEX(MAESTRO!L:L,_xludf.AGGREGATE(15,6,ROW(MAESTRO!$B$3:$B$1000)/((MAESTRO!$B$3:$B$1000="ASMARTALC")*(UPPER(MAESTRO!$L$3:$L$1000)="CONFIRMADO")),ROWS($A$3:A113))),"")</f>
        <v/>
      </c>
      <c r="M113" s="10" t="str">
        <f ca="1">IFERROR(INDEX(MAESTRO!M:M,_xludf.AGGREGATE(15,6,ROW(MAESTRO!$B$3:$B$1000)/((MAESTRO!$B$3:$B$1000="ASMARTALC")*(UPPER(MAESTRO!$L$3:$L$1000)="CONFIRMADO")),ROWS($A$3:A113))),"")</f>
        <v/>
      </c>
      <c r="N113" s="10" t="str">
        <f ca="1">IFERROR(INDEX(MAESTRO!N:N,_xludf.AGGREGATE(15,6,ROW(MAESTRO!$B$3:$B$1000)/((MAESTRO!$B$3:$B$1000="ASMARTALC")*(UPPER(MAESTRO!$L$3:$L$1000)="CONFIRMADO")),ROWS($A$3:A113))),"")</f>
        <v/>
      </c>
      <c r="O113" s="10" t="str">
        <f ca="1">IFERROR(INDEX(MAESTRO!O:O,_xludf.AGGREGATE(15,6,ROW(MAESTRO!$B$3:$B$1000)/((MAESTRO!$B$3:$B$1000="ASMARTALC")*(UPPER(MAESTRO!$L$3:$L$1000)="CONFIRMADO")),ROWS($A$3:A113))),"")</f>
        <v/>
      </c>
      <c r="P113" s="10" t="str">
        <f ca="1">IFERROR(INDEX(MAESTRO!P:P,_xludf.AGGREGATE(15,6,ROW(MAESTRO!$B$3:$B$1000)/((MAESTRO!$B$3:$B$1000="ASMARTALC")*(UPPER(MAESTRO!$L$3:$L$1000)="CONFIRMADO")),ROWS($A$3:A113))),"")</f>
        <v/>
      </c>
      <c r="Q113" s="10" t="str">
        <f ca="1">IFERROR(INDEX(MAESTRO!Q:Q,_xludf.AGGREGATE(15,6,ROW(MAESTRO!$B$3:$B$1000)/((MAESTRO!$B$3:$B$1000="ASMARTALC")*(UPPER(MAESTRO!$L$3:$L$1000)="CONFIRMADO")),ROWS($A$3:A113))),"")</f>
        <v/>
      </c>
      <c r="R113" s="10" t="str">
        <f ca="1">IFERROR(INDEX(MAESTRO!R:R,_xludf.AGGREGATE(15,6,ROW(MAESTRO!$B$3:$B$1000)/((MAESTRO!$B$3:$B$1000="ASMARTALC")*(UPPER(MAESTRO!$L$3:$L$1000)="CONFIRMADO")),ROWS($A$3:A113))),"")</f>
        <v/>
      </c>
      <c r="S113" s="10" t="str">
        <f ca="1">IFERROR(INDEX(MAESTRO!S:S,_xludf.AGGREGATE(15,6,ROW(MAESTRO!$B$3:$B$1000)/((MAESTRO!$B$3:$B$1000="ASMARTALC")*(UPPER(MAESTRO!$L$3:$L$1000)="CONFIRMADO")),ROWS($A$3:A113))),"")</f>
        <v/>
      </c>
      <c r="T113" s="10" t="str">
        <f ca="1">IFERROR(INDEX(MAESTRO!T:T,_xludf.AGGREGATE(15,6,ROW(MAESTRO!$B$3:$B$1000)/((MAESTRO!$B$3:$B$1000="ASMARTALC")*(UPPER(MAESTRO!$L$3:$L$1000)="CONFIRMADO")),ROWS($A$3:A113))),"")</f>
        <v/>
      </c>
      <c r="U113" s="10" t="str">
        <f ca="1">IFERROR(INDEX(MAESTRO!U:U,_xludf.AGGREGATE(15,6,ROW(MAESTRO!$B$3:$B$1000)/((MAESTRO!$B$3:$B$1000="ASMARTALC")*(UPPER(MAESTRO!$L$3:$L$1000)="CONFIRMADO")),ROWS($A$3:A113))),"")</f>
        <v/>
      </c>
      <c r="V113" s="10" t="str">
        <f ca="1">IFERROR(INDEX(MAESTRO!V:V,_xludf.AGGREGATE(15,6,ROW(MAESTRO!$B$3:$B$1000)/((MAESTRO!$B$3:$B$1000="ASMARTALC")*(UPPER(MAESTRO!$L$3:$L$1000)="CONFIRMADO")),ROWS($A$3:A113))),"")</f>
        <v/>
      </c>
      <c r="W113" s="10" t="str">
        <f ca="1">IFERROR(INDEX(MAESTRO!W:W,_xludf.AGGREGATE(15,6,ROW(MAESTRO!$B$3:$B$1000)/((MAESTRO!$B$3:$B$1000="ASMARTALC")*(UPPER(MAESTRO!$L$3:$L$1000)="CONFIRMADO")),ROWS($A$3:A113))),"")</f>
        <v/>
      </c>
      <c r="X113" s="10" t="str">
        <f ca="1">IFERROR(INDEX(MAESTRO!X:X,_xludf.AGGREGATE(15,6,ROW(MAESTRO!$B$3:$B$1000)/((MAESTRO!$B$3:$B$1000="ASMARTALC")*(UPPER(MAESTRO!$L$3:$L$1000)="CONFIRMADO")),ROWS($A$3:A113))),"")</f>
        <v/>
      </c>
    </row>
    <row r="114" spans="1:24" ht="22.05" customHeight="1">
      <c r="A114" s="13" t="str">
        <f ca="1">IFERROR(INDEX(MAESTRO!A:A,_xludf.AGGREGATE(15,6,ROW(MAESTRO!$B$3:$B$1000)/((MAESTRO!$B$3:$B$1000="ASMARTALC")*(UPPER(MAESTRO!$L$3:$L$1000)="CONFIRMADO")),ROWS($A$3:A114))),"")</f>
        <v/>
      </c>
      <c r="B114" s="13" t="str">
        <f ca="1">IFERROR(INDEX(MAESTRO!B:B,_xludf.AGGREGATE(15,6,ROW(MAESTRO!$B$3:$B$1000)/((MAESTRO!$B$3:$B$1000="ASMARTALC")*(UPPER(MAESTRO!$L$3:$L$1000)="CONFIRMADO")),ROWS($A$3:A114))),"")</f>
        <v/>
      </c>
      <c r="C114" s="13" t="str">
        <f ca="1">IFERROR(INDEX(MAESTRO!C:C,_xludf.AGGREGATE(15,6,ROW(MAESTRO!$B$3:$B$1000)/((MAESTRO!$B$3:$B$1000="ASMARTALC")*(UPPER(MAESTRO!$L$3:$L$1000)="CONFIRMADO")),ROWS($A$3:A114))),"")</f>
        <v/>
      </c>
      <c r="D114" s="13" t="str">
        <f ca="1">IFERROR(INDEX(MAESTRO!D:D,_xludf.AGGREGATE(15,6,ROW(MAESTRO!$B$3:$B$1000)/((MAESTRO!$B$3:$B$1000="ASMARTALC")*(UPPER(MAESTRO!$L$3:$L$1000)="CONFIRMADO")),ROWS($A$3:A114))),"")</f>
        <v/>
      </c>
      <c r="E114" s="13" t="str">
        <f ca="1">IFERROR(INDEX(MAESTRO!E:E,_xludf.AGGREGATE(15,6,ROW(MAESTRO!$B$3:$B$1000)/((MAESTRO!$B$3:$B$1000="ASMARTALC")*(UPPER(MAESTRO!$L$3:$L$1000)="CONFIRMADO")),ROWS($A$3:A114))),"")</f>
        <v/>
      </c>
      <c r="F114" s="13" t="str">
        <f ca="1">IFERROR(INDEX(MAESTRO!F:F,_xludf.AGGREGATE(15,6,ROW(MAESTRO!$B$3:$B$1000)/((MAESTRO!$B$3:$B$1000="ASMARTALC")*(UPPER(MAESTRO!$L$3:$L$1000)="CONFIRMADO")),ROWS($A$3:A114))),"")</f>
        <v/>
      </c>
      <c r="G114" s="13" t="str">
        <f ca="1">IFERROR(INDEX(MAESTRO!G:G,_xludf.AGGREGATE(15,6,ROW(MAESTRO!$B$3:$B$1000)/((MAESTRO!$B$3:$B$1000="ASMARTALC")*(UPPER(MAESTRO!$L$3:$L$1000)="CONFIRMADO")),ROWS($A$3:A114))),"")</f>
        <v/>
      </c>
      <c r="H114" s="13" t="str">
        <f ca="1">IFERROR(INDEX(MAESTRO!H:H,_xludf.AGGREGATE(15,6,ROW(MAESTRO!$B$3:$B$1000)/((MAESTRO!$B$3:$B$1000="ASMARTALC")*(UPPER(MAESTRO!$L$3:$L$1000)="CONFIRMADO")),ROWS($A$3:A114))),"")</f>
        <v/>
      </c>
      <c r="I114" s="13" t="str">
        <f ca="1">IFERROR(INDEX(MAESTRO!I:I,_xludf.AGGREGATE(15,6,ROW(MAESTRO!$B$3:$B$1000)/((MAESTRO!$B$3:$B$1000="ASMARTALC")*(UPPER(MAESTRO!$L$3:$L$1000)="CONFIRMADO")),ROWS($A$3:A114))),"")</f>
        <v/>
      </c>
      <c r="J114" s="13" t="str">
        <f ca="1">IFERROR(INDEX(MAESTRO!J:J,_xludf.AGGREGATE(15,6,ROW(MAESTRO!$B$3:$B$1000)/((MAESTRO!$B$3:$B$1000="ASMARTALC")*(UPPER(MAESTRO!$L$3:$L$1000)="CONFIRMADO")),ROWS($A$3:A114))),"")</f>
        <v/>
      </c>
      <c r="K114" s="13" t="str">
        <f ca="1">IFERROR(INDEX(MAESTRO!K:K,_xludf.AGGREGATE(15,6,ROW(MAESTRO!$B$3:$B$1000)/((MAESTRO!$B$3:$B$1000="ASMARTALC")*(UPPER(MAESTRO!$L$3:$L$1000)="CONFIRMADO")),ROWS($A$3:A114))),"")</f>
        <v/>
      </c>
      <c r="L114" s="13" t="str">
        <f ca="1">IFERROR(INDEX(MAESTRO!L:L,_xludf.AGGREGATE(15,6,ROW(MAESTRO!$B$3:$B$1000)/((MAESTRO!$B$3:$B$1000="ASMARTALC")*(UPPER(MAESTRO!$L$3:$L$1000)="CONFIRMADO")),ROWS($A$3:A114))),"")</f>
        <v/>
      </c>
      <c r="M114" s="13" t="str">
        <f ca="1">IFERROR(INDEX(MAESTRO!M:M,_xludf.AGGREGATE(15,6,ROW(MAESTRO!$B$3:$B$1000)/((MAESTRO!$B$3:$B$1000="ASMARTALC")*(UPPER(MAESTRO!$L$3:$L$1000)="CONFIRMADO")),ROWS($A$3:A114))),"")</f>
        <v/>
      </c>
      <c r="N114" s="13" t="str">
        <f ca="1">IFERROR(INDEX(MAESTRO!N:N,_xludf.AGGREGATE(15,6,ROW(MAESTRO!$B$3:$B$1000)/((MAESTRO!$B$3:$B$1000="ASMARTALC")*(UPPER(MAESTRO!$L$3:$L$1000)="CONFIRMADO")),ROWS($A$3:A114))),"")</f>
        <v/>
      </c>
      <c r="O114" s="13" t="str">
        <f ca="1">IFERROR(INDEX(MAESTRO!O:O,_xludf.AGGREGATE(15,6,ROW(MAESTRO!$B$3:$B$1000)/((MAESTRO!$B$3:$B$1000="ASMARTALC")*(UPPER(MAESTRO!$L$3:$L$1000)="CONFIRMADO")),ROWS($A$3:A114))),"")</f>
        <v/>
      </c>
      <c r="P114" s="13" t="str">
        <f ca="1">IFERROR(INDEX(MAESTRO!P:P,_xludf.AGGREGATE(15,6,ROW(MAESTRO!$B$3:$B$1000)/((MAESTRO!$B$3:$B$1000="ASMARTALC")*(UPPER(MAESTRO!$L$3:$L$1000)="CONFIRMADO")),ROWS($A$3:A114))),"")</f>
        <v/>
      </c>
      <c r="Q114" s="13" t="str">
        <f ca="1">IFERROR(INDEX(MAESTRO!Q:Q,_xludf.AGGREGATE(15,6,ROW(MAESTRO!$B$3:$B$1000)/((MAESTRO!$B$3:$B$1000="ASMARTALC")*(UPPER(MAESTRO!$L$3:$L$1000)="CONFIRMADO")),ROWS($A$3:A114))),"")</f>
        <v/>
      </c>
      <c r="R114" s="13" t="str">
        <f ca="1">IFERROR(INDEX(MAESTRO!R:R,_xludf.AGGREGATE(15,6,ROW(MAESTRO!$B$3:$B$1000)/((MAESTRO!$B$3:$B$1000="ASMARTALC")*(UPPER(MAESTRO!$L$3:$L$1000)="CONFIRMADO")),ROWS($A$3:A114))),"")</f>
        <v/>
      </c>
      <c r="S114" s="13" t="str">
        <f ca="1">IFERROR(INDEX(MAESTRO!S:S,_xludf.AGGREGATE(15,6,ROW(MAESTRO!$B$3:$B$1000)/((MAESTRO!$B$3:$B$1000="ASMARTALC")*(UPPER(MAESTRO!$L$3:$L$1000)="CONFIRMADO")),ROWS($A$3:A114))),"")</f>
        <v/>
      </c>
      <c r="T114" s="13" t="str">
        <f ca="1">IFERROR(INDEX(MAESTRO!T:T,_xludf.AGGREGATE(15,6,ROW(MAESTRO!$B$3:$B$1000)/((MAESTRO!$B$3:$B$1000="ASMARTALC")*(UPPER(MAESTRO!$L$3:$L$1000)="CONFIRMADO")),ROWS($A$3:A114))),"")</f>
        <v/>
      </c>
      <c r="U114" s="13" t="str">
        <f ca="1">IFERROR(INDEX(MAESTRO!U:U,_xludf.AGGREGATE(15,6,ROW(MAESTRO!$B$3:$B$1000)/((MAESTRO!$B$3:$B$1000="ASMARTALC")*(UPPER(MAESTRO!$L$3:$L$1000)="CONFIRMADO")),ROWS($A$3:A114))),"")</f>
        <v/>
      </c>
      <c r="V114" s="13" t="str">
        <f ca="1">IFERROR(INDEX(MAESTRO!V:V,_xludf.AGGREGATE(15,6,ROW(MAESTRO!$B$3:$B$1000)/((MAESTRO!$B$3:$B$1000="ASMARTALC")*(UPPER(MAESTRO!$L$3:$L$1000)="CONFIRMADO")),ROWS($A$3:A114))),"")</f>
        <v/>
      </c>
      <c r="W114" s="13" t="str">
        <f ca="1">IFERROR(INDEX(MAESTRO!W:W,_xludf.AGGREGATE(15,6,ROW(MAESTRO!$B$3:$B$1000)/((MAESTRO!$B$3:$B$1000="ASMARTALC")*(UPPER(MAESTRO!$L$3:$L$1000)="CONFIRMADO")),ROWS($A$3:A114))),"")</f>
        <v/>
      </c>
      <c r="X114" s="13" t="str">
        <f ca="1">IFERROR(INDEX(MAESTRO!X:X,_xludf.AGGREGATE(15,6,ROW(MAESTRO!$B$3:$B$1000)/((MAESTRO!$B$3:$B$1000="ASMARTALC")*(UPPER(MAESTRO!$L$3:$L$1000)="CONFIRMADO")),ROWS($A$3:A114))),"")</f>
        <v/>
      </c>
    </row>
    <row r="115" spans="1:24" ht="22.05" customHeight="1">
      <c r="A115" s="10" t="str">
        <f ca="1">IFERROR(INDEX(MAESTRO!A:A,_xludf.AGGREGATE(15,6,ROW(MAESTRO!$B$3:$B$1000)/((MAESTRO!$B$3:$B$1000="ASMARTALC")*(UPPER(MAESTRO!$L$3:$L$1000)="CONFIRMADO")),ROWS($A$3:A115))),"")</f>
        <v/>
      </c>
      <c r="B115" s="10" t="str">
        <f ca="1">IFERROR(INDEX(MAESTRO!B:B,_xludf.AGGREGATE(15,6,ROW(MAESTRO!$B$3:$B$1000)/((MAESTRO!$B$3:$B$1000="ASMARTALC")*(UPPER(MAESTRO!$L$3:$L$1000)="CONFIRMADO")),ROWS($A$3:A115))),"")</f>
        <v/>
      </c>
      <c r="C115" s="10" t="str">
        <f ca="1">IFERROR(INDEX(MAESTRO!C:C,_xludf.AGGREGATE(15,6,ROW(MAESTRO!$B$3:$B$1000)/((MAESTRO!$B$3:$B$1000="ASMARTALC")*(UPPER(MAESTRO!$L$3:$L$1000)="CONFIRMADO")),ROWS($A$3:A115))),"")</f>
        <v/>
      </c>
      <c r="D115" s="10" t="str">
        <f ca="1">IFERROR(INDEX(MAESTRO!D:D,_xludf.AGGREGATE(15,6,ROW(MAESTRO!$B$3:$B$1000)/((MAESTRO!$B$3:$B$1000="ASMARTALC")*(UPPER(MAESTRO!$L$3:$L$1000)="CONFIRMADO")),ROWS($A$3:A115))),"")</f>
        <v/>
      </c>
      <c r="E115" s="10" t="str">
        <f ca="1">IFERROR(INDEX(MAESTRO!E:E,_xludf.AGGREGATE(15,6,ROW(MAESTRO!$B$3:$B$1000)/((MAESTRO!$B$3:$B$1000="ASMARTALC")*(UPPER(MAESTRO!$L$3:$L$1000)="CONFIRMADO")),ROWS($A$3:A115))),"")</f>
        <v/>
      </c>
      <c r="F115" s="10" t="str">
        <f ca="1">IFERROR(INDEX(MAESTRO!F:F,_xludf.AGGREGATE(15,6,ROW(MAESTRO!$B$3:$B$1000)/((MAESTRO!$B$3:$B$1000="ASMARTALC")*(UPPER(MAESTRO!$L$3:$L$1000)="CONFIRMADO")),ROWS($A$3:A115))),"")</f>
        <v/>
      </c>
      <c r="G115" s="10" t="str">
        <f ca="1">IFERROR(INDEX(MAESTRO!G:G,_xludf.AGGREGATE(15,6,ROW(MAESTRO!$B$3:$B$1000)/((MAESTRO!$B$3:$B$1000="ASMARTALC")*(UPPER(MAESTRO!$L$3:$L$1000)="CONFIRMADO")),ROWS($A$3:A115))),"")</f>
        <v/>
      </c>
      <c r="H115" s="10" t="str">
        <f ca="1">IFERROR(INDEX(MAESTRO!H:H,_xludf.AGGREGATE(15,6,ROW(MAESTRO!$B$3:$B$1000)/((MAESTRO!$B$3:$B$1000="ASMARTALC")*(UPPER(MAESTRO!$L$3:$L$1000)="CONFIRMADO")),ROWS($A$3:A115))),"")</f>
        <v/>
      </c>
      <c r="I115" s="10" t="str">
        <f ca="1">IFERROR(INDEX(MAESTRO!I:I,_xludf.AGGREGATE(15,6,ROW(MAESTRO!$B$3:$B$1000)/((MAESTRO!$B$3:$B$1000="ASMARTALC")*(UPPER(MAESTRO!$L$3:$L$1000)="CONFIRMADO")),ROWS($A$3:A115))),"")</f>
        <v/>
      </c>
      <c r="J115" s="10" t="str">
        <f ca="1">IFERROR(INDEX(MAESTRO!J:J,_xludf.AGGREGATE(15,6,ROW(MAESTRO!$B$3:$B$1000)/((MAESTRO!$B$3:$B$1000="ASMARTALC")*(UPPER(MAESTRO!$L$3:$L$1000)="CONFIRMADO")),ROWS($A$3:A115))),"")</f>
        <v/>
      </c>
      <c r="K115" s="10" t="str">
        <f ca="1">IFERROR(INDEX(MAESTRO!K:K,_xludf.AGGREGATE(15,6,ROW(MAESTRO!$B$3:$B$1000)/((MAESTRO!$B$3:$B$1000="ASMARTALC")*(UPPER(MAESTRO!$L$3:$L$1000)="CONFIRMADO")),ROWS($A$3:A115))),"")</f>
        <v/>
      </c>
      <c r="L115" s="10" t="str">
        <f ca="1">IFERROR(INDEX(MAESTRO!L:L,_xludf.AGGREGATE(15,6,ROW(MAESTRO!$B$3:$B$1000)/((MAESTRO!$B$3:$B$1000="ASMARTALC")*(UPPER(MAESTRO!$L$3:$L$1000)="CONFIRMADO")),ROWS($A$3:A115))),"")</f>
        <v/>
      </c>
      <c r="M115" s="10" t="str">
        <f ca="1">IFERROR(INDEX(MAESTRO!M:M,_xludf.AGGREGATE(15,6,ROW(MAESTRO!$B$3:$B$1000)/((MAESTRO!$B$3:$B$1000="ASMARTALC")*(UPPER(MAESTRO!$L$3:$L$1000)="CONFIRMADO")),ROWS($A$3:A115))),"")</f>
        <v/>
      </c>
      <c r="N115" s="10" t="str">
        <f ca="1">IFERROR(INDEX(MAESTRO!N:N,_xludf.AGGREGATE(15,6,ROW(MAESTRO!$B$3:$B$1000)/((MAESTRO!$B$3:$B$1000="ASMARTALC")*(UPPER(MAESTRO!$L$3:$L$1000)="CONFIRMADO")),ROWS($A$3:A115))),"")</f>
        <v/>
      </c>
      <c r="O115" s="10" t="str">
        <f ca="1">IFERROR(INDEX(MAESTRO!O:O,_xludf.AGGREGATE(15,6,ROW(MAESTRO!$B$3:$B$1000)/((MAESTRO!$B$3:$B$1000="ASMARTALC")*(UPPER(MAESTRO!$L$3:$L$1000)="CONFIRMADO")),ROWS($A$3:A115))),"")</f>
        <v/>
      </c>
      <c r="P115" s="10" t="str">
        <f ca="1">IFERROR(INDEX(MAESTRO!P:P,_xludf.AGGREGATE(15,6,ROW(MAESTRO!$B$3:$B$1000)/((MAESTRO!$B$3:$B$1000="ASMARTALC")*(UPPER(MAESTRO!$L$3:$L$1000)="CONFIRMADO")),ROWS($A$3:A115))),"")</f>
        <v/>
      </c>
      <c r="Q115" s="10" t="str">
        <f ca="1">IFERROR(INDEX(MAESTRO!Q:Q,_xludf.AGGREGATE(15,6,ROW(MAESTRO!$B$3:$B$1000)/((MAESTRO!$B$3:$B$1000="ASMARTALC")*(UPPER(MAESTRO!$L$3:$L$1000)="CONFIRMADO")),ROWS($A$3:A115))),"")</f>
        <v/>
      </c>
      <c r="R115" s="10" t="str">
        <f ca="1">IFERROR(INDEX(MAESTRO!R:R,_xludf.AGGREGATE(15,6,ROW(MAESTRO!$B$3:$B$1000)/((MAESTRO!$B$3:$B$1000="ASMARTALC")*(UPPER(MAESTRO!$L$3:$L$1000)="CONFIRMADO")),ROWS($A$3:A115))),"")</f>
        <v/>
      </c>
      <c r="S115" s="10" t="str">
        <f ca="1">IFERROR(INDEX(MAESTRO!S:S,_xludf.AGGREGATE(15,6,ROW(MAESTRO!$B$3:$B$1000)/((MAESTRO!$B$3:$B$1000="ASMARTALC")*(UPPER(MAESTRO!$L$3:$L$1000)="CONFIRMADO")),ROWS($A$3:A115))),"")</f>
        <v/>
      </c>
      <c r="T115" s="10" t="str">
        <f ca="1">IFERROR(INDEX(MAESTRO!T:T,_xludf.AGGREGATE(15,6,ROW(MAESTRO!$B$3:$B$1000)/((MAESTRO!$B$3:$B$1000="ASMARTALC")*(UPPER(MAESTRO!$L$3:$L$1000)="CONFIRMADO")),ROWS($A$3:A115))),"")</f>
        <v/>
      </c>
      <c r="U115" s="10" t="str">
        <f ca="1">IFERROR(INDEX(MAESTRO!U:U,_xludf.AGGREGATE(15,6,ROW(MAESTRO!$B$3:$B$1000)/((MAESTRO!$B$3:$B$1000="ASMARTALC")*(UPPER(MAESTRO!$L$3:$L$1000)="CONFIRMADO")),ROWS($A$3:A115))),"")</f>
        <v/>
      </c>
      <c r="V115" s="10" t="str">
        <f ca="1">IFERROR(INDEX(MAESTRO!V:V,_xludf.AGGREGATE(15,6,ROW(MAESTRO!$B$3:$B$1000)/((MAESTRO!$B$3:$B$1000="ASMARTALC")*(UPPER(MAESTRO!$L$3:$L$1000)="CONFIRMADO")),ROWS($A$3:A115))),"")</f>
        <v/>
      </c>
      <c r="W115" s="10" t="str">
        <f ca="1">IFERROR(INDEX(MAESTRO!W:W,_xludf.AGGREGATE(15,6,ROW(MAESTRO!$B$3:$B$1000)/((MAESTRO!$B$3:$B$1000="ASMARTALC")*(UPPER(MAESTRO!$L$3:$L$1000)="CONFIRMADO")),ROWS($A$3:A115))),"")</f>
        <v/>
      </c>
      <c r="X115" s="10" t="str">
        <f ca="1">IFERROR(INDEX(MAESTRO!X:X,_xludf.AGGREGATE(15,6,ROW(MAESTRO!$B$3:$B$1000)/((MAESTRO!$B$3:$B$1000="ASMARTALC")*(UPPER(MAESTRO!$L$3:$L$1000)="CONFIRMADO")),ROWS($A$3:A115))),"")</f>
        <v/>
      </c>
    </row>
    <row r="116" spans="1:24" ht="22.05" customHeight="1">
      <c r="A116" s="13" t="str">
        <f ca="1">IFERROR(INDEX(MAESTRO!A:A,_xludf.AGGREGATE(15,6,ROW(MAESTRO!$B$3:$B$1000)/((MAESTRO!$B$3:$B$1000="ASMARTALC")*(UPPER(MAESTRO!$L$3:$L$1000)="CONFIRMADO")),ROWS($A$3:A116))),"")</f>
        <v/>
      </c>
      <c r="B116" s="13" t="str">
        <f ca="1">IFERROR(INDEX(MAESTRO!B:B,_xludf.AGGREGATE(15,6,ROW(MAESTRO!$B$3:$B$1000)/((MAESTRO!$B$3:$B$1000="ASMARTALC")*(UPPER(MAESTRO!$L$3:$L$1000)="CONFIRMADO")),ROWS($A$3:A116))),"")</f>
        <v/>
      </c>
      <c r="C116" s="13" t="str">
        <f ca="1">IFERROR(INDEX(MAESTRO!C:C,_xludf.AGGREGATE(15,6,ROW(MAESTRO!$B$3:$B$1000)/((MAESTRO!$B$3:$B$1000="ASMARTALC")*(UPPER(MAESTRO!$L$3:$L$1000)="CONFIRMADO")),ROWS($A$3:A116))),"")</f>
        <v/>
      </c>
      <c r="D116" s="13" t="str">
        <f ca="1">IFERROR(INDEX(MAESTRO!D:D,_xludf.AGGREGATE(15,6,ROW(MAESTRO!$B$3:$B$1000)/((MAESTRO!$B$3:$B$1000="ASMARTALC")*(UPPER(MAESTRO!$L$3:$L$1000)="CONFIRMADO")),ROWS($A$3:A116))),"")</f>
        <v/>
      </c>
      <c r="E116" s="13" t="str">
        <f ca="1">IFERROR(INDEX(MAESTRO!E:E,_xludf.AGGREGATE(15,6,ROW(MAESTRO!$B$3:$B$1000)/((MAESTRO!$B$3:$B$1000="ASMARTALC")*(UPPER(MAESTRO!$L$3:$L$1000)="CONFIRMADO")),ROWS($A$3:A116))),"")</f>
        <v/>
      </c>
      <c r="F116" s="13" t="str">
        <f ca="1">IFERROR(INDEX(MAESTRO!F:F,_xludf.AGGREGATE(15,6,ROW(MAESTRO!$B$3:$B$1000)/((MAESTRO!$B$3:$B$1000="ASMARTALC")*(UPPER(MAESTRO!$L$3:$L$1000)="CONFIRMADO")),ROWS($A$3:A116))),"")</f>
        <v/>
      </c>
      <c r="G116" s="13" t="str">
        <f ca="1">IFERROR(INDEX(MAESTRO!G:G,_xludf.AGGREGATE(15,6,ROW(MAESTRO!$B$3:$B$1000)/((MAESTRO!$B$3:$B$1000="ASMARTALC")*(UPPER(MAESTRO!$L$3:$L$1000)="CONFIRMADO")),ROWS($A$3:A116))),"")</f>
        <v/>
      </c>
      <c r="H116" s="13" t="str">
        <f ca="1">IFERROR(INDEX(MAESTRO!H:H,_xludf.AGGREGATE(15,6,ROW(MAESTRO!$B$3:$B$1000)/((MAESTRO!$B$3:$B$1000="ASMARTALC")*(UPPER(MAESTRO!$L$3:$L$1000)="CONFIRMADO")),ROWS($A$3:A116))),"")</f>
        <v/>
      </c>
      <c r="I116" s="13" t="str">
        <f ca="1">IFERROR(INDEX(MAESTRO!I:I,_xludf.AGGREGATE(15,6,ROW(MAESTRO!$B$3:$B$1000)/((MAESTRO!$B$3:$B$1000="ASMARTALC")*(UPPER(MAESTRO!$L$3:$L$1000)="CONFIRMADO")),ROWS($A$3:A116))),"")</f>
        <v/>
      </c>
      <c r="J116" s="13" t="str">
        <f ca="1">IFERROR(INDEX(MAESTRO!J:J,_xludf.AGGREGATE(15,6,ROW(MAESTRO!$B$3:$B$1000)/((MAESTRO!$B$3:$B$1000="ASMARTALC")*(UPPER(MAESTRO!$L$3:$L$1000)="CONFIRMADO")),ROWS($A$3:A116))),"")</f>
        <v/>
      </c>
      <c r="K116" s="13" t="str">
        <f ca="1">IFERROR(INDEX(MAESTRO!K:K,_xludf.AGGREGATE(15,6,ROW(MAESTRO!$B$3:$B$1000)/((MAESTRO!$B$3:$B$1000="ASMARTALC")*(UPPER(MAESTRO!$L$3:$L$1000)="CONFIRMADO")),ROWS($A$3:A116))),"")</f>
        <v/>
      </c>
      <c r="L116" s="13" t="str">
        <f ca="1">IFERROR(INDEX(MAESTRO!L:L,_xludf.AGGREGATE(15,6,ROW(MAESTRO!$B$3:$B$1000)/((MAESTRO!$B$3:$B$1000="ASMARTALC")*(UPPER(MAESTRO!$L$3:$L$1000)="CONFIRMADO")),ROWS($A$3:A116))),"")</f>
        <v/>
      </c>
      <c r="M116" s="13" t="str">
        <f ca="1">IFERROR(INDEX(MAESTRO!M:M,_xludf.AGGREGATE(15,6,ROW(MAESTRO!$B$3:$B$1000)/((MAESTRO!$B$3:$B$1000="ASMARTALC")*(UPPER(MAESTRO!$L$3:$L$1000)="CONFIRMADO")),ROWS($A$3:A116))),"")</f>
        <v/>
      </c>
      <c r="N116" s="13" t="str">
        <f ca="1">IFERROR(INDEX(MAESTRO!N:N,_xludf.AGGREGATE(15,6,ROW(MAESTRO!$B$3:$B$1000)/((MAESTRO!$B$3:$B$1000="ASMARTALC")*(UPPER(MAESTRO!$L$3:$L$1000)="CONFIRMADO")),ROWS($A$3:A116))),"")</f>
        <v/>
      </c>
      <c r="O116" s="13" t="str">
        <f ca="1">IFERROR(INDEX(MAESTRO!O:O,_xludf.AGGREGATE(15,6,ROW(MAESTRO!$B$3:$B$1000)/((MAESTRO!$B$3:$B$1000="ASMARTALC")*(UPPER(MAESTRO!$L$3:$L$1000)="CONFIRMADO")),ROWS($A$3:A116))),"")</f>
        <v/>
      </c>
      <c r="P116" s="13" t="str">
        <f ca="1">IFERROR(INDEX(MAESTRO!P:P,_xludf.AGGREGATE(15,6,ROW(MAESTRO!$B$3:$B$1000)/((MAESTRO!$B$3:$B$1000="ASMARTALC")*(UPPER(MAESTRO!$L$3:$L$1000)="CONFIRMADO")),ROWS($A$3:A116))),"")</f>
        <v/>
      </c>
      <c r="Q116" s="13" t="str">
        <f ca="1">IFERROR(INDEX(MAESTRO!Q:Q,_xludf.AGGREGATE(15,6,ROW(MAESTRO!$B$3:$B$1000)/((MAESTRO!$B$3:$B$1000="ASMARTALC")*(UPPER(MAESTRO!$L$3:$L$1000)="CONFIRMADO")),ROWS($A$3:A116))),"")</f>
        <v/>
      </c>
      <c r="R116" s="13" t="str">
        <f ca="1">IFERROR(INDEX(MAESTRO!R:R,_xludf.AGGREGATE(15,6,ROW(MAESTRO!$B$3:$B$1000)/((MAESTRO!$B$3:$B$1000="ASMARTALC")*(UPPER(MAESTRO!$L$3:$L$1000)="CONFIRMADO")),ROWS($A$3:A116))),"")</f>
        <v/>
      </c>
      <c r="S116" s="13" t="str">
        <f ca="1">IFERROR(INDEX(MAESTRO!S:S,_xludf.AGGREGATE(15,6,ROW(MAESTRO!$B$3:$B$1000)/((MAESTRO!$B$3:$B$1000="ASMARTALC")*(UPPER(MAESTRO!$L$3:$L$1000)="CONFIRMADO")),ROWS($A$3:A116))),"")</f>
        <v/>
      </c>
      <c r="T116" s="13" t="str">
        <f ca="1">IFERROR(INDEX(MAESTRO!T:T,_xludf.AGGREGATE(15,6,ROW(MAESTRO!$B$3:$B$1000)/((MAESTRO!$B$3:$B$1000="ASMARTALC")*(UPPER(MAESTRO!$L$3:$L$1000)="CONFIRMADO")),ROWS($A$3:A116))),"")</f>
        <v/>
      </c>
      <c r="U116" s="13" t="str">
        <f ca="1">IFERROR(INDEX(MAESTRO!U:U,_xludf.AGGREGATE(15,6,ROW(MAESTRO!$B$3:$B$1000)/((MAESTRO!$B$3:$B$1000="ASMARTALC")*(UPPER(MAESTRO!$L$3:$L$1000)="CONFIRMADO")),ROWS($A$3:A116))),"")</f>
        <v/>
      </c>
      <c r="V116" s="13" t="str">
        <f ca="1">IFERROR(INDEX(MAESTRO!V:V,_xludf.AGGREGATE(15,6,ROW(MAESTRO!$B$3:$B$1000)/((MAESTRO!$B$3:$B$1000="ASMARTALC")*(UPPER(MAESTRO!$L$3:$L$1000)="CONFIRMADO")),ROWS($A$3:A116))),"")</f>
        <v/>
      </c>
      <c r="W116" s="13" t="str">
        <f ca="1">IFERROR(INDEX(MAESTRO!W:W,_xludf.AGGREGATE(15,6,ROW(MAESTRO!$B$3:$B$1000)/((MAESTRO!$B$3:$B$1000="ASMARTALC")*(UPPER(MAESTRO!$L$3:$L$1000)="CONFIRMADO")),ROWS($A$3:A116))),"")</f>
        <v/>
      </c>
      <c r="X116" s="13" t="str">
        <f ca="1">IFERROR(INDEX(MAESTRO!X:X,_xludf.AGGREGATE(15,6,ROW(MAESTRO!$B$3:$B$1000)/((MAESTRO!$B$3:$B$1000="ASMARTALC")*(UPPER(MAESTRO!$L$3:$L$1000)="CONFIRMADO")),ROWS($A$3:A116))),"")</f>
        <v/>
      </c>
    </row>
    <row r="117" spans="1:24" ht="22.05" customHeight="1">
      <c r="A117" s="10" t="str">
        <f ca="1">IFERROR(INDEX(MAESTRO!A:A,_xludf.AGGREGATE(15,6,ROW(MAESTRO!$B$3:$B$1000)/((MAESTRO!$B$3:$B$1000="ASMARTALC")*(UPPER(MAESTRO!$L$3:$L$1000)="CONFIRMADO")),ROWS($A$3:A117))),"")</f>
        <v/>
      </c>
      <c r="B117" s="10" t="str">
        <f ca="1">IFERROR(INDEX(MAESTRO!B:B,_xludf.AGGREGATE(15,6,ROW(MAESTRO!$B$3:$B$1000)/((MAESTRO!$B$3:$B$1000="ASMARTALC")*(UPPER(MAESTRO!$L$3:$L$1000)="CONFIRMADO")),ROWS($A$3:A117))),"")</f>
        <v/>
      </c>
      <c r="C117" s="10" t="str">
        <f ca="1">IFERROR(INDEX(MAESTRO!C:C,_xludf.AGGREGATE(15,6,ROW(MAESTRO!$B$3:$B$1000)/((MAESTRO!$B$3:$B$1000="ASMARTALC")*(UPPER(MAESTRO!$L$3:$L$1000)="CONFIRMADO")),ROWS($A$3:A117))),"")</f>
        <v/>
      </c>
      <c r="D117" s="10" t="str">
        <f ca="1">IFERROR(INDEX(MAESTRO!D:D,_xludf.AGGREGATE(15,6,ROW(MAESTRO!$B$3:$B$1000)/((MAESTRO!$B$3:$B$1000="ASMARTALC")*(UPPER(MAESTRO!$L$3:$L$1000)="CONFIRMADO")),ROWS($A$3:A117))),"")</f>
        <v/>
      </c>
      <c r="E117" s="10" t="str">
        <f ca="1">IFERROR(INDEX(MAESTRO!E:E,_xludf.AGGREGATE(15,6,ROW(MAESTRO!$B$3:$B$1000)/((MAESTRO!$B$3:$B$1000="ASMARTALC")*(UPPER(MAESTRO!$L$3:$L$1000)="CONFIRMADO")),ROWS($A$3:A117))),"")</f>
        <v/>
      </c>
      <c r="F117" s="10" t="str">
        <f ca="1">IFERROR(INDEX(MAESTRO!F:F,_xludf.AGGREGATE(15,6,ROW(MAESTRO!$B$3:$B$1000)/((MAESTRO!$B$3:$B$1000="ASMARTALC")*(UPPER(MAESTRO!$L$3:$L$1000)="CONFIRMADO")),ROWS($A$3:A117))),"")</f>
        <v/>
      </c>
      <c r="G117" s="10" t="str">
        <f ca="1">IFERROR(INDEX(MAESTRO!G:G,_xludf.AGGREGATE(15,6,ROW(MAESTRO!$B$3:$B$1000)/((MAESTRO!$B$3:$B$1000="ASMARTALC")*(UPPER(MAESTRO!$L$3:$L$1000)="CONFIRMADO")),ROWS($A$3:A117))),"")</f>
        <v/>
      </c>
      <c r="H117" s="10" t="str">
        <f ca="1">IFERROR(INDEX(MAESTRO!H:H,_xludf.AGGREGATE(15,6,ROW(MAESTRO!$B$3:$B$1000)/((MAESTRO!$B$3:$B$1000="ASMARTALC")*(UPPER(MAESTRO!$L$3:$L$1000)="CONFIRMADO")),ROWS($A$3:A117))),"")</f>
        <v/>
      </c>
      <c r="I117" s="10" t="str">
        <f ca="1">IFERROR(INDEX(MAESTRO!I:I,_xludf.AGGREGATE(15,6,ROW(MAESTRO!$B$3:$B$1000)/((MAESTRO!$B$3:$B$1000="ASMARTALC")*(UPPER(MAESTRO!$L$3:$L$1000)="CONFIRMADO")),ROWS($A$3:A117))),"")</f>
        <v/>
      </c>
      <c r="J117" s="10" t="str">
        <f ca="1">IFERROR(INDEX(MAESTRO!J:J,_xludf.AGGREGATE(15,6,ROW(MAESTRO!$B$3:$B$1000)/((MAESTRO!$B$3:$B$1000="ASMARTALC")*(UPPER(MAESTRO!$L$3:$L$1000)="CONFIRMADO")),ROWS($A$3:A117))),"")</f>
        <v/>
      </c>
      <c r="K117" s="10" t="str">
        <f ca="1">IFERROR(INDEX(MAESTRO!K:K,_xludf.AGGREGATE(15,6,ROW(MAESTRO!$B$3:$B$1000)/((MAESTRO!$B$3:$B$1000="ASMARTALC")*(UPPER(MAESTRO!$L$3:$L$1000)="CONFIRMADO")),ROWS($A$3:A117))),"")</f>
        <v/>
      </c>
      <c r="L117" s="10" t="str">
        <f ca="1">IFERROR(INDEX(MAESTRO!L:L,_xludf.AGGREGATE(15,6,ROW(MAESTRO!$B$3:$B$1000)/((MAESTRO!$B$3:$B$1000="ASMARTALC")*(UPPER(MAESTRO!$L$3:$L$1000)="CONFIRMADO")),ROWS($A$3:A117))),"")</f>
        <v/>
      </c>
      <c r="M117" s="10" t="str">
        <f ca="1">IFERROR(INDEX(MAESTRO!M:M,_xludf.AGGREGATE(15,6,ROW(MAESTRO!$B$3:$B$1000)/((MAESTRO!$B$3:$B$1000="ASMARTALC")*(UPPER(MAESTRO!$L$3:$L$1000)="CONFIRMADO")),ROWS($A$3:A117))),"")</f>
        <v/>
      </c>
      <c r="N117" s="10" t="str">
        <f ca="1">IFERROR(INDEX(MAESTRO!N:N,_xludf.AGGREGATE(15,6,ROW(MAESTRO!$B$3:$B$1000)/((MAESTRO!$B$3:$B$1000="ASMARTALC")*(UPPER(MAESTRO!$L$3:$L$1000)="CONFIRMADO")),ROWS($A$3:A117))),"")</f>
        <v/>
      </c>
      <c r="O117" s="10" t="str">
        <f ca="1">IFERROR(INDEX(MAESTRO!O:O,_xludf.AGGREGATE(15,6,ROW(MAESTRO!$B$3:$B$1000)/((MAESTRO!$B$3:$B$1000="ASMARTALC")*(UPPER(MAESTRO!$L$3:$L$1000)="CONFIRMADO")),ROWS($A$3:A117))),"")</f>
        <v/>
      </c>
      <c r="P117" s="10" t="str">
        <f ca="1">IFERROR(INDEX(MAESTRO!P:P,_xludf.AGGREGATE(15,6,ROW(MAESTRO!$B$3:$B$1000)/((MAESTRO!$B$3:$B$1000="ASMARTALC")*(UPPER(MAESTRO!$L$3:$L$1000)="CONFIRMADO")),ROWS($A$3:A117))),"")</f>
        <v/>
      </c>
      <c r="Q117" s="10" t="str">
        <f ca="1">IFERROR(INDEX(MAESTRO!Q:Q,_xludf.AGGREGATE(15,6,ROW(MAESTRO!$B$3:$B$1000)/((MAESTRO!$B$3:$B$1000="ASMARTALC")*(UPPER(MAESTRO!$L$3:$L$1000)="CONFIRMADO")),ROWS($A$3:A117))),"")</f>
        <v/>
      </c>
      <c r="R117" s="10" t="str">
        <f ca="1">IFERROR(INDEX(MAESTRO!R:R,_xludf.AGGREGATE(15,6,ROW(MAESTRO!$B$3:$B$1000)/((MAESTRO!$B$3:$B$1000="ASMARTALC")*(UPPER(MAESTRO!$L$3:$L$1000)="CONFIRMADO")),ROWS($A$3:A117))),"")</f>
        <v/>
      </c>
      <c r="S117" s="10" t="str">
        <f ca="1">IFERROR(INDEX(MAESTRO!S:S,_xludf.AGGREGATE(15,6,ROW(MAESTRO!$B$3:$B$1000)/((MAESTRO!$B$3:$B$1000="ASMARTALC")*(UPPER(MAESTRO!$L$3:$L$1000)="CONFIRMADO")),ROWS($A$3:A117))),"")</f>
        <v/>
      </c>
      <c r="T117" s="10" t="str">
        <f ca="1">IFERROR(INDEX(MAESTRO!T:T,_xludf.AGGREGATE(15,6,ROW(MAESTRO!$B$3:$B$1000)/((MAESTRO!$B$3:$B$1000="ASMARTALC")*(UPPER(MAESTRO!$L$3:$L$1000)="CONFIRMADO")),ROWS($A$3:A117))),"")</f>
        <v/>
      </c>
      <c r="U117" s="10" t="str">
        <f ca="1">IFERROR(INDEX(MAESTRO!U:U,_xludf.AGGREGATE(15,6,ROW(MAESTRO!$B$3:$B$1000)/((MAESTRO!$B$3:$B$1000="ASMARTALC")*(UPPER(MAESTRO!$L$3:$L$1000)="CONFIRMADO")),ROWS($A$3:A117))),"")</f>
        <v/>
      </c>
      <c r="V117" s="10" t="str">
        <f ca="1">IFERROR(INDEX(MAESTRO!V:V,_xludf.AGGREGATE(15,6,ROW(MAESTRO!$B$3:$B$1000)/((MAESTRO!$B$3:$B$1000="ASMARTALC")*(UPPER(MAESTRO!$L$3:$L$1000)="CONFIRMADO")),ROWS($A$3:A117))),"")</f>
        <v/>
      </c>
      <c r="W117" s="10" t="str">
        <f ca="1">IFERROR(INDEX(MAESTRO!W:W,_xludf.AGGREGATE(15,6,ROW(MAESTRO!$B$3:$B$1000)/((MAESTRO!$B$3:$B$1000="ASMARTALC")*(UPPER(MAESTRO!$L$3:$L$1000)="CONFIRMADO")),ROWS($A$3:A117))),"")</f>
        <v/>
      </c>
      <c r="X117" s="10" t="str">
        <f ca="1">IFERROR(INDEX(MAESTRO!X:X,_xludf.AGGREGATE(15,6,ROW(MAESTRO!$B$3:$B$1000)/((MAESTRO!$B$3:$B$1000="ASMARTALC")*(UPPER(MAESTRO!$L$3:$L$1000)="CONFIRMADO")),ROWS($A$3:A117))),"")</f>
        <v/>
      </c>
    </row>
    <row r="118" spans="1:24" ht="22.05" customHeight="1">
      <c r="A118" s="13" t="str">
        <f ca="1">IFERROR(INDEX(MAESTRO!A:A,_xludf.AGGREGATE(15,6,ROW(MAESTRO!$B$3:$B$1000)/((MAESTRO!$B$3:$B$1000="ASMARTALC")*(UPPER(MAESTRO!$L$3:$L$1000)="CONFIRMADO")),ROWS($A$3:A118))),"")</f>
        <v/>
      </c>
      <c r="B118" s="13" t="str">
        <f ca="1">IFERROR(INDEX(MAESTRO!B:B,_xludf.AGGREGATE(15,6,ROW(MAESTRO!$B$3:$B$1000)/((MAESTRO!$B$3:$B$1000="ASMARTALC")*(UPPER(MAESTRO!$L$3:$L$1000)="CONFIRMADO")),ROWS($A$3:A118))),"")</f>
        <v/>
      </c>
      <c r="C118" s="13" t="str">
        <f ca="1">IFERROR(INDEX(MAESTRO!C:C,_xludf.AGGREGATE(15,6,ROW(MAESTRO!$B$3:$B$1000)/((MAESTRO!$B$3:$B$1000="ASMARTALC")*(UPPER(MAESTRO!$L$3:$L$1000)="CONFIRMADO")),ROWS($A$3:A118))),"")</f>
        <v/>
      </c>
      <c r="D118" s="13" t="str">
        <f ca="1">IFERROR(INDEX(MAESTRO!D:D,_xludf.AGGREGATE(15,6,ROW(MAESTRO!$B$3:$B$1000)/((MAESTRO!$B$3:$B$1000="ASMARTALC")*(UPPER(MAESTRO!$L$3:$L$1000)="CONFIRMADO")),ROWS($A$3:A118))),"")</f>
        <v/>
      </c>
      <c r="E118" s="13" t="str">
        <f ca="1">IFERROR(INDEX(MAESTRO!E:E,_xludf.AGGREGATE(15,6,ROW(MAESTRO!$B$3:$B$1000)/((MAESTRO!$B$3:$B$1000="ASMARTALC")*(UPPER(MAESTRO!$L$3:$L$1000)="CONFIRMADO")),ROWS($A$3:A118))),"")</f>
        <v/>
      </c>
      <c r="F118" s="13" t="str">
        <f ca="1">IFERROR(INDEX(MAESTRO!F:F,_xludf.AGGREGATE(15,6,ROW(MAESTRO!$B$3:$B$1000)/((MAESTRO!$B$3:$B$1000="ASMARTALC")*(UPPER(MAESTRO!$L$3:$L$1000)="CONFIRMADO")),ROWS($A$3:A118))),"")</f>
        <v/>
      </c>
      <c r="G118" s="13" t="str">
        <f ca="1">IFERROR(INDEX(MAESTRO!G:G,_xludf.AGGREGATE(15,6,ROW(MAESTRO!$B$3:$B$1000)/((MAESTRO!$B$3:$B$1000="ASMARTALC")*(UPPER(MAESTRO!$L$3:$L$1000)="CONFIRMADO")),ROWS($A$3:A118))),"")</f>
        <v/>
      </c>
      <c r="H118" s="13" t="str">
        <f ca="1">IFERROR(INDEX(MAESTRO!H:H,_xludf.AGGREGATE(15,6,ROW(MAESTRO!$B$3:$B$1000)/((MAESTRO!$B$3:$B$1000="ASMARTALC")*(UPPER(MAESTRO!$L$3:$L$1000)="CONFIRMADO")),ROWS($A$3:A118))),"")</f>
        <v/>
      </c>
      <c r="I118" s="13" t="str">
        <f ca="1">IFERROR(INDEX(MAESTRO!I:I,_xludf.AGGREGATE(15,6,ROW(MAESTRO!$B$3:$B$1000)/((MAESTRO!$B$3:$B$1000="ASMARTALC")*(UPPER(MAESTRO!$L$3:$L$1000)="CONFIRMADO")),ROWS($A$3:A118))),"")</f>
        <v/>
      </c>
      <c r="J118" s="13" t="str">
        <f ca="1">IFERROR(INDEX(MAESTRO!J:J,_xludf.AGGREGATE(15,6,ROW(MAESTRO!$B$3:$B$1000)/((MAESTRO!$B$3:$B$1000="ASMARTALC")*(UPPER(MAESTRO!$L$3:$L$1000)="CONFIRMADO")),ROWS($A$3:A118))),"")</f>
        <v/>
      </c>
      <c r="K118" s="13" t="str">
        <f ca="1">IFERROR(INDEX(MAESTRO!K:K,_xludf.AGGREGATE(15,6,ROW(MAESTRO!$B$3:$B$1000)/((MAESTRO!$B$3:$B$1000="ASMARTALC")*(UPPER(MAESTRO!$L$3:$L$1000)="CONFIRMADO")),ROWS($A$3:A118))),"")</f>
        <v/>
      </c>
      <c r="L118" s="13" t="str">
        <f ca="1">IFERROR(INDEX(MAESTRO!L:L,_xludf.AGGREGATE(15,6,ROW(MAESTRO!$B$3:$B$1000)/((MAESTRO!$B$3:$B$1000="ASMARTALC")*(UPPER(MAESTRO!$L$3:$L$1000)="CONFIRMADO")),ROWS($A$3:A118))),"")</f>
        <v/>
      </c>
      <c r="M118" s="13" t="str">
        <f ca="1">IFERROR(INDEX(MAESTRO!M:M,_xludf.AGGREGATE(15,6,ROW(MAESTRO!$B$3:$B$1000)/((MAESTRO!$B$3:$B$1000="ASMARTALC")*(UPPER(MAESTRO!$L$3:$L$1000)="CONFIRMADO")),ROWS($A$3:A118))),"")</f>
        <v/>
      </c>
      <c r="N118" s="13" t="str">
        <f ca="1">IFERROR(INDEX(MAESTRO!N:N,_xludf.AGGREGATE(15,6,ROW(MAESTRO!$B$3:$B$1000)/((MAESTRO!$B$3:$B$1000="ASMARTALC")*(UPPER(MAESTRO!$L$3:$L$1000)="CONFIRMADO")),ROWS($A$3:A118))),"")</f>
        <v/>
      </c>
      <c r="O118" s="13" t="str">
        <f ca="1">IFERROR(INDEX(MAESTRO!O:O,_xludf.AGGREGATE(15,6,ROW(MAESTRO!$B$3:$B$1000)/((MAESTRO!$B$3:$B$1000="ASMARTALC")*(UPPER(MAESTRO!$L$3:$L$1000)="CONFIRMADO")),ROWS($A$3:A118))),"")</f>
        <v/>
      </c>
      <c r="P118" s="13" t="str">
        <f ca="1">IFERROR(INDEX(MAESTRO!P:P,_xludf.AGGREGATE(15,6,ROW(MAESTRO!$B$3:$B$1000)/((MAESTRO!$B$3:$B$1000="ASMARTALC")*(UPPER(MAESTRO!$L$3:$L$1000)="CONFIRMADO")),ROWS($A$3:A118))),"")</f>
        <v/>
      </c>
      <c r="Q118" s="13" t="str">
        <f ca="1">IFERROR(INDEX(MAESTRO!Q:Q,_xludf.AGGREGATE(15,6,ROW(MAESTRO!$B$3:$B$1000)/((MAESTRO!$B$3:$B$1000="ASMARTALC")*(UPPER(MAESTRO!$L$3:$L$1000)="CONFIRMADO")),ROWS($A$3:A118))),"")</f>
        <v/>
      </c>
      <c r="R118" s="13" t="str">
        <f ca="1">IFERROR(INDEX(MAESTRO!R:R,_xludf.AGGREGATE(15,6,ROW(MAESTRO!$B$3:$B$1000)/((MAESTRO!$B$3:$B$1000="ASMARTALC")*(UPPER(MAESTRO!$L$3:$L$1000)="CONFIRMADO")),ROWS($A$3:A118))),"")</f>
        <v/>
      </c>
      <c r="S118" s="13" t="str">
        <f ca="1">IFERROR(INDEX(MAESTRO!S:S,_xludf.AGGREGATE(15,6,ROW(MAESTRO!$B$3:$B$1000)/((MAESTRO!$B$3:$B$1000="ASMARTALC")*(UPPER(MAESTRO!$L$3:$L$1000)="CONFIRMADO")),ROWS($A$3:A118))),"")</f>
        <v/>
      </c>
      <c r="T118" s="13" t="str">
        <f ca="1">IFERROR(INDEX(MAESTRO!T:T,_xludf.AGGREGATE(15,6,ROW(MAESTRO!$B$3:$B$1000)/((MAESTRO!$B$3:$B$1000="ASMARTALC")*(UPPER(MAESTRO!$L$3:$L$1000)="CONFIRMADO")),ROWS($A$3:A118))),"")</f>
        <v/>
      </c>
      <c r="U118" s="13" t="str">
        <f ca="1">IFERROR(INDEX(MAESTRO!U:U,_xludf.AGGREGATE(15,6,ROW(MAESTRO!$B$3:$B$1000)/((MAESTRO!$B$3:$B$1000="ASMARTALC")*(UPPER(MAESTRO!$L$3:$L$1000)="CONFIRMADO")),ROWS($A$3:A118))),"")</f>
        <v/>
      </c>
      <c r="V118" s="13" t="str">
        <f ca="1">IFERROR(INDEX(MAESTRO!V:V,_xludf.AGGREGATE(15,6,ROW(MAESTRO!$B$3:$B$1000)/((MAESTRO!$B$3:$B$1000="ASMARTALC")*(UPPER(MAESTRO!$L$3:$L$1000)="CONFIRMADO")),ROWS($A$3:A118))),"")</f>
        <v/>
      </c>
      <c r="W118" s="13" t="str">
        <f ca="1">IFERROR(INDEX(MAESTRO!W:W,_xludf.AGGREGATE(15,6,ROW(MAESTRO!$B$3:$B$1000)/((MAESTRO!$B$3:$B$1000="ASMARTALC")*(UPPER(MAESTRO!$L$3:$L$1000)="CONFIRMADO")),ROWS($A$3:A118))),"")</f>
        <v/>
      </c>
      <c r="X118" s="13" t="str">
        <f ca="1">IFERROR(INDEX(MAESTRO!X:X,_xludf.AGGREGATE(15,6,ROW(MAESTRO!$B$3:$B$1000)/((MAESTRO!$B$3:$B$1000="ASMARTALC")*(UPPER(MAESTRO!$L$3:$L$1000)="CONFIRMADO")),ROWS($A$3:A118))),"")</f>
        <v/>
      </c>
    </row>
    <row r="119" spans="1:24" ht="22.05" customHeight="1">
      <c r="A119" s="10" t="str">
        <f ca="1">IFERROR(INDEX(MAESTRO!A:A,_xludf.AGGREGATE(15,6,ROW(MAESTRO!$B$3:$B$1000)/((MAESTRO!$B$3:$B$1000="ASMARTALC")*(UPPER(MAESTRO!$L$3:$L$1000)="CONFIRMADO")),ROWS($A$3:A119))),"")</f>
        <v/>
      </c>
      <c r="B119" s="10" t="str">
        <f ca="1">IFERROR(INDEX(MAESTRO!B:B,_xludf.AGGREGATE(15,6,ROW(MAESTRO!$B$3:$B$1000)/((MAESTRO!$B$3:$B$1000="ASMARTALC")*(UPPER(MAESTRO!$L$3:$L$1000)="CONFIRMADO")),ROWS($A$3:A119))),"")</f>
        <v/>
      </c>
      <c r="C119" s="10" t="str">
        <f ca="1">IFERROR(INDEX(MAESTRO!C:C,_xludf.AGGREGATE(15,6,ROW(MAESTRO!$B$3:$B$1000)/((MAESTRO!$B$3:$B$1000="ASMARTALC")*(UPPER(MAESTRO!$L$3:$L$1000)="CONFIRMADO")),ROWS($A$3:A119))),"")</f>
        <v/>
      </c>
      <c r="D119" s="10" t="str">
        <f ca="1">IFERROR(INDEX(MAESTRO!D:D,_xludf.AGGREGATE(15,6,ROW(MAESTRO!$B$3:$B$1000)/((MAESTRO!$B$3:$B$1000="ASMARTALC")*(UPPER(MAESTRO!$L$3:$L$1000)="CONFIRMADO")),ROWS($A$3:A119))),"")</f>
        <v/>
      </c>
      <c r="E119" s="10" t="str">
        <f ca="1">IFERROR(INDEX(MAESTRO!E:E,_xludf.AGGREGATE(15,6,ROW(MAESTRO!$B$3:$B$1000)/((MAESTRO!$B$3:$B$1000="ASMARTALC")*(UPPER(MAESTRO!$L$3:$L$1000)="CONFIRMADO")),ROWS($A$3:A119))),"")</f>
        <v/>
      </c>
      <c r="F119" s="10" t="str">
        <f ca="1">IFERROR(INDEX(MAESTRO!F:F,_xludf.AGGREGATE(15,6,ROW(MAESTRO!$B$3:$B$1000)/((MAESTRO!$B$3:$B$1000="ASMARTALC")*(UPPER(MAESTRO!$L$3:$L$1000)="CONFIRMADO")),ROWS($A$3:A119))),"")</f>
        <v/>
      </c>
      <c r="G119" s="10" t="str">
        <f ca="1">IFERROR(INDEX(MAESTRO!G:G,_xludf.AGGREGATE(15,6,ROW(MAESTRO!$B$3:$B$1000)/((MAESTRO!$B$3:$B$1000="ASMARTALC")*(UPPER(MAESTRO!$L$3:$L$1000)="CONFIRMADO")),ROWS($A$3:A119))),"")</f>
        <v/>
      </c>
      <c r="H119" s="10" t="str">
        <f ca="1">IFERROR(INDEX(MAESTRO!H:H,_xludf.AGGREGATE(15,6,ROW(MAESTRO!$B$3:$B$1000)/((MAESTRO!$B$3:$B$1000="ASMARTALC")*(UPPER(MAESTRO!$L$3:$L$1000)="CONFIRMADO")),ROWS($A$3:A119))),"")</f>
        <v/>
      </c>
      <c r="I119" s="10" t="str">
        <f ca="1">IFERROR(INDEX(MAESTRO!I:I,_xludf.AGGREGATE(15,6,ROW(MAESTRO!$B$3:$B$1000)/((MAESTRO!$B$3:$B$1000="ASMARTALC")*(UPPER(MAESTRO!$L$3:$L$1000)="CONFIRMADO")),ROWS($A$3:A119))),"")</f>
        <v/>
      </c>
      <c r="J119" s="10" t="str">
        <f ca="1">IFERROR(INDEX(MAESTRO!J:J,_xludf.AGGREGATE(15,6,ROW(MAESTRO!$B$3:$B$1000)/((MAESTRO!$B$3:$B$1000="ASMARTALC")*(UPPER(MAESTRO!$L$3:$L$1000)="CONFIRMADO")),ROWS($A$3:A119))),"")</f>
        <v/>
      </c>
      <c r="K119" s="10" t="str">
        <f ca="1">IFERROR(INDEX(MAESTRO!K:K,_xludf.AGGREGATE(15,6,ROW(MAESTRO!$B$3:$B$1000)/((MAESTRO!$B$3:$B$1000="ASMARTALC")*(UPPER(MAESTRO!$L$3:$L$1000)="CONFIRMADO")),ROWS($A$3:A119))),"")</f>
        <v/>
      </c>
      <c r="L119" s="10" t="str">
        <f ca="1">IFERROR(INDEX(MAESTRO!L:L,_xludf.AGGREGATE(15,6,ROW(MAESTRO!$B$3:$B$1000)/((MAESTRO!$B$3:$B$1000="ASMARTALC")*(UPPER(MAESTRO!$L$3:$L$1000)="CONFIRMADO")),ROWS($A$3:A119))),"")</f>
        <v/>
      </c>
      <c r="M119" s="10" t="str">
        <f ca="1">IFERROR(INDEX(MAESTRO!M:M,_xludf.AGGREGATE(15,6,ROW(MAESTRO!$B$3:$B$1000)/((MAESTRO!$B$3:$B$1000="ASMARTALC")*(UPPER(MAESTRO!$L$3:$L$1000)="CONFIRMADO")),ROWS($A$3:A119))),"")</f>
        <v/>
      </c>
      <c r="N119" s="10" t="str">
        <f ca="1">IFERROR(INDEX(MAESTRO!N:N,_xludf.AGGREGATE(15,6,ROW(MAESTRO!$B$3:$B$1000)/((MAESTRO!$B$3:$B$1000="ASMARTALC")*(UPPER(MAESTRO!$L$3:$L$1000)="CONFIRMADO")),ROWS($A$3:A119))),"")</f>
        <v/>
      </c>
      <c r="O119" s="10" t="str">
        <f ca="1">IFERROR(INDEX(MAESTRO!O:O,_xludf.AGGREGATE(15,6,ROW(MAESTRO!$B$3:$B$1000)/((MAESTRO!$B$3:$B$1000="ASMARTALC")*(UPPER(MAESTRO!$L$3:$L$1000)="CONFIRMADO")),ROWS($A$3:A119))),"")</f>
        <v/>
      </c>
      <c r="P119" s="10" t="str">
        <f ca="1">IFERROR(INDEX(MAESTRO!P:P,_xludf.AGGREGATE(15,6,ROW(MAESTRO!$B$3:$B$1000)/((MAESTRO!$B$3:$B$1000="ASMARTALC")*(UPPER(MAESTRO!$L$3:$L$1000)="CONFIRMADO")),ROWS($A$3:A119))),"")</f>
        <v/>
      </c>
      <c r="Q119" s="10" t="str">
        <f ca="1">IFERROR(INDEX(MAESTRO!Q:Q,_xludf.AGGREGATE(15,6,ROW(MAESTRO!$B$3:$B$1000)/((MAESTRO!$B$3:$B$1000="ASMARTALC")*(UPPER(MAESTRO!$L$3:$L$1000)="CONFIRMADO")),ROWS($A$3:A119))),"")</f>
        <v/>
      </c>
      <c r="R119" s="10" t="str">
        <f ca="1">IFERROR(INDEX(MAESTRO!R:R,_xludf.AGGREGATE(15,6,ROW(MAESTRO!$B$3:$B$1000)/((MAESTRO!$B$3:$B$1000="ASMARTALC")*(UPPER(MAESTRO!$L$3:$L$1000)="CONFIRMADO")),ROWS($A$3:A119))),"")</f>
        <v/>
      </c>
      <c r="S119" s="10" t="str">
        <f ca="1">IFERROR(INDEX(MAESTRO!S:S,_xludf.AGGREGATE(15,6,ROW(MAESTRO!$B$3:$B$1000)/((MAESTRO!$B$3:$B$1000="ASMARTALC")*(UPPER(MAESTRO!$L$3:$L$1000)="CONFIRMADO")),ROWS($A$3:A119))),"")</f>
        <v/>
      </c>
      <c r="T119" s="10" t="str">
        <f ca="1">IFERROR(INDEX(MAESTRO!T:T,_xludf.AGGREGATE(15,6,ROW(MAESTRO!$B$3:$B$1000)/((MAESTRO!$B$3:$B$1000="ASMARTALC")*(UPPER(MAESTRO!$L$3:$L$1000)="CONFIRMADO")),ROWS($A$3:A119))),"")</f>
        <v/>
      </c>
      <c r="U119" s="10" t="str">
        <f ca="1">IFERROR(INDEX(MAESTRO!U:U,_xludf.AGGREGATE(15,6,ROW(MAESTRO!$B$3:$B$1000)/((MAESTRO!$B$3:$B$1000="ASMARTALC")*(UPPER(MAESTRO!$L$3:$L$1000)="CONFIRMADO")),ROWS($A$3:A119))),"")</f>
        <v/>
      </c>
      <c r="V119" s="10" t="str">
        <f ca="1">IFERROR(INDEX(MAESTRO!V:V,_xludf.AGGREGATE(15,6,ROW(MAESTRO!$B$3:$B$1000)/((MAESTRO!$B$3:$B$1000="ASMARTALC")*(UPPER(MAESTRO!$L$3:$L$1000)="CONFIRMADO")),ROWS($A$3:A119))),"")</f>
        <v/>
      </c>
      <c r="W119" s="10" t="str">
        <f ca="1">IFERROR(INDEX(MAESTRO!W:W,_xludf.AGGREGATE(15,6,ROW(MAESTRO!$B$3:$B$1000)/((MAESTRO!$B$3:$B$1000="ASMARTALC")*(UPPER(MAESTRO!$L$3:$L$1000)="CONFIRMADO")),ROWS($A$3:A119))),"")</f>
        <v/>
      </c>
      <c r="X119" s="10" t="str">
        <f ca="1">IFERROR(INDEX(MAESTRO!X:X,_xludf.AGGREGATE(15,6,ROW(MAESTRO!$B$3:$B$1000)/((MAESTRO!$B$3:$B$1000="ASMARTALC")*(UPPER(MAESTRO!$L$3:$L$1000)="CONFIRMADO")),ROWS($A$3:A119))),"")</f>
        <v/>
      </c>
    </row>
    <row r="120" spans="1:24" ht="22.05" customHeight="1">
      <c r="A120" s="13" t="str">
        <f ca="1">IFERROR(INDEX(MAESTRO!A:A,_xludf.AGGREGATE(15,6,ROW(MAESTRO!$B$3:$B$1000)/((MAESTRO!$B$3:$B$1000="ASMARTALC")*(UPPER(MAESTRO!$L$3:$L$1000)="CONFIRMADO")),ROWS($A$3:A120))),"")</f>
        <v/>
      </c>
      <c r="B120" s="13" t="str">
        <f ca="1">IFERROR(INDEX(MAESTRO!B:B,_xludf.AGGREGATE(15,6,ROW(MAESTRO!$B$3:$B$1000)/((MAESTRO!$B$3:$B$1000="ASMARTALC")*(UPPER(MAESTRO!$L$3:$L$1000)="CONFIRMADO")),ROWS($A$3:A120))),"")</f>
        <v/>
      </c>
      <c r="C120" s="13" t="str">
        <f ca="1">IFERROR(INDEX(MAESTRO!C:C,_xludf.AGGREGATE(15,6,ROW(MAESTRO!$B$3:$B$1000)/((MAESTRO!$B$3:$B$1000="ASMARTALC")*(UPPER(MAESTRO!$L$3:$L$1000)="CONFIRMADO")),ROWS($A$3:A120))),"")</f>
        <v/>
      </c>
      <c r="D120" s="13" t="str">
        <f ca="1">IFERROR(INDEX(MAESTRO!D:D,_xludf.AGGREGATE(15,6,ROW(MAESTRO!$B$3:$B$1000)/((MAESTRO!$B$3:$B$1000="ASMARTALC")*(UPPER(MAESTRO!$L$3:$L$1000)="CONFIRMADO")),ROWS($A$3:A120))),"")</f>
        <v/>
      </c>
      <c r="E120" s="13" t="str">
        <f ca="1">IFERROR(INDEX(MAESTRO!E:E,_xludf.AGGREGATE(15,6,ROW(MAESTRO!$B$3:$B$1000)/((MAESTRO!$B$3:$B$1000="ASMARTALC")*(UPPER(MAESTRO!$L$3:$L$1000)="CONFIRMADO")),ROWS($A$3:A120))),"")</f>
        <v/>
      </c>
      <c r="F120" s="13" t="str">
        <f ca="1">IFERROR(INDEX(MAESTRO!F:F,_xludf.AGGREGATE(15,6,ROW(MAESTRO!$B$3:$B$1000)/((MAESTRO!$B$3:$B$1000="ASMARTALC")*(UPPER(MAESTRO!$L$3:$L$1000)="CONFIRMADO")),ROWS($A$3:A120))),"")</f>
        <v/>
      </c>
      <c r="G120" s="13" t="str">
        <f ca="1">IFERROR(INDEX(MAESTRO!G:G,_xludf.AGGREGATE(15,6,ROW(MAESTRO!$B$3:$B$1000)/((MAESTRO!$B$3:$B$1000="ASMARTALC")*(UPPER(MAESTRO!$L$3:$L$1000)="CONFIRMADO")),ROWS($A$3:A120))),"")</f>
        <v/>
      </c>
      <c r="H120" s="13" t="str">
        <f ca="1">IFERROR(INDEX(MAESTRO!H:H,_xludf.AGGREGATE(15,6,ROW(MAESTRO!$B$3:$B$1000)/((MAESTRO!$B$3:$B$1000="ASMARTALC")*(UPPER(MAESTRO!$L$3:$L$1000)="CONFIRMADO")),ROWS($A$3:A120))),"")</f>
        <v/>
      </c>
      <c r="I120" s="13" t="str">
        <f ca="1">IFERROR(INDEX(MAESTRO!I:I,_xludf.AGGREGATE(15,6,ROW(MAESTRO!$B$3:$B$1000)/((MAESTRO!$B$3:$B$1000="ASMARTALC")*(UPPER(MAESTRO!$L$3:$L$1000)="CONFIRMADO")),ROWS($A$3:A120))),"")</f>
        <v/>
      </c>
      <c r="J120" s="13" t="str">
        <f ca="1">IFERROR(INDEX(MAESTRO!J:J,_xludf.AGGREGATE(15,6,ROW(MAESTRO!$B$3:$B$1000)/((MAESTRO!$B$3:$B$1000="ASMARTALC")*(UPPER(MAESTRO!$L$3:$L$1000)="CONFIRMADO")),ROWS($A$3:A120))),"")</f>
        <v/>
      </c>
      <c r="K120" s="13" t="str">
        <f ca="1">IFERROR(INDEX(MAESTRO!K:K,_xludf.AGGREGATE(15,6,ROW(MAESTRO!$B$3:$B$1000)/((MAESTRO!$B$3:$B$1000="ASMARTALC")*(UPPER(MAESTRO!$L$3:$L$1000)="CONFIRMADO")),ROWS($A$3:A120))),"")</f>
        <v/>
      </c>
      <c r="L120" s="13" t="str">
        <f ca="1">IFERROR(INDEX(MAESTRO!L:L,_xludf.AGGREGATE(15,6,ROW(MAESTRO!$B$3:$B$1000)/((MAESTRO!$B$3:$B$1000="ASMARTALC")*(UPPER(MAESTRO!$L$3:$L$1000)="CONFIRMADO")),ROWS($A$3:A120))),"")</f>
        <v/>
      </c>
      <c r="M120" s="13" t="str">
        <f ca="1">IFERROR(INDEX(MAESTRO!M:M,_xludf.AGGREGATE(15,6,ROW(MAESTRO!$B$3:$B$1000)/((MAESTRO!$B$3:$B$1000="ASMARTALC")*(UPPER(MAESTRO!$L$3:$L$1000)="CONFIRMADO")),ROWS($A$3:A120))),"")</f>
        <v/>
      </c>
      <c r="N120" s="13" t="str">
        <f ca="1">IFERROR(INDEX(MAESTRO!N:N,_xludf.AGGREGATE(15,6,ROW(MAESTRO!$B$3:$B$1000)/((MAESTRO!$B$3:$B$1000="ASMARTALC")*(UPPER(MAESTRO!$L$3:$L$1000)="CONFIRMADO")),ROWS($A$3:A120))),"")</f>
        <v/>
      </c>
      <c r="O120" s="13" t="str">
        <f ca="1">IFERROR(INDEX(MAESTRO!O:O,_xludf.AGGREGATE(15,6,ROW(MAESTRO!$B$3:$B$1000)/((MAESTRO!$B$3:$B$1000="ASMARTALC")*(UPPER(MAESTRO!$L$3:$L$1000)="CONFIRMADO")),ROWS($A$3:A120))),"")</f>
        <v/>
      </c>
      <c r="P120" s="13" t="str">
        <f ca="1">IFERROR(INDEX(MAESTRO!P:P,_xludf.AGGREGATE(15,6,ROW(MAESTRO!$B$3:$B$1000)/((MAESTRO!$B$3:$B$1000="ASMARTALC")*(UPPER(MAESTRO!$L$3:$L$1000)="CONFIRMADO")),ROWS($A$3:A120))),"")</f>
        <v/>
      </c>
      <c r="Q120" s="13" t="str">
        <f ca="1">IFERROR(INDEX(MAESTRO!Q:Q,_xludf.AGGREGATE(15,6,ROW(MAESTRO!$B$3:$B$1000)/((MAESTRO!$B$3:$B$1000="ASMARTALC")*(UPPER(MAESTRO!$L$3:$L$1000)="CONFIRMADO")),ROWS($A$3:A120))),"")</f>
        <v/>
      </c>
      <c r="R120" s="13" t="str">
        <f ca="1">IFERROR(INDEX(MAESTRO!R:R,_xludf.AGGREGATE(15,6,ROW(MAESTRO!$B$3:$B$1000)/((MAESTRO!$B$3:$B$1000="ASMARTALC")*(UPPER(MAESTRO!$L$3:$L$1000)="CONFIRMADO")),ROWS($A$3:A120))),"")</f>
        <v/>
      </c>
      <c r="S120" s="13" t="str">
        <f ca="1">IFERROR(INDEX(MAESTRO!S:S,_xludf.AGGREGATE(15,6,ROW(MAESTRO!$B$3:$B$1000)/((MAESTRO!$B$3:$B$1000="ASMARTALC")*(UPPER(MAESTRO!$L$3:$L$1000)="CONFIRMADO")),ROWS($A$3:A120))),"")</f>
        <v/>
      </c>
      <c r="T120" s="13" t="str">
        <f ca="1">IFERROR(INDEX(MAESTRO!T:T,_xludf.AGGREGATE(15,6,ROW(MAESTRO!$B$3:$B$1000)/((MAESTRO!$B$3:$B$1000="ASMARTALC")*(UPPER(MAESTRO!$L$3:$L$1000)="CONFIRMADO")),ROWS($A$3:A120))),"")</f>
        <v/>
      </c>
      <c r="U120" s="13" t="str">
        <f ca="1">IFERROR(INDEX(MAESTRO!U:U,_xludf.AGGREGATE(15,6,ROW(MAESTRO!$B$3:$B$1000)/((MAESTRO!$B$3:$B$1000="ASMARTALC")*(UPPER(MAESTRO!$L$3:$L$1000)="CONFIRMADO")),ROWS($A$3:A120))),"")</f>
        <v/>
      </c>
      <c r="V120" s="13" t="str">
        <f ca="1">IFERROR(INDEX(MAESTRO!V:V,_xludf.AGGREGATE(15,6,ROW(MAESTRO!$B$3:$B$1000)/((MAESTRO!$B$3:$B$1000="ASMARTALC")*(UPPER(MAESTRO!$L$3:$L$1000)="CONFIRMADO")),ROWS($A$3:A120))),"")</f>
        <v/>
      </c>
      <c r="W120" s="13" t="str">
        <f ca="1">IFERROR(INDEX(MAESTRO!W:W,_xludf.AGGREGATE(15,6,ROW(MAESTRO!$B$3:$B$1000)/((MAESTRO!$B$3:$B$1000="ASMARTALC")*(UPPER(MAESTRO!$L$3:$L$1000)="CONFIRMADO")),ROWS($A$3:A120))),"")</f>
        <v/>
      </c>
      <c r="X120" s="13" t="str">
        <f ca="1">IFERROR(INDEX(MAESTRO!X:X,_xludf.AGGREGATE(15,6,ROW(MAESTRO!$B$3:$B$1000)/((MAESTRO!$B$3:$B$1000="ASMARTALC")*(UPPER(MAESTRO!$L$3:$L$1000)="CONFIRMADO")),ROWS($A$3:A120))),"")</f>
        <v/>
      </c>
    </row>
    <row r="121" spans="1:24" ht="22.05" customHeight="1">
      <c r="A121" s="10" t="str">
        <f ca="1">IFERROR(INDEX(MAESTRO!A:A,_xludf.AGGREGATE(15,6,ROW(MAESTRO!$B$3:$B$1000)/((MAESTRO!$B$3:$B$1000="ASMARTALC")*(UPPER(MAESTRO!$L$3:$L$1000)="CONFIRMADO")),ROWS($A$3:A121))),"")</f>
        <v/>
      </c>
      <c r="B121" s="10" t="str">
        <f ca="1">IFERROR(INDEX(MAESTRO!B:B,_xludf.AGGREGATE(15,6,ROW(MAESTRO!$B$3:$B$1000)/((MAESTRO!$B$3:$B$1000="ASMARTALC")*(UPPER(MAESTRO!$L$3:$L$1000)="CONFIRMADO")),ROWS($A$3:A121))),"")</f>
        <v/>
      </c>
      <c r="C121" s="10" t="str">
        <f ca="1">IFERROR(INDEX(MAESTRO!C:C,_xludf.AGGREGATE(15,6,ROW(MAESTRO!$B$3:$B$1000)/((MAESTRO!$B$3:$B$1000="ASMARTALC")*(UPPER(MAESTRO!$L$3:$L$1000)="CONFIRMADO")),ROWS($A$3:A121))),"")</f>
        <v/>
      </c>
      <c r="D121" s="10" t="str">
        <f ca="1">IFERROR(INDEX(MAESTRO!D:D,_xludf.AGGREGATE(15,6,ROW(MAESTRO!$B$3:$B$1000)/((MAESTRO!$B$3:$B$1000="ASMARTALC")*(UPPER(MAESTRO!$L$3:$L$1000)="CONFIRMADO")),ROWS($A$3:A121))),"")</f>
        <v/>
      </c>
      <c r="E121" s="10" t="str">
        <f ca="1">IFERROR(INDEX(MAESTRO!E:E,_xludf.AGGREGATE(15,6,ROW(MAESTRO!$B$3:$B$1000)/((MAESTRO!$B$3:$B$1000="ASMARTALC")*(UPPER(MAESTRO!$L$3:$L$1000)="CONFIRMADO")),ROWS($A$3:A121))),"")</f>
        <v/>
      </c>
      <c r="F121" s="10" t="str">
        <f ca="1">IFERROR(INDEX(MAESTRO!F:F,_xludf.AGGREGATE(15,6,ROW(MAESTRO!$B$3:$B$1000)/((MAESTRO!$B$3:$B$1000="ASMARTALC")*(UPPER(MAESTRO!$L$3:$L$1000)="CONFIRMADO")),ROWS($A$3:A121))),"")</f>
        <v/>
      </c>
      <c r="G121" s="10" t="str">
        <f ca="1">IFERROR(INDEX(MAESTRO!G:G,_xludf.AGGREGATE(15,6,ROW(MAESTRO!$B$3:$B$1000)/((MAESTRO!$B$3:$B$1000="ASMARTALC")*(UPPER(MAESTRO!$L$3:$L$1000)="CONFIRMADO")),ROWS($A$3:A121))),"")</f>
        <v/>
      </c>
      <c r="H121" s="10" t="str">
        <f ca="1">IFERROR(INDEX(MAESTRO!H:H,_xludf.AGGREGATE(15,6,ROW(MAESTRO!$B$3:$B$1000)/((MAESTRO!$B$3:$B$1000="ASMARTALC")*(UPPER(MAESTRO!$L$3:$L$1000)="CONFIRMADO")),ROWS($A$3:A121))),"")</f>
        <v/>
      </c>
      <c r="I121" s="10" t="str">
        <f ca="1">IFERROR(INDEX(MAESTRO!I:I,_xludf.AGGREGATE(15,6,ROW(MAESTRO!$B$3:$B$1000)/((MAESTRO!$B$3:$B$1000="ASMARTALC")*(UPPER(MAESTRO!$L$3:$L$1000)="CONFIRMADO")),ROWS($A$3:A121))),"")</f>
        <v/>
      </c>
      <c r="J121" s="10" t="str">
        <f ca="1">IFERROR(INDEX(MAESTRO!J:J,_xludf.AGGREGATE(15,6,ROW(MAESTRO!$B$3:$B$1000)/((MAESTRO!$B$3:$B$1000="ASMARTALC")*(UPPER(MAESTRO!$L$3:$L$1000)="CONFIRMADO")),ROWS($A$3:A121))),"")</f>
        <v/>
      </c>
      <c r="K121" s="10" t="str">
        <f ca="1">IFERROR(INDEX(MAESTRO!K:K,_xludf.AGGREGATE(15,6,ROW(MAESTRO!$B$3:$B$1000)/((MAESTRO!$B$3:$B$1000="ASMARTALC")*(UPPER(MAESTRO!$L$3:$L$1000)="CONFIRMADO")),ROWS($A$3:A121))),"")</f>
        <v/>
      </c>
      <c r="L121" s="10" t="str">
        <f ca="1">IFERROR(INDEX(MAESTRO!L:L,_xludf.AGGREGATE(15,6,ROW(MAESTRO!$B$3:$B$1000)/((MAESTRO!$B$3:$B$1000="ASMARTALC")*(UPPER(MAESTRO!$L$3:$L$1000)="CONFIRMADO")),ROWS($A$3:A121))),"")</f>
        <v/>
      </c>
      <c r="M121" s="10" t="str">
        <f ca="1">IFERROR(INDEX(MAESTRO!M:M,_xludf.AGGREGATE(15,6,ROW(MAESTRO!$B$3:$B$1000)/((MAESTRO!$B$3:$B$1000="ASMARTALC")*(UPPER(MAESTRO!$L$3:$L$1000)="CONFIRMADO")),ROWS($A$3:A121))),"")</f>
        <v/>
      </c>
      <c r="N121" s="10" t="str">
        <f ca="1">IFERROR(INDEX(MAESTRO!N:N,_xludf.AGGREGATE(15,6,ROW(MAESTRO!$B$3:$B$1000)/((MAESTRO!$B$3:$B$1000="ASMARTALC")*(UPPER(MAESTRO!$L$3:$L$1000)="CONFIRMADO")),ROWS($A$3:A121))),"")</f>
        <v/>
      </c>
      <c r="O121" s="10" t="str">
        <f ca="1">IFERROR(INDEX(MAESTRO!O:O,_xludf.AGGREGATE(15,6,ROW(MAESTRO!$B$3:$B$1000)/((MAESTRO!$B$3:$B$1000="ASMARTALC")*(UPPER(MAESTRO!$L$3:$L$1000)="CONFIRMADO")),ROWS($A$3:A121))),"")</f>
        <v/>
      </c>
      <c r="P121" s="10" t="str">
        <f ca="1">IFERROR(INDEX(MAESTRO!P:P,_xludf.AGGREGATE(15,6,ROW(MAESTRO!$B$3:$B$1000)/((MAESTRO!$B$3:$B$1000="ASMARTALC")*(UPPER(MAESTRO!$L$3:$L$1000)="CONFIRMADO")),ROWS($A$3:A121))),"")</f>
        <v/>
      </c>
      <c r="Q121" s="10" t="str">
        <f ca="1">IFERROR(INDEX(MAESTRO!Q:Q,_xludf.AGGREGATE(15,6,ROW(MAESTRO!$B$3:$B$1000)/((MAESTRO!$B$3:$B$1000="ASMARTALC")*(UPPER(MAESTRO!$L$3:$L$1000)="CONFIRMADO")),ROWS($A$3:A121))),"")</f>
        <v/>
      </c>
      <c r="R121" s="10" t="str">
        <f ca="1">IFERROR(INDEX(MAESTRO!R:R,_xludf.AGGREGATE(15,6,ROW(MAESTRO!$B$3:$B$1000)/((MAESTRO!$B$3:$B$1000="ASMARTALC")*(UPPER(MAESTRO!$L$3:$L$1000)="CONFIRMADO")),ROWS($A$3:A121))),"")</f>
        <v/>
      </c>
      <c r="S121" s="10" t="str">
        <f ca="1">IFERROR(INDEX(MAESTRO!S:S,_xludf.AGGREGATE(15,6,ROW(MAESTRO!$B$3:$B$1000)/((MAESTRO!$B$3:$B$1000="ASMARTALC")*(UPPER(MAESTRO!$L$3:$L$1000)="CONFIRMADO")),ROWS($A$3:A121))),"")</f>
        <v/>
      </c>
      <c r="T121" s="10" t="str">
        <f ca="1">IFERROR(INDEX(MAESTRO!T:T,_xludf.AGGREGATE(15,6,ROW(MAESTRO!$B$3:$B$1000)/((MAESTRO!$B$3:$B$1000="ASMARTALC")*(UPPER(MAESTRO!$L$3:$L$1000)="CONFIRMADO")),ROWS($A$3:A121))),"")</f>
        <v/>
      </c>
      <c r="U121" s="10" t="str">
        <f ca="1">IFERROR(INDEX(MAESTRO!U:U,_xludf.AGGREGATE(15,6,ROW(MAESTRO!$B$3:$B$1000)/((MAESTRO!$B$3:$B$1000="ASMARTALC")*(UPPER(MAESTRO!$L$3:$L$1000)="CONFIRMADO")),ROWS($A$3:A121))),"")</f>
        <v/>
      </c>
      <c r="V121" s="10" t="str">
        <f ca="1">IFERROR(INDEX(MAESTRO!V:V,_xludf.AGGREGATE(15,6,ROW(MAESTRO!$B$3:$B$1000)/((MAESTRO!$B$3:$B$1000="ASMARTALC")*(UPPER(MAESTRO!$L$3:$L$1000)="CONFIRMADO")),ROWS($A$3:A121))),"")</f>
        <v/>
      </c>
      <c r="W121" s="10" t="str">
        <f ca="1">IFERROR(INDEX(MAESTRO!W:W,_xludf.AGGREGATE(15,6,ROW(MAESTRO!$B$3:$B$1000)/((MAESTRO!$B$3:$B$1000="ASMARTALC")*(UPPER(MAESTRO!$L$3:$L$1000)="CONFIRMADO")),ROWS($A$3:A121))),"")</f>
        <v/>
      </c>
      <c r="X121" s="10" t="str">
        <f ca="1">IFERROR(INDEX(MAESTRO!X:X,_xludf.AGGREGATE(15,6,ROW(MAESTRO!$B$3:$B$1000)/((MAESTRO!$B$3:$B$1000="ASMARTALC")*(UPPER(MAESTRO!$L$3:$L$1000)="CONFIRMADO")),ROWS($A$3:A121))),"")</f>
        <v/>
      </c>
    </row>
    <row r="122" spans="1:24" ht="22.05" customHeight="1">
      <c r="A122" s="13" t="str">
        <f ca="1">IFERROR(INDEX(MAESTRO!A:A,_xludf.AGGREGATE(15,6,ROW(MAESTRO!$B$3:$B$1000)/((MAESTRO!$B$3:$B$1000="ASMARTALC")*(UPPER(MAESTRO!$L$3:$L$1000)="CONFIRMADO")),ROWS($A$3:A122))),"")</f>
        <v/>
      </c>
      <c r="B122" s="13" t="str">
        <f ca="1">IFERROR(INDEX(MAESTRO!B:B,_xludf.AGGREGATE(15,6,ROW(MAESTRO!$B$3:$B$1000)/((MAESTRO!$B$3:$B$1000="ASMARTALC")*(UPPER(MAESTRO!$L$3:$L$1000)="CONFIRMADO")),ROWS($A$3:A122))),"")</f>
        <v/>
      </c>
      <c r="C122" s="13" t="str">
        <f ca="1">IFERROR(INDEX(MAESTRO!C:C,_xludf.AGGREGATE(15,6,ROW(MAESTRO!$B$3:$B$1000)/((MAESTRO!$B$3:$B$1000="ASMARTALC")*(UPPER(MAESTRO!$L$3:$L$1000)="CONFIRMADO")),ROWS($A$3:A122))),"")</f>
        <v/>
      </c>
      <c r="D122" s="13" t="str">
        <f ca="1">IFERROR(INDEX(MAESTRO!D:D,_xludf.AGGREGATE(15,6,ROW(MAESTRO!$B$3:$B$1000)/((MAESTRO!$B$3:$B$1000="ASMARTALC")*(UPPER(MAESTRO!$L$3:$L$1000)="CONFIRMADO")),ROWS($A$3:A122))),"")</f>
        <v/>
      </c>
      <c r="E122" s="13" t="str">
        <f ca="1">IFERROR(INDEX(MAESTRO!E:E,_xludf.AGGREGATE(15,6,ROW(MAESTRO!$B$3:$B$1000)/((MAESTRO!$B$3:$B$1000="ASMARTALC")*(UPPER(MAESTRO!$L$3:$L$1000)="CONFIRMADO")),ROWS($A$3:A122))),"")</f>
        <v/>
      </c>
      <c r="F122" s="13" t="str">
        <f ca="1">IFERROR(INDEX(MAESTRO!F:F,_xludf.AGGREGATE(15,6,ROW(MAESTRO!$B$3:$B$1000)/((MAESTRO!$B$3:$B$1000="ASMARTALC")*(UPPER(MAESTRO!$L$3:$L$1000)="CONFIRMADO")),ROWS($A$3:A122))),"")</f>
        <v/>
      </c>
      <c r="G122" s="13" t="str">
        <f ca="1">IFERROR(INDEX(MAESTRO!G:G,_xludf.AGGREGATE(15,6,ROW(MAESTRO!$B$3:$B$1000)/((MAESTRO!$B$3:$B$1000="ASMARTALC")*(UPPER(MAESTRO!$L$3:$L$1000)="CONFIRMADO")),ROWS($A$3:A122))),"")</f>
        <v/>
      </c>
      <c r="H122" s="13" t="str">
        <f ca="1">IFERROR(INDEX(MAESTRO!H:H,_xludf.AGGREGATE(15,6,ROW(MAESTRO!$B$3:$B$1000)/((MAESTRO!$B$3:$B$1000="ASMARTALC")*(UPPER(MAESTRO!$L$3:$L$1000)="CONFIRMADO")),ROWS($A$3:A122))),"")</f>
        <v/>
      </c>
      <c r="I122" s="13" t="str">
        <f ca="1">IFERROR(INDEX(MAESTRO!I:I,_xludf.AGGREGATE(15,6,ROW(MAESTRO!$B$3:$B$1000)/((MAESTRO!$B$3:$B$1000="ASMARTALC")*(UPPER(MAESTRO!$L$3:$L$1000)="CONFIRMADO")),ROWS($A$3:A122))),"")</f>
        <v/>
      </c>
      <c r="J122" s="13" t="str">
        <f ca="1">IFERROR(INDEX(MAESTRO!J:J,_xludf.AGGREGATE(15,6,ROW(MAESTRO!$B$3:$B$1000)/((MAESTRO!$B$3:$B$1000="ASMARTALC")*(UPPER(MAESTRO!$L$3:$L$1000)="CONFIRMADO")),ROWS($A$3:A122))),"")</f>
        <v/>
      </c>
      <c r="K122" s="13" t="str">
        <f ca="1">IFERROR(INDEX(MAESTRO!K:K,_xludf.AGGREGATE(15,6,ROW(MAESTRO!$B$3:$B$1000)/((MAESTRO!$B$3:$B$1000="ASMARTALC")*(UPPER(MAESTRO!$L$3:$L$1000)="CONFIRMADO")),ROWS($A$3:A122))),"")</f>
        <v/>
      </c>
      <c r="L122" s="13" t="str">
        <f ca="1">IFERROR(INDEX(MAESTRO!L:L,_xludf.AGGREGATE(15,6,ROW(MAESTRO!$B$3:$B$1000)/((MAESTRO!$B$3:$B$1000="ASMARTALC")*(UPPER(MAESTRO!$L$3:$L$1000)="CONFIRMADO")),ROWS($A$3:A122))),"")</f>
        <v/>
      </c>
      <c r="M122" s="13" t="str">
        <f ca="1">IFERROR(INDEX(MAESTRO!M:M,_xludf.AGGREGATE(15,6,ROW(MAESTRO!$B$3:$B$1000)/((MAESTRO!$B$3:$B$1000="ASMARTALC")*(UPPER(MAESTRO!$L$3:$L$1000)="CONFIRMADO")),ROWS($A$3:A122))),"")</f>
        <v/>
      </c>
      <c r="N122" s="13" t="str">
        <f ca="1">IFERROR(INDEX(MAESTRO!N:N,_xludf.AGGREGATE(15,6,ROW(MAESTRO!$B$3:$B$1000)/((MAESTRO!$B$3:$B$1000="ASMARTALC")*(UPPER(MAESTRO!$L$3:$L$1000)="CONFIRMADO")),ROWS($A$3:A122))),"")</f>
        <v/>
      </c>
      <c r="O122" s="13" t="str">
        <f ca="1">IFERROR(INDEX(MAESTRO!O:O,_xludf.AGGREGATE(15,6,ROW(MAESTRO!$B$3:$B$1000)/((MAESTRO!$B$3:$B$1000="ASMARTALC")*(UPPER(MAESTRO!$L$3:$L$1000)="CONFIRMADO")),ROWS($A$3:A122))),"")</f>
        <v/>
      </c>
      <c r="P122" s="13" t="str">
        <f ca="1">IFERROR(INDEX(MAESTRO!P:P,_xludf.AGGREGATE(15,6,ROW(MAESTRO!$B$3:$B$1000)/((MAESTRO!$B$3:$B$1000="ASMARTALC")*(UPPER(MAESTRO!$L$3:$L$1000)="CONFIRMADO")),ROWS($A$3:A122))),"")</f>
        <v/>
      </c>
      <c r="Q122" s="13" t="str">
        <f ca="1">IFERROR(INDEX(MAESTRO!Q:Q,_xludf.AGGREGATE(15,6,ROW(MAESTRO!$B$3:$B$1000)/((MAESTRO!$B$3:$B$1000="ASMARTALC")*(UPPER(MAESTRO!$L$3:$L$1000)="CONFIRMADO")),ROWS($A$3:A122))),"")</f>
        <v/>
      </c>
      <c r="R122" s="13" t="str">
        <f ca="1">IFERROR(INDEX(MAESTRO!R:R,_xludf.AGGREGATE(15,6,ROW(MAESTRO!$B$3:$B$1000)/((MAESTRO!$B$3:$B$1000="ASMARTALC")*(UPPER(MAESTRO!$L$3:$L$1000)="CONFIRMADO")),ROWS($A$3:A122))),"")</f>
        <v/>
      </c>
      <c r="S122" s="13" t="str">
        <f ca="1">IFERROR(INDEX(MAESTRO!S:S,_xludf.AGGREGATE(15,6,ROW(MAESTRO!$B$3:$B$1000)/((MAESTRO!$B$3:$B$1000="ASMARTALC")*(UPPER(MAESTRO!$L$3:$L$1000)="CONFIRMADO")),ROWS($A$3:A122))),"")</f>
        <v/>
      </c>
      <c r="T122" s="13" t="str">
        <f ca="1">IFERROR(INDEX(MAESTRO!T:T,_xludf.AGGREGATE(15,6,ROW(MAESTRO!$B$3:$B$1000)/((MAESTRO!$B$3:$B$1000="ASMARTALC")*(UPPER(MAESTRO!$L$3:$L$1000)="CONFIRMADO")),ROWS($A$3:A122))),"")</f>
        <v/>
      </c>
      <c r="U122" s="13" t="str">
        <f ca="1">IFERROR(INDEX(MAESTRO!U:U,_xludf.AGGREGATE(15,6,ROW(MAESTRO!$B$3:$B$1000)/((MAESTRO!$B$3:$B$1000="ASMARTALC")*(UPPER(MAESTRO!$L$3:$L$1000)="CONFIRMADO")),ROWS($A$3:A122))),"")</f>
        <v/>
      </c>
      <c r="V122" s="13" t="str">
        <f ca="1">IFERROR(INDEX(MAESTRO!V:V,_xludf.AGGREGATE(15,6,ROW(MAESTRO!$B$3:$B$1000)/((MAESTRO!$B$3:$B$1000="ASMARTALC")*(UPPER(MAESTRO!$L$3:$L$1000)="CONFIRMADO")),ROWS($A$3:A122))),"")</f>
        <v/>
      </c>
      <c r="W122" s="13" t="str">
        <f ca="1">IFERROR(INDEX(MAESTRO!W:W,_xludf.AGGREGATE(15,6,ROW(MAESTRO!$B$3:$B$1000)/((MAESTRO!$B$3:$B$1000="ASMARTALC")*(UPPER(MAESTRO!$L$3:$L$1000)="CONFIRMADO")),ROWS($A$3:A122))),"")</f>
        <v/>
      </c>
      <c r="X122" s="13" t="str">
        <f ca="1">IFERROR(INDEX(MAESTRO!X:X,_xludf.AGGREGATE(15,6,ROW(MAESTRO!$B$3:$B$1000)/((MAESTRO!$B$3:$B$1000="ASMARTALC")*(UPPER(MAESTRO!$L$3:$L$1000)="CONFIRMADO")),ROWS($A$3:A122))),"")</f>
        <v/>
      </c>
    </row>
    <row r="123" spans="1:24" ht="22.05" customHeight="1">
      <c r="A123" s="10" t="str">
        <f ca="1">IFERROR(INDEX(MAESTRO!A:A,_xludf.AGGREGATE(15,6,ROW(MAESTRO!$B$3:$B$1000)/((MAESTRO!$B$3:$B$1000="ASMARTALC")*(UPPER(MAESTRO!$L$3:$L$1000)="CONFIRMADO")),ROWS($A$3:A123))),"")</f>
        <v/>
      </c>
      <c r="B123" s="10" t="str">
        <f ca="1">IFERROR(INDEX(MAESTRO!B:B,_xludf.AGGREGATE(15,6,ROW(MAESTRO!$B$3:$B$1000)/((MAESTRO!$B$3:$B$1000="ASMARTALC")*(UPPER(MAESTRO!$L$3:$L$1000)="CONFIRMADO")),ROWS($A$3:A123))),"")</f>
        <v/>
      </c>
      <c r="C123" s="10" t="str">
        <f ca="1">IFERROR(INDEX(MAESTRO!C:C,_xludf.AGGREGATE(15,6,ROW(MAESTRO!$B$3:$B$1000)/((MAESTRO!$B$3:$B$1000="ASMARTALC")*(UPPER(MAESTRO!$L$3:$L$1000)="CONFIRMADO")),ROWS($A$3:A123))),"")</f>
        <v/>
      </c>
      <c r="D123" s="10" t="str">
        <f ca="1">IFERROR(INDEX(MAESTRO!D:D,_xludf.AGGREGATE(15,6,ROW(MAESTRO!$B$3:$B$1000)/((MAESTRO!$B$3:$B$1000="ASMARTALC")*(UPPER(MAESTRO!$L$3:$L$1000)="CONFIRMADO")),ROWS($A$3:A123))),"")</f>
        <v/>
      </c>
      <c r="E123" s="10" t="str">
        <f ca="1">IFERROR(INDEX(MAESTRO!E:E,_xludf.AGGREGATE(15,6,ROW(MAESTRO!$B$3:$B$1000)/((MAESTRO!$B$3:$B$1000="ASMARTALC")*(UPPER(MAESTRO!$L$3:$L$1000)="CONFIRMADO")),ROWS($A$3:A123))),"")</f>
        <v/>
      </c>
      <c r="F123" s="10" t="str">
        <f ca="1">IFERROR(INDEX(MAESTRO!F:F,_xludf.AGGREGATE(15,6,ROW(MAESTRO!$B$3:$B$1000)/((MAESTRO!$B$3:$B$1000="ASMARTALC")*(UPPER(MAESTRO!$L$3:$L$1000)="CONFIRMADO")),ROWS($A$3:A123))),"")</f>
        <v/>
      </c>
      <c r="G123" s="10" t="str">
        <f ca="1">IFERROR(INDEX(MAESTRO!G:G,_xludf.AGGREGATE(15,6,ROW(MAESTRO!$B$3:$B$1000)/((MAESTRO!$B$3:$B$1000="ASMARTALC")*(UPPER(MAESTRO!$L$3:$L$1000)="CONFIRMADO")),ROWS($A$3:A123))),"")</f>
        <v/>
      </c>
      <c r="H123" s="10" t="str">
        <f ca="1">IFERROR(INDEX(MAESTRO!H:H,_xludf.AGGREGATE(15,6,ROW(MAESTRO!$B$3:$B$1000)/((MAESTRO!$B$3:$B$1000="ASMARTALC")*(UPPER(MAESTRO!$L$3:$L$1000)="CONFIRMADO")),ROWS($A$3:A123))),"")</f>
        <v/>
      </c>
      <c r="I123" s="10" t="str">
        <f ca="1">IFERROR(INDEX(MAESTRO!I:I,_xludf.AGGREGATE(15,6,ROW(MAESTRO!$B$3:$B$1000)/((MAESTRO!$B$3:$B$1000="ASMARTALC")*(UPPER(MAESTRO!$L$3:$L$1000)="CONFIRMADO")),ROWS($A$3:A123))),"")</f>
        <v/>
      </c>
      <c r="J123" s="10" t="str">
        <f ca="1">IFERROR(INDEX(MAESTRO!J:J,_xludf.AGGREGATE(15,6,ROW(MAESTRO!$B$3:$B$1000)/((MAESTRO!$B$3:$B$1000="ASMARTALC")*(UPPER(MAESTRO!$L$3:$L$1000)="CONFIRMADO")),ROWS($A$3:A123))),"")</f>
        <v/>
      </c>
      <c r="K123" s="10" t="str">
        <f ca="1">IFERROR(INDEX(MAESTRO!K:K,_xludf.AGGREGATE(15,6,ROW(MAESTRO!$B$3:$B$1000)/((MAESTRO!$B$3:$B$1000="ASMARTALC")*(UPPER(MAESTRO!$L$3:$L$1000)="CONFIRMADO")),ROWS($A$3:A123))),"")</f>
        <v/>
      </c>
      <c r="L123" s="10" t="str">
        <f ca="1">IFERROR(INDEX(MAESTRO!L:L,_xludf.AGGREGATE(15,6,ROW(MAESTRO!$B$3:$B$1000)/((MAESTRO!$B$3:$B$1000="ASMARTALC")*(UPPER(MAESTRO!$L$3:$L$1000)="CONFIRMADO")),ROWS($A$3:A123))),"")</f>
        <v/>
      </c>
      <c r="M123" s="10" t="str">
        <f ca="1">IFERROR(INDEX(MAESTRO!M:M,_xludf.AGGREGATE(15,6,ROW(MAESTRO!$B$3:$B$1000)/((MAESTRO!$B$3:$B$1000="ASMARTALC")*(UPPER(MAESTRO!$L$3:$L$1000)="CONFIRMADO")),ROWS($A$3:A123))),"")</f>
        <v/>
      </c>
      <c r="N123" s="10" t="str">
        <f ca="1">IFERROR(INDEX(MAESTRO!N:N,_xludf.AGGREGATE(15,6,ROW(MAESTRO!$B$3:$B$1000)/((MAESTRO!$B$3:$B$1000="ASMARTALC")*(UPPER(MAESTRO!$L$3:$L$1000)="CONFIRMADO")),ROWS($A$3:A123))),"")</f>
        <v/>
      </c>
      <c r="O123" s="10" t="str">
        <f ca="1">IFERROR(INDEX(MAESTRO!O:O,_xludf.AGGREGATE(15,6,ROW(MAESTRO!$B$3:$B$1000)/((MAESTRO!$B$3:$B$1000="ASMARTALC")*(UPPER(MAESTRO!$L$3:$L$1000)="CONFIRMADO")),ROWS($A$3:A123))),"")</f>
        <v/>
      </c>
      <c r="P123" s="10" t="str">
        <f ca="1">IFERROR(INDEX(MAESTRO!P:P,_xludf.AGGREGATE(15,6,ROW(MAESTRO!$B$3:$B$1000)/((MAESTRO!$B$3:$B$1000="ASMARTALC")*(UPPER(MAESTRO!$L$3:$L$1000)="CONFIRMADO")),ROWS($A$3:A123))),"")</f>
        <v/>
      </c>
      <c r="Q123" s="10" t="str">
        <f ca="1">IFERROR(INDEX(MAESTRO!Q:Q,_xludf.AGGREGATE(15,6,ROW(MAESTRO!$B$3:$B$1000)/((MAESTRO!$B$3:$B$1000="ASMARTALC")*(UPPER(MAESTRO!$L$3:$L$1000)="CONFIRMADO")),ROWS($A$3:A123))),"")</f>
        <v/>
      </c>
      <c r="R123" s="10" t="str">
        <f ca="1">IFERROR(INDEX(MAESTRO!R:R,_xludf.AGGREGATE(15,6,ROW(MAESTRO!$B$3:$B$1000)/((MAESTRO!$B$3:$B$1000="ASMARTALC")*(UPPER(MAESTRO!$L$3:$L$1000)="CONFIRMADO")),ROWS($A$3:A123))),"")</f>
        <v/>
      </c>
      <c r="S123" s="10" t="str">
        <f ca="1">IFERROR(INDEX(MAESTRO!S:S,_xludf.AGGREGATE(15,6,ROW(MAESTRO!$B$3:$B$1000)/((MAESTRO!$B$3:$B$1000="ASMARTALC")*(UPPER(MAESTRO!$L$3:$L$1000)="CONFIRMADO")),ROWS($A$3:A123))),"")</f>
        <v/>
      </c>
      <c r="T123" s="10" t="str">
        <f ca="1">IFERROR(INDEX(MAESTRO!T:T,_xludf.AGGREGATE(15,6,ROW(MAESTRO!$B$3:$B$1000)/((MAESTRO!$B$3:$B$1000="ASMARTALC")*(UPPER(MAESTRO!$L$3:$L$1000)="CONFIRMADO")),ROWS($A$3:A123))),"")</f>
        <v/>
      </c>
      <c r="U123" s="10" t="str">
        <f ca="1">IFERROR(INDEX(MAESTRO!U:U,_xludf.AGGREGATE(15,6,ROW(MAESTRO!$B$3:$B$1000)/((MAESTRO!$B$3:$B$1000="ASMARTALC")*(UPPER(MAESTRO!$L$3:$L$1000)="CONFIRMADO")),ROWS($A$3:A123))),"")</f>
        <v/>
      </c>
      <c r="V123" s="10" t="str">
        <f ca="1">IFERROR(INDEX(MAESTRO!V:V,_xludf.AGGREGATE(15,6,ROW(MAESTRO!$B$3:$B$1000)/((MAESTRO!$B$3:$B$1000="ASMARTALC")*(UPPER(MAESTRO!$L$3:$L$1000)="CONFIRMADO")),ROWS($A$3:A123))),"")</f>
        <v/>
      </c>
      <c r="W123" s="10" t="str">
        <f ca="1">IFERROR(INDEX(MAESTRO!W:W,_xludf.AGGREGATE(15,6,ROW(MAESTRO!$B$3:$B$1000)/((MAESTRO!$B$3:$B$1000="ASMARTALC")*(UPPER(MAESTRO!$L$3:$L$1000)="CONFIRMADO")),ROWS($A$3:A123))),"")</f>
        <v/>
      </c>
      <c r="X123" s="10" t="str">
        <f ca="1">IFERROR(INDEX(MAESTRO!X:X,_xludf.AGGREGATE(15,6,ROW(MAESTRO!$B$3:$B$1000)/((MAESTRO!$B$3:$B$1000="ASMARTALC")*(UPPER(MAESTRO!$L$3:$L$1000)="CONFIRMADO")),ROWS($A$3:A123))),"")</f>
        <v/>
      </c>
    </row>
    <row r="124" spans="1:24" ht="22.05" customHeight="1">
      <c r="A124" s="13" t="str">
        <f ca="1">IFERROR(INDEX(MAESTRO!A:A,_xludf.AGGREGATE(15,6,ROW(MAESTRO!$B$3:$B$1000)/((MAESTRO!$B$3:$B$1000="ASMARTALC")*(UPPER(MAESTRO!$L$3:$L$1000)="CONFIRMADO")),ROWS($A$3:A124))),"")</f>
        <v/>
      </c>
      <c r="B124" s="13" t="str">
        <f ca="1">IFERROR(INDEX(MAESTRO!B:B,_xludf.AGGREGATE(15,6,ROW(MAESTRO!$B$3:$B$1000)/((MAESTRO!$B$3:$B$1000="ASMARTALC")*(UPPER(MAESTRO!$L$3:$L$1000)="CONFIRMADO")),ROWS($A$3:A124))),"")</f>
        <v/>
      </c>
      <c r="C124" s="13" t="str">
        <f ca="1">IFERROR(INDEX(MAESTRO!C:C,_xludf.AGGREGATE(15,6,ROW(MAESTRO!$B$3:$B$1000)/((MAESTRO!$B$3:$B$1000="ASMARTALC")*(UPPER(MAESTRO!$L$3:$L$1000)="CONFIRMADO")),ROWS($A$3:A124))),"")</f>
        <v/>
      </c>
      <c r="D124" s="13" t="str">
        <f ca="1">IFERROR(INDEX(MAESTRO!D:D,_xludf.AGGREGATE(15,6,ROW(MAESTRO!$B$3:$B$1000)/((MAESTRO!$B$3:$B$1000="ASMARTALC")*(UPPER(MAESTRO!$L$3:$L$1000)="CONFIRMADO")),ROWS($A$3:A124))),"")</f>
        <v/>
      </c>
      <c r="E124" s="13" t="str">
        <f ca="1">IFERROR(INDEX(MAESTRO!E:E,_xludf.AGGREGATE(15,6,ROW(MAESTRO!$B$3:$B$1000)/((MAESTRO!$B$3:$B$1000="ASMARTALC")*(UPPER(MAESTRO!$L$3:$L$1000)="CONFIRMADO")),ROWS($A$3:A124))),"")</f>
        <v/>
      </c>
      <c r="F124" s="13" t="str">
        <f ca="1">IFERROR(INDEX(MAESTRO!F:F,_xludf.AGGREGATE(15,6,ROW(MAESTRO!$B$3:$B$1000)/((MAESTRO!$B$3:$B$1000="ASMARTALC")*(UPPER(MAESTRO!$L$3:$L$1000)="CONFIRMADO")),ROWS($A$3:A124))),"")</f>
        <v/>
      </c>
      <c r="G124" s="13" t="str">
        <f ca="1">IFERROR(INDEX(MAESTRO!G:G,_xludf.AGGREGATE(15,6,ROW(MAESTRO!$B$3:$B$1000)/((MAESTRO!$B$3:$B$1000="ASMARTALC")*(UPPER(MAESTRO!$L$3:$L$1000)="CONFIRMADO")),ROWS($A$3:A124))),"")</f>
        <v/>
      </c>
      <c r="H124" s="13" t="str">
        <f ca="1">IFERROR(INDEX(MAESTRO!H:H,_xludf.AGGREGATE(15,6,ROW(MAESTRO!$B$3:$B$1000)/((MAESTRO!$B$3:$B$1000="ASMARTALC")*(UPPER(MAESTRO!$L$3:$L$1000)="CONFIRMADO")),ROWS($A$3:A124))),"")</f>
        <v/>
      </c>
      <c r="I124" s="13" t="str">
        <f ca="1">IFERROR(INDEX(MAESTRO!I:I,_xludf.AGGREGATE(15,6,ROW(MAESTRO!$B$3:$B$1000)/((MAESTRO!$B$3:$B$1000="ASMARTALC")*(UPPER(MAESTRO!$L$3:$L$1000)="CONFIRMADO")),ROWS($A$3:A124))),"")</f>
        <v/>
      </c>
      <c r="J124" s="13" t="str">
        <f ca="1">IFERROR(INDEX(MAESTRO!J:J,_xludf.AGGREGATE(15,6,ROW(MAESTRO!$B$3:$B$1000)/((MAESTRO!$B$3:$B$1000="ASMARTALC")*(UPPER(MAESTRO!$L$3:$L$1000)="CONFIRMADO")),ROWS($A$3:A124))),"")</f>
        <v/>
      </c>
      <c r="K124" s="13" t="str">
        <f ca="1">IFERROR(INDEX(MAESTRO!K:K,_xludf.AGGREGATE(15,6,ROW(MAESTRO!$B$3:$B$1000)/((MAESTRO!$B$3:$B$1000="ASMARTALC")*(UPPER(MAESTRO!$L$3:$L$1000)="CONFIRMADO")),ROWS($A$3:A124))),"")</f>
        <v/>
      </c>
      <c r="L124" s="13" t="str">
        <f ca="1">IFERROR(INDEX(MAESTRO!L:L,_xludf.AGGREGATE(15,6,ROW(MAESTRO!$B$3:$B$1000)/((MAESTRO!$B$3:$B$1000="ASMARTALC")*(UPPER(MAESTRO!$L$3:$L$1000)="CONFIRMADO")),ROWS($A$3:A124))),"")</f>
        <v/>
      </c>
      <c r="M124" s="13" t="str">
        <f ca="1">IFERROR(INDEX(MAESTRO!M:M,_xludf.AGGREGATE(15,6,ROW(MAESTRO!$B$3:$B$1000)/((MAESTRO!$B$3:$B$1000="ASMARTALC")*(UPPER(MAESTRO!$L$3:$L$1000)="CONFIRMADO")),ROWS($A$3:A124))),"")</f>
        <v/>
      </c>
      <c r="N124" s="13" t="str">
        <f ca="1">IFERROR(INDEX(MAESTRO!N:N,_xludf.AGGREGATE(15,6,ROW(MAESTRO!$B$3:$B$1000)/((MAESTRO!$B$3:$B$1000="ASMARTALC")*(UPPER(MAESTRO!$L$3:$L$1000)="CONFIRMADO")),ROWS($A$3:A124))),"")</f>
        <v/>
      </c>
      <c r="O124" s="13" t="str">
        <f ca="1">IFERROR(INDEX(MAESTRO!O:O,_xludf.AGGREGATE(15,6,ROW(MAESTRO!$B$3:$B$1000)/((MAESTRO!$B$3:$B$1000="ASMARTALC")*(UPPER(MAESTRO!$L$3:$L$1000)="CONFIRMADO")),ROWS($A$3:A124))),"")</f>
        <v/>
      </c>
      <c r="P124" s="13" t="str">
        <f ca="1">IFERROR(INDEX(MAESTRO!P:P,_xludf.AGGREGATE(15,6,ROW(MAESTRO!$B$3:$B$1000)/((MAESTRO!$B$3:$B$1000="ASMARTALC")*(UPPER(MAESTRO!$L$3:$L$1000)="CONFIRMADO")),ROWS($A$3:A124))),"")</f>
        <v/>
      </c>
      <c r="Q124" s="13" t="str">
        <f ca="1">IFERROR(INDEX(MAESTRO!Q:Q,_xludf.AGGREGATE(15,6,ROW(MAESTRO!$B$3:$B$1000)/((MAESTRO!$B$3:$B$1000="ASMARTALC")*(UPPER(MAESTRO!$L$3:$L$1000)="CONFIRMADO")),ROWS($A$3:A124))),"")</f>
        <v/>
      </c>
      <c r="R124" s="13" t="str">
        <f ca="1">IFERROR(INDEX(MAESTRO!R:R,_xludf.AGGREGATE(15,6,ROW(MAESTRO!$B$3:$B$1000)/((MAESTRO!$B$3:$B$1000="ASMARTALC")*(UPPER(MAESTRO!$L$3:$L$1000)="CONFIRMADO")),ROWS($A$3:A124))),"")</f>
        <v/>
      </c>
      <c r="S124" s="13" t="str">
        <f ca="1">IFERROR(INDEX(MAESTRO!S:S,_xludf.AGGREGATE(15,6,ROW(MAESTRO!$B$3:$B$1000)/((MAESTRO!$B$3:$B$1000="ASMARTALC")*(UPPER(MAESTRO!$L$3:$L$1000)="CONFIRMADO")),ROWS($A$3:A124))),"")</f>
        <v/>
      </c>
      <c r="T124" s="13" t="str">
        <f ca="1">IFERROR(INDEX(MAESTRO!T:T,_xludf.AGGREGATE(15,6,ROW(MAESTRO!$B$3:$B$1000)/((MAESTRO!$B$3:$B$1000="ASMARTALC")*(UPPER(MAESTRO!$L$3:$L$1000)="CONFIRMADO")),ROWS($A$3:A124))),"")</f>
        <v/>
      </c>
      <c r="U124" s="13" t="str">
        <f ca="1">IFERROR(INDEX(MAESTRO!U:U,_xludf.AGGREGATE(15,6,ROW(MAESTRO!$B$3:$B$1000)/((MAESTRO!$B$3:$B$1000="ASMARTALC")*(UPPER(MAESTRO!$L$3:$L$1000)="CONFIRMADO")),ROWS($A$3:A124))),"")</f>
        <v/>
      </c>
      <c r="V124" s="13" t="str">
        <f ca="1">IFERROR(INDEX(MAESTRO!V:V,_xludf.AGGREGATE(15,6,ROW(MAESTRO!$B$3:$B$1000)/((MAESTRO!$B$3:$B$1000="ASMARTALC")*(UPPER(MAESTRO!$L$3:$L$1000)="CONFIRMADO")),ROWS($A$3:A124))),"")</f>
        <v/>
      </c>
      <c r="W124" s="13" t="str">
        <f ca="1">IFERROR(INDEX(MAESTRO!W:W,_xludf.AGGREGATE(15,6,ROW(MAESTRO!$B$3:$B$1000)/((MAESTRO!$B$3:$B$1000="ASMARTALC")*(UPPER(MAESTRO!$L$3:$L$1000)="CONFIRMADO")),ROWS($A$3:A124))),"")</f>
        <v/>
      </c>
      <c r="X124" s="13" t="str">
        <f ca="1">IFERROR(INDEX(MAESTRO!X:X,_xludf.AGGREGATE(15,6,ROW(MAESTRO!$B$3:$B$1000)/((MAESTRO!$B$3:$B$1000="ASMARTALC")*(UPPER(MAESTRO!$L$3:$L$1000)="CONFIRMADO")),ROWS($A$3:A124))),"")</f>
        <v/>
      </c>
    </row>
    <row r="125" spans="1:24" ht="22.05" customHeight="1">
      <c r="A125" s="10" t="str">
        <f ca="1">IFERROR(INDEX(MAESTRO!A:A,_xludf.AGGREGATE(15,6,ROW(MAESTRO!$B$3:$B$1000)/((MAESTRO!$B$3:$B$1000="ASMARTALC")*(UPPER(MAESTRO!$L$3:$L$1000)="CONFIRMADO")),ROWS($A$3:A125))),"")</f>
        <v/>
      </c>
      <c r="B125" s="10" t="str">
        <f ca="1">IFERROR(INDEX(MAESTRO!B:B,_xludf.AGGREGATE(15,6,ROW(MAESTRO!$B$3:$B$1000)/((MAESTRO!$B$3:$B$1000="ASMARTALC")*(UPPER(MAESTRO!$L$3:$L$1000)="CONFIRMADO")),ROWS($A$3:A125))),"")</f>
        <v/>
      </c>
      <c r="C125" s="10" t="str">
        <f ca="1">IFERROR(INDEX(MAESTRO!C:C,_xludf.AGGREGATE(15,6,ROW(MAESTRO!$B$3:$B$1000)/((MAESTRO!$B$3:$B$1000="ASMARTALC")*(UPPER(MAESTRO!$L$3:$L$1000)="CONFIRMADO")),ROWS($A$3:A125))),"")</f>
        <v/>
      </c>
      <c r="D125" s="10" t="str">
        <f ca="1">IFERROR(INDEX(MAESTRO!D:D,_xludf.AGGREGATE(15,6,ROW(MAESTRO!$B$3:$B$1000)/((MAESTRO!$B$3:$B$1000="ASMARTALC")*(UPPER(MAESTRO!$L$3:$L$1000)="CONFIRMADO")),ROWS($A$3:A125))),"")</f>
        <v/>
      </c>
      <c r="E125" s="10" t="str">
        <f ca="1">IFERROR(INDEX(MAESTRO!E:E,_xludf.AGGREGATE(15,6,ROW(MAESTRO!$B$3:$B$1000)/((MAESTRO!$B$3:$B$1000="ASMARTALC")*(UPPER(MAESTRO!$L$3:$L$1000)="CONFIRMADO")),ROWS($A$3:A125))),"")</f>
        <v/>
      </c>
      <c r="F125" s="10" t="str">
        <f ca="1">IFERROR(INDEX(MAESTRO!F:F,_xludf.AGGREGATE(15,6,ROW(MAESTRO!$B$3:$B$1000)/((MAESTRO!$B$3:$B$1000="ASMARTALC")*(UPPER(MAESTRO!$L$3:$L$1000)="CONFIRMADO")),ROWS($A$3:A125))),"")</f>
        <v/>
      </c>
      <c r="G125" s="10" t="str">
        <f ca="1">IFERROR(INDEX(MAESTRO!G:G,_xludf.AGGREGATE(15,6,ROW(MAESTRO!$B$3:$B$1000)/((MAESTRO!$B$3:$B$1000="ASMARTALC")*(UPPER(MAESTRO!$L$3:$L$1000)="CONFIRMADO")),ROWS($A$3:A125))),"")</f>
        <v/>
      </c>
      <c r="H125" s="10" t="str">
        <f ca="1">IFERROR(INDEX(MAESTRO!H:H,_xludf.AGGREGATE(15,6,ROW(MAESTRO!$B$3:$B$1000)/((MAESTRO!$B$3:$B$1000="ASMARTALC")*(UPPER(MAESTRO!$L$3:$L$1000)="CONFIRMADO")),ROWS($A$3:A125))),"")</f>
        <v/>
      </c>
      <c r="I125" s="10" t="str">
        <f ca="1">IFERROR(INDEX(MAESTRO!I:I,_xludf.AGGREGATE(15,6,ROW(MAESTRO!$B$3:$B$1000)/((MAESTRO!$B$3:$B$1000="ASMARTALC")*(UPPER(MAESTRO!$L$3:$L$1000)="CONFIRMADO")),ROWS($A$3:A125))),"")</f>
        <v/>
      </c>
      <c r="J125" s="10" t="str">
        <f ca="1">IFERROR(INDEX(MAESTRO!J:J,_xludf.AGGREGATE(15,6,ROW(MAESTRO!$B$3:$B$1000)/((MAESTRO!$B$3:$B$1000="ASMARTALC")*(UPPER(MAESTRO!$L$3:$L$1000)="CONFIRMADO")),ROWS($A$3:A125))),"")</f>
        <v/>
      </c>
      <c r="K125" s="10" t="str">
        <f ca="1">IFERROR(INDEX(MAESTRO!K:K,_xludf.AGGREGATE(15,6,ROW(MAESTRO!$B$3:$B$1000)/((MAESTRO!$B$3:$B$1000="ASMARTALC")*(UPPER(MAESTRO!$L$3:$L$1000)="CONFIRMADO")),ROWS($A$3:A125))),"")</f>
        <v/>
      </c>
      <c r="L125" s="10" t="str">
        <f ca="1">IFERROR(INDEX(MAESTRO!L:L,_xludf.AGGREGATE(15,6,ROW(MAESTRO!$B$3:$B$1000)/((MAESTRO!$B$3:$B$1000="ASMARTALC")*(UPPER(MAESTRO!$L$3:$L$1000)="CONFIRMADO")),ROWS($A$3:A125))),"")</f>
        <v/>
      </c>
      <c r="M125" s="10" t="str">
        <f ca="1">IFERROR(INDEX(MAESTRO!M:M,_xludf.AGGREGATE(15,6,ROW(MAESTRO!$B$3:$B$1000)/((MAESTRO!$B$3:$B$1000="ASMARTALC")*(UPPER(MAESTRO!$L$3:$L$1000)="CONFIRMADO")),ROWS($A$3:A125))),"")</f>
        <v/>
      </c>
      <c r="N125" s="10" t="str">
        <f ca="1">IFERROR(INDEX(MAESTRO!N:N,_xludf.AGGREGATE(15,6,ROW(MAESTRO!$B$3:$B$1000)/((MAESTRO!$B$3:$B$1000="ASMARTALC")*(UPPER(MAESTRO!$L$3:$L$1000)="CONFIRMADO")),ROWS($A$3:A125))),"")</f>
        <v/>
      </c>
      <c r="O125" s="10" t="str">
        <f ca="1">IFERROR(INDEX(MAESTRO!O:O,_xludf.AGGREGATE(15,6,ROW(MAESTRO!$B$3:$B$1000)/((MAESTRO!$B$3:$B$1000="ASMARTALC")*(UPPER(MAESTRO!$L$3:$L$1000)="CONFIRMADO")),ROWS($A$3:A125))),"")</f>
        <v/>
      </c>
      <c r="P125" s="10" t="str">
        <f ca="1">IFERROR(INDEX(MAESTRO!P:P,_xludf.AGGREGATE(15,6,ROW(MAESTRO!$B$3:$B$1000)/((MAESTRO!$B$3:$B$1000="ASMARTALC")*(UPPER(MAESTRO!$L$3:$L$1000)="CONFIRMADO")),ROWS($A$3:A125))),"")</f>
        <v/>
      </c>
      <c r="Q125" s="10" t="str">
        <f ca="1">IFERROR(INDEX(MAESTRO!Q:Q,_xludf.AGGREGATE(15,6,ROW(MAESTRO!$B$3:$B$1000)/((MAESTRO!$B$3:$B$1000="ASMARTALC")*(UPPER(MAESTRO!$L$3:$L$1000)="CONFIRMADO")),ROWS($A$3:A125))),"")</f>
        <v/>
      </c>
      <c r="R125" s="10" t="str">
        <f ca="1">IFERROR(INDEX(MAESTRO!R:R,_xludf.AGGREGATE(15,6,ROW(MAESTRO!$B$3:$B$1000)/((MAESTRO!$B$3:$B$1000="ASMARTALC")*(UPPER(MAESTRO!$L$3:$L$1000)="CONFIRMADO")),ROWS($A$3:A125))),"")</f>
        <v/>
      </c>
      <c r="S125" s="10" t="str">
        <f ca="1">IFERROR(INDEX(MAESTRO!S:S,_xludf.AGGREGATE(15,6,ROW(MAESTRO!$B$3:$B$1000)/((MAESTRO!$B$3:$B$1000="ASMARTALC")*(UPPER(MAESTRO!$L$3:$L$1000)="CONFIRMADO")),ROWS($A$3:A125))),"")</f>
        <v/>
      </c>
      <c r="T125" s="10" t="str">
        <f ca="1">IFERROR(INDEX(MAESTRO!T:T,_xludf.AGGREGATE(15,6,ROW(MAESTRO!$B$3:$B$1000)/((MAESTRO!$B$3:$B$1000="ASMARTALC")*(UPPER(MAESTRO!$L$3:$L$1000)="CONFIRMADO")),ROWS($A$3:A125))),"")</f>
        <v/>
      </c>
      <c r="U125" s="10" t="str">
        <f ca="1">IFERROR(INDEX(MAESTRO!U:U,_xludf.AGGREGATE(15,6,ROW(MAESTRO!$B$3:$B$1000)/((MAESTRO!$B$3:$B$1000="ASMARTALC")*(UPPER(MAESTRO!$L$3:$L$1000)="CONFIRMADO")),ROWS($A$3:A125))),"")</f>
        <v/>
      </c>
      <c r="V125" s="10" t="str">
        <f ca="1">IFERROR(INDEX(MAESTRO!V:V,_xludf.AGGREGATE(15,6,ROW(MAESTRO!$B$3:$B$1000)/((MAESTRO!$B$3:$B$1000="ASMARTALC")*(UPPER(MAESTRO!$L$3:$L$1000)="CONFIRMADO")),ROWS($A$3:A125))),"")</f>
        <v/>
      </c>
      <c r="W125" s="10" t="str">
        <f ca="1">IFERROR(INDEX(MAESTRO!W:W,_xludf.AGGREGATE(15,6,ROW(MAESTRO!$B$3:$B$1000)/((MAESTRO!$B$3:$B$1000="ASMARTALC")*(UPPER(MAESTRO!$L$3:$L$1000)="CONFIRMADO")),ROWS($A$3:A125))),"")</f>
        <v/>
      </c>
      <c r="X125" s="10" t="str">
        <f ca="1">IFERROR(INDEX(MAESTRO!X:X,_xludf.AGGREGATE(15,6,ROW(MAESTRO!$B$3:$B$1000)/((MAESTRO!$B$3:$B$1000="ASMARTALC")*(UPPER(MAESTRO!$L$3:$L$1000)="CONFIRMADO")),ROWS($A$3:A125))),"")</f>
        <v/>
      </c>
    </row>
    <row r="126" spans="1:24" ht="22.05" customHeight="1">
      <c r="A126" s="13" t="str">
        <f ca="1">IFERROR(INDEX(MAESTRO!A:A,_xludf.AGGREGATE(15,6,ROW(MAESTRO!$B$3:$B$1000)/((MAESTRO!$B$3:$B$1000="ASMARTALC")*(UPPER(MAESTRO!$L$3:$L$1000)="CONFIRMADO")),ROWS($A$3:A126))),"")</f>
        <v/>
      </c>
      <c r="B126" s="13" t="str">
        <f ca="1">IFERROR(INDEX(MAESTRO!B:B,_xludf.AGGREGATE(15,6,ROW(MAESTRO!$B$3:$B$1000)/((MAESTRO!$B$3:$B$1000="ASMARTALC")*(UPPER(MAESTRO!$L$3:$L$1000)="CONFIRMADO")),ROWS($A$3:A126))),"")</f>
        <v/>
      </c>
      <c r="C126" s="13" t="str">
        <f ca="1">IFERROR(INDEX(MAESTRO!C:C,_xludf.AGGREGATE(15,6,ROW(MAESTRO!$B$3:$B$1000)/((MAESTRO!$B$3:$B$1000="ASMARTALC")*(UPPER(MAESTRO!$L$3:$L$1000)="CONFIRMADO")),ROWS($A$3:A126))),"")</f>
        <v/>
      </c>
      <c r="D126" s="13" t="str">
        <f ca="1">IFERROR(INDEX(MAESTRO!D:D,_xludf.AGGREGATE(15,6,ROW(MAESTRO!$B$3:$B$1000)/((MAESTRO!$B$3:$B$1000="ASMARTALC")*(UPPER(MAESTRO!$L$3:$L$1000)="CONFIRMADO")),ROWS($A$3:A126))),"")</f>
        <v/>
      </c>
      <c r="E126" s="13" t="str">
        <f ca="1">IFERROR(INDEX(MAESTRO!E:E,_xludf.AGGREGATE(15,6,ROW(MAESTRO!$B$3:$B$1000)/((MAESTRO!$B$3:$B$1000="ASMARTALC")*(UPPER(MAESTRO!$L$3:$L$1000)="CONFIRMADO")),ROWS($A$3:A126))),"")</f>
        <v/>
      </c>
      <c r="F126" s="13" t="str">
        <f ca="1">IFERROR(INDEX(MAESTRO!F:F,_xludf.AGGREGATE(15,6,ROW(MAESTRO!$B$3:$B$1000)/((MAESTRO!$B$3:$B$1000="ASMARTALC")*(UPPER(MAESTRO!$L$3:$L$1000)="CONFIRMADO")),ROWS($A$3:A126))),"")</f>
        <v/>
      </c>
      <c r="G126" s="13" t="str">
        <f ca="1">IFERROR(INDEX(MAESTRO!G:G,_xludf.AGGREGATE(15,6,ROW(MAESTRO!$B$3:$B$1000)/((MAESTRO!$B$3:$B$1000="ASMARTALC")*(UPPER(MAESTRO!$L$3:$L$1000)="CONFIRMADO")),ROWS($A$3:A126))),"")</f>
        <v/>
      </c>
      <c r="H126" s="13" t="str">
        <f ca="1">IFERROR(INDEX(MAESTRO!H:H,_xludf.AGGREGATE(15,6,ROW(MAESTRO!$B$3:$B$1000)/((MAESTRO!$B$3:$B$1000="ASMARTALC")*(UPPER(MAESTRO!$L$3:$L$1000)="CONFIRMADO")),ROWS($A$3:A126))),"")</f>
        <v/>
      </c>
      <c r="I126" s="13" t="str">
        <f ca="1">IFERROR(INDEX(MAESTRO!I:I,_xludf.AGGREGATE(15,6,ROW(MAESTRO!$B$3:$B$1000)/((MAESTRO!$B$3:$B$1000="ASMARTALC")*(UPPER(MAESTRO!$L$3:$L$1000)="CONFIRMADO")),ROWS($A$3:A126))),"")</f>
        <v/>
      </c>
      <c r="J126" s="13" t="str">
        <f ca="1">IFERROR(INDEX(MAESTRO!J:J,_xludf.AGGREGATE(15,6,ROW(MAESTRO!$B$3:$B$1000)/((MAESTRO!$B$3:$B$1000="ASMARTALC")*(UPPER(MAESTRO!$L$3:$L$1000)="CONFIRMADO")),ROWS($A$3:A126))),"")</f>
        <v/>
      </c>
      <c r="K126" s="13" t="str">
        <f ca="1">IFERROR(INDEX(MAESTRO!K:K,_xludf.AGGREGATE(15,6,ROW(MAESTRO!$B$3:$B$1000)/((MAESTRO!$B$3:$B$1000="ASMARTALC")*(UPPER(MAESTRO!$L$3:$L$1000)="CONFIRMADO")),ROWS($A$3:A126))),"")</f>
        <v/>
      </c>
      <c r="L126" s="13" t="str">
        <f ca="1">IFERROR(INDEX(MAESTRO!L:L,_xludf.AGGREGATE(15,6,ROW(MAESTRO!$B$3:$B$1000)/((MAESTRO!$B$3:$B$1000="ASMARTALC")*(UPPER(MAESTRO!$L$3:$L$1000)="CONFIRMADO")),ROWS($A$3:A126))),"")</f>
        <v/>
      </c>
      <c r="M126" s="13" t="str">
        <f ca="1">IFERROR(INDEX(MAESTRO!M:M,_xludf.AGGREGATE(15,6,ROW(MAESTRO!$B$3:$B$1000)/((MAESTRO!$B$3:$B$1000="ASMARTALC")*(UPPER(MAESTRO!$L$3:$L$1000)="CONFIRMADO")),ROWS($A$3:A126))),"")</f>
        <v/>
      </c>
      <c r="N126" s="13" t="str">
        <f ca="1">IFERROR(INDEX(MAESTRO!N:N,_xludf.AGGREGATE(15,6,ROW(MAESTRO!$B$3:$B$1000)/((MAESTRO!$B$3:$B$1000="ASMARTALC")*(UPPER(MAESTRO!$L$3:$L$1000)="CONFIRMADO")),ROWS($A$3:A126))),"")</f>
        <v/>
      </c>
      <c r="O126" s="13" t="str">
        <f ca="1">IFERROR(INDEX(MAESTRO!O:O,_xludf.AGGREGATE(15,6,ROW(MAESTRO!$B$3:$B$1000)/((MAESTRO!$B$3:$B$1000="ASMARTALC")*(UPPER(MAESTRO!$L$3:$L$1000)="CONFIRMADO")),ROWS($A$3:A126))),"")</f>
        <v/>
      </c>
      <c r="P126" s="13" t="str">
        <f ca="1">IFERROR(INDEX(MAESTRO!P:P,_xludf.AGGREGATE(15,6,ROW(MAESTRO!$B$3:$B$1000)/((MAESTRO!$B$3:$B$1000="ASMARTALC")*(UPPER(MAESTRO!$L$3:$L$1000)="CONFIRMADO")),ROWS($A$3:A126))),"")</f>
        <v/>
      </c>
      <c r="Q126" s="13" t="str">
        <f ca="1">IFERROR(INDEX(MAESTRO!Q:Q,_xludf.AGGREGATE(15,6,ROW(MAESTRO!$B$3:$B$1000)/((MAESTRO!$B$3:$B$1000="ASMARTALC")*(UPPER(MAESTRO!$L$3:$L$1000)="CONFIRMADO")),ROWS($A$3:A126))),"")</f>
        <v/>
      </c>
      <c r="R126" s="13" t="str">
        <f ca="1">IFERROR(INDEX(MAESTRO!R:R,_xludf.AGGREGATE(15,6,ROW(MAESTRO!$B$3:$B$1000)/((MAESTRO!$B$3:$B$1000="ASMARTALC")*(UPPER(MAESTRO!$L$3:$L$1000)="CONFIRMADO")),ROWS($A$3:A126))),"")</f>
        <v/>
      </c>
      <c r="S126" s="13" t="str">
        <f ca="1">IFERROR(INDEX(MAESTRO!S:S,_xludf.AGGREGATE(15,6,ROW(MAESTRO!$B$3:$B$1000)/((MAESTRO!$B$3:$B$1000="ASMARTALC")*(UPPER(MAESTRO!$L$3:$L$1000)="CONFIRMADO")),ROWS($A$3:A126))),"")</f>
        <v/>
      </c>
      <c r="T126" s="13" t="str">
        <f ca="1">IFERROR(INDEX(MAESTRO!T:T,_xludf.AGGREGATE(15,6,ROW(MAESTRO!$B$3:$B$1000)/((MAESTRO!$B$3:$B$1000="ASMARTALC")*(UPPER(MAESTRO!$L$3:$L$1000)="CONFIRMADO")),ROWS($A$3:A126))),"")</f>
        <v/>
      </c>
      <c r="U126" s="13" t="str">
        <f ca="1">IFERROR(INDEX(MAESTRO!U:U,_xludf.AGGREGATE(15,6,ROW(MAESTRO!$B$3:$B$1000)/((MAESTRO!$B$3:$B$1000="ASMARTALC")*(UPPER(MAESTRO!$L$3:$L$1000)="CONFIRMADO")),ROWS($A$3:A126))),"")</f>
        <v/>
      </c>
      <c r="V126" s="13" t="str">
        <f ca="1">IFERROR(INDEX(MAESTRO!V:V,_xludf.AGGREGATE(15,6,ROW(MAESTRO!$B$3:$B$1000)/((MAESTRO!$B$3:$B$1000="ASMARTALC")*(UPPER(MAESTRO!$L$3:$L$1000)="CONFIRMADO")),ROWS($A$3:A126))),"")</f>
        <v/>
      </c>
      <c r="W126" s="13" t="str">
        <f ca="1">IFERROR(INDEX(MAESTRO!W:W,_xludf.AGGREGATE(15,6,ROW(MAESTRO!$B$3:$B$1000)/((MAESTRO!$B$3:$B$1000="ASMARTALC")*(UPPER(MAESTRO!$L$3:$L$1000)="CONFIRMADO")),ROWS($A$3:A126))),"")</f>
        <v/>
      </c>
      <c r="X126" s="13" t="str">
        <f ca="1">IFERROR(INDEX(MAESTRO!X:X,_xludf.AGGREGATE(15,6,ROW(MAESTRO!$B$3:$B$1000)/((MAESTRO!$B$3:$B$1000="ASMARTALC")*(UPPER(MAESTRO!$L$3:$L$1000)="CONFIRMADO")),ROWS($A$3:A126))),"")</f>
        <v/>
      </c>
    </row>
    <row r="127" spans="1:24" ht="22.05" customHeight="1">
      <c r="A127" s="10" t="str">
        <f ca="1">IFERROR(INDEX(MAESTRO!A:A,_xludf.AGGREGATE(15,6,ROW(MAESTRO!$B$3:$B$1000)/((MAESTRO!$B$3:$B$1000="ASMARTALC")*(UPPER(MAESTRO!$L$3:$L$1000)="CONFIRMADO")),ROWS($A$3:A127))),"")</f>
        <v/>
      </c>
      <c r="B127" s="10" t="str">
        <f ca="1">IFERROR(INDEX(MAESTRO!B:B,_xludf.AGGREGATE(15,6,ROW(MAESTRO!$B$3:$B$1000)/((MAESTRO!$B$3:$B$1000="ASMARTALC")*(UPPER(MAESTRO!$L$3:$L$1000)="CONFIRMADO")),ROWS($A$3:A127))),"")</f>
        <v/>
      </c>
      <c r="C127" s="10" t="str">
        <f ca="1">IFERROR(INDEX(MAESTRO!C:C,_xludf.AGGREGATE(15,6,ROW(MAESTRO!$B$3:$B$1000)/((MAESTRO!$B$3:$B$1000="ASMARTALC")*(UPPER(MAESTRO!$L$3:$L$1000)="CONFIRMADO")),ROWS($A$3:A127))),"")</f>
        <v/>
      </c>
      <c r="D127" s="10" t="str">
        <f ca="1">IFERROR(INDEX(MAESTRO!D:D,_xludf.AGGREGATE(15,6,ROW(MAESTRO!$B$3:$B$1000)/((MAESTRO!$B$3:$B$1000="ASMARTALC")*(UPPER(MAESTRO!$L$3:$L$1000)="CONFIRMADO")),ROWS($A$3:A127))),"")</f>
        <v/>
      </c>
      <c r="E127" s="10" t="str">
        <f ca="1">IFERROR(INDEX(MAESTRO!E:E,_xludf.AGGREGATE(15,6,ROW(MAESTRO!$B$3:$B$1000)/((MAESTRO!$B$3:$B$1000="ASMARTALC")*(UPPER(MAESTRO!$L$3:$L$1000)="CONFIRMADO")),ROWS($A$3:A127))),"")</f>
        <v/>
      </c>
      <c r="F127" s="10" t="str">
        <f ca="1">IFERROR(INDEX(MAESTRO!F:F,_xludf.AGGREGATE(15,6,ROW(MAESTRO!$B$3:$B$1000)/((MAESTRO!$B$3:$B$1000="ASMARTALC")*(UPPER(MAESTRO!$L$3:$L$1000)="CONFIRMADO")),ROWS($A$3:A127))),"")</f>
        <v/>
      </c>
      <c r="G127" s="10" t="str">
        <f ca="1">IFERROR(INDEX(MAESTRO!G:G,_xludf.AGGREGATE(15,6,ROW(MAESTRO!$B$3:$B$1000)/((MAESTRO!$B$3:$B$1000="ASMARTALC")*(UPPER(MAESTRO!$L$3:$L$1000)="CONFIRMADO")),ROWS($A$3:A127))),"")</f>
        <v/>
      </c>
      <c r="H127" s="10" t="str">
        <f ca="1">IFERROR(INDEX(MAESTRO!H:H,_xludf.AGGREGATE(15,6,ROW(MAESTRO!$B$3:$B$1000)/((MAESTRO!$B$3:$B$1000="ASMARTALC")*(UPPER(MAESTRO!$L$3:$L$1000)="CONFIRMADO")),ROWS($A$3:A127))),"")</f>
        <v/>
      </c>
      <c r="I127" s="10" t="str">
        <f ca="1">IFERROR(INDEX(MAESTRO!I:I,_xludf.AGGREGATE(15,6,ROW(MAESTRO!$B$3:$B$1000)/((MAESTRO!$B$3:$B$1000="ASMARTALC")*(UPPER(MAESTRO!$L$3:$L$1000)="CONFIRMADO")),ROWS($A$3:A127))),"")</f>
        <v/>
      </c>
      <c r="J127" s="10" t="str">
        <f ca="1">IFERROR(INDEX(MAESTRO!J:J,_xludf.AGGREGATE(15,6,ROW(MAESTRO!$B$3:$B$1000)/((MAESTRO!$B$3:$B$1000="ASMARTALC")*(UPPER(MAESTRO!$L$3:$L$1000)="CONFIRMADO")),ROWS($A$3:A127))),"")</f>
        <v/>
      </c>
      <c r="K127" s="10" t="str">
        <f ca="1">IFERROR(INDEX(MAESTRO!K:K,_xludf.AGGREGATE(15,6,ROW(MAESTRO!$B$3:$B$1000)/((MAESTRO!$B$3:$B$1000="ASMARTALC")*(UPPER(MAESTRO!$L$3:$L$1000)="CONFIRMADO")),ROWS($A$3:A127))),"")</f>
        <v/>
      </c>
      <c r="L127" s="10" t="str">
        <f ca="1">IFERROR(INDEX(MAESTRO!L:L,_xludf.AGGREGATE(15,6,ROW(MAESTRO!$B$3:$B$1000)/((MAESTRO!$B$3:$B$1000="ASMARTALC")*(UPPER(MAESTRO!$L$3:$L$1000)="CONFIRMADO")),ROWS($A$3:A127))),"")</f>
        <v/>
      </c>
      <c r="M127" s="10" t="str">
        <f ca="1">IFERROR(INDEX(MAESTRO!M:M,_xludf.AGGREGATE(15,6,ROW(MAESTRO!$B$3:$B$1000)/((MAESTRO!$B$3:$B$1000="ASMARTALC")*(UPPER(MAESTRO!$L$3:$L$1000)="CONFIRMADO")),ROWS($A$3:A127))),"")</f>
        <v/>
      </c>
      <c r="N127" s="10" t="str">
        <f ca="1">IFERROR(INDEX(MAESTRO!N:N,_xludf.AGGREGATE(15,6,ROW(MAESTRO!$B$3:$B$1000)/((MAESTRO!$B$3:$B$1000="ASMARTALC")*(UPPER(MAESTRO!$L$3:$L$1000)="CONFIRMADO")),ROWS($A$3:A127))),"")</f>
        <v/>
      </c>
      <c r="O127" s="10" t="str">
        <f ca="1">IFERROR(INDEX(MAESTRO!O:O,_xludf.AGGREGATE(15,6,ROW(MAESTRO!$B$3:$B$1000)/((MAESTRO!$B$3:$B$1000="ASMARTALC")*(UPPER(MAESTRO!$L$3:$L$1000)="CONFIRMADO")),ROWS($A$3:A127))),"")</f>
        <v/>
      </c>
      <c r="P127" s="10" t="str">
        <f ca="1">IFERROR(INDEX(MAESTRO!P:P,_xludf.AGGREGATE(15,6,ROW(MAESTRO!$B$3:$B$1000)/((MAESTRO!$B$3:$B$1000="ASMARTALC")*(UPPER(MAESTRO!$L$3:$L$1000)="CONFIRMADO")),ROWS($A$3:A127))),"")</f>
        <v/>
      </c>
      <c r="Q127" s="10" t="str">
        <f ca="1">IFERROR(INDEX(MAESTRO!Q:Q,_xludf.AGGREGATE(15,6,ROW(MAESTRO!$B$3:$B$1000)/((MAESTRO!$B$3:$B$1000="ASMARTALC")*(UPPER(MAESTRO!$L$3:$L$1000)="CONFIRMADO")),ROWS($A$3:A127))),"")</f>
        <v/>
      </c>
      <c r="R127" s="10" t="str">
        <f ca="1">IFERROR(INDEX(MAESTRO!R:R,_xludf.AGGREGATE(15,6,ROW(MAESTRO!$B$3:$B$1000)/((MAESTRO!$B$3:$B$1000="ASMARTALC")*(UPPER(MAESTRO!$L$3:$L$1000)="CONFIRMADO")),ROWS($A$3:A127))),"")</f>
        <v/>
      </c>
      <c r="S127" s="10" t="str">
        <f ca="1">IFERROR(INDEX(MAESTRO!S:S,_xludf.AGGREGATE(15,6,ROW(MAESTRO!$B$3:$B$1000)/((MAESTRO!$B$3:$B$1000="ASMARTALC")*(UPPER(MAESTRO!$L$3:$L$1000)="CONFIRMADO")),ROWS($A$3:A127))),"")</f>
        <v/>
      </c>
      <c r="T127" s="10" t="str">
        <f ca="1">IFERROR(INDEX(MAESTRO!T:T,_xludf.AGGREGATE(15,6,ROW(MAESTRO!$B$3:$B$1000)/((MAESTRO!$B$3:$B$1000="ASMARTALC")*(UPPER(MAESTRO!$L$3:$L$1000)="CONFIRMADO")),ROWS($A$3:A127))),"")</f>
        <v/>
      </c>
      <c r="U127" s="10" t="str">
        <f ca="1">IFERROR(INDEX(MAESTRO!U:U,_xludf.AGGREGATE(15,6,ROW(MAESTRO!$B$3:$B$1000)/((MAESTRO!$B$3:$B$1000="ASMARTALC")*(UPPER(MAESTRO!$L$3:$L$1000)="CONFIRMADO")),ROWS($A$3:A127))),"")</f>
        <v/>
      </c>
      <c r="V127" s="10" t="str">
        <f ca="1">IFERROR(INDEX(MAESTRO!V:V,_xludf.AGGREGATE(15,6,ROW(MAESTRO!$B$3:$B$1000)/((MAESTRO!$B$3:$B$1000="ASMARTALC")*(UPPER(MAESTRO!$L$3:$L$1000)="CONFIRMADO")),ROWS($A$3:A127))),"")</f>
        <v/>
      </c>
      <c r="W127" s="10" t="str">
        <f ca="1">IFERROR(INDEX(MAESTRO!W:W,_xludf.AGGREGATE(15,6,ROW(MAESTRO!$B$3:$B$1000)/((MAESTRO!$B$3:$B$1000="ASMARTALC")*(UPPER(MAESTRO!$L$3:$L$1000)="CONFIRMADO")),ROWS($A$3:A127))),"")</f>
        <v/>
      </c>
      <c r="X127" s="10" t="str">
        <f ca="1">IFERROR(INDEX(MAESTRO!X:X,_xludf.AGGREGATE(15,6,ROW(MAESTRO!$B$3:$B$1000)/((MAESTRO!$B$3:$B$1000="ASMARTALC")*(UPPER(MAESTRO!$L$3:$L$1000)="CONFIRMADO")),ROWS($A$3:A127))),"")</f>
        <v/>
      </c>
    </row>
    <row r="128" spans="1:24" ht="22.05" customHeight="1">
      <c r="A128" s="13" t="str">
        <f ca="1">IFERROR(INDEX(MAESTRO!A:A,_xludf.AGGREGATE(15,6,ROW(MAESTRO!$B$3:$B$1000)/((MAESTRO!$B$3:$B$1000="ASMARTALC")*(UPPER(MAESTRO!$L$3:$L$1000)="CONFIRMADO")),ROWS($A$3:A128))),"")</f>
        <v/>
      </c>
      <c r="B128" s="13" t="str">
        <f ca="1">IFERROR(INDEX(MAESTRO!B:B,_xludf.AGGREGATE(15,6,ROW(MAESTRO!$B$3:$B$1000)/((MAESTRO!$B$3:$B$1000="ASMARTALC")*(UPPER(MAESTRO!$L$3:$L$1000)="CONFIRMADO")),ROWS($A$3:A128))),"")</f>
        <v/>
      </c>
      <c r="C128" s="13" t="str">
        <f ca="1">IFERROR(INDEX(MAESTRO!C:C,_xludf.AGGREGATE(15,6,ROW(MAESTRO!$B$3:$B$1000)/((MAESTRO!$B$3:$B$1000="ASMARTALC")*(UPPER(MAESTRO!$L$3:$L$1000)="CONFIRMADO")),ROWS($A$3:A128))),"")</f>
        <v/>
      </c>
      <c r="D128" s="13" t="str">
        <f ca="1">IFERROR(INDEX(MAESTRO!D:D,_xludf.AGGREGATE(15,6,ROW(MAESTRO!$B$3:$B$1000)/((MAESTRO!$B$3:$B$1000="ASMARTALC")*(UPPER(MAESTRO!$L$3:$L$1000)="CONFIRMADO")),ROWS($A$3:A128))),"")</f>
        <v/>
      </c>
      <c r="E128" s="13" t="str">
        <f ca="1">IFERROR(INDEX(MAESTRO!E:E,_xludf.AGGREGATE(15,6,ROW(MAESTRO!$B$3:$B$1000)/((MAESTRO!$B$3:$B$1000="ASMARTALC")*(UPPER(MAESTRO!$L$3:$L$1000)="CONFIRMADO")),ROWS($A$3:A128))),"")</f>
        <v/>
      </c>
      <c r="F128" s="13" t="str">
        <f ca="1">IFERROR(INDEX(MAESTRO!F:F,_xludf.AGGREGATE(15,6,ROW(MAESTRO!$B$3:$B$1000)/((MAESTRO!$B$3:$B$1000="ASMARTALC")*(UPPER(MAESTRO!$L$3:$L$1000)="CONFIRMADO")),ROWS($A$3:A128))),"")</f>
        <v/>
      </c>
      <c r="G128" s="13" t="str">
        <f ca="1">IFERROR(INDEX(MAESTRO!G:G,_xludf.AGGREGATE(15,6,ROW(MAESTRO!$B$3:$B$1000)/((MAESTRO!$B$3:$B$1000="ASMARTALC")*(UPPER(MAESTRO!$L$3:$L$1000)="CONFIRMADO")),ROWS($A$3:A128))),"")</f>
        <v/>
      </c>
      <c r="H128" s="13" t="str">
        <f ca="1">IFERROR(INDEX(MAESTRO!H:H,_xludf.AGGREGATE(15,6,ROW(MAESTRO!$B$3:$B$1000)/((MAESTRO!$B$3:$B$1000="ASMARTALC")*(UPPER(MAESTRO!$L$3:$L$1000)="CONFIRMADO")),ROWS($A$3:A128))),"")</f>
        <v/>
      </c>
      <c r="I128" s="13" t="str">
        <f ca="1">IFERROR(INDEX(MAESTRO!I:I,_xludf.AGGREGATE(15,6,ROW(MAESTRO!$B$3:$B$1000)/((MAESTRO!$B$3:$B$1000="ASMARTALC")*(UPPER(MAESTRO!$L$3:$L$1000)="CONFIRMADO")),ROWS($A$3:A128))),"")</f>
        <v/>
      </c>
      <c r="J128" s="13" t="str">
        <f ca="1">IFERROR(INDEX(MAESTRO!J:J,_xludf.AGGREGATE(15,6,ROW(MAESTRO!$B$3:$B$1000)/((MAESTRO!$B$3:$B$1000="ASMARTALC")*(UPPER(MAESTRO!$L$3:$L$1000)="CONFIRMADO")),ROWS($A$3:A128))),"")</f>
        <v/>
      </c>
      <c r="K128" s="13" t="str">
        <f ca="1">IFERROR(INDEX(MAESTRO!K:K,_xludf.AGGREGATE(15,6,ROW(MAESTRO!$B$3:$B$1000)/((MAESTRO!$B$3:$B$1000="ASMARTALC")*(UPPER(MAESTRO!$L$3:$L$1000)="CONFIRMADO")),ROWS($A$3:A128))),"")</f>
        <v/>
      </c>
      <c r="L128" s="13" t="str">
        <f ca="1">IFERROR(INDEX(MAESTRO!L:L,_xludf.AGGREGATE(15,6,ROW(MAESTRO!$B$3:$B$1000)/((MAESTRO!$B$3:$B$1000="ASMARTALC")*(UPPER(MAESTRO!$L$3:$L$1000)="CONFIRMADO")),ROWS($A$3:A128))),"")</f>
        <v/>
      </c>
      <c r="M128" s="13" t="str">
        <f ca="1">IFERROR(INDEX(MAESTRO!M:M,_xludf.AGGREGATE(15,6,ROW(MAESTRO!$B$3:$B$1000)/((MAESTRO!$B$3:$B$1000="ASMARTALC")*(UPPER(MAESTRO!$L$3:$L$1000)="CONFIRMADO")),ROWS($A$3:A128))),"")</f>
        <v/>
      </c>
      <c r="N128" s="13" t="str">
        <f ca="1">IFERROR(INDEX(MAESTRO!N:N,_xludf.AGGREGATE(15,6,ROW(MAESTRO!$B$3:$B$1000)/((MAESTRO!$B$3:$B$1000="ASMARTALC")*(UPPER(MAESTRO!$L$3:$L$1000)="CONFIRMADO")),ROWS($A$3:A128))),"")</f>
        <v/>
      </c>
      <c r="O128" s="13" t="str">
        <f ca="1">IFERROR(INDEX(MAESTRO!O:O,_xludf.AGGREGATE(15,6,ROW(MAESTRO!$B$3:$B$1000)/((MAESTRO!$B$3:$B$1000="ASMARTALC")*(UPPER(MAESTRO!$L$3:$L$1000)="CONFIRMADO")),ROWS($A$3:A128))),"")</f>
        <v/>
      </c>
      <c r="P128" s="13" t="str">
        <f ca="1">IFERROR(INDEX(MAESTRO!P:P,_xludf.AGGREGATE(15,6,ROW(MAESTRO!$B$3:$B$1000)/((MAESTRO!$B$3:$B$1000="ASMARTALC")*(UPPER(MAESTRO!$L$3:$L$1000)="CONFIRMADO")),ROWS($A$3:A128))),"")</f>
        <v/>
      </c>
      <c r="Q128" s="13" t="str">
        <f ca="1">IFERROR(INDEX(MAESTRO!Q:Q,_xludf.AGGREGATE(15,6,ROW(MAESTRO!$B$3:$B$1000)/((MAESTRO!$B$3:$B$1000="ASMARTALC")*(UPPER(MAESTRO!$L$3:$L$1000)="CONFIRMADO")),ROWS($A$3:A128))),"")</f>
        <v/>
      </c>
      <c r="R128" s="13" t="str">
        <f ca="1">IFERROR(INDEX(MAESTRO!R:R,_xludf.AGGREGATE(15,6,ROW(MAESTRO!$B$3:$B$1000)/((MAESTRO!$B$3:$B$1000="ASMARTALC")*(UPPER(MAESTRO!$L$3:$L$1000)="CONFIRMADO")),ROWS($A$3:A128))),"")</f>
        <v/>
      </c>
      <c r="S128" s="13" t="str">
        <f ca="1">IFERROR(INDEX(MAESTRO!S:S,_xludf.AGGREGATE(15,6,ROW(MAESTRO!$B$3:$B$1000)/((MAESTRO!$B$3:$B$1000="ASMARTALC")*(UPPER(MAESTRO!$L$3:$L$1000)="CONFIRMADO")),ROWS($A$3:A128))),"")</f>
        <v/>
      </c>
      <c r="T128" s="13" t="str">
        <f ca="1">IFERROR(INDEX(MAESTRO!T:T,_xludf.AGGREGATE(15,6,ROW(MAESTRO!$B$3:$B$1000)/((MAESTRO!$B$3:$B$1000="ASMARTALC")*(UPPER(MAESTRO!$L$3:$L$1000)="CONFIRMADO")),ROWS($A$3:A128))),"")</f>
        <v/>
      </c>
      <c r="U128" s="13" t="str">
        <f ca="1">IFERROR(INDEX(MAESTRO!U:U,_xludf.AGGREGATE(15,6,ROW(MAESTRO!$B$3:$B$1000)/((MAESTRO!$B$3:$B$1000="ASMARTALC")*(UPPER(MAESTRO!$L$3:$L$1000)="CONFIRMADO")),ROWS($A$3:A128))),"")</f>
        <v/>
      </c>
      <c r="V128" s="13" t="str">
        <f ca="1">IFERROR(INDEX(MAESTRO!V:V,_xludf.AGGREGATE(15,6,ROW(MAESTRO!$B$3:$B$1000)/((MAESTRO!$B$3:$B$1000="ASMARTALC")*(UPPER(MAESTRO!$L$3:$L$1000)="CONFIRMADO")),ROWS($A$3:A128))),"")</f>
        <v/>
      </c>
      <c r="W128" s="13" t="str">
        <f ca="1">IFERROR(INDEX(MAESTRO!W:W,_xludf.AGGREGATE(15,6,ROW(MAESTRO!$B$3:$B$1000)/((MAESTRO!$B$3:$B$1000="ASMARTALC")*(UPPER(MAESTRO!$L$3:$L$1000)="CONFIRMADO")),ROWS($A$3:A128))),"")</f>
        <v/>
      </c>
      <c r="X128" s="13" t="str">
        <f ca="1">IFERROR(INDEX(MAESTRO!X:X,_xludf.AGGREGATE(15,6,ROW(MAESTRO!$B$3:$B$1000)/((MAESTRO!$B$3:$B$1000="ASMARTALC")*(UPPER(MAESTRO!$L$3:$L$1000)="CONFIRMADO")),ROWS($A$3:A128))),"")</f>
        <v/>
      </c>
    </row>
    <row r="129" spans="1:24" ht="22.05" customHeight="1">
      <c r="A129" s="10" t="str">
        <f ca="1">IFERROR(INDEX(MAESTRO!A:A,_xludf.AGGREGATE(15,6,ROW(MAESTRO!$B$3:$B$1000)/((MAESTRO!$B$3:$B$1000="ASMARTALC")*(UPPER(MAESTRO!$L$3:$L$1000)="CONFIRMADO")),ROWS($A$3:A129))),"")</f>
        <v/>
      </c>
      <c r="B129" s="10" t="str">
        <f ca="1">IFERROR(INDEX(MAESTRO!B:B,_xludf.AGGREGATE(15,6,ROW(MAESTRO!$B$3:$B$1000)/((MAESTRO!$B$3:$B$1000="ASMARTALC")*(UPPER(MAESTRO!$L$3:$L$1000)="CONFIRMADO")),ROWS($A$3:A129))),"")</f>
        <v/>
      </c>
      <c r="C129" s="10" t="str">
        <f ca="1">IFERROR(INDEX(MAESTRO!C:C,_xludf.AGGREGATE(15,6,ROW(MAESTRO!$B$3:$B$1000)/((MAESTRO!$B$3:$B$1000="ASMARTALC")*(UPPER(MAESTRO!$L$3:$L$1000)="CONFIRMADO")),ROWS($A$3:A129))),"")</f>
        <v/>
      </c>
      <c r="D129" s="10" t="str">
        <f ca="1">IFERROR(INDEX(MAESTRO!D:D,_xludf.AGGREGATE(15,6,ROW(MAESTRO!$B$3:$B$1000)/((MAESTRO!$B$3:$B$1000="ASMARTALC")*(UPPER(MAESTRO!$L$3:$L$1000)="CONFIRMADO")),ROWS($A$3:A129))),"")</f>
        <v/>
      </c>
      <c r="E129" s="10" t="str">
        <f ca="1">IFERROR(INDEX(MAESTRO!E:E,_xludf.AGGREGATE(15,6,ROW(MAESTRO!$B$3:$B$1000)/((MAESTRO!$B$3:$B$1000="ASMARTALC")*(UPPER(MAESTRO!$L$3:$L$1000)="CONFIRMADO")),ROWS($A$3:A129))),"")</f>
        <v/>
      </c>
      <c r="F129" s="10" t="str">
        <f ca="1">IFERROR(INDEX(MAESTRO!F:F,_xludf.AGGREGATE(15,6,ROW(MAESTRO!$B$3:$B$1000)/((MAESTRO!$B$3:$B$1000="ASMARTALC")*(UPPER(MAESTRO!$L$3:$L$1000)="CONFIRMADO")),ROWS($A$3:A129))),"")</f>
        <v/>
      </c>
      <c r="G129" s="10" t="str">
        <f ca="1">IFERROR(INDEX(MAESTRO!G:G,_xludf.AGGREGATE(15,6,ROW(MAESTRO!$B$3:$B$1000)/((MAESTRO!$B$3:$B$1000="ASMARTALC")*(UPPER(MAESTRO!$L$3:$L$1000)="CONFIRMADO")),ROWS($A$3:A129))),"")</f>
        <v/>
      </c>
      <c r="H129" s="10" t="str">
        <f ca="1">IFERROR(INDEX(MAESTRO!H:H,_xludf.AGGREGATE(15,6,ROW(MAESTRO!$B$3:$B$1000)/((MAESTRO!$B$3:$B$1000="ASMARTALC")*(UPPER(MAESTRO!$L$3:$L$1000)="CONFIRMADO")),ROWS($A$3:A129))),"")</f>
        <v/>
      </c>
      <c r="I129" s="10" t="str">
        <f ca="1">IFERROR(INDEX(MAESTRO!I:I,_xludf.AGGREGATE(15,6,ROW(MAESTRO!$B$3:$B$1000)/((MAESTRO!$B$3:$B$1000="ASMARTALC")*(UPPER(MAESTRO!$L$3:$L$1000)="CONFIRMADO")),ROWS($A$3:A129))),"")</f>
        <v/>
      </c>
      <c r="J129" s="10" t="str">
        <f ca="1">IFERROR(INDEX(MAESTRO!J:J,_xludf.AGGREGATE(15,6,ROW(MAESTRO!$B$3:$B$1000)/((MAESTRO!$B$3:$B$1000="ASMARTALC")*(UPPER(MAESTRO!$L$3:$L$1000)="CONFIRMADO")),ROWS($A$3:A129))),"")</f>
        <v/>
      </c>
      <c r="K129" s="10" t="str">
        <f ca="1">IFERROR(INDEX(MAESTRO!K:K,_xludf.AGGREGATE(15,6,ROW(MAESTRO!$B$3:$B$1000)/((MAESTRO!$B$3:$B$1000="ASMARTALC")*(UPPER(MAESTRO!$L$3:$L$1000)="CONFIRMADO")),ROWS($A$3:A129))),"")</f>
        <v/>
      </c>
      <c r="L129" s="10" t="str">
        <f ca="1">IFERROR(INDEX(MAESTRO!L:L,_xludf.AGGREGATE(15,6,ROW(MAESTRO!$B$3:$B$1000)/((MAESTRO!$B$3:$B$1000="ASMARTALC")*(UPPER(MAESTRO!$L$3:$L$1000)="CONFIRMADO")),ROWS($A$3:A129))),"")</f>
        <v/>
      </c>
      <c r="M129" s="10" t="str">
        <f ca="1">IFERROR(INDEX(MAESTRO!M:M,_xludf.AGGREGATE(15,6,ROW(MAESTRO!$B$3:$B$1000)/((MAESTRO!$B$3:$B$1000="ASMARTALC")*(UPPER(MAESTRO!$L$3:$L$1000)="CONFIRMADO")),ROWS($A$3:A129))),"")</f>
        <v/>
      </c>
      <c r="N129" s="10" t="str">
        <f ca="1">IFERROR(INDEX(MAESTRO!N:N,_xludf.AGGREGATE(15,6,ROW(MAESTRO!$B$3:$B$1000)/((MAESTRO!$B$3:$B$1000="ASMARTALC")*(UPPER(MAESTRO!$L$3:$L$1000)="CONFIRMADO")),ROWS($A$3:A129))),"")</f>
        <v/>
      </c>
      <c r="O129" s="10" t="str">
        <f ca="1">IFERROR(INDEX(MAESTRO!O:O,_xludf.AGGREGATE(15,6,ROW(MAESTRO!$B$3:$B$1000)/((MAESTRO!$B$3:$B$1000="ASMARTALC")*(UPPER(MAESTRO!$L$3:$L$1000)="CONFIRMADO")),ROWS($A$3:A129))),"")</f>
        <v/>
      </c>
      <c r="P129" s="10" t="str">
        <f ca="1">IFERROR(INDEX(MAESTRO!P:P,_xludf.AGGREGATE(15,6,ROW(MAESTRO!$B$3:$B$1000)/((MAESTRO!$B$3:$B$1000="ASMARTALC")*(UPPER(MAESTRO!$L$3:$L$1000)="CONFIRMADO")),ROWS($A$3:A129))),"")</f>
        <v/>
      </c>
      <c r="Q129" s="10" t="str">
        <f ca="1">IFERROR(INDEX(MAESTRO!Q:Q,_xludf.AGGREGATE(15,6,ROW(MAESTRO!$B$3:$B$1000)/((MAESTRO!$B$3:$B$1000="ASMARTALC")*(UPPER(MAESTRO!$L$3:$L$1000)="CONFIRMADO")),ROWS($A$3:A129))),"")</f>
        <v/>
      </c>
      <c r="R129" s="10" t="str">
        <f ca="1">IFERROR(INDEX(MAESTRO!R:R,_xludf.AGGREGATE(15,6,ROW(MAESTRO!$B$3:$B$1000)/((MAESTRO!$B$3:$B$1000="ASMARTALC")*(UPPER(MAESTRO!$L$3:$L$1000)="CONFIRMADO")),ROWS($A$3:A129))),"")</f>
        <v/>
      </c>
      <c r="S129" s="10" t="str">
        <f ca="1">IFERROR(INDEX(MAESTRO!S:S,_xludf.AGGREGATE(15,6,ROW(MAESTRO!$B$3:$B$1000)/((MAESTRO!$B$3:$B$1000="ASMARTALC")*(UPPER(MAESTRO!$L$3:$L$1000)="CONFIRMADO")),ROWS($A$3:A129))),"")</f>
        <v/>
      </c>
      <c r="T129" s="10" t="str">
        <f ca="1">IFERROR(INDEX(MAESTRO!T:T,_xludf.AGGREGATE(15,6,ROW(MAESTRO!$B$3:$B$1000)/((MAESTRO!$B$3:$B$1000="ASMARTALC")*(UPPER(MAESTRO!$L$3:$L$1000)="CONFIRMADO")),ROWS($A$3:A129))),"")</f>
        <v/>
      </c>
      <c r="U129" s="10" t="str">
        <f ca="1">IFERROR(INDEX(MAESTRO!U:U,_xludf.AGGREGATE(15,6,ROW(MAESTRO!$B$3:$B$1000)/((MAESTRO!$B$3:$B$1000="ASMARTALC")*(UPPER(MAESTRO!$L$3:$L$1000)="CONFIRMADO")),ROWS($A$3:A129))),"")</f>
        <v/>
      </c>
      <c r="V129" s="10" t="str">
        <f ca="1">IFERROR(INDEX(MAESTRO!V:V,_xludf.AGGREGATE(15,6,ROW(MAESTRO!$B$3:$B$1000)/((MAESTRO!$B$3:$B$1000="ASMARTALC")*(UPPER(MAESTRO!$L$3:$L$1000)="CONFIRMADO")),ROWS($A$3:A129))),"")</f>
        <v/>
      </c>
      <c r="W129" s="10" t="str">
        <f ca="1">IFERROR(INDEX(MAESTRO!W:W,_xludf.AGGREGATE(15,6,ROW(MAESTRO!$B$3:$B$1000)/((MAESTRO!$B$3:$B$1000="ASMARTALC")*(UPPER(MAESTRO!$L$3:$L$1000)="CONFIRMADO")),ROWS($A$3:A129))),"")</f>
        <v/>
      </c>
      <c r="X129" s="10" t="str">
        <f ca="1">IFERROR(INDEX(MAESTRO!X:X,_xludf.AGGREGATE(15,6,ROW(MAESTRO!$B$3:$B$1000)/((MAESTRO!$B$3:$B$1000="ASMARTALC")*(UPPER(MAESTRO!$L$3:$L$1000)="CONFIRMADO")),ROWS($A$3:A129))),"")</f>
        <v/>
      </c>
    </row>
    <row r="130" spans="1:24" ht="22.05" customHeight="1">
      <c r="A130" s="13" t="str">
        <f ca="1">IFERROR(INDEX(MAESTRO!A:A,_xludf.AGGREGATE(15,6,ROW(MAESTRO!$B$3:$B$1000)/((MAESTRO!$B$3:$B$1000="ASMARTALC")*(UPPER(MAESTRO!$L$3:$L$1000)="CONFIRMADO")),ROWS($A$3:A130))),"")</f>
        <v/>
      </c>
      <c r="B130" s="13" t="str">
        <f ca="1">IFERROR(INDEX(MAESTRO!B:B,_xludf.AGGREGATE(15,6,ROW(MAESTRO!$B$3:$B$1000)/((MAESTRO!$B$3:$B$1000="ASMARTALC")*(UPPER(MAESTRO!$L$3:$L$1000)="CONFIRMADO")),ROWS($A$3:A130))),"")</f>
        <v/>
      </c>
      <c r="C130" s="13" t="str">
        <f ca="1">IFERROR(INDEX(MAESTRO!C:C,_xludf.AGGREGATE(15,6,ROW(MAESTRO!$B$3:$B$1000)/((MAESTRO!$B$3:$B$1000="ASMARTALC")*(UPPER(MAESTRO!$L$3:$L$1000)="CONFIRMADO")),ROWS($A$3:A130))),"")</f>
        <v/>
      </c>
      <c r="D130" s="13" t="str">
        <f ca="1">IFERROR(INDEX(MAESTRO!D:D,_xludf.AGGREGATE(15,6,ROW(MAESTRO!$B$3:$B$1000)/((MAESTRO!$B$3:$B$1000="ASMARTALC")*(UPPER(MAESTRO!$L$3:$L$1000)="CONFIRMADO")),ROWS($A$3:A130))),"")</f>
        <v/>
      </c>
      <c r="E130" s="13" t="str">
        <f ca="1">IFERROR(INDEX(MAESTRO!E:E,_xludf.AGGREGATE(15,6,ROW(MAESTRO!$B$3:$B$1000)/((MAESTRO!$B$3:$B$1000="ASMARTALC")*(UPPER(MAESTRO!$L$3:$L$1000)="CONFIRMADO")),ROWS($A$3:A130))),"")</f>
        <v/>
      </c>
      <c r="F130" s="13" t="str">
        <f ca="1">IFERROR(INDEX(MAESTRO!F:F,_xludf.AGGREGATE(15,6,ROW(MAESTRO!$B$3:$B$1000)/((MAESTRO!$B$3:$B$1000="ASMARTALC")*(UPPER(MAESTRO!$L$3:$L$1000)="CONFIRMADO")),ROWS($A$3:A130))),"")</f>
        <v/>
      </c>
      <c r="G130" s="13" t="str">
        <f ca="1">IFERROR(INDEX(MAESTRO!G:G,_xludf.AGGREGATE(15,6,ROW(MAESTRO!$B$3:$B$1000)/((MAESTRO!$B$3:$B$1000="ASMARTALC")*(UPPER(MAESTRO!$L$3:$L$1000)="CONFIRMADO")),ROWS($A$3:A130))),"")</f>
        <v/>
      </c>
      <c r="H130" s="13" t="str">
        <f ca="1">IFERROR(INDEX(MAESTRO!H:H,_xludf.AGGREGATE(15,6,ROW(MAESTRO!$B$3:$B$1000)/((MAESTRO!$B$3:$B$1000="ASMARTALC")*(UPPER(MAESTRO!$L$3:$L$1000)="CONFIRMADO")),ROWS($A$3:A130))),"")</f>
        <v/>
      </c>
      <c r="I130" s="13" t="str">
        <f ca="1">IFERROR(INDEX(MAESTRO!I:I,_xludf.AGGREGATE(15,6,ROW(MAESTRO!$B$3:$B$1000)/((MAESTRO!$B$3:$B$1000="ASMARTALC")*(UPPER(MAESTRO!$L$3:$L$1000)="CONFIRMADO")),ROWS($A$3:A130))),"")</f>
        <v/>
      </c>
      <c r="J130" s="13" t="str">
        <f ca="1">IFERROR(INDEX(MAESTRO!J:J,_xludf.AGGREGATE(15,6,ROW(MAESTRO!$B$3:$B$1000)/((MAESTRO!$B$3:$B$1000="ASMARTALC")*(UPPER(MAESTRO!$L$3:$L$1000)="CONFIRMADO")),ROWS($A$3:A130))),"")</f>
        <v/>
      </c>
      <c r="K130" s="13" t="str">
        <f ca="1">IFERROR(INDEX(MAESTRO!K:K,_xludf.AGGREGATE(15,6,ROW(MAESTRO!$B$3:$B$1000)/((MAESTRO!$B$3:$B$1000="ASMARTALC")*(UPPER(MAESTRO!$L$3:$L$1000)="CONFIRMADO")),ROWS($A$3:A130))),"")</f>
        <v/>
      </c>
      <c r="L130" s="13" t="str">
        <f ca="1">IFERROR(INDEX(MAESTRO!L:L,_xludf.AGGREGATE(15,6,ROW(MAESTRO!$B$3:$B$1000)/((MAESTRO!$B$3:$B$1000="ASMARTALC")*(UPPER(MAESTRO!$L$3:$L$1000)="CONFIRMADO")),ROWS($A$3:A130))),"")</f>
        <v/>
      </c>
      <c r="M130" s="13" t="str">
        <f ca="1">IFERROR(INDEX(MAESTRO!M:M,_xludf.AGGREGATE(15,6,ROW(MAESTRO!$B$3:$B$1000)/((MAESTRO!$B$3:$B$1000="ASMARTALC")*(UPPER(MAESTRO!$L$3:$L$1000)="CONFIRMADO")),ROWS($A$3:A130))),"")</f>
        <v/>
      </c>
      <c r="N130" s="13" t="str">
        <f ca="1">IFERROR(INDEX(MAESTRO!N:N,_xludf.AGGREGATE(15,6,ROW(MAESTRO!$B$3:$B$1000)/((MAESTRO!$B$3:$B$1000="ASMARTALC")*(UPPER(MAESTRO!$L$3:$L$1000)="CONFIRMADO")),ROWS($A$3:A130))),"")</f>
        <v/>
      </c>
      <c r="O130" s="13" t="str">
        <f ca="1">IFERROR(INDEX(MAESTRO!O:O,_xludf.AGGREGATE(15,6,ROW(MAESTRO!$B$3:$B$1000)/((MAESTRO!$B$3:$B$1000="ASMARTALC")*(UPPER(MAESTRO!$L$3:$L$1000)="CONFIRMADO")),ROWS($A$3:A130))),"")</f>
        <v/>
      </c>
      <c r="P130" s="13" t="str">
        <f ca="1">IFERROR(INDEX(MAESTRO!P:P,_xludf.AGGREGATE(15,6,ROW(MAESTRO!$B$3:$B$1000)/((MAESTRO!$B$3:$B$1000="ASMARTALC")*(UPPER(MAESTRO!$L$3:$L$1000)="CONFIRMADO")),ROWS($A$3:A130))),"")</f>
        <v/>
      </c>
      <c r="Q130" s="13" t="str">
        <f ca="1">IFERROR(INDEX(MAESTRO!Q:Q,_xludf.AGGREGATE(15,6,ROW(MAESTRO!$B$3:$B$1000)/((MAESTRO!$B$3:$B$1000="ASMARTALC")*(UPPER(MAESTRO!$L$3:$L$1000)="CONFIRMADO")),ROWS($A$3:A130))),"")</f>
        <v/>
      </c>
      <c r="R130" s="13" t="str">
        <f ca="1">IFERROR(INDEX(MAESTRO!R:R,_xludf.AGGREGATE(15,6,ROW(MAESTRO!$B$3:$B$1000)/((MAESTRO!$B$3:$B$1000="ASMARTALC")*(UPPER(MAESTRO!$L$3:$L$1000)="CONFIRMADO")),ROWS($A$3:A130))),"")</f>
        <v/>
      </c>
      <c r="S130" s="13" t="str">
        <f ca="1">IFERROR(INDEX(MAESTRO!S:S,_xludf.AGGREGATE(15,6,ROW(MAESTRO!$B$3:$B$1000)/((MAESTRO!$B$3:$B$1000="ASMARTALC")*(UPPER(MAESTRO!$L$3:$L$1000)="CONFIRMADO")),ROWS($A$3:A130))),"")</f>
        <v/>
      </c>
      <c r="T130" s="13" t="str">
        <f ca="1">IFERROR(INDEX(MAESTRO!T:T,_xludf.AGGREGATE(15,6,ROW(MAESTRO!$B$3:$B$1000)/((MAESTRO!$B$3:$B$1000="ASMARTALC")*(UPPER(MAESTRO!$L$3:$L$1000)="CONFIRMADO")),ROWS($A$3:A130))),"")</f>
        <v/>
      </c>
      <c r="U130" s="13" t="str">
        <f ca="1">IFERROR(INDEX(MAESTRO!U:U,_xludf.AGGREGATE(15,6,ROW(MAESTRO!$B$3:$B$1000)/((MAESTRO!$B$3:$B$1000="ASMARTALC")*(UPPER(MAESTRO!$L$3:$L$1000)="CONFIRMADO")),ROWS($A$3:A130))),"")</f>
        <v/>
      </c>
      <c r="V130" s="13" t="str">
        <f ca="1">IFERROR(INDEX(MAESTRO!V:V,_xludf.AGGREGATE(15,6,ROW(MAESTRO!$B$3:$B$1000)/((MAESTRO!$B$3:$B$1000="ASMARTALC")*(UPPER(MAESTRO!$L$3:$L$1000)="CONFIRMADO")),ROWS($A$3:A130))),"")</f>
        <v/>
      </c>
      <c r="W130" s="13" t="str">
        <f ca="1">IFERROR(INDEX(MAESTRO!W:W,_xludf.AGGREGATE(15,6,ROW(MAESTRO!$B$3:$B$1000)/((MAESTRO!$B$3:$B$1000="ASMARTALC")*(UPPER(MAESTRO!$L$3:$L$1000)="CONFIRMADO")),ROWS($A$3:A130))),"")</f>
        <v/>
      </c>
      <c r="X130" s="13" t="str">
        <f ca="1">IFERROR(INDEX(MAESTRO!X:X,_xludf.AGGREGATE(15,6,ROW(MAESTRO!$B$3:$B$1000)/((MAESTRO!$B$3:$B$1000="ASMARTALC")*(UPPER(MAESTRO!$L$3:$L$1000)="CONFIRMADO")),ROWS($A$3:A130))),"")</f>
        <v/>
      </c>
    </row>
    <row r="131" spans="1:24" ht="22.05" customHeight="1">
      <c r="A131" s="10" t="str">
        <f ca="1">IFERROR(INDEX(MAESTRO!A:A,_xludf.AGGREGATE(15,6,ROW(MAESTRO!$B$3:$B$1000)/((MAESTRO!$B$3:$B$1000="ASMARTALC")*(UPPER(MAESTRO!$L$3:$L$1000)="CONFIRMADO")),ROWS($A$3:A131))),"")</f>
        <v/>
      </c>
      <c r="B131" s="10" t="str">
        <f ca="1">IFERROR(INDEX(MAESTRO!B:B,_xludf.AGGREGATE(15,6,ROW(MAESTRO!$B$3:$B$1000)/((MAESTRO!$B$3:$B$1000="ASMARTALC")*(UPPER(MAESTRO!$L$3:$L$1000)="CONFIRMADO")),ROWS($A$3:A131))),"")</f>
        <v/>
      </c>
      <c r="C131" s="10" t="str">
        <f ca="1">IFERROR(INDEX(MAESTRO!C:C,_xludf.AGGREGATE(15,6,ROW(MAESTRO!$B$3:$B$1000)/((MAESTRO!$B$3:$B$1000="ASMARTALC")*(UPPER(MAESTRO!$L$3:$L$1000)="CONFIRMADO")),ROWS($A$3:A131))),"")</f>
        <v/>
      </c>
      <c r="D131" s="10" t="str">
        <f ca="1">IFERROR(INDEX(MAESTRO!D:D,_xludf.AGGREGATE(15,6,ROW(MAESTRO!$B$3:$B$1000)/((MAESTRO!$B$3:$B$1000="ASMARTALC")*(UPPER(MAESTRO!$L$3:$L$1000)="CONFIRMADO")),ROWS($A$3:A131))),"")</f>
        <v/>
      </c>
      <c r="E131" s="10" t="str">
        <f ca="1">IFERROR(INDEX(MAESTRO!E:E,_xludf.AGGREGATE(15,6,ROW(MAESTRO!$B$3:$B$1000)/((MAESTRO!$B$3:$B$1000="ASMARTALC")*(UPPER(MAESTRO!$L$3:$L$1000)="CONFIRMADO")),ROWS($A$3:A131))),"")</f>
        <v/>
      </c>
      <c r="F131" s="10" t="str">
        <f ca="1">IFERROR(INDEX(MAESTRO!F:F,_xludf.AGGREGATE(15,6,ROW(MAESTRO!$B$3:$B$1000)/((MAESTRO!$B$3:$B$1000="ASMARTALC")*(UPPER(MAESTRO!$L$3:$L$1000)="CONFIRMADO")),ROWS($A$3:A131))),"")</f>
        <v/>
      </c>
      <c r="G131" s="10" t="str">
        <f ca="1">IFERROR(INDEX(MAESTRO!G:G,_xludf.AGGREGATE(15,6,ROW(MAESTRO!$B$3:$B$1000)/((MAESTRO!$B$3:$B$1000="ASMARTALC")*(UPPER(MAESTRO!$L$3:$L$1000)="CONFIRMADO")),ROWS($A$3:A131))),"")</f>
        <v/>
      </c>
      <c r="H131" s="10" t="str">
        <f ca="1">IFERROR(INDEX(MAESTRO!H:H,_xludf.AGGREGATE(15,6,ROW(MAESTRO!$B$3:$B$1000)/((MAESTRO!$B$3:$B$1000="ASMARTALC")*(UPPER(MAESTRO!$L$3:$L$1000)="CONFIRMADO")),ROWS($A$3:A131))),"")</f>
        <v/>
      </c>
      <c r="I131" s="10" t="str">
        <f ca="1">IFERROR(INDEX(MAESTRO!I:I,_xludf.AGGREGATE(15,6,ROW(MAESTRO!$B$3:$B$1000)/((MAESTRO!$B$3:$B$1000="ASMARTALC")*(UPPER(MAESTRO!$L$3:$L$1000)="CONFIRMADO")),ROWS($A$3:A131))),"")</f>
        <v/>
      </c>
      <c r="J131" s="10" t="str">
        <f ca="1">IFERROR(INDEX(MAESTRO!J:J,_xludf.AGGREGATE(15,6,ROW(MAESTRO!$B$3:$B$1000)/((MAESTRO!$B$3:$B$1000="ASMARTALC")*(UPPER(MAESTRO!$L$3:$L$1000)="CONFIRMADO")),ROWS($A$3:A131))),"")</f>
        <v/>
      </c>
      <c r="K131" s="10" t="str">
        <f ca="1">IFERROR(INDEX(MAESTRO!K:K,_xludf.AGGREGATE(15,6,ROW(MAESTRO!$B$3:$B$1000)/((MAESTRO!$B$3:$B$1000="ASMARTALC")*(UPPER(MAESTRO!$L$3:$L$1000)="CONFIRMADO")),ROWS($A$3:A131))),"")</f>
        <v/>
      </c>
      <c r="L131" s="10" t="str">
        <f ca="1">IFERROR(INDEX(MAESTRO!L:L,_xludf.AGGREGATE(15,6,ROW(MAESTRO!$B$3:$B$1000)/((MAESTRO!$B$3:$B$1000="ASMARTALC")*(UPPER(MAESTRO!$L$3:$L$1000)="CONFIRMADO")),ROWS($A$3:A131))),"")</f>
        <v/>
      </c>
      <c r="M131" s="10" t="str">
        <f ca="1">IFERROR(INDEX(MAESTRO!M:M,_xludf.AGGREGATE(15,6,ROW(MAESTRO!$B$3:$B$1000)/((MAESTRO!$B$3:$B$1000="ASMARTALC")*(UPPER(MAESTRO!$L$3:$L$1000)="CONFIRMADO")),ROWS($A$3:A131))),"")</f>
        <v/>
      </c>
      <c r="N131" s="10" t="str">
        <f ca="1">IFERROR(INDEX(MAESTRO!N:N,_xludf.AGGREGATE(15,6,ROW(MAESTRO!$B$3:$B$1000)/((MAESTRO!$B$3:$B$1000="ASMARTALC")*(UPPER(MAESTRO!$L$3:$L$1000)="CONFIRMADO")),ROWS($A$3:A131))),"")</f>
        <v/>
      </c>
      <c r="O131" s="10" t="str">
        <f ca="1">IFERROR(INDEX(MAESTRO!O:O,_xludf.AGGREGATE(15,6,ROW(MAESTRO!$B$3:$B$1000)/((MAESTRO!$B$3:$B$1000="ASMARTALC")*(UPPER(MAESTRO!$L$3:$L$1000)="CONFIRMADO")),ROWS($A$3:A131))),"")</f>
        <v/>
      </c>
      <c r="P131" s="10" t="str">
        <f ca="1">IFERROR(INDEX(MAESTRO!P:P,_xludf.AGGREGATE(15,6,ROW(MAESTRO!$B$3:$B$1000)/((MAESTRO!$B$3:$B$1000="ASMARTALC")*(UPPER(MAESTRO!$L$3:$L$1000)="CONFIRMADO")),ROWS($A$3:A131))),"")</f>
        <v/>
      </c>
      <c r="Q131" s="10" t="str">
        <f ca="1">IFERROR(INDEX(MAESTRO!Q:Q,_xludf.AGGREGATE(15,6,ROW(MAESTRO!$B$3:$B$1000)/((MAESTRO!$B$3:$B$1000="ASMARTALC")*(UPPER(MAESTRO!$L$3:$L$1000)="CONFIRMADO")),ROWS($A$3:A131))),"")</f>
        <v/>
      </c>
      <c r="R131" s="10" t="str">
        <f ca="1">IFERROR(INDEX(MAESTRO!R:R,_xludf.AGGREGATE(15,6,ROW(MAESTRO!$B$3:$B$1000)/((MAESTRO!$B$3:$B$1000="ASMARTALC")*(UPPER(MAESTRO!$L$3:$L$1000)="CONFIRMADO")),ROWS($A$3:A131))),"")</f>
        <v/>
      </c>
      <c r="S131" s="10" t="str">
        <f ca="1">IFERROR(INDEX(MAESTRO!S:S,_xludf.AGGREGATE(15,6,ROW(MAESTRO!$B$3:$B$1000)/((MAESTRO!$B$3:$B$1000="ASMARTALC")*(UPPER(MAESTRO!$L$3:$L$1000)="CONFIRMADO")),ROWS($A$3:A131))),"")</f>
        <v/>
      </c>
      <c r="T131" s="10" t="str">
        <f ca="1">IFERROR(INDEX(MAESTRO!T:T,_xludf.AGGREGATE(15,6,ROW(MAESTRO!$B$3:$B$1000)/((MAESTRO!$B$3:$B$1000="ASMARTALC")*(UPPER(MAESTRO!$L$3:$L$1000)="CONFIRMADO")),ROWS($A$3:A131))),"")</f>
        <v/>
      </c>
      <c r="U131" s="10" t="str">
        <f ca="1">IFERROR(INDEX(MAESTRO!U:U,_xludf.AGGREGATE(15,6,ROW(MAESTRO!$B$3:$B$1000)/((MAESTRO!$B$3:$B$1000="ASMARTALC")*(UPPER(MAESTRO!$L$3:$L$1000)="CONFIRMADO")),ROWS($A$3:A131))),"")</f>
        <v/>
      </c>
      <c r="V131" s="10" t="str">
        <f ca="1">IFERROR(INDEX(MAESTRO!V:V,_xludf.AGGREGATE(15,6,ROW(MAESTRO!$B$3:$B$1000)/((MAESTRO!$B$3:$B$1000="ASMARTALC")*(UPPER(MAESTRO!$L$3:$L$1000)="CONFIRMADO")),ROWS($A$3:A131))),"")</f>
        <v/>
      </c>
      <c r="W131" s="10" t="str">
        <f ca="1">IFERROR(INDEX(MAESTRO!W:W,_xludf.AGGREGATE(15,6,ROW(MAESTRO!$B$3:$B$1000)/((MAESTRO!$B$3:$B$1000="ASMARTALC")*(UPPER(MAESTRO!$L$3:$L$1000)="CONFIRMADO")),ROWS($A$3:A131))),"")</f>
        <v/>
      </c>
      <c r="X131" s="10" t="str">
        <f ca="1">IFERROR(INDEX(MAESTRO!X:X,_xludf.AGGREGATE(15,6,ROW(MAESTRO!$B$3:$B$1000)/((MAESTRO!$B$3:$B$1000="ASMARTALC")*(UPPER(MAESTRO!$L$3:$L$1000)="CONFIRMADO")),ROWS($A$3:A131))),"")</f>
        <v/>
      </c>
    </row>
    <row r="132" spans="1:24" ht="22.05" customHeight="1">
      <c r="A132" s="13" t="str">
        <f ca="1">IFERROR(INDEX(MAESTRO!A:A,_xludf.AGGREGATE(15,6,ROW(MAESTRO!$B$3:$B$1000)/((MAESTRO!$B$3:$B$1000="ASMARTALC")*(UPPER(MAESTRO!$L$3:$L$1000)="CONFIRMADO")),ROWS($A$3:A132))),"")</f>
        <v/>
      </c>
      <c r="B132" s="13" t="str">
        <f ca="1">IFERROR(INDEX(MAESTRO!B:B,_xludf.AGGREGATE(15,6,ROW(MAESTRO!$B$3:$B$1000)/((MAESTRO!$B$3:$B$1000="ASMARTALC")*(UPPER(MAESTRO!$L$3:$L$1000)="CONFIRMADO")),ROWS($A$3:A132))),"")</f>
        <v/>
      </c>
      <c r="C132" s="13" t="str">
        <f ca="1">IFERROR(INDEX(MAESTRO!C:C,_xludf.AGGREGATE(15,6,ROW(MAESTRO!$B$3:$B$1000)/((MAESTRO!$B$3:$B$1000="ASMARTALC")*(UPPER(MAESTRO!$L$3:$L$1000)="CONFIRMADO")),ROWS($A$3:A132))),"")</f>
        <v/>
      </c>
      <c r="D132" s="13" t="str">
        <f ca="1">IFERROR(INDEX(MAESTRO!D:D,_xludf.AGGREGATE(15,6,ROW(MAESTRO!$B$3:$B$1000)/((MAESTRO!$B$3:$B$1000="ASMARTALC")*(UPPER(MAESTRO!$L$3:$L$1000)="CONFIRMADO")),ROWS($A$3:A132))),"")</f>
        <v/>
      </c>
      <c r="E132" s="13" t="str">
        <f ca="1">IFERROR(INDEX(MAESTRO!E:E,_xludf.AGGREGATE(15,6,ROW(MAESTRO!$B$3:$B$1000)/((MAESTRO!$B$3:$B$1000="ASMARTALC")*(UPPER(MAESTRO!$L$3:$L$1000)="CONFIRMADO")),ROWS($A$3:A132))),"")</f>
        <v/>
      </c>
      <c r="F132" s="13" t="str">
        <f ca="1">IFERROR(INDEX(MAESTRO!F:F,_xludf.AGGREGATE(15,6,ROW(MAESTRO!$B$3:$B$1000)/((MAESTRO!$B$3:$B$1000="ASMARTALC")*(UPPER(MAESTRO!$L$3:$L$1000)="CONFIRMADO")),ROWS($A$3:A132))),"")</f>
        <v/>
      </c>
      <c r="G132" s="13" t="str">
        <f ca="1">IFERROR(INDEX(MAESTRO!G:G,_xludf.AGGREGATE(15,6,ROW(MAESTRO!$B$3:$B$1000)/((MAESTRO!$B$3:$B$1000="ASMARTALC")*(UPPER(MAESTRO!$L$3:$L$1000)="CONFIRMADO")),ROWS($A$3:A132))),"")</f>
        <v/>
      </c>
      <c r="H132" s="13" t="str">
        <f ca="1">IFERROR(INDEX(MAESTRO!H:H,_xludf.AGGREGATE(15,6,ROW(MAESTRO!$B$3:$B$1000)/((MAESTRO!$B$3:$B$1000="ASMARTALC")*(UPPER(MAESTRO!$L$3:$L$1000)="CONFIRMADO")),ROWS($A$3:A132))),"")</f>
        <v/>
      </c>
      <c r="I132" s="13" t="str">
        <f ca="1">IFERROR(INDEX(MAESTRO!I:I,_xludf.AGGREGATE(15,6,ROW(MAESTRO!$B$3:$B$1000)/((MAESTRO!$B$3:$B$1000="ASMARTALC")*(UPPER(MAESTRO!$L$3:$L$1000)="CONFIRMADO")),ROWS($A$3:A132))),"")</f>
        <v/>
      </c>
      <c r="J132" s="13" t="str">
        <f ca="1">IFERROR(INDEX(MAESTRO!J:J,_xludf.AGGREGATE(15,6,ROW(MAESTRO!$B$3:$B$1000)/((MAESTRO!$B$3:$B$1000="ASMARTALC")*(UPPER(MAESTRO!$L$3:$L$1000)="CONFIRMADO")),ROWS($A$3:A132))),"")</f>
        <v/>
      </c>
      <c r="K132" s="13" t="str">
        <f ca="1">IFERROR(INDEX(MAESTRO!K:K,_xludf.AGGREGATE(15,6,ROW(MAESTRO!$B$3:$B$1000)/((MAESTRO!$B$3:$B$1000="ASMARTALC")*(UPPER(MAESTRO!$L$3:$L$1000)="CONFIRMADO")),ROWS($A$3:A132))),"")</f>
        <v/>
      </c>
      <c r="L132" s="13" t="str">
        <f ca="1">IFERROR(INDEX(MAESTRO!L:L,_xludf.AGGREGATE(15,6,ROW(MAESTRO!$B$3:$B$1000)/((MAESTRO!$B$3:$B$1000="ASMARTALC")*(UPPER(MAESTRO!$L$3:$L$1000)="CONFIRMADO")),ROWS($A$3:A132))),"")</f>
        <v/>
      </c>
      <c r="M132" s="13" t="str">
        <f ca="1">IFERROR(INDEX(MAESTRO!M:M,_xludf.AGGREGATE(15,6,ROW(MAESTRO!$B$3:$B$1000)/((MAESTRO!$B$3:$B$1000="ASMARTALC")*(UPPER(MAESTRO!$L$3:$L$1000)="CONFIRMADO")),ROWS($A$3:A132))),"")</f>
        <v/>
      </c>
      <c r="N132" s="13" t="str">
        <f ca="1">IFERROR(INDEX(MAESTRO!N:N,_xludf.AGGREGATE(15,6,ROW(MAESTRO!$B$3:$B$1000)/((MAESTRO!$B$3:$B$1000="ASMARTALC")*(UPPER(MAESTRO!$L$3:$L$1000)="CONFIRMADO")),ROWS($A$3:A132))),"")</f>
        <v/>
      </c>
      <c r="O132" s="13" t="str">
        <f ca="1">IFERROR(INDEX(MAESTRO!O:O,_xludf.AGGREGATE(15,6,ROW(MAESTRO!$B$3:$B$1000)/((MAESTRO!$B$3:$B$1000="ASMARTALC")*(UPPER(MAESTRO!$L$3:$L$1000)="CONFIRMADO")),ROWS($A$3:A132))),"")</f>
        <v/>
      </c>
      <c r="P132" s="13" t="str">
        <f ca="1">IFERROR(INDEX(MAESTRO!P:P,_xludf.AGGREGATE(15,6,ROW(MAESTRO!$B$3:$B$1000)/((MAESTRO!$B$3:$B$1000="ASMARTALC")*(UPPER(MAESTRO!$L$3:$L$1000)="CONFIRMADO")),ROWS($A$3:A132))),"")</f>
        <v/>
      </c>
      <c r="Q132" s="13" t="str">
        <f ca="1">IFERROR(INDEX(MAESTRO!Q:Q,_xludf.AGGREGATE(15,6,ROW(MAESTRO!$B$3:$B$1000)/((MAESTRO!$B$3:$B$1000="ASMARTALC")*(UPPER(MAESTRO!$L$3:$L$1000)="CONFIRMADO")),ROWS($A$3:A132))),"")</f>
        <v/>
      </c>
      <c r="R132" s="13" t="str">
        <f ca="1">IFERROR(INDEX(MAESTRO!R:R,_xludf.AGGREGATE(15,6,ROW(MAESTRO!$B$3:$B$1000)/((MAESTRO!$B$3:$B$1000="ASMARTALC")*(UPPER(MAESTRO!$L$3:$L$1000)="CONFIRMADO")),ROWS($A$3:A132))),"")</f>
        <v/>
      </c>
      <c r="S132" s="13" t="str">
        <f ca="1">IFERROR(INDEX(MAESTRO!S:S,_xludf.AGGREGATE(15,6,ROW(MAESTRO!$B$3:$B$1000)/((MAESTRO!$B$3:$B$1000="ASMARTALC")*(UPPER(MAESTRO!$L$3:$L$1000)="CONFIRMADO")),ROWS($A$3:A132))),"")</f>
        <v/>
      </c>
      <c r="T132" s="13" t="str">
        <f ca="1">IFERROR(INDEX(MAESTRO!T:T,_xludf.AGGREGATE(15,6,ROW(MAESTRO!$B$3:$B$1000)/((MAESTRO!$B$3:$B$1000="ASMARTALC")*(UPPER(MAESTRO!$L$3:$L$1000)="CONFIRMADO")),ROWS($A$3:A132))),"")</f>
        <v/>
      </c>
      <c r="U132" s="13" t="str">
        <f ca="1">IFERROR(INDEX(MAESTRO!U:U,_xludf.AGGREGATE(15,6,ROW(MAESTRO!$B$3:$B$1000)/((MAESTRO!$B$3:$B$1000="ASMARTALC")*(UPPER(MAESTRO!$L$3:$L$1000)="CONFIRMADO")),ROWS($A$3:A132))),"")</f>
        <v/>
      </c>
      <c r="V132" s="13" t="str">
        <f ca="1">IFERROR(INDEX(MAESTRO!V:V,_xludf.AGGREGATE(15,6,ROW(MAESTRO!$B$3:$B$1000)/((MAESTRO!$B$3:$B$1000="ASMARTALC")*(UPPER(MAESTRO!$L$3:$L$1000)="CONFIRMADO")),ROWS($A$3:A132))),"")</f>
        <v/>
      </c>
      <c r="W132" s="13" t="str">
        <f ca="1">IFERROR(INDEX(MAESTRO!W:W,_xludf.AGGREGATE(15,6,ROW(MAESTRO!$B$3:$B$1000)/((MAESTRO!$B$3:$B$1000="ASMARTALC")*(UPPER(MAESTRO!$L$3:$L$1000)="CONFIRMADO")),ROWS($A$3:A132))),"")</f>
        <v/>
      </c>
      <c r="X132" s="13" t="str">
        <f ca="1">IFERROR(INDEX(MAESTRO!X:X,_xludf.AGGREGATE(15,6,ROW(MAESTRO!$B$3:$B$1000)/((MAESTRO!$B$3:$B$1000="ASMARTALC")*(UPPER(MAESTRO!$L$3:$L$1000)="CONFIRMADO")),ROWS($A$3:A132))),"")</f>
        <v/>
      </c>
    </row>
    <row r="133" spans="1:24" ht="22.05" customHeight="1">
      <c r="A133" s="10" t="str">
        <f ca="1">IFERROR(INDEX(MAESTRO!A:A,_xludf.AGGREGATE(15,6,ROW(MAESTRO!$B$3:$B$1000)/((MAESTRO!$B$3:$B$1000="ASMARTALC")*(UPPER(MAESTRO!$L$3:$L$1000)="CONFIRMADO")),ROWS($A$3:A133))),"")</f>
        <v/>
      </c>
      <c r="B133" s="10" t="str">
        <f ca="1">IFERROR(INDEX(MAESTRO!B:B,_xludf.AGGREGATE(15,6,ROW(MAESTRO!$B$3:$B$1000)/((MAESTRO!$B$3:$B$1000="ASMARTALC")*(UPPER(MAESTRO!$L$3:$L$1000)="CONFIRMADO")),ROWS($A$3:A133))),"")</f>
        <v/>
      </c>
      <c r="C133" s="10" t="str">
        <f ca="1">IFERROR(INDEX(MAESTRO!C:C,_xludf.AGGREGATE(15,6,ROW(MAESTRO!$B$3:$B$1000)/((MAESTRO!$B$3:$B$1000="ASMARTALC")*(UPPER(MAESTRO!$L$3:$L$1000)="CONFIRMADO")),ROWS($A$3:A133))),"")</f>
        <v/>
      </c>
      <c r="D133" s="10" t="str">
        <f ca="1">IFERROR(INDEX(MAESTRO!D:D,_xludf.AGGREGATE(15,6,ROW(MAESTRO!$B$3:$B$1000)/((MAESTRO!$B$3:$B$1000="ASMARTALC")*(UPPER(MAESTRO!$L$3:$L$1000)="CONFIRMADO")),ROWS($A$3:A133))),"")</f>
        <v/>
      </c>
      <c r="E133" s="10" t="str">
        <f ca="1">IFERROR(INDEX(MAESTRO!E:E,_xludf.AGGREGATE(15,6,ROW(MAESTRO!$B$3:$B$1000)/((MAESTRO!$B$3:$B$1000="ASMARTALC")*(UPPER(MAESTRO!$L$3:$L$1000)="CONFIRMADO")),ROWS($A$3:A133))),"")</f>
        <v/>
      </c>
      <c r="F133" s="10" t="str">
        <f ca="1">IFERROR(INDEX(MAESTRO!F:F,_xludf.AGGREGATE(15,6,ROW(MAESTRO!$B$3:$B$1000)/((MAESTRO!$B$3:$B$1000="ASMARTALC")*(UPPER(MAESTRO!$L$3:$L$1000)="CONFIRMADO")),ROWS($A$3:A133))),"")</f>
        <v/>
      </c>
      <c r="G133" s="10" t="str">
        <f ca="1">IFERROR(INDEX(MAESTRO!G:G,_xludf.AGGREGATE(15,6,ROW(MAESTRO!$B$3:$B$1000)/((MAESTRO!$B$3:$B$1000="ASMARTALC")*(UPPER(MAESTRO!$L$3:$L$1000)="CONFIRMADO")),ROWS($A$3:A133))),"")</f>
        <v/>
      </c>
      <c r="H133" s="10" t="str">
        <f ca="1">IFERROR(INDEX(MAESTRO!H:H,_xludf.AGGREGATE(15,6,ROW(MAESTRO!$B$3:$B$1000)/((MAESTRO!$B$3:$B$1000="ASMARTALC")*(UPPER(MAESTRO!$L$3:$L$1000)="CONFIRMADO")),ROWS($A$3:A133))),"")</f>
        <v/>
      </c>
      <c r="I133" s="10" t="str">
        <f ca="1">IFERROR(INDEX(MAESTRO!I:I,_xludf.AGGREGATE(15,6,ROW(MAESTRO!$B$3:$B$1000)/((MAESTRO!$B$3:$B$1000="ASMARTALC")*(UPPER(MAESTRO!$L$3:$L$1000)="CONFIRMADO")),ROWS($A$3:A133))),"")</f>
        <v/>
      </c>
      <c r="J133" s="10" t="str">
        <f ca="1">IFERROR(INDEX(MAESTRO!J:J,_xludf.AGGREGATE(15,6,ROW(MAESTRO!$B$3:$B$1000)/((MAESTRO!$B$3:$B$1000="ASMARTALC")*(UPPER(MAESTRO!$L$3:$L$1000)="CONFIRMADO")),ROWS($A$3:A133))),"")</f>
        <v/>
      </c>
      <c r="K133" s="10" t="str">
        <f ca="1">IFERROR(INDEX(MAESTRO!K:K,_xludf.AGGREGATE(15,6,ROW(MAESTRO!$B$3:$B$1000)/((MAESTRO!$B$3:$B$1000="ASMARTALC")*(UPPER(MAESTRO!$L$3:$L$1000)="CONFIRMADO")),ROWS($A$3:A133))),"")</f>
        <v/>
      </c>
      <c r="L133" s="10" t="str">
        <f ca="1">IFERROR(INDEX(MAESTRO!L:L,_xludf.AGGREGATE(15,6,ROW(MAESTRO!$B$3:$B$1000)/((MAESTRO!$B$3:$B$1000="ASMARTALC")*(UPPER(MAESTRO!$L$3:$L$1000)="CONFIRMADO")),ROWS($A$3:A133))),"")</f>
        <v/>
      </c>
      <c r="M133" s="10" t="str">
        <f ca="1">IFERROR(INDEX(MAESTRO!M:M,_xludf.AGGREGATE(15,6,ROW(MAESTRO!$B$3:$B$1000)/((MAESTRO!$B$3:$B$1000="ASMARTALC")*(UPPER(MAESTRO!$L$3:$L$1000)="CONFIRMADO")),ROWS($A$3:A133))),"")</f>
        <v/>
      </c>
      <c r="N133" s="10" t="str">
        <f ca="1">IFERROR(INDEX(MAESTRO!N:N,_xludf.AGGREGATE(15,6,ROW(MAESTRO!$B$3:$B$1000)/((MAESTRO!$B$3:$B$1000="ASMARTALC")*(UPPER(MAESTRO!$L$3:$L$1000)="CONFIRMADO")),ROWS($A$3:A133))),"")</f>
        <v/>
      </c>
      <c r="O133" s="10" t="str">
        <f ca="1">IFERROR(INDEX(MAESTRO!O:O,_xludf.AGGREGATE(15,6,ROW(MAESTRO!$B$3:$B$1000)/((MAESTRO!$B$3:$B$1000="ASMARTALC")*(UPPER(MAESTRO!$L$3:$L$1000)="CONFIRMADO")),ROWS($A$3:A133))),"")</f>
        <v/>
      </c>
      <c r="P133" s="10" t="str">
        <f ca="1">IFERROR(INDEX(MAESTRO!P:P,_xludf.AGGREGATE(15,6,ROW(MAESTRO!$B$3:$B$1000)/((MAESTRO!$B$3:$B$1000="ASMARTALC")*(UPPER(MAESTRO!$L$3:$L$1000)="CONFIRMADO")),ROWS($A$3:A133))),"")</f>
        <v/>
      </c>
      <c r="Q133" s="10" t="str">
        <f ca="1">IFERROR(INDEX(MAESTRO!Q:Q,_xludf.AGGREGATE(15,6,ROW(MAESTRO!$B$3:$B$1000)/((MAESTRO!$B$3:$B$1000="ASMARTALC")*(UPPER(MAESTRO!$L$3:$L$1000)="CONFIRMADO")),ROWS($A$3:A133))),"")</f>
        <v/>
      </c>
      <c r="R133" s="10" t="str">
        <f ca="1">IFERROR(INDEX(MAESTRO!R:R,_xludf.AGGREGATE(15,6,ROW(MAESTRO!$B$3:$B$1000)/((MAESTRO!$B$3:$B$1000="ASMARTALC")*(UPPER(MAESTRO!$L$3:$L$1000)="CONFIRMADO")),ROWS($A$3:A133))),"")</f>
        <v/>
      </c>
      <c r="S133" s="10" t="str">
        <f ca="1">IFERROR(INDEX(MAESTRO!S:S,_xludf.AGGREGATE(15,6,ROW(MAESTRO!$B$3:$B$1000)/((MAESTRO!$B$3:$B$1000="ASMARTALC")*(UPPER(MAESTRO!$L$3:$L$1000)="CONFIRMADO")),ROWS($A$3:A133))),"")</f>
        <v/>
      </c>
      <c r="T133" s="10" t="str">
        <f ca="1">IFERROR(INDEX(MAESTRO!T:T,_xludf.AGGREGATE(15,6,ROW(MAESTRO!$B$3:$B$1000)/((MAESTRO!$B$3:$B$1000="ASMARTALC")*(UPPER(MAESTRO!$L$3:$L$1000)="CONFIRMADO")),ROWS($A$3:A133))),"")</f>
        <v/>
      </c>
      <c r="U133" s="10" t="str">
        <f ca="1">IFERROR(INDEX(MAESTRO!U:U,_xludf.AGGREGATE(15,6,ROW(MAESTRO!$B$3:$B$1000)/((MAESTRO!$B$3:$B$1000="ASMARTALC")*(UPPER(MAESTRO!$L$3:$L$1000)="CONFIRMADO")),ROWS($A$3:A133))),"")</f>
        <v/>
      </c>
      <c r="V133" s="10" t="str">
        <f ca="1">IFERROR(INDEX(MAESTRO!V:V,_xludf.AGGREGATE(15,6,ROW(MAESTRO!$B$3:$B$1000)/((MAESTRO!$B$3:$B$1000="ASMARTALC")*(UPPER(MAESTRO!$L$3:$L$1000)="CONFIRMADO")),ROWS($A$3:A133))),"")</f>
        <v/>
      </c>
      <c r="W133" s="10" t="str">
        <f ca="1">IFERROR(INDEX(MAESTRO!W:W,_xludf.AGGREGATE(15,6,ROW(MAESTRO!$B$3:$B$1000)/((MAESTRO!$B$3:$B$1000="ASMARTALC")*(UPPER(MAESTRO!$L$3:$L$1000)="CONFIRMADO")),ROWS($A$3:A133))),"")</f>
        <v/>
      </c>
      <c r="X133" s="10" t="str">
        <f ca="1">IFERROR(INDEX(MAESTRO!X:X,_xludf.AGGREGATE(15,6,ROW(MAESTRO!$B$3:$B$1000)/((MAESTRO!$B$3:$B$1000="ASMARTALC")*(UPPER(MAESTRO!$L$3:$L$1000)="CONFIRMADO")),ROWS($A$3:A133))),"")</f>
        <v/>
      </c>
    </row>
    <row r="134" spans="1:24" ht="22.05" customHeight="1">
      <c r="A134" s="13" t="str">
        <f ca="1">IFERROR(INDEX(MAESTRO!A:A,_xludf.AGGREGATE(15,6,ROW(MAESTRO!$B$3:$B$1000)/((MAESTRO!$B$3:$B$1000="ASMARTALC")*(UPPER(MAESTRO!$L$3:$L$1000)="CONFIRMADO")),ROWS($A$3:A134))),"")</f>
        <v/>
      </c>
      <c r="B134" s="13" t="str">
        <f ca="1">IFERROR(INDEX(MAESTRO!B:B,_xludf.AGGREGATE(15,6,ROW(MAESTRO!$B$3:$B$1000)/((MAESTRO!$B$3:$B$1000="ASMARTALC")*(UPPER(MAESTRO!$L$3:$L$1000)="CONFIRMADO")),ROWS($A$3:A134))),"")</f>
        <v/>
      </c>
      <c r="C134" s="13" t="str">
        <f ca="1">IFERROR(INDEX(MAESTRO!C:C,_xludf.AGGREGATE(15,6,ROW(MAESTRO!$B$3:$B$1000)/((MAESTRO!$B$3:$B$1000="ASMARTALC")*(UPPER(MAESTRO!$L$3:$L$1000)="CONFIRMADO")),ROWS($A$3:A134))),"")</f>
        <v/>
      </c>
      <c r="D134" s="13" t="str">
        <f ca="1">IFERROR(INDEX(MAESTRO!D:D,_xludf.AGGREGATE(15,6,ROW(MAESTRO!$B$3:$B$1000)/((MAESTRO!$B$3:$B$1000="ASMARTALC")*(UPPER(MAESTRO!$L$3:$L$1000)="CONFIRMADO")),ROWS($A$3:A134))),"")</f>
        <v/>
      </c>
      <c r="E134" s="13" t="str">
        <f ca="1">IFERROR(INDEX(MAESTRO!E:E,_xludf.AGGREGATE(15,6,ROW(MAESTRO!$B$3:$B$1000)/((MAESTRO!$B$3:$B$1000="ASMARTALC")*(UPPER(MAESTRO!$L$3:$L$1000)="CONFIRMADO")),ROWS($A$3:A134))),"")</f>
        <v/>
      </c>
      <c r="F134" s="13" t="str">
        <f ca="1">IFERROR(INDEX(MAESTRO!F:F,_xludf.AGGREGATE(15,6,ROW(MAESTRO!$B$3:$B$1000)/((MAESTRO!$B$3:$B$1000="ASMARTALC")*(UPPER(MAESTRO!$L$3:$L$1000)="CONFIRMADO")),ROWS($A$3:A134))),"")</f>
        <v/>
      </c>
      <c r="G134" s="13" t="str">
        <f ca="1">IFERROR(INDEX(MAESTRO!G:G,_xludf.AGGREGATE(15,6,ROW(MAESTRO!$B$3:$B$1000)/((MAESTRO!$B$3:$B$1000="ASMARTALC")*(UPPER(MAESTRO!$L$3:$L$1000)="CONFIRMADO")),ROWS($A$3:A134))),"")</f>
        <v/>
      </c>
      <c r="H134" s="13" t="str">
        <f ca="1">IFERROR(INDEX(MAESTRO!H:H,_xludf.AGGREGATE(15,6,ROW(MAESTRO!$B$3:$B$1000)/((MAESTRO!$B$3:$B$1000="ASMARTALC")*(UPPER(MAESTRO!$L$3:$L$1000)="CONFIRMADO")),ROWS($A$3:A134))),"")</f>
        <v/>
      </c>
      <c r="I134" s="13" t="str">
        <f ca="1">IFERROR(INDEX(MAESTRO!I:I,_xludf.AGGREGATE(15,6,ROW(MAESTRO!$B$3:$B$1000)/((MAESTRO!$B$3:$B$1000="ASMARTALC")*(UPPER(MAESTRO!$L$3:$L$1000)="CONFIRMADO")),ROWS($A$3:A134))),"")</f>
        <v/>
      </c>
      <c r="J134" s="13" t="str">
        <f ca="1">IFERROR(INDEX(MAESTRO!J:J,_xludf.AGGREGATE(15,6,ROW(MAESTRO!$B$3:$B$1000)/((MAESTRO!$B$3:$B$1000="ASMARTALC")*(UPPER(MAESTRO!$L$3:$L$1000)="CONFIRMADO")),ROWS($A$3:A134))),"")</f>
        <v/>
      </c>
      <c r="K134" s="13" t="str">
        <f ca="1">IFERROR(INDEX(MAESTRO!K:K,_xludf.AGGREGATE(15,6,ROW(MAESTRO!$B$3:$B$1000)/((MAESTRO!$B$3:$B$1000="ASMARTALC")*(UPPER(MAESTRO!$L$3:$L$1000)="CONFIRMADO")),ROWS($A$3:A134))),"")</f>
        <v/>
      </c>
      <c r="L134" s="13" t="str">
        <f ca="1">IFERROR(INDEX(MAESTRO!L:L,_xludf.AGGREGATE(15,6,ROW(MAESTRO!$B$3:$B$1000)/((MAESTRO!$B$3:$B$1000="ASMARTALC")*(UPPER(MAESTRO!$L$3:$L$1000)="CONFIRMADO")),ROWS($A$3:A134))),"")</f>
        <v/>
      </c>
      <c r="M134" s="13" t="str">
        <f ca="1">IFERROR(INDEX(MAESTRO!M:M,_xludf.AGGREGATE(15,6,ROW(MAESTRO!$B$3:$B$1000)/((MAESTRO!$B$3:$B$1000="ASMARTALC")*(UPPER(MAESTRO!$L$3:$L$1000)="CONFIRMADO")),ROWS($A$3:A134))),"")</f>
        <v/>
      </c>
      <c r="N134" s="13" t="str">
        <f ca="1">IFERROR(INDEX(MAESTRO!N:N,_xludf.AGGREGATE(15,6,ROW(MAESTRO!$B$3:$B$1000)/((MAESTRO!$B$3:$B$1000="ASMARTALC")*(UPPER(MAESTRO!$L$3:$L$1000)="CONFIRMADO")),ROWS($A$3:A134))),"")</f>
        <v/>
      </c>
      <c r="O134" s="13" t="str">
        <f ca="1">IFERROR(INDEX(MAESTRO!O:O,_xludf.AGGREGATE(15,6,ROW(MAESTRO!$B$3:$B$1000)/((MAESTRO!$B$3:$B$1000="ASMARTALC")*(UPPER(MAESTRO!$L$3:$L$1000)="CONFIRMADO")),ROWS($A$3:A134))),"")</f>
        <v/>
      </c>
      <c r="P134" s="13" t="str">
        <f ca="1">IFERROR(INDEX(MAESTRO!P:P,_xludf.AGGREGATE(15,6,ROW(MAESTRO!$B$3:$B$1000)/((MAESTRO!$B$3:$B$1000="ASMARTALC")*(UPPER(MAESTRO!$L$3:$L$1000)="CONFIRMADO")),ROWS($A$3:A134))),"")</f>
        <v/>
      </c>
      <c r="Q134" s="13" t="str">
        <f ca="1">IFERROR(INDEX(MAESTRO!Q:Q,_xludf.AGGREGATE(15,6,ROW(MAESTRO!$B$3:$B$1000)/((MAESTRO!$B$3:$B$1000="ASMARTALC")*(UPPER(MAESTRO!$L$3:$L$1000)="CONFIRMADO")),ROWS($A$3:A134))),"")</f>
        <v/>
      </c>
      <c r="R134" s="13" t="str">
        <f ca="1">IFERROR(INDEX(MAESTRO!R:R,_xludf.AGGREGATE(15,6,ROW(MAESTRO!$B$3:$B$1000)/((MAESTRO!$B$3:$B$1000="ASMARTALC")*(UPPER(MAESTRO!$L$3:$L$1000)="CONFIRMADO")),ROWS($A$3:A134))),"")</f>
        <v/>
      </c>
      <c r="S134" s="13" t="str">
        <f ca="1">IFERROR(INDEX(MAESTRO!S:S,_xludf.AGGREGATE(15,6,ROW(MAESTRO!$B$3:$B$1000)/((MAESTRO!$B$3:$B$1000="ASMARTALC")*(UPPER(MAESTRO!$L$3:$L$1000)="CONFIRMADO")),ROWS($A$3:A134))),"")</f>
        <v/>
      </c>
      <c r="T134" s="13" t="str">
        <f ca="1">IFERROR(INDEX(MAESTRO!T:T,_xludf.AGGREGATE(15,6,ROW(MAESTRO!$B$3:$B$1000)/((MAESTRO!$B$3:$B$1000="ASMARTALC")*(UPPER(MAESTRO!$L$3:$L$1000)="CONFIRMADO")),ROWS($A$3:A134))),"")</f>
        <v/>
      </c>
      <c r="U134" s="13" t="str">
        <f ca="1">IFERROR(INDEX(MAESTRO!U:U,_xludf.AGGREGATE(15,6,ROW(MAESTRO!$B$3:$B$1000)/((MAESTRO!$B$3:$B$1000="ASMARTALC")*(UPPER(MAESTRO!$L$3:$L$1000)="CONFIRMADO")),ROWS($A$3:A134))),"")</f>
        <v/>
      </c>
      <c r="V134" s="13" t="str">
        <f ca="1">IFERROR(INDEX(MAESTRO!V:V,_xludf.AGGREGATE(15,6,ROW(MAESTRO!$B$3:$B$1000)/((MAESTRO!$B$3:$B$1000="ASMARTALC")*(UPPER(MAESTRO!$L$3:$L$1000)="CONFIRMADO")),ROWS($A$3:A134))),"")</f>
        <v/>
      </c>
      <c r="W134" s="13" t="str">
        <f ca="1">IFERROR(INDEX(MAESTRO!W:W,_xludf.AGGREGATE(15,6,ROW(MAESTRO!$B$3:$B$1000)/((MAESTRO!$B$3:$B$1000="ASMARTALC")*(UPPER(MAESTRO!$L$3:$L$1000)="CONFIRMADO")),ROWS($A$3:A134))),"")</f>
        <v/>
      </c>
      <c r="X134" s="13" t="str">
        <f ca="1">IFERROR(INDEX(MAESTRO!X:X,_xludf.AGGREGATE(15,6,ROW(MAESTRO!$B$3:$B$1000)/((MAESTRO!$B$3:$B$1000="ASMARTALC")*(UPPER(MAESTRO!$L$3:$L$1000)="CONFIRMADO")),ROWS($A$3:A134))),"")</f>
        <v/>
      </c>
    </row>
    <row r="135" spans="1:24" ht="22.05" customHeight="1">
      <c r="A135" s="10" t="str">
        <f ca="1">IFERROR(INDEX(MAESTRO!A:A,_xludf.AGGREGATE(15,6,ROW(MAESTRO!$B$3:$B$1000)/((MAESTRO!$B$3:$B$1000="ASMARTALC")*(UPPER(MAESTRO!$L$3:$L$1000)="CONFIRMADO")),ROWS($A$3:A135))),"")</f>
        <v/>
      </c>
      <c r="B135" s="10" t="str">
        <f ca="1">IFERROR(INDEX(MAESTRO!B:B,_xludf.AGGREGATE(15,6,ROW(MAESTRO!$B$3:$B$1000)/((MAESTRO!$B$3:$B$1000="ASMARTALC")*(UPPER(MAESTRO!$L$3:$L$1000)="CONFIRMADO")),ROWS($A$3:A135))),"")</f>
        <v/>
      </c>
      <c r="C135" s="10" t="str">
        <f ca="1">IFERROR(INDEX(MAESTRO!C:C,_xludf.AGGREGATE(15,6,ROW(MAESTRO!$B$3:$B$1000)/((MAESTRO!$B$3:$B$1000="ASMARTALC")*(UPPER(MAESTRO!$L$3:$L$1000)="CONFIRMADO")),ROWS($A$3:A135))),"")</f>
        <v/>
      </c>
      <c r="D135" s="10" t="str">
        <f ca="1">IFERROR(INDEX(MAESTRO!D:D,_xludf.AGGREGATE(15,6,ROW(MAESTRO!$B$3:$B$1000)/((MAESTRO!$B$3:$B$1000="ASMARTALC")*(UPPER(MAESTRO!$L$3:$L$1000)="CONFIRMADO")),ROWS($A$3:A135))),"")</f>
        <v/>
      </c>
      <c r="E135" s="10" t="str">
        <f ca="1">IFERROR(INDEX(MAESTRO!E:E,_xludf.AGGREGATE(15,6,ROW(MAESTRO!$B$3:$B$1000)/((MAESTRO!$B$3:$B$1000="ASMARTALC")*(UPPER(MAESTRO!$L$3:$L$1000)="CONFIRMADO")),ROWS($A$3:A135))),"")</f>
        <v/>
      </c>
      <c r="F135" s="10" t="str">
        <f ca="1">IFERROR(INDEX(MAESTRO!F:F,_xludf.AGGREGATE(15,6,ROW(MAESTRO!$B$3:$B$1000)/((MAESTRO!$B$3:$B$1000="ASMARTALC")*(UPPER(MAESTRO!$L$3:$L$1000)="CONFIRMADO")),ROWS($A$3:A135))),"")</f>
        <v/>
      </c>
      <c r="G135" s="10" t="str">
        <f ca="1">IFERROR(INDEX(MAESTRO!G:G,_xludf.AGGREGATE(15,6,ROW(MAESTRO!$B$3:$B$1000)/((MAESTRO!$B$3:$B$1000="ASMARTALC")*(UPPER(MAESTRO!$L$3:$L$1000)="CONFIRMADO")),ROWS($A$3:A135))),"")</f>
        <v/>
      </c>
      <c r="H135" s="10" t="str">
        <f ca="1">IFERROR(INDEX(MAESTRO!H:H,_xludf.AGGREGATE(15,6,ROW(MAESTRO!$B$3:$B$1000)/((MAESTRO!$B$3:$B$1000="ASMARTALC")*(UPPER(MAESTRO!$L$3:$L$1000)="CONFIRMADO")),ROWS($A$3:A135))),"")</f>
        <v/>
      </c>
      <c r="I135" s="10" t="str">
        <f ca="1">IFERROR(INDEX(MAESTRO!I:I,_xludf.AGGREGATE(15,6,ROW(MAESTRO!$B$3:$B$1000)/((MAESTRO!$B$3:$B$1000="ASMARTALC")*(UPPER(MAESTRO!$L$3:$L$1000)="CONFIRMADO")),ROWS($A$3:A135))),"")</f>
        <v/>
      </c>
      <c r="J135" s="10" t="str">
        <f ca="1">IFERROR(INDEX(MAESTRO!J:J,_xludf.AGGREGATE(15,6,ROW(MAESTRO!$B$3:$B$1000)/((MAESTRO!$B$3:$B$1000="ASMARTALC")*(UPPER(MAESTRO!$L$3:$L$1000)="CONFIRMADO")),ROWS($A$3:A135))),"")</f>
        <v/>
      </c>
      <c r="K135" s="10" t="str">
        <f ca="1">IFERROR(INDEX(MAESTRO!K:K,_xludf.AGGREGATE(15,6,ROW(MAESTRO!$B$3:$B$1000)/((MAESTRO!$B$3:$B$1000="ASMARTALC")*(UPPER(MAESTRO!$L$3:$L$1000)="CONFIRMADO")),ROWS($A$3:A135))),"")</f>
        <v/>
      </c>
      <c r="L135" s="10" t="str">
        <f ca="1">IFERROR(INDEX(MAESTRO!L:L,_xludf.AGGREGATE(15,6,ROW(MAESTRO!$B$3:$B$1000)/((MAESTRO!$B$3:$B$1000="ASMARTALC")*(UPPER(MAESTRO!$L$3:$L$1000)="CONFIRMADO")),ROWS($A$3:A135))),"")</f>
        <v/>
      </c>
      <c r="M135" s="10" t="str">
        <f ca="1">IFERROR(INDEX(MAESTRO!M:M,_xludf.AGGREGATE(15,6,ROW(MAESTRO!$B$3:$B$1000)/((MAESTRO!$B$3:$B$1000="ASMARTALC")*(UPPER(MAESTRO!$L$3:$L$1000)="CONFIRMADO")),ROWS($A$3:A135))),"")</f>
        <v/>
      </c>
      <c r="N135" s="10" t="str">
        <f ca="1">IFERROR(INDEX(MAESTRO!N:N,_xludf.AGGREGATE(15,6,ROW(MAESTRO!$B$3:$B$1000)/((MAESTRO!$B$3:$B$1000="ASMARTALC")*(UPPER(MAESTRO!$L$3:$L$1000)="CONFIRMADO")),ROWS($A$3:A135))),"")</f>
        <v/>
      </c>
      <c r="O135" s="10" t="str">
        <f ca="1">IFERROR(INDEX(MAESTRO!O:O,_xludf.AGGREGATE(15,6,ROW(MAESTRO!$B$3:$B$1000)/((MAESTRO!$B$3:$B$1000="ASMARTALC")*(UPPER(MAESTRO!$L$3:$L$1000)="CONFIRMADO")),ROWS($A$3:A135))),"")</f>
        <v/>
      </c>
      <c r="P135" s="10" t="str">
        <f ca="1">IFERROR(INDEX(MAESTRO!P:P,_xludf.AGGREGATE(15,6,ROW(MAESTRO!$B$3:$B$1000)/((MAESTRO!$B$3:$B$1000="ASMARTALC")*(UPPER(MAESTRO!$L$3:$L$1000)="CONFIRMADO")),ROWS($A$3:A135))),"")</f>
        <v/>
      </c>
      <c r="Q135" s="10" t="str">
        <f ca="1">IFERROR(INDEX(MAESTRO!Q:Q,_xludf.AGGREGATE(15,6,ROW(MAESTRO!$B$3:$B$1000)/((MAESTRO!$B$3:$B$1000="ASMARTALC")*(UPPER(MAESTRO!$L$3:$L$1000)="CONFIRMADO")),ROWS($A$3:A135))),"")</f>
        <v/>
      </c>
      <c r="R135" s="10" t="str">
        <f ca="1">IFERROR(INDEX(MAESTRO!R:R,_xludf.AGGREGATE(15,6,ROW(MAESTRO!$B$3:$B$1000)/((MAESTRO!$B$3:$B$1000="ASMARTALC")*(UPPER(MAESTRO!$L$3:$L$1000)="CONFIRMADO")),ROWS($A$3:A135))),"")</f>
        <v/>
      </c>
      <c r="S135" s="10" t="str">
        <f ca="1">IFERROR(INDEX(MAESTRO!S:S,_xludf.AGGREGATE(15,6,ROW(MAESTRO!$B$3:$B$1000)/((MAESTRO!$B$3:$B$1000="ASMARTALC")*(UPPER(MAESTRO!$L$3:$L$1000)="CONFIRMADO")),ROWS($A$3:A135))),"")</f>
        <v/>
      </c>
      <c r="T135" s="10" t="str">
        <f ca="1">IFERROR(INDEX(MAESTRO!T:T,_xludf.AGGREGATE(15,6,ROW(MAESTRO!$B$3:$B$1000)/((MAESTRO!$B$3:$B$1000="ASMARTALC")*(UPPER(MAESTRO!$L$3:$L$1000)="CONFIRMADO")),ROWS($A$3:A135))),"")</f>
        <v/>
      </c>
      <c r="U135" s="10" t="str">
        <f ca="1">IFERROR(INDEX(MAESTRO!U:U,_xludf.AGGREGATE(15,6,ROW(MAESTRO!$B$3:$B$1000)/((MAESTRO!$B$3:$B$1000="ASMARTALC")*(UPPER(MAESTRO!$L$3:$L$1000)="CONFIRMADO")),ROWS($A$3:A135))),"")</f>
        <v/>
      </c>
      <c r="V135" s="10" t="str">
        <f ca="1">IFERROR(INDEX(MAESTRO!V:V,_xludf.AGGREGATE(15,6,ROW(MAESTRO!$B$3:$B$1000)/((MAESTRO!$B$3:$B$1000="ASMARTALC")*(UPPER(MAESTRO!$L$3:$L$1000)="CONFIRMADO")),ROWS($A$3:A135))),"")</f>
        <v/>
      </c>
      <c r="W135" s="10" t="str">
        <f ca="1">IFERROR(INDEX(MAESTRO!W:W,_xludf.AGGREGATE(15,6,ROW(MAESTRO!$B$3:$B$1000)/((MAESTRO!$B$3:$B$1000="ASMARTALC")*(UPPER(MAESTRO!$L$3:$L$1000)="CONFIRMADO")),ROWS($A$3:A135))),"")</f>
        <v/>
      </c>
      <c r="X135" s="10" t="str">
        <f ca="1">IFERROR(INDEX(MAESTRO!X:X,_xludf.AGGREGATE(15,6,ROW(MAESTRO!$B$3:$B$1000)/((MAESTRO!$B$3:$B$1000="ASMARTALC")*(UPPER(MAESTRO!$L$3:$L$1000)="CONFIRMADO")),ROWS($A$3:A135))),"")</f>
        <v/>
      </c>
    </row>
    <row r="136" spans="1:24" ht="22.05" customHeight="1">
      <c r="A136" s="13" t="str">
        <f ca="1">IFERROR(INDEX(MAESTRO!A:A,_xludf.AGGREGATE(15,6,ROW(MAESTRO!$B$3:$B$1000)/((MAESTRO!$B$3:$B$1000="ASMARTALC")*(UPPER(MAESTRO!$L$3:$L$1000)="CONFIRMADO")),ROWS($A$3:A136))),"")</f>
        <v/>
      </c>
      <c r="B136" s="13" t="str">
        <f ca="1">IFERROR(INDEX(MAESTRO!B:B,_xludf.AGGREGATE(15,6,ROW(MAESTRO!$B$3:$B$1000)/((MAESTRO!$B$3:$B$1000="ASMARTALC")*(UPPER(MAESTRO!$L$3:$L$1000)="CONFIRMADO")),ROWS($A$3:A136))),"")</f>
        <v/>
      </c>
      <c r="C136" s="13" t="str">
        <f ca="1">IFERROR(INDEX(MAESTRO!C:C,_xludf.AGGREGATE(15,6,ROW(MAESTRO!$B$3:$B$1000)/((MAESTRO!$B$3:$B$1000="ASMARTALC")*(UPPER(MAESTRO!$L$3:$L$1000)="CONFIRMADO")),ROWS($A$3:A136))),"")</f>
        <v/>
      </c>
      <c r="D136" s="13" t="str">
        <f ca="1">IFERROR(INDEX(MAESTRO!D:D,_xludf.AGGREGATE(15,6,ROW(MAESTRO!$B$3:$B$1000)/((MAESTRO!$B$3:$B$1000="ASMARTALC")*(UPPER(MAESTRO!$L$3:$L$1000)="CONFIRMADO")),ROWS($A$3:A136))),"")</f>
        <v/>
      </c>
      <c r="E136" s="13" t="str">
        <f ca="1">IFERROR(INDEX(MAESTRO!E:E,_xludf.AGGREGATE(15,6,ROW(MAESTRO!$B$3:$B$1000)/((MAESTRO!$B$3:$B$1000="ASMARTALC")*(UPPER(MAESTRO!$L$3:$L$1000)="CONFIRMADO")),ROWS($A$3:A136))),"")</f>
        <v/>
      </c>
      <c r="F136" s="13" t="str">
        <f ca="1">IFERROR(INDEX(MAESTRO!F:F,_xludf.AGGREGATE(15,6,ROW(MAESTRO!$B$3:$B$1000)/((MAESTRO!$B$3:$B$1000="ASMARTALC")*(UPPER(MAESTRO!$L$3:$L$1000)="CONFIRMADO")),ROWS($A$3:A136))),"")</f>
        <v/>
      </c>
      <c r="G136" s="13" t="str">
        <f ca="1">IFERROR(INDEX(MAESTRO!G:G,_xludf.AGGREGATE(15,6,ROW(MAESTRO!$B$3:$B$1000)/((MAESTRO!$B$3:$B$1000="ASMARTALC")*(UPPER(MAESTRO!$L$3:$L$1000)="CONFIRMADO")),ROWS($A$3:A136))),"")</f>
        <v/>
      </c>
      <c r="H136" s="13" t="str">
        <f ca="1">IFERROR(INDEX(MAESTRO!H:H,_xludf.AGGREGATE(15,6,ROW(MAESTRO!$B$3:$B$1000)/((MAESTRO!$B$3:$B$1000="ASMARTALC")*(UPPER(MAESTRO!$L$3:$L$1000)="CONFIRMADO")),ROWS($A$3:A136))),"")</f>
        <v/>
      </c>
      <c r="I136" s="13" t="str">
        <f ca="1">IFERROR(INDEX(MAESTRO!I:I,_xludf.AGGREGATE(15,6,ROW(MAESTRO!$B$3:$B$1000)/((MAESTRO!$B$3:$B$1000="ASMARTALC")*(UPPER(MAESTRO!$L$3:$L$1000)="CONFIRMADO")),ROWS($A$3:A136))),"")</f>
        <v/>
      </c>
      <c r="J136" s="13" t="str">
        <f ca="1">IFERROR(INDEX(MAESTRO!J:J,_xludf.AGGREGATE(15,6,ROW(MAESTRO!$B$3:$B$1000)/((MAESTRO!$B$3:$B$1000="ASMARTALC")*(UPPER(MAESTRO!$L$3:$L$1000)="CONFIRMADO")),ROWS($A$3:A136))),"")</f>
        <v/>
      </c>
      <c r="K136" s="13" t="str">
        <f ca="1">IFERROR(INDEX(MAESTRO!K:K,_xludf.AGGREGATE(15,6,ROW(MAESTRO!$B$3:$B$1000)/((MAESTRO!$B$3:$B$1000="ASMARTALC")*(UPPER(MAESTRO!$L$3:$L$1000)="CONFIRMADO")),ROWS($A$3:A136))),"")</f>
        <v/>
      </c>
      <c r="L136" s="13" t="str">
        <f ca="1">IFERROR(INDEX(MAESTRO!L:L,_xludf.AGGREGATE(15,6,ROW(MAESTRO!$B$3:$B$1000)/((MAESTRO!$B$3:$B$1000="ASMARTALC")*(UPPER(MAESTRO!$L$3:$L$1000)="CONFIRMADO")),ROWS($A$3:A136))),"")</f>
        <v/>
      </c>
      <c r="M136" s="13" t="str">
        <f ca="1">IFERROR(INDEX(MAESTRO!M:M,_xludf.AGGREGATE(15,6,ROW(MAESTRO!$B$3:$B$1000)/((MAESTRO!$B$3:$B$1000="ASMARTALC")*(UPPER(MAESTRO!$L$3:$L$1000)="CONFIRMADO")),ROWS($A$3:A136))),"")</f>
        <v/>
      </c>
      <c r="N136" s="13" t="str">
        <f ca="1">IFERROR(INDEX(MAESTRO!N:N,_xludf.AGGREGATE(15,6,ROW(MAESTRO!$B$3:$B$1000)/((MAESTRO!$B$3:$B$1000="ASMARTALC")*(UPPER(MAESTRO!$L$3:$L$1000)="CONFIRMADO")),ROWS($A$3:A136))),"")</f>
        <v/>
      </c>
      <c r="O136" s="13" t="str">
        <f ca="1">IFERROR(INDEX(MAESTRO!O:O,_xludf.AGGREGATE(15,6,ROW(MAESTRO!$B$3:$B$1000)/((MAESTRO!$B$3:$B$1000="ASMARTALC")*(UPPER(MAESTRO!$L$3:$L$1000)="CONFIRMADO")),ROWS($A$3:A136))),"")</f>
        <v/>
      </c>
      <c r="P136" s="13" t="str">
        <f ca="1">IFERROR(INDEX(MAESTRO!P:P,_xludf.AGGREGATE(15,6,ROW(MAESTRO!$B$3:$B$1000)/((MAESTRO!$B$3:$B$1000="ASMARTALC")*(UPPER(MAESTRO!$L$3:$L$1000)="CONFIRMADO")),ROWS($A$3:A136))),"")</f>
        <v/>
      </c>
      <c r="Q136" s="13" t="str">
        <f ca="1">IFERROR(INDEX(MAESTRO!Q:Q,_xludf.AGGREGATE(15,6,ROW(MAESTRO!$B$3:$B$1000)/((MAESTRO!$B$3:$B$1000="ASMARTALC")*(UPPER(MAESTRO!$L$3:$L$1000)="CONFIRMADO")),ROWS($A$3:A136))),"")</f>
        <v/>
      </c>
      <c r="R136" s="13" t="str">
        <f ca="1">IFERROR(INDEX(MAESTRO!R:R,_xludf.AGGREGATE(15,6,ROW(MAESTRO!$B$3:$B$1000)/((MAESTRO!$B$3:$B$1000="ASMARTALC")*(UPPER(MAESTRO!$L$3:$L$1000)="CONFIRMADO")),ROWS($A$3:A136))),"")</f>
        <v/>
      </c>
      <c r="S136" s="13" t="str">
        <f ca="1">IFERROR(INDEX(MAESTRO!S:S,_xludf.AGGREGATE(15,6,ROW(MAESTRO!$B$3:$B$1000)/((MAESTRO!$B$3:$B$1000="ASMARTALC")*(UPPER(MAESTRO!$L$3:$L$1000)="CONFIRMADO")),ROWS($A$3:A136))),"")</f>
        <v/>
      </c>
      <c r="T136" s="13" t="str">
        <f ca="1">IFERROR(INDEX(MAESTRO!T:T,_xludf.AGGREGATE(15,6,ROW(MAESTRO!$B$3:$B$1000)/((MAESTRO!$B$3:$B$1000="ASMARTALC")*(UPPER(MAESTRO!$L$3:$L$1000)="CONFIRMADO")),ROWS($A$3:A136))),"")</f>
        <v/>
      </c>
      <c r="U136" s="13" t="str">
        <f ca="1">IFERROR(INDEX(MAESTRO!U:U,_xludf.AGGREGATE(15,6,ROW(MAESTRO!$B$3:$B$1000)/((MAESTRO!$B$3:$B$1000="ASMARTALC")*(UPPER(MAESTRO!$L$3:$L$1000)="CONFIRMADO")),ROWS($A$3:A136))),"")</f>
        <v/>
      </c>
      <c r="V136" s="13" t="str">
        <f ca="1">IFERROR(INDEX(MAESTRO!V:V,_xludf.AGGREGATE(15,6,ROW(MAESTRO!$B$3:$B$1000)/((MAESTRO!$B$3:$B$1000="ASMARTALC")*(UPPER(MAESTRO!$L$3:$L$1000)="CONFIRMADO")),ROWS($A$3:A136))),"")</f>
        <v/>
      </c>
      <c r="W136" s="13" t="str">
        <f ca="1">IFERROR(INDEX(MAESTRO!W:W,_xludf.AGGREGATE(15,6,ROW(MAESTRO!$B$3:$B$1000)/((MAESTRO!$B$3:$B$1000="ASMARTALC")*(UPPER(MAESTRO!$L$3:$L$1000)="CONFIRMADO")),ROWS($A$3:A136))),"")</f>
        <v/>
      </c>
      <c r="X136" s="13" t="str">
        <f ca="1">IFERROR(INDEX(MAESTRO!X:X,_xludf.AGGREGATE(15,6,ROW(MAESTRO!$B$3:$B$1000)/((MAESTRO!$B$3:$B$1000="ASMARTALC")*(UPPER(MAESTRO!$L$3:$L$1000)="CONFIRMADO")),ROWS($A$3:A136))),"")</f>
        <v/>
      </c>
    </row>
    <row r="137" spans="1:24" ht="22.05" customHeight="1">
      <c r="A137" s="10" t="str">
        <f ca="1">IFERROR(INDEX(MAESTRO!A:A,_xludf.AGGREGATE(15,6,ROW(MAESTRO!$B$3:$B$1000)/((MAESTRO!$B$3:$B$1000="ASMARTALC")*(UPPER(MAESTRO!$L$3:$L$1000)="CONFIRMADO")),ROWS($A$3:A137))),"")</f>
        <v/>
      </c>
      <c r="B137" s="10" t="str">
        <f ca="1">IFERROR(INDEX(MAESTRO!B:B,_xludf.AGGREGATE(15,6,ROW(MAESTRO!$B$3:$B$1000)/((MAESTRO!$B$3:$B$1000="ASMARTALC")*(UPPER(MAESTRO!$L$3:$L$1000)="CONFIRMADO")),ROWS($A$3:A137))),"")</f>
        <v/>
      </c>
      <c r="C137" s="10" t="str">
        <f ca="1">IFERROR(INDEX(MAESTRO!C:C,_xludf.AGGREGATE(15,6,ROW(MAESTRO!$B$3:$B$1000)/((MAESTRO!$B$3:$B$1000="ASMARTALC")*(UPPER(MAESTRO!$L$3:$L$1000)="CONFIRMADO")),ROWS($A$3:A137))),"")</f>
        <v/>
      </c>
      <c r="D137" s="10" t="str">
        <f ca="1">IFERROR(INDEX(MAESTRO!D:D,_xludf.AGGREGATE(15,6,ROW(MAESTRO!$B$3:$B$1000)/((MAESTRO!$B$3:$B$1000="ASMARTALC")*(UPPER(MAESTRO!$L$3:$L$1000)="CONFIRMADO")),ROWS($A$3:A137))),"")</f>
        <v/>
      </c>
      <c r="E137" s="10" t="str">
        <f ca="1">IFERROR(INDEX(MAESTRO!E:E,_xludf.AGGREGATE(15,6,ROW(MAESTRO!$B$3:$B$1000)/((MAESTRO!$B$3:$B$1000="ASMARTALC")*(UPPER(MAESTRO!$L$3:$L$1000)="CONFIRMADO")),ROWS($A$3:A137))),"")</f>
        <v/>
      </c>
      <c r="F137" s="10" t="str">
        <f ca="1">IFERROR(INDEX(MAESTRO!F:F,_xludf.AGGREGATE(15,6,ROW(MAESTRO!$B$3:$B$1000)/((MAESTRO!$B$3:$B$1000="ASMARTALC")*(UPPER(MAESTRO!$L$3:$L$1000)="CONFIRMADO")),ROWS($A$3:A137))),"")</f>
        <v/>
      </c>
      <c r="G137" s="10" t="str">
        <f ca="1">IFERROR(INDEX(MAESTRO!G:G,_xludf.AGGREGATE(15,6,ROW(MAESTRO!$B$3:$B$1000)/((MAESTRO!$B$3:$B$1000="ASMARTALC")*(UPPER(MAESTRO!$L$3:$L$1000)="CONFIRMADO")),ROWS($A$3:A137))),"")</f>
        <v/>
      </c>
      <c r="H137" s="10" t="str">
        <f ca="1">IFERROR(INDEX(MAESTRO!H:H,_xludf.AGGREGATE(15,6,ROW(MAESTRO!$B$3:$B$1000)/((MAESTRO!$B$3:$B$1000="ASMARTALC")*(UPPER(MAESTRO!$L$3:$L$1000)="CONFIRMADO")),ROWS($A$3:A137))),"")</f>
        <v/>
      </c>
      <c r="I137" s="10" t="str">
        <f ca="1">IFERROR(INDEX(MAESTRO!I:I,_xludf.AGGREGATE(15,6,ROW(MAESTRO!$B$3:$B$1000)/((MAESTRO!$B$3:$B$1000="ASMARTALC")*(UPPER(MAESTRO!$L$3:$L$1000)="CONFIRMADO")),ROWS($A$3:A137))),"")</f>
        <v/>
      </c>
      <c r="J137" s="10" t="str">
        <f ca="1">IFERROR(INDEX(MAESTRO!J:J,_xludf.AGGREGATE(15,6,ROW(MAESTRO!$B$3:$B$1000)/((MAESTRO!$B$3:$B$1000="ASMARTALC")*(UPPER(MAESTRO!$L$3:$L$1000)="CONFIRMADO")),ROWS($A$3:A137))),"")</f>
        <v/>
      </c>
      <c r="K137" s="10" t="str">
        <f ca="1">IFERROR(INDEX(MAESTRO!K:K,_xludf.AGGREGATE(15,6,ROW(MAESTRO!$B$3:$B$1000)/((MAESTRO!$B$3:$B$1000="ASMARTALC")*(UPPER(MAESTRO!$L$3:$L$1000)="CONFIRMADO")),ROWS($A$3:A137))),"")</f>
        <v/>
      </c>
      <c r="L137" s="10" t="str">
        <f ca="1">IFERROR(INDEX(MAESTRO!L:L,_xludf.AGGREGATE(15,6,ROW(MAESTRO!$B$3:$B$1000)/((MAESTRO!$B$3:$B$1000="ASMARTALC")*(UPPER(MAESTRO!$L$3:$L$1000)="CONFIRMADO")),ROWS($A$3:A137))),"")</f>
        <v/>
      </c>
      <c r="M137" s="10" t="str">
        <f ca="1">IFERROR(INDEX(MAESTRO!M:M,_xludf.AGGREGATE(15,6,ROW(MAESTRO!$B$3:$B$1000)/((MAESTRO!$B$3:$B$1000="ASMARTALC")*(UPPER(MAESTRO!$L$3:$L$1000)="CONFIRMADO")),ROWS($A$3:A137))),"")</f>
        <v/>
      </c>
      <c r="N137" s="10" t="str">
        <f ca="1">IFERROR(INDEX(MAESTRO!N:N,_xludf.AGGREGATE(15,6,ROW(MAESTRO!$B$3:$B$1000)/((MAESTRO!$B$3:$B$1000="ASMARTALC")*(UPPER(MAESTRO!$L$3:$L$1000)="CONFIRMADO")),ROWS($A$3:A137))),"")</f>
        <v/>
      </c>
      <c r="O137" s="10" t="str">
        <f ca="1">IFERROR(INDEX(MAESTRO!O:O,_xludf.AGGREGATE(15,6,ROW(MAESTRO!$B$3:$B$1000)/((MAESTRO!$B$3:$B$1000="ASMARTALC")*(UPPER(MAESTRO!$L$3:$L$1000)="CONFIRMADO")),ROWS($A$3:A137))),"")</f>
        <v/>
      </c>
      <c r="P137" s="10" t="str">
        <f ca="1">IFERROR(INDEX(MAESTRO!P:P,_xludf.AGGREGATE(15,6,ROW(MAESTRO!$B$3:$B$1000)/((MAESTRO!$B$3:$B$1000="ASMARTALC")*(UPPER(MAESTRO!$L$3:$L$1000)="CONFIRMADO")),ROWS($A$3:A137))),"")</f>
        <v/>
      </c>
      <c r="Q137" s="10" t="str">
        <f ca="1">IFERROR(INDEX(MAESTRO!Q:Q,_xludf.AGGREGATE(15,6,ROW(MAESTRO!$B$3:$B$1000)/((MAESTRO!$B$3:$B$1000="ASMARTALC")*(UPPER(MAESTRO!$L$3:$L$1000)="CONFIRMADO")),ROWS($A$3:A137))),"")</f>
        <v/>
      </c>
      <c r="R137" s="10" t="str">
        <f ca="1">IFERROR(INDEX(MAESTRO!R:R,_xludf.AGGREGATE(15,6,ROW(MAESTRO!$B$3:$B$1000)/((MAESTRO!$B$3:$B$1000="ASMARTALC")*(UPPER(MAESTRO!$L$3:$L$1000)="CONFIRMADO")),ROWS($A$3:A137))),"")</f>
        <v/>
      </c>
      <c r="S137" s="10" t="str">
        <f ca="1">IFERROR(INDEX(MAESTRO!S:S,_xludf.AGGREGATE(15,6,ROW(MAESTRO!$B$3:$B$1000)/((MAESTRO!$B$3:$B$1000="ASMARTALC")*(UPPER(MAESTRO!$L$3:$L$1000)="CONFIRMADO")),ROWS($A$3:A137))),"")</f>
        <v/>
      </c>
      <c r="T137" s="10" t="str">
        <f ca="1">IFERROR(INDEX(MAESTRO!T:T,_xludf.AGGREGATE(15,6,ROW(MAESTRO!$B$3:$B$1000)/((MAESTRO!$B$3:$B$1000="ASMARTALC")*(UPPER(MAESTRO!$L$3:$L$1000)="CONFIRMADO")),ROWS($A$3:A137))),"")</f>
        <v/>
      </c>
      <c r="U137" s="10" t="str">
        <f ca="1">IFERROR(INDEX(MAESTRO!U:U,_xludf.AGGREGATE(15,6,ROW(MAESTRO!$B$3:$B$1000)/((MAESTRO!$B$3:$B$1000="ASMARTALC")*(UPPER(MAESTRO!$L$3:$L$1000)="CONFIRMADO")),ROWS($A$3:A137))),"")</f>
        <v/>
      </c>
      <c r="V137" s="10" t="str">
        <f ca="1">IFERROR(INDEX(MAESTRO!V:V,_xludf.AGGREGATE(15,6,ROW(MAESTRO!$B$3:$B$1000)/((MAESTRO!$B$3:$B$1000="ASMARTALC")*(UPPER(MAESTRO!$L$3:$L$1000)="CONFIRMADO")),ROWS($A$3:A137))),"")</f>
        <v/>
      </c>
      <c r="W137" s="10" t="str">
        <f ca="1">IFERROR(INDEX(MAESTRO!W:W,_xludf.AGGREGATE(15,6,ROW(MAESTRO!$B$3:$B$1000)/((MAESTRO!$B$3:$B$1000="ASMARTALC")*(UPPER(MAESTRO!$L$3:$L$1000)="CONFIRMADO")),ROWS($A$3:A137))),"")</f>
        <v/>
      </c>
      <c r="X137" s="10" t="str">
        <f ca="1">IFERROR(INDEX(MAESTRO!X:X,_xludf.AGGREGATE(15,6,ROW(MAESTRO!$B$3:$B$1000)/((MAESTRO!$B$3:$B$1000="ASMARTALC")*(UPPER(MAESTRO!$L$3:$L$1000)="CONFIRMADO")),ROWS($A$3:A137))),"")</f>
        <v/>
      </c>
    </row>
    <row r="138" spans="1:24" ht="22.05" customHeight="1">
      <c r="A138" s="13" t="str">
        <f ca="1">IFERROR(INDEX(MAESTRO!A:A,_xludf.AGGREGATE(15,6,ROW(MAESTRO!$B$3:$B$1000)/((MAESTRO!$B$3:$B$1000="ASMARTALC")*(UPPER(MAESTRO!$L$3:$L$1000)="CONFIRMADO")),ROWS($A$3:A138))),"")</f>
        <v/>
      </c>
      <c r="B138" s="13" t="str">
        <f ca="1">IFERROR(INDEX(MAESTRO!B:B,_xludf.AGGREGATE(15,6,ROW(MAESTRO!$B$3:$B$1000)/((MAESTRO!$B$3:$B$1000="ASMARTALC")*(UPPER(MAESTRO!$L$3:$L$1000)="CONFIRMADO")),ROWS($A$3:A138))),"")</f>
        <v/>
      </c>
      <c r="C138" s="13" t="str">
        <f ca="1">IFERROR(INDEX(MAESTRO!C:C,_xludf.AGGREGATE(15,6,ROW(MAESTRO!$B$3:$B$1000)/((MAESTRO!$B$3:$B$1000="ASMARTALC")*(UPPER(MAESTRO!$L$3:$L$1000)="CONFIRMADO")),ROWS($A$3:A138))),"")</f>
        <v/>
      </c>
      <c r="D138" s="13" t="str">
        <f ca="1">IFERROR(INDEX(MAESTRO!D:D,_xludf.AGGREGATE(15,6,ROW(MAESTRO!$B$3:$B$1000)/((MAESTRO!$B$3:$B$1000="ASMARTALC")*(UPPER(MAESTRO!$L$3:$L$1000)="CONFIRMADO")),ROWS($A$3:A138))),"")</f>
        <v/>
      </c>
      <c r="E138" s="13" t="str">
        <f ca="1">IFERROR(INDEX(MAESTRO!E:E,_xludf.AGGREGATE(15,6,ROW(MAESTRO!$B$3:$B$1000)/((MAESTRO!$B$3:$B$1000="ASMARTALC")*(UPPER(MAESTRO!$L$3:$L$1000)="CONFIRMADO")),ROWS($A$3:A138))),"")</f>
        <v/>
      </c>
      <c r="F138" s="13" t="str">
        <f ca="1">IFERROR(INDEX(MAESTRO!F:F,_xludf.AGGREGATE(15,6,ROW(MAESTRO!$B$3:$B$1000)/((MAESTRO!$B$3:$B$1000="ASMARTALC")*(UPPER(MAESTRO!$L$3:$L$1000)="CONFIRMADO")),ROWS($A$3:A138))),"")</f>
        <v/>
      </c>
      <c r="G138" s="13" t="str">
        <f ca="1">IFERROR(INDEX(MAESTRO!G:G,_xludf.AGGREGATE(15,6,ROW(MAESTRO!$B$3:$B$1000)/((MAESTRO!$B$3:$B$1000="ASMARTALC")*(UPPER(MAESTRO!$L$3:$L$1000)="CONFIRMADO")),ROWS($A$3:A138))),"")</f>
        <v/>
      </c>
      <c r="H138" s="13" t="str">
        <f ca="1">IFERROR(INDEX(MAESTRO!H:H,_xludf.AGGREGATE(15,6,ROW(MAESTRO!$B$3:$B$1000)/((MAESTRO!$B$3:$B$1000="ASMARTALC")*(UPPER(MAESTRO!$L$3:$L$1000)="CONFIRMADO")),ROWS($A$3:A138))),"")</f>
        <v/>
      </c>
      <c r="I138" s="13" t="str">
        <f ca="1">IFERROR(INDEX(MAESTRO!I:I,_xludf.AGGREGATE(15,6,ROW(MAESTRO!$B$3:$B$1000)/((MAESTRO!$B$3:$B$1000="ASMARTALC")*(UPPER(MAESTRO!$L$3:$L$1000)="CONFIRMADO")),ROWS($A$3:A138))),"")</f>
        <v/>
      </c>
      <c r="J138" s="13" t="str">
        <f ca="1">IFERROR(INDEX(MAESTRO!J:J,_xludf.AGGREGATE(15,6,ROW(MAESTRO!$B$3:$B$1000)/((MAESTRO!$B$3:$B$1000="ASMARTALC")*(UPPER(MAESTRO!$L$3:$L$1000)="CONFIRMADO")),ROWS($A$3:A138))),"")</f>
        <v/>
      </c>
      <c r="K138" s="13" t="str">
        <f ca="1">IFERROR(INDEX(MAESTRO!K:K,_xludf.AGGREGATE(15,6,ROW(MAESTRO!$B$3:$B$1000)/((MAESTRO!$B$3:$B$1000="ASMARTALC")*(UPPER(MAESTRO!$L$3:$L$1000)="CONFIRMADO")),ROWS($A$3:A138))),"")</f>
        <v/>
      </c>
      <c r="L138" s="13" t="str">
        <f ca="1">IFERROR(INDEX(MAESTRO!L:L,_xludf.AGGREGATE(15,6,ROW(MAESTRO!$B$3:$B$1000)/((MAESTRO!$B$3:$B$1000="ASMARTALC")*(UPPER(MAESTRO!$L$3:$L$1000)="CONFIRMADO")),ROWS($A$3:A138))),"")</f>
        <v/>
      </c>
      <c r="M138" s="13" t="str">
        <f ca="1">IFERROR(INDEX(MAESTRO!M:M,_xludf.AGGREGATE(15,6,ROW(MAESTRO!$B$3:$B$1000)/((MAESTRO!$B$3:$B$1000="ASMARTALC")*(UPPER(MAESTRO!$L$3:$L$1000)="CONFIRMADO")),ROWS($A$3:A138))),"")</f>
        <v/>
      </c>
      <c r="N138" s="13" t="str">
        <f ca="1">IFERROR(INDEX(MAESTRO!N:N,_xludf.AGGREGATE(15,6,ROW(MAESTRO!$B$3:$B$1000)/((MAESTRO!$B$3:$B$1000="ASMARTALC")*(UPPER(MAESTRO!$L$3:$L$1000)="CONFIRMADO")),ROWS($A$3:A138))),"")</f>
        <v/>
      </c>
      <c r="O138" s="13" t="str">
        <f ca="1">IFERROR(INDEX(MAESTRO!O:O,_xludf.AGGREGATE(15,6,ROW(MAESTRO!$B$3:$B$1000)/((MAESTRO!$B$3:$B$1000="ASMARTALC")*(UPPER(MAESTRO!$L$3:$L$1000)="CONFIRMADO")),ROWS($A$3:A138))),"")</f>
        <v/>
      </c>
      <c r="P138" s="13" t="str">
        <f ca="1">IFERROR(INDEX(MAESTRO!P:P,_xludf.AGGREGATE(15,6,ROW(MAESTRO!$B$3:$B$1000)/((MAESTRO!$B$3:$B$1000="ASMARTALC")*(UPPER(MAESTRO!$L$3:$L$1000)="CONFIRMADO")),ROWS($A$3:A138))),"")</f>
        <v/>
      </c>
      <c r="Q138" s="13" t="str">
        <f ca="1">IFERROR(INDEX(MAESTRO!Q:Q,_xludf.AGGREGATE(15,6,ROW(MAESTRO!$B$3:$B$1000)/((MAESTRO!$B$3:$B$1000="ASMARTALC")*(UPPER(MAESTRO!$L$3:$L$1000)="CONFIRMADO")),ROWS($A$3:A138))),"")</f>
        <v/>
      </c>
      <c r="R138" s="13" t="str">
        <f ca="1">IFERROR(INDEX(MAESTRO!R:R,_xludf.AGGREGATE(15,6,ROW(MAESTRO!$B$3:$B$1000)/((MAESTRO!$B$3:$B$1000="ASMARTALC")*(UPPER(MAESTRO!$L$3:$L$1000)="CONFIRMADO")),ROWS($A$3:A138))),"")</f>
        <v/>
      </c>
      <c r="S138" s="13" t="str">
        <f ca="1">IFERROR(INDEX(MAESTRO!S:S,_xludf.AGGREGATE(15,6,ROW(MAESTRO!$B$3:$B$1000)/((MAESTRO!$B$3:$B$1000="ASMARTALC")*(UPPER(MAESTRO!$L$3:$L$1000)="CONFIRMADO")),ROWS($A$3:A138))),"")</f>
        <v/>
      </c>
      <c r="T138" s="13" t="str">
        <f ca="1">IFERROR(INDEX(MAESTRO!T:T,_xludf.AGGREGATE(15,6,ROW(MAESTRO!$B$3:$B$1000)/((MAESTRO!$B$3:$B$1000="ASMARTALC")*(UPPER(MAESTRO!$L$3:$L$1000)="CONFIRMADO")),ROWS($A$3:A138))),"")</f>
        <v/>
      </c>
      <c r="U138" s="13" t="str">
        <f ca="1">IFERROR(INDEX(MAESTRO!U:U,_xludf.AGGREGATE(15,6,ROW(MAESTRO!$B$3:$B$1000)/((MAESTRO!$B$3:$B$1000="ASMARTALC")*(UPPER(MAESTRO!$L$3:$L$1000)="CONFIRMADO")),ROWS($A$3:A138))),"")</f>
        <v/>
      </c>
      <c r="V138" s="13" t="str">
        <f ca="1">IFERROR(INDEX(MAESTRO!V:V,_xludf.AGGREGATE(15,6,ROW(MAESTRO!$B$3:$B$1000)/((MAESTRO!$B$3:$B$1000="ASMARTALC")*(UPPER(MAESTRO!$L$3:$L$1000)="CONFIRMADO")),ROWS($A$3:A138))),"")</f>
        <v/>
      </c>
      <c r="W138" s="13" t="str">
        <f ca="1">IFERROR(INDEX(MAESTRO!W:W,_xludf.AGGREGATE(15,6,ROW(MAESTRO!$B$3:$B$1000)/((MAESTRO!$B$3:$B$1000="ASMARTALC")*(UPPER(MAESTRO!$L$3:$L$1000)="CONFIRMADO")),ROWS($A$3:A138))),"")</f>
        <v/>
      </c>
      <c r="X138" s="13" t="str">
        <f ca="1">IFERROR(INDEX(MAESTRO!X:X,_xludf.AGGREGATE(15,6,ROW(MAESTRO!$B$3:$B$1000)/((MAESTRO!$B$3:$B$1000="ASMARTALC")*(UPPER(MAESTRO!$L$3:$L$1000)="CONFIRMADO")),ROWS($A$3:A138))),"")</f>
        <v/>
      </c>
    </row>
    <row r="139" spans="1:24" ht="22.05" customHeight="1">
      <c r="A139" s="10" t="str">
        <f ca="1">IFERROR(INDEX(MAESTRO!A:A,_xludf.AGGREGATE(15,6,ROW(MAESTRO!$B$3:$B$1000)/((MAESTRO!$B$3:$B$1000="ASMARTALC")*(UPPER(MAESTRO!$L$3:$L$1000)="CONFIRMADO")),ROWS($A$3:A139))),"")</f>
        <v/>
      </c>
      <c r="B139" s="10" t="str">
        <f ca="1">IFERROR(INDEX(MAESTRO!B:B,_xludf.AGGREGATE(15,6,ROW(MAESTRO!$B$3:$B$1000)/((MAESTRO!$B$3:$B$1000="ASMARTALC")*(UPPER(MAESTRO!$L$3:$L$1000)="CONFIRMADO")),ROWS($A$3:A139))),"")</f>
        <v/>
      </c>
      <c r="C139" s="10" t="str">
        <f ca="1">IFERROR(INDEX(MAESTRO!C:C,_xludf.AGGREGATE(15,6,ROW(MAESTRO!$B$3:$B$1000)/((MAESTRO!$B$3:$B$1000="ASMARTALC")*(UPPER(MAESTRO!$L$3:$L$1000)="CONFIRMADO")),ROWS($A$3:A139))),"")</f>
        <v/>
      </c>
      <c r="D139" s="10" t="str">
        <f ca="1">IFERROR(INDEX(MAESTRO!D:D,_xludf.AGGREGATE(15,6,ROW(MAESTRO!$B$3:$B$1000)/((MAESTRO!$B$3:$B$1000="ASMARTALC")*(UPPER(MAESTRO!$L$3:$L$1000)="CONFIRMADO")),ROWS($A$3:A139))),"")</f>
        <v/>
      </c>
      <c r="E139" s="10" t="str">
        <f ca="1">IFERROR(INDEX(MAESTRO!E:E,_xludf.AGGREGATE(15,6,ROW(MAESTRO!$B$3:$B$1000)/((MAESTRO!$B$3:$B$1000="ASMARTALC")*(UPPER(MAESTRO!$L$3:$L$1000)="CONFIRMADO")),ROWS($A$3:A139))),"")</f>
        <v/>
      </c>
      <c r="F139" s="10" t="str">
        <f ca="1">IFERROR(INDEX(MAESTRO!F:F,_xludf.AGGREGATE(15,6,ROW(MAESTRO!$B$3:$B$1000)/((MAESTRO!$B$3:$B$1000="ASMARTALC")*(UPPER(MAESTRO!$L$3:$L$1000)="CONFIRMADO")),ROWS($A$3:A139))),"")</f>
        <v/>
      </c>
      <c r="G139" s="10" t="str">
        <f ca="1">IFERROR(INDEX(MAESTRO!G:G,_xludf.AGGREGATE(15,6,ROW(MAESTRO!$B$3:$B$1000)/((MAESTRO!$B$3:$B$1000="ASMARTALC")*(UPPER(MAESTRO!$L$3:$L$1000)="CONFIRMADO")),ROWS($A$3:A139))),"")</f>
        <v/>
      </c>
      <c r="H139" s="10" t="str">
        <f ca="1">IFERROR(INDEX(MAESTRO!H:H,_xludf.AGGREGATE(15,6,ROW(MAESTRO!$B$3:$B$1000)/((MAESTRO!$B$3:$B$1000="ASMARTALC")*(UPPER(MAESTRO!$L$3:$L$1000)="CONFIRMADO")),ROWS($A$3:A139))),"")</f>
        <v/>
      </c>
      <c r="I139" s="10" t="str">
        <f ca="1">IFERROR(INDEX(MAESTRO!I:I,_xludf.AGGREGATE(15,6,ROW(MAESTRO!$B$3:$B$1000)/((MAESTRO!$B$3:$B$1000="ASMARTALC")*(UPPER(MAESTRO!$L$3:$L$1000)="CONFIRMADO")),ROWS($A$3:A139))),"")</f>
        <v/>
      </c>
      <c r="J139" s="10" t="str">
        <f ca="1">IFERROR(INDEX(MAESTRO!J:J,_xludf.AGGREGATE(15,6,ROW(MAESTRO!$B$3:$B$1000)/((MAESTRO!$B$3:$B$1000="ASMARTALC")*(UPPER(MAESTRO!$L$3:$L$1000)="CONFIRMADO")),ROWS($A$3:A139))),"")</f>
        <v/>
      </c>
      <c r="K139" s="10" t="str">
        <f ca="1">IFERROR(INDEX(MAESTRO!K:K,_xludf.AGGREGATE(15,6,ROW(MAESTRO!$B$3:$B$1000)/((MAESTRO!$B$3:$B$1000="ASMARTALC")*(UPPER(MAESTRO!$L$3:$L$1000)="CONFIRMADO")),ROWS($A$3:A139))),"")</f>
        <v/>
      </c>
      <c r="L139" s="10" t="str">
        <f ca="1">IFERROR(INDEX(MAESTRO!L:L,_xludf.AGGREGATE(15,6,ROW(MAESTRO!$B$3:$B$1000)/((MAESTRO!$B$3:$B$1000="ASMARTALC")*(UPPER(MAESTRO!$L$3:$L$1000)="CONFIRMADO")),ROWS($A$3:A139))),"")</f>
        <v/>
      </c>
      <c r="M139" s="10" t="str">
        <f ca="1">IFERROR(INDEX(MAESTRO!M:M,_xludf.AGGREGATE(15,6,ROW(MAESTRO!$B$3:$B$1000)/((MAESTRO!$B$3:$B$1000="ASMARTALC")*(UPPER(MAESTRO!$L$3:$L$1000)="CONFIRMADO")),ROWS($A$3:A139))),"")</f>
        <v/>
      </c>
      <c r="N139" s="10" t="str">
        <f ca="1">IFERROR(INDEX(MAESTRO!N:N,_xludf.AGGREGATE(15,6,ROW(MAESTRO!$B$3:$B$1000)/((MAESTRO!$B$3:$B$1000="ASMARTALC")*(UPPER(MAESTRO!$L$3:$L$1000)="CONFIRMADO")),ROWS($A$3:A139))),"")</f>
        <v/>
      </c>
      <c r="O139" s="10" t="str">
        <f ca="1">IFERROR(INDEX(MAESTRO!O:O,_xludf.AGGREGATE(15,6,ROW(MAESTRO!$B$3:$B$1000)/((MAESTRO!$B$3:$B$1000="ASMARTALC")*(UPPER(MAESTRO!$L$3:$L$1000)="CONFIRMADO")),ROWS($A$3:A139))),"")</f>
        <v/>
      </c>
      <c r="P139" s="10" t="str">
        <f ca="1">IFERROR(INDEX(MAESTRO!P:P,_xludf.AGGREGATE(15,6,ROW(MAESTRO!$B$3:$B$1000)/((MAESTRO!$B$3:$B$1000="ASMARTALC")*(UPPER(MAESTRO!$L$3:$L$1000)="CONFIRMADO")),ROWS($A$3:A139))),"")</f>
        <v/>
      </c>
      <c r="Q139" s="10" t="str">
        <f ca="1">IFERROR(INDEX(MAESTRO!Q:Q,_xludf.AGGREGATE(15,6,ROW(MAESTRO!$B$3:$B$1000)/((MAESTRO!$B$3:$B$1000="ASMARTALC")*(UPPER(MAESTRO!$L$3:$L$1000)="CONFIRMADO")),ROWS($A$3:A139))),"")</f>
        <v/>
      </c>
      <c r="R139" s="10" t="str">
        <f ca="1">IFERROR(INDEX(MAESTRO!R:R,_xludf.AGGREGATE(15,6,ROW(MAESTRO!$B$3:$B$1000)/((MAESTRO!$B$3:$B$1000="ASMARTALC")*(UPPER(MAESTRO!$L$3:$L$1000)="CONFIRMADO")),ROWS($A$3:A139))),"")</f>
        <v/>
      </c>
      <c r="S139" s="10" t="str">
        <f ca="1">IFERROR(INDEX(MAESTRO!S:S,_xludf.AGGREGATE(15,6,ROW(MAESTRO!$B$3:$B$1000)/((MAESTRO!$B$3:$B$1000="ASMARTALC")*(UPPER(MAESTRO!$L$3:$L$1000)="CONFIRMADO")),ROWS($A$3:A139))),"")</f>
        <v/>
      </c>
      <c r="T139" s="10" t="str">
        <f ca="1">IFERROR(INDEX(MAESTRO!T:T,_xludf.AGGREGATE(15,6,ROW(MAESTRO!$B$3:$B$1000)/((MAESTRO!$B$3:$B$1000="ASMARTALC")*(UPPER(MAESTRO!$L$3:$L$1000)="CONFIRMADO")),ROWS($A$3:A139))),"")</f>
        <v/>
      </c>
      <c r="U139" s="10" t="str">
        <f ca="1">IFERROR(INDEX(MAESTRO!U:U,_xludf.AGGREGATE(15,6,ROW(MAESTRO!$B$3:$B$1000)/((MAESTRO!$B$3:$B$1000="ASMARTALC")*(UPPER(MAESTRO!$L$3:$L$1000)="CONFIRMADO")),ROWS($A$3:A139))),"")</f>
        <v/>
      </c>
      <c r="V139" s="10" t="str">
        <f ca="1">IFERROR(INDEX(MAESTRO!V:V,_xludf.AGGREGATE(15,6,ROW(MAESTRO!$B$3:$B$1000)/((MAESTRO!$B$3:$B$1000="ASMARTALC")*(UPPER(MAESTRO!$L$3:$L$1000)="CONFIRMADO")),ROWS($A$3:A139))),"")</f>
        <v/>
      </c>
      <c r="W139" s="10" t="str">
        <f ca="1">IFERROR(INDEX(MAESTRO!W:W,_xludf.AGGREGATE(15,6,ROW(MAESTRO!$B$3:$B$1000)/((MAESTRO!$B$3:$B$1000="ASMARTALC")*(UPPER(MAESTRO!$L$3:$L$1000)="CONFIRMADO")),ROWS($A$3:A139))),"")</f>
        <v/>
      </c>
      <c r="X139" s="10" t="str">
        <f ca="1">IFERROR(INDEX(MAESTRO!X:X,_xludf.AGGREGATE(15,6,ROW(MAESTRO!$B$3:$B$1000)/((MAESTRO!$B$3:$B$1000="ASMARTALC")*(UPPER(MAESTRO!$L$3:$L$1000)="CONFIRMADO")),ROWS($A$3:A139))),"")</f>
        <v/>
      </c>
    </row>
    <row r="140" spans="1:24" ht="22.05" customHeight="1">
      <c r="A140" s="13" t="str">
        <f ca="1">IFERROR(INDEX(MAESTRO!A:A,_xludf.AGGREGATE(15,6,ROW(MAESTRO!$B$3:$B$1000)/((MAESTRO!$B$3:$B$1000="ASMARTALC")*(UPPER(MAESTRO!$L$3:$L$1000)="CONFIRMADO")),ROWS($A$3:A140))),"")</f>
        <v/>
      </c>
      <c r="B140" s="13" t="str">
        <f ca="1">IFERROR(INDEX(MAESTRO!B:B,_xludf.AGGREGATE(15,6,ROW(MAESTRO!$B$3:$B$1000)/((MAESTRO!$B$3:$B$1000="ASMARTALC")*(UPPER(MAESTRO!$L$3:$L$1000)="CONFIRMADO")),ROWS($A$3:A140))),"")</f>
        <v/>
      </c>
      <c r="C140" s="13" t="str">
        <f ca="1">IFERROR(INDEX(MAESTRO!C:C,_xludf.AGGREGATE(15,6,ROW(MAESTRO!$B$3:$B$1000)/((MAESTRO!$B$3:$B$1000="ASMARTALC")*(UPPER(MAESTRO!$L$3:$L$1000)="CONFIRMADO")),ROWS($A$3:A140))),"")</f>
        <v/>
      </c>
      <c r="D140" s="13" t="str">
        <f ca="1">IFERROR(INDEX(MAESTRO!D:D,_xludf.AGGREGATE(15,6,ROW(MAESTRO!$B$3:$B$1000)/((MAESTRO!$B$3:$B$1000="ASMARTALC")*(UPPER(MAESTRO!$L$3:$L$1000)="CONFIRMADO")),ROWS($A$3:A140))),"")</f>
        <v/>
      </c>
      <c r="E140" s="13" t="str">
        <f ca="1">IFERROR(INDEX(MAESTRO!E:E,_xludf.AGGREGATE(15,6,ROW(MAESTRO!$B$3:$B$1000)/((MAESTRO!$B$3:$B$1000="ASMARTALC")*(UPPER(MAESTRO!$L$3:$L$1000)="CONFIRMADO")),ROWS($A$3:A140))),"")</f>
        <v/>
      </c>
      <c r="F140" s="13" t="str">
        <f ca="1">IFERROR(INDEX(MAESTRO!F:F,_xludf.AGGREGATE(15,6,ROW(MAESTRO!$B$3:$B$1000)/((MAESTRO!$B$3:$B$1000="ASMARTALC")*(UPPER(MAESTRO!$L$3:$L$1000)="CONFIRMADO")),ROWS($A$3:A140))),"")</f>
        <v/>
      </c>
      <c r="G140" s="13" t="str">
        <f ca="1">IFERROR(INDEX(MAESTRO!G:G,_xludf.AGGREGATE(15,6,ROW(MAESTRO!$B$3:$B$1000)/((MAESTRO!$B$3:$B$1000="ASMARTALC")*(UPPER(MAESTRO!$L$3:$L$1000)="CONFIRMADO")),ROWS($A$3:A140))),"")</f>
        <v/>
      </c>
      <c r="H140" s="13" t="str">
        <f ca="1">IFERROR(INDEX(MAESTRO!H:H,_xludf.AGGREGATE(15,6,ROW(MAESTRO!$B$3:$B$1000)/((MAESTRO!$B$3:$B$1000="ASMARTALC")*(UPPER(MAESTRO!$L$3:$L$1000)="CONFIRMADO")),ROWS($A$3:A140))),"")</f>
        <v/>
      </c>
      <c r="I140" s="13" t="str">
        <f ca="1">IFERROR(INDEX(MAESTRO!I:I,_xludf.AGGREGATE(15,6,ROW(MAESTRO!$B$3:$B$1000)/((MAESTRO!$B$3:$B$1000="ASMARTALC")*(UPPER(MAESTRO!$L$3:$L$1000)="CONFIRMADO")),ROWS($A$3:A140))),"")</f>
        <v/>
      </c>
      <c r="J140" s="13" t="str">
        <f ca="1">IFERROR(INDEX(MAESTRO!J:J,_xludf.AGGREGATE(15,6,ROW(MAESTRO!$B$3:$B$1000)/((MAESTRO!$B$3:$B$1000="ASMARTALC")*(UPPER(MAESTRO!$L$3:$L$1000)="CONFIRMADO")),ROWS($A$3:A140))),"")</f>
        <v/>
      </c>
      <c r="K140" s="13" t="str">
        <f ca="1">IFERROR(INDEX(MAESTRO!K:K,_xludf.AGGREGATE(15,6,ROW(MAESTRO!$B$3:$B$1000)/((MAESTRO!$B$3:$B$1000="ASMARTALC")*(UPPER(MAESTRO!$L$3:$L$1000)="CONFIRMADO")),ROWS($A$3:A140))),"")</f>
        <v/>
      </c>
      <c r="L140" s="13" t="str">
        <f ca="1">IFERROR(INDEX(MAESTRO!L:L,_xludf.AGGREGATE(15,6,ROW(MAESTRO!$B$3:$B$1000)/((MAESTRO!$B$3:$B$1000="ASMARTALC")*(UPPER(MAESTRO!$L$3:$L$1000)="CONFIRMADO")),ROWS($A$3:A140))),"")</f>
        <v/>
      </c>
      <c r="M140" s="13" t="str">
        <f ca="1">IFERROR(INDEX(MAESTRO!M:M,_xludf.AGGREGATE(15,6,ROW(MAESTRO!$B$3:$B$1000)/((MAESTRO!$B$3:$B$1000="ASMARTALC")*(UPPER(MAESTRO!$L$3:$L$1000)="CONFIRMADO")),ROWS($A$3:A140))),"")</f>
        <v/>
      </c>
      <c r="N140" s="13" t="str">
        <f ca="1">IFERROR(INDEX(MAESTRO!N:N,_xludf.AGGREGATE(15,6,ROW(MAESTRO!$B$3:$B$1000)/((MAESTRO!$B$3:$B$1000="ASMARTALC")*(UPPER(MAESTRO!$L$3:$L$1000)="CONFIRMADO")),ROWS($A$3:A140))),"")</f>
        <v/>
      </c>
      <c r="O140" s="13" t="str">
        <f ca="1">IFERROR(INDEX(MAESTRO!O:O,_xludf.AGGREGATE(15,6,ROW(MAESTRO!$B$3:$B$1000)/((MAESTRO!$B$3:$B$1000="ASMARTALC")*(UPPER(MAESTRO!$L$3:$L$1000)="CONFIRMADO")),ROWS($A$3:A140))),"")</f>
        <v/>
      </c>
      <c r="P140" s="13" t="str">
        <f ca="1">IFERROR(INDEX(MAESTRO!P:P,_xludf.AGGREGATE(15,6,ROW(MAESTRO!$B$3:$B$1000)/((MAESTRO!$B$3:$B$1000="ASMARTALC")*(UPPER(MAESTRO!$L$3:$L$1000)="CONFIRMADO")),ROWS($A$3:A140))),"")</f>
        <v/>
      </c>
      <c r="Q140" s="13" t="str">
        <f ca="1">IFERROR(INDEX(MAESTRO!Q:Q,_xludf.AGGREGATE(15,6,ROW(MAESTRO!$B$3:$B$1000)/((MAESTRO!$B$3:$B$1000="ASMARTALC")*(UPPER(MAESTRO!$L$3:$L$1000)="CONFIRMADO")),ROWS($A$3:A140))),"")</f>
        <v/>
      </c>
      <c r="R140" s="13" t="str">
        <f ca="1">IFERROR(INDEX(MAESTRO!R:R,_xludf.AGGREGATE(15,6,ROW(MAESTRO!$B$3:$B$1000)/((MAESTRO!$B$3:$B$1000="ASMARTALC")*(UPPER(MAESTRO!$L$3:$L$1000)="CONFIRMADO")),ROWS($A$3:A140))),"")</f>
        <v/>
      </c>
      <c r="S140" s="13" t="str">
        <f ca="1">IFERROR(INDEX(MAESTRO!S:S,_xludf.AGGREGATE(15,6,ROW(MAESTRO!$B$3:$B$1000)/((MAESTRO!$B$3:$B$1000="ASMARTALC")*(UPPER(MAESTRO!$L$3:$L$1000)="CONFIRMADO")),ROWS($A$3:A140))),"")</f>
        <v/>
      </c>
      <c r="T140" s="13" t="str">
        <f ca="1">IFERROR(INDEX(MAESTRO!T:T,_xludf.AGGREGATE(15,6,ROW(MAESTRO!$B$3:$B$1000)/((MAESTRO!$B$3:$B$1000="ASMARTALC")*(UPPER(MAESTRO!$L$3:$L$1000)="CONFIRMADO")),ROWS($A$3:A140))),"")</f>
        <v/>
      </c>
      <c r="U140" s="13" t="str">
        <f ca="1">IFERROR(INDEX(MAESTRO!U:U,_xludf.AGGREGATE(15,6,ROW(MAESTRO!$B$3:$B$1000)/((MAESTRO!$B$3:$B$1000="ASMARTALC")*(UPPER(MAESTRO!$L$3:$L$1000)="CONFIRMADO")),ROWS($A$3:A140))),"")</f>
        <v/>
      </c>
      <c r="V140" s="13" t="str">
        <f ca="1">IFERROR(INDEX(MAESTRO!V:V,_xludf.AGGREGATE(15,6,ROW(MAESTRO!$B$3:$B$1000)/((MAESTRO!$B$3:$B$1000="ASMARTALC")*(UPPER(MAESTRO!$L$3:$L$1000)="CONFIRMADO")),ROWS($A$3:A140))),"")</f>
        <v/>
      </c>
      <c r="W140" s="13" t="str">
        <f ca="1">IFERROR(INDEX(MAESTRO!W:W,_xludf.AGGREGATE(15,6,ROW(MAESTRO!$B$3:$B$1000)/((MAESTRO!$B$3:$B$1000="ASMARTALC")*(UPPER(MAESTRO!$L$3:$L$1000)="CONFIRMADO")),ROWS($A$3:A140))),"")</f>
        <v/>
      </c>
      <c r="X140" s="13" t="str">
        <f ca="1">IFERROR(INDEX(MAESTRO!X:X,_xludf.AGGREGATE(15,6,ROW(MAESTRO!$B$3:$B$1000)/((MAESTRO!$B$3:$B$1000="ASMARTALC")*(UPPER(MAESTRO!$L$3:$L$1000)="CONFIRMADO")),ROWS($A$3:A140))),"")</f>
        <v/>
      </c>
    </row>
    <row r="141" spans="1:24" ht="22.05" customHeight="1">
      <c r="A141" s="10" t="str">
        <f ca="1">IFERROR(INDEX(MAESTRO!A:A,_xludf.AGGREGATE(15,6,ROW(MAESTRO!$B$3:$B$1000)/((MAESTRO!$B$3:$B$1000="ASMARTALC")*(UPPER(MAESTRO!$L$3:$L$1000)="CONFIRMADO")),ROWS($A$3:A141))),"")</f>
        <v/>
      </c>
      <c r="B141" s="10" t="str">
        <f ca="1">IFERROR(INDEX(MAESTRO!B:B,_xludf.AGGREGATE(15,6,ROW(MAESTRO!$B$3:$B$1000)/((MAESTRO!$B$3:$B$1000="ASMARTALC")*(UPPER(MAESTRO!$L$3:$L$1000)="CONFIRMADO")),ROWS($A$3:A141))),"")</f>
        <v/>
      </c>
      <c r="C141" s="10" t="str">
        <f ca="1">IFERROR(INDEX(MAESTRO!C:C,_xludf.AGGREGATE(15,6,ROW(MAESTRO!$B$3:$B$1000)/((MAESTRO!$B$3:$B$1000="ASMARTALC")*(UPPER(MAESTRO!$L$3:$L$1000)="CONFIRMADO")),ROWS($A$3:A141))),"")</f>
        <v/>
      </c>
      <c r="D141" s="10" t="str">
        <f ca="1">IFERROR(INDEX(MAESTRO!D:D,_xludf.AGGREGATE(15,6,ROW(MAESTRO!$B$3:$B$1000)/((MAESTRO!$B$3:$B$1000="ASMARTALC")*(UPPER(MAESTRO!$L$3:$L$1000)="CONFIRMADO")),ROWS($A$3:A141))),"")</f>
        <v/>
      </c>
      <c r="E141" s="10" t="str">
        <f ca="1">IFERROR(INDEX(MAESTRO!E:E,_xludf.AGGREGATE(15,6,ROW(MAESTRO!$B$3:$B$1000)/((MAESTRO!$B$3:$B$1000="ASMARTALC")*(UPPER(MAESTRO!$L$3:$L$1000)="CONFIRMADO")),ROWS($A$3:A141))),"")</f>
        <v/>
      </c>
      <c r="F141" s="10" t="str">
        <f ca="1">IFERROR(INDEX(MAESTRO!F:F,_xludf.AGGREGATE(15,6,ROW(MAESTRO!$B$3:$B$1000)/((MAESTRO!$B$3:$B$1000="ASMARTALC")*(UPPER(MAESTRO!$L$3:$L$1000)="CONFIRMADO")),ROWS($A$3:A141))),"")</f>
        <v/>
      </c>
      <c r="G141" s="10" t="str">
        <f ca="1">IFERROR(INDEX(MAESTRO!G:G,_xludf.AGGREGATE(15,6,ROW(MAESTRO!$B$3:$B$1000)/((MAESTRO!$B$3:$B$1000="ASMARTALC")*(UPPER(MAESTRO!$L$3:$L$1000)="CONFIRMADO")),ROWS($A$3:A141))),"")</f>
        <v/>
      </c>
      <c r="H141" s="10" t="str">
        <f ca="1">IFERROR(INDEX(MAESTRO!H:H,_xludf.AGGREGATE(15,6,ROW(MAESTRO!$B$3:$B$1000)/((MAESTRO!$B$3:$B$1000="ASMARTALC")*(UPPER(MAESTRO!$L$3:$L$1000)="CONFIRMADO")),ROWS($A$3:A141))),"")</f>
        <v/>
      </c>
      <c r="I141" s="10" t="str">
        <f ca="1">IFERROR(INDEX(MAESTRO!I:I,_xludf.AGGREGATE(15,6,ROW(MAESTRO!$B$3:$B$1000)/((MAESTRO!$B$3:$B$1000="ASMARTALC")*(UPPER(MAESTRO!$L$3:$L$1000)="CONFIRMADO")),ROWS($A$3:A141))),"")</f>
        <v/>
      </c>
      <c r="J141" s="10" t="str">
        <f ca="1">IFERROR(INDEX(MAESTRO!J:J,_xludf.AGGREGATE(15,6,ROW(MAESTRO!$B$3:$B$1000)/((MAESTRO!$B$3:$B$1000="ASMARTALC")*(UPPER(MAESTRO!$L$3:$L$1000)="CONFIRMADO")),ROWS($A$3:A141))),"")</f>
        <v/>
      </c>
      <c r="K141" s="10" t="str">
        <f ca="1">IFERROR(INDEX(MAESTRO!K:K,_xludf.AGGREGATE(15,6,ROW(MAESTRO!$B$3:$B$1000)/((MAESTRO!$B$3:$B$1000="ASMARTALC")*(UPPER(MAESTRO!$L$3:$L$1000)="CONFIRMADO")),ROWS($A$3:A141))),"")</f>
        <v/>
      </c>
      <c r="L141" s="10" t="str">
        <f ca="1">IFERROR(INDEX(MAESTRO!L:L,_xludf.AGGREGATE(15,6,ROW(MAESTRO!$B$3:$B$1000)/((MAESTRO!$B$3:$B$1000="ASMARTALC")*(UPPER(MAESTRO!$L$3:$L$1000)="CONFIRMADO")),ROWS($A$3:A141))),"")</f>
        <v/>
      </c>
      <c r="M141" s="10" t="str">
        <f ca="1">IFERROR(INDEX(MAESTRO!M:M,_xludf.AGGREGATE(15,6,ROW(MAESTRO!$B$3:$B$1000)/((MAESTRO!$B$3:$B$1000="ASMARTALC")*(UPPER(MAESTRO!$L$3:$L$1000)="CONFIRMADO")),ROWS($A$3:A141))),"")</f>
        <v/>
      </c>
      <c r="N141" s="10" t="str">
        <f ca="1">IFERROR(INDEX(MAESTRO!N:N,_xludf.AGGREGATE(15,6,ROW(MAESTRO!$B$3:$B$1000)/((MAESTRO!$B$3:$B$1000="ASMARTALC")*(UPPER(MAESTRO!$L$3:$L$1000)="CONFIRMADO")),ROWS($A$3:A141))),"")</f>
        <v/>
      </c>
      <c r="O141" s="10" t="str">
        <f ca="1">IFERROR(INDEX(MAESTRO!O:O,_xludf.AGGREGATE(15,6,ROW(MAESTRO!$B$3:$B$1000)/((MAESTRO!$B$3:$B$1000="ASMARTALC")*(UPPER(MAESTRO!$L$3:$L$1000)="CONFIRMADO")),ROWS($A$3:A141))),"")</f>
        <v/>
      </c>
      <c r="P141" s="10" t="str">
        <f ca="1">IFERROR(INDEX(MAESTRO!P:P,_xludf.AGGREGATE(15,6,ROW(MAESTRO!$B$3:$B$1000)/((MAESTRO!$B$3:$B$1000="ASMARTALC")*(UPPER(MAESTRO!$L$3:$L$1000)="CONFIRMADO")),ROWS($A$3:A141))),"")</f>
        <v/>
      </c>
      <c r="Q141" s="10" t="str">
        <f ca="1">IFERROR(INDEX(MAESTRO!Q:Q,_xludf.AGGREGATE(15,6,ROW(MAESTRO!$B$3:$B$1000)/((MAESTRO!$B$3:$B$1000="ASMARTALC")*(UPPER(MAESTRO!$L$3:$L$1000)="CONFIRMADO")),ROWS($A$3:A141))),"")</f>
        <v/>
      </c>
      <c r="R141" s="10" t="str">
        <f ca="1">IFERROR(INDEX(MAESTRO!R:R,_xludf.AGGREGATE(15,6,ROW(MAESTRO!$B$3:$B$1000)/((MAESTRO!$B$3:$B$1000="ASMARTALC")*(UPPER(MAESTRO!$L$3:$L$1000)="CONFIRMADO")),ROWS($A$3:A141))),"")</f>
        <v/>
      </c>
      <c r="S141" s="10" t="str">
        <f ca="1">IFERROR(INDEX(MAESTRO!S:S,_xludf.AGGREGATE(15,6,ROW(MAESTRO!$B$3:$B$1000)/((MAESTRO!$B$3:$B$1000="ASMARTALC")*(UPPER(MAESTRO!$L$3:$L$1000)="CONFIRMADO")),ROWS($A$3:A141))),"")</f>
        <v/>
      </c>
      <c r="T141" s="10" t="str">
        <f ca="1">IFERROR(INDEX(MAESTRO!T:T,_xludf.AGGREGATE(15,6,ROW(MAESTRO!$B$3:$B$1000)/((MAESTRO!$B$3:$B$1000="ASMARTALC")*(UPPER(MAESTRO!$L$3:$L$1000)="CONFIRMADO")),ROWS($A$3:A141))),"")</f>
        <v/>
      </c>
      <c r="U141" s="10" t="str">
        <f ca="1">IFERROR(INDEX(MAESTRO!U:U,_xludf.AGGREGATE(15,6,ROW(MAESTRO!$B$3:$B$1000)/((MAESTRO!$B$3:$B$1000="ASMARTALC")*(UPPER(MAESTRO!$L$3:$L$1000)="CONFIRMADO")),ROWS($A$3:A141))),"")</f>
        <v/>
      </c>
      <c r="V141" s="10" t="str">
        <f ca="1">IFERROR(INDEX(MAESTRO!V:V,_xludf.AGGREGATE(15,6,ROW(MAESTRO!$B$3:$B$1000)/((MAESTRO!$B$3:$B$1000="ASMARTALC")*(UPPER(MAESTRO!$L$3:$L$1000)="CONFIRMADO")),ROWS($A$3:A141))),"")</f>
        <v/>
      </c>
      <c r="W141" s="10" t="str">
        <f ca="1">IFERROR(INDEX(MAESTRO!W:W,_xludf.AGGREGATE(15,6,ROW(MAESTRO!$B$3:$B$1000)/((MAESTRO!$B$3:$B$1000="ASMARTALC")*(UPPER(MAESTRO!$L$3:$L$1000)="CONFIRMADO")),ROWS($A$3:A141))),"")</f>
        <v/>
      </c>
      <c r="X141" s="10" t="str">
        <f ca="1">IFERROR(INDEX(MAESTRO!X:X,_xludf.AGGREGATE(15,6,ROW(MAESTRO!$B$3:$B$1000)/((MAESTRO!$B$3:$B$1000="ASMARTALC")*(UPPER(MAESTRO!$L$3:$L$1000)="CONFIRMADO")),ROWS($A$3:A141))),"")</f>
        <v/>
      </c>
    </row>
    <row r="142" spans="1:24" ht="22.05" customHeight="1">
      <c r="A142" s="13" t="str">
        <f ca="1">IFERROR(INDEX(MAESTRO!A:A,_xludf.AGGREGATE(15,6,ROW(MAESTRO!$B$3:$B$1000)/((MAESTRO!$B$3:$B$1000="ASMARTALC")*(UPPER(MAESTRO!$L$3:$L$1000)="CONFIRMADO")),ROWS($A$3:A142))),"")</f>
        <v/>
      </c>
      <c r="B142" s="13" t="str">
        <f ca="1">IFERROR(INDEX(MAESTRO!B:B,_xludf.AGGREGATE(15,6,ROW(MAESTRO!$B$3:$B$1000)/((MAESTRO!$B$3:$B$1000="ASMARTALC")*(UPPER(MAESTRO!$L$3:$L$1000)="CONFIRMADO")),ROWS($A$3:A142))),"")</f>
        <v/>
      </c>
      <c r="C142" s="13" t="str">
        <f ca="1">IFERROR(INDEX(MAESTRO!C:C,_xludf.AGGREGATE(15,6,ROW(MAESTRO!$B$3:$B$1000)/((MAESTRO!$B$3:$B$1000="ASMARTALC")*(UPPER(MAESTRO!$L$3:$L$1000)="CONFIRMADO")),ROWS($A$3:A142))),"")</f>
        <v/>
      </c>
      <c r="D142" s="13" t="str">
        <f ca="1">IFERROR(INDEX(MAESTRO!D:D,_xludf.AGGREGATE(15,6,ROW(MAESTRO!$B$3:$B$1000)/((MAESTRO!$B$3:$B$1000="ASMARTALC")*(UPPER(MAESTRO!$L$3:$L$1000)="CONFIRMADO")),ROWS($A$3:A142))),"")</f>
        <v/>
      </c>
      <c r="E142" s="13" t="str">
        <f ca="1">IFERROR(INDEX(MAESTRO!E:E,_xludf.AGGREGATE(15,6,ROW(MAESTRO!$B$3:$B$1000)/((MAESTRO!$B$3:$B$1000="ASMARTALC")*(UPPER(MAESTRO!$L$3:$L$1000)="CONFIRMADO")),ROWS($A$3:A142))),"")</f>
        <v/>
      </c>
      <c r="F142" s="13" t="str">
        <f ca="1">IFERROR(INDEX(MAESTRO!F:F,_xludf.AGGREGATE(15,6,ROW(MAESTRO!$B$3:$B$1000)/((MAESTRO!$B$3:$B$1000="ASMARTALC")*(UPPER(MAESTRO!$L$3:$L$1000)="CONFIRMADO")),ROWS($A$3:A142))),"")</f>
        <v/>
      </c>
      <c r="G142" s="13" t="str">
        <f ca="1">IFERROR(INDEX(MAESTRO!G:G,_xludf.AGGREGATE(15,6,ROW(MAESTRO!$B$3:$B$1000)/((MAESTRO!$B$3:$B$1000="ASMARTALC")*(UPPER(MAESTRO!$L$3:$L$1000)="CONFIRMADO")),ROWS($A$3:A142))),"")</f>
        <v/>
      </c>
      <c r="H142" s="13" t="str">
        <f ca="1">IFERROR(INDEX(MAESTRO!H:H,_xludf.AGGREGATE(15,6,ROW(MAESTRO!$B$3:$B$1000)/((MAESTRO!$B$3:$B$1000="ASMARTALC")*(UPPER(MAESTRO!$L$3:$L$1000)="CONFIRMADO")),ROWS($A$3:A142))),"")</f>
        <v/>
      </c>
      <c r="I142" s="13" t="str">
        <f ca="1">IFERROR(INDEX(MAESTRO!I:I,_xludf.AGGREGATE(15,6,ROW(MAESTRO!$B$3:$B$1000)/((MAESTRO!$B$3:$B$1000="ASMARTALC")*(UPPER(MAESTRO!$L$3:$L$1000)="CONFIRMADO")),ROWS($A$3:A142))),"")</f>
        <v/>
      </c>
      <c r="J142" s="13" t="str">
        <f ca="1">IFERROR(INDEX(MAESTRO!J:J,_xludf.AGGREGATE(15,6,ROW(MAESTRO!$B$3:$B$1000)/((MAESTRO!$B$3:$B$1000="ASMARTALC")*(UPPER(MAESTRO!$L$3:$L$1000)="CONFIRMADO")),ROWS($A$3:A142))),"")</f>
        <v/>
      </c>
      <c r="K142" s="13" t="str">
        <f ca="1">IFERROR(INDEX(MAESTRO!K:K,_xludf.AGGREGATE(15,6,ROW(MAESTRO!$B$3:$B$1000)/((MAESTRO!$B$3:$B$1000="ASMARTALC")*(UPPER(MAESTRO!$L$3:$L$1000)="CONFIRMADO")),ROWS($A$3:A142))),"")</f>
        <v/>
      </c>
      <c r="L142" s="13" t="str">
        <f ca="1">IFERROR(INDEX(MAESTRO!L:L,_xludf.AGGREGATE(15,6,ROW(MAESTRO!$B$3:$B$1000)/((MAESTRO!$B$3:$B$1000="ASMARTALC")*(UPPER(MAESTRO!$L$3:$L$1000)="CONFIRMADO")),ROWS($A$3:A142))),"")</f>
        <v/>
      </c>
      <c r="M142" s="13" t="str">
        <f ca="1">IFERROR(INDEX(MAESTRO!M:M,_xludf.AGGREGATE(15,6,ROW(MAESTRO!$B$3:$B$1000)/((MAESTRO!$B$3:$B$1000="ASMARTALC")*(UPPER(MAESTRO!$L$3:$L$1000)="CONFIRMADO")),ROWS($A$3:A142))),"")</f>
        <v/>
      </c>
      <c r="N142" s="13" t="str">
        <f ca="1">IFERROR(INDEX(MAESTRO!N:N,_xludf.AGGREGATE(15,6,ROW(MAESTRO!$B$3:$B$1000)/((MAESTRO!$B$3:$B$1000="ASMARTALC")*(UPPER(MAESTRO!$L$3:$L$1000)="CONFIRMADO")),ROWS($A$3:A142))),"")</f>
        <v/>
      </c>
      <c r="O142" s="13" t="str">
        <f ca="1">IFERROR(INDEX(MAESTRO!O:O,_xludf.AGGREGATE(15,6,ROW(MAESTRO!$B$3:$B$1000)/((MAESTRO!$B$3:$B$1000="ASMARTALC")*(UPPER(MAESTRO!$L$3:$L$1000)="CONFIRMADO")),ROWS($A$3:A142))),"")</f>
        <v/>
      </c>
      <c r="P142" s="13" t="str">
        <f ca="1">IFERROR(INDEX(MAESTRO!P:P,_xludf.AGGREGATE(15,6,ROW(MAESTRO!$B$3:$B$1000)/((MAESTRO!$B$3:$B$1000="ASMARTALC")*(UPPER(MAESTRO!$L$3:$L$1000)="CONFIRMADO")),ROWS($A$3:A142))),"")</f>
        <v/>
      </c>
      <c r="Q142" s="13" t="str">
        <f ca="1">IFERROR(INDEX(MAESTRO!Q:Q,_xludf.AGGREGATE(15,6,ROW(MAESTRO!$B$3:$B$1000)/((MAESTRO!$B$3:$B$1000="ASMARTALC")*(UPPER(MAESTRO!$L$3:$L$1000)="CONFIRMADO")),ROWS($A$3:A142))),"")</f>
        <v/>
      </c>
      <c r="R142" s="13" t="str">
        <f ca="1">IFERROR(INDEX(MAESTRO!R:R,_xludf.AGGREGATE(15,6,ROW(MAESTRO!$B$3:$B$1000)/((MAESTRO!$B$3:$B$1000="ASMARTALC")*(UPPER(MAESTRO!$L$3:$L$1000)="CONFIRMADO")),ROWS($A$3:A142))),"")</f>
        <v/>
      </c>
      <c r="S142" s="13" t="str">
        <f ca="1">IFERROR(INDEX(MAESTRO!S:S,_xludf.AGGREGATE(15,6,ROW(MAESTRO!$B$3:$B$1000)/((MAESTRO!$B$3:$B$1000="ASMARTALC")*(UPPER(MAESTRO!$L$3:$L$1000)="CONFIRMADO")),ROWS($A$3:A142))),"")</f>
        <v/>
      </c>
      <c r="T142" s="13" t="str">
        <f ca="1">IFERROR(INDEX(MAESTRO!T:T,_xludf.AGGREGATE(15,6,ROW(MAESTRO!$B$3:$B$1000)/((MAESTRO!$B$3:$B$1000="ASMARTALC")*(UPPER(MAESTRO!$L$3:$L$1000)="CONFIRMADO")),ROWS($A$3:A142))),"")</f>
        <v/>
      </c>
      <c r="U142" s="13" t="str">
        <f ca="1">IFERROR(INDEX(MAESTRO!U:U,_xludf.AGGREGATE(15,6,ROW(MAESTRO!$B$3:$B$1000)/((MAESTRO!$B$3:$B$1000="ASMARTALC")*(UPPER(MAESTRO!$L$3:$L$1000)="CONFIRMADO")),ROWS($A$3:A142))),"")</f>
        <v/>
      </c>
      <c r="V142" s="13" t="str">
        <f ca="1">IFERROR(INDEX(MAESTRO!V:V,_xludf.AGGREGATE(15,6,ROW(MAESTRO!$B$3:$B$1000)/((MAESTRO!$B$3:$B$1000="ASMARTALC")*(UPPER(MAESTRO!$L$3:$L$1000)="CONFIRMADO")),ROWS($A$3:A142))),"")</f>
        <v/>
      </c>
      <c r="W142" s="13" t="str">
        <f ca="1">IFERROR(INDEX(MAESTRO!W:W,_xludf.AGGREGATE(15,6,ROW(MAESTRO!$B$3:$B$1000)/((MAESTRO!$B$3:$B$1000="ASMARTALC")*(UPPER(MAESTRO!$L$3:$L$1000)="CONFIRMADO")),ROWS($A$3:A142))),"")</f>
        <v/>
      </c>
      <c r="X142" s="13" t="str">
        <f ca="1">IFERROR(INDEX(MAESTRO!X:X,_xludf.AGGREGATE(15,6,ROW(MAESTRO!$B$3:$B$1000)/((MAESTRO!$B$3:$B$1000="ASMARTALC")*(UPPER(MAESTRO!$L$3:$L$1000)="CONFIRMADO")),ROWS($A$3:A142))),"")</f>
        <v/>
      </c>
    </row>
    <row r="143" spans="1:24" ht="22.05" customHeight="1">
      <c r="A143" s="10" t="str">
        <f ca="1">IFERROR(INDEX(MAESTRO!A:A,_xludf.AGGREGATE(15,6,ROW(MAESTRO!$B$3:$B$1000)/((MAESTRO!$B$3:$B$1000="ASMARTALC")*(UPPER(MAESTRO!$L$3:$L$1000)="CONFIRMADO")),ROWS($A$3:A143))),"")</f>
        <v/>
      </c>
      <c r="B143" s="10" t="str">
        <f ca="1">IFERROR(INDEX(MAESTRO!B:B,_xludf.AGGREGATE(15,6,ROW(MAESTRO!$B$3:$B$1000)/((MAESTRO!$B$3:$B$1000="ASMARTALC")*(UPPER(MAESTRO!$L$3:$L$1000)="CONFIRMADO")),ROWS($A$3:A143))),"")</f>
        <v/>
      </c>
      <c r="C143" s="10" t="str">
        <f ca="1">IFERROR(INDEX(MAESTRO!C:C,_xludf.AGGREGATE(15,6,ROW(MAESTRO!$B$3:$B$1000)/((MAESTRO!$B$3:$B$1000="ASMARTALC")*(UPPER(MAESTRO!$L$3:$L$1000)="CONFIRMADO")),ROWS($A$3:A143))),"")</f>
        <v/>
      </c>
      <c r="D143" s="10" t="str">
        <f ca="1">IFERROR(INDEX(MAESTRO!D:D,_xludf.AGGREGATE(15,6,ROW(MAESTRO!$B$3:$B$1000)/((MAESTRO!$B$3:$B$1000="ASMARTALC")*(UPPER(MAESTRO!$L$3:$L$1000)="CONFIRMADO")),ROWS($A$3:A143))),"")</f>
        <v/>
      </c>
      <c r="E143" s="10" t="str">
        <f ca="1">IFERROR(INDEX(MAESTRO!E:E,_xludf.AGGREGATE(15,6,ROW(MAESTRO!$B$3:$B$1000)/((MAESTRO!$B$3:$B$1000="ASMARTALC")*(UPPER(MAESTRO!$L$3:$L$1000)="CONFIRMADO")),ROWS($A$3:A143))),"")</f>
        <v/>
      </c>
      <c r="F143" s="10" t="str">
        <f ca="1">IFERROR(INDEX(MAESTRO!F:F,_xludf.AGGREGATE(15,6,ROW(MAESTRO!$B$3:$B$1000)/((MAESTRO!$B$3:$B$1000="ASMARTALC")*(UPPER(MAESTRO!$L$3:$L$1000)="CONFIRMADO")),ROWS($A$3:A143))),"")</f>
        <v/>
      </c>
      <c r="G143" s="10" t="str">
        <f ca="1">IFERROR(INDEX(MAESTRO!G:G,_xludf.AGGREGATE(15,6,ROW(MAESTRO!$B$3:$B$1000)/((MAESTRO!$B$3:$B$1000="ASMARTALC")*(UPPER(MAESTRO!$L$3:$L$1000)="CONFIRMADO")),ROWS($A$3:A143))),"")</f>
        <v/>
      </c>
      <c r="H143" s="10" t="str">
        <f ca="1">IFERROR(INDEX(MAESTRO!H:H,_xludf.AGGREGATE(15,6,ROW(MAESTRO!$B$3:$B$1000)/((MAESTRO!$B$3:$B$1000="ASMARTALC")*(UPPER(MAESTRO!$L$3:$L$1000)="CONFIRMADO")),ROWS($A$3:A143))),"")</f>
        <v/>
      </c>
      <c r="I143" s="10" t="str">
        <f ca="1">IFERROR(INDEX(MAESTRO!I:I,_xludf.AGGREGATE(15,6,ROW(MAESTRO!$B$3:$B$1000)/((MAESTRO!$B$3:$B$1000="ASMARTALC")*(UPPER(MAESTRO!$L$3:$L$1000)="CONFIRMADO")),ROWS($A$3:A143))),"")</f>
        <v/>
      </c>
      <c r="J143" s="10" t="str">
        <f ca="1">IFERROR(INDEX(MAESTRO!J:J,_xludf.AGGREGATE(15,6,ROW(MAESTRO!$B$3:$B$1000)/((MAESTRO!$B$3:$B$1000="ASMARTALC")*(UPPER(MAESTRO!$L$3:$L$1000)="CONFIRMADO")),ROWS($A$3:A143))),"")</f>
        <v/>
      </c>
      <c r="K143" s="10" t="str">
        <f ca="1">IFERROR(INDEX(MAESTRO!K:K,_xludf.AGGREGATE(15,6,ROW(MAESTRO!$B$3:$B$1000)/((MAESTRO!$B$3:$B$1000="ASMARTALC")*(UPPER(MAESTRO!$L$3:$L$1000)="CONFIRMADO")),ROWS($A$3:A143))),"")</f>
        <v/>
      </c>
      <c r="L143" s="10" t="str">
        <f ca="1">IFERROR(INDEX(MAESTRO!L:L,_xludf.AGGREGATE(15,6,ROW(MAESTRO!$B$3:$B$1000)/((MAESTRO!$B$3:$B$1000="ASMARTALC")*(UPPER(MAESTRO!$L$3:$L$1000)="CONFIRMADO")),ROWS($A$3:A143))),"")</f>
        <v/>
      </c>
      <c r="M143" s="10" t="str">
        <f ca="1">IFERROR(INDEX(MAESTRO!M:M,_xludf.AGGREGATE(15,6,ROW(MAESTRO!$B$3:$B$1000)/((MAESTRO!$B$3:$B$1000="ASMARTALC")*(UPPER(MAESTRO!$L$3:$L$1000)="CONFIRMADO")),ROWS($A$3:A143))),"")</f>
        <v/>
      </c>
      <c r="N143" s="10" t="str">
        <f ca="1">IFERROR(INDEX(MAESTRO!N:N,_xludf.AGGREGATE(15,6,ROW(MAESTRO!$B$3:$B$1000)/((MAESTRO!$B$3:$B$1000="ASMARTALC")*(UPPER(MAESTRO!$L$3:$L$1000)="CONFIRMADO")),ROWS($A$3:A143))),"")</f>
        <v/>
      </c>
      <c r="O143" s="10" t="str">
        <f ca="1">IFERROR(INDEX(MAESTRO!O:O,_xludf.AGGREGATE(15,6,ROW(MAESTRO!$B$3:$B$1000)/((MAESTRO!$B$3:$B$1000="ASMARTALC")*(UPPER(MAESTRO!$L$3:$L$1000)="CONFIRMADO")),ROWS($A$3:A143))),"")</f>
        <v/>
      </c>
      <c r="P143" s="10" t="str">
        <f ca="1">IFERROR(INDEX(MAESTRO!P:P,_xludf.AGGREGATE(15,6,ROW(MAESTRO!$B$3:$B$1000)/((MAESTRO!$B$3:$B$1000="ASMARTALC")*(UPPER(MAESTRO!$L$3:$L$1000)="CONFIRMADO")),ROWS($A$3:A143))),"")</f>
        <v/>
      </c>
      <c r="Q143" s="10" t="str">
        <f ca="1">IFERROR(INDEX(MAESTRO!Q:Q,_xludf.AGGREGATE(15,6,ROW(MAESTRO!$B$3:$B$1000)/((MAESTRO!$B$3:$B$1000="ASMARTALC")*(UPPER(MAESTRO!$L$3:$L$1000)="CONFIRMADO")),ROWS($A$3:A143))),"")</f>
        <v/>
      </c>
      <c r="R143" s="10" t="str">
        <f ca="1">IFERROR(INDEX(MAESTRO!R:R,_xludf.AGGREGATE(15,6,ROW(MAESTRO!$B$3:$B$1000)/((MAESTRO!$B$3:$B$1000="ASMARTALC")*(UPPER(MAESTRO!$L$3:$L$1000)="CONFIRMADO")),ROWS($A$3:A143))),"")</f>
        <v/>
      </c>
      <c r="S143" s="10" t="str">
        <f ca="1">IFERROR(INDEX(MAESTRO!S:S,_xludf.AGGREGATE(15,6,ROW(MAESTRO!$B$3:$B$1000)/((MAESTRO!$B$3:$B$1000="ASMARTALC")*(UPPER(MAESTRO!$L$3:$L$1000)="CONFIRMADO")),ROWS($A$3:A143))),"")</f>
        <v/>
      </c>
      <c r="T143" s="10" t="str">
        <f ca="1">IFERROR(INDEX(MAESTRO!T:T,_xludf.AGGREGATE(15,6,ROW(MAESTRO!$B$3:$B$1000)/((MAESTRO!$B$3:$B$1000="ASMARTALC")*(UPPER(MAESTRO!$L$3:$L$1000)="CONFIRMADO")),ROWS($A$3:A143))),"")</f>
        <v/>
      </c>
      <c r="U143" s="10" t="str">
        <f ca="1">IFERROR(INDEX(MAESTRO!U:U,_xludf.AGGREGATE(15,6,ROW(MAESTRO!$B$3:$B$1000)/((MAESTRO!$B$3:$B$1000="ASMARTALC")*(UPPER(MAESTRO!$L$3:$L$1000)="CONFIRMADO")),ROWS($A$3:A143))),"")</f>
        <v/>
      </c>
      <c r="V143" s="10" t="str">
        <f ca="1">IFERROR(INDEX(MAESTRO!V:V,_xludf.AGGREGATE(15,6,ROW(MAESTRO!$B$3:$B$1000)/((MAESTRO!$B$3:$B$1000="ASMARTALC")*(UPPER(MAESTRO!$L$3:$L$1000)="CONFIRMADO")),ROWS($A$3:A143))),"")</f>
        <v/>
      </c>
      <c r="W143" s="10" t="str">
        <f ca="1">IFERROR(INDEX(MAESTRO!W:W,_xludf.AGGREGATE(15,6,ROW(MAESTRO!$B$3:$B$1000)/((MAESTRO!$B$3:$B$1000="ASMARTALC")*(UPPER(MAESTRO!$L$3:$L$1000)="CONFIRMADO")),ROWS($A$3:A143))),"")</f>
        <v/>
      </c>
      <c r="X143" s="10" t="str">
        <f ca="1">IFERROR(INDEX(MAESTRO!X:X,_xludf.AGGREGATE(15,6,ROW(MAESTRO!$B$3:$B$1000)/((MAESTRO!$B$3:$B$1000="ASMARTALC")*(UPPER(MAESTRO!$L$3:$L$1000)="CONFIRMADO")),ROWS($A$3:A143))),"")</f>
        <v/>
      </c>
    </row>
    <row r="144" spans="1:24" ht="22.05" customHeight="1">
      <c r="A144" s="13" t="str">
        <f ca="1">IFERROR(INDEX(MAESTRO!A:A,_xludf.AGGREGATE(15,6,ROW(MAESTRO!$B$3:$B$1000)/((MAESTRO!$B$3:$B$1000="ASMARTALC")*(UPPER(MAESTRO!$L$3:$L$1000)="CONFIRMADO")),ROWS($A$3:A144))),"")</f>
        <v/>
      </c>
      <c r="B144" s="13" t="str">
        <f ca="1">IFERROR(INDEX(MAESTRO!B:B,_xludf.AGGREGATE(15,6,ROW(MAESTRO!$B$3:$B$1000)/((MAESTRO!$B$3:$B$1000="ASMARTALC")*(UPPER(MAESTRO!$L$3:$L$1000)="CONFIRMADO")),ROWS($A$3:A144))),"")</f>
        <v/>
      </c>
      <c r="C144" s="13" t="str">
        <f ca="1">IFERROR(INDEX(MAESTRO!C:C,_xludf.AGGREGATE(15,6,ROW(MAESTRO!$B$3:$B$1000)/((MAESTRO!$B$3:$B$1000="ASMARTALC")*(UPPER(MAESTRO!$L$3:$L$1000)="CONFIRMADO")),ROWS($A$3:A144))),"")</f>
        <v/>
      </c>
      <c r="D144" s="13" t="str">
        <f ca="1">IFERROR(INDEX(MAESTRO!D:D,_xludf.AGGREGATE(15,6,ROW(MAESTRO!$B$3:$B$1000)/((MAESTRO!$B$3:$B$1000="ASMARTALC")*(UPPER(MAESTRO!$L$3:$L$1000)="CONFIRMADO")),ROWS($A$3:A144))),"")</f>
        <v/>
      </c>
      <c r="E144" s="13" t="str">
        <f ca="1">IFERROR(INDEX(MAESTRO!E:E,_xludf.AGGREGATE(15,6,ROW(MAESTRO!$B$3:$B$1000)/((MAESTRO!$B$3:$B$1000="ASMARTALC")*(UPPER(MAESTRO!$L$3:$L$1000)="CONFIRMADO")),ROWS($A$3:A144))),"")</f>
        <v/>
      </c>
      <c r="F144" s="13" t="str">
        <f ca="1">IFERROR(INDEX(MAESTRO!F:F,_xludf.AGGREGATE(15,6,ROW(MAESTRO!$B$3:$B$1000)/((MAESTRO!$B$3:$B$1000="ASMARTALC")*(UPPER(MAESTRO!$L$3:$L$1000)="CONFIRMADO")),ROWS($A$3:A144))),"")</f>
        <v/>
      </c>
      <c r="G144" s="13" t="str">
        <f ca="1">IFERROR(INDEX(MAESTRO!G:G,_xludf.AGGREGATE(15,6,ROW(MAESTRO!$B$3:$B$1000)/((MAESTRO!$B$3:$B$1000="ASMARTALC")*(UPPER(MAESTRO!$L$3:$L$1000)="CONFIRMADO")),ROWS($A$3:A144))),"")</f>
        <v/>
      </c>
      <c r="H144" s="13" t="str">
        <f ca="1">IFERROR(INDEX(MAESTRO!H:H,_xludf.AGGREGATE(15,6,ROW(MAESTRO!$B$3:$B$1000)/((MAESTRO!$B$3:$B$1000="ASMARTALC")*(UPPER(MAESTRO!$L$3:$L$1000)="CONFIRMADO")),ROWS($A$3:A144))),"")</f>
        <v/>
      </c>
      <c r="I144" s="13" t="str">
        <f ca="1">IFERROR(INDEX(MAESTRO!I:I,_xludf.AGGREGATE(15,6,ROW(MAESTRO!$B$3:$B$1000)/((MAESTRO!$B$3:$B$1000="ASMARTALC")*(UPPER(MAESTRO!$L$3:$L$1000)="CONFIRMADO")),ROWS($A$3:A144))),"")</f>
        <v/>
      </c>
      <c r="J144" s="13" t="str">
        <f ca="1">IFERROR(INDEX(MAESTRO!J:J,_xludf.AGGREGATE(15,6,ROW(MAESTRO!$B$3:$B$1000)/((MAESTRO!$B$3:$B$1000="ASMARTALC")*(UPPER(MAESTRO!$L$3:$L$1000)="CONFIRMADO")),ROWS($A$3:A144))),"")</f>
        <v/>
      </c>
      <c r="K144" s="13" t="str">
        <f ca="1">IFERROR(INDEX(MAESTRO!K:K,_xludf.AGGREGATE(15,6,ROW(MAESTRO!$B$3:$B$1000)/((MAESTRO!$B$3:$B$1000="ASMARTALC")*(UPPER(MAESTRO!$L$3:$L$1000)="CONFIRMADO")),ROWS($A$3:A144))),"")</f>
        <v/>
      </c>
      <c r="L144" s="13" t="str">
        <f ca="1">IFERROR(INDEX(MAESTRO!L:L,_xludf.AGGREGATE(15,6,ROW(MAESTRO!$B$3:$B$1000)/((MAESTRO!$B$3:$B$1000="ASMARTALC")*(UPPER(MAESTRO!$L$3:$L$1000)="CONFIRMADO")),ROWS($A$3:A144))),"")</f>
        <v/>
      </c>
      <c r="M144" s="13" t="str">
        <f ca="1">IFERROR(INDEX(MAESTRO!M:M,_xludf.AGGREGATE(15,6,ROW(MAESTRO!$B$3:$B$1000)/((MAESTRO!$B$3:$B$1000="ASMARTALC")*(UPPER(MAESTRO!$L$3:$L$1000)="CONFIRMADO")),ROWS($A$3:A144))),"")</f>
        <v/>
      </c>
      <c r="N144" s="13" t="str">
        <f ca="1">IFERROR(INDEX(MAESTRO!N:N,_xludf.AGGREGATE(15,6,ROW(MAESTRO!$B$3:$B$1000)/((MAESTRO!$B$3:$B$1000="ASMARTALC")*(UPPER(MAESTRO!$L$3:$L$1000)="CONFIRMADO")),ROWS($A$3:A144))),"")</f>
        <v/>
      </c>
      <c r="O144" s="13" t="str">
        <f ca="1">IFERROR(INDEX(MAESTRO!O:O,_xludf.AGGREGATE(15,6,ROW(MAESTRO!$B$3:$B$1000)/((MAESTRO!$B$3:$B$1000="ASMARTALC")*(UPPER(MAESTRO!$L$3:$L$1000)="CONFIRMADO")),ROWS($A$3:A144))),"")</f>
        <v/>
      </c>
      <c r="P144" s="13" t="str">
        <f ca="1">IFERROR(INDEX(MAESTRO!P:P,_xludf.AGGREGATE(15,6,ROW(MAESTRO!$B$3:$B$1000)/((MAESTRO!$B$3:$B$1000="ASMARTALC")*(UPPER(MAESTRO!$L$3:$L$1000)="CONFIRMADO")),ROWS($A$3:A144))),"")</f>
        <v/>
      </c>
      <c r="Q144" s="13" t="str">
        <f ca="1">IFERROR(INDEX(MAESTRO!Q:Q,_xludf.AGGREGATE(15,6,ROW(MAESTRO!$B$3:$B$1000)/((MAESTRO!$B$3:$B$1000="ASMARTALC")*(UPPER(MAESTRO!$L$3:$L$1000)="CONFIRMADO")),ROWS($A$3:A144))),"")</f>
        <v/>
      </c>
      <c r="R144" s="13" t="str">
        <f ca="1">IFERROR(INDEX(MAESTRO!R:R,_xludf.AGGREGATE(15,6,ROW(MAESTRO!$B$3:$B$1000)/((MAESTRO!$B$3:$B$1000="ASMARTALC")*(UPPER(MAESTRO!$L$3:$L$1000)="CONFIRMADO")),ROWS($A$3:A144))),"")</f>
        <v/>
      </c>
      <c r="S144" s="13" t="str">
        <f ca="1">IFERROR(INDEX(MAESTRO!S:S,_xludf.AGGREGATE(15,6,ROW(MAESTRO!$B$3:$B$1000)/((MAESTRO!$B$3:$B$1000="ASMARTALC")*(UPPER(MAESTRO!$L$3:$L$1000)="CONFIRMADO")),ROWS($A$3:A144))),"")</f>
        <v/>
      </c>
      <c r="T144" s="13" t="str">
        <f ca="1">IFERROR(INDEX(MAESTRO!T:T,_xludf.AGGREGATE(15,6,ROW(MAESTRO!$B$3:$B$1000)/((MAESTRO!$B$3:$B$1000="ASMARTALC")*(UPPER(MAESTRO!$L$3:$L$1000)="CONFIRMADO")),ROWS($A$3:A144))),"")</f>
        <v/>
      </c>
      <c r="U144" s="13" t="str">
        <f ca="1">IFERROR(INDEX(MAESTRO!U:U,_xludf.AGGREGATE(15,6,ROW(MAESTRO!$B$3:$B$1000)/((MAESTRO!$B$3:$B$1000="ASMARTALC")*(UPPER(MAESTRO!$L$3:$L$1000)="CONFIRMADO")),ROWS($A$3:A144))),"")</f>
        <v/>
      </c>
      <c r="V144" s="13" t="str">
        <f ca="1">IFERROR(INDEX(MAESTRO!V:V,_xludf.AGGREGATE(15,6,ROW(MAESTRO!$B$3:$B$1000)/((MAESTRO!$B$3:$B$1000="ASMARTALC")*(UPPER(MAESTRO!$L$3:$L$1000)="CONFIRMADO")),ROWS($A$3:A144))),"")</f>
        <v/>
      </c>
      <c r="W144" s="13" t="str">
        <f ca="1">IFERROR(INDEX(MAESTRO!W:W,_xludf.AGGREGATE(15,6,ROW(MAESTRO!$B$3:$B$1000)/((MAESTRO!$B$3:$B$1000="ASMARTALC")*(UPPER(MAESTRO!$L$3:$L$1000)="CONFIRMADO")),ROWS($A$3:A144))),"")</f>
        <v/>
      </c>
      <c r="X144" s="13" t="str">
        <f ca="1">IFERROR(INDEX(MAESTRO!X:X,_xludf.AGGREGATE(15,6,ROW(MAESTRO!$B$3:$B$1000)/((MAESTRO!$B$3:$B$1000="ASMARTALC")*(UPPER(MAESTRO!$L$3:$L$1000)="CONFIRMADO")),ROWS($A$3:A144))),"")</f>
        <v/>
      </c>
    </row>
    <row r="145" spans="1:24" ht="22.05" customHeight="1">
      <c r="A145" s="10" t="str">
        <f ca="1">IFERROR(INDEX(MAESTRO!A:A,_xludf.AGGREGATE(15,6,ROW(MAESTRO!$B$3:$B$1000)/((MAESTRO!$B$3:$B$1000="ASMARTALC")*(UPPER(MAESTRO!$L$3:$L$1000)="CONFIRMADO")),ROWS($A$3:A145))),"")</f>
        <v/>
      </c>
      <c r="B145" s="10" t="str">
        <f ca="1">IFERROR(INDEX(MAESTRO!B:B,_xludf.AGGREGATE(15,6,ROW(MAESTRO!$B$3:$B$1000)/((MAESTRO!$B$3:$B$1000="ASMARTALC")*(UPPER(MAESTRO!$L$3:$L$1000)="CONFIRMADO")),ROWS($A$3:A145))),"")</f>
        <v/>
      </c>
      <c r="C145" s="10" t="str">
        <f ca="1">IFERROR(INDEX(MAESTRO!C:C,_xludf.AGGREGATE(15,6,ROW(MAESTRO!$B$3:$B$1000)/((MAESTRO!$B$3:$B$1000="ASMARTALC")*(UPPER(MAESTRO!$L$3:$L$1000)="CONFIRMADO")),ROWS($A$3:A145))),"")</f>
        <v/>
      </c>
      <c r="D145" s="10" t="str">
        <f ca="1">IFERROR(INDEX(MAESTRO!D:D,_xludf.AGGREGATE(15,6,ROW(MAESTRO!$B$3:$B$1000)/((MAESTRO!$B$3:$B$1000="ASMARTALC")*(UPPER(MAESTRO!$L$3:$L$1000)="CONFIRMADO")),ROWS($A$3:A145))),"")</f>
        <v/>
      </c>
      <c r="E145" s="10" t="str">
        <f ca="1">IFERROR(INDEX(MAESTRO!E:E,_xludf.AGGREGATE(15,6,ROW(MAESTRO!$B$3:$B$1000)/((MAESTRO!$B$3:$B$1000="ASMARTALC")*(UPPER(MAESTRO!$L$3:$L$1000)="CONFIRMADO")),ROWS($A$3:A145))),"")</f>
        <v/>
      </c>
      <c r="F145" s="10" t="str">
        <f ca="1">IFERROR(INDEX(MAESTRO!F:F,_xludf.AGGREGATE(15,6,ROW(MAESTRO!$B$3:$B$1000)/((MAESTRO!$B$3:$B$1000="ASMARTALC")*(UPPER(MAESTRO!$L$3:$L$1000)="CONFIRMADO")),ROWS($A$3:A145))),"")</f>
        <v/>
      </c>
      <c r="G145" s="10" t="str">
        <f ca="1">IFERROR(INDEX(MAESTRO!G:G,_xludf.AGGREGATE(15,6,ROW(MAESTRO!$B$3:$B$1000)/((MAESTRO!$B$3:$B$1000="ASMARTALC")*(UPPER(MAESTRO!$L$3:$L$1000)="CONFIRMADO")),ROWS($A$3:A145))),"")</f>
        <v/>
      </c>
      <c r="H145" s="10" t="str">
        <f ca="1">IFERROR(INDEX(MAESTRO!H:H,_xludf.AGGREGATE(15,6,ROW(MAESTRO!$B$3:$B$1000)/((MAESTRO!$B$3:$B$1000="ASMARTALC")*(UPPER(MAESTRO!$L$3:$L$1000)="CONFIRMADO")),ROWS($A$3:A145))),"")</f>
        <v/>
      </c>
      <c r="I145" s="10" t="str">
        <f ca="1">IFERROR(INDEX(MAESTRO!I:I,_xludf.AGGREGATE(15,6,ROW(MAESTRO!$B$3:$B$1000)/((MAESTRO!$B$3:$B$1000="ASMARTALC")*(UPPER(MAESTRO!$L$3:$L$1000)="CONFIRMADO")),ROWS($A$3:A145))),"")</f>
        <v/>
      </c>
      <c r="J145" s="10" t="str">
        <f ca="1">IFERROR(INDEX(MAESTRO!J:J,_xludf.AGGREGATE(15,6,ROW(MAESTRO!$B$3:$B$1000)/((MAESTRO!$B$3:$B$1000="ASMARTALC")*(UPPER(MAESTRO!$L$3:$L$1000)="CONFIRMADO")),ROWS($A$3:A145))),"")</f>
        <v/>
      </c>
      <c r="K145" s="10" t="str">
        <f ca="1">IFERROR(INDEX(MAESTRO!K:K,_xludf.AGGREGATE(15,6,ROW(MAESTRO!$B$3:$B$1000)/((MAESTRO!$B$3:$B$1000="ASMARTALC")*(UPPER(MAESTRO!$L$3:$L$1000)="CONFIRMADO")),ROWS($A$3:A145))),"")</f>
        <v/>
      </c>
      <c r="L145" s="10" t="str">
        <f ca="1">IFERROR(INDEX(MAESTRO!L:L,_xludf.AGGREGATE(15,6,ROW(MAESTRO!$B$3:$B$1000)/((MAESTRO!$B$3:$B$1000="ASMARTALC")*(UPPER(MAESTRO!$L$3:$L$1000)="CONFIRMADO")),ROWS($A$3:A145))),"")</f>
        <v/>
      </c>
      <c r="M145" s="10" t="str">
        <f ca="1">IFERROR(INDEX(MAESTRO!M:M,_xludf.AGGREGATE(15,6,ROW(MAESTRO!$B$3:$B$1000)/((MAESTRO!$B$3:$B$1000="ASMARTALC")*(UPPER(MAESTRO!$L$3:$L$1000)="CONFIRMADO")),ROWS($A$3:A145))),"")</f>
        <v/>
      </c>
      <c r="N145" s="10" t="str">
        <f ca="1">IFERROR(INDEX(MAESTRO!N:N,_xludf.AGGREGATE(15,6,ROW(MAESTRO!$B$3:$B$1000)/((MAESTRO!$B$3:$B$1000="ASMARTALC")*(UPPER(MAESTRO!$L$3:$L$1000)="CONFIRMADO")),ROWS($A$3:A145))),"")</f>
        <v/>
      </c>
      <c r="O145" s="10" t="str">
        <f ca="1">IFERROR(INDEX(MAESTRO!O:O,_xludf.AGGREGATE(15,6,ROW(MAESTRO!$B$3:$B$1000)/((MAESTRO!$B$3:$B$1000="ASMARTALC")*(UPPER(MAESTRO!$L$3:$L$1000)="CONFIRMADO")),ROWS($A$3:A145))),"")</f>
        <v/>
      </c>
      <c r="P145" s="10" t="str">
        <f ca="1">IFERROR(INDEX(MAESTRO!P:P,_xludf.AGGREGATE(15,6,ROW(MAESTRO!$B$3:$B$1000)/((MAESTRO!$B$3:$B$1000="ASMARTALC")*(UPPER(MAESTRO!$L$3:$L$1000)="CONFIRMADO")),ROWS($A$3:A145))),"")</f>
        <v/>
      </c>
      <c r="Q145" s="10" t="str">
        <f ca="1">IFERROR(INDEX(MAESTRO!Q:Q,_xludf.AGGREGATE(15,6,ROW(MAESTRO!$B$3:$B$1000)/((MAESTRO!$B$3:$B$1000="ASMARTALC")*(UPPER(MAESTRO!$L$3:$L$1000)="CONFIRMADO")),ROWS($A$3:A145))),"")</f>
        <v/>
      </c>
      <c r="R145" s="10" t="str">
        <f ca="1">IFERROR(INDEX(MAESTRO!R:R,_xludf.AGGREGATE(15,6,ROW(MAESTRO!$B$3:$B$1000)/((MAESTRO!$B$3:$B$1000="ASMARTALC")*(UPPER(MAESTRO!$L$3:$L$1000)="CONFIRMADO")),ROWS($A$3:A145))),"")</f>
        <v/>
      </c>
      <c r="S145" s="10" t="str">
        <f ca="1">IFERROR(INDEX(MAESTRO!S:S,_xludf.AGGREGATE(15,6,ROW(MAESTRO!$B$3:$B$1000)/((MAESTRO!$B$3:$B$1000="ASMARTALC")*(UPPER(MAESTRO!$L$3:$L$1000)="CONFIRMADO")),ROWS($A$3:A145))),"")</f>
        <v/>
      </c>
      <c r="T145" s="10" t="str">
        <f ca="1">IFERROR(INDEX(MAESTRO!T:T,_xludf.AGGREGATE(15,6,ROW(MAESTRO!$B$3:$B$1000)/((MAESTRO!$B$3:$B$1000="ASMARTALC")*(UPPER(MAESTRO!$L$3:$L$1000)="CONFIRMADO")),ROWS($A$3:A145))),"")</f>
        <v/>
      </c>
      <c r="U145" s="10" t="str">
        <f ca="1">IFERROR(INDEX(MAESTRO!U:U,_xludf.AGGREGATE(15,6,ROW(MAESTRO!$B$3:$B$1000)/((MAESTRO!$B$3:$B$1000="ASMARTALC")*(UPPER(MAESTRO!$L$3:$L$1000)="CONFIRMADO")),ROWS($A$3:A145))),"")</f>
        <v/>
      </c>
      <c r="V145" s="10" t="str">
        <f ca="1">IFERROR(INDEX(MAESTRO!V:V,_xludf.AGGREGATE(15,6,ROW(MAESTRO!$B$3:$B$1000)/((MAESTRO!$B$3:$B$1000="ASMARTALC")*(UPPER(MAESTRO!$L$3:$L$1000)="CONFIRMADO")),ROWS($A$3:A145))),"")</f>
        <v/>
      </c>
      <c r="W145" s="10" t="str">
        <f ca="1">IFERROR(INDEX(MAESTRO!W:W,_xludf.AGGREGATE(15,6,ROW(MAESTRO!$B$3:$B$1000)/((MAESTRO!$B$3:$B$1000="ASMARTALC")*(UPPER(MAESTRO!$L$3:$L$1000)="CONFIRMADO")),ROWS($A$3:A145))),"")</f>
        <v/>
      </c>
      <c r="X145" s="10" t="str">
        <f ca="1">IFERROR(INDEX(MAESTRO!X:X,_xludf.AGGREGATE(15,6,ROW(MAESTRO!$B$3:$B$1000)/((MAESTRO!$B$3:$B$1000="ASMARTALC")*(UPPER(MAESTRO!$L$3:$L$1000)="CONFIRMADO")),ROWS($A$3:A145))),"")</f>
        <v/>
      </c>
    </row>
    <row r="146" spans="1:24" ht="22.05" customHeight="1">
      <c r="A146" s="13" t="str">
        <f ca="1">IFERROR(INDEX(MAESTRO!A:A,_xludf.AGGREGATE(15,6,ROW(MAESTRO!$B$3:$B$1000)/((MAESTRO!$B$3:$B$1000="ASMARTALC")*(UPPER(MAESTRO!$L$3:$L$1000)="CONFIRMADO")),ROWS($A$3:A146))),"")</f>
        <v/>
      </c>
      <c r="B146" s="13" t="str">
        <f ca="1">IFERROR(INDEX(MAESTRO!B:B,_xludf.AGGREGATE(15,6,ROW(MAESTRO!$B$3:$B$1000)/((MAESTRO!$B$3:$B$1000="ASMARTALC")*(UPPER(MAESTRO!$L$3:$L$1000)="CONFIRMADO")),ROWS($A$3:A146))),"")</f>
        <v/>
      </c>
      <c r="C146" s="13" t="str">
        <f ca="1">IFERROR(INDEX(MAESTRO!C:C,_xludf.AGGREGATE(15,6,ROW(MAESTRO!$B$3:$B$1000)/((MAESTRO!$B$3:$B$1000="ASMARTALC")*(UPPER(MAESTRO!$L$3:$L$1000)="CONFIRMADO")),ROWS($A$3:A146))),"")</f>
        <v/>
      </c>
      <c r="D146" s="13" t="str">
        <f ca="1">IFERROR(INDEX(MAESTRO!D:D,_xludf.AGGREGATE(15,6,ROW(MAESTRO!$B$3:$B$1000)/((MAESTRO!$B$3:$B$1000="ASMARTALC")*(UPPER(MAESTRO!$L$3:$L$1000)="CONFIRMADO")),ROWS($A$3:A146))),"")</f>
        <v/>
      </c>
      <c r="E146" s="13" t="str">
        <f ca="1">IFERROR(INDEX(MAESTRO!E:E,_xludf.AGGREGATE(15,6,ROW(MAESTRO!$B$3:$B$1000)/((MAESTRO!$B$3:$B$1000="ASMARTALC")*(UPPER(MAESTRO!$L$3:$L$1000)="CONFIRMADO")),ROWS($A$3:A146))),"")</f>
        <v/>
      </c>
      <c r="F146" s="13" t="str">
        <f ca="1">IFERROR(INDEX(MAESTRO!F:F,_xludf.AGGREGATE(15,6,ROW(MAESTRO!$B$3:$B$1000)/((MAESTRO!$B$3:$B$1000="ASMARTALC")*(UPPER(MAESTRO!$L$3:$L$1000)="CONFIRMADO")),ROWS($A$3:A146))),"")</f>
        <v/>
      </c>
      <c r="G146" s="13" t="str">
        <f ca="1">IFERROR(INDEX(MAESTRO!G:G,_xludf.AGGREGATE(15,6,ROW(MAESTRO!$B$3:$B$1000)/((MAESTRO!$B$3:$B$1000="ASMARTALC")*(UPPER(MAESTRO!$L$3:$L$1000)="CONFIRMADO")),ROWS($A$3:A146))),"")</f>
        <v/>
      </c>
      <c r="H146" s="13" t="str">
        <f ca="1">IFERROR(INDEX(MAESTRO!H:H,_xludf.AGGREGATE(15,6,ROW(MAESTRO!$B$3:$B$1000)/((MAESTRO!$B$3:$B$1000="ASMARTALC")*(UPPER(MAESTRO!$L$3:$L$1000)="CONFIRMADO")),ROWS($A$3:A146))),"")</f>
        <v/>
      </c>
      <c r="I146" s="13" t="str">
        <f ca="1">IFERROR(INDEX(MAESTRO!I:I,_xludf.AGGREGATE(15,6,ROW(MAESTRO!$B$3:$B$1000)/((MAESTRO!$B$3:$B$1000="ASMARTALC")*(UPPER(MAESTRO!$L$3:$L$1000)="CONFIRMADO")),ROWS($A$3:A146))),"")</f>
        <v/>
      </c>
      <c r="J146" s="13" t="str">
        <f ca="1">IFERROR(INDEX(MAESTRO!J:J,_xludf.AGGREGATE(15,6,ROW(MAESTRO!$B$3:$B$1000)/((MAESTRO!$B$3:$B$1000="ASMARTALC")*(UPPER(MAESTRO!$L$3:$L$1000)="CONFIRMADO")),ROWS($A$3:A146))),"")</f>
        <v/>
      </c>
      <c r="K146" s="13" t="str">
        <f ca="1">IFERROR(INDEX(MAESTRO!K:K,_xludf.AGGREGATE(15,6,ROW(MAESTRO!$B$3:$B$1000)/((MAESTRO!$B$3:$B$1000="ASMARTALC")*(UPPER(MAESTRO!$L$3:$L$1000)="CONFIRMADO")),ROWS($A$3:A146))),"")</f>
        <v/>
      </c>
      <c r="L146" s="13" t="str">
        <f ca="1">IFERROR(INDEX(MAESTRO!L:L,_xludf.AGGREGATE(15,6,ROW(MAESTRO!$B$3:$B$1000)/((MAESTRO!$B$3:$B$1000="ASMARTALC")*(UPPER(MAESTRO!$L$3:$L$1000)="CONFIRMADO")),ROWS($A$3:A146))),"")</f>
        <v/>
      </c>
      <c r="M146" s="13" t="str">
        <f ca="1">IFERROR(INDEX(MAESTRO!M:M,_xludf.AGGREGATE(15,6,ROW(MAESTRO!$B$3:$B$1000)/((MAESTRO!$B$3:$B$1000="ASMARTALC")*(UPPER(MAESTRO!$L$3:$L$1000)="CONFIRMADO")),ROWS($A$3:A146))),"")</f>
        <v/>
      </c>
      <c r="N146" s="13" t="str">
        <f ca="1">IFERROR(INDEX(MAESTRO!N:N,_xludf.AGGREGATE(15,6,ROW(MAESTRO!$B$3:$B$1000)/((MAESTRO!$B$3:$B$1000="ASMARTALC")*(UPPER(MAESTRO!$L$3:$L$1000)="CONFIRMADO")),ROWS($A$3:A146))),"")</f>
        <v/>
      </c>
      <c r="O146" s="13" t="str">
        <f ca="1">IFERROR(INDEX(MAESTRO!O:O,_xludf.AGGREGATE(15,6,ROW(MAESTRO!$B$3:$B$1000)/((MAESTRO!$B$3:$B$1000="ASMARTALC")*(UPPER(MAESTRO!$L$3:$L$1000)="CONFIRMADO")),ROWS($A$3:A146))),"")</f>
        <v/>
      </c>
      <c r="P146" s="13" t="str">
        <f ca="1">IFERROR(INDEX(MAESTRO!P:P,_xludf.AGGREGATE(15,6,ROW(MAESTRO!$B$3:$B$1000)/((MAESTRO!$B$3:$B$1000="ASMARTALC")*(UPPER(MAESTRO!$L$3:$L$1000)="CONFIRMADO")),ROWS($A$3:A146))),"")</f>
        <v/>
      </c>
      <c r="Q146" s="13" t="str">
        <f ca="1">IFERROR(INDEX(MAESTRO!Q:Q,_xludf.AGGREGATE(15,6,ROW(MAESTRO!$B$3:$B$1000)/((MAESTRO!$B$3:$B$1000="ASMARTALC")*(UPPER(MAESTRO!$L$3:$L$1000)="CONFIRMADO")),ROWS($A$3:A146))),"")</f>
        <v/>
      </c>
      <c r="R146" s="13" t="str">
        <f ca="1">IFERROR(INDEX(MAESTRO!R:R,_xludf.AGGREGATE(15,6,ROW(MAESTRO!$B$3:$B$1000)/((MAESTRO!$B$3:$B$1000="ASMARTALC")*(UPPER(MAESTRO!$L$3:$L$1000)="CONFIRMADO")),ROWS($A$3:A146))),"")</f>
        <v/>
      </c>
      <c r="S146" s="13" t="str">
        <f ca="1">IFERROR(INDEX(MAESTRO!S:S,_xludf.AGGREGATE(15,6,ROW(MAESTRO!$B$3:$B$1000)/((MAESTRO!$B$3:$B$1000="ASMARTALC")*(UPPER(MAESTRO!$L$3:$L$1000)="CONFIRMADO")),ROWS($A$3:A146))),"")</f>
        <v/>
      </c>
      <c r="T146" s="13" t="str">
        <f ca="1">IFERROR(INDEX(MAESTRO!T:T,_xludf.AGGREGATE(15,6,ROW(MAESTRO!$B$3:$B$1000)/((MAESTRO!$B$3:$B$1000="ASMARTALC")*(UPPER(MAESTRO!$L$3:$L$1000)="CONFIRMADO")),ROWS($A$3:A146))),"")</f>
        <v/>
      </c>
      <c r="U146" s="13" t="str">
        <f ca="1">IFERROR(INDEX(MAESTRO!U:U,_xludf.AGGREGATE(15,6,ROW(MAESTRO!$B$3:$B$1000)/((MAESTRO!$B$3:$B$1000="ASMARTALC")*(UPPER(MAESTRO!$L$3:$L$1000)="CONFIRMADO")),ROWS($A$3:A146))),"")</f>
        <v/>
      </c>
      <c r="V146" s="13" t="str">
        <f ca="1">IFERROR(INDEX(MAESTRO!V:V,_xludf.AGGREGATE(15,6,ROW(MAESTRO!$B$3:$B$1000)/((MAESTRO!$B$3:$B$1000="ASMARTALC")*(UPPER(MAESTRO!$L$3:$L$1000)="CONFIRMADO")),ROWS($A$3:A146))),"")</f>
        <v/>
      </c>
      <c r="W146" s="13" t="str">
        <f ca="1">IFERROR(INDEX(MAESTRO!W:W,_xludf.AGGREGATE(15,6,ROW(MAESTRO!$B$3:$B$1000)/((MAESTRO!$B$3:$B$1000="ASMARTALC")*(UPPER(MAESTRO!$L$3:$L$1000)="CONFIRMADO")),ROWS($A$3:A146))),"")</f>
        <v/>
      </c>
      <c r="X146" s="13" t="str">
        <f ca="1">IFERROR(INDEX(MAESTRO!X:X,_xludf.AGGREGATE(15,6,ROW(MAESTRO!$B$3:$B$1000)/((MAESTRO!$B$3:$B$1000="ASMARTALC")*(UPPER(MAESTRO!$L$3:$L$1000)="CONFIRMADO")),ROWS($A$3:A146))),"")</f>
        <v/>
      </c>
    </row>
    <row r="147" spans="1:24" ht="22.05" customHeight="1">
      <c r="A147" s="10" t="str">
        <f ca="1">IFERROR(INDEX(MAESTRO!A:A,_xludf.AGGREGATE(15,6,ROW(MAESTRO!$B$3:$B$1000)/((MAESTRO!$B$3:$B$1000="ASMARTALC")*(UPPER(MAESTRO!$L$3:$L$1000)="CONFIRMADO")),ROWS($A$3:A147))),"")</f>
        <v/>
      </c>
      <c r="B147" s="10" t="str">
        <f ca="1">IFERROR(INDEX(MAESTRO!B:B,_xludf.AGGREGATE(15,6,ROW(MAESTRO!$B$3:$B$1000)/((MAESTRO!$B$3:$B$1000="ASMARTALC")*(UPPER(MAESTRO!$L$3:$L$1000)="CONFIRMADO")),ROWS($A$3:A147))),"")</f>
        <v/>
      </c>
      <c r="C147" s="10" t="str">
        <f ca="1">IFERROR(INDEX(MAESTRO!C:C,_xludf.AGGREGATE(15,6,ROW(MAESTRO!$B$3:$B$1000)/((MAESTRO!$B$3:$B$1000="ASMARTALC")*(UPPER(MAESTRO!$L$3:$L$1000)="CONFIRMADO")),ROWS($A$3:A147))),"")</f>
        <v/>
      </c>
      <c r="D147" s="10" t="str">
        <f ca="1">IFERROR(INDEX(MAESTRO!D:D,_xludf.AGGREGATE(15,6,ROW(MAESTRO!$B$3:$B$1000)/((MAESTRO!$B$3:$B$1000="ASMARTALC")*(UPPER(MAESTRO!$L$3:$L$1000)="CONFIRMADO")),ROWS($A$3:A147))),"")</f>
        <v/>
      </c>
      <c r="E147" s="10" t="str">
        <f ca="1">IFERROR(INDEX(MAESTRO!E:E,_xludf.AGGREGATE(15,6,ROW(MAESTRO!$B$3:$B$1000)/((MAESTRO!$B$3:$B$1000="ASMARTALC")*(UPPER(MAESTRO!$L$3:$L$1000)="CONFIRMADO")),ROWS($A$3:A147))),"")</f>
        <v/>
      </c>
      <c r="F147" s="10" t="str">
        <f ca="1">IFERROR(INDEX(MAESTRO!F:F,_xludf.AGGREGATE(15,6,ROW(MAESTRO!$B$3:$B$1000)/((MAESTRO!$B$3:$B$1000="ASMARTALC")*(UPPER(MAESTRO!$L$3:$L$1000)="CONFIRMADO")),ROWS($A$3:A147))),"")</f>
        <v/>
      </c>
      <c r="G147" s="10" t="str">
        <f ca="1">IFERROR(INDEX(MAESTRO!G:G,_xludf.AGGREGATE(15,6,ROW(MAESTRO!$B$3:$B$1000)/((MAESTRO!$B$3:$B$1000="ASMARTALC")*(UPPER(MAESTRO!$L$3:$L$1000)="CONFIRMADO")),ROWS($A$3:A147))),"")</f>
        <v/>
      </c>
      <c r="H147" s="10" t="str">
        <f ca="1">IFERROR(INDEX(MAESTRO!H:H,_xludf.AGGREGATE(15,6,ROW(MAESTRO!$B$3:$B$1000)/((MAESTRO!$B$3:$B$1000="ASMARTALC")*(UPPER(MAESTRO!$L$3:$L$1000)="CONFIRMADO")),ROWS($A$3:A147))),"")</f>
        <v/>
      </c>
      <c r="I147" s="10" t="str">
        <f ca="1">IFERROR(INDEX(MAESTRO!I:I,_xludf.AGGREGATE(15,6,ROW(MAESTRO!$B$3:$B$1000)/((MAESTRO!$B$3:$B$1000="ASMARTALC")*(UPPER(MAESTRO!$L$3:$L$1000)="CONFIRMADO")),ROWS($A$3:A147))),"")</f>
        <v/>
      </c>
      <c r="J147" s="10" t="str">
        <f ca="1">IFERROR(INDEX(MAESTRO!J:J,_xludf.AGGREGATE(15,6,ROW(MAESTRO!$B$3:$B$1000)/((MAESTRO!$B$3:$B$1000="ASMARTALC")*(UPPER(MAESTRO!$L$3:$L$1000)="CONFIRMADO")),ROWS($A$3:A147))),"")</f>
        <v/>
      </c>
      <c r="K147" s="10" t="str">
        <f ca="1">IFERROR(INDEX(MAESTRO!K:K,_xludf.AGGREGATE(15,6,ROW(MAESTRO!$B$3:$B$1000)/((MAESTRO!$B$3:$B$1000="ASMARTALC")*(UPPER(MAESTRO!$L$3:$L$1000)="CONFIRMADO")),ROWS($A$3:A147))),"")</f>
        <v/>
      </c>
      <c r="L147" s="10" t="str">
        <f ca="1">IFERROR(INDEX(MAESTRO!L:L,_xludf.AGGREGATE(15,6,ROW(MAESTRO!$B$3:$B$1000)/((MAESTRO!$B$3:$B$1000="ASMARTALC")*(UPPER(MAESTRO!$L$3:$L$1000)="CONFIRMADO")),ROWS($A$3:A147))),"")</f>
        <v/>
      </c>
      <c r="M147" s="10" t="str">
        <f ca="1">IFERROR(INDEX(MAESTRO!M:M,_xludf.AGGREGATE(15,6,ROW(MAESTRO!$B$3:$B$1000)/((MAESTRO!$B$3:$B$1000="ASMARTALC")*(UPPER(MAESTRO!$L$3:$L$1000)="CONFIRMADO")),ROWS($A$3:A147))),"")</f>
        <v/>
      </c>
      <c r="N147" s="10" t="str">
        <f ca="1">IFERROR(INDEX(MAESTRO!N:N,_xludf.AGGREGATE(15,6,ROW(MAESTRO!$B$3:$B$1000)/((MAESTRO!$B$3:$B$1000="ASMARTALC")*(UPPER(MAESTRO!$L$3:$L$1000)="CONFIRMADO")),ROWS($A$3:A147))),"")</f>
        <v/>
      </c>
      <c r="O147" s="10" t="str">
        <f ca="1">IFERROR(INDEX(MAESTRO!O:O,_xludf.AGGREGATE(15,6,ROW(MAESTRO!$B$3:$B$1000)/((MAESTRO!$B$3:$B$1000="ASMARTALC")*(UPPER(MAESTRO!$L$3:$L$1000)="CONFIRMADO")),ROWS($A$3:A147))),"")</f>
        <v/>
      </c>
      <c r="P147" s="10" t="str">
        <f ca="1">IFERROR(INDEX(MAESTRO!P:P,_xludf.AGGREGATE(15,6,ROW(MAESTRO!$B$3:$B$1000)/((MAESTRO!$B$3:$B$1000="ASMARTALC")*(UPPER(MAESTRO!$L$3:$L$1000)="CONFIRMADO")),ROWS($A$3:A147))),"")</f>
        <v/>
      </c>
      <c r="Q147" s="10" t="str">
        <f ca="1">IFERROR(INDEX(MAESTRO!Q:Q,_xludf.AGGREGATE(15,6,ROW(MAESTRO!$B$3:$B$1000)/((MAESTRO!$B$3:$B$1000="ASMARTALC")*(UPPER(MAESTRO!$L$3:$L$1000)="CONFIRMADO")),ROWS($A$3:A147))),"")</f>
        <v/>
      </c>
      <c r="R147" s="10" t="str">
        <f ca="1">IFERROR(INDEX(MAESTRO!R:R,_xludf.AGGREGATE(15,6,ROW(MAESTRO!$B$3:$B$1000)/((MAESTRO!$B$3:$B$1000="ASMARTALC")*(UPPER(MAESTRO!$L$3:$L$1000)="CONFIRMADO")),ROWS($A$3:A147))),"")</f>
        <v/>
      </c>
      <c r="S147" s="10" t="str">
        <f ca="1">IFERROR(INDEX(MAESTRO!S:S,_xludf.AGGREGATE(15,6,ROW(MAESTRO!$B$3:$B$1000)/((MAESTRO!$B$3:$B$1000="ASMARTALC")*(UPPER(MAESTRO!$L$3:$L$1000)="CONFIRMADO")),ROWS($A$3:A147))),"")</f>
        <v/>
      </c>
      <c r="T147" s="10" t="str">
        <f ca="1">IFERROR(INDEX(MAESTRO!T:T,_xludf.AGGREGATE(15,6,ROW(MAESTRO!$B$3:$B$1000)/((MAESTRO!$B$3:$B$1000="ASMARTALC")*(UPPER(MAESTRO!$L$3:$L$1000)="CONFIRMADO")),ROWS($A$3:A147))),"")</f>
        <v/>
      </c>
      <c r="U147" s="10" t="str">
        <f ca="1">IFERROR(INDEX(MAESTRO!U:U,_xludf.AGGREGATE(15,6,ROW(MAESTRO!$B$3:$B$1000)/((MAESTRO!$B$3:$B$1000="ASMARTALC")*(UPPER(MAESTRO!$L$3:$L$1000)="CONFIRMADO")),ROWS($A$3:A147))),"")</f>
        <v/>
      </c>
      <c r="V147" s="10" t="str">
        <f ca="1">IFERROR(INDEX(MAESTRO!V:V,_xludf.AGGREGATE(15,6,ROW(MAESTRO!$B$3:$B$1000)/((MAESTRO!$B$3:$B$1000="ASMARTALC")*(UPPER(MAESTRO!$L$3:$L$1000)="CONFIRMADO")),ROWS($A$3:A147))),"")</f>
        <v/>
      </c>
      <c r="W147" s="10" t="str">
        <f ca="1">IFERROR(INDEX(MAESTRO!W:W,_xludf.AGGREGATE(15,6,ROW(MAESTRO!$B$3:$B$1000)/((MAESTRO!$B$3:$B$1000="ASMARTALC")*(UPPER(MAESTRO!$L$3:$L$1000)="CONFIRMADO")),ROWS($A$3:A147))),"")</f>
        <v/>
      </c>
      <c r="X147" s="10" t="str">
        <f ca="1">IFERROR(INDEX(MAESTRO!X:X,_xludf.AGGREGATE(15,6,ROW(MAESTRO!$B$3:$B$1000)/((MAESTRO!$B$3:$B$1000="ASMARTALC")*(UPPER(MAESTRO!$L$3:$L$1000)="CONFIRMADO")),ROWS($A$3:A147))),"")</f>
        <v/>
      </c>
    </row>
    <row r="148" spans="1:24" ht="22.05" customHeight="1">
      <c r="A148" s="13" t="str">
        <f ca="1">IFERROR(INDEX(MAESTRO!A:A,_xludf.AGGREGATE(15,6,ROW(MAESTRO!$B$3:$B$1000)/((MAESTRO!$B$3:$B$1000="ASMARTALC")*(UPPER(MAESTRO!$L$3:$L$1000)="CONFIRMADO")),ROWS($A$3:A148))),"")</f>
        <v/>
      </c>
      <c r="B148" s="13" t="str">
        <f ca="1">IFERROR(INDEX(MAESTRO!B:B,_xludf.AGGREGATE(15,6,ROW(MAESTRO!$B$3:$B$1000)/((MAESTRO!$B$3:$B$1000="ASMARTALC")*(UPPER(MAESTRO!$L$3:$L$1000)="CONFIRMADO")),ROWS($A$3:A148))),"")</f>
        <v/>
      </c>
      <c r="C148" s="13" t="str">
        <f ca="1">IFERROR(INDEX(MAESTRO!C:C,_xludf.AGGREGATE(15,6,ROW(MAESTRO!$B$3:$B$1000)/((MAESTRO!$B$3:$B$1000="ASMARTALC")*(UPPER(MAESTRO!$L$3:$L$1000)="CONFIRMADO")),ROWS($A$3:A148))),"")</f>
        <v/>
      </c>
      <c r="D148" s="13" t="str">
        <f ca="1">IFERROR(INDEX(MAESTRO!D:D,_xludf.AGGREGATE(15,6,ROW(MAESTRO!$B$3:$B$1000)/((MAESTRO!$B$3:$B$1000="ASMARTALC")*(UPPER(MAESTRO!$L$3:$L$1000)="CONFIRMADO")),ROWS($A$3:A148))),"")</f>
        <v/>
      </c>
      <c r="E148" s="13" t="str">
        <f ca="1">IFERROR(INDEX(MAESTRO!E:E,_xludf.AGGREGATE(15,6,ROW(MAESTRO!$B$3:$B$1000)/((MAESTRO!$B$3:$B$1000="ASMARTALC")*(UPPER(MAESTRO!$L$3:$L$1000)="CONFIRMADO")),ROWS($A$3:A148))),"")</f>
        <v/>
      </c>
      <c r="F148" s="13" t="str">
        <f ca="1">IFERROR(INDEX(MAESTRO!F:F,_xludf.AGGREGATE(15,6,ROW(MAESTRO!$B$3:$B$1000)/((MAESTRO!$B$3:$B$1000="ASMARTALC")*(UPPER(MAESTRO!$L$3:$L$1000)="CONFIRMADO")),ROWS($A$3:A148))),"")</f>
        <v/>
      </c>
      <c r="G148" s="13" t="str">
        <f ca="1">IFERROR(INDEX(MAESTRO!G:G,_xludf.AGGREGATE(15,6,ROW(MAESTRO!$B$3:$B$1000)/((MAESTRO!$B$3:$B$1000="ASMARTALC")*(UPPER(MAESTRO!$L$3:$L$1000)="CONFIRMADO")),ROWS($A$3:A148))),"")</f>
        <v/>
      </c>
      <c r="H148" s="13" t="str">
        <f ca="1">IFERROR(INDEX(MAESTRO!H:H,_xludf.AGGREGATE(15,6,ROW(MAESTRO!$B$3:$B$1000)/((MAESTRO!$B$3:$B$1000="ASMARTALC")*(UPPER(MAESTRO!$L$3:$L$1000)="CONFIRMADO")),ROWS($A$3:A148))),"")</f>
        <v/>
      </c>
      <c r="I148" s="13" t="str">
        <f ca="1">IFERROR(INDEX(MAESTRO!I:I,_xludf.AGGREGATE(15,6,ROW(MAESTRO!$B$3:$B$1000)/((MAESTRO!$B$3:$B$1000="ASMARTALC")*(UPPER(MAESTRO!$L$3:$L$1000)="CONFIRMADO")),ROWS($A$3:A148))),"")</f>
        <v/>
      </c>
      <c r="J148" s="13" t="str">
        <f ca="1">IFERROR(INDEX(MAESTRO!J:J,_xludf.AGGREGATE(15,6,ROW(MAESTRO!$B$3:$B$1000)/((MAESTRO!$B$3:$B$1000="ASMARTALC")*(UPPER(MAESTRO!$L$3:$L$1000)="CONFIRMADO")),ROWS($A$3:A148))),"")</f>
        <v/>
      </c>
      <c r="K148" s="13" t="str">
        <f ca="1">IFERROR(INDEX(MAESTRO!K:K,_xludf.AGGREGATE(15,6,ROW(MAESTRO!$B$3:$B$1000)/((MAESTRO!$B$3:$B$1000="ASMARTALC")*(UPPER(MAESTRO!$L$3:$L$1000)="CONFIRMADO")),ROWS($A$3:A148))),"")</f>
        <v/>
      </c>
      <c r="L148" s="13" t="str">
        <f ca="1">IFERROR(INDEX(MAESTRO!L:L,_xludf.AGGREGATE(15,6,ROW(MAESTRO!$B$3:$B$1000)/((MAESTRO!$B$3:$B$1000="ASMARTALC")*(UPPER(MAESTRO!$L$3:$L$1000)="CONFIRMADO")),ROWS($A$3:A148))),"")</f>
        <v/>
      </c>
      <c r="M148" s="13" t="str">
        <f ca="1">IFERROR(INDEX(MAESTRO!M:M,_xludf.AGGREGATE(15,6,ROW(MAESTRO!$B$3:$B$1000)/((MAESTRO!$B$3:$B$1000="ASMARTALC")*(UPPER(MAESTRO!$L$3:$L$1000)="CONFIRMADO")),ROWS($A$3:A148))),"")</f>
        <v/>
      </c>
      <c r="N148" s="13" t="str">
        <f ca="1">IFERROR(INDEX(MAESTRO!N:N,_xludf.AGGREGATE(15,6,ROW(MAESTRO!$B$3:$B$1000)/((MAESTRO!$B$3:$B$1000="ASMARTALC")*(UPPER(MAESTRO!$L$3:$L$1000)="CONFIRMADO")),ROWS($A$3:A148))),"")</f>
        <v/>
      </c>
      <c r="O148" s="13" t="str">
        <f ca="1">IFERROR(INDEX(MAESTRO!O:O,_xludf.AGGREGATE(15,6,ROW(MAESTRO!$B$3:$B$1000)/((MAESTRO!$B$3:$B$1000="ASMARTALC")*(UPPER(MAESTRO!$L$3:$L$1000)="CONFIRMADO")),ROWS($A$3:A148))),"")</f>
        <v/>
      </c>
      <c r="P148" s="13" t="str">
        <f ca="1">IFERROR(INDEX(MAESTRO!P:P,_xludf.AGGREGATE(15,6,ROW(MAESTRO!$B$3:$B$1000)/((MAESTRO!$B$3:$B$1000="ASMARTALC")*(UPPER(MAESTRO!$L$3:$L$1000)="CONFIRMADO")),ROWS($A$3:A148))),"")</f>
        <v/>
      </c>
      <c r="Q148" s="13" t="str">
        <f ca="1">IFERROR(INDEX(MAESTRO!Q:Q,_xludf.AGGREGATE(15,6,ROW(MAESTRO!$B$3:$B$1000)/((MAESTRO!$B$3:$B$1000="ASMARTALC")*(UPPER(MAESTRO!$L$3:$L$1000)="CONFIRMADO")),ROWS($A$3:A148))),"")</f>
        <v/>
      </c>
      <c r="R148" s="13" t="str">
        <f ca="1">IFERROR(INDEX(MAESTRO!R:R,_xludf.AGGREGATE(15,6,ROW(MAESTRO!$B$3:$B$1000)/((MAESTRO!$B$3:$B$1000="ASMARTALC")*(UPPER(MAESTRO!$L$3:$L$1000)="CONFIRMADO")),ROWS($A$3:A148))),"")</f>
        <v/>
      </c>
      <c r="S148" s="13" t="str">
        <f ca="1">IFERROR(INDEX(MAESTRO!S:S,_xludf.AGGREGATE(15,6,ROW(MAESTRO!$B$3:$B$1000)/((MAESTRO!$B$3:$B$1000="ASMARTALC")*(UPPER(MAESTRO!$L$3:$L$1000)="CONFIRMADO")),ROWS($A$3:A148))),"")</f>
        <v/>
      </c>
      <c r="T148" s="13" t="str">
        <f ca="1">IFERROR(INDEX(MAESTRO!T:T,_xludf.AGGREGATE(15,6,ROW(MAESTRO!$B$3:$B$1000)/((MAESTRO!$B$3:$B$1000="ASMARTALC")*(UPPER(MAESTRO!$L$3:$L$1000)="CONFIRMADO")),ROWS($A$3:A148))),"")</f>
        <v/>
      </c>
      <c r="U148" s="13" t="str">
        <f ca="1">IFERROR(INDEX(MAESTRO!U:U,_xludf.AGGREGATE(15,6,ROW(MAESTRO!$B$3:$B$1000)/((MAESTRO!$B$3:$B$1000="ASMARTALC")*(UPPER(MAESTRO!$L$3:$L$1000)="CONFIRMADO")),ROWS($A$3:A148))),"")</f>
        <v/>
      </c>
      <c r="V148" s="13" t="str">
        <f ca="1">IFERROR(INDEX(MAESTRO!V:V,_xludf.AGGREGATE(15,6,ROW(MAESTRO!$B$3:$B$1000)/((MAESTRO!$B$3:$B$1000="ASMARTALC")*(UPPER(MAESTRO!$L$3:$L$1000)="CONFIRMADO")),ROWS($A$3:A148))),"")</f>
        <v/>
      </c>
      <c r="W148" s="13" t="str">
        <f ca="1">IFERROR(INDEX(MAESTRO!W:W,_xludf.AGGREGATE(15,6,ROW(MAESTRO!$B$3:$B$1000)/((MAESTRO!$B$3:$B$1000="ASMARTALC")*(UPPER(MAESTRO!$L$3:$L$1000)="CONFIRMADO")),ROWS($A$3:A148))),"")</f>
        <v/>
      </c>
      <c r="X148" s="13" t="str">
        <f ca="1">IFERROR(INDEX(MAESTRO!X:X,_xludf.AGGREGATE(15,6,ROW(MAESTRO!$B$3:$B$1000)/((MAESTRO!$B$3:$B$1000="ASMARTALC")*(UPPER(MAESTRO!$L$3:$L$1000)="CONFIRMADO")),ROWS($A$3:A148))),"")</f>
        <v/>
      </c>
    </row>
    <row r="149" spans="1:24" ht="22.05" customHeight="1">
      <c r="A149" s="10" t="str">
        <f ca="1">IFERROR(INDEX(MAESTRO!A:A,_xludf.AGGREGATE(15,6,ROW(MAESTRO!$B$3:$B$1000)/((MAESTRO!$B$3:$B$1000="ASMARTALC")*(UPPER(MAESTRO!$L$3:$L$1000)="CONFIRMADO")),ROWS($A$3:A149))),"")</f>
        <v/>
      </c>
      <c r="B149" s="10" t="str">
        <f ca="1">IFERROR(INDEX(MAESTRO!B:B,_xludf.AGGREGATE(15,6,ROW(MAESTRO!$B$3:$B$1000)/((MAESTRO!$B$3:$B$1000="ASMARTALC")*(UPPER(MAESTRO!$L$3:$L$1000)="CONFIRMADO")),ROWS($A$3:A149))),"")</f>
        <v/>
      </c>
      <c r="C149" s="10" t="str">
        <f ca="1">IFERROR(INDEX(MAESTRO!C:C,_xludf.AGGREGATE(15,6,ROW(MAESTRO!$B$3:$B$1000)/((MAESTRO!$B$3:$B$1000="ASMARTALC")*(UPPER(MAESTRO!$L$3:$L$1000)="CONFIRMADO")),ROWS($A$3:A149))),"")</f>
        <v/>
      </c>
      <c r="D149" s="10" t="str">
        <f ca="1">IFERROR(INDEX(MAESTRO!D:D,_xludf.AGGREGATE(15,6,ROW(MAESTRO!$B$3:$B$1000)/((MAESTRO!$B$3:$B$1000="ASMARTALC")*(UPPER(MAESTRO!$L$3:$L$1000)="CONFIRMADO")),ROWS($A$3:A149))),"")</f>
        <v/>
      </c>
      <c r="E149" s="10" t="str">
        <f ca="1">IFERROR(INDEX(MAESTRO!E:E,_xludf.AGGREGATE(15,6,ROW(MAESTRO!$B$3:$B$1000)/((MAESTRO!$B$3:$B$1000="ASMARTALC")*(UPPER(MAESTRO!$L$3:$L$1000)="CONFIRMADO")),ROWS($A$3:A149))),"")</f>
        <v/>
      </c>
      <c r="F149" s="10" t="str">
        <f ca="1">IFERROR(INDEX(MAESTRO!F:F,_xludf.AGGREGATE(15,6,ROW(MAESTRO!$B$3:$B$1000)/((MAESTRO!$B$3:$B$1000="ASMARTALC")*(UPPER(MAESTRO!$L$3:$L$1000)="CONFIRMADO")),ROWS($A$3:A149))),"")</f>
        <v/>
      </c>
      <c r="G149" s="10" t="str">
        <f ca="1">IFERROR(INDEX(MAESTRO!G:G,_xludf.AGGREGATE(15,6,ROW(MAESTRO!$B$3:$B$1000)/((MAESTRO!$B$3:$B$1000="ASMARTALC")*(UPPER(MAESTRO!$L$3:$L$1000)="CONFIRMADO")),ROWS($A$3:A149))),"")</f>
        <v/>
      </c>
      <c r="H149" s="10" t="str">
        <f ca="1">IFERROR(INDEX(MAESTRO!H:H,_xludf.AGGREGATE(15,6,ROW(MAESTRO!$B$3:$B$1000)/((MAESTRO!$B$3:$B$1000="ASMARTALC")*(UPPER(MAESTRO!$L$3:$L$1000)="CONFIRMADO")),ROWS($A$3:A149))),"")</f>
        <v/>
      </c>
      <c r="I149" s="10" t="str">
        <f ca="1">IFERROR(INDEX(MAESTRO!I:I,_xludf.AGGREGATE(15,6,ROW(MAESTRO!$B$3:$B$1000)/((MAESTRO!$B$3:$B$1000="ASMARTALC")*(UPPER(MAESTRO!$L$3:$L$1000)="CONFIRMADO")),ROWS($A$3:A149))),"")</f>
        <v/>
      </c>
      <c r="J149" s="10" t="str">
        <f ca="1">IFERROR(INDEX(MAESTRO!J:J,_xludf.AGGREGATE(15,6,ROW(MAESTRO!$B$3:$B$1000)/((MAESTRO!$B$3:$B$1000="ASMARTALC")*(UPPER(MAESTRO!$L$3:$L$1000)="CONFIRMADO")),ROWS($A$3:A149))),"")</f>
        <v/>
      </c>
      <c r="K149" s="10" t="str">
        <f ca="1">IFERROR(INDEX(MAESTRO!K:K,_xludf.AGGREGATE(15,6,ROW(MAESTRO!$B$3:$B$1000)/((MAESTRO!$B$3:$B$1000="ASMARTALC")*(UPPER(MAESTRO!$L$3:$L$1000)="CONFIRMADO")),ROWS($A$3:A149))),"")</f>
        <v/>
      </c>
      <c r="L149" s="10" t="str">
        <f ca="1">IFERROR(INDEX(MAESTRO!L:L,_xludf.AGGREGATE(15,6,ROW(MAESTRO!$B$3:$B$1000)/((MAESTRO!$B$3:$B$1000="ASMARTALC")*(UPPER(MAESTRO!$L$3:$L$1000)="CONFIRMADO")),ROWS($A$3:A149))),"")</f>
        <v/>
      </c>
      <c r="M149" s="10" t="str">
        <f ca="1">IFERROR(INDEX(MAESTRO!M:M,_xludf.AGGREGATE(15,6,ROW(MAESTRO!$B$3:$B$1000)/((MAESTRO!$B$3:$B$1000="ASMARTALC")*(UPPER(MAESTRO!$L$3:$L$1000)="CONFIRMADO")),ROWS($A$3:A149))),"")</f>
        <v/>
      </c>
      <c r="N149" s="10" t="str">
        <f ca="1">IFERROR(INDEX(MAESTRO!N:N,_xludf.AGGREGATE(15,6,ROW(MAESTRO!$B$3:$B$1000)/((MAESTRO!$B$3:$B$1000="ASMARTALC")*(UPPER(MAESTRO!$L$3:$L$1000)="CONFIRMADO")),ROWS($A$3:A149))),"")</f>
        <v/>
      </c>
      <c r="O149" s="10" t="str">
        <f ca="1">IFERROR(INDEX(MAESTRO!O:O,_xludf.AGGREGATE(15,6,ROW(MAESTRO!$B$3:$B$1000)/((MAESTRO!$B$3:$B$1000="ASMARTALC")*(UPPER(MAESTRO!$L$3:$L$1000)="CONFIRMADO")),ROWS($A$3:A149))),"")</f>
        <v/>
      </c>
      <c r="P149" s="10" t="str">
        <f ca="1">IFERROR(INDEX(MAESTRO!P:P,_xludf.AGGREGATE(15,6,ROW(MAESTRO!$B$3:$B$1000)/((MAESTRO!$B$3:$B$1000="ASMARTALC")*(UPPER(MAESTRO!$L$3:$L$1000)="CONFIRMADO")),ROWS($A$3:A149))),"")</f>
        <v/>
      </c>
      <c r="Q149" s="10" t="str">
        <f ca="1">IFERROR(INDEX(MAESTRO!Q:Q,_xludf.AGGREGATE(15,6,ROW(MAESTRO!$B$3:$B$1000)/((MAESTRO!$B$3:$B$1000="ASMARTALC")*(UPPER(MAESTRO!$L$3:$L$1000)="CONFIRMADO")),ROWS($A$3:A149))),"")</f>
        <v/>
      </c>
      <c r="R149" s="10" t="str">
        <f ca="1">IFERROR(INDEX(MAESTRO!R:R,_xludf.AGGREGATE(15,6,ROW(MAESTRO!$B$3:$B$1000)/((MAESTRO!$B$3:$B$1000="ASMARTALC")*(UPPER(MAESTRO!$L$3:$L$1000)="CONFIRMADO")),ROWS($A$3:A149))),"")</f>
        <v/>
      </c>
      <c r="S149" s="10" t="str">
        <f ca="1">IFERROR(INDEX(MAESTRO!S:S,_xludf.AGGREGATE(15,6,ROW(MAESTRO!$B$3:$B$1000)/((MAESTRO!$B$3:$B$1000="ASMARTALC")*(UPPER(MAESTRO!$L$3:$L$1000)="CONFIRMADO")),ROWS($A$3:A149))),"")</f>
        <v/>
      </c>
      <c r="T149" s="10" t="str">
        <f ca="1">IFERROR(INDEX(MAESTRO!T:T,_xludf.AGGREGATE(15,6,ROW(MAESTRO!$B$3:$B$1000)/((MAESTRO!$B$3:$B$1000="ASMARTALC")*(UPPER(MAESTRO!$L$3:$L$1000)="CONFIRMADO")),ROWS($A$3:A149))),"")</f>
        <v/>
      </c>
      <c r="U149" s="10" t="str">
        <f ca="1">IFERROR(INDEX(MAESTRO!U:U,_xludf.AGGREGATE(15,6,ROW(MAESTRO!$B$3:$B$1000)/((MAESTRO!$B$3:$B$1000="ASMARTALC")*(UPPER(MAESTRO!$L$3:$L$1000)="CONFIRMADO")),ROWS($A$3:A149))),"")</f>
        <v/>
      </c>
      <c r="V149" s="10" t="str">
        <f ca="1">IFERROR(INDEX(MAESTRO!V:V,_xludf.AGGREGATE(15,6,ROW(MAESTRO!$B$3:$B$1000)/((MAESTRO!$B$3:$B$1000="ASMARTALC")*(UPPER(MAESTRO!$L$3:$L$1000)="CONFIRMADO")),ROWS($A$3:A149))),"")</f>
        <v/>
      </c>
      <c r="W149" s="10" t="str">
        <f ca="1">IFERROR(INDEX(MAESTRO!W:W,_xludf.AGGREGATE(15,6,ROW(MAESTRO!$B$3:$B$1000)/((MAESTRO!$B$3:$B$1000="ASMARTALC")*(UPPER(MAESTRO!$L$3:$L$1000)="CONFIRMADO")),ROWS($A$3:A149))),"")</f>
        <v/>
      </c>
      <c r="X149" s="10" t="str">
        <f ca="1">IFERROR(INDEX(MAESTRO!X:X,_xludf.AGGREGATE(15,6,ROW(MAESTRO!$B$3:$B$1000)/((MAESTRO!$B$3:$B$1000="ASMARTALC")*(UPPER(MAESTRO!$L$3:$L$1000)="CONFIRMADO")),ROWS($A$3:A149))),"")</f>
        <v/>
      </c>
    </row>
    <row r="150" spans="1:24" ht="22.05" customHeight="1">
      <c r="A150" s="13" t="str">
        <f ca="1">IFERROR(INDEX(MAESTRO!A:A,_xludf.AGGREGATE(15,6,ROW(MAESTRO!$B$3:$B$1000)/((MAESTRO!$B$3:$B$1000="ASMARTALC")*(UPPER(MAESTRO!$L$3:$L$1000)="CONFIRMADO")),ROWS($A$3:A150))),"")</f>
        <v/>
      </c>
      <c r="B150" s="13" t="str">
        <f ca="1">IFERROR(INDEX(MAESTRO!B:B,_xludf.AGGREGATE(15,6,ROW(MAESTRO!$B$3:$B$1000)/((MAESTRO!$B$3:$B$1000="ASMARTALC")*(UPPER(MAESTRO!$L$3:$L$1000)="CONFIRMADO")),ROWS($A$3:A150))),"")</f>
        <v/>
      </c>
      <c r="C150" s="13" t="str">
        <f ca="1">IFERROR(INDEX(MAESTRO!C:C,_xludf.AGGREGATE(15,6,ROW(MAESTRO!$B$3:$B$1000)/((MAESTRO!$B$3:$B$1000="ASMARTALC")*(UPPER(MAESTRO!$L$3:$L$1000)="CONFIRMADO")),ROWS($A$3:A150))),"")</f>
        <v/>
      </c>
      <c r="D150" s="13" t="str">
        <f ca="1">IFERROR(INDEX(MAESTRO!D:D,_xludf.AGGREGATE(15,6,ROW(MAESTRO!$B$3:$B$1000)/((MAESTRO!$B$3:$B$1000="ASMARTALC")*(UPPER(MAESTRO!$L$3:$L$1000)="CONFIRMADO")),ROWS($A$3:A150))),"")</f>
        <v/>
      </c>
      <c r="E150" s="13" t="str">
        <f ca="1">IFERROR(INDEX(MAESTRO!E:E,_xludf.AGGREGATE(15,6,ROW(MAESTRO!$B$3:$B$1000)/((MAESTRO!$B$3:$B$1000="ASMARTALC")*(UPPER(MAESTRO!$L$3:$L$1000)="CONFIRMADO")),ROWS($A$3:A150))),"")</f>
        <v/>
      </c>
      <c r="F150" s="13" t="str">
        <f ca="1">IFERROR(INDEX(MAESTRO!F:F,_xludf.AGGREGATE(15,6,ROW(MAESTRO!$B$3:$B$1000)/((MAESTRO!$B$3:$B$1000="ASMARTALC")*(UPPER(MAESTRO!$L$3:$L$1000)="CONFIRMADO")),ROWS($A$3:A150))),"")</f>
        <v/>
      </c>
      <c r="G150" s="13" t="str">
        <f ca="1">IFERROR(INDEX(MAESTRO!G:G,_xludf.AGGREGATE(15,6,ROW(MAESTRO!$B$3:$B$1000)/((MAESTRO!$B$3:$B$1000="ASMARTALC")*(UPPER(MAESTRO!$L$3:$L$1000)="CONFIRMADO")),ROWS($A$3:A150))),"")</f>
        <v/>
      </c>
      <c r="H150" s="13" t="str">
        <f ca="1">IFERROR(INDEX(MAESTRO!H:H,_xludf.AGGREGATE(15,6,ROW(MAESTRO!$B$3:$B$1000)/((MAESTRO!$B$3:$B$1000="ASMARTALC")*(UPPER(MAESTRO!$L$3:$L$1000)="CONFIRMADO")),ROWS($A$3:A150))),"")</f>
        <v/>
      </c>
      <c r="I150" s="13" t="str">
        <f ca="1">IFERROR(INDEX(MAESTRO!I:I,_xludf.AGGREGATE(15,6,ROW(MAESTRO!$B$3:$B$1000)/((MAESTRO!$B$3:$B$1000="ASMARTALC")*(UPPER(MAESTRO!$L$3:$L$1000)="CONFIRMADO")),ROWS($A$3:A150))),"")</f>
        <v/>
      </c>
      <c r="J150" s="13" t="str">
        <f ca="1">IFERROR(INDEX(MAESTRO!J:J,_xludf.AGGREGATE(15,6,ROW(MAESTRO!$B$3:$B$1000)/((MAESTRO!$B$3:$B$1000="ASMARTALC")*(UPPER(MAESTRO!$L$3:$L$1000)="CONFIRMADO")),ROWS($A$3:A150))),"")</f>
        <v/>
      </c>
      <c r="K150" s="13" t="str">
        <f ca="1">IFERROR(INDEX(MAESTRO!K:K,_xludf.AGGREGATE(15,6,ROW(MAESTRO!$B$3:$B$1000)/((MAESTRO!$B$3:$B$1000="ASMARTALC")*(UPPER(MAESTRO!$L$3:$L$1000)="CONFIRMADO")),ROWS($A$3:A150))),"")</f>
        <v/>
      </c>
      <c r="L150" s="13" t="str">
        <f ca="1">IFERROR(INDEX(MAESTRO!L:L,_xludf.AGGREGATE(15,6,ROW(MAESTRO!$B$3:$B$1000)/((MAESTRO!$B$3:$B$1000="ASMARTALC")*(UPPER(MAESTRO!$L$3:$L$1000)="CONFIRMADO")),ROWS($A$3:A150))),"")</f>
        <v/>
      </c>
      <c r="M150" s="13" t="str">
        <f ca="1">IFERROR(INDEX(MAESTRO!M:M,_xludf.AGGREGATE(15,6,ROW(MAESTRO!$B$3:$B$1000)/((MAESTRO!$B$3:$B$1000="ASMARTALC")*(UPPER(MAESTRO!$L$3:$L$1000)="CONFIRMADO")),ROWS($A$3:A150))),"")</f>
        <v/>
      </c>
      <c r="N150" s="13" t="str">
        <f ca="1">IFERROR(INDEX(MAESTRO!N:N,_xludf.AGGREGATE(15,6,ROW(MAESTRO!$B$3:$B$1000)/((MAESTRO!$B$3:$B$1000="ASMARTALC")*(UPPER(MAESTRO!$L$3:$L$1000)="CONFIRMADO")),ROWS($A$3:A150))),"")</f>
        <v/>
      </c>
      <c r="O150" s="13" t="str">
        <f ca="1">IFERROR(INDEX(MAESTRO!O:O,_xludf.AGGREGATE(15,6,ROW(MAESTRO!$B$3:$B$1000)/((MAESTRO!$B$3:$B$1000="ASMARTALC")*(UPPER(MAESTRO!$L$3:$L$1000)="CONFIRMADO")),ROWS($A$3:A150))),"")</f>
        <v/>
      </c>
      <c r="P150" s="13" t="str">
        <f ca="1">IFERROR(INDEX(MAESTRO!P:P,_xludf.AGGREGATE(15,6,ROW(MAESTRO!$B$3:$B$1000)/((MAESTRO!$B$3:$B$1000="ASMARTALC")*(UPPER(MAESTRO!$L$3:$L$1000)="CONFIRMADO")),ROWS($A$3:A150))),"")</f>
        <v/>
      </c>
      <c r="Q150" s="13" t="str">
        <f ca="1">IFERROR(INDEX(MAESTRO!Q:Q,_xludf.AGGREGATE(15,6,ROW(MAESTRO!$B$3:$B$1000)/((MAESTRO!$B$3:$B$1000="ASMARTALC")*(UPPER(MAESTRO!$L$3:$L$1000)="CONFIRMADO")),ROWS($A$3:A150))),"")</f>
        <v/>
      </c>
      <c r="R150" s="13" t="str">
        <f ca="1">IFERROR(INDEX(MAESTRO!R:R,_xludf.AGGREGATE(15,6,ROW(MAESTRO!$B$3:$B$1000)/((MAESTRO!$B$3:$B$1000="ASMARTALC")*(UPPER(MAESTRO!$L$3:$L$1000)="CONFIRMADO")),ROWS($A$3:A150))),"")</f>
        <v/>
      </c>
      <c r="S150" s="13" t="str">
        <f ca="1">IFERROR(INDEX(MAESTRO!S:S,_xludf.AGGREGATE(15,6,ROW(MAESTRO!$B$3:$B$1000)/((MAESTRO!$B$3:$B$1000="ASMARTALC")*(UPPER(MAESTRO!$L$3:$L$1000)="CONFIRMADO")),ROWS($A$3:A150))),"")</f>
        <v/>
      </c>
      <c r="T150" s="13" t="str">
        <f ca="1">IFERROR(INDEX(MAESTRO!T:T,_xludf.AGGREGATE(15,6,ROW(MAESTRO!$B$3:$B$1000)/((MAESTRO!$B$3:$B$1000="ASMARTALC")*(UPPER(MAESTRO!$L$3:$L$1000)="CONFIRMADO")),ROWS($A$3:A150))),"")</f>
        <v/>
      </c>
      <c r="U150" s="13" t="str">
        <f ca="1">IFERROR(INDEX(MAESTRO!U:U,_xludf.AGGREGATE(15,6,ROW(MAESTRO!$B$3:$B$1000)/((MAESTRO!$B$3:$B$1000="ASMARTALC")*(UPPER(MAESTRO!$L$3:$L$1000)="CONFIRMADO")),ROWS($A$3:A150))),"")</f>
        <v/>
      </c>
      <c r="V150" s="13" t="str">
        <f ca="1">IFERROR(INDEX(MAESTRO!V:V,_xludf.AGGREGATE(15,6,ROW(MAESTRO!$B$3:$B$1000)/((MAESTRO!$B$3:$B$1000="ASMARTALC")*(UPPER(MAESTRO!$L$3:$L$1000)="CONFIRMADO")),ROWS($A$3:A150))),"")</f>
        <v/>
      </c>
      <c r="W150" s="13" t="str">
        <f ca="1">IFERROR(INDEX(MAESTRO!W:W,_xludf.AGGREGATE(15,6,ROW(MAESTRO!$B$3:$B$1000)/((MAESTRO!$B$3:$B$1000="ASMARTALC")*(UPPER(MAESTRO!$L$3:$L$1000)="CONFIRMADO")),ROWS($A$3:A150))),"")</f>
        <v/>
      </c>
      <c r="X150" s="13" t="str">
        <f ca="1">IFERROR(INDEX(MAESTRO!X:X,_xludf.AGGREGATE(15,6,ROW(MAESTRO!$B$3:$B$1000)/((MAESTRO!$B$3:$B$1000="ASMARTALC")*(UPPER(MAESTRO!$L$3:$L$1000)="CONFIRMADO")),ROWS($A$3:A150))),"")</f>
        <v/>
      </c>
    </row>
    <row r="151" spans="1:24" ht="22.05" customHeight="1">
      <c r="A151" s="10" t="str">
        <f ca="1">IFERROR(INDEX(MAESTRO!A:A,_xludf.AGGREGATE(15,6,ROW(MAESTRO!$B$3:$B$1000)/((MAESTRO!$B$3:$B$1000="ASMARTALC")*(UPPER(MAESTRO!$L$3:$L$1000)="CONFIRMADO")),ROWS($A$3:A151))),"")</f>
        <v/>
      </c>
      <c r="B151" s="10" t="str">
        <f ca="1">IFERROR(INDEX(MAESTRO!B:B,_xludf.AGGREGATE(15,6,ROW(MAESTRO!$B$3:$B$1000)/((MAESTRO!$B$3:$B$1000="ASMARTALC")*(UPPER(MAESTRO!$L$3:$L$1000)="CONFIRMADO")),ROWS($A$3:A151))),"")</f>
        <v/>
      </c>
      <c r="C151" s="10" t="str">
        <f ca="1">IFERROR(INDEX(MAESTRO!C:C,_xludf.AGGREGATE(15,6,ROW(MAESTRO!$B$3:$B$1000)/((MAESTRO!$B$3:$B$1000="ASMARTALC")*(UPPER(MAESTRO!$L$3:$L$1000)="CONFIRMADO")),ROWS($A$3:A151))),"")</f>
        <v/>
      </c>
      <c r="D151" s="10" t="str">
        <f ca="1">IFERROR(INDEX(MAESTRO!D:D,_xludf.AGGREGATE(15,6,ROW(MAESTRO!$B$3:$B$1000)/((MAESTRO!$B$3:$B$1000="ASMARTALC")*(UPPER(MAESTRO!$L$3:$L$1000)="CONFIRMADO")),ROWS($A$3:A151))),"")</f>
        <v/>
      </c>
      <c r="E151" s="10" t="str">
        <f ca="1">IFERROR(INDEX(MAESTRO!E:E,_xludf.AGGREGATE(15,6,ROW(MAESTRO!$B$3:$B$1000)/((MAESTRO!$B$3:$B$1000="ASMARTALC")*(UPPER(MAESTRO!$L$3:$L$1000)="CONFIRMADO")),ROWS($A$3:A151))),"")</f>
        <v/>
      </c>
      <c r="F151" s="10" t="str">
        <f ca="1">IFERROR(INDEX(MAESTRO!F:F,_xludf.AGGREGATE(15,6,ROW(MAESTRO!$B$3:$B$1000)/((MAESTRO!$B$3:$B$1000="ASMARTALC")*(UPPER(MAESTRO!$L$3:$L$1000)="CONFIRMADO")),ROWS($A$3:A151))),"")</f>
        <v/>
      </c>
      <c r="G151" s="10" t="str">
        <f ca="1">IFERROR(INDEX(MAESTRO!G:G,_xludf.AGGREGATE(15,6,ROW(MAESTRO!$B$3:$B$1000)/((MAESTRO!$B$3:$B$1000="ASMARTALC")*(UPPER(MAESTRO!$L$3:$L$1000)="CONFIRMADO")),ROWS($A$3:A151))),"")</f>
        <v/>
      </c>
      <c r="H151" s="10" t="str">
        <f ca="1">IFERROR(INDEX(MAESTRO!H:H,_xludf.AGGREGATE(15,6,ROW(MAESTRO!$B$3:$B$1000)/((MAESTRO!$B$3:$B$1000="ASMARTALC")*(UPPER(MAESTRO!$L$3:$L$1000)="CONFIRMADO")),ROWS($A$3:A151))),"")</f>
        <v/>
      </c>
      <c r="I151" s="10" t="str">
        <f ca="1">IFERROR(INDEX(MAESTRO!I:I,_xludf.AGGREGATE(15,6,ROW(MAESTRO!$B$3:$B$1000)/((MAESTRO!$B$3:$B$1000="ASMARTALC")*(UPPER(MAESTRO!$L$3:$L$1000)="CONFIRMADO")),ROWS($A$3:A151))),"")</f>
        <v/>
      </c>
      <c r="J151" s="10" t="str">
        <f ca="1">IFERROR(INDEX(MAESTRO!J:J,_xludf.AGGREGATE(15,6,ROW(MAESTRO!$B$3:$B$1000)/((MAESTRO!$B$3:$B$1000="ASMARTALC")*(UPPER(MAESTRO!$L$3:$L$1000)="CONFIRMADO")),ROWS($A$3:A151))),"")</f>
        <v/>
      </c>
      <c r="K151" s="10" t="str">
        <f ca="1">IFERROR(INDEX(MAESTRO!K:K,_xludf.AGGREGATE(15,6,ROW(MAESTRO!$B$3:$B$1000)/((MAESTRO!$B$3:$B$1000="ASMARTALC")*(UPPER(MAESTRO!$L$3:$L$1000)="CONFIRMADO")),ROWS($A$3:A151))),"")</f>
        <v/>
      </c>
      <c r="L151" s="10" t="str">
        <f ca="1">IFERROR(INDEX(MAESTRO!L:L,_xludf.AGGREGATE(15,6,ROW(MAESTRO!$B$3:$B$1000)/((MAESTRO!$B$3:$B$1000="ASMARTALC")*(UPPER(MAESTRO!$L$3:$L$1000)="CONFIRMADO")),ROWS($A$3:A151))),"")</f>
        <v/>
      </c>
      <c r="M151" s="10" t="str">
        <f ca="1">IFERROR(INDEX(MAESTRO!M:M,_xludf.AGGREGATE(15,6,ROW(MAESTRO!$B$3:$B$1000)/((MAESTRO!$B$3:$B$1000="ASMARTALC")*(UPPER(MAESTRO!$L$3:$L$1000)="CONFIRMADO")),ROWS($A$3:A151))),"")</f>
        <v/>
      </c>
      <c r="N151" s="10" t="str">
        <f ca="1">IFERROR(INDEX(MAESTRO!N:N,_xludf.AGGREGATE(15,6,ROW(MAESTRO!$B$3:$B$1000)/((MAESTRO!$B$3:$B$1000="ASMARTALC")*(UPPER(MAESTRO!$L$3:$L$1000)="CONFIRMADO")),ROWS($A$3:A151))),"")</f>
        <v/>
      </c>
      <c r="O151" s="10" t="str">
        <f ca="1">IFERROR(INDEX(MAESTRO!O:O,_xludf.AGGREGATE(15,6,ROW(MAESTRO!$B$3:$B$1000)/((MAESTRO!$B$3:$B$1000="ASMARTALC")*(UPPER(MAESTRO!$L$3:$L$1000)="CONFIRMADO")),ROWS($A$3:A151))),"")</f>
        <v/>
      </c>
      <c r="P151" s="10" t="str">
        <f ca="1">IFERROR(INDEX(MAESTRO!P:P,_xludf.AGGREGATE(15,6,ROW(MAESTRO!$B$3:$B$1000)/((MAESTRO!$B$3:$B$1000="ASMARTALC")*(UPPER(MAESTRO!$L$3:$L$1000)="CONFIRMADO")),ROWS($A$3:A151))),"")</f>
        <v/>
      </c>
      <c r="Q151" s="10" t="str">
        <f ca="1">IFERROR(INDEX(MAESTRO!Q:Q,_xludf.AGGREGATE(15,6,ROW(MAESTRO!$B$3:$B$1000)/((MAESTRO!$B$3:$B$1000="ASMARTALC")*(UPPER(MAESTRO!$L$3:$L$1000)="CONFIRMADO")),ROWS($A$3:A151))),"")</f>
        <v/>
      </c>
      <c r="R151" s="10" t="str">
        <f ca="1">IFERROR(INDEX(MAESTRO!R:R,_xludf.AGGREGATE(15,6,ROW(MAESTRO!$B$3:$B$1000)/((MAESTRO!$B$3:$B$1000="ASMARTALC")*(UPPER(MAESTRO!$L$3:$L$1000)="CONFIRMADO")),ROWS($A$3:A151))),"")</f>
        <v/>
      </c>
      <c r="S151" s="10" t="str">
        <f ca="1">IFERROR(INDEX(MAESTRO!S:S,_xludf.AGGREGATE(15,6,ROW(MAESTRO!$B$3:$B$1000)/((MAESTRO!$B$3:$B$1000="ASMARTALC")*(UPPER(MAESTRO!$L$3:$L$1000)="CONFIRMADO")),ROWS($A$3:A151))),"")</f>
        <v/>
      </c>
      <c r="T151" s="10" t="str">
        <f ca="1">IFERROR(INDEX(MAESTRO!T:T,_xludf.AGGREGATE(15,6,ROW(MAESTRO!$B$3:$B$1000)/((MAESTRO!$B$3:$B$1000="ASMARTALC")*(UPPER(MAESTRO!$L$3:$L$1000)="CONFIRMADO")),ROWS($A$3:A151))),"")</f>
        <v/>
      </c>
      <c r="U151" s="10" t="str">
        <f ca="1">IFERROR(INDEX(MAESTRO!U:U,_xludf.AGGREGATE(15,6,ROW(MAESTRO!$B$3:$B$1000)/((MAESTRO!$B$3:$B$1000="ASMARTALC")*(UPPER(MAESTRO!$L$3:$L$1000)="CONFIRMADO")),ROWS($A$3:A151))),"")</f>
        <v/>
      </c>
      <c r="V151" s="10" t="str">
        <f ca="1">IFERROR(INDEX(MAESTRO!V:V,_xludf.AGGREGATE(15,6,ROW(MAESTRO!$B$3:$B$1000)/((MAESTRO!$B$3:$B$1000="ASMARTALC")*(UPPER(MAESTRO!$L$3:$L$1000)="CONFIRMADO")),ROWS($A$3:A151))),"")</f>
        <v/>
      </c>
      <c r="W151" s="10" t="str">
        <f ca="1">IFERROR(INDEX(MAESTRO!W:W,_xludf.AGGREGATE(15,6,ROW(MAESTRO!$B$3:$B$1000)/((MAESTRO!$B$3:$B$1000="ASMARTALC")*(UPPER(MAESTRO!$L$3:$L$1000)="CONFIRMADO")),ROWS($A$3:A151))),"")</f>
        <v/>
      </c>
      <c r="X151" s="10" t="str">
        <f ca="1">IFERROR(INDEX(MAESTRO!X:X,_xludf.AGGREGATE(15,6,ROW(MAESTRO!$B$3:$B$1000)/((MAESTRO!$B$3:$B$1000="ASMARTALC")*(UPPER(MAESTRO!$L$3:$L$1000)="CONFIRMADO")),ROWS($A$3:A151))),"")</f>
        <v/>
      </c>
    </row>
    <row r="152" spans="1:24" ht="22.05" customHeight="1">
      <c r="A152" s="13" t="str">
        <f ca="1">IFERROR(INDEX(MAESTRO!A:A,_xludf.AGGREGATE(15,6,ROW(MAESTRO!$B$3:$B$1000)/((MAESTRO!$B$3:$B$1000="ASMARTALC")*(UPPER(MAESTRO!$L$3:$L$1000)="CONFIRMADO")),ROWS($A$3:A152))),"")</f>
        <v/>
      </c>
      <c r="B152" s="13" t="str">
        <f ca="1">IFERROR(INDEX(MAESTRO!B:B,_xludf.AGGREGATE(15,6,ROW(MAESTRO!$B$3:$B$1000)/((MAESTRO!$B$3:$B$1000="ASMARTALC")*(UPPER(MAESTRO!$L$3:$L$1000)="CONFIRMADO")),ROWS($A$3:A152))),"")</f>
        <v/>
      </c>
      <c r="C152" s="13" t="str">
        <f ca="1">IFERROR(INDEX(MAESTRO!C:C,_xludf.AGGREGATE(15,6,ROW(MAESTRO!$B$3:$B$1000)/((MAESTRO!$B$3:$B$1000="ASMARTALC")*(UPPER(MAESTRO!$L$3:$L$1000)="CONFIRMADO")),ROWS($A$3:A152))),"")</f>
        <v/>
      </c>
      <c r="D152" s="13" t="str">
        <f ca="1">IFERROR(INDEX(MAESTRO!D:D,_xludf.AGGREGATE(15,6,ROW(MAESTRO!$B$3:$B$1000)/((MAESTRO!$B$3:$B$1000="ASMARTALC")*(UPPER(MAESTRO!$L$3:$L$1000)="CONFIRMADO")),ROWS($A$3:A152))),"")</f>
        <v/>
      </c>
      <c r="E152" s="13" t="str">
        <f ca="1">IFERROR(INDEX(MAESTRO!E:E,_xludf.AGGREGATE(15,6,ROW(MAESTRO!$B$3:$B$1000)/((MAESTRO!$B$3:$B$1000="ASMARTALC")*(UPPER(MAESTRO!$L$3:$L$1000)="CONFIRMADO")),ROWS($A$3:A152))),"")</f>
        <v/>
      </c>
      <c r="F152" s="13" t="str">
        <f ca="1">IFERROR(INDEX(MAESTRO!F:F,_xludf.AGGREGATE(15,6,ROW(MAESTRO!$B$3:$B$1000)/((MAESTRO!$B$3:$B$1000="ASMARTALC")*(UPPER(MAESTRO!$L$3:$L$1000)="CONFIRMADO")),ROWS($A$3:A152))),"")</f>
        <v/>
      </c>
      <c r="G152" s="13" t="str">
        <f ca="1">IFERROR(INDEX(MAESTRO!G:G,_xludf.AGGREGATE(15,6,ROW(MAESTRO!$B$3:$B$1000)/((MAESTRO!$B$3:$B$1000="ASMARTALC")*(UPPER(MAESTRO!$L$3:$L$1000)="CONFIRMADO")),ROWS($A$3:A152))),"")</f>
        <v/>
      </c>
      <c r="H152" s="13" t="str">
        <f ca="1">IFERROR(INDEX(MAESTRO!H:H,_xludf.AGGREGATE(15,6,ROW(MAESTRO!$B$3:$B$1000)/((MAESTRO!$B$3:$B$1000="ASMARTALC")*(UPPER(MAESTRO!$L$3:$L$1000)="CONFIRMADO")),ROWS($A$3:A152))),"")</f>
        <v/>
      </c>
      <c r="I152" s="13" t="str">
        <f ca="1">IFERROR(INDEX(MAESTRO!I:I,_xludf.AGGREGATE(15,6,ROW(MAESTRO!$B$3:$B$1000)/((MAESTRO!$B$3:$B$1000="ASMARTALC")*(UPPER(MAESTRO!$L$3:$L$1000)="CONFIRMADO")),ROWS($A$3:A152))),"")</f>
        <v/>
      </c>
      <c r="J152" s="13" t="str">
        <f ca="1">IFERROR(INDEX(MAESTRO!J:J,_xludf.AGGREGATE(15,6,ROW(MAESTRO!$B$3:$B$1000)/((MAESTRO!$B$3:$B$1000="ASMARTALC")*(UPPER(MAESTRO!$L$3:$L$1000)="CONFIRMADO")),ROWS($A$3:A152))),"")</f>
        <v/>
      </c>
      <c r="K152" s="13" t="str">
        <f ca="1">IFERROR(INDEX(MAESTRO!K:K,_xludf.AGGREGATE(15,6,ROW(MAESTRO!$B$3:$B$1000)/((MAESTRO!$B$3:$B$1000="ASMARTALC")*(UPPER(MAESTRO!$L$3:$L$1000)="CONFIRMADO")),ROWS($A$3:A152))),"")</f>
        <v/>
      </c>
      <c r="L152" s="13" t="str">
        <f ca="1">IFERROR(INDEX(MAESTRO!L:L,_xludf.AGGREGATE(15,6,ROW(MAESTRO!$B$3:$B$1000)/((MAESTRO!$B$3:$B$1000="ASMARTALC")*(UPPER(MAESTRO!$L$3:$L$1000)="CONFIRMADO")),ROWS($A$3:A152))),"")</f>
        <v/>
      </c>
      <c r="M152" s="13" t="str">
        <f ca="1">IFERROR(INDEX(MAESTRO!M:M,_xludf.AGGREGATE(15,6,ROW(MAESTRO!$B$3:$B$1000)/((MAESTRO!$B$3:$B$1000="ASMARTALC")*(UPPER(MAESTRO!$L$3:$L$1000)="CONFIRMADO")),ROWS($A$3:A152))),"")</f>
        <v/>
      </c>
      <c r="N152" s="13" t="str">
        <f ca="1">IFERROR(INDEX(MAESTRO!N:N,_xludf.AGGREGATE(15,6,ROW(MAESTRO!$B$3:$B$1000)/((MAESTRO!$B$3:$B$1000="ASMARTALC")*(UPPER(MAESTRO!$L$3:$L$1000)="CONFIRMADO")),ROWS($A$3:A152))),"")</f>
        <v/>
      </c>
      <c r="O152" s="13" t="str">
        <f ca="1">IFERROR(INDEX(MAESTRO!O:O,_xludf.AGGREGATE(15,6,ROW(MAESTRO!$B$3:$B$1000)/((MAESTRO!$B$3:$B$1000="ASMARTALC")*(UPPER(MAESTRO!$L$3:$L$1000)="CONFIRMADO")),ROWS($A$3:A152))),"")</f>
        <v/>
      </c>
      <c r="P152" s="13" t="str">
        <f ca="1">IFERROR(INDEX(MAESTRO!P:P,_xludf.AGGREGATE(15,6,ROW(MAESTRO!$B$3:$B$1000)/((MAESTRO!$B$3:$B$1000="ASMARTALC")*(UPPER(MAESTRO!$L$3:$L$1000)="CONFIRMADO")),ROWS($A$3:A152))),"")</f>
        <v/>
      </c>
      <c r="Q152" s="13" t="str">
        <f ca="1">IFERROR(INDEX(MAESTRO!Q:Q,_xludf.AGGREGATE(15,6,ROW(MAESTRO!$B$3:$B$1000)/((MAESTRO!$B$3:$B$1000="ASMARTALC")*(UPPER(MAESTRO!$L$3:$L$1000)="CONFIRMADO")),ROWS($A$3:A152))),"")</f>
        <v/>
      </c>
      <c r="R152" s="13" t="str">
        <f ca="1">IFERROR(INDEX(MAESTRO!R:R,_xludf.AGGREGATE(15,6,ROW(MAESTRO!$B$3:$B$1000)/((MAESTRO!$B$3:$B$1000="ASMARTALC")*(UPPER(MAESTRO!$L$3:$L$1000)="CONFIRMADO")),ROWS($A$3:A152))),"")</f>
        <v/>
      </c>
      <c r="S152" s="13" t="str">
        <f ca="1">IFERROR(INDEX(MAESTRO!S:S,_xludf.AGGREGATE(15,6,ROW(MAESTRO!$B$3:$B$1000)/((MAESTRO!$B$3:$B$1000="ASMARTALC")*(UPPER(MAESTRO!$L$3:$L$1000)="CONFIRMADO")),ROWS($A$3:A152))),"")</f>
        <v/>
      </c>
      <c r="T152" s="13" t="str">
        <f ca="1">IFERROR(INDEX(MAESTRO!T:T,_xludf.AGGREGATE(15,6,ROW(MAESTRO!$B$3:$B$1000)/((MAESTRO!$B$3:$B$1000="ASMARTALC")*(UPPER(MAESTRO!$L$3:$L$1000)="CONFIRMADO")),ROWS($A$3:A152))),"")</f>
        <v/>
      </c>
      <c r="U152" s="13" t="str">
        <f ca="1">IFERROR(INDEX(MAESTRO!U:U,_xludf.AGGREGATE(15,6,ROW(MAESTRO!$B$3:$B$1000)/((MAESTRO!$B$3:$B$1000="ASMARTALC")*(UPPER(MAESTRO!$L$3:$L$1000)="CONFIRMADO")),ROWS($A$3:A152))),"")</f>
        <v/>
      </c>
      <c r="V152" s="13" t="str">
        <f ca="1">IFERROR(INDEX(MAESTRO!V:V,_xludf.AGGREGATE(15,6,ROW(MAESTRO!$B$3:$B$1000)/((MAESTRO!$B$3:$B$1000="ASMARTALC")*(UPPER(MAESTRO!$L$3:$L$1000)="CONFIRMADO")),ROWS($A$3:A152))),"")</f>
        <v/>
      </c>
      <c r="W152" s="13" t="str">
        <f ca="1">IFERROR(INDEX(MAESTRO!W:W,_xludf.AGGREGATE(15,6,ROW(MAESTRO!$B$3:$B$1000)/((MAESTRO!$B$3:$B$1000="ASMARTALC")*(UPPER(MAESTRO!$L$3:$L$1000)="CONFIRMADO")),ROWS($A$3:A152))),"")</f>
        <v/>
      </c>
      <c r="X152" s="13" t="str">
        <f ca="1">IFERROR(INDEX(MAESTRO!X:X,_xludf.AGGREGATE(15,6,ROW(MAESTRO!$B$3:$B$1000)/((MAESTRO!$B$3:$B$1000="ASMARTALC")*(UPPER(MAESTRO!$L$3:$L$1000)="CONFIRMADO")),ROWS($A$3:A152))),"")</f>
        <v/>
      </c>
    </row>
    <row r="153" spans="1:24" ht="22.05" customHeight="1">
      <c r="A153" s="10" t="str">
        <f ca="1">IFERROR(INDEX(MAESTRO!A:A,_xludf.AGGREGATE(15,6,ROW(MAESTRO!$B$3:$B$1000)/((MAESTRO!$B$3:$B$1000="ASMARTALC")*(UPPER(MAESTRO!$L$3:$L$1000)="CONFIRMADO")),ROWS($A$3:A153))),"")</f>
        <v/>
      </c>
      <c r="B153" s="10" t="str">
        <f ca="1">IFERROR(INDEX(MAESTRO!B:B,_xludf.AGGREGATE(15,6,ROW(MAESTRO!$B$3:$B$1000)/((MAESTRO!$B$3:$B$1000="ASMARTALC")*(UPPER(MAESTRO!$L$3:$L$1000)="CONFIRMADO")),ROWS($A$3:A153))),"")</f>
        <v/>
      </c>
      <c r="C153" s="10" t="str">
        <f ca="1">IFERROR(INDEX(MAESTRO!C:C,_xludf.AGGREGATE(15,6,ROW(MAESTRO!$B$3:$B$1000)/((MAESTRO!$B$3:$B$1000="ASMARTALC")*(UPPER(MAESTRO!$L$3:$L$1000)="CONFIRMADO")),ROWS($A$3:A153))),"")</f>
        <v/>
      </c>
      <c r="D153" s="10" t="str">
        <f ca="1">IFERROR(INDEX(MAESTRO!D:D,_xludf.AGGREGATE(15,6,ROW(MAESTRO!$B$3:$B$1000)/((MAESTRO!$B$3:$B$1000="ASMARTALC")*(UPPER(MAESTRO!$L$3:$L$1000)="CONFIRMADO")),ROWS($A$3:A153))),"")</f>
        <v/>
      </c>
      <c r="E153" s="10" t="str">
        <f ca="1">IFERROR(INDEX(MAESTRO!E:E,_xludf.AGGREGATE(15,6,ROW(MAESTRO!$B$3:$B$1000)/((MAESTRO!$B$3:$B$1000="ASMARTALC")*(UPPER(MAESTRO!$L$3:$L$1000)="CONFIRMADO")),ROWS($A$3:A153))),"")</f>
        <v/>
      </c>
      <c r="F153" s="10" t="str">
        <f ca="1">IFERROR(INDEX(MAESTRO!F:F,_xludf.AGGREGATE(15,6,ROW(MAESTRO!$B$3:$B$1000)/((MAESTRO!$B$3:$B$1000="ASMARTALC")*(UPPER(MAESTRO!$L$3:$L$1000)="CONFIRMADO")),ROWS($A$3:A153))),"")</f>
        <v/>
      </c>
      <c r="G153" s="10" t="str">
        <f ca="1">IFERROR(INDEX(MAESTRO!G:G,_xludf.AGGREGATE(15,6,ROW(MAESTRO!$B$3:$B$1000)/((MAESTRO!$B$3:$B$1000="ASMARTALC")*(UPPER(MAESTRO!$L$3:$L$1000)="CONFIRMADO")),ROWS($A$3:A153))),"")</f>
        <v/>
      </c>
      <c r="H153" s="10" t="str">
        <f ca="1">IFERROR(INDEX(MAESTRO!H:H,_xludf.AGGREGATE(15,6,ROW(MAESTRO!$B$3:$B$1000)/((MAESTRO!$B$3:$B$1000="ASMARTALC")*(UPPER(MAESTRO!$L$3:$L$1000)="CONFIRMADO")),ROWS($A$3:A153))),"")</f>
        <v/>
      </c>
      <c r="I153" s="10" t="str">
        <f ca="1">IFERROR(INDEX(MAESTRO!I:I,_xludf.AGGREGATE(15,6,ROW(MAESTRO!$B$3:$B$1000)/((MAESTRO!$B$3:$B$1000="ASMARTALC")*(UPPER(MAESTRO!$L$3:$L$1000)="CONFIRMADO")),ROWS($A$3:A153))),"")</f>
        <v/>
      </c>
      <c r="J153" s="10" t="str">
        <f ca="1">IFERROR(INDEX(MAESTRO!J:J,_xludf.AGGREGATE(15,6,ROW(MAESTRO!$B$3:$B$1000)/((MAESTRO!$B$3:$B$1000="ASMARTALC")*(UPPER(MAESTRO!$L$3:$L$1000)="CONFIRMADO")),ROWS($A$3:A153))),"")</f>
        <v/>
      </c>
      <c r="K153" s="10" t="str">
        <f ca="1">IFERROR(INDEX(MAESTRO!K:K,_xludf.AGGREGATE(15,6,ROW(MAESTRO!$B$3:$B$1000)/((MAESTRO!$B$3:$B$1000="ASMARTALC")*(UPPER(MAESTRO!$L$3:$L$1000)="CONFIRMADO")),ROWS($A$3:A153))),"")</f>
        <v/>
      </c>
      <c r="L153" s="10" t="str">
        <f ca="1">IFERROR(INDEX(MAESTRO!L:L,_xludf.AGGREGATE(15,6,ROW(MAESTRO!$B$3:$B$1000)/((MAESTRO!$B$3:$B$1000="ASMARTALC")*(UPPER(MAESTRO!$L$3:$L$1000)="CONFIRMADO")),ROWS($A$3:A153))),"")</f>
        <v/>
      </c>
      <c r="M153" s="10" t="str">
        <f ca="1">IFERROR(INDEX(MAESTRO!M:M,_xludf.AGGREGATE(15,6,ROW(MAESTRO!$B$3:$B$1000)/((MAESTRO!$B$3:$B$1000="ASMARTALC")*(UPPER(MAESTRO!$L$3:$L$1000)="CONFIRMADO")),ROWS($A$3:A153))),"")</f>
        <v/>
      </c>
      <c r="N153" s="10" t="str">
        <f ca="1">IFERROR(INDEX(MAESTRO!N:N,_xludf.AGGREGATE(15,6,ROW(MAESTRO!$B$3:$B$1000)/((MAESTRO!$B$3:$B$1000="ASMARTALC")*(UPPER(MAESTRO!$L$3:$L$1000)="CONFIRMADO")),ROWS($A$3:A153))),"")</f>
        <v/>
      </c>
      <c r="O153" s="10" t="str">
        <f ca="1">IFERROR(INDEX(MAESTRO!O:O,_xludf.AGGREGATE(15,6,ROW(MAESTRO!$B$3:$B$1000)/((MAESTRO!$B$3:$B$1000="ASMARTALC")*(UPPER(MAESTRO!$L$3:$L$1000)="CONFIRMADO")),ROWS($A$3:A153))),"")</f>
        <v/>
      </c>
      <c r="P153" s="10" t="str">
        <f ca="1">IFERROR(INDEX(MAESTRO!P:P,_xludf.AGGREGATE(15,6,ROW(MAESTRO!$B$3:$B$1000)/((MAESTRO!$B$3:$B$1000="ASMARTALC")*(UPPER(MAESTRO!$L$3:$L$1000)="CONFIRMADO")),ROWS($A$3:A153))),"")</f>
        <v/>
      </c>
      <c r="Q153" s="10" t="str">
        <f ca="1">IFERROR(INDEX(MAESTRO!Q:Q,_xludf.AGGREGATE(15,6,ROW(MAESTRO!$B$3:$B$1000)/((MAESTRO!$B$3:$B$1000="ASMARTALC")*(UPPER(MAESTRO!$L$3:$L$1000)="CONFIRMADO")),ROWS($A$3:A153))),"")</f>
        <v/>
      </c>
      <c r="R153" s="10" t="str">
        <f ca="1">IFERROR(INDEX(MAESTRO!R:R,_xludf.AGGREGATE(15,6,ROW(MAESTRO!$B$3:$B$1000)/((MAESTRO!$B$3:$B$1000="ASMARTALC")*(UPPER(MAESTRO!$L$3:$L$1000)="CONFIRMADO")),ROWS($A$3:A153))),"")</f>
        <v/>
      </c>
      <c r="S153" s="10" t="str">
        <f ca="1">IFERROR(INDEX(MAESTRO!S:S,_xludf.AGGREGATE(15,6,ROW(MAESTRO!$B$3:$B$1000)/((MAESTRO!$B$3:$B$1000="ASMARTALC")*(UPPER(MAESTRO!$L$3:$L$1000)="CONFIRMADO")),ROWS($A$3:A153))),"")</f>
        <v/>
      </c>
      <c r="T153" s="10" t="str">
        <f ca="1">IFERROR(INDEX(MAESTRO!T:T,_xludf.AGGREGATE(15,6,ROW(MAESTRO!$B$3:$B$1000)/((MAESTRO!$B$3:$B$1000="ASMARTALC")*(UPPER(MAESTRO!$L$3:$L$1000)="CONFIRMADO")),ROWS($A$3:A153))),"")</f>
        <v/>
      </c>
      <c r="U153" s="10" t="str">
        <f ca="1">IFERROR(INDEX(MAESTRO!U:U,_xludf.AGGREGATE(15,6,ROW(MAESTRO!$B$3:$B$1000)/((MAESTRO!$B$3:$B$1000="ASMARTALC")*(UPPER(MAESTRO!$L$3:$L$1000)="CONFIRMADO")),ROWS($A$3:A153))),"")</f>
        <v/>
      </c>
      <c r="V153" s="10" t="str">
        <f ca="1">IFERROR(INDEX(MAESTRO!V:V,_xludf.AGGREGATE(15,6,ROW(MAESTRO!$B$3:$B$1000)/((MAESTRO!$B$3:$B$1000="ASMARTALC")*(UPPER(MAESTRO!$L$3:$L$1000)="CONFIRMADO")),ROWS($A$3:A153))),"")</f>
        <v/>
      </c>
      <c r="W153" s="10" t="str">
        <f ca="1">IFERROR(INDEX(MAESTRO!W:W,_xludf.AGGREGATE(15,6,ROW(MAESTRO!$B$3:$B$1000)/((MAESTRO!$B$3:$B$1000="ASMARTALC")*(UPPER(MAESTRO!$L$3:$L$1000)="CONFIRMADO")),ROWS($A$3:A153))),"")</f>
        <v/>
      </c>
      <c r="X153" s="10" t="str">
        <f ca="1">IFERROR(INDEX(MAESTRO!X:X,_xludf.AGGREGATE(15,6,ROW(MAESTRO!$B$3:$B$1000)/((MAESTRO!$B$3:$B$1000="ASMARTALC")*(UPPER(MAESTRO!$L$3:$L$1000)="CONFIRMADO")),ROWS($A$3:A153))),"")</f>
        <v/>
      </c>
    </row>
    <row r="154" spans="1:24" ht="22.05" customHeight="1">
      <c r="A154" s="13" t="str">
        <f ca="1">IFERROR(INDEX(MAESTRO!A:A,_xludf.AGGREGATE(15,6,ROW(MAESTRO!$B$3:$B$1000)/((MAESTRO!$B$3:$B$1000="ASMARTALC")*(UPPER(MAESTRO!$L$3:$L$1000)="CONFIRMADO")),ROWS($A$3:A154))),"")</f>
        <v/>
      </c>
      <c r="B154" s="13" t="str">
        <f ca="1">IFERROR(INDEX(MAESTRO!B:B,_xludf.AGGREGATE(15,6,ROW(MAESTRO!$B$3:$B$1000)/((MAESTRO!$B$3:$B$1000="ASMARTALC")*(UPPER(MAESTRO!$L$3:$L$1000)="CONFIRMADO")),ROWS($A$3:A154))),"")</f>
        <v/>
      </c>
      <c r="C154" s="13" t="str">
        <f ca="1">IFERROR(INDEX(MAESTRO!C:C,_xludf.AGGREGATE(15,6,ROW(MAESTRO!$B$3:$B$1000)/((MAESTRO!$B$3:$B$1000="ASMARTALC")*(UPPER(MAESTRO!$L$3:$L$1000)="CONFIRMADO")),ROWS($A$3:A154))),"")</f>
        <v/>
      </c>
      <c r="D154" s="13" t="str">
        <f ca="1">IFERROR(INDEX(MAESTRO!D:D,_xludf.AGGREGATE(15,6,ROW(MAESTRO!$B$3:$B$1000)/((MAESTRO!$B$3:$B$1000="ASMARTALC")*(UPPER(MAESTRO!$L$3:$L$1000)="CONFIRMADO")),ROWS($A$3:A154))),"")</f>
        <v/>
      </c>
      <c r="E154" s="13" t="str">
        <f ca="1">IFERROR(INDEX(MAESTRO!E:E,_xludf.AGGREGATE(15,6,ROW(MAESTRO!$B$3:$B$1000)/((MAESTRO!$B$3:$B$1000="ASMARTALC")*(UPPER(MAESTRO!$L$3:$L$1000)="CONFIRMADO")),ROWS($A$3:A154))),"")</f>
        <v/>
      </c>
      <c r="F154" s="13" t="str">
        <f ca="1">IFERROR(INDEX(MAESTRO!F:F,_xludf.AGGREGATE(15,6,ROW(MAESTRO!$B$3:$B$1000)/((MAESTRO!$B$3:$B$1000="ASMARTALC")*(UPPER(MAESTRO!$L$3:$L$1000)="CONFIRMADO")),ROWS($A$3:A154))),"")</f>
        <v/>
      </c>
      <c r="G154" s="13" t="str">
        <f ca="1">IFERROR(INDEX(MAESTRO!G:G,_xludf.AGGREGATE(15,6,ROW(MAESTRO!$B$3:$B$1000)/((MAESTRO!$B$3:$B$1000="ASMARTALC")*(UPPER(MAESTRO!$L$3:$L$1000)="CONFIRMADO")),ROWS($A$3:A154))),"")</f>
        <v/>
      </c>
      <c r="H154" s="13" t="str">
        <f ca="1">IFERROR(INDEX(MAESTRO!H:H,_xludf.AGGREGATE(15,6,ROW(MAESTRO!$B$3:$B$1000)/((MAESTRO!$B$3:$B$1000="ASMARTALC")*(UPPER(MAESTRO!$L$3:$L$1000)="CONFIRMADO")),ROWS($A$3:A154))),"")</f>
        <v/>
      </c>
      <c r="I154" s="13" t="str">
        <f ca="1">IFERROR(INDEX(MAESTRO!I:I,_xludf.AGGREGATE(15,6,ROW(MAESTRO!$B$3:$B$1000)/((MAESTRO!$B$3:$B$1000="ASMARTALC")*(UPPER(MAESTRO!$L$3:$L$1000)="CONFIRMADO")),ROWS($A$3:A154))),"")</f>
        <v/>
      </c>
      <c r="J154" s="13" t="str">
        <f ca="1">IFERROR(INDEX(MAESTRO!J:J,_xludf.AGGREGATE(15,6,ROW(MAESTRO!$B$3:$B$1000)/((MAESTRO!$B$3:$B$1000="ASMARTALC")*(UPPER(MAESTRO!$L$3:$L$1000)="CONFIRMADO")),ROWS($A$3:A154))),"")</f>
        <v/>
      </c>
      <c r="K154" s="13" t="str">
        <f ca="1">IFERROR(INDEX(MAESTRO!K:K,_xludf.AGGREGATE(15,6,ROW(MAESTRO!$B$3:$B$1000)/((MAESTRO!$B$3:$B$1000="ASMARTALC")*(UPPER(MAESTRO!$L$3:$L$1000)="CONFIRMADO")),ROWS($A$3:A154))),"")</f>
        <v/>
      </c>
      <c r="L154" s="13" t="str">
        <f ca="1">IFERROR(INDEX(MAESTRO!L:L,_xludf.AGGREGATE(15,6,ROW(MAESTRO!$B$3:$B$1000)/((MAESTRO!$B$3:$B$1000="ASMARTALC")*(UPPER(MAESTRO!$L$3:$L$1000)="CONFIRMADO")),ROWS($A$3:A154))),"")</f>
        <v/>
      </c>
      <c r="M154" s="13" t="str">
        <f ca="1">IFERROR(INDEX(MAESTRO!M:M,_xludf.AGGREGATE(15,6,ROW(MAESTRO!$B$3:$B$1000)/((MAESTRO!$B$3:$B$1000="ASMARTALC")*(UPPER(MAESTRO!$L$3:$L$1000)="CONFIRMADO")),ROWS($A$3:A154))),"")</f>
        <v/>
      </c>
      <c r="N154" s="13" t="str">
        <f ca="1">IFERROR(INDEX(MAESTRO!N:N,_xludf.AGGREGATE(15,6,ROW(MAESTRO!$B$3:$B$1000)/((MAESTRO!$B$3:$B$1000="ASMARTALC")*(UPPER(MAESTRO!$L$3:$L$1000)="CONFIRMADO")),ROWS($A$3:A154))),"")</f>
        <v/>
      </c>
      <c r="O154" s="13" t="str">
        <f ca="1">IFERROR(INDEX(MAESTRO!O:O,_xludf.AGGREGATE(15,6,ROW(MAESTRO!$B$3:$B$1000)/((MAESTRO!$B$3:$B$1000="ASMARTALC")*(UPPER(MAESTRO!$L$3:$L$1000)="CONFIRMADO")),ROWS($A$3:A154))),"")</f>
        <v/>
      </c>
      <c r="P154" s="13" t="str">
        <f ca="1">IFERROR(INDEX(MAESTRO!P:P,_xludf.AGGREGATE(15,6,ROW(MAESTRO!$B$3:$B$1000)/((MAESTRO!$B$3:$B$1000="ASMARTALC")*(UPPER(MAESTRO!$L$3:$L$1000)="CONFIRMADO")),ROWS($A$3:A154))),"")</f>
        <v/>
      </c>
      <c r="Q154" s="13" t="str">
        <f ca="1">IFERROR(INDEX(MAESTRO!Q:Q,_xludf.AGGREGATE(15,6,ROW(MAESTRO!$B$3:$B$1000)/((MAESTRO!$B$3:$B$1000="ASMARTALC")*(UPPER(MAESTRO!$L$3:$L$1000)="CONFIRMADO")),ROWS($A$3:A154))),"")</f>
        <v/>
      </c>
      <c r="R154" s="13" t="str">
        <f ca="1">IFERROR(INDEX(MAESTRO!R:R,_xludf.AGGREGATE(15,6,ROW(MAESTRO!$B$3:$B$1000)/((MAESTRO!$B$3:$B$1000="ASMARTALC")*(UPPER(MAESTRO!$L$3:$L$1000)="CONFIRMADO")),ROWS($A$3:A154))),"")</f>
        <v/>
      </c>
      <c r="S154" s="13" t="str">
        <f ca="1">IFERROR(INDEX(MAESTRO!S:S,_xludf.AGGREGATE(15,6,ROW(MAESTRO!$B$3:$B$1000)/((MAESTRO!$B$3:$B$1000="ASMARTALC")*(UPPER(MAESTRO!$L$3:$L$1000)="CONFIRMADO")),ROWS($A$3:A154))),"")</f>
        <v/>
      </c>
      <c r="T154" s="13" t="str">
        <f ca="1">IFERROR(INDEX(MAESTRO!T:T,_xludf.AGGREGATE(15,6,ROW(MAESTRO!$B$3:$B$1000)/((MAESTRO!$B$3:$B$1000="ASMARTALC")*(UPPER(MAESTRO!$L$3:$L$1000)="CONFIRMADO")),ROWS($A$3:A154))),"")</f>
        <v/>
      </c>
      <c r="U154" s="13" t="str">
        <f ca="1">IFERROR(INDEX(MAESTRO!U:U,_xludf.AGGREGATE(15,6,ROW(MAESTRO!$B$3:$B$1000)/((MAESTRO!$B$3:$B$1000="ASMARTALC")*(UPPER(MAESTRO!$L$3:$L$1000)="CONFIRMADO")),ROWS($A$3:A154))),"")</f>
        <v/>
      </c>
      <c r="V154" s="13" t="str">
        <f ca="1">IFERROR(INDEX(MAESTRO!V:V,_xludf.AGGREGATE(15,6,ROW(MAESTRO!$B$3:$B$1000)/((MAESTRO!$B$3:$B$1000="ASMARTALC")*(UPPER(MAESTRO!$L$3:$L$1000)="CONFIRMADO")),ROWS($A$3:A154))),"")</f>
        <v/>
      </c>
      <c r="W154" s="13" t="str">
        <f ca="1">IFERROR(INDEX(MAESTRO!W:W,_xludf.AGGREGATE(15,6,ROW(MAESTRO!$B$3:$B$1000)/((MAESTRO!$B$3:$B$1000="ASMARTALC")*(UPPER(MAESTRO!$L$3:$L$1000)="CONFIRMADO")),ROWS($A$3:A154))),"")</f>
        <v/>
      </c>
      <c r="X154" s="13" t="str">
        <f ca="1">IFERROR(INDEX(MAESTRO!X:X,_xludf.AGGREGATE(15,6,ROW(MAESTRO!$B$3:$B$1000)/((MAESTRO!$B$3:$B$1000="ASMARTALC")*(UPPER(MAESTRO!$L$3:$L$1000)="CONFIRMADO")),ROWS($A$3:A154))),"")</f>
        <v/>
      </c>
    </row>
    <row r="155" spans="1:24" ht="22.05" customHeight="1">
      <c r="A155" s="10" t="str">
        <f ca="1">IFERROR(INDEX(MAESTRO!A:A,_xludf.AGGREGATE(15,6,ROW(MAESTRO!$B$3:$B$1000)/((MAESTRO!$B$3:$B$1000="ASMARTALC")*(UPPER(MAESTRO!$L$3:$L$1000)="CONFIRMADO")),ROWS($A$3:A155))),"")</f>
        <v/>
      </c>
      <c r="B155" s="10" t="str">
        <f ca="1">IFERROR(INDEX(MAESTRO!B:B,_xludf.AGGREGATE(15,6,ROW(MAESTRO!$B$3:$B$1000)/((MAESTRO!$B$3:$B$1000="ASMARTALC")*(UPPER(MAESTRO!$L$3:$L$1000)="CONFIRMADO")),ROWS($A$3:A155))),"")</f>
        <v/>
      </c>
      <c r="C155" s="10" t="str">
        <f ca="1">IFERROR(INDEX(MAESTRO!C:C,_xludf.AGGREGATE(15,6,ROW(MAESTRO!$B$3:$B$1000)/((MAESTRO!$B$3:$B$1000="ASMARTALC")*(UPPER(MAESTRO!$L$3:$L$1000)="CONFIRMADO")),ROWS($A$3:A155))),"")</f>
        <v/>
      </c>
      <c r="D155" s="10" t="str">
        <f ca="1">IFERROR(INDEX(MAESTRO!D:D,_xludf.AGGREGATE(15,6,ROW(MAESTRO!$B$3:$B$1000)/((MAESTRO!$B$3:$B$1000="ASMARTALC")*(UPPER(MAESTRO!$L$3:$L$1000)="CONFIRMADO")),ROWS($A$3:A155))),"")</f>
        <v/>
      </c>
      <c r="E155" s="10" t="str">
        <f ca="1">IFERROR(INDEX(MAESTRO!E:E,_xludf.AGGREGATE(15,6,ROW(MAESTRO!$B$3:$B$1000)/((MAESTRO!$B$3:$B$1000="ASMARTALC")*(UPPER(MAESTRO!$L$3:$L$1000)="CONFIRMADO")),ROWS($A$3:A155))),"")</f>
        <v/>
      </c>
      <c r="F155" s="10" t="str">
        <f ca="1">IFERROR(INDEX(MAESTRO!F:F,_xludf.AGGREGATE(15,6,ROW(MAESTRO!$B$3:$B$1000)/((MAESTRO!$B$3:$B$1000="ASMARTALC")*(UPPER(MAESTRO!$L$3:$L$1000)="CONFIRMADO")),ROWS($A$3:A155))),"")</f>
        <v/>
      </c>
      <c r="G155" s="10" t="str">
        <f ca="1">IFERROR(INDEX(MAESTRO!G:G,_xludf.AGGREGATE(15,6,ROW(MAESTRO!$B$3:$B$1000)/((MAESTRO!$B$3:$B$1000="ASMARTALC")*(UPPER(MAESTRO!$L$3:$L$1000)="CONFIRMADO")),ROWS($A$3:A155))),"")</f>
        <v/>
      </c>
      <c r="H155" s="10" t="str">
        <f ca="1">IFERROR(INDEX(MAESTRO!H:H,_xludf.AGGREGATE(15,6,ROW(MAESTRO!$B$3:$B$1000)/((MAESTRO!$B$3:$B$1000="ASMARTALC")*(UPPER(MAESTRO!$L$3:$L$1000)="CONFIRMADO")),ROWS($A$3:A155))),"")</f>
        <v/>
      </c>
      <c r="I155" s="10" t="str">
        <f ca="1">IFERROR(INDEX(MAESTRO!I:I,_xludf.AGGREGATE(15,6,ROW(MAESTRO!$B$3:$B$1000)/((MAESTRO!$B$3:$B$1000="ASMARTALC")*(UPPER(MAESTRO!$L$3:$L$1000)="CONFIRMADO")),ROWS($A$3:A155))),"")</f>
        <v/>
      </c>
      <c r="J155" s="10" t="str">
        <f ca="1">IFERROR(INDEX(MAESTRO!J:J,_xludf.AGGREGATE(15,6,ROW(MAESTRO!$B$3:$B$1000)/((MAESTRO!$B$3:$B$1000="ASMARTALC")*(UPPER(MAESTRO!$L$3:$L$1000)="CONFIRMADO")),ROWS($A$3:A155))),"")</f>
        <v/>
      </c>
      <c r="K155" s="10" t="str">
        <f ca="1">IFERROR(INDEX(MAESTRO!K:K,_xludf.AGGREGATE(15,6,ROW(MAESTRO!$B$3:$B$1000)/((MAESTRO!$B$3:$B$1000="ASMARTALC")*(UPPER(MAESTRO!$L$3:$L$1000)="CONFIRMADO")),ROWS($A$3:A155))),"")</f>
        <v/>
      </c>
      <c r="L155" s="10" t="str">
        <f ca="1">IFERROR(INDEX(MAESTRO!L:L,_xludf.AGGREGATE(15,6,ROW(MAESTRO!$B$3:$B$1000)/((MAESTRO!$B$3:$B$1000="ASMARTALC")*(UPPER(MAESTRO!$L$3:$L$1000)="CONFIRMADO")),ROWS($A$3:A155))),"")</f>
        <v/>
      </c>
      <c r="M155" s="10" t="str">
        <f ca="1">IFERROR(INDEX(MAESTRO!M:M,_xludf.AGGREGATE(15,6,ROW(MAESTRO!$B$3:$B$1000)/((MAESTRO!$B$3:$B$1000="ASMARTALC")*(UPPER(MAESTRO!$L$3:$L$1000)="CONFIRMADO")),ROWS($A$3:A155))),"")</f>
        <v/>
      </c>
      <c r="N155" s="10" t="str">
        <f ca="1">IFERROR(INDEX(MAESTRO!N:N,_xludf.AGGREGATE(15,6,ROW(MAESTRO!$B$3:$B$1000)/((MAESTRO!$B$3:$B$1000="ASMARTALC")*(UPPER(MAESTRO!$L$3:$L$1000)="CONFIRMADO")),ROWS($A$3:A155))),"")</f>
        <v/>
      </c>
      <c r="O155" s="10" t="str">
        <f ca="1">IFERROR(INDEX(MAESTRO!O:O,_xludf.AGGREGATE(15,6,ROW(MAESTRO!$B$3:$B$1000)/((MAESTRO!$B$3:$B$1000="ASMARTALC")*(UPPER(MAESTRO!$L$3:$L$1000)="CONFIRMADO")),ROWS($A$3:A155))),"")</f>
        <v/>
      </c>
      <c r="P155" s="10" t="str">
        <f ca="1">IFERROR(INDEX(MAESTRO!P:P,_xludf.AGGREGATE(15,6,ROW(MAESTRO!$B$3:$B$1000)/((MAESTRO!$B$3:$B$1000="ASMARTALC")*(UPPER(MAESTRO!$L$3:$L$1000)="CONFIRMADO")),ROWS($A$3:A155))),"")</f>
        <v/>
      </c>
      <c r="Q155" s="10" t="str">
        <f ca="1">IFERROR(INDEX(MAESTRO!Q:Q,_xludf.AGGREGATE(15,6,ROW(MAESTRO!$B$3:$B$1000)/((MAESTRO!$B$3:$B$1000="ASMARTALC")*(UPPER(MAESTRO!$L$3:$L$1000)="CONFIRMADO")),ROWS($A$3:A155))),"")</f>
        <v/>
      </c>
      <c r="R155" s="10" t="str">
        <f ca="1">IFERROR(INDEX(MAESTRO!R:R,_xludf.AGGREGATE(15,6,ROW(MAESTRO!$B$3:$B$1000)/((MAESTRO!$B$3:$B$1000="ASMARTALC")*(UPPER(MAESTRO!$L$3:$L$1000)="CONFIRMADO")),ROWS($A$3:A155))),"")</f>
        <v/>
      </c>
      <c r="S155" s="10" t="str">
        <f ca="1">IFERROR(INDEX(MAESTRO!S:S,_xludf.AGGREGATE(15,6,ROW(MAESTRO!$B$3:$B$1000)/((MAESTRO!$B$3:$B$1000="ASMARTALC")*(UPPER(MAESTRO!$L$3:$L$1000)="CONFIRMADO")),ROWS($A$3:A155))),"")</f>
        <v/>
      </c>
      <c r="T155" s="10" t="str">
        <f ca="1">IFERROR(INDEX(MAESTRO!T:T,_xludf.AGGREGATE(15,6,ROW(MAESTRO!$B$3:$B$1000)/((MAESTRO!$B$3:$B$1000="ASMARTALC")*(UPPER(MAESTRO!$L$3:$L$1000)="CONFIRMADO")),ROWS($A$3:A155))),"")</f>
        <v/>
      </c>
      <c r="U155" s="10" t="str">
        <f ca="1">IFERROR(INDEX(MAESTRO!U:U,_xludf.AGGREGATE(15,6,ROW(MAESTRO!$B$3:$B$1000)/((MAESTRO!$B$3:$B$1000="ASMARTALC")*(UPPER(MAESTRO!$L$3:$L$1000)="CONFIRMADO")),ROWS($A$3:A155))),"")</f>
        <v/>
      </c>
      <c r="V155" s="10" t="str">
        <f ca="1">IFERROR(INDEX(MAESTRO!V:V,_xludf.AGGREGATE(15,6,ROW(MAESTRO!$B$3:$B$1000)/((MAESTRO!$B$3:$B$1000="ASMARTALC")*(UPPER(MAESTRO!$L$3:$L$1000)="CONFIRMADO")),ROWS($A$3:A155))),"")</f>
        <v/>
      </c>
      <c r="W155" s="10" t="str">
        <f ca="1">IFERROR(INDEX(MAESTRO!W:W,_xludf.AGGREGATE(15,6,ROW(MAESTRO!$B$3:$B$1000)/((MAESTRO!$B$3:$B$1000="ASMARTALC")*(UPPER(MAESTRO!$L$3:$L$1000)="CONFIRMADO")),ROWS($A$3:A155))),"")</f>
        <v/>
      </c>
      <c r="X155" s="10" t="str">
        <f ca="1">IFERROR(INDEX(MAESTRO!X:X,_xludf.AGGREGATE(15,6,ROW(MAESTRO!$B$3:$B$1000)/((MAESTRO!$B$3:$B$1000="ASMARTALC")*(UPPER(MAESTRO!$L$3:$L$1000)="CONFIRMADO")),ROWS($A$3:A155))),"")</f>
        <v/>
      </c>
    </row>
    <row r="156" spans="1:24" ht="22.05" customHeight="1">
      <c r="A156" s="13" t="str">
        <f ca="1">IFERROR(INDEX(MAESTRO!A:A,_xludf.AGGREGATE(15,6,ROW(MAESTRO!$B$3:$B$1000)/((MAESTRO!$B$3:$B$1000="ASMARTALC")*(UPPER(MAESTRO!$L$3:$L$1000)="CONFIRMADO")),ROWS($A$3:A156))),"")</f>
        <v/>
      </c>
      <c r="B156" s="13" t="str">
        <f ca="1">IFERROR(INDEX(MAESTRO!B:B,_xludf.AGGREGATE(15,6,ROW(MAESTRO!$B$3:$B$1000)/((MAESTRO!$B$3:$B$1000="ASMARTALC")*(UPPER(MAESTRO!$L$3:$L$1000)="CONFIRMADO")),ROWS($A$3:A156))),"")</f>
        <v/>
      </c>
      <c r="C156" s="13" t="str">
        <f ca="1">IFERROR(INDEX(MAESTRO!C:C,_xludf.AGGREGATE(15,6,ROW(MAESTRO!$B$3:$B$1000)/((MAESTRO!$B$3:$B$1000="ASMARTALC")*(UPPER(MAESTRO!$L$3:$L$1000)="CONFIRMADO")),ROWS($A$3:A156))),"")</f>
        <v/>
      </c>
      <c r="D156" s="13" t="str">
        <f ca="1">IFERROR(INDEX(MAESTRO!D:D,_xludf.AGGREGATE(15,6,ROW(MAESTRO!$B$3:$B$1000)/((MAESTRO!$B$3:$B$1000="ASMARTALC")*(UPPER(MAESTRO!$L$3:$L$1000)="CONFIRMADO")),ROWS($A$3:A156))),"")</f>
        <v/>
      </c>
      <c r="E156" s="13" t="str">
        <f ca="1">IFERROR(INDEX(MAESTRO!E:E,_xludf.AGGREGATE(15,6,ROW(MAESTRO!$B$3:$B$1000)/((MAESTRO!$B$3:$B$1000="ASMARTALC")*(UPPER(MAESTRO!$L$3:$L$1000)="CONFIRMADO")),ROWS($A$3:A156))),"")</f>
        <v/>
      </c>
      <c r="F156" s="13" t="str">
        <f ca="1">IFERROR(INDEX(MAESTRO!F:F,_xludf.AGGREGATE(15,6,ROW(MAESTRO!$B$3:$B$1000)/((MAESTRO!$B$3:$B$1000="ASMARTALC")*(UPPER(MAESTRO!$L$3:$L$1000)="CONFIRMADO")),ROWS($A$3:A156))),"")</f>
        <v/>
      </c>
      <c r="G156" s="13" t="str">
        <f ca="1">IFERROR(INDEX(MAESTRO!G:G,_xludf.AGGREGATE(15,6,ROW(MAESTRO!$B$3:$B$1000)/((MAESTRO!$B$3:$B$1000="ASMARTALC")*(UPPER(MAESTRO!$L$3:$L$1000)="CONFIRMADO")),ROWS($A$3:A156))),"")</f>
        <v/>
      </c>
      <c r="H156" s="13" t="str">
        <f ca="1">IFERROR(INDEX(MAESTRO!H:H,_xludf.AGGREGATE(15,6,ROW(MAESTRO!$B$3:$B$1000)/((MAESTRO!$B$3:$B$1000="ASMARTALC")*(UPPER(MAESTRO!$L$3:$L$1000)="CONFIRMADO")),ROWS($A$3:A156))),"")</f>
        <v/>
      </c>
      <c r="I156" s="13" t="str">
        <f ca="1">IFERROR(INDEX(MAESTRO!I:I,_xludf.AGGREGATE(15,6,ROW(MAESTRO!$B$3:$B$1000)/((MAESTRO!$B$3:$B$1000="ASMARTALC")*(UPPER(MAESTRO!$L$3:$L$1000)="CONFIRMADO")),ROWS($A$3:A156))),"")</f>
        <v/>
      </c>
      <c r="J156" s="13" t="str">
        <f ca="1">IFERROR(INDEX(MAESTRO!J:J,_xludf.AGGREGATE(15,6,ROW(MAESTRO!$B$3:$B$1000)/((MAESTRO!$B$3:$B$1000="ASMARTALC")*(UPPER(MAESTRO!$L$3:$L$1000)="CONFIRMADO")),ROWS($A$3:A156))),"")</f>
        <v/>
      </c>
      <c r="K156" s="13" t="str">
        <f ca="1">IFERROR(INDEX(MAESTRO!K:K,_xludf.AGGREGATE(15,6,ROW(MAESTRO!$B$3:$B$1000)/((MAESTRO!$B$3:$B$1000="ASMARTALC")*(UPPER(MAESTRO!$L$3:$L$1000)="CONFIRMADO")),ROWS($A$3:A156))),"")</f>
        <v/>
      </c>
      <c r="L156" s="13" t="str">
        <f ca="1">IFERROR(INDEX(MAESTRO!L:L,_xludf.AGGREGATE(15,6,ROW(MAESTRO!$B$3:$B$1000)/((MAESTRO!$B$3:$B$1000="ASMARTALC")*(UPPER(MAESTRO!$L$3:$L$1000)="CONFIRMADO")),ROWS($A$3:A156))),"")</f>
        <v/>
      </c>
      <c r="M156" s="13" t="str">
        <f ca="1">IFERROR(INDEX(MAESTRO!M:M,_xludf.AGGREGATE(15,6,ROW(MAESTRO!$B$3:$B$1000)/((MAESTRO!$B$3:$B$1000="ASMARTALC")*(UPPER(MAESTRO!$L$3:$L$1000)="CONFIRMADO")),ROWS($A$3:A156))),"")</f>
        <v/>
      </c>
      <c r="N156" s="13" t="str">
        <f ca="1">IFERROR(INDEX(MAESTRO!N:N,_xludf.AGGREGATE(15,6,ROW(MAESTRO!$B$3:$B$1000)/((MAESTRO!$B$3:$B$1000="ASMARTALC")*(UPPER(MAESTRO!$L$3:$L$1000)="CONFIRMADO")),ROWS($A$3:A156))),"")</f>
        <v/>
      </c>
      <c r="O156" s="13" t="str">
        <f ca="1">IFERROR(INDEX(MAESTRO!O:O,_xludf.AGGREGATE(15,6,ROW(MAESTRO!$B$3:$B$1000)/((MAESTRO!$B$3:$B$1000="ASMARTALC")*(UPPER(MAESTRO!$L$3:$L$1000)="CONFIRMADO")),ROWS($A$3:A156))),"")</f>
        <v/>
      </c>
      <c r="P156" s="13" t="str">
        <f ca="1">IFERROR(INDEX(MAESTRO!P:P,_xludf.AGGREGATE(15,6,ROW(MAESTRO!$B$3:$B$1000)/((MAESTRO!$B$3:$B$1000="ASMARTALC")*(UPPER(MAESTRO!$L$3:$L$1000)="CONFIRMADO")),ROWS($A$3:A156))),"")</f>
        <v/>
      </c>
      <c r="Q156" s="13" t="str">
        <f ca="1">IFERROR(INDEX(MAESTRO!Q:Q,_xludf.AGGREGATE(15,6,ROW(MAESTRO!$B$3:$B$1000)/((MAESTRO!$B$3:$B$1000="ASMARTALC")*(UPPER(MAESTRO!$L$3:$L$1000)="CONFIRMADO")),ROWS($A$3:A156))),"")</f>
        <v/>
      </c>
      <c r="R156" s="13" t="str">
        <f ca="1">IFERROR(INDEX(MAESTRO!R:R,_xludf.AGGREGATE(15,6,ROW(MAESTRO!$B$3:$B$1000)/((MAESTRO!$B$3:$B$1000="ASMARTALC")*(UPPER(MAESTRO!$L$3:$L$1000)="CONFIRMADO")),ROWS($A$3:A156))),"")</f>
        <v/>
      </c>
      <c r="S156" s="13" t="str">
        <f ca="1">IFERROR(INDEX(MAESTRO!S:S,_xludf.AGGREGATE(15,6,ROW(MAESTRO!$B$3:$B$1000)/((MAESTRO!$B$3:$B$1000="ASMARTALC")*(UPPER(MAESTRO!$L$3:$L$1000)="CONFIRMADO")),ROWS($A$3:A156))),"")</f>
        <v/>
      </c>
      <c r="T156" s="13" t="str">
        <f ca="1">IFERROR(INDEX(MAESTRO!T:T,_xludf.AGGREGATE(15,6,ROW(MAESTRO!$B$3:$B$1000)/((MAESTRO!$B$3:$B$1000="ASMARTALC")*(UPPER(MAESTRO!$L$3:$L$1000)="CONFIRMADO")),ROWS($A$3:A156))),"")</f>
        <v/>
      </c>
      <c r="U156" s="13" t="str">
        <f ca="1">IFERROR(INDEX(MAESTRO!U:U,_xludf.AGGREGATE(15,6,ROW(MAESTRO!$B$3:$B$1000)/((MAESTRO!$B$3:$B$1000="ASMARTALC")*(UPPER(MAESTRO!$L$3:$L$1000)="CONFIRMADO")),ROWS($A$3:A156))),"")</f>
        <v/>
      </c>
      <c r="V156" s="13" t="str">
        <f ca="1">IFERROR(INDEX(MAESTRO!V:V,_xludf.AGGREGATE(15,6,ROW(MAESTRO!$B$3:$B$1000)/((MAESTRO!$B$3:$B$1000="ASMARTALC")*(UPPER(MAESTRO!$L$3:$L$1000)="CONFIRMADO")),ROWS($A$3:A156))),"")</f>
        <v/>
      </c>
      <c r="W156" s="13" t="str">
        <f ca="1">IFERROR(INDEX(MAESTRO!W:W,_xludf.AGGREGATE(15,6,ROW(MAESTRO!$B$3:$B$1000)/((MAESTRO!$B$3:$B$1000="ASMARTALC")*(UPPER(MAESTRO!$L$3:$L$1000)="CONFIRMADO")),ROWS($A$3:A156))),"")</f>
        <v/>
      </c>
      <c r="X156" s="13" t="str">
        <f ca="1">IFERROR(INDEX(MAESTRO!X:X,_xludf.AGGREGATE(15,6,ROW(MAESTRO!$B$3:$B$1000)/((MAESTRO!$B$3:$B$1000="ASMARTALC")*(UPPER(MAESTRO!$L$3:$L$1000)="CONFIRMADO")),ROWS($A$3:A156))),"")</f>
        <v/>
      </c>
    </row>
    <row r="157" spans="1:24" ht="22.05" customHeight="1">
      <c r="A157" s="10" t="str">
        <f ca="1">IFERROR(INDEX(MAESTRO!A:A,_xludf.AGGREGATE(15,6,ROW(MAESTRO!$B$3:$B$1000)/((MAESTRO!$B$3:$B$1000="ASMARTALC")*(UPPER(MAESTRO!$L$3:$L$1000)="CONFIRMADO")),ROWS($A$3:A157))),"")</f>
        <v/>
      </c>
      <c r="B157" s="10" t="str">
        <f ca="1">IFERROR(INDEX(MAESTRO!B:B,_xludf.AGGREGATE(15,6,ROW(MAESTRO!$B$3:$B$1000)/((MAESTRO!$B$3:$B$1000="ASMARTALC")*(UPPER(MAESTRO!$L$3:$L$1000)="CONFIRMADO")),ROWS($A$3:A157))),"")</f>
        <v/>
      </c>
      <c r="C157" s="10" t="str">
        <f ca="1">IFERROR(INDEX(MAESTRO!C:C,_xludf.AGGREGATE(15,6,ROW(MAESTRO!$B$3:$B$1000)/((MAESTRO!$B$3:$B$1000="ASMARTALC")*(UPPER(MAESTRO!$L$3:$L$1000)="CONFIRMADO")),ROWS($A$3:A157))),"")</f>
        <v/>
      </c>
      <c r="D157" s="10" t="str">
        <f ca="1">IFERROR(INDEX(MAESTRO!D:D,_xludf.AGGREGATE(15,6,ROW(MAESTRO!$B$3:$B$1000)/((MAESTRO!$B$3:$B$1000="ASMARTALC")*(UPPER(MAESTRO!$L$3:$L$1000)="CONFIRMADO")),ROWS($A$3:A157))),"")</f>
        <v/>
      </c>
      <c r="E157" s="10" t="str">
        <f ca="1">IFERROR(INDEX(MAESTRO!E:E,_xludf.AGGREGATE(15,6,ROW(MAESTRO!$B$3:$B$1000)/((MAESTRO!$B$3:$B$1000="ASMARTALC")*(UPPER(MAESTRO!$L$3:$L$1000)="CONFIRMADO")),ROWS($A$3:A157))),"")</f>
        <v/>
      </c>
      <c r="F157" s="10" t="str">
        <f ca="1">IFERROR(INDEX(MAESTRO!F:F,_xludf.AGGREGATE(15,6,ROW(MAESTRO!$B$3:$B$1000)/((MAESTRO!$B$3:$B$1000="ASMARTALC")*(UPPER(MAESTRO!$L$3:$L$1000)="CONFIRMADO")),ROWS($A$3:A157))),"")</f>
        <v/>
      </c>
      <c r="G157" s="10" t="str">
        <f ca="1">IFERROR(INDEX(MAESTRO!G:G,_xludf.AGGREGATE(15,6,ROW(MAESTRO!$B$3:$B$1000)/((MAESTRO!$B$3:$B$1000="ASMARTALC")*(UPPER(MAESTRO!$L$3:$L$1000)="CONFIRMADO")),ROWS($A$3:A157))),"")</f>
        <v/>
      </c>
      <c r="H157" s="10" t="str">
        <f ca="1">IFERROR(INDEX(MAESTRO!H:H,_xludf.AGGREGATE(15,6,ROW(MAESTRO!$B$3:$B$1000)/((MAESTRO!$B$3:$B$1000="ASMARTALC")*(UPPER(MAESTRO!$L$3:$L$1000)="CONFIRMADO")),ROWS($A$3:A157))),"")</f>
        <v/>
      </c>
      <c r="I157" s="10" t="str">
        <f ca="1">IFERROR(INDEX(MAESTRO!I:I,_xludf.AGGREGATE(15,6,ROW(MAESTRO!$B$3:$B$1000)/((MAESTRO!$B$3:$B$1000="ASMARTALC")*(UPPER(MAESTRO!$L$3:$L$1000)="CONFIRMADO")),ROWS($A$3:A157))),"")</f>
        <v/>
      </c>
      <c r="J157" s="10" t="str">
        <f ca="1">IFERROR(INDEX(MAESTRO!J:J,_xludf.AGGREGATE(15,6,ROW(MAESTRO!$B$3:$B$1000)/((MAESTRO!$B$3:$B$1000="ASMARTALC")*(UPPER(MAESTRO!$L$3:$L$1000)="CONFIRMADO")),ROWS($A$3:A157))),"")</f>
        <v/>
      </c>
      <c r="K157" s="10" t="str">
        <f ca="1">IFERROR(INDEX(MAESTRO!K:K,_xludf.AGGREGATE(15,6,ROW(MAESTRO!$B$3:$B$1000)/((MAESTRO!$B$3:$B$1000="ASMARTALC")*(UPPER(MAESTRO!$L$3:$L$1000)="CONFIRMADO")),ROWS($A$3:A157))),"")</f>
        <v/>
      </c>
      <c r="L157" s="10" t="str">
        <f ca="1">IFERROR(INDEX(MAESTRO!L:L,_xludf.AGGREGATE(15,6,ROW(MAESTRO!$B$3:$B$1000)/((MAESTRO!$B$3:$B$1000="ASMARTALC")*(UPPER(MAESTRO!$L$3:$L$1000)="CONFIRMADO")),ROWS($A$3:A157))),"")</f>
        <v/>
      </c>
      <c r="M157" s="10" t="str">
        <f ca="1">IFERROR(INDEX(MAESTRO!M:M,_xludf.AGGREGATE(15,6,ROW(MAESTRO!$B$3:$B$1000)/((MAESTRO!$B$3:$B$1000="ASMARTALC")*(UPPER(MAESTRO!$L$3:$L$1000)="CONFIRMADO")),ROWS($A$3:A157))),"")</f>
        <v/>
      </c>
      <c r="N157" s="10" t="str">
        <f ca="1">IFERROR(INDEX(MAESTRO!N:N,_xludf.AGGREGATE(15,6,ROW(MAESTRO!$B$3:$B$1000)/((MAESTRO!$B$3:$B$1000="ASMARTALC")*(UPPER(MAESTRO!$L$3:$L$1000)="CONFIRMADO")),ROWS($A$3:A157))),"")</f>
        <v/>
      </c>
      <c r="O157" s="10" t="str">
        <f ca="1">IFERROR(INDEX(MAESTRO!O:O,_xludf.AGGREGATE(15,6,ROW(MAESTRO!$B$3:$B$1000)/((MAESTRO!$B$3:$B$1000="ASMARTALC")*(UPPER(MAESTRO!$L$3:$L$1000)="CONFIRMADO")),ROWS($A$3:A157))),"")</f>
        <v/>
      </c>
      <c r="P157" s="10" t="str">
        <f ca="1">IFERROR(INDEX(MAESTRO!P:P,_xludf.AGGREGATE(15,6,ROW(MAESTRO!$B$3:$B$1000)/((MAESTRO!$B$3:$B$1000="ASMARTALC")*(UPPER(MAESTRO!$L$3:$L$1000)="CONFIRMADO")),ROWS($A$3:A157))),"")</f>
        <v/>
      </c>
      <c r="Q157" s="10" t="str">
        <f ca="1">IFERROR(INDEX(MAESTRO!Q:Q,_xludf.AGGREGATE(15,6,ROW(MAESTRO!$B$3:$B$1000)/((MAESTRO!$B$3:$B$1000="ASMARTALC")*(UPPER(MAESTRO!$L$3:$L$1000)="CONFIRMADO")),ROWS($A$3:A157))),"")</f>
        <v/>
      </c>
      <c r="R157" s="10" t="str">
        <f ca="1">IFERROR(INDEX(MAESTRO!R:R,_xludf.AGGREGATE(15,6,ROW(MAESTRO!$B$3:$B$1000)/((MAESTRO!$B$3:$B$1000="ASMARTALC")*(UPPER(MAESTRO!$L$3:$L$1000)="CONFIRMADO")),ROWS($A$3:A157))),"")</f>
        <v/>
      </c>
      <c r="S157" s="10" t="str">
        <f ca="1">IFERROR(INDEX(MAESTRO!S:S,_xludf.AGGREGATE(15,6,ROW(MAESTRO!$B$3:$B$1000)/((MAESTRO!$B$3:$B$1000="ASMARTALC")*(UPPER(MAESTRO!$L$3:$L$1000)="CONFIRMADO")),ROWS($A$3:A157))),"")</f>
        <v/>
      </c>
      <c r="T157" s="10" t="str">
        <f ca="1">IFERROR(INDEX(MAESTRO!T:T,_xludf.AGGREGATE(15,6,ROW(MAESTRO!$B$3:$B$1000)/((MAESTRO!$B$3:$B$1000="ASMARTALC")*(UPPER(MAESTRO!$L$3:$L$1000)="CONFIRMADO")),ROWS($A$3:A157))),"")</f>
        <v/>
      </c>
      <c r="U157" s="10" t="str">
        <f ca="1">IFERROR(INDEX(MAESTRO!U:U,_xludf.AGGREGATE(15,6,ROW(MAESTRO!$B$3:$B$1000)/((MAESTRO!$B$3:$B$1000="ASMARTALC")*(UPPER(MAESTRO!$L$3:$L$1000)="CONFIRMADO")),ROWS($A$3:A157))),"")</f>
        <v/>
      </c>
      <c r="V157" s="10" t="str">
        <f ca="1">IFERROR(INDEX(MAESTRO!V:V,_xludf.AGGREGATE(15,6,ROW(MAESTRO!$B$3:$B$1000)/((MAESTRO!$B$3:$B$1000="ASMARTALC")*(UPPER(MAESTRO!$L$3:$L$1000)="CONFIRMADO")),ROWS($A$3:A157))),"")</f>
        <v/>
      </c>
      <c r="W157" s="10" t="str">
        <f ca="1">IFERROR(INDEX(MAESTRO!W:W,_xludf.AGGREGATE(15,6,ROW(MAESTRO!$B$3:$B$1000)/((MAESTRO!$B$3:$B$1000="ASMARTALC")*(UPPER(MAESTRO!$L$3:$L$1000)="CONFIRMADO")),ROWS($A$3:A157))),"")</f>
        <v/>
      </c>
      <c r="X157" s="10" t="str">
        <f ca="1">IFERROR(INDEX(MAESTRO!X:X,_xludf.AGGREGATE(15,6,ROW(MAESTRO!$B$3:$B$1000)/((MAESTRO!$B$3:$B$1000="ASMARTALC")*(UPPER(MAESTRO!$L$3:$L$1000)="CONFIRMADO")),ROWS($A$3:A157))),"")</f>
        <v/>
      </c>
    </row>
    <row r="158" spans="1:24" ht="22.05" customHeight="1">
      <c r="A158" s="13" t="str">
        <f ca="1">IFERROR(INDEX(MAESTRO!A:A,_xludf.AGGREGATE(15,6,ROW(MAESTRO!$B$3:$B$1000)/((MAESTRO!$B$3:$B$1000="ASMARTALC")*(UPPER(MAESTRO!$L$3:$L$1000)="CONFIRMADO")),ROWS($A$3:A158))),"")</f>
        <v/>
      </c>
      <c r="B158" s="13" t="str">
        <f ca="1">IFERROR(INDEX(MAESTRO!B:B,_xludf.AGGREGATE(15,6,ROW(MAESTRO!$B$3:$B$1000)/((MAESTRO!$B$3:$B$1000="ASMARTALC")*(UPPER(MAESTRO!$L$3:$L$1000)="CONFIRMADO")),ROWS($A$3:A158))),"")</f>
        <v/>
      </c>
      <c r="C158" s="13" t="str">
        <f ca="1">IFERROR(INDEX(MAESTRO!C:C,_xludf.AGGREGATE(15,6,ROW(MAESTRO!$B$3:$B$1000)/((MAESTRO!$B$3:$B$1000="ASMARTALC")*(UPPER(MAESTRO!$L$3:$L$1000)="CONFIRMADO")),ROWS($A$3:A158))),"")</f>
        <v/>
      </c>
      <c r="D158" s="13" t="str">
        <f ca="1">IFERROR(INDEX(MAESTRO!D:D,_xludf.AGGREGATE(15,6,ROW(MAESTRO!$B$3:$B$1000)/((MAESTRO!$B$3:$B$1000="ASMARTALC")*(UPPER(MAESTRO!$L$3:$L$1000)="CONFIRMADO")),ROWS($A$3:A158))),"")</f>
        <v/>
      </c>
      <c r="E158" s="13" t="str">
        <f ca="1">IFERROR(INDEX(MAESTRO!E:E,_xludf.AGGREGATE(15,6,ROW(MAESTRO!$B$3:$B$1000)/((MAESTRO!$B$3:$B$1000="ASMARTALC")*(UPPER(MAESTRO!$L$3:$L$1000)="CONFIRMADO")),ROWS($A$3:A158))),"")</f>
        <v/>
      </c>
      <c r="F158" s="13" t="str">
        <f ca="1">IFERROR(INDEX(MAESTRO!F:F,_xludf.AGGREGATE(15,6,ROW(MAESTRO!$B$3:$B$1000)/((MAESTRO!$B$3:$B$1000="ASMARTALC")*(UPPER(MAESTRO!$L$3:$L$1000)="CONFIRMADO")),ROWS($A$3:A158))),"")</f>
        <v/>
      </c>
      <c r="G158" s="13" t="str">
        <f ca="1">IFERROR(INDEX(MAESTRO!G:G,_xludf.AGGREGATE(15,6,ROW(MAESTRO!$B$3:$B$1000)/((MAESTRO!$B$3:$B$1000="ASMARTALC")*(UPPER(MAESTRO!$L$3:$L$1000)="CONFIRMADO")),ROWS($A$3:A158))),"")</f>
        <v/>
      </c>
      <c r="H158" s="13" t="str">
        <f ca="1">IFERROR(INDEX(MAESTRO!H:H,_xludf.AGGREGATE(15,6,ROW(MAESTRO!$B$3:$B$1000)/((MAESTRO!$B$3:$B$1000="ASMARTALC")*(UPPER(MAESTRO!$L$3:$L$1000)="CONFIRMADO")),ROWS($A$3:A158))),"")</f>
        <v/>
      </c>
      <c r="I158" s="13" t="str">
        <f ca="1">IFERROR(INDEX(MAESTRO!I:I,_xludf.AGGREGATE(15,6,ROW(MAESTRO!$B$3:$B$1000)/((MAESTRO!$B$3:$B$1000="ASMARTALC")*(UPPER(MAESTRO!$L$3:$L$1000)="CONFIRMADO")),ROWS($A$3:A158))),"")</f>
        <v/>
      </c>
      <c r="J158" s="13" t="str">
        <f ca="1">IFERROR(INDEX(MAESTRO!J:J,_xludf.AGGREGATE(15,6,ROW(MAESTRO!$B$3:$B$1000)/((MAESTRO!$B$3:$B$1000="ASMARTALC")*(UPPER(MAESTRO!$L$3:$L$1000)="CONFIRMADO")),ROWS($A$3:A158))),"")</f>
        <v/>
      </c>
      <c r="K158" s="13" t="str">
        <f ca="1">IFERROR(INDEX(MAESTRO!K:K,_xludf.AGGREGATE(15,6,ROW(MAESTRO!$B$3:$B$1000)/((MAESTRO!$B$3:$B$1000="ASMARTALC")*(UPPER(MAESTRO!$L$3:$L$1000)="CONFIRMADO")),ROWS($A$3:A158))),"")</f>
        <v/>
      </c>
      <c r="L158" s="13" t="str">
        <f ca="1">IFERROR(INDEX(MAESTRO!L:L,_xludf.AGGREGATE(15,6,ROW(MAESTRO!$B$3:$B$1000)/((MAESTRO!$B$3:$B$1000="ASMARTALC")*(UPPER(MAESTRO!$L$3:$L$1000)="CONFIRMADO")),ROWS($A$3:A158))),"")</f>
        <v/>
      </c>
      <c r="M158" s="13" t="str">
        <f ca="1">IFERROR(INDEX(MAESTRO!M:M,_xludf.AGGREGATE(15,6,ROW(MAESTRO!$B$3:$B$1000)/((MAESTRO!$B$3:$B$1000="ASMARTALC")*(UPPER(MAESTRO!$L$3:$L$1000)="CONFIRMADO")),ROWS($A$3:A158))),"")</f>
        <v/>
      </c>
      <c r="N158" s="13" t="str">
        <f ca="1">IFERROR(INDEX(MAESTRO!N:N,_xludf.AGGREGATE(15,6,ROW(MAESTRO!$B$3:$B$1000)/((MAESTRO!$B$3:$B$1000="ASMARTALC")*(UPPER(MAESTRO!$L$3:$L$1000)="CONFIRMADO")),ROWS($A$3:A158))),"")</f>
        <v/>
      </c>
      <c r="O158" s="13" t="str">
        <f ca="1">IFERROR(INDEX(MAESTRO!O:O,_xludf.AGGREGATE(15,6,ROW(MAESTRO!$B$3:$B$1000)/((MAESTRO!$B$3:$B$1000="ASMARTALC")*(UPPER(MAESTRO!$L$3:$L$1000)="CONFIRMADO")),ROWS($A$3:A158))),"")</f>
        <v/>
      </c>
      <c r="P158" s="13" t="str">
        <f ca="1">IFERROR(INDEX(MAESTRO!P:P,_xludf.AGGREGATE(15,6,ROW(MAESTRO!$B$3:$B$1000)/((MAESTRO!$B$3:$B$1000="ASMARTALC")*(UPPER(MAESTRO!$L$3:$L$1000)="CONFIRMADO")),ROWS($A$3:A158))),"")</f>
        <v/>
      </c>
      <c r="Q158" s="13" t="str">
        <f ca="1">IFERROR(INDEX(MAESTRO!Q:Q,_xludf.AGGREGATE(15,6,ROW(MAESTRO!$B$3:$B$1000)/((MAESTRO!$B$3:$B$1000="ASMARTALC")*(UPPER(MAESTRO!$L$3:$L$1000)="CONFIRMADO")),ROWS($A$3:A158))),"")</f>
        <v/>
      </c>
      <c r="R158" s="13" t="str">
        <f ca="1">IFERROR(INDEX(MAESTRO!R:R,_xludf.AGGREGATE(15,6,ROW(MAESTRO!$B$3:$B$1000)/((MAESTRO!$B$3:$B$1000="ASMARTALC")*(UPPER(MAESTRO!$L$3:$L$1000)="CONFIRMADO")),ROWS($A$3:A158))),"")</f>
        <v/>
      </c>
      <c r="S158" s="13" t="str">
        <f ca="1">IFERROR(INDEX(MAESTRO!S:S,_xludf.AGGREGATE(15,6,ROW(MAESTRO!$B$3:$B$1000)/((MAESTRO!$B$3:$B$1000="ASMARTALC")*(UPPER(MAESTRO!$L$3:$L$1000)="CONFIRMADO")),ROWS($A$3:A158))),"")</f>
        <v/>
      </c>
      <c r="T158" s="13" t="str">
        <f ca="1">IFERROR(INDEX(MAESTRO!T:T,_xludf.AGGREGATE(15,6,ROW(MAESTRO!$B$3:$B$1000)/((MAESTRO!$B$3:$B$1000="ASMARTALC")*(UPPER(MAESTRO!$L$3:$L$1000)="CONFIRMADO")),ROWS($A$3:A158))),"")</f>
        <v/>
      </c>
      <c r="U158" s="13" t="str">
        <f ca="1">IFERROR(INDEX(MAESTRO!U:U,_xludf.AGGREGATE(15,6,ROW(MAESTRO!$B$3:$B$1000)/((MAESTRO!$B$3:$B$1000="ASMARTALC")*(UPPER(MAESTRO!$L$3:$L$1000)="CONFIRMADO")),ROWS($A$3:A158))),"")</f>
        <v/>
      </c>
      <c r="V158" s="13" t="str">
        <f ca="1">IFERROR(INDEX(MAESTRO!V:V,_xludf.AGGREGATE(15,6,ROW(MAESTRO!$B$3:$B$1000)/((MAESTRO!$B$3:$B$1000="ASMARTALC")*(UPPER(MAESTRO!$L$3:$L$1000)="CONFIRMADO")),ROWS($A$3:A158))),"")</f>
        <v/>
      </c>
      <c r="W158" s="13" t="str">
        <f ca="1">IFERROR(INDEX(MAESTRO!W:W,_xludf.AGGREGATE(15,6,ROW(MAESTRO!$B$3:$B$1000)/((MAESTRO!$B$3:$B$1000="ASMARTALC")*(UPPER(MAESTRO!$L$3:$L$1000)="CONFIRMADO")),ROWS($A$3:A158))),"")</f>
        <v/>
      </c>
      <c r="X158" s="13" t="str">
        <f ca="1">IFERROR(INDEX(MAESTRO!X:X,_xludf.AGGREGATE(15,6,ROW(MAESTRO!$B$3:$B$1000)/((MAESTRO!$B$3:$B$1000="ASMARTALC")*(UPPER(MAESTRO!$L$3:$L$1000)="CONFIRMADO")),ROWS($A$3:A158))),"")</f>
        <v/>
      </c>
    </row>
    <row r="159" spans="1:24" ht="22.05" customHeight="1">
      <c r="A159" s="10" t="str">
        <f ca="1">IFERROR(INDEX(MAESTRO!A:A,_xludf.AGGREGATE(15,6,ROW(MAESTRO!$B$3:$B$1000)/((MAESTRO!$B$3:$B$1000="ASMARTALC")*(UPPER(MAESTRO!$L$3:$L$1000)="CONFIRMADO")),ROWS($A$3:A159))),"")</f>
        <v/>
      </c>
      <c r="B159" s="10" t="str">
        <f ca="1">IFERROR(INDEX(MAESTRO!B:B,_xludf.AGGREGATE(15,6,ROW(MAESTRO!$B$3:$B$1000)/((MAESTRO!$B$3:$B$1000="ASMARTALC")*(UPPER(MAESTRO!$L$3:$L$1000)="CONFIRMADO")),ROWS($A$3:A159))),"")</f>
        <v/>
      </c>
      <c r="C159" s="10" t="str">
        <f ca="1">IFERROR(INDEX(MAESTRO!C:C,_xludf.AGGREGATE(15,6,ROW(MAESTRO!$B$3:$B$1000)/((MAESTRO!$B$3:$B$1000="ASMARTALC")*(UPPER(MAESTRO!$L$3:$L$1000)="CONFIRMADO")),ROWS($A$3:A159))),"")</f>
        <v/>
      </c>
      <c r="D159" s="10" t="str">
        <f ca="1">IFERROR(INDEX(MAESTRO!D:D,_xludf.AGGREGATE(15,6,ROW(MAESTRO!$B$3:$B$1000)/((MAESTRO!$B$3:$B$1000="ASMARTALC")*(UPPER(MAESTRO!$L$3:$L$1000)="CONFIRMADO")),ROWS($A$3:A159))),"")</f>
        <v/>
      </c>
      <c r="E159" s="10" t="str">
        <f ca="1">IFERROR(INDEX(MAESTRO!E:E,_xludf.AGGREGATE(15,6,ROW(MAESTRO!$B$3:$B$1000)/((MAESTRO!$B$3:$B$1000="ASMARTALC")*(UPPER(MAESTRO!$L$3:$L$1000)="CONFIRMADO")),ROWS($A$3:A159))),"")</f>
        <v/>
      </c>
      <c r="F159" s="10" t="str">
        <f ca="1">IFERROR(INDEX(MAESTRO!F:F,_xludf.AGGREGATE(15,6,ROW(MAESTRO!$B$3:$B$1000)/((MAESTRO!$B$3:$B$1000="ASMARTALC")*(UPPER(MAESTRO!$L$3:$L$1000)="CONFIRMADO")),ROWS($A$3:A159))),"")</f>
        <v/>
      </c>
      <c r="G159" s="10" t="str">
        <f ca="1">IFERROR(INDEX(MAESTRO!G:G,_xludf.AGGREGATE(15,6,ROW(MAESTRO!$B$3:$B$1000)/((MAESTRO!$B$3:$B$1000="ASMARTALC")*(UPPER(MAESTRO!$L$3:$L$1000)="CONFIRMADO")),ROWS($A$3:A159))),"")</f>
        <v/>
      </c>
      <c r="H159" s="10" t="str">
        <f ca="1">IFERROR(INDEX(MAESTRO!H:H,_xludf.AGGREGATE(15,6,ROW(MAESTRO!$B$3:$B$1000)/((MAESTRO!$B$3:$B$1000="ASMARTALC")*(UPPER(MAESTRO!$L$3:$L$1000)="CONFIRMADO")),ROWS($A$3:A159))),"")</f>
        <v/>
      </c>
      <c r="I159" s="10" t="str">
        <f ca="1">IFERROR(INDEX(MAESTRO!I:I,_xludf.AGGREGATE(15,6,ROW(MAESTRO!$B$3:$B$1000)/((MAESTRO!$B$3:$B$1000="ASMARTALC")*(UPPER(MAESTRO!$L$3:$L$1000)="CONFIRMADO")),ROWS($A$3:A159))),"")</f>
        <v/>
      </c>
      <c r="J159" s="10" t="str">
        <f ca="1">IFERROR(INDEX(MAESTRO!J:J,_xludf.AGGREGATE(15,6,ROW(MAESTRO!$B$3:$B$1000)/((MAESTRO!$B$3:$B$1000="ASMARTALC")*(UPPER(MAESTRO!$L$3:$L$1000)="CONFIRMADO")),ROWS($A$3:A159))),"")</f>
        <v/>
      </c>
      <c r="K159" s="10" t="str">
        <f ca="1">IFERROR(INDEX(MAESTRO!K:K,_xludf.AGGREGATE(15,6,ROW(MAESTRO!$B$3:$B$1000)/((MAESTRO!$B$3:$B$1000="ASMARTALC")*(UPPER(MAESTRO!$L$3:$L$1000)="CONFIRMADO")),ROWS($A$3:A159))),"")</f>
        <v/>
      </c>
      <c r="L159" s="10" t="str">
        <f ca="1">IFERROR(INDEX(MAESTRO!L:L,_xludf.AGGREGATE(15,6,ROW(MAESTRO!$B$3:$B$1000)/((MAESTRO!$B$3:$B$1000="ASMARTALC")*(UPPER(MAESTRO!$L$3:$L$1000)="CONFIRMADO")),ROWS($A$3:A159))),"")</f>
        <v/>
      </c>
      <c r="M159" s="10" t="str">
        <f ca="1">IFERROR(INDEX(MAESTRO!M:M,_xludf.AGGREGATE(15,6,ROW(MAESTRO!$B$3:$B$1000)/((MAESTRO!$B$3:$B$1000="ASMARTALC")*(UPPER(MAESTRO!$L$3:$L$1000)="CONFIRMADO")),ROWS($A$3:A159))),"")</f>
        <v/>
      </c>
      <c r="N159" s="10" t="str">
        <f ca="1">IFERROR(INDEX(MAESTRO!N:N,_xludf.AGGREGATE(15,6,ROW(MAESTRO!$B$3:$B$1000)/((MAESTRO!$B$3:$B$1000="ASMARTALC")*(UPPER(MAESTRO!$L$3:$L$1000)="CONFIRMADO")),ROWS($A$3:A159))),"")</f>
        <v/>
      </c>
      <c r="O159" s="10" t="str">
        <f ca="1">IFERROR(INDEX(MAESTRO!O:O,_xludf.AGGREGATE(15,6,ROW(MAESTRO!$B$3:$B$1000)/((MAESTRO!$B$3:$B$1000="ASMARTALC")*(UPPER(MAESTRO!$L$3:$L$1000)="CONFIRMADO")),ROWS($A$3:A159))),"")</f>
        <v/>
      </c>
      <c r="P159" s="10" t="str">
        <f ca="1">IFERROR(INDEX(MAESTRO!P:P,_xludf.AGGREGATE(15,6,ROW(MAESTRO!$B$3:$B$1000)/((MAESTRO!$B$3:$B$1000="ASMARTALC")*(UPPER(MAESTRO!$L$3:$L$1000)="CONFIRMADO")),ROWS($A$3:A159))),"")</f>
        <v/>
      </c>
      <c r="Q159" s="10" t="str">
        <f ca="1">IFERROR(INDEX(MAESTRO!Q:Q,_xludf.AGGREGATE(15,6,ROW(MAESTRO!$B$3:$B$1000)/((MAESTRO!$B$3:$B$1000="ASMARTALC")*(UPPER(MAESTRO!$L$3:$L$1000)="CONFIRMADO")),ROWS($A$3:A159))),"")</f>
        <v/>
      </c>
      <c r="R159" s="10" t="str">
        <f ca="1">IFERROR(INDEX(MAESTRO!R:R,_xludf.AGGREGATE(15,6,ROW(MAESTRO!$B$3:$B$1000)/((MAESTRO!$B$3:$B$1000="ASMARTALC")*(UPPER(MAESTRO!$L$3:$L$1000)="CONFIRMADO")),ROWS($A$3:A159))),"")</f>
        <v/>
      </c>
      <c r="S159" s="10" t="str">
        <f ca="1">IFERROR(INDEX(MAESTRO!S:S,_xludf.AGGREGATE(15,6,ROW(MAESTRO!$B$3:$B$1000)/((MAESTRO!$B$3:$B$1000="ASMARTALC")*(UPPER(MAESTRO!$L$3:$L$1000)="CONFIRMADO")),ROWS($A$3:A159))),"")</f>
        <v/>
      </c>
      <c r="T159" s="10" t="str">
        <f ca="1">IFERROR(INDEX(MAESTRO!T:T,_xludf.AGGREGATE(15,6,ROW(MAESTRO!$B$3:$B$1000)/((MAESTRO!$B$3:$B$1000="ASMARTALC")*(UPPER(MAESTRO!$L$3:$L$1000)="CONFIRMADO")),ROWS($A$3:A159))),"")</f>
        <v/>
      </c>
      <c r="U159" s="10" t="str">
        <f ca="1">IFERROR(INDEX(MAESTRO!U:U,_xludf.AGGREGATE(15,6,ROW(MAESTRO!$B$3:$B$1000)/((MAESTRO!$B$3:$B$1000="ASMARTALC")*(UPPER(MAESTRO!$L$3:$L$1000)="CONFIRMADO")),ROWS($A$3:A159))),"")</f>
        <v/>
      </c>
      <c r="V159" s="10" t="str">
        <f ca="1">IFERROR(INDEX(MAESTRO!V:V,_xludf.AGGREGATE(15,6,ROW(MAESTRO!$B$3:$B$1000)/((MAESTRO!$B$3:$B$1000="ASMARTALC")*(UPPER(MAESTRO!$L$3:$L$1000)="CONFIRMADO")),ROWS($A$3:A159))),"")</f>
        <v/>
      </c>
      <c r="W159" s="10" t="str">
        <f ca="1">IFERROR(INDEX(MAESTRO!W:W,_xludf.AGGREGATE(15,6,ROW(MAESTRO!$B$3:$B$1000)/((MAESTRO!$B$3:$B$1000="ASMARTALC")*(UPPER(MAESTRO!$L$3:$L$1000)="CONFIRMADO")),ROWS($A$3:A159))),"")</f>
        <v/>
      </c>
      <c r="X159" s="10" t="str">
        <f ca="1">IFERROR(INDEX(MAESTRO!X:X,_xludf.AGGREGATE(15,6,ROW(MAESTRO!$B$3:$B$1000)/((MAESTRO!$B$3:$B$1000="ASMARTALC")*(UPPER(MAESTRO!$L$3:$L$1000)="CONFIRMADO")),ROWS($A$3:A159))),"")</f>
        <v/>
      </c>
    </row>
    <row r="160" spans="1:24" ht="22.05" customHeight="1">
      <c r="A160" s="13" t="str">
        <f ca="1">IFERROR(INDEX(MAESTRO!A:A,_xludf.AGGREGATE(15,6,ROW(MAESTRO!$B$3:$B$1000)/((MAESTRO!$B$3:$B$1000="ASMARTALC")*(UPPER(MAESTRO!$L$3:$L$1000)="CONFIRMADO")),ROWS($A$3:A160))),"")</f>
        <v/>
      </c>
      <c r="B160" s="13" t="str">
        <f ca="1">IFERROR(INDEX(MAESTRO!B:B,_xludf.AGGREGATE(15,6,ROW(MAESTRO!$B$3:$B$1000)/((MAESTRO!$B$3:$B$1000="ASMARTALC")*(UPPER(MAESTRO!$L$3:$L$1000)="CONFIRMADO")),ROWS($A$3:A160))),"")</f>
        <v/>
      </c>
      <c r="C160" s="13" t="str">
        <f ca="1">IFERROR(INDEX(MAESTRO!C:C,_xludf.AGGREGATE(15,6,ROW(MAESTRO!$B$3:$B$1000)/((MAESTRO!$B$3:$B$1000="ASMARTALC")*(UPPER(MAESTRO!$L$3:$L$1000)="CONFIRMADO")),ROWS($A$3:A160))),"")</f>
        <v/>
      </c>
      <c r="D160" s="13" t="str">
        <f ca="1">IFERROR(INDEX(MAESTRO!D:D,_xludf.AGGREGATE(15,6,ROW(MAESTRO!$B$3:$B$1000)/((MAESTRO!$B$3:$B$1000="ASMARTALC")*(UPPER(MAESTRO!$L$3:$L$1000)="CONFIRMADO")),ROWS($A$3:A160))),"")</f>
        <v/>
      </c>
      <c r="E160" s="13" t="str">
        <f ca="1">IFERROR(INDEX(MAESTRO!E:E,_xludf.AGGREGATE(15,6,ROW(MAESTRO!$B$3:$B$1000)/((MAESTRO!$B$3:$B$1000="ASMARTALC")*(UPPER(MAESTRO!$L$3:$L$1000)="CONFIRMADO")),ROWS($A$3:A160))),"")</f>
        <v/>
      </c>
      <c r="F160" s="13" t="str">
        <f ca="1">IFERROR(INDEX(MAESTRO!F:F,_xludf.AGGREGATE(15,6,ROW(MAESTRO!$B$3:$B$1000)/((MAESTRO!$B$3:$B$1000="ASMARTALC")*(UPPER(MAESTRO!$L$3:$L$1000)="CONFIRMADO")),ROWS($A$3:A160))),"")</f>
        <v/>
      </c>
      <c r="G160" s="13" t="str">
        <f ca="1">IFERROR(INDEX(MAESTRO!G:G,_xludf.AGGREGATE(15,6,ROW(MAESTRO!$B$3:$B$1000)/((MAESTRO!$B$3:$B$1000="ASMARTALC")*(UPPER(MAESTRO!$L$3:$L$1000)="CONFIRMADO")),ROWS($A$3:A160))),"")</f>
        <v/>
      </c>
      <c r="H160" s="13" t="str">
        <f ca="1">IFERROR(INDEX(MAESTRO!H:H,_xludf.AGGREGATE(15,6,ROW(MAESTRO!$B$3:$B$1000)/((MAESTRO!$B$3:$B$1000="ASMARTALC")*(UPPER(MAESTRO!$L$3:$L$1000)="CONFIRMADO")),ROWS($A$3:A160))),"")</f>
        <v/>
      </c>
      <c r="I160" s="13" t="str">
        <f ca="1">IFERROR(INDEX(MAESTRO!I:I,_xludf.AGGREGATE(15,6,ROW(MAESTRO!$B$3:$B$1000)/((MAESTRO!$B$3:$B$1000="ASMARTALC")*(UPPER(MAESTRO!$L$3:$L$1000)="CONFIRMADO")),ROWS($A$3:A160))),"")</f>
        <v/>
      </c>
      <c r="J160" s="13" t="str">
        <f ca="1">IFERROR(INDEX(MAESTRO!J:J,_xludf.AGGREGATE(15,6,ROW(MAESTRO!$B$3:$B$1000)/((MAESTRO!$B$3:$B$1000="ASMARTALC")*(UPPER(MAESTRO!$L$3:$L$1000)="CONFIRMADO")),ROWS($A$3:A160))),"")</f>
        <v/>
      </c>
      <c r="K160" s="13" t="str">
        <f ca="1">IFERROR(INDEX(MAESTRO!K:K,_xludf.AGGREGATE(15,6,ROW(MAESTRO!$B$3:$B$1000)/((MAESTRO!$B$3:$B$1000="ASMARTALC")*(UPPER(MAESTRO!$L$3:$L$1000)="CONFIRMADO")),ROWS($A$3:A160))),"")</f>
        <v/>
      </c>
      <c r="L160" s="13" t="str">
        <f ca="1">IFERROR(INDEX(MAESTRO!L:L,_xludf.AGGREGATE(15,6,ROW(MAESTRO!$B$3:$B$1000)/((MAESTRO!$B$3:$B$1000="ASMARTALC")*(UPPER(MAESTRO!$L$3:$L$1000)="CONFIRMADO")),ROWS($A$3:A160))),"")</f>
        <v/>
      </c>
      <c r="M160" s="13" t="str">
        <f ca="1">IFERROR(INDEX(MAESTRO!M:M,_xludf.AGGREGATE(15,6,ROW(MAESTRO!$B$3:$B$1000)/((MAESTRO!$B$3:$B$1000="ASMARTALC")*(UPPER(MAESTRO!$L$3:$L$1000)="CONFIRMADO")),ROWS($A$3:A160))),"")</f>
        <v/>
      </c>
      <c r="N160" s="13" t="str">
        <f ca="1">IFERROR(INDEX(MAESTRO!N:N,_xludf.AGGREGATE(15,6,ROW(MAESTRO!$B$3:$B$1000)/((MAESTRO!$B$3:$B$1000="ASMARTALC")*(UPPER(MAESTRO!$L$3:$L$1000)="CONFIRMADO")),ROWS($A$3:A160))),"")</f>
        <v/>
      </c>
      <c r="O160" s="13" t="str">
        <f ca="1">IFERROR(INDEX(MAESTRO!O:O,_xludf.AGGREGATE(15,6,ROW(MAESTRO!$B$3:$B$1000)/((MAESTRO!$B$3:$B$1000="ASMARTALC")*(UPPER(MAESTRO!$L$3:$L$1000)="CONFIRMADO")),ROWS($A$3:A160))),"")</f>
        <v/>
      </c>
      <c r="P160" s="13" t="str">
        <f ca="1">IFERROR(INDEX(MAESTRO!P:P,_xludf.AGGREGATE(15,6,ROW(MAESTRO!$B$3:$B$1000)/((MAESTRO!$B$3:$B$1000="ASMARTALC")*(UPPER(MAESTRO!$L$3:$L$1000)="CONFIRMADO")),ROWS($A$3:A160))),"")</f>
        <v/>
      </c>
      <c r="Q160" s="13" t="str">
        <f ca="1">IFERROR(INDEX(MAESTRO!Q:Q,_xludf.AGGREGATE(15,6,ROW(MAESTRO!$B$3:$B$1000)/((MAESTRO!$B$3:$B$1000="ASMARTALC")*(UPPER(MAESTRO!$L$3:$L$1000)="CONFIRMADO")),ROWS($A$3:A160))),"")</f>
        <v/>
      </c>
      <c r="R160" s="13" t="str">
        <f ca="1">IFERROR(INDEX(MAESTRO!R:R,_xludf.AGGREGATE(15,6,ROW(MAESTRO!$B$3:$B$1000)/((MAESTRO!$B$3:$B$1000="ASMARTALC")*(UPPER(MAESTRO!$L$3:$L$1000)="CONFIRMADO")),ROWS($A$3:A160))),"")</f>
        <v/>
      </c>
      <c r="S160" s="13" t="str">
        <f ca="1">IFERROR(INDEX(MAESTRO!S:S,_xludf.AGGREGATE(15,6,ROW(MAESTRO!$B$3:$B$1000)/((MAESTRO!$B$3:$B$1000="ASMARTALC")*(UPPER(MAESTRO!$L$3:$L$1000)="CONFIRMADO")),ROWS($A$3:A160))),"")</f>
        <v/>
      </c>
      <c r="T160" s="13" t="str">
        <f ca="1">IFERROR(INDEX(MAESTRO!T:T,_xludf.AGGREGATE(15,6,ROW(MAESTRO!$B$3:$B$1000)/((MAESTRO!$B$3:$B$1000="ASMARTALC")*(UPPER(MAESTRO!$L$3:$L$1000)="CONFIRMADO")),ROWS($A$3:A160))),"")</f>
        <v/>
      </c>
      <c r="U160" s="13" t="str">
        <f ca="1">IFERROR(INDEX(MAESTRO!U:U,_xludf.AGGREGATE(15,6,ROW(MAESTRO!$B$3:$B$1000)/((MAESTRO!$B$3:$B$1000="ASMARTALC")*(UPPER(MAESTRO!$L$3:$L$1000)="CONFIRMADO")),ROWS($A$3:A160))),"")</f>
        <v/>
      </c>
      <c r="V160" s="13" t="str">
        <f ca="1">IFERROR(INDEX(MAESTRO!V:V,_xludf.AGGREGATE(15,6,ROW(MAESTRO!$B$3:$B$1000)/((MAESTRO!$B$3:$B$1000="ASMARTALC")*(UPPER(MAESTRO!$L$3:$L$1000)="CONFIRMADO")),ROWS($A$3:A160))),"")</f>
        <v/>
      </c>
      <c r="W160" s="13" t="str">
        <f ca="1">IFERROR(INDEX(MAESTRO!W:W,_xludf.AGGREGATE(15,6,ROW(MAESTRO!$B$3:$B$1000)/((MAESTRO!$B$3:$B$1000="ASMARTALC")*(UPPER(MAESTRO!$L$3:$L$1000)="CONFIRMADO")),ROWS($A$3:A160))),"")</f>
        <v/>
      </c>
      <c r="X160" s="13" t="str">
        <f ca="1">IFERROR(INDEX(MAESTRO!X:X,_xludf.AGGREGATE(15,6,ROW(MAESTRO!$B$3:$B$1000)/((MAESTRO!$B$3:$B$1000="ASMARTALC")*(UPPER(MAESTRO!$L$3:$L$1000)="CONFIRMADO")),ROWS($A$3:A160))),"")</f>
        <v/>
      </c>
    </row>
    <row r="161" spans="1:24" ht="22.05" customHeight="1">
      <c r="A161" s="10" t="str">
        <f ca="1">IFERROR(INDEX(MAESTRO!A:A,_xludf.AGGREGATE(15,6,ROW(MAESTRO!$B$3:$B$1000)/((MAESTRO!$B$3:$B$1000="ASMARTALC")*(UPPER(MAESTRO!$L$3:$L$1000)="CONFIRMADO")),ROWS($A$3:A161))),"")</f>
        <v/>
      </c>
      <c r="B161" s="10" t="str">
        <f ca="1">IFERROR(INDEX(MAESTRO!B:B,_xludf.AGGREGATE(15,6,ROW(MAESTRO!$B$3:$B$1000)/((MAESTRO!$B$3:$B$1000="ASMARTALC")*(UPPER(MAESTRO!$L$3:$L$1000)="CONFIRMADO")),ROWS($A$3:A161))),"")</f>
        <v/>
      </c>
      <c r="C161" s="10" t="str">
        <f ca="1">IFERROR(INDEX(MAESTRO!C:C,_xludf.AGGREGATE(15,6,ROW(MAESTRO!$B$3:$B$1000)/((MAESTRO!$B$3:$B$1000="ASMARTALC")*(UPPER(MAESTRO!$L$3:$L$1000)="CONFIRMADO")),ROWS($A$3:A161))),"")</f>
        <v/>
      </c>
      <c r="D161" s="10" t="str">
        <f ca="1">IFERROR(INDEX(MAESTRO!D:D,_xludf.AGGREGATE(15,6,ROW(MAESTRO!$B$3:$B$1000)/((MAESTRO!$B$3:$B$1000="ASMARTALC")*(UPPER(MAESTRO!$L$3:$L$1000)="CONFIRMADO")),ROWS($A$3:A161))),"")</f>
        <v/>
      </c>
      <c r="E161" s="10" t="str">
        <f ca="1">IFERROR(INDEX(MAESTRO!E:E,_xludf.AGGREGATE(15,6,ROW(MAESTRO!$B$3:$B$1000)/((MAESTRO!$B$3:$B$1000="ASMARTALC")*(UPPER(MAESTRO!$L$3:$L$1000)="CONFIRMADO")),ROWS($A$3:A161))),"")</f>
        <v/>
      </c>
      <c r="F161" s="10" t="str">
        <f ca="1">IFERROR(INDEX(MAESTRO!F:F,_xludf.AGGREGATE(15,6,ROW(MAESTRO!$B$3:$B$1000)/((MAESTRO!$B$3:$B$1000="ASMARTALC")*(UPPER(MAESTRO!$L$3:$L$1000)="CONFIRMADO")),ROWS($A$3:A161))),"")</f>
        <v/>
      </c>
      <c r="G161" s="10" t="str">
        <f ca="1">IFERROR(INDEX(MAESTRO!G:G,_xludf.AGGREGATE(15,6,ROW(MAESTRO!$B$3:$B$1000)/((MAESTRO!$B$3:$B$1000="ASMARTALC")*(UPPER(MAESTRO!$L$3:$L$1000)="CONFIRMADO")),ROWS($A$3:A161))),"")</f>
        <v/>
      </c>
      <c r="H161" s="10" t="str">
        <f ca="1">IFERROR(INDEX(MAESTRO!H:H,_xludf.AGGREGATE(15,6,ROW(MAESTRO!$B$3:$B$1000)/((MAESTRO!$B$3:$B$1000="ASMARTALC")*(UPPER(MAESTRO!$L$3:$L$1000)="CONFIRMADO")),ROWS($A$3:A161))),"")</f>
        <v/>
      </c>
      <c r="I161" s="10" t="str">
        <f ca="1">IFERROR(INDEX(MAESTRO!I:I,_xludf.AGGREGATE(15,6,ROW(MAESTRO!$B$3:$B$1000)/((MAESTRO!$B$3:$B$1000="ASMARTALC")*(UPPER(MAESTRO!$L$3:$L$1000)="CONFIRMADO")),ROWS($A$3:A161))),"")</f>
        <v/>
      </c>
      <c r="J161" s="10" t="str">
        <f ca="1">IFERROR(INDEX(MAESTRO!J:J,_xludf.AGGREGATE(15,6,ROW(MAESTRO!$B$3:$B$1000)/((MAESTRO!$B$3:$B$1000="ASMARTALC")*(UPPER(MAESTRO!$L$3:$L$1000)="CONFIRMADO")),ROWS($A$3:A161))),"")</f>
        <v/>
      </c>
      <c r="K161" s="10" t="str">
        <f ca="1">IFERROR(INDEX(MAESTRO!K:K,_xludf.AGGREGATE(15,6,ROW(MAESTRO!$B$3:$B$1000)/((MAESTRO!$B$3:$B$1000="ASMARTALC")*(UPPER(MAESTRO!$L$3:$L$1000)="CONFIRMADO")),ROWS($A$3:A161))),"")</f>
        <v/>
      </c>
      <c r="L161" s="10" t="str">
        <f ca="1">IFERROR(INDEX(MAESTRO!L:L,_xludf.AGGREGATE(15,6,ROW(MAESTRO!$B$3:$B$1000)/((MAESTRO!$B$3:$B$1000="ASMARTALC")*(UPPER(MAESTRO!$L$3:$L$1000)="CONFIRMADO")),ROWS($A$3:A161))),"")</f>
        <v/>
      </c>
      <c r="M161" s="10" t="str">
        <f ca="1">IFERROR(INDEX(MAESTRO!M:M,_xludf.AGGREGATE(15,6,ROW(MAESTRO!$B$3:$B$1000)/((MAESTRO!$B$3:$B$1000="ASMARTALC")*(UPPER(MAESTRO!$L$3:$L$1000)="CONFIRMADO")),ROWS($A$3:A161))),"")</f>
        <v/>
      </c>
      <c r="N161" s="10" t="str">
        <f ca="1">IFERROR(INDEX(MAESTRO!N:N,_xludf.AGGREGATE(15,6,ROW(MAESTRO!$B$3:$B$1000)/((MAESTRO!$B$3:$B$1000="ASMARTALC")*(UPPER(MAESTRO!$L$3:$L$1000)="CONFIRMADO")),ROWS($A$3:A161))),"")</f>
        <v/>
      </c>
      <c r="O161" s="10" t="str">
        <f ca="1">IFERROR(INDEX(MAESTRO!O:O,_xludf.AGGREGATE(15,6,ROW(MAESTRO!$B$3:$B$1000)/((MAESTRO!$B$3:$B$1000="ASMARTALC")*(UPPER(MAESTRO!$L$3:$L$1000)="CONFIRMADO")),ROWS($A$3:A161))),"")</f>
        <v/>
      </c>
      <c r="P161" s="10" t="str">
        <f ca="1">IFERROR(INDEX(MAESTRO!P:P,_xludf.AGGREGATE(15,6,ROW(MAESTRO!$B$3:$B$1000)/((MAESTRO!$B$3:$B$1000="ASMARTALC")*(UPPER(MAESTRO!$L$3:$L$1000)="CONFIRMADO")),ROWS($A$3:A161))),"")</f>
        <v/>
      </c>
      <c r="Q161" s="10" t="str">
        <f ca="1">IFERROR(INDEX(MAESTRO!Q:Q,_xludf.AGGREGATE(15,6,ROW(MAESTRO!$B$3:$B$1000)/((MAESTRO!$B$3:$B$1000="ASMARTALC")*(UPPER(MAESTRO!$L$3:$L$1000)="CONFIRMADO")),ROWS($A$3:A161))),"")</f>
        <v/>
      </c>
      <c r="R161" s="10" t="str">
        <f ca="1">IFERROR(INDEX(MAESTRO!R:R,_xludf.AGGREGATE(15,6,ROW(MAESTRO!$B$3:$B$1000)/((MAESTRO!$B$3:$B$1000="ASMARTALC")*(UPPER(MAESTRO!$L$3:$L$1000)="CONFIRMADO")),ROWS($A$3:A161))),"")</f>
        <v/>
      </c>
      <c r="S161" s="10" t="str">
        <f ca="1">IFERROR(INDEX(MAESTRO!S:S,_xludf.AGGREGATE(15,6,ROW(MAESTRO!$B$3:$B$1000)/((MAESTRO!$B$3:$B$1000="ASMARTALC")*(UPPER(MAESTRO!$L$3:$L$1000)="CONFIRMADO")),ROWS($A$3:A161))),"")</f>
        <v/>
      </c>
      <c r="T161" s="10" t="str">
        <f ca="1">IFERROR(INDEX(MAESTRO!T:T,_xludf.AGGREGATE(15,6,ROW(MAESTRO!$B$3:$B$1000)/((MAESTRO!$B$3:$B$1000="ASMARTALC")*(UPPER(MAESTRO!$L$3:$L$1000)="CONFIRMADO")),ROWS($A$3:A161))),"")</f>
        <v/>
      </c>
      <c r="U161" s="10" t="str">
        <f ca="1">IFERROR(INDEX(MAESTRO!U:U,_xludf.AGGREGATE(15,6,ROW(MAESTRO!$B$3:$B$1000)/((MAESTRO!$B$3:$B$1000="ASMARTALC")*(UPPER(MAESTRO!$L$3:$L$1000)="CONFIRMADO")),ROWS($A$3:A161))),"")</f>
        <v/>
      </c>
      <c r="V161" s="10" t="str">
        <f ca="1">IFERROR(INDEX(MAESTRO!V:V,_xludf.AGGREGATE(15,6,ROW(MAESTRO!$B$3:$B$1000)/((MAESTRO!$B$3:$B$1000="ASMARTALC")*(UPPER(MAESTRO!$L$3:$L$1000)="CONFIRMADO")),ROWS($A$3:A161))),"")</f>
        <v/>
      </c>
      <c r="W161" s="10" t="str">
        <f ca="1">IFERROR(INDEX(MAESTRO!W:W,_xludf.AGGREGATE(15,6,ROW(MAESTRO!$B$3:$B$1000)/((MAESTRO!$B$3:$B$1000="ASMARTALC")*(UPPER(MAESTRO!$L$3:$L$1000)="CONFIRMADO")),ROWS($A$3:A161))),"")</f>
        <v/>
      </c>
      <c r="X161" s="10" t="str">
        <f ca="1">IFERROR(INDEX(MAESTRO!X:X,_xludf.AGGREGATE(15,6,ROW(MAESTRO!$B$3:$B$1000)/((MAESTRO!$B$3:$B$1000="ASMARTALC")*(UPPER(MAESTRO!$L$3:$L$1000)="CONFIRMADO")),ROWS($A$3:A161))),"")</f>
        <v/>
      </c>
    </row>
    <row r="162" spans="1:24" ht="22.05" customHeight="1">
      <c r="A162" s="13" t="str">
        <f ca="1">IFERROR(INDEX(MAESTRO!A:A,_xludf.AGGREGATE(15,6,ROW(MAESTRO!$B$3:$B$1000)/((MAESTRO!$B$3:$B$1000="ASMARTALC")*(UPPER(MAESTRO!$L$3:$L$1000)="CONFIRMADO")),ROWS($A$3:A162))),"")</f>
        <v/>
      </c>
      <c r="B162" s="13" t="str">
        <f ca="1">IFERROR(INDEX(MAESTRO!B:B,_xludf.AGGREGATE(15,6,ROW(MAESTRO!$B$3:$B$1000)/((MAESTRO!$B$3:$B$1000="ASMARTALC")*(UPPER(MAESTRO!$L$3:$L$1000)="CONFIRMADO")),ROWS($A$3:A162))),"")</f>
        <v/>
      </c>
      <c r="C162" s="13" t="str">
        <f ca="1">IFERROR(INDEX(MAESTRO!C:C,_xludf.AGGREGATE(15,6,ROW(MAESTRO!$B$3:$B$1000)/((MAESTRO!$B$3:$B$1000="ASMARTALC")*(UPPER(MAESTRO!$L$3:$L$1000)="CONFIRMADO")),ROWS($A$3:A162))),"")</f>
        <v/>
      </c>
      <c r="D162" s="13" t="str">
        <f ca="1">IFERROR(INDEX(MAESTRO!D:D,_xludf.AGGREGATE(15,6,ROW(MAESTRO!$B$3:$B$1000)/((MAESTRO!$B$3:$B$1000="ASMARTALC")*(UPPER(MAESTRO!$L$3:$L$1000)="CONFIRMADO")),ROWS($A$3:A162))),"")</f>
        <v/>
      </c>
      <c r="E162" s="13" t="str">
        <f ca="1">IFERROR(INDEX(MAESTRO!E:E,_xludf.AGGREGATE(15,6,ROW(MAESTRO!$B$3:$B$1000)/((MAESTRO!$B$3:$B$1000="ASMARTALC")*(UPPER(MAESTRO!$L$3:$L$1000)="CONFIRMADO")),ROWS($A$3:A162))),"")</f>
        <v/>
      </c>
      <c r="F162" s="13" t="str">
        <f ca="1">IFERROR(INDEX(MAESTRO!F:F,_xludf.AGGREGATE(15,6,ROW(MAESTRO!$B$3:$B$1000)/((MAESTRO!$B$3:$B$1000="ASMARTALC")*(UPPER(MAESTRO!$L$3:$L$1000)="CONFIRMADO")),ROWS($A$3:A162))),"")</f>
        <v/>
      </c>
      <c r="G162" s="13" t="str">
        <f ca="1">IFERROR(INDEX(MAESTRO!G:G,_xludf.AGGREGATE(15,6,ROW(MAESTRO!$B$3:$B$1000)/((MAESTRO!$B$3:$B$1000="ASMARTALC")*(UPPER(MAESTRO!$L$3:$L$1000)="CONFIRMADO")),ROWS($A$3:A162))),"")</f>
        <v/>
      </c>
      <c r="H162" s="13" t="str">
        <f ca="1">IFERROR(INDEX(MAESTRO!H:H,_xludf.AGGREGATE(15,6,ROW(MAESTRO!$B$3:$B$1000)/((MAESTRO!$B$3:$B$1000="ASMARTALC")*(UPPER(MAESTRO!$L$3:$L$1000)="CONFIRMADO")),ROWS($A$3:A162))),"")</f>
        <v/>
      </c>
      <c r="I162" s="13" t="str">
        <f ca="1">IFERROR(INDEX(MAESTRO!I:I,_xludf.AGGREGATE(15,6,ROW(MAESTRO!$B$3:$B$1000)/((MAESTRO!$B$3:$B$1000="ASMARTALC")*(UPPER(MAESTRO!$L$3:$L$1000)="CONFIRMADO")),ROWS($A$3:A162))),"")</f>
        <v/>
      </c>
      <c r="J162" s="13" t="str">
        <f ca="1">IFERROR(INDEX(MAESTRO!J:J,_xludf.AGGREGATE(15,6,ROW(MAESTRO!$B$3:$B$1000)/((MAESTRO!$B$3:$B$1000="ASMARTALC")*(UPPER(MAESTRO!$L$3:$L$1000)="CONFIRMADO")),ROWS($A$3:A162))),"")</f>
        <v/>
      </c>
      <c r="K162" s="13" t="str">
        <f ca="1">IFERROR(INDEX(MAESTRO!K:K,_xludf.AGGREGATE(15,6,ROW(MAESTRO!$B$3:$B$1000)/((MAESTRO!$B$3:$B$1000="ASMARTALC")*(UPPER(MAESTRO!$L$3:$L$1000)="CONFIRMADO")),ROWS($A$3:A162))),"")</f>
        <v/>
      </c>
      <c r="L162" s="13" t="str">
        <f ca="1">IFERROR(INDEX(MAESTRO!L:L,_xludf.AGGREGATE(15,6,ROW(MAESTRO!$B$3:$B$1000)/((MAESTRO!$B$3:$B$1000="ASMARTALC")*(UPPER(MAESTRO!$L$3:$L$1000)="CONFIRMADO")),ROWS($A$3:A162))),"")</f>
        <v/>
      </c>
      <c r="M162" s="13" t="str">
        <f ca="1">IFERROR(INDEX(MAESTRO!M:M,_xludf.AGGREGATE(15,6,ROW(MAESTRO!$B$3:$B$1000)/((MAESTRO!$B$3:$B$1000="ASMARTALC")*(UPPER(MAESTRO!$L$3:$L$1000)="CONFIRMADO")),ROWS($A$3:A162))),"")</f>
        <v/>
      </c>
      <c r="N162" s="13" t="str">
        <f ca="1">IFERROR(INDEX(MAESTRO!N:N,_xludf.AGGREGATE(15,6,ROW(MAESTRO!$B$3:$B$1000)/((MAESTRO!$B$3:$B$1000="ASMARTALC")*(UPPER(MAESTRO!$L$3:$L$1000)="CONFIRMADO")),ROWS($A$3:A162))),"")</f>
        <v/>
      </c>
      <c r="O162" s="13" t="str">
        <f ca="1">IFERROR(INDEX(MAESTRO!O:O,_xludf.AGGREGATE(15,6,ROW(MAESTRO!$B$3:$B$1000)/((MAESTRO!$B$3:$B$1000="ASMARTALC")*(UPPER(MAESTRO!$L$3:$L$1000)="CONFIRMADO")),ROWS($A$3:A162))),"")</f>
        <v/>
      </c>
      <c r="P162" s="13" t="str">
        <f ca="1">IFERROR(INDEX(MAESTRO!P:P,_xludf.AGGREGATE(15,6,ROW(MAESTRO!$B$3:$B$1000)/((MAESTRO!$B$3:$B$1000="ASMARTALC")*(UPPER(MAESTRO!$L$3:$L$1000)="CONFIRMADO")),ROWS($A$3:A162))),"")</f>
        <v/>
      </c>
      <c r="Q162" s="13" t="str">
        <f ca="1">IFERROR(INDEX(MAESTRO!Q:Q,_xludf.AGGREGATE(15,6,ROW(MAESTRO!$B$3:$B$1000)/((MAESTRO!$B$3:$B$1000="ASMARTALC")*(UPPER(MAESTRO!$L$3:$L$1000)="CONFIRMADO")),ROWS($A$3:A162))),"")</f>
        <v/>
      </c>
      <c r="R162" s="13" t="str">
        <f ca="1">IFERROR(INDEX(MAESTRO!R:R,_xludf.AGGREGATE(15,6,ROW(MAESTRO!$B$3:$B$1000)/((MAESTRO!$B$3:$B$1000="ASMARTALC")*(UPPER(MAESTRO!$L$3:$L$1000)="CONFIRMADO")),ROWS($A$3:A162))),"")</f>
        <v/>
      </c>
      <c r="S162" s="13" t="str">
        <f ca="1">IFERROR(INDEX(MAESTRO!S:S,_xludf.AGGREGATE(15,6,ROW(MAESTRO!$B$3:$B$1000)/((MAESTRO!$B$3:$B$1000="ASMARTALC")*(UPPER(MAESTRO!$L$3:$L$1000)="CONFIRMADO")),ROWS($A$3:A162))),"")</f>
        <v/>
      </c>
      <c r="T162" s="13" t="str">
        <f ca="1">IFERROR(INDEX(MAESTRO!T:T,_xludf.AGGREGATE(15,6,ROW(MAESTRO!$B$3:$B$1000)/((MAESTRO!$B$3:$B$1000="ASMARTALC")*(UPPER(MAESTRO!$L$3:$L$1000)="CONFIRMADO")),ROWS($A$3:A162))),"")</f>
        <v/>
      </c>
      <c r="U162" s="13" t="str">
        <f ca="1">IFERROR(INDEX(MAESTRO!U:U,_xludf.AGGREGATE(15,6,ROW(MAESTRO!$B$3:$B$1000)/((MAESTRO!$B$3:$B$1000="ASMARTALC")*(UPPER(MAESTRO!$L$3:$L$1000)="CONFIRMADO")),ROWS($A$3:A162))),"")</f>
        <v/>
      </c>
      <c r="V162" s="13" t="str">
        <f ca="1">IFERROR(INDEX(MAESTRO!V:V,_xludf.AGGREGATE(15,6,ROW(MAESTRO!$B$3:$B$1000)/((MAESTRO!$B$3:$B$1000="ASMARTALC")*(UPPER(MAESTRO!$L$3:$L$1000)="CONFIRMADO")),ROWS($A$3:A162))),"")</f>
        <v/>
      </c>
      <c r="W162" s="13" t="str">
        <f ca="1">IFERROR(INDEX(MAESTRO!W:W,_xludf.AGGREGATE(15,6,ROW(MAESTRO!$B$3:$B$1000)/((MAESTRO!$B$3:$B$1000="ASMARTALC")*(UPPER(MAESTRO!$L$3:$L$1000)="CONFIRMADO")),ROWS($A$3:A162))),"")</f>
        <v/>
      </c>
      <c r="X162" s="13" t="str">
        <f ca="1">IFERROR(INDEX(MAESTRO!X:X,_xludf.AGGREGATE(15,6,ROW(MAESTRO!$B$3:$B$1000)/((MAESTRO!$B$3:$B$1000="ASMARTALC")*(UPPER(MAESTRO!$L$3:$L$1000)="CONFIRMADO")),ROWS($A$3:A162))),"")</f>
        <v/>
      </c>
    </row>
    <row r="163" spans="1:24" ht="22.05" customHeight="1">
      <c r="A163" s="10" t="str">
        <f ca="1">IFERROR(INDEX(MAESTRO!A:A,_xludf.AGGREGATE(15,6,ROW(MAESTRO!$B$3:$B$1000)/((MAESTRO!$B$3:$B$1000="ASMARTALC")*(UPPER(MAESTRO!$L$3:$L$1000)="CONFIRMADO")),ROWS($A$3:A163))),"")</f>
        <v/>
      </c>
      <c r="B163" s="10" t="str">
        <f ca="1">IFERROR(INDEX(MAESTRO!B:B,_xludf.AGGREGATE(15,6,ROW(MAESTRO!$B$3:$B$1000)/((MAESTRO!$B$3:$B$1000="ASMARTALC")*(UPPER(MAESTRO!$L$3:$L$1000)="CONFIRMADO")),ROWS($A$3:A163))),"")</f>
        <v/>
      </c>
      <c r="C163" s="10" t="str">
        <f ca="1">IFERROR(INDEX(MAESTRO!C:C,_xludf.AGGREGATE(15,6,ROW(MAESTRO!$B$3:$B$1000)/((MAESTRO!$B$3:$B$1000="ASMARTALC")*(UPPER(MAESTRO!$L$3:$L$1000)="CONFIRMADO")),ROWS($A$3:A163))),"")</f>
        <v/>
      </c>
      <c r="D163" s="10" t="str">
        <f ca="1">IFERROR(INDEX(MAESTRO!D:D,_xludf.AGGREGATE(15,6,ROW(MAESTRO!$B$3:$B$1000)/((MAESTRO!$B$3:$B$1000="ASMARTALC")*(UPPER(MAESTRO!$L$3:$L$1000)="CONFIRMADO")),ROWS($A$3:A163))),"")</f>
        <v/>
      </c>
      <c r="E163" s="10" t="str">
        <f ca="1">IFERROR(INDEX(MAESTRO!E:E,_xludf.AGGREGATE(15,6,ROW(MAESTRO!$B$3:$B$1000)/((MAESTRO!$B$3:$B$1000="ASMARTALC")*(UPPER(MAESTRO!$L$3:$L$1000)="CONFIRMADO")),ROWS($A$3:A163))),"")</f>
        <v/>
      </c>
      <c r="F163" s="10" t="str">
        <f ca="1">IFERROR(INDEX(MAESTRO!F:F,_xludf.AGGREGATE(15,6,ROW(MAESTRO!$B$3:$B$1000)/((MAESTRO!$B$3:$B$1000="ASMARTALC")*(UPPER(MAESTRO!$L$3:$L$1000)="CONFIRMADO")),ROWS($A$3:A163))),"")</f>
        <v/>
      </c>
      <c r="G163" s="10" t="str">
        <f ca="1">IFERROR(INDEX(MAESTRO!G:G,_xludf.AGGREGATE(15,6,ROW(MAESTRO!$B$3:$B$1000)/((MAESTRO!$B$3:$B$1000="ASMARTALC")*(UPPER(MAESTRO!$L$3:$L$1000)="CONFIRMADO")),ROWS($A$3:A163))),"")</f>
        <v/>
      </c>
      <c r="H163" s="10" t="str">
        <f ca="1">IFERROR(INDEX(MAESTRO!H:H,_xludf.AGGREGATE(15,6,ROW(MAESTRO!$B$3:$B$1000)/((MAESTRO!$B$3:$B$1000="ASMARTALC")*(UPPER(MAESTRO!$L$3:$L$1000)="CONFIRMADO")),ROWS($A$3:A163))),"")</f>
        <v/>
      </c>
      <c r="I163" s="10" t="str">
        <f ca="1">IFERROR(INDEX(MAESTRO!I:I,_xludf.AGGREGATE(15,6,ROW(MAESTRO!$B$3:$B$1000)/((MAESTRO!$B$3:$B$1000="ASMARTALC")*(UPPER(MAESTRO!$L$3:$L$1000)="CONFIRMADO")),ROWS($A$3:A163))),"")</f>
        <v/>
      </c>
      <c r="J163" s="10" t="str">
        <f ca="1">IFERROR(INDEX(MAESTRO!J:J,_xludf.AGGREGATE(15,6,ROW(MAESTRO!$B$3:$B$1000)/((MAESTRO!$B$3:$B$1000="ASMARTALC")*(UPPER(MAESTRO!$L$3:$L$1000)="CONFIRMADO")),ROWS($A$3:A163))),"")</f>
        <v/>
      </c>
      <c r="K163" s="10" t="str">
        <f ca="1">IFERROR(INDEX(MAESTRO!K:K,_xludf.AGGREGATE(15,6,ROW(MAESTRO!$B$3:$B$1000)/((MAESTRO!$B$3:$B$1000="ASMARTALC")*(UPPER(MAESTRO!$L$3:$L$1000)="CONFIRMADO")),ROWS($A$3:A163))),"")</f>
        <v/>
      </c>
      <c r="L163" s="10" t="str">
        <f ca="1">IFERROR(INDEX(MAESTRO!L:L,_xludf.AGGREGATE(15,6,ROW(MAESTRO!$B$3:$B$1000)/((MAESTRO!$B$3:$B$1000="ASMARTALC")*(UPPER(MAESTRO!$L$3:$L$1000)="CONFIRMADO")),ROWS($A$3:A163))),"")</f>
        <v/>
      </c>
      <c r="M163" s="10" t="str">
        <f ca="1">IFERROR(INDEX(MAESTRO!M:M,_xludf.AGGREGATE(15,6,ROW(MAESTRO!$B$3:$B$1000)/((MAESTRO!$B$3:$B$1000="ASMARTALC")*(UPPER(MAESTRO!$L$3:$L$1000)="CONFIRMADO")),ROWS($A$3:A163))),"")</f>
        <v/>
      </c>
      <c r="N163" s="10" t="str">
        <f ca="1">IFERROR(INDEX(MAESTRO!N:N,_xludf.AGGREGATE(15,6,ROW(MAESTRO!$B$3:$B$1000)/((MAESTRO!$B$3:$B$1000="ASMARTALC")*(UPPER(MAESTRO!$L$3:$L$1000)="CONFIRMADO")),ROWS($A$3:A163))),"")</f>
        <v/>
      </c>
      <c r="O163" s="10" t="str">
        <f ca="1">IFERROR(INDEX(MAESTRO!O:O,_xludf.AGGREGATE(15,6,ROW(MAESTRO!$B$3:$B$1000)/((MAESTRO!$B$3:$B$1000="ASMARTALC")*(UPPER(MAESTRO!$L$3:$L$1000)="CONFIRMADO")),ROWS($A$3:A163))),"")</f>
        <v/>
      </c>
      <c r="P163" s="10" t="str">
        <f ca="1">IFERROR(INDEX(MAESTRO!P:P,_xludf.AGGREGATE(15,6,ROW(MAESTRO!$B$3:$B$1000)/((MAESTRO!$B$3:$B$1000="ASMARTALC")*(UPPER(MAESTRO!$L$3:$L$1000)="CONFIRMADO")),ROWS($A$3:A163))),"")</f>
        <v/>
      </c>
      <c r="Q163" s="10" t="str">
        <f ca="1">IFERROR(INDEX(MAESTRO!Q:Q,_xludf.AGGREGATE(15,6,ROW(MAESTRO!$B$3:$B$1000)/((MAESTRO!$B$3:$B$1000="ASMARTALC")*(UPPER(MAESTRO!$L$3:$L$1000)="CONFIRMADO")),ROWS($A$3:A163))),"")</f>
        <v/>
      </c>
      <c r="R163" s="10" t="str">
        <f ca="1">IFERROR(INDEX(MAESTRO!R:R,_xludf.AGGREGATE(15,6,ROW(MAESTRO!$B$3:$B$1000)/((MAESTRO!$B$3:$B$1000="ASMARTALC")*(UPPER(MAESTRO!$L$3:$L$1000)="CONFIRMADO")),ROWS($A$3:A163))),"")</f>
        <v/>
      </c>
      <c r="S163" s="10" t="str">
        <f ca="1">IFERROR(INDEX(MAESTRO!S:S,_xludf.AGGREGATE(15,6,ROW(MAESTRO!$B$3:$B$1000)/((MAESTRO!$B$3:$B$1000="ASMARTALC")*(UPPER(MAESTRO!$L$3:$L$1000)="CONFIRMADO")),ROWS($A$3:A163))),"")</f>
        <v/>
      </c>
      <c r="T163" s="10" t="str">
        <f ca="1">IFERROR(INDEX(MAESTRO!T:T,_xludf.AGGREGATE(15,6,ROW(MAESTRO!$B$3:$B$1000)/((MAESTRO!$B$3:$B$1000="ASMARTALC")*(UPPER(MAESTRO!$L$3:$L$1000)="CONFIRMADO")),ROWS($A$3:A163))),"")</f>
        <v/>
      </c>
      <c r="U163" s="10" t="str">
        <f ca="1">IFERROR(INDEX(MAESTRO!U:U,_xludf.AGGREGATE(15,6,ROW(MAESTRO!$B$3:$B$1000)/((MAESTRO!$B$3:$B$1000="ASMARTALC")*(UPPER(MAESTRO!$L$3:$L$1000)="CONFIRMADO")),ROWS($A$3:A163))),"")</f>
        <v/>
      </c>
      <c r="V163" s="10" t="str">
        <f ca="1">IFERROR(INDEX(MAESTRO!V:V,_xludf.AGGREGATE(15,6,ROW(MAESTRO!$B$3:$B$1000)/((MAESTRO!$B$3:$B$1000="ASMARTALC")*(UPPER(MAESTRO!$L$3:$L$1000)="CONFIRMADO")),ROWS($A$3:A163))),"")</f>
        <v/>
      </c>
      <c r="W163" s="10" t="str">
        <f ca="1">IFERROR(INDEX(MAESTRO!W:W,_xludf.AGGREGATE(15,6,ROW(MAESTRO!$B$3:$B$1000)/((MAESTRO!$B$3:$B$1000="ASMARTALC")*(UPPER(MAESTRO!$L$3:$L$1000)="CONFIRMADO")),ROWS($A$3:A163))),"")</f>
        <v/>
      </c>
      <c r="X163" s="10" t="str">
        <f ca="1">IFERROR(INDEX(MAESTRO!X:X,_xludf.AGGREGATE(15,6,ROW(MAESTRO!$B$3:$B$1000)/((MAESTRO!$B$3:$B$1000="ASMARTALC")*(UPPER(MAESTRO!$L$3:$L$1000)="CONFIRMADO")),ROWS($A$3:A163))),"")</f>
        <v/>
      </c>
    </row>
    <row r="164" spans="1:24" ht="22.05" customHeight="1">
      <c r="A164" s="13" t="str">
        <f ca="1">IFERROR(INDEX(MAESTRO!A:A,_xludf.AGGREGATE(15,6,ROW(MAESTRO!$B$3:$B$1000)/((MAESTRO!$B$3:$B$1000="ASMARTALC")*(UPPER(MAESTRO!$L$3:$L$1000)="CONFIRMADO")),ROWS($A$3:A164))),"")</f>
        <v/>
      </c>
      <c r="B164" s="13" t="str">
        <f ca="1">IFERROR(INDEX(MAESTRO!B:B,_xludf.AGGREGATE(15,6,ROW(MAESTRO!$B$3:$B$1000)/((MAESTRO!$B$3:$B$1000="ASMARTALC")*(UPPER(MAESTRO!$L$3:$L$1000)="CONFIRMADO")),ROWS($A$3:A164))),"")</f>
        <v/>
      </c>
      <c r="C164" s="13" t="str">
        <f ca="1">IFERROR(INDEX(MAESTRO!C:C,_xludf.AGGREGATE(15,6,ROW(MAESTRO!$B$3:$B$1000)/((MAESTRO!$B$3:$B$1000="ASMARTALC")*(UPPER(MAESTRO!$L$3:$L$1000)="CONFIRMADO")),ROWS($A$3:A164))),"")</f>
        <v/>
      </c>
      <c r="D164" s="13" t="str">
        <f ca="1">IFERROR(INDEX(MAESTRO!D:D,_xludf.AGGREGATE(15,6,ROW(MAESTRO!$B$3:$B$1000)/((MAESTRO!$B$3:$B$1000="ASMARTALC")*(UPPER(MAESTRO!$L$3:$L$1000)="CONFIRMADO")),ROWS($A$3:A164))),"")</f>
        <v/>
      </c>
      <c r="E164" s="13" t="str">
        <f ca="1">IFERROR(INDEX(MAESTRO!E:E,_xludf.AGGREGATE(15,6,ROW(MAESTRO!$B$3:$B$1000)/((MAESTRO!$B$3:$B$1000="ASMARTALC")*(UPPER(MAESTRO!$L$3:$L$1000)="CONFIRMADO")),ROWS($A$3:A164))),"")</f>
        <v/>
      </c>
      <c r="F164" s="13" t="str">
        <f ca="1">IFERROR(INDEX(MAESTRO!F:F,_xludf.AGGREGATE(15,6,ROW(MAESTRO!$B$3:$B$1000)/((MAESTRO!$B$3:$B$1000="ASMARTALC")*(UPPER(MAESTRO!$L$3:$L$1000)="CONFIRMADO")),ROWS($A$3:A164))),"")</f>
        <v/>
      </c>
      <c r="G164" s="13" t="str">
        <f ca="1">IFERROR(INDEX(MAESTRO!G:G,_xludf.AGGREGATE(15,6,ROW(MAESTRO!$B$3:$B$1000)/((MAESTRO!$B$3:$B$1000="ASMARTALC")*(UPPER(MAESTRO!$L$3:$L$1000)="CONFIRMADO")),ROWS($A$3:A164))),"")</f>
        <v/>
      </c>
      <c r="H164" s="13" t="str">
        <f ca="1">IFERROR(INDEX(MAESTRO!H:H,_xludf.AGGREGATE(15,6,ROW(MAESTRO!$B$3:$B$1000)/((MAESTRO!$B$3:$B$1000="ASMARTALC")*(UPPER(MAESTRO!$L$3:$L$1000)="CONFIRMADO")),ROWS($A$3:A164))),"")</f>
        <v/>
      </c>
      <c r="I164" s="13" t="str">
        <f ca="1">IFERROR(INDEX(MAESTRO!I:I,_xludf.AGGREGATE(15,6,ROW(MAESTRO!$B$3:$B$1000)/((MAESTRO!$B$3:$B$1000="ASMARTALC")*(UPPER(MAESTRO!$L$3:$L$1000)="CONFIRMADO")),ROWS($A$3:A164))),"")</f>
        <v/>
      </c>
      <c r="J164" s="13" t="str">
        <f ca="1">IFERROR(INDEX(MAESTRO!J:J,_xludf.AGGREGATE(15,6,ROW(MAESTRO!$B$3:$B$1000)/((MAESTRO!$B$3:$B$1000="ASMARTALC")*(UPPER(MAESTRO!$L$3:$L$1000)="CONFIRMADO")),ROWS($A$3:A164))),"")</f>
        <v/>
      </c>
      <c r="K164" s="13" t="str">
        <f ca="1">IFERROR(INDEX(MAESTRO!K:K,_xludf.AGGREGATE(15,6,ROW(MAESTRO!$B$3:$B$1000)/((MAESTRO!$B$3:$B$1000="ASMARTALC")*(UPPER(MAESTRO!$L$3:$L$1000)="CONFIRMADO")),ROWS($A$3:A164))),"")</f>
        <v/>
      </c>
      <c r="L164" s="13" t="str">
        <f ca="1">IFERROR(INDEX(MAESTRO!L:L,_xludf.AGGREGATE(15,6,ROW(MAESTRO!$B$3:$B$1000)/((MAESTRO!$B$3:$B$1000="ASMARTALC")*(UPPER(MAESTRO!$L$3:$L$1000)="CONFIRMADO")),ROWS($A$3:A164))),"")</f>
        <v/>
      </c>
      <c r="M164" s="13" t="str">
        <f ca="1">IFERROR(INDEX(MAESTRO!M:M,_xludf.AGGREGATE(15,6,ROW(MAESTRO!$B$3:$B$1000)/((MAESTRO!$B$3:$B$1000="ASMARTALC")*(UPPER(MAESTRO!$L$3:$L$1000)="CONFIRMADO")),ROWS($A$3:A164))),"")</f>
        <v/>
      </c>
      <c r="N164" s="13" t="str">
        <f ca="1">IFERROR(INDEX(MAESTRO!N:N,_xludf.AGGREGATE(15,6,ROW(MAESTRO!$B$3:$B$1000)/((MAESTRO!$B$3:$B$1000="ASMARTALC")*(UPPER(MAESTRO!$L$3:$L$1000)="CONFIRMADO")),ROWS($A$3:A164))),"")</f>
        <v/>
      </c>
      <c r="O164" s="13" t="str">
        <f ca="1">IFERROR(INDEX(MAESTRO!O:O,_xludf.AGGREGATE(15,6,ROW(MAESTRO!$B$3:$B$1000)/((MAESTRO!$B$3:$B$1000="ASMARTALC")*(UPPER(MAESTRO!$L$3:$L$1000)="CONFIRMADO")),ROWS($A$3:A164))),"")</f>
        <v/>
      </c>
      <c r="P164" s="13" t="str">
        <f ca="1">IFERROR(INDEX(MAESTRO!P:P,_xludf.AGGREGATE(15,6,ROW(MAESTRO!$B$3:$B$1000)/((MAESTRO!$B$3:$B$1000="ASMARTALC")*(UPPER(MAESTRO!$L$3:$L$1000)="CONFIRMADO")),ROWS($A$3:A164))),"")</f>
        <v/>
      </c>
      <c r="Q164" s="13" t="str">
        <f ca="1">IFERROR(INDEX(MAESTRO!Q:Q,_xludf.AGGREGATE(15,6,ROW(MAESTRO!$B$3:$B$1000)/((MAESTRO!$B$3:$B$1000="ASMARTALC")*(UPPER(MAESTRO!$L$3:$L$1000)="CONFIRMADO")),ROWS($A$3:A164))),"")</f>
        <v/>
      </c>
      <c r="R164" s="13" t="str">
        <f ca="1">IFERROR(INDEX(MAESTRO!R:R,_xludf.AGGREGATE(15,6,ROW(MAESTRO!$B$3:$B$1000)/((MAESTRO!$B$3:$B$1000="ASMARTALC")*(UPPER(MAESTRO!$L$3:$L$1000)="CONFIRMADO")),ROWS($A$3:A164))),"")</f>
        <v/>
      </c>
      <c r="S164" s="13" t="str">
        <f ca="1">IFERROR(INDEX(MAESTRO!S:S,_xludf.AGGREGATE(15,6,ROW(MAESTRO!$B$3:$B$1000)/((MAESTRO!$B$3:$B$1000="ASMARTALC")*(UPPER(MAESTRO!$L$3:$L$1000)="CONFIRMADO")),ROWS($A$3:A164))),"")</f>
        <v/>
      </c>
      <c r="T164" s="13" t="str">
        <f ca="1">IFERROR(INDEX(MAESTRO!T:T,_xludf.AGGREGATE(15,6,ROW(MAESTRO!$B$3:$B$1000)/((MAESTRO!$B$3:$B$1000="ASMARTALC")*(UPPER(MAESTRO!$L$3:$L$1000)="CONFIRMADO")),ROWS($A$3:A164))),"")</f>
        <v/>
      </c>
      <c r="U164" s="13" t="str">
        <f ca="1">IFERROR(INDEX(MAESTRO!U:U,_xludf.AGGREGATE(15,6,ROW(MAESTRO!$B$3:$B$1000)/((MAESTRO!$B$3:$B$1000="ASMARTALC")*(UPPER(MAESTRO!$L$3:$L$1000)="CONFIRMADO")),ROWS($A$3:A164))),"")</f>
        <v/>
      </c>
      <c r="V164" s="13" t="str">
        <f ca="1">IFERROR(INDEX(MAESTRO!V:V,_xludf.AGGREGATE(15,6,ROW(MAESTRO!$B$3:$B$1000)/((MAESTRO!$B$3:$B$1000="ASMARTALC")*(UPPER(MAESTRO!$L$3:$L$1000)="CONFIRMADO")),ROWS($A$3:A164))),"")</f>
        <v/>
      </c>
      <c r="W164" s="13" t="str">
        <f ca="1">IFERROR(INDEX(MAESTRO!W:W,_xludf.AGGREGATE(15,6,ROW(MAESTRO!$B$3:$B$1000)/((MAESTRO!$B$3:$B$1000="ASMARTALC")*(UPPER(MAESTRO!$L$3:$L$1000)="CONFIRMADO")),ROWS($A$3:A164))),"")</f>
        <v/>
      </c>
      <c r="X164" s="13" t="str">
        <f ca="1">IFERROR(INDEX(MAESTRO!X:X,_xludf.AGGREGATE(15,6,ROW(MAESTRO!$B$3:$B$1000)/((MAESTRO!$B$3:$B$1000="ASMARTALC")*(UPPER(MAESTRO!$L$3:$L$1000)="CONFIRMADO")),ROWS($A$3:A164))),"")</f>
        <v/>
      </c>
    </row>
    <row r="165" spans="1:24" ht="22.05" customHeight="1">
      <c r="A165" s="10" t="str">
        <f ca="1">IFERROR(INDEX(MAESTRO!A:A,_xludf.AGGREGATE(15,6,ROW(MAESTRO!$B$3:$B$1000)/((MAESTRO!$B$3:$B$1000="ASMARTALC")*(UPPER(MAESTRO!$L$3:$L$1000)="CONFIRMADO")),ROWS($A$3:A165))),"")</f>
        <v/>
      </c>
      <c r="B165" s="10" t="str">
        <f ca="1">IFERROR(INDEX(MAESTRO!B:B,_xludf.AGGREGATE(15,6,ROW(MAESTRO!$B$3:$B$1000)/((MAESTRO!$B$3:$B$1000="ASMARTALC")*(UPPER(MAESTRO!$L$3:$L$1000)="CONFIRMADO")),ROWS($A$3:A165))),"")</f>
        <v/>
      </c>
      <c r="C165" s="10" t="str">
        <f ca="1">IFERROR(INDEX(MAESTRO!C:C,_xludf.AGGREGATE(15,6,ROW(MAESTRO!$B$3:$B$1000)/((MAESTRO!$B$3:$B$1000="ASMARTALC")*(UPPER(MAESTRO!$L$3:$L$1000)="CONFIRMADO")),ROWS($A$3:A165))),"")</f>
        <v/>
      </c>
      <c r="D165" s="10" t="str">
        <f ca="1">IFERROR(INDEX(MAESTRO!D:D,_xludf.AGGREGATE(15,6,ROW(MAESTRO!$B$3:$B$1000)/((MAESTRO!$B$3:$B$1000="ASMARTALC")*(UPPER(MAESTRO!$L$3:$L$1000)="CONFIRMADO")),ROWS($A$3:A165))),"")</f>
        <v/>
      </c>
      <c r="E165" s="10" t="str">
        <f ca="1">IFERROR(INDEX(MAESTRO!E:E,_xludf.AGGREGATE(15,6,ROW(MAESTRO!$B$3:$B$1000)/((MAESTRO!$B$3:$B$1000="ASMARTALC")*(UPPER(MAESTRO!$L$3:$L$1000)="CONFIRMADO")),ROWS($A$3:A165))),"")</f>
        <v/>
      </c>
      <c r="F165" s="10" t="str">
        <f ca="1">IFERROR(INDEX(MAESTRO!F:F,_xludf.AGGREGATE(15,6,ROW(MAESTRO!$B$3:$B$1000)/((MAESTRO!$B$3:$B$1000="ASMARTALC")*(UPPER(MAESTRO!$L$3:$L$1000)="CONFIRMADO")),ROWS($A$3:A165))),"")</f>
        <v/>
      </c>
      <c r="G165" s="10" t="str">
        <f ca="1">IFERROR(INDEX(MAESTRO!G:G,_xludf.AGGREGATE(15,6,ROW(MAESTRO!$B$3:$B$1000)/((MAESTRO!$B$3:$B$1000="ASMARTALC")*(UPPER(MAESTRO!$L$3:$L$1000)="CONFIRMADO")),ROWS($A$3:A165))),"")</f>
        <v/>
      </c>
      <c r="H165" s="10" t="str">
        <f ca="1">IFERROR(INDEX(MAESTRO!H:H,_xludf.AGGREGATE(15,6,ROW(MAESTRO!$B$3:$B$1000)/((MAESTRO!$B$3:$B$1000="ASMARTALC")*(UPPER(MAESTRO!$L$3:$L$1000)="CONFIRMADO")),ROWS($A$3:A165))),"")</f>
        <v/>
      </c>
      <c r="I165" s="10" t="str">
        <f ca="1">IFERROR(INDEX(MAESTRO!I:I,_xludf.AGGREGATE(15,6,ROW(MAESTRO!$B$3:$B$1000)/((MAESTRO!$B$3:$B$1000="ASMARTALC")*(UPPER(MAESTRO!$L$3:$L$1000)="CONFIRMADO")),ROWS($A$3:A165))),"")</f>
        <v/>
      </c>
      <c r="J165" s="10" t="str">
        <f ca="1">IFERROR(INDEX(MAESTRO!J:J,_xludf.AGGREGATE(15,6,ROW(MAESTRO!$B$3:$B$1000)/((MAESTRO!$B$3:$B$1000="ASMARTALC")*(UPPER(MAESTRO!$L$3:$L$1000)="CONFIRMADO")),ROWS($A$3:A165))),"")</f>
        <v/>
      </c>
      <c r="K165" s="10" t="str">
        <f ca="1">IFERROR(INDEX(MAESTRO!K:K,_xludf.AGGREGATE(15,6,ROW(MAESTRO!$B$3:$B$1000)/((MAESTRO!$B$3:$B$1000="ASMARTALC")*(UPPER(MAESTRO!$L$3:$L$1000)="CONFIRMADO")),ROWS($A$3:A165))),"")</f>
        <v/>
      </c>
      <c r="L165" s="10" t="str">
        <f ca="1">IFERROR(INDEX(MAESTRO!L:L,_xludf.AGGREGATE(15,6,ROW(MAESTRO!$B$3:$B$1000)/((MAESTRO!$B$3:$B$1000="ASMARTALC")*(UPPER(MAESTRO!$L$3:$L$1000)="CONFIRMADO")),ROWS($A$3:A165))),"")</f>
        <v/>
      </c>
      <c r="M165" s="10" t="str">
        <f ca="1">IFERROR(INDEX(MAESTRO!M:M,_xludf.AGGREGATE(15,6,ROW(MAESTRO!$B$3:$B$1000)/((MAESTRO!$B$3:$B$1000="ASMARTALC")*(UPPER(MAESTRO!$L$3:$L$1000)="CONFIRMADO")),ROWS($A$3:A165))),"")</f>
        <v/>
      </c>
      <c r="N165" s="10" t="str">
        <f ca="1">IFERROR(INDEX(MAESTRO!N:N,_xludf.AGGREGATE(15,6,ROW(MAESTRO!$B$3:$B$1000)/((MAESTRO!$B$3:$B$1000="ASMARTALC")*(UPPER(MAESTRO!$L$3:$L$1000)="CONFIRMADO")),ROWS($A$3:A165))),"")</f>
        <v/>
      </c>
      <c r="O165" s="10" t="str">
        <f ca="1">IFERROR(INDEX(MAESTRO!O:O,_xludf.AGGREGATE(15,6,ROW(MAESTRO!$B$3:$B$1000)/((MAESTRO!$B$3:$B$1000="ASMARTALC")*(UPPER(MAESTRO!$L$3:$L$1000)="CONFIRMADO")),ROWS($A$3:A165))),"")</f>
        <v/>
      </c>
      <c r="P165" s="10" t="str">
        <f ca="1">IFERROR(INDEX(MAESTRO!P:P,_xludf.AGGREGATE(15,6,ROW(MAESTRO!$B$3:$B$1000)/((MAESTRO!$B$3:$B$1000="ASMARTALC")*(UPPER(MAESTRO!$L$3:$L$1000)="CONFIRMADO")),ROWS($A$3:A165))),"")</f>
        <v/>
      </c>
      <c r="Q165" s="10" t="str">
        <f ca="1">IFERROR(INDEX(MAESTRO!Q:Q,_xludf.AGGREGATE(15,6,ROW(MAESTRO!$B$3:$B$1000)/((MAESTRO!$B$3:$B$1000="ASMARTALC")*(UPPER(MAESTRO!$L$3:$L$1000)="CONFIRMADO")),ROWS($A$3:A165))),"")</f>
        <v/>
      </c>
      <c r="R165" s="10" t="str">
        <f ca="1">IFERROR(INDEX(MAESTRO!R:R,_xludf.AGGREGATE(15,6,ROW(MAESTRO!$B$3:$B$1000)/((MAESTRO!$B$3:$B$1000="ASMARTALC")*(UPPER(MAESTRO!$L$3:$L$1000)="CONFIRMADO")),ROWS($A$3:A165))),"")</f>
        <v/>
      </c>
      <c r="S165" s="10" t="str">
        <f ca="1">IFERROR(INDEX(MAESTRO!S:S,_xludf.AGGREGATE(15,6,ROW(MAESTRO!$B$3:$B$1000)/((MAESTRO!$B$3:$B$1000="ASMARTALC")*(UPPER(MAESTRO!$L$3:$L$1000)="CONFIRMADO")),ROWS($A$3:A165))),"")</f>
        <v/>
      </c>
      <c r="T165" s="10" t="str">
        <f ca="1">IFERROR(INDEX(MAESTRO!T:T,_xludf.AGGREGATE(15,6,ROW(MAESTRO!$B$3:$B$1000)/((MAESTRO!$B$3:$B$1000="ASMARTALC")*(UPPER(MAESTRO!$L$3:$L$1000)="CONFIRMADO")),ROWS($A$3:A165))),"")</f>
        <v/>
      </c>
      <c r="U165" s="10" t="str">
        <f ca="1">IFERROR(INDEX(MAESTRO!U:U,_xludf.AGGREGATE(15,6,ROW(MAESTRO!$B$3:$B$1000)/((MAESTRO!$B$3:$B$1000="ASMARTALC")*(UPPER(MAESTRO!$L$3:$L$1000)="CONFIRMADO")),ROWS($A$3:A165))),"")</f>
        <v/>
      </c>
      <c r="V165" s="10" t="str">
        <f ca="1">IFERROR(INDEX(MAESTRO!V:V,_xludf.AGGREGATE(15,6,ROW(MAESTRO!$B$3:$B$1000)/((MAESTRO!$B$3:$B$1000="ASMARTALC")*(UPPER(MAESTRO!$L$3:$L$1000)="CONFIRMADO")),ROWS($A$3:A165))),"")</f>
        <v/>
      </c>
      <c r="W165" s="10" t="str">
        <f ca="1">IFERROR(INDEX(MAESTRO!W:W,_xludf.AGGREGATE(15,6,ROW(MAESTRO!$B$3:$B$1000)/((MAESTRO!$B$3:$B$1000="ASMARTALC")*(UPPER(MAESTRO!$L$3:$L$1000)="CONFIRMADO")),ROWS($A$3:A165))),"")</f>
        <v/>
      </c>
      <c r="X165" s="10" t="str">
        <f ca="1">IFERROR(INDEX(MAESTRO!X:X,_xludf.AGGREGATE(15,6,ROW(MAESTRO!$B$3:$B$1000)/((MAESTRO!$B$3:$B$1000="ASMARTALC")*(UPPER(MAESTRO!$L$3:$L$1000)="CONFIRMADO")),ROWS($A$3:A165))),"")</f>
        <v/>
      </c>
    </row>
    <row r="166" spans="1:24" ht="22.05" customHeight="1">
      <c r="A166" s="13" t="str">
        <f ca="1">IFERROR(INDEX(MAESTRO!A:A,_xludf.AGGREGATE(15,6,ROW(MAESTRO!$B$3:$B$1000)/((MAESTRO!$B$3:$B$1000="ASMARTALC")*(UPPER(MAESTRO!$L$3:$L$1000)="CONFIRMADO")),ROWS($A$3:A166))),"")</f>
        <v/>
      </c>
      <c r="B166" s="13" t="str">
        <f ca="1">IFERROR(INDEX(MAESTRO!B:B,_xludf.AGGREGATE(15,6,ROW(MAESTRO!$B$3:$B$1000)/((MAESTRO!$B$3:$B$1000="ASMARTALC")*(UPPER(MAESTRO!$L$3:$L$1000)="CONFIRMADO")),ROWS($A$3:A166))),"")</f>
        <v/>
      </c>
      <c r="C166" s="13" t="str">
        <f ca="1">IFERROR(INDEX(MAESTRO!C:C,_xludf.AGGREGATE(15,6,ROW(MAESTRO!$B$3:$B$1000)/((MAESTRO!$B$3:$B$1000="ASMARTALC")*(UPPER(MAESTRO!$L$3:$L$1000)="CONFIRMADO")),ROWS($A$3:A166))),"")</f>
        <v/>
      </c>
      <c r="D166" s="13" t="str">
        <f ca="1">IFERROR(INDEX(MAESTRO!D:D,_xludf.AGGREGATE(15,6,ROW(MAESTRO!$B$3:$B$1000)/((MAESTRO!$B$3:$B$1000="ASMARTALC")*(UPPER(MAESTRO!$L$3:$L$1000)="CONFIRMADO")),ROWS($A$3:A166))),"")</f>
        <v/>
      </c>
      <c r="E166" s="13" t="str">
        <f ca="1">IFERROR(INDEX(MAESTRO!E:E,_xludf.AGGREGATE(15,6,ROW(MAESTRO!$B$3:$B$1000)/((MAESTRO!$B$3:$B$1000="ASMARTALC")*(UPPER(MAESTRO!$L$3:$L$1000)="CONFIRMADO")),ROWS($A$3:A166))),"")</f>
        <v/>
      </c>
      <c r="F166" s="13" t="str">
        <f ca="1">IFERROR(INDEX(MAESTRO!F:F,_xludf.AGGREGATE(15,6,ROW(MAESTRO!$B$3:$B$1000)/((MAESTRO!$B$3:$B$1000="ASMARTALC")*(UPPER(MAESTRO!$L$3:$L$1000)="CONFIRMADO")),ROWS($A$3:A166))),"")</f>
        <v/>
      </c>
      <c r="G166" s="13" t="str">
        <f ca="1">IFERROR(INDEX(MAESTRO!G:G,_xludf.AGGREGATE(15,6,ROW(MAESTRO!$B$3:$B$1000)/((MAESTRO!$B$3:$B$1000="ASMARTALC")*(UPPER(MAESTRO!$L$3:$L$1000)="CONFIRMADO")),ROWS($A$3:A166))),"")</f>
        <v/>
      </c>
      <c r="H166" s="13" t="str">
        <f ca="1">IFERROR(INDEX(MAESTRO!H:H,_xludf.AGGREGATE(15,6,ROW(MAESTRO!$B$3:$B$1000)/((MAESTRO!$B$3:$B$1000="ASMARTALC")*(UPPER(MAESTRO!$L$3:$L$1000)="CONFIRMADO")),ROWS($A$3:A166))),"")</f>
        <v/>
      </c>
      <c r="I166" s="13" t="str">
        <f ca="1">IFERROR(INDEX(MAESTRO!I:I,_xludf.AGGREGATE(15,6,ROW(MAESTRO!$B$3:$B$1000)/((MAESTRO!$B$3:$B$1000="ASMARTALC")*(UPPER(MAESTRO!$L$3:$L$1000)="CONFIRMADO")),ROWS($A$3:A166))),"")</f>
        <v/>
      </c>
      <c r="J166" s="13" t="str">
        <f ca="1">IFERROR(INDEX(MAESTRO!J:J,_xludf.AGGREGATE(15,6,ROW(MAESTRO!$B$3:$B$1000)/((MAESTRO!$B$3:$B$1000="ASMARTALC")*(UPPER(MAESTRO!$L$3:$L$1000)="CONFIRMADO")),ROWS($A$3:A166))),"")</f>
        <v/>
      </c>
      <c r="K166" s="13" t="str">
        <f ca="1">IFERROR(INDEX(MAESTRO!K:K,_xludf.AGGREGATE(15,6,ROW(MAESTRO!$B$3:$B$1000)/((MAESTRO!$B$3:$B$1000="ASMARTALC")*(UPPER(MAESTRO!$L$3:$L$1000)="CONFIRMADO")),ROWS($A$3:A166))),"")</f>
        <v/>
      </c>
      <c r="L166" s="13" t="str">
        <f ca="1">IFERROR(INDEX(MAESTRO!L:L,_xludf.AGGREGATE(15,6,ROW(MAESTRO!$B$3:$B$1000)/((MAESTRO!$B$3:$B$1000="ASMARTALC")*(UPPER(MAESTRO!$L$3:$L$1000)="CONFIRMADO")),ROWS($A$3:A166))),"")</f>
        <v/>
      </c>
      <c r="M166" s="13" t="str">
        <f ca="1">IFERROR(INDEX(MAESTRO!M:M,_xludf.AGGREGATE(15,6,ROW(MAESTRO!$B$3:$B$1000)/((MAESTRO!$B$3:$B$1000="ASMARTALC")*(UPPER(MAESTRO!$L$3:$L$1000)="CONFIRMADO")),ROWS($A$3:A166))),"")</f>
        <v/>
      </c>
      <c r="N166" s="13" t="str">
        <f ca="1">IFERROR(INDEX(MAESTRO!N:N,_xludf.AGGREGATE(15,6,ROW(MAESTRO!$B$3:$B$1000)/((MAESTRO!$B$3:$B$1000="ASMARTALC")*(UPPER(MAESTRO!$L$3:$L$1000)="CONFIRMADO")),ROWS($A$3:A166))),"")</f>
        <v/>
      </c>
      <c r="O166" s="13" t="str">
        <f ca="1">IFERROR(INDEX(MAESTRO!O:O,_xludf.AGGREGATE(15,6,ROW(MAESTRO!$B$3:$B$1000)/((MAESTRO!$B$3:$B$1000="ASMARTALC")*(UPPER(MAESTRO!$L$3:$L$1000)="CONFIRMADO")),ROWS($A$3:A166))),"")</f>
        <v/>
      </c>
      <c r="P166" s="13" t="str">
        <f ca="1">IFERROR(INDEX(MAESTRO!P:P,_xludf.AGGREGATE(15,6,ROW(MAESTRO!$B$3:$B$1000)/((MAESTRO!$B$3:$B$1000="ASMARTALC")*(UPPER(MAESTRO!$L$3:$L$1000)="CONFIRMADO")),ROWS($A$3:A166))),"")</f>
        <v/>
      </c>
      <c r="Q166" s="13" t="str">
        <f ca="1">IFERROR(INDEX(MAESTRO!Q:Q,_xludf.AGGREGATE(15,6,ROW(MAESTRO!$B$3:$B$1000)/((MAESTRO!$B$3:$B$1000="ASMARTALC")*(UPPER(MAESTRO!$L$3:$L$1000)="CONFIRMADO")),ROWS($A$3:A166))),"")</f>
        <v/>
      </c>
      <c r="R166" s="13" t="str">
        <f ca="1">IFERROR(INDEX(MAESTRO!R:R,_xludf.AGGREGATE(15,6,ROW(MAESTRO!$B$3:$B$1000)/((MAESTRO!$B$3:$B$1000="ASMARTALC")*(UPPER(MAESTRO!$L$3:$L$1000)="CONFIRMADO")),ROWS($A$3:A166))),"")</f>
        <v/>
      </c>
      <c r="S166" s="13" t="str">
        <f ca="1">IFERROR(INDEX(MAESTRO!S:S,_xludf.AGGREGATE(15,6,ROW(MAESTRO!$B$3:$B$1000)/((MAESTRO!$B$3:$B$1000="ASMARTALC")*(UPPER(MAESTRO!$L$3:$L$1000)="CONFIRMADO")),ROWS($A$3:A166))),"")</f>
        <v/>
      </c>
      <c r="T166" s="13" t="str">
        <f ca="1">IFERROR(INDEX(MAESTRO!T:T,_xludf.AGGREGATE(15,6,ROW(MAESTRO!$B$3:$B$1000)/((MAESTRO!$B$3:$B$1000="ASMARTALC")*(UPPER(MAESTRO!$L$3:$L$1000)="CONFIRMADO")),ROWS($A$3:A166))),"")</f>
        <v/>
      </c>
      <c r="U166" s="13" t="str">
        <f ca="1">IFERROR(INDEX(MAESTRO!U:U,_xludf.AGGREGATE(15,6,ROW(MAESTRO!$B$3:$B$1000)/((MAESTRO!$B$3:$B$1000="ASMARTALC")*(UPPER(MAESTRO!$L$3:$L$1000)="CONFIRMADO")),ROWS($A$3:A166))),"")</f>
        <v/>
      </c>
      <c r="V166" s="13" t="str">
        <f ca="1">IFERROR(INDEX(MAESTRO!V:V,_xludf.AGGREGATE(15,6,ROW(MAESTRO!$B$3:$B$1000)/((MAESTRO!$B$3:$B$1000="ASMARTALC")*(UPPER(MAESTRO!$L$3:$L$1000)="CONFIRMADO")),ROWS($A$3:A166))),"")</f>
        <v/>
      </c>
      <c r="W166" s="13" t="str">
        <f ca="1">IFERROR(INDEX(MAESTRO!W:W,_xludf.AGGREGATE(15,6,ROW(MAESTRO!$B$3:$B$1000)/((MAESTRO!$B$3:$B$1000="ASMARTALC")*(UPPER(MAESTRO!$L$3:$L$1000)="CONFIRMADO")),ROWS($A$3:A166))),"")</f>
        <v/>
      </c>
      <c r="X166" s="13" t="str">
        <f ca="1">IFERROR(INDEX(MAESTRO!X:X,_xludf.AGGREGATE(15,6,ROW(MAESTRO!$B$3:$B$1000)/((MAESTRO!$B$3:$B$1000="ASMARTALC")*(UPPER(MAESTRO!$L$3:$L$1000)="CONFIRMADO")),ROWS($A$3:A166))),"")</f>
        <v/>
      </c>
    </row>
    <row r="167" spans="1:24" ht="22.05" customHeight="1">
      <c r="A167" s="10" t="str">
        <f ca="1">IFERROR(INDEX(MAESTRO!A:A,_xludf.AGGREGATE(15,6,ROW(MAESTRO!$B$3:$B$1000)/((MAESTRO!$B$3:$B$1000="ASMARTALC")*(UPPER(MAESTRO!$L$3:$L$1000)="CONFIRMADO")),ROWS($A$3:A167))),"")</f>
        <v/>
      </c>
      <c r="B167" s="10" t="str">
        <f ca="1">IFERROR(INDEX(MAESTRO!B:B,_xludf.AGGREGATE(15,6,ROW(MAESTRO!$B$3:$B$1000)/((MAESTRO!$B$3:$B$1000="ASMARTALC")*(UPPER(MAESTRO!$L$3:$L$1000)="CONFIRMADO")),ROWS($A$3:A167))),"")</f>
        <v/>
      </c>
      <c r="C167" s="10" t="str">
        <f ca="1">IFERROR(INDEX(MAESTRO!C:C,_xludf.AGGREGATE(15,6,ROW(MAESTRO!$B$3:$B$1000)/((MAESTRO!$B$3:$B$1000="ASMARTALC")*(UPPER(MAESTRO!$L$3:$L$1000)="CONFIRMADO")),ROWS($A$3:A167))),"")</f>
        <v/>
      </c>
      <c r="D167" s="10" t="str">
        <f ca="1">IFERROR(INDEX(MAESTRO!D:D,_xludf.AGGREGATE(15,6,ROW(MAESTRO!$B$3:$B$1000)/((MAESTRO!$B$3:$B$1000="ASMARTALC")*(UPPER(MAESTRO!$L$3:$L$1000)="CONFIRMADO")),ROWS($A$3:A167))),"")</f>
        <v/>
      </c>
      <c r="E167" s="10" t="str">
        <f ca="1">IFERROR(INDEX(MAESTRO!E:E,_xludf.AGGREGATE(15,6,ROW(MAESTRO!$B$3:$B$1000)/((MAESTRO!$B$3:$B$1000="ASMARTALC")*(UPPER(MAESTRO!$L$3:$L$1000)="CONFIRMADO")),ROWS($A$3:A167))),"")</f>
        <v/>
      </c>
      <c r="F167" s="10" t="str">
        <f ca="1">IFERROR(INDEX(MAESTRO!F:F,_xludf.AGGREGATE(15,6,ROW(MAESTRO!$B$3:$B$1000)/((MAESTRO!$B$3:$B$1000="ASMARTALC")*(UPPER(MAESTRO!$L$3:$L$1000)="CONFIRMADO")),ROWS($A$3:A167))),"")</f>
        <v/>
      </c>
      <c r="G167" s="10" t="str">
        <f ca="1">IFERROR(INDEX(MAESTRO!G:G,_xludf.AGGREGATE(15,6,ROW(MAESTRO!$B$3:$B$1000)/((MAESTRO!$B$3:$B$1000="ASMARTALC")*(UPPER(MAESTRO!$L$3:$L$1000)="CONFIRMADO")),ROWS($A$3:A167))),"")</f>
        <v/>
      </c>
      <c r="H167" s="10" t="str">
        <f ca="1">IFERROR(INDEX(MAESTRO!H:H,_xludf.AGGREGATE(15,6,ROW(MAESTRO!$B$3:$B$1000)/((MAESTRO!$B$3:$B$1000="ASMARTALC")*(UPPER(MAESTRO!$L$3:$L$1000)="CONFIRMADO")),ROWS($A$3:A167))),"")</f>
        <v/>
      </c>
      <c r="I167" s="10" t="str">
        <f ca="1">IFERROR(INDEX(MAESTRO!I:I,_xludf.AGGREGATE(15,6,ROW(MAESTRO!$B$3:$B$1000)/((MAESTRO!$B$3:$B$1000="ASMARTALC")*(UPPER(MAESTRO!$L$3:$L$1000)="CONFIRMADO")),ROWS($A$3:A167))),"")</f>
        <v/>
      </c>
      <c r="J167" s="10" t="str">
        <f ca="1">IFERROR(INDEX(MAESTRO!J:J,_xludf.AGGREGATE(15,6,ROW(MAESTRO!$B$3:$B$1000)/((MAESTRO!$B$3:$B$1000="ASMARTALC")*(UPPER(MAESTRO!$L$3:$L$1000)="CONFIRMADO")),ROWS($A$3:A167))),"")</f>
        <v/>
      </c>
      <c r="K167" s="10" t="str">
        <f ca="1">IFERROR(INDEX(MAESTRO!K:K,_xludf.AGGREGATE(15,6,ROW(MAESTRO!$B$3:$B$1000)/((MAESTRO!$B$3:$B$1000="ASMARTALC")*(UPPER(MAESTRO!$L$3:$L$1000)="CONFIRMADO")),ROWS($A$3:A167))),"")</f>
        <v/>
      </c>
      <c r="L167" s="10" t="str">
        <f ca="1">IFERROR(INDEX(MAESTRO!L:L,_xludf.AGGREGATE(15,6,ROW(MAESTRO!$B$3:$B$1000)/((MAESTRO!$B$3:$B$1000="ASMARTALC")*(UPPER(MAESTRO!$L$3:$L$1000)="CONFIRMADO")),ROWS($A$3:A167))),"")</f>
        <v/>
      </c>
      <c r="M167" s="10" t="str">
        <f ca="1">IFERROR(INDEX(MAESTRO!M:M,_xludf.AGGREGATE(15,6,ROW(MAESTRO!$B$3:$B$1000)/((MAESTRO!$B$3:$B$1000="ASMARTALC")*(UPPER(MAESTRO!$L$3:$L$1000)="CONFIRMADO")),ROWS($A$3:A167))),"")</f>
        <v/>
      </c>
      <c r="N167" s="10" t="str">
        <f ca="1">IFERROR(INDEX(MAESTRO!N:N,_xludf.AGGREGATE(15,6,ROW(MAESTRO!$B$3:$B$1000)/((MAESTRO!$B$3:$B$1000="ASMARTALC")*(UPPER(MAESTRO!$L$3:$L$1000)="CONFIRMADO")),ROWS($A$3:A167))),"")</f>
        <v/>
      </c>
      <c r="O167" s="10" t="str">
        <f ca="1">IFERROR(INDEX(MAESTRO!O:O,_xludf.AGGREGATE(15,6,ROW(MAESTRO!$B$3:$B$1000)/((MAESTRO!$B$3:$B$1000="ASMARTALC")*(UPPER(MAESTRO!$L$3:$L$1000)="CONFIRMADO")),ROWS($A$3:A167))),"")</f>
        <v/>
      </c>
      <c r="P167" s="10" t="str">
        <f ca="1">IFERROR(INDEX(MAESTRO!P:P,_xludf.AGGREGATE(15,6,ROW(MAESTRO!$B$3:$B$1000)/((MAESTRO!$B$3:$B$1000="ASMARTALC")*(UPPER(MAESTRO!$L$3:$L$1000)="CONFIRMADO")),ROWS($A$3:A167))),"")</f>
        <v/>
      </c>
      <c r="Q167" s="10" t="str">
        <f ca="1">IFERROR(INDEX(MAESTRO!Q:Q,_xludf.AGGREGATE(15,6,ROW(MAESTRO!$B$3:$B$1000)/((MAESTRO!$B$3:$B$1000="ASMARTALC")*(UPPER(MAESTRO!$L$3:$L$1000)="CONFIRMADO")),ROWS($A$3:A167))),"")</f>
        <v/>
      </c>
      <c r="R167" s="10" t="str">
        <f ca="1">IFERROR(INDEX(MAESTRO!R:R,_xludf.AGGREGATE(15,6,ROW(MAESTRO!$B$3:$B$1000)/((MAESTRO!$B$3:$B$1000="ASMARTALC")*(UPPER(MAESTRO!$L$3:$L$1000)="CONFIRMADO")),ROWS($A$3:A167))),"")</f>
        <v/>
      </c>
      <c r="S167" s="10" t="str">
        <f ca="1">IFERROR(INDEX(MAESTRO!S:S,_xludf.AGGREGATE(15,6,ROW(MAESTRO!$B$3:$B$1000)/((MAESTRO!$B$3:$B$1000="ASMARTALC")*(UPPER(MAESTRO!$L$3:$L$1000)="CONFIRMADO")),ROWS($A$3:A167))),"")</f>
        <v/>
      </c>
      <c r="T167" s="10" t="str">
        <f ca="1">IFERROR(INDEX(MAESTRO!T:T,_xludf.AGGREGATE(15,6,ROW(MAESTRO!$B$3:$B$1000)/((MAESTRO!$B$3:$B$1000="ASMARTALC")*(UPPER(MAESTRO!$L$3:$L$1000)="CONFIRMADO")),ROWS($A$3:A167))),"")</f>
        <v/>
      </c>
      <c r="U167" s="10" t="str">
        <f ca="1">IFERROR(INDEX(MAESTRO!U:U,_xludf.AGGREGATE(15,6,ROW(MAESTRO!$B$3:$B$1000)/((MAESTRO!$B$3:$B$1000="ASMARTALC")*(UPPER(MAESTRO!$L$3:$L$1000)="CONFIRMADO")),ROWS($A$3:A167))),"")</f>
        <v/>
      </c>
      <c r="V167" s="10" t="str">
        <f ca="1">IFERROR(INDEX(MAESTRO!V:V,_xludf.AGGREGATE(15,6,ROW(MAESTRO!$B$3:$B$1000)/((MAESTRO!$B$3:$B$1000="ASMARTALC")*(UPPER(MAESTRO!$L$3:$L$1000)="CONFIRMADO")),ROWS($A$3:A167))),"")</f>
        <v/>
      </c>
      <c r="W167" s="10" t="str">
        <f ca="1">IFERROR(INDEX(MAESTRO!W:W,_xludf.AGGREGATE(15,6,ROW(MAESTRO!$B$3:$B$1000)/((MAESTRO!$B$3:$B$1000="ASMARTALC")*(UPPER(MAESTRO!$L$3:$L$1000)="CONFIRMADO")),ROWS($A$3:A167))),"")</f>
        <v/>
      </c>
      <c r="X167" s="10" t="str">
        <f ca="1">IFERROR(INDEX(MAESTRO!X:X,_xludf.AGGREGATE(15,6,ROW(MAESTRO!$B$3:$B$1000)/((MAESTRO!$B$3:$B$1000="ASMARTALC")*(UPPER(MAESTRO!$L$3:$L$1000)="CONFIRMADO")),ROWS($A$3:A167))),"")</f>
        <v/>
      </c>
    </row>
    <row r="168" spans="1:24" ht="22.05" customHeight="1">
      <c r="A168" s="13" t="str">
        <f ca="1">IFERROR(INDEX(MAESTRO!A:A,_xludf.AGGREGATE(15,6,ROW(MAESTRO!$B$3:$B$1000)/((MAESTRO!$B$3:$B$1000="ASMARTALC")*(UPPER(MAESTRO!$L$3:$L$1000)="CONFIRMADO")),ROWS($A$3:A168))),"")</f>
        <v/>
      </c>
      <c r="B168" s="13" t="str">
        <f ca="1">IFERROR(INDEX(MAESTRO!B:B,_xludf.AGGREGATE(15,6,ROW(MAESTRO!$B$3:$B$1000)/((MAESTRO!$B$3:$B$1000="ASMARTALC")*(UPPER(MAESTRO!$L$3:$L$1000)="CONFIRMADO")),ROWS($A$3:A168))),"")</f>
        <v/>
      </c>
      <c r="C168" s="13" t="str">
        <f ca="1">IFERROR(INDEX(MAESTRO!C:C,_xludf.AGGREGATE(15,6,ROW(MAESTRO!$B$3:$B$1000)/((MAESTRO!$B$3:$B$1000="ASMARTALC")*(UPPER(MAESTRO!$L$3:$L$1000)="CONFIRMADO")),ROWS($A$3:A168))),"")</f>
        <v/>
      </c>
      <c r="D168" s="13" t="str">
        <f ca="1">IFERROR(INDEX(MAESTRO!D:D,_xludf.AGGREGATE(15,6,ROW(MAESTRO!$B$3:$B$1000)/((MAESTRO!$B$3:$B$1000="ASMARTALC")*(UPPER(MAESTRO!$L$3:$L$1000)="CONFIRMADO")),ROWS($A$3:A168))),"")</f>
        <v/>
      </c>
      <c r="E168" s="13" t="str">
        <f ca="1">IFERROR(INDEX(MAESTRO!E:E,_xludf.AGGREGATE(15,6,ROW(MAESTRO!$B$3:$B$1000)/((MAESTRO!$B$3:$B$1000="ASMARTALC")*(UPPER(MAESTRO!$L$3:$L$1000)="CONFIRMADO")),ROWS($A$3:A168))),"")</f>
        <v/>
      </c>
      <c r="F168" s="13" t="str">
        <f ca="1">IFERROR(INDEX(MAESTRO!F:F,_xludf.AGGREGATE(15,6,ROW(MAESTRO!$B$3:$B$1000)/((MAESTRO!$B$3:$B$1000="ASMARTALC")*(UPPER(MAESTRO!$L$3:$L$1000)="CONFIRMADO")),ROWS($A$3:A168))),"")</f>
        <v/>
      </c>
      <c r="G168" s="13" t="str">
        <f ca="1">IFERROR(INDEX(MAESTRO!G:G,_xludf.AGGREGATE(15,6,ROW(MAESTRO!$B$3:$B$1000)/((MAESTRO!$B$3:$B$1000="ASMARTALC")*(UPPER(MAESTRO!$L$3:$L$1000)="CONFIRMADO")),ROWS($A$3:A168))),"")</f>
        <v/>
      </c>
      <c r="H168" s="13" t="str">
        <f ca="1">IFERROR(INDEX(MAESTRO!H:H,_xludf.AGGREGATE(15,6,ROW(MAESTRO!$B$3:$B$1000)/((MAESTRO!$B$3:$B$1000="ASMARTALC")*(UPPER(MAESTRO!$L$3:$L$1000)="CONFIRMADO")),ROWS($A$3:A168))),"")</f>
        <v/>
      </c>
      <c r="I168" s="13" t="str">
        <f ca="1">IFERROR(INDEX(MAESTRO!I:I,_xludf.AGGREGATE(15,6,ROW(MAESTRO!$B$3:$B$1000)/((MAESTRO!$B$3:$B$1000="ASMARTALC")*(UPPER(MAESTRO!$L$3:$L$1000)="CONFIRMADO")),ROWS($A$3:A168))),"")</f>
        <v/>
      </c>
      <c r="J168" s="13" t="str">
        <f ca="1">IFERROR(INDEX(MAESTRO!J:J,_xludf.AGGREGATE(15,6,ROW(MAESTRO!$B$3:$B$1000)/((MAESTRO!$B$3:$B$1000="ASMARTALC")*(UPPER(MAESTRO!$L$3:$L$1000)="CONFIRMADO")),ROWS($A$3:A168))),"")</f>
        <v/>
      </c>
      <c r="K168" s="13" t="str">
        <f ca="1">IFERROR(INDEX(MAESTRO!K:K,_xludf.AGGREGATE(15,6,ROW(MAESTRO!$B$3:$B$1000)/((MAESTRO!$B$3:$B$1000="ASMARTALC")*(UPPER(MAESTRO!$L$3:$L$1000)="CONFIRMADO")),ROWS($A$3:A168))),"")</f>
        <v/>
      </c>
      <c r="L168" s="13" t="str">
        <f ca="1">IFERROR(INDEX(MAESTRO!L:L,_xludf.AGGREGATE(15,6,ROW(MAESTRO!$B$3:$B$1000)/((MAESTRO!$B$3:$B$1000="ASMARTALC")*(UPPER(MAESTRO!$L$3:$L$1000)="CONFIRMADO")),ROWS($A$3:A168))),"")</f>
        <v/>
      </c>
      <c r="M168" s="13" t="str">
        <f ca="1">IFERROR(INDEX(MAESTRO!M:M,_xludf.AGGREGATE(15,6,ROW(MAESTRO!$B$3:$B$1000)/((MAESTRO!$B$3:$B$1000="ASMARTALC")*(UPPER(MAESTRO!$L$3:$L$1000)="CONFIRMADO")),ROWS($A$3:A168))),"")</f>
        <v/>
      </c>
      <c r="N168" s="13" t="str">
        <f ca="1">IFERROR(INDEX(MAESTRO!N:N,_xludf.AGGREGATE(15,6,ROW(MAESTRO!$B$3:$B$1000)/((MAESTRO!$B$3:$B$1000="ASMARTALC")*(UPPER(MAESTRO!$L$3:$L$1000)="CONFIRMADO")),ROWS($A$3:A168))),"")</f>
        <v/>
      </c>
      <c r="O168" s="13" t="str">
        <f ca="1">IFERROR(INDEX(MAESTRO!O:O,_xludf.AGGREGATE(15,6,ROW(MAESTRO!$B$3:$B$1000)/((MAESTRO!$B$3:$B$1000="ASMARTALC")*(UPPER(MAESTRO!$L$3:$L$1000)="CONFIRMADO")),ROWS($A$3:A168))),"")</f>
        <v/>
      </c>
      <c r="P168" s="13" t="str">
        <f ca="1">IFERROR(INDEX(MAESTRO!P:P,_xludf.AGGREGATE(15,6,ROW(MAESTRO!$B$3:$B$1000)/((MAESTRO!$B$3:$B$1000="ASMARTALC")*(UPPER(MAESTRO!$L$3:$L$1000)="CONFIRMADO")),ROWS($A$3:A168))),"")</f>
        <v/>
      </c>
      <c r="Q168" s="13" t="str">
        <f ca="1">IFERROR(INDEX(MAESTRO!Q:Q,_xludf.AGGREGATE(15,6,ROW(MAESTRO!$B$3:$B$1000)/((MAESTRO!$B$3:$B$1000="ASMARTALC")*(UPPER(MAESTRO!$L$3:$L$1000)="CONFIRMADO")),ROWS($A$3:A168))),"")</f>
        <v/>
      </c>
      <c r="R168" s="13" t="str">
        <f ca="1">IFERROR(INDEX(MAESTRO!R:R,_xludf.AGGREGATE(15,6,ROW(MAESTRO!$B$3:$B$1000)/((MAESTRO!$B$3:$B$1000="ASMARTALC")*(UPPER(MAESTRO!$L$3:$L$1000)="CONFIRMADO")),ROWS($A$3:A168))),"")</f>
        <v/>
      </c>
      <c r="S168" s="13" t="str">
        <f ca="1">IFERROR(INDEX(MAESTRO!S:S,_xludf.AGGREGATE(15,6,ROW(MAESTRO!$B$3:$B$1000)/((MAESTRO!$B$3:$B$1000="ASMARTALC")*(UPPER(MAESTRO!$L$3:$L$1000)="CONFIRMADO")),ROWS($A$3:A168))),"")</f>
        <v/>
      </c>
      <c r="T168" s="13" t="str">
        <f ca="1">IFERROR(INDEX(MAESTRO!T:T,_xludf.AGGREGATE(15,6,ROW(MAESTRO!$B$3:$B$1000)/((MAESTRO!$B$3:$B$1000="ASMARTALC")*(UPPER(MAESTRO!$L$3:$L$1000)="CONFIRMADO")),ROWS($A$3:A168))),"")</f>
        <v/>
      </c>
      <c r="U168" s="13" t="str">
        <f ca="1">IFERROR(INDEX(MAESTRO!U:U,_xludf.AGGREGATE(15,6,ROW(MAESTRO!$B$3:$B$1000)/((MAESTRO!$B$3:$B$1000="ASMARTALC")*(UPPER(MAESTRO!$L$3:$L$1000)="CONFIRMADO")),ROWS($A$3:A168))),"")</f>
        <v/>
      </c>
      <c r="V168" s="13" t="str">
        <f ca="1">IFERROR(INDEX(MAESTRO!V:V,_xludf.AGGREGATE(15,6,ROW(MAESTRO!$B$3:$B$1000)/((MAESTRO!$B$3:$B$1000="ASMARTALC")*(UPPER(MAESTRO!$L$3:$L$1000)="CONFIRMADO")),ROWS($A$3:A168))),"")</f>
        <v/>
      </c>
      <c r="W168" s="13" t="str">
        <f ca="1">IFERROR(INDEX(MAESTRO!W:W,_xludf.AGGREGATE(15,6,ROW(MAESTRO!$B$3:$B$1000)/((MAESTRO!$B$3:$B$1000="ASMARTALC")*(UPPER(MAESTRO!$L$3:$L$1000)="CONFIRMADO")),ROWS($A$3:A168))),"")</f>
        <v/>
      </c>
      <c r="X168" s="13" t="str">
        <f ca="1">IFERROR(INDEX(MAESTRO!X:X,_xludf.AGGREGATE(15,6,ROW(MAESTRO!$B$3:$B$1000)/((MAESTRO!$B$3:$B$1000="ASMARTALC")*(UPPER(MAESTRO!$L$3:$L$1000)="CONFIRMADO")),ROWS($A$3:A168))),"")</f>
        <v/>
      </c>
    </row>
    <row r="169" spans="1:24" ht="22.05" customHeight="1">
      <c r="A169" s="10" t="str">
        <f ca="1">IFERROR(INDEX(MAESTRO!A:A,_xludf.AGGREGATE(15,6,ROW(MAESTRO!$B$3:$B$1000)/((MAESTRO!$B$3:$B$1000="ASMARTALC")*(UPPER(MAESTRO!$L$3:$L$1000)="CONFIRMADO")),ROWS($A$3:A169))),"")</f>
        <v/>
      </c>
      <c r="B169" s="10" t="str">
        <f ca="1">IFERROR(INDEX(MAESTRO!B:B,_xludf.AGGREGATE(15,6,ROW(MAESTRO!$B$3:$B$1000)/((MAESTRO!$B$3:$B$1000="ASMARTALC")*(UPPER(MAESTRO!$L$3:$L$1000)="CONFIRMADO")),ROWS($A$3:A169))),"")</f>
        <v/>
      </c>
      <c r="C169" s="10" t="str">
        <f ca="1">IFERROR(INDEX(MAESTRO!C:C,_xludf.AGGREGATE(15,6,ROW(MAESTRO!$B$3:$B$1000)/((MAESTRO!$B$3:$B$1000="ASMARTALC")*(UPPER(MAESTRO!$L$3:$L$1000)="CONFIRMADO")),ROWS($A$3:A169))),"")</f>
        <v/>
      </c>
      <c r="D169" s="10" t="str">
        <f ca="1">IFERROR(INDEX(MAESTRO!D:D,_xludf.AGGREGATE(15,6,ROW(MAESTRO!$B$3:$B$1000)/((MAESTRO!$B$3:$B$1000="ASMARTALC")*(UPPER(MAESTRO!$L$3:$L$1000)="CONFIRMADO")),ROWS($A$3:A169))),"")</f>
        <v/>
      </c>
      <c r="E169" s="10" t="str">
        <f ca="1">IFERROR(INDEX(MAESTRO!E:E,_xludf.AGGREGATE(15,6,ROW(MAESTRO!$B$3:$B$1000)/((MAESTRO!$B$3:$B$1000="ASMARTALC")*(UPPER(MAESTRO!$L$3:$L$1000)="CONFIRMADO")),ROWS($A$3:A169))),"")</f>
        <v/>
      </c>
      <c r="F169" s="10" t="str">
        <f ca="1">IFERROR(INDEX(MAESTRO!F:F,_xludf.AGGREGATE(15,6,ROW(MAESTRO!$B$3:$B$1000)/((MAESTRO!$B$3:$B$1000="ASMARTALC")*(UPPER(MAESTRO!$L$3:$L$1000)="CONFIRMADO")),ROWS($A$3:A169))),"")</f>
        <v/>
      </c>
      <c r="G169" s="10" t="str">
        <f ca="1">IFERROR(INDEX(MAESTRO!G:G,_xludf.AGGREGATE(15,6,ROW(MAESTRO!$B$3:$B$1000)/((MAESTRO!$B$3:$B$1000="ASMARTALC")*(UPPER(MAESTRO!$L$3:$L$1000)="CONFIRMADO")),ROWS($A$3:A169))),"")</f>
        <v/>
      </c>
      <c r="H169" s="10" t="str">
        <f ca="1">IFERROR(INDEX(MAESTRO!H:H,_xludf.AGGREGATE(15,6,ROW(MAESTRO!$B$3:$B$1000)/((MAESTRO!$B$3:$B$1000="ASMARTALC")*(UPPER(MAESTRO!$L$3:$L$1000)="CONFIRMADO")),ROWS($A$3:A169))),"")</f>
        <v/>
      </c>
      <c r="I169" s="10" t="str">
        <f ca="1">IFERROR(INDEX(MAESTRO!I:I,_xludf.AGGREGATE(15,6,ROW(MAESTRO!$B$3:$B$1000)/((MAESTRO!$B$3:$B$1000="ASMARTALC")*(UPPER(MAESTRO!$L$3:$L$1000)="CONFIRMADO")),ROWS($A$3:A169))),"")</f>
        <v/>
      </c>
      <c r="J169" s="10" t="str">
        <f ca="1">IFERROR(INDEX(MAESTRO!J:J,_xludf.AGGREGATE(15,6,ROW(MAESTRO!$B$3:$B$1000)/((MAESTRO!$B$3:$B$1000="ASMARTALC")*(UPPER(MAESTRO!$L$3:$L$1000)="CONFIRMADO")),ROWS($A$3:A169))),"")</f>
        <v/>
      </c>
      <c r="K169" s="10" t="str">
        <f ca="1">IFERROR(INDEX(MAESTRO!K:K,_xludf.AGGREGATE(15,6,ROW(MAESTRO!$B$3:$B$1000)/((MAESTRO!$B$3:$B$1000="ASMARTALC")*(UPPER(MAESTRO!$L$3:$L$1000)="CONFIRMADO")),ROWS($A$3:A169))),"")</f>
        <v/>
      </c>
      <c r="L169" s="10" t="str">
        <f ca="1">IFERROR(INDEX(MAESTRO!L:L,_xludf.AGGREGATE(15,6,ROW(MAESTRO!$B$3:$B$1000)/((MAESTRO!$B$3:$B$1000="ASMARTALC")*(UPPER(MAESTRO!$L$3:$L$1000)="CONFIRMADO")),ROWS($A$3:A169))),"")</f>
        <v/>
      </c>
      <c r="M169" s="10" t="str">
        <f ca="1">IFERROR(INDEX(MAESTRO!M:M,_xludf.AGGREGATE(15,6,ROW(MAESTRO!$B$3:$B$1000)/((MAESTRO!$B$3:$B$1000="ASMARTALC")*(UPPER(MAESTRO!$L$3:$L$1000)="CONFIRMADO")),ROWS($A$3:A169))),"")</f>
        <v/>
      </c>
      <c r="N169" s="10" t="str">
        <f ca="1">IFERROR(INDEX(MAESTRO!N:N,_xludf.AGGREGATE(15,6,ROW(MAESTRO!$B$3:$B$1000)/((MAESTRO!$B$3:$B$1000="ASMARTALC")*(UPPER(MAESTRO!$L$3:$L$1000)="CONFIRMADO")),ROWS($A$3:A169))),"")</f>
        <v/>
      </c>
      <c r="O169" s="10" t="str">
        <f ca="1">IFERROR(INDEX(MAESTRO!O:O,_xludf.AGGREGATE(15,6,ROW(MAESTRO!$B$3:$B$1000)/((MAESTRO!$B$3:$B$1000="ASMARTALC")*(UPPER(MAESTRO!$L$3:$L$1000)="CONFIRMADO")),ROWS($A$3:A169))),"")</f>
        <v/>
      </c>
      <c r="P169" s="10" t="str">
        <f ca="1">IFERROR(INDEX(MAESTRO!P:P,_xludf.AGGREGATE(15,6,ROW(MAESTRO!$B$3:$B$1000)/((MAESTRO!$B$3:$B$1000="ASMARTALC")*(UPPER(MAESTRO!$L$3:$L$1000)="CONFIRMADO")),ROWS($A$3:A169))),"")</f>
        <v/>
      </c>
      <c r="Q169" s="10" t="str">
        <f ca="1">IFERROR(INDEX(MAESTRO!Q:Q,_xludf.AGGREGATE(15,6,ROW(MAESTRO!$B$3:$B$1000)/((MAESTRO!$B$3:$B$1000="ASMARTALC")*(UPPER(MAESTRO!$L$3:$L$1000)="CONFIRMADO")),ROWS($A$3:A169))),"")</f>
        <v/>
      </c>
      <c r="R169" s="10" t="str">
        <f ca="1">IFERROR(INDEX(MAESTRO!R:R,_xludf.AGGREGATE(15,6,ROW(MAESTRO!$B$3:$B$1000)/((MAESTRO!$B$3:$B$1000="ASMARTALC")*(UPPER(MAESTRO!$L$3:$L$1000)="CONFIRMADO")),ROWS($A$3:A169))),"")</f>
        <v/>
      </c>
      <c r="S169" s="10" t="str">
        <f ca="1">IFERROR(INDEX(MAESTRO!S:S,_xludf.AGGREGATE(15,6,ROW(MAESTRO!$B$3:$B$1000)/((MAESTRO!$B$3:$B$1000="ASMARTALC")*(UPPER(MAESTRO!$L$3:$L$1000)="CONFIRMADO")),ROWS($A$3:A169))),"")</f>
        <v/>
      </c>
      <c r="T169" s="10" t="str">
        <f ca="1">IFERROR(INDEX(MAESTRO!T:T,_xludf.AGGREGATE(15,6,ROW(MAESTRO!$B$3:$B$1000)/((MAESTRO!$B$3:$B$1000="ASMARTALC")*(UPPER(MAESTRO!$L$3:$L$1000)="CONFIRMADO")),ROWS($A$3:A169))),"")</f>
        <v/>
      </c>
      <c r="U169" s="10" t="str">
        <f ca="1">IFERROR(INDEX(MAESTRO!U:U,_xludf.AGGREGATE(15,6,ROW(MAESTRO!$B$3:$B$1000)/((MAESTRO!$B$3:$B$1000="ASMARTALC")*(UPPER(MAESTRO!$L$3:$L$1000)="CONFIRMADO")),ROWS($A$3:A169))),"")</f>
        <v/>
      </c>
      <c r="V169" s="10" t="str">
        <f ca="1">IFERROR(INDEX(MAESTRO!V:V,_xludf.AGGREGATE(15,6,ROW(MAESTRO!$B$3:$B$1000)/((MAESTRO!$B$3:$B$1000="ASMARTALC")*(UPPER(MAESTRO!$L$3:$L$1000)="CONFIRMADO")),ROWS($A$3:A169))),"")</f>
        <v/>
      </c>
      <c r="W169" s="10" t="str">
        <f ca="1">IFERROR(INDEX(MAESTRO!W:W,_xludf.AGGREGATE(15,6,ROW(MAESTRO!$B$3:$B$1000)/((MAESTRO!$B$3:$B$1000="ASMARTALC")*(UPPER(MAESTRO!$L$3:$L$1000)="CONFIRMADO")),ROWS($A$3:A169))),"")</f>
        <v/>
      </c>
      <c r="X169" s="10" t="str">
        <f ca="1">IFERROR(INDEX(MAESTRO!X:X,_xludf.AGGREGATE(15,6,ROW(MAESTRO!$B$3:$B$1000)/((MAESTRO!$B$3:$B$1000="ASMARTALC")*(UPPER(MAESTRO!$L$3:$L$1000)="CONFIRMADO")),ROWS($A$3:A169))),"")</f>
        <v/>
      </c>
    </row>
    <row r="170" spans="1:24" ht="22.05" customHeight="1">
      <c r="A170" s="13" t="str">
        <f ca="1">IFERROR(INDEX(MAESTRO!A:A,_xludf.AGGREGATE(15,6,ROW(MAESTRO!$B$3:$B$1000)/((MAESTRO!$B$3:$B$1000="ASMARTALC")*(UPPER(MAESTRO!$L$3:$L$1000)="CONFIRMADO")),ROWS($A$3:A170))),"")</f>
        <v/>
      </c>
      <c r="B170" s="13" t="str">
        <f ca="1">IFERROR(INDEX(MAESTRO!B:B,_xludf.AGGREGATE(15,6,ROW(MAESTRO!$B$3:$B$1000)/((MAESTRO!$B$3:$B$1000="ASMARTALC")*(UPPER(MAESTRO!$L$3:$L$1000)="CONFIRMADO")),ROWS($A$3:A170))),"")</f>
        <v/>
      </c>
      <c r="C170" s="13" t="str">
        <f ca="1">IFERROR(INDEX(MAESTRO!C:C,_xludf.AGGREGATE(15,6,ROW(MAESTRO!$B$3:$B$1000)/((MAESTRO!$B$3:$B$1000="ASMARTALC")*(UPPER(MAESTRO!$L$3:$L$1000)="CONFIRMADO")),ROWS($A$3:A170))),"")</f>
        <v/>
      </c>
      <c r="D170" s="13" t="str">
        <f ca="1">IFERROR(INDEX(MAESTRO!D:D,_xludf.AGGREGATE(15,6,ROW(MAESTRO!$B$3:$B$1000)/((MAESTRO!$B$3:$B$1000="ASMARTALC")*(UPPER(MAESTRO!$L$3:$L$1000)="CONFIRMADO")),ROWS($A$3:A170))),"")</f>
        <v/>
      </c>
      <c r="E170" s="13" t="str">
        <f ca="1">IFERROR(INDEX(MAESTRO!E:E,_xludf.AGGREGATE(15,6,ROW(MAESTRO!$B$3:$B$1000)/((MAESTRO!$B$3:$B$1000="ASMARTALC")*(UPPER(MAESTRO!$L$3:$L$1000)="CONFIRMADO")),ROWS($A$3:A170))),"")</f>
        <v/>
      </c>
      <c r="F170" s="13" t="str">
        <f ca="1">IFERROR(INDEX(MAESTRO!F:F,_xludf.AGGREGATE(15,6,ROW(MAESTRO!$B$3:$B$1000)/((MAESTRO!$B$3:$B$1000="ASMARTALC")*(UPPER(MAESTRO!$L$3:$L$1000)="CONFIRMADO")),ROWS($A$3:A170))),"")</f>
        <v/>
      </c>
      <c r="G170" s="13" t="str">
        <f ca="1">IFERROR(INDEX(MAESTRO!G:G,_xludf.AGGREGATE(15,6,ROW(MAESTRO!$B$3:$B$1000)/((MAESTRO!$B$3:$B$1000="ASMARTALC")*(UPPER(MAESTRO!$L$3:$L$1000)="CONFIRMADO")),ROWS($A$3:A170))),"")</f>
        <v/>
      </c>
      <c r="H170" s="13" t="str">
        <f ca="1">IFERROR(INDEX(MAESTRO!H:H,_xludf.AGGREGATE(15,6,ROW(MAESTRO!$B$3:$B$1000)/((MAESTRO!$B$3:$B$1000="ASMARTALC")*(UPPER(MAESTRO!$L$3:$L$1000)="CONFIRMADO")),ROWS($A$3:A170))),"")</f>
        <v/>
      </c>
      <c r="I170" s="13" t="str">
        <f ca="1">IFERROR(INDEX(MAESTRO!I:I,_xludf.AGGREGATE(15,6,ROW(MAESTRO!$B$3:$B$1000)/((MAESTRO!$B$3:$B$1000="ASMARTALC")*(UPPER(MAESTRO!$L$3:$L$1000)="CONFIRMADO")),ROWS($A$3:A170))),"")</f>
        <v/>
      </c>
      <c r="J170" s="13" t="str">
        <f ca="1">IFERROR(INDEX(MAESTRO!J:J,_xludf.AGGREGATE(15,6,ROW(MAESTRO!$B$3:$B$1000)/((MAESTRO!$B$3:$B$1000="ASMARTALC")*(UPPER(MAESTRO!$L$3:$L$1000)="CONFIRMADO")),ROWS($A$3:A170))),"")</f>
        <v/>
      </c>
      <c r="K170" s="13" t="str">
        <f ca="1">IFERROR(INDEX(MAESTRO!K:K,_xludf.AGGREGATE(15,6,ROW(MAESTRO!$B$3:$B$1000)/((MAESTRO!$B$3:$B$1000="ASMARTALC")*(UPPER(MAESTRO!$L$3:$L$1000)="CONFIRMADO")),ROWS($A$3:A170))),"")</f>
        <v/>
      </c>
      <c r="L170" s="13" t="str">
        <f ca="1">IFERROR(INDEX(MAESTRO!L:L,_xludf.AGGREGATE(15,6,ROW(MAESTRO!$B$3:$B$1000)/((MAESTRO!$B$3:$B$1000="ASMARTALC")*(UPPER(MAESTRO!$L$3:$L$1000)="CONFIRMADO")),ROWS($A$3:A170))),"")</f>
        <v/>
      </c>
      <c r="M170" s="13" t="str">
        <f ca="1">IFERROR(INDEX(MAESTRO!M:M,_xludf.AGGREGATE(15,6,ROW(MAESTRO!$B$3:$B$1000)/((MAESTRO!$B$3:$B$1000="ASMARTALC")*(UPPER(MAESTRO!$L$3:$L$1000)="CONFIRMADO")),ROWS($A$3:A170))),"")</f>
        <v/>
      </c>
      <c r="N170" s="13" t="str">
        <f ca="1">IFERROR(INDEX(MAESTRO!N:N,_xludf.AGGREGATE(15,6,ROW(MAESTRO!$B$3:$B$1000)/((MAESTRO!$B$3:$B$1000="ASMARTALC")*(UPPER(MAESTRO!$L$3:$L$1000)="CONFIRMADO")),ROWS($A$3:A170))),"")</f>
        <v/>
      </c>
      <c r="O170" s="13" t="str">
        <f ca="1">IFERROR(INDEX(MAESTRO!O:O,_xludf.AGGREGATE(15,6,ROW(MAESTRO!$B$3:$B$1000)/((MAESTRO!$B$3:$B$1000="ASMARTALC")*(UPPER(MAESTRO!$L$3:$L$1000)="CONFIRMADO")),ROWS($A$3:A170))),"")</f>
        <v/>
      </c>
      <c r="P170" s="13" t="str">
        <f ca="1">IFERROR(INDEX(MAESTRO!P:P,_xludf.AGGREGATE(15,6,ROW(MAESTRO!$B$3:$B$1000)/((MAESTRO!$B$3:$B$1000="ASMARTALC")*(UPPER(MAESTRO!$L$3:$L$1000)="CONFIRMADO")),ROWS($A$3:A170))),"")</f>
        <v/>
      </c>
      <c r="Q170" s="13" t="str">
        <f ca="1">IFERROR(INDEX(MAESTRO!Q:Q,_xludf.AGGREGATE(15,6,ROW(MAESTRO!$B$3:$B$1000)/((MAESTRO!$B$3:$B$1000="ASMARTALC")*(UPPER(MAESTRO!$L$3:$L$1000)="CONFIRMADO")),ROWS($A$3:A170))),"")</f>
        <v/>
      </c>
      <c r="R170" s="13" t="str">
        <f ca="1">IFERROR(INDEX(MAESTRO!R:R,_xludf.AGGREGATE(15,6,ROW(MAESTRO!$B$3:$B$1000)/((MAESTRO!$B$3:$B$1000="ASMARTALC")*(UPPER(MAESTRO!$L$3:$L$1000)="CONFIRMADO")),ROWS($A$3:A170))),"")</f>
        <v/>
      </c>
      <c r="S170" s="13" t="str">
        <f ca="1">IFERROR(INDEX(MAESTRO!S:S,_xludf.AGGREGATE(15,6,ROW(MAESTRO!$B$3:$B$1000)/((MAESTRO!$B$3:$B$1000="ASMARTALC")*(UPPER(MAESTRO!$L$3:$L$1000)="CONFIRMADO")),ROWS($A$3:A170))),"")</f>
        <v/>
      </c>
      <c r="T170" s="13" t="str">
        <f ca="1">IFERROR(INDEX(MAESTRO!T:T,_xludf.AGGREGATE(15,6,ROW(MAESTRO!$B$3:$B$1000)/((MAESTRO!$B$3:$B$1000="ASMARTALC")*(UPPER(MAESTRO!$L$3:$L$1000)="CONFIRMADO")),ROWS($A$3:A170))),"")</f>
        <v/>
      </c>
      <c r="U170" s="13" t="str">
        <f ca="1">IFERROR(INDEX(MAESTRO!U:U,_xludf.AGGREGATE(15,6,ROW(MAESTRO!$B$3:$B$1000)/((MAESTRO!$B$3:$B$1000="ASMARTALC")*(UPPER(MAESTRO!$L$3:$L$1000)="CONFIRMADO")),ROWS($A$3:A170))),"")</f>
        <v/>
      </c>
      <c r="V170" s="13" t="str">
        <f ca="1">IFERROR(INDEX(MAESTRO!V:V,_xludf.AGGREGATE(15,6,ROW(MAESTRO!$B$3:$B$1000)/((MAESTRO!$B$3:$B$1000="ASMARTALC")*(UPPER(MAESTRO!$L$3:$L$1000)="CONFIRMADO")),ROWS($A$3:A170))),"")</f>
        <v/>
      </c>
      <c r="W170" s="13" t="str">
        <f ca="1">IFERROR(INDEX(MAESTRO!W:W,_xludf.AGGREGATE(15,6,ROW(MAESTRO!$B$3:$B$1000)/((MAESTRO!$B$3:$B$1000="ASMARTALC")*(UPPER(MAESTRO!$L$3:$L$1000)="CONFIRMADO")),ROWS($A$3:A170))),"")</f>
        <v/>
      </c>
      <c r="X170" s="13" t="str">
        <f ca="1">IFERROR(INDEX(MAESTRO!X:X,_xludf.AGGREGATE(15,6,ROW(MAESTRO!$B$3:$B$1000)/((MAESTRO!$B$3:$B$1000="ASMARTALC")*(UPPER(MAESTRO!$L$3:$L$1000)="CONFIRMADO")),ROWS($A$3:A170))),"")</f>
        <v/>
      </c>
    </row>
    <row r="171" spans="1:24" ht="22.05" customHeight="1">
      <c r="A171" s="10" t="str">
        <f ca="1">IFERROR(INDEX(MAESTRO!A:A,_xludf.AGGREGATE(15,6,ROW(MAESTRO!$B$3:$B$1000)/((MAESTRO!$B$3:$B$1000="ASMARTALC")*(UPPER(MAESTRO!$L$3:$L$1000)="CONFIRMADO")),ROWS($A$3:A171))),"")</f>
        <v/>
      </c>
      <c r="B171" s="10" t="str">
        <f ca="1">IFERROR(INDEX(MAESTRO!B:B,_xludf.AGGREGATE(15,6,ROW(MAESTRO!$B$3:$B$1000)/((MAESTRO!$B$3:$B$1000="ASMARTALC")*(UPPER(MAESTRO!$L$3:$L$1000)="CONFIRMADO")),ROWS($A$3:A171))),"")</f>
        <v/>
      </c>
      <c r="C171" s="10" t="str">
        <f ca="1">IFERROR(INDEX(MAESTRO!C:C,_xludf.AGGREGATE(15,6,ROW(MAESTRO!$B$3:$B$1000)/((MAESTRO!$B$3:$B$1000="ASMARTALC")*(UPPER(MAESTRO!$L$3:$L$1000)="CONFIRMADO")),ROWS($A$3:A171))),"")</f>
        <v/>
      </c>
      <c r="D171" s="10" t="str">
        <f ca="1">IFERROR(INDEX(MAESTRO!D:D,_xludf.AGGREGATE(15,6,ROW(MAESTRO!$B$3:$B$1000)/((MAESTRO!$B$3:$B$1000="ASMARTALC")*(UPPER(MAESTRO!$L$3:$L$1000)="CONFIRMADO")),ROWS($A$3:A171))),"")</f>
        <v/>
      </c>
      <c r="E171" s="10" t="str">
        <f ca="1">IFERROR(INDEX(MAESTRO!E:E,_xludf.AGGREGATE(15,6,ROW(MAESTRO!$B$3:$B$1000)/((MAESTRO!$B$3:$B$1000="ASMARTALC")*(UPPER(MAESTRO!$L$3:$L$1000)="CONFIRMADO")),ROWS($A$3:A171))),"")</f>
        <v/>
      </c>
      <c r="F171" s="10" t="str">
        <f ca="1">IFERROR(INDEX(MAESTRO!F:F,_xludf.AGGREGATE(15,6,ROW(MAESTRO!$B$3:$B$1000)/((MAESTRO!$B$3:$B$1000="ASMARTALC")*(UPPER(MAESTRO!$L$3:$L$1000)="CONFIRMADO")),ROWS($A$3:A171))),"")</f>
        <v/>
      </c>
      <c r="G171" s="10" t="str">
        <f ca="1">IFERROR(INDEX(MAESTRO!G:G,_xludf.AGGREGATE(15,6,ROW(MAESTRO!$B$3:$B$1000)/((MAESTRO!$B$3:$B$1000="ASMARTALC")*(UPPER(MAESTRO!$L$3:$L$1000)="CONFIRMADO")),ROWS($A$3:A171))),"")</f>
        <v/>
      </c>
      <c r="H171" s="10" t="str">
        <f ca="1">IFERROR(INDEX(MAESTRO!H:H,_xludf.AGGREGATE(15,6,ROW(MAESTRO!$B$3:$B$1000)/((MAESTRO!$B$3:$B$1000="ASMARTALC")*(UPPER(MAESTRO!$L$3:$L$1000)="CONFIRMADO")),ROWS($A$3:A171))),"")</f>
        <v/>
      </c>
      <c r="I171" s="10" t="str">
        <f ca="1">IFERROR(INDEX(MAESTRO!I:I,_xludf.AGGREGATE(15,6,ROW(MAESTRO!$B$3:$B$1000)/((MAESTRO!$B$3:$B$1000="ASMARTALC")*(UPPER(MAESTRO!$L$3:$L$1000)="CONFIRMADO")),ROWS($A$3:A171))),"")</f>
        <v/>
      </c>
      <c r="J171" s="10" t="str">
        <f ca="1">IFERROR(INDEX(MAESTRO!J:J,_xludf.AGGREGATE(15,6,ROW(MAESTRO!$B$3:$B$1000)/((MAESTRO!$B$3:$B$1000="ASMARTALC")*(UPPER(MAESTRO!$L$3:$L$1000)="CONFIRMADO")),ROWS($A$3:A171))),"")</f>
        <v/>
      </c>
      <c r="K171" s="10" t="str">
        <f ca="1">IFERROR(INDEX(MAESTRO!K:K,_xludf.AGGREGATE(15,6,ROW(MAESTRO!$B$3:$B$1000)/((MAESTRO!$B$3:$B$1000="ASMARTALC")*(UPPER(MAESTRO!$L$3:$L$1000)="CONFIRMADO")),ROWS($A$3:A171))),"")</f>
        <v/>
      </c>
      <c r="L171" s="10" t="str">
        <f ca="1">IFERROR(INDEX(MAESTRO!L:L,_xludf.AGGREGATE(15,6,ROW(MAESTRO!$B$3:$B$1000)/((MAESTRO!$B$3:$B$1000="ASMARTALC")*(UPPER(MAESTRO!$L$3:$L$1000)="CONFIRMADO")),ROWS($A$3:A171))),"")</f>
        <v/>
      </c>
      <c r="M171" s="10" t="str">
        <f ca="1">IFERROR(INDEX(MAESTRO!M:M,_xludf.AGGREGATE(15,6,ROW(MAESTRO!$B$3:$B$1000)/((MAESTRO!$B$3:$B$1000="ASMARTALC")*(UPPER(MAESTRO!$L$3:$L$1000)="CONFIRMADO")),ROWS($A$3:A171))),"")</f>
        <v/>
      </c>
      <c r="N171" s="10" t="str">
        <f ca="1">IFERROR(INDEX(MAESTRO!N:N,_xludf.AGGREGATE(15,6,ROW(MAESTRO!$B$3:$B$1000)/((MAESTRO!$B$3:$B$1000="ASMARTALC")*(UPPER(MAESTRO!$L$3:$L$1000)="CONFIRMADO")),ROWS($A$3:A171))),"")</f>
        <v/>
      </c>
      <c r="O171" s="10" t="str">
        <f ca="1">IFERROR(INDEX(MAESTRO!O:O,_xludf.AGGREGATE(15,6,ROW(MAESTRO!$B$3:$B$1000)/((MAESTRO!$B$3:$B$1000="ASMARTALC")*(UPPER(MAESTRO!$L$3:$L$1000)="CONFIRMADO")),ROWS($A$3:A171))),"")</f>
        <v/>
      </c>
      <c r="P171" s="10" t="str">
        <f ca="1">IFERROR(INDEX(MAESTRO!P:P,_xludf.AGGREGATE(15,6,ROW(MAESTRO!$B$3:$B$1000)/((MAESTRO!$B$3:$B$1000="ASMARTALC")*(UPPER(MAESTRO!$L$3:$L$1000)="CONFIRMADO")),ROWS($A$3:A171))),"")</f>
        <v/>
      </c>
      <c r="Q171" s="10" t="str">
        <f ca="1">IFERROR(INDEX(MAESTRO!Q:Q,_xludf.AGGREGATE(15,6,ROW(MAESTRO!$B$3:$B$1000)/((MAESTRO!$B$3:$B$1000="ASMARTALC")*(UPPER(MAESTRO!$L$3:$L$1000)="CONFIRMADO")),ROWS($A$3:A171))),"")</f>
        <v/>
      </c>
      <c r="R171" s="10" t="str">
        <f ca="1">IFERROR(INDEX(MAESTRO!R:R,_xludf.AGGREGATE(15,6,ROW(MAESTRO!$B$3:$B$1000)/((MAESTRO!$B$3:$B$1000="ASMARTALC")*(UPPER(MAESTRO!$L$3:$L$1000)="CONFIRMADO")),ROWS($A$3:A171))),"")</f>
        <v/>
      </c>
      <c r="S171" s="10" t="str">
        <f ca="1">IFERROR(INDEX(MAESTRO!S:S,_xludf.AGGREGATE(15,6,ROW(MAESTRO!$B$3:$B$1000)/((MAESTRO!$B$3:$B$1000="ASMARTALC")*(UPPER(MAESTRO!$L$3:$L$1000)="CONFIRMADO")),ROWS($A$3:A171))),"")</f>
        <v/>
      </c>
      <c r="T171" s="10" t="str">
        <f ca="1">IFERROR(INDEX(MAESTRO!T:T,_xludf.AGGREGATE(15,6,ROW(MAESTRO!$B$3:$B$1000)/((MAESTRO!$B$3:$B$1000="ASMARTALC")*(UPPER(MAESTRO!$L$3:$L$1000)="CONFIRMADO")),ROWS($A$3:A171))),"")</f>
        <v/>
      </c>
      <c r="U171" s="10" t="str">
        <f ca="1">IFERROR(INDEX(MAESTRO!U:U,_xludf.AGGREGATE(15,6,ROW(MAESTRO!$B$3:$B$1000)/((MAESTRO!$B$3:$B$1000="ASMARTALC")*(UPPER(MAESTRO!$L$3:$L$1000)="CONFIRMADO")),ROWS($A$3:A171))),"")</f>
        <v/>
      </c>
      <c r="V171" s="10" t="str">
        <f ca="1">IFERROR(INDEX(MAESTRO!V:V,_xludf.AGGREGATE(15,6,ROW(MAESTRO!$B$3:$B$1000)/((MAESTRO!$B$3:$B$1000="ASMARTALC")*(UPPER(MAESTRO!$L$3:$L$1000)="CONFIRMADO")),ROWS($A$3:A171))),"")</f>
        <v/>
      </c>
      <c r="W171" s="10" t="str">
        <f ca="1">IFERROR(INDEX(MAESTRO!W:W,_xludf.AGGREGATE(15,6,ROW(MAESTRO!$B$3:$B$1000)/((MAESTRO!$B$3:$B$1000="ASMARTALC")*(UPPER(MAESTRO!$L$3:$L$1000)="CONFIRMADO")),ROWS($A$3:A171))),"")</f>
        <v/>
      </c>
      <c r="X171" s="10" t="str">
        <f ca="1">IFERROR(INDEX(MAESTRO!X:X,_xludf.AGGREGATE(15,6,ROW(MAESTRO!$B$3:$B$1000)/((MAESTRO!$B$3:$B$1000="ASMARTALC")*(UPPER(MAESTRO!$L$3:$L$1000)="CONFIRMADO")),ROWS($A$3:A171))),"")</f>
        <v/>
      </c>
    </row>
    <row r="172" spans="1:24" ht="22.05" customHeight="1">
      <c r="A172" s="13" t="str">
        <f ca="1">IFERROR(INDEX(MAESTRO!A:A,_xludf.AGGREGATE(15,6,ROW(MAESTRO!$B$3:$B$1000)/((MAESTRO!$B$3:$B$1000="ASMARTALC")*(UPPER(MAESTRO!$L$3:$L$1000)="CONFIRMADO")),ROWS($A$3:A172))),"")</f>
        <v/>
      </c>
      <c r="B172" s="13" t="str">
        <f ca="1">IFERROR(INDEX(MAESTRO!B:B,_xludf.AGGREGATE(15,6,ROW(MAESTRO!$B$3:$B$1000)/((MAESTRO!$B$3:$B$1000="ASMARTALC")*(UPPER(MAESTRO!$L$3:$L$1000)="CONFIRMADO")),ROWS($A$3:A172))),"")</f>
        <v/>
      </c>
      <c r="C172" s="13" t="str">
        <f ca="1">IFERROR(INDEX(MAESTRO!C:C,_xludf.AGGREGATE(15,6,ROW(MAESTRO!$B$3:$B$1000)/((MAESTRO!$B$3:$B$1000="ASMARTALC")*(UPPER(MAESTRO!$L$3:$L$1000)="CONFIRMADO")),ROWS($A$3:A172))),"")</f>
        <v/>
      </c>
      <c r="D172" s="13" t="str">
        <f ca="1">IFERROR(INDEX(MAESTRO!D:D,_xludf.AGGREGATE(15,6,ROW(MAESTRO!$B$3:$B$1000)/((MAESTRO!$B$3:$B$1000="ASMARTALC")*(UPPER(MAESTRO!$L$3:$L$1000)="CONFIRMADO")),ROWS($A$3:A172))),"")</f>
        <v/>
      </c>
      <c r="E172" s="13" t="str">
        <f ca="1">IFERROR(INDEX(MAESTRO!E:E,_xludf.AGGREGATE(15,6,ROW(MAESTRO!$B$3:$B$1000)/((MAESTRO!$B$3:$B$1000="ASMARTALC")*(UPPER(MAESTRO!$L$3:$L$1000)="CONFIRMADO")),ROWS($A$3:A172))),"")</f>
        <v/>
      </c>
      <c r="F172" s="13" t="str">
        <f ca="1">IFERROR(INDEX(MAESTRO!F:F,_xludf.AGGREGATE(15,6,ROW(MAESTRO!$B$3:$B$1000)/((MAESTRO!$B$3:$B$1000="ASMARTALC")*(UPPER(MAESTRO!$L$3:$L$1000)="CONFIRMADO")),ROWS($A$3:A172))),"")</f>
        <v/>
      </c>
      <c r="G172" s="13" t="str">
        <f ca="1">IFERROR(INDEX(MAESTRO!G:G,_xludf.AGGREGATE(15,6,ROW(MAESTRO!$B$3:$B$1000)/((MAESTRO!$B$3:$B$1000="ASMARTALC")*(UPPER(MAESTRO!$L$3:$L$1000)="CONFIRMADO")),ROWS($A$3:A172))),"")</f>
        <v/>
      </c>
      <c r="H172" s="13" t="str">
        <f ca="1">IFERROR(INDEX(MAESTRO!H:H,_xludf.AGGREGATE(15,6,ROW(MAESTRO!$B$3:$B$1000)/((MAESTRO!$B$3:$B$1000="ASMARTALC")*(UPPER(MAESTRO!$L$3:$L$1000)="CONFIRMADO")),ROWS($A$3:A172))),"")</f>
        <v/>
      </c>
      <c r="I172" s="13" t="str">
        <f ca="1">IFERROR(INDEX(MAESTRO!I:I,_xludf.AGGREGATE(15,6,ROW(MAESTRO!$B$3:$B$1000)/((MAESTRO!$B$3:$B$1000="ASMARTALC")*(UPPER(MAESTRO!$L$3:$L$1000)="CONFIRMADO")),ROWS($A$3:A172))),"")</f>
        <v/>
      </c>
      <c r="J172" s="13" t="str">
        <f ca="1">IFERROR(INDEX(MAESTRO!J:J,_xludf.AGGREGATE(15,6,ROW(MAESTRO!$B$3:$B$1000)/((MAESTRO!$B$3:$B$1000="ASMARTALC")*(UPPER(MAESTRO!$L$3:$L$1000)="CONFIRMADO")),ROWS($A$3:A172))),"")</f>
        <v/>
      </c>
      <c r="K172" s="13" t="str">
        <f ca="1">IFERROR(INDEX(MAESTRO!K:K,_xludf.AGGREGATE(15,6,ROW(MAESTRO!$B$3:$B$1000)/((MAESTRO!$B$3:$B$1000="ASMARTALC")*(UPPER(MAESTRO!$L$3:$L$1000)="CONFIRMADO")),ROWS($A$3:A172))),"")</f>
        <v/>
      </c>
      <c r="L172" s="13" t="str">
        <f ca="1">IFERROR(INDEX(MAESTRO!L:L,_xludf.AGGREGATE(15,6,ROW(MAESTRO!$B$3:$B$1000)/((MAESTRO!$B$3:$B$1000="ASMARTALC")*(UPPER(MAESTRO!$L$3:$L$1000)="CONFIRMADO")),ROWS($A$3:A172))),"")</f>
        <v/>
      </c>
      <c r="M172" s="13" t="str">
        <f ca="1">IFERROR(INDEX(MAESTRO!M:M,_xludf.AGGREGATE(15,6,ROW(MAESTRO!$B$3:$B$1000)/((MAESTRO!$B$3:$B$1000="ASMARTALC")*(UPPER(MAESTRO!$L$3:$L$1000)="CONFIRMADO")),ROWS($A$3:A172))),"")</f>
        <v/>
      </c>
      <c r="N172" s="13" t="str">
        <f ca="1">IFERROR(INDEX(MAESTRO!N:N,_xludf.AGGREGATE(15,6,ROW(MAESTRO!$B$3:$B$1000)/((MAESTRO!$B$3:$B$1000="ASMARTALC")*(UPPER(MAESTRO!$L$3:$L$1000)="CONFIRMADO")),ROWS($A$3:A172))),"")</f>
        <v/>
      </c>
      <c r="O172" s="13" t="str">
        <f ca="1">IFERROR(INDEX(MAESTRO!O:O,_xludf.AGGREGATE(15,6,ROW(MAESTRO!$B$3:$B$1000)/((MAESTRO!$B$3:$B$1000="ASMARTALC")*(UPPER(MAESTRO!$L$3:$L$1000)="CONFIRMADO")),ROWS($A$3:A172))),"")</f>
        <v/>
      </c>
      <c r="P172" s="13" t="str">
        <f ca="1">IFERROR(INDEX(MAESTRO!P:P,_xludf.AGGREGATE(15,6,ROW(MAESTRO!$B$3:$B$1000)/((MAESTRO!$B$3:$B$1000="ASMARTALC")*(UPPER(MAESTRO!$L$3:$L$1000)="CONFIRMADO")),ROWS($A$3:A172))),"")</f>
        <v/>
      </c>
      <c r="Q172" s="13" t="str">
        <f ca="1">IFERROR(INDEX(MAESTRO!Q:Q,_xludf.AGGREGATE(15,6,ROW(MAESTRO!$B$3:$B$1000)/((MAESTRO!$B$3:$B$1000="ASMARTALC")*(UPPER(MAESTRO!$L$3:$L$1000)="CONFIRMADO")),ROWS($A$3:A172))),"")</f>
        <v/>
      </c>
      <c r="R172" s="13" t="str">
        <f ca="1">IFERROR(INDEX(MAESTRO!R:R,_xludf.AGGREGATE(15,6,ROW(MAESTRO!$B$3:$B$1000)/((MAESTRO!$B$3:$B$1000="ASMARTALC")*(UPPER(MAESTRO!$L$3:$L$1000)="CONFIRMADO")),ROWS($A$3:A172))),"")</f>
        <v/>
      </c>
      <c r="S172" s="13" t="str">
        <f ca="1">IFERROR(INDEX(MAESTRO!S:S,_xludf.AGGREGATE(15,6,ROW(MAESTRO!$B$3:$B$1000)/((MAESTRO!$B$3:$B$1000="ASMARTALC")*(UPPER(MAESTRO!$L$3:$L$1000)="CONFIRMADO")),ROWS($A$3:A172))),"")</f>
        <v/>
      </c>
      <c r="T172" s="13" t="str">
        <f ca="1">IFERROR(INDEX(MAESTRO!T:T,_xludf.AGGREGATE(15,6,ROW(MAESTRO!$B$3:$B$1000)/((MAESTRO!$B$3:$B$1000="ASMARTALC")*(UPPER(MAESTRO!$L$3:$L$1000)="CONFIRMADO")),ROWS($A$3:A172))),"")</f>
        <v/>
      </c>
      <c r="U172" s="13" t="str">
        <f ca="1">IFERROR(INDEX(MAESTRO!U:U,_xludf.AGGREGATE(15,6,ROW(MAESTRO!$B$3:$B$1000)/((MAESTRO!$B$3:$B$1000="ASMARTALC")*(UPPER(MAESTRO!$L$3:$L$1000)="CONFIRMADO")),ROWS($A$3:A172))),"")</f>
        <v/>
      </c>
      <c r="V172" s="13" t="str">
        <f ca="1">IFERROR(INDEX(MAESTRO!V:V,_xludf.AGGREGATE(15,6,ROW(MAESTRO!$B$3:$B$1000)/((MAESTRO!$B$3:$B$1000="ASMARTALC")*(UPPER(MAESTRO!$L$3:$L$1000)="CONFIRMADO")),ROWS($A$3:A172))),"")</f>
        <v/>
      </c>
      <c r="W172" s="13" t="str">
        <f ca="1">IFERROR(INDEX(MAESTRO!W:W,_xludf.AGGREGATE(15,6,ROW(MAESTRO!$B$3:$B$1000)/((MAESTRO!$B$3:$B$1000="ASMARTALC")*(UPPER(MAESTRO!$L$3:$L$1000)="CONFIRMADO")),ROWS($A$3:A172))),"")</f>
        <v/>
      </c>
      <c r="X172" s="13" t="str">
        <f ca="1">IFERROR(INDEX(MAESTRO!X:X,_xludf.AGGREGATE(15,6,ROW(MAESTRO!$B$3:$B$1000)/((MAESTRO!$B$3:$B$1000="ASMARTALC")*(UPPER(MAESTRO!$L$3:$L$1000)="CONFIRMADO")),ROWS($A$3:A172))),"")</f>
        <v/>
      </c>
    </row>
    <row r="173" spans="1:24" ht="22.05" customHeight="1">
      <c r="A173" s="10" t="str">
        <f ca="1">IFERROR(INDEX(MAESTRO!A:A,_xludf.AGGREGATE(15,6,ROW(MAESTRO!$B$3:$B$1000)/((MAESTRO!$B$3:$B$1000="ASMARTALC")*(UPPER(MAESTRO!$L$3:$L$1000)="CONFIRMADO")),ROWS($A$3:A173))),"")</f>
        <v/>
      </c>
      <c r="B173" s="10" t="str">
        <f ca="1">IFERROR(INDEX(MAESTRO!B:B,_xludf.AGGREGATE(15,6,ROW(MAESTRO!$B$3:$B$1000)/((MAESTRO!$B$3:$B$1000="ASMARTALC")*(UPPER(MAESTRO!$L$3:$L$1000)="CONFIRMADO")),ROWS($A$3:A173))),"")</f>
        <v/>
      </c>
      <c r="C173" s="10" t="str">
        <f ca="1">IFERROR(INDEX(MAESTRO!C:C,_xludf.AGGREGATE(15,6,ROW(MAESTRO!$B$3:$B$1000)/((MAESTRO!$B$3:$B$1000="ASMARTALC")*(UPPER(MAESTRO!$L$3:$L$1000)="CONFIRMADO")),ROWS($A$3:A173))),"")</f>
        <v/>
      </c>
      <c r="D173" s="10" t="str">
        <f ca="1">IFERROR(INDEX(MAESTRO!D:D,_xludf.AGGREGATE(15,6,ROW(MAESTRO!$B$3:$B$1000)/((MAESTRO!$B$3:$B$1000="ASMARTALC")*(UPPER(MAESTRO!$L$3:$L$1000)="CONFIRMADO")),ROWS($A$3:A173))),"")</f>
        <v/>
      </c>
      <c r="E173" s="10" t="str">
        <f ca="1">IFERROR(INDEX(MAESTRO!E:E,_xludf.AGGREGATE(15,6,ROW(MAESTRO!$B$3:$B$1000)/((MAESTRO!$B$3:$B$1000="ASMARTALC")*(UPPER(MAESTRO!$L$3:$L$1000)="CONFIRMADO")),ROWS($A$3:A173))),"")</f>
        <v/>
      </c>
      <c r="F173" s="10" t="str">
        <f ca="1">IFERROR(INDEX(MAESTRO!F:F,_xludf.AGGREGATE(15,6,ROW(MAESTRO!$B$3:$B$1000)/((MAESTRO!$B$3:$B$1000="ASMARTALC")*(UPPER(MAESTRO!$L$3:$L$1000)="CONFIRMADO")),ROWS($A$3:A173))),"")</f>
        <v/>
      </c>
      <c r="G173" s="10" t="str">
        <f ca="1">IFERROR(INDEX(MAESTRO!G:G,_xludf.AGGREGATE(15,6,ROW(MAESTRO!$B$3:$B$1000)/((MAESTRO!$B$3:$B$1000="ASMARTALC")*(UPPER(MAESTRO!$L$3:$L$1000)="CONFIRMADO")),ROWS($A$3:A173))),"")</f>
        <v/>
      </c>
      <c r="H173" s="10" t="str">
        <f ca="1">IFERROR(INDEX(MAESTRO!H:H,_xludf.AGGREGATE(15,6,ROW(MAESTRO!$B$3:$B$1000)/((MAESTRO!$B$3:$B$1000="ASMARTALC")*(UPPER(MAESTRO!$L$3:$L$1000)="CONFIRMADO")),ROWS($A$3:A173))),"")</f>
        <v/>
      </c>
      <c r="I173" s="10" t="str">
        <f ca="1">IFERROR(INDEX(MAESTRO!I:I,_xludf.AGGREGATE(15,6,ROW(MAESTRO!$B$3:$B$1000)/((MAESTRO!$B$3:$B$1000="ASMARTALC")*(UPPER(MAESTRO!$L$3:$L$1000)="CONFIRMADO")),ROWS($A$3:A173))),"")</f>
        <v/>
      </c>
      <c r="J173" s="10" t="str">
        <f ca="1">IFERROR(INDEX(MAESTRO!J:J,_xludf.AGGREGATE(15,6,ROW(MAESTRO!$B$3:$B$1000)/((MAESTRO!$B$3:$B$1000="ASMARTALC")*(UPPER(MAESTRO!$L$3:$L$1000)="CONFIRMADO")),ROWS($A$3:A173))),"")</f>
        <v/>
      </c>
      <c r="K173" s="10" t="str">
        <f ca="1">IFERROR(INDEX(MAESTRO!K:K,_xludf.AGGREGATE(15,6,ROW(MAESTRO!$B$3:$B$1000)/((MAESTRO!$B$3:$B$1000="ASMARTALC")*(UPPER(MAESTRO!$L$3:$L$1000)="CONFIRMADO")),ROWS($A$3:A173))),"")</f>
        <v/>
      </c>
      <c r="L173" s="10" t="str">
        <f ca="1">IFERROR(INDEX(MAESTRO!L:L,_xludf.AGGREGATE(15,6,ROW(MAESTRO!$B$3:$B$1000)/((MAESTRO!$B$3:$B$1000="ASMARTALC")*(UPPER(MAESTRO!$L$3:$L$1000)="CONFIRMADO")),ROWS($A$3:A173))),"")</f>
        <v/>
      </c>
      <c r="M173" s="10" t="str">
        <f ca="1">IFERROR(INDEX(MAESTRO!M:M,_xludf.AGGREGATE(15,6,ROW(MAESTRO!$B$3:$B$1000)/((MAESTRO!$B$3:$B$1000="ASMARTALC")*(UPPER(MAESTRO!$L$3:$L$1000)="CONFIRMADO")),ROWS($A$3:A173))),"")</f>
        <v/>
      </c>
      <c r="N173" s="10" t="str">
        <f ca="1">IFERROR(INDEX(MAESTRO!N:N,_xludf.AGGREGATE(15,6,ROW(MAESTRO!$B$3:$B$1000)/((MAESTRO!$B$3:$B$1000="ASMARTALC")*(UPPER(MAESTRO!$L$3:$L$1000)="CONFIRMADO")),ROWS($A$3:A173))),"")</f>
        <v/>
      </c>
      <c r="O173" s="10" t="str">
        <f ca="1">IFERROR(INDEX(MAESTRO!O:O,_xludf.AGGREGATE(15,6,ROW(MAESTRO!$B$3:$B$1000)/((MAESTRO!$B$3:$B$1000="ASMARTALC")*(UPPER(MAESTRO!$L$3:$L$1000)="CONFIRMADO")),ROWS($A$3:A173))),"")</f>
        <v/>
      </c>
      <c r="P173" s="10" t="str">
        <f ca="1">IFERROR(INDEX(MAESTRO!P:P,_xludf.AGGREGATE(15,6,ROW(MAESTRO!$B$3:$B$1000)/((MAESTRO!$B$3:$B$1000="ASMARTALC")*(UPPER(MAESTRO!$L$3:$L$1000)="CONFIRMADO")),ROWS($A$3:A173))),"")</f>
        <v/>
      </c>
      <c r="Q173" s="10" t="str">
        <f ca="1">IFERROR(INDEX(MAESTRO!Q:Q,_xludf.AGGREGATE(15,6,ROW(MAESTRO!$B$3:$B$1000)/((MAESTRO!$B$3:$B$1000="ASMARTALC")*(UPPER(MAESTRO!$L$3:$L$1000)="CONFIRMADO")),ROWS($A$3:A173))),"")</f>
        <v/>
      </c>
      <c r="R173" s="10" t="str">
        <f ca="1">IFERROR(INDEX(MAESTRO!R:R,_xludf.AGGREGATE(15,6,ROW(MAESTRO!$B$3:$B$1000)/((MAESTRO!$B$3:$B$1000="ASMARTALC")*(UPPER(MAESTRO!$L$3:$L$1000)="CONFIRMADO")),ROWS($A$3:A173))),"")</f>
        <v/>
      </c>
      <c r="S173" s="10" t="str">
        <f ca="1">IFERROR(INDEX(MAESTRO!S:S,_xludf.AGGREGATE(15,6,ROW(MAESTRO!$B$3:$B$1000)/((MAESTRO!$B$3:$B$1000="ASMARTALC")*(UPPER(MAESTRO!$L$3:$L$1000)="CONFIRMADO")),ROWS($A$3:A173))),"")</f>
        <v/>
      </c>
      <c r="T173" s="10" t="str">
        <f ca="1">IFERROR(INDEX(MAESTRO!T:T,_xludf.AGGREGATE(15,6,ROW(MAESTRO!$B$3:$B$1000)/((MAESTRO!$B$3:$B$1000="ASMARTALC")*(UPPER(MAESTRO!$L$3:$L$1000)="CONFIRMADO")),ROWS($A$3:A173))),"")</f>
        <v/>
      </c>
      <c r="U173" s="10" t="str">
        <f ca="1">IFERROR(INDEX(MAESTRO!U:U,_xludf.AGGREGATE(15,6,ROW(MAESTRO!$B$3:$B$1000)/((MAESTRO!$B$3:$B$1000="ASMARTALC")*(UPPER(MAESTRO!$L$3:$L$1000)="CONFIRMADO")),ROWS($A$3:A173))),"")</f>
        <v/>
      </c>
      <c r="V173" s="10" t="str">
        <f ca="1">IFERROR(INDEX(MAESTRO!V:V,_xludf.AGGREGATE(15,6,ROW(MAESTRO!$B$3:$B$1000)/((MAESTRO!$B$3:$B$1000="ASMARTALC")*(UPPER(MAESTRO!$L$3:$L$1000)="CONFIRMADO")),ROWS($A$3:A173))),"")</f>
        <v/>
      </c>
      <c r="W173" s="10" t="str">
        <f ca="1">IFERROR(INDEX(MAESTRO!W:W,_xludf.AGGREGATE(15,6,ROW(MAESTRO!$B$3:$B$1000)/((MAESTRO!$B$3:$B$1000="ASMARTALC")*(UPPER(MAESTRO!$L$3:$L$1000)="CONFIRMADO")),ROWS($A$3:A173))),"")</f>
        <v/>
      </c>
      <c r="X173" s="10" t="str">
        <f ca="1">IFERROR(INDEX(MAESTRO!X:X,_xludf.AGGREGATE(15,6,ROW(MAESTRO!$B$3:$B$1000)/((MAESTRO!$B$3:$B$1000="ASMARTALC")*(UPPER(MAESTRO!$L$3:$L$1000)="CONFIRMADO")),ROWS($A$3:A173))),"")</f>
        <v/>
      </c>
    </row>
    <row r="174" spans="1:24" ht="22.05" customHeight="1">
      <c r="A174" s="13" t="str">
        <f ca="1">IFERROR(INDEX(MAESTRO!A:A,_xludf.AGGREGATE(15,6,ROW(MAESTRO!$B$3:$B$1000)/((MAESTRO!$B$3:$B$1000="ASMARTALC")*(UPPER(MAESTRO!$L$3:$L$1000)="CONFIRMADO")),ROWS($A$3:A174))),"")</f>
        <v/>
      </c>
      <c r="B174" s="13" t="str">
        <f ca="1">IFERROR(INDEX(MAESTRO!B:B,_xludf.AGGREGATE(15,6,ROW(MAESTRO!$B$3:$B$1000)/((MAESTRO!$B$3:$B$1000="ASMARTALC")*(UPPER(MAESTRO!$L$3:$L$1000)="CONFIRMADO")),ROWS($A$3:A174))),"")</f>
        <v/>
      </c>
      <c r="C174" s="13" t="str">
        <f ca="1">IFERROR(INDEX(MAESTRO!C:C,_xludf.AGGREGATE(15,6,ROW(MAESTRO!$B$3:$B$1000)/((MAESTRO!$B$3:$B$1000="ASMARTALC")*(UPPER(MAESTRO!$L$3:$L$1000)="CONFIRMADO")),ROWS($A$3:A174))),"")</f>
        <v/>
      </c>
      <c r="D174" s="13" t="str">
        <f ca="1">IFERROR(INDEX(MAESTRO!D:D,_xludf.AGGREGATE(15,6,ROW(MAESTRO!$B$3:$B$1000)/((MAESTRO!$B$3:$B$1000="ASMARTALC")*(UPPER(MAESTRO!$L$3:$L$1000)="CONFIRMADO")),ROWS($A$3:A174))),"")</f>
        <v/>
      </c>
      <c r="E174" s="13" t="str">
        <f ca="1">IFERROR(INDEX(MAESTRO!E:E,_xludf.AGGREGATE(15,6,ROW(MAESTRO!$B$3:$B$1000)/((MAESTRO!$B$3:$B$1000="ASMARTALC")*(UPPER(MAESTRO!$L$3:$L$1000)="CONFIRMADO")),ROWS($A$3:A174))),"")</f>
        <v/>
      </c>
      <c r="F174" s="13" t="str">
        <f ca="1">IFERROR(INDEX(MAESTRO!F:F,_xludf.AGGREGATE(15,6,ROW(MAESTRO!$B$3:$B$1000)/((MAESTRO!$B$3:$B$1000="ASMARTALC")*(UPPER(MAESTRO!$L$3:$L$1000)="CONFIRMADO")),ROWS($A$3:A174))),"")</f>
        <v/>
      </c>
      <c r="G174" s="13" t="str">
        <f ca="1">IFERROR(INDEX(MAESTRO!G:G,_xludf.AGGREGATE(15,6,ROW(MAESTRO!$B$3:$B$1000)/((MAESTRO!$B$3:$B$1000="ASMARTALC")*(UPPER(MAESTRO!$L$3:$L$1000)="CONFIRMADO")),ROWS($A$3:A174))),"")</f>
        <v/>
      </c>
      <c r="H174" s="13" t="str">
        <f ca="1">IFERROR(INDEX(MAESTRO!H:H,_xludf.AGGREGATE(15,6,ROW(MAESTRO!$B$3:$B$1000)/((MAESTRO!$B$3:$B$1000="ASMARTALC")*(UPPER(MAESTRO!$L$3:$L$1000)="CONFIRMADO")),ROWS($A$3:A174))),"")</f>
        <v/>
      </c>
      <c r="I174" s="13" t="str">
        <f ca="1">IFERROR(INDEX(MAESTRO!I:I,_xludf.AGGREGATE(15,6,ROW(MAESTRO!$B$3:$B$1000)/((MAESTRO!$B$3:$B$1000="ASMARTALC")*(UPPER(MAESTRO!$L$3:$L$1000)="CONFIRMADO")),ROWS($A$3:A174))),"")</f>
        <v/>
      </c>
      <c r="J174" s="13" t="str">
        <f ca="1">IFERROR(INDEX(MAESTRO!J:J,_xludf.AGGREGATE(15,6,ROW(MAESTRO!$B$3:$B$1000)/((MAESTRO!$B$3:$B$1000="ASMARTALC")*(UPPER(MAESTRO!$L$3:$L$1000)="CONFIRMADO")),ROWS($A$3:A174))),"")</f>
        <v/>
      </c>
      <c r="K174" s="13" t="str">
        <f ca="1">IFERROR(INDEX(MAESTRO!K:K,_xludf.AGGREGATE(15,6,ROW(MAESTRO!$B$3:$B$1000)/((MAESTRO!$B$3:$B$1000="ASMARTALC")*(UPPER(MAESTRO!$L$3:$L$1000)="CONFIRMADO")),ROWS($A$3:A174))),"")</f>
        <v/>
      </c>
      <c r="L174" s="13" t="str">
        <f ca="1">IFERROR(INDEX(MAESTRO!L:L,_xludf.AGGREGATE(15,6,ROW(MAESTRO!$B$3:$B$1000)/((MAESTRO!$B$3:$B$1000="ASMARTALC")*(UPPER(MAESTRO!$L$3:$L$1000)="CONFIRMADO")),ROWS($A$3:A174))),"")</f>
        <v/>
      </c>
      <c r="M174" s="13" t="str">
        <f ca="1">IFERROR(INDEX(MAESTRO!M:M,_xludf.AGGREGATE(15,6,ROW(MAESTRO!$B$3:$B$1000)/((MAESTRO!$B$3:$B$1000="ASMARTALC")*(UPPER(MAESTRO!$L$3:$L$1000)="CONFIRMADO")),ROWS($A$3:A174))),"")</f>
        <v/>
      </c>
      <c r="N174" s="13" t="str">
        <f ca="1">IFERROR(INDEX(MAESTRO!N:N,_xludf.AGGREGATE(15,6,ROW(MAESTRO!$B$3:$B$1000)/((MAESTRO!$B$3:$B$1000="ASMARTALC")*(UPPER(MAESTRO!$L$3:$L$1000)="CONFIRMADO")),ROWS($A$3:A174))),"")</f>
        <v/>
      </c>
      <c r="O174" s="13" t="str">
        <f ca="1">IFERROR(INDEX(MAESTRO!O:O,_xludf.AGGREGATE(15,6,ROW(MAESTRO!$B$3:$B$1000)/((MAESTRO!$B$3:$B$1000="ASMARTALC")*(UPPER(MAESTRO!$L$3:$L$1000)="CONFIRMADO")),ROWS($A$3:A174))),"")</f>
        <v/>
      </c>
      <c r="P174" s="13" t="str">
        <f ca="1">IFERROR(INDEX(MAESTRO!P:P,_xludf.AGGREGATE(15,6,ROW(MAESTRO!$B$3:$B$1000)/((MAESTRO!$B$3:$B$1000="ASMARTALC")*(UPPER(MAESTRO!$L$3:$L$1000)="CONFIRMADO")),ROWS($A$3:A174))),"")</f>
        <v/>
      </c>
      <c r="Q174" s="13" t="str">
        <f ca="1">IFERROR(INDEX(MAESTRO!Q:Q,_xludf.AGGREGATE(15,6,ROW(MAESTRO!$B$3:$B$1000)/((MAESTRO!$B$3:$B$1000="ASMARTALC")*(UPPER(MAESTRO!$L$3:$L$1000)="CONFIRMADO")),ROWS($A$3:A174))),"")</f>
        <v/>
      </c>
      <c r="R174" s="13" t="str">
        <f ca="1">IFERROR(INDEX(MAESTRO!R:R,_xludf.AGGREGATE(15,6,ROW(MAESTRO!$B$3:$B$1000)/((MAESTRO!$B$3:$B$1000="ASMARTALC")*(UPPER(MAESTRO!$L$3:$L$1000)="CONFIRMADO")),ROWS($A$3:A174))),"")</f>
        <v/>
      </c>
      <c r="S174" s="13" t="str">
        <f ca="1">IFERROR(INDEX(MAESTRO!S:S,_xludf.AGGREGATE(15,6,ROW(MAESTRO!$B$3:$B$1000)/((MAESTRO!$B$3:$B$1000="ASMARTALC")*(UPPER(MAESTRO!$L$3:$L$1000)="CONFIRMADO")),ROWS($A$3:A174))),"")</f>
        <v/>
      </c>
      <c r="T174" s="13" t="str">
        <f ca="1">IFERROR(INDEX(MAESTRO!T:T,_xludf.AGGREGATE(15,6,ROW(MAESTRO!$B$3:$B$1000)/((MAESTRO!$B$3:$B$1000="ASMARTALC")*(UPPER(MAESTRO!$L$3:$L$1000)="CONFIRMADO")),ROWS($A$3:A174))),"")</f>
        <v/>
      </c>
      <c r="U174" s="13" t="str">
        <f ca="1">IFERROR(INDEX(MAESTRO!U:U,_xludf.AGGREGATE(15,6,ROW(MAESTRO!$B$3:$B$1000)/((MAESTRO!$B$3:$B$1000="ASMARTALC")*(UPPER(MAESTRO!$L$3:$L$1000)="CONFIRMADO")),ROWS($A$3:A174))),"")</f>
        <v/>
      </c>
      <c r="V174" s="13" t="str">
        <f ca="1">IFERROR(INDEX(MAESTRO!V:V,_xludf.AGGREGATE(15,6,ROW(MAESTRO!$B$3:$B$1000)/((MAESTRO!$B$3:$B$1000="ASMARTALC")*(UPPER(MAESTRO!$L$3:$L$1000)="CONFIRMADO")),ROWS($A$3:A174))),"")</f>
        <v/>
      </c>
      <c r="W174" s="13" t="str">
        <f ca="1">IFERROR(INDEX(MAESTRO!W:W,_xludf.AGGREGATE(15,6,ROW(MAESTRO!$B$3:$B$1000)/((MAESTRO!$B$3:$B$1000="ASMARTALC")*(UPPER(MAESTRO!$L$3:$L$1000)="CONFIRMADO")),ROWS($A$3:A174))),"")</f>
        <v/>
      </c>
      <c r="X174" s="13" t="str">
        <f ca="1">IFERROR(INDEX(MAESTRO!X:X,_xludf.AGGREGATE(15,6,ROW(MAESTRO!$B$3:$B$1000)/((MAESTRO!$B$3:$B$1000="ASMARTALC")*(UPPER(MAESTRO!$L$3:$L$1000)="CONFIRMADO")),ROWS($A$3:A174))),"")</f>
        <v/>
      </c>
    </row>
    <row r="175" spans="1:24" ht="22.05" customHeight="1">
      <c r="A175" s="10" t="str">
        <f ca="1">IFERROR(INDEX(MAESTRO!A:A,_xludf.AGGREGATE(15,6,ROW(MAESTRO!$B$3:$B$1000)/((MAESTRO!$B$3:$B$1000="ASMARTALC")*(UPPER(MAESTRO!$L$3:$L$1000)="CONFIRMADO")),ROWS($A$3:A175))),"")</f>
        <v/>
      </c>
      <c r="B175" s="10" t="str">
        <f ca="1">IFERROR(INDEX(MAESTRO!B:B,_xludf.AGGREGATE(15,6,ROW(MAESTRO!$B$3:$B$1000)/((MAESTRO!$B$3:$B$1000="ASMARTALC")*(UPPER(MAESTRO!$L$3:$L$1000)="CONFIRMADO")),ROWS($A$3:A175))),"")</f>
        <v/>
      </c>
      <c r="C175" s="10" t="str">
        <f ca="1">IFERROR(INDEX(MAESTRO!C:C,_xludf.AGGREGATE(15,6,ROW(MAESTRO!$B$3:$B$1000)/((MAESTRO!$B$3:$B$1000="ASMARTALC")*(UPPER(MAESTRO!$L$3:$L$1000)="CONFIRMADO")),ROWS($A$3:A175))),"")</f>
        <v/>
      </c>
      <c r="D175" s="10" t="str">
        <f ca="1">IFERROR(INDEX(MAESTRO!D:D,_xludf.AGGREGATE(15,6,ROW(MAESTRO!$B$3:$B$1000)/((MAESTRO!$B$3:$B$1000="ASMARTALC")*(UPPER(MAESTRO!$L$3:$L$1000)="CONFIRMADO")),ROWS($A$3:A175))),"")</f>
        <v/>
      </c>
      <c r="E175" s="10" t="str">
        <f ca="1">IFERROR(INDEX(MAESTRO!E:E,_xludf.AGGREGATE(15,6,ROW(MAESTRO!$B$3:$B$1000)/((MAESTRO!$B$3:$B$1000="ASMARTALC")*(UPPER(MAESTRO!$L$3:$L$1000)="CONFIRMADO")),ROWS($A$3:A175))),"")</f>
        <v/>
      </c>
      <c r="F175" s="10" t="str">
        <f ca="1">IFERROR(INDEX(MAESTRO!F:F,_xludf.AGGREGATE(15,6,ROW(MAESTRO!$B$3:$B$1000)/((MAESTRO!$B$3:$B$1000="ASMARTALC")*(UPPER(MAESTRO!$L$3:$L$1000)="CONFIRMADO")),ROWS($A$3:A175))),"")</f>
        <v/>
      </c>
      <c r="G175" s="10" t="str">
        <f ca="1">IFERROR(INDEX(MAESTRO!G:G,_xludf.AGGREGATE(15,6,ROW(MAESTRO!$B$3:$B$1000)/((MAESTRO!$B$3:$B$1000="ASMARTALC")*(UPPER(MAESTRO!$L$3:$L$1000)="CONFIRMADO")),ROWS($A$3:A175))),"")</f>
        <v/>
      </c>
      <c r="H175" s="10" t="str">
        <f ca="1">IFERROR(INDEX(MAESTRO!H:H,_xludf.AGGREGATE(15,6,ROW(MAESTRO!$B$3:$B$1000)/((MAESTRO!$B$3:$B$1000="ASMARTALC")*(UPPER(MAESTRO!$L$3:$L$1000)="CONFIRMADO")),ROWS($A$3:A175))),"")</f>
        <v/>
      </c>
      <c r="I175" s="10" t="str">
        <f ca="1">IFERROR(INDEX(MAESTRO!I:I,_xludf.AGGREGATE(15,6,ROW(MAESTRO!$B$3:$B$1000)/((MAESTRO!$B$3:$B$1000="ASMARTALC")*(UPPER(MAESTRO!$L$3:$L$1000)="CONFIRMADO")),ROWS($A$3:A175))),"")</f>
        <v/>
      </c>
      <c r="J175" s="10" t="str">
        <f ca="1">IFERROR(INDEX(MAESTRO!J:J,_xludf.AGGREGATE(15,6,ROW(MAESTRO!$B$3:$B$1000)/((MAESTRO!$B$3:$B$1000="ASMARTALC")*(UPPER(MAESTRO!$L$3:$L$1000)="CONFIRMADO")),ROWS($A$3:A175))),"")</f>
        <v/>
      </c>
      <c r="K175" s="10" t="str">
        <f ca="1">IFERROR(INDEX(MAESTRO!K:K,_xludf.AGGREGATE(15,6,ROW(MAESTRO!$B$3:$B$1000)/((MAESTRO!$B$3:$B$1000="ASMARTALC")*(UPPER(MAESTRO!$L$3:$L$1000)="CONFIRMADO")),ROWS($A$3:A175))),"")</f>
        <v/>
      </c>
      <c r="L175" s="10" t="str">
        <f ca="1">IFERROR(INDEX(MAESTRO!L:L,_xludf.AGGREGATE(15,6,ROW(MAESTRO!$B$3:$B$1000)/((MAESTRO!$B$3:$B$1000="ASMARTALC")*(UPPER(MAESTRO!$L$3:$L$1000)="CONFIRMADO")),ROWS($A$3:A175))),"")</f>
        <v/>
      </c>
      <c r="M175" s="10" t="str">
        <f ca="1">IFERROR(INDEX(MAESTRO!M:M,_xludf.AGGREGATE(15,6,ROW(MAESTRO!$B$3:$B$1000)/((MAESTRO!$B$3:$B$1000="ASMARTALC")*(UPPER(MAESTRO!$L$3:$L$1000)="CONFIRMADO")),ROWS($A$3:A175))),"")</f>
        <v/>
      </c>
      <c r="N175" s="10" t="str">
        <f ca="1">IFERROR(INDEX(MAESTRO!N:N,_xludf.AGGREGATE(15,6,ROW(MAESTRO!$B$3:$B$1000)/((MAESTRO!$B$3:$B$1000="ASMARTALC")*(UPPER(MAESTRO!$L$3:$L$1000)="CONFIRMADO")),ROWS($A$3:A175))),"")</f>
        <v/>
      </c>
      <c r="O175" s="10" t="str">
        <f ca="1">IFERROR(INDEX(MAESTRO!O:O,_xludf.AGGREGATE(15,6,ROW(MAESTRO!$B$3:$B$1000)/((MAESTRO!$B$3:$B$1000="ASMARTALC")*(UPPER(MAESTRO!$L$3:$L$1000)="CONFIRMADO")),ROWS($A$3:A175))),"")</f>
        <v/>
      </c>
      <c r="P175" s="10" t="str">
        <f ca="1">IFERROR(INDEX(MAESTRO!P:P,_xludf.AGGREGATE(15,6,ROW(MAESTRO!$B$3:$B$1000)/((MAESTRO!$B$3:$B$1000="ASMARTALC")*(UPPER(MAESTRO!$L$3:$L$1000)="CONFIRMADO")),ROWS($A$3:A175))),"")</f>
        <v/>
      </c>
      <c r="Q175" s="10" t="str">
        <f ca="1">IFERROR(INDEX(MAESTRO!Q:Q,_xludf.AGGREGATE(15,6,ROW(MAESTRO!$B$3:$B$1000)/((MAESTRO!$B$3:$B$1000="ASMARTALC")*(UPPER(MAESTRO!$L$3:$L$1000)="CONFIRMADO")),ROWS($A$3:A175))),"")</f>
        <v/>
      </c>
      <c r="R175" s="10" t="str">
        <f ca="1">IFERROR(INDEX(MAESTRO!R:R,_xludf.AGGREGATE(15,6,ROW(MAESTRO!$B$3:$B$1000)/((MAESTRO!$B$3:$B$1000="ASMARTALC")*(UPPER(MAESTRO!$L$3:$L$1000)="CONFIRMADO")),ROWS($A$3:A175))),"")</f>
        <v/>
      </c>
      <c r="S175" s="10" t="str">
        <f ca="1">IFERROR(INDEX(MAESTRO!S:S,_xludf.AGGREGATE(15,6,ROW(MAESTRO!$B$3:$B$1000)/((MAESTRO!$B$3:$B$1000="ASMARTALC")*(UPPER(MAESTRO!$L$3:$L$1000)="CONFIRMADO")),ROWS($A$3:A175))),"")</f>
        <v/>
      </c>
      <c r="T175" s="10" t="str">
        <f ca="1">IFERROR(INDEX(MAESTRO!T:T,_xludf.AGGREGATE(15,6,ROW(MAESTRO!$B$3:$B$1000)/((MAESTRO!$B$3:$B$1000="ASMARTALC")*(UPPER(MAESTRO!$L$3:$L$1000)="CONFIRMADO")),ROWS($A$3:A175))),"")</f>
        <v/>
      </c>
      <c r="U175" s="10" t="str">
        <f ca="1">IFERROR(INDEX(MAESTRO!U:U,_xludf.AGGREGATE(15,6,ROW(MAESTRO!$B$3:$B$1000)/((MAESTRO!$B$3:$B$1000="ASMARTALC")*(UPPER(MAESTRO!$L$3:$L$1000)="CONFIRMADO")),ROWS($A$3:A175))),"")</f>
        <v/>
      </c>
      <c r="V175" s="10" t="str">
        <f ca="1">IFERROR(INDEX(MAESTRO!V:V,_xludf.AGGREGATE(15,6,ROW(MAESTRO!$B$3:$B$1000)/((MAESTRO!$B$3:$B$1000="ASMARTALC")*(UPPER(MAESTRO!$L$3:$L$1000)="CONFIRMADO")),ROWS($A$3:A175))),"")</f>
        <v/>
      </c>
      <c r="W175" s="10" t="str">
        <f ca="1">IFERROR(INDEX(MAESTRO!W:W,_xludf.AGGREGATE(15,6,ROW(MAESTRO!$B$3:$B$1000)/((MAESTRO!$B$3:$B$1000="ASMARTALC")*(UPPER(MAESTRO!$L$3:$L$1000)="CONFIRMADO")),ROWS($A$3:A175))),"")</f>
        <v/>
      </c>
      <c r="X175" s="10" t="str">
        <f ca="1">IFERROR(INDEX(MAESTRO!X:X,_xludf.AGGREGATE(15,6,ROW(MAESTRO!$B$3:$B$1000)/((MAESTRO!$B$3:$B$1000="ASMARTALC")*(UPPER(MAESTRO!$L$3:$L$1000)="CONFIRMADO")),ROWS($A$3:A175))),"")</f>
        <v/>
      </c>
    </row>
    <row r="176" spans="1:24" ht="22.05" customHeight="1">
      <c r="A176" s="13" t="str">
        <f ca="1">IFERROR(INDEX(MAESTRO!A:A,_xludf.AGGREGATE(15,6,ROW(MAESTRO!$B$3:$B$1000)/((MAESTRO!$B$3:$B$1000="ASMARTALC")*(UPPER(MAESTRO!$L$3:$L$1000)="CONFIRMADO")),ROWS($A$3:A176))),"")</f>
        <v/>
      </c>
      <c r="B176" s="13" t="str">
        <f ca="1">IFERROR(INDEX(MAESTRO!B:B,_xludf.AGGREGATE(15,6,ROW(MAESTRO!$B$3:$B$1000)/((MAESTRO!$B$3:$B$1000="ASMARTALC")*(UPPER(MAESTRO!$L$3:$L$1000)="CONFIRMADO")),ROWS($A$3:A176))),"")</f>
        <v/>
      </c>
      <c r="C176" s="13" t="str">
        <f ca="1">IFERROR(INDEX(MAESTRO!C:C,_xludf.AGGREGATE(15,6,ROW(MAESTRO!$B$3:$B$1000)/((MAESTRO!$B$3:$B$1000="ASMARTALC")*(UPPER(MAESTRO!$L$3:$L$1000)="CONFIRMADO")),ROWS($A$3:A176))),"")</f>
        <v/>
      </c>
      <c r="D176" s="13" t="str">
        <f ca="1">IFERROR(INDEX(MAESTRO!D:D,_xludf.AGGREGATE(15,6,ROW(MAESTRO!$B$3:$B$1000)/((MAESTRO!$B$3:$B$1000="ASMARTALC")*(UPPER(MAESTRO!$L$3:$L$1000)="CONFIRMADO")),ROWS($A$3:A176))),"")</f>
        <v/>
      </c>
      <c r="E176" s="13" t="str">
        <f ca="1">IFERROR(INDEX(MAESTRO!E:E,_xludf.AGGREGATE(15,6,ROW(MAESTRO!$B$3:$B$1000)/((MAESTRO!$B$3:$B$1000="ASMARTALC")*(UPPER(MAESTRO!$L$3:$L$1000)="CONFIRMADO")),ROWS($A$3:A176))),"")</f>
        <v/>
      </c>
      <c r="F176" s="13" t="str">
        <f ca="1">IFERROR(INDEX(MAESTRO!F:F,_xludf.AGGREGATE(15,6,ROW(MAESTRO!$B$3:$B$1000)/((MAESTRO!$B$3:$B$1000="ASMARTALC")*(UPPER(MAESTRO!$L$3:$L$1000)="CONFIRMADO")),ROWS($A$3:A176))),"")</f>
        <v/>
      </c>
      <c r="G176" s="13" t="str">
        <f ca="1">IFERROR(INDEX(MAESTRO!G:G,_xludf.AGGREGATE(15,6,ROW(MAESTRO!$B$3:$B$1000)/((MAESTRO!$B$3:$B$1000="ASMARTALC")*(UPPER(MAESTRO!$L$3:$L$1000)="CONFIRMADO")),ROWS($A$3:A176))),"")</f>
        <v/>
      </c>
      <c r="H176" s="13" t="str">
        <f ca="1">IFERROR(INDEX(MAESTRO!H:H,_xludf.AGGREGATE(15,6,ROW(MAESTRO!$B$3:$B$1000)/((MAESTRO!$B$3:$B$1000="ASMARTALC")*(UPPER(MAESTRO!$L$3:$L$1000)="CONFIRMADO")),ROWS($A$3:A176))),"")</f>
        <v/>
      </c>
      <c r="I176" s="13" t="str">
        <f ca="1">IFERROR(INDEX(MAESTRO!I:I,_xludf.AGGREGATE(15,6,ROW(MAESTRO!$B$3:$B$1000)/((MAESTRO!$B$3:$B$1000="ASMARTALC")*(UPPER(MAESTRO!$L$3:$L$1000)="CONFIRMADO")),ROWS($A$3:A176))),"")</f>
        <v/>
      </c>
      <c r="J176" s="13" t="str">
        <f ca="1">IFERROR(INDEX(MAESTRO!J:J,_xludf.AGGREGATE(15,6,ROW(MAESTRO!$B$3:$B$1000)/((MAESTRO!$B$3:$B$1000="ASMARTALC")*(UPPER(MAESTRO!$L$3:$L$1000)="CONFIRMADO")),ROWS($A$3:A176))),"")</f>
        <v/>
      </c>
      <c r="K176" s="13" t="str">
        <f ca="1">IFERROR(INDEX(MAESTRO!K:K,_xludf.AGGREGATE(15,6,ROW(MAESTRO!$B$3:$B$1000)/((MAESTRO!$B$3:$B$1000="ASMARTALC")*(UPPER(MAESTRO!$L$3:$L$1000)="CONFIRMADO")),ROWS($A$3:A176))),"")</f>
        <v/>
      </c>
      <c r="L176" s="13" t="str">
        <f ca="1">IFERROR(INDEX(MAESTRO!L:L,_xludf.AGGREGATE(15,6,ROW(MAESTRO!$B$3:$B$1000)/((MAESTRO!$B$3:$B$1000="ASMARTALC")*(UPPER(MAESTRO!$L$3:$L$1000)="CONFIRMADO")),ROWS($A$3:A176))),"")</f>
        <v/>
      </c>
      <c r="M176" s="13" t="str">
        <f ca="1">IFERROR(INDEX(MAESTRO!M:M,_xludf.AGGREGATE(15,6,ROW(MAESTRO!$B$3:$B$1000)/((MAESTRO!$B$3:$B$1000="ASMARTALC")*(UPPER(MAESTRO!$L$3:$L$1000)="CONFIRMADO")),ROWS($A$3:A176))),"")</f>
        <v/>
      </c>
      <c r="N176" s="13" t="str">
        <f ca="1">IFERROR(INDEX(MAESTRO!N:N,_xludf.AGGREGATE(15,6,ROW(MAESTRO!$B$3:$B$1000)/((MAESTRO!$B$3:$B$1000="ASMARTALC")*(UPPER(MAESTRO!$L$3:$L$1000)="CONFIRMADO")),ROWS($A$3:A176))),"")</f>
        <v/>
      </c>
      <c r="O176" s="13" t="str">
        <f ca="1">IFERROR(INDEX(MAESTRO!O:O,_xludf.AGGREGATE(15,6,ROW(MAESTRO!$B$3:$B$1000)/((MAESTRO!$B$3:$B$1000="ASMARTALC")*(UPPER(MAESTRO!$L$3:$L$1000)="CONFIRMADO")),ROWS($A$3:A176))),"")</f>
        <v/>
      </c>
      <c r="P176" s="13" t="str">
        <f ca="1">IFERROR(INDEX(MAESTRO!P:P,_xludf.AGGREGATE(15,6,ROW(MAESTRO!$B$3:$B$1000)/((MAESTRO!$B$3:$B$1000="ASMARTALC")*(UPPER(MAESTRO!$L$3:$L$1000)="CONFIRMADO")),ROWS($A$3:A176))),"")</f>
        <v/>
      </c>
      <c r="Q176" s="13" t="str">
        <f ca="1">IFERROR(INDEX(MAESTRO!Q:Q,_xludf.AGGREGATE(15,6,ROW(MAESTRO!$B$3:$B$1000)/((MAESTRO!$B$3:$B$1000="ASMARTALC")*(UPPER(MAESTRO!$L$3:$L$1000)="CONFIRMADO")),ROWS($A$3:A176))),"")</f>
        <v/>
      </c>
      <c r="R176" s="13" t="str">
        <f ca="1">IFERROR(INDEX(MAESTRO!R:R,_xludf.AGGREGATE(15,6,ROW(MAESTRO!$B$3:$B$1000)/((MAESTRO!$B$3:$B$1000="ASMARTALC")*(UPPER(MAESTRO!$L$3:$L$1000)="CONFIRMADO")),ROWS($A$3:A176))),"")</f>
        <v/>
      </c>
      <c r="S176" s="13" t="str">
        <f ca="1">IFERROR(INDEX(MAESTRO!S:S,_xludf.AGGREGATE(15,6,ROW(MAESTRO!$B$3:$B$1000)/((MAESTRO!$B$3:$B$1000="ASMARTALC")*(UPPER(MAESTRO!$L$3:$L$1000)="CONFIRMADO")),ROWS($A$3:A176))),"")</f>
        <v/>
      </c>
      <c r="T176" s="13" t="str">
        <f ca="1">IFERROR(INDEX(MAESTRO!T:T,_xludf.AGGREGATE(15,6,ROW(MAESTRO!$B$3:$B$1000)/((MAESTRO!$B$3:$B$1000="ASMARTALC")*(UPPER(MAESTRO!$L$3:$L$1000)="CONFIRMADO")),ROWS($A$3:A176))),"")</f>
        <v/>
      </c>
      <c r="U176" s="13" t="str">
        <f ca="1">IFERROR(INDEX(MAESTRO!U:U,_xludf.AGGREGATE(15,6,ROW(MAESTRO!$B$3:$B$1000)/((MAESTRO!$B$3:$B$1000="ASMARTALC")*(UPPER(MAESTRO!$L$3:$L$1000)="CONFIRMADO")),ROWS($A$3:A176))),"")</f>
        <v/>
      </c>
      <c r="V176" s="13" t="str">
        <f ca="1">IFERROR(INDEX(MAESTRO!V:V,_xludf.AGGREGATE(15,6,ROW(MAESTRO!$B$3:$B$1000)/((MAESTRO!$B$3:$B$1000="ASMARTALC")*(UPPER(MAESTRO!$L$3:$L$1000)="CONFIRMADO")),ROWS($A$3:A176))),"")</f>
        <v/>
      </c>
      <c r="W176" s="13" t="str">
        <f ca="1">IFERROR(INDEX(MAESTRO!W:W,_xludf.AGGREGATE(15,6,ROW(MAESTRO!$B$3:$B$1000)/((MAESTRO!$B$3:$B$1000="ASMARTALC")*(UPPER(MAESTRO!$L$3:$L$1000)="CONFIRMADO")),ROWS($A$3:A176))),"")</f>
        <v/>
      </c>
      <c r="X176" s="13" t="str">
        <f ca="1">IFERROR(INDEX(MAESTRO!X:X,_xludf.AGGREGATE(15,6,ROW(MAESTRO!$B$3:$B$1000)/((MAESTRO!$B$3:$B$1000="ASMARTALC")*(UPPER(MAESTRO!$L$3:$L$1000)="CONFIRMADO")),ROWS($A$3:A176))),"")</f>
        <v/>
      </c>
    </row>
    <row r="177" spans="1:24" ht="22.05" customHeight="1">
      <c r="A177" s="10" t="str">
        <f ca="1">IFERROR(INDEX(MAESTRO!A:A,_xludf.AGGREGATE(15,6,ROW(MAESTRO!$B$3:$B$1000)/((MAESTRO!$B$3:$B$1000="ASMARTALC")*(UPPER(MAESTRO!$L$3:$L$1000)="CONFIRMADO")),ROWS($A$3:A177))),"")</f>
        <v/>
      </c>
      <c r="B177" s="10" t="str">
        <f ca="1">IFERROR(INDEX(MAESTRO!B:B,_xludf.AGGREGATE(15,6,ROW(MAESTRO!$B$3:$B$1000)/((MAESTRO!$B$3:$B$1000="ASMARTALC")*(UPPER(MAESTRO!$L$3:$L$1000)="CONFIRMADO")),ROWS($A$3:A177))),"")</f>
        <v/>
      </c>
      <c r="C177" s="10" t="str">
        <f ca="1">IFERROR(INDEX(MAESTRO!C:C,_xludf.AGGREGATE(15,6,ROW(MAESTRO!$B$3:$B$1000)/((MAESTRO!$B$3:$B$1000="ASMARTALC")*(UPPER(MAESTRO!$L$3:$L$1000)="CONFIRMADO")),ROWS($A$3:A177))),"")</f>
        <v/>
      </c>
      <c r="D177" s="10" t="str">
        <f ca="1">IFERROR(INDEX(MAESTRO!D:D,_xludf.AGGREGATE(15,6,ROW(MAESTRO!$B$3:$B$1000)/((MAESTRO!$B$3:$B$1000="ASMARTALC")*(UPPER(MAESTRO!$L$3:$L$1000)="CONFIRMADO")),ROWS($A$3:A177))),"")</f>
        <v/>
      </c>
      <c r="E177" s="10" t="str">
        <f ca="1">IFERROR(INDEX(MAESTRO!E:E,_xludf.AGGREGATE(15,6,ROW(MAESTRO!$B$3:$B$1000)/((MAESTRO!$B$3:$B$1000="ASMARTALC")*(UPPER(MAESTRO!$L$3:$L$1000)="CONFIRMADO")),ROWS($A$3:A177))),"")</f>
        <v/>
      </c>
      <c r="F177" s="10" t="str">
        <f ca="1">IFERROR(INDEX(MAESTRO!F:F,_xludf.AGGREGATE(15,6,ROW(MAESTRO!$B$3:$B$1000)/((MAESTRO!$B$3:$B$1000="ASMARTALC")*(UPPER(MAESTRO!$L$3:$L$1000)="CONFIRMADO")),ROWS($A$3:A177))),"")</f>
        <v/>
      </c>
      <c r="G177" s="10" t="str">
        <f ca="1">IFERROR(INDEX(MAESTRO!G:G,_xludf.AGGREGATE(15,6,ROW(MAESTRO!$B$3:$B$1000)/((MAESTRO!$B$3:$B$1000="ASMARTALC")*(UPPER(MAESTRO!$L$3:$L$1000)="CONFIRMADO")),ROWS($A$3:A177))),"")</f>
        <v/>
      </c>
      <c r="H177" s="10" t="str">
        <f ca="1">IFERROR(INDEX(MAESTRO!H:H,_xludf.AGGREGATE(15,6,ROW(MAESTRO!$B$3:$B$1000)/((MAESTRO!$B$3:$B$1000="ASMARTALC")*(UPPER(MAESTRO!$L$3:$L$1000)="CONFIRMADO")),ROWS($A$3:A177))),"")</f>
        <v/>
      </c>
      <c r="I177" s="10" t="str">
        <f ca="1">IFERROR(INDEX(MAESTRO!I:I,_xludf.AGGREGATE(15,6,ROW(MAESTRO!$B$3:$B$1000)/((MAESTRO!$B$3:$B$1000="ASMARTALC")*(UPPER(MAESTRO!$L$3:$L$1000)="CONFIRMADO")),ROWS($A$3:A177))),"")</f>
        <v/>
      </c>
      <c r="J177" s="10" t="str">
        <f ca="1">IFERROR(INDEX(MAESTRO!J:J,_xludf.AGGREGATE(15,6,ROW(MAESTRO!$B$3:$B$1000)/((MAESTRO!$B$3:$B$1000="ASMARTALC")*(UPPER(MAESTRO!$L$3:$L$1000)="CONFIRMADO")),ROWS($A$3:A177))),"")</f>
        <v/>
      </c>
      <c r="K177" s="10" t="str">
        <f ca="1">IFERROR(INDEX(MAESTRO!K:K,_xludf.AGGREGATE(15,6,ROW(MAESTRO!$B$3:$B$1000)/((MAESTRO!$B$3:$B$1000="ASMARTALC")*(UPPER(MAESTRO!$L$3:$L$1000)="CONFIRMADO")),ROWS($A$3:A177))),"")</f>
        <v/>
      </c>
      <c r="L177" s="10" t="str">
        <f ca="1">IFERROR(INDEX(MAESTRO!L:L,_xludf.AGGREGATE(15,6,ROW(MAESTRO!$B$3:$B$1000)/((MAESTRO!$B$3:$B$1000="ASMARTALC")*(UPPER(MAESTRO!$L$3:$L$1000)="CONFIRMADO")),ROWS($A$3:A177))),"")</f>
        <v/>
      </c>
      <c r="M177" s="10" t="str">
        <f ca="1">IFERROR(INDEX(MAESTRO!M:M,_xludf.AGGREGATE(15,6,ROW(MAESTRO!$B$3:$B$1000)/((MAESTRO!$B$3:$B$1000="ASMARTALC")*(UPPER(MAESTRO!$L$3:$L$1000)="CONFIRMADO")),ROWS($A$3:A177))),"")</f>
        <v/>
      </c>
      <c r="N177" s="10" t="str">
        <f ca="1">IFERROR(INDEX(MAESTRO!N:N,_xludf.AGGREGATE(15,6,ROW(MAESTRO!$B$3:$B$1000)/((MAESTRO!$B$3:$B$1000="ASMARTALC")*(UPPER(MAESTRO!$L$3:$L$1000)="CONFIRMADO")),ROWS($A$3:A177))),"")</f>
        <v/>
      </c>
      <c r="O177" s="10" t="str">
        <f ca="1">IFERROR(INDEX(MAESTRO!O:O,_xludf.AGGREGATE(15,6,ROW(MAESTRO!$B$3:$B$1000)/((MAESTRO!$B$3:$B$1000="ASMARTALC")*(UPPER(MAESTRO!$L$3:$L$1000)="CONFIRMADO")),ROWS($A$3:A177))),"")</f>
        <v/>
      </c>
      <c r="P177" s="10" t="str">
        <f ca="1">IFERROR(INDEX(MAESTRO!P:P,_xludf.AGGREGATE(15,6,ROW(MAESTRO!$B$3:$B$1000)/((MAESTRO!$B$3:$B$1000="ASMARTALC")*(UPPER(MAESTRO!$L$3:$L$1000)="CONFIRMADO")),ROWS($A$3:A177))),"")</f>
        <v/>
      </c>
      <c r="Q177" s="10" t="str">
        <f ca="1">IFERROR(INDEX(MAESTRO!Q:Q,_xludf.AGGREGATE(15,6,ROW(MAESTRO!$B$3:$B$1000)/((MAESTRO!$B$3:$B$1000="ASMARTALC")*(UPPER(MAESTRO!$L$3:$L$1000)="CONFIRMADO")),ROWS($A$3:A177))),"")</f>
        <v/>
      </c>
      <c r="R177" s="10" t="str">
        <f ca="1">IFERROR(INDEX(MAESTRO!R:R,_xludf.AGGREGATE(15,6,ROW(MAESTRO!$B$3:$B$1000)/((MAESTRO!$B$3:$B$1000="ASMARTALC")*(UPPER(MAESTRO!$L$3:$L$1000)="CONFIRMADO")),ROWS($A$3:A177))),"")</f>
        <v/>
      </c>
      <c r="S177" s="10" t="str">
        <f ca="1">IFERROR(INDEX(MAESTRO!S:S,_xludf.AGGREGATE(15,6,ROW(MAESTRO!$B$3:$B$1000)/((MAESTRO!$B$3:$B$1000="ASMARTALC")*(UPPER(MAESTRO!$L$3:$L$1000)="CONFIRMADO")),ROWS($A$3:A177))),"")</f>
        <v/>
      </c>
      <c r="T177" s="10" t="str">
        <f ca="1">IFERROR(INDEX(MAESTRO!T:T,_xludf.AGGREGATE(15,6,ROW(MAESTRO!$B$3:$B$1000)/((MAESTRO!$B$3:$B$1000="ASMARTALC")*(UPPER(MAESTRO!$L$3:$L$1000)="CONFIRMADO")),ROWS($A$3:A177))),"")</f>
        <v/>
      </c>
      <c r="U177" s="10" t="str">
        <f ca="1">IFERROR(INDEX(MAESTRO!U:U,_xludf.AGGREGATE(15,6,ROW(MAESTRO!$B$3:$B$1000)/((MAESTRO!$B$3:$B$1000="ASMARTALC")*(UPPER(MAESTRO!$L$3:$L$1000)="CONFIRMADO")),ROWS($A$3:A177))),"")</f>
        <v/>
      </c>
      <c r="V177" s="10" t="str">
        <f ca="1">IFERROR(INDEX(MAESTRO!V:V,_xludf.AGGREGATE(15,6,ROW(MAESTRO!$B$3:$B$1000)/((MAESTRO!$B$3:$B$1000="ASMARTALC")*(UPPER(MAESTRO!$L$3:$L$1000)="CONFIRMADO")),ROWS($A$3:A177))),"")</f>
        <v/>
      </c>
      <c r="W177" s="10" t="str">
        <f ca="1">IFERROR(INDEX(MAESTRO!W:W,_xludf.AGGREGATE(15,6,ROW(MAESTRO!$B$3:$B$1000)/((MAESTRO!$B$3:$B$1000="ASMARTALC")*(UPPER(MAESTRO!$L$3:$L$1000)="CONFIRMADO")),ROWS($A$3:A177))),"")</f>
        <v/>
      </c>
      <c r="X177" s="10" t="str">
        <f ca="1">IFERROR(INDEX(MAESTRO!X:X,_xludf.AGGREGATE(15,6,ROW(MAESTRO!$B$3:$B$1000)/((MAESTRO!$B$3:$B$1000="ASMARTALC")*(UPPER(MAESTRO!$L$3:$L$1000)="CONFIRMADO")),ROWS($A$3:A177))),"")</f>
        <v/>
      </c>
    </row>
    <row r="178" spans="1:24" ht="22.05" customHeight="1">
      <c r="A178" s="13" t="str">
        <f ca="1">IFERROR(INDEX(MAESTRO!A:A,_xludf.AGGREGATE(15,6,ROW(MAESTRO!$B$3:$B$1000)/((MAESTRO!$B$3:$B$1000="ASMARTALC")*(UPPER(MAESTRO!$L$3:$L$1000)="CONFIRMADO")),ROWS($A$3:A178))),"")</f>
        <v/>
      </c>
      <c r="B178" s="13" t="str">
        <f ca="1">IFERROR(INDEX(MAESTRO!B:B,_xludf.AGGREGATE(15,6,ROW(MAESTRO!$B$3:$B$1000)/((MAESTRO!$B$3:$B$1000="ASMARTALC")*(UPPER(MAESTRO!$L$3:$L$1000)="CONFIRMADO")),ROWS($A$3:A178))),"")</f>
        <v/>
      </c>
      <c r="C178" s="13" t="str">
        <f ca="1">IFERROR(INDEX(MAESTRO!C:C,_xludf.AGGREGATE(15,6,ROW(MAESTRO!$B$3:$B$1000)/((MAESTRO!$B$3:$B$1000="ASMARTALC")*(UPPER(MAESTRO!$L$3:$L$1000)="CONFIRMADO")),ROWS($A$3:A178))),"")</f>
        <v/>
      </c>
      <c r="D178" s="13" t="str">
        <f ca="1">IFERROR(INDEX(MAESTRO!D:D,_xludf.AGGREGATE(15,6,ROW(MAESTRO!$B$3:$B$1000)/((MAESTRO!$B$3:$B$1000="ASMARTALC")*(UPPER(MAESTRO!$L$3:$L$1000)="CONFIRMADO")),ROWS($A$3:A178))),"")</f>
        <v/>
      </c>
      <c r="E178" s="13" t="str">
        <f ca="1">IFERROR(INDEX(MAESTRO!E:E,_xludf.AGGREGATE(15,6,ROW(MAESTRO!$B$3:$B$1000)/((MAESTRO!$B$3:$B$1000="ASMARTALC")*(UPPER(MAESTRO!$L$3:$L$1000)="CONFIRMADO")),ROWS($A$3:A178))),"")</f>
        <v/>
      </c>
      <c r="F178" s="13" t="str">
        <f ca="1">IFERROR(INDEX(MAESTRO!F:F,_xludf.AGGREGATE(15,6,ROW(MAESTRO!$B$3:$B$1000)/((MAESTRO!$B$3:$B$1000="ASMARTALC")*(UPPER(MAESTRO!$L$3:$L$1000)="CONFIRMADO")),ROWS($A$3:A178))),"")</f>
        <v/>
      </c>
      <c r="G178" s="13" t="str">
        <f ca="1">IFERROR(INDEX(MAESTRO!G:G,_xludf.AGGREGATE(15,6,ROW(MAESTRO!$B$3:$B$1000)/((MAESTRO!$B$3:$B$1000="ASMARTALC")*(UPPER(MAESTRO!$L$3:$L$1000)="CONFIRMADO")),ROWS($A$3:A178))),"")</f>
        <v/>
      </c>
      <c r="H178" s="13" t="str">
        <f ca="1">IFERROR(INDEX(MAESTRO!H:H,_xludf.AGGREGATE(15,6,ROW(MAESTRO!$B$3:$B$1000)/((MAESTRO!$B$3:$B$1000="ASMARTALC")*(UPPER(MAESTRO!$L$3:$L$1000)="CONFIRMADO")),ROWS($A$3:A178))),"")</f>
        <v/>
      </c>
      <c r="I178" s="13" t="str">
        <f ca="1">IFERROR(INDEX(MAESTRO!I:I,_xludf.AGGREGATE(15,6,ROW(MAESTRO!$B$3:$B$1000)/((MAESTRO!$B$3:$B$1000="ASMARTALC")*(UPPER(MAESTRO!$L$3:$L$1000)="CONFIRMADO")),ROWS($A$3:A178))),"")</f>
        <v/>
      </c>
      <c r="J178" s="13" t="str">
        <f ca="1">IFERROR(INDEX(MAESTRO!J:J,_xludf.AGGREGATE(15,6,ROW(MAESTRO!$B$3:$B$1000)/((MAESTRO!$B$3:$B$1000="ASMARTALC")*(UPPER(MAESTRO!$L$3:$L$1000)="CONFIRMADO")),ROWS($A$3:A178))),"")</f>
        <v/>
      </c>
      <c r="K178" s="13" t="str">
        <f ca="1">IFERROR(INDEX(MAESTRO!K:K,_xludf.AGGREGATE(15,6,ROW(MAESTRO!$B$3:$B$1000)/((MAESTRO!$B$3:$B$1000="ASMARTALC")*(UPPER(MAESTRO!$L$3:$L$1000)="CONFIRMADO")),ROWS($A$3:A178))),"")</f>
        <v/>
      </c>
      <c r="L178" s="13" t="str">
        <f ca="1">IFERROR(INDEX(MAESTRO!L:L,_xludf.AGGREGATE(15,6,ROW(MAESTRO!$B$3:$B$1000)/((MAESTRO!$B$3:$B$1000="ASMARTALC")*(UPPER(MAESTRO!$L$3:$L$1000)="CONFIRMADO")),ROWS($A$3:A178))),"")</f>
        <v/>
      </c>
      <c r="M178" s="13" t="str">
        <f ca="1">IFERROR(INDEX(MAESTRO!M:M,_xludf.AGGREGATE(15,6,ROW(MAESTRO!$B$3:$B$1000)/((MAESTRO!$B$3:$B$1000="ASMARTALC")*(UPPER(MAESTRO!$L$3:$L$1000)="CONFIRMADO")),ROWS($A$3:A178))),"")</f>
        <v/>
      </c>
      <c r="N178" s="13" t="str">
        <f ca="1">IFERROR(INDEX(MAESTRO!N:N,_xludf.AGGREGATE(15,6,ROW(MAESTRO!$B$3:$B$1000)/((MAESTRO!$B$3:$B$1000="ASMARTALC")*(UPPER(MAESTRO!$L$3:$L$1000)="CONFIRMADO")),ROWS($A$3:A178))),"")</f>
        <v/>
      </c>
      <c r="O178" s="13" t="str">
        <f ca="1">IFERROR(INDEX(MAESTRO!O:O,_xludf.AGGREGATE(15,6,ROW(MAESTRO!$B$3:$B$1000)/((MAESTRO!$B$3:$B$1000="ASMARTALC")*(UPPER(MAESTRO!$L$3:$L$1000)="CONFIRMADO")),ROWS($A$3:A178))),"")</f>
        <v/>
      </c>
      <c r="P178" s="13" t="str">
        <f ca="1">IFERROR(INDEX(MAESTRO!P:P,_xludf.AGGREGATE(15,6,ROW(MAESTRO!$B$3:$B$1000)/((MAESTRO!$B$3:$B$1000="ASMARTALC")*(UPPER(MAESTRO!$L$3:$L$1000)="CONFIRMADO")),ROWS($A$3:A178))),"")</f>
        <v/>
      </c>
      <c r="Q178" s="13" t="str">
        <f ca="1">IFERROR(INDEX(MAESTRO!Q:Q,_xludf.AGGREGATE(15,6,ROW(MAESTRO!$B$3:$B$1000)/((MAESTRO!$B$3:$B$1000="ASMARTALC")*(UPPER(MAESTRO!$L$3:$L$1000)="CONFIRMADO")),ROWS($A$3:A178))),"")</f>
        <v/>
      </c>
      <c r="R178" s="13" t="str">
        <f ca="1">IFERROR(INDEX(MAESTRO!R:R,_xludf.AGGREGATE(15,6,ROW(MAESTRO!$B$3:$B$1000)/((MAESTRO!$B$3:$B$1000="ASMARTALC")*(UPPER(MAESTRO!$L$3:$L$1000)="CONFIRMADO")),ROWS($A$3:A178))),"")</f>
        <v/>
      </c>
      <c r="S178" s="13" t="str">
        <f ca="1">IFERROR(INDEX(MAESTRO!S:S,_xludf.AGGREGATE(15,6,ROW(MAESTRO!$B$3:$B$1000)/((MAESTRO!$B$3:$B$1000="ASMARTALC")*(UPPER(MAESTRO!$L$3:$L$1000)="CONFIRMADO")),ROWS($A$3:A178))),"")</f>
        <v/>
      </c>
      <c r="T178" s="13" t="str">
        <f ca="1">IFERROR(INDEX(MAESTRO!T:T,_xludf.AGGREGATE(15,6,ROW(MAESTRO!$B$3:$B$1000)/((MAESTRO!$B$3:$B$1000="ASMARTALC")*(UPPER(MAESTRO!$L$3:$L$1000)="CONFIRMADO")),ROWS($A$3:A178))),"")</f>
        <v/>
      </c>
      <c r="U178" s="13" t="str">
        <f ca="1">IFERROR(INDEX(MAESTRO!U:U,_xludf.AGGREGATE(15,6,ROW(MAESTRO!$B$3:$B$1000)/((MAESTRO!$B$3:$B$1000="ASMARTALC")*(UPPER(MAESTRO!$L$3:$L$1000)="CONFIRMADO")),ROWS($A$3:A178))),"")</f>
        <v/>
      </c>
      <c r="V178" s="13" t="str">
        <f ca="1">IFERROR(INDEX(MAESTRO!V:V,_xludf.AGGREGATE(15,6,ROW(MAESTRO!$B$3:$B$1000)/((MAESTRO!$B$3:$B$1000="ASMARTALC")*(UPPER(MAESTRO!$L$3:$L$1000)="CONFIRMADO")),ROWS($A$3:A178))),"")</f>
        <v/>
      </c>
      <c r="W178" s="13" t="str">
        <f ca="1">IFERROR(INDEX(MAESTRO!W:W,_xludf.AGGREGATE(15,6,ROW(MAESTRO!$B$3:$B$1000)/((MAESTRO!$B$3:$B$1000="ASMARTALC")*(UPPER(MAESTRO!$L$3:$L$1000)="CONFIRMADO")),ROWS($A$3:A178))),"")</f>
        <v/>
      </c>
      <c r="X178" s="13" t="str">
        <f ca="1">IFERROR(INDEX(MAESTRO!X:X,_xludf.AGGREGATE(15,6,ROW(MAESTRO!$B$3:$B$1000)/((MAESTRO!$B$3:$B$1000="ASMARTALC")*(UPPER(MAESTRO!$L$3:$L$1000)="CONFIRMADO")),ROWS($A$3:A178))),"")</f>
        <v/>
      </c>
    </row>
    <row r="179" spans="1:24" ht="22.05" customHeight="1">
      <c r="A179" s="10" t="str">
        <f ca="1">IFERROR(INDEX(MAESTRO!A:A,_xludf.AGGREGATE(15,6,ROW(MAESTRO!$B$3:$B$1000)/((MAESTRO!$B$3:$B$1000="ASMARTALC")*(UPPER(MAESTRO!$L$3:$L$1000)="CONFIRMADO")),ROWS($A$3:A179))),"")</f>
        <v/>
      </c>
      <c r="B179" s="10" t="str">
        <f ca="1">IFERROR(INDEX(MAESTRO!B:B,_xludf.AGGREGATE(15,6,ROW(MAESTRO!$B$3:$B$1000)/((MAESTRO!$B$3:$B$1000="ASMARTALC")*(UPPER(MAESTRO!$L$3:$L$1000)="CONFIRMADO")),ROWS($A$3:A179))),"")</f>
        <v/>
      </c>
      <c r="C179" s="10" t="str">
        <f ca="1">IFERROR(INDEX(MAESTRO!C:C,_xludf.AGGREGATE(15,6,ROW(MAESTRO!$B$3:$B$1000)/((MAESTRO!$B$3:$B$1000="ASMARTALC")*(UPPER(MAESTRO!$L$3:$L$1000)="CONFIRMADO")),ROWS($A$3:A179))),"")</f>
        <v/>
      </c>
      <c r="D179" s="10" t="str">
        <f ca="1">IFERROR(INDEX(MAESTRO!D:D,_xludf.AGGREGATE(15,6,ROW(MAESTRO!$B$3:$B$1000)/((MAESTRO!$B$3:$B$1000="ASMARTALC")*(UPPER(MAESTRO!$L$3:$L$1000)="CONFIRMADO")),ROWS($A$3:A179))),"")</f>
        <v/>
      </c>
      <c r="E179" s="10" t="str">
        <f ca="1">IFERROR(INDEX(MAESTRO!E:E,_xludf.AGGREGATE(15,6,ROW(MAESTRO!$B$3:$B$1000)/((MAESTRO!$B$3:$B$1000="ASMARTALC")*(UPPER(MAESTRO!$L$3:$L$1000)="CONFIRMADO")),ROWS($A$3:A179))),"")</f>
        <v/>
      </c>
      <c r="F179" s="10" t="str">
        <f ca="1">IFERROR(INDEX(MAESTRO!F:F,_xludf.AGGREGATE(15,6,ROW(MAESTRO!$B$3:$B$1000)/((MAESTRO!$B$3:$B$1000="ASMARTALC")*(UPPER(MAESTRO!$L$3:$L$1000)="CONFIRMADO")),ROWS($A$3:A179))),"")</f>
        <v/>
      </c>
      <c r="G179" s="10" t="str">
        <f ca="1">IFERROR(INDEX(MAESTRO!G:G,_xludf.AGGREGATE(15,6,ROW(MAESTRO!$B$3:$B$1000)/((MAESTRO!$B$3:$B$1000="ASMARTALC")*(UPPER(MAESTRO!$L$3:$L$1000)="CONFIRMADO")),ROWS($A$3:A179))),"")</f>
        <v/>
      </c>
      <c r="H179" s="10" t="str">
        <f ca="1">IFERROR(INDEX(MAESTRO!H:H,_xludf.AGGREGATE(15,6,ROW(MAESTRO!$B$3:$B$1000)/((MAESTRO!$B$3:$B$1000="ASMARTALC")*(UPPER(MAESTRO!$L$3:$L$1000)="CONFIRMADO")),ROWS($A$3:A179))),"")</f>
        <v/>
      </c>
      <c r="I179" s="10" t="str">
        <f ca="1">IFERROR(INDEX(MAESTRO!I:I,_xludf.AGGREGATE(15,6,ROW(MAESTRO!$B$3:$B$1000)/((MAESTRO!$B$3:$B$1000="ASMARTALC")*(UPPER(MAESTRO!$L$3:$L$1000)="CONFIRMADO")),ROWS($A$3:A179))),"")</f>
        <v/>
      </c>
      <c r="J179" s="10" t="str">
        <f ca="1">IFERROR(INDEX(MAESTRO!J:J,_xludf.AGGREGATE(15,6,ROW(MAESTRO!$B$3:$B$1000)/((MAESTRO!$B$3:$B$1000="ASMARTALC")*(UPPER(MAESTRO!$L$3:$L$1000)="CONFIRMADO")),ROWS($A$3:A179))),"")</f>
        <v/>
      </c>
      <c r="K179" s="10" t="str">
        <f ca="1">IFERROR(INDEX(MAESTRO!K:K,_xludf.AGGREGATE(15,6,ROW(MAESTRO!$B$3:$B$1000)/((MAESTRO!$B$3:$B$1000="ASMARTALC")*(UPPER(MAESTRO!$L$3:$L$1000)="CONFIRMADO")),ROWS($A$3:A179))),"")</f>
        <v/>
      </c>
      <c r="L179" s="10" t="str">
        <f ca="1">IFERROR(INDEX(MAESTRO!L:L,_xludf.AGGREGATE(15,6,ROW(MAESTRO!$B$3:$B$1000)/((MAESTRO!$B$3:$B$1000="ASMARTALC")*(UPPER(MAESTRO!$L$3:$L$1000)="CONFIRMADO")),ROWS($A$3:A179))),"")</f>
        <v/>
      </c>
      <c r="M179" s="10" t="str">
        <f ca="1">IFERROR(INDEX(MAESTRO!M:M,_xludf.AGGREGATE(15,6,ROW(MAESTRO!$B$3:$B$1000)/((MAESTRO!$B$3:$B$1000="ASMARTALC")*(UPPER(MAESTRO!$L$3:$L$1000)="CONFIRMADO")),ROWS($A$3:A179))),"")</f>
        <v/>
      </c>
      <c r="N179" s="10" t="str">
        <f ca="1">IFERROR(INDEX(MAESTRO!N:N,_xludf.AGGREGATE(15,6,ROW(MAESTRO!$B$3:$B$1000)/((MAESTRO!$B$3:$B$1000="ASMARTALC")*(UPPER(MAESTRO!$L$3:$L$1000)="CONFIRMADO")),ROWS($A$3:A179))),"")</f>
        <v/>
      </c>
      <c r="O179" s="10" t="str">
        <f ca="1">IFERROR(INDEX(MAESTRO!O:O,_xludf.AGGREGATE(15,6,ROW(MAESTRO!$B$3:$B$1000)/((MAESTRO!$B$3:$B$1000="ASMARTALC")*(UPPER(MAESTRO!$L$3:$L$1000)="CONFIRMADO")),ROWS($A$3:A179))),"")</f>
        <v/>
      </c>
      <c r="P179" s="10" t="str">
        <f ca="1">IFERROR(INDEX(MAESTRO!P:P,_xludf.AGGREGATE(15,6,ROW(MAESTRO!$B$3:$B$1000)/((MAESTRO!$B$3:$B$1000="ASMARTALC")*(UPPER(MAESTRO!$L$3:$L$1000)="CONFIRMADO")),ROWS($A$3:A179))),"")</f>
        <v/>
      </c>
      <c r="Q179" s="10" t="str">
        <f ca="1">IFERROR(INDEX(MAESTRO!Q:Q,_xludf.AGGREGATE(15,6,ROW(MAESTRO!$B$3:$B$1000)/((MAESTRO!$B$3:$B$1000="ASMARTALC")*(UPPER(MAESTRO!$L$3:$L$1000)="CONFIRMADO")),ROWS($A$3:A179))),"")</f>
        <v/>
      </c>
      <c r="R179" s="10" t="str">
        <f ca="1">IFERROR(INDEX(MAESTRO!R:R,_xludf.AGGREGATE(15,6,ROW(MAESTRO!$B$3:$B$1000)/((MAESTRO!$B$3:$B$1000="ASMARTALC")*(UPPER(MAESTRO!$L$3:$L$1000)="CONFIRMADO")),ROWS($A$3:A179))),"")</f>
        <v/>
      </c>
      <c r="S179" s="10" t="str">
        <f ca="1">IFERROR(INDEX(MAESTRO!S:S,_xludf.AGGREGATE(15,6,ROW(MAESTRO!$B$3:$B$1000)/((MAESTRO!$B$3:$B$1000="ASMARTALC")*(UPPER(MAESTRO!$L$3:$L$1000)="CONFIRMADO")),ROWS($A$3:A179))),"")</f>
        <v/>
      </c>
      <c r="T179" s="10" t="str">
        <f ca="1">IFERROR(INDEX(MAESTRO!T:T,_xludf.AGGREGATE(15,6,ROW(MAESTRO!$B$3:$B$1000)/((MAESTRO!$B$3:$B$1000="ASMARTALC")*(UPPER(MAESTRO!$L$3:$L$1000)="CONFIRMADO")),ROWS($A$3:A179))),"")</f>
        <v/>
      </c>
      <c r="U179" s="10" t="str">
        <f ca="1">IFERROR(INDEX(MAESTRO!U:U,_xludf.AGGREGATE(15,6,ROW(MAESTRO!$B$3:$B$1000)/((MAESTRO!$B$3:$B$1000="ASMARTALC")*(UPPER(MAESTRO!$L$3:$L$1000)="CONFIRMADO")),ROWS($A$3:A179))),"")</f>
        <v/>
      </c>
      <c r="V179" s="10" t="str">
        <f ca="1">IFERROR(INDEX(MAESTRO!V:V,_xludf.AGGREGATE(15,6,ROW(MAESTRO!$B$3:$B$1000)/((MAESTRO!$B$3:$B$1000="ASMARTALC")*(UPPER(MAESTRO!$L$3:$L$1000)="CONFIRMADO")),ROWS($A$3:A179))),"")</f>
        <v/>
      </c>
      <c r="W179" s="10" t="str">
        <f ca="1">IFERROR(INDEX(MAESTRO!W:W,_xludf.AGGREGATE(15,6,ROW(MAESTRO!$B$3:$B$1000)/((MAESTRO!$B$3:$B$1000="ASMARTALC")*(UPPER(MAESTRO!$L$3:$L$1000)="CONFIRMADO")),ROWS($A$3:A179))),"")</f>
        <v/>
      </c>
      <c r="X179" s="10" t="str">
        <f ca="1">IFERROR(INDEX(MAESTRO!X:X,_xludf.AGGREGATE(15,6,ROW(MAESTRO!$B$3:$B$1000)/((MAESTRO!$B$3:$B$1000="ASMARTALC")*(UPPER(MAESTRO!$L$3:$L$1000)="CONFIRMADO")),ROWS($A$3:A179))),"")</f>
        <v/>
      </c>
    </row>
    <row r="180" spans="1:24" ht="22.05" customHeight="1">
      <c r="A180" s="13" t="str">
        <f ca="1">IFERROR(INDEX(MAESTRO!A:A,_xludf.AGGREGATE(15,6,ROW(MAESTRO!$B$3:$B$1000)/((MAESTRO!$B$3:$B$1000="ASMARTALC")*(UPPER(MAESTRO!$L$3:$L$1000)="CONFIRMADO")),ROWS($A$3:A180))),"")</f>
        <v/>
      </c>
      <c r="B180" s="13" t="str">
        <f ca="1">IFERROR(INDEX(MAESTRO!B:B,_xludf.AGGREGATE(15,6,ROW(MAESTRO!$B$3:$B$1000)/((MAESTRO!$B$3:$B$1000="ASMARTALC")*(UPPER(MAESTRO!$L$3:$L$1000)="CONFIRMADO")),ROWS($A$3:A180))),"")</f>
        <v/>
      </c>
      <c r="C180" s="13" t="str">
        <f ca="1">IFERROR(INDEX(MAESTRO!C:C,_xludf.AGGREGATE(15,6,ROW(MAESTRO!$B$3:$B$1000)/((MAESTRO!$B$3:$B$1000="ASMARTALC")*(UPPER(MAESTRO!$L$3:$L$1000)="CONFIRMADO")),ROWS($A$3:A180))),"")</f>
        <v/>
      </c>
      <c r="D180" s="13" t="str">
        <f ca="1">IFERROR(INDEX(MAESTRO!D:D,_xludf.AGGREGATE(15,6,ROW(MAESTRO!$B$3:$B$1000)/((MAESTRO!$B$3:$B$1000="ASMARTALC")*(UPPER(MAESTRO!$L$3:$L$1000)="CONFIRMADO")),ROWS($A$3:A180))),"")</f>
        <v/>
      </c>
      <c r="E180" s="13" t="str">
        <f ca="1">IFERROR(INDEX(MAESTRO!E:E,_xludf.AGGREGATE(15,6,ROW(MAESTRO!$B$3:$B$1000)/((MAESTRO!$B$3:$B$1000="ASMARTALC")*(UPPER(MAESTRO!$L$3:$L$1000)="CONFIRMADO")),ROWS($A$3:A180))),"")</f>
        <v/>
      </c>
      <c r="F180" s="13" t="str">
        <f ca="1">IFERROR(INDEX(MAESTRO!F:F,_xludf.AGGREGATE(15,6,ROW(MAESTRO!$B$3:$B$1000)/((MAESTRO!$B$3:$B$1000="ASMARTALC")*(UPPER(MAESTRO!$L$3:$L$1000)="CONFIRMADO")),ROWS($A$3:A180))),"")</f>
        <v/>
      </c>
      <c r="G180" s="13" t="str">
        <f ca="1">IFERROR(INDEX(MAESTRO!G:G,_xludf.AGGREGATE(15,6,ROW(MAESTRO!$B$3:$B$1000)/((MAESTRO!$B$3:$B$1000="ASMARTALC")*(UPPER(MAESTRO!$L$3:$L$1000)="CONFIRMADO")),ROWS($A$3:A180))),"")</f>
        <v/>
      </c>
      <c r="H180" s="13" t="str">
        <f ca="1">IFERROR(INDEX(MAESTRO!H:H,_xludf.AGGREGATE(15,6,ROW(MAESTRO!$B$3:$B$1000)/((MAESTRO!$B$3:$B$1000="ASMARTALC")*(UPPER(MAESTRO!$L$3:$L$1000)="CONFIRMADO")),ROWS($A$3:A180))),"")</f>
        <v/>
      </c>
      <c r="I180" s="13" t="str">
        <f ca="1">IFERROR(INDEX(MAESTRO!I:I,_xludf.AGGREGATE(15,6,ROW(MAESTRO!$B$3:$B$1000)/((MAESTRO!$B$3:$B$1000="ASMARTALC")*(UPPER(MAESTRO!$L$3:$L$1000)="CONFIRMADO")),ROWS($A$3:A180))),"")</f>
        <v/>
      </c>
      <c r="J180" s="13" t="str">
        <f ca="1">IFERROR(INDEX(MAESTRO!J:J,_xludf.AGGREGATE(15,6,ROW(MAESTRO!$B$3:$B$1000)/((MAESTRO!$B$3:$B$1000="ASMARTALC")*(UPPER(MAESTRO!$L$3:$L$1000)="CONFIRMADO")),ROWS($A$3:A180))),"")</f>
        <v/>
      </c>
      <c r="K180" s="13" t="str">
        <f ca="1">IFERROR(INDEX(MAESTRO!K:K,_xludf.AGGREGATE(15,6,ROW(MAESTRO!$B$3:$B$1000)/((MAESTRO!$B$3:$B$1000="ASMARTALC")*(UPPER(MAESTRO!$L$3:$L$1000)="CONFIRMADO")),ROWS($A$3:A180))),"")</f>
        <v/>
      </c>
      <c r="L180" s="13" t="str">
        <f ca="1">IFERROR(INDEX(MAESTRO!L:L,_xludf.AGGREGATE(15,6,ROW(MAESTRO!$B$3:$B$1000)/((MAESTRO!$B$3:$B$1000="ASMARTALC")*(UPPER(MAESTRO!$L$3:$L$1000)="CONFIRMADO")),ROWS($A$3:A180))),"")</f>
        <v/>
      </c>
      <c r="M180" s="13" t="str">
        <f ca="1">IFERROR(INDEX(MAESTRO!M:M,_xludf.AGGREGATE(15,6,ROW(MAESTRO!$B$3:$B$1000)/((MAESTRO!$B$3:$B$1000="ASMARTALC")*(UPPER(MAESTRO!$L$3:$L$1000)="CONFIRMADO")),ROWS($A$3:A180))),"")</f>
        <v/>
      </c>
      <c r="N180" s="13" t="str">
        <f ca="1">IFERROR(INDEX(MAESTRO!N:N,_xludf.AGGREGATE(15,6,ROW(MAESTRO!$B$3:$B$1000)/((MAESTRO!$B$3:$B$1000="ASMARTALC")*(UPPER(MAESTRO!$L$3:$L$1000)="CONFIRMADO")),ROWS($A$3:A180))),"")</f>
        <v/>
      </c>
      <c r="O180" s="13" t="str">
        <f ca="1">IFERROR(INDEX(MAESTRO!O:O,_xludf.AGGREGATE(15,6,ROW(MAESTRO!$B$3:$B$1000)/((MAESTRO!$B$3:$B$1000="ASMARTALC")*(UPPER(MAESTRO!$L$3:$L$1000)="CONFIRMADO")),ROWS($A$3:A180))),"")</f>
        <v/>
      </c>
      <c r="P180" s="13" t="str">
        <f ca="1">IFERROR(INDEX(MAESTRO!P:P,_xludf.AGGREGATE(15,6,ROW(MAESTRO!$B$3:$B$1000)/((MAESTRO!$B$3:$B$1000="ASMARTALC")*(UPPER(MAESTRO!$L$3:$L$1000)="CONFIRMADO")),ROWS($A$3:A180))),"")</f>
        <v/>
      </c>
      <c r="Q180" s="13" t="str">
        <f ca="1">IFERROR(INDEX(MAESTRO!Q:Q,_xludf.AGGREGATE(15,6,ROW(MAESTRO!$B$3:$B$1000)/((MAESTRO!$B$3:$B$1000="ASMARTALC")*(UPPER(MAESTRO!$L$3:$L$1000)="CONFIRMADO")),ROWS($A$3:A180))),"")</f>
        <v/>
      </c>
      <c r="R180" s="13" t="str">
        <f ca="1">IFERROR(INDEX(MAESTRO!R:R,_xludf.AGGREGATE(15,6,ROW(MAESTRO!$B$3:$B$1000)/((MAESTRO!$B$3:$B$1000="ASMARTALC")*(UPPER(MAESTRO!$L$3:$L$1000)="CONFIRMADO")),ROWS($A$3:A180))),"")</f>
        <v/>
      </c>
      <c r="S180" s="13" t="str">
        <f ca="1">IFERROR(INDEX(MAESTRO!S:S,_xludf.AGGREGATE(15,6,ROW(MAESTRO!$B$3:$B$1000)/((MAESTRO!$B$3:$B$1000="ASMARTALC")*(UPPER(MAESTRO!$L$3:$L$1000)="CONFIRMADO")),ROWS($A$3:A180))),"")</f>
        <v/>
      </c>
      <c r="T180" s="13" t="str">
        <f ca="1">IFERROR(INDEX(MAESTRO!T:T,_xludf.AGGREGATE(15,6,ROW(MAESTRO!$B$3:$B$1000)/((MAESTRO!$B$3:$B$1000="ASMARTALC")*(UPPER(MAESTRO!$L$3:$L$1000)="CONFIRMADO")),ROWS($A$3:A180))),"")</f>
        <v/>
      </c>
      <c r="U180" s="13" t="str">
        <f ca="1">IFERROR(INDEX(MAESTRO!U:U,_xludf.AGGREGATE(15,6,ROW(MAESTRO!$B$3:$B$1000)/((MAESTRO!$B$3:$B$1000="ASMARTALC")*(UPPER(MAESTRO!$L$3:$L$1000)="CONFIRMADO")),ROWS($A$3:A180))),"")</f>
        <v/>
      </c>
      <c r="V180" s="13" t="str">
        <f ca="1">IFERROR(INDEX(MAESTRO!V:V,_xludf.AGGREGATE(15,6,ROW(MAESTRO!$B$3:$B$1000)/((MAESTRO!$B$3:$B$1000="ASMARTALC")*(UPPER(MAESTRO!$L$3:$L$1000)="CONFIRMADO")),ROWS($A$3:A180))),"")</f>
        <v/>
      </c>
      <c r="W180" s="13" t="str">
        <f ca="1">IFERROR(INDEX(MAESTRO!W:W,_xludf.AGGREGATE(15,6,ROW(MAESTRO!$B$3:$B$1000)/((MAESTRO!$B$3:$B$1000="ASMARTALC")*(UPPER(MAESTRO!$L$3:$L$1000)="CONFIRMADO")),ROWS($A$3:A180))),"")</f>
        <v/>
      </c>
      <c r="X180" s="13" t="str">
        <f ca="1">IFERROR(INDEX(MAESTRO!X:X,_xludf.AGGREGATE(15,6,ROW(MAESTRO!$B$3:$B$1000)/((MAESTRO!$B$3:$B$1000="ASMARTALC")*(UPPER(MAESTRO!$L$3:$L$1000)="CONFIRMADO")),ROWS($A$3:A180))),"")</f>
        <v/>
      </c>
    </row>
    <row r="181" spans="1:24" ht="22.05" customHeight="1">
      <c r="A181" s="10" t="str">
        <f ca="1">IFERROR(INDEX(MAESTRO!A:A,_xludf.AGGREGATE(15,6,ROW(MAESTRO!$B$3:$B$1000)/((MAESTRO!$B$3:$B$1000="ASMARTALC")*(UPPER(MAESTRO!$L$3:$L$1000)="CONFIRMADO")),ROWS($A$3:A181))),"")</f>
        <v/>
      </c>
      <c r="B181" s="10" t="str">
        <f ca="1">IFERROR(INDEX(MAESTRO!B:B,_xludf.AGGREGATE(15,6,ROW(MAESTRO!$B$3:$B$1000)/((MAESTRO!$B$3:$B$1000="ASMARTALC")*(UPPER(MAESTRO!$L$3:$L$1000)="CONFIRMADO")),ROWS($A$3:A181))),"")</f>
        <v/>
      </c>
      <c r="C181" s="10" t="str">
        <f ca="1">IFERROR(INDEX(MAESTRO!C:C,_xludf.AGGREGATE(15,6,ROW(MAESTRO!$B$3:$B$1000)/((MAESTRO!$B$3:$B$1000="ASMARTALC")*(UPPER(MAESTRO!$L$3:$L$1000)="CONFIRMADO")),ROWS($A$3:A181))),"")</f>
        <v/>
      </c>
      <c r="D181" s="10" t="str">
        <f ca="1">IFERROR(INDEX(MAESTRO!D:D,_xludf.AGGREGATE(15,6,ROW(MAESTRO!$B$3:$B$1000)/((MAESTRO!$B$3:$B$1000="ASMARTALC")*(UPPER(MAESTRO!$L$3:$L$1000)="CONFIRMADO")),ROWS($A$3:A181))),"")</f>
        <v/>
      </c>
      <c r="E181" s="10" t="str">
        <f ca="1">IFERROR(INDEX(MAESTRO!E:E,_xludf.AGGREGATE(15,6,ROW(MAESTRO!$B$3:$B$1000)/((MAESTRO!$B$3:$B$1000="ASMARTALC")*(UPPER(MAESTRO!$L$3:$L$1000)="CONFIRMADO")),ROWS($A$3:A181))),"")</f>
        <v/>
      </c>
      <c r="F181" s="10" t="str">
        <f ca="1">IFERROR(INDEX(MAESTRO!F:F,_xludf.AGGREGATE(15,6,ROW(MAESTRO!$B$3:$B$1000)/((MAESTRO!$B$3:$B$1000="ASMARTALC")*(UPPER(MAESTRO!$L$3:$L$1000)="CONFIRMADO")),ROWS($A$3:A181))),"")</f>
        <v/>
      </c>
      <c r="G181" s="10" t="str">
        <f ca="1">IFERROR(INDEX(MAESTRO!G:G,_xludf.AGGREGATE(15,6,ROW(MAESTRO!$B$3:$B$1000)/((MAESTRO!$B$3:$B$1000="ASMARTALC")*(UPPER(MAESTRO!$L$3:$L$1000)="CONFIRMADO")),ROWS($A$3:A181))),"")</f>
        <v/>
      </c>
      <c r="H181" s="10" t="str">
        <f ca="1">IFERROR(INDEX(MAESTRO!H:H,_xludf.AGGREGATE(15,6,ROW(MAESTRO!$B$3:$B$1000)/((MAESTRO!$B$3:$B$1000="ASMARTALC")*(UPPER(MAESTRO!$L$3:$L$1000)="CONFIRMADO")),ROWS($A$3:A181))),"")</f>
        <v/>
      </c>
      <c r="I181" s="10" t="str">
        <f ca="1">IFERROR(INDEX(MAESTRO!I:I,_xludf.AGGREGATE(15,6,ROW(MAESTRO!$B$3:$B$1000)/((MAESTRO!$B$3:$B$1000="ASMARTALC")*(UPPER(MAESTRO!$L$3:$L$1000)="CONFIRMADO")),ROWS($A$3:A181))),"")</f>
        <v/>
      </c>
      <c r="J181" s="10" t="str">
        <f ca="1">IFERROR(INDEX(MAESTRO!J:J,_xludf.AGGREGATE(15,6,ROW(MAESTRO!$B$3:$B$1000)/((MAESTRO!$B$3:$B$1000="ASMARTALC")*(UPPER(MAESTRO!$L$3:$L$1000)="CONFIRMADO")),ROWS($A$3:A181))),"")</f>
        <v/>
      </c>
      <c r="K181" s="10" t="str">
        <f ca="1">IFERROR(INDEX(MAESTRO!K:K,_xludf.AGGREGATE(15,6,ROW(MAESTRO!$B$3:$B$1000)/((MAESTRO!$B$3:$B$1000="ASMARTALC")*(UPPER(MAESTRO!$L$3:$L$1000)="CONFIRMADO")),ROWS($A$3:A181))),"")</f>
        <v/>
      </c>
      <c r="L181" s="10" t="str">
        <f ca="1">IFERROR(INDEX(MAESTRO!L:L,_xludf.AGGREGATE(15,6,ROW(MAESTRO!$B$3:$B$1000)/((MAESTRO!$B$3:$B$1000="ASMARTALC")*(UPPER(MAESTRO!$L$3:$L$1000)="CONFIRMADO")),ROWS($A$3:A181))),"")</f>
        <v/>
      </c>
      <c r="M181" s="10" t="str">
        <f ca="1">IFERROR(INDEX(MAESTRO!M:M,_xludf.AGGREGATE(15,6,ROW(MAESTRO!$B$3:$B$1000)/((MAESTRO!$B$3:$B$1000="ASMARTALC")*(UPPER(MAESTRO!$L$3:$L$1000)="CONFIRMADO")),ROWS($A$3:A181))),"")</f>
        <v/>
      </c>
      <c r="N181" s="10" t="str">
        <f ca="1">IFERROR(INDEX(MAESTRO!N:N,_xludf.AGGREGATE(15,6,ROW(MAESTRO!$B$3:$B$1000)/((MAESTRO!$B$3:$B$1000="ASMARTALC")*(UPPER(MAESTRO!$L$3:$L$1000)="CONFIRMADO")),ROWS($A$3:A181))),"")</f>
        <v/>
      </c>
      <c r="O181" s="10" t="str">
        <f ca="1">IFERROR(INDEX(MAESTRO!O:O,_xludf.AGGREGATE(15,6,ROW(MAESTRO!$B$3:$B$1000)/((MAESTRO!$B$3:$B$1000="ASMARTALC")*(UPPER(MAESTRO!$L$3:$L$1000)="CONFIRMADO")),ROWS($A$3:A181))),"")</f>
        <v/>
      </c>
      <c r="P181" s="10" t="str">
        <f ca="1">IFERROR(INDEX(MAESTRO!P:P,_xludf.AGGREGATE(15,6,ROW(MAESTRO!$B$3:$B$1000)/((MAESTRO!$B$3:$B$1000="ASMARTALC")*(UPPER(MAESTRO!$L$3:$L$1000)="CONFIRMADO")),ROWS($A$3:A181))),"")</f>
        <v/>
      </c>
      <c r="Q181" s="10" t="str">
        <f ca="1">IFERROR(INDEX(MAESTRO!Q:Q,_xludf.AGGREGATE(15,6,ROW(MAESTRO!$B$3:$B$1000)/((MAESTRO!$B$3:$B$1000="ASMARTALC")*(UPPER(MAESTRO!$L$3:$L$1000)="CONFIRMADO")),ROWS($A$3:A181))),"")</f>
        <v/>
      </c>
      <c r="R181" s="10" t="str">
        <f ca="1">IFERROR(INDEX(MAESTRO!R:R,_xludf.AGGREGATE(15,6,ROW(MAESTRO!$B$3:$B$1000)/((MAESTRO!$B$3:$B$1000="ASMARTALC")*(UPPER(MAESTRO!$L$3:$L$1000)="CONFIRMADO")),ROWS($A$3:A181))),"")</f>
        <v/>
      </c>
      <c r="S181" s="10" t="str">
        <f ca="1">IFERROR(INDEX(MAESTRO!S:S,_xludf.AGGREGATE(15,6,ROW(MAESTRO!$B$3:$B$1000)/((MAESTRO!$B$3:$B$1000="ASMARTALC")*(UPPER(MAESTRO!$L$3:$L$1000)="CONFIRMADO")),ROWS($A$3:A181))),"")</f>
        <v/>
      </c>
      <c r="T181" s="10" t="str">
        <f ca="1">IFERROR(INDEX(MAESTRO!T:T,_xludf.AGGREGATE(15,6,ROW(MAESTRO!$B$3:$B$1000)/((MAESTRO!$B$3:$B$1000="ASMARTALC")*(UPPER(MAESTRO!$L$3:$L$1000)="CONFIRMADO")),ROWS($A$3:A181))),"")</f>
        <v/>
      </c>
      <c r="U181" s="10" t="str">
        <f ca="1">IFERROR(INDEX(MAESTRO!U:U,_xludf.AGGREGATE(15,6,ROW(MAESTRO!$B$3:$B$1000)/((MAESTRO!$B$3:$B$1000="ASMARTALC")*(UPPER(MAESTRO!$L$3:$L$1000)="CONFIRMADO")),ROWS($A$3:A181))),"")</f>
        <v/>
      </c>
      <c r="V181" s="10" t="str">
        <f ca="1">IFERROR(INDEX(MAESTRO!V:V,_xludf.AGGREGATE(15,6,ROW(MAESTRO!$B$3:$B$1000)/((MAESTRO!$B$3:$B$1000="ASMARTALC")*(UPPER(MAESTRO!$L$3:$L$1000)="CONFIRMADO")),ROWS($A$3:A181))),"")</f>
        <v/>
      </c>
      <c r="W181" s="10" t="str">
        <f ca="1">IFERROR(INDEX(MAESTRO!W:W,_xludf.AGGREGATE(15,6,ROW(MAESTRO!$B$3:$B$1000)/((MAESTRO!$B$3:$B$1000="ASMARTALC")*(UPPER(MAESTRO!$L$3:$L$1000)="CONFIRMADO")),ROWS($A$3:A181))),"")</f>
        <v/>
      </c>
      <c r="X181" s="10" t="str">
        <f ca="1">IFERROR(INDEX(MAESTRO!X:X,_xludf.AGGREGATE(15,6,ROW(MAESTRO!$B$3:$B$1000)/((MAESTRO!$B$3:$B$1000="ASMARTALC")*(UPPER(MAESTRO!$L$3:$L$1000)="CONFIRMADO")),ROWS($A$3:A181))),"")</f>
        <v/>
      </c>
    </row>
    <row r="182" spans="1:24" ht="22.05" customHeight="1">
      <c r="A182" s="13" t="str">
        <f ca="1">IFERROR(INDEX(MAESTRO!A:A,_xludf.AGGREGATE(15,6,ROW(MAESTRO!$B$3:$B$1000)/((MAESTRO!$B$3:$B$1000="ASMARTALC")*(UPPER(MAESTRO!$L$3:$L$1000)="CONFIRMADO")),ROWS($A$3:A182))),"")</f>
        <v/>
      </c>
      <c r="B182" s="13" t="str">
        <f ca="1">IFERROR(INDEX(MAESTRO!B:B,_xludf.AGGREGATE(15,6,ROW(MAESTRO!$B$3:$B$1000)/((MAESTRO!$B$3:$B$1000="ASMARTALC")*(UPPER(MAESTRO!$L$3:$L$1000)="CONFIRMADO")),ROWS($A$3:A182))),"")</f>
        <v/>
      </c>
      <c r="C182" s="13" t="str">
        <f ca="1">IFERROR(INDEX(MAESTRO!C:C,_xludf.AGGREGATE(15,6,ROW(MAESTRO!$B$3:$B$1000)/((MAESTRO!$B$3:$B$1000="ASMARTALC")*(UPPER(MAESTRO!$L$3:$L$1000)="CONFIRMADO")),ROWS($A$3:A182))),"")</f>
        <v/>
      </c>
      <c r="D182" s="13" t="str">
        <f ca="1">IFERROR(INDEX(MAESTRO!D:D,_xludf.AGGREGATE(15,6,ROW(MAESTRO!$B$3:$B$1000)/((MAESTRO!$B$3:$B$1000="ASMARTALC")*(UPPER(MAESTRO!$L$3:$L$1000)="CONFIRMADO")),ROWS($A$3:A182))),"")</f>
        <v/>
      </c>
      <c r="E182" s="13" t="str">
        <f ca="1">IFERROR(INDEX(MAESTRO!E:E,_xludf.AGGREGATE(15,6,ROW(MAESTRO!$B$3:$B$1000)/((MAESTRO!$B$3:$B$1000="ASMARTALC")*(UPPER(MAESTRO!$L$3:$L$1000)="CONFIRMADO")),ROWS($A$3:A182))),"")</f>
        <v/>
      </c>
      <c r="F182" s="13" t="str">
        <f ca="1">IFERROR(INDEX(MAESTRO!F:F,_xludf.AGGREGATE(15,6,ROW(MAESTRO!$B$3:$B$1000)/((MAESTRO!$B$3:$B$1000="ASMARTALC")*(UPPER(MAESTRO!$L$3:$L$1000)="CONFIRMADO")),ROWS($A$3:A182))),"")</f>
        <v/>
      </c>
      <c r="G182" s="13" t="str">
        <f ca="1">IFERROR(INDEX(MAESTRO!G:G,_xludf.AGGREGATE(15,6,ROW(MAESTRO!$B$3:$B$1000)/((MAESTRO!$B$3:$B$1000="ASMARTALC")*(UPPER(MAESTRO!$L$3:$L$1000)="CONFIRMADO")),ROWS($A$3:A182))),"")</f>
        <v/>
      </c>
      <c r="H182" s="13" t="str">
        <f ca="1">IFERROR(INDEX(MAESTRO!H:H,_xludf.AGGREGATE(15,6,ROW(MAESTRO!$B$3:$B$1000)/((MAESTRO!$B$3:$B$1000="ASMARTALC")*(UPPER(MAESTRO!$L$3:$L$1000)="CONFIRMADO")),ROWS($A$3:A182))),"")</f>
        <v/>
      </c>
      <c r="I182" s="13" t="str">
        <f ca="1">IFERROR(INDEX(MAESTRO!I:I,_xludf.AGGREGATE(15,6,ROW(MAESTRO!$B$3:$B$1000)/((MAESTRO!$B$3:$B$1000="ASMARTALC")*(UPPER(MAESTRO!$L$3:$L$1000)="CONFIRMADO")),ROWS($A$3:A182))),"")</f>
        <v/>
      </c>
      <c r="J182" s="13" t="str">
        <f ca="1">IFERROR(INDEX(MAESTRO!J:J,_xludf.AGGREGATE(15,6,ROW(MAESTRO!$B$3:$B$1000)/((MAESTRO!$B$3:$B$1000="ASMARTALC")*(UPPER(MAESTRO!$L$3:$L$1000)="CONFIRMADO")),ROWS($A$3:A182))),"")</f>
        <v/>
      </c>
      <c r="K182" s="13" t="str">
        <f ca="1">IFERROR(INDEX(MAESTRO!K:K,_xludf.AGGREGATE(15,6,ROW(MAESTRO!$B$3:$B$1000)/((MAESTRO!$B$3:$B$1000="ASMARTALC")*(UPPER(MAESTRO!$L$3:$L$1000)="CONFIRMADO")),ROWS($A$3:A182))),"")</f>
        <v/>
      </c>
      <c r="L182" s="13" t="str">
        <f ca="1">IFERROR(INDEX(MAESTRO!L:L,_xludf.AGGREGATE(15,6,ROW(MAESTRO!$B$3:$B$1000)/((MAESTRO!$B$3:$B$1000="ASMARTALC")*(UPPER(MAESTRO!$L$3:$L$1000)="CONFIRMADO")),ROWS($A$3:A182))),"")</f>
        <v/>
      </c>
      <c r="M182" s="13" t="str">
        <f ca="1">IFERROR(INDEX(MAESTRO!M:M,_xludf.AGGREGATE(15,6,ROW(MAESTRO!$B$3:$B$1000)/((MAESTRO!$B$3:$B$1000="ASMARTALC")*(UPPER(MAESTRO!$L$3:$L$1000)="CONFIRMADO")),ROWS($A$3:A182))),"")</f>
        <v/>
      </c>
      <c r="N182" s="13" t="str">
        <f ca="1">IFERROR(INDEX(MAESTRO!N:N,_xludf.AGGREGATE(15,6,ROW(MAESTRO!$B$3:$B$1000)/((MAESTRO!$B$3:$B$1000="ASMARTALC")*(UPPER(MAESTRO!$L$3:$L$1000)="CONFIRMADO")),ROWS($A$3:A182))),"")</f>
        <v/>
      </c>
      <c r="O182" s="13" t="str">
        <f ca="1">IFERROR(INDEX(MAESTRO!O:O,_xludf.AGGREGATE(15,6,ROW(MAESTRO!$B$3:$B$1000)/((MAESTRO!$B$3:$B$1000="ASMARTALC")*(UPPER(MAESTRO!$L$3:$L$1000)="CONFIRMADO")),ROWS($A$3:A182))),"")</f>
        <v/>
      </c>
      <c r="P182" s="13" t="str">
        <f ca="1">IFERROR(INDEX(MAESTRO!P:P,_xludf.AGGREGATE(15,6,ROW(MAESTRO!$B$3:$B$1000)/((MAESTRO!$B$3:$B$1000="ASMARTALC")*(UPPER(MAESTRO!$L$3:$L$1000)="CONFIRMADO")),ROWS($A$3:A182))),"")</f>
        <v/>
      </c>
      <c r="Q182" s="13" t="str">
        <f ca="1">IFERROR(INDEX(MAESTRO!Q:Q,_xludf.AGGREGATE(15,6,ROW(MAESTRO!$B$3:$B$1000)/((MAESTRO!$B$3:$B$1000="ASMARTALC")*(UPPER(MAESTRO!$L$3:$L$1000)="CONFIRMADO")),ROWS($A$3:A182))),"")</f>
        <v/>
      </c>
      <c r="R182" s="13" t="str">
        <f ca="1">IFERROR(INDEX(MAESTRO!R:R,_xludf.AGGREGATE(15,6,ROW(MAESTRO!$B$3:$B$1000)/((MAESTRO!$B$3:$B$1000="ASMARTALC")*(UPPER(MAESTRO!$L$3:$L$1000)="CONFIRMADO")),ROWS($A$3:A182))),"")</f>
        <v/>
      </c>
      <c r="S182" s="13" t="str">
        <f ca="1">IFERROR(INDEX(MAESTRO!S:S,_xludf.AGGREGATE(15,6,ROW(MAESTRO!$B$3:$B$1000)/((MAESTRO!$B$3:$B$1000="ASMARTALC")*(UPPER(MAESTRO!$L$3:$L$1000)="CONFIRMADO")),ROWS($A$3:A182))),"")</f>
        <v/>
      </c>
      <c r="T182" s="13" t="str">
        <f ca="1">IFERROR(INDEX(MAESTRO!T:T,_xludf.AGGREGATE(15,6,ROW(MAESTRO!$B$3:$B$1000)/((MAESTRO!$B$3:$B$1000="ASMARTALC")*(UPPER(MAESTRO!$L$3:$L$1000)="CONFIRMADO")),ROWS($A$3:A182))),"")</f>
        <v/>
      </c>
      <c r="U182" s="13" t="str">
        <f ca="1">IFERROR(INDEX(MAESTRO!U:U,_xludf.AGGREGATE(15,6,ROW(MAESTRO!$B$3:$B$1000)/((MAESTRO!$B$3:$B$1000="ASMARTALC")*(UPPER(MAESTRO!$L$3:$L$1000)="CONFIRMADO")),ROWS($A$3:A182))),"")</f>
        <v/>
      </c>
      <c r="V182" s="13" t="str">
        <f ca="1">IFERROR(INDEX(MAESTRO!V:V,_xludf.AGGREGATE(15,6,ROW(MAESTRO!$B$3:$B$1000)/((MAESTRO!$B$3:$B$1000="ASMARTALC")*(UPPER(MAESTRO!$L$3:$L$1000)="CONFIRMADO")),ROWS($A$3:A182))),"")</f>
        <v/>
      </c>
      <c r="W182" s="13" t="str">
        <f ca="1">IFERROR(INDEX(MAESTRO!W:W,_xludf.AGGREGATE(15,6,ROW(MAESTRO!$B$3:$B$1000)/((MAESTRO!$B$3:$B$1000="ASMARTALC")*(UPPER(MAESTRO!$L$3:$L$1000)="CONFIRMADO")),ROWS($A$3:A182))),"")</f>
        <v/>
      </c>
      <c r="X182" s="13" t="str">
        <f ca="1">IFERROR(INDEX(MAESTRO!X:X,_xludf.AGGREGATE(15,6,ROW(MAESTRO!$B$3:$B$1000)/((MAESTRO!$B$3:$B$1000="ASMARTALC")*(UPPER(MAESTRO!$L$3:$L$1000)="CONFIRMADO")),ROWS($A$3:A182))),"")</f>
        <v/>
      </c>
    </row>
    <row r="183" spans="1:24" ht="22.05" customHeight="1">
      <c r="A183" s="10" t="str">
        <f ca="1">IFERROR(INDEX(MAESTRO!A:A,_xludf.AGGREGATE(15,6,ROW(MAESTRO!$B$3:$B$1000)/((MAESTRO!$B$3:$B$1000="ASMARTALC")*(UPPER(MAESTRO!$L$3:$L$1000)="CONFIRMADO")),ROWS($A$3:A183))),"")</f>
        <v/>
      </c>
      <c r="B183" s="10" t="str">
        <f ca="1">IFERROR(INDEX(MAESTRO!B:B,_xludf.AGGREGATE(15,6,ROW(MAESTRO!$B$3:$B$1000)/((MAESTRO!$B$3:$B$1000="ASMARTALC")*(UPPER(MAESTRO!$L$3:$L$1000)="CONFIRMADO")),ROWS($A$3:A183))),"")</f>
        <v/>
      </c>
      <c r="C183" s="10" t="str">
        <f ca="1">IFERROR(INDEX(MAESTRO!C:C,_xludf.AGGREGATE(15,6,ROW(MAESTRO!$B$3:$B$1000)/((MAESTRO!$B$3:$B$1000="ASMARTALC")*(UPPER(MAESTRO!$L$3:$L$1000)="CONFIRMADO")),ROWS($A$3:A183))),"")</f>
        <v/>
      </c>
      <c r="D183" s="10" t="str">
        <f ca="1">IFERROR(INDEX(MAESTRO!D:D,_xludf.AGGREGATE(15,6,ROW(MAESTRO!$B$3:$B$1000)/((MAESTRO!$B$3:$B$1000="ASMARTALC")*(UPPER(MAESTRO!$L$3:$L$1000)="CONFIRMADO")),ROWS($A$3:A183))),"")</f>
        <v/>
      </c>
      <c r="E183" s="10" t="str">
        <f ca="1">IFERROR(INDEX(MAESTRO!E:E,_xludf.AGGREGATE(15,6,ROW(MAESTRO!$B$3:$B$1000)/((MAESTRO!$B$3:$B$1000="ASMARTALC")*(UPPER(MAESTRO!$L$3:$L$1000)="CONFIRMADO")),ROWS($A$3:A183))),"")</f>
        <v/>
      </c>
      <c r="F183" s="10" t="str">
        <f ca="1">IFERROR(INDEX(MAESTRO!F:F,_xludf.AGGREGATE(15,6,ROW(MAESTRO!$B$3:$B$1000)/((MAESTRO!$B$3:$B$1000="ASMARTALC")*(UPPER(MAESTRO!$L$3:$L$1000)="CONFIRMADO")),ROWS($A$3:A183))),"")</f>
        <v/>
      </c>
      <c r="G183" s="10" t="str">
        <f ca="1">IFERROR(INDEX(MAESTRO!G:G,_xludf.AGGREGATE(15,6,ROW(MAESTRO!$B$3:$B$1000)/((MAESTRO!$B$3:$B$1000="ASMARTALC")*(UPPER(MAESTRO!$L$3:$L$1000)="CONFIRMADO")),ROWS($A$3:A183))),"")</f>
        <v/>
      </c>
      <c r="H183" s="10" t="str">
        <f ca="1">IFERROR(INDEX(MAESTRO!H:H,_xludf.AGGREGATE(15,6,ROW(MAESTRO!$B$3:$B$1000)/((MAESTRO!$B$3:$B$1000="ASMARTALC")*(UPPER(MAESTRO!$L$3:$L$1000)="CONFIRMADO")),ROWS($A$3:A183))),"")</f>
        <v/>
      </c>
      <c r="I183" s="10" t="str">
        <f ca="1">IFERROR(INDEX(MAESTRO!I:I,_xludf.AGGREGATE(15,6,ROW(MAESTRO!$B$3:$B$1000)/((MAESTRO!$B$3:$B$1000="ASMARTALC")*(UPPER(MAESTRO!$L$3:$L$1000)="CONFIRMADO")),ROWS($A$3:A183))),"")</f>
        <v/>
      </c>
      <c r="J183" s="10" t="str">
        <f ca="1">IFERROR(INDEX(MAESTRO!J:J,_xludf.AGGREGATE(15,6,ROW(MAESTRO!$B$3:$B$1000)/((MAESTRO!$B$3:$B$1000="ASMARTALC")*(UPPER(MAESTRO!$L$3:$L$1000)="CONFIRMADO")),ROWS($A$3:A183))),"")</f>
        <v/>
      </c>
      <c r="K183" s="10" t="str">
        <f ca="1">IFERROR(INDEX(MAESTRO!K:K,_xludf.AGGREGATE(15,6,ROW(MAESTRO!$B$3:$B$1000)/((MAESTRO!$B$3:$B$1000="ASMARTALC")*(UPPER(MAESTRO!$L$3:$L$1000)="CONFIRMADO")),ROWS($A$3:A183))),"")</f>
        <v/>
      </c>
      <c r="L183" s="10" t="str">
        <f ca="1">IFERROR(INDEX(MAESTRO!L:L,_xludf.AGGREGATE(15,6,ROW(MAESTRO!$B$3:$B$1000)/((MAESTRO!$B$3:$B$1000="ASMARTALC")*(UPPER(MAESTRO!$L$3:$L$1000)="CONFIRMADO")),ROWS($A$3:A183))),"")</f>
        <v/>
      </c>
      <c r="M183" s="10" t="str">
        <f ca="1">IFERROR(INDEX(MAESTRO!M:M,_xludf.AGGREGATE(15,6,ROW(MAESTRO!$B$3:$B$1000)/((MAESTRO!$B$3:$B$1000="ASMARTALC")*(UPPER(MAESTRO!$L$3:$L$1000)="CONFIRMADO")),ROWS($A$3:A183))),"")</f>
        <v/>
      </c>
      <c r="N183" s="10" t="str">
        <f ca="1">IFERROR(INDEX(MAESTRO!N:N,_xludf.AGGREGATE(15,6,ROW(MAESTRO!$B$3:$B$1000)/((MAESTRO!$B$3:$B$1000="ASMARTALC")*(UPPER(MAESTRO!$L$3:$L$1000)="CONFIRMADO")),ROWS($A$3:A183))),"")</f>
        <v/>
      </c>
      <c r="O183" s="10" t="str">
        <f ca="1">IFERROR(INDEX(MAESTRO!O:O,_xludf.AGGREGATE(15,6,ROW(MAESTRO!$B$3:$B$1000)/((MAESTRO!$B$3:$B$1000="ASMARTALC")*(UPPER(MAESTRO!$L$3:$L$1000)="CONFIRMADO")),ROWS($A$3:A183))),"")</f>
        <v/>
      </c>
      <c r="P183" s="10" t="str">
        <f ca="1">IFERROR(INDEX(MAESTRO!P:P,_xludf.AGGREGATE(15,6,ROW(MAESTRO!$B$3:$B$1000)/((MAESTRO!$B$3:$B$1000="ASMARTALC")*(UPPER(MAESTRO!$L$3:$L$1000)="CONFIRMADO")),ROWS($A$3:A183))),"")</f>
        <v/>
      </c>
      <c r="Q183" s="10" t="str">
        <f ca="1">IFERROR(INDEX(MAESTRO!Q:Q,_xludf.AGGREGATE(15,6,ROW(MAESTRO!$B$3:$B$1000)/((MAESTRO!$B$3:$B$1000="ASMARTALC")*(UPPER(MAESTRO!$L$3:$L$1000)="CONFIRMADO")),ROWS($A$3:A183))),"")</f>
        <v/>
      </c>
      <c r="R183" s="10" t="str">
        <f ca="1">IFERROR(INDEX(MAESTRO!R:R,_xludf.AGGREGATE(15,6,ROW(MAESTRO!$B$3:$B$1000)/((MAESTRO!$B$3:$B$1000="ASMARTALC")*(UPPER(MAESTRO!$L$3:$L$1000)="CONFIRMADO")),ROWS($A$3:A183))),"")</f>
        <v/>
      </c>
      <c r="S183" s="10" t="str">
        <f ca="1">IFERROR(INDEX(MAESTRO!S:S,_xludf.AGGREGATE(15,6,ROW(MAESTRO!$B$3:$B$1000)/((MAESTRO!$B$3:$B$1000="ASMARTALC")*(UPPER(MAESTRO!$L$3:$L$1000)="CONFIRMADO")),ROWS($A$3:A183))),"")</f>
        <v/>
      </c>
      <c r="T183" s="10" t="str">
        <f ca="1">IFERROR(INDEX(MAESTRO!T:T,_xludf.AGGREGATE(15,6,ROW(MAESTRO!$B$3:$B$1000)/((MAESTRO!$B$3:$B$1000="ASMARTALC")*(UPPER(MAESTRO!$L$3:$L$1000)="CONFIRMADO")),ROWS($A$3:A183))),"")</f>
        <v/>
      </c>
      <c r="U183" s="10" t="str">
        <f ca="1">IFERROR(INDEX(MAESTRO!U:U,_xludf.AGGREGATE(15,6,ROW(MAESTRO!$B$3:$B$1000)/((MAESTRO!$B$3:$B$1000="ASMARTALC")*(UPPER(MAESTRO!$L$3:$L$1000)="CONFIRMADO")),ROWS($A$3:A183))),"")</f>
        <v/>
      </c>
      <c r="V183" s="10" t="str">
        <f ca="1">IFERROR(INDEX(MAESTRO!V:V,_xludf.AGGREGATE(15,6,ROW(MAESTRO!$B$3:$B$1000)/((MAESTRO!$B$3:$B$1000="ASMARTALC")*(UPPER(MAESTRO!$L$3:$L$1000)="CONFIRMADO")),ROWS($A$3:A183))),"")</f>
        <v/>
      </c>
      <c r="W183" s="10" t="str">
        <f ca="1">IFERROR(INDEX(MAESTRO!W:W,_xludf.AGGREGATE(15,6,ROW(MAESTRO!$B$3:$B$1000)/((MAESTRO!$B$3:$B$1000="ASMARTALC")*(UPPER(MAESTRO!$L$3:$L$1000)="CONFIRMADO")),ROWS($A$3:A183))),"")</f>
        <v/>
      </c>
      <c r="X183" s="10" t="str">
        <f ca="1">IFERROR(INDEX(MAESTRO!X:X,_xludf.AGGREGATE(15,6,ROW(MAESTRO!$B$3:$B$1000)/((MAESTRO!$B$3:$B$1000="ASMARTALC")*(UPPER(MAESTRO!$L$3:$L$1000)="CONFIRMADO")),ROWS($A$3:A183))),"")</f>
        <v/>
      </c>
    </row>
    <row r="184" spans="1:24" ht="22.05" customHeight="1">
      <c r="A184" s="13" t="str">
        <f ca="1">IFERROR(INDEX(MAESTRO!A:A,_xludf.AGGREGATE(15,6,ROW(MAESTRO!$B$3:$B$1000)/((MAESTRO!$B$3:$B$1000="ASMARTALC")*(UPPER(MAESTRO!$L$3:$L$1000)="CONFIRMADO")),ROWS($A$3:A184))),"")</f>
        <v/>
      </c>
      <c r="B184" s="13" t="str">
        <f ca="1">IFERROR(INDEX(MAESTRO!B:B,_xludf.AGGREGATE(15,6,ROW(MAESTRO!$B$3:$B$1000)/((MAESTRO!$B$3:$B$1000="ASMARTALC")*(UPPER(MAESTRO!$L$3:$L$1000)="CONFIRMADO")),ROWS($A$3:A184))),"")</f>
        <v/>
      </c>
      <c r="C184" s="13" t="str">
        <f ca="1">IFERROR(INDEX(MAESTRO!C:C,_xludf.AGGREGATE(15,6,ROW(MAESTRO!$B$3:$B$1000)/((MAESTRO!$B$3:$B$1000="ASMARTALC")*(UPPER(MAESTRO!$L$3:$L$1000)="CONFIRMADO")),ROWS($A$3:A184))),"")</f>
        <v/>
      </c>
      <c r="D184" s="13" t="str">
        <f ca="1">IFERROR(INDEX(MAESTRO!D:D,_xludf.AGGREGATE(15,6,ROW(MAESTRO!$B$3:$B$1000)/((MAESTRO!$B$3:$B$1000="ASMARTALC")*(UPPER(MAESTRO!$L$3:$L$1000)="CONFIRMADO")),ROWS($A$3:A184))),"")</f>
        <v/>
      </c>
      <c r="E184" s="13" t="str">
        <f ca="1">IFERROR(INDEX(MAESTRO!E:E,_xludf.AGGREGATE(15,6,ROW(MAESTRO!$B$3:$B$1000)/((MAESTRO!$B$3:$B$1000="ASMARTALC")*(UPPER(MAESTRO!$L$3:$L$1000)="CONFIRMADO")),ROWS($A$3:A184))),"")</f>
        <v/>
      </c>
      <c r="F184" s="13" t="str">
        <f ca="1">IFERROR(INDEX(MAESTRO!F:F,_xludf.AGGREGATE(15,6,ROW(MAESTRO!$B$3:$B$1000)/((MAESTRO!$B$3:$B$1000="ASMARTALC")*(UPPER(MAESTRO!$L$3:$L$1000)="CONFIRMADO")),ROWS($A$3:A184))),"")</f>
        <v/>
      </c>
      <c r="G184" s="13" t="str">
        <f ca="1">IFERROR(INDEX(MAESTRO!G:G,_xludf.AGGREGATE(15,6,ROW(MAESTRO!$B$3:$B$1000)/((MAESTRO!$B$3:$B$1000="ASMARTALC")*(UPPER(MAESTRO!$L$3:$L$1000)="CONFIRMADO")),ROWS($A$3:A184))),"")</f>
        <v/>
      </c>
      <c r="H184" s="13" t="str">
        <f ca="1">IFERROR(INDEX(MAESTRO!H:H,_xludf.AGGREGATE(15,6,ROW(MAESTRO!$B$3:$B$1000)/((MAESTRO!$B$3:$B$1000="ASMARTALC")*(UPPER(MAESTRO!$L$3:$L$1000)="CONFIRMADO")),ROWS($A$3:A184))),"")</f>
        <v/>
      </c>
      <c r="I184" s="13" t="str">
        <f ca="1">IFERROR(INDEX(MAESTRO!I:I,_xludf.AGGREGATE(15,6,ROW(MAESTRO!$B$3:$B$1000)/((MAESTRO!$B$3:$B$1000="ASMARTALC")*(UPPER(MAESTRO!$L$3:$L$1000)="CONFIRMADO")),ROWS($A$3:A184))),"")</f>
        <v/>
      </c>
      <c r="J184" s="13" t="str">
        <f ca="1">IFERROR(INDEX(MAESTRO!J:J,_xludf.AGGREGATE(15,6,ROW(MAESTRO!$B$3:$B$1000)/((MAESTRO!$B$3:$B$1000="ASMARTALC")*(UPPER(MAESTRO!$L$3:$L$1000)="CONFIRMADO")),ROWS($A$3:A184))),"")</f>
        <v/>
      </c>
      <c r="K184" s="13" t="str">
        <f ca="1">IFERROR(INDEX(MAESTRO!K:K,_xludf.AGGREGATE(15,6,ROW(MAESTRO!$B$3:$B$1000)/((MAESTRO!$B$3:$B$1000="ASMARTALC")*(UPPER(MAESTRO!$L$3:$L$1000)="CONFIRMADO")),ROWS($A$3:A184))),"")</f>
        <v/>
      </c>
      <c r="L184" s="13" t="str">
        <f ca="1">IFERROR(INDEX(MAESTRO!L:L,_xludf.AGGREGATE(15,6,ROW(MAESTRO!$B$3:$B$1000)/((MAESTRO!$B$3:$B$1000="ASMARTALC")*(UPPER(MAESTRO!$L$3:$L$1000)="CONFIRMADO")),ROWS($A$3:A184))),"")</f>
        <v/>
      </c>
      <c r="M184" s="13" t="str">
        <f ca="1">IFERROR(INDEX(MAESTRO!M:M,_xludf.AGGREGATE(15,6,ROW(MAESTRO!$B$3:$B$1000)/((MAESTRO!$B$3:$B$1000="ASMARTALC")*(UPPER(MAESTRO!$L$3:$L$1000)="CONFIRMADO")),ROWS($A$3:A184))),"")</f>
        <v/>
      </c>
      <c r="N184" s="13" t="str">
        <f ca="1">IFERROR(INDEX(MAESTRO!N:N,_xludf.AGGREGATE(15,6,ROW(MAESTRO!$B$3:$B$1000)/((MAESTRO!$B$3:$B$1000="ASMARTALC")*(UPPER(MAESTRO!$L$3:$L$1000)="CONFIRMADO")),ROWS($A$3:A184))),"")</f>
        <v/>
      </c>
      <c r="O184" s="13" t="str">
        <f ca="1">IFERROR(INDEX(MAESTRO!O:O,_xludf.AGGREGATE(15,6,ROW(MAESTRO!$B$3:$B$1000)/((MAESTRO!$B$3:$B$1000="ASMARTALC")*(UPPER(MAESTRO!$L$3:$L$1000)="CONFIRMADO")),ROWS($A$3:A184))),"")</f>
        <v/>
      </c>
      <c r="P184" s="13" t="str">
        <f ca="1">IFERROR(INDEX(MAESTRO!P:P,_xludf.AGGREGATE(15,6,ROW(MAESTRO!$B$3:$B$1000)/((MAESTRO!$B$3:$B$1000="ASMARTALC")*(UPPER(MAESTRO!$L$3:$L$1000)="CONFIRMADO")),ROWS($A$3:A184))),"")</f>
        <v/>
      </c>
      <c r="Q184" s="13" t="str">
        <f ca="1">IFERROR(INDEX(MAESTRO!Q:Q,_xludf.AGGREGATE(15,6,ROW(MAESTRO!$B$3:$B$1000)/((MAESTRO!$B$3:$B$1000="ASMARTALC")*(UPPER(MAESTRO!$L$3:$L$1000)="CONFIRMADO")),ROWS($A$3:A184))),"")</f>
        <v/>
      </c>
      <c r="R184" s="13" t="str">
        <f ca="1">IFERROR(INDEX(MAESTRO!R:R,_xludf.AGGREGATE(15,6,ROW(MAESTRO!$B$3:$B$1000)/((MAESTRO!$B$3:$B$1000="ASMARTALC")*(UPPER(MAESTRO!$L$3:$L$1000)="CONFIRMADO")),ROWS($A$3:A184))),"")</f>
        <v/>
      </c>
      <c r="S184" s="13" t="str">
        <f ca="1">IFERROR(INDEX(MAESTRO!S:S,_xludf.AGGREGATE(15,6,ROW(MAESTRO!$B$3:$B$1000)/((MAESTRO!$B$3:$B$1000="ASMARTALC")*(UPPER(MAESTRO!$L$3:$L$1000)="CONFIRMADO")),ROWS($A$3:A184))),"")</f>
        <v/>
      </c>
      <c r="T184" s="13" t="str">
        <f ca="1">IFERROR(INDEX(MAESTRO!T:T,_xludf.AGGREGATE(15,6,ROW(MAESTRO!$B$3:$B$1000)/((MAESTRO!$B$3:$B$1000="ASMARTALC")*(UPPER(MAESTRO!$L$3:$L$1000)="CONFIRMADO")),ROWS($A$3:A184))),"")</f>
        <v/>
      </c>
      <c r="U184" s="13" t="str">
        <f ca="1">IFERROR(INDEX(MAESTRO!U:U,_xludf.AGGREGATE(15,6,ROW(MAESTRO!$B$3:$B$1000)/((MAESTRO!$B$3:$B$1000="ASMARTALC")*(UPPER(MAESTRO!$L$3:$L$1000)="CONFIRMADO")),ROWS($A$3:A184))),"")</f>
        <v/>
      </c>
      <c r="V184" s="13" t="str">
        <f ca="1">IFERROR(INDEX(MAESTRO!V:V,_xludf.AGGREGATE(15,6,ROW(MAESTRO!$B$3:$B$1000)/((MAESTRO!$B$3:$B$1000="ASMARTALC")*(UPPER(MAESTRO!$L$3:$L$1000)="CONFIRMADO")),ROWS($A$3:A184))),"")</f>
        <v/>
      </c>
      <c r="W184" s="13" t="str">
        <f ca="1">IFERROR(INDEX(MAESTRO!W:W,_xludf.AGGREGATE(15,6,ROW(MAESTRO!$B$3:$B$1000)/((MAESTRO!$B$3:$B$1000="ASMARTALC")*(UPPER(MAESTRO!$L$3:$L$1000)="CONFIRMADO")),ROWS($A$3:A184))),"")</f>
        <v/>
      </c>
      <c r="X184" s="13" t="str">
        <f ca="1">IFERROR(INDEX(MAESTRO!X:X,_xludf.AGGREGATE(15,6,ROW(MAESTRO!$B$3:$B$1000)/((MAESTRO!$B$3:$B$1000="ASMARTALC")*(UPPER(MAESTRO!$L$3:$L$1000)="CONFIRMADO")),ROWS($A$3:A184))),"")</f>
        <v/>
      </c>
    </row>
    <row r="185" spans="1:24" ht="22.05" customHeight="1">
      <c r="A185" s="10" t="str">
        <f ca="1">IFERROR(INDEX(MAESTRO!A:A,_xludf.AGGREGATE(15,6,ROW(MAESTRO!$B$3:$B$1000)/((MAESTRO!$B$3:$B$1000="ASMARTALC")*(UPPER(MAESTRO!$L$3:$L$1000)="CONFIRMADO")),ROWS($A$3:A185))),"")</f>
        <v/>
      </c>
      <c r="B185" s="10" t="str">
        <f ca="1">IFERROR(INDEX(MAESTRO!B:B,_xludf.AGGREGATE(15,6,ROW(MAESTRO!$B$3:$B$1000)/((MAESTRO!$B$3:$B$1000="ASMARTALC")*(UPPER(MAESTRO!$L$3:$L$1000)="CONFIRMADO")),ROWS($A$3:A185))),"")</f>
        <v/>
      </c>
      <c r="C185" s="10" t="str">
        <f ca="1">IFERROR(INDEX(MAESTRO!C:C,_xludf.AGGREGATE(15,6,ROW(MAESTRO!$B$3:$B$1000)/((MAESTRO!$B$3:$B$1000="ASMARTALC")*(UPPER(MAESTRO!$L$3:$L$1000)="CONFIRMADO")),ROWS($A$3:A185))),"")</f>
        <v/>
      </c>
      <c r="D185" s="10" t="str">
        <f ca="1">IFERROR(INDEX(MAESTRO!D:D,_xludf.AGGREGATE(15,6,ROW(MAESTRO!$B$3:$B$1000)/((MAESTRO!$B$3:$B$1000="ASMARTALC")*(UPPER(MAESTRO!$L$3:$L$1000)="CONFIRMADO")),ROWS($A$3:A185))),"")</f>
        <v/>
      </c>
      <c r="E185" s="10" t="str">
        <f ca="1">IFERROR(INDEX(MAESTRO!E:E,_xludf.AGGREGATE(15,6,ROW(MAESTRO!$B$3:$B$1000)/((MAESTRO!$B$3:$B$1000="ASMARTALC")*(UPPER(MAESTRO!$L$3:$L$1000)="CONFIRMADO")),ROWS($A$3:A185))),"")</f>
        <v/>
      </c>
      <c r="F185" s="10" t="str">
        <f ca="1">IFERROR(INDEX(MAESTRO!F:F,_xludf.AGGREGATE(15,6,ROW(MAESTRO!$B$3:$B$1000)/((MAESTRO!$B$3:$B$1000="ASMARTALC")*(UPPER(MAESTRO!$L$3:$L$1000)="CONFIRMADO")),ROWS($A$3:A185))),"")</f>
        <v/>
      </c>
      <c r="G185" s="10" t="str">
        <f ca="1">IFERROR(INDEX(MAESTRO!G:G,_xludf.AGGREGATE(15,6,ROW(MAESTRO!$B$3:$B$1000)/((MAESTRO!$B$3:$B$1000="ASMARTALC")*(UPPER(MAESTRO!$L$3:$L$1000)="CONFIRMADO")),ROWS($A$3:A185))),"")</f>
        <v/>
      </c>
      <c r="H185" s="10" t="str">
        <f ca="1">IFERROR(INDEX(MAESTRO!H:H,_xludf.AGGREGATE(15,6,ROW(MAESTRO!$B$3:$B$1000)/((MAESTRO!$B$3:$B$1000="ASMARTALC")*(UPPER(MAESTRO!$L$3:$L$1000)="CONFIRMADO")),ROWS($A$3:A185))),"")</f>
        <v/>
      </c>
      <c r="I185" s="10" t="str">
        <f ca="1">IFERROR(INDEX(MAESTRO!I:I,_xludf.AGGREGATE(15,6,ROW(MAESTRO!$B$3:$B$1000)/((MAESTRO!$B$3:$B$1000="ASMARTALC")*(UPPER(MAESTRO!$L$3:$L$1000)="CONFIRMADO")),ROWS($A$3:A185))),"")</f>
        <v/>
      </c>
      <c r="J185" s="10" t="str">
        <f ca="1">IFERROR(INDEX(MAESTRO!J:J,_xludf.AGGREGATE(15,6,ROW(MAESTRO!$B$3:$B$1000)/((MAESTRO!$B$3:$B$1000="ASMARTALC")*(UPPER(MAESTRO!$L$3:$L$1000)="CONFIRMADO")),ROWS($A$3:A185))),"")</f>
        <v/>
      </c>
      <c r="K185" s="10" t="str">
        <f ca="1">IFERROR(INDEX(MAESTRO!K:K,_xludf.AGGREGATE(15,6,ROW(MAESTRO!$B$3:$B$1000)/((MAESTRO!$B$3:$B$1000="ASMARTALC")*(UPPER(MAESTRO!$L$3:$L$1000)="CONFIRMADO")),ROWS($A$3:A185))),"")</f>
        <v/>
      </c>
      <c r="L185" s="10" t="str">
        <f ca="1">IFERROR(INDEX(MAESTRO!L:L,_xludf.AGGREGATE(15,6,ROW(MAESTRO!$B$3:$B$1000)/((MAESTRO!$B$3:$B$1000="ASMARTALC")*(UPPER(MAESTRO!$L$3:$L$1000)="CONFIRMADO")),ROWS($A$3:A185))),"")</f>
        <v/>
      </c>
      <c r="M185" s="10" t="str">
        <f ca="1">IFERROR(INDEX(MAESTRO!M:M,_xludf.AGGREGATE(15,6,ROW(MAESTRO!$B$3:$B$1000)/((MAESTRO!$B$3:$B$1000="ASMARTALC")*(UPPER(MAESTRO!$L$3:$L$1000)="CONFIRMADO")),ROWS($A$3:A185))),"")</f>
        <v/>
      </c>
      <c r="N185" s="10" t="str">
        <f ca="1">IFERROR(INDEX(MAESTRO!N:N,_xludf.AGGREGATE(15,6,ROW(MAESTRO!$B$3:$B$1000)/((MAESTRO!$B$3:$B$1000="ASMARTALC")*(UPPER(MAESTRO!$L$3:$L$1000)="CONFIRMADO")),ROWS($A$3:A185))),"")</f>
        <v/>
      </c>
      <c r="O185" s="10" t="str">
        <f ca="1">IFERROR(INDEX(MAESTRO!O:O,_xludf.AGGREGATE(15,6,ROW(MAESTRO!$B$3:$B$1000)/((MAESTRO!$B$3:$B$1000="ASMARTALC")*(UPPER(MAESTRO!$L$3:$L$1000)="CONFIRMADO")),ROWS($A$3:A185))),"")</f>
        <v/>
      </c>
      <c r="P185" s="10" t="str">
        <f ca="1">IFERROR(INDEX(MAESTRO!P:P,_xludf.AGGREGATE(15,6,ROW(MAESTRO!$B$3:$B$1000)/((MAESTRO!$B$3:$B$1000="ASMARTALC")*(UPPER(MAESTRO!$L$3:$L$1000)="CONFIRMADO")),ROWS($A$3:A185))),"")</f>
        <v/>
      </c>
      <c r="Q185" s="10" t="str">
        <f ca="1">IFERROR(INDEX(MAESTRO!Q:Q,_xludf.AGGREGATE(15,6,ROW(MAESTRO!$B$3:$B$1000)/((MAESTRO!$B$3:$B$1000="ASMARTALC")*(UPPER(MAESTRO!$L$3:$L$1000)="CONFIRMADO")),ROWS($A$3:A185))),"")</f>
        <v/>
      </c>
      <c r="R185" s="10" t="str">
        <f ca="1">IFERROR(INDEX(MAESTRO!R:R,_xludf.AGGREGATE(15,6,ROW(MAESTRO!$B$3:$B$1000)/((MAESTRO!$B$3:$B$1000="ASMARTALC")*(UPPER(MAESTRO!$L$3:$L$1000)="CONFIRMADO")),ROWS($A$3:A185))),"")</f>
        <v/>
      </c>
      <c r="S185" s="10" t="str">
        <f ca="1">IFERROR(INDEX(MAESTRO!S:S,_xludf.AGGREGATE(15,6,ROW(MAESTRO!$B$3:$B$1000)/((MAESTRO!$B$3:$B$1000="ASMARTALC")*(UPPER(MAESTRO!$L$3:$L$1000)="CONFIRMADO")),ROWS($A$3:A185))),"")</f>
        <v/>
      </c>
      <c r="T185" s="10" t="str">
        <f ca="1">IFERROR(INDEX(MAESTRO!T:T,_xludf.AGGREGATE(15,6,ROW(MAESTRO!$B$3:$B$1000)/((MAESTRO!$B$3:$B$1000="ASMARTALC")*(UPPER(MAESTRO!$L$3:$L$1000)="CONFIRMADO")),ROWS($A$3:A185))),"")</f>
        <v/>
      </c>
      <c r="U185" s="10" t="str">
        <f ca="1">IFERROR(INDEX(MAESTRO!U:U,_xludf.AGGREGATE(15,6,ROW(MAESTRO!$B$3:$B$1000)/((MAESTRO!$B$3:$B$1000="ASMARTALC")*(UPPER(MAESTRO!$L$3:$L$1000)="CONFIRMADO")),ROWS($A$3:A185))),"")</f>
        <v/>
      </c>
      <c r="V185" s="10" t="str">
        <f ca="1">IFERROR(INDEX(MAESTRO!V:V,_xludf.AGGREGATE(15,6,ROW(MAESTRO!$B$3:$B$1000)/((MAESTRO!$B$3:$B$1000="ASMARTALC")*(UPPER(MAESTRO!$L$3:$L$1000)="CONFIRMADO")),ROWS($A$3:A185))),"")</f>
        <v/>
      </c>
      <c r="W185" s="10" t="str">
        <f ca="1">IFERROR(INDEX(MAESTRO!W:W,_xludf.AGGREGATE(15,6,ROW(MAESTRO!$B$3:$B$1000)/((MAESTRO!$B$3:$B$1000="ASMARTALC")*(UPPER(MAESTRO!$L$3:$L$1000)="CONFIRMADO")),ROWS($A$3:A185))),"")</f>
        <v/>
      </c>
      <c r="X185" s="10" t="str">
        <f ca="1">IFERROR(INDEX(MAESTRO!X:X,_xludf.AGGREGATE(15,6,ROW(MAESTRO!$B$3:$B$1000)/((MAESTRO!$B$3:$B$1000="ASMARTALC")*(UPPER(MAESTRO!$L$3:$L$1000)="CONFIRMADO")),ROWS($A$3:A185))),"")</f>
        <v/>
      </c>
    </row>
    <row r="186" spans="1:24" ht="22.05" customHeight="1">
      <c r="A186" s="13" t="str">
        <f ca="1">IFERROR(INDEX(MAESTRO!A:A,_xludf.AGGREGATE(15,6,ROW(MAESTRO!$B$3:$B$1000)/((MAESTRO!$B$3:$B$1000="ASMARTALC")*(UPPER(MAESTRO!$L$3:$L$1000)="CONFIRMADO")),ROWS($A$3:A186))),"")</f>
        <v/>
      </c>
      <c r="B186" s="13" t="str">
        <f ca="1">IFERROR(INDEX(MAESTRO!B:B,_xludf.AGGREGATE(15,6,ROW(MAESTRO!$B$3:$B$1000)/((MAESTRO!$B$3:$B$1000="ASMARTALC")*(UPPER(MAESTRO!$L$3:$L$1000)="CONFIRMADO")),ROWS($A$3:A186))),"")</f>
        <v/>
      </c>
      <c r="C186" s="13" t="str">
        <f ca="1">IFERROR(INDEX(MAESTRO!C:C,_xludf.AGGREGATE(15,6,ROW(MAESTRO!$B$3:$B$1000)/((MAESTRO!$B$3:$B$1000="ASMARTALC")*(UPPER(MAESTRO!$L$3:$L$1000)="CONFIRMADO")),ROWS($A$3:A186))),"")</f>
        <v/>
      </c>
      <c r="D186" s="13" t="str">
        <f ca="1">IFERROR(INDEX(MAESTRO!D:D,_xludf.AGGREGATE(15,6,ROW(MAESTRO!$B$3:$B$1000)/((MAESTRO!$B$3:$B$1000="ASMARTALC")*(UPPER(MAESTRO!$L$3:$L$1000)="CONFIRMADO")),ROWS($A$3:A186))),"")</f>
        <v/>
      </c>
      <c r="E186" s="13" t="str">
        <f ca="1">IFERROR(INDEX(MAESTRO!E:E,_xludf.AGGREGATE(15,6,ROW(MAESTRO!$B$3:$B$1000)/((MAESTRO!$B$3:$B$1000="ASMARTALC")*(UPPER(MAESTRO!$L$3:$L$1000)="CONFIRMADO")),ROWS($A$3:A186))),"")</f>
        <v/>
      </c>
      <c r="F186" s="13" t="str">
        <f ca="1">IFERROR(INDEX(MAESTRO!F:F,_xludf.AGGREGATE(15,6,ROW(MAESTRO!$B$3:$B$1000)/((MAESTRO!$B$3:$B$1000="ASMARTALC")*(UPPER(MAESTRO!$L$3:$L$1000)="CONFIRMADO")),ROWS($A$3:A186))),"")</f>
        <v/>
      </c>
      <c r="G186" s="13" t="str">
        <f ca="1">IFERROR(INDEX(MAESTRO!G:G,_xludf.AGGREGATE(15,6,ROW(MAESTRO!$B$3:$B$1000)/((MAESTRO!$B$3:$B$1000="ASMARTALC")*(UPPER(MAESTRO!$L$3:$L$1000)="CONFIRMADO")),ROWS($A$3:A186))),"")</f>
        <v/>
      </c>
      <c r="H186" s="13" t="str">
        <f ca="1">IFERROR(INDEX(MAESTRO!H:H,_xludf.AGGREGATE(15,6,ROW(MAESTRO!$B$3:$B$1000)/((MAESTRO!$B$3:$B$1000="ASMARTALC")*(UPPER(MAESTRO!$L$3:$L$1000)="CONFIRMADO")),ROWS($A$3:A186))),"")</f>
        <v/>
      </c>
      <c r="I186" s="13" t="str">
        <f ca="1">IFERROR(INDEX(MAESTRO!I:I,_xludf.AGGREGATE(15,6,ROW(MAESTRO!$B$3:$B$1000)/((MAESTRO!$B$3:$B$1000="ASMARTALC")*(UPPER(MAESTRO!$L$3:$L$1000)="CONFIRMADO")),ROWS($A$3:A186))),"")</f>
        <v/>
      </c>
      <c r="J186" s="13" t="str">
        <f ca="1">IFERROR(INDEX(MAESTRO!J:J,_xludf.AGGREGATE(15,6,ROW(MAESTRO!$B$3:$B$1000)/((MAESTRO!$B$3:$B$1000="ASMARTALC")*(UPPER(MAESTRO!$L$3:$L$1000)="CONFIRMADO")),ROWS($A$3:A186))),"")</f>
        <v/>
      </c>
      <c r="K186" s="13" t="str">
        <f ca="1">IFERROR(INDEX(MAESTRO!K:K,_xludf.AGGREGATE(15,6,ROW(MAESTRO!$B$3:$B$1000)/((MAESTRO!$B$3:$B$1000="ASMARTALC")*(UPPER(MAESTRO!$L$3:$L$1000)="CONFIRMADO")),ROWS($A$3:A186))),"")</f>
        <v/>
      </c>
      <c r="L186" s="13" t="str">
        <f ca="1">IFERROR(INDEX(MAESTRO!L:L,_xludf.AGGREGATE(15,6,ROW(MAESTRO!$B$3:$B$1000)/((MAESTRO!$B$3:$B$1000="ASMARTALC")*(UPPER(MAESTRO!$L$3:$L$1000)="CONFIRMADO")),ROWS($A$3:A186))),"")</f>
        <v/>
      </c>
      <c r="M186" s="13" t="str">
        <f ca="1">IFERROR(INDEX(MAESTRO!M:M,_xludf.AGGREGATE(15,6,ROW(MAESTRO!$B$3:$B$1000)/((MAESTRO!$B$3:$B$1000="ASMARTALC")*(UPPER(MAESTRO!$L$3:$L$1000)="CONFIRMADO")),ROWS($A$3:A186))),"")</f>
        <v/>
      </c>
      <c r="N186" s="13" t="str">
        <f ca="1">IFERROR(INDEX(MAESTRO!N:N,_xludf.AGGREGATE(15,6,ROW(MAESTRO!$B$3:$B$1000)/((MAESTRO!$B$3:$B$1000="ASMARTALC")*(UPPER(MAESTRO!$L$3:$L$1000)="CONFIRMADO")),ROWS($A$3:A186))),"")</f>
        <v/>
      </c>
      <c r="O186" s="13" t="str">
        <f ca="1">IFERROR(INDEX(MAESTRO!O:O,_xludf.AGGREGATE(15,6,ROW(MAESTRO!$B$3:$B$1000)/((MAESTRO!$B$3:$B$1000="ASMARTALC")*(UPPER(MAESTRO!$L$3:$L$1000)="CONFIRMADO")),ROWS($A$3:A186))),"")</f>
        <v/>
      </c>
      <c r="P186" s="13" t="str">
        <f ca="1">IFERROR(INDEX(MAESTRO!P:P,_xludf.AGGREGATE(15,6,ROW(MAESTRO!$B$3:$B$1000)/((MAESTRO!$B$3:$B$1000="ASMARTALC")*(UPPER(MAESTRO!$L$3:$L$1000)="CONFIRMADO")),ROWS($A$3:A186))),"")</f>
        <v/>
      </c>
      <c r="Q186" s="13" t="str">
        <f ca="1">IFERROR(INDEX(MAESTRO!Q:Q,_xludf.AGGREGATE(15,6,ROW(MAESTRO!$B$3:$B$1000)/((MAESTRO!$B$3:$B$1000="ASMARTALC")*(UPPER(MAESTRO!$L$3:$L$1000)="CONFIRMADO")),ROWS($A$3:A186))),"")</f>
        <v/>
      </c>
      <c r="R186" s="13" t="str">
        <f ca="1">IFERROR(INDEX(MAESTRO!R:R,_xludf.AGGREGATE(15,6,ROW(MAESTRO!$B$3:$B$1000)/((MAESTRO!$B$3:$B$1000="ASMARTALC")*(UPPER(MAESTRO!$L$3:$L$1000)="CONFIRMADO")),ROWS($A$3:A186))),"")</f>
        <v/>
      </c>
      <c r="S186" s="13" t="str">
        <f ca="1">IFERROR(INDEX(MAESTRO!S:S,_xludf.AGGREGATE(15,6,ROW(MAESTRO!$B$3:$B$1000)/((MAESTRO!$B$3:$B$1000="ASMARTALC")*(UPPER(MAESTRO!$L$3:$L$1000)="CONFIRMADO")),ROWS($A$3:A186))),"")</f>
        <v/>
      </c>
      <c r="T186" s="13" t="str">
        <f ca="1">IFERROR(INDEX(MAESTRO!T:T,_xludf.AGGREGATE(15,6,ROW(MAESTRO!$B$3:$B$1000)/((MAESTRO!$B$3:$B$1000="ASMARTALC")*(UPPER(MAESTRO!$L$3:$L$1000)="CONFIRMADO")),ROWS($A$3:A186))),"")</f>
        <v/>
      </c>
      <c r="U186" s="13" t="str">
        <f ca="1">IFERROR(INDEX(MAESTRO!U:U,_xludf.AGGREGATE(15,6,ROW(MAESTRO!$B$3:$B$1000)/((MAESTRO!$B$3:$B$1000="ASMARTALC")*(UPPER(MAESTRO!$L$3:$L$1000)="CONFIRMADO")),ROWS($A$3:A186))),"")</f>
        <v/>
      </c>
      <c r="V186" s="13" t="str">
        <f ca="1">IFERROR(INDEX(MAESTRO!V:V,_xludf.AGGREGATE(15,6,ROW(MAESTRO!$B$3:$B$1000)/((MAESTRO!$B$3:$B$1000="ASMARTALC")*(UPPER(MAESTRO!$L$3:$L$1000)="CONFIRMADO")),ROWS($A$3:A186))),"")</f>
        <v/>
      </c>
      <c r="W186" s="13" t="str">
        <f ca="1">IFERROR(INDEX(MAESTRO!W:W,_xludf.AGGREGATE(15,6,ROW(MAESTRO!$B$3:$B$1000)/((MAESTRO!$B$3:$B$1000="ASMARTALC")*(UPPER(MAESTRO!$L$3:$L$1000)="CONFIRMADO")),ROWS($A$3:A186))),"")</f>
        <v/>
      </c>
      <c r="X186" s="13" t="str">
        <f ca="1">IFERROR(INDEX(MAESTRO!X:X,_xludf.AGGREGATE(15,6,ROW(MAESTRO!$B$3:$B$1000)/((MAESTRO!$B$3:$B$1000="ASMARTALC")*(UPPER(MAESTRO!$L$3:$L$1000)="CONFIRMADO")),ROWS($A$3:A186))),"")</f>
        <v/>
      </c>
    </row>
    <row r="187" spans="1:24" ht="22.05" customHeight="1">
      <c r="A187" s="10" t="str">
        <f ca="1">IFERROR(INDEX(MAESTRO!A:A,_xludf.AGGREGATE(15,6,ROW(MAESTRO!$B$3:$B$1000)/((MAESTRO!$B$3:$B$1000="ASMARTALC")*(UPPER(MAESTRO!$L$3:$L$1000)="CONFIRMADO")),ROWS($A$3:A187))),"")</f>
        <v/>
      </c>
      <c r="B187" s="10" t="str">
        <f ca="1">IFERROR(INDEX(MAESTRO!B:B,_xludf.AGGREGATE(15,6,ROW(MAESTRO!$B$3:$B$1000)/((MAESTRO!$B$3:$B$1000="ASMARTALC")*(UPPER(MAESTRO!$L$3:$L$1000)="CONFIRMADO")),ROWS($A$3:A187))),"")</f>
        <v/>
      </c>
      <c r="C187" s="10" t="str">
        <f ca="1">IFERROR(INDEX(MAESTRO!C:C,_xludf.AGGREGATE(15,6,ROW(MAESTRO!$B$3:$B$1000)/((MAESTRO!$B$3:$B$1000="ASMARTALC")*(UPPER(MAESTRO!$L$3:$L$1000)="CONFIRMADO")),ROWS($A$3:A187))),"")</f>
        <v/>
      </c>
      <c r="D187" s="10" t="str">
        <f ca="1">IFERROR(INDEX(MAESTRO!D:D,_xludf.AGGREGATE(15,6,ROW(MAESTRO!$B$3:$B$1000)/((MAESTRO!$B$3:$B$1000="ASMARTALC")*(UPPER(MAESTRO!$L$3:$L$1000)="CONFIRMADO")),ROWS($A$3:A187))),"")</f>
        <v/>
      </c>
      <c r="E187" s="10" t="str">
        <f ca="1">IFERROR(INDEX(MAESTRO!E:E,_xludf.AGGREGATE(15,6,ROW(MAESTRO!$B$3:$B$1000)/((MAESTRO!$B$3:$B$1000="ASMARTALC")*(UPPER(MAESTRO!$L$3:$L$1000)="CONFIRMADO")),ROWS($A$3:A187))),"")</f>
        <v/>
      </c>
      <c r="F187" s="10" t="str">
        <f ca="1">IFERROR(INDEX(MAESTRO!F:F,_xludf.AGGREGATE(15,6,ROW(MAESTRO!$B$3:$B$1000)/((MAESTRO!$B$3:$B$1000="ASMARTALC")*(UPPER(MAESTRO!$L$3:$L$1000)="CONFIRMADO")),ROWS($A$3:A187))),"")</f>
        <v/>
      </c>
      <c r="G187" s="10" t="str">
        <f ca="1">IFERROR(INDEX(MAESTRO!G:G,_xludf.AGGREGATE(15,6,ROW(MAESTRO!$B$3:$B$1000)/((MAESTRO!$B$3:$B$1000="ASMARTALC")*(UPPER(MAESTRO!$L$3:$L$1000)="CONFIRMADO")),ROWS($A$3:A187))),"")</f>
        <v/>
      </c>
      <c r="H187" s="10" t="str">
        <f ca="1">IFERROR(INDEX(MAESTRO!H:H,_xludf.AGGREGATE(15,6,ROW(MAESTRO!$B$3:$B$1000)/((MAESTRO!$B$3:$B$1000="ASMARTALC")*(UPPER(MAESTRO!$L$3:$L$1000)="CONFIRMADO")),ROWS($A$3:A187))),"")</f>
        <v/>
      </c>
      <c r="I187" s="10" t="str">
        <f ca="1">IFERROR(INDEX(MAESTRO!I:I,_xludf.AGGREGATE(15,6,ROW(MAESTRO!$B$3:$B$1000)/((MAESTRO!$B$3:$B$1000="ASMARTALC")*(UPPER(MAESTRO!$L$3:$L$1000)="CONFIRMADO")),ROWS($A$3:A187))),"")</f>
        <v/>
      </c>
      <c r="J187" s="10" t="str">
        <f ca="1">IFERROR(INDEX(MAESTRO!J:J,_xludf.AGGREGATE(15,6,ROW(MAESTRO!$B$3:$B$1000)/((MAESTRO!$B$3:$B$1000="ASMARTALC")*(UPPER(MAESTRO!$L$3:$L$1000)="CONFIRMADO")),ROWS($A$3:A187))),"")</f>
        <v/>
      </c>
      <c r="K187" s="10" t="str">
        <f ca="1">IFERROR(INDEX(MAESTRO!K:K,_xludf.AGGREGATE(15,6,ROW(MAESTRO!$B$3:$B$1000)/((MAESTRO!$B$3:$B$1000="ASMARTALC")*(UPPER(MAESTRO!$L$3:$L$1000)="CONFIRMADO")),ROWS($A$3:A187))),"")</f>
        <v/>
      </c>
      <c r="L187" s="10" t="str">
        <f ca="1">IFERROR(INDEX(MAESTRO!L:L,_xludf.AGGREGATE(15,6,ROW(MAESTRO!$B$3:$B$1000)/((MAESTRO!$B$3:$B$1000="ASMARTALC")*(UPPER(MAESTRO!$L$3:$L$1000)="CONFIRMADO")),ROWS($A$3:A187))),"")</f>
        <v/>
      </c>
      <c r="M187" s="10" t="str">
        <f ca="1">IFERROR(INDEX(MAESTRO!M:M,_xludf.AGGREGATE(15,6,ROW(MAESTRO!$B$3:$B$1000)/((MAESTRO!$B$3:$B$1000="ASMARTALC")*(UPPER(MAESTRO!$L$3:$L$1000)="CONFIRMADO")),ROWS($A$3:A187))),"")</f>
        <v/>
      </c>
      <c r="N187" s="10" t="str">
        <f ca="1">IFERROR(INDEX(MAESTRO!N:N,_xludf.AGGREGATE(15,6,ROW(MAESTRO!$B$3:$B$1000)/((MAESTRO!$B$3:$B$1000="ASMARTALC")*(UPPER(MAESTRO!$L$3:$L$1000)="CONFIRMADO")),ROWS($A$3:A187))),"")</f>
        <v/>
      </c>
      <c r="O187" s="10" t="str">
        <f ca="1">IFERROR(INDEX(MAESTRO!O:O,_xludf.AGGREGATE(15,6,ROW(MAESTRO!$B$3:$B$1000)/((MAESTRO!$B$3:$B$1000="ASMARTALC")*(UPPER(MAESTRO!$L$3:$L$1000)="CONFIRMADO")),ROWS($A$3:A187))),"")</f>
        <v/>
      </c>
      <c r="P187" s="10" t="str">
        <f ca="1">IFERROR(INDEX(MAESTRO!P:P,_xludf.AGGREGATE(15,6,ROW(MAESTRO!$B$3:$B$1000)/((MAESTRO!$B$3:$B$1000="ASMARTALC")*(UPPER(MAESTRO!$L$3:$L$1000)="CONFIRMADO")),ROWS($A$3:A187))),"")</f>
        <v/>
      </c>
      <c r="Q187" s="10" t="str">
        <f ca="1">IFERROR(INDEX(MAESTRO!Q:Q,_xludf.AGGREGATE(15,6,ROW(MAESTRO!$B$3:$B$1000)/((MAESTRO!$B$3:$B$1000="ASMARTALC")*(UPPER(MAESTRO!$L$3:$L$1000)="CONFIRMADO")),ROWS($A$3:A187))),"")</f>
        <v/>
      </c>
      <c r="R187" s="10" t="str">
        <f ca="1">IFERROR(INDEX(MAESTRO!R:R,_xludf.AGGREGATE(15,6,ROW(MAESTRO!$B$3:$B$1000)/((MAESTRO!$B$3:$B$1000="ASMARTALC")*(UPPER(MAESTRO!$L$3:$L$1000)="CONFIRMADO")),ROWS($A$3:A187))),"")</f>
        <v/>
      </c>
      <c r="S187" s="10" t="str">
        <f ca="1">IFERROR(INDEX(MAESTRO!S:S,_xludf.AGGREGATE(15,6,ROW(MAESTRO!$B$3:$B$1000)/((MAESTRO!$B$3:$B$1000="ASMARTALC")*(UPPER(MAESTRO!$L$3:$L$1000)="CONFIRMADO")),ROWS($A$3:A187))),"")</f>
        <v/>
      </c>
      <c r="T187" s="10" t="str">
        <f ca="1">IFERROR(INDEX(MAESTRO!T:T,_xludf.AGGREGATE(15,6,ROW(MAESTRO!$B$3:$B$1000)/((MAESTRO!$B$3:$B$1000="ASMARTALC")*(UPPER(MAESTRO!$L$3:$L$1000)="CONFIRMADO")),ROWS($A$3:A187))),"")</f>
        <v/>
      </c>
      <c r="U187" s="10" t="str">
        <f ca="1">IFERROR(INDEX(MAESTRO!U:U,_xludf.AGGREGATE(15,6,ROW(MAESTRO!$B$3:$B$1000)/((MAESTRO!$B$3:$B$1000="ASMARTALC")*(UPPER(MAESTRO!$L$3:$L$1000)="CONFIRMADO")),ROWS($A$3:A187))),"")</f>
        <v/>
      </c>
      <c r="V187" s="10" t="str">
        <f ca="1">IFERROR(INDEX(MAESTRO!V:V,_xludf.AGGREGATE(15,6,ROW(MAESTRO!$B$3:$B$1000)/((MAESTRO!$B$3:$B$1000="ASMARTALC")*(UPPER(MAESTRO!$L$3:$L$1000)="CONFIRMADO")),ROWS($A$3:A187))),"")</f>
        <v/>
      </c>
      <c r="W187" s="10" t="str">
        <f ca="1">IFERROR(INDEX(MAESTRO!W:W,_xludf.AGGREGATE(15,6,ROW(MAESTRO!$B$3:$B$1000)/((MAESTRO!$B$3:$B$1000="ASMARTALC")*(UPPER(MAESTRO!$L$3:$L$1000)="CONFIRMADO")),ROWS($A$3:A187))),"")</f>
        <v/>
      </c>
      <c r="X187" s="10" t="str">
        <f ca="1">IFERROR(INDEX(MAESTRO!X:X,_xludf.AGGREGATE(15,6,ROW(MAESTRO!$B$3:$B$1000)/((MAESTRO!$B$3:$B$1000="ASMARTALC")*(UPPER(MAESTRO!$L$3:$L$1000)="CONFIRMADO")),ROWS($A$3:A187))),"")</f>
        <v/>
      </c>
    </row>
    <row r="188" spans="1:24" ht="22.05" customHeight="1">
      <c r="A188" s="13" t="str">
        <f ca="1">IFERROR(INDEX(MAESTRO!A:A,_xludf.AGGREGATE(15,6,ROW(MAESTRO!$B$3:$B$1000)/((MAESTRO!$B$3:$B$1000="ASMARTALC")*(UPPER(MAESTRO!$L$3:$L$1000)="CONFIRMADO")),ROWS($A$3:A188))),"")</f>
        <v/>
      </c>
      <c r="B188" s="13" t="str">
        <f ca="1">IFERROR(INDEX(MAESTRO!B:B,_xludf.AGGREGATE(15,6,ROW(MAESTRO!$B$3:$B$1000)/((MAESTRO!$B$3:$B$1000="ASMARTALC")*(UPPER(MAESTRO!$L$3:$L$1000)="CONFIRMADO")),ROWS($A$3:A188))),"")</f>
        <v/>
      </c>
      <c r="C188" s="13" t="str">
        <f ca="1">IFERROR(INDEX(MAESTRO!C:C,_xludf.AGGREGATE(15,6,ROW(MAESTRO!$B$3:$B$1000)/((MAESTRO!$B$3:$B$1000="ASMARTALC")*(UPPER(MAESTRO!$L$3:$L$1000)="CONFIRMADO")),ROWS($A$3:A188))),"")</f>
        <v/>
      </c>
      <c r="D188" s="13" t="str">
        <f ca="1">IFERROR(INDEX(MAESTRO!D:D,_xludf.AGGREGATE(15,6,ROW(MAESTRO!$B$3:$B$1000)/((MAESTRO!$B$3:$B$1000="ASMARTALC")*(UPPER(MAESTRO!$L$3:$L$1000)="CONFIRMADO")),ROWS($A$3:A188))),"")</f>
        <v/>
      </c>
      <c r="E188" s="13" t="str">
        <f ca="1">IFERROR(INDEX(MAESTRO!E:E,_xludf.AGGREGATE(15,6,ROW(MAESTRO!$B$3:$B$1000)/((MAESTRO!$B$3:$B$1000="ASMARTALC")*(UPPER(MAESTRO!$L$3:$L$1000)="CONFIRMADO")),ROWS($A$3:A188))),"")</f>
        <v/>
      </c>
      <c r="F188" s="13" t="str">
        <f ca="1">IFERROR(INDEX(MAESTRO!F:F,_xludf.AGGREGATE(15,6,ROW(MAESTRO!$B$3:$B$1000)/((MAESTRO!$B$3:$B$1000="ASMARTALC")*(UPPER(MAESTRO!$L$3:$L$1000)="CONFIRMADO")),ROWS($A$3:A188))),"")</f>
        <v/>
      </c>
      <c r="G188" s="13" t="str">
        <f ca="1">IFERROR(INDEX(MAESTRO!G:G,_xludf.AGGREGATE(15,6,ROW(MAESTRO!$B$3:$B$1000)/((MAESTRO!$B$3:$B$1000="ASMARTALC")*(UPPER(MAESTRO!$L$3:$L$1000)="CONFIRMADO")),ROWS($A$3:A188))),"")</f>
        <v/>
      </c>
      <c r="H188" s="13" t="str">
        <f ca="1">IFERROR(INDEX(MAESTRO!H:H,_xludf.AGGREGATE(15,6,ROW(MAESTRO!$B$3:$B$1000)/((MAESTRO!$B$3:$B$1000="ASMARTALC")*(UPPER(MAESTRO!$L$3:$L$1000)="CONFIRMADO")),ROWS($A$3:A188))),"")</f>
        <v/>
      </c>
      <c r="I188" s="13" t="str">
        <f ca="1">IFERROR(INDEX(MAESTRO!I:I,_xludf.AGGREGATE(15,6,ROW(MAESTRO!$B$3:$B$1000)/((MAESTRO!$B$3:$B$1000="ASMARTALC")*(UPPER(MAESTRO!$L$3:$L$1000)="CONFIRMADO")),ROWS($A$3:A188))),"")</f>
        <v/>
      </c>
      <c r="J188" s="13" t="str">
        <f ca="1">IFERROR(INDEX(MAESTRO!J:J,_xludf.AGGREGATE(15,6,ROW(MAESTRO!$B$3:$B$1000)/((MAESTRO!$B$3:$B$1000="ASMARTALC")*(UPPER(MAESTRO!$L$3:$L$1000)="CONFIRMADO")),ROWS($A$3:A188))),"")</f>
        <v/>
      </c>
      <c r="K188" s="13" t="str">
        <f ca="1">IFERROR(INDEX(MAESTRO!K:K,_xludf.AGGREGATE(15,6,ROW(MAESTRO!$B$3:$B$1000)/((MAESTRO!$B$3:$B$1000="ASMARTALC")*(UPPER(MAESTRO!$L$3:$L$1000)="CONFIRMADO")),ROWS($A$3:A188))),"")</f>
        <v/>
      </c>
      <c r="L188" s="13" t="str">
        <f ca="1">IFERROR(INDEX(MAESTRO!L:L,_xludf.AGGREGATE(15,6,ROW(MAESTRO!$B$3:$B$1000)/((MAESTRO!$B$3:$B$1000="ASMARTALC")*(UPPER(MAESTRO!$L$3:$L$1000)="CONFIRMADO")),ROWS($A$3:A188))),"")</f>
        <v/>
      </c>
      <c r="M188" s="13" t="str">
        <f ca="1">IFERROR(INDEX(MAESTRO!M:M,_xludf.AGGREGATE(15,6,ROW(MAESTRO!$B$3:$B$1000)/((MAESTRO!$B$3:$B$1000="ASMARTALC")*(UPPER(MAESTRO!$L$3:$L$1000)="CONFIRMADO")),ROWS($A$3:A188))),"")</f>
        <v/>
      </c>
      <c r="N188" s="13" t="str">
        <f ca="1">IFERROR(INDEX(MAESTRO!N:N,_xludf.AGGREGATE(15,6,ROW(MAESTRO!$B$3:$B$1000)/((MAESTRO!$B$3:$B$1000="ASMARTALC")*(UPPER(MAESTRO!$L$3:$L$1000)="CONFIRMADO")),ROWS($A$3:A188))),"")</f>
        <v/>
      </c>
      <c r="O188" s="13" t="str">
        <f ca="1">IFERROR(INDEX(MAESTRO!O:O,_xludf.AGGREGATE(15,6,ROW(MAESTRO!$B$3:$B$1000)/((MAESTRO!$B$3:$B$1000="ASMARTALC")*(UPPER(MAESTRO!$L$3:$L$1000)="CONFIRMADO")),ROWS($A$3:A188))),"")</f>
        <v/>
      </c>
      <c r="P188" s="13" t="str">
        <f ca="1">IFERROR(INDEX(MAESTRO!P:P,_xludf.AGGREGATE(15,6,ROW(MAESTRO!$B$3:$B$1000)/((MAESTRO!$B$3:$B$1000="ASMARTALC")*(UPPER(MAESTRO!$L$3:$L$1000)="CONFIRMADO")),ROWS($A$3:A188))),"")</f>
        <v/>
      </c>
      <c r="Q188" s="13" t="str">
        <f ca="1">IFERROR(INDEX(MAESTRO!Q:Q,_xludf.AGGREGATE(15,6,ROW(MAESTRO!$B$3:$B$1000)/((MAESTRO!$B$3:$B$1000="ASMARTALC")*(UPPER(MAESTRO!$L$3:$L$1000)="CONFIRMADO")),ROWS($A$3:A188))),"")</f>
        <v/>
      </c>
      <c r="R188" s="13" t="str">
        <f ca="1">IFERROR(INDEX(MAESTRO!R:R,_xludf.AGGREGATE(15,6,ROW(MAESTRO!$B$3:$B$1000)/((MAESTRO!$B$3:$B$1000="ASMARTALC")*(UPPER(MAESTRO!$L$3:$L$1000)="CONFIRMADO")),ROWS($A$3:A188))),"")</f>
        <v/>
      </c>
      <c r="S188" s="13" t="str">
        <f ca="1">IFERROR(INDEX(MAESTRO!S:S,_xludf.AGGREGATE(15,6,ROW(MAESTRO!$B$3:$B$1000)/((MAESTRO!$B$3:$B$1000="ASMARTALC")*(UPPER(MAESTRO!$L$3:$L$1000)="CONFIRMADO")),ROWS($A$3:A188))),"")</f>
        <v/>
      </c>
      <c r="T188" s="13" t="str">
        <f ca="1">IFERROR(INDEX(MAESTRO!T:T,_xludf.AGGREGATE(15,6,ROW(MAESTRO!$B$3:$B$1000)/((MAESTRO!$B$3:$B$1000="ASMARTALC")*(UPPER(MAESTRO!$L$3:$L$1000)="CONFIRMADO")),ROWS($A$3:A188))),"")</f>
        <v/>
      </c>
      <c r="U188" s="13" t="str">
        <f ca="1">IFERROR(INDEX(MAESTRO!U:U,_xludf.AGGREGATE(15,6,ROW(MAESTRO!$B$3:$B$1000)/((MAESTRO!$B$3:$B$1000="ASMARTALC")*(UPPER(MAESTRO!$L$3:$L$1000)="CONFIRMADO")),ROWS($A$3:A188))),"")</f>
        <v/>
      </c>
      <c r="V188" s="13" t="str">
        <f ca="1">IFERROR(INDEX(MAESTRO!V:V,_xludf.AGGREGATE(15,6,ROW(MAESTRO!$B$3:$B$1000)/((MAESTRO!$B$3:$B$1000="ASMARTALC")*(UPPER(MAESTRO!$L$3:$L$1000)="CONFIRMADO")),ROWS($A$3:A188))),"")</f>
        <v/>
      </c>
      <c r="W188" s="13" t="str">
        <f ca="1">IFERROR(INDEX(MAESTRO!W:W,_xludf.AGGREGATE(15,6,ROW(MAESTRO!$B$3:$B$1000)/((MAESTRO!$B$3:$B$1000="ASMARTALC")*(UPPER(MAESTRO!$L$3:$L$1000)="CONFIRMADO")),ROWS($A$3:A188))),"")</f>
        <v/>
      </c>
      <c r="X188" s="13" t="str">
        <f ca="1">IFERROR(INDEX(MAESTRO!X:X,_xludf.AGGREGATE(15,6,ROW(MAESTRO!$B$3:$B$1000)/((MAESTRO!$B$3:$B$1000="ASMARTALC")*(UPPER(MAESTRO!$L$3:$L$1000)="CONFIRMADO")),ROWS($A$3:A188))),"")</f>
        <v/>
      </c>
    </row>
    <row r="189" spans="1:24" ht="22.05" customHeight="1">
      <c r="A189" s="10" t="str">
        <f ca="1">IFERROR(INDEX(MAESTRO!A:A,_xludf.AGGREGATE(15,6,ROW(MAESTRO!$B$3:$B$1000)/((MAESTRO!$B$3:$B$1000="ASMARTALC")*(UPPER(MAESTRO!$L$3:$L$1000)="CONFIRMADO")),ROWS($A$3:A189))),"")</f>
        <v/>
      </c>
      <c r="B189" s="10" t="str">
        <f ca="1">IFERROR(INDEX(MAESTRO!B:B,_xludf.AGGREGATE(15,6,ROW(MAESTRO!$B$3:$B$1000)/((MAESTRO!$B$3:$B$1000="ASMARTALC")*(UPPER(MAESTRO!$L$3:$L$1000)="CONFIRMADO")),ROWS($A$3:A189))),"")</f>
        <v/>
      </c>
      <c r="C189" s="10" t="str">
        <f ca="1">IFERROR(INDEX(MAESTRO!C:C,_xludf.AGGREGATE(15,6,ROW(MAESTRO!$B$3:$B$1000)/((MAESTRO!$B$3:$B$1000="ASMARTALC")*(UPPER(MAESTRO!$L$3:$L$1000)="CONFIRMADO")),ROWS($A$3:A189))),"")</f>
        <v/>
      </c>
      <c r="D189" s="10" t="str">
        <f ca="1">IFERROR(INDEX(MAESTRO!D:D,_xludf.AGGREGATE(15,6,ROW(MAESTRO!$B$3:$B$1000)/((MAESTRO!$B$3:$B$1000="ASMARTALC")*(UPPER(MAESTRO!$L$3:$L$1000)="CONFIRMADO")),ROWS($A$3:A189))),"")</f>
        <v/>
      </c>
      <c r="E189" s="10" t="str">
        <f ca="1">IFERROR(INDEX(MAESTRO!E:E,_xludf.AGGREGATE(15,6,ROW(MAESTRO!$B$3:$B$1000)/((MAESTRO!$B$3:$B$1000="ASMARTALC")*(UPPER(MAESTRO!$L$3:$L$1000)="CONFIRMADO")),ROWS($A$3:A189))),"")</f>
        <v/>
      </c>
      <c r="F189" s="10" t="str">
        <f ca="1">IFERROR(INDEX(MAESTRO!F:F,_xludf.AGGREGATE(15,6,ROW(MAESTRO!$B$3:$B$1000)/((MAESTRO!$B$3:$B$1000="ASMARTALC")*(UPPER(MAESTRO!$L$3:$L$1000)="CONFIRMADO")),ROWS($A$3:A189))),"")</f>
        <v/>
      </c>
      <c r="G189" s="10" t="str">
        <f ca="1">IFERROR(INDEX(MAESTRO!G:G,_xludf.AGGREGATE(15,6,ROW(MAESTRO!$B$3:$B$1000)/((MAESTRO!$B$3:$B$1000="ASMARTALC")*(UPPER(MAESTRO!$L$3:$L$1000)="CONFIRMADO")),ROWS($A$3:A189))),"")</f>
        <v/>
      </c>
      <c r="H189" s="10" t="str">
        <f ca="1">IFERROR(INDEX(MAESTRO!H:H,_xludf.AGGREGATE(15,6,ROW(MAESTRO!$B$3:$B$1000)/((MAESTRO!$B$3:$B$1000="ASMARTALC")*(UPPER(MAESTRO!$L$3:$L$1000)="CONFIRMADO")),ROWS($A$3:A189))),"")</f>
        <v/>
      </c>
      <c r="I189" s="10" t="str">
        <f ca="1">IFERROR(INDEX(MAESTRO!I:I,_xludf.AGGREGATE(15,6,ROW(MAESTRO!$B$3:$B$1000)/((MAESTRO!$B$3:$B$1000="ASMARTALC")*(UPPER(MAESTRO!$L$3:$L$1000)="CONFIRMADO")),ROWS($A$3:A189))),"")</f>
        <v/>
      </c>
      <c r="J189" s="10" t="str">
        <f ca="1">IFERROR(INDEX(MAESTRO!J:J,_xludf.AGGREGATE(15,6,ROW(MAESTRO!$B$3:$B$1000)/((MAESTRO!$B$3:$B$1000="ASMARTALC")*(UPPER(MAESTRO!$L$3:$L$1000)="CONFIRMADO")),ROWS($A$3:A189))),"")</f>
        <v/>
      </c>
      <c r="K189" s="10" t="str">
        <f ca="1">IFERROR(INDEX(MAESTRO!K:K,_xludf.AGGREGATE(15,6,ROW(MAESTRO!$B$3:$B$1000)/((MAESTRO!$B$3:$B$1000="ASMARTALC")*(UPPER(MAESTRO!$L$3:$L$1000)="CONFIRMADO")),ROWS($A$3:A189))),"")</f>
        <v/>
      </c>
      <c r="L189" s="10" t="str">
        <f ca="1">IFERROR(INDEX(MAESTRO!L:L,_xludf.AGGREGATE(15,6,ROW(MAESTRO!$B$3:$B$1000)/((MAESTRO!$B$3:$B$1000="ASMARTALC")*(UPPER(MAESTRO!$L$3:$L$1000)="CONFIRMADO")),ROWS($A$3:A189))),"")</f>
        <v/>
      </c>
      <c r="M189" s="10" t="str">
        <f ca="1">IFERROR(INDEX(MAESTRO!M:M,_xludf.AGGREGATE(15,6,ROW(MAESTRO!$B$3:$B$1000)/((MAESTRO!$B$3:$B$1000="ASMARTALC")*(UPPER(MAESTRO!$L$3:$L$1000)="CONFIRMADO")),ROWS($A$3:A189))),"")</f>
        <v/>
      </c>
      <c r="N189" s="10" t="str">
        <f ca="1">IFERROR(INDEX(MAESTRO!N:N,_xludf.AGGREGATE(15,6,ROW(MAESTRO!$B$3:$B$1000)/((MAESTRO!$B$3:$B$1000="ASMARTALC")*(UPPER(MAESTRO!$L$3:$L$1000)="CONFIRMADO")),ROWS($A$3:A189))),"")</f>
        <v/>
      </c>
      <c r="O189" s="10" t="str">
        <f ca="1">IFERROR(INDEX(MAESTRO!O:O,_xludf.AGGREGATE(15,6,ROW(MAESTRO!$B$3:$B$1000)/((MAESTRO!$B$3:$B$1000="ASMARTALC")*(UPPER(MAESTRO!$L$3:$L$1000)="CONFIRMADO")),ROWS($A$3:A189))),"")</f>
        <v/>
      </c>
      <c r="P189" s="10" t="str">
        <f ca="1">IFERROR(INDEX(MAESTRO!P:P,_xludf.AGGREGATE(15,6,ROW(MAESTRO!$B$3:$B$1000)/((MAESTRO!$B$3:$B$1000="ASMARTALC")*(UPPER(MAESTRO!$L$3:$L$1000)="CONFIRMADO")),ROWS($A$3:A189))),"")</f>
        <v/>
      </c>
      <c r="Q189" s="10" t="str">
        <f ca="1">IFERROR(INDEX(MAESTRO!Q:Q,_xludf.AGGREGATE(15,6,ROW(MAESTRO!$B$3:$B$1000)/((MAESTRO!$B$3:$B$1000="ASMARTALC")*(UPPER(MAESTRO!$L$3:$L$1000)="CONFIRMADO")),ROWS($A$3:A189))),"")</f>
        <v/>
      </c>
      <c r="R189" s="10" t="str">
        <f ca="1">IFERROR(INDEX(MAESTRO!R:R,_xludf.AGGREGATE(15,6,ROW(MAESTRO!$B$3:$B$1000)/((MAESTRO!$B$3:$B$1000="ASMARTALC")*(UPPER(MAESTRO!$L$3:$L$1000)="CONFIRMADO")),ROWS($A$3:A189))),"")</f>
        <v/>
      </c>
      <c r="S189" s="10" t="str">
        <f ca="1">IFERROR(INDEX(MAESTRO!S:S,_xludf.AGGREGATE(15,6,ROW(MAESTRO!$B$3:$B$1000)/((MAESTRO!$B$3:$B$1000="ASMARTALC")*(UPPER(MAESTRO!$L$3:$L$1000)="CONFIRMADO")),ROWS($A$3:A189))),"")</f>
        <v/>
      </c>
      <c r="T189" s="10" t="str">
        <f ca="1">IFERROR(INDEX(MAESTRO!T:T,_xludf.AGGREGATE(15,6,ROW(MAESTRO!$B$3:$B$1000)/((MAESTRO!$B$3:$B$1000="ASMARTALC")*(UPPER(MAESTRO!$L$3:$L$1000)="CONFIRMADO")),ROWS($A$3:A189))),"")</f>
        <v/>
      </c>
      <c r="U189" s="10" t="str">
        <f ca="1">IFERROR(INDEX(MAESTRO!U:U,_xludf.AGGREGATE(15,6,ROW(MAESTRO!$B$3:$B$1000)/((MAESTRO!$B$3:$B$1000="ASMARTALC")*(UPPER(MAESTRO!$L$3:$L$1000)="CONFIRMADO")),ROWS($A$3:A189))),"")</f>
        <v/>
      </c>
      <c r="V189" s="10" t="str">
        <f ca="1">IFERROR(INDEX(MAESTRO!V:V,_xludf.AGGREGATE(15,6,ROW(MAESTRO!$B$3:$B$1000)/((MAESTRO!$B$3:$B$1000="ASMARTALC")*(UPPER(MAESTRO!$L$3:$L$1000)="CONFIRMADO")),ROWS($A$3:A189))),"")</f>
        <v/>
      </c>
      <c r="W189" s="10" t="str">
        <f ca="1">IFERROR(INDEX(MAESTRO!W:W,_xludf.AGGREGATE(15,6,ROW(MAESTRO!$B$3:$B$1000)/((MAESTRO!$B$3:$B$1000="ASMARTALC")*(UPPER(MAESTRO!$L$3:$L$1000)="CONFIRMADO")),ROWS($A$3:A189))),"")</f>
        <v/>
      </c>
      <c r="X189" s="10" t="str">
        <f ca="1">IFERROR(INDEX(MAESTRO!X:X,_xludf.AGGREGATE(15,6,ROW(MAESTRO!$B$3:$B$1000)/((MAESTRO!$B$3:$B$1000="ASMARTALC")*(UPPER(MAESTRO!$L$3:$L$1000)="CONFIRMADO")),ROWS($A$3:A189))),"")</f>
        <v/>
      </c>
    </row>
    <row r="190" spans="1:24" ht="22.05" customHeight="1">
      <c r="A190" s="13" t="str">
        <f ca="1">IFERROR(INDEX(MAESTRO!A:A,_xludf.AGGREGATE(15,6,ROW(MAESTRO!$B$3:$B$1000)/((MAESTRO!$B$3:$B$1000="ASMARTALC")*(UPPER(MAESTRO!$L$3:$L$1000)="CONFIRMADO")),ROWS($A$3:A190))),"")</f>
        <v/>
      </c>
      <c r="B190" s="13" t="str">
        <f ca="1">IFERROR(INDEX(MAESTRO!B:B,_xludf.AGGREGATE(15,6,ROW(MAESTRO!$B$3:$B$1000)/((MAESTRO!$B$3:$B$1000="ASMARTALC")*(UPPER(MAESTRO!$L$3:$L$1000)="CONFIRMADO")),ROWS($A$3:A190))),"")</f>
        <v/>
      </c>
      <c r="C190" s="13" t="str">
        <f ca="1">IFERROR(INDEX(MAESTRO!C:C,_xludf.AGGREGATE(15,6,ROW(MAESTRO!$B$3:$B$1000)/((MAESTRO!$B$3:$B$1000="ASMARTALC")*(UPPER(MAESTRO!$L$3:$L$1000)="CONFIRMADO")),ROWS($A$3:A190))),"")</f>
        <v/>
      </c>
      <c r="D190" s="13" t="str">
        <f ca="1">IFERROR(INDEX(MAESTRO!D:D,_xludf.AGGREGATE(15,6,ROW(MAESTRO!$B$3:$B$1000)/((MAESTRO!$B$3:$B$1000="ASMARTALC")*(UPPER(MAESTRO!$L$3:$L$1000)="CONFIRMADO")),ROWS($A$3:A190))),"")</f>
        <v/>
      </c>
      <c r="E190" s="13" t="str">
        <f ca="1">IFERROR(INDEX(MAESTRO!E:E,_xludf.AGGREGATE(15,6,ROW(MAESTRO!$B$3:$B$1000)/((MAESTRO!$B$3:$B$1000="ASMARTALC")*(UPPER(MAESTRO!$L$3:$L$1000)="CONFIRMADO")),ROWS($A$3:A190))),"")</f>
        <v/>
      </c>
      <c r="F190" s="13" t="str">
        <f ca="1">IFERROR(INDEX(MAESTRO!F:F,_xludf.AGGREGATE(15,6,ROW(MAESTRO!$B$3:$B$1000)/((MAESTRO!$B$3:$B$1000="ASMARTALC")*(UPPER(MAESTRO!$L$3:$L$1000)="CONFIRMADO")),ROWS($A$3:A190))),"")</f>
        <v/>
      </c>
      <c r="G190" s="13" t="str">
        <f ca="1">IFERROR(INDEX(MAESTRO!G:G,_xludf.AGGREGATE(15,6,ROW(MAESTRO!$B$3:$B$1000)/((MAESTRO!$B$3:$B$1000="ASMARTALC")*(UPPER(MAESTRO!$L$3:$L$1000)="CONFIRMADO")),ROWS($A$3:A190))),"")</f>
        <v/>
      </c>
      <c r="H190" s="13" t="str">
        <f ca="1">IFERROR(INDEX(MAESTRO!H:H,_xludf.AGGREGATE(15,6,ROW(MAESTRO!$B$3:$B$1000)/((MAESTRO!$B$3:$B$1000="ASMARTALC")*(UPPER(MAESTRO!$L$3:$L$1000)="CONFIRMADO")),ROWS($A$3:A190))),"")</f>
        <v/>
      </c>
      <c r="I190" s="13" t="str">
        <f ca="1">IFERROR(INDEX(MAESTRO!I:I,_xludf.AGGREGATE(15,6,ROW(MAESTRO!$B$3:$B$1000)/((MAESTRO!$B$3:$B$1000="ASMARTALC")*(UPPER(MAESTRO!$L$3:$L$1000)="CONFIRMADO")),ROWS($A$3:A190))),"")</f>
        <v/>
      </c>
      <c r="J190" s="13" t="str">
        <f ca="1">IFERROR(INDEX(MAESTRO!J:J,_xludf.AGGREGATE(15,6,ROW(MAESTRO!$B$3:$B$1000)/((MAESTRO!$B$3:$B$1000="ASMARTALC")*(UPPER(MAESTRO!$L$3:$L$1000)="CONFIRMADO")),ROWS($A$3:A190))),"")</f>
        <v/>
      </c>
      <c r="K190" s="13" t="str">
        <f ca="1">IFERROR(INDEX(MAESTRO!K:K,_xludf.AGGREGATE(15,6,ROW(MAESTRO!$B$3:$B$1000)/((MAESTRO!$B$3:$B$1000="ASMARTALC")*(UPPER(MAESTRO!$L$3:$L$1000)="CONFIRMADO")),ROWS($A$3:A190))),"")</f>
        <v/>
      </c>
      <c r="L190" s="13" t="str">
        <f ca="1">IFERROR(INDEX(MAESTRO!L:L,_xludf.AGGREGATE(15,6,ROW(MAESTRO!$B$3:$B$1000)/((MAESTRO!$B$3:$B$1000="ASMARTALC")*(UPPER(MAESTRO!$L$3:$L$1000)="CONFIRMADO")),ROWS($A$3:A190))),"")</f>
        <v/>
      </c>
      <c r="M190" s="13" t="str">
        <f ca="1">IFERROR(INDEX(MAESTRO!M:M,_xludf.AGGREGATE(15,6,ROW(MAESTRO!$B$3:$B$1000)/((MAESTRO!$B$3:$B$1000="ASMARTALC")*(UPPER(MAESTRO!$L$3:$L$1000)="CONFIRMADO")),ROWS($A$3:A190))),"")</f>
        <v/>
      </c>
      <c r="N190" s="13" t="str">
        <f ca="1">IFERROR(INDEX(MAESTRO!N:N,_xludf.AGGREGATE(15,6,ROW(MAESTRO!$B$3:$B$1000)/((MAESTRO!$B$3:$B$1000="ASMARTALC")*(UPPER(MAESTRO!$L$3:$L$1000)="CONFIRMADO")),ROWS($A$3:A190))),"")</f>
        <v/>
      </c>
      <c r="O190" s="13" t="str">
        <f ca="1">IFERROR(INDEX(MAESTRO!O:O,_xludf.AGGREGATE(15,6,ROW(MAESTRO!$B$3:$B$1000)/((MAESTRO!$B$3:$B$1000="ASMARTALC")*(UPPER(MAESTRO!$L$3:$L$1000)="CONFIRMADO")),ROWS($A$3:A190))),"")</f>
        <v/>
      </c>
      <c r="P190" s="13" t="str">
        <f ca="1">IFERROR(INDEX(MAESTRO!P:P,_xludf.AGGREGATE(15,6,ROW(MAESTRO!$B$3:$B$1000)/((MAESTRO!$B$3:$B$1000="ASMARTALC")*(UPPER(MAESTRO!$L$3:$L$1000)="CONFIRMADO")),ROWS($A$3:A190))),"")</f>
        <v/>
      </c>
      <c r="Q190" s="13" t="str">
        <f ca="1">IFERROR(INDEX(MAESTRO!Q:Q,_xludf.AGGREGATE(15,6,ROW(MAESTRO!$B$3:$B$1000)/((MAESTRO!$B$3:$B$1000="ASMARTALC")*(UPPER(MAESTRO!$L$3:$L$1000)="CONFIRMADO")),ROWS($A$3:A190))),"")</f>
        <v/>
      </c>
      <c r="R190" s="13" t="str">
        <f ca="1">IFERROR(INDEX(MAESTRO!R:R,_xludf.AGGREGATE(15,6,ROW(MAESTRO!$B$3:$B$1000)/((MAESTRO!$B$3:$B$1000="ASMARTALC")*(UPPER(MAESTRO!$L$3:$L$1000)="CONFIRMADO")),ROWS($A$3:A190))),"")</f>
        <v/>
      </c>
      <c r="S190" s="13" t="str">
        <f ca="1">IFERROR(INDEX(MAESTRO!S:S,_xludf.AGGREGATE(15,6,ROW(MAESTRO!$B$3:$B$1000)/((MAESTRO!$B$3:$B$1000="ASMARTALC")*(UPPER(MAESTRO!$L$3:$L$1000)="CONFIRMADO")),ROWS($A$3:A190))),"")</f>
        <v/>
      </c>
      <c r="T190" s="13" t="str">
        <f ca="1">IFERROR(INDEX(MAESTRO!T:T,_xludf.AGGREGATE(15,6,ROW(MAESTRO!$B$3:$B$1000)/((MAESTRO!$B$3:$B$1000="ASMARTALC")*(UPPER(MAESTRO!$L$3:$L$1000)="CONFIRMADO")),ROWS($A$3:A190))),"")</f>
        <v/>
      </c>
      <c r="U190" s="13" t="str">
        <f ca="1">IFERROR(INDEX(MAESTRO!U:U,_xludf.AGGREGATE(15,6,ROW(MAESTRO!$B$3:$B$1000)/((MAESTRO!$B$3:$B$1000="ASMARTALC")*(UPPER(MAESTRO!$L$3:$L$1000)="CONFIRMADO")),ROWS($A$3:A190))),"")</f>
        <v/>
      </c>
      <c r="V190" s="13" t="str">
        <f ca="1">IFERROR(INDEX(MAESTRO!V:V,_xludf.AGGREGATE(15,6,ROW(MAESTRO!$B$3:$B$1000)/((MAESTRO!$B$3:$B$1000="ASMARTALC")*(UPPER(MAESTRO!$L$3:$L$1000)="CONFIRMADO")),ROWS($A$3:A190))),"")</f>
        <v/>
      </c>
      <c r="W190" s="13" t="str">
        <f ca="1">IFERROR(INDEX(MAESTRO!W:W,_xludf.AGGREGATE(15,6,ROW(MAESTRO!$B$3:$B$1000)/((MAESTRO!$B$3:$B$1000="ASMARTALC")*(UPPER(MAESTRO!$L$3:$L$1000)="CONFIRMADO")),ROWS($A$3:A190))),"")</f>
        <v/>
      </c>
      <c r="X190" s="13" t="str">
        <f ca="1">IFERROR(INDEX(MAESTRO!X:X,_xludf.AGGREGATE(15,6,ROW(MAESTRO!$B$3:$B$1000)/((MAESTRO!$B$3:$B$1000="ASMARTALC")*(UPPER(MAESTRO!$L$3:$L$1000)="CONFIRMADO")),ROWS($A$3:A190))),"")</f>
        <v/>
      </c>
    </row>
    <row r="191" spans="1:24" ht="22.05" customHeight="1">
      <c r="A191" s="10" t="str">
        <f ca="1">IFERROR(INDEX(MAESTRO!A:A,_xludf.AGGREGATE(15,6,ROW(MAESTRO!$B$3:$B$1000)/((MAESTRO!$B$3:$B$1000="ASMARTALC")*(UPPER(MAESTRO!$L$3:$L$1000)="CONFIRMADO")),ROWS($A$3:A191))),"")</f>
        <v/>
      </c>
      <c r="B191" s="10" t="str">
        <f ca="1">IFERROR(INDEX(MAESTRO!B:B,_xludf.AGGREGATE(15,6,ROW(MAESTRO!$B$3:$B$1000)/((MAESTRO!$B$3:$B$1000="ASMARTALC")*(UPPER(MAESTRO!$L$3:$L$1000)="CONFIRMADO")),ROWS($A$3:A191))),"")</f>
        <v/>
      </c>
      <c r="C191" s="10" t="str">
        <f ca="1">IFERROR(INDEX(MAESTRO!C:C,_xludf.AGGREGATE(15,6,ROW(MAESTRO!$B$3:$B$1000)/((MAESTRO!$B$3:$B$1000="ASMARTALC")*(UPPER(MAESTRO!$L$3:$L$1000)="CONFIRMADO")),ROWS($A$3:A191))),"")</f>
        <v/>
      </c>
      <c r="D191" s="10" t="str">
        <f ca="1">IFERROR(INDEX(MAESTRO!D:D,_xludf.AGGREGATE(15,6,ROW(MAESTRO!$B$3:$B$1000)/((MAESTRO!$B$3:$B$1000="ASMARTALC")*(UPPER(MAESTRO!$L$3:$L$1000)="CONFIRMADO")),ROWS($A$3:A191))),"")</f>
        <v/>
      </c>
      <c r="E191" s="10" t="str">
        <f ca="1">IFERROR(INDEX(MAESTRO!E:E,_xludf.AGGREGATE(15,6,ROW(MAESTRO!$B$3:$B$1000)/((MAESTRO!$B$3:$B$1000="ASMARTALC")*(UPPER(MAESTRO!$L$3:$L$1000)="CONFIRMADO")),ROWS($A$3:A191))),"")</f>
        <v/>
      </c>
      <c r="F191" s="10" t="str">
        <f ca="1">IFERROR(INDEX(MAESTRO!F:F,_xludf.AGGREGATE(15,6,ROW(MAESTRO!$B$3:$B$1000)/((MAESTRO!$B$3:$B$1000="ASMARTALC")*(UPPER(MAESTRO!$L$3:$L$1000)="CONFIRMADO")),ROWS($A$3:A191))),"")</f>
        <v/>
      </c>
      <c r="G191" s="10" t="str">
        <f ca="1">IFERROR(INDEX(MAESTRO!G:G,_xludf.AGGREGATE(15,6,ROW(MAESTRO!$B$3:$B$1000)/((MAESTRO!$B$3:$B$1000="ASMARTALC")*(UPPER(MAESTRO!$L$3:$L$1000)="CONFIRMADO")),ROWS($A$3:A191))),"")</f>
        <v/>
      </c>
      <c r="H191" s="10" t="str">
        <f ca="1">IFERROR(INDEX(MAESTRO!H:H,_xludf.AGGREGATE(15,6,ROW(MAESTRO!$B$3:$B$1000)/((MAESTRO!$B$3:$B$1000="ASMARTALC")*(UPPER(MAESTRO!$L$3:$L$1000)="CONFIRMADO")),ROWS($A$3:A191))),"")</f>
        <v/>
      </c>
      <c r="I191" s="10" t="str">
        <f ca="1">IFERROR(INDEX(MAESTRO!I:I,_xludf.AGGREGATE(15,6,ROW(MAESTRO!$B$3:$B$1000)/((MAESTRO!$B$3:$B$1000="ASMARTALC")*(UPPER(MAESTRO!$L$3:$L$1000)="CONFIRMADO")),ROWS($A$3:A191))),"")</f>
        <v/>
      </c>
      <c r="J191" s="10" t="str">
        <f ca="1">IFERROR(INDEX(MAESTRO!J:J,_xludf.AGGREGATE(15,6,ROW(MAESTRO!$B$3:$B$1000)/((MAESTRO!$B$3:$B$1000="ASMARTALC")*(UPPER(MAESTRO!$L$3:$L$1000)="CONFIRMADO")),ROWS($A$3:A191))),"")</f>
        <v/>
      </c>
      <c r="K191" s="10" t="str">
        <f ca="1">IFERROR(INDEX(MAESTRO!K:K,_xludf.AGGREGATE(15,6,ROW(MAESTRO!$B$3:$B$1000)/((MAESTRO!$B$3:$B$1000="ASMARTALC")*(UPPER(MAESTRO!$L$3:$L$1000)="CONFIRMADO")),ROWS($A$3:A191))),"")</f>
        <v/>
      </c>
      <c r="L191" s="10" t="str">
        <f ca="1">IFERROR(INDEX(MAESTRO!L:L,_xludf.AGGREGATE(15,6,ROW(MAESTRO!$B$3:$B$1000)/((MAESTRO!$B$3:$B$1000="ASMARTALC")*(UPPER(MAESTRO!$L$3:$L$1000)="CONFIRMADO")),ROWS($A$3:A191))),"")</f>
        <v/>
      </c>
      <c r="M191" s="10" t="str">
        <f ca="1">IFERROR(INDEX(MAESTRO!M:M,_xludf.AGGREGATE(15,6,ROW(MAESTRO!$B$3:$B$1000)/((MAESTRO!$B$3:$B$1000="ASMARTALC")*(UPPER(MAESTRO!$L$3:$L$1000)="CONFIRMADO")),ROWS($A$3:A191))),"")</f>
        <v/>
      </c>
      <c r="N191" s="10" t="str">
        <f ca="1">IFERROR(INDEX(MAESTRO!N:N,_xludf.AGGREGATE(15,6,ROW(MAESTRO!$B$3:$B$1000)/((MAESTRO!$B$3:$B$1000="ASMARTALC")*(UPPER(MAESTRO!$L$3:$L$1000)="CONFIRMADO")),ROWS($A$3:A191))),"")</f>
        <v/>
      </c>
      <c r="O191" s="10" t="str">
        <f ca="1">IFERROR(INDEX(MAESTRO!O:O,_xludf.AGGREGATE(15,6,ROW(MAESTRO!$B$3:$B$1000)/((MAESTRO!$B$3:$B$1000="ASMARTALC")*(UPPER(MAESTRO!$L$3:$L$1000)="CONFIRMADO")),ROWS($A$3:A191))),"")</f>
        <v/>
      </c>
      <c r="P191" s="10" t="str">
        <f ca="1">IFERROR(INDEX(MAESTRO!P:P,_xludf.AGGREGATE(15,6,ROW(MAESTRO!$B$3:$B$1000)/((MAESTRO!$B$3:$B$1000="ASMARTALC")*(UPPER(MAESTRO!$L$3:$L$1000)="CONFIRMADO")),ROWS($A$3:A191))),"")</f>
        <v/>
      </c>
      <c r="Q191" s="10" t="str">
        <f ca="1">IFERROR(INDEX(MAESTRO!Q:Q,_xludf.AGGREGATE(15,6,ROW(MAESTRO!$B$3:$B$1000)/((MAESTRO!$B$3:$B$1000="ASMARTALC")*(UPPER(MAESTRO!$L$3:$L$1000)="CONFIRMADO")),ROWS($A$3:A191))),"")</f>
        <v/>
      </c>
      <c r="R191" s="10" t="str">
        <f ca="1">IFERROR(INDEX(MAESTRO!R:R,_xludf.AGGREGATE(15,6,ROW(MAESTRO!$B$3:$B$1000)/((MAESTRO!$B$3:$B$1000="ASMARTALC")*(UPPER(MAESTRO!$L$3:$L$1000)="CONFIRMADO")),ROWS($A$3:A191))),"")</f>
        <v/>
      </c>
      <c r="S191" s="10" t="str">
        <f ca="1">IFERROR(INDEX(MAESTRO!S:S,_xludf.AGGREGATE(15,6,ROW(MAESTRO!$B$3:$B$1000)/((MAESTRO!$B$3:$B$1000="ASMARTALC")*(UPPER(MAESTRO!$L$3:$L$1000)="CONFIRMADO")),ROWS($A$3:A191))),"")</f>
        <v/>
      </c>
      <c r="T191" s="10" t="str">
        <f ca="1">IFERROR(INDEX(MAESTRO!T:T,_xludf.AGGREGATE(15,6,ROW(MAESTRO!$B$3:$B$1000)/((MAESTRO!$B$3:$B$1000="ASMARTALC")*(UPPER(MAESTRO!$L$3:$L$1000)="CONFIRMADO")),ROWS($A$3:A191))),"")</f>
        <v/>
      </c>
      <c r="U191" s="10" t="str">
        <f ca="1">IFERROR(INDEX(MAESTRO!U:U,_xludf.AGGREGATE(15,6,ROW(MAESTRO!$B$3:$B$1000)/((MAESTRO!$B$3:$B$1000="ASMARTALC")*(UPPER(MAESTRO!$L$3:$L$1000)="CONFIRMADO")),ROWS($A$3:A191))),"")</f>
        <v/>
      </c>
      <c r="V191" s="10" t="str">
        <f ca="1">IFERROR(INDEX(MAESTRO!V:V,_xludf.AGGREGATE(15,6,ROW(MAESTRO!$B$3:$B$1000)/((MAESTRO!$B$3:$B$1000="ASMARTALC")*(UPPER(MAESTRO!$L$3:$L$1000)="CONFIRMADO")),ROWS($A$3:A191))),"")</f>
        <v/>
      </c>
      <c r="W191" s="10" t="str">
        <f ca="1">IFERROR(INDEX(MAESTRO!W:W,_xludf.AGGREGATE(15,6,ROW(MAESTRO!$B$3:$B$1000)/((MAESTRO!$B$3:$B$1000="ASMARTALC")*(UPPER(MAESTRO!$L$3:$L$1000)="CONFIRMADO")),ROWS($A$3:A191))),"")</f>
        <v/>
      </c>
      <c r="X191" s="10" t="str">
        <f ca="1">IFERROR(INDEX(MAESTRO!X:X,_xludf.AGGREGATE(15,6,ROW(MAESTRO!$B$3:$B$1000)/((MAESTRO!$B$3:$B$1000="ASMARTALC")*(UPPER(MAESTRO!$L$3:$L$1000)="CONFIRMADO")),ROWS($A$3:A191))),"")</f>
        <v/>
      </c>
    </row>
    <row r="192" spans="1:24" ht="22.05" customHeight="1">
      <c r="A192" s="13" t="str">
        <f ca="1">IFERROR(INDEX(MAESTRO!A:A,_xludf.AGGREGATE(15,6,ROW(MAESTRO!$B$3:$B$1000)/((MAESTRO!$B$3:$B$1000="ASMARTALC")*(UPPER(MAESTRO!$L$3:$L$1000)="CONFIRMADO")),ROWS($A$3:A192))),"")</f>
        <v/>
      </c>
      <c r="B192" s="13" t="str">
        <f ca="1">IFERROR(INDEX(MAESTRO!B:B,_xludf.AGGREGATE(15,6,ROW(MAESTRO!$B$3:$B$1000)/((MAESTRO!$B$3:$B$1000="ASMARTALC")*(UPPER(MAESTRO!$L$3:$L$1000)="CONFIRMADO")),ROWS($A$3:A192))),"")</f>
        <v/>
      </c>
      <c r="C192" s="13" t="str">
        <f ca="1">IFERROR(INDEX(MAESTRO!C:C,_xludf.AGGREGATE(15,6,ROW(MAESTRO!$B$3:$B$1000)/((MAESTRO!$B$3:$B$1000="ASMARTALC")*(UPPER(MAESTRO!$L$3:$L$1000)="CONFIRMADO")),ROWS($A$3:A192))),"")</f>
        <v/>
      </c>
      <c r="D192" s="13" t="str">
        <f ca="1">IFERROR(INDEX(MAESTRO!D:D,_xludf.AGGREGATE(15,6,ROW(MAESTRO!$B$3:$B$1000)/((MAESTRO!$B$3:$B$1000="ASMARTALC")*(UPPER(MAESTRO!$L$3:$L$1000)="CONFIRMADO")),ROWS($A$3:A192))),"")</f>
        <v/>
      </c>
      <c r="E192" s="13" t="str">
        <f ca="1">IFERROR(INDEX(MAESTRO!E:E,_xludf.AGGREGATE(15,6,ROW(MAESTRO!$B$3:$B$1000)/((MAESTRO!$B$3:$B$1000="ASMARTALC")*(UPPER(MAESTRO!$L$3:$L$1000)="CONFIRMADO")),ROWS($A$3:A192))),"")</f>
        <v/>
      </c>
      <c r="F192" s="13" t="str">
        <f ca="1">IFERROR(INDEX(MAESTRO!F:F,_xludf.AGGREGATE(15,6,ROW(MAESTRO!$B$3:$B$1000)/((MAESTRO!$B$3:$B$1000="ASMARTALC")*(UPPER(MAESTRO!$L$3:$L$1000)="CONFIRMADO")),ROWS($A$3:A192))),"")</f>
        <v/>
      </c>
      <c r="G192" s="13" t="str">
        <f ca="1">IFERROR(INDEX(MAESTRO!G:G,_xludf.AGGREGATE(15,6,ROW(MAESTRO!$B$3:$B$1000)/((MAESTRO!$B$3:$B$1000="ASMARTALC")*(UPPER(MAESTRO!$L$3:$L$1000)="CONFIRMADO")),ROWS($A$3:A192))),"")</f>
        <v/>
      </c>
      <c r="H192" s="13" t="str">
        <f ca="1">IFERROR(INDEX(MAESTRO!H:H,_xludf.AGGREGATE(15,6,ROW(MAESTRO!$B$3:$B$1000)/((MAESTRO!$B$3:$B$1000="ASMARTALC")*(UPPER(MAESTRO!$L$3:$L$1000)="CONFIRMADO")),ROWS($A$3:A192))),"")</f>
        <v/>
      </c>
      <c r="I192" s="13" t="str">
        <f ca="1">IFERROR(INDEX(MAESTRO!I:I,_xludf.AGGREGATE(15,6,ROW(MAESTRO!$B$3:$B$1000)/((MAESTRO!$B$3:$B$1000="ASMARTALC")*(UPPER(MAESTRO!$L$3:$L$1000)="CONFIRMADO")),ROWS($A$3:A192))),"")</f>
        <v/>
      </c>
      <c r="J192" s="13" t="str">
        <f ca="1">IFERROR(INDEX(MAESTRO!J:J,_xludf.AGGREGATE(15,6,ROW(MAESTRO!$B$3:$B$1000)/((MAESTRO!$B$3:$B$1000="ASMARTALC")*(UPPER(MAESTRO!$L$3:$L$1000)="CONFIRMADO")),ROWS($A$3:A192))),"")</f>
        <v/>
      </c>
      <c r="K192" s="13" t="str">
        <f ca="1">IFERROR(INDEX(MAESTRO!K:K,_xludf.AGGREGATE(15,6,ROW(MAESTRO!$B$3:$B$1000)/((MAESTRO!$B$3:$B$1000="ASMARTALC")*(UPPER(MAESTRO!$L$3:$L$1000)="CONFIRMADO")),ROWS($A$3:A192))),"")</f>
        <v/>
      </c>
      <c r="L192" s="13" t="str">
        <f ca="1">IFERROR(INDEX(MAESTRO!L:L,_xludf.AGGREGATE(15,6,ROW(MAESTRO!$B$3:$B$1000)/((MAESTRO!$B$3:$B$1000="ASMARTALC")*(UPPER(MAESTRO!$L$3:$L$1000)="CONFIRMADO")),ROWS($A$3:A192))),"")</f>
        <v/>
      </c>
      <c r="M192" s="13" t="str">
        <f ca="1">IFERROR(INDEX(MAESTRO!M:M,_xludf.AGGREGATE(15,6,ROW(MAESTRO!$B$3:$B$1000)/((MAESTRO!$B$3:$B$1000="ASMARTALC")*(UPPER(MAESTRO!$L$3:$L$1000)="CONFIRMADO")),ROWS($A$3:A192))),"")</f>
        <v/>
      </c>
      <c r="N192" s="13" t="str">
        <f ca="1">IFERROR(INDEX(MAESTRO!N:N,_xludf.AGGREGATE(15,6,ROW(MAESTRO!$B$3:$B$1000)/((MAESTRO!$B$3:$B$1000="ASMARTALC")*(UPPER(MAESTRO!$L$3:$L$1000)="CONFIRMADO")),ROWS($A$3:A192))),"")</f>
        <v/>
      </c>
      <c r="O192" s="13" t="str">
        <f ca="1">IFERROR(INDEX(MAESTRO!O:O,_xludf.AGGREGATE(15,6,ROW(MAESTRO!$B$3:$B$1000)/((MAESTRO!$B$3:$B$1000="ASMARTALC")*(UPPER(MAESTRO!$L$3:$L$1000)="CONFIRMADO")),ROWS($A$3:A192))),"")</f>
        <v/>
      </c>
      <c r="P192" s="13" t="str">
        <f ca="1">IFERROR(INDEX(MAESTRO!P:P,_xludf.AGGREGATE(15,6,ROW(MAESTRO!$B$3:$B$1000)/((MAESTRO!$B$3:$B$1000="ASMARTALC")*(UPPER(MAESTRO!$L$3:$L$1000)="CONFIRMADO")),ROWS($A$3:A192))),"")</f>
        <v/>
      </c>
      <c r="Q192" s="13" t="str">
        <f ca="1">IFERROR(INDEX(MAESTRO!Q:Q,_xludf.AGGREGATE(15,6,ROW(MAESTRO!$B$3:$B$1000)/((MAESTRO!$B$3:$B$1000="ASMARTALC")*(UPPER(MAESTRO!$L$3:$L$1000)="CONFIRMADO")),ROWS($A$3:A192))),"")</f>
        <v/>
      </c>
      <c r="R192" s="13" t="str">
        <f ca="1">IFERROR(INDEX(MAESTRO!R:R,_xludf.AGGREGATE(15,6,ROW(MAESTRO!$B$3:$B$1000)/((MAESTRO!$B$3:$B$1000="ASMARTALC")*(UPPER(MAESTRO!$L$3:$L$1000)="CONFIRMADO")),ROWS($A$3:A192))),"")</f>
        <v/>
      </c>
      <c r="S192" s="13" t="str">
        <f ca="1">IFERROR(INDEX(MAESTRO!S:S,_xludf.AGGREGATE(15,6,ROW(MAESTRO!$B$3:$B$1000)/((MAESTRO!$B$3:$B$1000="ASMARTALC")*(UPPER(MAESTRO!$L$3:$L$1000)="CONFIRMADO")),ROWS($A$3:A192))),"")</f>
        <v/>
      </c>
      <c r="T192" s="13" t="str">
        <f ca="1">IFERROR(INDEX(MAESTRO!T:T,_xludf.AGGREGATE(15,6,ROW(MAESTRO!$B$3:$B$1000)/((MAESTRO!$B$3:$B$1000="ASMARTALC")*(UPPER(MAESTRO!$L$3:$L$1000)="CONFIRMADO")),ROWS($A$3:A192))),"")</f>
        <v/>
      </c>
      <c r="U192" s="13" t="str">
        <f ca="1">IFERROR(INDEX(MAESTRO!U:U,_xludf.AGGREGATE(15,6,ROW(MAESTRO!$B$3:$B$1000)/((MAESTRO!$B$3:$B$1000="ASMARTALC")*(UPPER(MAESTRO!$L$3:$L$1000)="CONFIRMADO")),ROWS($A$3:A192))),"")</f>
        <v/>
      </c>
      <c r="V192" s="13" t="str">
        <f ca="1">IFERROR(INDEX(MAESTRO!V:V,_xludf.AGGREGATE(15,6,ROW(MAESTRO!$B$3:$B$1000)/((MAESTRO!$B$3:$B$1000="ASMARTALC")*(UPPER(MAESTRO!$L$3:$L$1000)="CONFIRMADO")),ROWS($A$3:A192))),"")</f>
        <v/>
      </c>
      <c r="W192" s="13" t="str">
        <f ca="1">IFERROR(INDEX(MAESTRO!W:W,_xludf.AGGREGATE(15,6,ROW(MAESTRO!$B$3:$B$1000)/((MAESTRO!$B$3:$B$1000="ASMARTALC")*(UPPER(MAESTRO!$L$3:$L$1000)="CONFIRMADO")),ROWS($A$3:A192))),"")</f>
        <v/>
      </c>
      <c r="X192" s="13" t="str">
        <f ca="1">IFERROR(INDEX(MAESTRO!X:X,_xludf.AGGREGATE(15,6,ROW(MAESTRO!$B$3:$B$1000)/((MAESTRO!$B$3:$B$1000="ASMARTALC")*(UPPER(MAESTRO!$L$3:$L$1000)="CONFIRMADO")),ROWS($A$3:A192))),"")</f>
        <v/>
      </c>
    </row>
    <row r="193" spans="1:24" ht="22.05" customHeight="1">
      <c r="A193" s="10" t="str">
        <f ca="1">IFERROR(INDEX(MAESTRO!A:A,_xludf.AGGREGATE(15,6,ROW(MAESTRO!$B$3:$B$1000)/((MAESTRO!$B$3:$B$1000="ASMARTALC")*(UPPER(MAESTRO!$L$3:$L$1000)="CONFIRMADO")),ROWS($A$3:A193))),"")</f>
        <v/>
      </c>
      <c r="B193" s="10" t="str">
        <f ca="1">IFERROR(INDEX(MAESTRO!B:B,_xludf.AGGREGATE(15,6,ROW(MAESTRO!$B$3:$B$1000)/((MAESTRO!$B$3:$B$1000="ASMARTALC")*(UPPER(MAESTRO!$L$3:$L$1000)="CONFIRMADO")),ROWS($A$3:A193))),"")</f>
        <v/>
      </c>
      <c r="C193" s="10" t="str">
        <f ca="1">IFERROR(INDEX(MAESTRO!C:C,_xludf.AGGREGATE(15,6,ROW(MAESTRO!$B$3:$B$1000)/((MAESTRO!$B$3:$B$1000="ASMARTALC")*(UPPER(MAESTRO!$L$3:$L$1000)="CONFIRMADO")),ROWS($A$3:A193))),"")</f>
        <v/>
      </c>
      <c r="D193" s="10" t="str">
        <f ca="1">IFERROR(INDEX(MAESTRO!D:D,_xludf.AGGREGATE(15,6,ROW(MAESTRO!$B$3:$B$1000)/((MAESTRO!$B$3:$B$1000="ASMARTALC")*(UPPER(MAESTRO!$L$3:$L$1000)="CONFIRMADO")),ROWS($A$3:A193))),"")</f>
        <v/>
      </c>
      <c r="E193" s="10" t="str">
        <f ca="1">IFERROR(INDEX(MAESTRO!E:E,_xludf.AGGREGATE(15,6,ROW(MAESTRO!$B$3:$B$1000)/((MAESTRO!$B$3:$B$1000="ASMARTALC")*(UPPER(MAESTRO!$L$3:$L$1000)="CONFIRMADO")),ROWS($A$3:A193))),"")</f>
        <v/>
      </c>
      <c r="F193" s="10" t="str">
        <f ca="1">IFERROR(INDEX(MAESTRO!F:F,_xludf.AGGREGATE(15,6,ROW(MAESTRO!$B$3:$B$1000)/((MAESTRO!$B$3:$B$1000="ASMARTALC")*(UPPER(MAESTRO!$L$3:$L$1000)="CONFIRMADO")),ROWS($A$3:A193))),"")</f>
        <v/>
      </c>
      <c r="G193" s="10" t="str">
        <f ca="1">IFERROR(INDEX(MAESTRO!G:G,_xludf.AGGREGATE(15,6,ROW(MAESTRO!$B$3:$B$1000)/((MAESTRO!$B$3:$B$1000="ASMARTALC")*(UPPER(MAESTRO!$L$3:$L$1000)="CONFIRMADO")),ROWS($A$3:A193))),"")</f>
        <v/>
      </c>
      <c r="H193" s="10" t="str">
        <f ca="1">IFERROR(INDEX(MAESTRO!H:H,_xludf.AGGREGATE(15,6,ROW(MAESTRO!$B$3:$B$1000)/((MAESTRO!$B$3:$B$1000="ASMARTALC")*(UPPER(MAESTRO!$L$3:$L$1000)="CONFIRMADO")),ROWS($A$3:A193))),"")</f>
        <v/>
      </c>
      <c r="I193" s="10" t="str">
        <f ca="1">IFERROR(INDEX(MAESTRO!I:I,_xludf.AGGREGATE(15,6,ROW(MAESTRO!$B$3:$B$1000)/((MAESTRO!$B$3:$B$1000="ASMARTALC")*(UPPER(MAESTRO!$L$3:$L$1000)="CONFIRMADO")),ROWS($A$3:A193))),"")</f>
        <v/>
      </c>
      <c r="J193" s="10" t="str">
        <f ca="1">IFERROR(INDEX(MAESTRO!J:J,_xludf.AGGREGATE(15,6,ROW(MAESTRO!$B$3:$B$1000)/((MAESTRO!$B$3:$B$1000="ASMARTALC")*(UPPER(MAESTRO!$L$3:$L$1000)="CONFIRMADO")),ROWS($A$3:A193))),"")</f>
        <v/>
      </c>
      <c r="K193" s="10" t="str">
        <f ca="1">IFERROR(INDEX(MAESTRO!K:K,_xludf.AGGREGATE(15,6,ROW(MAESTRO!$B$3:$B$1000)/((MAESTRO!$B$3:$B$1000="ASMARTALC")*(UPPER(MAESTRO!$L$3:$L$1000)="CONFIRMADO")),ROWS($A$3:A193))),"")</f>
        <v/>
      </c>
      <c r="L193" s="10" t="str">
        <f ca="1">IFERROR(INDEX(MAESTRO!L:L,_xludf.AGGREGATE(15,6,ROW(MAESTRO!$B$3:$B$1000)/((MAESTRO!$B$3:$B$1000="ASMARTALC")*(UPPER(MAESTRO!$L$3:$L$1000)="CONFIRMADO")),ROWS($A$3:A193))),"")</f>
        <v/>
      </c>
      <c r="M193" s="10" t="str">
        <f ca="1">IFERROR(INDEX(MAESTRO!M:M,_xludf.AGGREGATE(15,6,ROW(MAESTRO!$B$3:$B$1000)/((MAESTRO!$B$3:$B$1000="ASMARTALC")*(UPPER(MAESTRO!$L$3:$L$1000)="CONFIRMADO")),ROWS($A$3:A193))),"")</f>
        <v/>
      </c>
      <c r="N193" s="10" t="str">
        <f ca="1">IFERROR(INDEX(MAESTRO!N:N,_xludf.AGGREGATE(15,6,ROW(MAESTRO!$B$3:$B$1000)/((MAESTRO!$B$3:$B$1000="ASMARTALC")*(UPPER(MAESTRO!$L$3:$L$1000)="CONFIRMADO")),ROWS($A$3:A193))),"")</f>
        <v/>
      </c>
      <c r="O193" s="10" t="str">
        <f ca="1">IFERROR(INDEX(MAESTRO!O:O,_xludf.AGGREGATE(15,6,ROW(MAESTRO!$B$3:$B$1000)/((MAESTRO!$B$3:$B$1000="ASMARTALC")*(UPPER(MAESTRO!$L$3:$L$1000)="CONFIRMADO")),ROWS($A$3:A193))),"")</f>
        <v/>
      </c>
      <c r="P193" s="10" t="str">
        <f ca="1">IFERROR(INDEX(MAESTRO!P:P,_xludf.AGGREGATE(15,6,ROW(MAESTRO!$B$3:$B$1000)/((MAESTRO!$B$3:$B$1000="ASMARTALC")*(UPPER(MAESTRO!$L$3:$L$1000)="CONFIRMADO")),ROWS($A$3:A193))),"")</f>
        <v/>
      </c>
      <c r="Q193" s="10" t="str">
        <f ca="1">IFERROR(INDEX(MAESTRO!Q:Q,_xludf.AGGREGATE(15,6,ROW(MAESTRO!$B$3:$B$1000)/((MAESTRO!$B$3:$B$1000="ASMARTALC")*(UPPER(MAESTRO!$L$3:$L$1000)="CONFIRMADO")),ROWS($A$3:A193))),"")</f>
        <v/>
      </c>
      <c r="R193" s="10" t="str">
        <f ca="1">IFERROR(INDEX(MAESTRO!R:R,_xludf.AGGREGATE(15,6,ROW(MAESTRO!$B$3:$B$1000)/((MAESTRO!$B$3:$B$1000="ASMARTALC")*(UPPER(MAESTRO!$L$3:$L$1000)="CONFIRMADO")),ROWS($A$3:A193))),"")</f>
        <v/>
      </c>
      <c r="S193" s="10" t="str">
        <f ca="1">IFERROR(INDEX(MAESTRO!S:S,_xludf.AGGREGATE(15,6,ROW(MAESTRO!$B$3:$B$1000)/((MAESTRO!$B$3:$B$1000="ASMARTALC")*(UPPER(MAESTRO!$L$3:$L$1000)="CONFIRMADO")),ROWS($A$3:A193))),"")</f>
        <v/>
      </c>
      <c r="T193" s="10" t="str">
        <f ca="1">IFERROR(INDEX(MAESTRO!T:T,_xludf.AGGREGATE(15,6,ROW(MAESTRO!$B$3:$B$1000)/((MAESTRO!$B$3:$B$1000="ASMARTALC")*(UPPER(MAESTRO!$L$3:$L$1000)="CONFIRMADO")),ROWS($A$3:A193))),"")</f>
        <v/>
      </c>
      <c r="U193" s="10" t="str">
        <f ca="1">IFERROR(INDEX(MAESTRO!U:U,_xludf.AGGREGATE(15,6,ROW(MAESTRO!$B$3:$B$1000)/((MAESTRO!$B$3:$B$1000="ASMARTALC")*(UPPER(MAESTRO!$L$3:$L$1000)="CONFIRMADO")),ROWS($A$3:A193))),"")</f>
        <v/>
      </c>
      <c r="V193" s="10" t="str">
        <f ca="1">IFERROR(INDEX(MAESTRO!V:V,_xludf.AGGREGATE(15,6,ROW(MAESTRO!$B$3:$B$1000)/((MAESTRO!$B$3:$B$1000="ASMARTALC")*(UPPER(MAESTRO!$L$3:$L$1000)="CONFIRMADO")),ROWS($A$3:A193))),"")</f>
        <v/>
      </c>
      <c r="W193" s="10" t="str">
        <f ca="1">IFERROR(INDEX(MAESTRO!W:W,_xludf.AGGREGATE(15,6,ROW(MAESTRO!$B$3:$B$1000)/((MAESTRO!$B$3:$B$1000="ASMARTALC")*(UPPER(MAESTRO!$L$3:$L$1000)="CONFIRMADO")),ROWS($A$3:A193))),"")</f>
        <v/>
      </c>
      <c r="X193" s="10" t="str">
        <f ca="1">IFERROR(INDEX(MAESTRO!X:X,_xludf.AGGREGATE(15,6,ROW(MAESTRO!$B$3:$B$1000)/((MAESTRO!$B$3:$B$1000="ASMARTALC")*(UPPER(MAESTRO!$L$3:$L$1000)="CONFIRMADO")),ROWS($A$3:A193))),"")</f>
        <v/>
      </c>
    </row>
    <row r="194" spans="1:24" ht="22.05" customHeight="1">
      <c r="A194" s="13" t="str">
        <f ca="1">IFERROR(INDEX(MAESTRO!A:A,_xludf.AGGREGATE(15,6,ROW(MAESTRO!$B$3:$B$1000)/((MAESTRO!$B$3:$B$1000="ASMARTALC")*(UPPER(MAESTRO!$L$3:$L$1000)="CONFIRMADO")),ROWS($A$3:A194))),"")</f>
        <v/>
      </c>
      <c r="B194" s="13" t="str">
        <f ca="1">IFERROR(INDEX(MAESTRO!B:B,_xludf.AGGREGATE(15,6,ROW(MAESTRO!$B$3:$B$1000)/((MAESTRO!$B$3:$B$1000="ASMARTALC")*(UPPER(MAESTRO!$L$3:$L$1000)="CONFIRMADO")),ROWS($A$3:A194))),"")</f>
        <v/>
      </c>
      <c r="C194" s="13" t="str">
        <f ca="1">IFERROR(INDEX(MAESTRO!C:C,_xludf.AGGREGATE(15,6,ROW(MAESTRO!$B$3:$B$1000)/((MAESTRO!$B$3:$B$1000="ASMARTALC")*(UPPER(MAESTRO!$L$3:$L$1000)="CONFIRMADO")),ROWS($A$3:A194))),"")</f>
        <v/>
      </c>
      <c r="D194" s="13" t="str">
        <f ca="1">IFERROR(INDEX(MAESTRO!D:D,_xludf.AGGREGATE(15,6,ROW(MAESTRO!$B$3:$B$1000)/((MAESTRO!$B$3:$B$1000="ASMARTALC")*(UPPER(MAESTRO!$L$3:$L$1000)="CONFIRMADO")),ROWS($A$3:A194))),"")</f>
        <v/>
      </c>
      <c r="E194" s="13" t="str">
        <f ca="1">IFERROR(INDEX(MAESTRO!E:E,_xludf.AGGREGATE(15,6,ROW(MAESTRO!$B$3:$B$1000)/((MAESTRO!$B$3:$B$1000="ASMARTALC")*(UPPER(MAESTRO!$L$3:$L$1000)="CONFIRMADO")),ROWS($A$3:A194))),"")</f>
        <v/>
      </c>
      <c r="F194" s="13" t="str">
        <f ca="1">IFERROR(INDEX(MAESTRO!F:F,_xludf.AGGREGATE(15,6,ROW(MAESTRO!$B$3:$B$1000)/((MAESTRO!$B$3:$B$1000="ASMARTALC")*(UPPER(MAESTRO!$L$3:$L$1000)="CONFIRMADO")),ROWS($A$3:A194))),"")</f>
        <v/>
      </c>
      <c r="G194" s="13" t="str">
        <f ca="1">IFERROR(INDEX(MAESTRO!G:G,_xludf.AGGREGATE(15,6,ROW(MAESTRO!$B$3:$B$1000)/((MAESTRO!$B$3:$B$1000="ASMARTALC")*(UPPER(MAESTRO!$L$3:$L$1000)="CONFIRMADO")),ROWS($A$3:A194))),"")</f>
        <v/>
      </c>
      <c r="H194" s="13" t="str">
        <f ca="1">IFERROR(INDEX(MAESTRO!H:H,_xludf.AGGREGATE(15,6,ROW(MAESTRO!$B$3:$B$1000)/((MAESTRO!$B$3:$B$1000="ASMARTALC")*(UPPER(MAESTRO!$L$3:$L$1000)="CONFIRMADO")),ROWS($A$3:A194))),"")</f>
        <v/>
      </c>
      <c r="I194" s="13" t="str">
        <f ca="1">IFERROR(INDEX(MAESTRO!I:I,_xludf.AGGREGATE(15,6,ROW(MAESTRO!$B$3:$B$1000)/((MAESTRO!$B$3:$B$1000="ASMARTALC")*(UPPER(MAESTRO!$L$3:$L$1000)="CONFIRMADO")),ROWS($A$3:A194))),"")</f>
        <v/>
      </c>
      <c r="J194" s="13" t="str">
        <f ca="1">IFERROR(INDEX(MAESTRO!J:J,_xludf.AGGREGATE(15,6,ROW(MAESTRO!$B$3:$B$1000)/((MAESTRO!$B$3:$B$1000="ASMARTALC")*(UPPER(MAESTRO!$L$3:$L$1000)="CONFIRMADO")),ROWS($A$3:A194))),"")</f>
        <v/>
      </c>
      <c r="K194" s="13" t="str">
        <f ca="1">IFERROR(INDEX(MAESTRO!K:K,_xludf.AGGREGATE(15,6,ROW(MAESTRO!$B$3:$B$1000)/((MAESTRO!$B$3:$B$1000="ASMARTALC")*(UPPER(MAESTRO!$L$3:$L$1000)="CONFIRMADO")),ROWS($A$3:A194))),"")</f>
        <v/>
      </c>
      <c r="L194" s="13" t="str">
        <f ca="1">IFERROR(INDEX(MAESTRO!L:L,_xludf.AGGREGATE(15,6,ROW(MAESTRO!$B$3:$B$1000)/((MAESTRO!$B$3:$B$1000="ASMARTALC")*(UPPER(MAESTRO!$L$3:$L$1000)="CONFIRMADO")),ROWS($A$3:A194))),"")</f>
        <v/>
      </c>
      <c r="M194" s="13" t="str">
        <f ca="1">IFERROR(INDEX(MAESTRO!M:M,_xludf.AGGREGATE(15,6,ROW(MAESTRO!$B$3:$B$1000)/((MAESTRO!$B$3:$B$1000="ASMARTALC")*(UPPER(MAESTRO!$L$3:$L$1000)="CONFIRMADO")),ROWS($A$3:A194))),"")</f>
        <v/>
      </c>
      <c r="N194" s="13" t="str">
        <f ca="1">IFERROR(INDEX(MAESTRO!N:N,_xludf.AGGREGATE(15,6,ROW(MAESTRO!$B$3:$B$1000)/((MAESTRO!$B$3:$B$1000="ASMARTALC")*(UPPER(MAESTRO!$L$3:$L$1000)="CONFIRMADO")),ROWS($A$3:A194))),"")</f>
        <v/>
      </c>
      <c r="O194" s="13" t="str">
        <f ca="1">IFERROR(INDEX(MAESTRO!O:O,_xludf.AGGREGATE(15,6,ROW(MAESTRO!$B$3:$B$1000)/((MAESTRO!$B$3:$B$1000="ASMARTALC")*(UPPER(MAESTRO!$L$3:$L$1000)="CONFIRMADO")),ROWS($A$3:A194))),"")</f>
        <v/>
      </c>
      <c r="P194" s="13" t="str">
        <f ca="1">IFERROR(INDEX(MAESTRO!P:P,_xludf.AGGREGATE(15,6,ROW(MAESTRO!$B$3:$B$1000)/((MAESTRO!$B$3:$B$1000="ASMARTALC")*(UPPER(MAESTRO!$L$3:$L$1000)="CONFIRMADO")),ROWS($A$3:A194))),"")</f>
        <v/>
      </c>
      <c r="Q194" s="13" t="str">
        <f ca="1">IFERROR(INDEX(MAESTRO!Q:Q,_xludf.AGGREGATE(15,6,ROW(MAESTRO!$B$3:$B$1000)/((MAESTRO!$B$3:$B$1000="ASMARTALC")*(UPPER(MAESTRO!$L$3:$L$1000)="CONFIRMADO")),ROWS($A$3:A194))),"")</f>
        <v/>
      </c>
      <c r="R194" s="13" t="str">
        <f ca="1">IFERROR(INDEX(MAESTRO!R:R,_xludf.AGGREGATE(15,6,ROW(MAESTRO!$B$3:$B$1000)/((MAESTRO!$B$3:$B$1000="ASMARTALC")*(UPPER(MAESTRO!$L$3:$L$1000)="CONFIRMADO")),ROWS($A$3:A194))),"")</f>
        <v/>
      </c>
      <c r="S194" s="13" t="str">
        <f ca="1">IFERROR(INDEX(MAESTRO!S:S,_xludf.AGGREGATE(15,6,ROW(MAESTRO!$B$3:$B$1000)/((MAESTRO!$B$3:$B$1000="ASMARTALC")*(UPPER(MAESTRO!$L$3:$L$1000)="CONFIRMADO")),ROWS($A$3:A194))),"")</f>
        <v/>
      </c>
      <c r="T194" s="13" t="str">
        <f ca="1">IFERROR(INDEX(MAESTRO!T:T,_xludf.AGGREGATE(15,6,ROW(MAESTRO!$B$3:$B$1000)/((MAESTRO!$B$3:$B$1000="ASMARTALC")*(UPPER(MAESTRO!$L$3:$L$1000)="CONFIRMADO")),ROWS($A$3:A194))),"")</f>
        <v/>
      </c>
      <c r="U194" s="13" t="str">
        <f ca="1">IFERROR(INDEX(MAESTRO!U:U,_xludf.AGGREGATE(15,6,ROW(MAESTRO!$B$3:$B$1000)/((MAESTRO!$B$3:$B$1000="ASMARTALC")*(UPPER(MAESTRO!$L$3:$L$1000)="CONFIRMADO")),ROWS($A$3:A194))),"")</f>
        <v/>
      </c>
      <c r="V194" s="13" t="str">
        <f ca="1">IFERROR(INDEX(MAESTRO!V:V,_xludf.AGGREGATE(15,6,ROW(MAESTRO!$B$3:$B$1000)/((MAESTRO!$B$3:$B$1000="ASMARTALC")*(UPPER(MAESTRO!$L$3:$L$1000)="CONFIRMADO")),ROWS($A$3:A194))),"")</f>
        <v/>
      </c>
      <c r="W194" s="13" t="str">
        <f ca="1">IFERROR(INDEX(MAESTRO!W:W,_xludf.AGGREGATE(15,6,ROW(MAESTRO!$B$3:$B$1000)/((MAESTRO!$B$3:$B$1000="ASMARTALC")*(UPPER(MAESTRO!$L$3:$L$1000)="CONFIRMADO")),ROWS($A$3:A194))),"")</f>
        <v/>
      </c>
      <c r="X194" s="13" t="str">
        <f ca="1">IFERROR(INDEX(MAESTRO!X:X,_xludf.AGGREGATE(15,6,ROW(MAESTRO!$B$3:$B$1000)/((MAESTRO!$B$3:$B$1000="ASMARTALC")*(UPPER(MAESTRO!$L$3:$L$1000)="CONFIRMADO")),ROWS($A$3:A194))),"")</f>
        <v/>
      </c>
    </row>
    <row r="195" spans="1:24" ht="22.05" customHeight="1">
      <c r="A195" s="10" t="str">
        <f ca="1">IFERROR(INDEX(MAESTRO!A:A,_xludf.AGGREGATE(15,6,ROW(MAESTRO!$B$3:$B$1000)/((MAESTRO!$B$3:$B$1000="ASMARTALC")*(UPPER(MAESTRO!$L$3:$L$1000)="CONFIRMADO")),ROWS($A$3:A195))),"")</f>
        <v/>
      </c>
      <c r="B195" s="10" t="str">
        <f ca="1">IFERROR(INDEX(MAESTRO!B:B,_xludf.AGGREGATE(15,6,ROW(MAESTRO!$B$3:$B$1000)/((MAESTRO!$B$3:$B$1000="ASMARTALC")*(UPPER(MAESTRO!$L$3:$L$1000)="CONFIRMADO")),ROWS($A$3:A195))),"")</f>
        <v/>
      </c>
      <c r="C195" s="10" t="str">
        <f ca="1">IFERROR(INDEX(MAESTRO!C:C,_xludf.AGGREGATE(15,6,ROW(MAESTRO!$B$3:$B$1000)/((MAESTRO!$B$3:$B$1000="ASMARTALC")*(UPPER(MAESTRO!$L$3:$L$1000)="CONFIRMADO")),ROWS($A$3:A195))),"")</f>
        <v/>
      </c>
      <c r="D195" s="10" t="str">
        <f ca="1">IFERROR(INDEX(MAESTRO!D:D,_xludf.AGGREGATE(15,6,ROW(MAESTRO!$B$3:$B$1000)/((MAESTRO!$B$3:$B$1000="ASMARTALC")*(UPPER(MAESTRO!$L$3:$L$1000)="CONFIRMADO")),ROWS($A$3:A195))),"")</f>
        <v/>
      </c>
      <c r="E195" s="10" t="str">
        <f ca="1">IFERROR(INDEX(MAESTRO!E:E,_xludf.AGGREGATE(15,6,ROW(MAESTRO!$B$3:$B$1000)/((MAESTRO!$B$3:$B$1000="ASMARTALC")*(UPPER(MAESTRO!$L$3:$L$1000)="CONFIRMADO")),ROWS($A$3:A195))),"")</f>
        <v/>
      </c>
      <c r="F195" s="10" t="str">
        <f ca="1">IFERROR(INDEX(MAESTRO!F:F,_xludf.AGGREGATE(15,6,ROW(MAESTRO!$B$3:$B$1000)/((MAESTRO!$B$3:$B$1000="ASMARTALC")*(UPPER(MAESTRO!$L$3:$L$1000)="CONFIRMADO")),ROWS($A$3:A195))),"")</f>
        <v/>
      </c>
      <c r="G195" s="10" t="str">
        <f ca="1">IFERROR(INDEX(MAESTRO!G:G,_xludf.AGGREGATE(15,6,ROW(MAESTRO!$B$3:$B$1000)/((MAESTRO!$B$3:$B$1000="ASMARTALC")*(UPPER(MAESTRO!$L$3:$L$1000)="CONFIRMADO")),ROWS($A$3:A195))),"")</f>
        <v/>
      </c>
      <c r="H195" s="10" t="str">
        <f ca="1">IFERROR(INDEX(MAESTRO!H:H,_xludf.AGGREGATE(15,6,ROW(MAESTRO!$B$3:$B$1000)/((MAESTRO!$B$3:$B$1000="ASMARTALC")*(UPPER(MAESTRO!$L$3:$L$1000)="CONFIRMADO")),ROWS($A$3:A195))),"")</f>
        <v/>
      </c>
      <c r="I195" s="10" t="str">
        <f ca="1">IFERROR(INDEX(MAESTRO!I:I,_xludf.AGGREGATE(15,6,ROW(MAESTRO!$B$3:$B$1000)/((MAESTRO!$B$3:$B$1000="ASMARTALC")*(UPPER(MAESTRO!$L$3:$L$1000)="CONFIRMADO")),ROWS($A$3:A195))),"")</f>
        <v/>
      </c>
      <c r="J195" s="10" t="str">
        <f ca="1">IFERROR(INDEX(MAESTRO!J:J,_xludf.AGGREGATE(15,6,ROW(MAESTRO!$B$3:$B$1000)/((MAESTRO!$B$3:$B$1000="ASMARTALC")*(UPPER(MAESTRO!$L$3:$L$1000)="CONFIRMADO")),ROWS($A$3:A195))),"")</f>
        <v/>
      </c>
      <c r="K195" s="10" t="str">
        <f ca="1">IFERROR(INDEX(MAESTRO!K:K,_xludf.AGGREGATE(15,6,ROW(MAESTRO!$B$3:$B$1000)/((MAESTRO!$B$3:$B$1000="ASMARTALC")*(UPPER(MAESTRO!$L$3:$L$1000)="CONFIRMADO")),ROWS($A$3:A195))),"")</f>
        <v/>
      </c>
      <c r="L195" s="10" t="str">
        <f ca="1">IFERROR(INDEX(MAESTRO!L:L,_xludf.AGGREGATE(15,6,ROW(MAESTRO!$B$3:$B$1000)/((MAESTRO!$B$3:$B$1000="ASMARTALC")*(UPPER(MAESTRO!$L$3:$L$1000)="CONFIRMADO")),ROWS($A$3:A195))),"")</f>
        <v/>
      </c>
      <c r="M195" s="10" t="str">
        <f ca="1">IFERROR(INDEX(MAESTRO!M:M,_xludf.AGGREGATE(15,6,ROW(MAESTRO!$B$3:$B$1000)/((MAESTRO!$B$3:$B$1000="ASMARTALC")*(UPPER(MAESTRO!$L$3:$L$1000)="CONFIRMADO")),ROWS($A$3:A195))),"")</f>
        <v/>
      </c>
      <c r="N195" s="10" t="str">
        <f ca="1">IFERROR(INDEX(MAESTRO!N:N,_xludf.AGGREGATE(15,6,ROW(MAESTRO!$B$3:$B$1000)/((MAESTRO!$B$3:$B$1000="ASMARTALC")*(UPPER(MAESTRO!$L$3:$L$1000)="CONFIRMADO")),ROWS($A$3:A195))),"")</f>
        <v/>
      </c>
      <c r="O195" s="10" t="str">
        <f ca="1">IFERROR(INDEX(MAESTRO!O:O,_xludf.AGGREGATE(15,6,ROW(MAESTRO!$B$3:$B$1000)/((MAESTRO!$B$3:$B$1000="ASMARTALC")*(UPPER(MAESTRO!$L$3:$L$1000)="CONFIRMADO")),ROWS($A$3:A195))),"")</f>
        <v/>
      </c>
      <c r="P195" s="10" t="str">
        <f ca="1">IFERROR(INDEX(MAESTRO!P:P,_xludf.AGGREGATE(15,6,ROW(MAESTRO!$B$3:$B$1000)/((MAESTRO!$B$3:$B$1000="ASMARTALC")*(UPPER(MAESTRO!$L$3:$L$1000)="CONFIRMADO")),ROWS($A$3:A195))),"")</f>
        <v/>
      </c>
      <c r="Q195" s="10" t="str">
        <f ca="1">IFERROR(INDEX(MAESTRO!Q:Q,_xludf.AGGREGATE(15,6,ROW(MAESTRO!$B$3:$B$1000)/((MAESTRO!$B$3:$B$1000="ASMARTALC")*(UPPER(MAESTRO!$L$3:$L$1000)="CONFIRMADO")),ROWS($A$3:A195))),"")</f>
        <v/>
      </c>
      <c r="R195" s="10" t="str">
        <f ca="1">IFERROR(INDEX(MAESTRO!R:R,_xludf.AGGREGATE(15,6,ROW(MAESTRO!$B$3:$B$1000)/((MAESTRO!$B$3:$B$1000="ASMARTALC")*(UPPER(MAESTRO!$L$3:$L$1000)="CONFIRMADO")),ROWS($A$3:A195))),"")</f>
        <v/>
      </c>
      <c r="S195" s="10" t="str">
        <f ca="1">IFERROR(INDEX(MAESTRO!S:S,_xludf.AGGREGATE(15,6,ROW(MAESTRO!$B$3:$B$1000)/((MAESTRO!$B$3:$B$1000="ASMARTALC")*(UPPER(MAESTRO!$L$3:$L$1000)="CONFIRMADO")),ROWS($A$3:A195))),"")</f>
        <v/>
      </c>
      <c r="T195" s="10" t="str">
        <f ca="1">IFERROR(INDEX(MAESTRO!T:T,_xludf.AGGREGATE(15,6,ROW(MAESTRO!$B$3:$B$1000)/((MAESTRO!$B$3:$B$1000="ASMARTALC")*(UPPER(MAESTRO!$L$3:$L$1000)="CONFIRMADO")),ROWS($A$3:A195))),"")</f>
        <v/>
      </c>
      <c r="U195" s="10" t="str">
        <f ca="1">IFERROR(INDEX(MAESTRO!U:U,_xludf.AGGREGATE(15,6,ROW(MAESTRO!$B$3:$B$1000)/((MAESTRO!$B$3:$B$1000="ASMARTALC")*(UPPER(MAESTRO!$L$3:$L$1000)="CONFIRMADO")),ROWS($A$3:A195))),"")</f>
        <v/>
      </c>
      <c r="V195" s="10" t="str">
        <f ca="1">IFERROR(INDEX(MAESTRO!V:V,_xludf.AGGREGATE(15,6,ROW(MAESTRO!$B$3:$B$1000)/((MAESTRO!$B$3:$B$1000="ASMARTALC")*(UPPER(MAESTRO!$L$3:$L$1000)="CONFIRMADO")),ROWS($A$3:A195))),"")</f>
        <v/>
      </c>
      <c r="W195" s="10" t="str">
        <f ca="1">IFERROR(INDEX(MAESTRO!W:W,_xludf.AGGREGATE(15,6,ROW(MAESTRO!$B$3:$B$1000)/((MAESTRO!$B$3:$B$1000="ASMARTALC")*(UPPER(MAESTRO!$L$3:$L$1000)="CONFIRMADO")),ROWS($A$3:A195))),"")</f>
        <v/>
      </c>
      <c r="X195" s="10" t="str">
        <f ca="1">IFERROR(INDEX(MAESTRO!X:X,_xludf.AGGREGATE(15,6,ROW(MAESTRO!$B$3:$B$1000)/((MAESTRO!$B$3:$B$1000="ASMARTALC")*(UPPER(MAESTRO!$L$3:$L$1000)="CONFIRMADO")),ROWS($A$3:A195))),"")</f>
        <v/>
      </c>
    </row>
    <row r="196" spans="1:24" ht="22.05" customHeight="1">
      <c r="A196" s="13" t="str">
        <f ca="1">IFERROR(INDEX(MAESTRO!A:A,_xludf.AGGREGATE(15,6,ROW(MAESTRO!$B$3:$B$1000)/((MAESTRO!$B$3:$B$1000="ASMARTALC")*(UPPER(MAESTRO!$L$3:$L$1000)="CONFIRMADO")),ROWS($A$3:A196))),"")</f>
        <v/>
      </c>
      <c r="B196" s="13" t="str">
        <f ca="1">IFERROR(INDEX(MAESTRO!B:B,_xludf.AGGREGATE(15,6,ROW(MAESTRO!$B$3:$B$1000)/((MAESTRO!$B$3:$B$1000="ASMARTALC")*(UPPER(MAESTRO!$L$3:$L$1000)="CONFIRMADO")),ROWS($A$3:A196))),"")</f>
        <v/>
      </c>
      <c r="C196" s="13" t="str">
        <f ca="1">IFERROR(INDEX(MAESTRO!C:C,_xludf.AGGREGATE(15,6,ROW(MAESTRO!$B$3:$B$1000)/((MAESTRO!$B$3:$B$1000="ASMARTALC")*(UPPER(MAESTRO!$L$3:$L$1000)="CONFIRMADO")),ROWS($A$3:A196))),"")</f>
        <v/>
      </c>
      <c r="D196" s="13" t="str">
        <f ca="1">IFERROR(INDEX(MAESTRO!D:D,_xludf.AGGREGATE(15,6,ROW(MAESTRO!$B$3:$B$1000)/((MAESTRO!$B$3:$B$1000="ASMARTALC")*(UPPER(MAESTRO!$L$3:$L$1000)="CONFIRMADO")),ROWS($A$3:A196))),"")</f>
        <v/>
      </c>
      <c r="E196" s="13" t="str">
        <f ca="1">IFERROR(INDEX(MAESTRO!E:E,_xludf.AGGREGATE(15,6,ROW(MAESTRO!$B$3:$B$1000)/((MAESTRO!$B$3:$B$1000="ASMARTALC")*(UPPER(MAESTRO!$L$3:$L$1000)="CONFIRMADO")),ROWS($A$3:A196))),"")</f>
        <v/>
      </c>
      <c r="F196" s="13" t="str">
        <f ca="1">IFERROR(INDEX(MAESTRO!F:F,_xludf.AGGREGATE(15,6,ROW(MAESTRO!$B$3:$B$1000)/((MAESTRO!$B$3:$B$1000="ASMARTALC")*(UPPER(MAESTRO!$L$3:$L$1000)="CONFIRMADO")),ROWS($A$3:A196))),"")</f>
        <v/>
      </c>
      <c r="G196" s="13" t="str">
        <f ca="1">IFERROR(INDEX(MAESTRO!G:G,_xludf.AGGREGATE(15,6,ROW(MAESTRO!$B$3:$B$1000)/((MAESTRO!$B$3:$B$1000="ASMARTALC")*(UPPER(MAESTRO!$L$3:$L$1000)="CONFIRMADO")),ROWS($A$3:A196))),"")</f>
        <v/>
      </c>
      <c r="H196" s="13" t="str">
        <f ca="1">IFERROR(INDEX(MAESTRO!H:H,_xludf.AGGREGATE(15,6,ROW(MAESTRO!$B$3:$B$1000)/((MAESTRO!$B$3:$B$1000="ASMARTALC")*(UPPER(MAESTRO!$L$3:$L$1000)="CONFIRMADO")),ROWS($A$3:A196))),"")</f>
        <v/>
      </c>
      <c r="I196" s="13" t="str">
        <f ca="1">IFERROR(INDEX(MAESTRO!I:I,_xludf.AGGREGATE(15,6,ROW(MAESTRO!$B$3:$B$1000)/((MAESTRO!$B$3:$B$1000="ASMARTALC")*(UPPER(MAESTRO!$L$3:$L$1000)="CONFIRMADO")),ROWS($A$3:A196))),"")</f>
        <v/>
      </c>
      <c r="J196" s="13" t="str">
        <f ca="1">IFERROR(INDEX(MAESTRO!J:J,_xludf.AGGREGATE(15,6,ROW(MAESTRO!$B$3:$B$1000)/((MAESTRO!$B$3:$B$1000="ASMARTALC")*(UPPER(MAESTRO!$L$3:$L$1000)="CONFIRMADO")),ROWS($A$3:A196))),"")</f>
        <v/>
      </c>
      <c r="K196" s="13" t="str">
        <f ca="1">IFERROR(INDEX(MAESTRO!K:K,_xludf.AGGREGATE(15,6,ROW(MAESTRO!$B$3:$B$1000)/((MAESTRO!$B$3:$B$1000="ASMARTALC")*(UPPER(MAESTRO!$L$3:$L$1000)="CONFIRMADO")),ROWS($A$3:A196))),"")</f>
        <v/>
      </c>
      <c r="L196" s="13" t="str">
        <f ca="1">IFERROR(INDEX(MAESTRO!L:L,_xludf.AGGREGATE(15,6,ROW(MAESTRO!$B$3:$B$1000)/((MAESTRO!$B$3:$B$1000="ASMARTALC")*(UPPER(MAESTRO!$L$3:$L$1000)="CONFIRMADO")),ROWS($A$3:A196))),"")</f>
        <v/>
      </c>
      <c r="M196" s="13" t="str">
        <f ca="1">IFERROR(INDEX(MAESTRO!M:M,_xludf.AGGREGATE(15,6,ROW(MAESTRO!$B$3:$B$1000)/((MAESTRO!$B$3:$B$1000="ASMARTALC")*(UPPER(MAESTRO!$L$3:$L$1000)="CONFIRMADO")),ROWS($A$3:A196))),"")</f>
        <v/>
      </c>
      <c r="N196" s="13" t="str">
        <f ca="1">IFERROR(INDEX(MAESTRO!N:N,_xludf.AGGREGATE(15,6,ROW(MAESTRO!$B$3:$B$1000)/((MAESTRO!$B$3:$B$1000="ASMARTALC")*(UPPER(MAESTRO!$L$3:$L$1000)="CONFIRMADO")),ROWS($A$3:A196))),"")</f>
        <v/>
      </c>
      <c r="O196" s="13" t="str">
        <f ca="1">IFERROR(INDEX(MAESTRO!O:O,_xludf.AGGREGATE(15,6,ROW(MAESTRO!$B$3:$B$1000)/((MAESTRO!$B$3:$B$1000="ASMARTALC")*(UPPER(MAESTRO!$L$3:$L$1000)="CONFIRMADO")),ROWS($A$3:A196))),"")</f>
        <v/>
      </c>
      <c r="P196" s="13" t="str">
        <f ca="1">IFERROR(INDEX(MAESTRO!P:P,_xludf.AGGREGATE(15,6,ROW(MAESTRO!$B$3:$B$1000)/((MAESTRO!$B$3:$B$1000="ASMARTALC")*(UPPER(MAESTRO!$L$3:$L$1000)="CONFIRMADO")),ROWS($A$3:A196))),"")</f>
        <v/>
      </c>
      <c r="Q196" s="13" t="str">
        <f ca="1">IFERROR(INDEX(MAESTRO!Q:Q,_xludf.AGGREGATE(15,6,ROW(MAESTRO!$B$3:$B$1000)/((MAESTRO!$B$3:$B$1000="ASMARTALC")*(UPPER(MAESTRO!$L$3:$L$1000)="CONFIRMADO")),ROWS($A$3:A196))),"")</f>
        <v/>
      </c>
      <c r="R196" s="13" t="str">
        <f ca="1">IFERROR(INDEX(MAESTRO!R:R,_xludf.AGGREGATE(15,6,ROW(MAESTRO!$B$3:$B$1000)/((MAESTRO!$B$3:$B$1000="ASMARTALC")*(UPPER(MAESTRO!$L$3:$L$1000)="CONFIRMADO")),ROWS($A$3:A196))),"")</f>
        <v/>
      </c>
      <c r="S196" s="13" t="str">
        <f ca="1">IFERROR(INDEX(MAESTRO!S:S,_xludf.AGGREGATE(15,6,ROW(MAESTRO!$B$3:$B$1000)/((MAESTRO!$B$3:$B$1000="ASMARTALC")*(UPPER(MAESTRO!$L$3:$L$1000)="CONFIRMADO")),ROWS($A$3:A196))),"")</f>
        <v/>
      </c>
      <c r="T196" s="13" t="str">
        <f ca="1">IFERROR(INDEX(MAESTRO!T:T,_xludf.AGGREGATE(15,6,ROW(MAESTRO!$B$3:$B$1000)/((MAESTRO!$B$3:$B$1000="ASMARTALC")*(UPPER(MAESTRO!$L$3:$L$1000)="CONFIRMADO")),ROWS($A$3:A196))),"")</f>
        <v/>
      </c>
      <c r="U196" s="13" t="str">
        <f ca="1">IFERROR(INDEX(MAESTRO!U:U,_xludf.AGGREGATE(15,6,ROW(MAESTRO!$B$3:$B$1000)/((MAESTRO!$B$3:$B$1000="ASMARTALC")*(UPPER(MAESTRO!$L$3:$L$1000)="CONFIRMADO")),ROWS($A$3:A196))),"")</f>
        <v/>
      </c>
      <c r="V196" s="13" t="str">
        <f ca="1">IFERROR(INDEX(MAESTRO!V:V,_xludf.AGGREGATE(15,6,ROW(MAESTRO!$B$3:$B$1000)/((MAESTRO!$B$3:$B$1000="ASMARTALC")*(UPPER(MAESTRO!$L$3:$L$1000)="CONFIRMADO")),ROWS($A$3:A196))),"")</f>
        <v/>
      </c>
      <c r="W196" s="13" t="str">
        <f ca="1">IFERROR(INDEX(MAESTRO!W:W,_xludf.AGGREGATE(15,6,ROW(MAESTRO!$B$3:$B$1000)/((MAESTRO!$B$3:$B$1000="ASMARTALC")*(UPPER(MAESTRO!$L$3:$L$1000)="CONFIRMADO")),ROWS($A$3:A196))),"")</f>
        <v/>
      </c>
      <c r="X196" s="13" t="str">
        <f ca="1">IFERROR(INDEX(MAESTRO!X:X,_xludf.AGGREGATE(15,6,ROW(MAESTRO!$B$3:$B$1000)/((MAESTRO!$B$3:$B$1000="ASMARTALC")*(UPPER(MAESTRO!$L$3:$L$1000)="CONFIRMADO")),ROWS($A$3:A196))),"")</f>
        <v/>
      </c>
    </row>
    <row r="197" spans="1:24" ht="22.05" customHeight="1">
      <c r="A197" s="10" t="str">
        <f ca="1">IFERROR(INDEX(MAESTRO!A:A,_xludf.AGGREGATE(15,6,ROW(MAESTRO!$B$3:$B$1000)/((MAESTRO!$B$3:$B$1000="ASMARTALC")*(UPPER(MAESTRO!$L$3:$L$1000)="CONFIRMADO")),ROWS($A$3:A197))),"")</f>
        <v/>
      </c>
      <c r="B197" s="10" t="str">
        <f ca="1">IFERROR(INDEX(MAESTRO!B:B,_xludf.AGGREGATE(15,6,ROW(MAESTRO!$B$3:$B$1000)/((MAESTRO!$B$3:$B$1000="ASMARTALC")*(UPPER(MAESTRO!$L$3:$L$1000)="CONFIRMADO")),ROWS($A$3:A197))),"")</f>
        <v/>
      </c>
      <c r="C197" s="10" t="str">
        <f ca="1">IFERROR(INDEX(MAESTRO!C:C,_xludf.AGGREGATE(15,6,ROW(MAESTRO!$B$3:$B$1000)/((MAESTRO!$B$3:$B$1000="ASMARTALC")*(UPPER(MAESTRO!$L$3:$L$1000)="CONFIRMADO")),ROWS($A$3:A197))),"")</f>
        <v/>
      </c>
      <c r="D197" s="10" t="str">
        <f ca="1">IFERROR(INDEX(MAESTRO!D:D,_xludf.AGGREGATE(15,6,ROW(MAESTRO!$B$3:$B$1000)/((MAESTRO!$B$3:$B$1000="ASMARTALC")*(UPPER(MAESTRO!$L$3:$L$1000)="CONFIRMADO")),ROWS($A$3:A197))),"")</f>
        <v/>
      </c>
      <c r="E197" s="10" t="str">
        <f ca="1">IFERROR(INDEX(MAESTRO!E:E,_xludf.AGGREGATE(15,6,ROW(MAESTRO!$B$3:$B$1000)/((MAESTRO!$B$3:$B$1000="ASMARTALC")*(UPPER(MAESTRO!$L$3:$L$1000)="CONFIRMADO")),ROWS($A$3:A197))),"")</f>
        <v/>
      </c>
      <c r="F197" s="10" t="str">
        <f ca="1">IFERROR(INDEX(MAESTRO!F:F,_xludf.AGGREGATE(15,6,ROW(MAESTRO!$B$3:$B$1000)/((MAESTRO!$B$3:$B$1000="ASMARTALC")*(UPPER(MAESTRO!$L$3:$L$1000)="CONFIRMADO")),ROWS($A$3:A197))),"")</f>
        <v/>
      </c>
      <c r="G197" s="10" t="str">
        <f ca="1">IFERROR(INDEX(MAESTRO!G:G,_xludf.AGGREGATE(15,6,ROW(MAESTRO!$B$3:$B$1000)/((MAESTRO!$B$3:$B$1000="ASMARTALC")*(UPPER(MAESTRO!$L$3:$L$1000)="CONFIRMADO")),ROWS($A$3:A197))),"")</f>
        <v/>
      </c>
      <c r="H197" s="10" t="str">
        <f ca="1">IFERROR(INDEX(MAESTRO!H:H,_xludf.AGGREGATE(15,6,ROW(MAESTRO!$B$3:$B$1000)/((MAESTRO!$B$3:$B$1000="ASMARTALC")*(UPPER(MAESTRO!$L$3:$L$1000)="CONFIRMADO")),ROWS($A$3:A197))),"")</f>
        <v/>
      </c>
      <c r="I197" s="10" t="str">
        <f ca="1">IFERROR(INDEX(MAESTRO!I:I,_xludf.AGGREGATE(15,6,ROW(MAESTRO!$B$3:$B$1000)/((MAESTRO!$B$3:$B$1000="ASMARTALC")*(UPPER(MAESTRO!$L$3:$L$1000)="CONFIRMADO")),ROWS($A$3:A197))),"")</f>
        <v/>
      </c>
      <c r="J197" s="10" t="str">
        <f ca="1">IFERROR(INDEX(MAESTRO!J:J,_xludf.AGGREGATE(15,6,ROW(MAESTRO!$B$3:$B$1000)/((MAESTRO!$B$3:$B$1000="ASMARTALC")*(UPPER(MAESTRO!$L$3:$L$1000)="CONFIRMADO")),ROWS($A$3:A197))),"")</f>
        <v/>
      </c>
      <c r="K197" s="10" t="str">
        <f ca="1">IFERROR(INDEX(MAESTRO!K:K,_xludf.AGGREGATE(15,6,ROW(MAESTRO!$B$3:$B$1000)/((MAESTRO!$B$3:$B$1000="ASMARTALC")*(UPPER(MAESTRO!$L$3:$L$1000)="CONFIRMADO")),ROWS($A$3:A197))),"")</f>
        <v/>
      </c>
      <c r="L197" s="10" t="str">
        <f ca="1">IFERROR(INDEX(MAESTRO!L:L,_xludf.AGGREGATE(15,6,ROW(MAESTRO!$B$3:$B$1000)/((MAESTRO!$B$3:$B$1000="ASMARTALC")*(UPPER(MAESTRO!$L$3:$L$1000)="CONFIRMADO")),ROWS($A$3:A197))),"")</f>
        <v/>
      </c>
      <c r="M197" s="10" t="str">
        <f ca="1">IFERROR(INDEX(MAESTRO!M:M,_xludf.AGGREGATE(15,6,ROW(MAESTRO!$B$3:$B$1000)/((MAESTRO!$B$3:$B$1000="ASMARTALC")*(UPPER(MAESTRO!$L$3:$L$1000)="CONFIRMADO")),ROWS($A$3:A197))),"")</f>
        <v/>
      </c>
      <c r="N197" s="10" t="str">
        <f ca="1">IFERROR(INDEX(MAESTRO!N:N,_xludf.AGGREGATE(15,6,ROW(MAESTRO!$B$3:$B$1000)/((MAESTRO!$B$3:$B$1000="ASMARTALC")*(UPPER(MAESTRO!$L$3:$L$1000)="CONFIRMADO")),ROWS($A$3:A197))),"")</f>
        <v/>
      </c>
      <c r="O197" s="10" t="str">
        <f ca="1">IFERROR(INDEX(MAESTRO!O:O,_xludf.AGGREGATE(15,6,ROW(MAESTRO!$B$3:$B$1000)/((MAESTRO!$B$3:$B$1000="ASMARTALC")*(UPPER(MAESTRO!$L$3:$L$1000)="CONFIRMADO")),ROWS($A$3:A197))),"")</f>
        <v/>
      </c>
      <c r="P197" s="10" t="str">
        <f ca="1">IFERROR(INDEX(MAESTRO!P:P,_xludf.AGGREGATE(15,6,ROW(MAESTRO!$B$3:$B$1000)/((MAESTRO!$B$3:$B$1000="ASMARTALC")*(UPPER(MAESTRO!$L$3:$L$1000)="CONFIRMADO")),ROWS($A$3:A197))),"")</f>
        <v/>
      </c>
      <c r="Q197" s="10" t="str">
        <f ca="1">IFERROR(INDEX(MAESTRO!Q:Q,_xludf.AGGREGATE(15,6,ROW(MAESTRO!$B$3:$B$1000)/((MAESTRO!$B$3:$B$1000="ASMARTALC")*(UPPER(MAESTRO!$L$3:$L$1000)="CONFIRMADO")),ROWS($A$3:A197))),"")</f>
        <v/>
      </c>
      <c r="R197" s="10" t="str">
        <f ca="1">IFERROR(INDEX(MAESTRO!R:R,_xludf.AGGREGATE(15,6,ROW(MAESTRO!$B$3:$B$1000)/((MAESTRO!$B$3:$B$1000="ASMARTALC")*(UPPER(MAESTRO!$L$3:$L$1000)="CONFIRMADO")),ROWS($A$3:A197))),"")</f>
        <v/>
      </c>
      <c r="S197" s="10" t="str">
        <f ca="1">IFERROR(INDEX(MAESTRO!S:S,_xludf.AGGREGATE(15,6,ROW(MAESTRO!$B$3:$B$1000)/((MAESTRO!$B$3:$B$1000="ASMARTALC")*(UPPER(MAESTRO!$L$3:$L$1000)="CONFIRMADO")),ROWS($A$3:A197))),"")</f>
        <v/>
      </c>
      <c r="T197" s="10" t="str">
        <f ca="1">IFERROR(INDEX(MAESTRO!T:T,_xludf.AGGREGATE(15,6,ROW(MAESTRO!$B$3:$B$1000)/((MAESTRO!$B$3:$B$1000="ASMARTALC")*(UPPER(MAESTRO!$L$3:$L$1000)="CONFIRMADO")),ROWS($A$3:A197))),"")</f>
        <v/>
      </c>
      <c r="U197" s="10" t="str">
        <f ca="1">IFERROR(INDEX(MAESTRO!U:U,_xludf.AGGREGATE(15,6,ROW(MAESTRO!$B$3:$B$1000)/((MAESTRO!$B$3:$B$1000="ASMARTALC")*(UPPER(MAESTRO!$L$3:$L$1000)="CONFIRMADO")),ROWS($A$3:A197))),"")</f>
        <v/>
      </c>
      <c r="V197" s="10" t="str">
        <f ca="1">IFERROR(INDEX(MAESTRO!V:V,_xludf.AGGREGATE(15,6,ROW(MAESTRO!$B$3:$B$1000)/((MAESTRO!$B$3:$B$1000="ASMARTALC")*(UPPER(MAESTRO!$L$3:$L$1000)="CONFIRMADO")),ROWS($A$3:A197))),"")</f>
        <v/>
      </c>
      <c r="W197" s="10" t="str">
        <f ca="1">IFERROR(INDEX(MAESTRO!W:W,_xludf.AGGREGATE(15,6,ROW(MAESTRO!$B$3:$B$1000)/((MAESTRO!$B$3:$B$1000="ASMARTALC")*(UPPER(MAESTRO!$L$3:$L$1000)="CONFIRMADO")),ROWS($A$3:A197))),"")</f>
        <v/>
      </c>
      <c r="X197" s="10" t="str">
        <f ca="1">IFERROR(INDEX(MAESTRO!X:X,_xludf.AGGREGATE(15,6,ROW(MAESTRO!$B$3:$B$1000)/((MAESTRO!$B$3:$B$1000="ASMARTALC")*(UPPER(MAESTRO!$L$3:$L$1000)="CONFIRMADO")),ROWS($A$3:A197))),"")</f>
        <v/>
      </c>
    </row>
    <row r="198" spans="1:24" ht="22.05" customHeight="1">
      <c r="A198" s="13" t="str">
        <f ca="1">IFERROR(INDEX(MAESTRO!A:A,_xludf.AGGREGATE(15,6,ROW(MAESTRO!$B$3:$B$1000)/((MAESTRO!$B$3:$B$1000="ASMARTALC")*(UPPER(MAESTRO!$L$3:$L$1000)="CONFIRMADO")),ROWS($A$3:A198))),"")</f>
        <v/>
      </c>
      <c r="B198" s="13" t="str">
        <f ca="1">IFERROR(INDEX(MAESTRO!B:B,_xludf.AGGREGATE(15,6,ROW(MAESTRO!$B$3:$B$1000)/((MAESTRO!$B$3:$B$1000="ASMARTALC")*(UPPER(MAESTRO!$L$3:$L$1000)="CONFIRMADO")),ROWS($A$3:A198))),"")</f>
        <v/>
      </c>
      <c r="C198" s="13" t="str">
        <f ca="1">IFERROR(INDEX(MAESTRO!C:C,_xludf.AGGREGATE(15,6,ROW(MAESTRO!$B$3:$B$1000)/((MAESTRO!$B$3:$B$1000="ASMARTALC")*(UPPER(MAESTRO!$L$3:$L$1000)="CONFIRMADO")),ROWS($A$3:A198))),"")</f>
        <v/>
      </c>
      <c r="D198" s="13" t="str">
        <f ca="1">IFERROR(INDEX(MAESTRO!D:D,_xludf.AGGREGATE(15,6,ROW(MAESTRO!$B$3:$B$1000)/((MAESTRO!$B$3:$B$1000="ASMARTALC")*(UPPER(MAESTRO!$L$3:$L$1000)="CONFIRMADO")),ROWS($A$3:A198))),"")</f>
        <v/>
      </c>
      <c r="E198" s="13" t="str">
        <f ca="1">IFERROR(INDEX(MAESTRO!E:E,_xludf.AGGREGATE(15,6,ROW(MAESTRO!$B$3:$B$1000)/((MAESTRO!$B$3:$B$1000="ASMARTALC")*(UPPER(MAESTRO!$L$3:$L$1000)="CONFIRMADO")),ROWS($A$3:A198))),"")</f>
        <v/>
      </c>
      <c r="F198" s="13" t="str">
        <f ca="1">IFERROR(INDEX(MAESTRO!F:F,_xludf.AGGREGATE(15,6,ROW(MAESTRO!$B$3:$B$1000)/((MAESTRO!$B$3:$B$1000="ASMARTALC")*(UPPER(MAESTRO!$L$3:$L$1000)="CONFIRMADO")),ROWS($A$3:A198))),"")</f>
        <v/>
      </c>
      <c r="G198" s="13" t="str">
        <f ca="1">IFERROR(INDEX(MAESTRO!G:G,_xludf.AGGREGATE(15,6,ROW(MAESTRO!$B$3:$B$1000)/((MAESTRO!$B$3:$B$1000="ASMARTALC")*(UPPER(MAESTRO!$L$3:$L$1000)="CONFIRMADO")),ROWS($A$3:A198))),"")</f>
        <v/>
      </c>
      <c r="H198" s="13" t="str">
        <f ca="1">IFERROR(INDEX(MAESTRO!H:H,_xludf.AGGREGATE(15,6,ROW(MAESTRO!$B$3:$B$1000)/((MAESTRO!$B$3:$B$1000="ASMARTALC")*(UPPER(MAESTRO!$L$3:$L$1000)="CONFIRMADO")),ROWS($A$3:A198))),"")</f>
        <v/>
      </c>
      <c r="I198" s="13" t="str">
        <f ca="1">IFERROR(INDEX(MAESTRO!I:I,_xludf.AGGREGATE(15,6,ROW(MAESTRO!$B$3:$B$1000)/((MAESTRO!$B$3:$B$1000="ASMARTALC")*(UPPER(MAESTRO!$L$3:$L$1000)="CONFIRMADO")),ROWS($A$3:A198))),"")</f>
        <v/>
      </c>
      <c r="J198" s="13" t="str">
        <f ca="1">IFERROR(INDEX(MAESTRO!J:J,_xludf.AGGREGATE(15,6,ROW(MAESTRO!$B$3:$B$1000)/((MAESTRO!$B$3:$B$1000="ASMARTALC")*(UPPER(MAESTRO!$L$3:$L$1000)="CONFIRMADO")),ROWS($A$3:A198))),"")</f>
        <v/>
      </c>
      <c r="K198" s="13" t="str">
        <f ca="1">IFERROR(INDEX(MAESTRO!K:K,_xludf.AGGREGATE(15,6,ROW(MAESTRO!$B$3:$B$1000)/((MAESTRO!$B$3:$B$1000="ASMARTALC")*(UPPER(MAESTRO!$L$3:$L$1000)="CONFIRMADO")),ROWS($A$3:A198))),"")</f>
        <v/>
      </c>
      <c r="L198" s="13" t="str">
        <f ca="1">IFERROR(INDEX(MAESTRO!L:L,_xludf.AGGREGATE(15,6,ROW(MAESTRO!$B$3:$B$1000)/((MAESTRO!$B$3:$B$1000="ASMARTALC")*(UPPER(MAESTRO!$L$3:$L$1000)="CONFIRMADO")),ROWS($A$3:A198))),"")</f>
        <v/>
      </c>
      <c r="M198" s="13" t="str">
        <f ca="1">IFERROR(INDEX(MAESTRO!M:M,_xludf.AGGREGATE(15,6,ROW(MAESTRO!$B$3:$B$1000)/((MAESTRO!$B$3:$B$1000="ASMARTALC")*(UPPER(MAESTRO!$L$3:$L$1000)="CONFIRMADO")),ROWS($A$3:A198))),"")</f>
        <v/>
      </c>
      <c r="N198" s="13" t="str">
        <f ca="1">IFERROR(INDEX(MAESTRO!N:N,_xludf.AGGREGATE(15,6,ROW(MAESTRO!$B$3:$B$1000)/((MAESTRO!$B$3:$B$1000="ASMARTALC")*(UPPER(MAESTRO!$L$3:$L$1000)="CONFIRMADO")),ROWS($A$3:A198))),"")</f>
        <v/>
      </c>
      <c r="O198" s="13" t="str">
        <f ca="1">IFERROR(INDEX(MAESTRO!O:O,_xludf.AGGREGATE(15,6,ROW(MAESTRO!$B$3:$B$1000)/((MAESTRO!$B$3:$B$1000="ASMARTALC")*(UPPER(MAESTRO!$L$3:$L$1000)="CONFIRMADO")),ROWS($A$3:A198))),"")</f>
        <v/>
      </c>
      <c r="P198" s="13" t="str">
        <f ca="1">IFERROR(INDEX(MAESTRO!P:P,_xludf.AGGREGATE(15,6,ROW(MAESTRO!$B$3:$B$1000)/((MAESTRO!$B$3:$B$1000="ASMARTALC")*(UPPER(MAESTRO!$L$3:$L$1000)="CONFIRMADO")),ROWS($A$3:A198))),"")</f>
        <v/>
      </c>
      <c r="Q198" s="13" t="str">
        <f ca="1">IFERROR(INDEX(MAESTRO!Q:Q,_xludf.AGGREGATE(15,6,ROW(MAESTRO!$B$3:$B$1000)/((MAESTRO!$B$3:$B$1000="ASMARTALC")*(UPPER(MAESTRO!$L$3:$L$1000)="CONFIRMADO")),ROWS($A$3:A198))),"")</f>
        <v/>
      </c>
      <c r="R198" s="13" t="str">
        <f ca="1">IFERROR(INDEX(MAESTRO!R:R,_xludf.AGGREGATE(15,6,ROW(MAESTRO!$B$3:$B$1000)/((MAESTRO!$B$3:$B$1000="ASMARTALC")*(UPPER(MAESTRO!$L$3:$L$1000)="CONFIRMADO")),ROWS($A$3:A198))),"")</f>
        <v/>
      </c>
      <c r="S198" s="13" t="str">
        <f ca="1">IFERROR(INDEX(MAESTRO!S:S,_xludf.AGGREGATE(15,6,ROW(MAESTRO!$B$3:$B$1000)/((MAESTRO!$B$3:$B$1000="ASMARTALC")*(UPPER(MAESTRO!$L$3:$L$1000)="CONFIRMADO")),ROWS($A$3:A198))),"")</f>
        <v/>
      </c>
      <c r="T198" s="13" t="str">
        <f ca="1">IFERROR(INDEX(MAESTRO!T:T,_xludf.AGGREGATE(15,6,ROW(MAESTRO!$B$3:$B$1000)/((MAESTRO!$B$3:$B$1000="ASMARTALC")*(UPPER(MAESTRO!$L$3:$L$1000)="CONFIRMADO")),ROWS($A$3:A198))),"")</f>
        <v/>
      </c>
      <c r="U198" s="13" t="str">
        <f ca="1">IFERROR(INDEX(MAESTRO!U:U,_xludf.AGGREGATE(15,6,ROW(MAESTRO!$B$3:$B$1000)/((MAESTRO!$B$3:$B$1000="ASMARTALC")*(UPPER(MAESTRO!$L$3:$L$1000)="CONFIRMADO")),ROWS($A$3:A198))),"")</f>
        <v/>
      </c>
      <c r="V198" s="13" t="str">
        <f ca="1">IFERROR(INDEX(MAESTRO!V:V,_xludf.AGGREGATE(15,6,ROW(MAESTRO!$B$3:$B$1000)/((MAESTRO!$B$3:$B$1000="ASMARTALC")*(UPPER(MAESTRO!$L$3:$L$1000)="CONFIRMADO")),ROWS($A$3:A198))),"")</f>
        <v/>
      </c>
      <c r="W198" s="13" t="str">
        <f ca="1">IFERROR(INDEX(MAESTRO!W:W,_xludf.AGGREGATE(15,6,ROW(MAESTRO!$B$3:$B$1000)/((MAESTRO!$B$3:$B$1000="ASMARTALC")*(UPPER(MAESTRO!$L$3:$L$1000)="CONFIRMADO")),ROWS($A$3:A198))),"")</f>
        <v/>
      </c>
      <c r="X198" s="13" t="str">
        <f ca="1">IFERROR(INDEX(MAESTRO!X:X,_xludf.AGGREGATE(15,6,ROW(MAESTRO!$B$3:$B$1000)/((MAESTRO!$B$3:$B$1000="ASMARTALC")*(UPPER(MAESTRO!$L$3:$L$1000)="CONFIRMADO")),ROWS($A$3:A198))),"")</f>
        <v/>
      </c>
    </row>
    <row r="199" spans="1:24" ht="22.05" customHeight="1">
      <c r="A199" s="10" t="str">
        <f ca="1">IFERROR(INDEX(MAESTRO!A:A,_xludf.AGGREGATE(15,6,ROW(MAESTRO!$B$3:$B$1000)/((MAESTRO!$B$3:$B$1000="ASMARTALC")*(UPPER(MAESTRO!$L$3:$L$1000)="CONFIRMADO")),ROWS($A$3:A199))),"")</f>
        <v/>
      </c>
      <c r="B199" s="10" t="str">
        <f ca="1">IFERROR(INDEX(MAESTRO!B:B,_xludf.AGGREGATE(15,6,ROW(MAESTRO!$B$3:$B$1000)/((MAESTRO!$B$3:$B$1000="ASMARTALC")*(UPPER(MAESTRO!$L$3:$L$1000)="CONFIRMADO")),ROWS($A$3:A199))),"")</f>
        <v/>
      </c>
      <c r="C199" s="10" t="str">
        <f ca="1">IFERROR(INDEX(MAESTRO!C:C,_xludf.AGGREGATE(15,6,ROW(MAESTRO!$B$3:$B$1000)/((MAESTRO!$B$3:$B$1000="ASMARTALC")*(UPPER(MAESTRO!$L$3:$L$1000)="CONFIRMADO")),ROWS($A$3:A199))),"")</f>
        <v/>
      </c>
      <c r="D199" s="10" t="str">
        <f ca="1">IFERROR(INDEX(MAESTRO!D:D,_xludf.AGGREGATE(15,6,ROW(MAESTRO!$B$3:$B$1000)/((MAESTRO!$B$3:$B$1000="ASMARTALC")*(UPPER(MAESTRO!$L$3:$L$1000)="CONFIRMADO")),ROWS($A$3:A199))),"")</f>
        <v/>
      </c>
      <c r="E199" s="10" t="str">
        <f ca="1">IFERROR(INDEX(MAESTRO!E:E,_xludf.AGGREGATE(15,6,ROW(MAESTRO!$B$3:$B$1000)/((MAESTRO!$B$3:$B$1000="ASMARTALC")*(UPPER(MAESTRO!$L$3:$L$1000)="CONFIRMADO")),ROWS($A$3:A199))),"")</f>
        <v/>
      </c>
      <c r="F199" s="10" t="str">
        <f ca="1">IFERROR(INDEX(MAESTRO!F:F,_xludf.AGGREGATE(15,6,ROW(MAESTRO!$B$3:$B$1000)/((MAESTRO!$B$3:$B$1000="ASMARTALC")*(UPPER(MAESTRO!$L$3:$L$1000)="CONFIRMADO")),ROWS($A$3:A199))),"")</f>
        <v/>
      </c>
      <c r="G199" s="10" t="str">
        <f ca="1">IFERROR(INDEX(MAESTRO!G:G,_xludf.AGGREGATE(15,6,ROW(MAESTRO!$B$3:$B$1000)/((MAESTRO!$B$3:$B$1000="ASMARTALC")*(UPPER(MAESTRO!$L$3:$L$1000)="CONFIRMADO")),ROWS($A$3:A199))),"")</f>
        <v/>
      </c>
      <c r="H199" s="10" t="str">
        <f ca="1">IFERROR(INDEX(MAESTRO!H:H,_xludf.AGGREGATE(15,6,ROW(MAESTRO!$B$3:$B$1000)/((MAESTRO!$B$3:$B$1000="ASMARTALC")*(UPPER(MAESTRO!$L$3:$L$1000)="CONFIRMADO")),ROWS($A$3:A199))),"")</f>
        <v/>
      </c>
      <c r="I199" s="10" t="str">
        <f ca="1">IFERROR(INDEX(MAESTRO!I:I,_xludf.AGGREGATE(15,6,ROW(MAESTRO!$B$3:$B$1000)/((MAESTRO!$B$3:$B$1000="ASMARTALC")*(UPPER(MAESTRO!$L$3:$L$1000)="CONFIRMADO")),ROWS($A$3:A199))),"")</f>
        <v/>
      </c>
      <c r="J199" s="10" t="str">
        <f ca="1">IFERROR(INDEX(MAESTRO!J:J,_xludf.AGGREGATE(15,6,ROW(MAESTRO!$B$3:$B$1000)/((MAESTRO!$B$3:$B$1000="ASMARTALC")*(UPPER(MAESTRO!$L$3:$L$1000)="CONFIRMADO")),ROWS($A$3:A199))),"")</f>
        <v/>
      </c>
      <c r="K199" s="10" t="str">
        <f ca="1">IFERROR(INDEX(MAESTRO!K:K,_xludf.AGGREGATE(15,6,ROW(MAESTRO!$B$3:$B$1000)/((MAESTRO!$B$3:$B$1000="ASMARTALC")*(UPPER(MAESTRO!$L$3:$L$1000)="CONFIRMADO")),ROWS($A$3:A199))),"")</f>
        <v/>
      </c>
      <c r="L199" s="10" t="str">
        <f ca="1">IFERROR(INDEX(MAESTRO!L:L,_xludf.AGGREGATE(15,6,ROW(MAESTRO!$B$3:$B$1000)/((MAESTRO!$B$3:$B$1000="ASMARTALC")*(UPPER(MAESTRO!$L$3:$L$1000)="CONFIRMADO")),ROWS($A$3:A199))),"")</f>
        <v/>
      </c>
      <c r="M199" s="10" t="str">
        <f ca="1">IFERROR(INDEX(MAESTRO!M:M,_xludf.AGGREGATE(15,6,ROW(MAESTRO!$B$3:$B$1000)/((MAESTRO!$B$3:$B$1000="ASMARTALC")*(UPPER(MAESTRO!$L$3:$L$1000)="CONFIRMADO")),ROWS($A$3:A199))),"")</f>
        <v/>
      </c>
      <c r="N199" s="10" t="str">
        <f ca="1">IFERROR(INDEX(MAESTRO!N:N,_xludf.AGGREGATE(15,6,ROW(MAESTRO!$B$3:$B$1000)/((MAESTRO!$B$3:$B$1000="ASMARTALC")*(UPPER(MAESTRO!$L$3:$L$1000)="CONFIRMADO")),ROWS($A$3:A199))),"")</f>
        <v/>
      </c>
      <c r="O199" s="10" t="str">
        <f ca="1">IFERROR(INDEX(MAESTRO!O:O,_xludf.AGGREGATE(15,6,ROW(MAESTRO!$B$3:$B$1000)/((MAESTRO!$B$3:$B$1000="ASMARTALC")*(UPPER(MAESTRO!$L$3:$L$1000)="CONFIRMADO")),ROWS($A$3:A199))),"")</f>
        <v/>
      </c>
      <c r="P199" s="10" t="str">
        <f ca="1">IFERROR(INDEX(MAESTRO!P:P,_xludf.AGGREGATE(15,6,ROW(MAESTRO!$B$3:$B$1000)/((MAESTRO!$B$3:$B$1000="ASMARTALC")*(UPPER(MAESTRO!$L$3:$L$1000)="CONFIRMADO")),ROWS($A$3:A199))),"")</f>
        <v/>
      </c>
      <c r="Q199" s="10" t="str">
        <f ca="1">IFERROR(INDEX(MAESTRO!Q:Q,_xludf.AGGREGATE(15,6,ROW(MAESTRO!$B$3:$B$1000)/((MAESTRO!$B$3:$B$1000="ASMARTALC")*(UPPER(MAESTRO!$L$3:$L$1000)="CONFIRMADO")),ROWS($A$3:A199))),"")</f>
        <v/>
      </c>
      <c r="R199" s="10" t="str">
        <f ca="1">IFERROR(INDEX(MAESTRO!R:R,_xludf.AGGREGATE(15,6,ROW(MAESTRO!$B$3:$B$1000)/((MAESTRO!$B$3:$B$1000="ASMARTALC")*(UPPER(MAESTRO!$L$3:$L$1000)="CONFIRMADO")),ROWS($A$3:A199))),"")</f>
        <v/>
      </c>
      <c r="S199" s="10" t="str">
        <f ca="1">IFERROR(INDEX(MAESTRO!S:S,_xludf.AGGREGATE(15,6,ROW(MAESTRO!$B$3:$B$1000)/((MAESTRO!$B$3:$B$1000="ASMARTALC")*(UPPER(MAESTRO!$L$3:$L$1000)="CONFIRMADO")),ROWS($A$3:A199))),"")</f>
        <v/>
      </c>
      <c r="T199" s="10" t="str">
        <f ca="1">IFERROR(INDEX(MAESTRO!T:T,_xludf.AGGREGATE(15,6,ROW(MAESTRO!$B$3:$B$1000)/((MAESTRO!$B$3:$B$1000="ASMARTALC")*(UPPER(MAESTRO!$L$3:$L$1000)="CONFIRMADO")),ROWS($A$3:A199))),"")</f>
        <v/>
      </c>
      <c r="U199" s="10" t="str">
        <f ca="1">IFERROR(INDEX(MAESTRO!U:U,_xludf.AGGREGATE(15,6,ROW(MAESTRO!$B$3:$B$1000)/((MAESTRO!$B$3:$B$1000="ASMARTALC")*(UPPER(MAESTRO!$L$3:$L$1000)="CONFIRMADO")),ROWS($A$3:A199))),"")</f>
        <v/>
      </c>
      <c r="V199" s="10" t="str">
        <f ca="1">IFERROR(INDEX(MAESTRO!V:V,_xludf.AGGREGATE(15,6,ROW(MAESTRO!$B$3:$B$1000)/((MAESTRO!$B$3:$B$1000="ASMARTALC")*(UPPER(MAESTRO!$L$3:$L$1000)="CONFIRMADO")),ROWS($A$3:A199))),"")</f>
        <v/>
      </c>
      <c r="W199" s="10" t="str">
        <f ca="1">IFERROR(INDEX(MAESTRO!W:W,_xludf.AGGREGATE(15,6,ROW(MAESTRO!$B$3:$B$1000)/((MAESTRO!$B$3:$B$1000="ASMARTALC")*(UPPER(MAESTRO!$L$3:$L$1000)="CONFIRMADO")),ROWS($A$3:A199))),"")</f>
        <v/>
      </c>
      <c r="X199" s="10" t="str">
        <f ca="1">IFERROR(INDEX(MAESTRO!X:X,_xludf.AGGREGATE(15,6,ROW(MAESTRO!$B$3:$B$1000)/((MAESTRO!$B$3:$B$1000="ASMARTALC")*(UPPER(MAESTRO!$L$3:$L$1000)="CONFIRMADO")),ROWS($A$3:A199))),"")</f>
        <v/>
      </c>
    </row>
    <row r="200" spans="1:24" ht="22.05" customHeight="1">
      <c r="A200" s="13" t="str">
        <f ca="1">IFERROR(INDEX(MAESTRO!A:A,_xludf.AGGREGATE(15,6,ROW(MAESTRO!$B$3:$B$1000)/((MAESTRO!$B$3:$B$1000="ASMARTALC")*(UPPER(MAESTRO!$L$3:$L$1000)="CONFIRMADO")),ROWS($A$3:A200))),"")</f>
        <v/>
      </c>
      <c r="B200" s="13" t="str">
        <f ca="1">IFERROR(INDEX(MAESTRO!B:B,_xludf.AGGREGATE(15,6,ROW(MAESTRO!$B$3:$B$1000)/((MAESTRO!$B$3:$B$1000="ASMARTALC")*(UPPER(MAESTRO!$L$3:$L$1000)="CONFIRMADO")),ROWS($A$3:A200))),"")</f>
        <v/>
      </c>
      <c r="C200" s="13" t="str">
        <f ca="1">IFERROR(INDEX(MAESTRO!C:C,_xludf.AGGREGATE(15,6,ROW(MAESTRO!$B$3:$B$1000)/((MAESTRO!$B$3:$B$1000="ASMARTALC")*(UPPER(MAESTRO!$L$3:$L$1000)="CONFIRMADO")),ROWS($A$3:A200))),"")</f>
        <v/>
      </c>
      <c r="D200" s="13" t="str">
        <f ca="1">IFERROR(INDEX(MAESTRO!D:D,_xludf.AGGREGATE(15,6,ROW(MAESTRO!$B$3:$B$1000)/((MAESTRO!$B$3:$B$1000="ASMARTALC")*(UPPER(MAESTRO!$L$3:$L$1000)="CONFIRMADO")),ROWS($A$3:A200))),"")</f>
        <v/>
      </c>
      <c r="E200" s="13" t="str">
        <f ca="1">IFERROR(INDEX(MAESTRO!E:E,_xludf.AGGREGATE(15,6,ROW(MAESTRO!$B$3:$B$1000)/((MAESTRO!$B$3:$B$1000="ASMARTALC")*(UPPER(MAESTRO!$L$3:$L$1000)="CONFIRMADO")),ROWS($A$3:A200))),"")</f>
        <v/>
      </c>
      <c r="F200" s="13" t="str">
        <f ca="1">IFERROR(INDEX(MAESTRO!F:F,_xludf.AGGREGATE(15,6,ROW(MAESTRO!$B$3:$B$1000)/((MAESTRO!$B$3:$B$1000="ASMARTALC")*(UPPER(MAESTRO!$L$3:$L$1000)="CONFIRMADO")),ROWS($A$3:A200))),"")</f>
        <v/>
      </c>
      <c r="G200" s="13" t="str">
        <f ca="1">IFERROR(INDEX(MAESTRO!G:G,_xludf.AGGREGATE(15,6,ROW(MAESTRO!$B$3:$B$1000)/((MAESTRO!$B$3:$B$1000="ASMARTALC")*(UPPER(MAESTRO!$L$3:$L$1000)="CONFIRMADO")),ROWS($A$3:A200))),"")</f>
        <v/>
      </c>
      <c r="H200" s="13" t="str">
        <f ca="1">IFERROR(INDEX(MAESTRO!H:H,_xludf.AGGREGATE(15,6,ROW(MAESTRO!$B$3:$B$1000)/((MAESTRO!$B$3:$B$1000="ASMARTALC")*(UPPER(MAESTRO!$L$3:$L$1000)="CONFIRMADO")),ROWS($A$3:A200))),"")</f>
        <v/>
      </c>
      <c r="I200" s="13" t="str">
        <f ca="1">IFERROR(INDEX(MAESTRO!I:I,_xludf.AGGREGATE(15,6,ROW(MAESTRO!$B$3:$B$1000)/((MAESTRO!$B$3:$B$1000="ASMARTALC")*(UPPER(MAESTRO!$L$3:$L$1000)="CONFIRMADO")),ROWS($A$3:A200))),"")</f>
        <v/>
      </c>
      <c r="J200" s="13" t="str">
        <f ca="1">IFERROR(INDEX(MAESTRO!J:J,_xludf.AGGREGATE(15,6,ROW(MAESTRO!$B$3:$B$1000)/((MAESTRO!$B$3:$B$1000="ASMARTALC")*(UPPER(MAESTRO!$L$3:$L$1000)="CONFIRMADO")),ROWS($A$3:A200))),"")</f>
        <v/>
      </c>
      <c r="K200" s="13" t="str">
        <f ca="1">IFERROR(INDEX(MAESTRO!K:K,_xludf.AGGREGATE(15,6,ROW(MAESTRO!$B$3:$B$1000)/((MAESTRO!$B$3:$B$1000="ASMARTALC")*(UPPER(MAESTRO!$L$3:$L$1000)="CONFIRMADO")),ROWS($A$3:A200))),"")</f>
        <v/>
      </c>
      <c r="L200" s="13" t="str">
        <f ca="1">IFERROR(INDEX(MAESTRO!L:L,_xludf.AGGREGATE(15,6,ROW(MAESTRO!$B$3:$B$1000)/((MAESTRO!$B$3:$B$1000="ASMARTALC")*(UPPER(MAESTRO!$L$3:$L$1000)="CONFIRMADO")),ROWS($A$3:A200))),"")</f>
        <v/>
      </c>
      <c r="M200" s="13" t="str">
        <f ca="1">IFERROR(INDEX(MAESTRO!M:M,_xludf.AGGREGATE(15,6,ROW(MAESTRO!$B$3:$B$1000)/((MAESTRO!$B$3:$B$1000="ASMARTALC")*(UPPER(MAESTRO!$L$3:$L$1000)="CONFIRMADO")),ROWS($A$3:A200))),"")</f>
        <v/>
      </c>
      <c r="N200" s="13" t="str">
        <f ca="1">IFERROR(INDEX(MAESTRO!N:N,_xludf.AGGREGATE(15,6,ROW(MAESTRO!$B$3:$B$1000)/((MAESTRO!$B$3:$B$1000="ASMARTALC")*(UPPER(MAESTRO!$L$3:$L$1000)="CONFIRMADO")),ROWS($A$3:A200))),"")</f>
        <v/>
      </c>
      <c r="O200" s="13" t="str">
        <f ca="1">IFERROR(INDEX(MAESTRO!O:O,_xludf.AGGREGATE(15,6,ROW(MAESTRO!$B$3:$B$1000)/((MAESTRO!$B$3:$B$1000="ASMARTALC")*(UPPER(MAESTRO!$L$3:$L$1000)="CONFIRMADO")),ROWS($A$3:A200))),"")</f>
        <v/>
      </c>
      <c r="P200" s="13" t="str">
        <f ca="1">IFERROR(INDEX(MAESTRO!P:P,_xludf.AGGREGATE(15,6,ROW(MAESTRO!$B$3:$B$1000)/((MAESTRO!$B$3:$B$1000="ASMARTALC")*(UPPER(MAESTRO!$L$3:$L$1000)="CONFIRMADO")),ROWS($A$3:A200))),"")</f>
        <v/>
      </c>
      <c r="Q200" s="13" t="str">
        <f ca="1">IFERROR(INDEX(MAESTRO!Q:Q,_xludf.AGGREGATE(15,6,ROW(MAESTRO!$B$3:$B$1000)/((MAESTRO!$B$3:$B$1000="ASMARTALC")*(UPPER(MAESTRO!$L$3:$L$1000)="CONFIRMADO")),ROWS($A$3:A200))),"")</f>
        <v/>
      </c>
      <c r="R200" s="13" t="str">
        <f ca="1">IFERROR(INDEX(MAESTRO!R:R,_xludf.AGGREGATE(15,6,ROW(MAESTRO!$B$3:$B$1000)/((MAESTRO!$B$3:$B$1000="ASMARTALC")*(UPPER(MAESTRO!$L$3:$L$1000)="CONFIRMADO")),ROWS($A$3:A200))),"")</f>
        <v/>
      </c>
      <c r="S200" s="13" t="str">
        <f ca="1">IFERROR(INDEX(MAESTRO!S:S,_xludf.AGGREGATE(15,6,ROW(MAESTRO!$B$3:$B$1000)/((MAESTRO!$B$3:$B$1000="ASMARTALC")*(UPPER(MAESTRO!$L$3:$L$1000)="CONFIRMADO")),ROWS($A$3:A200))),"")</f>
        <v/>
      </c>
      <c r="T200" s="13" t="str">
        <f ca="1">IFERROR(INDEX(MAESTRO!T:T,_xludf.AGGREGATE(15,6,ROW(MAESTRO!$B$3:$B$1000)/((MAESTRO!$B$3:$B$1000="ASMARTALC")*(UPPER(MAESTRO!$L$3:$L$1000)="CONFIRMADO")),ROWS($A$3:A200))),"")</f>
        <v/>
      </c>
      <c r="U200" s="13" t="str">
        <f ca="1">IFERROR(INDEX(MAESTRO!U:U,_xludf.AGGREGATE(15,6,ROW(MAESTRO!$B$3:$B$1000)/((MAESTRO!$B$3:$B$1000="ASMARTALC")*(UPPER(MAESTRO!$L$3:$L$1000)="CONFIRMADO")),ROWS($A$3:A200))),"")</f>
        <v/>
      </c>
      <c r="V200" s="13" t="str">
        <f ca="1">IFERROR(INDEX(MAESTRO!V:V,_xludf.AGGREGATE(15,6,ROW(MAESTRO!$B$3:$B$1000)/((MAESTRO!$B$3:$B$1000="ASMARTALC")*(UPPER(MAESTRO!$L$3:$L$1000)="CONFIRMADO")),ROWS($A$3:A200))),"")</f>
        <v/>
      </c>
      <c r="W200" s="13" t="str">
        <f ca="1">IFERROR(INDEX(MAESTRO!W:W,_xludf.AGGREGATE(15,6,ROW(MAESTRO!$B$3:$B$1000)/((MAESTRO!$B$3:$B$1000="ASMARTALC")*(UPPER(MAESTRO!$L$3:$L$1000)="CONFIRMADO")),ROWS($A$3:A200))),"")</f>
        <v/>
      </c>
      <c r="X200" s="13" t="str">
        <f ca="1">IFERROR(INDEX(MAESTRO!X:X,_xludf.AGGREGATE(15,6,ROW(MAESTRO!$B$3:$B$1000)/((MAESTRO!$B$3:$B$1000="ASMARTALC")*(UPPER(MAESTRO!$L$3:$L$1000)="CONFIRMADO")),ROWS($A$3:A200))),"")</f>
        <v/>
      </c>
    </row>
    <row r="201" spans="1:24" ht="22.05" customHeight="1">
      <c r="A201" s="10" t="str">
        <f ca="1">IFERROR(INDEX(MAESTRO!A:A,_xludf.AGGREGATE(15,6,ROW(MAESTRO!$B$3:$B$1000)/((MAESTRO!$B$3:$B$1000="ASMARTALC")*(UPPER(MAESTRO!$L$3:$L$1000)="CONFIRMADO")),ROWS($A$3:A201))),"")</f>
        <v/>
      </c>
      <c r="B201" s="10" t="str">
        <f ca="1">IFERROR(INDEX(MAESTRO!B:B,_xludf.AGGREGATE(15,6,ROW(MAESTRO!$B$3:$B$1000)/((MAESTRO!$B$3:$B$1000="ASMARTALC")*(UPPER(MAESTRO!$L$3:$L$1000)="CONFIRMADO")),ROWS($A$3:A201))),"")</f>
        <v/>
      </c>
      <c r="C201" s="10" t="str">
        <f ca="1">IFERROR(INDEX(MAESTRO!C:C,_xludf.AGGREGATE(15,6,ROW(MAESTRO!$B$3:$B$1000)/((MAESTRO!$B$3:$B$1000="ASMARTALC")*(UPPER(MAESTRO!$L$3:$L$1000)="CONFIRMADO")),ROWS($A$3:A201))),"")</f>
        <v/>
      </c>
      <c r="D201" s="10" t="str">
        <f ca="1">IFERROR(INDEX(MAESTRO!D:D,_xludf.AGGREGATE(15,6,ROW(MAESTRO!$B$3:$B$1000)/((MAESTRO!$B$3:$B$1000="ASMARTALC")*(UPPER(MAESTRO!$L$3:$L$1000)="CONFIRMADO")),ROWS($A$3:A201))),"")</f>
        <v/>
      </c>
      <c r="E201" s="10" t="str">
        <f ca="1">IFERROR(INDEX(MAESTRO!E:E,_xludf.AGGREGATE(15,6,ROW(MAESTRO!$B$3:$B$1000)/((MAESTRO!$B$3:$B$1000="ASMARTALC")*(UPPER(MAESTRO!$L$3:$L$1000)="CONFIRMADO")),ROWS($A$3:A201))),"")</f>
        <v/>
      </c>
      <c r="F201" s="10" t="str">
        <f ca="1">IFERROR(INDEX(MAESTRO!F:F,_xludf.AGGREGATE(15,6,ROW(MAESTRO!$B$3:$B$1000)/((MAESTRO!$B$3:$B$1000="ASMARTALC")*(UPPER(MAESTRO!$L$3:$L$1000)="CONFIRMADO")),ROWS($A$3:A201))),"")</f>
        <v/>
      </c>
      <c r="G201" s="10" t="str">
        <f ca="1">IFERROR(INDEX(MAESTRO!G:G,_xludf.AGGREGATE(15,6,ROW(MAESTRO!$B$3:$B$1000)/((MAESTRO!$B$3:$B$1000="ASMARTALC")*(UPPER(MAESTRO!$L$3:$L$1000)="CONFIRMADO")),ROWS($A$3:A201))),"")</f>
        <v/>
      </c>
      <c r="H201" s="10" t="str">
        <f ca="1">IFERROR(INDEX(MAESTRO!H:H,_xludf.AGGREGATE(15,6,ROW(MAESTRO!$B$3:$B$1000)/((MAESTRO!$B$3:$B$1000="ASMARTALC")*(UPPER(MAESTRO!$L$3:$L$1000)="CONFIRMADO")),ROWS($A$3:A201))),"")</f>
        <v/>
      </c>
      <c r="I201" s="10" t="str">
        <f ca="1">IFERROR(INDEX(MAESTRO!I:I,_xludf.AGGREGATE(15,6,ROW(MAESTRO!$B$3:$B$1000)/((MAESTRO!$B$3:$B$1000="ASMARTALC")*(UPPER(MAESTRO!$L$3:$L$1000)="CONFIRMADO")),ROWS($A$3:A201))),"")</f>
        <v/>
      </c>
      <c r="J201" s="10" t="str">
        <f ca="1">IFERROR(INDEX(MAESTRO!J:J,_xludf.AGGREGATE(15,6,ROW(MAESTRO!$B$3:$B$1000)/((MAESTRO!$B$3:$B$1000="ASMARTALC")*(UPPER(MAESTRO!$L$3:$L$1000)="CONFIRMADO")),ROWS($A$3:A201))),"")</f>
        <v/>
      </c>
      <c r="K201" s="10" t="str">
        <f ca="1">IFERROR(INDEX(MAESTRO!K:K,_xludf.AGGREGATE(15,6,ROW(MAESTRO!$B$3:$B$1000)/((MAESTRO!$B$3:$B$1000="ASMARTALC")*(UPPER(MAESTRO!$L$3:$L$1000)="CONFIRMADO")),ROWS($A$3:A201))),"")</f>
        <v/>
      </c>
      <c r="L201" s="10" t="str">
        <f ca="1">IFERROR(INDEX(MAESTRO!L:L,_xludf.AGGREGATE(15,6,ROW(MAESTRO!$B$3:$B$1000)/((MAESTRO!$B$3:$B$1000="ASMARTALC")*(UPPER(MAESTRO!$L$3:$L$1000)="CONFIRMADO")),ROWS($A$3:A201))),"")</f>
        <v/>
      </c>
      <c r="M201" s="10" t="str">
        <f ca="1">IFERROR(INDEX(MAESTRO!M:M,_xludf.AGGREGATE(15,6,ROW(MAESTRO!$B$3:$B$1000)/((MAESTRO!$B$3:$B$1000="ASMARTALC")*(UPPER(MAESTRO!$L$3:$L$1000)="CONFIRMADO")),ROWS($A$3:A201))),"")</f>
        <v/>
      </c>
      <c r="N201" s="10" t="str">
        <f ca="1">IFERROR(INDEX(MAESTRO!N:N,_xludf.AGGREGATE(15,6,ROW(MAESTRO!$B$3:$B$1000)/((MAESTRO!$B$3:$B$1000="ASMARTALC")*(UPPER(MAESTRO!$L$3:$L$1000)="CONFIRMADO")),ROWS($A$3:A201))),"")</f>
        <v/>
      </c>
      <c r="O201" s="10" t="str">
        <f ca="1">IFERROR(INDEX(MAESTRO!O:O,_xludf.AGGREGATE(15,6,ROW(MAESTRO!$B$3:$B$1000)/((MAESTRO!$B$3:$B$1000="ASMARTALC")*(UPPER(MAESTRO!$L$3:$L$1000)="CONFIRMADO")),ROWS($A$3:A201))),"")</f>
        <v/>
      </c>
      <c r="P201" s="10" t="str">
        <f ca="1">IFERROR(INDEX(MAESTRO!P:P,_xludf.AGGREGATE(15,6,ROW(MAESTRO!$B$3:$B$1000)/((MAESTRO!$B$3:$B$1000="ASMARTALC")*(UPPER(MAESTRO!$L$3:$L$1000)="CONFIRMADO")),ROWS($A$3:A201))),"")</f>
        <v/>
      </c>
      <c r="Q201" s="10" t="str">
        <f ca="1">IFERROR(INDEX(MAESTRO!Q:Q,_xludf.AGGREGATE(15,6,ROW(MAESTRO!$B$3:$B$1000)/((MAESTRO!$B$3:$B$1000="ASMARTALC")*(UPPER(MAESTRO!$L$3:$L$1000)="CONFIRMADO")),ROWS($A$3:A201))),"")</f>
        <v/>
      </c>
      <c r="R201" s="10" t="str">
        <f ca="1">IFERROR(INDEX(MAESTRO!R:R,_xludf.AGGREGATE(15,6,ROW(MAESTRO!$B$3:$B$1000)/((MAESTRO!$B$3:$B$1000="ASMARTALC")*(UPPER(MAESTRO!$L$3:$L$1000)="CONFIRMADO")),ROWS($A$3:A201))),"")</f>
        <v/>
      </c>
      <c r="S201" s="10" t="str">
        <f ca="1">IFERROR(INDEX(MAESTRO!S:S,_xludf.AGGREGATE(15,6,ROW(MAESTRO!$B$3:$B$1000)/((MAESTRO!$B$3:$B$1000="ASMARTALC")*(UPPER(MAESTRO!$L$3:$L$1000)="CONFIRMADO")),ROWS($A$3:A201))),"")</f>
        <v/>
      </c>
      <c r="T201" s="10" t="str">
        <f ca="1">IFERROR(INDEX(MAESTRO!T:T,_xludf.AGGREGATE(15,6,ROW(MAESTRO!$B$3:$B$1000)/((MAESTRO!$B$3:$B$1000="ASMARTALC")*(UPPER(MAESTRO!$L$3:$L$1000)="CONFIRMADO")),ROWS($A$3:A201))),"")</f>
        <v/>
      </c>
      <c r="U201" s="10" t="str">
        <f ca="1">IFERROR(INDEX(MAESTRO!U:U,_xludf.AGGREGATE(15,6,ROW(MAESTRO!$B$3:$B$1000)/((MAESTRO!$B$3:$B$1000="ASMARTALC")*(UPPER(MAESTRO!$L$3:$L$1000)="CONFIRMADO")),ROWS($A$3:A201))),"")</f>
        <v/>
      </c>
      <c r="V201" s="10" t="str">
        <f ca="1">IFERROR(INDEX(MAESTRO!V:V,_xludf.AGGREGATE(15,6,ROW(MAESTRO!$B$3:$B$1000)/((MAESTRO!$B$3:$B$1000="ASMARTALC")*(UPPER(MAESTRO!$L$3:$L$1000)="CONFIRMADO")),ROWS($A$3:A201))),"")</f>
        <v/>
      </c>
      <c r="W201" s="10" t="str">
        <f ca="1">IFERROR(INDEX(MAESTRO!W:W,_xludf.AGGREGATE(15,6,ROW(MAESTRO!$B$3:$B$1000)/((MAESTRO!$B$3:$B$1000="ASMARTALC")*(UPPER(MAESTRO!$L$3:$L$1000)="CONFIRMADO")),ROWS($A$3:A201))),"")</f>
        <v/>
      </c>
      <c r="X201" s="10" t="str">
        <f ca="1">IFERROR(INDEX(MAESTRO!X:X,_xludf.AGGREGATE(15,6,ROW(MAESTRO!$B$3:$B$1000)/((MAESTRO!$B$3:$B$1000="ASMARTALC")*(UPPER(MAESTRO!$L$3:$L$1000)="CONFIRMADO")),ROWS($A$3:A201))),"")</f>
        <v/>
      </c>
    </row>
    <row r="202" spans="1:24" ht="22.05" customHeight="1">
      <c r="A202" s="13" t="str">
        <f ca="1">IFERROR(INDEX(MAESTRO!A:A,_xludf.AGGREGATE(15,6,ROW(MAESTRO!$B$3:$B$1000)/((MAESTRO!$B$3:$B$1000="ASMARTALC")*(UPPER(MAESTRO!$L$3:$L$1000)="CONFIRMADO")),ROWS($A$3:A202))),"")</f>
        <v/>
      </c>
      <c r="B202" s="13" t="str">
        <f ca="1">IFERROR(INDEX(MAESTRO!B:B,_xludf.AGGREGATE(15,6,ROW(MAESTRO!$B$3:$B$1000)/((MAESTRO!$B$3:$B$1000="ASMARTALC")*(UPPER(MAESTRO!$L$3:$L$1000)="CONFIRMADO")),ROWS($A$3:A202))),"")</f>
        <v/>
      </c>
      <c r="C202" s="13" t="str">
        <f ca="1">IFERROR(INDEX(MAESTRO!C:C,_xludf.AGGREGATE(15,6,ROW(MAESTRO!$B$3:$B$1000)/((MAESTRO!$B$3:$B$1000="ASMARTALC")*(UPPER(MAESTRO!$L$3:$L$1000)="CONFIRMADO")),ROWS($A$3:A202))),"")</f>
        <v/>
      </c>
      <c r="D202" s="13" t="str">
        <f ca="1">IFERROR(INDEX(MAESTRO!D:D,_xludf.AGGREGATE(15,6,ROW(MAESTRO!$B$3:$B$1000)/((MAESTRO!$B$3:$B$1000="ASMARTALC")*(UPPER(MAESTRO!$L$3:$L$1000)="CONFIRMADO")),ROWS($A$3:A202))),"")</f>
        <v/>
      </c>
      <c r="E202" s="13" t="str">
        <f ca="1">IFERROR(INDEX(MAESTRO!E:E,_xludf.AGGREGATE(15,6,ROW(MAESTRO!$B$3:$B$1000)/((MAESTRO!$B$3:$B$1000="ASMARTALC")*(UPPER(MAESTRO!$L$3:$L$1000)="CONFIRMADO")),ROWS($A$3:A202))),"")</f>
        <v/>
      </c>
      <c r="F202" s="13" t="str">
        <f ca="1">IFERROR(INDEX(MAESTRO!F:F,_xludf.AGGREGATE(15,6,ROW(MAESTRO!$B$3:$B$1000)/((MAESTRO!$B$3:$B$1000="ASMARTALC")*(UPPER(MAESTRO!$L$3:$L$1000)="CONFIRMADO")),ROWS($A$3:A202))),"")</f>
        <v/>
      </c>
      <c r="G202" s="13" t="str">
        <f ca="1">IFERROR(INDEX(MAESTRO!G:G,_xludf.AGGREGATE(15,6,ROW(MAESTRO!$B$3:$B$1000)/((MAESTRO!$B$3:$B$1000="ASMARTALC")*(UPPER(MAESTRO!$L$3:$L$1000)="CONFIRMADO")),ROWS($A$3:A202))),"")</f>
        <v/>
      </c>
      <c r="H202" s="13" t="str">
        <f ca="1">IFERROR(INDEX(MAESTRO!H:H,_xludf.AGGREGATE(15,6,ROW(MAESTRO!$B$3:$B$1000)/((MAESTRO!$B$3:$B$1000="ASMARTALC")*(UPPER(MAESTRO!$L$3:$L$1000)="CONFIRMADO")),ROWS($A$3:A202))),"")</f>
        <v/>
      </c>
      <c r="I202" s="13" t="str">
        <f ca="1">IFERROR(INDEX(MAESTRO!I:I,_xludf.AGGREGATE(15,6,ROW(MAESTRO!$B$3:$B$1000)/((MAESTRO!$B$3:$B$1000="ASMARTALC")*(UPPER(MAESTRO!$L$3:$L$1000)="CONFIRMADO")),ROWS($A$3:A202))),"")</f>
        <v/>
      </c>
      <c r="J202" s="13" t="str">
        <f ca="1">IFERROR(INDEX(MAESTRO!J:J,_xludf.AGGREGATE(15,6,ROW(MAESTRO!$B$3:$B$1000)/((MAESTRO!$B$3:$B$1000="ASMARTALC")*(UPPER(MAESTRO!$L$3:$L$1000)="CONFIRMADO")),ROWS($A$3:A202))),"")</f>
        <v/>
      </c>
      <c r="K202" s="13" t="str">
        <f ca="1">IFERROR(INDEX(MAESTRO!K:K,_xludf.AGGREGATE(15,6,ROW(MAESTRO!$B$3:$B$1000)/((MAESTRO!$B$3:$B$1000="ASMARTALC")*(UPPER(MAESTRO!$L$3:$L$1000)="CONFIRMADO")),ROWS($A$3:A202))),"")</f>
        <v/>
      </c>
      <c r="L202" s="13" t="str">
        <f ca="1">IFERROR(INDEX(MAESTRO!L:L,_xludf.AGGREGATE(15,6,ROW(MAESTRO!$B$3:$B$1000)/((MAESTRO!$B$3:$B$1000="ASMARTALC")*(UPPER(MAESTRO!$L$3:$L$1000)="CONFIRMADO")),ROWS($A$3:A202))),"")</f>
        <v/>
      </c>
      <c r="M202" s="13" t="str">
        <f ca="1">IFERROR(INDEX(MAESTRO!M:M,_xludf.AGGREGATE(15,6,ROW(MAESTRO!$B$3:$B$1000)/((MAESTRO!$B$3:$B$1000="ASMARTALC")*(UPPER(MAESTRO!$L$3:$L$1000)="CONFIRMADO")),ROWS($A$3:A202))),"")</f>
        <v/>
      </c>
      <c r="N202" s="13" t="str">
        <f ca="1">IFERROR(INDEX(MAESTRO!N:N,_xludf.AGGREGATE(15,6,ROW(MAESTRO!$B$3:$B$1000)/((MAESTRO!$B$3:$B$1000="ASMARTALC")*(UPPER(MAESTRO!$L$3:$L$1000)="CONFIRMADO")),ROWS($A$3:A202))),"")</f>
        <v/>
      </c>
      <c r="O202" s="13" t="str">
        <f ca="1">IFERROR(INDEX(MAESTRO!O:O,_xludf.AGGREGATE(15,6,ROW(MAESTRO!$B$3:$B$1000)/((MAESTRO!$B$3:$B$1000="ASMARTALC")*(UPPER(MAESTRO!$L$3:$L$1000)="CONFIRMADO")),ROWS($A$3:A202))),"")</f>
        <v/>
      </c>
      <c r="P202" s="13" t="str">
        <f ca="1">IFERROR(INDEX(MAESTRO!P:P,_xludf.AGGREGATE(15,6,ROW(MAESTRO!$B$3:$B$1000)/((MAESTRO!$B$3:$B$1000="ASMARTALC")*(UPPER(MAESTRO!$L$3:$L$1000)="CONFIRMADO")),ROWS($A$3:A202))),"")</f>
        <v/>
      </c>
      <c r="Q202" s="13" t="str">
        <f ca="1">IFERROR(INDEX(MAESTRO!Q:Q,_xludf.AGGREGATE(15,6,ROW(MAESTRO!$B$3:$B$1000)/((MAESTRO!$B$3:$B$1000="ASMARTALC")*(UPPER(MAESTRO!$L$3:$L$1000)="CONFIRMADO")),ROWS($A$3:A202))),"")</f>
        <v/>
      </c>
      <c r="R202" s="13" t="str">
        <f ca="1">IFERROR(INDEX(MAESTRO!R:R,_xludf.AGGREGATE(15,6,ROW(MAESTRO!$B$3:$B$1000)/((MAESTRO!$B$3:$B$1000="ASMARTALC")*(UPPER(MAESTRO!$L$3:$L$1000)="CONFIRMADO")),ROWS($A$3:A202))),"")</f>
        <v/>
      </c>
      <c r="S202" s="13" t="str">
        <f ca="1">IFERROR(INDEX(MAESTRO!S:S,_xludf.AGGREGATE(15,6,ROW(MAESTRO!$B$3:$B$1000)/((MAESTRO!$B$3:$B$1000="ASMARTALC")*(UPPER(MAESTRO!$L$3:$L$1000)="CONFIRMADO")),ROWS($A$3:A202))),"")</f>
        <v/>
      </c>
      <c r="T202" s="13" t="str">
        <f ca="1">IFERROR(INDEX(MAESTRO!T:T,_xludf.AGGREGATE(15,6,ROW(MAESTRO!$B$3:$B$1000)/((MAESTRO!$B$3:$B$1000="ASMARTALC")*(UPPER(MAESTRO!$L$3:$L$1000)="CONFIRMADO")),ROWS($A$3:A202))),"")</f>
        <v/>
      </c>
      <c r="U202" s="13" t="str">
        <f ca="1">IFERROR(INDEX(MAESTRO!U:U,_xludf.AGGREGATE(15,6,ROW(MAESTRO!$B$3:$B$1000)/((MAESTRO!$B$3:$B$1000="ASMARTALC")*(UPPER(MAESTRO!$L$3:$L$1000)="CONFIRMADO")),ROWS($A$3:A202))),"")</f>
        <v/>
      </c>
      <c r="V202" s="13" t="str">
        <f ca="1">IFERROR(INDEX(MAESTRO!V:V,_xludf.AGGREGATE(15,6,ROW(MAESTRO!$B$3:$B$1000)/((MAESTRO!$B$3:$B$1000="ASMARTALC")*(UPPER(MAESTRO!$L$3:$L$1000)="CONFIRMADO")),ROWS($A$3:A202))),"")</f>
        <v/>
      </c>
      <c r="W202" s="13" t="str">
        <f ca="1">IFERROR(INDEX(MAESTRO!W:W,_xludf.AGGREGATE(15,6,ROW(MAESTRO!$B$3:$B$1000)/((MAESTRO!$B$3:$B$1000="ASMARTALC")*(UPPER(MAESTRO!$L$3:$L$1000)="CONFIRMADO")),ROWS($A$3:A202))),"")</f>
        <v/>
      </c>
      <c r="X202" s="13" t="str">
        <f ca="1">IFERROR(INDEX(MAESTRO!X:X,_xludf.AGGREGATE(15,6,ROW(MAESTRO!$B$3:$B$1000)/((MAESTRO!$B$3:$B$1000="ASMARTALC")*(UPPER(MAESTRO!$L$3:$L$1000)="CONFIRMADO")),ROWS($A$3:A202))),"")</f>
        <v/>
      </c>
    </row>
    <row r="203" spans="1:24" ht="22.05" customHeight="1">
      <c r="A203" s="10" t="str">
        <f ca="1">IFERROR(INDEX(MAESTRO!A:A,_xludf.AGGREGATE(15,6,ROW(MAESTRO!$B$3:$B$1000)/((MAESTRO!$B$3:$B$1000="ASMARTALC")*(UPPER(MAESTRO!$L$3:$L$1000)="CONFIRMADO")),ROWS($A$3:A203))),"")</f>
        <v/>
      </c>
      <c r="B203" s="10" t="str">
        <f ca="1">IFERROR(INDEX(MAESTRO!B:B,_xludf.AGGREGATE(15,6,ROW(MAESTRO!$B$3:$B$1000)/((MAESTRO!$B$3:$B$1000="ASMARTALC")*(UPPER(MAESTRO!$L$3:$L$1000)="CONFIRMADO")),ROWS($A$3:A203))),"")</f>
        <v/>
      </c>
      <c r="C203" s="10" t="str">
        <f ca="1">IFERROR(INDEX(MAESTRO!C:C,_xludf.AGGREGATE(15,6,ROW(MAESTRO!$B$3:$B$1000)/((MAESTRO!$B$3:$B$1000="ASMARTALC")*(UPPER(MAESTRO!$L$3:$L$1000)="CONFIRMADO")),ROWS($A$3:A203))),"")</f>
        <v/>
      </c>
      <c r="D203" s="10" t="str">
        <f ca="1">IFERROR(INDEX(MAESTRO!D:D,_xludf.AGGREGATE(15,6,ROW(MAESTRO!$B$3:$B$1000)/((MAESTRO!$B$3:$B$1000="ASMARTALC")*(UPPER(MAESTRO!$L$3:$L$1000)="CONFIRMADO")),ROWS($A$3:A203))),"")</f>
        <v/>
      </c>
      <c r="E203" s="10" t="str">
        <f ca="1">IFERROR(INDEX(MAESTRO!E:E,_xludf.AGGREGATE(15,6,ROW(MAESTRO!$B$3:$B$1000)/((MAESTRO!$B$3:$B$1000="ASMARTALC")*(UPPER(MAESTRO!$L$3:$L$1000)="CONFIRMADO")),ROWS($A$3:A203))),"")</f>
        <v/>
      </c>
      <c r="F203" s="10" t="str">
        <f ca="1">IFERROR(INDEX(MAESTRO!F:F,_xludf.AGGREGATE(15,6,ROW(MAESTRO!$B$3:$B$1000)/((MAESTRO!$B$3:$B$1000="ASMARTALC")*(UPPER(MAESTRO!$L$3:$L$1000)="CONFIRMADO")),ROWS($A$3:A203))),"")</f>
        <v/>
      </c>
      <c r="G203" s="10" t="str">
        <f ca="1">IFERROR(INDEX(MAESTRO!G:G,_xludf.AGGREGATE(15,6,ROW(MAESTRO!$B$3:$B$1000)/((MAESTRO!$B$3:$B$1000="ASMARTALC")*(UPPER(MAESTRO!$L$3:$L$1000)="CONFIRMADO")),ROWS($A$3:A203))),"")</f>
        <v/>
      </c>
      <c r="H203" s="10" t="str">
        <f ca="1">IFERROR(INDEX(MAESTRO!H:H,_xludf.AGGREGATE(15,6,ROW(MAESTRO!$B$3:$B$1000)/((MAESTRO!$B$3:$B$1000="ASMARTALC")*(UPPER(MAESTRO!$L$3:$L$1000)="CONFIRMADO")),ROWS($A$3:A203))),"")</f>
        <v/>
      </c>
      <c r="I203" s="10" t="str">
        <f ca="1">IFERROR(INDEX(MAESTRO!I:I,_xludf.AGGREGATE(15,6,ROW(MAESTRO!$B$3:$B$1000)/((MAESTRO!$B$3:$B$1000="ASMARTALC")*(UPPER(MAESTRO!$L$3:$L$1000)="CONFIRMADO")),ROWS($A$3:A203))),"")</f>
        <v/>
      </c>
      <c r="J203" s="10" t="str">
        <f ca="1">IFERROR(INDEX(MAESTRO!J:J,_xludf.AGGREGATE(15,6,ROW(MAESTRO!$B$3:$B$1000)/((MAESTRO!$B$3:$B$1000="ASMARTALC")*(UPPER(MAESTRO!$L$3:$L$1000)="CONFIRMADO")),ROWS($A$3:A203))),"")</f>
        <v/>
      </c>
      <c r="K203" s="10" t="str">
        <f ca="1">IFERROR(INDEX(MAESTRO!K:K,_xludf.AGGREGATE(15,6,ROW(MAESTRO!$B$3:$B$1000)/((MAESTRO!$B$3:$B$1000="ASMARTALC")*(UPPER(MAESTRO!$L$3:$L$1000)="CONFIRMADO")),ROWS($A$3:A203))),"")</f>
        <v/>
      </c>
      <c r="L203" s="10" t="str">
        <f ca="1">IFERROR(INDEX(MAESTRO!L:L,_xludf.AGGREGATE(15,6,ROW(MAESTRO!$B$3:$B$1000)/((MAESTRO!$B$3:$B$1000="ASMARTALC")*(UPPER(MAESTRO!$L$3:$L$1000)="CONFIRMADO")),ROWS($A$3:A203))),"")</f>
        <v/>
      </c>
      <c r="M203" s="10" t="str">
        <f ca="1">IFERROR(INDEX(MAESTRO!M:M,_xludf.AGGREGATE(15,6,ROW(MAESTRO!$B$3:$B$1000)/((MAESTRO!$B$3:$B$1000="ASMARTALC")*(UPPER(MAESTRO!$L$3:$L$1000)="CONFIRMADO")),ROWS($A$3:A203))),"")</f>
        <v/>
      </c>
      <c r="N203" s="10" t="str">
        <f ca="1">IFERROR(INDEX(MAESTRO!N:N,_xludf.AGGREGATE(15,6,ROW(MAESTRO!$B$3:$B$1000)/((MAESTRO!$B$3:$B$1000="ASMARTALC")*(UPPER(MAESTRO!$L$3:$L$1000)="CONFIRMADO")),ROWS($A$3:A203))),"")</f>
        <v/>
      </c>
      <c r="O203" s="10" t="str">
        <f ca="1">IFERROR(INDEX(MAESTRO!O:O,_xludf.AGGREGATE(15,6,ROW(MAESTRO!$B$3:$B$1000)/((MAESTRO!$B$3:$B$1000="ASMARTALC")*(UPPER(MAESTRO!$L$3:$L$1000)="CONFIRMADO")),ROWS($A$3:A203))),"")</f>
        <v/>
      </c>
      <c r="P203" s="10" t="str">
        <f ca="1">IFERROR(INDEX(MAESTRO!P:P,_xludf.AGGREGATE(15,6,ROW(MAESTRO!$B$3:$B$1000)/((MAESTRO!$B$3:$B$1000="ASMARTALC")*(UPPER(MAESTRO!$L$3:$L$1000)="CONFIRMADO")),ROWS($A$3:A203))),"")</f>
        <v/>
      </c>
      <c r="Q203" s="10" t="str">
        <f ca="1">IFERROR(INDEX(MAESTRO!Q:Q,_xludf.AGGREGATE(15,6,ROW(MAESTRO!$B$3:$B$1000)/((MAESTRO!$B$3:$B$1000="ASMARTALC")*(UPPER(MAESTRO!$L$3:$L$1000)="CONFIRMADO")),ROWS($A$3:A203))),"")</f>
        <v/>
      </c>
      <c r="R203" s="10" t="str">
        <f ca="1">IFERROR(INDEX(MAESTRO!R:R,_xludf.AGGREGATE(15,6,ROW(MAESTRO!$B$3:$B$1000)/((MAESTRO!$B$3:$B$1000="ASMARTALC")*(UPPER(MAESTRO!$L$3:$L$1000)="CONFIRMADO")),ROWS($A$3:A203))),"")</f>
        <v/>
      </c>
      <c r="S203" s="10" t="str">
        <f ca="1">IFERROR(INDEX(MAESTRO!S:S,_xludf.AGGREGATE(15,6,ROW(MAESTRO!$B$3:$B$1000)/((MAESTRO!$B$3:$B$1000="ASMARTALC")*(UPPER(MAESTRO!$L$3:$L$1000)="CONFIRMADO")),ROWS($A$3:A203))),"")</f>
        <v/>
      </c>
      <c r="T203" s="10" t="str">
        <f ca="1">IFERROR(INDEX(MAESTRO!T:T,_xludf.AGGREGATE(15,6,ROW(MAESTRO!$B$3:$B$1000)/((MAESTRO!$B$3:$B$1000="ASMARTALC")*(UPPER(MAESTRO!$L$3:$L$1000)="CONFIRMADO")),ROWS($A$3:A203))),"")</f>
        <v/>
      </c>
      <c r="U203" s="10" t="str">
        <f ca="1">IFERROR(INDEX(MAESTRO!U:U,_xludf.AGGREGATE(15,6,ROW(MAESTRO!$B$3:$B$1000)/((MAESTRO!$B$3:$B$1000="ASMARTALC")*(UPPER(MAESTRO!$L$3:$L$1000)="CONFIRMADO")),ROWS($A$3:A203))),"")</f>
        <v/>
      </c>
      <c r="V203" s="10" t="str">
        <f ca="1">IFERROR(INDEX(MAESTRO!V:V,_xludf.AGGREGATE(15,6,ROW(MAESTRO!$B$3:$B$1000)/((MAESTRO!$B$3:$B$1000="ASMARTALC")*(UPPER(MAESTRO!$L$3:$L$1000)="CONFIRMADO")),ROWS($A$3:A203))),"")</f>
        <v/>
      </c>
      <c r="W203" s="10" t="str">
        <f ca="1">IFERROR(INDEX(MAESTRO!W:W,_xludf.AGGREGATE(15,6,ROW(MAESTRO!$B$3:$B$1000)/((MAESTRO!$B$3:$B$1000="ASMARTALC")*(UPPER(MAESTRO!$L$3:$L$1000)="CONFIRMADO")),ROWS($A$3:A203))),"")</f>
        <v/>
      </c>
      <c r="X203" s="10" t="str">
        <f ca="1">IFERROR(INDEX(MAESTRO!X:X,_xludf.AGGREGATE(15,6,ROW(MAESTRO!$B$3:$B$1000)/((MAESTRO!$B$3:$B$1000="ASMARTALC")*(UPPER(MAESTRO!$L$3:$L$1000)="CONFIRMADO")),ROWS($A$3:A203))),"")</f>
        <v/>
      </c>
    </row>
    <row r="204" spans="1:24" ht="22.05" customHeight="1">
      <c r="A204" s="13" t="str">
        <f ca="1">IFERROR(INDEX(MAESTRO!A:A,_xludf.AGGREGATE(15,6,ROW(MAESTRO!$B$3:$B$1000)/((MAESTRO!$B$3:$B$1000="ASMARTALC")*(UPPER(MAESTRO!$L$3:$L$1000)="CONFIRMADO")),ROWS($A$3:A204))),"")</f>
        <v/>
      </c>
      <c r="B204" s="13" t="str">
        <f ca="1">IFERROR(INDEX(MAESTRO!B:B,_xludf.AGGREGATE(15,6,ROW(MAESTRO!$B$3:$B$1000)/((MAESTRO!$B$3:$B$1000="ASMARTALC")*(UPPER(MAESTRO!$L$3:$L$1000)="CONFIRMADO")),ROWS($A$3:A204))),"")</f>
        <v/>
      </c>
      <c r="C204" s="13" t="str">
        <f ca="1">IFERROR(INDEX(MAESTRO!C:C,_xludf.AGGREGATE(15,6,ROW(MAESTRO!$B$3:$B$1000)/((MAESTRO!$B$3:$B$1000="ASMARTALC")*(UPPER(MAESTRO!$L$3:$L$1000)="CONFIRMADO")),ROWS($A$3:A204))),"")</f>
        <v/>
      </c>
      <c r="D204" s="13" t="str">
        <f ca="1">IFERROR(INDEX(MAESTRO!D:D,_xludf.AGGREGATE(15,6,ROW(MAESTRO!$B$3:$B$1000)/((MAESTRO!$B$3:$B$1000="ASMARTALC")*(UPPER(MAESTRO!$L$3:$L$1000)="CONFIRMADO")),ROWS($A$3:A204))),"")</f>
        <v/>
      </c>
      <c r="E204" s="13" t="str">
        <f ca="1">IFERROR(INDEX(MAESTRO!E:E,_xludf.AGGREGATE(15,6,ROW(MAESTRO!$B$3:$B$1000)/((MAESTRO!$B$3:$B$1000="ASMARTALC")*(UPPER(MAESTRO!$L$3:$L$1000)="CONFIRMADO")),ROWS($A$3:A204))),"")</f>
        <v/>
      </c>
      <c r="F204" s="13" t="str">
        <f ca="1">IFERROR(INDEX(MAESTRO!F:F,_xludf.AGGREGATE(15,6,ROW(MAESTRO!$B$3:$B$1000)/((MAESTRO!$B$3:$B$1000="ASMARTALC")*(UPPER(MAESTRO!$L$3:$L$1000)="CONFIRMADO")),ROWS($A$3:A204))),"")</f>
        <v/>
      </c>
      <c r="G204" s="13" t="str">
        <f ca="1">IFERROR(INDEX(MAESTRO!G:G,_xludf.AGGREGATE(15,6,ROW(MAESTRO!$B$3:$B$1000)/((MAESTRO!$B$3:$B$1000="ASMARTALC")*(UPPER(MAESTRO!$L$3:$L$1000)="CONFIRMADO")),ROWS($A$3:A204))),"")</f>
        <v/>
      </c>
      <c r="H204" s="13" t="str">
        <f ca="1">IFERROR(INDEX(MAESTRO!H:H,_xludf.AGGREGATE(15,6,ROW(MAESTRO!$B$3:$B$1000)/((MAESTRO!$B$3:$B$1000="ASMARTALC")*(UPPER(MAESTRO!$L$3:$L$1000)="CONFIRMADO")),ROWS($A$3:A204))),"")</f>
        <v/>
      </c>
      <c r="I204" s="13" t="str">
        <f ca="1">IFERROR(INDEX(MAESTRO!I:I,_xludf.AGGREGATE(15,6,ROW(MAESTRO!$B$3:$B$1000)/((MAESTRO!$B$3:$B$1000="ASMARTALC")*(UPPER(MAESTRO!$L$3:$L$1000)="CONFIRMADO")),ROWS($A$3:A204))),"")</f>
        <v/>
      </c>
      <c r="J204" s="13" t="str">
        <f ca="1">IFERROR(INDEX(MAESTRO!J:J,_xludf.AGGREGATE(15,6,ROW(MAESTRO!$B$3:$B$1000)/((MAESTRO!$B$3:$B$1000="ASMARTALC")*(UPPER(MAESTRO!$L$3:$L$1000)="CONFIRMADO")),ROWS($A$3:A204))),"")</f>
        <v/>
      </c>
      <c r="K204" s="13" t="str">
        <f ca="1">IFERROR(INDEX(MAESTRO!K:K,_xludf.AGGREGATE(15,6,ROW(MAESTRO!$B$3:$B$1000)/((MAESTRO!$B$3:$B$1000="ASMARTALC")*(UPPER(MAESTRO!$L$3:$L$1000)="CONFIRMADO")),ROWS($A$3:A204))),"")</f>
        <v/>
      </c>
      <c r="L204" s="13" t="str">
        <f ca="1">IFERROR(INDEX(MAESTRO!L:L,_xludf.AGGREGATE(15,6,ROW(MAESTRO!$B$3:$B$1000)/((MAESTRO!$B$3:$B$1000="ASMARTALC")*(UPPER(MAESTRO!$L$3:$L$1000)="CONFIRMADO")),ROWS($A$3:A204))),"")</f>
        <v/>
      </c>
      <c r="M204" s="13" t="str">
        <f ca="1">IFERROR(INDEX(MAESTRO!M:M,_xludf.AGGREGATE(15,6,ROW(MAESTRO!$B$3:$B$1000)/((MAESTRO!$B$3:$B$1000="ASMARTALC")*(UPPER(MAESTRO!$L$3:$L$1000)="CONFIRMADO")),ROWS($A$3:A204))),"")</f>
        <v/>
      </c>
      <c r="N204" s="13" t="str">
        <f ca="1">IFERROR(INDEX(MAESTRO!N:N,_xludf.AGGREGATE(15,6,ROW(MAESTRO!$B$3:$B$1000)/((MAESTRO!$B$3:$B$1000="ASMARTALC")*(UPPER(MAESTRO!$L$3:$L$1000)="CONFIRMADO")),ROWS($A$3:A204))),"")</f>
        <v/>
      </c>
      <c r="O204" s="13" t="str">
        <f ca="1">IFERROR(INDEX(MAESTRO!O:O,_xludf.AGGREGATE(15,6,ROW(MAESTRO!$B$3:$B$1000)/((MAESTRO!$B$3:$B$1000="ASMARTALC")*(UPPER(MAESTRO!$L$3:$L$1000)="CONFIRMADO")),ROWS($A$3:A204))),"")</f>
        <v/>
      </c>
      <c r="P204" s="13" t="str">
        <f ca="1">IFERROR(INDEX(MAESTRO!P:P,_xludf.AGGREGATE(15,6,ROW(MAESTRO!$B$3:$B$1000)/((MAESTRO!$B$3:$B$1000="ASMARTALC")*(UPPER(MAESTRO!$L$3:$L$1000)="CONFIRMADO")),ROWS($A$3:A204))),"")</f>
        <v/>
      </c>
      <c r="Q204" s="13" t="str">
        <f ca="1">IFERROR(INDEX(MAESTRO!Q:Q,_xludf.AGGREGATE(15,6,ROW(MAESTRO!$B$3:$B$1000)/((MAESTRO!$B$3:$B$1000="ASMARTALC")*(UPPER(MAESTRO!$L$3:$L$1000)="CONFIRMADO")),ROWS($A$3:A204))),"")</f>
        <v/>
      </c>
      <c r="R204" s="13" t="str">
        <f ca="1">IFERROR(INDEX(MAESTRO!R:R,_xludf.AGGREGATE(15,6,ROW(MAESTRO!$B$3:$B$1000)/((MAESTRO!$B$3:$B$1000="ASMARTALC")*(UPPER(MAESTRO!$L$3:$L$1000)="CONFIRMADO")),ROWS($A$3:A204))),"")</f>
        <v/>
      </c>
      <c r="S204" s="13" t="str">
        <f ca="1">IFERROR(INDEX(MAESTRO!S:S,_xludf.AGGREGATE(15,6,ROW(MAESTRO!$B$3:$B$1000)/((MAESTRO!$B$3:$B$1000="ASMARTALC")*(UPPER(MAESTRO!$L$3:$L$1000)="CONFIRMADO")),ROWS($A$3:A204))),"")</f>
        <v/>
      </c>
      <c r="T204" s="13" t="str">
        <f ca="1">IFERROR(INDEX(MAESTRO!T:T,_xludf.AGGREGATE(15,6,ROW(MAESTRO!$B$3:$B$1000)/((MAESTRO!$B$3:$B$1000="ASMARTALC")*(UPPER(MAESTRO!$L$3:$L$1000)="CONFIRMADO")),ROWS($A$3:A204))),"")</f>
        <v/>
      </c>
      <c r="U204" s="13" t="str">
        <f ca="1">IFERROR(INDEX(MAESTRO!U:U,_xludf.AGGREGATE(15,6,ROW(MAESTRO!$B$3:$B$1000)/((MAESTRO!$B$3:$B$1000="ASMARTALC")*(UPPER(MAESTRO!$L$3:$L$1000)="CONFIRMADO")),ROWS($A$3:A204))),"")</f>
        <v/>
      </c>
      <c r="V204" s="13" t="str">
        <f ca="1">IFERROR(INDEX(MAESTRO!V:V,_xludf.AGGREGATE(15,6,ROW(MAESTRO!$B$3:$B$1000)/((MAESTRO!$B$3:$B$1000="ASMARTALC")*(UPPER(MAESTRO!$L$3:$L$1000)="CONFIRMADO")),ROWS($A$3:A204))),"")</f>
        <v/>
      </c>
      <c r="W204" s="13" t="str">
        <f ca="1">IFERROR(INDEX(MAESTRO!W:W,_xludf.AGGREGATE(15,6,ROW(MAESTRO!$B$3:$B$1000)/((MAESTRO!$B$3:$B$1000="ASMARTALC")*(UPPER(MAESTRO!$L$3:$L$1000)="CONFIRMADO")),ROWS($A$3:A204))),"")</f>
        <v/>
      </c>
      <c r="X204" s="13" t="str">
        <f ca="1">IFERROR(INDEX(MAESTRO!X:X,_xludf.AGGREGATE(15,6,ROW(MAESTRO!$B$3:$B$1000)/((MAESTRO!$B$3:$B$1000="ASMARTALC")*(UPPER(MAESTRO!$L$3:$L$1000)="CONFIRMADO")),ROWS($A$3:A204))),"")</f>
        <v/>
      </c>
    </row>
    <row r="205" spans="1:24" ht="22.05" customHeight="1">
      <c r="A205" s="10" t="str">
        <f ca="1">IFERROR(INDEX(MAESTRO!A:A,_xludf.AGGREGATE(15,6,ROW(MAESTRO!$B$3:$B$1000)/((MAESTRO!$B$3:$B$1000="ASMARTALC")*(UPPER(MAESTRO!$L$3:$L$1000)="CONFIRMADO")),ROWS($A$3:A205))),"")</f>
        <v/>
      </c>
      <c r="B205" s="10" t="str">
        <f ca="1">IFERROR(INDEX(MAESTRO!B:B,_xludf.AGGREGATE(15,6,ROW(MAESTRO!$B$3:$B$1000)/((MAESTRO!$B$3:$B$1000="ASMARTALC")*(UPPER(MAESTRO!$L$3:$L$1000)="CONFIRMADO")),ROWS($A$3:A205))),"")</f>
        <v/>
      </c>
      <c r="C205" s="10" t="str">
        <f ca="1">IFERROR(INDEX(MAESTRO!C:C,_xludf.AGGREGATE(15,6,ROW(MAESTRO!$B$3:$B$1000)/((MAESTRO!$B$3:$B$1000="ASMARTALC")*(UPPER(MAESTRO!$L$3:$L$1000)="CONFIRMADO")),ROWS($A$3:A205))),"")</f>
        <v/>
      </c>
      <c r="D205" s="10" t="str">
        <f ca="1">IFERROR(INDEX(MAESTRO!D:D,_xludf.AGGREGATE(15,6,ROW(MAESTRO!$B$3:$B$1000)/((MAESTRO!$B$3:$B$1000="ASMARTALC")*(UPPER(MAESTRO!$L$3:$L$1000)="CONFIRMADO")),ROWS($A$3:A205))),"")</f>
        <v/>
      </c>
      <c r="E205" s="10" t="str">
        <f ca="1">IFERROR(INDEX(MAESTRO!E:E,_xludf.AGGREGATE(15,6,ROW(MAESTRO!$B$3:$B$1000)/((MAESTRO!$B$3:$B$1000="ASMARTALC")*(UPPER(MAESTRO!$L$3:$L$1000)="CONFIRMADO")),ROWS($A$3:A205))),"")</f>
        <v/>
      </c>
      <c r="F205" s="10" t="str">
        <f ca="1">IFERROR(INDEX(MAESTRO!F:F,_xludf.AGGREGATE(15,6,ROW(MAESTRO!$B$3:$B$1000)/((MAESTRO!$B$3:$B$1000="ASMARTALC")*(UPPER(MAESTRO!$L$3:$L$1000)="CONFIRMADO")),ROWS($A$3:A205))),"")</f>
        <v/>
      </c>
      <c r="G205" s="10" t="str">
        <f ca="1">IFERROR(INDEX(MAESTRO!G:G,_xludf.AGGREGATE(15,6,ROW(MAESTRO!$B$3:$B$1000)/((MAESTRO!$B$3:$B$1000="ASMARTALC")*(UPPER(MAESTRO!$L$3:$L$1000)="CONFIRMADO")),ROWS($A$3:A205))),"")</f>
        <v/>
      </c>
      <c r="H205" s="10" t="str">
        <f ca="1">IFERROR(INDEX(MAESTRO!H:H,_xludf.AGGREGATE(15,6,ROW(MAESTRO!$B$3:$B$1000)/((MAESTRO!$B$3:$B$1000="ASMARTALC")*(UPPER(MAESTRO!$L$3:$L$1000)="CONFIRMADO")),ROWS($A$3:A205))),"")</f>
        <v/>
      </c>
      <c r="I205" s="10" t="str">
        <f ca="1">IFERROR(INDEX(MAESTRO!I:I,_xludf.AGGREGATE(15,6,ROW(MAESTRO!$B$3:$B$1000)/((MAESTRO!$B$3:$B$1000="ASMARTALC")*(UPPER(MAESTRO!$L$3:$L$1000)="CONFIRMADO")),ROWS($A$3:A205))),"")</f>
        <v/>
      </c>
      <c r="J205" s="10" t="str">
        <f ca="1">IFERROR(INDEX(MAESTRO!J:J,_xludf.AGGREGATE(15,6,ROW(MAESTRO!$B$3:$B$1000)/((MAESTRO!$B$3:$B$1000="ASMARTALC")*(UPPER(MAESTRO!$L$3:$L$1000)="CONFIRMADO")),ROWS($A$3:A205))),"")</f>
        <v/>
      </c>
      <c r="K205" s="10" t="str">
        <f ca="1">IFERROR(INDEX(MAESTRO!K:K,_xludf.AGGREGATE(15,6,ROW(MAESTRO!$B$3:$B$1000)/((MAESTRO!$B$3:$B$1000="ASMARTALC")*(UPPER(MAESTRO!$L$3:$L$1000)="CONFIRMADO")),ROWS($A$3:A205))),"")</f>
        <v/>
      </c>
      <c r="L205" s="10" t="str">
        <f ca="1">IFERROR(INDEX(MAESTRO!L:L,_xludf.AGGREGATE(15,6,ROW(MAESTRO!$B$3:$B$1000)/((MAESTRO!$B$3:$B$1000="ASMARTALC")*(UPPER(MAESTRO!$L$3:$L$1000)="CONFIRMADO")),ROWS($A$3:A205))),"")</f>
        <v/>
      </c>
      <c r="M205" s="10" t="str">
        <f ca="1">IFERROR(INDEX(MAESTRO!M:M,_xludf.AGGREGATE(15,6,ROW(MAESTRO!$B$3:$B$1000)/((MAESTRO!$B$3:$B$1000="ASMARTALC")*(UPPER(MAESTRO!$L$3:$L$1000)="CONFIRMADO")),ROWS($A$3:A205))),"")</f>
        <v/>
      </c>
      <c r="N205" s="10" t="str">
        <f ca="1">IFERROR(INDEX(MAESTRO!N:N,_xludf.AGGREGATE(15,6,ROW(MAESTRO!$B$3:$B$1000)/((MAESTRO!$B$3:$B$1000="ASMARTALC")*(UPPER(MAESTRO!$L$3:$L$1000)="CONFIRMADO")),ROWS($A$3:A205))),"")</f>
        <v/>
      </c>
      <c r="O205" s="10" t="str">
        <f ca="1">IFERROR(INDEX(MAESTRO!O:O,_xludf.AGGREGATE(15,6,ROW(MAESTRO!$B$3:$B$1000)/((MAESTRO!$B$3:$B$1000="ASMARTALC")*(UPPER(MAESTRO!$L$3:$L$1000)="CONFIRMADO")),ROWS($A$3:A205))),"")</f>
        <v/>
      </c>
      <c r="P205" s="10" t="str">
        <f ca="1">IFERROR(INDEX(MAESTRO!P:P,_xludf.AGGREGATE(15,6,ROW(MAESTRO!$B$3:$B$1000)/((MAESTRO!$B$3:$B$1000="ASMARTALC")*(UPPER(MAESTRO!$L$3:$L$1000)="CONFIRMADO")),ROWS($A$3:A205))),"")</f>
        <v/>
      </c>
      <c r="Q205" s="10" t="str">
        <f ca="1">IFERROR(INDEX(MAESTRO!Q:Q,_xludf.AGGREGATE(15,6,ROW(MAESTRO!$B$3:$B$1000)/((MAESTRO!$B$3:$B$1000="ASMARTALC")*(UPPER(MAESTRO!$L$3:$L$1000)="CONFIRMADO")),ROWS($A$3:A205))),"")</f>
        <v/>
      </c>
      <c r="R205" s="10" t="str">
        <f ca="1">IFERROR(INDEX(MAESTRO!R:R,_xludf.AGGREGATE(15,6,ROW(MAESTRO!$B$3:$B$1000)/((MAESTRO!$B$3:$B$1000="ASMARTALC")*(UPPER(MAESTRO!$L$3:$L$1000)="CONFIRMADO")),ROWS($A$3:A205))),"")</f>
        <v/>
      </c>
      <c r="S205" s="10" t="str">
        <f ca="1">IFERROR(INDEX(MAESTRO!S:S,_xludf.AGGREGATE(15,6,ROW(MAESTRO!$B$3:$B$1000)/((MAESTRO!$B$3:$B$1000="ASMARTALC")*(UPPER(MAESTRO!$L$3:$L$1000)="CONFIRMADO")),ROWS($A$3:A205))),"")</f>
        <v/>
      </c>
      <c r="T205" s="10" t="str">
        <f ca="1">IFERROR(INDEX(MAESTRO!T:T,_xludf.AGGREGATE(15,6,ROW(MAESTRO!$B$3:$B$1000)/((MAESTRO!$B$3:$B$1000="ASMARTALC")*(UPPER(MAESTRO!$L$3:$L$1000)="CONFIRMADO")),ROWS($A$3:A205))),"")</f>
        <v/>
      </c>
      <c r="U205" s="10" t="str">
        <f ca="1">IFERROR(INDEX(MAESTRO!U:U,_xludf.AGGREGATE(15,6,ROW(MAESTRO!$B$3:$B$1000)/((MAESTRO!$B$3:$B$1000="ASMARTALC")*(UPPER(MAESTRO!$L$3:$L$1000)="CONFIRMADO")),ROWS($A$3:A205))),"")</f>
        <v/>
      </c>
      <c r="V205" s="10" t="str">
        <f ca="1">IFERROR(INDEX(MAESTRO!V:V,_xludf.AGGREGATE(15,6,ROW(MAESTRO!$B$3:$B$1000)/((MAESTRO!$B$3:$B$1000="ASMARTALC")*(UPPER(MAESTRO!$L$3:$L$1000)="CONFIRMADO")),ROWS($A$3:A205))),"")</f>
        <v/>
      </c>
      <c r="W205" s="10" t="str">
        <f ca="1">IFERROR(INDEX(MAESTRO!W:W,_xludf.AGGREGATE(15,6,ROW(MAESTRO!$B$3:$B$1000)/((MAESTRO!$B$3:$B$1000="ASMARTALC")*(UPPER(MAESTRO!$L$3:$L$1000)="CONFIRMADO")),ROWS($A$3:A205))),"")</f>
        <v/>
      </c>
      <c r="X205" s="10" t="str">
        <f ca="1">IFERROR(INDEX(MAESTRO!X:X,_xludf.AGGREGATE(15,6,ROW(MAESTRO!$B$3:$B$1000)/((MAESTRO!$B$3:$B$1000="ASMARTALC")*(UPPER(MAESTRO!$L$3:$L$1000)="CONFIRMADO")),ROWS($A$3:A205))),"")</f>
        <v/>
      </c>
    </row>
    <row r="206" spans="1:24" ht="22.05" customHeight="1">
      <c r="A206" s="13" t="str">
        <f ca="1">IFERROR(INDEX(MAESTRO!A:A,_xludf.AGGREGATE(15,6,ROW(MAESTRO!$B$3:$B$1000)/((MAESTRO!$B$3:$B$1000="ASMARTALC")*(UPPER(MAESTRO!$L$3:$L$1000)="CONFIRMADO")),ROWS($A$3:A206))),"")</f>
        <v/>
      </c>
      <c r="B206" s="13" t="str">
        <f ca="1">IFERROR(INDEX(MAESTRO!B:B,_xludf.AGGREGATE(15,6,ROW(MAESTRO!$B$3:$B$1000)/((MAESTRO!$B$3:$B$1000="ASMARTALC")*(UPPER(MAESTRO!$L$3:$L$1000)="CONFIRMADO")),ROWS($A$3:A206))),"")</f>
        <v/>
      </c>
      <c r="C206" s="13" t="str">
        <f ca="1">IFERROR(INDEX(MAESTRO!C:C,_xludf.AGGREGATE(15,6,ROW(MAESTRO!$B$3:$B$1000)/((MAESTRO!$B$3:$B$1000="ASMARTALC")*(UPPER(MAESTRO!$L$3:$L$1000)="CONFIRMADO")),ROWS($A$3:A206))),"")</f>
        <v/>
      </c>
      <c r="D206" s="13" t="str">
        <f ca="1">IFERROR(INDEX(MAESTRO!D:D,_xludf.AGGREGATE(15,6,ROW(MAESTRO!$B$3:$B$1000)/((MAESTRO!$B$3:$B$1000="ASMARTALC")*(UPPER(MAESTRO!$L$3:$L$1000)="CONFIRMADO")),ROWS($A$3:A206))),"")</f>
        <v/>
      </c>
      <c r="E206" s="13" t="str">
        <f ca="1">IFERROR(INDEX(MAESTRO!E:E,_xludf.AGGREGATE(15,6,ROW(MAESTRO!$B$3:$B$1000)/((MAESTRO!$B$3:$B$1000="ASMARTALC")*(UPPER(MAESTRO!$L$3:$L$1000)="CONFIRMADO")),ROWS($A$3:A206))),"")</f>
        <v/>
      </c>
      <c r="F206" s="13" t="str">
        <f ca="1">IFERROR(INDEX(MAESTRO!F:F,_xludf.AGGREGATE(15,6,ROW(MAESTRO!$B$3:$B$1000)/((MAESTRO!$B$3:$B$1000="ASMARTALC")*(UPPER(MAESTRO!$L$3:$L$1000)="CONFIRMADO")),ROWS($A$3:A206))),"")</f>
        <v/>
      </c>
      <c r="G206" s="13" t="str">
        <f ca="1">IFERROR(INDEX(MAESTRO!G:G,_xludf.AGGREGATE(15,6,ROW(MAESTRO!$B$3:$B$1000)/((MAESTRO!$B$3:$B$1000="ASMARTALC")*(UPPER(MAESTRO!$L$3:$L$1000)="CONFIRMADO")),ROWS($A$3:A206))),"")</f>
        <v/>
      </c>
      <c r="H206" s="13" t="str">
        <f ca="1">IFERROR(INDEX(MAESTRO!H:H,_xludf.AGGREGATE(15,6,ROW(MAESTRO!$B$3:$B$1000)/((MAESTRO!$B$3:$B$1000="ASMARTALC")*(UPPER(MAESTRO!$L$3:$L$1000)="CONFIRMADO")),ROWS($A$3:A206))),"")</f>
        <v/>
      </c>
      <c r="I206" s="13" t="str">
        <f ca="1">IFERROR(INDEX(MAESTRO!I:I,_xludf.AGGREGATE(15,6,ROW(MAESTRO!$B$3:$B$1000)/((MAESTRO!$B$3:$B$1000="ASMARTALC")*(UPPER(MAESTRO!$L$3:$L$1000)="CONFIRMADO")),ROWS($A$3:A206))),"")</f>
        <v/>
      </c>
      <c r="J206" s="13" t="str">
        <f ca="1">IFERROR(INDEX(MAESTRO!J:J,_xludf.AGGREGATE(15,6,ROW(MAESTRO!$B$3:$B$1000)/((MAESTRO!$B$3:$B$1000="ASMARTALC")*(UPPER(MAESTRO!$L$3:$L$1000)="CONFIRMADO")),ROWS($A$3:A206))),"")</f>
        <v/>
      </c>
      <c r="K206" s="13" t="str">
        <f ca="1">IFERROR(INDEX(MAESTRO!K:K,_xludf.AGGREGATE(15,6,ROW(MAESTRO!$B$3:$B$1000)/((MAESTRO!$B$3:$B$1000="ASMARTALC")*(UPPER(MAESTRO!$L$3:$L$1000)="CONFIRMADO")),ROWS($A$3:A206))),"")</f>
        <v/>
      </c>
      <c r="L206" s="13" t="str">
        <f ca="1">IFERROR(INDEX(MAESTRO!L:L,_xludf.AGGREGATE(15,6,ROW(MAESTRO!$B$3:$B$1000)/((MAESTRO!$B$3:$B$1000="ASMARTALC")*(UPPER(MAESTRO!$L$3:$L$1000)="CONFIRMADO")),ROWS($A$3:A206))),"")</f>
        <v/>
      </c>
      <c r="M206" s="13" t="str">
        <f ca="1">IFERROR(INDEX(MAESTRO!M:M,_xludf.AGGREGATE(15,6,ROW(MAESTRO!$B$3:$B$1000)/((MAESTRO!$B$3:$B$1000="ASMARTALC")*(UPPER(MAESTRO!$L$3:$L$1000)="CONFIRMADO")),ROWS($A$3:A206))),"")</f>
        <v/>
      </c>
      <c r="N206" s="13" t="str">
        <f ca="1">IFERROR(INDEX(MAESTRO!N:N,_xludf.AGGREGATE(15,6,ROW(MAESTRO!$B$3:$B$1000)/((MAESTRO!$B$3:$B$1000="ASMARTALC")*(UPPER(MAESTRO!$L$3:$L$1000)="CONFIRMADO")),ROWS($A$3:A206))),"")</f>
        <v/>
      </c>
      <c r="O206" s="13" t="str">
        <f ca="1">IFERROR(INDEX(MAESTRO!O:O,_xludf.AGGREGATE(15,6,ROW(MAESTRO!$B$3:$B$1000)/((MAESTRO!$B$3:$B$1000="ASMARTALC")*(UPPER(MAESTRO!$L$3:$L$1000)="CONFIRMADO")),ROWS($A$3:A206))),"")</f>
        <v/>
      </c>
      <c r="P206" s="13" t="str">
        <f ca="1">IFERROR(INDEX(MAESTRO!P:P,_xludf.AGGREGATE(15,6,ROW(MAESTRO!$B$3:$B$1000)/((MAESTRO!$B$3:$B$1000="ASMARTALC")*(UPPER(MAESTRO!$L$3:$L$1000)="CONFIRMADO")),ROWS($A$3:A206))),"")</f>
        <v/>
      </c>
      <c r="Q206" s="13" t="str">
        <f ca="1">IFERROR(INDEX(MAESTRO!Q:Q,_xludf.AGGREGATE(15,6,ROW(MAESTRO!$B$3:$B$1000)/((MAESTRO!$B$3:$B$1000="ASMARTALC")*(UPPER(MAESTRO!$L$3:$L$1000)="CONFIRMADO")),ROWS($A$3:A206))),"")</f>
        <v/>
      </c>
      <c r="R206" s="13" t="str">
        <f ca="1">IFERROR(INDEX(MAESTRO!R:R,_xludf.AGGREGATE(15,6,ROW(MAESTRO!$B$3:$B$1000)/((MAESTRO!$B$3:$B$1000="ASMARTALC")*(UPPER(MAESTRO!$L$3:$L$1000)="CONFIRMADO")),ROWS($A$3:A206))),"")</f>
        <v/>
      </c>
      <c r="S206" s="13" t="str">
        <f ca="1">IFERROR(INDEX(MAESTRO!S:S,_xludf.AGGREGATE(15,6,ROW(MAESTRO!$B$3:$B$1000)/((MAESTRO!$B$3:$B$1000="ASMARTALC")*(UPPER(MAESTRO!$L$3:$L$1000)="CONFIRMADO")),ROWS($A$3:A206))),"")</f>
        <v/>
      </c>
      <c r="T206" s="13" t="str">
        <f ca="1">IFERROR(INDEX(MAESTRO!T:T,_xludf.AGGREGATE(15,6,ROW(MAESTRO!$B$3:$B$1000)/((MAESTRO!$B$3:$B$1000="ASMARTALC")*(UPPER(MAESTRO!$L$3:$L$1000)="CONFIRMADO")),ROWS($A$3:A206))),"")</f>
        <v/>
      </c>
      <c r="U206" s="13" t="str">
        <f ca="1">IFERROR(INDEX(MAESTRO!U:U,_xludf.AGGREGATE(15,6,ROW(MAESTRO!$B$3:$B$1000)/((MAESTRO!$B$3:$B$1000="ASMARTALC")*(UPPER(MAESTRO!$L$3:$L$1000)="CONFIRMADO")),ROWS($A$3:A206))),"")</f>
        <v/>
      </c>
      <c r="V206" s="13" t="str">
        <f ca="1">IFERROR(INDEX(MAESTRO!V:V,_xludf.AGGREGATE(15,6,ROW(MAESTRO!$B$3:$B$1000)/((MAESTRO!$B$3:$B$1000="ASMARTALC")*(UPPER(MAESTRO!$L$3:$L$1000)="CONFIRMADO")),ROWS($A$3:A206))),"")</f>
        <v/>
      </c>
      <c r="W206" s="13" t="str">
        <f ca="1">IFERROR(INDEX(MAESTRO!W:W,_xludf.AGGREGATE(15,6,ROW(MAESTRO!$B$3:$B$1000)/((MAESTRO!$B$3:$B$1000="ASMARTALC")*(UPPER(MAESTRO!$L$3:$L$1000)="CONFIRMADO")),ROWS($A$3:A206))),"")</f>
        <v/>
      </c>
      <c r="X206" s="13" t="str">
        <f ca="1">IFERROR(INDEX(MAESTRO!X:X,_xludf.AGGREGATE(15,6,ROW(MAESTRO!$B$3:$B$1000)/((MAESTRO!$B$3:$B$1000="ASMARTALC")*(UPPER(MAESTRO!$L$3:$L$1000)="CONFIRMADO")),ROWS($A$3:A206))),"")</f>
        <v/>
      </c>
    </row>
    <row r="207" spans="1:24" ht="22.05" customHeight="1">
      <c r="A207" s="10" t="str">
        <f ca="1">IFERROR(INDEX(MAESTRO!A:A,_xludf.AGGREGATE(15,6,ROW(MAESTRO!$B$3:$B$1000)/((MAESTRO!$B$3:$B$1000="ASMARTALC")*(UPPER(MAESTRO!$L$3:$L$1000)="CONFIRMADO")),ROWS($A$3:A207))),"")</f>
        <v/>
      </c>
      <c r="B207" s="10" t="str">
        <f ca="1">IFERROR(INDEX(MAESTRO!B:B,_xludf.AGGREGATE(15,6,ROW(MAESTRO!$B$3:$B$1000)/((MAESTRO!$B$3:$B$1000="ASMARTALC")*(UPPER(MAESTRO!$L$3:$L$1000)="CONFIRMADO")),ROWS($A$3:A207))),"")</f>
        <v/>
      </c>
      <c r="C207" s="10" t="str">
        <f ca="1">IFERROR(INDEX(MAESTRO!C:C,_xludf.AGGREGATE(15,6,ROW(MAESTRO!$B$3:$B$1000)/((MAESTRO!$B$3:$B$1000="ASMARTALC")*(UPPER(MAESTRO!$L$3:$L$1000)="CONFIRMADO")),ROWS($A$3:A207))),"")</f>
        <v/>
      </c>
      <c r="D207" s="10" t="str">
        <f ca="1">IFERROR(INDEX(MAESTRO!D:D,_xludf.AGGREGATE(15,6,ROW(MAESTRO!$B$3:$B$1000)/((MAESTRO!$B$3:$B$1000="ASMARTALC")*(UPPER(MAESTRO!$L$3:$L$1000)="CONFIRMADO")),ROWS($A$3:A207))),"")</f>
        <v/>
      </c>
      <c r="E207" s="10" t="str">
        <f ca="1">IFERROR(INDEX(MAESTRO!E:E,_xludf.AGGREGATE(15,6,ROW(MAESTRO!$B$3:$B$1000)/((MAESTRO!$B$3:$B$1000="ASMARTALC")*(UPPER(MAESTRO!$L$3:$L$1000)="CONFIRMADO")),ROWS($A$3:A207))),"")</f>
        <v/>
      </c>
      <c r="F207" s="10" t="str">
        <f ca="1">IFERROR(INDEX(MAESTRO!F:F,_xludf.AGGREGATE(15,6,ROW(MAESTRO!$B$3:$B$1000)/((MAESTRO!$B$3:$B$1000="ASMARTALC")*(UPPER(MAESTRO!$L$3:$L$1000)="CONFIRMADO")),ROWS($A$3:A207))),"")</f>
        <v/>
      </c>
      <c r="G207" s="10" t="str">
        <f ca="1">IFERROR(INDEX(MAESTRO!G:G,_xludf.AGGREGATE(15,6,ROW(MAESTRO!$B$3:$B$1000)/((MAESTRO!$B$3:$B$1000="ASMARTALC")*(UPPER(MAESTRO!$L$3:$L$1000)="CONFIRMADO")),ROWS($A$3:A207))),"")</f>
        <v/>
      </c>
      <c r="H207" s="10" t="str">
        <f ca="1">IFERROR(INDEX(MAESTRO!H:H,_xludf.AGGREGATE(15,6,ROW(MAESTRO!$B$3:$B$1000)/((MAESTRO!$B$3:$B$1000="ASMARTALC")*(UPPER(MAESTRO!$L$3:$L$1000)="CONFIRMADO")),ROWS($A$3:A207))),"")</f>
        <v/>
      </c>
      <c r="I207" s="10" t="str">
        <f ca="1">IFERROR(INDEX(MAESTRO!I:I,_xludf.AGGREGATE(15,6,ROW(MAESTRO!$B$3:$B$1000)/((MAESTRO!$B$3:$B$1000="ASMARTALC")*(UPPER(MAESTRO!$L$3:$L$1000)="CONFIRMADO")),ROWS($A$3:A207))),"")</f>
        <v/>
      </c>
      <c r="J207" s="10" t="str">
        <f ca="1">IFERROR(INDEX(MAESTRO!J:J,_xludf.AGGREGATE(15,6,ROW(MAESTRO!$B$3:$B$1000)/((MAESTRO!$B$3:$B$1000="ASMARTALC")*(UPPER(MAESTRO!$L$3:$L$1000)="CONFIRMADO")),ROWS($A$3:A207))),"")</f>
        <v/>
      </c>
      <c r="K207" s="10" t="str">
        <f ca="1">IFERROR(INDEX(MAESTRO!K:K,_xludf.AGGREGATE(15,6,ROW(MAESTRO!$B$3:$B$1000)/((MAESTRO!$B$3:$B$1000="ASMARTALC")*(UPPER(MAESTRO!$L$3:$L$1000)="CONFIRMADO")),ROWS($A$3:A207))),"")</f>
        <v/>
      </c>
      <c r="L207" s="10" t="str">
        <f ca="1">IFERROR(INDEX(MAESTRO!L:L,_xludf.AGGREGATE(15,6,ROW(MAESTRO!$B$3:$B$1000)/((MAESTRO!$B$3:$B$1000="ASMARTALC")*(UPPER(MAESTRO!$L$3:$L$1000)="CONFIRMADO")),ROWS($A$3:A207))),"")</f>
        <v/>
      </c>
      <c r="M207" s="10" t="str">
        <f ca="1">IFERROR(INDEX(MAESTRO!M:M,_xludf.AGGREGATE(15,6,ROW(MAESTRO!$B$3:$B$1000)/((MAESTRO!$B$3:$B$1000="ASMARTALC")*(UPPER(MAESTRO!$L$3:$L$1000)="CONFIRMADO")),ROWS($A$3:A207))),"")</f>
        <v/>
      </c>
      <c r="N207" s="10" t="str">
        <f ca="1">IFERROR(INDEX(MAESTRO!N:N,_xludf.AGGREGATE(15,6,ROW(MAESTRO!$B$3:$B$1000)/((MAESTRO!$B$3:$B$1000="ASMARTALC")*(UPPER(MAESTRO!$L$3:$L$1000)="CONFIRMADO")),ROWS($A$3:A207))),"")</f>
        <v/>
      </c>
      <c r="O207" s="10" t="str">
        <f ca="1">IFERROR(INDEX(MAESTRO!O:O,_xludf.AGGREGATE(15,6,ROW(MAESTRO!$B$3:$B$1000)/((MAESTRO!$B$3:$B$1000="ASMARTALC")*(UPPER(MAESTRO!$L$3:$L$1000)="CONFIRMADO")),ROWS($A$3:A207))),"")</f>
        <v/>
      </c>
      <c r="P207" s="10" t="str">
        <f ca="1">IFERROR(INDEX(MAESTRO!P:P,_xludf.AGGREGATE(15,6,ROW(MAESTRO!$B$3:$B$1000)/((MAESTRO!$B$3:$B$1000="ASMARTALC")*(UPPER(MAESTRO!$L$3:$L$1000)="CONFIRMADO")),ROWS($A$3:A207))),"")</f>
        <v/>
      </c>
      <c r="Q207" s="10" t="str">
        <f ca="1">IFERROR(INDEX(MAESTRO!Q:Q,_xludf.AGGREGATE(15,6,ROW(MAESTRO!$B$3:$B$1000)/((MAESTRO!$B$3:$B$1000="ASMARTALC")*(UPPER(MAESTRO!$L$3:$L$1000)="CONFIRMADO")),ROWS($A$3:A207))),"")</f>
        <v/>
      </c>
      <c r="R207" s="10" t="str">
        <f ca="1">IFERROR(INDEX(MAESTRO!R:R,_xludf.AGGREGATE(15,6,ROW(MAESTRO!$B$3:$B$1000)/((MAESTRO!$B$3:$B$1000="ASMARTALC")*(UPPER(MAESTRO!$L$3:$L$1000)="CONFIRMADO")),ROWS($A$3:A207))),"")</f>
        <v/>
      </c>
      <c r="S207" s="10" t="str">
        <f ca="1">IFERROR(INDEX(MAESTRO!S:S,_xludf.AGGREGATE(15,6,ROW(MAESTRO!$B$3:$B$1000)/((MAESTRO!$B$3:$B$1000="ASMARTALC")*(UPPER(MAESTRO!$L$3:$L$1000)="CONFIRMADO")),ROWS($A$3:A207))),"")</f>
        <v/>
      </c>
      <c r="T207" s="10" t="str">
        <f ca="1">IFERROR(INDEX(MAESTRO!T:T,_xludf.AGGREGATE(15,6,ROW(MAESTRO!$B$3:$B$1000)/((MAESTRO!$B$3:$B$1000="ASMARTALC")*(UPPER(MAESTRO!$L$3:$L$1000)="CONFIRMADO")),ROWS($A$3:A207))),"")</f>
        <v/>
      </c>
      <c r="U207" s="10" t="str">
        <f ca="1">IFERROR(INDEX(MAESTRO!U:U,_xludf.AGGREGATE(15,6,ROW(MAESTRO!$B$3:$B$1000)/((MAESTRO!$B$3:$B$1000="ASMARTALC")*(UPPER(MAESTRO!$L$3:$L$1000)="CONFIRMADO")),ROWS($A$3:A207))),"")</f>
        <v/>
      </c>
      <c r="V207" s="10" t="str">
        <f ca="1">IFERROR(INDEX(MAESTRO!V:V,_xludf.AGGREGATE(15,6,ROW(MAESTRO!$B$3:$B$1000)/((MAESTRO!$B$3:$B$1000="ASMARTALC")*(UPPER(MAESTRO!$L$3:$L$1000)="CONFIRMADO")),ROWS($A$3:A207))),"")</f>
        <v/>
      </c>
      <c r="W207" s="10" t="str">
        <f ca="1">IFERROR(INDEX(MAESTRO!W:W,_xludf.AGGREGATE(15,6,ROW(MAESTRO!$B$3:$B$1000)/((MAESTRO!$B$3:$B$1000="ASMARTALC")*(UPPER(MAESTRO!$L$3:$L$1000)="CONFIRMADO")),ROWS($A$3:A207))),"")</f>
        <v/>
      </c>
      <c r="X207" s="10" t="str">
        <f ca="1">IFERROR(INDEX(MAESTRO!X:X,_xludf.AGGREGATE(15,6,ROW(MAESTRO!$B$3:$B$1000)/((MAESTRO!$B$3:$B$1000="ASMARTALC")*(UPPER(MAESTRO!$L$3:$L$1000)="CONFIRMADO")),ROWS($A$3:A207))),"")</f>
        <v/>
      </c>
    </row>
    <row r="208" spans="1:24" ht="22.05" customHeight="1">
      <c r="A208" s="13" t="str">
        <f ca="1">IFERROR(INDEX(MAESTRO!A:A,_xludf.AGGREGATE(15,6,ROW(MAESTRO!$B$3:$B$1000)/((MAESTRO!$B$3:$B$1000="ASMARTALC")*(UPPER(MAESTRO!$L$3:$L$1000)="CONFIRMADO")),ROWS($A$3:A208))),"")</f>
        <v/>
      </c>
      <c r="B208" s="13" t="str">
        <f ca="1">IFERROR(INDEX(MAESTRO!B:B,_xludf.AGGREGATE(15,6,ROW(MAESTRO!$B$3:$B$1000)/((MAESTRO!$B$3:$B$1000="ASMARTALC")*(UPPER(MAESTRO!$L$3:$L$1000)="CONFIRMADO")),ROWS($A$3:A208))),"")</f>
        <v/>
      </c>
      <c r="C208" s="13" t="str">
        <f ca="1">IFERROR(INDEX(MAESTRO!C:C,_xludf.AGGREGATE(15,6,ROW(MAESTRO!$B$3:$B$1000)/((MAESTRO!$B$3:$B$1000="ASMARTALC")*(UPPER(MAESTRO!$L$3:$L$1000)="CONFIRMADO")),ROWS($A$3:A208))),"")</f>
        <v/>
      </c>
      <c r="D208" s="13" t="str">
        <f ca="1">IFERROR(INDEX(MAESTRO!D:D,_xludf.AGGREGATE(15,6,ROW(MAESTRO!$B$3:$B$1000)/((MAESTRO!$B$3:$B$1000="ASMARTALC")*(UPPER(MAESTRO!$L$3:$L$1000)="CONFIRMADO")),ROWS($A$3:A208))),"")</f>
        <v/>
      </c>
      <c r="E208" s="13" t="str">
        <f ca="1">IFERROR(INDEX(MAESTRO!E:E,_xludf.AGGREGATE(15,6,ROW(MAESTRO!$B$3:$B$1000)/((MAESTRO!$B$3:$B$1000="ASMARTALC")*(UPPER(MAESTRO!$L$3:$L$1000)="CONFIRMADO")),ROWS($A$3:A208))),"")</f>
        <v/>
      </c>
      <c r="F208" s="13" t="str">
        <f ca="1">IFERROR(INDEX(MAESTRO!F:F,_xludf.AGGREGATE(15,6,ROW(MAESTRO!$B$3:$B$1000)/((MAESTRO!$B$3:$B$1000="ASMARTALC")*(UPPER(MAESTRO!$L$3:$L$1000)="CONFIRMADO")),ROWS($A$3:A208))),"")</f>
        <v/>
      </c>
      <c r="G208" s="13" t="str">
        <f ca="1">IFERROR(INDEX(MAESTRO!G:G,_xludf.AGGREGATE(15,6,ROW(MAESTRO!$B$3:$B$1000)/((MAESTRO!$B$3:$B$1000="ASMARTALC")*(UPPER(MAESTRO!$L$3:$L$1000)="CONFIRMADO")),ROWS($A$3:A208))),"")</f>
        <v/>
      </c>
      <c r="H208" s="13" t="str">
        <f ca="1">IFERROR(INDEX(MAESTRO!H:H,_xludf.AGGREGATE(15,6,ROW(MAESTRO!$B$3:$B$1000)/((MAESTRO!$B$3:$B$1000="ASMARTALC")*(UPPER(MAESTRO!$L$3:$L$1000)="CONFIRMADO")),ROWS($A$3:A208))),"")</f>
        <v/>
      </c>
      <c r="I208" s="13" t="str">
        <f ca="1">IFERROR(INDEX(MAESTRO!I:I,_xludf.AGGREGATE(15,6,ROW(MAESTRO!$B$3:$B$1000)/((MAESTRO!$B$3:$B$1000="ASMARTALC")*(UPPER(MAESTRO!$L$3:$L$1000)="CONFIRMADO")),ROWS($A$3:A208))),"")</f>
        <v/>
      </c>
      <c r="J208" s="13" t="str">
        <f ca="1">IFERROR(INDEX(MAESTRO!J:J,_xludf.AGGREGATE(15,6,ROW(MAESTRO!$B$3:$B$1000)/((MAESTRO!$B$3:$B$1000="ASMARTALC")*(UPPER(MAESTRO!$L$3:$L$1000)="CONFIRMADO")),ROWS($A$3:A208))),"")</f>
        <v/>
      </c>
      <c r="K208" s="13" t="str">
        <f ca="1">IFERROR(INDEX(MAESTRO!K:K,_xludf.AGGREGATE(15,6,ROW(MAESTRO!$B$3:$B$1000)/((MAESTRO!$B$3:$B$1000="ASMARTALC")*(UPPER(MAESTRO!$L$3:$L$1000)="CONFIRMADO")),ROWS($A$3:A208))),"")</f>
        <v/>
      </c>
      <c r="L208" s="13" t="str">
        <f ca="1">IFERROR(INDEX(MAESTRO!L:L,_xludf.AGGREGATE(15,6,ROW(MAESTRO!$B$3:$B$1000)/((MAESTRO!$B$3:$B$1000="ASMARTALC")*(UPPER(MAESTRO!$L$3:$L$1000)="CONFIRMADO")),ROWS($A$3:A208))),"")</f>
        <v/>
      </c>
      <c r="M208" s="13" t="str">
        <f ca="1">IFERROR(INDEX(MAESTRO!M:M,_xludf.AGGREGATE(15,6,ROW(MAESTRO!$B$3:$B$1000)/((MAESTRO!$B$3:$B$1000="ASMARTALC")*(UPPER(MAESTRO!$L$3:$L$1000)="CONFIRMADO")),ROWS($A$3:A208))),"")</f>
        <v/>
      </c>
      <c r="N208" s="13" t="str">
        <f ca="1">IFERROR(INDEX(MAESTRO!N:N,_xludf.AGGREGATE(15,6,ROW(MAESTRO!$B$3:$B$1000)/((MAESTRO!$B$3:$B$1000="ASMARTALC")*(UPPER(MAESTRO!$L$3:$L$1000)="CONFIRMADO")),ROWS($A$3:A208))),"")</f>
        <v/>
      </c>
      <c r="O208" s="13" t="str">
        <f ca="1">IFERROR(INDEX(MAESTRO!O:O,_xludf.AGGREGATE(15,6,ROW(MAESTRO!$B$3:$B$1000)/((MAESTRO!$B$3:$B$1000="ASMARTALC")*(UPPER(MAESTRO!$L$3:$L$1000)="CONFIRMADO")),ROWS($A$3:A208))),"")</f>
        <v/>
      </c>
      <c r="P208" s="13" t="str">
        <f ca="1">IFERROR(INDEX(MAESTRO!P:P,_xludf.AGGREGATE(15,6,ROW(MAESTRO!$B$3:$B$1000)/((MAESTRO!$B$3:$B$1000="ASMARTALC")*(UPPER(MAESTRO!$L$3:$L$1000)="CONFIRMADO")),ROWS($A$3:A208))),"")</f>
        <v/>
      </c>
      <c r="Q208" s="13" t="str">
        <f ca="1">IFERROR(INDEX(MAESTRO!Q:Q,_xludf.AGGREGATE(15,6,ROW(MAESTRO!$B$3:$B$1000)/((MAESTRO!$B$3:$B$1000="ASMARTALC")*(UPPER(MAESTRO!$L$3:$L$1000)="CONFIRMADO")),ROWS($A$3:A208))),"")</f>
        <v/>
      </c>
      <c r="R208" s="13" t="str">
        <f ca="1">IFERROR(INDEX(MAESTRO!R:R,_xludf.AGGREGATE(15,6,ROW(MAESTRO!$B$3:$B$1000)/((MAESTRO!$B$3:$B$1000="ASMARTALC")*(UPPER(MAESTRO!$L$3:$L$1000)="CONFIRMADO")),ROWS($A$3:A208))),"")</f>
        <v/>
      </c>
      <c r="S208" s="13" t="str">
        <f ca="1">IFERROR(INDEX(MAESTRO!S:S,_xludf.AGGREGATE(15,6,ROW(MAESTRO!$B$3:$B$1000)/((MAESTRO!$B$3:$B$1000="ASMARTALC")*(UPPER(MAESTRO!$L$3:$L$1000)="CONFIRMADO")),ROWS($A$3:A208))),"")</f>
        <v/>
      </c>
      <c r="T208" s="13" t="str">
        <f ca="1">IFERROR(INDEX(MAESTRO!T:T,_xludf.AGGREGATE(15,6,ROW(MAESTRO!$B$3:$B$1000)/((MAESTRO!$B$3:$B$1000="ASMARTALC")*(UPPER(MAESTRO!$L$3:$L$1000)="CONFIRMADO")),ROWS($A$3:A208))),"")</f>
        <v/>
      </c>
      <c r="U208" s="13" t="str">
        <f ca="1">IFERROR(INDEX(MAESTRO!U:U,_xludf.AGGREGATE(15,6,ROW(MAESTRO!$B$3:$B$1000)/((MAESTRO!$B$3:$B$1000="ASMARTALC")*(UPPER(MAESTRO!$L$3:$L$1000)="CONFIRMADO")),ROWS($A$3:A208))),"")</f>
        <v/>
      </c>
      <c r="V208" s="13" t="str">
        <f ca="1">IFERROR(INDEX(MAESTRO!V:V,_xludf.AGGREGATE(15,6,ROW(MAESTRO!$B$3:$B$1000)/((MAESTRO!$B$3:$B$1000="ASMARTALC")*(UPPER(MAESTRO!$L$3:$L$1000)="CONFIRMADO")),ROWS($A$3:A208))),"")</f>
        <v/>
      </c>
      <c r="W208" s="13" t="str">
        <f ca="1">IFERROR(INDEX(MAESTRO!W:W,_xludf.AGGREGATE(15,6,ROW(MAESTRO!$B$3:$B$1000)/((MAESTRO!$B$3:$B$1000="ASMARTALC")*(UPPER(MAESTRO!$L$3:$L$1000)="CONFIRMADO")),ROWS($A$3:A208))),"")</f>
        <v/>
      </c>
      <c r="X208" s="13" t="str">
        <f ca="1">IFERROR(INDEX(MAESTRO!X:X,_xludf.AGGREGATE(15,6,ROW(MAESTRO!$B$3:$B$1000)/((MAESTRO!$B$3:$B$1000="ASMARTALC")*(UPPER(MAESTRO!$L$3:$L$1000)="CONFIRMADO")),ROWS($A$3:A208))),"")</f>
        <v/>
      </c>
    </row>
    <row r="209" spans="1:24" ht="22.05" customHeight="1">
      <c r="A209" s="10" t="str">
        <f ca="1">IFERROR(INDEX(MAESTRO!A:A,_xludf.AGGREGATE(15,6,ROW(MAESTRO!$B$3:$B$1000)/((MAESTRO!$B$3:$B$1000="ASMARTALC")*(UPPER(MAESTRO!$L$3:$L$1000)="CONFIRMADO")),ROWS($A$3:A209))),"")</f>
        <v/>
      </c>
      <c r="B209" s="10" t="str">
        <f ca="1">IFERROR(INDEX(MAESTRO!B:B,_xludf.AGGREGATE(15,6,ROW(MAESTRO!$B$3:$B$1000)/((MAESTRO!$B$3:$B$1000="ASMARTALC")*(UPPER(MAESTRO!$L$3:$L$1000)="CONFIRMADO")),ROWS($A$3:A209))),"")</f>
        <v/>
      </c>
      <c r="C209" s="10" t="str">
        <f ca="1">IFERROR(INDEX(MAESTRO!C:C,_xludf.AGGREGATE(15,6,ROW(MAESTRO!$B$3:$B$1000)/((MAESTRO!$B$3:$B$1000="ASMARTALC")*(UPPER(MAESTRO!$L$3:$L$1000)="CONFIRMADO")),ROWS($A$3:A209))),"")</f>
        <v/>
      </c>
      <c r="D209" s="10" t="str">
        <f ca="1">IFERROR(INDEX(MAESTRO!D:D,_xludf.AGGREGATE(15,6,ROW(MAESTRO!$B$3:$B$1000)/((MAESTRO!$B$3:$B$1000="ASMARTALC")*(UPPER(MAESTRO!$L$3:$L$1000)="CONFIRMADO")),ROWS($A$3:A209))),"")</f>
        <v/>
      </c>
      <c r="E209" s="10" t="str">
        <f ca="1">IFERROR(INDEX(MAESTRO!E:E,_xludf.AGGREGATE(15,6,ROW(MAESTRO!$B$3:$B$1000)/((MAESTRO!$B$3:$B$1000="ASMARTALC")*(UPPER(MAESTRO!$L$3:$L$1000)="CONFIRMADO")),ROWS($A$3:A209))),"")</f>
        <v/>
      </c>
      <c r="F209" s="10" t="str">
        <f ca="1">IFERROR(INDEX(MAESTRO!F:F,_xludf.AGGREGATE(15,6,ROW(MAESTRO!$B$3:$B$1000)/((MAESTRO!$B$3:$B$1000="ASMARTALC")*(UPPER(MAESTRO!$L$3:$L$1000)="CONFIRMADO")),ROWS($A$3:A209))),"")</f>
        <v/>
      </c>
      <c r="G209" s="10" t="str">
        <f ca="1">IFERROR(INDEX(MAESTRO!G:G,_xludf.AGGREGATE(15,6,ROW(MAESTRO!$B$3:$B$1000)/((MAESTRO!$B$3:$B$1000="ASMARTALC")*(UPPER(MAESTRO!$L$3:$L$1000)="CONFIRMADO")),ROWS($A$3:A209))),"")</f>
        <v/>
      </c>
      <c r="H209" s="10" t="str">
        <f ca="1">IFERROR(INDEX(MAESTRO!H:H,_xludf.AGGREGATE(15,6,ROW(MAESTRO!$B$3:$B$1000)/((MAESTRO!$B$3:$B$1000="ASMARTALC")*(UPPER(MAESTRO!$L$3:$L$1000)="CONFIRMADO")),ROWS($A$3:A209))),"")</f>
        <v/>
      </c>
      <c r="I209" s="10" t="str">
        <f ca="1">IFERROR(INDEX(MAESTRO!I:I,_xludf.AGGREGATE(15,6,ROW(MAESTRO!$B$3:$B$1000)/((MAESTRO!$B$3:$B$1000="ASMARTALC")*(UPPER(MAESTRO!$L$3:$L$1000)="CONFIRMADO")),ROWS($A$3:A209))),"")</f>
        <v/>
      </c>
      <c r="J209" s="10" t="str">
        <f ca="1">IFERROR(INDEX(MAESTRO!J:J,_xludf.AGGREGATE(15,6,ROW(MAESTRO!$B$3:$B$1000)/((MAESTRO!$B$3:$B$1000="ASMARTALC")*(UPPER(MAESTRO!$L$3:$L$1000)="CONFIRMADO")),ROWS($A$3:A209))),"")</f>
        <v/>
      </c>
      <c r="K209" s="10" t="str">
        <f ca="1">IFERROR(INDEX(MAESTRO!K:K,_xludf.AGGREGATE(15,6,ROW(MAESTRO!$B$3:$B$1000)/((MAESTRO!$B$3:$B$1000="ASMARTALC")*(UPPER(MAESTRO!$L$3:$L$1000)="CONFIRMADO")),ROWS($A$3:A209))),"")</f>
        <v/>
      </c>
      <c r="L209" s="10" t="str">
        <f ca="1">IFERROR(INDEX(MAESTRO!L:L,_xludf.AGGREGATE(15,6,ROW(MAESTRO!$B$3:$B$1000)/((MAESTRO!$B$3:$B$1000="ASMARTALC")*(UPPER(MAESTRO!$L$3:$L$1000)="CONFIRMADO")),ROWS($A$3:A209))),"")</f>
        <v/>
      </c>
      <c r="M209" s="10" t="str">
        <f ca="1">IFERROR(INDEX(MAESTRO!M:M,_xludf.AGGREGATE(15,6,ROW(MAESTRO!$B$3:$B$1000)/((MAESTRO!$B$3:$B$1000="ASMARTALC")*(UPPER(MAESTRO!$L$3:$L$1000)="CONFIRMADO")),ROWS($A$3:A209))),"")</f>
        <v/>
      </c>
      <c r="N209" s="10" t="str">
        <f ca="1">IFERROR(INDEX(MAESTRO!N:N,_xludf.AGGREGATE(15,6,ROW(MAESTRO!$B$3:$B$1000)/((MAESTRO!$B$3:$B$1000="ASMARTALC")*(UPPER(MAESTRO!$L$3:$L$1000)="CONFIRMADO")),ROWS($A$3:A209))),"")</f>
        <v/>
      </c>
      <c r="O209" s="10" t="str">
        <f ca="1">IFERROR(INDEX(MAESTRO!O:O,_xludf.AGGREGATE(15,6,ROW(MAESTRO!$B$3:$B$1000)/((MAESTRO!$B$3:$B$1000="ASMARTALC")*(UPPER(MAESTRO!$L$3:$L$1000)="CONFIRMADO")),ROWS($A$3:A209))),"")</f>
        <v/>
      </c>
      <c r="P209" s="10" t="str">
        <f ca="1">IFERROR(INDEX(MAESTRO!P:P,_xludf.AGGREGATE(15,6,ROW(MAESTRO!$B$3:$B$1000)/((MAESTRO!$B$3:$B$1000="ASMARTALC")*(UPPER(MAESTRO!$L$3:$L$1000)="CONFIRMADO")),ROWS($A$3:A209))),"")</f>
        <v/>
      </c>
      <c r="Q209" s="10" t="str">
        <f ca="1">IFERROR(INDEX(MAESTRO!Q:Q,_xludf.AGGREGATE(15,6,ROW(MAESTRO!$B$3:$B$1000)/((MAESTRO!$B$3:$B$1000="ASMARTALC")*(UPPER(MAESTRO!$L$3:$L$1000)="CONFIRMADO")),ROWS($A$3:A209))),"")</f>
        <v/>
      </c>
      <c r="R209" s="10" t="str">
        <f ca="1">IFERROR(INDEX(MAESTRO!R:R,_xludf.AGGREGATE(15,6,ROW(MAESTRO!$B$3:$B$1000)/((MAESTRO!$B$3:$B$1000="ASMARTALC")*(UPPER(MAESTRO!$L$3:$L$1000)="CONFIRMADO")),ROWS($A$3:A209))),"")</f>
        <v/>
      </c>
      <c r="S209" s="10" t="str">
        <f ca="1">IFERROR(INDEX(MAESTRO!S:S,_xludf.AGGREGATE(15,6,ROW(MAESTRO!$B$3:$B$1000)/((MAESTRO!$B$3:$B$1000="ASMARTALC")*(UPPER(MAESTRO!$L$3:$L$1000)="CONFIRMADO")),ROWS($A$3:A209))),"")</f>
        <v/>
      </c>
      <c r="T209" s="10" t="str">
        <f ca="1">IFERROR(INDEX(MAESTRO!T:T,_xludf.AGGREGATE(15,6,ROW(MAESTRO!$B$3:$B$1000)/((MAESTRO!$B$3:$B$1000="ASMARTALC")*(UPPER(MAESTRO!$L$3:$L$1000)="CONFIRMADO")),ROWS($A$3:A209))),"")</f>
        <v/>
      </c>
      <c r="U209" s="10" t="str">
        <f ca="1">IFERROR(INDEX(MAESTRO!U:U,_xludf.AGGREGATE(15,6,ROW(MAESTRO!$B$3:$B$1000)/((MAESTRO!$B$3:$B$1000="ASMARTALC")*(UPPER(MAESTRO!$L$3:$L$1000)="CONFIRMADO")),ROWS($A$3:A209))),"")</f>
        <v/>
      </c>
      <c r="V209" s="10" t="str">
        <f ca="1">IFERROR(INDEX(MAESTRO!V:V,_xludf.AGGREGATE(15,6,ROW(MAESTRO!$B$3:$B$1000)/((MAESTRO!$B$3:$B$1000="ASMARTALC")*(UPPER(MAESTRO!$L$3:$L$1000)="CONFIRMADO")),ROWS($A$3:A209))),"")</f>
        <v/>
      </c>
      <c r="W209" s="10" t="str">
        <f ca="1">IFERROR(INDEX(MAESTRO!W:W,_xludf.AGGREGATE(15,6,ROW(MAESTRO!$B$3:$B$1000)/((MAESTRO!$B$3:$B$1000="ASMARTALC")*(UPPER(MAESTRO!$L$3:$L$1000)="CONFIRMADO")),ROWS($A$3:A209))),"")</f>
        <v/>
      </c>
      <c r="X209" s="10" t="str">
        <f ca="1">IFERROR(INDEX(MAESTRO!X:X,_xludf.AGGREGATE(15,6,ROW(MAESTRO!$B$3:$B$1000)/((MAESTRO!$B$3:$B$1000="ASMARTALC")*(UPPER(MAESTRO!$L$3:$L$1000)="CONFIRMADO")),ROWS($A$3:A209))),"")</f>
        <v/>
      </c>
    </row>
    <row r="210" spans="1:24" ht="22.05" customHeight="1">
      <c r="A210" s="13" t="str">
        <f ca="1">IFERROR(INDEX(MAESTRO!A:A,_xludf.AGGREGATE(15,6,ROW(MAESTRO!$B$3:$B$1000)/((MAESTRO!$B$3:$B$1000="ASMARTALC")*(UPPER(MAESTRO!$L$3:$L$1000)="CONFIRMADO")),ROWS($A$3:A210))),"")</f>
        <v/>
      </c>
      <c r="B210" s="13" t="str">
        <f ca="1">IFERROR(INDEX(MAESTRO!B:B,_xludf.AGGREGATE(15,6,ROW(MAESTRO!$B$3:$B$1000)/((MAESTRO!$B$3:$B$1000="ASMARTALC")*(UPPER(MAESTRO!$L$3:$L$1000)="CONFIRMADO")),ROWS($A$3:A210))),"")</f>
        <v/>
      </c>
      <c r="C210" s="13" t="str">
        <f ca="1">IFERROR(INDEX(MAESTRO!C:C,_xludf.AGGREGATE(15,6,ROW(MAESTRO!$B$3:$B$1000)/((MAESTRO!$B$3:$B$1000="ASMARTALC")*(UPPER(MAESTRO!$L$3:$L$1000)="CONFIRMADO")),ROWS($A$3:A210))),"")</f>
        <v/>
      </c>
      <c r="D210" s="13" t="str">
        <f ca="1">IFERROR(INDEX(MAESTRO!D:D,_xludf.AGGREGATE(15,6,ROW(MAESTRO!$B$3:$B$1000)/((MAESTRO!$B$3:$B$1000="ASMARTALC")*(UPPER(MAESTRO!$L$3:$L$1000)="CONFIRMADO")),ROWS($A$3:A210))),"")</f>
        <v/>
      </c>
      <c r="E210" s="13" t="str">
        <f ca="1">IFERROR(INDEX(MAESTRO!E:E,_xludf.AGGREGATE(15,6,ROW(MAESTRO!$B$3:$B$1000)/((MAESTRO!$B$3:$B$1000="ASMARTALC")*(UPPER(MAESTRO!$L$3:$L$1000)="CONFIRMADO")),ROWS($A$3:A210))),"")</f>
        <v/>
      </c>
      <c r="F210" s="13" t="str">
        <f ca="1">IFERROR(INDEX(MAESTRO!F:F,_xludf.AGGREGATE(15,6,ROW(MAESTRO!$B$3:$B$1000)/((MAESTRO!$B$3:$B$1000="ASMARTALC")*(UPPER(MAESTRO!$L$3:$L$1000)="CONFIRMADO")),ROWS($A$3:A210))),"")</f>
        <v/>
      </c>
      <c r="G210" s="13" t="str">
        <f ca="1">IFERROR(INDEX(MAESTRO!G:G,_xludf.AGGREGATE(15,6,ROW(MAESTRO!$B$3:$B$1000)/((MAESTRO!$B$3:$B$1000="ASMARTALC")*(UPPER(MAESTRO!$L$3:$L$1000)="CONFIRMADO")),ROWS($A$3:A210))),"")</f>
        <v/>
      </c>
      <c r="H210" s="13" t="str">
        <f ca="1">IFERROR(INDEX(MAESTRO!H:H,_xludf.AGGREGATE(15,6,ROW(MAESTRO!$B$3:$B$1000)/((MAESTRO!$B$3:$B$1000="ASMARTALC")*(UPPER(MAESTRO!$L$3:$L$1000)="CONFIRMADO")),ROWS($A$3:A210))),"")</f>
        <v/>
      </c>
      <c r="I210" s="13" t="str">
        <f ca="1">IFERROR(INDEX(MAESTRO!I:I,_xludf.AGGREGATE(15,6,ROW(MAESTRO!$B$3:$B$1000)/((MAESTRO!$B$3:$B$1000="ASMARTALC")*(UPPER(MAESTRO!$L$3:$L$1000)="CONFIRMADO")),ROWS($A$3:A210))),"")</f>
        <v/>
      </c>
      <c r="J210" s="13" t="str">
        <f ca="1">IFERROR(INDEX(MAESTRO!J:J,_xludf.AGGREGATE(15,6,ROW(MAESTRO!$B$3:$B$1000)/((MAESTRO!$B$3:$B$1000="ASMARTALC")*(UPPER(MAESTRO!$L$3:$L$1000)="CONFIRMADO")),ROWS($A$3:A210))),"")</f>
        <v/>
      </c>
      <c r="K210" s="13" t="str">
        <f ca="1">IFERROR(INDEX(MAESTRO!K:K,_xludf.AGGREGATE(15,6,ROW(MAESTRO!$B$3:$B$1000)/((MAESTRO!$B$3:$B$1000="ASMARTALC")*(UPPER(MAESTRO!$L$3:$L$1000)="CONFIRMADO")),ROWS($A$3:A210))),"")</f>
        <v/>
      </c>
      <c r="L210" s="13" t="str">
        <f ca="1">IFERROR(INDEX(MAESTRO!L:L,_xludf.AGGREGATE(15,6,ROW(MAESTRO!$B$3:$B$1000)/((MAESTRO!$B$3:$B$1000="ASMARTALC")*(UPPER(MAESTRO!$L$3:$L$1000)="CONFIRMADO")),ROWS($A$3:A210))),"")</f>
        <v/>
      </c>
      <c r="M210" s="13" t="str">
        <f ca="1">IFERROR(INDEX(MAESTRO!M:M,_xludf.AGGREGATE(15,6,ROW(MAESTRO!$B$3:$B$1000)/((MAESTRO!$B$3:$B$1000="ASMARTALC")*(UPPER(MAESTRO!$L$3:$L$1000)="CONFIRMADO")),ROWS($A$3:A210))),"")</f>
        <v/>
      </c>
      <c r="N210" s="13" t="str">
        <f ca="1">IFERROR(INDEX(MAESTRO!N:N,_xludf.AGGREGATE(15,6,ROW(MAESTRO!$B$3:$B$1000)/((MAESTRO!$B$3:$B$1000="ASMARTALC")*(UPPER(MAESTRO!$L$3:$L$1000)="CONFIRMADO")),ROWS($A$3:A210))),"")</f>
        <v/>
      </c>
      <c r="O210" s="13" t="str">
        <f ca="1">IFERROR(INDEX(MAESTRO!O:O,_xludf.AGGREGATE(15,6,ROW(MAESTRO!$B$3:$B$1000)/((MAESTRO!$B$3:$B$1000="ASMARTALC")*(UPPER(MAESTRO!$L$3:$L$1000)="CONFIRMADO")),ROWS($A$3:A210))),"")</f>
        <v/>
      </c>
      <c r="P210" s="13" t="str">
        <f ca="1">IFERROR(INDEX(MAESTRO!P:P,_xludf.AGGREGATE(15,6,ROW(MAESTRO!$B$3:$B$1000)/((MAESTRO!$B$3:$B$1000="ASMARTALC")*(UPPER(MAESTRO!$L$3:$L$1000)="CONFIRMADO")),ROWS($A$3:A210))),"")</f>
        <v/>
      </c>
      <c r="Q210" s="13" t="str">
        <f ca="1">IFERROR(INDEX(MAESTRO!Q:Q,_xludf.AGGREGATE(15,6,ROW(MAESTRO!$B$3:$B$1000)/((MAESTRO!$B$3:$B$1000="ASMARTALC")*(UPPER(MAESTRO!$L$3:$L$1000)="CONFIRMADO")),ROWS($A$3:A210))),"")</f>
        <v/>
      </c>
      <c r="R210" s="13" t="str">
        <f ca="1">IFERROR(INDEX(MAESTRO!R:R,_xludf.AGGREGATE(15,6,ROW(MAESTRO!$B$3:$B$1000)/((MAESTRO!$B$3:$B$1000="ASMARTALC")*(UPPER(MAESTRO!$L$3:$L$1000)="CONFIRMADO")),ROWS($A$3:A210))),"")</f>
        <v/>
      </c>
      <c r="S210" s="13" t="str">
        <f ca="1">IFERROR(INDEX(MAESTRO!S:S,_xludf.AGGREGATE(15,6,ROW(MAESTRO!$B$3:$B$1000)/((MAESTRO!$B$3:$B$1000="ASMARTALC")*(UPPER(MAESTRO!$L$3:$L$1000)="CONFIRMADO")),ROWS($A$3:A210))),"")</f>
        <v/>
      </c>
      <c r="T210" s="13" t="str">
        <f ca="1">IFERROR(INDEX(MAESTRO!T:T,_xludf.AGGREGATE(15,6,ROW(MAESTRO!$B$3:$B$1000)/((MAESTRO!$B$3:$B$1000="ASMARTALC")*(UPPER(MAESTRO!$L$3:$L$1000)="CONFIRMADO")),ROWS($A$3:A210))),"")</f>
        <v/>
      </c>
      <c r="U210" s="13" t="str">
        <f ca="1">IFERROR(INDEX(MAESTRO!U:U,_xludf.AGGREGATE(15,6,ROW(MAESTRO!$B$3:$B$1000)/((MAESTRO!$B$3:$B$1000="ASMARTALC")*(UPPER(MAESTRO!$L$3:$L$1000)="CONFIRMADO")),ROWS($A$3:A210))),"")</f>
        <v/>
      </c>
      <c r="V210" s="13" t="str">
        <f ca="1">IFERROR(INDEX(MAESTRO!V:V,_xludf.AGGREGATE(15,6,ROW(MAESTRO!$B$3:$B$1000)/((MAESTRO!$B$3:$B$1000="ASMARTALC")*(UPPER(MAESTRO!$L$3:$L$1000)="CONFIRMADO")),ROWS($A$3:A210))),"")</f>
        <v/>
      </c>
      <c r="W210" s="13" t="str">
        <f ca="1">IFERROR(INDEX(MAESTRO!W:W,_xludf.AGGREGATE(15,6,ROW(MAESTRO!$B$3:$B$1000)/((MAESTRO!$B$3:$B$1000="ASMARTALC")*(UPPER(MAESTRO!$L$3:$L$1000)="CONFIRMADO")),ROWS($A$3:A210))),"")</f>
        <v/>
      </c>
      <c r="X210" s="13" t="str">
        <f ca="1">IFERROR(INDEX(MAESTRO!X:X,_xludf.AGGREGATE(15,6,ROW(MAESTRO!$B$3:$B$1000)/((MAESTRO!$B$3:$B$1000="ASMARTALC")*(UPPER(MAESTRO!$L$3:$L$1000)="CONFIRMADO")),ROWS($A$3:A210))),"")</f>
        <v/>
      </c>
    </row>
    <row r="211" spans="1:24" ht="22.05" customHeight="1">
      <c r="A211" s="10" t="str">
        <f ca="1">IFERROR(INDEX(MAESTRO!A:A,_xludf.AGGREGATE(15,6,ROW(MAESTRO!$B$3:$B$1000)/((MAESTRO!$B$3:$B$1000="ASMARTALC")*(UPPER(MAESTRO!$L$3:$L$1000)="CONFIRMADO")),ROWS($A$3:A211))),"")</f>
        <v/>
      </c>
      <c r="B211" s="10" t="str">
        <f ca="1">IFERROR(INDEX(MAESTRO!B:B,_xludf.AGGREGATE(15,6,ROW(MAESTRO!$B$3:$B$1000)/((MAESTRO!$B$3:$B$1000="ASMARTALC")*(UPPER(MAESTRO!$L$3:$L$1000)="CONFIRMADO")),ROWS($A$3:A211))),"")</f>
        <v/>
      </c>
      <c r="C211" s="10" t="str">
        <f ca="1">IFERROR(INDEX(MAESTRO!C:C,_xludf.AGGREGATE(15,6,ROW(MAESTRO!$B$3:$B$1000)/((MAESTRO!$B$3:$B$1000="ASMARTALC")*(UPPER(MAESTRO!$L$3:$L$1000)="CONFIRMADO")),ROWS($A$3:A211))),"")</f>
        <v/>
      </c>
      <c r="D211" s="10" t="str">
        <f ca="1">IFERROR(INDEX(MAESTRO!D:D,_xludf.AGGREGATE(15,6,ROW(MAESTRO!$B$3:$B$1000)/((MAESTRO!$B$3:$B$1000="ASMARTALC")*(UPPER(MAESTRO!$L$3:$L$1000)="CONFIRMADO")),ROWS($A$3:A211))),"")</f>
        <v/>
      </c>
      <c r="E211" s="10" t="str">
        <f ca="1">IFERROR(INDEX(MAESTRO!E:E,_xludf.AGGREGATE(15,6,ROW(MAESTRO!$B$3:$B$1000)/((MAESTRO!$B$3:$B$1000="ASMARTALC")*(UPPER(MAESTRO!$L$3:$L$1000)="CONFIRMADO")),ROWS($A$3:A211))),"")</f>
        <v/>
      </c>
      <c r="F211" s="10" t="str">
        <f ca="1">IFERROR(INDEX(MAESTRO!F:F,_xludf.AGGREGATE(15,6,ROW(MAESTRO!$B$3:$B$1000)/((MAESTRO!$B$3:$B$1000="ASMARTALC")*(UPPER(MAESTRO!$L$3:$L$1000)="CONFIRMADO")),ROWS($A$3:A211))),"")</f>
        <v/>
      </c>
      <c r="G211" s="10" t="str">
        <f ca="1">IFERROR(INDEX(MAESTRO!G:G,_xludf.AGGREGATE(15,6,ROW(MAESTRO!$B$3:$B$1000)/((MAESTRO!$B$3:$B$1000="ASMARTALC")*(UPPER(MAESTRO!$L$3:$L$1000)="CONFIRMADO")),ROWS($A$3:A211))),"")</f>
        <v/>
      </c>
      <c r="H211" s="10" t="str">
        <f ca="1">IFERROR(INDEX(MAESTRO!H:H,_xludf.AGGREGATE(15,6,ROW(MAESTRO!$B$3:$B$1000)/((MAESTRO!$B$3:$B$1000="ASMARTALC")*(UPPER(MAESTRO!$L$3:$L$1000)="CONFIRMADO")),ROWS($A$3:A211))),"")</f>
        <v/>
      </c>
      <c r="I211" s="10" t="str">
        <f ca="1">IFERROR(INDEX(MAESTRO!I:I,_xludf.AGGREGATE(15,6,ROW(MAESTRO!$B$3:$B$1000)/((MAESTRO!$B$3:$B$1000="ASMARTALC")*(UPPER(MAESTRO!$L$3:$L$1000)="CONFIRMADO")),ROWS($A$3:A211))),"")</f>
        <v/>
      </c>
      <c r="J211" s="10" t="str">
        <f ca="1">IFERROR(INDEX(MAESTRO!J:J,_xludf.AGGREGATE(15,6,ROW(MAESTRO!$B$3:$B$1000)/((MAESTRO!$B$3:$B$1000="ASMARTALC")*(UPPER(MAESTRO!$L$3:$L$1000)="CONFIRMADO")),ROWS($A$3:A211))),"")</f>
        <v/>
      </c>
      <c r="K211" s="10" t="str">
        <f ca="1">IFERROR(INDEX(MAESTRO!K:K,_xludf.AGGREGATE(15,6,ROW(MAESTRO!$B$3:$B$1000)/((MAESTRO!$B$3:$B$1000="ASMARTALC")*(UPPER(MAESTRO!$L$3:$L$1000)="CONFIRMADO")),ROWS($A$3:A211))),"")</f>
        <v/>
      </c>
      <c r="L211" s="10" t="str">
        <f ca="1">IFERROR(INDEX(MAESTRO!L:L,_xludf.AGGREGATE(15,6,ROW(MAESTRO!$B$3:$B$1000)/((MAESTRO!$B$3:$B$1000="ASMARTALC")*(UPPER(MAESTRO!$L$3:$L$1000)="CONFIRMADO")),ROWS($A$3:A211))),"")</f>
        <v/>
      </c>
      <c r="M211" s="10" t="str">
        <f ca="1">IFERROR(INDEX(MAESTRO!M:M,_xludf.AGGREGATE(15,6,ROW(MAESTRO!$B$3:$B$1000)/((MAESTRO!$B$3:$B$1000="ASMARTALC")*(UPPER(MAESTRO!$L$3:$L$1000)="CONFIRMADO")),ROWS($A$3:A211))),"")</f>
        <v/>
      </c>
      <c r="N211" s="10" t="str">
        <f ca="1">IFERROR(INDEX(MAESTRO!N:N,_xludf.AGGREGATE(15,6,ROW(MAESTRO!$B$3:$B$1000)/((MAESTRO!$B$3:$B$1000="ASMARTALC")*(UPPER(MAESTRO!$L$3:$L$1000)="CONFIRMADO")),ROWS($A$3:A211))),"")</f>
        <v/>
      </c>
      <c r="O211" s="10" t="str">
        <f ca="1">IFERROR(INDEX(MAESTRO!O:O,_xludf.AGGREGATE(15,6,ROW(MAESTRO!$B$3:$B$1000)/((MAESTRO!$B$3:$B$1000="ASMARTALC")*(UPPER(MAESTRO!$L$3:$L$1000)="CONFIRMADO")),ROWS($A$3:A211))),"")</f>
        <v/>
      </c>
      <c r="P211" s="10" t="str">
        <f ca="1">IFERROR(INDEX(MAESTRO!P:P,_xludf.AGGREGATE(15,6,ROW(MAESTRO!$B$3:$B$1000)/((MAESTRO!$B$3:$B$1000="ASMARTALC")*(UPPER(MAESTRO!$L$3:$L$1000)="CONFIRMADO")),ROWS($A$3:A211))),"")</f>
        <v/>
      </c>
      <c r="Q211" s="10" t="str">
        <f ca="1">IFERROR(INDEX(MAESTRO!Q:Q,_xludf.AGGREGATE(15,6,ROW(MAESTRO!$B$3:$B$1000)/((MAESTRO!$B$3:$B$1000="ASMARTALC")*(UPPER(MAESTRO!$L$3:$L$1000)="CONFIRMADO")),ROWS($A$3:A211))),"")</f>
        <v/>
      </c>
      <c r="R211" s="10" t="str">
        <f ca="1">IFERROR(INDEX(MAESTRO!R:R,_xludf.AGGREGATE(15,6,ROW(MAESTRO!$B$3:$B$1000)/((MAESTRO!$B$3:$B$1000="ASMARTALC")*(UPPER(MAESTRO!$L$3:$L$1000)="CONFIRMADO")),ROWS($A$3:A211))),"")</f>
        <v/>
      </c>
      <c r="S211" s="10" t="str">
        <f ca="1">IFERROR(INDEX(MAESTRO!S:S,_xludf.AGGREGATE(15,6,ROW(MAESTRO!$B$3:$B$1000)/((MAESTRO!$B$3:$B$1000="ASMARTALC")*(UPPER(MAESTRO!$L$3:$L$1000)="CONFIRMADO")),ROWS($A$3:A211))),"")</f>
        <v/>
      </c>
      <c r="T211" s="10" t="str">
        <f ca="1">IFERROR(INDEX(MAESTRO!T:T,_xludf.AGGREGATE(15,6,ROW(MAESTRO!$B$3:$B$1000)/((MAESTRO!$B$3:$B$1000="ASMARTALC")*(UPPER(MAESTRO!$L$3:$L$1000)="CONFIRMADO")),ROWS($A$3:A211))),"")</f>
        <v/>
      </c>
      <c r="U211" s="10" t="str">
        <f ca="1">IFERROR(INDEX(MAESTRO!U:U,_xludf.AGGREGATE(15,6,ROW(MAESTRO!$B$3:$B$1000)/((MAESTRO!$B$3:$B$1000="ASMARTALC")*(UPPER(MAESTRO!$L$3:$L$1000)="CONFIRMADO")),ROWS($A$3:A211))),"")</f>
        <v/>
      </c>
      <c r="V211" s="10" t="str">
        <f ca="1">IFERROR(INDEX(MAESTRO!V:V,_xludf.AGGREGATE(15,6,ROW(MAESTRO!$B$3:$B$1000)/((MAESTRO!$B$3:$B$1000="ASMARTALC")*(UPPER(MAESTRO!$L$3:$L$1000)="CONFIRMADO")),ROWS($A$3:A211))),"")</f>
        <v/>
      </c>
      <c r="W211" s="10" t="str">
        <f ca="1">IFERROR(INDEX(MAESTRO!W:W,_xludf.AGGREGATE(15,6,ROW(MAESTRO!$B$3:$B$1000)/((MAESTRO!$B$3:$B$1000="ASMARTALC")*(UPPER(MAESTRO!$L$3:$L$1000)="CONFIRMADO")),ROWS($A$3:A211))),"")</f>
        <v/>
      </c>
      <c r="X211" s="10" t="str">
        <f ca="1">IFERROR(INDEX(MAESTRO!X:X,_xludf.AGGREGATE(15,6,ROW(MAESTRO!$B$3:$B$1000)/((MAESTRO!$B$3:$B$1000="ASMARTALC")*(UPPER(MAESTRO!$L$3:$L$1000)="CONFIRMADO")),ROWS($A$3:A211))),"")</f>
        <v/>
      </c>
    </row>
    <row r="212" spans="1:24" ht="22.05" customHeight="1">
      <c r="A212" s="13" t="str">
        <f ca="1">IFERROR(INDEX(MAESTRO!A:A,_xludf.AGGREGATE(15,6,ROW(MAESTRO!$B$3:$B$1000)/((MAESTRO!$B$3:$B$1000="ASMARTALC")*(UPPER(MAESTRO!$L$3:$L$1000)="CONFIRMADO")),ROWS($A$3:A212))),"")</f>
        <v/>
      </c>
      <c r="B212" s="13" t="str">
        <f ca="1">IFERROR(INDEX(MAESTRO!B:B,_xludf.AGGREGATE(15,6,ROW(MAESTRO!$B$3:$B$1000)/((MAESTRO!$B$3:$B$1000="ASMARTALC")*(UPPER(MAESTRO!$L$3:$L$1000)="CONFIRMADO")),ROWS($A$3:A212))),"")</f>
        <v/>
      </c>
      <c r="C212" s="13" t="str">
        <f ca="1">IFERROR(INDEX(MAESTRO!C:C,_xludf.AGGREGATE(15,6,ROW(MAESTRO!$B$3:$B$1000)/((MAESTRO!$B$3:$B$1000="ASMARTALC")*(UPPER(MAESTRO!$L$3:$L$1000)="CONFIRMADO")),ROWS($A$3:A212))),"")</f>
        <v/>
      </c>
      <c r="D212" s="13" t="str">
        <f ca="1">IFERROR(INDEX(MAESTRO!D:D,_xludf.AGGREGATE(15,6,ROW(MAESTRO!$B$3:$B$1000)/((MAESTRO!$B$3:$B$1000="ASMARTALC")*(UPPER(MAESTRO!$L$3:$L$1000)="CONFIRMADO")),ROWS($A$3:A212))),"")</f>
        <v/>
      </c>
      <c r="E212" s="13" t="str">
        <f ca="1">IFERROR(INDEX(MAESTRO!E:E,_xludf.AGGREGATE(15,6,ROW(MAESTRO!$B$3:$B$1000)/((MAESTRO!$B$3:$B$1000="ASMARTALC")*(UPPER(MAESTRO!$L$3:$L$1000)="CONFIRMADO")),ROWS($A$3:A212))),"")</f>
        <v/>
      </c>
      <c r="F212" s="13" t="str">
        <f ca="1">IFERROR(INDEX(MAESTRO!F:F,_xludf.AGGREGATE(15,6,ROW(MAESTRO!$B$3:$B$1000)/((MAESTRO!$B$3:$B$1000="ASMARTALC")*(UPPER(MAESTRO!$L$3:$L$1000)="CONFIRMADO")),ROWS($A$3:A212))),"")</f>
        <v/>
      </c>
      <c r="G212" s="13" t="str">
        <f ca="1">IFERROR(INDEX(MAESTRO!G:G,_xludf.AGGREGATE(15,6,ROW(MAESTRO!$B$3:$B$1000)/((MAESTRO!$B$3:$B$1000="ASMARTALC")*(UPPER(MAESTRO!$L$3:$L$1000)="CONFIRMADO")),ROWS($A$3:A212))),"")</f>
        <v/>
      </c>
      <c r="H212" s="13" t="str">
        <f ca="1">IFERROR(INDEX(MAESTRO!H:H,_xludf.AGGREGATE(15,6,ROW(MAESTRO!$B$3:$B$1000)/((MAESTRO!$B$3:$B$1000="ASMARTALC")*(UPPER(MAESTRO!$L$3:$L$1000)="CONFIRMADO")),ROWS($A$3:A212))),"")</f>
        <v/>
      </c>
      <c r="I212" s="13" t="str">
        <f ca="1">IFERROR(INDEX(MAESTRO!I:I,_xludf.AGGREGATE(15,6,ROW(MAESTRO!$B$3:$B$1000)/((MAESTRO!$B$3:$B$1000="ASMARTALC")*(UPPER(MAESTRO!$L$3:$L$1000)="CONFIRMADO")),ROWS($A$3:A212))),"")</f>
        <v/>
      </c>
      <c r="J212" s="13" t="str">
        <f ca="1">IFERROR(INDEX(MAESTRO!J:J,_xludf.AGGREGATE(15,6,ROW(MAESTRO!$B$3:$B$1000)/((MAESTRO!$B$3:$B$1000="ASMARTALC")*(UPPER(MAESTRO!$L$3:$L$1000)="CONFIRMADO")),ROWS($A$3:A212))),"")</f>
        <v/>
      </c>
      <c r="K212" s="13" t="str">
        <f ca="1">IFERROR(INDEX(MAESTRO!K:K,_xludf.AGGREGATE(15,6,ROW(MAESTRO!$B$3:$B$1000)/((MAESTRO!$B$3:$B$1000="ASMARTALC")*(UPPER(MAESTRO!$L$3:$L$1000)="CONFIRMADO")),ROWS($A$3:A212))),"")</f>
        <v/>
      </c>
      <c r="L212" s="13" t="str">
        <f ca="1">IFERROR(INDEX(MAESTRO!L:L,_xludf.AGGREGATE(15,6,ROW(MAESTRO!$B$3:$B$1000)/((MAESTRO!$B$3:$B$1000="ASMARTALC")*(UPPER(MAESTRO!$L$3:$L$1000)="CONFIRMADO")),ROWS($A$3:A212))),"")</f>
        <v/>
      </c>
      <c r="M212" s="13" t="str">
        <f ca="1">IFERROR(INDEX(MAESTRO!M:M,_xludf.AGGREGATE(15,6,ROW(MAESTRO!$B$3:$B$1000)/((MAESTRO!$B$3:$B$1000="ASMARTALC")*(UPPER(MAESTRO!$L$3:$L$1000)="CONFIRMADO")),ROWS($A$3:A212))),"")</f>
        <v/>
      </c>
      <c r="N212" s="13" t="str">
        <f ca="1">IFERROR(INDEX(MAESTRO!N:N,_xludf.AGGREGATE(15,6,ROW(MAESTRO!$B$3:$B$1000)/((MAESTRO!$B$3:$B$1000="ASMARTALC")*(UPPER(MAESTRO!$L$3:$L$1000)="CONFIRMADO")),ROWS($A$3:A212))),"")</f>
        <v/>
      </c>
      <c r="O212" s="13" t="str">
        <f ca="1">IFERROR(INDEX(MAESTRO!O:O,_xludf.AGGREGATE(15,6,ROW(MAESTRO!$B$3:$B$1000)/((MAESTRO!$B$3:$B$1000="ASMARTALC")*(UPPER(MAESTRO!$L$3:$L$1000)="CONFIRMADO")),ROWS($A$3:A212))),"")</f>
        <v/>
      </c>
      <c r="P212" s="13" t="str">
        <f ca="1">IFERROR(INDEX(MAESTRO!P:P,_xludf.AGGREGATE(15,6,ROW(MAESTRO!$B$3:$B$1000)/((MAESTRO!$B$3:$B$1000="ASMARTALC")*(UPPER(MAESTRO!$L$3:$L$1000)="CONFIRMADO")),ROWS($A$3:A212))),"")</f>
        <v/>
      </c>
      <c r="Q212" s="13" t="str">
        <f ca="1">IFERROR(INDEX(MAESTRO!Q:Q,_xludf.AGGREGATE(15,6,ROW(MAESTRO!$B$3:$B$1000)/((MAESTRO!$B$3:$B$1000="ASMARTALC")*(UPPER(MAESTRO!$L$3:$L$1000)="CONFIRMADO")),ROWS($A$3:A212))),"")</f>
        <v/>
      </c>
      <c r="R212" s="13" t="str">
        <f ca="1">IFERROR(INDEX(MAESTRO!R:R,_xludf.AGGREGATE(15,6,ROW(MAESTRO!$B$3:$B$1000)/((MAESTRO!$B$3:$B$1000="ASMARTALC")*(UPPER(MAESTRO!$L$3:$L$1000)="CONFIRMADO")),ROWS($A$3:A212))),"")</f>
        <v/>
      </c>
      <c r="S212" s="13" t="str">
        <f ca="1">IFERROR(INDEX(MAESTRO!S:S,_xludf.AGGREGATE(15,6,ROW(MAESTRO!$B$3:$B$1000)/((MAESTRO!$B$3:$B$1000="ASMARTALC")*(UPPER(MAESTRO!$L$3:$L$1000)="CONFIRMADO")),ROWS($A$3:A212))),"")</f>
        <v/>
      </c>
      <c r="T212" s="13" t="str">
        <f ca="1">IFERROR(INDEX(MAESTRO!T:T,_xludf.AGGREGATE(15,6,ROW(MAESTRO!$B$3:$B$1000)/((MAESTRO!$B$3:$B$1000="ASMARTALC")*(UPPER(MAESTRO!$L$3:$L$1000)="CONFIRMADO")),ROWS($A$3:A212))),"")</f>
        <v/>
      </c>
      <c r="U212" s="13" t="str">
        <f ca="1">IFERROR(INDEX(MAESTRO!U:U,_xludf.AGGREGATE(15,6,ROW(MAESTRO!$B$3:$B$1000)/((MAESTRO!$B$3:$B$1000="ASMARTALC")*(UPPER(MAESTRO!$L$3:$L$1000)="CONFIRMADO")),ROWS($A$3:A212))),"")</f>
        <v/>
      </c>
      <c r="V212" s="13" t="str">
        <f ca="1">IFERROR(INDEX(MAESTRO!V:V,_xludf.AGGREGATE(15,6,ROW(MAESTRO!$B$3:$B$1000)/((MAESTRO!$B$3:$B$1000="ASMARTALC")*(UPPER(MAESTRO!$L$3:$L$1000)="CONFIRMADO")),ROWS($A$3:A212))),"")</f>
        <v/>
      </c>
      <c r="W212" s="13" t="str">
        <f ca="1">IFERROR(INDEX(MAESTRO!W:W,_xludf.AGGREGATE(15,6,ROW(MAESTRO!$B$3:$B$1000)/((MAESTRO!$B$3:$B$1000="ASMARTALC")*(UPPER(MAESTRO!$L$3:$L$1000)="CONFIRMADO")),ROWS($A$3:A212))),"")</f>
        <v/>
      </c>
      <c r="X212" s="13" t="str">
        <f ca="1">IFERROR(INDEX(MAESTRO!X:X,_xludf.AGGREGATE(15,6,ROW(MAESTRO!$B$3:$B$1000)/((MAESTRO!$B$3:$B$1000="ASMARTALC")*(UPPER(MAESTRO!$L$3:$L$1000)="CONFIRMADO")),ROWS($A$3:A212))),"")</f>
        <v/>
      </c>
    </row>
    <row r="213" spans="1:24" ht="22.05" customHeight="1">
      <c r="A213" s="10" t="str">
        <f ca="1">IFERROR(INDEX(MAESTRO!A:A,_xludf.AGGREGATE(15,6,ROW(MAESTRO!$B$3:$B$1000)/((MAESTRO!$B$3:$B$1000="ASMARTALC")*(UPPER(MAESTRO!$L$3:$L$1000)="CONFIRMADO")),ROWS($A$3:A213))),"")</f>
        <v/>
      </c>
      <c r="B213" s="10" t="str">
        <f ca="1">IFERROR(INDEX(MAESTRO!B:B,_xludf.AGGREGATE(15,6,ROW(MAESTRO!$B$3:$B$1000)/((MAESTRO!$B$3:$B$1000="ASMARTALC")*(UPPER(MAESTRO!$L$3:$L$1000)="CONFIRMADO")),ROWS($A$3:A213))),"")</f>
        <v/>
      </c>
      <c r="C213" s="10" t="str">
        <f ca="1">IFERROR(INDEX(MAESTRO!C:C,_xludf.AGGREGATE(15,6,ROW(MAESTRO!$B$3:$B$1000)/((MAESTRO!$B$3:$B$1000="ASMARTALC")*(UPPER(MAESTRO!$L$3:$L$1000)="CONFIRMADO")),ROWS($A$3:A213))),"")</f>
        <v/>
      </c>
      <c r="D213" s="10" t="str">
        <f ca="1">IFERROR(INDEX(MAESTRO!D:D,_xludf.AGGREGATE(15,6,ROW(MAESTRO!$B$3:$B$1000)/((MAESTRO!$B$3:$B$1000="ASMARTALC")*(UPPER(MAESTRO!$L$3:$L$1000)="CONFIRMADO")),ROWS($A$3:A213))),"")</f>
        <v/>
      </c>
      <c r="E213" s="10" t="str">
        <f ca="1">IFERROR(INDEX(MAESTRO!E:E,_xludf.AGGREGATE(15,6,ROW(MAESTRO!$B$3:$B$1000)/((MAESTRO!$B$3:$B$1000="ASMARTALC")*(UPPER(MAESTRO!$L$3:$L$1000)="CONFIRMADO")),ROWS($A$3:A213))),"")</f>
        <v/>
      </c>
      <c r="F213" s="10" t="str">
        <f ca="1">IFERROR(INDEX(MAESTRO!F:F,_xludf.AGGREGATE(15,6,ROW(MAESTRO!$B$3:$B$1000)/((MAESTRO!$B$3:$B$1000="ASMARTALC")*(UPPER(MAESTRO!$L$3:$L$1000)="CONFIRMADO")),ROWS($A$3:A213))),"")</f>
        <v/>
      </c>
      <c r="G213" s="10" t="str">
        <f ca="1">IFERROR(INDEX(MAESTRO!G:G,_xludf.AGGREGATE(15,6,ROW(MAESTRO!$B$3:$B$1000)/((MAESTRO!$B$3:$B$1000="ASMARTALC")*(UPPER(MAESTRO!$L$3:$L$1000)="CONFIRMADO")),ROWS($A$3:A213))),"")</f>
        <v/>
      </c>
      <c r="H213" s="10" t="str">
        <f ca="1">IFERROR(INDEX(MAESTRO!H:H,_xludf.AGGREGATE(15,6,ROW(MAESTRO!$B$3:$B$1000)/((MAESTRO!$B$3:$B$1000="ASMARTALC")*(UPPER(MAESTRO!$L$3:$L$1000)="CONFIRMADO")),ROWS($A$3:A213))),"")</f>
        <v/>
      </c>
      <c r="I213" s="10" t="str">
        <f ca="1">IFERROR(INDEX(MAESTRO!I:I,_xludf.AGGREGATE(15,6,ROW(MAESTRO!$B$3:$B$1000)/((MAESTRO!$B$3:$B$1000="ASMARTALC")*(UPPER(MAESTRO!$L$3:$L$1000)="CONFIRMADO")),ROWS($A$3:A213))),"")</f>
        <v/>
      </c>
      <c r="J213" s="10" t="str">
        <f ca="1">IFERROR(INDEX(MAESTRO!J:J,_xludf.AGGREGATE(15,6,ROW(MAESTRO!$B$3:$B$1000)/((MAESTRO!$B$3:$B$1000="ASMARTALC")*(UPPER(MAESTRO!$L$3:$L$1000)="CONFIRMADO")),ROWS($A$3:A213))),"")</f>
        <v/>
      </c>
      <c r="K213" s="10" t="str">
        <f ca="1">IFERROR(INDEX(MAESTRO!K:K,_xludf.AGGREGATE(15,6,ROW(MAESTRO!$B$3:$B$1000)/((MAESTRO!$B$3:$B$1000="ASMARTALC")*(UPPER(MAESTRO!$L$3:$L$1000)="CONFIRMADO")),ROWS($A$3:A213))),"")</f>
        <v/>
      </c>
      <c r="L213" s="10" t="str">
        <f ca="1">IFERROR(INDEX(MAESTRO!L:L,_xludf.AGGREGATE(15,6,ROW(MAESTRO!$B$3:$B$1000)/((MAESTRO!$B$3:$B$1000="ASMARTALC")*(UPPER(MAESTRO!$L$3:$L$1000)="CONFIRMADO")),ROWS($A$3:A213))),"")</f>
        <v/>
      </c>
      <c r="M213" s="10" t="str">
        <f ca="1">IFERROR(INDEX(MAESTRO!M:M,_xludf.AGGREGATE(15,6,ROW(MAESTRO!$B$3:$B$1000)/((MAESTRO!$B$3:$B$1000="ASMARTALC")*(UPPER(MAESTRO!$L$3:$L$1000)="CONFIRMADO")),ROWS($A$3:A213))),"")</f>
        <v/>
      </c>
      <c r="N213" s="10" t="str">
        <f ca="1">IFERROR(INDEX(MAESTRO!N:N,_xludf.AGGREGATE(15,6,ROW(MAESTRO!$B$3:$B$1000)/((MAESTRO!$B$3:$B$1000="ASMARTALC")*(UPPER(MAESTRO!$L$3:$L$1000)="CONFIRMADO")),ROWS($A$3:A213))),"")</f>
        <v/>
      </c>
      <c r="O213" s="10" t="str">
        <f ca="1">IFERROR(INDEX(MAESTRO!O:O,_xludf.AGGREGATE(15,6,ROW(MAESTRO!$B$3:$B$1000)/((MAESTRO!$B$3:$B$1000="ASMARTALC")*(UPPER(MAESTRO!$L$3:$L$1000)="CONFIRMADO")),ROWS($A$3:A213))),"")</f>
        <v/>
      </c>
      <c r="P213" s="10" t="str">
        <f ca="1">IFERROR(INDEX(MAESTRO!P:P,_xludf.AGGREGATE(15,6,ROW(MAESTRO!$B$3:$B$1000)/((MAESTRO!$B$3:$B$1000="ASMARTALC")*(UPPER(MAESTRO!$L$3:$L$1000)="CONFIRMADO")),ROWS($A$3:A213))),"")</f>
        <v/>
      </c>
      <c r="Q213" s="10" t="str">
        <f ca="1">IFERROR(INDEX(MAESTRO!Q:Q,_xludf.AGGREGATE(15,6,ROW(MAESTRO!$B$3:$B$1000)/((MAESTRO!$B$3:$B$1000="ASMARTALC")*(UPPER(MAESTRO!$L$3:$L$1000)="CONFIRMADO")),ROWS($A$3:A213))),"")</f>
        <v/>
      </c>
      <c r="R213" s="10" t="str">
        <f ca="1">IFERROR(INDEX(MAESTRO!R:R,_xludf.AGGREGATE(15,6,ROW(MAESTRO!$B$3:$B$1000)/((MAESTRO!$B$3:$B$1000="ASMARTALC")*(UPPER(MAESTRO!$L$3:$L$1000)="CONFIRMADO")),ROWS($A$3:A213))),"")</f>
        <v/>
      </c>
      <c r="S213" s="10" t="str">
        <f ca="1">IFERROR(INDEX(MAESTRO!S:S,_xludf.AGGREGATE(15,6,ROW(MAESTRO!$B$3:$B$1000)/((MAESTRO!$B$3:$B$1000="ASMARTALC")*(UPPER(MAESTRO!$L$3:$L$1000)="CONFIRMADO")),ROWS($A$3:A213))),"")</f>
        <v/>
      </c>
      <c r="T213" s="10" t="str">
        <f ca="1">IFERROR(INDEX(MAESTRO!T:T,_xludf.AGGREGATE(15,6,ROW(MAESTRO!$B$3:$B$1000)/((MAESTRO!$B$3:$B$1000="ASMARTALC")*(UPPER(MAESTRO!$L$3:$L$1000)="CONFIRMADO")),ROWS($A$3:A213))),"")</f>
        <v/>
      </c>
      <c r="U213" s="10" t="str">
        <f ca="1">IFERROR(INDEX(MAESTRO!U:U,_xludf.AGGREGATE(15,6,ROW(MAESTRO!$B$3:$B$1000)/((MAESTRO!$B$3:$B$1000="ASMARTALC")*(UPPER(MAESTRO!$L$3:$L$1000)="CONFIRMADO")),ROWS($A$3:A213))),"")</f>
        <v/>
      </c>
      <c r="V213" s="10" t="str">
        <f ca="1">IFERROR(INDEX(MAESTRO!V:V,_xludf.AGGREGATE(15,6,ROW(MAESTRO!$B$3:$B$1000)/((MAESTRO!$B$3:$B$1000="ASMARTALC")*(UPPER(MAESTRO!$L$3:$L$1000)="CONFIRMADO")),ROWS($A$3:A213))),"")</f>
        <v/>
      </c>
      <c r="W213" s="10" t="str">
        <f ca="1">IFERROR(INDEX(MAESTRO!W:W,_xludf.AGGREGATE(15,6,ROW(MAESTRO!$B$3:$B$1000)/((MAESTRO!$B$3:$B$1000="ASMARTALC")*(UPPER(MAESTRO!$L$3:$L$1000)="CONFIRMADO")),ROWS($A$3:A213))),"")</f>
        <v/>
      </c>
      <c r="X213" s="10" t="str">
        <f ca="1">IFERROR(INDEX(MAESTRO!X:X,_xludf.AGGREGATE(15,6,ROW(MAESTRO!$B$3:$B$1000)/((MAESTRO!$B$3:$B$1000="ASMARTALC")*(UPPER(MAESTRO!$L$3:$L$1000)="CONFIRMADO")),ROWS($A$3:A213))),"")</f>
        <v/>
      </c>
    </row>
    <row r="214" spans="1:24" ht="22.05" customHeight="1">
      <c r="A214" s="13" t="str">
        <f ca="1">IFERROR(INDEX(MAESTRO!A:A,_xludf.AGGREGATE(15,6,ROW(MAESTRO!$B$3:$B$1000)/((MAESTRO!$B$3:$B$1000="ASMARTALC")*(UPPER(MAESTRO!$L$3:$L$1000)="CONFIRMADO")),ROWS($A$3:A214))),"")</f>
        <v/>
      </c>
      <c r="B214" s="13" t="str">
        <f ca="1">IFERROR(INDEX(MAESTRO!B:B,_xludf.AGGREGATE(15,6,ROW(MAESTRO!$B$3:$B$1000)/((MAESTRO!$B$3:$B$1000="ASMARTALC")*(UPPER(MAESTRO!$L$3:$L$1000)="CONFIRMADO")),ROWS($A$3:A214))),"")</f>
        <v/>
      </c>
      <c r="C214" s="13" t="str">
        <f ca="1">IFERROR(INDEX(MAESTRO!C:C,_xludf.AGGREGATE(15,6,ROW(MAESTRO!$B$3:$B$1000)/((MAESTRO!$B$3:$B$1000="ASMARTALC")*(UPPER(MAESTRO!$L$3:$L$1000)="CONFIRMADO")),ROWS($A$3:A214))),"")</f>
        <v/>
      </c>
      <c r="D214" s="13" t="str">
        <f ca="1">IFERROR(INDEX(MAESTRO!D:D,_xludf.AGGREGATE(15,6,ROW(MAESTRO!$B$3:$B$1000)/((MAESTRO!$B$3:$B$1000="ASMARTALC")*(UPPER(MAESTRO!$L$3:$L$1000)="CONFIRMADO")),ROWS($A$3:A214))),"")</f>
        <v/>
      </c>
      <c r="E214" s="13" t="str">
        <f ca="1">IFERROR(INDEX(MAESTRO!E:E,_xludf.AGGREGATE(15,6,ROW(MAESTRO!$B$3:$B$1000)/((MAESTRO!$B$3:$B$1000="ASMARTALC")*(UPPER(MAESTRO!$L$3:$L$1000)="CONFIRMADO")),ROWS($A$3:A214))),"")</f>
        <v/>
      </c>
      <c r="F214" s="13" t="str">
        <f ca="1">IFERROR(INDEX(MAESTRO!F:F,_xludf.AGGREGATE(15,6,ROW(MAESTRO!$B$3:$B$1000)/((MAESTRO!$B$3:$B$1000="ASMARTALC")*(UPPER(MAESTRO!$L$3:$L$1000)="CONFIRMADO")),ROWS($A$3:A214))),"")</f>
        <v/>
      </c>
      <c r="G214" s="13" t="str">
        <f ca="1">IFERROR(INDEX(MAESTRO!G:G,_xludf.AGGREGATE(15,6,ROW(MAESTRO!$B$3:$B$1000)/((MAESTRO!$B$3:$B$1000="ASMARTALC")*(UPPER(MAESTRO!$L$3:$L$1000)="CONFIRMADO")),ROWS($A$3:A214))),"")</f>
        <v/>
      </c>
      <c r="H214" s="13" t="str">
        <f ca="1">IFERROR(INDEX(MAESTRO!H:H,_xludf.AGGREGATE(15,6,ROW(MAESTRO!$B$3:$B$1000)/((MAESTRO!$B$3:$B$1000="ASMARTALC")*(UPPER(MAESTRO!$L$3:$L$1000)="CONFIRMADO")),ROWS($A$3:A214))),"")</f>
        <v/>
      </c>
      <c r="I214" s="13" t="str">
        <f ca="1">IFERROR(INDEX(MAESTRO!I:I,_xludf.AGGREGATE(15,6,ROW(MAESTRO!$B$3:$B$1000)/((MAESTRO!$B$3:$B$1000="ASMARTALC")*(UPPER(MAESTRO!$L$3:$L$1000)="CONFIRMADO")),ROWS($A$3:A214))),"")</f>
        <v/>
      </c>
      <c r="J214" s="13" t="str">
        <f ca="1">IFERROR(INDEX(MAESTRO!J:J,_xludf.AGGREGATE(15,6,ROW(MAESTRO!$B$3:$B$1000)/((MAESTRO!$B$3:$B$1000="ASMARTALC")*(UPPER(MAESTRO!$L$3:$L$1000)="CONFIRMADO")),ROWS($A$3:A214))),"")</f>
        <v/>
      </c>
      <c r="K214" s="13" t="str">
        <f ca="1">IFERROR(INDEX(MAESTRO!K:K,_xludf.AGGREGATE(15,6,ROW(MAESTRO!$B$3:$B$1000)/((MAESTRO!$B$3:$B$1000="ASMARTALC")*(UPPER(MAESTRO!$L$3:$L$1000)="CONFIRMADO")),ROWS($A$3:A214))),"")</f>
        <v/>
      </c>
      <c r="L214" s="13" t="str">
        <f ca="1">IFERROR(INDEX(MAESTRO!L:L,_xludf.AGGREGATE(15,6,ROW(MAESTRO!$B$3:$B$1000)/((MAESTRO!$B$3:$B$1000="ASMARTALC")*(UPPER(MAESTRO!$L$3:$L$1000)="CONFIRMADO")),ROWS($A$3:A214))),"")</f>
        <v/>
      </c>
      <c r="M214" s="13" t="str">
        <f ca="1">IFERROR(INDEX(MAESTRO!M:M,_xludf.AGGREGATE(15,6,ROW(MAESTRO!$B$3:$B$1000)/((MAESTRO!$B$3:$B$1000="ASMARTALC")*(UPPER(MAESTRO!$L$3:$L$1000)="CONFIRMADO")),ROWS($A$3:A214))),"")</f>
        <v/>
      </c>
      <c r="N214" s="13" t="str">
        <f ca="1">IFERROR(INDEX(MAESTRO!N:N,_xludf.AGGREGATE(15,6,ROW(MAESTRO!$B$3:$B$1000)/((MAESTRO!$B$3:$B$1000="ASMARTALC")*(UPPER(MAESTRO!$L$3:$L$1000)="CONFIRMADO")),ROWS($A$3:A214))),"")</f>
        <v/>
      </c>
      <c r="O214" s="13" t="str">
        <f ca="1">IFERROR(INDEX(MAESTRO!O:O,_xludf.AGGREGATE(15,6,ROW(MAESTRO!$B$3:$B$1000)/((MAESTRO!$B$3:$B$1000="ASMARTALC")*(UPPER(MAESTRO!$L$3:$L$1000)="CONFIRMADO")),ROWS($A$3:A214))),"")</f>
        <v/>
      </c>
      <c r="P214" s="13" t="str">
        <f ca="1">IFERROR(INDEX(MAESTRO!P:P,_xludf.AGGREGATE(15,6,ROW(MAESTRO!$B$3:$B$1000)/((MAESTRO!$B$3:$B$1000="ASMARTALC")*(UPPER(MAESTRO!$L$3:$L$1000)="CONFIRMADO")),ROWS($A$3:A214))),"")</f>
        <v/>
      </c>
      <c r="Q214" s="13" t="str">
        <f ca="1">IFERROR(INDEX(MAESTRO!Q:Q,_xludf.AGGREGATE(15,6,ROW(MAESTRO!$B$3:$B$1000)/((MAESTRO!$B$3:$B$1000="ASMARTALC")*(UPPER(MAESTRO!$L$3:$L$1000)="CONFIRMADO")),ROWS($A$3:A214))),"")</f>
        <v/>
      </c>
      <c r="R214" s="13" t="str">
        <f ca="1">IFERROR(INDEX(MAESTRO!R:R,_xludf.AGGREGATE(15,6,ROW(MAESTRO!$B$3:$B$1000)/((MAESTRO!$B$3:$B$1000="ASMARTALC")*(UPPER(MAESTRO!$L$3:$L$1000)="CONFIRMADO")),ROWS($A$3:A214))),"")</f>
        <v/>
      </c>
      <c r="S214" s="13" t="str">
        <f ca="1">IFERROR(INDEX(MAESTRO!S:S,_xludf.AGGREGATE(15,6,ROW(MAESTRO!$B$3:$B$1000)/((MAESTRO!$B$3:$B$1000="ASMARTALC")*(UPPER(MAESTRO!$L$3:$L$1000)="CONFIRMADO")),ROWS($A$3:A214))),"")</f>
        <v/>
      </c>
      <c r="T214" s="13" t="str">
        <f ca="1">IFERROR(INDEX(MAESTRO!T:T,_xludf.AGGREGATE(15,6,ROW(MAESTRO!$B$3:$B$1000)/((MAESTRO!$B$3:$B$1000="ASMARTALC")*(UPPER(MAESTRO!$L$3:$L$1000)="CONFIRMADO")),ROWS($A$3:A214))),"")</f>
        <v/>
      </c>
      <c r="U214" s="13" t="str">
        <f ca="1">IFERROR(INDEX(MAESTRO!U:U,_xludf.AGGREGATE(15,6,ROW(MAESTRO!$B$3:$B$1000)/((MAESTRO!$B$3:$B$1000="ASMARTALC")*(UPPER(MAESTRO!$L$3:$L$1000)="CONFIRMADO")),ROWS($A$3:A214))),"")</f>
        <v/>
      </c>
      <c r="V214" s="13" t="str">
        <f ca="1">IFERROR(INDEX(MAESTRO!V:V,_xludf.AGGREGATE(15,6,ROW(MAESTRO!$B$3:$B$1000)/((MAESTRO!$B$3:$B$1000="ASMARTALC")*(UPPER(MAESTRO!$L$3:$L$1000)="CONFIRMADO")),ROWS($A$3:A214))),"")</f>
        <v/>
      </c>
      <c r="W214" s="13" t="str">
        <f ca="1">IFERROR(INDEX(MAESTRO!W:W,_xludf.AGGREGATE(15,6,ROW(MAESTRO!$B$3:$B$1000)/((MAESTRO!$B$3:$B$1000="ASMARTALC")*(UPPER(MAESTRO!$L$3:$L$1000)="CONFIRMADO")),ROWS($A$3:A214))),"")</f>
        <v/>
      </c>
      <c r="X214" s="13" t="str">
        <f ca="1">IFERROR(INDEX(MAESTRO!X:X,_xludf.AGGREGATE(15,6,ROW(MAESTRO!$B$3:$B$1000)/((MAESTRO!$B$3:$B$1000="ASMARTALC")*(UPPER(MAESTRO!$L$3:$L$1000)="CONFIRMADO")),ROWS($A$3:A214))),"")</f>
        <v/>
      </c>
    </row>
    <row r="215" spans="1:24" ht="22.05" customHeight="1">
      <c r="A215" s="10" t="str">
        <f ca="1">IFERROR(INDEX(MAESTRO!A:A,_xludf.AGGREGATE(15,6,ROW(MAESTRO!$B$3:$B$1000)/((MAESTRO!$B$3:$B$1000="ASMARTALC")*(UPPER(MAESTRO!$L$3:$L$1000)="CONFIRMADO")),ROWS($A$3:A215))),"")</f>
        <v/>
      </c>
      <c r="B215" s="10" t="str">
        <f ca="1">IFERROR(INDEX(MAESTRO!B:B,_xludf.AGGREGATE(15,6,ROW(MAESTRO!$B$3:$B$1000)/((MAESTRO!$B$3:$B$1000="ASMARTALC")*(UPPER(MAESTRO!$L$3:$L$1000)="CONFIRMADO")),ROWS($A$3:A215))),"")</f>
        <v/>
      </c>
      <c r="C215" s="10" t="str">
        <f ca="1">IFERROR(INDEX(MAESTRO!C:C,_xludf.AGGREGATE(15,6,ROW(MAESTRO!$B$3:$B$1000)/((MAESTRO!$B$3:$B$1000="ASMARTALC")*(UPPER(MAESTRO!$L$3:$L$1000)="CONFIRMADO")),ROWS($A$3:A215))),"")</f>
        <v/>
      </c>
      <c r="D215" s="10" t="str">
        <f ca="1">IFERROR(INDEX(MAESTRO!D:D,_xludf.AGGREGATE(15,6,ROW(MAESTRO!$B$3:$B$1000)/((MAESTRO!$B$3:$B$1000="ASMARTALC")*(UPPER(MAESTRO!$L$3:$L$1000)="CONFIRMADO")),ROWS($A$3:A215))),"")</f>
        <v/>
      </c>
      <c r="E215" s="10" t="str">
        <f ca="1">IFERROR(INDEX(MAESTRO!E:E,_xludf.AGGREGATE(15,6,ROW(MAESTRO!$B$3:$B$1000)/((MAESTRO!$B$3:$B$1000="ASMARTALC")*(UPPER(MAESTRO!$L$3:$L$1000)="CONFIRMADO")),ROWS($A$3:A215))),"")</f>
        <v/>
      </c>
      <c r="F215" s="10" t="str">
        <f ca="1">IFERROR(INDEX(MAESTRO!F:F,_xludf.AGGREGATE(15,6,ROW(MAESTRO!$B$3:$B$1000)/((MAESTRO!$B$3:$B$1000="ASMARTALC")*(UPPER(MAESTRO!$L$3:$L$1000)="CONFIRMADO")),ROWS($A$3:A215))),"")</f>
        <v/>
      </c>
      <c r="G215" s="10" t="str">
        <f ca="1">IFERROR(INDEX(MAESTRO!G:G,_xludf.AGGREGATE(15,6,ROW(MAESTRO!$B$3:$B$1000)/((MAESTRO!$B$3:$B$1000="ASMARTALC")*(UPPER(MAESTRO!$L$3:$L$1000)="CONFIRMADO")),ROWS($A$3:A215))),"")</f>
        <v/>
      </c>
      <c r="H215" s="10" t="str">
        <f ca="1">IFERROR(INDEX(MAESTRO!H:H,_xludf.AGGREGATE(15,6,ROW(MAESTRO!$B$3:$B$1000)/((MAESTRO!$B$3:$B$1000="ASMARTALC")*(UPPER(MAESTRO!$L$3:$L$1000)="CONFIRMADO")),ROWS($A$3:A215))),"")</f>
        <v/>
      </c>
      <c r="I215" s="10" t="str">
        <f ca="1">IFERROR(INDEX(MAESTRO!I:I,_xludf.AGGREGATE(15,6,ROW(MAESTRO!$B$3:$B$1000)/((MAESTRO!$B$3:$B$1000="ASMARTALC")*(UPPER(MAESTRO!$L$3:$L$1000)="CONFIRMADO")),ROWS($A$3:A215))),"")</f>
        <v/>
      </c>
      <c r="J215" s="10" t="str">
        <f ca="1">IFERROR(INDEX(MAESTRO!J:J,_xludf.AGGREGATE(15,6,ROW(MAESTRO!$B$3:$B$1000)/((MAESTRO!$B$3:$B$1000="ASMARTALC")*(UPPER(MAESTRO!$L$3:$L$1000)="CONFIRMADO")),ROWS($A$3:A215))),"")</f>
        <v/>
      </c>
      <c r="K215" s="10" t="str">
        <f ca="1">IFERROR(INDEX(MAESTRO!K:K,_xludf.AGGREGATE(15,6,ROW(MAESTRO!$B$3:$B$1000)/((MAESTRO!$B$3:$B$1000="ASMARTALC")*(UPPER(MAESTRO!$L$3:$L$1000)="CONFIRMADO")),ROWS($A$3:A215))),"")</f>
        <v/>
      </c>
      <c r="L215" s="10" t="str">
        <f ca="1">IFERROR(INDEX(MAESTRO!L:L,_xludf.AGGREGATE(15,6,ROW(MAESTRO!$B$3:$B$1000)/((MAESTRO!$B$3:$B$1000="ASMARTALC")*(UPPER(MAESTRO!$L$3:$L$1000)="CONFIRMADO")),ROWS($A$3:A215))),"")</f>
        <v/>
      </c>
      <c r="M215" s="10" t="str">
        <f ca="1">IFERROR(INDEX(MAESTRO!M:M,_xludf.AGGREGATE(15,6,ROW(MAESTRO!$B$3:$B$1000)/((MAESTRO!$B$3:$B$1000="ASMARTALC")*(UPPER(MAESTRO!$L$3:$L$1000)="CONFIRMADO")),ROWS($A$3:A215))),"")</f>
        <v/>
      </c>
      <c r="N215" s="10" t="str">
        <f ca="1">IFERROR(INDEX(MAESTRO!N:N,_xludf.AGGREGATE(15,6,ROW(MAESTRO!$B$3:$B$1000)/((MAESTRO!$B$3:$B$1000="ASMARTALC")*(UPPER(MAESTRO!$L$3:$L$1000)="CONFIRMADO")),ROWS($A$3:A215))),"")</f>
        <v/>
      </c>
      <c r="O215" s="10" t="str">
        <f ca="1">IFERROR(INDEX(MAESTRO!O:O,_xludf.AGGREGATE(15,6,ROW(MAESTRO!$B$3:$B$1000)/((MAESTRO!$B$3:$B$1000="ASMARTALC")*(UPPER(MAESTRO!$L$3:$L$1000)="CONFIRMADO")),ROWS($A$3:A215))),"")</f>
        <v/>
      </c>
      <c r="P215" s="10" t="str">
        <f ca="1">IFERROR(INDEX(MAESTRO!P:P,_xludf.AGGREGATE(15,6,ROW(MAESTRO!$B$3:$B$1000)/((MAESTRO!$B$3:$B$1000="ASMARTALC")*(UPPER(MAESTRO!$L$3:$L$1000)="CONFIRMADO")),ROWS($A$3:A215))),"")</f>
        <v/>
      </c>
      <c r="Q215" s="10" t="str">
        <f ca="1">IFERROR(INDEX(MAESTRO!Q:Q,_xludf.AGGREGATE(15,6,ROW(MAESTRO!$B$3:$B$1000)/((MAESTRO!$B$3:$B$1000="ASMARTALC")*(UPPER(MAESTRO!$L$3:$L$1000)="CONFIRMADO")),ROWS($A$3:A215))),"")</f>
        <v/>
      </c>
      <c r="R215" s="10" t="str">
        <f ca="1">IFERROR(INDEX(MAESTRO!R:R,_xludf.AGGREGATE(15,6,ROW(MAESTRO!$B$3:$B$1000)/((MAESTRO!$B$3:$B$1000="ASMARTALC")*(UPPER(MAESTRO!$L$3:$L$1000)="CONFIRMADO")),ROWS($A$3:A215))),"")</f>
        <v/>
      </c>
      <c r="S215" s="10" t="str">
        <f ca="1">IFERROR(INDEX(MAESTRO!S:S,_xludf.AGGREGATE(15,6,ROW(MAESTRO!$B$3:$B$1000)/((MAESTRO!$B$3:$B$1000="ASMARTALC")*(UPPER(MAESTRO!$L$3:$L$1000)="CONFIRMADO")),ROWS($A$3:A215))),"")</f>
        <v/>
      </c>
      <c r="T215" s="10" t="str">
        <f ca="1">IFERROR(INDEX(MAESTRO!T:T,_xludf.AGGREGATE(15,6,ROW(MAESTRO!$B$3:$B$1000)/((MAESTRO!$B$3:$B$1000="ASMARTALC")*(UPPER(MAESTRO!$L$3:$L$1000)="CONFIRMADO")),ROWS($A$3:A215))),"")</f>
        <v/>
      </c>
      <c r="U215" s="10" t="str">
        <f ca="1">IFERROR(INDEX(MAESTRO!U:U,_xludf.AGGREGATE(15,6,ROW(MAESTRO!$B$3:$B$1000)/((MAESTRO!$B$3:$B$1000="ASMARTALC")*(UPPER(MAESTRO!$L$3:$L$1000)="CONFIRMADO")),ROWS($A$3:A215))),"")</f>
        <v/>
      </c>
      <c r="V215" s="10" t="str">
        <f ca="1">IFERROR(INDEX(MAESTRO!V:V,_xludf.AGGREGATE(15,6,ROW(MAESTRO!$B$3:$B$1000)/((MAESTRO!$B$3:$B$1000="ASMARTALC")*(UPPER(MAESTRO!$L$3:$L$1000)="CONFIRMADO")),ROWS($A$3:A215))),"")</f>
        <v/>
      </c>
      <c r="W215" s="10" t="str">
        <f ca="1">IFERROR(INDEX(MAESTRO!W:W,_xludf.AGGREGATE(15,6,ROW(MAESTRO!$B$3:$B$1000)/((MAESTRO!$B$3:$B$1000="ASMARTALC")*(UPPER(MAESTRO!$L$3:$L$1000)="CONFIRMADO")),ROWS($A$3:A215))),"")</f>
        <v/>
      </c>
      <c r="X215" s="10" t="str">
        <f ca="1">IFERROR(INDEX(MAESTRO!X:X,_xludf.AGGREGATE(15,6,ROW(MAESTRO!$B$3:$B$1000)/((MAESTRO!$B$3:$B$1000="ASMARTALC")*(UPPER(MAESTRO!$L$3:$L$1000)="CONFIRMADO")),ROWS($A$3:A215))),"")</f>
        <v/>
      </c>
    </row>
    <row r="216" spans="1:24" ht="22.05" customHeight="1">
      <c r="A216" s="13" t="str">
        <f ca="1">IFERROR(INDEX(MAESTRO!A:A,_xludf.AGGREGATE(15,6,ROW(MAESTRO!$B$3:$B$1000)/((MAESTRO!$B$3:$B$1000="ASMARTALC")*(UPPER(MAESTRO!$L$3:$L$1000)="CONFIRMADO")),ROWS($A$3:A216))),"")</f>
        <v/>
      </c>
      <c r="B216" s="13" t="str">
        <f ca="1">IFERROR(INDEX(MAESTRO!B:B,_xludf.AGGREGATE(15,6,ROW(MAESTRO!$B$3:$B$1000)/((MAESTRO!$B$3:$B$1000="ASMARTALC")*(UPPER(MAESTRO!$L$3:$L$1000)="CONFIRMADO")),ROWS($A$3:A216))),"")</f>
        <v/>
      </c>
      <c r="C216" s="13" t="str">
        <f ca="1">IFERROR(INDEX(MAESTRO!C:C,_xludf.AGGREGATE(15,6,ROW(MAESTRO!$B$3:$B$1000)/((MAESTRO!$B$3:$B$1000="ASMARTALC")*(UPPER(MAESTRO!$L$3:$L$1000)="CONFIRMADO")),ROWS($A$3:A216))),"")</f>
        <v/>
      </c>
      <c r="D216" s="13" t="str">
        <f ca="1">IFERROR(INDEX(MAESTRO!D:D,_xludf.AGGREGATE(15,6,ROW(MAESTRO!$B$3:$B$1000)/((MAESTRO!$B$3:$B$1000="ASMARTALC")*(UPPER(MAESTRO!$L$3:$L$1000)="CONFIRMADO")),ROWS($A$3:A216))),"")</f>
        <v/>
      </c>
      <c r="E216" s="13" t="str">
        <f ca="1">IFERROR(INDEX(MAESTRO!E:E,_xludf.AGGREGATE(15,6,ROW(MAESTRO!$B$3:$B$1000)/((MAESTRO!$B$3:$B$1000="ASMARTALC")*(UPPER(MAESTRO!$L$3:$L$1000)="CONFIRMADO")),ROWS($A$3:A216))),"")</f>
        <v/>
      </c>
      <c r="F216" s="13" t="str">
        <f ca="1">IFERROR(INDEX(MAESTRO!F:F,_xludf.AGGREGATE(15,6,ROW(MAESTRO!$B$3:$B$1000)/((MAESTRO!$B$3:$B$1000="ASMARTALC")*(UPPER(MAESTRO!$L$3:$L$1000)="CONFIRMADO")),ROWS($A$3:A216))),"")</f>
        <v/>
      </c>
      <c r="G216" s="13" t="str">
        <f ca="1">IFERROR(INDEX(MAESTRO!G:G,_xludf.AGGREGATE(15,6,ROW(MAESTRO!$B$3:$B$1000)/((MAESTRO!$B$3:$B$1000="ASMARTALC")*(UPPER(MAESTRO!$L$3:$L$1000)="CONFIRMADO")),ROWS($A$3:A216))),"")</f>
        <v/>
      </c>
      <c r="H216" s="13" t="str">
        <f ca="1">IFERROR(INDEX(MAESTRO!H:H,_xludf.AGGREGATE(15,6,ROW(MAESTRO!$B$3:$B$1000)/((MAESTRO!$B$3:$B$1000="ASMARTALC")*(UPPER(MAESTRO!$L$3:$L$1000)="CONFIRMADO")),ROWS($A$3:A216))),"")</f>
        <v/>
      </c>
      <c r="I216" s="13" t="str">
        <f ca="1">IFERROR(INDEX(MAESTRO!I:I,_xludf.AGGREGATE(15,6,ROW(MAESTRO!$B$3:$B$1000)/((MAESTRO!$B$3:$B$1000="ASMARTALC")*(UPPER(MAESTRO!$L$3:$L$1000)="CONFIRMADO")),ROWS($A$3:A216))),"")</f>
        <v/>
      </c>
      <c r="J216" s="13" t="str">
        <f ca="1">IFERROR(INDEX(MAESTRO!J:J,_xludf.AGGREGATE(15,6,ROW(MAESTRO!$B$3:$B$1000)/((MAESTRO!$B$3:$B$1000="ASMARTALC")*(UPPER(MAESTRO!$L$3:$L$1000)="CONFIRMADO")),ROWS($A$3:A216))),"")</f>
        <v/>
      </c>
      <c r="K216" s="13" t="str">
        <f ca="1">IFERROR(INDEX(MAESTRO!K:K,_xludf.AGGREGATE(15,6,ROW(MAESTRO!$B$3:$B$1000)/((MAESTRO!$B$3:$B$1000="ASMARTALC")*(UPPER(MAESTRO!$L$3:$L$1000)="CONFIRMADO")),ROWS($A$3:A216))),"")</f>
        <v/>
      </c>
      <c r="L216" s="13" t="str">
        <f ca="1">IFERROR(INDEX(MAESTRO!L:L,_xludf.AGGREGATE(15,6,ROW(MAESTRO!$B$3:$B$1000)/((MAESTRO!$B$3:$B$1000="ASMARTALC")*(UPPER(MAESTRO!$L$3:$L$1000)="CONFIRMADO")),ROWS($A$3:A216))),"")</f>
        <v/>
      </c>
      <c r="M216" s="13" t="str">
        <f ca="1">IFERROR(INDEX(MAESTRO!M:M,_xludf.AGGREGATE(15,6,ROW(MAESTRO!$B$3:$B$1000)/((MAESTRO!$B$3:$B$1000="ASMARTALC")*(UPPER(MAESTRO!$L$3:$L$1000)="CONFIRMADO")),ROWS($A$3:A216))),"")</f>
        <v/>
      </c>
      <c r="N216" s="13" t="str">
        <f ca="1">IFERROR(INDEX(MAESTRO!N:N,_xludf.AGGREGATE(15,6,ROW(MAESTRO!$B$3:$B$1000)/((MAESTRO!$B$3:$B$1000="ASMARTALC")*(UPPER(MAESTRO!$L$3:$L$1000)="CONFIRMADO")),ROWS($A$3:A216))),"")</f>
        <v/>
      </c>
      <c r="O216" s="13" t="str">
        <f ca="1">IFERROR(INDEX(MAESTRO!O:O,_xludf.AGGREGATE(15,6,ROW(MAESTRO!$B$3:$B$1000)/((MAESTRO!$B$3:$B$1000="ASMARTALC")*(UPPER(MAESTRO!$L$3:$L$1000)="CONFIRMADO")),ROWS($A$3:A216))),"")</f>
        <v/>
      </c>
      <c r="P216" s="13" t="str">
        <f ca="1">IFERROR(INDEX(MAESTRO!P:P,_xludf.AGGREGATE(15,6,ROW(MAESTRO!$B$3:$B$1000)/((MAESTRO!$B$3:$B$1000="ASMARTALC")*(UPPER(MAESTRO!$L$3:$L$1000)="CONFIRMADO")),ROWS($A$3:A216))),"")</f>
        <v/>
      </c>
      <c r="Q216" s="13" t="str">
        <f ca="1">IFERROR(INDEX(MAESTRO!Q:Q,_xludf.AGGREGATE(15,6,ROW(MAESTRO!$B$3:$B$1000)/((MAESTRO!$B$3:$B$1000="ASMARTALC")*(UPPER(MAESTRO!$L$3:$L$1000)="CONFIRMADO")),ROWS($A$3:A216))),"")</f>
        <v/>
      </c>
      <c r="R216" s="13" t="str">
        <f ca="1">IFERROR(INDEX(MAESTRO!R:R,_xludf.AGGREGATE(15,6,ROW(MAESTRO!$B$3:$B$1000)/((MAESTRO!$B$3:$B$1000="ASMARTALC")*(UPPER(MAESTRO!$L$3:$L$1000)="CONFIRMADO")),ROWS($A$3:A216))),"")</f>
        <v/>
      </c>
      <c r="S216" s="13" t="str">
        <f ca="1">IFERROR(INDEX(MAESTRO!S:S,_xludf.AGGREGATE(15,6,ROW(MAESTRO!$B$3:$B$1000)/((MAESTRO!$B$3:$B$1000="ASMARTALC")*(UPPER(MAESTRO!$L$3:$L$1000)="CONFIRMADO")),ROWS($A$3:A216))),"")</f>
        <v/>
      </c>
      <c r="T216" s="13" t="str">
        <f ca="1">IFERROR(INDEX(MAESTRO!T:T,_xludf.AGGREGATE(15,6,ROW(MAESTRO!$B$3:$B$1000)/((MAESTRO!$B$3:$B$1000="ASMARTALC")*(UPPER(MAESTRO!$L$3:$L$1000)="CONFIRMADO")),ROWS($A$3:A216))),"")</f>
        <v/>
      </c>
      <c r="U216" s="13" t="str">
        <f ca="1">IFERROR(INDEX(MAESTRO!U:U,_xludf.AGGREGATE(15,6,ROW(MAESTRO!$B$3:$B$1000)/((MAESTRO!$B$3:$B$1000="ASMARTALC")*(UPPER(MAESTRO!$L$3:$L$1000)="CONFIRMADO")),ROWS($A$3:A216))),"")</f>
        <v/>
      </c>
      <c r="V216" s="13" t="str">
        <f ca="1">IFERROR(INDEX(MAESTRO!V:V,_xludf.AGGREGATE(15,6,ROW(MAESTRO!$B$3:$B$1000)/((MAESTRO!$B$3:$B$1000="ASMARTALC")*(UPPER(MAESTRO!$L$3:$L$1000)="CONFIRMADO")),ROWS($A$3:A216))),"")</f>
        <v/>
      </c>
      <c r="W216" s="13" t="str">
        <f ca="1">IFERROR(INDEX(MAESTRO!W:W,_xludf.AGGREGATE(15,6,ROW(MAESTRO!$B$3:$B$1000)/((MAESTRO!$B$3:$B$1000="ASMARTALC")*(UPPER(MAESTRO!$L$3:$L$1000)="CONFIRMADO")),ROWS($A$3:A216))),"")</f>
        <v/>
      </c>
      <c r="X216" s="13" t="str">
        <f ca="1">IFERROR(INDEX(MAESTRO!X:X,_xludf.AGGREGATE(15,6,ROW(MAESTRO!$B$3:$B$1000)/((MAESTRO!$B$3:$B$1000="ASMARTALC")*(UPPER(MAESTRO!$L$3:$L$1000)="CONFIRMADO")),ROWS($A$3:A216))),"")</f>
        <v/>
      </c>
    </row>
    <row r="217" spans="1:24" ht="22.05" customHeight="1">
      <c r="A217" s="10" t="str">
        <f ca="1">IFERROR(INDEX(MAESTRO!A:A,_xludf.AGGREGATE(15,6,ROW(MAESTRO!$B$3:$B$1000)/((MAESTRO!$B$3:$B$1000="ASMARTALC")*(UPPER(MAESTRO!$L$3:$L$1000)="CONFIRMADO")),ROWS($A$3:A217))),"")</f>
        <v/>
      </c>
      <c r="B217" s="10" t="str">
        <f ca="1">IFERROR(INDEX(MAESTRO!B:B,_xludf.AGGREGATE(15,6,ROW(MAESTRO!$B$3:$B$1000)/((MAESTRO!$B$3:$B$1000="ASMARTALC")*(UPPER(MAESTRO!$L$3:$L$1000)="CONFIRMADO")),ROWS($A$3:A217))),"")</f>
        <v/>
      </c>
      <c r="C217" s="10" t="str">
        <f ca="1">IFERROR(INDEX(MAESTRO!C:C,_xludf.AGGREGATE(15,6,ROW(MAESTRO!$B$3:$B$1000)/((MAESTRO!$B$3:$B$1000="ASMARTALC")*(UPPER(MAESTRO!$L$3:$L$1000)="CONFIRMADO")),ROWS($A$3:A217))),"")</f>
        <v/>
      </c>
      <c r="D217" s="10" t="str">
        <f ca="1">IFERROR(INDEX(MAESTRO!D:D,_xludf.AGGREGATE(15,6,ROW(MAESTRO!$B$3:$B$1000)/((MAESTRO!$B$3:$B$1000="ASMARTALC")*(UPPER(MAESTRO!$L$3:$L$1000)="CONFIRMADO")),ROWS($A$3:A217))),"")</f>
        <v/>
      </c>
      <c r="E217" s="10" t="str">
        <f ca="1">IFERROR(INDEX(MAESTRO!E:E,_xludf.AGGREGATE(15,6,ROW(MAESTRO!$B$3:$B$1000)/((MAESTRO!$B$3:$B$1000="ASMARTALC")*(UPPER(MAESTRO!$L$3:$L$1000)="CONFIRMADO")),ROWS($A$3:A217))),"")</f>
        <v/>
      </c>
      <c r="F217" s="10" t="str">
        <f ca="1">IFERROR(INDEX(MAESTRO!F:F,_xludf.AGGREGATE(15,6,ROW(MAESTRO!$B$3:$B$1000)/((MAESTRO!$B$3:$B$1000="ASMARTALC")*(UPPER(MAESTRO!$L$3:$L$1000)="CONFIRMADO")),ROWS($A$3:A217))),"")</f>
        <v/>
      </c>
      <c r="G217" s="10" t="str">
        <f ca="1">IFERROR(INDEX(MAESTRO!G:G,_xludf.AGGREGATE(15,6,ROW(MAESTRO!$B$3:$B$1000)/((MAESTRO!$B$3:$B$1000="ASMARTALC")*(UPPER(MAESTRO!$L$3:$L$1000)="CONFIRMADO")),ROWS($A$3:A217))),"")</f>
        <v/>
      </c>
      <c r="H217" s="10" t="str">
        <f ca="1">IFERROR(INDEX(MAESTRO!H:H,_xludf.AGGREGATE(15,6,ROW(MAESTRO!$B$3:$B$1000)/((MAESTRO!$B$3:$B$1000="ASMARTALC")*(UPPER(MAESTRO!$L$3:$L$1000)="CONFIRMADO")),ROWS($A$3:A217))),"")</f>
        <v/>
      </c>
      <c r="I217" s="10" t="str">
        <f ca="1">IFERROR(INDEX(MAESTRO!I:I,_xludf.AGGREGATE(15,6,ROW(MAESTRO!$B$3:$B$1000)/((MAESTRO!$B$3:$B$1000="ASMARTALC")*(UPPER(MAESTRO!$L$3:$L$1000)="CONFIRMADO")),ROWS($A$3:A217))),"")</f>
        <v/>
      </c>
      <c r="J217" s="10" t="str">
        <f ca="1">IFERROR(INDEX(MAESTRO!J:J,_xludf.AGGREGATE(15,6,ROW(MAESTRO!$B$3:$B$1000)/((MAESTRO!$B$3:$B$1000="ASMARTALC")*(UPPER(MAESTRO!$L$3:$L$1000)="CONFIRMADO")),ROWS($A$3:A217))),"")</f>
        <v/>
      </c>
      <c r="K217" s="10" t="str">
        <f ca="1">IFERROR(INDEX(MAESTRO!K:K,_xludf.AGGREGATE(15,6,ROW(MAESTRO!$B$3:$B$1000)/((MAESTRO!$B$3:$B$1000="ASMARTALC")*(UPPER(MAESTRO!$L$3:$L$1000)="CONFIRMADO")),ROWS($A$3:A217))),"")</f>
        <v/>
      </c>
      <c r="L217" s="10" t="str">
        <f ca="1">IFERROR(INDEX(MAESTRO!L:L,_xludf.AGGREGATE(15,6,ROW(MAESTRO!$B$3:$B$1000)/((MAESTRO!$B$3:$B$1000="ASMARTALC")*(UPPER(MAESTRO!$L$3:$L$1000)="CONFIRMADO")),ROWS($A$3:A217))),"")</f>
        <v/>
      </c>
      <c r="M217" s="10" t="str">
        <f ca="1">IFERROR(INDEX(MAESTRO!M:M,_xludf.AGGREGATE(15,6,ROW(MAESTRO!$B$3:$B$1000)/((MAESTRO!$B$3:$B$1000="ASMARTALC")*(UPPER(MAESTRO!$L$3:$L$1000)="CONFIRMADO")),ROWS($A$3:A217))),"")</f>
        <v/>
      </c>
      <c r="N217" s="10" t="str">
        <f ca="1">IFERROR(INDEX(MAESTRO!N:N,_xludf.AGGREGATE(15,6,ROW(MAESTRO!$B$3:$B$1000)/((MAESTRO!$B$3:$B$1000="ASMARTALC")*(UPPER(MAESTRO!$L$3:$L$1000)="CONFIRMADO")),ROWS($A$3:A217))),"")</f>
        <v/>
      </c>
      <c r="O217" s="10" t="str">
        <f ca="1">IFERROR(INDEX(MAESTRO!O:O,_xludf.AGGREGATE(15,6,ROW(MAESTRO!$B$3:$B$1000)/((MAESTRO!$B$3:$B$1000="ASMARTALC")*(UPPER(MAESTRO!$L$3:$L$1000)="CONFIRMADO")),ROWS($A$3:A217))),"")</f>
        <v/>
      </c>
      <c r="P217" s="10" t="str">
        <f ca="1">IFERROR(INDEX(MAESTRO!P:P,_xludf.AGGREGATE(15,6,ROW(MAESTRO!$B$3:$B$1000)/((MAESTRO!$B$3:$B$1000="ASMARTALC")*(UPPER(MAESTRO!$L$3:$L$1000)="CONFIRMADO")),ROWS($A$3:A217))),"")</f>
        <v/>
      </c>
      <c r="Q217" s="10" t="str">
        <f ca="1">IFERROR(INDEX(MAESTRO!Q:Q,_xludf.AGGREGATE(15,6,ROW(MAESTRO!$B$3:$B$1000)/((MAESTRO!$B$3:$B$1000="ASMARTALC")*(UPPER(MAESTRO!$L$3:$L$1000)="CONFIRMADO")),ROWS($A$3:A217))),"")</f>
        <v/>
      </c>
      <c r="R217" s="10" t="str">
        <f ca="1">IFERROR(INDEX(MAESTRO!R:R,_xludf.AGGREGATE(15,6,ROW(MAESTRO!$B$3:$B$1000)/((MAESTRO!$B$3:$B$1000="ASMARTALC")*(UPPER(MAESTRO!$L$3:$L$1000)="CONFIRMADO")),ROWS($A$3:A217))),"")</f>
        <v/>
      </c>
      <c r="S217" s="10" t="str">
        <f ca="1">IFERROR(INDEX(MAESTRO!S:S,_xludf.AGGREGATE(15,6,ROW(MAESTRO!$B$3:$B$1000)/((MAESTRO!$B$3:$B$1000="ASMARTALC")*(UPPER(MAESTRO!$L$3:$L$1000)="CONFIRMADO")),ROWS($A$3:A217))),"")</f>
        <v/>
      </c>
      <c r="T217" s="10" t="str">
        <f ca="1">IFERROR(INDEX(MAESTRO!T:T,_xludf.AGGREGATE(15,6,ROW(MAESTRO!$B$3:$B$1000)/((MAESTRO!$B$3:$B$1000="ASMARTALC")*(UPPER(MAESTRO!$L$3:$L$1000)="CONFIRMADO")),ROWS($A$3:A217))),"")</f>
        <v/>
      </c>
      <c r="U217" s="10" t="str">
        <f ca="1">IFERROR(INDEX(MAESTRO!U:U,_xludf.AGGREGATE(15,6,ROW(MAESTRO!$B$3:$B$1000)/((MAESTRO!$B$3:$B$1000="ASMARTALC")*(UPPER(MAESTRO!$L$3:$L$1000)="CONFIRMADO")),ROWS($A$3:A217))),"")</f>
        <v/>
      </c>
      <c r="V217" s="10" t="str">
        <f ca="1">IFERROR(INDEX(MAESTRO!V:V,_xludf.AGGREGATE(15,6,ROW(MAESTRO!$B$3:$B$1000)/((MAESTRO!$B$3:$B$1000="ASMARTALC")*(UPPER(MAESTRO!$L$3:$L$1000)="CONFIRMADO")),ROWS($A$3:A217))),"")</f>
        <v/>
      </c>
      <c r="W217" s="10" t="str">
        <f ca="1">IFERROR(INDEX(MAESTRO!W:W,_xludf.AGGREGATE(15,6,ROW(MAESTRO!$B$3:$B$1000)/((MAESTRO!$B$3:$B$1000="ASMARTALC")*(UPPER(MAESTRO!$L$3:$L$1000)="CONFIRMADO")),ROWS($A$3:A217))),"")</f>
        <v/>
      </c>
      <c r="X217" s="10" t="str">
        <f ca="1">IFERROR(INDEX(MAESTRO!X:X,_xludf.AGGREGATE(15,6,ROW(MAESTRO!$B$3:$B$1000)/((MAESTRO!$B$3:$B$1000="ASMARTALC")*(UPPER(MAESTRO!$L$3:$L$1000)="CONFIRMADO")),ROWS($A$3:A217))),"")</f>
        <v/>
      </c>
    </row>
    <row r="218" spans="1:24" ht="22.05" customHeight="1">
      <c r="A218" s="13" t="str">
        <f ca="1">IFERROR(INDEX(MAESTRO!A:A,_xludf.AGGREGATE(15,6,ROW(MAESTRO!$B$3:$B$1000)/((MAESTRO!$B$3:$B$1000="ASMARTALC")*(UPPER(MAESTRO!$L$3:$L$1000)="CONFIRMADO")),ROWS($A$3:A218))),"")</f>
        <v/>
      </c>
      <c r="B218" s="13" t="str">
        <f ca="1">IFERROR(INDEX(MAESTRO!B:B,_xludf.AGGREGATE(15,6,ROW(MAESTRO!$B$3:$B$1000)/((MAESTRO!$B$3:$B$1000="ASMARTALC")*(UPPER(MAESTRO!$L$3:$L$1000)="CONFIRMADO")),ROWS($A$3:A218))),"")</f>
        <v/>
      </c>
      <c r="C218" s="13" t="str">
        <f ca="1">IFERROR(INDEX(MAESTRO!C:C,_xludf.AGGREGATE(15,6,ROW(MAESTRO!$B$3:$B$1000)/((MAESTRO!$B$3:$B$1000="ASMARTALC")*(UPPER(MAESTRO!$L$3:$L$1000)="CONFIRMADO")),ROWS($A$3:A218))),"")</f>
        <v/>
      </c>
      <c r="D218" s="13" t="str">
        <f ca="1">IFERROR(INDEX(MAESTRO!D:D,_xludf.AGGREGATE(15,6,ROW(MAESTRO!$B$3:$B$1000)/((MAESTRO!$B$3:$B$1000="ASMARTALC")*(UPPER(MAESTRO!$L$3:$L$1000)="CONFIRMADO")),ROWS($A$3:A218))),"")</f>
        <v/>
      </c>
      <c r="E218" s="13" t="str">
        <f ca="1">IFERROR(INDEX(MAESTRO!E:E,_xludf.AGGREGATE(15,6,ROW(MAESTRO!$B$3:$B$1000)/((MAESTRO!$B$3:$B$1000="ASMARTALC")*(UPPER(MAESTRO!$L$3:$L$1000)="CONFIRMADO")),ROWS($A$3:A218))),"")</f>
        <v/>
      </c>
      <c r="F218" s="13" t="str">
        <f ca="1">IFERROR(INDEX(MAESTRO!F:F,_xludf.AGGREGATE(15,6,ROW(MAESTRO!$B$3:$B$1000)/((MAESTRO!$B$3:$B$1000="ASMARTALC")*(UPPER(MAESTRO!$L$3:$L$1000)="CONFIRMADO")),ROWS($A$3:A218))),"")</f>
        <v/>
      </c>
      <c r="G218" s="13" t="str">
        <f ca="1">IFERROR(INDEX(MAESTRO!G:G,_xludf.AGGREGATE(15,6,ROW(MAESTRO!$B$3:$B$1000)/((MAESTRO!$B$3:$B$1000="ASMARTALC")*(UPPER(MAESTRO!$L$3:$L$1000)="CONFIRMADO")),ROWS($A$3:A218))),"")</f>
        <v/>
      </c>
      <c r="H218" s="13" t="str">
        <f ca="1">IFERROR(INDEX(MAESTRO!H:H,_xludf.AGGREGATE(15,6,ROW(MAESTRO!$B$3:$B$1000)/((MAESTRO!$B$3:$B$1000="ASMARTALC")*(UPPER(MAESTRO!$L$3:$L$1000)="CONFIRMADO")),ROWS($A$3:A218))),"")</f>
        <v/>
      </c>
      <c r="I218" s="13" t="str">
        <f ca="1">IFERROR(INDEX(MAESTRO!I:I,_xludf.AGGREGATE(15,6,ROW(MAESTRO!$B$3:$B$1000)/((MAESTRO!$B$3:$B$1000="ASMARTALC")*(UPPER(MAESTRO!$L$3:$L$1000)="CONFIRMADO")),ROWS($A$3:A218))),"")</f>
        <v/>
      </c>
      <c r="J218" s="13" t="str">
        <f ca="1">IFERROR(INDEX(MAESTRO!J:J,_xludf.AGGREGATE(15,6,ROW(MAESTRO!$B$3:$B$1000)/((MAESTRO!$B$3:$B$1000="ASMARTALC")*(UPPER(MAESTRO!$L$3:$L$1000)="CONFIRMADO")),ROWS($A$3:A218))),"")</f>
        <v/>
      </c>
      <c r="K218" s="13" t="str">
        <f ca="1">IFERROR(INDEX(MAESTRO!K:K,_xludf.AGGREGATE(15,6,ROW(MAESTRO!$B$3:$B$1000)/((MAESTRO!$B$3:$B$1000="ASMARTALC")*(UPPER(MAESTRO!$L$3:$L$1000)="CONFIRMADO")),ROWS($A$3:A218))),"")</f>
        <v/>
      </c>
      <c r="L218" s="13" t="str">
        <f ca="1">IFERROR(INDEX(MAESTRO!L:L,_xludf.AGGREGATE(15,6,ROW(MAESTRO!$B$3:$B$1000)/((MAESTRO!$B$3:$B$1000="ASMARTALC")*(UPPER(MAESTRO!$L$3:$L$1000)="CONFIRMADO")),ROWS($A$3:A218))),"")</f>
        <v/>
      </c>
      <c r="M218" s="13" t="str">
        <f ca="1">IFERROR(INDEX(MAESTRO!M:M,_xludf.AGGREGATE(15,6,ROW(MAESTRO!$B$3:$B$1000)/((MAESTRO!$B$3:$B$1000="ASMARTALC")*(UPPER(MAESTRO!$L$3:$L$1000)="CONFIRMADO")),ROWS($A$3:A218))),"")</f>
        <v/>
      </c>
      <c r="N218" s="13" t="str">
        <f ca="1">IFERROR(INDEX(MAESTRO!N:N,_xludf.AGGREGATE(15,6,ROW(MAESTRO!$B$3:$B$1000)/((MAESTRO!$B$3:$B$1000="ASMARTALC")*(UPPER(MAESTRO!$L$3:$L$1000)="CONFIRMADO")),ROWS($A$3:A218))),"")</f>
        <v/>
      </c>
      <c r="O218" s="13" t="str">
        <f ca="1">IFERROR(INDEX(MAESTRO!O:O,_xludf.AGGREGATE(15,6,ROW(MAESTRO!$B$3:$B$1000)/((MAESTRO!$B$3:$B$1000="ASMARTALC")*(UPPER(MAESTRO!$L$3:$L$1000)="CONFIRMADO")),ROWS($A$3:A218))),"")</f>
        <v/>
      </c>
      <c r="P218" s="13" t="str">
        <f ca="1">IFERROR(INDEX(MAESTRO!P:P,_xludf.AGGREGATE(15,6,ROW(MAESTRO!$B$3:$B$1000)/((MAESTRO!$B$3:$B$1000="ASMARTALC")*(UPPER(MAESTRO!$L$3:$L$1000)="CONFIRMADO")),ROWS($A$3:A218))),"")</f>
        <v/>
      </c>
      <c r="Q218" s="13" t="str">
        <f ca="1">IFERROR(INDEX(MAESTRO!Q:Q,_xludf.AGGREGATE(15,6,ROW(MAESTRO!$B$3:$B$1000)/((MAESTRO!$B$3:$B$1000="ASMARTALC")*(UPPER(MAESTRO!$L$3:$L$1000)="CONFIRMADO")),ROWS($A$3:A218))),"")</f>
        <v/>
      </c>
      <c r="R218" s="13" t="str">
        <f ca="1">IFERROR(INDEX(MAESTRO!R:R,_xludf.AGGREGATE(15,6,ROW(MAESTRO!$B$3:$B$1000)/((MAESTRO!$B$3:$B$1000="ASMARTALC")*(UPPER(MAESTRO!$L$3:$L$1000)="CONFIRMADO")),ROWS($A$3:A218))),"")</f>
        <v/>
      </c>
      <c r="S218" s="13" t="str">
        <f ca="1">IFERROR(INDEX(MAESTRO!S:S,_xludf.AGGREGATE(15,6,ROW(MAESTRO!$B$3:$B$1000)/((MAESTRO!$B$3:$B$1000="ASMARTALC")*(UPPER(MAESTRO!$L$3:$L$1000)="CONFIRMADO")),ROWS($A$3:A218))),"")</f>
        <v/>
      </c>
      <c r="T218" s="13" t="str">
        <f ca="1">IFERROR(INDEX(MAESTRO!T:T,_xludf.AGGREGATE(15,6,ROW(MAESTRO!$B$3:$B$1000)/((MAESTRO!$B$3:$B$1000="ASMARTALC")*(UPPER(MAESTRO!$L$3:$L$1000)="CONFIRMADO")),ROWS($A$3:A218))),"")</f>
        <v/>
      </c>
      <c r="U218" s="13" t="str">
        <f ca="1">IFERROR(INDEX(MAESTRO!U:U,_xludf.AGGREGATE(15,6,ROW(MAESTRO!$B$3:$B$1000)/((MAESTRO!$B$3:$B$1000="ASMARTALC")*(UPPER(MAESTRO!$L$3:$L$1000)="CONFIRMADO")),ROWS($A$3:A218))),"")</f>
        <v/>
      </c>
      <c r="V218" s="13" t="str">
        <f ca="1">IFERROR(INDEX(MAESTRO!V:V,_xludf.AGGREGATE(15,6,ROW(MAESTRO!$B$3:$B$1000)/((MAESTRO!$B$3:$B$1000="ASMARTALC")*(UPPER(MAESTRO!$L$3:$L$1000)="CONFIRMADO")),ROWS($A$3:A218))),"")</f>
        <v/>
      </c>
      <c r="W218" s="13" t="str">
        <f ca="1">IFERROR(INDEX(MAESTRO!W:W,_xludf.AGGREGATE(15,6,ROW(MAESTRO!$B$3:$B$1000)/((MAESTRO!$B$3:$B$1000="ASMARTALC")*(UPPER(MAESTRO!$L$3:$L$1000)="CONFIRMADO")),ROWS($A$3:A218))),"")</f>
        <v/>
      </c>
      <c r="X218" s="13" t="str">
        <f ca="1">IFERROR(INDEX(MAESTRO!X:X,_xludf.AGGREGATE(15,6,ROW(MAESTRO!$B$3:$B$1000)/((MAESTRO!$B$3:$B$1000="ASMARTALC")*(UPPER(MAESTRO!$L$3:$L$1000)="CONFIRMADO")),ROWS($A$3:A218))),"")</f>
        <v/>
      </c>
    </row>
    <row r="219" spans="1:24" ht="22.05" customHeight="1">
      <c r="A219" s="10" t="str">
        <f ca="1">IFERROR(INDEX(MAESTRO!A:A,_xludf.AGGREGATE(15,6,ROW(MAESTRO!$B$3:$B$1000)/((MAESTRO!$B$3:$B$1000="ASMARTALC")*(UPPER(MAESTRO!$L$3:$L$1000)="CONFIRMADO")),ROWS($A$3:A219))),"")</f>
        <v/>
      </c>
      <c r="B219" s="10" t="str">
        <f ca="1">IFERROR(INDEX(MAESTRO!B:B,_xludf.AGGREGATE(15,6,ROW(MAESTRO!$B$3:$B$1000)/((MAESTRO!$B$3:$B$1000="ASMARTALC")*(UPPER(MAESTRO!$L$3:$L$1000)="CONFIRMADO")),ROWS($A$3:A219))),"")</f>
        <v/>
      </c>
      <c r="C219" s="10" t="str">
        <f ca="1">IFERROR(INDEX(MAESTRO!C:C,_xludf.AGGREGATE(15,6,ROW(MAESTRO!$B$3:$B$1000)/((MAESTRO!$B$3:$B$1000="ASMARTALC")*(UPPER(MAESTRO!$L$3:$L$1000)="CONFIRMADO")),ROWS($A$3:A219))),"")</f>
        <v/>
      </c>
      <c r="D219" s="10" t="str">
        <f ca="1">IFERROR(INDEX(MAESTRO!D:D,_xludf.AGGREGATE(15,6,ROW(MAESTRO!$B$3:$B$1000)/((MAESTRO!$B$3:$B$1000="ASMARTALC")*(UPPER(MAESTRO!$L$3:$L$1000)="CONFIRMADO")),ROWS($A$3:A219))),"")</f>
        <v/>
      </c>
      <c r="E219" s="10" t="str">
        <f ca="1">IFERROR(INDEX(MAESTRO!E:E,_xludf.AGGREGATE(15,6,ROW(MAESTRO!$B$3:$B$1000)/((MAESTRO!$B$3:$B$1000="ASMARTALC")*(UPPER(MAESTRO!$L$3:$L$1000)="CONFIRMADO")),ROWS($A$3:A219))),"")</f>
        <v/>
      </c>
      <c r="F219" s="10" t="str">
        <f ca="1">IFERROR(INDEX(MAESTRO!F:F,_xludf.AGGREGATE(15,6,ROW(MAESTRO!$B$3:$B$1000)/((MAESTRO!$B$3:$B$1000="ASMARTALC")*(UPPER(MAESTRO!$L$3:$L$1000)="CONFIRMADO")),ROWS($A$3:A219))),"")</f>
        <v/>
      </c>
      <c r="G219" s="10" t="str">
        <f ca="1">IFERROR(INDEX(MAESTRO!G:G,_xludf.AGGREGATE(15,6,ROW(MAESTRO!$B$3:$B$1000)/((MAESTRO!$B$3:$B$1000="ASMARTALC")*(UPPER(MAESTRO!$L$3:$L$1000)="CONFIRMADO")),ROWS($A$3:A219))),"")</f>
        <v/>
      </c>
      <c r="H219" s="10" t="str">
        <f ca="1">IFERROR(INDEX(MAESTRO!H:H,_xludf.AGGREGATE(15,6,ROW(MAESTRO!$B$3:$B$1000)/((MAESTRO!$B$3:$B$1000="ASMARTALC")*(UPPER(MAESTRO!$L$3:$L$1000)="CONFIRMADO")),ROWS($A$3:A219))),"")</f>
        <v/>
      </c>
      <c r="I219" s="10" t="str">
        <f ca="1">IFERROR(INDEX(MAESTRO!I:I,_xludf.AGGREGATE(15,6,ROW(MAESTRO!$B$3:$B$1000)/((MAESTRO!$B$3:$B$1000="ASMARTALC")*(UPPER(MAESTRO!$L$3:$L$1000)="CONFIRMADO")),ROWS($A$3:A219))),"")</f>
        <v/>
      </c>
      <c r="J219" s="10" t="str">
        <f ca="1">IFERROR(INDEX(MAESTRO!J:J,_xludf.AGGREGATE(15,6,ROW(MAESTRO!$B$3:$B$1000)/((MAESTRO!$B$3:$B$1000="ASMARTALC")*(UPPER(MAESTRO!$L$3:$L$1000)="CONFIRMADO")),ROWS($A$3:A219))),"")</f>
        <v/>
      </c>
      <c r="K219" s="10" t="str">
        <f ca="1">IFERROR(INDEX(MAESTRO!K:K,_xludf.AGGREGATE(15,6,ROW(MAESTRO!$B$3:$B$1000)/((MAESTRO!$B$3:$B$1000="ASMARTALC")*(UPPER(MAESTRO!$L$3:$L$1000)="CONFIRMADO")),ROWS($A$3:A219))),"")</f>
        <v/>
      </c>
      <c r="L219" s="10" t="str">
        <f ca="1">IFERROR(INDEX(MAESTRO!L:L,_xludf.AGGREGATE(15,6,ROW(MAESTRO!$B$3:$B$1000)/((MAESTRO!$B$3:$B$1000="ASMARTALC")*(UPPER(MAESTRO!$L$3:$L$1000)="CONFIRMADO")),ROWS($A$3:A219))),"")</f>
        <v/>
      </c>
      <c r="M219" s="10" t="str">
        <f ca="1">IFERROR(INDEX(MAESTRO!M:M,_xludf.AGGREGATE(15,6,ROW(MAESTRO!$B$3:$B$1000)/((MAESTRO!$B$3:$B$1000="ASMARTALC")*(UPPER(MAESTRO!$L$3:$L$1000)="CONFIRMADO")),ROWS($A$3:A219))),"")</f>
        <v/>
      </c>
      <c r="N219" s="10" t="str">
        <f ca="1">IFERROR(INDEX(MAESTRO!N:N,_xludf.AGGREGATE(15,6,ROW(MAESTRO!$B$3:$B$1000)/((MAESTRO!$B$3:$B$1000="ASMARTALC")*(UPPER(MAESTRO!$L$3:$L$1000)="CONFIRMADO")),ROWS($A$3:A219))),"")</f>
        <v/>
      </c>
      <c r="O219" s="10" t="str">
        <f ca="1">IFERROR(INDEX(MAESTRO!O:O,_xludf.AGGREGATE(15,6,ROW(MAESTRO!$B$3:$B$1000)/((MAESTRO!$B$3:$B$1000="ASMARTALC")*(UPPER(MAESTRO!$L$3:$L$1000)="CONFIRMADO")),ROWS($A$3:A219))),"")</f>
        <v/>
      </c>
      <c r="P219" s="10" t="str">
        <f ca="1">IFERROR(INDEX(MAESTRO!P:P,_xludf.AGGREGATE(15,6,ROW(MAESTRO!$B$3:$B$1000)/((MAESTRO!$B$3:$B$1000="ASMARTALC")*(UPPER(MAESTRO!$L$3:$L$1000)="CONFIRMADO")),ROWS($A$3:A219))),"")</f>
        <v/>
      </c>
      <c r="Q219" s="10" t="str">
        <f ca="1">IFERROR(INDEX(MAESTRO!Q:Q,_xludf.AGGREGATE(15,6,ROW(MAESTRO!$B$3:$B$1000)/((MAESTRO!$B$3:$B$1000="ASMARTALC")*(UPPER(MAESTRO!$L$3:$L$1000)="CONFIRMADO")),ROWS($A$3:A219))),"")</f>
        <v/>
      </c>
      <c r="R219" s="10" t="str">
        <f ca="1">IFERROR(INDEX(MAESTRO!R:R,_xludf.AGGREGATE(15,6,ROW(MAESTRO!$B$3:$B$1000)/((MAESTRO!$B$3:$B$1000="ASMARTALC")*(UPPER(MAESTRO!$L$3:$L$1000)="CONFIRMADO")),ROWS($A$3:A219))),"")</f>
        <v/>
      </c>
      <c r="S219" s="10" t="str">
        <f ca="1">IFERROR(INDEX(MAESTRO!S:S,_xludf.AGGREGATE(15,6,ROW(MAESTRO!$B$3:$B$1000)/((MAESTRO!$B$3:$B$1000="ASMARTALC")*(UPPER(MAESTRO!$L$3:$L$1000)="CONFIRMADO")),ROWS($A$3:A219))),"")</f>
        <v/>
      </c>
      <c r="T219" s="10" t="str">
        <f ca="1">IFERROR(INDEX(MAESTRO!T:T,_xludf.AGGREGATE(15,6,ROW(MAESTRO!$B$3:$B$1000)/((MAESTRO!$B$3:$B$1000="ASMARTALC")*(UPPER(MAESTRO!$L$3:$L$1000)="CONFIRMADO")),ROWS($A$3:A219))),"")</f>
        <v/>
      </c>
      <c r="U219" s="10" t="str">
        <f ca="1">IFERROR(INDEX(MAESTRO!U:U,_xludf.AGGREGATE(15,6,ROW(MAESTRO!$B$3:$B$1000)/((MAESTRO!$B$3:$B$1000="ASMARTALC")*(UPPER(MAESTRO!$L$3:$L$1000)="CONFIRMADO")),ROWS($A$3:A219))),"")</f>
        <v/>
      </c>
      <c r="V219" s="10" t="str">
        <f ca="1">IFERROR(INDEX(MAESTRO!V:V,_xludf.AGGREGATE(15,6,ROW(MAESTRO!$B$3:$B$1000)/((MAESTRO!$B$3:$B$1000="ASMARTALC")*(UPPER(MAESTRO!$L$3:$L$1000)="CONFIRMADO")),ROWS($A$3:A219))),"")</f>
        <v/>
      </c>
      <c r="W219" s="10" t="str">
        <f ca="1">IFERROR(INDEX(MAESTRO!W:W,_xludf.AGGREGATE(15,6,ROW(MAESTRO!$B$3:$B$1000)/((MAESTRO!$B$3:$B$1000="ASMARTALC")*(UPPER(MAESTRO!$L$3:$L$1000)="CONFIRMADO")),ROWS($A$3:A219))),"")</f>
        <v/>
      </c>
      <c r="X219" s="10" t="str">
        <f ca="1">IFERROR(INDEX(MAESTRO!X:X,_xludf.AGGREGATE(15,6,ROW(MAESTRO!$B$3:$B$1000)/((MAESTRO!$B$3:$B$1000="ASMARTALC")*(UPPER(MAESTRO!$L$3:$L$1000)="CONFIRMADO")),ROWS($A$3:A219))),"")</f>
        <v/>
      </c>
    </row>
    <row r="220" spans="1:24" ht="22.05" customHeight="1">
      <c r="A220" s="13" t="str">
        <f ca="1">IFERROR(INDEX(MAESTRO!A:A,_xludf.AGGREGATE(15,6,ROW(MAESTRO!$B$3:$B$1000)/((MAESTRO!$B$3:$B$1000="ASMARTALC")*(UPPER(MAESTRO!$L$3:$L$1000)="CONFIRMADO")),ROWS($A$3:A220))),"")</f>
        <v/>
      </c>
      <c r="B220" s="13" t="str">
        <f ca="1">IFERROR(INDEX(MAESTRO!B:B,_xludf.AGGREGATE(15,6,ROW(MAESTRO!$B$3:$B$1000)/((MAESTRO!$B$3:$B$1000="ASMARTALC")*(UPPER(MAESTRO!$L$3:$L$1000)="CONFIRMADO")),ROWS($A$3:A220))),"")</f>
        <v/>
      </c>
      <c r="C220" s="13" t="str">
        <f ca="1">IFERROR(INDEX(MAESTRO!C:C,_xludf.AGGREGATE(15,6,ROW(MAESTRO!$B$3:$B$1000)/((MAESTRO!$B$3:$B$1000="ASMARTALC")*(UPPER(MAESTRO!$L$3:$L$1000)="CONFIRMADO")),ROWS($A$3:A220))),"")</f>
        <v/>
      </c>
      <c r="D220" s="13" t="str">
        <f ca="1">IFERROR(INDEX(MAESTRO!D:D,_xludf.AGGREGATE(15,6,ROW(MAESTRO!$B$3:$B$1000)/((MAESTRO!$B$3:$B$1000="ASMARTALC")*(UPPER(MAESTRO!$L$3:$L$1000)="CONFIRMADO")),ROWS($A$3:A220))),"")</f>
        <v/>
      </c>
      <c r="E220" s="13" t="str">
        <f ca="1">IFERROR(INDEX(MAESTRO!E:E,_xludf.AGGREGATE(15,6,ROW(MAESTRO!$B$3:$B$1000)/((MAESTRO!$B$3:$B$1000="ASMARTALC")*(UPPER(MAESTRO!$L$3:$L$1000)="CONFIRMADO")),ROWS($A$3:A220))),"")</f>
        <v/>
      </c>
      <c r="F220" s="13" t="str">
        <f ca="1">IFERROR(INDEX(MAESTRO!F:F,_xludf.AGGREGATE(15,6,ROW(MAESTRO!$B$3:$B$1000)/((MAESTRO!$B$3:$B$1000="ASMARTALC")*(UPPER(MAESTRO!$L$3:$L$1000)="CONFIRMADO")),ROWS($A$3:A220))),"")</f>
        <v/>
      </c>
      <c r="G220" s="13" t="str">
        <f ca="1">IFERROR(INDEX(MAESTRO!G:G,_xludf.AGGREGATE(15,6,ROW(MAESTRO!$B$3:$B$1000)/((MAESTRO!$B$3:$B$1000="ASMARTALC")*(UPPER(MAESTRO!$L$3:$L$1000)="CONFIRMADO")),ROWS($A$3:A220))),"")</f>
        <v/>
      </c>
      <c r="H220" s="13" t="str">
        <f ca="1">IFERROR(INDEX(MAESTRO!H:H,_xludf.AGGREGATE(15,6,ROW(MAESTRO!$B$3:$B$1000)/((MAESTRO!$B$3:$B$1000="ASMARTALC")*(UPPER(MAESTRO!$L$3:$L$1000)="CONFIRMADO")),ROWS($A$3:A220))),"")</f>
        <v/>
      </c>
      <c r="I220" s="13" t="str">
        <f ca="1">IFERROR(INDEX(MAESTRO!I:I,_xludf.AGGREGATE(15,6,ROW(MAESTRO!$B$3:$B$1000)/((MAESTRO!$B$3:$B$1000="ASMARTALC")*(UPPER(MAESTRO!$L$3:$L$1000)="CONFIRMADO")),ROWS($A$3:A220))),"")</f>
        <v/>
      </c>
      <c r="J220" s="13" t="str">
        <f ca="1">IFERROR(INDEX(MAESTRO!J:J,_xludf.AGGREGATE(15,6,ROW(MAESTRO!$B$3:$B$1000)/((MAESTRO!$B$3:$B$1000="ASMARTALC")*(UPPER(MAESTRO!$L$3:$L$1000)="CONFIRMADO")),ROWS($A$3:A220))),"")</f>
        <v/>
      </c>
      <c r="K220" s="13" t="str">
        <f ca="1">IFERROR(INDEX(MAESTRO!K:K,_xludf.AGGREGATE(15,6,ROW(MAESTRO!$B$3:$B$1000)/((MAESTRO!$B$3:$B$1000="ASMARTALC")*(UPPER(MAESTRO!$L$3:$L$1000)="CONFIRMADO")),ROWS($A$3:A220))),"")</f>
        <v/>
      </c>
      <c r="L220" s="13" t="str">
        <f ca="1">IFERROR(INDEX(MAESTRO!L:L,_xludf.AGGREGATE(15,6,ROW(MAESTRO!$B$3:$B$1000)/((MAESTRO!$B$3:$B$1000="ASMARTALC")*(UPPER(MAESTRO!$L$3:$L$1000)="CONFIRMADO")),ROWS($A$3:A220))),"")</f>
        <v/>
      </c>
      <c r="M220" s="13" t="str">
        <f ca="1">IFERROR(INDEX(MAESTRO!M:M,_xludf.AGGREGATE(15,6,ROW(MAESTRO!$B$3:$B$1000)/((MAESTRO!$B$3:$B$1000="ASMARTALC")*(UPPER(MAESTRO!$L$3:$L$1000)="CONFIRMADO")),ROWS($A$3:A220))),"")</f>
        <v/>
      </c>
      <c r="N220" s="13" t="str">
        <f ca="1">IFERROR(INDEX(MAESTRO!N:N,_xludf.AGGREGATE(15,6,ROW(MAESTRO!$B$3:$B$1000)/((MAESTRO!$B$3:$B$1000="ASMARTALC")*(UPPER(MAESTRO!$L$3:$L$1000)="CONFIRMADO")),ROWS($A$3:A220))),"")</f>
        <v/>
      </c>
      <c r="O220" s="13" t="str">
        <f ca="1">IFERROR(INDEX(MAESTRO!O:O,_xludf.AGGREGATE(15,6,ROW(MAESTRO!$B$3:$B$1000)/((MAESTRO!$B$3:$B$1000="ASMARTALC")*(UPPER(MAESTRO!$L$3:$L$1000)="CONFIRMADO")),ROWS($A$3:A220))),"")</f>
        <v/>
      </c>
      <c r="P220" s="13" t="str">
        <f ca="1">IFERROR(INDEX(MAESTRO!P:P,_xludf.AGGREGATE(15,6,ROW(MAESTRO!$B$3:$B$1000)/((MAESTRO!$B$3:$B$1000="ASMARTALC")*(UPPER(MAESTRO!$L$3:$L$1000)="CONFIRMADO")),ROWS($A$3:A220))),"")</f>
        <v/>
      </c>
      <c r="Q220" s="13" t="str">
        <f ca="1">IFERROR(INDEX(MAESTRO!Q:Q,_xludf.AGGREGATE(15,6,ROW(MAESTRO!$B$3:$B$1000)/((MAESTRO!$B$3:$B$1000="ASMARTALC")*(UPPER(MAESTRO!$L$3:$L$1000)="CONFIRMADO")),ROWS($A$3:A220))),"")</f>
        <v/>
      </c>
      <c r="R220" s="13" t="str">
        <f ca="1">IFERROR(INDEX(MAESTRO!R:R,_xludf.AGGREGATE(15,6,ROW(MAESTRO!$B$3:$B$1000)/((MAESTRO!$B$3:$B$1000="ASMARTALC")*(UPPER(MAESTRO!$L$3:$L$1000)="CONFIRMADO")),ROWS($A$3:A220))),"")</f>
        <v/>
      </c>
      <c r="S220" s="13" t="str">
        <f ca="1">IFERROR(INDEX(MAESTRO!S:S,_xludf.AGGREGATE(15,6,ROW(MAESTRO!$B$3:$B$1000)/((MAESTRO!$B$3:$B$1000="ASMARTALC")*(UPPER(MAESTRO!$L$3:$L$1000)="CONFIRMADO")),ROWS($A$3:A220))),"")</f>
        <v/>
      </c>
      <c r="T220" s="13" t="str">
        <f ca="1">IFERROR(INDEX(MAESTRO!T:T,_xludf.AGGREGATE(15,6,ROW(MAESTRO!$B$3:$B$1000)/((MAESTRO!$B$3:$B$1000="ASMARTALC")*(UPPER(MAESTRO!$L$3:$L$1000)="CONFIRMADO")),ROWS($A$3:A220))),"")</f>
        <v/>
      </c>
      <c r="U220" s="13" t="str">
        <f ca="1">IFERROR(INDEX(MAESTRO!U:U,_xludf.AGGREGATE(15,6,ROW(MAESTRO!$B$3:$B$1000)/((MAESTRO!$B$3:$B$1000="ASMARTALC")*(UPPER(MAESTRO!$L$3:$L$1000)="CONFIRMADO")),ROWS($A$3:A220))),"")</f>
        <v/>
      </c>
      <c r="V220" s="13" t="str">
        <f ca="1">IFERROR(INDEX(MAESTRO!V:V,_xludf.AGGREGATE(15,6,ROW(MAESTRO!$B$3:$B$1000)/((MAESTRO!$B$3:$B$1000="ASMARTALC")*(UPPER(MAESTRO!$L$3:$L$1000)="CONFIRMADO")),ROWS($A$3:A220))),"")</f>
        <v/>
      </c>
      <c r="W220" s="13" t="str">
        <f ca="1">IFERROR(INDEX(MAESTRO!W:W,_xludf.AGGREGATE(15,6,ROW(MAESTRO!$B$3:$B$1000)/((MAESTRO!$B$3:$B$1000="ASMARTALC")*(UPPER(MAESTRO!$L$3:$L$1000)="CONFIRMADO")),ROWS($A$3:A220))),"")</f>
        <v/>
      </c>
      <c r="X220" s="13" t="str">
        <f ca="1">IFERROR(INDEX(MAESTRO!X:X,_xludf.AGGREGATE(15,6,ROW(MAESTRO!$B$3:$B$1000)/((MAESTRO!$B$3:$B$1000="ASMARTALC")*(UPPER(MAESTRO!$L$3:$L$1000)="CONFIRMADO")),ROWS($A$3:A220))),"")</f>
        <v/>
      </c>
    </row>
    <row r="221" spans="1:24" ht="22.05" customHeight="1">
      <c r="A221" s="10" t="str">
        <f ca="1">IFERROR(INDEX(MAESTRO!A:A,_xludf.AGGREGATE(15,6,ROW(MAESTRO!$B$3:$B$1000)/((MAESTRO!$B$3:$B$1000="ASMARTALC")*(UPPER(MAESTRO!$L$3:$L$1000)="CONFIRMADO")),ROWS($A$3:A221))),"")</f>
        <v/>
      </c>
      <c r="B221" s="10" t="str">
        <f ca="1">IFERROR(INDEX(MAESTRO!B:B,_xludf.AGGREGATE(15,6,ROW(MAESTRO!$B$3:$B$1000)/((MAESTRO!$B$3:$B$1000="ASMARTALC")*(UPPER(MAESTRO!$L$3:$L$1000)="CONFIRMADO")),ROWS($A$3:A221))),"")</f>
        <v/>
      </c>
      <c r="C221" s="10" t="str">
        <f ca="1">IFERROR(INDEX(MAESTRO!C:C,_xludf.AGGREGATE(15,6,ROW(MAESTRO!$B$3:$B$1000)/((MAESTRO!$B$3:$B$1000="ASMARTALC")*(UPPER(MAESTRO!$L$3:$L$1000)="CONFIRMADO")),ROWS($A$3:A221))),"")</f>
        <v/>
      </c>
      <c r="D221" s="10" t="str">
        <f ca="1">IFERROR(INDEX(MAESTRO!D:D,_xludf.AGGREGATE(15,6,ROW(MAESTRO!$B$3:$B$1000)/((MAESTRO!$B$3:$B$1000="ASMARTALC")*(UPPER(MAESTRO!$L$3:$L$1000)="CONFIRMADO")),ROWS($A$3:A221))),"")</f>
        <v/>
      </c>
      <c r="E221" s="10" t="str">
        <f ca="1">IFERROR(INDEX(MAESTRO!E:E,_xludf.AGGREGATE(15,6,ROW(MAESTRO!$B$3:$B$1000)/((MAESTRO!$B$3:$B$1000="ASMARTALC")*(UPPER(MAESTRO!$L$3:$L$1000)="CONFIRMADO")),ROWS($A$3:A221))),"")</f>
        <v/>
      </c>
      <c r="F221" s="10" t="str">
        <f ca="1">IFERROR(INDEX(MAESTRO!F:F,_xludf.AGGREGATE(15,6,ROW(MAESTRO!$B$3:$B$1000)/((MAESTRO!$B$3:$B$1000="ASMARTALC")*(UPPER(MAESTRO!$L$3:$L$1000)="CONFIRMADO")),ROWS($A$3:A221))),"")</f>
        <v/>
      </c>
      <c r="G221" s="10" t="str">
        <f ca="1">IFERROR(INDEX(MAESTRO!G:G,_xludf.AGGREGATE(15,6,ROW(MAESTRO!$B$3:$B$1000)/((MAESTRO!$B$3:$B$1000="ASMARTALC")*(UPPER(MAESTRO!$L$3:$L$1000)="CONFIRMADO")),ROWS($A$3:A221))),"")</f>
        <v/>
      </c>
      <c r="H221" s="10" t="str">
        <f ca="1">IFERROR(INDEX(MAESTRO!H:H,_xludf.AGGREGATE(15,6,ROW(MAESTRO!$B$3:$B$1000)/((MAESTRO!$B$3:$B$1000="ASMARTALC")*(UPPER(MAESTRO!$L$3:$L$1000)="CONFIRMADO")),ROWS($A$3:A221))),"")</f>
        <v/>
      </c>
      <c r="I221" s="10" t="str">
        <f ca="1">IFERROR(INDEX(MAESTRO!I:I,_xludf.AGGREGATE(15,6,ROW(MAESTRO!$B$3:$B$1000)/((MAESTRO!$B$3:$B$1000="ASMARTALC")*(UPPER(MAESTRO!$L$3:$L$1000)="CONFIRMADO")),ROWS($A$3:A221))),"")</f>
        <v/>
      </c>
      <c r="J221" s="10" t="str">
        <f ca="1">IFERROR(INDEX(MAESTRO!J:J,_xludf.AGGREGATE(15,6,ROW(MAESTRO!$B$3:$B$1000)/((MAESTRO!$B$3:$B$1000="ASMARTALC")*(UPPER(MAESTRO!$L$3:$L$1000)="CONFIRMADO")),ROWS($A$3:A221))),"")</f>
        <v/>
      </c>
      <c r="K221" s="10" t="str">
        <f ca="1">IFERROR(INDEX(MAESTRO!K:K,_xludf.AGGREGATE(15,6,ROW(MAESTRO!$B$3:$B$1000)/((MAESTRO!$B$3:$B$1000="ASMARTALC")*(UPPER(MAESTRO!$L$3:$L$1000)="CONFIRMADO")),ROWS($A$3:A221))),"")</f>
        <v/>
      </c>
      <c r="L221" s="10" t="str">
        <f ca="1">IFERROR(INDEX(MAESTRO!L:L,_xludf.AGGREGATE(15,6,ROW(MAESTRO!$B$3:$B$1000)/((MAESTRO!$B$3:$B$1000="ASMARTALC")*(UPPER(MAESTRO!$L$3:$L$1000)="CONFIRMADO")),ROWS($A$3:A221))),"")</f>
        <v/>
      </c>
      <c r="M221" s="10" t="str">
        <f ca="1">IFERROR(INDEX(MAESTRO!M:M,_xludf.AGGREGATE(15,6,ROW(MAESTRO!$B$3:$B$1000)/((MAESTRO!$B$3:$B$1000="ASMARTALC")*(UPPER(MAESTRO!$L$3:$L$1000)="CONFIRMADO")),ROWS($A$3:A221))),"")</f>
        <v/>
      </c>
      <c r="N221" s="10" t="str">
        <f ca="1">IFERROR(INDEX(MAESTRO!N:N,_xludf.AGGREGATE(15,6,ROW(MAESTRO!$B$3:$B$1000)/((MAESTRO!$B$3:$B$1000="ASMARTALC")*(UPPER(MAESTRO!$L$3:$L$1000)="CONFIRMADO")),ROWS($A$3:A221))),"")</f>
        <v/>
      </c>
      <c r="O221" s="10" t="str">
        <f ca="1">IFERROR(INDEX(MAESTRO!O:O,_xludf.AGGREGATE(15,6,ROW(MAESTRO!$B$3:$B$1000)/((MAESTRO!$B$3:$B$1000="ASMARTALC")*(UPPER(MAESTRO!$L$3:$L$1000)="CONFIRMADO")),ROWS($A$3:A221))),"")</f>
        <v/>
      </c>
      <c r="P221" s="10" t="str">
        <f ca="1">IFERROR(INDEX(MAESTRO!P:P,_xludf.AGGREGATE(15,6,ROW(MAESTRO!$B$3:$B$1000)/((MAESTRO!$B$3:$B$1000="ASMARTALC")*(UPPER(MAESTRO!$L$3:$L$1000)="CONFIRMADO")),ROWS($A$3:A221))),"")</f>
        <v/>
      </c>
      <c r="Q221" s="10" t="str">
        <f ca="1">IFERROR(INDEX(MAESTRO!Q:Q,_xludf.AGGREGATE(15,6,ROW(MAESTRO!$B$3:$B$1000)/((MAESTRO!$B$3:$B$1000="ASMARTALC")*(UPPER(MAESTRO!$L$3:$L$1000)="CONFIRMADO")),ROWS($A$3:A221))),"")</f>
        <v/>
      </c>
      <c r="R221" s="10" t="str">
        <f ca="1">IFERROR(INDEX(MAESTRO!R:R,_xludf.AGGREGATE(15,6,ROW(MAESTRO!$B$3:$B$1000)/((MAESTRO!$B$3:$B$1000="ASMARTALC")*(UPPER(MAESTRO!$L$3:$L$1000)="CONFIRMADO")),ROWS($A$3:A221))),"")</f>
        <v/>
      </c>
      <c r="S221" s="10" t="str">
        <f ca="1">IFERROR(INDEX(MAESTRO!S:S,_xludf.AGGREGATE(15,6,ROW(MAESTRO!$B$3:$B$1000)/((MAESTRO!$B$3:$B$1000="ASMARTALC")*(UPPER(MAESTRO!$L$3:$L$1000)="CONFIRMADO")),ROWS($A$3:A221))),"")</f>
        <v/>
      </c>
      <c r="T221" s="10" t="str">
        <f ca="1">IFERROR(INDEX(MAESTRO!T:T,_xludf.AGGREGATE(15,6,ROW(MAESTRO!$B$3:$B$1000)/((MAESTRO!$B$3:$B$1000="ASMARTALC")*(UPPER(MAESTRO!$L$3:$L$1000)="CONFIRMADO")),ROWS($A$3:A221))),"")</f>
        <v/>
      </c>
      <c r="U221" s="10" t="str">
        <f ca="1">IFERROR(INDEX(MAESTRO!U:U,_xludf.AGGREGATE(15,6,ROW(MAESTRO!$B$3:$B$1000)/((MAESTRO!$B$3:$B$1000="ASMARTALC")*(UPPER(MAESTRO!$L$3:$L$1000)="CONFIRMADO")),ROWS($A$3:A221))),"")</f>
        <v/>
      </c>
      <c r="V221" s="10" t="str">
        <f ca="1">IFERROR(INDEX(MAESTRO!V:V,_xludf.AGGREGATE(15,6,ROW(MAESTRO!$B$3:$B$1000)/((MAESTRO!$B$3:$B$1000="ASMARTALC")*(UPPER(MAESTRO!$L$3:$L$1000)="CONFIRMADO")),ROWS($A$3:A221))),"")</f>
        <v/>
      </c>
      <c r="W221" s="10" t="str">
        <f ca="1">IFERROR(INDEX(MAESTRO!W:W,_xludf.AGGREGATE(15,6,ROW(MAESTRO!$B$3:$B$1000)/((MAESTRO!$B$3:$B$1000="ASMARTALC")*(UPPER(MAESTRO!$L$3:$L$1000)="CONFIRMADO")),ROWS($A$3:A221))),"")</f>
        <v/>
      </c>
      <c r="X221" s="10" t="str">
        <f ca="1">IFERROR(INDEX(MAESTRO!X:X,_xludf.AGGREGATE(15,6,ROW(MAESTRO!$B$3:$B$1000)/((MAESTRO!$B$3:$B$1000="ASMARTALC")*(UPPER(MAESTRO!$L$3:$L$1000)="CONFIRMADO")),ROWS($A$3:A221))),"")</f>
        <v/>
      </c>
    </row>
    <row r="222" spans="1:24" ht="22.05" customHeight="1">
      <c r="A222" s="13" t="str">
        <f ca="1">IFERROR(INDEX(MAESTRO!A:A,_xludf.AGGREGATE(15,6,ROW(MAESTRO!$B$3:$B$1000)/((MAESTRO!$B$3:$B$1000="ASMARTALC")*(UPPER(MAESTRO!$L$3:$L$1000)="CONFIRMADO")),ROWS($A$3:A222))),"")</f>
        <v/>
      </c>
      <c r="B222" s="13" t="str">
        <f ca="1">IFERROR(INDEX(MAESTRO!B:B,_xludf.AGGREGATE(15,6,ROW(MAESTRO!$B$3:$B$1000)/((MAESTRO!$B$3:$B$1000="ASMARTALC")*(UPPER(MAESTRO!$L$3:$L$1000)="CONFIRMADO")),ROWS($A$3:A222))),"")</f>
        <v/>
      </c>
      <c r="C222" s="13" t="str">
        <f ca="1">IFERROR(INDEX(MAESTRO!C:C,_xludf.AGGREGATE(15,6,ROW(MAESTRO!$B$3:$B$1000)/((MAESTRO!$B$3:$B$1000="ASMARTALC")*(UPPER(MAESTRO!$L$3:$L$1000)="CONFIRMADO")),ROWS($A$3:A222))),"")</f>
        <v/>
      </c>
      <c r="D222" s="13" t="str">
        <f ca="1">IFERROR(INDEX(MAESTRO!D:D,_xludf.AGGREGATE(15,6,ROW(MAESTRO!$B$3:$B$1000)/((MAESTRO!$B$3:$B$1000="ASMARTALC")*(UPPER(MAESTRO!$L$3:$L$1000)="CONFIRMADO")),ROWS($A$3:A222))),"")</f>
        <v/>
      </c>
      <c r="E222" s="13" t="str">
        <f ca="1">IFERROR(INDEX(MAESTRO!E:E,_xludf.AGGREGATE(15,6,ROW(MAESTRO!$B$3:$B$1000)/((MAESTRO!$B$3:$B$1000="ASMARTALC")*(UPPER(MAESTRO!$L$3:$L$1000)="CONFIRMADO")),ROWS($A$3:A222))),"")</f>
        <v/>
      </c>
      <c r="F222" s="13" t="str">
        <f ca="1">IFERROR(INDEX(MAESTRO!F:F,_xludf.AGGREGATE(15,6,ROW(MAESTRO!$B$3:$B$1000)/((MAESTRO!$B$3:$B$1000="ASMARTALC")*(UPPER(MAESTRO!$L$3:$L$1000)="CONFIRMADO")),ROWS($A$3:A222))),"")</f>
        <v/>
      </c>
      <c r="G222" s="13" t="str">
        <f ca="1">IFERROR(INDEX(MAESTRO!G:G,_xludf.AGGREGATE(15,6,ROW(MAESTRO!$B$3:$B$1000)/((MAESTRO!$B$3:$B$1000="ASMARTALC")*(UPPER(MAESTRO!$L$3:$L$1000)="CONFIRMADO")),ROWS($A$3:A222))),"")</f>
        <v/>
      </c>
      <c r="H222" s="13" t="str">
        <f ca="1">IFERROR(INDEX(MAESTRO!H:H,_xludf.AGGREGATE(15,6,ROW(MAESTRO!$B$3:$B$1000)/((MAESTRO!$B$3:$B$1000="ASMARTALC")*(UPPER(MAESTRO!$L$3:$L$1000)="CONFIRMADO")),ROWS($A$3:A222))),"")</f>
        <v/>
      </c>
      <c r="I222" s="13" t="str">
        <f ca="1">IFERROR(INDEX(MAESTRO!I:I,_xludf.AGGREGATE(15,6,ROW(MAESTRO!$B$3:$B$1000)/((MAESTRO!$B$3:$B$1000="ASMARTALC")*(UPPER(MAESTRO!$L$3:$L$1000)="CONFIRMADO")),ROWS($A$3:A222))),"")</f>
        <v/>
      </c>
      <c r="J222" s="13" t="str">
        <f ca="1">IFERROR(INDEX(MAESTRO!J:J,_xludf.AGGREGATE(15,6,ROW(MAESTRO!$B$3:$B$1000)/((MAESTRO!$B$3:$B$1000="ASMARTALC")*(UPPER(MAESTRO!$L$3:$L$1000)="CONFIRMADO")),ROWS($A$3:A222))),"")</f>
        <v/>
      </c>
      <c r="K222" s="13" t="str">
        <f ca="1">IFERROR(INDEX(MAESTRO!K:K,_xludf.AGGREGATE(15,6,ROW(MAESTRO!$B$3:$B$1000)/((MAESTRO!$B$3:$B$1000="ASMARTALC")*(UPPER(MAESTRO!$L$3:$L$1000)="CONFIRMADO")),ROWS($A$3:A222))),"")</f>
        <v/>
      </c>
      <c r="L222" s="13" t="str">
        <f ca="1">IFERROR(INDEX(MAESTRO!L:L,_xludf.AGGREGATE(15,6,ROW(MAESTRO!$B$3:$B$1000)/((MAESTRO!$B$3:$B$1000="ASMARTALC")*(UPPER(MAESTRO!$L$3:$L$1000)="CONFIRMADO")),ROWS($A$3:A222))),"")</f>
        <v/>
      </c>
      <c r="M222" s="13" t="str">
        <f ca="1">IFERROR(INDEX(MAESTRO!M:M,_xludf.AGGREGATE(15,6,ROW(MAESTRO!$B$3:$B$1000)/((MAESTRO!$B$3:$B$1000="ASMARTALC")*(UPPER(MAESTRO!$L$3:$L$1000)="CONFIRMADO")),ROWS($A$3:A222))),"")</f>
        <v/>
      </c>
      <c r="N222" s="13" t="str">
        <f ca="1">IFERROR(INDEX(MAESTRO!N:N,_xludf.AGGREGATE(15,6,ROW(MAESTRO!$B$3:$B$1000)/((MAESTRO!$B$3:$B$1000="ASMARTALC")*(UPPER(MAESTRO!$L$3:$L$1000)="CONFIRMADO")),ROWS($A$3:A222))),"")</f>
        <v/>
      </c>
      <c r="O222" s="13" t="str">
        <f ca="1">IFERROR(INDEX(MAESTRO!O:O,_xludf.AGGREGATE(15,6,ROW(MAESTRO!$B$3:$B$1000)/((MAESTRO!$B$3:$B$1000="ASMARTALC")*(UPPER(MAESTRO!$L$3:$L$1000)="CONFIRMADO")),ROWS($A$3:A222))),"")</f>
        <v/>
      </c>
      <c r="P222" s="13" t="str">
        <f ca="1">IFERROR(INDEX(MAESTRO!P:P,_xludf.AGGREGATE(15,6,ROW(MAESTRO!$B$3:$B$1000)/((MAESTRO!$B$3:$B$1000="ASMARTALC")*(UPPER(MAESTRO!$L$3:$L$1000)="CONFIRMADO")),ROWS($A$3:A222))),"")</f>
        <v/>
      </c>
      <c r="Q222" s="13" t="str">
        <f ca="1">IFERROR(INDEX(MAESTRO!Q:Q,_xludf.AGGREGATE(15,6,ROW(MAESTRO!$B$3:$B$1000)/((MAESTRO!$B$3:$B$1000="ASMARTALC")*(UPPER(MAESTRO!$L$3:$L$1000)="CONFIRMADO")),ROWS($A$3:A222))),"")</f>
        <v/>
      </c>
      <c r="R222" s="13" t="str">
        <f ca="1">IFERROR(INDEX(MAESTRO!R:R,_xludf.AGGREGATE(15,6,ROW(MAESTRO!$B$3:$B$1000)/((MAESTRO!$B$3:$B$1000="ASMARTALC")*(UPPER(MAESTRO!$L$3:$L$1000)="CONFIRMADO")),ROWS($A$3:A222))),"")</f>
        <v/>
      </c>
      <c r="S222" s="13" t="str">
        <f ca="1">IFERROR(INDEX(MAESTRO!S:S,_xludf.AGGREGATE(15,6,ROW(MAESTRO!$B$3:$B$1000)/((MAESTRO!$B$3:$B$1000="ASMARTALC")*(UPPER(MAESTRO!$L$3:$L$1000)="CONFIRMADO")),ROWS($A$3:A222))),"")</f>
        <v/>
      </c>
      <c r="T222" s="13" t="str">
        <f ca="1">IFERROR(INDEX(MAESTRO!T:T,_xludf.AGGREGATE(15,6,ROW(MAESTRO!$B$3:$B$1000)/((MAESTRO!$B$3:$B$1000="ASMARTALC")*(UPPER(MAESTRO!$L$3:$L$1000)="CONFIRMADO")),ROWS($A$3:A222))),"")</f>
        <v/>
      </c>
      <c r="U222" s="13" t="str">
        <f ca="1">IFERROR(INDEX(MAESTRO!U:U,_xludf.AGGREGATE(15,6,ROW(MAESTRO!$B$3:$B$1000)/((MAESTRO!$B$3:$B$1000="ASMARTALC")*(UPPER(MAESTRO!$L$3:$L$1000)="CONFIRMADO")),ROWS($A$3:A222))),"")</f>
        <v/>
      </c>
      <c r="V222" s="13" t="str">
        <f ca="1">IFERROR(INDEX(MAESTRO!V:V,_xludf.AGGREGATE(15,6,ROW(MAESTRO!$B$3:$B$1000)/((MAESTRO!$B$3:$B$1000="ASMARTALC")*(UPPER(MAESTRO!$L$3:$L$1000)="CONFIRMADO")),ROWS($A$3:A222))),"")</f>
        <v/>
      </c>
      <c r="W222" s="13" t="str">
        <f ca="1">IFERROR(INDEX(MAESTRO!W:W,_xludf.AGGREGATE(15,6,ROW(MAESTRO!$B$3:$B$1000)/((MAESTRO!$B$3:$B$1000="ASMARTALC")*(UPPER(MAESTRO!$L$3:$L$1000)="CONFIRMADO")),ROWS($A$3:A222))),"")</f>
        <v/>
      </c>
      <c r="X222" s="13" t="str">
        <f ca="1">IFERROR(INDEX(MAESTRO!X:X,_xludf.AGGREGATE(15,6,ROW(MAESTRO!$B$3:$B$1000)/((MAESTRO!$B$3:$B$1000="ASMARTALC")*(UPPER(MAESTRO!$L$3:$L$1000)="CONFIRMADO")),ROWS($A$3:A222))),"")</f>
        <v/>
      </c>
    </row>
    <row r="223" spans="1:24" ht="22.05" customHeight="1">
      <c r="A223" s="10" t="str">
        <f ca="1">IFERROR(INDEX(MAESTRO!A:A,_xludf.AGGREGATE(15,6,ROW(MAESTRO!$B$3:$B$1000)/((MAESTRO!$B$3:$B$1000="ASMARTALC")*(UPPER(MAESTRO!$L$3:$L$1000)="CONFIRMADO")),ROWS($A$3:A223))),"")</f>
        <v/>
      </c>
      <c r="B223" s="10" t="str">
        <f ca="1">IFERROR(INDEX(MAESTRO!B:B,_xludf.AGGREGATE(15,6,ROW(MAESTRO!$B$3:$B$1000)/((MAESTRO!$B$3:$B$1000="ASMARTALC")*(UPPER(MAESTRO!$L$3:$L$1000)="CONFIRMADO")),ROWS($A$3:A223))),"")</f>
        <v/>
      </c>
      <c r="C223" s="10" t="str">
        <f ca="1">IFERROR(INDEX(MAESTRO!C:C,_xludf.AGGREGATE(15,6,ROW(MAESTRO!$B$3:$B$1000)/((MAESTRO!$B$3:$B$1000="ASMARTALC")*(UPPER(MAESTRO!$L$3:$L$1000)="CONFIRMADO")),ROWS($A$3:A223))),"")</f>
        <v/>
      </c>
      <c r="D223" s="10" t="str">
        <f ca="1">IFERROR(INDEX(MAESTRO!D:D,_xludf.AGGREGATE(15,6,ROW(MAESTRO!$B$3:$B$1000)/((MAESTRO!$B$3:$B$1000="ASMARTALC")*(UPPER(MAESTRO!$L$3:$L$1000)="CONFIRMADO")),ROWS($A$3:A223))),"")</f>
        <v/>
      </c>
      <c r="E223" s="10" t="str">
        <f ca="1">IFERROR(INDEX(MAESTRO!E:E,_xludf.AGGREGATE(15,6,ROW(MAESTRO!$B$3:$B$1000)/((MAESTRO!$B$3:$B$1000="ASMARTALC")*(UPPER(MAESTRO!$L$3:$L$1000)="CONFIRMADO")),ROWS($A$3:A223))),"")</f>
        <v/>
      </c>
      <c r="F223" s="10" t="str">
        <f ca="1">IFERROR(INDEX(MAESTRO!F:F,_xludf.AGGREGATE(15,6,ROW(MAESTRO!$B$3:$B$1000)/((MAESTRO!$B$3:$B$1000="ASMARTALC")*(UPPER(MAESTRO!$L$3:$L$1000)="CONFIRMADO")),ROWS($A$3:A223))),"")</f>
        <v/>
      </c>
      <c r="G223" s="10" t="str">
        <f ca="1">IFERROR(INDEX(MAESTRO!G:G,_xludf.AGGREGATE(15,6,ROW(MAESTRO!$B$3:$B$1000)/((MAESTRO!$B$3:$B$1000="ASMARTALC")*(UPPER(MAESTRO!$L$3:$L$1000)="CONFIRMADO")),ROWS($A$3:A223))),"")</f>
        <v/>
      </c>
      <c r="H223" s="10" t="str">
        <f ca="1">IFERROR(INDEX(MAESTRO!H:H,_xludf.AGGREGATE(15,6,ROW(MAESTRO!$B$3:$B$1000)/((MAESTRO!$B$3:$B$1000="ASMARTALC")*(UPPER(MAESTRO!$L$3:$L$1000)="CONFIRMADO")),ROWS($A$3:A223))),"")</f>
        <v/>
      </c>
      <c r="I223" s="10" t="str">
        <f ca="1">IFERROR(INDEX(MAESTRO!I:I,_xludf.AGGREGATE(15,6,ROW(MAESTRO!$B$3:$B$1000)/((MAESTRO!$B$3:$B$1000="ASMARTALC")*(UPPER(MAESTRO!$L$3:$L$1000)="CONFIRMADO")),ROWS($A$3:A223))),"")</f>
        <v/>
      </c>
      <c r="J223" s="10" t="str">
        <f ca="1">IFERROR(INDEX(MAESTRO!J:J,_xludf.AGGREGATE(15,6,ROW(MAESTRO!$B$3:$B$1000)/((MAESTRO!$B$3:$B$1000="ASMARTALC")*(UPPER(MAESTRO!$L$3:$L$1000)="CONFIRMADO")),ROWS($A$3:A223))),"")</f>
        <v/>
      </c>
      <c r="K223" s="10" t="str">
        <f ca="1">IFERROR(INDEX(MAESTRO!K:K,_xludf.AGGREGATE(15,6,ROW(MAESTRO!$B$3:$B$1000)/((MAESTRO!$B$3:$B$1000="ASMARTALC")*(UPPER(MAESTRO!$L$3:$L$1000)="CONFIRMADO")),ROWS($A$3:A223))),"")</f>
        <v/>
      </c>
      <c r="L223" s="10" t="str">
        <f ca="1">IFERROR(INDEX(MAESTRO!L:L,_xludf.AGGREGATE(15,6,ROW(MAESTRO!$B$3:$B$1000)/((MAESTRO!$B$3:$B$1000="ASMARTALC")*(UPPER(MAESTRO!$L$3:$L$1000)="CONFIRMADO")),ROWS($A$3:A223))),"")</f>
        <v/>
      </c>
      <c r="M223" s="10" t="str">
        <f ca="1">IFERROR(INDEX(MAESTRO!M:M,_xludf.AGGREGATE(15,6,ROW(MAESTRO!$B$3:$B$1000)/((MAESTRO!$B$3:$B$1000="ASMARTALC")*(UPPER(MAESTRO!$L$3:$L$1000)="CONFIRMADO")),ROWS($A$3:A223))),"")</f>
        <v/>
      </c>
      <c r="N223" s="10" t="str">
        <f ca="1">IFERROR(INDEX(MAESTRO!N:N,_xludf.AGGREGATE(15,6,ROW(MAESTRO!$B$3:$B$1000)/((MAESTRO!$B$3:$B$1000="ASMARTALC")*(UPPER(MAESTRO!$L$3:$L$1000)="CONFIRMADO")),ROWS($A$3:A223))),"")</f>
        <v/>
      </c>
      <c r="O223" s="10" t="str">
        <f ca="1">IFERROR(INDEX(MAESTRO!O:O,_xludf.AGGREGATE(15,6,ROW(MAESTRO!$B$3:$B$1000)/((MAESTRO!$B$3:$B$1000="ASMARTALC")*(UPPER(MAESTRO!$L$3:$L$1000)="CONFIRMADO")),ROWS($A$3:A223))),"")</f>
        <v/>
      </c>
      <c r="P223" s="10" t="str">
        <f ca="1">IFERROR(INDEX(MAESTRO!P:P,_xludf.AGGREGATE(15,6,ROW(MAESTRO!$B$3:$B$1000)/((MAESTRO!$B$3:$B$1000="ASMARTALC")*(UPPER(MAESTRO!$L$3:$L$1000)="CONFIRMADO")),ROWS($A$3:A223))),"")</f>
        <v/>
      </c>
      <c r="Q223" s="10" t="str">
        <f ca="1">IFERROR(INDEX(MAESTRO!Q:Q,_xludf.AGGREGATE(15,6,ROW(MAESTRO!$B$3:$B$1000)/((MAESTRO!$B$3:$B$1000="ASMARTALC")*(UPPER(MAESTRO!$L$3:$L$1000)="CONFIRMADO")),ROWS($A$3:A223))),"")</f>
        <v/>
      </c>
      <c r="R223" s="10" t="str">
        <f ca="1">IFERROR(INDEX(MAESTRO!R:R,_xludf.AGGREGATE(15,6,ROW(MAESTRO!$B$3:$B$1000)/((MAESTRO!$B$3:$B$1000="ASMARTALC")*(UPPER(MAESTRO!$L$3:$L$1000)="CONFIRMADO")),ROWS($A$3:A223))),"")</f>
        <v/>
      </c>
      <c r="S223" s="10" t="str">
        <f ca="1">IFERROR(INDEX(MAESTRO!S:S,_xludf.AGGREGATE(15,6,ROW(MAESTRO!$B$3:$B$1000)/((MAESTRO!$B$3:$B$1000="ASMARTALC")*(UPPER(MAESTRO!$L$3:$L$1000)="CONFIRMADO")),ROWS($A$3:A223))),"")</f>
        <v/>
      </c>
      <c r="T223" s="10" t="str">
        <f ca="1">IFERROR(INDEX(MAESTRO!T:T,_xludf.AGGREGATE(15,6,ROW(MAESTRO!$B$3:$B$1000)/((MAESTRO!$B$3:$B$1000="ASMARTALC")*(UPPER(MAESTRO!$L$3:$L$1000)="CONFIRMADO")),ROWS($A$3:A223))),"")</f>
        <v/>
      </c>
      <c r="U223" s="10" t="str">
        <f ca="1">IFERROR(INDEX(MAESTRO!U:U,_xludf.AGGREGATE(15,6,ROW(MAESTRO!$B$3:$B$1000)/((MAESTRO!$B$3:$B$1000="ASMARTALC")*(UPPER(MAESTRO!$L$3:$L$1000)="CONFIRMADO")),ROWS($A$3:A223))),"")</f>
        <v/>
      </c>
      <c r="V223" s="10" t="str">
        <f ca="1">IFERROR(INDEX(MAESTRO!V:V,_xludf.AGGREGATE(15,6,ROW(MAESTRO!$B$3:$B$1000)/((MAESTRO!$B$3:$B$1000="ASMARTALC")*(UPPER(MAESTRO!$L$3:$L$1000)="CONFIRMADO")),ROWS($A$3:A223))),"")</f>
        <v/>
      </c>
      <c r="W223" s="10" t="str">
        <f ca="1">IFERROR(INDEX(MAESTRO!W:W,_xludf.AGGREGATE(15,6,ROW(MAESTRO!$B$3:$B$1000)/((MAESTRO!$B$3:$B$1000="ASMARTALC")*(UPPER(MAESTRO!$L$3:$L$1000)="CONFIRMADO")),ROWS($A$3:A223))),"")</f>
        <v/>
      </c>
      <c r="X223" s="10" t="str">
        <f ca="1">IFERROR(INDEX(MAESTRO!X:X,_xludf.AGGREGATE(15,6,ROW(MAESTRO!$B$3:$B$1000)/((MAESTRO!$B$3:$B$1000="ASMARTALC")*(UPPER(MAESTRO!$L$3:$L$1000)="CONFIRMADO")),ROWS($A$3:A223))),"")</f>
        <v/>
      </c>
    </row>
    <row r="224" spans="1:24" ht="22.05" customHeight="1">
      <c r="A224" s="13" t="str">
        <f ca="1">IFERROR(INDEX(MAESTRO!A:A,_xludf.AGGREGATE(15,6,ROW(MAESTRO!$B$3:$B$1000)/((MAESTRO!$B$3:$B$1000="ASMARTALC")*(UPPER(MAESTRO!$L$3:$L$1000)="CONFIRMADO")),ROWS($A$3:A224))),"")</f>
        <v/>
      </c>
      <c r="B224" s="13" t="str">
        <f ca="1">IFERROR(INDEX(MAESTRO!B:B,_xludf.AGGREGATE(15,6,ROW(MAESTRO!$B$3:$B$1000)/((MAESTRO!$B$3:$B$1000="ASMARTALC")*(UPPER(MAESTRO!$L$3:$L$1000)="CONFIRMADO")),ROWS($A$3:A224))),"")</f>
        <v/>
      </c>
      <c r="C224" s="13" t="str">
        <f ca="1">IFERROR(INDEX(MAESTRO!C:C,_xludf.AGGREGATE(15,6,ROW(MAESTRO!$B$3:$B$1000)/((MAESTRO!$B$3:$B$1000="ASMARTALC")*(UPPER(MAESTRO!$L$3:$L$1000)="CONFIRMADO")),ROWS($A$3:A224))),"")</f>
        <v/>
      </c>
      <c r="D224" s="13" t="str">
        <f ca="1">IFERROR(INDEX(MAESTRO!D:D,_xludf.AGGREGATE(15,6,ROW(MAESTRO!$B$3:$B$1000)/((MAESTRO!$B$3:$B$1000="ASMARTALC")*(UPPER(MAESTRO!$L$3:$L$1000)="CONFIRMADO")),ROWS($A$3:A224))),"")</f>
        <v/>
      </c>
      <c r="E224" s="13" t="str">
        <f ca="1">IFERROR(INDEX(MAESTRO!E:E,_xludf.AGGREGATE(15,6,ROW(MAESTRO!$B$3:$B$1000)/((MAESTRO!$B$3:$B$1000="ASMARTALC")*(UPPER(MAESTRO!$L$3:$L$1000)="CONFIRMADO")),ROWS($A$3:A224))),"")</f>
        <v/>
      </c>
      <c r="F224" s="13" t="str">
        <f ca="1">IFERROR(INDEX(MAESTRO!F:F,_xludf.AGGREGATE(15,6,ROW(MAESTRO!$B$3:$B$1000)/((MAESTRO!$B$3:$B$1000="ASMARTALC")*(UPPER(MAESTRO!$L$3:$L$1000)="CONFIRMADO")),ROWS($A$3:A224))),"")</f>
        <v/>
      </c>
      <c r="G224" s="13" t="str">
        <f ca="1">IFERROR(INDEX(MAESTRO!G:G,_xludf.AGGREGATE(15,6,ROW(MAESTRO!$B$3:$B$1000)/((MAESTRO!$B$3:$B$1000="ASMARTALC")*(UPPER(MAESTRO!$L$3:$L$1000)="CONFIRMADO")),ROWS($A$3:A224))),"")</f>
        <v/>
      </c>
      <c r="H224" s="13" t="str">
        <f ca="1">IFERROR(INDEX(MAESTRO!H:H,_xludf.AGGREGATE(15,6,ROW(MAESTRO!$B$3:$B$1000)/((MAESTRO!$B$3:$B$1000="ASMARTALC")*(UPPER(MAESTRO!$L$3:$L$1000)="CONFIRMADO")),ROWS($A$3:A224))),"")</f>
        <v/>
      </c>
      <c r="I224" s="13" t="str">
        <f ca="1">IFERROR(INDEX(MAESTRO!I:I,_xludf.AGGREGATE(15,6,ROW(MAESTRO!$B$3:$B$1000)/((MAESTRO!$B$3:$B$1000="ASMARTALC")*(UPPER(MAESTRO!$L$3:$L$1000)="CONFIRMADO")),ROWS($A$3:A224))),"")</f>
        <v/>
      </c>
      <c r="J224" s="13" t="str">
        <f ca="1">IFERROR(INDEX(MAESTRO!J:J,_xludf.AGGREGATE(15,6,ROW(MAESTRO!$B$3:$B$1000)/((MAESTRO!$B$3:$B$1000="ASMARTALC")*(UPPER(MAESTRO!$L$3:$L$1000)="CONFIRMADO")),ROWS($A$3:A224))),"")</f>
        <v/>
      </c>
      <c r="K224" s="13" t="str">
        <f ca="1">IFERROR(INDEX(MAESTRO!K:K,_xludf.AGGREGATE(15,6,ROW(MAESTRO!$B$3:$B$1000)/((MAESTRO!$B$3:$B$1000="ASMARTALC")*(UPPER(MAESTRO!$L$3:$L$1000)="CONFIRMADO")),ROWS($A$3:A224))),"")</f>
        <v/>
      </c>
      <c r="L224" s="13" t="str">
        <f ca="1">IFERROR(INDEX(MAESTRO!L:L,_xludf.AGGREGATE(15,6,ROW(MAESTRO!$B$3:$B$1000)/((MAESTRO!$B$3:$B$1000="ASMARTALC")*(UPPER(MAESTRO!$L$3:$L$1000)="CONFIRMADO")),ROWS($A$3:A224))),"")</f>
        <v/>
      </c>
      <c r="M224" s="13" t="str">
        <f ca="1">IFERROR(INDEX(MAESTRO!M:M,_xludf.AGGREGATE(15,6,ROW(MAESTRO!$B$3:$B$1000)/((MAESTRO!$B$3:$B$1000="ASMARTALC")*(UPPER(MAESTRO!$L$3:$L$1000)="CONFIRMADO")),ROWS($A$3:A224))),"")</f>
        <v/>
      </c>
      <c r="N224" s="13" t="str">
        <f ca="1">IFERROR(INDEX(MAESTRO!N:N,_xludf.AGGREGATE(15,6,ROW(MAESTRO!$B$3:$B$1000)/((MAESTRO!$B$3:$B$1000="ASMARTALC")*(UPPER(MAESTRO!$L$3:$L$1000)="CONFIRMADO")),ROWS($A$3:A224))),"")</f>
        <v/>
      </c>
      <c r="O224" s="13" t="str">
        <f ca="1">IFERROR(INDEX(MAESTRO!O:O,_xludf.AGGREGATE(15,6,ROW(MAESTRO!$B$3:$B$1000)/((MAESTRO!$B$3:$B$1000="ASMARTALC")*(UPPER(MAESTRO!$L$3:$L$1000)="CONFIRMADO")),ROWS($A$3:A224))),"")</f>
        <v/>
      </c>
      <c r="P224" s="13" t="str">
        <f ca="1">IFERROR(INDEX(MAESTRO!P:P,_xludf.AGGREGATE(15,6,ROW(MAESTRO!$B$3:$B$1000)/((MAESTRO!$B$3:$B$1000="ASMARTALC")*(UPPER(MAESTRO!$L$3:$L$1000)="CONFIRMADO")),ROWS($A$3:A224))),"")</f>
        <v/>
      </c>
      <c r="Q224" s="13" t="str">
        <f ca="1">IFERROR(INDEX(MAESTRO!Q:Q,_xludf.AGGREGATE(15,6,ROW(MAESTRO!$B$3:$B$1000)/((MAESTRO!$B$3:$B$1000="ASMARTALC")*(UPPER(MAESTRO!$L$3:$L$1000)="CONFIRMADO")),ROWS($A$3:A224))),"")</f>
        <v/>
      </c>
      <c r="R224" s="13" t="str">
        <f ca="1">IFERROR(INDEX(MAESTRO!R:R,_xludf.AGGREGATE(15,6,ROW(MAESTRO!$B$3:$B$1000)/((MAESTRO!$B$3:$B$1000="ASMARTALC")*(UPPER(MAESTRO!$L$3:$L$1000)="CONFIRMADO")),ROWS($A$3:A224))),"")</f>
        <v/>
      </c>
      <c r="S224" s="13" t="str">
        <f ca="1">IFERROR(INDEX(MAESTRO!S:S,_xludf.AGGREGATE(15,6,ROW(MAESTRO!$B$3:$B$1000)/((MAESTRO!$B$3:$B$1000="ASMARTALC")*(UPPER(MAESTRO!$L$3:$L$1000)="CONFIRMADO")),ROWS($A$3:A224))),"")</f>
        <v/>
      </c>
      <c r="T224" s="13" t="str">
        <f ca="1">IFERROR(INDEX(MAESTRO!T:T,_xludf.AGGREGATE(15,6,ROW(MAESTRO!$B$3:$B$1000)/((MAESTRO!$B$3:$B$1000="ASMARTALC")*(UPPER(MAESTRO!$L$3:$L$1000)="CONFIRMADO")),ROWS($A$3:A224))),"")</f>
        <v/>
      </c>
      <c r="U224" s="13" t="str">
        <f ca="1">IFERROR(INDEX(MAESTRO!U:U,_xludf.AGGREGATE(15,6,ROW(MAESTRO!$B$3:$B$1000)/((MAESTRO!$B$3:$B$1000="ASMARTALC")*(UPPER(MAESTRO!$L$3:$L$1000)="CONFIRMADO")),ROWS($A$3:A224))),"")</f>
        <v/>
      </c>
      <c r="V224" s="13" t="str">
        <f ca="1">IFERROR(INDEX(MAESTRO!V:V,_xludf.AGGREGATE(15,6,ROW(MAESTRO!$B$3:$B$1000)/((MAESTRO!$B$3:$B$1000="ASMARTALC")*(UPPER(MAESTRO!$L$3:$L$1000)="CONFIRMADO")),ROWS($A$3:A224))),"")</f>
        <v/>
      </c>
      <c r="W224" s="13" t="str">
        <f ca="1">IFERROR(INDEX(MAESTRO!W:W,_xludf.AGGREGATE(15,6,ROW(MAESTRO!$B$3:$B$1000)/((MAESTRO!$B$3:$B$1000="ASMARTALC")*(UPPER(MAESTRO!$L$3:$L$1000)="CONFIRMADO")),ROWS($A$3:A224))),"")</f>
        <v/>
      </c>
      <c r="X224" s="13" t="str">
        <f ca="1">IFERROR(INDEX(MAESTRO!X:X,_xludf.AGGREGATE(15,6,ROW(MAESTRO!$B$3:$B$1000)/((MAESTRO!$B$3:$B$1000="ASMARTALC")*(UPPER(MAESTRO!$L$3:$L$1000)="CONFIRMADO")),ROWS($A$3:A224))),"")</f>
        <v/>
      </c>
    </row>
    <row r="225" spans="1:24" ht="22.05" customHeight="1">
      <c r="A225" s="10" t="str">
        <f ca="1">IFERROR(INDEX(MAESTRO!A:A,_xludf.AGGREGATE(15,6,ROW(MAESTRO!$B$3:$B$1000)/((MAESTRO!$B$3:$B$1000="ASMARTALC")*(UPPER(MAESTRO!$L$3:$L$1000)="CONFIRMADO")),ROWS($A$3:A225))),"")</f>
        <v/>
      </c>
      <c r="B225" s="10" t="str">
        <f ca="1">IFERROR(INDEX(MAESTRO!B:B,_xludf.AGGREGATE(15,6,ROW(MAESTRO!$B$3:$B$1000)/((MAESTRO!$B$3:$B$1000="ASMARTALC")*(UPPER(MAESTRO!$L$3:$L$1000)="CONFIRMADO")),ROWS($A$3:A225))),"")</f>
        <v/>
      </c>
      <c r="C225" s="10" t="str">
        <f ca="1">IFERROR(INDEX(MAESTRO!C:C,_xludf.AGGREGATE(15,6,ROW(MAESTRO!$B$3:$B$1000)/((MAESTRO!$B$3:$B$1000="ASMARTALC")*(UPPER(MAESTRO!$L$3:$L$1000)="CONFIRMADO")),ROWS($A$3:A225))),"")</f>
        <v/>
      </c>
      <c r="D225" s="10" t="str">
        <f ca="1">IFERROR(INDEX(MAESTRO!D:D,_xludf.AGGREGATE(15,6,ROW(MAESTRO!$B$3:$B$1000)/((MAESTRO!$B$3:$B$1000="ASMARTALC")*(UPPER(MAESTRO!$L$3:$L$1000)="CONFIRMADO")),ROWS($A$3:A225))),"")</f>
        <v/>
      </c>
      <c r="E225" s="10" t="str">
        <f ca="1">IFERROR(INDEX(MAESTRO!E:E,_xludf.AGGREGATE(15,6,ROW(MAESTRO!$B$3:$B$1000)/((MAESTRO!$B$3:$B$1000="ASMARTALC")*(UPPER(MAESTRO!$L$3:$L$1000)="CONFIRMADO")),ROWS($A$3:A225))),"")</f>
        <v/>
      </c>
      <c r="F225" s="10" t="str">
        <f ca="1">IFERROR(INDEX(MAESTRO!F:F,_xludf.AGGREGATE(15,6,ROW(MAESTRO!$B$3:$B$1000)/((MAESTRO!$B$3:$B$1000="ASMARTALC")*(UPPER(MAESTRO!$L$3:$L$1000)="CONFIRMADO")),ROWS($A$3:A225))),"")</f>
        <v/>
      </c>
      <c r="G225" s="10" t="str">
        <f ca="1">IFERROR(INDEX(MAESTRO!G:G,_xludf.AGGREGATE(15,6,ROW(MAESTRO!$B$3:$B$1000)/((MAESTRO!$B$3:$B$1000="ASMARTALC")*(UPPER(MAESTRO!$L$3:$L$1000)="CONFIRMADO")),ROWS($A$3:A225))),"")</f>
        <v/>
      </c>
      <c r="H225" s="10" t="str">
        <f ca="1">IFERROR(INDEX(MAESTRO!H:H,_xludf.AGGREGATE(15,6,ROW(MAESTRO!$B$3:$B$1000)/((MAESTRO!$B$3:$B$1000="ASMARTALC")*(UPPER(MAESTRO!$L$3:$L$1000)="CONFIRMADO")),ROWS($A$3:A225))),"")</f>
        <v/>
      </c>
      <c r="I225" s="10" t="str">
        <f ca="1">IFERROR(INDEX(MAESTRO!I:I,_xludf.AGGREGATE(15,6,ROW(MAESTRO!$B$3:$B$1000)/((MAESTRO!$B$3:$B$1000="ASMARTALC")*(UPPER(MAESTRO!$L$3:$L$1000)="CONFIRMADO")),ROWS($A$3:A225))),"")</f>
        <v/>
      </c>
      <c r="J225" s="10" t="str">
        <f ca="1">IFERROR(INDEX(MAESTRO!J:J,_xludf.AGGREGATE(15,6,ROW(MAESTRO!$B$3:$B$1000)/((MAESTRO!$B$3:$B$1000="ASMARTALC")*(UPPER(MAESTRO!$L$3:$L$1000)="CONFIRMADO")),ROWS($A$3:A225))),"")</f>
        <v/>
      </c>
      <c r="K225" s="10" t="str">
        <f ca="1">IFERROR(INDEX(MAESTRO!K:K,_xludf.AGGREGATE(15,6,ROW(MAESTRO!$B$3:$B$1000)/((MAESTRO!$B$3:$B$1000="ASMARTALC")*(UPPER(MAESTRO!$L$3:$L$1000)="CONFIRMADO")),ROWS($A$3:A225))),"")</f>
        <v/>
      </c>
      <c r="L225" s="10" t="str">
        <f ca="1">IFERROR(INDEX(MAESTRO!L:L,_xludf.AGGREGATE(15,6,ROW(MAESTRO!$B$3:$B$1000)/((MAESTRO!$B$3:$B$1000="ASMARTALC")*(UPPER(MAESTRO!$L$3:$L$1000)="CONFIRMADO")),ROWS($A$3:A225))),"")</f>
        <v/>
      </c>
      <c r="M225" s="10" t="str">
        <f ca="1">IFERROR(INDEX(MAESTRO!M:M,_xludf.AGGREGATE(15,6,ROW(MAESTRO!$B$3:$B$1000)/((MAESTRO!$B$3:$B$1000="ASMARTALC")*(UPPER(MAESTRO!$L$3:$L$1000)="CONFIRMADO")),ROWS($A$3:A225))),"")</f>
        <v/>
      </c>
      <c r="N225" s="10" t="str">
        <f ca="1">IFERROR(INDEX(MAESTRO!N:N,_xludf.AGGREGATE(15,6,ROW(MAESTRO!$B$3:$B$1000)/((MAESTRO!$B$3:$B$1000="ASMARTALC")*(UPPER(MAESTRO!$L$3:$L$1000)="CONFIRMADO")),ROWS($A$3:A225))),"")</f>
        <v/>
      </c>
      <c r="O225" s="10" t="str">
        <f ca="1">IFERROR(INDEX(MAESTRO!O:O,_xludf.AGGREGATE(15,6,ROW(MAESTRO!$B$3:$B$1000)/((MAESTRO!$B$3:$B$1000="ASMARTALC")*(UPPER(MAESTRO!$L$3:$L$1000)="CONFIRMADO")),ROWS($A$3:A225))),"")</f>
        <v/>
      </c>
      <c r="P225" s="10" t="str">
        <f ca="1">IFERROR(INDEX(MAESTRO!P:P,_xludf.AGGREGATE(15,6,ROW(MAESTRO!$B$3:$B$1000)/((MAESTRO!$B$3:$B$1000="ASMARTALC")*(UPPER(MAESTRO!$L$3:$L$1000)="CONFIRMADO")),ROWS($A$3:A225))),"")</f>
        <v/>
      </c>
      <c r="Q225" s="10" t="str">
        <f ca="1">IFERROR(INDEX(MAESTRO!Q:Q,_xludf.AGGREGATE(15,6,ROW(MAESTRO!$B$3:$B$1000)/((MAESTRO!$B$3:$B$1000="ASMARTALC")*(UPPER(MAESTRO!$L$3:$L$1000)="CONFIRMADO")),ROWS($A$3:A225))),"")</f>
        <v/>
      </c>
      <c r="R225" s="10" t="str">
        <f ca="1">IFERROR(INDEX(MAESTRO!R:R,_xludf.AGGREGATE(15,6,ROW(MAESTRO!$B$3:$B$1000)/((MAESTRO!$B$3:$B$1000="ASMARTALC")*(UPPER(MAESTRO!$L$3:$L$1000)="CONFIRMADO")),ROWS($A$3:A225))),"")</f>
        <v/>
      </c>
      <c r="S225" s="10" t="str">
        <f ca="1">IFERROR(INDEX(MAESTRO!S:S,_xludf.AGGREGATE(15,6,ROW(MAESTRO!$B$3:$B$1000)/((MAESTRO!$B$3:$B$1000="ASMARTALC")*(UPPER(MAESTRO!$L$3:$L$1000)="CONFIRMADO")),ROWS($A$3:A225))),"")</f>
        <v/>
      </c>
      <c r="T225" s="10" t="str">
        <f ca="1">IFERROR(INDEX(MAESTRO!T:T,_xludf.AGGREGATE(15,6,ROW(MAESTRO!$B$3:$B$1000)/((MAESTRO!$B$3:$B$1000="ASMARTALC")*(UPPER(MAESTRO!$L$3:$L$1000)="CONFIRMADO")),ROWS($A$3:A225))),"")</f>
        <v/>
      </c>
      <c r="U225" s="10" t="str">
        <f ca="1">IFERROR(INDEX(MAESTRO!U:U,_xludf.AGGREGATE(15,6,ROW(MAESTRO!$B$3:$B$1000)/((MAESTRO!$B$3:$B$1000="ASMARTALC")*(UPPER(MAESTRO!$L$3:$L$1000)="CONFIRMADO")),ROWS($A$3:A225))),"")</f>
        <v/>
      </c>
      <c r="V225" s="10" t="str">
        <f ca="1">IFERROR(INDEX(MAESTRO!V:V,_xludf.AGGREGATE(15,6,ROW(MAESTRO!$B$3:$B$1000)/((MAESTRO!$B$3:$B$1000="ASMARTALC")*(UPPER(MAESTRO!$L$3:$L$1000)="CONFIRMADO")),ROWS($A$3:A225))),"")</f>
        <v/>
      </c>
      <c r="W225" s="10" t="str">
        <f ca="1">IFERROR(INDEX(MAESTRO!W:W,_xludf.AGGREGATE(15,6,ROW(MAESTRO!$B$3:$B$1000)/((MAESTRO!$B$3:$B$1000="ASMARTALC")*(UPPER(MAESTRO!$L$3:$L$1000)="CONFIRMADO")),ROWS($A$3:A225))),"")</f>
        <v/>
      </c>
      <c r="X225" s="10" t="str">
        <f ca="1">IFERROR(INDEX(MAESTRO!X:X,_xludf.AGGREGATE(15,6,ROW(MAESTRO!$B$3:$B$1000)/((MAESTRO!$B$3:$B$1000="ASMARTALC")*(UPPER(MAESTRO!$L$3:$L$1000)="CONFIRMADO")),ROWS($A$3:A225))),"")</f>
        <v/>
      </c>
    </row>
    <row r="226" spans="1:24" ht="22.05" customHeight="1">
      <c r="A226" s="13" t="str">
        <f ca="1">IFERROR(INDEX(MAESTRO!A:A,_xludf.AGGREGATE(15,6,ROW(MAESTRO!$B$3:$B$1000)/((MAESTRO!$B$3:$B$1000="ASMARTALC")*(UPPER(MAESTRO!$L$3:$L$1000)="CONFIRMADO")),ROWS($A$3:A226))),"")</f>
        <v/>
      </c>
      <c r="B226" s="13" t="str">
        <f ca="1">IFERROR(INDEX(MAESTRO!B:B,_xludf.AGGREGATE(15,6,ROW(MAESTRO!$B$3:$B$1000)/((MAESTRO!$B$3:$B$1000="ASMARTALC")*(UPPER(MAESTRO!$L$3:$L$1000)="CONFIRMADO")),ROWS($A$3:A226))),"")</f>
        <v/>
      </c>
      <c r="C226" s="13" t="str">
        <f ca="1">IFERROR(INDEX(MAESTRO!C:C,_xludf.AGGREGATE(15,6,ROW(MAESTRO!$B$3:$B$1000)/((MAESTRO!$B$3:$B$1000="ASMARTALC")*(UPPER(MAESTRO!$L$3:$L$1000)="CONFIRMADO")),ROWS($A$3:A226))),"")</f>
        <v/>
      </c>
      <c r="D226" s="13" t="str">
        <f ca="1">IFERROR(INDEX(MAESTRO!D:D,_xludf.AGGREGATE(15,6,ROW(MAESTRO!$B$3:$B$1000)/((MAESTRO!$B$3:$B$1000="ASMARTALC")*(UPPER(MAESTRO!$L$3:$L$1000)="CONFIRMADO")),ROWS($A$3:A226))),"")</f>
        <v/>
      </c>
      <c r="E226" s="13" t="str">
        <f ca="1">IFERROR(INDEX(MAESTRO!E:E,_xludf.AGGREGATE(15,6,ROW(MAESTRO!$B$3:$B$1000)/((MAESTRO!$B$3:$B$1000="ASMARTALC")*(UPPER(MAESTRO!$L$3:$L$1000)="CONFIRMADO")),ROWS($A$3:A226))),"")</f>
        <v/>
      </c>
      <c r="F226" s="13" t="str">
        <f ca="1">IFERROR(INDEX(MAESTRO!F:F,_xludf.AGGREGATE(15,6,ROW(MAESTRO!$B$3:$B$1000)/((MAESTRO!$B$3:$B$1000="ASMARTALC")*(UPPER(MAESTRO!$L$3:$L$1000)="CONFIRMADO")),ROWS($A$3:A226))),"")</f>
        <v/>
      </c>
      <c r="G226" s="13" t="str">
        <f ca="1">IFERROR(INDEX(MAESTRO!G:G,_xludf.AGGREGATE(15,6,ROW(MAESTRO!$B$3:$B$1000)/((MAESTRO!$B$3:$B$1000="ASMARTALC")*(UPPER(MAESTRO!$L$3:$L$1000)="CONFIRMADO")),ROWS($A$3:A226))),"")</f>
        <v/>
      </c>
      <c r="H226" s="13" t="str">
        <f ca="1">IFERROR(INDEX(MAESTRO!H:H,_xludf.AGGREGATE(15,6,ROW(MAESTRO!$B$3:$B$1000)/((MAESTRO!$B$3:$B$1000="ASMARTALC")*(UPPER(MAESTRO!$L$3:$L$1000)="CONFIRMADO")),ROWS($A$3:A226))),"")</f>
        <v/>
      </c>
      <c r="I226" s="13" t="str">
        <f ca="1">IFERROR(INDEX(MAESTRO!I:I,_xludf.AGGREGATE(15,6,ROW(MAESTRO!$B$3:$B$1000)/((MAESTRO!$B$3:$B$1000="ASMARTALC")*(UPPER(MAESTRO!$L$3:$L$1000)="CONFIRMADO")),ROWS($A$3:A226))),"")</f>
        <v/>
      </c>
      <c r="J226" s="13" t="str">
        <f ca="1">IFERROR(INDEX(MAESTRO!J:J,_xludf.AGGREGATE(15,6,ROW(MAESTRO!$B$3:$B$1000)/((MAESTRO!$B$3:$B$1000="ASMARTALC")*(UPPER(MAESTRO!$L$3:$L$1000)="CONFIRMADO")),ROWS($A$3:A226))),"")</f>
        <v/>
      </c>
      <c r="K226" s="13" t="str">
        <f ca="1">IFERROR(INDEX(MAESTRO!K:K,_xludf.AGGREGATE(15,6,ROW(MAESTRO!$B$3:$B$1000)/((MAESTRO!$B$3:$B$1000="ASMARTALC")*(UPPER(MAESTRO!$L$3:$L$1000)="CONFIRMADO")),ROWS($A$3:A226))),"")</f>
        <v/>
      </c>
      <c r="L226" s="13" t="str">
        <f ca="1">IFERROR(INDEX(MAESTRO!L:L,_xludf.AGGREGATE(15,6,ROW(MAESTRO!$B$3:$B$1000)/((MAESTRO!$B$3:$B$1000="ASMARTALC")*(UPPER(MAESTRO!$L$3:$L$1000)="CONFIRMADO")),ROWS($A$3:A226))),"")</f>
        <v/>
      </c>
      <c r="M226" s="13" t="str">
        <f ca="1">IFERROR(INDEX(MAESTRO!M:M,_xludf.AGGREGATE(15,6,ROW(MAESTRO!$B$3:$B$1000)/((MAESTRO!$B$3:$B$1000="ASMARTALC")*(UPPER(MAESTRO!$L$3:$L$1000)="CONFIRMADO")),ROWS($A$3:A226))),"")</f>
        <v/>
      </c>
      <c r="N226" s="13" t="str">
        <f ca="1">IFERROR(INDEX(MAESTRO!N:N,_xludf.AGGREGATE(15,6,ROW(MAESTRO!$B$3:$B$1000)/((MAESTRO!$B$3:$B$1000="ASMARTALC")*(UPPER(MAESTRO!$L$3:$L$1000)="CONFIRMADO")),ROWS($A$3:A226))),"")</f>
        <v/>
      </c>
      <c r="O226" s="13" t="str">
        <f ca="1">IFERROR(INDEX(MAESTRO!O:O,_xludf.AGGREGATE(15,6,ROW(MAESTRO!$B$3:$B$1000)/((MAESTRO!$B$3:$B$1000="ASMARTALC")*(UPPER(MAESTRO!$L$3:$L$1000)="CONFIRMADO")),ROWS($A$3:A226))),"")</f>
        <v/>
      </c>
      <c r="P226" s="13" t="str">
        <f ca="1">IFERROR(INDEX(MAESTRO!P:P,_xludf.AGGREGATE(15,6,ROW(MAESTRO!$B$3:$B$1000)/((MAESTRO!$B$3:$B$1000="ASMARTALC")*(UPPER(MAESTRO!$L$3:$L$1000)="CONFIRMADO")),ROWS($A$3:A226))),"")</f>
        <v/>
      </c>
      <c r="Q226" s="13" t="str">
        <f ca="1">IFERROR(INDEX(MAESTRO!Q:Q,_xludf.AGGREGATE(15,6,ROW(MAESTRO!$B$3:$B$1000)/((MAESTRO!$B$3:$B$1000="ASMARTALC")*(UPPER(MAESTRO!$L$3:$L$1000)="CONFIRMADO")),ROWS($A$3:A226))),"")</f>
        <v/>
      </c>
      <c r="R226" s="13" t="str">
        <f ca="1">IFERROR(INDEX(MAESTRO!R:R,_xludf.AGGREGATE(15,6,ROW(MAESTRO!$B$3:$B$1000)/((MAESTRO!$B$3:$B$1000="ASMARTALC")*(UPPER(MAESTRO!$L$3:$L$1000)="CONFIRMADO")),ROWS($A$3:A226))),"")</f>
        <v/>
      </c>
      <c r="S226" s="13" t="str">
        <f ca="1">IFERROR(INDEX(MAESTRO!S:S,_xludf.AGGREGATE(15,6,ROW(MAESTRO!$B$3:$B$1000)/((MAESTRO!$B$3:$B$1000="ASMARTALC")*(UPPER(MAESTRO!$L$3:$L$1000)="CONFIRMADO")),ROWS($A$3:A226))),"")</f>
        <v/>
      </c>
      <c r="T226" s="13" t="str">
        <f ca="1">IFERROR(INDEX(MAESTRO!T:T,_xludf.AGGREGATE(15,6,ROW(MAESTRO!$B$3:$B$1000)/((MAESTRO!$B$3:$B$1000="ASMARTALC")*(UPPER(MAESTRO!$L$3:$L$1000)="CONFIRMADO")),ROWS($A$3:A226))),"")</f>
        <v/>
      </c>
      <c r="U226" s="13" t="str">
        <f ca="1">IFERROR(INDEX(MAESTRO!U:U,_xludf.AGGREGATE(15,6,ROW(MAESTRO!$B$3:$B$1000)/((MAESTRO!$B$3:$B$1000="ASMARTALC")*(UPPER(MAESTRO!$L$3:$L$1000)="CONFIRMADO")),ROWS($A$3:A226))),"")</f>
        <v/>
      </c>
      <c r="V226" s="13" t="str">
        <f ca="1">IFERROR(INDEX(MAESTRO!V:V,_xludf.AGGREGATE(15,6,ROW(MAESTRO!$B$3:$B$1000)/((MAESTRO!$B$3:$B$1000="ASMARTALC")*(UPPER(MAESTRO!$L$3:$L$1000)="CONFIRMADO")),ROWS($A$3:A226))),"")</f>
        <v/>
      </c>
      <c r="W226" s="13" t="str">
        <f ca="1">IFERROR(INDEX(MAESTRO!W:W,_xludf.AGGREGATE(15,6,ROW(MAESTRO!$B$3:$B$1000)/((MAESTRO!$B$3:$B$1000="ASMARTALC")*(UPPER(MAESTRO!$L$3:$L$1000)="CONFIRMADO")),ROWS($A$3:A226))),"")</f>
        <v/>
      </c>
      <c r="X226" s="13" t="str">
        <f ca="1">IFERROR(INDEX(MAESTRO!X:X,_xludf.AGGREGATE(15,6,ROW(MAESTRO!$B$3:$B$1000)/((MAESTRO!$B$3:$B$1000="ASMARTALC")*(UPPER(MAESTRO!$L$3:$L$1000)="CONFIRMADO")),ROWS($A$3:A226))),"")</f>
        <v/>
      </c>
    </row>
    <row r="227" spans="1:24" ht="22.05" customHeight="1">
      <c r="A227" s="10" t="str">
        <f ca="1">IFERROR(INDEX(MAESTRO!A:A,_xludf.AGGREGATE(15,6,ROW(MAESTRO!$B$3:$B$1000)/((MAESTRO!$B$3:$B$1000="ASMARTALC")*(UPPER(MAESTRO!$L$3:$L$1000)="CONFIRMADO")),ROWS($A$3:A227))),"")</f>
        <v/>
      </c>
      <c r="B227" s="10" t="str">
        <f ca="1">IFERROR(INDEX(MAESTRO!B:B,_xludf.AGGREGATE(15,6,ROW(MAESTRO!$B$3:$B$1000)/((MAESTRO!$B$3:$B$1000="ASMARTALC")*(UPPER(MAESTRO!$L$3:$L$1000)="CONFIRMADO")),ROWS($A$3:A227))),"")</f>
        <v/>
      </c>
      <c r="C227" s="10" t="str">
        <f ca="1">IFERROR(INDEX(MAESTRO!C:C,_xludf.AGGREGATE(15,6,ROW(MAESTRO!$B$3:$B$1000)/((MAESTRO!$B$3:$B$1000="ASMARTALC")*(UPPER(MAESTRO!$L$3:$L$1000)="CONFIRMADO")),ROWS($A$3:A227))),"")</f>
        <v/>
      </c>
      <c r="D227" s="10" t="str">
        <f ca="1">IFERROR(INDEX(MAESTRO!D:D,_xludf.AGGREGATE(15,6,ROW(MAESTRO!$B$3:$B$1000)/((MAESTRO!$B$3:$B$1000="ASMARTALC")*(UPPER(MAESTRO!$L$3:$L$1000)="CONFIRMADO")),ROWS($A$3:A227))),"")</f>
        <v/>
      </c>
      <c r="E227" s="10" t="str">
        <f ca="1">IFERROR(INDEX(MAESTRO!E:E,_xludf.AGGREGATE(15,6,ROW(MAESTRO!$B$3:$B$1000)/((MAESTRO!$B$3:$B$1000="ASMARTALC")*(UPPER(MAESTRO!$L$3:$L$1000)="CONFIRMADO")),ROWS($A$3:A227))),"")</f>
        <v/>
      </c>
      <c r="F227" s="10" t="str">
        <f ca="1">IFERROR(INDEX(MAESTRO!F:F,_xludf.AGGREGATE(15,6,ROW(MAESTRO!$B$3:$B$1000)/((MAESTRO!$B$3:$B$1000="ASMARTALC")*(UPPER(MAESTRO!$L$3:$L$1000)="CONFIRMADO")),ROWS($A$3:A227))),"")</f>
        <v/>
      </c>
      <c r="G227" s="10" t="str">
        <f ca="1">IFERROR(INDEX(MAESTRO!G:G,_xludf.AGGREGATE(15,6,ROW(MAESTRO!$B$3:$B$1000)/((MAESTRO!$B$3:$B$1000="ASMARTALC")*(UPPER(MAESTRO!$L$3:$L$1000)="CONFIRMADO")),ROWS($A$3:A227))),"")</f>
        <v/>
      </c>
      <c r="H227" s="10" t="str">
        <f ca="1">IFERROR(INDEX(MAESTRO!H:H,_xludf.AGGREGATE(15,6,ROW(MAESTRO!$B$3:$B$1000)/((MAESTRO!$B$3:$B$1000="ASMARTALC")*(UPPER(MAESTRO!$L$3:$L$1000)="CONFIRMADO")),ROWS($A$3:A227))),"")</f>
        <v/>
      </c>
      <c r="I227" s="10" t="str">
        <f ca="1">IFERROR(INDEX(MAESTRO!I:I,_xludf.AGGREGATE(15,6,ROW(MAESTRO!$B$3:$B$1000)/((MAESTRO!$B$3:$B$1000="ASMARTALC")*(UPPER(MAESTRO!$L$3:$L$1000)="CONFIRMADO")),ROWS($A$3:A227))),"")</f>
        <v/>
      </c>
      <c r="J227" s="10" t="str">
        <f ca="1">IFERROR(INDEX(MAESTRO!J:J,_xludf.AGGREGATE(15,6,ROW(MAESTRO!$B$3:$B$1000)/((MAESTRO!$B$3:$B$1000="ASMARTALC")*(UPPER(MAESTRO!$L$3:$L$1000)="CONFIRMADO")),ROWS($A$3:A227))),"")</f>
        <v/>
      </c>
      <c r="K227" s="10" t="str">
        <f ca="1">IFERROR(INDEX(MAESTRO!K:K,_xludf.AGGREGATE(15,6,ROW(MAESTRO!$B$3:$B$1000)/((MAESTRO!$B$3:$B$1000="ASMARTALC")*(UPPER(MAESTRO!$L$3:$L$1000)="CONFIRMADO")),ROWS($A$3:A227))),"")</f>
        <v/>
      </c>
      <c r="L227" s="10" t="str">
        <f ca="1">IFERROR(INDEX(MAESTRO!L:L,_xludf.AGGREGATE(15,6,ROW(MAESTRO!$B$3:$B$1000)/((MAESTRO!$B$3:$B$1000="ASMARTALC")*(UPPER(MAESTRO!$L$3:$L$1000)="CONFIRMADO")),ROWS($A$3:A227))),"")</f>
        <v/>
      </c>
      <c r="M227" s="10" t="str">
        <f ca="1">IFERROR(INDEX(MAESTRO!M:M,_xludf.AGGREGATE(15,6,ROW(MAESTRO!$B$3:$B$1000)/((MAESTRO!$B$3:$B$1000="ASMARTALC")*(UPPER(MAESTRO!$L$3:$L$1000)="CONFIRMADO")),ROWS($A$3:A227))),"")</f>
        <v/>
      </c>
      <c r="N227" s="10" t="str">
        <f ca="1">IFERROR(INDEX(MAESTRO!N:N,_xludf.AGGREGATE(15,6,ROW(MAESTRO!$B$3:$B$1000)/((MAESTRO!$B$3:$B$1000="ASMARTALC")*(UPPER(MAESTRO!$L$3:$L$1000)="CONFIRMADO")),ROWS($A$3:A227))),"")</f>
        <v/>
      </c>
      <c r="O227" s="10" t="str">
        <f ca="1">IFERROR(INDEX(MAESTRO!O:O,_xludf.AGGREGATE(15,6,ROW(MAESTRO!$B$3:$B$1000)/((MAESTRO!$B$3:$B$1000="ASMARTALC")*(UPPER(MAESTRO!$L$3:$L$1000)="CONFIRMADO")),ROWS($A$3:A227))),"")</f>
        <v/>
      </c>
      <c r="P227" s="10" t="str">
        <f ca="1">IFERROR(INDEX(MAESTRO!P:P,_xludf.AGGREGATE(15,6,ROW(MAESTRO!$B$3:$B$1000)/((MAESTRO!$B$3:$B$1000="ASMARTALC")*(UPPER(MAESTRO!$L$3:$L$1000)="CONFIRMADO")),ROWS($A$3:A227))),"")</f>
        <v/>
      </c>
      <c r="Q227" s="10" t="str">
        <f ca="1">IFERROR(INDEX(MAESTRO!Q:Q,_xludf.AGGREGATE(15,6,ROW(MAESTRO!$B$3:$B$1000)/((MAESTRO!$B$3:$B$1000="ASMARTALC")*(UPPER(MAESTRO!$L$3:$L$1000)="CONFIRMADO")),ROWS($A$3:A227))),"")</f>
        <v/>
      </c>
      <c r="R227" s="10" t="str">
        <f ca="1">IFERROR(INDEX(MAESTRO!R:R,_xludf.AGGREGATE(15,6,ROW(MAESTRO!$B$3:$B$1000)/((MAESTRO!$B$3:$B$1000="ASMARTALC")*(UPPER(MAESTRO!$L$3:$L$1000)="CONFIRMADO")),ROWS($A$3:A227))),"")</f>
        <v/>
      </c>
      <c r="S227" s="10" t="str">
        <f ca="1">IFERROR(INDEX(MAESTRO!S:S,_xludf.AGGREGATE(15,6,ROW(MAESTRO!$B$3:$B$1000)/((MAESTRO!$B$3:$B$1000="ASMARTALC")*(UPPER(MAESTRO!$L$3:$L$1000)="CONFIRMADO")),ROWS($A$3:A227))),"")</f>
        <v/>
      </c>
      <c r="T227" s="10" t="str">
        <f ca="1">IFERROR(INDEX(MAESTRO!T:T,_xludf.AGGREGATE(15,6,ROW(MAESTRO!$B$3:$B$1000)/((MAESTRO!$B$3:$B$1000="ASMARTALC")*(UPPER(MAESTRO!$L$3:$L$1000)="CONFIRMADO")),ROWS($A$3:A227))),"")</f>
        <v/>
      </c>
      <c r="U227" s="10" t="str">
        <f ca="1">IFERROR(INDEX(MAESTRO!U:U,_xludf.AGGREGATE(15,6,ROW(MAESTRO!$B$3:$B$1000)/((MAESTRO!$B$3:$B$1000="ASMARTALC")*(UPPER(MAESTRO!$L$3:$L$1000)="CONFIRMADO")),ROWS($A$3:A227))),"")</f>
        <v/>
      </c>
      <c r="V227" s="10" t="str">
        <f ca="1">IFERROR(INDEX(MAESTRO!V:V,_xludf.AGGREGATE(15,6,ROW(MAESTRO!$B$3:$B$1000)/((MAESTRO!$B$3:$B$1000="ASMARTALC")*(UPPER(MAESTRO!$L$3:$L$1000)="CONFIRMADO")),ROWS($A$3:A227))),"")</f>
        <v/>
      </c>
      <c r="W227" s="10" t="str">
        <f ca="1">IFERROR(INDEX(MAESTRO!W:W,_xludf.AGGREGATE(15,6,ROW(MAESTRO!$B$3:$B$1000)/((MAESTRO!$B$3:$B$1000="ASMARTALC")*(UPPER(MAESTRO!$L$3:$L$1000)="CONFIRMADO")),ROWS($A$3:A227))),"")</f>
        <v/>
      </c>
      <c r="X227" s="10" t="str">
        <f ca="1">IFERROR(INDEX(MAESTRO!X:X,_xludf.AGGREGATE(15,6,ROW(MAESTRO!$B$3:$B$1000)/((MAESTRO!$B$3:$B$1000="ASMARTALC")*(UPPER(MAESTRO!$L$3:$L$1000)="CONFIRMADO")),ROWS($A$3:A227))),"")</f>
        <v/>
      </c>
    </row>
    <row r="228" spans="1:24" ht="22.05" customHeight="1">
      <c r="A228" s="13" t="str">
        <f ca="1">IFERROR(INDEX(MAESTRO!A:A,_xludf.AGGREGATE(15,6,ROW(MAESTRO!$B$3:$B$1000)/((MAESTRO!$B$3:$B$1000="ASMARTALC")*(UPPER(MAESTRO!$L$3:$L$1000)="CONFIRMADO")),ROWS($A$3:A228))),"")</f>
        <v/>
      </c>
      <c r="B228" s="13" t="str">
        <f ca="1">IFERROR(INDEX(MAESTRO!B:B,_xludf.AGGREGATE(15,6,ROW(MAESTRO!$B$3:$B$1000)/((MAESTRO!$B$3:$B$1000="ASMARTALC")*(UPPER(MAESTRO!$L$3:$L$1000)="CONFIRMADO")),ROWS($A$3:A228))),"")</f>
        <v/>
      </c>
      <c r="C228" s="13" t="str">
        <f ca="1">IFERROR(INDEX(MAESTRO!C:C,_xludf.AGGREGATE(15,6,ROW(MAESTRO!$B$3:$B$1000)/((MAESTRO!$B$3:$B$1000="ASMARTALC")*(UPPER(MAESTRO!$L$3:$L$1000)="CONFIRMADO")),ROWS($A$3:A228))),"")</f>
        <v/>
      </c>
      <c r="D228" s="13" t="str">
        <f ca="1">IFERROR(INDEX(MAESTRO!D:D,_xludf.AGGREGATE(15,6,ROW(MAESTRO!$B$3:$B$1000)/((MAESTRO!$B$3:$B$1000="ASMARTALC")*(UPPER(MAESTRO!$L$3:$L$1000)="CONFIRMADO")),ROWS($A$3:A228))),"")</f>
        <v/>
      </c>
      <c r="E228" s="13" t="str">
        <f ca="1">IFERROR(INDEX(MAESTRO!E:E,_xludf.AGGREGATE(15,6,ROW(MAESTRO!$B$3:$B$1000)/((MAESTRO!$B$3:$B$1000="ASMARTALC")*(UPPER(MAESTRO!$L$3:$L$1000)="CONFIRMADO")),ROWS($A$3:A228))),"")</f>
        <v/>
      </c>
      <c r="F228" s="13" t="str">
        <f ca="1">IFERROR(INDEX(MAESTRO!F:F,_xludf.AGGREGATE(15,6,ROW(MAESTRO!$B$3:$B$1000)/((MAESTRO!$B$3:$B$1000="ASMARTALC")*(UPPER(MAESTRO!$L$3:$L$1000)="CONFIRMADO")),ROWS($A$3:A228))),"")</f>
        <v/>
      </c>
      <c r="G228" s="13" t="str">
        <f ca="1">IFERROR(INDEX(MAESTRO!G:G,_xludf.AGGREGATE(15,6,ROW(MAESTRO!$B$3:$B$1000)/((MAESTRO!$B$3:$B$1000="ASMARTALC")*(UPPER(MAESTRO!$L$3:$L$1000)="CONFIRMADO")),ROWS($A$3:A228))),"")</f>
        <v/>
      </c>
      <c r="H228" s="13" t="str">
        <f ca="1">IFERROR(INDEX(MAESTRO!H:H,_xludf.AGGREGATE(15,6,ROW(MAESTRO!$B$3:$B$1000)/((MAESTRO!$B$3:$B$1000="ASMARTALC")*(UPPER(MAESTRO!$L$3:$L$1000)="CONFIRMADO")),ROWS($A$3:A228))),"")</f>
        <v/>
      </c>
      <c r="I228" s="13" t="str">
        <f ca="1">IFERROR(INDEX(MAESTRO!I:I,_xludf.AGGREGATE(15,6,ROW(MAESTRO!$B$3:$B$1000)/((MAESTRO!$B$3:$B$1000="ASMARTALC")*(UPPER(MAESTRO!$L$3:$L$1000)="CONFIRMADO")),ROWS($A$3:A228))),"")</f>
        <v/>
      </c>
      <c r="J228" s="13" t="str">
        <f ca="1">IFERROR(INDEX(MAESTRO!J:J,_xludf.AGGREGATE(15,6,ROW(MAESTRO!$B$3:$B$1000)/((MAESTRO!$B$3:$B$1000="ASMARTALC")*(UPPER(MAESTRO!$L$3:$L$1000)="CONFIRMADO")),ROWS($A$3:A228))),"")</f>
        <v/>
      </c>
      <c r="K228" s="13" t="str">
        <f ca="1">IFERROR(INDEX(MAESTRO!K:K,_xludf.AGGREGATE(15,6,ROW(MAESTRO!$B$3:$B$1000)/((MAESTRO!$B$3:$B$1000="ASMARTALC")*(UPPER(MAESTRO!$L$3:$L$1000)="CONFIRMADO")),ROWS($A$3:A228))),"")</f>
        <v/>
      </c>
      <c r="L228" s="13" t="str">
        <f ca="1">IFERROR(INDEX(MAESTRO!L:L,_xludf.AGGREGATE(15,6,ROW(MAESTRO!$B$3:$B$1000)/((MAESTRO!$B$3:$B$1000="ASMARTALC")*(UPPER(MAESTRO!$L$3:$L$1000)="CONFIRMADO")),ROWS($A$3:A228))),"")</f>
        <v/>
      </c>
      <c r="M228" s="13" t="str">
        <f ca="1">IFERROR(INDEX(MAESTRO!M:M,_xludf.AGGREGATE(15,6,ROW(MAESTRO!$B$3:$B$1000)/((MAESTRO!$B$3:$B$1000="ASMARTALC")*(UPPER(MAESTRO!$L$3:$L$1000)="CONFIRMADO")),ROWS($A$3:A228))),"")</f>
        <v/>
      </c>
      <c r="N228" s="13" t="str">
        <f ca="1">IFERROR(INDEX(MAESTRO!N:N,_xludf.AGGREGATE(15,6,ROW(MAESTRO!$B$3:$B$1000)/((MAESTRO!$B$3:$B$1000="ASMARTALC")*(UPPER(MAESTRO!$L$3:$L$1000)="CONFIRMADO")),ROWS($A$3:A228))),"")</f>
        <v/>
      </c>
      <c r="O228" s="13" t="str">
        <f ca="1">IFERROR(INDEX(MAESTRO!O:O,_xludf.AGGREGATE(15,6,ROW(MAESTRO!$B$3:$B$1000)/((MAESTRO!$B$3:$B$1000="ASMARTALC")*(UPPER(MAESTRO!$L$3:$L$1000)="CONFIRMADO")),ROWS($A$3:A228))),"")</f>
        <v/>
      </c>
      <c r="P228" s="13" t="str">
        <f ca="1">IFERROR(INDEX(MAESTRO!P:P,_xludf.AGGREGATE(15,6,ROW(MAESTRO!$B$3:$B$1000)/((MAESTRO!$B$3:$B$1000="ASMARTALC")*(UPPER(MAESTRO!$L$3:$L$1000)="CONFIRMADO")),ROWS($A$3:A228))),"")</f>
        <v/>
      </c>
      <c r="Q228" s="13" t="str">
        <f ca="1">IFERROR(INDEX(MAESTRO!Q:Q,_xludf.AGGREGATE(15,6,ROW(MAESTRO!$B$3:$B$1000)/((MAESTRO!$B$3:$B$1000="ASMARTALC")*(UPPER(MAESTRO!$L$3:$L$1000)="CONFIRMADO")),ROWS($A$3:A228))),"")</f>
        <v/>
      </c>
      <c r="R228" s="13" t="str">
        <f ca="1">IFERROR(INDEX(MAESTRO!R:R,_xludf.AGGREGATE(15,6,ROW(MAESTRO!$B$3:$B$1000)/((MAESTRO!$B$3:$B$1000="ASMARTALC")*(UPPER(MAESTRO!$L$3:$L$1000)="CONFIRMADO")),ROWS($A$3:A228))),"")</f>
        <v/>
      </c>
      <c r="S228" s="13" t="str">
        <f ca="1">IFERROR(INDEX(MAESTRO!S:S,_xludf.AGGREGATE(15,6,ROW(MAESTRO!$B$3:$B$1000)/((MAESTRO!$B$3:$B$1000="ASMARTALC")*(UPPER(MAESTRO!$L$3:$L$1000)="CONFIRMADO")),ROWS($A$3:A228))),"")</f>
        <v/>
      </c>
      <c r="T228" s="13" t="str">
        <f ca="1">IFERROR(INDEX(MAESTRO!T:T,_xludf.AGGREGATE(15,6,ROW(MAESTRO!$B$3:$B$1000)/((MAESTRO!$B$3:$B$1000="ASMARTALC")*(UPPER(MAESTRO!$L$3:$L$1000)="CONFIRMADO")),ROWS($A$3:A228))),"")</f>
        <v/>
      </c>
      <c r="U228" s="13" t="str">
        <f ca="1">IFERROR(INDEX(MAESTRO!U:U,_xludf.AGGREGATE(15,6,ROW(MAESTRO!$B$3:$B$1000)/((MAESTRO!$B$3:$B$1000="ASMARTALC")*(UPPER(MAESTRO!$L$3:$L$1000)="CONFIRMADO")),ROWS($A$3:A228))),"")</f>
        <v/>
      </c>
      <c r="V228" s="13" t="str">
        <f ca="1">IFERROR(INDEX(MAESTRO!V:V,_xludf.AGGREGATE(15,6,ROW(MAESTRO!$B$3:$B$1000)/((MAESTRO!$B$3:$B$1000="ASMARTALC")*(UPPER(MAESTRO!$L$3:$L$1000)="CONFIRMADO")),ROWS($A$3:A228))),"")</f>
        <v/>
      </c>
      <c r="W228" s="13" t="str">
        <f ca="1">IFERROR(INDEX(MAESTRO!W:W,_xludf.AGGREGATE(15,6,ROW(MAESTRO!$B$3:$B$1000)/((MAESTRO!$B$3:$B$1000="ASMARTALC")*(UPPER(MAESTRO!$L$3:$L$1000)="CONFIRMADO")),ROWS($A$3:A228))),"")</f>
        <v/>
      </c>
      <c r="X228" s="13" t="str">
        <f ca="1">IFERROR(INDEX(MAESTRO!X:X,_xludf.AGGREGATE(15,6,ROW(MAESTRO!$B$3:$B$1000)/((MAESTRO!$B$3:$B$1000="ASMARTALC")*(UPPER(MAESTRO!$L$3:$L$1000)="CONFIRMADO")),ROWS($A$3:A228))),"")</f>
        <v/>
      </c>
    </row>
    <row r="229" spans="1:24" ht="22.05" customHeight="1">
      <c r="A229" s="10" t="str">
        <f ca="1">IFERROR(INDEX(MAESTRO!A:A,_xludf.AGGREGATE(15,6,ROW(MAESTRO!$B$3:$B$1000)/((MAESTRO!$B$3:$B$1000="ASMARTALC")*(UPPER(MAESTRO!$L$3:$L$1000)="CONFIRMADO")),ROWS($A$3:A229))),"")</f>
        <v/>
      </c>
      <c r="B229" s="10" t="str">
        <f ca="1">IFERROR(INDEX(MAESTRO!B:B,_xludf.AGGREGATE(15,6,ROW(MAESTRO!$B$3:$B$1000)/((MAESTRO!$B$3:$B$1000="ASMARTALC")*(UPPER(MAESTRO!$L$3:$L$1000)="CONFIRMADO")),ROWS($A$3:A229))),"")</f>
        <v/>
      </c>
      <c r="C229" s="10" t="str">
        <f ca="1">IFERROR(INDEX(MAESTRO!C:C,_xludf.AGGREGATE(15,6,ROW(MAESTRO!$B$3:$B$1000)/((MAESTRO!$B$3:$B$1000="ASMARTALC")*(UPPER(MAESTRO!$L$3:$L$1000)="CONFIRMADO")),ROWS($A$3:A229))),"")</f>
        <v/>
      </c>
      <c r="D229" s="10" t="str">
        <f ca="1">IFERROR(INDEX(MAESTRO!D:D,_xludf.AGGREGATE(15,6,ROW(MAESTRO!$B$3:$B$1000)/((MAESTRO!$B$3:$B$1000="ASMARTALC")*(UPPER(MAESTRO!$L$3:$L$1000)="CONFIRMADO")),ROWS($A$3:A229))),"")</f>
        <v/>
      </c>
      <c r="E229" s="10" t="str">
        <f ca="1">IFERROR(INDEX(MAESTRO!E:E,_xludf.AGGREGATE(15,6,ROW(MAESTRO!$B$3:$B$1000)/((MAESTRO!$B$3:$B$1000="ASMARTALC")*(UPPER(MAESTRO!$L$3:$L$1000)="CONFIRMADO")),ROWS($A$3:A229))),"")</f>
        <v/>
      </c>
      <c r="F229" s="10" t="str">
        <f ca="1">IFERROR(INDEX(MAESTRO!F:F,_xludf.AGGREGATE(15,6,ROW(MAESTRO!$B$3:$B$1000)/((MAESTRO!$B$3:$B$1000="ASMARTALC")*(UPPER(MAESTRO!$L$3:$L$1000)="CONFIRMADO")),ROWS($A$3:A229))),"")</f>
        <v/>
      </c>
      <c r="G229" s="10" t="str">
        <f ca="1">IFERROR(INDEX(MAESTRO!G:G,_xludf.AGGREGATE(15,6,ROW(MAESTRO!$B$3:$B$1000)/((MAESTRO!$B$3:$B$1000="ASMARTALC")*(UPPER(MAESTRO!$L$3:$L$1000)="CONFIRMADO")),ROWS($A$3:A229))),"")</f>
        <v/>
      </c>
      <c r="H229" s="10" t="str">
        <f ca="1">IFERROR(INDEX(MAESTRO!H:H,_xludf.AGGREGATE(15,6,ROW(MAESTRO!$B$3:$B$1000)/((MAESTRO!$B$3:$B$1000="ASMARTALC")*(UPPER(MAESTRO!$L$3:$L$1000)="CONFIRMADO")),ROWS($A$3:A229))),"")</f>
        <v/>
      </c>
      <c r="I229" s="10" t="str">
        <f ca="1">IFERROR(INDEX(MAESTRO!I:I,_xludf.AGGREGATE(15,6,ROW(MAESTRO!$B$3:$B$1000)/((MAESTRO!$B$3:$B$1000="ASMARTALC")*(UPPER(MAESTRO!$L$3:$L$1000)="CONFIRMADO")),ROWS($A$3:A229))),"")</f>
        <v/>
      </c>
      <c r="J229" s="10" t="str">
        <f ca="1">IFERROR(INDEX(MAESTRO!J:J,_xludf.AGGREGATE(15,6,ROW(MAESTRO!$B$3:$B$1000)/((MAESTRO!$B$3:$B$1000="ASMARTALC")*(UPPER(MAESTRO!$L$3:$L$1000)="CONFIRMADO")),ROWS($A$3:A229))),"")</f>
        <v/>
      </c>
      <c r="K229" s="10" t="str">
        <f ca="1">IFERROR(INDEX(MAESTRO!K:K,_xludf.AGGREGATE(15,6,ROW(MAESTRO!$B$3:$B$1000)/((MAESTRO!$B$3:$B$1000="ASMARTALC")*(UPPER(MAESTRO!$L$3:$L$1000)="CONFIRMADO")),ROWS($A$3:A229))),"")</f>
        <v/>
      </c>
      <c r="L229" s="10" t="str">
        <f ca="1">IFERROR(INDEX(MAESTRO!L:L,_xludf.AGGREGATE(15,6,ROW(MAESTRO!$B$3:$B$1000)/((MAESTRO!$B$3:$B$1000="ASMARTALC")*(UPPER(MAESTRO!$L$3:$L$1000)="CONFIRMADO")),ROWS($A$3:A229))),"")</f>
        <v/>
      </c>
      <c r="M229" s="10" t="str">
        <f ca="1">IFERROR(INDEX(MAESTRO!M:M,_xludf.AGGREGATE(15,6,ROW(MAESTRO!$B$3:$B$1000)/((MAESTRO!$B$3:$B$1000="ASMARTALC")*(UPPER(MAESTRO!$L$3:$L$1000)="CONFIRMADO")),ROWS($A$3:A229))),"")</f>
        <v/>
      </c>
      <c r="N229" s="10" t="str">
        <f ca="1">IFERROR(INDEX(MAESTRO!N:N,_xludf.AGGREGATE(15,6,ROW(MAESTRO!$B$3:$B$1000)/((MAESTRO!$B$3:$B$1000="ASMARTALC")*(UPPER(MAESTRO!$L$3:$L$1000)="CONFIRMADO")),ROWS($A$3:A229))),"")</f>
        <v/>
      </c>
      <c r="O229" s="10" t="str">
        <f ca="1">IFERROR(INDEX(MAESTRO!O:O,_xludf.AGGREGATE(15,6,ROW(MAESTRO!$B$3:$B$1000)/((MAESTRO!$B$3:$B$1000="ASMARTALC")*(UPPER(MAESTRO!$L$3:$L$1000)="CONFIRMADO")),ROWS($A$3:A229))),"")</f>
        <v/>
      </c>
      <c r="P229" s="10" t="str">
        <f ca="1">IFERROR(INDEX(MAESTRO!P:P,_xludf.AGGREGATE(15,6,ROW(MAESTRO!$B$3:$B$1000)/((MAESTRO!$B$3:$B$1000="ASMARTALC")*(UPPER(MAESTRO!$L$3:$L$1000)="CONFIRMADO")),ROWS($A$3:A229))),"")</f>
        <v/>
      </c>
      <c r="Q229" s="10" t="str">
        <f ca="1">IFERROR(INDEX(MAESTRO!Q:Q,_xludf.AGGREGATE(15,6,ROW(MAESTRO!$B$3:$B$1000)/((MAESTRO!$B$3:$B$1000="ASMARTALC")*(UPPER(MAESTRO!$L$3:$L$1000)="CONFIRMADO")),ROWS($A$3:A229))),"")</f>
        <v/>
      </c>
      <c r="R229" s="10" t="str">
        <f ca="1">IFERROR(INDEX(MAESTRO!R:R,_xludf.AGGREGATE(15,6,ROW(MAESTRO!$B$3:$B$1000)/((MAESTRO!$B$3:$B$1000="ASMARTALC")*(UPPER(MAESTRO!$L$3:$L$1000)="CONFIRMADO")),ROWS($A$3:A229))),"")</f>
        <v/>
      </c>
      <c r="S229" s="10" t="str">
        <f ca="1">IFERROR(INDEX(MAESTRO!S:S,_xludf.AGGREGATE(15,6,ROW(MAESTRO!$B$3:$B$1000)/((MAESTRO!$B$3:$B$1000="ASMARTALC")*(UPPER(MAESTRO!$L$3:$L$1000)="CONFIRMADO")),ROWS($A$3:A229))),"")</f>
        <v/>
      </c>
      <c r="T229" s="10" t="str">
        <f ca="1">IFERROR(INDEX(MAESTRO!T:T,_xludf.AGGREGATE(15,6,ROW(MAESTRO!$B$3:$B$1000)/((MAESTRO!$B$3:$B$1000="ASMARTALC")*(UPPER(MAESTRO!$L$3:$L$1000)="CONFIRMADO")),ROWS($A$3:A229))),"")</f>
        <v/>
      </c>
      <c r="U229" s="10" t="str">
        <f ca="1">IFERROR(INDEX(MAESTRO!U:U,_xludf.AGGREGATE(15,6,ROW(MAESTRO!$B$3:$B$1000)/((MAESTRO!$B$3:$B$1000="ASMARTALC")*(UPPER(MAESTRO!$L$3:$L$1000)="CONFIRMADO")),ROWS($A$3:A229))),"")</f>
        <v/>
      </c>
      <c r="V229" s="10" t="str">
        <f ca="1">IFERROR(INDEX(MAESTRO!V:V,_xludf.AGGREGATE(15,6,ROW(MAESTRO!$B$3:$B$1000)/((MAESTRO!$B$3:$B$1000="ASMARTALC")*(UPPER(MAESTRO!$L$3:$L$1000)="CONFIRMADO")),ROWS($A$3:A229))),"")</f>
        <v/>
      </c>
      <c r="W229" s="10" t="str">
        <f ca="1">IFERROR(INDEX(MAESTRO!W:W,_xludf.AGGREGATE(15,6,ROW(MAESTRO!$B$3:$B$1000)/((MAESTRO!$B$3:$B$1000="ASMARTALC")*(UPPER(MAESTRO!$L$3:$L$1000)="CONFIRMADO")),ROWS($A$3:A229))),"")</f>
        <v/>
      </c>
      <c r="X229" s="10" t="str">
        <f ca="1">IFERROR(INDEX(MAESTRO!X:X,_xludf.AGGREGATE(15,6,ROW(MAESTRO!$B$3:$B$1000)/((MAESTRO!$B$3:$B$1000="ASMARTALC")*(UPPER(MAESTRO!$L$3:$L$1000)="CONFIRMADO")),ROWS($A$3:A229))),"")</f>
        <v/>
      </c>
    </row>
    <row r="230" spans="1:24" ht="22.05" customHeight="1">
      <c r="A230" s="13" t="str">
        <f ca="1">IFERROR(INDEX(MAESTRO!A:A,_xludf.AGGREGATE(15,6,ROW(MAESTRO!$B$3:$B$1000)/((MAESTRO!$B$3:$B$1000="ASMARTALC")*(UPPER(MAESTRO!$L$3:$L$1000)="CONFIRMADO")),ROWS($A$3:A230))),"")</f>
        <v/>
      </c>
      <c r="B230" s="13" t="str">
        <f ca="1">IFERROR(INDEX(MAESTRO!B:B,_xludf.AGGREGATE(15,6,ROW(MAESTRO!$B$3:$B$1000)/((MAESTRO!$B$3:$B$1000="ASMARTALC")*(UPPER(MAESTRO!$L$3:$L$1000)="CONFIRMADO")),ROWS($A$3:A230))),"")</f>
        <v/>
      </c>
      <c r="C230" s="13" t="str">
        <f ca="1">IFERROR(INDEX(MAESTRO!C:C,_xludf.AGGREGATE(15,6,ROW(MAESTRO!$B$3:$B$1000)/((MAESTRO!$B$3:$B$1000="ASMARTALC")*(UPPER(MAESTRO!$L$3:$L$1000)="CONFIRMADO")),ROWS($A$3:A230))),"")</f>
        <v/>
      </c>
      <c r="D230" s="13" t="str">
        <f ca="1">IFERROR(INDEX(MAESTRO!D:D,_xludf.AGGREGATE(15,6,ROW(MAESTRO!$B$3:$B$1000)/((MAESTRO!$B$3:$B$1000="ASMARTALC")*(UPPER(MAESTRO!$L$3:$L$1000)="CONFIRMADO")),ROWS($A$3:A230))),"")</f>
        <v/>
      </c>
      <c r="E230" s="13" t="str">
        <f ca="1">IFERROR(INDEX(MAESTRO!E:E,_xludf.AGGREGATE(15,6,ROW(MAESTRO!$B$3:$B$1000)/((MAESTRO!$B$3:$B$1000="ASMARTALC")*(UPPER(MAESTRO!$L$3:$L$1000)="CONFIRMADO")),ROWS($A$3:A230))),"")</f>
        <v/>
      </c>
      <c r="F230" s="13" t="str">
        <f ca="1">IFERROR(INDEX(MAESTRO!F:F,_xludf.AGGREGATE(15,6,ROW(MAESTRO!$B$3:$B$1000)/((MAESTRO!$B$3:$B$1000="ASMARTALC")*(UPPER(MAESTRO!$L$3:$L$1000)="CONFIRMADO")),ROWS($A$3:A230))),"")</f>
        <v/>
      </c>
      <c r="G230" s="13" t="str">
        <f ca="1">IFERROR(INDEX(MAESTRO!G:G,_xludf.AGGREGATE(15,6,ROW(MAESTRO!$B$3:$B$1000)/((MAESTRO!$B$3:$B$1000="ASMARTALC")*(UPPER(MAESTRO!$L$3:$L$1000)="CONFIRMADO")),ROWS($A$3:A230))),"")</f>
        <v/>
      </c>
      <c r="H230" s="13" t="str">
        <f ca="1">IFERROR(INDEX(MAESTRO!H:H,_xludf.AGGREGATE(15,6,ROW(MAESTRO!$B$3:$B$1000)/((MAESTRO!$B$3:$B$1000="ASMARTALC")*(UPPER(MAESTRO!$L$3:$L$1000)="CONFIRMADO")),ROWS($A$3:A230))),"")</f>
        <v/>
      </c>
      <c r="I230" s="13" t="str">
        <f ca="1">IFERROR(INDEX(MAESTRO!I:I,_xludf.AGGREGATE(15,6,ROW(MAESTRO!$B$3:$B$1000)/((MAESTRO!$B$3:$B$1000="ASMARTALC")*(UPPER(MAESTRO!$L$3:$L$1000)="CONFIRMADO")),ROWS($A$3:A230))),"")</f>
        <v/>
      </c>
      <c r="J230" s="13" t="str">
        <f ca="1">IFERROR(INDEX(MAESTRO!J:J,_xludf.AGGREGATE(15,6,ROW(MAESTRO!$B$3:$B$1000)/((MAESTRO!$B$3:$B$1000="ASMARTALC")*(UPPER(MAESTRO!$L$3:$L$1000)="CONFIRMADO")),ROWS($A$3:A230))),"")</f>
        <v/>
      </c>
      <c r="K230" s="13" t="str">
        <f ca="1">IFERROR(INDEX(MAESTRO!K:K,_xludf.AGGREGATE(15,6,ROW(MAESTRO!$B$3:$B$1000)/((MAESTRO!$B$3:$B$1000="ASMARTALC")*(UPPER(MAESTRO!$L$3:$L$1000)="CONFIRMADO")),ROWS($A$3:A230))),"")</f>
        <v/>
      </c>
      <c r="L230" s="13" t="str">
        <f ca="1">IFERROR(INDEX(MAESTRO!L:L,_xludf.AGGREGATE(15,6,ROW(MAESTRO!$B$3:$B$1000)/((MAESTRO!$B$3:$B$1000="ASMARTALC")*(UPPER(MAESTRO!$L$3:$L$1000)="CONFIRMADO")),ROWS($A$3:A230))),"")</f>
        <v/>
      </c>
      <c r="M230" s="13" t="str">
        <f ca="1">IFERROR(INDEX(MAESTRO!M:M,_xludf.AGGREGATE(15,6,ROW(MAESTRO!$B$3:$B$1000)/((MAESTRO!$B$3:$B$1000="ASMARTALC")*(UPPER(MAESTRO!$L$3:$L$1000)="CONFIRMADO")),ROWS($A$3:A230))),"")</f>
        <v/>
      </c>
      <c r="N230" s="13" t="str">
        <f ca="1">IFERROR(INDEX(MAESTRO!N:N,_xludf.AGGREGATE(15,6,ROW(MAESTRO!$B$3:$B$1000)/((MAESTRO!$B$3:$B$1000="ASMARTALC")*(UPPER(MAESTRO!$L$3:$L$1000)="CONFIRMADO")),ROWS($A$3:A230))),"")</f>
        <v/>
      </c>
      <c r="O230" s="13" t="str">
        <f ca="1">IFERROR(INDEX(MAESTRO!O:O,_xludf.AGGREGATE(15,6,ROW(MAESTRO!$B$3:$B$1000)/((MAESTRO!$B$3:$B$1000="ASMARTALC")*(UPPER(MAESTRO!$L$3:$L$1000)="CONFIRMADO")),ROWS($A$3:A230))),"")</f>
        <v/>
      </c>
      <c r="P230" s="13" t="str">
        <f ca="1">IFERROR(INDEX(MAESTRO!P:P,_xludf.AGGREGATE(15,6,ROW(MAESTRO!$B$3:$B$1000)/((MAESTRO!$B$3:$B$1000="ASMARTALC")*(UPPER(MAESTRO!$L$3:$L$1000)="CONFIRMADO")),ROWS($A$3:A230))),"")</f>
        <v/>
      </c>
      <c r="Q230" s="13" t="str">
        <f ca="1">IFERROR(INDEX(MAESTRO!Q:Q,_xludf.AGGREGATE(15,6,ROW(MAESTRO!$B$3:$B$1000)/((MAESTRO!$B$3:$B$1000="ASMARTALC")*(UPPER(MAESTRO!$L$3:$L$1000)="CONFIRMADO")),ROWS($A$3:A230))),"")</f>
        <v/>
      </c>
      <c r="R230" s="13" t="str">
        <f ca="1">IFERROR(INDEX(MAESTRO!R:R,_xludf.AGGREGATE(15,6,ROW(MAESTRO!$B$3:$B$1000)/((MAESTRO!$B$3:$B$1000="ASMARTALC")*(UPPER(MAESTRO!$L$3:$L$1000)="CONFIRMADO")),ROWS($A$3:A230))),"")</f>
        <v/>
      </c>
      <c r="S230" s="13" t="str">
        <f ca="1">IFERROR(INDEX(MAESTRO!S:S,_xludf.AGGREGATE(15,6,ROW(MAESTRO!$B$3:$B$1000)/((MAESTRO!$B$3:$B$1000="ASMARTALC")*(UPPER(MAESTRO!$L$3:$L$1000)="CONFIRMADO")),ROWS($A$3:A230))),"")</f>
        <v/>
      </c>
      <c r="T230" s="13" t="str">
        <f ca="1">IFERROR(INDEX(MAESTRO!T:T,_xludf.AGGREGATE(15,6,ROW(MAESTRO!$B$3:$B$1000)/((MAESTRO!$B$3:$B$1000="ASMARTALC")*(UPPER(MAESTRO!$L$3:$L$1000)="CONFIRMADO")),ROWS($A$3:A230))),"")</f>
        <v/>
      </c>
      <c r="U230" s="13" t="str">
        <f ca="1">IFERROR(INDEX(MAESTRO!U:U,_xludf.AGGREGATE(15,6,ROW(MAESTRO!$B$3:$B$1000)/((MAESTRO!$B$3:$B$1000="ASMARTALC")*(UPPER(MAESTRO!$L$3:$L$1000)="CONFIRMADO")),ROWS($A$3:A230))),"")</f>
        <v/>
      </c>
      <c r="V230" s="13" t="str">
        <f ca="1">IFERROR(INDEX(MAESTRO!V:V,_xludf.AGGREGATE(15,6,ROW(MAESTRO!$B$3:$B$1000)/((MAESTRO!$B$3:$B$1000="ASMARTALC")*(UPPER(MAESTRO!$L$3:$L$1000)="CONFIRMADO")),ROWS($A$3:A230))),"")</f>
        <v/>
      </c>
      <c r="W230" s="13" t="str">
        <f ca="1">IFERROR(INDEX(MAESTRO!W:W,_xludf.AGGREGATE(15,6,ROW(MAESTRO!$B$3:$B$1000)/((MAESTRO!$B$3:$B$1000="ASMARTALC")*(UPPER(MAESTRO!$L$3:$L$1000)="CONFIRMADO")),ROWS($A$3:A230))),"")</f>
        <v/>
      </c>
      <c r="X230" s="13" t="str">
        <f ca="1">IFERROR(INDEX(MAESTRO!X:X,_xludf.AGGREGATE(15,6,ROW(MAESTRO!$B$3:$B$1000)/((MAESTRO!$B$3:$B$1000="ASMARTALC")*(UPPER(MAESTRO!$L$3:$L$1000)="CONFIRMADO")),ROWS($A$3:A230))),"")</f>
        <v/>
      </c>
    </row>
    <row r="231" spans="1:24" ht="22.05" customHeight="1">
      <c r="A231" s="10" t="str">
        <f ca="1">IFERROR(INDEX(MAESTRO!A:A,_xludf.AGGREGATE(15,6,ROW(MAESTRO!$B$3:$B$1000)/((MAESTRO!$B$3:$B$1000="ASMARTALC")*(UPPER(MAESTRO!$L$3:$L$1000)="CONFIRMADO")),ROWS($A$3:A231))),"")</f>
        <v/>
      </c>
      <c r="B231" s="10" t="str">
        <f ca="1">IFERROR(INDEX(MAESTRO!B:B,_xludf.AGGREGATE(15,6,ROW(MAESTRO!$B$3:$B$1000)/((MAESTRO!$B$3:$B$1000="ASMARTALC")*(UPPER(MAESTRO!$L$3:$L$1000)="CONFIRMADO")),ROWS($A$3:A231))),"")</f>
        <v/>
      </c>
      <c r="C231" s="10" t="str">
        <f ca="1">IFERROR(INDEX(MAESTRO!C:C,_xludf.AGGREGATE(15,6,ROW(MAESTRO!$B$3:$B$1000)/((MAESTRO!$B$3:$B$1000="ASMARTALC")*(UPPER(MAESTRO!$L$3:$L$1000)="CONFIRMADO")),ROWS($A$3:A231))),"")</f>
        <v/>
      </c>
      <c r="D231" s="10" t="str">
        <f ca="1">IFERROR(INDEX(MAESTRO!D:D,_xludf.AGGREGATE(15,6,ROW(MAESTRO!$B$3:$B$1000)/((MAESTRO!$B$3:$B$1000="ASMARTALC")*(UPPER(MAESTRO!$L$3:$L$1000)="CONFIRMADO")),ROWS($A$3:A231))),"")</f>
        <v/>
      </c>
      <c r="E231" s="10" t="str">
        <f ca="1">IFERROR(INDEX(MAESTRO!E:E,_xludf.AGGREGATE(15,6,ROW(MAESTRO!$B$3:$B$1000)/((MAESTRO!$B$3:$B$1000="ASMARTALC")*(UPPER(MAESTRO!$L$3:$L$1000)="CONFIRMADO")),ROWS($A$3:A231))),"")</f>
        <v/>
      </c>
      <c r="F231" s="10" t="str">
        <f ca="1">IFERROR(INDEX(MAESTRO!F:F,_xludf.AGGREGATE(15,6,ROW(MAESTRO!$B$3:$B$1000)/((MAESTRO!$B$3:$B$1000="ASMARTALC")*(UPPER(MAESTRO!$L$3:$L$1000)="CONFIRMADO")),ROWS($A$3:A231))),"")</f>
        <v/>
      </c>
      <c r="G231" s="10" t="str">
        <f ca="1">IFERROR(INDEX(MAESTRO!G:G,_xludf.AGGREGATE(15,6,ROW(MAESTRO!$B$3:$B$1000)/((MAESTRO!$B$3:$B$1000="ASMARTALC")*(UPPER(MAESTRO!$L$3:$L$1000)="CONFIRMADO")),ROWS($A$3:A231))),"")</f>
        <v/>
      </c>
      <c r="H231" s="10" t="str">
        <f ca="1">IFERROR(INDEX(MAESTRO!H:H,_xludf.AGGREGATE(15,6,ROW(MAESTRO!$B$3:$B$1000)/((MAESTRO!$B$3:$B$1000="ASMARTALC")*(UPPER(MAESTRO!$L$3:$L$1000)="CONFIRMADO")),ROWS($A$3:A231))),"")</f>
        <v/>
      </c>
      <c r="I231" s="10" t="str">
        <f ca="1">IFERROR(INDEX(MAESTRO!I:I,_xludf.AGGREGATE(15,6,ROW(MAESTRO!$B$3:$B$1000)/((MAESTRO!$B$3:$B$1000="ASMARTALC")*(UPPER(MAESTRO!$L$3:$L$1000)="CONFIRMADO")),ROWS($A$3:A231))),"")</f>
        <v/>
      </c>
      <c r="J231" s="10" t="str">
        <f ca="1">IFERROR(INDEX(MAESTRO!J:J,_xludf.AGGREGATE(15,6,ROW(MAESTRO!$B$3:$B$1000)/((MAESTRO!$B$3:$B$1000="ASMARTALC")*(UPPER(MAESTRO!$L$3:$L$1000)="CONFIRMADO")),ROWS($A$3:A231))),"")</f>
        <v/>
      </c>
      <c r="K231" s="10" t="str">
        <f ca="1">IFERROR(INDEX(MAESTRO!K:K,_xludf.AGGREGATE(15,6,ROW(MAESTRO!$B$3:$B$1000)/((MAESTRO!$B$3:$B$1000="ASMARTALC")*(UPPER(MAESTRO!$L$3:$L$1000)="CONFIRMADO")),ROWS($A$3:A231))),"")</f>
        <v/>
      </c>
      <c r="L231" s="10" t="str">
        <f ca="1">IFERROR(INDEX(MAESTRO!L:L,_xludf.AGGREGATE(15,6,ROW(MAESTRO!$B$3:$B$1000)/((MAESTRO!$B$3:$B$1000="ASMARTALC")*(UPPER(MAESTRO!$L$3:$L$1000)="CONFIRMADO")),ROWS($A$3:A231))),"")</f>
        <v/>
      </c>
      <c r="M231" s="10" t="str">
        <f ca="1">IFERROR(INDEX(MAESTRO!M:M,_xludf.AGGREGATE(15,6,ROW(MAESTRO!$B$3:$B$1000)/((MAESTRO!$B$3:$B$1000="ASMARTALC")*(UPPER(MAESTRO!$L$3:$L$1000)="CONFIRMADO")),ROWS($A$3:A231))),"")</f>
        <v/>
      </c>
      <c r="N231" s="10" t="str">
        <f ca="1">IFERROR(INDEX(MAESTRO!N:N,_xludf.AGGREGATE(15,6,ROW(MAESTRO!$B$3:$B$1000)/((MAESTRO!$B$3:$B$1000="ASMARTALC")*(UPPER(MAESTRO!$L$3:$L$1000)="CONFIRMADO")),ROWS($A$3:A231))),"")</f>
        <v/>
      </c>
      <c r="O231" s="10" t="str">
        <f ca="1">IFERROR(INDEX(MAESTRO!O:O,_xludf.AGGREGATE(15,6,ROW(MAESTRO!$B$3:$B$1000)/((MAESTRO!$B$3:$B$1000="ASMARTALC")*(UPPER(MAESTRO!$L$3:$L$1000)="CONFIRMADO")),ROWS($A$3:A231))),"")</f>
        <v/>
      </c>
      <c r="P231" s="10" t="str">
        <f ca="1">IFERROR(INDEX(MAESTRO!P:P,_xludf.AGGREGATE(15,6,ROW(MAESTRO!$B$3:$B$1000)/((MAESTRO!$B$3:$B$1000="ASMARTALC")*(UPPER(MAESTRO!$L$3:$L$1000)="CONFIRMADO")),ROWS($A$3:A231))),"")</f>
        <v/>
      </c>
      <c r="Q231" s="10" t="str">
        <f ca="1">IFERROR(INDEX(MAESTRO!Q:Q,_xludf.AGGREGATE(15,6,ROW(MAESTRO!$B$3:$B$1000)/((MAESTRO!$B$3:$B$1000="ASMARTALC")*(UPPER(MAESTRO!$L$3:$L$1000)="CONFIRMADO")),ROWS($A$3:A231))),"")</f>
        <v/>
      </c>
      <c r="R231" s="10" t="str">
        <f ca="1">IFERROR(INDEX(MAESTRO!R:R,_xludf.AGGREGATE(15,6,ROW(MAESTRO!$B$3:$B$1000)/((MAESTRO!$B$3:$B$1000="ASMARTALC")*(UPPER(MAESTRO!$L$3:$L$1000)="CONFIRMADO")),ROWS($A$3:A231))),"")</f>
        <v/>
      </c>
      <c r="S231" s="10" t="str">
        <f ca="1">IFERROR(INDEX(MAESTRO!S:S,_xludf.AGGREGATE(15,6,ROW(MAESTRO!$B$3:$B$1000)/((MAESTRO!$B$3:$B$1000="ASMARTALC")*(UPPER(MAESTRO!$L$3:$L$1000)="CONFIRMADO")),ROWS($A$3:A231))),"")</f>
        <v/>
      </c>
      <c r="T231" s="10" t="str">
        <f ca="1">IFERROR(INDEX(MAESTRO!T:T,_xludf.AGGREGATE(15,6,ROW(MAESTRO!$B$3:$B$1000)/((MAESTRO!$B$3:$B$1000="ASMARTALC")*(UPPER(MAESTRO!$L$3:$L$1000)="CONFIRMADO")),ROWS($A$3:A231))),"")</f>
        <v/>
      </c>
      <c r="U231" s="10" t="str">
        <f ca="1">IFERROR(INDEX(MAESTRO!U:U,_xludf.AGGREGATE(15,6,ROW(MAESTRO!$B$3:$B$1000)/((MAESTRO!$B$3:$B$1000="ASMARTALC")*(UPPER(MAESTRO!$L$3:$L$1000)="CONFIRMADO")),ROWS($A$3:A231))),"")</f>
        <v/>
      </c>
      <c r="V231" s="10" t="str">
        <f ca="1">IFERROR(INDEX(MAESTRO!V:V,_xludf.AGGREGATE(15,6,ROW(MAESTRO!$B$3:$B$1000)/((MAESTRO!$B$3:$B$1000="ASMARTALC")*(UPPER(MAESTRO!$L$3:$L$1000)="CONFIRMADO")),ROWS($A$3:A231))),"")</f>
        <v/>
      </c>
      <c r="W231" s="10" t="str">
        <f ca="1">IFERROR(INDEX(MAESTRO!W:W,_xludf.AGGREGATE(15,6,ROW(MAESTRO!$B$3:$B$1000)/((MAESTRO!$B$3:$B$1000="ASMARTALC")*(UPPER(MAESTRO!$L$3:$L$1000)="CONFIRMADO")),ROWS($A$3:A231))),"")</f>
        <v/>
      </c>
      <c r="X231" s="10" t="str">
        <f ca="1">IFERROR(INDEX(MAESTRO!X:X,_xludf.AGGREGATE(15,6,ROW(MAESTRO!$B$3:$B$1000)/((MAESTRO!$B$3:$B$1000="ASMARTALC")*(UPPER(MAESTRO!$L$3:$L$1000)="CONFIRMADO")),ROWS($A$3:A231))),"")</f>
        <v/>
      </c>
    </row>
    <row r="232" spans="1:24" ht="22.05" customHeight="1">
      <c r="A232" s="13" t="str">
        <f ca="1">IFERROR(INDEX(MAESTRO!A:A,_xludf.AGGREGATE(15,6,ROW(MAESTRO!$B$3:$B$1000)/((MAESTRO!$B$3:$B$1000="ASMARTALC")*(UPPER(MAESTRO!$L$3:$L$1000)="CONFIRMADO")),ROWS($A$3:A232))),"")</f>
        <v/>
      </c>
      <c r="B232" s="13" t="str">
        <f ca="1">IFERROR(INDEX(MAESTRO!B:B,_xludf.AGGREGATE(15,6,ROW(MAESTRO!$B$3:$B$1000)/((MAESTRO!$B$3:$B$1000="ASMARTALC")*(UPPER(MAESTRO!$L$3:$L$1000)="CONFIRMADO")),ROWS($A$3:A232))),"")</f>
        <v/>
      </c>
      <c r="C232" s="13" t="str">
        <f ca="1">IFERROR(INDEX(MAESTRO!C:C,_xludf.AGGREGATE(15,6,ROW(MAESTRO!$B$3:$B$1000)/((MAESTRO!$B$3:$B$1000="ASMARTALC")*(UPPER(MAESTRO!$L$3:$L$1000)="CONFIRMADO")),ROWS($A$3:A232))),"")</f>
        <v/>
      </c>
      <c r="D232" s="13" t="str">
        <f ca="1">IFERROR(INDEX(MAESTRO!D:D,_xludf.AGGREGATE(15,6,ROW(MAESTRO!$B$3:$B$1000)/((MAESTRO!$B$3:$B$1000="ASMARTALC")*(UPPER(MAESTRO!$L$3:$L$1000)="CONFIRMADO")),ROWS($A$3:A232))),"")</f>
        <v/>
      </c>
      <c r="E232" s="13" t="str">
        <f ca="1">IFERROR(INDEX(MAESTRO!E:E,_xludf.AGGREGATE(15,6,ROW(MAESTRO!$B$3:$B$1000)/((MAESTRO!$B$3:$B$1000="ASMARTALC")*(UPPER(MAESTRO!$L$3:$L$1000)="CONFIRMADO")),ROWS($A$3:A232))),"")</f>
        <v/>
      </c>
      <c r="F232" s="13" t="str">
        <f ca="1">IFERROR(INDEX(MAESTRO!F:F,_xludf.AGGREGATE(15,6,ROW(MAESTRO!$B$3:$B$1000)/((MAESTRO!$B$3:$B$1000="ASMARTALC")*(UPPER(MAESTRO!$L$3:$L$1000)="CONFIRMADO")),ROWS($A$3:A232))),"")</f>
        <v/>
      </c>
      <c r="G232" s="13" t="str">
        <f ca="1">IFERROR(INDEX(MAESTRO!G:G,_xludf.AGGREGATE(15,6,ROW(MAESTRO!$B$3:$B$1000)/((MAESTRO!$B$3:$B$1000="ASMARTALC")*(UPPER(MAESTRO!$L$3:$L$1000)="CONFIRMADO")),ROWS($A$3:A232))),"")</f>
        <v/>
      </c>
      <c r="H232" s="13" t="str">
        <f ca="1">IFERROR(INDEX(MAESTRO!H:H,_xludf.AGGREGATE(15,6,ROW(MAESTRO!$B$3:$B$1000)/((MAESTRO!$B$3:$B$1000="ASMARTALC")*(UPPER(MAESTRO!$L$3:$L$1000)="CONFIRMADO")),ROWS($A$3:A232))),"")</f>
        <v/>
      </c>
      <c r="I232" s="13" t="str">
        <f ca="1">IFERROR(INDEX(MAESTRO!I:I,_xludf.AGGREGATE(15,6,ROW(MAESTRO!$B$3:$B$1000)/((MAESTRO!$B$3:$B$1000="ASMARTALC")*(UPPER(MAESTRO!$L$3:$L$1000)="CONFIRMADO")),ROWS($A$3:A232))),"")</f>
        <v/>
      </c>
      <c r="J232" s="13" t="str">
        <f ca="1">IFERROR(INDEX(MAESTRO!J:J,_xludf.AGGREGATE(15,6,ROW(MAESTRO!$B$3:$B$1000)/((MAESTRO!$B$3:$B$1000="ASMARTALC")*(UPPER(MAESTRO!$L$3:$L$1000)="CONFIRMADO")),ROWS($A$3:A232))),"")</f>
        <v/>
      </c>
      <c r="K232" s="13" t="str">
        <f ca="1">IFERROR(INDEX(MAESTRO!K:K,_xludf.AGGREGATE(15,6,ROW(MAESTRO!$B$3:$B$1000)/((MAESTRO!$B$3:$B$1000="ASMARTALC")*(UPPER(MAESTRO!$L$3:$L$1000)="CONFIRMADO")),ROWS($A$3:A232))),"")</f>
        <v/>
      </c>
      <c r="L232" s="13" t="str">
        <f ca="1">IFERROR(INDEX(MAESTRO!L:L,_xludf.AGGREGATE(15,6,ROW(MAESTRO!$B$3:$B$1000)/((MAESTRO!$B$3:$B$1000="ASMARTALC")*(UPPER(MAESTRO!$L$3:$L$1000)="CONFIRMADO")),ROWS($A$3:A232))),"")</f>
        <v/>
      </c>
      <c r="M232" s="13" t="str">
        <f ca="1">IFERROR(INDEX(MAESTRO!M:M,_xludf.AGGREGATE(15,6,ROW(MAESTRO!$B$3:$B$1000)/((MAESTRO!$B$3:$B$1000="ASMARTALC")*(UPPER(MAESTRO!$L$3:$L$1000)="CONFIRMADO")),ROWS($A$3:A232))),"")</f>
        <v/>
      </c>
      <c r="N232" s="13" t="str">
        <f ca="1">IFERROR(INDEX(MAESTRO!N:N,_xludf.AGGREGATE(15,6,ROW(MAESTRO!$B$3:$B$1000)/((MAESTRO!$B$3:$B$1000="ASMARTALC")*(UPPER(MAESTRO!$L$3:$L$1000)="CONFIRMADO")),ROWS($A$3:A232))),"")</f>
        <v/>
      </c>
      <c r="O232" s="13" t="str">
        <f ca="1">IFERROR(INDEX(MAESTRO!O:O,_xludf.AGGREGATE(15,6,ROW(MAESTRO!$B$3:$B$1000)/((MAESTRO!$B$3:$B$1000="ASMARTALC")*(UPPER(MAESTRO!$L$3:$L$1000)="CONFIRMADO")),ROWS($A$3:A232))),"")</f>
        <v/>
      </c>
      <c r="P232" s="13" t="str">
        <f ca="1">IFERROR(INDEX(MAESTRO!P:P,_xludf.AGGREGATE(15,6,ROW(MAESTRO!$B$3:$B$1000)/((MAESTRO!$B$3:$B$1000="ASMARTALC")*(UPPER(MAESTRO!$L$3:$L$1000)="CONFIRMADO")),ROWS($A$3:A232))),"")</f>
        <v/>
      </c>
      <c r="Q232" s="13" t="str">
        <f ca="1">IFERROR(INDEX(MAESTRO!Q:Q,_xludf.AGGREGATE(15,6,ROW(MAESTRO!$B$3:$B$1000)/((MAESTRO!$B$3:$B$1000="ASMARTALC")*(UPPER(MAESTRO!$L$3:$L$1000)="CONFIRMADO")),ROWS($A$3:A232))),"")</f>
        <v/>
      </c>
      <c r="R232" s="13" t="str">
        <f ca="1">IFERROR(INDEX(MAESTRO!R:R,_xludf.AGGREGATE(15,6,ROW(MAESTRO!$B$3:$B$1000)/((MAESTRO!$B$3:$B$1000="ASMARTALC")*(UPPER(MAESTRO!$L$3:$L$1000)="CONFIRMADO")),ROWS($A$3:A232))),"")</f>
        <v/>
      </c>
      <c r="S232" s="13" t="str">
        <f ca="1">IFERROR(INDEX(MAESTRO!S:S,_xludf.AGGREGATE(15,6,ROW(MAESTRO!$B$3:$B$1000)/((MAESTRO!$B$3:$B$1000="ASMARTALC")*(UPPER(MAESTRO!$L$3:$L$1000)="CONFIRMADO")),ROWS($A$3:A232))),"")</f>
        <v/>
      </c>
      <c r="T232" s="13" t="str">
        <f ca="1">IFERROR(INDEX(MAESTRO!T:T,_xludf.AGGREGATE(15,6,ROW(MAESTRO!$B$3:$B$1000)/((MAESTRO!$B$3:$B$1000="ASMARTALC")*(UPPER(MAESTRO!$L$3:$L$1000)="CONFIRMADO")),ROWS($A$3:A232))),"")</f>
        <v/>
      </c>
      <c r="U232" s="13" t="str">
        <f ca="1">IFERROR(INDEX(MAESTRO!U:U,_xludf.AGGREGATE(15,6,ROW(MAESTRO!$B$3:$B$1000)/((MAESTRO!$B$3:$B$1000="ASMARTALC")*(UPPER(MAESTRO!$L$3:$L$1000)="CONFIRMADO")),ROWS($A$3:A232))),"")</f>
        <v/>
      </c>
      <c r="V232" s="13" t="str">
        <f ca="1">IFERROR(INDEX(MAESTRO!V:V,_xludf.AGGREGATE(15,6,ROW(MAESTRO!$B$3:$B$1000)/((MAESTRO!$B$3:$B$1000="ASMARTALC")*(UPPER(MAESTRO!$L$3:$L$1000)="CONFIRMADO")),ROWS($A$3:A232))),"")</f>
        <v/>
      </c>
      <c r="W232" s="13" t="str">
        <f ca="1">IFERROR(INDEX(MAESTRO!W:W,_xludf.AGGREGATE(15,6,ROW(MAESTRO!$B$3:$B$1000)/((MAESTRO!$B$3:$B$1000="ASMARTALC")*(UPPER(MAESTRO!$L$3:$L$1000)="CONFIRMADO")),ROWS($A$3:A232))),"")</f>
        <v/>
      </c>
      <c r="X232" s="13" t="str">
        <f ca="1">IFERROR(INDEX(MAESTRO!X:X,_xludf.AGGREGATE(15,6,ROW(MAESTRO!$B$3:$B$1000)/((MAESTRO!$B$3:$B$1000="ASMARTALC")*(UPPER(MAESTRO!$L$3:$L$1000)="CONFIRMADO")),ROWS($A$3:A232))),"")</f>
        <v/>
      </c>
    </row>
    <row r="233" spans="1:24" ht="22.05" customHeight="1">
      <c r="A233" s="10" t="str">
        <f ca="1">IFERROR(INDEX(MAESTRO!A:A,_xludf.AGGREGATE(15,6,ROW(MAESTRO!$B$3:$B$1000)/((MAESTRO!$B$3:$B$1000="ASMARTALC")*(UPPER(MAESTRO!$L$3:$L$1000)="CONFIRMADO")),ROWS($A$3:A233))),"")</f>
        <v/>
      </c>
      <c r="B233" s="10" t="str">
        <f ca="1">IFERROR(INDEX(MAESTRO!B:B,_xludf.AGGREGATE(15,6,ROW(MAESTRO!$B$3:$B$1000)/((MAESTRO!$B$3:$B$1000="ASMARTALC")*(UPPER(MAESTRO!$L$3:$L$1000)="CONFIRMADO")),ROWS($A$3:A233))),"")</f>
        <v/>
      </c>
      <c r="C233" s="10" t="str">
        <f ca="1">IFERROR(INDEX(MAESTRO!C:C,_xludf.AGGREGATE(15,6,ROW(MAESTRO!$B$3:$B$1000)/((MAESTRO!$B$3:$B$1000="ASMARTALC")*(UPPER(MAESTRO!$L$3:$L$1000)="CONFIRMADO")),ROWS($A$3:A233))),"")</f>
        <v/>
      </c>
      <c r="D233" s="10" t="str">
        <f ca="1">IFERROR(INDEX(MAESTRO!D:D,_xludf.AGGREGATE(15,6,ROW(MAESTRO!$B$3:$B$1000)/((MAESTRO!$B$3:$B$1000="ASMARTALC")*(UPPER(MAESTRO!$L$3:$L$1000)="CONFIRMADO")),ROWS($A$3:A233))),"")</f>
        <v/>
      </c>
      <c r="E233" s="10" t="str">
        <f ca="1">IFERROR(INDEX(MAESTRO!E:E,_xludf.AGGREGATE(15,6,ROW(MAESTRO!$B$3:$B$1000)/((MAESTRO!$B$3:$B$1000="ASMARTALC")*(UPPER(MAESTRO!$L$3:$L$1000)="CONFIRMADO")),ROWS($A$3:A233))),"")</f>
        <v/>
      </c>
      <c r="F233" s="10" t="str">
        <f ca="1">IFERROR(INDEX(MAESTRO!F:F,_xludf.AGGREGATE(15,6,ROW(MAESTRO!$B$3:$B$1000)/((MAESTRO!$B$3:$B$1000="ASMARTALC")*(UPPER(MAESTRO!$L$3:$L$1000)="CONFIRMADO")),ROWS($A$3:A233))),"")</f>
        <v/>
      </c>
      <c r="G233" s="10" t="str">
        <f ca="1">IFERROR(INDEX(MAESTRO!G:G,_xludf.AGGREGATE(15,6,ROW(MAESTRO!$B$3:$B$1000)/((MAESTRO!$B$3:$B$1000="ASMARTALC")*(UPPER(MAESTRO!$L$3:$L$1000)="CONFIRMADO")),ROWS($A$3:A233))),"")</f>
        <v/>
      </c>
      <c r="H233" s="10" t="str">
        <f ca="1">IFERROR(INDEX(MAESTRO!H:H,_xludf.AGGREGATE(15,6,ROW(MAESTRO!$B$3:$B$1000)/((MAESTRO!$B$3:$B$1000="ASMARTALC")*(UPPER(MAESTRO!$L$3:$L$1000)="CONFIRMADO")),ROWS($A$3:A233))),"")</f>
        <v/>
      </c>
      <c r="I233" s="10" t="str">
        <f ca="1">IFERROR(INDEX(MAESTRO!I:I,_xludf.AGGREGATE(15,6,ROW(MAESTRO!$B$3:$B$1000)/((MAESTRO!$B$3:$B$1000="ASMARTALC")*(UPPER(MAESTRO!$L$3:$L$1000)="CONFIRMADO")),ROWS($A$3:A233))),"")</f>
        <v/>
      </c>
      <c r="J233" s="10" t="str">
        <f ca="1">IFERROR(INDEX(MAESTRO!J:J,_xludf.AGGREGATE(15,6,ROW(MAESTRO!$B$3:$B$1000)/((MAESTRO!$B$3:$B$1000="ASMARTALC")*(UPPER(MAESTRO!$L$3:$L$1000)="CONFIRMADO")),ROWS($A$3:A233))),"")</f>
        <v/>
      </c>
      <c r="K233" s="10" t="str">
        <f ca="1">IFERROR(INDEX(MAESTRO!K:K,_xludf.AGGREGATE(15,6,ROW(MAESTRO!$B$3:$B$1000)/((MAESTRO!$B$3:$B$1000="ASMARTALC")*(UPPER(MAESTRO!$L$3:$L$1000)="CONFIRMADO")),ROWS($A$3:A233))),"")</f>
        <v/>
      </c>
      <c r="L233" s="10" t="str">
        <f ca="1">IFERROR(INDEX(MAESTRO!L:L,_xludf.AGGREGATE(15,6,ROW(MAESTRO!$B$3:$B$1000)/((MAESTRO!$B$3:$B$1000="ASMARTALC")*(UPPER(MAESTRO!$L$3:$L$1000)="CONFIRMADO")),ROWS($A$3:A233))),"")</f>
        <v/>
      </c>
      <c r="M233" s="10" t="str">
        <f ca="1">IFERROR(INDEX(MAESTRO!M:M,_xludf.AGGREGATE(15,6,ROW(MAESTRO!$B$3:$B$1000)/((MAESTRO!$B$3:$B$1000="ASMARTALC")*(UPPER(MAESTRO!$L$3:$L$1000)="CONFIRMADO")),ROWS($A$3:A233))),"")</f>
        <v/>
      </c>
      <c r="N233" s="10" t="str">
        <f ca="1">IFERROR(INDEX(MAESTRO!N:N,_xludf.AGGREGATE(15,6,ROW(MAESTRO!$B$3:$B$1000)/((MAESTRO!$B$3:$B$1000="ASMARTALC")*(UPPER(MAESTRO!$L$3:$L$1000)="CONFIRMADO")),ROWS($A$3:A233))),"")</f>
        <v/>
      </c>
      <c r="O233" s="10" t="str">
        <f ca="1">IFERROR(INDEX(MAESTRO!O:O,_xludf.AGGREGATE(15,6,ROW(MAESTRO!$B$3:$B$1000)/((MAESTRO!$B$3:$B$1000="ASMARTALC")*(UPPER(MAESTRO!$L$3:$L$1000)="CONFIRMADO")),ROWS($A$3:A233))),"")</f>
        <v/>
      </c>
      <c r="P233" s="10" t="str">
        <f ca="1">IFERROR(INDEX(MAESTRO!P:P,_xludf.AGGREGATE(15,6,ROW(MAESTRO!$B$3:$B$1000)/((MAESTRO!$B$3:$B$1000="ASMARTALC")*(UPPER(MAESTRO!$L$3:$L$1000)="CONFIRMADO")),ROWS($A$3:A233))),"")</f>
        <v/>
      </c>
      <c r="Q233" s="10" t="str">
        <f ca="1">IFERROR(INDEX(MAESTRO!Q:Q,_xludf.AGGREGATE(15,6,ROW(MAESTRO!$B$3:$B$1000)/((MAESTRO!$B$3:$B$1000="ASMARTALC")*(UPPER(MAESTRO!$L$3:$L$1000)="CONFIRMADO")),ROWS($A$3:A233))),"")</f>
        <v/>
      </c>
      <c r="R233" s="10" t="str">
        <f ca="1">IFERROR(INDEX(MAESTRO!R:R,_xludf.AGGREGATE(15,6,ROW(MAESTRO!$B$3:$B$1000)/((MAESTRO!$B$3:$B$1000="ASMARTALC")*(UPPER(MAESTRO!$L$3:$L$1000)="CONFIRMADO")),ROWS($A$3:A233))),"")</f>
        <v/>
      </c>
      <c r="S233" s="10" t="str">
        <f ca="1">IFERROR(INDEX(MAESTRO!S:S,_xludf.AGGREGATE(15,6,ROW(MAESTRO!$B$3:$B$1000)/((MAESTRO!$B$3:$B$1000="ASMARTALC")*(UPPER(MAESTRO!$L$3:$L$1000)="CONFIRMADO")),ROWS($A$3:A233))),"")</f>
        <v/>
      </c>
      <c r="T233" s="10" t="str">
        <f ca="1">IFERROR(INDEX(MAESTRO!T:T,_xludf.AGGREGATE(15,6,ROW(MAESTRO!$B$3:$B$1000)/((MAESTRO!$B$3:$B$1000="ASMARTALC")*(UPPER(MAESTRO!$L$3:$L$1000)="CONFIRMADO")),ROWS($A$3:A233))),"")</f>
        <v/>
      </c>
      <c r="U233" s="10" t="str">
        <f ca="1">IFERROR(INDEX(MAESTRO!U:U,_xludf.AGGREGATE(15,6,ROW(MAESTRO!$B$3:$B$1000)/((MAESTRO!$B$3:$B$1000="ASMARTALC")*(UPPER(MAESTRO!$L$3:$L$1000)="CONFIRMADO")),ROWS($A$3:A233))),"")</f>
        <v/>
      </c>
      <c r="V233" s="10" t="str">
        <f ca="1">IFERROR(INDEX(MAESTRO!V:V,_xludf.AGGREGATE(15,6,ROW(MAESTRO!$B$3:$B$1000)/((MAESTRO!$B$3:$B$1000="ASMARTALC")*(UPPER(MAESTRO!$L$3:$L$1000)="CONFIRMADO")),ROWS($A$3:A233))),"")</f>
        <v/>
      </c>
      <c r="W233" s="10" t="str">
        <f ca="1">IFERROR(INDEX(MAESTRO!W:W,_xludf.AGGREGATE(15,6,ROW(MAESTRO!$B$3:$B$1000)/((MAESTRO!$B$3:$B$1000="ASMARTALC")*(UPPER(MAESTRO!$L$3:$L$1000)="CONFIRMADO")),ROWS($A$3:A233))),"")</f>
        <v/>
      </c>
      <c r="X233" s="10" t="str">
        <f ca="1">IFERROR(INDEX(MAESTRO!X:X,_xludf.AGGREGATE(15,6,ROW(MAESTRO!$B$3:$B$1000)/((MAESTRO!$B$3:$B$1000="ASMARTALC")*(UPPER(MAESTRO!$L$3:$L$1000)="CONFIRMADO")),ROWS($A$3:A233))),"")</f>
        <v/>
      </c>
    </row>
    <row r="234" spans="1:24" ht="22.05" customHeight="1">
      <c r="A234" s="13" t="str">
        <f ca="1">IFERROR(INDEX(MAESTRO!A:A,_xludf.AGGREGATE(15,6,ROW(MAESTRO!$B$3:$B$1000)/((MAESTRO!$B$3:$B$1000="ASMARTALC")*(UPPER(MAESTRO!$L$3:$L$1000)="CONFIRMADO")),ROWS($A$3:A234))),"")</f>
        <v/>
      </c>
      <c r="B234" s="13" t="str">
        <f ca="1">IFERROR(INDEX(MAESTRO!B:B,_xludf.AGGREGATE(15,6,ROW(MAESTRO!$B$3:$B$1000)/((MAESTRO!$B$3:$B$1000="ASMARTALC")*(UPPER(MAESTRO!$L$3:$L$1000)="CONFIRMADO")),ROWS($A$3:A234))),"")</f>
        <v/>
      </c>
      <c r="C234" s="13" t="str">
        <f ca="1">IFERROR(INDEX(MAESTRO!C:C,_xludf.AGGREGATE(15,6,ROW(MAESTRO!$B$3:$B$1000)/((MAESTRO!$B$3:$B$1000="ASMARTALC")*(UPPER(MAESTRO!$L$3:$L$1000)="CONFIRMADO")),ROWS($A$3:A234))),"")</f>
        <v/>
      </c>
      <c r="D234" s="13" t="str">
        <f ca="1">IFERROR(INDEX(MAESTRO!D:D,_xludf.AGGREGATE(15,6,ROW(MAESTRO!$B$3:$B$1000)/((MAESTRO!$B$3:$B$1000="ASMARTALC")*(UPPER(MAESTRO!$L$3:$L$1000)="CONFIRMADO")),ROWS($A$3:A234))),"")</f>
        <v/>
      </c>
      <c r="E234" s="13" t="str">
        <f ca="1">IFERROR(INDEX(MAESTRO!E:E,_xludf.AGGREGATE(15,6,ROW(MAESTRO!$B$3:$B$1000)/((MAESTRO!$B$3:$B$1000="ASMARTALC")*(UPPER(MAESTRO!$L$3:$L$1000)="CONFIRMADO")),ROWS($A$3:A234))),"")</f>
        <v/>
      </c>
      <c r="F234" s="13" t="str">
        <f ca="1">IFERROR(INDEX(MAESTRO!F:F,_xludf.AGGREGATE(15,6,ROW(MAESTRO!$B$3:$B$1000)/((MAESTRO!$B$3:$B$1000="ASMARTALC")*(UPPER(MAESTRO!$L$3:$L$1000)="CONFIRMADO")),ROWS($A$3:A234))),"")</f>
        <v/>
      </c>
      <c r="G234" s="13" t="str">
        <f ca="1">IFERROR(INDEX(MAESTRO!G:G,_xludf.AGGREGATE(15,6,ROW(MAESTRO!$B$3:$B$1000)/((MAESTRO!$B$3:$B$1000="ASMARTALC")*(UPPER(MAESTRO!$L$3:$L$1000)="CONFIRMADO")),ROWS($A$3:A234))),"")</f>
        <v/>
      </c>
      <c r="H234" s="13" t="str">
        <f ca="1">IFERROR(INDEX(MAESTRO!H:H,_xludf.AGGREGATE(15,6,ROW(MAESTRO!$B$3:$B$1000)/((MAESTRO!$B$3:$B$1000="ASMARTALC")*(UPPER(MAESTRO!$L$3:$L$1000)="CONFIRMADO")),ROWS($A$3:A234))),"")</f>
        <v/>
      </c>
      <c r="I234" s="13" t="str">
        <f ca="1">IFERROR(INDEX(MAESTRO!I:I,_xludf.AGGREGATE(15,6,ROW(MAESTRO!$B$3:$B$1000)/((MAESTRO!$B$3:$B$1000="ASMARTALC")*(UPPER(MAESTRO!$L$3:$L$1000)="CONFIRMADO")),ROWS($A$3:A234))),"")</f>
        <v/>
      </c>
      <c r="J234" s="13" t="str">
        <f ca="1">IFERROR(INDEX(MAESTRO!J:J,_xludf.AGGREGATE(15,6,ROW(MAESTRO!$B$3:$B$1000)/((MAESTRO!$B$3:$B$1000="ASMARTALC")*(UPPER(MAESTRO!$L$3:$L$1000)="CONFIRMADO")),ROWS($A$3:A234))),"")</f>
        <v/>
      </c>
      <c r="K234" s="13" t="str">
        <f ca="1">IFERROR(INDEX(MAESTRO!K:K,_xludf.AGGREGATE(15,6,ROW(MAESTRO!$B$3:$B$1000)/((MAESTRO!$B$3:$B$1000="ASMARTALC")*(UPPER(MAESTRO!$L$3:$L$1000)="CONFIRMADO")),ROWS($A$3:A234))),"")</f>
        <v/>
      </c>
      <c r="L234" s="13" t="str">
        <f ca="1">IFERROR(INDEX(MAESTRO!L:L,_xludf.AGGREGATE(15,6,ROW(MAESTRO!$B$3:$B$1000)/((MAESTRO!$B$3:$B$1000="ASMARTALC")*(UPPER(MAESTRO!$L$3:$L$1000)="CONFIRMADO")),ROWS($A$3:A234))),"")</f>
        <v/>
      </c>
      <c r="M234" s="13" t="str">
        <f ca="1">IFERROR(INDEX(MAESTRO!M:M,_xludf.AGGREGATE(15,6,ROW(MAESTRO!$B$3:$B$1000)/((MAESTRO!$B$3:$B$1000="ASMARTALC")*(UPPER(MAESTRO!$L$3:$L$1000)="CONFIRMADO")),ROWS($A$3:A234))),"")</f>
        <v/>
      </c>
      <c r="N234" s="13" t="str">
        <f ca="1">IFERROR(INDEX(MAESTRO!N:N,_xludf.AGGREGATE(15,6,ROW(MAESTRO!$B$3:$B$1000)/((MAESTRO!$B$3:$B$1000="ASMARTALC")*(UPPER(MAESTRO!$L$3:$L$1000)="CONFIRMADO")),ROWS($A$3:A234))),"")</f>
        <v/>
      </c>
      <c r="O234" s="13" t="str">
        <f ca="1">IFERROR(INDEX(MAESTRO!O:O,_xludf.AGGREGATE(15,6,ROW(MAESTRO!$B$3:$B$1000)/((MAESTRO!$B$3:$B$1000="ASMARTALC")*(UPPER(MAESTRO!$L$3:$L$1000)="CONFIRMADO")),ROWS($A$3:A234))),"")</f>
        <v/>
      </c>
      <c r="P234" s="13" t="str">
        <f ca="1">IFERROR(INDEX(MAESTRO!P:P,_xludf.AGGREGATE(15,6,ROW(MAESTRO!$B$3:$B$1000)/((MAESTRO!$B$3:$B$1000="ASMARTALC")*(UPPER(MAESTRO!$L$3:$L$1000)="CONFIRMADO")),ROWS($A$3:A234))),"")</f>
        <v/>
      </c>
      <c r="Q234" s="13" t="str">
        <f ca="1">IFERROR(INDEX(MAESTRO!Q:Q,_xludf.AGGREGATE(15,6,ROW(MAESTRO!$B$3:$B$1000)/((MAESTRO!$B$3:$B$1000="ASMARTALC")*(UPPER(MAESTRO!$L$3:$L$1000)="CONFIRMADO")),ROWS($A$3:A234))),"")</f>
        <v/>
      </c>
      <c r="R234" s="13" t="str">
        <f ca="1">IFERROR(INDEX(MAESTRO!R:R,_xludf.AGGREGATE(15,6,ROW(MAESTRO!$B$3:$B$1000)/((MAESTRO!$B$3:$B$1000="ASMARTALC")*(UPPER(MAESTRO!$L$3:$L$1000)="CONFIRMADO")),ROWS($A$3:A234))),"")</f>
        <v/>
      </c>
      <c r="S234" s="13" t="str">
        <f ca="1">IFERROR(INDEX(MAESTRO!S:S,_xludf.AGGREGATE(15,6,ROW(MAESTRO!$B$3:$B$1000)/((MAESTRO!$B$3:$B$1000="ASMARTALC")*(UPPER(MAESTRO!$L$3:$L$1000)="CONFIRMADO")),ROWS($A$3:A234))),"")</f>
        <v/>
      </c>
      <c r="T234" s="13" t="str">
        <f ca="1">IFERROR(INDEX(MAESTRO!T:T,_xludf.AGGREGATE(15,6,ROW(MAESTRO!$B$3:$B$1000)/((MAESTRO!$B$3:$B$1000="ASMARTALC")*(UPPER(MAESTRO!$L$3:$L$1000)="CONFIRMADO")),ROWS($A$3:A234))),"")</f>
        <v/>
      </c>
      <c r="U234" s="13" t="str">
        <f ca="1">IFERROR(INDEX(MAESTRO!U:U,_xludf.AGGREGATE(15,6,ROW(MAESTRO!$B$3:$B$1000)/((MAESTRO!$B$3:$B$1000="ASMARTALC")*(UPPER(MAESTRO!$L$3:$L$1000)="CONFIRMADO")),ROWS($A$3:A234))),"")</f>
        <v/>
      </c>
      <c r="V234" s="13" t="str">
        <f ca="1">IFERROR(INDEX(MAESTRO!V:V,_xludf.AGGREGATE(15,6,ROW(MAESTRO!$B$3:$B$1000)/((MAESTRO!$B$3:$B$1000="ASMARTALC")*(UPPER(MAESTRO!$L$3:$L$1000)="CONFIRMADO")),ROWS($A$3:A234))),"")</f>
        <v/>
      </c>
      <c r="W234" s="13" t="str">
        <f ca="1">IFERROR(INDEX(MAESTRO!W:W,_xludf.AGGREGATE(15,6,ROW(MAESTRO!$B$3:$B$1000)/((MAESTRO!$B$3:$B$1000="ASMARTALC")*(UPPER(MAESTRO!$L$3:$L$1000)="CONFIRMADO")),ROWS($A$3:A234))),"")</f>
        <v/>
      </c>
      <c r="X234" s="13" t="str">
        <f ca="1">IFERROR(INDEX(MAESTRO!X:X,_xludf.AGGREGATE(15,6,ROW(MAESTRO!$B$3:$B$1000)/((MAESTRO!$B$3:$B$1000="ASMARTALC")*(UPPER(MAESTRO!$L$3:$L$1000)="CONFIRMADO")),ROWS($A$3:A234))),"")</f>
        <v/>
      </c>
    </row>
    <row r="235" spans="1:24" ht="22.05" customHeight="1">
      <c r="A235" s="10" t="str">
        <f ca="1">IFERROR(INDEX(MAESTRO!A:A,_xludf.AGGREGATE(15,6,ROW(MAESTRO!$B$3:$B$1000)/((MAESTRO!$B$3:$B$1000="ASMARTALC")*(UPPER(MAESTRO!$L$3:$L$1000)="CONFIRMADO")),ROWS($A$3:A235))),"")</f>
        <v/>
      </c>
      <c r="B235" s="10" t="str">
        <f ca="1">IFERROR(INDEX(MAESTRO!B:B,_xludf.AGGREGATE(15,6,ROW(MAESTRO!$B$3:$B$1000)/((MAESTRO!$B$3:$B$1000="ASMARTALC")*(UPPER(MAESTRO!$L$3:$L$1000)="CONFIRMADO")),ROWS($A$3:A235))),"")</f>
        <v/>
      </c>
      <c r="C235" s="10" t="str">
        <f ca="1">IFERROR(INDEX(MAESTRO!C:C,_xludf.AGGREGATE(15,6,ROW(MAESTRO!$B$3:$B$1000)/((MAESTRO!$B$3:$B$1000="ASMARTALC")*(UPPER(MAESTRO!$L$3:$L$1000)="CONFIRMADO")),ROWS($A$3:A235))),"")</f>
        <v/>
      </c>
      <c r="D235" s="10" t="str">
        <f ca="1">IFERROR(INDEX(MAESTRO!D:D,_xludf.AGGREGATE(15,6,ROW(MAESTRO!$B$3:$B$1000)/((MAESTRO!$B$3:$B$1000="ASMARTALC")*(UPPER(MAESTRO!$L$3:$L$1000)="CONFIRMADO")),ROWS($A$3:A235))),"")</f>
        <v/>
      </c>
      <c r="E235" s="10" t="str">
        <f ca="1">IFERROR(INDEX(MAESTRO!E:E,_xludf.AGGREGATE(15,6,ROW(MAESTRO!$B$3:$B$1000)/((MAESTRO!$B$3:$B$1000="ASMARTALC")*(UPPER(MAESTRO!$L$3:$L$1000)="CONFIRMADO")),ROWS($A$3:A235))),"")</f>
        <v/>
      </c>
      <c r="F235" s="10" t="str">
        <f ca="1">IFERROR(INDEX(MAESTRO!F:F,_xludf.AGGREGATE(15,6,ROW(MAESTRO!$B$3:$B$1000)/((MAESTRO!$B$3:$B$1000="ASMARTALC")*(UPPER(MAESTRO!$L$3:$L$1000)="CONFIRMADO")),ROWS($A$3:A235))),"")</f>
        <v/>
      </c>
      <c r="G235" s="10" t="str">
        <f ca="1">IFERROR(INDEX(MAESTRO!G:G,_xludf.AGGREGATE(15,6,ROW(MAESTRO!$B$3:$B$1000)/((MAESTRO!$B$3:$B$1000="ASMARTALC")*(UPPER(MAESTRO!$L$3:$L$1000)="CONFIRMADO")),ROWS($A$3:A235))),"")</f>
        <v/>
      </c>
      <c r="H235" s="10" t="str">
        <f ca="1">IFERROR(INDEX(MAESTRO!H:H,_xludf.AGGREGATE(15,6,ROW(MAESTRO!$B$3:$B$1000)/((MAESTRO!$B$3:$B$1000="ASMARTALC")*(UPPER(MAESTRO!$L$3:$L$1000)="CONFIRMADO")),ROWS($A$3:A235))),"")</f>
        <v/>
      </c>
      <c r="I235" s="10" t="str">
        <f ca="1">IFERROR(INDEX(MAESTRO!I:I,_xludf.AGGREGATE(15,6,ROW(MAESTRO!$B$3:$B$1000)/((MAESTRO!$B$3:$B$1000="ASMARTALC")*(UPPER(MAESTRO!$L$3:$L$1000)="CONFIRMADO")),ROWS($A$3:A235))),"")</f>
        <v/>
      </c>
      <c r="J235" s="10" t="str">
        <f ca="1">IFERROR(INDEX(MAESTRO!J:J,_xludf.AGGREGATE(15,6,ROW(MAESTRO!$B$3:$B$1000)/((MAESTRO!$B$3:$B$1000="ASMARTALC")*(UPPER(MAESTRO!$L$3:$L$1000)="CONFIRMADO")),ROWS($A$3:A235))),"")</f>
        <v/>
      </c>
      <c r="K235" s="10" t="str">
        <f ca="1">IFERROR(INDEX(MAESTRO!K:K,_xludf.AGGREGATE(15,6,ROW(MAESTRO!$B$3:$B$1000)/((MAESTRO!$B$3:$B$1000="ASMARTALC")*(UPPER(MAESTRO!$L$3:$L$1000)="CONFIRMADO")),ROWS($A$3:A235))),"")</f>
        <v/>
      </c>
      <c r="L235" s="10" t="str">
        <f ca="1">IFERROR(INDEX(MAESTRO!L:L,_xludf.AGGREGATE(15,6,ROW(MAESTRO!$B$3:$B$1000)/((MAESTRO!$B$3:$B$1000="ASMARTALC")*(UPPER(MAESTRO!$L$3:$L$1000)="CONFIRMADO")),ROWS($A$3:A235))),"")</f>
        <v/>
      </c>
      <c r="M235" s="10" t="str">
        <f ca="1">IFERROR(INDEX(MAESTRO!M:M,_xludf.AGGREGATE(15,6,ROW(MAESTRO!$B$3:$B$1000)/((MAESTRO!$B$3:$B$1000="ASMARTALC")*(UPPER(MAESTRO!$L$3:$L$1000)="CONFIRMADO")),ROWS($A$3:A235))),"")</f>
        <v/>
      </c>
      <c r="N235" s="10" t="str">
        <f ca="1">IFERROR(INDEX(MAESTRO!N:N,_xludf.AGGREGATE(15,6,ROW(MAESTRO!$B$3:$B$1000)/((MAESTRO!$B$3:$B$1000="ASMARTALC")*(UPPER(MAESTRO!$L$3:$L$1000)="CONFIRMADO")),ROWS($A$3:A235))),"")</f>
        <v/>
      </c>
      <c r="O235" s="10" t="str">
        <f ca="1">IFERROR(INDEX(MAESTRO!O:O,_xludf.AGGREGATE(15,6,ROW(MAESTRO!$B$3:$B$1000)/((MAESTRO!$B$3:$B$1000="ASMARTALC")*(UPPER(MAESTRO!$L$3:$L$1000)="CONFIRMADO")),ROWS($A$3:A235))),"")</f>
        <v/>
      </c>
      <c r="P235" s="10" t="str">
        <f ca="1">IFERROR(INDEX(MAESTRO!P:P,_xludf.AGGREGATE(15,6,ROW(MAESTRO!$B$3:$B$1000)/((MAESTRO!$B$3:$B$1000="ASMARTALC")*(UPPER(MAESTRO!$L$3:$L$1000)="CONFIRMADO")),ROWS($A$3:A235))),"")</f>
        <v/>
      </c>
      <c r="Q235" s="10" t="str">
        <f ca="1">IFERROR(INDEX(MAESTRO!Q:Q,_xludf.AGGREGATE(15,6,ROW(MAESTRO!$B$3:$B$1000)/((MAESTRO!$B$3:$B$1000="ASMARTALC")*(UPPER(MAESTRO!$L$3:$L$1000)="CONFIRMADO")),ROWS($A$3:A235))),"")</f>
        <v/>
      </c>
      <c r="R235" s="10" t="str">
        <f ca="1">IFERROR(INDEX(MAESTRO!R:R,_xludf.AGGREGATE(15,6,ROW(MAESTRO!$B$3:$B$1000)/((MAESTRO!$B$3:$B$1000="ASMARTALC")*(UPPER(MAESTRO!$L$3:$L$1000)="CONFIRMADO")),ROWS($A$3:A235))),"")</f>
        <v/>
      </c>
      <c r="S235" s="10" t="str">
        <f ca="1">IFERROR(INDEX(MAESTRO!S:S,_xludf.AGGREGATE(15,6,ROW(MAESTRO!$B$3:$B$1000)/((MAESTRO!$B$3:$B$1000="ASMARTALC")*(UPPER(MAESTRO!$L$3:$L$1000)="CONFIRMADO")),ROWS($A$3:A235))),"")</f>
        <v/>
      </c>
      <c r="T235" s="10" t="str">
        <f ca="1">IFERROR(INDEX(MAESTRO!T:T,_xludf.AGGREGATE(15,6,ROW(MAESTRO!$B$3:$B$1000)/((MAESTRO!$B$3:$B$1000="ASMARTALC")*(UPPER(MAESTRO!$L$3:$L$1000)="CONFIRMADO")),ROWS($A$3:A235))),"")</f>
        <v/>
      </c>
      <c r="U235" s="10" t="str">
        <f ca="1">IFERROR(INDEX(MAESTRO!U:U,_xludf.AGGREGATE(15,6,ROW(MAESTRO!$B$3:$B$1000)/((MAESTRO!$B$3:$B$1000="ASMARTALC")*(UPPER(MAESTRO!$L$3:$L$1000)="CONFIRMADO")),ROWS($A$3:A235))),"")</f>
        <v/>
      </c>
      <c r="V235" s="10" t="str">
        <f ca="1">IFERROR(INDEX(MAESTRO!V:V,_xludf.AGGREGATE(15,6,ROW(MAESTRO!$B$3:$B$1000)/((MAESTRO!$B$3:$B$1000="ASMARTALC")*(UPPER(MAESTRO!$L$3:$L$1000)="CONFIRMADO")),ROWS($A$3:A235))),"")</f>
        <v/>
      </c>
      <c r="W235" s="10" t="str">
        <f ca="1">IFERROR(INDEX(MAESTRO!W:W,_xludf.AGGREGATE(15,6,ROW(MAESTRO!$B$3:$B$1000)/((MAESTRO!$B$3:$B$1000="ASMARTALC")*(UPPER(MAESTRO!$L$3:$L$1000)="CONFIRMADO")),ROWS($A$3:A235))),"")</f>
        <v/>
      </c>
      <c r="X235" s="10" t="str">
        <f ca="1">IFERROR(INDEX(MAESTRO!X:X,_xludf.AGGREGATE(15,6,ROW(MAESTRO!$B$3:$B$1000)/((MAESTRO!$B$3:$B$1000="ASMARTALC")*(UPPER(MAESTRO!$L$3:$L$1000)="CONFIRMADO")),ROWS($A$3:A235))),"")</f>
        <v/>
      </c>
    </row>
    <row r="236" spans="1:24" ht="22.05" customHeight="1">
      <c r="A236" s="13" t="str">
        <f ca="1">IFERROR(INDEX(MAESTRO!A:A,_xludf.AGGREGATE(15,6,ROW(MAESTRO!$B$3:$B$1000)/((MAESTRO!$B$3:$B$1000="ASMARTALC")*(UPPER(MAESTRO!$L$3:$L$1000)="CONFIRMADO")),ROWS($A$3:A236))),"")</f>
        <v/>
      </c>
      <c r="B236" s="13" t="str">
        <f ca="1">IFERROR(INDEX(MAESTRO!B:B,_xludf.AGGREGATE(15,6,ROW(MAESTRO!$B$3:$B$1000)/((MAESTRO!$B$3:$B$1000="ASMARTALC")*(UPPER(MAESTRO!$L$3:$L$1000)="CONFIRMADO")),ROWS($A$3:A236))),"")</f>
        <v/>
      </c>
      <c r="C236" s="13" t="str">
        <f ca="1">IFERROR(INDEX(MAESTRO!C:C,_xludf.AGGREGATE(15,6,ROW(MAESTRO!$B$3:$B$1000)/((MAESTRO!$B$3:$B$1000="ASMARTALC")*(UPPER(MAESTRO!$L$3:$L$1000)="CONFIRMADO")),ROWS($A$3:A236))),"")</f>
        <v/>
      </c>
      <c r="D236" s="13" t="str">
        <f ca="1">IFERROR(INDEX(MAESTRO!D:D,_xludf.AGGREGATE(15,6,ROW(MAESTRO!$B$3:$B$1000)/((MAESTRO!$B$3:$B$1000="ASMARTALC")*(UPPER(MAESTRO!$L$3:$L$1000)="CONFIRMADO")),ROWS($A$3:A236))),"")</f>
        <v/>
      </c>
      <c r="E236" s="13" t="str">
        <f ca="1">IFERROR(INDEX(MAESTRO!E:E,_xludf.AGGREGATE(15,6,ROW(MAESTRO!$B$3:$B$1000)/((MAESTRO!$B$3:$B$1000="ASMARTALC")*(UPPER(MAESTRO!$L$3:$L$1000)="CONFIRMADO")),ROWS($A$3:A236))),"")</f>
        <v/>
      </c>
      <c r="F236" s="13" t="str">
        <f ca="1">IFERROR(INDEX(MAESTRO!F:F,_xludf.AGGREGATE(15,6,ROW(MAESTRO!$B$3:$B$1000)/((MAESTRO!$B$3:$B$1000="ASMARTALC")*(UPPER(MAESTRO!$L$3:$L$1000)="CONFIRMADO")),ROWS($A$3:A236))),"")</f>
        <v/>
      </c>
      <c r="G236" s="13" t="str">
        <f ca="1">IFERROR(INDEX(MAESTRO!G:G,_xludf.AGGREGATE(15,6,ROW(MAESTRO!$B$3:$B$1000)/((MAESTRO!$B$3:$B$1000="ASMARTALC")*(UPPER(MAESTRO!$L$3:$L$1000)="CONFIRMADO")),ROWS($A$3:A236))),"")</f>
        <v/>
      </c>
      <c r="H236" s="13" t="str">
        <f ca="1">IFERROR(INDEX(MAESTRO!H:H,_xludf.AGGREGATE(15,6,ROW(MAESTRO!$B$3:$B$1000)/((MAESTRO!$B$3:$B$1000="ASMARTALC")*(UPPER(MAESTRO!$L$3:$L$1000)="CONFIRMADO")),ROWS($A$3:A236))),"")</f>
        <v/>
      </c>
      <c r="I236" s="13" t="str">
        <f ca="1">IFERROR(INDEX(MAESTRO!I:I,_xludf.AGGREGATE(15,6,ROW(MAESTRO!$B$3:$B$1000)/((MAESTRO!$B$3:$B$1000="ASMARTALC")*(UPPER(MAESTRO!$L$3:$L$1000)="CONFIRMADO")),ROWS($A$3:A236))),"")</f>
        <v/>
      </c>
      <c r="J236" s="13" t="str">
        <f ca="1">IFERROR(INDEX(MAESTRO!J:J,_xludf.AGGREGATE(15,6,ROW(MAESTRO!$B$3:$B$1000)/((MAESTRO!$B$3:$B$1000="ASMARTALC")*(UPPER(MAESTRO!$L$3:$L$1000)="CONFIRMADO")),ROWS($A$3:A236))),"")</f>
        <v/>
      </c>
      <c r="K236" s="13" t="str">
        <f ca="1">IFERROR(INDEX(MAESTRO!K:K,_xludf.AGGREGATE(15,6,ROW(MAESTRO!$B$3:$B$1000)/((MAESTRO!$B$3:$B$1000="ASMARTALC")*(UPPER(MAESTRO!$L$3:$L$1000)="CONFIRMADO")),ROWS($A$3:A236))),"")</f>
        <v/>
      </c>
      <c r="L236" s="13" t="str">
        <f ca="1">IFERROR(INDEX(MAESTRO!L:L,_xludf.AGGREGATE(15,6,ROW(MAESTRO!$B$3:$B$1000)/((MAESTRO!$B$3:$B$1000="ASMARTALC")*(UPPER(MAESTRO!$L$3:$L$1000)="CONFIRMADO")),ROWS($A$3:A236))),"")</f>
        <v/>
      </c>
      <c r="M236" s="13" t="str">
        <f ca="1">IFERROR(INDEX(MAESTRO!M:M,_xludf.AGGREGATE(15,6,ROW(MAESTRO!$B$3:$B$1000)/((MAESTRO!$B$3:$B$1000="ASMARTALC")*(UPPER(MAESTRO!$L$3:$L$1000)="CONFIRMADO")),ROWS($A$3:A236))),"")</f>
        <v/>
      </c>
      <c r="N236" s="13" t="str">
        <f ca="1">IFERROR(INDEX(MAESTRO!N:N,_xludf.AGGREGATE(15,6,ROW(MAESTRO!$B$3:$B$1000)/((MAESTRO!$B$3:$B$1000="ASMARTALC")*(UPPER(MAESTRO!$L$3:$L$1000)="CONFIRMADO")),ROWS($A$3:A236))),"")</f>
        <v/>
      </c>
      <c r="O236" s="13" t="str">
        <f ca="1">IFERROR(INDEX(MAESTRO!O:O,_xludf.AGGREGATE(15,6,ROW(MAESTRO!$B$3:$B$1000)/((MAESTRO!$B$3:$B$1000="ASMARTALC")*(UPPER(MAESTRO!$L$3:$L$1000)="CONFIRMADO")),ROWS($A$3:A236))),"")</f>
        <v/>
      </c>
      <c r="P236" s="13" t="str">
        <f ca="1">IFERROR(INDEX(MAESTRO!P:P,_xludf.AGGREGATE(15,6,ROW(MAESTRO!$B$3:$B$1000)/((MAESTRO!$B$3:$B$1000="ASMARTALC")*(UPPER(MAESTRO!$L$3:$L$1000)="CONFIRMADO")),ROWS($A$3:A236))),"")</f>
        <v/>
      </c>
      <c r="Q236" s="13" t="str">
        <f ca="1">IFERROR(INDEX(MAESTRO!Q:Q,_xludf.AGGREGATE(15,6,ROW(MAESTRO!$B$3:$B$1000)/((MAESTRO!$B$3:$B$1000="ASMARTALC")*(UPPER(MAESTRO!$L$3:$L$1000)="CONFIRMADO")),ROWS($A$3:A236))),"")</f>
        <v/>
      </c>
      <c r="R236" s="13" t="str">
        <f ca="1">IFERROR(INDEX(MAESTRO!R:R,_xludf.AGGREGATE(15,6,ROW(MAESTRO!$B$3:$B$1000)/((MAESTRO!$B$3:$B$1000="ASMARTALC")*(UPPER(MAESTRO!$L$3:$L$1000)="CONFIRMADO")),ROWS($A$3:A236))),"")</f>
        <v/>
      </c>
      <c r="S236" s="13" t="str">
        <f ca="1">IFERROR(INDEX(MAESTRO!S:S,_xludf.AGGREGATE(15,6,ROW(MAESTRO!$B$3:$B$1000)/((MAESTRO!$B$3:$B$1000="ASMARTALC")*(UPPER(MAESTRO!$L$3:$L$1000)="CONFIRMADO")),ROWS($A$3:A236))),"")</f>
        <v/>
      </c>
      <c r="T236" s="13" t="str">
        <f ca="1">IFERROR(INDEX(MAESTRO!T:T,_xludf.AGGREGATE(15,6,ROW(MAESTRO!$B$3:$B$1000)/((MAESTRO!$B$3:$B$1000="ASMARTALC")*(UPPER(MAESTRO!$L$3:$L$1000)="CONFIRMADO")),ROWS($A$3:A236))),"")</f>
        <v/>
      </c>
      <c r="U236" s="13" t="str">
        <f ca="1">IFERROR(INDEX(MAESTRO!U:U,_xludf.AGGREGATE(15,6,ROW(MAESTRO!$B$3:$B$1000)/((MAESTRO!$B$3:$B$1000="ASMARTALC")*(UPPER(MAESTRO!$L$3:$L$1000)="CONFIRMADO")),ROWS($A$3:A236))),"")</f>
        <v/>
      </c>
      <c r="V236" s="13" t="str">
        <f ca="1">IFERROR(INDEX(MAESTRO!V:V,_xludf.AGGREGATE(15,6,ROW(MAESTRO!$B$3:$B$1000)/((MAESTRO!$B$3:$B$1000="ASMARTALC")*(UPPER(MAESTRO!$L$3:$L$1000)="CONFIRMADO")),ROWS($A$3:A236))),"")</f>
        <v/>
      </c>
      <c r="W236" s="13" t="str">
        <f ca="1">IFERROR(INDEX(MAESTRO!W:W,_xludf.AGGREGATE(15,6,ROW(MAESTRO!$B$3:$B$1000)/((MAESTRO!$B$3:$B$1000="ASMARTALC")*(UPPER(MAESTRO!$L$3:$L$1000)="CONFIRMADO")),ROWS($A$3:A236))),"")</f>
        <v/>
      </c>
      <c r="X236" s="13" t="str">
        <f ca="1">IFERROR(INDEX(MAESTRO!X:X,_xludf.AGGREGATE(15,6,ROW(MAESTRO!$B$3:$B$1000)/((MAESTRO!$B$3:$B$1000="ASMARTALC")*(UPPER(MAESTRO!$L$3:$L$1000)="CONFIRMADO")),ROWS($A$3:A236))),"")</f>
        <v/>
      </c>
    </row>
    <row r="237" spans="1:24" ht="22.05" customHeight="1">
      <c r="A237" s="10" t="str">
        <f ca="1">IFERROR(INDEX(MAESTRO!A:A,_xludf.AGGREGATE(15,6,ROW(MAESTRO!$B$3:$B$1000)/((MAESTRO!$B$3:$B$1000="ASMARTALC")*(UPPER(MAESTRO!$L$3:$L$1000)="CONFIRMADO")),ROWS($A$3:A237))),"")</f>
        <v/>
      </c>
      <c r="B237" s="10" t="str">
        <f ca="1">IFERROR(INDEX(MAESTRO!B:B,_xludf.AGGREGATE(15,6,ROW(MAESTRO!$B$3:$B$1000)/((MAESTRO!$B$3:$B$1000="ASMARTALC")*(UPPER(MAESTRO!$L$3:$L$1000)="CONFIRMADO")),ROWS($A$3:A237))),"")</f>
        <v/>
      </c>
      <c r="C237" s="10" t="str">
        <f ca="1">IFERROR(INDEX(MAESTRO!C:C,_xludf.AGGREGATE(15,6,ROW(MAESTRO!$B$3:$B$1000)/((MAESTRO!$B$3:$B$1000="ASMARTALC")*(UPPER(MAESTRO!$L$3:$L$1000)="CONFIRMADO")),ROWS($A$3:A237))),"")</f>
        <v/>
      </c>
      <c r="D237" s="10" t="str">
        <f ca="1">IFERROR(INDEX(MAESTRO!D:D,_xludf.AGGREGATE(15,6,ROW(MAESTRO!$B$3:$B$1000)/((MAESTRO!$B$3:$B$1000="ASMARTALC")*(UPPER(MAESTRO!$L$3:$L$1000)="CONFIRMADO")),ROWS($A$3:A237))),"")</f>
        <v/>
      </c>
      <c r="E237" s="10" t="str">
        <f ca="1">IFERROR(INDEX(MAESTRO!E:E,_xludf.AGGREGATE(15,6,ROW(MAESTRO!$B$3:$B$1000)/((MAESTRO!$B$3:$B$1000="ASMARTALC")*(UPPER(MAESTRO!$L$3:$L$1000)="CONFIRMADO")),ROWS($A$3:A237))),"")</f>
        <v/>
      </c>
      <c r="F237" s="10" t="str">
        <f ca="1">IFERROR(INDEX(MAESTRO!F:F,_xludf.AGGREGATE(15,6,ROW(MAESTRO!$B$3:$B$1000)/((MAESTRO!$B$3:$B$1000="ASMARTALC")*(UPPER(MAESTRO!$L$3:$L$1000)="CONFIRMADO")),ROWS($A$3:A237))),"")</f>
        <v/>
      </c>
      <c r="G237" s="10" t="str">
        <f ca="1">IFERROR(INDEX(MAESTRO!G:G,_xludf.AGGREGATE(15,6,ROW(MAESTRO!$B$3:$B$1000)/((MAESTRO!$B$3:$B$1000="ASMARTALC")*(UPPER(MAESTRO!$L$3:$L$1000)="CONFIRMADO")),ROWS($A$3:A237))),"")</f>
        <v/>
      </c>
      <c r="H237" s="10" t="str">
        <f ca="1">IFERROR(INDEX(MAESTRO!H:H,_xludf.AGGREGATE(15,6,ROW(MAESTRO!$B$3:$B$1000)/((MAESTRO!$B$3:$B$1000="ASMARTALC")*(UPPER(MAESTRO!$L$3:$L$1000)="CONFIRMADO")),ROWS($A$3:A237))),"")</f>
        <v/>
      </c>
      <c r="I237" s="10" t="str">
        <f ca="1">IFERROR(INDEX(MAESTRO!I:I,_xludf.AGGREGATE(15,6,ROW(MAESTRO!$B$3:$B$1000)/((MAESTRO!$B$3:$B$1000="ASMARTALC")*(UPPER(MAESTRO!$L$3:$L$1000)="CONFIRMADO")),ROWS($A$3:A237))),"")</f>
        <v/>
      </c>
      <c r="J237" s="10" t="str">
        <f ca="1">IFERROR(INDEX(MAESTRO!J:J,_xludf.AGGREGATE(15,6,ROW(MAESTRO!$B$3:$B$1000)/((MAESTRO!$B$3:$B$1000="ASMARTALC")*(UPPER(MAESTRO!$L$3:$L$1000)="CONFIRMADO")),ROWS($A$3:A237))),"")</f>
        <v/>
      </c>
      <c r="K237" s="10" t="str">
        <f ca="1">IFERROR(INDEX(MAESTRO!K:K,_xludf.AGGREGATE(15,6,ROW(MAESTRO!$B$3:$B$1000)/((MAESTRO!$B$3:$B$1000="ASMARTALC")*(UPPER(MAESTRO!$L$3:$L$1000)="CONFIRMADO")),ROWS($A$3:A237))),"")</f>
        <v/>
      </c>
      <c r="L237" s="10" t="str">
        <f ca="1">IFERROR(INDEX(MAESTRO!L:L,_xludf.AGGREGATE(15,6,ROW(MAESTRO!$B$3:$B$1000)/((MAESTRO!$B$3:$B$1000="ASMARTALC")*(UPPER(MAESTRO!$L$3:$L$1000)="CONFIRMADO")),ROWS($A$3:A237))),"")</f>
        <v/>
      </c>
      <c r="M237" s="10" t="str">
        <f ca="1">IFERROR(INDEX(MAESTRO!M:M,_xludf.AGGREGATE(15,6,ROW(MAESTRO!$B$3:$B$1000)/((MAESTRO!$B$3:$B$1000="ASMARTALC")*(UPPER(MAESTRO!$L$3:$L$1000)="CONFIRMADO")),ROWS($A$3:A237))),"")</f>
        <v/>
      </c>
      <c r="N237" s="10" t="str">
        <f ca="1">IFERROR(INDEX(MAESTRO!N:N,_xludf.AGGREGATE(15,6,ROW(MAESTRO!$B$3:$B$1000)/((MAESTRO!$B$3:$B$1000="ASMARTALC")*(UPPER(MAESTRO!$L$3:$L$1000)="CONFIRMADO")),ROWS($A$3:A237))),"")</f>
        <v/>
      </c>
      <c r="O237" s="10" t="str">
        <f ca="1">IFERROR(INDEX(MAESTRO!O:O,_xludf.AGGREGATE(15,6,ROW(MAESTRO!$B$3:$B$1000)/((MAESTRO!$B$3:$B$1000="ASMARTALC")*(UPPER(MAESTRO!$L$3:$L$1000)="CONFIRMADO")),ROWS($A$3:A237))),"")</f>
        <v/>
      </c>
      <c r="P237" s="10" t="str">
        <f ca="1">IFERROR(INDEX(MAESTRO!P:P,_xludf.AGGREGATE(15,6,ROW(MAESTRO!$B$3:$B$1000)/((MAESTRO!$B$3:$B$1000="ASMARTALC")*(UPPER(MAESTRO!$L$3:$L$1000)="CONFIRMADO")),ROWS($A$3:A237))),"")</f>
        <v/>
      </c>
      <c r="Q237" s="10" t="str">
        <f ca="1">IFERROR(INDEX(MAESTRO!Q:Q,_xludf.AGGREGATE(15,6,ROW(MAESTRO!$B$3:$B$1000)/((MAESTRO!$B$3:$B$1000="ASMARTALC")*(UPPER(MAESTRO!$L$3:$L$1000)="CONFIRMADO")),ROWS($A$3:A237))),"")</f>
        <v/>
      </c>
      <c r="R237" s="10" t="str">
        <f ca="1">IFERROR(INDEX(MAESTRO!R:R,_xludf.AGGREGATE(15,6,ROW(MAESTRO!$B$3:$B$1000)/((MAESTRO!$B$3:$B$1000="ASMARTALC")*(UPPER(MAESTRO!$L$3:$L$1000)="CONFIRMADO")),ROWS($A$3:A237))),"")</f>
        <v/>
      </c>
      <c r="S237" s="10" t="str">
        <f ca="1">IFERROR(INDEX(MAESTRO!S:S,_xludf.AGGREGATE(15,6,ROW(MAESTRO!$B$3:$B$1000)/((MAESTRO!$B$3:$B$1000="ASMARTALC")*(UPPER(MAESTRO!$L$3:$L$1000)="CONFIRMADO")),ROWS($A$3:A237))),"")</f>
        <v/>
      </c>
      <c r="T237" s="10" t="str">
        <f ca="1">IFERROR(INDEX(MAESTRO!T:T,_xludf.AGGREGATE(15,6,ROW(MAESTRO!$B$3:$B$1000)/((MAESTRO!$B$3:$B$1000="ASMARTALC")*(UPPER(MAESTRO!$L$3:$L$1000)="CONFIRMADO")),ROWS($A$3:A237))),"")</f>
        <v/>
      </c>
      <c r="U237" s="10" t="str">
        <f ca="1">IFERROR(INDEX(MAESTRO!U:U,_xludf.AGGREGATE(15,6,ROW(MAESTRO!$B$3:$B$1000)/((MAESTRO!$B$3:$B$1000="ASMARTALC")*(UPPER(MAESTRO!$L$3:$L$1000)="CONFIRMADO")),ROWS($A$3:A237))),"")</f>
        <v/>
      </c>
      <c r="V237" s="10" t="str">
        <f ca="1">IFERROR(INDEX(MAESTRO!V:V,_xludf.AGGREGATE(15,6,ROW(MAESTRO!$B$3:$B$1000)/((MAESTRO!$B$3:$B$1000="ASMARTALC")*(UPPER(MAESTRO!$L$3:$L$1000)="CONFIRMADO")),ROWS($A$3:A237))),"")</f>
        <v/>
      </c>
      <c r="W237" s="10" t="str">
        <f ca="1">IFERROR(INDEX(MAESTRO!W:W,_xludf.AGGREGATE(15,6,ROW(MAESTRO!$B$3:$B$1000)/((MAESTRO!$B$3:$B$1000="ASMARTALC")*(UPPER(MAESTRO!$L$3:$L$1000)="CONFIRMADO")),ROWS($A$3:A237))),"")</f>
        <v/>
      </c>
      <c r="X237" s="10" t="str">
        <f ca="1">IFERROR(INDEX(MAESTRO!X:X,_xludf.AGGREGATE(15,6,ROW(MAESTRO!$B$3:$B$1000)/((MAESTRO!$B$3:$B$1000="ASMARTALC")*(UPPER(MAESTRO!$L$3:$L$1000)="CONFIRMADO")),ROWS($A$3:A237))),"")</f>
        <v/>
      </c>
    </row>
    <row r="238" spans="1:24" ht="22.05" customHeight="1">
      <c r="A238" s="13" t="str">
        <f ca="1">IFERROR(INDEX(MAESTRO!A:A,_xludf.AGGREGATE(15,6,ROW(MAESTRO!$B$3:$B$1000)/((MAESTRO!$B$3:$B$1000="ASMARTALC")*(UPPER(MAESTRO!$L$3:$L$1000)="CONFIRMADO")),ROWS($A$3:A238))),"")</f>
        <v/>
      </c>
      <c r="B238" s="13" t="str">
        <f ca="1">IFERROR(INDEX(MAESTRO!B:B,_xludf.AGGREGATE(15,6,ROW(MAESTRO!$B$3:$B$1000)/((MAESTRO!$B$3:$B$1000="ASMARTALC")*(UPPER(MAESTRO!$L$3:$L$1000)="CONFIRMADO")),ROWS($A$3:A238))),"")</f>
        <v/>
      </c>
      <c r="C238" s="13" t="str">
        <f ca="1">IFERROR(INDEX(MAESTRO!C:C,_xludf.AGGREGATE(15,6,ROW(MAESTRO!$B$3:$B$1000)/((MAESTRO!$B$3:$B$1000="ASMARTALC")*(UPPER(MAESTRO!$L$3:$L$1000)="CONFIRMADO")),ROWS($A$3:A238))),"")</f>
        <v/>
      </c>
      <c r="D238" s="13" t="str">
        <f ca="1">IFERROR(INDEX(MAESTRO!D:D,_xludf.AGGREGATE(15,6,ROW(MAESTRO!$B$3:$B$1000)/((MAESTRO!$B$3:$B$1000="ASMARTALC")*(UPPER(MAESTRO!$L$3:$L$1000)="CONFIRMADO")),ROWS($A$3:A238))),"")</f>
        <v/>
      </c>
      <c r="E238" s="13" t="str">
        <f ca="1">IFERROR(INDEX(MAESTRO!E:E,_xludf.AGGREGATE(15,6,ROW(MAESTRO!$B$3:$B$1000)/((MAESTRO!$B$3:$B$1000="ASMARTALC")*(UPPER(MAESTRO!$L$3:$L$1000)="CONFIRMADO")),ROWS($A$3:A238))),"")</f>
        <v/>
      </c>
      <c r="F238" s="13" t="str">
        <f ca="1">IFERROR(INDEX(MAESTRO!F:F,_xludf.AGGREGATE(15,6,ROW(MAESTRO!$B$3:$B$1000)/((MAESTRO!$B$3:$B$1000="ASMARTALC")*(UPPER(MAESTRO!$L$3:$L$1000)="CONFIRMADO")),ROWS($A$3:A238))),"")</f>
        <v/>
      </c>
      <c r="G238" s="13" t="str">
        <f ca="1">IFERROR(INDEX(MAESTRO!G:G,_xludf.AGGREGATE(15,6,ROW(MAESTRO!$B$3:$B$1000)/((MAESTRO!$B$3:$B$1000="ASMARTALC")*(UPPER(MAESTRO!$L$3:$L$1000)="CONFIRMADO")),ROWS($A$3:A238))),"")</f>
        <v/>
      </c>
      <c r="H238" s="13" t="str">
        <f ca="1">IFERROR(INDEX(MAESTRO!H:H,_xludf.AGGREGATE(15,6,ROW(MAESTRO!$B$3:$B$1000)/((MAESTRO!$B$3:$B$1000="ASMARTALC")*(UPPER(MAESTRO!$L$3:$L$1000)="CONFIRMADO")),ROWS($A$3:A238))),"")</f>
        <v/>
      </c>
      <c r="I238" s="13" t="str">
        <f ca="1">IFERROR(INDEX(MAESTRO!I:I,_xludf.AGGREGATE(15,6,ROW(MAESTRO!$B$3:$B$1000)/((MAESTRO!$B$3:$B$1000="ASMARTALC")*(UPPER(MAESTRO!$L$3:$L$1000)="CONFIRMADO")),ROWS($A$3:A238))),"")</f>
        <v/>
      </c>
      <c r="J238" s="13" t="str">
        <f ca="1">IFERROR(INDEX(MAESTRO!J:J,_xludf.AGGREGATE(15,6,ROW(MAESTRO!$B$3:$B$1000)/((MAESTRO!$B$3:$B$1000="ASMARTALC")*(UPPER(MAESTRO!$L$3:$L$1000)="CONFIRMADO")),ROWS($A$3:A238))),"")</f>
        <v/>
      </c>
      <c r="K238" s="13" t="str">
        <f ca="1">IFERROR(INDEX(MAESTRO!K:K,_xludf.AGGREGATE(15,6,ROW(MAESTRO!$B$3:$B$1000)/((MAESTRO!$B$3:$B$1000="ASMARTALC")*(UPPER(MAESTRO!$L$3:$L$1000)="CONFIRMADO")),ROWS($A$3:A238))),"")</f>
        <v/>
      </c>
      <c r="L238" s="13" t="str">
        <f ca="1">IFERROR(INDEX(MAESTRO!L:L,_xludf.AGGREGATE(15,6,ROW(MAESTRO!$B$3:$B$1000)/((MAESTRO!$B$3:$B$1000="ASMARTALC")*(UPPER(MAESTRO!$L$3:$L$1000)="CONFIRMADO")),ROWS($A$3:A238))),"")</f>
        <v/>
      </c>
      <c r="M238" s="13" t="str">
        <f ca="1">IFERROR(INDEX(MAESTRO!M:M,_xludf.AGGREGATE(15,6,ROW(MAESTRO!$B$3:$B$1000)/((MAESTRO!$B$3:$B$1000="ASMARTALC")*(UPPER(MAESTRO!$L$3:$L$1000)="CONFIRMADO")),ROWS($A$3:A238))),"")</f>
        <v/>
      </c>
      <c r="N238" s="13" t="str">
        <f ca="1">IFERROR(INDEX(MAESTRO!N:N,_xludf.AGGREGATE(15,6,ROW(MAESTRO!$B$3:$B$1000)/((MAESTRO!$B$3:$B$1000="ASMARTALC")*(UPPER(MAESTRO!$L$3:$L$1000)="CONFIRMADO")),ROWS($A$3:A238))),"")</f>
        <v/>
      </c>
      <c r="O238" s="13" t="str">
        <f ca="1">IFERROR(INDEX(MAESTRO!O:O,_xludf.AGGREGATE(15,6,ROW(MAESTRO!$B$3:$B$1000)/((MAESTRO!$B$3:$B$1000="ASMARTALC")*(UPPER(MAESTRO!$L$3:$L$1000)="CONFIRMADO")),ROWS($A$3:A238))),"")</f>
        <v/>
      </c>
      <c r="P238" s="13" t="str">
        <f ca="1">IFERROR(INDEX(MAESTRO!P:P,_xludf.AGGREGATE(15,6,ROW(MAESTRO!$B$3:$B$1000)/((MAESTRO!$B$3:$B$1000="ASMARTALC")*(UPPER(MAESTRO!$L$3:$L$1000)="CONFIRMADO")),ROWS($A$3:A238))),"")</f>
        <v/>
      </c>
      <c r="Q238" s="13" t="str">
        <f ca="1">IFERROR(INDEX(MAESTRO!Q:Q,_xludf.AGGREGATE(15,6,ROW(MAESTRO!$B$3:$B$1000)/((MAESTRO!$B$3:$B$1000="ASMARTALC")*(UPPER(MAESTRO!$L$3:$L$1000)="CONFIRMADO")),ROWS($A$3:A238))),"")</f>
        <v/>
      </c>
      <c r="R238" s="13" t="str">
        <f ca="1">IFERROR(INDEX(MAESTRO!R:R,_xludf.AGGREGATE(15,6,ROW(MAESTRO!$B$3:$B$1000)/((MAESTRO!$B$3:$B$1000="ASMARTALC")*(UPPER(MAESTRO!$L$3:$L$1000)="CONFIRMADO")),ROWS($A$3:A238))),"")</f>
        <v/>
      </c>
      <c r="S238" s="13" t="str">
        <f ca="1">IFERROR(INDEX(MAESTRO!S:S,_xludf.AGGREGATE(15,6,ROW(MAESTRO!$B$3:$B$1000)/((MAESTRO!$B$3:$B$1000="ASMARTALC")*(UPPER(MAESTRO!$L$3:$L$1000)="CONFIRMADO")),ROWS($A$3:A238))),"")</f>
        <v/>
      </c>
      <c r="T238" s="13" t="str">
        <f ca="1">IFERROR(INDEX(MAESTRO!T:T,_xludf.AGGREGATE(15,6,ROW(MAESTRO!$B$3:$B$1000)/((MAESTRO!$B$3:$B$1000="ASMARTALC")*(UPPER(MAESTRO!$L$3:$L$1000)="CONFIRMADO")),ROWS($A$3:A238))),"")</f>
        <v/>
      </c>
      <c r="U238" s="13" t="str">
        <f ca="1">IFERROR(INDEX(MAESTRO!U:U,_xludf.AGGREGATE(15,6,ROW(MAESTRO!$B$3:$B$1000)/((MAESTRO!$B$3:$B$1000="ASMARTALC")*(UPPER(MAESTRO!$L$3:$L$1000)="CONFIRMADO")),ROWS($A$3:A238))),"")</f>
        <v/>
      </c>
      <c r="V238" s="13" t="str">
        <f ca="1">IFERROR(INDEX(MAESTRO!V:V,_xludf.AGGREGATE(15,6,ROW(MAESTRO!$B$3:$B$1000)/((MAESTRO!$B$3:$B$1000="ASMARTALC")*(UPPER(MAESTRO!$L$3:$L$1000)="CONFIRMADO")),ROWS($A$3:A238))),"")</f>
        <v/>
      </c>
      <c r="W238" s="13" t="str">
        <f ca="1">IFERROR(INDEX(MAESTRO!W:W,_xludf.AGGREGATE(15,6,ROW(MAESTRO!$B$3:$B$1000)/((MAESTRO!$B$3:$B$1000="ASMARTALC")*(UPPER(MAESTRO!$L$3:$L$1000)="CONFIRMADO")),ROWS($A$3:A238))),"")</f>
        <v/>
      </c>
      <c r="X238" s="13" t="str">
        <f ca="1">IFERROR(INDEX(MAESTRO!X:X,_xludf.AGGREGATE(15,6,ROW(MAESTRO!$B$3:$B$1000)/((MAESTRO!$B$3:$B$1000="ASMARTALC")*(UPPER(MAESTRO!$L$3:$L$1000)="CONFIRMADO")),ROWS($A$3:A238))),"")</f>
        <v/>
      </c>
    </row>
    <row r="239" spans="1:24" ht="22.05" customHeight="1">
      <c r="A239" s="10" t="str">
        <f ca="1">IFERROR(INDEX(MAESTRO!A:A,_xludf.AGGREGATE(15,6,ROW(MAESTRO!$B$3:$B$1000)/((MAESTRO!$B$3:$B$1000="ASMARTALC")*(UPPER(MAESTRO!$L$3:$L$1000)="CONFIRMADO")),ROWS($A$3:A239))),"")</f>
        <v/>
      </c>
      <c r="B239" s="10" t="str">
        <f ca="1">IFERROR(INDEX(MAESTRO!B:B,_xludf.AGGREGATE(15,6,ROW(MAESTRO!$B$3:$B$1000)/((MAESTRO!$B$3:$B$1000="ASMARTALC")*(UPPER(MAESTRO!$L$3:$L$1000)="CONFIRMADO")),ROWS($A$3:A239))),"")</f>
        <v/>
      </c>
      <c r="C239" s="10" t="str">
        <f ca="1">IFERROR(INDEX(MAESTRO!C:C,_xludf.AGGREGATE(15,6,ROW(MAESTRO!$B$3:$B$1000)/((MAESTRO!$B$3:$B$1000="ASMARTALC")*(UPPER(MAESTRO!$L$3:$L$1000)="CONFIRMADO")),ROWS($A$3:A239))),"")</f>
        <v/>
      </c>
      <c r="D239" s="10" t="str">
        <f ca="1">IFERROR(INDEX(MAESTRO!D:D,_xludf.AGGREGATE(15,6,ROW(MAESTRO!$B$3:$B$1000)/((MAESTRO!$B$3:$B$1000="ASMARTALC")*(UPPER(MAESTRO!$L$3:$L$1000)="CONFIRMADO")),ROWS($A$3:A239))),"")</f>
        <v/>
      </c>
      <c r="E239" s="10" t="str">
        <f ca="1">IFERROR(INDEX(MAESTRO!E:E,_xludf.AGGREGATE(15,6,ROW(MAESTRO!$B$3:$B$1000)/((MAESTRO!$B$3:$B$1000="ASMARTALC")*(UPPER(MAESTRO!$L$3:$L$1000)="CONFIRMADO")),ROWS($A$3:A239))),"")</f>
        <v/>
      </c>
      <c r="F239" s="10" t="str">
        <f ca="1">IFERROR(INDEX(MAESTRO!F:F,_xludf.AGGREGATE(15,6,ROW(MAESTRO!$B$3:$B$1000)/((MAESTRO!$B$3:$B$1000="ASMARTALC")*(UPPER(MAESTRO!$L$3:$L$1000)="CONFIRMADO")),ROWS($A$3:A239))),"")</f>
        <v/>
      </c>
      <c r="G239" s="10" t="str">
        <f ca="1">IFERROR(INDEX(MAESTRO!G:G,_xludf.AGGREGATE(15,6,ROW(MAESTRO!$B$3:$B$1000)/((MAESTRO!$B$3:$B$1000="ASMARTALC")*(UPPER(MAESTRO!$L$3:$L$1000)="CONFIRMADO")),ROWS($A$3:A239))),"")</f>
        <v/>
      </c>
      <c r="H239" s="10" t="str">
        <f ca="1">IFERROR(INDEX(MAESTRO!H:H,_xludf.AGGREGATE(15,6,ROW(MAESTRO!$B$3:$B$1000)/((MAESTRO!$B$3:$B$1000="ASMARTALC")*(UPPER(MAESTRO!$L$3:$L$1000)="CONFIRMADO")),ROWS($A$3:A239))),"")</f>
        <v/>
      </c>
      <c r="I239" s="10" t="str">
        <f ca="1">IFERROR(INDEX(MAESTRO!I:I,_xludf.AGGREGATE(15,6,ROW(MAESTRO!$B$3:$B$1000)/((MAESTRO!$B$3:$B$1000="ASMARTALC")*(UPPER(MAESTRO!$L$3:$L$1000)="CONFIRMADO")),ROWS($A$3:A239))),"")</f>
        <v/>
      </c>
      <c r="J239" s="10" t="str">
        <f ca="1">IFERROR(INDEX(MAESTRO!J:J,_xludf.AGGREGATE(15,6,ROW(MAESTRO!$B$3:$B$1000)/((MAESTRO!$B$3:$B$1000="ASMARTALC")*(UPPER(MAESTRO!$L$3:$L$1000)="CONFIRMADO")),ROWS($A$3:A239))),"")</f>
        <v/>
      </c>
      <c r="K239" s="10" t="str">
        <f ca="1">IFERROR(INDEX(MAESTRO!K:K,_xludf.AGGREGATE(15,6,ROW(MAESTRO!$B$3:$B$1000)/((MAESTRO!$B$3:$B$1000="ASMARTALC")*(UPPER(MAESTRO!$L$3:$L$1000)="CONFIRMADO")),ROWS($A$3:A239))),"")</f>
        <v/>
      </c>
      <c r="L239" s="10" t="str">
        <f ca="1">IFERROR(INDEX(MAESTRO!L:L,_xludf.AGGREGATE(15,6,ROW(MAESTRO!$B$3:$B$1000)/((MAESTRO!$B$3:$B$1000="ASMARTALC")*(UPPER(MAESTRO!$L$3:$L$1000)="CONFIRMADO")),ROWS($A$3:A239))),"")</f>
        <v/>
      </c>
      <c r="M239" s="10" t="str">
        <f ca="1">IFERROR(INDEX(MAESTRO!M:M,_xludf.AGGREGATE(15,6,ROW(MAESTRO!$B$3:$B$1000)/((MAESTRO!$B$3:$B$1000="ASMARTALC")*(UPPER(MAESTRO!$L$3:$L$1000)="CONFIRMADO")),ROWS($A$3:A239))),"")</f>
        <v/>
      </c>
      <c r="N239" s="10" t="str">
        <f ca="1">IFERROR(INDEX(MAESTRO!N:N,_xludf.AGGREGATE(15,6,ROW(MAESTRO!$B$3:$B$1000)/((MAESTRO!$B$3:$B$1000="ASMARTALC")*(UPPER(MAESTRO!$L$3:$L$1000)="CONFIRMADO")),ROWS($A$3:A239))),"")</f>
        <v/>
      </c>
      <c r="O239" s="10" t="str">
        <f ca="1">IFERROR(INDEX(MAESTRO!O:O,_xludf.AGGREGATE(15,6,ROW(MAESTRO!$B$3:$B$1000)/((MAESTRO!$B$3:$B$1000="ASMARTALC")*(UPPER(MAESTRO!$L$3:$L$1000)="CONFIRMADO")),ROWS($A$3:A239))),"")</f>
        <v/>
      </c>
      <c r="P239" s="10" t="str">
        <f ca="1">IFERROR(INDEX(MAESTRO!P:P,_xludf.AGGREGATE(15,6,ROW(MAESTRO!$B$3:$B$1000)/((MAESTRO!$B$3:$B$1000="ASMARTALC")*(UPPER(MAESTRO!$L$3:$L$1000)="CONFIRMADO")),ROWS($A$3:A239))),"")</f>
        <v/>
      </c>
      <c r="Q239" s="10" t="str">
        <f ca="1">IFERROR(INDEX(MAESTRO!Q:Q,_xludf.AGGREGATE(15,6,ROW(MAESTRO!$B$3:$B$1000)/((MAESTRO!$B$3:$B$1000="ASMARTALC")*(UPPER(MAESTRO!$L$3:$L$1000)="CONFIRMADO")),ROWS($A$3:A239))),"")</f>
        <v/>
      </c>
      <c r="R239" s="10" t="str">
        <f ca="1">IFERROR(INDEX(MAESTRO!R:R,_xludf.AGGREGATE(15,6,ROW(MAESTRO!$B$3:$B$1000)/((MAESTRO!$B$3:$B$1000="ASMARTALC")*(UPPER(MAESTRO!$L$3:$L$1000)="CONFIRMADO")),ROWS($A$3:A239))),"")</f>
        <v/>
      </c>
      <c r="S239" s="10" t="str">
        <f ca="1">IFERROR(INDEX(MAESTRO!S:S,_xludf.AGGREGATE(15,6,ROW(MAESTRO!$B$3:$B$1000)/((MAESTRO!$B$3:$B$1000="ASMARTALC")*(UPPER(MAESTRO!$L$3:$L$1000)="CONFIRMADO")),ROWS($A$3:A239))),"")</f>
        <v/>
      </c>
      <c r="T239" s="10" t="str">
        <f ca="1">IFERROR(INDEX(MAESTRO!T:T,_xludf.AGGREGATE(15,6,ROW(MAESTRO!$B$3:$B$1000)/((MAESTRO!$B$3:$B$1000="ASMARTALC")*(UPPER(MAESTRO!$L$3:$L$1000)="CONFIRMADO")),ROWS($A$3:A239))),"")</f>
        <v/>
      </c>
      <c r="U239" s="10" t="str">
        <f ca="1">IFERROR(INDEX(MAESTRO!U:U,_xludf.AGGREGATE(15,6,ROW(MAESTRO!$B$3:$B$1000)/((MAESTRO!$B$3:$B$1000="ASMARTALC")*(UPPER(MAESTRO!$L$3:$L$1000)="CONFIRMADO")),ROWS($A$3:A239))),"")</f>
        <v/>
      </c>
      <c r="V239" s="10" t="str">
        <f ca="1">IFERROR(INDEX(MAESTRO!V:V,_xludf.AGGREGATE(15,6,ROW(MAESTRO!$B$3:$B$1000)/((MAESTRO!$B$3:$B$1000="ASMARTALC")*(UPPER(MAESTRO!$L$3:$L$1000)="CONFIRMADO")),ROWS($A$3:A239))),"")</f>
        <v/>
      </c>
      <c r="W239" s="10" t="str">
        <f ca="1">IFERROR(INDEX(MAESTRO!W:W,_xludf.AGGREGATE(15,6,ROW(MAESTRO!$B$3:$B$1000)/((MAESTRO!$B$3:$B$1000="ASMARTALC")*(UPPER(MAESTRO!$L$3:$L$1000)="CONFIRMADO")),ROWS($A$3:A239))),"")</f>
        <v/>
      </c>
      <c r="X239" s="10" t="str">
        <f ca="1">IFERROR(INDEX(MAESTRO!X:X,_xludf.AGGREGATE(15,6,ROW(MAESTRO!$B$3:$B$1000)/((MAESTRO!$B$3:$B$1000="ASMARTALC")*(UPPER(MAESTRO!$L$3:$L$1000)="CONFIRMADO")),ROWS($A$3:A239))),"")</f>
        <v/>
      </c>
    </row>
    <row r="240" spans="1:24" ht="22.05" customHeight="1">
      <c r="A240" s="13" t="str">
        <f ca="1">IFERROR(INDEX(MAESTRO!A:A,_xludf.AGGREGATE(15,6,ROW(MAESTRO!$B$3:$B$1000)/((MAESTRO!$B$3:$B$1000="ASMARTALC")*(UPPER(MAESTRO!$L$3:$L$1000)="CONFIRMADO")),ROWS($A$3:A240))),"")</f>
        <v/>
      </c>
      <c r="B240" s="13" t="str">
        <f ca="1">IFERROR(INDEX(MAESTRO!B:B,_xludf.AGGREGATE(15,6,ROW(MAESTRO!$B$3:$B$1000)/((MAESTRO!$B$3:$B$1000="ASMARTALC")*(UPPER(MAESTRO!$L$3:$L$1000)="CONFIRMADO")),ROWS($A$3:A240))),"")</f>
        <v/>
      </c>
      <c r="C240" s="13" t="str">
        <f ca="1">IFERROR(INDEX(MAESTRO!C:C,_xludf.AGGREGATE(15,6,ROW(MAESTRO!$B$3:$B$1000)/((MAESTRO!$B$3:$B$1000="ASMARTALC")*(UPPER(MAESTRO!$L$3:$L$1000)="CONFIRMADO")),ROWS($A$3:A240))),"")</f>
        <v/>
      </c>
      <c r="D240" s="13" t="str">
        <f ca="1">IFERROR(INDEX(MAESTRO!D:D,_xludf.AGGREGATE(15,6,ROW(MAESTRO!$B$3:$B$1000)/((MAESTRO!$B$3:$B$1000="ASMARTALC")*(UPPER(MAESTRO!$L$3:$L$1000)="CONFIRMADO")),ROWS($A$3:A240))),"")</f>
        <v/>
      </c>
      <c r="E240" s="13" t="str">
        <f ca="1">IFERROR(INDEX(MAESTRO!E:E,_xludf.AGGREGATE(15,6,ROW(MAESTRO!$B$3:$B$1000)/((MAESTRO!$B$3:$B$1000="ASMARTALC")*(UPPER(MAESTRO!$L$3:$L$1000)="CONFIRMADO")),ROWS($A$3:A240))),"")</f>
        <v/>
      </c>
      <c r="F240" s="13" t="str">
        <f ca="1">IFERROR(INDEX(MAESTRO!F:F,_xludf.AGGREGATE(15,6,ROW(MAESTRO!$B$3:$B$1000)/((MAESTRO!$B$3:$B$1000="ASMARTALC")*(UPPER(MAESTRO!$L$3:$L$1000)="CONFIRMADO")),ROWS($A$3:A240))),"")</f>
        <v/>
      </c>
      <c r="G240" s="13" t="str">
        <f ca="1">IFERROR(INDEX(MAESTRO!G:G,_xludf.AGGREGATE(15,6,ROW(MAESTRO!$B$3:$B$1000)/((MAESTRO!$B$3:$B$1000="ASMARTALC")*(UPPER(MAESTRO!$L$3:$L$1000)="CONFIRMADO")),ROWS($A$3:A240))),"")</f>
        <v/>
      </c>
      <c r="H240" s="13" t="str">
        <f ca="1">IFERROR(INDEX(MAESTRO!H:H,_xludf.AGGREGATE(15,6,ROW(MAESTRO!$B$3:$B$1000)/((MAESTRO!$B$3:$B$1000="ASMARTALC")*(UPPER(MAESTRO!$L$3:$L$1000)="CONFIRMADO")),ROWS($A$3:A240))),"")</f>
        <v/>
      </c>
      <c r="I240" s="13" t="str">
        <f ca="1">IFERROR(INDEX(MAESTRO!I:I,_xludf.AGGREGATE(15,6,ROW(MAESTRO!$B$3:$B$1000)/((MAESTRO!$B$3:$B$1000="ASMARTALC")*(UPPER(MAESTRO!$L$3:$L$1000)="CONFIRMADO")),ROWS($A$3:A240))),"")</f>
        <v/>
      </c>
      <c r="J240" s="13" t="str">
        <f ca="1">IFERROR(INDEX(MAESTRO!J:J,_xludf.AGGREGATE(15,6,ROW(MAESTRO!$B$3:$B$1000)/((MAESTRO!$B$3:$B$1000="ASMARTALC")*(UPPER(MAESTRO!$L$3:$L$1000)="CONFIRMADO")),ROWS($A$3:A240))),"")</f>
        <v/>
      </c>
      <c r="K240" s="13" t="str">
        <f ca="1">IFERROR(INDEX(MAESTRO!K:K,_xludf.AGGREGATE(15,6,ROW(MAESTRO!$B$3:$B$1000)/((MAESTRO!$B$3:$B$1000="ASMARTALC")*(UPPER(MAESTRO!$L$3:$L$1000)="CONFIRMADO")),ROWS($A$3:A240))),"")</f>
        <v/>
      </c>
      <c r="L240" s="13" t="str">
        <f ca="1">IFERROR(INDEX(MAESTRO!L:L,_xludf.AGGREGATE(15,6,ROW(MAESTRO!$B$3:$B$1000)/((MAESTRO!$B$3:$B$1000="ASMARTALC")*(UPPER(MAESTRO!$L$3:$L$1000)="CONFIRMADO")),ROWS($A$3:A240))),"")</f>
        <v/>
      </c>
      <c r="M240" s="13" t="str">
        <f ca="1">IFERROR(INDEX(MAESTRO!M:M,_xludf.AGGREGATE(15,6,ROW(MAESTRO!$B$3:$B$1000)/((MAESTRO!$B$3:$B$1000="ASMARTALC")*(UPPER(MAESTRO!$L$3:$L$1000)="CONFIRMADO")),ROWS($A$3:A240))),"")</f>
        <v/>
      </c>
      <c r="N240" s="13" t="str">
        <f ca="1">IFERROR(INDEX(MAESTRO!N:N,_xludf.AGGREGATE(15,6,ROW(MAESTRO!$B$3:$B$1000)/((MAESTRO!$B$3:$B$1000="ASMARTALC")*(UPPER(MAESTRO!$L$3:$L$1000)="CONFIRMADO")),ROWS($A$3:A240))),"")</f>
        <v/>
      </c>
      <c r="O240" s="13" t="str">
        <f ca="1">IFERROR(INDEX(MAESTRO!O:O,_xludf.AGGREGATE(15,6,ROW(MAESTRO!$B$3:$B$1000)/((MAESTRO!$B$3:$B$1000="ASMARTALC")*(UPPER(MAESTRO!$L$3:$L$1000)="CONFIRMADO")),ROWS($A$3:A240))),"")</f>
        <v/>
      </c>
      <c r="P240" s="13" t="str">
        <f ca="1">IFERROR(INDEX(MAESTRO!P:P,_xludf.AGGREGATE(15,6,ROW(MAESTRO!$B$3:$B$1000)/((MAESTRO!$B$3:$B$1000="ASMARTALC")*(UPPER(MAESTRO!$L$3:$L$1000)="CONFIRMADO")),ROWS($A$3:A240))),"")</f>
        <v/>
      </c>
      <c r="Q240" s="13" t="str">
        <f ca="1">IFERROR(INDEX(MAESTRO!Q:Q,_xludf.AGGREGATE(15,6,ROW(MAESTRO!$B$3:$B$1000)/((MAESTRO!$B$3:$B$1000="ASMARTALC")*(UPPER(MAESTRO!$L$3:$L$1000)="CONFIRMADO")),ROWS($A$3:A240))),"")</f>
        <v/>
      </c>
      <c r="R240" s="13" t="str">
        <f ca="1">IFERROR(INDEX(MAESTRO!R:R,_xludf.AGGREGATE(15,6,ROW(MAESTRO!$B$3:$B$1000)/((MAESTRO!$B$3:$B$1000="ASMARTALC")*(UPPER(MAESTRO!$L$3:$L$1000)="CONFIRMADO")),ROWS($A$3:A240))),"")</f>
        <v/>
      </c>
      <c r="S240" s="13" t="str">
        <f ca="1">IFERROR(INDEX(MAESTRO!S:S,_xludf.AGGREGATE(15,6,ROW(MAESTRO!$B$3:$B$1000)/((MAESTRO!$B$3:$B$1000="ASMARTALC")*(UPPER(MAESTRO!$L$3:$L$1000)="CONFIRMADO")),ROWS($A$3:A240))),"")</f>
        <v/>
      </c>
      <c r="T240" s="13" t="str">
        <f ca="1">IFERROR(INDEX(MAESTRO!T:T,_xludf.AGGREGATE(15,6,ROW(MAESTRO!$B$3:$B$1000)/((MAESTRO!$B$3:$B$1000="ASMARTALC")*(UPPER(MAESTRO!$L$3:$L$1000)="CONFIRMADO")),ROWS($A$3:A240))),"")</f>
        <v/>
      </c>
      <c r="U240" s="13" t="str">
        <f ca="1">IFERROR(INDEX(MAESTRO!U:U,_xludf.AGGREGATE(15,6,ROW(MAESTRO!$B$3:$B$1000)/((MAESTRO!$B$3:$B$1000="ASMARTALC")*(UPPER(MAESTRO!$L$3:$L$1000)="CONFIRMADO")),ROWS($A$3:A240))),"")</f>
        <v/>
      </c>
      <c r="V240" s="13" t="str">
        <f ca="1">IFERROR(INDEX(MAESTRO!V:V,_xludf.AGGREGATE(15,6,ROW(MAESTRO!$B$3:$B$1000)/((MAESTRO!$B$3:$B$1000="ASMARTALC")*(UPPER(MAESTRO!$L$3:$L$1000)="CONFIRMADO")),ROWS($A$3:A240))),"")</f>
        <v/>
      </c>
      <c r="W240" s="13" t="str">
        <f ca="1">IFERROR(INDEX(MAESTRO!W:W,_xludf.AGGREGATE(15,6,ROW(MAESTRO!$B$3:$B$1000)/((MAESTRO!$B$3:$B$1000="ASMARTALC")*(UPPER(MAESTRO!$L$3:$L$1000)="CONFIRMADO")),ROWS($A$3:A240))),"")</f>
        <v/>
      </c>
      <c r="X240" s="13" t="str">
        <f ca="1">IFERROR(INDEX(MAESTRO!X:X,_xludf.AGGREGATE(15,6,ROW(MAESTRO!$B$3:$B$1000)/((MAESTRO!$B$3:$B$1000="ASMARTALC")*(UPPER(MAESTRO!$L$3:$L$1000)="CONFIRMADO")),ROWS($A$3:A240))),"")</f>
        <v/>
      </c>
    </row>
    <row r="241" spans="1:24" ht="22.05" customHeight="1">
      <c r="A241" s="10" t="str">
        <f ca="1">IFERROR(INDEX(MAESTRO!A:A,_xludf.AGGREGATE(15,6,ROW(MAESTRO!$B$3:$B$1000)/((MAESTRO!$B$3:$B$1000="ASMARTALC")*(UPPER(MAESTRO!$L$3:$L$1000)="CONFIRMADO")),ROWS($A$3:A241))),"")</f>
        <v/>
      </c>
      <c r="B241" s="10" t="str">
        <f ca="1">IFERROR(INDEX(MAESTRO!B:B,_xludf.AGGREGATE(15,6,ROW(MAESTRO!$B$3:$B$1000)/((MAESTRO!$B$3:$B$1000="ASMARTALC")*(UPPER(MAESTRO!$L$3:$L$1000)="CONFIRMADO")),ROWS($A$3:A241))),"")</f>
        <v/>
      </c>
      <c r="C241" s="10" t="str">
        <f ca="1">IFERROR(INDEX(MAESTRO!C:C,_xludf.AGGREGATE(15,6,ROW(MAESTRO!$B$3:$B$1000)/((MAESTRO!$B$3:$B$1000="ASMARTALC")*(UPPER(MAESTRO!$L$3:$L$1000)="CONFIRMADO")),ROWS($A$3:A241))),"")</f>
        <v/>
      </c>
      <c r="D241" s="10" t="str">
        <f ca="1">IFERROR(INDEX(MAESTRO!D:D,_xludf.AGGREGATE(15,6,ROW(MAESTRO!$B$3:$B$1000)/((MAESTRO!$B$3:$B$1000="ASMARTALC")*(UPPER(MAESTRO!$L$3:$L$1000)="CONFIRMADO")),ROWS($A$3:A241))),"")</f>
        <v/>
      </c>
      <c r="E241" s="10" t="str">
        <f ca="1">IFERROR(INDEX(MAESTRO!E:E,_xludf.AGGREGATE(15,6,ROW(MAESTRO!$B$3:$B$1000)/((MAESTRO!$B$3:$B$1000="ASMARTALC")*(UPPER(MAESTRO!$L$3:$L$1000)="CONFIRMADO")),ROWS($A$3:A241))),"")</f>
        <v/>
      </c>
      <c r="F241" s="10" t="str">
        <f ca="1">IFERROR(INDEX(MAESTRO!F:F,_xludf.AGGREGATE(15,6,ROW(MAESTRO!$B$3:$B$1000)/((MAESTRO!$B$3:$B$1000="ASMARTALC")*(UPPER(MAESTRO!$L$3:$L$1000)="CONFIRMADO")),ROWS($A$3:A241))),"")</f>
        <v/>
      </c>
      <c r="G241" s="10" t="str">
        <f ca="1">IFERROR(INDEX(MAESTRO!G:G,_xludf.AGGREGATE(15,6,ROW(MAESTRO!$B$3:$B$1000)/((MAESTRO!$B$3:$B$1000="ASMARTALC")*(UPPER(MAESTRO!$L$3:$L$1000)="CONFIRMADO")),ROWS($A$3:A241))),"")</f>
        <v/>
      </c>
      <c r="H241" s="10" t="str">
        <f ca="1">IFERROR(INDEX(MAESTRO!H:H,_xludf.AGGREGATE(15,6,ROW(MAESTRO!$B$3:$B$1000)/((MAESTRO!$B$3:$B$1000="ASMARTALC")*(UPPER(MAESTRO!$L$3:$L$1000)="CONFIRMADO")),ROWS($A$3:A241))),"")</f>
        <v/>
      </c>
      <c r="I241" s="10" t="str">
        <f ca="1">IFERROR(INDEX(MAESTRO!I:I,_xludf.AGGREGATE(15,6,ROW(MAESTRO!$B$3:$B$1000)/((MAESTRO!$B$3:$B$1000="ASMARTALC")*(UPPER(MAESTRO!$L$3:$L$1000)="CONFIRMADO")),ROWS($A$3:A241))),"")</f>
        <v/>
      </c>
      <c r="J241" s="10" t="str">
        <f ca="1">IFERROR(INDEX(MAESTRO!J:J,_xludf.AGGREGATE(15,6,ROW(MAESTRO!$B$3:$B$1000)/((MAESTRO!$B$3:$B$1000="ASMARTALC")*(UPPER(MAESTRO!$L$3:$L$1000)="CONFIRMADO")),ROWS($A$3:A241))),"")</f>
        <v/>
      </c>
      <c r="K241" s="10" t="str">
        <f ca="1">IFERROR(INDEX(MAESTRO!K:K,_xludf.AGGREGATE(15,6,ROW(MAESTRO!$B$3:$B$1000)/((MAESTRO!$B$3:$B$1000="ASMARTALC")*(UPPER(MAESTRO!$L$3:$L$1000)="CONFIRMADO")),ROWS($A$3:A241))),"")</f>
        <v/>
      </c>
      <c r="L241" s="10" t="str">
        <f ca="1">IFERROR(INDEX(MAESTRO!L:L,_xludf.AGGREGATE(15,6,ROW(MAESTRO!$B$3:$B$1000)/((MAESTRO!$B$3:$B$1000="ASMARTALC")*(UPPER(MAESTRO!$L$3:$L$1000)="CONFIRMADO")),ROWS($A$3:A241))),"")</f>
        <v/>
      </c>
      <c r="M241" s="10" t="str">
        <f ca="1">IFERROR(INDEX(MAESTRO!M:M,_xludf.AGGREGATE(15,6,ROW(MAESTRO!$B$3:$B$1000)/((MAESTRO!$B$3:$B$1000="ASMARTALC")*(UPPER(MAESTRO!$L$3:$L$1000)="CONFIRMADO")),ROWS($A$3:A241))),"")</f>
        <v/>
      </c>
      <c r="N241" s="10" t="str">
        <f ca="1">IFERROR(INDEX(MAESTRO!N:N,_xludf.AGGREGATE(15,6,ROW(MAESTRO!$B$3:$B$1000)/((MAESTRO!$B$3:$B$1000="ASMARTALC")*(UPPER(MAESTRO!$L$3:$L$1000)="CONFIRMADO")),ROWS($A$3:A241))),"")</f>
        <v/>
      </c>
      <c r="O241" s="10" t="str">
        <f ca="1">IFERROR(INDEX(MAESTRO!O:O,_xludf.AGGREGATE(15,6,ROW(MAESTRO!$B$3:$B$1000)/((MAESTRO!$B$3:$B$1000="ASMARTALC")*(UPPER(MAESTRO!$L$3:$L$1000)="CONFIRMADO")),ROWS($A$3:A241))),"")</f>
        <v/>
      </c>
      <c r="P241" s="10" t="str">
        <f ca="1">IFERROR(INDEX(MAESTRO!P:P,_xludf.AGGREGATE(15,6,ROW(MAESTRO!$B$3:$B$1000)/((MAESTRO!$B$3:$B$1000="ASMARTALC")*(UPPER(MAESTRO!$L$3:$L$1000)="CONFIRMADO")),ROWS($A$3:A241))),"")</f>
        <v/>
      </c>
      <c r="Q241" s="10" t="str">
        <f ca="1">IFERROR(INDEX(MAESTRO!Q:Q,_xludf.AGGREGATE(15,6,ROW(MAESTRO!$B$3:$B$1000)/((MAESTRO!$B$3:$B$1000="ASMARTALC")*(UPPER(MAESTRO!$L$3:$L$1000)="CONFIRMADO")),ROWS($A$3:A241))),"")</f>
        <v/>
      </c>
      <c r="R241" s="10" t="str">
        <f ca="1">IFERROR(INDEX(MAESTRO!R:R,_xludf.AGGREGATE(15,6,ROW(MAESTRO!$B$3:$B$1000)/((MAESTRO!$B$3:$B$1000="ASMARTALC")*(UPPER(MAESTRO!$L$3:$L$1000)="CONFIRMADO")),ROWS($A$3:A241))),"")</f>
        <v/>
      </c>
      <c r="S241" s="10" t="str">
        <f ca="1">IFERROR(INDEX(MAESTRO!S:S,_xludf.AGGREGATE(15,6,ROW(MAESTRO!$B$3:$B$1000)/((MAESTRO!$B$3:$B$1000="ASMARTALC")*(UPPER(MAESTRO!$L$3:$L$1000)="CONFIRMADO")),ROWS($A$3:A241))),"")</f>
        <v/>
      </c>
      <c r="T241" s="10" t="str">
        <f ca="1">IFERROR(INDEX(MAESTRO!T:T,_xludf.AGGREGATE(15,6,ROW(MAESTRO!$B$3:$B$1000)/((MAESTRO!$B$3:$B$1000="ASMARTALC")*(UPPER(MAESTRO!$L$3:$L$1000)="CONFIRMADO")),ROWS($A$3:A241))),"")</f>
        <v/>
      </c>
      <c r="U241" s="10" t="str">
        <f ca="1">IFERROR(INDEX(MAESTRO!U:U,_xludf.AGGREGATE(15,6,ROW(MAESTRO!$B$3:$B$1000)/((MAESTRO!$B$3:$B$1000="ASMARTALC")*(UPPER(MAESTRO!$L$3:$L$1000)="CONFIRMADO")),ROWS($A$3:A241))),"")</f>
        <v/>
      </c>
      <c r="V241" s="10" t="str">
        <f ca="1">IFERROR(INDEX(MAESTRO!V:V,_xludf.AGGREGATE(15,6,ROW(MAESTRO!$B$3:$B$1000)/((MAESTRO!$B$3:$B$1000="ASMARTALC")*(UPPER(MAESTRO!$L$3:$L$1000)="CONFIRMADO")),ROWS($A$3:A241))),"")</f>
        <v/>
      </c>
      <c r="W241" s="10" t="str">
        <f ca="1">IFERROR(INDEX(MAESTRO!W:W,_xludf.AGGREGATE(15,6,ROW(MAESTRO!$B$3:$B$1000)/((MAESTRO!$B$3:$B$1000="ASMARTALC")*(UPPER(MAESTRO!$L$3:$L$1000)="CONFIRMADO")),ROWS($A$3:A241))),"")</f>
        <v/>
      </c>
      <c r="X241" s="10" t="str">
        <f ca="1">IFERROR(INDEX(MAESTRO!X:X,_xludf.AGGREGATE(15,6,ROW(MAESTRO!$B$3:$B$1000)/((MAESTRO!$B$3:$B$1000="ASMARTALC")*(UPPER(MAESTRO!$L$3:$L$1000)="CONFIRMADO")),ROWS($A$3:A241))),"")</f>
        <v/>
      </c>
    </row>
    <row r="242" spans="1:24" ht="22.05" customHeight="1">
      <c r="A242" s="13" t="str">
        <f ca="1">IFERROR(INDEX(MAESTRO!A:A,_xludf.AGGREGATE(15,6,ROW(MAESTRO!$B$3:$B$1000)/((MAESTRO!$B$3:$B$1000="ASMARTALC")*(UPPER(MAESTRO!$L$3:$L$1000)="CONFIRMADO")),ROWS($A$3:A242))),"")</f>
        <v/>
      </c>
      <c r="B242" s="13" t="str">
        <f ca="1">IFERROR(INDEX(MAESTRO!B:B,_xludf.AGGREGATE(15,6,ROW(MAESTRO!$B$3:$B$1000)/((MAESTRO!$B$3:$B$1000="ASMARTALC")*(UPPER(MAESTRO!$L$3:$L$1000)="CONFIRMADO")),ROWS($A$3:A242))),"")</f>
        <v/>
      </c>
      <c r="C242" s="13" t="str">
        <f ca="1">IFERROR(INDEX(MAESTRO!C:C,_xludf.AGGREGATE(15,6,ROW(MAESTRO!$B$3:$B$1000)/((MAESTRO!$B$3:$B$1000="ASMARTALC")*(UPPER(MAESTRO!$L$3:$L$1000)="CONFIRMADO")),ROWS($A$3:A242))),"")</f>
        <v/>
      </c>
      <c r="D242" s="13" t="str">
        <f ca="1">IFERROR(INDEX(MAESTRO!D:D,_xludf.AGGREGATE(15,6,ROW(MAESTRO!$B$3:$B$1000)/((MAESTRO!$B$3:$B$1000="ASMARTALC")*(UPPER(MAESTRO!$L$3:$L$1000)="CONFIRMADO")),ROWS($A$3:A242))),"")</f>
        <v/>
      </c>
      <c r="E242" s="13" t="str">
        <f ca="1">IFERROR(INDEX(MAESTRO!E:E,_xludf.AGGREGATE(15,6,ROW(MAESTRO!$B$3:$B$1000)/((MAESTRO!$B$3:$B$1000="ASMARTALC")*(UPPER(MAESTRO!$L$3:$L$1000)="CONFIRMADO")),ROWS($A$3:A242))),"")</f>
        <v/>
      </c>
      <c r="F242" s="13" t="str">
        <f ca="1">IFERROR(INDEX(MAESTRO!F:F,_xludf.AGGREGATE(15,6,ROW(MAESTRO!$B$3:$B$1000)/((MAESTRO!$B$3:$B$1000="ASMARTALC")*(UPPER(MAESTRO!$L$3:$L$1000)="CONFIRMADO")),ROWS($A$3:A242))),"")</f>
        <v/>
      </c>
      <c r="G242" s="13" t="str">
        <f ca="1">IFERROR(INDEX(MAESTRO!G:G,_xludf.AGGREGATE(15,6,ROW(MAESTRO!$B$3:$B$1000)/((MAESTRO!$B$3:$B$1000="ASMARTALC")*(UPPER(MAESTRO!$L$3:$L$1000)="CONFIRMADO")),ROWS($A$3:A242))),"")</f>
        <v/>
      </c>
      <c r="H242" s="13" t="str">
        <f ca="1">IFERROR(INDEX(MAESTRO!H:H,_xludf.AGGREGATE(15,6,ROW(MAESTRO!$B$3:$B$1000)/((MAESTRO!$B$3:$B$1000="ASMARTALC")*(UPPER(MAESTRO!$L$3:$L$1000)="CONFIRMADO")),ROWS($A$3:A242))),"")</f>
        <v/>
      </c>
      <c r="I242" s="13" t="str">
        <f ca="1">IFERROR(INDEX(MAESTRO!I:I,_xludf.AGGREGATE(15,6,ROW(MAESTRO!$B$3:$B$1000)/((MAESTRO!$B$3:$B$1000="ASMARTALC")*(UPPER(MAESTRO!$L$3:$L$1000)="CONFIRMADO")),ROWS($A$3:A242))),"")</f>
        <v/>
      </c>
      <c r="J242" s="13" t="str">
        <f ca="1">IFERROR(INDEX(MAESTRO!J:J,_xludf.AGGREGATE(15,6,ROW(MAESTRO!$B$3:$B$1000)/((MAESTRO!$B$3:$B$1000="ASMARTALC")*(UPPER(MAESTRO!$L$3:$L$1000)="CONFIRMADO")),ROWS($A$3:A242))),"")</f>
        <v/>
      </c>
      <c r="K242" s="13" t="str">
        <f ca="1">IFERROR(INDEX(MAESTRO!K:K,_xludf.AGGREGATE(15,6,ROW(MAESTRO!$B$3:$B$1000)/((MAESTRO!$B$3:$B$1000="ASMARTALC")*(UPPER(MAESTRO!$L$3:$L$1000)="CONFIRMADO")),ROWS($A$3:A242))),"")</f>
        <v/>
      </c>
      <c r="L242" s="13" t="str">
        <f ca="1">IFERROR(INDEX(MAESTRO!L:L,_xludf.AGGREGATE(15,6,ROW(MAESTRO!$B$3:$B$1000)/((MAESTRO!$B$3:$B$1000="ASMARTALC")*(UPPER(MAESTRO!$L$3:$L$1000)="CONFIRMADO")),ROWS($A$3:A242))),"")</f>
        <v/>
      </c>
      <c r="M242" s="13" t="str">
        <f ca="1">IFERROR(INDEX(MAESTRO!M:M,_xludf.AGGREGATE(15,6,ROW(MAESTRO!$B$3:$B$1000)/((MAESTRO!$B$3:$B$1000="ASMARTALC")*(UPPER(MAESTRO!$L$3:$L$1000)="CONFIRMADO")),ROWS($A$3:A242))),"")</f>
        <v/>
      </c>
      <c r="N242" s="13" t="str">
        <f ca="1">IFERROR(INDEX(MAESTRO!N:N,_xludf.AGGREGATE(15,6,ROW(MAESTRO!$B$3:$B$1000)/((MAESTRO!$B$3:$B$1000="ASMARTALC")*(UPPER(MAESTRO!$L$3:$L$1000)="CONFIRMADO")),ROWS($A$3:A242))),"")</f>
        <v/>
      </c>
      <c r="O242" s="13" t="str">
        <f ca="1">IFERROR(INDEX(MAESTRO!O:O,_xludf.AGGREGATE(15,6,ROW(MAESTRO!$B$3:$B$1000)/((MAESTRO!$B$3:$B$1000="ASMARTALC")*(UPPER(MAESTRO!$L$3:$L$1000)="CONFIRMADO")),ROWS($A$3:A242))),"")</f>
        <v/>
      </c>
      <c r="P242" s="13" t="str">
        <f ca="1">IFERROR(INDEX(MAESTRO!P:P,_xludf.AGGREGATE(15,6,ROW(MAESTRO!$B$3:$B$1000)/((MAESTRO!$B$3:$B$1000="ASMARTALC")*(UPPER(MAESTRO!$L$3:$L$1000)="CONFIRMADO")),ROWS($A$3:A242))),"")</f>
        <v/>
      </c>
      <c r="Q242" s="13" t="str">
        <f ca="1">IFERROR(INDEX(MAESTRO!Q:Q,_xludf.AGGREGATE(15,6,ROW(MAESTRO!$B$3:$B$1000)/((MAESTRO!$B$3:$B$1000="ASMARTALC")*(UPPER(MAESTRO!$L$3:$L$1000)="CONFIRMADO")),ROWS($A$3:A242))),"")</f>
        <v/>
      </c>
      <c r="R242" s="13" t="str">
        <f ca="1">IFERROR(INDEX(MAESTRO!R:R,_xludf.AGGREGATE(15,6,ROW(MAESTRO!$B$3:$B$1000)/((MAESTRO!$B$3:$B$1000="ASMARTALC")*(UPPER(MAESTRO!$L$3:$L$1000)="CONFIRMADO")),ROWS($A$3:A242))),"")</f>
        <v/>
      </c>
      <c r="S242" s="13" t="str">
        <f ca="1">IFERROR(INDEX(MAESTRO!S:S,_xludf.AGGREGATE(15,6,ROW(MAESTRO!$B$3:$B$1000)/((MAESTRO!$B$3:$B$1000="ASMARTALC")*(UPPER(MAESTRO!$L$3:$L$1000)="CONFIRMADO")),ROWS($A$3:A242))),"")</f>
        <v/>
      </c>
      <c r="T242" s="13" t="str">
        <f ca="1">IFERROR(INDEX(MAESTRO!T:T,_xludf.AGGREGATE(15,6,ROW(MAESTRO!$B$3:$B$1000)/((MAESTRO!$B$3:$B$1000="ASMARTALC")*(UPPER(MAESTRO!$L$3:$L$1000)="CONFIRMADO")),ROWS($A$3:A242))),"")</f>
        <v/>
      </c>
      <c r="U242" s="13" t="str">
        <f ca="1">IFERROR(INDEX(MAESTRO!U:U,_xludf.AGGREGATE(15,6,ROW(MAESTRO!$B$3:$B$1000)/((MAESTRO!$B$3:$B$1000="ASMARTALC")*(UPPER(MAESTRO!$L$3:$L$1000)="CONFIRMADO")),ROWS($A$3:A242))),"")</f>
        <v/>
      </c>
      <c r="V242" s="13" t="str">
        <f ca="1">IFERROR(INDEX(MAESTRO!V:V,_xludf.AGGREGATE(15,6,ROW(MAESTRO!$B$3:$B$1000)/((MAESTRO!$B$3:$B$1000="ASMARTALC")*(UPPER(MAESTRO!$L$3:$L$1000)="CONFIRMADO")),ROWS($A$3:A242))),"")</f>
        <v/>
      </c>
      <c r="W242" s="13" t="str">
        <f ca="1">IFERROR(INDEX(MAESTRO!W:W,_xludf.AGGREGATE(15,6,ROW(MAESTRO!$B$3:$B$1000)/((MAESTRO!$B$3:$B$1000="ASMARTALC")*(UPPER(MAESTRO!$L$3:$L$1000)="CONFIRMADO")),ROWS($A$3:A242))),"")</f>
        <v/>
      </c>
      <c r="X242" s="13" t="str">
        <f ca="1">IFERROR(INDEX(MAESTRO!X:X,_xludf.AGGREGATE(15,6,ROW(MAESTRO!$B$3:$B$1000)/((MAESTRO!$B$3:$B$1000="ASMARTALC")*(UPPER(MAESTRO!$L$3:$L$1000)="CONFIRMADO")),ROWS($A$3:A242))),"")</f>
        <v/>
      </c>
    </row>
    <row r="243" spans="1:24" ht="22.05" customHeight="1">
      <c r="A243" s="10" t="str">
        <f ca="1">IFERROR(INDEX(MAESTRO!A:A,_xludf.AGGREGATE(15,6,ROW(MAESTRO!$B$3:$B$1000)/((MAESTRO!$B$3:$B$1000="ASMARTALC")*(UPPER(MAESTRO!$L$3:$L$1000)="CONFIRMADO")),ROWS($A$3:A243))),"")</f>
        <v/>
      </c>
      <c r="B243" s="10" t="str">
        <f ca="1">IFERROR(INDEX(MAESTRO!B:B,_xludf.AGGREGATE(15,6,ROW(MAESTRO!$B$3:$B$1000)/((MAESTRO!$B$3:$B$1000="ASMARTALC")*(UPPER(MAESTRO!$L$3:$L$1000)="CONFIRMADO")),ROWS($A$3:A243))),"")</f>
        <v/>
      </c>
      <c r="C243" s="10" t="str">
        <f ca="1">IFERROR(INDEX(MAESTRO!C:C,_xludf.AGGREGATE(15,6,ROW(MAESTRO!$B$3:$B$1000)/((MAESTRO!$B$3:$B$1000="ASMARTALC")*(UPPER(MAESTRO!$L$3:$L$1000)="CONFIRMADO")),ROWS($A$3:A243))),"")</f>
        <v/>
      </c>
      <c r="D243" s="10" t="str">
        <f ca="1">IFERROR(INDEX(MAESTRO!D:D,_xludf.AGGREGATE(15,6,ROW(MAESTRO!$B$3:$B$1000)/((MAESTRO!$B$3:$B$1000="ASMARTALC")*(UPPER(MAESTRO!$L$3:$L$1000)="CONFIRMADO")),ROWS($A$3:A243))),"")</f>
        <v/>
      </c>
      <c r="E243" s="10" t="str">
        <f ca="1">IFERROR(INDEX(MAESTRO!E:E,_xludf.AGGREGATE(15,6,ROW(MAESTRO!$B$3:$B$1000)/((MAESTRO!$B$3:$B$1000="ASMARTALC")*(UPPER(MAESTRO!$L$3:$L$1000)="CONFIRMADO")),ROWS($A$3:A243))),"")</f>
        <v/>
      </c>
      <c r="F243" s="10" t="str">
        <f ca="1">IFERROR(INDEX(MAESTRO!F:F,_xludf.AGGREGATE(15,6,ROW(MAESTRO!$B$3:$B$1000)/((MAESTRO!$B$3:$B$1000="ASMARTALC")*(UPPER(MAESTRO!$L$3:$L$1000)="CONFIRMADO")),ROWS($A$3:A243))),"")</f>
        <v/>
      </c>
      <c r="G243" s="10" t="str">
        <f ca="1">IFERROR(INDEX(MAESTRO!G:G,_xludf.AGGREGATE(15,6,ROW(MAESTRO!$B$3:$B$1000)/((MAESTRO!$B$3:$B$1000="ASMARTALC")*(UPPER(MAESTRO!$L$3:$L$1000)="CONFIRMADO")),ROWS($A$3:A243))),"")</f>
        <v/>
      </c>
      <c r="H243" s="10" t="str">
        <f ca="1">IFERROR(INDEX(MAESTRO!H:H,_xludf.AGGREGATE(15,6,ROW(MAESTRO!$B$3:$B$1000)/((MAESTRO!$B$3:$B$1000="ASMARTALC")*(UPPER(MAESTRO!$L$3:$L$1000)="CONFIRMADO")),ROWS($A$3:A243))),"")</f>
        <v/>
      </c>
      <c r="I243" s="10" t="str">
        <f ca="1">IFERROR(INDEX(MAESTRO!I:I,_xludf.AGGREGATE(15,6,ROW(MAESTRO!$B$3:$B$1000)/((MAESTRO!$B$3:$B$1000="ASMARTALC")*(UPPER(MAESTRO!$L$3:$L$1000)="CONFIRMADO")),ROWS($A$3:A243))),"")</f>
        <v/>
      </c>
      <c r="J243" s="10" t="str">
        <f ca="1">IFERROR(INDEX(MAESTRO!J:J,_xludf.AGGREGATE(15,6,ROW(MAESTRO!$B$3:$B$1000)/((MAESTRO!$B$3:$B$1000="ASMARTALC")*(UPPER(MAESTRO!$L$3:$L$1000)="CONFIRMADO")),ROWS($A$3:A243))),"")</f>
        <v/>
      </c>
      <c r="K243" s="10" t="str">
        <f ca="1">IFERROR(INDEX(MAESTRO!K:K,_xludf.AGGREGATE(15,6,ROW(MAESTRO!$B$3:$B$1000)/((MAESTRO!$B$3:$B$1000="ASMARTALC")*(UPPER(MAESTRO!$L$3:$L$1000)="CONFIRMADO")),ROWS($A$3:A243))),"")</f>
        <v/>
      </c>
      <c r="L243" s="10" t="str">
        <f ca="1">IFERROR(INDEX(MAESTRO!L:L,_xludf.AGGREGATE(15,6,ROW(MAESTRO!$B$3:$B$1000)/((MAESTRO!$B$3:$B$1000="ASMARTALC")*(UPPER(MAESTRO!$L$3:$L$1000)="CONFIRMADO")),ROWS($A$3:A243))),"")</f>
        <v/>
      </c>
      <c r="M243" s="10" t="str">
        <f ca="1">IFERROR(INDEX(MAESTRO!M:M,_xludf.AGGREGATE(15,6,ROW(MAESTRO!$B$3:$B$1000)/((MAESTRO!$B$3:$B$1000="ASMARTALC")*(UPPER(MAESTRO!$L$3:$L$1000)="CONFIRMADO")),ROWS($A$3:A243))),"")</f>
        <v/>
      </c>
      <c r="N243" s="10" t="str">
        <f ca="1">IFERROR(INDEX(MAESTRO!N:N,_xludf.AGGREGATE(15,6,ROW(MAESTRO!$B$3:$B$1000)/((MAESTRO!$B$3:$B$1000="ASMARTALC")*(UPPER(MAESTRO!$L$3:$L$1000)="CONFIRMADO")),ROWS($A$3:A243))),"")</f>
        <v/>
      </c>
      <c r="O243" s="10" t="str">
        <f ca="1">IFERROR(INDEX(MAESTRO!O:O,_xludf.AGGREGATE(15,6,ROW(MAESTRO!$B$3:$B$1000)/((MAESTRO!$B$3:$B$1000="ASMARTALC")*(UPPER(MAESTRO!$L$3:$L$1000)="CONFIRMADO")),ROWS($A$3:A243))),"")</f>
        <v/>
      </c>
      <c r="P243" s="10" t="str">
        <f ca="1">IFERROR(INDEX(MAESTRO!P:P,_xludf.AGGREGATE(15,6,ROW(MAESTRO!$B$3:$B$1000)/((MAESTRO!$B$3:$B$1000="ASMARTALC")*(UPPER(MAESTRO!$L$3:$L$1000)="CONFIRMADO")),ROWS($A$3:A243))),"")</f>
        <v/>
      </c>
      <c r="Q243" s="10" t="str">
        <f ca="1">IFERROR(INDEX(MAESTRO!Q:Q,_xludf.AGGREGATE(15,6,ROW(MAESTRO!$B$3:$B$1000)/((MAESTRO!$B$3:$B$1000="ASMARTALC")*(UPPER(MAESTRO!$L$3:$L$1000)="CONFIRMADO")),ROWS($A$3:A243))),"")</f>
        <v/>
      </c>
      <c r="R243" s="10" t="str">
        <f ca="1">IFERROR(INDEX(MAESTRO!R:R,_xludf.AGGREGATE(15,6,ROW(MAESTRO!$B$3:$B$1000)/((MAESTRO!$B$3:$B$1000="ASMARTALC")*(UPPER(MAESTRO!$L$3:$L$1000)="CONFIRMADO")),ROWS($A$3:A243))),"")</f>
        <v/>
      </c>
      <c r="S243" s="10" t="str">
        <f ca="1">IFERROR(INDEX(MAESTRO!S:S,_xludf.AGGREGATE(15,6,ROW(MAESTRO!$B$3:$B$1000)/((MAESTRO!$B$3:$B$1000="ASMARTALC")*(UPPER(MAESTRO!$L$3:$L$1000)="CONFIRMADO")),ROWS($A$3:A243))),"")</f>
        <v/>
      </c>
      <c r="T243" s="10" t="str">
        <f ca="1">IFERROR(INDEX(MAESTRO!T:T,_xludf.AGGREGATE(15,6,ROW(MAESTRO!$B$3:$B$1000)/((MAESTRO!$B$3:$B$1000="ASMARTALC")*(UPPER(MAESTRO!$L$3:$L$1000)="CONFIRMADO")),ROWS($A$3:A243))),"")</f>
        <v/>
      </c>
      <c r="U243" s="10" t="str">
        <f ca="1">IFERROR(INDEX(MAESTRO!U:U,_xludf.AGGREGATE(15,6,ROW(MAESTRO!$B$3:$B$1000)/((MAESTRO!$B$3:$B$1000="ASMARTALC")*(UPPER(MAESTRO!$L$3:$L$1000)="CONFIRMADO")),ROWS($A$3:A243))),"")</f>
        <v/>
      </c>
      <c r="V243" s="10" t="str">
        <f ca="1">IFERROR(INDEX(MAESTRO!V:V,_xludf.AGGREGATE(15,6,ROW(MAESTRO!$B$3:$B$1000)/((MAESTRO!$B$3:$B$1000="ASMARTALC")*(UPPER(MAESTRO!$L$3:$L$1000)="CONFIRMADO")),ROWS($A$3:A243))),"")</f>
        <v/>
      </c>
      <c r="W243" s="10" t="str">
        <f ca="1">IFERROR(INDEX(MAESTRO!W:W,_xludf.AGGREGATE(15,6,ROW(MAESTRO!$B$3:$B$1000)/((MAESTRO!$B$3:$B$1000="ASMARTALC")*(UPPER(MAESTRO!$L$3:$L$1000)="CONFIRMADO")),ROWS($A$3:A243))),"")</f>
        <v/>
      </c>
      <c r="X243" s="10" t="str">
        <f ca="1">IFERROR(INDEX(MAESTRO!X:X,_xludf.AGGREGATE(15,6,ROW(MAESTRO!$B$3:$B$1000)/((MAESTRO!$B$3:$B$1000="ASMARTALC")*(UPPER(MAESTRO!$L$3:$L$1000)="CONFIRMADO")),ROWS($A$3:A243))),"")</f>
        <v/>
      </c>
    </row>
    <row r="244" spans="1:24" ht="22.05" customHeight="1">
      <c r="A244" s="13" t="str">
        <f ca="1">IFERROR(INDEX(MAESTRO!A:A,_xludf.AGGREGATE(15,6,ROW(MAESTRO!$B$3:$B$1000)/((MAESTRO!$B$3:$B$1000="ASMARTALC")*(UPPER(MAESTRO!$L$3:$L$1000)="CONFIRMADO")),ROWS($A$3:A244))),"")</f>
        <v/>
      </c>
      <c r="B244" s="13" t="str">
        <f ca="1">IFERROR(INDEX(MAESTRO!B:B,_xludf.AGGREGATE(15,6,ROW(MAESTRO!$B$3:$B$1000)/((MAESTRO!$B$3:$B$1000="ASMARTALC")*(UPPER(MAESTRO!$L$3:$L$1000)="CONFIRMADO")),ROWS($A$3:A244))),"")</f>
        <v/>
      </c>
      <c r="C244" s="13" t="str">
        <f ca="1">IFERROR(INDEX(MAESTRO!C:C,_xludf.AGGREGATE(15,6,ROW(MAESTRO!$B$3:$B$1000)/((MAESTRO!$B$3:$B$1000="ASMARTALC")*(UPPER(MAESTRO!$L$3:$L$1000)="CONFIRMADO")),ROWS($A$3:A244))),"")</f>
        <v/>
      </c>
      <c r="D244" s="13" t="str">
        <f ca="1">IFERROR(INDEX(MAESTRO!D:D,_xludf.AGGREGATE(15,6,ROW(MAESTRO!$B$3:$B$1000)/((MAESTRO!$B$3:$B$1000="ASMARTALC")*(UPPER(MAESTRO!$L$3:$L$1000)="CONFIRMADO")),ROWS($A$3:A244))),"")</f>
        <v/>
      </c>
      <c r="E244" s="13" t="str">
        <f ca="1">IFERROR(INDEX(MAESTRO!E:E,_xludf.AGGREGATE(15,6,ROW(MAESTRO!$B$3:$B$1000)/((MAESTRO!$B$3:$B$1000="ASMARTALC")*(UPPER(MAESTRO!$L$3:$L$1000)="CONFIRMADO")),ROWS($A$3:A244))),"")</f>
        <v/>
      </c>
      <c r="F244" s="13" t="str">
        <f ca="1">IFERROR(INDEX(MAESTRO!F:F,_xludf.AGGREGATE(15,6,ROW(MAESTRO!$B$3:$B$1000)/((MAESTRO!$B$3:$B$1000="ASMARTALC")*(UPPER(MAESTRO!$L$3:$L$1000)="CONFIRMADO")),ROWS($A$3:A244))),"")</f>
        <v/>
      </c>
      <c r="G244" s="13" t="str">
        <f ca="1">IFERROR(INDEX(MAESTRO!G:G,_xludf.AGGREGATE(15,6,ROW(MAESTRO!$B$3:$B$1000)/((MAESTRO!$B$3:$B$1000="ASMARTALC")*(UPPER(MAESTRO!$L$3:$L$1000)="CONFIRMADO")),ROWS($A$3:A244))),"")</f>
        <v/>
      </c>
      <c r="H244" s="13" t="str">
        <f ca="1">IFERROR(INDEX(MAESTRO!H:H,_xludf.AGGREGATE(15,6,ROW(MAESTRO!$B$3:$B$1000)/((MAESTRO!$B$3:$B$1000="ASMARTALC")*(UPPER(MAESTRO!$L$3:$L$1000)="CONFIRMADO")),ROWS($A$3:A244))),"")</f>
        <v/>
      </c>
      <c r="I244" s="13" t="str">
        <f ca="1">IFERROR(INDEX(MAESTRO!I:I,_xludf.AGGREGATE(15,6,ROW(MAESTRO!$B$3:$B$1000)/((MAESTRO!$B$3:$B$1000="ASMARTALC")*(UPPER(MAESTRO!$L$3:$L$1000)="CONFIRMADO")),ROWS($A$3:A244))),"")</f>
        <v/>
      </c>
      <c r="J244" s="13" t="str">
        <f ca="1">IFERROR(INDEX(MAESTRO!J:J,_xludf.AGGREGATE(15,6,ROW(MAESTRO!$B$3:$B$1000)/((MAESTRO!$B$3:$B$1000="ASMARTALC")*(UPPER(MAESTRO!$L$3:$L$1000)="CONFIRMADO")),ROWS($A$3:A244))),"")</f>
        <v/>
      </c>
      <c r="K244" s="13" t="str">
        <f ca="1">IFERROR(INDEX(MAESTRO!K:K,_xludf.AGGREGATE(15,6,ROW(MAESTRO!$B$3:$B$1000)/((MAESTRO!$B$3:$B$1000="ASMARTALC")*(UPPER(MAESTRO!$L$3:$L$1000)="CONFIRMADO")),ROWS($A$3:A244))),"")</f>
        <v/>
      </c>
      <c r="L244" s="13" t="str">
        <f ca="1">IFERROR(INDEX(MAESTRO!L:L,_xludf.AGGREGATE(15,6,ROW(MAESTRO!$B$3:$B$1000)/((MAESTRO!$B$3:$B$1000="ASMARTALC")*(UPPER(MAESTRO!$L$3:$L$1000)="CONFIRMADO")),ROWS($A$3:A244))),"")</f>
        <v/>
      </c>
      <c r="M244" s="13" t="str">
        <f ca="1">IFERROR(INDEX(MAESTRO!M:M,_xludf.AGGREGATE(15,6,ROW(MAESTRO!$B$3:$B$1000)/((MAESTRO!$B$3:$B$1000="ASMARTALC")*(UPPER(MAESTRO!$L$3:$L$1000)="CONFIRMADO")),ROWS($A$3:A244))),"")</f>
        <v/>
      </c>
      <c r="N244" s="13" t="str">
        <f ca="1">IFERROR(INDEX(MAESTRO!N:N,_xludf.AGGREGATE(15,6,ROW(MAESTRO!$B$3:$B$1000)/((MAESTRO!$B$3:$B$1000="ASMARTALC")*(UPPER(MAESTRO!$L$3:$L$1000)="CONFIRMADO")),ROWS($A$3:A244))),"")</f>
        <v/>
      </c>
      <c r="O244" s="13" t="str">
        <f ca="1">IFERROR(INDEX(MAESTRO!O:O,_xludf.AGGREGATE(15,6,ROW(MAESTRO!$B$3:$B$1000)/((MAESTRO!$B$3:$B$1000="ASMARTALC")*(UPPER(MAESTRO!$L$3:$L$1000)="CONFIRMADO")),ROWS($A$3:A244))),"")</f>
        <v/>
      </c>
      <c r="P244" s="13" t="str">
        <f ca="1">IFERROR(INDEX(MAESTRO!P:P,_xludf.AGGREGATE(15,6,ROW(MAESTRO!$B$3:$B$1000)/((MAESTRO!$B$3:$B$1000="ASMARTALC")*(UPPER(MAESTRO!$L$3:$L$1000)="CONFIRMADO")),ROWS($A$3:A244))),"")</f>
        <v/>
      </c>
      <c r="Q244" s="13" t="str">
        <f ca="1">IFERROR(INDEX(MAESTRO!Q:Q,_xludf.AGGREGATE(15,6,ROW(MAESTRO!$B$3:$B$1000)/((MAESTRO!$B$3:$B$1000="ASMARTALC")*(UPPER(MAESTRO!$L$3:$L$1000)="CONFIRMADO")),ROWS($A$3:A244))),"")</f>
        <v/>
      </c>
      <c r="R244" s="13" t="str">
        <f ca="1">IFERROR(INDEX(MAESTRO!R:R,_xludf.AGGREGATE(15,6,ROW(MAESTRO!$B$3:$B$1000)/((MAESTRO!$B$3:$B$1000="ASMARTALC")*(UPPER(MAESTRO!$L$3:$L$1000)="CONFIRMADO")),ROWS($A$3:A244))),"")</f>
        <v/>
      </c>
      <c r="S244" s="13" t="str">
        <f ca="1">IFERROR(INDEX(MAESTRO!S:S,_xludf.AGGREGATE(15,6,ROW(MAESTRO!$B$3:$B$1000)/((MAESTRO!$B$3:$B$1000="ASMARTALC")*(UPPER(MAESTRO!$L$3:$L$1000)="CONFIRMADO")),ROWS($A$3:A244))),"")</f>
        <v/>
      </c>
      <c r="T244" s="13" t="str">
        <f ca="1">IFERROR(INDEX(MAESTRO!T:T,_xludf.AGGREGATE(15,6,ROW(MAESTRO!$B$3:$B$1000)/((MAESTRO!$B$3:$B$1000="ASMARTALC")*(UPPER(MAESTRO!$L$3:$L$1000)="CONFIRMADO")),ROWS($A$3:A244))),"")</f>
        <v/>
      </c>
      <c r="U244" s="13" t="str">
        <f ca="1">IFERROR(INDEX(MAESTRO!U:U,_xludf.AGGREGATE(15,6,ROW(MAESTRO!$B$3:$B$1000)/((MAESTRO!$B$3:$B$1000="ASMARTALC")*(UPPER(MAESTRO!$L$3:$L$1000)="CONFIRMADO")),ROWS($A$3:A244))),"")</f>
        <v/>
      </c>
      <c r="V244" s="13" t="str">
        <f ca="1">IFERROR(INDEX(MAESTRO!V:V,_xludf.AGGREGATE(15,6,ROW(MAESTRO!$B$3:$B$1000)/((MAESTRO!$B$3:$B$1000="ASMARTALC")*(UPPER(MAESTRO!$L$3:$L$1000)="CONFIRMADO")),ROWS($A$3:A244))),"")</f>
        <v/>
      </c>
      <c r="W244" s="13" t="str">
        <f ca="1">IFERROR(INDEX(MAESTRO!W:W,_xludf.AGGREGATE(15,6,ROW(MAESTRO!$B$3:$B$1000)/((MAESTRO!$B$3:$B$1000="ASMARTALC")*(UPPER(MAESTRO!$L$3:$L$1000)="CONFIRMADO")),ROWS($A$3:A244))),"")</f>
        <v/>
      </c>
      <c r="X244" s="13" t="str">
        <f ca="1">IFERROR(INDEX(MAESTRO!X:X,_xludf.AGGREGATE(15,6,ROW(MAESTRO!$B$3:$B$1000)/((MAESTRO!$B$3:$B$1000="ASMARTALC")*(UPPER(MAESTRO!$L$3:$L$1000)="CONFIRMADO")),ROWS($A$3:A244))),"")</f>
        <v/>
      </c>
    </row>
    <row r="245" spans="1:24" ht="22.05" customHeight="1">
      <c r="A245" s="10" t="str">
        <f ca="1">IFERROR(INDEX(MAESTRO!A:A,_xludf.AGGREGATE(15,6,ROW(MAESTRO!$B$3:$B$1000)/((MAESTRO!$B$3:$B$1000="ASMARTALC")*(UPPER(MAESTRO!$L$3:$L$1000)="CONFIRMADO")),ROWS($A$3:A245))),"")</f>
        <v/>
      </c>
      <c r="B245" s="10" t="str">
        <f ca="1">IFERROR(INDEX(MAESTRO!B:B,_xludf.AGGREGATE(15,6,ROW(MAESTRO!$B$3:$B$1000)/((MAESTRO!$B$3:$B$1000="ASMARTALC")*(UPPER(MAESTRO!$L$3:$L$1000)="CONFIRMADO")),ROWS($A$3:A245))),"")</f>
        <v/>
      </c>
      <c r="C245" s="10" t="str">
        <f ca="1">IFERROR(INDEX(MAESTRO!C:C,_xludf.AGGREGATE(15,6,ROW(MAESTRO!$B$3:$B$1000)/((MAESTRO!$B$3:$B$1000="ASMARTALC")*(UPPER(MAESTRO!$L$3:$L$1000)="CONFIRMADO")),ROWS($A$3:A245))),"")</f>
        <v/>
      </c>
      <c r="D245" s="10" t="str">
        <f ca="1">IFERROR(INDEX(MAESTRO!D:D,_xludf.AGGREGATE(15,6,ROW(MAESTRO!$B$3:$B$1000)/((MAESTRO!$B$3:$B$1000="ASMARTALC")*(UPPER(MAESTRO!$L$3:$L$1000)="CONFIRMADO")),ROWS($A$3:A245))),"")</f>
        <v/>
      </c>
      <c r="E245" s="10" t="str">
        <f ca="1">IFERROR(INDEX(MAESTRO!E:E,_xludf.AGGREGATE(15,6,ROW(MAESTRO!$B$3:$B$1000)/((MAESTRO!$B$3:$B$1000="ASMARTALC")*(UPPER(MAESTRO!$L$3:$L$1000)="CONFIRMADO")),ROWS($A$3:A245))),"")</f>
        <v/>
      </c>
      <c r="F245" s="10" t="str">
        <f ca="1">IFERROR(INDEX(MAESTRO!F:F,_xludf.AGGREGATE(15,6,ROW(MAESTRO!$B$3:$B$1000)/((MAESTRO!$B$3:$B$1000="ASMARTALC")*(UPPER(MAESTRO!$L$3:$L$1000)="CONFIRMADO")),ROWS($A$3:A245))),"")</f>
        <v/>
      </c>
      <c r="G245" s="10" t="str">
        <f ca="1">IFERROR(INDEX(MAESTRO!G:G,_xludf.AGGREGATE(15,6,ROW(MAESTRO!$B$3:$B$1000)/((MAESTRO!$B$3:$B$1000="ASMARTALC")*(UPPER(MAESTRO!$L$3:$L$1000)="CONFIRMADO")),ROWS($A$3:A245))),"")</f>
        <v/>
      </c>
      <c r="H245" s="10" t="str">
        <f ca="1">IFERROR(INDEX(MAESTRO!H:H,_xludf.AGGREGATE(15,6,ROW(MAESTRO!$B$3:$B$1000)/((MAESTRO!$B$3:$B$1000="ASMARTALC")*(UPPER(MAESTRO!$L$3:$L$1000)="CONFIRMADO")),ROWS($A$3:A245))),"")</f>
        <v/>
      </c>
      <c r="I245" s="10" t="str">
        <f ca="1">IFERROR(INDEX(MAESTRO!I:I,_xludf.AGGREGATE(15,6,ROW(MAESTRO!$B$3:$B$1000)/((MAESTRO!$B$3:$B$1000="ASMARTALC")*(UPPER(MAESTRO!$L$3:$L$1000)="CONFIRMADO")),ROWS($A$3:A245))),"")</f>
        <v/>
      </c>
      <c r="J245" s="10" t="str">
        <f ca="1">IFERROR(INDEX(MAESTRO!J:J,_xludf.AGGREGATE(15,6,ROW(MAESTRO!$B$3:$B$1000)/((MAESTRO!$B$3:$B$1000="ASMARTALC")*(UPPER(MAESTRO!$L$3:$L$1000)="CONFIRMADO")),ROWS($A$3:A245))),"")</f>
        <v/>
      </c>
      <c r="K245" s="10" t="str">
        <f ca="1">IFERROR(INDEX(MAESTRO!K:K,_xludf.AGGREGATE(15,6,ROW(MAESTRO!$B$3:$B$1000)/((MAESTRO!$B$3:$B$1000="ASMARTALC")*(UPPER(MAESTRO!$L$3:$L$1000)="CONFIRMADO")),ROWS($A$3:A245))),"")</f>
        <v/>
      </c>
      <c r="L245" s="10" t="str">
        <f ca="1">IFERROR(INDEX(MAESTRO!L:L,_xludf.AGGREGATE(15,6,ROW(MAESTRO!$B$3:$B$1000)/((MAESTRO!$B$3:$B$1000="ASMARTALC")*(UPPER(MAESTRO!$L$3:$L$1000)="CONFIRMADO")),ROWS($A$3:A245))),"")</f>
        <v/>
      </c>
      <c r="M245" s="10" t="str">
        <f ca="1">IFERROR(INDEX(MAESTRO!M:M,_xludf.AGGREGATE(15,6,ROW(MAESTRO!$B$3:$B$1000)/((MAESTRO!$B$3:$B$1000="ASMARTALC")*(UPPER(MAESTRO!$L$3:$L$1000)="CONFIRMADO")),ROWS($A$3:A245))),"")</f>
        <v/>
      </c>
      <c r="N245" s="10" t="str">
        <f ca="1">IFERROR(INDEX(MAESTRO!N:N,_xludf.AGGREGATE(15,6,ROW(MAESTRO!$B$3:$B$1000)/((MAESTRO!$B$3:$B$1000="ASMARTALC")*(UPPER(MAESTRO!$L$3:$L$1000)="CONFIRMADO")),ROWS($A$3:A245))),"")</f>
        <v/>
      </c>
      <c r="O245" s="10" t="str">
        <f ca="1">IFERROR(INDEX(MAESTRO!O:O,_xludf.AGGREGATE(15,6,ROW(MAESTRO!$B$3:$B$1000)/((MAESTRO!$B$3:$B$1000="ASMARTALC")*(UPPER(MAESTRO!$L$3:$L$1000)="CONFIRMADO")),ROWS($A$3:A245))),"")</f>
        <v/>
      </c>
      <c r="P245" s="10" t="str">
        <f ca="1">IFERROR(INDEX(MAESTRO!P:P,_xludf.AGGREGATE(15,6,ROW(MAESTRO!$B$3:$B$1000)/((MAESTRO!$B$3:$B$1000="ASMARTALC")*(UPPER(MAESTRO!$L$3:$L$1000)="CONFIRMADO")),ROWS($A$3:A245))),"")</f>
        <v/>
      </c>
      <c r="Q245" s="10" t="str">
        <f ca="1">IFERROR(INDEX(MAESTRO!Q:Q,_xludf.AGGREGATE(15,6,ROW(MAESTRO!$B$3:$B$1000)/((MAESTRO!$B$3:$B$1000="ASMARTALC")*(UPPER(MAESTRO!$L$3:$L$1000)="CONFIRMADO")),ROWS($A$3:A245))),"")</f>
        <v/>
      </c>
      <c r="R245" s="10" t="str">
        <f ca="1">IFERROR(INDEX(MAESTRO!R:R,_xludf.AGGREGATE(15,6,ROW(MAESTRO!$B$3:$B$1000)/((MAESTRO!$B$3:$B$1000="ASMARTALC")*(UPPER(MAESTRO!$L$3:$L$1000)="CONFIRMADO")),ROWS($A$3:A245))),"")</f>
        <v/>
      </c>
      <c r="S245" s="10" t="str">
        <f ca="1">IFERROR(INDEX(MAESTRO!S:S,_xludf.AGGREGATE(15,6,ROW(MAESTRO!$B$3:$B$1000)/((MAESTRO!$B$3:$B$1000="ASMARTALC")*(UPPER(MAESTRO!$L$3:$L$1000)="CONFIRMADO")),ROWS($A$3:A245))),"")</f>
        <v/>
      </c>
      <c r="T245" s="10" t="str">
        <f ca="1">IFERROR(INDEX(MAESTRO!T:T,_xludf.AGGREGATE(15,6,ROW(MAESTRO!$B$3:$B$1000)/((MAESTRO!$B$3:$B$1000="ASMARTALC")*(UPPER(MAESTRO!$L$3:$L$1000)="CONFIRMADO")),ROWS($A$3:A245))),"")</f>
        <v/>
      </c>
      <c r="U245" s="10" t="str">
        <f ca="1">IFERROR(INDEX(MAESTRO!U:U,_xludf.AGGREGATE(15,6,ROW(MAESTRO!$B$3:$B$1000)/((MAESTRO!$B$3:$B$1000="ASMARTALC")*(UPPER(MAESTRO!$L$3:$L$1000)="CONFIRMADO")),ROWS($A$3:A245))),"")</f>
        <v/>
      </c>
      <c r="V245" s="10" t="str">
        <f ca="1">IFERROR(INDEX(MAESTRO!V:V,_xludf.AGGREGATE(15,6,ROW(MAESTRO!$B$3:$B$1000)/((MAESTRO!$B$3:$B$1000="ASMARTALC")*(UPPER(MAESTRO!$L$3:$L$1000)="CONFIRMADO")),ROWS($A$3:A245))),"")</f>
        <v/>
      </c>
      <c r="W245" s="10" t="str">
        <f ca="1">IFERROR(INDEX(MAESTRO!W:W,_xludf.AGGREGATE(15,6,ROW(MAESTRO!$B$3:$B$1000)/((MAESTRO!$B$3:$B$1000="ASMARTALC")*(UPPER(MAESTRO!$L$3:$L$1000)="CONFIRMADO")),ROWS($A$3:A245))),"")</f>
        <v/>
      </c>
      <c r="X245" s="10" t="str">
        <f ca="1">IFERROR(INDEX(MAESTRO!X:X,_xludf.AGGREGATE(15,6,ROW(MAESTRO!$B$3:$B$1000)/((MAESTRO!$B$3:$B$1000="ASMARTALC")*(UPPER(MAESTRO!$L$3:$L$1000)="CONFIRMADO")),ROWS($A$3:A245))),"")</f>
        <v/>
      </c>
    </row>
    <row r="246" spans="1:24" ht="22.05" customHeight="1">
      <c r="A246" s="13" t="str">
        <f ca="1">IFERROR(INDEX(MAESTRO!A:A,_xludf.AGGREGATE(15,6,ROW(MAESTRO!$B$3:$B$1000)/((MAESTRO!$B$3:$B$1000="ASMARTALC")*(UPPER(MAESTRO!$L$3:$L$1000)="CONFIRMADO")),ROWS($A$3:A246))),"")</f>
        <v/>
      </c>
      <c r="B246" s="13" t="str">
        <f ca="1">IFERROR(INDEX(MAESTRO!B:B,_xludf.AGGREGATE(15,6,ROW(MAESTRO!$B$3:$B$1000)/((MAESTRO!$B$3:$B$1000="ASMARTALC")*(UPPER(MAESTRO!$L$3:$L$1000)="CONFIRMADO")),ROWS($A$3:A246))),"")</f>
        <v/>
      </c>
      <c r="C246" s="13" t="str">
        <f ca="1">IFERROR(INDEX(MAESTRO!C:C,_xludf.AGGREGATE(15,6,ROW(MAESTRO!$B$3:$B$1000)/((MAESTRO!$B$3:$B$1000="ASMARTALC")*(UPPER(MAESTRO!$L$3:$L$1000)="CONFIRMADO")),ROWS($A$3:A246))),"")</f>
        <v/>
      </c>
      <c r="D246" s="13" t="str">
        <f ca="1">IFERROR(INDEX(MAESTRO!D:D,_xludf.AGGREGATE(15,6,ROW(MAESTRO!$B$3:$B$1000)/((MAESTRO!$B$3:$B$1000="ASMARTALC")*(UPPER(MAESTRO!$L$3:$L$1000)="CONFIRMADO")),ROWS($A$3:A246))),"")</f>
        <v/>
      </c>
      <c r="E246" s="13" t="str">
        <f ca="1">IFERROR(INDEX(MAESTRO!E:E,_xludf.AGGREGATE(15,6,ROW(MAESTRO!$B$3:$B$1000)/((MAESTRO!$B$3:$B$1000="ASMARTALC")*(UPPER(MAESTRO!$L$3:$L$1000)="CONFIRMADO")),ROWS($A$3:A246))),"")</f>
        <v/>
      </c>
      <c r="F246" s="13" t="str">
        <f ca="1">IFERROR(INDEX(MAESTRO!F:F,_xludf.AGGREGATE(15,6,ROW(MAESTRO!$B$3:$B$1000)/((MAESTRO!$B$3:$B$1000="ASMARTALC")*(UPPER(MAESTRO!$L$3:$L$1000)="CONFIRMADO")),ROWS($A$3:A246))),"")</f>
        <v/>
      </c>
      <c r="G246" s="13" t="str">
        <f ca="1">IFERROR(INDEX(MAESTRO!G:G,_xludf.AGGREGATE(15,6,ROW(MAESTRO!$B$3:$B$1000)/((MAESTRO!$B$3:$B$1000="ASMARTALC")*(UPPER(MAESTRO!$L$3:$L$1000)="CONFIRMADO")),ROWS($A$3:A246))),"")</f>
        <v/>
      </c>
      <c r="H246" s="13" t="str">
        <f ca="1">IFERROR(INDEX(MAESTRO!H:H,_xludf.AGGREGATE(15,6,ROW(MAESTRO!$B$3:$B$1000)/((MAESTRO!$B$3:$B$1000="ASMARTALC")*(UPPER(MAESTRO!$L$3:$L$1000)="CONFIRMADO")),ROWS($A$3:A246))),"")</f>
        <v/>
      </c>
      <c r="I246" s="13" t="str">
        <f ca="1">IFERROR(INDEX(MAESTRO!I:I,_xludf.AGGREGATE(15,6,ROW(MAESTRO!$B$3:$B$1000)/((MAESTRO!$B$3:$B$1000="ASMARTALC")*(UPPER(MAESTRO!$L$3:$L$1000)="CONFIRMADO")),ROWS($A$3:A246))),"")</f>
        <v/>
      </c>
      <c r="J246" s="13" t="str">
        <f ca="1">IFERROR(INDEX(MAESTRO!J:J,_xludf.AGGREGATE(15,6,ROW(MAESTRO!$B$3:$B$1000)/((MAESTRO!$B$3:$B$1000="ASMARTALC")*(UPPER(MAESTRO!$L$3:$L$1000)="CONFIRMADO")),ROWS($A$3:A246))),"")</f>
        <v/>
      </c>
      <c r="K246" s="13" t="str">
        <f ca="1">IFERROR(INDEX(MAESTRO!K:K,_xludf.AGGREGATE(15,6,ROW(MAESTRO!$B$3:$B$1000)/((MAESTRO!$B$3:$B$1000="ASMARTALC")*(UPPER(MAESTRO!$L$3:$L$1000)="CONFIRMADO")),ROWS($A$3:A246))),"")</f>
        <v/>
      </c>
      <c r="L246" s="13" t="str">
        <f ca="1">IFERROR(INDEX(MAESTRO!L:L,_xludf.AGGREGATE(15,6,ROW(MAESTRO!$B$3:$B$1000)/((MAESTRO!$B$3:$B$1000="ASMARTALC")*(UPPER(MAESTRO!$L$3:$L$1000)="CONFIRMADO")),ROWS($A$3:A246))),"")</f>
        <v/>
      </c>
      <c r="M246" s="13" t="str">
        <f ca="1">IFERROR(INDEX(MAESTRO!M:M,_xludf.AGGREGATE(15,6,ROW(MAESTRO!$B$3:$B$1000)/((MAESTRO!$B$3:$B$1000="ASMARTALC")*(UPPER(MAESTRO!$L$3:$L$1000)="CONFIRMADO")),ROWS($A$3:A246))),"")</f>
        <v/>
      </c>
      <c r="N246" s="13" t="str">
        <f ca="1">IFERROR(INDEX(MAESTRO!N:N,_xludf.AGGREGATE(15,6,ROW(MAESTRO!$B$3:$B$1000)/((MAESTRO!$B$3:$B$1000="ASMARTALC")*(UPPER(MAESTRO!$L$3:$L$1000)="CONFIRMADO")),ROWS($A$3:A246))),"")</f>
        <v/>
      </c>
      <c r="O246" s="13" t="str">
        <f ca="1">IFERROR(INDEX(MAESTRO!O:O,_xludf.AGGREGATE(15,6,ROW(MAESTRO!$B$3:$B$1000)/((MAESTRO!$B$3:$B$1000="ASMARTALC")*(UPPER(MAESTRO!$L$3:$L$1000)="CONFIRMADO")),ROWS($A$3:A246))),"")</f>
        <v/>
      </c>
      <c r="P246" s="13" t="str">
        <f ca="1">IFERROR(INDEX(MAESTRO!P:P,_xludf.AGGREGATE(15,6,ROW(MAESTRO!$B$3:$B$1000)/((MAESTRO!$B$3:$B$1000="ASMARTALC")*(UPPER(MAESTRO!$L$3:$L$1000)="CONFIRMADO")),ROWS($A$3:A246))),"")</f>
        <v/>
      </c>
      <c r="Q246" s="13" t="str">
        <f ca="1">IFERROR(INDEX(MAESTRO!Q:Q,_xludf.AGGREGATE(15,6,ROW(MAESTRO!$B$3:$B$1000)/((MAESTRO!$B$3:$B$1000="ASMARTALC")*(UPPER(MAESTRO!$L$3:$L$1000)="CONFIRMADO")),ROWS($A$3:A246))),"")</f>
        <v/>
      </c>
      <c r="R246" s="13" t="str">
        <f ca="1">IFERROR(INDEX(MAESTRO!R:R,_xludf.AGGREGATE(15,6,ROW(MAESTRO!$B$3:$B$1000)/((MAESTRO!$B$3:$B$1000="ASMARTALC")*(UPPER(MAESTRO!$L$3:$L$1000)="CONFIRMADO")),ROWS($A$3:A246))),"")</f>
        <v/>
      </c>
      <c r="S246" s="13" t="str">
        <f ca="1">IFERROR(INDEX(MAESTRO!S:S,_xludf.AGGREGATE(15,6,ROW(MAESTRO!$B$3:$B$1000)/((MAESTRO!$B$3:$B$1000="ASMARTALC")*(UPPER(MAESTRO!$L$3:$L$1000)="CONFIRMADO")),ROWS($A$3:A246))),"")</f>
        <v/>
      </c>
      <c r="T246" s="13" t="str">
        <f ca="1">IFERROR(INDEX(MAESTRO!T:T,_xludf.AGGREGATE(15,6,ROW(MAESTRO!$B$3:$B$1000)/((MAESTRO!$B$3:$B$1000="ASMARTALC")*(UPPER(MAESTRO!$L$3:$L$1000)="CONFIRMADO")),ROWS($A$3:A246))),"")</f>
        <v/>
      </c>
      <c r="U246" s="13" t="str">
        <f ca="1">IFERROR(INDEX(MAESTRO!U:U,_xludf.AGGREGATE(15,6,ROW(MAESTRO!$B$3:$B$1000)/((MAESTRO!$B$3:$B$1000="ASMARTALC")*(UPPER(MAESTRO!$L$3:$L$1000)="CONFIRMADO")),ROWS($A$3:A246))),"")</f>
        <v/>
      </c>
      <c r="V246" s="13" t="str">
        <f ca="1">IFERROR(INDEX(MAESTRO!V:V,_xludf.AGGREGATE(15,6,ROW(MAESTRO!$B$3:$B$1000)/((MAESTRO!$B$3:$B$1000="ASMARTALC")*(UPPER(MAESTRO!$L$3:$L$1000)="CONFIRMADO")),ROWS($A$3:A246))),"")</f>
        <v/>
      </c>
      <c r="W246" s="13" t="str">
        <f ca="1">IFERROR(INDEX(MAESTRO!W:W,_xludf.AGGREGATE(15,6,ROW(MAESTRO!$B$3:$B$1000)/((MAESTRO!$B$3:$B$1000="ASMARTALC")*(UPPER(MAESTRO!$L$3:$L$1000)="CONFIRMADO")),ROWS($A$3:A246))),"")</f>
        <v/>
      </c>
      <c r="X246" s="13" t="str">
        <f ca="1">IFERROR(INDEX(MAESTRO!X:X,_xludf.AGGREGATE(15,6,ROW(MAESTRO!$B$3:$B$1000)/((MAESTRO!$B$3:$B$1000="ASMARTALC")*(UPPER(MAESTRO!$L$3:$L$1000)="CONFIRMADO")),ROWS($A$3:A246))),"")</f>
        <v/>
      </c>
    </row>
    <row r="247" spans="1:24" ht="22.05" customHeight="1">
      <c r="A247" s="10" t="str">
        <f ca="1">IFERROR(INDEX(MAESTRO!A:A,_xludf.AGGREGATE(15,6,ROW(MAESTRO!$B$3:$B$1000)/((MAESTRO!$B$3:$B$1000="ASMARTALC")*(UPPER(MAESTRO!$L$3:$L$1000)="CONFIRMADO")),ROWS($A$3:A247))),"")</f>
        <v/>
      </c>
      <c r="B247" s="10" t="str">
        <f ca="1">IFERROR(INDEX(MAESTRO!B:B,_xludf.AGGREGATE(15,6,ROW(MAESTRO!$B$3:$B$1000)/((MAESTRO!$B$3:$B$1000="ASMARTALC")*(UPPER(MAESTRO!$L$3:$L$1000)="CONFIRMADO")),ROWS($A$3:A247))),"")</f>
        <v/>
      </c>
      <c r="C247" s="10" t="str">
        <f ca="1">IFERROR(INDEX(MAESTRO!C:C,_xludf.AGGREGATE(15,6,ROW(MAESTRO!$B$3:$B$1000)/((MAESTRO!$B$3:$B$1000="ASMARTALC")*(UPPER(MAESTRO!$L$3:$L$1000)="CONFIRMADO")),ROWS($A$3:A247))),"")</f>
        <v/>
      </c>
      <c r="D247" s="10" t="str">
        <f ca="1">IFERROR(INDEX(MAESTRO!D:D,_xludf.AGGREGATE(15,6,ROW(MAESTRO!$B$3:$B$1000)/((MAESTRO!$B$3:$B$1000="ASMARTALC")*(UPPER(MAESTRO!$L$3:$L$1000)="CONFIRMADO")),ROWS($A$3:A247))),"")</f>
        <v/>
      </c>
      <c r="E247" s="10" t="str">
        <f ca="1">IFERROR(INDEX(MAESTRO!E:E,_xludf.AGGREGATE(15,6,ROW(MAESTRO!$B$3:$B$1000)/((MAESTRO!$B$3:$B$1000="ASMARTALC")*(UPPER(MAESTRO!$L$3:$L$1000)="CONFIRMADO")),ROWS($A$3:A247))),"")</f>
        <v/>
      </c>
      <c r="F247" s="10" t="str">
        <f ca="1">IFERROR(INDEX(MAESTRO!F:F,_xludf.AGGREGATE(15,6,ROW(MAESTRO!$B$3:$B$1000)/((MAESTRO!$B$3:$B$1000="ASMARTALC")*(UPPER(MAESTRO!$L$3:$L$1000)="CONFIRMADO")),ROWS($A$3:A247))),"")</f>
        <v/>
      </c>
      <c r="G247" s="10" t="str">
        <f ca="1">IFERROR(INDEX(MAESTRO!G:G,_xludf.AGGREGATE(15,6,ROW(MAESTRO!$B$3:$B$1000)/((MAESTRO!$B$3:$B$1000="ASMARTALC")*(UPPER(MAESTRO!$L$3:$L$1000)="CONFIRMADO")),ROWS($A$3:A247))),"")</f>
        <v/>
      </c>
      <c r="H247" s="10" t="str">
        <f ca="1">IFERROR(INDEX(MAESTRO!H:H,_xludf.AGGREGATE(15,6,ROW(MAESTRO!$B$3:$B$1000)/((MAESTRO!$B$3:$B$1000="ASMARTALC")*(UPPER(MAESTRO!$L$3:$L$1000)="CONFIRMADO")),ROWS($A$3:A247))),"")</f>
        <v/>
      </c>
      <c r="I247" s="10" t="str">
        <f ca="1">IFERROR(INDEX(MAESTRO!I:I,_xludf.AGGREGATE(15,6,ROW(MAESTRO!$B$3:$B$1000)/((MAESTRO!$B$3:$B$1000="ASMARTALC")*(UPPER(MAESTRO!$L$3:$L$1000)="CONFIRMADO")),ROWS($A$3:A247))),"")</f>
        <v/>
      </c>
      <c r="J247" s="10" t="str">
        <f ca="1">IFERROR(INDEX(MAESTRO!J:J,_xludf.AGGREGATE(15,6,ROW(MAESTRO!$B$3:$B$1000)/((MAESTRO!$B$3:$B$1000="ASMARTALC")*(UPPER(MAESTRO!$L$3:$L$1000)="CONFIRMADO")),ROWS($A$3:A247))),"")</f>
        <v/>
      </c>
      <c r="K247" s="10" t="str">
        <f ca="1">IFERROR(INDEX(MAESTRO!K:K,_xludf.AGGREGATE(15,6,ROW(MAESTRO!$B$3:$B$1000)/((MAESTRO!$B$3:$B$1000="ASMARTALC")*(UPPER(MAESTRO!$L$3:$L$1000)="CONFIRMADO")),ROWS($A$3:A247))),"")</f>
        <v/>
      </c>
      <c r="L247" s="10" t="str">
        <f ca="1">IFERROR(INDEX(MAESTRO!L:L,_xludf.AGGREGATE(15,6,ROW(MAESTRO!$B$3:$B$1000)/((MAESTRO!$B$3:$B$1000="ASMARTALC")*(UPPER(MAESTRO!$L$3:$L$1000)="CONFIRMADO")),ROWS($A$3:A247))),"")</f>
        <v/>
      </c>
      <c r="M247" s="10" t="str">
        <f ca="1">IFERROR(INDEX(MAESTRO!M:M,_xludf.AGGREGATE(15,6,ROW(MAESTRO!$B$3:$B$1000)/((MAESTRO!$B$3:$B$1000="ASMARTALC")*(UPPER(MAESTRO!$L$3:$L$1000)="CONFIRMADO")),ROWS($A$3:A247))),"")</f>
        <v/>
      </c>
      <c r="N247" s="10" t="str">
        <f ca="1">IFERROR(INDEX(MAESTRO!N:N,_xludf.AGGREGATE(15,6,ROW(MAESTRO!$B$3:$B$1000)/((MAESTRO!$B$3:$B$1000="ASMARTALC")*(UPPER(MAESTRO!$L$3:$L$1000)="CONFIRMADO")),ROWS($A$3:A247))),"")</f>
        <v/>
      </c>
      <c r="O247" s="10" t="str">
        <f ca="1">IFERROR(INDEX(MAESTRO!O:O,_xludf.AGGREGATE(15,6,ROW(MAESTRO!$B$3:$B$1000)/((MAESTRO!$B$3:$B$1000="ASMARTALC")*(UPPER(MAESTRO!$L$3:$L$1000)="CONFIRMADO")),ROWS($A$3:A247))),"")</f>
        <v/>
      </c>
      <c r="P247" s="10" t="str">
        <f ca="1">IFERROR(INDEX(MAESTRO!P:P,_xludf.AGGREGATE(15,6,ROW(MAESTRO!$B$3:$B$1000)/((MAESTRO!$B$3:$B$1000="ASMARTALC")*(UPPER(MAESTRO!$L$3:$L$1000)="CONFIRMADO")),ROWS($A$3:A247))),"")</f>
        <v/>
      </c>
      <c r="Q247" s="10" t="str">
        <f ca="1">IFERROR(INDEX(MAESTRO!Q:Q,_xludf.AGGREGATE(15,6,ROW(MAESTRO!$B$3:$B$1000)/((MAESTRO!$B$3:$B$1000="ASMARTALC")*(UPPER(MAESTRO!$L$3:$L$1000)="CONFIRMADO")),ROWS($A$3:A247))),"")</f>
        <v/>
      </c>
      <c r="R247" s="10" t="str">
        <f ca="1">IFERROR(INDEX(MAESTRO!R:R,_xludf.AGGREGATE(15,6,ROW(MAESTRO!$B$3:$B$1000)/((MAESTRO!$B$3:$B$1000="ASMARTALC")*(UPPER(MAESTRO!$L$3:$L$1000)="CONFIRMADO")),ROWS($A$3:A247))),"")</f>
        <v/>
      </c>
      <c r="S247" s="10" t="str">
        <f ca="1">IFERROR(INDEX(MAESTRO!S:S,_xludf.AGGREGATE(15,6,ROW(MAESTRO!$B$3:$B$1000)/((MAESTRO!$B$3:$B$1000="ASMARTALC")*(UPPER(MAESTRO!$L$3:$L$1000)="CONFIRMADO")),ROWS($A$3:A247))),"")</f>
        <v/>
      </c>
      <c r="T247" s="10" t="str">
        <f ca="1">IFERROR(INDEX(MAESTRO!T:T,_xludf.AGGREGATE(15,6,ROW(MAESTRO!$B$3:$B$1000)/((MAESTRO!$B$3:$B$1000="ASMARTALC")*(UPPER(MAESTRO!$L$3:$L$1000)="CONFIRMADO")),ROWS($A$3:A247))),"")</f>
        <v/>
      </c>
      <c r="U247" s="10" t="str">
        <f ca="1">IFERROR(INDEX(MAESTRO!U:U,_xludf.AGGREGATE(15,6,ROW(MAESTRO!$B$3:$B$1000)/((MAESTRO!$B$3:$B$1000="ASMARTALC")*(UPPER(MAESTRO!$L$3:$L$1000)="CONFIRMADO")),ROWS($A$3:A247))),"")</f>
        <v/>
      </c>
      <c r="V247" s="10" t="str">
        <f ca="1">IFERROR(INDEX(MAESTRO!V:V,_xludf.AGGREGATE(15,6,ROW(MAESTRO!$B$3:$B$1000)/((MAESTRO!$B$3:$B$1000="ASMARTALC")*(UPPER(MAESTRO!$L$3:$L$1000)="CONFIRMADO")),ROWS($A$3:A247))),"")</f>
        <v/>
      </c>
      <c r="W247" s="10" t="str">
        <f ca="1">IFERROR(INDEX(MAESTRO!W:W,_xludf.AGGREGATE(15,6,ROW(MAESTRO!$B$3:$B$1000)/((MAESTRO!$B$3:$B$1000="ASMARTALC")*(UPPER(MAESTRO!$L$3:$L$1000)="CONFIRMADO")),ROWS($A$3:A247))),"")</f>
        <v/>
      </c>
      <c r="X247" s="10" t="str">
        <f ca="1">IFERROR(INDEX(MAESTRO!X:X,_xludf.AGGREGATE(15,6,ROW(MAESTRO!$B$3:$B$1000)/((MAESTRO!$B$3:$B$1000="ASMARTALC")*(UPPER(MAESTRO!$L$3:$L$1000)="CONFIRMADO")),ROWS($A$3:A247))),"")</f>
        <v/>
      </c>
    </row>
    <row r="248" spans="1:24" ht="22.05" customHeight="1">
      <c r="A248" s="13" t="str">
        <f ca="1">IFERROR(INDEX(MAESTRO!A:A,_xludf.AGGREGATE(15,6,ROW(MAESTRO!$B$3:$B$1000)/((MAESTRO!$B$3:$B$1000="ASMARTALC")*(UPPER(MAESTRO!$L$3:$L$1000)="CONFIRMADO")),ROWS($A$3:A248))),"")</f>
        <v/>
      </c>
      <c r="B248" s="13" t="str">
        <f ca="1">IFERROR(INDEX(MAESTRO!B:B,_xludf.AGGREGATE(15,6,ROW(MAESTRO!$B$3:$B$1000)/((MAESTRO!$B$3:$B$1000="ASMARTALC")*(UPPER(MAESTRO!$L$3:$L$1000)="CONFIRMADO")),ROWS($A$3:A248))),"")</f>
        <v/>
      </c>
      <c r="C248" s="13" t="str">
        <f ca="1">IFERROR(INDEX(MAESTRO!C:C,_xludf.AGGREGATE(15,6,ROW(MAESTRO!$B$3:$B$1000)/((MAESTRO!$B$3:$B$1000="ASMARTALC")*(UPPER(MAESTRO!$L$3:$L$1000)="CONFIRMADO")),ROWS($A$3:A248))),"")</f>
        <v/>
      </c>
      <c r="D248" s="13" t="str">
        <f ca="1">IFERROR(INDEX(MAESTRO!D:D,_xludf.AGGREGATE(15,6,ROW(MAESTRO!$B$3:$B$1000)/((MAESTRO!$B$3:$B$1000="ASMARTALC")*(UPPER(MAESTRO!$L$3:$L$1000)="CONFIRMADO")),ROWS($A$3:A248))),"")</f>
        <v/>
      </c>
      <c r="E248" s="13" t="str">
        <f ca="1">IFERROR(INDEX(MAESTRO!E:E,_xludf.AGGREGATE(15,6,ROW(MAESTRO!$B$3:$B$1000)/((MAESTRO!$B$3:$B$1000="ASMARTALC")*(UPPER(MAESTRO!$L$3:$L$1000)="CONFIRMADO")),ROWS($A$3:A248))),"")</f>
        <v/>
      </c>
      <c r="F248" s="13" t="str">
        <f ca="1">IFERROR(INDEX(MAESTRO!F:F,_xludf.AGGREGATE(15,6,ROW(MAESTRO!$B$3:$B$1000)/((MAESTRO!$B$3:$B$1000="ASMARTALC")*(UPPER(MAESTRO!$L$3:$L$1000)="CONFIRMADO")),ROWS($A$3:A248))),"")</f>
        <v/>
      </c>
      <c r="G248" s="13" t="str">
        <f ca="1">IFERROR(INDEX(MAESTRO!G:G,_xludf.AGGREGATE(15,6,ROW(MAESTRO!$B$3:$B$1000)/((MAESTRO!$B$3:$B$1000="ASMARTALC")*(UPPER(MAESTRO!$L$3:$L$1000)="CONFIRMADO")),ROWS($A$3:A248))),"")</f>
        <v/>
      </c>
      <c r="H248" s="13" t="str">
        <f ca="1">IFERROR(INDEX(MAESTRO!H:H,_xludf.AGGREGATE(15,6,ROW(MAESTRO!$B$3:$B$1000)/((MAESTRO!$B$3:$B$1000="ASMARTALC")*(UPPER(MAESTRO!$L$3:$L$1000)="CONFIRMADO")),ROWS($A$3:A248))),"")</f>
        <v/>
      </c>
      <c r="I248" s="13" t="str">
        <f ca="1">IFERROR(INDEX(MAESTRO!I:I,_xludf.AGGREGATE(15,6,ROW(MAESTRO!$B$3:$B$1000)/((MAESTRO!$B$3:$B$1000="ASMARTALC")*(UPPER(MAESTRO!$L$3:$L$1000)="CONFIRMADO")),ROWS($A$3:A248))),"")</f>
        <v/>
      </c>
      <c r="J248" s="13" t="str">
        <f ca="1">IFERROR(INDEX(MAESTRO!J:J,_xludf.AGGREGATE(15,6,ROW(MAESTRO!$B$3:$B$1000)/((MAESTRO!$B$3:$B$1000="ASMARTALC")*(UPPER(MAESTRO!$L$3:$L$1000)="CONFIRMADO")),ROWS($A$3:A248))),"")</f>
        <v/>
      </c>
      <c r="K248" s="13" t="str">
        <f ca="1">IFERROR(INDEX(MAESTRO!K:K,_xludf.AGGREGATE(15,6,ROW(MAESTRO!$B$3:$B$1000)/((MAESTRO!$B$3:$B$1000="ASMARTALC")*(UPPER(MAESTRO!$L$3:$L$1000)="CONFIRMADO")),ROWS($A$3:A248))),"")</f>
        <v/>
      </c>
      <c r="L248" s="13" t="str">
        <f ca="1">IFERROR(INDEX(MAESTRO!L:L,_xludf.AGGREGATE(15,6,ROW(MAESTRO!$B$3:$B$1000)/((MAESTRO!$B$3:$B$1000="ASMARTALC")*(UPPER(MAESTRO!$L$3:$L$1000)="CONFIRMADO")),ROWS($A$3:A248))),"")</f>
        <v/>
      </c>
      <c r="M248" s="13" t="str">
        <f ca="1">IFERROR(INDEX(MAESTRO!M:M,_xludf.AGGREGATE(15,6,ROW(MAESTRO!$B$3:$B$1000)/((MAESTRO!$B$3:$B$1000="ASMARTALC")*(UPPER(MAESTRO!$L$3:$L$1000)="CONFIRMADO")),ROWS($A$3:A248))),"")</f>
        <v/>
      </c>
      <c r="N248" s="13" t="str">
        <f ca="1">IFERROR(INDEX(MAESTRO!N:N,_xludf.AGGREGATE(15,6,ROW(MAESTRO!$B$3:$B$1000)/((MAESTRO!$B$3:$B$1000="ASMARTALC")*(UPPER(MAESTRO!$L$3:$L$1000)="CONFIRMADO")),ROWS($A$3:A248))),"")</f>
        <v/>
      </c>
      <c r="O248" s="13" t="str">
        <f ca="1">IFERROR(INDEX(MAESTRO!O:O,_xludf.AGGREGATE(15,6,ROW(MAESTRO!$B$3:$B$1000)/((MAESTRO!$B$3:$B$1000="ASMARTALC")*(UPPER(MAESTRO!$L$3:$L$1000)="CONFIRMADO")),ROWS($A$3:A248))),"")</f>
        <v/>
      </c>
      <c r="P248" s="13" t="str">
        <f ca="1">IFERROR(INDEX(MAESTRO!P:P,_xludf.AGGREGATE(15,6,ROW(MAESTRO!$B$3:$B$1000)/((MAESTRO!$B$3:$B$1000="ASMARTALC")*(UPPER(MAESTRO!$L$3:$L$1000)="CONFIRMADO")),ROWS($A$3:A248))),"")</f>
        <v/>
      </c>
      <c r="Q248" s="13" t="str">
        <f ca="1">IFERROR(INDEX(MAESTRO!Q:Q,_xludf.AGGREGATE(15,6,ROW(MAESTRO!$B$3:$B$1000)/((MAESTRO!$B$3:$B$1000="ASMARTALC")*(UPPER(MAESTRO!$L$3:$L$1000)="CONFIRMADO")),ROWS($A$3:A248))),"")</f>
        <v/>
      </c>
      <c r="R248" s="13" t="str">
        <f ca="1">IFERROR(INDEX(MAESTRO!R:R,_xludf.AGGREGATE(15,6,ROW(MAESTRO!$B$3:$B$1000)/((MAESTRO!$B$3:$B$1000="ASMARTALC")*(UPPER(MAESTRO!$L$3:$L$1000)="CONFIRMADO")),ROWS($A$3:A248))),"")</f>
        <v/>
      </c>
      <c r="S248" s="13" t="str">
        <f ca="1">IFERROR(INDEX(MAESTRO!S:S,_xludf.AGGREGATE(15,6,ROW(MAESTRO!$B$3:$B$1000)/((MAESTRO!$B$3:$B$1000="ASMARTALC")*(UPPER(MAESTRO!$L$3:$L$1000)="CONFIRMADO")),ROWS($A$3:A248))),"")</f>
        <v/>
      </c>
      <c r="T248" s="13" t="str">
        <f ca="1">IFERROR(INDEX(MAESTRO!T:T,_xludf.AGGREGATE(15,6,ROW(MAESTRO!$B$3:$B$1000)/((MAESTRO!$B$3:$B$1000="ASMARTALC")*(UPPER(MAESTRO!$L$3:$L$1000)="CONFIRMADO")),ROWS($A$3:A248))),"")</f>
        <v/>
      </c>
      <c r="U248" s="13" t="str">
        <f ca="1">IFERROR(INDEX(MAESTRO!U:U,_xludf.AGGREGATE(15,6,ROW(MAESTRO!$B$3:$B$1000)/((MAESTRO!$B$3:$B$1000="ASMARTALC")*(UPPER(MAESTRO!$L$3:$L$1000)="CONFIRMADO")),ROWS($A$3:A248))),"")</f>
        <v/>
      </c>
      <c r="V248" s="13" t="str">
        <f ca="1">IFERROR(INDEX(MAESTRO!V:V,_xludf.AGGREGATE(15,6,ROW(MAESTRO!$B$3:$B$1000)/((MAESTRO!$B$3:$B$1000="ASMARTALC")*(UPPER(MAESTRO!$L$3:$L$1000)="CONFIRMADO")),ROWS($A$3:A248))),"")</f>
        <v/>
      </c>
      <c r="W248" s="13" t="str">
        <f ca="1">IFERROR(INDEX(MAESTRO!W:W,_xludf.AGGREGATE(15,6,ROW(MAESTRO!$B$3:$B$1000)/((MAESTRO!$B$3:$B$1000="ASMARTALC")*(UPPER(MAESTRO!$L$3:$L$1000)="CONFIRMADO")),ROWS($A$3:A248))),"")</f>
        <v/>
      </c>
      <c r="X248" s="13" t="str">
        <f ca="1">IFERROR(INDEX(MAESTRO!X:X,_xludf.AGGREGATE(15,6,ROW(MAESTRO!$B$3:$B$1000)/((MAESTRO!$B$3:$B$1000="ASMARTALC")*(UPPER(MAESTRO!$L$3:$L$1000)="CONFIRMADO")),ROWS($A$3:A248))),"")</f>
        <v/>
      </c>
    </row>
    <row r="249" spans="1:24" ht="22.05" customHeight="1">
      <c r="A249" s="10" t="str">
        <f ca="1">IFERROR(INDEX(MAESTRO!A:A,_xludf.AGGREGATE(15,6,ROW(MAESTRO!$B$3:$B$1000)/((MAESTRO!$B$3:$B$1000="ASMARTALC")*(UPPER(MAESTRO!$L$3:$L$1000)="CONFIRMADO")),ROWS($A$3:A249))),"")</f>
        <v/>
      </c>
      <c r="B249" s="10" t="str">
        <f ca="1">IFERROR(INDEX(MAESTRO!B:B,_xludf.AGGREGATE(15,6,ROW(MAESTRO!$B$3:$B$1000)/((MAESTRO!$B$3:$B$1000="ASMARTALC")*(UPPER(MAESTRO!$L$3:$L$1000)="CONFIRMADO")),ROWS($A$3:A249))),"")</f>
        <v/>
      </c>
      <c r="C249" s="10" t="str">
        <f ca="1">IFERROR(INDEX(MAESTRO!C:C,_xludf.AGGREGATE(15,6,ROW(MAESTRO!$B$3:$B$1000)/((MAESTRO!$B$3:$B$1000="ASMARTALC")*(UPPER(MAESTRO!$L$3:$L$1000)="CONFIRMADO")),ROWS($A$3:A249))),"")</f>
        <v/>
      </c>
      <c r="D249" s="10" t="str">
        <f ca="1">IFERROR(INDEX(MAESTRO!D:D,_xludf.AGGREGATE(15,6,ROW(MAESTRO!$B$3:$B$1000)/((MAESTRO!$B$3:$B$1000="ASMARTALC")*(UPPER(MAESTRO!$L$3:$L$1000)="CONFIRMADO")),ROWS($A$3:A249))),"")</f>
        <v/>
      </c>
      <c r="E249" s="10" t="str">
        <f ca="1">IFERROR(INDEX(MAESTRO!E:E,_xludf.AGGREGATE(15,6,ROW(MAESTRO!$B$3:$B$1000)/((MAESTRO!$B$3:$B$1000="ASMARTALC")*(UPPER(MAESTRO!$L$3:$L$1000)="CONFIRMADO")),ROWS($A$3:A249))),"")</f>
        <v/>
      </c>
      <c r="F249" s="10" t="str">
        <f ca="1">IFERROR(INDEX(MAESTRO!F:F,_xludf.AGGREGATE(15,6,ROW(MAESTRO!$B$3:$B$1000)/((MAESTRO!$B$3:$B$1000="ASMARTALC")*(UPPER(MAESTRO!$L$3:$L$1000)="CONFIRMADO")),ROWS($A$3:A249))),"")</f>
        <v/>
      </c>
      <c r="G249" s="10" t="str">
        <f ca="1">IFERROR(INDEX(MAESTRO!G:G,_xludf.AGGREGATE(15,6,ROW(MAESTRO!$B$3:$B$1000)/((MAESTRO!$B$3:$B$1000="ASMARTALC")*(UPPER(MAESTRO!$L$3:$L$1000)="CONFIRMADO")),ROWS($A$3:A249))),"")</f>
        <v/>
      </c>
      <c r="H249" s="10" t="str">
        <f ca="1">IFERROR(INDEX(MAESTRO!H:H,_xludf.AGGREGATE(15,6,ROW(MAESTRO!$B$3:$B$1000)/((MAESTRO!$B$3:$B$1000="ASMARTALC")*(UPPER(MAESTRO!$L$3:$L$1000)="CONFIRMADO")),ROWS($A$3:A249))),"")</f>
        <v/>
      </c>
      <c r="I249" s="10" t="str">
        <f ca="1">IFERROR(INDEX(MAESTRO!I:I,_xludf.AGGREGATE(15,6,ROW(MAESTRO!$B$3:$B$1000)/((MAESTRO!$B$3:$B$1000="ASMARTALC")*(UPPER(MAESTRO!$L$3:$L$1000)="CONFIRMADO")),ROWS($A$3:A249))),"")</f>
        <v/>
      </c>
      <c r="J249" s="10" t="str">
        <f ca="1">IFERROR(INDEX(MAESTRO!J:J,_xludf.AGGREGATE(15,6,ROW(MAESTRO!$B$3:$B$1000)/((MAESTRO!$B$3:$B$1000="ASMARTALC")*(UPPER(MAESTRO!$L$3:$L$1000)="CONFIRMADO")),ROWS($A$3:A249))),"")</f>
        <v/>
      </c>
      <c r="K249" s="10" t="str">
        <f ca="1">IFERROR(INDEX(MAESTRO!K:K,_xludf.AGGREGATE(15,6,ROW(MAESTRO!$B$3:$B$1000)/((MAESTRO!$B$3:$B$1000="ASMARTALC")*(UPPER(MAESTRO!$L$3:$L$1000)="CONFIRMADO")),ROWS($A$3:A249))),"")</f>
        <v/>
      </c>
      <c r="L249" s="10" t="str">
        <f ca="1">IFERROR(INDEX(MAESTRO!L:L,_xludf.AGGREGATE(15,6,ROW(MAESTRO!$B$3:$B$1000)/((MAESTRO!$B$3:$B$1000="ASMARTALC")*(UPPER(MAESTRO!$L$3:$L$1000)="CONFIRMADO")),ROWS($A$3:A249))),"")</f>
        <v/>
      </c>
      <c r="M249" s="10" t="str">
        <f ca="1">IFERROR(INDEX(MAESTRO!M:M,_xludf.AGGREGATE(15,6,ROW(MAESTRO!$B$3:$B$1000)/((MAESTRO!$B$3:$B$1000="ASMARTALC")*(UPPER(MAESTRO!$L$3:$L$1000)="CONFIRMADO")),ROWS($A$3:A249))),"")</f>
        <v/>
      </c>
      <c r="N249" s="10" t="str">
        <f ca="1">IFERROR(INDEX(MAESTRO!N:N,_xludf.AGGREGATE(15,6,ROW(MAESTRO!$B$3:$B$1000)/((MAESTRO!$B$3:$B$1000="ASMARTALC")*(UPPER(MAESTRO!$L$3:$L$1000)="CONFIRMADO")),ROWS($A$3:A249))),"")</f>
        <v/>
      </c>
      <c r="O249" s="10" t="str">
        <f ca="1">IFERROR(INDEX(MAESTRO!O:O,_xludf.AGGREGATE(15,6,ROW(MAESTRO!$B$3:$B$1000)/((MAESTRO!$B$3:$B$1000="ASMARTALC")*(UPPER(MAESTRO!$L$3:$L$1000)="CONFIRMADO")),ROWS($A$3:A249))),"")</f>
        <v/>
      </c>
      <c r="P249" s="10" t="str">
        <f ca="1">IFERROR(INDEX(MAESTRO!P:P,_xludf.AGGREGATE(15,6,ROW(MAESTRO!$B$3:$B$1000)/((MAESTRO!$B$3:$B$1000="ASMARTALC")*(UPPER(MAESTRO!$L$3:$L$1000)="CONFIRMADO")),ROWS($A$3:A249))),"")</f>
        <v/>
      </c>
      <c r="Q249" s="10" t="str">
        <f ca="1">IFERROR(INDEX(MAESTRO!Q:Q,_xludf.AGGREGATE(15,6,ROW(MAESTRO!$B$3:$B$1000)/((MAESTRO!$B$3:$B$1000="ASMARTALC")*(UPPER(MAESTRO!$L$3:$L$1000)="CONFIRMADO")),ROWS($A$3:A249))),"")</f>
        <v/>
      </c>
      <c r="R249" s="10" t="str">
        <f ca="1">IFERROR(INDEX(MAESTRO!R:R,_xludf.AGGREGATE(15,6,ROW(MAESTRO!$B$3:$B$1000)/((MAESTRO!$B$3:$B$1000="ASMARTALC")*(UPPER(MAESTRO!$L$3:$L$1000)="CONFIRMADO")),ROWS($A$3:A249))),"")</f>
        <v/>
      </c>
      <c r="S249" s="10" t="str">
        <f ca="1">IFERROR(INDEX(MAESTRO!S:S,_xludf.AGGREGATE(15,6,ROW(MAESTRO!$B$3:$B$1000)/((MAESTRO!$B$3:$B$1000="ASMARTALC")*(UPPER(MAESTRO!$L$3:$L$1000)="CONFIRMADO")),ROWS($A$3:A249))),"")</f>
        <v/>
      </c>
      <c r="T249" s="10" t="str">
        <f ca="1">IFERROR(INDEX(MAESTRO!T:T,_xludf.AGGREGATE(15,6,ROW(MAESTRO!$B$3:$B$1000)/((MAESTRO!$B$3:$B$1000="ASMARTALC")*(UPPER(MAESTRO!$L$3:$L$1000)="CONFIRMADO")),ROWS($A$3:A249))),"")</f>
        <v/>
      </c>
      <c r="U249" s="10" t="str">
        <f ca="1">IFERROR(INDEX(MAESTRO!U:U,_xludf.AGGREGATE(15,6,ROW(MAESTRO!$B$3:$B$1000)/((MAESTRO!$B$3:$B$1000="ASMARTALC")*(UPPER(MAESTRO!$L$3:$L$1000)="CONFIRMADO")),ROWS($A$3:A249))),"")</f>
        <v/>
      </c>
      <c r="V249" s="10" t="str">
        <f ca="1">IFERROR(INDEX(MAESTRO!V:V,_xludf.AGGREGATE(15,6,ROW(MAESTRO!$B$3:$B$1000)/((MAESTRO!$B$3:$B$1000="ASMARTALC")*(UPPER(MAESTRO!$L$3:$L$1000)="CONFIRMADO")),ROWS($A$3:A249))),"")</f>
        <v/>
      </c>
      <c r="W249" s="10" t="str">
        <f ca="1">IFERROR(INDEX(MAESTRO!W:W,_xludf.AGGREGATE(15,6,ROW(MAESTRO!$B$3:$B$1000)/((MAESTRO!$B$3:$B$1000="ASMARTALC")*(UPPER(MAESTRO!$L$3:$L$1000)="CONFIRMADO")),ROWS($A$3:A249))),"")</f>
        <v/>
      </c>
      <c r="X249" s="10" t="str">
        <f ca="1">IFERROR(INDEX(MAESTRO!X:X,_xludf.AGGREGATE(15,6,ROW(MAESTRO!$B$3:$B$1000)/((MAESTRO!$B$3:$B$1000="ASMARTALC")*(UPPER(MAESTRO!$L$3:$L$1000)="CONFIRMADO")),ROWS($A$3:A249))),"")</f>
        <v/>
      </c>
    </row>
    <row r="250" spans="1:24" ht="22.05" customHeight="1">
      <c r="A250" s="13" t="str">
        <f ca="1">IFERROR(INDEX(MAESTRO!A:A,_xludf.AGGREGATE(15,6,ROW(MAESTRO!$B$3:$B$1000)/((MAESTRO!$B$3:$B$1000="ASMARTALC")*(UPPER(MAESTRO!$L$3:$L$1000)="CONFIRMADO")),ROWS($A$3:A250))),"")</f>
        <v/>
      </c>
      <c r="B250" s="13" t="str">
        <f ca="1">IFERROR(INDEX(MAESTRO!B:B,_xludf.AGGREGATE(15,6,ROW(MAESTRO!$B$3:$B$1000)/((MAESTRO!$B$3:$B$1000="ASMARTALC")*(UPPER(MAESTRO!$L$3:$L$1000)="CONFIRMADO")),ROWS($A$3:A250))),"")</f>
        <v/>
      </c>
      <c r="C250" s="13" t="str">
        <f ca="1">IFERROR(INDEX(MAESTRO!C:C,_xludf.AGGREGATE(15,6,ROW(MAESTRO!$B$3:$B$1000)/((MAESTRO!$B$3:$B$1000="ASMARTALC")*(UPPER(MAESTRO!$L$3:$L$1000)="CONFIRMADO")),ROWS($A$3:A250))),"")</f>
        <v/>
      </c>
      <c r="D250" s="13" t="str">
        <f ca="1">IFERROR(INDEX(MAESTRO!D:D,_xludf.AGGREGATE(15,6,ROW(MAESTRO!$B$3:$B$1000)/((MAESTRO!$B$3:$B$1000="ASMARTALC")*(UPPER(MAESTRO!$L$3:$L$1000)="CONFIRMADO")),ROWS($A$3:A250))),"")</f>
        <v/>
      </c>
      <c r="E250" s="13" t="str">
        <f ca="1">IFERROR(INDEX(MAESTRO!E:E,_xludf.AGGREGATE(15,6,ROW(MAESTRO!$B$3:$B$1000)/((MAESTRO!$B$3:$B$1000="ASMARTALC")*(UPPER(MAESTRO!$L$3:$L$1000)="CONFIRMADO")),ROWS($A$3:A250))),"")</f>
        <v/>
      </c>
      <c r="F250" s="13" t="str">
        <f ca="1">IFERROR(INDEX(MAESTRO!F:F,_xludf.AGGREGATE(15,6,ROW(MAESTRO!$B$3:$B$1000)/((MAESTRO!$B$3:$B$1000="ASMARTALC")*(UPPER(MAESTRO!$L$3:$L$1000)="CONFIRMADO")),ROWS($A$3:A250))),"")</f>
        <v/>
      </c>
      <c r="G250" s="13" t="str">
        <f ca="1">IFERROR(INDEX(MAESTRO!G:G,_xludf.AGGREGATE(15,6,ROW(MAESTRO!$B$3:$B$1000)/((MAESTRO!$B$3:$B$1000="ASMARTALC")*(UPPER(MAESTRO!$L$3:$L$1000)="CONFIRMADO")),ROWS($A$3:A250))),"")</f>
        <v/>
      </c>
      <c r="H250" s="13" t="str">
        <f ca="1">IFERROR(INDEX(MAESTRO!H:H,_xludf.AGGREGATE(15,6,ROW(MAESTRO!$B$3:$B$1000)/((MAESTRO!$B$3:$B$1000="ASMARTALC")*(UPPER(MAESTRO!$L$3:$L$1000)="CONFIRMADO")),ROWS($A$3:A250))),"")</f>
        <v/>
      </c>
      <c r="I250" s="13" t="str">
        <f ca="1">IFERROR(INDEX(MAESTRO!I:I,_xludf.AGGREGATE(15,6,ROW(MAESTRO!$B$3:$B$1000)/((MAESTRO!$B$3:$B$1000="ASMARTALC")*(UPPER(MAESTRO!$L$3:$L$1000)="CONFIRMADO")),ROWS($A$3:A250))),"")</f>
        <v/>
      </c>
      <c r="J250" s="13" t="str">
        <f ca="1">IFERROR(INDEX(MAESTRO!J:J,_xludf.AGGREGATE(15,6,ROW(MAESTRO!$B$3:$B$1000)/((MAESTRO!$B$3:$B$1000="ASMARTALC")*(UPPER(MAESTRO!$L$3:$L$1000)="CONFIRMADO")),ROWS($A$3:A250))),"")</f>
        <v/>
      </c>
      <c r="K250" s="13" t="str">
        <f ca="1">IFERROR(INDEX(MAESTRO!K:K,_xludf.AGGREGATE(15,6,ROW(MAESTRO!$B$3:$B$1000)/((MAESTRO!$B$3:$B$1000="ASMARTALC")*(UPPER(MAESTRO!$L$3:$L$1000)="CONFIRMADO")),ROWS($A$3:A250))),"")</f>
        <v/>
      </c>
      <c r="L250" s="13" t="str">
        <f ca="1">IFERROR(INDEX(MAESTRO!L:L,_xludf.AGGREGATE(15,6,ROW(MAESTRO!$B$3:$B$1000)/((MAESTRO!$B$3:$B$1000="ASMARTALC")*(UPPER(MAESTRO!$L$3:$L$1000)="CONFIRMADO")),ROWS($A$3:A250))),"")</f>
        <v/>
      </c>
      <c r="M250" s="13" t="str">
        <f ca="1">IFERROR(INDEX(MAESTRO!M:M,_xludf.AGGREGATE(15,6,ROW(MAESTRO!$B$3:$B$1000)/((MAESTRO!$B$3:$B$1000="ASMARTALC")*(UPPER(MAESTRO!$L$3:$L$1000)="CONFIRMADO")),ROWS($A$3:A250))),"")</f>
        <v/>
      </c>
      <c r="N250" s="13" t="str">
        <f ca="1">IFERROR(INDEX(MAESTRO!N:N,_xludf.AGGREGATE(15,6,ROW(MAESTRO!$B$3:$B$1000)/((MAESTRO!$B$3:$B$1000="ASMARTALC")*(UPPER(MAESTRO!$L$3:$L$1000)="CONFIRMADO")),ROWS($A$3:A250))),"")</f>
        <v/>
      </c>
      <c r="O250" s="13" t="str">
        <f ca="1">IFERROR(INDEX(MAESTRO!O:O,_xludf.AGGREGATE(15,6,ROW(MAESTRO!$B$3:$B$1000)/((MAESTRO!$B$3:$B$1000="ASMARTALC")*(UPPER(MAESTRO!$L$3:$L$1000)="CONFIRMADO")),ROWS($A$3:A250))),"")</f>
        <v/>
      </c>
      <c r="P250" s="13" t="str">
        <f ca="1">IFERROR(INDEX(MAESTRO!P:P,_xludf.AGGREGATE(15,6,ROW(MAESTRO!$B$3:$B$1000)/((MAESTRO!$B$3:$B$1000="ASMARTALC")*(UPPER(MAESTRO!$L$3:$L$1000)="CONFIRMADO")),ROWS($A$3:A250))),"")</f>
        <v/>
      </c>
      <c r="Q250" s="13" t="str">
        <f ca="1">IFERROR(INDEX(MAESTRO!Q:Q,_xludf.AGGREGATE(15,6,ROW(MAESTRO!$B$3:$B$1000)/((MAESTRO!$B$3:$B$1000="ASMARTALC")*(UPPER(MAESTRO!$L$3:$L$1000)="CONFIRMADO")),ROWS($A$3:A250))),"")</f>
        <v/>
      </c>
      <c r="R250" s="13" t="str">
        <f ca="1">IFERROR(INDEX(MAESTRO!R:R,_xludf.AGGREGATE(15,6,ROW(MAESTRO!$B$3:$B$1000)/((MAESTRO!$B$3:$B$1000="ASMARTALC")*(UPPER(MAESTRO!$L$3:$L$1000)="CONFIRMADO")),ROWS($A$3:A250))),"")</f>
        <v/>
      </c>
      <c r="S250" s="13" t="str">
        <f ca="1">IFERROR(INDEX(MAESTRO!S:S,_xludf.AGGREGATE(15,6,ROW(MAESTRO!$B$3:$B$1000)/((MAESTRO!$B$3:$B$1000="ASMARTALC")*(UPPER(MAESTRO!$L$3:$L$1000)="CONFIRMADO")),ROWS($A$3:A250))),"")</f>
        <v/>
      </c>
      <c r="T250" s="13" t="str">
        <f ca="1">IFERROR(INDEX(MAESTRO!T:T,_xludf.AGGREGATE(15,6,ROW(MAESTRO!$B$3:$B$1000)/((MAESTRO!$B$3:$B$1000="ASMARTALC")*(UPPER(MAESTRO!$L$3:$L$1000)="CONFIRMADO")),ROWS($A$3:A250))),"")</f>
        <v/>
      </c>
      <c r="U250" s="13" t="str">
        <f ca="1">IFERROR(INDEX(MAESTRO!U:U,_xludf.AGGREGATE(15,6,ROW(MAESTRO!$B$3:$B$1000)/((MAESTRO!$B$3:$B$1000="ASMARTALC")*(UPPER(MAESTRO!$L$3:$L$1000)="CONFIRMADO")),ROWS($A$3:A250))),"")</f>
        <v/>
      </c>
      <c r="V250" s="13" t="str">
        <f ca="1">IFERROR(INDEX(MAESTRO!V:V,_xludf.AGGREGATE(15,6,ROW(MAESTRO!$B$3:$B$1000)/((MAESTRO!$B$3:$B$1000="ASMARTALC")*(UPPER(MAESTRO!$L$3:$L$1000)="CONFIRMADO")),ROWS($A$3:A250))),"")</f>
        <v/>
      </c>
      <c r="W250" s="13" t="str">
        <f ca="1">IFERROR(INDEX(MAESTRO!W:W,_xludf.AGGREGATE(15,6,ROW(MAESTRO!$B$3:$B$1000)/((MAESTRO!$B$3:$B$1000="ASMARTALC")*(UPPER(MAESTRO!$L$3:$L$1000)="CONFIRMADO")),ROWS($A$3:A250))),"")</f>
        <v/>
      </c>
      <c r="X250" s="13" t="str">
        <f ca="1">IFERROR(INDEX(MAESTRO!X:X,_xludf.AGGREGATE(15,6,ROW(MAESTRO!$B$3:$B$1000)/((MAESTRO!$B$3:$B$1000="ASMARTALC")*(UPPER(MAESTRO!$L$3:$L$1000)="CONFIRMADO")),ROWS($A$3:A250))),"")</f>
        <v/>
      </c>
    </row>
    <row r="251" spans="1:24" ht="22.05" customHeight="1">
      <c r="A251" s="10" t="str">
        <f ca="1">IFERROR(INDEX(MAESTRO!A:A,_xludf.AGGREGATE(15,6,ROW(MAESTRO!$B$3:$B$1000)/((MAESTRO!$B$3:$B$1000="ASMARTALC")*(UPPER(MAESTRO!$L$3:$L$1000)="CONFIRMADO")),ROWS($A$3:A251))),"")</f>
        <v/>
      </c>
      <c r="B251" s="10" t="str">
        <f ca="1">IFERROR(INDEX(MAESTRO!B:B,_xludf.AGGREGATE(15,6,ROW(MAESTRO!$B$3:$B$1000)/((MAESTRO!$B$3:$B$1000="ASMARTALC")*(UPPER(MAESTRO!$L$3:$L$1000)="CONFIRMADO")),ROWS($A$3:A251))),"")</f>
        <v/>
      </c>
      <c r="C251" s="10" t="str">
        <f ca="1">IFERROR(INDEX(MAESTRO!C:C,_xludf.AGGREGATE(15,6,ROW(MAESTRO!$B$3:$B$1000)/((MAESTRO!$B$3:$B$1000="ASMARTALC")*(UPPER(MAESTRO!$L$3:$L$1000)="CONFIRMADO")),ROWS($A$3:A251))),"")</f>
        <v/>
      </c>
      <c r="D251" s="10" t="str">
        <f ca="1">IFERROR(INDEX(MAESTRO!D:D,_xludf.AGGREGATE(15,6,ROW(MAESTRO!$B$3:$B$1000)/((MAESTRO!$B$3:$B$1000="ASMARTALC")*(UPPER(MAESTRO!$L$3:$L$1000)="CONFIRMADO")),ROWS($A$3:A251))),"")</f>
        <v/>
      </c>
      <c r="E251" s="10" t="str">
        <f ca="1">IFERROR(INDEX(MAESTRO!E:E,_xludf.AGGREGATE(15,6,ROW(MAESTRO!$B$3:$B$1000)/((MAESTRO!$B$3:$B$1000="ASMARTALC")*(UPPER(MAESTRO!$L$3:$L$1000)="CONFIRMADO")),ROWS($A$3:A251))),"")</f>
        <v/>
      </c>
      <c r="F251" s="10" t="str">
        <f ca="1">IFERROR(INDEX(MAESTRO!F:F,_xludf.AGGREGATE(15,6,ROW(MAESTRO!$B$3:$B$1000)/((MAESTRO!$B$3:$B$1000="ASMARTALC")*(UPPER(MAESTRO!$L$3:$L$1000)="CONFIRMADO")),ROWS($A$3:A251))),"")</f>
        <v/>
      </c>
      <c r="G251" s="10" t="str">
        <f ca="1">IFERROR(INDEX(MAESTRO!G:G,_xludf.AGGREGATE(15,6,ROW(MAESTRO!$B$3:$B$1000)/((MAESTRO!$B$3:$B$1000="ASMARTALC")*(UPPER(MAESTRO!$L$3:$L$1000)="CONFIRMADO")),ROWS($A$3:A251))),"")</f>
        <v/>
      </c>
      <c r="H251" s="10" t="str">
        <f ca="1">IFERROR(INDEX(MAESTRO!H:H,_xludf.AGGREGATE(15,6,ROW(MAESTRO!$B$3:$B$1000)/((MAESTRO!$B$3:$B$1000="ASMARTALC")*(UPPER(MAESTRO!$L$3:$L$1000)="CONFIRMADO")),ROWS($A$3:A251))),"")</f>
        <v/>
      </c>
      <c r="I251" s="10" t="str">
        <f ca="1">IFERROR(INDEX(MAESTRO!I:I,_xludf.AGGREGATE(15,6,ROW(MAESTRO!$B$3:$B$1000)/((MAESTRO!$B$3:$B$1000="ASMARTALC")*(UPPER(MAESTRO!$L$3:$L$1000)="CONFIRMADO")),ROWS($A$3:A251))),"")</f>
        <v/>
      </c>
      <c r="J251" s="10" t="str">
        <f ca="1">IFERROR(INDEX(MAESTRO!J:J,_xludf.AGGREGATE(15,6,ROW(MAESTRO!$B$3:$B$1000)/((MAESTRO!$B$3:$B$1000="ASMARTALC")*(UPPER(MAESTRO!$L$3:$L$1000)="CONFIRMADO")),ROWS($A$3:A251))),"")</f>
        <v/>
      </c>
      <c r="K251" s="10" t="str">
        <f ca="1">IFERROR(INDEX(MAESTRO!K:K,_xludf.AGGREGATE(15,6,ROW(MAESTRO!$B$3:$B$1000)/((MAESTRO!$B$3:$B$1000="ASMARTALC")*(UPPER(MAESTRO!$L$3:$L$1000)="CONFIRMADO")),ROWS($A$3:A251))),"")</f>
        <v/>
      </c>
      <c r="L251" s="10" t="str">
        <f ca="1">IFERROR(INDEX(MAESTRO!L:L,_xludf.AGGREGATE(15,6,ROW(MAESTRO!$B$3:$B$1000)/((MAESTRO!$B$3:$B$1000="ASMARTALC")*(UPPER(MAESTRO!$L$3:$L$1000)="CONFIRMADO")),ROWS($A$3:A251))),"")</f>
        <v/>
      </c>
      <c r="M251" s="10" t="str">
        <f ca="1">IFERROR(INDEX(MAESTRO!M:M,_xludf.AGGREGATE(15,6,ROW(MAESTRO!$B$3:$B$1000)/((MAESTRO!$B$3:$B$1000="ASMARTALC")*(UPPER(MAESTRO!$L$3:$L$1000)="CONFIRMADO")),ROWS($A$3:A251))),"")</f>
        <v/>
      </c>
      <c r="N251" s="10" t="str">
        <f ca="1">IFERROR(INDEX(MAESTRO!N:N,_xludf.AGGREGATE(15,6,ROW(MAESTRO!$B$3:$B$1000)/((MAESTRO!$B$3:$B$1000="ASMARTALC")*(UPPER(MAESTRO!$L$3:$L$1000)="CONFIRMADO")),ROWS($A$3:A251))),"")</f>
        <v/>
      </c>
      <c r="O251" s="10" t="str">
        <f ca="1">IFERROR(INDEX(MAESTRO!O:O,_xludf.AGGREGATE(15,6,ROW(MAESTRO!$B$3:$B$1000)/((MAESTRO!$B$3:$B$1000="ASMARTALC")*(UPPER(MAESTRO!$L$3:$L$1000)="CONFIRMADO")),ROWS($A$3:A251))),"")</f>
        <v/>
      </c>
      <c r="P251" s="10" t="str">
        <f ca="1">IFERROR(INDEX(MAESTRO!P:P,_xludf.AGGREGATE(15,6,ROW(MAESTRO!$B$3:$B$1000)/((MAESTRO!$B$3:$B$1000="ASMARTALC")*(UPPER(MAESTRO!$L$3:$L$1000)="CONFIRMADO")),ROWS($A$3:A251))),"")</f>
        <v/>
      </c>
      <c r="Q251" s="10" t="str">
        <f ca="1">IFERROR(INDEX(MAESTRO!Q:Q,_xludf.AGGREGATE(15,6,ROW(MAESTRO!$B$3:$B$1000)/((MAESTRO!$B$3:$B$1000="ASMARTALC")*(UPPER(MAESTRO!$L$3:$L$1000)="CONFIRMADO")),ROWS($A$3:A251))),"")</f>
        <v/>
      </c>
      <c r="R251" s="10" t="str">
        <f ca="1">IFERROR(INDEX(MAESTRO!R:R,_xludf.AGGREGATE(15,6,ROW(MAESTRO!$B$3:$B$1000)/((MAESTRO!$B$3:$B$1000="ASMARTALC")*(UPPER(MAESTRO!$L$3:$L$1000)="CONFIRMADO")),ROWS($A$3:A251))),"")</f>
        <v/>
      </c>
      <c r="S251" s="10" t="str">
        <f ca="1">IFERROR(INDEX(MAESTRO!S:S,_xludf.AGGREGATE(15,6,ROW(MAESTRO!$B$3:$B$1000)/((MAESTRO!$B$3:$B$1000="ASMARTALC")*(UPPER(MAESTRO!$L$3:$L$1000)="CONFIRMADO")),ROWS($A$3:A251))),"")</f>
        <v/>
      </c>
      <c r="T251" s="10" t="str">
        <f ca="1">IFERROR(INDEX(MAESTRO!T:T,_xludf.AGGREGATE(15,6,ROW(MAESTRO!$B$3:$B$1000)/((MAESTRO!$B$3:$B$1000="ASMARTALC")*(UPPER(MAESTRO!$L$3:$L$1000)="CONFIRMADO")),ROWS($A$3:A251))),"")</f>
        <v/>
      </c>
      <c r="U251" s="10" t="str">
        <f ca="1">IFERROR(INDEX(MAESTRO!U:U,_xludf.AGGREGATE(15,6,ROW(MAESTRO!$B$3:$B$1000)/((MAESTRO!$B$3:$B$1000="ASMARTALC")*(UPPER(MAESTRO!$L$3:$L$1000)="CONFIRMADO")),ROWS($A$3:A251))),"")</f>
        <v/>
      </c>
      <c r="V251" s="10" t="str">
        <f ca="1">IFERROR(INDEX(MAESTRO!V:V,_xludf.AGGREGATE(15,6,ROW(MAESTRO!$B$3:$B$1000)/((MAESTRO!$B$3:$B$1000="ASMARTALC")*(UPPER(MAESTRO!$L$3:$L$1000)="CONFIRMADO")),ROWS($A$3:A251))),"")</f>
        <v/>
      </c>
      <c r="W251" s="10" t="str">
        <f ca="1">IFERROR(INDEX(MAESTRO!W:W,_xludf.AGGREGATE(15,6,ROW(MAESTRO!$B$3:$B$1000)/((MAESTRO!$B$3:$B$1000="ASMARTALC")*(UPPER(MAESTRO!$L$3:$L$1000)="CONFIRMADO")),ROWS($A$3:A251))),"")</f>
        <v/>
      </c>
      <c r="X251" s="10" t="str">
        <f ca="1">IFERROR(INDEX(MAESTRO!X:X,_xludf.AGGREGATE(15,6,ROW(MAESTRO!$B$3:$B$1000)/((MAESTRO!$B$3:$B$1000="ASMARTALC")*(UPPER(MAESTRO!$L$3:$L$1000)="CONFIRMADO")),ROWS($A$3:A251))),"")</f>
        <v/>
      </c>
    </row>
    <row r="252" spans="1:24" ht="22.05" customHeight="1">
      <c r="A252" s="13" t="str">
        <f ca="1">IFERROR(INDEX(MAESTRO!A:A,_xludf.AGGREGATE(15,6,ROW(MAESTRO!$B$3:$B$1000)/((MAESTRO!$B$3:$B$1000="ASMARTALC")*(UPPER(MAESTRO!$L$3:$L$1000)="CONFIRMADO")),ROWS($A$3:A252))),"")</f>
        <v/>
      </c>
      <c r="B252" s="13" t="str">
        <f ca="1">IFERROR(INDEX(MAESTRO!B:B,_xludf.AGGREGATE(15,6,ROW(MAESTRO!$B$3:$B$1000)/((MAESTRO!$B$3:$B$1000="ASMARTALC")*(UPPER(MAESTRO!$L$3:$L$1000)="CONFIRMADO")),ROWS($A$3:A252))),"")</f>
        <v/>
      </c>
      <c r="C252" s="13" t="str">
        <f ca="1">IFERROR(INDEX(MAESTRO!C:C,_xludf.AGGREGATE(15,6,ROW(MAESTRO!$B$3:$B$1000)/((MAESTRO!$B$3:$B$1000="ASMARTALC")*(UPPER(MAESTRO!$L$3:$L$1000)="CONFIRMADO")),ROWS($A$3:A252))),"")</f>
        <v/>
      </c>
      <c r="D252" s="13" t="str">
        <f ca="1">IFERROR(INDEX(MAESTRO!D:D,_xludf.AGGREGATE(15,6,ROW(MAESTRO!$B$3:$B$1000)/((MAESTRO!$B$3:$B$1000="ASMARTALC")*(UPPER(MAESTRO!$L$3:$L$1000)="CONFIRMADO")),ROWS($A$3:A252))),"")</f>
        <v/>
      </c>
      <c r="E252" s="13" t="str">
        <f ca="1">IFERROR(INDEX(MAESTRO!E:E,_xludf.AGGREGATE(15,6,ROW(MAESTRO!$B$3:$B$1000)/((MAESTRO!$B$3:$B$1000="ASMARTALC")*(UPPER(MAESTRO!$L$3:$L$1000)="CONFIRMADO")),ROWS($A$3:A252))),"")</f>
        <v/>
      </c>
      <c r="F252" s="13" t="str">
        <f ca="1">IFERROR(INDEX(MAESTRO!F:F,_xludf.AGGREGATE(15,6,ROW(MAESTRO!$B$3:$B$1000)/((MAESTRO!$B$3:$B$1000="ASMARTALC")*(UPPER(MAESTRO!$L$3:$L$1000)="CONFIRMADO")),ROWS($A$3:A252))),"")</f>
        <v/>
      </c>
      <c r="G252" s="13" t="str">
        <f ca="1">IFERROR(INDEX(MAESTRO!G:G,_xludf.AGGREGATE(15,6,ROW(MAESTRO!$B$3:$B$1000)/((MAESTRO!$B$3:$B$1000="ASMARTALC")*(UPPER(MAESTRO!$L$3:$L$1000)="CONFIRMADO")),ROWS($A$3:A252))),"")</f>
        <v/>
      </c>
      <c r="H252" s="13" t="str">
        <f ca="1">IFERROR(INDEX(MAESTRO!H:H,_xludf.AGGREGATE(15,6,ROW(MAESTRO!$B$3:$B$1000)/((MAESTRO!$B$3:$B$1000="ASMARTALC")*(UPPER(MAESTRO!$L$3:$L$1000)="CONFIRMADO")),ROWS($A$3:A252))),"")</f>
        <v/>
      </c>
      <c r="I252" s="13" t="str">
        <f ca="1">IFERROR(INDEX(MAESTRO!I:I,_xludf.AGGREGATE(15,6,ROW(MAESTRO!$B$3:$B$1000)/((MAESTRO!$B$3:$B$1000="ASMARTALC")*(UPPER(MAESTRO!$L$3:$L$1000)="CONFIRMADO")),ROWS($A$3:A252))),"")</f>
        <v/>
      </c>
      <c r="J252" s="13" t="str">
        <f ca="1">IFERROR(INDEX(MAESTRO!J:J,_xludf.AGGREGATE(15,6,ROW(MAESTRO!$B$3:$B$1000)/((MAESTRO!$B$3:$B$1000="ASMARTALC")*(UPPER(MAESTRO!$L$3:$L$1000)="CONFIRMADO")),ROWS($A$3:A252))),"")</f>
        <v/>
      </c>
      <c r="K252" s="13" t="str">
        <f ca="1">IFERROR(INDEX(MAESTRO!K:K,_xludf.AGGREGATE(15,6,ROW(MAESTRO!$B$3:$B$1000)/((MAESTRO!$B$3:$B$1000="ASMARTALC")*(UPPER(MAESTRO!$L$3:$L$1000)="CONFIRMADO")),ROWS($A$3:A252))),"")</f>
        <v/>
      </c>
      <c r="L252" s="13" t="str">
        <f ca="1">IFERROR(INDEX(MAESTRO!L:L,_xludf.AGGREGATE(15,6,ROW(MAESTRO!$B$3:$B$1000)/((MAESTRO!$B$3:$B$1000="ASMARTALC")*(UPPER(MAESTRO!$L$3:$L$1000)="CONFIRMADO")),ROWS($A$3:A252))),"")</f>
        <v/>
      </c>
      <c r="M252" s="13" t="str">
        <f ca="1">IFERROR(INDEX(MAESTRO!M:M,_xludf.AGGREGATE(15,6,ROW(MAESTRO!$B$3:$B$1000)/((MAESTRO!$B$3:$B$1000="ASMARTALC")*(UPPER(MAESTRO!$L$3:$L$1000)="CONFIRMADO")),ROWS($A$3:A252))),"")</f>
        <v/>
      </c>
      <c r="N252" s="13" t="str">
        <f ca="1">IFERROR(INDEX(MAESTRO!N:N,_xludf.AGGREGATE(15,6,ROW(MAESTRO!$B$3:$B$1000)/((MAESTRO!$B$3:$B$1000="ASMARTALC")*(UPPER(MAESTRO!$L$3:$L$1000)="CONFIRMADO")),ROWS($A$3:A252))),"")</f>
        <v/>
      </c>
      <c r="O252" s="13" t="str">
        <f ca="1">IFERROR(INDEX(MAESTRO!O:O,_xludf.AGGREGATE(15,6,ROW(MAESTRO!$B$3:$B$1000)/((MAESTRO!$B$3:$B$1000="ASMARTALC")*(UPPER(MAESTRO!$L$3:$L$1000)="CONFIRMADO")),ROWS($A$3:A252))),"")</f>
        <v/>
      </c>
      <c r="P252" s="13" t="str">
        <f ca="1">IFERROR(INDEX(MAESTRO!P:P,_xludf.AGGREGATE(15,6,ROW(MAESTRO!$B$3:$B$1000)/((MAESTRO!$B$3:$B$1000="ASMARTALC")*(UPPER(MAESTRO!$L$3:$L$1000)="CONFIRMADO")),ROWS($A$3:A252))),"")</f>
        <v/>
      </c>
      <c r="Q252" s="13" t="str">
        <f ca="1">IFERROR(INDEX(MAESTRO!Q:Q,_xludf.AGGREGATE(15,6,ROW(MAESTRO!$B$3:$B$1000)/((MAESTRO!$B$3:$B$1000="ASMARTALC")*(UPPER(MAESTRO!$L$3:$L$1000)="CONFIRMADO")),ROWS($A$3:A252))),"")</f>
        <v/>
      </c>
      <c r="R252" s="13" t="str">
        <f ca="1">IFERROR(INDEX(MAESTRO!R:R,_xludf.AGGREGATE(15,6,ROW(MAESTRO!$B$3:$B$1000)/((MAESTRO!$B$3:$B$1000="ASMARTALC")*(UPPER(MAESTRO!$L$3:$L$1000)="CONFIRMADO")),ROWS($A$3:A252))),"")</f>
        <v/>
      </c>
      <c r="S252" s="13" t="str">
        <f ca="1">IFERROR(INDEX(MAESTRO!S:S,_xludf.AGGREGATE(15,6,ROW(MAESTRO!$B$3:$B$1000)/((MAESTRO!$B$3:$B$1000="ASMARTALC")*(UPPER(MAESTRO!$L$3:$L$1000)="CONFIRMADO")),ROWS($A$3:A252))),"")</f>
        <v/>
      </c>
      <c r="T252" s="13" t="str">
        <f ca="1">IFERROR(INDEX(MAESTRO!T:T,_xludf.AGGREGATE(15,6,ROW(MAESTRO!$B$3:$B$1000)/((MAESTRO!$B$3:$B$1000="ASMARTALC")*(UPPER(MAESTRO!$L$3:$L$1000)="CONFIRMADO")),ROWS($A$3:A252))),"")</f>
        <v/>
      </c>
      <c r="U252" s="13" t="str">
        <f ca="1">IFERROR(INDEX(MAESTRO!U:U,_xludf.AGGREGATE(15,6,ROW(MAESTRO!$B$3:$B$1000)/((MAESTRO!$B$3:$B$1000="ASMARTALC")*(UPPER(MAESTRO!$L$3:$L$1000)="CONFIRMADO")),ROWS($A$3:A252))),"")</f>
        <v/>
      </c>
      <c r="V252" s="13" t="str">
        <f ca="1">IFERROR(INDEX(MAESTRO!V:V,_xludf.AGGREGATE(15,6,ROW(MAESTRO!$B$3:$B$1000)/((MAESTRO!$B$3:$B$1000="ASMARTALC")*(UPPER(MAESTRO!$L$3:$L$1000)="CONFIRMADO")),ROWS($A$3:A252))),"")</f>
        <v/>
      </c>
      <c r="W252" s="13" t="str">
        <f ca="1">IFERROR(INDEX(MAESTRO!W:W,_xludf.AGGREGATE(15,6,ROW(MAESTRO!$B$3:$B$1000)/((MAESTRO!$B$3:$B$1000="ASMARTALC")*(UPPER(MAESTRO!$L$3:$L$1000)="CONFIRMADO")),ROWS($A$3:A252))),"")</f>
        <v/>
      </c>
      <c r="X252" s="13" t="str">
        <f ca="1">IFERROR(INDEX(MAESTRO!X:X,_xludf.AGGREGATE(15,6,ROW(MAESTRO!$B$3:$B$1000)/((MAESTRO!$B$3:$B$1000="ASMARTALC")*(UPPER(MAESTRO!$L$3:$L$1000)="CONFIRMADO")),ROWS($A$3:A252))),"")</f>
        <v/>
      </c>
    </row>
    <row r="253" spans="1:24" ht="22.05" customHeight="1">
      <c r="A253" s="10" t="str">
        <f ca="1">IFERROR(INDEX(MAESTRO!A:A,_xludf.AGGREGATE(15,6,ROW(MAESTRO!$B$3:$B$1000)/((MAESTRO!$B$3:$B$1000="ASMARTALC")*(UPPER(MAESTRO!$L$3:$L$1000)="CONFIRMADO")),ROWS($A$3:A253))),"")</f>
        <v/>
      </c>
      <c r="B253" s="10" t="str">
        <f ca="1">IFERROR(INDEX(MAESTRO!B:B,_xludf.AGGREGATE(15,6,ROW(MAESTRO!$B$3:$B$1000)/((MAESTRO!$B$3:$B$1000="ASMARTALC")*(UPPER(MAESTRO!$L$3:$L$1000)="CONFIRMADO")),ROWS($A$3:A253))),"")</f>
        <v/>
      </c>
      <c r="C253" s="10" t="str">
        <f ca="1">IFERROR(INDEX(MAESTRO!C:C,_xludf.AGGREGATE(15,6,ROW(MAESTRO!$B$3:$B$1000)/((MAESTRO!$B$3:$B$1000="ASMARTALC")*(UPPER(MAESTRO!$L$3:$L$1000)="CONFIRMADO")),ROWS($A$3:A253))),"")</f>
        <v/>
      </c>
      <c r="D253" s="10" t="str">
        <f ca="1">IFERROR(INDEX(MAESTRO!D:D,_xludf.AGGREGATE(15,6,ROW(MAESTRO!$B$3:$B$1000)/((MAESTRO!$B$3:$B$1000="ASMARTALC")*(UPPER(MAESTRO!$L$3:$L$1000)="CONFIRMADO")),ROWS($A$3:A253))),"")</f>
        <v/>
      </c>
      <c r="E253" s="10" t="str">
        <f ca="1">IFERROR(INDEX(MAESTRO!E:E,_xludf.AGGREGATE(15,6,ROW(MAESTRO!$B$3:$B$1000)/((MAESTRO!$B$3:$B$1000="ASMARTALC")*(UPPER(MAESTRO!$L$3:$L$1000)="CONFIRMADO")),ROWS($A$3:A253))),"")</f>
        <v/>
      </c>
      <c r="F253" s="10" t="str">
        <f ca="1">IFERROR(INDEX(MAESTRO!F:F,_xludf.AGGREGATE(15,6,ROW(MAESTRO!$B$3:$B$1000)/((MAESTRO!$B$3:$B$1000="ASMARTALC")*(UPPER(MAESTRO!$L$3:$L$1000)="CONFIRMADO")),ROWS($A$3:A253))),"")</f>
        <v/>
      </c>
      <c r="G253" s="10" t="str">
        <f ca="1">IFERROR(INDEX(MAESTRO!G:G,_xludf.AGGREGATE(15,6,ROW(MAESTRO!$B$3:$B$1000)/((MAESTRO!$B$3:$B$1000="ASMARTALC")*(UPPER(MAESTRO!$L$3:$L$1000)="CONFIRMADO")),ROWS($A$3:A253))),"")</f>
        <v/>
      </c>
      <c r="H253" s="10" t="str">
        <f ca="1">IFERROR(INDEX(MAESTRO!H:H,_xludf.AGGREGATE(15,6,ROW(MAESTRO!$B$3:$B$1000)/((MAESTRO!$B$3:$B$1000="ASMARTALC")*(UPPER(MAESTRO!$L$3:$L$1000)="CONFIRMADO")),ROWS($A$3:A253))),"")</f>
        <v/>
      </c>
      <c r="I253" s="10" t="str">
        <f ca="1">IFERROR(INDEX(MAESTRO!I:I,_xludf.AGGREGATE(15,6,ROW(MAESTRO!$B$3:$B$1000)/((MAESTRO!$B$3:$B$1000="ASMARTALC")*(UPPER(MAESTRO!$L$3:$L$1000)="CONFIRMADO")),ROWS($A$3:A253))),"")</f>
        <v/>
      </c>
      <c r="J253" s="10" t="str">
        <f ca="1">IFERROR(INDEX(MAESTRO!J:J,_xludf.AGGREGATE(15,6,ROW(MAESTRO!$B$3:$B$1000)/((MAESTRO!$B$3:$B$1000="ASMARTALC")*(UPPER(MAESTRO!$L$3:$L$1000)="CONFIRMADO")),ROWS($A$3:A253))),"")</f>
        <v/>
      </c>
      <c r="K253" s="10" t="str">
        <f ca="1">IFERROR(INDEX(MAESTRO!K:K,_xludf.AGGREGATE(15,6,ROW(MAESTRO!$B$3:$B$1000)/((MAESTRO!$B$3:$B$1000="ASMARTALC")*(UPPER(MAESTRO!$L$3:$L$1000)="CONFIRMADO")),ROWS($A$3:A253))),"")</f>
        <v/>
      </c>
      <c r="L253" s="10" t="str">
        <f ca="1">IFERROR(INDEX(MAESTRO!L:L,_xludf.AGGREGATE(15,6,ROW(MAESTRO!$B$3:$B$1000)/((MAESTRO!$B$3:$B$1000="ASMARTALC")*(UPPER(MAESTRO!$L$3:$L$1000)="CONFIRMADO")),ROWS($A$3:A253))),"")</f>
        <v/>
      </c>
      <c r="M253" s="10" t="str">
        <f ca="1">IFERROR(INDEX(MAESTRO!M:M,_xludf.AGGREGATE(15,6,ROW(MAESTRO!$B$3:$B$1000)/((MAESTRO!$B$3:$B$1000="ASMARTALC")*(UPPER(MAESTRO!$L$3:$L$1000)="CONFIRMADO")),ROWS($A$3:A253))),"")</f>
        <v/>
      </c>
      <c r="N253" s="10" t="str">
        <f ca="1">IFERROR(INDEX(MAESTRO!N:N,_xludf.AGGREGATE(15,6,ROW(MAESTRO!$B$3:$B$1000)/((MAESTRO!$B$3:$B$1000="ASMARTALC")*(UPPER(MAESTRO!$L$3:$L$1000)="CONFIRMADO")),ROWS($A$3:A253))),"")</f>
        <v/>
      </c>
      <c r="O253" s="10" t="str">
        <f ca="1">IFERROR(INDEX(MAESTRO!O:O,_xludf.AGGREGATE(15,6,ROW(MAESTRO!$B$3:$B$1000)/((MAESTRO!$B$3:$B$1000="ASMARTALC")*(UPPER(MAESTRO!$L$3:$L$1000)="CONFIRMADO")),ROWS($A$3:A253))),"")</f>
        <v/>
      </c>
      <c r="P253" s="10" t="str">
        <f ca="1">IFERROR(INDEX(MAESTRO!P:P,_xludf.AGGREGATE(15,6,ROW(MAESTRO!$B$3:$B$1000)/((MAESTRO!$B$3:$B$1000="ASMARTALC")*(UPPER(MAESTRO!$L$3:$L$1000)="CONFIRMADO")),ROWS($A$3:A253))),"")</f>
        <v/>
      </c>
      <c r="Q253" s="10" t="str">
        <f ca="1">IFERROR(INDEX(MAESTRO!Q:Q,_xludf.AGGREGATE(15,6,ROW(MAESTRO!$B$3:$B$1000)/((MAESTRO!$B$3:$B$1000="ASMARTALC")*(UPPER(MAESTRO!$L$3:$L$1000)="CONFIRMADO")),ROWS($A$3:A253))),"")</f>
        <v/>
      </c>
      <c r="R253" s="10" t="str">
        <f ca="1">IFERROR(INDEX(MAESTRO!R:R,_xludf.AGGREGATE(15,6,ROW(MAESTRO!$B$3:$B$1000)/((MAESTRO!$B$3:$B$1000="ASMARTALC")*(UPPER(MAESTRO!$L$3:$L$1000)="CONFIRMADO")),ROWS($A$3:A253))),"")</f>
        <v/>
      </c>
      <c r="S253" s="10" t="str">
        <f ca="1">IFERROR(INDEX(MAESTRO!S:S,_xludf.AGGREGATE(15,6,ROW(MAESTRO!$B$3:$B$1000)/((MAESTRO!$B$3:$B$1000="ASMARTALC")*(UPPER(MAESTRO!$L$3:$L$1000)="CONFIRMADO")),ROWS($A$3:A253))),"")</f>
        <v/>
      </c>
      <c r="T253" s="10" t="str">
        <f ca="1">IFERROR(INDEX(MAESTRO!T:T,_xludf.AGGREGATE(15,6,ROW(MAESTRO!$B$3:$B$1000)/((MAESTRO!$B$3:$B$1000="ASMARTALC")*(UPPER(MAESTRO!$L$3:$L$1000)="CONFIRMADO")),ROWS($A$3:A253))),"")</f>
        <v/>
      </c>
      <c r="U253" s="10" t="str">
        <f ca="1">IFERROR(INDEX(MAESTRO!U:U,_xludf.AGGREGATE(15,6,ROW(MAESTRO!$B$3:$B$1000)/((MAESTRO!$B$3:$B$1000="ASMARTALC")*(UPPER(MAESTRO!$L$3:$L$1000)="CONFIRMADO")),ROWS($A$3:A253))),"")</f>
        <v/>
      </c>
      <c r="V253" s="10" t="str">
        <f ca="1">IFERROR(INDEX(MAESTRO!V:V,_xludf.AGGREGATE(15,6,ROW(MAESTRO!$B$3:$B$1000)/((MAESTRO!$B$3:$B$1000="ASMARTALC")*(UPPER(MAESTRO!$L$3:$L$1000)="CONFIRMADO")),ROWS($A$3:A253))),"")</f>
        <v/>
      </c>
      <c r="W253" s="10" t="str">
        <f ca="1">IFERROR(INDEX(MAESTRO!W:W,_xludf.AGGREGATE(15,6,ROW(MAESTRO!$B$3:$B$1000)/((MAESTRO!$B$3:$B$1000="ASMARTALC")*(UPPER(MAESTRO!$L$3:$L$1000)="CONFIRMADO")),ROWS($A$3:A253))),"")</f>
        <v/>
      </c>
      <c r="X253" s="10" t="str">
        <f ca="1">IFERROR(INDEX(MAESTRO!X:X,_xludf.AGGREGATE(15,6,ROW(MAESTRO!$B$3:$B$1000)/((MAESTRO!$B$3:$B$1000="ASMARTALC")*(UPPER(MAESTRO!$L$3:$L$1000)="CONFIRMADO")),ROWS($A$3:A253))),"")</f>
        <v/>
      </c>
    </row>
    <row r="254" spans="1:24" ht="22.05" customHeight="1">
      <c r="A254" s="13" t="str">
        <f ca="1">IFERROR(INDEX(MAESTRO!A:A,_xludf.AGGREGATE(15,6,ROW(MAESTRO!$B$3:$B$1000)/((MAESTRO!$B$3:$B$1000="ASMARTALC")*(UPPER(MAESTRO!$L$3:$L$1000)="CONFIRMADO")),ROWS($A$3:A254))),"")</f>
        <v/>
      </c>
      <c r="B254" s="13" t="str">
        <f ca="1">IFERROR(INDEX(MAESTRO!B:B,_xludf.AGGREGATE(15,6,ROW(MAESTRO!$B$3:$B$1000)/((MAESTRO!$B$3:$B$1000="ASMARTALC")*(UPPER(MAESTRO!$L$3:$L$1000)="CONFIRMADO")),ROWS($A$3:A254))),"")</f>
        <v/>
      </c>
      <c r="C254" s="13" t="str">
        <f ca="1">IFERROR(INDEX(MAESTRO!C:C,_xludf.AGGREGATE(15,6,ROW(MAESTRO!$B$3:$B$1000)/((MAESTRO!$B$3:$B$1000="ASMARTALC")*(UPPER(MAESTRO!$L$3:$L$1000)="CONFIRMADO")),ROWS($A$3:A254))),"")</f>
        <v/>
      </c>
      <c r="D254" s="13" t="str">
        <f ca="1">IFERROR(INDEX(MAESTRO!D:D,_xludf.AGGREGATE(15,6,ROW(MAESTRO!$B$3:$B$1000)/((MAESTRO!$B$3:$B$1000="ASMARTALC")*(UPPER(MAESTRO!$L$3:$L$1000)="CONFIRMADO")),ROWS($A$3:A254))),"")</f>
        <v/>
      </c>
      <c r="E254" s="13" t="str">
        <f ca="1">IFERROR(INDEX(MAESTRO!E:E,_xludf.AGGREGATE(15,6,ROW(MAESTRO!$B$3:$B$1000)/((MAESTRO!$B$3:$B$1000="ASMARTALC")*(UPPER(MAESTRO!$L$3:$L$1000)="CONFIRMADO")),ROWS($A$3:A254))),"")</f>
        <v/>
      </c>
      <c r="F254" s="13" t="str">
        <f ca="1">IFERROR(INDEX(MAESTRO!F:F,_xludf.AGGREGATE(15,6,ROW(MAESTRO!$B$3:$B$1000)/((MAESTRO!$B$3:$B$1000="ASMARTALC")*(UPPER(MAESTRO!$L$3:$L$1000)="CONFIRMADO")),ROWS($A$3:A254))),"")</f>
        <v/>
      </c>
      <c r="G254" s="13" t="str">
        <f ca="1">IFERROR(INDEX(MAESTRO!G:G,_xludf.AGGREGATE(15,6,ROW(MAESTRO!$B$3:$B$1000)/((MAESTRO!$B$3:$B$1000="ASMARTALC")*(UPPER(MAESTRO!$L$3:$L$1000)="CONFIRMADO")),ROWS($A$3:A254))),"")</f>
        <v/>
      </c>
      <c r="H254" s="13" t="str">
        <f ca="1">IFERROR(INDEX(MAESTRO!H:H,_xludf.AGGREGATE(15,6,ROW(MAESTRO!$B$3:$B$1000)/((MAESTRO!$B$3:$B$1000="ASMARTALC")*(UPPER(MAESTRO!$L$3:$L$1000)="CONFIRMADO")),ROWS($A$3:A254))),"")</f>
        <v/>
      </c>
      <c r="I254" s="13" t="str">
        <f ca="1">IFERROR(INDEX(MAESTRO!I:I,_xludf.AGGREGATE(15,6,ROW(MAESTRO!$B$3:$B$1000)/((MAESTRO!$B$3:$B$1000="ASMARTALC")*(UPPER(MAESTRO!$L$3:$L$1000)="CONFIRMADO")),ROWS($A$3:A254))),"")</f>
        <v/>
      </c>
      <c r="J254" s="13" t="str">
        <f ca="1">IFERROR(INDEX(MAESTRO!J:J,_xludf.AGGREGATE(15,6,ROW(MAESTRO!$B$3:$B$1000)/((MAESTRO!$B$3:$B$1000="ASMARTALC")*(UPPER(MAESTRO!$L$3:$L$1000)="CONFIRMADO")),ROWS($A$3:A254))),"")</f>
        <v/>
      </c>
      <c r="K254" s="13" t="str">
        <f ca="1">IFERROR(INDEX(MAESTRO!K:K,_xludf.AGGREGATE(15,6,ROW(MAESTRO!$B$3:$B$1000)/((MAESTRO!$B$3:$B$1000="ASMARTALC")*(UPPER(MAESTRO!$L$3:$L$1000)="CONFIRMADO")),ROWS($A$3:A254))),"")</f>
        <v/>
      </c>
      <c r="L254" s="13" t="str">
        <f ca="1">IFERROR(INDEX(MAESTRO!L:L,_xludf.AGGREGATE(15,6,ROW(MAESTRO!$B$3:$B$1000)/((MAESTRO!$B$3:$B$1000="ASMARTALC")*(UPPER(MAESTRO!$L$3:$L$1000)="CONFIRMADO")),ROWS($A$3:A254))),"")</f>
        <v/>
      </c>
      <c r="M254" s="13" t="str">
        <f ca="1">IFERROR(INDEX(MAESTRO!M:M,_xludf.AGGREGATE(15,6,ROW(MAESTRO!$B$3:$B$1000)/((MAESTRO!$B$3:$B$1000="ASMARTALC")*(UPPER(MAESTRO!$L$3:$L$1000)="CONFIRMADO")),ROWS($A$3:A254))),"")</f>
        <v/>
      </c>
      <c r="N254" s="13" t="str">
        <f ca="1">IFERROR(INDEX(MAESTRO!N:N,_xludf.AGGREGATE(15,6,ROW(MAESTRO!$B$3:$B$1000)/((MAESTRO!$B$3:$B$1000="ASMARTALC")*(UPPER(MAESTRO!$L$3:$L$1000)="CONFIRMADO")),ROWS($A$3:A254))),"")</f>
        <v/>
      </c>
      <c r="O254" s="13" t="str">
        <f ca="1">IFERROR(INDEX(MAESTRO!O:O,_xludf.AGGREGATE(15,6,ROW(MAESTRO!$B$3:$B$1000)/((MAESTRO!$B$3:$B$1000="ASMARTALC")*(UPPER(MAESTRO!$L$3:$L$1000)="CONFIRMADO")),ROWS($A$3:A254))),"")</f>
        <v/>
      </c>
      <c r="P254" s="13" t="str">
        <f ca="1">IFERROR(INDEX(MAESTRO!P:P,_xludf.AGGREGATE(15,6,ROW(MAESTRO!$B$3:$B$1000)/((MAESTRO!$B$3:$B$1000="ASMARTALC")*(UPPER(MAESTRO!$L$3:$L$1000)="CONFIRMADO")),ROWS($A$3:A254))),"")</f>
        <v/>
      </c>
      <c r="Q254" s="13" t="str">
        <f ca="1">IFERROR(INDEX(MAESTRO!Q:Q,_xludf.AGGREGATE(15,6,ROW(MAESTRO!$B$3:$B$1000)/((MAESTRO!$B$3:$B$1000="ASMARTALC")*(UPPER(MAESTRO!$L$3:$L$1000)="CONFIRMADO")),ROWS($A$3:A254))),"")</f>
        <v/>
      </c>
      <c r="R254" s="13" t="str">
        <f ca="1">IFERROR(INDEX(MAESTRO!R:R,_xludf.AGGREGATE(15,6,ROW(MAESTRO!$B$3:$B$1000)/((MAESTRO!$B$3:$B$1000="ASMARTALC")*(UPPER(MAESTRO!$L$3:$L$1000)="CONFIRMADO")),ROWS($A$3:A254))),"")</f>
        <v/>
      </c>
      <c r="S254" s="13" t="str">
        <f ca="1">IFERROR(INDEX(MAESTRO!S:S,_xludf.AGGREGATE(15,6,ROW(MAESTRO!$B$3:$B$1000)/((MAESTRO!$B$3:$B$1000="ASMARTALC")*(UPPER(MAESTRO!$L$3:$L$1000)="CONFIRMADO")),ROWS($A$3:A254))),"")</f>
        <v/>
      </c>
      <c r="T254" s="13" t="str">
        <f ca="1">IFERROR(INDEX(MAESTRO!T:T,_xludf.AGGREGATE(15,6,ROW(MAESTRO!$B$3:$B$1000)/((MAESTRO!$B$3:$B$1000="ASMARTALC")*(UPPER(MAESTRO!$L$3:$L$1000)="CONFIRMADO")),ROWS($A$3:A254))),"")</f>
        <v/>
      </c>
      <c r="U254" s="13" t="str">
        <f ca="1">IFERROR(INDEX(MAESTRO!U:U,_xludf.AGGREGATE(15,6,ROW(MAESTRO!$B$3:$B$1000)/((MAESTRO!$B$3:$B$1000="ASMARTALC")*(UPPER(MAESTRO!$L$3:$L$1000)="CONFIRMADO")),ROWS($A$3:A254))),"")</f>
        <v/>
      </c>
      <c r="V254" s="13" t="str">
        <f ca="1">IFERROR(INDEX(MAESTRO!V:V,_xludf.AGGREGATE(15,6,ROW(MAESTRO!$B$3:$B$1000)/((MAESTRO!$B$3:$B$1000="ASMARTALC")*(UPPER(MAESTRO!$L$3:$L$1000)="CONFIRMADO")),ROWS($A$3:A254))),"")</f>
        <v/>
      </c>
      <c r="W254" s="13" t="str">
        <f ca="1">IFERROR(INDEX(MAESTRO!W:W,_xludf.AGGREGATE(15,6,ROW(MAESTRO!$B$3:$B$1000)/((MAESTRO!$B$3:$B$1000="ASMARTALC")*(UPPER(MAESTRO!$L$3:$L$1000)="CONFIRMADO")),ROWS($A$3:A254))),"")</f>
        <v/>
      </c>
      <c r="X254" s="13" t="str">
        <f ca="1">IFERROR(INDEX(MAESTRO!X:X,_xludf.AGGREGATE(15,6,ROW(MAESTRO!$B$3:$B$1000)/((MAESTRO!$B$3:$B$1000="ASMARTALC")*(UPPER(MAESTRO!$L$3:$L$1000)="CONFIRMADO")),ROWS($A$3:A254))),"")</f>
        <v/>
      </c>
    </row>
    <row r="255" spans="1:24" ht="22.05" customHeight="1">
      <c r="A255" s="10" t="str">
        <f ca="1">IFERROR(INDEX(MAESTRO!A:A,_xludf.AGGREGATE(15,6,ROW(MAESTRO!$B$3:$B$1000)/((MAESTRO!$B$3:$B$1000="ASMARTALC")*(UPPER(MAESTRO!$L$3:$L$1000)="CONFIRMADO")),ROWS($A$3:A255))),"")</f>
        <v/>
      </c>
      <c r="B255" s="10" t="str">
        <f ca="1">IFERROR(INDEX(MAESTRO!B:B,_xludf.AGGREGATE(15,6,ROW(MAESTRO!$B$3:$B$1000)/((MAESTRO!$B$3:$B$1000="ASMARTALC")*(UPPER(MAESTRO!$L$3:$L$1000)="CONFIRMADO")),ROWS($A$3:A255))),"")</f>
        <v/>
      </c>
      <c r="C255" s="10" t="str">
        <f ca="1">IFERROR(INDEX(MAESTRO!C:C,_xludf.AGGREGATE(15,6,ROW(MAESTRO!$B$3:$B$1000)/((MAESTRO!$B$3:$B$1000="ASMARTALC")*(UPPER(MAESTRO!$L$3:$L$1000)="CONFIRMADO")),ROWS($A$3:A255))),"")</f>
        <v/>
      </c>
      <c r="D255" s="10" t="str">
        <f ca="1">IFERROR(INDEX(MAESTRO!D:D,_xludf.AGGREGATE(15,6,ROW(MAESTRO!$B$3:$B$1000)/((MAESTRO!$B$3:$B$1000="ASMARTALC")*(UPPER(MAESTRO!$L$3:$L$1000)="CONFIRMADO")),ROWS($A$3:A255))),"")</f>
        <v/>
      </c>
      <c r="E255" s="10" t="str">
        <f ca="1">IFERROR(INDEX(MAESTRO!E:E,_xludf.AGGREGATE(15,6,ROW(MAESTRO!$B$3:$B$1000)/((MAESTRO!$B$3:$B$1000="ASMARTALC")*(UPPER(MAESTRO!$L$3:$L$1000)="CONFIRMADO")),ROWS($A$3:A255))),"")</f>
        <v/>
      </c>
      <c r="F255" s="10" t="str">
        <f ca="1">IFERROR(INDEX(MAESTRO!F:F,_xludf.AGGREGATE(15,6,ROW(MAESTRO!$B$3:$B$1000)/((MAESTRO!$B$3:$B$1000="ASMARTALC")*(UPPER(MAESTRO!$L$3:$L$1000)="CONFIRMADO")),ROWS($A$3:A255))),"")</f>
        <v/>
      </c>
      <c r="G255" s="10" t="str">
        <f ca="1">IFERROR(INDEX(MAESTRO!G:G,_xludf.AGGREGATE(15,6,ROW(MAESTRO!$B$3:$B$1000)/((MAESTRO!$B$3:$B$1000="ASMARTALC")*(UPPER(MAESTRO!$L$3:$L$1000)="CONFIRMADO")),ROWS($A$3:A255))),"")</f>
        <v/>
      </c>
      <c r="H255" s="10" t="str">
        <f ca="1">IFERROR(INDEX(MAESTRO!H:H,_xludf.AGGREGATE(15,6,ROW(MAESTRO!$B$3:$B$1000)/((MAESTRO!$B$3:$B$1000="ASMARTALC")*(UPPER(MAESTRO!$L$3:$L$1000)="CONFIRMADO")),ROWS($A$3:A255))),"")</f>
        <v/>
      </c>
      <c r="I255" s="10" t="str">
        <f ca="1">IFERROR(INDEX(MAESTRO!I:I,_xludf.AGGREGATE(15,6,ROW(MAESTRO!$B$3:$B$1000)/((MAESTRO!$B$3:$B$1000="ASMARTALC")*(UPPER(MAESTRO!$L$3:$L$1000)="CONFIRMADO")),ROWS($A$3:A255))),"")</f>
        <v/>
      </c>
      <c r="J255" s="10" t="str">
        <f ca="1">IFERROR(INDEX(MAESTRO!J:J,_xludf.AGGREGATE(15,6,ROW(MAESTRO!$B$3:$B$1000)/((MAESTRO!$B$3:$B$1000="ASMARTALC")*(UPPER(MAESTRO!$L$3:$L$1000)="CONFIRMADO")),ROWS($A$3:A255))),"")</f>
        <v/>
      </c>
      <c r="K255" s="10" t="str">
        <f ca="1">IFERROR(INDEX(MAESTRO!K:K,_xludf.AGGREGATE(15,6,ROW(MAESTRO!$B$3:$B$1000)/((MAESTRO!$B$3:$B$1000="ASMARTALC")*(UPPER(MAESTRO!$L$3:$L$1000)="CONFIRMADO")),ROWS($A$3:A255))),"")</f>
        <v/>
      </c>
      <c r="L255" s="10" t="str">
        <f ca="1">IFERROR(INDEX(MAESTRO!L:L,_xludf.AGGREGATE(15,6,ROW(MAESTRO!$B$3:$B$1000)/((MAESTRO!$B$3:$B$1000="ASMARTALC")*(UPPER(MAESTRO!$L$3:$L$1000)="CONFIRMADO")),ROWS($A$3:A255))),"")</f>
        <v/>
      </c>
      <c r="M255" s="10" t="str">
        <f ca="1">IFERROR(INDEX(MAESTRO!M:M,_xludf.AGGREGATE(15,6,ROW(MAESTRO!$B$3:$B$1000)/((MAESTRO!$B$3:$B$1000="ASMARTALC")*(UPPER(MAESTRO!$L$3:$L$1000)="CONFIRMADO")),ROWS($A$3:A255))),"")</f>
        <v/>
      </c>
      <c r="N255" s="10" t="str">
        <f ca="1">IFERROR(INDEX(MAESTRO!N:N,_xludf.AGGREGATE(15,6,ROW(MAESTRO!$B$3:$B$1000)/((MAESTRO!$B$3:$B$1000="ASMARTALC")*(UPPER(MAESTRO!$L$3:$L$1000)="CONFIRMADO")),ROWS($A$3:A255))),"")</f>
        <v/>
      </c>
      <c r="O255" s="10" t="str">
        <f ca="1">IFERROR(INDEX(MAESTRO!O:O,_xludf.AGGREGATE(15,6,ROW(MAESTRO!$B$3:$B$1000)/((MAESTRO!$B$3:$B$1000="ASMARTALC")*(UPPER(MAESTRO!$L$3:$L$1000)="CONFIRMADO")),ROWS($A$3:A255))),"")</f>
        <v/>
      </c>
      <c r="P255" s="10" t="str">
        <f ca="1">IFERROR(INDEX(MAESTRO!P:P,_xludf.AGGREGATE(15,6,ROW(MAESTRO!$B$3:$B$1000)/((MAESTRO!$B$3:$B$1000="ASMARTALC")*(UPPER(MAESTRO!$L$3:$L$1000)="CONFIRMADO")),ROWS($A$3:A255))),"")</f>
        <v/>
      </c>
      <c r="Q255" s="10" t="str">
        <f ca="1">IFERROR(INDEX(MAESTRO!Q:Q,_xludf.AGGREGATE(15,6,ROW(MAESTRO!$B$3:$B$1000)/((MAESTRO!$B$3:$B$1000="ASMARTALC")*(UPPER(MAESTRO!$L$3:$L$1000)="CONFIRMADO")),ROWS($A$3:A255))),"")</f>
        <v/>
      </c>
      <c r="R255" s="10" t="str">
        <f ca="1">IFERROR(INDEX(MAESTRO!R:R,_xludf.AGGREGATE(15,6,ROW(MAESTRO!$B$3:$B$1000)/((MAESTRO!$B$3:$B$1000="ASMARTALC")*(UPPER(MAESTRO!$L$3:$L$1000)="CONFIRMADO")),ROWS($A$3:A255))),"")</f>
        <v/>
      </c>
      <c r="S255" s="10" t="str">
        <f ca="1">IFERROR(INDEX(MAESTRO!S:S,_xludf.AGGREGATE(15,6,ROW(MAESTRO!$B$3:$B$1000)/((MAESTRO!$B$3:$B$1000="ASMARTALC")*(UPPER(MAESTRO!$L$3:$L$1000)="CONFIRMADO")),ROWS($A$3:A255))),"")</f>
        <v/>
      </c>
      <c r="T255" s="10" t="str">
        <f ca="1">IFERROR(INDEX(MAESTRO!T:T,_xludf.AGGREGATE(15,6,ROW(MAESTRO!$B$3:$B$1000)/((MAESTRO!$B$3:$B$1000="ASMARTALC")*(UPPER(MAESTRO!$L$3:$L$1000)="CONFIRMADO")),ROWS($A$3:A255))),"")</f>
        <v/>
      </c>
      <c r="U255" s="10" t="str">
        <f ca="1">IFERROR(INDEX(MAESTRO!U:U,_xludf.AGGREGATE(15,6,ROW(MAESTRO!$B$3:$B$1000)/((MAESTRO!$B$3:$B$1000="ASMARTALC")*(UPPER(MAESTRO!$L$3:$L$1000)="CONFIRMADO")),ROWS($A$3:A255))),"")</f>
        <v/>
      </c>
      <c r="V255" s="10" t="str">
        <f ca="1">IFERROR(INDEX(MAESTRO!V:V,_xludf.AGGREGATE(15,6,ROW(MAESTRO!$B$3:$B$1000)/((MAESTRO!$B$3:$B$1000="ASMARTALC")*(UPPER(MAESTRO!$L$3:$L$1000)="CONFIRMADO")),ROWS($A$3:A255))),"")</f>
        <v/>
      </c>
      <c r="W255" s="10" t="str">
        <f ca="1">IFERROR(INDEX(MAESTRO!W:W,_xludf.AGGREGATE(15,6,ROW(MAESTRO!$B$3:$B$1000)/((MAESTRO!$B$3:$B$1000="ASMARTALC")*(UPPER(MAESTRO!$L$3:$L$1000)="CONFIRMADO")),ROWS($A$3:A255))),"")</f>
        <v/>
      </c>
      <c r="X255" s="10" t="str">
        <f ca="1">IFERROR(INDEX(MAESTRO!X:X,_xludf.AGGREGATE(15,6,ROW(MAESTRO!$B$3:$B$1000)/((MAESTRO!$B$3:$B$1000="ASMARTALC")*(UPPER(MAESTRO!$L$3:$L$1000)="CONFIRMADO")),ROWS($A$3:A255))),"")</f>
        <v/>
      </c>
    </row>
    <row r="256" spans="1:24" ht="22.05" customHeight="1">
      <c r="A256" s="13" t="str">
        <f ca="1">IFERROR(INDEX(MAESTRO!A:A,_xludf.AGGREGATE(15,6,ROW(MAESTRO!$B$3:$B$1000)/((MAESTRO!$B$3:$B$1000="ASMARTALC")*(UPPER(MAESTRO!$L$3:$L$1000)="CONFIRMADO")),ROWS($A$3:A256))),"")</f>
        <v/>
      </c>
      <c r="B256" s="13" t="str">
        <f ca="1">IFERROR(INDEX(MAESTRO!B:B,_xludf.AGGREGATE(15,6,ROW(MAESTRO!$B$3:$B$1000)/((MAESTRO!$B$3:$B$1000="ASMARTALC")*(UPPER(MAESTRO!$L$3:$L$1000)="CONFIRMADO")),ROWS($A$3:A256))),"")</f>
        <v/>
      </c>
      <c r="C256" s="13" t="str">
        <f ca="1">IFERROR(INDEX(MAESTRO!C:C,_xludf.AGGREGATE(15,6,ROW(MAESTRO!$B$3:$B$1000)/((MAESTRO!$B$3:$B$1000="ASMARTALC")*(UPPER(MAESTRO!$L$3:$L$1000)="CONFIRMADO")),ROWS($A$3:A256))),"")</f>
        <v/>
      </c>
      <c r="D256" s="13" t="str">
        <f ca="1">IFERROR(INDEX(MAESTRO!D:D,_xludf.AGGREGATE(15,6,ROW(MAESTRO!$B$3:$B$1000)/((MAESTRO!$B$3:$B$1000="ASMARTALC")*(UPPER(MAESTRO!$L$3:$L$1000)="CONFIRMADO")),ROWS($A$3:A256))),"")</f>
        <v/>
      </c>
      <c r="E256" s="13" t="str">
        <f ca="1">IFERROR(INDEX(MAESTRO!E:E,_xludf.AGGREGATE(15,6,ROW(MAESTRO!$B$3:$B$1000)/((MAESTRO!$B$3:$B$1000="ASMARTALC")*(UPPER(MAESTRO!$L$3:$L$1000)="CONFIRMADO")),ROWS($A$3:A256))),"")</f>
        <v/>
      </c>
      <c r="F256" s="13" t="str">
        <f ca="1">IFERROR(INDEX(MAESTRO!F:F,_xludf.AGGREGATE(15,6,ROW(MAESTRO!$B$3:$B$1000)/((MAESTRO!$B$3:$B$1000="ASMARTALC")*(UPPER(MAESTRO!$L$3:$L$1000)="CONFIRMADO")),ROWS($A$3:A256))),"")</f>
        <v/>
      </c>
      <c r="G256" s="13" t="str">
        <f ca="1">IFERROR(INDEX(MAESTRO!G:G,_xludf.AGGREGATE(15,6,ROW(MAESTRO!$B$3:$B$1000)/((MAESTRO!$B$3:$B$1000="ASMARTALC")*(UPPER(MAESTRO!$L$3:$L$1000)="CONFIRMADO")),ROWS($A$3:A256))),"")</f>
        <v/>
      </c>
      <c r="H256" s="13" t="str">
        <f ca="1">IFERROR(INDEX(MAESTRO!H:H,_xludf.AGGREGATE(15,6,ROW(MAESTRO!$B$3:$B$1000)/((MAESTRO!$B$3:$B$1000="ASMARTALC")*(UPPER(MAESTRO!$L$3:$L$1000)="CONFIRMADO")),ROWS($A$3:A256))),"")</f>
        <v/>
      </c>
      <c r="I256" s="13" t="str">
        <f ca="1">IFERROR(INDEX(MAESTRO!I:I,_xludf.AGGREGATE(15,6,ROW(MAESTRO!$B$3:$B$1000)/((MAESTRO!$B$3:$B$1000="ASMARTALC")*(UPPER(MAESTRO!$L$3:$L$1000)="CONFIRMADO")),ROWS($A$3:A256))),"")</f>
        <v/>
      </c>
      <c r="J256" s="13" t="str">
        <f ca="1">IFERROR(INDEX(MAESTRO!J:J,_xludf.AGGREGATE(15,6,ROW(MAESTRO!$B$3:$B$1000)/((MAESTRO!$B$3:$B$1000="ASMARTALC")*(UPPER(MAESTRO!$L$3:$L$1000)="CONFIRMADO")),ROWS($A$3:A256))),"")</f>
        <v/>
      </c>
      <c r="K256" s="13" t="str">
        <f ca="1">IFERROR(INDEX(MAESTRO!K:K,_xludf.AGGREGATE(15,6,ROW(MAESTRO!$B$3:$B$1000)/((MAESTRO!$B$3:$B$1000="ASMARTALC")*(UPPER(MAESTRO!$L$3:$L$1000)="CONFIRMADO")),ROWS($A$3:A256))),"")</f>
        <v/>
      </c>
      <c r="L256" s="13" t="str">
        <f ca="1">IFERROR(INDEX(MAESTRO!L:L,_xludf.AGGREGATE(15,6,ROW(MAESTRO!$B$3:$B$1000)/((MAESTRO!$B$3:$B$1000="ASMARTALC")*(UPPER(MAESTRO!$L$3:$L$1000)="CONFIRMADO")),ROWS($A$3:A256))),"")</f>
        <v/>
      </c>
      <c r="M256" s="13" t="str">
        <f ca="1">IFERROR(INDEX(MAESTRO!M:M,_xludf.AGGREGATE(15,6,ROW(MAESTRO!$B$3:$B$1000)/((MAESTRO!$B$3:$B$1000="ASMARTALC")*(UPPER(MAESTRO!$L$3:$L$1000)="CONFIRMADO")),ROWS($A$3:A256))),"")</f>
        <v/>
      </c>
      <c r="N256" s="13" t="str">
        <f ca="1">IFERROR(INDEX(MAESTRO!N:N,_xludf.AGGREGATE(15,6,ROW(MAESTRO!$B$3:$B$1000)/((MAESTRO!$B$3:$B$1000="ASMARTALC")*(UPPER(MAESTRO!$L$3:$L$1000)="CONFIRMADO")),ROWS($A$3:A256))),"")</f>
        <v/>
      </c>
      <c r="O256" s="13" t="str">
        <f ca="1">IFERROR(INDEX(MAESTRO!O:O,_xludf.AGGREGATE(15,6,ROW(MAESTRO!$B$3:$B$1000)/((MAESTRO!$B$3:$B$1000="ASMARTALC")*(UPPER(MAESTRO!$L$3:$L$1000)="CONFIRMADO")),ROWS($A$3:A256))),"")</f>
        <v/>
      </c>
      <c r="P256" s="13" t="str">
        <f ca="1">IFERROR(INDEX(MAESTRO!P:P,_xludf.AGGREGATE(15,6,ROW(MAESTRO!$B$3:$B$1000)/((MAESTRO!$B$3:$B$1000="ASMARTALC")*(UPPER(MAESTRO!$L$3:$L$1000)="CONFIRMADO")),ROWS($A$3:A256))),"")</f>
        <v/>
      </c>
      <c r="Q256" s="13" t="str">
        <f ca="1">IFERROR(INDEX(MAESTRO!Q:Q,_xludf.AGGREGATE(15,6,ROW(MAESTRO!$B$3:$B$1000)/((MAESTRO!$B$3:$B$1000="ASMARTALC")*(UPPER(MAESTRO!$L$3:$L$1000)="CONFIRMADO")),ROWS($A$3:A256))),"")</f>
        <v/>
      </c>
      <c r="R256" s="13" t="str">
        <f ca="1">IFERROR(INDEX(MAESTRO!R:R,_xludf.AGGREGATE(15,6,ROW(MAESTRO!$B$3:$B$1000)/((MAESTRO!$B$3:$B$1000="ASMARTALC")*(UPPER(MAESTRO!$L$3:$L$1000)="CONFIRMADO")),ROWS($A$3:A256))),"")</f>
        <v/>
      </c>
      <c r="S256" s="13" t="str">
        <f ca="1">IFERROR(INDEX(MAESTRO!S:S,_xludf.AGGREGATE(15,6,ROW(MAESTRO!$B$3:$B$1000)/((MAESTRO!$B$3:$B$1000="ASMARTALC")*(UPPER(MAESTRO!$L$3:$L$1000)="CONFIRMADO")),ROWS($A$3:A256))),"")</f>
        <v/>
      </c>
      <c r="T256" s="13" t="str">
        <f ca="1">IFERROR(INDEX(MAESTRO!T:T,_xludf.AGGREGATE(15,6,ROW(MAESTRO!$B$3:$B$1000)/((MAESTRO!$B$3:$B$1000="ASMARTALC")*(UPPER(MAESTRO!$L$3:$L$1000)="CONFIRMADO")),ROWS($A$3:A256))),"")</f>
        <v/>
      </c>
      <c r="U256" s="13" t="str">
        <f ca="1">IFERROR(INDEX(MAESTRO!U:U,_xludf.AGGREGATE(15,6,ROW(MAESTRO!$B$3:$B$1000)/((MAESTRO!$B$3:$B$1000="ASMARTALC")*(UPPER(MAESTRO!$L$3:$L$1000)="CONFIRMADO")),ROWS($A$3:A256))),"")</f>
        <v/>
      </c>
      <c r="V256" s="13" t="str">
        <f ca="1">IFERROR(INDEX(MAESTRO!V:V,_xludf.AGGREGATE(15,6,ROW(MAESTRO!$B$3:$B$1000)/((MAESTRO!$B$3:$B$1000="ASMARTALC")*(UPPER(MAESTRO!$L$3:$L$1000)="CONFIRMADO")),ROWS($A$3:A256))),"")</f>
        <v/>
      </c>
      <c r="W256" s="13" t="str">
        <f ca="1">IFERROR(INDEX(MAESTRO!W:W,_xludf.AGGREGATE(15,6,ROW(MAESTRO!$B$3:$B$1000)/((MAESTRO!$B$3:$B$1000="ASMARTALC")*(UPPER(MAESTRO!$L$3:$L$1000)="CONFIRMADO")),ROWS($A$3:A256))),"")</f>
        <v/>
      </c>
      <c r="X256" s="13" t="str">
        <f ca="1">IFERROR(INDEX(MAESTRO!X:X,_xludf.AGGREGATE(15,6,ROW(MAESTRO!$B$3:$B$1000)/((MAESTRO!$B$3:$B$1000="ASMARTALC")*(UPPER(MAESTRO!$L$3:$L$1000)="CONFIRMADO")),ROWS($A$3:A256))),"")</f>
        <v/>
      </c>
    </row>
    <row r="257" spans="1:24" ht="22.05" customHeight="1">
      <c r="A257" s="10" t="str">
        <f ca="1">IFERROR(INDEX(MAESTRO!A:A,_xludf.AGGREGATE(15,6,ROW(MAESTRO!$B$3:$B$1000)/((MAESTRO!$B$3:$B$1000="ASMARTALC")*(UPPER(MAESTRO!$L$3:$L$1000)="CONFIRMADO")),ROWS($A$3:A257))),"")</f>
        <v/>
      </c>
      <c r="B257" s="10" t="str">
        <f ca="1">IFERROR(INDEX(MAESTRO!B:B,_xludf.AGGREGATE(15,6,ROW(MAESTRO!$B$3:$B$1000)/((MAESTRO!$B$3:$B$1000="ASMARTALC")*(UPPER(MAESTRO!$L$3:$L$1000)="CONFIRMADO")),ROWS($A$3:A257))),"")</f>
        <v/>
      </c>
      <c r="C257" s="10" t="str">
        <f ca="1">IFERROR(INDEX(MAESTRO!C:C,_xludf.AGGREGATE(15,6,ROW(MAESTRO!$B$3:$B$1000)/((MAESTRO!$B$3:$B$1000="ASMARTALC")*(UPPER(MAESTRO!$L$3:$L$1000)="CONFIRMADO")),ROWS($A$3:A257))),"")</f>
        <v/>
      </c>
      <c r="D257" s="10" t="str">
        <f ca="1">IFERROR(INDEX(MAESTRO!D:D,_xludf.AGGREGATE(15,6,ROW(MAESTRO!$B$3:$B$1000)/((MAESTRO!$B$3:$B$1000="ASMARTALC")*(UPPER(MAESTRO!$L$3:$L$1000)="CONFIRMADO")),ROWS($A$3:A257))),"")</f>
        <v/>
      </c>
      <c r="E257" s="10" t="str">
        <f ca="1">IFERROR(INDEX(MAESTRO!E:E,_xludf.AGGREGATE(15,6,ROW(MAESTRO!$B$3:$B$1000)/((MAESTRO!$B$3:$B$1000="ASMARTALC")*(UPPER(MAESTRO!$L$3:$L$1000)="CONFIRMADO")),ROWS($A$3:A257))),"")</f>
        <v/>
      </c>
      <c r="F257" s="10" t="str">
        <f ca="1">IFERROR(INDEX(MAESTRO!F:F,_xludf.AGGREGATE(15,6,ROW(MAESTRO!$B$3:$B$1000)/((MAESTRO!$B$3:$B$1000="ASMARTALC")*(UPPER(MAESTRO!$L$3:$L$1000)="CONFIRMADO")),ROWS($A$3:A257))),"")</f>
        <v/>
      </c>
      <c r="G257" s="10" t="str">
        <f ca="1">IFERROR(INDEX(MAESTRO!G:G,_xludf.AGGREGATE(15,6,ROW(MAESTRO!$B$3:$B$1000)/((MAESTRO!$B$3:$B$1000="ASMARTALC")*(UPPER(MAESTRO!$L$3:$L$1000)="CONFIRMADO")),ROWS($A$3:A257))),"")</f>
        <v/>
      </c>
      <c r="H257" s="10" t="str">
        <f ca="1">IFERROR(INDEX(MAESTRO!H:H,_xludf.AGGREGATE(15,6,ROW(MAESTRO!$B$3:$B$1000)/((MAESTRO!$B$3:$B$1000="ASMARTALC")*(UPPER(MAESTRO!$L$3:$L$1000)="CONFIRMADO")),ROWS($A$3:A257))),"")</f>
        <v/>
      </c>
      <c r="I257" s="10" t="str">
        <f ca="1">IFERROR(INDEX(MAESTRO!I:I,_xludf.AGGREGATE(15,6,ROW(MAESTRO!$B$3:$B$1000)/((MAESTRO!$B$3:$B$1000="ASMARTALC")*(UPPER(MAESTRO!$L$3:$L$1000)="CONFIRMADO")),ROWS($A$3:A257))),"")</f>
        <v/>
      </c>
      <c r="J257" s="10" t="str">
        <f ca="1">IFERROR(INDEX(MAESTRO!J:J,_xludf.AGGREGATE(15,6,ROW(MAESTRO!$B$3:$B$1000)/((MAESTRO!$B$3:$B$1000="ASMARTALC")*(UPPER(MAESTRO!$L$3:$L$1000)="CONFIRMADO")),ROWS($A$3:A257))),"")</f>
        <v/>
      </c>
      <c r="K257" s="10" t="str">
        <f ca="1">IFERROR(INDEX(MAESTRO!K:K,_xludf.AGGREGATE(15,6,ROW(MAESTRO!$B$3:$B$1000)/((MAESTRO!$B$3:$B$1000="ASMARTALC")*(UPPER(MAESTRO!$L$3:$L$1000)="CONFIRMADO")),ROWS($A$3:A257))),"")</f>
        <v/>
      </c>
      <c r="L257" s="10" t="str">
        <f ca="1">IFERROR(INDEX(MAESTRO!L:L,_xludf.AGGREGATE(15,6,ROW(MAESTRO!$B$3:$B$1000)/((MAESTRO!$B$3:$B$1000="ASMARTALC")*(UPPER(MAESTRO!$L$3:$L$1000)="CONFIRMADO")),ROWS($A$3:A257))),"")</f>
        <v/>
      </c>
      <c r="M257" s="10" t="str">
        <f ca="1">IFERROR(INDEX(MAESTRO!M:M,_xludf.AGGREGATE(15,6,ROW(MAESTRO!$B$3:$B$1000)/((MAESTRO!$B$3:$B$1000="ASMARTALC")*(UPPER(MAESTRO!$L$3:$L$1000)="CONFIRMADO")),ROWS($A$3:A257))),"")</f>
        <v/>
      </c>
      <c r="N257" s="10" t="str">
        <f ca="1">IFERROR(INDEX(MAESTRO!N:N,_xludf.AGGREGATE(15,6,ROW(MAESTRO!$B$3:$B$1000)/((MAESTRO!$B$3:$B$1000="ASMARTALC")*(UPPER(MAESTRO!$L$3:$L$1000)="CONFIRMADO")),ROWS($A$3:A257))),"")</f>
        <v/>
      </c>
      <c r="O257" s="10" t="str">
        <f ca="1">IFERROR(INDEX(MAESTRO!O:O,_xludf.AGGREGATE(15,6,ROW(MAESTRO!$B$3:$B$1000)/((MAESTRO!$B$3:$B$1000="ASMARTALC")*(UPPER(MAESTRO!$L$3:$L$1000)="CONFIRMADO")),ROWS($A$3:A257))),"")</f>
        <v/>
      </c>
      <c r="P257" s="10" t="str">
        <f ca="1">IFERROR(INDEX(MAESTRO!P:P,_xludf.AGGREGATE(15,6,ROW(MAESTRO!$B$3:$B$1000)/((MAESTRO!$B$3:$B$1000="ASMARTALC")*(UPPER(MAESTRO!$L$3:$L$1000)="CONFIRMADO")),ROWS($A$3:A257))),"")</f>
        <v/>
      </c>
      <c r="Q257" s="10" t="str">
        <f ca="1">IFERROR(INDEX(MAESTRO!Q:Q,_xludf.AGGREGATE(15,6,ROW(MAESTRO!$B$3:$B$1000)/((MAESTRO!$B$3:$B$1000="ASMARTALC")*(UPPER(MAESTRO!$L$3:$L$1000)="CONFIRMADO")),ROWS($A$3:A257))),"")</f>
        <v/>
      </c>
      <c r="R257" s="10" t="str">
        <f ca="1">IFERROR(INDEX(MAESTRO!R:R,_xludf.AGGREGATE(15,6,ROW(MAESTRO!$B$3:$B$1000)/((MAESTRO!$B$3:$B$1000="ASMARTALC")*(UPPER(MAESTRO!$L$3:$L$1000)="CONFIRMADO")),ROWS($A$3:A257))),"")</f>
        <v/>
      </c>
      <c r="S257" s="10" t="str">
        <f ca="1">IFERROR(INDEX(MAESTRO!S:S,_xludf.AGGREGATE(15,6,ROW(MAESTRO!$B$3:$B$1000)/((MAESTRO!$B$3:$B$1000="ASMARTALC")*(UPPER(MAESTRO!$L$3:$L$1000)="CONFIRMADO")),ROWS($A$3:A257))),"")</f>
        <v/>
      </c>
      <c r="T257" s="10" t="str">
        <f ca="1">IFERROR(INDEX(MAESTRO!T:T,_xludf.AGGREGATE(15,6,ROW(MAESTRO!$B$3:$B$1000)/((MAESTRO!$B$3:$B$1000="ASMARTALC")*(UPPER(MAESTRO!$L$3:$L$1000)="CONFIRMADO")),ROWS($A$3:A257))),"")</f>
        <v/>
      </c>
      <c r="U257" s="10" t="str">
        <f ca="1">IFERROR(INDEX(MAESTRO!U:U,_xludf.AGGREGATE(15,6,ROW(MAESTRO!$B$3:$B$1000)/((MAESTRO!$B$3:$B$1000="ASMARTALC")*(UPPER(MAESTRO!$L$3:$L$1000)="CONFIRMADO")),ROWS($A$3:A257))),"")</f>
        <v/>
      </c>
      <c r="V257" s="10" t="str">
        <f ca="1">IFERROR(INDEX(MAESTRO!V:V,_xludf.AGGREGATE(15,6,ROW(MAESTRO!$B$3:$B$1000)/((MAESTRO!$B$3:$B$1000="ASMARTALC")*(UPPER(MAESTRO!$L$3:$L$1000)="CONFIRMADO")),ROWS($A$3:A257))),"")</f>
        <v/>
      </c>
      <c r="W257" s="10" t="str">
        <f ca="1">IFERROR(INDEX(MAESTRO!W:W,_xludf.AGGREGATE(15,6,ROW(MAESTRO!$B$3:$B$1000)/((MAESTRO!$B$3:$B$1000="ASMARTALC")*(UPPER(MAESTRO!$L$3:$L$1000)="CONFIRMADO")),ROWS($A$3:A257))),"")</f>
        <v/>
      </c>
      <c r="X257" s="10" t="str">
        <f ca="1">IFERROR(INDEX(MAESTRO!X:X,_xludf.AGGREGATE(15,6,ROW(MAESTRO!$B$3:$B$1000)/((MAESTRO!$B$3:$B$1000="ASMARTALC")*(UPPER(MAESTRO!$L$3:$L$1000)="CONFIRMADO")),ROWS($A$3:A257))),"")</f>
        <v/>
      </c>
    </row>
    <row r="258" spans="1:24" ht="22.05" customHeight="1">
      <c r="A258" s="13" t="str">
        <f ca="1">IFERROR(INDEX(MAESTRO!A:A,_xludf.AGGREGATE(15,6,ROW(MAESTRO!$B$3:$B$1000)/((MAESTRO!$B$3:$B$1000="ASMARTALC")*(UPPER(MAESTRO!$L$3:$L$1000)="CONFIRMADO")),ROWS($A$3:A258))),"")</f>
        <v/>
      </c>
      <c r="B258" s="13" t="str">
        <f ca="1">IFERROR(INDEX(MAESTRO!B:B,_xludf.AGGREGATE(15,6,ROW(MAESTRO!$B$3:$B$1000)/((MAESTRO!$B$3:$B$1000="ASMARTALC")*(UPPER(MAESTRO!$L$3:$L$1000)="CONFIRMADO")),ROWS($A$3:A258))),"")</f>
        <v/>
      </c>
      <c r="C258" s="13" t="str">
        <f ca="1">IFERROR(INDEX(MAESTRO!C:C,_xludf.AGGREGATE(15,6,ROW(MAESTRO!$B$3:$B$1000)/((MAESTRO!$B$3:$B$1000="ASMARTALC")*(UPPER(MAESTRO!$L$3:$L$1000)="CONFIRMADO")),ROWS($A$3:A258))),"")</f>
        <v/>
      </c>
      <c r="D258" s="13" t="str">
        <f ca="1">IFERROR(INDEX(MAESTRO!D:D,_xludf.AGGREGATE(15,6,ROW(MAESTRO!$B$3:$B$1000)/((MAESTRO!$B$3:$B$1000="ASMARTALC")*(UPPER(MAESTRO!$L$3:$L$1000)="CONFIRMADO")),ROWS($A$3:A258))),"")</f>
        <v/>
      </c>
      <c r="E258" s="13" t="str">
        <f ca="1">IFERROR(INDEX(MAESTRO!E:E,_xludf.AGGREGATE(15,6,ROW(MAESTRO!$B$3:$B$1000)/((MAESTRO!$B$3:$B$1000="ASMARTALC")*(UPPER(MAESTRO!$L$3:$L$1000)="CONFIRMADO")),ROWS($A$3:A258))),"")</f>
        <v/>
      </c>
      <c r="F258" s="13" t="str">
        <f ca="1">IFERROR(INDEX(MAESTRO!F:F,_xludf.AGGREGATE(15,6,ROW(MAESTRO!$B$3:$B$1000)/((MAESTRO!$B$3:$B$1000="ASMARTALC")*(UPPER(MAESTRO!$L$3:$L$1000)="CONFIRMADO")),ROWS($A$3:A258))),"")</f>
        <v/>
      </c>
      <c r="G258" s="13" t="str">
        <f ca="1">IFERROR(INDEX(MAESTRO!G:G,_xludf.AGGREGATE(15,6,ROW(MAESTRO!$B$3:$B$1000)/((MAESTRO!$B$3:$B$1000="ASMARTALC")*(UPPER(MAESTRO!$L$3:$L$1000)="CONFIRMADO")),ROWS($A$3:A258))),"")</f>
        <v/>
      </c>
      <c r="H258" s="13" t="str">
        <f ca="1">IFERROR(INDEX(MAESTRO!H:H,_xludf.AGGREGATE(15,6,ROW(MAESTRO!$B$3:$B$1000)/((MAESTRO!$B$3:$B$1000="ASMARTALC")*(UPPER(MAESTRO!$L$3:$L$1000)="CONFIRMADO")),ROWS($A$3:A258))),"")</f>
        <v/>
      </c>
      <c r="I258" s="13" t="str">
        <f ca="1">IFERROR(INDEX(MAESTRO!I:I,_xludf.AGGREGATE(15,6,ROW(MAESTRO!$B$3:$B$1000)/((MAESTRO!$B$3:$B$1000="ASMARTALC")*(UPPER(MAESTRO!$L$3:$L$1000)="CONFIRMADO")),ROWS($A$3:A258))),"")</f>
        <v/>
      </c>
      <c r="J258" s="13" t="str">
        <f ca="1">IFERROR(INDEX(MAESTRO!J:J,_xludf.AGGREGATE(15,6,ROW(MAESTRO!$B$3:$B$1000)/((MAESTRO!$B$3:$B$1000="ASMARTALC")*(UPPER(MAESTRO!$L$3:$L$1000)="CONFIRMADO")),ROWS($A$3:A258))),"")</f>
        <v/>
      </c>
      <c r="K258" s="13" t="str">
        <f ca="1">IFERROR(INDEX(MAESTRO!K:K,_xludf.AGGREGATE(15,6,ROW(MAESTRO!$B$3:$B$1000)/((MAESTRO!$B$3:$B$1000="ASMARTALC")*(UPPER(MAESTRO!$L$3:$L$1000)="CONFIRMADO")),ROWS($A$3:A258))),"")</f>
        <v/>
      </c>
      <c r="L258" s="13" t="str">
        <f ca="1">IFERROR(INDEX(MAESTRO!L:L,_xludf.AGGREGATE(15,6,ROW(MAESTRO!$B$3:$B$1000)/((MAESTRO!$B$3:$B$1000="ASMARTALC")*(UPPER(MAESTRO!$L$3:$L$1000)="CONFIRMADO")),ROWS($A$3:A258))),"")</f>
        <v/>
      </c>
      <c r="M258" s="13" t="str">
        <f ca="1">IFERROR(INDEX(MAESTRO!M:M,_xludf.AGGREGATE(15,6,ROW(MAESTRO!$B$3:$B$1000)/((MAESTRO!$B$3:$B$1000="ASMARTALC")*(UPPER(MAESTRO!$L$3:$L$1000)="CONFIRMADO")),ROWS($A$3:A258))),"")</f>
        <v/>
      </c>
      <c r="N258" s="13" t="str">
        <f ca="1">IFERROR(INDEX(MAESTRO!N:N,_xludf.AGGREGATE(15,6,ROW(MAESTRO!$B$3:$B$1000)/((MAESTRO!$B$3:$B$1000="ASMARTALC")*(UPPER(MAESTRO!$L$3:$L$1000)="CONFIRMADO")),ROWS($A$3:A258))),"")</f>
        <v/>
      </c>
      <c r="O258" s="13" t="str">
        <f ca="1">IFERROR(INDEX(MAESTRO!O:O,_xludf.AGGREGATE(15,6,ROW(MAESTRO!$B$3:$B$1000)/((MAESTRO!$B$3:$B$1000="ASMARTALC")*(UPPER(MAESTRO!$L$3:$L$1000)="CONFIRMADO")),ROWS($A$3:A258))),"")</f>
        <v/>
      </c>
      <c r="P258" s="13" t="str">
        <f ca="1">IFERROR(INDEX(MAESTRO!P:P,_xludf.AGGREGATE(15,6,ROW(MAESTRO!$B$3:$B$1000)/((MAESTRO!$B$3:$B$1000="ASMARTALC")*(UPPER(MAESTRO!$L$3:$L$1000)="CONFIRMADO")),ROWS($A$3:A258))),"")</f>
        <v/>
      </c>
      <c r="Q258" s="13" t="str">
        <f ca="1">IFERROR(INDEX(MAESTRO!Q:Q,_xludf.AGGREGATE(15,6,ROW(MAESTRO!$B$3:$B$1000)/((MAESTRO!$B$3:$B$1000="ASMARTALC")*(UPPER(MAESTRO!$L$3:$L$1000)="CONFIRMADO")),ROWS($A$3:A258))),"")</f>
        <v/>
      </c>
      <c r="R258" s="13" t="str">
        <f ca="1">IFERROR(INDEX(MAESTRO!R:R,_xludf.AGGREGATE(15,6,ROW(MAESTRO!$B$3:$B$1000)/((MAESTRO!$B$3:$B$1000="ASMARTALC")*(UPPER(MAESTRO!$L$3:$L$1000)="CONFIRMADO")),ROWS($A$3:A258))),"")</f>
        <v/>
      </c>
      <c r="S258" s="13" t="str">
        <f ca="1">IFERROR(INDEX(MAESTRO!S:S,_xludf.AGGREGATE(15,6,ROW(MAESTRO!$B$3:$B$1000)/((MAESTRO!$B$3:$B$1000="ASMARTALC")*(UPPER(MAESTRO!$L$3:$L$1000)="CONFIRMADO")),ROWS($A$3:A258))),"")</f>
        <v/>
      </c>
      <c r="T258" s="13" t="str">
        <f ca="1">IFERROR(INDEX(MAESTRO!T:T,_xludf.AGGREGATE(15,6,ROW(MAESTRO!$B$3:$B$1000)/((MAESTRO!$B$3:$B$1000="ASMARTALC")*(UPPER(MAESTRO!$L$3:$L$1000)="CONFIRMADO")),ROWS($A$3:A258))),"")</f>
        <v/>
      </c>
      <c r="U258" s="13" t="str">
        <f ca="1">IFERROR(INDEX(MAESTRO!U:U,_xludf.AGGREGATE(15,6,ROW(MAESTRO!$B$3:$B$1000)/((MAESTRO!$B$3:$B$1000="ASMARTALC")*(UPPER(MAESTRO!$L$3:$L$1000)="CONFIRMADO")),ROWS($A$3:A258))),"")</f>
        <v/>
      </c>
      <c r="V258" s="13" t="str">
        <f ca="1">IFERROR(INDEX(MAESTRO!V:V,_xludf.AGGREGATE(15,6,ROW(MAESTRO!$B$3:$B$1000)/((MAESTRO!$B$3:$B$1000="ASMARTALC")*(UPPER(MAESTRO!$L$3:$L$1000)="CONFIRMADO")),ROWS($A$3:A258))),"")</f>
        <v/>
      </c>
      <c r="W258" s="13" t="str">
        <f ca="1">IFERROR(INDEX(MAESTRO!W:W,_xludf.AGGREGATE(15,6,ROW(MAESTRO!$B$3:$B$1000)/((MAESTRO!$B$3:$B$1000="ASMARTALC")*(UPPER(MAESTRO!$L$3:$L$1000)="CONFIRMADO")),ROWS($A$3:A258))),"")</f>
        <v/>
      </c>
      <c r="X258" s="13" t="str">
        <f ca="1">IFERROR(INDEX(MAESTRO!X:X,_xludf.AGGREGATE(15,6,ROW(MAESTRO!$B$3:$B$1000)/((MAESTRO!$B$3:$B$1000="ASMARTALC")*(UPPER(MAESTRO!$L$3:$L$1000)="CONFIRMADO")),ROWS($A$3:A258))),"")</f>
        <v/>
      </c>
    </row>
    <row r="259" spans="1:24" ht="22.05" customHeight="1">
      <c r="A259" s="10" t="str">
        <f ca="1">IFERROR(INDEX(MAESTRO!A:A,_xludf.AGGREGATE(15,6,ROW(MAESTRO!$B$3:$B$1000)/((MAESTRO!$B$3:$B$1000="ASMARTALC")*(UPPER(MAESTRO!$L$3:$L$1000)="CONFIRMADO")),ROWS($A$3:A259))),"")</f>
        <v/>
      </c>
      <c r="B259" s="10" t="str">
        <f ca="1">IFERROR(INDEX(MAESTRO!B:B,_xludf.AGGREGATE(15,6,ROW(MAESTRO!$B$3:$B$1000)/((MAESTRO!$B$3:$B$1000="ASMARTALC")*(UPPER(MAESTRO!$L$3:$L$1000)="CONFIRMADO")),ROWS($A$3:A259))),"")</f>
        <v/>
      </c>
      <c r="C259" s="10" t="str">
        <f ca="1">IFERROR(INDEX(MAESTRO!C:C,_xludf.AGGREGATE(15,6,ROW(MAESTRO!$B$3:$B$1000)/((MAESTRO!$B$3:$B$1000="ASMARTALC")*(UPPER(MAESTRO!$L$3:$L$1000)="CONFIRMADO")),ROWS($A$3:A259))),"")</f>
        <v/>
      </c>
      <c r="D259" s="10" t="str">
        <f ca="1">IFERROR(INDEX(MAESTRO!D:D,_xludf.AGGREGATE(15,6,ROW(MAESTRO!$B$3:$B$1000)/((MAESTRO!$B$3:$B$1000="ASMARTALC")*(UPPER(MAESTRO!$L$3:$L$1000)="CONFIRMADO")),ROWS($A$3:A259))),"")</f>
        <v/>
      </c>
      <c r="E259" s="10" t="str">
        <f ca="1">IFERROR(INDEX(MAESTRO!E:E,_xludf.AGGREGATE(15,6,ROW(MAESTRO!$B$3:$B$1000)/((MAESTRO!$B$3:$B$1000="ASMARTALC")*(UPPER(MAESTRO!$L$3:$L$1000)="CONFIRMADO")),ROWS($A$3:A259))),"")</f>
        <v/>
      </c>
      <c r="F259" s="10" t="str">
        <f ca="1">IFERROR(INDEX(MAESTRO!F:F,_xludf.AGGREGATE(15,6,ROW(MAESTRO!$B$3:$B$1000)/((MAESTRO!$B$3:$B$1000="ASMARTALC")*(UPPER(MAESTRO!$L$3:$L$1000)="CONFIRMADO")),ROWS($A$3:A259))),"")</f>
        <v/>
      </c>
      <c r="G259" s="10" t="str">
        <f ca="1">IFERROR(INDEX(MAESTRO!G:G,_xludf.AGGREGATE(15,6,ROW(MAESTRO!$B$3:$B$1000)/((MAESTRO!$B$3:$B$1000="ASMARTALC")*(UPPER(MAESTRO!$L$3:$L$1000)="CONFIRMADO")),ROWS($A$3:A259))),"")</f>
        <v/>
      </c>
      <c r="H259" s="10" t="str">
        <f ca="1">IFERROR(INDEX(MAESTRO!H:H,_xludf.AGGREGATE(15,6,ROW(MAESTRO!$B$3:$B$1000)/((MAESTRO!$B$3:$B$1000="ASMARTALC")*(UPPER(MAESTRO!$L$3:$L$1000)="CONFIRMADO")),ROWS($A$3:A259))),"")</f>
        <v/>
      </c>
      <c r="I259" s="10" t="str">
        <f ca="1">IFERROR(INDEX(MAESTRO!I:I,_xludf.AGGREGATE(15,6,ROW(MAESTRO!$B$3:$B$1000)/((MAESTRO!$B$3:$B$1000="ASMARTALC")*(UPPER(MAESTRO!$L$3:$L$1000)="CONFIRMADO")),ROWS($A$3:A259))),"")</f>
        <v/>
      </c>
      <c r="J259" s="10" t="str">
        <f ca="1">IFERROR(INDEX(MAESTRO!J:J,_xludf.AGGREGATE(15,6,ROW(MAESTRO!$B$3:$B$1000)/((MAESTRO!$B$3:$B$1000="ASMARTALC")*(UPPER(MAESTRO!$L$3:$L$1000)="CONFIRMADO")),ROWS($A$3:A259))),"")</f>
        <v/>
      </c>
      <c r="K259" s="10" t="str">
        <f ca="1">IFERROR(INDEX(MAESTRO!K:K,_xludf.AGGREGATE(15,6,ROW(MAESTRO!$B$3:$B$1000)/((MAESTRO!$B$3:$B$1000="ASMARTALC")*(UPPER(MAESTRO!$L$3:$L$1000)="CONFIRMADO")),ROWS($A$3:A259))),"")</f>
        <v/>
      </c>
      <c r="L259" s="10" t="str">
        <f ca="1">IFERROR(INDEX(MAESTRO!L:L,_xludf.AGGREGATE(15,6,ROW(MAESTRO!$B$3:$B$1000)/((MAESTRO!$B$3:$B$1000="ASMARTALC")*(UPPER(MAESTRO!$L$3:$L$1000)="CONFIRMADO")),ROWS($A$3:A259))),"")</f>
        <v/>
      </c>
      <c r="M259" s="10" t="str">
        <f ca="1">IFERROR(INDEX(MAESTRO!M:M,_xludf.AGGREGATE(15,6,ROW(MAESTRO!$B$3:$B$1000)/((MAESTRO!$B$3:$B$1000="ASMARTALC")*(UPPER(MAESTRO!$L$3:$L$1000)="CONFIRMADO")),ROWS($A$3:A259))),"")</f>
        <v/>
      </c>
      <c r="N259" s="10" t="str">
        <f ca="1">IFERROR(INDEX(MAESTRO!N:N,_xludf.AGGREGATE(15,6,ROW(MAESTRO!$B$3:$B$1000)/((MAESTRO!$B$3:$B$1000="ASMARTALC")*(UPPER(MAESTRO!$L$3:$L$1000)="CONFIRMADO")),ROWS($A$3:A259))),"")</f>
        <v/>
      </c>
      <c r="O259" s="10" t="str">
        <f ca="1">IFERROR(INDEX(MAESTRO!O:O,_xludf.AGGREGATE(15,6,ROW(MAESTRO!$B$3:$B$1000)/((MAESTRO!$B$3:$B$1000="ASMARTALC")*(UPPER(MAESTRO!$L$3:$L$1000)="CONFIRMADO")),ROWS($A$3:A259))),"")</f>
        <v/>
      </c>
      <c r="P259" s="10" t="str">
        <f ca="1">IFERROR(INDEX(MAESTRO!P:P,_xludf.AGGREGATE(15,6,ROW(MAESTRO!$B$3:$B$1000)/((MAESTRO!$B$3:$B$1000="ASMARTALC")*(UPPER(MAESTRO!$L$3:$L$1000)="CONFIRMADO")),ROWS($A$3:A259))),"")</f>
        <v/>
      </c>
      <c r="Q259" s="10" t="str">
        <f ca="1">IFERROR(INDEX(MAESTRO!Q:Q,_xludf.AGGREGATE(15,6,ROW(MAESTRO!$B$3:$B$1000)/((MAESTRO!$B$3:$B$1000="ASMARTALC")*(UPPER(MAESTRO!$L$3:$L$1000)="CONFIRMADO")),ROWS($A$3:A259))),"")</f>
        <v/>
      </c>
      <c r="R259" s="10" t="str">
        <f ca="1">IFERROR(INDEX(MAESTRO!R:R,_xludf.AGGREGATE(15,6,ROW(MAESTRO!$B$3:$B$1000)/((MAESTRO!$B$3:$B$1000="ASMARTALC")*(UPPER(MAESTRO!$L$3:$L$1000)="CONFIRMADO")),ROWS($A$3:A259))),"")</f>
        <v/>
      </c>
      <c r="S259" s="10" t="str">
        <f ca="1">IFERROR(INDEX(MAESTRO!S:S,_xludf.AGGREGATE(15,6,ROW(MAESTRO!$B$3:$B$1000)/((MAESTRO!$B$3:$B$1000="ASMARTALC")*(UPPER(MAESTRO!$L$3:$L$1000)="CONFIRMADO")),ROWS($A$3:A259))),"")</f>
        <v/>
      </c>
      <c r="T259" s="10" t="str">
        <f ca="1">IFERROR(INDEX(MAESTRO!T:T,_xludf.AGGREGATE(15,6,ROW(MAESTRO!$B$3:$B$1000)/((MAESTRO!$B$3:$B$1000="ASMARTALC")*(UPPER(MAESTRO!$L$3:$L$1000)="CONFIRMADO")),ROWS($A$3:A259))),"")</f>
        <v/>
      </c>
      <c r="U259" s="10" t="str">
        <f ca="1">IFERROR(INDEX(MAESTRO!U:U,_xludf.AGGREGATE(15,6,ROW(MAESTRO!$B$3:$B$1000)/((MAESTRO!$B$3:$B$1000="ASMARTALC")*(UPPER(MAESTRO!$L$3:$L$1000)="CONFIRMADO")),ROWS($A$3:A259))),"")</f>
        <v/>
      </c>
      <c r="V259" s="10" t="str">
        <f ca="1">IFERROR(INDEX(MAESTRO!V:V,_xludf.AGGREGATE(15,6,ROW(MAESTRO!$B$3:$B$1000)/((MAESTRO!$B$3:$B$1000="ASMARTALC")*(UPPER(MAESTRO!$L$3:$L$1000)="CONFIRMADO")),ROWS($A$3:A259))),"")</f>
        <v/>
      </c>
      <c r="W259" s="10" t="str">
        <f ca="1">IFERROR(INDEX(MAESTRO!W:W,_xludf.AGGREGATE(15,6,ROW(MAESTRO!$B$3:$B$1000)/((MAESTRO!$B$3:$B$1000="ASMARTALC")*(UPPER(MAESTRO!$L$3:$L$1000)="CONFIRMADO")),ROWS($A$3:A259))),"")</f>
        <v/>
      </c>
      <c r="X259" s="10" t="str">
        <f ca="1">IFERROR(INDEX(MAESTRO!X:X,_xludf.AGGREGATE(15,6,ROW(MAESTRO!$B$3:$B$1000)/((MAESTRO!$B$3:$B$1000="ASMARTALC")*(UPPER(MAESTRO!$L$3:$L$1000)="CONFIRMADO")),ROWS($A$3:A259))),"")</f>
        <v/>
      </c>
    </row>
    <row r="260" spans="1:24" ht="22.05" customHeight="1">
      <c r="A260" s="13" t="str">
        <f ca="1">IFERROR(INDEX(MAESTRO!A:A,_xludf.AGGREGATE(15,6,ROW(MAESTRO!$B$3:$B$1000)/((MAESTRO!$B$3:$B$1000="ASMARTALC")*(UPPER(MAESTRO!$L$3:$L$1000)="CONFIRMADO")),ROWS($A$3:A260))),"")</f>
        <v/>
      </c>
      <c r="B260" s="13" t="str">
        <f ca="1">IFERROR(INDEX(MAESTRO!B:B,_xludf.AGGREGATE(15,6,ROW(MAESTRO!$B$3:$B$1000)/((MAESTRO!$B$3:$B$1000="ASMARTALC")*(UPPER(MAESTRO!$L$3:$L$1000)="CONFIRMADO")),ROWS($A$3:A260))),"")</f>
        <v/>
      </c>
      <c r="C260" s="13" t="str">
        <f ca="1">IFERROR(INDEX(MAESTRO!C:C,_xludf.AGGREGATE(15,6,ROW(MAESTRO!$B$3:$B$1000)/((MAESTRO!$B$3:$B$1000="ASMARTALC")*(UPPER(MAESTRO!$L$3:$L$1000)="CONFIRMADO")),ROWS($A$3:A260))),"")</f>
        <v/>
      </c>
      <c r="D260" s="13" t="str">
        <f ca="1">IFERROR(INDEX(MAESTRO!D:D,_xludf.AGGREGATE(15,6,ROW(MAESTRO!$B$3:$B$1000)/((MAESTRO!$B$3:$B$1000="ASMARTALC")*(UPPER(MAESTRO!$L$3:$L$1000)="CONFIRMADO")),ROWS($A$3:A260))),"")</f>
        <v/>
      </c>
      <c r="E260" s="13" t="str">
        <f ca="1">IFERROR(INDEX(MAESTRO!E:E,_xludf.AGGREGATE(15,6,ROW(MAESTRO!$B$3:$B$1000)/((MAESTRO!$B$3:$B$1000="ASMARTALC")*(UPPER(MAESTRO!$L$3:$L$1000)="CONFIRMADO")),ROWS($A$3:A260))),"")</f>
        <v/>
      </c>
      <c r="F260" s="13" t="str">
        <f ca="1">IFERROR(INDEX(MAESTRO!F:F,_xludf.AGGREGATE(15,6,ROW(MAESTRO!$B$3:$B$1000)/((MAESTRO!$B$3:$B$1000="ASMARTALC")*(UPPER(MAESTRO!$L$3:$L$1000)="CONFIRMADO")),ROWS($A$3:A260))),"")</f>
        <v/>
      </c>
      <c r="G260" s="13" t="str">
        <f ca="1">IFERROR(INDEX(MAESTRO!G:G,_xludf.AGGREGATE(15,6,ROW(MAESTRO!$B$3:$B$1000)/((MAESTRO!$B$3:$B$1000="ASMARTALC")*(UPPER(MAESTRO!$L$3:$L$1000)="CONFIRMADO")),ROWS($A$3:A260))),"")</f>
        <v/>
      </c>
      <c r="H260" s="13" t="str">
        <f ca="1">IFERROR(INDEX(MAESTRO!H:H,_xludf.AGGREGATE(15,6,ROW(MAESTRO!$B$3:$B$1000)/((MAESTRO!$B$3:$B$1000="ASMARTALC")*(UPPER(MAESTRO!$L$3:$L$1000)="CONFIRMADO")),ROWS($A$3:A260))),"")</f>
        <v/>
      </c>
      <c r="I260" s="13" t="str">
        <f ca="1">IFERROR(INDEX(MAESTRO!I:I,_xludf.AGGREGATE(15,6,ROW(MAESTRO!$B$3:$B$1000)/((MAESTRO!$B$3:$B$1000="ASMARTALC")*(UPPER(MAESTRO!$L$3:$L$1000)="CONFIRMADO")),ROWS($A$3:A260))),"")</f>
        <v/>
      </c>
      <c r="J260" s="13" t="str">
        <f ca="1">IFERROR(INDEX(MAESTRO!J:J,_xludf.AGGREGATE(15,6,ROW(MAESTRO!$B$3:$B$1000)/((MAESTRO!$B$3:$B$1000="ASMARTALC")*(UPPER(MAESTRO!$L$3:$L$1000)="CONFIRMADO")),ROWS($A$3:A260))),"")</f>
        <v/>
      </c>
      <c r="K260" s="13" t="str">
        <f ca="1">IFERROR(INDEX(MAESTRO!K:K,_xludf.AGGREGATE(15,6,ROW(MAESTRO!$B$3:$B$1000)/((MAESTRO!$B$3:$B$1000="ASMARTALC")*(UPPER(MAESTRO!$L$3:$L$1000)="CONFIRMADO")),ROWS($A$3:A260))),"")</f>
        <v/>
      </c>
      <c r="L260" s="13" t="str">
        <f ca="1">IFERROR(INDEX(MAESTRO!L:L,_xludf.AGGREGATE(15,6,ROW(MAESTRO!$B$3:$B$1000)/((MAESTRO!$B$3:$B$1000="ASMARTALC")*(UPPER(MAESTRO!$L$3:$L$1000)="CONFIRMADO")),ROWS($A$3:A260))),"")</f>
        <v/>
      </c>
      <c r="M260" s="13" t="str">
        <f ca="1">IFERROR(INDEX(MAESTRO!M:M,_xludf.AGGREGATE(15,6,ROW(MAESTRO!$B$3:$B$1000)/((MAESTRO!$B$3:$B$1000="ASMARTALC")*(UPPER(MAESTRO!$L$3:$L$1000)="CONFIRMADO")),ROWS($A$3:A260))),"")</f>
        <v/>
      </c>
      <c r="N260" s="13" t="str">
        <f ca="1">IFERROR(INDEX(MAESTRO!N:N,_xludf.AGGREGATE(15,6,ROW(MAESTRO!$B$3:$B$1000)/((MAESTRO!$B$3:$B$1000="ASMARTALC")*(UPPER(MAESTRO!$L$3:$L$1000)="CONFIRMADO")),ROWS($A$3:A260))),"")</f>
        <v/>
      </c>
      <c r="O260" s="13" t="str">
        <f ca="1">IFERROR(INDEX(MAESTRO!O:O,_xludf.AGGREGATE(15,6,ROW(MAESTRO!$B$3:$B$1000)/((MAESTRO!$B$3:$B$1000="ASMARTALC")*(UPPER(MAESTRO!$L$3:$L$1000)="CONFIRMADO")),ROWS($A$3:A260))),"")</f>
        <v/>
      </c>
      <c r="P260" s="13" t="str">
        <f ca="1">IFERROR(INDEX(MAESTRO!P:P,_xludf.AGGREGATE(15,6,ROW(MAESTRO!$B$3:$B$1000)/((MAESTRO!$B$3:$B$1000="ASMARTALC")*(UPPER(MAESTRO!$L$3:$L$1000)="CONFIRMADO")),ROWS($A$3:A260))),"")</f>
        <v/>
      </c>
      <c r="Q260" s="13" t="str">
        <f ca="1">IFERROR(INDEX(MAESTRO!Q:Q,_xludf.AGGREGATE(15,6,ROW(MAESTRO!$B$3:$B$1000)/((MAESTRO!$B$3:$B$1000="ASMARTALC")*(UPPER(MAESTRO!$L$3:$L$1000)="CONFIRMADO")),ROWS($A$3:A260))),"")</f>
        <v/>
      </c>
      <c r="R260" s="13" t="str">
        <f ca="1">IFERROR(INDEX(MAESTRO!R:R,_xludf.AGGREGATE(15,6,ROW(MAESTRO!$B$3:$B$1000)/((MAESTRO!$B$3:$B$1000="ASMARTALC")*(UPPER(MAESTRO!$L$3:$L$1000)="CONFIRMADO")),ROWS($A$3:A260))),"")</f>
        <v/>
      </c>
      <c r="S260" s="13" t="str">
        <f ca="1">IFERROR(INDEX(MAESTRO!S:S,_xludf.AGGREGATE(15,6,ROW(MAESTRO!$B$3:$B$1000)/((MAESTRO!$B$3:$B$1000="ASMARTALC")*(UPPER(MAESTRO!$L$3:$L$1000)="CONFIRMADO")),ROWS($A$3:A260))),"")</f>
        <v/>
      </c>
      <c r="T260" s="13" t="str">
        <f ca="1">IFERROR(INDEX(MAESTRO!T:T,_xludf.AGGREGATE(15,6,ROW(MAESTRO!$B$3:$B$1000)/((MAESTRO!$B$3:$B$1000="ASMARTALC")*(UPPER(MAESTRO!$L$3:$L$1000)="CONFIRMADO")),ROWS($A$3:A260))),"")</f>
        <v/>
      </c>
      <c r="U260" s="13" t="str">
        <f ca="1">IFERROR(INDEX(MAESTRO!U:U,_xludf.AGGREGATE(15,6,ROW(MAESTRO!$B$3:$B$1000)/((MAESTRO!$B$3:$B$1000="ASMARTALC")*(UPPER(MAESTRO!$L$3:$L$1000)="CONFIRMADO")),ROWS($A$3:A260))),"")</f>
        <v/>
      </c>
      <c r="V260" s="13" t="str">
        <f ca="1">IFERROR(INDEX(MAESTRO!V:V,_xludf.AGGREGATE(15,6,ROW(MAESTRO!$B$3:$B$1000)/((MAESTRO!$B$3:$B$1000="ASMARTALC")*(UPPER(MAESTRO!$L$3:$L$1000)="CONFIRMADO")),ROWS($A$3:A260))),"")</f>
        <v/>
      </c>
      <c r="W260" s="13" t="str">
        <f ca="1">IFERROR(INDEX(MAESTRO!W:W,_xludf.AGGREGATE(15,6,ROW(MAESTRO!$B$3:$B$1000)/((MAESTRO!$B$3:$B$1000="ASMARTALC")*(UPPER(MAESTRO!$L$3:$L$1000)="CONFIRMADO")),ROWS($A$3:A260))),"")</f>
        <v/>
      </c>
      <c r="X260" s="13" t="str">
        <f ca="1">IFERROR(INDEX(MAESTRO!X:X,_xludf.AGGREGATE(15,6,ROW(MAESTRO!$B$3:$B$1000)/((MAESTRO!$B$3:$B$1000="ASMARTALC")*(UPPER(MAESTRO!$L$3:$L$1000)="CONFIRMADO")),ROWS($A$3:A260))),"")</f>
        <v/>
      </c>
    </row>
    <row r="261" spans="1:24" ht="22.05" customHeight="1">
      <c r="A261" s="10" t="str">
        <f ca="1">IFERROR(INDEX(MAESTRO!A:A,_xludf.AGGREGATE(15,6,ROW(MAESTRO!$B$3:$B$1000)/((MAESTRO!$B$3:$B$1000="ASMARTALC")*(UPPER(MAESTRO!$L$3:$L$1000)="CONFIRMADO")),ROWS($A$3:A261))),"")</f>
        <v/>
      </c>
      <c r="B261" s="10" t="str">
        <f ca="1">IFERROR(INDEX(MAESTRO!B:B,_xludf.AGGREGATE(15,6,ROW(MAESTRO!$B$3:$B$1000)/((MAESTRO!$B$3:$B$1000="ASMARTALC")*(UPPER(MAESTRO!$L$3:$L$1000)="CONFIRMADO")),ROWS($A$3:A261))),"")</f>
        <v/>
      </c>
      <c r="C261" s="10" t="str">
        <f ca="1">IFERROR(INDEX(MAESTRO!C:C,_xludf.AGGREGATE(15,6,ROW(MAESTRO!$B$3:$B$1000)/((MAESTRO!$B$3:$B$1000="ASMARTALC")*(UPPER(MAESTRO!$L$3:$L$1000)="CONFIRMADO")),ROWS($A$3:A261))),"")</f>
        <v/>
      </c>
      <c r="D261" s="10" t="str">
        <f ca="1">IFERROR(INDEX(MAESTRO!D:D,_xludf.AGGREGATE(15,6,ROW(MAESTRO!$B$3:$B$1000)/((MAESTRO!$B$3:$B$1000="ASMARTALC")*(UPPER(MAESTRO!$L$3:$L$1000)="CONFIRMADO")),ROWS($A$3:A261))),"")</f>
        <v/>
      </c>
      <c r="E261" s="10" t="str">
        <f ca="1">IFERROR(INDEX(MAESTRO!E:E,_xludf.AGGREGATE(15,6,ROW(MAESTRO!$B$3:$B$1000)/((MAESTRO!$B$3:$B$1000="ASMARTALC")*(UPPER(MAESTRO!$L$3:$L$1000)="CONFIRMADO")),ROWS($A$3:A261))),"")</f>
        <v/>
      </c>
      <c r="F261" s="10" t="str">
        <f ca="1">IFERROR(INDEX(MAESTRO!F:F,_xludf.AGGREGATE(15,6,ROW(MAESTRO!$B$3:$B$1000)/((MAESTRO!$B$3:$B$1000="ASMARTALC")*(UPPER(MAESTRO!$L$3:$L$1000)="CONFIRMADO")),ROWS($A$3:A261))),"")</f>
        <v/>
      </c>
      <c r="G261" s="10" t="str">
        <f ca="1">IFERROR(INDEX(MAESTRO!G:G,_xludf.AGGREGATE(15,6,ROW(MAESTRO!$B$3:$B$1000)/((MAESTRO!$B$3:$B$1000="ASMARTALC")*(UPPER(MAESTRO!$L$3:$L$1000)="CONFIRMADO")),ROWS($A$3:A261))),"")</f>
        <v/>
      </c>
      <c r="H261" s="10" t="str">
        <f ca="1">IFERROR(INDEX(MAESTRO!H:H,_xludf.AGGREGATE(15,6,ROW(MAESTRO!$B$3:$B$1000)/((MAESTRO!$B$3:$B$1000="ASMARTALC")*(UPPER(MAESTRO!$L$3:$L$1000)="CONFIRMADO")),ROWS($A$3:A261))),"")</f>
        <v/>
      </c>
      <c r="I261" s="10" t="str">
        <f ca="1">IFERROR(INDEX(MAESTRO!I:I,_xludf.AGGREGATE(15,6,ROW(MAESTRO!$B$3:$B$1000)/((MAESTRO!$B$3:$B$1000="ASMARTALC")*(UPPER(MAESTRO!$L$3:$L$1000)="CONFIRMADO")),ROWS($A$3:A261))),"")</f>
        <v/>
      </c>
      <c r="J261" s="10" t="str">
        <f ca="1">IFERROR(INDEX(MAESTRO!J:J,_xludf.AGGREGATE(15,6,ROW(MAESTRO!$B$3:$B$1000)/((MAESTRO!$B$3:$B$1000="ASMARTALC")*(UPPER(MAESTRO!$L$3:$L$1000)="CONFIRMADO")),ROWS($A$3:A261))),"")</f>
        <v/>
      </c>
      <c r="K261" s="10" t="str">
        <f ca="1">IFERROR(INDEX(MAESTRO!K:K,_xludf.AGGREGATE(15,6,ROW(MAESTRO!$B$3:$B$1000)/((MAESTRO!$B$3:$B$1000="ASMARTALC")*(UPPER(MAESTRO!$L$3:$L$1000)="CONFIRMADO")),ROWS($A$3:A261))),"")</f>
        <v/>
      </c>
      <c r="L261" s="10" t="str">
        <f ca="1">IFERROR(INDEX(MAESTRO!L:L,_xludf.AGGREGATE(15,6,ROW(MAESTRO!$B$3:$B$1000)/((MAESTRO!$B$3:$B$1000="ASMARTALC")*(UPPER(MAESTRO!$L$3:$L$1000)="CONFIRMADO")),ROWS($A$3:A261))),"")</f>
        <v/>
      </c>
      <c r="M261" s="10" t="str">
        <f ca="1">IFERROR(INDEX(MAESTRO!M:M,_xludf.AGGREGATE(15,6,ROW(MAESTRO!$B$3:$B$1000)/((MAESTRO!$B$3:$B$1000="ASMARTALC")*(UPPER(MAESTRO!$L$3:$L$1000)="CONFIRMADO")),ROWS($A$3:A261))),"")</f>
        <v/>
      </c>
      <c r="N261" s="10" t="str">
        <f ca="1">IFERROR(INDEX(MAESTRO!N:N,_xludf.AGGREGATE(15,6,ROW(MAESTRO!$B$3:$B$1000)/((MAESTRO!$B$3:$B$1000="ASMARTALC")*(UPPER(MAESTRO!$L$3:$L$1000)="CONFIRMADO")),ROWS($A$3:A261))),"")</f>
        <v/>
      </c>
      <c r="O261" s="10" t="str">
        <f ca="1">IFERROR(INDEX(MAESTRO!O:O,_xludf.AGGREGATE(15,6,ROW(MAESTRO!$B$3:$B$1000)/((MAESTRO!$B$3:$B$1000="ASMARTALC")*(UPPER(MAESTRO!$L$3:$L$1000)="CONFIRMADO")),ROWS($A$3:A261))),"")</f>
        <v/>
      </c>
      <c r="P261" s="10" t="str">
        <f ca="1">IFERROR(INDEX(MAESTRO!P:P,_xludf.AGGREGATE(15,6,ROW(MAESTRO!$B$3:$B$1000)/((MAESTRO!$B$3:$B$1000="ASMARTALC")*(UPPER(MAESTRO!$L$3:$L$1000)="CONFIRMADO")),ROWS($A$3:A261))),"")</f>
        <v/>
      </c>
      <c r="Q261" s="10" t="str">
        <f ca="1">IFERROR(INDEX(MAESTRO!Q:Q,_xludf.AGGREGATE(15,6,ROW(MAESTRO!$B$3:$B$1000)/((MAESTRO!$B$3:$B$1000="ASMARTALC")*(UPPER(MAESTRO!$L$3:$L$1000)="CONFIRMADO")),ROWS($A$3:A261))),"")</f>
        <v/>
      </c>
      <c r="R261" s="10" t="str">
        <f ca="1">IFERROR(INDEX(MAESTRO!R:R,_xludf.AGGREGATE(15,6,ROW(MAESTRO!$B$3:$B$1000)/((MAESTRO!$B$3:$B$1000="ASMARTALC")*(UPPER(MAESTRO!$L$3:$L$1000)="CONFIRMADO")),ROWS($A$3:A261))),"")</f>
        <v/>
      </c>
      <c r="S261" s="10" t="str">
        <f ca="1">IFERROR(INDEX(MAESTRO!S:S,_xludf.AGGREGATE(15,6,ROW(MAESTRO!$B$3:$B$1000)/((MAESTRO!$B$3:$B$1000="ASMARTALC")*(UPPER(MAESTRO!$L$3:$L$1000)="CONFIRMADO")),ROWS($A$3:A261))),"")</f>
        <v/>
      </c>
      <c r="T261" s="10" t="str">
        <f ca="1">IFERROR(INDEX(MAESTRO!T:T,_xludf.AGGREGATE(15,6,ROW(MAESTRO!$B$3:$B$1000)/((MAESTRO!$B$3:$B$1000="ASMARTALC")*(UPPER(MAESTRO!$L$3:$L$1000)="CONFIRMADO")),ROWS($A$3:A261))),"")</f>
        <v/>
      </c>
      <c r="U261" s="10" t="str">
        <f ca="1">IFERROR(INDEX(MAESTRO!U:U,_xludf.AGGREGATE(15,6,ROW(MAESTRO!$B$3:$B$1000)/((MAESTRO!$B$3:$B$1000="ASMARTALC")*(UPPER(MAESTRO!$L$3:$L$1000)="CONFIRMADO")),ROWS($A$3:A261))),"")</f>
        <v/>
      </c>
      <c r="V261" s="10" t="str">
        <f ca="1">IFERROR(INDEX(MAESTRO!V:V,_xludf.AGGREGATE(15,6,ROW(MAESTRO!$B$3:$B$1000)/((MAESTRO!$B$3:$B$1000="ASMARTALC")*(UPPER(MAESTRO!$L$3:$L$1000)="CONFIRMADO")),ROWS($A$3:A261))),"")</f>
        <v/>
      </c>
      <c r="W261" s="10" t="str">
        <f ca="1">IFERROR(INDEX(MAESTRO!W:W,_xludf.AGGREGATE(15,6,ROW(MAESTRO!$B$3:$B$1000)/((MAESTRO!$B$3:$B$1000="ASMARTALC")*(UPPER(MAESTRO!$L$3:$L$1000)="CONFIRMADO")),ROWS($A$3:A261))),"")</f>
        <v/>
      </c>
      <c r="X261" s="10" t="str">
        <f ca="1">IFERROR(INDEX(MAESTRO!X:X,_xludf.AGGREGATE(15,6,ROW(MAESTRO!$B$3:$B$1000)/((MAESTRO!$B$3:$B$1000="ASMARTALC")*(UPPER(MAESTRO!$L$3:$L$1000)="CONFIRMADO")),ROWS($A$3:A261))),"")</f>
        <v/>
      </c>
    </row>
    <row r="262" spans="1:24" ht="22.05" customHeight="1">
      <c r="A262" s="13" t="str">
        <f ca="1">IFERROR(INDEX(MAESTRO!A:A,_xludf.AGGREGATE(15,6,ROW(MAESTRO!$B$3:$B$1000)/((MAESTRO!$B$3:$B$1000="ASMARTALC")*(UPPER(MAESTRO!$L$3:$L$1000)="CONFIRMADO")),ROWS($A$3:A262))),"")</f>
        <v/>
      </c>
      <c r="B262" s="13" t="str">
        <f ca="1">IFERROR(INDEX(MAESTRO!B:B,_xludf.AGGREGATE(15,6,ROW(MAESTRO!$B$3:$B$1000)/((MAESTRO!$B$3:$B$1000="ASMARTALC")*(UPPER(MAESTRO!$L$3:$L$1000)="CONFIRMADO")),ROWS($A$3:A262))),"")</f>
        <v/>
      </c>
      <c r="C262" s="13" t="str">
        <f ca="1">IFERROR(INDEX(MAESTRO!C:C,_xludf.AGGREGATE(15,6,ROW(MAESTRO!$B$3:$B$1000)/((MAESTRO!$B$3:$B$1000="ASMARTALC")*(UPPER(MAESTRO!$L$3:$L$1000)="CONFIRMADO")),ROWS($A$3:A262))),"")</f>
        <v/>
      </c>
      <c r="D262" s="13" t="str">
        <f ca="1">IFERROR(INDEX(MAESTRO!D:D,_xludf.AGGREGATE(15,6,ROW(MAESTRO!$B$3:$B$1000)/((MAESTRO!$B$3:$B$1000="ASMARTALC")*(UPPER(MAESTRO!$L$3:$L$1000)="CONFIRMADO")),ROWS($A$3:A262))),"")</f>
        <v/>
      </c>
      <c r="E262" s="13" t="str">
        <f ca="1">IFERROR(INDEX(MAESTRO!E:E,_xludf.AGGREGATE(15,6,ROW(MAESTRO!$B$3:$B$1000)/((MAESTRO!$B$3:$B$1000="ASMARTALC")*(UPPER(MAESTRO!$L$3:$L$1000)="CONFIRMADO")),ROWS($A$3:A262))),"")</f>
        <v/>
      </c>
      <c r="F262" s="13" t="str">
        <f ca="1">IFERROR(INDEX(MAESTRO!F:F,_xludf.AGGREGATE(15,6,ROW(MAESTRO!$B$3:$B$1000)/((MAESTRO!$B$3:$B$1000="ASMARTALC")*(UPPER(MAESTRO!$L$3:$L$1000)="CONFIRMADO")),ROWS($A$3:A262))),"")</f>
        <v/>
      </c>
      <c r="G262" s="13" t="str">
        <f ca="1">IFERROR(INDEX(MAESTRO!G:G,_xludf.AGGREGATE(15,6,ROW(MAESTRO!$B$3:$B$1000)/((MAESTRO!$B$3:$B$1000="ASMARTALC")*(UPPER(MAESTRO!$L$3:$L$1000)="CONFIRMADO")),ROWS($A$3:A262))),"")</f>
        <v/>
      </c>
      <c r="H262" s="13" t="str">
        <f ca="1">IFERROR(INDEX(MAESTRO!H:H,_xludf.AGGREGATE(15,6,ROW(MAESTRO!$B$3:$B$1000)/((MAESTRO!$B$3:$B$1000="ASMARTALC")*(UPPER(MAESTRO!$L$3:$L$1000)="CONFIRMADO")),ROWS($A$3:A262))),"")</f>
        <v/>
      </c>
      <c r="I262" s="13" t="str">
        <f ca="1">IFERROR(INDEX(MAESTRO!I:I,_xludf.AGGREGATE(15,6,ROW(MAESTRO!$B$3:$B$1000)/((MAESTRO!$B$3:$B$1000="ASMARTALC")*(UPPER(MAESTRO!$L$3:$L$1000)="CONFIRMADO")),ROWS($A$3:A262))),"")</f>
        <v/>
      </c>
      <c r="J262" s="13" t="str">
        <f ca="1">IFERROR(INDEX(MAESTRO!J:J,_xludf.AGGREGATE(15,6,ROW(MAESTRO!$B$3:$B$1000)/((MAESTRO!$B$3:$B$1000="ASMARTALC")*(UPPER(MAESTRO!$L$3:$L$1000)="CONFIRMADO")),ROWS($A$3:A262))),"")</f>
        <v/>
      </c>
      <c r="K262" s="13" t="str">
        <f ca="1">IFERROR(INDEX(MAESTRO!K:K,_xludf.AGGREGATE(15,6,ROW(MAESTRO!$B$3:$B$1000)/((MAESTRO!$B$3:$B$1000="ASMARTALC")*(UPPER(MAESTRO!$L$3:$L$1000)="CONFIRMADO")),ROWS($A$3:A262))),"")</f>
        <v/>
      </c>
      <c r="L262" s="13" t="str">
        <f ca="1">IFERROR(INDEX(MAESTRO!L:L,_xludf.AGGREGATE(15,6,ROW(MAESTRO!$B$3:$B$1000)/((MAESTRO!$B$3:$B$1000="ASMARTALC")*(UPPER(MAESTRO!$L$3:$L$1000)="CONFIRMADO")),ROWS($A$3:A262))),"")</f>
        <v/>
      </c>
      <c r="M262" s="13" t="str">
        <f ca="1">IFERROR(INDEX(MAESTRO!M:M,_xludf.AGGREGATE(15,6,ROW(MAESTRO!$B$3:$B$1000)/((MAESTRO!$B$3:$B$1000="ASMARTALC")*(UPPER(MAESTRO!$L$3:$L$1000)="CONFIRMADO")),ROWS($A$3:A262))),"")</f>
        <v/>
      </c>
      <c r="N262" s="13" t="str">
        <f ca="1">IFERROR(INDEX(MAESTRO!N:N,_xludf.AGGREGATE(15,6,ROW(MAESTRO!$B$3:$B$1000)/((MAESTRO!$B$3:$B$1000="ASMARTALC")*(UPPER(MAESTRO!$L$3:$L$1000)="CONFIRMADO")),ROWS($A$3:A262))),"")</f>
        <v/>
      </c>
      <c r="O262" s="13" t="str">
        <f ca="1">IFERROR(INDEX(MAESTRO!O:O,_xludf.AGGREGATE(15,6,ROW(MAESTRO!$B$3:$B$1000)/((MAESTRO!$B$3:$B$1000="ASMARTALC")*(UPPER(MAESTRO!$L$3:$L$1000)="CONFIRMADO")),ROWS($A$3:A262))),"")</f>
        <v/>
      </c>
      <c r="P262" s="13" t="str">
        <f ca="1">IFERROR(INDEX(MAESTRO!P:P,_xludf.AGGREGATE(15,6,ROW(MAESTRO!$B$3:$B$1000)/((MAESTRO!$B$3:$B$1000="ASMARTALC")*(UPPER(MAESTRO!$L$3:$L$1000)="CONFIRMADO")),ROWS($A$3:A262))),"")</f>
        <v/>
      </c>
      <c r="Q262" s="13" t="str">
        <f ca="1">IFERROR(INDEX(MAESTRO!Q:Q,_xludf.AGGREGATE(15,6,ROW(MAESTRO!$B$3:$B$1000)/((MAESTRO!$B$3:$B$1000="ASMARTALC")*(UPPER(MAESTRO!$L$3:$L$1000)="CONFIRMADO")),ROWS($A$3:A262))),"")</f>
        <v/>
      </c>
      <c r="R262" s="13" t="str">
        <f ca="1">IFERROR(INDEX(MAESTRO!R:R,_xludf.AGGREGATE(15,6,ROW(MAESTRO!$B$3:$B$1000)/((MAESTRO!$B$3:$B$1000="ASMARTALC")*(UPPER(MAESTRO!$L$3:$L$1000)="CONFIRMADO")),ROWS($A$3:A262))),"")</f>
        <v/>
      </c>
      <c r="S262" s="13" t="str">
        <f ca="1">IFERROR(INDEX(MAESTRO!S:S,_xludf.AGGREGATE(15,6,ROW(MAESTRO!$B$3:$B$1000)/((MAESTRO!$B$3:$B$1000="ASMARTALC")*(UPPER(MAESTRO!$L$3:$L$1000)="CONFIRMADO")),ROWS($A$3:A262))),"")</f>
        <v/>
      </c>
      <c r="T262" s="13" t="str">
        <f ca="1">IFERROR(INDEX(MAESTRO!T:T,_xludf.AGGREGATE(15,6,ROW(MAESTRO!$B$3:$B$1000)/((MAESTRO!$B$3:$B$1000="ASMARTALC")*(UPPER(MAESTRO!$L$3:$L$1000)="CONFIRMADO")),ROWS($A$3:A262))),"")</f>
        <v/>
      </c>
      <c r="U262" s="13" t="str">
        <f ca="1">IFERROR(INDEX(MAESTRO!U:U,_xludf.AGGREGATE(15,6,ROW(MAESTRO!$B$3:$B$1000)/((MAESTRO!$B$3:$B$1000="ASMARTALC")*(UPPER(MAESTRO!$L$3:$L$1000)="CONFIRMADO")),ROWS($A$3:A262))),"")</f>
        <v/>
      </c>
      <c r="V262" s="13" t="str">
        <f ca="1">IFERROR(INDEX(MAESTRO!V:V,_xludf.AGGREGATE(15,6,ROW(MAESTRO!$B$3:$B$1000)/((MAESTRO!$B$3:$B$1000="ASMARTALC")*(UPPER(MAESTRO!$L$3:$L$1000)="CONFIRMADO")),ROWS($A$3:A262))),"")</f>
        <v/>
      </c>
      <c r="W262" s="13" t="str">
        <f ca="1">IFERROR(INDEX(MAESTRO!W:W,_xludf.AGGREGATE(15,6,ROW(MAESTRO!$B$3:$B$1000)/((MAESTRO!$B$3:$B$1000="ASMARTALC")*(UPPER(MAESTRO!$L$3:$L$1000)="CONFIRMADO")),ROWS($A$3:A262))),"")</f>
        <v/>
      </c>
      <c r="X262" s="13" t="str">
        <f ca="1">IFERROR(INDEX(MAESTRO!X:X,_xludf.AGGREGATE(15,6,ROW(MAESTRO!$B$3:$B$1000)/((MAESTRO!$B$3:$B$1000="ASMARTALC")*(UPPER(MAESTRO!$L$3:$L$1000)="CONFIRMADO")),ROWS($A$3:A262))),"")</f>
        <v/>
      </c>
    </row>
    <row r="263" spans="1:24" ht="22.05" customHeight="1">
      <c r="A263" s="10" t="str">
        <f ca="1">IFERROR(INDEX(MAESTRO!A:A,_xludf.AGGREGATE(15,6,ROW(MAESTRO!$B$3:$B$1000)/((MAESTRO!$B$3:$B$1000="ASMARTALC")*(UPPER(MAESTRO!$L$3:$L$1000)="CONFIRMADO")),ROWS($A$3:A263))),"")</f>
        <v/>
      </c>
      <c r="B263" s="10" t="str">
        <f ca="1">IFERROR(INDEX(MAESTRO!B:B,_xludf.AGGREGATE(15,6,ROW(MAESTRO!$B$3:$B$1000)/((MAESTRO!$B$3:$B$1000="ASMARTALC")*(UPPER(MAESTRO!$L$3:$L$1000)="CONFIRMADO")),ROWS($A$3:A263))),"")</f>
        <v/>
      </c>
      <c r="C263" s="10" t="str">
        <f ca="1">IFERROR(INDEX(MAESTRO!C:C,_xludf.AGGREGATE(15,6,ROW(MAESTRO!$B$3:$B$1000)/((MAESTRO!$B$3:$B$1000="ASMARTALC")*(UPPER(MAESTRO!$L$3:$L$1000)="CONFIRMADO")),ROWS($A$3:A263))),"")</f>
        <v/>
      </c>
      <c r="D263" s="10" t="str">
        <f ca="1">IFERROR(INDEX(MAESTRO!D:D,_xludf.AGGREGATE(15,6,ROW(MAESTRO!$B$3:$B$1000)/((MAESTRO!$B$3:$B$1000="ASMARTALC")*(UPPER(MAESTRO!$L$3:$L$1000)="CONFIRMADO")),ROWS($A$3:A263))),"")</f>
        <v/>
      </c>
      <c r="E263" s="10" t="str">
        <f ca="1">IFERROR(INDEX(MAESTRO!E:E,_xludf.AGGREGATE(15,6,ROW(MAESTRO!$B$3:$B$1000)/((MAESTRO!$B$3:$B$1000="ASMARTALC")*(UPPER(MAESTRO!$L$3:$L$1000)="CONFIRMADO")),ROWS($A$3:A263))),"")</f>
        <v/>
      </c>
      <c r="F263" s="10" t="str">
        <f ca="1">IFERROR(INDEX(MAESTRO!F:F,_xludf.AGGREGATE(15,6,ROW(MAESTRO!$B$3:$B$1000)/((MAESTRO!$B$3:$B$1000="ASMARTALC")*(UPPER(MAESTRO!$L$3:$L$1000)="CONFIRMADO")),ROWS($A$3:A263))),"")</f>
        <v/>
      </c>
      <c r="G263" s="10" t="str">
        <f ca="1">IFERROR(INDEX(MAESTRO!G:G,_xludf.AGGREGATE(15,6,ROW(MAESTRO!$B$3:$B$1000)/((MAESTRO!$B$3:$B$1000="ASMARTALC")*(UPPER(MAESTRO!$L$3:$L$1000)="CONFIRMADO")),ROWS($A$3:A263))),"")</f>
        <v/>
      </c>
      <c r="H263" s="10" t="str">
        <f ca="1">IFERROR(INDEX(MAESTRO!H:H,_xludf.AGGREGATE(15,6,ROW(MAESTRO!$B$3:$B$1000)/((MAESTRO!$B$3:$B$1000="ASMARTALC")*(UPPER(MAESTRO!$L$3:$L$1000)="CONFIRMADO")),ROWS($A$3:A263))),"")</f>
        <v/>
      </c>
      <c r="I263" s="10" t="str">
        <f ca="1">IFERROR(INDEX(MAESTRO!I:I,_xludf.AGGREGATE(15,6,ROW(MAESTRO!$B$3:$B$1000)/((MAESTRO!$B$3:$B$1000="ASMARTALC")*(UPPER(MAESTRO!$L$3:$L$1000)="CONFIRMADO")),ROWS($A$3:A263))),"")</f>
        <v/>
      </c>
      <c r="J263" s="10" t="str">
        <f ca="1">IFERROR(INDEX(MAESTRO!J:J,_xludf.AGGREGATE(15,6,ROW(MAESTRO!$B$3:$B$1000)/((MAESTRO!$B$3:$B$1000="ASMARTALC")*(UPPER(MAESTRO!$L$3:$L$1000)="CONFIRMADO")),ROWS($A$3:A263))),"")</f>
        <v/>
      </c>
      <c r="K263" s="10" t="str">
        <f ca="1">IFERROR(INDEX(MAESTRO!K:K,_xludf.AGGREGATE(15,6,ROW(MAESTRO!$B$3:$B$1000)/((MAESTRO!$B$3:$B$1000="ASMARTALC")*(UPPER(MAESTRO!$L$3:$L$1000)="CONFIRMADO")),ROWS($A$3:A263))),"")</f>
        <v/>
      </c>
      <c r="L263" s="10" t="str">
        <f ca="1">IFERROR(INDEX(MAESTRO!L:L,_xludf.AGGREGATE(15,6,ROW(MAESTRO!$B$3:$B$1000)/((MAESTRO!$B$3:$B$1000="ASMARTALC")*(UPPER(MAESTRO!$L$3:$L$1000)="CONFIRMADO")),ROWS($A$3:A263))),"")</f>
        <v/>
      </c>
      <c r="M263" s="10" t="str">
        <f ca="1">IFERROR(INDEX(MAESTRO!M:M,_xludf.AGGREGATE(15,6,ROW(MAESTRO!$B$3:$B$1000)/((MAESTRO!$B$3:$B$1000="ASMARTALC")*(UPPER(MAESTRO!$L$3:$L$1000)="CONFIRMADO")),ROWS($A$3:A263))),"")</f>
        <v/>
      </c>
      <c r="N263" s="10" t="str">
        <f ca="1">IFERROR(INDEX(MAESTRO!N:N,_xludf.AGGREGATE(15,6,ROW(MAESTRO!$B$3:$B$1000)/((MAESTRO!$B$3:$B$1000="ASMARTALC")*(UPPER(MAESTRO!$L$3:$L$1000)="CONFIRMADO")),ROWS($A$3:A263))),"")</f>
        <v/>
      </c>
      <c r="O263" s="10" t="str">
        <f ca="1">IFERROR(INDEX(MAESTRO!O:O,_xludf.AGGREGATE(15,6,ROW(MAESTRO!$B$3:$B$1000)/((MAESTRO!$B$3:$B$1000="ASMARTALC")*(UPPER(MAESTRO!$L$3:$L$1000)="CONFIRMADO")),ROWS($A$3:A263))),"")</f>
        <v/>
      </c>
      <c r="P263" s="10" t="str">
        <f ca="1">IFERROR(INDEX(MAESTRO!P:P,_xludf.AGGREGATE(15,6,ROW(MAESTRO!$B$3:$B$1000)/((MAESTRO!$B$3:$B$1000="ASMARTALC")*(UPPER(MAESTRO!$L$3:$L$1000)="CONFIRMADO")),ROWS($A$3:A263))),"")</f>
        <v/>
      </c>
      <c r="Q263" s="10" t="str">
        <f ca="1">IFERROR(INDEX(MAESTRO!Q:Q,_xludf.AGGREGATE(15,6,ROW(MAESTRO!$B$3:$B$1000)/((MAESTRO!$B$3:$B$1000="ASMARTALC")*(UPPER(MAESTRO!$L$3:$L$1000)="CONFIRMADO")),ROWS($A$3:A263))),"")</f>
        <v/>
      </c>
      <c r="R263" s="10" t="str">
        <f ca="1">IFERROR(INDEX(MAESTRO!R:R,_xludf.AGGREGATE(15,6,ROW(MAESTRO!$B$3:$B$1000)/((MAESTRO!$B$3:$B$1000="ASMARTALC")*(UPPER(MAESTRO!$L$3:$L$1000)="CONFIRMADO")),ROWS($A$3:A263))),"")</f>
        <v/>
      </c>
      <c r="S263" s="10" t="str">
        <f ca="1">IFERROR(INDEX(MAESTRO!S:S,_xludf.AGGREGATE(15,6,ROW(MAESTRO!$B$3:$B$1000)/((MAESTRO!$B$3:$B$1000="ASMARTALC")*(UPPER(MAESTRO!$L$3:$L$1000)="CONFIRMADO")),ROWS($A$3:A263))),"")</f>
        <v/>
      </c>
      <c r="T263" s="10" t="str">
        <f ca="1">IFERROR(INDEX(MAESTRO!T:T,_xludf.AGGREGATE(15,6,ROW(MAESTRO!$B$3:$B$1000)/((MAESTRO!$B$3:$B$1000="ASMARTALC")*(UPPER(MAESTRO!$L$3:$L$1000)="CONFIRMADO")),ROWS($A$3:A263))),"")</f>
        <v/>
      </c>
      <c r="U263" s="10" t="str">
        <f ca="1">IFERROR(INDEX(MAESTRO!U:U,_xludf.AGGREGATE(15,6,ROW(MAESTRO!$B$3:$B$1000)/((MAESTRO!$B$3:$B$1000="ASMARTALC")*(UPPER(MAESTRO!$L$3:$L$1000)="CONFIRMADO")),ROWS($A$3:A263))),"")</f>
        <v/>
      </c>
      <c r="V263" s="10" t="str">
        <f ca="1">IFERROR(INDEX(MAESTRO!V:V,_xludf.AGGREGATE(15,6,ROW(MAESTRO!$B$3:$B$1000)/((MAESTRO!$B$3:$B$1000="ASMARTALC")*(UPPER(MAESTRO!$L$3:$L$1000)="CONFIRMADO")),ROWS($A$3:A263))),"")</f>
        <v/>
      </c>
      <c r="W263" s="10" t="str">
        <f ca="1">IFERROR(INDEX(MAESTRO!W:W,_xludf.AGGREGATE(15,6,ROW(MAESTRO!$B$3:$B$1000)/((MAESTRO!$B$3:$B$1000="ASMARTALC")*(UPPER(MAESTRO!$L$3:$L$1000)="CONFIRMADO")),ROWS($A$3:A263))),"")</f>
        <v/>
      </c>
      <c r="X263" s="10" t="str">
        <f ca="1">IFERROR(INDEX(MAESTRO!X:X,_xludf.AGGREGATE(15,6,ROW(MAESTRO!$B$3:$B$1000)/((MAESTRO!$B$3:$B$1000="ASMARTALC")*(UPPER(MAESTRO!$L$3:$L$1000)="CONFIRMADO")),ROWS($A$3:A263))),"")</f>
        <v/>
      </c>
    </row>
    <row r="264" spans="1:24" ht="22.05" customHeight="1">
      <c r="A264" s="13" t="str">
        <f ca="1">IFERROR(INDEX(MAESTRO!A:A,_xludf.AGGREGATE(15,6,ROW(MAESTRO!$B$3:$B$1000)/((MAESTRO!$B$3:$B$1000="ASMARTALC")*(UPPER(MAESTRO!$L$3:$L$1000)="CONFIRMADO")),ROWS($A$3:A264))),"")</f>
        <v/>
      </c>
      <c r="B264" s="13" t="str">
        <f ca="1">IFERROR(INDEX(MAESTRO!B:B,_xludf.AGGREGATE(15,6,ROW(MAESTRO!$B$3:$B$1000)/((MAESTRO!$B$3:$B$1000="ASMARTALC")*(UPPER(MAESTRO!$L$3:$L$1000)="CONFIRMADO")),ROWS($A$3:A264))),"")</f>
        <v/>
      </c>
      <c r="C264" s="13" t="str">
        <f ca="1">IFERROR(INDEX(MAESTRO!C:C,_xludf.AGGREGATE(15,6,ROW(MAESTRO!$B$3:$B$1000)/((MAESTRO!$B$3:$B$1000="ASMARTALC")*(UPPER(MAESTRO!$L$3:$L$1000)="CONFIRMADO")),ROWS($A$3:A264))),"")</f>
        <v/>
      </c>
      <c r="D264" s="13" t="str">
        <f ca="1">IFERROR(INDEX(MAESTRO!D:D,_xludf.AGGREGATE(15,6,ROW(MAESTRO!$B$3:$B$1000)/((MAESTRO!$B$3:$B$1000="ASMARTALC")*(UPPER(MAESTRO!$L$3:$L$1000)="CONFIRMADO")),ROWS($A$3:A264))),"")</f>
        <v/>
      </c>
      <c r="E264" s="13" t="str">
        <f ca="1">IFERROR(INDEX(MAESTRO!E:E,_xludf.AGGREGATE(15,6,ROW(MAESTRO!$B$3:$B$1000)/((MAESTRO!$B$3:$B$1000="ASMARTALC")*(UPPER(MAESTRO!$L$3:$L$1000)="CONFIRMADO")),ROWS($A$3:A264))),"")</f>
        <v/>
      </c>
      <c r="F264" s="13" t="str">
        <f ca="1">IFERROR(INDEX(MAESTRO!F:F,_xludf.AGGREGATE(15,6,ROW(MAESTRO!$B$3:$B$1000)/((MAESTRO!$B$3:$B$1000="ASMARTALC")*(UPPER(MAESTRO!$L$3:$L$1000)="CONFIRMADO")),ROWS($A$3:A264))),"")</f>
        <v/>
      </c>
      <c r="G264" s="13" t="str">
        <f ca="1">IFERROR(INDEX(MAESTRO!G:G,_xludf.AGGREGATE(15,6,ROW(MAESTRO!$B$3:$B$1000)/((MAESTRO!$B$3:$B$1000="ASMARTALC")*(UPPER(MAESTRO!$L$3:$L$1000)="CONFIRMADO")),ROWS($A$3:A264))),"")</f>
        <v/>
      </c>
      <c r="H264" s="13" t="str">
        <f ca="1">IFERROR(INDEX(MAESTRO!H:H,_xludf.AGGREGATE(15,6,ROW(MAESTRO!$B$3:$B$1000)/((MAESTRO!$B$3:$B$1000="ASMARTALC")*(UPPER(MAESTRO!$L$3:$L$1000)="CONFIRMADO")),ROWS($A$3:A264))),"")</f>
        <v/>
      </c>
      <c r="I264" s="13" t="str">
        <f ca="1">IFERROR(INDEX(MAESTRO!I:I,_xludf.AGGREGATE(15,6,ROW(MAESTRO!$B$3:$B$1000)/((MAESTRO!$B$3:$B$1000="ASMARTALC")*(UPPER(MAESTRO!$L$3:$L$1000)="CONFIRMADO")),ROWS($A$3:A264))),"")</f>
        <v/>
      </c>
      <c r="J264" s="13" t="str">
        <f ca="1">IFERROR(INDEX(MAESTRO!J:J,_xludf.AGGREGATE(15,6,ROW(MAESTRO!$B$3:$B$1000)/((MAESTRO!$B$3:$B$1000="ASMARTALC")*(UPPER(MAESTRO!$L$3:$L$1000)="CONFIRMADO")),ROWS($A$3:A264))),"")</f>
        <v/>
      </c>
      <c r="K264" s="13" t="str">
        <f ca="1">IFERROR(INDEX(MAESTRO!K:K,_xludf.AGGREGATE(15,6,ROW(MAESTRO!$B$3:$B$1000)/((MAESTRO!$B$3:$B$1000="ASMARTALC")*(UPPER(MAESTRO!$L$3:$L$1000)="CONFIRMADO")),ROWS($A$3:A264))),"")</f>
        <v/>
      </c>
      <c r="L264" s="13" t="str">
        <f ca="1">IFERROR(INDEX(MAESTRO!L:L,_xludf.AGGREGATE(15,6,ROW(MAESTRO!$B$3:$B$1000)/((MAESTRO!$B$3:$B$1000="ASMARTALC")*(UPPER(MAESTRO!$L$3:$L$1000)="CONFIRMADO")),ROWS($A$3:A264))),"")</f>
        <v/>
      </c>
      <c r="M264" s="13" t="str">
        <f ca="1">IFERROR(INDEX(MAESTRO!M:M,_xludf.AGGREGATE(15,6,ROW(MAESTRO!$B$3:$B$1000)/((MAESTRO!$B$3:$B$1000="ASMARTALC")*(UPPER(MAESTRO!$L$3:$L$1000)="CONFIRMADO")),ROWS($A$3:A264))),"")</f>
        <v/>
      </c>
      <c r="N264" s="13" t="str">
        <f ca="1">IFERROR(INDEX(MAESTRO!N:N,_xludf.AGGREGATE(15,6,ROW(MAESTRO!$B$3:$B$1000)/((MAESTRO!$B$3:$B$1000="ASMARTALC")*(UPPER(MAESTRO!$L$3:$L$1000)="CONFIRMADO")),ROWS($A$3:A264))),"")</f>
        <v/>
      </c>
      <c r="O264" s="13" t="str">
        <f ca="1">IFERROR(INDEX(MAESTRO!O:O,_xludf.AGGREGATE(15,6,ROW(MAESTRO!$B$3:$B$1000)/((MAESTRO!$B$3:$B$1000="ASMARTALC")*(UPPER(MAESTRO!$L$3:$L$1000)="CONFIRMADO")),ROWS($A$3:A264))),"")</f>
        <v/>
      </c>
      <c r="P264" s="13" t="str">
        <f ca="1">IFERROR(INDEX(MAESTRO!P:P,_xludf.AGGREGATE(15,6,ROW(MAESTRO!$B$3:$B$1000)/((MAESTRO!$B$3:$B$1000="ASMARTALC")*(UPPER(MAESTRO!$L$3:$L$1000)="CONFIRMADO")),ROWS($A$3:A264))),"")</f>
        <v/>
      </c>
      <c r="Q264" s="13" t="str">
        <f ca="1">IFERROR(INDEX(MAESTRO!Q:Q,_xludf.AGGREGATE(15,6,ROW(MAESTRO!$B$3:$B$1000)/((MAESTRO!$B$3:$B$1000="ASMARTALC")*(UPPER(MAESTRO!$L$3:$L$1000)="CONFIRMADO")),ROWS($A$3:A264))),"")</f>
        <v/>
      </c>
      <c r="R264" s="13" t="str">
        <f ca="1">IFERROR(INDEX(MAESTRO!R:R,_xludf.AGGREGATE(15,6,ROW(MAESTRO!$B$3:$B$1000)/((MAESTRO!$B$3:$B$1000="ASMARTALC")*(UPPER(MAESTRO!$L$3:$L$1000)="CONFIRMADO")),ROWS($A$3:A264))),"")</f>
        <v/>
      </c>
      <c r="S264" s="13" t="str">
        <f ca="1">IFERROR(INDEX(MAESTRO!S:S,_xludf.AGGREGATE(15,6,ROW(MAESTRO!$B$3:$B$1000)/((MAESTRO!$B$3:$B$1000="ASMARTALC")*(UPPER(MAESTRO!$L$3:$L$1000)="CONFIRMADO")),ROWS($A$3:A264))),"")</f>
        <v/>
      </c>
      <c r="T264" s="13" t="str">
        <f ca="1">IFERROR(INDEX(MAESTRO!T:T,_xludf.AGGREGATE(15,6,ROW(MAESTRO!$B$3:$B$1000)/((MAESTRO!$B$3:$B$1000="ASMARTALC")*(UPPER(MAESTRO!$L$3:$L$1000)="CONFIRMADO")),ROWS($A$3:A264))),"")</f>
        <v/>
      </c>
      <c r="U264" s="13" t="str">
        <f ca="1">IFERROR(INDEX(MAESTRO!U:U,_xludf.AGGREGATE(15,6,ROW(MAESTRO!$B$3:$B$1000)/((MAESTRO!$B$3:$B$1000="ASMARTALC")*(UPPER(MAESTRO!$L$3:$L$1000)="CONFIRMADO")),ROWS($A$3:A264))),"")</f>
        <v/>
      </c>
      <c r="V264" s="13" t="str">
        <f ca="1">IFERROR(INDEX(MAESTRO!V:V,_xludf.AGGREGATE(15,6,ROW(MAESTRO!$B$3:$B$1000)/((MAESTRO!$B$3:$B$1000="ASMARTALC")*(UPPER(MAESTRO!$L$3:$L$1000)="CONFIRMADO")),ROWS($A$3:A264))),"")</f>
        <v/>
      </c>
      <c r="W264" s="13" t="str">
        <f ca="1">IFERROR(INDEX(MAESTRO!W:W,_xludf.AGGREGATE(15,6,ROW(MAESTRO!$B$3:$B$1000)/((MAESTRO!$B$3:$B$1000="ASMARTALC")*(UPPER(MAESTRO!$L$3:$L$1000)="CONFIRMADO")),ROWS($A$3:A264))),"")</f>
        <v/>
      </c>
      <c r="X264" s="13" t="str">
        <f ca="1">IFERROR(INDEX(MAESTRO!X:X,_xludf.AGGREGATE(15,6,ROW(MAESTRO!$B$3:$B$1000)/((MAESTRO!$B$3:$B$1000="ASMARTALC")*(UPPER(MAESTRO!$L$3:$L$1000)="CONFIRMADO")),ROWS($A$3:A264))),"")</f>
        <v/>
      </c>
    </row>
    <row r="265" spans="1:24" ht="22.05" customHeight="1">
      <c r="A265" s="10" t="str">
        <f ca="1">IFERROR(INDEX(MAESTRO!A:A,_xludf.AGGREGATE(15,6,ROW(MAESTRO!$B$3:$B$1000)/((MAESTRO!$B$3:$B$1000="ASMARTALC")*(UPPER(MAESTRO!$L$3:$L$1000)="CONFIRMADO")),ROWS($A$3:A265))),"")</f>
        <v/>
      </c>
      <c r="B265" s="10" t="str">
        <f ca="1">IFERROR(INDEX(MAESTRO!B:B,_xludf.AGGREGATE(15,6,ROW(MAESTRO!$B$3:$B$1000)/((MAESTRO!$B$3:$B$1000="ASMARTALC")*(UPPER(MAESTRO!$L$3:$L$1000)="CONFIRMADO")),ROWS($A$3:A265))),"")</f>
        <v/>
      </c>
      <c r="C265" s="10" t="str">
        <f ca="1">IFERROR(INDEX(MAESTRO!C:C,_xludf.AGGREGATE(15,6,ROW(MAESTRO!$B$3:$B$1000)/((MAESTRO!$B$3:$B$1000="ASMARTALC")*(UPPER(MAESTRO!$L$3:$L$1000)="CONFIRMADO")),ROWS($A$3:A265))),"")</f>
        <v/>
      </c>
      <c r="D265" s="10" t="str">
        <f ca="1">IFERROR(INDEX(MAESTRO!D:D,_xludf.AGGREGATE(15,6,ROW(MAESTRO!$B$3:$B$1000)/((MAESTRO!$B$3:$B$1000="ASMARTALC")*(UPPER(MAESTRO!$L$3:$L$1000)="CONFIRMADO")),ROWS($A$3:A265))),"")</f>
        <v/>
      </c>
      <c r="E265" s="10" t="str">
        <f ca="1">IFERROR(INDEX(MAESTRO!E:E,_xludf.AGGREGATE(15,6,ROW(MAESTRO!$B$3:$B$1000)/((MAESTRO!$B$3:$B$1000="ASMARTALC")*(UPPER(MAESTRO!$L$3:$L$1000)="CONFIRMADO")),ROWS($A$3:A265))),"")</f>
        <v/>
      </c>
      <c r="F265" s="10" t="str">
        <f ca="1">IFERROR(INDEX(MAESTRO!F:F,_xludf.AGGREGATE(15,6,ROW(MAESTRO!$B$3:$B$1000)/((MAESTRO!$B$3:$B$1000="ASMARTALC")*(UPPER(MAESTRO!$L$3:$L$1000)="CONFIRMADO")),ROWS($A$3:A265))),"")</f>
        <v/>
      </c>
      <c r="G265" s="10" t="str">
        <f ca="1">IFERROR(INDEX(MAESTRO!G:G,_xludf.AGGREGATE(15,6,ROW(MAESTRO!$B$3:$B$1000)/((MAESTRO!$B$3:$B$1000="ASMARTALC")*(UPPER(MAESTRO!$L$3:$L$1000)="CONFIRMADO")),ROWS($A$3:A265))),"")</f>
        <v/>
      </c>
      <c r="H265" s="10" t="str">
        <f ca="1">IFERROR(INDEX(MAESTRO!H:H,_xludf.AGGREGATE(15,6,ROW(MAESTRO!$B$3:$B$1000)/((MAESTRO!$B$3:$B$1000="ASMARTALC")*(UPPER(MAESTRO!$L$3:$L$1000)="CONFIRMADO")),ROWS($A$3:A265))),"")</f>
        <v/>
      </c>
      <c r="I265" s="10" t="str">
        <f ca="1">IFERROR(INDEX(MAESTRO!I:I,_xludf.AGGREGATE(15,6,ROW(MAESTRO!$B$3:$B$1000)/((MAESTRO!$B$3:$B$1000="ASMARTALC")*(UPPER(MAESTRO!$L$3:$L$1000)="CONFIRMADO")),ROWS($A$3:A265))),"")</f>
        <v/>
      </c>
      <c r="J265" s="10" t="str">
        <f ca="1">IFERROR(INDEX(MAESTRO!J:J,_xludf.AGGREGATE(15,6,ROW(MAESTRO!$B$3:$B$1000)/((MAESTRO!$B$3:$B$1000="ASMARTALC")*(UPPER(MAESTRO!$L$3:$L$1000)="CONFIRMADO")),ROWS($A$3:A265))),"")</f>
        <v/>
      </c>
      <c r="K265" s="10" t="str">
        <f ca="1">IFERROR(INDEX(MAESTRO!K:K,_xludf.AGGREGATE(15,6,ROW(MAESTRO!$B$3:$B$1000)/((MAESTRO!$B$3:$B$1000="ASMARTALC")*(UPPER(MAESTRO!$L$3:$L$1000)="CONFIRMADO")),ROWS($A$3:A265))),"")</f>
        <v/>
      </c>
      <c r="L265" s="10" t="str">
        <f ca="1">IFERROR(INDEX(MAESTRO!L:L,_xludf.AGGREGATE(15,6,ROW(MAESTRO!$B$3:$B$1000)/((MAESTRO!$B$3:$B$1000="ASMARTALC")*(UPPER(MAESTRO!$L$3:$L$1000)="CONFIRMADO")),ROWS($A$3:A265))),"")</f>
        <v/>
      </c>
      <c r="M265" s="10" t="str">
        <f ca="1">IFERROR(INDEX(MAESTRO!M:M,_xludf.AGGREGATE(15,6,ROW(MAESTRO!$B$3:$B$1000)/((MAESTRO!$B$3:$B$1000="ASMARTALC")*(UPPER(MAESTRO!$L$3:$L$1000)="CONFIRMADO")),ROWS($A$3:A265))),"")</f>
        <v/>
      </c>
      <c r="N265" s="10" t="str">
        <f ca="1">IFERROR(INDEX(MAESTRO!N:N,_xludf.AGGREGATE(15,6,ROW(MAESTRO!$B$3:$B$1000)/((MAESTRO!$B$3:$B$1000="ASMARTALC")*(UPPER(MAESTRO!$L$3:$L$1000)="CONFIRMADO")),ROWS($A$3:A265))),"")</f>
        <v/>
      </c>
      <c r="O265" s="10" t="str">
        <f ca="1">IFERROR(INDEX(MAESTRO!O:O,_xludf.AGGREGATE(15,6,ROW(MAESTRO!$B$3:$B$1000)/((MAESTRO!$B$3:$B$1000="ASMARTALC")*(UPPER(MAESTRO!$L$3:$L$1000)="CONFIRMADO")),ROWS($A$3:A265))),"")</f>
        <v/>
      </c>
      <c r="P265" s="10" t="str">
        <f ca="1">IFERROR(INDEX(MAESTRO!P:P,_xludf.AGGREGATE(15,6,ROW(MAESTRO!$B$3:$B$1000)/((MAESTRO!$B$3:$B$1000="ASMARTALC")*(UPPER(MAESTRO!$L$3:$L$1000)="CONFIRMADO")),ROWS($A$3:A265))),"")</f>
        <v/>
      </c>
      <c r="Q265" s="10" t="str">
        <f ca="1">IFERROR(INDEX(MAESTRO!Q:Q,_xludf.AGGREGATE(15,6,ROW(MAESTRO!$B$3:$B$1000)/((MAESTRO!$B$3:$B$1000="ASMARTALC")*(UPPER(MAESTRO!$L$3:$L$1000)="CONFIRMADO")),ROWS($A$3:A265))),"")</f>
        <v/>
      </c>
      <c r="R265" s="10" t="str">
        <f ca="1">IFERROR(INDEX(MAESTRO!R:R,_xludf.AGGREGATE(15,6,ROW(MAESTRO!$B$3:$B$1000)/((MAESTRO!$B$3:$B$1000="ASMARTALC")*(UPPER(MAESTRO!$L$3:$L$1000)="CONFIRMADO")),ROWS($A$3:A265))),"")</f>
        <v/>
      </c>
      <c r="S265" s="10" t="str">
        <f ca="1">IFERROR(INDEX(MAESTRO!S:S,_xludf.AGGREGATE(15,6,ROW(MAESTRO!$B$3:$B$1000)/((MAESTRO!$B$3:$B$1000="ASMARTALC")*(UPPER(MAESTRO!$L$3:$L$1000)="CONFIRMADO")),ROWS($A$3:A265))),"")</f>
        <v/>
      </c>
      <c r="T265" s="10" t="str">
        <f ca="1">IFERROR(INDEX(MAESTRO!T:T,_xludf.AGGREGATE(15,6,ROW(MAESTRO!$B$3:$B$1000)/((MAESTRO!$B$3:$B$1000="ASMARTALC")*(UPPER(MAESTRO!$L$3:$L$1000)="CONFIRMADO")),ROWS($A$3:A265))),"")</f>
        <v/>
      </c>
      <c r="U265" s="10" t="str">
        <f ca="1">IFERROR(INDEX(MAESTRO!U:U,_xludf.AGGREGATE(15,6,ROW(MAESTRO!$B$3:$B$1000)/((MAESTRO!$B$3:$B$1000="ASMARTALC")*(UPPER(MAESTRO!$L$3:$L$1000)="CONFIRMADO")),ROWS($A$3:A265))),"")</f>
        <v/>
      </c>
      <c r="V265" s="10" t="str">
        <f ca="1">IFERROR(INDEX(MAESTRO!V:V,_xludf.AGGREGATE(15,6,ROW(MAESTRO!$B$3:$B$1000)/((MAESTRO!$B$3:$B$1000="ASMARTALC")*(UPPER(MAESTRO!$L$3:$L$1000)="CONFIRMADO")),ROWS($A$3:A265))),"")</f>
        <v/>
      </c>
      <c r="W265" s="10" t="str">
        <f ca="1">IFERROR(INDEX(MAESTRO!W:W,_xludf.AGGREGATE(15,6,ROW(MAESTRO!$B$3:$B$1000)/((MAESTRO!$B$3:$B$1000="ASMARTALC")*(UPPER(MAESTRO!$L$3:$L$1000)="CONFIRMADO")),ROWS($A$3:A265))),"")</f>
        <v/>
      </c>
      <c r="X265" s="10" t="str">
        <f ca="1">IFERROR(INDEX(MAESTRO!X:X,_xludf.AGGREGATE(15,6,ROW(MAESTRO!$B$3:$B$1000)/((MAESTRO!$B$3:$B$1000="ASMARTALC")*(UPPER(MAESTRO!$L$3:$L$1000)="CONFIRMADO")),ROWS($A$3:A265))),"")</f>
        <v/>
      </c>
    </row>
    <row r="266" spans="1:24" ht="22.05" customHeight="1">
      <c r="A266" s="13" t="str">
        <f ca="1">IFERROR(INDEX(MAESTRO!A:A,_xludf.AGGREGATE(15,6,ROW(MAESTRO!$B$3:$B$1000)/((MAESTRO!$B$3:$B$1000="ASMARTALC")*(UPPER(MAESTRO!$L$3:$L$1000)="CONFIRMADO")),ROWS($A$3:A266))),"")</f>
        <v/>
      </c>
      <c r="B266" s="13" t="str">
        <f ca="1">IFERROR(INDEX(MAESTRO!B:B,_xludf.AGGREGATE(15,6,ROW(MAESTRO!$B$3:$B$1000)/((MAESTRO!$B$3:$B$1000="ASMARTALC")*(UPPER(MAESTRO!$L$3:$L$1000)="CONFIRMADO")),ROWS($A$3:A266))),"")</f>
        <v/>
      </c>
      <c r="C266" s="13" t="str">
        <f ca="1">IFERROR(INDEX(MAESTRO!C:C,_xludf.AGGREGATE(15,6,ROW(MAESTRO!$B$3:$B$1000)/((MAESTRO!$B$3:$B$1000="ASMARTALC")*(UPPER(MAESTRO!$L$3:$L$1000)="CONFIRMADO")),ROWS($A$3:A266))),"")</f>
        <v/>
      </c>
      <c r="D266" s="13" t="str">
        <f ca="1">IFERROR(INDEX(MAESTRO!D:D,_xludf.AGGREGATE(15,6,ROW(MAESTRO!$B$3:$B$1000)/((MAESTRO!$B$3:$B$1000="ASMARTALC")*(UPPER(MAESTRO!$L$3:$L$1000)="CONFIRMADO")),ROWS($A$3:A266))),"")</f>
        <v/>
      </c>
      <c r="E266" s="13" t="str">
        <f ca="1">IFERROR(INDEX(MAESTRO!E:E,_xludf.AGGREGATE(15,6,ROW(MAESTRO!$B$3:$B$1000)/((MAESTRO!$B$3:$B$1000="ASMARTALC")*(UPPER(MAESTRO!$L$3:$L$1000)="CONFIRMADO")),ROWS($A$3:A266))),"")</f>
        <v/>
      </c>
      <c r="F266" s="13" t="str">
        <f ca="1">IFERROR(INDEX(MAESTRO!F:F,_xludf.AGGREGATE(15,6,ROW(MAESTRO!$B$3:$B$1000)/((MAESTRO!$B$3:$B$1000="ASMARTALC")*(UPPER(MAESTRO!$L$3:$L$1000)="CONFIRMADO")),ROWS($A$3:A266))),"")</f>
        <v/>
      </c>
      <c r="G266" s="13" t="str">
        <f ca="1">IFERROR(INDEX(MAESTRO!G:G,_xludf.AGGREGATE(15,6,ROW(MAESTRO!$B$3:$B$1000)/((MAESTRO!$B$3:$B$1000="ASMARTALC")*(UPPER(MAESTRO!$L$3:$L$1000)="CONFIRMADO")),ROWS($A$3:A266))),"")</f>
        <v/>
      </c>
      <c r="H266" s="13" t="str">
        <f ca="1">IFERROR(INDEX(MAESTRO!H:H,_xludf.AGGREGATE(15,6,ROW(MAESTRO!$B$3:$B$1000)/((MAESTRO!$B$3:$B$1000="ASMARTALC")*(UPPER(MAESTRO!$L$3:$L$1000)="CONFIRMADO")),ROWS($A$3:A266))),"")</f>
        <v/>
      </c>
      <c r="I266" s="13" t="str">
        <f ca="1">IFERROR(INDEX(MAESTRO!I:I,_xludf.AGGREGATE(15,6,ROW(MAESTRO!$B$3:$B$1000)/((MAESTRO!$B$3:$B$1000="ASMARTALC")*(UPPER(MAESTRO!$L$3:$L$1000)="CONFIRMADO")),ROWS($A$3:A266))),"")</f>
        <v/>
      </c>
      <c r="J266" s="13" t="str">
        <f ca="1">IFERROR(INDEX(MAESTRO!J:J,_xludf.AGGREGATE(15,6,ROW(MAESTRO!$B$3:$B$1000)/((MAESTRO!$B$3:$B$1000="ASMARTALC")*(UPPER(MAESTRO!$L$3:$L$1000)="CONFIRMADO")),ROWS($A$3:A266))),"")</f>
        <v/>
      </c>
      <c r="K266" s="13" t="str">
        <f ca="1">IFERROR(INDEX(MAESTRO!K:K,_xludf.AGGREGATE(15,6,ROW(MAESTRO!$B$3:$B$1000)/((MAESTRO!$B$3:$B$1000="ASMARTALC")*(UPPER(MAESTRO!$L$3:$L$1000)="CONFIRMADO")),ROWS($A$3:A266))),"")</f>
        <v/>
      </c>
      <c r="L266" s="13" t="str">
        <f ca="1">IFERROR(INDEX(MAESTRO!L:L,_xludf.AGGREGATE(15,6,ROW(MAESTRO!$B$3:$B$1000)/((MAESTRO!$B$3:$B$1000="ASMARTALC")*(UPPER(MAESTRO!$L$3:$L$1000)="CONFIRMADO")),ROWS($A$3:A266))),"")</f>
        <v/>
      </c>
      <c r="M266" s="13" t="str">
        <f ca="1">IFERROR(INDEX(MAESTRO!M:M,_xludf.AGGREGATE(15,6,ROW(MAESTRO!$B$3:$B$1000)/((MAESTRO!$B$3:$B$1000="ASMARTALC")*(UPPER(MAESTRO!$L$3:$L$1000)="CONFIRMADO")),ROWS($A$3:A266))),"")</f>
        <v/>
      </c>
      <c r="N266" s="13" t="str">
        <f ca="1">IFERROR(INDEX(MAESTRO!N:N,_xludf.AGGREGATE(15,6,ROW(MAESTRO!$B$3:$B$1000)/((MAESTRO!$B$3:$B$1000="ASMARTALC")*(UPPER(MAESTRO!$L$3:$L$1000)="CONFIRMADO")),ROWS($A$3:A266))),"")</f>
        <v/>
      </c>
      <c r="O266" s="13" t="str">
        <f ca="1">IFERROR(INDEX(MAESTRO!O:O,_xludf.AGGREGATE(15,6,ROW(MAESTRO!$B$3:$B$1000)/((MAESTRO!$B$3:$B$1000="ASMARTALC")*(UPPER(MAESTRO!$L$3:$L$1000)="CONFIRMADO")),ROWS($A$3:A266))),"")</f>
        <v/>
      </c>
      <c r="P266" s="13" t="str">
        <f ca="1">IFERROR(INDEX(MAESTRO!P:P,_xludf.AGGREGATE(15,6,ROW(MAESTRO!$B$3:$B$1000)/((MAESTRO!$B$3:$B$1000="ASMARTALC")*(UPPER(MAESTRO!$L$3:$L$1000)="CONFIRMADO")),ROWS($A$3:A266))),"")</f>
        <v/>
      </c>
      <c r="Q266" s="13" t="str">
        <f ca="1">IFERROR(INDEX(MAESTRO!Q:Q,_xludf.AGGREGATE(15,6,ROW(MAESTRO!$B$3:$B$1000)/((MAESTRO!$B$3:$B$1000="ASMARTALC")*(UPPER(MAESTRO!$L$3:$L$1000)="CONFIRMADO")),ROWS($A$3:A266))),"")</f>
        <v/>
      </c>
      <c r="R266" s="13" t="str">
        <f ca="1">IFERROR(INDEX(MAESTRO!R:R,_xludf.AGGREGATE(15,6,ROW(MAESTRO!$B$3:$B$1000)/((MAESTRO!$B$3:$B$1000="ASMARTALC")*(UPPER(MAESTRO!$L$3:$L$1000)="CONFIRMADO")),ROWS($A$3:A266))),"")</f>
        <v/>
      </c>
      <c r="S266" s="13" t="str">
        <f ca="1">IFERROR(INDEX(MAESTRO!S:S,_xludf.AGGREGATE(15,6,ROW(MAESTRO!$B$3:$B$1000)/((MAESTRO!$B$3:$B$1000="ASMARTALC")*(UPPER(MAESTRO!$L$3:$L$1000)="CONFIRMADO")),ROWS($A$3:A266))),"")</f>
        <v/>
      </c>
      <c r="T266" s="13" t="str">
        <f ca="1">IFERROR(INDEX(MAESTRO!T:T,_xludf.AGGREGATE(15,6,ROW(MAESTRO!$B$3:$B$1000)/((MAESTRO!$B$3:$B$1000="ASMARTALC")*(UPPER(MAESTRO!$L$3:$L$1000)="CONFIRMADO")),ROWS($A$3:A266))),"")</f>
        <v/>
      </c>
      <c r="U266" s="13" t="str">
        <f ca="1">IFERROR(INDEX(MAESTRO!U:U,_xludf.AGGREGATE(15,6,ROW(MAESTRO!$B$3:$B$1000)/((MAESTRO!$B$3:$B$1000="ASMARTALC")*(UPPER(MAESTRO!$L$3:$L$1000)="CONFIRMADO")),ROWS($A$3:A266))),"")</f>
        <v/>
      </c>
      <c r="V266" s="13" t="str">
        <f ca="1">IFERROR(INDEX(MAESTRO!V:V,_xludf.AGGREGATE(15,6,ROW(MAESTRO!$B$3:$B$1000)/((MAESTRO!$B$3:$B$1000="ASMARTALC")*(UPPER(MAESTRO!$L$3:$L$1000)="CONFIRMADO")),ROWS($A$3:A266))),"")</f>
        <v/>
      </c>
      <c r="W266" s="13" t="str">
        <f ca="1">IFERROR(INDEX(MAESTRO!W:W,_xludf.AGGREGATE(15,6,ROW(MAESTRO!$B$3:$B$1000)/((MAESTRO!$B$3:$B$1000="ASMARTALC")*(UPPER(MAESTRO!$L$3:$L$1000)="CONFIRMADO")),ROWS($A$3:A266))),"")</f>
        <v/>
      </c>
      <c r="X266" s="13" t="str">
        <f ca="1">IFERROR(INDEX(MAESTRO!X:X,_xludf.AGGREGATE(15,6,ROW(MAESTRO!$B$3:$B$1000)/((MAESTRO!$B$3:$B$1000="ASMARTALC")*(UPPER(MAESTRO!$L$3:$L$1000)="CONFIRMADO")),ROWS($A$3:A266))),"")</f>
        <v/>
      </c>
    </row>
    <row r="267" spans="1:24" ht="22.05" customHeight="1">
      <c r="A267" s="10" t="str">
        <f ca="1">IFERROR(INDEX(MAESTRO!A:A,_xludf.AGGREGATE(15,6,ROW(MAESTRO!$B$3:$B$1000)/((MAESTRO!$B$3:$B$1000="ASMARTALC")*(UPPER(MAESTRO!$L$3:$L$1000)="CONFIRMADO")),ROWS($A$3:A267))),"")</f>
        <v/>
      </c>
      <c r="B267" s="10" t="str">
        <f ca="1">IFERROR(INDEX(MAESTRO!B:B,_xludf.AGGREGATE(15,6,ROW(MAESTRO!$B$3:$B$1000)/((MAESTRO!$B$3:$B$1000="ASMARTALC")*(UPPER(MAESTRO!$L$3:$L$1000)="CONFIRMADO")),ROWS($A$3:A267))),"")</f>
        <v/>
      </c>
      <c r="C267" s="10" t="str">
        <f ca="1">IFERROR(INDEX(MAESTRO!C:C,_xludf.AGGREGATE(15,6,ROW(MAESTRO!$B$3:$B$1000)/((MAESTRO!$B$3:$B$1000="ASMARTALC")*(UPPER(MAESTRO!$L$3:$L$1000)="CONFIRMADO")),ROWS($A$3:A267))),"")</f>
        <v/>
      </c>
      <c r="D267" s="10" t="str">
        <f ca="1">IFERROR(INDEX(MAESTRO!D:D,_xludf.AGGREGATE(15,6,ROW(MAESTRO!$B$3:$B$1000)/((MAESTRO!$B$3:$B$1000="ASMARTALC")*(UPPER(MAESTRO!$L$3:$L$1000)="CONFIRMADO")),ROWS($A$3:A267))),"")</f>
        <v/>
      </c>
      <c r="E267" s="10" t="str">
        <f ca="1">IFERROR(INDEX(MAESTRO!E:E,_xludf.AGGREGATE(15,6,ROW(MAESTRO!$B$3:$B$1000)/((MAESTRO!$B$3:$B$1000="ASMARTALC")*(UPPER(MAESTRO!$L$3:$L$1000)="CONFIRMADO")),ROWS($A$3:A267))),"")</f>
        <v/>
      </c>
      <c r="F267" s="10" t="str">
        <f ca="1">IFERROR(INDEX(MAESTRO!F:F,_xludf.AGGREGATE(15,6,ROW(MAESTRO!$B$3:$B$1000)/((MAESTRO!$B$3:$B$1000="ASMARTALC")*(UPPER(MAESTRO!$L$3:$L$1000)="CONFIRMADO")),ROWS($A$3:A267))),"")</f>
        <v/>
      </c>
      <c r="G267" s="10" t="str">
        <f ca="1">IFERROR(INDEX(MAESTRO!G:G,_xludf.AGGREGATE(15,6,ROW(MAESTRO!$B$3:$B$1000)/((MAESTRO!$B$3:$B$1000="ASMARTALC")*(UPPER(MAESTRO!$L$3:$L$1000)="CONFIRMADO")),ROWS($A$3:A267))),"")</f>
        <v/>
      </c>
      <c r="H267" s="10" t="str">
        <f ca="1">IFERROR(INDEX(MAESTRO!H:H,_xludf.AGGREGATE(15,6,ROW(MAESTRO!$B$3:$B$1000)/((MAESTRO!$B$3:$B$1000="ASMARTALC")*(UPPER(MAESTRO!$L$3:$L$1000)="CONFIRMADO")),ROWS($A$3:A267))),"")</f>
        <v/>
      </c>
      <c r="I267" s="10" t="str">
        <f ca="1">IFERROR(INDEX(MAESTRO!I:I,_xludf.AGGREGATE(15,6,ROW(MAESTRO!$B$3:$B$1000)/((MAESTRO!$B$3:$B$1000="ASMARTALC")*(UPPER(MAESTRO!$L$3:$L$1000)="CONFIRMADO")),ROWS($A$3:A267))),"")</f>
        <v/>
      </c>
      <c r="J267" s="10" t="str">
        <f ca="1">IFERROR(INDEX(MAESTRO!J:J,_xludf.AGGREGATE(15,6,ROW(MAESTRO!$B$3:$B$1000)/((MAESTRO!$B$3:$B$1000="ASMARTALC")*(UPPER(MAESTRO!$L$3:$L$1000)="CONFIRMADO")),ROWS($A$3:A267))),"")</f>
        <v/>
      </c>
      <c r="K267" s="10" t="str">
        <f ca="1">IFERROR(INDEX(MAESTRO!K:K,_xludf.AGGREGATE(15,6,ROW(MAESTRO!$B$3:$B$1000)/((MAESTRO!$B$3:$B$1000="ASMARTALC")*(UPPER(MAESTRO!$L$3:$L$1000)="CONFIRMADO")),ROWS($A$3:A267))),"")</f>
        <v/>
      </c>
      <c r="L267" s="10" t="str">
        <f ca="1">IFERROR(INDEX(MAESTRO!L:L,_xludf.AGGREGATE(15,6,ROW(MAESTRO!$B$3:$B$1000)/((MAESTRO!$B$3:$B$1000="ASMARTALC")*(UPPER(MAESTRO!$L$3:$L$1000)="CONFIRMADO")),ROWS($A$3:A267))),"")</f>
        <v/>
      </c>
      <c r="M267" s="10" t="str">
        <f ca="1">IFERROR(INDEX(MAESTRO!M:M,_xludf.AGGREGATE(15,6,ROW(MAESTRO!$B$3:$B$1000)/((MAESTRO!$B$3:$B$1000="ASMARTALC")*(UPPER(MAESTRO!$L$3:$L$1000)="CONFIRMADO")),ROWS($A$3:A267))),"")</f>
        <v/>
      </c>
      <c r="N267" s="10" t="str">
        <f ca="1">IFERROR(INDEX(MAESTRO!N:N,_xludf.AGGREGATE(15,6,ROW(MAESTRO!$B$3:$B$1000)/((MAESTRO!$B$3:$B$1000="ASMARTALC")*(UPPER(MAESTRO!$L$3:$L$1000)="CONFIRMADO")),ROWS($A$3:A267))),"")</f>
        <v/>
      </c>
      <c r="O267" s="10" t="str">
        <f ca="1">IFERROR(INDEX(MAESTRO!O:O,_xludf.AGGREGATE(15,6,ROW(MAESTRO!$B$3:$B$1000)/((MAESTRO!$B$3:$B$1000="ASMARTALC")*(UPPER(MAESTRO!$L$3:$L$1000)="CONFIRMADO")),ROWS($A$3:A267))),"")</f>
        <v/>
      </c>
      <c r="P267" s="10" t="str">
        <f ca="1">IFERROR(INDEX(MAESTRO!P:P,_xludf.AGGREGATE(15,6,ROW(MAESTRO!$B$3:$B$1000)/((MAESTRO!$B$3:$B$1000="ASMARTALC")*(UPPER(MAESTRO!$L$3:$L$1000)="CONFIRMADO")),ROWS($A$3:A267))),"")</f>
        <v/>
      </c>
      <c r="Q267" s="10" t="str">
        <f ca="1">IFERROR(INDEX(MAESTRO!Q:Q,_xludf.AGGREGATE(15,6,ROW(MAESTRO!$B$3:$B$1000)/((MAESTRO!$B$3:$B$1000="ASMARTALC")*(UPPER(MAESTRO!$L$3:$L$1000)="CONFIRMADO")),ROWS($A$3:A267))),"")</f>
        <v/>
      </c>
      <c r="R267" s="10" t="str">
        <f ca="1">IFERROR(INDEX(MAESTRO!R:R,_xludf.AGGREGATE(15,6,ROW(MAESTRO!$B$3:$B$1000)/((MAESTRO!$B$3:$B$1000="ASMARTALC")*(UPPER(MAESTRO!$L$3:$L$1000)="CONFIRMADO")),ROWS($A$3:A267))),"")</f>
        <v/>
      </c>
      <c r="S267" s="10" t="str">
        <f ca="1">IFERROR(INDEX(MAESTRO!S:S,_xludf.AGGREGATE(15,6,ROW(MAESTRO!$B$3:$B$1000)/((MAESTRO!$B$3:$B$1000="ASMARTALC")*(UPPER(MAESTRO!$L$3:$L$1000)="CONFIRMADO")),ROWS($A$3:A267))),"")</f>
        <v/>
      </c>
      <c r="T267" s="10" t="str">
        <f ca="1">IFERROR(INDEX(MAESTRO!T:T,_xludf.AGGREGATE(15,6,ROW(MAESTRO!$B$3:$B$1000)/((MAESTRO!$B$3:$B$1000="ASMARTALC")*(UPPER(MAESTRO!$L$3:$L$1000)="CONFIRMADO")),ROWS($A$3:A267))),"")</f>
        <v/>
      </c>
      <c r="U267" s="10" t="str">
        <f ca="1">IFERROR(INDEX(MAESTRO!U:U,_xludf.AGGREGATE(15,6,ROW(MAESTRO!$B$3:$B$1000)/((MAESTRO!$B$3:$B$1000="ASMARTALC")*(UPPER(MAESTRO!$L$3:$L$1000)="CONFIRMADO")),ROWS($A$3:A267))),"")</f>
        <v/>
      </c>
      <c r="V267" s="10" t="str">
        <f ca="1">IFERROR(INDEX(MAESTRO!V:V,_xludf.AGGREGATE(15,6,ROW(MAESTRO!$B$3:$B$1000)/((MAESTRO!$B$3:$B$1000="ASMARTALC")*(UPPER(MAESTRO!$L$3:$L$1000)="CONFIRMADO")),ROWS($A$3:A267))),"")</f>
        <v/>
      </c>
      <c r="W267" s="10" t="str">
        <f ca="1">IFERROR(INDEX(MAESTRO!W:W,_xludf.AGGREGATE(15,6,ROW(MAESTRO!$B$3:$B$1000)/((MAESTRO!$B$3:$B$1000="ASMARTALC")*(UPPER(MAESTRO!$L$3:$L$1000)="CONFIRMADO")),ROWS($A$3:A267))),"")</f>
        <v/>
      </c>
      <c r="X267" s="10" t="str">
        <f ca="1">IFERROR(INDEX(MAESTRO!X:X,_xludf.AGGREGATE(15,6,ROW(MAESTRO!$B$3:$B$1000)/((MAESTRO!$B$3:$B$1000="ASMARTALC")*(UPPER(MAESTRO!$L$3:$L$1000)="CONFIRMADO")),ROWS($A$3:A267))),"")</f>
        <v/>
      </c>
    </row>
    <row r="268" spans="1:24" ht="22.05" customHeight="1">
      <c r="A268" s="13" t="str">
        <f ca="1">IFERROR(INDEX(MAESTRO!A:A,_xludf.AGGREGATE(15,6,ROW(MAESTRO!$B$3:$B$1000)/((MAESTRO!$B$3:$B$1000="ASMARTALC")*(UPPER(MAESTRO!$L$3:$L$1000)="CONFIRMADO")),ROWS($A$3:A268))),"")</f>
        <v/>
      </c>
      <c r="B268" s="13" t="str">
        <f ca="1">IFERROR(INDEX(MAESTRO!B:B,_xludf.AGGREGATE(15,6,ROW(MAESTRO!$B$3:$B$1000)/((MAESTRO!$B$3:$B$1000="ASMARTALC")*(UPPER(MAESTRO!$L$3:$L$1000)="CONFIRMADO")),ROWS($A$3:A268))),"")</f>
        <v/>
      </c>
      <c r="C268" s="13" t="str">
        <f ca="1">IFERROR(INDEX(MAESTRO!C:C,_xludf.AGGREGATE(15,6,ROW(MAESTRO!$B$3:$B$1000)/((MAESTRO!$B$3:$B$1000="ASMARTALC")*(UPPER(MAESTRO!$L$3:$L$1000)="CONFIRMADO")),ROWS($A$3:A268))),"")</f>
        <v/>
      </c>
      <c r="D268" s="13" t="str">
        <f ca="1">IFERROR(INDEX(MAESTRO!D:D,_xludf.AGGREGATE(15,6,ROW(MAESTRO!$B$3:$B$1000)/((MAESTRO!$B$3:$B$1000="ASMARTALC")*(UPPER(MAESTRO!$L$3:$L$1000)="CONFIRMADO")),ROWS($A$3:A268))),"")</f>
        <v/>
      </c>
      <c r="E268" s="13" t="str">
        <f ca="1">IFERROR(INDEX(MAESTRO!E:E,_xludf.AGGREGATE(15,6,ROW(MAESTRO!$B$3:$B$1000)/((MAESTRO!$B$3:$B$1000="ASMARTALC")*(UPPER(MAESTRO!$L$3:$L$1000)="CONFIRMADO")),ROWS($A$3:A268))),"")</f>
        <v/>
      </c>
      <c r="F268" s="13" t="str">
        <f ca="1">IFERROR(INDEX(MAESTRO!F:F,_xludf.AGGREGATE(15,6,ROW(MAESTRO!$B$3:$B$1000)/((MAESTRO!$B$3:$B$1000="ASMARTALC")*(UPPER(MAESTRO!$L$3:$L$1000)="CONFIRMADO")),ROWS($A$3:A268))),"")</f>
        <v/>
      </c>
      <c r="G268" s="13" t="str">
        <f ca="1">IFERROR(INDEX(MAESTRO!G:G,_xludf.AGGREGATE(15,6,ROW(MAESTRO!$B$3:$B$1000)/((MAESTRO!$B$3:$B$1000="ASMARTALC")*(UPPER(MAESTRO!$L$3:$L$1000)="CONFIRMADO")),ROWS($A$3:A268))),"")</f>
        <v/>
      </c>
      <c r="H268" s="13" t="str">
        <f ca="1">IFERROR(INDEX(MAESTRO!H:H,_xludf.AGGREGATE(15,6,ROW(MAESTRO!$B$3:$B$1000)/((MAESTRO!$B$3:$B$1000="ASMARTALC")*(UPPER(MAESTRO!$L$3:$L$1000)="CONFIRMADO")),ROWS($A$3:A268))),"")</f>
        <v/>
      </c>
      <c r="I268" s="13" t="str">
        <f ca="1">IFERROR(INDEX(MAESTRO!I:I,_xludf.AGGREGATE(15,6,ROW(MAESTRO!$B$3:$B$1000)/((MAESTRO!$B$3:$B$1000="ASMARTALC")*(UPPER(MAESTRO!$L$3:$L$1000)="CONFIRMADO")),ROWS($A$3:A268))),"")</f>
        <v/>
      </c>
      <c r="J268" s="13" t="str">
        <f ca="1">IFERROR(INDEX(MAESTRO!J:J,_xludf.AGGREGATE(15,6,ROW(MAESTRO!$B$3:$B$1000)/((MAESTRO!$B$3:$B$1000="ASMARTALC")*(UPPER(MAESTRO!$L$3:$L$1000)="CONFIRMADO")),ROWS($A$3:A268))),"")</f>
        <v/>
      </c>
      <c r="K268" s="13" t="str">
        <f ca="1">IFERROR(INDEX(MAESTRO!K:K,_xludf.AGGREGATE(15,6,ROW(MAESTRO!$B$3:$B$1000)/((MAESTRO!$B$3:$B$1000="ASMARTALC")*(UPPER(MAESTRO!$L$3:$L$1000)="CONFIRMADO")),ROWS($A$3:A268))),"")</f>
        <v/>
      </c>
      <c r="L268" s="13" t="str">
        <f ca="1">IFERROR(INDEX(MAESTRO!L:L,_xludf.AGGREGATE(15,6,ROW(MAESTRO!$B$3:$B$1000)/((MAESTRO!$B$3:$B$1000="ASMARTALC")*(UPPER(MAESTRO!$L$3:$L$1000)="CONFIRMADO")),ROWS($A$3:A268))),"")</f>
        <v/>
      </c>
      <c r="M268" s="13" t="str">
        <f ca="1">IFERROR(INDEX(MAESTRO!M:M,_xludf.AGGREGATE(15,6,ROW(MAESTRO!$B$3:$B$1000)/((MAESTRO!$B$3:$B$1000="ASMARTALC")*(UPPER(MAESTRO!$L$3:$L$1000)="CONFIRMADO")),ROWS($A$3:A268))),"")</f>
        <v/>
      </c>
      <c r="N268" s="13" t="str">
        <f ca="1">IFERROR(INDEX(MAESTRO!N:N,_xludf.AGGREGATE(15,6,ROW(MAESTRO!$B$3:$B$1000)/((MAESTRO!$B$3:$B$1000="ASMARTALC")*(UPPER(MAESTRO!$L$3:$L$1000)="CONFIRMADO")),ROWS($A$3:A268))),"")</f>
        <v/>
      </c>
      <c r="O268" s="13" t="str">
        <f ca="1">IFERROR(INDEX(MAESTRO!O:O,_xludf.AGGREGATE(15,6,ROW(MAESTRO!$B$3:$B$1000)/((MAESTRO!$B$3:$B$1000="ASMARTALC")*(UPPER(MAESTRO!$L$3:$L$1000)="CONFIRMADO")),ROWS($A$3:A268))),"")</f>
        <v/>
      </c>
      <c r="P268" s="13" t="str">
        <f ca="1">IFERROR(INDEX(MAESTRO!P:P,_xludf.AGGREGATE(15,6,ROW(MAESTRO!$B$3:$B$1000)/((MAESTRO!$B$3:$B$1000="ASMARTALC")*(UPPER(MAESTRO!$L$3:$L$1000)="CONFIRMADO")),ROWS($A$3:A268))),"")</f>
        <v/>
      </c>
      <c r="Q268" s="13" t="str">
        <f ca="1">IFERROR(INDEX(MAESTRO!Q:Q,_xludf.AGGREGATE(15,6,ROW(MAESTRO!$B$3:$B$1000)/((MAESTRO!$B$3:$B$1000="ASMARTALC")*(UPPER(MAESTRO!$L$3:$L$1000)="CONFIRMADO")),ROWS($A$3:A268))),"")</f>
        <v/>
      </c>
      <c r="R268" s="13" t="str">
        <f ca="1">IFERROR(INDEX(MAESTRO!R:R,_xludf.AGGREGATE(15,6,ROW(MAESTRO!$B$3:$B$1000)/((MAESTRO!$B$3:$B$1000="ASMARTALC")*(UPPER(MAESTRO!$L$3:$L$1000)="CONFIRMADO")),ROWS($A$3:A268))),"")</f>
        <v/>
      </c>
      <c r="S268" s="13" t="str">
        <f ca="1">IFERROR(INDEX(MAESTRO!S:S,_xludf.AGGREGATE(15,6,ROW(MAESTRO!$B$3:$B$1000)/((MAESTRO!$B$3:$B$1000="ASMARTALC")*(UPPER(MAESTRO!$L$3:$L$1000)="CONFIRMADO")),ROWS($A$3:A268))),"")</f>
        <v/>
      </c>
      <c r="T268" s="13" t="str">
        <f ca="1">IFERROR(INDEX(MAESTRO!T:T,_xludf.AGGREGATE(15,6,ROW(MAESTRO!$B$3:$B$1000)/((MAESTRO!$B$3:$B$1000="ASMARTALC")*(UPPER(MAESTRO!$L$3:$L$1000)="CONFIRMADO")),ROWS($A$3:A268))),"")</f>
        <v/>
      </c>
      <c r="U268" s="13" t="str">
        <f ca="1">IFERROR(INDEX(MAESTRO!U:U,_xludf.AGGREGATE(15,6,ROW(MAESTRO!$B$3:$B$1000)/((MAESTRO!$B$3:$B$1000="ASMARTALC")*(UPPER(MAESTRO!$L$3:$L$1000)="CONFIRMADO")),ROWS($A$3:A268))),"")</f>
        <v/>
      </c>
      <c r="V268" s="13" t="str">
        <f ca="1">IFERROR(INDEX(MAESTRO!V:V,_xludf.AGGREGATE(15,6,ROW(MAESTRO!$B$3:$B$1000)/((MAESTRO!$B$3:$B$1000="ASMARTALC")*(UPPER(MAESTRO!$L$3:$L$1000)="CONFIRMADO")),ROWS($A$3:A268))),"")</f>
        <v/>
      </c>
      <c r="W268" s="13" t="str">
        <f ca="1">IFERROR(INDEX(MAESTRO!W:W,_xludf.AGGREGATE(15,6,ROW(MAESTRO!$B$3:$B$1000)/((MAESTRO!$B$3:$B$1000="ASMARTALC")*(UPPER(MAESTRO!$L$3:$L$1000)="CONFIRMADO")),ROWS($A$3:A268))),"")</f>
        <v/>
      </c>
      <c r="X268" s="13" t="str">
        <f ca="1">IFERROR(INDEX(MAESTRO!X:X,_xludf.AGGREGATE(15,6,ROW(MAESTRO!$B$3:$B$1000)/((MAESTRO!$B$3:$B$1000="ASMARTALC")*(UPPER(MAESTRO!$L$3:$L$1000)="CONFIRMADO")),ROWS($A$3:A268))),"")</f>
        <v/>
      </c>
    </row>
    <row r="269" spans="1:24" ht="22.05" customHeight="1">
      <c r="A269" s="10" t="str">
        <f ca="1">IFERROR(INDEX(MAESTRO!A:A,_xludf.AGGREGATE(15,6,ROW(MAESTRO!$B$3:$B$1000)/((MAESTRO!$B$3:$B$1000="ASMARTALC")*(UPPER(MAESTRO!$L$3:$L$1000)="CONFIRMADO")),ROWS($A$3:A269))),"")</f>
        <v/>
      </c>
      <c r="B269" s="10" t="str">
        <f ca="1">IFERROR(INDEX(MAESTRO!B:B,_xludf.AGGREGATE(15,6,ROW(MAESTRO!$B$3:$B$1000)/((MAESTRO!$B$3:$B$1000="ASMARTALC")*(UPPER(MAESTRO!$L$3:$L$1000)="CONFIRMADO")),ROWS($A$3:A269))),"")</f>
        <v/>
      </c>
      <c r="C269" s="10" t="str">
        <f ca="1">IFERROR(INDEX(MAESTRO!C:C,_xludf.AGGREGATE(15,6,ROW(MAESTRO!$B$3:$B$1000)/((MAESTRO!$B$3:$B$1000="ASMARTALC")*(UPPER(MAESTRO!$L$3:$L$1000)="CONFIRMADO")),ROWS($A$3:A269))),"")</f>
        <v/>
      </c>
      <c r="D269" s="10" t="str">
        <f ca="1">IFERROR(INDEX(MAESTRO!D:D,_xludf.AGGREGATE(15,6,ROW(MAESTRO!$B$3:$B$1000)/((MAESTRO!$B$3:$B$1000="ASMARTALC")*(UPPER(MAESTRO!$L$3:$L$1000)="CONFIRMADO")),ROWS($A$3:A269))),"")</f>
        <v/>
      </c>
      <c r="E269" s="10" t="str">
        <f ca="1">IFERROR(INDEX(MAESTRO!E:E,_xludf.AGGREGATE(15,6,ROW(MAESTRO!$B$3:$B$1000)/((MAESTRO!$B$3:$B$1000="ASMARTALC")*(UPPER(MAESTRO!$L$3:$L$1000)="CONFIRMADO")),ROWS($A$3:A269))),"")</f>
        <v/>
      </c>
      <c r="F269" s="10" t="str">
        <f ca="1">IFERROR(INDEX(MAESTRO!F:F,_xludf.AGGREGATE(15,6,ROW(MAESTRO!$B$3:$B$1000)/((MAESTRO!$B$3:$B$1000="ASMARTALC")*(UPPER(MAESTRO!$L$3:$L$1000)="CONFIRMADO")),ROWS($A$3:A269))),"")</f>
        <v/>
      </c>
      <c r="G269" s="10" t="str">
        <f ca="1">IFERROR(INDEX(MAESTRO!G:G,_xludf.AGGREGATE(15,6,ROW(MAESTRO!$B$3:$B$1000)/((MAESTRO!$B$3:$B$1000="ASMARTALC")*(UPPER(MAESTRO!$L$3:$L$1000)="CONFIRMADO")),ROWS($A$3:A269))),"")</f>
        <v/>
      </c>
      <c r="H269" s="10" t="str">
        <f ca="1">IFERROR(INDEX(MAESTRO!H:H,_xludf.AGGREGATE(15,6,ROW(MAESTRO!$B$3:$B$1000)/((MAESTRO!$B$3:$B$1000="ASMARTALC")*(UPPER(MAESTRO!$L$3:$L$1000)="CONFIRMADO")),ROWS($A$3:A269))),"")</f>
        <v/>
      </c>
      <c r="I269" s="10" t="str">
        <f ca="1">IFERROR(INDEX(MAESTRO!I:I,_xludf.AGGREGATE(15,6,ROW(MAESTRO!$B$3:$B$1000)/((MAESTRO!$B$3:$B$1000="ASMARTALC")*(UPPER(MAESTRO!$L$3:$L$1000)="CONFIRMADO")),ROWS($A$3:A269))),"")</f>
        <v/>
      </c>
      <c r="J269" s="10" t="str">
        <f ca="1">IFERROR(INDEX(MAESTRO!J:J,_xludf.AGGREGATE(15,6,ROW(MAESTRO!$B$3:$B$1000)/((MAESTRO!$B$3:$B$1000="ASMARTALC")*(UPPER(MAESTRO!$L$3:$L$1000)="CONFIRMADO")),ROWS($A$3:A269))),"")</f>
        <v/>
      </c>
      <c r="K269" s="10" t="str">
        <f ca="1">IFERROR(INDEX(MAESTRO!K:K,_xludf.AGGREGATE(15,6,ROW(MAESTRO!$B$3:$B$1000)/((MAESTRO!$B$3:$B$1000="ASMARTALC")*(UPPER(MAESTRO!$L$3:$L$1000)="CONFIRMADO")),ROWS($A$3:A269))),"")</f>
        <v/>
      </c>
      <c r="L269" s="10" t="str">
        <f ca="1">IFERROR(INDEX(MAESTRO!L:L,_xludf.AGGREGATE(15,6,ROW(MAESTRO!$B$3:$B$1000)/((MAESTRO!$B$3:$B$1000="ASMARTALC")*(UPPER(MAESTRO!$L$3:$L$1000)="CONFIRMADO")),ROWS($A$3:A269))),"")</f>
        <v/>
      </c>
      <c r="M269" s="10" t="str">
        <f ca="1">IFERROR(INDEX(MAESTRO!M:M,_xludf.AGGREGATE(15,6,ROW(MAESTRO!$B$3:$B$1000)/((MAESTRO!$B$3:$B$1000="ASMARTALC")*(UPPER(MAESTRO!$L$3:$L$1000)="CONFIRMADO")),ROWS($A$3:A269))),"")</f>
        <v/>
      </c>
      <c r="N269" s="10" t="str">
        <f ca="1">IFERROR(INDEX(MAESTRO!N:N,_xludf.AGGREGATE(15,6,ROW(MAESTRO!$B$3:$B$1000)/((MAESTRO!$B$3:$B$1000="ASMARTALC")*(UPPER(MAESTRO!$L$3:$L$1000)="CONFIRMADO")),ROWS($A$3:A269))),"")</f>
        <v/>
      </c>
      <c r="O269" s="10" t="str">
        <f ca="1">IFERROR(INDEX(MAESTRO!O:O,_xludf.AGGREGATE(15,6,ROW(MAESTRO!$B$3:$B$1000)/((MAESTRO!$B$3:$B$1000="ASMARTALC")*(UPPER(MAESTRO!$L$3:$L$1000)="CONFIRMADO")),ROWS($A$3:A269))),"")</f>
        <v/>
      </c>
      <c r="P269" s="10" t="str">
        <f ca="1">IFERROR(INDEX(MAESTRO!P:P,_xludf.AGGREGATE(15,6,ROW(MAESTRO!$B$3:$B$1000)/((MAESTRO!$B$3:$B$1000="ASMARTALC")*(UPPER(MAESTRO!$L$3:$L$1000)="CONFIRMADO")),ROWS($A$3:A269))),"")</f>
        <v/>
      </c>
      <c r="Q269" s="10" t="str">
        <f ca="1">IFERROR(INDEX(MAESTRO!Q:Q,_xludf.AGGREGATE(15,6,ROW(MAESTRO!$B$3:$B$1000)/((MAESTRO!$B$3:$B$1000="ASMARTALC")*(UPPER(MAESTRO!$L$3:$L$1000)="CONFIRMADO")),ROWS($A$3:A269))),"")</f>
        <v/>
      </c>
      <c r="R269" s="10" t="str">
        <f ca="1">IFERROR(INDEX(MAESTRO!R:R,_xludf.AGGREGATE(15,6,ROW(MAESTRO!$B$3:$B$1000)/((MAESTRO!$B$3:$B$1000="ASMARTALC")*(UPPER(MAESTRO!$L$3:$L$1000)="CONFIRMADO")),ROWS($A$3:A269))),"")</f>
        <v/>
      </c>
      <c r="S269" s="10" t="str">
        <f ca="1">IFERROR(INDEX(MAESTRO!S:S,_xludf.AGGREGATE(15,6,ROW(MAESTRO!$B$3:$B$1000)/((MAESTRO!$B$3:$B$1000="ASMARTALC")*(UPPER(MAESTRO!$L$3:$L$1000)="CONFIRMADO")),ROWS($A$3:A269))),"")</f>
        <v/>
      </c>
      <c r="T269" s="10" t="str">
        <f ca="1">IFERROR(INDEX(MAESTRO!T:T,_xludf.AGGREGATE(15,6,ROW(MAESTRO!$B$3:$B$1000)/((MAESTRO!$B$3:$B$1000="ASMARTALC")*(UPPER(MAESTRO!$L$3:$L$1000)="CONFIRMADO")),ROWS($A$3:A269))),"")</f>
        <v/>
      </c>
      <c r="U269" s="10" t="str">
        <f ca="1">IFERROR(INDEX(MAESTRO!U:U,_xludf.AGGREGATE(15,6,ROW(MAESTRO!$B$3:$B$1000)/((MAESTRO!$B$3:$B$1000="ASMARTALC")*(UPPER(MAESTRO!$L$3:$L$1000)="CONFIRMADO")),ROWS($A$3:A269))),"")</f>
        <v/>
      </c>
      <c r="V269" s="10" t="str">
        <f ca="1">IFERROR(INDEX(MAESTRO!V:V,_xludf.AGGREGATE(15,6,ROW(MAESTRO!$B$3:$B$1000)/((MAESTRO!$B$3:$B$1000="ASMARTALC")*(UPPER(MAESTRO!$L$3:$L$1000)="CONFIRMADO")),ROWS($A$3:A269))),"")</f>
        <v/>
      </c>
      <c r="W269" s="10" t="str">
        <f ca="1">IFERROR(INDEX(MAESTRO!W:W,_xludf.AGGREGATE(15,6,ROW(MAESTRO!$B$3:$B$1000)/((MAESTRO!$B$3:$B$1000="ASMARTALC")*(UPPER(MAESTRO!$L$3:$L$1000)="CONFIRMADO")),ROWS($A$3:A269))),"")</f>
        <v/>
      </c>
      <c r="X269" s="10" t="str">
        <f ca="1">IFERROR(INDEX(MAESTRO!X:X,_xludf.AGGREGATE(15,6,ROW(MAESTRO!$B$3:$B$1000)/((MAESTRO!$B$3:$B$1000="ASMARTALC")*(UPPER(MAESTRO!$L$3:$L$1000)="CONFIRMADO")),ROWS($A$3:A269))),"")</f>
        <v/>
      </c>
    </row>
    <row r="270" spans="1:24" ht="22.05" customHeight="1">
      <c r="A270" s="13" t="str">
        <f ca="1">IFERROR(INDEX(MAESTRO!A:A,_xludf.AGGREGATE(15,6,ROW(MAESTRO!$B$3:$B$1000)/((MAESTRO!$B$3:$B$1000="ASMARTALC")*(UPPER(MAESTRO!$L$3:$L$1000)="CONFIRMADO")),ROWS($A$3:A270))),"")</f>
        <v/>
      </c>
      <c r="B270" s="13" t="str">
        <f ca="1">IFERROR(INDEX(MAESTRO!B:B,_xludf.AGGREGATE(15,6,ROW(MAESTRO!$B$3:$B$1000)/((MAESTRO!$B$3:$B$1000="ASMARTALC")*(UPPER(MAESTRO!$L$3:$L$1000)="CONFIRMADO")),ROWS($A$3:A270))),"")</f>
        <v/>
      </c>
      <c r="C270" s="13" t="str">
        <f ca="1">IFERROR(INDEX(MAESTRO!C:C,_xludf.AGGREGATE(15,6,ROW(MAESTRO!$B$3:$B$1000)/((MAESTRO!$B$3:$B$1000="ASMARTALC")*(UPPER(MAESTRO!$L$3:$L$1000)="CONFIRMADO")),ROWS($A$3:A270))),"")</f>
        <v/>
      </c>
      <c r="D270" s="13" t="str">
        <f ca="1">IFERROR(INDEX(MAESTRO!D:D,_xludf.AGGREGATE(15,6,ROW(MAESTRO!$B$3:$B$1000)/((MAESTRO!$B$3:$B$1000="ASMARTALC")*(UPPER(MAESTRO!$L$3:$L$1000)="CONFIRMADO")),ROWS($A$3:A270))),"")</f>
        <v/>
      </c>
      <c r="E270" s="13" t="str">
        <f ca="1">IFERROR(INDEX(MAESTRO!E:E,_xludf.AGGREGATE(15,6,ROW(MAESTRO!$B$3:$B$1000)/((MAESTRO!$B$3:$B$1000="ASMARTALC")*(UPPER(MAESTRO!$L$3:$L$1000)="CONFIRMADO")),ROWS($A$3:A270))),"")</f>
        <v/>
      </c>
      <c r="F270" s="13" t="str">
        <f ca="1">IFERROR(INDEX(MAESTRO!F:F,_xludf.AGGREGATE(15,6,ROW(MAESTRO!$B$3:$B$1000)/((MAESTRO!$B$3:$B$1000="ASMARTALC")*(UPPER(MAESTRO!$L$3:$L$1000)="CONFIRMADO")),ROWS($A$3:A270))),"")</f>
        <v/>
      </c>
      <c r="G270" s="13" t="str">
        <f ca="1">IFERROR(INDEX(MAESTRO!G:G,_xludf.AGGREGATE(15,6,ROW(MAESTRO!$B$3:$B$1000)/((MAESTRO!$B$3:$B$1000="ASMARTALC")*(UPPER(MAESTRO!$L$3:$L$1000)="CONFIRMADO")),ROWS($A$3:A270))),"")</f>
        <v/>
      </c>
      <c r="H270" s="13" t="str">
        <f ca="1">IFERROR(INDEX(MAESTRO!H:H,_xludf.AGGREGATE(15,6,ROW(MAESTRO!$B$3:$B$1000)/((MAESTRO!$B$3:$B$1000="ASMARTALC")*(UPPER(MAESTRO!$L$3:$L$1000)="CONFIRMADO")),ROWS($A$3:A270))),"")</f>
        <v/>
      </c>
      <c r="I270" s="13" t="str">
        <f ca="1">IFERROR(INDEX(MAESTRO!I:I,_xludf.AGGREGATE(15,6,ROW(MAESTRO!$B$3:$B$1000)/((MAESTRO!$B$3:$B$1000="ASMARTALC")*(UPPER(MAESTRO!$L$3:$L$1000)="CONFIRMADO")),ROWS($A$3:A270))),"")</f>
        <v/>
      </c>
      <c r="J270" s="13" t="str">
        <f ca="1">IFERROR(INDEX(MAESTRO!J:J,_xludf.AGGREGATE(15,6,ROW(MAESTRO!$B$3:$B$1000)/((MAESTRO!$B$3:$B$1000="ASMARTALC")*(UPPER(MAESTRO!$L$3:$L$1000)="CONFIRMADO")),ROWS($A$3:A270))),"")</f>
        <v/>
      </c>
      <c r="K270" s="13" t="str">
        <f ca="1">IFERROR(INDEX(MAESTRO!K:K,_xludf.AGGREGATE(15,6,ROW(MAESTRO!$B$3:$B$1000)/((MAESTRO!$B$3:$B$1000="ASMARTALC")*(UPPER(MAESTRO!$L$3:$L$1000)="CONFIRMADO")),ROWS($A$3:A270))),"")</f>
        <v/>
      </c>
      <c r="L270" s="13" t="str">
        <f ca="1">IFERROR(INDEX(MAESTRO!L:L,_xludf.AGGREGATE(15,6,ROW(MAESTRO!$B$3:$B$1000)/((MAESTRO!$B$3:$B$1000="ASMARTALC")*(UPPER(MAESTRO!$L$3:$L$1000)="CONFIRMADO")),ROWS($A$3:A270))),"")</f>
        <v/>
      </c>
      <c r="M270" s="13" t="str">
        <f ca="1">IFERROR(INDEX(MAESTRO!M:M,_xludf.AGGREGATE(15,6,ROW(MAESTRO!$B$3:$B$1000)/((MAESTRO!$B$3:$B$1000="ASMARTALC")*(UPPER(MAESTRO!$L$3:$L$1000)="CONFIRMADO")),ROWS($A$3:A270))),"")</f>
        <v/>
      </c>
      <c r="N270" s="13" t="str">
        <f ca="1">IFERROR(INDEX(MAESTRO!N:N,_xludf.AGGREGATE(15,6,ROW(MAESTRO!$B$3:$B$1000)/((MAESTRO!$B$3:$B$1000="ASMARTALC")*(UPPER(MAESTRO!$L$3:$L$1000)="CONFIRMADO")),ROWS($A$3:A270))),"")</f>
        <v/>
      </c>
      <c r="O270" s="13" t="str">
        <f ca="1">IFERROR(INDEX(MAESTRO!O:O,_xludf.AGGREGATE(15,6,ROW(MAESTRO!$B$3:$B$1000)/((MAESTRO!$B$3:$B$1000="ASMARTALC")*(UPPER(MAESTRO!$L$3:$L$1000)="CONFIRMADO")),ROWS($A$3:A270))),"")</f>
        <v/>
      </c>
      <c r="P270" s="13" t="str">
        <f ca="1">IFERROR(INDEX(MAESTRO!P:P,_xludf.AGGREGATE(15,6,ROW(MAESTRO!$B$3:$B$1000)/((MAESTRO!$B$3:$B$1000="ASMARTALC")*(UPPER(MAESTRO!$L$3:$L$1000)="CONFIRMADO")),ROWS($A$3:A270))),"")</f>
        <v/>
      </c>
      <c r="Q270" s="13" t="str">
        <f ca="1">IFERROR(INDEX(MAESTRO!Q:Q,_xludf.AGGREGATE(15,6,ROW(MAESTRO!$B$3:$B$1000)/((MAESTRO!$B$3:$B$1000="ASMARTALC")*(UPPER(MAESTRO!$L$3:$L$1000)="CONFIRMADO")),ROWS($A$3:A270))),"")</f>
        <v/>
      </c>
      <c r="R270" s="13" t="str">
        <f ca="1">IFERROR(INDEX(MAESTRO!R:R,_xludf.AGGREGATE(15,6,ROW(MAESTRO!$B$3:$B$1000)/((MAESTRO!$B$3:$B$1000="ASMARTALC")*(UPPER(MAESTRO!$L$3:$L$1000)="CONFIRMADO")),ROWS($A$3:A270))),"")</f>
        <v/>
      </c>
      <c r="S270" s="13" t="str">
        <f ca="1">IFERROR(INDEX(MAESTRO!S:S,_xludf.AGGREGATE(15,6,ROW(MAESTRO!$B$3:$B$1000)/((MAESTRO!$B$3:$B$1000="ASMARTALC")*(UPPER(MAESTRO!$L$3:$L$1000)="CONFIRMADO")),ROWS($A$3:A270))),"")</f>
        <v/>
      </c>
      <c r="T270" s="13" t="str">
        <f ca="1">IFERROR(INDEX(MAESTRO!T:T,_xludf.AGGREGATE(15,6,ROW(MAESTRO!$B$3:$B$1000)/((MAESTRO!$B$3:$B$1000="ASMARTALC")*(UPPER(MAESTRO!$L$3:$L$1000)="CONFIRMADO")),ROWS($A$3:A270))),"")</f>
        <v/>
      </c>
      <c r="U270" s="13" t="str">
        <f ca="1">IFERROR(INDEX(MAESTRO!U:U,_xludf.AGGREGATE(15,6,ROW(MAESTRO!$B$3:$B$1000)/((MAESTRO!$B$3:$B$1000="ASMARTALC")*(UPPER(MAESTRO!$L$3:$L$1000)="CONFIRMADO")),ROWS($A$3:A270))),"")</f>
        <v/>
      </c>
      <c r="V270" s="13" t="str">
        <f ca="1">IFERROR(INDEX(MAESTRO!V:V,_xludf.AGGREGATE(15,6,ROW(MAESTRO!$B$3:$B$1000)/((MAESTRO!$B$3:$B$1000="ASMARTALC")*(UPPER(MAESTRO!$L$3:$L$1000)="CONFIRMADO")),ROWS($A$3:A270))),"")</f>
        <v/>
      </c>
      <c r="W270" s="13" t="str">
        <f ca="1">IFERROR(INDEX(MAESTRO!W:W,_xludf.AGGREGATE(15,6,ROW(MAESTRO!$B$3:$B$1000)/((MAESTRO!$B$3:$B$1000="ASMARTALC")*(UPPER(MAESTRO!$L$3:$L$1000)="CONFIRMADO")),ROWS($A$3:A270))),"")</f>
        <v/>
      </c>
      <c r="X270" s="13" t="str">
        <f ca="1">IFERROR(INDEX(MAESTRO!X:X,_xludf.AGGREGATE(15,6,ROW(MAESTRO!$B$3:$B$1000)/((MAESTRO!$B$3:$B$1000="ASMARTALC")*(UPPER(MAESTRO!$L$3:$L$1000)="CONFIRMADO")),ROWS($A$3:A270))),"")</f>
        <v/>
      </c>
    </row>
    <row r="271" spans="1:24" ht="22.05" customHeight="1">
      <c r="A271" s="10" t="str">
        <f ca="1">IFERROR(INDEX(MAESTRO!A:A,_xludf.AGGREGATE(15,6,ROW(MAESTRO!$B$3:$B$1000)/((MAESTRO!$B$3:$B$1000="ASMARTALC")*(UPPER(MAESTRO!$L$3:$L$1000)="CONFIRMADO")),ROWS($A$3:A271))),"")</f>
        <v/>
      </c>
      <c r="B271" s="10" t="str">
        <f ca="1">IFERROR(INDEX(MAESTRO!B:B,_xludf.AGGREGATE(15,6,ROW(MAESTRO!$B$3:$B$1000)/((MAESTRO!$B$3:$B$1000="ASMARTALC")*(UPPER(MAESTRO!$L$3:$L$1000)="CONFIRMADO")),ROWS($A$3:A271))),"")</f>
        <v/>
      </c>
      <c r="C271" s="10" t="str">
        <f ca="1">IFERROR(INDEX(MAESTRO!C:C,_xludf.AGGREGATE(15,6,ROW(MAESTRO!$B$3:$B$1000)/((MAESTRO!$B$3:$B$1000="ASMARTALC")*(UPPER(MAESTRO!$L$3:$L$1000)="CONFIRMADO")),ROWS($A$3:A271))),"")</f>
        <v/>
      </c>
      <c r="D271" s="10" t="str">
        <f ca="1">IFERROR(INDEX(MAESTRO!D:D,_xludf.AGGREGATE(15,6,ROW(MAESTRO!$B$3:$B$1000)/((MAESTRO!$B$3:$B$1000="ASMARTALC")*(UPPER(MAESTRO!$L$3:$L$1000)="CONFIRMADO")),ROWS($A$3:A271))),"")</f>
        <v/>
      </c>
      <c r="E271" s="10" t="str">
        <f ca="1">IFERROR(INDEX(MAESTRO!E:E,_xludf.AGGREGATE(15,6,ROW(MAESTRO!$B$3:$B$1000)/((MAESTRO!$B$3:$B$1000="ASMARTALC")*(UPPER(MAESTRO!$L$3:$L$1000)="CONFIRMADO")),ROWS($A$3:A271))),"")</f>
        <v/>
      </c>
      <c r="F271" s="10" t="str">
        <f ca="1">IFERROR(INDEX(MAESTRO!F:F,_xludf.AGGREGATE(15,6,ROW(MAESTRO!$B$3:$B$1000)/((MAESTRO!$B$3:$B$1000="ASMARTALC")*(UPPER(MAESTRO!$L$3:$L$1000)="CONFIRMADO")),ROWS($A$3:A271))),"")</f>
        <v/>
      </c>
      <c r="G271" s="10" t="str">
        <f ca="1">IFERROR(INDEX(MAESTRO!G:G,_xludf.AGGREGATE(15,6,ROW(MAESTRO!$B$3:$B$1000)/((MAESTRO!$B$3:$B$1000="ASMARTALC")*(UPPER(MAESTRO!$L$3:$L$1000)="CONFIRMADO")),ROWS($A$3:A271))),"")</f>
        <v/>
      </c>
      <c r="H271" s="10" t="str">
        <f ca="1">IFERROR(INDEX(MAESTRO!H:H,_xludf.AGGREGATE(15,6,ROW(MAESTRO!$B$3:$B$1000)/((MAESTRO!$B$3:$B$1000="ASMARTALC")*(UPPER(MAESTRO!$L$3:$L$1000)="CONFIRMADO")),ROWS($A$3:A271))),"")</f>
        <v/>
      </c>
      <c r="I271" s="10" t="str">
        <f ca="1">IFERROR(INDEX(MAESTRO!I:I,_xludf.AGGREGATE(15,6,ROW(MAESTRO!$B$3:$B$1000)/((MAESTRO!$B$3:$B$1000="ASMARTALC")*(UPPER(MAESTRO!$L$3:$L$1000)="CONFIRMADO")),ROWS($A$3:A271))),"")</f>
        <v/>
      </c>
      <c r="J271" s="10" t="str">
        <f ca="1">IFERROR(INDEX(MAESTRO!J:J,_xludf.AGGREGATE(15,6,ROW(MAESTRO!$B$3:$B$1000)/((MAESTRO!$B$3:$B$1000="ASMARTALC")*(UPPER(MAESTRO!$L$3:$L$1000)="CONFIRMADO")),ROWS($A$3:A271))),"")</f>
        <v/>
      </c>
      <c r="K271" s="10" t="str">
        <f ca="1">IFERROR(INDEX(MAESTRO!K:K,_xludf.AGGREGATE(15,6,ROW(MAESTRO!$B$3:$B$1000)/((MAESTRO!$B$3:$B$1000="ASMARTALC")*(UPPER(MAESTRO!$L$3:$L$1000)="CONFIRMADO")),ROWS($A$3:A271))),"")</f>
        <v/>
      </c>
      <c r="L271" s="10" t="str">
        <f ca="1">IFERROR(INDEX(MAESTRO!L:L,_xludf.AGGREGATE(15,6,ROW(MAESTRO!$B$3:$B$1000)/((MAESTRO!$B$3:$B$1000="ASMARTALC")*(UPPER(MAESTRO!$L$3:$L$1000)="CONFIRMADO")),ROWS($A$3:A271))),"")</f>
        <v/>
      </c>
      <c r="M271" s="10" t="str">
        <f ca="1">IFERROR(INDEX(MAESTRO!M:M,_xludf.AGGREGATE(15,6,ROW(MAESTRO!$B$3:$B$1000)/((MAESTRO!$B$3:$B$1000="ASMARTALC")*(UPPER(MAESTRO!$L$3:$L$1000)="CONFIRMADO")),ROWS($A$3:A271))),"")</f>
        <v/>
      </c>
      <c r="N271" s="10" t="str">
        <f ca="1">IFERROR(INDEX(MAESTRO!N:N,_xludf.AGGREGATE(15,6,ROW(MAESTRO!$B$3:$B$1000)/((MAESTRO!$B$3:$B$1000="ASMARTALC")*(UPPER(MAESTRO!$L$3:$L$1000)="CONFIRMADO")),ROWS($A$3:A271))),"")</f>
        <v/>
      </c>
      <c r="O271" s="10" t="str">
        <f ca="1">IFERROR(INDEX(MAESTRO!O:O,_xludf.AGGREGATE(15,6,ROW(MAESTRO!$B$3:$B$1000)/((MAESTRO!$B$3:$B$1000="ASMARTALC")*(UPPER(MAESTRO!$L$3:$L$1000)="CONFIRMADO")),ROWS($A$3:A271))),"")</f>
        <v/>
      </c>
      <c r="P271" s="10" t="str">
        <f ca="1">IFERROR(INDEX(MAESTRO!P:P,_xludf.AGGREGATE(15,6,ROW(MAESTRO!$B$3:$B$1000)/((MAESTRO!$B$3:$B$1000="ASMARTALC")*(UPPER(MAESTRO!$L$3:$L$1000)="CONFIRMADO")),ROWS($A$3:A271))),"")</f>
        <v/>
      </c>
      <c r="Q271" s="10" t="str">
        <f ca="1">IFERROR(INDEX(MAESTRO!Q:Q,_xludf.AGGREGATE(15,6,ROW(MAESTRO!$B$3:$B$1000)/((MAESTRO!$B$3:$B$1000="ASMARTALC")*(UPPER(MAESTRO!$L$3:$L$1000)="CONFIRMADO")),ROWS($A$3:A271))),"")</f>
        <v/>
      </c>
      <c r="R271" s="10" t="str">
        <f ca="1">IFERROR(INDEX(MAESTRO!R:R,_xludf.AGGREGATE(15,6,ROW(MAESTRO!$B$3:$B$1000)/((MAESTRO!$B$3:$B$1000="ASMARTALC")*(UPPER(MAESTRO!$L$3:$L$1000)="CONFIRMADO")),ROWS($A$3:A271))),"")</f>
        <v/>
      </c>
      <c r="S271" s="10" t="str">
        <f ca="1">IFERROR(INDEX(MAESTRO!S:S,_xludf.AGGREGATE(15,6,ROW(MAESTRO!$B$3:$B$1000)/((MAESTRO!$B$3:$B$1000="ASMARTALC")*(UPPER(MAESTRO!$L$3:$L$1000)="CONFIRMADO")),ROWS($A$3:A271))),"")</f>
        <v/>
      </c>
      <c r="T271" s="10" t="str">
        <f ca="1">IFERROR(INDEX(MAESTRO!T:T,_xludf.AGGREGATE(15,6,ROW(MAESTRO!$B$3:$B$1000)/((MAESTRO!$B$3:$B$1000="ASMARTALC")*(UPPER(MAESTRO!$L$3:$L$1000)="CONFIRMADO")),ROWS($A$3:A271))),"")</f>
        <v/>
      </c>
      <c r="U271" s="10" t="str">
        <f ca="1">IFERROR(INDEX(MAESTRO!U:U,_xludf.AGGREGATE(15,6,ROW(MAESTRO!$B$3:$B$1000)/((MAESTRO!$B$3:$B$1000="ASMARTALC")*(UPPER(MAESTRO!$L$3:$L$1000)="CONFIRMADO")),ROWS($A$3:A271))),"")</f>
        <v/>
      </c>
      <c r="V271" s="10" t="str">
        <f ca="1">IFERROR(INDEX(MAESTRO!V:V,_xludf.AGGREGATE(15,6,ROW(MAESTRO!$B$3:$B$1000)/((MAESTRO!$B$3:$B$1000="ASMARTALC")*(UPPER(MAESTRO!$L$3:$L$1000)="CONFIRMADO")),ROWS($A$3:A271))),"")</f>
        <v/>
      </c>
      <c r="W271" s="10" t="str">
        <f ca="1">IFERROR(INDEX(MAESTRO!W:W,_xludf.AGGREGATE(15,6,ROW(MAESTRO!$B$3:$B$1000)/((MAESTRO!$B$3:$B$1000="ASMARTALC")*(UPPER(MAESTRO!$L$3:$L$1000)="CONFIRMADO")),ROWS($A$3:A271))),"")</f>
        <v/>
      </c>
      <c r="X271" s="10" t="str">
        <f ca="1">IFERROR(INDEX(MAESTRO!X:X,_xludf.AGGREGATE(15,6,ROW(MAESTRO!$B$3:$B$1000)/((MAESTRO!$B$3:$B$1000="ASMARTALC")*(UPPER(MAESTRO!$L$3:$L$1000)="CONFIRMADO")),ROWS($A$3:A271))),"")</f>
        <v/>
      </c>
    </row>
    <row r="272" spans="1:24" ht="22.05" customHeight="1">
      <c r="A272" s="13" t="str">
        <f ca="1">IFERROR(INDEX(MAESTRO!A:A,_xludf.AGGREGATE(15,6,ROW(MAESTRO!$B$3:$B$1000)/((MAESTRO!$B$3:$B$1000="ASMARTALC")*(UPPER(MAESTRO!$L$3:$L$1000)="CONFIRMADO")),ROWS($A$3:A272))),"")</f>
        <v/>
      </c>
      <c r="B272" s="13" t="str">
        <f ca="1">IFERROR(INDEX(MAESTRO!B:B,_xludf.AGGREGATE(15,6,ROW(MAESTRO!$B$3:$B$1000)/((MAESTRO!$B$3:$B$1000="ASMARTALC")*(UPPER(MAESTRO!$L$3:$L$1000)="CONFIRMADO")),ROWS($A$3:A272))),"")</f>
        <v/>
      </c>
      <c r="C272" s="13" t="str">
        <f ca="1">IFERROR(INDEX(MAESTRO!C:C,_xludf.AGGREGATE(15,6,ROW(MAESTRO!$B$3:$B$1000)/((MAESTRO!$B$3:$B$1000="ASMARTALC")*(UPPER(MAESTRO!$L$3:$L$1000)="CONFIRMADO")),ROWS($A$3:A272))),"")</f>
        <v/>
      </c>
      <c r="D272" s="13" t="str">
        <f ca="1">IFERROR(INDEX(MAESTRO!D:D,_xludf.AGGREGATE(15,6,ROW(MAESTRO!$B$3:$B$1000)/((MAESTRO!$B$3:$B$1000="ASMARTALC")*(UPPER(MAESTRO!$L$3:$L$1000)="CONFIRMADO")),ROWS($A$3:A272))),"")</f>
        <v/>
      </c>
      <c r="E272" s="13" t="str">
        <f ca="1">IFERROR(INDEX(MAESTRO!E:E,_xludf.AGGREGATE(15,6,ROW(MAESTRO!$B$3:$B$1000)/((MAESTRO!$B$3:$B$1000="ASMARTALC")*(UPPER(MAESTRO!$L$3:$L$1000)="CONFIRMADO")),ROWS($A$3:A272))),"")</f>
        <v/>
      </c>
      <c r="F272" s="13" t="str">
        <f ca="1">IFERROR(INDEX(MAESTRO!F:F,_xludf.AGGREGATE(15,6,ROW(MAESTRO!$B$3:$B$1000)/((MAESTRO!$B$3:$B$1000="ASMARTALC")*(UPPER(MAESTRO!$L$3:$L$1000)="CONFIRMADO")),ROWS($A$3:A272))),"")</f>
        <v/>
      </c>
      <c r="G272" s="13" t="str">
        <f ca="1">IFERROR(INDEX(MAESTRO!G:G,_xludf.AGGREGATE(15,6,ROW(MAESTRO!$B$3:$B$1000)/((MAESTRO!$B$3:$B$1000="ASMARTALC")*(UPPER(MAESTRO!$L$3:$L$1000)="CONFIRMADO")),ROWS($A$3:A272))),"")</f>
        <v/>
      </c>
      <c r="H272" s="13" t="str">
        <f ca="1">IFERROR(INDEX(MAESTRO!H:H,_xludf.AGGREGATE(15,6,ROW(MAESTRO!$B$3:$B$1000)/((MAESTRO!$B$3:$B$1000="ASMARTALC")*(UPPER(MAESTRO!$L$3:$L$1000)="CONFIRMADO")),ROWS($A$3:A272))),"")</f>
        <v/>
      </c>
      <c r="I272" s="13" t="str">
        <f ca="1">IFERROR(INDEX(MAESTRO!I:I,_xludf.AGGREGATE(15,6,ROW(MAESTRO!$B$3:$B$1000)/((MAESTRO!$B$3:$B$1000="ASMARTALC")*(UPPER(MAESTRO!$L$3:$L$1000)="CONFIRMADO")),ROWS($A$3:A272))),"")</f>
        <v/>
      </c>
      <c r="J272" s="13" t="str">
        <f ca="1">IFERROR(INDEX(MAESTRO!J:J,_xludf.AGGREGATE(15,6,ROW(MAESTRO!$B$3:$B$1000)/((MAESTRO!$B$3:$B$1000="ASMARTALC")*(UPPER(MAESTRO!$L$3:$L$1000)="CONFIRMADO")),ROWS($A$3:A272))),"")</f>
        <v/>
      </c>
      <c r="K272" s="13" t="str">
        <f ca="1">IFERROR(INDEX(MAESTRO!K:K,_xludf.AGGREGATE(15,6,ROW(MAESTRO!$B$3:$B$1000)/((MAESTRO!$B$3:$B$1000="ASMARTALC")*(UPPER(MAESTRO!$L$3:$L$1000)="CONFIRMADO")),ROWS($A$3:A272))),"")</f>
        <v/>
      </c>
      <c r="L272" s="13" t="str">
        <f ca="1">IFERROR(INDEX(MAESTRO!L:L,_xludf.AGGREGATE(15,6,ROW(MAESTRO!$B$3:$B$1000)/((MAESTRO!$B$3:$B$1000="ASMARTALC")*(UPPER(MAESTRO!$L$3:$L$1000)="CONFIRMADO")),ROWS($A$3:A272))),"")</f>
        <v/>
      </c>
      <c r="M272" s="13" t="str">
        <f ca="1">IFERROR(INDEX(MAESTRO!M:M,_xludf.AGGREGATE(15,6,ROW(MAESTRO!$B$3:$B$1000)/((MAESTRO!$B$3:$B$1000="ASMARTALC")*(UPPER(MAESTRO!$L$3:$L$1000)="CONFIRMADO")),ROWS($A$3:A272))),"")</f>
        <v/>
      </c>
      <c r="N272" s="13" t="str">
        <f ca="1">IFERROR(INDEX(MAESTRO!N:N,_xludf.AGGREGATE(15,6,ROW(MAESTRO!$B$3:$B$1000)/((MAESTRO!$B$3:$B$1000="ASMARTALC")*(UPPER(MAESTRO!$L$3:$L$1000)="CONFIRMADO")),ROWS($A$3:A272))),"")</f>
        <v/>
      </c>
      <c r="O272" s="13" t="str">
        <f ca="1">IFERROR(INDEX(MAESTRO!O:O,_xludf.AGGREGATE(15,6,ROW(MAESTRO!$B$3:$B$1000)/((MAESTRO!$B$3:$B$1000="ASMARTALC")*(UPPER(MAESTRO!$L$3:$L$1000)="CONFIRMADO")),ROWS($A$3:A272))),"")</f>
        <v/>
      </c>
      <c r="P272" s="13" t="str">
        <f ca="1">IFERROR(INDEX(MAESTRO!P:P,_xludf.AGGREGATE(15,6,ROW(MAESTRO!$B$3:$B$1000)/((MAESTRO!$B$3:$B$1000="ASMARTALC")*(UPPER(MAESTRO!$L$3:$L$1000)="CONFIRMADO")),ROWS($A$3:A272))),"")</f>
        <v/>
      </c>
      <c r="Q272" s="13" t="str">
        <f ca="1">IFERROR(INDEX(MAESTRO!Q:Q,_xludf.AGGREGATE(15,6,ROW(MAESTRO!$B$3:$B$1000)/((MAESTRO!$B$3:$B$1000="ASMARTALC")*(UPPER(MAESTRO!$L$3:$L$1000)="CONFIRMADO")),ROWS($A$3:A272))),"")</f>
        <v/>
      </c>
      <c r="R272" s="13" t="str">
        <f ca="1">IFERROR(INDEX(MAESTRO!R:R,_xludf.AGGREGATE(15,6,ROW(MAESTRO!$B$3:$B$1000)/((MAESTRO!$B$3:$B$1000="ASMARTALC")*(UPPER(MAESTRO!$L$3:$L$1000)="CONFIRMADO")),ROWS($A$3:A272))),"")</f>
        <v/>
      </c>
      <c r="S272" s="13" t="str">
        <f ca="1">IFERROR(INDEX(MAESTRO!S:S,_xludf.AGGREGATE(15,6,ROW(MAESTRO!$B$3:$B$1000)/((MAESTRO!$B$3:$B$1000="ASMARTALC")*(UPPER(MAESTRO!$L$3:$L$1000)="CONFIRMADO")),ROWS($A$3:A272))),"")</f>
        <v/>
      </c>
      <c r="T272" s="13" t="str">
        <f ca="1">IFERROR(INDEX(MAESTRO!T:T,_xludf.AGGREGATE(15,6,ROW(MAESTRO!$B$3:$B$1000)/((MAESTRO!$B$3:$B$1000="ASMARTALC")*(UPPER(MAESTRO!$L$3:$L$1000)="CONFIRMADO")),ROWS($A$3:A272))),"")</f>
        <v/>
      </c>
      <c r="U272" s="13" t="str">
        <f ca="1">IFERROR(INDEX(MAESTRO!U:U,_xludf.AGGREGATE(15,6,ROW(MAESTRO!$B$3:$B$1000)/((MAESTRO!$B$3:$B$1000="ASMARTALC")*(UPPER(MAESTRO!$L$3:$L$1000)="CONFIRMADO")),ROWS($A$3:A272))),"")</f>
        <v/>
      </c>
      <c r="V272" s="13" t="str">
        <f ca="1">IFERROR(INDEX(MAESTRO!V:V,_xludf.AGGREGATE(15,6,ROW(MAESTRO!$B$3:$B$1000)/((MAESTRO!$B$3:$B$1000="ASMARTALC")*(UPPER(MAESTRO!$L$3:$L$1000)="CONFIRMADO")),ROWS($A$3:A272))),"")</f>
        <v/>
      </c>
      <c r="W272" s="13" t="str">
        <f ca="1">IFERROR(INDEX(MAESTRO!W:W,_xludf.AGGREGATE(15,6,ROW(MAESTRO!$B$3:$B$1000)/((MAESTRO!$B$3:$B$1000="ASMARTALC")*(UPPER(MAESTRO!$L$3:$L$1000)="CONFIRMADO")),ROWS($A$3:A272))),"")</f>
        <v/>
      </c>
      <c r="X272" s="13" t="str">
        <f ca="1">IFERROR(INDEX(MAESTRO!X:X,_xludf.AGGREGATE(15,6,ROW(MAESTRO!$B$3:$B$1000)/((MAESTRO!$B$3:$B$1000="ASMARTALC")*(UPPER(MAESTRO!$L$3:$L$1000)="CONFIRMADO")),ROWS($A$3:A272))),"")</f>
        <v/>
      </c>
    </row>
    <row r="273" spans="1:24" ht="22.05" customHeight="1">
      <c r="A273" s="10" t="str">
        <f ca="1">IFERROR(INDEX(MAESTRO!A:A,_xludf.AGGREGATE(15,6,ROW(MAESTRO!$B$3:$B$1000)/((MAESTRO!$B$3:$B$1000="ASMARTALC")*(UPPER(MAESTRO!$L$3:$L$1000)="CONFIRMADO")),ROWS($A$3:A273))),"")</f>
        <v/>
      </c>
      <c r="B273" s="10" t="str">
        <f ca="1">IFERROR(INDEX(MAESTRO!B:B,_xludf.AGGREGATE(15,6,ROW(MAESTRO!$B$3:$B$1000)/((MAESTRO!$B$3:$B$1000="ASMARTALC")*(UPPER(MAESTRO!$L$3:$L$1000)="CONFIRMADO")),ROWS($A$3:A273))),"")</f>
        <v/>
      </c>
      <c r="C273" s="10" t="str">
        <f ca="1">IFERROR(INDEX(MAESTRO!C:C,_xludf.AGGREGATE(15,6,ROW(MAESTRO!$B$3:$B$1000)/((MAESTRO!$B$3:$B$1000="ASMARTALC")*(UPPER(MAESTRO!$L$3:$L$1000)="CONFIRMADO")),ROWS($A$3:A273))),"")</f>
        <v/>
      </c>
      <c r="D273" s="10" t="str">
        <f ca="1">IFERROR(INDEX(MAESTRO!D:D,_xludf.AGGREGATE(15,6,ROW(MAESTRO!$B$3:$B$1000)/((MAESTRO!$B$3:$B$1000="ASMARTALC")*(UPPER(MAESTRO!$L$3:$L$1000)="CONFIRMADO")),ROWS($A$3:A273))),"")</f>
        <v/>
      </c>
      <c r="E273" s="10" t="str">
        <f ca="1">IFERROR(INDEX(MAESTRO!E:E,_xludf.AGGREGATE(15,6,ROW(MAESTRO!$B$3:$B$1000)/((MAESTRO!$B$3:$B$1000="ASMARTALC")*(UPPER(MAESTRO!$L$3:$L$1000)="CONFIRMADO")),ROWS($A$3:A273))),"")</f>
        <v/>
      </c>
      <c r="F273" s="10" t="str">
        <f ca="1">IFERROR(INDEX(MAESTRO!F:F,_xludf.AGGREGATE(15,6,ROW(MAESTRO!$B$3:$B$1000)/((MAESTRO!$B$3:$B$1000="ASMARTALC")*(UPPER(MAESTRO!$L$3:$L$1000)="CONFIRMADO")),ROWS($A$3:A273))),"")</f>
        <v/>
      </c>
      <c r="G273" s="10" t="str">
        <f ca="1">IFERROR(INDEX(MAESTRO!G:G,_xludf.AGGREGATE(15,6,ROW(MAESTRO!$B$3:$B$1000)/((MAESTRO!$B$3:$B$1000="ASMARTALC")*(UPPER(MAESTRO!$L$3:$L$1000)="CONFIRMADO")),ROWS($A$3:A273))),"")</f>
        <v/>
      </c>
      <c r="H273" s="10" t="str">
        <f ca="1">IFERROR(INDEX(MAESTRO!H:H,_xludf.AGGREGATE(15,6,ROW(MAESTRO!$B$3:$B$1000)/((MAESTRO!$B$3:$B$1000="ASMARTALC")*(UPPER(MAESTRO!$L$3:$L$1000)="CONFIRMADO")),ROWS($A$3:A273))),"")</f>
        <v/>
      </c>
      <c r="I273" s="10" t="str">
        <f ca="1">IFERROR(INDEX(MAESTRO!I:I,_xludf.AGGREGATE(15,6,ROW(MAESTRO!$B$3:$B$1000)/((MAESTRO!$B$3:$B$1000="ASMARTALC")*(UPPER(MAESTRO!$L$3:$L$1000)="CONFIRMADO")),ROWS($A$3:A273))),"")</f>
        <v/>
      </c>
      <c r="J273" s="10" t="str">
        <f ca="1">IFERROR(INDEX(MAESTRO!J:J,_xludf.AGGREGATE(15,6,ROW(MAESTRO!$B$3:$B$1000)/((MAESTRO!$B$3:$B$1000="ASMARTALC")*(UPPER(MAESTRO!$L$3:$L$1000)="CONFIRMADO")),ROWS($A$3:A273))),"")</f>
        <v/>
      </c>
      <c r="K273" s="10" t="str">
        <f ca="1">IFERROR(INDEX(MAESTRO!K:K,_xludf.AGGREGATE(15,6,ROW(MAESTRO!$B$3:$B$1000)/((MAESTRO!$B$3:$B$1000="ASMARTALC")*(UPPER(MAESTRO!$L$3:$L$1000)="CONFIRMADO")),ROWS($A$3:A273))),"")</f>
        <v/>
      </c>
      <c r="L273" s="10" t="str">
        <f ca="1">IFERROR(INDEX(MAESTRO!L:L,_xludf.AGGREGATE(15,6,ROW(MAESTRO!$B$3:$B$1000)/((MAESTRO!$B$3:$B$1000="ASMARTALC")*(UPPER(MAESTRO!$L$3:$L$1000)="CONFIRMADO")),ROWS($A$3:A273))),"")</f>
        <v/>
      </c>
      <c r="M273" s="10" t="str">
        <f ca="1">IFERROR(INDEX(MAESTRO!M:M,_xludf.AGGREGATE(15,6,ROW(MAESTRO!$B$3:$B$1000)/((MAESTRO!$B$3:$B$1000="ASMARTALC")*(UPPER(MAESTRO!$L$3:$L$1000)="CONFIRMADO")),ROWS($A$3:A273))),"")</f>
        <v/>
      </c>
      <c r="N273" s="10" t="str">
        <f ca="1">IFERROR(INDEX(MAESTRO!N:N,_xludf.AGGREGATE(15,6,ROW(MAESTRO!$B$3:$B$1000)/((MAESTRO!$B$3:$B$1000="ASMARTALC")*(UPPER(MAESTRO!$L$3:$L$1000)="CONFIRMADO")),ROWS($A$3:A273))),"")</f>
        <v/>
      </c>
      <c r="O273" s="10" t="str">
        <f ca="1">IFERROR(INDEX(MAESTRO!O:O,_xludf.AGGREGATE(15,6,ROW(MAESTRO!$B$3:$B$1000)/((MAESTRO!$B$3:$B$1000="ASMARTALC")*(UPPER(MAESTRO!$L$3:$L$1000)="CONFIRMADO")),ROWS($A$3:A273))),"")</f>
        <v/>
      </c>
      <c r="P273" s="10" t="str">
        <f ca="1">IFERROR(INDEX(MAESTRO!P:P,_xludf.AGGREGATE(15,6,ROW(MAESTRO!$B$3:$B$1000)/((MAESTRO!$B$3:$B$1000="ASMARTALC")*(UPPER(MAESTRO!$L$3:$L$1000)="CONFIRMADO")),ROWS($A$3:A273))),"")</f>
        <v/>
      </c>
      <c r="Q273" s="10" t="str">
        <f ca="1">IFERROR(INDEX(MAESTRO!Q:Q,_xludf.AGGREGATE(15,6,ROW(MAESTRO!$B$3:$B$1000)/((MAESTRO!$B$3:$B$1000="ASMARTALC")*(UPPER(MAESTRO!$L$3:$L$1000)="CONFIRMADO")),ROWS($A$3:A273))),"")</f>
        <v/>
      </c>
      <c r="R273" s="10" t="str">
        <f ca="1">IFERROR(INDEX(MAESTRO!R:R,_xludf.AGGREGATE(15,6,ROW(MAESTRO!$B$3:$B$1000)/((MAESTRO!$B$3:$B$1000="ASMARTALC")*(UPPER(MAESTRO!$L$3:$L$1000)="CONFIRMADO")),ROWS($A$3:A273))),"")</f>
        <v/>
      </c>
      <c r="S273" s="10" t="str">
        <f ca="1">IFERROR(INDEX(MAESTRO!S:S,_xludf.AGGREGATE(15,6,ROW(MAESTRO!$B$3:$B$1000)/((MAESTRO!$B$3:$B$1000="ASMARTALC")*(UPPER(MAESTRO!$L$3:$L$1000)="CONFIRMADO")),ROWS($A$3:A273))),"")</f>
        <v/>
      </c>
      <c r="T273" s="10" t="str">
        <f ca="1">IFERROR(INDEX(MAESTRO!T:T,_xludf.AGGREGATE(15,6,ROW(MAESTRO!$B$3:$B$1000)/((MAESTRO!$B$3:$B$1000="ASMARTALC")*(UPPER(MAESTRO!$L$3:$L$1000)="CONFIRMADO")),ROWS($A$3:A273))),"")</f>
        <v/>
      </c>
      <c r="U273" s="10" t="str">
        <f ca="1">IFERROR(INDEX(MAESTRO!U:U,_xludf.AGGREGATE(15,6,ROW(MAESTRO!$B$3:$B$1000)/((MAESTRO!$B$3:$B$1000="ASMARTALC")*(UPPER(MAESTRO!$L$3:$L$1000)="CONFIRMADO")),ROWS($A$3:A273))),"")</f>
        <v/>
      </c>
      <c r="V273" s="10" t="str">
        <f ca="1">IFERROR(INDEX(MAESTRO!V:V,_xludf.AGGREGATE(15,6,ROW(MAESTRO!$B$3:$B$1000)/((MAESTRO!$B$3:$B$1000="ASMARTALC")*(UPPER(MAESTRO!$L$3:$L$1000)="CONFIRMADO")),ROWS($A$3:A273))),"")</f>
        <v/>
      </c>
      <c r="W273" s="10" t="str">
        <f ca="1">IFERROR(INDEX(MAESTRO!W:W,_xludf.AGGREGATE(15,6,ROW(MAESTRO!$B$3:$B$1000)/((MAESTRO!$B$3:$B$1000="ASMARTALC")*(UPPER(MAESTRO!$L$3:$L$1000)="CONFIRMADO")),ROWS($A$3:A273))),"")</f>
        <v/>
      </c>
      <c r="X273" s="10" t="str">
        <f ca="1">IFERROR(INDEX(MAESTRO!X:X,_xludf.AGGREGATE(15,6,ROW(MAESTRO!$B$3:$B$1000)/((MAESTRO!$B$3:$B$1000="ASMARTALC")*(UPPER(MAESTRO!$L$3:$L$1000)="CONFIRMADO")),ROWS($A$3:A273))),"")</f>
        <v/>
      </c>
    </row>
    <row r="274" spans="1:24" ht="22.05" customHeight="1">
      <c r="A274" s="13" t="str">
        <f ca="1">IFERROR(INDEX(MAESTRO!A:A,_xludf.AGGREGATE(15,6,ROW(MAESTRO!$B$3:$B$1000)/((MAESTRO!$B$3:$B$1000="ASMARTALC")*(UPPER(MAESTRO!$L$3:$L$1000)="CONFIRMADO")),ROWS($A$3:A274))),"")</f>
        <v/>
      </c>
      <c r="B274" s="13" t="str">
        <f ca="1">IFERROR(INDEX(MAESTRO!B:B,_xludf.AGGREGATE(15,6,ROW(MAESTRO!$B$3:$B$1000)/((MAESTRO!$B$3:$B$1000="ASMARTALC")*(UPPER(MAESTRO!$L$3:$L$1000)="CONFIRMADO")),ROWS($A$3:A274))),"")</f>
        <v/>
      </c>
      <c r="C274" s="13" t="str">
        <f ca="1">IFERROR(INDEX(MAESTRO!C:C,_xludf.AGGREGATE(15,6,ROW(MAESTRO!$B$3:$B$1000)/((MAESTRO!$B$3:$B$1000="ASMARTALC")*(UPPER(MAESTRO!$L$3:$L$1000)="CONFIRMADO")),ROWS($A$3:A274))),"")</f>
        <v/>
      </c>
      <c r="D274" s="13" t="str">
        <f ca="1">IFERROR(INDEX(MAESTRO!D:D,_xludf.AGGREGATE(15,6,ROW(MAESTRO!$B$3:$B$1000)/((MAESTRO!$B$3:$B$1000="ASMARTALC")*(UPPER(MAESTRO!$L$3:$L$1000)="CONFIRMADO")),ROWS($A$3:A274))),"")</f>
        <v/>
      </c>
      <c r="E274" s="13" t="str">
        <f ca="1">IFERROR(INDEX(MAESTRO!E:E,_xludf.AGGREGATE(15,6,ROW(MAESTRO!$B$3:$B$1000)/((MAESTRO!$B$3:$B$1000="ASMARTALC")*(UPPER(MAESTRO!$L$3:$L$1000)="CONFIRMADO")),ROWS($A$3:A274))),"")</f>
        <v/>
      </c>
      <c r="F274" s="13" t="str">
        <f ca="1">IFERROR(INDEX(MAESTRO!F:F,_xludf.AGGREGATE(15,6,ROW(MAESTRO!$B$3:$B$1000)/((MAESTRO!$B$3:$B$1000="ASMARTALC")*(UPPER(MAESTRO!$L$3:$L$1000)="CONFIRMADO")),ROWS($A$3:A274))),"")</f>
        <v/>
      </c>
      <c r="G274" s="13" t="str">
        <f ca="1">IFERROR(INDEX(MAESTRO!G:G,_xludf.AGGREGATE(15,6,ROW(MAESTRO!$B$3:$B$1000)/((MAESTRO!$B$3:$B$1000="ASMARTALC")*(UPPER(MAESTRO!$L$3:$L$1000)="CONFIRMADO")),ROWS($A$3:A274))),"")</f>
        <v/>
      </c>
      <c r="H274" s="13" t="str">
        <f ca="1">IFERROR(INDEX(MAESTRO!H:H,_xludf.AGGREGATE(15,6,ROW(MAESTRO!$B$3:$B$1000)/((MAESTRO!$B$3:$B$1000="ASMARTALC")*(UPPER(MAESTRO!$L$3:$L$1000)="CONFIRMADO")),ROWS($A$3:A274))),"")</f>
        <v/>
      </c>
      <c r="I274" s="13" t="str">
        <f ca="1">IFERROR(INDEX(MAESTRO!I:I,_xludf.AGGREGATE(15,6,ROW(MAESTRO!$B$3:$B$1000)/((MAESTRO!$B$3:$B$1000="ASMARTALC")*(UPPER(MAESTRO!$L$3:$L$1000)="CONFIRMADO")),ROWS($A$3:A274))),"")</f>
        <v/>
      </c>
      <c r="J274" s="13" t="str">
        <f ca="1">IFERROR(INDEX(MAESTRO!J:J,_xludf.AGGREGATE(15,6,ROW(MAESTRO!$B$3:$B$1000)/((MAESTRO!$B$3:$B$1000="ASMARTALC")*(UPPER(MAESTRO!$L$3:$L$1000)="CONFIRMADO")),ROWS($A$3:A274))),"")</f>
        <v/>
      </c>
      <c r="K274" s="13" t="str">
        <f ca="1">IFERROR(INDEX(MAESTRO!K:K,_xludf.AGGREGATE(15,6,ROW(MAESTRO!$B$3:$B$1000)/((MAESTRO!$B$3:$B$1000="ASMARTALC")*(UPPER(MAESTRO!$L$3:$L$1000)="CONFIRMADO")),ROWS($A$3:A274))),"")</f>
        <v/>
      </c>
      <c r="L274" s="13" t="str">
        <f ca="1">IFERROR(INDEX(MAESTRO!L:L,_xludf.AGGREGATE(15,6,ROW(MAESTRO!$B$3:$B$1000)/((MAESTRO!$B$3:$B$1000="ASMARTALC")*(UPPER(MAESTRO!$L$3:$L$1000)="CONFIRMADO")),ROWS($A$3:A274))),"")</f>
        <v/>
      </c>
      <c r="M274" s="13" t="str">
        <f ca="1">IFERROR(INDEX(MAESTRO!M:M,_xludf.AGGREGATE(15,6,ROW(MAESTRO!$B$3:$B$1000)/((MAESTRO!$B$3:$B$1000="ASMARTALC")*(UPPER(MAESTRO!$L$3:$L$1000)="CONFIRMADO")),ROWS($A$3:A274))),"")</f>
        <v/>
      </c>
      <c r="N274" s="13" t="str">
        <f ca="1">IFERROR(INDEX(MAESTRO!N:N,_xludf.AGGREGATE(15,6,ROW(MAESTRO!$B$3:$B$1000)/((MAESTRO!$B$3:$B$1000="ASMARTALC")*(UPPER(MAESTRO!$L$3:$L$1000)="CONFIRMADO")),ROWS($A$3:A274))),"")</f>
        <v/>
      </c>
      <c r="O274" s="13" t="str">
        <f ca="1">IFERROR(INDEX(MAESTRO!O:O,_xludf.AGGREGATE(15,6,ROW(MAESTRO!$B$3:$B$1000)/((MAESTRO!$B$3:$B$1000="ASMARTALC")*(UPPER(MAESTRO!$L$3:$L$1000)="CONFIRMADO")),ROWS($A$3:A274))),"")</f>
        <v/>
      </c>
      <c r="P274" s="13" t="str">
        <f ca="1">IFERROR(INDEX(MAESTRO!P:P,_xludf.AGGREGATE(15,6,ROW(MAESTRO!$B$3:$B$1000)/((MAESTRO!$B$3:$B$1000="ASMARTALC")*(UPPER(MAESTRO!$L$3:$L$1000)="CONFIRMADO")),ROWS($A$3:A274))),"")</f>
        <v/>
      </c>
      <c r="Q274" s="13" t="str">
        <f ca="1">IFERROR(INDEX(MAESTRO!Q:Q,_xludf.AGGREGATE(15,6,ROW(MAESTRO!$B$3:$B$1000)/((MAESTRO!$B$3:$B$1000="ASMARTALC")*(UPPER(MAESTRO!$L$3:$L$1000)="CONFIRMADO")),ROWS($A$3:A274))),"")</f>
        <v/>
      </c>
      <c r="R274" s="13" t="str">
        <f ca="1">IFERROR(INDEX(MAESTRO!R:R,_xludf.AGGREGATE(15,6,ROW(MAESTRO!$B$3:$B$1000)/((MAESTRO!$B$3:$B$1000="ASMARTALC")*(UPPER(MAESTRO!$L$3:$L$1000)="CONFIRMADO")),ROWS($A$3:A274))),"")</f>
        <v/>
      </c>
      <c r="S274" s="13" t="str">
        <f ca="1">IFERROR(INDEX(MAESTRO!S:S,_xludf.AGGREGATE(15,6,ROW(MAESTRO!$B$3:$B$1000)/((MAESTRO!$B$3:$B$1000="ASMARTALC")*(UPPER(MAESTRO!$L$3:$L$1000)="CONFIRMADO")),ROWS($A$3:A274))),"")</f>
        <v/>
      </c>
      <c r="T274" s="13" t="str">
        <f ca="1">IFERROR(INDEX(MAESTRO!T:T,_xludf.AGGREGATE(15,6,ROW(MAESTRO!$B$3:$B$1000)/((MAESTRO!$B$3:$B$1000="ASMARTALC")*(UPPER(MAESTRO!$L$3:$L$1000)="CONFIRMADO")),ROWS($A$3:A274))),"")</f>
        <v/>
      </c>
      <c r="U274" s="13" t="str">
        <f ca="1">IFERROR(INDEX(MAESTRO!U:U,_xludf.AGGREGATE(15,6,ROW(MAESTRO!$B$3:$B$1000)/((MAESTRO!$B$3:$B$1000="ASMARTALC")*(UPPER(MAESTRO!$L$3:$L$1000)="CONFIRMADO")),ROWS($A$3:A274))),"")</f>
        <v/>
      </c>
      <c r="V274" s="13" t="str">
        <f ca="1">IFERROR(INDEX(MAESTRO!V:V,_xludf.AGGREGATE(15,6,ROW(MAESTRO!$B$3:$B$1000)/((MAESTRO!$B$3:$B$1000="ASMARTALC")*(UPPER(MAESTRO!$L$3:$L$1000)="CONFIRMADO")),ROWS($A$3:A274))),"")</f>
        <v/>
      </c>
      <c r="W274" s="13" t="str">
        <f ca="1">IFERROR(INDEX(MAESTRO!W:W,_xludf.AGGREGATE(15,6,ROW(MAESTRO!$B$3:$B$1000)/((MAESTRO!$B$3:$B$1000="ASMARTALC")*(UPPER(MAESTRO!$L$3:$L$1000)="CONFIRMADO")),ROWS($A$3:A274))),"")</f>
        <v/>
      </c>
      <c r="X274" s="13" t="str">
        <f ca="1">IFERROR(INDEX(MAESTRO!X:X,_xludf.AGGREGATE(15,6,ROW(MAESTRO!$B$3:$B$1000)/((MAESTRO!$B$3:$B$1000="ASMARTALC")*(UPPER(MAESTRO!$L$3:$L$1000)="CONFIRMADO")),ROWS($A$3:A274))),"")</f>
        <v/>
      </c>
    </row>
    <row r="275" spans="1:24" ht="22.05" customHeight="1">
      <c r="A275" s="10" t="str">
        <f ca="1">IFERROR(INDEX(MAESTRO!A:A,_xludf.AGGREGATE(15,6,ROW(MAESTRO!$B$3:$B$1000)/((MAESTRO!$B$3:$B$1000="ASMARTALC")*(UPPER(MAESTRO!$L$3:$L$1000)="CONFIRMADO")),ROWS($A$3:A275))),"")</f>
        <v/>
      </c>
      <c r="B275" s="10" t="str">
        <f ca="1">IFERROR(INDEX(MAESTRO!B:B,_xludf.AGGREGATE(15,6,ROW(MAESTRO!$B$3:$B$1000)/((MAESTRO!$B$3:$B$1000="ASMARTALC")*(UPPER(MAESTRO!$L$3:$L$1000)="CONFIRMADO")),ROWS($A$3:A275))),"")</f>
        <v/>
      </c>
      <c r="C275" s="10" t="str">
        <f ca="1">IFERROR(INDEX(MAESTRO!C:C,_xludf.AGGREGATE(15,6,ROW(MAESTRO!$B$3:$B$1000)/((MAESTRO!$B$3:$B$1000="ASMARTALC")*(UPPER(MAESTRO!$L$3:$L$1000)="CONFIRMADO")),ROWS($A$3:A275))),"")</f>
        <v/>
      </c>
      <c r="D275" s="10" t="str">
        <f ca="1">IFERROR(INDEX(MAESTRO!D:D,_xludf.AGGREGATE(15,6,ROW(MAESTRO!$B$3:$B$1000)/((MAESTRO!$B$3:$B$1000="ASMARTALC")*(UPPER(MAESTRO!$L$3:$L$1000)="CONFIRMADO")),ROWS($A$3:A275))),"")</f>
        <v/>
      </c>
      <c r="E275" s="10" t="str">
        <f ca="1">IFERROR(INDEX(MAESTRO!E:E,_xludf.AGGREGATE(15,6,ROW(MAESTRO!$B$3:$B$1000)/((MAESTRO!$B$3:$B$1000="ASMARTALC")*(UPPER(MAESTRO!$L$3:$L$1000)="CONFIRMADO")),ROWS($A$3:A275))),"")</f>
        <v/>
      </c>
      <c r="F275" s="10" t="str">
        <f ca="1">IFERROR(INDEX(MAESTRO!F:F,_xludf.AGGREGATE(15,6,ROW(MAESTRO!$B$3:$B$1000)/((MAESTRO!$B$3:$B$1000="ASMARTALC")*(UPPER(MAESTRO!$L$3:$L$1000)="CONFIRMADO")),ROWS($A$3:A275))),"")</f>
        <v/>
      </c>
      <c r="G275" s="10" t="str">
        <f ca="1">IFERROR(INDEX(MAESTRO!G:G,_xludf.AGGREGATE(15,6,ROW(MAESTRO!$B$3:$B$1000)/((MAESTRO!$B$3:$B$1000="ASMARTALC")*(UPPER(MAESTRO!$L$3:$L$1000)="CONFIRMADO")),ROWS($A$3:A275))),"")</f>
        <v/>
      </c>
      <c r="H275" s="10" t="str">
        <f ca="1">IFERROR(INDEX(MAESTRO!H:H,_xludf.AGGREGATE(15,6,ROW(MAESTRO!$B$3:$B$1000)/((MAESTRO!$B$3:$B$1000="ASMARTALC")*(UPPER(MAESTRO!$L$3:$L$1000)="CONFIRMADO")),ROWS($A$3:A275))),"")</f>
        <v/>
      </c>
      <c r="I275" s="10" t="str">
        <f ca="1">IFERROR(INDEX(MAESTRO!I:I,_xludf.AGGREGATE(15,6,ROW(MAESTRO!$B$3:$B$1000)/((MAESTRO!$B$3:$B$1000="ASMARTALC")*(UPPER(MAESTRO!$L$3:$L$1000)="CONFIRMADO")),ROWS($A$3:A275))),"")</f>
        <v/>
      </c>
      <c r="J275" s="10" t="str">
        <f ca="1">IFERROR(INDEX(MAESTRO!J:J,_xludf.AGGREGATE(15,6,ROW(MAESTRO!$B$3:$B$1000)/((MAESTRO!$B$3:$B$1000="ASMARTALC")*(UPPER(MAESTRO!$L$3:$L$1000)="CONFIRMADO")),ROWS($A$3:A275))),"")</f>
        <v/>
      </c>
      <c r="K275" s="10" t="str">
        <f ca="1">IFERROR(INDEX(MAESTRO!K:K,_xludf.AGGREGATE(15,6,ROW(MAESTRO!$B$3:$B$1000)/((MAESTRO!$B$3:$B$1000="ASMARTALC")*(UPPER(MAESTRO!$L$3:$L$1000)="CONFIRMADO")),ROWS($A$3:A275))),"")</f>
        <v/>
      </c>
      <c r="L275" s="10" t="str">
        <f ca="1">IFERROR(INDEX(MAESTRO!L:L,_xludf.AGGREGATE(15,6,ROW(MAESTRO!$B$3:$B$1000)/((MAESTRO!$B$3:$B$1000="ASMARTALC")*(UPPER(MAESTRO!$L$3:$L$1000)="CONFIRMADO")),ROWS($A$3:A275))),"")</f>
        <v/>
      </c>
      <c r="M275" s="10" t="str">
        <f ca="1">IFERROR(INDEX(MAESTRO!M:M,_xludf.AGGREGATE(15,6,ROW(MAESTRO!$B$3:$B$1000)/((MAESTRO!$B$3:$B$1000="ASMARTALC")*(UPPER(MAESTRO!$L$3:$L$1000)="CONFIRMADO")),ROWS($A$3:A275))),"")</f>
        <v/>
      </c>
      <c r="N275" s="10" t="str">
        <f ca="1">IFERROR(INDEX(MAESTRO!N:N,_xludf.AGGREGATE(15,6,ROW(MAESTRO!$B$3:$B$1000)/((MAESTRO!$B$3:$B$1000="ASMARTALC")*(UPPER(MAESTRO!$L$3:$L$1000)="CONFIRMADO")),ROWS($A$3:A275))),"")</f>
        <v/>
      </c>
      <c r="O275" s="10" t="str">
        <f ca="1">IFERROR(INDEX(MAESTRO!O:O,_xludf.AGGREGATE(15,6,ROW(MAESTRO!$B$3:$B$1000)/((MAESTRO!$B$3:$B$1000="ASMARTALC")*(UPPER(MAESTRO!$L$3:$L$1000)="CONFIRMADO")),ROWS($A$3:A275))),"")</f>
        <v/>
      </c>
      <c r="P275" s="10" t="str">
        <f ca="1">IFERROR(INDEX(MAESTRO!P:P,_xludf.AGGREGATE(15,6,ROW(MAESTRO!$B$3:$B$1000)/((MAESTRO!$B$3:$B$1000="ASMARTALC")*(UPPER(MAESTRO!$L$3:$L$1000)="CONFIRMADO")),ROWS($A$3:A275))),"")</f>
        <v/>
      </c>
      <c r="Q275" s="10" t="str">
        <f ca="1">IFERROR(INDEX(MAESTRO!Q:Q,_xludf.AGGREGATE(15,6,ROW(MAESTRO!$B$3:$B$1000)/((MAESTRO!$B$3:$B$1000="ASMARTALC")*(UPPER(MAESTRO!$L$3:$L$1000)="CONFIRMADO")),ROWS($A$3:A275))),"")</f>
        <v/>
      </c>
      <c r="R275" s="10" t="str">
        <f ca="1">IFERROR(INDEX(MAESTRO!R:R,_xludf.AGGREGATE(15,6,ROW(MAESTRO!$B$3:$B$1000)/((MAESTRO!$B$3:$B$1000="ASMARTALC")*(UPPER(MAESTRO!$L$3:$L$1000)="CONFIRMADO")),ROWS($A$3:A275))),"")</f>
        <v/>
      </c>
      <c r="S275" s="10" t="str">
        <f ca="1">IFERROR(INDEX(MAESTRO!S:S,_xludf.AGGREGATE(15,6,ROW(MAESTRO!$B$3:$B$1000)/((MAESTRO!$B$3:$B$1000="ASMARTALC")*(UPPER(MAESTRO!$L$3:$L$1000)="CONFIRMADO")),ROWS($A$3:A275))),"")</f>
        <v/>
      </c>
      <c r="T275" s="10" t="str">
        <f ca="1">IFERROR(INDEX(MAESTRO!T:T,_xludf.AGGREGATE(15,6,ROW(MAESTRO!$B$3:$B$1000)/((MAESTRO!$B$3:$B$1000="ASMARTALC")*(UPPER(MAESTRO!$L$3:$L$1000)="CONFIRMADO")),ROWS($A$3:A275))),"")</f>
        <v/>
      </c>
      <c r="U275" s="10" t="str">
        <f ca="1">IFERROR(INDEX(MAESTRO!U:U,_xludf.AGGREGATE(15,6,ROW(MAESTRO!$B$3:$B$1000)/((MAESTRO!$B$3:$B$1000="ASMARTALC")*(UPPER(MAESTRO!$L$3:$L$1000)="CONFIRMADO")),ROWS($A$3:A275))),"")</f>
        <v/>
      </c>
      <c r="V275" s="10" t="str">
        <f ca="1">IFERROR(INDEX(MAESTRO!V:V,_xludf.AGGREGATE(15,6,ROW(MAESTRO!$B$3:$B$1000)/((MAESTRO!$B$3:$B$1000="ASMARTALC")*(UPPER(MAESTRO!$L$3:$L$1000)="CONFIRMADO")),ROWS($A$3:A275))),"")</f>
        <v/>
      </c>
      <c r="W275" s="10" t="str">
        <f ca="1">IFERROR(INDEX(MAESTRO!W:W,_xludf.AGGREGATE(15,6,ROW(MAESTRO!$B$3:$B$1000)/((MAESTRO!$B$3:$B$1000="ASMARTALC")*(UPPER(MAESTRO!$L$3:$L$1000)="CONFIRMADO")),ROWS($A$3:A275))),"")</f>
        <v/>
      </c>
      <c r="X275" s="10" t="str">
        <f ca="1">IFERROR(INDEX(MAESTRO!X:X,_xludf.AGGREGATE(15,6,ROW(MAESTRO!$B$3:$B$1000)/((MAESTRO!$B$3:$B$1000="ASMARTALC")*(UPPER(MAESTRO!$L$3:$L$1000)="CONFIRMADO")),ROWS($A$3:A275))),"")</f>
        <v/>
      </c>
    </row>
    <row r="276" spans="1:24" ht="22.05" customHeight="1">
      <c r="A276" s="13" t="str">
        <f ca="1">IFERROR(INDEX(MAESTRO!A:A,_xludf.AGGREGATE(15,6,ROW(MAESTRO!$B$3:$B$1000)/((MAESTRO!$B$3:$B$1000="ASMARTALC")*(UPPER(MAESTRO!$L$3:$L$1000)="CONFIRMADO")),ROWS($A$3:A276))),"")</f>
        <v/>
      </c>
      <c r="B276" s="13" t="str">
        <f ca="1">IFERROR(INDEX(MAESTRO!B:B,_xludf.AGGREGATE(15,6,ROW(MAESTRO!$B$3:$B$1000)/((MAESTRO!$B$3:$B$1000="ASMARTALC")*(UPPER(MAESTRO!$L$3:$L$1000)="CONFIRMADO")),ROWS($A$3:A276))),"")</f>
        <v/>
      </c>
      <c r="C276" s="13" t="str">
        <f ca="1">IFERROR(INDEX(MAESTRO!C:C,_xludf.AGGREGATE(15,6,ROW(MAESTRO!$B$3:$B$1000)/((MAESTRO!$B$3:$B$1000="ASMARTALC")*(UPPER(MAESTRO!$L$3:$L$1000)="CONFIRMADO")),ROWS($A$3:A276))),"")</f>
        <v/>
      </c>
      <c r="D276" s="13" t="str">
        <f ca="1">IFERROR(INDEX(MAESTRO!D:D,_xludf.AGGREGATE(15,6,ROW(MAESTRO!$B$3:$B$1000)/((MAESTRO!$B$3:$B$1000="ASMARTALC")*(UPPER(MAESTRO!$L$3:$L$1000)="CONFIRMADO")),ROWS($A$3:A276))),"")</f>
        <v/>
      </c>
      <c r="E276" s="13" t="str">
        <f ca="1">IFERROR(INDEX(MAESTRO!E:E,_xludf.AGGREGATE(15,6,ROW(MAESTRO!$B$3:$B$1000)/((MAESTRO!$B$3:$B$1000="ASMARTALC")*(UPPER(MAESTRO!$L$3:$L$1000)="CONFIRMADO")),ROWS($A$3:A276))),"")</f>
        <v/>
      </c>
      <c r="F276" s="13" t="str">
        <f ca="1">IFERROR(INDEX(MAESTRO!F:F,_xludf.AGGREGATE(15,6,ROW(MAESTRO!$B$3:$B$1000)/((MAESTRO!$B$3:$B$1000="ASMARTALC")*(UPPER(MAESTRO!$L$3:$L$1000)="CONFIRMADO")),ROWS($A$3:A276))),"")</f>
        <v/>
      </c>
      <c r="G276" s="13" t="str">
        <f ca="1">IFERROR(INDEX(MAESTRO!G:G,_xludf.AGGREGATE(15,6,ROW(MAESTRO!$B$3:$B$1000)/((MAESTRO!$B$3:$B$1000="ASMARTALC")*(UPPER(MAESTRO!$L$3:$L$1000)="CONFIRMADO")),ROWS($A$3:A276))),"")</f>
        <v/>
      </c>
      <c r="H276" s="13" t="str">
        <f ca="1">IFERROR(INDEX(MAESTRO!H:H,_xludf.AGGREGATE(15,6,ROW(MAESTRO!$B$3:$B$1000)/((MAESTRO!$B$3:$B$1000="ASMARTALC")*(UPPER(MAESTRO!$L$3:$L$1000)="CONFIRMADO")),ROWS($A$3:A276))),"")</f>
        <v/>
      </c>
      <c r="I276" s="13" t="str">
        <f ca="1">IFERROR(INDEX(MAESTRO!I:I,_xludf.AGGREGATE(15,6,ROW(MAESTRO!$B$3:$B$1000)/((MAESTRO!$B$3:$B$1000="ASMARTALC")*(UPPER(MAESTRO!$L$3:$L$1000)="CONFIRMADO")),ROWS($A$3:A276))),"")</f>
        <v/>
      </c>
      <c r="J276" s="13" t="str">
        <f ca="1">IFERROR(INDEX(MAESTRO!J:J,_xludf.AGGREGATE(15,6,ROW(MAESTRO!$B$3:$B$1000)/((MAESTRO!$B$3:$B$1000="ASMARTALC")*(UPPER(MAESTRO!$L$3:$L$1000)="CONFIRMADO")),ROWS($A$3:A276))),"")</f>
        <v/>
      </c>
      <c r="K276" s="13" t="str">
        <f ca="1">IFERROR(INDEX(MAESTRO!K:K,_xludf.AGGREGATE(15,6,ROW(MAESTRO!$B$3:$B$1000)/((MAESTRO!$B$3:$B$1000="ASMARTALC")*(UPPER(MAESTRO!$L$3:$L$1000)="CONFIRMADO")),ROWS($A$3:A276))),"")</f>
        <v/>
      </c>
      <c r="L276" s="13" t="str">
        <f ca="1">IFERROR(INDEX(MAESTRO!L:L,_xludf.AGGREGATE(15,6,ROW(MAESTRO!$B$3:$B$1000)/((MAESTRO!$B$3:$B$1000="ASMARTALC")*(UPPER(MAESTRO!$L$3:$L$1000)="CONFIRMADO")),ROWS($A$3:A276))),"")</f>
        <v/>
      </c>
      <c r="M276" s="13" t="str">
        <f ca="1">IFERROR(INDEX(MAESTRO!M:M,_xludf.AGGREGATE(15,6,ROW(MAESTRO!$B$3:$B$1000)/((MAESTRO!$B$3:$B$1000="ASMARTALC")*(UPPER(MAESTRO!$L$3:$L$1000)="CONFIRMADO")),ROWS($A$3:A276))),"")</f>
        <v/>
      </c>
      <c r="N276" s="13" t="str">
        <f ca="1">IFERROR(INDEX(MAESTRO!N:N,_xludf.AGGREGATE(15,6,ROW(MAESTRO!$B$3:$B$1000)/((MAESTRO!$B$3:$B$1000="ASMARTALC")*(UPPER(MAESTRO!$L$3:$L$1000)="CONFIRMADO")),ROWS($A$3:A276))),"")</f>
        <v/>
      </c>
      <c r="O276" s="13" t="str">
        <f ca="1">IFERROR(INDEX(MAESTRO!O:O,_xludf.AGGREGATE(15,6,ROW(MAESTRO!$B$3:$B$1000)/((MAESTRO!$B$3:$B$1000="ASMARTALC")*(UPPER(MAESTRO!$L$3:$L$1000)="CONFIRMADO")),ROWS($A$3:A276))),"")</f>
        <v/>
      </c>
      <c r="P276" s="13" t="str">
        <f ca="1">IFERROR(INDEX(MAESTRO!P:P,_xludf.AGGREGATE(15,6,ROW(MAESTRO!$B$3:$B$1000)/((MAESTRO!$B$3:$B$1000="ASMARTALC")*(UPPER(MAESTRO!$L$3:$L$1000)="CONFIRMADO")),ROWS($A$3:A276))),"")</f>
        <v/>
      </c>
      <c r="Q276" s="13" t="str">
        <f ca="1">IFERROR(INDEX(MAESTRO!Q:Q,_xludf.AGGREGATE(15,6,ROW(MAESTRO!$B$3:$B$1000)/((MAESTRO!$B$3:$B$1000="ASMARTALC")*(UPPER(MAESTRO!$L$3:$L$1000)="CONFIRMADO")),ROWS($A$3:A276))),"")</f>
        <v/>
      </c>
      <c r="R276" s="13" t="str">
        <f ca="1">IFERROR(INDEX(MAESTRO!R:R,_xludf.AGGREGATE(15,6,ROW(MAESTRO!$B$3:$B$1000)/((MAESTRO!$B$3:$B$1000="ASMARTALC")*(UPPER(MAESTRO!$L$3:$L$1000)="CONFIRMADO")),ROWS($A$3:A276))),"")</f>
        <v/>
      </c>
      <c r="S276" s="13" t="str">
        <f ca="1">IFERROR(INDEX(MAESTRO!S:S,_xludf.AGGREGATE(15,6,ROW(MAESTRO!$B$3:$B$1000)/((MAESTRO!$B$3:$B$1000="ASMARTALC")*(UPPER(MAESTRO!$L$3:$L$1000)="CONFIRMADO")),ROWS($A$3:A276))),"")</f>
        <v/>
      </c>
      <c r="T276" s="13" t="str">
        <f ca="1">IFERROR(INDEX(MAESTRO!T:T,_xludf.AGGREGATE(15,6,ROW(MAESTRO!$B$3:$B$1000)/((MAESTRO!$B$3:$B$1000="ASMARTALC")*(UPPER(MAESTRO!$L$3:$L$1000)="CONFIRMADO")),ROWS($A$3:A276))),"")</f>
        <v/>
      </c>
      <c r="U276" s="13" t="str">
        <f ca="1">IFERROR(INDEX(MAESTRO!U:U,_xludf.AGGREGATE(15,6,ROW(MAESTRO!$B$3:$B$1000)/((MAESTRO!$B$3:$B$1000="ASMARTALC")*(UPPER(MAESTRO!$L$3:$L$1000)="CONFIRMADO")),ROWS($A$3:A276))),"")</f>
        <v/>
      </c>
      <c r="V276" s="13" t="str">
        <f ca="1">IFERROR(INDEX(MAESTRO!V:V,_xludf.AGGREGATE(15,6,ROW(MAESTRO!$B$3:$B$1000)/((MAESTRO!$B$3:$B$1000="ASMARTALC")*(UPPER(MAESTRO!$L$3:$L$1000)="CONFIRMADO")),ROWS($A$3:A276))),"")</f>
        <v/>
      </c>
      <c r="W276" s="13" t="str">
        <f ca="1">IFERROR(INDEX(MAESTRO!W:W,_xludf.AGGREGATE(15,6,ROW(MAESTRO!$B$3:$B$1000)/((MAESTRO!$B$3:$B$1000="ASMARTALC")*(UPPER(MAESTRO!$L$3:$L$1000)="CONFIRMADO")),ROWS($A$3:A276))),"")</f>
        <v/>
      </c>
      <c r="X276" s="13" t="str">
        <f ca="1">IFERROR(INDEX(MAESTRO!X:X,_xludf.AGGREGATE(15,6,ROW(MAESTRO!$B$3:$B$1000)/((MAESTRO!$B$3:$B$1000="ASMARTALC")*(UPPER(MAESTRO!$L$3:$L$1000)="CONFIRMADO")),ROWS($A$3:A276))),"")</f>
        <v/>
      </c>
    </row>
    <row r="277" spans="1:24" ht="22.05" customHeight="1">
      <c r="A277" s="10" t="str">
        <f ca="1">IFERROR(INDEX(MAESTRO!A:A,_xludf.AGGREGATE(15,6,ROW(MAESTRO!$B$3:$B$1000)/((MAESTRO!$B$3:$B$1000="ASMARTALC")*(UPPER(MAESTRO!$L$3:$L$1000)="CONFIRMADO")),ROWS($A$3:A277))),"")</f>
        <v/>
      </c>
      <c r="B277" s="10" t="str">
        <f ca="1">IFERROR(INDEX(MAESTRO!B:B,_xludf.AGGREGATE(15,6,ROW(MAESTRO!$B$3:$B$1000)/((MAESTRO!$B$3:$B$1000="ASMARTALC")*(UPPER(MAESTRO!$L$3:$L$1000)="CONFIRMADO")),ROWS($A$3:A277))),"")</f>
        <v/>
      </c>
      <c r="C277" s="10" t="str">
        <f ca="1">IFERROR(INDEX(MAESTRO!C:C,_xludf.AGGREGATE(15,6,ROW(MAESTRO!$B$3:$B$1000)/((MAESTRO!$B$3:$B$1000="ASMARTALC")*(UPPER(MAESTRO!$L$3:$L$1000)="CONFIRMADO")),ROWS($A$3:A277))),"")</f>
        <v/>
      </c>
      <c r="D277" s="10" t="str">
        <f ca="1">IFERROR(INDEX(MAESTRO!D:D,_xludf.AGGREGATE(15,6,ROW(MAESTRO!$B$3:$B$1000)/((MAESTRO!$B$3:$B$1000="ASMARTALC")*(UPPER(MAESTRO!$L$3:$L$1000)="CONFIRMADO")),ROWS($A$3:A277))),"")</f>
        <v/>
      </c>
      <c r="E277" s="10" t="str">
        <f ca="1">IFERROR(INDEX(MAESTRO!E:E,_xludf.AGGREGATE(15,6,ROW(MAESTRO!$B$3:$B$1000)/((MAESTRO!$B$3:$B$1000="ASMARTALC")*(UPPER(MAESTRO!$L$3:$L$1000)="CONFIRMADO")),ROWS($A$3:A277))),"")</f>
        <v/>
      </c>
      <c r="F277" s="10" t="str">
        <f ca="1">IFERROR(INDEX(MAESTRO!F:F,_xludf.AGGREGATE(15,6,ROW(MAESTRO!$B$3:$B$1000)/((MAESTRO!$B$3:$B$1000="ASMARTALC")*(UPPER(MAESTRO!$L$3:$L$1000)="CONFIRMADO")),ROWS($A$3:A277))),"")</f>
        <v/>
      </c>
      <c r="G277" s="10" t="str">
        <f ca="1">IFERROR(INDEX(MAESTRO!G:G,_xludf.AGGREGATE(15,6,ROW(MAESTRO!$B$3:$B$1000)/((MAESTRO!$B$3:$B$1000="ASMARTALC")*(UPPER(MAESTRO!$L$3:$L$1000)="CONFIRMADO")),ROWS($A$3:A277))),"")</f>
        <v/>
      </c>
      <c r="H277" s="10" t="str">
        <f ca="1">IFERROR(INDEX(MAESTRO!H:H,_xludf.AGGREGATE(15,6,ROW(MAESTRO!$B$3:$B$1000)/((MAESTRO!$B$3:$B$1000="ASMARTALC")*(UPPER(MAESTRO!$L$3:$L$1000)="CONFIRMADO")),ROWS($A$3:A277))),"")</f>
        <v/>
      </c>
      <c r="I277" s="10" t="str">
        <f ca="1">IFERROR(INDEX(MAESTRO!I:I,_xludf.AGGREGATE(15,6,ROW(MAESTRO!$B$3:$B$1000)/((MAESTRO!$B$3:$B$1000="ASMARTALC")*(UPPER(MAESTRO!$L$3:$L$1000)="CONFIRMADO")),ROWS($A$3:A277))),"")</f>
        <v/>
      </c>
      <c r="J277" s="10" t="str">
        <f ca="1">IFERROR(INDEX(MAESTRO!J:J,_xludf.AGGREGATE(15,6,ROW(MAESTRO!$B$3:$B$1000)/((MAESTRO!$B$3:$B$1000="ASMARTALC")*(UPPER(MAESTRO!$L$3:$L$1000)="CONFIRMADO")),ROWS($A$3:A277))),"")</f>
        <v/>
      </c>
      <c r="K277" s="10" t="str">
        <f ca="1">IFERROR(INDEX(MAESTRO!K:K,_xludf.AGGREGATE(15,6,ROW(MAESTRO!$B$3:$B$1000)/((MAESTRO!$B$3:$B$1000="ASMARTALC")*(UPPER(MAESTRO!$L$3:$L$1000)="CONFIRMADO")),ROWS($A$3:A277))),"")</f>
        <v/>
      </c>
      <c r="L277" s="10" t="str">
        <f ca="1">IFERROR(INDEX(MAESTRO!L:L,_xludf.AGGREGATE(15,6,ROW(MAESTRO!$B$3:$B$1000)/((MAESTRO!$B$3:$B$1000="ASMARTALC")*(UPPER(MAESTRO!$L$3:$L$1000)="CONFIRMADO")),ROWS($A$3:A277))),"")</f>
        <v/>
      </c>
      <c r="M277" s="10" t="str">
        <f ca="1">IFERROR(INDEX(MAESTRO!M:M,_xludf.AGGREGATE(15,6,ROW(MAESTRO!$B$3:$B$1000)/((MAESTRO!$B$3:$B$1000="ASMARTALC")*(UPPER(MAESTRO!$L$3:$L$1000)="CONFIRMADO")),ROWS($A$3:A277))),"")</f>
        <v/>
      </c>
      <c r="N277" s="10" t="str">
        <f ca="1">IFERROR(INDEX(MAESTRO!N:N,_xludf.AGGREGATE(15,6,ROW(MAESTRO!$B$3:$B$1000)/((MAESTRO!$B$3:$B$1000="ASMARTALC")*(UPPER(MAESTRO!$L$3:$L$1000)="CONFIRMADO")),ROWS($A$3:A277))),"")</f>
        <v/>
      </c>
      <c r="O277" s="10" t="str">
        <f ca="1">IFERROR(INDEX(MAESTRO!O:O,_xludf.AGGREGATE(15,6,ROW(MAESTRO!$B$3:$B$1000)/((MAESTRO!$B$3:$B$1000="ASMARTALC")*(UPPER(MAESTRO!$L$3:$L$1000)="CONFIRMADO")),ROWS($A$3:A277))),"")</f>
        <v/>
      </c>
      <c r="P277" s="10" t="str">
        <f ca="1">IFERROR(INDEX(MAESTRO!P:P,_xludf.AGGREGATE(15,6,ROW(MAESTRO!$B$3:$B$1000)/((MAESTRO!$B$3:$B$1000="ASMARTALC")*(UPPER(MAESTRO!$L$3:$L$1000)="CONFIRMADO")),ROWS($A$3:A277))),"")</f>
        <v/>
      </c>
      <c r="Q277" s="10" t="str">
        <f ca="1">IFERROR(INDEX(MAESTRO!Q:Q,_xludf.AGGREGATE(15,6,ROW(MAESTRO!$B$3:$B$1000)/((MAESTRO!$B$3:$B$1000="ASMARTALC")*(UPPER(MAESTRO!$L$3:$L$1000)="CONFIRMADO")),ROWS($A$3:A277))),"")</f>
        <v/>
      </c>
      <c r="R277" s="10" t="str">
        <f ca="1">IFERROR(INDEX(MAESTRO!R:R,_xludf.AGGREGATE(15,6,ROW(MAESTRO!$B$3:$B$1000)/((MAESTRO!$B$3:$B$1000="ASMARTALC")*(UPPER(MAESTRO!$L$3:$L$1000)="CONFIRMADO")),ROWS($A$3:A277))),"")</f>
        <v/>
      </c>
      <c r="S277" s="10" t="str">
        <f ca="1">IFERROR(INDEX(MAESTRO!S:S,_xludf.AGGREGATE(15,6,ROW(MAESTRO!$B$3:$B$1000)/((MAESTRO!$B$3:$B$1000="ASMARTALC")*(UPPER(MAESTRO!$L$3:$L$1000)="CONFIRMADO")),ROWS($A$3:A277))),"")</f>
        <v/>
      </c>
      <c r="T277" s="10" t="str">
        <f ca="1">IFERROR(INDEX(MAESTRO!T:T,_xludf.AGGREGATE(15,6,ROW(MAESTRO!$B$3:$B$1000)/((MAESTRO!$B$3:$B$1000="ASMARTALC")*(UPPER(MAESTRO!$L$3:$L$1000)="CONFIRMADO")),ROWS($A$3:A277))),"")</f>
        <v/>
      </c>
      <c r="U277" s="10" t="str">
        <f ca="1">IFERROR(INDEX(MAESTRO!U:U,_xludf.AGGREGATE(15,6,ROW(MAESTRO!$B$3:$B$1000)/((MAESTRO!$B$3:$B$1000="ASMARTALC")*(UPPER(MAESTRO!$L$3:$L$1000)="CONFIRMADO")),ROWS($A$3:A277))),"")</f>
        <v/>
      </c>
      <c r="V277" s="10" t="str">
        <f ca="1">IFERROR(INDEX(MAESTRO!V:V,_xludf.AGGREGATE(15,6,ROW(MAESTRO!$B$3:$B$1000)/((MAESTRO!$B$3:$B$1000="ASMARTALC")*(UPPER(MAESTRO!$L$3:$L$1000)="CONFIRMADO")),ROWS($A$3:A277))),"")</f>
        <v/>
      </c>
      <c r="W277" s="10" t="str">
        <f ca="1">IFERROR(INDEX(MAESTRO!W:W,_xludf.AGGREGATE(15,6,ROW(MAESTRO!$B$3:$B$1000)/((MAESTRO!$B$3:$B$1000="ASMARTALC")*(UPPER(MAESTRO!$L$3:$L$1000)="CONFIRMADO")),ROWS($A$3:A277))),"")</f>
        <v/>
      </c>
      <c r="X277" s="10" t="str">
        <f ca="1">IFERROR(INDEX(MAESTRO!X:X,_xludf.AGGREGATE(15,6,ROW(MAESTRO!$B$3:$B$1000)/((MAESTRO!$B$3:$B$1000="ASMARTALC")*(UPPER(MAESTRO!$L$3:$L$1000)="CONFIRMADO")),ROWS($A$3:A277))),"")</f>
        <v/>
      </c>
    </row>
    <row r="278" spans="1:24" ht="22.05" customHeight="1">
      <c r="A278" s="13" t="str">
        <f ca="1">IFERROR(INDEX(MAESTRO!A:A,_xludf.AGGREGATE(15,6,ROW(MAESTRO!$B$3:$B$1000)/((MAESTRO!$B$3:$B$1000="ASMARTALC")*(UPPER(MAESTRO!$L$3:$L$1000)="CONFIRMADO")),ROWS($A$3:A278))),"")</f>
        <v/>
      </c>
      <c r="B278" s="13" t="str">
        <f ca="1">IFERROR(INDEX(MAESTRO!B:B,_xludf.AGGREGATE(15,6,ROW(MAESTRO!$B$3:$B$1000)/((MAESTRO!$B$3:$B$1000="ASMARTALC")*(UPPER(MAESTRO!$L$3:$L$1000)="CONFIRMADO")),ROWS($A$3:A278))),"")</f>
        <v/>
      </c>
      <c r="C278" s="13" t="str">
        <f ca="1">IFERROR(INDEX(MAESTRO!C:C,_xludf.AGGREGATE(15,6,ROW(MAESTRO!$B$3:$B$1000)/((MAESTRO!$B$3:$B$1000="ASMARTALC")*(UPPER(MAESTRO!$L$3:$L$1000)="CONFIRMADO")),ROWS($A$3:A278))),"")</f>
        <v/>
      </c>
      <c r="D278" s="13" t="str">
        <f ca="1">IFERROR(INDEX(MAESTRO!D:D,_xludf.AGGREGATE(15,6,ROW(MAESTRO!$B$3:$B$1000)/((MAESTRO!$B$3:$B$1000="ASMARTALC")*(UPPER(MAESTRO!$L$3:$L$1000)="CONFIRMADO")),ROWS($A$3:A278))),"")</f>
        <v/>
      </c>
      <c r="E278" s="13" t="str">
        <f ca="1">IFERROR(INDEX(MAESTRO!E:E,_xludf.AGGREGATE(15,6,ROW(MAESTRO!$B$3:$B$1000)/((MAESTRO!$B$3:$B$1000="ASMARTALC")*(UPPER(MAESTRO!$L$3:$L$1000)="CONFIRMADO")),ROWS($A$3:A278))),"")</f>
        <v/>
      </c>
      <c r="F278" s="13" t="str">
        <f ca="1">IFERROR(INDEX(MAESTRO!F:F,_xludf.AGGREGATE(15,6,ROW(MAESTRO!$B$3:$B$1000)/((MAESTRO!$B$3:$B$1000="ASMARTALC")*(UPPER(MAESTRO!$L$3:$L$1000)="CONFIRMADO")),ROWS($A$3:A278))),"")</f>
        <v/>
      </c>
      <c r="G278" s="13" t="str">
        <f ca="1">IFERROR(INDEX(MAESTRO!G:G,_xludf.AGGREGATE(15,6,ROW(MAESTRO!$B$3:$B$1000)/((MAESTRO!$B$3:$B$1000="ASMARTALC")*(UPPER(MAESTRO!$L$3:$L$1000)="CONFIRMADO")),ROWS($A$3:A278))),"")</f>
        <v/>
      </c>
      <c r="H278" s="13" t="str">
        <f ca="1">IFERROR(INDEX(MAESTRO!H:H,_xludf.AGGREGATE(15,6,ROW(MAESTRO!$B$3:$B$1000)/((MAESTRO!$B$3:$B$1000="ASMARTALC")*(UPPER(MAESTRO!$L$3:$L$1000)="CONFIRMADO")),ROWS($A$3:A278))),"")</f>
        <v/>
      </c>
      <c r="I278" s="13" t="str">
        <f ca="1">IFERROR(INDEX(MAESTRO!I:I,_xludf.AGGREGATE(15,6,ROW(MAESTRO!$B$3:$B$1000)/((MAESTRO!$B$3:$B$1000="ASMARTALC")*(UPPER(MAESTRO!$L$3:$L$1000)="CONFIRMADO")),ROWS($A$3:A278))),"")</f>
        <v/>
      </c>
      <c r="J278" s="13" t="str">
        <f ca="1">IFERROR(INDEX(MAESTRO!J:J,_xludf.AGGREGATE(15,6,ROW(MAESTRO!$B$3:$B$1000)/((MAESTRO!$B$3:$B$1000="ASMARTALC")*(UPPER(MAESTRO!$L$3:$L$1000)="CONFIRMADO")),ROWS($A$3:A278))),"")</f>
        <v/>
      </c>
      <c r="K278" s="13" t="str">
        <f ca="1">IFERROR(INDEX(MAESTRO!K:K,_xludf.AGGREGATE(15,6,ROW(MAESTRO!$B$3:$B$1000)/((MAESTRO!$B$3:$B$1000="ASMARTALC")*(UPPER(MAESTRO!$L$3:$L$1000)="CONFIRMADO")),ROWS($A$3:A278))),"")</f>
        <v/>
      </c>
      <c r="L278" s="13" t="str">
        <f ca="1">IFERROR(INDEX(MAESTRO!L:L,_xludf.AGGREGATE(15,6,ROW(MAESTRO!$B$3:$B$1000)/((MAESTRO!$B$3:$B$1000="ASMARTALC")*(UPPER(MAESTRO!$L$3:$L$1000)="CONFIRMADO")),ROWS($A$3:A278))),"")</f>
        <v/>
      </c>
      <c r="M278" s="13" t="str">
        <f ca="1">IFERROR(INDEX(MAESTRO!M:M,_xludf.AGGREGATE(15,6,ROW(MAESTRO!$B$3:$B$1000)/((MAESTRO!$B$3:$B$1000="ASMARTALC")*(UPPER(MAESTRO!$L$3:$L$1000)="CONFIRMADO")),ROWS($A$3:A278))),"")</f>
        <v/>
      </c>
      <c r="N278" s="13" t="str">
        <f ca="1">IFERROR(INDEX(MAESTRO!N:N,_xludf.AGGREGATE(15,6,ROW(MAESTRO!$B$3:$B$1000)/((MAESTRO!$B$3:$B$1000="ASMARTALC")*(UPPER(MAESTRO!$L$3:$L$1000)="CONFIRMADO")),ROWS($A$3:A278))),"")</f>
        <v/>
      </c>
      <c r="O278" s="13" t="str">
        <f ca="1">IFERROR(INDEX(MAESTRO!O:O,_xludf.AGGREGATE(15,6,ROW(MAESTRO!$B$3:$B$1000)/((MAESTRO!$B$3:$B$1000="ASMARTALC")*(UPPER(MAESTRO!$L$3:$L$1000)="CONFIRMADO")),ROWS($A$3:A278))),"")</f>
        <v/>
      </c>
      <c r="P278" s="13" t="str">
        <f ca="1">IFERROR(INDEX(MAESTRO!P:P,_xludf.AGGREGATE(15,6,ROW(MAESTRO!$B$3:$B$1000)/((MAESTRO!$B$3:$B$1000="ASMARTALC")*(UPPER(MAESTRO!$L$3:$L$1000)="CONFIRMADO")),ROWS($A$3:A278))),"")</f>
        <v/>
      </c>
      <c r="Q278" s="13" t="str">
        <f ca="1">IFERROR(INDEX(MAESTRO!Q:Q,_xludf.AGGREGATE(15,6,ROW(MAESTRO!$B$3:$B$1000)/((MAESTRO!$B$3:$B$1000="ASMARTALC")*(UPPER(MAESTRO!$L$3:$L$1000)="CONFIRMADO")),ROWS($A$3:A278))),"")</f>
        <v/>
      </c>
      <c r="R278" s="13" t="str">
        <f ca="1">IFERROR(INDEX(MAESTRO!R:R,_xludf.AGGREGATE(15,6,ROW(MAESTRO!$B$3:$B$1000)/((MAESTRO!$B$3:$B$1000="ASMARTALC")*(UPPER(MAESTRO!$L$3:$L$1000)="CONFIRMADO")),ROWS($A$3:A278))),"")</f>
        <v/>
      </c>
      <c r="S278" s="13" t="str">
        <f ca="1">IFERROR(INDEX(MAESTRO!S:S,_xludf.AGGREGATE(15,6,ROW(MAESTRO!$B$3:$B$1000)/((MAESTRO!$B$3:$B$1000="ASMARTALC")*(UPPER(MAESTRO!$L$3:$L$1000)="CONFIRMADO")),ROWS($A$3:A278))),"")</f>
        <v/>
      </c>
      <c r="T278" s="13" t="str">
        <f ca="1">IFERROR(INDEX(MAESTRO!T:T,_xludf.AGGREGATE(15,6,ROW(MAESTRO!$B$3:$B$1000)/((MAESTRO!$B$3:$B$1000="ASMARTALC")*(UPPER(MAESTRO!$L$3:$L$1000)="CONFIRMADO")),ROWS($A$3:A278))),"")</f>
        <v/>
      </c>
      <c r="U278" s="13" t="str">
        <f ca="1">IFERROR(INDEX(MAESTRO!U:U,_xludf.AGGREGATE(15,6,ROW(MAESTRO!$B$3:$B$1000)/((MAESTRO!$B$3:$B$1000="ASMARTALC")*(UPPER(MAESTRO!$L$3:$L$1000)="CONFIRMADO")),ROWS($A$3:A278))),"")</f>
        <v/>
      </c>
      <c r="V278" s="13" t="str">
        <f ca="1">IFERROR(INDEX(MAESTRO!V:V,_xludf.AGGREGATE(15,6,ROW(MAESTRO!$B$3:$B$1000)/((MAESTRO!$B$3:$B$1000="ASMARTALC")*(UPPER(MAESTRO!$L$3:$L$1000)="CONFIRMADO")),ROWS($A$3:A278))),"")</f>
        <v/>
      </c>
      <c r="W278" s="13" t="str">
        <f ca="1">IFERROR(INDEX(MAESTRO!W:W,_xludf.AGGREGATE(15,6,ROW(MAESTRO!$B$3:$B$1000)/((MAESTRO!$B$3:$B$1000="ASMARTALC")*(UPPER(MAESTRO!$L$3:$L$1000)="CONFIRMADO")),ROWS($A$3:A278))),"")</f>
        <v/>
      </c>
      <c r="X278" s="13" t="str">
        <f ca="1">IFERROR(INDEX(MAESTRO!X:X,_xludf.AGGREGATE(15,6,ROW(MAESTRO!$B$3:$B$1000)/((MAESTRO!$B$3:$B$1000="ASMARTALC")*(UPPER(MAESTRO!$L$3:$L$1000)="CONFIRMADO")),ROWS($A$3:A278))),"")</f>
        <v/>
      </c>
    </row>
    <row r="279" spans="1:24" ht="22.05" customHeight="1">
      <c r="A279" s="10" t="str">
        <f ca="1">IFERROR(INDEX(MAESTRO!A:A,_xludf.AGGREGATE(15,6,ROW(MAESTRO!$B$3:$B$1000)/((MAESTRO!$B$3:$B$1000="ASMARTALC")*(UPPER(MAESTRO!$L$3:$L$1000)="CONFIRMADO")),ROWS($A$3:A279))),"")</f>
        <v/>
      </c>
      <c r="B279" s="10" t="str">
        <f ca="1">IFERROR(INDEX(MAESTRO!B:B,_xludf.AGGREGATE(15,6,ROW(MAESTRO!$B$3:$B$1000)/((MAESTRO!$B$3:$B$1000="ASMARTALC")*(UPPER(MAESTRO!$L$3:$L$1000)="CONFIRMADO")),ROWS($A$3:A279))),"")</f>
        <v/>
      </c>
      <c r="C279" s="10" t="str">
        <f ca="1">IFERROR(INDEX(MAESTRO!C:C,_xludf.AGGREGATE(15,6,ROW(MAESTRO!$B$3:$B$1000)/((MAESTRO!$B$3:$B$1000="ASMARTALC")*(UPPER(MAESTRO!$L$3:$L$1000)="CONFIRMADO")),ROWS($A$3:A279))),"")</f>
        <v/>
      </c>
      <c r="D279" s="10" t="str">
        <f ca="1">IFERROR(INDEX(MAESTRO!D:D,_xludf.AGGREGATE(15,6,ROW(MAESTRO!$B$3:$B$1000)/((MAESTRO!$B$3:$B$1000="ASMARTALC")*(UPPER(MAESTRO!$L$3:$L$1000)="CONFIRMADO")),ROWS($A$3:A279))),"")</f>
        <v/>
      </c>
      <c r="E279" s="10" t="str">
        <f ca="1">IFERROR(INDEX(MAESTRO!E:E,_xludf.AGGREGATE(15,6,ROW(MAESTRO!$B$3:$B$1000)/((MAESTRO!$B$3:$B$1000="ASMARTALC")*(UPPER(MAESTRO!$L$3:$L$1000)="CONFIRMADO")),ROWS($A$3:A279))),"")</f>
        <v/>
      </c>
      <c r="F279" s="10" t="str">
        <f ca="1">IFERROR(INDEX(MAESTRO!F:F,_xludf.AGGREGATE(15,6,ROW(MAESTRO!$B$3:$B$1000)/((MAESTRO!$B$3:$B$1000="ASMARTALC")*(UPPER(MAESTRO!$L$3:$L$1000)="CONFIRMADO")),ROWS($A$3:A279))),"")</f>
        <v/>
      </c>
      <c r="G279" s="10" t="str">
        <f ca="1">IFERROR(INDEX(MAESTRO!G:G,_xludf.AGGREGATE(15,6,ROW(MAESTRO!$B$3:$B$1000)/((MAESTRO!$B$3:$B$1000="ASMARTALC")*(UPPER(MAESTRO!$L$3:$L$1000)="CONFIRMADO")),ROWS($A$3:A279))),"")</f>
        <v/>
      </c>
      <c r="H279" s="10" t="str">
        <f ca="1">IFERROR(INDEX(MAESTRO!H:H,_xludf.AGGREGATE(15,6,ROW(MAESTRO!$B$3:$B$1000)/((MAESTRO!$B$3:$B$1000="ASMARTALC")*(UPPER(MAESTRO!$L$3:$L$1000)="CONFIRMADO")),ROWS($A$3:A279))),"")</f>
        <v/>
      </c>
      <c r="I279" s="10" t="str">
        <f ca="1">IFERROR(INDEX(MAESTRO!I:I,_xludf.AGGREGATE(15,6,ROW(MAESTRO!$B$3:$B$1000)/((MAESTRO!$B$3:$B$1000="ASMARTALC")*(UPPER(MAESTRO!$L$3:$L$1000)="CONFIRMADO")),ROWS($A$3:A279))),"")</f>
        <v/>
      </c>
      <c r="J279" s="10" t="str">
        <f ca="1">IFERROR(INDEX(MAESTRO!J:J,_xludf.AGGREGATE(15,6,ROW(MAESTRO!$B$3:$B$1000)/((MAESTRO!$B$3:$B$1000="ASMARTALC")*(UPPER(MAESTRO!$L$3:$L$1000)="CONFIRMADO")),ROWS($A$3:A279))),"")</f>
        <v/>
      </c>
      <c r="K279" s="10" t="str">
        <f ca="1">IFERROR(INDEX(MAESTRO!K:K,_xludf.AGGREGATE(15,6,ROW(MAESTRO!$B$3:$B$1000)/((MAESTRO!$B$3:$B$1000="ASMARTALC")*(UPPER(MAESTRO!$L$3:$L$1000)="CONFIRMADO")),ROWS($A$3:A279))),"")</f>
        <v/>
      </c>
      <c r="L279" s="10" t="str">
        <f ca="1">IFERROR(INDEX(MAESTRO!L:L,_xludf.AGGREGATE(15,6,ROW(MAESTRO!$B$3:$B$1000)/((MAESTRO!$B$3:$B$1000="ASMARTALC")*(UPPER(MAESTRO!$L$3:$L$1000)="CONFIRMADO")),ROWS($A$3:A279))),"")</f>
        <v/>
      </c>
      <c r="M279" s="10" t="str">
        <f ca="1">IFERROR(INDEX(MAESTRO!M:M,_xludf.AGGREGATE(15,6,ROW(MAESTRO!$B$3:$B$1000)/((MAESTRO!$B$3:$B$1000="ASMARTALC")*(UPPER(MAESTRO!$L$3:$L$1000)="CONFIRMADO")),ROWS($A$3:A279))),"")</f>
        <v/>
      </c>
      <c r="N279" s="10" t="str">
        <f ca="1">IFERROR(INDEX(MAESTRO!N:N,_xludf.AGGREGATE(15,6,ROW(MAESTRO!$B$3:$B$1000)/((MAESTRO!$B$3:$B$1000="ASMARTALC")*(UPPER(MAESTRO!$L$3:$L$1000)="CONFIRMADO")),ROWS($A$3:A279))),"")</f>
        <v/>
      </c>
      <c r="O279" s="10" t="str">
        <f ca="1">IFERROR(INDEX(MAESTRO!O:O,_xludf.AGGREGATE(15,6,ROW(MAESTRO!$B$3:$B$1000)/((MAESTRO!$B$3:$B$1000="ASMARTALC")*(UPPER(MAESTRO!$L$3:$L$1000)="CONFIRMADO")),ROWS($A$3:A279))),"")</f>
        <v/>
      </c>
      <c r="P279" s="10" t="str">
        <f ca="1">IFERROR(INDEX(MAESTRO!P:P,_xludf.AGGREGATE(15,6,ROW(MAESTRO!$B$3:$B$1000)/((MAESTRO!$B$3:$B$1000="ASMARTALC")*(UPPER(MAESTRO!$L$3:$L$1000)="CONFIRMADO")),ROWS($A$3:A279))),"")</f>
        <v/>
      </c>
      <c r="Q279" s="10" t="str">
        <f ca="1">IFERROR(INDEX(MAESTRO!Q:Q,_xludf.AGGREGATE(15,6,ROW(MAESTRO!$B$3:$B$1000)/((MAESTRO!$B$3:$B$1000="ASMARTALC")*(UPPER(MAESTRO!$L$3:$L$1000)="CONFIRMADO")),ROWS($A$3:A279))),"")</f>
        <v/>
      </c>
      <c r="R279" s="10" t="str">
        <f ca="1">IFERROR(INDEX(MAESTRO!R:R,_xludf.AGGREGATE(15,6,ROW(MAESTRO!$B$3:$B$1000)/((MAESTRO!$B$3:$B$1000="ASMARTALC")*(UPPER(MAESTRO!$L$3:$L$1000)="CONFIRMADO")),ROWS($A$3:A279))),"")</f>
        <v/>
      </c>
      <c r="S279" s="10" t="str">
        <f ca="1">IFERROR(INDEX(MAESTRO!S:S,_xludf.AGGREGATE(15,6,ROW(MAESTRO!$B$3:$B$1000)/((MAESTRO!$B$3:$B$1000="ASMARTALC")*(UPPER(MAESTRO!$L$3:$L$1000)="CONFIRMADO")),ROWS($A$3:A279))),"")</f>
        <v/>
      </c>
      <c r="T279" s="10" t="str">
        <f ca="1">IFERROR(INDEX(MAESTRO!T:T,_xludf.AGGREGATE(15,6,ROW(MAESTRO!$B$3:$B$1000)/((MAESTRO!$B$3:$B$1000="ASMARTALC")*(UPPER(MAESTRO!$L$3:$L$1000)="CONFIRMADO")),ROWS($A$3:A279))),"")</f>
        <v/>
      </c>
      <c r="U279" s="10" t="str">
        <f ca="1">IFERROR(INDEX(MAESTRO!U:U,_xludf.AGGREGATE(15,6,ROW(MAESTRO!$B$3:$B$1000)/((MAESTRO!$B$3:$B$1000="ASMARTALC")*(UPPER(MAESTRO!$L$3:$L$1000)="CONFIRMADO")),ROWS($A$3:A279))),"")</f>
        <v/>
      </c>
      <c r="V279" s="10" t="str">
        <f ca="1">IFERROR(INDEX(MAESTRO!V:V,_xludf.AGGREGATE(15,6,ROW(MAESTRO!$B$3:$B$1000)/((MAESTRO!$B$3:$B$1000="ASMARTALC")*(UPPER(MAESTRO!$L$3:$L$1000)="CONFIRMADO")),ROWS($A$3:A279))),"")</f>
        <v/>
      </c>
      <c r="W279" s="10" t="str">
        <f ca="1">IFERROR(INDEX(MAESTRO!W:W,_xludf.AGGREGATE(15,6,ROW(MAESTRO!$B$3:$B$1000)/((MAESTRO!$B$3:$B$1000="ASMARTALC")*(UPPER(MAESTRO!$L$3:$L$1000)="CONFIRMADO")),ROWS($A$3:A279))),"")</f>
        <v/>
      </c>
      <c r="X279" s="10" t="str">
        <f ca="1">IFERROR(INDEX(MAESTRO!X:X,_xludf.AGGREGATE(15,6,ROW(MAESTRO!$B$3:$B$1000)/((MAESTRO!$B$3:$B$1000="ASMARTALC")*(UPPER(MAESTRO!$L$3:$L$1000)="CONFIRMADO")),ROWS($A$3:A279))),"")</f>
        <v/>
      </c>
    </row>
    <row r="280" spans="1:24" ht="22.05" customHeight="1">
      <c r="A280" s="13" t="str">
        <f ca="1">IFERROR(INDEX(MAESTRO!A:A,_xludf.AGGREGATE(15,6,ROW(MAESTRO!$B$3:$B$1000)/((MAESTRO!$B$3:$B$1000="ASMARTALC")*(UPPER(MAESTRO!$L$3:$L$1000)="CONFIRMADO")),ROWS($A$3:A280))),"")</f>
        <v/>
      </c>
      <c r="B280" s="13" t="str">
        <f ca="1">IFERROR(INDEX(MAESTRO!B:B,_xludf.AGGREGATE(15,6,ROW(MAESTRO!$B$3:$B$1000)/((MAESTRO!$B$3:$B$1000="ASMARTALC")*(UPPER(MAESTRO!$L$3:$L$1000)="CONFIRMADO")),ROWS($A$3:A280))),"")</f>
        <v/>
      </c>
      <c r="C280" s="13" t="str">
        <f ca="1">IFERROR(INDEX(MAESTRO!C:C,_xludf.AGGREGATE(15,6,ROW(MAESTRO!$B$3:$B$1000)/((MAESTRO!$B$3:$B$1000="ASMARTALC")*(UPPER(MAESTRO!$L$3:$L$1000)="CONFIRMADO")),ROWS($A$3:A280))),"")</f>
        <v/>
      </c>
      <c r="D280" s="13" t="str">
        <f ca="1">IFERROR(INDEX(MAESTRO!D:D,_xludf.AGGREGATE(15,6,ROW(MAESTRO!$B$3:$B$1000)/((MAESTRO!$B$3:$B$1000="ASMARTALC")*(UPPER(MAESTRO!$L$3:$L$1000)="CONFIRMADO")),ROWS($A$3:A280))),"")</f>
        <v/>
      </c>
      <c r="E280" s="13" t="str">
        <f ca="1">IFERROR(INDEX(MAESTRO!E:E,_xludf.AGGREGATE(15,6,ROW(MAESTRO!$B$3:$B$1000)/((MAESTRO!$B$3:$B$1000="ASMARTALC")*(UPPER(MAESTRO!$L$3:$L$1000)="CONFIRMADO")),ROWS($A$3:A280))),"")</f>
        <v/>
      </c>
      <c r="F280" s="13" t="str">
        <f ca="1">IFERROR(INDEX(MAESTRO!F:F,_xludf.AGGREGATE(15,6,ROW(MAESTRO!$B$3:$B$1000)/((MAESTRO!$B$3:$B$1000="ASMARTALC")*(UPPER(MAESTRO!$L$3:$L$1000)="CONFIRMADO")),ROWS($A$3:A280))),"")</f>
        <v/>
      </c>
      <c r="G280" s="13" t="str">
        <f ca="1">IFERROR(INDEX(MAESTRO!G:G,_xludf.AGGREGATE(15,6,ROW(MAESTRO!$B$3:$B$1000)/((MAESTRO!$B$3:$B$1000="ASMARTALC")*(UPPER(MAESTRO!$L$3:$L$1000)="CONFIRMADO")),ROWS($A$3:A280))),"")</f>
        <v/>
      </c>
      <c r="H280" s="13" t="str">
        <f ca="1">IFERROR(INDEX(MAESTRO!H:H,_xludf.AGGREGATE(15,6,ROW(MAESTRO!$B$3:$B$1000)/((MAESTRO!$B$3:$B$1000="ASMARTALC")*(UPPER(MAESTRO!$L$3:$L$1000)="CONFIRMADO")),ROWS($A$3:A280))),"")</f>
        <v/>
      </c>
      <c r="I280" s="13" t="str">
        <f ca="1">IFERROR(INDEX(MAESTRO!I:I,_xludf.AGGREGATE(15,6,ROW(MAESTRO!$B$3:$B$1000)/((MAESTRO!$B$3:$B$1000="ASMARTALC")*(UPPER(MAESTRO!$L$3:$L$1000)="CONFIRMADO")),ROWS($A$3:A280))),"")</f>
        <v/>
      </c>
      <c r="J280" s="13" t="str">
        <f ca="1">IFERROR(INDEX(MAESTRO!J:J,_xludf.AGGREGATE(15,6,ROW(MAESTRO!$B$3:$B$1000)/((MAESTRO!$B$3:$B$1000="ASMARTALC")*(UPPER(MAESTRO!$L$3:$L$1000)="CONFIRMADO")),ROWS($A$3:A280))),"")</f>
        <v/>
      </c>
      <c r="K280" s="13" t="str">
        <f ca="1">IFERROR(INDEX(MAESTRO!K:K,_xludf.AGGREGATE(15,6,ROW(MAESTRO!$B$3:$B$1000)/((MAESTRO!$B$3:$B$1000="ASMARTALC")*(UPPER(MAESTRO!$L$3:$L$1000)="CONFIRMADO")),ROWS($A$3:A280))),"")</f>
        <v/>
      </c>
      <c r="L280" s="13" t="str">
        <f ca="1">IFERROR(INDEX(MAESTRO!L:L,_xludf.AGGREGATE(15,6,ROW(MAESTRO!$B$3:$B$1000)/((MAESTRO!$B$3:$B$1000="ASMARTALC")*(UPPER(MAESTRO!$L$3:$L$1000)="CONFIRMADO")),ROWS($A$3:A280))),"")</f>
        <v/>
      </c>
      <c r="M280" s="13" t="str">
        <f ca="1">IFERROR(INDEX(MAESTRO!M:M,_xludf.AGGREGATE(15,6,ROW(MAESTRO!$B$3:$B$1000)/((MAESTRO!$B$3:$B$1000="ASMARTALC")*(UPPER(MAESTRO!$L$3:$L$1000)="CONFIRMADO")),ROWS($A$3:A280))),"")</f>
        <v/>
      </c>
      <c r="N280" s="13" t="str">
        <f ca="1">IFERROR(INDEX(MAESTRO!N:N,_xludf.AGGREGATE(15,6,ROW(MAESTRO!$B$3:$B$1000)/((MAESTRO!$B$3:$B$1000="ASMARTALC")*(UPPER(MAESTRO!$L$3:$L$1000)="CONFIRMADO")),ROWS($A$3:A280))),"")</f>
        <v/>
      </c>
      <c r="O280" s="13" t="str">
        <f ca="1">IFERROR(INDEX(MAESTRO!O:O,_xludf.AGGREGATE(15,6,ROW(MAESTRO!$B$3:$B$1000)/((MAESTRO!$B$3:$B$1000="ASMARTALC")*(UPPER(MAESTRO!$L$3:$L$1000)="CONFIRMADO")),ROWS($A$3:A280))),"")</f>
        <v/>
      </c>
      <c r="P280" s="13" t="str">
        <f ca="1">IFERROR(INDEX(MAESTRO!P:P,_xludf.AGGREGATE(15,6,ROW(MAESTRO!$B$3:$B$1000)/((MAESTRO!$B$3:$B$1000="ASMARTALC")*(UPPER(MAESTRO!$L$3:$L$1000)="CONFIRMADO")),ROWS($A$3:A280))),"")</f>
        <v/>
      </c>
      <c r="Q280" s="13" t="str">
        <f ca="1">IFERROR(INDEX(MAESTRO!Q:Q,_xludf.AGGREGATE(15,6,ROW(MAESTRO!$B$3:$B$1000)/((MAESTRO!$B$3:$B$1000="ASMARTALC")*(UPPER(MAESTRO!$L$3:$L$1000)="CONFIRMADO")),ROWS($A$3:A280))),"")</f>
        <v/>
      </c>
      <c r="R280" s="13" t="str">
        <f ca="1">IFERROR(INDEX(MAESTRO!R:R,_xludf.AGGREGATE(15,6,ROW(MAESTRO!$B$3:$B$1000)/((MAESTRO!$B$3:$B$1000="ASMARTALC")*(UPPER(MAESTRO!$L$3:$L$1000)="CONFIRMADO")),ROWS($A$3:A280))),"")</f>
        <v/>
      </c>
      <c r="S280" s="13" t="str">
        <f ca="1">IFERROR(INDEX(MAESTRO!S:S,_xludf.AGGREGATE(15,6,ROW(MAESTRO!$B$3:$B$1000)/((MAESTRO!$B$3:$B$1000="ASMARTALC")*(UPPER(MAESTRO!$L$3:$L$1000)="CONFIRMADO")),ROWS($A$3:A280))),"")</f>
        <v/>
      </c>
      <c r="T280" s="13" t="str">
        <f ca="1">IFERROR(INDEX(MAESTRO!T:T,_xludf.AGGREGATE(15,6,ROW(MAESTRO!$B$3:$B$1000)/((MAESTRO!$B$3:$B$1000="ASMARTALC")*(UPPER(MAESTRO!$L$3:$L$1000)="CONFIRMADO")),ROWS($A$3:A280))),"")</f>
        <v/>
      </c>
      <c r="U280" s="13" t="str">
        <f ca="1">IFERROR(INDEX(MAESTRO!U:U,_xludf.AGGREGATE(15,6,ROW(MAESTRO!$B$3:$B$1000)/((MAESTRO!$B$3:$B$1000="ASMARTALC")*(UPPER(MAESTRO!$L$3:$L$1000)="CONFIRMADO")),ROWS($A$3:A280))),"")</f>
        <v/>
      </c>
      <c r="V280" s="13" t="str">
        <f ca="1">IFERROR(INDEX(MAESTRO!V:V,_xludf.AGGREGATE(15,6,ROW(MAESTRO!$B$3:$B$1000)/((MAESTRO!$B$3:$B$1000="ASMARTALC")*(UPPER(MAESTRO!$L$3:$L$1000)="CONFIRMADO")),ROWS($A$3:A280))),"")</f>
        <v/>
      </c>
      <c r="W280" s="13" t="str">
        <f ca="1">IFERROR(INDEX(MAESTRO!W:W,_xludf.AGGREGATE(15,6,ROW(MAESTRO!$B$3:$B$1000)/((MAESTRO!$B$3:$B$1000="ASMARTALC")*(UPPER(MAESTRO!$L$3:$L$1000)="CONFIRMADO")),ROWS($A$3:A280))),"")</f>
        <v/>
      </c>
      <c r="X280" s="13" t="str">
        <f ca="1">IFERROR(INDEX(MAESTRO!X:X,_xludf.AGGREGATE(15,6,ROW(MAESTRO!$B$3:$B$1000)/((MAESTRO!$B$3:$B$1000="ASMARTALC")*(UPPER(MAESTRO!$L$3:$L$1000)="CONFIRMADO")),ROWS($A$3:A280))),"")</f>
        <v/>
      </c>
    </row>
    <row r="281" spans="1:24" ht="22.05" customHeight="1">
      <c r="A281" s="10" t="str">
        <f ca="1">IFERROR(INDEX(MAESTRO!A:A,_xludf.AGGREGATE(15,6,ROW(MAESTRO!$B$3:$B$1000)/((MAESTRO!$B$3:$B$1000="ASMARTALC")*(UPPER(MAESTRO!$L$3:$L$1000)="CONFIRMADO")),ROWS($A$3:A281))),"")</f>
        <v/>
      </c>
      <c r="B281" s="10" t="str">
        <f ca="1">IFERROR(INDEX(MAESTRO!B:B,_xludf.AGGREGATE(15,6,ROW(MAESTRO!$B$3:$B$1000)/((MAESTRO!$B$3:$B$1000="ASMARTALC")*(UPPER(MAESTRO!$L$3:$L$1000)="CONFIRMADO")),ROWS($A$3:A281))),"")</f>
        <v/>
      </c>
      <c r="C281" s="10" t="str">
        <f ca="1">IFERROR(INDEX(MAESTRO!C:C,_xludf.AGGREGATE(15,6,ROW(MAESTRO!$B$3:$B$1000)/((MAESTRO!$B$3:$B$1000="ASMARTALC")*(UPPER(MAESTRO!$L$3:$L$1000)="CONFIRMADO")),ROWS($A$3:A281))),"")</f>
        <v/>
      </c>
      <c r="D281" s="10" t="str">
        <f ca="1">IFERROR(INDEX(MAESTRO!D:D,_xludf.AGGREGATE(15,6,ROW(MAESTRO!$B$3:$B$1000)/((MAESTRO!$B$3:$B$1000="ASMARTALC")*(UPPER(MAESTRO!$L$3:$L$1000)="CONFIRMADO")),ROWS($A$3:A281))),"")</f>
        <v/>
      </c>
      <c r="E281" s="10" t="str">
        <f ca="1">IFERROR(INDEX(MAESTRO!E:E,_xludf.AGGREGATE(15,6,ROW(MAESTRO!$B$3:$B$1000)/((MAESTRO!$B$3:$B$1000="ASMARTALC")*(UPPER(MAESTRO!$L$3:$L$1000)="CONFIRMADO")),ROWS($A$3:A281))),"")</f>
        <v/>
      </c>
      <c r="F281" s="10" t="str">
        <f ca="1">IFERROR(INDEX(MAESTRO!F:F,_xludf.AGGREGATE(15,6,ROW(MAESTRO!$B$3:$B$1000)/((MAESTRO!$B$3:$B$1000="ASMARTALC")*(UPPER(MAESTRO!$L$3:$L$1000)="CONFIRMADO")),ROWS($A$3:A281))),"")</f>
        <v/>
      </c>
      <c r="G281" s="10" t="str">
        <f ca="1">IFERROR(INDEX(MAESTRO!G:G,_xludf.AGGREGATE(15,6,ROW(MAESTRO!$B$3:$B$1000)/((MAESTRO!$B$3:$B$1000="ASMARTALC")*(UPPER(MAESTRO!$L$3:$L$1000)="CONFIRMADO")),ROWS($A$3:A281))),"")</f>
        <v/>
      </c>
      <c r="H281" s="10" t="str">
        <f ca="1">IFERROR(INDEX(MAESTRO!H:H,_xludf.AGGREGATE(15,6,ROW(MAESTRO!$B$3:$B$1000)/((MAESTRO!$B$3:$B$1000="ASMARTALC")*(UPPER(MAESTRO!$L$3:$L$1000)="CONFIRMADO")),ROWS($A$3:A281))),"")</f>
        <v/>
      </c>
      <c r="I281" s="10" t="str">
        <f ca="1">IFERROR(INDEX(MAESTRO!I:I,_xludf.AGGREGATE(15,6,ROW(MAESTRO!$B$3:$B$1000)/((MAESTRO!$B$3:$B$1000="ASMARTALC")*(UPPER(MAESTRO!$L$3:$L$1000)="CONFIRMADO")),ROWS($A$3:A281))),"")</f>
        <v/>
      </c>
      <c r="J281" s="10" t="str">
        <f ca="1">IFERROR(INDEX(MAESTRO!J:J,_xludf.AGGREGATE(15,6,ROW(MAESTRO!$B$3:$B$1000)/((MAESTRO!$B$3:$B$1000="ASMARTALC")*(UPPER(MAESTRO!$L$3:$L$1000)="CONFIRMADO")),ROWS($A$3:A281))),"")</f>
        <v/>
      </c>
      <c r="K281" s="10" t="str">
        <f ca="1">IFERROR(INDEX(MAESTRO!K:K,_xludf.AGGREGATE(15,6,ROW(MAESTRO!$B$3:$B$1000)/((MAESTRO!$B$3:$B$1000="ASMARTALC")*(UPPER(MAESTRO!$L$3:$L$1000)="CONFIRMADO")),ROWS($A$3:A281))),"")</f>
        <v/>
      </c>
      <c r="L281" s="10" t="str">
        <f ca="1">IFERROR(INDEX(MAESTRO!L:L,_xludf.AGGREGATE(15,6,ROW(MAESTRO!$B$3:$B$1000)/((MAESTRO!$B$3:$B$1000="ASMARTALC")*(UPPER(MAESTRO!$L$3:$L$1000)="CONFIRMADO")),ROWS($A$3:A281))),"")</f>
        <v/>
      </c>
      <c r="M281" s="10" t="str">
        <f ca="1">IFERROR(INDEX(MAESTRO!M:M,_xludf.AGGREGATE(15,6,ROW(MAESTRO!$B$3:$B$1000)/((MAESTRO!$B$3:$B$1000="ASMARTALC")*(UPPER(MAESTRO!$L$3:$L$1000)="CONFIRMADO")),ROWS($A$3:A281))),"")</f>
        <v/>
      </c>
      <c r="N281" s="10" t="str">
        <f ca="1">IFERROR(INDEX(MAESTRO!N:N,_xludf.AGGREGATE(15,6,ROW(MAESTRO!$B$3:$B$1000)/((MAESTRO!$B$3:$B$1000="ASMARTALC")*(UPPER(MAESTRO!$L$3:$L$1000)="CONFIRMADO")),ROWS($A$3:A281))),"")</f>
        <v/>
      </c>
      <c r="O281" s="10" t="str">
        <f ca="1">IFERROR(INDEX(MAESTRO!O:O,_xludf.AGGREGATE(15,6,ROW(MAESTRO!$B$3:$B$1000)/((MAESTRO!$B$3:$B$1000="ASMARTALC")*(UPPER(MAESTRO!$L$3:$L$1000)="CONFIRMADO")),ROWS($A$3:A281))),"")</f>
        <v/>
      </c>
      <c r="P281" s="10" t="str">
        <f ca="1">IFERROR(INDEX(MAESTRO!P:P,_xludf.AGGREGATE(15,6,ROW(MAESTRO!$B$3:$B$1000)/((MAESTRO!$B$3:$B$1000="ASMARTALC")*(UPPER(MAESTRO!$L$3:$L$1000)="CONFIRMADO")),ROWS($A$3:A281))),"")</f>
        <v/>
      </c>
      <c r="Q281" s="10" t="str">
        <f ca="1">IFERROR(INDEX(MAESTRO!Q:Q,_xludf.AGGREGATE(15,6,ROW(MAESTRO!$B$3:$B$1000)/((MAESTRO!$B$3:$B$1000="ASMARTALC")*(UPPER(MAESTRO!$L$3:$L$1000)="CONFIRMADO")),ROWS($A$3:A281))),"")</f>
        <v/>
      </c>
      <c r="R281" s="10" t="str">
        <f ca="1">IFERROR(INDEX(MAESTRO!R:R,_xludf.AGGREGATE(15,6,ROW(MAESTRO!$B$3:$B$1000)/((MAESTRO!$B$3:$B$1000="ASMARTALC")*(UPPER(MAESTRO!$L$3:$L$1000)="CONFIRMADO")),ROWS($A$3:A281))),"")</f>
        <v/>
      </c>
      <c r="S281" s="10" t="str">
        <f ca="1">IFERROR(INDEX(MAESTRO!S:S,_xludf.AGGREGATE(15,6,ROW(MAESTRO!$B$3:$B$1000)/((MAESTRO!$B$3:$B$1000="ASMARTALC")*(UPPER(MAESTRO!$L$3:$L$1000)="CONFIRMADO")),ROWS($A$3:A281))),"")</f>
        <v/>
      </c>
      <c r="T281" s="10" t="str">
        <f ca="1">IFERROR(INDEX(MAESTRO!T:T,_xludf.AGGREGATE(15,6,ROW(MAESTRO!$B$3:$B$1000)/((MAESTRO!$B$3:$B$1000="ASMARTALC")*(UPPER(MAESTRO!$L$3:$L$1000)="CONFIRMADO")),ROWS($A$3:A281))),"")</f>
        <v/>
      </c>
      <c r="U281" s="10" t="str">
        <f ca="1">IFERROR(INDEX(MAESTRO!U:U,_xludf.AGGREGATE(15,6,ROW(MAESTRO!$B$3:$B$1000)/((MAESTRO!$B$3:$B$1000="ASMARTALC")*(UPPER(MAESTRO!$L$3:$L$1000)="CONFIRMADO")),ROWS($A$3:A281))),"")</f>
        <v/>
      </c>
      <c r="V281" s="10" t="str">
        <f ca="1">IFERROR(INDEX(MAESTRO!V:V,_xludf.AGGREGATE(15,6,ROW(MAESTRO!$B$3:$B$1000)/((MAESTRO!$B$3:$B$1000="ASMARTALC")*(UPPER(MAESTRO!$L$3:$L$1000)="CONFIRMADO")),ROWS($A$3:A281))),"")</f>
        <v/>
      </c>
      <c r="W281" s="10" t="str">
        <f ca="1">IFERROR(INDEX(MAESTRO!W:W,_xludf.AGGREGATE(15,6,ROW(MAESTRO!$B$3:$B$1000)/((MAESTRO!$B$3:$B$1000="ASMARTALC")*(UPPER(MAESTRO!$L$3:$L$1000)="CONFIRMADO")),ROWS($A$3:A281))),"")</f>
        <v/>
      </c>
      <c r="X281" s="10" t="str">
        <f ca="1">IFERROR(INDEX(MAESTRO!X:X,_xludf.AGGREGATE(15,6,ROW(MAESTRO!$B$3:$B$1000)/((MAESTRO!$B$3:$B$1000="ASMARTALC")*(UPPER(MAESTRO!$L$3:$L$1000)="CONFIRMADO")),ROWS($A$3:A281))),"")</f>
        <v/>
      </c>
    </row>
    <row r="282" spans="1:24" ht="22.05" customHeight="1">
      <c r="A282" s="13" t="str">
        <f ca="1">IFERROR(INDEX(MAESTRO!A:A,_xludf.AGGREGATE(15,6,ROW(MAESTRO!$B$3:$B$1000)/((MAESTRO!$B$3:$B$1000="ASMARTALC")*(UPPER(MAESTRO!$L$3:$L$1000)="CONFIRMADO")),ROWS($A$3:A282))),"")</f>
        <v/>
      </c>
      <c r="B282" s="13" t="str">
        <f ca="1">IFERROR(INDEX(MAESTRO!B:B,_xludf.AGGREGATE(15,6,ROW(MAESTRO!$B$3:$B$1000)/((MAESTRO!$B$3:$B$1000="ASMARTALC")*(UPPER(MAESTRO!$L$3:$L$1000)="CONFIRMADO")),ROWS($A$3:A282))),"")</f>
        <v/>
      </c>
      <c r="C282" s="13" t="str">
        <f ca="1">IFERROR(INDEX(MAESTRO!C:C,_xludf.AGGREGATE(15,6,ROW(MAESTRO!$B$3:$B$1000)/((MAESTRO!$B$3:$B$1000="ASMARTALC")*(UPPER(MAESTRO!$L$3:$L$1000)="CONFIRMADO")),ROWS($A$3:A282))),"")</f>
        <v/>
      </c>
      <c r="D282" s="13" t="str">
        <f ca="1">IFERROR(INDEX(MAESTRO!D:D,_xludf.AGGREGATE(15,6,ROW(MAESTRO!$B$3:$B$1000)/((MAESTRO!$B$3:$B$1000="ASMARTALC")*(UPPER(MAESTRO!$L$3:$L$1000)="CONFIRMADO")),ROWS($A$3:A282))),"")</f>
        <v/>
      </c>
      <c r="E282" s="13" t="str">
        <f ca="1">IFERROR(INDEX(MAESTRO!E:E,_xludf.AGGREGATE(15,6,ROW(MAESTRO!$B$3:$B$1000)/((MAESTRO!$B$3:$B$1000="ASMARTALC")*(UPPER(MAESTRO!$L$3:$L$1000)="CONFIRMADO")),ROWS($A$3:A282))),"")</f>
        <v/>
      </c>
      <c r="F282" s="13" t="str">
        <f ca="1">IFERROR(INDEX(MAESTRO!F:F,_xludf.AGGREGATE(15,6,ROW(MAESTRO!$B$3:$B$1000)/((MAESTRO!$B$3:$B$1000="ASMARTALC")*(UPPER(MAESTRO!$L$3:$L$1000)="CONFIRMADO")),ROWS($A$3:A282))),"")</f>
        <v/>
      </c>
      <c r="G282" s="13" t="str">
        <f ca="1">IFERROR(INDEX(MAESTRO!G:G,_xludf.AGGREGATE(15,6,ROW(MAESTRO!$B$3:$B$1000)/((MAESTRO!$B$3:$B$1000="ASMARTALC")*(UPPER(MAESTRO!$L$3:$L$1000)="CONFIRMADO")),ROWS($A$3:A282))),"")</f>
        <v/>
      </c>
      <c r="H282" s="13" t="str">
        <f ca="1">IFERROR(INDEX(MAESTRO!H:H,_xludf.AGGREGATE(15,6,ROW(MAESTRO!$B$3:$B$1000)/((MAESTRO!$B$3:$B$1000="ASMARTALC")*(UPPER(MAESTRO!$L$3:$L$1000)="CONFIRMADO")),ROWS($A$3:A282))),"")</f>
        <v/>
      </c>
      <c r="I282" s="13" t="str">
        <f ca="1">IFERROR(INDEX(MAESTRO!I:I,_xludf.AGGREGATE(15,6,ROW(MAESTRO!$B$3:$B$1000)/((MAESTRO!$B$3:$B$1000="ASMARTALC")*(UPPER(MAESTRO!$L$3:$L$1000)="CONFIRMADO")),ROWS($A$3:A282))),"")</f>
        <v/>
      </c>
      <c r="J282" s="13" t="str">
        <f ca="1">IFERROR(INDEX(MAESTRO!J:J,_xludf.AGGREGATE(15,6,ROW(MAESTRO!$B$3:$B$1000)/((MAESTRO!$B$3:$B$1000="ASMARTALC")*(UPPER(MAESTRO!$L$3:$L$1000)="CONFIRMADO")),ROWS($A$3:A282))),"")</f>
        <v/>
      </c>
      <c r="K282" s="13" t="str">
        <f ca="1">IFERROR(INDEX(MAESTRO!K:K,_xludf.AGGREGATE(15,6,ROW(MAESTRO!$B$3:$B$1000)/((MAESTRO!$B$3:$B$1000="ASMARTALC")*(UPPER(MAESTRO!$L$3:$L$1000)="CONFIRMADO")),ROWS($A$3:A282))),"")</f>
        <v/>
      </c>
      <c r="L282" s="13" t="str">
        <f ca="1">IFERROR(INDEX(MAESTRO!L:L,_xludf.AGGREGATE(15,6,ROW(MAESTRO!$B$3:$B$1000)/((MAESTRO!$B$3:$B$1000="ASMARTALC")*(UPPER(MAESTRO!$L$3:$L$1000)="CONFIRMADO")),ROWS($A$3:A282))),"")</f>
        <v/>
      </c>
      <c r="M282" s="13" t="str">
        <f ca="1">IFERROR(INDEX(MAESTRO!M:M,_xludf.AGGREGATE(15,6,ROW(MAESTRO!$B$3:$B$1000)/((MAESTRO!$B$3:$B$1000="ASMARTALC")*(UPPER(MAESTRO!$L$3:$L$1000)="CONFIRMADO")),ROWS($A$3:A282))),"")</f>
        <v/>
      </c>
      <c r="N282" s="13" t="str">
        <f ca="1">IFERROR(INDEX(MAESTRO!N:N,_xludf.AGGREGATE(15,6,ROW(MAESTRO!$B$3:$B$1000)/((MAESTRO!$B$3:$B$1000="ASMARTALC")*(UPPER(MAESTRO!$L$3:$L$1000)="CONFIRMADO")),ROWS($A$3:A282))),"")</f>
        <v/>
      </c>
      <c r="O282" s="13" t="str">
        <f ca="1">IFERROR(INDEX(MAESTRO!O:O,_xludf.AGGREGATE(15,6,ROW(MAESTRO!$B$3:$B$1000)/((MAESTRO!$B$3:$B$1000="ASMARTALC")*(UPPER(MAESTRO!$L$3:$L$1000)="CONFIRMADO")),ROWS($A$3:A282))),"")</f>
        <v/>
      </c>
      <c r="P282" s="13" t="str">
        <f ca="1">IFERROR(INDEX(MAESTRO!P:P,_xludf.AGGREGATE(15,6,ROW(MAESTRO!$B$3:$B$1000)/((MAESTRO!$B$3:$B$1000="ASMARTALC")*(UPPER(MAESTRO!$L$3:$L$1000)="CONFIRMADO")),ROWS($A$3:A282))),"")</f>
        <v/>
      </c>
      <c r="Q282" s="13" t="str">
        <f ca="1">IFERROR(INDEX(MAESTRO!Q:Q,_xludf.AGGREGATE(15,6,ROW(MAESTRO!$B$3:$B$1000)/((MAESTRO!$B$3:$B$1000="ASMARTALC")*(UPPER(MAESTRO!$L$3:$L$1000)="CONFIRMADO")),ROWS($A$3:A282))),"")</f>
        <v/>
      </c>
      <c r="R282" s="13" t="str">
        <f ca="1">IFERROR(INDEX(MAESTRO!R:R,_xludf.AGGREGATE(15,6,ROW(MAESTRO!$B$3:$B$1000)/((MAESTRO!$B$3:$B$1000="ASMARTALC")*(UPPER(MAESTRO!$L$3:$L$1000)="CONFIRMADO")),ROWS($A$3:A282))),"")</f>
        <v/>
      </c>
      <c r="S282" s="13" t="str">
        <f ca="1">IFERROR(INDEX(MAESTRO!S:S,_xludf.AGGREGATE(15,6,ROW(MAESTRO!$B$3:$B$1000)/((MAESTRO!$B$3:$B$1000="ASMARTALC")*(UPPER(MAESTRO!$L$3:$L$1000)="CONFIRMADO")),ROWS($A$3:A282))),"")</f>
        <v/>
      </c>
      <c r="T282" s="13" t="str">
        <f ca="1">IFERROR(INDEX(MAESTRO!T:T,_xludf.AGGREGATE(15,6,ROW(MAESTRO!$B$3:$B$1000)/((MAESTRO!$B$3:$B$1000="ASMARTALC")*(UPPER(MAESTRO!$L$3:$L$1000)="CONFIRMADO")),ROWS($A$3:A282))),"")</f>
        <v/>
      </c>
      <c r="U282" s="13" t="str">
        <f ca="1">IFERROR(INDEX(MAESTRO!U:U,_xludf.AGGREGATE(15,6,ROW(MAESTRO!$B$3:$B$1000)/((MAESTRO!$B$3:$B$1000="ASMARTALC")*(UPPER(MAESTRO!$L$3:$L$1000)="CONFIRMADO")),ROWS($A$3:A282))),"")</f>
        <v/>
      </c>
      <c r="V282" s="13" t="str">
        <f ca="1">IFERROR(INDEX(MAESTRO!V:V,_xludf.AGGREGATE(15,6,ROW(MAESTRO!$B$3:$B$1000)/((MAESTRO!$B$3:$B$1000="ASMARTALC")*(UPPER(MAESTRO!$L$3:$L$1000)="CONFIRMADO")),ROWS($A$3:A282))),"")</f>
        <v/>
      </c>
      <c r="W282" s="13" t="str">
        <f ca="1">IFERROR(INDEX(MAESTRO!W:W,_xludf.AGGREGATE(15,6,ROW(MAESTRO!$B$3:$B$1000)/((MAESTRO!$B$3:$B$1000="ASMARTALC")*(UPPER(MAESTRO!$L$3:$L$1000)="CONFIRMADO")),ROWS($A$3:A282))),"")</f>
        <v/>
      </c>
      <c r="X282" s="13" t="str">
        <f ca="1">IFERROR(INDEX(MAESTRO!X:X,_xludf.AGGREGATE(15,6,ROW(MAESTRO!$B$3:$B$1000)/((MAESTRO!$B$3:$B$1000="ASMARTALC")*(UPPER(MAESTRO!$L$3:$L$1000)="CONFIRMADO")),ROWS($A$3:A282))),"")</f>
        <v/>
      </c>
    </row>
    <row r="283" spans="1:24" ht="22.05" customHeight="1">
      <c r="A283" s="10" t="str">
        <f ca="1">IFERROR(INDEX(MAESTRO!A:A,_xludf.AGGREGATE(15,6,ROW(MAESTRO!$B$3:$B$1000)/((MAESTRO!$B$3:$B$1000="ASMARTALC")*(UPPER(MAESTRO!$L$3:$L$1000)="CONFIRMADO")),ROWS($A$3:A283))),"")</f>
        <v/>
      </c>
      <c r="B283" s="10" t="str">
        <f ca="1">IFERROR(INDEX(MAESTRO!B:B,_xludf.AGGREGATE(15,6,ROW(MAESTRO!$B$3:$B$1000)/((MAESTRO!$B$3:$B$1000="ASMARTALC")*(UPPER(MAESTRO!$L$3:$L$1000)="CONFIRMADO")),ROWS($A$3:A283))),"")</f>
        <v/>
      </c>
      <c r="C283" s="10" t="str">
        <f ca="1">IFERROR(INDEX(MAESTRO!C:C,_xludf.AGGREGATE(15,6,ROW(MAESTRO!$B$3:$B$1000)/((MAESTRO!$B$3:$B$1000="ASMARTALC")*(UPPER(MAESTRO!$L$3:$L$1000)="CONFIRMADO")),ROWS($A$3:A283))),"")</f>
        <v/>
      </c>
      <c r="D283" s="10" t="str">
        <f ca="1">IFERROR(INDEX(MAESTRO!D:D,_xludf.AGGREGATE(15,6,ROW(MAESTRO!$B$3:$B$1000)/((MAESTRO!$B$3:$B$1000="ASMARTALC")*(UPPER(MAESTRO!$L$3:$L$1000)="CONFIRMADO")),ROWS($A$3:A283))),"")</f>
        <v/>
      </c>
      <c r="E283" s="10" t="str">
        <f ca="1">IFERROR(INDEX(MAESTRO!E:E,_xludf.AGGREGATE(15,6,ROW(MAESTRO!$B$3:$B$1000)/((MAESTRO!$B$3:$B$1000="ASMARTALC")*(UPPER(MAESTRO!$L$3:$L$1000)="CONFIRMADO")),ROWS($A$3:A283))),"")</f>
        <v/>
      </c>
      <c r="F283" s="10" t="str">
        <f ca="1">IFERROR(INDEX(MAESTRO!F:F,_xludf.AGGREGATE(15,6,ROW(MAESTRO!$B$3:$B$1000)/((MAESTRO!$B$3:$B$1000="ASMARTALC")*(UPPER(MAESTRO!$L$3:$L$1000)="CONFIRMADO")),ROWS($A$3:A283))),"")</f>
        <v/>
      </c>
      <c r="G283" s="10" t="str">
        <f ca="1">IFERROR(INDEX(MAESTRO!G:G,_xludf.AGGREGATE(15,6,ROW(MAESTRO!$B$3:$B$1000)/((MAESTRO!$B$3:$B$1000="ASMARTALC")*(UPPER(MAESTRO!$L$3:$L$1000)="CONFIRMADO")),ROWS($A$3:A283))),"")</f>
        <v/>
      </c>
      <c r="H283" s="10" t="str">
        <f ca="1">IFERROR(INDEX(MAESTRO!H:H,_xludf.AGGREGATE(15,6,ROW(MAESTRO!$B$3:$B$1000)/((MAESTRO!$B$3:$B$1000="ASMARTALC")*(UPPER(MAESTRO!$L$3:$L$1000)="CONFIRMADO")),ROWS($A$3:A283))),"")</f>
        <v/>
      </c>
      <c r="I283" s="10" t="str">
        <f ca="1">IFERROR(INDEX(MAESTRO!I:I,_xludf.AGGREGATE(15,6,ROW(MAESTRO!$B$3:$B$1000)/((MAESTRO!$B$3:$B$1000="ASMARTALC")*(UPPER(MAESTRO!$L$3:$L$1000)="CONFIRMADO")),ROWS($A$3:A283))),"")</f>
        <v/>
      </c>
      <c r="J283" s="10" t="str">
        <f ca="1">IFERROR(INDEX(MAESTRO!J:J,_xludf.AGGREGATE(15,6,ROW(MAESTRO!$B$3:$B$1000)/((MAESTRO!$B$3:$B$1000="ASMARTALC")*(UPPER(MAESTRO!$L$3:$L$1000)="CONFIRMADO")),ROWS($A$3:A283))),"")</f>
        <v/>
      </c>
      <c r="K283" s="10" t="str">
        <f ca="1">IFERROR(INDEX(MAESTRO!K:K,_xludf.AGGREGATE(15,6,ROW(MAESTRO!$B$3:$B$1000)/((MAESTRO!$B$3:$B$1000="ASMARTALC")*(UPPER(MAESTRO!$L$3:$L$1000)="CONFIRMADO")),ROWS($A$3:A283))),"")</f>
        <v/>
      </c>
      <c r="L283" s="10" t="str">
        <f ca="1">IFERROR(INDEX(MAESTRO!L:L,_xludf.AGGREGATE(15,6,ROW(MAESTRO!$B$3:$B$1000)/((MAESTRO!$B$3:$B$1000="ASMARTALC")*(UPPER(MAESTRO!$L$3:$L$1000)="CONFIRMADO")),ROWS($A$3:A283))),"")</f>
        <v/>
      </c>
      <c r="M283" s="10" t="str">
        <f ca="1">IFERROR(INDEX(MAESTRO!M:M,_xludf.AGGREGATE(15,6,ROW(MAESTRO!$B$3:$B$1000)/((MAESTRO!$B$3:$B$1000="ASMARTALC")*(UPPER(MAESTRO!$L$3:$L$1000)="CONFIRMADO")),ROWS($A$3:A283))),"")</f>
        <v/>
      </c>
      <c r="N283" s="10" t="str">
        <f ca="1">IFERROR(INDEX(MAESTRO!N:N,_xludf.AGGREGATE(15,6,ROW(MAESTRO!$B$3:$B$1000)/((MAESTRO!$B$3:$B$1000="ASMARTALC")*(UPPER(MAESTRO!$L$3:$L$1000)="CONFIRMADO")),ROWS($A$3:A283))),"")</f>
        <v/>
      </c>
      <c r="O283" s="10" t="str">
        <f ca="1">IFERROR(INDEX(MAESTRO!O:O,_xludf.AGGREGATE(15,6,ROW(MAESTRO!$B$3:$B$1000)/((MAESTRO!$B$3:$B$1000="ASMARTALC")*(UPPER(MAESTRO!$L$3:$L$1000)="CONFIRMADO")),ROWS($A$3:A283))),"")</f>
        <v/>
      </c>
      <c r="P283" s="10" t="str">
        <f ca="1">IFERROR(INDEX(MAESTRO!P:P,_xludf.AGGREGATE(15,6,ROW(MAESTRO!$B$3:$B$1000)/((MAESTRO!$B$3:$B$1000="ASMARTALC")*(UPPER(MAESTRO!$L$3:$L$1000)="CONFIRMADO")),ROWS($A$3:A283))),"")</f>
        <v/>
      </c>
      <c r="Q283" s="10" t="str">
        <f ca="1">IFERROR(INDEX(MAESTRO!Q:Q,_xludf.AGGREGATE(15,6,ROW(MAESTRO!$B$3:$B$1000)/((MAESTRO!$B$3:$B$1000="ASMARTALC")*(UPPER(MAESTRO!$L$3:$L$1000)="CONFIRMADO")),ROWS($A$3:A283))),"")</f>
        <v/>
      </c>
      <c r="R283" s="10" t="str">
        <f ca="1">IFERROR(INDEX(MAESTRO!R:R,_xludf.AGGREGATE(15,6,ROW(MAESTRO!$B$3:$B$1000)/((MAESTRO!$B$3:$B$1000="ASMARTALC")*(UPPER(MAESTRO!$L$3:$L$1000)="CONFIRMADO")),ROWS($A$3:A283))),"")</f>
        <v/>
      </c>
      <c r="S283" s="10" t="str">
        <f ca="1">IFERROR(INDEX(MAESTRO!S:S,_xludf.AGGREGATE(15,6,ROW(MAESTRO!$B$3:$B$1000)/((MAESTRO!$B$3:$B$1000="ASMARTALC")*(UPPER(MAESTRO!$L$3:$L$1000)="CONFIRMADO")),ROWS($A$3:A283))),"")</f>
        <v/>
      </c>
      <c r="T283" s="10" t="str">
        <f ca="1">IFERROR(INDEX(MAESTRO!T:T,_xludf.AGGREGATE(15,6,ROW(MAESTRO!$B$3:$B$1000)/((MAESTRO!$B$3:$B$1000="ASMARTALC")*(UPPER(MAESTRO!$L$3:$L$1000)="CONFIRMADO")),ROWS($A$3:A283))),"")</f>
        <v/>
      </c>
      <c r="U283" s="10" t="str">
        <f ca="1">IFERROR(INDEX(MAESTRO!U:U,_xludf.AGGREGATE(15,6,ROW(MAESTRO!$B$3:$B$1000)/((MAESTRO!$B$3:$B$1000="ASMARTALC")*(UPPER(MAESTRO!$L$3:$L$1000)="CONFIRMADO")),ROWS($A$3:A283))),"")</f>
        <v/>
      </c>
      <c r="V283" s="10" t="str">
        <f ca="1">IFERROR(INDEX(MAESTRO!V:V,_xludf.AGGREGATE(15,6,ROW(MAESTRO!$B$3:$B$1000)/((MAESTRO!$B$3:$B$1000="ASMARTALC")*(UPPER(MAESTRO!$L$3:$L$1000)="CONFIRMADO")),ROWS($A$3:A283))),"")</f>
        <v/>
      </c>
      <c r="W283" s="10" t="str">
        <f ca="1">IFERROR(INDEX(MAESTRO!W:W,_xludf.AGGREGATE(15,6,ROW(MAESTRO!$B$3:$B$1000)/((MAESTRO!$B$3:$B$1000="ASMARTALC")*(UPPER(MAESTRO!$L$3:$L$1000)="CONFIRMADO")),ROWS($A$3:A283))),"")</f>
        <v/>
      </c>
      <c r="X283" s="10" t="str">
        <f ca="1">IFERROR(INDEX(MAESTRO!X:X,_xludf.AGGREGATE(15,6,ROW(MAESTRO!$B$3:$B$1000)/((MAESTRO!$B$3:$B$1000="ASMARTALC")*(UPPER(MAESTRO!$L$3:$L$1000)="CONFIRMADO")),ROWS($A$3:A283))),"")</f>
        <v/>
      </c>
    </row>
    <row r="284" spans="1:24" ht="22.05" customHeight="1">
      <c r="A284" s="13" t="str">
        <f ca="1">IFERROR(INDEX(MAESTRO!A:A,_xludf.AGGREGATE(15,6,ROW(MAESTRO!$B$3:$B$1000)/((MAESTRO!$B$3:$B$1000="ASMARTALC")*(UPPER(MAESTRO!$L$3:$L$1000)="CONFIRMADO")),ROWS($A$3:A284))),"")</f>
        <v/>
      </c>
      <c r="B284" s="13" t="str">
        <f ca="1">IFERROR(INDEX(MAESTRO!B:B,_xludf.AGGREGATE(15,6,ROW(MAESTRO!$B$3:$B$1000)/((MAESTRO!$B$3:$B$1000="ASMARTALC")*(UPPER(MAESTRO!$L$3:$L$1000)="CONFIRMADO")),ROWS($A$3:A284))),"")</f>
        <v/>
      </c>
      <c r="C284" s="13" t="str">
        <f ca="1">IFERROR(INDEX(MAESTRO!C:C,_xludf.AGGREGATE(15,6,ROW(MAESTRO!$B$3:$B$1000)/((MAESTRO!$B$3:$B$1000="ASMARTALC")*(UPPER(MAESTRO!$L$3:$L$1000)="CONFIRMADO")),ROWS($A$3:A284))),"")</f>
        <v/>
      </c>
      <c r="D284" s="13" t="str">
        <f ca="1">IFERROR(INDEX(MAESTRO!D:D,_xludf.AGGREGATE(15,6,ROW(MAESTRO!$B$3:$B$1000)/((MAESTRO!$B$3:$B$1000="ASMARTALC")*(UPPER(MAESTRO!$L$3:$L$1000)="CONFIRMADO")),ROWS($A$3:A284))),"")</f>
        <v/>
      </c>
      <c r="E284" s="13" t="str">
        <f ca="1">IFERROR(INDEX(MAESTRO!E:E,_xludf.AGGREGATE(15,6,ROW(MAESTRO!$B$3:$B$1000)/((MAESTRO!$B$3:$B$1000="ASMARTALC")*(UPPER(MAESTRO!$L$3:$L$1000)="CONFIRMADO")),ROWS($A$3:A284))),"")</f>
        <v/>
      </c>
      <c r="F284" s="13" t="str">
        <f ca="1">IFERROR(INDEX(MAESTRO!F:F,_xludf.AGGREGATE(15,6,ROW(MAESTRO!$B$3:$B$1000)/((MAESTRO!$B$3:$B$1000="ASMARTALC")*(UPPER(MAESTRO!$L$3:$L$1000)="CONFIRMADO")),ROWS($A$3:A284))),"")</f>
        <v/>
      </c>
      <c r="G284" s="13" t="str">
        <f ca="1">IFERROR(INDEX(MAESTRO!G:G,_xludf.AGGREGATE(15,6,ROW(MAESTRO!$B$3:$B$1000)/((MAESTRO!$B$3:$B$1000="ASMARTALC")*(UPPER(MAESTRO!$L$3:$L$1000)="CONFIRMADO")),ROWS($A$3:A284))),"")</f>
        <v/>
      </c>
      <c r="H284" s="13" t="str">
        <f ca="1">IFERROR(INDEX(MAESTRO!H:H,_xludf.AGGREGATE(15,6,ROW(MAESTRO!$B$3:$B$1000)/((MAESTRO!$B$3:$B$1000="ASMARTALC")*(UPPER(MAESTRO!$L$3:$L$1000)="CONFIRMADO")),ROWS($A$3:A284))),"")</f>
        <v/>
      </c>
      <c r="I284" s="13" t="str">
        <f ca="1">IFERROR(INDEX(MAESTRO!I:I,_xludf.AGGREGATE(15,6,ROW(MAESTRO!$B$3:$B$1000)/((MAESTRO!$B$3:$B$1000="ASMARTALC")*(UPPER(MAESTRO!$L$3:$L$1000)="CONFIRMADO")),ROWS($A$3:A284))),"")</f>
        <v/>
      </c>
      <c r="J284" s="13" t="str">
        <f ca="1">IFERROR(INDEX(MAESTRO!J:J,_xludf.AGGREGATE(15,6,ROW(MAESTRO!$B$3:$B$1000)/((MAESTRO!$B$3:$B$1000="ASMARTALC")*(UPPER(MAESTRO!$L$3:$L$1000)="CONFIRMADO")),ROWS($A$3:A284))),"")</f>
        <v/>
      </c>
      <c r="K284" s="13" t="str">
        <f ca="1">IFERROR(INDEX(MAESTRO!K:K,_xludf.AGGREGATE(15,6,ROW(MAESTRO!$B$3:$B$1000)/((MAESTRO!$B$3:$B$1000="ASMARTALC")*(UPPER(MAESTRO!$L$3:$L$1000)="CONFIRMADO")),ROWS($A$3:A284))),"")</f>
        <v/>
      </c>
      <c r="L284" s="13" t="str">
        <f ca="1">IFERROR(INDEX(MAESTRO!L:L,_xludf.AGGREGATE(15,6,ROW(MAESTRO!$B$3:$B$1000)/((MAESTRO!$B$3:$B$1000="ASMARTALC")*(UPPER(MAESTRO!$L$3:$L$1000)="CONFIRMADO")),ROWS($A$3:A284))),"")</f>
        <v/>
      </c>
      <c r="M284" s="13" t="str">
        <f ca="1">IFERROR(INDEX(MAESTRO!M:M,_xludf.AGGREGATE(15,6,ROW(MAESTRO!$B$3:$B$1000)/((MAESTRO!$B$3:$B$1000="ASMARTALC")*(UPPER(MAESTRO!$L$3:$L$1000)="CONFIRMADO")),ROWS($A$3:A284))),"")</f>
        <v/>
      </c>
      <c r="N284" s="13" t="str">
        <f ca="1">IFERROR(INDEX(MAESTRO!N:N,_xludf.AGGREGATE(15,6,ROW(MAESTRO!$B$3:$B$1000)/((MAESTRO!$B$3:$B$1000="ASMARTALC")*(UPPER(MAESTRO!$L$3:$L$1000)="CONFIRMADO")),ROWS($A$3:A284))),"")</f>
        <v/>
      </c>
      <c r="O284" s="13" t="str">
        <f ca="1">IFERROR(INDEX(MAESTRO!O:O,_xludf.AGGREGATE(15,6,ROW(MAESTRO!$B$3:$B$1000)/((MAESTRO!$B$3:$B$1000="ASMARTALC")*(UPPER(MAESTRO!$L$3:$L$1000)="CONFIRMADO")),ROWS($A$3:A284))),"")</f>
        <v/>
      </c>
      <c r="P284" s="13" t="str">
        <f ca="1">IFERROR(INDEX(MAESTRO!P:P,_xludf.AGGREGATE(15,6,ROW(MAESTRO!$B$3:$B$1000)/((MAESTRO!$B$3:$B$1000="ASMARTALC")*(UPPER(MAESTRO!$L$3:$L$1000)="CONFIRMADO")),ROWS($A$3:A284))),"")</f>
        <v/>
      </c>
      <c r="Q284" s="13" t="str">
        <f ca="1">IFERROR(INDEX(MAESTRO!Q:Q,_xludf.AGGREGATE(15,6,ROW(MAESTRO!$B$3:$B$1000)/((MAESTRO!$B$3:$B$1000="ASMARTALC")*(UPPER(MAESTRO!$L$3:$L$1000)="CONFIRMADO")),ROWS($A$3:A284))),"")</f>
        <v/>
      </c>
      <c r="R284" s="13" t="str">
        <f ca="1">IFERROR(INDEX(MAESTRO!R:R,_xludf.AGGREGATE(15,6,ROW(MAESTRO!$B$3:$B$1000)/((MAESTRO!$B$3:$B$1000="ASMARTALC")*(UPPER(MAESTRO!$L$3:$L$1000)="CONFIRMADO")),ROWS($A$3:A284))),"")</f>
        <v/>
      </c>
      <c r="S284" s="13" t="str">
        <f ca="1">IFERROR(INDEX(MAESTRO!S:S,_xludf.AGGREGATE(15,6,ROW(MAESTRO!$B$3:$B$1000)/((MAESTRO!$B$3:$B$1000="ASMARTALC")*(UPPER(MAESTRO!$L$3:$L$1000)="CONFIRMADO")),ROWS($A$3:A284))),"")</f>
        <v/>
      </c>
      <c r="T284" s="13" t="str">
        <f ca="1">IFERROR(INDEX(MAESTRO!T:T,_xludf.AGGREGATE(15,6,ROW(MAESTRO!$B$3:$B$1000)/((MAESTRO!$B$3:$B$1000="ASMARTALC")*(UPPER(MAESTRO!$L$3:$L$1000)="CONFIRMADO")),ROWS($A$3:A284))),"")</f>
        <v/>
      </c>
      <c r="U284" s="13" t="str">
        <f ca="1">IFERROR(INDEX(MAESTRO!U:U,_xludf.AGGREGATE(15,6,ROW(MAESTRO!$B$3:$B$1000)/((MAESTRO!$B$3:$B$1000="ASMARTALC")*(UPPER(MAESTRO!$L$3:$L$1000)="CONFIRMADO")),ROWS($A$3:A284))),"")</f>
        <v/>
      </c>
      <c r="V284" s="13" t="str">
        <f ca="1">IFERROR(INDEX(MAESTRO!V:V,_xludf.AGGREGATE(15,6,ROW(MAESTRO!$B$3:$B$1000)/((MAESTRO!$B$3:$B$1000="ASMARTALC")*(UPPER(MAESTRO!$L$3:$L$1000)="CONFIRMADO")),ROWS($A$3:A284))),"")</f>
        <v/>
      </c>
      <c r="W284" s="13" t="str">
        <f ca="1">IFERROR(INDEX(MAESTRO!W:W,_xludf.AGGREGATE(15,6,ROW(MAESTRO!$B$3:$B$1000)/((MAESTRO!$B$3:$B$1000="ASMARTALC")*(UPPER(MAESTRO!$L$3:$L$1000)="CONFIRMADO")),ROWS($A$3:A284))),"")</f>
        <v/>
      </c>
      <c r="X284" s="13" t="str">
        <f ca="1">IFERROR(INDEX(MAESTRO!X:X,_xludf.AGGREGATE(15,6,ROW(MAESTRO!$B$3:$B$1000)/((MAESTRO!$B$3:$B$1000="ASMARTALC")*(UPPER(MAESTRO!$L$3:$L$1000)="CONFIRMADO")),ROWS($A$3:A284))),"")</f>
        <v/>
      </c>
    </row>
    <row r="285" spans="1:24" ht="22.05" customHeight="1">
      <c r="A285" s="10" t="str">
        <f ca="1">IFERROR(INDEX(MAESTRO!A:A,_xludf.AGGREGATE(15,6,ROW(MAESTRO!$B$3:$B$1000)/((MAESTRO!$B$3:$B$1000="ASMARTALC")*(UPPER(MAESTRO!$L$3:$L$1000)="CONFIRMADO")),ROWS($A$3:A285))),"")</f>
        <v/>
      </c>
      <c r="B285" s="10" t="str">
        <f ca="1">IFERROR(INDEX(MAESTRO!B:B,_xludf.AGGREGATE(15,6,ROW(MAESTRO!$B$3:$B$1000)/((MAESTRO!$B$3:$B$1000="ASMARTALC")*(UPPER(MAESTRO!$L$3:$L$1000)="CONFIRMADO")),ROWS($A$3:A285))),"")</f>
        <v/>
      </c>
      <c r="C285" s="10" t="str">
        <f ca="1">IFERROR(INDEX(MAESTRO!C:C,_xludf.AGGREGATE(15,6,ROW(MAESTRO!$B$3:$B$1000)/((MAESTRO!$B$3:$B$1000="ASMARTALC")*(UPPER(MAESTRO!$L$3:$L$1000)="CONFIRMADO")),ROWS($A$3:A285))),"")</f>
        <v/>
      </c>
      <c r="D285" s="10" t="str">
        <f ca="1">IFERROR(INDEX(MAESTRO!D:D,_xludf.AGGREGATE(15,6,ROW(MAESTRO!$B$3:$B$1000)/((MAESTRO!$B$3:$B$1000="ASMARTALC")*(UPPER(MAESTRO!$L$3:$L$1000)="CONFIRMADO")),ROWS($A$3:A285))),"")</f>
        <v/>
      </c>
      <c r="E285" s="10" t="str">
        <f ca="1">IFERROR(INDEX(MAESTRO!E:E,_xludf.AGGREGATE(15,6,ROW(MAESTRO!$B$3:$B$1000)/((MAESTRO!$B$3:$B$1000="ASMARTALC")*(UPPER(MAESTRO!$L$3:$L$1000)="CONFIRMADO")),ROWS($A$3:A285))),"")</f>
        <v/>
      </c>
      <c r="F285" s="10" t="str">
        <f ca="1">IFERROR(INDEX(MAESTRO!F:F,_xludf.AGGREGATE(15,6,ROW(MAESTRO!$B$3:$B$1000)/((MAESTRO!$B$3:$B$1000="ASMARTALC")*(UPPER(MAESTRO!$L$3:$L$1000)="CONFIRMADO")),ROWS($A$3:A285))),"")</f>
        <v/>
      </c>
      <c r="G285" s="10" t="str">
        <f ca="1">IFERROR(INDEX(MAESTRO!G:G,_xludf.AGGREGATE(15,6,ROW(MAESTRO!$B$3:$B$1000)/((MAESTRO!$B$3:$B$1000="ASMARTALC")*(UPPER(MAESTRO!$L$3:$L$1000)="CONFIRMADO")),ROWS($A$3:A285))),"")</f>
        <v/>
      </c>
      <c r="H285" s="10" t="str">
        <f ca="1">IFERROR(INDEX(MAESTRO!H:H,_xludf.AGGREGATE(15,6,ROW(MAESTRO!$B$3:$B$1000)/((MAESTRO!$B$3:$B$1000="ASMARTALC")*(UPPER(MAESTRO!$L$3:$L$1000)="CONFIRMADO")),ROWS($A$3:A285))),"")</f>
        <v/>
      </c>
      <c r="I285" s="10" t="str">
        <f ca="1">IFERROR(INDEX(MAESTRO!I:I,_xludf.AGGREGATE(15,6,ROW(MAESTRO!$B$3:$B$1000)/((MAESTRO!$B$3:$B$1000="ASMARTALC")*(UPPER(MAESTRO!$L$3:$L$1000)="CONFIRMADO")),ROWS($A$3:A285))),"")</f>
        <v/>
      </c>
      <c r="J285" s="10" t="str">
        <f ca="1">IFERROR(INDEX(MAESTRO!J:J,_xludf.AGGREGATE(15,6,ROW(MAESTRO!$B$3:$B$1000)/((MAESTRO!$B$3:$B$1000="ASMARTALC")*(UPPER(MAESTRO!$L$3:$L$1000)="CONFIRMADO")),ROWS($A$3:A285))),"")</f>
        <v/>
      </c>
      <c r="K285" s="10" t="str">
        <f ca="1">IFERROR(INDEX(MAESTRO!K:K,_xludf.AGGREGATE(15,6,ROW(MAESTRO!$B$3:$B$1000)/((MAESTRO!$B$3:$B$1000="ASMARTALC")*(UPPER(MAESTRO!$L$3:$L$1000)="CONFIRMADO")),ROWS($A$3:A285))),"")</f>
        <v/>
      </c>
      <c r="L285" s="10" t="str">
        <f ca="1">IFERROR(INDEX(MAESTRO!L:L,_xludf.AGGREGATE(15,6,ROW(MAESTRO!$B$3:$B$1000)/((MAESTRO!$B$3:$B$1000="ASMARTALC")*(UPPER(MAESTRO!$L$3:$L$1000)="CONFIRMADO")),ROWS($A$3:A285))),"")</f>
        <v/>
      </c>
      <c r="M285" s="10" t="str">
        <f ca="1">IFERROR(INDEX(MAESTRO!M:M,_xludf.AGGREGATE(15,6,ROW(MAESTRO!$B$3:$B$1000)/((MAESTRO!$B$3:$B$1000="ASMARTALC")*(UPPER(MAESTRO!$L$3:$L$1000)="CONFIRMADO")),ROWS($A$3:A285))),"")</f>
        <v/>
      </c>
      <c r="N285" s="10" t="str">
        <f ca="1">IFERROR(INDEX(MAESTRO!N:N,_xludf.AGGREGATE(15,6,ROW(MAESTRO!$B$3:$B$1000)/((MAESTRO!$B$3:$B$1000="ASMARTALC")*(UPPER(MAESTRO!$L$3:$L$1000)="CONFIRMADO")),ROWS($A$3:A285))),"")</f>
        <v/>
      </c>
      <c r="O285" s="10" t="str">
        <f ca="1">IFERROR(INDEX(MAESTRO!O:O,_xludf.AGGREGATE(15,6,ROW(MAESTRO!$B$3:$B$1000)/((MAESTRO!$B$3:$B$1000="ASMARTALC")*(UPPER(MAESTRO!$L$3:$L$1000)="CONFIRMADO")),ROWS($A$3:A285))),"")</f>
        <v/>
      </c>
      <c r="P285" s="10" t="str">
        <f ca="1">IFERROR(INDEX(MAESTRO!P:P,_xludf.AGGREGATE(15,6,ROW(MAESTRO!$B$3:$B$1000)/((MAESTRO!$B$3:$B$1000="ASMARTALC")*(UPPER(MAESTRO!$L$3:$L$1000)="CONFIRMADO")),ROWS($A$3:A285))),"")</f>
        <v/>
      </c>
      <c r="Q285" s="10" t="str">
        <f ca="1">IFERROR(INDEX(MAESTRO!Q:Q,_xludf.AGGREGATE(15,6,ROW(MAESTRO!$B$3:$B$1000)/((MAESTRO!$B$3:$B$1000="ASMARTALC")*(UPPER(MAESTRO!$L$3:$L$1000)="CONFIRMADO")),ROWS($A$3:A285))),"")</f>
        <v/>
      </c>
      <c r="R285" s="10" t="str">
        <f ca="1">IFERROR(INDEX(MAESTRO!R:R,_xludf.AGGREGATE(15,6,ROW(MAESTRO!$B$3:$B$1000)/((MAESTRO!$B$3:$B$1000="ASMARTALC")*(UPPER(MAESTRO!$L$3:$L$1000)="CONFIRMADO")),ROWS($A$3:A285))),"")</f>
        <v/>
      </c>
      <c r="S285" s="10" t="str">
        <f ca="1">IFERROR(INDEX(MAESTRO!S:S,_xludf.AGGREGATE(15,6,ROW(MAESTRO!$B$3:$B$1000)/((MAESTRO!$B$3:$B$1000="ASMARTALC")*(UPPER(MAESTRO!$L$3:$L$1000)="CONFIRMADO")),ROWS($A$3:A285))),"")</f>
        <v/>
      </c>
      <c r="T285" s="10" t="str">
        <f ca="1">IFERROR(INDEX(MAESTRO!T:T,_xludf.AGGREGATE(15,6,ROW(MAESTRO!$B$3:$B$1000)/((MAESTRO!$B$3:$B$1000="ASMARTALC")*(UPPER(MAESTRO!$L$3:$L$1000)="CONFIRMADO")),ROWS($A$3:A285))),"")</f>
        <v/>
      </c>
      <c r="U285" s="10" t="str">
        <f ca="1">IFERROR(INDEX(MAESTRO!U:U,_xludf.AGGREGATE(15,6,ROW(MAESTRO!$B$3:$B$1000)/((MAESTRO!$B$3:$B$1000="ASMARTALC")*(UPPER(MAESTRO!$L$3:$L$1000)="CONFIRMADO")),ROWS($A$3:A285))),"")</f>
        <v/>
      </c>
      <c r="V285" s="10" t="str">
        <f ca="1">IFERROR(INDEX(MAESTRO!V:V,_xludf.AGGREGATE(15,6,ROW(MAESTRO!$B$3:$B$1000)/((MAESTRO!$B$3:$B$1000="ASMARTALC")*(UPPER(MAESTRO!$L$3:$L$1000)="CONFIRMADO")),ROWS($A$3:A285))),"")</f>
        <v/>
      </c>
      <c r="W285" s="10" t="str">
        <f ca="1">IFERROR(INDEX(MAESTRO!W:W,_xludf.AGGREGATE(15,6,ROW(MAESTRO!$B$3:$B$1000)/((MAESTRO!$B$3:$B$1000="ASMARTALC")*(UPPER(MAESTRO!$L$3:$L$1000)="CONFIRMADO")),ROWS($A$3:A285))),"")</f>
        <v/>
      </c>
      <c r="X285" s="10" t="str">
        <f ca="1">IFERROR(INDEX(MAESTRO!X:X,_xludf.AGGREGATE(15,6,ROW(MAESTRO!$B$3:$B$1000)/((MAESTRO!$B$3:$B$1000="ASMARTALC")*(UPPER(MAESTRO!$L$3:$L$1000)="CONFIRMADO")),ROWS($A$3:A285))),"")</f>
        <v/>
      </c>
    </row>
    <row r="286" spans="1:24" ht="22.05" customHeight="1">
      <c r="A286" s="13" t="str">
        <f ca="1">IFERROR(INDEX(MAESTRO!A:A,_xludf.AGGREGATE(15,6,ROW(MAESTRO!$B$3:$B$1000)/((MAESTRO!$B$3:$B$1000="ASMARTALC")*(UPPER(MAESTRO!$L$3:$L$1000)="CONFIRMADO")),ROWS($A$3:A286))),"")</f>
        <v/>
      </c>
      <c r="B286" s="13" t="str">
        <f ca="1">IFERROR(INDEX(MAESTRO!B:B,_xludf.AGGREGATE(15,6,ROW(MAESTRO!$B$3:$B$1000)/((MAESTRO!$B$3:$B$1000="ASMARTALC")*(UPPER(MAESTRO!$L$3:$L$1000)="CONFIRMADO")),ROWS($A$3:A286))),"")</f>
        <v/>
      </c>
      <c r="C286" s="13" t="str">
        <f ca="1">IFERROR(INDEX(MAESTRO!C:C,_xludf.AGGREGATE(15,6,ROW(MAESTRO!$B$3:$B$1000)/((MAESTRO!$B$3:$B$1000="ASMARTALC")*(UPPER(MAESTRO!$L$3:$L$1000)="CONFIRMADO")),ROWS($A$3:A286))),"")</f>
        <v/>
      </c>
      <c r="D286" s="13" t="str">
        <f ca="1">IFERROR(INDEX(MAESTRO!D:D,_xludf.AGGREGATE(15,6,ROW(MAESTRO!$B$3:$B$1000)/((MAESTRO!$B$3:$B$1000="ASMARTALC")*(UPPER(MAESTRO!$L$3:$L$1000)="CONFIRMADO")),ROWS($A$3:A286))),"")</f>
        <v/>
      </c>
      <c r="E286" s="13" t="str">
        <f ca="1">IFERROR(INDEX(MAESTRO!E:E,_xludf.AGGREGATE(15,6,ROW(MAESTRO!$B$3:$B$1000)/((MAESTRO!$B$3:$B$1000="ASMARTALC")*(UPPER(MAESTRO!$L$3:$L$1000)="CONFIRMADO")),ROWS($A$3:A286))),"")</f>
        <v/>
      </c>
      <c r="F286" s="13" t="str">
        <f ca="1">IFERROR(INDEX(MAESTRO!F:F,_xludf.AGGREGATE(15,6,ROW(MAESTRO!$B$3:$B$1000)/((MAESTRO!$B$3:$B$1000="ASMARTALC")*(UPPER(MAESTRO!$L$3:$L$1000)="CONFIRMADO")),ROWS($A$3:A286))),"")</f>
        <v/>
      </c>
      <c r="G286" s="13" t="str">
        <f ca="1">IFERROR(INDEX(MAESTRO!G:G,_xludf.AGGREGATE(15,6,ROW(MAESTRO!$B$3:$B$1000)/((MAESTRO!$B$3:$B$1000="ASMARTALC")*(UPPER(MAESTRO!$L$3:$L$1000)="CONFIRMADO")),ROWS($A$3:A286))),"")</f>
        <v/>
      </c>
      <c r="H286" s="13" t="str">
        <f ca="1">IFERROR(INDEX(MAESTRO!H:H,_xludf.AGGREGATE(15,6,ROW(MAESTRO!$B$3:$B$1000)/((MAESTRO!$B$3:$B$1000="ASMARTALC")*(UPPER(MAESTRO!$L$3:$L$1000)="CONFIRMADO")),ROWS($A$3:A286))),"")</f>
        <v/>
      </c>
      <c r="I286" s="13" t="str">
        <f ca="1">IFERROR(INDEX(MAESTRO!I:I,_xludf.AGGREGATE(15,6,ROW(MAESTRO!$B$3:$B$1000)/((MAESTRO!$B$3:$B$1000="ASMARTALC")*(UPPER(MAESTRO!$L$3:$L$1000)="CONFIRMADO")),ROWS($A$3:A286))),"")</f>
        <v/>
      </c>
      <c r="J286" s="13" t="str">
        <f ca="1">IFERROR(INDEX(MAESTRO!J:J,_xludf.AGGREGATE(15,6,ROW(MAESTRO!$B$3:$B$1000)/((MAESTRO!$B$3:$B$1000="ASMARTALC")*(UPPER(MAESTRO!$L$3:$L$1000)="CONFIRMADO")),ROWS($A$3:A286))),"")</f>
        <v/>
      </c>
      <c r="K286" s="13" t="str">
        <f ca="1">IFERROR(INDEX(MAESTRO!K:K,_xludf.AGGREGATE(15,6,ROW(MAESTRO!$B$3:$B$1000)/((MAESTRO!$B$3:$B$1000="ASMARTALC")*(UPPER(MAESTRO!$L$3:$L$1000)="CONFIRMADO")),ROWS($A$3:A286))),"")</f>
        <v/>
      </c>
      <c r="L286" s="13" t="str">
        <f ca="1">IFERROR(INDEX(MAESTRO!L:L,_xludf.AGGREGATE(15,6,ROW(MAESTRO!$B$3:$B$1000)/((MAESTRO!$B$3:$B$1000="ASMARTALC")*(UPPER(MAESTRO!$L$3:$L$1000)="CONFIRMADO")),ROWS($A$3:A286))),"")</f>
        <v/>
      </c>
      <c r="M286" s="13" t="str">
        <f ca="1">IFERROR(INDEX(MAESTRO!M:M,_xludf.AGGREGATE(15,6,ROW(MAESTRO!$B$3:$B$1000)/((MAESTRO!$B$3:$B$1000="ASMARTALC")*(UPPER(MAESTRO!$L$3:$L$1000)="CONFIRMADO")),ROWS($A$3:A286))),"")</f>
        <v/>
      </c>
      <c r="N286" s="13" t="str">
        <f ca="1">IFERROR(INDEX(MAESTRO!N:N,_xludf.AGGREGATE(15,6,ROW(MAESTRO!$B$3:$B$1000)/((MAESTRO!$B$3:$B$1000="ASMARTALC")*(UPPER(MAESTRO!$L$3:$L$1000)="CONFIRMADO")),ROWS($A$3:A286))),"")</f>
        <v/>
      </c>
      <c r="O286" s="13" t="str">
        <f ca="1">IFERROR(INDEX(MAESTRO!O:O,_xludf.AGGREGATE(15,6,ROW(MAESTRO!$B$3:$B$1000)/((MAESTRO!$B$3:$B$1000="ASMARTALC")*(UPPER(MAESTRO!$L$3:$L$1000)="CONFIRMADO")),ROWS($A$3:A286))),"")</f>
        <v/>
      </c>
      <c r="P286" s="13" t="str">
        <f ca="1">IFERROR(INDEX(MAESTRO!P:P,_xludf.AGGREGATE(15,6,ROW(MAESTRO!$B$3:$B$1000)/((MAESTRO!$B$3:$B$1000="ASMARTALC")*(UPPER(MAESTRO!$L$3:$L$1000)="CONFIRMADO")),ROWS($A$3:A286))),"")</f>
        <v/>
      </c>
      <c r="Q286" s="13" t="str">
        <f ca="1">IFERROR(INDEX(MAESTRO!Q:Q,_xludf.AGGREGATE(15,6,ROW(MAESTRO!$B$3:$B$1000)/((MAESTRO!$B$3:$B$1000="ASMARTALC")*(UPPER(MAESTRO!$L$3:$L$1000)="CONFIRMADO")),ROWS($A$3:A286))),"")</f>
        <v/>
      </c>
      <c r="R286" s="13" t="str">
        <f ca="1">IFERROR(INDEX(MAESTRO!R:R,_xludf.AGGREGATE(15,6,ROW(MAESTRO!$B$3:$B$1000)/((MAESTRO!$B$3:$B$1000="ASMARTALC")*(UPPER(MAESTRO!$L$3:$L$1000)="CONFIRMADO")),ROWS($A$3:A286))),"")</f>
        <v/>
      </c>
      <c r="S286" s="13" t="str">
        <f ca="1">IFERROR(INDEX(MAESTRO!S:S,_xludf.AGGREGATE(15,6,ROW(MAESTRO!$B$3:$B$1000)/((MAESTRO!$B$3:$B$1000="ASMARTALC")*(UPPER(MAESTRO!$L$3:$L$1000)="CONFIRMADO")),ROWS($A$3:A286))),"")</f>
        <v/>
      </c>
      <c r="T286" s="13" t="str">
        <f ca="1">IFERROR(INDEX(MAESTRO!T:T,_xludf.AGGREGATE(15,6,ROW(MAESTRO!$B$3:$B$1000)/((MAESTRO!$B$3:$B$1000="ASMARTALC")*(UPPER(MAESTRO!$L$3:$L$1000)="CONFIRMADO")),ROWS($A$3:A286))),"")</f>
        <v/>
      </c>
      <c r="U286" s="13" t="str">
        <f ca="1">IFERROR(INDEX(MAESTRO!U:U,_xludf.AGGREGATE(15,6,ROW(MAESTRO!$B$3:$B$1000)/((MAESTRO!$B$3:$B$1000="ASMARTALC")*(UPPER(MAESTRO!$L$3:$L$1000)="CONFIRMADO")),ROWS($A$3:A286))),"")</f>
        <v/>
      </c>
      <c r="V286" s="13" t="str">
        <f ca="1">IFERROR(INDEX(MAESTRO!V:V,_xludf.AGGREGATE(15,6,ROW(MAESTRO!$B$3:$B$1000)/((MAESTRO!$B$3:$B$1000="ASMARTALC")*(UPPER(MAESTRO!$L$3:$L$1000)="CONFIRMADO")),ROWS($A$3:A286))),"")</f>
        <v/>
      </c>
      <c r="W286" s="13" t="str">
        <f ca="1">IFERROR(INDEX(MAESTRO!W:W,_xludf.AGGREGATE(15,6,ROW(MAESTRO!$B$3:$B$1000)/((MAESTRO!$B$3:$B$1000="ASMARTALC")*(UPPER(MAESTRO!$L$3:$L$1000)="CONFIRMADO")),ROWS($A$3:A286))),"")</f>
        <v/>
      </c>
      <c r="X286" s="13" t="str">
        <f ca="1">IFERROR(INDEX(MAESTRO!X:X,_xludf.AGGREGATE(15,6,ROW(MAESTRO!$B$3:$B$1000)/((MAESTRO!$B$3:$B$1000="ASMARTALC")*(UPPER(MAESTRO!$L$3:$L$1000)="CONFIRMADO")),ROWS($A$3:A286))),"")</f>
        <v/>
      </c>
    </row>
    <row r="287" spans="1:24" ht="22.05" customHeight="1">
      <c r="A287" s="10" t="str">
        <f ca="1">IFERROR(INDEX(MAESTRO!A:A,_xludf.AGGREGATE(15,6,ROW(MAESTRO!$B$3:$B$1000)/((MAESTRO!$B$3:$B$1000="ASMARTALC")*(UPPER(MAESTRO!$L$3:$L$1000)="CONFIRMADO")),ROWS($A$3:A287))),"")</f>
        <v/>
      </c>
      <c r="B287" s="10" t="str">
        <f ca="1">IFERROR(INDEX(MAESTRO!B:B,_xludf.AGGREGATE(15,6,ROW(MAESTRO!$B$3:$B$1000)/((MAESTRO!$B$3:$B$1000="ASMARTALC")*(UPPER(MAESTRO!$L$3:$L$1000)="CONFIRMADO")),ROWS($A$3:A287))),"")</f>
        <v/>
      </c>
      <c r="C287" s="10" t="str">
        <f ca="1">IFERROR(INDEX(MAESTRO!C:C,_xludf.AGGREGATE(15,6,ROW(MAESTRO!$B$3:$B$1000)/((MAESTRO!$B$3:$B$1000="ASMARTALC")*(UPPER(MAESTRO!$L$3:$L$1000)="CONFIRMADO")),ROWS($A$3:A287))),"")</f>
        <v/>
      </c>
      <c r="D287" s="10" t="str">
        <f ca="1">IFERROR(INDEX(MAESTRO!D:D,_xludf.AGGREGATE(15,6,ROW(MAESTRO!$B$3:$B$1000)/((MAESTRO!$B$3:$B$1000="ASMARTALC")*(UPPER(MAESTRO!$L$3:$L$1000)="CONFIRMADO")),ROWS($A$3:A287))),"")</f>
        <v/>
      </c>
      <c r="E287" s="10" t="str">
        <f ca="1">IFERROR(INDEX(MAESTRO!E:E,_xludf.AGGREGATE(15,6,ROW(MAESTRO!$B$3:$B$1000)/((MAESTRO!$B$3:$B$1000="ASMARTALC")*(UPPER(MAESTRO!$L$3:$L$1000)="CONFIRMADO")),ROWS($A$3:A287))),"")</f>
        <v/>
      </c>
      <c r="F287" s="10" t="str">
        <f ca="1">IFERROR(INDEX(MAESTRO!F:F,_xludf.AGGREGATE(15,6,ROW(MAESTRO!$B$3:$B$1000)/((MAESTRO!$B$3:$B$1000="ASMARTALC")*(UPPER(MAESTRO!$L$3:$L$1000)="CONFIRMADO")),ROWS($A$3:A287))),"")</f>
        <v/>
      </c>
      <c r="G287" s="10" t="str">
        <f ca="1">IFERROR(INDEX(MAESTRO!G:G,_xludf.AGGREGATE(15,6,ROW(MAESTRO!$B$3:$B$1000)/((MAESTRO!$B$3:$B$1000="ASMARTALC")*(UPPER(MAESTRO!$L$3:$L$1000)="CONFIRMADO")),ROWS($A$3:A287))),"")</f>
        <v/>
      </c>
      <c r="H287" s="10" t="str">
        <f ca="1">IFERROR(INDEX(MAESTRO!H:H,_xludf.AGGREGATE(15,6,ROW(MAESTRO!$B$3:$B$1000)/((MAESTRO!$B$3:$B$1000="ASMARTALC")*(UPPER(MAESTRO!$L$3:$L$1000)="CONFIRMADO")),ROWS($A$3:A287))),"")</f>
        <v/>
      </c>
      <c r="I287" s="10" t="str">
        <f ca="1">IFERROR(INDEX(MAESTRO!I:I,_xludf.AGGREGATE(15,6,ROW(MAESTRO!$B$3:$B$1000)/((MAESTRO!$B$3:$B$1000="ASMARTALC")*(UPPER(MAESTRO!$L$3:$L$1000)="CONFIRMADO")),ROWS($A$3:A287))),"")</f>
        <v/>
      </c>
      <c r="J287" s="10" t="str">
        <f ca="1">IFERROR(INDEX(MAESTRO!J:J,_xludf.AGGREGATE(15,6,ROW(MAESTRO!$B$3:$B$1000)/((MAESTRO!$B$3:$B$1000="ASMARTALC")*(UPPER(MAESTRO!$L$3:$L$1000)="CONFIRMADO")),ROWS($A$3:A287))),"")</f>
        <v/>
      </c>
      <c r="K287" s="10" t="str">
        <f ca="1">IFERROR(INDEX(MAESTRO!K:K,_xludf.AGGREGATE(15,6,ROW(MAESTRO!$B$3:$B$1000)/((MAESTRO!$B$3:$B$1000="ASMARTALC")*(UPPER(MAESTRO!$L$3:$L$1000)="CONFIRMADO")),ROWS($A$3:A287))),"")</f>
        <v/>
      </c>
      <c r="L287" s="10" t="str">
        <f ca="1">IFERROR(INDEX(MAESTRO!L:L,_xludf.AGGREGATE(15,6,ROW(MAESTRO!$B$3:$B$1000)/((MAESTRO!$B$3:$B$1000="ASMARTALC")*(UPPER(MAESTRO!$L$3:$L$1000)="CONFIRMADO")),ROWS($A$3:A287))),"")</f>
        <v/>
      </c>
      <c r="M287" s="10" t="str">
        <f ca="1">IFERROR(INDEX(MAESTRO!M:M,_xludf.AGGREGATE(15,6,ROW(MAESTRO!$B$3:$B$1000)/((MAESTRO!$B$3:$B$1000="ASMARTALC")*(UPPER(MAESTRO!$L$3:$L$1000)="CONFIRMADO")),ROWS($A$3:A287))),"")</f>
        <v/>
      </c>
      <c r="N287" s="10" t="str">
        <f ca="1">IFERROR(INDEX(MAESTRO!N:N,_xludf.AGGREGATE(15,6,ROW(MAESTRO!$B$3:$B$1000)/((MAESTRO!$B$3:$B$1000="ASMARTALC")*(UPPER(MAESTRO!$L$3:$L$1000)="CONFIRMADO")),ROWS($A$3:A287))),"")</f>
        <v/>
      </c>
      <c r="O287" s="10" t="str">
        <f ca="1">IFERROR(INDEX(MAESTRO!O:O,_xludf.AGGREGATE(15,6,ROW(MAESTRO!$B$3:$B$1000)/((MAESTRO!$B$3:$B$1000="ASMARTALC")*(UPPER(MAESTRO!$L$3:$L$1000)="CONFIRMADO")),ROWS($A$3:A287))),"")</f>
        <v/>
      </c>
      <c r="P287" s="10" t="str">
        <f ca="1">IFERROR(INDEX(MAESTRO!P:P,_xludf.AGGREGATE(15,6,ROW(MAESTRO!$B$3:$B$1000)/((MAESTRO!$B$3:$B$1000="ASMARTALC")*(UPPER(MAESTRO!$L$3:$L$1000)="CONFIRMADO")),ROWS($A$3:A287))),"")</f>
        <v/>
      </c>
      <c r="Q287" s="10" t="str">
        <f ca="1">IFERROR(INDEX(MAESTRO!Q:Q,_xludf.AGGREGATE(15,6,ROW(MAESTRO!$B$3:$B$1000)/((MAESTRO!$B$3:$B$1000="ASMARTALC")*(UPPER(MAESTRO!$L$3:$L$1000)="CONFIRMADO")),ROWS($A$3:A287))),"")</f>
        <v/>
      </c>
      <c r="R287" s="10" t="str">
        <f ca="1">IFERROR(INDEX(MAESTRO!R:R,_xludf.AGGREGATE(15,6,ROW(MAESTRO!$B$3:$B$1000)/((MAESTRO!$B$3:$B$1000="ASMARTALC")*(UPPER(MAESTRO!$L$3:$L$1000)="CONFIRMADO")),ROWS($A$3:A287))),"")</f>
        <v/>
      </c>
      <c r="S287" s="10" t="str">
        <f ca="1">IFERROR(INDEX(MAESTRO!S:S,_xludf.AGGREGATE(15,6,ROW(MAESTRO!$B$3:$B$1000)/((MAESTRO!$B$3:$B$1000="ASMARTALC")*(UPPER(MAESTRO!$L$3:$L$1000)="CONFIRMADO")),ROWS($A$3:A287))),"")</f>
        <v/>
      </c>
      <c r="T287" s="10" t="str">
        <f ca="1">IFERROR(INDEX(MAESTRO!T:T,_xludf.AGGREGATE(15,6,ROW(MAESTRO!$B$3:$B$1000)/((MAESTRO!$B$3:$B$1000="ASMARTALC")*(UPPER(MAESTRO!$L$3:$L$1000)="CONFIRMADO")),ROWS($A$3:A287))),"")</f>
        <v/>
      </c>
      <c r="U287" s="10" t="str">
        <f ca="1">IFERROR(INDEX(MAESTRO!U:U,_xludf.AGGREGATE(15,6,ROW(MAESTRO!$B$3:$B$1000)/((MAESTRO!$B$3:$B$1000="ASMARTALC")*(UPPER(MAESTRO!$L$3:$L$1000)="CONFIRMADO")),ROWS($A$3:A287))),"")</f>
        <v/>
      </c>
      <c r="V287" s="10" t="str">
        <f ca="1">IFERROR(INDEX(MAESTRO!V:V,_xludf.AGGREGATE(15,6,ROW(MAESTRO!$B$3:$B$1000)/((MAESTRO!$B$3:$B$1000="ASMARTALC")*(UPPER(MAESTRO!$L$3:$L$1000)="CONFIRMADO")),ROWS($A$3:A287))),"")</f>
        <v/>
      </c>
      <c r="W287" s="10" t="str">
        <f ca="1">IFERROR(INDEX(MAESTRO!W:W,_xludf.AGGREGATE(15,6,ROW(MAESTRO!$B$3:$B$1000)/((MAESTRO!$B$3:$B$1000="ASMARTALC")*(UPPER(MAESTRO!$L$3:$L$1000)="CONFIRMADO")),ROWS($A$3:A287))),"")</f>
        <v/>
      </c>
      <c r="X287" s="10" t="str">
        <f ca="1">IFERROR(INDEX(MAESTRO!X:X,_xludf.AGGREGATE(15,6,ROW(MAESTRO!$B$3:$B$1000)/((MAESTRO!$B$3:$B$1000="ASMARTALC")*(UPPER(MAESTRO!$L$3:$L$1000)="CONFIRMADO")),ROWS($A$3:A287))),"")</f>
        <v/>
      </c>
    </row>
    <row r="288" spans="1:24" ht="22.05" customHeight="1">
      <c r="A288" s="13" t="str">
        <f ca="1">IFERROR(INDEX(MAESTRO!A:A,_xludf.AGGREGATE(15,6,ROW(MAESTRO!$B$3:$B$1000)/((MAESTRO!$B$3:$B$1000="ASMARTALC")*(UPPER(MAESTRO!$L$3:$L$1000)="CONFIRMADO")),ROWS($A$3:A288))),"")</f>
        <v/>
      </c>
      <c r="B288" s="13" t="str">
        <f ca="1">IFERROR(INDEX(MAESTRO!B:B,_xludf.AGGREGATE(15,6,ROW(MAESTRO!$B$3:$B$1000)/((MAESTRO!$B$3:$B$1000="ASMARTALC")*(UPPER(MAESTRO!$L$3:$L$1000)="CONFIRMADO")),ROWS($A$3:A288))),"")</f>
        <v/>
      </c>
      <c r="C288" s="13" t="str">
        <f ca="1">IFERROR(INDEX(MAESTRO!C:C,_xludf.AGGREGATE(15,6,ROW(MAESTRO!$B$3:$B$1000)/((MAESTRO!$B$3:$B$1000="ASMARTALC")*(UPPER(MAESTRO!$L$3:$L$1000)="CONFIRMADO")),ROWS($A$3:A288))),"")</f>
        <v/>
      </c>
      <c r="D288" s="13" t="str">
        <f ca="1">IFERROR(INDEX(MAESTRO!D:D,_xludf.AGGREGATE(15,6,ROW(MAESTRO!$B$3:$B$1000)/((MAESTRO!$B$3:$B$1000="ASMARTALC")*(UPPER(MAESTRO!$L$3:$L$1000)="CONFIRMADO")),ROWS($A$3:A288))),"")</f>
        <v/>
      </c>
      <c r="E288" s="13" t="str">
        <f ca="1">IFERROR(INDEX(MAESTRO!E:E,_xludf.AGGREGATE(15,6,ROW(MAESTRO!$B$3:$B$1000)/((MAESTRO!$B$3:$B$1000="ASMARTALC")*(UPPER(MAESTRO!$L$3:$L$1000)="CONFIRMADO")),ROWS($A$3:A288))),"")</f>
        <v/>
      </c>
      <c r="F288" s="13" t="str">
        <f ca="1">IFERROR(INDEX(MAESTRO!F:F,_xludf.AGGREGATE(15,6,ROW(MAESTRO!$B$3:$B$1000)/((MAESTRO!$B$3:$B$1000="ASMARTALC")*(UPPER(MAESTRO!$L$3:$L$1000)="CONFIRMADO")),ROWS($A$3:A288))),"")</f>
        <v/>
      </c>
      <c r="G288" s="13" t="str">
        <f ca="1">IFERROR(INDEX(MAESTRO!G:G,_xludf.AGGREGATE(15,6,ROW(MAESTRO!$B$3:$B$1000)/((MAESTRO!$B$3:$B$1000="ASMARTALC")*(UPPER(MAESTRO!$L$3:$L$1000)="CONFIRMADO")),ROWS($A$3:A288))),"")</f>
        <v/>
      </c>
      <c r="H288" s="13" t="str">
        <f ca="1">IFERROR(INDEX(MAESTRO!H:H,_xludf.AGGREGATE(15,6,ROW(MAESTRO!$B$3:$B$1000)/((MAESTRO!$B$3:$B$1000="ASMARTALC")*(UPPER(MAESTRO!$L$3:$L$1000)="CONFIRMADO")),ROWS($A$3:A288))),"")</f>
        <v/>
      </c>
      <c r="I288" s="13" t="str">
        <f ca="1">IFERROR(INDEX(MAESTRO!I:I,_xludf.AGGREGATE(15,6,ROW(MAESTRO!$B$3:$B$1000)/((MAESTRO!$B$3:$B$1000="ASMARTALC")*(UPPER(MAESTRO!$L$3:$L$1000)="CONFIRMADO")),ROWS($A$3:A288))),"")</f>
        <v/>
      </c>
      <c r="J288" s="13" t="str">
        <f ca="1">IFERROR(INDEX(MAESTRO!J:J,_xludf.AGGREGATE(15,6,ROW(MAESTRO!$B$3:$B$1000)/((MAESTRO!$B$3:$B$1000="ASMARTALC")*(UPPER(MAESTRO!$L$3:$L$1000)="CONFIRMADO")),ROWS($A$3:A288))),"")</f>
        <v/>
      </c>
      <c r="K288" s="13" t="str">
        <f ca="1">IFERROR(INDEX(MAESTRO!K:K,_xludf.AGGREGATE(15,6,ROW(MAESTRO!$B$3:$B$1000)/((MAESTRO!$B$3:$B$1000="ASMARTALC")*(UPPER(MAESTRO!$L$3:$L$1000)="CONFIRMADO")),ROWS($A$3:A288))),"")</f>
        <v/>
      </c>
      <c r="L288" s="13" t="str">
        <f ca="1">IFERROR(INDEX(MAESTRO!L:L,_xludf.AGGREGATE(15,6,ROW(MAESTRO!$B$3:$B$1000)/((MAESTRO!$B$3:$B$1000="ASMARTALC")*(UPPER(MAESTRO!$L$3:$L$1000)="CONFIRMADO")),ROWS($A$3:A288))),"")</f>
        <v/>
      </c>
      <c r="M288" s="13" t="str">
        <f ca="1">IFERROR(INDEX(MAESTRO!M:M,_xludf.AGGREGATE(15,6,ROW(MAESTRO!$B$3:$B$1000)/((MAESTRO!$B$3:$B$1000="ASMARTALC")*(UPPER(MAESTRO!$L$3:$L$1000)="CONFIRMADO")),ROWS($A$3:A288))),"")</f>
        <v/>
      </c>
      <c r="N288" s="13" t="str">
        <f ca="1">IFERROR(INDEX(MAESTRO!N:N,_xludf.AGGREGATE(15,6,ROW(MAESTRO!$B$3:$B$1000)/((MAESTRO!$B$3:$B$1000="ASMARTALC")*(UPPER(MAESTRO!$L$3:$L$1000)="CONFIRMADO")),ROWS($A$3:A288))),"")</f>
        <v/>
      </c>
      <c r="O288" s="13" t="str">
        <f ca="1">IFERROR(INDEX(MAESTRO!O:O,_xludf.AGGREGATE(15,6,ROW(MAESTRO!$B$3:$B$1000)/((MAESTRO!$B$3:$B$1000="ASMARTALC")*(UPPER(MAESTRO!$L$3:$L$1000)="CONFIRMADO")),ROWS($A$3:A288))),"")</f>
        <v/>
      </c>
      <c r="P288" s="13" t="str">
        <f ca="1">IFERROR(INDEX(MAESTRO!P:P,_xludf.AGGREGATE(15,6,ROW(MAESTRO!$B$3:$B$1000)/((MAESTRO!$B$3:$B$1000="ASMARTALC")*(UPPER(MAESTRO!$L$3:$L$1000)="CONFIRMADO")),ROWS($A$3:A288))),"")</f>
        <v/>
      </c>
      <c r="Q288" s="13" t="str">
        <f ca="1">IFERROR(INDEX(MAESTRO!Q:Q,_xludf.AGGREGATE(15,6,ROW(MAESTRO!$B$3:$B$1000)/((MAESTRO!$B$3:$B$1000="ASMARTALC")*(UPPER(MAESTRO!$L$3:$L$1000)="CONFIRMADO")),ROWS($A$3:A288))),"")</f>
        <v/>
      </c>
      <c r="R288" s="13" t="str">
        <f ca="1">IFERROR(INDEX(MAESTRO!R:R,_xludf.AGGREGATE(15,6,ROW(MAESTRO!$B$3:$B$1000)/((MAESTRO!$B$3:$B$1000="ASMARTALC")*(UPPER(MAESTRO!$L$3:$L$1000)="CONFIRMADO")),ROWS($A$3:A288))),"")</f>
        <v/>
      </c>
      <c r="S288" s="13" t="str">
        <f ca="1">IFERROR(INDEX(MAESTRO!S:S,_xludf.AGGREGATE(15,6,ROW(MAESTRO!$B$3:$B$1000)/((MAESTRO!$B$3:$B$1000="ASMARTALC")*(UPPER(MAESTRO!$L$3:$L$1000)="CONFIRMADO")),ROWS($A$3:A288))),"")</f>
        <v/>
      </c>
      <c r="T288" s="13" t="str">
        <f ca="1">IFERROR(INDEX(MAESTRO!T:T,_xludf.AGGREGATE(15,6,ROW(MAESTRO!$B$3:$B$1000)/((MAESTRO!$B$3:$B$1000="ASMARTALC")*(UPPER(MAESTRO!$L$3:$L$1000)="CONFIRMADO")),ROWS($A$3:A288))),"")</f>
        <v/>
      </c>
      <c r="U288" s="13" t="str">
        <f ca="1">IFERROR(INDEX(MAESTRO!U:U,_xludf.AGGREGATE(15,6,ROW(MAESTRO!$B$3:$B$1000)/((MAESTRO!$B$3:$B$1000="ASMARTALC")*(UPPER(MAESTRO!$L$3:$L$1000)="CONFIRMADO")),ROWS($A$3:A288))),"")</f>
        <v/>
      </c>
      <c r="V288" s="13" t="str">
        <f ca="1">IFERROR(INDEX(MAESTRO!V:V,_xludf.AGGREGATE(15,6,ROW(MAESTRO!$B$3:$B$1000)/((MAESTRO!$B$3:$B$1000="ASMARTALC")*(UPPER(MAESTRO!$L$3:$L$1000)="CONFIRMADO")),ROWS($A$3:A288))),"")</f>
        <v/>
      </c>
      <c r="W288" s="13" t="str">
        <f ca="1">IFERROR(INDEX(MAESTRO!W:W,_xludf.AGGREGATE(15,6,ROW(MAESTRO!$B$3:$B$1000)/((MAESTRO!$B$3:$B$1000="ASMARTALC")*(UPPER(MAESTRO!$L$3:$L$1000)="CONFIRMADO")),ROWS($A$3:A288))),"")</f>
        <v/>
      </c>
      <c r="X288" s="13" t="str">
        <f ca="1">IFERROR(INDEX(MAESTRO!X:X,_xludf.AGGREGATE(15,6,ROW(MAESTRO!$B$3:$B$1000)/((MAESTRO!$B$3:$B$1000="ASMARTALC")*(UPPER(MAESTRO!$L$3:$L$1000)="CONFIRMADO")),ROWS($A$3:A288))),"")</f>
        <v/>
      </c>
    </row>
    <row r="289" spans="1:24" ht="22.05" customHeight="1">
      <c r="A289" s="10" t="str">
        <f ca="1">IFERROR(INDEX(MAESTRO!A:A,_xludf.AGGREGATE(15,6,ROW(MAESTRO!$B$3:$B$1000)/((MAESTRO!$B$3:$B$1000="ASMARTALC")*(UPPER(MAESTRO!$L$3:$L$1000)="CONFIRMADO")),ROWS($A$3:A289))),"")</f>
        <v/>
      </c>
      <c r="B289" s="10" t="str">
        <f ca="1">IFERROR(INDEX(MAESTRO!B:B,_xludf.AGGREGATE(15,6,ROW(MAESTRO!$B$3:$B$1000)/((MAESTRO!$B$3:$B$1000="ASMARTALC")*(UPPER(MAESTRO!$L$3:$L$1000)="CONFIRMADO")),ROWS($A$3:A289))),"")</f>
        <v/>
      </c>
      <c r="C289" s="10" t="str">
        <f ca="1">IFERROR(INDEX(MAESTRO!C:C,_xludf.AGGREGATE(15,6,ROW(MAESTRO!$B$3:$B$1000)/((MAESTRO!$B$3:$B$1000="ASMARTALC")*(UPPER(MAESTRO!$L$3:$L$1000)="CONFIRMADO")),ROWS($A$3:A289))),"")</f>
        <v/>
      </c>
      <c r="D289" s="10" t="str">
        <f ca="1">IFERROR(INDEX(MAESTRO!D:D,_xludf.AGGREGATE(15,6,ROW(MAESTRO!$B$3:$B$1000)/((MAESTRO!$B$3:$B$1000="ASMARTALC")*(UPPER(MAESTRO!$L$3:$L$1000)="CONFIRMADO")),ROWS($A$3:A289))),"")</f>
        <v/>
      </c>
      <c r="E289" s="10" t="str">
        <f ca="1">IFERROR(INDEX(MAESTRO!E:E,_xludf.AGGREGATE(15,6,ROW(MAESTRO!$B$3:$B$1000)/((MAESTRO!$B$3:$B$1000="ASMARTALC")*(UPPER(MAESTRO!$L$3:$L$1000)="CONFIRMADO")),ROWS($A$3:A289))),"")</f>
        <v/>
      </c>
      <c r="F289" s="10" t="str">
        <f ca="1">IFERROR(INDEX(MAESTRO!F:F,_xludf.AGGREGATE(15,6,ROW(MAESTRO!$B$3:$B$1000)/((MAESTRO!$B$3:$B$1000="ASMARTALC")*(UPPER(MAESTRO!$L$3:$L$1000)="CONFIRMADO")),ROWS($A$3:A289))),"")</f>
        <v/>
      </c>
      <c r="G289" s="10" t="str">
        <f ca="1">IFERROR(INDEX(MAESTRO!G:G,_xludf.AGGREGATE(15,6,ROW(MAESTRO!$B$3:$B$1000)/((MAESTRO!$B$3:$B$1000="ASMARTALC")*(UPPER(MAESTRO!$L$3:$L$1000)="CONFIRMADO")),ROWS($A$3:A289))),"")</f>
        <v/>
      </c>
      <c r="H289" s="10" t="str">
        <f ca="1">IFERROR(INDEX(MAESTRO!H:H,_xludf.AGGREGATE(15,6,ROW(MAESTRO!$B$3:$B$1000)/((MAESTRO!$B$3:$B$1000="ASMARTALC")*(UPPER(MAESTRO!$L$3:$L$1000)="CONFIRMADO")),ROWS($A$3:A289))),"")</f>
        <v/>
      </c>
      <c r="I289" s="10" t="str">
        <f ca="1">IFERROR(INDEX(MAESTRO!I:I,_xludf.AGGREGATE(15,6,ROW(MAESTRO!$B$3:$B$1000)/((MAESTRO!$B$3:$B$1000="ASMARTALC")*(UPPER(MAESTRO!$L$3:$L$1000)="CONFIRMADO")),ROWS($A$3:A289))),"")</f>
        <v/>
      </c>
      <c r="J289" s="10" t="str">
        <f ca="1">IFERROR(INDEX(MAESTRO!J:J,_xludf.AGGREGATE(15,6,ROW(MAESTRO!$B$3:$B$1000)/((MAESTRO!$B$3:$B$1000="ASMARTALC")*(UPPER(MAESTRO!$L$3:$L$1000)="CONFIRMADO")),ROWS($A$3:A289))),"")</f>
        <v/>
      </c>
      <c r="K289" s="10" t="str">
        <f ca="1">IFERROR(INDEX(MAESTRO!K:K,_xludf.AGGREGATE(15,6,ROW(MAESTRO!$B$3:$B$1000)/((MAESTRO!$B$3:$B$1000="ASMARTALC")*(UPPER(MAESTRO!$L$3:$L$1000)="CONFIRMADO")),ROWS($A$3:A289))),"")</f>
        <v/>
      </c>
      <c r="L289" s="10" t="str">
        <f ca="1">IFERROR(INDEX(MAESTRO!L:L,_xludf.AGGREGATE(15,6,ROW(MAESTRO!$B$3:$B$1000)/((MAESTRO!$B$3:$B$1000="ASMARTALC")*(UPPER(MAESTRO!$L$3:$L$1000)="CONFIRMADO")),ROWS($A$3:A289))),"")</f>
        <v/>
      </c>
      <c r="M289" s="10" t="str">
        <f ca="1">IFERROR(INDEX(MAESTRO!M:M,_xludf.AGGREGATE(15,6,ROW(MAESTRO!$B$3:$B$1000)/((MAESTRO!$B$3:$B$1000="ASMARTALC")*(UPPER(MAESTRO!$L$3:$L$1000)="CONFIRMADO")),ROWS($A$3:A289))),"")</f>
        <v/>
      </c>
      <c r="N289" s="10" t="str">
        <f ca="1">IFERROR(INDEX(MAESTRO!N:N,_xludf.AGGREGATE(15,6,ROW(MAESTRO!$B$3:$B$1000)/((MAESTRO!$B$3:$B$1000="ASMARTALC")*(UPPER(MAESTRO!$L$3:$L$1000)="CONFIRMADO")),ROWS($A$3:A289))),"")</f>
        <v/>
      </c>
      <c r="O289" s="10" t="str">
        <f ca="1">IFERROR(INDEX(MAESTRO!O:O,_xludf.AGGREGATE(15,6,ROW(MAESTRO!$B$3:$B$1000)/((MAESTRO!$B$3:$B$1000="ASMARTALC")*(UPPER(MAESTRO!$L$3:$L$1000)="CONFIRMADO")),ROWS($A$3:A289))),"")</f>
        <v/>
      </c>
      <c r="P289" s="10" t="str">
        <f ca="1">IFERROR(INDEX(MAESTRO!P:P,_xludf.AGGREGATE(15,6,ROW(MAESTRO!$B$3:$B$1000)/((MAESTRO!$B$3:$B$1000="ASMARTALC")*(UPPER(MAESTRO!$L$3:$L$1000)="CONFIRMADO")),ROWS($A$3:A289))),"")</f>
        <v/>
      </c>
      <c r="Q289" s="10" t="str">
        <f ca="1">IFERROR(INDEX(MAESTRO!Q:Q,_xludf.AGGREGATE(15,6,ROW(MAESTRO!$B$3:$B$1000)/((MAESTRO!$B$3:$B$1000="ASMARTALC")*(UPPER(MAESTRO!$L$3:$L$1000)="CONFIRMADO")),ROWS($A$3:A289))),"")</f>
        <v/>
      </c>
      <c r="R289" s="10" t="str">
        <f ca="1">IFERROR(INDEX(MAESTRO!R:R,_xludf.AGGREGATE(15,6,ROW(MAESTRO!$B$3:$B$1000)/((MAESTRO!$B$3:$B$1000="ASMARTALC")*(UPPER(MAESTRO!$L$3:$L$1000)="CONFIRMADO")),ROWS($A$3:A289))),"")</f>
        <v/>
      </c>
      <c r="S289" s="10" t="str">
        <f ca="1">IFERROR(INDEX(MAESTRO!S:S,_xludf.AGGREGATE(15,6,ROW(MAESTRO!$B$3:$B$1000)/((MAESTRO!$B$3:$B$1000="ASMARTALC")*(UPPER(MAESTRO!$L$3:$L$1000)="CONFIRMADO")),ROWS($A$3:A289))),"")</f>
        <v/>
      </c>
      <c r="T289" s="10" t="str">
        <f ca="1">IFERROR(INDEX(MAESTRO!T:T,_xludf.AGGREGATE(15,6,ROW(MAESTRO!$B$3:$B$1000)/((MAESTRO!$B$3:$B$1000="ASMARTALC")*(UPPER(MAESTRO!$L$3:$L$1000)="CONFIRMADO")),ROWS($A$3:A289))),"")</f>
        <v/>
      </c>
      <c r="U289" s="10" t="str">
        <f ca="1">IFERROR(INDEX(MAESTRO!U:U,_xludf.AGGREGATE(15,6,ROW(MAESTRO!$B$3:$B$1000)/((MAESTRO!$B$3:$B$1000="ASMARTALC")*(UPPER(MAESTRO!$L$3:$L$1000)="CONFIRMADO")),ROWS($A$3:A289))),"")</f>
        <v/>
      </c>
      <c r="V289" s="10" t="str">
        <f ca="1">IFERROR(INDEX(MAESTRO!V:V,_xludf.AGGREGATE(15,6,ROW(MAESTRO!$B$3:$B$1000)/((MAESTRO!$B$3:$B$1000="ASMARTALC")*(UPPER(MAESTRO!$L$3:$L$1000)="CONFIRMADO")),ROWS($A$3:A289))),"")</f>
        <v/>
      </c>
      <c r="W289" s="10" t="str">
        <f ca="1">IFERROR(INDEX(MAESTRO!W:W,_xludf.AGGREGATE(15,6,ROW(MAESTRO!$B$3:$B$1000)/((MAESTRO!$B$3:$B$1000="ASMARTALC")*(UPPER(MAESTRO!$L$3:$L$1000)="CONFIRMADO")),ROWS($A$3:A289))),"")</f>
        <v/>
      </c>
      <c r="X289" s="10" t="str">
        <f ca="1">IFERROR(INDEX(MAESTRO!X:X,_xludf.AGGREGATE(15,6,ROW(MAESTRO!$B$3:$B$1000)/((MAESTRO!$B$3:$B$1000="ASMARTALC")*(UPPER(MAESTRO!$L$3:$L$1000)="CONFIRMADO")),ROWS($A$3:A289))),"")</f>
        <v/>
      </c>
    </row>
    <row r="290" spans="1:24" ht="22.05" customHeight="1">
      <c r="A290" s="13" t="str">
        <f ca="1">IFERROR(INDEX(MAESTRO!A:A,_xludf.AGGREGATE(15,6,ROW(MAESTRO!$B$3:$B$1000)/((MAESTRO!$B$3:$B$1000="ASMARTALC")*(UPPER(MAESTRO!$L$3:$L$1000)="CONFIRMADO")),ROWS($A$3:A290))),"")</f>
        <v/>
      </c>
      <c r="B290" s="13" t="str">
        <f ca="1">IFERROR(INDEX(MAESTRO!B:B,_xludf.AGGREGATE(15,6,ROW(MAESTRO!$B$3:$B$1000)/((MAESTRO!$B$3:$B$1000="ASMARTALC")*(UPPER(MAESTRO!$L$3:$L$1000)="CONFIRMADO")),ROWS($A$3:A290))),"")</f>
        <v/>
      </c>
      <c r="C290" s="13" t="str">
        <f ca="1">IFERROR(INDEX(MAESTRO!C:C,_xludf.AGGREGATE(15,6,ROW(MAESTRO!$B$3:$B$1000)/((MAESTRO!$B$3:$B$1000="ASMARTALC")*(UPPER(MAESTRO!$L$3:$L$1000)="CONFIRMADO")),ROWS($A$3:A290))),"")</f>
        <v/>
      </c>
      <c r="D290" s="13" t="str">
        <f ca="1">IFERROR(INDEX(MAESTRO!D:D,_xludf.AGGREGATE(15,6,ROW(MAESTRO!$B$3:$B$1000)/((MAESTRO!$B$3:$B$1000="ASMARTALC")*(UPPER(MAESTRO!$L$3:$L$1000)="CONFIRMADO")),ROWS($A$3:A290))),"")</f>
        <v/>
      </c>
      <c r="E290" s="13" t="str">
        <f ca="1">IFERROR(INDEX(MAESTRO!E:E,_xludf.AGGREGATE(15,6,ROW(MAESTRO!$B$3:$B$1000)/((MAESTRO!$B$3:$B$1000="ASMARTALC")*(UPPER(MAESTRO!$L$3:$L$1000)="CONFIRMADO")),ROWS($A$3:A290))),"")</f>
        <v/>
      </c>
      <c r="F290" s="13" t="str">
        <f ca="1">IFERROR(INDEX(MAESTRO!F:F,_xludf.AGGREGATE(15,6,ROW(MAESTRO!$B$3:$B$1000)/((MAESTRO!$B$3:$B$1000="ASMARTALC")*(UPPER(MAESTRO!$L$3:$L$1000)="CONFIRMADO")),ROWS($A$3:A290))),"")</f>
        <v/>
      </c>
      <c r="G290" s="13" t="str">
        <f ca="1">IFERROR(INDEX(MAESTRO!G:G,_xludf.AGGREGATE(15,6,ROW(MAESTRO!$B$3:$B$1000)/((MAESTRO!$B$3:$B$1000="ASMARTALC")*(UPPER(MAESTRO!$L$3:$L$1000)="CONFIRMADO")),ROWS($A$3:A290))),"")</f>
        <v/>
      </c>
      <c r="H290" s="13" t="str">
        <f ca="1">IFERROR(INDEX(MAESTRO!H:H,_xludf.AGGREGATE(15,6,ROW(MAESTRO!$B$3:$B$1000)/((MAESTRO!$B$3:$B$1000="ASMARTALC")*(UPPER(MAESTRO!$L$3:$L$1000)="CONFIRMADO")),ROWS($A$3:A290))),"")</f>
        <v/>
      </c>
      <c r="I290" s="13" t="str">
        <f ca="1">IFERROR(INDEX(MAESTRO!I:I,_xludf.AGGREGATE(15,6,ROW(MAESTRO!$B$3:$B$1000)/((MAESTRO!$B$3:$B$1000="ASMARTALC")*(UPPER(MAESTRO!$L$3:$L$1000)="CONFIRMADO")),ROWS($A$3:A290))),"")</f>
        <v/>
      </c>
      <c r="J290" s="13" t="str">
        <f ca="1">IFERROR(INDEX(MAESTRO!J:J,_xludf.AGGREGATE(15,6,ROW(MAESTRO!$B$3:$B$1000)/((MAESTRO!$B$3:$B$1000="ASMARTALC")*(UPPER(MAESTRO!$L$3:$L$1000)="CONFIRMADO")),ROWS($A$3:A290))),"")</f>
        <v/>
      </c>
      <c r="K290" s="13" t="str">
        <f ca="1">IFERROR(INDEX(MAESTRO!K:K,_xludf.AGGREGATE(15,6,ROW(MAESTRO!$B$3:$B$1000)/((MAESTRO!$B$3:$B$1000="ASMARTALC")*(UPPER(MAESTRO!$L$3:$L$1000)="CONFIRMADO")),ROWS($A$3:A290))),"")</f>
        <v/>
      </c>
      <c r="L290" s="13" t="str">
        <f ca="1">IFERROR(INDEX(MAESTRO!L:L,_xludf.AGGREGATE(15,6,ROW(MAESTRO!$B$3:$B$1000)/((MAESTRO!$B$3:$B$1000="ASMARTALC")*(UPPER(MAESTRO!$L$3:$L$1000)="CONFIRMADO")),ROWS($A$3:A290))),"")</f>
        <v/>
      </c>
      <c r="M290" s="13" t="str">
        <f ca="1">IFERROR(INDEX(MAESTRO!M:M,_xludf.AGGREGATE(15,6,ROW(MAESTRO!$B$3:$B$1000)/((MAESTRO!$B$3:$B$1000="ASMARTALC")*(UPPER(MAESTRO!$L$3:$L$1000)="CONFIRMADO")),ROWS($A$3:A290))),"")</f>
        <v/>
      </c>
      <c r="N290" s="13" t="str">
        <f ca="1">IFERROR(INDEX(MAESTRO!N:N,_xludf.AGGREGATE(15,6,ROW(MAESTRO!$B$3:$B$1000)/((MAESTRO!$B$3:$B$1000="ASMARTALC")*(UPPER(MAESTRO!$L$3:$L$1000)="CONFIRMADO")),ROWS($A$3:A290))),"")</f>
        <v/>
      </c>
      <c r="O290" s="13" t="str">
        <f ca="1">IFERROR(INDEX(MAESTRO!O:O,_xludf.AGGREGATE(15,6,ROW(MAESTRO!$B$3:$B$1000)/((MAESTRO!$B$3:$B$1000="ASMARTALC")*(UPPER(MAESTRO!$L$3:$L$1000)="CONFIRMADO")),ROWS($A$3:A290))),"")</f>
        <v/>
      </c>
      <c r="P290" s="13" t="str">
        <f ca="1">IFERROR(INDEX(MAESTRO!P:P,_xludf.AGGREGATE(15,6,ROW(MAESTRO!$B$3:$B$1000)/((MAESTRO!$B$3:$B$1000="ASMARTALC")*(UPPER(MAESTRO!$L$3:$L$1000)="CONFIRMADO")),ROWS($A$3:A290))),"")</f>
        <v/>
      </c>
      <c r="Q290" s="13" t="str">
        <f ca="1">IFERROR(INDEX(MAESTRO!Q:Q,_xludf.AGGREGATE(15,6,ROW(MAESTRO!$B$3:$B$1000)/((MAESTRO!$B$3:$B$1000="ASMARTALC")*(UPPER(MAESTRO!$L$3:$L$1000)="CONFIRMADO")),ROWS($A$3:A290))),"")</f>
        <v/>
      </c>
      <c r="R290" s="13" t="str">
        <f ca="1">IFERROR(INDEX(MAESTRO!R:R,_xludf.AGGREGATE(15,6,ROW(MAESTRO!$B$3:$B$1000)/((MAESTRO!$B$3:$B$1000="ASMARTALC")*(UPPER(MAESTRO!$L$3:$L$1000)="CONFIRMADO")),ROWS($A$3:A290))),"")</f>
        <v/>
      </c>
      <c r="S290" s="13" t="str">
        <f ca="1">IFERROR(INDEX(MAESTRO!S:S,_xludf.AGGREGATE(15,6,ROW(MAESTRO!$B$3:$B$1000)/((MAESTRO!$B$3:$B$1000="ASMARTALC")*(UPPER(MAESTRO!$L$3:$L$1000)="CONFIRMADO")),ROWS($A$3:A290))),"")</f>
        <v/>
      </c>
      <c r="T290" s="13" t="str">
        <f ca="1">IFERROR(INDEX(MAESTRO!T:T,_xludf.AGGREGATE(15,6,ROW(MAESTRO!$B$3:$B$1000)/((MAESTRO!$B$3:$B$1000="ASMARTALC")*(UPPER(MAESTRO!$L$3:$L$1000)="CONFIRMADO")),ROWS($A$3:A290))),"")</f>
        <v/>
      </c>
      <c r="U290" s="13" t="str">
        <f ca="1">IFERROR(INDEX(MAESTRO!U:U,_xludf.AGGREGATE(15,6,ROW(MAESTRO!$B$3:$B$1000)/((MAESTRO!$B$3:$B$1000="ASMARTALC")*(UPPER(MAESTRO!$L$3:$L$1000)="CONFIRMADO")),ROWS($A$3:A290))),"")</f>
        <v/>
      </c>
      <c r="V290" s="13" t="str">
        <f ca="1">IFERROR(INDEX(MAESTRO!V:V,_xludf.AGGREGATE(15,6,ROW(MAESTRO!$B$3:$B$1000)/((MAESTRO!$B$3:$B$1000="ASMARTALC")*(UPPER(MAESTRO!$L$3:$L$1000)="CONFIRMADO")),ROWS($A$3:A290))),"")</f>
        <v/>
      </c>
      <c r="W290" s="13" t="str">
        <f ca="1">IFERROR(INDEX(MAESTRO!W:W,_xludf.AGGREGATE(15,6,ROW(MAESTRO!$B$3:$B$1000)/((MAESTRO!$B$3:$B$1000="ASMARTALC")*(UPPER(MAESTRO!$L$3:$L$1000)="CONFIRMADO")),ROWS($A$3:A290))),"")</f>
        <v/>
      </c>
      <c r="X290" s="13" t="str">
        <f ca="1">IFERROR(INDEX(MAESTRO!X:X,_xludf.AGGREGATE(15,6,ROW(MAESTRO!$B$3:$B$1000)/((MAESTRO!$B$3:$B$1000="ASMARTALC")*(UPPER(MAESTRO!$L$3:$L$1000)="CONFIRMADO")),ROWS($A$3:A290))),"")</f>
        <v/>
      </c>
    </row>
    <row r="291" spans="1:24" ht="22.05" customHeight="1">
      <c r="A291" s="10" t="str">
        <f ca="1">IFERROR(INDEX(MAESTRO!A:A,_xludf.AGGREGATE(15,6,ROW(MAESTRO!$B$3:$B$1000)/((MAESTRO!$B$3:$B$1000="ASMARTALC")*(UPPER(MAESTRO!$L$3:$L$1000)="CONFIRMADO")),ROWS($A$3:A291))),"")</f>
        <v/>
      </c>
      <c r="B291" s="10" t="str">
        <f ca="1">IFERROR(INDEX(MAESTRO!B:B,_xludf.AGGREGATE(15,6,ROW(MAESTRO!$B$3:$B$1000)/((MAESTRO!$B$3:$B$1000="ASMARTALC")*(UPPER(MAESTRO!$L$3:$L$1000)="CONFIRMADO")),ROWS($A$3:A291))),"")</f>
        <v/>
      </c>
      <c r="C291" s="10" t="str">
        <f ca="1">IFERROR(INDEX(MAESTRO!C:C,_xludf.AGGREGATE(15,6,ROW(MAESTRO!$B$3:$B$1000)/((MAESTRO!$B$3:$B$1000="ASMARTALC")*(UPPER(MAESTRO!$L$3:$L$1000)="CONFIRMADO")),ROWS($A$3:A291))),"")</f>
        <v/>
      </c>
      <c r="D291" s="10" t="str">
        <f ca="1">IFERROR(INDEX(MAESTRO!D:D,_xludf.AGGREGATE(15,6,ROW(MAESTRO!$B$3:$B$1000)/((MAESTRO!$B$3:$B$1000="ASMARTALC")*(UPPER(MAESTRO!$L$3:$L$1000)="CONFIRMADO")),ROWS($A$3:A291))),"")</f>
        <v/>
      </c>
      <c r="E291" s="10" t="str">
        <f ca="1">IFERROR(INDEX(MAESTRO!E:E,_xludf.AGGREGATE(15,6,ROW(MAESTRO!$B$3:$B$1000)/((MAESTRO!$B$3:$B$1000="ASMARTALC")*(UPPER(MAESTRO!$L$3:$L$1000)="CONFIRMADO")),ROWS($A$3:A291))),"")</f>
        <v/>
      </c>
      <c r="F291" s="10" t="str">
        <f ca="1">IFERROR(INDEX(MAESTRO!F:F,_xludf.AGGREGATE(15,6,ROW(MAESTRO!$B$3:$B$1000)/((MAESTRO!$B$3:$B$1000="ASMARTALC")*(UPPER(MAESTRO!$L$3:$L$1000)="CONFIRMADO")),ROWS($A$3:A291))),"")</f>
        <v/>
      </c>
      <c r="G291" s="10" t="str">
        <f ca="1">IFERROR(INDEX(MAESTRO!G:G,_xludf.AGGREGATE(15,6,ROW(MAESTRO!$B$3:$B$1000)/((MAESTRO!$B$3:$B$1000="ASMARTALC")*(UPPER(MAESTRO!$L$3:$L$1000)="CONFIRMADO")),ROWS($A$3:A291))),"")</f>
        <v/>
      </c>
      <c r="H291" s="10" t="str">
        <f ca="1">IFERROR(INDEX(MAESTRO!H:H,_xludf.AGGREGATE(15,6,ROW(MAESTRO!$B$3:$B$1000)/((MAESTRO!$B$3:$B$1000="ASMARTALC")*(UPPER(MAESTRO!$L$3:$L$1000)="CONFIRMADO")),ROWS($A$3:A291))),"")</f>
        <v/>
      </c>
      <c r="I291" s="10" t="str">
        <f ca="1">IFERROR(INDEX(MAESTRO!I:I,_xludf.AGGREGATE(15,6,ROW(MAESTRO!$B$3:$B$1000)/((MAESTRO!$B$3:$B$1000="ASMARTALC")*(UPPER(MAESTRO!$L$3:$L$1000)="CONFIRMADO")),ROWS($A$3:A291))),"")</f>
        <v/>
      </c>
      <c r="J291" s="10" t="str">
        <f ca="1">IFERROR(INDEX(MAESTRO!J:J,_xludf.AGGREGATE(15,6,ROW(MAESTRO!$B$3:$B$1000)/((MAESTRO!$B$3:$B$1000="ASMARTALC")*(UPPER(MAESTRO!$L$3:$L$1000)="CONFIRMADO")),ROWS($A$3:A291))),"")</f>
        <v/>
      </c>
      <c r="K291" s="10" t="str">
        <f ca="1">IFERROR(INDEX(MAESTRO!K:K,_xludf.AGGREGATE(15,6,ROW(MAESTRO!$B$3:$B$1000)/((MAESTRO!$B$3:$B$1000="ASMARTALC")*(UPPER(MAESTRO!$L$3:$L$1000)="CONFIRMADO")),ROWS($A$3:A291))),"")</f>
        <v/>
      </c>
      <c r="L291" s="10" t="str">
        <f ca="1">IFERROR(INDEX(MAESTRO!L:L,_xludf.AGGREGATE(15,6,ROW(MAESTRO!$B$3:$B$1000)/((MAESTRO!$B$3:$B$1000="ASMARTALC")*(UPPER(MAESTRO!$L$3:$L$1000)="CONFIRMADO")),ROWS($A$3:A291))),"")</f>
        <v/>
      </c>
      <c r="M291" s="10" t="str">
        <f ca="1">IFERROR(INDEX(MAESTRO!M:M,_xludf.AGGREGATE(15,6,ROW(MAESTRO!$B$3:$B$1000)/((MAESTRO!$B$3:$B$1000="ASMARTALC")*(UPPER(MAESTRO!$L$3:$L$1000)="CONFIRMADO")),ROWS($A$3:A291))),"")</f>
        <v/>
      </c>
      <c r="N291" s="10" t="str">
        <f ca="1">IFERROR(INDEX(MAESTRO!N:N,_xludf.AGGREGATE(15,6,ROW(MAESTRO!$B$3:$B$1000)/((MAESTRO!$B$3:$B$1000="ASMARTALC")*(UPPER(MAESTRO!$L$3:$L$1000)="CONFIRMADO")),ROWS($A$3:A291))),"")</f>
        <v/>
      </c>
      <c r="O291" s="10" t="str">
        <f ca="1">IFERROR(INDEX(MAESTRO!O:O,_xludf.AGGREGATE(15,6,ROW(MAESTRO!$B$3:$B$1000)/((MAESTRO!$B$3:$B$1000="ASMARTALC")*(UPPER(MAESTRO!$L$3:$L$1000)="CONFIRMADO")),ROWS($A$3:A291))),"")</f>
        <v/>
      </c>
      <c r="P291" s="10" t="str">
        <f ca="1">IFERROR(INDEX(MAESTRO!P:P,_xludf.AGGREGATE(15,6,ROW(MAESTRO!$B$3:$B$1000)/((MAESTRO!$B$3:$B$1000="ASMARTALC")*(UPPER(MAESTRO!$L$3:$L$1000)="CONFIRMADO")),ROWS($A$3:A291))),"")</f>
        <v/>
      </c>
      <c r="Q291" s="10" t="str">
        <f ca="1">IFERROR(INDEX(MAESTRO!Q:Q,_xludf.AGGREGATE(15,6,ROW(MAESTRO!$B$3:$B$1000)/((MAESTRO!$B$3:$B$1000="ASMARTALC")*(UPPER(MAESTRO!$L$3:$L$1000)="CONFIRMADO")),ROWS($A$3:A291))),"")</f>
        <v/>
      </c>
      <c r="R291" s="10" t="str">
        <f ca="1">IFERROR(INDEX(MAESTRO!R:R,_xludf.AGGREGATE(15,6,ROW(MAESTRO!$B$3:$B$1000)/((MAESTRO!$B$3:$B$1000="ASMARTALC")*(UPPER(MAESTRO!$L$3:$L$1000)="CONFIRMADO")),ROWS($A$3:A291))),"")</f>
        <v/>
      </c>
      <c r="S291" s="10" t="str">
        <f ca="1">IFERROR(INDEX(MAESTRO!S:S,_xludf.AGGREGATE(15,6,ROW(MAESTRO!$B$3:$B$1000)/((MAESTRO!$B$3:$B$1000="ASMARTALC")*(UPPER(MAESTRO!$L$3:$L$1000)="CONFIRMADO")),ROWS($A$3:A291))),"")</f>
        <v/>
      </c>
      <c r="T291" s="10" t="str">
        <f ca="1">IFERROR(INDEX(MAESTRO!T:T,_xludf.AGGREGATE(15,6,ROW(MAESTRO!$B$3:$B$1000)/((MAESTRO!$B$3:$B$1000="ASMARTALC")*(UPPER(MAESTRO!$L$3:$L$1000)="CONFIRMADO")),ROWS($A$3:A291))),"")</f>
        <v/>
      </c>
      <c r="U291" s="10" t="str">
        <f ca="1">IFERROR(INDEX(MAESTRO!U:U,_xludf.AGGREGATE(15,6,ROW(MAESTRO!$B$3:$B$1000)/((MAESTRO!$B$3:$B$1000="ASMARTALC")*(UPPER(MAESTRO!$L$3:$L$1000)="CONFIRMADO")),ROWS($A$3:A291))),"")</f>
        <v/>
      </c>
      <c r="V291" s="10" t="str">
        <f ca="1">IFERROR(INDEX(MAESTRO!V:V,_xludf.AGGREGATE(15,6,ROW(MAESTRO!$B$3:$B$1000)/((MAESTRO!$B$3:$B$1000="ASMARTALC")*(UPPER(MAESTRO!$L$3:$L$1000)="CONFIRMADO")),ROWS($A$3:A291))),"")</f>
        <v/>
      </c>
      <c r="W291" s="10" t="str">
        <f ca="1">IFERROR(INDEX(MAESTRO!W:W,_xludf.AGGREGATE(15,6,ROW(MAESTRO!$B$3:$B$1000)/((MAESTRO!$B$3:$B$1000="ASMARTALC")*(UPPER(MAESTRO!$L$3:$L$1000)="CONFIRMADO")),ROWS($A$3:A291))),"")</f>
        <v/>
      </c>
      <c r="X291" s="10" t="str">
        <f ca="1">IFERROR(INDEX(MAESTRO!X:X,_xludf.AGGREGATE(15,6,ROW(MAESTRO!$B$3:$B$1000)/((MAESTRO!$B$3:$B$1000="ASMARTALC")*(UPPER(MAESTRO!$L$3:$L$1000)="CONFIRMADO")),ROWS($A$3:A291))),"")</f>
        <v/>
      </c>
    </row>
    <row r="292" spans="1:24" ht="22.05" customHeight="1">
      <c r="A292" s="13" t="str">
        <f ca="1">IFERROR(INDEX(MAESTRO!A:A,_xludf.AGGREGATE(15,6,ROW(MAESTRO!$B$3:$B$1000)/((MAESTRO!$B$3:$B$1000="ASMARTALC")*(UPPER(MAESTRO!$L$3:$L$1000)="CONFIRMADO")),ROWS($A$3:A292))),"")</f>
        <v/>
      </c>
      <c r="B292" s="13" t="str">
        <f ca="1">IFERROR(INDEX(MAESTRO!B:B,_xludf.AGGREGATE(15,6,ROW(MAESTRO!$B$3:$B$1000)/((MAESTRO!$B$3:$B$1000="ASMARTALC")*(UPPER(MAESTRO!$L$3:$L$1000)="CONFIRMADO")),ROWS($A$3:A292))),"")</f>
        <v/>
      </c>
      <c r="C292" s="13" t="str">
        <f ca="1">IFERROR(INDEX(MAESTRO!C:C,_xludf.AGGREGATE(15,6,ROW(MAESTRO!$B$3:$B$1000)/((MAESTRO!$B$3:$B$1000="ASMARTALC")*(UPPER(MAESTRO!$L$3:$L$1000)="CONFIRMADO")),ROWS($A$3:A292))),"")</f>
        <v/>
      </c>
      <c r="D292" s="13" t="str">
        <f ca="1">IFERROR(INDEX(MAESTRO!D:D,_xludf.AGGREGATE(15,6,ROW(MAESTRO!$B$3:$B$1000)/((MAESTRO!$B$3:$B$1000="ASMARTALC")*(UPPER(MAESTRO!$L$3:$L$1000)="CONFIRMADO")),ROWS($A$3:A292))),"")</f>
        <v/>
      </c>
      <c r="E292" s="13" t="str">
        <f ca="1">IFERROR(INDEX(MAESTRO!E:E,_xludf.AGGREGATE(15,6,ROW(MAESTRO!$B$3:$B$1000)/((MAESTRO!$B$3:$B$1000="ASMARTALC")*(UPPER(MAESTRO!$L$3:$L$1000)="CONFIRMADO")),ROWS($A$3:A292))),"")</f>
        <v/>
      </c>
      <c r="F292" s="13" t="str">
        <f ca="1">IFERROR(INDEX(MAESTRO!F:F,_xludf.AGGREGATE(15,6,ROW(MAESTRO!$B$3:$B$1000)/((MAESTRO!$B$3:$B$1000="ASMARTALC")*(UPPER(MAESTRO!$L$3:$L$1000)="CONFIRMADO")),ROWS($A$3:A292))),"")</f>
        <v/>
      </c>
      <c r="G292" s="13" t="str">
        <f ca="1">IFERROR(INDEX(MAESTRO!G:G,_xludf.AGGREGATE(15,6,ROW(MAESTRO!$B$3:$B$1000)/((MAESTRO!$B$3:$B$1000="ASMARTALC")*(UPPER(MAESTRO!$L$3:$L$1000)="CONFIRMADO")),ROWS($A$3:A292))),"")</f>
        <v/>
      </c>
      <c r="H292" s="13" t="str">
        <f ca="1">IFERROR(INDEX(MAESTRO!H:H,_xludf.AGGREGATE(15,6,ROW(MAESTRO!$B$3:$B$1000)/((MAESTRO!$B$3:$B$1000="ASMARTALC")*(UPPER(MAESTRO!$L$3:$L$1000)="CONFIRMADO")),ROWS($A$3:A292))),"")</f>
        <v/>
      </c>
      <c r="I292" s="13" t="str">
        <f ca="1">IFERROR(INDEX(MAESTRO!I:I,_xludf.AGGREGATE(15,6,ROW(MAESTRO!$B$3:$B$1000)/((MAESTRO!$B$3:$B$1000="ASMARTALC")*(UPPER(MAESTRO!$L$3:$L$1000)="CONFIRMADO")),ROWS($A$3:A292))),"")</f>
        <v/>
      </c>
      <c r="J292" s="13" t="str">
        <f ca="1">IFERROR(INDEX(MAESTRO!J:J,_xludf.AGGREGATE(15,6,ROW(MAESTRO!$B$3:$B$1000)/((MAESTRO!$B$3:$B$1000="ASMARTALC")*(UPPER(MAESTRO!$L$3:$L$1000)="CONFIRMADO")),ROWS($A$3:A292))),"")</f>
        <v/>
      </c>
      <c r="K292" s="13" t="str">
        <f ca="1">IFERROR(INDEX(MAESTRO!K:K,_xludf.AGGREGATE(15,6,ROW(MAESTRO!$B$3:$B$1000)/((MAESTRO!$B$3:$B$1000="ASMARTALC")*(UPPER(MAESTRO!$L$3:$L$1000)="CONFIRMADO")),ROWS($A$3:A292))),"")</f>
        <v/>
      </c>
      <c r="L292" s="13" t="str">
        <f ca="1">IFERROR(INDEX(MAESTRO!L:L,_xludf.AGGREGATE(15,6,ROW(MAESTRO!$B$3:$B$1000)/((MAESTRO!$B$3:$B$1000="ASMARTALC")*(UPPER(MAESTRO!$L$3:$L$1000)="CONFIRMADO")),ROWS($A$3:A292))),"")</f>
        <v/>
      </c>
      <c r="M292" s="13" t="str">
        <f ca="1">IFERROR(INDEX(MAESTRO!M:M,_xludf.AGGREGATE(15,6,ROW(MAESTRO!$B$3:$B$1000)/((MAESTRO!$B$3:$B$1000="ASMARTALC")*(UPPER(MAESTRO!$L$3:$L$1000)="CONFIRMADO")),ROWS($A$3:A292))),"")</f>
        <v/>
      </c>
      <c r="N292" s="13" t="str">
        <f ca="1">IFERROR(INDEX(MAESTRO!N:N,_xludf.AGGREGATE(15,6,ROW(MAESTRO!$B$3:$B$1000)/((MAESTRO!$B$3:$B$1000="ASMARTALC")*(UPPER(MAESTRO!$L$3:$L$1000)="CONFIRMADO")),ROWS($A$3:A292))),"")</f>
        <v/>
      </c>
      <c r="O292" s="13" t="str">
        <f ca="1">IFERROR(INDEX(MAESTRO!O:O,_xludf.AGGREGATE(15,6,ROW(MAESTRO!$B$3:$B$1000)/((MAESTRO!$B$3:$B$1000="ASMARTALC")*(UPPER(MAESTRO!$L$3:$L$1000)="CONFIRMADO")),ROWS($A$3:A292))),"")</f>
        <v/>
      </c>
      <c r="P292" s="13" t="str">
        <f ca="1">IFERROR(INDEX(MAESTRO!P:P,_xludf.AGGREGATE(15,6,ROW(MAESTRO!$B$3:$B$1000)/((MAESTRO!$B$3:$B$1000="ASMARTALC")*(UPPER(MAESTRO!$L$3:$L$1000)="CONFIRMADO")),ROWS($A$3:A292))),"")</f>
        <v/>
      </c>
      <c r="Q292" s="13" t="str">
        <f ca="1">IFERROR(INDEX(MAESTRO!Q:Q,_xludf.AGGREGATE(15,6,ROW(MAESTRO!$B$3:$B$1000)/((MAESTRO!$B$3:$B$1000="ASMARTALC")*(UPPER(MAESTRO!$L$3:$L$1000)="CONFIRMADO")),ROWS($A$3:A292))),"")</f>
        <v/>
      </c>
      <c r="R292" s="13" t="str">
        <f ca="1">IFERROR(INDEX(MAESTRO!R:R,_xludf.AGGREGATE(15,6,ROW(MAESTRO!$B$3:$B$1000)/((MAESTRO!$B$3:$B$1000="ASMARTALC")*(UPPER(MAESTRO!$L$3:$L$1000)="CONFIRMADO")),ROWS($A$3:A292))),"")</f>
        <v/>
      </c>
      <c r="S292" s="13" t="str">
        <f ca="1">IFERROR(INDEX(MAESTRO!S:S,_xludf.AGGREGATE(15,6,ROW(MAESTRO!$B$3:$B$1000)/((MAESTRO!$B$3:$B$1000="ASMARTALC")*(UPPER(MAESTRO!$L$3:$L$1000)="CONFIRMADO")),ROWS($A$3:A292))),"")</f>
        <v/>
      </c>
      <c r="T292" s="13" t="str">
        <f ca="1">IFERROR(INDEX(MAESTRO!T:T,_xludf.AGGREGATE(15,6,ROW(MAESTRO!$B$3:$B$1000)/((MAESTRO!$B$3:$B$1000="ASMARTALC")*(UPPER(MAESTRO!$L$3:$L$1000)="CONFIRMADO")),ROWS($A$3:A292))),"")</f>
        <v/>
      </c>
      <c r="U292" s="13" t="str">
        <f ca="1">IFERROR(INDEX(MAESTRO!U:U,_xludf.AGGREGATE(15,6,ROW(MAESTRO!$B$3:$B$1000)/((MAESTRO!$B$3:$B$1000="ASMARTALC")*(UPPER(MAESTRO!$L$3:$L$1000)="CONFIRMADO")),ROWS($A$3:A292))),"")</f>
        <v/>
      </c>
      <c r="V292" s="13" t="str">
        <f ca="1">IFERROR(INDEX(MAESTRO!V:V,_xludf.AGGREGATE(15,6,ROW(MAESTRO!$B$3:$B$1000)/((MAESTRO!$B$3:$B$1000="ASMARTALC")*(UPPER(MAESTRO!$L$3:$L$1000)="CONFIRMADO")),ROWS($A$3:A292))),"")</f>
        <v/>
      </c>
      <c r="W292" s="13" t="str">
        <f ca="1">IFERROR(INDEX(MAESTRO!W:W,_xludf.AGGREGATE(15,6,ROW(MAESTRO!$B$3:$B$1000)/((MAESTRO!$B$3:$B$1000="ASMARTALC")*(UPPER(MAESTRO!$L$3:$L$1000)="CONFIRMADO")),ROWS($A$3:A292))),"")</f>
        <v/>
      </c>
      <c r="X292" s="13" t="str">
        <f ca="1">IFERROR(INDEX(MAESTRO!X:X,_xludf.AGGREGATE(15,6,ROW(MAESTRO!$B$3:$B$1000)/((MAESTRO!$B$3:$B$1000="ASMARTALC")*(UPPER(MAESTRO!$L$3:$L$1000)="CONFIRMADO")),ROWS($A$3:A292))),"")</f>
        <v/>
      </c>
    </row>
    <row r="293" spans="1:24" ht="22.05" customHeight="1">
      <c r="A293" s="10" t="str">
        <f ca="1">IFERROR(INDEX(MAESTRO!A:A,_xludf.AGGREGATE(15,6,ROW(MAESTRO!$B$3:$B$1000)/((MAESTRO!$B$3:$B$1000="ASMARTALC")*(UPPER(MAESTRO!$L$3:$L$1000)="CONFIRMADO")),ROWS($A$3:A293))),"")</f>
        <v/>
      </c>
      <c r="B293" s="10" t="str">
        <f ca="1">IFERROR(INDEX(MAESTRO!B:B,_xludf.AGGREGATE(15,6,ROW(MAESTRO!$B$3:$B$1000)/((MAESTRO!$B$3:$B$1000="ASMARTALC")*(UPPER(MAESTRO!$L$3:$L$1000)="CONFIRMADO")),ROWS($A$3:A293))),"")</f>
        <v/>
      </c>
      <c r="C293" s="10" t="str">
        <f ca="1">IFERROR(INDEX(MAESTRO!C:C,_xludf.AGGREGATE(15,6,ROW(MAESTRO!$B$3:$B$1000)/((MAESTRO!$B$3:$B$1000="ASMARTALC")*(UPPER(MAESTRO!$L$3:$L$1000)="CONFIRMADO")),ROWS($A$3:A293))),"")</f>
        <v/>
      </c>
      <c r="D293" s="10" t="str">
        <f ca="1">IFERROR(INDEX(MAESTRO!D:D,_xludf.AGGREGATE(15,6,ROW(MAESTRO!$B$3:$B$1000)/((MAESTRO!$B$3:$B$1000="ASMARTALC")*(UPPER(MAESTRO!$L$3:$L$1000)="CONFIRMADO")),ROWS($A$3:A293))),"")</f>
        <v/>
      </c>
      <c r="E293" s="10" t="str">
        <f ca="1">IFERROR(INDEX(MAESTRO!E:E,_xludf.AGGREGATE(15,6,ROW(MAESTRO!$B$3:$B$1000)/((MAESTRO!$B$3:$B$1000="ASMARTALC")*(UPPER(MAESTRO!$L$3:$L$1000)="CONFIRMADO")),ROWS($A$3:A293))),"")</f>
        <v/>
      </c>
      <c r="F293" s="10" t="str">
        <f ca="1">IFERROR(INDEX(MAESTRO!F:F,_xludf.AGGREGATE(15,6,ROW(MAESTRO!$B$3:$B$1000)/((MAESTRO!$B$3:$B$1000="ASMARTALC")*(UPPER(MAESTRO!$L$3:$L$1000)="CONFIRMADO")),ROWS($A$3:A293))),"")</f>
        <v/>
      </c>
      <c r="G293" s="10" t="str">
        <f ca="1">IFERROR(INDEX(MAESTRO!G:G,_xludf.AGGREGATE(15,6,ROW(MAESTRO!$B$3:$B$1000)/((MAESTRO!$B$3:$B$1000="ASMARTALC")*(UPPER(MAESTRO!$L$3:$L$1000)="CONFIRMADO")),ROWS($A$3:A293))),"")</f>
        <v/>
      </c>
      <c r="H293" s="10" t="str">
        <f ca="1">IFERROR(INDEX(MAESTRO!H:H,_xludf.AGGREGATE(15,6,ROW(MAESTRO!$B$3:$B$1000)/((MAESTRO!$B$3:$B$1000="ASMARTALC")*(UPPER(MAESTRO!$L$3:$L$1000)="CONFIRMADO")),ROWS($A$3:A293))),"")</f>
        <v/>
      </c>
      <c r="I293" s="10" t="str">
        <f ca="1">IFERROR(INDEX(MAESTRO!I:I,_xludf.AGGREGATE(15,6,ROW(MAESTRO!$B$3:$B$1000)/((MAESTRO!$B$3:$B$1000="ASMARTALC")*(UPPER(MAESTRO!$L$3:$L$1000)="CONFIRMADO")),ROWS($A$3:A293))),"")</f>
        <v/>
      </c>
      <c r="J293" s="10" t="str">
        <f ca="1">IFERROR(INDEX(MAESTRO!J:J,_xludf.AGGREGATE(15,6,ROW(MAESTRO!$B$3:$B$1000)/((MAESTRO!$B$3:$B$1000="ASMARTALC")*(UPPER(MAESTRO!$L$3:$L$1000)="CONFIRMADO")),ROWS($A$3:A293))),"")</f>
        <v/>
      </c>
      <c r="K293" s="10" t="str">
        <f ca="1">IFERROR(INDEX(MAESTRO!K:K,_xludf.AGGREGATE(15,6,ROW(MAESTRO!$B$3:$B$1000)/((MAESTRO!$B$3:$B$1000="ASMARTALC")*(UPPER(MAESTRO!$L$3:$L$1000)="CONFIRMADO")),ROWS($A$3:A293))),"")</f>
        <v/>
      </c>
      <c r="L293" s="10" t="str">
        <f ca="1">IFERROR(INDEX(MAESTRO!L:L,_xludf.AGGREGATE(15,6,ROW(MAESTRO!$B$3:$B$1000)/((MAESTRO!$B$3:$B$1000="ASMARTALC")*(UPPER(MAESTRO!$L$3:$L$1000)="CONFIRMADO")),ROWS($A$3:A293))),"")</f>
        <v/>
      </c>
      <c r="M293" s="10" t="str">
        <f ca="1">IFERROR(INDEX(MAESTRO!M:M,_xludf.AGGREGATE(15,6,ROW(MAESTRO!$B$3:$B$1000)/((MAESTRO!$B$3:$B$1000="ASMARTALC")*(UPPER(MAESTRO!$L$3:$L$1000)="CONFIRMADO")),ROWS($A$3:A293))),"")</f>
        <v/>
      </c>
      <c r="N293" s="10" t="str">
        <f ca="1">IFERROR(INDEX(MAESTRO!N:N,_xludf.AGGREGATE(15,6,ROW(MAESTRO!$B$3:$B$1000)/((MAESTRO!$B$3:$B$1000="ASMARTALC")*(UPPER(MAESTRO!$L$3:$L$1000)="CONFIRMADO")),ROWS($A$3:A293))),"")</f>
        <v/>
      </c>
      <c r="O293" s="10" t="str">
        <f ca="1">IFERROR(INDEX(MAESTRO!O:O,_xludf.AGGREGATE(15,6,ROW(MAESTRO!$B$3:$B$1000)/((MAESTRO!$B$3:$B$1000="ASMARTALC")*(UPPER(MAESTRO!$L$3:$L$1000)="CONFIRMADO")),ROWS($A$3:A293))),"")</f>
        <v/>
      </c>
      <c r="P293" s="10" t="str">
        <f ca="1">IFERROR(INDEX(MAESTRO!P:P,_xludf.AGGREGATE(15,6,ROW(MAESTRO!$B$3:$B$1000)/((MAESTRO!$B$3:$B$1000="ASMARTALC")*(UPPER(MAESTRO!$L$3:$L$1000)="CONFIRMADO")),ROWS($A$3:A293))),"")</f>
        <v/>
      </c>
      <c r="Q293" s="10" t="str">
        <f ca="1">IFERROR(INDEX(MAESTRO!Q:Q,_xludf.AGGREGATE(15,6,ROW(MAESTRO!$B$3:$B$1000)/((MAESTRO!$B$3:$B$1000="ASMARTALC")*(UPPER(MAESTRO!$L$3:$L$1000)="CONFIRMADO")),ROWS($A$3:A293))),"")</f>
        <v/>
      </c>
      <c r="R293" s="10" t="str">
        <f ca="1">IFERROR(INDEX(MAESTRO!R:R,_xludf.AGGREGATE(15,6,ROW(MAESTRO!$B$3:$B$1000)/((MAESTRO!$B$3:$B$1000="ASMARTALC")*(UPPER(MAESTRO!$L$3:$L$1000)="CONFIRMADO")),ROWS($A$3:A293))),"")</f>
        <v/>
      </c>
      <c r="S293" s="10" t="str">
        <f ca="1">IFERROR(INDEX(MAESTRO!S:S,_xludf.AGGREGATE(15,6,ROW(MAESTRO!$B$3:$B$1000)/((MAESTRO!$B$3:$B$1000="ASMARTALC")*(UPPER(MAESTRO!$L$3:$L$1000)="CONFIRMADO")),ROWS($A$3:A293))),"")</f>
        <v/>
      </c>
      <c r="T293" s="10" t="str">
        <f ca="1">IFERROR(INDEX(MAESTRO!T:T,_xludf.AGGREGATE(15,6,ROW(MAESTRO!$B$3:$B$1000)/((MAESTRO!$B$3:$B$1000="ASMARTALC")*(UPPER(MAESTRO!$L$3:$L$1000)="CONFIRMADO")),ROWS($A$3:A293))),"")</f>
        <v/>
      </c>
      <c r="U293" s="10" t="str">
        <f ca="1">IFERROR(INDEX(MAESTRO!U:U,_xludf.AGGREGATE(15,6,ROW(MAESTRO!$B$3:$B$1000)/((MAESTRO!$B$3:$B$1000="ASMARTALC")*(UPPER(MAESTRO!$L$3:$L$1000)="CONFIRMADO")),ROWS($A$3:A293))),"")</f>
        <v/>
      </c>
      <c r="V293" s="10" t="str">
        <f ca="1">IFERROR(INDEX(MAESTRO!V:V,_xludf.AGGREGATE(15,6,ROW(MAESTRO!$B$3:$B$1000)/((MAESTRO!$B$3:$B$1000="ASMARTALC")*(UPPER(MAESTRO!$L$3:$L$1000)="CONFIRMADO")),ROWS($A$3:A293))),"")</f>
        <v/>
      </c>
      <c r="W293" s="10" t="str">
        <f ca="1">IFERROR(INDEX(MAESTRO!W:W,_xludf.AGGREGATE(15,6,ROW(MAESTRO!$B$3:$B$1000)/((MAESTRO!$B$3:$B$1000="ASMARTALC")*(UPPER(MAESTRO!$L$3:$L$1000)="CONFIRMADO")),ROWS($A$3:A293))),"")</f>
        <v/>
      </c>
      <c r="X293" s="10" t="str">
        <f ca="1">IFERROR(INDEX(MAESTRO!X:X,_xludf.AGGREGATE(15,6,ROW(MAESTRO!$B$3:$B$1000)/((MAESTRO!$B$3:$B$1000="ASMARTALC")*(UPPER(MAESTRO!$L$3:$L$1000)="CONFIRMADO")),ROWS($A$3:A293))),"")</f>
        <v/>
      </c>
    </row>
    <row r="294" spans="1:24" ht="22.05" customHeight="1">
      <c r="A294" s="13" t="str">
        <f ca="1">IFERROR(INDEX(MAESTRO!A:A,_xludf.AGGREGATE(15,6,ROW(MAESTRO!$B$3:$B$1000)/((MAESTRO!$B$3:$B$1000="ASMARTALC")*(UPPER(MAESTRO!$L$3:$L$1000)="CONFIRMADO")),ROWS($A$3:A294))),"")</f>
        <v/>
      </c>
      <c r="B294" s="13" t="str">
        <f ca="1">IFERROR(INDEX(MAESTRO!B:B,_xludf.AGGREGATE(15,6,ROW(MAESTRO!$B$3:$B$1000)/((MAESTRO!$B$3:$B$1000="ASMARTALC")*(UPPER(MAESTRO!$L$3:$L$1000)="CONFIRMADO")),ROWS($A$3:A294))),"")</f>
        <v/>
      </c>
      <c r="C294" s="13" t="str">
        <f ca="1">IFERROR(INDEX(MAESTRO!C:C,_xludf.AGGREGATE(15,6,ROW(MAESTRO!$B$3:$B$1000)/((MAESTRO!$B$3:$B$1000="ASMARTALC")*(UPPER(MAESTRO!$L$3:$L$1000)="CONFIRMADO")),ROWS($A$3:A294))),"")</f>
        <v/>
      </c>
      <c r="D294" s="13" t="str">
        <f ca="1">IFERROR(INDEX(MAESTRO!D:D,_xludf.AGGREGATE(15,6,ROW(MAESTRO!$B$3:$B$1000)/((MAESTRO!$B$3:$B$1000="ASMARTALC")*(UPPER(MAESTRO!$L$3:$L$1000)="CONFIRMADO")),ROWS($A$3:A294))),"")</f>
        <v/>
      </c>
      <c r="E294" s="13" t="str">
        <f ca="1">IFERROR(INDEX(MAESTRO!E:E,_xludf.AGGREGATE(15,6,ROW(MAESTRO!$B$3:$B$1000)/((MAESTRO!$B$3:$B$1000="ASMARTALC")*(UPPER(MAESTRO!$L$3:$L$1000)="CONFIRMADO")),ROWS($A$3:A294))),"")</f>
        <v/>
      </c>
      <c r="F294" s="13" t="str">
        <f ca="1">IFERROR(INDEX(MAESTRO!F:F,_xludf.AGGREGATE(15,6,ROW(MAESTRO!$B$3:$B$1000)/((MAESTRO!$B$3:$B$1000="ASMARTALC")*(UPPER(MAESTRO!$L$3:$L$1000)="CONFIRMADO")),ROWS($A$3:A294))),"")</f>
        <v/>
      </c>
      <c r="G294" s="13" t="str">
        <f ca="1">IFERROR(INDEX(MAESTRO!G:G,_xludf.AGGREGATE(15,6,ROW(MAESTRO!$B$3:$B$1000)/((MAESTRO!$B$3:$B$1000="ASMARTALC")*(UPPER(MAESTRO!$L$3:$L$1000)="CONFIRMADO")),ROWS($A$3:A294))),"")</f>
        <v/>
      </c>
      <c r="H294" s="13" t="str">
        <f ca="1">IFERROR(INDEX(MAESTRO!H:H,_xludf.AGGREGATE(15,6,ROW(MAESTRO!$B$3:$B$1000)/((MAESTRO!$B$3:$B$1000="ASMARTALC")*(UPPER(MAESTRO!$L$3:$L$1000)="CONFIRMADO")),ROWS($A$3:A294))),"")</f>
        <v/>
      </c>
      <c r="I294" s="13" t="str">
        <f ca="1">IFERROR(INDEX(MAESTRO!I:I,_xludf.AGGREGATE(15,6,ROW(MAESTRO!$B$3:$B$1000)/((MAESTRO!$B$3:$B$1000="ASMARTALC")*(UPPER(MAESTRO!$L$3:$L$1000)="CONFIRMADO")),ROWS($A$3:A294))),"")</f>
        <v/>
      </c>
      <c r="J294" s="13" t="str">
        <f ca="1">IFERROR(INDEX(MAESTRO!J:J,_xludf.AGGREGATE(15,6,ROW(MAESTRO!$B$3:$B$1000)/((MAESTRO!$B$3:$B$1000="ASMARTALC")*(UPPER(MAESTRO!$L$3:$L$1000)="CONFIRMADO")),ROWS($A$3:A294))),"")</f>
        <v/>
      </c>
      <c r="K294" s="13" t="str">
        <f ca="1">IFERROR(INDEX(MAESTRO!K:K,_xludf.AGGREGATE(15,6,ROW(MAESTRO!$B$3:$B$1000)/((MAESTRO!$B$3:$B$1000="ASMARTALC")*(UPPER(MAESTRO!$L$3:$L$1000)="CONFIRMADO")),ROWS($A$3:A294))),"")</f>
        <v/>
      </c>
      <c r="L294" s="13" t="str">
        <f ca="1">IFERROR(INDEX(MAESTRO!L:L,_xludf.AGGREGATE(15,6,ROW(MAESTRO!$B$3:$B$1000)/((MAESTRO!$B$3:$B$1000="ASMARTALC")*(UPPER(MAESTRO!$L$3:$L$1000)="CONFIRMADO")),ROWS($A$3:A294))),"")</f>
        <v/>
      </c>
      <c r="M294" s="13" t="str">
        <f ca="1">IFERROR(INDEX(MAESTRO!M:M,_xludf.AGGREGATE(15,6,ROW(MAESTRO!$B$3:$B$1000)/((MAESTRO!$B$3:$B$1000="ASMARTALC")*(UPPER(MAESTRO!$L$3:$L$1000)="CONFIRMADO")),ROWS($A$3:A294))),"")</f>
        <v/>
      </c>
      <c r="N294" s="13" t="str">
        <f ca="1">IFERROR(INDEX(MAESTRO!N:N,_xludf.AGGREGATE(15,6,ROW(MAESTRO!$B$3:$B$1000)/((MAESTRO!$B$3:$B$1000="ASMARTALC")*(UPPER(MAESTRO!$L$3:$L$1000)="CONFIRMADO")),ROWS($A$3:A294))),"")</f>
        <v/>
      </c>
      <c r="O294" s="13" t="str">
        <f ca="1">IFERROR(INDEX(MAESTRO!O:O,_xludf.AGGREGATE(15,6,ROW(MAESTRO!$B$3:$B$1000)/((MAESTRO!$B$3:$B$1000="ASMARTALC")*(UPPER(MAESTRO!$L$3:$L$1000)="CONFIRMADO")),ROWS($A$3:A294))),"")</f>
        <v/>
      </c>
      <c r="P294" s="13" t="str">
        <f ca="1">IFERROR(INDEX(MAESTRO!P:P,_xludf.AGGREGATE(15,6,ROW(MAESTRO!$B$3:$B$1000)/((MAESTRO!$B$3:$B$1000="ASMARTALC")*(UPPER(MAESTRO!$L$3:$L$1000)="CONFIRMADO")),ROWS($A$3:A294))),"")</f>
        <v/>
      </c>
      <c r="Q294" s="13" t="str">
        <f ca="1">IFERROR(INDEX(MAESTRO!Q:Q,_xludf.AGGREGATE(15,6,ROW(MAESTRO!$B$3:$B$1000)/((MAESTRO!$B$3:$B$1000="ASMARTALC")*(UPPER(MAESTRO!$L$3:$L$1000)="CONFIRMADO")),ROWS($A$3:A294))),"")</f>
        <v/>
      </c>
      <c r="R294" s="13" t="str">
        <f ca="1">IFERROR(INDEX(MAESTRO!R:R,_xludf.AGGREGATE(15,6,ROW(MAESTRO!$B$3:$B$1000)/((MAESTRO!$B$3:$B$1000="ASMARTALC")*(UPPER(MAESTRO!$L$3:$L$1000)="CONFIRMADO")),ROWS($A$3:A294))),"")</f>
        <v/>
      </c>
      <c r="S294" s="13" t="str">
        <f ca="1">IFERROR(INDEX(MAESTRO!S:S,_xludf.AGGREGATE(15,6,ROW(MAESTRO!$B$3:$B$1000)/((MAESTRO!$B$3:$B$1000="ASMARTALC")*(UPPER(MAESTRO!$L$3:$L$1000)="CONFIRMADO")),ROWS($A$3:A294))),"")</f>
        <v/>
      </c>
      <c r="T294" s="13" t="str">
        <f ca="1">IFERROR(INDEX(MAESTRO!T:T,_xludf.AGGREGATE(15,6,ROW(MAESTRO!$B$3:$B$1000)/((MAESTRO!$B$3:$B$1000="ASMARTALC")*(UPPER(MAESTRO!$L$3:$L$1000)="CONFIRMADO")),ROWS($A$3:A294))),"")</f>
        <v/>
      </c>
      <c r="U294" s="13" t="str">
        <f ca="1">IFERROR(INDEX(MAESTRO!U:U,_xludf.AGGREGATE(15,6,ROW(MAESTRO!$B$3:$B$1000)/((MAESTRO!$B$3:$B$1000="ASMARTALC")*(UPPER(MAESTRO!$L$3:$L$1000)="CONFIRMADO")),ROWS($A$3:A294))),"")</f>
        <v/>
      </c>
      <c r="V294" s="13" t="str">
        <f ca="1">IFERROR(INDEX(MAESTRO!V:V,_xludf.AGGREGATE(15,6,ROW(MAESTRO!$B$3:$B$1000)/((MAESTRO!$B$3:$B$1000="ASMARTALC")*(UPPER(MAESTRO!$L$3:$L$1000)="CONFIRMADO")),ROWS($A$3:A294))),"")</f>
        <v/>
      </c>
      <c r="W294" s="13" t="str">
        <f ca="1">IFERROR(INDEX(MAESTRO!W:W,_xludf.AGGREGATE(15,6,ROW(MAESTRO!$B$3:$B$1000)/((MAESTRO!$B$3:$B$1000="ASMARTALC")*(UPPER(MAESTRO!$L$3:$L$1000)="CONFIRMADO")),ROWS($A$3:A294))),"")</f>
        <v/>
      </c>
      <c r="X294" s="13" t="str">
        <f ca="1">IFERROR(INDEX(MAESTRO!X:X,_xludf.AGGREGATE(15,6,ROW(MAESTRO!$B$3:$B$1000)/((MAESTRO!$B$3:$B$1000="ASMARTALC")*(UPPER(MAESTRO!$L$3:$L$1000)="CONFIRMADO")),ROWS($A$3:A294))),"")</f>
        <v/>
      </c>
    </row>
    <row r="295" spans="1:24" ht="22.05" customHeight="1">
      <c r="A295" s="10" t="str">
        <f ca="1">IFERROR(INDEX(MAESTRO!A:A,_xludf.AGGREGATE(15,6,ROW(MAESTRO!$B$3:$B$1000)/((MAESTRO!$B$3:$B$1000="ASMARTALC")*(UPPER(MAESTRO!$L$3:$L$1000)="CONFIRMADO")),ROWS($A$3:A295))),"")</f>
        <v/>
      </c>
      <c r="B295" s="10" t="str">
        <f ca="1">IFERROR(INDEX(MAESTRO!B:B,_xludf.AGGREGATE(15,6,ROW(MAESTRO!$B$3:$B$1000)/((MAESTRO!$B$3:$B$1000="ASMARTALC")*(UPPER(MAESTRO!$L$3:$L$1000)="CONFIRMADO")),ROWS($A$3:A295))),"")</f>
        <v/>
      </c>
      <c r="C295" s="10" t="str">
        <f ca="1">IFERROR(INDEX(MAESTRO!C:C,_xludf.AGGREGATE(15,6,ROW(MAESTRO!$B$3:$B$1000)/((MAESTRO!$B$3:$B$1000="ASMARTALC")*(UPPER(MAESTRO!$L$3:$L$1000)="CONFIRMADO")),ROWS($A$3:A295))),"")</f>
        <v/>
      </c>
      <c r="D295" s="10" t="str">
        <f ca="1">IFERROR(INDEX(MAESTRO!D:D,_xludf.AGGREGATE(15,6,ROW(MAESTRO!$B$3:$B$1000)/((MAESTRO!$B$3:$B$1000="ASMARTALC")*(UPPER(MAESTRO!$L$3:$L$1000)="CONFIRMADO")),ROWS($A$3:A295))),"")</f>
        <v/>
      </c>
      <c r="E295" s="10" t="str">
        <f ca="1">IFERROR(INDEX(MAESTRO!E:E,_xludf.AGGREGATE(15,6,ROW(MAESTRO!$B$3:$B$1000)/((MAESTRO!$B$3:$B$1000="ASMARTALC")*(UPPER(MAESTRO!$L$3:$L$1000)="CONFIRMADO")),ROWS($A$3:A295))),"")</f>
        <v/>
      </c>
      <c r="F295" s="10" t="str">
        <f ca="1">IFERROR(INDEX(MAESTRO!F:F,_xludf.AGGREGATE(15,6,ROW(MAESTRO!$B$3:$B$1000)/((MAESTRO!$B$3:$B$1000="ASMARTALC")*(UPPER(MAESTRO!$L$3:$L$1000)="CONFIRMADO")),ROWS($A$3:A295))),"")</f>
        <v/>
      </c>
      <c r="G295" s="10" t="str">
        <f ca="1">IFERROR(INDEX(MAESTRO!G:G,_xludf.AGGREGATE(15,6,ROW(MAESTRO!$B$3:$B$1000)/((MAESTRO!$B$3:$B$1000="ASMARTALC")*(UPPER(MAESTRO!$L$3:$L$1000)="CONFIRMADO")),ROWS($A$3:A295))),"")</f>
        <v/>
      </c>
      <c r="H295" s="10" t="str">
        <f ca="1">IFERROR(INDEX(MAESTRO!H:H,_xludf.AGGREGATE(15,6,ROW(MAESTRO!$B$3:$B$1000)/((MAESTRO!$B$3:$B$1000="ASMARTALC")*(UPPER(MAESTRO!$L$3:$L$1000)="CONFIRMADO")),ROWS($A$3:A295))),"")</f>
        <v/>
      </c>
      <c r="I295" s="10" t="str">
        <f ca="1">IFERROR(INDEX(MAESTRO!I:I,_xludf.AGGREGATE(15,6,ROW(MAESTRO!$B$3:$B$1000)/((MAESTRO!$B$3:$B$1000="ASMARTALC")*(UPPER(MAESTRO!$L$3:$L$1000)="CONFIRMADO")),ROWS($A$3:A295))),"")</f>
        <v/>
      </c>
      <c r="J295" s="10" t="str">
        <f ca="1">IFERROR(INDEX(MAESTRO!J:J,_xludf.AGGREGATE(15,6,ROW(MAESTRO!$B$3:$B$1000)/((MAESTRO!$B$3:$B$1000="ASMARTALC")*(UPPER(MAESTRO!$L$3:$L$1000)="CONFIRMADO")),ROWS($A$3:A295))),"")</f>
        <v/>
      </c>
      <c r="K295" s="10" t="str">
        <f ca="1">IFERROR(INDEX(MAESTRO!K:K,_xludf.AGGREGATE(15,6,ROW(MAESTRO!$B$3:$B$1000)/((MAESTRO!$B$3:$B$1000="ASMARTALC")*(UPPER(MAESTRO!$L$3:$L$1000)="CONFIRMADO")),ROWS($A$3:A295))),"")</f>
        <v/>
      </c>
      <c r="L295" s="10" t="str">
        <f ca="1">IFERROR(INDEX(MAESTRO!L:L,_xludf.AGGREGATE(15,6,ROW(MAESTRO!$B$3:$B$1000)/((MAESTRO!$B$3:$B$1000="ASMARTALC")*(UPPER(MAESTRO!$L$3:$L$1000)="CONFIRMADO")),ROWS($A$3:A295))),"")</f>
        <v/>
      </c>
      <c r="M295" s="10" t="str">
        <f ca="1">IFERROR(INDEX(MAESTRO!M:M,_xludf.AGGREGATE(15,6,ROW(MAESTRO!$B$3:$B$1000)/((MAESTRO!$B$3:$B$1000="ASMARTALC")*(UPPER(MAESTRO!$L$3:$L$1000)="CONFIRMADO")),ROWS($A$3:A295))),"")</f>
        <v/>
      </c>
      <c r="N295" s="10" t="str">
        <f ca="1">IFERROR(INDEX(MAESTRO!N:N,_xludf.AGGREGATE(15,6,ROW(MAESTRO!$B$3:$B$1000)/((MAESTRO!$B$3:$B$1000="ASMARTALC")*(UPPER(MAESTRO!$L$3:$L$1000)="CONFIRMADO")),ROWS($A$3:A295))),"")</f>
        <v/>
      </c>
      <c r="O295" s="10" t="str">
        <f ca="1">IFERROR(INDEX(MAESTRO!O:O,_xludf.AGGREGATE(15,6,ROW(MAESTRO!$B$3:$B$1000)/((MAESTRO!$B$3:$B$1000="ASMARTALC")*(UPPER(MAESTRO!$L$3:$L$1000)="CONFIRMADO")),ROWS($A$3:A295))),"")</f>
        <v/>
      </c>
      <c r="P295" s="10" t="str">
        <f ca="1">IFERROR(INDEX(MAESTRO!P:P,_xludf.AGGREGATE(15,6,ROW(MAESTRO!$B$3:$B$1000)/((MAESTRO!$B$3:$B$1000="ASMARTALC")*(UPPER(MAESTRO!$L$3:$L$1000)="CONFIRMADO")),ROWS($A$3:A295))),"")</f>
        <v/>
      </c>
      <c r="Q295" s="10" t="str">
        <f ca="1">IFERROR(INDEX(MAESTRO!Q:Q,_xludf.AGGREGATE(15,6,ROW(MAESTRO!$B$3:$B$1000)/((MAESTRO!$B$3:$B$1000="ASMARTALC")*(UPPER(MAESTRO!$L$3:$L$1000)="CONFIRMADO")),ROWS($A$3:A295))),"")</f>
        <v/>
      </c>
      <c r="R295" s="10" t="str">
        <f ca="1">IFERROR(INDEX(MAESTRO!R:R,_xludf.AGGREGATE(15,6,ROW(MAESTRO!$B$3:$B$1000)/((MAESTRO!$B$3:$B$1000="ASMARTALC")*(UPPER(MAESTRO!$L$3:$L$1000)="CONFIRMADO")),ROWS($A$3:A295))),"")</f>
        <v/>
      </c>
      <c r="S295" s="10" t="str">
        <f ca="1">IFERROR(INDEX(MAESTRO!S:S,_xludf.AGGREGATE(15,6,ROW(MAESTRO!$B$3:$B$1000)/((MAESTRO!$B$3:$B$1000="ASMARTALC")*(UPPER(MAESTRO!$L$3:$L$1000)="CONFIRMADO")),ROWS($A$3:A295))),"")</f>
        <v/>
      </c>
      <c r="T295" s="10" t="str">
        <f ca="1">IFERROR(INDEX(MAESTRO!T:T,_xludf.AGGREGATE(15,6,ROW(MAESTRO!$B$3:$B$1000)/((MAESTRO!$B$3:$B$1000="ASMARTALC")*(UPPER(MAESTRO!$L$3:$L$1000)="CONFIRMADO")),ROWS($A$3:A295))),"")</f>
        <v/>
      </c>
      <c r="U295" s="10" t="str">
        <f ca="1">IFERROR(INDEX(MAESTRO!U:U,_xludf.AGGREGATE(15,6,ROW(MAESTRO!$B$3:$B$1000)/((MAESTRO!$B$3:$B$1000="ASMARTALC")*(UPPER(MAESTRO!$L$3:$L$1000)="CONFIRMADO")),ROWS($A$3:A295))),"")</f>
        <v/>
      </c>
      <c r="V295" s="10" t="str">
        <f ca="1">IFERROR(INDEX(MAESTRO!V:V,_xludf.AGGREGATE(15,6,ROW(MAESTRO!$B$3:$B$1000)/((MAESTRO!$B$3:$B$1000="ASMARTALC")*(UPPER(MAESTRO!$L$3:$L$1000)="CONFIRMADO")),ROWS($A$3:A295))),"")</f>
        <v/>
      </c>
      <c r="W295" s="10" t="str">
        <f ca="1">IFERROR(INDEX(MAESTRO!W:W,_xludf.AGGREGATE(15,6,ROW(MAESTRO!$B$3:$B$1000)/((MAESTRO!$B$3:$B$1000="ASMARTALC")*(UPPER(MAESTRO!$L$3:$L$1000)="CONFIRMADO")),ROWS($A$3:A295))),"")</f>
        <v/>
      </c>
      <c r="X295" s="10" t="str">
        <f ca="1">IFERROR(INDEX(MAESTRO!X:X,_xludf.AGGREGATE(15,6,ROW(MAESTRO!$B$3:$B$1000)/((MAESTRO!$B$3:$B$1000="ASMARTALC")*(UPPER(MAESTRO!$L$3:$L$1000)="CONFIRMADO")),ROWS($A$3:A295))),"")</f>
        <v/>
      </c>
    </row>
    <row r="296" spans="1:24" ht="22.05" customHeight="1">
      <c r="A296" s="13" t="str">
        <f ca="1">IFERROR(INDEX(MAESTRO!A:A,_xludf.AGGREGATE(15,6,ROW(MAESTRO!$B$3:$B$1000)/((MAESTRO!$B$3:$B$1000="ASMARTALC")*(UPPER(MAESTRO!$L$3:$L$1000)="CONFIRMADO")),ROWS($A$3:A296))),"")</f>
        <v/>
      </c>
      <c r="B296" s="13" t="str">
        <f ca="1">IFERROR(INDEX(MAESTRO!B:B,_xludf.AGGREGATE(15,6,ROW(MAESTRO!$B$3:$B$1000)/((MAESTRO!$B$3:$B$1000="ASMARTALC")*(UPPER(MAESTRO!$L$3:$L$1000)="CONFIRMADO")),ROWS($A$3:A296))),"")</f>
        <v/>
      </c>
      <c r="C296" s="13" t="str">
        <f ca="1">IFERROR(INDEX(MAESTRO!C:C,_xludf.AGGREGATE(15,6,ROW(MAESTRO!$B$3:$B$1000)/((MAESTRO!$B$3:$B$1000="ASMARTALC")*(UPPER(MAESTRO!$L$3:$L$1000)="CONFIRMADO")),ROWS($A$3:A296))),"")</f>
        <v/>
      </c>
      <c r="D296" s="13" t="str">
        <f ca="1">IFERROR(INDEX(MAESTRO!D:D,_xludf.AGGREGATE(15,6,ROW(MAESTRO!$B$3:$B$1000)/((MAESTRO!$B$3:$B$1000="ASMARTALC")*(UPPER(MAESTRO!$L$3:$L$1000)="CONFIRMADO")),ROWS($A$3:A296))),"")</f>
        <v/>
      </c>
      <c r="E296" s="13" t="str">
        <f ca="1">IFERROR(INDEX(MAESTRO!E:E,_xludf.AGGREGATE(15,6,ROW(MAESTRO!$B$3:$B$1000)/((MAESTRO!$B$3:$B$1000="ASMARTALC")*(UPPER(MAESTRO!$L$3:$L$1000)="CONFIRMADO")),ROWS($A$3:A296))),"")</f>
        <v/>
      </c>
      <c r="F296" s="13" t="str">
        <f ca="1">IFERROR(INDEX(MAESTRO!F:F,_xludf.AGGREGATE(15,6,ROW(MAESTRO!$B$3:$B$1000)/((MAESTRO!$B$3:$B$1000="ASMARTALC")*(UPPER(MAESTRO!$L$3:$L$1000)="CONFIRMADO")),ROWS($A$3:A296))),"")</f>
        <v/>
      </c>
      <c r="G296" s="13" t="str">
        <f ca="1">IFERROR(INDEX(MAESTRO!G:G,_xludf.AGGREGATE(15,6,ROW(MAESTRO!$B$3:$B$1000)/((MAESTRO!$B$3:$B$1000="ASMARTALC")*(UPPER(MAESTRO!$L$3:$L$1000)="CONFIRMADO")),ROWS($A$3:A296))),"")</f>
        <v/>
      </c>
      <c r="H296" s="13" t="str">
        <f ca="1">IFERROR(INDEX(MAESTRO!H:H,_xludf.AGGREGATE(15,6,ROW(MAESTRO!$B$3:$B$1000)/((MAESTRO!$B$3:$B$1000="ASMARTALC")*(UPPER(MAESTRO!$L$3:$L$1000)="CONFIRMADO")),ROWS($A$3:A296))),"")</f>
        <v/>
      </c>
      <c r="I296" s="13" t="str">
        <f ca="1">IFERROR(INDEX(MAESTRO!I:I,_xludf.AGGREGATE(15,6,ROW(MAESTRO!$B$3:$B$1000)/((MAESTRO!$B$3:$B$1000="ASMARTALC")*(UPPER(MAESTRO!$L$3:$L$1000)="CONFIRMADO")),ROWS($A$3:A296))),"")</f>
        <v/>
      </c>
      <c r="J296" s="13" t="str">
        <f ca="1">IFERROR(INDEX(MAESTRO!J:J,_xludf.AGGREGATE(15,6,ROW(MAESTRO!$B$3:$B$1000)/((MAESTRO!$B$3:$B$1000="ASMARTALC")*(UPPER(MAESTRO!$L$3:$L$1000)="CONFIRMADO")),ROWS($A$3:A296))),"")</f>
        <v/>
      </c>
      <c r="K296" s="13" t="str">
        <f ca="1">IFERROR(INDEX(MAESTRO!K:K,_xludf.AGGREGATE(15,6,ROW(MAESTRO!$B$3:$B$1000)/((MAESTRO!$B$3:$B$1000="ASMARTALC")*(UPPER(MAESTRO!$L$3:$L$1000)="CONFIRMADO")),ROWS($A$3:A296))),"")</f>
        <v/>
      </c>
      <c r="L296" s="13" t="str">
        <f ca="1">IFERROR(INDEX(MAESTRO!L:L,_xludf.AGGREGATE(15,6,ROW(MAESTRO!$B$3:$B$1000)/((MAESTRO!$B$3:$B$1000="ASMARTALC")*(UPPER(MAESTRO!$L$3:$L$1000)="CONFIRMADO")),ROWS($A$3:A296))),"")</f>
        <v/>
      </c>
      <c r="M296" s="13" t="str">
        <f ca="1">IFERROR(INDEX(MAESTRO!M:M,_xludf.AGGREGATE(15,6,ROW(MAESTRO!$B$3:$B$1000)/((MAESTRO!$B$3:$B$1000="ASMARTALC")*(UPPER(MAESTRO!$L$3:$L$1000)="CONFIRMADO")),ROWS($A$3:A296))),"")</f>
        <v/>
      </c>
      <c r="N296" s="13" t="str">
        <f ca="1">IFERROR(INDEX(MAESTRO!N:N,_xludf.AGGREGATE(15,6,ROW(MAESTRO!$B$3:$B$1000)/((MAESTRO!$B$3:$B$1000="ASMARTALC")*(UPPER(MAESTRO!$L$3:$L$1000)="CONFIRMADO")),ROWS($A$3:A296))),"")</f>
        <v/>
      </c>
      <c r="O296" s="13" t="str">
        <f ca="1">IFERROR(INDEX(MAESTRO!O:O,_xludf.AGGREGATE(15,6,ROW(MAESTRO!$B$3:$B$1000)/((MAESTRO!$B$3:$B$1000="ASMARTALC")*(UPPER(MAESTRO!$L$3:$L$1000)="CONFIRMADO")),ROWS($A$3:A296))),"")</f>
        <v/>
      </c>
      <c r="P296" s="13" t="str">
        <f ca="1">IFERROR(INDEX(MAESTRO!P:P,_xludf.AGGREGATE(15,6,ROW(MAESTRO!$B$3:$B$1000)/((MAESTRO!$B$3:$B$1000="ASMARTALC")*(UPPER(MAESTRO!$L$3:$L$1000)="CONFIRMADO")),ROWS($A$3:A296))),"")</f>
        <v/>
      </c>
      <c r="Q296" s="13" t="str">
        <f ca="1">IFERROR(INDEX(MAESTRO!Q:Q,_xludf.AGGREGATE(15,6,ROW(MAESTRO!$B$3:$B$1000)/((MAESTRO!$B$3:$B$1000="ASMARTALC")*(UPPER(MAESTRO!$L$3:$L$1000)="CONFIRMADO")),ROWS($A$3:A296))),"")</f>
        <v/>
      </c>
      <c r="R296" s="13" t="str">
        <f ca="1">IFERROR(INDEX(MAESTRO!R:R,_xludf.AGGREGATE(15,6,ROW(MAESTRO!$B$3:$B$1000)/((MAESTRO!$B$3:$B$1000="ASMARTALC")*(UPPER(MAESTRO!$L$3:$L$1000)="CONFIRMADO")),ROWS($A$3:A296))),"")</f>
        <v/>
      </c>
      <c r="S296" s="13" t="str">
        <f ca="1">IFERROR(INDEX(MAESTRO!S:S,_xludf.AGGREGATE(15,6,ROW(MAESTRO!$B$3:$B$1000)/((MAESTRO!$B$3:$B$1000="ASMARTALC")*(UPPER(MAESTRO!$L$3:$L$1000)="CONFIRMADO")),ROWS($A$3:A296))),"")</f>
        <v/>
      </c>
      <c r="T296" s="13" t="str">
        <f ca="1">IFERROR(INDEX(MAESTRO!T:T,_xludf.AGGREGATE(15,6,ROW(MAESTRO!$B$3:$B$1000)/((MAESTRO!$B$3:$B$1000="ASMARTALC")*(UPPER(MAESTRO!$L$3:$L$1000)="CONFIRMADO")),ROWS($A$3:A296))),"")</f>
        <v/>
      </c>
      <c r="U296" s="13" t="str">
        <f ca="1">IFERROR(INDEX(MAESTRO!U:U,_xludf.AGGREGATE(15,6,ROW(MAESTRO!$B$3:$B$1000)/((MAESTRO!$B$3:$B$1000="ASMARTALC")*(UPPER(MAESTRO!$L$3:$L$1000)="CONFIRMADO")),ROWS($A$3:A296))),"")</f>
        <v/>
      </c>
      <c r="V296" s="13" t="str">
        <f ca="1">IFERROR(INDEX(MAESTRO!V:V,_xludf.AGGREGATE(15,6,ROW(MAESTRO!$B$3:$B$1000)/((MAESTRO!$B$3:$B$1000="ASMARTALC")*(UPPER(MAESTRO!$L$3:$L$1000)="CONFIRMADO")),ROWS($A$3:A296))),"")</f>
        <v/>
      </c>
      <c r="W296" s="13" t="str">
        <f ca="1">IFERROR(INDEX(MAESTRO!W:W,_xludf.AGGREGATE(15,6,ROW(MAESTRO!$B$3:$B$1000)/((MAESTRO!$B$3:$B$1000="ASMARTALC")*(UPPER(MAESTRO!$L$3:$L$1000)="CONFIRMADO")),ROWS($A$3:A296))),"")</f>
        <v/>
      </c>
      <c r="X296" s="13" t="str">
        <f ca="1">IFERROR(INDEX(MAESTRO!X:X,_xludf.AGGREGATE(15,6,ROW(MAESTRO!$B$3:$B$1000)/((MAESTRO!$B$3:$B$1000="ASMARTALC")*(UPPER(MAESTRO!$L$3:$L$1000)="CONFIRMADO")),ROWS($A$3:A296))),"")</f>
        <v/>
      </c>
    </row>
    <row r="297" spans="1:24" ht="22.05" customHeight="1">
      <c r="A297" s="10" t="str">
        <f ca="1">IFERROR(INDEX(MAESTRO!A:A,_xludf.AGGREGATE(15,6,ROW(MAESTRO!$B$3:$B$1000)/((MAESTRO!$B$3:$B$1000="ASMARTALC")*(UPPER(MAESTRO!$L$3:$L$1000)="CONFIRMADO")),ROWS($A$3:A297))),"")</f>
        <v/>
      </c>
      <c r="B297" s="10" t="str">
        <f ca="1">IFERROR(INDEX(MAESTRO!B:B,_xludf.AGGREGATE(15,6,ROW(MAESTRO!$B$3:$B$1000)/((MAESTRO!$B$3:$B$1000="ASMARTALC")*(UPPER(MAESTRO!$L$3:$L$1000)="CONFIRMADO")),ROWS($A$3:A297))),"")</f>
        <v/>
      </c>
      <c r="C297" s="10" t="str">
        <f ca="1">IFERROR(INDEX(MAESTRO!C:C,_xludf.AGGREGATE(15,6,ROW(MAESTRO!$B$3:$B$1000)/((MAESTRO!$B$3:$B$1000="ASMARTALC")*(UPPER(MAESTRO!$L$3:$L$1000)="CONFIRMADO")),ROWS($A$3:A297))),"")</f>
        <v/>
      </c>
      <c r="D297" s="10" t="str">
        <f ca="1">IFERROR(INDEX(MAESTRO!D:D,_xludf.AGGREGATE(15,6,ROW(MAESTRO!$B$3:$B$1000)/((MAESTRO!$B$3:$B$1000="ASMARTALC")*(UPPER(MAESTRO!$L$3:$L$1000)="CONFIRMADO")),ROWS($A$3:A297))),"")</f>
        <v/>
      </c>
      <c r="E297" s="10" t="str">
        <f ca="1">IFERROR(INDEX(MAESTRO!E:E,_xludf.AGGREGATE(15,6,ROW(MAESTRO!$B$3:$B$1000)/((MAESTRO!$B$3:$B$1000="ASMARTALC")*(UPPER(MAESTRO!$L$3:$L$1000)="CONFIRMADO")),ROWS($A$3:A297))),"")</f>
        <v/>
      </c>
      <c r="F297" s="10" t="str">
        <f ca="1">IFERROR(INDEX(MAESTRO!F:F,_xludf.AGGREGATE(15,6,ROW(MAESTRO!$B$3:$B$1000)/((MAESTRO!$B$3:$B$1000="ASMARTALC")*(UPPER(MAESTRO!$L$3:$L$1000)="CONFIRMADO")),ROWS($A$3:A297))),"")</f>
        <v/>
      </c>
      <c r="G297" s="10" t="str">
        <f ca="1">IFERROR(INDEX(MAESTRO!G:G,_xludf.AGGREGATE(15,6,ROW(MAESTRO!$B$3:$B$1000)/((MAESTRO!$B$3:$B$1000="ASMARTALC")*(UPPER(MAESTRO!$L$3:$L$1000)="CONFIRMADO")),ROWS($A$3:A297))),"")</f>
        <v/>
      </c>
      <c r="H297" s="10" t="str">
        <f ca="1">IFERROR(INDEX(MAESTRO!H:H,_xludf.AGGREGATE(15,6,ROW(MAESTRO!$B$3:$B$1000)/((MAESTRO!$B$3:$B$1000="ASMARTALC")*(UPPER(MAESTRO!$L$3:$L$1000)="CONFIRMADO")),ROWS($A$3:A297))),"")</f>
        <v/>
      </c>
      <c r="I297" s="10" t="str">
        <f ca="1">IFERROR(INDEX(MAESTRO!I:I,_xludf.AGGREGATE(15,6,ROW(MAESTRO!$B$3:$B$1000)/((MAESTRO!$B$3:$B$1000="ASMARTALC")*(UPPER(MAESTRO!$L$3:$L$1000)="CONFIRMADO")),ROWS($A$3:A297))),"")</f>
        <v/>
      </c>
      <c r="J297" s="10" t="str">
        <f ca="1">IFERROR(INDEX(MAESTRO!J:J,_xludf.AGGREGATE(15,6,ROW(MAESTRO!$B$3:$B$1000)/((MAESTRO!$B$3:$B$1000="ASMARTALC")*(UPPER(MAESTRO!$L$3:$L$1000)="CONFIRMADO")),ROWS($A$3:A297))),"")</f>
        <v/>
      </c>
      <c r="K297" s="10" t="str">
        <f ca="1">IFERROR(INDEX(MAESTRO!K:K,_xludf.AGGREGATE(15,6,ROW(MAESTRO!$B$3:$B$1000)/((MAESTRO!$B$3:$B$1000="ASMARTALC")*(UPPER(MAESTRO!$L$3:$L$1000)="CONFIRMADO")),ROWS($A$3:A297))),"")</f>
        <v/>
      </c>
      <c r="L297" s="10" t="str">
        <f ca="1">IFERROR(INDEX(MAESTRO!L:L,_xludf.AGGREGATE(15,6,ROW(MAESTRO!$B$3:$B$1000)/((MAESTRO!$B$3:$B$1000="ASMARTALC")*(UPPER(MAESTRO!$L$3:$L$1000)="CONFIRMADO")),ROWS($A$3:A297))),"")</f>
        <v/>
      </c>
      <c r="M297" s="10" t="str">
        <f ca="1">IFERROR(INDEX(MAESTRO!M:M,_xludf.AGGREGATE(15,6,ROW(MAESTRO!$B$3:$B$1000)/((MAESTRO!$B$3:$B$1000="ASMARTALC")*(UPPER(MAESTRO!$L$3:$L$1000)="CONFIRMADO")),ROWS($A$3:A297))),"")</f>
        <v/>
      </c>
      <c r="N297" s="10" t="str">
        <f ca="1">IFERROR(INDEX(MAESTRO!N:N,_xludf.AGGREGATE(15,6,ROW(MAESTRO!$B$3:$B$1000)/((MAESTRO!$B$3:$B$1000="ASMARTALC")*(UPPER(MAESTRO!$L$3:$L$1000)="CONFIRMADO")),ROWS($A$3:A297))),"")</f>
        <v/>
      </c>
      <c r="O297" s="10" t="str">
        <f ca="1">IFERROR(INDEX(MAESTRO!O:O,_xludf.AGGREGATE(15,6,ROW(MAESTRO!$B$3:$B$1000)/((MAESTRO!$B$3:$B$1000="ASMARTALC")*(UPPER(MAESTRO!$L$3:$L$1000)="CONFIRMADO")),ROWS($A$3:A297))),"")</f>
        <v/>
      </c>
      <c r="P297" s="10" t="str">
        <f ca="1">IFERROR(INDEX(MAESTRO!P:P,_xludf.AGGREGATE(15,6,ROW(MAESTRO!$B$3:$B$1000)/((MAESTRO!$B$3:$B$1000="ASMARTALC")*(UPPER(MAESTRO!$L$3:$L$1000)="CONFIRMADO")),ROWS($A$3:A297))),"")</f>
        <v/>
      </c>
      <c r="Q297" s="10" t="str">
        <f ca="1">IFERROR(INDEX(MAESTRO!Q:Q,_xludf.AGGREGATE(15,6,ROW(MAESTRO!$B$3:$B$1000)/((MAESTRO!$B$3:$B$1000="ASMARTALC")*(UPPER(MAESTRO!$L$3:$L$1000)="CONFIRMADO")),ROWS($A$3:A297))),"")</f>
        <v/>
      </c>
      <c r="R297" s="10" t="str">
        <f ca="1">IFERROR(INDEX(MAESTRO!R:R,_xludf.AGGREGATE(15,6,ROW(MAESTRO!$B$3:$B$1000)/((MAESTRO!$B$3:$B$1000="ASMARTALC")*(UPPER(MAESTRO!$L$3:$L$1000)="CONFIRMADO")),ROWS($A$3:A297))),"")</f>
        <v/>
      </c>
      <c r="S297" s="10" t="str">
        <f ca="1">IFERROR(INDEX(MAESTRO!S:S,_xludf.AGGREGATE(15,6,ROW(MAESTRO!$B$3:$B$1000)/((MAESTRO!$B$3:$B$1000="ASMARTALC")*(UPPER(MAESTRO!$L$3:$L$1000)="CONFIRMADO")),ROWS($A$3:A297))),"")</f>
        <v/>
      </c>
      <c r="T297" s="10" t="str">
        <f ca="1">IFERROR(INDEX(MAESTRO!T:T,_xludf.AGGREGATE(15,6,ROW(MAESTRO!$B$3:$B$1000)/((MAESTRO!$B$3:$B$1000="ASMARTALC")*(UPPER(MAESTRO!$L$3:$L$1000)="CONFIRMADO")),ROWS($A$3:A297))),"")</f>
        <v/>
      </c>
      <c r="U297" s="10" t="str">
        <f ca="1">IFERROR(INDEX(MAESTRO!U:U,_xludf.AGGREGATE(15,6,ROW(MAESTRO!$B$3:$B$1000)/((MAESTRO!$B$3:$B$1000="ASMARTALC")*(UPPER(MAESTRO!$L$3:$L$1000)="CONFIRMADO")),ROWS($A$3:A297))),"")</f>
        <v/>
      </c>
      <c r="V297" s="10" t="str">
        <f ca="1">IFERROR(INDEX(MAESTRO!V:V,_xludf.AGGREGATE(15,6,ROW(MAESTRO!$B$3:$B$1000)/((MAESTRO!$B$3:$B$1000="ASMARTALC")*(UPPER(MAESTRO!$L$3:$L$1000)="CONFIRMADO")),ROWS($A$3:A297))),"")</f>
        <v/>
      </c>
      <c r="W297" s="10" t="str">
        <f ca="1">IFERROR(INDEX(MAESTRO!W:W,_xludf.AGGREGATE(15,6,ROW(MAESTRO!$B$3:$B$1000)/((MAESTRO!$B$3:$B$1000="ASMARTALC")*(UPPER(MAESTRO!$L$3:$L$1000)="CONFIRMADO")),ROWS($A$3:A297))),"")</f>
        <v/>
      </c>
      <c r="X297" s="10" t="str">
        <f ca="1">IFERROR(INDEX(MAESTRO!X:X,_xludf.AGGREGATE(15,6,ROW(MAESTRO!$B$3:$B$1000)/((MAESTRO!$B$3:$B$1000="ASMARTALC")*(UPPER(MAESTRO!$L$3:$L$1000)="CONFIRMADO")),ROWS($A$3:A297))),"")</f>
        <v/>
      </c>
    </row>
    <row r="298" spans="1:24" ht="22.05" customHeight="1">
      <c r="A298" s="13" t="str">
        <f ca="1">IFERROR(INDEX(MAESTRO!A:A,_xludf.AGGREGATE(15,6,ROW(MAESTRO!$B$3:$B$1000)/((MAESTRO!$B$3:$B$1000="ASMARTALC")*(UPPER(MAESTRO!$L$3:$L$1000)="CONFIRMADO")),ROWS($A$3:A298))),"")</f>
        <v/>
      </c>
      <c r="B298" s="13" t="str">
        <f ca="1">IFERROR(INDEX(MAESTRO!B:B,_xludf.AGGREGATE(15,6,ROW(MAESTRO!$B$3:$B$1000)/((MAESTRO!$B$3:$B$1000="ASMARTALC")*(UPPER(MAESTRO!$L$3:$L$1000)="CONFIRMADO")),ROWS($A$3:A298))),"")</f>
        <v/>
      </c>
      <c r="C298" s="13" t="str">
        <f ca="1">IFERROR(INDEX(MAESTRO!C:C,_xludf.AGGREGATE(15,6,ROW(MAESTRO!$B$3:$B$1000)/((MAESTRO!$B$3:$B$1000="ASMARTALC")*(UPPER(MAESTRO!$L$3:$L$1000)="CONFIRMADO")),ROWS($A$3:A298))),"")</f>
        <v/>
      </c>
      <c r="D298" s="13" t="str">
        <f ca="1">IFERROR(INDEX(MAESTRO!D:D,_xludf.AGGREGATE(15,6,ROW(MAESTRO!$B$3:$B$1000)/((MAESTRO!$B$3:$B$1000="ASMARTALC")*(UPPER(MAESTRO!$L$3:$L$1000)="CONFIRMADO")),ROWS($A$3:A298))),"")</f>
        <v/>
      </c>
      <c r="E298" s="13" t="str">
        <f ca="1">IFERROR(INDEX(MAESTRO!E:E,_xludf.AGGREGATE(15,6,ROW(MAESTRO!$B$3:$B$1000)/((MAESTRO!$B$3:$B$1000="ASMARTALC")*(UPPER(MAESTRO!$L$3:$L$1000)="CONFIRMADO")),ROWS($A$3:A298))),"")</f>
        <v/>
      </c>
      <c r="F298" s="13" t="str">
        <f ca="1">IFERROR(INDEX(MAESTRO!F:F,_xludf.AGGREGATE(15,6,ROW(MAESTRO!$B$3:$B$1000)/((MAESTRO!$B$3:$B$1000="ASMARTALC")*(UPPER(MAESTRO!$L$3:$L$1000)="CONFIRMADO")),ROWS($A$3:A298))),"")</f>
        <v/>
      </c>
      <c r="G298" s="13" t="str">
        <f ca="1">IFERROR(INDEX(MAESTRO!G:G,_xludf.AGGREGATE(15,6,ROW(MAESTRO!$B$3:$B$1000)/((MAESTRO!$B$3:$B$1000="ASMARTALC")*(UPPER(MAESTRO!$L$3:$L$1000)="CONFIRMADO")),ROWS($A$3:A298))),"")</f>
        <v/>
      </c>
      <c r="H298" s="13" t="str">
        <f ca="1">IFERROR(INDEX(MAESTRO!H:H,_xludf.AGGREGATE(15,6,ROW(MAESTRO!$B$3:$B$1000)/((MAESTRO!$B$3:$B$1000="ASMARTALC")*(UPPER(MAESTRO!$L$3:$L$1000)="CONFIRMADO")),ROWS($A$3:A298))),"")</f>
        <v/>
      </c>
      <c r="I298" s="13" t="str">
        <f ca="1">IFERROR(INDEX(MAESTRO!I:I,_xludf.AGGREGATE(15,6,ROW(MAESTRO!$B$3:$B$1000)/((MAESTRO!$B$3:$B$1000="ASMARTALC")*(UPPER(MAESTRO!$L$3:$L$1000)="CONFIRMADO")),ROWS($A$3:A298))),"")</f>
        <v/>
      </c>
      <c r="J298" s="13" t="str">
        <f ca="1">IFERROR(INDEX(MAESTRO!J:J,_xludf.AGGREGATE(15,6,ROW(MAESTRO!$B$3:$B$1000)/((MAESTRO!$B$3:$B$1000="ASMARTALC")*(UPPER(MAESTRO!$L$3:$L$1000)="CONFIRMADO")),ROWS($A$3:A298))),"")</f>
        <v/>
      </c>
      <c r="K298" s="13" t="str">
        <f ca="1">IFERROR(INDEX(MAESTRO!K:K,_xludf.AGGREGATE(15,6,ROW(MAESTRO!$B$3:$B$1000)/((MAESTRO!$B$3:$B$1000="ASMARTALC")*(UPPER(MAESTRO!$L$3:$L$1000)="CONFIRMADO")),ROWS($A$3:A298))),"")</f>
        <v/>
      </c>
      <c r="L298" s="13" t="str">
        <f ca="1">IFERROR(INDEX(MAESTRO!L:L,_xludf.AGGREGATE(15,6,ROW(MAESTRO!$B$3:$B$1000)/((MAESTRO!$B$3:$B$1000="ASMARTALC")*(UPPER(MAESTRO!$L$3:$L$1000)="CONFIRMADO")),ROWS($A$3:A298))),"")</f>
        <v/>
      </c>
      <c r="M298" s="13" t="str">
        <f ca="1">IFERROR(INDEX(MAESTRO!M:M,_xludf.AGGREGATE(15,6,ROW(MAESTRO!$B$3:$B$1000)/((MAESTRO!$B$3:$B$1000="ASMARTALC")*(UPPER(MAESTRO!$L$3:$L$1000)="CONFIRMADO")),ROWS($A$3:A298))),"")</f>
        <v/>
      </c>
      <c r="N298" s="13" t="str">
        <f ca="1">IFERROR(INDEX(MAESTRO!N:N,_xludf.AGGREGATE(15,6,ROW(MAESTRO!$B$3:$B$1000)/((MAESTRO!$B$3:$B$1000="ASMARTALC")*(UPPER(MAESTRO!$L$3:$L$1000)="CONFIRMADO")),ROWS($A$3:A298))),"")</f>
        <v/>
      </c>
      <c r="O298" s="13" t="str">
        <f ca="1">IFERROR(INDEX(MAESTRO!O:O,_xludf.AGGREGATE(15,6,ROW(MAESTRO!$B$3:$B$1000)/((MAESTRO!$B$3:$B$1000="ASMARTALC")*(UPPER(MAESTRO!$L$3:$L$1000)="CONFIRMADO")),ROWS($A$3:A298))),"")</f>
        <v/>
      </c>
      <c r="P298" s="13" t="str">
        <f ca="1">IFERROR(INDEX(MAESTRO!P:P,_xludf.AGGREGATE(15,6,ROW(MAESTRO!$B$3:$B$1000)/((MAESTRO!$B$3:$B$1000="ASMARTALC")*(UPPER(MAESTRO!$L$3:$L$1000)="CONFIRMADO")),ROWS($A$3:A298))),"")</f>
        <v/>
      </c>
      <c r="Q298" s="13" t="str">
        <f ca="1">IFERROR(INDEX(MAESTRO!Q:Q,_xludf.AGGREGATE(15,6,ROW(MAESTRO!$B$3:$B$1000)/((MAESTRO!$B$3:$B$1000="ASMARTALC")*(UPPER(MAESTRO!$L$3:$L$1000)="CONFIRMADO")),ROWS($A$3:A298))),"")</f>
        <v/>
      </c>
      <c r="R298" s="13" t="str">
        <f ca="1">IFERROR(INDEX(MAESTRO!R:R,_xludf.AGGREGATE(15,6,ROW(MAESTRO!$B$3:$B$1000)/((MAESTRO!$B$3:$B$1000="ASMARTALC")*(UPPER(MAESTRO!$L$3:$L$1000)="CONFIRMADO")),ROWS($A$3:A298))),"")</f>
        <v/>
      </c>
      <c r="S298" s="13" t="str">
        <f ca="1">IFERROR(INDEX(MAESTRO!S:S,_xludf.AGGREGATE(15,6,ROW(MAESTRO!$B$3:$B$1000)/((MAESTRO!$B$3:$B$1000="ASMARTALC")*(UPPER(MAESTRO!$L$3:$L$1000)="CONFIRMADO")),ROWS($A$3:A298))),"")</f>
        <v/>
      </c>
      <c r="T298" s="13" t="str">
        <f ca="1">IFERROR(INDEX(MAESTRO!T:T,_xludf.AGGREGATE(15,6,ROW(MAESTRO!$B$3:$B$1000)/((MAESTRO!$B$3:$B$1000="ASMARTALC")*(UPPER(MAESTRO!$L$3:$L$1000)="CONFIRMADO")),ROWS($A$3:A298))),"")</f>
        <v/>
      </c>
      <c r="U298" s="13" t="str">
        <f ca="1">IFERROR(INDEX(MAESTRO!U:U,_xludf.AGGREGATE(15,6,ROW(MAESTRO!$B$3:$B$1000)/((MAESTRO!$B$3:$B$1000="ASMARTALC")*(UPPER(MAESTRO!$L$3:$L$1000)="CONFIRMADO")),ROWS($A$3:A298))),"")</f>
        <v/>
      </c>
      <c r="V298" s="13" t="str">
        <f ca="1">IFERROR(INDEX(MAESTRO!V:V,_xludf.AGGREGATE(15,6,ROW(MAESTRO!$B$3:$B$1000)/((MAESTRO!$B$3:$B$1000="ASMARTALC")*(UPPER(MAESTRO!$L$3:$L$1000)="CONFIRMADO")),ROWS($A$3:A298))),"")</f>
        <v/>
      </c>
      <c r="W298" s="13" t="str">
        <f ca="1">IFERROR(INDEX(MAESTRO!W:W,_xludf.AGGREGATE(15,6,ROW(MAESTRO!$B$3:$B$1000)/((MAESTRO!$B$3:$B$1000="ASMARTALC")*(UPPER(MAESTRO!$L$3:$L$1000)="CONFIRMADO")),ROWS($A$3:A298))),"")</f>
        <v/>
      </c>
      <c r="X298" s="13" t="str">
        <f ca="1">IFERROR(INDEX(MAESTRO!X:X,_xludf.AGGREGATE(15,6,ROW(MAESTRO!$B$3:$B$1000)/((MAESTRO!$B$3:$B$1000="ASMARTALC")*(UPPER(MAESTRO!$L$3:$L$1000)="CONFIRMADO")),ROWS($A$3:A298))),"")</f>
        <v/>
      </c>
    </row>
    <row r="299" spans="1:24" ht="22.05" customHeight="1">
      <c r="A299" s="10" t="str">
        <f ca="1">IFERROR(INDEX(MAESTRO!A:A,_xludf.AGGREGATE(15,6,ROW(MAESTRO!$B$3:$B$1000)/((MAESTRO!$B$3:$B$1000="ASMARTALC")*(UPPER(MAESTRO!$L$3:$L$1000)="CONFIRMADO")),ROWS($A$3:A299))),"")</f>
        <v/>
      </c>
      <c r="B299" s="10" t="str">
        <f ca="1">IFERROR(INDEX(MAESTRO!B:B,_xludf.AGGREGATE(15,6,ROW(MAESTRO!$B$3:$B$1000)/((MAESTRO!$B$3:$B$1000="ASMARTALC")*(UPPER(MAESTRO!$L$3:$L$1000)="CONFIRMADO")),ROWS($A$3:A299))),"")</f>
        <v/>
      </c>
      <c r="C299" s="10" t="str">
        <f ca="1">IFERROR(INDEX(MAESTRO!C:C,_xludf.AGGREGATE(15,6,ROW(MAESTRO!$B$3:$B$1000)/((MAESTRO!$B$3:$B$1000="ASMARTALC")*(UPPER(MAESTRO!$L$3:$L$1000)="CONFIRMADO")),ROWS($A$3:A299))),"")</f>
        <v/>
      </c>
      <c r="D299" s="10" t="str">
        <f ca="1">IFERROR(INDEX(MAESTRO!D:D,_xludf.AGGREGATE(15,6,ROW(MAESTRO!$B$3:$B$1000)/((MAESTRO!$B$3:$B$1000="ASMARTALC")*(UPPER(MAESTRO!$L$3:$L$1000)="CONFIRMADO")),ROWS($A$3:A299))),"")</f>
        <v/>
      </c>
      <c r="E299" s="10" t="str">
        <f ca="1">IFERROR(INDEX(MAESTRO!E:E,_xludf.AGGREGATE(15,6,ROW(MAESTRO!$B$3:$B$1000)/((MAESTRO!$B$3:$B$1000="ASMARTALC")*(UPPER(MAESTRO!$L$3:$L$1000)="CONFIRMADO")),ROWS($A$3:A299))),"")</f>
        <v/>
      </c>
      <c r="F299" s="10" t="str">
        <f ca="1">IFERROR(INDEX(MAESTRO!F:F,_xludf.AGGREGATE(15,6,ROW(MAESTRO!$B$3:$B$1000)/((MAESTRO!$B$3:$B$1000="ASMARTALC")*(UPPER(MAESTRO!$L$3:$L$1000)="CONFIRMADO")),ROWS($A$3:A299))),"")</f>
        <v/>
      </c>
      <c r="G299" s="10" t="str">
        <f ca="1">IFERROR(INDEX(MAESTRO!G:G,_xludf.AGGREGATE(15,6,ROW(MAESTRO!$B$3:$B$1000)/((MAESTRO!$B$3:$B$1000="ASMARTALC")*(UPPER(MAESTRO!$L$3:$L$1000)="CONFIRMADO")),ROWS($A$3:A299))),"")</f>
        <v/>
      </c>
      <c r="H299" s="10" t="str">
        <f ca="1">IFERROR(INDEX(MAESTRO!H:H,_xludf.AGGREGATE(15,6,ROW(MAESTRO!$B$3:$B$1000)/((MAESTRO!$B$3:$B$1000="ASMARTALC")*(UPPER(MAESTRO!$L$3:$L$1000)="CONFIRMADO")),ROWS($A$3:A299))),"")</f>
        <v/>
      </c>
      <c r="I299" s="10" t="str">
        <f ca="1">IFERROR(INDEX(MAESTRO!I:I,_xludf.AGGREGATE(15,6,ROW(MAESTRO!$B$3:$B$1000)/((MAESTRO!$B$3:$B$1000="ASMARTALC")*(UPPER(MAESTRO!$L$3:$L$1000)="CONFIRMADO")),ROWS($A$3:A299))),"")</f>
        <v/>
      </c>
      <c r="J299" s="10" t="str">
        <f ca="1">IFERROR(INDEX(MAESTRO!J:J,_xludf.AGGREGATE(15,6,ROW(MAESTRO!$B$3:$B$1000)/((MAESTRO!$B$3:$B$1000="ASMARTALC")*(UPPER(MAESTRO!$L$3:$L$1000)="CONFIRMADO")),ROWS($A$3:A299))),"")</f>
        <v/>
      </c>
      <c r="K299" s="10" t="str">
        <f ca="1">IFERROR(INDEX(MAESTRO!K:K,_xludf.AGGREGATE(15,6,ROW(MAESTRO!$B$3:$B$1000)/((MAESTRO!$B$3:$B$1000="ASMARTALC")*(UPPER(MAESTRO!$L$3:$L$1000)="CONFIRMADO")),ROWS($A$3:A299))),"")</f>
        <v/>
      </c>
      <c r="L299" s="10" t="str">
        <f ca="1">IFERROR(INDEX(MAESTRO!L:L,_xludf.AGGREGATE(15,6,ROW(MAESTRO!$B$3:$B$1000)/((MAESTRO!$B$3:$B$1000="ASMARTALC")*(UPPER(MAESTRO!$L$3:$L$1000)="CONFIRMADO")),ROWS($A$3:A299))),"")</f>
        <v/>
      </c>
      <c r="M299" s="10" t="str">
        <f ca="1">IFERROR(INDEX(MAESTRO!M:M,_xludf.AGGREGATE(15,6,ROW(MAESTRO!$B$3:$B$1000)/((MAESTRO!$B$3:$B$1000="ASMARTALC")*(UPPER(MAESTRO!$L$3:$L$1000)="CONFIRMADO")),ROWS($A$3:A299))),"")</f>
        <v/>
      </c>
      <c r="N299" s="10" t="str">
        <f ca="1">IFERROR(INDEX(MAESTRO!N:N,_xludf.AGGREGATE(15,6,ROW(MAESTRO!$B$3:$B$1000)/((MAESTRO!$B$3:$B$1000="ASMARTALC")*(UPPER(MAESTRO!$L$3:$L$1000)="CONFIRMADO")),ROWS($A$3:A299))),"")</f>
        <v/>
      </c>
      <c r="O299" s="10" t="str">
        <f ca="1">IFERROR(INDEX(MAESTRO!O:O,_xludf.AGGREGATE(15,6,ROW(MAESTRO!$B$3:$B$1000)/((MAESTRO!$B$3:$B$1000="ASMARTALC")*(UPPER(MAESTRO!$L$3:$L$1000)="CONFIRMADO")),ROWS($A$3:A299))),"")</f>
        <v/>
      </c>
      <c r="P299" s="10" t="str">
        <f ca="1">IFERROR(INDEX(MAESTRO!P:P,_xludf.AGGREGATE(15,6,ROW(MAESTRO!$B$3:$B$1000)/((MAESTRO!$B$3:$B$1000="ASMARTALC")*(UPPER(MAESTRO!$L$3:$L$1000)="CONFIRMADO")),ROWS($A$3:A299))),"")</f>
        <v/>
      </c>
      <c r="Q299" s="10" t="str">
        <f ca="1">IFERROR(INDEX(MAESTRO!Q:Q,_xludf.AGGREGATE(15,6,ROW(MAESTRO!$B$3:$B$1000)/((MAESTRO!$B$3:$B$1000="ASMARTALC")*(UPPER(MAESTRO!$L$3:$L$1000)="CONFIRMADO")),ROWS($A$3:A299))),"")</f>
        <v/>
      </c>
      <c r="R299" s="10" t="str">
        <f ca="1">IFERROR(INDEX(MAESTRO!R:R,_xludf.AGGREGATE(15,6,ROW(MAESTRO!$B$3:$B$1000)/((MAESTRO!$B$3:$B$1000="ASMARTALC")*(UPPER(MAESTRO!$L$3:$L$1000)="CONFIRMADO")),ROWS($A$3:A299))),"")</f>
        <v/>
      </c>
      <c r="S299" s="10" t="str">
        <f ca="1">IFERROR(INDEX(MAESTRO!S:S,_xludf.AGGREGATE(15,6,ROW(MAESTRO!$B$3:$B$1000)/((MAESTRO!$B$3:$B$1000="ASMARTALC")*(UPPER(MAESTRO!$L$3:$L$1000)="CONFIRMADO")),ROWS($A$3:A299))),"")</f>
        <v/>
      </c>
      <c r="T299" s="10" t="str">
        <f ca="1">IFERROR(INDEX(MAESTRO!T:T,_xludf.AGGREGATE(15,6,ROW(MAESTRO!$B$3:$B$1000)/((MAESTRO!$B$3:$B$1000="ASMARTALC")*(UPPER(MAESTRO!$L$3:$L$1000)="CONFIRMADO")),ROWS($A$3:A299))),"")</f>
        <v/>
      </c>
      <c r="U299" s="10" t="str">
        <f ca="1">IFERROR(INDEX(MAESTRO!U:U,_xludf.AGGREGATE(15,6,ROW(MAESTRO!$B$3:$B$1000)/((MAESTRO!$B$3:$B$1000="ASMARTALC")*(UPPER(MAESTRO!$L$3:$L$1000)="CONFIRMADO")),ROWS($A$3:A299))),"")</f>
        <v/>
      </c>
      <c r="V299" s="10" t="str">
        <f ca="1">IFERROR(INDEX(MAESTRO!V:V,_xludf.AGGREGATE(15,6,ROW(MAESTRO!$B$3:$B$1000)/((MAESTRO!$B$3:$B$1000="ASMARTALC")*(UPPER(MAESTRO!$L$3:$L$1000)="CONFIRMADO")),ROWS($A$3:A299))),"")</f>
        <v/>
      </c>
      <c r="W299" s="10" t="str">
        <f ca="1">IFERROR(INDEX(MAESTRO!W:W,_xludf.AGGREGATE(15,6,ROW(MAESTRO!$B$3:$B$1000)/((MAESTRO!$B$3:$B$1000="ASMARTALC")*(UPPER(MAESTRO!$L$3:$L$1000)="CONFIRMADO")),ROWS($A$3:A299))),"")</f>
        <v/>
      </c>
      <c r="X299" s="10" t="str">
        <f ca="1">IFERROR(INDEX(MAESTRO!X:X,_xludf.AGGREGATE(15,6,ROW(MAESTRO!$B$3:$B$1000)/((MAESTRO!$B$3:$B$1000="ASMARTALC")*(UPPER(MAESTRO!$L$3:$L$1000)="CONFIRMADO")),ROWS($A$3:A299))),"")</f>
        <v/>
      </c>
    </row>
    <row r="300" spans="1:24" ht="22.05" customHeight="1">
      <c r="A300" s="13" t="str">
        <f ca="1">IFERROR(INDEX(MAESTRO!A:A,_xludf.AGGREGATE(15,6,ROW(MAESTRO!$B$3:$B$1000)/((MAESTRO!$B$3:$B$1000="ASMARTALC")*(UPPER(MAESTRO!$L$3:$L$1000)="CONFIRMADO")),ROWS($A$3:A300))),"")</f>
        <v/>
      </c>
      <c r="B300" s="13" t="str">
        <f ca="1">IFERROR(INDEX(MAESTRO!B:B,_xludf.AGGREGATE(15,6,ROW(MAESTRO!$B$3:$B$1000)/((MAESTRO!$B$3:$B$1000="ASMARTALC")*(UPPER(MAESTRO!$L$3:$L$1000)="CONFIRMADO")),ROWS($A$3:A300))),"")</f>
        <v/>
      </c>
      <c r="C300" s="13" t="str">
        <f ca="1">IFERROR(INDEX(MAESTRO!C:C,_xludf.AGGREGATE(15,6,ROW(MAESTRO!$B$3:$B$1000)/((MAESTRO!$B$3:$B$1000="ASMARTALC")*(UPPER(MAESTRO!$L$3:$L$1000)="CONFIRMADO")),ROWS($A$3:A300))),"")</f>
        <v/>
      </c>
      <c r="D300" s="13" t="str">
        <f ca="1">IFERROR(INDEX(MAESTRO!D:D,_xludf.AGGREGATE(15,6,ROW(MAESTRO!$B$3:$B$1000)/((MAESTRO!$B$3:$B$1000="ASMARTALC")*(UPPER(MAESTRO!$L$3:$L$1000)="CONFIRMADO")),ROWS($A$3:A300))),"")</f>
        <v/>
      </c>
      <c r="E300" s="13" t="str">
        <f ca="1">IFERROR(INDEX(MAESTRO!E:E,_xludf.AGGREGATE(15,6,ROW(MAESTRO!$B$3:$B$1000)/((MAESTRO!$B$3:$B$1000="ASMARTALC")*(UPPER(MAESTRO!$L$3:$L$1000)="CONFIRMADO")),ROWS($A$3:A300))),"")</f>
        <v/>
      </c>
      <c r="F300" s="13" t="str">
        <f ca="1">IFERROR(INDEX(MAESTRO!F:F,_xludf.AGGREGATE(15,6,ROW(MAESTRO!$B$3:$B$1000)/((MAESTRO!$B$3:$B$1000="ASMARTALC")*(UPPER(MAESTRO!$L$3:$L$1000)="CONFIRMADO")),ROWS($A$3:A300))),"")</f>
        <v/>
      </c>
      <c r="G300" s="13" t="str">
        <f ca="1">IFERROR(INDEX(MAESTRO!G:G,_xludf.AGGREGATE(15,6,ROW(MAESTRO!$B$3:$B$1000)/((MAESTRO!$B$3:$B$1000="ASMARTALC")*(UPPER(MAESTRO!$L$3:$L$1000)="CONFIRMADO")),ROWS($A$3:A300))),"")</f>
        <v/>
      </c>
      <c r="H300" s="13" t="str">
        <f ca="1">IFERROR(INDEX(MAESTRO!H:H,_xludf.AGGREGATE(15,6,ROW(MAESTRO!$B$3:$B$1000)/((MAESTRO!$B$3:$B$1000="ASMARTALC")*(UPPER(MAESTRO!$L$3:$L$1000)="CONFIRMADO")),ROWS($A$3:A300))),"")</f>
        <v/>
      </c>
      <c r="I300" s="13" t="str">
        <f ca="1">IFERROR(INDEX(MAESTRO!I:I,_xludf.AGGREGATE(15,6,ROW(MAESTRO!$B$3:$B$1000)/((MAESTRO!$B$3:$B$1000="ASMARTALC")*(UPPER(MAESTRO!$L$3:$L$1000)="CONFIRMADO")),ROWS($A$3:A300))),"")</f>
        <v/>
      </c>
      <c r="J300" s="13" t="str">
        <f ca="1">IFERROR(INDEX(MAESTRO!J:J,_xludf.AGGREGATE(15,6,ROW(MAESTRO!$B$3:$B$1000)/((MAESTRO!$B$3:$B$1000="ASMARTALC")*(UPPER(MAESTRO!$L$3:$L$1000)="CONFIRMADO")),ROWS($A$3:A300))),"")</f>
        <v/>
      </c>
      <c r="K300" s="13" t="str">
        <f ca="1">IFERROR(INDEX(MAESTRO!K:K,_xludf.AGGREGATE(15,6,ROW(MAESTRO!$B$3:$B$1000)/((MAESTRO!$B$3:$B$1000="ASMARTALC")*(UPPER(MAESTRO!$L$3:$L$1000)="CONFIRMADO")),ROWS($A$3:A300))),"")</f>
        <v/>
      </c>
      <c r="L300" s="13" t="str">
        <f ca="1">IFERROR(INDEX(MAESTRO!L:L,_xludf.AGGREGATE(15,6,ROW(MAESTRO!$B$3:$B$1000)/((MAESTRO!$B$3:$B$1000="ASMARTALC")*(UPPER(MAESTRO!$L$3:$L$1000)="CONFIRMADO")),ROWS($A$3:A300))),"")</f>
        <v/>
      </c>
      <c r="M300" s="13" t="str">
        <f ca="1">IFERROR(INDEX(MAESTRO!M:M,_xludf.AGGREGATE(15,6,ROW(MAESTRO!$B$3:$B$1000)/((MAESTRO!$B$3:$B$1000="ASMARTALC")*(UPPER(MAESTRO!$L$3:$L$1000)="CONFIRMADO")),ROWS($A$3:A300))),"")</f>
        <v/>
      </c>
      <c r="N300" s="13" t="str">
        <f ca="1">IFERROR(INDEX(MAESTRO!N:N,_xludf.AGGREGATE(15,6,ROW(MAESTRO!$B$3:$B$1000)/((MAESTRO!$B$3:$B$1000="ASMARTALC")*(UPPER(MAESTRO!$L$3:$L$1000)="CONFIRMADO")),ROWS($A$3:A300))),"")</f>
        <v/>
      </c>
      <c r="O300" s="13" t="str">
        <f ca="1">IFERROR(INDEX(MAESTRO!O:O,_xludf.AGGREGATE(15,6,ROW(MAESTRO!$B$3:$B$1000)/((MAESTRO!$B$3:$B$1000="ASMARTALC")*(UPPER(MAESTRO!$L$3:$L$1000)="CONFIRMADO")),ROWS($A$3:A300))),"")</f>
        <v/>
      </c>
      <c r="P300" s="13" t="str">
        <f ca="1">IFERROR(INDEX(MAESTRO!P:P,_xludf.AGGREGATE(15,6,ROW(MAESTRO!$B$3:$B$1000)/((MAESTRO!$B$3:$B$1000="ASMARTALC")*(UPPER(MAESTRO!$L$3:$L$1000)="CONFIRMADO")),ROWS($A$3:A300))),"")</f>
        <v/>
      </c>
      <c r="Q300" s="13" t="str">
        <f ca="1">IFERROR(INDEX(MAESTRO!Q:Q,_xludf.AGGREGATE(15,6,ROW(MAESTRO!$B$3:$B$1000)/((MAESTRO!$B$3:$B$1000="ASMARTALC")*(UPPER(MAESTRO!$L$3:$L$1000)="CONFIRMADO")),ROWS($A$3:A300))),"")</f>
        <v/>
      </c>
      <c r="R300" s="13" t="str">
        <f ca="1">IFERROR(INDEX(MAESTRO!R:R,_xludf.AGGREGATE(15,6,ROW(MAESTRO!$B$3:$B$1000)/((MAESTRO!$B$3:$B$1000="ASMARTALC")*(UPPER(MAESTRO!$L$3:$L$1000)="CONFIRMADO")),ROWS($A$3:A300))),"")</f>
        <v/>
      </c>
      <c r="S300" s="13" t="str">
        <f ca="1">IFERROR(INDEX(MAESTRO!S:S,_xludf.AGGREGATE(15,6,ROW(MAESTRO!$B$3:$B$1000)/((MAESTRO!$B$3:$B$1000="ASMARTALC")*(UPPER(MAESTRO!$L$3:$L$1000)="CONFIRMADO")),ROWS($A$3:A300))),"")</f>
        <v/>
      </c>
      <c r="T300" s="13" t="str">
        <f ca="1">IFERROR(INDEX(MAESTRO!T:T,_xludf.AGGREGATE(15,6,ROW(MAESTRO!$B$3:$B$1000)/((MAESTRO!$B$3:$B$1000="ASMARTALC")*(UPPER(MAESTRO!$L$3:$L$1000)="CONFIRMADO")),ROWS($A$3:A300))),"")</f>
        <v/>
      </c>
      <c r="U300" s="13" t="str">
        <f ca="1">IFERROR(INDEX(MAESTRO!U:U,_xludf.AGGREGATE(15,6,ROW(MAESTRO!$B$3:$B$1000)/((MAESTRO!$B$3:$B$1000="ASMARTALC")*(UPPER(MAESTRO!$L$3:$L$1000)="CONFIRMADO")),ROWS($A$3:A300))),"")</f>
        <v/>
      </c>
      <c r="V300" s="13" t="str">
        <f ca="1">IFERROR(INDEX(MAESTRO!V:V,_xludf.AGGREGATE(15,6,ROW(MAESTRO!$B$3:$B$1000)/((MAESTRO!$B$3:$B$1000="ASMARTALC")*(UPPER(MAESTRO!$L$3:$L$1000)="CONFIRMADO")),ROWS($A$3:A300))),"")</f>
        <v/>
      </c>
      <c r="W300" s="13" t="str">
        <f ca="1">IFERROR(INDEX(MAESTRO!W:W,_xludf.AGGREGATE(15,6,ROW(MAESTRO!$B$3:$B$1000)/((MAESTRO!$B$3:$B$1000="ASMARTALC")*(UPPER(MAESTRO!$L$3:$L$1000)="CONFIRMADO")),ROWS($A$3:A300))),"")</f>
        <v/>
      </c>
      <c r="X300" s="13" t="str">
        <f ca="1">IFERROR(INDEX(MAESTRO!X:X,_xludf.AGGREGATE(15,6,ROW(MAESTRO!$B$3:$B$1000)/((MAESTRO!$B$3:$B$1000="ASMARTALC")*(UPPER(MAESTRO!$L$3:$L$1000)="CONFIRMADO")),ROWS($A$3:A300))),"")</f>
        <v/>
      </c>
    </row>
    <row r="301" spans="1:24" ht="22.05" customHeight="1">
      <c r="A301" s="10" t="str">
        <f ca="1">IFERROR(INDEX(MAESTRO!A:A,_xludf.AGGREGATE(15,6,ROW(MAESTRO!$B$3:$B$1000)/((MAESTRO!$B$3:$B$1000="ASMARTALC")*(UPPER(MAESTRO!$L$3:$L$1000)="CONFIRMADO")),ROWS($A$3:A301))),"")</f>
        <v/>
      </c>
      <c r="B301" s="10" t="str">
        <f ca="1">IFERROR(INDEX(MAESTRO!B:B,_xludf.AGGREGATE(15,6,ROW(MAESTRO!$B$3:$B$1000)/((MAESTRO!$B$3:$B$1000="ASMARTALC")*(UPPER(MAESTRO!$L$3:$L$1000)="CONFIRMADO")),ROWS($A$3:A301))),"")</f>
        <v/>
      </c>
      <c r="C301" s="10" t="str">
        <f ca="1">IFERROR(INDEX(MAESTRO!C:C,_xludf.AGGREGATE(15,6,ROW(MAESTRO!$B$3:$B$1000)/((MAESTRO!$B$3:$B$1000="ASMARTALC")*(UPPER(MAESTRO!$L$3:$L$1000)="CONFIRMADO")),ROWS($A$3:A301))),"")</f>
        <v/>
      </c>
      <c r="D301" s="10" t="str">
        <f ca="1">IFERROR(INDEX(MAESTRO!D:D,_xludf.AGGREGATE(15,6,ROW(MAESTRO!$B$3:$B$1000)/((MAESTRO!$B$3:$B$1000="ASMARTALC")*(UPPER(MAESTRO!$L$3:$L$1000)="CONFIRMADO")),ROWS($A$3:A301))),"")</f>
        <v/>
      </c>
      <c r="E301" s="10" t="str">
        <f ca="1">IFERROR(INDEX(MAESTRO!E:E,_xludf.AGGREGATE(15,6,ROW(MAESTRO!$B$3:$B$1000)/((MAESTRO!$B$3:$B$1000="ASMARTALC")*(UPPER(MAESTRO!$L$3:$L$1000)="CONFIRMADO")),ROWS($A$3:A301))),"")</f>
        <v/>
      </c>
      <c r="F301" s="10" t="str">
        <f ca="1">IFERROR(INDEX(MAESTRO!F:F,_xludf.AGGREGATE(15,6,ROW(MAESTRO!$B$3:$B$1000)/((MAESTRO!$B$3:$B$1000="ASMARTALC")*(UPPER(MAESTRO!$L$3:$L$1000)="CONFIRMADO")),ROWS($A$3:A301))),"")</f>
        <v/>
      </c>
      <c r="G301" s="10" t="str">
        <f ca="1">IFERROR(INDEX(MAESTRO!G:G,_xludf.AGGREGATE(15,6,ROW(MAESTRO!$B$3:$B$1000)/((MAESTRO!$B$3:$B$1000="ASMARTALC")*(UPPER(MAESTRO!$L$3:$L$1000)="CONFIRMADO")),ROWS($A$3:A301))),"")</f>
        <v/>
      </c>
      <c r="H301" s="10" t="str">
        <f ca="1">IFERROR(INDEX(MAESTRO!H:H,_xludf.AGGREGATE(15,6,ROW(MAESTRO!$B$3:$B$1000)/((MAESTRO!$B$3:$B$1000="ASMARTALC")*(UPPER(MAESTRO!$L$3:$L$1000)="CONFIRMADO")),ROWS($A$3:A301))),"")</f>
        <v/>
      </c>
      <c r="I301" s="10" t="str">
        <f ca="1">IFERROR(INDEX(MAESTRO!I:I,_xludf.AGGREGATE(15,6,ROW(MAESTRO!$B$3:$B$1000)/((MAESTRO!$B$3:$B$1000="ASMARTALC")*(UPPER(MAESTRO!$L$3:$L$1000)="CONFIRMADO")),ROWS($A$3:A301))),"")</f>
        <v/>
      </c>
      <c r="J301" s="10" t="str">
        <f ca="1">IFERROR(INDEX(MAESTRO!J:J,_xludf.AGGREGATE(15,6,ROW(MAESTRO!$B$3:$B$1000)/((MAESTRO!$B$3:$B$1000="ASMARTALC")*(UPPER(MAESTRO!$L$3:$L$1000)="CONFIRMADO")),ROWS($A$3:A301))),"")</f>
        <v/>
      </c>
      <c r="K301" s="10" t="str">
        <f ca="1">IFERROR(INDEX(MAESTRO!K:K,_xludf.AGGREGATE(15,6,ROW(MAESTRO!$B$3:$B$1000)/((MAESTRO!$B$3:$B$1000="ASMARTALC")*(UPPER(MAESTRO!$L$3:$L$1000)="CONFIRMADO")),ROWS($A$3:A301))),"")</f>
        <v/>
      </c>
      <c r="L301" s="10" t="str">
        <f ca="1">IFERROR(INDEX(MAESTRO!L:L,_xludf.AGGREGATE(15,6,ROW(MAESTRO!$B$3:$B$1000)/((MAESTRO!$B$3:$B$1000="ASMARTALC")*(UPPER(MAESTRO!$L$3:$L$1000)="CONFIRMADO")),ROWS($A$3:A301))),"")</f>
        <v/>
      </c>
      <c r="M301" s="10" t="str">
        <f ca="1">IFERROR(INDEX(MAESTRO!M:M,_xludf.AGGREGATE(15,6,ROW(MAESTRO!$B$3:$B$1000)/((MAESTRO!$B$3:$B$1000="ASMARTALC")*(UPPER(MAESTRO!$L$3:$L$1000)="CONFIRMADO")),ROWS($A$3:A301))),"")</f>
        <v/>
      </c>
      <c r="N301" s="10" t="str">
        <f ca="1">IFERROR(INDEX(MAESTRO!N:N,_xludf.AGGREGATE(15,6,ROW(MAESTRO!$B$3:$B$1000)/((MAESTRO!$B$3:$B$1000="ASMARTALC")*(UPPER(MAESTRO!$L$3:$L$1000)="CONFIRMADO")),ROWS($A$3:A301))),"")</f>
        <v/>
      </c>
      <c r="O301" s="10" t="str">
        <f ca="1">IFERROR(INDEX(MAESTRO!O:O,_xludf.AGGREGATE(15,6,ROW(MAESTRO!$B$3:$B$1000)/((MAESTRO!$B$3:$B$1000="ASMARTALC")*(UPPER(MAESTRO!$L$3:$L$1000)="CONFIRMADO")),ROWS($A$3:A301))),"")</f>
        <v/>
      </c>
      <c r="P301" s="10" t="str">
        <f ca="1">IFERROR(INDEX(MAESTRO!P:P,_xludf.AGGREGATE(15,6,ROW(MAESTRO!$B$3:$B$1000)/((MAESTRO!$B$3:$B$1000="ASMARTALC")*(UPPER(MAESTRO!$L$3:$L$1000)="CONFIRMADO")),ROWS($A$3:A301))),"")</f>
        <v/>
      </c>
      <c r="Q301" s="10" t="str">
        <f ca="1">IFERROR(INDEX(MAESTRO!Q:Q,_xludf.AGGREGATE(15,6,ROW(MAESTRO!$B$3:$B$1000)/((MAESTRO!$B$3:$B$1000="ASMARTALC")*(UPPER(MAESTRO!$L$3:$L$1000)="CONFIRMADO")),ROWS($A$3:A301))),"")</f>
        <v/>
      </c>
      <c r="R301" s="10" t="str">
        <f ca="1">IFERROR(INDEX(MAESTRO!R:R,_xludf.AGGREGATE(15,6,ROW(MAESTRO!$B$3:$B$1000)/((MAESTRO!$B$3:$B$1000="ASMARTALC")*(UPPER(MAESTRO!$L$3:$L$1000)="CONFIRMADO")),ROWS($A$3:A301))),"")</f>
        <v/>
      </c>
      <c r="S301" s="10" t="str">
        <f ca="1">IFERROR(INDEX(MAESTRO!S:S,_xludf.AGGREGATE(15,6,ROW(MAESTRO!$B$3:$B$1000)/((MAESTRO!$B$3:$B$1000="ASMARTALC")*(UPPER(MAESTRO!$L$3:$L$1000)="CONFIRMADO")),ROWS($A$3:A301))),"")</f>
        <v/>
      </c>
      <c r="T301" s="10" t="str">
        <f ca="1">IFERROR(INDEX(MAESTRO!T:T,_xludf.AGGREGATE(15,6,ROW(MAESTRO!$B$3:$B$1000)/((MAESTRO!$B$3:$B$1000="ASMARTALC")*(UPPER(MAESTRO!$L$3:$L$1000)="CONFIRMADO")),ROWS($A$3:A301))),"")</f>
        <v/>
      </c>
      <c r="U301" s="10" t="str">
        <f ca="1">IFERROR(INDEX(MAESTRO!U:U,_xludf.AGGREGATE(15,6,ROW(MAESTRO!$B$3:$B$1000)/((MAESTRO!$B$3:$B$1000="ASMARTALC")*(UPPER(MAESTRO!$L$3:$L$1000)="CONFIRMADO")),ROWS($A$3:A301))),"")</f>
        <v/>
      </c>
      <c r="V301" s="10" t="str">
        <f ca="1">IFERROR(INDEX(MAESTRO!V:V,_xludf.AGGREGATE(15,6,ROW(MAESTRO!$B$3:$B$1000)/((MAESTRO!$B$3:$B$1000="ASMARTALC")*(UPPER(MAESTRO!$L$3:$L$1000)="CONFIRMADO")),ROWS($A$3:A301))),"")</f>
        <v/>
      </c>
      <c r="W301" s="10" t="str">
        <f ca="1">IFERROR(INDEX(MAESTRO!W:W,_xludf.AGGREGATE(15,6,ROW(MAESTRO!$B$3:$B$1000)/((MAESTRO!$B$3:$B$1000="ASMARTALC")*(UPPER(MAESTRO!$L$3:$L$1000)="CONFIRMADO")),ROWS($A$3:A301))),"")</f>
        <v/>
      </c>
      <c r="X301" s="10" t="str">
        <f ca="1">IFERROR(INDEX(MAESTRO!X:X,_xludf.AGGREGATE(15,6,ROW(MAESTRO!$B$3:$B$1000)/((MAESTRO!$B$3:$B$1000="ASMARTALC")*(UPPER(MAESTRO!$L$3:$L$1000)="CONFIRMADO")),ROWS($A$3:A301))),"")</f>
        <v/>
      </c>
    </row>
    <row r="302" spans="1:24" ht="22.05" customHeight="1">
      <c r="A302" s="13" t="str">
        <f ca="1">IFERROR(INDEX(MAESTRO!A:A,_xludf.AGGREGATE(15,6,ROW(MAESTRO!$B$3:$B$1000)/((MAESTRO!$B$3:$B$1000="ASMARTALC")*(UPPER(MAESTRO!$L$3:$L$1000)="CONFIRMADO")),ROWS($A$3:A302))),"")</f>
        <v/>
      </c>
      <c r="B302" s="13" t="str">
        <f ca="1">IFERROR(INDEX(MAESTRO!B:B,_xludf.AGGREGATE(15,6,ROW(MAESTRO!$B$3:$B$1000)/((MAESTRO!$B$3:$B$1000="ASMARTALC")*(UPPER(MAESTRO!$L$3:$L$1000)="CONFIRMADO")),ROWS($A$3:A302))),"")</f>
        <v/>
      </c>
      <c r="C302" s="13" t="str">
        <f ca="1">IFERROR(INDEX(MAESTRO!C:C,_xludf.AGGREGATE(15,6,ROW(MAESTRO!$B$3:$B$1000)/((MAESTRO!$B$3:$B$1000="ASMARTALC")*(UPPER(MAESTRO!$L$3:$L$1000)="CONFIRMADO")),ROWS($A$3:A302))),"")</f>
        <v/>
      </c>
      <c r="D302" s="13" t="str">
        <f ca="1">IFERROR(INDEX(MAESTRO!D:D,_xludf.AGGREGATE(15,6,ROW(MAESTRO!$B$3:$B$1000)/((MAESTRO!$B$3:$B$1000="ASMARTALC")*(UPPER(MAESTRO!$L$3:$L$1000)="CONFIRMADO")),ROWS($A$3:A302))),"")</f>
        <v/>
      </c>
      <c r="E302" s="13" t="str">
        <f ca="1">IFERROR(INDEX(MAESTRO!E:E,_xludf.AGGREGATE(15,6,ROW(MAESTRO!$B$3:$B$1000)/((MAESTRO!$B$3:$B$1000="ASMARTALC")*(UPPER(MAESTRO!$L$3:$L$1000)="CONFIRMADO")),ROWS($A$3:A302))),"")</f>
        <v/>
      </c>
      <c r="F302" s="13" t="str">
        <f ca="1">IFERROR(INDEX(MAESTRO!F:F,_xludf.AGGREGATE(15,6,ROW(MAESTRO!$B$3:$B$1000)/((MAESTRO!$B$3:$B$1000="ASMARTALC")*(UPPER(MAESTRO!$L$3:$L$1000)="CONFIRMADO")),ROWS($A$3:A302))),"")</f>
        <v/>
      </c>
      <c r="G302" s="13" t="str">
        <f ca="1">IFERROR(INDEX(MAESTRO!G:G,_xludf.AGGREGATE(15,6,ROW(MAESTRO!$B$3:$B$1000)/((MAESTRO!$B$3:$B$1000="ASMARTALC")*(UPPER(MAESTRO!$L$3:$L$1000)="CONFIRMADO")),ROWS($A$3:A302))),"")</f>
        <v/>
      </c>
      <c r="H302" s="13" t="str">
        <f ca="1">IFERROR(INDEX(MAESTRO!H:H,_xludf.AGGREGATE(15,6,ROW(MAESTRO!$B$3:$B$1000)/((MAESTRO!$B$3:$B$1000="ASMARTALC")*(UPPER(MAESTRO!$L$3:$L$1000)="CONFIRMADO")),ROWS($A$3:A302))),"")</f>
        <v/>
      </c>
      <c r="I302" s="13" t="str">
        <f ca="1">IFERROR(INDEX(MAESTRO!I:I,_xludf.AGGREGATE(15,6,ROW(MAESTRO!$B$3:$B$1000)/((MAESTRO!$B$3:$B$1000="ASMARTALC")*(UPPER(MAESTRO!$L$3:$L$1000)="CONFIRMADO")),ROWS($A$3:A302))),"")</f>
        <v/>
      </c>
      <c r="J302" s="13" t="str">
        <f ca="1">IFERROR(INDEX(MAESTRO!J:J,_xludf.AGGREGATE(15,6,ROW(MAESTRO!$B$3:$B$1000)/((MAESTRO!$B$3:$B$1000="ASMARTALC")*(UPPER(MAESTRO!$L$3:$L$1000)="CONFIRMADO")),ROWS($A$3:A302))),"")</f>
        <v/>
      </c>
      <c r="K302" s="13" t="str">
        <f ca="1">IFERROR(INDEX(MAESTRO!K:K,_xludf.AGGREGATE(15,6,ROW(MAESTRO!$B$3:$B$1000)/((MAESTRO!$B$3:$B$1000="ASMARTALC")*(UPPER(MAESTRO!$L$3:$L$1000)="CONFIRMADO")),ROWS($A$3:A302))),"")</f>
        <v/>
      </c>
      <c r="L302" s="13" t="str">
        <f ca="1">IFERROR(INDEX(MAESTRO!L:L,_xludf.AGGREGATE(15,6,ROW(MAESTRO!$B$3:$B$1000)/((MAESTRO!$B$3:$B$1000="ASMARTALC")*(UPPER(MAESTRO!$L$3:$L$1000)="CONFIRMADO")),ROWS($A$3:A302))),"")</f>
        <v/>
      </c>
      <c r="M302" s="13" t="str">
        <f ca="1">IFERROR(INDEX(MAESTRO!M:M,_xludf.AGGREGATE(15,6,ROW(MAESTRO!$B$3:$B$1000)/((MAESTRO!$B$3:$B$1000="ASMARTALC")*(UPPER(MAESTRO!$L$3:$L$1000)="CONFIRMADO")),ROWS($A$3:A302))),"")</f>
        <v/>
      </c>
      <c r="N302" s="13" t="str">
        <f ca="1">IFERROR(INDEX(MAESTRO!N:N,_xludf.AGGREGATE(15,6,ROW(MAESTRO!$B$3:$B$1000)/((MAESTRO!$B$3:$B$1000="ASMARTALC")*(UPPER(MAESTRO!$L$3:$L$1000)="CONFIRMADO")),ROWS($A$3:A302))),"")</f>
        <v/>
      </c>
      <c r="O302" s="13" t="str">
        <f ca="1">IFERROR(INDEX(MAESTRO!O:O,_xludf.AGGREGATE(15,6,ROW(MAESTRO!$B$3:$B$1000)/((MAESTRO!$B$3:$B$1000="ASMARTALC")*(UPPER(MAESTRO!$L$3:$L$1000)="CONFIRMADO")),ROWS($A$3:A302))),"")</f>
        <v/>
      </c>
      <c r="P302" s="13" t="str">
        <f ca="1">IFERROR(INDEX(MAESTRO!P:P,_xludf.AGGREGATE(15,6,ROW(MAESTRO!$B$3:$B$1000)/((MAESTRO!$B$3:$B$1000="ASMARTALC")*(UPPER(MAESTRO!$L$3:$L$1000)="CONFIRMADO")),ROWS($A$3:A302))),"")</f>
        <v/>
      </c>
      <c r="Q302" s="13" t="str">
        <f ca="1">IFERROR(INDEX(MAESTRO!Q:Q,_xludf.AGGREGATE(15,6,ROW(MAESTRO!$B$3:$B$1000)/((MAESTRO!$B$3:$B$1000="ASMARTALC")*(UPPER(MAESTRO!$L$3:$L$1000)="CONFIRMADO")),ROWS($A$3:A302))),"")</f>
        <v/>
      </c>
      <c r="R302" s="13" t="str">
        <f ca="1">IFERROR(INDEX(MAESTRO!R:R,_xludf.AGGREGATE(15,6,ROW(MAESTRO!$B$3:$B$1000)/((MAESTRO!$B$3:$B$1000="ASMARTALC")*(UPPER(MAESTRO!$L$3:$L$1000)="CONFIRMADO")),ROWS($A$3:A302))),"")</f>
        <v/>
      </c>
      <c r="S302" s="13" t="str">
        <f ca="1">IFERROR(INDEX(MAESTRO!S:S,_xludf.AGGREGATE(15,6,ROW(MAESTRO!$B$3:$B$1000)/((MAESTRO!$B$3:$B$1000="ASMARTALC")*(UPPER(MAESTRO!$L$3:$L$1000)="CONFIRMADO")),ROWS($A$3:A302))),"")</f>
        <v/>
      </c>
      <c r="T302" s="13" t="str">
        <f ca="1">IFERROR(INDEX(MAESTRO!T:T,_xludf.AGGREGATE(15,6,ROW(MAESTRO!$B$3:$B$1000)/((MAESTRO!$B$3:$B$1000="ASMARTALC")*(UPPER(MAESTRO!$L$3:$L$1000)="CONFIRMADO")),ROWS($A$3:A302))),"")</f>
        <v/>
      </c>
      <c r="U302" s="13" t="str">
        <f ca="1">IFERROR(INDEX(MAESTRO!U:U,_xludf.AGGREGATE(15,6,ROW(MAESTRO!$B$3:$B$1000)/((MAESTRO!$B$3:$B$1000="ASMARTALC")*(UPPER(MAESTRO!$L$3:$L$1000)="CONFIRMADO")),ROWS($A$3:A302))),"")</f>
        <v/>
      </c>
      <c r="V302" s="13" t="str">
        <f ca="1">IFERROR(INDEX(MAESTRO!V:V,_xludf.AGGREGATE(15,6,ROW(MAESTRO!$B$3:$B$1000)/((MAESTRO!$B$3:$B$1000="ASMARTALC")*(UPPER(MAESTRO!$L$3:$L$1000)="CONFIRMADO")),ROWS($A$3:A302))),"")</f>
        <v/>
      </c>
      <c r="W302" s="13" t="str">
        <f ca="1">IFERROR(INDEX(MAESTRO!W:W,_xludf.AGGREGATE(15,6,ROW(MAESTRO!$B$3:$B$1000)/((MAESTRO!$B$3:$B$1000="ASMARTALC")*(UPPER(MAESTRO!$L$3:$L$1000)="CONFIRMADO")),ROWS($A$3:A302))),"")</f>
        <v/>
      </c>
      <c r="X302" s="13" t="str">
        <f ca="1">IFERROR(INDEX(MAESTRO!X:X,_xludf.AGGREGATE(15,6,ROW(MAESTRO!$B$3:$B$1000)/((MAESTRO!$B$3:$B$1000="ASMARTALC")*(UPPER(MAESTRO!$L$3:$L$1000)="CONFIRMADO")),ROWS($A$3:A302))),"")</f>
        <v/>
      </c>
    </row>
    <row r="303" spans="1:24" ht="22.05" customHeight="1">
      <c r="A303" s="10" t="str">
        <f ca="1">IFERROR(INDEX(MAESTRO!A:A,_xludf.AGGREGATE(15,6,ROW(MAESTRO!$B$3:$B$1000)/((MAESTRO!$B$3:$B$1000="ASMARTALC")*(UPPER(MAESTRO!$L$3:$L$1000)="CONFIRMADO")),ROWS($A$3:A303))),"")</f>
        <v/>
      </c>
      <c r="B303" s="10" t="str">
        <f ca="1">IFERROR(INDEX(MAESTRO!B:B,_xludf.AGGREGATE(15,6,ROW(MAESTRO!$B$3:$B$1000)/((MAESTRO!$B$3:$B$1000="ASMARTALC")*(UPPER(MAESTRO!$L$3:$L$1000)="CONFIRMADO")),ROWS($A$3:A303))),"")</f>
        <v/>
      </c>
      <c r="C303" s="10" t="str">
        <f ca="1">IFERROR(INDEX(MAESTRO!C:C,_xludf.AGGREGATE(15,6,ROW(MAESTRO!$B$3:$B$1000)/((MAESTRO!$B$3:$B$1000="ASMARTALC")*(UPPER(MAESTRO!$L$3:$L$1000)="CONFIRMADO")),ROWS($A$3:A303))),"")</f>
        <v/>
      </c>
      <c r="D303" s="10" t="str">
        <f ca="1">IFERROR(INDEX(MAESTRO!D:D,_xludf.AGGREGATE(15,6,ROW(MAESTRO!$B$3:$B$1000)/((MAESTRO!$B$3:$B$1000="ASMARTALC")*(UPPER(MAESTRO!$L$3:$L$1000)="CONFIRMADO")),ROWS($A$3:A303))),"")</f>
        <v/>
      </c>
      <c r="E303" s="10" t="str">
        <f ca="1">IFERROR(INDEX(MAESTRO!E:E,_xludf.AGGREGATE(15,6,ROW(MAESTRO!$B$3:$B$1000)/((MAESTRO!$B$3:$B$1000="ASMARTALC")*(UPPER(MAESTRO!$L$3:$L$1000)="CONFIRMADO")),ROWS($A$3:A303))),"")</f>
        <v/>
      </c>
      <c r="F303" s="10" t="str">
        <f ca="1">IFERROR(INDEX(MAESTRO!F:F,_xludf.AGGREGATE(15,6,ROW(MAESTRO!$B$3:$B$1000)/((MAESTRO!$B$3:$B$1000="ASMARTALC")*(UPPER(MAESTRO!$L$3:$L$1000)="CONFIRMADO")),ROWS($A$3:A303))),"")</f>
        <v/>
      </c>
      <c r="G303" s="10" t="str">
        <f ca="1">IFERROR(INDEX(MAESTRO!G:G,_xludf.AGGREGATE(15,6,ROW(MAESTRO!$B$3:$B$1000)/((MAESTRO!$B$3:$B$1000="ASMARTALC")*(UPPER(MAESTRO!$L$3:$L$1000)="CONFIRMADO")),ROWS($A$3:A303))),"")</f>
        <v/>
      </c>
      <c r="H303" s="10" t="str">
        <f ca="1">IFERROR(INDEX(MAESTRO!H:H,_xludf.AGGREGATE(15,6,ROW(MAESTRO!$B$3:$B$1000)/((MAESTRO!$B$3:$B$1000="ASMARTALC")*(UPPER(MAESTRO!$L$3:$L$1000)="CONFIRMADO")),ROWS($A$3:A303))),"")</f>
        <v/>
      </c>
      <c r="I303" s="10" t="str">
        <f ca="1">IFERROR(INDEX(MAESTRO!I:I,_xludf.AGGREGATE(15,6,ROW(MAESTRO!$B$3:$B$1000)/((MAESTRO!$B$3:$B$1000="ASMARTALC")*(UPPER(MAESTRO!$L$3:$L$1000)="CONFIRMADO")),ROWS($A$3:A303))),"")</f>
        <v/>
      </c>
      <c r="J303" s="10" t="str">
        <f ca="1">IFERROR(INDEX(MAESTRO!J:J,_xludf.AGGREGATE(15,6,ROW(MAESTRO!$B$3:$B$1000)/((MAESTRO!$B$3:$B$1000="ASMARTALC")*(UPPER(MAESTRO!$L$3:$L$1000)="CONFIRMADO")),ROWS($A$3:A303))),"")</f>
        <v/>
      </c>
      <c r="K303" s="10" t="str">
        <f ca="1">IFERROR(INDEX(MAESTRO!K:K,_xludf.AGGREGATE(15,6,ROW(MAESTRO!$B$3:$B$1000)/((MAESTRO!$B$3:$B$1000="ASMARTALC")*(UPPER(MAESTRO!$L$3:$L$1000)="CONFIRMADO")),ROWS($A$3:A303))),"")</f>
        <v/>
      </c>
      <c r="L303" s="10" t="str">
        <f ca="1">IFERROR(INDEX(MAESTRO!L:L,_xludf.AGGREGATE(15,6,ROW(MAESTRO!$B$3:$B$1000)/((MAESTRO!$B$3:$B$1000="ASMARTALC")*(UPPER(MAESTRO!$L$3:$L$1000)="CONFIRMADO")),ROWS($A$3:A303))),"")</f>
        <v/>
      </c>
      <c r="M303" s="10" t="str">
        <f ca="1">IFERROR(INDEX(MAESTRO!M:M,_xludf.AGGREGATE(15,6,ROW(MAESTRO!$B$3:$B$1000)/((MAESTRO!$B$3:$B$1000="ASMARTALC")*(UPPER(MAESTRO!$L$3:$L$1000)="CONFIRMADO")),ROWS($A$3:A303))),"")</f>
        <v/>
      </c>
      <c r="N303" s="10" t="str">
        <f ca="1">IFERROR(INDEX(MAESTRO!N:N,_xludf.AGGREGATE(15,6,ROW(MAESTRO!$B$3:$B$1000)/((MAESTRO!$B$3:$B$1000="ASMARTALC")*(UPPER(MAESTRO!$L$3:$L$1000)="CONFIRMADO")),ROWS($A$3:A303))),"")</f>
        <v/>
      </c>
      <c r="O303" s="10" t="str">
        <f ca="1">IFERROR(INDEX(MAESTRO!O:O,_xludf.AGGREGATE(15,6,ROW(MAESTRO!$B$3:$B$1000)/((MAESTRO!$B$3:$B$1000="ASMARTALC")*(UPPER(MAESTRO!$L$3:$L$1000)="CONFIRMADO")),ROWS($A$3:A303))),"")</f>
        <v/>
      </c>
      <c r="P303" s="10" t="str">
        <f ca="1">IFERROR(INDEX(MAESTRO!P:P,_xludf.AGGREGATE(15,6,ROW(MAESTRO!$B$3:$B$1000)/((MAESTRO!$B$3:$B$1000="ASMARTALC")*(UPPER(MAESTRO!$L$3:$L$1000)="CONFIRMADO")),ROWS($A$3:A303))),"")</f>
        <v/>
      </c>
      <c r="Q303" s="10" t="str">
        <f ca="1">IFERROR(INDEX(MAESTRO!Q:Q,_xludf.AGGREGATE(15,6,ROW(MAESTRO!$B$3:$B$1000)/((MAESTRO!$B$3:$B$1000="ASMARTALC")*(UPPER(MAESTRO!$L$3:$L$1000)="CONFIRMADO")),ROWS($A$3:A303))),"")</f>
        <v/>
      </c>
      <c r="R303" s="10" t="str">
        <f ca="1">IFERROR(INDEX(MAESTRO!R:R,_xludf.AGGREGATE(15,6,ROW(MAESTRO!$B$3:$B$1000)/((MAESTRO!$B$3:$B$1000="ASMARTALC")*(UPPER(MAESTRO!$L$3:$L$1000)="CONFIRMADO")),ROWS($A$3:A303))),"")</f>
        <v/>
      </c>
      <c r="S303" s="10" t="str">
        <f ca="1">IFERROR(INDEX(MAESTRO!S:S,_xludf.AGGREGATE(15,6,ROW(MAESTRO!$B$3:$B$1000)/((MAESTRO!$B$3:$B$1000="ASMARTALC")*(UPPER(MAESTRO!$L$3:$L$1000)="CONFIRMADO")),ROWS($A$3:A303))),"")</f>
        <v/>
      </c>
      <c r="T303" s="10" t="str">
        <f ca="1">IFERROR(INDEX(MAESTRO!T:T,_xludf.AGGREGATE(15,6,ROW(MAESTRO!$B$3:$B$1000)/((MAESTRO!$B$3:$B$1000="ASMARTALC")*(UPPER(MAESTRO!$L$3:$L$1000)="CONFIRMADO")),ROWS($A$3:A303))),"")</f>
        <v/>
      </c>
      <c r="U303" s="10" t="str">
        <f ca="1">IFERROR(INDEX(MAESTRO!U:U,_xludf.AGGREGATE(15,6,ROW(MAESTRO!$B$3:$B$1000)/((MAESTRO!$B$3:$B$1000="ASMARTALC")*(UPPER(MAESTRO!$L$3:$L$1000)="CONFIRMADO")),ROWS($A$3:A303))),"")</f>
        <v/>
      </c>
      <c r="V303" s="10" t="str">
        <f ca="1">IFERROR(INDEX(MAESTRO!V:V,_xludf.AGGREGATE(15,6,ROW(MAESTRO!$B$3:$B$1000)/((MAESTRO!$B$3:$B$1000="ASMARTALC")*(UPPER(MAESTRO!$L$3:$L$1000)="CONFIRMADO")),ROWS($A$3:A303))),"")</f>
        <v/>
      </c>
      <c r="W303" s="10" t="str">
        <f ca="1">IFERROR(INDEX(MAESTRO!W:W,_xludf.AGGREGATE(15,6,ROW(MAESTRO!$B$3:$B$1000)/((MAESTRO!$B$3:$B$1000="ASMARTALC")*(UPPER(MAESTRO!$L$3:$L$1000)="CONFIRMADO")),ROWS($A$3:A303))),"")</f>
        <v/>
      </c>
      <c r="X303" s="10" t="str">
        <f ca="1">IFERROR(INDEX(MAESTRO!X:X,_xludf.AGGREGATE(15,6,ROW(MAESTRO!$B$3:$B$1000)/((MAESTRO!$B$3:$B$1000="ASMARTALC")*(UPPER(MAESTRO!$L$3:$L$1000)="CONFIRMADO")),ROWS($A$3:A303))),"")</f>
        <v/>
      </c>
    </row>
    <row r="304" spans="1:24" ht="22.05" customHeight="1">
      <c r="A304" s="13" t="str">
        <f ca="1">IFERROR(INDEX(MAESTRO!A:A,_xludf.AGGREGATE(15,6,ROW(MAESTRO!$B$3:$B$1000)/((MAESTRO!$B$3:$B$1000="ASMARTALC")*(UPPER(MAESTRO!$L$3:$L$1000)="CONFIRMADO")),ROWS($A$3:A304))),"")</f>
        <v/>
      </c>
      <c r="B304" s="13" t="str">
        <f ca="1">IFERROR(INDEX(MAESTRO!B:B,_xludf.AGGREGATE(15,6,ROW(MAESTRO!$B$3:$B$1000)/((MAESTRO!$B$3:$B$1000="ASMARTALC")*(UPPER(MAESTRO!$L$3:$L$1000)="CONFIRMADO")),ROWS($A$3:A304))),"")</f>
        <v/>
      </c>
      <c r="C304" s="13" t="str">
        <f ca="1">IFERROR(INDEX(MAESTRO!C:C,_xludf.AGGREGATE(15,6,ROW(MAESTRO!$B$3:$B$1000)/((MAESTRO!$B$3:$B$1000="ASMARTALC")*(UPPER(MAESTRO!$L$3:$L$1000)="CONFIRMADO")),ROWS($A$3:A304))),"")</f>
        <v/>
      </c>
      <c r="D304" s="13" t="str">
        <f ca="1">IFERROR(INDEX(MAESTRO!D:D,_xludf.AGGREGATE(15,6,ROW(MAESTRO!$B$3:$B$1000)/((MAESTRO!$B$3:$B$1000="ASMARTALC")*(UPPER(MAESTRO!$L$3:$L$1000)="CONFIRMADO")),ROWS($A$3:A304))),"")</f>
        <v/>
      </c>
      <c r="E304" s="13" t="str">
        <f ca="1">IFERROR(INDEX(MAESTRO!E:E,_xludf.AGGREGATE(15,6,ROW(MAESTRO!$B$3:$B$1000)/((MAESTRO!$B$3:$B$1000="ASMARTALC")*(UPPER(MAESTRO!$L$3:$L$1000)="CONFIRMADO")),ROWS($A$3:A304))),"")</f>
        <v/>
      </c>
      <c r="F304" s="13" t="str">
        <f ca="1">IFERROR(INDEX(MAESTRO!F:F,_xludf.AGGREGATE(15,6,ROW(MAESTRO!$B$3:$B$1000)/((MAESTRO!$B$3:$B$1000="ASMARTALC")*(UPPER(MAESTRO!$L$3:$L$1000)="CONFIRMADO")),ROWS($A$3:A304))),"")</f>
        <v/>
      </c>
      <c r="G304" s="13" t="str">
        <f ca="1">IFERROR(INDEX(MAESTRO!G:G,_xludf.AGGREGATE(15,6,ROW(MAESTRO!$B$3:$B$1000)/((MAESTRO!$B$3:$B$1000="ASMARTALC")*(UPPER(MAESTRO!$L$3:$L$1000)="CONFIRMADO")),ROWS($A$3:A304))),"")</f>
        <v/>
      </c>
      <c r="H304" s="13" t="str">
        <f ca="1">IFERROR(INDEX(MAESTRO!H:H,_xludf.AGGREGATE(15,6,ROW(MAESTRO!$B$3:$B$1000)/((MAESTRO!$B$3:$B$1000="ASMARTALC")*(UPPER(MAESTRO!$L$3:$L$1000)="CONFIRMADO")),ROWS($A$3:A304))),"")</f>
        <v/>
      </c>
      <c r="I304" s="13" t="str">
        <f ca="1">IFERROR(INDEX(MAESTRO!I:I,_xludf.AGGREGATE(15,6,ROW(MAESTRO!$B$3:$B$1000)/((MAESTRO!$B$3:$B$1000="ASMARTALC")*(UPPER(MAESTRO!$L$3:$L$1000)="CONFIRMADO")),ROWS($A$3:A304))),"")</f>
        <v/>
      </c>
      <c r="J304" s="13" t="str">
        <f ca="1">IFERROR(INDEX(MAESTRO!J:J,_xludf.AGGREGATE(15,6,ROW(MAESTRO!$B$3:$B$1000)/((MAESTRO!$B$3:$B$1000="ASMARTALC")*(UPPER(MAESTRO!$L$3:$L$1000)="CONFIRMADO")),ROWS($A$3:A304))),"")</f>
        <v/>
      </c>
      <c r="K304" s="13" t="str">
        <f ca="1">IFERROR(INDEX(MAESTRO!K:K,_xludf.AGGREGATE(15,6,ROW(MAESTRO!$B$3:$B$1000)/((MAESTRO!$B$3:$B$1000="ASMARTALC")*(UPPER(MAESTRO!$L$3:$L$1000)="CONFIRMADO")),ROWS($A$3:A304))),"")</f>
        <v/>
      </c>
      <c r="L304" s="13" t="str">
        <f ca="1">IFERROR(INDEX(MAESTRO!L:L,_xludf.AGGREGATE(15,6,ROW(MAESTRO!$B$3:$B$1000)/((MAESTRO!$B$3:$B$1000="ASMARTALC")*(UPPER(MAESTRO!$L$3:$L$1000)="CONFIRMADO")),ROWS($A$3:A304))),"")</f>
        <v/>
      </c>
      <c r="M304" s="13" t="str">
        <f ca="1">IFERROR(INDEX(MAESTRO!M:M,_xludf.AGGREGATE(15,6,ROW(MAESTRO!$B$3:$B$1000)/((MAESTRO!$B$3:$B$1000="ASMARTALC")*(UPPER(MAESTRO!$L$3:$L$1000)="CONFIRMADO")),ROWS($A$3:A304))),"")</f>
        <v/>
      </c>
      <c r="N304" s="13" t="str">
        <f ca="1">IFERROR(INDEX(MAESTRO!N:N,_xludf.AGGREGATE(15,6,ROW(MAESTRO!$B$3:$B$1000)/((MAESTRO!$B$3:$B$1000="ASMARTALC")*(UPPER(MAESTRO!$L$3:$L$1000)="CONFIRMADO")),ROWS($A$3:A304))),"")</f>
        <v/>
      </c>
      <c r="O304" s="13" t="str">
        <f ca="1">IFERROR(INDEX(MAESTRO!O:O,_xludf.AGGREGATE(15,6,ROW(MAESTRO!$B$3:$B$1000)/((MAESTRO!$B$3:$B$1000="ASMARTALC")*(UPPER(MAESTRO!$L$3:$L$1000)="CONFIRMADO")),ROWS($A$3:A304))),"")</f>
        <v/>
      </c>
      <c r="P304" s="13" t="str">
        <f ca="1">IFERROR(INDEX(MAESTRO!P:P,_xludf.AGGREGATE(15,6,ROW(MAESTRO!$B$3:$B$1000)/((MAESTRO!$B$3:$B$1000="ASMARTALC")*(UPPER(MAESTRO!$L$3:$L$1000)="CONFIRMADO")),ROWS($A$3:A304))),"")</f>
        <v/>
      </c>
      <c r="Q304" s="13" t="str">
        <f ca="1">IFERROR(INDEX(MAESTRO!Q:Q,_xludf.AGGREGATE(15,6,ROW(MAESTRO!$B$3:$B$1000)/((MAESTRO!$B$3:$B$1000="ASMARTALC")*(UPPER(MAESTRO!$L$3:$L$1000)="CONFIRMADO")),ROWS($A$3:A304))),"")</f>
        <v/>
      </c>
      <c r="R304" s="13" t="str">
        <f ca="1">IFERROR(INDEX(MAESTRO!R:R,_xludf.AGGREGATE(15,6,ROW(MAESTRO!$B$3:$B$1000)/((MAESTRO!$B$3:$B$1000="ASMARTALC")*(UPPER(MAESTRO!$L$3:$L$1000)="CONFIRMADO")),ROWS($A$3:A304))),"")</f>
        <v/>
      </c>
      <c r="S304" s="13" t="str">
        <f ca="1">IFERROR(INDEX(MAESTRO!S:S,_xludf.AGGREGATE(15,6,ROW(MAESTRO!$B$3:$B$1000)/((MAESTRO!$B$3:$B$1000="ASMARTALC")*(UPPER(MAESTRO!$L$3:$L$1000)="CONFIRMADO")),ROWS($A$3:A304))),"")</f>
        <v/>
      </c>
      <c r="T304" s="13" t="str">
        <f ca="1">IFERROR(INDEX(MAESTRO!T:T,_xludf.AGGREGATE(15,6,ROW(MAESTRO!$B$3:$B$1000)/((MAESTRO!$B$3:$B$1000="ASMARTALC")*(UPPER(MAESTRO!$L$3:$L$1000)="CONFIRMADO")),ROWS($A$3:A304))),"")</f>
        <v/>
      </c>
      <c r="U304" s="13" t="str">
        <f ca="1">IFERROR(INDEX(MAESTRO!U:U,_xludf.AGGREGATE(15,6,ROW(MAESTRO!$B$3:$B$1000)/((MAESTRO!$B$3:$B$1000="ASMARTALC")*(UPPER(MAESTRO!$L$3:$L$1000)="CONFIRMADO")),ROWS($A$3:A304))),"")</f>
        <v/>
      </c>
      <c r="V304" s="13" t="str">
        <f ca="1">IFERROR(INDEX(MAESTRO!V:V,_xludf.AGGREGATE(15,6,ROW(MAESTRO!$B$3:$B$1000)/((MAESTRO!$B$3:$B$1000="ASMARTALC")*(UPPER(MAESTRO!$L$3:$L$1000)="CONFIRMADO")),ROWS($A$3:A304))),"")</f>
        <v/>
      </c>
      <c r="W304" s="13" t="str">
        <f ca="1">IFERROR(INDEX(MAESTRO!W:W,_xludf.AGGREGATE(15,6,ROW(MAESTRO!$B$3:$B$1000)/((MAESTRO!$B$3:$B$1000="ASMARTALC")*(UPPER(MAESTRO!$L$3:$L$1000)="CONFIRMADO")),ROWS($A$3:A304))),"")</f>
        <v/>
      </c>
      <c r="X304" s="13" t="str">
        <f ca="1">IFERROR(INDEX(MAESTRO!X:X,_xludf.AGGREGATE(15,6,ROW(MAESTRO!$B$3:$B$1000)/((MAESTRO!$B$3:$B$1000="ASMARTALC")*(UPPER(MAESTRO!$L$3:$L$1000)="CONFIRMADO")),ROWS($A$3:A304))),"")</f>
        <v/>
      </c>
    </row>
    <row r="305" spans="1:24" ht="22.05" customHeight="1">
      <c r="A305" s="10" t="str">
        <f ca="1">IFERROR(INDEX(MAESTRO!A:A,_xludf.AGGREGATE(15,6,ROW(MAESTRO!$B$3:$B$1000)/((MAESTRO!$B$3:$B$1000="ASMARTALC")*(UPPER(MAESTRO!$L$3:$L$1000)="CONFIRMADO")),ROWS($A$3:A305))),"")</f>
        <v/>
      </c>
      <c r="B305" s="10" t="str">
        <f ca="1">IFERROR(INDEX(MAESTRO!B:B,_xludf.AGGREGATE(15,6,ROW(MAESTRO!$B$3:$B$1000)/((MAESTRO!$B$3:$B$1000="ASMARTALC")*(UPPER(MAESTRO!$L$3:$L$1000)="CONFIRMADO")),ROWS($A$3:A305))),"")</f>
        <v/>
      </c>
      <c r="C305" s="10" t="str">
        <f ca="1">IFERROR(INDEX(MAESTRO!C:C,_xludf.AGGREGATE(15,6,ROW(MAESTRO!$B$3:$B$1000)/((MAESTRO!$B$3:$B$1000="ASMARTALC")*(UPPER(MAESTRO!$L$3:$L$1000)="CONFIRMADO")),ROWS($A$3:A305))),"")</f>
        <v/>
      </c>
      <c r="D305" s="10" t="str">
        <f ca="1">IFERROR(INDEX(MAESTRO!D:D,_xludf.AGGREGATE(15,6,ROW(MAESTRO!$B$3:$B$1000)/((MAESTRO!$B$3:$B$1000="ASMARTALC")*(UPPER(MAESTRO!$L$3:$L$1000)="CONFIRMADO")),ROWS($A$3:A305))),"")</f>
        <v/>
      </c>
      <c r="E305" s="10" t="str">
        <f ca="1">IFERROR(INDEX(MAESTRO!E:E,_xludf.AGGREGATE(15,6,ROW(MAESTRO!$B$3:$B$1000)/((MAESTRO!$B$3:$B$1000="ASMARTALC")*(UPPER(MAESTRO!$L$3:$L$1000)="CONFIRMADO")),ROWS($A$3:A305))),"")</f>
        <v/>
      </c>
      <c r="F305" s="10" t="str">
        <f ca="1">IFERROR(INDEX(MAESTRO!F:F,_xludf.AGGREGATE(15,6,ROW(MAESTRO!$B$3:$B$1000)/((MAESTRO!$B$3:$B$1000="ASMARTALC")*(UPPER(MAESTRO!$L$3:$L$1000)="CONFIRMADO")),ROWS($A$3:A305))),"")</f>
        <v/>
      </c>
      <c r="G305" s="10" t="str">
        <f ca="1">IFERROR(INDEX(MAESTRO!G:G,_xludf.AGGREGATE(15,6,ROW(MAESTRO!$B$3:$B$1000)/((MAESTRO!$B$3:$B$1000="ASMARTALC")*(UPPER(MAESTRO!$L$3:$L$1000)="CONFIRMADO")),ROWS($A$3:A305))),"")</f>
        <v/>
      </c>
      <c r="H305" s="10" t="str">
        <f ca="1">IFERROR(INDEX(MAESTRO!H:H,_xludf.AGGREGATE(15,6,ROW(MAESTRO!$B$3:$B$1000)/((MAESTRO!$B$3:$B$1000="ASMARTALC")*(UPPER(MAESTRO!$L$3:$L$1000)="CONFIRMADO")),ROWS($A$3:A305))),"")</f>
        <v/>
      </c>
      <c r="I305" s="10" t="str">
        <f ca="1">IFERROR(INDEX(MAESTRO!I:I,_xludf.AGGREGATE(15,6,ROW(MAESTRO!$B$3:$B$1000)/((MAESTRO!$B$3:$B$1000="ASMARTALC")*(UPPER(MAESTRO!$L$3:$L$1000)="CONFIRMADO")),ROWS($A$3:A305))),"")</f>
        <v/>
      </c>
      <c r="J305" s="10" t="str">
        <f ca="1">IFERROR(INDEX(MAESTRO!J:J,_xludf.AGGREGATE(15,6,ROW(MAESTRO!$B$3:$B$1000)/((MAESTRO!$B$3:$B$1000="ASMARTALC")*(UPPER(MAESTRO!$L$3:$L$1000)="CONFIRMADO")),ROWS($A$3:A305))),"")</f>
        <v/>
      </c>
      <c r="K305" s="10" t="str">
        <f ca="1">IFERROR(INDEX(MAESTRO!K:K,_xludf.AGGREGATE(15,6,ROW(MAESTRO!$B$3:$B$1000)/((MAESTRO!$B$3:$B$1000="ASMARTALC")*(UPPER(MAESTRO!$L$3:$L$1000)="CONFIRMADO")),ROWS($A$3:A305))),"")</f>
        <v/>
      </c>
      <c r="L305" s="10" t="str">
        <f ca="1">IFERROR(INDEX(MAESTRO!L:L,_xludf.AGGREGATE(15,6,ROW(MAESTRO!$B$3:$B$1000)/((MAESTRO!$B$3:$B$1000="ASMARTALC")*(UPPER(MAESTRO!$L$3:$L$1000)="CONFIRMADO")),ROWS($A$3:A305))),"")</f>
        <v/>
      </c>
      <c r="M305" s="10" t="str">
        <f ca="1">IFERROR(INDEX(MAESTRO!M:M,_xludf.AGGREGATE(15,6,ROW(MAESTRO!$B$3:$B$1000)/((MAESTRO!$B$3:$B$1000="ASMARTALC")*(UPPER(MAESTRO!$L$3:$L$1000)="CONFIRMADO")),ROWS($A$3:A305))),"")</f>
        <v/>
      </c>
      <c r="N305" s="10" t="str">
        <f ca="1">IFERROR(INDEX(MAESTRO!N:N,_xludf.AGGREGATE(15,6,ROW(MAESTRO!$B$3:$B$1000)/((MAESTRO!$B$3:$B$1000="ASMARTALC")*(UPPER(MAESTRO!$L$3:$L$1000)="CONFIRMADO")),ROWS($A$3:A305))),"")</f>
        <v/>
      </c>
      <c r="O305" s="10" t="str">
        <f ca="1">IFERROR(INDEX(MAESTRO!O:O,_xludf.AGGREGATE(15,6,ROW(MAESTRO!$B$3:$B$1000)/((MAESTRO!$B$3:$B$1000="ASMARTALC")*(UPPER(MAESTRO!$L$3:$L$1000)="CONFIRMADO")),ROWS($A$3:A305))),"")</f>
        <v/>
      </c>
      <c r="P305" s="10" t="str">
        <f ca="1">IFERROR(INDEX(MAESTRO!P:P,_xludf.AGGREGATE(15,6,ROW(MAESTRO!$B$3:$B$1000)/((MAESTRO!$B$3:$B$1000="ASMARTALC")*(UPPER(MAESTRO!$L$3:$L$1000)="CONFIRMADO")),ROWS($A$3:A305))),"")</f>
        <v/>
      </c>
      <c r="Q305" s="10" t="str">
        <f ca="1">IFERROR(INDEX(MAESTRO!Q:Q,_xludf.AGGREGATE(15,6,ROW(MAESTRO!$B$3:$B$1000)/((MAESTRO!$B$3:$B$1000="ASMARTALC")*(UPPER(MAESTRO!$L$3:$L$1000)="CONFIRMADO")),ROWS($A$3:A305))),"")</f>
        <v/>
      </c>
      <c r="R305" s="10" t="str">
        <f ca="1">IFERROR(INDEX(MAESTRO!R:R,_xludf.AGGREGATE(15,6,ROW(MAESTRO!$B$3:$B$1000)/((MAESTRO!$B$3:$B$1000="ASMARTALC")*(UPPER(MAESTRO!$L$3:$L$1000)="CONFIRMADO")),ROWS($A$3:A305))),"")</f>
        <v/>
      </c>
      <c r="S305" s="10" t="str">
        <f ca="1">IFERROR(INDEX(MAESTRO!S:S,_xludf.AGGREGATE(15,6,ROW(MAESTRO!$B$3:$B$1000)/((MAESTRO!$B$3:$B$1000="ASMARTALC")*(UPPER(MAESTRO!$L$3:$L$1000)="CONFIRMADO")),ROWS($A$3:A305))),"")</f>
        <v/>
      </c>
      <c r="T305" s="10" t="str">
        <f ca="1">IFERROR(INDEX(MAESTRO!T:T,_xludf.AGGREGATE(15,6,ROW(MAESTRO!$B$3:$B$1000)/((MAESTRO!$B$3:$B$1000="ASMARTALC")*(UPPER(MAESTRO!$L$3:$L$1000)="CONFIRMADO")),ROWS($A$3:A305))),"")</f>
        <v/>
      </c>
      <c r="U305" s="10" t="str">
        <f ca="1">IFERROR(INDEX(MAESTRO!U:U,_xludf.AGGREGATE(15,6,ROW(MAESTRO!$B$3:$B$1000)/((MAESTRO!$B$3:$B$1000="ASMARTALC")*(UPPER(MAESTRO!$L$3:$L$1000)="CONFIRMADO")),ROWS($A$3:A305))),"")</f>
        <v/>
      </c>
      <c r="V305" s="10" t="str">
        <f ca="1">IFERROR(INDEX(MAESTRO!V:V,_xludf.AGGREGATE(15,6,ROW(MAESTRO!$B$3:$B$1000)/((MAESTRO!$B$3:$B$1000="ASMARTALC")*(UPPER(MAESTRO!$L$3:$L$1000)="CONFIRMADO")),ROWS($A$3:A305))),"")</f>
        <v/>
      </c>
      <c r="W305" s="10" t="str">
        <f ca="1">IFERROR(INDEX(MAESTRO!W:W,_xludf.AGGREGATE(15,6,ROW(MAESTRO!$B$3:$B$1000)/((MAESTRO!$B$3:$B$1000="ASMARTALC")*(UPPER(MAESTRO!$L$3:$L$1000)="CONFIRMADO")),ROWS($A$3:A305))),"")</f>
        <v/>
      </c>
      <c r="X305" s="10" t="str">
        <f ca="1">IFERROR(INDEX(MAESTRO!X:X,_xludf.AGGREGATE(15,6,ROW(MAESTRO!$B$3:$B$1000)/((MAESTRO!$B$3:$B$1000="ASMARTALC")*(UPPER(MAESTRO!$L$3:$L$1000)="CONFIRMADO")),ROWS($A$3:A305))),"")</f>
        <v/>
      </c>
    </row>
    <row r="306" spans="1:24" ht="22.05" customHeight="1">
      <c r="A306" s="13" t="str">
        <f ca="1">IFERROR(INDEX(MAESTRO!A:A,_xludf.AGGREGATE(15,6,ROW(MAESTRO!$B$3:$B$1000)/((MAESTRO!$B$3:$B$1000="ASMARTALC")*(UPPER(MAESTRO!$L$3:$L$1000)="CONFIRMADO")),ROWS($A$3:A306))),"")</f>
        <v/>
      </c>
      <c r="B306" s="13" t="str">
        <f ca="1">IFERROR(INDEX(MAESTRO!B:B,_xludf.AGGREGATE(15,6,ROW(MAESTRO!$B$3:$B$1000)/((MAESTRO!$B$3:$B$1000="ASMARTALC")*(UPPER(MAESTRO!$L$3:$L$1000)="CONFIRMADO")),ROWS($A$3:A306))),"")</f>
        <v/>
      </c>
      <c r="C306" s="13" t="str">
        <f ca="1">IFERROR(INDEX(MAESTRO!C:C,_xludf.AGGREGATE(15,6,ROW(MAESTRO!$B$3:$B$1000)/((MAESTRO!$B$3:$B$1000="ASMARTALC")*(UPPER(MAESTRO!$L$3:$L$1000)="CONFIRMADO")),ROWS($A$3:A306))),"")</f>
        <v/>
      </c>
      <c r="D306" s="13" t="str">
        <f ca="1">IFERROR(INDEX(MAESTRO!D:D,_xludf.AGGREGATE(15,6,ROW(MAESTRO!$B$3:$B$1000)/((MAESTRO!$B$3:$B$1000="ASMARTALC")*(UPPER(MAESTRO!$L$3:$L$1000)="CONFIRMADO")),ROWS($A$3:A306))),"")</f>
        <v/>
      </c>
      <c r="E306" s="13" t="str">
        <f ca="1">IFERROR(INDEX(MAESTRO!E:E,_xludf.AGGREGATE(15,6,ROW(MAESTRO!$B$3:$B$1000)/((MAESTRO!$B$3:$B$1000="ASMARTALC")*(UPPER(MAESTRO!$L$3:$L$1000)="CONFIRMADO")),ROWS($A$3:A306))),"")</f>
        <v/>
      </c>
      <c r="F306" s="13" t="str">
        <f ca="1">IFERROR(INDEX(MAESTRO!F:F,_xludf.AGGREGATE(15,6,ROW(MAESTRO!$B$3:$B$1000)/((MAESTRO!$B$3:$B$1000="ASMARTALC")*(UPPER(MAESTRO!$L$3:$L$1000)="CONFIRMADO")),ROWS($A$3:A306))),"")</f>
        <v/>
      </c>
      <c r="G306" s="13" t="str">
        <f ca="1">IFERROR(INDEX(MAESTRO!G:G,_xludf.AGGREGATE(15,6,ROW(MAESTRO!$B$3:$B$1000)/((MAESTRO!$B$3:$B$1000="ASMARTALC")*(UPPER(MAESTRO!$L$3:$L$1000)="CONFIRMADO")),ROWS($A$3:A306))),"")</f>
        <v/>
      </c>
      <c r="H306" s="13" t="str">
        <f ca="1">IFERROR(INDEX(MAESTRO!H:H,_xludf.AGGREGATE(15,6,ROW(MAESTRO!$B$3:$B$1000)/((MAESTRO!$B$3:$B$1000="ASMARTALC")*(UPPER(MAESTRO!$L$3:$L$1000)="CONFIRMADO")),ROWS($A$3:A306))),"")</f>
        <v/>
      </c>
      <c r="I306" s="13" t="str">
        <f ca="1">IFERROR(INDEX(MAESTRO!I:I,_xludf.AGGREGATE(15,6,ROW(MAESTRO!$B$3:$B$1000)/((MAESTRO!$B$3:$B$1000="ASMARTALC")*(UPPER(MAESTRO!$L$3:$L$1000)="CONFIRMADO")),ROWS($A$3:A306))),"")</f>
        <v/>
      </c>
      <c r="J306" s="13" t="str">
        <f ca="1">IFERROR(INDEX(MAESTRO!J:J,_xludf.AGGREGATE(15,6,ROW(MAESTRO!$B$3:$B$1000)/((MAESTRO!$B$3:$B$1000="ASMARTALC")*(UPPER(MAESTRO!$L$3:$L$1000)="CONFIRMADO")),ROWS($A$3:A306))),"")</f>
        <v/>
      </c>
      <c r="K306" s="13" t="str">
        <f ca="1">IFERROR(INDEX(MAESTRO!K:K,_xludf.AGGREGATE(15,6,ROW(MAESTRO!$B$3:$B$1000)/((MAESTRO!$B$3:$B$1000="ASMARTALC")*(UPPER(MAESTRO!$L$3:$L$1000)="CONFIRMADO")),ROWS($A$3:A306))),"")</f>
        <v/>
      </c>
      <c r="L306" s="13" t="str">
        <f ca="1">IFERROR(INDEX(MAESTRO!L:L,_xludf.AGGREGATE(15,6,ROW(MAESTRO!$B$3:$B$1000)/((MAESTRO!$B$3:$B$1000="ASMARTALC")*(UPPER(MAESTRO!$L$3:$L$1000)="CONFIRMADO")),ROWS($A$3:A306))),"")</f>
        <v/>
      </c>
      <c r="M306" s="13" t="str">
        <f ca="1">IFERROR(INDEX(MAESTRO!M:M,_xludf.AGGREGATE(15,6,ROW(MAESTRO!$B$3:$B$1000)/((MAESTRO!$B$3:$B$1000="ASMARTALC")*(UPPER(MAESTRO!$L$3:$L$1000)="CONFIRMADO")),ROWS($A$3:A306))),"")</f>
        <v/>
      </c>
      <c r="N306" s="13" t="str">
        <f ca="1">IFERROR(INDEX(MAESTRO!N:N,_xludf.AGGREGATE(15,6,ROW(MAESTRO!$B$3:$B$1000)/((MAESTRO!$B$3:$B$1000="ASMARTALC")*(UPPER(MAESTRO!$L$3:$L$1000)="CONFIRMADO")),ROWS($A$3:A306))),"")</f>
        <v/>
      </c>
      <c r="O306" s="13" t="str">
        <f ca="1">IFERROR(INDEX(MAESTRO!O:O,_xludf.AGGREGATE(15,6,ROW(MAESTRO!$B$3:$B$1000)/((MAESTRO!$B$3:$B$1000="ASMARTALC")*(UPPER(MAESTRO!$L$3:$L$1000)="CONFIRMADO")),ROWS($A$3:A306))),"")</f>
        <v/>
      </c>
      <c r="P306" s="13" t="str">
        <f ca="1">IFERROR(INDEX(MAESTRO!P:P,_xludf.AGGREGATE(15,6,ROW(MAESTRO!$B$3:$B$1000)/((MAESTRO!$B$3:$B$1000="ASMARTALC")*(UPPER(MAESTRO!$L$3:$L$1000)="CONFIRMADO")),ROWS($A$3:A306))),"")</f>
        <v/>
      </c>
      <c r="Q306" s="13" t="str">
        <f ca="1">IFERROR(INDEX(MAESTRO!Q:Q,_xludf.AGGREGATE(15,6,ROW(MAESTRO!$B$3:$B$1000)/((MAESTRO!$B$3:$B$1000="ASMARTALC")*(UPPER(MAESTRO!$L$3:$L$1000)="CONFIRMADO")),ROWS($A$3:A306))),"")</f>
        <v/>
      </c>
      <c r="R306" s="13" t="str">
        <f ca="1">IFERROR(INDEX(MAESTRO!R:R,_xludf.AGGREGATE(15,6,ROW(MAESTRO!$B$3:$B$1000)/((MAESTRO!$B$3:$B$1000="ASMARTALC")*(UPPER(MAESTRO!$L$3:$L$1000)="CONFIRMADO")),ROWS($A$3:A306))),"")</f>
        <v/>
      </c>
      <c r="S306" s="13" t="str">
        <f ca="1">IFERROR(INDEX(MAESTRO!S:S,_xludf.AGGREGATE(15,6,ROW(MAESTRO!$B$3:$B$1000)/((MAESTRO!$B$3:$B$1000="ASMARTALC")*(UPPER(MAESTRO!$L$3:$L$1000)="CONFIRMADO")),ROWS($A$3:A306))),"")</f>
        <v/>
      </c>
      <c r="T306" s="13" t="str">
        <f ca="1">IFERROR(INDEX(MAESTRO!T:T,_xludf.AGGREGATE(15,6,ROW(MAESTRO!$B$3:$B$1000)/((MAESTRO!$B$3:$B$1000="ASMARTALC")*(UPPER(MAESTRO!$L$3:$L$1000)="CONFIRMADO")),ROWS($A$3:A306))),"")</f>
        <v/>
      </c>
      <c r="U306" s="13" t="str">
        <f ca="1">IFERROR(INDEX(MAESTRO!U:U,_xludf.AGGREGATE(15,6,ROW(MAESTRO!$B$3:$B$1000)/((MAESTRO!$B$3:$B$1000="ASMARTALC")*(UPPER(MAESTRO!$L$3:$L$1000)="CONFIRMADO")),ROWS($A$3:A306))),"")</f>
        <v/>
      </c>
      <c r="V306" s="13" t="str">
        <f ca="1">IFERROR(INDEX(MAESTRO!V:V,_xludf.AGGREGATE(15,6,ROW(MAESTRO!$B$3:$B$1000)/((MAESTRO!$B$3:$B$1000="ASMARTALC")*(UPPER(MAESTRO!$L$3:$L$1000)="CONFIRMADO")),ROWS($A$3:A306))),"")</f>
        <v/>
      </c>
      <c r="W306" s="13" t="str">
        <f ca="1">IFERROR(INDEX(MAESTRO!W:W,_xludf.AGGREGATE(15,6,ROW(MAESTRO!$B$3:$B$1000)/((MAESTRO!$B$3:$B$1000="ASMARTALC")*(UPPER(MAESTRO!$L$3:$L$1000)="CONFIRMADO")),ROWS($A$3:A306))),"")</f>
        <v/>
      </c>
      <c r="X306" s="13" t="str">
        <f ca="1">IFERROR(INDEX(MAESTRO!X:X,_xludf.AGGREGATE(15,6,ROW(MAESTRO!$B$3:$B$1000)/((MAESTRO!$B$3:$B$1000="ASMARTALC")*(UPPER(MAESTRO!$L$3:$L$1000)="CONFIRMADO")),ROWS($A$3:A306))),"")</f>
        <v/>
      </c>
    </row>
    <row r="307" spans="1:24" ht="22.05" customHeight="1">
      <c r="A307" s="10" t="str">
        <f ca="1">IFERROR(INDEX(MAESTRO!A:A,_xludf.AGGREGATE(15,6,ROW(MAESTRO!$B$3:$B$1000)/((MAESTRO!$B$3:$B$1000="ASMARTALC")*(UPPER(MAESTRO!$L$3:$L$1000)="CONFIRMADO")),ROWS($A$3:A307))),"")</f>
        <v/>
      </c>
      <c r="B307" s="10" t="str">
        <f ca="1">IFERROR(INDEX(MAESTRO!B:B,_xludf.AGGREGATE(15,6,ROW(MAESTRO!$B$3:$B$1000)/((MAESTRO!$B$3:$B$1000="ASMARTALC")*(UPPER(MAESTRO!$L$3:$L$1000)="CONFIRMADO")),ROWS($A$3:A307))),"")</f>
        <v/>
      </c>
      <c r="C307" s="10" t="str">
        <f ca="1">IFERROR(INDEX(MAESTRO!C:C,_xludf.AGGREGATE(15,6,ROW(MAESTRO!$B$3:$B$1000)/((MAESTRO!$B$3:$B$1000="ASMARTALC")*(UPPER(MAESTRO!$L$3:$L$1000)="CONFIRMADO")),ROWS($A$3:A307))),"")</f>
        <v/>
      </c>
      <c r="D307" s="10" t="str">
        <f ca="1">IFERROR(INDEX(MAESTRO!D:D,_xludf.AGGREGATE(15,6,ROW(MAESTRO!$B$3:$B$1000)/((MAESTRO!$B$3:$B$1000="ASMARTALC")*(UPPER(MAESTRO!$L$3:$L$1000)="CONFIRMADO")),ROWS($A$3:A307))),"")</f>
        <v/>
      </c>
      <c r="E307" s="10" t="str">
        <f ca="1">IFERROR(INDEX(MAESTRO!E:E,_xludf.AGGREGATE(15,6,ROW(MAESTRO!$B$3:$B$1000)/((MAESTRO!$B$3:$B$1000="ASMARTALC")*(UPPER(MAESTRO!$L$3:$L$1000)="CONFIRMADO")),ROWS($A$3:A307))),"")</f>
        <v/>
      </c>
      <c r="F307" s="10" t="str">
        <f ca="1">IFERROR(INDEX(MAESTRO!F:F,_xludf.AGGREGATE(15,6,ROW(MAESTRO!$B$3:$B$1000)/((MAESTRO!$B$3:$B$1000="ASMARTALC")*(UPPER(MAESTRO!$L$3:$L$1000)="CONFIRMADO")),ROWS($A$3:A307))),"")</f>
        <v/>
      </c>
      <c r="G307" s="10" t="str">
        <f ca="1">IFERROR(INDEX(MAESTRO!G:G,_xludf.AGGREGATE(15,6,ROW(MAESTRO!$B$3:$B$1000)/((MAESTRO!$B$3:$B$1000="ASMARTALC")*(UPPER(MAESTRO!$L$3:$L$1000)="CONFIRMADO")),ROWS($A$3:A307))),"")</f>
        <v/>
      </c>
      <c r="H307" s="10" t="str">
        <f ca="1">IFERROR(INDEX(MAESTRO!H:H,_xludf.AGGREGATE(15,6,ROW(MAESTRO!$B$3:$B$1000)/((MAESTRO!$B$3:$B$1000="ASMARTALC")*(UPPER(MAESTRO!$L$3:$L$1000)="CONFIRMADO")),ROWS($A$3:A307))),"")</f>
        <v/>
      </c>
      <c r="I307" s="10" t="str">
        <f ca="1">IFERROR(INDEX(MAESTRO!I:I,_xludf.AGGREGATE(15,6,ROW(MAESTRO!$B$3:$B$1000)/((MAESTRO!$B$3:$B$1000="ASMARTALC")*(UPPER(MAESTRO!$L$3:$L$1000)="CONFIRMADO")),ROWS($A$3:A307))),"")</f>
        <v/>
      </c>
      <c r="J307" s="10" t="str">
        <f ca="1">IFERROR(INDEX(MAESTRO!J:J,_xludf.AGGREGATE(15,6,ROW(MAESTRO!$B$3:$B$1000)/((MAESTRO!$B$3:$B$1000="ASMARTALC")*(UPPER(MAESTRO!$L$3:$L$1000)="CONFIRMADO")),ROWS($A$3:A307))),"")</f>
        <v/>
      </c>
      <c r="K307" s="10" t="str">
        <f ca="1">IFERROR(INDEX(MAESTRO!K:K,_xludf.AGGREGATE(15,6,ROW(MAESTRO!$B$3:$B$1000)/((MAESTRO!$B$3:$B$1000="ASMARTALC")*(UPPER(MAESTRO!$L$3:$L$1000)="CONFIRMADO")),ROWS($A$3:A307))),"")</f>
        <v/>
      </c>
      <c r="L307" s="10" t="str">
        <f ca="1">IFERROR(INDEX(MAESTRO!L:L,_xludf.AGGREGATE(15,6,ROW(MAESTRO!$B$3:$B$1000)/((MAESTRO!$B$3:$B$1000="ASMARTALC")*(UPPER(MAESTRO!$L$3:$L$1000)="CONFIRMADO")),ROWS($A$3:A307))),"")</f>
        <v/>
      </c>
      <c r="M307" s="10" t="str">
        <f ca="1">IFERROR(INDEX(MAESTRO!M:M,_xludf.AGGREGATE(15,6,ROW(MAESTRO!$B$3:$B$1000)/((MAESTRO!$B$3:$B$1000="ASMARTALC")*(UPPER(MAESTRO!$L$3:$L$1000)="CONFIRMADO")),ROWS($A$3:A307))),"")</f>
        <v/>
      </c>
      <c r="N307" s="10" t="str">
        <f ca="1">IFERROR(INDEX(MAESTRO!N:N,_xludf.AGGREGATE(15,6,ROW(MAESTRO!$B$3:$B$1000)/((MAESTRO!$B$3:$B$1000="ASMARTALC")*(UPPER(MAESTRO!$L$3:$L$1000)="CONFIRMADO")),ROWS($A$3:A307))),"")</f>
        <v/>
      </c>
      <c r="O307" s="10" t="str">
        <f ca="1">IFERROR(INDEX(MAESTRO!O:O,_xludf.AGGREGATE(15,6,ROW(MAESTRO!$B$3:$B$1000)/((MAESTRO!$B$3:$B$1000="ASMARTALC")*(UPPER(MAESTRO!$L$3:$L$1000)="CONFIRMADO")),ROWS($A$3:A307))),"")</f>
        <v/>
      </c>
      <c r="P307" s="10" t="str">
        <f ca="1">IFERROR(INDEX(MAESTRO!P:P,_xludf.AGGREGATE(15,6,ROW(MAESTRO!$B$3:$B$1000)/((MAESTRO!$B$3:$B$1000="ASMARTALC")*(UPPER(MAESTRO!$L$3:$L$1000)="CONFIRMADO")),ROWS($A$3:A307))),"")</f>
        <v/>
      </c>
      <c r="Q307" s="10" t="str">
        <f ca="1">IFERROR(INDEX(MAESTRO!Q:Q,_xludf.AGGREGATE(15,6,ROW(MAESTRO!$B$3:$B$1000)/((MAESTRO!$B$3:$B$1000="ASMARTALC")*(UPPER(MAESTRO!$L$3:$L$1000)="CONFIRMADO")),ROWS($A$3:A307))),"")</f>
        <v/>
      </c>
      <c r="R307" s="10" t="str">
        <f ca="1">IFERROR(INDEX(MAESTRO!R:R,_xludf.AGGREGATE(15,6,ROW(MAESTRO!$B$3:$B$1000)/((MAESTRO!$B$3:$B$1000="ASMARTALC")*(UPPER(MAESTRO!$L$3:$L$1000)="CONFIRMADO")),ROWS($A$3:A307))),"")</f>
        <v/>
      </c>
      <c r="S307" s="10" t="str">
        <f ca="1">IFERROR(INDEX(MAESTRO!S:S,_xludf.AGGREGATE(15,6,ROW(MAESTRO!$B$3:$B$1000)/((MAESTRO!$B$3:$B$1000="ASMARTALC")*(UPPER(MAESTRO!$L$3:$L$1000)="CONFIRMADO")),ROWS($A$3:A307))),"")</f>
        <v/>
      </c>
      <c r="T307" s="10" t="str">
        <f ca="1">IFERROR(INDEX(MAESTRO!T:T,_xludf.AGGREGATE(15,6,ROW(MAESTRO!$B$3:$B$1000)/((MAESTRO!$B$3:$B$1000="ASMARTALC")*(UPPER(MAESTRO!$L$3:$L$1000)="CONFIRMADO")),ROWS($A$3:A307))),"")</f>
        <v/>
      </c>
      <c r="U307" s="10" t="str">
        <f ca="1">IFERROR(INDEX(MAESTRO!U:U,_xludf.AGGREGATE(15,6,ROW(MAESTRO!$B$3:$B$1000)/((MAESTRO!$B$3:$B$1000="ASMARTALC")*(UPPER(MAESTRO!$L$3:$L$1000)="CONFIRMADO")),ROWS($A$3:A307))),"")</f>
        <v/>
      </c>
      <c r="V307" s="10" t="str">
        <f ca="1">IFERROR(INDEX(MAESTRO!V:V,_xludf.AGGREGATE(15,6,ROW(MAESTRO!$B$3:$B$1000)/((MAESTRO!$B$3:$B$1000="ASMARTALC")*(UPPER(MAESTRO!$L$3:$L$1000)="CONFIRMADO")),ROWS($A$3:A307))),"")</f>
        <v/>
      </c>
      <c r="W307" s="10" t="str">
        <f ca="1">IFERROR(INDEX(MAESTRO!W:W,_xludf.AGGREGATE(15,6,ROW(MAESTRO!$B$3:$B$1000)/((MAESTRO!$B$3:$B$1000="ASMARTALC")*(UPPER(MAESTRO!$L$3:$L$1000)="CONFIRMADO")),ROWS($A$3:A307))),"")</f>
        <v/>
      </c>
      <c r="X307" s="10" t="str">
        <f ca="1">IFERROR(INDEX(MAESTRO!X:X,_xludf.AGGREGATE(15,6,ROW(MAESTRO!$B$3:$B$1000)/((MAESTRO!$B$3:$B$1000="ASMARTALC")*(UPPER(MAESTRO!$L$3:$L$1000)="CONFIRMADO")),ROWS($A$3:A307))),"")</f>
        <v/>
      </c>
    </row>
    <row r="308" spans="1:24" ht="22.05" customHeight="1">
      <c r="A308" s="13" t="str">
        <f ca="1">IFERROR(INDEX(MAESTRO!A:A,_xludf.AGGREGATE(15,6,ROW(MAESTRO!$B$3:$B$1000)/((MAESTRO!$B$3:$B$1000="ASMARTALC")*(UPPER(MAESTRO!$L$3:$L$1000)="CONFIRMADO")),ROWS($A$3:A308))),"")</f>
        <v/>
      </c>
      <c r="B308" s="13" t="str">
        <f ca="1">IFERROR(INDEX(MAESTRO!B:B,_xludf.AGGREGATE(15,6,ROW(MAESTRO!$B$3:$B$1000)/((MAESTRO!$B$3:$B$1000="ASMARTALC")*(UPPER(MAESTRO!$L$3:$L$1000)="CONFIRMADO")),ROWS($A$3:A308))),"")</f>
        <v/>
      </c>
      <c r="C308" s="13" t="str">
        <f ca="1">IFERROR(INDEX(MAESTRO!C:C,_xludf.AGGREGATE(15,6,ROW(MAESTRO!$B$3:$B$1000)/((MAESTRO!$B$3:$B$1000="ASMARTALC")*(UPPER(MAESTRO!$L$3:$L$1000)="CONFIRMADO")),ROWS($A$3:A308))),"")</f>
        <v/>
      </c>
      <c r="D308" s="13" t="str">
        <f ca="1">IFERROR(INDEX(MAESTRO!D:D,_xludf.AGGREGATE(15,6,ROW(MAESTRO!$B$3:$B$1000)/((MAESTRO!$B$3:$B$1000="ASMARTALC")*(UPPER(MAESTRO!$L$3:$L$1000)="CONFIRMADO")),ROWS($A$3:A308))),"")</f>
        <v/>
      </c>
      <c r="E308" s="13" t="str">
        <f ca="1">IFERROR(INDEX(MAESTRO!E:E,_xludf.AGGREGATE(15,6,ROW(MAESTRO!$B$3:$B$1000)/((MAESTRO!$B$3:$B$1000="ASMARTALC")*(UPPER(MAESTRO!$L$3:$L$1000)="CONFIRMADO")),ROWS($A$3:A308))),"")</f>
        <v/>
      </c>
      <c r="F308" s="13" t="str">
        <f ca="1">IFERROR(INDEX(MAESTRO!F:F,_xludf.AGGREGATE(15,6,ROW(MAESTRO!$B$3:$B$1000)/((MAESTRO!$B$3:$B$1000="ASMARTALC")*(UPPER(MAESTRO!$L$3:$L$1000)="CONFIRMADO")),ROWS($A$3:A308))),"")</f>
        <v/>
      </c>
      <c r="G308" s="13" t="str">
        <f ca="1">IFERROR(INDEX(MAESTRO!G:G,_xludf.AGGREGATE(15,6,ROW(MAESTRO!$B$3:$B$1000)/((MAESTRO!$B$3:$B$1000="ASMARTALC")*(UPPER(MAESTRO!$L$3:$L$1000)="CONFIRMADO")),ROWS($A$3:A308))),"")</f>
        <v/>
      </c>
      <c r="H308" s="13" t="str">
        <f ca="1">IFERROR(INDEX(MAESTRO!H:H,_xludf.AGGREGATE(15,6,ROW(MAESTRO!$B$3:$B$1000)/((MAESTRO!$B$3:$B$1000="ASMARTALC")*(UPPER(MAESTRO!$L$3:$L$1000)="CONFIRMADO")),ROWS($A$3:A308))),"")</f>
        <v/>
      </c>
      <c r="I308" s="13" t="str">
        <f ca="1">IFERROR(INDEX(MAESTRO!I:I,_xludf.AGGREGATE(15,6,ROW(MAESTRO!$B$3:$B$1000)/((MAESTRO!$B$3:$B$1000="ASMARTALC")*(UPPER(MAESTRO!$L$3:$L$1000)="CONFIRMADO")),ROWS($A$3:A308))),"")</f>
        <v/>
      </c>
      <c r="J308" s="13" t="str">
        <f ca="1">IFERROR(INDEX(MAESTRO!J:J,_xludf.AGGREGATE(15,6,ROW(MAESTRO!$B$3:$B$1000)/((MAESTRO!$B$3:$B$1000="ASMARTALC")*(UPPER(MAESTRO!$L$3:$L$1000)="CONFIRMADO")),ROWS($A$3:A308))),"")</f>
        <v/>
      </c>
      <c r="K308" s="13" t="str">
        <f ca="1">IFERROR(INDEX(MAESTRO!K:K,_xludf.AGGREGATE(15,6,ROW(MAESTRO!$B$3:$B$1000)/((MAESTRO!$B$3:$B$1000="ASMARTALC")*(UPPER(MAESTRO!$L$3:$L$1000)="CONFIRMADO")),ROWS($A$3:A308))),"")</f>
        <v/>
      </c>
      <c r="L308" s="13" t="str">
        <f ca="1">IFERROR(INDEX(MAESTRO!L:L,_xludf.AGGREGATE(15,6,ROW(MAESTRO!$B$3:$B$1000)/((MAESTRO!$B$3:$B$1000="ASMARTALC")*(UPPER(MAESTRO!$L$3:$L$1000)="CONFIRMADO")),ROWS($A$3:A308))),"")</f>
        <v/>
      </c>
      <c r="M308" s="13" t="str">
        <f ca="1">IFERROR(INDEX(MAESTRO!M:M,_xludf.AGGREGATE(15,6,ROW(MAESTRO!$B$3:$B$1000)/((MAESTRO!$B$3:$B$1000="ASMARTALC")*(UPPER(MAESTRO!$L$3:$L$1000)="CONFIRMADO")),ROWS($A$3:A308))),"")</f>
        <v/>
      </c>
      <c r="N308" s="13" t="str">
        <f ca="1">IFERROR(INDEX(MAESTRO!N:N,_xludf.AGGREGATE(15,6,ROW(MAESTRO!$B$3:$B$1000)/((MAESTRO!$B$3:$B$1000="ASMARTALC")*(UPPER(MAESTRO!$L$3:$L$1000)="CONFIRMADO")),ROWS($A$3:A308))),"")</f>
        <v/>
      </c>
      <c r="O308" s="13" t="str">
        <f ca="1">IFERROR(INDEX(MAESTRO!O:O,_xludf.AGGREGATE(15,6,ROW(MAESTRO!$B$3:$B$1000)/((MAESTRO!$B$3:$B$1000="ASMARTALC")*(UPPER(MAESTRO!$L$3:$L$1000)="CONFIRMADO")),ROWS($A$3:A308))),"")</f>
        <v/>
      </c>
      <c r="P308" s="13" t="str">
        <f ca="1">IFERROR(INDEX(MAESTRO!P:P,_xludf.AGGREGATE(15,6,ROW(MAESTRO!$B$3:$B$1000)/((MAESTRO!$B$3:$B$1000="ASMARTALC")*(UPPER(MAESTRO!$L$3:$L$1000)="CONFIRMADO")),ROWS($A$3:A308))),"")</f>
        <v/>
      </c>
      <c r="Q308" s="13" t="str">
        <f ca="1">IFERROR(INDEX(MAESTRO!Q:Q,_xludf.AGGREGATE(15,6,ROW(MAESTRO!$B$3:$B$1000)/((MAESTRO!$B$3:$B$1000="ASMARTALC")*(UPPER(MAESTRO!$L$3:$L$1000)="CONFIRMADO")),ROWS($A$3:A308))),"")</f>
        <v/>
      </c>
      <c r="R308" s="13" t="str">
        <f ca="1">IFERROR(INDEX(MAESTRO!R:R,_xludf.AGGREGATE(15,6,ROW(MAESTRO!$B$3:$B$1000)/((MAESTRO!$B$3:$B$1000="ASMARTALC")*(UPPER(MAESTRO!$L$3:$L$1000)="CONFIRMADO")),ROWS($A$3:A308))),"")</f>
        <v/>
      </c>
      <c r="S308" s="13" t="str">
        <f ca="1">IFERROR(INDEX(MAESTRO!S:S,_xludf.AGGREGATE(15,6,ROW(MAESTRO!$B$3:$B$1000)/((MAESTRO!$B$3:$B$1000="ASMARTALC")*(UPPER(MAESTRO!$L$3:$L$1000)="CONFIRMADO")),ROWS($A$3:A308))),"")</f>
        <v/>
      </c>
      <c r="T308" s="13" t="str">
        <f ca="1">IFERROR(INDEX(MAESTRO!T:T,_xludf.AGGREGATE(15,6,ROW(MAESTRO!$B$3:$B$1000)/((MAESTRO!$B$3:$B$1000="ASMARTALC")*(UPPER(MAESTRO!$L$3:$L$1000)="CONFIRMADO")),ROWS($A$3:A308))),"")</f>
        <v/>
      </c>
      <c r="U308" s="13" t="str">
        <f ca="1">IFERROR(INDEX(MAESTRO!U:U,_xludf.AGGREGATE(15,6,ROW(MAESTRO!$B$3:$B$1000)/((MAESTRO!$B$3:$B$1000="ASMARTALC")*(UPPER(MAESTRO!$L$3:$L$1000)="CONFIRMADO")),ROWS($A$3:A308))),"")</f>
        <v/>
      </c>
      <c r="V308" s="13" t="str">
        <f ca="1">IFERROR(INDEX(MAESTRO!V:V,_xludf.AGGREGATE(15,6,ROW(MAESTRO!$B$3:$B$1000)/((MAESTRO!$B$3:$B$1000="ASMARTALC")*(UPPER(MAESTRO!$L$3:$L$1000)="CONFIRMADO")),ROWS($A$3:A308))),"")</f>
        <v/>
      </c>
      <c r="W308" s="13" t="str">
        <f ca="1">IFERROR(INDEX(MAESTRO!W:W,_xludf.AGGREGATE(15,6,ROW(MAESTRO!$B$3:$B$1000)/((MAESTRO!$B$3:$B$1000="ASMARTALC")*(UPPER(MAESTRO!$L$3:$L$1000)="CONFIRMADO")),ROWS($A$3:A308))),"")</f>
        <v/>
      </c>
      <c r="X308" s="13" t="str">
        <f ca="1">IFERROR(INDEX(MAESTRO!X:X,_xludf.AGGREGATE(15,6,ROW(MAESTRO!$B$3:$B$1000)/((MAESTRO!$B$3:$B$1000="ASMARTALC")*(UPPER(MAESTRO!$L$3:$L$1000)="CONFIRMADO")),ROWS($A$3:A308))),"")</f>
        <v/>
      </c>
    </row>
    <row r="309" spans="1:24" ht="22.05" customHeight="1">
      <c r="A309" s="10" t="str">
        <f ca="1">IFERROR(INDEX(MAESTRO!A:A,_xludf.AGGREGATE(15,6,ROW(MAESTRO!$B$3:$B$1000)/((MAESTRO!$B$3:$B$1000="ASMARTALC")*(UPPER(MAESTRO!$L$3:$L$1000)="CONFIRMADO")),ROWS($A$3:A309))),"")</f>
        <v/>
      </c>
      <c r="B309" s="10" t="str">
        <f ca="1">IFERROR(INDEX(MAESTRO!B:B,_xludf.AGGREGATE(15,6,ROW(MAESTRO!$B$3:$B$1000)/((MAESTRO!$B$3:$B$1000="ASMARTALC")*(UPPER(MAESTRO!$L$3:$L$1000)="CONFIRMADO")),ROWS($A$3:A309))),"")</f>
        <v/>
      </c>
      <c r="C309" s="10" t="str">
        <f ca="1">IFERROR(INDEX(MAESTRO!C:C,_xludf.AGGREGATE(15,6,ROW(MAESTRO!$B$3:$B$1000)/((MAESTRO!$B$3:$B$1000="ASMARTALC")*(UPPER(MAESTRO!$L$3:$L$1000)="CONFIRMADO")),ROWS($A$3:A309))),"")</f>
        <v/>
      </c>
      <c r="D309" s="10" t="str">
        <f ca="1">IFERROR(INDEX(MAESTRO!D:D,_xludf.AGGREGATE(15,6,ROW(MAESTRO!$B$3:$B$1000)/((MAESTRO!$B$3:$B$1000="ASMARTALC")*(UPPER(MAESTRO!$L$3:$L$1000)="CONFIRMADO")),ROWS($A$3:A309))),"")</f>
        <v/>
      </c>
      <c r="E309" s="10" t="str">
        <f ca="1">IFERROR(INDEX(MAESTRO!E:E,_xludf.AGGREGATE(15,6,ROW(MAESTRO!$B$3:$B$1000)/((MAESTRO!$B$3:$B$1000="ASMARTALC")*(UPPER(MAESTRO!$L$3:$L$1000)="CONFIRMADO")),ROWS($A$3:A309))),"")</f>
        <v/>
      </c>
      <c r="F309" s="10" t="str">
        <f ca="1">IFERROR(INDEX(MAESTRO!F:F,_xludf.AGGREGATE(15,6,ROW(MAESTRO!$B$3:$B$1000)/((MAESTRO!$B$3:$B$1000="ASMARTALC")*(UPPER(MAESTRO!$L$3:$L$1000)="CONFIRMADO")),ROWS($A$3:A309))),"")</f>
        <v/>
      </c>
      <c r="G309" s="10" t="str">
        <f ca="1">IFERROR(INDEX(MAESTRO!G:G,_xludf.AGGREGATE(15,6,ROW(MAESTRO!$B$3:$B$1000)/((MAESTRO!$B$3:$B$1000="ASMARTALC")*(UPPER(MAESTRO!$L$3:$L$1000)="CONFIRMADO")),ROWS($A$3:A309))),"")</f>
        <v/>
      </c>
      <c r="H309" s="10" t="str">
        <f ca="1">IFERROR(INDEX(MAESTRO!H:H,_xludf.AGGREGATE(15,6,ROW(MAESTRO!$B$3:$B$1000)/((MAESTRO!$B$3:$B$1000="ASMARTALC")*(UPPER(MAESTRO!$L$3:$L$1000)="CONFIRMADO")),ROWS($A$3:A309))),"")</f>
        <v/>
      </c>
      <c r="I309" s="10" t="str">
        <f ca="1">IFERROR(INDEX(MAESTRO!I:I,_xludf.AGGREGATE(15,6,ROW(MAESTRO!$B$3:$B$1000)/((MAESTRO!$B$3:$B$1000="ASMARTALC")*(UPPER(MAESTRO!$L$3:$L$1000)="CONFIRMADO")),ROWS($A$3:A309))),"")</f>
        <v/>
      </c>
      <c r="J309" s="10" t="str">
        <f ca="1">IFERROR(INDEX(MAESTRO!J:J,_xludf.AGGREGATE(15,6,ROW(MAESTRO!$B$3:$B$1000)/((MAESTRO!$B$3:$B$1000="ASMARTALC")*(UPPER(MAESTRO!$L$3:$L$1000)="CONFIRMADO")),ROWS($A$3:A309))),"")</f>
        <v/>
      </c>
      <c r="K309" s="10" t="str">
        <f ca="1">IFERROR(INDEX(MAESTRO!K:K,_xludf.AGGREGATE(15,6,ROW(MAESTRO!$B$3:$B$1000)/((MAESTRO!$B$3:$B$1000="ASMARTALC")*(UPPER(MAESTRO!$L$3:$L$1000)="CONFIRMADO")),ROWS($A$3:A309))),"")</f>
        <v/>
      </c>
      <c r="L309" s="10" t="str">
        <f ca="1">IFERROR(INDEX(MAESTRO!L:L,_xludf.AGGREGATE(15,6,ROW(MAESTRO!$B$3:$B$1000)/((MAESTRO!$B$3:$B$1000="ASMARTALC")*(UPPER(MAESTRO!$L$3:$L$1000)="CONFIRMADO")),ROWS($A$3:A309))),"")</f>
        <v/>
      </c>
      <c r="M309" s="10" t="str">
        <f ca="1">IFERROR(INDEX(MAESTRO!M:M,_xludf.AGGREGATE(15,6,ROW(MAESTRO!$B$3:$B$1000)/((MAESTRO!$B$3:$B$1000="ASMARTALC")*(UPPER(MAESTRO!$L$3:$L$1000)="CONFIRMADO")),ROWS($A$3:A309))),"")</f>
        <v/>
      </c>
      <c r="N309" s="10" t="str">
        <f ca="1">IFERROR(INDEX(MAESTRO!N:N,_xludf.AGGREGATE(15,6,ROW(MAESTRO!$B$3:$B$1000)/((MAESTRO!$B$3:$B$1000="ASMARTALC")*(UPPER(MAESTRO!$L$3:$L$1000)="CONFIRMADO")),ROWS($A$3:A309))),"")</f>
        <v/>
      </c>
      <c r="O309" s="10" t="str">
        <f ca="1">IFERROR(INDEX(MAESTRO!O:O,_xludf.AGGREGATE(15,6,ROW(MAESTRO!$B$3:$B$1000)/((MAESTRO!$B$3:$B$1000="ASMARTALC")*(UPPER(MAESTRO!$L$3:$L$1000)="CONFIRMADO")),ROWS($A$3:A309))),"")</f>
        <v/>
      </c>
      <c r="P309" s="10" t="str">
        <f ca="1">IFERROR(INDEX(MAESTRO!P:P,_xludf.AGGREGATE(15,6,ROW(MAESTRO!$B$3:$B$1000)/((MAESTRO!$B$3:$B$1000="ASMARTALC")*(UPPER(MAESTRO!$L$3:$L$1000)="CONFIRMADO")),ROWS($A$3:A309))),"")</f>
        <v/>
      </c>
      <c r="Q309" s="10" t="str">
        <f ca="1">IFERROR(INDEX(MAESTRO!Q:Q,_xludf.AGGREGATE(15,6,ROW(MAESTRO!$B$3:$B$1000)/((MAESTRO!$B$3:$B$1000="ASMARTALC")*(UPPER(MAESTRO!$L$3:$L$1000)="CONFIRMADO")),ROWS($A$3:A309))),"")</f>
        <v/>
      </c>
      <c r="R309" s="10" t="str">
        <f ca="1">IFERROR(INDEX(MAESTRO!R:R,_xludf.AGGREGATE(15,6,ROW(MAESTRO!$B$3:$B$1000)/((MAESTRO!$B$3:$B$1000="ASMARTALC")*(UPPER(MAESTRO!$L$3:$L$1000)="CONFIRMADO")),ROWS($A$3:A309))),"")</f>
        <v/>
      </c>
      <c r="S309" s="10" t="str">
        <f ca="1">IFERROR(INDEX(MAESTRO!S:S,_xludf.AGGREGATE(15,6,ROW(MAESTRO!$B$3:$B$1000)/((MAESTRO!$B$3:$B$1000="ASMARTALC")*(UPPER(MAESTRO!$L$3:$L$1000)="CONFIRMADO")),ROWS($A$3:A309))),"")</f>
        <v/>
      </c>
      <c r="T309" s="10" t="str">
        <f ca="1">IFERROR(INDEX(MAESTRO!T:T,_xludf.AGGREGATE(15,6,ROW(MAESTRO!$B$3:$B$1000)/((MAESTRO!$B$3:$B$1000="ASMARTALC")*(UPPER(MAESTRO!$L$3:$L$1000)="CONFIRMADO")),ROWS($A$3:A309))),"")</f>
        <v/>
      </c>
      <c r="U309" s="10" t="str">
        <f ca="1">IFERROR(INDEX(MAESTRO!U:U,_xludf.AGGREGATE(15,6,ROW(MAESTRO!$B$3:$B$1000)/((MAESTRO!$B$3:$B$1000="ASMARTALC")*(UPPER(MAESTRO!$L$3:$L$1000)="CONFIRMADO")),ROWS($A$3:A309))),"")</f>
        <v/>
      </c>
      <c r="V309" s="10" t="str">
        <f ca="1">IFERROR(INDEX(MAESTRO!V:V,_xludf.AGGREGATE(15,6,ROW(MAESTRO!$B$3:$B$1000)/((MAESTRO!$B$3:$B$1000="ASMARTALC")*(UPPER(MAESTRO!$L$3:$L$1000)="CONFIRMADO")),ROWS($A$3:A309))),"")</f>
        <v/>
      </c>
      <c r="W309" s="10" t="str">
        <f ca="1">IFERROR(INDEX(MAESTRO!W:W,_xludf.AGGREGATE(15,6,ROW(MAESTRO!$B$3:$B$1000)/((MAESTRO!$B$3:$B$1000="ASMARTALC")*(UPPER(MAESTRO!$L$3:$L$1000)="CONFIRMADO")),ROWS($A$3:A309))),"")</f>
        <v/>
      </c>
      <c r="X309" s="10" t="str">
        <f ca="1">IFERROR(INDEX(MAESTRO!X:X,_xludf.AGGREGATE(15,6,ROW(MAESTRO!$B$3:$B$1000)/((MAESTRO!$B$3:$B$1000="ASMARTALC")*(UPPER(MAESTRO!$L$3:$L$1000)="CONFIRMADO")),ROWS($A$3:A309))),"")</f>
        <v/>
      </c>
    </row>
    <row r="310" spans="1:24" ht="22.05" customHeight="1">
      <c r="A310" s="13" t="str">
        <f ca="1">IFERROR(INDEX(MAESTRO!A:A,_xludf.AGGREGATE(15,6,ROW(MAESTRO!$B$3:$B$1000)/((MAESTRO!$B$3:$B$1000="ASMARTALC")*(UPPER(MAESTRO!$L$3:$L$1000)="CONFIRMADO")),ROWS($A$3:A310))),"")</f>
        <v/>
      </c>
      <c r="B310" s="13" t="str">
        <f ca="1">IFERROR(INDEX(MAESTRO!B:B,_xludf.AGGREGATE(15,6,ROW(MAESTRO!$B$3:$B$1000)/((MAESTRO!$B$3:$B$1000="ASMARTALC")*(UPPER(MAESTRO!$L$3:$L$1000)="CONFIRMADO")),ROWS($A$3:A310))),"")</f>
        <v/>
      </c>
      <c r="C310" s="13" t="str">
        <f ca="1">IFERROR(INDEX(MAESTRO!C:C,_xludf.AGGREGATE(15,6,ROW(MAESTRO!$B$3:$B$1000)/((MAESTRO!$B$3:$B$1000="ASMARTALC")*(UPPER(MAESTRO!$L$3:$L$1000)="CONFIRMADO")),ROWS($A$3:A310))),"")</f>
        <v/>
      </c>
      <c r="D310" s="13" t="str">
        <f ca="1">IFERROR(INDEX(MAESTRO!D:D,_xludf.AGGREGATE(15,6,ROW(MAESTRO!$B$3:$B$1000)/((MAESTRO!$B$3:$B$1000="ASMARTALC")*(UPPER(MAESTRO!$L$3:$L$1000)="CONFIRMADO")),ROWS($A$3:A310))),"")</f>
        <v/>
      </c>
      <c r="E310" s="13" t="str">
        <f ca="1">IFERROR(INDEX(MAESTRO!E:E,_xludf.AGGREGATE(15,6,ROW(MAESTRO!$B$3:$B$1000)/((MAESTRO!$B$3:$B$1000="ASMARTALC")*(UPPER(MAESTRO!$L$3:$L$1000)="CONFIRMADO")),ROWS($A$3:A310))),"")</f>
        <v/>
      </c>
      <c r="F310" s="13" t="str">
        <f ca="1">IFERROR(INDEX(MAESTRO!F:F,_xludf.AGGREGATE(15,6,ROW(MAESTRO!$B$3:$B$1000)/((MAESTRO!$B$3:$B$1000="ASMARTALC")*(UPPER(MAESTRO!$L$3:$L$1000)="CONFIRMADO")),ROWS($A$3:A310))),"")</f>
        <v/>
      </c>
      <c r="G310" s="13" t="str">
        <f ca="1">IFERROR(INDEX(MAESTRO!G:G,_xludf.AGGREGATE(15,6,ROW(MAESTRO!$B$3:$B$1000)/((MAESTRO!$B$3:$B$1000="ASMARTALC")*(UPPER(MAESTRO!$L$3:$L$1000)="CONFIRMADO")),ROWS($A$3:A310))),"")</f>
        <v/>
      </c>
      <c r="H310" s="13" t="str">
        <f ca="1">IFERROR(INDEX(MAESTRO!H:H,_xludf.AGGREGATE(15,6,ROW(MAESTRO!$B$3:$B$1000)/((MAESTRO!$B$3:$B$1000="ASMARTALC")*(UPPER(MAESTRO!$L$3:$L$1000)="CONFIRMADO")),ROWS($A$3:A310))),"")</f>
        <v/>
      </c>
      <c r="I310" s="13" t="str">
        <f ca="1">IFERROR(INDEX(MAESTRO!I:I,_xludf.AGGREGATE(15,6,ROW(MAESTRO!$B$3:$B$1000)/((MAESTRO!$B$3:$B$1000="ASMARTALC")*(UPPER(MAESTRO!$L$3:$L$1000)="CONFIRMADO")),ROWS($A$3:A310))),"")</f>
        <v/>
      </c>
      <c r="J310" s="13" t="str">
        <f ca="1">IFERROR(INDEX(MAESTRO!J:J,_xludf.AGGREGATE(15,6,ROW(MAESTRO!$B$3:$B$1000)/((MAESTRO!$B$3:$B$1000="ASMARTALC")*(UPPER(MAESTRO!$L$3:$L$1000)="CONFIRMADO")),ROWS($A$3:A310))),"")</f>
        <v/>
      </c>
      <c r="K310" s="13" t="str">
        <f ca="1">IFERROR(INDEX(MAESTRO!K:K,_xludf.AGGREGATE(15,6,ROW(MAESTRO!$B$3:$B$1000)/((MAESTRO!$B$3:$B$1000="ASMARTALC")*(UPPER(MAESTRO!$L$3:$L$1000)="CONFIRMADO")),ROWS($A$3:A310))),"")</f>
        <v/>
      </c>
      <c r="L310" s="13" t="str">
        <f ca="1">IFERROR(INDEX(MAESTRO!L:L,_xludf.AGGREGATE(15,6,ROW(MAESTRO!$B$3:$B$1000)/((MAESTRO!$B$3:$B$1000="ASMARTALC")*(UPPER(MAESTRO!$L$3:$L$1000)="CONFIRMADO")),ROWS($A$3:A310))),"")</f>
        <v/>
      </c>
      <c r="M310" s="13" t="str">
        <f ca="1">IFERROR(INDEX(MAESTRO!M:M,_xludf.AGGREGATE(15,6,ROW(MAESTRO!$B$3:$B$1000)/((MAESTRO!$B$3:$B$1000="ASMARTALC")*(UPPER(MAESTRO!$L$3:$L$1000)="CONFIRMADO")),ROWS($A$3:A310))),"")</f>
        <v/>
      </c>
      <c r="N310" s="13" t="str">
        <f ca="1">IFERROR(INDEX(MAESTRO!N:N,_xludf.AGGREGATE(15,6,ROW(MAESTRO!$B$3:$B$1000)/((MAESTRO!$B$3:$B$1000="ASMARTALC")*(UPPER(MAESTRO!$L$3:$L$1000)="CONFIRMADO")),ROWS($A$3:A310))),"")</f>
        <v/>
      </c>
      <c r="O310" s="13" t="str">
        <f ca="1">IFERROR(INDEX(MAESTRO!O:O,_xludf.AGGREGATE(15,6,ROW(MAESTRO!$B$3:$B$1000)/((MAESTRO!$B$3:$B$1000="ASMARTALC")*(UPPER(MAESTRO!$L$3:$L$1000)="CONFIRMADO")),ROWS($A$3:A310))),"")</f>
        <v/>
      </c>
      <c r="P310" s="13" t="str">
        <f ca="1">IFERROR(INDEX(MAESTRO!P:P,_xludf.AGGREGATE(15,6,ROW(MAESTRO!$B$3:$B$1000)/((MAESTRO!$B$3:$B$1000="ASMARTALC")*(UPPER(MAESTRO!$L$3:$L$1000)="CONFIRMADO")),ROWS($A$3:A310))),"")</f>
        <v/>
      </c>
      <c r="Q310" s="13" t="str">
        <f ca="1">IFERROR(INDEX(MAESTRO!Q:Q,_xludf.AGGREGATE(15,6,ROW(MAESTRO!$B$3:$B$1000)/((MAESTRO!$B$3:$B$1000="ASMARTALC")*(UPPER(MAESTRO!$L$3:$L$1000)="CONFIRMADO")),ROWS($A$3:A310))),"")</f>
        <v/>
      </c>
      <c r="R310" s="13" t="str">
        <f ca="1">IFERROR(INDEX(MAESTRO!R:R,_xludf.AGGREGATE(15,6,ROW(MAESTRO!$B$3:$B$1000)/((MAESTRO!$B$3:$B$1000="ASMARTALC")*(UPPER(MAESTRO!$L$3:$L$1000)="CONFIRMADO")),ROWS($A$3:A310))),"")</f>
        <v/>
      </c>
      <c r="S310" s="13" t="str">
        <f ca="1">IFERROR(INDEX(MAESTRO!S:S,_xludf.AGGREGATE(15,6,ROW(MAESTRO!$B$3:$B$1000)/((MAESTRO!$B$3:$B$1000="ASMARTALC")*(UPPER(MAESTRO!$L$3:$L$1000)="CONFIRMADO")),ROWS($A$3:A310))),"")</f>
        <v/>
      </c>
      <c r="T310" s="13" t="str">
        <f ca="1">IFERROR(INDEX(MAESTRO!T:T,_xludf.AGGREGATE(15,6,ROW(MAESTRO!$B$3:$B$1000)/((MAESTRO!$B$3:$B$1000="ASMARTALC")*(UPPER(MAESTRO!$L$3:$L$1000)="CONFIRMADO")),ROWS($A$3:A310))),"")</f>
        <v/>
      </c>
      <c r="U310" s="13" t="str">
        <f ca="1">IFERROR(INDEX(MAESTRO!U:U,_xludf.AGGREGATE(15,6,ROW(MAESTRO!$B$3:$B$1000)/((MAESTRO!$B$3:$B$1000="ASMARTALC")*(UPPER(MAESTRO!$L$3:$L$1000)="CONFIRMADO")),ROWS($A$3:A310))),"")</f>
        <v/>
      </c>
      <c r="V310" s="13" t="str">
        <f ca="1">IFERROR(INDEX(MAESTRO!V:V,_xludf.AGGREGATE(15,6,ROW(MAESTRO!$B$3:$B$1000)/((MAESTRO!$B$3:$B$1000="ASMARTALC")*(UPPER(MAESTRO!$L$3:$L$1000)="CONFIRMADO")),ROWS($A$3:A310))),"")</f>
        <v/>
      </c>
      <c r="W310" s="13" t="str">
        <f ca="1">IFERROR(INDEX(MAESTRO!W:W,_xludf.AGGREGATE(15,6,ROW(MAESTRO!$B$3:$B$1000)/((MAESTRO!$B$3:$B$1000="ASMARTALC")*(UPPER(MAESTRO!$L$3:$L$1000)="CONFIRMADO")),ROWS($A$3:A310))),"")</f>
        <v/>
      </c>
      <c r="X310" s="13" t="str">
        <f ca="1">IFERROR(INDEX(MAESTRO!X:X,_xludf.AGGREGATE(15,6,ROW(MAESTRO!$B$3:$B$1000)/((MAESTRO!$B$3:$B$1000="ASMARTALC")*(UPPER(MAESTRO!$L$3:$L$1000)="CONFIRMADO")),ROWS($A$3:A310))),"")</f>
        <v/>
      </c>
    </row>
    <row r="311" spans="1:24" ht="22.05" customHeight="1">
      <c r="A311" s="10" t="str">
        <f ca="1">IFERROR(INDEX(MAESTRO!A:A,_xludf.AGGREGATE(15,6,ROW(MAESTRO!$B$3:$B$1000)/((MAESTRO!$B$3:$B$1000="ASMARTALC")*(UPPER(MAESTRO!$L$3:$L$1000)="CONFIRMADO")),ROWS($A$3:A311))),"")</f>
        <v/>
      </c>
      <c r="B311" s="10" t="str">
        <f ca="1">IFERROR(INDEX(MAESTRO!B:B,_xludf.AGGREGATE(15,6,ROW(MAESTRO!$B$3:$B$1000)/((MAESTRO!$B$3:$B$1000="ASMARTALC")*(UPPER(MAESTRO!$L$3:$L$1000)="CONFIRMADO")),ROWS($A$3:A311))),"")</f>
        <v/>
      </c>
      <c r="C311" s="10" t="str">
        <f ca="1">IFERROR(INDEX(MAESTRO!C:C,_xludf.AGGREGATE(15,6,ROW(MAESTRO!$B$3:$B$1000)/((MAESTRO!$B$3:$B$1000="ASMARTALC")*(UPPER(MAESTRO!$L$3:$L$1000)="CONFIRMADO")),ROWS($A$3:A311))),"")</f>
        <v/>
      </c>
      <c r="D311" s="10" t="str">
        <f ca="1">IFERROR(INDEX(MAESTRO!D:D,_xludf.AGGREGATE(15,6,ROW(MAESTRO!$B$3:$B$1000)/((MAESTRO!$B$3:$B$1000="ASMARTALC")*(UPPER(MAESTRO!$L$3:$L$1000)="CONFIRMADO")),ROWS($A$3:A311))),"")</f>
        <v/>
      </c>
      <c r="E311" s="10" t="str">
        <f ca="1">IFERROR(INDEX(MAESTRO!E:E,_xludf.AGGREGATE(15,6,ROW(MAESTRO!$B$3:$B$1000)/((MAESTRO!$B$3:$B$1000="ASMARTALC")*(UPPER(MAESTRO!$L$3:$L$1000)="CONFIRMADO")),ROWS($A$3:A311))),"")</f>
        <v/>
      </c>
      <c r="F311" s="10" t="str">
        <f ca="1">IFERROR(INDEX(MAESTRO!F:F,_xludf.AGGREGATE(15,6,ROW(MAESTRO!$B$3:$B$1000)/((MAESTRO!$B$3:$B$1000="ASMARTALC")*(UPPER(MAESTRO!$L$3:$L$1000)="CONFIRMADO")),ROWS($A$3:A311))),"")</f>
        <v/>
      </c>
      <c r="G311" s="10" t="str">
        <f ca="1">IFERROR(INDEX(MAESTRO!G:G,_xludf.AGGREGATE(15,6,ROW(MAESTRO!$B$3:$B$1000)/((MAESTRO!$B$3:$B$1000="ASMARTALC")*(UPPER(MAESTRO!$L$3:$L$1000)="CONFIRMADO")),ROWS($A$3:A311))),"")</f>
        <v/>
      </c>
      <c r="H311" s="10" t="str">
        <f ca="1">IFERROR(INDEX(MAESTRO!H:H,_xludf.AGGREGATE(15,6,ROW(MAESTRO!$B$3:$B$1000)/((MAESTRO!$B$3:$B$1000="ASMARTALC")*(UPPER(MAESTRO!$L$3:$L$1000)="CONFIRMADO")),ROWS($A$3:A311))),"")</f>
        <v/>
      </c>
      <c r="I311" s="10" t="str">
        <f ca="1">IFERROR(INDEX(MAESTRO!I:I,_xludf.AGGREGATE(15,6,ROW(MAESTRO!$B$3:$B$1000)/((MAESTRO!$B$3:$B$1000="ASMARTALC")*(UPPER(MAESTRO!$L$3:$L$1000)="CONFIRMADO")),ROWS($A$3:A311))),"")</f>
        <v/>
      </c>
      <c r="J311" s="10" t="str">
        <f ca="1">IFERROR(INDEX(MAESTRO!J:J,_xludf.AGGREGATE(15,6,ROW(MAESTRO!$B$3:$B$1000)/((MAESTRO!$B$3:$B$1000="ASMARTALC")*(UPPER(MAESTRO!$L$3:$L$1000)="CONFIRMADO")),ROWS($A$3:A311))),"")</f>
        <v/>
      </c>
      <c r="K311" s="10" t="str">
        <f ca="1">IFERROR(INDEX(MAESTRO!K:K,_xludf.AGGREGATE(15,6,ROW(MAESTRO!$B$3:$B$1000)/((MAESTRO!$B$3:$B$1000="ASMARTALC")*(UPPER(MAESTRO!$L$3:$L$1000)="CONFIRMADO")),ROWS($A$3:A311))),"")</f>
        <v/>
      </c>
      <c r="L311" s="10" t="str">
        <f ca="1">IFERROR(INDEX(MAESTRO!L:L,_xludf.AGGREGATE(15,6,ROW(MAESTRO!$B$3:$B$1000)/((MAESTRO!$B$3:$B$1000="ASMARTALC")*(UPPER(MAESTRO!$L$3:$L$1000)="CONFIRMADO")),ROWS($A$3:A311))),"")</f>
        <v/>
      </c>
      <c r="M311" s="10" t="str">
        <f ca="1">IFERROR(INDEX(MAESTRO!M:M,_xludf.AGGREGATE(15,6,ROW(MAESTRO!$B$3:$B$1000)/((MAESTRO!$B$3:$B$1000="ASMARTALC")*(UPPER(MAESTRO!$L$3:$L$1000)="CONFIRMADO")),ROWS($A$3:A311))),"")</f>
        <v/>
      </c>
      <c r="N311" s="10" t="str">
        <f ca="1">IFERROR(INDEX(MAESTRO!N:N,_xludf.AGGREGATE(15,6,ROW(MAESTRO!$B$3:$B$1000)/((MAESTRO!$B$3:$B$1000="ASMARTALC")*(UPPER(MAESTRO!$L$3:$L$1000)="CONFIRMADO")),ROWS($A$3:A311))),"")</f>
        <v/>
      </c>
      <c r="O311" s="10" t="str">
        <f ca="1">IFERROR(INDEX(MAESTRO!O:O,_xludf.AGGREGATE(15,6,ROW(MAESTRO!$B$3:$B$1000)/((MAESTRO!$B$3:$B$1000="ASMARTALC")*(UPPER(MAESTRO!$L$3:$L$1000)="CONFIRMADO")),ROWS($A$3:A311))),"")</f>
        <v/>
      </c>
      <c r="P311" s="10" t="str">
        <f ca="1">IFERROR(INDEX(MAESTRO!P:P,_xludf.AGGREGATE(15,6,ROW(MAESTRO!$B$3:$B$1000)/((MAESTRO!$B$3:$B$1000="ASMARTALC")*(UPPER(MAESTRO!$L$3:$L$1000)="CONFIRMADO")),ROWS($A$3:A311))),"")</f>
        <v/>
      </c>
      <c r="Q311" s="10" t="str">
        <f ca="1">IFERROR(INDEX(MAESTRO!Q:Q,_xludf.AGGREGATE(15,6,ROW(MAESTRO!$B$3:$B$1000)/((MAESTRO!$B$3:$B$1000="ASMARTALC")*(UPPER(MAESTRO!$L$3:$L$1000)="CONFIRMADO")),ROWS($A$3:A311))),"")</f>
        <v/>
      </c>
      <c r="R311" s="10" t="str">
        <f ca="1">IFERROR(INDEX(MAESTRO!R:R,_xludf.AGGREGATE(15,6,ROW(MAESTRO!$B$3:$B$1000)/((MAESTRO!$B$3:$B$1000="ASMARTALC")*(UPPER(MAESTRO!$L$3:$L$1000)="CONFIRMADO")),ROWS($A$3:A311))),"")</f>
        <v/>
      </c>
      <c r="S311" s="10" t="str">
        <f ca="1">IFERROR(INDEX(MAESTRO!S:S,_xludf.AGGREGATE(15,6,ROW(MAESTRO!$B$3:$B$1000)/((MAESTRO!$B$3:$B$1000="ASMARTALC")*(UPPER(MAESTRO!$L$3:$L$1000)="CONFIRMADO")),ROWS($A$3:A311))),"")</f>
        <v/>
      </c>
      <c r="T311" s="10" t="str">
        <f ca="1">IFERROR(INDEX(MAESTRO!T:T,_xludf.AGGREGATE(15,6,ROW(MAESTRO!$B$3:$B$1000)/((MAESTRO!$B$3:$B$1000="ASMARTALC")*(UPPER(MAESTRO!$L$3:$L$1000)="CONFIRMADO")),ROWS($A$3:A311))),"")</f>
        <v/>
      </c>
      <c r="U311" s="10" t="str">
        <f ca="1">IFERROR(INDEX(MAESTRO!U:U,_xludf.AGGREGATE(15,6,ROW(MAESTRO!$B$3:$B$1000)/((MAESTRO!$B$3:$B$1000="ASMARTALC")*(UPPER(MAESTRO!$L$3:$L$1000)="CONFIRMADO")),ROWS($A$3:A311))),"")</f>
        <v/>
      </c>
      <c r="V311" s="10" t="str">
        <f ca="1">IFERROR(INDEX(MAESTRO!V:V,_xludf.AGGREGATE(15,6,ROW(MAESTRO!$B$3:$B$1000)/((MAESTRO!$B$3:$B$1000="ASMARTALC")*(UPPER(MAESTRO!$L$3:$L$1000)="CONFIRMADO")),ROWS($A$3:A311))),"")</f>
        <v/>
      </c>
      <c r="W311" s="10" t="str">
        <f ca="1">IFERROR(INDEX(MAESTRO!W:W,_xludf.AGGREGATE(15,6,ROW(MAESTRO!$B$3:$B$1000)/((MAESTRO!$B$3:$B$1000="ASMARTALC")*(UPPER(MAESTRO!$L$3:$L$1000)="CONFIRMADO")),ROWS($A$3:A311))),"")</f>
        <v/>
      </c>
      <c r="X311" s="10" t="str">
        <f ca="1">IFERROR(INDEX(MAESTRO!X:X,_xludf.AGGREGATE(15,6,ROW(MAESTRO!$B$3:$B$1000)/((MAESTRO!$B$3:$B$1000="ASMARTALC")*(UPPER(MAESTRO!$L$3:$L$1000)="CONFIRMADO")),ROWS($A$3:A311))),"")</f>
        <v/>
      </c>
    </row>
    <row r="312" spans="1:24" ht="22.05" customHeight="1">
      <c r="A312" s="13" t="str">
        <f ca="1">IFERROR(INDEX(MAESTRO!A:A,_xludf.AGGREGATE(15,6,ROW(MAESTRO!$B$3:$B$1000)/((MAESTRO!$B$3:$B$1000="ASMARTALC")*(UPPER(MAESTRO!$L$3:$L$1000)="CONFIRMADO")),ROWS($A$3:A312))),"")</f>
        <v/>
      </c>
      <c r="B312" s="13" t="str">
        <f ca="1">IFERROR(INDEX(MAESTRO!B:B,_xludf.AGGREGATE(15,6,ROW(MAESTRO!$B$3:$B$1000)/((MAESTRO!$B$3:$B$1000="ASMARTALC")*(UPPER(MAESTRO!$L$3:$L$1000)="CONFIRMADO")),ROWS($A$3:A312))),"")</f>
        <v/>
      </c>
      <c r="C312" s="13" t="str">
        <f ca="1">IFERROR(INDEX(MAESTRO!C:C,_xludf.AGGREGATE(15,6,ROW(MAESTRO!$B$3:$B$1000)/((MAESTRO!$B$3:$B$1000="ASMARTALC")*(UPPER(MAESTRO!$L$3:$L$1000)="CONFIRMADO")),ROWS($A$3:A312))),"")</f>
        <v/>
      </c>
      <c r="D312" s="13" t="str">
        <f ca="1">IFERROR(INDEX(MAESTRO!D:D,_xludf.AGGREGATE(15,6,ROW(MAESTRO!$B$3:$B$1000)/((MAESTRO!$B$3:$B$1000="ASMARTALC")*(UPPER(MAESTRO!$L$3:$L$1000)="CONFIRMADO")),ROWS($A$3:A312))),"")</f>
        <v/>
      </c>
      <c r="E312" s="13" t="str">
        <f ca="1">IFERROR(INDEX(MAESTRO!E:E,_xludf.AGGREGATE(15,6,ROW(MAESTRO!$B$3:$B$1000)/((MAESTRO!$B$3:$B$1000="ASMARTALC")*(UPPER(MAESTRO!$L$3:$L$1000)="CONFIRMADO")),ROWS($A$3:A312))),"")</f>
        <v/>
      </c>
      <c r="F312" s="13" t="str">
        <f ca="1">IFERROR(INDEX(MAESTRO!F:F,_xludf.AGGREGATE(15,6,ROW(MAESTRO!$B$3:$B$1000)/((MAESTRO!$B$3:$B$1000="ASMARTALC")*(UPPER(MAESTRO!$L$3:$L$1000)="CONFIRMADO")),ROWS($A$3:A312))),"")</f>
        <v/>
      </c>
      <c r="G312" s="13" t="str">
        <f ca="1">IFERROR(INDEX(MAESTRO!G:G,_xludf.AGGREGATE(15,6,ROW(MAESTRO!$B$3:$B$1000)/((MAESTRO!$B$3:$B$1000="ASMARTALC")*(UPPER(MAESTRO!$L$3:$L$1000)="CONFIRMADO")),ROWS($A$3:A312))),"")</f>
        <v/>
      </c>
      <c r="H312" s="13" t="str">
        <f ca="1">IFERROR(INDEX(MAESTRO!H:H,_xludf.AGGREGATE(15,6,ROW(MAESTRO!$B$3:$B$1000)/((MAESTRO!$B$3:$B$1000="ASMARTALC")*(UPPER(MAESTRO!$L$3:$L$1000)="CONFIRMADO")),ROWS($A$3:A312))),"")</f>
        <v/>
      </c>
      <c r="I312" s="13" t="str">
        <f ca="1">IFERROR(INDEX(MAESTRO!I:I,_xludf.AGGREGATE(15,6,ROW(MAESTRO!$B$3:$B$1000)/((MAESTRO!$B$3:$B$1000="ASMARTALC")*(UPPER(MAESTRO!$L$3:$L$1000)="CONFIRMADO")),ROWS($A$3:A312))),"")</f>
        <v/>
      </c>
      <c r="J312" s="13" t="str">
        <f ca="1">IFERROR(INDEX(MAESTRO!J:J,_xludf.AGGREGATE(15,6,ROW(MAESTRO!$B$3:$B$1000)/((MAESTRO!$B$3:$B$1000="ASMARTALC")*(UPPER(MAESTRO!$L$3:$L$1000)="CONFIRMADO")),ROWS($A$3:A312))),"")</f>
        <v/>
      </c>
      <c r="K312" s="13" t="str">
        <f ca="1">IFERROR(INDEX(MAESTRO!K:K,_xludf.AGGREGATE(15,6,ROW(MAESTRO!$B$3:$B$1000)/((MAESTRO!$B$3:$B$1000="ASMARTALC")*(UPPER(MAESTRO!$L$3:$L$1000)="CONFIRMADO")),ROWS($A$3:A312))),"")</f>
        <v/>
      </c>
      <c r="L312" s="13" t="str">
        <f ca="1">IFERROR(INDEX(MAESTRO!L:L,_xludf.AGGREGATE(15,6,ROW(MAESTRO!$B$3:$B$1000)/((MAESTRO!$B$3:$B$1000="ASMARTALC")*(UPPER(MAESTRO!$L$3:$L$1000)="CONFIRMADO")),ROWS($A$3:A312))),"")</f>
        <v/>
      </c>
      <c r="M312" s="13" t="str">
        <f ca="1">IFERROR(INDEX(MAESTRO!M:M,_xludf.AGGREGATE(15,6,ROW(MAESTRO!$B$3:$B$1000)/((MAESTRO!$B$3:$B$1000="ASMARTALC")*(UPPER(MAESTRO!$L$3:$L$1000)="CONFIRMADO")),ROWS($A$3:A312))),"")</f>
        <v/>
      </c>
      <c r="N312" s="13" t="str">
        <f ca="1">IFERROR(INDEX(MAESTRO!N:N,_xludf.AGGREGATE(15,6,ROW(MAESTRO!$B$3:$B$1000)/((MAESTRO!$B$3:$B$1000="ASMARTALC")*(UPPER(MAESTRO!$L$3:$L$1000)="CONFIRMADO")),ROWS($A$3:A312))),"")</f>
        <v/>
      </c>
      <c r="O312" s="13" t="str">
        <f ca="1">IFERROR(INDEX(MAESTRO!O:O,_xludf.AGGREGATE(15,6,ROW(MAESTRO!$B$3:$B$1000)/((MAESTRO!$B$3:$B$1000="ASMARTALC")*(UPPER(MAESTRO!$L$3:$L$1000)="CONFIRMADO")),ROWS($A$3:A312))),"")</f>
        <v/>
      </c>
      <c r="P312" s="13" t="str">
        <f ca="1">IFERROR(INDEX(MAESTRO!P:P,_xludf.AGGREGATE(15,6,ROW(MAESTRO!$B$3:$B$1000)/((MAESTRO!$B$3:$B$1000="ASMARTALC")*(UPPER(MAESTRO!$L$3:$L$1000)="CONFIRMADO")),ROWS($A$3:A312))),"")</f>
        <v/>
      </c>
      <c r="Q312" s="13" t="str">
        <f ca="1">IFERROR(INDEX(MAESTRO!Q:Q,_xludf.AGGREGATE(15,6,ROW(MAESTRO!$B$3:$B$1000)/((MAESTRO!$B$3:$B$1000="ASMARTALC")*(UPPER(MAESTRO!$L$3:$L$1000)="CONFIRMADO")),ROWS($A$3:A312))),"")</f>
        <v/>
      </c>
      <c r="R312" s="13" t="str">
        <f ca="1">IFERROR(INDEX(MAESTRO!R:R,_xludf.AGGREGATE(15,6,ROW(MAESTRO!$B$3:$B$1000)/((MAESTRO!$B$3:$B$1000="ASMARTALC")*(UPPER(MAESTRO!$L$3:$L$1000)="CONFIRMADO")),ROWS($A$3:A312))),"")</f>
        <v/>
      </c>
      <c r="S312" s="13" t="str">
        <f ca="1">IFERROR(INDEX(MAESTRO!S:S,_xludf.AGGREGATE(15,6,ROW(MAESTRO!$B$3:$B$1000)/((MAESTRO!$B$3:$B$1000="ASMARTALC")*(UPPER(MAESTRO!$L$3:$L$1000)="CONFIRMADO")),ROWS($A$3:A312))),"")</f>
        <v/>
      </c>
      <c r="T312" s="13" t="str">
        <f ca="1">IFERROR(INDEX(MAESTRO!T:T,_xludf.AGGREGATE(15,6,ROW(MAESTRO!$B$3:$B$1000)/((MAESTRO!$B$3:$B$1000="ASMARTALC")*(UPPER(MAESTRO!$L$3:$L$1000)="CONFIRMADO")),ROWS($A$3:A312))),"")</f>
        <v/>
      </c>
      <c r="U312" s="13" t="str">
        <f ca="1">IFERROR(INDEX(MAESTRO!U:U,_xludf.AGGREGATE(15,6,ROW(MAESTRO!$B$3:$B$1000)/((MAESTRO!$B$3:$B$1000="ASMARTALC")*(UPPER(MAESTRO!$L$3:$L$1000)="CONFIRMADO")),ROWS($A$3:A312))),"")</f>
        <v/>
      </c>
      <c r="V312" s="13" t="str">
        <f ca="1">IFERROR(INDEX(MAESTRO!V:V,_xludf.AGGREGATE(15,6,ROW(MAESTRO!$B$3:$B$1000)/((MAESTRO!$B$3:$B$1000="ASMARTALC")*(UPPER(MAESTRO!$L$3:$L$1000)="CONFIRMADO")),ROWS($A$3:A312))),"")</f>
        <v/>
      </c>
      <c r="W312" s="13" t="str">
        <f ca="1">IFERROR(INDEX(MAESTRO!W:W,_xludf.AGGREGATE(15,6,ROW(MAESTRO!$B$3:$B$1000)/((MAESTRO!$B$3:$B$1000="ASMARTALC")*(UPPER(MAESTRO!$L$3:$L$1000)="CONFIRMADO")),ROWS($A$3:A312))),"")</f>
        <v/>
      </c>
      <c r="X312" s="13" t="str">
        <f ca="1">IFERROR(INDEX(MAESTRO!X:X,_xludf.AGGREGATE(15,6,ROW(MAESTRO!$B$3:$B$1000)/((MAESTRO!$B$3:$B$1000="ASMARTALC")*(UPPER(MAESTRO!$L$3:$L$1000)="CONFIRMADO")),ROWS($A$3:A312))),"")</f>
        <v/>
      </c>
    </row>
    <row r="313" spans="1:24" ht="22.05" customHeight="1">
      <c r="A313" s="10" t="str">
        <f ca="1">IFERROR(INDEX(MAESTRO!A:A,_xludf.AGGREGATE(15,6,ROW(MAESTRO!$B$3:$B$1000)/((MAESTRO!$B$3:$B$1000="ASMARTALC")*(UPPER(MAESTRO!$L$3:$L$1000)="CONFIRMADO")),ROWS($A$3:A313))),"")</f>
        <v/>
      </c>
      <c r="B313" s="10" t="str">
        <f ca="1">IFERROR(INDEX(MAESTRO!B:B,_xludf.AGGREGATE(15,6,ROW(MAESTRO!$B$3:$B$1000)/((MAESTRO!$B$3:$B$1000="ASMARTALC")*(UPPER(MAESTRO!$L$3:$L$1000)="CONFIRMADO")),ROWS($A$3:A313))),"")</f>
        <v/>
      </c>
      <c r="C313" s="10" t="str">
        <f ca="1">IFERROR(INDEX(MAESTRO!C:C,_xludf.AGGREGATE(15,6,ROW(MAESTRO!$B$3:$B$1000)/((MAESTRO!$B$3:$B$1000="ASMARTALC")*(UPPER(MAESTRO!$L$3:$L$1000)="CONFIRMADO")),ROWS($A$3:A313))),"")</f>
        <v/>
      </c>
      <c r="D313" s="10" t="str">
        <f ca="1">IFERROR(INDEX(MAESTRO!D:D,_xludf.AGGREGATE(15,6,ROW(MAESTRO!$B$3:$B$1000)/((MAESTRO!$B$3:$B$1000="ASMARTALC")*(UPPER(MAESTRO!$L$3:$L$1000)="CONFIRMADO")),ROWS($A$3:A313))),"")</f>
        <v/>
      </c>
      <c r="E313" s="10" t="str">
        <f ca="1">IFERROR(INDEX(MAESTRO!E:E,_xludf.AGGREGATE(15,6,ROW(MAESTRO!$B$3:$B$1000)/((MAESTRO!$B$3:$B$1000="ASMARTALC")*(UPPER(MAESTRO!$L$3:$L$1000)="CONFIRMADO")),ROWS($A$3:A313))),"")</f>
        <v/>
      </c>
      <c r="F313" s="10" t="str">
        <f ca="1">IFERROR(INDEX(MAESTRO!F:F,_xludf.AGGREGATE(15,6,ROW(MAESTRO!$B$3:$B$1000)/((MAESTRO!$B$3:$B$1000="ASMARTALC")*(UPPER(MAESTRO!$L$3:$L$1000)="CONFIRMADO")),ROWS($A$3:A313))),"")</f>
        <v/>
      </c>
      <c r="G313" s="10" t="str">
        <f ca="1">IFERROR(INDEX(MAESTRO!G:G,_xludf.AGGREGATE(15,6,ROW(MAESTRO!$B$3:$B$1000)/((MAESTRO!$B$3:$B$1000="ASMARTALC")*(UPPER(MAESTRO!$L$3:$L$1000)="CONFIRMADO")),ROWS($A$3:A313))),"")</f>
        <v/>
      </c>
      <c r="H313" s="10" t="str">
        <f ca="1">IFERROR(INDEX(MAESTRO!H:H,_xludf.AGGREGATE(15,6,ROW(MAESTRO!$B$3:$B$1000)/((MAESTRO!$B$3:$B$1000="ASMARTALC")*(UPPER(MAESTRO!$L$3:$L$1000)="CONFIRMADO")),ROWS($A$3:A313))),"")</f>
        <v/>
      </c>
      <c r="I313" s="10" t="str">
        <f ca="1">IFERROR(INDEX(MAESTRO!I:I,_xludf.AGGREGATE(15,6,ROW(MAESTRO!$B$3:$B$1000)/((MAESTRO!$B$3:$B$1000="ASMARTALC")*(UPPER(MAESTRO!$L$3:$L$1000)="CONFIRMADO")),ROWS($A$3:A313))),"")</f>
        <v/>
      </c>
      <c r="J313" s="10" t="str">
        <f ca="1">IFERROR(INDEX(MAESTRO!J:J,_xludf.AGGREGATE(15,6,ROW(MAESTRO!$B$3:$B$1000)/((MAESTRO!$B$3:$B$1000="ASMARTALC")*(UPPER(MAESTRO!$L$3:$L$1000)="CONFIRMADO")),ROWS($A$3:A313))),"")</f>
        <v/>
      </c>
      <c r="K313" s="10" t="str">
        <f ca="1">IFERROR(INDEX(MAESTRO!K:K,_xludf.AGGREGATE(15,6,ROW(MAESTRO!$B$3:$B$1000)/((MAESTRO!$B$3:$B$1000="ASMARTALC")*(UPPER(MAESTRO!$L$3:$L$1000)="CONFIRMADO")),ROWS($A$3:A313))),"")</f>
        <v/>
      </c>
      <c r="L313" s="10" t="str">
        <f ca="1">IFERROR(INDEX(MAESTRO!L:L,_xludf.AGGREGATE(15,6,ROW(MAESTRO!$B$3:$B$1000)/((MAESTRO!$B$3:$B$1000="ASMARTALC")*(UPPER(MAESTRO!$L$3:$L$1000)="CONFIRMADO")),ROWS($A$3:A313))),"")</f>
        <v/>
      </c>
      <c r="M313" s="10" t="str">
        <f ca="1">IFERROR(INDEX(MAESTRO!M:M,_xludf.AGGREGATE(15,6,ROW(MAESTRO!$B$3:$B$1000)/((MAESTRO!$B$3:$B$1000="ASMARTALC")*(UPPER(MAESTRO!$L$3:$L$1000)="CONFIRMADO")),ROWS($A$3:A313))),"")</f>
        <v/>
      </c>
      <c r="N313" s="10" t="str">
        <f ca="1">IFERROR(INDEX(MAESTRO!N:N,_xludf.AGGREGATE(15,6,ROW(MAESTRO!$B$3:$B$1000)/((MAESTRO!$B$3:$B$1000="ASMARTALC")*(UPPER(MAESTRO!$L$3:$L$1000)="CONFIRMADO")),ROWS($A$3:A313))),"")</f>
        <v/>
      </c>
      <c r="O313" s="10" t="str">
        <f ca="1">IFERROR(INDEX(MAESTRO!O:O,_xludf.AGGREGATE(15,6,ROW(MAESTRO!$B$3:$B$1000)/((MAESTRO!$B$3:$B$1000="ASMARTALC")*(UPPER(MAESTRO!$L$3:$L$1000)="CONFIRMADO")),ROWS($A$3:A313))),"")</f>
        <v/>
      </c>
      <c r="P313" s="10" t="str">
        <f ca="1">IFERROR(INDEX(MAESTRO!P:P,_xludf.AGGREGATE(15,6,ROW(MAESTRO!$B$3:$B$1000)/((MAESTRO!$B$3:$B$1000="ASMARTALC")*(UPPER(MAESTRO!$L$3:$L$1000)="CONFIRMADO")),ROWS($A$3:A313))),"")</f>
        <v/>
      </c>
      <c r="Q313" s="10" t="str">
        <f ca="1">IFERROR(INDEX(MAESTRO!Q:Q,_xludf.AGGREGATE(15,6,ROW(MAESTRO!$B$3:$B$1000)/((MAESTRO!$B$3:$B$1000="ASMARTALC")*(UPPER(MAESTRO!$L$3:$L$1000)="CONFIRMADO")),ROWS($A$3:A313))),"")</f>
        <v/>
      </c>
      <c r="R313" s="10" t="str">
        <f ca="1">IFERROR(INDEX(MAESTRO!R:R,_xludf.AGGREGATE(15,6,ROW(MAESTRO!$B$3:$B$1000)/((MAESTRO!$B$3:$B$1000="ASMARTALC")*(UPPER(MAESTRO!$L$3:$L$1000)="CONFIRMADO")),ROWS($A$3:A313))),"")</f>
        <v/>
      </c>
      <c r="S313" s="10" t="str">
        <f ca="1">IFERROR(INDEX(MAESTRO!S:S,_xludf.AGGREGATE(15,6,ROW(MAESTRO!$B$3:$B$1000)/((MAESTRO!$B$3:$B$1000="ASMARTALC")*(UPPER(MAESTRO!$L$3:$L$1000)="CONFIRMADO")),ROWS($A$3:A313))),"")</f>
        <v/>
      </c>
      <c r="T313" s="10" t="str">
        <f ca="1">IFERROR(INDEX(MAESTRO!T:T,_xludf.AGGREGATE(15,6,ROW(MAESTRO!$B$3:$B$1000)/((MAESTRO!$B$3:$B$1000="ASMARTALC")*(UPPER(MAESTRO!$L$3:$L$1000)="CONFIRMADO")),ROWS($A$3:A313))),"")</f>
        <v/>
      </c>
      <c r="U313" s="10" t="str">
        <f ca="1">IFERROR(INDEX(MAESTRO!U:U,_xludf.AGGREGATE(15,6,ROW(MAESTRO!$B$3:$B$1000)/((MAESTRO!$B$3:$B$1000="ASMARTALC")*(UPPER(MAESTRO!$L$3:$L$1000)="CONFIRMADO")),ROWS($A$3:A313))),"")</f>
        <v/>
      </c>
      <c r="V313" s="10" t="str">
        <f ca="1">IFERROR(INDEX(MAESTRO!V:V,_xludf.AGGREGATE(15,6,ROW(MAESTRO!$B$3:$B$1000)/((MAESTRO!$B$3:$B$1000="ASMARTALC")*(UPPER(MAESTRO!$L$3:$L$1000)="CONFIRMADO")),ROWS($A$3:A313))),"")</f>
        <v/>
      </c>
      <c r="W313" s="10" t="str">
        <f ca="1">IFERROR(INDEX(MAESTRO!W:W,_xludf.AGGREGATE(15,6,ROW(MAESTRO!$B$3:$B$1000)/((MAESTRO!$B$3:$B$1000="ASMARTALC")*(UPPER(MAESTRO!$L$3:$L$1000)="CONFIRMADO")),ROWS($A$3:A313))),"")</f>
        <v/>
      </c>
      <c r="X313" s="10" t="str">
        <f ca="1">IFERROR(INDEX(MAESTRO!X:X,_xludf.AGGREGATE(15,6,ROW(MAESTRO!$B$3:$B$1000)/((MAESTRO!$B$3:$B$1000="ASMARTALC")*(UPPER(MAESTRO!$L$3:$L$1000)="CONFIRMADO")),ROWS($A$3:A313))),"")</f>
        <v/>
      </c>
    </row>
    <row r="314" spans="1:24" ht="22.05" customHeight="1">
      <c r="A314" s="13" t="str">
        <f ca="1">IFERROR(INDEX(MAESTRO!A:A,_xludf.AGGREGATE(15,6,ROW(MAESTRO!$B$3:$B$1000)/((MAESTRO!$B$3:$B$1000="ASMARTALC")*(UPPER(MAESTRO!$L$3:$L$1000)="CONFIRMADO")),ROWS($A$3:A314))),"")</f>
        <v/>
      </c>
      <c r="B314" s="13" t="str">
        <f ca="1">IFERROR(INDEX(MAESTRO!B:B,_xludf.AGGREGATE(15,6,ROW(MAESTRO!$B$3:$B$1000)/((MAESTRO!$B$3:$B$1000="ASMARTALC")*(UPPER(MAESTRO!$L$3:$L$1000)="CONFIRMADO")),ROWS($A$3:A314))),"")</f>
        <v/>
      </c>
      <c r="C314" s="13" t="str">
        <f ca="1">IFERROR(INDEX(MAESTRO!C:C,_xludf.AGGREGATE(15,6,ROW(MAESTRO!$B$3:$B$1000)/((MAESTRO!$B$3:$B$1000="ASMARTALC")*(UPPER(MAESTRO!$L$3:$L$1000)="CONFIRMADO")),ROWS($A$3:A314))),"")</f>
        <v/>
      </c>
      <c r="D314" s="13" t="str">
        <f ca="1">IFERROR(INDEX(MAESTRO!D:D,_xludf.AGGREGATE(15,6,ROW(MAESTRO!$B$3:$B$1000)/((MAESTRO!$B$3:$B$1000="ASMARTALC")*(UPPER(MAESTRO!$L$3:$L$1000)="CONFIRMADO")),ROWS($A$3:A314))),"")</f>
        <v/>
      </c>
      <c r="E314" s="13" t="str">
        <f ca="1">IFERROR(INDEX(MAESTRO!E:E,_xludf.AGGREGATE(15,6,ROW(MAESTRO!$B$3:$B$1000)/((MAESTRO!$B$3:$B$1000="ASMARTALC")*(UPPER(MAESTRO!$L$3:$L$1000)="CONFIRMADO")),ROWS($A$3:A314))),"")</f>
        <v/>
      </c>
      <c r="F314" s="13" t="str">
        <f ca="1">IFERROR(INDEX(MAESTRO!F:F,_xludf.AGGREGATE(15,6,ROW(MAESTRO!$B$3:$B$1000)/((MAESTRO!$B$3:$B$1000="ASMARTALC")*(UPPER(MAESTRO!$L$3:$L$1000)="CONFIRMADO")),ROWS($A$3:A314))),"")</f>
        <v/>
      </c>
      <c r="G314" s="13" t="str">
        <f ca="1">IFERROR(INDEX(MAESTRO!G:G,_xludf.AGGREGATE(15,6,ROW(MAESTRO!$B$3:$B$1000)/((MAESTRO!$B$3:$B$1000="ASMARTALC")*(UPPER(MAESTRO!$L$3:$L$1000)="CONFIRMADO")),ROWS($A$3:A314))),"")</f>
        <v/>
      </c>
      <c r="H314" s="13" t="str">
        <f ca="1">IFERROR(INDEX(MAESTRO!H:H,_xludf.AGGREGATE(15,6,ROW(MAESTRO!$B$3:$B$1000)/((MAESTRO!$B$3:$B$1000="ASMARTALC")*(UPPER(MAESTRO!$L$3:$L$1000)="CONFIRMADO")),ROWS($A$3:A314))),"")</f>
        <v/>
      </c>
      <c r="I314" s="13" t="str">
        <f ca="1">IFERROR(INDEX(MAESTRO!I:I,_xludf.AGGREGATE(15,6,ROW(MAESTRO!$B$3:$B$1000)/((MAESTRO!$B$3:$B$1000="ASMARTALC")*(UPPER(MAESTRO!$L$3:$L$1000)="CONFIRMADO")),ROWS($A$3:A314))),"")</f>
        <v/>
      </c>
      <c r="J314" s="13" t="str">
        <f ca="1">IFERROR(INDEX(MAESTRO!J:J,_xludf.AGGREGATE(15,6,ROW(MAESTRO!$B$3:$B$1000)/((MAESTRO!$B$3:$B$1000="ASMARTALC")*(UPPER(MAESTRO!$L$3:$L$1000)="CONFIRMADO")),ROWS($A$3:A314))),"")</f>
        <v/>
      </c>
      <c r="K314" s="13" t="str">
        <f ca="1">IFERROR(INDEX(MAESTRO!K:K,_xludf.AGGREGATE(15,6,ROW(MAESTRO!$B$3:$B$1000)/((MAESTRO!$B$3:$B$1000="ASMARTALC")*(UPPER(MAESTRO!$L$3:$L$1000)="CONFIRMADO")),ROWS($A$3:A314))),"")</f>
        <v/>
      </c>
      <c r="L314" s="13" t="str">
        <f ca="1">IFERROR(INDEX(MAESTRO!L:L,_xludf.AGGREGATE(15,6,ROW(MAESTRO!$B$3:$B$1000)/((MAESTRO!$B$3:$B$1000="ASMARTALC")*(UPPER(MAESTRO!$L$3:$L$1000)="CONFIRMADO")),ROWS($A$3:A314))),"")</f>
        <v/>
      </c>
      <c r="M314" s="13" t="str">
        <f ca="1">IFERROR(INDEX(MAESTRO!M:M,_xludf.AGGREGATE(15,6,ROW(MAESTRO!$B$3:$B$1000)/((MAESTRO!$B$3:$B$1000="ASMARTALC")*(UPPER(MAESTRO!$L$3:$L$1000)="CONFIRMADO")),ROWS($A$3:A314))),"")</f>
        <v/>
      </c>
      <c r="N314" s="13" t="str">
        <f ca="1">IFERROR(INDEX(MAESTRO!N:N,_xludf.AGGREGATE(15,6,ROW(MAESTRO!$B$3:$B$1000)/((MAESTRO!$B$3:$B$1000="ASMARTALC")*(UPPER(MAESTRO!$L$3:$L$1000)="CONFIRMADO")),ROWS($A$3:A314))),"")</f>
        <v/>
      </c>
      <c r="O314" s="13" t="str">
        <f ca="1">IFERROR(INDEX(MAESTRO!O:O,_xludf.AGGREGATE(15,6,ROW(MAESTRO!$B$3:$B$1000)/((MAESTRO!$B$3:$B$1000="ASMARTALC")*(UPPER(MAESTRO!$L$3:$L$1000)="CONFIRMADO")),ROWS($A$3:A314))),"")</f>
        <v/>
      </c>
      <c r="P314" s="13" t="str">
        <f ca="1">IFERROR(INDEX(MAESTRO!P:P,_xludf.AGGREGATE(15,6,ROW(MAESTRO!$B$3:$B$1000)/((MAESTRO!$B$3:$B$1000="ASMARTALC")*(UPPER(MAESTRO!$L$3:$L$1000)="CONFIRMADO")),ROWS($A$3:A314))),"")</f>
        <v/>
      </c>
      <c r="Q314" s="13" t="str">
        <f ca="1">IFERROR(INDEX(MAESTRO!Q:Q,_xludf.AGGREGATE(15,6,ROW(MAESTRO!$B$3:$B$1000)/((MAESTRO!$B$3:$B$1000="ASMARTALC")*(UPPER(MAESTRO!$L$3:$L$1000)="CONFIRMADO")),ROWS($A$3:A314))),"")</f>
        <v/>
      </c>
      <c r="R314" s="13" t="str">
        <f ca="1">IFERROR(INDEX(MAESTRO!R:R,_xludf.AGGREGATE(15,6,ROW(MAESTRO!$B$3:$B$1000)/((MAESTRO!$B$3:$B$1000="ASMARTALC")*(UPPER(MAESTRO!$L$3:$L$1000)="CONFIRMADO")),ROWS($A$3:A314))),"")</f>
        <v/>
      </c>
      <c r="S314" s="13" t="str">
        <f ca="1">IFERROR(INDEX(MAESTRO!S:S,_xludf.AGGREGATE(15,6,ROW(MAESTRO!$B$3:$B$1000)/((MAESTRO!$B$3:$B$1000="ASMARTALC")*(UPPER(MAESTRO!$L$3:$L$1000)="CONFIRMADO")),ROWS($A$3:A314))),"")</f>
        <v/>
      </c>
      <c r="T314" s="13" t="str">
        <f ca="1">IFERROR(INDEX(MAESTRO!T:T,_xludf.AGGREGATE(15,6,ROW(MAESTRO!$B$3:$B$1000)/((MAESTRO!$B$3:$B$1000="ASMARTALC")*(UPPER(MAESTRO!$L$3:$L$1000)="CONFIRMADO")),ROWS($A$3:A314))),"")</f>
        <v/>
      </c>
      <c r="U314" s="13" t="str">
        <f ca="1">IFERROR(INDEX(MAESTRO!U:U,_xludf.AGGREGATE(15,6,ROW(MAESTRO!$B$3:$B$1000)/((MAESTRO!$B$3:$B$1000="ASMARTALC")*(UPPER(MAESTRO!$L$3:$L$1000)="CONFIRMADO")),ROWS($A$3:A314))),"")</f>
        <v/>
      </c>
      <c r="V314" s="13" t="str">
        <f ca="1">IFERROR(INDEX(MAESTRO!V:V,_xludf.AGGREGATE(15,6,ROW(MAESTRO!$B$3:$B$1000)/((MAESTRO!$B$3:$B$1000="ASMARTALC")*(UPPER(MAESTRO!$L$3:$L$1000)="CONFIRMADO")),ROWS($A$3:A314))),"")</f>
        <v/>
      </c>
      <c r="W314" s="13" t="str">
        <f ca="1">IFERROR(INDEX(MAESTRO!W:W,_xludf.AGGREGATE(15,6,ROW(MAESTRO!$B$3:$B$1000)/((MAESTRO!$B$3:$B$1000="ASMARTALC")*(UPPER(MAESTRO!$L$3:$L$1000)="CONFIRMADO")),ROWS($A$3:A314))),"")</f>
        <v/>
      </c>
      <c r="X314" s="13" t="str">
        <f ca="1">IFERROR(INDEX(MAESTRO!X:X,_xludf.AGGREGATE(15,6,ROW(MAESTRO!$B$3:$B$1000)/((MAESTRO!$B$3:$B$1000="ASMARTALC")*(UPPER(MAESTRO!$L$3:$L$1000)="CONFIRMADO")),ROWS($A$3:A314))),"")</f>
        <v/>
      </c>
    </row>
    <row r="315" spans="1:24" ht="22.05" customHeight="1">
      <c r="A315" s="10" t="str">
        <f ca="1">IFERROR(INDEX(MAESTRO!A:A,_xludf.AGGREGATE(15,6,ROW(MAESTRO!$B$3:$B$1000)/((MAESTRO!$B$3:$B$1000="ASMARTALC")*(UPPER(MAESTRO!$L$3:$L$1000)="CONFIRMADO")),ROWS($A$3:A315))),"")</f>
        <v/>
      </c>
      <c r="B315" s="10" t="str">
        <f ca="1">IFERROR(INDEX(MAESTRO!B:B,_xludf.AGGREGATE(15,6,ROW(MAESTRO!$B$3:$B$1000)/((MAESTRO!$B$3:$B$1000="ASMARTALC")*(UPPER(MAESTRO!$L$3:$L$1000)="CONFIRMADO")),ROWS($A$3:A315))),"")</f>
        <v/>
      </c>
      <c r="C315" s="10" t="str">
        <f ca="1">IFERROR(INDEX(MAESTRO!C:C,_xludf.AGGREGATE(15,6,ROW(MAESTRO!$B$3:$B$1000)/((MAESTRO!$B$3:$B$1000="ASMARTALC")*(UPPER(MAESTRO!$L$3:$L$1000)="CONFIRMADO")),ROWS($A$3:A315))),"")</f>
        <v/>
      </c>
      <c r="D315" s="10" t="str">
        <f ca="1">IFERROR(INDEX(MAESTRO!D:D,_xludf.AGGREGATE(15,6,ROW(MAESTRO!$B$3:$B$1000)/((MAESTRO!$B$3:$B$1000="ASMARTALC")*(UPPER(MAESTRO!$L$3:$L$1000)="CONFIRMADO")),ROWS($A$3:A315))),"")</f>
        <v/>
      </c>
      <c r="E315" s="10" t="str">
        <f ca="1">IFERROR(INDEX(MAESTRO!E:E,_xludf.AGGREGATE(15,6,ROW(MAESTRO!$B$3:$B$1000)/((MAESTRO!$B$3:$B$1000="ASMARTALC")*(UPPER(MAESTRO!$L$3:$L$1000)="CONFIRMADO")),ROWS($A$3:A315))),"")</f>
        <v/>
      </c>
      <c r="F315" s="10" t="str">
        <f ca="1">IFERROR(INDEX(MAESTRO!F:F,_xludf.AGGREGATE(15,6,ROW(MAESTRO!$B$3:$B$1000)/((MAESTRO!$B$3:$B$1000="ASMARTALC")*(UPPER(MAESTRO!$L$3:$L$1000)="CONFIRMADO")),ROWS($A$3:A315))),"")</f>
        <v/>
      </c>
      <c r="G315" s="10" t="str">
        <f ca="1">IFERROR(INDEX(MAESTRO!G:G,_xludf.AGGREGATE(15,6,ROW(MAESTRO!$B$3:$B$1000)/((MAESTRO!$B$3:$B$1000="ASMARTALC")*(UPPER(MAESTRO!$L$3:$L$1000)="CONFIRMADO")),ROWS($A$3:A315))),"")</f>
        <v/>
      </c>
      <c r="H315" s="10" t="str">
        <f ca="1">IFERROR(INDEX(MAESTRO!H:H,_xludf.AGGREGATE(15,6,ROW(MAESTRO!$B$3:$B$1000)/((MAESTRO!$B$3:$B$1000="ASMARTALC")*(UPPER(MAESTRO!$L$3:$L$1000)="CONFIRMADO")),ROWS($A$3:A315))),"")</f>
        <v/>
      </c>
      <c r="I315" s="10" t="str">
        <f ca="1">IFERROR(INDEX(MAESTRO!I:I,_xludf.AGGREGATE(15,6,ROW(MAESTRO!$B$3:$B$1000)/((MAESTRO!$B$3:$B$1000="ASMARTALC")*(UPPER(MAESTRO!$L$3:$L$1000)="CONFIRMADO")),ROWS($A$3:A315))),"")</f>
        <v/>
      </c>
      <c r="J315" s="10" t="str">
        <f ca="1">IFERROR(INDEX(MAESTRO!J:J,_xludf.AGGREGATE(15,6,ROW(MAESTRO!$B$3:$B$1000)/((MAESTRO!$B$3:$B$1000="ASMARTALC")*(UPPER(MAESTRO!$L$3:$L$1000)="CONFIRMADO")),ROWS($A$3:A315))),"")</f>
        <v/>
      </c>
      <c r="K315" s="10" t="str">
        <f ca="1">IFERROR(INDEX(MAESTRO!K:K,_xludf.AGGREGATE(15,6,ROW(MAESTRO!$B$3:$B$1000)/((MAESTRO!$B$3:$B$1000="ASMARTALC")*(UPPER(MAESTRO!$L$3:$L$1000)="CONFIRMADO")),ROWS($A$3:A315))),"")</f>
        <v/>
      </c>
      <c r="L315" s="10" t="str">
        <f ca="1">IFERROR(INDEX(MAESTRO!L:L,_xludf.AGGREGATE(15,6,ROW(MAESTRO!$B$3:$B$1000)/((MAESTRO!$B$3:$B$1000="ASMARTALC")*(UPPER(MAESTRO!$L$3:$L$1000)="CONFIRMADO")),ROWS($A$3:A315))),"")</f>
        <v/>
      </c>
      <c r="M315" s="10" t="str">
        <f ca="1">IFERROR(INDEX(MAESTRO!M:M,_xludf.AGGREGATE(15,6,ROW(MAESTRO!$B$3:$B$1000)/((MAESTRO!$B$3:$B$1000="ASMARTALC")*(UPPER(MAESTRO!$L$3:$L$1000)="CONFIRMADO")),ROWS($A$3:A315))),"")</f>
        <v/>
      </c>
      <c r="N315" s="10" t="str">
        <f ca="1">IFERROR(INDEX(MAESTRO!N:N,_xludf.AGGREGATE(15,6,ROW(MAESTRO!$B$3:$B$1000)/((MAESTRO!$B$3:$B$1000="ASMARTALC")*(UPPER(MAESTRO!$L$3:$L$1000)="CONFIRMADO")),ROWS($A$3:A315))),"")</f>
        <v/>
      </c>
      <c r="O315" s="10" t="str">
        <f ca="1">IFERROR(INDEX(MAESTRO!O:O,_xludf.AGGREGATE(15,6,ROW(MAESTRO!$B$3:$B$1000)/((MAESTRO!$B$3:$B$1000="ASMARTALC")*(UPPER(MAESTRO!$L$3:$L$1000)="CONFIRMADO")),ROWS($A$3:A315))),"")</f>
        <v/>
      </c>
      <c r="P315" s="10" t="str">
        <f ca="1">IFERROR(INDEX(MAESTRO!P:P,_xludf.AGGREGATE(15,6,ROW(MAESTRO!$B$3:$B$1000)/((MAESTRO!$B$3:$B$1000="ASMARTALC")*(UPPER(MAESTRO!$L$3:$L$1000)="CONFIRMADO")),ROWS($A$3:A315))),"")</f>
        <v/>
      </c>
      <c r="Q315" s="10" t="str">
        <f ca="1">IFERROR(INDEX(MAESTRO!Q:Q,_xludf.AGGREGATE(15,6,ROW(MAESTRO!$B$3:$B$1000)/((MAESTRO!$B$3:$B$1000="ASMARTALC")*(UPPER(MAESTRO!$L$3:$L$1000)="CONFIRMADO")),ROWS($A$3:A315))),"")</f>
        <v/>
      </c>
      <c r="R315" s="10" t="str">
        <f ca="1">IFERROR(INDEX(MAESTRO!R:R,_xludf.AGGREGATE(15,6,ROW(MAESTRO!$B$3:$B$1000)/((MAESTRO!$B$3:$B$1000="ASMARTALC")*(UPPER(MAESTRO!$L$3:$L$1000)="CONFIRMADO")),ROWS($A$3:A315))),"")</f>
        <v/>
      </c>
      <c r="S315" s="10" t="str">
        <f ca="1">IFERROR(INDEX(MAESTRO!S:S,_xludf.AGGREGATE(15,6,ROW(MAESTRO!$B$3:$B$1000)/((MAESTRO!$B$3:$B$1000="ASMARTALC")*(UPPER(MAESTRO!$L$3:$L$1000)="CONFIRMADO")),ROWS($A$3:A315))),"")</f>
        <v/>
      </c>
      <c r="T315" s="10" t="str">
        <f ca="1">IFERROR(INDEX(MAESTRO!T:T,_xludf.AGGREGATE(15,6,ROW(MAESTRO!$B$3:$B$1000)/((MAESTRO!$B$3:$B$1000="ASMARTALC")*(UPPER(MAESTRO!$L$3:$L$1000)="CONFIRMADO")),ROWS($A$3:A315))),"")</f>
        <v/>
      </c>
      <c r="U315" s="10" t="str">
        <f ca="1">IFERROR(INDEX(MAESTRO!U:U,_xludf.AGGREGATE(15,6,ROW(MAESTRO!$B$3:$B$1000)/((MAESTRO!$B$3:$B$1000="ASMARTALC")*(UPPER(MAESTRO!$L$3:$L$1000)="CONFIRMADO")),ROWS($A$3:A315))),"")</f>
        <v/>
      </c>
      <c r="V315" s="10" t="str">
        <f ca="1">IFERROR(INDEX(MAESTRO!V:V,_xludf.AGGREGATE(15,6,ROW(MAESTRO!$B$3:$B$1000)/((MAESTRO!$B$3:$B$1000="ASMARTALC")*(UPPER(MAESTRO!$L$3:$L$1000)="CONFIRMADO")),ROWS($A$3:A315))),"")</f>
        <v/>
      </c>
      <c r="W315" s="10" t="str">
        <f ca="1">IFERROR(INDEX(MAESTRO!W:W,_xludf.AGGREGATE(15,6,ROW(MAESTRO!$B$3:$B$1000)/((MAESTRO!$B$3:$B$1000="ASMARTALC")*(UPPER(MAESTRO!$L$3:$L$1000)="CONFIRMADO")),ROWS($A$3:A315))),"")</f>
        <v/>
      </c>
      <c r="X315" s="10" t="str">
        <f ca="1">IFERROR(INDEX(MAESTRO!X:X,_xludf.AGGREGATE(15,6,ROW(MAESTRO!$B$3:$B$1000)/((MAESTRO!$B$3:$B$1000="ASMARTALC")*(UPPER(MAESTRO!$L$3:$L$1000)="CONFIRMADO")),ROWS($A$3:A315))),"")</f>
        <v/>
      </c>
    </row>
    <row r="316" spans="1:24" ht="22.05" customHeight="1">
      <c r="A316" s="13" t="str">
        <f ca="1">IFERROR(INDEX(MAESTRO!A:A,_xludf.AGGREGATE(15,6,ROW(MAESTRO!$B$3:$B$1000)/((MAESTRO!$B$3:$B$1000="ASMARTALC")*(UPPER(MAESTRO!$L$3:$L$1000)="CONFIRMADO")),ROWS($A$3:A316))),"")</f>
        <v/>
      </c>
      <c r="B316" s="13" t="str">
        <f ca="1">IFERROR(INDEX(MAESTRO!B:B,_xludf.AGGREGATE(15,6,ROW(MAESTRO!$B$3:$B$1000)/((MAESTRO!$B$3:$B$1000="ASMARTALC")*(UPPER(MAESTRO!$L$3:$L$1000)="CONFIRMADO")),ROWS($A$3:A316))),"")</f>
        <v/>
      </c>
      <c r="C316" s="13" t="str">
        <f ca="1">IFERROR(INDEX(MAESTRO!C:C,_xludf.AGGREGATE(15,6,ROW(MAESTRO!$B$3:$B$1000)/((MAESTRO!$B$3:$B$1000="ASMARTALC")*(UPPER(MAESTRO!$L$3:$L$1000)="CONFIRMADO")),ROWS($A$3:A316))),"")</f>
        <v/>
      </c>
      <c r="D316" s="13" t="str">
        <f ca="1">IFERROR(INDEX(MAESTRO!D:D,_xludf.AGGREGATE(15,6,ROW(MAESTRO!$B$3:$B$1000)/((MAESTRO!$B$3:$B$1000="ASMARTALC")*(UPPER(MAESTRO!$L$3:$L$1000)="CONFIRMADO")),ROWS($A$3:A316))),"")</f>
        <v/>
      </c>
      <c r="E316" s="13" t="str">
        <f ca="1">IFERROR(INDEX(MAESTRO!E:E,_xludf.AGGREGATE(15,6,ROW(MAESTRO!$B$3:$B$1000)/((MAESTRO!$B$3:$B$1000="ASMARTALC")*(UPPER(MAESTRO!$L$3:$L$1000)="CONFIRMADO")),ROWS($A$3:A316))),"")</f>
        <v/>
      </c>
      <c r="F316" s="13" t="str">
        <f ca="1">IFERROR(INDEX(MAESTRO!F:F,_xludf.AGGREGATE(15,6,ROW(MAESTRO!$B$3:$B$1000)/((MAESTRO!$B$3:$B$1000="ASMARTALC")*(UPPER(MAESTRO!$L$3:$L$1000)="CONFIRMADO")),ROWS($A$3:A316))),"")</f>
        <v/>
      </c>
      <c r="G316" s="13" t="str">
        <f ca="1">IFERROR(INDEX(MAESTRO!G:G,_xludf.AGGREGATE(15,6,ROW(MAESTRO!$B$3:$B$1000)/((MAESTRO!$B$3:$B$1000="ASMARTALC")*(UPPER(MAESTRO!$L$3:$L$1000)="CONFIRMADO")),ROWS($A$3:A316))),"")</f>
        <v/>
      </c>
      <c r="H316" s="13" t="str">
        <f ca="1">IFERROR(INDEX(MAESTRO!H:H,_xludf.AGGREGATE(15,6,ROW(MAESTRO!$B$3:$B$1000)/((MAESTRO!$B$3:$B$1000="ASMARTALC")*(UPPER(MAESTRO!$L$3:$L$1000)="CONFIRMADO")),ROWS($A$3:A316))),"")</f>
        <v/>
      </c>
      <c r="I316" s="13" t="str">
        <f ca="1">IFERROR(INDEX(MAESTRO!I:I,_xludf.AGGREGATE(15,6,ROW(MAESTRO!$B$3:$B$1000)/((MAESTRO!$B$3:$B$1000="ASMARTALC")*(UPPER(MAESTRO!$L$3:$L$1000)="CONFIRMADO")),ROWS($A$3:A316))),"")</f>
        <v/>
      </c>
      <c r="J316" s="13" t="str">
        <f ca="1">IFERROR(INDEX(MAESTRO!J:J,_xludf.AGGREGATE(15,6,ROW(MAESTRO!$B$3:$B$1000)/((MAESTRO!$B$3:$B$1000="ASMARTALC")*(UPPER(MAESTRO!$L$3:$L$1000)="CONFIRMADO")),ROWS($A$3:A316))),"")</f>
        <v/>
      </c>
      <c r="K316" s="13" t="str">
        <f ca="1">IFERROR(INDEX(MAESTRO!K:K,_xludf.AGGREGATE(15,6,ROW(MAESTRO!$B$3:$B$1000)/((MAESTRO!$B$3:$B$1000="ASMARTALC")*(UPPER(MAESTRO!$L$3:$L$1000)="CONFIRMADO")),ROWS($A$3:A316))),"")</f>
        <v/>
      </c>
      <c r="L316" s="13" t="str">
        <f ca="1">IFERROR(INDEX(MAESTRO!L:L,_xludf.AGGREGATE(15,6,ROW(MAESTRO!$B$3:$B$1000)/((MAESTRO!$B$3:$B$1000="ASMARTALC")*(UPPER(MAESTRO!$L$3:$L$1000)="CONFIRMADO")),ROWS($A$3:A316))),"")</f>
        <v/>
      </c>
      <c r="M316" s="13" t="str">
        <f ca="1">IFERROR(INDEX(MAESTRO!M:M,_xludf.AGGREGATE(15,6,ROW(MAESTRO!$B$3:$B$1000)/((MAESTRO!$B$3:$B$1000="ASMARTALC")*(UPPER(MAESTRO!$L$3:$L$1000)="CONFIRMADO")),ROWS($A$3:A316))),"")</f>
        <v/>
      </c>
      <c r="N316" s="13" t="str">
        <f ca="1">IFERROR(INDEX(MAESTRO!N:N,_xludf.AGGREGATE(15,6,ROW(MAESTRO!$B$3:$B$1000)/((MAESTRO!$B$3:$B$1000="ASMARTALC")*(UPPER(MAESTRO!$L$3:$L$1000)="CONFIRMADO")),ROWS($A$3:A316))),"")</f>
        <v/>
      </c>
      <c r="O316" s="13" t="str">
        <f ca="1">IFERROR(INDEX(MAESTRO!O:O,_xludf.AGGREGATE(15,6,ROW(MAESTRO!$B$3:$B$1000)/((MAESTRO!$B$3:$B$1000="ASMARTALC")*(UPPER(MAESTRO!$L$3:$L$1000)="CONFIRMADO")),ROWS($A$3:A316))),"")</f>
        <v/>
      </c>
      <c r="P316" s="13" t="str">
        <f ca="1">IFERROR(INDEX(MAESTRO!P:P,_xludf.AGGREGATE(15,6,ROW(MAESTRO!$B$3:$B$1000)/((MAESTRO!$B$3:$B$1000="ASMARTALC")*(UPPER(MAESTRO!$L$3:$L$1000)="CONFIRMADO")),ROWS($A$3:A316))),"")</f>
        <v/>
      </c>
      <c r="Q316" s="13" t="str">
        <f ca="1">IFERROR(INDEX(MAESTRO!Q:Q,_xludf.AGGREGATE(15,6,ROW(MAESTRO!$B$3:$B$1000)/((MAESTRO!$B$3:$B$1000="ASMARTALC")*(UPPER(MAESTRO!$L$3:$L$1000)="CONFIRMADO")),ROWS($A$3:A316))),"")</f>
        <v/>
      </c>
      <c r="R316" s="13" t="str">
        <f ca="1">IFERROR(INDEX(MAESTRO!R:R,_xludf.AGGREGATE(15,6,ROW(MAESTRO!$B$3:$B$1000)/((MAESTRO!$B$3:$B$1000="ASMARTALC")*(UPPER(MAESTRO!$L$3:$L$1000)="CONFIRMADO")),ROWS($A$3:A316))),"")</f>
        <v/>
      </c>
      <c r="S316" s="13" t="str">
        <f ca="1">IFERROR(INDEX(MAESTRO!S:S,_xludf.AGGREGATE(15,6,ROW(MAESTRO!$B$3:$B$1000)/((MAESTRO!$B$3:$B$1000="ASMARTALC")*(UPPER(MAESTRO!$L$3:$L$1000)="CONFIRMADO")),ROWS($A$3:A316))),"")</f>
        <v/>
      </c>
      <c r="T316" s="13" t="str">
        <f ca="1">IFERROR(INDEX(MAESTRO!T:T,_xludf.AGGREGATE(15,6,ROW(MAESTRO!$B$3:$B$1000)/((MAESTRO!$B$3:$B$1000="ASMARTALC")*(UPPER(MAESTRO!$L$3:$L$1000)="CONFIRMADO")),ROWS($A$3:A316))),"")</f>
        <v/>
      </c>
      <c r="U316" s="13" t="str">
        <f ca="1">IFERROR(INDEX(MAESTRO!U:U,_xludf.AGGREGATE(15,6,ROW(MAESTRO!$B$3:$B$1000)/((MAESTRO!$B$3:$B$1000="ASMARTALC")*(UPPER(MAESTRO!$L$3:$L$1000)="CONFIRMADO")),ROWS($A$3:A316))),"")</f>
        <v/>
      </c>
      <c r="V316" s="13" t="str">
        <f ca="1">IFERROR(INDEX(MAESTRO!V:V,_xludf.AGGREGATE(15,6,ROW(MAESTRO!$B$3:$B$1000)/((MAESTRO!$B$3:$B$1000="ASMARTALC")*(UPPER(MAESTRO!$L$3:$L$1000)="CONFIRMADO")),ROWS($A$3:A316))),"")</f>
        <v/>
      </c>
      <c r="W316" s="13" t="str">
        <f ca="1">IFERROR(INDEX(MAESTRO!W:W,_xludf.AGGREGATE(15,6,ROW(MAESTRO!$B$3:$B$1000)/((MAESTRO!$B$3:$B$1000="ASMARTALC")*(UPPER(MAESTRO!$L$3:$L$1000)="CONFIRMADO")),ROWS($A$3:A316))),"")</f>
        <v/>
      </c>
      <c r="X316" s="13" t="str">
        <f ca="1">IFERROR(INDEX(MAESTRO!X:X,_xludf.AGGREGATE(15,6,ROW(MAESTRO!$B$3:$B$1000)/((MAESTRO!$B$3:$B$1000="ASMARTALC")*(UPPER(MAESTRO!$L$3:$L$1000)="CONFIRMADO")),ROWS($A$3:A316))),"")</f>
        <v/>
      </c>
    </row>
    <row r="317" spans="1:24" ht="22.05" customHeight="1">
      <c r="A317" s="10" t="str">
        <f ca="1">IFERROR(INDEX(MAESTRO!A:A,_xludf.AGGREGATE(15,6,ROW(MAESTRO!$B$3:$B$1000)/((MAESTRO!$B$3:$B$1000="ASMARTALC")*(UPPER(MAESTRO!$L$3:$L$1000)="CONFIRMADO")),ROWS($A$3:A317))),"")</f>
        <v/>
      </c>
      <c r="B317" s="10" t="str">
        <f ca="1">IFERROR(INDEX(MAESTRO!B:B,_xludf.AGGREGATE(15,6,ROW(MAESTRO!$B$3:$B$1000)/((MAESTRO!$B$3:$B$1000="ASMARTALC")*(UPPER(MAESTRO!$L$3:$L$1000)="CONFIRMADO")),ROWS($A$3:A317))),"")</f>
        <v/>
      </c>
      <c r="C317" s="10" t="str">
        <f ca="1">IFERROR(INDEX(MAESTRO!C:C,_xludf.AGGREGATE(15,6,ROW(MAESTRO!$B$3:$B$1000)/((MAESTRO!$B$3:$B$1000="ASMARTALC")*(UPPER(MAESTRO!$L$3:$L$1000)="CONFIRMADO")),ROWS($A$3:A317))),"")</f>
        <v/>
      </c>
      <c r="D317" s="10" t="str">
        <f ca="1">IFERROR(INDEX(MAESTRO!D:D,_xludf.AGGREGATE(15,6,ROW(MAESTRO!$B$3:$B$1000)/((MAESTRO!$B$3:$B$1000="ASMARTALC")*(UPPER(MAESTRO!$L$3:$L$1000)="CONFIRMADO")),ROWS($A$3:A317))),"")</f>
        <v/>
      </c>
      <c r="E317" s="10" t="str">
        <f ca="1">IFERROR(INDEX(MAESTRO!E:E,_xludf.AGGREGATE(15,6,ROW(MAESTRO!$B$3:$B$1000)/((MAESTRO!$B$3:$B$1000="ASMARTALC")*(UPPER(MAESTRO!$L$3:$L$1000)="CONFIRMADO")),ROWS($A$3:A317))),"")</f>
        <v/>
      </c>
      <c r="F317" s="10" t="str">
        <f ca="1">IFERROR(INDEX(MAESTRO!F:F,_xludf.AGGREGATE(15,6,ROW(MAESTRO!$B$3:$B$1000)/((MAESTRO!$B$3:$B$1000="ASMARTALC")*(UPPER(MAESTRO!$L$3:$L$1000)="CONFIRMADO")),ROWS($A$3:A317))),"")</f>
        <v/>
      </c>
      <c r="G317" s="10" t="str">
        <f ca="1">IFERROR(INDEX(MAESTRO!G:G,_xludf.AGGREGATE(15,6,ROW(MAESTRO!$B$3:$B$1000)/((MAESTRO!$B$3:$B$1000="ASMARTALC")*(UPPER(MAESTRO!$L$3:$L$1000)="CONFIRMADO")),ROWS($A$3:A317))),"")</f>
        <v/>
      </c>
      <c r="H317" s="10" t="str">
        <f ca="1">IFERROR(INDEX(MAESTRO!H:H,_xludf.AGGREGATE(15,6,ROW(MAESTRO!$B$3:$B$1000)/((MAESTRO!$B$3:$B$1000="ASMARTALC")*(UPPER(MAESTRO!$L$3:$L$1000)="CONFIRMADO")),ROWS($A$3:A317))),"")</f>
        <v/>
      </c>
      <c r="I317" s="10" t="str">
        <f ca="1">IFERROR(INDEX(MAESTRO!I:I,_xludf.AGGREGATE(15,6,ROW(MAESTRO!$B$3:$B$1000)/((MAESTRO!$B$3:$B$1000="ASMARTALC")*(UPPER(MAESTRO!$L$3:$L$1000)="CONFIRMADO")),ROWS($A$3:A317))),"")</f>
        <v/>
      </c>
      <c r="J317" s="10" t="str">
        <f ca="1">IFERROR(INDEX(MAESTRO!J:J,_xludf.AGGREGATE(15,6,ROW(MAESTRO!$B$3:$B$1000)/((MAESTRO!$B$3:$B$1000="ASMARTALC")*(UPPER(MAESTRO!$L$3:$L$1000)="CONFIRMADO")),ROWS($A$3:A317))),"")</f>
        <v/>
      </c>
      <c r="K317" s="10" t="str">
        <f ca="1">IFERROR(INDEX(MAESTRO!K:K,_xludf.AGGREGATE(15,6,ROW(MAESTRO!$B$3:$B$1000)/((MAESTRO!$B$3:$B$1000="ASMARTALC")*(UPPER(MAESTRO!$L$3:$L$1000)="CONFIRMADO")),ROWS($A$3:A317))),"")</f>
        <v/>
      </c>
      <c r="L317" s="10" t="str">
        <f ca="1">IFERROR(INDEX(MAESTRO!L:L,_xludf.AGGREGATE(15,6,ROW(MAESTRO!$B$3:$B$1000)/((MAESTRO!$B$3:$B$1000="ASMARTALC")*(UPPER(MAESTRO!$L$3:$L$1000)="CONFIRMADO")),ROWS($A$3:A317))),"")</f>
        <v/>
      </c>
      <c r="M317" s="10" t="str">
        <f ca="1">IFERROR(INDEX(MAESTRO!M:M,_xludf.AGGREGATE(15,6,ROW(MAESTRO!$B$3:$B$1000)/((MAESTRO!$B$3:$B$1000="ASMARTALC")*(UPPER(MAESTRO!$L$3:$L$1000)="CONFIRMADO")),ROWS($A$3:A317))),"")</f>
        <v/>
      </c>
      <c r="N317" s="10" t="str">
        <f ca="1">IFERROR(INDEX(MAESTRO!N:N,_xludf.AGGREGATE(15,6,ROW(MAESTRO!$B$3:$B$1000)/((MAESTRO!$B$3:$B$1000="ASMARTALC")*(UPPER(MAESTRO!$L$3:$L$1000)="CONFIRMADO")),ROWS($A$3:A317))),"")</f>
        <v/>
      </c>
      <c r="O317" s="10" t="str">
        <f ca="1">IFERROR(INDEX(MAESTRO!O:O,_xludf.AGGREGATE(15,6,ROW(MAESTRO!$B$3:$B$1000)/((MAESTRO!$B$3:$B$1000="ASMARTALC")*(UPPER(MAESTRO!$L$3:$L$1000)="CONFIRMADO")),ROWS($A$3:A317))),"")</f>
        <v/>
      </c>
      <c r="P317" s="10" t="str">
        <f ca="1">IFERROR(INDEX(MAESTRO!P:P,_xludf.AGGREGATE(15,6,ROW(MAESTRO!$B$3:$B$1000)/((MAESTRO!$B$3:$B$1000="ASMARTALC")*(UPPER(MAESTRO!$L$3:$L$1000)="CONFIRMADO")),ROWS($A$3:A317))),"")</f>
        <v/>
      </c>
      <c r="Q317" s="10" t="str">
        <f ca="1">IFERROR(INDEX(MAESTRO!Q:Q,_xludf.AGGREGATE(15,6,ROW(MAESTRO!$B$3:$B$1000)/((MAESTRO!$B$3:$B$1000="ASMARTALC")*(UPPER(MAESTRO!$L$3:$L$1000)="CONFIRMADO")),ROWS($A$3:A317))),"")</f>
        <v/>
      </c>
      <c r="R317" s="10" t="str">
        <f ca="1">IFERROR(INDEX(MAESTRO!R:R,_xludf.AGGREGATE(15,6,ROW(MAESTRO!$B$3:$B$1000)/((MAESTRO!$B$3:$B$1000="ASMARTALC")*(UPPER(MAESTRO!$L$3:$L$1000)="CONFIRMADO")),ROWS($A$3:A317))),"")</f>
        <v/>
      </c>
      <c r="S317" s="10" t="str">
        <f ca="1">IFERROR(INDEX(MAESTRO!S:S,_xludf.AGGREGATE(15,6,ROW(MAESTRO!$B$3:$B$1000)/((MAESTRO!$B$3:$B$1000="ASMARTALC")*(UPPER(MAESTRO!$L$3:$L$1000)="CONFIRMADO")),ROWS($A$3:A317))),"")</f>
        <v/>
      </c>
      <c r="T317" s="10" t="str">
        <f ca="1">IFERROR(INDEX(MAESTRO!T:T,_xludf.AGGREGATE(15,6,ROW(MAESTRO!$B$3:$B$1000)/((MAESTRO!$B$3:$B$1000="ASMARTALC")*(UPPER(MAESTRO!$L$3:$L$1000)="CONFIRMADO")),ROWS($A$3:A317))),"")</f>
        <v/>
      </c>
      <c r="U317" s="10" t="str">
        <f ca="1">IFERROR(INDEX(MAESTRO!U:U,_xludf.AGGREGATE(15,6,ROW(MAESTRO!$B$3:$B$1000)/((MAESTRO!$B$3:$B$1000="ASMARTALC")*(UPPER(MAESTRO!$L$3:$L$1000)="CONFIRMADO")),ROWS($A$3:A317))),"")</f>
        <v/>
      </c>
      <c r="V317" s="10" t="str">
        <f ca="1">IFERROR(INDEX(MAESTRO!V:V,_xludf.AGGREGATE(15,6,ROW(MAESTRO!$B$3:$B$1000)/((MAESTRO!$B$3:$B$1000="ASMARTALC")*(UPPER(MAESTRO!$L$3:$L$1000)="CONFIRMADO")),ROWS($A$3:A317))),"")</f>
        <v/>
      </c>
      <c r="W317" s="10" t="str">
        <f ca="1">IFERROR(INDEX(MAESTRO!W:W,_xludf.AGGREGATE(15,6,ROW(MAESTRO!$B$3:$B$1000)/((MAESTRO!$B$3:$B$1000="ASMARTALC")*(UPPER(MAESTRO!$L$3:$L$1000)="CONFIRMADO")),ROWS($A$3:A317))),"")</f>
        <v/>
      </c>
      <c r="X317" s="10" t="str">
        <f ca="1">IFERROR(INDEX(MAESTRO!X:X,_xludf.AGGREGATE(15,6,ROW(MAESTRO!$B$3:$B$1000)/((MAESTRO!$B$3:$B$1000="ASMARTALC")*(UPPER(MAESTRO!$L$3:$L$1000)="CONFIRMADO")),ROWS($A$3:A317))),"")</f>
        <v/>
      </c>
    </row>
    <row r="318" spans="1:24" ht="22.05" customHeight="1">
      <c r="A318" s="13" t="str">
        <f ca="1">IFERROR(INDEX(MAESTRO!A:A,_xludf.AGGREGATE(15,6,ROW(MAESTRO!$B$3:$B$1000)/((MAESTRO!$B$3:$B$1000="ASMARTALC")*(UPPER(MAESTRO!$L$3:$L$1000)="CONFIRMADO")),ROWS($A$3:A318))),"")</f>
        <v/>
      </c>
      <c r="B318" s="13" t="str">
        <f ca="1">IFERROR(INDEX(MAESTRO!B:B,_xludf.AGGREGATE(15,6,ROW(MAESTRO!$B$3:$B$1000)/((MAESTRO!$B$3:$B$1000="ASMARTALC")*(UPPER(MAESTRO!$L$3:$L$1000)="CONFIRMADO")),ROWS($A$3:A318))),"")</f>
        <v/>
      </c>
      <c r="C318" s="13" t="str">
        <f ca="1">IFERROR(INDEX(MAESTRO!C:C,_xludf.AGGREGATE(15,6,ROW(MAESTRO!$B$3:$B$1000)/((MAESTRO!$B$3:$B$1000="ASMARTALC")*(UPPER(MAESTRO!$L$3:$L$1000)="CONFIRMADO")),ROWS($A$3:A318))),"")</f>
        <v/>
      </c>
      <c r="D318" s="13" t="str">
        <f ca="1">IFERROR(INDEX(MAESTRO!D:D,_xludf.AGGREGATE(15,6,ROW(MAESTRO!$B$3:$B$1000)/((MAESTRO!$B$3:$B$1000="ASMARTALC")*(UPPER(MAESTRO!$L$3:$L$1000)="CONFIRMADO")),ROWS($A$3:A318))),"")</f>
        <v/>
      </c>
      <c r="E318" s="13" t="str">
        <f ca="1">IFERROR(INDEX(MAESTRO!E:E,_xludf.AGGREGATE(15,6,ROW(MAESTRO!$B$3:$B$1000)/((MAESTRO!$B$3:$B$1000="ASMARTALC")*(UPPER(MAESTRO!$L$3:$L$1000)="CONFIRMADO")),ROWS($A$3:A318))),"")</f>
        <v/>
      </c>
      <c r="F318" s="13" t="str">
        <f ca="1">IFERROR(INDEX(MAESTRO!F:F,_xludf.AGGREGATE(15,6,ROW(MAESTRO!$B$3:$B$1000)/((MAESTRO!$B$3:$B$1000="ASMARTALC")*(UPPER(MAESTRO!$L$3:$L$1000)="CONFIRMADO")),ROWS($A$3:A318))),"")</f>
        <v/>
      </c>
      <c r="G318" s="13" t="str">
        <f ca="1">IFERROR(INDEX(MAESTRO!G:G,_xludf.AGGREGATE(15,6,ROW(MAESTRO!$B$3:$B$1000)/((MAESTRO!$B$3:$B$1000="ASMARTALC")*(UPPER(MAESTRO!$L$3:$L$1000)="CONFIRMADO")),ROWS($A$3:A318))),"")</f>
        <v/>
      </c>
      <c r="H318" s="13" t="str">
        <f ca="1">IFERROR(INDEX(MAESTRO!H:H,_xludf.AGGREGATE(15,6,ROW(MAESTRO!$B$3:$B$1000)/((MAESTRO!$B$3:$B$1000="ASMARTALC")*(UPPER(MAESTRO!$L$3:$L$1000)="CONFIRMADO")),ROWS($A$3:A318))),"")</f>
        <v/>
      </c>
      <c r="I318" s="13" t="str">
        <f ca="1">IFERROR(INDEX(MAESTRO!I:I,_xludf.AGGREGATE(15,6,ROW(MAESTRO!$B$3:$B$1000)/((MAESTRO!$B$3:$B$1000="ASMARTALC")*(UPPER(MAESTRO!$L$3:$L$1000)="CONFIRMADO")),ROWS($A$3:A318))),"")</f>
        <v/>
      </c>
      <c r="J318" s="13" t="str">
        <f ca="1">IFERROR(INDEX(MAESTRO!J:J,_xludf.AGGREGATE(15,6,ROW(MAESTRO!$B$3:$B$1000)/((MAESTRO!$B$3:$B$1000="ASMARTALC")*(UPPER(MAESTRO!$L$3:$L$1000)="CONFIRMADO")),ROWS($A$3:A318))),"")</f>
        <v/>
      </c>
      <c r="K318" s="13" t="str">
        <f ca="1">IFERROR(INDEX(MAESTRO!K:K,_xludf.AGGREGATE(15,6,ROW(MAESTRO!$B$3:$B$1000)/((MAESTRO!$B$3:$B$1000="ASMARTALC")*(UPPER(MAESTRO!$L$3:$L$1000)="CONFIRMADO")),ROWS($A$3:A318))),"")</f>
        <v/>
      </c>
      <c r="L318" s="13" t="str">
        <f ca="1">IFERROR(INDEX(MAESTRO!L:L,_xludf.AGGREGATE(15,6,ROW(MAESTRO!$B$3:$B$1000)/((MAESTRO!$B$3:$B$1000="ASMARTALC")*(UPPER(MAESTRO!$L$3:$L$1000)="CONFIRMADO")),ROWS($A$3:A318))),"")</f>
        <v/>
      </c>
      <c r="M318" s="13" t="str">
        <f ca="1">IFERROR(INDEX(MAESTRO!M:M,_xludf.AGGREGATE(15,6,ROW(MAESTRO!$B$3:$B$1000)/((MAESTRO!$B$3:$B$1000="ASMARTALC")*(UPPER(MAESTRO!$L$3:$L$1000)="CONFIRMADO")),ROWS($A$3:A318))),"")</f>
        <v/>
      </c>
      <c r="N318" s="13" t="str">
        <f ca="1">IFERROR(INDEX(MAESTRO!N:N,_xludf.AGGREGATE(15,6,ROW(MAESTRO!$B$3:$B$1000)/((MAESTRO!$B$3:$B$1000="ASMARTALC")*(UPPER(MAESTRO!$L$3:$L$1000)="CONFIRMADO")),ROWS($A$3:A318))),"")</f>
        <v/>
      </c>
      <c r="O318" s="13" t="str">
        <f ca="1">IFERROR(INDEX(MAESTRO!O:O,_xludf.AGGREGATE(15,6,ROW(MAESTRO!$B$3:$B$1000)/((MAESTRO!$B$3:$B$1000="ASMARTALC")*(UPPER(MAESTRO!$L$3:$L$1000)="CONFIRMADO")),ROWS($A$3:A318))),"")</f>
        <v/>
      </c>
      <c r="P318" s="13" t="str">
        <f ca="1">IFERROR(INDEX(MAESTRO!P:P,_xludf.AGGREGATE(15,6,ROW(MAESTRO!$B$3:$B$1000)/((MAESTRO!$B$3:$B$1000="ASMARTALC")*(UPPER(MAESTRO!$L$3:$L$1000)="CONFIRMADO")),ROWS($A$3:A318))),"")</f>
        <v/>
      </c>
      <c r="Q318" s="13" t="str">
        <f ca="1">IFERROR(INDEX(MAESTRO!Q:Q,_xludf.AGGREGATE(15,6,ROW(MAESTRO!$B$3:$B$1000)/((MAESTRO!$B$3:$B$1000="ASMARTALC")*(UPPER(MAESTRO!$L$3:$L$1000)="CONFIRMADO")),ROWS($A$3:A318))),"")</f>
        <v/>
      </c>
      <c r="R318" s="13" t="str">
        <f ca="1">IFERROR(INDEX(MAESTRO!R:R,_xludf.AGGREGATE(15,6,ROW(MAESTRO!$B$3:$B$1000)/((MAESTRO!$B$3:$B$1000="ASMARTALC")*(UPPER(MAESTRO!$L$3:$L$1000)="CONFIRMADO")),ROWS($A$3:A318))),"")</f>
        <v/>
      </c>
      <c r="S318" s="13" t="str">
        <f ca="1">IFERROR(INDEX(MAESTRO!S:S,_xludf.AGGREGATE(15,6,ROW(MAESTRO!$B$3:$B$1000)/((MAESTRO!$B$3:$B$1000="ASMARTALC")*(UPPER(MAESTRO!$L$3:$L$1000)="CONFIRMADO")),ROWS($A$3:A318))),"")</f>
        <v/>
      </c>
      <c r="T318" s="13" t="str">
        <f ca="1">IFERROR(INDEX(MAESTRO!T:T,_xludf.AGGREGATE(15,6,ROW(MAESTRO!$B$3:$B$1000)/((MAESTRO!$B$3:$B$1000="ASMARTALC")*(UPPER(MAESTRO!$L$3:$L$1000)="CONFIRMADO")),ROWS($A$3:A318))),"")</f>
        <v/>
      </c>
      <c r="U318" s="13" t="str">
        <f ca="1">IFERROR(INDEX(MAESTRO!U:U,_xludf.AGGREGATE(15,6,ROW(MAESTRO!$B$3:$B$1000)/((MAESTRO!$B$3:$B$1000="ASMARTALC")*(UPPER(MAESTRO!$L$3:$L$1000)="CONFIRMADO")),ROWS($A$3:A318))),"")</f>
        <v/>
      </c>
      <c r="V318" s="13" t="str">
        <f ca="1">IFERROR(INDEX(MAESTRO!V:V,_xludf.AGGREGATE(15,6,ROW(MAESTRO!$B$3:$B$1000)/((MAESTRO!$B$3:$B$1000="ASMARTALC")*(UPPER(MAESTRO!$L$3:$L$1000)="CONFIRMADO")),ROWS($A$3:A318))),"")</f>
        <v/>
      </c>
      <c r="W318" s="13" t="str">
        <f ca="1">IFERROR(INDEX(MAESTRO!W:W,_xludf.AGGREGATE(15,6,ROW(MAESTRO!$B$3:$B$1000)/((MAESTRO!$B$3:$B$1000="ASMARTALC")*(UPPER(MAESTRO!$L$3:$L$1000)="CONFIRMADO")),ROWS($A$3:A318))),"")</f>
        <v/>
      </c>
      <c r="X318" s="13" t="str">
        <f ca="1">IFERROR(INDEX(MAESTRO!X:X,_xludf.AGGREGATE(15,6,ROW(MAESTRO!$B$3:$B$1000)/((MAESTRO!$B$3:$B$1000="ASMARTALC")*(UPPER(MAESTRO!$L$3:$L$1000)="CONFIRMADO")),ROWS($A$3:A318))),"")</f>
        <v/>
      </c>
    </row>
    <row r="319" spans="1:24" ht="22.05" customHeight="1">
      <c r="A319" s="10" t="str">
        <f ca="1">IFERROR(INDEX(MAESTRO!A:A,_xludf.AGGREGATE(15,6,ROW(MAESTRO!$B$3:$B$1000)/((MAESTRO!$B$3:$B$1000="ASMARTALC")*(UPPER(MAESTRO!$L$3:$L$1000)="CONFIRMADO")),ROWS($A$3:A319))),"")</f>
        <v/>
      </c>
      <c r="B319" s="10" t="str">
        <f ca="1">IFERROR(INDEX(MAESTRO!B:B,_xludf.AGGREGATE(15,6,ROW(MAESTRO!$B$3:$B$1000)/((MAESTRO!$B$3:$B$1000="ASMARTALC")*(UPPER(MAESTRO!$L$3:$L$1000)="CONFIRMADO")),ROWS($A$3:A319))),"")</f>
        <v/>
      </c>
      <c r="C319" s="10" t="str">
        <f ca="1">IFERROR(INDEX(MAESTRO!C:C,_xludf.AGGREGATE(15,6,ROW(MAESTRO!$B$3:$B$1000)/((MAESTRO!$B$3:$B$1000="ASMARTALC")*(UPPER(MAESTRO!$L$3:$L$1000)="CONFIRMADO")),ROWS($A$3:A319))),"")</f>
        <v/>
      </c>
      <c r="D319" s="10" t="str">
        <f ca="1">IFERROR(INDEX(MAESTRO!D:D,_xludf.AGGREGATE(15,6,ROW(MAESTRO!$B$3:$B$1000)/((MAESTRO!$B$3:$B$1000="ASMARTALC")*(UPPER(MAESTRO!$L$3:$L$1000)="CONFIRMADO")),ROWS($A$3:A319))),"")</f>
        <v/>
      </c>
      <c r="E319" s="10" t="str">
        <f ca="1">IFERROR(INDEX(MAESTRO!E:E,_xludf.AGGREGATE(15,6,ROW(MAESTRO!$B$3:$B$1000)/((MAESTRO!$B$3:$B$1000="ASMARTALC")*(UPPER(MAESTRO!$L$3:$L$1000)="CONFIRMADO")),ROWS($A$3:A319))),"")</f>
        <v/>
      </c>
      <c r="F319" s="10" t="str">
        <f ca="1">IFERROR(INDEX(MAESTRO!F:F,_xludf.AGGREGATE(15,6,ROW(MAESTRO!$B$3:$B$1000)/((MAESTRO!$B$3:$B$1000="ASMARTALC")*(UPPER(MAESTRO!$L$3:$L$1000)="CONFIRMADO")),ROWS($A$3:A319))),"")</f>
        <v/>
      </c>
      <c r="G319" s="10" t="str">
        <f ca="1">IFERROR(INDEX(MAESTRO!G:G,_xludf.AGGREGATE(15,6,ROW(MAESTRO!$B$3:$B$1000)/((MAESTRO!$B$3:$B$1000="ASMARTALC")*(UPPER(MAESTRO!$L$3:$L$1000)="CONFIRMADO")),ROWS($A$3:A319))),"")</f>
        <v/>
      </c>
      <c r="H319" s="10" t="str">
        <f ca="1">IFERROR(INDEX(MAESTRO!H:H,_xludf.AGGREGATE(15,6,ROW(MAESTRO!$B$3:$B$1000)/((MAESTRO!$B$3:$B$1000="ASMARTALC")*(UPPER(MAESTRO!$L$3:$L$1000)="CONFIRMADO")),ROWS($A$3:A319))),"")</f>
        <v/>
      </c>
      <c r="I319" s="10" t="str">
        <f ca="1">IFERROR(INDEX(MAESTRO!I:I,_xludf.AGGREGATE(15,6,ROW(MAESTRO!$B$3:$B$1000)/((MAESTRO!$B$3:$B$1000="ASMARTALC")*(UPPER(MAESTRO!$L$3:$L$1000)="CONFIRMADO")),ROWS($A$3:A319))),"")</f>
        <v/>
      </c>
      <c r="J319" s="10" t="str">
        <f ca="1">IFERROR(INDEX(MAESTRO!J:J,_xludf.AGGREGATE(15,6,ROW(MAESTRO!$B$3:$B$1000)/((MAESTRO!$B$3:$B$1000="ASMARTALC")*(UPPER(MAESTRO!$L$3:$L$1000)="CONFIRMADO")),ROWS($A$3:A319))),"")</f>
        <v/>
      </c>
      <c r="K319" s="10" t="str">
        <f ca="1">IFERROR(INDEX(MAESTRO!K:K,_xludf.AGGREGATE(15,6,ROW(MAESTRO!$B$3:$B$1000)/((MAESTRO!$B$3:$B$1000="ASMARTALC")*(UPPER(MAESTRO!$L$3:$L$1000)="CONFIRMADO")),ROWS($A$3:A319))),"")</f>
        <v/>
      </c>
      <c r="L319" s="10" t="str">
        <f ca="1">IFERROR(INDEX(MAESTRO!L:L,_xludf.AGGREGATE(15,6,ROW(MAESTRO!$B$3:$B$1000)/((MAESTRO!$B$3:$B$1000="ASMARTALC")*(UPPER(MAESTRO!$L$3:$L$1000)="CONFIRMADO")),ROWS($A$3:A319))),"")</f>
        <v/>
      </c>
      <c r="M319" s="10" t="str">
        <f ca="1">IFERROR(INDEX(MAESTRO!M:M,_xludf.AGGREGATE(15,6,ROW(MAESTRO!$B$3:$B$1000)/((MAESTRO!$B$3:$B$1000="ASMARTALC")*(UPPER(MAESTRO!$L$3:$L$1000)="CONFIRMADO")),ROWS($A$3:A319))),"")</f>
        <v/>
      </c>
      <c r="N319" s="10" t="str">
        <f ca="1">IFERROR(INDEX(MAESTRO!N:N,_xludf.AGGREGATE(15,6,ROW(MAESTRO!$B$3:$B$1000)/((MAESTRO!$B$3:$B$1000="ASMARTALC")*(UPPER(MAESTRO!$L$3:$L$1000)="CONFIRMADO")),ROWS($A$3:A319))),"")</f>
        <v/>
      </c>
      <c r="O319" s="10" t="str">
        <f ca="1">IFERROR(INDEX(MAESTRO!O:O,_xludf.AGGREGATE(15,6,ROW(MAESTRO!$B$3:$B$1000)/((MAESTRO!$B$3:$B$1000="ASMARTALC")*(UPPER(MAESTRO!$L$3:$L$1000)="CONFIRMADO")),ROWS($A$3:A319))),"")</f>
        <v/>
      </c>
      <c r="P319" s="10" t="str">
        <f ca="1">IFERROR(INDEX(MAESTRO!P:P,_xludf.AGGREGATE(15,6,ROW(MAESTRO!$B$3:$B$1000)/((MAESTRO!$B$3:$B$1000="ASMARTALC")*(UPPER(MAESTRO!$L$3:$L$1000)="CONFIRMADO")),ROWS($A$3:A319))),"")</f>
        <v/>
      </c>
      <c r="Q319" s="10" t="str">
        <f ca="1">IFERROR(INDEX(MAESTRO!Q:Q,_xludf.AGGREGATE(15,6,ROW(MAESTRO!$B$3:$B$1000)/((MAESTRO!$B$3:$B$1000="ASMARTALC")*(UPPER(MAESTRO!$L$3:$L$1000)="CONFIRMADO")),ROWS($A$3:A319))),"")</f>
        <v/>
      </c>
      <c r="R319" s="10" t="str">
        <f ca="1">IFERROR(INDEX(MAESTRO!R:R,_xludf.AGGREGATE(15,6,ROW(MAESTRO!$B$3:$B$1000)/((MAESTRO!$B$3:$B$1000="ASMARTALC")*(UPPER(MAESTRO!$L$3:$L$1000)="CONFIRMADO")),ROWS($A$3:A319))),"")</f>
        <v/>
      </c>
      <c r="S319" s="10" t="str">
        <f ca="1">IFERROR(INDEX(MAESTRO!S:S,_xludf.AGGREGATE(15,6,ROW(MAESTRO!$B$3:$B$1000)/((MAESTRO!$B$3:$B$1000="ASMARTALC")*(UPPER(MAESTRO!$L$3:$L$1000)="CONFIRMADO")),ROWS($A$3:A319))),"")</f>
        <v/>
      </c>
      <c r="T319" s="10" t="str">
        <f ca="1">IFERROR(INDEX(MAESTRO!T:T,_xludf.AGGREGATE(15,6,ROW(MAESTRO!$B$3:$B$1000)/((MAESTRO!$B$3:$B$1000="ASMARTALC")*(UPPER(MAESTRO!$L$3:$L$1000)="CONFIRMADO")),ROWS($A$3:A319))),"")</f>
        <v/>
      </c>
      <c r="U319" s="10" t="str">
        <f ca="1">IFERROR(INDEX(MAESTRO!U:U,_xludf.AGGREGATE(15,6,ROW(MAESTRO!$B$3:$B$1000)/((MAESTRO!$B$3:$B$1000="ASMARTALC")*(UPPER(MAESTRO!$L$3:$L$1000)="CONFIRMADO")),ROWS($A$3:A319))),"")</f>
        <v/>
      </c>
      <c r="V319" s="10" t="str">
        <f ca="1">IFERROR(INDEX(MAESTRO!V:V,_xludf.AGGREGATE(15,6,ROW(MAESTRO!$B$3:$B$1000)/((MAESTRO!$B$3:$B$1000="ASMARTALC")*(UPPER(MAESTRO!$L$3:$L$1000)="CONFIRMADO")),ROWS($A$3:A319))),"")</f>
        <v/>
      </c>
      <c r="W319" s="10" t="str">
        <f ca="1">IFERROR(INDEX(MAESTRO!W:W,_xludf.AGGREGATE(15,6,ROW(MAESTRO!$B$3:$B$1000)/((MAESTRO!$B$3:$B$1000="ASMARTALC")*(UPPER(MAESTRO!$L$3:$L$1000)="CONFIRMADO")),ROWS($A$3:A319))),"")</f>
        <v/>
      </c>
      <c r="X319" s="10" t="str">
        <f ca="1">IFERROR(INDEX(MAESTRO!X:X,_xludf.AGGREGATE(15,6,ROW(MAESTRO!$B$3:$B$1000)/((MAESTRO!$B$3:$B$1000="ASMARTALC")*(UPPER(MAESTRO!$L$3:$L$1000)="CONFIRMADO")),ROWS($A$3:A319))),"")</f>
        <v/>
      </c>
    </row>
    <row r="320" spans="1:24" ht="22.05" customHeight="1">
      <c r="A320" s="13" t="str">
        <f ca="1">IFERROR(INDEX(MAESTRO!A:A,_xludf.AGGREGATE(15,6,ROW(MAESTRO!$B$3:$B$1000)/((MAESTRO!$B$3:$B$1000="ASMARTALC")*(UPPER(MAESTRO!$L$3:$L$1000)="CONFIRMADO")),ROWS($A$3:A320))),"")</f>
        <v/>
      </c>
      <c r="B320" s="13" t="str">
        <f ca="1">IFERROR(INDEX(MAESTRO!B:B,_xludf.AGGREGATE(15,6,ROW(MAESTRO!$B$3:$B$1000)/((MAESTRO!$B$3:$B$1000="ASMARTALC")*(UPPER(MAESTRO!$L$3:$L$1000)="CONFIRMADO")),ROWS($A$3:A320))),"")</f>
        <v/>
      </c>
      <c r="C320" s="13" t="str">
        <f ca="1">IFERROR(INDEX(MAESTRO!C:C,_xludf.AGGREGATE(15,6,ROW(MAESTRO!$B$3:$B$1000)/((MAESTRO!$B$3:$B$1000="ASMARTALC")*(UPPER(MAESTRO!$L$3:$L$1000)="CONFIRMADO")),ROWS($A$3:A320))),"")</f>
        <v/>
      </c>
      <c r="D320" s="13" t="str">
        <f ca="1">IFERROR(INDEX(MAESTRO!D:D,_xludf.AGGREGATE(15,6,ROW(MAESTRO!$B$3:$B$1000)/((MAESTRO!$B$3:$B$1000="ASMARTALC")*(UPPER(MAESTRO!$L$3:$L$1000)="CONFIRMADO")),ROWS($A$3:A320))),"")</f>
        <v/>
      </c>
      <c r="E320" s="13" t="str">
        <f ca="1">IFERROR(INDEX(MAESTRO!E:E,_xludf.AGGREGATE(15,6,ROW(MAESTRO!$B$3:$B$1000)/((MAESTRO!$B$3:$B$1000="ASMARTALC")*(UPPER(MAESTRO!$L$3:$L$1000)="CONFIRMADO")),ROWS($A$3:A320))),"")</f>
        <v/>
      </c>
      <c r="F320" s="13" t="str">
        <f ca="1">IFERROR(INDEX(MAESTRO!F:F,_xludf.AGGREGATE(15,6,ROW(MAESTRO!$B$3:$B$1000)/((MAESTRO!$B$3:$B$1000="ASMARTALC")*(UPPER(MAESTRO!$L$3:$L$1000)="CONFIRMADO")),ROWS($A$3:A320))),"")</f>
        <v/>
      </c>
      <c r="G320" s="13" t="str">
        <f ca="1">IFERROR(INDEX(MAESTRO!G:G,_xludf.AGGREGATE(15,6,ROW(MAESTRO!$B$3:$B$1000)/((MAESTRO!$B$3:$B$1000="ASMARTALC")*(UPPER(MAESTRO!$L$3:$L$1000)="CONFIRMADO")),ROWS($A$3:A320))),"")</f>
        <v/>
      </c>
      <c r="H320" s="13" t="str">
        <f ca="1">IFERROR(INDEX(MAESTRO!H:H,_xludf.AGGREGATE(15,6,ROW(MAESTRO!$B$3:$B$1000)/((MAESTRO!$B$3:$B$1000="ASMARTALC")*(UPPER(MAESTRO!$L$3:$L$1000)="CONFIRMADO")),ROWS($A$3:A320))),"")</f>
        <v/>
      </c>
      <c r="I320" s="13" t="str">
        <f ca="1">IFERROR(INDEX(MAESTRO!I:I,_xludf.AGGREGATE(15,6,ROW(MAESTRO!$B$3:$B$1000)/((MAESTRO!$B$3:$B$1000="ASMARTALC")*(UPPER(MAESTRO!$L$3:$L$1000)="CONFIRMADO")),ROWS($A$3:A320))),"")</f>
        <v/>
      </c>
      <c r="J320" s="13" t="str">
        <f ca="1">IFERROR(INDEX(MAESTRO!J:J,_xludf.AGGREGATE(15,6,ROW(MAESTRO!$B$3:$B$1000)/((MAESTRO!$B$3:$B$1000="ASMARTALC")*(UPPER(MAESTRO!$L$3:$L$1000)="CONFIRMADO")),ROWS($A$3:A320))),"")</f>
        <v/>
      </c>
      <c r="K320" s="13" t="str">
        <f ca="1">IFERROR(INDEX(MAESTRO!K:K,_xludf.AGGREGATE(15,6,ROW(MAESTRO!$B$3:$B$1000)/((MAESTRO!$B$3:$B$1000="ASMARTALC")*(UPPER(MAESTRO!$L$3:$L$1000)="CONFIRMADO")),ROWS($A$3:A320))),"")</f>
        <v/>
      </c>
      <c r="L320" s="13" t="str">
        <f ca="1">IFERROR(INDEX(MAESTRO!L:L,_xludf.AGGREGATE(15,6,ROW(MAESTRO!$B$3:$B$1000)/((MAESTRO!$B$3:$B$1000="ASMARTALC")*(UPPER(MAESTRO!$L$3:$L$1000)="CONFIRMADO")),ROWS($A$3:A320))),"")</f>
        <v/>
      </c>
      <c r="M320" s="13" t="str">
        <f ca="1">IFERROR(INDEX(MAESTRO!M:M,_xludf.AGGREGATE(15,6,ROW(MAESTRO!$B$3:$B$1000)/((MAESTRO!$B$3:$B$1000="ASMARTALC")*(UPPER(MAESTRO!$L$3:$L$1000)="CONFIRMADO")),ROWS($A$3:A320))),"")</f>
        <v/>
      </c>
      <c r="N320" s="13" t="str">
        <f ca="1">IFERROR(INDEX(MAESTRO!N:N,_xludf.AGGREGATE(15,6,ROW(MAESTRO!$B$3:$B$1000)/((MAESTRO!$B$3:$B$1000="ASMARTALC")*(UPPER(MAESTRO!$L$3:$L$1000)="CONFIRMADO")),ROWS($A$3:A320))),"")</f>
        <v/>
      </c>
      <c r="O320" s="13" t="str">
        <f ca="1">IFERROR(INDEX(MAESTRO!O:O,_xludf.AGGREGATE(15,6,ROW(MAESTRO!$B$3:$B$1000)/((MAESTRO!$B$3:$B$1000="ASMARTALC")*(UPPER(MAESTRO!$L$3:$L$1000)="CONFIRMADO")),ROWS($A$3:A320))),"")</f>
        <v/>
      </c>
      <c r="P320" s="13" t="str">
        <f ca="1">IFERROR(INDEX(MAESTRO!P:P,_xludf.AGGREGATE(15,6,ROW(MAESTRO!$B$3:$B$1000)/((MAESTRO!$B$3:$B$1000="ASMARTALC")*(UPPER(MAESTRO!$L$3:$L$1000)="CONFIRMADO")),ROWS($A$3:A320))),"")</f>
        <v/>
      </c>
      <c r="Q320" s="13" t="str">
        <f ca="1">IFERROR(INDEX(MAESTRO!Q:Q,_xludf.AGGREGATE(15,6,ROW(MAESTRO!$B$3:$B$1000)/((MAESTRO!$B$3:$B$1000="ASMARTALC")*(UPPER(MAESTRO!$L$3:$L$1000)="CONFIRMADO")),ROWS($A$3:A320))),"")</f>
        <v/>
      </c>
      <c r="R320" s="13" t="str">
        <f ca="1">IFERROR(INDEX(MAESTRO!R:R,_xludf.AGGREGATE(15,6,ROW(MAESTRO!$B$3:$B$1000)/((MAESTRO!$B$3:$B$1000="ASMARTALC")*(UPPER(MAESTRO!$L$3:$L$1000)="CONFIRMADO")),ROWS($A$3:A320))),"")</f>
        <v/>
      </c>
      <c r="S320" s="13" t="str">
        <f ca="1">IFERROR(INDEX(MAESTRO!S:S,_xludf.AGGREGATE(15,6,ROW(MAESTRO!$B$3:$B$1000)/((MAESTRO!$B$3:$B$1000="ASMARTALC")*(UPPER(MAESTRO!$L$3:$L$1000)="CONFIRMADO")),ROWS($A$3:A320))),"")</f>
        <v/>
      </c>
      <c r="T320" s="13" t="str">
        <f ca="1">IFERROR(INDEX(MAESTRO!T:T,_xludf.AGGREGATE(15,6,ROW(MAESTRO!$B$3:$B$1000)/((MAESTRO!$B$3:$B$1000="ASMARTALC")*(UPPER(MAESTRO!$L$3:$L$1000)="CONFIRMADO")),ROWS($A$3:A320))),"")</f>
        <v/>
      </c>
      <c r="U320" s="13" t="str">
        <f ca="1">IFERROR(INDEX(MAESTRO!U:U,_xludf.AGGREGATE(15,6,ROW(MAESTRO!$B$3:$B$1000)/((MAESTRO!$B$3:$B$1000="ASMARTALC")*(UPPER(MAESTRO!$L$3:$L$1000)="CONFIRMADO")),ROWS($A$3:A320))),"")</f>
        <v/>
      </c>
      <c r="V320" s="13" t="str">
        <f ca="1">IFERROR(INDEX(MAESTRO!V:V,_xludf.AGGREGATE(15,6,ROW(MAESTRO!$B$3:$B$1000)/((MAESTRO!$B$3:$B$1000="ASMARTALC")*(UPPER(MAESTRO!$L$3:$L$1000)="CONFIRMADO")),ROWS($A$3:A320))),"")</f>
        <v/>
      </c>
      <c r="W320" s="13" t="str">
        <f ca="1">IFERROR(INDEX(MAESTRO!W:W,_xludf.AGGREGATE(15,6,ROW(MAESTRO!$B$3:$B$1000)/((MAESTRO!$B$3:$B$1000="ASMARTALC")*(UPPER(MAESTRO!$L$3:$L$1000)="CONFIRMADO")),ROWS($A$3:A320))),"")</f>
        <v/>
      </c>
      <c r="X320" s="13" t="str">
        <f ca="1">IFERROR(INDEX(MAESTRO!X:X,_xludf.AGGREGATE(15,6,ROW(MAESTRO!$B$3:$B$1000)/((MAESTRO!$B$3:$B$1000="ASMARTALC")*(UPPER(MAESTRO!$L$3:$L$1000)="CONFIRMADO")),ROWS($A$3:A320))),"")</f>
        <v/>
      </c>
    </row>
    <row r="321" spans="1:24" ht="22.05" customHeight="1">
      <c r="A321" s="10" t="str">
        <f ca="1">IFERROR(INDEX(MAESTRO!A:A,_xludf.AGGREGATE(15,6,ROW(MAESTRO!$B$3:$B$1000)/((MAESTRO!$B$3:$B$1000="ASMARTALC")*(UPPER(MAESTRO!$L$3:$L$1000)="CONFIRMADO")),ROWS($A$3:A321))),"")</f>
        <v/>
      </c>
      <c r="B321" s="10" t="str">
        <f ca="1">IFERROR(INDEX(MAESTRO!B:B,_xludf.AGGREGATE(15,6,ROW(MAESTRO!$B$3:$B$1000)/((MAESTRO!$B$3:$B$1000="ASMARTALC")*(UPPER(MAESTRO!$L$3:$L$1000)="CONFIRMADO")),ROWS($A$3:A321))),"")</f>
        <v/>
      </c>
      <c r="C321" s="10" t="str">
        <f ca="1">IFERROR(INDEX(MAESTRO!C:C,_xludf.AGGREGATE(15,6,ROW(MAESTRO!$B$3:$B$1000)/((MAESTRO!$B$3:$B$1000="ASMARTALC")*(UPPER(MAESTRO!$L$3:$L$1000)="CONFIRMADO")),ROWS($A$3:A321))),"")</f>
        <v/>
      </c>
      <c r="D321" s="10" t="str">
        <f ca="1">IFERROR(INDEX(MAESTRO!D:D,_xludf.AGGREGATE(15,6,ROW(MAESTRO!$B$3:$B$1000)/((MAESTRO!$B$3:$B$1000="ASMARTALC")*(UPPER(MAESTRO!$L$3:$L$1000)="CONFIRMADO")),ROWS($A$3:A321))),"")</f>
        <v/>
      </c>
      <c r="E321" s="10" t="str">
        <f ca="1">IFERROR(INDEX(MAESTRO!E:E,_xludf.AGGREGATE(15,6,ROW(MAESTRO!$B$3:$B$1000)/((MAESTRO!$B$3:$B$1000="ASMARTALC")*(UPPER(MAESTRO!$L$3:$L$1000)="CONFIRMADO")),ROWS($A$3:A321))),"")</f>
        <v/>
      </c>
      <c r="F321" s="10" t="str">
        <f ca="1">IFERROR(INDEX(MAESTRO!F:F,_xludf.AGGREGATE(15,6,ROW(MAESTRO!$B$3:$B$1000)/((MAESTRO!$B$3:$B$1000="ASMARTALC")*(UPPER(MAESTRO!$L$3:$L$1000)="CONFIRMADO")),ROWS($A$3:A321))),"")</f>
        <v/>
      </c>
      <c r="G321" s="10" t="str">
        <f ca="1">IFERROR(INDEX(MAESTRO!G:G,_xludf.AGGREGATE(15,6,ROW(MAESTRO!$B$3:$B$1000)/((MAESTRO!$B$3:$B$1000="ASMARTALC")*(UPPER(MAESTRO!$L$3:$L$1000)="CONFIRMADO")),ROWS($A$3:A321))),"")</f>
        <v/>
      </c>
      <c r="H321" s="10" t="str">
        <f ca="1">IFERROR(INDEX(MAESTRO!H:H,_xludf.AGGREGATE(15,6,ROW(MAESTRO!$B$3:$B$1000)/((MAESTRO!$B$3:$B$1000="ASMARTALC")*(UPPER(MAESTRO!$L$3:$L$1000)="CONFIRMADO")),ROWS($A$3:A321))),"")</f>
        <v/>
      </c>
      <c r="I321" s="10" t="str">
        <f ca="1">IFERROR(INDEX(MAESTRO!I:I,_xludf.AGGREGATE(15,6,ROW(MAESTRO!$B$3:$B$1000)/((MAESTRO!$B$3:$B$1000="ASMARTALC")*(UPPER(MAESTRO!$L$3:$L$1000)="CONFIRMADO")),ROWS($A$3:A321))),"")</f>
        <v/>
      </c>
      <c r="J321" s="10" t="str">
        <f ca="1">IFERROR(INDEX(MAESTRO!J:J,_xludf.AGGREGATE(15,6,ROW(MAESTRO!$B$3:$B$1000)/((MAESTRO!$B$3:$B$1000="ASMARTALC")*(UPPER(MAESTRO!$L$3:$L$1000)="CONFIRMADO")),ROWS($A$3:A321))),"")</f>
        <v/>
      </c>
      <c r="K321" s="10" t="str">
        <f ca="1">IFERROR(INDEX(MAESTRO!K:K,_xludf.AGGREGATE(15,6,ROW(MAESTRO!$B$3:$B$1000)/((MAESTRO!$B$3:$B$1000="ASMARTALC")*(UPPER(MAESTRO!$L$3:$L$1000)="CONFIRMADO")),ROWS($A$3:A321))),"")</f>
        <v/>
      </c>
      <c r="L321" s="10" t="str">
        <f ca="1">IFERROR(INDEX(MAESTRO!L:L,_xludf.AGGREGATE(15,6,ROW(MAESTRO!$B$3:$B$1000)/((MAESTRO!$B$3:$B$1000="ASMARTALC")*(UPPER(MAESTRO!$L$3:$L$1000)="CONFIRMADO")),ROWS($A$3:A321))),"")</f>
        <v/>
      </c>
      <c r="M321" s="10" t="str">
        <f ca="1">IFERROR(INDEX(MAESTRO!M:M,_xludf.AGGREGATE(15,6,ROW(MAESTRO!$B$3:$B$1000)/((MAESTRO!$B$3:$B$1000="ASMARTALC")*(UPPER(MAESTRO!$L$3:$L$1000)="CONFIRMADO")),ROWS($A$3:A321))),"")</f>
        <v/>
      </c>
      <c r="N321" s="10" t="str">
        <f ca="1">IFERROR(INDEX(MAESTRO!N:N,_xludf.AGGREGATE(15,6,ROW(MAESTRO!$B$3:$B$1000)/((MAESTRO!$B$3:$B$1000="ASMARTALC")*(UPPER(MAESTRO!$L$3:$L$1000)="CONFIRMADO")),ROWS($A$3:A321))),"")</f>
        <v/>
      </c>
      <c r="O321" s="10" t="str">
        <f ca="1">IFERROR(INDEX(MAESTRO!O:O,_xludf.AGGREGATE(15,6,ROW(MAESTRO!$B$3:$B$1000)/((MAESTRO!$B$3:$B$1000="ASMARTALC")*(UPPER(MAESTRO!$L$3:$L$1000)="CONFIRMADO")),ROWS($A$3:A321))),"")</f>
        <v/>
      </c>
      <c r="P321" s="10" t="str">
        <f ca="1">IFERROR(INDEX(MAESTRO!P:P,_xludf.AGGREGATE(15,6,ROW(MAESTRO!$B$3:$B$1000)/((MAESTRO!$B$3:$B$1000="ASMARTALC")*(UPPER(MAESTRO!$L$3:$L$1000)="CONFIRMADO")),ROWS($A$3:A321))),"")</f>
        <v/>
      </c>
      <c r="Q321" s="10" t="str">
        <f ca="1">IFERROR(INDEX(MAESTRO!Q:Q,_xludf.AGGREGATE(15,6,ROW(MAESTRO!$B$3:$B$1000)/((MAESTRO!$B$3:$B$1000="ASMARTALC")*(UPPER(MAESTRO!$L$3:$L$1000)="CONFIRMADO")),ROWS($A$3:A321))),"")</f>
        <v/>
      </c>
      <c r="R321" s="10" t="str">
        <f ca="1">IFERROR(INDEX(MAESTRO!R:R,_xludf.AGGREGATE(15,6,ROW(MAESTRO!$B$3:$B$1000)/((MAESTRO!$B$3:$B$1000="ASMARTALC")*(UPPER(MAESTRO!$L$3:$L$1000)="CONFIRMADO")),ROWS($A$3:A321))),"")</f>
        <v/>
      </c>
      <c r="S321" s="10" t="str">
        <f ca="1">IFERROR(INDEX(MAESTRO!S:S,_xludf.AGGREGATE(15,6,ROW(MAESTRO!$B$3:$B$1000)/((MAESTRO!$B$3:$B$1000="ASMARTALC")*(UPPER(MAESTRO!$L$3:$L$1000)="CONFIRMADO")),ROWS($A$3:A321))),"")</f>
        <v/>
      </c>
      <c r="T321" s="10" t="str">
        <f ca="1">IFERROR(INDEX(MAESTRO!T:T,_xludf.AGGREGATE(15,6,ROW(MAESTRO!$B$3:$B$1000)/((MAESTRO!$B$3:$B$1000="ASMARTALC")*(UPPER(MAESTRO!$L$3:$L$1000)="CONFIRMADO")),ROWS($A$3:A321))),"")</f>
        <v/>
      </c>
      <c r="U321" s="10" t="str">
        <f ca="1">IFERROR(INDEX(MAESTRO!U:U,_xludf.AGGREGATE(15,6,ROW(MAESTRO!$B$3:$B$1000)/((MAESTRO!$B$3:$B$1000="ASMARTALC")*(UPPER(MAESTRO!$L$3:$L$1000)="CONFIRMADO")),ROWS($A$3:A321))),"")</f>
        <v/>
      </c>
      <c r="V321" s="10" t="str">
        <f ca="1">IFERROR(INDEX(MAESTRO!V:V,_xludf.AGGREGATE(15,6,ROW(MAESTRO!$B$3:$B$1000)/((MAESTRO!$B$3:$B$1000="ASMARTALC")*(UPPER(MAESTRO!$L$3:$L$1000)="CONFIRMADO")),ROWS($A$3:A321))),"")</f>
        <v/>
      </c>
      <c r="W321" s="10" t="str">
        <f ca="1">IFERROR(INDEX(MAESTRO!W:W,_xludf.AGGREGATE(15,6,ROW(MAESTRO!$B$3:$B$1000)/((MAESTRO!$B$3:$B$1000="ASMARTALC")*(UPPER(MAESTRO!$L$3:$L$1000)="CONFIRMADO")),ROWS($A$3:A321))),"")</f>
        <v/>
      </c>
      <c r="X321" s="10" t="str">
        <f ca="1">IFERROR(INDEX(MAESTRO!X:X,_xludf.AGGREGATE(15,6,ROW(MAESTRO!$B$3:$B$1000)/((MAESTRO!$B$3:$B$1000="ASMARTALC")*(UPPER(MAESTRO!$L$3:$L$1000)="CONFIRMADO")),ROWS($A$3:A321))),"")</f>
        <v/>
      </c>
    </row>
    <row r="322" spans="1:24" ht="22.05" customHeight="1">
      <c r="A322" s="13" t="str">
        <f ca="1">IFERROR(INDEX(MAESTRO!A:A,_xludf.AGGREGATE(15,6,ROW(MAESTRO!$B$3:$B$1000)/((MAESTRO!$B$3:$B$1000="ASMARTALC")*(UPPER(MAESTRO!$L$3:$L$1000)="CONFIRMADO")),ROWS($A$3:A322))),"")</f>
        <v/>
      </c>
      <c r="B322" s="13" t="str">
        <f ca="1">IFERROR(INDEX(MAESTRO!B:B,_xludf.AGGREGATE(15,6,ROW(MAESTRO!$B$3:$B$1000)/((MAESTRO!$B$3:$B$1000="ASMARTALC")*(UPPER(MAESTRO!$L$3:$L$1000)="CONFIRMADO")),ROWS($A$3:A322))),"")</f>
        <v/>
      </c>
      <c r="C322" s="13" t="str">
        <f ca="1">IFERROR(INDEX(MAESTRO!C:C,_xludf.AGGREGATE(15,6,ROW(MAESTRO!$B$3:$B$1000)/((MAESTRO!$B$3:$B$1000="ASMARTALC")*(UPPER(MAESTRO!$L$3:$L$1000)="CONFIRMADO")),ROWS($A$3:A322))),"")</f>
        <v/>
      </c>
      <c r="D322" s="13" t="str">
        <f ca="1">IFERROR(INDEX(MAESTRO!D:D,_xludf.AGGREGATE(15,6,ROW(MAESTRO!$B$3:$B$1000)/((MAESTRO!$B$3:$B$1000="ASMARTALC")*(UPPER(MAESTRO!$L$3:$L$1000)="CONFIRMADO")),ROWS($A$3:A322))),"")</f>
        <v/>
      </c>
      <c r="E322" s="13" t="str">
        <f ca="1">IFERROR(INDEX(MAESTRO!E:E,_xludf.AGGREGATE(15,6,ROW(MAESTRO!$B$3:$B$1000)/((MAESTRO!$B$3:$B$1000="ASMARTALC")*(UPPER(MAESTRO!$L$3:$L$1000)="CONFIRMADO")),ROWS($A$3:A322))),"")</f>
        <v/>
      </c>
      <c r="F322" s="13" t="str">
        <f ca="1">IFERROR(INDEX(MAESTRO!F:F,_xludf.AGGREGATE(15,6,ROW(MAESTRO!$B$3:$B$1000)/((MAESTRO!$B$3:$B$1000="ASMARTALC")*(UPPER(MAESTRO!$L$3:$L$1000)="CONFIRMADO")),ROWS($A$3:A322))),"")</f>
        <v/>
      </c>
      <c r="G322" s="13" t="str">
        <f ca="1">IFERROR(INDEX(MAESTRO!G:G,_xludf.AGGREGATE(15,6,ROW(MAESTRO!$B$3:$B$1000)/((MAESTRO!$B$3:$B$1000="ASMARTALC")*(UPPER(MAESTRO!$L$3:$L$1000)="CONFIRMADO")),ROWS($A$3:A322))),"")</f>
        <v/>
      </c>
      <c r="H322" s="13" t="str">
        <f ca="1">IFERROR(INDEX(MAESTRO!H:H,_xludf.AGGREGATE(15,6,ROW(MAESTRO!$B$3:$B$1000)/((MAESTRO!$B$3:$B$1000="ASMARTALC")*(UPPER(MAESTRO!$L$3:$L$1000)="CONFIRMADO")),ROWS($A$3:A322))),"")</f>
        <v/>
      </c>
      <c r="I322" s="13" t="str">
        <f ca="1">IFERROR(INDEX(MAESTRO!I:I,_xludf.AGGREGATE(15,6,ROW(MAESTRO!$B$3:$B$1000)/((MAESTRO!$B$3:$B$1000="ASMARTALC")*(UPPER(MAESTRO!$L$3:$L$1000)="CONFIRMADO")),ROWS($A$3:A322))),"")</f>
        <v/>
      </c>
      <c r="J322" s="13" t="str">
        <f ca="1">IFERROR(INDEX(MAESTRO!J:J,_xludf.AGGREGATE(15,6,ROW(MAESTRO!$B$3:$B$1000)/((MAESTRO!$B$3:$B$1000="ASMARTALC")*(UPPER(MAESTRO!$L$3:$L$1000)="CONFIRMADO")),ROWS($A$3:A322))),"")</f>
        <v/>
      </c>
      <c r="K322" s="13" t="str">
        <f ca="1">IFERROR(INDEX(MAESTRO!K:K,_xludf.AGGREGATE(15,6,ROW(MAESTRO!$B$3:$B$1000)/((MAESTRO!$B$3:$B$1000="ASMARTALC")*(UPPER(MAESTRO!$L$3:$L$1000)="CONFIRMADO")),ROWS($A$3:A322))),"")</f>
        <v/>
      </c>
      <c r="L322" s="13" t="str">
        <f ca="1">IFERROR(INDEX(MAESTRO!L:L,_xludf.AGGREGATE(15,6,ROW(MAESTRO!$B$3:$B$1000)/((MAESTRO!$B$3:$B$1000="ASMARTALC")*(UPPER(MAESTRO!$L$3:$L$1000)="CONFIRMADO")),ROWS($A$3:A322))),"")</f>
        <v/>
      </c>
      <c r="M322" s="13" t="str">
        <f ca="1">IFERROR(INDEX(MAESTRO!M:M,_xludf.AGGREGATE(15,6,ROW(MAESTRO!$B$3:$B$1000)/((MAESTRO!$B$3:$B$1000="ASMARTALC")*(UPPER(MAESTRO!$L$3:$L$1000)="CONFIRMADO")),ROWS($A$3:A322))),"")</f>
        <v/>
      </c>
      <c r="N322" s="13" t="str">
        <f ca="1">IFERROR(INDEX(MAESTRO!N:N,_xludf.AGGREGATE(15,6,ROW(MAESTRO!$B$3:$B$1000)/((MAESTRO!$B$3:$B$1000="ASMARTALC")*(UPPER(MAESTRO!$L$3:$L$1000)="CONFIRMADO")),ROWS($A$3:A322))),"")</f>
        <v/>
      </c>
      <c r="O322" s="13" t="str">
        <f ca="1">IFERROR(INDEX(MAESTRO!O:O,_xludf.AGGREGATE(15,6,ROW(MAESTRO!$B$3:$B$1000)/((MAESTRO!$B$3:$B$1000="ASMARTALC")*(UPPER(MAESTRO!$L$3:$L$1000)="CONFIRMADO")),ROWS($A$3:A322))),"")</f>
        <v/>
      </c>
      <c r="P322" s="13" t="str">
        <f ca="1">IFERROR(INDEX(MAESTRO!P:P,_xludf.AGGREGATE(15,6,ROW(MAESTRO!$B$3:$B$1000)/((MAESTRO!$B$3:$B$1000="ASMARTALC")*(UPPER(MAESTRO!$L$3:$L$1000)="CONFIRMADO")),ROWS($A$3:A322))),"")</f>
        <v/>
      </c>
      <c r="Q322" s="13" t="str">
        <f ca="1">IFERROR(INDEX(MAESTRO!Q:Q,_xludf.AGGREGATE(15,6,ROW(MAESTRO!$B$3:$B$1000)/((MAESTRO!$B$3:$B$1000="ASMARTALC")*(UPPER(MAESTRO!$L$3:$L$1000)="CONFIRMADO")),ROWS($A$3:A322))),"")</f>
        <v/>
      </c>
      <c r="R322" s="13" t="str">
        <f ca="1">IFERROR(INDEX(MAESTRO!R:R,_xludf.AGGREGATE(15,6,ROW(MAESTRO!$B$3:$B$1000)/((MAESTRO!$B$3:$B$1000="ASMARTALC")*(UPPER(MAESTRO!$L$3:$L$1000)="CONFIRMADO")),ROWS($A$3:A322))),"")</f>
        <v/>
      </c>
      <c r="S322" s="13" t="str">
        <f ca="1">IFERROR(INDEX(MAESTRO!S:S,_xludf.AGGREGATE(15,6,ROW(MAESTRO!$B$3:$B$1000)/((MAESTRO!$B$3:$B$1000="ASMARTALC")*(UPPER(MAESTRO!$L$3:$L$1000)="CONFIRMADO")),ROWS($A$3:A322))),"")</f>
        <v/>
      </c>
      <c r="T322" s="13" t="str">
        <f ca="1">IFERROR(INDEX(MAESTRO!T:T,_xludf.AGGREGATE(15,6,ROW(MAESTRO!$B$3:$B$1000)/((MAESTRO!$B$3:$B$1000="ASMARTALC")*(UPPER(MAESTRO!$L$3:$L$1000)="CONFIRMADO")),ROWS($A$3:A322))),"")</f>
        <v/>
      </c>
      <c r="U322" s="13" t="str">
        <f ca="1">IFERROR(INDEX(MAESTRO!U:U,_xludf.AGGREGATE(15,6,ROW(MAESTRO!$B$3:$B$1000)/((MAESTRO!$B$3:$B$1000="ASMARTALC")*(UPPER(MAESTRO!$L$3:$L$1000)="CONFIRMADO")),ROWS($A$3:A322))),"")</f>
        <v/>
      </c>
      <c r="V322" s="13" t="str">
        <f ca="1">IFERROR(INDEX(MAESTRO!V:V,_xludf.AGGREGATE(15,6,ROW(MAESTRO!$B$3:$B$1000)/((MAESTRO!$B$3:$B$1000="ASMARTALC")*(UPPER(MAESTRO!$L$3:$L$1000)="CONFIRMADO")),ROWS($A$3:A322))),"")</f>
        <v/>
      </c>
      <c r="W322" s="13" t="str">
        <f ca="1">IFERROR(INDEX(MAESTRO!W:W,_xludf.AGGREGATE(15,6,ROW(MAESTRO!$B$3:$B$1000)/((MAESTRO!$B$3:$B$1000="ASMARTALC")*(UPPER(MAESTRO!$L$3:$L$1000)="CONFIRMADO")),ROWS($A$3:A322))),"")</f>
        <v/>
      </c>
      <c r="X322" s="13" t="str">
        <f ca="1">IFERROR(INDEX(MAESTRO!X:X,_xludf.AGGREGATE(15,6,ROW(MAESTRO!$B$3:$B$1000)/((MAESTRO!$B$3:$B$1000="ASMARTALC")*(UPPER(MAESTRO!$L$3:$L$1000)="CONFIRMADO")),ROWS($A$3:A322))),"")</f>
        <v/>
      </c>
    </row>
    <row r="323" spans="1:24" ht="22.05" customHeight="1">
      <c r="A323" s="10" t="str">
        <f ca="1">IFERROR(INDEX(MAESTRO!A:A,_xludf.AGGREGATE(15,6,ROW(MAESTRO!$B$3:$B$1000)/((MAESTRO!$B$3:$B$1000="ASMARTALC")*(UPPER(MAESTRO!$L$3:$L$1000)="CONFIRMADO")),ROWS($A$3:A323))),"")</f>
        <v/>
      </c>
      <c r="B323" s="10" t="str">
        <f ca="1">IFERROR(INDEX(MAESTRO!B:B,_xludf.AGGREGATE(15,6,ROW(MAESTRO!$B$3:$B$1000)/((MAESTRO!$B$3:$B$1000="ASMARTALC")*(UPPER(MAESTRO!$L$3:$L$1000)="CONFIRMADO")),ROWS($A$3:A323))),"")</f>
        <v/>
      </c>
      <c r="C323" s="10" t="str">
        <f ca="1">IFERROR(INDEX(MAESTRO!C:C,_xludf.AGGREGATE(15,6,ROW(MAESTRO!$B$3:$B$1000)/((MAESTRO!$B$3:$B$1000="ASMARTALC")*(UPPER(MAESTRO!$L$3:$L$1000)="CONFIRMADO")),ROWS($A$3:A323))),"")</f>
        <v/>
      </c>
      <c r="D323" s="10" t="str">
        <f ca="1">IFERROR(INDEX(MAESTRO!D:D,_xludf.AGGREGATE(15,6,ROW(MAESTRO!$B$3:$B$1000)/((MAESTRO!$B$3:$B$1000="ASMARTALC")*(UPPER(MAESTRO!$L$3:$L$1000)="CONFIRMADO")),ROWS($A$3:A323))),"")</f>
        <v/>
      </c>
      <c r="E323" s="10" t="str">
        <f ca="1">IFERROR(INDEX(MAESTRO!E:E,_xludf.AGGREGATE(15,6,ROW(MAESTRO!$B$3:$B$1000)/((MAESTRO!$B$3:$B$1000="ASMARTALC")*(UPPER(MAESTRO!$L$3:$L$1000)="CONFIRMADO")),ROWS($A$3:A323))),"")</f>
        <v/>
      </c>
      <c r="F323" s="10" t="str">
        <f ca="1">IFERROR(INDEX(MAESTRO!F:F,_xludf.AGGREGATE(15,6,ROW(MAESTRO!$B$3:$B$1000)/((MAESTRO!$B$3:$B$1000="ASMARTALC")*(UPPER(MAESTRO!$L$3:$L$1000)="CONFIRMADO")),ROWS($A$3:A323))),"")</f>
        <v/>
      </c>
      <c r="G323" s="10" t="str">
        <f ca="1">IFERROR(INDEX(MAESTRO!G:G,_xludf.AGGREGATE(15,6,ROW(MAESTRO!$B$3:$B$1000)/((MAESTRO!$B$3:$B$1000="ASMARTALC")*(UPPER(MAESTRO!$L$3:$L$1000)="CONFIRMADO")),ROWS($A$3:A323))),"")</f>
        <v/>
      </c>
      <c r="H323" s="10" t="str">
        <f ca="1">IFERROR(INDEX(MAESTRO!H:H,_xludf.AGGREGATE(15,6,ROW(MAESTRO!$B$3:$B$1000)/((MAESTRO!$B$3:$B$1000="ASMARTALC")*(UPPER(MAESTRO!$L$3:$L$1000)="CONFIRMADO")),ROWS($A$3:A323))),"")</f>
        <v/>
      </c>
      <c r="I323" s="10" t="str">
        <f ca="1">IFERROR(INDEX(MAESTRO!I:I,_xludf.AGGREGATE(15,6,ROW(MAESTRO!$B$3:$B$1000)/((MAESTRO!$B$3:$B$1000="ASMARTALC")*(UPPER(MAESTRO!$L$3:$L$1000)="CONFIRMADO")),ROWS($A$3:A323))),"")</f>
        <v/>
      </c>
      <c r="J323" s="10" t="str">
        <f ca="1">IFERROR(INDEX(MAESTRO!J:J,_xludf.AGGREGATE(15,6,ROW(MAESTRO!$B$3:$B$1000)/((MAESTRO!$B$3:$B$1000="ASMARTALC")*(UPPER(MAESTRO!$L$3:$L$1000)="CONFIRMADO")),ROWS($A$3:A323))),"")</f>
        <v/>
      </c>
      <c r="K323" s="10" t="str">
        <f ca="1">IFERROR(INDEX(MAESTRO!K:K,_xludf.AGGREGATE(15,6,ROW(MAESTRO!$B$3:$B$1000)/((MAESTRO!$B$3:$B$1000="ASMARTALC")*(UPPER(MAESTRO!$L$3:$L$1000)="CONFIRMADO")),ROWS($A$3:A323))),"")</f>
        <v/>
      </c>
      <c r="L323" s="10" t="str">
        <f ca="1">IFERROR(INDEX(MAESTRO!L:L,_xludf.AGGREGATE(15,6,ROW(MAESTRO!$B$3:$B$1000)/((MAESTRO!$B$3:$B$1000="ASMARTALC")*(UPPER(MAESTRO!$L$3:$L$1000)="CONFIRMADO")),ROWS($A$3:A323))),"")</f>
        <v/>
      </c>
      <c r="M323" s="10" t="str">
        <f ca="1">IFERROR(INDEX(MAESTRO!M:M,_xludf.AGGREGATE(15,6,ROW(MAESTRO!$B$3:$B$1000)/((MAESTRO!$B$3:$B$1000="ASMARTALC")*(UPPER(MAESTRO!$L$3:$L$1000)="CONFIRMADO")),ROWS($A$3:A323))),"")</f>
        <v/>
      </c>
      <c r="N323" s="10" t="str">
        <f ca="1">IFERROR(INDEX(MAESTRO!N:N,_xludf.AGGREGATE(15,6,ROW(MAESTRO!$B$3:$B$1000)/((MAESTRO!$B$3:$B$1000="ASMARTALC")*(UPPER(MAESTRO!$L$3:$L$1000)="CONFIRMADO")),ROWS($A$3:A323))),"")</f>
        <v/>
      </c>
      <c r="O323" s="10" t="str">
        <f ca="1">IFERROR(INDEX(MAESTRO!O:O,_xludf.AGGREGATE(15,6,ROW(MAESTRO!$B$3:$B$1000)/((MAESTRO!$B$3:$B$1000="ASMARTALC")*(UPPER(MAESTRO!$L$3:$L$1000)="CONFIRMADO")),ROWS($A$3:A323))),"")</f>
        <v/>
      </c>
      <c r="P323" s="10" t="str">
        <f ca="1">IFERROR(INDEX(MAESTRO!P:P,_xludf.AGGREGATE(15,6,ROW(MAESTRO!$B$3:$B$1000)/((MAESTRO!$B$3:$B$1000="ASMARTALC")*(UPPER(MAESTRO!$L$3:$L$1000)="CONFIRMADO")),ROWS($A$3:A323))),"")</f>
        <v/>
      </c>
      <c r="Q323" s="10" t="str">
        <f ca="1">IFERROR(INDEX(MAESTRO!Q:Q,_xludf.AGGREGATE(15,6,ROW(MAESTRO!$B$3:$B$1000)/((MAESTRO!$B$3:$B$1000="ASMARTALC")*(UPPER(MAESTRO!$L$3:$L$1000)="CONFIRMADO")),ROWS($A$3:A323))),"")</f>
        <v/>
      </c>
      <c r="R323" s="10" t="str">
        <f ca="1">IFERROR(INDEX(MAESTRO!R:R,_xludf.AGGREGATE(15,6,ROW(MAESTRO!$B$3:$B$1000)/((MAESTRO!$B$3:$B$1000="ASMARTALC")*(UPPER(MAESTRO!$L$3:$L$1000)="CONFIRMADO")),ROWS($A$3:A323))),"")</f>
        <v/>
      </c>
      <c r="S323" s="10" t="str">
        <f ca="1">IFERROR(INDEX(MAESTRO!S:S,_xludf.AGGREGATE(15,6,ROW(MAESTRO!$B$3:$B$1000)/((MAESTRO!$B$3:$B$1000="ASMARTALC")*(UPPER(MAESTRO!$L$3:$L$1000)="CONFIRMADO")),ROWS($A$3:A323))),"")</f>
        <v/>
      </c>
      <c r="T323" s="10" t="str">
        <f ca="1">IFERROR(INDEX(MAESTRO!T:T,_xludf.AGGREGATE(15,6,ROW(MAESTRO!$B$3:$B$1000)/((MAESTRO!$B$3:$B$1000="ASMARTALC")*(UPPER(MAESTRO!$L$3:$L$1000)="CONFIRMADO")),ROWS($A$3:A323))),"")</f>
        <v/>
      </c>
      <c r="U323" s="10" t="str">
        <f ca="1">IFERROR(INDEX(MAESTRO!U:U,_xludf.AGGREGATE(15,6,ROW(MAESTRO!$B$3:$B$1000)/((MAESTRO!$B$3:$B$1000="ASMARTALC")*(UPPER(MAESTRO!$L$3:$L$1000)="CONFIRMADO")),ROWS($A$3:A323))),"")</f>
        <v/>
      </c>
      <c r="V323" s="10" t="str">
        <f ca="1">IFERROR(INDEX(MAESTRO!V:V,_xludf.AGGREGATE(15,6,ROW(MAESTRO!$B$3:$B$1000)/((MAESTRO!$B$3:$B$1000="ASMARTALC")*(UPPER(MAESTRO!$L$3:$L$1000)="CONFIRMADO")),ROWS($A$3:A323))),"")</f>
        <v/>
      </c>
      <c r="W323" s="10" t="str">
        <f ca="1">IFERROR(INDEX(MAESTRO!W:W,_xludf.AGGREGATE(15,6,ROW(MAESTRO!$B$3:$B$1000)/((MAESTRO!$B$3:$B$1000="ASMARTALC")*(UPPER(MAESTRO!$L$3:$L$1000)="CONFIRMADO")),ROWS($A$3:A323))),"")</f>
        <v/>
      </c>
      <c r="X323" s="10" t="str">
        <f ca="1">IFERROR(INDEX(MAESTRO!X:X,_xludf.AGGREGATE(15,6,ROW(MAESTRO!$B$3:$B$1000)/((MAESTRO!$B$3:$B$1000="ASMARTALC")*(UPPER(MAESTRO!$L$3:$L$1000)="CONFIRMADO")),ROWS($A$3:A323))),"")</f>
        <v/>
      </c>
    </row>
    <row r="324" spans="1:24" ht="22.05" customHeight="1">
      <c r="A324" s="13" t="str">
        <f ca="1">IFERROR(INDEX(MAESTRO!A:A,_xludf.AGGREGATE(15,6,ROW(MAESTRO!$B$3:$B$1000)/((MAESTRO!$B$3:$B$1000="ASMARTALC")*(UPPER(MAESTRO!$L$3:$L$1000)="CONFIRMADO")),ROWS($A$3:A324))),"")</f>
        <v/>
      </c>
      <c r="B324" s="13" t="str">
        <f ca="1">IFERROR(INDEX(MAESTRO!B:B,_xludf.AGGREGATE(15,6,ROW(MAESTRO!$B$3:$B$1000)/((MAESTRO!$B$3:$B$1000="ASMARTALC")*(UPPER(MAESTRO!$L$3:$L$1000)="CONFIRMADO")),ROWS($A$3:A324))),"")</f>
        <v/>
      </c>
      <c r="C324" s="13" t="str">
        <f ca="1">IFERROR(INDEX(MAESTRO!C:C,_xludf.AGGREGATE(15,6,ROW(MAESTRO!$B$3:$B$1000)/((MAESTRO!$B$3:$B$1000="ASMARTALC")*(UPPER(MAESTRO!$L$3:$L$1000)="CONFIRMADO")),ROWS($A$3:A324))),"")</f>
        <v/>
      </c>
      <c r="D324" s="13" t="str">
        <f ca="1">IFERROR(INDEX(MAESTRO!D:D,_xludf.AGGREGATE(15,6,ROW(MAESTRO!$B$3:$B$1000)/((MAESTRO!$B$3:$B$1000="ASMARTALC")*(UPPER(MAESTRO!$L$3:$L$1000)="CONFIRMADO")),ROWS($A$3:A324))),"")</f>
        <v/>
      </c>
      <c r="E324" s="13" t="str">
        <f ca="1">IFERROR(INDEX(MAESTRO!E:E,_xludf.AGGREGATE(15,6,ROW(MAESTRO!$B$3:$B$1000)/((MAESTRO!$B$3:$B$1000="ASMARTALC")*(UPPER(MAESTRO!$L$3:$L$1000)="CONFIRMADO")),ROWS($A$3:A324))),"")</f>
        <v/>
      </c>
      <c r="F324" s="13" t="str">
        <f ca="1">IFERROR(INDEX(MAESTRO!F:F,_xludf.AGGREGATE(15,6,ROW(MAESTRO!$B$3:$B$1000)/((MAESTRO!$B$3:$B$1000="ASMARTALC")*(UPPER(MAESTRO!$L$3:$L$1000)="CONFIRMADO")),ROWS($A$3:A324))),"")</f>
        <v/>
      </c>
      <c r="G324" s="13" t="str">
        <f ca="1">IFERROR(INDEX(MAESTRO!G:G,_xludf.AGGREGATE(15,6,ROW(MAESTRO!$B$3:$B$1000)/((MAESTRO!$B$3:$B$1000="ASMARTALC")*(UPPER(MAESTRO!$L$3:$L$1000)="CONFIRMADO")),ROWS($A$3:A324))),"")</f>
        <v/>
      </c>
      <c r="H324" s="13" t="str">
        <f ca="1">IFERROR(INDEX(MAESTRO!H:H,_xludf.AGGREGATE(15,6,ROW(MAESTRO!$B$3:$B$1000)/((MAESTRO!$B$3:$B$1000="ASMARTALC")*(UPPER(MAESTRO!$L$3:$L$1000)="CONFIRMADO")),ROWS($A$3:A324))),"")</f>
        <v/>
      </c>
      <c r="I324" s="13" t="str">
        <f ca="1">IFERROR(INDEX(MAESTRO!I:I,_xludf.AGGREGATE(15,6,ROW(MAESTRO!$B$3:$B$1000)/((MAESTRO!$B$3:$B$1000="ASMARTALC")*(UPPER(MAESTRO!$L$3:$L$1000)="CONFIRMADO")),ROWS($A$3:A324))),"")</f>
        <v/>
      </c>
      <c r="J324" s="13" t="str">
        <f ca="1">IFERROR(INDEX(MAESTRO!J:J,_xludf.AGGREGATE(15,6,ROW(MAESTRO!$B$3:$B$1000)/((MAESTRO!$B$3:$B$1000="ASMARTALC")*(UPPER(MAESTRO!$L$3:$L$1000)="CONFIRMADO")),ROWS($A$3:A324))),"")</f>
        <v/>
      </c>
      <c r="K324" s="13" t="str">
        <f ca="1">IFERROR(INDEX(MAESTRO!K:K,_xludf.AGGREGATE(15,6,ROW(MAESTRO!$B$3:$B$1000)/((MAESTRO!$B$3:$B$1000="ASMARTALC")*(UPPER(MAESTRO!$L$3:$L$1000)="CONFIRMADO")),ROWS($A$3:A324))),"")</f>
        <v/>
      </c>
      <c r="L324" s="13" t="str">
        <f ca="1">IFERROR(INDEX(MAESTRO!L:L,_xludf.AGGREGATE(15,6,ROW(MAESTRO!$B$3:$B$1000)/((MAESTRO!$B$3:$B$1000="ASMARTALC")*(UPPER(MAESTRO!$L$3:$L$1000)="CONFIRMADO")),ROWS($A$3:A324))),"")</f>
        <v/>
      </c>
      <c r="M324" s="13" t="str">
        <f ca="1">IFERROR(INDEX(MAESTRO!M:M,_xludf.AGGREGATE(15,6,ROW(MAESTRO!$B$3:$B$1000)/((MAESTRO!$B$3:$B$1000="ASMARTALC")*(UPPER(MAESTRO!$L$3:$L$1000)="CONFIRMADO")),ROWS($A$3:A324))),"")</f>
        <v/>
      </c>
      <c r="N324" s="13" t="str">
        <f ca="1">IFERROR(INDEX(MAESTRO!N:N,_xludf.AGGREGATE(15,6,ROW(MAESTRO!$B$3:$B$1000)/((MAESTRO!$B$3:$B$1000="ASMARTALC")*(UPPER(MAESTRO!$L$3:$L$1000)="CONFIRMADO")),ROWS($A$3:A324))),"")</f>
        <v/>
      </c>
      <c r="O324" s="13" t="str">
        <f ca="1">IFERROR(INDEX(MAESTRO!O:O,_xludf.AGGREGATE(15,6,ROW(MAESTRO!$B$3:$B$1000)/((MAESTRO!$B$3:$B$1000="ASMARTALC")*(UPPER(MAESTRO!$L$3:$L$1000)="CONFIRMADO")),ROWS($A$3:A324))),"")</f>
        <v/>
      </c>
      <c r="P324" s="13" t="str">
        <f ca="1">IFERROR(INDEX(MAESTRO!P:P,_xludf.AGGREGATE(15,6,ROW(MAESTRO!$B$3:$B$1000)/((MAESTRO!$B$3:$B$1000="ASMARTALC")*(UPPER(MAESTRO!$L$3:$L$1000)="CONFIRMADO")),ROWS($A$3:A324))),"")</f>
        <v/>
      </c>
      <c r="Q324" s="13" t="str">
        <f ca="1">IFERROR(INDEX(MAESTRO!Q:Q,_xludf.AGGREGATE(15,6,ROW(MAESTRO!$B$3:$B$1000)/((MAESTRO!$B$3:$B$1000="ASMARTALC")*(UPPER(MAESTRO!$L$3:$L$1000)="CONFIRMADO")),ROWS($A$3:A324))),"")</f>
        <v/>
      </c>
      <c r="R324" s="13" t="str">
        <f ca="1">IFERROR(INDEX(MAESTRO!R:R,_xludf.AGGREGATE(15,6,ROW(MAESTRO!$B$3:$B$1000)/((MAESTRO!$B$3:$B$1000="ASMARTALC")*(UPPER(MAESTRO!$L$3:$L$1000)="CONFIRMADO")),ROWS($A$3:A324))),"")</f>
        <v/>
      </c>
      <c r="S324" s="13" t="str">
        <f ca="1">IFERROR(INDEX(MAESTRO!S:S,_xludf.AGGREGATE(15,6,ROW(MAESTRO!$B$3:$B$1000)/((MAESTRO!$B$3:$B$1000="ASMARTALC")*(UPPER(MAESTRO!$L$3:$L$1000)="CONFIRMADO")),ROWS($A$3:A324))),"")</f>
        <v/>
      </c>
      <c r="T324" s="13" t="str">
        <f ca="1">IFERROR(INDEX(MAESTRO!T:T,_xludf.AGGREGATE(15,6,ROW(MAESTRO!$B$3:$B$1000)/((MAESTRO!$B$3:$B$1000="ASMARTALC")*(UPPER(MAESTRO!$L$3:$L$1000)="CONFIRMADO")),ROWS($A$3:A324))),"")</f>
        <v/>
      </c>
      <c r="U324" s="13" t="str">
        <f ca="1">IFERROR(INDEX(MAESTRO!U:U,_xludf.AGGREGATE(15,6,ROW(MAESTRO!$B$3:$B$1000)/((MAESTRO!$B$3:$B$1000="ASMARTALC")*(UPPER(MAESTRO!$L$3:$L$1000)="CONFIRMADO")),ROWS($A$3:A324))),"")</f>
        <v/>
      </c>
      <c r="V324" s="13" t="str">
        <f ca="1">IFERROR(INDEX(MAESTRO!V:V,_xludf.AGGREGATE(15,6,ROW(MAESTRO!$B$3:$B$1000)/((MAESTRO!$B$3:$B$1000="ASMARTALC")*(UPPER(MAESTRO!$L$3:$L$1000)="CONFIRMADO")),ROWS($A$3:A324))),"")</f>
        <v/>
      </c>
      <c r="W324" s="13" t="str">
        <f ca="1">IFERROR(INDEX(MAESTRO!W:W,_xludf.AGGREGATE(15,6,ROW(MAESTRO!$B$3:$B$1000)/((MAESTRO!$B$3:$B$1000="ASMARTALC")*(UPPER(MAESTRO!$L$3:$L$1000)="CONFIRMADO")),ROWS($A$3:A324))),"")</f>
        <v/>
      </c>
      <c r="X324" s="13" t="str">
        <f ca="1">IFERROR(INDEX(MAESTRO!X:X,_xludf.AGGREGATE(15,6,ROW(MAESTRO!$B$3:$B$1000)/((MAESTRO!$B$3:$B$1000="ASMARTALC")*(UPPER(MAESTRO!$L$3:$L$1000)="CONFIRMADO")),ROWS($A$3:A324))),"")</f>
        <v/>
      </c>
    </row>
    <row r="325" spans="1:24" ht="22.05" customHeight="1">
      <c r="A325" s="10" t="str">
        <f ca="1">IFERROR(INDEX(MAESTRO!A:A,_xludf.AGGREGATE(15,6,ROW(MAESTRO!$B$3:$B$1000)/((MAESTRO!$B$3:$B$1000="ASMARTALC")*(UPPER(MAESTRO!$L$3:$L$1000)="CONFIRMADO")),ROWS($A$3:A325))),"")</f>
        <v/>
      </c>
      <c r="B325" s="10" t="str">
        <f ca="1">IFERROR(INDEX(MAESTRO!B:B,_xludf.AGGREGATE(15,6,ROW(MAESTRO!$B$3:$B$1000)/((MAESTRO!$B$3:$B$1000="ASMARTALC")*(UPPER(MAESTRO!$L$3:$L$1000)="CONFIRMADO")),ROWS($A$3:A325))),"")</f>
        <v/>
      </c>
      <c r="C325" s="10" t="str">
        <f ca="1">IFERROR(INDEX(MAESTRO!C:C,_xludf.AGGREGATE(15,6,ROW(MAESTRO!$B$3:$B$1000)/((MAESTRO!$B$3:$B$1000="ASMARTALC")*(UPPER(MAESTRO!$L$3:$L$1000)="CONFIRMADO")),ROWS($A$3:A325))),"")</f>
        <v/>
      </c>
      <c r="D325" s="10" t="str">
        <f ca="1">IFERROR(INDEX(MAESTRO!D:D,_xludf.AGGREGATE(15,6,ROW(MAESTRO!$B$3:$B$1000)/((MAESTRO!$B$3:$B$1000="ASMARTALC")*(UPPER(MAESTRO!$L$3:$L$1000)="CONFIRMADO")),ROWS($A$3:A325))),"")</f>
        <v/>
      </c>
      <c r="E325" s="10" t="str">
        <f ca="1">IFERROR(INDEX(MAESTRO!E:E,_xludf.AGGREGATE(15,6,ROW(MAESTRO!$B$3:$B$1000)/((MAESTRO!$B$3:$B$1000="ASMARTALC")*(UPPER(MAESTRO!$L$3:$L$1000)="CONFIRMADO")),ROWS($A$3:A325))),"")</f>
        <v/>
      </c>
      <c r="F325" s="10" t="str">
        <f ca="1">IFERROR(INDEX(MAESTRO!F:F,_xludf.AGGREGATE(15,6,ROW(MAESTRO!$B$3:$B$1000)/((MAESTRO!$B$3:$B$1000="ASMARTALC")*(UPPER(MAESTRO!$L$3:$L$1000)="CONFIRMADO")),ROWS($A$3:A325))),"")</f>
        <v/>
      </c>
      <c r="G325" s="10" t="str">
        <f ca="1">IFERROR(INDEX(MAESTRO!G:G,_xludf.AGGREGATE(15,6,ROW(MAESTRO!$B$3:$B$1000)/((MAESTRO!$B$3:$B$1000="ASMARTALC")*(UPPER(MAESTRO!$L$3:$L$1000)="CONFIRMADO")),ROWS($A$3:A325))),"")</f>
        <v/>
      </c>
      <c r="H325" s="10" t="str">
        <f ca="1">IFERROR(INDEX(MAESTRO!H:H,_xludf.AGGREGATE(15,6,ROW(MAESTRO!$B$3:$B$1000)/((MAESTRO!$B$3:$B$1000="ASMARTALC")*(UPPER(MAESTRO!$L$3:$L$1000)="CONFIRMADO")),ROWS($A$3:A325))),"")</f>
        <v/>
      </c>
      <c r="I325" s="10" t="str">
        <f ca="1">IFERROR(INDEX(MAESTRO!I:I,_xludf.AGGREGATE(15,6,ROW(MAESTRO!$B$3:$B$1000)/((MAESTRO!$B$3:$B$1000="ASMARTALC")*(UPPER(MAESTRO!$L$3:$L$1000)="CONFIRMADO")),ROWS($A$3:A325))),"")</f>
        <v/>
      </c>
      <c r="J325" s="10" t="str">
        <f ca="1">IFERROR(INDEX(MAESTRO!J:J,_xludf.AGGREGATE(15,6,ROW(MAESTRO!$B$3:$B$1000)/((MAESTRO!$B$3:$B$1000="ASMARTALC")*(UPPER(MAESTRO!$L$3:$L$1000)="CONFIRMADO")),ROWS($A$3:A325))),"")</f>
        <v/>
      </c>
      <c r="K325" s="10" t="str">
        <f ca="1">IFERROR(INDEX(MAESTRO!K:K,_xludf.AGGREGATE(15,6,ROW(MAESTRO!$B$3:$B$1000)/((MAESTRO!$B$3:$B$1000="ASMARTALC")*(UPPER(MAESTRO!$L$3:$L$1000)="CONFIRMADO")),ROWS($A$3:A325))),"")</f>
        <v/>
      </c>
      <c r="L325" s="10" t="str">
        <f ca="1">IFERROR(INDEX(MAESTRO!L:L,_xludf.AGGREGATE(15,6,ROW(MAESTRO!$B$3:$B$1000)/((MAESTRO!$B$3:$B$1000="ASMARTALC")*(UPPER(MAESTRO!$L$3:$L$1000)="CONFIRMADO")),ROWS($A$3:A325))),"")</f>
        <v/>
      </c>
      <c r="M325" s="10" t="str">
        <f ca="1">IFERROR(INDEX(MAESTRO!M:M,_xludf.AGGREGATE(15,6,ROW(MAESTRO!$B$3:$B$1000)/((MAESTRO!$B$3:$B$1000="ASMARTALC")*(UPPER(MAESTRO!$L$3:$L$1000)="CONFIRMADO")),ROWS($A$3:A325))),"")</f>
        <v/>
      </c>
      <c r="N325" s="10" t="str">
        <f ca="1">IFERROR(INDEX(MAESTRO!N:N,_xludf.AGGREGATE(15,6,ROW(MAESTRO!$B$3:$B$1000)/((MAESTRO!$B$3:$B$1000="ASMARTALC")*(UPPER(MAESTRO!$L$3:$L$1000)="CONFIRMADO")),ROWS($A$3:A325))),"")</f>
        <v/>
      </c>
      <c r="O325" s="10" t="str">
        <f ca="1">IFERROR(INDEX(MAESTRO!O:O,_xludf.AGGREGATE(15,6,ROW(MAESTRO!$B$3:$B$1000)/((MAESTRO!$B$3:$B$1000="ASMARTALC")*(UPPER(MAESTRO!$L$3:$L$1000)="CONFIRMADO")),ROWS($A$3:A325))),"")</f>
        <v/>
      </c>
      <c r="P325" s="10" t="str">
        <f ca="1">IFERROR(INDEX(MAESTRO!P:P,_xludf.AGGREGATE(15,6,ROW(MAESTRO!$B$3:$B$1000)/((MAESTRO!$B$3:$B$1000="ASMARTALC")*(UPPER(MAESTRO!$L$3:$L$1000)="CONFIRMADO")),ROWS($A$3:A325))),"")</f>
        <v/>
      </c>
      <c r="Q325" s="10" t="str">
        <f ca="1">IFERROR(INDEX(MAESTRO!Q:Q,_xludf.AGGREGATE(15,6,ROW(MAESTRO!$B$3:$B$1000)/((MAESTRO!$B$3:$B$1000="ASMARTALC")*(UPPER(MAESTRO!$L$3:$L$1000)="CONFIRMADO")),ROWS($A$3:A325))),"")</f>
        <v/>
      </c>
      <c r="R325" s="10" t="str">
        <f ca="1">IFERROR(INDEX(MAESTRO!R:R,_xludf.AGGREGATE(15,6,ROW(MAESTRO!$B$3:$B$1000)/((MAESTRO!$B$3:$B$1000="ASMARTALC")*(UPPER(MAESTRO!$L$3:$L$1000)="CONFIRMADO")),ROWS($A$3:A325))),"")</f>
        <v/>
      </c>
      <c r="S325" s="10" t="str">
        <f ca="1">IFERROR(INDEX(MAESTRO!S:S,_xludf.AGGREGATE(15,6,ROW(MAESTRO!$B$3:$B$1000)/((MAESTRO!$B$3:$B$1000="ASMARTALC")*(UPPER(MAESTRO!$L$3:$L$1000)="CONFIRMADO")),ROWS($A$3:A325))),"")</f>
        <v/>
      </c>
      <c r="T325" s="10" t="str">
        <f ca="1">IFERROR(INDEX(MAESTRO!T:T,_xludf.AGGREGATE(15,6,ROW(MAESTRO!$B$3:$B$1000)/((MAESTRO!$B$3:$B$1000="ASMARTALC")*(UPPER(MAESTRO!$L$3:$L$1000)="CONFIRMADO")),ROWS($A$3:A325))),"")</f>
        <v/>
      </c>
      <c r="U325" s="10" t="str">
        <f ca="1">IFERROR(INDEX(MAESTRO!U:U,_xludf.AGGREGATE(15,6,ROW(MAESTRO!$B$3:$B$1000)/((MAESTRO!$B$3:$B$1000="ASMARTALC")*(UPPER(MAESTRO!$L$3:$L$1000)="CONFIRMADO")),ROWS($A$3:A325))),"")</f>
        <v/>
      </c>
      <c r="V325" s="10" t="str">
        <f ca="1">IFERROR(INDEX(MAESTRO!V:V,_xludf.AGGREGATE(15,6,ROW(MAESTRO!$B$3:$B$1000)/((MAESTRO!$B$3:$B$1000="ASMARTALC")*(UPPER(MAESTRO!$L$3:$L$1000)="CONFIRMADO")),ROWS($A$3:A325))),"")</f>
        <v/>
      </c>
      <c r="W325" s="10" t="str">
        <f ca="1">IFERROR(INDEX(MAESTRO!W:W,_xludf.AGGREGATE(15,6,ROW(MAESTRO!$B$3:$B$1000)/((MAESTRO!$B$3:$B$1000="ASMARTALC")*(UPPER(MAESTRO!$L$3:$L$1000)="CONFIRMADO")),ROWS($A$3:A325))),"")</f>
        <v/>
      </c>
      <c r="X325" s="10" t="str">
        <f ca="1">IFERROR(INDEX(MAESTRO!X:X,_xludf.AGGREGATE(15,6,ROW(MAESTRO!$B$3:$B$1000)/((MAESTRO!$B$3:$B$1000="ASMARTALC")*(UPPER(MAESTRO!$L$3:$L$1000)="CONFIRMADO")),ROWS($A$3:A325))),"")</f>
        <v/>
      </c>
    </row>
    <row r="326" spans="1:24" ht="22.05" customHeight="1">
      <c r="A326" s="13" t="str">
        <f ca="1">IFERROR(INDEX(MAESTRO!A:A,_xludf.AGGREGATE(15,6,ROW(MAESTRO!$B$3:$B$1000)/((MAESTRO!$B$3:$B$1000="ASMARTALC")*(UPPER(MAESTRO!$L$3:$L$1000)="CONFIRMADO")),ROWS($A$3:A326))),"")</f>
        <v/>
      </c>
      <c r="B326" s="13" t="str">
        <f ca="1">IFERROR(INDEX(MAESTRO!B:B,_xludf.AGGREGATE(15,6,ROW(MAESTRO!$B$3:$B$1000)/((MAESTRO!$B$3:$B$1000="ASMARTALC")*(UPPER(MAESTRO!$L$3:$L$1000)="CONFIRMADO")),ROWS($A$3:A326))),"")</f>
        <v/>
      </c>
      <c r="C326" s="13" t="str">
        <f ca="1">IFERROR(INDEX(MAESTRO!C:C,_xludf.AGGREGATE(15,6,ROW(MAESTRO!$B$3:$B$1000)/((MAESTRO!$B$3:$B$1000="ASMARTALC")*(UPPER(MAESTRO!$L$3:$L$1000)="CONFIRMADO")),ROWS($A$3:A326))),"")</f>
        <v/>
      </c>
      <c r="D326" s="13" t="str">
        <f ca="1">IFERROR(INDEX(MAESTRO!D:D,_xludf.AGGREGATE(15,6,ROW(MAESTRO!$B$3:$B$1000)/((MAESTRO!$B$3:$B$1000="ASMARTALC")*(UPPER(MAESTRO!$L$3:$L$1000)="CONFIRMADO")),ROWS($A$3:A326))),"")</f>
        <v/>
      </c>
      <c r="E326" s="13" t="str">
        <f ca="1">IFERROR(INDEX(MAESTRO!E:E,_xludf.AGGREGATE(15,6,ROW(MAESTRO!$B$3:$B$1000)/((MAESTRO!$B$3:$B$1000="ASMARTALC")*(UPPER(MAESTRO!$L$3:$L$1000)="CONFIRMADO")),ROWS($A$3:A326))),"")</f>
        <v/>
      </c>
      <c r="F326" s="13" t="str">
        <f ca="1">IFERROR(INDEX(MAESTRO!F:F,_xludf.AGGREGATE(15,6,ROW(MAESTRO!$B$3:$B$1000)/((MAESTRO!$B$3:$B$1000="ASMARTALC")*(UPPER(MAESTRO!$L$3:$L$1000)="CONFIRMADO")),ROWS($A$3:A326))),"")</f>
        <v/>
      </c>
      <c r="G326" s="13" t="str">
        <f ca="1">IFERROR(INDEX(MAESTRO!G:G,_xludf.AGGREGATE(15,6,ROW(MAESTRO!$B$3:$B$1000)/((MAESTRO!$B$3:$B$1000="ASMARTALC")*(UPPER(MAESTRO!$L$3:$L$1000)="CONFIRMADO")),ROWS($A$3:A326))),"")</f>
        <v/>
      </c>
      <c r="H326" s="13" t="str">
        <f ca="1">IFERROR(INDEX(MAESTRO!H:H,_xludf.AGGREGATE(15,6,ROW(MAESTRO!$B$3:$B$1000)/((MAESTRO!$B$3:$B$1000="ASMARTALC")*(UPPER(MAESTRO!$L$3:$L$1000)="CONFIRMADO")),ROWS($A$3:A326))),"")</f>
        <v/>
      </c>
      <c r="I326" s="13" t="str">
        <f ca="1">IFERROR(INDEX(MAESTRO!I:I,_xludf.AGGREGATE(15,6,ROW(MAESTRO!$B$3:$B$1000)/((MAESTRO!$B$3:$B$1000="ASMARTALC")*(UPPER(MAESTRO!$L$3:$L$1000)="CONFIRMADO")),ROWS($A$3:A326))),"")</f>
        <v/>
      </c>
      <c r="J326" s="13" t="str">
        <f ca="1">IFERROR(INDEX(MAESTRO!J:J,_xludf.AGGREGATE(15,6,ROW(MAESTRO!$B$3:$B$1000)/((MAESTRO!$B$3:$B$1000="ASMARTALC")*(UPPER(MAESTRO!$L$3:$L$1000)="CONFIRMADO")),ROWS($A$3:A326))),"")</f>
        <v/>
      </c>
      <c r="K326" s="13" t="str">
        <f ca="1">IFERROR(INDEX(MAESTRO!K:K,_xludf.AGGREGATE(15,6,ROW(MAESTRO!$B$3:$B$1000)/((MAESTRO!$B$3:$B$1000="ASMARTALC")*(UPPER(MAESTRO!$L$3:$L$1000)="CONFIRMADO")),ROWS($A$3:A326))),"")</f>
        <v/>
      </c>
      <c r="L326" s="13" t="str">
        <f ca="1">IFERROR(INDEX(MAESTRO!L:L,_xludf.AGGREGATE(15,6,ROW(MAESTRO!$B$3:$B$1000)/((MAESTRO!$B$3:$B$1000="ASMARTALC")*(UPPER(MAESTRO!$L$3:$L$1000)="CONFIRMADO")),ROWS($A$3:A326))),"")</f>
        <v/>
      </c>
      <c r="M326" s="13" t="str">
        <f ca="1">IFERROR(INDEX(MAESTRO!M:M,_xludf.AGGREGATE(15,6,ROW(MAESTRO!$B$3:$B$1000)/((MAESTRO!$B$3:$B$1000="ASMARTALC")*(UPPER(MAESTRO!$L$3:$L$1000)="CONFIRMADO")),ROWS($A$3:A326))),"")</f>
        <v/>
      </c>
      <c r="N326" s="13" t="str">
        <f ca="1">IFERROR(INDEX(MAESTRO!N:N,_xludf.AGGREGATE(15,6,ROW(MAESTRO!$B$3:$B$1000)/((MAESTRO!$B$3:$B$1000="ASMARTALC")*(UPPER(MAESTRO!$L$3:$L$1000)="CONFIRMADO")),ROWS($A$3:A326))),"")</f>
        <v/>
      </c>
      <c r="O326" s="13" t="str">
        <f ca="1">IFERROR(INDEX(MAESTRO!O:O,_xludf.AGGREGATE(15,6,ROW(MAESTRO!$B$3:$B$1000)/((MAESTRO!$B$3:$B$1000="ASMARTALC")*(UPPER(MAESTRO!$L$3:$L$1000)="CONFIRMADO")),ROWS($A$3:A326))),"")</f>
        <v/>
      </c>
      <c r="P326" s="13" t="str">
        <f ca="1">IFERROR(INDEX(MAESTRO!P:P,_xludf.AGGREGATE(15,6,ROW(MAESTRO!$B$3:$B$1000)/((MAESTRO!$B$3:$B$1000="ASMARTALC")*(UPPER(MAESTRO!$L$3:$L$1000)="CONFIRMADO")),ROWS($A$3:A326))),"")</f>
        <v/>
      </c>
      <c r="Q326" s="13" t="str">
        <f ca="1">IFERROR(INDEX(MAESTRO!Q:Q,_xludf.AGGREGATE(15,6,ROW(MAESTRO!$B$3:$B$1000)/((MAESTRO!$B$3:$B$1000="ASMARTALC")*(UPPER(MAESTRO!$L$3:$L$1000)="CONFIRMADO")),ROWS($A$3:A326))),"")</f>
        <v/>
      </c>
      <c r="R326" s="13" t="str">
        <f ca="1">IFERROR(INDEX(MAESTRO!R:R,_xludf.AGGREGATE(15,6,ROW(MAESTRO!$B$3:$B$1000)/((MAESTRO!$B$3:$B$1000="ASMARTALC")*(UPPER(MAESTRO!$L$3:$L$1000)="CONFIRMADO")),ROWS($A$3:A326))),"")</f>
        <v/>
      </c>
      <c r="S326" s="13" t="str">
        <f ca="1">IFERROR(INDEX(MAESTRO!S:S,_xludf.AGGREGATE(15,6,ROW(MAESTRO!$B$3:$B$1000)/((MAESTRO!$B$3:$B$1000="ASMARTALC")*(UPPER(MAESTRO!$L$3:$L$1000)="CONFIRMADO")),ROWS($A$3:A326))),"")</f>
        <v/>
      </c>
      <c r="T326" s="13" t="str">
        <f ca="1">IFERROR(INDEX(MAESTRO!T:T,_xludf.AGGREGATE(15,6,ROW(MAESTRO!$B$3:$B$1000)/((MAESTRO!$B$3:$B$1000="ASMARTALC")*(UPPER(MAESTRO!$L$3:$L$1000)="CONFIRMADO")),ROWS($A$3:A326))),"")</f>
        <v/>
      </c>
      <c r="U326" s="13" t="str">
        <f ca="1">IFERROR(INDEX(MAESTRO!U:U,_xludf.AGGREGATE(15,6,ROW(MAESTRO!$B$3:$B$1000)/((MAESTRO!$B$3:$B$1000="ASMARTALC")*(UPPER(MAESTRO!$L$3:$L$1000)="CONFIRMADO")),ROWS($A$3:A326))),"")</f>
        <v/>
      </c>
      <c r="V326" s="13" t="str">
        <f ca="1">IFERROR(INDEX(MAESTRO!V:V,_xludf.AGGREGATE(15,6,ROW(MAESTRO!$B$3:$B$1000)/((MAESTRO!$B$3:$B$1000="ASMARTALC")*(UPPER(MAESTRO!$L$3:$L$1000)="CONFIRMADO")),ROWS($A$3:A326))),"")</f>
        <v/>
      </c>
      <c r="W326" s="13" t="str">
        <f ca="1">IFERROR(INDEX(MAESTRO!W:W,_xludf.AGGREGATE(15,6,ROW(MAESTRO!$B$3:$B$1000)/((MAESTRO!$B$3:$B$1000="ASMARTALC")*(UPPER(MAESTRO!$L$3:$L$1000)="CONFIRMADO")),ROWS($A$3:A326))),"")</f>
        <v/>
      </c>
      <c r="X326" s="13" t="str">
        <f ca="1">IFERROR(INDEX(MAESTRO!X:X,_xludf.AGGREGATE(15,6,ROW(MAESTRO!$B$3:$B$1000)/((MAESTRO!$B$3:$B$1000="ASMARTALC")*(UPPER(MAESTRO!$L$3:$L$1000)="CONFIRMADO")),ROWS($A$3:A326))),"")</f>
        <v/>
      </c>
    </row>
    <row r="327" spans="1:24" ht="22.05" customHeight="1">
      <c r="A327" s="10" t="str">
        <f ca="1">IFERROR(INDEX(MAESTRO!A:A,_xludf.AGGREGATE(15,6,ROW(MAESTRO!$B$3:$B$1000)/((MAESTRO!$B$3:$B$1000="ASMARTALC")*(UPPER(MAESTRO!$L$3:$L$1000)="CONFIRMADO")),ROWS($A$3:A327))),"")</f>
        <v/>
      </c>
      <c r="B327" s="10" t="str">
        <f ca="1">IFERROR(INDEX(MAESTRO!B:B,_xludf.AGGREGATE(15,6,ROW(MAESTRO!$B$3:$B$1000)/((MAESTRO!$B$3:$B$1000="ASMARTALC")*(UPPER(MAESTRO!$L$3:$L$1000)="CONFIRMADO")),ROWS($A$3:A327))),"")</f>
        <v/>
      </c>
      <c r="C327" s="10" t="str">
        <f ca="1">IFERROR(INDEX(MAESTRO!C:C,_xludf.AGGREGATE(15,6,ROW(MAESTRO!$B$3:$B$1000)/((MAESTRO!$B$3:$B$1000="ASMARTALC")*(UPPER(MAESTRO!$L$3:$L$1000)="CONFIRMADO")),ROWS($A$3:A327))),"")</f>
        <v/>
      </c>
      <c r="D327" s="10" t="str">
        <f ca="1">IFERROR(INDEX(MAESTRO!D:D,_xludf.AGGREGATE(15,6,ROW(MAESTRO!$B$3:$B$1000)/((MAESTRO!$B$3:$B$1000="ASMARTALC")*(UPPER(MAESTRO!$L$3:$L$1000)="CONFIRMADO")),ROWS($A$3:A327))),"")</f>
        <v/>
      </c>
      <c r="E327" s="10" t="str">
        <f ca="1">IFERROR(INDEX(MAESTRO!E:E,_xludf.AGGREGATE(15,6,ROW(MAESTRO!$B$3:$B$1000)/((MAESTRO!$B$3:$B$1000="ASMARTALC")*(UPPER(MAESTRO!$L$3:$L$1000)="CONFIRMADO")),ROWS($A$3:A327))),"")</f>
        <v/>
      </c>
      <c r="F327" s="10" t="str">
        <f ca="1">IFERROR(INDEX(MAESTRO!F:F,_xludf.AGGREGATE(15,6,ROW(MAESTRO!$B$3:$B$1000)/((MAESTRO!$B$3:$B$1000="ASMARTALC")*(UPPER(MAESTRO!$L$3:$L$1000)="CONFIRMADO")),ROWS($A$3:A327))),"")</f>
        <v/>
      </c>
      <c r="G327" s="10" t="str">
        <f ca="1">IFERROR(INDEX(MAESTRO!G:G,_xludf.AGGREGATE(15,6,ROW(MAESTRO!$B$3:$B$1000)/((MAESTRO!$B$3:$B$1000="ASMARTALC")*(UPPER(MAESTRO!$L$3:$L$1000)="CONFIRMADO")),ROWS($A$3:A327))),"")</f>
        <v/>
      </c>
      <c r="H327" s="10" t="str">
        <f ca="1">IFERROR(INDEX(MAESTRO!H:H,_xludf.AGGREGATE(15,6,ROW(MAESTRO!$B$3:$B$1000)/((MAESTRO!$B$3:$B$1000="ASMARTALC")*(UPPER(MAESTRO!$L$3:$L$1000)="CONFIRMADO")),ROWS($A$3:A327))),"")</f>
        <v/>
      </c>
      <c r="I327" s="10" t="str">
        <f ca="1">IFERROR(INDEX(MAESTRO!I:I,_xludf.AGGREGATE(15,6,ROW(MAESTRO!$B$3:$B$1000)/((MAESTRO!$B$3:$B$1000="ASMARTALC")*(UPPER(MAESTRO!$L$3:$L$1000)="CONFIRMADO")),ROWS($A$3:A327))),"")</f>
        <v/>
      </c>
      <c r="J327" s="10" t="str">
        <f ca="1">IFERROR(INDEX(MAESTRO!J:J,_xludf.AGGREGATE(15,6,ROW(MAESTRO!$B$3:$B$1000)/((MAESTRO!$B$3:$B$1000="ASMARTALC")*(UPPER(MAESTRO!$L$3:$L$1000)="CONFIRMADO")),ROWS($A$3:A327))),"")</f>
        <v/>
      </c>
      <c r="K327" s="10" t="str">
        <f ca="1">IFERROR(INDEX(MAESTRO!K:K,_xludf.AGGREGATE(15,6,ROW(MAESTRO!$B$3:$B$1000)/((MAESTRO!$B$3:$B$1000="ASMARTALC")*(UPPER(MAESTRO!$L$3:$L$1000)="CONFIRMADO")),ROWS($A$3:A327))),"")</f>
        <v/>
      </c>
      <c r="L327" s="10" t="str">
        <f ca="1">IFERROR(INDEX(MAESTRO!L:L,_xludf.AGGREGATE(15,6,ROW(MAESTRO!$B$3:$B$1000)/((MAESTRO!$B$3:$B$1000="ASMARTALC")*(UPPER(MAESTRO!$L$3:$L$1000)="CONFIRMADO")),ROWS($A$3:A327))),"")</f>
        <v/>
      </c>
      <c r="M327" s="10" t="str">
        <f ca="1">IFERROR(INDEX(MAESTRO!M:M,_xludf.AGGREGATE(15,6,ROW(MAESTRO!$B$3:$B$1000)/((MAESTRO!$B$3:$B$1000="ASMARTALC")*(UPPER(MAESTRO!$L$3:$L$1000)="CONFIRMADO")),ROWS($A$3:A327))),"")</f>
        <v/>
      </c>
      <c r="N327" s="10" t="str">
        <f ca="1">IFERROR(INDEX(MAESTRO!N:N,_xludf.AGGREGATE(15,6,ROW(MAESTRO!$B$3:$B$1000)/((MAESTRO!$B$3:$B$1000="ASMARTALC")*(UPPER(MAESTRO!$L$3:$L$1000)="CONFIRMADO")),ROWS($A$3:A327))),"")</f>
        <v/>
      </c>
      <c r="O327" s="10" t="str">
        <f ca="1">IFERROR(INDEX(MAESTRO!O:O,_xludf.AGGREGATE(15,6,ROW(MAESTRO!$B$3:$B$1000)/((MAESTRO!$B$3:$B$1000="ASMARTALC")*(UPPER(MAESTRO!$L$3:$L$1000)="CONFIRMADO")),ROWS($A$3:A327))),"")</f>
        <v/>
      </c>
      <c r="P327" s="10" t="str">
        <f ca="1">IFERROR(INDEX(MAESTRO!P:P,_xludf.AGGREGATE(15,6,ROW(MAESTRO!$B$3:$B$1000)/((MAESTRO!$B$3:$B$1000="ASMARTALC")*(UPPER(MAESTRO!$L$3:$L$1000)="CONFIRMADO")),ROWS($A$3:A327))),"")</f>
        <v/>
      </c>
      <c r="Q327" s="10" t="str">
        <f ca="1">IFERROR(INDEX(MAESTRO!Q:Q,_xludf.AGGREGATE(15,6,ROW(MAESTRO!$B$3:$B$1000)/((MAESTRO!$B$3:$B$1000="ASMARTALC")*(UPPER(MAESTRO!$L$3:$L$1000)="CONFIRMADO")),ROWS($A$3:A327))),"")</f>
        <v/>
      </c>
      <c r="R327" s="10" t="str">
        <f ca="1">IFERROR(INDEX(MAESTRO!R:R,_xludf.AGGREGATE(15,6,ROW(MAESTRO!$B$3:$B$1000)/((MAESTRO!$B$3:$B$1000="ASMARTALC")*(UPPER(MAESTRO!$L$3:$L$1000)="CONFIRMADO")),ROWS($A$3:A327))),"")</f>
        <v/>
      </c>
      <c r="S327" s="10" t="str">
        <f ca="1">IFERROR(INDEX(MAESTRO!S:S,_xludf.AGGREGATE(15,6,ROW(MAESTRO!$B$3:$B$1000)/((MAESTRO!$B$3:$B$1000="ASMARTALC")*(UPPER(MAESTRO!$L$3:$L$1000)="CONFIRMADO")),ROWS($A$3:A327))),"")</f>
        <v/>
      </c>
      <c r="T327" s="10" t="str">
        <f ca="1">IFERROR(INDEX(MAESTRO!T:T,_xludf.AGGREGATE(15,6,ROW(MAESTRO!$B$3:$B$1000)/((MAESTRO!$B$3:$B$1000="ASMARTALC")*(UPPER(MAESTRO!$L$3:$L$1000)="CONFIRMADO")),ROWS($A$3:A327))),"")</f>
        <v/>
      </c>
      <c r="U327" s="10" t="str">
        <f ca="1">IFERROR(INDEX(MAESTRO!U:U,_xludf.AGGREGATE(15,6,ROW(MAESTRO!$B$3:$B$1000)/((MAESTRO!$B$3:$B$1000="ASMARTALC")*(UPPER(MAESTRO!$L$3:$L$1000)="CONFIRMADO")),ROWS($A$3:A327))),"")</f>
        <v/>
      </c>
      <c r="V327" s="10" t="str">
        <f ca="1">IFERROR(INDEX(MAESTRO!V:V,_xludf.AGGREGATE(15,6,ROW(MAESTRO!$B$3:$B$1000)/((MAESTRO!$B$3:$B$1000="ASMARTALC")*(UPPER(MAESTRO!$L$3:$L$1000)="CONFIRMADO")),ROWS($A$3:A327))),"")</f>
        <v/>
      </c>
      <c r="W327" s="10" t="str">
        <f ca="1">IFERROR(INDEX(MAESTRO!W:W,_xludf.AGGREGATE(15,6,ROW(MAESTRO!$B$3:$B$1000)/((MAESTRO!$B$3:$B$1000="ASMARTALC")*(UPPER(MAESTRO!$L$3:$L$1000)="CONFIRMADO")),ROWS($A$3:A327))),"")</f>
        <v/>
      </c>
      <c r="X327" s="10" t="str">
        <f ca="1">IFERROR(INDEX(MAESTRO!X:X,_xludf.AGGREGATE(15,6,ROW(MAESTRO!$B$3:$B$1000)/((MAESTRO!$B$3:$B$1000="ASMARTALC")*(UPPER(MAESTRO!$L$3:$L$1000)="CONFIRMADO")),ROWS($A$3:A327))),"")</f>
        <v/>
      </c>
    </row>
    <row r="328" spans="1:24" ht="22.05" customHeight="1">
      <c r="A328" s="13" t="str">
        <f ca="1">IFERROR(INDEX(MAESTRO!A:A,_xludf.AGGREGATE(15,6,ROW(MAESTRO!$B$3:$B$1000)/((MAESTRO!$B$3:$B$1000="ASMARTALC")*(UPPER(MAESTRO!$L$3:$L$1000)="CONFIRMADO")),ROWS($A$3:A328))),"")</f>
        <v/>
      </c>
      <c r="B328" s="13" t="str">
        <f ca="1">IFERROR(INDEX(MAESTRO!B:B,_xludf.AGGREGATE(15,6,ROW(MAESTRO!$B$3:$B$1000)/((MAESTRO!$B$3:$B$1000="ASMARTALC")*(UPPER(MAESTRO!$L$3:$L$1000)="CONFIRMADO")),ROWS($A$3:A328))),"")</f>
        <v/>
      </c>
      <c r="C328" s="13" t="str">
        <f ca="1">IFERROR(INDEX(MAESTRO!C:C,_xludf.AGGREGATE(15,6,ROW(MAESTRO!$B$3:$B$1000)/((MAESTRO!$B$3:$B$1000="ASMARTALC")*(UPPER(MAESTRO!$L$3:$L$1000)="CONFIRMADO")),ROWS($A$3:A328))),"")</f>
        <v/>
      </c>
      <c r="D328" s="13" t="str">
        <f ca="1">IFERROR(INDEX(MAESTRO!D:D,_xludf.AGGREGATE(15,6,ROW(MAESTRO!$B$3:$B$1000)/((MAESTRO!$B$3:$B$1000="ASMARTALC")*(UPPER(MAESTRO!$L$3:$L$1000)="CONFIRMADO")),ROWS($A$3:A328))),"")</f>
        <v/>
      </c>
      <c r="E328" s="13" t="str">
        <f ca="1">IFERROR(INDEX(MAESTRO!E:E,_xludf.AGGREGATE(15,6,ROW(MAESTRO!$B$3:$B$1000)/((MAESTRO!$B$3:$B$1000="ASMARTALC")*(UPPER(MAESTRO!$L$3:$L$1000)="CONFIRMADO")),ROWS($A$3:A328))),"")</f>
        <v/>
      </c>
      <c r="F328" s="13" t="str">
        <f ca="1">IFERROR(INDEX(MAESTRO!F:F,_xludf.AGGREGATE(15,6,ROW(MAESTRO!$B$3:$B$1000)/((MAESTRO!$B$3:$B$1000="ASMARTALC")*(UPPER(MAESTRO!$L$3:$L$1000)="CONFIRMADO")),ROWS($A$3:A328))),"")</f>
        <v/>
      </c>
      <c r="G328" s="13" t="str">
        <f ca="1">IFERROR(INDEX(MAESTRO!G:G,_xludf.AGGREGATE(15,6,ROW(MAESTRO!$B$3:$B$1000)/((MAESTRO!$B$3:$B$1000="ASMARTALC")*(UPPER(MAESTRO!$L$3:$L$1000)="CONFIRMADO")),ROWS($A$3:A328))),"")</f>
        <v/>
      </c>
      <c r="H328" s="13" t="str">
        <f ca="1">IFERROR(INDEX(MAESTRO!H:H,_xludf.AGGREGATE(15,6,ROW(MAESTRO!$B$3:$B$1000)/((MAESTRO!$B$3:$B$1000="ASMARTALC")*(UPPER(MAESTRO!$L$3:$L$1000)="CONFIRMADO")),ROWS($A$3:A328))),"")</f>
        <v/>
      </c>
      <c r="I328" s="13" t="str">
        <f ca="1">IFERROR(INDEX(MAESTRO!I:I,_xludf.AGGREGATE(15,6,ROW(MAESTRO!$B$3:$B$1000)/((MAESTRO!$B$3:$B$1000="ASMARTALC")*(UPPER(MAESTRO!$L$3:$L$1000)="CONFIRMADO")),ROWS($A$3:A328))),"")</f>
        <v/>
      </c>
      <c r="J328" s="13" t="str">
        <f ca="1">IFERROR(INDEX(MAESTRO!J:J,_xludf.AGGREGATE(15,6,ROW(MAESTRO!$B$3:$B$1000)/((MAESTRO!$B$3:$B$1000="ASMARTALC")*(UPPER(MAESTRO!$L$3:$L$1000)="CONFIRMADO")),ROWS($A$3:A328))),"")</f>
        <v/>
      </c>
      <c r="K328" s="13" t="str">
        <f ca="1">IFERROR(INDEX(MAESTRO!K:K,_xludf.AGGREGATE(15,6,ROW(MAESTRO!$B$3:$B$1000)/((MAESTRO!$B$3:$B$1000="ASMARTALC")*(UPPER(MAESTRO!$L$3:$L$1000)="CONFIRMADO")),ROWS($A$3:A328))),"")</f>
        <v/>
      </c>
      <c r="L328" s="13" t="str">
        <f ca="1">IFERROR(INDEX(MAESTRO!L:L,_xludf.AGGREGATE(15,6,ROW(MAESTRO!$B$3:$B$1000)/((MAESTRO!$B$3:$B$1000="ASMARTALC")*(UPPER(MAESTRO!$L$3:$L$1000)="CONFIRMADO")),ROWS($A$3:A328))),"")</f>
        <v/>
      </c>
      <c r="M328" s="13" t="str">
        <f ca="1">IFERROR(INDEX(MAESTRO!M:M,_xludf.AGGREGATE(15,6,ROW(MAESTRO!$B$3:$B$1000)/((MAESTRO!$B$3:$B$1000="ASMARTALC")*(UPPER(MAESTRO!$L$3:$L$1000)="CONFIRMADO")),ROWS($A$3:A328))),"")</f>
        <v/>
      </c>
      <c r="N328" s="13" t="str">
        <f ca="1">IFERROR(INDEX(MAESTRO!N:N,_xludf.AGGREGATE(15,6,ROW(MAESTRO!$B$3:$B$1000)/((MAESTRO!$B$3:$B$1000="ASMARTALC")*(UPPER(MAESTRO!$L$3:$L$1000)="CONFIRMADO")),ROWS($A$3:A328))),"")</f>
        <v/>
      </c>
      <c r="O328" s="13" t="str">
        <f ca="1">IFERROR(INDEX(MAESTRO!O:O,_xludf.AGGREGATE(15,6,ROW(MAESTRO!$B$3:$B$1000)/((MAESTRO!$B$3:$B$1000="ASMARTALC")*(UPPER(MAESTRO!$L$3:$L$1000)="CONFIRMADO")),ROWS($A$3:A328))),"")</f>
        <v/>
      </c>
      <c r="P328" s="13" t="str">
        <f ca="1">IFERROR(INDEX(MAESTRO!P:P,_xludf.AGGREGATE(15,6,ROW(MAESTRO!$B$3:$B$1000)/((MAESTRO!$B$3:$B$1000="ASMARTALC")*(UPPER(MAESTRO!$L$3:$L$1000)="CONFIRMADO")),ROWS($A$3:A328))),"")</f>
        <v/>
      </c>
      <c r="Q328" s="13" t="str">
        <f ca="1">IFERROR(INDEX(MAESTRO!Q:Q,_xludf.AGGREGATE(15,6,ROW(MAESTRO!$B$3:$B$1000)/((MAESTRO!$B$3:$B$1000="ASMARTALC")*(UPPER(MAESTRO!$L$3:$L$1000)="CONFIRMADO")),ROWS($A$3:A328))),"")</f>
        <v/>
      </c>
      <c r="R328" s="13" t="str">
        <f ca="1">IFERROR(INDEX(MAESTRO!R:R,_xludf.AGGREGATE(15,6,ROW(MAESTRO!$B$3:$B$1000)/((MAESTRO!$B$3:$B$1000="ASMARTALC")*(UPPER(MAESTRO!$L$3:$L$1000)="CONFIRMADO")),ROWS($A$3:A328))),"")</f>
        <v/>
      </c>
      <c r="S328" s="13" t="str">
        <f ca="1">IFERROR(INDEX(MAESTRO!S:S,_xludf.AGGREGATE(15,6,ROW(MAESTRO!$B$3:$B$1000)/((MAESTRO!$B$3:$B$1000="ASMARTALC")*(UPPER(MAESTRO!$L$3:$L$1000)="CONFIRMADO")),ROWS($A$3:A328))),"")</f>
        <v/>
      </c>
      <c r="T328" s="13" t="str">
        <f ca="1">IFERROR(INDEX(MAESTRO!T:T,_xludf.AGGREGATE(15,6,ROW(MAESTRO!$B$3:$B$1000)/((MAESTRO!$B$3:$B$1000="ASMARTALC")*(UPPER(MAESTRO!$L$3:$L$1000)="CONFIRMADO")),ROWS($A$3:A328))),"")</f>
        <v/>
      </c>
      <c r="U328" s="13" t="str">
        <f ca="1">IFERROR(INDEX(MAESTRO!U:U,_xludf.AGGREGATE(15,6,ROW(MAESTRO!$B$3:$B$1000)/((MAESTRO!$B$3:$B$1000="ASMARTALC")*(UPPER(MAESTRO!$L$3:$L$1000)="CONFIRMADO")),ROWS($A$3:A328))),"")</f>
        <v/>
      </c>
      <c r="V328" s="13" t="str">
        <f ca="1">IFERROR(INDEX(MAESTRO!V:V,_xludf.AGGREGATE(15,6,ROW(MAESTRO!$B$3:$B$1000)/((MAESTRO!$B$3:$B$1000="ASMARTALC")*(UPPER(MAESTRO!$L$3:$L$1000)="CONFIRMADO")),ROWS($A$3:A328))),"")</f>
        <v/>
      </c>
      <c r="W328" s="13" t="str">
        <f ca="1">IFERROR(INDEX(MAESTRO!W:W,_xludf.AGGREGATE(15,6,ROW(MAESTRO!$B$3:$B$1000)/((MAESTRO!$B$3:$B$1000="ASMARTALC")*(UPPER(MAESTRO!$L$3:$L$1000)="CONFIRMADO")),ROWS($A$3:A328))),"")</f>
        <v/>
      </c>
      <c r="X328" s="13" t="str">
        <f ca="1">IFERROR(INDEX(MAESTRO!X:X,_xludf.AGGREGATE(15,6,ROW(MAESTRO!$B$3:$B$1000)/((MAESTRO!$B$3:$B$1000="ASMARTALC")*(UPPER(MAESTRO!$L$3:$L$1000)="CONFIRMADO")),ROWS($A$3:A328))),"")</f>
        <v/>
      </c>
    </row>
    <row r="329" spans="1:24" ht="22.05" customHeight="1">
      <c r="A329" s="10" t="str">
        <f ca="1">IFERROR(INDEX(MAESTRO!A:A,_xludf.AGGREGATE(15,6,ROW(MAESTRO!$B$3:$B$1000)/((MAESTRO!$B$3:$B$1000="ASMARTALC")*(UPPER(MAESTRO!$L$3:$L$1000)="CONFIRMADO")),ROWS($A$3:A329))),"")</f>
        <v/>
      </c>
      <c r="B329" s="10" t="str">
        <f ca="1">IFERROR(INDEX(MAESTRO!B:B,_xludf.AGGREGATE(15,6,ROW(MAESTRO!$B$3:$B$1000)/((MAESTRO!$B$3:$B$1000="ASMARTALC")*(UPPER(MAESTRO!$L$3:$L$1000)="CONFIRMADO")),ROWS($A$3:A329))),"")</f>
        <v/>
      </c>
      <c r="C329" s="10" t="str">
        <f ca="1">IFERROR(INDEX(MAESTRO!C:C,_xludf.AGGREGATE(15,6,ROW(MAESTRO!$B$3:$B$1000)/((MAESTRO!$B$3:$B$1000="ASMARTALC")*(UPPER(MAESTRO!$L$3:$L$1000)="CONFIRMADO")),ROWS($A$3:A329))),"")</f>
        <v/>
      </c>
      <c r="D329" s="10" t="str">
        <f ca="1">IFERROR(INDEX(MAESTRO!D:D,_xludf.AGGREGATE(15,6,ROW(MAESTRO!$B$3:$B$1000)/((MAESTRO!$B$3:$B$1000="ASMARTALC")*(UPPER(MAESTRO!$L$3:$L$1000)="CONFIRMADO")),ROWS($A$3:A329))),"")</f>
        <v/>
      </c>
      <c r="E329" s="10" t="str">
        <f ca="1">IFERROR(INDEX(MAESTRO!E:E,_xludf.AGGREGATE(15,6,ROW(MAESTRO!$B$3:$B$1000)/((MAESTRO!$B$3:$B$1000="ASMARTALC")*(UPPER(MAESTRO!$L$3:$L$1000)="CONFIRMADO")),ROWS($A$3:A329))),"")</f>
        <v/>
      </c>
      <c r="F329" s="10" t="str">
        <f ca="1">IFERROR(INDEX(MAESTRO!F:F,_xludf.AGGREGATE(15,6,ROW(MAESTRO!$B$3:$B$1000)/((MAESTRO!$B$3:$B$1000="ASMARTALC")*(UPPER(MAESTRO!$L$3:$L$1000)="CONFIRMADO")),ROWS($A$3:A329))),"")</f>
        <v/>
      </c>
      <c r="G329" s="10" t="str">
        <f ca="1">IFERROR(INDEX(MAESTRO!G:G,_xludf.AGGREGATE(15,6,ROW(MAESTRO!$B$3:$B$1000)/((MAESTRO!$B$3:$B$1000="ASMARTALC")*(UPPER(MAESTRO!$L$3:$L$1000)="CONFIRMADO")),ROWS($A$3:A329))),"")</f>
        <v/>
      </c>
      <c r="H329" s="10" t="str">
        <f ca="1">IFERROR(INDEX(MAESTRO!H:H,_xludf.AGGREGATE(15,6,ROW(MAESTRO!$B$3:$B$1000)/((MAESTRO!$B$3:$B$1000="ASMARTALC")*(UPPER(MAESTRO!$L$3:$L$1000)="CONFIRMADO")),ROWS($A$3:A329))),"")</f>
        <v/>
      </c>
      <c r="I329" s="10" t="str">
        <f ca="1">IFERROR(INDEX(MAESTRO!I:I,_xludf.AGGREGATE(15,6,ROW(MAESTRO!$B$3:$B$1000)/((MAESTRO!$B$3:$B$1000="ASMARTALC")*(UPPER(MAESTRO!$L$3:$L$1000)="CONFIRMADO")),ROWS($A$3:A329))),"")</f>
        <v/>
      </c>
      <c r="J329" s="10" t="str">
        <f ca="1">IFERROR(INDEX(MAESTRO!J:J,_xludf.AGGREGATE(15,6,ROW(MAESTRO!$B$3:$B$1000)/((MAESTRO!$B$3:$B$1000="ASMARTALC")*(UPPER(MAESTRO!$L$3:$L$1000)="CONFIRMADO")),ROWS($A$3:A329))),"")</f>
        <v/>
      </c>
      <c r="K329" s="10" t="str">
        <f ca="1">IFERROR(INDEX(MAESTRO!K:K,_xludf.AGGREGATE(15,6,ROW(MAESTRO!$B$3:$B$1000)/((MAESTRO!$B$3:$B$1000="ASMARTALC")*(UPPER(MAESTRO!$L$3:$L$1000)="CONFIRMADO")),ROWS($A$3:A329))),"")</f>
        <v/>
      </c>
      <c r="L329" s="10" t="str">
        <f ca="1">IFERROR(INDEX(MAESTRO!L:L,_xludf.AGGREGATE(15,6,ROW(MAESTRO!$B$3:$B$1000)/((MAESTRO!$B$3:$B$1000="ASMARTALC")*(UPPER(MAESTRO!$L$3:$L$1000)="CONFIRMADO")),ROWS($A$3:A329))),"")</f>
        <v/>
      </c>
      <c r="M329" s="10" t="str">
        <f ca="1">IFERROR(INDEX(MAESTRO!M:M,_xludf.AGGREGATE(15,6,ROW(MAESTRO!$B$3:$B$1000)/((MAESTRO!$B$3:$B$1000="ASMARTALC")*(UPPER(MAESTRO!$L$3:$L$1000)="CONFIRMADO")),ROWS($A$3:A329))),"")</f>
        <v/>
      </c>
      <c r="N329" s="10" t="str">
        <f ca="1">IFERROR(INDEX(MAESTRO!N:N,_xludf.AGGREGATE(15,6,ROW(MAESTRO!$B$3:$B$1000)/((MAESTRO!$B$3:$B$1000="ASMARTALC")*(UPPER(MAESTRO!$L$3:$L$1000)="CONFIRMADO")),ROWS($A$3:A329))),"")</f>
        <v/>
      </c>
      <c r="O329" s="10" t="str">
        <f ca="1">IFERROR(INDEX(MAESTRO!O:O,_xludf.AGGREGATE(15,6,ROW(MAESTRO!$B$3:$B$1000)/((MAESTRO!$B$3:$B$1000="ASMARTALC")*(UPPER(MAESTRO!$L$3:$L$1000)="CONFIRMADO")),ROWS($A$3:A329))),"")</f>
        <v/>
      </c>
      <c r="P329" s="10" t="str">
        <f ca="1">IFERROR(INDEX(MAESTRO!P:P,_xludf.AGGREGATE(15,6,ROW(MAESTRO!$B$3:$B$1000)/((MAESTRO!$B$3:$B$1000="ASMARTALC")*(UPPER(MAESTRO!$L$3:$L$1000)="CONFIRMADO")),ROWS($A$3:A329))),"")</f>
        <v/>
      </c>
      <c r="Q329" s="10" t="str">
        <f ca="1">IFERROR(INDEX(MAESTRO!Q:Q,_xludf.AGGREGATE(15,6,ROW(MAESTRO!$B$3:$B$1000)/((MAESTRO!$B$3:$B$1000="ASMARTALC")*(UPPER(MAESTRO!$L$3:$L$1000)="CONFIRMADO")),ROWS($A$3:A329))),"")</f>
        <v/>
      </c>
      <c r="R329" s="10" t="str">
        <f ca="1">IFERROR(INDEX(MAESTRO!R:R,_xludf.AGGREGATE(15,6,ROW(MAESTRO!$B$3:$B$1000)/((MAESTRO!$B$3:$B$1000="ASMARTALC")*(UPPER(MAESTRO!$L$3:$L$1000)="CONFIRMADO")),ROWS($A$3:A329))),"")</f>
        <v/>
      </c>
      <c r="S329" s="10" t="str">
        <f ca="1">IFERROR(INDEX(MAESTRO!S:S,_xludf.AGGREGATE(15,6,ROW(MAESTRO!$B$3:$B$1000)/((MAESTRO!$B$3:$B$1000="ASMARTALC")*(UPPER(MAESTRO!$L$3:$L$1000)="CONFIRMADO")),ROWS($A$3:A329))),"")</f>
        <v/>
      </c>
      <c r="T329" s="10" t="str">
        <f ca="1">IFERROR(INDEX(MAESTRO!T:T,_xludf.AGGREGATE(15,6,ROW(MAESTRO!$B$3:$B$1000)/((MAESTRO!$B$3:$B$1000="ASMARTALC")*(UPPER(MAESTRO!$L$3:$L$1000)="CONFIRMADO")),ROWS($A$3:A329))),"")</f>
        <v/>
      </c>
      <c r="U329" s="10" t="str">
        <f ca="1">IFERROR(INDEX(MAESTRO!U:U,_xludf.AGGREGATE(15,6,ROW(MAESTRO!$B$3:$B$1000)/((MAESTRO!$B$3:$B$1000="ASMARTALC")*(UPPER(MAESTRO!$L$3:$L$1000)="CONFIRMADO")),ROWS($A$3:A329))),"")</f>
        <v/>
      </c>
      <c r="V329" s="10" t="str">
        <f ca="1">IFERROR(INDEX(MAESTRO!V:V,_xludf.AGGREGATE(15,6,ROW(MAESTRO!$B$3:$B$1000)/((MAESTRO!$B$3:$B$1000="ASMARTALC")*(UPPER(MAESTRO!$L$3:$L$1000)="CONFIRMADO")),ROWS($A$3:A329))),"")</f>
        <v/>
      </c>
      <c r="W329" s="10" t="str">
        <f ca="1">IFERROR(INDEX(MAESTRO!W:W,_xludf.AGGREGATE(15,6,ROW(MAESTRO!$B$3:$B$1000)/((MAESTRO!$B$3:$B$1000="ASMARTALC")*(UPPER(MAESTRO!$L$3:$L$1000)="CONFIRMADO")),ROWS($A$3:A329))),"")</f>
        <v/>
      </c>
      <c r="X329" s="10" t="str">
        <f ca="1">IFERROR(INDEX(MAESTRO!X:X,_xludf.AGGREGATE(15,6,ROW(MAESTRO!$B$3:$B$1000)/((MAESTRO!$B$3:$B$1000="ASMARTALC")*(UPPER(MAESTRO!$L$3:$L$1000)="CONFIRMADO")),ROWS($A$3:A329))),"")</f>
        <v/>
      </c>
    </row>
    <row r="330" spans="1:24" ht="22.05" customHeight="1">
      <c r="A330" s="13" t="str">
        <f ca="1">IFERROR(INDEX(MAESTRO!A:A,_xludf.AGGREGATE(15,6,ROW(MAESTRO!$B$3:$B$1000)/((MAESTRO!$B$3:$B$1000="ASMARTALC")*(UPPER(MAESTRO!$L$3:$L$1000)="CONFIRMADO")),ROWS($A$3:A330))),"")</f>
        <v/>
      </c>
      <c r="B330" s="13" t="str">
        <f ca="1">IFERROR(INDEX(MAESTRO!B:B,_xludf.AGGREGATE(15,6,ROW(MAESTRO!$B$3:$B$1000)/((MAESTRO!$B$3:$B$1000="ASMARTALC")*(UPPER(MAESTRO!$L$3:$L$1000)="CONFIRMADO")),ROWS($A$3:A330))),"")</f>
        <v/>
      </c>
      <c r="C330" s="13" t="str">
        <f ca="1">IFERROR(INDEX(MAESTRO!C:C,_xludf.AGGREGATE(15,6,ROW(MAESTRO!$B$3:$B$1000)/((MAESTRO!$B$3:$B$1000="ASMARTALC")*(UPPER(MAESTRO!$L$3:$L$1000)="CONFIRMADO")),ROWS($A$3:A330))),"")</f>
        <v/>
      </c>
      <c r="D330" s="13" t="str">
        <f ca="1">IFERROR(INDEX(MAESTRO!D:D,_xludf.AGGREGATE(15,6,ROW(MAESTRO!$B$3:$B$1000)/((MAESTRO!$B$3:$B$1000="ASMARTALC")*(UPPER(MAESTRO!$L$3:$L$1000)="CONFIRMADO")),ROWS($A$3:A330))),"")</f>
        <v/>
      </c>
      <c r="E330" s="13" t="str">
        <f ca="1">IFERROR(INDEX(MAESTRO!E:E,_xludf.AGGREGATE(15,6,ROW(MAESTRO!$B$3:$B$1000)/((MAESTRO!$B$3:$B$1000="ASMARTALC")*(UPPER(MAESTRO!$L$3:$L$1000)="CONFIRMADO")),ROWS($A$3:A330))),"")</f>
        <v/>
      </c>
      <c r="F330" s="13" t="str">
        <f ca="1">IFERROR(INDEX(MAESTRO!F:F,_xludf.AGGREGATE(15,6,ROW(MAESTRO!$B$3:$B$1000)/((MAESTRO!$B$3:$B$1000="ASMARTALC")*(UPPER(MAESTRO!$L$3:$L$1000)="CONFIRMADO")),ROWS($A$3:A330))),"")</f>
        <v/>
      </c>
      <c r="G330" s="13" t="str">
        <f ca="1">IFERROR(INDEX(MAESTRO!G:G,_xludf.AGGREGATE(15,6,ROW(MAESTRO!$B$3:$B$1000)/((MAESTRO!$B$3:$B$1000="ASMARTALC")*(UPPER(MAESTRO!$L$3:$L$1000)="CONFIRMADO")),ROWS($A$3:A330))),"")</f>
        <v/>
      </c>
      <c r="H330" s="13" t="str">
        <f ca="1">IFERROR(INDEX(MAESTRO!H:H,_xludf.AGGREGATE(15,6,ROW(MAESTRO!$B$3:$B$1000)/((MAESTRO!$B$3:$B$1000="ASMARTALC")*(UPPER(MAESTRO!$L$3:$L$1000)="CONFIRMADO")),ROWS($A$3:A330))),"")</f>
        <v/>
      </c>
      <c r="I330" s="13" t="str">
        <f ca="1">IFERROR(INDEX(MAESTRO!I:I,_xludf.AGGREGATE(15,6,ROW(MAESTRO!$B$3:$B$1000)/((MAESTRO!$B$3:$B$1000="ASMARTALC")*(UPPER(MAESTRO!$L$3:$L$1000)="CONFIRMADO")),ROWS($A$3:A330))),"")</f>
        <v/>
      </c>
      <c r="J330" s="13" t="str">
        <f ca="1">IFERROR(INDEX(MAESTRO!J:J,_xludf.AGGREGATE(15,6,ROW(MAESTRO!$B$3:$B$1000)/((MAESTRO!$B$3:$B$1000="ASMARTALC")*(UPPER(MAESTRO!$L$3:$L$1000)="CONFIRMADO")),ROWS($A$3:A330))),"")</f>
        <v/>
      </c>
      <c r="K330" s="13" t="str">
        <f ca="1">IFERROR(INDEX(MAESTRO!K:K,_xludf.AGGREGATE(15,6,ROW(MAESTRO!$B$3:$B$1000)/((MAESTRO!$B$3:$B$1000="ASMARTALC")*(UPPER(MAESTRO!$L$3:$L$1000)="CONFIRMADO")),ROWS($A$3:A330))),"")</f>
        <v/>
      </c>
      <c r="L330" s="13" t="str">
        <f ca="1">IFERROR(INDEX(MAESTRO!L:L,_xludf.AGGREGATE(15,6,ROW(MAESTRO!$B$3:$B$1000)/((MAESTRO!$B$3:$B$1000="ASMARTALC")*(UPPER(MAESTRO!$L$3:$L$1000)="CONFIRMADO")),ROWS($A$3:A330))),"")</f>
        <v/>
      </c>
      <c r="M330" s="13" t="str">
        <f ca="1">IFERROR(INDEX(MAESTRO!M:M,_xludf.AGGREGATE(15,6,ROW(MAESTRO!$B$3:$B$1000)/((MAESTRO!$B$3:$B$1000="ASMARTALC")*(UPPER(MAESTRO!$L$3:$L$1000)="CONFIRMADO")),ROWS($A$3:A330))),"")</f>
        <v/>
      </c>
      <c r="N330" s="13" t="str">
        <f ca="1">IFERROR(INDEX(MAESTRO!N:N,_xludf.AGGREGATE(15,6,ROW(MAESTRO!$B$3:$B$1000)/((MAESTRO!$B$3:$B$1000="ASMARTALC")*(UPPER(MAESTRO!$L$3:$L$1000)="CONFIRMADO")),ROWS($A$3:A330))),"")</f>
        <v/>
      </c>
      <c r="O330" s="13" t="str">
        <f ca="1">IFERROR(INDEX(MAESTRO!O:O,_xludf.AGGREGATE(15,6,ROW(MAESTRO!$B$3:$B$1000)/((MAESTRO!$B$3:$B$1000="ASMARTALC")*(UPPER(MAESTRO!$L$3:$L$1000)="CONFIRMADO")),ROWS($A$3:A330))),"")</f>
        <v/>
      </c>
      <c r="P330" s="13" t="str">
        <f ca="1">IFERROR(INDEX(MAESTRO!P:P,_xludf.AGGREGATE(15,6,ROW(MAESTRO!$B$3:$B$1000)/((MAESTRO!$B$3:$B$1000="ASMARTALC")*(UPPER(MAESTRO!$L$3:$L$1000)="CONFIRMADO")),ROWS($A$3:A330))),"")</f>
        <v/>
      </c>
      <c r="Q330" s="13" t="str">
        <f ca="1">IFERROR(INDEX(MAESTRO!Q:Q,_xludf.AGGREGATE(15,6,ROW(MAESTRO!$B$3:$B$1000)/((MAESTRO!$B$3:$B$1000="ASMARTALC")*(UPPER(MAESTRO!$L$3:$L$1000)="CONFIRMADO")),ROWS($A$3:A330))),"")</f>
        <v/>
      </c>
      <c r="R330" s="13" t="str">
        <f ca="1">IFERROR(INDEX(MAESTRO!R:R,_xludf.AGGREGATE(15,6,ROW(MAESTRO!$B$3:$B$1000)/((MAESTRO!$B$3:$B$1000="ASMARTALC")*(UPPER(MAESTRO!$L$3:$L$1000)="CONFIRMADO")),ROWS($A$3:A330))),"")</f>
        <v/>
      </c>
      <c r="S330" s="13" t="str">
        <f ca="1">IFERROR(INDEX(MAESTRO!S:S,_xludf.AGGREGATE(15,6,ROW(MAESTRO!$B$3:$B$1000)/((MAESTRO!$B$3:$B$1000="ASMARTALC")*(UPPER(MAESTRO!$L$3:$L$1000)="CONFIRMADO")),ROWS($A$3:A330))),"")</f>
        <v/>
      </c>
      <c r="T330" s="13" t="str">
        <f ca="1">IFERROR(INDEX(MAESTRO!T:T,_xludf.AGGREGATE(15,6,ROW(MAESTRO!$B$3:$B$1000)/((MAESTRO!$B$3:$B$1000="ASMARTALC")*(UPPER(MAESTRO!$L$3:$L$1000)="CONFIRMADO")),ROWS($A$3:A330))),"")</f>
        <v/>
      </c>
      <c r="U330" s="13" t="str">
        <f ca="1">IFERROR(INDEX(MAESTRO!U:U,_xludf.AGGREGATE(15,6,ROW(MAESTRO!$B$3:$B$1000)/((MAESTRO!$B$3:$B$1000="ASMARTALC")*(UPPER(MAESTRO!$L$3:$L$1000)="CONFIRMADO")),ROWS($A$3:A330))),"")</f>
        <v/>
      </c>
      <c r="V330" s="13" t="str">
        <f ca="1">IFERROR(INDEX(MAESTRO!V:V,_xludf.AGGREGATE(15,6,ROW(MAESTRO!$B$3:$B$1000)/((MAESTRO!$B$3:$B$1000="ASMARTALC")*(UPPER(MAESTRO!$L$3:$L$1000)="CONFIRMADO")),ROWS($A$3:A330))),"")</f>
        <v/>
      </c>
      <c r="W330" s="13" t="str">
        <f ca="1">IFERROR(INDEX(MAESTRO!W:W,_xludf.AGGREGATE(15,6,ROW(MAESTRO!$B$3:$B$1000)/((MAESTRO!$B$3:$B$1000="ASMARTALC")*(UPPER(MAESTRO!$L$3:$L$1000)="CONFIRMADO")),ROWS($A$3:A330))),"")</f>
        <v/>
      </c>
      <c r="X330" s="13" t="str">
        <f ca="1">IFERROR(INDEX(MAESTRO!X:X,_xludf.AGGREGATE(15,6,ROW(MAESTRO!$B$3:$B$1000)/((MAESTRO!$B$3:$B$1000="ASMARTALC")*(UPPER(MAESTRO!$L$3:$L$1000)="CONFIRMADO")),ROWS($A$3:A330))),"")</f>
        <v/>
      </c>
    </row>
    <row r="331" spans="1:24" ht="22.05" customHeight="1">
      <c r="A331" s="10" t="str">
        <f ca="1">IFERROR(INDEX(MAESTRO!A:A,_xludf.AGGREGATE(15,6,ROW(MAESTRO!$B$3:$B$1000)/((MAESTRO!$B$3:$B$1000="ASMARTALC")*(UPPER(MAESTRO!$L$3:$L$1000)="CONFIRMADO")),ROWS($A$3:A331))),"")</f>
        <v/>
      </c>
      <c r="B331" s="10" t="str">
        <f ca="1">IFERROR(INDEX(MAESTRO!B:B,_xludf.AGGREGATE(15,6,ROW(MAESTRO!$B$3:$B$1000)/((MAESTRO!$B$3:$B$1000="ASMARTALC")*(UPPER(MAESTRO!$L$3:$L$1000)="CONFIRMADO")),ROWS($A$3:A331))),"")</f>
        <v/>
      </c>
      <c r="C331" s="10" t="str">
        <f ca="1">IFERROR(INDEX(MAESTRO!C:C,_xludf.AGGREGATE(15,6,ROW(MAESTRO!$B$3:$B$1000)/((MAESTRO!$B$3:$B$1000="ASMARTALC")*(UPPER(MAESTRO!$L$3:$L$1000)="CONFIRMADO")),ROWS($A$3:A331))),"")</f>
        <v/>
      </c>
      <c r="D331" s="10" t="str">
        <f ca="1">IFERROR(INDEX(MAESTRO!D:D,_xludf.AGGREGATE(15,6,ROW(MAESTRO!$B$3:$B$1000)/((MAESTRO!$B$3:$B$1000="ASMARTALC")*(UPPER(MAESTRO!$L$3:$L$1000)="CONFIRMADO")),ROWS($A$3:A331))),"")</f>
        <v/>
      </c>
      <c r="E331" s="10" t="str">
        <f ca="1">IFERROR(INDEX(MAESTRO!E:E,_xludf.AGGREGATE(15,6,ROW(MAESTRO!$B$3:$B$1000)/((MAESTRO!$B$3:$B$1000="ASMARTALC")*(UPPER(MAESTRO!$L$3:$L$1000)="CONFIRMADO")),ROWS($A$3:A331))),"")</f>
        <v/>
      </c>
      <c r="F331" s="10" t="str">
        <f ca="1">IFERROR(INDEX(MAESTRO!F:F,_xludf.AGGREGATE(15,6,ROW(MAESTRO!$B$3:$B$1000)/((MAESTRO!$B$3:$B$1000="ASMARTALC")*(UPPER(MAESTRO!$L$3:$L$1000)="CONFIRMADO")),ROWS($A$3:A331))),"")</f>
        <v/>
      </c>
      <c r="G331" s="10" t="str">
        <f ca="1">IFERROR(INDEX(MAESTRO!G:G,_xludf.AGGREGATE(15,6,ROW(MAESTRO!$B$3:$B$1000)/((MAESTRO!$B$3:$B$1000="ASMARTALC")*(UPPER(MAESTRO!$L$3:$L$1000)="CONFIRMADO")),ROWS($A$3:A331))),"")</f>
        <v/>
      </c>
      <c r="H331" s="10" t="str">
        <f ca="1">IFERROR(INDEX(MAESTRO!H:H,_xludf.AGGREGATE(15,6,ROW(MAESTRO!$B$3:$B$1000)/((MAESTRO!$B$3:$B$1000="ASMARTALC")*(UPPER(MAESTRO!$L$3:$L$1000)="CONFIRMADO")),ROWS($A$3:A331))),"")</f>
        <v/>
      </c>
      <c r="I331" s="10" t="str">
        <f ca="1">IFERROR(INDEX(MAESTRO!I:I,_xludf.AGGREGATE(15,6,ROW(MAESTRO!$B$3:$B$1000)/((MAESTRO!$B$3:$B$1000="ASMARTALC")*(UPPER(MAESTRO!$L$3:$L$1000)="CONFIRMADO")),ROWS($A$3:A331))),"")</f>
        <v/>
      </c>
      <c r="J331" s="10" t="str">
        <f ca="1">IFERROR(INDEX(MAESTRO!J:J,_xludf.AGGREGATE(15,6,ROW(MAESTRO!$B$3:$B$1000)/((MAESTRO!$B$3:$B$1000="ASMARTALC")*(UPPER(MAESTRO!$L$3:$L$1000)="CONFIRMADO")),ROWS($A$3:A331))),"")</f>
        <v/>
      </c>
      <c r="K331" s="10" t="str">
        <f ca="1">IFERROR(INDEX(MAESTRO!K:K,_xludf.AGGREGATE(15,6,ROW(MAESTRO!$B$3:$B$1000)/((MAESTRO!$B$3:$B$1000="ASMARTALC")*(UPPER(MAESTRO!$L$3:$L$1000)="CONFIRMADO")),ROWS($A$3:A331))),"")</f>
        <v/>
      </c>
      <c r="L331" s="10" t="str">
        <f ca="1">IFERROR(INDEX(MAESTRO!L:L,_xludf.AGGREGATE(15,6,ROW(MAESTRO!$B$3:$B$1000)/((MAESTRO!$B$3:$B$1000="ASMARTALC")*(UPPER(MAESTRO!$L$3:$L$1000)="CONFIRMADO")),ROWS($A$3:A331))),"")</f>
        <v/>
      </c>
      <c r="M331" s="10" t="str">
        <f ca="1">IFERROR(INDEX(MAESTRO!M:M,_xludf.AGGREGATE(15,6,ROW(MAESTRO!$B$3:$B$1000)/((MAESTRO!$B$3:$B$1000="ASMARTALC")*(UPPER(MAESTRO!$L$3:$L$1000)="CONFIRMADO")),ROWS($A$3:A331))),"")</f>
        <v/>
      </c>
      <c r="N331" s="10" t="str">
        <f ca="1">IFERROR(INDEX(MAESTRO!N:N,_xludf.AGGREGATE(15,6,ROW(MAESTRO!$B$3:$B$1000)/((MAESTRO!$B$3:$B$1000="ASMARTALC")*(UPPER(MAESTRO!$L$3:$L$1000)="CONFIRMADO")),ROWS($A$3:A331))),"")</f>
        <v/>
      </c>
      <c r="O331" s="10" t="str">
        <f ca="1">IFERROR(INDEX(MAESTRO!O:O,_xludf.AGGREGATE(15,6,ROW(MAESTRO!$B$3:$B$1000)/((MAESTRO!$B$3:$B$1000="ASMARTALC")*(UPPER(MAESTRO!$L$3:$L$1000)="CONFIRMADO")),ROWS($A$3:A331))),"")</f>
        <v/>
      </c>
      <c r="P331" s="10" t="str">
        <f ca="1">IFERROR(INDEX(MAESTRO!P:P,_xludf.AGGREGATE(15,6,ROW(MAESTRO!$B$3:$B$1000)/((MAESTRO!$B$3:$B$1000="ASMARTALC")*(UPPER(MAESTRO!$L$3:$L$1000)="CONFIRMADO")),ROWS($A$3:A331))),"")</f>
        <v/>
      </c>
      <c r="Q331" s="10" t="str">
        <f ca="1">IFERROR(INDEX(MAESTRO!Q:Q,_xludf.AGGREGATE(15,6,ROW(MAESTRO!$B$3:$B$1000)/((MAESTRO!$B$3:$B$1000="ASMARTALC")*(UPPER(MAESTRO!$L$3:$L$1000)="CONFIRMADO")),ROWS($A$3:A331))),"")</f>
        <v/>
      </c>
      <c r="R331" s="10" t="str">
        <f ca="1">IFERROR(INDEX(MAESTRO!R:R,_xludf.AGGREGATE(15,6,ROW(MAESTRO!$B$3:$B$1000)/((MAESTRO!$B$3:$B$1000="ASMARTALC")*(UPPER(MAESTRO!$L$3:$L$1000)="CONFIRMADO")),ROWS($A$3:A331))),"")</f>
        <v/>
      </c>
      <c r="S331" s="10" t="str">
        <f ca="1">IFERROR(INDEX(MAESTRO!S:S,_xludf.AGGREGATE(15,6,ROW(MAESTRO!$B$3:$B$1000)/((MAESTRO!$B$3:$B$1000="ASMARTALC")*(UPPER(MAESTRO!$L$3:$L$1000)="CONFIRMADO")),ROWS($A$3:A331))),"")</f>
        <v/>
      </c>
      <c r="T331" s="10" t="str">
        <f ca="1">IFERROR(INDEX(MAESTRO!T:T,_xludf.AGGREGATE(15,6,ROW(MAESTRO!$B$3:$B$1000)/((MAESTRO!$B$3:$B$1000="ASMARTALC")*(UPPER(MAESTRO!$L$3:$L$1000)="CONFIRMADO")),ROWS($A$3:A331))),"")</f>
        <v/>
      </c>
      <c r="U331" s="10" t="str">
        <f ca="1">IFERROR(INDEX(MAESTRO!U:U,_xludf.AGGREGATE(15,6,ROW(MAESTRO!$B$3:$B$1000)/((MAESTRO!$B$3:$B$1000="ASMARTALC")*(UPPER(MAESTRO!$L$3:$L$1000)="CONFIRMADO")),ROWS($A$3:A331))),"")</f>
        <v/>
      </c>
      <c r="V331" s="10" t="str">
        <f ca="1">IFERROR(INDEX(MAESTRO!V:V,_xludf.AGGREGATE(15,6,ROW(MAESTRO!$B$3:$B$1000)/((MAESTRO!$B$3:$B$1000="ASMARTALC")*(UPPER(MAESTRO!$L$3:$L$1000)="CONFIRMADO")),ROWS($A$3:A331))),"")</f>
        <v/>
      </c>
      <c r="W331" s="10" t="str">
        <f ca="1">IFERROR(INDEX(MAESTRO!W:W,_xludf.AGGREGATE(15,6,ROW(MAESTRO!$B$3:$B$1000)/((MAESTRO!$B$3:$B$1000="ASMARTALC")*(UPPER(MAESTRO!$L$3:$L$1000)="CONFIRMADO")),ROWS($A$3:A331))),"")</f>
        <v/>
      </c>
      <c r="X331" s="10" t="str">
        <f ca="1">IFERROR(INDEX(MAESTRO!X:X,_xludf.AGGREGATE(15,6,ROW(MAESTRO!$B$3:$B$1000)/((MAESTRO!$B$3:$B$1000="ASMARTALC")*(UPPER(MAESTRO!$L$3:$L$1000)="CONFIRMADO")),ROWS($A$3:A331))),"")</f>
        <v/>
      </c>
    </row>
    <row r="332" spans="1:24" ht="22.05" customHeight="1">
      <c r="A332" s="13" t="str">
        <f ca="1">IFERROR(INDEX(MAESTRO!A:A,_xludf.AGGREGATE(15,6,ROW(MAESTRO!$B$3:$B$1000)/((MAESTRO!$B$3:$B$1000="ASMARTALC")*(UPPER(MAESTRO!$L$3:$L$1000)="CONFIRMADO")),ROWS($A$3:A332))),"")</f>
        <v/>
      </c>
      <c r="B332" s="13" t="str">
        <f ca="1">IFERROR(INDEX(MAESTRO!B:B,_xludf.AGGREGATE(15,6,ROW(MAESTRO!$B$3:$B$1000)/((MAESTRO!$B$3:$B$1000="ASMARTALC")*(UPPER(MAESTRO!$L$3:$L$1000)="CONFIRMADO")),ROWS($A$3:A332))),"")</f>
        <v/>
      </c>
      <c r="C332" s="13" t="str">
        <f ca="1">IFERROR(INDEX(MAESTRO!C:C,_xludf.AGGREGATE(15,6,ROW(MAESTRO!$B$3:$B$1000)/((MAESTRO!$B$3:$B$1000="ASMARTALC")*(UPPER(MAESTRO!$L$3:$L$1000)="CONFIRMADO")),ROWS($A$3:A332))),"")</f>
        <v/>
      </c>
      <c r="D332" s="13" t="str">
        <f ca="1">IFERROR(INDEX(MAESTRO!D:D,_xludf.AGGREGATE(15,6,ROW(MAESTRO!$B$3:$B$1000)/((MAESTRO!$B$3:$B$1000="ASMARTALC")*(UPPER(MAESTRO!$L$3:$L$1000)="CONFIRMADO")),ROWS($A$3:A332))),"")</f>
        <v/>
      </c>
      <c r="E332" s="13" t="str">
        <f ca="1">IFERROR(INDEX(MAESTRO!E:E,_xludf.AGGREGATE(15,6,ROW(MAESTRO!$B$3:$B$1000)/((MAESTRO!$B$3:$B$1000="ASMARTALC")*(UPPER(MAESTRO!$L$3:$L$1000)="CONFIRMADO")),ROWS($A$3:A332))),"")</f>
        <v/>
      </c>
      <c r="F332" s="13" t="str">
        <f ca="1">IFERROR(INDEX(MAESTRO!F:F,_xludf.AGGREGATE(15,6,ROW(MAESTRO!$B$3:$B$1000)/((MAESTRO!$B$3:$B$1000="ASMARTALC")*(UPPER(MAESTRO!$L$3:$L$1000)="CONFIRMADO")),ROWS($A$3:A332))),"")</f>
        <v/>
      </c>
      <c r="G332" s="13" t="str">
        <f ca="1">IFERROR(INDEX(MAESTRO!G:G,_xludf.AGGREGATE(15,6,ROW(MAESTRO!$B$3:$B$1000)/((MAESTRO!$B$3:$B$1000="ASMARTALC")*(UPPER(MAESTRO!$L$3:$L$1000)="CONFIRMADO")),ROWS($A$3:A332))),"")</f>
        <v/>
      </c>
      <c r="H332" s="13" t="str">
        <f ca="1">IFERROR(INDEX(MAESTRO!H:H,_xludf.AGGREGATE(15,6,ROW(MAESTRO!$B$3:$B$1000)/((MAESTRO!$B$3:$B$1000="ASMARTALC")*(UPPER(MAESTRO!$L$3:$L$1000)="CONFIRMADO")),ROWS($A$3:A332))),"")</f>
        <v/>
      </c>
      <c r="I332" s="13" t="str">
        <f ca="1">IFERROR(INDEX(MAESTRO!I:I,_xludf.AGGREGATE(15,6,ROW(MAESTRO!$B$3:$B$1000)/((MAESTRO!$B$3:$B$1000="ASMARTALC")*(UPPER(MAESTRO!$L$3:$L$1000)="CONFIRMADO")),ROWS($A$3:A332))),"")</f>
        <v/>
      </c>
      <c r="J332" s="13" t="str">
        <f ca="1">IFERROR(INDEX(MAESTRO!J:J,_xludf.AGGREGATE(15,6,ROW(MAESTRO!$B$3:$B$1000)/((MAESTRO!$B$3:$B$1000="ASMARTALC")*(UPPER(MAESTRO!$L$3:$L$1000)="CONFIRMADO")),ROWS($A$3:A332))),"")</f>
        <v/>
      </c>
      <c r="K332" s="13" t="str">
        <f ca="1">IFERROR(INDEX(MAESTRO!K:K,_xludf.AGGREGATE(15,6,ROW(MAESTRO!$B$3:$B$1000)/((MAESTRO!$B$3:$B$1000="ASMARTALC")*(UPPER(MAESTRO!$L$3:$L$1000)="CONFIRMADO")),ROWS($A$3:A332))),"")</f>
        <v/>
      </c>
      <c r="L332" s="13" t="str">
        <f ca="1">IFERROR(INDEX(MAESTRO!L:L,_xludf.AGGREGATE(15,6,ROW(MAESTRO!$B$3:$B$1000)/((MAESTRO!$B$3:$B$1000="ASMARTALC")*(UPPER(MAESTRO!$L$3:$L$1000)="CONFIRMADO")),ROWS($A$3:A332))),"")</f>
        <v/>
      </c>
      <c r="M332" s="13" t="str">
        <f ca="1">IFERROR(INDEX(MAESTRO!M:M,_xludf.AGGREGATE(15,6,ROW(MAESTRO!$B$3:$B$1000)/((MAESTRO!$B$3:$B$1000="ASMARTALC")*(UPPER(MAESTRO!$L$3:$L$1000)="CONFIRMADO")),ROWS($A$3:A332))),"")</f>
        <v/>
      </c>
      <c r="N332" s="13" t="str">
        <f ca="1">IFERROR(INDEX(MAESTRO!N:N,_xludf.AGGREGATE(15,6,ROW(MAESTRO!$B$3:$B$1000)/((MAESTRO!$B$3:$B$1000="ASMARTALC")*(UPPER(MAESTRO!$L$3:$L$1000)="CONFIRMADO")),ROWS($A$3:A332))),"")</f>
        <v/>
      </c>
      <c r="O332" s="13" t="str">
        <f ca="1">IFERROR(INDEX(MAESTRO!O:O,_xludf.AGGREGATE(15,6,ROW(MAESTRO!$B$3:$B$1000)/((MAESTRO!$B$3:$B$1000="ASMARTALC")*(UPPER(MAESTRO!$L$3:$L$1000)="CONFIRMADO")),ROWS($A$3:A332))),"")</f>
        <v/>
      </c>
      <c r="P332" s="13" t="str">
        <f ca="1">IFERROR(INDEX(MAESTRO!P:P,_xludf.AGGREGATE(15,6,ROW(MAESTRO!$B$3:$B$1000)/((MAESTRO!$B$3:$B$1000="ASMARTALC")*(UPPER(MAESTRO!$L$3:$L$1000)="CONFIRMADO")),ROWS($A$3:A332))),"")</f>
        <v/>
      </c>
      <c r="Q332" s="13" t="str">
        <f ca="1">IFERROR(INDEX(MAESTRO!Q:Q,_xludf.AGGREGATE(15,6,ROW(MAESTRO!$B$3:$B$1000)/((MAESTRO!$B$3:$B$1000="ASMARTALC")*(UPPER(MAESTRO!$L$3:$L$1000)="CONFIRMADO")),ROWS($A$3:A332))),"")</f>
        <v/>
      </c>
      <c r="R332" s="13" t="str">
        <f ca="1">IFERROR(INDEX(MAESTRO!R:R,_xludf.AGGREGATE(15,6,ROW(MAESTRO!$B$3:$B$1000)/((MAESTRO!$B$3:$B$1000="ASMARTALC")*(UPPER(MAESTRO!$L$3:$L$1000)="CONFIRMADO")),ROWS($A$3:A332))),"")</f>
        <v/>
      </c>
      <c r="S332" s="13" t="str">
        <f ca="1">IFERROR(INDEX(MAESTRO!S:S,_xludf.AGGREGATE(15,6,ROW(MAESTRO!$B$3:$B$1000)/((MAESTRO!$B$3:$B$1000="ASMARTALC")*(UPPER(MAESTRO!$L$3:$L$1000)="CONFIRMADO")),ROWS($A$3:A332))),"")</f>
        <v/>
      </c>
      <c r="T332" s="13" t="str">
        <f ca="1">IFERROR(INDEX(MAESTRO!T:T,_xludf.AGGREGATE(15,6,ROW(MAESTRO!$B$3:$B$1000)/((MAESTRO!$B$3:$B$1000="ASMARTALC")*(UPPER(MAESTRO!$L$3:$L$1000)="CONFIRMADO")),ROWS($A$3:A332))),"")</f>
        <v/>
      </c>
      <c r="U332" s="13" t="str">
        <f ca="1">IFERROR(INDEX(MAESTRO!U:U,_xludf.AGGREGATE(15,6,ROW(MAESTRO!$B$3:$B$1000)/((MAESTRO!$B$3:$B$1000="ASMARTALC")*(UPPER(MAESTRO!$L$3:$L$1000)="CONFIRMADO")),ROWS($A$3:A332))),"")</f>
        <v/>
      </c>
      <c r="V332" s="13" t="str">
        <f ca="1">IFERROR(INDEX(MAESTRO!V:V,_xludf.AGGREGATE(15,6,ROW(MAESTRO!$B$3:$B$1000)/((MAESTRO!$B$3:$B$1000="ASMARTALC")*(UPPER(MAESTRO!$L$3:$L$1000)="CONFIRMADO")),ROWS($A$3:A332))),"")</f>
        <v/>
      </c>
      <c r="W332" s="13" t="str">
        <f ca="1">IFERROR(INDEX(MAESTRO!W:W,_xludf.AGGREGATE(15,6,ROW(MAESTRO!$B$3:$B$1000)/((MAESTRO!$B$3:$B$1000="ASMARTALC")*(UPPER(MAESTRO!$L$3:$L$1000)="CONFIRMADO")),ROWS($A$3:A332))),"")</f>
        <v/>
      </c>
      <c r="X332" s="13" t="str">
        <f ca="1">IFERROR(INDEX(MAESTRO!X:X,_xludf.AGGREGATE(15,6,ROW(MAESTRO!$B$3:$B$1000)/((MAESTRO!$B$3:$B$1000="ASMARTALC")*(UPPER(MAESTRO!$L$3:$L$1000)="CONFIRMADO")),ROWS($A$3:A332))),"")</f>
        <v/>
      </c>
    </row>
    <row r="333" spans="1:24" ht="22.05" customHeight="1">
      <c r="A333" s="10" t="str">
        <f ca="1">IFERROR(INDEX(MAESTRO!A:A,_xludf.AGGREGATE(15,6,ROW(MAESTRO!$B$3:$B$1000)/((MAESTRO!$B$3:$B$1000="ASMARTALC")*(UPPER(MAESTRO!$L$3:$L$1000)="CONFIRMADO")),ROWS($A$3:A333))),"")</f>
        <v/>
      </c>
      <c r="B333" s="10" t="str">
        <f ca="1">IFERROR(INDEX(MAESTRO!B:B,_xludf.AGGREGATE(15,6,ROW(MAESTRO!$B$3:$B$1000)/((MAESTRO!$B$3:$B$1000="ASMARTALC")*(UPPER(MAESTRO!$L$3:$L$1000)="CONFIRMADO")),ROWS($A$3:A333))),"")</f>
        <v/>
      </c>
      <c r="C333" s="10" t="str">
        <f ca="1">IFERROR(INDEX(MAESTRO!C:C,_xludf.AGGREGATE(15,6,ROW(MAESTRO!$B$3:$B$1000)/((MAESTRO!$B$3:$B$1000="ASMARTALC")*(UPPER(MAESTRO!$L$3:$L$1000)="CONFIRMADO")),ROWS($A$3:A333))),"")</f>
        <v/>
      </c>
      <c r="D333" s="10" t="str">
        <f ca="1">IFERROR(INDEX(MAESTRO!D:D,_xludf.AGGREGATE(15,6,ROW(MAESTRO!$B$3:$B$1000)/((MAESTRO!$B$3:$B$1000="ASMARTALC")*(UPPER(MAESTRO!$L$3:$L$1000)="CONFIRMADO")),ROWS($A$3:A333))),"")</f>
        <v/>
      </c>
      <c r="E333" s="10" t="str">
        <f ca="1">IFERROR(INDEX(MAESTRO!E:E,_xludf.AGGREGATE(15,6,ROW(MAESTRO!$B$3:$B$1000)/((MAESTRO!$B$3:$B$1000="ASMARTALC")*(UPPER(MAESTRO!$L$3:$L$1000)="CONFIRMADO")),ROWS($A$3:A333))),"")</f>
        <v/>
      </c>
      <c r="F333" s="10" t="str">
        <f ca="1">IFERROR(INDEX(MAESTRO!F:F,_xludf.AGGREGATE(15,6,ROW(MAESTRO!$B$3:$B$1000)/((MAESTRO!$B$3:$B$1000="ASMARTALC")*(UPPER(MAESTRO!$L$3:$L$1000)="CONFIRMADO")),ROWS($A$3:A333))),"")</f>
        <v/>
      </c>
      <c r="G333" s="10" t="str">
        <f ca="1">IFERROR(INDEX(MAESTRO!G:G,_xludf.AGGREGATE(15,6,ROW(MAESTRO!$B$3:$B$1000)/((MAESTRO!$B$3:$B$1000="ASMARTALC")*(UPPER(MAESTRO!$L$3:$L$1000)="CONFIRMADO")),ROWS($A$3:A333))),"")</f>
        <v/>
      </c>
      <c r="H333" s="10" t="str">
        <f ca="1">IFERROR(INDEX(MAESTRO!H:H,_xludf.AGGREGATE(15,6,ROW(MAESTRO!$B$3:$B$1000)/((MAESTRO!$B$3:$B$1000="ASMARTALC")*(UPPER(MAESTRO!$L$3:$L$1000)="CONFIRMADO")),ROWS($A$3:A333))),"")</f>
        <v/>
      </c>
      <c r="I333" s="10" t="str">
        <f ca="1">IFERROR(INDEX(MAESTRO!I:I,_xludf.AGGREGATE(15,6,ROW(MAESTRO!$B$3:$B$1000)/((MAESTRO!$B$3:$B$1000="ASMARTALC")*(UPPER(MAESTRO!$L$3:$L$1000)="CONFIRMADO")),ROWS($A$3:A333))),"")</f>
        <v/>
      </c>
      <c r="J333" s="10" t="str">
        <f ca="1">IFERROR(INDEX(MAESTRO!J:J,_xludf.AGGREGATE(15,6,ROW(MAESTRO!$B$3:$B$1000)/((MAESTRO!$B$3:$B$1000="ASMARTALC")*(UPPER(MAESTRO!$L$3:$L$1000)="CONFIRMADO")),ROWS($A$3:A333))),"")</f>
        <v/>
      </c>
      <c r="K333" s="10" t="str">
        <f ca="1">IFERROR(INDEX(MAESTRO!K:K,_xludf.AGGREGATE(15,6,ROW(MAESTRO!$B$3:$B$1000)/((MAESTRO!$B$3:$B$1000="ASMARTALC")*(UPPER(MAESTRO!$L$3:$L$1000)="CONFIRMADO")),ROWS($A$3:A333))),"")</f>
        <v/>
      </c>
      <c r="L333" s="10" t="str">
        <f ca="1">IFERROR(INDEX(MAESTRO!L:L,_xludf.AGGREGATE(15,6,ROW(MAESTRO!$B$3:$B$1000)/((MAESTRO!$B$3:$B$1000="ASMARTALC")*(UPPER(MAESTRO!$L$3:$L$1000)="CONFIRMADO")),ROWS($A$3:A333))),"")</f>
        <v/>
      </c>
      <c r="M333" s="10" t="str">
        <f ca="1">IFERROR(INDEX(MAESTRO!M:M,_xludf.AGGREGATE(15,6,ROW(MAESTRO!$B$3:$B$1000)/((MAESTRO!$B$3:$B$1000="ASMARTALC")*(UPPER(MAESTRO!$L$3:$L$1000)="CONFIRMADO")),ROWS($A$3:A333))),"")</f>
        <v/>
      </c>
      <c r="N333" s="10" t="str">
        <f ca="1">IFERROR(INDEX(MAESTRO!N:N,_xludf.AGGREGATE(15,6,ROW(MAESTRO!$B$3:$B$1000)/((MAESTRO!$B$3:$B$1000="ASMARTALC")*(UPPER(MAESTRO!$L$3:$L$1000)="CONFIRMADO")),ROWS($A$3:A333))),"")</f>
        <v/>
      </c>
      <c r="O333" s="10" t="str">
        <f ca="1">IFERROR(INDEX(MAESTRO!O:O,_xludf.AGGREGATE(15,6,ROW(MAESTRO!$B$3:$B$1000)/((MAESTRO!$B$3:$B$1000="ASMARTALC")*(UPPER(MAESTRO!$L$3:$L$1000)="CONFIRMADO")),ROWS($A$3:A333))),"")</f>
        <v/>
      </c>
      <c r="P333" s="10" t="str">
        <f ca="1">IFERROR(INDEX(MAESTRO!P:P,_xludf.AGGREGATE(15,6,ROW(MAESTRO!$B$3:$B$1000)/((MAESTRO!$B$3:$B$1000="ASMARTALC")*(UPPER(MAESTRO!$L$3:$L$1000)="CONFIRMADO")),ROWS($A$3:A333))),"")</f>
        <v/>
      </c>
      <c r="Q333" s="10" t="str">
        <f ca="1">IFERROR(INDEX(MAESTRO!Q:Q,_xludf.AGGREGATE(15,6,ROW(MAESTRO!$B$3:$B$1000)/((MAESTRO!$B$3:$B$1000="ASMARTALC")*(UPPER(MAESTRO!$L$3:$L$1000)="CONFIRMADO")),ROWS($A$3:A333))),"")</f>
        <v/>
      </c>
      <c r="R333" s="10" t="str">
        <f ca="1">IFERROR(INDEX(MAESTRO!R:R,_xludf.AGGREGATE(15,6,ROW(MAESTRO!$B$3:$B$1000)/((MAESTRO!$B$3:$B$1000="ASMARTALC")*(UPPER(MAESTRO!$L$3:$L$1000)="CONFIRMADO")),ROWS($A$3:A333))),"")</f>
        <v/>
      </c>
      <c r="S333" s="10" t="str">
        <f ca="1">IFERROR(INDEX(MAESTRO!S:S,_xludf.AGGREGATE(15,6,ROW(MAESTRO!$B$3:$B$1000)/((MAESTRO!$B$3:$B$1000="ASMARTALC")*(UPPER(MAESTRO!$L$3:$L$1000)="CONFIRMADO")),ROWS($A$3:A333))),"")</f>
        <v/>
      </c>
      <c r="T333" s="10" t="str">
        <f ca="1">IFERROR(INDEX(MAESTRO!T:T,_xludf.AGGREGATE(15,6,ROW(MAESTRO!$B$3:$B$1000)/((MAESTRO!$B$3:$B$1000="ASMARTALC")*(UPPER(MAESTRO!$L$3:$L$1000)="CONFIRMADO")),ROWS($A$3:A333))),"")</f>
        <v/>
      </c>
      <c r="U333" s="10" t="str">
        <f ca="1">IFERROR(INDEX(MAESTRO!U:U,_xludf.AGGREGATE(15,6,ROW(MAESTRO!$B$3:$B$1000)/((MAESTRO!$B$3:$B$1000="ASMARTALC")*(UPPER(MAESTRO!$L$3:$L$1000)="CONFIRMADO")),ROWS($A$3:A333))),"")</f>
        <v/>
      </c>
      <c r="V333" s="10" t="str">
        <f ca="1">IFERROR(INDEX(MAESTRO!V:V,_xludf.AGGREGATE(15,6,ROW(MAESTRO!$B$3:$B$1000)/((MAESTRO!$B$3:$B$1000="ASMARTALC")*(UPPER(MAESTRO!$L$3:$L$1000)="CONFIRMADO")),ROWS($A$3:A333))),"")</f>
        <v/>
      </c>
      <c r="W333" s="10" t="str">
        <f ca="1">IFERROR(INDEX(MAESTRO!W:W,_xludf.AGGREGATE(15,6,ROW(MAESTRO!$B$3:$B$1000)/((MAESTRO!$B$3:$B$1000="ASMARTALC")*(UPPER(MAESTRO!$L$3:$L$1000)="CONFIRMADO")),ROWS($A$3:A333))),"")</f>
        <v/>
      </c>
      <c r="X333" s="10" t="str">
        <f ca="1">IFERROR(INDEX(MAESTRO!X:X,_xludf.AGGREGATE(15,6,ROW(MAESTRO!$B$3:$B$1000)/((MAESTRO!$B$3:$B$1000="ASMARTALC")*(UPPER(MAESTRO!$L$3:$L$1000)="CONFIRMADO")),ROWS($A$3:A333))),"")</f>
        <v/>
      </c>
    </row>
    <row r="334" spans="1:24" ht="22.05" customHeight="1">
      <c r="A334" s="13" t="str">
        <f ca="1">IFERROR(INDEX(MAESTRO!A:A,_xludf.AGGREGATE(15,6,ROW(MAESTRO!$B$3:$B$1000)/((MAESTRO!$B$3:$B$1000="ASMARTALC")*(UPPER(MAESTRO!$L$3:$L$1000)="CONFIRMADO")),ROWS($A$3:A334))),"")</f>
        <v/>
      </c>
      <c r="B334" s="13" t="str">
        <f ca="1">IFERROR(INDEX(MAESTRO!B:B,_xludf.AGGREGATE(15,6,ROW(MAESTRO!$B$3:$B$1000)/((MAESTRO!$B$3:$B$1000="ASMARTALC")*(UPPER(MAESTRO!$L$3:$L$1000)="CONFIRMADO")),ROWS($A$3:A334))),"")</f>
        <v/>
      </c>
      <c r="C334" s="13" t="str">
        <f ca="1">IFERROR(INDEX(MAESTRO!C:C,_xludf.AGGREGATE(15,6,ROW(MAESTRO!$B$3:$B$1000)/((MAESTRO!$B$3:$B$1000="ASMARTALC")*(UPPER(MAESTRO!$L$3:$L$1000)="CONFIRMADO")),ROWS($A$3:A334))),"")</f>
        <v/>
      </c>
      <c r="D334" s="13" t="str">
        <f ca="1">IFERROR(INDEX(MAESTRO!D:D,_xludf.AGGREGATE(15,6,ROW(MAESTRO!$B$3:$B$1000)/((MAESTRO!$B$3:$B$1000="ASMARTALC")*(UPPER(MAESTRO!$L$3:$L$1000)="CONFIRMADO")),ROWS($A$3:A334))),"")</f>
        <v/>
      </c>
      <c r="E334" s="13" t="str">
        <f ca="1">IFERROR(INDEX(MAESTRO!E:E,_xludf.AGGREGATE(15,6,ROW(MAESTRO!$B$3:$B$1000)/((MAESTRO!$B$3:$B$1000="ASMARTALC")*(UPPER(MAESTRO!$L$3:$L$1000)="CONFIRMADO")),ROWS($A$3:A334))),"")</f>
        <v/>
      </c>
      <c r="F334" s="13" t="str">
        <f ca="1">IFERROR(INDEX(MAESTRO!F:F,_xludf.AGGREGATE(15,6,ROW(MAESTRO!$B$3:$B$1000)/((MAESTRO!$B$3:$B$1000="ASMARTALC")*(UPPER(MAESTRO!$L$3:$L$1000)="CONFIRMADO")),ROWS($A$3:A334))),"")</f>
        <v/>
      </c>
      <c r="G334" s="13" t="str">
        <f ca="1">IFERROR(INDEX(MAESTRO!G:G,_xludf.AGGREGATE(15,6,ROW(MAESTRO!$B$3:$B$1000)/((MAESTRO!$B$3:$B$1000="ASMARTALC")*(UPPER(MAESTRO!$L$3:$L$1000)="CONFIRMADO")),ROWS($A$3:A334))),"")</f>
        <v/>
      </c>
      <c r="H334" s="13" t="str">
        <f ca="1">IFERROR(INDEX(MAESTRO!H:H,_xludf.AGGREGATE(15,6,ROW(MAESTRO!$B$3:$B$1000)/((MAESTRO!$B$3:$B$1000="ASMARTALC")*(UPPER(MAESTRO!$L$3:$L$1000)="CONFIRMADO")),ROWS($A$3:A334))),"")</f>
        <v/>
      </c>
      <c r="I334" s="13" t="str">
        <f ca="1">IFERROR(INDEX(MAESTRO!I:I,_xludf.AGGREGATE(15,6,ROW(MAESTRO!$B$3:$B$1000)/((MAESTRO!$B$3:$B$1000="ASMARTALC")*(UPPER(MAESTRO!$L$3:$L$1000)="CONFIRMADO")),ROWS($A$3:A334))),"")</f>
        <v/>
      </c>
      <c r="J334" s="13" t="str">
        <f ca="1">IFERROR(INDEX(MAESTRO!J:J,_xludf.AGGREGATE(15,6,ROW(MAESTRO!$B$3:$B$1000)/((MAESTRO!$B$3:$B$1000="ASMARTALC")*(UPPER(MAESTRO!$L$3:$L$1000)="CONFIRMADO")),ROWS($A$3:A334))),"")</f>
        <v/>
      </c>
      <c r="K334" s="13" t="str">
        <f ca="1">IFERROR(INDEX(MAESTRO!K:K,_xludf.AGGREGATE(15,6,ROW(MAESTRO!$B$3:$B$1000)/((MAESTRO!$B$3:$B$1000="ASMARTALC")*(UPPER(MAESTRO!$L$3:$L$1000)="CONFIRMADO")),ROWS($A$3:A334))),"")</f>
        <v/>
      </c>
      <c r="L334" s="13" t="str">
        <f ca="1">IFERROR(INDEX(MAESTRO!L:L,_xludf.AGGREGATE(15,6,ROW(MAESTRO!$B$3:$B$1000)/((MAESTRO!$B$3:$B$1000="ASMARTALC")*(UPPER(MAESTRO!$L$3:$L$1000)="CONFIRMADO")),ROWS($A$3:A334))),"")</f>
        <v/>
      </c>
      <c r="M334" s="13" t="str">
        <f ca="1">IFERROR(INDEX(MAESTRO!M:M,_xludf.AGGREGATE(15,6,ROW(MAESTRO!$B$3:$B$1000)/((MAESTRO!$B$3:$B$1000="ASMARTALC")*(UPPER(MAESTRO!$L$3:$L$1000)="CONFIRMADO")),ROWS($A$3:A334))),"")</f>
        <v/>
      </c>
      <c r="N334" s="13" t="str">
        <f ca="1">IFERROR(INDEX(MAESTRO!N:N,_xludf.AGGREGATE(15,6,ROW(MAESTRO!$B$3:$B$1000)/((MAESTRO!$B$3:$B$1000="ASMARTALC")*(UPPER(MAESTRO!$L$3:$L$1000)="CONFIRMADO")),ROWS($A$3:A334))),"")</f>
        <v/>
      </c>
      <c r="O334" s="13" t="str">
        <f ca="1">IFERROR(INDEX(MAESTRO!O:O,_xludf.AGGREGATE(15,6,ROW(MAESTRO!$B$3:$B$1000)/((MAESTRO!$B$3:$B$1000="ASMARTALC")*(UPPER(MAESTRO!$L$3:$L$1000)="CONFIRMADO")),ROWS($A$3:A334))),"")</f>
        <v/>
      </c>
      <c r="P334" s="13" t="str">
        <f ca="1">IFERROR(INDEX(MAESTRO!P:P,_xludf.AGGREGATE(15,6,ROW(MAESTRO!$B$3:$B$1000)/((MAESTRO!$B$3:$B$1000="ASMARTALC")*(UPPER(MAESTRO!$L$3:$L$1000)="CONFIRMADO")),ROWS($A$3:A334))),"")</f>
        <v/>
      </c>
      <c r="Q334" s="13" t="str">
        <f ca="1">IFERROR(INDEX(MAESTRO!Q:Q,_xludf.AGGREGATE(15,6,ROW(MAESTRO!$B$3:$B$1000)/((MAESTRO!$B$3:$B$1000="ASMARTALC")*(UPPER(MAESTRO!$L$3:$L$1000)="CONFIRMADO")),ROWS($A$3:A334))),"")</f>
        <v/>
      </c>
      <c r="R334" s="13" t="str">
        <f ca="1">IFERROR(INDEX(MAESTRO!R:R,_xludf.AGGREGATE(15,6,ROW(MAESTRO!$B$3:$B$1000)/((MAESTRO!$B$3:$B$1000="ASMARTALC")*(UPPER(MAESTRO!$L$3:$L$1000)="CONFIRMADO")),ROWS($A$3:A334))),"")</f>
        <v/>
      </c>
      <c r="S334" s="13" t="str">
        <f ca="1">IFERROR(INDEX(MAESTRO!S:S,_xludf.AGGREGATE(15,6,ROW(MAESTRO!$B$3:$B$1000)/((MAESTRO!$B$3:$B$1000="ASMARTALC")*(UPPER(MAESTRO!$L$3:$L$1000)="CONFIRMADO")),ROWS($A$3:A334))),"")</f>
        <v/>
      </c>
      <c r="T334" s="13" t="str">
        <f ca="1">IFERROR(INDEX(MAESTRO!T:T,_xludf.AGGREGATE(15,6,ROW(MAESTRO!$B$3:$B$1000)/((MAESTRO!$B$3:$B$1000="ASMARTALC")*(UPPER(MAESTRO!$L$3:$L$1000)="CONFIRMADO")),ROWS($A$3:A334))),"")</f>
        <v/>
      </c>
      <c r="U334" s="13" t="str">
        <f ca="1">IFERROR(INDEX(MAESTRO!U:U,_xludf.AGGREGATE(15,6,ROW(MAESTRO!$B$3:$B$1000)/((MAESTRO!$B$3:$B$1000="ASMARTALC")*(UPPER(MAESTRO!$L$3:$L$1000)="CONFIRMADO")),ROWS($A$3:A334))),"")</f>
        <v/>
      </c>
      <c r="V334" s="13" t="str">
        <f ca="1">IFERROR(INDEX(MAESTRO!V:V,_xludf.AGGREGATE(15,6,ROW(MAESTRO!$B$3:$B$1000)/((MAESTRO!$B$3:$B$1000="ASMARTALC")*(UPPER(MAESTRO!$L$3:$L$1000)="CONFIRMADO")),ROWS($A$3:A334))),"")</f>
        <v/>
      </c>
      <c r="W334" s="13" t="str">
        <f ca="1">IFERROR(INDEX(MAESTRO!W:W,_xludf.AGGREGATE(15,6,ROW(MAESTRO!$B$3:$B$1000)/((MAESTRO!$B$3:$B$1000="ASMARTALC")*(UPPER(MAESTRO!$L$3:$L$1000)="CONFIRMADO")),ROWS($A$3:A334))),"")</f>
        <v/>
      </c>
      <c r="X334" s="13" t="str">
        <f ca="1">IFERROR(INDEX(MAESTRO!X:X,_xludf.AGGREGATE(15,6,ROW(MAESTRO!$B$3:$B$1000)/((MAESTRO!$B$3:$B$1000="ASMARTALC")*(UPPER(MAESTRO!$L$3:$L$1000)="CONFIRMADO")),ROWS($A$3:A334))),"")</f>
        <v/>
      </c>
    </row>
    <row r="335" spans="1:24" ht="22.05" customHeight="1">
      <c r="A335" s="10" t="str">
        <f ca="1">IFERROR(INDEX(MAESTRO!A:A,_xludf.AGGREGATE(15,6,ROW(MAESTRO!$B$3:$B$1000)/((MAESTRO!$B$3:$B$1000="ASMARTALC")*(UPPER(MAESTRO!$L$3:$L$1000)="CONFIRMADO")),ROWS($A$3:A335))),"")</f>
        <v/>
      </c>
      <c r="B335" s="10" t="str">
        <f ca="1">IFERROR(INDEX(MAESTRO!B:B,_xludf.AGGREGATE(15,6,ROW(MAESTRO!$B$3:$B$1000)/((MAESTRO!$B$3:$B$1000="ASMARTALC")*(UPPER(MAESTRO!$L$3:$L$1000)="CONFIRMADO")),ROWS($A$3:A335))),"")</f>
        <v/>
      </c>
      <c r="C335" s="10" t="str">
        <f ca="1">IFERROR(INDEX(MAESTRO!C:C,_xludf.AGGREGATE(15,6,ROW(MAESTRO!$B$3:$B$1000)/((MAESTRO!$B$3:$B$1000="ASMARTALC")*(UPPER(MAESTRO!$L$3:$L$1000)="CONFIRMADO")),ROWS($A$3:A335))),"")</f>
        <v/>
      </c>
      <c r="D335" s="10" t="str">
        <f ca="1">IFERROR(INDEX(MAESTRO!D:D,_xludf.AGGREGATE(15,6,ROW(MAESTRO!$B$3:$B$1000)/((MAESTRO!$B$3:$B$1000="ASMARTALC")*(UPPER(MAESTRO!$L$3:$L$1000)="CONFIRMADO")),ROWS($A$3:A335))),"")</f>
        <v/>
      </c>
      <c r="E335" s="10" t="str">
        <f ca="1">IFERROR(INDEX(MAESTRO!E:E,_xludf.AGGREGATE(15,6,ROW(MAESTRO!$B$3:$B$1000)/((MAESTRO!$B$3:$B$1000="ASMARTALC")*(UPPER(MAESTRO!$L$3:$L$1000)="CONFIRMADO")),ROWS($A$3:A335))),"")</f>
        <v/>
      </c>
      <c r="F335" s="10" t="str">
        <f ca="1">IFERROR(INDEX(MAESTRO!F:F,_xludf.AGGREGATE(15,6,ROW(MAESTRO!$B$3:$B$1000)/((MAESTRO!$B$3:$B$1000="ASMARTALC")*(UPPER(MAESTRO!$L$3:$L$1000)="CONFIRMADO")),ROWS($A$3:A335))),"")</f>
        <v/>
      </c>
      <c r="G335" s="10" t="str">
        <f ca="1">IFERROR(INDEX(MAESTRO!G:G,_xludf.AGGREGATE(15,6,ROW(MAESTRO!$B$3:$B$1000)/((MAESTRO!$B$3:$B$1000="ASMARTALC")*(UPPER(MAESTRO!$L$3:$L$1000)="CONFIRMADO")),ROWS($A$3:A335))),"")</f>
        <v/>
      </c>
      <c r="H335" s="10" t="str">
        <f ca="1">IFERROR(INDEX(MAESTRO!H:H,_xludf.AGGREGATE(15,6,ROW(MAESTRO!$B$3:$B$1000)/((MAESTRO!$B$3:$B$1000="ASMARTALC")*(UPPER(MAESTRO!$L$3:$L$1000)="CONFIRMADO")),ROWS($A$3:A335))),"")</f>
        <v/>
      </c>
      <c r="I335" s="10" t="str">
        <f ca="1">IFERROR(INDEX(MAESTRO!I:I,_xludf.AGGREGATE(15,6,ROW(MAESTRO!$B$3:$B$1000)/((MAESTRO!$B$3:$B$1000="ASMARTALC")*(UPPER(MAESTRO!$L$3:$L$1000)="CONFIRMADO")),ROWS($A$3:A335))),"")</f>
        <v/>
      </c>
      <c r="J335" s="10" t="str">
        <f ca="1">IFERROR(INDEX(MAESTRO!J:J,_xludf.AGGREGATE(15,6,ROW(MAESTRO!$B$3:$B$1000)/((MAESTRO!$B$3:$B$1000="ASMARTALC")*(UPPER(MAESTRO!$L$3:$L$1000)="CONFIRMADO")),ROWS($A$3:A335))),"")</f>
        <v/>
      </c>
      <c r="K335" s="10" t="str">
        <f ca="1">IFERROR(INDEX(MAESTRO!K:K,_xludf.AGGREGATE(15,6,ROW(MAESTRO!$B$3:$B$1000)/((MAESTRO!$B$3:$B$1000="ASMARTALC")*(UPPER(MAESTRO!$L$3:$L$1000)="CONFIRMADO")),ROWS($A$3:A335))),"")</f>
        <v/>
      </c>
      <c r="L335" s="10" t="str">
        <f ca="1">IFERROR(INDEX(MAESTRO!L:L,_xludf.AGGREGATE(15,6,ROW(MAESTRO!$B$3:$B$1000)/((MAESTRO!$B$3:$B$1000="ASMARTALC")*(UPPER(MAESTRO!$L$3:$L$1000)="CONFIRMADO")),ROWS($A$3:A335))),"")</f>
        <v/>
      </c>
      <c r="M335" s="10" t="str">
        <f ca="1">IFERROR(INDEX(MAESTRO!M:M,_xludf.AGGREGATE(15,6,ROW(MAESTRO!$B$3:$B$1000)/((MAESTRO!$B$3:$B$1000="ASMARTALC")*(UPPER(MAESTRO!$L$3:$L$1000)="CONFIRMADO")),ROWS($A$3:A335))),"")</f>
        <v/>
      </c>
      <c r="N335" s="10" t="str">
        <f ca="1">IFERROR(INDEX(MAESTRO!N:N,_xludf.AGGREGATE(15,6,ROW(MAESTRO!$B$3:$B$1000)/((MAESTRO!$B$3:$B$1000="ASMARTALC")*(UPPER(MAESTRO!$L$3:$L$1000)="CONFIRMADO")),ROWS($A$3:A335))),"")</f>
        <v/>
      </c>
      <c r="O335" s="10" t="str">
        <f ca="1">IFERROR(INDEX(MAESTRO!O:O,_xludf.AGGREGATE(15,6,ROW(MAESTRO!$B$3:$B$1000)/((MAESTRO!$B$3:$B$1000="ASMARTALC")*(UPPER(MAESTRO!$L$3:$L$1000)="CONFIRMADO")),ROWS($A$3:A335))),"")</f>
        <v/>
      </c>
      <c r="P335" s="10" t="str">
        <f ca="1">IFERROR(INDEX(MAESTRO!P:P,_xludf.AGGREGATE(15,6,ROW(MAESTRO!$B$3:$B$1000)/((MAESTRO!$B$3:$B$1000="ASMARTALC")*(UPPER(MAESTRO!$L$3:$L$1000)="CONFIRMADO")),ROWS($A$3:A335))),"")</f>
        <v/>
      </c>
      <c r="Q335" s="10" t="str">
        <f ca="1">IFERROR(INDEX(MAESTRO!Q:Q,_xludf.AGGREGATE(15,6,ROW(MAESTRO!$B$3:$B$1000)/((MAESTRO!$B$3:$B$1000="ASMARTALC")*(UPPER(MAESTRO!$L$3:$L$1000)="CONFIRMADO")),ROWS($A$3:A335))),"")</f>
        <v/>
      </c>
      <c r="R335" s="10" t="str">
        <f ca="1">IFERROR(INDEX(MAESTRO!R:R,_xludf.AGGREGATE(15,6,ROW(MAESTRO!$B$3:$B$1000)/((MAESTRO!$B$3:$B$1000="ASMARTALC")*(UPPER(MAESTRO!$L$3:$L$1000)="CONFIRMADO")),ROWS($A$3:A335))),"")</f>
        <v/>
      </c>
      <c r="S335" s="10" t="str">
        <f ca="1">IFERROR(INDEX(MAESTRO!S:S,_xludf.AGGREGATE(15,6,ROW(MAESTRO!$B$3:$B$1000)/((MAESTRO!$B$3:$B$1000="ASMARTALC")*(UPPER(MAESTRO!$L$3:$L$1000)="CONFIRMADO")),ROWS($A$3:A335))),"")</f>
        <v/>
      </c>
      <c r="T335" s="10" t="str">
        <f ca="1">IFERROR(INDEX(MAESTRO!T:T,_xludf.AGGREGATE(15,6,ROW(MAESTRO!$B$3:$B$1000)/((MAESTRO!$B$3:$B$1000="ASMARTALC")*(UPPER(MAESTRO!$L$3:$L$1000)="CONFIRMADO")),ROWS($A$3:A335))),"")</f>
        <v/>
      </c>
      <c r="U335" s="10" t="str">
        <f ca="1">IFERROR(INDEX(MAESTRO!U:U,_xludf.AGGREGATE(15,6,ROW(MAESTRO!$B$3:$B$1000)/((MAESTRO!$B$3:$B$1000="ASMARTALC")*(UPPER(MAESTRO!$L$3:$L$1000)="CONFIRMADO")),ROWS($A$3:A335))),"")</f>
        <v/>
      </c>
      <c r="V335" s="10" t="str">
        <f ca="1">IFERROR(INDEX(MAESTRO!V:V,_xludf.AGGREGATE(15,6,ROW(MAESTRO!$B$3:$B$1000)/((MAESTRO!$B$3:$B$1000="ASMARTALC")*(UPPER(MAESTRO!$L$3:$L$1000)="CONFIRMADO")),ROWS($A$3:A335))),"")</f>
        <v/>
      </c>
      <c r="W335" s="10" t="str">
        <f ca="1">IFERROR(INDEX(MAESTRO!W:W,_xludf.AGGREGATE(15,6,ROW(MAESTRO!$B$3:$B$1000)/((MAESTRO!$B$3:$B$1000="ASMARTALC")*(UPPER(MAESTRO!$L$3:$L$1000)="CONFIRMADO")),ROWS($A$3:A335))),"")</f>
        <v/>
      </c>
      <c r="X335" s="10" t="str">
        <f ca="1">IFERROR(INDEX(MAESTRO!X:X,_xludf.AGGREGATE(15,6,ROW(MAESTRO!$B$3:$B$1000)/((MAESTRO!$B$3:$B$1000="ASMARTALC")*(UPPER(MAESTRO!$L$3:$L$1000)="CONFIRMADO")),ROWS($A$3:A335))),"")</f>
        <v/>
      </c>
    </row>
    <row r="336" spans="1:24" ht="22.05" customHeight="1">
      <c r="A336" s="13" t="str">
        <f ca="1">IFERROR(INDEX(MAESTRO!A:A,_xludf.AGGREGATE(15,6,ROW(MAESTRO!$B$3:$B$1000)/((MAESTRO!$B$3:$B$1000="ASMARTALC")*(UPPER(MAESTRO!$L$3:$L$1000)="CONFIRMADO")),ROWS($A$3:A336))),"")</f>
        <v/>
      </c>
      <c r="B336" s="13" t="str">
        <f ca="1">IFERROR(INDEX(MAESTRO!B:B,_xludf.AGGREGATE(15,6,ROW(MAESTRO!$B$3:$B$1000)/((MAESTRO!$B$3:$B$1000="ASMARTALC")*(UPPER(MAESTRO!$L$3:$L$1000)="CONFIRMADO")),ROWS($A$3:A336))),"")</f>
        <v/>
      </c>
      <c r="C336" s="13" t="str">
        <f ca="1">IFERROR(INDEX(MAESTRO!C:C,_xludf.AGGREGATE(15,6,ROW(MAESTRO!$B$3:$B$1000)/((MAESTRO!$B$3:$B$1000="ASMARTALC")*(UPPER(MAESTRO!$L$3:$L$1000)="CONFIRMADO")),ROWS($A$3:A336))),"")</f>
        <v/>
      </c>
      <c r="D336" s="13" t="str">
        <f ca="1">IFERROR(INDEX(MAESTRO!D:D,_xludf.AGGREGATE(15,6,ROW(MAESTRO!$B$3:$B$1000)/((MAESTRO!$B$3:$B$1000="ASMARTALC")*(UPPER(MAESTRO!$L$3:$L$1000)="CONFIRMADO")),ROWS($A$3:A336))),"")</f>
        <v/>
      </c>
      <c r="E336" s="13" t="str">
        <f ca="1">IFERROR(INDEX(MAESTRO!E:E,_xludf.AGGREGATE(15,6,ROW(MAESTRO!$B$3:$B$1000)/((MAESTRO!$B$3:$B$1000="ASMARTALC")*(UPPER(MAESTRO!$L$3:$L$1000)="CONFIRMADO")),ROWS($A$3:A336))),"")</f>
        <v/>
      </c>
      <c r="F336" s="13" t="str">
        <f ca="1">IFERROR(INDEX(MAESTRO!F:F,_xludf.AGGREGATE(15,6,ROW(MAESTRO!$B$3:$B$1000)/((MAESTRO!$B$3:$B$1000="ASMARTALC")*(UPPER(MAESTRO!$L$3:$L$1000)="CONFIRMADO")),ROWS($A$3:A336))),"")</f>
        <v/>
      </c>
      <c r="G336" s="13" t="str">
        <f ca="1">IFERROR(INDEX(MAESTRO!G:G,_xludf.AGGREGATE(15,6,ROW(MAESTRO!$B$3:$B$1000)/((MAESTRO!$B$3:$B$1000="ASMARTALC")*(UPPER(MAESTRO!$L$3:$L$1000)="CONFIRMADO")),ROWS($A$3:A336))),"")</f>
        <v/>
      </c>
      <c r="H336" s="13" t="str">
        <f ca="1">IFERROR(INDEX(MAESTRO!H:H,_xludf.AGGREGATE(15,6,ROW(MAESTRO!$B$3:$B$1000)/((MAESTRO!$B$3:$B$1000="ASMARTALC")*(UPPER(MAESTRO!$L$3:$L$1000)="CONFIRMADO")),ROWS($A$3:A336))),"")</f>
        <v/>
      </c>
      <c r="I336" s="13" t="str">
        <f ca="1">IFERROR(INDEX(MAESTRO!I:I,_xludf.AGGREGATE(15,6,ROW(MAESTRO!$B$3:$B$1000)/((MAESTRO!$B$3:$B$1000="ASMARTALC")*(UPPER(MAESTRO!$L$3:$L$1000)="CONFIRMADO")),ROWS($A$3:A336))),"")</f>
        <v/>
      </c>
      <c r="J336" s="13" t="str">
        <f ca="1">IFERROR(INDEX(MAESTRO!J:J,_xludf.AGGREGATE(15,6,ROW(MAESTRO!$B$3:$B$1000)/((MAESTRO!$B$3:$B$1000="ASMARTALC")*(UPPER(MAESTRO!$L$3:$L$1000)="CONFIRMADO")),ROWS($A$3:A336))),"")</f>
        <v/>
      </c>
      <c r="K336" s="13" t="str">
        <f ca="1">IFERROR(INDEX(MAESTRO!K:K,_xludf.AGGREGATE(15,6,ROW(MAESTRO!$B$3:$B$1000)/((MAESTRO!$B$3:$B$1000="ASMARTALC")*(UPPER(MAESTRO!$L$3:$L$1000)="CONFIRMADO")),ROWS($A$3:A336))),"")</f>
        <v/>
      </c>
      <c r="L336" s="13" t="str">
        <f ca="1">IFERROR(INDEX(MAESTRO!L:L,_xludf.AGGREGATE(15,6,ROW(MAESTRO!$B$3:$B$1000)/((MAESTRO!$B$3:$B$1000="ASMARTALC")*(UPPER(MAESTRO!$L$3:$L$1000)="CONFIRMADO")),ROWS($A$3:A336))),"")</f>
        <v/>
      </c>
      <c r="M336" s="13" t="str">
        <f ca="1">IFERROR(INDEX(MAESTRO!M:M,_xludf.AGGREGATE(15,6,ROW(MAESTRO!$B$3:$B$1000)/((MAESTRO!$B$3:$B$1000="ASMARTALC")*(UPPER(MAESTRO!$L$3:$L$1000)="CONFIRMADO")),ROWS($A$3:A336))),"")</f>
        <v/>
      </c>
      <c r="N336" s="13" t="str">
        <f ca="1">IFERROR(INDEX(MAESTRO!N:N,_xludf.AGGREGATE(15,6,ROW(MAESTRO!$B$3:$B$1000)/((MAESTRO!$B$3:$B$1000="ASMARTALC")*(UPPER(MAESTRO!$L$3:$L$1000)="CONFIRMADO")),ROWS($A$3:A336))),"")</f>
        <v/>
      </c>
      <c r="O336" s="13" t="str">
        <f ca="1">IFERROR(INDEX(MAESTRO!O:O,_xludf.AGGREGATE(15,6,ROW(MAESTRO!$B$3:$B$1000)/((MAESTRO!$B$3:$B$1000="ASMARTALC")*(UPPER(MAESTRO!$L$3:$L$1000)="CONFIRMADO")),ROWS($A$3:A336))),"")</f>
        <v/>
      </c>
      <c r="P336" s="13" t="str">
        <f ca="1">IFERROR(INDEX(MAESTRO!P:P,_xludf.AGGREGATE(15,6,ROW(MAESTRO!$B$3:$B$1000)/((MAESTRO!$B$3:$B$1000="ASMARTALC")*(UPPER(MAESTRO!$L$3:$L$1000)="CONFIRMADO")),ROWS($A$3:A336))),"")</f>
        <v/>
      </c>
      <c r="Q336" s="13" t="str">
        <f ca="1">IFERROR(INDEX(MAESTRO!Q:Q,_xludf.AGGREGATE(15,6,ROW(MAESTRO!$B$3:$B$1000)/((MAESTRO!$B$3:$B$1000="ASMARTALC")*(UPPER(MAESTRO!$L$3:$L$1000)="CONFIRMADO")),ROWS($A$3:A336))),"")</f>
        <v/>
      </c>
      <c r="R336" s="13" t="str">
        <f ca="1">IFERROR(INDEX(MAESTRO!R:R,_xludf.AGGREGATE(15,6,ROW(MAESTRO!$B$3:$B$1000)/((MAESTRO!$B$3:$B$1000="ASMARTALC")*(UPPER(MAESTRO!$L$3:$L$1000)="CONFIRMADO")),ROWS($A$3:A336))),"")</f>
        <v/>
      </c>
      <c r="S336" s="13" t="str">
        <f ca="1">IFERROR(INDEX(MAESTRO!S:S,_xludf.AGGREGATE(15,6,ROW(MAESTRO!$B$3:$B$1000)/((MAESTRO!$B$3:$B$1000="ASMARTALC")*(UPPER(MAESTRO!$L$3:$L$1000)="CONFIRMADO")),ROWS($A$3:A336))),"")</f>
        <v/>
      </c>
      <c r="T336" s="13" t="str">
        <f ca="1">IFERROR(INDEX(MAESTRO!T:T,_xludf.AGGREGATE(15,6,ROW(MAESTRO!$B$3:$B$1000)/((MAESTRO!$B$3:$B$1000="ASMARTALC")*(UPPER(MAESTRO!$L$3:$L$1000)="CONFIRMADO")),ROWS($A$3:A336))),"")</f>
        <v/>
      </c>
      <c r="U336" s="13" t="str">
        <f ca="1">IFERROR(INDEX(MAESTRO!U:U,_xludf.AGGREGATE(15,6,ROW(MAESTRO!$B$3:$B$1000)/((MAESTRO!$B$3:$B$1000="ASMARTALC")*(UPPER(MAESTRO!$L$3:$L$1000)="CONFIRMADO")),ROWS($A$3:A336))),"")</f>
        <v/>
      </c>
      <c r="V336" s="13" t="str">
        <f ca="1">IFERROR(INDEX(MAESTRO!V:V,_xludf.AGGREGATE(15,6,ROW(MAESTRO!$B$3:$B$1000)/((MAESTRO!$B$3:$B$1000="ASMARTALC")*(UPPER(MAESTRO!$L$3:$L$1000)="CONFIRMADO")),ROWS($A$3:A336))),"")</f>
        <v/>
      </c>
      <c r="W336" s="13" t="str">
        <f ca="1">IFERROR(INDEX(MAESTRO!W:W,_xludf.AGGREGATE(15,6,ROW(MAESTRO!$B$3:$B$1000)/((MAESTRO!$B$3:$B$1000="ASMARTALC")*(UPPER(MAESTRO!$L$3:$L$1000)="CONFIRMADO")),ROWS($A$3:A336))),"")</f>
        <v/>
      </c>
      <c r="X336" s="13" t="str">
        <f ca="1">IFERROR(INDEX(MAESTRO!X:X,_xludf.AGGREGATE(15,6,ROW(MAESTRO!$B$3:$B$1000)/((MAESTRO!$B$3:$B$1000="ASMARTALC")*(UPPER(MAESTRO!$L$3:$L$1000)="CONFIRMADO")),ROWS($A$3:A336))),"")</f>
        <v/>
      </c>
    </row>
    <row r="337" spans="1:24" ht="22.05" customHeight="1">
      <c r="A337" s="10" t="str">
        <f ca="1">IFERROR(INDEX(MAESTRO!A:A,_xludf.AGGREGATE(15,6,ROW(MAESTRO!$B$3:$B$1000)/((MAESTRO!$B$3:$B$1000="ASMARTALC")*(UPPER(MAESTRO!$L$3:$L$1000)="CONFIRMADO")),ROWS($A$3:A337))),"")</f>
        <v/>
      </c>
      <c r="B337" s="10" t="str">
        <f ca="1">IFERROR(INDEX(MAESTRO!B:B,_xludf.AGGREGATE(15,6,ROW(MAESTRO!$B$3:$B$1000)/((MAESTRO!$B$3:$B$1000="ASMARTALC")*(UPPER(MAESTRO!$L$3:$L$1000)="CONFIRMADO")),ROWS($A$3:A337))),"")</f>
        <v/>
      </c>
      <c r="C337" s="10" t="str">
        <f ca="1">IFERROR(INDEX(MAESTRO!C:C,_xludf.AGGREGATE(15,6,ROW(MAESTRO!$B$3:$B$1000)/((MAESTRO!$B$3:$B$1000="ASMARTALC")*(UPPER(MAESTRO!$L$3:$L$1000)="CONFIRMADO")),ROWS($A$3:A337))),"")</f>
        <v/>
      </c>
      <c r="D337" s="10" t="str">
        <f ca="1">IFERROR(INDEX(MAESTRO!D:D,_xludf.AGGREGATE(15,6,ROW(MAESTRO!$B$3:$B$1000)/((MAESTRO!$B$3:$B$1000="ASMARTALC")*(UPPER(MAESTRO!$L$3:$L$1000)="CONFIRMADO")),ROWS($A$3:A337))),"")</f>
        <v/>
      </c>
      <c r="E337" s="10" t="str">
        <f ca="1">IFERROR(INDEX(MAESTRO!E:E,_xludf.AGGREGATE(15,6,ROW(MAESTRO!$B$3:$B$1000)/((MAESTRO!$B$3:$B$1000="ASMARTALC")*(UPPER(MAESTRO!$L$3:$L$1000)="CONFIRMADO")),ROWS($A$3:A337))),"")</f>
        <v/>
      </c>
      <c r="F337" s="10" t="str">
        <f ca="1">IFERROR(INDEX(MAESTRO!F:F,_xludf.AGGREGATE(15,6,ROW(MAESTRO!$B$3:$B$1000)/((MAESTRO!$B$3:$B$1000="ASMARTALC")*(UPPER(MAESTRO!$L$3:$L$1000)="CONFIRMADO")),ROWS($A$3:A337))),"")</f>
        <v/>
      </c>
      <c r="G337" s="10" t="str">
        <f ca="1">IFERROR(INDEX(MAESTRO!G:G,_xludf.AGGREGATE(15,6,ROW(MAESTRO!$B$3:$B$1000)/((MAESTRO!$B$3:$B$1000="ASMARTALC")*(UPPER(MAESTRO!$L$3:$L$1000)="CONFIRMADO")),ROWS($A$3:A337))),"")</f>
        <v/>
      </c>
      <c r="H337" s="10" t="str">
        <f ca="1">IFERROR(INDEX(MAESTRO!H:H,_xludf.AGGREGATE(15,6,ROW(MAESTRO!$B$3:$B$1000)/((MAESTRO!$B$3:$B$1000="ASMARTALC")*(UPPER(MAESTRO!$L$3:$L$1000)="CONFIRMADO")),ROWS($A$3:A337))),"")</f>
        <v/>
      </c>
      <c r="I337" s="10" t="str">
        <f ca="1">IFERROR(INDEX(MAESTRO!I:I,_xludf.AGGREGATE(15,6,ROW(MAESTRO!$B$3:$B$1000)/((MAESTRO!$B$3:$B$1000="ASMARTALC")*(UPPER(MAESTRO!$L$3:$L$1000)="CONFIRMADO")),ROWS($A$3:A337))),"")</f>
        <v/>
      </c>
      <c r="J337" s="10" t="str">
        <f ca="1">IFERROR(INDEX(MAESTRO!J:J,_xludf.AGGREGATE(15,6,ROW(MAESTRO!$B$3:$B$1000)/((MAESTRO!$B$3:$B$1000="ASMARTALC")*(UPPER(MAESTRO!$L$3:$L$1000)="CONFIRMADO")),ROWS($A$3:A337))),"")</f>
        <v/>
      </c>
      <c r="K337" s="10" t="str">
        <f ca="1">IFERROR(INDEX(MAESTRO!K:K,_xludf.AGGREGATE(15,6,ROW(MAESTRO!$B$3:$B$1000)/((MAESTRO!$B$3:$B$1000="ASMARTALC")*(UPPER(MAESTRO!$L$3:$L$1000)="CONFIRMADO")),ROWS($A$3:A337))),"")</f>
        <v/>
      </c>
      <c r="L337" s="10" t="str">
        <f ca="1">IFERROR(INDEX(MAESTRO!L:L,_xludf.AGGREGATE(15,6,ROW(MAESTRO!$B$3:$B$1000)/((MAESTRO!$B$3:$B$1000="ASMARTALC")*(UPPER(MAESTRO!$L$3:$L$1000)="CONFIRMADO")),ROWS($A$3:A337))),"")</f>
        <v/>
      </c>
      <c r="M337" s="10" t="str">
        <f ca="1">IFERROR(INDEX(MAESTRO!M:M,_xludf.AGGREGATE(15,6,ROW(MAESTRO!$B$3:$B$1000)/((MAESTRO!$B$3:$B$1000="ASMARTALC")*(UPPER(MAESTRO!$L$3:$L$1000)="CONFIRMADO")),ROWS($A$3:A337))),"")</f>
        <v/>
      </c>
      <c r="N337" s="10" t="str">
        <f ca="1">IFERROR(INDEX(MAESTRO!N:N,_xludf.AGGREGATE(15,6,ROW(MAESTRO!$B$3:$B$1000)/((MAESTRO!$B$3:$B$1000="ASMARTALC")*(UPPER(MAESTRO!$L$3:$L$1000)="CONFIRMADO")),ROWS($A$3:A337))),"")</f>
        <v/>
      </c>
      <c r="O337" s="10" t="str">
        <f ca="1">IFERROR(INDEX(MAESTRO!O:O,_xludf.AGGREGATE(15,6,ROW(MAESTRO!$B$3:$B$1000)/((MAESTRO!$B$3:$B$1000="ASMARTALC")*(UPPER(MAESTRO!$L$3:$L$1000)="CONFIRMADO")),ROWS($A$3:A337))),"")</f>
        <v/>
      </c>
      <c r="P337" s="10" t="str">
        <f ca="1">IFERROR(INDEX(MAESTRO!P:P,_xludf.AGGREGATE(15,6,ROW(MAESTRO!$B$3:$B$1000)/((MAESTRO!$B$3:$B$1000="ASMARTALC")*(UPPER(MAESTRO!$L$3:$L$1000)="CONFIRMADO")),ROWS($A$3:A337))),"")</f>
        <v/>
      </c>
      <c r="Q337" s="10" t="str">
        <f ca="1">IFERROR(INDEX(MAESTRO!Q:Q,_xludf.AGGREGATE(15,6,ROW(MAESTRO!$B$3:$B$1000)/((MAESTRO!$B$3:$B$1000="ASMARTALC")*(UPPER(MAESTRO!$L$3:$L$1000)="CONFIRMADO")),ROWS($A$3:A337))),"")</f>
        <v/>
      </c>
      <c r="R337" s="10" t="str">
        <f ca="1">IFERROR(INDEX(MAESTRO!R:R,_xludf.AGGREGATE(15,6,ROW(MAESTRO!$B$3:$B$1000)/((MAESTRO!$B$3:$B$1000="ASMARTALC")*(UPPER(MAESTRO!$L$3:$L$1000)="CONFIRMADO")),ROWS($A$3:A337))),"")</f>
        <v/>
      </c>
      <c r="S337" s="10" t="str">
        <f ca="1">IFERROR(INDEX(MAESTRO!S:S,_xludf.AGGREGATE(15,6,ROW(MAESTRO!$B$3:$B$1000)/((MAESTRO!$B$3:$B$1000="ASMARTALC")*(UPPER(MAESTRO!$L$3:$L$1000)="CONFIRMADO")),ROWS($A$3:A337))),"")</f>
        <v/>
      </c>
      <c r="T337" s="10" t="str">
        <f ca="1">IFERROR(INDEX(MAESTRO!T:T,_xludf.AGGREGATE(15,6,ROW(MAESTRO!$B$3:$B$1000)/((MAESTRO!$B$3:$B$1000="ASMARTALC")*(UPPER(MAESTRO!$L$3:$L$1000)="CONFIRMADO")),ROWS($A$3:A337))),"")</f>
        <v/>
      </c>
      <c r="U337" s="10" t="str">
        <f ca="1">IFERROR(INDEX(MAESTRO!U:U,_xludf.AGGREGATE(15,6,ROW(MAESTRO!$B$3:$B$1000)/((MAESTRO!$B$3:$B$1000="ASMARTALC")*(UPPER(MAESTRO!$L$3:$L$1000)="CONFIRMADO")),ROWS($A$3:A337))),"")</f>
        <v/>
      </c>
      <c r="V337" s="10" t="str">
        <f ca="1">IFERROR(INDEX(MAESTRO!V:V,_xludf.AGGREGATE(15,6,ROW(MAESTRO!$B$3:$B$1000)/((MAESTRO!$B$3:$B$1000="ASMARTALC")*(UPPER(MAESTRO!$L$3:$L$1000)="CONFIRMADO")),ROWS($A$3:A337))),"")</f>
        <v/>
      </c>
      <c r="W337" s="10" t="str">
        <f ca="1">IFERROR(INDEX(MAESTRO!W:W,_xludf.AGGREGATE(15,6,ROW(MAESTRO!$B$3:$B$1000)/((MAESTRO!$B$3:$B$1000="ASMARTALC")*(UPPER(MAESTRO!$L$3:$L$1000)="CONFIRMADO")),ROWS($A$3:A337))),"")</f>
        <v/>
      </c>
      <c r="X337" s="10" t="str">
        <f ca="1">IFERROR(INDEX(MAESTRO!X:X,_xludf.AGGREGATE(15,6,ROW(MAESTRO!$B$3:$B$1000)/((MAESTRO!$B$3:$B$1000="ASMARTALC")*(UPPER(MAESTRO!$L$3:$L$1000)="CONFIRMADO")),ROWS($A$3:A337))),"")</f>
        <v/>
      </c>
    </row>
    <row r="338" spans="1:24" ht="22.05" customHeight="1">
      <c r="A338" s="13" t="str">
        <f ca="1">IFERROR(INDEX(MAESTRO!A:A,_xludf.AGGREGATE(15,6,ROW(MAESTRO!$B$3:$B$1000)/((MAESTRO!$B$3:$B$1000="ASMARTALC")*(UPPER(MAESTRO!$L$3:$L$1000)="CONFIRMADO")),ROWS($A$3:A338))),"")</f>
        <v/>
      </c>
      <c r="B338" s="13" t="str">
        <f ca="1">IFERROR(INDEX(MAESTRO!B:B,_xludf.AGGREGATE(15,6,ROW(MAESTRO!$B$3:$B$1000)/((MAESTRO!$B$3:$B$1000="ASMARTALC")*(UPPER(MAESTRO!$L$3:$L$1000)="CONFIRMADO")),ROWS($A$3:A338))),"")</f>
        <v/>
      </c>
      <c r="C338" s="13" t="str">
        <f ca="1">IFERROR(INDEX(MAESTRO!C:C,_xludf.AGGREGATE(15,6,ROW(MAESTRO!$B$3:$B$1000)/((MAESTRO!$B$3:$B$1000="ASMARTALC")*(UPPER(MAESTRO!$L$3:$L$1000)="CONFIRMADO")),ROWS($A$3:A338))),"")</f>
        <v/>
      </c>
      <c r="D338" s="13" t="str">
        <f ca="1">IFERROR(INDEX(MAESTRO!D:D,_xludf.AGGREGATE(15,6,ROW(MAESTRO!$B$3:$B$1000)/((MAESTRO!$B$3:$B$1000="ASMARTALC")*(UPPER(MAESTRO!$L$3:$L$1000)="CONFIRMADO")),ROWS($A$3:A338))),"")</f>
        <v/>
      </c>
      <c r="E338" s="13" t="str">
        <f ca="1">IFERROR(INDEX(MAESTRO!E:E,_xludf.AGGREGATE(15,6,ROW(MAESTRO!$B$3:$B$1000)/((MAESTRO!$B$3:$B$1000="ASMARTALC")*(UPPER(MAESTRO!$L$3:$L$1000)="CONFIRMADO")),ROWS($A$3:A338))),"")</f>
        <v/>
      </c>
      <c r="F338" s="13" t="str">
        <f ca="1">IFERROR(INDEX(MAESTRO!F:F,_xludf.AGGREGATE(15,6,ROW(MAESTRO!$B$3:$B$1000)/((MAESTRO!$B$3:$B$1000="ASMARTALC")*(UPPER(MAESTRO!$L$3:$L$1000)="CONFIRMADO")),ROWS($A$3:A338))),"")</f>
        <v/>
      </c>
      <c r="G338" s="13" t="str">
        <f ca="1">IFERROR(INDEX(MAESTRO!G:G,_xludf.AGGREGATE(15,6,ROW(MAESTRO!$B$3:$B$1000)/((MAESTRO!$B$3:$B$1000="ASMARTALC")*(UPPER(MAESTRO!$L$3:$L$1000)="CONFIRMADO")),ROWS($A$3:A338))),"")</f>
        <v/>
      </c>
      <c r="H338" s="13" t="str">
        <f ca="1">IFERROR(INDEX(MAESTRO!H:H,_xludf.AGGREGATE(15,6,ROW(MAESTRO!$B$3:$B$1000)/((MAESTRO!$B$3:$B$1000="ASMARTALC")*(UPPER(MAESTRO!$L$3:$L$1000)="CONFIRMADO")),ROWS($A$3:A338))),"")</f>
        <v/>
      </c>
      <c r="I338" s="13" t="str">
        <f ca="1">IFERROR(INDEX(MAESTRO!I:I,_xludf.AGGREGATE(15,6,ROW(MAESTRO!$B$3:$B$1000)/((MAESTRO!$B$3:$B$1000="ASMARTALC")*(UPPER(MAESTRO!$L$3:$L$1000)="CONFIRMADO")),ROWS($A$3:A338))),"")</f>
        <v/>
      </c>
      <c r="J338" s="13" t="str">
        <f ca="1">IFERROR(INDEX(MAESTRO!J:J,_xludf.AGGREGATE(15,6,ROW(MAESTRO!$B$3:$B$1000)/((MAESTRO!$B$3:$B$1000="ASMARTALC")*(UPPER(MAESTRO!$L$3:$L$1000)="CONFIRMADO")),ROWS($A$3:A338))),"")</f>
        <v/>
      </c>
      <c r="K338" s="13" t="str">
        <f ca="1">IFERROR(INDEX(MAESTRO!K:K,_xludf.AGGREGATE(15,6,ROW(MAESTRO!$B$3:$B$1000)/((MAESTRO!$B$3:$B$1000="ASMARTALC")*(UPPER(MAESTRO!$L$3:$L$1000)="CONFIRMADO")),ROWS($A$3:A338))),"")</f>
        <v/>
      </c>
      <c r="L338" s="13" t="str">
        <f ca="1">IFERROR(INDEX(MAESTRO!L:L,_xludf.AGGREGATE(15,6,ROW(MAESTRO!$B$3:$B$1000)/((MAESTRO!$B$3:$B$1000="ASMARTALC")*(UPPER(MAESTRO!$L$3:$L$1000)="CONFIRMADO")),ROWS($A$3:A338))),"")</f>
        <v/>
      </c>
      <c r="M338" s="13" t="str">
        <f ca="1">IFERROR(INDEX(MAESTRO!M:M,_xludf.AGGREGATE(15,6,ROW(MAESTRO!$B$3:$B$1000)/((MAESTRO!$B$3:$B$1000="ASMARTALC")*(UPPER(MAESTRO!$L$3:$L$1000)="CONFIRMADO")),ROWS($A$3:A338))),"")</f>
        <v/>
      </c>
      <c r="N338" s="13" t="str">
        <f ca="1">IFERROR(INDEX(MAESTRO!N:N,_xludf.AGGREGATE(15,6,ROW(MAESTRO!$B$3:$B$1000)/((MAESTRO!$B$3:$B$1000="ASMARTALC")*(UPPER(MAESTRO!$L$3:$L$1000)="CONFIRMADO")),ROWS($A$3:A338))),"")</f>
        <v/>
      </c>
      <c r="O338" s="13" t="str">
        <f ca="1">IFERROR(INDEX(MAESTRO!O:O,_xludf.AGGREGATE(15,6,ROW(MAESTRO!$B$3:$B$1000)/((MAESTRO!$B$3:$B$1000="ASMARTALC")*(UPPER(MAESTRO!$L$3:$L$1000)="CONFIRMADO")),ROWS($A$3:A338))),"")</f>
        <v/>
      </c>
      <c r="P338" s="13" t="str">
        <f ca="1">IFERROR(INDEX(MAESTRO!P:P,_xludf.AGGREGATE(15,6,ROW(MAESTRO!$B$3:$B$1000)/((MAESTRO!$B$3:$B$1000="ASMARTALC")*(UPPER(MAESTRO!$L$3:$L$1000)="CONFIRMADO")),ROWS($A$3:A338))),"")</f>
        <v/>
      </c>
      <c r="Q338" s="13" t="str">
        <f ca="1">IFERROR(INDEX(MAESTRO!Q:Q,_xludf.AGGREGATE(15,6,ROW(MAESTRO!$B$3:$B$1000)/((MAESTRO!$B$3:$B$1000="ASMARTALC")*(UPPER(MAESTRO!$L$3:$L$1000)="CONFIRMADO")),ROWS($A$3:A338))),"")</f>
        <v/>
      </c>
      <c r="R338" s="13" t="str">
        <f ca="1">IFERROR(INDEX(MAESTRO!R:R,_xludf.AGGREGATE(15,6,ROW(MAESTRO!$B$3:$B$1000)/((MAESTRO!$B$3:$B$1000="ASMARTALC")*(UPPER(MAESTRO!$L$3:$L$1000)="CONFIRMADO")),ROWS($A$3:A338))),"")</f>
        <v/>
      </c>
      <c r="S338" s="13" t="str">
        <f ca="1">IFERROR(INDEX(MAESTRO!S:S,_xludf.AGGREGATE(15,6,ROW(MAESTRO!$B$3:$B$1000)/((MAESTRO!$B$3:$B$1000="ASMARTALC")*(UPPER(MAESTRO!$L$3:$L$1000)="CONFIRMADO")),ROWS($A$3:A338))),"")</f>
        <v/>
      </c>
      <c r="T338" s="13" t="str">
        <f ca="1">IFERROR(INDEX(MAESTRO!T:T,_xludf.AGGREGATE(15,6,ROW(MAESTRO!$B$3:$B$1000)/((MAESTRO!$B$3:$B$1000="ASMARTALC")*(UPPER(MAESTRO!$L$3:$L$1000)="CONFIRMADO")),ROWS($A$3:A338))),"")</f>
        <v/>
      </c>
      <c r="U338" s="13" t="str">
        <f ca="1">IFERROR(INDEX(MAESTRO!U:U,_xludf.AGGREGATE(15,6,ROW(MAESTRO!$B$3:$B$1000)/((MAESTRO!$B$3:$B$1000="ASMARTALC")*(UPPER(MAESTRO!$L$3:$L$1000)="CONFIRMADO")),ROWS($A$3:A338))),"")</f>
        <v/>
      </c>
      <c r="V338" s="13" t="str">
        <f ca="1">IFERROR(INDEX(MAESTRO!V:V,_xludf.AGGREGATE(15,6,ROW(MAESTRO!$B$3:$B$1000)/((MAESTRO!$B$3:$B$1000="ASMARTALC")*(UPPER(MAESTRO!$L$3:$L$1000)="CONFIRMADO")),ROWS($A$3:A338))),"")</f>
        <v/>
      </c>
      <c r="W338" s="13" t="str">
        <f ca="1">IFERROR(INDEX(MAESTRO!W:W,_xludf.AGGREGATE(15,6,ROW(MAESTRO!$B$3:$B$1000)/((MAESTRO!$B$3:$B$1000="ASMARTALC")*(UPPER(MAESTRO!$L$3:$L$1000)="CONFIRMADO")),ROWS($A$3:A338))),"")</f>
        <v/>
      </c>
      <c r="X338" s="13" t="str">
        <f ca="1">IFERROR(INDEX(MAESTRO!X:X,_xludf.AGGREGATE(15,6,ROW(MAESTRO!$B$3:$B$1000)/((MAESTRO!$B$3:$B$1000="ASMARTALC")*(UPPER(MAESTRO!$L$3:$L$1000)="CONFIRMADO")),ROWS($A$3:A338))),"")</f>
        <v/>
      </c>
    </row>
    <row r="339" spans="1:24" ht="22.05" customHeight="1">
      <c r="A339" s="10" t="str">
        <f ca="1">IFERROR(INDEX(MAESTRO!A:A,_xludf.AGGREGATE(15,6,ROW(MAESTRO!$B$3:$B$1000)/((MAESTRO!$B$3:$B$1000="ASMARTALC")*(UPPER(MAESTRO!$L$3:$L$1000)="CONFIRMADO")),ROWS($A$3:A339))),"")</f>
        <v/>
      </c>
      <c r="B339" s="10" t="str">
        <f ca="1">IFERROR(INDEX(MAESTRO!B:B,_xludf.AGGREGATE(15,6,ROW(MAESTRO!$B$3:$B$1000)/((MAESTRO!$B$3:$B$1000="ASMARTALC")*(UPPER(MAESTRO!$L$3:$L$1000)="CONFIRMADO")),ROWS($A$3:A339))),"")</f>
        <v/>
      </c>
      <c r="C339" s="10" t="str">
        <f ca="1">IFERROR(INDEX(MAESTRO!C:C,_xludf.AGGREGATE(15,6,ROW(MAESTRO!$B$3:$B$1000)/((MAESTRO!$B$3:$B$1000="ASMARTALC")*(UPPER(MAESTRO!$L$3:$L$1000)="CONFIRMADO")),ROWS($A$3:A339))),"")</f>
        <v/>
      </c>
      <c r="D339" s="10" t="str">
        <f ca="1">IFERROR(INDEX(MAESTRO!D:D,_xludf.AGGREGATE(15,6,ROW(MAESTRO!$B$3:$B$1000)/((MAESTRO!$B$3:$B$1000="ASMARTALC")*(UPPER(MAESTRO!$L$3:$L$1000)="CONFIRMADO")),ROWS($A$3:A339))),"")</f>
        <v/>
      </c>
      <c r="E339" s="10" t="str">
        <f ca="1">IFERROR(INDEX(MAESTRO!E:E,_xludf.AGGREGATE(15,6,ROW(MAESTRO!$B$3:$B$1000)/((MAESTRO!$B$3:$B$1000="ASMARTALC")*(UPPER(MAESTRO!$L$3:$L$1000)="CONFIRMADO")),ROWS($A$3:A339))),"")</f>
        <v/>
      </c>
      <c r="F339" s="10" t="str">
        <f ca="1">IFERROR(INDEX(MAESTRO!F:F,_xludf.AGGREGATE(15,6,ROW(MAESTRO!$B$3:$B$1000)/((MAESTRO!$B$3:$B$1000="ASMARTALC")*(UPPER(MAESTRO!$L$3:$L$1000)="CONFIRMADO")),ROWS($A$3:A339))),"")</f>
        <v/>
      </c>
      <c r="G339" s="10" t="str">
        <f ca="1">IFERROR(INDEX(MAESTRO!G:G,_xludf.AGGREGATE(15,6,ROW(MAESTRO!$B$3:$B$1000)/((MAESTRO!$B$3:$B$1000="ASMARTALC")*(UPPER(MAESTRO!$L$3:$L$1000)="CONFIRMADO")),ROWS($A$3:A339))),"")</f>
        <v/>
      </c>
      <c r="H339" s="10" t="str">
        <f ca="1">IFERROR(INDEX(MAESTRO!H:H,_xludf.AGGREGATE(15,6,ROW(MAESTRO!$B$3:$B$1000)/((MAESTRO!$B$3:$B$1000="ASMARTALC")*(UPPER(MAESTRO!$L$3:$L$1000)="CONFIRMADO")),ROWS($A$3:A339))),"")</f>
        <v/>
      </c>
      <c r="I339" s="10" t="str">
        <f ca="1">IFERROR(INDEX(MAESTRO!I:I,_xludf.AGGREGATE(15,6,ROW(MAESTRO!$B$3:$B$1000)/((MAESTRO!$B$3:$B$1000="ASMARTALC")*(UPPER(MAESTRO!$L$3:$L$1000)="CONFIRMADO")),ROWS($A$3:A339))),"")</f>
        <v/>
      </c>
      <c r="J339" s="10" t="str">
        <f ca="1">IFERROR(INDEX(MAESTRO!J:J,_xludf.AGGREGATE(15,6,ROW(MAESTRO!$B$3:$B$1000)/((MAESTRO!$B$3:$B$1000="ASMARTALC")*(UPPER(MAESTRO!$L$3:$L$1000)="CONFIRMADO")),ROWS($A$3:A339))),"")</f>
        <v/>
      </c>
      <c r="K339" s="10" t="str">
        <f ca="1">IFERROR(INDEX(MAESTRO!K:K,_xludf.AGGREGATE(15,6,ROW(MAESTRO!$B$3:$B$1000)/((MAESTRO!$B$3:$B$1000="ASMARTALC")*(UPPER(MAESTRO!$L$3:$L$1000)="CONFIRMADO")),ROWS($A$3:A339))),"")</f>
        <v/>
      </c>
      <c r="L339" s="10" t="str">
        <f ca="1">IFERROR(INDEX(MAESTRO!L:L,_xludf.AGGREGATE(15,6,ROW(MAESTRO!$B$3:$B$1000)/((MAESTRO!$B$3:$B$1000="ASMARTALC")*(UPPER(MAESTRO!$L$3:$L$1000)="CONFIRMADO")),ROWS($A$3:A339))),"")</f>
        <v/>
      </c>
      <c r="M339" s="10" t="str">
        <f ca="1">IFERROR(INDEX(MAESTRO!M:M,_xludf.AGGREGATE(15,6,ROW(MAESTRO!$B$3:$B$1000)/((MAESTRO!$B$3:$B$1000="ASMARTALC")*(UPPER(MAESTRO!$L$3:$L$1000)="CONFIRMADO")),ROWS($A$3:A339))),"")</f>
        <v/>
      </c>
      <c r="N339" s="10" t="str">
        <f ca="1">IFERROR(INDEX(MAESTRO!N:N,_xludf.AGGREGATE(15,6,ROW(MAESTRO!$B$3:$B$1000)/((MAESTRO!$B$3:$B$1000="ASMARTALC")*(UPPER(MAESTRO!$L$3:$L$1000)="CONFIRMADO")),ROWS($A$3:A339))),"")</f>
        <v/>
      </c>
      <c r="O339" s="10" t="str">
        <f ca="1">IFERROR(INDEX(MAESTRO!O:O,_xludf.AGGREGATE(15,6,ROW(MAESTRO!$B$3:$B$1000)/((MAESTRO!$B$3:$B$1000="ASMARTALC")*(UPPER(MAESTRO!$L$3:$L$1000)="CONFIRMADO")),ROWS($A$3:A339))),"")</f>
        <v/>
      </c>
      <c r="P339" s="10" t="str">
        <f ca="1">IFERROR(INDEX(MAESTRO!P:P,_xludf.AGGREGATE(15,6,ROW(MAESTRO!$B$3:$B$1000)/((MAESTRO!$B$3:$B$1000="ASMARTALC")*(UPPER(MAESTRO!$L$3:$L$1000)="CONFIRMADO")),ROWS($A$3:A339))),"")</f>
        <v/>
      </c>
      <c r="Q339" s="10" t="str">
        <f ca="1">IFERROR(INDEX(MAESTRO!Q:Q,_xludf.AGGREGATE(15,6,ROW(MAESTRO!$B$3:$B$1000)/((MAESTRO!$B$3:$B$1000="ASMARTALC")*(UPPER(MAESTRO!$L$3:$L$1000)="CONFIRMADO")),ROWS($A$3:A339))),"")</f>
        <v/>
      </c>
      <c r="R339" s="10" t="str">
        <f ca="1">IFERROR(INDEX(MAESTRO!R:R,_xludf.AGGREGATE(15,6,ROW(MAESTRO!$B$3:$B$1000)/((MAESTRO!$B$3:$B$1000="ASMARTALC")*(UPPER(MAESTRO!$L$3:$L$1000)="CONFIRMADO")),ROWS($A$3:A339))),"")</f>
        <v/>
      </c>
      <c r="S339" s="10" t="str">
        <f ca="1">IFERROR(INDEX(MAESTRO!S:S,_xludf.AGGREGATE(15,6,ROW(MAESTRO!$B$3:$B$1000)/((MAESTRO!$B$3:$B$1000="ASMARTALC")*(UPPER(MAESTRO!$L$3:$L$1000)="CONFIRMADO")),ROWS($A$3:A339))),"")</f>
        <v/>
      </c>
      <c r="T339" s="10" t="str">
        <f ca="1">IFERROR(INDEX(MAESTRO!T:T,_xludf.AGGREGATE(15,6,ROW(MAESTRO!$B$3:$B$1000)/((MAESTRO!$B$3:$B$1000="ASMARTALC")*(UPPER(MAESTRO!$L$3:$L$1000)="CONFIRMADO")),ROWS($A$3:A339))),"")</f>
        <v/>
      </c>
      <c r="U339" s="10" t="str">
        <f ca="1">IFERROR(INDEX(MAESTRO!U:U,_xludf.AGGREGATE(15,6,ROW(MAESTRO!$B$3:$B$1000)/((MAESTRO!$B$3:$B$1000="ASMARTALC")*(UPPER(MAESTRO!$L$3:$L$1000)="CONFIRMADO")),ROWS($A$3:A339))),"")</f>
        <v/>
      </c>
      <c r="V339" s="10" t="str">
        <f ca="1">IFERROR(INDEX(MAESTRO!V:V,_xludf.AGGREGATE(15,6,ROW(MAESTRO!$B$3:$B$1000)/((MAESTRO!$B$3:$B$1000="ASMARTALC")*(UPPER(MAESTRO!$L$3:$L$1000)="CONFIRMADO")),ROWS($A$3:A339))),"")</f>
        <v/>
      </c>
      <c r="W339" s="10" t="str">
        <f ca="1">IFERROR(INDEX(MAESTRO!W:W,_xludf.AGGREGATE(15,6,ROW(MAESTRO!$B$3:$B$1000)/((MAESTRO!$B$3:$B$1000="ASMARTALC")*(UPPER(MAESTRO!$L$3:$L$1000)="CONFIRMADO")),ROWS($A$3:A339))),"")</f>
        <v/>
      </c>
      <c r="X339" s="10" t="str">
        <f ca="1">IFERROR(INDEX(MAESTRO!X:X,_xludf.AGGREGATE(15,6,ROW(MAESTRO!$B$3:$B$1000)/((MAESTRO!$B$3:$B$1000="ASMARTALC")*(UPPER(MAESTRO!$L$3:$L$1000)="CONFIRMADO")),ROWS($A$3:A339))),"")</f>
        <v/>
      </c>
    </row>
    <row r="340" spans="1:24" ht="22.05" customHeight="1">
      <c r="A340" s="13" t="str">
        <f ca="1">IFERROR(INDEX(MAESTRO!A:A,_xludf.AGGREGATE(15,6,ROW(MAESTRO!$B$3:$B$1000)/((MAESTRO!$B$3:$B$1000="ASMARTALC")*(UPPER(MAESTRO!$L$3:$L$1000)="CONFIRMADO")),ROWS($A$3:A340))),"")</f>
        <v/>
      </c>
      <c r="B340" s="13" t="str">
        <f ca="1">IFERROR(INDEX(MAESTRO!B:B,_xludf.AGGREGATE(15,6,ROW(MAESTRO!$B$3:$B$1000)/((MAESTRO!$B$3:$B$1000="ASMARTALC")*(UPPER(MAESTRO!$L$3:$L$1000)="CONFIRMADO")),ROWS($A$3:A340))),"")</f>
        <v/>
      </c>
      <c r="C340" s="13" t="str">
        <f ca="1">IFERROR(INDEX(MAESTRO!C:C,_xludf.AGGREGATE(15,6,ROW(MAESTRO!$B$3:$B$1000)/((MAESTRO!$B$3:$B$1000="ASMARTALC")*(UPPER(MAESTRO!$L$3:$L$1000)="CONFIRMADO")),ROWS($A$3:A340))),"")</f>
        <v/>
      </c>
      <c r="D340" s="13" t="str">
        <f ca="1">IFERROR(INDEX(MAESTRO!D:D,_xludf.AGGREGATE(15,6,ROW(MAESTRO!$B$3:$B$1000)/((MAESTRO!$B$3:$B$1000="ASMARTALC")*(UPPER(MAESTRO!$L$3:$L$1000)="CONFIRMADO")),ROWS($A$3:A340))),"")</f>
        <v/>
      </c>
      <c r="E340" s="13" t="str">
        <f ca="1">IFERROR(INDEX(MAESTRO!E:E,_xludf.AGGREGATE(15,6,ROW(MAESTRO!$B$3:$B$1000)/((MAESTRO!$B$3:$B$1000="ASMARTALC")*(UPPER(MAESTRO!$L$3:$L$1000)="CONFIRMADO")),ROWS($A$3:A340))),"")</f>
        <v/>
      </c>
      <c r="F340" s="13" t="str">
        <f ca="1">IFERROR(INDEX(MAESTRO!F:F,_xludf.AGGREGATE(15,6,ROW(MAESTRO!$B$3:$B$1000)/((MAESTRO!$B$3:$B$1000="ASMARTALC")*(UPPER(MAESTRO!$L$3:$L$1000)="CONFIRMADO")),ROWS($A$3:A340))),"")</f>
        <v/>
      </c>
      <c r="G340" s="13" t="str">
        <f ca="1">IFERROR(INDEX(MAESTRO!G:G,_xludf.AGGREGATE(15,6,ROW(MAESTRO!$B$3:$B$1000)/((MAESTRO!$B$3:$B$1000="ASMARTALC")*(UPPER(MAESTRO!$L$3:$L$1000)="CONFIRMADO")),ROWS($A$3:A340))),"")</f>
        <v/>
      </c>
      <c r="H340" s="13" t="str">
        <f ca="1">IFERROR(INDEX(MAESTRO!H:H,_xludf.AGGREGATE(15,6,ROW(MAESTRO!$B$3:$B$1000)/((MAESTRO!$B$3:$B$1000="ASMARTALC")*(UPPER(MAESTRO!$L$3:$L$1000)="CONFIRMADO")),ROWS($A$3:A340))),"")</f>
        <v/>
      </c>
      <c r="I340" s="13" t="str">
        <f ca="1">IFERROR(INDEX(MAESTRO!I:I,_xludf.AGGREGATE(15,6,ROW(MAESTRO!$B$3:$B$1000)/((MAESTRO!$B$3:$B$1000="ASMARTALC")*(UPPER(MAESTRO!$L$3:$L$1000)="CONFIRMADO")),ROWS($A$3:A340))),"")</f>
        <v/>
      </c>
      <c r="J340" s="13" t="str">
        <f ca="1">IFERROR(INDEX(MAESTRO!J:J,_xludf.AGGREGATE(15,6,ROW(MAESTRO!$B$3:$B$1000)/((MAESTRO!$B$3:$B$1000="ASMARTALC")*(UPPER(MAESTRO!$L$3:$L$1000)="CONFIRMADO")),ROWS($A$3:A340))),"")</f>
        <v/>
      </c>
      <c r="K340" s="13" t="str">
        <f ca="1">IFERROR(INDEX(MAESTRO!K:K,_xludf.AGGREGATE(15,6,ROW(MAESTRO!$B$3:$B$1000)/((MAESTRO!$B$3:$B$1000="ASMARTALC")*(UPPER(MAESTRO!$L$3:$L$1000)="CONFIRMADO")),ROWS($A$3:A340))),"")</f>
        <v/>
      </c>
      <c r="L340" s="13" t="str">
        <f ca="1">IFERROR(INDEX(MAESTRO!L:L,_xludf.AGGREGATE(15,6,ROW(MAESTRO!$B$3:$B$1000)/((MAESTRO!$B$3:$B$1000="ASMARTALC")*(UPPER(MAESTRO!$L$3:$L$1000)="CONFIRMADO")),ROWS($A$3:A340))),"")</f>
        <v/>
      </c>
      <c r="M340" s="13" t="str">
        <f ca="1">IFERROR(INDEX(MAESTRO!M:M,_xludf.AGGREGATE(15,6,ROW(MAESTRO!$B$3:$B$1000)/((MAESTRO!$B$3:$B$1000="ASMARTALC")*(UPPER(MAESTRO!$L$3:$L$1000)="CONFIRMADO")),ROWS($A$3:A340))),"")</f>
        <v/>
      </c>
      <c r="N340" s="13" t="str">
        <f ca="1">IFERROR(INDEX(MAESTRO!N:N,_xludf.AGGREGATE(15,6,ROW(MAESTRO!$B$3:$B$1000)/((MAESTRO!$B$3:$B$1000="ASMARTALC")*(UPPER(MAESTRO!$L$3:$L$1000)="CONFIRMADO")),ROWS($A$3:A340))),"")</f>
        <v/>
      </c>
      <c r="O340" s="13" t="str">
        <f ca="1">IFERROR(INDEX(MAESTRO!O:O,_xludf.AGGREGATE(15,6,ROW(MAESTRO!$B$3:$B$1000)/((MAESTRO!$B$3:$B$1000="ASMARTALC")*(UPPER(MAESTRO!$L$3:$L$1000)="CONFIRMADO")),ROWS($A$3:A340))),"")</f>
        <v/>
      </c>
      <c r="P340" s="13" t="str">
        <f ca="1">IFERROR(INDEX(MAESTRO!P:P,_xludf.AGGREGATE(15,6,ROW(MAESTRO!$B$3:$B$1000)/((MAESTRO!$B$3:$B$1000="ASMARTALC")*(UPPER(MAESTRO!$L$3:$L$1000)="CONFIRMADO")),ROWS($A$3:A340))),"")</f>
        <v/>
      </c>
      <c r="Q340" s="13" t="str">
        <f ca="1">IFERROR(INDEX(MAESTRO!Q:Q,_xludf.AGGREGATE(15,6,ROW(MAESTRO!$B$3:$B$1000)/((MAESTRO!$B$3:$B$1000="ASMARTALC")*(UPPER(MAESTRO!$L$3:$L$1000)="CONFIRMADO")),ROWS($A$3:A340))),"")</f>
        <v/>
      </c>
      <c r="R340" s="13" t="str">
        <f ca="1">IFERROR(INDEX(MAESTRO!R:R,_xludf.AGGREGATE(15,6,ROW(MAESTRO!$B$3:$B$1000)/((MAESTRO!$B$3:$B$1000="ASMARTALC")*(UPPER(MAESTRO!$L$3:$L$1000)="CONFIRMADO")),ROWS($A$3:A340))),"")</f>
        <v/>
      </c>
      <c r="S340" s="13" t="str">
        <f ca="1">IFERROR(INDEX(MAESTRO!S:S,_xludf.AGGREGATE(15,6,ROW(MAESTRO!$B$3:$B$1000)/((MAESTRO!$B$3:$B$1000="ASMARTALC")*(UPPER(MAESTRO!$L$3:$L$1000)="CONFIRMADO")),ROWS($A$3:A340))),"")</f>
        <v/>
      </c>
      <c r="T340" s="13" t="str">
        <f ca="1">IFERROR(INDEX(MAESTRO!T:T,_xludf.AGGREGATE(15,6,ROW(MAESTRO!$B$3:$B$1000)/((MAESTRO!$B$3:$B$1000="ASMARTALC")*(UPPER(MAESTRO!$L$3:$L$1000)="CONFIRMADO")),ROWS($A$3:A340))),"")</f>
        <v/>
      </c>
      <c r="U340" s="13" t="str">
        <f ca="1">IFERROR(INDEX(MAESTRO!U:U,_xludf.AGGREGATE(15,6,ROW(MAESTRO!$B$3:$B$1000)/((MAESTRO!$B$3:$B$1000="ASMARTALC")*(UPPER(MAESTRO!$L$3:$L$1000)="CONFIRMADO")),ROWS($A$3:A340))),"")</f>
        <v/>
      </c>
      <c r="V340" s="13" t="str">
        <f ca="1">IFERROR(INDEX(MAESTRO!V:V,_xludf.AGGREGATE(15,6,ROW(MAESTRO!$B$3:$B$1000)/((MAESTRO!$B$3:$B$1000="ASMARTALC")*(UPPER(MAESTRO!$L$3:$L$1000)="CONFIRMADO")),ROWS($A$3:A340))),"")</f>
        <v/>
      </c>
      <c r="W340" s="13" t="str">
        <f ca="1">IFERROR(INDEX(MAESTRO!W:W,_xludf.AGGREGATE(15,6,ROW(MAESTRO!$B$3:$B$1000)/((MAESTRO!$B$3:$B$1000="ASMARTALC")*(UPPER(MAESTRO!$L$3:$L$1000)="CONFIRMADO")),ROWS($A$3:A340))),"")</f>
        <v/>
      </c>
      <c r="X340" s="13" t="str">
        <f ca="1">IFERROR(INDEX(MAESTRO!X:X,_xludf.AGGREGATE(15,6,ROW(MAESTRO!$B$3:$B$1000)/((MAESTRO!$B$3:$B$1000="ASMARTALC")*(UPPER(MAESTRO!$L$3:$L$1000)="CONFIRMADO")),ROWS($A$3:A340))),"")</f>
        <v/>
      </c>
    </row>
    <row r="341" spans="1:24" ht="22.05" customHeight="1">
      <c r="A341" s="10" t="str">
        <f ca="1">IFERROR(INDEX(MAESTRO!A:A,_xludf.AGGREGATE(15,6,ROW(MAESTRO!$B$3:$B$1000)/((MAESTRO!$B$3:$B$1000="ASMARTALC")*(UPPER(MAESTRO!$L$3:$L$1000)="CONFIRMADO")),ROWS($A$3:A341))),"")</f>
        <v/>
      </c>
      <c r="B341" s="10" t="str">
        <f ca="1">IFERROR(INDEX(MAESTRO!B:B,_xludf.AGGREGATE(15,6,ROW(MAESTRO!$B$3:$B$1000)/((MAESTRO!$B$3:$B$1000="ASMARTALC")*(UPPER(MAESTRO!$L$3:$L$1000)="CONFIRMADO")),ROWS($A$3:A341))),"")</f>
        <v/>
      </c>
      <c r="C341" s="10" t="str">
        <f ca="1">IFERROR(INDEX(MAESTRO!C:C,_xludf.AGGREGATE(15,6,ROW(MAESTRO!$B$3:$B$1000)/((MAESTRO!$B$3:$B$1000="ASMARTALC")*(UPPER(MAESTRO!$L$3:$L$1000)="CONFIRMADO")),ROWS($A$3:A341))),"")</f>
        <v/>
      </c>
      <c r="D341" s="10" t="str">
        <f ca="1">IFERROR(INDEX(MAESTRO!D:D,_xludf.AGGREGATE(15,6,ROW(MAESTRO!$B$3:$B$1000)/((MAESTRO!$B$3:$B$1000="ASMARTALC")*(UPPER(MAESTRO!$L$3:$L$1000)="CONFIRMADO")),ROWS($A$3:A341))),"")</f>
        <v/>
      </c>
      <c r="E341" s="10" t="str">
        <f ca="1">IFERROR(INDEX(MAESTRO!E:E,_xludf.AGGREGATE(15,6,ROW(MAESTRO!$B$3:$B$1000)/((MAESTRO!$B$3:$B$1000="ASMARTALC")*(UPPER(MAESTRO!$L$3:$L$1000)="CONFIRMADO")),ROWS($A$3:A341))),"")</f>
        <v/>
      </c>
      <c r="F341" s="10" t="str">
        <f ca="1">IFERROR(INDEX(MAESTRO!F:F,_xludf.AGGREGATE(15,6,ROW(MAESTRO!$B$3:$B$1000)/((MAESTRO!$B$3:$B$1000="ASMARTALC")*(UPPER(MAESTRO!$L$3:$L$1000)="CONFIRMADO")),ROWS($A$3:A341))),"")</f>
        <v/>
      </c>
      <c r="G341" s="10" t="str">
        <f ca="1">IFERROR(INDEX(MAESTRO!G:G,_xludf.AGGREGATE(15,6,ROW(MAESTRO!$B$3:$B$1000)/((MAESTRO!$B$3:$B$1000="ASMARTALC")*(UPPER(MAESTRO!$L$3:$L$1000)="CONFIRMADO")),ROWS($A$3:A341))),"")</f>
        <v/>
      </c>
      <c r="H341" s="10" t="str">
        <f ca="1">IFERROR(INDEX(MAESTRO!H:H,_xludf.AGGREGATE(15,6,ROW(MAESTRO!$B$3:$B$1000)/((MAESTRO!$B$3:$B$1000="ASMARTALC")*(UPPER(MAESTRO!$L$3:$L$1000)="CONFIRMADO")),ROWS($A$3:A341))),"")</f>
        <v/>
      </c>
      <c r="I341" s="10" t="str">
        <f ca="1">IFERROR(INDEX(MAESTRO!I:I,_xludf.AGGREGATE(15,6,ROW(MAESTRO!$B$3:$B$1000)/((MAESTRO!$B$3:$B$1000="ASMARTALC")*(UPPER(MAESTRO!$L$3:$L$1000)="CONFIRMADO")),ROWS($A$3:A341))),"")</f>
        <v/>
      </c>
      <c r="J341" s="10" t="str">
        <f ca="1">IFERROR(INDEX(MAESTRO!J:J,_xludf.AGGREGATE(15,6,ROW(MAESTRO!$B$3:$B$1000)/((MAESTRO!$B$3:$B$1000="ASMARTALC")*(UPPER(MAESTRO!$L$3:$L$1000)="CONFIRMADO")),ROWS($A$3:A341))),"")</f>
        <v/>
      </c>
      <c r="K341" s="10" t="str">
        <f ca="1">IFERROR(INDEX(MAESTRO!K:K,_xludf.AGGREGATE(15,6,ROW(MAESTRO!$B$3:$B$1000)/((MAESTRO!$B$3:$B$1000="ASMARTALC")*(UPPER(MAESTRO!$L$3:$L$1000)="CONFIRMADO")),ROWS($A$3:A341))),"")</f>
        <v/>
      </c>
      <c r="L341" s="10" t="str">
        <f ca="1">IFERROR(INDEX(MAESTRO!L:L,_xludf.AGGREGATE(15,6,ROW(MAESTRO!$B$3:$B$1000)/((MAESTRO!$B$3:$B$1000="ASMARTALC")*(UPPER(MAESTRO!$L$3:$L$1000)="CONFIRMADO")),ROWS($A$3:A341))),"")</f>
        <v/>
      </c>
      <c r="M341" s="10" t="str">
        <f ca="1">IFERROR(INDEX(MAESTRO!M:M,_xludf.AGGREGATE(15,6,ROW(MAESTRO!$B$3:$B$1000)/((MAESTRO!$B$3:$B$1000="ASMARTALC")*(UPPER(MAESTRO!$L$3:$L$1000)="CONFIRMADO")),ROWS($A$3:A341))),"")</f>
        <v/>
      </c>
      <c r="N341" s="10" t="str">
        <f ca="1">IFERROR(INDEX(MAESTRO!N:N,_xludf.AGGREGATE(15,6,ROW(MAESTRO!$B$3:$B$1000)/((MAESTRO!$B$3:$B$1000="ASMARTALC")*(UPPER(MAESTRO!$L$3:$L$1000)="CONFIRMADO")),ROWS($A$3:A341))),"")</f>
        <v/>
      </c>
      <c r="O341" s="10" t="str">
        <f ca="1">IFERROR(INDEX(MAESTRO!O:O,_xludf.AGGREGATE(15,6,ROW(MAESTRO!$B$3:$B$1000)/((MAESTRO!$B$3:$B$1000="ASMARTALC")*(UPPER(MAESTRO!$L$3:$L$1000)="CONFIRMADO")),ROWS($A$3:A341))),"")</f>
        <v/>
      </c>
      <c r="P341" s="10" t="str">
        <f ca="1">IFERROR(INDEX(MAESTRO!P:P,_xludf.AGGREGATE(15,6,ROW(MAESTRO!$B$3:$B$1000)/((MAESTRO!$B$3:$B$1000="ASMARTALC")*(UPPER(MAESTRO!$L$3:$L$1000)="CONFIRMADO")),ROWS($A$3:A341))),"")</f>
        <v/>
      </c>
      <c r="Q341" s="10" t="str">
        <f ca="1">IFERROR(INDEX(MAESTRO!Q:Q,_xludf.AGGREGATE(15,6,ROW(MAESTRO!$B$3:$B$1000)/((MAESTRO!$B$3:$B$1000="ASMARTALC")*(UPPER(MAESTRO!$L$3:$L$1000)="CONFIRMADO")),ROWS($A$3:A341))),"")</f>
        <v/>
      </c>
      <c r="R341" s="10" t="str">
        <f ca="1">IFERROR(INDEX(MAESTRO!R:R,_xludf.AGGREGATE(15,6,ROW(MAESTRO!$B$3:$B$1000)/((MAESTRO!$B$3:$B$1000="ASMARTALC")*(UPPER(MAESTRO!$L$3:$L$1000)="CONFIRMADO")),ROWS($A$3:A341))),"")</f>
        <v/>
      </c>
      <c r="S341" s="10" t="str">
        <f ca="1">IFERROR(INDEX(MAESTRO!S:S,_xludf.AGGREGATE(15,6,ROW(MAESTRO!$B$3:$B$1000)/((MAESTRO!$B$3:$B$1000="ASMARTALC")*(UPPER(MAESTRO!$L$3:$L$1000)="CONFIRMADO")),ROWS($A$3:A341))),"")</f>
        <v/>
      </c>
      <c r="T341" s="10" t="str">
        <f ca="1">IFERROR(INDEX(MAESTRO!T:T,_xludf.AGGREGATE(15,6,ROW(MAESTRO!$B$3:$B$1000)/((MAESTRO!$B$3:$B$1000="ASMARTALC")*(UPPER(MAESTRO!$L$3:$L$1000)="CONFIRMADO")),ROWS($A$3:A341))),"")</f>
        <v/>
      </c>
      <c r="U341" s="10" t="str">
        <f ca="1">IFERROR(INDEX(MAESTRO!U:U,_xludf.AGGREGATE(15,6,ROW(MAESTRO!$B$3:$B$1000)/((MAESTRO!$B$3:$B$1000="ASMARTALC")*(UPPER(MAESTRO!$L$3:$L$1000)="CONFIRMADO")),ROWS($A$3:A341))),"")</f>
        <v/>
      </c>
      <c r="V341" s="10" t="str">
        <f ca="1">IFERROR(INDEX(MAESTRO!V:V,_xludf.AGGREGATE(15,6,ROW(MAESTRO!$B$3:$B$1000)/((MAESTRO!$B$3:$B$1000="ASMARTALC")*(UPPER(MAESTRO!$L$3:$L$1000)="CONFIRMADO")),ROWS($A$3:A341))),"")</f>
        <v/>
      </c>
      <c r="W341" s="10" t="str">
        <f ca="1">IFERROR(INDEX(MAESTRO!W:W,_xludf.AGGREGATE(15,6,ROW(MAESTRO!$B$3:$B$1000)/((MAESTRO!$B$3:$B$1000="ASMARTALC")*(UPPER(MAESTRO!$L$3:$L$1000)="CONFIRMADO")),ROWS($A$3:A341))),"")</f>
        <v/>
      </c>
      <c r="X341" s="10" t="str">
        <f ca="1">IFERROR(INDEX(MAESTRO!X:X,_xludf.AGGREGATE(15,6,ROW(MAESTRO!$B$3:$B$1000)/((MAESTRO!$B$3:$B$1000="ASMARTALC")*(UPPER(MAESTRO!$L$3:$L$1000)="CONFIRMADO")),ROWS($A$3:A341))),"")</f>
        <v/>
      </c>
    </row>
    <row r="342" spans="1:24" ht="22.05" customHeight="1">
      <c r="A342" s="13" t="str">
        <f ca="1">IFERROR(INDEX(MAESTRO!A:A,_xludf.AGGREGATE(15,6,ROW(MAESTRO!$B$3:$B$1000)/((MAESTRO!$B$3:$B$1000="ASMARTALC")*(UPPER(MAESTRO!$L$3:$L$1000)="CONFIRMADO")),ROWS($A$3:A342))),"")</f>
        <v/>
      </c>
      <c r="B342" s="13" t="str">
        <f ca="1">IFERROR(INDEX(MAESTRO!B:B,_xludf.AGGREGATE(15,6,ROW(MAESTRO!$B$3:$B$1000)/((MAESTRO!$B$3:$B$1000="ASMARTALC")*(UPPER(MAESTRO!$L$3:$L$1000)="CONFIRMADO")),ROWS($A$3:A342))),"")</f>
        <v/>
      </c>
      <c r="C342" s="13" t="str">
        <f ca="1">IFERROR(INDEX(MAESTRO!C:C,_xludf.AGGREGATE(15,6,ROW(MAESTRO!$B$3:$B$1000)/((MAESTRO!$B$3:$B$1000="ASMARTALC")*(UPPER(MAESTRO!$L$3:$L$1000)="CONFIRMADO")),ROWS($A$3:A342))),"")</f>
        <v/>
      </c>
      <c r="D342" s="13" t="str">
        <f ca="1">IFERROR(INDEX(MAESTRO!D:D,_xludf.AGGREGATE(15,6,ROW(MAESTRO!$B$3:$B$1000)/((MAESTRO!$B$3:$B$1000="ASMARTALC")*(UPPER(MAESTRO!$L$3:$L$1000)="CONFIRMADO")),ROWS($A$3:A342))),"")</f>
        <v/>
      </c>
      <c r="E342" s="13" t="str">
        <f ca="1">IFERROR(INDEX(MAESTRO!E:E,_xludf.AGGREGATE(15,6,ROW(MAESTRO!$B$3:$B$1000)/((MAESTRO!$B$3:$B$1000="ASMARTALC")*(UPPER(MAESTRO!$L$3:$L$1000)="CONFIRMADO")),ROWS($A$3:A342))),"")</f>
        <v/>
      </c>
      <c r="F342" s="13" t="str">
        <f ca="1">IFERROR(INDEX(MAESTRO!F:F,_xludf.AGGREGATE(15,6,ROW(MAESTRO!$B$3:$B$1000)/((MAESTRO!$B$3:$B$1000="ASMARTALC")*(UPPER(MAESTRO!$L$3:$L$1000)="CONFIRMADO")),ROWS($A$3:A342))),"")</f>
        <v/>
      </c>
      <c r="G342" s="13" t="str">
        <f ca="1">IFERROR(INDEX(MAESTRO!G:G,_xludf.AGGREGATE(15,6,ROW(MAESTRO!$B$3:$B$1000)/((MAESTRO!$B$3:$B$1000="ASMARTALC")*(UPPER(MAESTRO!$L$3:$L$1000)="CONFIRMADO")),ROWS($A$3:A342))),"")</f>
        <v/>
      </c>
      <c r="H342" s="13" t="str">
        <f ca="1">IFERROR(INDEX(MAESTRO!H:H,_xludf.AGGREGATE(15,6,ROW(MAESTRO!$B$3:$B$1000)/((MAESTRO!$B$3:$B$1000="ASMARTALC")*(UPPER(MAESTRO!$L$3:$L$1000)="CONFIRMADO")),ROWS($A$3:A342))),"")</f>
        <v/>
      </c>
      <c r="I342" s="13" t="str">
        <f ca="1">IFERROR(INDEX(MAESTRO!I:I,_xludf.AGGREGATE(15,6,ROW(MAESTRO!$B$3:$B$1000)/((MAESTRO!$B$3:$B$1000="ASMARTALC")*(UPPER(MAESTRO!$L$3:$L$1000)="CONFIRMADO")),ROWS($A$3:A342))),"")</f>
        <v/>
      </c>
      <c r="J342" s="13" t="str">
        <f ca="1">IFERROR(INDEX(MAESTRO!J:J,_xludf.AGGREGATE(15,6,ROW(MAESTRO!$B$3:$B$1000)/((MAESTRO!$B$3:$B$1000="ASMARTALC")*(UPPER(MAESTRO!$L$3:$L$1000)="CONFIRMADO")),ROWS($A$3:A342))),"")</f>
        <v/>
      </c>
      <c r="K342" s="13" t="str">
        <f ca="1">IFERROR(INDEX(MAESTRO!K:K,_xludf.AGGREGATE(15,6,ROW(MAESTRO!$B$3:$B$1000)/((MAESTRO!$B$3:$B$1000="ASMARTALC")*(UPPER(MAESTRO!$L$3:$L$1000)="CONFIRMADO")),ROWS($A$3:A342))),"")</f>
        <v/>
      </c>
      <c r="L342" s="13" t="str">
        <f ca="1">IFERROR(INDEX(MAESTRO!L:L,_xludf.AGGREGATE(15,6,ROW(MAESTRO!$B$3:$B$1000)/((MAESTRO!$B$3:$B$1000="ASMARTALC")*(UPPER(MAESTRO!$L$3:$L$1000)="CONFIRMADO")),ROWS($A$3:A342))),"")</f>
        <v/>
      </c>
      <c r="M342" s="13" t="str">
        <f ca="1">IFERROR(INDEX(MAESTRO!M:M,_xludf.AGGREGATE(15,6,ROW(MAESTRO!$B$3:$B$1000)/((MAESTRO!$B$3:$B$1000="ASMARTALC")*(UPPER(MAESTRO!$L$3:$L$1000)="CONFIRMADO")),ROWS($A$3:A342))),"")</f>
        <v/>
      </c>
      <c r="N342" s="13" t="str">
        <f ca="1">IFERROR(INDEX(MAESTRO!N:N,_xludf.AGGREGATE(15,6,ROW(MAESTRO!$B$3:$B$1000)/((MAESTRO!$B$3:$B$1000="ASMARTALC")*(UPPER(MAESTRO!$L$3:$L$1000)="CONFIRMADO")),ROWS($A$3:A342))),"")</f>
        <v/>
      </c>
      <c r="O342" s="13" t="str">
        <f ca="1">IFERROR(INDEX(MAESTRO!O:O,_xludf.AGGREGATE(15,6,ROW(MAESTRO!$B$3:$B$1000)/((MAESTRO!$B$3:$B$1000="ASMARTALC")*(UPPER(MAESTRO!$L$3:$L$1000)="CONFIRMADO")),ROWS($A$3:A342))),"")</f>
        <v/>
      </c>
      <c r="P342" s="13" t="str">
        <f ca="1">IFERROR(INDEX(MAESTRO!P:P,_xludf.AGGREGATE(15,6,ROW(MAESTRO!$B$3:$B$1000)/((MAESTRO!$B$3:$B$1000="ASMARTALC")*(UPPER(MAESTRO!$L$3:$L$1000)="CONFIRMADO")),ROWS($A$3:A342))),"")</f>
        <v/>
      </c>
      <c r="Q342" s="13" t="str">
        <f ca="1">IFERROR(INDEX(MAESTRO!Q:Q,_xludf.AGGREGATE(15,6,ROW(MAESTRO!$B$3:$B$1000)/((MAESTRO!$B$3:$B$1000="ASMARTALC")*(UPPER(MAESTRO!$L$3:$L$1000)="CONFIRMADO")),ROWS($A$3:A342))),"")</f>
        <v/>
      </c>
      <c r="R342" s="13" t="str">
        <f ca="1">IFERROR(INDEX(MAESTRO!R:R,_xludf.AGGREGATE(15,6,ROW(MAESTRO!$B$3:$B$1000)/((MAESTRO!$B$3:$B$1000="ASMARTALC")*(UPPER(MAESTRO!$L$3:$L$1000)="CONFIRMADO")),ROWS($A$3:A342))),"")</f>
        <v/>
      </c>
      <c r="S342" s="13" t="str">
        <f ca="1">IFERROR(INDEX(MAESTRO!S:S,_xludf.AGGREGATE(15,6,ROW(MAESTRO!$B$3:$B$1000)/((MAESTRO!$B$3:$B$1000="ASMARTALC")*(UPPER(MAESTRO!$L$3:$L$1000)="CONFIRMADO")),ROWS($A$3:A342))),"")</f>
        <v/>
      </c>
      <c r="T342" s="13" t="str">
        <f ca="1">IFERROR(INDEX(MAESTRO!T:T,_xludf.AGGREGATE(15,6,ROW(MAESTRO!$B$3:$B$1000)/((MAESTRO!$B$3:$B$1000="ASMARTALC")*(UPPER(MAESTRO!$L$3:$L$1000)="CONFIRMADO")),ROWS($A$3:A342))),"")</f>
        <v/>
      </c>
      <c r="U342" s="13" t="str">
        <f ca="1">IFERROR(INDEX(MAESTRO!U:U,_xludf.AGGREGATE(15,6,ROW(MAESTRO!$B$3:$B$1000)/((MAESTRO!$B$3:$B$1000="ASMARTALC")*(UPPER(MAESTRO!$L$3:$L$1000)="CONFIRMADO")),ROWS($A$3:A342))),"")</f>
        <v/>
      </c>
      <c r="V342" s="13" t="str">
        <f ca="1">IFERROR(INDEX(MAESTRO!V:V,_xludf.AGGREGATE(15,6,ROW(MAESTRO!$B$3:$B$1000)/((MAESTRO!$B$3:$B$1000="ASMARTALC")*(UPPER(MAESTRO!$L$3:$L$1000)="CONFIRMADO")),ROWS($A$3:A342))),"")</f>
        <v/>
      </c>
      <c r="W342" s="13" t="str">
        <f ca="1">IFERROR(INDEX(MAESTRO!W:W,_xludf.AGGREGATE(15,6,ROW(MAESTRO!$B$3:$B$1000)/((MAESTRO!$B$3:$B$1000="ASMARTALC")*(UPPER(MAESTRO!$L$3:$L$1000)="CONFIRMADO")),ROWS($A$3:A342))),"")</f>
        <v/>
      </c>
      <c r="X342" s="13" t="str">
        <f ca="1">IFERROR(INDEX(MAESTRO!X:X,_xludf.AGGREGATE(15,6,ROW(MAESTRO!$B$3:$B$1000)/((MAESTRO!$B$3:$B$1000="ASMARTALC")*(UPPER(MAESTRO!$L$3:$L$1000)="CONFIRMADO")),ROWS($A$3:A342))),"")</f>
        <v/>
      </c>
    </row>
    <row r="343" spans="1:24" ht="22.05" customHeight="1">
      <c r="A343" s="10" t="str">
        <f ca="1">IFERROR(INDEX(MAESTRO!A:A,_xludf.AGGREGATE(15,6,ROW(MAESTRO!$B$3:$B$1000)/((MAESTRO!$B$3:$B$1000="ASMARTALC")*(UPPER(MAESTRO!$L$3:$L$1000)="CONFIRMADO")),ROWS($A$3:A343))),"")</f>
        <v/>
      </c>
      <c r="B343" s="10" t="str">
        <f ca="1">IFERROR(INDEX(MAESTRO!B:B,_xludf.AGGREGATE(15,6,ROW(MAESTRO!$B$3:$B$1000)/((MAESTRO!$B$3:$B$1000="ASMARTALC")*(UPPER(MAESTRO!$L$3:$L$1000)="CONFIRMADO")),ROWS($A$3:A343))),"")</f>
        <v/>
      </c>
      <c r="C343" s="10" t="str">
        <f ca="1">IFERROR(INDEX(MAESTRO!C:C,_xludf.AGGREGATE(15,6,ROW(MAESTRO!$B$3:$B$1000)/((MAESTRO!$B$3:$B$1000="ASMARTALC")*(UPPER(MAESTRO!$L$3:$L$1000)="CONFIRMADO")),ROWS($A$3:A343))),"")</f>
        <v/>
      </c>
      <c r="D343" s="10" t="str">
        <f ca="1">IFERROR(INDEX(MAESTRO!D:D,_xludf.AGGREGATE(15,6,ROW(MAESTRO!$B$3:$B$1000)/((MAESTRO!$B$3:$B$1000="ASMARTALC")*(UPPER(MAESTRO!$L$3:$L$1000)="CONFIRMADO")),ROWS($A$3:A343))),"")</f>
        <v/>
      </c>
      <c r="E343" s="10" t="str">
        <f ca="1">IFERROR(INDEX(MAESTRO!E:E,_xludf.AGGREGATE(15,6,ROW(MAESTRO!$B$3:$B$1000)/((MAESTRO!$B$3:$B$1000="ASMARTALC")*(UPPER(MAESTRO!$L$3:$L$1000)="CONFIRMADO")),ROWS($A$3:A343))),"")</f>
        <v/>
      </c>
      <c r="F343" s="10" t="str">
        <f ca="1">IFERROR(INDEX(MAESTRO!F:F,_xludf.AGGREGATE(15,6,ROW(MAESTRO!$B$3:$B$1000)/((MAESTRO!$B$3:$B$1000="ASMARTALC")*(UPPER(MAESTRO!$L$3:$L$1000)="CONFIRMADO")),ROWS($A$3:A343))),"")</f>
        <v/>
      </c>
      <c r="G343" s="10" t="str">
        <f ca="1">IFERROR(INDEX(MAESTRO!G:G,_xludf.AGGREGATE(15,6,ROW(MAESTRO!$B$3:$B$1000)/((MAESTRO!$B$3:$B$1000="ASMARTALC")*(UPPER(MAESTRO!$L$3:$L$1000)="CONFIRMADO")),ROWS($A$3:A343))),"")</f>
        <v/>
      </c>
      <c r="H343" s="10" t="str">
        <f ca="1">IFERROR(INDEX(MAESTRO!H:H,_xludf.AGGREGATE(15,6,ROW(MAESTRO!$B$3:$B$1000)/((MAESTRO!$B$3:$B$1000="ASMARTALC")*(UPPER(MAESTRO!$L$3:$L$1000)="CONFIRMADO")),ROWS($A$3:A343))),"")</f>
        <v/>
      </c>
      <c r="I343" s="10" t="str">
        <f ca="1">IFERROR(INDEX(MAESTRO!I:I,_xludf.AGGREGATE(15,6,ROW(MAESTRO!$B$3:$B$1000)/((MAESTRO!$B$3:$B$1000="ASMARTALC")*(UPPER(MAESTRO!$L$3:$L$1000)="CONFIRMADO")),ROWS($A$3:A343))),"")</f>
        <v/>
      </c>
      <c r="J343" s="10" t="str">
        <f ca="1">IFERROR(INDEX(MAESTRO!J:J,_xludf.AGGREGATE(15,6,ROW(MAESTRO!$B$3:$B$1000)/((MAESTRO!$B$3:$B$1000="ASMARTALC")*(UPPER(MAESTRO!$L$3:$L$1000)="CONFIRMADO")),ROWS($A$3:A343))),"")</f>
        <v/>
      </c>
      <c r="K343" s="10" t="str">
        <f ca="1">IFERROR(INDEX(MAESTRO!K:K,_xludf.AGGREGATE(15,6,ROW(MAESTRO!$B$3:$B$1000)/((MAESTRO!$B$3:$B$1000="ASMARTALC")*(UPPER(MAESTRO!$L$3:$L$1000)="CONFIRMADO")),ROWS($A$3:A343))),"")</f>
        <v/>
      </c>
      <c r="L343" s="10" t="str">
        <f ca="1">IFERROR(INDEX(MAESTRO!L:L,_xludf.AGGREGATE(15,6,ROW(MAESTRO!$B$3:$B$1000)/((MAESTRO!$B$3:$B$1000="ASMARTALC")*(UPPER(MAESTRO!$L$3:$L$1000)="CONFIRMADO")),ROWS($A$3:A343))),"")</f>
        <v/>
      </c>
      <c r="M343" s="10" t="str">
        <f ca="1">IFERROR(INDEX(MAESTRO!M:M,_xludf.AGGREGATE(15,6,ROW(MAESTRO!$B$3:$B$1000)/((MAESTRO!$B$3:$B$1000="ASMARTALC")*(UPPER(MAESTRO!$L$3:$L$1000)="CONFIRMADO")),ROWS($A$3:A343))),"")</f>
        <v/>
      </c>
      <c r="N343" s="10" t="str">
        <f ca="1">IFERROR(INDEX(MAESTRO!N:N,_xludf.AGGREGATE(15,6,ROW(MAESTRO!$B$3:$B$1000)/((MAESTRO!$B$3:$B$1000="ASMARTALC")*(UPPER(MAESTRO!$L$3:$L$1000)="CONFIRMADO")),ROWS($A$3:A343))),"")</f>
        <v/>
      </c>
      <c r="O343" s="10" t="str">
        <f ca="1">IFERROR(INDEX(MAESTRO!O:O,_xludf.AGGREGATE(15,6,ROW(MAESTRO!$B$3:$B$1000)/((MAESTRO!$B$3:$B$1000="ASMARTALC")*(UPPER(MAESTRO!$L$3:$L$1000)="CONFIRMADO")),ROWS($A$3:A343))),"")</f>
        <v/>
      </c>
      <c r="P343" s="10" t="str">
        <f ca="1">IFERROR(INDEX(MAESTRO!P:P,_xludf.AGGREGATE(15,6,ROW(MAESTRO!$B$3:$B$1000)/((MAESTRO!$B$3:$B$1000="ASMARTALC")*(UPPER(MAESTRO!$L$3:$L$1000)="CONFIRMADO")),ROWS($A$3:A343))),"")</f>
        <v/>
      </c>
      <c r="Q343" s="10" t="str">
        <f ca="1">IFERROR(INDEX(MAESTRO!Q:Q,_xludf.AGGREGATE(15,6,ROW(MAESTRO!$B$3:$B$1000)/((MAESTRO!$B$3:$B$1000="ASMARTALC")*(UPPER(MAESTRO!$L$3:$L$1000)="CONFIRMADO")),ROWS($A$3:A343))),"")</f>
        <v/>
      </c>
      <c r="R343" s="10" t="str">
        <f ca="1">IFERROR(INDEX(MAESTRO!R:R,_xludf.AGGREGATE(15,6,ROW(MAESTRO!$B$3:$B$1000)/((MAESTRO!$B$3:$B$1000="ASMARTALC")*(UPPER(MAESTRO!$L$3:$L$1000)="CONFIRMADO")),ROWS($A$3:A343))),"")</f>
        <v/>
      </c>
      <c r="S343" s="10" t="str">
        <f ca="1">IFERROR(INDEX(MAESTRO!S:S,_xludf.AGGREGATE(15,6,ROW(MAESTRO!$B$3:$B$1000)/((MAESTRO!$B$3:$B$1000="ASMARTALC")*(UPPER(MAESTRO!$L$3:$L$1000)="CONFIRMADO")),ROWS($A$3:A343))),"")</f>
        <v/>
      </c>
      <c r="T343" s="10" t="str">
        <f ca="1">IFERROR(INDEX(MAESTRO!T:T,_xludf.AGGREGATE(15,6,ROW(MAESTRO!$B$3:$B$1000)/((MAESTRO!$B$3:$B$1000="ASMARTALC")*(UPPER(MAESTRO!$L$3:$L$1000)="CONFIRMADO")),ROWS($A$3:A343))),"")</f>
        <v/>
      </c>
      <c r="U343" s="10" t="str">
        <f ca="1">IFERROR(INDEX(MAESTRO!U:U,_xludf.AGGREGATE(15,6,ROW(MAESTRO!$B$3:$B$1000)/((MAESTRO!$B$3:$B$1000="ASMARTALC")*(UPPER(MAESTRO!$L$3:$L$1000)="CONFIRMADO")),ROWS($A$3:A343))),"")</f>
        <v/>
      </c>
      <c r="V343" s="10" t="str">
        <f ca="1">IFERROR(INDEX(MAESTRO!V:V,_xludf.AGGREGATE(15,6,ROW(MAESTRO!$B$3:$B$1000)/((MAESTRO!$B$3:$B$1000="ASMARTALC")*(UPPER(MAESTRO!$L$3:$L$1000)="CONFIRMADO")),ROWS($A$3:A343))),"")</f>
        <v/>
      </c>
      <c r="W343" s="10" t="str">
        <f ca="1">IFERROR(INDEX(MAESTRO!W:W,_xludf.AGGREGATE(15,6,ROW(MAESTRO!$B$3:$B$1000)/((MAESTRO!$B$3:$B$1000="ASMARTALC")*(UPPER(MAESTRO!$L$3:$L$1000)="CONFIRMADO")),ROWS($A$3:A343))),"")</f>
        <v/>
      </c>
      <c r="X343" s="10" t="str">
        <f ca="1">IFERROR(INDEX(MAESTRO!X:X,_xludf.AGGREGATE(15,6,ROW(MAESTRO!$B$3:$B$1000)/((MAESTRO!$B$3:$B$1000="ASMARTALC")*(UPPER(MAESTRO!$L$3:$L$1000)="CONFIRMADO")),ROWS($A$3:A343))),"")</f>
        <v/>
      </c>
    </row>
    <row r="344" spans="1:24" ht="22.05" customHeight="1">
      <c r="A344" s="13" t="str">
        <f ca="1">IFERROR(INDEX(MAESTRO!A:A,_xludf.AGGREGATE(15,6,ROW(MAESTRO!$B$3:$B$1000)/((MAESTRO!$B$3:$B$1000="ASMARTALC")*(UPPER(MAESTRO!$L$3:$L$1000)="CONFIRMADO")),ROWS($A$3:A344))),"")</f>
        <v/>
      </c>
      <c r="B344" s="13" t="str">
        <f ca="1">IFERROR(INDEX(MAESTRO!B:B,_xludf.AGGREGATE(15,6,ROW(MAESTRO!$B$3:$B$1000)/((MAESTRO!$B$3:$B$1000="ASMARTALC")*(UPPER(MAESTRO!$L$3:$L$1000)="CONFIRMADO")),ROWS($A$3:A344))),"")</f>
        <v/>
      </c>
      <c r="C344" s="13" t="str">
        <f ca="1">IFERROR(INDEX(MAESTRO!C:C,_xludf.AGGREGATE(15,6,ROW(MAESTRO!$B$3:$B$1000)/((MAESTRO!$B$3:$B$1000="ASMARTALC")*(UPPER(MAESTRO!$L$3:$L$1000)="CONFIRMADO")),ROWS($A$3:A344))),"")</f>
        <v/>
      </c>
      <c r="D344" s="13" t="str">
        <f ca="1">IFERROR(INDEX(MAESTRO!D:D,_xludf.AGGREGATE(15,6,ROW(MAESTRO!$B$3:$B$1000)/((MAESTRO!$B$3:$B$1000="ASMARTALC")*(UPPER(MAESTRO!$L$3:$L$1000)="CONFIRMADO")),ROWS($A$3:A344))),"")</f>
        <v/>
      </c>
      <c r="E344" s="13" t="str">
        <f ca="1">IFERROR(INDEX(MAESTRO!E:E,_xludf.AGGREGATE(15,6,ROW(MAESTRO!$B$3:$B$1000)/((MAESTRO!$B$3:$B$1000="ASMARTALC")*(UPPER(MAESTRO!$L$3:$L$1000)="CONFIRMADO")),ROWS($A$3:A344))),"")</f>
        <v/>
      </c>
      <c r="F344" s="13" t="str">
        <f ca="1">IFERROR(INDEX(MAESTRO!F:F,_xludf.AGGREGATE(15,6,ROW(MAESTRO!$B$3:$B$1000)/((MAESTRO!$B$3:$B$1000="ASMARTALC")*(UPPER(MAESTRO!$L$3:$L$1000)="CONFIRMADO")),ROWS($A$3:A344))),"")</f>
        <v/>
      </c>
      <c r="G344" s="13" t="str">
        <f ca="1">IFERROR(INDEX(MAESTRO!G:G,_xludf.AGGREGATE(15,6,ROW(MAESTRO!$B$3:$B$1000)/((MAESTRO!$B$3:$B$1000="ASMARTALC")*(UPPER(MAESTRO!$L$3:$L$1000)="CONFIRMADO")),ROWS($A$3:A344))),"")</f>
        <v/>
      </c>
      <c r="H344" s="13" t="str">
        <f ca="1">IFERROR(INDEX(MAESTRO!H:H,_xludf.AGGREGATE(15,6,ROW(MAESTRO!$B$3:$B$1000)/((MAESTRO!$B$3:$B$1000="ASMARTALC")*(UPPER(MAESTRO!$L$3:$L$1000)="CONFIRMADO")),ROWS($A$3:A344))),"")</f>
        <v/>
      </c>
      <c r="I344" s="13" t="str">
        <f ca="1">IFERROR(INDEX(MAESTRO!I:I,_xludf.AGGREGATE(15,6,ROW(MAESTRO!$B$3:$B$1000)/((MAESTRO!$B$3:$B$1000="ASMARTALC")*(UPPER(MAESTRO!$L$3:$L$1000)="CONFIRMADO")),ROWS($A$3:A344))),"")</f>
        <v/>
      </c>
      <c r="J344" s="13" t="str">
        <f ca="1">IFERROR(INDEX(MAESTRO!J:J,_xludf.AGGREGATE(15,6,ROW(MAESTRO!$B$3:$B$1000)/((MAESTRO!$B$3:$B$1000="ASMARTALC")*(UPPER(MAESTRO!$L$3:$L$1000)="CONFIRMADO")),ROWS($A$3:A344))),"")</f>
        <v/>
      </c>
      <c r="K344" s="13" t="str">
        <f ca="1">IFERROR(INDEX(MAESTRO!K:K,_xludf.AGGREGATE(15,6,ROW(MAESTRO!$B$3:$B$1000)/((MAESTRO!$B$3:$B$1000="ASMARTALC")*(UPPER(MAESTRO!$L$3:$L$1000)="CONFIRMADO")),ROWS($A$3:A344))),"")</f>
        <v/>
      </c>
      <c r="L344" s="13" t="str">
        <f ca="1">IFERROR(INDEX(MAESTRO!L:L,_xludf.AGGREGATE(15,6,ROW(MAESTRO!$B$3:$B$1000)/((MAESTRO!$B$3:$B$1000="ASMARTALC")*(UPPER(MAESTRO!$L$3:$L$1000)="CONFIRMADO")),ROWS($A$3:A344))),"")</f>
        <v/>
      </c>
      <c r="M344" s="13" t="str">
        <f ca="1">IFERROR(INDEX(MAESTRO!M:M,_xludf.AGGREGATE(15,6,ROW(MAESTRO!$B$3:$B$1000)/((MAESTRO!$B$3:$B$1000="ASMARTALC")*(UPPER(MAESTRO!$L$3:$L$1000)="CONFIRMADO")),ROWS($A$3:A344))),"")</f>
        <v/>
      </c>
      <c r="N344" s="13" t="str">
        <f ca="1">IFERROR(INDEX(MAESTRO!N:N,_xludf.AGGREGATE(15,6,ROW(MAESTRO!$B$3:$B$1000)/((MAESTRO!$B$3:$B$1000="ASMARTALC")*(UPPER(MAESTRO!$L$3:$L$1000)="CONFIRMADO")),ROWS($A$3:A344))),"")</f>
        <v/>
      </c>
      <c r="O344" s="13" t="str">
        <f ca="1">IFERROR(INDEX(MAESTRO!O:O,_xludf.AGGREGATE(15,6,ROW(MAESTRO!$B$3:$B$1000)/((MAESTRO!$B$3:$B$1000="ASMARTALC")*(UPPER(MAESTRO!$L$3:$L$1000)="CONFIRMADO")),ROWS($A$3:A344))),"")</f>
        <v/>
      </c>
      <c r="P344" s="13" t="str">
        <f ca="1">IFERROR(INDEX(MAESTRO!P:P,_xludf.AGGREGATE(15,6,ROW(MAESTRO!$B$3:$B$1000)/((MAESTRO!$B$3:$B$1000="ASMARTALC")*(UPPER(MAESTRO!$L$3:$L$1000)="CONFIRMADO")),ROWS($A$3:A344))),"")</f>
        <v/>
      </c>
      <c r="Q344" s="13" t="str">
        <f ca="1">IFERROR(INDEX(MAESTRO!Q:Q,_xludf.AGGREGATE(15,6,ROW(MAESTRO!$B$3:$B$1000)/((MAESTRO!$B$3:$B$1000="ASMARTALC")*(UPPER(MAESTRO!$L$3:$L$1000)="CONFIRMADO")),ROWS($A$3:A344))),"")</f>
        <v/>
      </c>
      <c r="R344" s="13" t="str">
        <f ca="1">IFERROR(INDEX(MAESTRO!R:R,_xludf.AGGREGATE(15,6,ROW(MAESTRO!$B$3:$B$1000)/((MAESTRO!$B$3:$B$1000="ASMARTALC")*(UPPER(MAESTRO!$L$3:$L$1000)="CONFIRMADO")),ROWS($A$3:A344))),"")</f>
        <v/>
      </c>
      <c r="S344" s="13" t="str">
        <f ca="1">IFERROR(INDEX(MAESTRO!S:S,_xludf.AGGREGATE(15,6,ROW(MAESTRO!$B$3:$B$1000)/((MAESTRO!$B$3:$B$1000="ASMARTALC")*(UPPER(MAESTRO!$L$3:$L$1000)="CONFIRMADO")),ROWS($A$3:A344))),"")</f>
        <v/>
      </c>
      <c r="T344" s="13" t="str">
        <f ca="1">IFERROR(INDEX(MAESTRO!T:T,_xludf.AGGREGATE(15,6,ROW(MAESTRO!$B$3:$B$1000)/((MAESTRO!$B$3:$B$1000="ASMARTALC")*(UPPER(MAESTRO!$L$3:$L$1000)="CONFIRMADO")),ROWS($A$3:A344))),"")</f>
        <v/>
      </c>
      <c r="U344" s="13" t="str">
        <f ca="1">IFERROR(INDEX(MAESTRO!U:U,_xludf.AGGREGATE(15,6,ROW(MAESTRO!$B$3:$B$1000)/((MAESTRO!$B$3:$B$1000="ASMARTALC")*(UPPER(MAESTRO!$L$3:$L$1000)="CONFIRMADO")),ROWS($A$3:A344))),"")</f>
        <v/>
      </c>
      <c r="V344" s="13" t="str">
        <f ca="1">IFERROR(INDEX(MAESTRO!V:V,_xludf.AGGREGATE(15,6,ROW(MAESTRO!$B$3:$B$1000)/((MAESTRO!$B$3:$B$1000="ASMARTALC")*(UPPER(MAESTRO!$L$3:$L$1000)="CONFIRMADO")),ROWS($A$3:A344))),"")</f>
        <v/>
      </c>
      <c r="W344" s="13" t="str">
        <f ca="1">IFERROR(INDEX(MAESTRO!W:W,_xludf.AGGREGATE(15,6,ROW(MAESTRO!$B$3:$B$1000)/((MAESTRO!$B$3:$B$1000="ASMARTALC")*(UPPER(MAESTRO!$L$3:$L$1000)="CONFIRMADO")),ROWS($A$3:A344))),"")</f>
        <v/>
      </c>
      <c r="X344" s="13" t="str">
        <f ca="1">IFERROR(INDEX(MAESTRO!X:X,_xludf.AGGREGATE(15,6,ROW(MAESTRO!$B$3:$B$1000)/((MAESTRO!$B$3:$B$1000="ASMARTALC")*(UPPER(MAESTRO!$L$3:$L$1000)="CONFIRMADO")),ROWS($A$3:A344))),"")</f>
        <v/>
      </c>
    </row>
    <row r="345" spans="1:24" ht="22.05" customHeight="1">
      <c r="A345" s="10" t="str">
        <f ca="1">IFERROR(INDEX(MAESTRO!A:A,_xludf.AGGREGATE(15,6,ROW(MAESTRO!$B$3:$B$1000)/((MAESTRO!$B$3:$B$1000="ASMARTALC")*(UPPER(MAESTRO!$L$3:$L$1000)="CONFIRMADO")),ROWS($A$3:A345))),"")</f>
        <v/>
      </c>
      <c r="B345" s="10" t="str">
        <f ca="1">IFERROR(INDEX(MAESTRO!B:B,_xludf.AGGREGATE(15,6,ROW(MAESTRO!$B$3:$B$1000)/((MAESTRO!$B$3:$B$1000="ASMARTALC")*(UPPER(MAESTRO!$L$3:$L$1000)="CONFIRMADO")),ROWS($A$3:A345))),"")</f>
        <v/>
      </c>
      <c r="C345" s="10" t="str">
        <f ca="1">IFERROR(INDEX(MAESTRO!C:C,_xludf.AGGREGATE(15,6,ROW(MAESTRO!$B$3:$B$1000)/((MAESTRO!$B$3:$B$1000="ASMARTALC")*(UPPER(MAESTRO!$L$3:$L$1000)="CONFIRMADO")),ROWS($A$3:A345))),"")</f>
        <v/>
      </c>
      <c r="D345" s="10" t="str">
        <f ca="1">IFERROR(INDEX(MAESTRO!D:D,_xludf.AGGREGATE(15,6,ROW(MAESTRO!$B$3:$B$1000)/((MAESTRO!$B$3:$B$1000="ASMARTALC")*(UPPER(MAESTRO!$L$3:$L$1000)="CONFIRMADO")),ROWS($A$3:A345))),"")</f>
        <v/>
      </c>
      <c r="E345" s="10" t="str">
        <f ca="1">IFERROR(INDEX(MAESTRO!E:E,_xludf.AGGREGATE(15,6,ROW(MAESTRO!$B$3:$B$1000)/((MAESTRO!$B$3:$B$1000="ASMARTALC")*(UPPER(MAESTRO!$L$3:$L$1000)="CONFIRMADO")),ROWS($A$3:A345))),"")</f>
        <v/>
      </c>
      <c r="F345" s="10" t="str">
        <f ca="1">IFERROR(INDEX(MAESTRO!F:F,_xludf.AGGREGATE(15,6,ROW(MAESTRO!$B$3:$B$1000)/((MAESTRO!$B$3:$B$1000="ASMARTALC")*(UPPER(MAESTRO!$L$3:$L$1000)="CONFIRMADO")),ROWS($A$3:A345))),"")</f>
        <v/>
      </c>
      <c r="G345" s="10" t="str">
        <f ca="1">IFERROR(INDEX(MAESTRO!G:G,_xludf.AGGREGATE(15,6,ROW(MAESTRO!$B$3:$B$1000)/((MAESTRO!$B$3:$B$1000="ASMARTALC")*(UPPER(MAESTRO!$L$3:$L$1000)="CONFIRMADO")),ROWS($A$3:A345))),"")</f>
        <v/>
      </c>
      <c r="H345" s="10" t="str">
        <f ca="1">IFERROR(INDEX(MAESTRO!H:H,_xludf.AGGREGATE(15,6,ROW(MAESTRO!$B$3:$B$1000)/((MAESTRO!$B$3:$B$1000="ASMARTALC")*(UPPER(MAESTRO!$L$3:$L$1000)="CONFIRMADO")),ROWS($A$3:A345))),"")</f>
        <v/>
      </c>
      <c r="I345" s="10" t="str">
        <f ca="1">IFERROR(INDEX(MAESTRO!I:I,_xludf.AGGREGATE(15,6,ROW(MAESTRO!$B$3:$B$1000)/((MAESTRO!$B$3:$B$1000="ASMARTALC")*(UPPER(MAESTRO!$L$3:$L$1000)="CONFIRMADO")),ROWS($A$3:A345))),"")</f>
        <v/>
      </c>
      <c r="J345" s="10" t="str">
        <f ca="1">IFERROR(INDEX(MAESTRO!J:J,_xludf.AGGREGATE(15,6,ROW(MAESTRO!$B$3:$B$1000)/((MAESTRO!$B$3:$B$1000="ASMARTALC")*(UPPER(MAESTRO!$L$3:$L$1000)="CONFIRMADO")),ROWS($A$3:A345))),"")</f>
        <v/>
      </c>
      <c r="K345" s="10" t="str">
        <f ca="1">IFERROR(INDEX(MAESTRO!K:K,_xludf.AGGREGATE(15,6,ROW(MAESTRO!$B$3:$B$1000)/((MAESTRO!$B$3:$B$1000="ASMARTALC")*(UPPER(MAESTRO!$L$3:$L$1000)="CONFIRMADO")),ROWS($A$3:A345))),"")</f>
        <v/>
      </c>
      <c r="L345" s="10" t="str">
        <f ca="1">IFERROR(INDEX(MAESTRO!L:L,_xludf.AGGREGATE(15,6,ROW(MAESTRO!$B$3:$B$1000)/((MAESTRO!$B$3:$B$1000="ASMARTALC")*(UPPER(MAESTRO!$L$3:$L$1000)="CONFIRMADO")),ROWS($A$3:A345))),"")</f>
        <v/>
      </c>
      <c r="M345" s="10" t="str">
        <f ca="1">IFERROR(INDEX(MAESTRO!M:M,_xludf.AGGREGATE(15,6,ROW(MAESTRO!$B$3:$B$1000)/((MAESTRO!$B$3:$B$1000="ASMARTALC")*(UPPER(MAESTRO!$L$3:$L$1000)="CONFIRMADO")),ROWS($A$3:A345))),"")</f>
        <v/>
      </c>
      <c r="N345" s="10" t="str">
        <f ca="1">IFERROR(INDEX(MAESTRO!N:N,_xludf.AGGREGATE(15,6,ROW(MAESTRO!$B$3:$B$1000)/((MAESTRO!$B$3:$B$1000="ASMARTALC")*(UPPER(MAESTRO!$L$3:$L$1000)="CONFIRMADO")),ROWS($A$3:A345))),"")</f>
        <v/>
      </c>
      <c r="O345" s="10" t="str">
        <f ca="1">IFERROR(INDEX(MAESTRO!O:O,_xludf.AGGREGATE(15,6,ROW(MAESTRO!$B$3:$B$1000)/((MAESTRO!$B$3:$B$1000="ASMARTALC")*(UPPER(MAESTRO!$L$3:$L$1000)="CONFIRMADO")),ROWS($A$3:A345))),"")</f>
        <v/>
      </c>
      <c r="P345" s="10" t="str">
        <f ca="1">IFERROR(INDEX(MAESTRO!P:P,_xludf.AGGREGATE(15,6,ROW(MAESTRO!$B$3:$B$1000)/((MAESTRO!$B$3:$B$1000="ASMARTALC")*(UPPER(MAESTRO!$L$3:$L$1000)="CONFIRMADO")),ROWS($A$3:A345))),"")</f>
        <v/>
      </c>
      <c r="Q345" s="10" t="str">
        <f ca="1">IFERROR(INDEX(MAESTRO!Q:Q,_xludf.AGGREGATE(15,6,ROW(MAESTRO!$B$3:$B$1000)/((MAESTRO!$B$3:$B$1000="ASMARTALC")*(UPPER(MAESTRO!$L$3:$L$1000)="CONFIRMADO")),ROWS($A$3:A345))),"")</f>
        <v/>
      </c>
      <c r="R345" s="10" t="str">
        <f ca="1">IFERROR(INDEX(MAESTRO!R:R,_xludf.AGGREGATE(15,6,ROW(MAESTRO!$B$3:$B$1000)/((MAESTRO!$B$3:$B$1000="ASMARTALC")*(UPPER(MAESTRO!$L$3:$L$1000)="CONFIRMADO")),ROWS($A$3:A345))),"")</f>
        <v/>
      </c>
      <c r="S345" s="10" t="str">
        <f ca="1">IFERROR(INDEX(MAESTRO!S:S,_xludf.AGGREGATE(15,6,ROW(MAESTRO!$B$3:$B$1000)/((MAESTRO!$B$3:$B$1000="ASMARTALC")*(UPPER(MAESTRO!$L$3:$L$1000)="CONFIRMADO")),ROWS($A$3:A345))),"")</f>
        <v/>
      </c>
      <c r="T345" s="10" t="str">
        <f ca="1">IFERROR(INDEX(MAESTRO!T:T,_xludf.AGGREGATE(15,6,ROW(MAESTRO!$B$3:$B$1000)/((MAESTRO!$B$3:$B$1000="ASMARTALC")*(UPPER(MAESTRO!$L$3:$L$1000)="CONFIRMADO")),ROWS($A$3:A345))),"")</f>
        <v/>
      </c>
      <c r="U345" s="10" t="str">
        <f ca="1">IFERROR(INDEX(MAESTRO!U:U,_xludf.AGGREGATE(15,6,ROW(MAESTRO!$B$3:$B$1000)/((MAESTRO!$B$3:$B$1000="ASMARTALC")*(UPPER(MAESTRO!$L$3:$L$1000)="CONFIRMADO")),ROWS($A$3:A345))),"")</f>
        <v/>
      </c>
      <c r="V345" s="10" t="str">
        <f ca="1">IFERROR(INDEX(MAESTRO!V:V,_xludf.AGGREGATE(15,6,ROW(MAESTRO!$B$3:$B$1000)/((MAESTRO!$B$3:$B$1000="ASMARTALC")*(UPPER(MAESTRO!$L$3:$L$1000)="CONFIRMADO")),ROWS($A$3:A345))),"")</f>
        <v/>
      </c>
      <c r="W345" s="10" t="str">
        <f ca="1">IFERROR(INDEX(MAESTRO!W:W,_xludf.AGGREGATE(15,6,ROW(MAESTRO!$B$3:$B$1000)/((MAESTRO!$B$3:$B$1000="ASMARTALC")*(UPPER(MAESTRO!$L$3:$L$1000)="CONFIRMADO")),ROWS($A$3:A345))),"")</f>
        <v/>
      </c>
      <c r="X345" s="10" t="str">
        <f ca="1">IFERROR(INDEX(MAESTRO!X:X,_xludf.AGGREGATE(15,6,ROW(MAESTRO!$B$3:$B$1000)/((MAESTRO!$B$3:$B$1000="ASMARTALC")*(UPPER(MAESTRO!$L$3:$L$1000)="CONFIRMADO")),ROWS($A$3:A345))),"")</f>
        <v/>
      </c>
    </row>
    <row r="346" spans="1:24" ht="22.05" customHeight="1">
      <c r="A346" s="13" t="str">
        <f ca="1">IFERROR(INDEX(MAESTRO!A:A,_xludf.AGGREGATE(15,6,ROW(MAESTRO!$B$3:$B$1000)/((MAESTRO!$B$3:$B$1000="ASMARTALC")*(UPPER(MAESTRO!$L$3:$L$1000)="CONFIRMADO")),ROWS($A$3:A346))),"")</f>
        <v/>
      </c>
      <c r="B346" s="13" t="str">
        <f ca="1">IFERROR(INDEX(MAESTRO!B:B,_xludf.AGGREGATE(15,6,ROW(MAESTRO!$B$3:$B$1000)/((MAESTRO!$B$3:$B$1000="ASMARTALC")*(UPPER(MAESTRO!$L$3:$L$1000)="CONFIRMADO")),ROWS($A$3:A346))),"")</f>
        <v/>
      </c>
      <c r="C346" s="13" t="str">
        <f ca="1">IFERROR(INDEX(MAESTRO!C:C,_xludf.AGGREGATE(15,6,ROW(MAESTRO!$B$3:$B$1000)/((MAESTRO!$B$3:$B$1000="ASMARTALC")*(UPPER(MAESTRO!$L$3:$L$1000)="CONFIRMADO")),ROWS($A$3:A346))),"")</f>
        <v/>
      </c>
      <c r="D346" s="13" t="str">
        <f ca="1">IFERROR(INDEX(MAESTRO!D:D,_xludf.AGGREGATE(15,6,ROW(MAESTRO!$B$3:$B$1000)/((MAESTRO!$B$3:$B$1000="ASMARTALC")*(UPPER(MAESTRO!$L$3:$L$1000)="CONFIRMADO")),ROWS($A$3:A346))),"")</f>
        <v/>
      </c>
      <c r="E346" s="13" t="str">
        <f ca="1">IFERROR(INDEX(MAESTRO!E:E,_xludf.AGGREGATE(15,6,ROW(MAESTRO!$B$3:$B$1000)/((MAESTRO!$B$3:$B$1000="ASMARTALC")*(UPPER(MAESTRO!$L$3:$L$1000)="CONFIRMADO")),ROWS($A$3:A346))),"")</f>
        <v/>
      </c>
      <c r="F346" s="13" t="str">
        <f ca="1">IFERROR(INDEX(MAESTRO!F:F,_xludf.AGGREGATE(15,6,ROW(MAESTRO!$B$3:$B$1000)/((MAESTRO!$B$3:$B$1000="ASMARTALC")*(UPPER(MAESTRO!$L$3:$L$1000)="CONFIRMADO")),ROWS($A$3:A346))),"")</f>
        <v/>
      </c>
      <c r="G346" s="13" t="str">
        <f ca="1">IFERROR(INDEX(MAESTRO!G:G,_xludf.AGGREGATE(15,6,ROW(MAESTRO!$B$3:$B$1000)/((MAESTRO!$B$3:$B$1000="ASMARTALC")*(UPPER(MAESTRO!$L$3:$L$1000)="CONFIRMADO")),ROWS($A$3:A346))),"")</f>
        <v/>
      </c>
      <c r="H346" s="13" t="str">
        <f ca="1">IFERROR(INDEX(MAESTRO!H:H,_xludf.AGGREGATE(15,6,ROW(MAESTRO!$B$3:$B$1000)/((MAESTRO!$B$3:$B$1000="ASMARTALC")*(UPPER(MAESTRO!$L$3:$L$1000)="CONFIRMADO")),ROWS($A$3:A346))),"")</f>
        <v/>
      </c>
      <c r="I346" s="13" t="str">
        <f ca="1">IFERROR(INDEX(MAESTRO!I:I,_xludf.AGGREGATE(15,6,ROW(MAESTRO!$B$3:$B$1000)/((MAESTRO!$B$3:$B$1000="ASMARTALC")*(UPPER(MAESTRO!$L$3:$L$1000)="CONFIRMADO")),ROWS($A$3:A346))),"")</f>
        <v/>
      </c>
      <c r="J346" s="13" t="str">
        <f ca="1">IFERROR(INDEX(MAESTRO!J:J,_xludf.AGGREGATE(15,6,ROW(MAESTRO!$B$3:$B$1000)/((MAESTRO!$B$3:$B$1000="ASMARTALC")*(UPPER(MAESTRO!$L$3:$L$1000)="CONFIRMADO")),ROWS($A$3:A346))),"")</f>
        <v/>
      </c>
      <c r="K346" s="13" t="str">
        <f ca="1">IFERROR(INDEX(MAESTRO!K:K,_xludf.AGGREGATE(15,6,ROW(MAESTRO!$B$3:$B$1000)/((MAESTRO!$B$3:$B$1000="ASMARTALC")*(UPPER(MAESTRO!$L$3:$L$1000)="CONFIRMADO")),ROWS($A$3:A346))),"")</f>
        <v/>
      </c>
      <c r="L346" s="13" t="str">
        <f ca="1">IFERROR(INDEX(MAESTRO!L:L,_xludf.AGGREGATE(15,6,ROW(MAESTRO!$B$3:$B$1000)/((MAESTRO!$B$3:$B$1000="ASMARTALC")*(UPPER(MAESTRO!$L$3:$L$1000)="CONFIRMADO")),ROWS($A$3:A346))),"")</f>
        <v/>
      </c>
      <c r="M346" s="13" t="str">
        <f ca="1">IFERROR(INDEX(MAESTRO!M:M,_xludf.AGGREGATE(15,6,ROW(MAESTRO!$B$3:$B$1000)/((MAESTRO!$B$3:$B$1000="ASMARTALC")*(UPPER(MAESTRO!$L$3:$L$1000)="CONFIRMADO")),ROWS($A$3:A346))),"")</f>
        <v/>
      </c>
      <c r="N346" s="13" t="str">
        <f ca="1">IFERROR(INDEX(MAESTRO!N:N,_xludf.AGGREGATE(15,6,ROW(MAESTRO!$B$3:$B$1000)/((MAESTRO!$B$3:$B$1000="ASMARTALC")*(UPPER(MAESTRO!$L$3:$L$1000)="CONFIRMADO")),ROWS($A$3:A346))),"")</f>
        <v/>
      </c>
      <c r="O346" s="13" t="str">
        <f ca="1">IFERROR(INDEX(MAESTRO!O:O,_xludf.AGGREGATE(15,6,ROW(MAESTRO!$B$3:$B$1000)/((MAESTRO!$B$3:$B$1000="ASMARTALC")*(UPPER(MAESTRO!$L$3:$L$1000)="CONFIRMADO")),ROWS($A$3:A346))),"")</f>
        <v/>
      </c>
      <c r="P346" s="13" t="str">
        <f ca="1">IFERROR(INDEX(MAESTRO!P:P,_xludf.AGGREGATE(15,6,ROW(MAESTRO!$B$3:$B$1000)/((MAESTRO!$B$3:$B$1000="ASMARTALC")*(UPPER(MAESTRO!$L$3:$L$1000)="CONFIRMADO")),ROWS($A$3:A346))),"")</f>
        <v/>
      </c>
      <c r="Q346" s="13" t="str">
        <f ca="1">IFERROR(INDEX(MAESTRO!Q:Q,_xludf.AGGREGATE(15,6,ROW(MAESTRO!$B$3:$B$1000)/((MAESTRO!$B$3:$B$1000="ASMARTALC")*(UPPER(MAESTRO!$L$3:$L$1000)="CONFIRMADO")),ROWS($A$3:A346))),"")</f>
        <v/>
      </c>
      <c r="R346" s="13" t="str">
        <f ca="1">IFERROR(INDEX(MAESTRO!R:R,_xludf.AGGREGATE(15,6,ROW(MAESTRO!$B$3:$B$1000)/((MAESTRO!$B$3:$B$1000="ASMARTALC")*(UPPER(MAESTRO!$L$3:$L$1000)="CONFIRMADO")),ROWS($A$3:A346))),"")</f>
        <v/>
      </c>
      <c r="S346" s="13" t="str">
        <f ca="1">IFERROR(INDEX(MAESTRO!S:S,_xludf.AGGREGATE(15,6,ROW(MAESTRO!$B$3:$B$1000)/((MAESTRO!$B$3:$B$1000="ASMARTALC")*(UPPER(MAESTRO!$L$3:$L$1000)="CONFIRMADO")),ROWS($A$3:A346))),"")</f>
        <v/>
      </c>
      <c r="T346" s="13" t="str">
        <f ca="1">IFERROR(INDEX(MAESTRO!T:T,_xludf.AGGREGATE(15,6,ROW(MAESTRO!$B$3:$B$1000)/((MAESTRO!$B$3:$B$1000="ASMARTALC")*(UPPER(MAESTRO!$L$3:$L$1000)="CONFIRMADO")),ROWS($A$3:A346))),"")</f>
        <v/>
      </c>
      <c r="U346" s="13" t="str">
        <f ca="1">IFERROR(INDEX(MAESTRO!U:U,_xludf.AGGREGATE(15,6,ROW(MAESTRO!$B$3:$B$1000)/((MAESTRO!$B$3:$B$1000="ASMARTALC")*(UPPER(MAESTRO!$L$3:$L$1000)="CONFIRMADO")),ROWS($A$3:A346))),"")</f>
        <v/>
      </c>
      <c r="V346" s="13" t="str">
        <f ca="1">IFERROR(INDEX(MAESTRO!V:V,_xludf.AGGREGATE(15,6,ROW(MAESTRO!$B$3:$B$1000)/((MAESTRO!$B$3:$B$1000="ASMARTALC")*(UPPER(MAESTRO!$L$3:$L$1000)="CONFIRMADO")),ROWS($A$3:A346))),"")</f>
        <v/>
      </c>
      <c r="W346" s="13" t="str">
        <f ca="1">IFERROR(INDEX(MAESTRO!W:W,_xludf.AGGREGATE(15,6,ROW(MAESTRO!$B$3:$B$1000)/((MAESTRO!$B$3:$B$1000="ASMARTALC")*(UPPER(MAESTRO!$L$3:$L$1000)="CONFIRMADO")),ROWS($A$3:A346))),"")</f>
        <v/>
      </c>
      <c r="X346" s="13" t="str">
        <f ca="1">IFERROR(INDEX(MAESTRO!X:X,_xludf.AGGREGATE(15,6,ROW(MAESTRO!$B$3:$B$1000)/((MAESTRO!$B$3:$B$1000="ASMARTALC")*(UPPER(MAESTRO!$L$3:$L$1000)="CONFIRMADO")),ROWS($A$3:A346))),"")</f>
        <v/>
      </c>
    </row>
    <row r="347" spans="1:24" ht="22.05" customHeight="1">
      <c r="A347" s="10" t="str">
        <f ca="1">IFERROR(INDEX(MAESTRO!A:A,_xludf.AGGREGATE(15,6,ROW(MAESTRO!$B$3:$B$1000)/((MAESTRO!$B$3:$B$1000="ASMARTALC")*(UPPER(MAESTRO!$L$3:$L$1000)="CONFIRMADO")),ROWS($A$3:A347))),"")</f>
        <v/>
      </c>
      <c r="B347" s="10" t="str">
        <f ca="1">IFERROR(INDEX(MAESTRO!B:B,_xludf.AGGREGATE(15,6,ROW(MAESTRO!$B$3:$B$1000)/((MAESTRO!$B$3:$B$1000="ASMARTALC")*(UPPER(MAESTRO!$L$3:$L$1000)="CONFIRMADO")),ROWS($A$3:A347))),"")</f>
        <v/>
      </c>
      <c r="C347" s="10" t="str">
        <f ca="1">IFERROR(INDEX(MAESTRO!C:C,_xludf.AGGREGATE(15,6,ROW(MAESTRO!$B$3:$B$1000)/((MAESTRO!$B$3:$B$1000="ASMARTALC")*(UPPER(MAESTRO!$L$3:$L$1000)="CONFIRMADO")),ROWS($A$3:A347))),"")</f>
        <v/>
      </c>
      <c r="D347" s="10" t="str">
        <f ca="1">IFERROR(INDEX(MAESTRO!D:D,_xludf.AGGREGATE(15,6,ROW(MAESTRO!$B$3:$B$1000)/((MAESTRO!$B$3:$B$1000="ASMARTALC")*(UPPER(MAESTRO!$L$3:$L$1000)="CONFIRMADO")),ROWS($A$3:A347))),"")</f>
        <v/>
      </c>
      <c r="E347" s="10" t="str">
        <f ca="1">IFERROR(INDEX(MAESTRO!E:E,_xludf.AGGREGATE(15,6,ROW(MAESTRO!$B$3:$B$1000)/((MAESTRO!$B$3:$B$1000="ASMARTALC")*(UPPER(MAESTRO!$L$3:$L$1000)="CONFIRMADO")),ROWS($A$3:A347))),"")</f>
        <v/>
      </c>
      <c r="F347" s="10" t="str">
        <f ca="1">IFERROR(INDEX(MAESTRO!F:F,_xludf.AGGREGATE(15,6,ROW(MAESTRO!$B$3:$B$1000)/((MAESTRO!$B$3:$B$1000="ASMARTALC")*(UPPER(MAESTRO!$L$3:$L$1000)="CONFIRMADO")),ROWS($A$3:A347))),"")</f>
        <v/>
      </c>
      <c r="G347" s="10" t="str">
        <f ca="1">IFERROR(INDEX(MAESTRO!G:G,_xludf.AGGREGATE(15,6,ROW(MAESTRO!$B$3:$B$1000)/((MAESTRO!$B$3:$B$1000="ASMARTALC")*(UPPER(MAESTRO!$L$3:$L$1000)="CONFIRMADO")),ROWS($A$3:A347))),"")</f>
        <v/>
      </c>
      <c r="H347" s="10" t="str">
        <f ca="1">IFERROR(INDEX(MAESTRO!H:H,_xludf.AGGREGATE(15,6,ROW(MAESTRO!$B$3:$B$1000)/((MAESTRO!$B$3:$B$1000="ASMARTALC")*(UPPER(MAESTRO!$L$3:$L$1000)="CONFIRMADO")),ROWS($A$3:A347))),"")</f>
        <v/>
      </c>
      <c r="I347" s="10" t="str">
        <f ca="1">IFERROR(INDEX(MAESTRO!I:I,_xludf.AGGREGATE(15,6,ROW(MAESTRO!$B$3:$B$1000)/((MAESTRO!$B$3:$B$1000="ASMARTALC")*(UPPER(MAESTRO!$L$3:$L$1000)="CONFIRMADO")),ROWS($A$3:A347))),"")</f>
        <v/>
      </c>
      <c r="J347" s="10" t="str">
        <f ca="1">IFERROR(INDEX(MAESTRO!J:J,_xludf.AGGREGATE(15,6,ROW(MAESTRO!$B$3:$B$1000)/((MAESTRO!$B$3:$B$1000="ASMARTALC")*(UPPER(MAESTRO!$L$3:$L$1000)="CONFIRMADO")),ROWS($A$3:A347))),"")</f>
        <v/>
      </c>
      <c r="K347" s="10" t="str">
        <f ca="1">IFERROR(INDEX(MAESTRO!K:K,_xludf.AGGREGATE(15,6,ROW(MAESTRO!$B$3:$B$1000)/((MAESTRO!$B$3:$B$1000="ASMARTALC")*(UPPER(MAESTRO!$L$3:$L$1000)="CONFIRMADO")),ROWS($A$3:A347))),"")</f>
        <v/>
      </c>
      <c r="L347" s="10" t="str">
        <f ca="1">IFERROR(INDEX(MAESTRO!L:L,_xludf.AGGREGATE(15,6,ROW(MAESTRO!$B$3:$B$1000)/((MAESTRO!$B$3:$B$1000="ASMARTALC")*(UPPER(MAESTRO!$L$3:$L$1000)="CONFIRMADO")),ROWS($A$3:A347))),"")</f>
        <v/>
      </c>
      <c r="M347" s="10" t="str">
        <f ca="1">IFERROR(INDEX(MAESTRO!M:M,_xludf.AGGREGATE(15,6,ROW(MAESTRO!$B$3:$B$1000)/((MAESTRO!$B$3:$B$1000="ASMARTALC")*(UPPER(MAESTRO!$L$3:$L$1000)="CONFIRMADO")),ROWS($A$3:A347))),"")</f>
        <v/>
      </c>
      <c r="N347" s="10" t="str">
        <f ca="1">IFERROR(INDEX(MAESTRO!N:N,_xludf.AGGREGATE(15,6,ROW(MAESTRO!$B$3:$B$1000)/((MAESTRO!$B$3:$B$1000="ASMARTALC")*(UPPER(MAESTRO!$L$3:$L$1000)="CONFIRMADO")),ROWS($A$3:A347))),"")</f>
        <v/>
      </c>
      <c r="O347" s="10" t="str">
        <f ca="1">IFERROR(INDEX(MAESTRO!O:O,_xludf.AGGREGATE(15,6,ROW(MAESTRO!$B$3:$B$1000)/((MAESTRO!$B$3:$B$1000="ASMARTALC")*(UPPER(MAESTRO!$L$3:$L$1000)="CONFIRMADO")),ROWS($A$3:A347))),"")</f>
        <v/>
      </c>
      <c r="P347" s="10" t="str">
        <f ca="1">IFERROR(INDEX(MAESTRO!P:P,_xludf.AGGREGATE(15,6,ROW(MAESTRO!$B$3:$B$1000)/((MAESTRO!$B$3:$B$1000="ASMARTALC")*(UPPER(MAESTRO!$L$3:$L$1000)="CONFIRMADO")),ROWS($A$3:A347))),"")</f>
        <v/>
      </c>
      <c r="Q347" s="10" t="str">
        <f ca="1">IFERROR(INDEX(MAESTRO!Q:Q,_xludf.AGGREGATE(15,6,ROW(MAESTRO!$B$3:$B$1000)/((MAESTRO!$B$3:$B$1000="ASMARTALC")*(UPPER(MAESTRO!$L$3:$L$1000)="CONFIRMADO")),ROWS($A$3:A347))),"")</f>
        <v/>
      </c>
      <c r="R347" s="10" t="str">
        <f ca="1">IFERROR(INDEX(MAESTRO!R:R,_xludf.AGGREGATE(15,6,ROW(MAESTRO!$B$3:$B$1000)/((MAESTRO!$B$3:$B$1000="ASMARTALC")*(UPPER(MAESTRO!$L$3:$L$1000)="CONFIRMADO")),ROWS($A$3:A347))),"")</f>
        <v/>
      </c>
      <c r="S347" s="10" t="str">
        <f ca="1">IFERROR(INDEX(MAESTRO!S:S,_xludf.AGGREGATE(15,6,ROW(MAESTRO!$B$3:$B$1000)/((MAESTRO!$B$3:$B$1000="ASMARTALC")*(UPPER(MAESTRO!$L$3:$L$1000)="CONFIRMADO")),ROWS($A$3:A347))),"")</f>
        <v/>
      </c>
      <c r="T347" s="10" t="str">
        <f ca="1">IFERROR(INDEX(MAESTRO!T:T,_xludf.AGGREGATE(15,6,ROW(MAESTRO!$B$3:$B$1000)/((MAESTRO!$B$3:$B$1000="ASMARTALC")*(UPPER(MAESTRO!$L$3:$L$1000)="CONFIRMADO")),ROWS($A$3:A347))),"")</f>
        <v/>
      </c>
      <c r="U347" s="10" t="str">
        <f ca="1">IFERROR(INDEX(MAESTRO!U:U,_xludf.AGGREGATE(15,6,ROW(MAESTRO!$B$3:$B$1000)/((MAESTRO!$B$3:$B$1000="ASMARTALC")*(UPPER(MAESTRO!$L$3:$L$1000)="CONFIRMADO")),ROWS($A$3:A347))),"")</f>
        <v/>
      </c>
      <c r="V347" s="10" t="str">
        <f ca="1">IFERROR(INDEX(MAESTRO!V:V,_xludf.AGGREGATE(15,6,ROW(MAESTRO!$B$3:$B$1000)/((MAESTRO!$B$3:$B$1000="ASMARTALC")*(UPPER(MAESTRO!$L$3:$L$1000)="CONFIRMADO")),ROWS($A$3:A347))),"")</f>
        <v/>
      </c>
      <c r="W347" s="10" t="str">
        <f ca="1">IFERROR(INDEX(MAESTRO!W:W,_xludf.AGGREGATE(15,6,ROW(MAESTRO!$B$3:$B$1000)/((MAESTRO!$B$3:$B$1000="ASMARTALC")*(UPPER(MAESTRO!$L$3:$L$1000)="CONFIRMADO")),ROWS($A$3:A347))),"")</f>
        <v/>
      </c>
      <c r="X347" s="10" t="str">
        <f ca="1">IFERROR(INDEX(MAESTRO!X:X,_xludf.AGGREGATE(15,6,ROW(MAESTRO!$B$3:$B$1000)/((MAESTRO!$B$3:$B$1000="ASMARTALC")*(UPPER(MAESTRO!$L$3:$L$1000)="CONFIRMADO")),ROWS($A$3:A347))),"")</f>
        <v/>
      </c>
    </row>
    <row r="348" spans="1:24" ht="22.05" customHeight="1">
      <c r="A348" s="13" t="str">
        <f ca="1">IFERROR(INDEX(MAESTRO!A:A,_xludf.AGGREGATE(15,6,ROW(MAESTRO!$B$3:$B$1000)/((MAESTRO!$B$3:$B$1000="ASMARTALC")*(UPPER(MAESTRO!$L$3:$L$1000)="CONFIRMADO")),ROWS($A$3:A348))),"")</f>
        <v/>
      </c>
      <c r="B348" s="13" t="str">
        <f ca="1">IFERROR(INDEX(MAESTRO!B:B,_xludf.AGGREGATE(15,6,ROW(MAESTRO!$B$3:$B$1000)/((MAESTRO!$B$3:$B$1000="ASMARTALC")*(UPPER(MAESTRO!$L$3:$L$1000)="CONFIRMADO")),ROWS($A$3:A348))),"")</f>
        <v/>
      </c>
      <c r="C348" s="13" t="str">
        <f ca="1">IFERROR(INDEX(MAESTRO!C:C,_xludf.AGGREGATE(15,6,ROW(MAESTRO!$B$3:$B$1000)/((MAESTRO!$B$3:$B$1000="ASMARTALC")*(UPPER(MAESTRO!$L$3:$L$1000)="CONFIRMADO")),ROWS($A$3:A348))),"")</f>
        <v/>
      </c>
      <c r="D348" s="13" t="str">
        <f ca="1">IFERROR(INDEX(MAESTRO!D:D,_xludf.AGGREGATE(15,6,ROW(MAESTRO!$B$3:$B$1000)/((MAESTRO!$B$3:$B$1000="ASMARTALC")*(UPPER(MAESTRO!$L$3:$L$1000)="CONFIRMADO")),ROWS($A$3:A348))),"")</f>
        <v/>
      </c>
      <c r="E348" s="13" t="str">
        <f ca="1">IFERROR(INDEX(MAESTRO!E:E,_xludf.AGGREGATE(15,6,ROW(MAESTRO!$B$3:$B$1000)/((MAESTRO!$B$3:$B$1000="ASMARTALC")*(UPPER(MAESTRO!$L$3:$L$1000)="CONFIRMADO")),ROWS($A$3:A348))),"")</f>
        <v/>
      </c>
      <c r="F348" s="13" t="str">
        <f ca="1">IFERROR(INDEX(MAESTRO!F:F,_xludf.AGGREGATE(15,6,ROW(MAESTRO!$B$3:$B$1000)/((MAESTRO!$B$3:$B$1000="ASMARTALC")*(UPPER(MAESTRO!$L$3:$L$1000)="CONFIRMADO")),ROWS($A$3:A348))),"")</f>
        <v/>
      </c>
      <c r="G348" s="13" t="str">
        <f ca="1">IFERROR(INDEX(MAESTRO!G:G,_xludf.AGGREGATE(15,6,ROW(MAESTRO!$B$3:$B$1000)/((MAESTRO!$B$3:$B$1000="ASMARTALC")*(UPPER(MAESTRO!$L$3:$L$1000)="CONFIRMADO")),ROWS($A$3:A348))),"")</f>
        <v/>
      </c>
      <c r="H348" s="13" t="str">
        <f ca="1">IFERROR(INDEX(MAESTRO!H:H,_xludf.AGGREGATE(15,6,ROW(MAESTRO!$B$3:$B$1000)/((MAESTRO!$B$3:$B$1000="ASMARTALC")*(UPPER(MAESTRO!$L$3:$L$1000)="CONFIRMADO")),ROWS($A$3:A348))),"")</f>
        <v/>
      </c>
      <c r="I348" s="13" t="str">
        <f ca="1">IFERROR(INDEX(MAESTRO!I:I,_xludf.AGGREGATE(15,6,ROW(MAESTRO!$B$3:$B$1000)/((MAESTRO!$B$3:$B$1000="ASMARTALC")*(UPPER(MAESTRO!$L$3:$L$1000)="CONFIRMADO")),ROWS($A$3:A348))),"")</f>
        <v/>
      </c>
      <c r="J348" s="13" t="str">
        <f ca="1">IFERROR(INDEX(MAESTRO!J:J,_xludf.AGGREGATE(15,6,ROW(MAESTRO!$B$3:$B$1000)/((MAESTRO!$B$3:$B$1000="ASMARTALC")*(UPPER(MAESTRO!$L$3:$L$1000)="CONFIRMADO")),ROWS($A$3:A348))),"")</f>
        <v/>
      </c>
      <c r="K348" s="13" t="str">
        <f ca="1">IFERROR(INDEX(MAESTRO!K:K,_xludf.AGGREGATE(15,6,ROW(MAESTRO!$B$3:$B$1000)/((MAESTRO!$B$3:$B$1000="ASMARTALC")*(UPPER(MAESTRO!$L$3:$L$1000)="CONFIRMADO")),ROWS($A$3:A348))),"")</f>
        <v/>
      </c>
      <c r="L348" s="13" t="str">
        <f ca="1">IFERROR(INDEX(MAESTRO!L:L,_xludf.AGGREGATE(15,6,ROW(MAESTRO!$B$3:$B$1000)/((MAESTRO!$B$3:$B$1000="ASMARTALC")*(UPPER(MAESTRO!$L$3:$L$1000)="CONFIRMADO")),ROWS($A$3:A348))),"")</f>
        <v/>
      </c>
      <c r="M348" s="13" t="str">
        <f ca="1">IFERROR(INDEX(MAESTRO!M:M,_xludf.AGGREGATE(15,6,ROW(MAESTRO!$B$3:$B$1000)/((MAESTRO!$B$3:$B$1000="ASMARTALC")*(UPPER(MAESTRO!$L$3:$L$1000)="CONFIRMADO")),ROWS($A$3:A348))),"")</f>
        <v/>
      </c>
      <c r="N348" s="13" t="str">
        <f ca="1">IFERROR(INDEX(MAESTRO!N:N,_xludf.AGGREGATE(15,6,ROW(MAESTRO!$B$3:$B$1000)/((MAESTRO!$B$3:$B$1000="ASMARTALC")*(UPPER(MAESTRO!$L$3:$L$1000)="CONFIRMADO")),ROWS($A$3:A348))),"")</f>
        <v/>
      </c>
      <c r="O348" s="13" t="str">
        <f ca="1">IFERROR(INDEX(MAESTRO!O:O,_xludf.AGGREGATE(15,6,ROW(MAESTRO!$B$3:$B$1000)/((MAESTRO!$B$3:$B$1000="ASMARTALC")*(UPPER(MAESTRO!$L$3:$L$1000)="CONFIRMADO")),ROWS($A$3:A348))),"")</f>
        <v/>
      </c>
      <c r="P348" s="13" t="str">
        <f ca="1">IFERROR(INDEX(MAESTRO!P:P,_xludf.AGGREGATE(15,6,ROW(MAESTRO!$B$3:$B$1000)/((MAESTRO!$B$3:$B$1000="ASMARTALC")*(UPPER(MAESTRO!$L$3:$L$1000)="CONFIRMADO")),ROWS($A$3:A348))),"")</f>
        <v/>
      </c>
      <c r="Q348" s="13" t="str">
        <f ca="1">IFERROR(INDEX(MAESTRO!Q:Q,_xludf.AGGREGATE(15,6,ROW(MAESTRO!$B$3:$B$1000)/((MAESTRO!$B$3:$B$1000="ASMARTALC")*(UPPER(MAESTRO!$L$3:$L$1000)="CONFIRMADO")),ROWS($A$3:A348))),"")</f>
        <v/>
      </c>
      <c r="R348" s="13" t="str">
        <f ca="1">IFERROR(INDEX(MAESTRO!R:R,_xludf.AGGREGATE(15,6,ROW(MAESTRO!$B$3:$B$1000)/((MAESTRO!$B$3:$B$1000="ASMARTALC")*(UPPER(MAESTRO!$L$3:$L$1000)="CONFIRMADO")),ROWS($A$3:A348))),"")</f>
        <v/>
      </c>
      <c r="S348" s="13" t="str">
        <f ca="1">IFERROR(INDEX(MAESTRO!S:S,_xludf.AGGREGATE(15,6,ROW(MAESTRO!$B$3:$B$1000)/((MAESTRO!$B$3:$B$1000="ASMARTALC")*(UPPER(MAESTRO!$L$3:$L$1000)="CONFIRMADO")),ROWS($A$3:A348))),"")</f>
        <v/>
      </c>
      <c r="T348" s="13" t="str">
        <f ca="1">IFERROR(INDEX(MAESTRO!T:T,_xludf.AGGREGATE(15,6,ROW(MAESTRO!$B$3:$B$1000)/((MAESTRO!$B$3:$B$1000="ASMARTALC")*(UPPER(MAESTRO!$L$3:$L$1000)="CONFIRMADO")),ROWS($A$3:A348))),"")</f>
        <v/>
      </c>
      <c r="U348" s="13" t="str">
        <f ca="1">IFERROR(INDEX(MAESTRO!U:U,_xludf.AGGREGATE(15,6,ROW(MAESTRO!$B$3:$B$1000)/((MAESTRO!$B$3:$B$1000="ASMARTALC")*(UPPER(MAESTRO!$L$3:$L$1000)="CONFIRMADO")),ROWS($A$3:A348))),"")</f>
        <v/>
      </c>
      <c r="V348" s="13" t="str">
        <f ca="1">IFERROR(INDEX(MAESTRO!V:V,_xludf.AGGREGATE(15,6,ROW(MAESTRO!$B$3:$B$1000)/((MAESTRO!$B$3:$B$1000="ASMARTALC")*(UPPER(MAESTRO!$L$3:$L$1000)="CONFIRMADO")),ROWS($A$3:A348))),"")</f>
        <v/>
      </c>
      <c r="W348" s="13" t="str">
        <f ca="1">IFERROR(INDEX(MAESTRO!W:W,_xludf.AGGREGATE(15,6,ROW(MAESTRO!$B$3:$B$1000)/((MAESTRO!$B$3:$B$1000="ASMARTALC")*(UPPER(MAESTRO!$L$3:$L$1000)="CONFIRMADO")),ROWS($A$3:A348))),"")</f>
        <v/>
      </c>
      <c r="X348" s="13" t="str">
        <f ca="1">IFERROR(INDEX(MAESTRO!X:X,_xludf.AGGREGATE(15,6,ROW(MAESTRO!$B$3:$B$1000)/((MAESTRO!$B$3:$B$1000="ASMARTALC")*(UPPER(MAESTRO!$L$3:$L$1000)="CONFIRMADO")),ROWS($A$3:A348))),"")</f>
        <v/>
      </c>
    </row>
    <row r="349" spans="1:24" ht="22.05" customHeight="1">
      <c r="A349" s="10" t="str">
        <f ca="1">IFERROR(INDEX(MAESTRO!A:A,_xludf.AGGREGATE(15,6,ROW(MAESTRO!$B$3:$B$1000)/((MAESTRO!$B$3:$B$1000="ASMARTALC")*(UPPER(MAESTRO!$L$3:$L$1000)="CONFIRMADO")),ROWS($A$3:A349))),"")</f>
        <v/>
      </c>
      <c r="B349" s="10" t="str">
        <f ca="1">IFERROR(INDEX(MAESTRO!B:B,_xludf.AGGREGATE(15,6,ROW(MAESTRO!$B$3:$B$1000)/((MAESTRO!$B$3:$B$1000="ASMARTALC")*(UPPER(MAESTRO!$L$3:$L$1000)="CONFIRMADO")),ROWS($A$3:A349))),"")</f>
        <v/>
      </c>
      <c r="C349" s="10" t="str">
        <f ca="1">IFERROR(INDEX(MAESTRO!C:C,_xludf.AGGREGATE(15,6,ROW(MAESTRO!$B$3:$B$1000)/((MAESTRO!$B$3:$B$1000="ASMARTALC")*(UPPER(MAESTRO!$L$3:$L$1000)="CONFIRMADO")),ROWS($A$3:A349))),"")</f>
        <v/>
      </c>
      <c r="D349" s="10" t="str">
        <f ca="1">IFERROR(INDEX(MAESTRO!D:D,_xludf.AGGREGATE(15,6,ROW(MAESTRO!$B$3:$B$1000)/((MAESTRO!$B$3:$B$1000="ASMARTALC")*(UPPER(MAESTRO!$L$3:$L$1000)="CONFIRMADO")),ROWS($A$3:A349))),"")</f>
        <v/>
      </c>
      <c r="E349" s="10" t="str">
        <f ca="1">IFERROR(INDEX(MAESTRO!E:E,_xludf.AGGREGATE(15,6,ROW(MAESTRO!$B$3:$B$1000)/((MAESTRO!$B$3:$B$1000="ASMARTALC")*(UPPER(MAESTRO!$L$3:$L$1000)="CONFIRMADO")),ROWS($A$3:A349))),"")</f>
        <v/>
      </c>
      <c r="F349" s="10" t="str">
        <f ca="1">IFERROR(INDEX(MAESTRO!F:F,_xludf.AGGREGATE(15,6,ROW(MAESTRO!$B$3:$B$1000)/((MAESTRO!$B$3:$B$1000="ASMARTALC")*(UPPER(MAESTRO!$L$3:$L$1000)="CONFIRMADO")),ROWS($A$3:A349))),"")</f>
        <v/>
      </c>
      <c r="G349" s="10" t="str">
        <f ca="1">IFERROR(INDEX(MAESTRO!G:G,_xludf.AGGREGATE(15,6,ROW(MAESTRO!$B$3:$B$1000)/((MAESTRO!$B$3:$B$1000="ASMARTALC")*(UPPER(MAESTRO!$L$3:$L$1000)="CONFIRMADO")),ROWS($A$3:A349))),"")</f>
        <v/>
      </c>
      <c r="H349" s="10" t="str">
        <f ca="1">IFERROR(INDEX(MAESTRO!H:H,_xludf.AGGREGATE(15,6,ROW(MAESTRO!$B$3:$B$1000)/((MAESTRO!$B$3:$B$1000="ASMARTALC")*(UPPER(MAESTRO!$L$3:$L$1000)="CONFIRMADO")),ROWS($A$3:A349))),"")</f>
        <v/>
      </c>
      <c r="I349" s="10" t="str">
        <f ca="1">IFERROR(INDEX(MAESTRO!I:I,_xludf.AGGREGATE(15,6,ROW(MAESTRO!$B$3:$B$1000)/((MAESTRO!$B$3:$B$1000="ASMARTALC")*(UPPER(MAESTRO!$L$3:$L$1000)="CONFIRMADO")),ROWS($A$3:A349))),"")</f>
        <v/>
      </c>
      <c r="J349" s="10" t="str">
        <f ca="1">IFERROR(INDEX(MAESTRO!J:J,_xludf.AGGREGATE(15,6,ROW(MAESTRO!$B$3:$B$1000)/((MAESTRO!$B$3:$B$1000="ASMARTALC")*(UPPER(MAESTRO!$L$3:$L$1000)="CONFIRMADO")),ROWS($A$3:A349))),"")</f>
        <v/>
      </c>
      <c r="K349" s="10" t="str">
        <f ca="1">IFERROR(INDEX(MAESTRO!K:K,_xludf.AGGREGATE(15,6,ROW(MAESTRO!$B$3:$B$1000)/((MAESTRO!$B$3:$B$1000="ASMARTALC")*(UPPER(MAESTRO!$L$3:$L$1000)="CONFIRMADO")),ROWS($A$3:A349))),"")</f>
        <v/>
      </c>
      <c r="L349" s="10" t="str">
        <f ca="1">IFERROR(INDEX(MAESTRO!L:L,_xludf.AGGREGATE(15,6,ROW(MAESTRO!$B$3:$B$1000)/((MAESTRO!$B$3:$B$1000="ASMARTALC")*(UPPER(MAESTRO!$L$3:$L$1000)="CONFIRMADO")),ROWS($A$3:A349))),"")</f>
        <v/>
      </c>
      <c r="M349" s="10" t="str">
        <f ca="1">IFERROR(INDEX(MAESTRO!M:M,_xludf.AGGREGATE(15,6,ROW(MAESTRO!$B$3:$B$1000)/((MAESTRO!$B$3:$B$1000="ASMARTALC")*(UPPER(MAESTRO!$L$3:$L$1000)="CONFIRMADO")),ROWS($A$3:A349))),"")</f>
        <v/>
      </c>
      <c r="N349" s="10" t="str">
        <f ca="1">IFERROR(INDEX(MAESTRO!N:N,_xludf.AGGREGATE(15,6,ROW(MAESTRO!$B$3:$B$1000)/((MAESTRO!$B$3:$B$1000="ASMARTALC")*(UPPER(MAESTRO!$L$3:$L$1000)="CONFIRMADO")),ROWS($A$3:A349))),"")</f>
        <v/>
      </c>
      <c r="O349" s="10" t="str">
        <f ca="1">IFERROR(INDEX(MAESTRO!O:O,_xludf.AGGREGATE(15,6,ROW(MAESTRO!$B$3:$B$1000)/((MAESTRO!$B$3:$B$1000="ASMARTALC")*(UPPER(MAESTRO!$L$3:$L$1000)="CONFIRMADO")),ROWS($A$3:A349))),"")</f>
        <v/>
      </c>
      <c r="P349" s="10" t="str">
        <f ca="1">IFERROR(INDEX(MAESTRO!P:P,_xludf.AGGREGATE(15,6,ROW(MAESTRO!$B$3:$B$1000)/((MAESTRO!$B$3:$B$1000="ASMARTALC")*(UPPER(MAESTRO!$L$3:$L$1000)="CONFIRMADO")),ROWS($A$3:A349))),"")</f>
        <v/>
      </c>
      <c r="Q349" s="10" t="str">
        <f ca="1">IFERROR(INDEX(MAESTRO!Q:Q,_xludf.AGGREGATE(15,6,ROW(MAESTRO!$B$3:$B$1000)/((MAESTRO!$B$3:$B$1000="ASMARTALC")*(UPPER(MAESTRO!$L$3:$L$1000)="CONFIRMADO")),ROWS($A$3:A349))),"")</f>
        <v/>
      </c>
      <c r="R349" s="10" t="str">
        <f ca="1">IFERROR(INDEX(MAESTRO!R:R,_xludf.AGGREGATE(15,6,ROW(MAESTRO!$B$3:$B$1000)/((MAESTRO!$B$3:$B$1000="ASMARTALC")*(UPPER(MAESTRO!$L$3:$L$1000)="CONFIRMADO")),ROWS($A$3:A349))),"")</f>
        <v/>
      </c>
      <c r="S349" s="10" t="str">
        <f ca="1">IFERROR(INDEX(MAESTRO!S:S,_xludf.AGGREGATE(15,6,ROW(MAESTRO!$B$3:$B$1000)/((MAESTRO!$B$3:$B$1000="ASMARTALC")*(UPPER(MAESTRO!$L$3:$L$1000)="CONFIRMADO")),ROWS($A$3:A349))),"")</f>
        <v/>
      </c>
      <c r="T349" s="10" t="str">
        <f ca="1">IFERROR(INDEX(MAESTRO!T:T,_xludf.AGGREGATE(15,6,ROW(MAESTRO!$B$3:$B$1000)/((MAESTRO!$B$3:$B$1000="ASMARTALC")*(UPPER(MAESTRO!$L$3:$L$1000)="CONFIRMADO")),ROWS($A$3:A349))),"")</f>
        <v/>
      </c>
      <c r="U349" s="10" t="str">
        <f ca="1">IFERROR(INDEX(MAESTRO!U:U,_xludf.AGGREGATE(15,6,ROW(MAESTRO!$B$3:$B$1000)/((MAESTRO!$B$3:$B$1000="ASMARTALC")*(UPPER(MAESTRO!$L$3:$L$1000)="CONFIRMADO")),ROWS($A$3:A349))),"")</f>
        <v/>
      </c>
      <c r="V349" s="10" t="str">
        <f ca="1">IFERROR(INDEX(MAESTRO!V:V,_xludf.AGGREGATE(15,6,ROW(MAESTRO!$B$3:$B$1000)/((MAESTRO!$B$3:$B$1000="ASMARTALC")*(UPPER(MAESTRO!$L$3:$L$1000)="CONFIRMADO")),ROWS($A$3:A349))),"")</f>
        <v/>
      </c>
      <c r="W349" s="10" t="str">
        <f ca="1">IFERROR(INDEX(MAESTRO!W:W,_xludf.AGGREGATE(15,6,ROW(MAESTRO!$B$3:$B$1000)/((MAESTRO!$B$3:$B$1000="ASMARTALC")*(UPPER(MAESTRO!$L$3:$L$1000)="CONFIRMADO")),ROWS($A$3:A349))),"")</f>
        <v/>
      </c>
      <c r="X349" s="10" t="str">
        <f ca="1">IFERROR(INDEX(MAESTRO!X:X,_xludf.AGGREGATE(15,6,ROW(MAESTRO!$B$3:$B$1000)/((MAESTRO!$B$3:$B$1000="ASMARTALC")*(UPPER(MAESTRO!$L$3:$L$1000)="CONFIRMADO")),ROWS($A$3:A349))),"")</f>
        <v/>
      </c>
    </row>
    <row r="350" spans="1:24" ht="22.05" customHeight="1">
      <c r="A350" s="13" t="str">
        <f ca="1">IFERROR(INDEX(MAESTRO!A:A,_xludf.AGGREGATE(15,6,ROW(MAESTRO!$B$3:$B$1000)/((MAESTRO!$B$3:$B$1000="ASMARTALC")*(UPPER(MAESTRO!$L$3:$L$1000)="CONFIRMADO")),ROWS($A$3:A350))),"")</f>
        <v/>
      </c>
      <c r="B350" s="13" t="str">
        <f ca="1">IFERROR(INDEX(MAESTRO!B:B,_xludf.AGGREGATE(15,6,ROW(MAESTRO!$B$3:$B$1000)/((MAESTRO!$B$3:$B$1000="ASMARTALC")*(UPPER(MAESTRO!$L$3:$L$1000)="CONFIRMADO")),ROWS($A$3:A350))),"")</f>
        <v/>
      </c>
      <c r="C350" s="13" t="str">
        <f ca="1">IFERROR(INDEX(MAESTRO!C:C,_xludf.AGGREGATE(15,6,ROW(MAESTRO!$B$3:$B$1000)/((MAESTRO!$B$3:$B$1000="ASMARTALC")*(UPPER(MAESTRO!$L$3:$L$1000)="CONFIRMADO")),ROWS($A$3:A350))),"")</f>
        <v/>
      </c>
      <c r="D350" s="13" t="str">
        <f ca="1">IFERROR(INDEX(MAESTRO!D:D,_xludf.AGGREGATE(15,6,ROW(MAESTRO!$B$3:$B$1000)/((MAESTRO!$B$3:$B$1000="ASMARTALC")*(UPPER(MAESTRO!$L$3:$L$1000)="CONFIRMADO")),ROWS($A$3:A350))),"")</f>
        <v/>
      </c>
      <c r="E350" s="13" t="str">
        <f ca="1">IFERROR(INDEX(MAESTRO!E:E,_xludf.AGGREGATE(15,6,ROW(MAESTRO!$B$3:$B$1000)/((MAESTRO!$B$3:$B$1000="ASMARTALC")*(UPPER(MAESTRO!$L$3:$L$1000)="CONFIRMADO")),ROWS($A$3:A350))),"")</f>
        <v/>
      </c>
      <c r="F350" s="13" t="str">
        <f ca="1">IFERROR(INDEX(MAESTRO!F:F,_xludf.AGGREGATE(15,6,ROW(MAESTRO!$B$3:$B$1000)/((MAESTRO!$B$3:$B$1000="ASMARTALC")*(UPPER(MAESTRO!$L$3:$L$1000)="CONFIRMADO")),ROWS($A$3:A350))),"")</f>
        <v/>
      </c>
      <c r="G350" s="13" t="str">
        <f ca="1">IFERROR(INDEX(MAESTRO!G:G,_xludf.AGGREGATE(15,6,ROW(MAESTRO!$B$3:$B$1000)/((MAESTRO!$B$3:$B$1000="ASMARTALC")*(UPPER(MAESTRO!$L$3:$L$1000)="CONFIRMADO")),ROWS($A$3:A350))),"")</f>
        <v/>
      </c>
      <c r="H350" s="13" t="str">
        <f ca="1">IFERROR(INDEX(MAESTRO!H:H,_xludf.AGGREGATE(15,6,ROW(MAESTRO!$B$3:$B$1000)/((MAESTRO!$B$3:$B$1000="ASMARTALC")*(UPPER(MAESTRO!$L$3:$L$1000)="CONFIRMADO")),ROWS($A$3:A350))),"")</f>
        <v/>
      </c>
      <c r="I350" s="13" t="str">
        <f ca="1">IFERROR(INDEX(MAESTRO!I:I,_xludf.AGGREGATE(15,6,ROW(MAESTRO!$B$3:$B$1000)/((MAESTRO!$B$3:$B$1000="ASMARTALC")*(UPPER(MAESTRO!$L$3:$L$1000)="CONFIRMADO")),ROWS($A$3:A350))),"")</f>
        <v/>
      </c>
      <c r="J350" s="13" t="str">
        <f ca="1">IFERROR(INDEX(MAESTRO!J:J,_xludf.AGGREGATE(15,6,ROW(MAESTRO!$B$3:$B$1000)/((MAESTRO!$B$3:$B$1000="ASMARTALC")*(UPPER(MAESTRO!$L$3:$L$1000)="CONFIRMADO")),ROWS($A$3:A350))),"")</f>
        <v/>
      </c>
      <c r="K350" s="13" t="str">
        <f ca="1">IFERROR(INDEX(MAESTRO!K:K,_xludf.AGGREGATE(15,6,ROW(MAESTRO!$B$3:$B$1000)/((MAESTRO!$B$3:$B$1000="ASMARTALC")*(UPPER(MAESTRO!$L$3:$L$1000)="CONFIRMADO")),ROWS($A$3:A350))),"")</f>
        <v/>
      </c>
      <c r="L350" s="13" t="str">
        <f ca="1">IFERROR(INDEX(MAESTRO!L:L,_xludf.AGGREGATE(15,6,ROW(MAESTRO!$B$3:$B$1000)/((MAESTRO!$B$3:$B$1000="ASMARTALC")*(UPPER(MAESTRO!$L$3:$L$1000)="CONFIRMADO")),ROWS($A$3:A350))),"")</f>
        <v/>
      </c>
      <c r="M350" s="13" t="str">
        <f ca="1">IFERROR(INDEX(MAESTRO!M:M,_xludf.AGGREGATE(15,6,ROW(MAESTRO!$B$3:$B$1000)/((MAESTRO!$B$3:$B$1000="ASMARTALC")*(UPPER(MAESTRO!$L$3:$L$1000)="CONFIRMADO")),ROWS($A$3:A350))),"")</f>
        <v/>
      </c>
      <c r="N350" s="13" t="str">
        <f ca="1">IFERROR(INDEX(MAESTRO!N:N,_xludf.AGGREGATE(15,6,ROW(MAESTRO!$B$3:$B$1000)/((MAESTRO!$B$3:$B$1000="ASMARTALC")*(UPPER(MAESTRO!$L$3:$L$1000)="CONFIRMADO")),ROWS($A$3:A350))),"")</f>
        <v/>
      </c>
      <c r="O350" s="13" t="str">
        <f ca="1">IFERROR(INDEX(MAESTRO!O:O,_xludf.AGGREGATE(15,6,ROW(MAESTRO!$B$3:$B$1000)/((MAESTRO!$B$3:$B$1000="ASMARTALC")*(UPPER(MAESTRO!$L$3:$L$1000)="CONFIRMADO")),ROWS($A$3:A350))),"")</f>
        <v/>
      </c>
      <c r="P350" s="13" t="str">
        <f ca="1">IFERROR(INDEX(MAESTRO!P:P,_xludf.AGGREGATE(15,6,ROW(MAESTRO!$B$3:$B$1000)/((MAESTRO!$B$3:$B$1000="ASMARTALC")*(UPPER(MAESTRO!$L$3:$L$1000)="CONFIRMADO")),ROWS($A$3:A350))),"")</f>
        <v/>
      </c>
      <c r="Q350" s="13" t="str">
        <f ca="1">IFERROR(INDEX(MAESTRO!Q:Q,_xludf.AGGREGATE(15,6,ROW(MAESTRO!$B$3:$B$1000)/((MAESTRO!$B$3:$B$1000="ASMARTALC")*(UPPER(MAESTRO!$L$3:$L$1000)="CONFIRMADO")),ROWS($A$3:A350))),"")</f>
        <v/>
      </c>
      <c r="R350" s="13" t="str">
        <f ca="1">IFERROR(INDEX(MAESTRO!R:R,_xludf.AGGREGATE(15,6,ROW(MAESTRO!$B$3:$B$1000)/((MAESTRO!$B$3:$B$1000="ASMARTALC")*(UPPER(MAESTRO!$L$3:$L$1000)="CONFIRMADO")),ROWS($A$3:A350))),"")</f>
        <v/>
      </c>
      <c r="S350" s="13" t="str">
        <f ca="1">IFERROR(INDEX(MAESTRO!S:S,_xludf.AGGREGATE(15,6,ROW(MAESTRO!$B$3:$B$1000)/((MAESTRO!$B$3:$B$1000="ASMARTALC")*(UPPER(MAESTRO!$L$3:$L$1000)="CONFIRMADO")),ROWS($A$3:A350))),"")</f>
        <v/>
      </c>
      <c r="T350" s="13" t="str">
        <f ca="1">IFERROR(INDEX(MAESTRO!T:T,_xludf.AGGREGATE(15,6,ROW(MAESTRO!$B$3:$B$1000)/((MAESTRO!$B$3:$B$1000="ASMARTALC")*(UPPER(MAESTRO!$L$3:$L$1000)="CONFIRMADO")),ROWS($A$3:A350))),"")</f>
        <v/>
      </c>
      <c r="U350" s="13" t="str">
        <f ca="1">IFERROR(INDEX(MAESTRO!U:U,_xludf.AGGREGATE(15,6,ROW(MAESTRO!$B$3:$B$1000)/((MAESTRO!$B$3:$B$1000="ASMARTALC")*(UPPER(MAESTRO!$L$3:$L$1000)="CONFIRMADO")),ROWS($A$3:A350))),"")</f>
        <v/>
      </c>
      <c r="V350" s="13" t="str">
        <f ca="1">IFERROR(INDEX(MAESTRO!V:V,_xludf.AGGREGATE(15,6,ROW(MAESTRO!$B$3:$B$1000)/((MAESTRO!$B$3:$B$1000="ASMARTALC")*(UPPER(MAESTRO!$L$3:$L$1000)="CONFIRMADO")),ROWS($A$3:A350))),"")</f>
        <v/>
      </c>
      <c r="W350" s="13" t="str">
        <f ca="1">IFERROR(INDEX(MAESTRO!W:W,_xludf.AGGREGATE(15,6,ROW(MAESTRO!$B$3:$B$1000)/((MAESTRO!$B$3:$B$1000="ASMARTALC")*(UPPER(MAESTRO!$L$3:$L$1000)="CONFIRMADO")),ROWS($A$3:A350))),"")</f>
        <v/>
      </c>
      <c r="X350" s="13" t="str">
        <f ca="1">IFERROR(INDEX(MAESTRO!X:X,_xludf.AGGREGATE(15,6,ROW(MAESTRO!$B$3:$B$1000)/((MAESTRO!$B$3:$B$1000="ASMARTALC")*(UPPER(MAESTRO!$L$3:$L$1000)="CONFIRMADO")),ROWS($A$3:A350))),"")</f>
        <v/>
      </c>
    </row>
    <row r="351" spans="1:24" ht="22.05" customHeight="1">
      <c r="A351" s="10" t="str">
        <f ca="1">IFERROR(INDEX(MAESTRO!A:A,_xludf.AGGREGATE(15,6,ROW(MAESTRO!$B$3:$B$1000)/((MAESTRO!$B$3:$B$1000="ASMARTALC")*(UPPER(MAESTRO!$L$3:$L$1000)="CONFIRMADO")),ROWS($A$3:A351))),"")</f>
        <v/>
      </c>
      <c r="B351" s="10" t="str">
        <f ca="1">IFERROR(INDEX(MAESTRO!B:B,_xludf.AGGREGATE(15,6,ROW(MAESTRO!$B$3:$B$1000)/((MAESTRO!$B$3:$B$1000="ASMARTALC")*(UPPER(MAESTRO!$L$3:$L$1000)="CONFIRMADO")),ROWS($A$3:A351))),"")</f>
        <v/>
      </c>
      <c r="C351" s="10" t="str">
        <f ca="1">IFERROR(INDEX(MAESTRO!C:C,_xludf.AGGREGATE(15,6,ROW(MAESTRO!$B$3:$B$1000)/((MAESTRO!$B$3:$B$1000="ASMARTALC")*(UPPER(MAESTRO!$L$3:$L$1000)="CONFIRMADO")),ROWS($A$3:A351))),"")</f>
        <v/>
      </c>
      <c r="D351" s="10" t="str">
        <f ca="1">IFERROR(INDEX(MAESTRO!D:D,_xludf.AGGREGATE(15,6,ROW(MAESTRO!$B$3:$B$1000)/((MAESTRO!$B$3:$B$1000="ASMARTALC")*(UPPER(MAESTRO!$L$3:$L$1000)="CONFIRMADO")),ROWS($A$3:A351))),"")</f>
        <v/>
      </c>
      <c r="E351" s="10" t="str">
        <f ca="1">IFERROR(INDEX(MAESTRO!E:E,_xludf.AGGREGATE(15,6,ROW(MAESTRO!$B$3:$B$1000)/((MAESTRO!$B$3:$B$1000="ASMARTALC")*(UPPER(MAESTRO!$L$3:$L$1000)="CONFIRMADO")),ROWS($A$3:A351))),"")</f>
        <v/>
      </c>
      <c r="F351" s="10" t="str">
        <f ca="1">IFERROR(INDEX(MAESTRO!F:F,_xludf.AGGREGATE(15,6,ROW(MAESTRO!$B$3:$B$1000)/((MAESTRO!$B$3:$B$1000="ASMARTALC")*(UPPER(MAESTRO!$L$3:$L$1000)="CONFIRMADO")),ROWS($A$3:A351))),"")</f>
        <v/>
      </c>
      <c r="G351" s="10" t="str">
        <f ca="1">IFERROR(INDEX(MAESTRO!G:G,_xludf.AGGREGATE(15,6,ROW(MAESTRO!$B$3:$B$1000)/((MAESTRO!$B$3:$B$1000="ASMARTALC")*(UPPER(MAESTRO!$L$3:$L$1000)="CONFIRMADO")),ROWS($A$3:A351))),"")</f>
        <v/>
      </c>
      <c r="H351" s="10" t="str">
        <f ca="1">IFERROR(INDEX(MAESTRO!H:H,_xludf.AGGREGATE(15,6,ROW(MAESTRO!$B$3:$B$1000)/((MAESTRO!$B$3:$B$1000="ASMARTALC")*(UPPER(MAESTRO!$L$3:$L$1000)="CONFIRMADO")),ROWS($A$3:A351))),"")</f>
        <v/>
      </c>
      <c r="I351" s="10" t="str">
        <f ca="1">IFERROR(INDEX(MAESTRO!I:I,_xludf.AGGREGATE(15,6,ROW(MAESTRO!$B$3:$B$1000)/((MAESTRO!$B$3:$B$1000="ASMARTALC")*(UPPER(MAESTRO!$L$3:$L$1000)="CONFIRMADO")),ROWS($A$3:A351))),"")</f>
        <v/>
      </c>
      <c r="J351" s="10" t="str">
        <f ca="1">IFERROR(INDEX(MAESTRO!J:J,_xludf.AGGREGATE(15,6,ROW(MAESTRO!$B$3:$B$1000)/((MAESTRO!$B$3:$B$1000="ASMARTALC")*(UPPER(MAESTRO!$L$3:$L$1000)="CONFIRMADO")),ROWS($A$3:A351))),"")</f>
        <v/>
      </c>
      <c r="K351" s="10" t="str">
        <f ca="1">IFERROR(INDEX(MAESTRO!K:K,_xludf.AGGREGATE(15,6,ROW(MAESTRO!$B$3:$B$1000)/((MAESTRO!$B$3:$B$1000="ASMARTALC")*(UPPER(MAESTRO!$L$3:$L$1000)="CONFIRMADO")),ROWS($A$3:A351))),"")</f>
        <v/>
      </c>
      <c r="L351" s="10" t="str">
        <f ca="1">IFERROR(INDEX(MAESTRO!L:L,_xludf.AGGREGATE(15,6,ROW(MAESTRO!$B$3:$B$1000)/((MAESTRO!$B$3:$B$1000="ASMARTALC")*(UPPER(MAESTRO!$L$3:$L$1000)="CONFIRMADO")),ROWS($A$3:A351))),"")</f>
        <v/>
      </c>
      <c r="M351" s="10" t="str">
        <f ca="1">IFERROR(INDEX(MAESTRO!M:M,_xludf.AGGREGATE(15,6,ROW(MAESTRO!$B$3:$B$1000)/((MAESTRO!$B$3:$B$1000="ASMARTALC")*(UPPER(MAESTRO!$L$3:$L$1000)="CONFIRMADO")),ROWS($A$3:A351))),"")</f>
        <v/>
      </c>
      <c r="N351" s="10" t="str">
        <f ca="1">IFERROR(INDEX(MAESTRO!N:N,_xludf.AGGREGATE(15,6,ROW(MAESTRO!$B$3:$B$1000)/((MAESTRO!$B$3:$B$1000="ASMARTALC")*(UPPER(MAESTRO!$L$3:$L$1000)="CONFIRMADO")),ROWS($A$3:A351))),"")</f>
        <v/>
      </c>
      <c r="O351" s="10" t="str">
        <f ca="1">IFERROR(INDEX(MAESTRO!O:O,_xludf.AGGREGATE(15,6,ROW(MAESTRO!$B$3:$B$1000)/((MAESTRO!$B$3:$B$1000="ASMARTALC")*(UPPER(MAESTRO!$L$3:$L$1000)="CONFIRMADO")),ROWS($A$3:A351))),"")</f>
        <v/>
      </c>
      <c r="P351" s="10" t="str">
        <f ca="1">IFERROR(INDEX(MAESTRO!P:P,_xludf.AGGREGATE(15,6,ROW(MAESTRO!$B$3:$B$1000)/((MAESTRO!$B$3:$B$1000="ASMARTALC")*(UPPER(MAESTRO!$L$3:$L$1000)="CONFIRMADO")),ROWS($A$3:A351))),"")</f>
        <v/>
      </c>
      <c r="Q351" s="10" t="str">
        <f ca="1">IFERROR(INDEX(MAESTRO!Q:Q,_xludf.AGGREGATE(15,6,ROW(MAESTRO!$B$3:$B$1000)/((MAESTRO!$B$3:$B$1000="ASMARTALC")*(UPPER(MAESTRO!$L$3:$L$1000)="CONFIRMADO")),ROWS($A$3:A351))),"")</f>
        <v/>
      </c>
      <c r="R351" s="10" t="str">
        <f ca="1">IFERROR(INDEX(MAESTRO!R:R,_xludf.AGGREGATE(15,6,ROW(MAESTRO!$B$3:$B$1000)/((MAESTRO!$B$3:$B$1000="ASMARTALC")*(UPPER(MAESTRO!$L$3:$L$1000)="CONFIRMADO")),ROWS($A$3:A351))),"")</f>
        <v/>
      </c>
      <c r="S351" s="10" t="str">
        <f ca="1">IFERROR(INDEX(MAESTRO!S:S,_xludf.AGGREGATE(15,6,ROW(MAESTRO!$B$3:$B$1000)/((MAESTRO!$B$3:$B$1000="ASMARTALC")*(UPPER(MAESTRO!$L$3:$L$1000)="CONFIRMADO")),ROWS($A$3:A351))),"")</f>
        <v/>
      </c>
      <c r="T351" s="10" t="str">
        <f ca="1">IFERROR(INDEX(MAESTRO!T:T,_xludf.AGGREGATE(15,6,ROW(MAESTRO!$B$3:$B$1000)/((MAESTRO!$B$3:$B$1000="ASMARTALC")*(UPPER(MAESTRO!$L$3:$L$1000)="CONFIRMADO")),ROWS($A$3:A351))),"")</f>
        <v/>
      </c>
      <c r="U351" s="10" t="str">
        <f ca="1">IFERROR(INDEX(MAESTRO!U:U,_xludf.AGGREGATE(15,6,ROW(MAESTRO!$B$3:$B$1000)/((MAESTRO!$B$3:$B$1000="ASMARTALC")*(UPPER(MAESTRO!$L$3:$L$1000)="CONFIRMADO")),ROWS($A$3:A351))),"")</f>
        <v/>
      </c>
      <c r="V351" s="10" t="str">
        <f ca="1">IFERROR(INDEX(MAESTRO!V:V,_xludf.AGGREGATE(15,6,ROW(MAESTRO!$B$3:$B$1000)/((MAESTRO!$B$3:$B$1000="ASMARTALC")*(UPPER(MAESTRO!$L$3:$L$1000)="CONFIRMADO")),ROWS($A$3:A351))),"")</f>
        <v/>
      </c>
      <c r="W351" s="10" t="str">
        <f ca="1">IFERROR(INDEX(MAESTRO!W:W,_xludf.AGGREGATE(15,6,ROW(MAESTRO!$B$3:$B$1000)/((MAESTRO!$B$3:$B$1000="ASMARTALC")*(UPPER(MAESTRO!$L$3:$L$1000)="CONFIRMADO")),ROWS($A$3:A351))),"")</f>
        <v/>
      </c>
      <c r="X351" s="10" t="str">
        <f ca="1">IFERROR(INDEX(MAESTRO!X:X,_xludf.AGGREGATE(15,6,ROW(MAESTRO!$B$3:$B$1000)/((MAESTRO!$B$3:$B$1000="ASMARTALC")*(UPPER(MAESTRO!$L$3:$L$1000)="CONFIRMADO")),ROWS($A$3:A351))),"")</f>
        <v/>
      </c>
    </row>
    <row r="352" spans="1:24" ht="22.05" customHeight="1">
      <c r="A352" s="13" t="str">
        <f ca="1">IFERROR(INDEX(MAESTRO!A:A,_xludf.AGGREGATE(15,6,ROW(MAESTRO!$B$3:$B$1000)/((MAESTRO!$B$3:$B$1000="ASMARTALC")*(UPPER(MAESTRO!$L$3:$L$1000)="CONFIRMADO")),ROWS($A$3:A352))),"")</f>
        <v/>
      </c>
      <c r="B352" s="13" t="str">
        <f ca="1">IFERROR(INDEX(MAESTRO!B:B,_xludf.AGGREGATE(15,6,ROW(MAESTRO!$B$3:$B$1000)/((MAESTRO!$B$3:$B$1000="ASMARTALC")*(UPPER(MAESTRO!$L$3:$L$1000)="CONFIRMADO")),ROWS($A$3:A352))),"")</f>
        <v/>
      </c>
      <c r="C352" s="13" t="str">
        <f ca="1">IFERROR(INDEX(MAESTRO!C:C,_xludf.AGGREGATE(15,6,ROW(MAESTRO!$B$3:$B$1000)/((MAESTRO!$B$3:$B$1000="ASMARTALC")*(UPPER(MAESTRO!$L$3:$L$1000)="CONFIRMADO")),ROWS($A$3:A352))),"")</f>
        <v/>
      </c>
      <c r="D352" s="13" t="str">
        <f ca="1">IFERROR(INDEX(MAESTRO!D:D,_xludf.AGGREGATE(15,6,ROW(MAESTRO!$B$3:$B$1000)/((MAESTRO!$B$3:$B$1000="ASMARTALC")*(UPPER(MAESTRO!$L$3:$L$1000)="CONFIRMADO")),ROWS($A$3:A352))),"")</f>
        <v/>
      </c>
      <c r="E352" s="13" t="str">
        <f ca="1">IFERROR(INDEX(MAESTRO!E:E,_xludf.AGGREGATE(15,6,ROW(MAESTRO!$B$3:$B$1000)/((MAESTRO!$B$3:$B$1000="ASMARTALC")*(UPPER(MAESTRO!$L$3:$L$1000)="CONFIRMADO")),ROWS($A$3:A352))),"")</f>
        <v/>
      </c>
      <c r="F352" s="13" t="str">
        <f ca="1">IFERROR(INDEX(MAESTRO!F:F,_xludf.AGGREGATE(15,6,ROW(MAESTRO!$B$3:$B$1000)/((MAESTRO!$B$3:$B$1000="ASMARTALC")*(UPPER(MAESTRO!$L$3:$L$1000)="CONFIRMADO")),ROWS($A$3:A352))),"")</f>
        <v/>
      </c>
      <c r="G352" s="13" t="str">
        <f ca="1">IFERROR(INDEX(MAESTRO!G:G,_xludf.AGGREGATE(15,6,ROW(MAESTRO!$B$3:$B$1000)/((MAESTRO!$B$3:$B$1000="ASMARTALC")*(UPPER(MAESTRO!$L$3:$L$1000)="CONFIRMADO")),ROWS($A$3:A352))),"")</f>
        <v/>
      </c>
      <c r="H352" s="13" t="str">
        <f ca="1">IFERROR(INDEX(MAESTRO!H:H,_xludf.AGGREGATE(15,6,ROW(MAESTRO!$B$3:$B$1000)/((MAESTRO!$B$3:$B$1000="ASMARTALC")*(UPPER(MAESTRO!$L$3:$L$1000)="CONFIRMADO")),ROWS($A$3:A352))),"")</f>
        <v/>
      </c>
      <c r="I352" s="13" t="str">
        <f ca="1">IFERROR(INDEX(MAESTRO!I:I,_xludf.AGGREGATE(15,6,ROW(MAESTRO!$B$3:$B$1000)/((MAESTRO!$B$3:$B$1000="ASMARTALC")*(UPPER(MAESTRO!$L$3:$L$1000)="CONFIRMADO")),ROWS($A$3:A352))),"")</f>
        <v/>
      </c>
      <c r="J352" s="13" t="str">
        <f ca="1">IFERROR(INDEX(MAESTRO!J:J,_xludf.AGGREGATE(15,6,ROW(MAESTRO!$B$3:$B$1000)/((MAESTRO!$B$3:$B$1000="ASMARTALC")*(UPPER(MAESTRO!$L$3:$L$1000)="CONFIRMADO")),ROWS($A$3:A352))),"")</f>
        <v/>
      </c>
      <c r="K352" s="13" t="str">
        <f ca="1">IFERROR(INDEX(MAESTRO!K:K,_xludf.AGGREGATE(15,6,ROW(MAESTRO!$B$3:$B$1000)/((MAESTRO!$B$3:$B$1000="ASMARTALC")*(UPPER(MAESTRO!$L$3:$L$1000)="CONFIRMADO")),ROWS($A$3:A352))),"")</f>
        <v/>
      </c>
      <c r="L352" s="13" t="str">
        <f ca="1">IFERROR(INDEX(MAESTRO!L:L,_xludf.AGGREGATE(15,6,ROW(MAESTRO!$B$3:$B$1000)/((MAESTRO!$B$3:$B$1000="ASMARTALC")*(UPPER(MAESTRO!$L$3:$L$1000)="CONFIRMADO")),ROWS($A$3:A352))),"")</f>
        <v/>
      </c>
      <c r="M352" s="13" t="str">
        <f ca="1">IFERROR(INDEX(MAESTRO!M:M,_xludf.AGGREGATE(15,6,ROW(MAESTRO!$B$3:$B$1000)/((MAESTRO!$B$3:$B$1000="ASMARTALC")*(UPPER(MAESTRO!$L$3:$L$1000)="CONFIRMADO")),ROWS($A$3:A352))),"")</f>
        <v/>
      </c>
      <c r="N352" s="13" t="str">
        <f ca="1">IFERROR(INDEX(MAESTRO!N:N,_xludf.AGGREGATE(15,6,ROW(MAESTRO!$B$3:$B$1000)/((MAESTRO!$B$3:$B$1000="ASMARTALC")*(UPPER(MAESTRO!$L$3:$L$1000)="CONFIRMADO")),ROWS($A$3:A352))),"")</f>
        <v/>
      </c>
      <c r="O352" s="13" t="str">
        <f ca="1">IFERROR(INDEX(MAESTRO!O:O,_xludf.AGGREGATE(15,6,ROW(MAESTRO!$B$3:$B$1000)/((MAESTRO!$B$3:$B$1000="ASMARTALC")*(UPPER(MAESTRO!$L$3:$L$1000)="CONFIRMADO")),ROWS($A$3:A352))),"")</f>
        <v/>
      </c>
      <c r="P352" s="13" t="str">
        <f ca="1">IFERROR(INDEX(MAESTRO!P:P,_xludf.AGGREGATE(15,6,ROW(MAESTRO!$B$3:$B$1000)/((MAESTRO!$B$3:$B$1000="ASMARTALC")*(UPPER(MAESTRO!$L$3:$L$1000)="CONFIRMADO")),ROWS($A$3:A352))),"")</f>
        <v/>
      </c>
      <c r="Q352" s="13" t="str">
        <f ca="1">IFERROR(INDEX(MAESTRO!Q:Q,_xludf.AGGREGATE(15,6,ROW(MAESTRO!$B$3:$B$1000)/((MAESTRO!$B$3:$B$1000="ASMARTALC")*(UPPER(MAESTRO!$L$3:$L$1000)="CONFIRMADO")),ROWS($A$3:A352))),"")</f>
        <v/>
      </c>
      <c r="R352" s="13" t="str">
        <f ca="1">IFERROR(INDEX(MAESTRO!R:R,_xludf.AGGREGATE(15,6,ROW(MAESTRO!$B$3:$B$1000)/((MAESTRO!$B$3:$B$1000="ASMARTALC")*(UPPER(MAESTRO!$L$3:$L$1000)="CONFIRMADO")),ROWS($A$3:A352))),"")</f>
        <v/>
      </c>
      <c r="S352" s="13" t="str">
        <f ca="1">IFERROR(INDEX(MAESTRO!S:S,_xludf.AGGREGATE(15,6,ROW(MAESTRO!$B$3:$B$1000)/((MAESTRO!$B$3:$B$1000="ASMARTALC")*(UPPER(MAESTRO!$L$3:$L$1000)="CONFIRMADO")),ROWS($A$3:A352))),"")</f>
        <v/>
      </c>
      <c r="T352" s="13" t="str">
        <f ca="1">IFERROR(INDEX(MAESTRO!T:T,_xludf.AGGREGATE(15,6,ROW(MAESTRO!$B$3:$B$1000)/((MAESTRO!$B$3:$B$1000="ASMARTALC")*(UPPER(MAESTRO!$L$3:$L$1000)="CONFIRMADO")),ROWS($A$3:A352))),"")</f>
        <v/>
      </c>
      <c r="U352" s="13" t="str">
        <f ca="1">IFERROR(INDEX(MAESTRO!U:U,_xludf.AGGREGATE(15,6,ROW(MAESTRO!$B$3:$B$1000)/((MAESTRO!$B$3:$B$1000="ASMARTALC")*(UPPER(MAESTRO!$L$3:$L$1000)="CONFIRMADO")),ROWS($A$3:A352))),"")</f>
        <v/>
      </c>
      <c r="V352" s="13" t="str">
        <f ca="1">IFERROR(INDEX(MAESTRO!V:V,_xludf.AGGREGATE(15,6,ROW(MAESTRO!$B$3:$B$1000)/((MAESTRO!$B$3:$B$1000="ASMARTALC")*(UPPER(MAESTRO!$L$3:$L$1000)="CONFIRMADO")),ROWS($A$3:A352))),"")</f>
        <v/>
      </c>
      <c r="W352" s="13" t="str">
        <f ca="1">IFERROR(INDEX(MAESTRO!W:W,_xludf.AGGREGATE(15,6,ROW(MAESTRO!$B$3:$B$1000)/((MAESTRO!$B$3:$B$1000="ASMARTALC")*(UPPER(MAESTRO!$L$3:$L$1000)="CONFIRMADO")),ROWS($A$3:A352))),"")</f>
        <v/>
      </c>
      <c r="X352" s="13" t="str">
        <f ca="1">IFERROR(INDEX(MAESTRO!X:X,_xludf.AGGREGATE(15,6,ROW(MAESTRO!$B$3:$B$1000)/((MAESTRO!$B$3:$B$1000="ASMARTALC")*(UPPER(MAESTRO!$L$3:$L$1000)="CONFIRMADO")),ROWS($A$3:A352))),"")</f>
        <v/>
      </c>
    </row>
    <row r="353" spans="1:24" ht="22.05" customHeight="1">
      <c r="A353" s="10" t="str">
        <f ca="1">IFERROR(INDEX(MAESTRO!A:A,_xludf.AGGREGATE(15,6,ROW(MAESTRO!$B$3:$B$1000)/((MAESTRO!$B$3:$B$1000="ASMARTALC")*(UPPER(MAESTRO!$L$3:$L$1000)="CONFIRMADO")),ROWS($A$3:A353))),"")</f>
        <v/>
      </c>
      <c r="B353" s="10" t="str">
        <f ca="1">IFERROR(INDEX(MAESTRO!B:B,_xludf.AGGREGATE(15,6,ROW(MAESTRO!$B$3:$B$1000)/((MAESTRO!$B$3:$B$1000="ASMARTALC")*(UPPER(MAESTRO!$L$3:$L$1000)="CONFIRMADO")),ROWS($A$3:A353))),"")</f>
        <v/>
      </c>
      <c r="C353" s="10" t="str">
        <f ca="1">IFERROR(INDEX(MAESTRO!C:C,_xludf.AGGREGATE(15,6,ROW(MAESTRO!$B$3:$B$1000)/((MAESTRO!$B$3:$B$1000="ASMARTALC")*(UPPER(MAESTRO!$L$3:$L$1000)="CONFIRMADO")),ROWS($A$3:A353))),"")</f>
        <v/>
      </c>
      <c r="D353" s="10" t="str">
        <f ca="1">IFERROR(INDEX(MAESTRO!D:D,_xludf.AGGREGATE(15,6,ROW(MAESTRO!$B$3:$B$1000)/((MAESTRO!$B$3:$B$1000="ASMARTALC")*(UPPER(MAESTRO!$L$3:$L$1000)="CONFIRMADO")),ROWS($A$3:A353))),"")</f>
        <v/>
      </c>
      <c r="E353" s="10" t="str">
        <f ca="1">IFERROR(INDEX(MAESTRO!E:E,_xludf.AGGREGATE(15,6,ROW(MAESTRO!$B$3:$B$1000)/((MAESTRO!$B$3:$B$1000="ASMARTALC")*(UPPER(MAESTRO!$L$3:$L$1000)="CONFIRMADO")),ROWS($A$3:A353))),"")</f>
        <v/>
      </c>
      <c r="F353" s="10" t="str">
        <f ca="1">IFERROR(INDEX(MAESTRO!F:F,_xludf.AGGREGATE(15,6,ROW(MAESTRO!$B$3:$B$1000)/((MAESTRO!$B$3:$B$1000="ASMARTALC")*(UPPER(MAESTRO!$L$3:$L$1000)="CONFIRMADO")),ROWS($A$3:A353))),"")</f>
        <v/>
      </c>
      <c r="G353" s="10" t="str">
        <f ca="1">IFERROR(INDEX(MAESTRO!G:G,_xludf.AGGREGATE(15,6,ROW(MAESTRO!$B$3:$B$1000)/((MAESTRO!$B$3:$B$1000="ASMARTALC")*(UPPER(MAESTRO!$L$3:$L$1000)="CONFIRMADO")),ROWS($A$3:A353))),"")</f>
        <v/>
      </c>
      <c r="H353" s="10" t="str">
        <f ca="1">IFERROR(INDEX(MAESTRO!H:H,_xludf.AGGREGATE(15,6,ROW(MAESTRO!$B$3:$B$1000)/((MAESTRO!$B$3:$B$1000="ASMARTALC")*(UPPER(MAESTRO!$L$3:$L$1000)="CONFIRMADO")),ROWS($A$3:A353))),"")</f>
        <v/>
      </c>
      <c r="I353" s="10" t="str">
        <f ca="1">IFERROR(INDEX(MAESTRO!I:I,_xludf.AGGREGATE(15,6,ROW(MAESTRO!$B$3:$B$1000)/((MAESTRO!$B$3:$B$1000="ASMARTALC")*(UPPER(MAESTRO!$L$3:$L$1000)="CONFIRMADO")),ROWS($A$3:A353))),"")</f>
        <v/>
      </c>
      <c r="J353" s="10" t="str">
        <f ca="1">IFERROR(INDEX(MAESTRO!J:J,_xludf.AGGREGATE(15,6,ROW(MAESTRO!$B$3:$B$1000)/((MAESTRO!$B$3:$B$1000="ASMARTALC")*(UPPER(MAESTRO!$L$3:$L$1000)="CONFIRMADO")),ROWS($A$3:A353))),"")</f>
        <v/>
      </c>
      <c r="K353" s="10" t="str">
        <f ca="1">IFERROR(INDEX(MAESTRO!K:K,_xludf.AGGREGATE(15,6,ROW(MAESTRO!$B$3:$B$1000)/((MAESTRO!$B$3:$B$1000="ASMARTALC")*(UPPER(MAESTRO!$L$3:$L$1000)="CONFIRMADO")),ROWS($A$3:A353))),"")</f>
        <v/>
      </c>
      <c r="L353" s="10" t="str">
        <f ca="1">IFERROR(INDEX(MAESTRO!L:L,_xludf.AGGREGATE(15,6,ROW(MAESTRO!$B$3:$B$1000)/((MAESTRO!$B$3:$B$1000="ASMARTALC")*(UPPER(MAESTRO!$L$3:$L$1000)="CONFIRMADO")),ROWS($A$3:A353))),"")</f>
        <v/>
      </c>
      <c r="M353" s="10" t="str">
        <f ca="1">IFERROR(INDEX(MAESTRO!M:M,_xludf.AGGREGATE(15,6,ROW(MAESTRO!$B$3:$B$1000)/((MAESTRO!$B$3:$B$1000="ASMARTALC")*(UPPER(MAESTRO!$L$3:$L$1000)="CONFIRMADO")),ROWS($A$3:A353))),"")</f>
        <v/>
      </c>
      <c r="N353" s="10" t="str">
        <f ca="1">IFERROR(INDEX(MAESTRO!N:N,_xludf.AGGREGATE(15,6,ROW(MAESTRO!$B$3:$B$1000)/((MAESTRO!$B$3:$B$1000="ASMARTALC")*(UPPER(MAESTRO!$L$3:$L$1000)="CONFIRMADO")),ROWS($A$3:A353))),"")</f>
        <v/>
      </c>
      <c r="O353" s="10" t="str">
        <f ca="1">IFERROR(INDEX(MAESTRO!O:O,_xludf.AGGREGATE(15,6,ROW(MAESTRO!$B$3:$B$1000)/((MAESTRO!$B$3:$B$1000="ASMARTALC")*(UPPER(MAESTRO!$L$3:$L$1000)="CONFIRMADO")),ROWS($A$3:A353))),"")</f>
        <v/>
      </c>
      <c r="P353" s="10" t="str">
        <f ca="1">IFERROR(INDEX(MAESTRO!P:P,_xludf.AGGREGATE(15,6,ROW(MAESTRO!$B$3:$B$1000)/((MAESTRO!$B$3:$B$1000="ASMARTALC")*(UPPER(MAESTRO!$L$3:$L$1000)="CONFIRMADO")),ROWS($A$3:A353))),"")</f>
        <v/>
      </c>
      <c r="Q353" s="10" t="str">
        <f ca="1">IFERROR(INDEX(MAESTRO!Q:Q,_xludf.AGGREGATE(15,6,ROW(MAESTRO!$B$3:$B$1000)/((MAESTRO!$B$3:$B$1000="ASMARTALC")*(UPPER(MAESTRO!$L$3:$L$1000)="CONFIRMADO")),ROWS($A$3:A353))),"")</f>
        <v/>
      </c>
      <c r="R353" s="10" t="str">
        <f ca="1">IFERROR(INDEX(MAESTRO!R:R,_xludf.AGGREGATE(15,6,ROW(MAESTRO!$B$3:$B$1000)/((MAESTRO!$B$3:$B$1000="ASMARTALC")*(UPPER(MAESTRO!$L$3:$L$1000)="CONFIRMADO")),ROWS($A$3:A353))),"")</f>
        <v/>
      </c>
      <c r="S353" s="10" t="str">
        <f ca="1">IFERROR(INDEX(MAESTRO!S:S,_xludf.AGGREGATE(15,6,ROW(MAESTRO!$B$3:$B$1000)/((MAESTRO!$B$3:$B$1000="ASMARTALC")*(UPPER(MAESTRO!$L$3:$L$1000)="CONFIRMADO")),ROWS($A$3:A353))),"")</f>
        <v/>
      </c>
      <c r="T353" s="10" t="str">
        <f ca="1">IFERROR(INDEX(MAESTRO!T:T,_xludf.AGGREGATE(15,6,ROW(MAESTRO!$B$3:$B$1000)/((MAESTRO!$B$3:$B$1000="ASMARTALC")*(UPPER(MAESTRO!$L$3:$L$1000)="CONFIRMADO")),ROWS($A$3:A353))),"")</f>
        <v/>
      </c>
      <c r="U353" s="10" t="str">
        <f ca="1">IFERROR(INDEX(MAESTRO!U:U,_xludf.AGGREGATE(15,6,ROW(MAESTRO!$B$3:$B$1000)/((MAESTRO!$B$3:$B$1000="ASMARTALC")*(UPPER(MAESTRO!$L$3:$L$1000)="CONFIRMADO")),ROWS($A$3:A353))),"")</f>
        <v/>
      </c>
      <c r="V353" s="10" t="str">
        <f ca="1">IFERROR(INDEX(MAESTRO!V:V,_xludf.AGGREGATE(15,6,ROW(MAESTRO!$B$3:$B$1000)/((MAESTRO!$B$3:$B$1000="ASMARTALC")*(UPPER(MAESTRO!$L$3:$L$1000)="CONFIRMADO")),ROWS($A$3:A353))),"")</f>
        <v/>
      </c>
      <c r="W353" s="10" t="str">
        <f ca="1">IFERROR(INDEX(MAESTRO!W:W,_xludf.AGGREGATE(15,6,ROW(MAESTRO!$B$3:$B$1000)/((MAESTRO!$B$3:$B$1000="ASMARTALC")*(UPPER(MAESTRO!$L$3:$L$1000)="CONFIRMADO")),ROWS($A$3:A353))),"")</f>
        <v/>
      </c>
      <c r="X353" s="10" t="str">
        <f ca="1">IFERROR(INDEX(MAESTRO!X:X,_xludf.AGGREGATE(15,6,ROW(MAESTRO!$B$3:$B$1000)/((MAESTRO!$B$3:$B$1000="ASMARTALC")*(UPPER(MAESTRO!$L$3:$L$1000)="CONFIRMADO")),ROWS($A$3:A353))),"")</f>
        <v/>
      </c>
    </row>
    <row r="354" spans="1:24" ht="22.05" customHeight="1">
      <c r="A354" s="13" t="str">
        <f ca="1">IFERROR(INDEX(MAESTRO!A:A,_xludf.AGGREGATE(15,6,ROW(MAESTRO!$B$3:$B$1000)/((MAESTRO!$B$3:$B$1000="ASMARTALC")*(UPPER(MAESTRO!$L$3:$L$1000)="CONFIRMADO")),ROWS($A$3:A354))),"")</f>
        <v/>
      </c>
      <c r="B354" s="13" t="str">
        <f ca="1">IFERROR(INDEX(MAESTRO!B:B,_xludf.AGGREGATE(15,6,ROW(MAESTRO!$B$3:$B$1000)/((MAESTRO!$B$3:$B$1000="ASMARTALC")*(UPPER(MAESTRO!$L$3:$L$1000)="CONFIRMADO")),ROWS($A$3:A354))),"")</f>
        <v/>
      </c>
      <c r="C354" s="13" t="str">
        <f ca="1">IFERROR(INDEX(MAESTRO!C:C,_xludf.AGGREGATE(15,6,ROW(MAESTRO!$B$3:$B$1000)/((MAESTRO!$B$3:$B$1000="ASMARTALC")*(UPPER(MAESTRO!$L$3:$L$1000)="CONFIRMADO")),ROWS($A$3:A354))),"")</f>
        <v/>
      </c>
      <c r="D354" s="13" t="str">
        <f ca="1">IFERROR(INDEX(MAESTRO!D:D,_xludf.AGGREGATE(15,6,ROW(MAESTRO!$B$3:$B$1000)/((MAESTRO!$B$3:$B$1000="ASMARTALC")*(UPPER(MAESTRO!$L$3:$L$1000)="CONFIRMADO")),ROWS($A$3:A354))),"")</f>
        <v/>
      </c>
      <c r="E354" s="13" t="str">
        <f ca="1">IFERROR(INDEX(MAESTRO!E:E,_xludf.AGGREGATE(15,6,ROW(MAESTRO!$B$3:$B$1000)/((MAESTRO!$B$3:$B$1000="ASMARTALC")*(UPPER(MAESTRO!$L$3:$L$1000)="CONFIRMADO")),ROWS($A$3:A354))),"")</f>
        <v/>
      </c>
      <c r="F354" s="13" t="str">
        <f ca="1">IFERROR(INDEX(MAESTRO!F:F,_xludf.AGGREGATE(15,6,ROW(MAESTRO!$B$3:$B$1000)/((MAESTRO!$B$3:$B$1000="ASMARTALC")*(UPPER(MAESTRO!$L$3:$L$1000)="CONFIRMADO")),ROWS($A$3:A354))),"")</f>
        <v/>
      </c>
      <c r="G354" s="13" t="str">
        <f ca="1">IFERROR(INDEX(MAESTRO!G:G,_xludf.AGGREGATE(15,6,ROW(MAESTRO!$B$3:$B$1000)/((MAESTRO!$B$3:$B$1000="ASMARTALC")*(UPPER(MAESTRO!$L$3:$L$1000)="CONFIRMADO")),ROWS($A$3:A354))),"")</f>
        <v/>
      </c>
      <c r="H354" s="13" t="str">
        <f ca="1">IFERROR(INDEX(MAESTRO!H:H,_xludf.AGGREGATE(15,6,ROW(MAESTRO!$B$3:$B$1000)/((MAESTRO!$B$3:$B$1000="ASMARTALC")*(UPPER(MAESTRO!$L$3:$L$1000)="CONFIRMADO")),ROWS($A$3:A354))),"")</f>
        <v/>
      </c>
      <c r="I354" s="13" t="str">
        <f ca="1">IFERROR(INDEX(MAESTRO!I:I,_xludf.AGGREGATE(15,6,ROW(MAESTRO!$B$3:$B$1000)/((MAESTRO!$B$3:$B$1000="ASMARTALC")*(UPPER(MAESTRO!$L$3:$L$1000)="CONFIRMADO")),ROWS($A$3:A354))),"")</f>
        <v/>
      </c>
      <c r="J354" s="13" t="str">
        <f ca="1">IFERROR(INDEX(MAESTRO!J:J,_xludf.AGGREGATE(15,6,ROW(MAESTRO!$B$3:$B$1000)/((MAESTRO!$B$3:$B$1000="ASMARTALC")*(UPPER(MAESTRO!$L$3:$L$1000)="CONFIRMADO")),ROWS($A$3:A354))),"")</f>
        <v/>
      </c>
      <c r="K354" s="13" t="str">
        <f ca="1">IFERROR(INDEX(MAESTRO!K:K,_xludf.AGGREGATE(15,6,ROW(MAESTRO!$B$3:$B$1000)/((MAESTRO!$B$3:$B$1000="ASMARTALC")*(UPPER(MAESTRO!$L$3:$L$1000)="CONFIRMADO")),ROWS($A$3:A354))),"")</f>
        <v/>
      </c>
      <c r="L354" s="13" t="str">
        <f ca="1">IFERROR(INDEX(MAESTRO!L:L,_xludf.AGGREGATE(15,6,ROW(MAESTRO!$B$3:$B$1000)/((MAESTRO!$B$3:$B$1000="ASMARTALC")*(UPPER(MAESTRO!$L$3:$L$1000)="CONFIRMADO")),ROWS($A$3:A354))),"")</f>
        <v/>
      </c>
      <c r="M354" s="13" t="str">
        <f ca="1">IFERROR(INDEX(MAESTRO!M:M,_xludf.AGGREGATE(15,6,ROW(MAESTRO!$B$3:$B$1000)/((MAESTRO!$B$3:$B$1000="ASMARTALC")*(UPPER(MAESTRO!$L$3:$L$1000)="CONFIRMADO")),ROWS($A$3:A354))),"")</f>
        <v/>
      </c>
      <c r="N354" s="13" t="str">
        <f ca="1">IFERROR(INDEX(MAESTRO!N:N,_xludf.AGGREGATE(15,6,ROW(MAESTRO!$B$3:$B$1000)/((MAESTRO!$B$3:$B$1000="ASMARTALC")*(UPPER(MAESTRO!$L$3:$L$1000)="CONFIRMADO")),ROWS($A$3:A354))),"")</f>
        <v/>
      </c>
      <c r="O354" s="13" t="str">
        <f ca="1">IFERROR(INDEX(MAESTRO!O:O,_xludf.AGGREGATE(15,6,ROW(MAESTRO!$B$3:$B$1000)/((MAESTRO!$B$3:$B$1000="ASMARTALC")*(UPPER(MAESTRO!$L$3:$L$1000)="CONFIRMADO")),ROWS($A$3:A354))),"")</f>
        <v/>
      </c>
      <c r="P354" s="13" t="str">
        <f ca="1">IFERROR(INDEX(MAESTRO!P:P,_xludf.AGGREGATE(15,6,ROW(MAESTRO!$B$3:$B$1000)/((MAESTRO!$B$3:$B$1000="ASMARTALC")*(UPPER(MAESTRO!$L$3:$L$1000)="CONFIRMADO")),ROWS($A$3:A354))),"")</f>
        <v/>
      </c>
      <c r="Q354" s="13" t="str">
        <f ca="1">IFERROR(INDEX(MAESTRO!Q:Q,_xludf.AGGREGATE(15,6,ROW(MAESTRO!$B$3:$B$1000)/((MAESTRO!$B$3:$B$1000="ASMARTALC")*(UPPER(MAESTRO!$L$3:$L$1000)="CONFIRMADO")),ROWS($A$3:A354))),"")</f>
        <v/>
      </c>
      <c r="R354" s="13" t="str">
        <f ca="1">IFERROR(INDEX(MAESTRO!R:R,_xludf.AGGREGATE(15,6,ROW(MAESTRO!$B$3:$B$1000)/((MAESTRO!$B$3:$B$1000="ASMARTALC")*(UPPER(MAESTRO!$L$3:$L$1000)="CONFIRMADO")),ROWS($A$3:A354))),"")</f>
        <v/>
      </c>
      <c r="S354" s="13" t="str">
        <f ca="1">IFERROR(INDEX(MAESTRO!S:S,_xludf.AGGREGATE(15,6,ROW(MAESTRO!$B$3:$B$1000)/((MAESTRO!$B$3:$B$1000="ASMARTALC")*(UPPER(MAESTRO!$L$3:$L$1000)="CONFIRMADO")),ROWS($A$3:A354))),"")</f>
        <v/>
      </c>
      <c r="T354" s="13" t="str">
        <f ca="1">IFERROR(INDEX(MAESTRO!T:T,_xludf.AGGREGATE(15,6,ROW(MAESTRO!$B$3:$B$1000)/((MAESTRO!$B$3:$B$1000="ASMARTALC")*(UPPER(MAESTRO!$L$3:$L$1000)="CONFIRMADO")),ROWS($A$3:A354))),"")</f>
        <v/>
      </c>
      <c r="U354" s="13" t="str">
        <f ca="1">IFERROR(INDEX(MAESTRO!U:U,_xludf.AGGREGATE(15,6,ROW(MAESTRO!$B$3:$B$1000)/((MAESTRO!$B$3:$B$1000="ASMARTALC")*(UPPER(MAESTRO!$L$3:$L$1000)="CONFIRMADO")),ROWS($A$3:A354))),"")</f>
        <v/>
      </c>
      <c r="V354" s="13" t="str">
        <f ca="1">IFERROR(INDEX(MAESTRO!V:V,_xludf.AGGREGATE(15,6,ROW(MAESTRO!$B$3:$B$1000)/((MAESTRO!$B$3:$B$1000="ASMARTALC")*(UPPER(MAESTRO!$L$3:$L$1000)="CONFIRMADO")),ROWS($A$3:A354))),"")</f>
        <v/>
      </c>
      <c r="W354" s="13" t="str">
        <f ca="1">IFERROR(INDEX(MAESTRO!W:W,_xludf.AGGREGATE(15,6,ROW(MAESTRO!$B$3:$B$1000)/((MAESTRO!$B$3:$B$1000="ASMARTALC")*(UPPER(MAESTRO!$L$3:$L$1000)="CONFIRMADO")),ROWS($A$3:A354))),"")</f>
        <v/>
      </c>
      <c r="X354" s="13" t="str">
        <f ca="1">IFERROR(INDEX(MAESTRO!X:X,_xludf.AGGREGATE(15,6,ROW(MAESTRO!$B$3:$B$1000)/((MAESTRO!$B$3:$B$1000="ASMARTALC")*(UPPER(MAESTRO!$L$3:$L$1000)="CONFIRMADO")),ROWS($A$3:A354))),"")</f>
        <v/>
      </c>
    </row>
    <row r="355" spans="1:24" ht="22.05" customHeight="1">
      <c r="A355" s="10" t="str">
        <f ca="1">IFERROR(INDEX(MAESTRO!A:A,_xludf.AGGREGATE(15,6,ROW(MAESTRO!$B$3:$B$1000)/((MAESTRO!$B$3:$B$1000="ASMARTALC")*(UPPER(MAESTRO!$L$3:$L$1000)="CONFIRMADO")),ROWS($A$3:A355))),"")</f>
        <v/>
      </c>
      <c r="B355" s="10" t="str">
        <f ca="1">IFERROR(INDEX(MAESTRO!B:B,_xludf.AGGREGATE(15,6,ROW(MAESTRO!$B$3:$B$1000)/((MAESTRO!$B$3:$B$1000="ASMARTALC")*(UPPER(MAESTRO!$L$3:$L$1000)="CONFIRMADO")),ROWS($A$3:A355))),"")</f>
        <v/>
      </c>
      <c r="C355" s="10" t="str">
        <f ca="1">IFERROR(INDEX(MAESTRO!C:C,_xludf.AGGREGATE(15,6,ROW(MAESTRO!$B$3:$B$1000)/((MAESTRO!$B$3:$B$1000="ASMARTALC")*(UPPER(MAESTRO!$L$3:$L$1000)="CONFIRMADO")),ROWS($A$3:A355))),"")</f>
        <v/>
      </c>
      <c r="D355" s="10" t="str">
        <f ca="1">IFERROR(INDEX(MAESTRO!D:D,_xludf.AGGREGATE(15,6,ROW(MAESTRO!$B$3:$B$1000)/((MAESTRO!$B$3:$B$1000="ASMARTALC")*(UPPER(MAESTRO!$L$3:$L$1000)="CONFIRMADO")),ROWS($A$3:A355))),"")</f>
        <v/>
      </c>
      <c r="E355" s="10" t="str">
        <f ca="1">IFERROR(INDEX(MAESTRO!E:E,_xludf.AGGREGATE(15,6,ROW(MAESTRO!$B$3:$B$1000)/((MAESTRO!$B$3:$B$1000="ASMARTALC")*(UPPER(MAESTRO!$L$3:$L$1000)="CONFIRMADO")),ROWS($A$3:A355))),"")</f>
        <v/>
      </c>
      <c r="F355" s="10" t="str">
        <f ca="1">IFERROR(INDEX(MAESTRO!F:F,_xludf.AGGREGATE(15,6,ROW(MAESTRO!$B$3:$B$1000)/((MAESTRO!$B$3:$B$1000="ASMARTALC")*(UPPER(MAESTRO!$L$3:$L$1000)="CONFIRMADO")),ROWS($A$3:A355))),"")</f>
        <v/>
      </c>
      <c r="G355" s="10" t="str">
        <f ca="1">IFERROR(INDEX(MAESTRO!G:G,_xludf.AGGREGATE(15,6,ROW(MAESTRO!$B$3:$B$1000)/((MAESTRO!$B$3:$B$1000="ASMARTALC")*(UPPER(MAESTRO!$L$3:$L$1000)="CONFIRMADO")),ROWS($A$3:A355))),"")</f>
        <v/>
      </c>
      <c r="H355" s="10" t="str">
        <f ca="1">IFERROR(INDEX(MAESTRO!H:H,_xludf.AGGREGATE(15,6,ROW(MAESTRO!$B$3:$B$1000)/((MAESTRO!$B$3:$B$1000="ASMARTALC")*(UPPER(MAESTRO!$L$3:$L$1000)="CONFIRMADO")),ROWS($A$3:A355))),"")</f>
        <v/>
      </c>
      <c r="I355" s="10" t="str">
        <f ca="1">IFERROR(INDEX(MAESTRO!I:I,_xludf.AGGREGATE(15,6,ROW(MAESTRO!$B$3:$B$1000)/((MAESTRO!$B$3:$B$1000="ASMARTALC")*(UPPER(MAESTRO!$L$3:$L$1000)="CONFIRMADO")),ROWS($A$3:A355))),"")</f>
        <v/>
      </c>
      <c r="J355" s="10" t="str">
        <f ca="1">IFERROR(INDEX(MAESTRO!J:J,_xludf.AGGREGATE(15,6,ROW(MAESTRO!$B$3:$B$1000)/((MAESTRO!$B$3:$B$1000="ASMARTALC")*(UPPER(MAESTRO!$L$3:$L$1000)="CONFIRMADO")),ROWS($A$3:A355))),"")</f>
        <v/>
      </c>
      <c r="K355" s="10" t="str">
        <f ca="1">IFERROR(INDEX(MAESTRO!K:K,_xludf.AGGREGATE(15,6,ROW(MAESTRO!$B$3:$B$1000)/((MAESTRO!$B$3:$B$1000="ASMARTALC")*(UPPER(MAESTRO!$L$3:$L$1000)="CONFIRMADO")),ROWS($A$3:A355))),"")</f>
        <v/>
      </c>
      <c r="L355" s="10" t="str">
        <f ca="1">IFERROR(INDEX(MAESTRO!L:L,_xludf.AGGREGATE(15,6,ROW(MAESTRO!$B$3:$B$1000)/((MAESTRO!$B$3:$B$1000="ASMARTALC")*(UPPER(MAESTRO!$L$3:$L$1000)="CONFIRMADO")),ROWS($A$3:A355))),"")</f>
        <v/>
      </c>
      <c r="M355" s="10" t="str">
        <f ca="1">IFERROR(INDEX(MAESTRO!M:M,_xludf.AGGREGATE(15,6,ROW(MAESTRO!$B$3:$B$1000)/((MAESTRO!$B$3:$B$1000="ASMARTALC")*(UPPER(MAESTRO!$L$3:$L$1000)="CONFIRMADO")),ROWS($A$3:A355))),"")</f>
        <v/>
      </c>
      <c r="N355" s="10" t="str">
        <f ca="1">IFERROR(INDEX(MAESTRO!N:N,_xludf.AGGREGATE(15,6,ROW(MAESTRO!$B$3:$B$1000)/((MAESTRO!$B$3:$B$1000="ASMARTALC")*(UPPER(MAESTRO!$L$3:$L$1000)="CONFIRMADO")),ROWS($A$3:A355))),"")</f>
        <v/>
      </c>
      <c r="O355" s="10" t="str">
        <f ca="1">IFERROR(INDEX(MAESTRO!O:O,_xludf.AGGREGATE(15,6,ROW(MAESTRO!$B$3:$B$1000)/((MAESTRO!$B$3:$B$1000="ASMARTALC")*(UPPER(MAESTRO!$L$3:$L$1000)="CONFIRMADO")),ROWS($A$3:A355))),"")</f>
        <v/>
      </c>
      <c r="P355" s="10" t="str">
        <f ca="1">IFERROR(INDEX(MAESTRO!P:P,_xludf.AGGREGATE(15,6,ROW(MAESTRO!$B$3:$B$1000)/((MAESTRO!$B$3:$B$1000="ASMARTALC")*(UPPER(MAESTRO!$L$3:$L$1000)="CONFIRMADO")),ROWS($A$3:A355))),"")</f>
        <v/>
      </c>
      <c r="Q355" s="10" t="str">
        <f ca="1">IFERROR(INDEX(MAESTRO!Q:Q,_xludf.AGGREGATE(15,6,ROW(MAESTRO!$B$3:$B$1000)/((MAESTRO!$B$3:$B$1000="ASMARTALC")*(UPPER(MAESTRO!$L$3:$L$1000)="CONFIRMADO")),ROWS($A$3:A355))),"")</f>
        <v/>
      </c>
      <c r="R355" s="10" t="str">
        <f ca="1">IFERROR(INDEX(MAESTRO!R:R,_xludf.AGGREGATE(15,6,ROW(MAESTRO!$B$3:$B$1000)/((MAESTRO!$B$3:$B$1000="ASMARTALC")*(UPPER(MAESTRO!$L$3:$L$1000)="CONFIRMADO")),ROWS($A$3:A355))),"")</f>
        <v/>
      </c>
      <c r="S355" s="10" t="str">
        <f ca="1">IFERROR(INDEX(MAESTRO!S:S,_xludf.AGGREGATE(15,6,ROW(MAESTRO!$B$3:$B$1000)/((MAESTRO!$B$3:$B$1000="ASMARTALC")*(UPPER(MAESTRO!$L$3:$L$1000)="CONFIRMADO")),ROWS($A$3:A355))),"")</f>
        <v/>
      </c>
      <c r="T355" s="10" t="str">
        <f ca="1">IFERROR(INDEX(MAESTRO!T:T,_xludf.AGGREGATE(15,6,ROW(MAESTRO!$B$3:$B$1000)/((MAESTRO!$B$3:$B$1000="ASMARTALC")*(UPPER(MAESTRO!$L$3:$L$1000)="CONFIRMADO")),ROWS($A$3:A355))),"")</f>
        <v/>
      </c>
      <c r="U355" s="10" t="str">
        <f ca="1">IFERROR(INDEX(MAESTRO!U:U,_xludf.AGGREGATE(15,6,ROW(MAESTRO!$B$3:$B$1000)/((MAESTRO!$B$3:$B$1000="ASMARTALC")*(UPPER(MAESTRO!$L$3:$L$1000)="CONFIRMADO")),ROWS($A$3:A355))),"")</f>
        <v/>
      </c>
      <c r="V355" s="10" t="str">
        <f ca="1">IFERROR(INDEX(MAESTRO!V:V,_xludf.AGGREGATE(15,6,ROW(MAESTRO!$B$3:$B$1000)/((MAESTRO!$B$3:$B$1000="ASMARTALC")*(UPPER(MAESTRO!$L$3:$L$1000)="CONFIRMADO")),ROWS($A$3:A355))),"")</f>
        <v/>
      </c>
      <c r="W355" s="10" t="str">
        <f ca="1">IFERROR(INDEX(MAESTRO!W:W,_xludf.AGGREGATE(15,6,ROW(MAESTRO!$B$3:$B$1000)/((MAESTRO!$B$3:$B$1000="ASMARTALC")*(UPPER(MAESTRO!$L$3:$L$1000)="CONFIRMADO")),ROWS($A$3:A355))),"")</f>
        <v/>
      </c>
      <c r="X355" s="10" t="str">
        <f ca="1">IFERROR(INDEX(MAESTRO!X:X,_xludf.AGGREGATE(15,6,ROW(MAESTRO!$B$3:$B$1000)/((MAESTRO!$B$3:$B$1000="ASMARTALC")*(UPPER(MAESTRO!$L$3:$L$1000)="CONFIRMADO")),ROWS($A$3:A355))),"")</f>
        <v/>
      </c>
    </row>
    <row r="356" spans="1:24" ht="22.05" customHeight="1">
      <c r="A356" s="13" t="str">
        <f ca="1">IFERROR(INDEX(MAESTRO!A:A,_xludf.AGGREGATE(15,6,ROW(MAESTRO!$B$3:$B$1000)/((MAESTRO!$B$3:$B$1000="ASMARTALC")*(UPPER(MAESTRO!$L$3:$L$1000)="CONFIRMADO")),ROWS($A$3:A356))),"")</f>
        <v/>
      </c>
      <c r="B356" s="13" t="str">
        <f ca="1">IFERROR(INDEX(MAESTRO!B:B,_xludf.AGGREGATE(15,6,ROW(MAESTRO!$B$3:$B$1000)/((MAESTRO!$B$3:$B$1000="ASMARTALC")*(UPPER(MAESTRO!$L$3:$L$1000)="CONFIRMADO")),ROWS($A$3:A356))),"")</f>
        <v/>
      </c>
      <c r="C356" s="13" t="str">
        <f ca="1">IFERROR(INDEX(MAESTRO!C:C,_xludf.AGGREGATE(15,6,ROW(MAESTRO!$B$3:$B$1000)/((MAESTRO!$B$3:$B$1000="ASMARTALC")*(UPPER(MAESTRO!$L$3:$L$1000)="CONFIRMADO")),ROWS($A$3:A356))),"")</f>
        <v/>
      </c>
      <c r="D356" s="13" t="str">
        <f ca="1">IFERROR(INDEX(MAESTRO!D:D,_xludf.AGGREGATE(15,6,ROW(MAESTRO!$B$3:$B$1000)/((MAESTRO!$B$3:$B$1000="ASMARTALC")*(UPPER(MAESTRO!$L$3:$L$1000)="CONFIRMADO")),ROWS($A$3:A356))),"")</f>
        <v/>
      </c>
      <c r="E356" s="13" t="str">
        <f ca="1">IFERROR(INDEX(MAESTRO!E:E,_xludf.AGGREGATE(15,6,ROW(MAESTRO!$B$3:$B$1000)/((MAESTRO!$B$3:$B$1000="ASMARTALC")*(UPPER(MAESTRO!$L$3:$L$1000)="CONFIRMADO")),ROWS($A$3:A356))),"")</f>
        <v/>
      </c>
      <c r="F356" s="13" t="str">
        <f ca="1">IFERROR(INDEX(MAESTRO!F:F,_xludf.AGGREGATE(15,6,ROW(MAESTRO!$B$3:$B$1000)/((MAESTRO!$B$3:$B$1000="ASMARTALC")*(UPPER(MAESTRO!$L$3:$L$1000)="CONFIRMADO")),ROWS($A$3:A356))),"")</f>
        <v/>
      </c>
      <c r="G356" s="13" t="str">
        <f ca="1">IFERROR(INDEX(MAESTRO!G:G,_xludf.AGGREGATE(15,6,ROW(MAESTRO!$B$3:$B$1000)/((MAESTRO!$B$3:$B$1000="ASMARTALC")*(UPPER(MAESTRO!$L$3:$L$1000)="CONFIRMADO")),ROWS($A$3:A356))),"")</f>
        <v/>
      </c>
      <c r="H356" s="13" t="str">
        <f ca="1">IFERROR(INDEX(MAESTRO!H:H,_xludf.AGGREGATE(15,6,ROW(MAESTRO!$B$3:$B$1000)/((MAESTRO!$B$3:$B$1000="ASMARTALC")*(UPPER(MAESTRO!$L$3:$L$1000)="CONFIRMADO")),ROWS($A$3:A356))),"")</f>
        <v/>
      </c>
      <c r="I356" s="13" t="str">
        <f ca="1">IFERROR(INDEX(MAESTRO!I:I,_xludf.AGGREGATE(15,6,ROW(MAESTRO!$B$3:$B$1000)/((MAESTRO!$B$3:$B$1000="ASMARTALC")*(UPPER(MAESTRO!$L$3:$L$1000)="CONFIRMADO")),ROWS($A$3:A356))),"")</f>
        <v/>
      </c>
      <c r="J356" s="13" t="str">
        <f ca="1">IFERROR(INDEX(MAESTRO!J:J,_xludf.AGGREGATE(15,6,ROW(MAESTRO!$B$3:$B$1000)/((MAESTRO!$B$3:$B$1000="ASMARTALC")*(UPPER(MAESTRO!$L$3:$L$1000)="CONFIRMADO")),ROWS($A$3:A356))),"")</f>
        <v/>
      </c>
      <c r="K356" s="13" t="str">
        <f ca="1">IFERROR(INDEX(MAESTRO!K:K,_xludf.AGGREGATE(15,6,ROW(MAESTRO!$B$3:$B$1000)/((MAESTRO!$B$3:$B$1000="ASMARTALC")*(UPPER(MAESTRO!$L$3:$L$1000)="CONFIRMADO")),ROWS($A$3:A356))),"")</f>
        <v/>
      </c>
      <c r="L356" s="13" t="str">
        <f ca="1">IFERROR(INDEX(MAESTRO!L:L,_xludf.AGGREGATE(15,6,ROW(MAESTRO!$B$3:$B$1000)/((MAESTRO!$B$3:$B$1000="ASMARTALC")*(UPPER(MAESTRO!$L$3:$L$1000)="CONFIRMADO")),ROWS($A$3:A356))),"")</f>
        <v/>
      </c>
      <c r="M356" s="13" t="str">
        <f ca="1">IFERROR(INDEX(MAESTRO!M:M,_xludf.AGGREGATE(15,6,ROW(MAESTRO!$B$3:$B$1000)/((MAESTRO!$B$3:$B$1000="ASMARTALC")*(UPPER(MAESTRO!$L$3:$L$1000)="CONFIRMADO")),ROWS($A$3:A356))),"")</f>
        <v/>
      </c>
      <c r="N356" s="13" t="str">
        <f ca="1">IFERROR(INDEX(MAESTRO!N:N,_xludf.AGGREGATE(15,6,ROW(MAESTRO!$B$3:$B$1000)/((MAESTRO!$B$3:$B$1000="ASMARTALC")*(UPPER(MAESTRO!$L$3:$L$1000)="CONFIRMADO")),ROWS($A$3:A356))),"")</f>
        <v/>
      </c>
      <c r="O356" s="13" t="str">
        <f ca="1">IFERROR(INDEX(MAESTRO!O:O,_xludf.AGGREGATE(15,6,ROW(MAESTRO!$B$3:$B$1000)/((MAESTRO!$B$3:$B$1000="ASMARTALC")*(UPPER(MAESTRO!$L$3:$L$1000)="CONFIRMADO")),ROWS($A$3:A356))),"")</f>
        <v/>
      </c>
      <c r="P356" s="13" t="str">
        <f ca="1">IFERROR(INDEX(MAESTRO!P:P,_xludf.AGGREGATE(15,6,ROW(MAESTRO!$B$3:$B$1000)/((MAESTRO!$B$3:$B$1000="ASMARTALC")*(UPPER(MAESTRO!$L$3:$L$1000)="CONFIRMADO")),ROWS($A$3:A356))),"")</f>
        <v/>
      </c>
      <c r="Q356" s="13" t="str">
        <f ca="1">IFERROR(INDEX(MAESTRO!Q:Q,_xludf.AGGREGATE(15,6,ROW(MAESTRO!$B$3:$B$1000)/((MAESTRO!$B$3:$B$1000="ASMARTALC")*(UPPER(MAESTRO!$L$3:$L$1000)="CONFIRMADO")),ROWS($A$3:A356))),"")</f>
        <v/>
      </c>
      <c r="R356" s="13" t="str">
        <f ca="1">IFERROR(INDEX(MAESTRO!R:R,_xludf.AGGREGATE(15,6,ROW(MAESTRO!$B$3:$B$1000)/((MAESTRO!$B$3:$B$1000="ASMARTALC")*(UPPER(MAESTRO!$L$3:$L$1000)="CONFIRMADO")),ROWS($A$3:A356))),"")</f>
        <v/>
      </c>
      <c r="S356" s="13" t="str">
        <f ca="1">IFERROR(INDEX(MAESTRO!S:S,_xludf.AGGREGATE(15,6,ROW(MAESTRO!$B$3:$B$1000)/((MAESTRO!$B$3:$B$1000="ASMARTALC")*(UPPER(MAESTRO!$L$3:$L$1000)="CONFIRMADO")),ROWS($A$3:A356))),"")</f>
        <v/>
      </c>
      <c r="T356" s="13" t="str">
        <f ca="1">IFERROR(INDEX(MAESTRO!T:T,_xludf.AGGREGATE(15,6,ROW(MAESTRO!$B$3:$B$1000)/((MAESTRO!$B$3:$B$1000="ASMARTALC")*(UPPER(MAESTRO!$L$3:$L$1000)="CONFIRMADO")),ROWS($A$3:A356))),"")</f>
        <v/>
      </c>
      <c r="U356" s="13" t="str">
        <f ca="1">IFERROR(INDEX(MAESTRO!U:U,_xludf.AGGREGATE(15,6,ROW(MAESTRO!$B$3:$B$1000)/((MAESTRO!$B$3:$B$1000="ASMARTALC")*(UPPER(MAESTRO!$L$3:$L$1000)="CONFIRMADO")),ROWS($A$3:A356))),"")</f>
        <v/>
      </c>
      <c r="V356" s="13" t="str">
        <f ca="1">IFERROR(INDEX(MAESTRO!V:V,_xludf.AGGREGATE(15,6,ROW(MAESTRO!$B$3:$B$1000)/((MAESTRO!$B$3:$B$1000="ASMARTALC")*(UPPER(MAESTRO!$L$3:$L$1000)="CONFIRMADO")),ROWS($A$3:A356))),"")</f>
        <v/>
      </c>
      <c r="W356" s="13" t="str">
        <f ca="1">IFERROR(INDEX(MAESTRO!W:W,_xludf.AGGREGATE(15,6,ROW(MAESTRO!$B$3:$B$1000)/((MAESTRO!$B$3:$B$1000="ASMARTALC")*(UPPER(MAESTRO!$L$3:$L$1000)="CONFIRMADO")),ROWS($A$3:A356))),"")</f>
        <v/>
      </c>
      <c r="X356" s="13" t="str">
        <f ca="1">IFERROR(INDEX(MAESTRO!X:X,_xludf.AGGREGATE(15,6,ROW(MAESTRO!$B$3:$B$1000)/((MAESTRO!$B$3:$B$1000="ASMARTALC")*(UPPER(MAESTRO!$L$3:$L$1000)="CONFIRMADO")),ROWS($A$3:A356))),"")</f>
        <v/>
      </c>
    </row>
    <row r="357" spans="1:24" ht="22.05" customHeight="1">
      <c r="A357" s="10" t="str">
        <f ca="1">IFERROR(INDEX(MAESTRO!A:A,_xludf.AGGREGATE(15,6,ROW(MAESTRO!$B$3:$B$1000)/((MAESTRO!$B$3:$B$1000="ASMARTALC")*(UPPER(MAESTRO!$L$3:$L$1000)="CONFIRMADO")),ROWS($A$3:A357))),"")</f>
        <v/>
      </c>
      <c r="B357" s="10" t="str">
        <f ca="1">IFERROR(INDEX(MAESTRO!B:B,_xludf.AGGREGATE(15,6,ROW(MAESTRO!$B$3:$B$1000)/((MAESTRO!$B$3:$B$1000="ASMARTALC")*(UPPER(MAESTRO!$L$3:$L$1000)="CONFIRMADO")),ROWS($A$3:A357))),"")</f>
        <v/>
      </c>
      <c r="C357" s="10" t="str">
        <f ca="1">IFERROR(INDEX(MAESTRO!C:C,_xludf.AGGREGATE(15,6,ROW(MAESTRO!$B$3:$B$1000)/((MAESTRO!$B$3:$B$1000="ASMARTALC")*(UPPER(MAESTRO!$L$3:$L$1000)="CONFIRMADO")),ROWS($A$3:A357))),"")</f>
        <v/>
      </c>
      <c r="D357" s="10" t="str">
        <f ca="1">IFERROR(INDEX(MAESTRO!D:D,_xludf.AGGREGATE(15,6,ROW(MAESTRO!$B$3:$B$1000)/((MAESTRO!$B$3:$B$1000="ASMARTALC")*(UPPER(MAESTRO!$L$3:$L$1000)="CONFIRMADO")),ROWS($A$3:A357))),"")</f>
        <v/>
      </c>
      <c r="E357" s="10" t="str">
        <f ca="1">IFERROR(INDEX(MAESTRO!E:E,_xludf.AGGREGATE(15,6,ROW(MAESTRO!$B$3:$B$1000)/((MAESTRO!$B$3:$B$1000="ASMARTALC")*(UPPER(MAESTRO!$L$3:$L$1000)="CONFIRMADO")),ROWS($A$3:A357))),"")</f>
        <v/>
      </c>
      <c r="F357" s="10" t="str">
        <f ca="1">IFERROR(INDEX(MAESTRO!F:F,_xludf.AGGREGATE(15,6,ROW(MAESTRO!$B$3:$B$1000)/((MAESTRO!$B$3:$B$1000="ASMARTALC")*(UPPER(MAESTRO!$L$3:$L$1000)="CONFIRMADO")),ROWS($A$3:A357))),"")</f>
        <v/>
      </c>
      <c r="G357" s="10" t="str">
        <f ca="1">IFERROR(INDEX(MAESTRO!G:G,_xludf.AGGREGATE(15,6,ROW(MAESTRO!$B$3:$B$1000)/((MAESTRO!$B$3:$B$1000="ASMARTALC")*(UPPER(MAESTRO!$L$3:$L$1000)="CONFIRMADO")),ROWS($A$3:A357))),"")</f>
        <v/>
      </c>
      <c r="H357" s="10" t="str">
        <f ca="1">IFERROR(INDEX(MAESTRO!H:H,_xludf.AGGREGATE(15,6,ROW(MAESTRO!$B$3:$B$1000)/((MAESTRO!$B$3:$B$1000="ASMARTALC")*(UPPER(MAESTRO!$L$3:$L$1000)="CONFIRMADO")),ROWS($A$3:A357))),"")</f>
        <v/>
      </c>
      <c r="I357" s="10" t="str">
        <f ca="1">IFERROR(INDEX(MAESTRO!I:I,_xludf.AGGREGATE(15,6,ROW(MAESTRO!$B$3:$B$1000)/((MAESTRO!$B$3:$B$1000="ASMARTALC")*(UPPER(MAESTRO!$L$3:$L$1000)="CONFIRMADO")),ROWS($A$3:A357))),"")</f>
        <v/>
      </c>
      <c r="J357" s="10" t="str">
        <f ca="1">IFERROR(INDEX(MAESTRO!J:J,_xludf.AGGREGATE(15,6,ROW(MAESTRO!$B$3:$B$1000)/((MAESTRO!$B$3:$B$1000="ASMARTALC")*(UPPER(MAESTRO!$L$3:$L$1000)="CONFIRMADO")),ROWS($A$3:A357))),"")</f>
        <v/>
      </c>
      <c r="K357" s="10" t="str">
        <f ca="1">IFERROR(INDEX(MAESTRO!K:K,_xludf.AGGREGATE(15,6,ROW(MAESTRO!$B$3:$B$1000)/((MAESTRO!$B$3:$B$1000="ASMARTALC")*(UPPER(MAESTRO!$L$3:$L$1000)="CONFIRMADO")),ROWS($A$3:A357))),"")</f>
        <v/>
      </c>
      <c r="L357" s="10" t="str">
        <f ca="1">IFERROR(INDEX(MAESTRO!L:L,_xludf.AGGREGATE(15,6,ROW(MAESTRO!$B$3:$B$1000)/((MAESTRO!$B$3:$B$1000="ASMARTALC")*(UPPER(MAESTRO!$L$3:$L$1000)="CONFIRMADO")),ROWS($A$3:A357))),"")</f>
        <v/>
      </c>
      <c r="M357" s="10" t="str">
        <f ca="1">IFERROR(INDEX(MAESTRO!M:M,_xludf.AGGREGATE(15,6,ROW(MAESTRO!$B$3:$B$1000)/((MAESTRO!$B$3:$B$1000="ASMARTALC")*(UPPER(MAESTRO!$L$3:$L$1000)="CONFIRMADO")),ROWS($A$3:A357))),"")</f>
        <v/>
      </c>
      <c r="N357" s="10" t="str">
        <f ca="1">IFERROR(INDEX(MAESTRO!N:N,_xludf.AGGREGATE(15,6,ROW(MAESTRO!$B$3:$B$1000)/((MAESTRO!$B$3:$B$1000="ASMARTALC")*(UPPER(MAESTRO!$L$3:$L$1000)="CONFIRMADO")),ROWS($A$3:A357))),"")</f>
        <v/>
      </c>
      <c r="O357" s="10" t="str">
        <f ca="1">IFERROR(INDEX(MAESTRO!O:O,_xludf.AGGREGATE(15,6,ROW(MAESTRO!$B$3:$B$1000)/((MAESTRO!$B$3:$B$1000="ASMARTALC")*(UPPER(MAESTRO!$L$3:$L$1000)="CONFIRMADO")),ROWS($A$3:A357))),"")</f>
        <v/>
      </c>
      <c r="P357" s="10" t="str">
        <f ca="1">IFERROR(INDEX(MAESTRO!P:P,_xludf.AGGREGATE(15,6,ROW(MAESTRO!$B$3:$B$1000)/((MAESTRO!$B$3:$B$1000="ASMARTALC")*(UPPER(MAESTRO!$L$3:$L$1000)="CONFIRMADO")),ROWS($A$3:A357))),"")</f>
        <v/>
      </c>
      <c r="Q357" s="10" t="str">
        <f ca="1">IFERROR(INDEX(MAESTRO!Q:Q,_xludf.AGGREGATE(15,6,ROW(MAESTRO!$B$3:$B$1000)/((MAESTRO!$B$3:$B$1000="ASMARTALC")*(UPPER(MAESTRO!$L$3:$L$1000)="CONFIRMADO")),ROWS($A$3:A357))),"")</f>
        <v/>
      </c>
      <c r="R357" s="10" t="str">
        <f ca="1">IFERROR(INDEX(MAESTRO!R:R,_xludf.AGGREGATE(15,6,ROW(MAESTRO!$B$3:$B$1000)/((MAESTRO!$B$3:$B$1000="ASMARTALC")*(UPPER(MAESTRO!$L$3:$L$1000)="CONFIRMADO")),ROWS($A$3:A357))),"")</f>
        <v/>
      </c>
      <c r="S357" s="10" t="str">
        <f ca="1">IFERROR(INDEX(MAESTRO!S:S,_xludf.AGGREGATE(15,6,ROW(MAESTRO!$B$3:$B$1000)/((MAESTRO!$B$3:$B$1000="ASMARTALC")*(UPPER(MAESTRO!$L$3:$L$1000)="CONFIRMADO")),ROWS($A$3:A357))),"")</f>
        <v/>
      </c>
      <c r="T357" s="10" t="str">
        <f ca="1">IFERROR(INDEX(MAESTRO!T:T,_xludf.AGGREGATE(15,6,ROW(MAESTRO!$B$3:$B$1000)/((MAESTRO!$B$3:$B$1000="ASMARTALC")*(UPPER(MAESTRO!$L$3:$L$1000)="CONFIRMADO")),ROWS($A$3:A357))),"")</f>
        <v/>
      </c>
      <c r="U357" s="10" t="str">
        <f ca="1">IFERROR(INDEX(MAESTRO!U:U,_xludf.AGGREGATE(15,6,ROW(MAESTRO!$B$3:$B$1000)/((MAESTRO!$B$3:$B$1000="ASMARTALC")*(UPPER(MAESTRO!$L$3:$L$1000)="CONFIRMADO")),ROWS($A$3:A357))),"")</f>
        <v/>
      </c>
      <c r="V357" s="10" t="str">
        <f ca="1">IFERROR(INDEX(MAESTRO!V:V,_xludf.AGGREGATE(15,6,ROW(MAESTRO!$B$3:$B$1000)/((MAESTRO!$B$3:$B$1000="ASMARTALC")*(UPPER(MAESTRO!$L$3:$L$1000)="CONFIRMADO")),ROWS($A$3:A357))),"")</f>
        <v/>
      </c>
      <c r="W357" s="10" t="str">
        <f ca="1">IFERROR(INDEX(MAESTRO!W:W,_xludf.AGGREGATE(15,6,ROW(MAESTRO!$B$3:$B$1000)/((MAESTRO!$B$3:$B$1000="ASMARTALC")*(UPPER(MAESTRO!$L$3:$L$1000)="CONFIRMADO")),ROWS($A$3:A357))),"")</f>
        <v/>
      </c>
      <c r="X357" s="10" t="str">
        <f ca="1">IFERROR(INDEX(MAESTRO!X:X,_xludf.AGGREGATE(15,6,ROW(MAESTRO!$B$3:$B$1000)/((MAESTRO!$B$3:$B$1000="ASMARTALC")*(UPPER(MAESTRO!$L$3:$L$1000)="CONFIRMADO")),ROWS($A$3:A357))),"")</f>
        <v/>
      </c>
    </row>
    <row r="358" spans="1:24" ht="22.05" customHeight="1">
      <c r="A358" s="13" t="str">
        <f ca="1">IFERROR(INDEX(MAESTRO!A:A,_xludf.AGGREGATE(15,6,ROW(MAESTRO!$B$3:$B$1000)/((MAESTRO!$B$3:$B$1000="ASMARTALC")*(UPPER(MAESTRO!$L$3:$L$1000)="CONFIRMADO")),ROWS($A$3:A358))),"")</f>
        <v/>
      </c>
      <c r="B358" s="13" t="str">
        <f ca="1">IFERROR(INDEX(MAESTRO!B:B,_xludf.AGGREGATE(15,6,ROW(MAESTRO!$B$3:$B$1000)/((MAESTRO!$B$3:$B$1000="ASMARTALC")*(UPPER(MAESTRO!$L$3:$L$1000)="CONFIRMADO")),ROWS($A$3:A358))),"")</f>
        <v/>
      </c>
      <c r="C358" s="13" t="str">
        <f ca="1">IFERROR(INDEX(MAESTRO!C:C,_xludf.AGGREGATE(15,6,ROW(MAESTRO!$B$3:$B$1000)/((MAESTRO!$B$3:$B$1000="ASMARTALC")*(UPPER(MAESTRO!$L$3:$L$1000)="CONFIRMADO")),ROWS($A$3:A358))),"")</f>
        <v/>
      </c>
      <c r="D358" s="13" t="str">
        <f ca="1">IFERROR(INDEX(MAESTRO!D:D,_xludf.AGGREGATE(15,6,ROW(MAESTRO!$B$3:$B$1000)/((MAESTRO!$B$3:$B$1000="ASMARTALC")*(UPPER(MAESTRO!$L$3:$L$1000)="CONFIRMADO")),ROWS($A$3:A358))),"")</f>
        <v/>
      </c>
      <c r="E358" s="13" t="str">
        <f ca="1">IFERROR(INDEX(MAESTRO!E:E,_xludf.AGGREGATE(15,6,ROW(MAESTRO!$B$3:$B$1000)/((MAESTRO!$B$3:$B$1000="ASMARTALC")*(UPPER(MAESTRO!$L$3:$L$1000)="CONFIRMADO")),ROWS($A$3:A358))),"")</f>
        <v/>
      </c>
      <c r="F358" s="13" t="str">
        <f ca="1">IFERROR(INDEX(MAESTRO!F:F,_xludf.AGGREGATE(15,6,ROW(MAESTRO!$B$3:$B$1000)/((MAESTRO!$B$3:$B$1000="ASMARTALC")*(UPPER(MAESTRO!$L$3:$L$1000)="CONFIRMADO")),ROWS($A$3:A358))),"")</f>
        <v/>
      </c>
      <c r="G358" s="13" t="str">
        <f ca="1">IFERROR(INDEX(MAESTRO!G:G,_xludf.AGGREGATE(15,6,ROW(MAESTRO!$B$3:$B$1000)/((MAESTRO!$B$3:$B$1000="ASMARTALC")*(UPPER(MAESTRO!$L$3:$L$1000)="CONFIRMADO")),ROWS($A$3:A358))),"")</f>
        <v/>
      </c>
      <c r="H358" s="13" t="str">
        <f ca="1">IFERROR(INDEX(MAESTRO!H:H,_xludf.AGGREGATE(15,6,ROW(MAESTRO!$B$3:$B$1000)/((MAESTRO!$B$3:$B$1000="ASMARTALC")*(UPPER(MAESTRO!$L$3:$L$1000)="CONFIRMADO")),ROWS($A$3:A358))),"")</f>
        <v/>
      </c>
      <c r="I358" s="13" t="str">
        <f ca="1">IFERROR(INDEX(MAESTRO!I:I,_xludf.AGGREGATE(15,6,ROW(MAESTRO!$B$3:$B$1000)/((MAESTRO!$B$3:$B$1000="ASMARTALC")*(UPPER(MAESTRO!$L$3:$L$1000)="CONFIRMADO")),ROWS($A$3:A358))),"")</f>
        <v/>
      </c>
      <c r="J358" s="13" t="str">
        <f ca="1">IFERROR(INDEX(MAESTRO!J:J,_xludf.AGGREGATE(15,6,ROW(MAESTRO!$B$3:$B$1000)/((MAESTRO!$B$3:$B$1000="ASMARTALC")*(UPPER(MAESTRO!$L$3:$L$1000)="CONFIRMADO")),ROWS($A$3:A358))),"")</f>
        <v/>
      </c>
      <c r="K358" s="13" t="str">
        <f ca="1">IFERROR(INDEX(MAESTRO!K:K,_xludf.AGGREGATE(15,6,ROW(MAESTRO!$B$3:$B$1000)/((MAESTRO!$B$3:$B$1000="ASMARTALC")*(UPPER(MAESTRO!$L$3:$L$1000)="CONFIRMADO")),ROWS($A$3:A358))),"")</f>
        <v/>
      </c>
      <c r="L358" s="13" t="str">
        <f ca="1">IFERROR(INDEX(MAESTRO!L:L,_xludf.AGGREGATE(15,6,ROW(MAESTRO!$B$3:$B$1000)/((MAESTRO!$B$3:$B$1000="ASMARTALC")*(UPPER(MAESTRO!$L$3:$L$1000)="CONFIRMADO")),ROWS($A$3:A358))),"")</f>
        <v/>
      </c>
      <c r="M358" s="13" t="str">
        <f ca="1">IFERROR(INDEX(MAESTRO!M:M,_xludf.AGGREGATE(15,6,ROW(MAESTRO!$B$3:$B$1000)/((MAESTRO!$B$3:$B$1000="ASMARTALC")*(UPPER(MAESTRO!$L$3:$L$1000)="CONFIRMADO")),ROWS($A$3:A358))),"")</f>
        <v/>
      </c>
      <c r="N358" s="13" t="str">
        <f ca="1">IFERROR(INDEX(MAESTRO!N:N,_xludf.AGGREGATE(15,6,ROW(MAESTRO!$B$3:$B$1000)/((MAESTRO!$B$3:$B$1000="ASMARTALC")*(UPPER(MAESTRO!$L$3:$L$1000)="CONFIRMADO")),ROWS($A$3:A358))),"")</f>
        <v/>
      </c>
      <c r="O358" s="13" t="str">
        <f ca="1">IFERROR(INDEX(MAESTRO!O:O,_xludf.AGGREGATE(15,6,ROW(MAESTRO!$B$3:$B$1000)/((MAESTRO!$B$3:$B$1000="ASMARTALC")*(UPPER(MAESTRO!$L$3:$L$1000)="CONFIRMADO")),ROWS($A$3:A358))),"")</f>
        <v/>
      </c>
      <c r="P358" s="13" t="str">
        <f ca="1">IFERROR(INDEX(MAESTRO!P:P,_xludf.AGGREGATE(15,6,ROW(MAESTRO!$B$3:$B$1000)/((MAESTRO!$B$3:$B$1000="ASMARTALC")*(UPPER(MAESTRO!$L$3:$L$1000)="CONFIRMADO")),ROWS($A$3:A358))),"")</f>
        <v/>
      </c>
      <c r="Q358" s="13" t="str">
        <f ca="1">IFERROR(INDEX(MAESTRO!Q:Q,_xludf.AGGREGATE(15,6,ROW(MAESTRO!$B$3:$B$1000)/((MAESTRO!$B$3:$B$1000="ASMARTALC")*(UPPER(MAESTRO!$L$3:$L$1000)="CONFIRMADO")),ROWS($A$3:A358))),"")</f>
        <v/>
      </c>
      <c r="R358" s="13" t="str">
        <f ca="1">IFERROR(INDEX(MAESTRO!R:R,_xludf.AGGREGATE(15,6,ROW(MAESTRO!$B$3:$B$1000)/((MAESTRO!$B$3:$B$1000="ASMARTALC")*(UPPER(MAESTRO!$L$3:$L$1000)="CONFIRMADO")),ROWS($A$3:A358))),"")</f>
        <v/>
      </c>
      <c r="S358" s="13" t="str">
        <f ca="1">IFERROR(INDEX(MAESTRO!S:S,_xludf.AGGREGATE(15,6,ROW(MAESTRO!$B$3:$B$1000)/((MAESTRO!$B$3:$B$1000="ASMARTALC")*(UPPER(MAESTRO!$L$3:$L$1000)="CONFIRMADO")),ROWS($A$3:A358))),"")</f>
        <v/>
      </c>
      <c r="T358" s="13" t="str">
        <f ca="1">IFERROR(INDEX(MAESTRO!T:T,_xludf.AGGREGATE(15,6,ROW(MAESTRO!$B$3:$B$1000)/((MAESTRO!$B$3:$B$1000="ASMARTALC")*(UPPER(MAESTRO!$L$3:$L$1000)="CONFIRMADO")),ROWS($A$3:A358))),"")</f>
        <v/>
      </c>
      <c r="U358" s="13" t="str">
        <f ca="1">IFERROR(INDEX(MAESTRO!U:U,_xludf.AGGREGATE(15,6,ROW(MAESTRO!$B$3:$B$1000)/((MAESTRO!$B$3:$B$1000="ASMARTALC")*(UPPER(MAESTRO!$L$3:$L$1000)="CONFIRMADO")),ROWS($A$3:A358))),"")</f>
        <v/>
      </c>
      <c r="V358" s="13" t="str">
        <f ca="1">IFERROR(INDEX(MAESTRO!V:V,_xludf.AGGREGATE(15,6,ROW(MAESTRO!$B$3:$B$1000)/((MAESTRO!$B$3:$B$1000="ASMARTALC")*(UPPER(MAESTRO!$L$3:$L$1000)="CONFIRMADO")),ROWS($A$3:A358))),"")</f>
        <v/>
      </c>
      <c r="W358" s="13" t="str">
        <f ca="1">IFERROR(INDEX(MAESTRO!W:W,_xludf.AGGREGATE(15,6,ROW(MAESTRO!$B$3:$B$1000)/((MAESTRO!$B$3:$B$1000="ASMARTALC")*(UPPER(MAESTRO!$L$3:$L$1000)="CONFIRMADO")),ROWS($A$3:A358))),"")</f>
        <v/>
      </c>
      <c r="X358" s="13" t="str">
        <f ca="1">IFERROR(INDEX(MAESTRO!X:X,_xludf.AGGREGATE(15,6,ROW(MAESTRO!$B$3:$B$1000)/((MAESTRO!$B$3:$B$1000="ASMARTALC")*(UPPER(MAESTRO!$L$3:$L$1000)="CONFIRMADO")),ROWS($A$3:A358))),"")</f>
        <v/>
      </c>
    </row>
    <row r="359" spans="1:24" ht="22.05" customHeight="1">
      <c r="A359" s="10" t="str">
        <f ca="1">IFERROR(INDEX(MAESTRO!A:A,_xludf.AGGREGATE(15,6,ROW(MAESTRO!$B$3:$B$1000)/((MAESTRO!$B$3:$B$1000="ASMARTALC")*(UPPER(MAESTRO!$L$3:$L$1000)="CONFIRMADO")),ROWS($A$3:A359))),"")</f>
        <v/>
      </c>
      <c r="B359" s="10" t="str">
        <f ca="1">IFERROR(INDEX(MAESTRO!B:B,_xludf.AGGREGATE(15,6,ROW(MAESTRO!$B$3:$B$1000)/((MAESTRO!$B$3:$B$1000="ASMARTALC")*(UPPER(MAESTRO!$L$3:$L$1000)="CONFIRMADO")),ROWS($A$3:A359))),"")</f>
        <v/>
      </c>
      <c r="C359" s="10" t="str">
        <f ca="1">IFERROR(INDEX(MAESTRO!C:C,_xludf.AGGREGATE(15,6,ROW(MAESTRO!$B$3:$B$1000)/((MAESTRO!$B$3:$B$1000="ASMARTALC")*(UPPER(MAESTRO!$L$3:$L$1000)="CONFIRMADO")),ROWS($A$3:A359))),"")</f>
        <v/>
      </c>
      <c r="D359" s="10" t="str">
        <f ca="1">IFERROR(INDEX(MAESTRO!D:D,_xludf.AGGREGATE(15,6,ROW(MAESTRO!$B$3:$B$1000)/((MAESTRO!$B$3:$B$1000="ASMARTALC")*(UPPER(MAESTRO!$L$3:$L$1000)="CONFIRMADO")),ROWS($A$3:A359))),"")</f>
        <v/>
      </c>
      <c r="E359" s="10" t="str">
        <f ca="1">IFERROR(INDEX(MAESTRO!E:E,_xludf.AGGREGATE(15,6,ROW(MAESTRO!$B$3:$B$1000)/((MAESTRO!$B$3:$B$1000="ASMARTALC")*(UPPER(MAESTRO!$L$3:$L$1000)="CONFIRMADO")),ROWS($A$3:A359))),"")</f>
        <v/>
      </c>
      <c r="F359" s="10" t="str">
        <f ca="1">IFERROR(INDEX(MAESTRO!F:F,_xludf.AGGREGATE(15,6,ROW(MAESTRO!$B$3:$B$1000)/((MAESTRO!$B$3:$B$1000="ASMARTALC")*(UPPER(MAESTRO!$L$3:$L$1000)="CONFIRMADO")),ROWS($A$3:A359))),"")</f>
        <v/>
      </c>
      <c r="G359" s="10" t="str">
        <f ca="1">IFERROR(INDEX(MAESTRO!G:G,_xludf.AGGREGATE(15,6,ROW(MAESTRO!$B$3:$B$1000)/((MAESTRO!$B$3:$B$1000="ASMARTALC")*(UPPER(MAESTRO!$L$3:$L$1000)="CONFIRMADO")),ROWS($A$3:A359))),"")</f>
        <v/>
      </c>
      <c r="H359" s="10" t="str">
        <f ca="1">IFERROR(INDEX(MAESTRO!H:H,_xludf.AGGREGATE(15,6,ROW(MAESTRO!$B$3:$B$1000)/((MAESTRO!$B$3:$B$1000="ASMARTALC")*(UPPER(MAESTRO!$L$3:$L$1000)="CONFIRMADO")),ROWS($A$3:A359))),"")</f>
        <v/>
      </c>
      <c r="I359" s="10" t="str">
        <f ca="1">IFERROR(INDEX(MAESTRO!I:I,_xludf.AGGREGATE(15,6,ROW(MAESTRO!$B$3:$B$1000)/((MAESTRO!$B$3:$B$1000="ASMARTALC")*(UPPER(MAESTRO!$L$3:$L$1000)="CONFIRMADO")),ROWS($A$3:A359))),"")</f>
        <v/>
      </c>
      <c r="J359" s="10" t="str">
        <f ca="1">IFERROR(INDEX(MAESTRO!J:J,_xludf.AGGREGATE(15,6,ROW(MAESTRO!$B$3:$B$1000)/((MAESTRO!$B$3:$B$1000="ASMARTALC")*(UPPER(MAESTRO!$L$3:$L$1000)="CONFIRMADO")),ROWS($A$3:A359))),"")</f>
        <v/>
      </c>
      <c r="K359" s="10" t="str">
        <f ca="1">IFERROR(INDEX(MAESTRO!K:K,_xludf.AGGREGATE(15,6,ROW(MAESTRO!$B$3:$B$1000)/((MAESTRO!$B$3:$B$1000="ASMARTALC")*(UPPER(MAESTRO!$L$3:$L$1000)="CONFIRMADO")),ROWS($A$3:A359))),"")</f>
        <v/>
      </c>
      <c r="L359" s="10" t="str">
        <f ca="1">IFERROR(INDEX(MAESTRO!L:L,_xludf.AGGREGATE(15,6,ROW(MAESTRO!$B$3:$B$1000)/((MAESTRO!$B$3:$B$1000="ASMARTALC")*(UPPER(MAESTRO!$L$3:$L$1000)="CONFIRMADO")),ROWS($A$3:A359))),"")</f>
        <v/>
      </c>
      <c r="M359" s="10" t="str">
        <f ca="1">IFERROR(INDEX(MAESTRO!M:M,_xludf.AGGREGATE(15,6,ROW(MAESTRO!$B$3:$B$1000)/((MAESTRO!$B$3:$B$1000="ASMARTALC")*(UPPER(MAESTRO!$L$3:$L$1000)="CONFIRMADO")),ROWS($A$3:A359))),"")</f>
        <v/>
      </c>
      <c r="N359" s="10" t="str">
        <f ca="1">IFERROR(INDEX(MAESTRO!N:N,_xludf.AGGREGATE(15,6,ROW(MAESTRO!$B$3:$B$1000)/((MAESTRO!$B$3:$B$1000="ASMARTALC")*(UPPER(MAESTRO!$L$3:$L$1000)="CONFIRMADO")),ROWS($A$3:A359))),"")</f>
        <v/>
      </c>
      <c r="O359" s="10" t="str">
        <f ca="1">IFERROR(INDEX(MAESTRO!O:O,_xludf.AGGREGATE(15,6,ROW(MAESTRO!$B$3:$B$1000)/((MAESTRO!$B$3:$B$1000="ASMARTALC")*(UPPER(MAESTRO!$L$3:$L$1000)="CONFIRMADO")),ROWS($A$3:A359))),"")</f>
        <v/>
      </c>
      <c r="P359" s="10" t="str">
        <f ca="1">IFERROR(INDEX(MAESTRO!P:P,_xludf.AGGREGATE(15,6,ROW(MAESTRO!$B$3:$B$1000)/((MAESTRO!$B$3:$B$1000="ASMARTALC")*(UPPER(MAESTRO!$L$3:$L$1000)="CONFIRMADO")),ROWS($A$3:A359))),"")</f>
        <v/>
      </c>
      <c r="Q359" s="10" t="str">
        <f ca="1">IFERROR(INDEX(MAESTRO!Q:Q,_xludf.AGGREGATE(15,6,ROW(MAESTRO!$B$3:$B$1000)/((MAESTRO!$B$3:$B$1000="ASMARTALC")*(UPPER(MAESTRO!$L$3:$L$1000)="CONFIRMADO")),ROWS($A$3:A359))),"")</f>
        <v/>
      </c>
      <c r="R359" s="10" t="str">
        <f ca="1">IFERROR(INDEX(MAESTRO!R:R,_xludf.AGGREGATE(15,6,ROW(MAESTRO!$B$3:$B$1000)/((MAESTRO!$B$3:$B$1000="ASMARTALC")*(UPPER(MAESTRO!$L$3:$L$1000)="CONFIRMADO")),ROWS($A$3:A359))),"")</f>
        <v/>
      </c>
      <c r="S359" s="10" t="str">
        <f ca="1">IFERROR(INDEX(MAESTRO!S:S,_xludf.AGGREGATE(15,6,ROW(MAESTRO!$B$3:$B$1000)/((MAESTRO!$B$3:$B$1000="ASMARTALC")*(UPPER(MAESTRO!$L$3:$L$1000)="CONFIRMADO")),ROWS($A$3:A359))),"")</f>
        <v/>
      </c>
      <c r="T359" s="10" t="str">
        <f ca="1">IFERROR(INDEX(MAESTRO!T:T,_xludf.AGGREGATE(15,6,ROW(MAESTRO!$B$3:$B$1000)/((MAESTRO!$B$3:$B$1000="ASMARTALC")*(UPPER(MAESTRO!$L$3:$L$1000)="CONFIRMADO")),ROWS($A$3:A359))),"")</f>
        <v/>
      </c>
      <c r="U359" s="10" t="str">
        <f ca="1">IFERROR(INDEX(MAESTRO!U:U,_xludf.AGGREGATE(15,6,ROW(MAESTRO!$B$3:$B$1000)/((MAESTRO!$B$3:$B$1000="ASMARTALC")*(UPPER(MAESTRO!$L$3:$L$1000)="CONFIRMADO")),ROWS($A$3:A359))),"")</f>
        <v/>
      </c>
      <c r="V359" s="10" t="str">
        <f ca="1">IFERROR(INDEX(MAESTRO!V:V,_xludf.AGGREGATE(15,6,ROW(MAESTRO!$B$3:$B$1000)/((MAESTRO!$B$3:$B$1000="ASMARTALC")*(UPPER(MAESTRO!$L$3:$L$1000)="CONFIRMADO")),ROWS($A$3:A359))),"")</f>
        <v/>
      </c>
      <c r="W359" s="10" t="str">
        <f ca="1">IFERROR(INDEX(MAESTRO!W:W,_xludf.AGGREGATE(15,6,ROW(MAESTRO!$B$3:$B$1000)/((MAESTRO!$B$3:$B$1000="ASMARTALC")*(UPPER(MAESTRO!$L$3:$L$1000)="CONFIRMADO")),ROWS($A$3:A359))),"")</f>
        <v/>
      </c>
      <c r="X359" s="10" t="str">
        <f ca="1">IFERROR(INDEX(MAESTRO!X:X,_xludf.AGGREGATE(15,6,ROW(MAESTRO!$B$3:$B$1000)/((MAESTRO!$B$3:$B$1000="ASMARTALC")*(UPPER(MAESTRO!$L$3:$L$1000)="CONFIRMADO")),ROWS($A$3:A359))),"")</f>
        <v/>
      </c>
    </row>
    <row r="360" spans="1:24" ht="22.05" customHeight="1">
      <c r="A360" s="13" t="str">
        <f ca="1">IFERROR(INDEX(MAESTRO!A:A,_xludf.AGGREGATE(15,6,ROW(MAESTRO!$B$3:$B$1000)/((MAESTRO!$B$3:$B$1000="ASMARTALC")*(UPPER(MAESTRO!$L$3:$L$1000)="CONFIRMADO")),ROWS($A$3:A360))),"")</f>
        <v/>
      </c>
      <c r="B360" s="13" t="str">
        <f ca="1">IFERROR(INDEX(MAESTRO!B:B,_xludf.AGGREGATE(15,6,ROW(MAESTRO!$B$3:$B$1000)/((MAESTRO!$B$3:$B$1000="ASMARTALC")*(UPPER(MAESTRO!$L$3:$L$1000)="CONFIRMADO")),ROWS($A$3:A360))),"")</f>
        <v/>
      </c>
      <c r="C360" s="13" t="str">
        <f ca="1">IFERROR(INDEX(MAESTRO!C:C,_xludf.AGGREGATE(15,6,ROW(MAESTRO!$B$3:$B$1000)/((MAESTRO!$B$3:$B$1000="ASMARTALC")*(UPPER(MAESTRO!$L$3:$L$1000)="CONFIRMADO")),ROWS($A$3:A360))),"")</f>
        <v/>
      </c>
      <c r="D360" s="13" t="str">
        <f ca="1">IFERROR(INDEX(MAESTRO!D:D,_xludf.AGGREGATE(15,6,ROW(MAESTRO!$B$3:$B$1000)/((MAESTRO!$B$3:$B$1000="ASMARTALC")*(UPPER(MAESTRO!$L$3:$L$1000)="CONFIRMADO")),ROWS($A$3:A360))),"")</f>
        <v/>
      </c>
      <c r="E360" s="13" t="str">
        <f ca="1">IFERROR(INDEX(MAESTRO!E:E,_xludf.AGGREGATE(15,6,ROW(MAESTRO!$B$3:$B$1000)/((MAESTRO!$B$3:$B$1000="ASMARTALC")*(UPPER(MAESTRO!$L$3:$L$1000)="CONFIRMADO")),ROWS($A$3:A360))),"")</f>
        <v/>
      </c>
      <c r="F360" s="13" t="str">
        <f ca="1">IFERROR(INDEX(MAESTRO!F:F,_xludf.AGGREGATE(15,6,ROW(MAESTRO!$B$3:$B$1000)/((MAESTRO!$B$3:$B$1000="ASMARTALC")*(UPPER(MAESTRO!$L$3:$L$1000)="CONFIRMADO")),ROWS($A$3:A360))),"")</f>
        <v/>
      </c>
      <c r="G360" s="13" t="str">
        <f ca="1">IFERROR(INDEX(MAESTRO!G:G,_xludf.AGGREGATE(15,6,ROW(MAESTRO!$B$3:$B$1000)/((MAESTRO!$B$3:$B$1000="ASMARTALC")*(UPPER(MAESTRO!$L$3:$L$1000)="CONFIRMADO")),ROWS($A$3:A360))),"")</f>
        <v/>
      </c>
      <c r="H360" s="13" t="str">
        <f ca="1">IFERROR(INDEX(MAESTRO!H:H,_xludf.AGGREGATE(15,6,ROW(MAESTRO!$B$3:$B$1000)/((MAESTRO!$B$3:$B$1000="ASMARTALC")*(UPPER(MAESTRO!$L$3:$L$1000)="CONFIRMADO")),ROWS($A$3:A360))),"")</f>
        <v/>
      </c>
      <c r="I360" s="13" t="str">
        <f ca="1">IFERROR(INDEX(MAESTRO!I:I,_xludf.AGGREGATE(15,6,ROW(MAESTRO!$B$3:$B$1000)/((MAESTRO!$B$3:$B$1000="ASMARTALC")*(UPPER(MAESTRO!$L$3:$L$1000)="CONFIRMADO")),ROWS($A$3:A360))),"")</f>
        <v/>
      </c>
      <c r="J360" s="13" t="str">
        <f ca="1">IFERROR(INDEX(MAESTRO!J:J,_xludf.AGGREGATE(15,6,ROW(MAESTRO!$B$3:$B$1000)/((MAESTRO!$B$3:$B$1000="ASMARTALC")*(UPPER(MAESTRO!$L$3:$L$1000)="CONFIRMADO")),ROWS($A$3:A360))),"")</f>
        <v/>
      </c>
      <c r="K360" s="13" t="str">
        <f ca="1">IFERROR(INDEX(MAESTRO!K:K,_xludf.AGGREGATE(15,6,ROW(MAESTRO!$B$3:$B$1000)/((MAESTRO!$B$3:$B$1000="ASMARTALC")*(UPPER(MAESTRO!$L$3:$L$1000)="CONFIRMADO")),ROWS($A$3:A360))),"")</f>
        <v/>
      </c>
      <c r="L360" s="13" t="str">
        <f ca="1">IFERROR(INDEX(MAESTRO!L:L,_xludf.AGGREGATE(15,6,ROW(MAESTRO!$B$3:$B$1000)/((MAESTRO!$B$3:$B$1000="ASMARTALC")*(UPPER(MAESTRO!$L$3:$L$1000)="CONFIRMADO")),ROWS($A$3:A360))),"")</f>
        <v/>
      </c>
      <c r="M360" s="13" t="str">
        <f ca="1">IFERROR(INDEX(MAESTRO!M:M,_xludf.AGGREGATE(15,6,ROW(MAESTRO!$B$3:$B$1000)/((MAESTRO!$B$3:$B$1000="ASMARTALC")*(UPPER(MAESTRO!$L$3:$L$1000)="CONFIRMADO")),ROWS($A$3:A360))),"")</f>
        <v/>
      </c>
      <c r="N360" s="13" t="str">
        <f ca="1">IFERROR(INDEX(MAESTRO!N:N,_xludf.AGGREGATE(15,6,ROW(MAESTRO!$B$3:$B$1000)/((MAESTRO!$B$3:$B$1000="ASMARTALC")*(UPPER(MAESTRO!$L$3:$L$1000)="CONFIRMADO")),ROWS($A$3:A360))),"")</f>
        <v/>
      </c>
      <c r="O360" s="13" t="str">
        <f ca="1">IFERROR(INDEX(MAESTRO!O:O,_xludf.AGGREGATE(15,6,ROW(MAESTRO!$B$3:$B$1000)/((MAESTRO!$B$3:$B$1000="ASMARTALC")*(UPPER(MAESTRO!$L$3:$L$1000)="CONFIRMADO")),ROWS($A$3:A360))),"")</f>
        <v/>
      </c>
      <c r="P360" s="13" t="str">
        <f ca="1">IFERROR(INDEX(MAESTRO!P:P,_xludf.AGGREGATE(15,6,ROW(MAESTRO!$B$3:$B$1000)/((MAESTRO!$B$3:$B$1000="ASMARTALC")*(UPPER(MAESTRO!$L$3:$L$1000)="CONFIRMADO")),ROWS($A$3:A360))),"")</f>
        <v/>
      </c>
      <c r="Q360" s="13" t="str">
        <f ca="1">IFERROR(INDEX(MAESTRO!Q:Q,_xludf.AGGREGATE(15,6,ROW(MAESTRO!$B$3:$B$1000)/((MAESTRO!$B$3:$B$1000="ASMARTALC")*(UPPER(MAESTRO!$L$3:$L$1000)="CONFIRMADO")),ROWS($A$3:A360))),"")</f>
        <v/>
      </c>
      <c r="R360" s="13" t="str">
        <f ca="1">IFERROR(INDEX(MAESTRO!R:R,_xludf.AGGREGATE(15,6,ROW(MAESTRO!$B$3:$B$1000)/((MAESTRO!$B$3:$B$1000="ASMARTALC")*(UPPER(MAESTRO!$L$3:$L$1000)="CONFIRMADO")),ROWS($A$3:A360))),"")</f>
        <v/>
      </c>
      <c r="S360" s="13" t="str">
        <f ca="1">IFERROR(INDEX(MAESTRO!S:S,_xludf.AGGREGATE(15,6,ROW(MAESTRO!$B$3:$B$1000)/((MAESTRO!$B$3:$B$1000="ASMARTALC")*(UPPER(MAESTRO!$L$3:$L$1000)="CONFIRMADO")),ROWS($A$3:A360))),"")</f>
        <v/>
      </c>
      <c r="T360" s="13" t="str">
        <f ca="1">IFERROR(INDEX(MAESTRO!T:T,_xludf.AGGREGATE(15,6,ROW(MAESTRO!$B$3:$B$1000)/((MAESTRO!$B$3:$B$1000="ASMARTALC")*(UPPER(MAESTRO!$L$3:$L$1000)="CONFIRMADO")),ROWS($A$3:A360))),"")</f>
        <v/>
      </c>
      <c r="U360" s="13" t="str">
        <f ca="1">IFERROR(INDEX(MAESTRO!U:U,_xludf.AGGREGATE(15,6,ROW(MAESTRO!$B$3:$B$1000)/((MAESTRO!$B$3:$B$1000="ASMARTALC")*(UPPER(MAESTRO!$L$3:$L$1000)="CONFIRMADO")),ROWS($A$3:A360))),"")</f>
        <v/>
      </c>
      <c r="V360" s="13" t="str">
        <f ca="1">IFERROR(INDEX(MAESTRO!V:V,_xludf.AGGREGATE(15,6,ROW(MAESTRO!$B$3:$B$1000)/((MAESTRO!$B$3:$B$1000="ASMARTALC")*(UPPER(MAESTRO!$L$3:$L$1000)="CONFIRMADO")),ROWS($A$3:A360))),"")</f>
        <v/>
      </c>
      <c r="W360" s="13" t="str">
        <f ca="1">IFERROR(INDEX(MAESTRO!W:W,_xludf.AGGREGATE(15,6,ROW(MAESTRO!$B$3:$B$1000)/((MAESTRO!$B$3:$B$1000="ASMARTALC")*(UPPER(MAESTRO!$L$3:$L$1000)="CONFIRMADO")),ROWS($A$3:A360))),"")</f>
        <v/>
      </c>
      <c r="X360" s="13" t="str">
        <f ca="1">IFERROR(INDEX(MAESTRO!X:X,_xludf.AGGREGATE(15,6,ROW(MAESTRO!$B$3:$B$1000)/((MAESTRO!$B$3:$B$1000="ASMARTALC")*(UPPER(MAESTRO!$L$3:$L$1000)="CONFIRMADO")),ROWS($A$3:A360))),"")</f>
        <v/>
      </c>
    </row>
    <row r="361" spans="1:24" ht="22.05" customHeight="1">
      <c r="A361" s="10" t="str">
        <f ca="1">IFERROR(INDEX(MAESTRO!A:A,_xludf.AGGREGATE(15,6,ROW(MAESTRO!$B$3:$B$1000)/((MAESTRO!$B$3:$B$1000="ASMARTALC")*(UPPER(MAESTRO!$L$3:$L$1000)="CONFIRMADO")),ROWS($A$3:A361))),"")</f>
        <v/>
      </c>
      <c r="B361" s="10" t="str">
        <f ca="1">IFERROR(INDEX(MAESTRO!B:B,_xludf.AGGREGATE(15,6,ROW(MAESTRO!$B$3:$B$1000)/((MAESTRO!$B$3:$B$1000="ASMARTALC")*(UPPER(MAESTRO!$L$3:$L$1000)="CONFIRMADO")),ROWS($A$3:A361))),"")</f>
        <v/>
      </c>
      <c r="C361" s="10" t="str">
        <f ca="1">IFERROR(INDEX(MAESTRO!C:C,_xludf.AGGREGATE(15,6,ROW(MAESTRO!$B$3:$B$1000)/((MAESTRO!$B$3:$B$1000="ASMARTALC")*(UPPER(MAESTRO!$L$3:$L$1000)="CONFIRMADO")),ROWS($A$3:A361))),"")</f>
        <v/>
      </c>
      <c r="D361" s="10" t="str">
        <f ca="1">IFERROR(INDEX(MAESTRO!D:D,_xludf.AGGREGATE(15,6,ROW(MAESTRO!$B$3:$B$1000)/((MAESTRO!$B$3:$B$1000="ASMARTALC")*(UPPER(MAESTRO!$L$3:$L$1000)="CONFIRMADO")),ROWS($A$3:A361))),"")</f>
        <v/>
      </c>
      <c r="E361" s="10" t="str">
        <f ca="1">IFERROR(INDEX(MAESTRO!E:E,_xludf.AGGREGATE(15,6,ROW(MAESTRO!$B$3:$B$1000)/((MAESTRO!$B$3:$B$1000="ASMARTALC")*(UPPER(MAESTRO!$L$3:$L$1000)="CONFIRMADO")),ROWS($A$3:A361))),"")</f>
        <v/>
      </c>
      <c r="F361" s="10" t="str">
        <f ca="1">IFERROR(INDEX(MAESTRO!F:F,_xludf.AGGREGATE(15,6,ROW(MAESTRO!$B$3:$B$1000)/((MAESTRO!$B$3:$B$1000="ASMARTALC")*(UPPER(MAESTRO!$L$3:$L$1000)="CONFIRMADO")),ROWS($A$3:A361))),"")</f>
        <v/>
      </c>
      <c r="G361" s="10" t="str">
        <f ca="1">IFERROR(INDEX(MAESTRO!G:G,_xludf.AGGREGATE(15,6,ROW(MAESTRO!$B$3:$B$1000)/((MAESTRO!$B$3:$B$1000="ASMARTALC")*(UPPER(MAESTRO!$L$3:$L$1000)="CONFIRMADO")),ROWS($A$3:A361))),"")</f>
        <v/>
      </c>
      <c r="H361" s="10" t="str">
        <f ca="1">IFERROR(INDEX(MAESTRO!H:H,_xludf.AGGREGATE(15,6,ROW(MAESTRO!$B$3:$B$1000)/((MAESTRO!$B$3:$B$1000="ASMARTALC")*(UPPER(MAESTRO!$L$3:$L$1000)="CONFIRMADO")),ROWS($A$3:A361))),"")</f>
        <v/>
      </c>
      <c r="I361" s="10" t="str">
        <f ca="1">IFERROR(INDEX(MAESTRO!I:I,_xludf.AGGREGATE(15,6,ROW(MAESTRO!$B$3:$B$1000)/((MAESTRO!$B$3:$B$1000="ASMARTALC")*(UPPER(MAESTRO!$L$3:$L$1000)="CONFIRMADO")),ROWS($A$3:A361))),"")</f>
        <v/>
      </c>
      <c r="J361" s="10" t="str">
        <f ca="1">IFERROR(INDEX(MAESTRO!J:J,_xludf.AGGREGATE(15,6,ROW(MAESTRO!$B$3:$B$1000)/((MAESTRO!$B$3:$B$1000="ASMARTALC")*(UPPER(MAESTRO!$L$3:$L$1000)="CONFIRMADO")),ROWS($A$3:A361))),"")</f>
        <v/>
      </c>
      <c r="K361" s="10" t="str">
        <f ca="1">IFERROR(INDEX(MAESTRO!K:K,_xludf.AGGREGATE(15,6,ROW(MAESTRO!$B$3:$B$1000)/((MAESTRO!$B$3:$B$1000="ASMARTALC")*(UPPER(MAESTRO!$L$3:$L$1000)="CONFIRMADO")),ROWS($A$3:A361))),"")</f>
        <v/>
      </c>
      <c r="L361" s="10" t="str">
        <f ca="1">IFERROR(INDEX(MAESTRO!L:L,_xludf.AGGREGATE(15,6,ROW(MAESTRO!$B$3:$B$1000)/((MAESTRO!$B$3:$B$1000="ASMARTALC")*(UPPER(MAESTRO!$L$3:$L$1000)="CONFIRMADO")),ROWS($A$3:A361))),"")</f>
        <v/>
      </c>
      <c r="M361" s="10" t="str">
        <f ca="1">IFERROR(INDEX(MAESTRO!M:M,_xludf.AGGREGATE(15,6,ROW(MAESTRO!$B$3:$B$1000)/((MAESTRO!$B$3:$B$1000="ASMARTALC")*(UPPER(MAESTRO!$L$3:$L$1000)="CONFIRMADO")),ROWS($A$3:A361))),"")</f>
        <v/>
      </c>
      <c r="N361" s="10" t="str">
        <f ca="1">IFERROR(INDEX(MAESTRO!N:N,_xludf.AGGREGATE(15,6,ROW(MAESTRO!$B$3:$B$1000)/((MAESTRO!$B$3:$B$1000="ASMARTALC")*(UPPER(MAESTRO!$L$3:$L$1000)="CONFIRMADO")),ROWS($A$3:A361))),"")</f>
        <v/>
      </c>
      <c r="O361" s="10" t="str">
        <f ca="1">IFERROR(INDEX(MAESTRO!O:O,_xludf.AGGREGATE(15,6,ROW(MAESTRO!$B$3:$B$1000)/((MAESTRO!$B$3:$B$1000="ASMARTALC")*(UPPER(MAESTRO!$L$3:$L$1000)="CONFIRMADO")),ROWS($A$3:A361))),"")</f>
        <v/>
      </c>
      <c r="P361" s="10" t="str">
        <f ca="1">IFERROR(INDEX(MAESTRO!P:P,_xludf.AGGREGATE(15,6,ROW(MAESTRO!$B$3:$B$1000)/((MAESTRO!$B$3:$B$1000="ASMARTALC")*(UPPER(MAESTRO!$L$3:$L$1000)="CONFIRMADO")),ROWS($A$3:A361))),"")</f>
        <v/>
      </c>
      <c r="Q361" s="10" t="str">
        <f ca="1">IFERROR(INDEX(MAESTRO!Q:Q,_xludf.AGGREGATE(15,6,ROW(MAESTRO!$B$3:$B$1000)/((MAESTRO!$B$3:$B$1000="ASMARTALC")*(UPPER(MAESTRO!$L$3:$L$1000)="CONFIRMADO")),ROWS($A$3:A361))),"")</f>
        <v/>
      </c>
      <c r="R361" s="10" t="str">
        <f ca="1">IFERROR(INDEX(MAESTRO!R:R,_xludf.AGGREGATE(15,6,ROW(MAESTRO!$B$3:$B$1000)/((MAESTRO!$B$3:$B$1000="ASMARTALC")*(UPPER(MAESTRO!$L$3:$L$1000)="CONFIRMADO")),ROWS($A$3:A361))),"")</f>
        <v/>
      </c>
      <c r="S361" s="10" t="str">
        <f ca="1">IFERROR(INDEX(MAESTRO!S:S,_xludf.AGGREGATE(15,6,ROW(MAESTRO!$B$3:$B$1000)/((MAESTRO!$B$3:$B$1000="ASMARTALC")*(UPPER(MAESTRO!$L$3:$L$1000)="CONFIRMADO")),ROWS($A$3:A361))),"")</f>
        <v/>
      </c>
      <c r="T361" s="10" t="str">
        <f ca="1">IFERROR(INDEX(MAESTRO!T:T,_xludf.AGGREGATE(15,6,ROW(MAESTRO!$B$3:$B$1000)/((MAESTRO!$B$3:$B$1000="ASMARTALC")*(UPPER(MAESTRO!$L$3:$L$1000)="CONFIRMADO")),ROWS($A$3:A361))),"")</f>
        <v/>
      </c>
      <c r="U361" s="10" t="str">
        <f ca="1">IFERROR(INDEX(MAESTRO!U:U,_xludf.AGGREGATE(15,6,ROW(MAESTRO!$B$3:$B$1000)/((MAESTRO!$B$3:$B$1000="ASMARTALC")*(UPPER(MAESTRO!$L$3:$L$1000)="CONFIRMADO")),ROWS($A$3:A361))),"")</f>
        <v/>
      </c>
      <c r="V361" s="10" t="str">
        <f ca="1">IFERROR(INDEX(MAESTRO!V:V,_xludf.AGGREGATE(15,6,ROW(MAESTRO!$B$3:$B$1000)/((MAESTRO!$B$3:$B$1000="ASMARTALC")*(UPPER(MAESTRO!$L$3:$L$1000)="CONFIRMADO")),ROWS($A$3:A361))),"")</f>
        <v/>
      </c>
      <c r="W361" s="10" t="str">
        <f ca="1">IFERROR(INDEX(MAESTRO!W:W,_xludf.AGGREGATE(15,6,ROW(MAESTRO!$B$3:$B$1000)/((MAESTRO!$B$3:$B$1000="ASMARTALC")*(UPPER(MAESTRO!$L$3:$L$1000)="CONFIRMADO")),ROWS($A$3:A361))),"")</f>
        <v/>
      </c>
      <c r="X361" s="10" t="str">
        <f ca="1">IFERROR(INDEX(MAESTRO!X:X,_xludf.AGGREGATE(15,6,ROW(MAESTRO!$B$3:$B$1000)/((MAESTRO!$B$3:$B$1000="ASMARTALC")*(UPPER(MAESTRO!$L$3:$L$1000)="CONFIRMADO")),ROWS($A$3:A361))),"")</f>
        <v/>
      </c>
    </row>
    <row r="362" spans="1:24" ht="22.05" customHeight="1">
      <c r="A362" s="13" t="str">
        <f ca="1">IFERROR(INDEX(MAESTRO!A:A,_xludf.AGGREGATE(15,6,ROW(MAESTRO!$B$3:$B$1000)/((MAESTRO!$B$3:$B$1000="ASMARTALC")*(UPPER(MAESTRO!$L$3:$L$1000)="CONFIRMADO")),ROWS($A$3:A362))),"")</f>
        <v/>
      </c>
      <c r="B362" s="13" t="str">
        <f ca="1">IFERROR(INDEX(MAESTRO!B:B,_xludf.AGGREGATE(15,6,ROW(MAESTRO!$B$3:$B$1000)/((MAESTRO!$B$3:$B$1000="ASMARTALC")*(UPPER(MAESTRO!$L$3:$L$1000)="CONFIRMADO")),ROWS($A$3:A362))),"")</f>
        <v/>
      </c>
      <c r="C362" s="13" t="str">
        <f ca="1">IFERROR(INDEX(MAESTRO!C:C,_xludf.AGGREGATE(15,6,ROW(MAESTRO!$B$3:$B$1000)/((MAESTRO!$B$3:$B$1000="ASMARTALC")*(UPPER(MAESTRO!$L$3:$L$1000)="CONFIRMADO")),ROWS($A$3:A362))),"")</f>
        <v/>
      </c>
      <c r="D362" s="13" t="str">
        <f ca="1">IFERROR(INDEX(MAESTRO!D:D,_xludf.AGGREGATE(15,6,ROW(MAESTRO!$B$3:$B$1000)/((MAESTRO!$B$3:$B$1000="ASMARTALC")*(UPPER(MAESTRO!$L$3:$L$1000)="CONFIRMADO")),ROWS($A$3:A362))),"")</f>
        <v/>
      </c>
      <c r="E362" s="13" t="str">
        <f ca="1">IFERROR(INDEX(MAESTRO!E:E,_xludf.AGGREGATE(15,6,ROW(MAESTRO!$B$3:$B$1000)/((MAESTRO!$B$3:$B$1000="ASMARTALC")*(UPPER(MAESTRO!$L$3:$L$1000)="CONFIRMADO")),ROWS($A$3:A362))),"")</f>
        <v/>
      </c>
      <c r="F362" s="13" t="str">
        <f ca="1">IFERROR(INDEX(MAESTRO!F:F,_xludf.AGGREGATE(15,6,ROW(MAESTRO!$B$3:$B$1000)/((MAESTRO!$B$3:$B$1000="ASMARTALC")*(UPPER(MAESTRO!$L$3:$L$1000)="CONFIRMADO")),ROWS($A$3:A362))),"")</f>
        <v/>
      </c>
      <c r="G362" s="13" t="str">
        <f ca="1">IFERROR(INDEX(MAESTRO!G:G,_xludf.AGGREGATE(15,6,ROW(MAESTRO!$B$3:$B$1000)/((MAESTRO!$B$3:$B$1000="ASMARTALC")*(UPPER(MAESTRO!$L$3:$L$1000)="CONFIRMADO")),ROWS($A$3:A362))),"")</f>
        <v/>
      </c>
      <c r="H362" s="13" t="str">
        <f ca="1">IFERROR(INDEX(MAESTRO!H:H,_xludf.AGGREGATE(15,6,ROW(MAESTRO!$B$3:$B$1000)/((MAESTRO!$B$3:$B$1000="ASMARTALC")*(UPPER(MAESTRO!$L$3:$L$1000)="CONFIRMADO")),ROWS($A$3:A362))),"")</f>
        <v/>
      </c>
      <c r="I362" s="13" t="str">
        <f ca="1">IFERROR(INDEX(MAESTRO!I:I,_xludf.AGGREGATE(15,6,ROW(MAESTRO!$B$3:$B$1000)/((MAESTRO!$B$3:$B$1000="ASMARTALC")*(UPPER(MAESTRO!$L$3:$L$1000)="CONFIRMADO")),ROWS($A$3:A362))),"")</f>
        <v/>
      </c>
      <c r="J362" s="13" t="str">
        <f ca="1">IFERROR(INDEX(MAESTRO!J:J,_xludf.AGGREGATE(15,6,ROW(MAESTRO!$B$3:$B$1000)/((MAESTRO!$B$3:$B$1000="ASMARTALC")*(UPPER(MAESTRO!$L$3:$L$1000)="CONFIRMADO")),ROWS($A$3:A362))),"")</f>
        <v/>
      </c>
      <c r="K362" s="13" t="str">
        <f ca="1">IFERROR(INDEX(MAESTRO!K:K,_xludf.AGGREGATE(15,6,ROW(MAESTRO!$B$3:$B$1000)/((MAESTRO!$B$3:$B$1000="ASMARTALC")*(UPPER(MAESTRO!$L$3:$L$1000)="CONFIRMADO")),ROWS($A$3:A362))),"")</f>
        <v/>
      </c>
      <c r="L362" s="13" t="str">
        <f ca="1">IFERROR(INDEX(MAESTRO!L:L,_xludf.AGGREGATE(15,6,ROW(MAESTRO!$B$3:$B$1000)/((MAESTRO!$B$3:$B$1000="ASMARTALC")*(UPPER(MAESTRO!$L$3:$L$1000)="CONFIRMADO")),ROWS($A$3:A362))),"")</f>
        <v/>
      </c>
      <c r="M362" s="13" t="str">
        <f ca="1">IFERROR(INDEX(MAESTRO!M:M,_xludf.AGGREGATE(15,6,ROW(MAESTRO!$B$3:$B$1000)/((MAESTRO!$B$3:$B$1000="ASMARTALC")*(UPPER(MAESTRO!$L$3:$L$1000)="CONFIRMADO")),ROWS($A$3:A362))),"")</f>
        <v/>
      </c>
      <c r="N362" s="13" t="str">
        <f ca="1">IFERROR(INDEX(MAESTRO!N:N,_xludf.AGGREGATE(15,6,ROW(MAESTRO!$B$3:$B$1000)/((MAESTRO!$B$3:$B$1000="ASMARTALC")*(UPPER(MAESTRO!$L$3:$L$1000)="CONFIRMADO")),ROWS($A$3:A362))),"")</f>
        <v/>
      </c>
      <c r="O362" s="13" t="str">
        <f ca="1">IFERROR(INDEX(MAESTRO!O:O,_xludf.AGGREGATE(15,6,ROW(MAESTRO!$B$3:$B$1000)/((MAESTRO!$B$3:$B$1000="ASMARTALC")*(UPPER(MAESTRO!$L$3:$L$1000)="CONFIRMADO")),ROWS($A$3:A362))),"")</f>
        <v/>
      </c>
      <c r="P362" s="13" t="str">
        <f ca="1">IFERROR(INDEX(MAESTRO!P:P,_xludf.AGGREGATE(15,6,ROW(MAESTRO!$B$3:$B$1000)/((MAESTRO!$B$3:$B$1000="ASMARTALC")*(UPPER(MAESTRO!$L$3:$L$1000)="CONFIRMADO")),ROWS($A$3:A362))),"")</f>
        <v/>
      </c>
      <c r="Q362" s="13" t="str">
        <f ca="1">IFERROR(INDEX(MAESTRO!Q:Q,_xludf.AGGREGATE(15,6,ROW(MAESTRO!$B$3:$B$1000)/((MAESTRO!$B$3:$B$1000="ASMARTALC")*(UPPER(MAESTRO!$L$3:$L$1000)="CONFIRMADO")),ROWS($A$3:A362))),"")</f>
        <v/>
      </c>
      <c r="R362" s="13" t="str">
        <f ca="1">IFERROR(INDEX(MAESTRO!R:R,_xludf.AGGREGATE(15,6,ROW(MAESTRO!$B$3:$B$1000)/((MAESTRO!$B$3:$B$1000="ASMARTALC")*(UPPER(MAESTRO!$L$3:$L$1000)="CONFIRMADO")),ROWS($A$3:A362))),"")</f>
        <v/>
      </c>
      <c r="S362" s="13" t="str">
        <f ca="1">IFERROR(INDEX(MAESTRO!S:S,_xludf.AGGREGATE(15,6,ROW(MAESTRO!$B$3:$B$1000)/((MAESTRO!$B$3:$B$1000="ASMARTALC")*(UPPER(MAESTRO!$L$3:$L$1000)="CONFIRMADO")),ROWS($A$3:A362))),"")</f>
        <v/>
      </c>
      <c r="T362" s="13" t="str">
        <f ca="1">IFERROR(INDEX(MAESTRO!T:T,_xludf.AGGREGATE(15,6,ROW(MAESTRO!$B$3:$B$1000)/((MAESTRO!$B$3:$B$1000="ASMARTALC")*(UPPER(MAESTRO!$L$3:$L$1000)="CONFIRMADO")),ROWS($A$3:A362))),"")</f>
        <v/>
      </c>
      <c r="U362" s="13" t="str">
        <f ca="1">IFERROR(INDEX(MAESTRO!U:U,_xludf.AGGREGATE(15,6,ROW(MAESTRO!$B$3:$B$1000)/((MAESTRO!$B$3:$B$1000="ASMARTALC")*(UPPER(MAESTRO!$L$3:$L$1000)="CONFIRMADO")),ROWS($A$3:A362))),"")</f>
        <v/>
      </c>
      <c r="V362" s="13" t="str">
        <f ca="1">IFERROR(INDEX(MAESTRO!V:V,_xludf.AGGREGATE(15,6,ROW(MAESTRO!$B$3:$B$1000)/((MAESTRO!$B$3:$B$1000="ASMARTALC")*(UPPER(MAESTRO!$L$3:$L$1000)="CONFIRMADO")),ROWS($A$3:A362))),"")</f>
        <v/>
      </c>
      <c r="W362" s="13" t="str">
        <f ca="1">IFERROR(INDEX(MAESTRO!W:W,_xludf.AGGREGATE(15,6,ROW(MAESTRO!$B$3:$B$1000)/((MAESTRO!$B$3:$B$1000="ASMARTALC")*(UPPER(MAESTRO!$L$3:$L$1000)="CONFIRMADO")),ROWS($A$3:A362))),"")</f>
        <v/>
      </c>
      <c r="X362" s="13" t="str">
        <f ca="1">IFERROR(INDEX(MAESTRO!X:X,_xludf.AGGREGATE(15,6,ROW(MAESTRO!$B$3:$B$1000)/((MAESTRO!$B$3:$B$1000="ASMARTALC")*(UPPER(MAESTRO!$L$3:$L$1000)="CONFIRMADO")),ROWS($A$3:A362))),"")</f>
        <v/>
      </c>
    </row>
    <row r="363" spans="1:24" ht="22.05" customHeight="1">
      <c r="A363" s="10" t="str">
        <f ca="1">IFERROR(INDEX(MAESTRO!A:A,_xludf.AGGREGATE(15,6,ROW(MAESTRO!$B$3:$B$1000)/((MAESTRO!$B$3:$B$1000="ASMARTALC")*(UPPER(MAESTRO!$L$3:$L$1000)="CONFIRMADO")),ROWS($A$3:A363))),"")</f>
        <v/>
      </c>
      <c r="B363" s="10" t="str">
        <f ca="1">IFERROR(INDEX(MAESTRO!B:B,_xludf.AGGREGATE(15,6,ROW(MAESTRO!$B$3:$B$1000)/((MAESTRO!$B$3:$B$1000="ASMARTALC")*(UPPER(MAESTRO!$L$3:$L$1000)="CONFIRMADO")),ROWS($A$3:A363))),"")</f>
        <v/>
      </c>
      <c r="C363" s="10" t="str">
        <f ca="1">IFERROR(INDEX(MAESTRO!C:C,_xludf.AGGREGATE(15,6,ROW(MAESTRO!$B$3:$B$1000)/((MAESTRO!$B$3:$B$1000="ASMARTALC")*(UPPER(MAESTRO!$L$3:$L$1000)="CONFIRMADO")),ROWS($A$3:A363))),"")</f>
        <v/>
      </c>
      <c r="D363" s="10" t="str">
        <f ca="1">IFERROR(INDEX(MAESTRO!D:D,_xludf.AGGREGATE(15,6,ROW(MAESTRO!$B$3:$B$1000)/((MAESTRO!$B$3:$B$1000="ASMARTALC")*(UPPER(MAESTRO!$L$3:$L$1000)="CONFIRMADO")),ROWS($A$3:A363))),"")</f>
        <v/>
      </c>
      <c r="E363" s="10" t="str">
        <f ca="1">IFERROR(INDEX(MAESTRO!E:E,_xludf.AGGREGATE(15,6,ROW(MAESTRO!$B$3:$B$1000)/((MAESTRO!$B$3:$B$1000="ASMARTALC")*(UPPER(MAESTRO!$L$3:$L$1000)="CONFIRMADO")),ROWS($A$3:A363))),"")</f>
        <v/>
      </c>
      <c r="F363" s="10" t="str">
        <f ca="1">IFERROR(INDEX(MAESTRO!F:F,_xludf.AGGREGATE(15,6,ROW(MAESTRO!$B$3:$B$1000)/((MAESTRO!$B$3:$B$1000="ASMARTALC")*(UPPER(MAESTRO!$L$3:$L$1000)="CONFIRMADO")),ROWS($A$3:A363))),"")</f>
        <v/>
      </c>
      <c r="G363" s="10" t="str">
        <f ca="1">IFERROR(INDEX(MAESTRO!G:G,_xludf.AGGREGATE(15,6,ROW(MAESTRO!$B$3:$B$1000)/((MAESTRO!$B$3:$B$1000="ASMARTALC")*(UPPER(MAESTRO!$L$3:$L$1000)="CONFIRMADO")),ROWS($A$3:A363))),"")</f>
        <v/>
      </c>
      <c r="H363" s="10" t="str">
        <f ca="1">IFERROR(INDEX(MAESTRO!H:H,_xludf.AGGREGATE(15,6,ROW(MAESTRO!$B$3:$B$1000)/((MAESTRO!$B$3:$B$1000="ASMARTALC")*(UPPER(MAESTRO!$L$3:$L$1000)="CONFIRMADO")),ROWS($A$3:A363))),"")</f>
        <v/>
      </c>
      <c r="I363" s="10" t="str">
        <f ca="1">IFERROR(INDEX(MAESTRO!I:I,_xludf.AGGREGATE(15,6,ROW(MAESTRO!$B$3:$B$1000)/((MAESTRO!$B$3:$B$1000="ASMARTALC")*(UPPER(MAESTRO!$L$3:$L$1000)="CONFIRMADO")),ROWS($A$3:A363))),"")</f>
        <v/>
      </c>
      <c r="J363" s="10" t="str">
        <f ca="1">IFERROR(INDEX(MAESTRO!J:J,_xludf.AGGREGATE(15,6,ROW(MAESTRO!$B$3:$B$1000)/((MAESTRO!$B$3:$B$1000="ASMARTALC")*(UPPER(MAESTRO!$L$3:$L$1000)="CONFIRMADO")),ROWS($A$3:A363))),"")</f>
        <v/>
      </c>
      <c r="K363" s="10" t="str">
        <f ca="1">IFERROR(INDEX(MAESTRO!K:K,_xludf.AGGREGATE(15,6,ROW(MAESTRO!$B$3:$B$1000)/((MAESTRO!$B$3:$B$1000="ASMARTALC")*(UPPER(MAESTRO!$L$3:$L$1000)="CONFIRMADO")),ROWS($A$3:A363))),"")</f>
        <v/>
      </c>
      <c r="L363" s="10" t="str">
        <f ca="1">IFERROR(INDEX(MAESTRO!L:L,_xludf.AGGREGATE(15,6,ROW(MAESTRO!$B$3:$B$1000)/((MAESTRO!$B$3:$B$1000="ASMARTALC")*(UPPER(MAESTRO!$L$3:$L$1000)="CONFIRMADO")),ROWS($A$3:A363))),"")</f>
        <v/>
      </c>
      <c r="M363" s="10" t="str">
        <f ca="1">IFERROR(INDEX(MAESTRO!M:M,_xludf.AGGREGATE(15,6,ROW(MAESTRO!$B$3:$B$1000)/((MAESTRO!$B$3:$B$1000="ASMARTALC")*(UPPER(MAESTRO!$L$3:$L$1000)="CONFIRMADO")),ROWS($A$3:A363))),"")</f>
        <v/>
      </c>
      <c r="N363" s="10" t="str">
        <f ca="1">IFERROR(INDEX(MAESTRO!N:N,_xludf.AGGREGATE(15,6,ROW(MAESTRO!$B$3:$B$1000)/((MAESTRO!$B$3:$B$1000="ASMARTALC")*(UPPER(MAESTRO!$L$3:$L$1000)="CONFIRMADO")),ROWS($A$3:A363))),"")</f>
        <v/>
      </c>
      <c r="O363" s="10" t="str">
        <f ca="1">IFERROR(INDEX(MAESTRO!O:O,_xludf.AGGREGATE(15,6,ROW(MAESTRO!$B$3:$B$1000)/((MAESTRO!$B$3:$B$1000="ASMARTALC")*(UPPER(MAESTRO!$L$3:$L$1000)="CONFIRMADO")),ROWS($A$3:A363))),"")</f>
        <v/>
      </c>
      <c r="P363" s="10" t="str">
        <f ca="1">IFERROR(INDEX(MAESTRO!P:P,_xludf.AGGREGATE(15,6,ROW(MAESTRO!$B$3:$B$1000)/((MAESTRO!$B$3:$B$1000="ASMARTALC")*(UPPER(MAESTRO!$L$3:$L$1000)="CONFIRMADO")),ROWS($A$3:A363))),"")</f>
        <v/>
      </c>
      <c r="Q363" s="10" t="str">
        <f ca="1">IFERROR(INDEX(MAESTRO!Q:Q,_xludf.AGGREGATE(15,6,ROW(MAESTRO!$B$3:$B$1000)/((MAESTRO!$B$3:$B$1000="ASMARTALC")*(UPPER(MAESTRO!$L$3:$L$1000)="CONFIRMADO")),ROWS($A$3:A363))),"")</f>
        <v/>
      </c>
      <c r="R363" s="10" t="str">
        <f ca="1">IFERROR(INDEX(MAESTRO!R:R,_xludf.AGGREGATE(15,6,ROW(MAESTRO!$B$3:$B$1000)/((MAESTRO!$B$3:$B$1000="ASMARTALC")*(UPPER(MAESTRO!$L$3:$L$1000)="CONFIRMADO")),ROWS($A$3:A363))),"")</f>
        <v/>
      </c>
      <c r="S363" s="10" t="str">
        <f ca="1">IFERROR(INDEX(MAESTRO!S:S,_xludf.AGGREGATE(15,6,ROW(MAESTRO!$B$3:$B$1000)/((MAESTRO!$B$3:$B$1000="ASMARTALC")*(UPPER(MAESTRO!$L$3:$L$1000)="CONFIRMADO")),ROWS($A$3:A363))),"")</f>
        <v/>
      </c>
      <c r="T363" s="10" t="str">
        <f ca="1">IFERROR(INDEX(MAESTRO!T:T,_xludf.AGGREGATE(15,6,ROW(MAESTRO!$B$3:$B$1000)/((MAESTRO!$B$3:$B$1000="ASMARTALC")*(UPPER(MAESTRO!$L$3:$L$1000)="CONFIRMADO")),ROWS($A$3:A363))),"")</f>
        <v/>
      </c>
      <c r="U363" s="10" t="str">
        <f ca="1">IFERROR(INDEX(MAESTRO!U:U,_xludf.AGGREGATE(15,6,ROW(MAESTRO!$B$3:$B$1000)/((MAESTRO!$B$3:$B$1000="ASMARTALC")*(UPPER(MAESTRO!$L$3:$L$1000)="CONFIRMADO")),ROWS($A$3:A363))),"")</f>
        <v/>
      </c>
      <c r="V363" s="10" t="str">
        <f ca="1">IFERROR(INDEX(MAESTRO!V:V,_xludf.AGGREGATE(15,6,ROW(MAESTRO!$B$3:$B$1000)/((MAESTRO!$B$3:$B$1000="ASMARTALC")*(UPPER(MAESTRO!$L$3:$L$1000)="CONFIRMADO")),ROWS($A$3:A363))),"")</f>
        <v/>
      </c>
      <c r="W363" s="10" t="str">
        <f ca="1">IFERROR(INDEX(MAESTRO!W:W,_xludf.AGGREGATE(15,6,ROW(MAESTRO!$B$3:$B$1000)/((MAESTRO!$B$3:$B$1000="ASMARTALC")*(UPPER(MAESTRO!$L$3:$L$1000)="CONFIRMADO")),ROWS($A$3:A363))),"")</f>
        <v/>
      </c>
      <c r="X363" s="10" t="str">
        <f ca="1">IFERROR(INDEX(MAESTRO!X:X,_xludf.AGGREGATE(15,6,ROW(MAESTRO!$B$3:$B$1000)/((MAESTRO!$B$3:$B$1000="ASMARTALC")*(UPPER(MAESTRO!$L$3:$L$1000)="CONFIRMADO")),ROWS($A$3:A363))),"")</f>
        <v/>
      </c>
    </row>
    <row r="364" spans="1:24" ht="22.05" customHeight="1">
      <c r="A364" s="13" t="str">
        <f ca="1">IFERROR(INDEX(MAESTRO!A:A,_xludf.AGGREGATE(15,6,ROW(MAESTRO!$B$3:$B$1000)/((MAESTRO!$B$3:$B$1000="ASMARTALC")*(UPPER(MAESTRO!$L$3:$L$1000)="CONFIRMADO")),ROWS($A$3:A364))),"")</f>
        <v/>
      </c>
      <c r="B364" s="13" t="str">
        <f ca="1">IFERROR(INDEX(MAESTRO!B:B,_xludf.AGGREGATE(15,6,ROW(MAESTRO!$B$3:$B$1000)/((MAESTRO!$B$3:$B$1000="ASMARTALC")*(UPPER(MAESTRO!$L$3:$L$1000)="CONFIRMADO")),ROWS($A$3:A364))),"")</f>
        <v/>
      </c>
      <c r="C364" s="13" t="str">
        <f ca="1">IFERROR(INDEX(MAESTRO!C:C,_xludf.AGGREGATE(15,6,ROW(MAESTRO!$B$3:$B$1000)/((MAESTRO!$B$3:$B$1000="ASMARTALC")*(UPPER(MAESTRO!$L$3:$L$1000)="CONFIRMADO")),ROWS($A$3:A364))),"")</f>
        <v/>
      </c>
      <c r="D364" s="13" t="str">
        <f ca="1">IFERROR(INDEX(MAESTRO!D:D,_xludf.AGGREGATE(15,6,ROW(MAESTRO!$B$3:$B$1000)/((MAESTRO!$B$3:$B$1000="ASMARTALC")*(UPPER(MAESTRO!$L$3:$L$1000)="CONFIRMADO")),ROWS($A$3:A364))),"")</f>
        <v/>
      </c>
      <c r="E364" s="13" t="str">
        <f ca="1">IFERROR(INDEX(MAESTRO!E:E,_xludf.AGGREGATE(15,6,ROW(MAESTRO!$B$3:$B$1000)/((MAESTRO!$B$3:$B$1000="ASMARTALC")*(UPPER(MAESTRO!$L$3:$L$1000)="CONFIRMADO")),ROWS($A$3:A364))),"")</f>
        <v/>
      </c>
      <c r="F364" s="13" t="str">
        <f ca="1">IFERROR(INDEX(MAESTRO!F:F,_xludf.AGGREGATE(15,6,ROW(MAESTRO!$B$3:$B$1000)/((MAESTRO!$B$3:$B$1000="ASMARTALC")*(UPPER(MAESTRO!$L$3:$L$1000)="CONFIRMADO")),ROWS($A$3:A364))),"")</f>
        <v/>
      </c>
      <c r="G364" s="13" t="str">
        <f ca="1">IFERROR(INDEX(MAESTRO!G:G,_xludf.AGGREGATE(15,6,ROW(MAESTRO!$B$3:$B$1000)/((MAESTRO!$B$3:$B$1000="ASMARTALC")*(UPPER(MAESTRO!$L$3:$L$1000)="CONFIRMADO")),ROWS($A$3:A364))),"")</f>
        <v/>
      </c>
      <c r="H364" s="13" t="str">
        <f ca="1">IFERROR(INDEX(MAESTRO!H:H,_xludf.AGGREGATE(15,6,ROW(MAESTRO!$B$3:$B$1000)/((MAESTRO!$B$3:$B$1000="ASMARTALC")*(UPPER(MAESTRO!$L$3:$L$1000)="CONFIRMADO")),ROWS($A$3:A364))),"")</f>
        <v/>
      </c>
      <c r="I364" s="13" t="str">
        <f ca="1">IFERROR(INDEX(MAESTRO!I:I,_xludf.AGGREGATE(15,6,ROW(MAESTRO!$B$3:$B$1000)/((MAESTRO!$B$3:$B$1000="ASMARTALC")*(UPPER(MAESTRO!$L$3:$L$1000)="CONFIRMADO")),ROWS($A$3:A364))),"")</f>
        <v/>
      </c>
      <c r="J364" s="13" t="str">
        <f ca="1">IFERROR(INDEX(MAESTRO!J:J,_xludf.AGGREGATE(15,6,ROW(MAESTRO!$B$3:$B$1000)/((MAESTRO!$B$3:$B$1000="ASMARTALC")*(UPPER(MAESTRO!$L$3:$L$1000)="CONFIRMADO")),ROWS($A$3:A364))),"")</f>
        <v/>
      </c>
      <c r="K364" s="13" t="str">
        <f ca="1">IFERROR(INDEX(MAESTRO!K:K,_xludf.AGGREGATE(15,6,ROW(MAESTRO!$B$3:$B$1000)/((MAESTRO!$B$3:$B$1000="ASMARTALC")*(UPPER(MAESTRO!$L$3:$L$1000)="CONFIRMADO")),ROWS($A$3:A364))),"")</f>
        <v/>
      </c>
      <c r="L364" s="13" t="str">
        <f ca="1">IFERROR(INDEX(MAESTRO!L:L,_xludf.AGGREGATE(15,6,ROW(MAESTRO!$B$3:$B$1000)/((MAESTRO!$B$3:$B$1000="ASMARTALC")*(UPPER(MAESTRO!$L$3:$L$1000)="CONFIRMADO")),ROWS($A$3:A364))),"")</f>
        <v/>
      </c>
      <c r="M364" s="13" t="str">
        <f ca="1">IFERROR(INDEX(MAESTRO!M:M,_xludf.AGGREGATE(15,6,ROW(MAESTRO!$B$3:$B$1000)/((MAESTRO!$B$3:$B$1000="ASMARTALC")*(UPPER(MAESTRO!$L$3:$L$1000)="CONFIRMADO")),ROWS($A$3:A364))),"")</f>
        <v/>
      </c>
      <c r="N364" s="13" t="str">
        <f ca="1">IFERROR(INDEX(MAESTRO!N:N,_xludf.AGGREGATE(15,6,ROW(MAESTRO!$B$3:$B$1000)/((MAESTRO!$B$3:$B$1000="ASMARTALC")*(UPPER(MAESTRO!$L$3:$L$1000)="CONFIRMADO")),ROWS($A$3:A364))),"")</f>
        <v/>
      </c>
      <c r="O364" s="13" t="str">
        <f ca="1">IFERROR(INDEX(MAESTRO!O:O,_xludf.AGGREGATE(15,6,ROW(MAESTRO!$B$3:$B$1000)/((MAESTRO!$B$3:$B$1000="ASMARTALC")*(UPPER(MAESTRO!$L$3:$L$1000)="CONFIRMADO")),ROWS($A$3:A364))),"")</f>
        <v/>
      </c>
      <c r="P364" s="13" t="str">
        <f ca="1">IFERROR(INDEX(MAESTRO!P:P,_xludf.AGGREGATE(15,6,ROW(MAESTRO!$B$3:$B$1000)/((MAESTRO!$B$3:$B$1000="ASMARTALC")*(UPPER(MAESTRO!$L$3:$L$1000)="CONFIRMADO")),ROWS($A$3:A364))),"")</f>
        <v/>
      </c>
      <c r="Q364" s="13" t="str">
        <f ca="1">IFERROR(INDEX(MAESTRO!Q:Q,_xludf.AGGREGATE(15,6,ROW(MAESTRO!$B$3:$B$1000)/((MAESTRO!$B$3:$B$1000="ASMARTALC")*(UPPER(MAESTRO!$L$3:$L$1000)="CONFIRMADO")),ROWS($A$3:A364))),"")</f>
        <v/>
      </c>
      <c r="R364" s="13" t="str">
        <f ca="1">IFERROR(INDEX(MAESTRO!R:R,_xludf.AGGREGATE(15,6,ROW(MAESTRO!$B$3:$B$1000)/((MAESTRO!$B$3:$B$1000="ASMARTALC")*(UPPER(MAESTRO!$L$3:$L$1000)="CONFIRMADO")),ROWS($A$3:A364))),"")</f>
        <v/>
      </c>
      <c r="S364" s="13" t="str">
        <f ca="1">IFERROR(INDEX(MAESTRO!S:S,_xludf.AGGREGATE(15,6,ROW(MAESTRO!$B$3:$B$1000)/((MAESTRO!$B$3:$B$1000="ASMARTALC")*(UPPER(MAESTRO!$L$3:$L$1000)="CONFIRMADO")),ROWS($A$3:A364))),"")</f>
        <v/>
      </c>
      <c r="T364" s="13" t="str">
        <f ca="1">IFERROR(INDEX(MAESTRO!T:T,_xludf.AGGREGATE(15,6,ROW(MAESTRO!$B$3:$B$1000)/((MAESTRO!$B$3:$B$1000="ASMARTALC")*(UPPER(MAESTRO!$L$3:$L$1000)="CONFIRMADO")),ROWS($A$3:A364))),"")</f>
        <v/>
      </c>
      <c r="U364" s="13" t="str">
        <f ca="1">IFERROR(INDEX(MAESTRO!U:U,_xludf.AGGREGATE(15,6,ROW(MAESTRO!$B$3:$B$1000)/((MAESTRO!$B$3:$B$1000="ASMARTALC")*(UPPER(MAESTRO!$L$3:$L$1000)="CONFIRMADO")),ROWS($A$3:A364))),"")</f>
        <v/>
      </c>
      <c r="V364" s="13" t="str">
        <f ca="1">IFERROR(INDEX(MAESTRO!V:V,_xludf.AGGREGATE(15,6,ROW(MAESTRO!$B$3:$B$1000)/((MAESTRO!$B$3:$B$1000="ASMARTALC")*(UPPER(MAESTRO!$L$3:$L$1000)="CONFIRMADO")),ROWS($A$3:A364))),"")</f>
        <v/>
      </c>
      <c r="W364" s="13" t="str">
        <f ca="1">IFERROR(INDEX(MAESTRO!W:W,_xludf.AGGREGATE(15,6,ROW(MAESTRO!$B$3:$B$1000)/((MAESTRO!$B$3:$B$1000="ASMARTALC")*(UPPER(MAESTRO!$L$3:$L$1000)="CONFIRMADO")),ROWS($A$3:A364))),"")</f>
        <v/>
      </c>
      <c r="X364" s="13" t="str">
        <f ca="1">IFERROR(INDEX(MAESTRO!X:X,_xludf.AGGREGATE(15,6,ROW(MAESTRO!$B$3:$B$1000)/((MAESTRO!$B$3:$B$1000="ASMARTALC")*(UPPER(MAESTRO!$L$3:$L$1000)="CONFIRMADO")),ROWS($A$3:A364))),"")</f>
        <v/>
      </c>
    </row>
    <row r="365" spans="1:24" ht="22.05" customHeight="1">
      <c r="A365" s="10" t="str">
        <f ca="1">IFERROR(INDEX(MAESTRO!A:A,_xludf.AGGREGATE(15,6,ROW(MAESTRO!$B$3:$B$1000)/((MAESTRO!$B$3:$B$1000="ASMARTALC")*(UPPER(MAESTRO!$L$3:$L$1000)="CONFIRMADO")),ROWS($A$3:A365))),"")</f>
        <v/>
      </c>
      <c r="B365" s="10" t="str">
        <f ca="1">IFERROR(INDEX(MAESTRO!B:B,_xludf.AGGREGATE(15,6,ROW(MAESTRO!$B$3:$B$1000)/((MAESTRO!$B$3:$B$1000="ASMARTALC")*(UPPER(MAESTRO!$L$3:$L$1000)="CONFIRMADO")),ROWS($A$3:A365))),"")</f>
        <v/>
      </c>
      <c r="C365" s="10" t="str">
        <f ca="1">IFERROR(INDEX(MAESTRO!C:C,_xludf.AGGREGATE(15,6,ROW(MAESTRO!$B$3:$B$1000)/((MAESTRO!$B$3:$B$1000="ASMARTALC")*(UPPER(MAESTRO!$L$3:$L$1000)="CONFIRMADO")),ROWS($A$3:A365))),"")</f>
        <v/>
      </c>
      <c r="D365" s="10" t="str">
        <f ca="1">IFERROR(INDEX(MAESTRO!D:D,_xludf.AGGREGATE(15,6,ROW(MAESTRO!$B$3:$B$1000)/((MAESTRO!$B$3:$B$1000="ASMARTALC")*(UPPER(MAESTRO!$L$3:$L$1000)="CONFIRMADO")),ROWS($A$3:A365))),"")</f>
        <v/>
      </c>
      <c r="E365" s="10" t="str">
        <f ca="1">IFERROR(INDEX(MAESTRO!E:E,_xludf.AGGREGATE(15,6,ROW(MAESTRO!$B$3:$B$1000)/((MAESTRO!$B$3:$B$1000="ASMARTALC")*(UPPER(MAESTRO!$L$3:$L$1000)="CONFIRMADO")),ROWS($A$3:A365))),"")</f>
        <v/>
      </c>
      <c r="F365" s="10" t="str">
        <f ca="1">IFERROR(INDEX(MAESTRO!F:F,_xludf.AGGREGATE(15,6,ROW(MAESTRO!$B$3:$B$1000)/((MAESTRO!$B$3:$B$1000="ASMARTALC")*(UPPER(MAESTRO!$L$3:$L$1000)="CONFIRMADO")),ROWS($A$3:A365))),"")</f>
        <v/>
      </c>
      <c r="G365" s="10" t="str">
        <f ca="1">IFERROR(INDEX(MAESTRO!G:G,_xludf.AGGREGATE(15,6,ROW(MAESTRO!$B$3:$B$1000)/((MAESTRO!$B$3:$B$1000="ASMARTALC")*(UPPER(MAESTRO!$L$3:$L$1000)="CONFIRMADO")),ROWS($A$3:A365))),"")</f>
        <v/>
      </c>
      <c r="H365" s="10" t="str">
        <f ca="1">IFERROR(INDEX(MAESTRO!H:H,_xludf.AGGREGATE(15,6,ROW(MAESTRO!$B$3:$B$1000)/((MAESTRO!$B$3:$B$1000="ASMARTALC")*(UPPER(MAESTRO!$L$3:$L$1000)="CONFIRMADO")),ROWS($A$3:A365))),"")</f>
        <v/>
      </c>
      <c r="I365" s="10" t="str">
        <f ca="1">IFERROR(INDEX(MAESTRO!I:I,_xludf.AGGREGATE(15,6,ROW(MAESTRO!$B$3:$B$1000)/((MAESTRO!$B$3:$B$1000="ASMARTALC")*(UPPER(MAESTRO!$L$3:$L$1000)="CONFIRMADO")),ROWS($A$3:A365))),"")</f>
        <v/>
      </c>
      <c r="J365" s="10" t="str">
        <f ca="1">IFERROR(INDEX(MAESTRO!J:J,_xludf.AGGREGATE(15,6,ROW(MAESTRO!$B$3:$B$1000)/((MAESTRO!$B$3:$B$1000="ASMARTALC")*(UPPER(MAESTRO!$L$3:$L$1000)="CONFIRMADO")),ROWS($A$3:A365))),"")</f>
        <v/>
      </c>
      <c r="K365" s="10" t="str">
        <f ca="1">IFERROR(INDEX(MAESTRO!K:K,_xludf.AGGREGATE(15,6,ROW(MAESTRO!$B$3:$B$1000)/((MAESTRO!$B$3:$B$1000="ASMARTALC")*(UPPER(MAESTRO!$L$3:$L$1000)="CONFIRMADO")),ROWS($A$3:A365))),"")</f>
        <v/>
      </c>
      <c r="L365" s="10" t="str">
        <f ca="1">IFERROR(INDEX(MAESTRO!L:L,_xludf.AGGREGATE(15,6,ROW(MAESTRO!$B$3:$B$1000)/((MAESTRO!$B$3:$B$1000="ASMARTALC")*(UPPER(MAESTRO!$L$3:$L$1000)="CONFIRMADO")),ROWS($A$3:A365))),"")</f>
        <v/>
      </c>
      <c r="M365" s="10" t="str">
        <f ca="1">IFERROR(INDEX(MAESTRO!M:M,_xludf.AGGREGATE(15,6,ROW(MAESTRO!$B$3:$B$1000)/((MAESTRO!$B$3:$B$1000="ASMARTALC")*(UPPER(MAESTRO!$L$3:$L$1000)="CONFIRMADO")),ROWS($A$3:A365))),"")</f>
        <v/>
      </c>
      <c r="N365" s="10" t="str">
        <f ca="1">IFERROR(INDEX(MAESTRO!N:N,_xludf.AGGREGATE(15,6,ROW(MAESTRO!$B$3:$B$1000)/((MAESTRO!$B$3:$B$1000="ASMARTALC")*(UPPER(MAESTRO!$L$3:$L$1000)="CONFIRMADO")),ROWS($A$3:A365))),"")</f>
        <v/>
      </c>
      <c r="O365" s="10" t="str">
        <f ca="1">IFERROR(INDEX(MAESTRO!O:O,_xludf.AGGREGATE(15,6,ROW(MAESTRO!$B$3:$B$1000)/((MAESTRO!$B$3:$B$1000="ASMARTALC")*(UPPER(MAESTRO!$L$3:$L$1000)="CONFIRMADO")),ROWS($A$3:A365))),"")</f>
        <v/>
      </c>
      <c r="P365" s="10" t="str">
        <f ca="1">IFERROR(INDEX(MAESTRO!P:P,_xludf.AGGREGATE(15,6,ROW(MAESTRO!$B$3:$B$1000)/((MAESTRO!$B$3:$B$1000="ASMARTALC")*(UPPER(MAESTRO!$L$3:$L$1000)="CONFIRMADO")),ROWS($A$3:A365))),"")</f>
        <v/>
      </c>
      <c r="Q365" s="10" t="str">
        <f ca="1">IFERROR(INDEX(MAESTRO!Q:Q,_xludf.AGGREGATE(15,6,ROW(MAESTRO!$B$3:$B$1000)/((MAESTRO!$B$3:$B$1000="ASMARTALC")*(UPPER(MAESTRO!$L$3:$L$1000)="CONFIRMADO")),ROWS($A$3:A365))),"")</f>
        <v/>
      </c>
      <c r="R365" s="10" t="str">
        <f ca="1">IFERROR(INDEX(MAESTRO!R:R,_xludf.AGGREGATE(15,6,ROW(MAESTRO!$B$3:$B$1000)/((MAESTRO!$B$3:$B$1000="ASMARTALC")*(UPPER(MAESTRO!$L$3:$L$1000)="CONFIRMADO")),ROWS($A$3:A365))),"")</f>
        <v/>
      </c>
      <c r="S365" s="10" t="str">
        <f ca="1">IFERROR(INDEX(MAESTRO!S:S,_xludf.AGGREGATE(15,6,ROW(MAESTRO!$B$3:$B$1000)/((MAESTRO!$B$3:$B$1000="ASMARTALC")*(UPPER(MAESTRO!$L$3:$L$1000)="CONFIRMADO")),ROWS($A$3:A365))),"")</f>
        <v/>
      </c>
      <c r="T365" s="10" t="str">
        <f ca="1">IFERROR(INDEX(MAESTRO!T:T,_xludf.AGGREGATE(15,6,ROW(MAESTRO!$B$3:$B$1000)/((MAESTRO!$B$3:$B$1000="ASMARTALC")*(UPPER(MAESTRO!$L$3:$L$1000)="CONFIRMADO")),ROWS($A$3:A365))),"")</f>
        <v/>
      </c>
      <c r="U365" s="10" t="str">
        <f ca="1">IFERROR(INDEX(MAESTRO!U:U,_xludf.AGGREGATE(15,6,ROW(MAESTRO!$B$3:$B$1000)/((MAESTRO!$B$3:$B$1000="ASMARTALC")*(UPPER(MAESTRO!$L$3:$L$1000)="CONFIRMADO")),ROWS($A$3:A365))),"")</f>
        <v/>
      </c>
      <c r="V365" s="10" t="str">
        <f ca="1">IFERROR(INDEX(MAESTRO!V:V,_xludf.AGGREGATE(15,6,ROW(MAESTRO!$B$3:$B$1000)/((MAESTRO!$B$3:$B$1000="ASMARTALC")*(UPPER(MAESTRO!$L$3:$L$1000)="CONFIRMADO")),ROWS($A$3:A365))),"")</f>
        <v/>
      </c>
      <c r="W365" s="10" t="str">
        <f ca="1">IFERROR(INDEX(MAESTRO!W:W,_xludf.AGGREGATE(15,6,ROW(MAESTRO!$B$3:$B$1000)/((MAESTRO!$B$3:$B$1000="ASMARTALC")*(UPPER(MAESTRO!$L$3:$L$1000)="CONFIRMADO")),ROWS($A$3:A365))),"")</f>
        <v/>
      </c>
      <c r="X365" s="10" t="str">
        <f ca="1">IFERROR(INDEX(MAESTRO!X:X,_xludf.AGGREGATE(15,6,ROW(MAESTRO!$B$3:$B$1000)/((MAESTRO!$B$3:$B$1000="ASMARTALC")*(UPPER(MAESTRO!$L$3:$L$1000)="CONFIRMADO")),ROWS($A$3:A365))),"")</f>
        <v/>
      </c>
    </row>
    <row r="366" spans="1:24" ht="22.05" customHeight="1">
      <c r="A366" s="13" t="str">
        <f ca="1">IFERROR(INDEX(MAESTRO!A:A,_xludf.AGGREGATE(15,6,ROW(MAESTRO!$B$3:$B$1000)/((MAESTRO!$B$3:$B$1000="ASMARTALC")*(UPPER(MAESTRO!$L$3:$L$1000)="CONFIRMADO")),ROWS($A$3:A366))),"")</f>
        <v/>
      </c>
      <c r="B366" s="13" t="str">
        <f ca="1">IFERROR(INDEX(MAESTRO!B:B,_xludf.AGGREGATE(15,6,ROW(MAESTRO!$B$3:$B$1000)/((MAESTRO!$B$3:$B$1000="ASMARTALC")*(UPPER(MAESTRO!$L$3:$L$1000)="CONFIRMADO")),ROWS($A$3:A366))),"")</f>
        <v/>
      </c>
      <c r="C366" s="13" t="str">
        <f ca="1">IFERROR(INDEX(MAESTRO!C:C,_xludf.AGGREGATE(15,6,ROW(MAESTRO!$B$3:$B$1000)/((MAESTRO!$B$3:$B$1000="ASMARTALC")*(UPPER(MAESTRO!$L$3:$L$1000)="CONFIRMADO")),ROWS($A$3:A366))),"")</f>
        <v/>
      </c>
      <c r="D366" s="13" t="str">
        <f ca="1">IFERROR(INDEX(MAESTRO!D:D,_xludf.AGGREGATE(15,6,ROW(MAESTRO!$B$3:$B$1000)/((MAESTRO!$B$3:$B$1000="ASMARTALC")*(UPPER(MAESTRO!$L$3:$L$1000)="CONFIRMADO")),ROWS($A$3:A366))),"")</f>
        <v/>
      </c>
      <c r="E366" s="13" t="str">
        <f ca="1">IFERROR(INDEX(MAESTRO!E:E,_xludf.AGGREGATE(15,6,ROW(MAESTRO!$B$3:$B$1000)/((MAESTRO!$B$3:$B$1000="ASMARTALC")*(UPPER(MAESTRO!$L$3:$L$1000)="CONFIRMADO")),ROWS($A$3:A366))),"")</f>
        <v/>
      </c>
      <c r="F366" s="13" t="str">
        <f ca="1">IFERROR(INDEX(MAESTRO!F:F,_xludf.AGGREGATE(15,6,ROW(MAESTRO!$B$3:$B$1000)/((MAESTRO!$B$3:$B$1000="ASMARTALC")*(UPPER(MAESTRO!$L$3:$L$1000)="CONFIRMADO")),ROWS($A$3:A366))),"")</f>
        <v/>
      </c>
      <c r="G366" s="13" t="str">
        <f ca="1">IFERROR(INDEX(MAESTRO!G:G,_xludf.AGGREGATE(15,6,ROW(MAESTRO!$B$3:$B$1000)/((MAESTRO!$B$3:$B$1000="ASMARTALC")*(UPPER(MAESTRO!$L$3:$L$1000)="CONFIRMADO")),ROWS($A$3:A366))),"")</f>
        <v/>
      </c>
      <c r="H366" s="13" t="str">
        <f ca="1">IFERROR(INDEX(MAESTRO!H:H,_xludf.AGGREGATE(15,6,ROW(MAESTRO!$B$3:$B$1000)/((MAESTRO!$B$3:$B$1000="ASMARTALC")*(UPPER(MAESTRO!$L$3:$L$1000)="CONFIRMADO")),ROWS($A$3:A366))),"")</f>
        <v/>
      </c>
      <c r="I366" s="13" t="str">
        <f ca="1">IFERROR(INDEX(MAESTRO!I:I,_xludf.AGGREGATE(15,6,ROW(MAESTRO!$B$3:$B$1000)/((MAESTRO!$B$3:$B$1000="ASMARTALC")*(UPPER(MAESTRO!$L$3:$L$1000)="CONFIRMADO")),ROWS($A$3:A366))),"")</f>
        <v/>
      </c>
      <c r="J366" s="13" t="str">
        <f ca="1">IFERROR(INDEX(MAESTRO!J:J,_xludf.AGGREGATE(15,6,ROW(MAESTRO!$B$3:$B$1000)/((MAESTRO!$B$3:$B$1000="ASMARTALC")*(UPPER(MAESTRO!$L$3:$L$1000)="CONFIRMADO")),ROWS($A$3:A366))),"")</f>
        <v/>
      </c>
      <c r="K366" s="13" t="str">
        <f ca="1">IFERROR(INDEX(MAESTRO!K:K,_xludf.AGGREGATE(15,6,ROW(MAESTRO!$B$3:$B$1000)/((MAESTRO!$B$3:$B$1000="ASMARTALC")*(UPPER(MAESTRO!$L$3:$L$1000)="CONFIRMADO")),ROWS($A$3:A366))),"")</f>
        <v/>
      </c>
      <c r="L366" s="13" t="str">
        <f ca="1">IFERROR(INDEX(MAESTRO!L:L,_xludf.AGGREGATE(15,6,ROW(MAESTRO!$B$3:$B$1000)/((MAESTRO!$B$3:$B$1000="ASMARTALC")*(UPPER(MAESTRO!$L$3:$L$1000)="CONFIRMADO")),ROWS($A$3:A366))),"")</f>
        <v/>
      </c>
      <c r="M366" s="13" t="str">
        <f ca="1">IFERROR(INDEX(MAESTRO!M:M,_xludf.AGGREGATE(15,6,ROW(MAESTRO!$B$3:$B$1000)/((MAESTRO!$B$3:$B$1000="ASMARTALC")*(UPPER(MAESTRO!$L$3:$L$1000)="CONFIRMADO")),ROWS($A$3:A366))),"")</f>
        <v/>
      </c>
      <c r="N366" s="13" t="str">
        <f ca="1">IFERROR(INDEX(MAESTRO!N:N,_xludf.AGGREGATE(15,6,ROW(MAESTRO!$B$3:$B$1000)/((MAESTRO!$B$3:$B$1000="ASMARTALC")*(UPPER(MAESTRO!$L$3:$L$1000)="CONFIRMADO")),ROWS($A$3:A366))),"")</f>
        <v/>
      </c>
      <c r="O366" s="13" t="str">
        <f ca="1">IFERROR(INDEX(MAESTRO!O:O,_xludf.AGGREGATE(15,6,ROW(MAESTRO!$B$3:$B$1000)/((MAESTRO!$B$3:$B$1000="ASMARTALC")*(UPPER(MAESTRO!$L$3:$L$1000)="CONFIRMADO")),ROWS($A$3:A366))),"")</f>
        <v/>
      </c>
      <c r="P366" s="13" t="str">
        <f ca="1">IFERROR(INDEX(MAESTRO!P:P,_xludf.AGGREGATE(15,6,ROW(MAESTRO!$B$3:$B$1000)/((MAESTRO!$B$3:$B$1000="ASMARTALC")*(UPPER(MAESTRO!$L$3:$L$1000)="CONFIRMADO")),ROWS($A$3:A366))),"")</f>
        <v/>
      </c>
      <c r="Q366" s="13" t="str">
        <f ca="1">IFERROR(INDEX(MAESTRO!Q:Q,_xludf.AGGREGATE(15,6,ROW(MAESTRO!$B$3:$B$1000)/((MAESTRO!$B$3:$B$1000="ASMARTALC")*(UPPER(MAESTRO!$L$3:$L$1000)="CONFIRMADO")),ROWS($A$3:A366))),"")</f>
        <v/>
      </c>
      <c r="R366" s="13" t="str">
        <f ca="1">IFERROR(INDEX(MAESTRO!R:R,_xludf.AGGREGATE(15,6,ROW(MAESTRO!$B$3:$B$1000)/((MAESTRO!$B$3:$B$1000="ASMARTALC")*(UPPER(MAESTRO!$L$3:$L$1000)="CONFIRMADO")),ROWS($A$3:A366))),"")</f>
        <v/>
      </c>
      <c r="S366" s="13" t="str">
        <f ca="1">IFERROR(INDEX(MAESTRO!S:S,_xludf.AGGREGATE(15,6,ROW(MAESTRO!$B$3:$B$1000)/((MAESTRO!$B$3:$B$1000="ASMARTALC")*(UPPER(MAESTRO!$L$3:$L$1000)="CONFIRMADO")),ROWS($A$3:A366))),"")</f>
        <v/>
      </c>
      <c r="T366" s="13" t="str">
        <f ca="1">IFERROR(INDEX(MAESTRO!T:T,_xludf.AGGREGATE(15,6,ROW(MAESTRO!$B$3:$B$1000)/((MAESTRO!$B$3:$B$1000="ASMARTALC")*(UPPER(MAESTRO!$L$3:$L$1000)="CONFIRMADO")),ROWS($A$3:A366))),"")</f>
        <v/>
      </c>
      <c r="U366" s="13" t="str">
        <f ca="1">IFERROR(INDEX(MAESTRO!U:U,_xludf.AGGREGATE(15,6,ROW(MAESTRO!$B$3:$B$1000)/((MAESTRO!$B$3:$B$1000="ASMARTALC")*(UPPER(MAESTRO!$L$3:$L$1000)="CONFIRMADO")),ROWS($A$3:A366))),"")</f>
        <v/>
      </c>
      <c r="V366" s="13" t="str">
        <f ca="1">IFERROR(INDEX(MAESTRO!V:V,_xludf.AGGREGATE(15,6,ROW(MAESTRO!$B$3:$B$1000)/((MAESTRO!$B$3:$B$1000="ASMARTALC")*(UPPER(MAESTRO!$L$3:$L$1000)="CONFIRMADO")),ROWS($A$3:A366))),"")</f>
        <v/>
      </c>
      <c r="W366" s="13" t="str">
        <f ca="1">IFERROR(INDEX(MAESTRO!W:W,_xludf.AGGREGATE(15,6,ROW(MAESTRO!$B$3:$B$1000)/((MAESTRO!$B$3:$B$1000="ASMARTALC")*(UPPER(MAESTRO!$L$3:$L$1000)="CONFIRMADO")),ROWS($A$3:A366))),"")</f>
        <v/>
      </c>
      <c r="X366" s="13" t="str">
        <f ca="1">IFERROR(INDEX(MAESTRO!X:X,_xludf.AGGREGATE(15,6,ROW(MAESTRO!$B$3:$B$1000)/((MAESTRO!$B$3:$B$1000="ASMARTALC")*(UPPER(MAESTRO!$L$3:$L$1000)="CONFIRMADO")),ROWS($A$3:A366))),"")</f>
        <v/>
      </c>
    </row>
    <row r="367" spans="1:24" ht="22.05" customHeight="1">
      <c r="A367" s="10" t="str">
        <f ca="1">IFERROR(INDEX(MAESTRO!A:A,_xludf.AGGREGATE(15,6,ROW(MAESTRO!$B$3:$B$1000)/((MAESTRO!$B$3:$B$1000="ASMARTALC")*(UPPER(MAESTRO!$L$3:$L$1000)="CONFIRMADO")),ROWS($A$3:A367))),"")</f>
        <v/>
      </c>
      <c r="B367" s="10" t="str">
        <f ca="1">IFERROR(INDEX(MAESTRO!B:B,_xludf.AGGREGATE(15,6,ROW(MAESTRO!$B$3:$B$1000)/((MAESTRO!$B$3:$B$1000="ASMARTALC")*(UPPER(MAESTRO!$L$3:$L$1000)="CONFIRMADO")),ROWS($A$3:A367))),"")</f>
        <v/>
      </c>
      <c r="C367" s="10" t="str">
        <f ca="1">IFERROR(INDEX(MAESTRO!C:C,_xludf.AGGREGATE(15,6,ROW(MAESTRO!$B$3:$B$1000)/((MAESTRO!$B$3:$B$1000="ASMARTALC")*(UPPER(MAESTRO!$L$3:$L$1000)="CONFIRMADO")),ROWS($A$3:A367))),"")</f>
        <v/>
      </c>
      <c r="D367" s="10" t="str">
        <f ca="1">IFERROR(INDEX(MAESTRO!D:D,_xludf.AGGREGATE(15,6,ROW(MAESTRO!$B$3:$B$1000)/((MAESTRO!$B$3:$B$1000="ASMARTALC")*(UPPER(MAESTRO!$L$3:$L$1000)="CONFIRMADO")),ROWS($A$3:A367))),"")</f>
        <v/>
      </c>
      <c r="E367" s="10" t="str">
        <f ca="1">IFERROR(INDEX(MAESTRO!E:E,_xludf.AGGREGATE(15,6,ROW(MAESTRO!$B$3:$B$1000)/((MAESTRO!$B$3:$B$1000="ASMARTALC")*(UPPER(MAESTRO!$L$3:$L$1000)="CONFIRMADO")),ROWS($A$3:A367))),"")</f>
        <v/>
      </c>
      <c r="F367" s="10" t="str">
        <f ca="1">IFERROR(INDEX(MAESTRO!F:F,_xludf.AGGREGATE(15,6,ROW(MAESTRO!$B$3:$B$1000)/((MAESTRO!$B$3:$B$1000="ASMARTALC")*(UPPER(MAESTRO!$L$3:$L$1000)="CONFIRMADO")),ROWS($A$3:A367))),"")</f>
        <v/>
      </c>
      <c r="G367" s="10" t="str">
        <f ca="1">IFERROR(INDEX(MAESTRO!G:G,_xludf.AGGREGATE(15,6,ROW(MAESTRO!$B$3:$B$1000)/((MAESTRO!$B$3:$B$1000="ASMARTALC")*(UPPER(MAESTRO!$L$3:$L$1000)="CONFIRMADO")),ROWS($A$3:A367))),"")</f>
        <v/>
      </c>
      <c r="H367" s="10" t="str">
        <f ca="1">IFERROR(INDEX(MAESTRO!H:H,_xludf.AGGREGATE(15,6,ROW(MAESTRO!$B$3:$B$1000)/((MAESTRO!$B$3:$B$1000="ASMARTALC")*(UPPER(MAESTRO!$L$3:$L$1000)="CONFIRMADO")),ROWS($A$3:A367))),"")</f>
        <v/>
      </c>
      <c r="I367" s="10" t="str">
        <f ca="1">IFERROR(INDEX(MAESTRO!I:I,_xludf.AGGREGATE(15,6,ROW(MAESTRO!$B$3:$B$1000)/((MAESTRO!$B$3:$B$1000="ASMARTALC")*(UPPER(MAESTRO!$L$3:$L$1000)="CONFIRMADO")),ROWS($A$3:A367))),"")</f>
        <v/>
      </c>
      <c r="J367" s="10" t="str">
        <f ca="1">IFERROR(INDEX(MAESTRO!J:J,_xludf.AGGREGATE(15,6,ROW(MAESTRO!$B$3:$B$1000)/((MAESTRO!$B$3:$B$1000="ASMARTALC")*(UPPER(MAESTRO!$L$3:$L$1000)="CONFIRMADO")),ROWS($A$3:A367))),"")</f>
        <v/>
      </c>
      <c r="K367" s="10" t="str">
        <f ca="1">IFERROR(INDEX(MAESTRO!K:K,_xludf.AGGREGATE(15,6,ROW(MAESTRO!$B$3:$B$1000)/((MAESTRO!$B$3:$B$1000="ASMARTALC")*(UPPER(MAESTRO!$L$3:$L$1000)="CONFIRMADO")),ROWS($A$3:A367))),"")</f>
        <v/>
      </c>
      <c r="L367" s="10" t="str">
        <f ca="1">IFERROR(INDEX(MAESTRO!L:L,_xludf.AGGREGATE(15,6,ROW(MAESTRO!$B$3:$B$1000)/((MAESTRO!$B$3:$B$1000="ASMARTALC")*(UPPER(MAESTRO!$L$3:$L$1000)="CONFIRMADO")),ROWS($A$3:A367))),"")</f>
        <v/>
      </c>
      <c r="M367" s="10" t="str">
        <f ca="1">IFERROR(INDEX(MAESTRO!M:M,_xludf.AGGREGATE(15,6,ROW(MAESTRO!$B$3:$B$1000)/((MAESTRO!$B$3:$B$1000="ASMARTALC")*(UPPER(MAESTRO!$L$3:$L$1000)="CONFIRMADO")),ROWS($A$3:A367))),"")</f>
        <v/>
      </c>
      <c r="N367" s="10" t="str">
        <f ca="1">IFERROR(INDEX(MAESTRO!N:N,_xludf.AGGREGATE(15,6,ROW(MAESTRO!$B$3:$B$1000)/((MAESTRO!$B$3:$B$1000="ASMARTALC")*(UPPER(MAESTRO!$L$3:$L$1000)="CONFIRMADO")),ROWS($A$3:A367))),"")</f>
        <v/>
      </c>
      <c r="O367" s="10" t="str">
        <f ca="1">IFERROR(INDEX(MAESTRO!O:O,_xludf.AGGREGATE(15,6,ROW(MAESTRO!$B$3:$B$1000)/((MAESTRO!$B$3:$B$1000="ASMARTALC")*(UPPER(MAESTRO!$L$3:$L$1000)="CONFIRMADO")),ROWS($A$3:A367))),"")</f>
        <v/>
      </c>
      <c r="P367" s="10" t="str">
        <f ca="1">IFERROR(INDEX(MAESTRO!P:P,_xludf.AGGREGATE(15,6,ROW(MAESTRO!$B$3:$B$1000)/((MAESTRO!$B$3:$B$1000="ASMARTALC")*(UPPER(MAESTRO!$L$3:$L$1000)="CONFIRMADO")),ROWS($A$3:A367))),"")</f>
        <v/>
      </c>
      <c r="Q367" s="10" t="str">
        <f ca="1">IFERROR(INDEX(MAESTRO!Q:Q,_xludf.AGGREGATE(15,6,ROW(MAESTRO!$B$3:$B$1000)/((MAESTRO!$B$3:$B$1000="ASMARTALC")*(UPPER(MAESTRO!$L$3:$L$1000)="CONFIRMADO")),ROWS($A$3:A367))),"")</f>
        <v/>
      </c>
      <c r="R367" s="10" t="str">
        <f ca="1">IFERROR(INDEX(MAESTRO!R:R,_xludf.AGGREGATE(15,6,ROW(MAESTRO!$B$3:$B$1000)/((MAESTRO!$B$3:$B$1000="ASMARTALC")*(UPPER(MAESTRO!$L$3:$L$1000)="CONFIRMADO")),ROWS($A$3:A367))),"")</f>
        <v/>
      </c>
      <c r="S367" s="10" t="str">
        <f ca="1">IFERROR(INDEX(MAESTRO!S:S,_xludf.AGGREGATE(15,6,ROW(MAESTRO!$B$3:$B$1000)/((MAESTRO!$B$3:$B$1000="ASMARTALC")*(UPPER(MAESTRO!$L$3:$L$1000)="CONFIRMADO")),ROWS($A$3:A367))),"")</f>
        <v/>
      </c>
      <c r="T367" s="10" t="str">
        <f ca="1">IFERROR(INDEX(MAESTRO!T:T,_xludf.AGGREGATE(15,6,ROW(MAESTRO!$B$3:$B$1000)/((MAESTRO!$B$3:$B$1000="ASMARTALC")*(UPPER(MAESTRO!$L$3:$L$1000)="CONFIRMADO")),ROWS($A$3:A367))),"")</f>
        <v/>
      </c>
      <c r="U367" s="10" t="str">
        <f ca="1">IFERROR(INDEX(MAESTRO!U:U,_xludf.AGGREGATE(15,6,ROW(MAESTRO!$B$3:$B$1000)/((MAESTRO!$B$3:$B$1000="ASMARTALC")*(UPPER(MAESTRO!$L$3:$L$1000)="CONFIRMADO")),ROWS($A$3:A367))),"")</f>
        <v/>
      </c>
      <c r="V367" s="10" t="str">
        <f ca="1">IFERROR(INDEX(MAESTRO!V:V,_xludf.AGGREGATE(15,6,ROW(MAESTRO!$B$3:$B$1000)/((MAESTRO!$B$3:$B$1000="ASMARTALC")*(UPPER(MAESTRO!$L$3:$L$1000)="CONFIRMADO")),ROWS($A$3:A367))),"")</f>
        <v/>
      </c>
      <c r="W367" s="10" t="str">
        <f ca="1">IFERROR(INDEX(MAESTRO!W:W,_xludf.AGGREGATE(15,6,ROW(MAESTRO!$B$3:$B$1000)/((MAESTRO!$B$3:$B$1000="ASMARTALC")*(UPPER(MAESTRO!$L$3:$L$1000)="CONFIRMADO")),ROWS($A$3:A367))),"")</f>
        <v/>
      </c>
      <c r="X367" s="10" t="str">
        <f ca="1">IFERROR(INDEX(MAESTRO!X:X,_xludf.AGGREGATE(15,6,ROW(MAESTRO!$B$3:$B$1000)/((MAESTRO!$B$3:$B$1000="ASMARTALC")*(UPPER(MAESTRO!$L$3:$L$1000)="CONFIRMADO")),ROWS($A$3:A367))),"")</f>
        <v/>
      </c>
    </row>
    <row r="368" spans="1:24" ht="22.05" customHeight="1">
      <c r="A368" s="13" t="str">
        <f ca="1">IFERROR(INDEX(MAESTRO!A:A,_xludf.AGGREGATE(15,6,ROW(MAESTRO!$B$3:$B$1000)/((MAESTRO!$B$3:$B$1000="ASMARTALC")*(UPPER(MAESTRO!$L$3:$L$1000)="CONFIRMADO")),ROWS($A$3:A368))),"")</f>
        <v/>
      </c>
      <c r="B368" s="13" t="str">
        <f ca="1">IFERROR(INDEX(MAESTRO!B:B,_xludf.AGGREGATE(15,6,ROW(MAESTRO!$B$3:$B$1000)/((MAESTRO!$B$3:$B$1000="ASMARTALC")*(UPPER(MAESTRO!$L$3:$L$1000)="CONFIRMADO")),ROWS($A$3:A368))),"")</f>
        <v/>
      </c>
      <c r="C368" s="13" t="str">
        <f ca="1">IFERROR(INDEX(MAESTRO!C:C,_xludf.AGGREGATE(15,6,ROW(MAESTRO!$B$3:$B$1000)/((MAESTRO!$B$3:$B$1000="ASMARTALC")*(UPPER(MAESTRO!$L$3:$L$1000)="CONFIRMADO")),ROWS($A$3:A368))),"")</f>
        <v/>
      </c>
      <c r="D368" s="13" t="str">
        <f ca="1">IFERROR(INDEX(MAESTRO!D:D,_xludf.AGGREGATE(15,6,ROW(MAESTRO!$B$3:$B$1000)/((MAESTRO!$B$3:$B$1000="ASMARTALC")*(UPPER(MAESTRO!$L$3:$L$1000)="CONFIRMADO")),ROWS($A$3:A368))),"")</f>
        <v/>
      </c>
      <c r="E368" s="13" t="str">
        <f ca="1">IFERROR(INDEX(MAESTRO!E:E,_xludf.AGGREGATE(15,6,ROW(MAESTRO!$B$3:$B$1000)/((MAESTRO!$B$3:$B$1000="ASMARTALC")*(UPPER(MAESTRO!$L$3:$L$1000)="CONFIRMADO")),ROWS($A$3:A368))),"")</f>
        <v/>
      </c>
      <c r="F368" s="13" t="str">
        <f ca="1">IFERROR(INDEX(MAESTRO!F:F,_xludf.AGGREGATE(15,6,ROW(MAESTRO!$B$3:$B$1000)/((MAESTRO!$B$3:$B$1000="ASMARTALC")*(UPPER(MAESTRO!$L$3:$L$1000)="CONFIRMADO")),ROWS($A$3:A368))),"")</f>
        <v/>
      </c>
      <c r="G368" s="13" t="str">
        <f ca="1">IFERROR(INDEX(MAESTRO!G:G,_xludf.AGGREGATE(15,6,ROW(MAESTRO!$B$3:$B$1000)/((MAESTRO!$B$3:$B$1000="ASMARTALC")*(UPPER(MAESTRO!$L$3:$L$1000)="CONFIRMADO")),ROWS($A$3:A368))),"")</f>
        <v/>
      </c>
      <c r="H368" s="13" t="str">
        <f ca="1">IFERROR(INDEX(MAESTRO!H:H,_xludf.AGGREGATE(15,6,ROW(MAESTRO!$B$3:$B$1000)/((MAESTRO!$B$3:$B$1000="ASMARTALC")*(UPPER(MAESTRO!$L$3:$L$1000)="CONFIRMADO")),ROWS($A$3:A368))),"")</f>
        <v/>
      </c>
      <c r="I368" s="13" t="str">
        <f ca="1">IFERROR(INDEX(MAESTRO!I:I,_xludf.AGGREGATE(15,6,ROW(MAESTRO!$B$3:$B$1000)/((MAESTRO!$B$3:$B$1000="ASMARTALC")*(UPPER(MAESTRO!$L$3:$L$1000)="CONFIRMADO")),ROWS($A$3:A368))),"")</f>
        <v/>
      </c>
      <c r="J368" s="13" t="str">
        <f ca="1">IFERROR(INDEX(MAESTRO!J:J,_xludf.AGGREGATE(15,6,ROW(MAESTRO!$B$3:$B$1000)/((MAESTRO!$B$3:$B$1000="ASMARTALC")*(UPPER(MAESTRO!$L$3:$L$1000)="CONFIRMADO")),ROWS($A$3:A368))),"")</f>
        <v/>
      </c>
      <c r="K368" s="13" t="str">
        <f ca="1">IFERROR(INDEX(MAESTRO!K:K,_xludf.AGGREGATE(15,6,ROW(MAESTRO!$B$3:$B$1000)/((MAESTRO!$B$3:$B$1000="ASMARTALC")*(UPPER(MAESTRO!$L$3:$L$1000)="CONFIRMADO")),ROWS($A$3:A368))),"")</f>
        <v/>
      </c>
      <c r="L368" s="13" t="str">
        <f ca="1">IFERROR(INDEX(MAESTRO!L:L,_xludf.AGGREGATE(15,6,ROW(MAESTRO!$B$3:$B$1000)/((MAESTRO!$B$3:$B$1000="ASMARTALC")*(UPPER(MAESTRO!$L$3:$L$1000)="CONFIRMADO")),ROWS($A$3:A368))),"")</f>
        <v/>
      </c>
      <c r="M368" s="13" t="str">
        <f ca="1">IFERROR(INDEX(MAESTRO!M:M,_xludf.AGGREGATE(15,6,ROW(MAESTRO!$B$3:$B$1000)/((MAESTRO!$B$3:$B$1000="ASMARTALC")*(UPPER(MAESTRO!$L$3:$L$1000)="CONFIRMADO")),ROWS($A$3:A368))),"")</f>
        <v/>
      </c>
      <c r="N368" s="13" t="str">
        <f ca="1">IFERROR(INDEX(MAESTRO!N:N,_xludf.AGGREGATE(15,6,ROW(MAESTRO!$B$3:$B$1000)/((MAESTRO!$B$3:$B$1000="ASMARTALC")*(UPPER(MAESTRO!$L$3:$L$1000)="CONFIRMADO")),ROWS($A$3:A368))),"")</f>
        <v/>
      </c>
      <c r="O368" s="13" t="str">
        <f ca="1">IFERROR(INDEX(MAESTRO!O:O,_xludf.AGGREGATE(15,6,ROW(MAESTRO!$B$3:$B$1000)/((MAESTRO!$B$3:$B$1000="ASMARTALC")*(UPPER(MAESTRO!$L$3:$L$1000)="CONFIRMADO")),ROWS($A$3:A368))),"")</f>
        <v/>
      </c>
      <c r="P368" s="13" t="str">
        <f ca="1">IFERROR(INDEX(MAESTRO!P:P,_xludf.AGGREGATE(15,6,ROW(MAESTRO!$B$3:$B$1000)/((MAESTRO!$B$3:$B$1000="ASMARTALC")*(UPPER(MAESTRO!$L$3:$L$1000)="CONFIRMADO")),ROWS($A$3:A368))),"")</f>
        <v/>
      </c>
      <c r="Q368" s="13" t="str">
        <f ca="1">IFERROR(INDEX(MAESTRO!Q:Q,_xludf.AGGREGATE(15,6,ROW(MAESTRO!$B$3:$B$1000)/((MAESTRO!$B$3:$B$1000="ASMARTALC")*(UPPER(MAESTRO!$L$3:$L$1000)="CONFIRMADO")),ROWS($A$3:A368))),"")</f>
        <v/>
      </c>
      <c r="R368" s="13" t="str">
        <f ca="1">IFERROR(INDEX(MAESTRO!R:R,_xludf.AGGREGATE(15,6,ROW(MAESTRO!$B$3:$B$1000)/((MAESTRO!$B$3:$B$1000="ASMARTALC")*(UPPER(MAESTRO!$L$3:$L$1000)="CONFIRMADO")),ROWS($A$3:A368))),"")</f>
        <v/>
      </c>
      <c r="S368" s="13" t="str">
        <f ca="1">IFERROR(INDEX(MAESTRO!S:S,_xludf.AGGREGATE(15,6,ROW(MAESTRO!$B$3:$B$1000)/((MAESTRO!$B$3:$B$1000="ASMARTALC")*(UPPER(MAESTRO!$L$3:$L$1000)="CONFIRMADO")),ROWS($A$3:A368))),"")</f>
        <v/>
      </c>
      <c r="T368" s="13" t="str">
        <f ca="1">IFERROR(INDEX(MAESTRO!T:T,_xludf.AGGREGATE(15,6,ROW(MAESTRO!$B$3:$B$1000)/((MAESTRO!$B$3:$B$1000="ASMARTALC")*(UPPER(MAESTRO!$L$3:$L$1000)="CONFIRMADO")),ROWS($A$3:A368))),"")</f>
        <v/>
      </c>
      <c r="U368" s="13" t="str">
        <f ca="1">IFERROR(INDEX(MAESTRO!U:U,_xludf.AGGREGATE(15,6,ROW(MAESTRO!$B$3:$B$1000)/((MAESTRO!$B$3:$B$1000="ASMARTALC")*(UPPER(MAESTRO!$L$3:$L$1000)="CONFIRMADO")),ROWS($A$3:A368))),"")</f>
        <v/>
      </c>
      <c r="V368" s="13" t="str">
        <f ca="1">IFERROR(INDEX(MAESTRO!V:V,_xludf.AGGREGATE(15,6,ROW(MAESTRO!$B$3:$B$1000)/((MAESTRO!$B$3:$B$1000="ASMARTALC")*(UPPER(MAESTRO!$L$3:$L$1000)="CONFIRMADO")),ROWS($A$3:A368))),"")</f>
        <v/>
      </c>
      <c r="W368" s="13" t="str">
        <f ca="1">IFERROR(INDEX(MAESTRO!W:W,_xludf.AGGREGATE(15,6,ROW(MAESTRO!$B$3:$B$1000)/((MAESTRO!$B$3:$B$1000="ASMARTALC")*(UPPER(MAESTRO!$L$3:$L$1000)="CONFIRMADO")),ROWS($A$3:A368))),"")</f>
        <v/>
      </c>
      <c r="X368" s="13" t="str">
        <f ca="1">IFERROR(INDEX(MAESTRO!X:X,_xludf.AGGREGATE(15,6,ROW(MAESTRO!$B$3:$B$1000)/((MAESTRO!$B$3:$B$1000="ASMARTALC")*(UPPER(MAESTRO!$L$3:$L$1000)="CONFIRMADO")),ROWS($A$3:A368))),"")</f>
        <v/>
      </c>
    </row>
    <row r="369" spans="1:24" ht="22.05" customHeight="1">
      <c r="A369" s="10" t="str">
        <f ca="1">IFERROR(INDEX(MAESTRO!A:A,_xludf.AGGREGATE(15,6,ROW(MAESTRO!$B$3:$B$1000)/((MAESTRO!$B$3:$B$1000="ASMARTALC")*(UPPER(MAESTRO!$L$3:$L$1000)="CONFIRMADO")),ROWS($A$3:A369))),"")</f>
        <v/>
      </c>
      <c r="B369" s="10" t="str">
        <f ca="1">IFERROR(INDEX(MAESTRO!B:B,_xludf.AGGREGATE(15,6,ROW(MAESTRO!$B$3:$B$1000)/((MAESTRO!$B$3:$B$1000="ASMARTALC")*(UPPER(MAESTRO!$L$3:$L$1000)="CONFIRMADO")),ROWS($A$3:A369))),"")</f>
        <v/>
      </c>
      <c r="C369" s="10" t="str">
        <f ca="1">IFERROR(INDEX(MAESTRO!C:C,_xludf.AGGREGATE(15,6,ROW(MAESTRO!$B$3:$B$1000)/((MAESTRO!$B$3:$B$1000="ASMARTALC")*(UPPER(MAESTRO!$L$3:$L$1000)="CONFIRMADO")),ROWS($A$3:A369))),"")</f>
        <v/>
      </c>
      <c r="D369" s="10" t="str">
        <f ca="1">IFERROR(INDEX(MAESTRO!D:D,_xludf.AGGREGATE(15,6,ROW(MAESTRO!$B$3:$B$1000)/((MAESTRO!$B$3:$B$1000="ASMARTALC")*(UPPER(MAESTRO!$L$3:$L$1000)="CONFIRMADO")),ROWS($A$3:A369))),"")</f>
        <v/>
      </c>
      <c r="E369" s="10" t="str">
        <f ca="1">IFERROR(INDEX(MAESTRO!E:E,_xludf.AGGREGATE(15,6,ROW(MAESTRO!$B$3:$B$1000)/((MAESTRO!$B$3:$B$1000="ASMARTALC")*(UPPER(MAESTRO!$L$3:$L$1000)="CONFIRMADO")),ROWS($A$3:A369))),"")</f>
        <v/>
      </c>
      <c r="F369" s="10" t="str">
        <f ca="1">IFERROR(INDEX(MAESTRO!F:F,_xludf.AGGREGATE(15,6,ROW(MAESTRO!$B$3:$B$1000)/((MAESTRO!$B$3:$B$1000="ASMARTALC")*(UPPER(MAESTRO!$L$3:$L$1000)="CONFIRMADO")),ROWS($A$3:A369))),"")</f>
        <v/>
      </c>
      <c r="G369" s="10" t="str">
        <f ca="1">IFERROR(INDEX(MAESTRO!G:G,_xludf.AGGREGATE(15,6,ROW(MAESTRO!$B$3:$B$1000)/((MAESTRO!$B$3:$B$1000="ASMARTALC")*(UPPER(MAESTRO!$L$3:$L$1000)="CONFIRMADO")),ROWS($A$3:A369))),"")</f>
        <v/>
      </c>
      <c r="H369" s="10" t="str">
        <f ca="1">IFERROR(INDEX(MAESTRO!H:H,_xludf.AGGREGATE(15,6,ROW(MAESTRO!$B$3:$B$1000)/((MAESTRO!$B$3:$B$1000="ASMARTALC")*(UPPER(MAESTRO!$L$3:$L$1000)="CONFIRMADO")),ROWS($A$3:A369))),"")</f>
        <v/>
      </c>
      <c r="I369" s="10" t="str">
        <f ca="1">IFERROR(INDEX(MAESTRO!I:I,_xludf.AGGREGATE(15,6,ROW(MAESTRO!$B$3:$B$1000)/((MAESTRO!$B$3:$B$1000="ASMARTALC")*(UPPER(MAESTRO!$L$3:$L$1000)="CONFIRMADO")),ROWS($A$3:A369))),"")</f>
        <v/>
      </c>
      <c r="J369" s="10" t="str">
        <f ca="1">IFERROR(INDEX(MAESTRO!J:J,_xludf.AGGREGATE(15,6,ROW(MAESTRO!$B$3:$B$1000)/((MAESTRO!$B$3:$B$1000="ASMARTALC")*(UPPER(MAESTRO!$L$3:$L$1000)="CONFIRMADO")),ROWS($A$3:A369))),"")</f>
        <v/>
      </c>
      <c r="K369" s="10" t="str">
        <f ca="1">IFERROR(INDEX(MAESTRO!K:K,_xludf.AGGREGATE(15,6,ROW(MAESTRO!$B$3:$B$1000)/((MAESTRO!$B$3:$B$1000="ASMARTALC")*(UPPER(MAESTRO!$L$3:$L$1000)="CONFIRMADO")),ROWS($A$3:A369))),"")</f>
        <v/>
      </c>
      <c r="L369" s="10" t="str">
        <f ca="1">IFERROR(INDEX(MAESTRO!L:L,_xludf.AGGREGATE(15,6,ROW(MAESTRO!$B$3:$B$1000)/((MAESTRO!$B$3:$B$1000="ASMARTALC")*(UPPER(MAESTRO!$L$3:$L$1000)="CONFIRMADO")),ROWS($A$3:A369))),"")</f>
        <v/>
      </c>
      <c r="M369" s="10" t="str">
        <f ca="1">IFERROR(INDEX(MAESTRO!M:M,_xludf.AGGREGATE(15,6,ROW(MAESTRO!$B$3:$B$1000)/((MAESTRO!$B$3:$B$1000="ASMARTALC")*(UPPER(MAESTRO!$L$3:$L$1000)="CONFIRMADO")),ROWS($A$3:A369))),"")</f>
        <v/>
      </c>
      <c r="N369" s="10" t="str">
        <f ca="1">IFERROR(INDEX(MAESTRO!N:N,_xludf.AGGREGATE(15,6,ROW(MAESTRO!$B$3:$B$1000)/((MAESTRO!$B$3:$B$1000="ASMARTALC")*(UPPER(MAESTRO!$L$3:$L$1000)="CONFIRMADO")),ROWS($A$3:A369))),"")</f>
        <v/>
      </c>
      <c r="O369" s="10" t="str">
        <f ca="1">IFERROR(INDEX(MAESTRO!O:O,_xludf.AGGREGATE(15,6,ROW(MAESTRO!$B$3:$B$1000)/((MAESTRO!$B$3:$B$1000="ASMARTALC")*(UPPER(MAESTRO!$L$3:$L$1000)="CONFIRMADO")),ROWS($A$3:A369))),"")</f>
        <v/>
      </c>
      <c r="P369" s="10" t="str">
        <f ca="1">IFERROR(INDEX(MAESTRO!P:P,_xludf.AGGREGATE(15,6,ROW(MAESTRO!$B$3:$B$1000)/((MAESTRO!$B$3:$B$1000="ASMARTALC")*(UPPER(MAESTRO!$L$3:$L$1000)="CONFIRMADO")),ROWS($A$3:A369))),"")</f>
        <v/>
      </c>
      <c r="Q369" s="10" t="str">
        <f ca="1">IFERROR(INDEX(MAESTRO!Q:Q,_xludf.AGGREGATE(15,6,ROW(MAESTRO!$B$3:$B$1000)/((MAESTRO!$B$3:$B$1000="ASMARTALC")*(UPPER(MAESTRO!$L$3:$L$1000)="CONFIRMADO")),ROWS($A$3:A369))),"")</f>
        <v/>
      </c>
      <c r="R369" s="10" t="str">
        <f ca="1">IFERROR(INDEX(MAESTRO!R:R,_xludf.AGGREGATE(15,6,ROW(MAESTRO!$B$3:$B$1000)/((MAESTRO!$B$3:$B$1000="ASMARTALC")*(UPPER(MAESTRO!$L$3:$L$1000)="CONFIRMADO")),ROWS($A$3:A369))),"")</f>
        <v/>
      </c>
      <c r="S369" s="10" t="str">
        <f ca="1">IFERROR(INDEX(MAESTRO!S:S,_xludf.AGGREGATE(15,6,ROW(MAESTRO!$B$3:$B$1000)/((MAESTRO!$B$3:$B$1000="ASMARTALC")*(UPPER(MAESTRO!$L$3:$L$1000)="CONFIRMADO")),ROWS($A$3:A369))),"")</f>
        <v/>
      </c>
      <c r="T369" s="10" t="str">
        <f ca="1">IFERROR(INDEX(MAESTRO!T:T,_xludf.AGGREGATE(15,6,ROW(MAESTRO!$B$3:$B$1000)/((MAESTRO!$B$3:$B$1000="ASMARTALC")*(UPPER(MAESTRO!$L$3:$L$1000)="CONFIRMADO")),ROWS($A$3:A369))),"")</f>
        <v/>
      </c>
      <c r="U369" s="10" t="str">
        <f ca="1">IFERROR(INDEX(MAESTRO!U:U,_xludf.AGGREGATE(15,6,ROW(MAESTRO!$B$3:$B$1000)/((MAESTRO!$B$3:$B$1000="ASMARTALC")*(UPPER(MAESTRO!$L$3:$L$1000)="CONFIRMADO")),ROWS($A$3:A369))),"")</f>
        <v/>
      </c>
      <c r="V369" s="10" t="str">
        <f ca="1">IFERROR(INDEX(MAESTRO!V:V,_xludf.AGGREGATE(15,6,ROW(MAESTRO!$B$3:$B$1000)/((MAESTRO!$B$3:$B$1000="ASMARTALC")*(UPPER(MAESTRO!$L$3:$L$1000)="CONFIRMADO")),ROWS($A$3:A369))),"")</f>
        <v/>
      </c>
      <c r="W369" s="10" t="str">
        <f ca="1">IFERROR(INDEX(MAESTRO!W:W,_xludf.AGGREGATE(15,6,ROW(MAESTRO!$B$3:$B$1000)/((MAESTRO!$B$3:$B$1000="ASMARTALC")*(UPPER(MAESTRO!$L$3:$L$1000)="CONFIRMADO")),ROWS($A$3:A369))),"")</f>
        <v/>
      </c>
      <c r="X369" s="10" t="str">
        <f ca="1">IFERROR(INDEX(MAESTRO!X:X,_xludf.AGGREGATE(15,6,ROW(MAESTRO!$B$3:$B$1000)/((MAESTRO!$B$3:$B$1000="ASMARTALC")*(UPPER(MAESTRO!$L$3:$L$1000)="CONFIRMADO")),ROWS($A$3:A369))),"")</f>
        <v/>
      </c>
    </row>
    <row r="370" spans="1:24" ht="22.05" customHeight="1">
      <c r="A370" s="13" t="str">
        <f ca="1">IFERROR(INDEX(MAESTRO!A:A,_xludf.AGGREGATE(15,6,ROW(MAESTRO!$B$3:$B$1000)/((MAESTRO!$B$3:$B$1000="ASMARTALC")*(UPPER(MAESTRO!$L$3:$L$1000)="CONFIRMADO")),ROWS($A$3:A370))),"")</f>
        <v/>
      </c>
      <c r="B370" s="13" t="str">
        <f ca="1">IFERROR(INDEX(MAESTRO!B:B,_xludf.AGGREGATE(15,6,ROW(MAESTRO!$B$3:$B$1000)/((MAESTRO!$B$3:$B$1000="ASMARTALC")*(UPPER(MAESTRO!$L$3:$L$1000)="CONFIRMADO")),ROWS($A$3:A370))),"")</f>
        <v/>
      </c>
      <c r="C370" s="13" t="str">
        <f ca="1">IFERROR(INDEX(MAESTRO!C:C,_xludf.AGGREGATE(15,6,ROW(MAESTRO!$B$3:$B$1000)/((MAESTRO!$B$3:$B$1000="ASMARTALC")*(UPPER(MAESTRO!$L$3:$L$1000)="CONFIRMADO")),ROWS($A$3:A370))),"")</f>
        <v/>
      </c>
      <c r="D370" s="13" t="str">
        <f ca="1">IFERROR(INDEX(MAESTRO!D:D,_xludf.AGGREGATE(15,6,ROW(MAESTRO!$B$3:$B$1000)/((MAESTRO!$B$3:$B$1000="ASMARTALC")*(UPPER(MAESTRO!$L$3:$L$1000)="CONFIRMADO")),ROWS($A$3:A370))),"")</f>
        <v/>
      </c>
      <c r="E370" s="13" t="str">
        <f ca="1">IFERROR(INDEX(MAESTRO!E:E,_xludf.AGGREGATE(15,6,ROW(MAESTRO!$B$3:$B$1000)/((MAESTRO!$B$3:$B$1000="ASMARTALC")*(UPPER(MAESTRO!$L$3:$L$1000)="CONFIRMADO")),ROWS($A$3:A370))),"")</f>
        <v/>
      </c>
      <c r="F370" s="13" t="str">
        <f ca="1">IFERROR(INDEX(MAESTRO!F:F,_xludf.AGGREGATE(15,6,ROW(MAESTRO!$B$3:$B$1000)/((MAESTRO!$B$3:$B$1000="ASMARTALC")*(UPPER(MAESTRO!$L$3:$L$1000)="CONFIRMADO")),ROWS($A$3:A370))),"")</f>
        <v/>
      </c>
      <c r="G370" s="13" t="str">
        <f ca="1">IFERROR(INDEX(MAESTRO!G:G,_xludf.AGGREGATE(15,6,ROW(MAESTRO!$B$3:$B$1000)/((MAESTRO!$B$3:$B$1000="ASMARTALC")*(UPPER(MAESTRO!$L$3:$L$1000)="CONFIRMADO")),ROWS($A$3:A370))),"")</f>
        <v/>
      </c>
      <c r="H370" s="13" t="str">
        <f ca="1">IFERROR(INDEX(MAESTRO!H:H,_xludf.AGGREGATE(15,6,ROW(MAESTRO!$B$3:$B$1000)/((MAESTRO!$B$3:$B$1000="ASMARTALC")*(UPPER(MAESTRO!$L$3:$L$1000)="CONFIRMADO")),ROWS($A$3:A370))),"")</f>
        <v/>
      </c>
      <c r="I370" s="13" t="str">
        <f ca="1">IFERROR(INDEX(MAESTRO!I:I,_xludf.AGGREGATE(15,6,ROW(MAESTRO!$B$3:$B$1000)/((MAESTRO!$B$3:$B$1000="ASMARTALC")*(UPPER(MAESTRO!$L$3:$L$1000)="CONFIRMADO")),ROWS($A$3:A370))),"")</f>
        <v/>
      </c>
      <c r="J370" s="13" t="str">
        <f ca="1">IFERROR(INDEX(MAESTRO!J:J,_xludf.AGGREGATE(15,6,ROW(MAESTRO!$B$3:$B$1000)/((MAESTRO!$B$3:$B$1000="ASMARTALC")*(UPPER(MAESTRO!$L$3:$L$1000)="CONFIRMADO")),ROWS($A$3:A370))),"")</f>
        <v/>
      </c>
      <c r="K370" s="13" t="str">
        <f ca="1">IFERROR(INDEX(MAESTRO!K:K,_xludf.AGGREGATE(15,6,ROW(MAESTRO!$B$3:$B$1000)/((MAESTRO!$B$3:$B$1000="ASMARTALC")*(UPPER(MAESTRO!$L$3:$L$1000)="CONFIRMADO")),ROWS($A$3:A370))),"")</f>
        <v/>
      </c>
      <c r="L370" s="13" t="str">
        <f ca="1">IFERROR(INDEX(MAESTRO!L:L,_xludf.AGGREGATE(15,6,ROW(MAESTRO!$B$3:$B$1000)/((MAESTRO!$B$3:$B$1000="ASMARTALC")*(UPPER(MAESTRO!$L$3:$L$1000)="CONFIRMADO")),ROWS($A$3:A370))),"")</f>
        <v/>
      </c>
      <c r="M370" s="13" t="str">
        <f ca="1">IFERROR(INDEX(MAESTRO!M:M,_xludf.AGGREGATE(15,6,ROW(MAESTRO!$B$3:$B$1000)/((MAESTRO!$B$3:$B$1000="ASMARTALC")*(UPPER(MAESTRO!$L$3:$L$1000)="CONFIRMADO")),ROWS($A$3:A370))),"")</f>
        <v/>
      </c>
      <c r="N370" s="13" t="str">
        <f ca="1">IFERROR(INDEX(MAESTRO!N:N,_xludf.AGGREGATE(15,6,ROW(MAESTRO!$B$3:$B$1000)/((MAESTRO!$B$3:$B$1000="ASMARTALC")*(UPPER(MAESTRO!$L$3:$L$1000)="CONFIRMADO")),ROWS($A$3:A370))),"")</f>
        <v/>
      </c>
      <c r="O370" s="13" t="str">
        <f ca="1">IFERROR(INDEX(MAESTRO!O:O,_xludf.AGGREGATE(15,6,ROW(MAESTRO!$B$3:$B$1000)/((MAESTRO!$B$3:$B$1000="ASMARTALC")*(UPPER(MAESTRO!$L$3:$L$1000)="CONFIRMADO")),ROWS($A$3:A370))),"")</f>
        <v/>
      </c>
      <c r="P370" s="13" t="str">
        <f ca="1">IFERROR(INDEX(MAESTRO!P:P,_xludf.AGGREGATE(15,6,ROW(MAESTRO!$B$3:$B$1000)/((MAESTRO!$B$3:$B$1000="ASMARTALC")*(UPPER(MAESTRO!$L$3:$L$1000)="CONFIRMADO")),ROWS($A$3:A370))),"")</f>
        <v/>
      </c>
      <c r="Q370" s="13" t="str">
        <f ca="1">IFERROR(INDEX(MAESTRO!Q:Q,_xludf.AGGREGATE(15,6,ROW(MAESTRO!$B$3:$B$1000)/((MAESTRO!$B$3:$B$1000="ASMARTALC")*(UPPER(MAESTRO!$L$3:$L$1000)="CONFIRMADO")),ROWS($A$3:A370))),"")</f>
        <v/>
      </c>
      <c r="R370" s="13" t="str">
        <f ca="1">IFERROR(INDEX(MAESTRO!R:R,_xludf.AGGREGATE(15,6,ROW(MAESTRO!$B$3:$B$1000)/((MAESTRO!$B$3:$B$1000="ASMARTALC")*(UPPER(MAESTRO!$L$3:$L$1000)="CONFIRMADO")),ROWS($A$3:A370))),"")</f>
        <v/>
      </c>
      <c r="S370" s="13" t="str">
        <f ca="1">IFERROR(INDEX(MAESTRO!S:S,_xludf.AGGREGATE(15,6,ROW(MAESTRO!$B$3:$B$1000)/((MAESTRO!$B$3:$B$1000="ASMARTALC")*(UPPER(MAESTRO!$L$3:$L$1000)="CONFIRMADO")),ROWS($A$3:A370))),"")</f>
        <v/>
      </c>
      <c r="T370" s="13" t="str">
        <f ca="1">IFERROR(INDEX(MAESTRO!T:T,_xludf.AGGREGATE(15,6,ROW(MAESTRO!$B$3:$B$1000)/((MAESTRO!$B$3:$B$1000="ASMARTALC")*(UPPER(MAESTRO!$L$3:$L$1000)="CONFIRMADO")),ROWS($A$3:A370))),"")</f>
        <v/>
      </c>
      <c r="U370" s="13" t="str">
        <f ca="1">IFERROR(INDEX(MAESTRO!U:U,_xludf.AGGREGATE(15,6,ROW(MAESTRO!$B$3:$B$1000)/((MAESTRO!$B$3:$B$1000="ASMARTALC")*(UPPER(MAESTRO!$L$3:$L$1000)="CONFIRMADO")),ROWS($A$3:A370))),"")</f>
        <v/>
      </c>
      <c r="V370" s="13" t="str">
        <f ca="1">IFERROR(INDEX(MAESTRO!V:V,_xludf.AGGREGATE(15,6,ROW(MAESTRO!$B$3:$B$1000)/((MAESTRO!$B$3:$B$1000="ASMARTALC")*(UPPER(MAESTRO!$L$3:$L$1000)="CONFIRMADO")),ROWS($A$3:A370))),"")</f>
        <v/>
      </c>
      <c r="W370" s="13" t="str">
        <f ca="1">IFERROR(INDEX(MAESTRO!W:W,_xludf.AGGREGATE(15,6,ROW(MAESTRO!$B$3:$B$1000)/((MAESTRO!$B$3:$B$1000="ASMARTALC")*(UPPER(MAESTRO!$L$3:$L$1000)="CONFIRMADO")),ROWS($A$3:A370))),"")</f>
        <v/>
      </c>
      <c r="X370" s="13" t="str">
        <f ca="1">IFERROR(INDEX(MAESTRO!X:X,_xludf.AGGREGATE(15,6,ROW(MAESTRO!$B$3:$B$1000)/((MAESTRO!$B$3:$B$1000="ASMARTALC")*(UPPER(MAESTRO!$L$3:$L$1000)="CONFIRMADO")),ROWS($A$3:A370))),"")</f>
        <v/>
      </c>
    </row>
    <row r="371" spans="1:24" ht="22.05" customHeight="1">
      <c r="A371" s="10" t="str">
        <f ca="1">IFERROR(INDEX(MAESTRO!A:A,_xludf.AGGREGATE(15,6,ROW(MAESTRO!$B$3:$B$1000)/((MAESTRO!$B$3:$B$1000="ASMARTALC")*(UPPER(MAESTRO!$L$3:$L$1000)="CONFIRMADO")),ROWS($A$3:A371))),"")</f>
        <v/>
      </c>
      <c r="B371" s="10" t="str">
        <f ca="1">IFERROR(INDEX(MAESTRO!B:B,_xludf.AGGREGATE(15,6,ROW(MAESTRO!$B$3:$B$1000)/((MAESTRO!$B$3:$B$1000="ASMARTALC")*(UPPER(MAESTRO!$L$3:$L$1000)="CONFIRMADO")),ROWS($A$3:A371))),"")</f>
        <v/>
      </c>
      <c r="C371" s="10" t="str">
        <f ca="1">IFERROR(INDEX(MAESTRO!C:C,_xludf.AGGREGATE(15,6,ROW(MAESTRO!$B$3:$B$1000)/((MAESTRO!$B$3:$B$1000="ASMARTALC")*(UPPER(MAESTRO!$L$3:$L$1000)="CONFIRMADO")),ROWS($A$3:A371))),"")</f>
        <v/>
      </c>
      <c r="D371" s="10" t="str">
        <f ca="1">IFERROR(INDEX(MAESTRO!D:D,_xludf.AGGREGATE(15,6,ROW(MAESTRO!$B$3:$B$1000)/((MAESTRO!$B$3:$B$1000="ASMARTALC")*(UPPER(MAESTRO!$L$3:$L$1000)="CONFIRMADO")),ROWS($A$3:A371))),"")</f>
        <v/>
      </c>
      <c r="E371" s="10" t="str">
        <f ca="1">IFERROR(INDEX(MAESTRO!E:E,_xludf.AGGREGATE(15,6,ROW(MAESTRO!$B$3:$B$1000)/((MAESTRO!$B$3:$B$1000="ASMARTALC")*(UPPER(MAESTRO!$L$3:$L$1000)="CONFIRMADO")),ROWS($A$3:A371))),"")</f>
        <v/>
      </c>
      <c r="F371" s="10" t="str">
        <f ca="1">IFERROR(INDEX(MAESTRO!F:F,_xludf.AGGREGATE(15,6,ROW(MAESTRO!$B$3:$B$1000)/((MAESTRO!$B$3:$B$1000="ASMARTALC")*(UPPER(MAESTRO!$L$3:$L$1000)="CONFIRMADO")),ROWS($A$3:A371))),"")</f>
        <v/>
      </c>
      <c r="G371" s="10" t="str">
        <f ca="1">IFERROR(INDEX(MAESTRO!G:G,_xludf.AGGREGATE(15,6,ROW(MAESTRO!$B$3:$B$1000)/((MAESTRO!$B$3:$B$1000="ASMARTALC")*(UPPER(MAESTRO!$L$3:$L$1000)="CONFIRMADO")),ROWS($A$3:A371))),"")</f>
        <v/>
      </c>
      <c r="H371" s="10" t="str">
        <f ca="1">IFERROR(INDEX(MAESTRO!H:H,_xludf.AGGREGATE(15,6,ROW(MAESTRO!$B$3:$B$1000)/((MAESTRO!$B$3:$B$1000="ASMARTALC")*(UPPER(MAESTRO!$L$3:$L$1000)="CONFIRMADO")),ROWS($A$3:A371))),"")</f>
        <v/>
      </c>
      <c r="I371" s="10" t="str">
        <f ca="1">IFERROR(INDEX(MAESTRO!I:I,_xludf.AGGREGATE(15,6,ROW(MAESTRO!$B$3:$B$1000)/((MAESTRO!$B$3:$B$1000="ASMARTALC")*(UPPER(MAESTRO!$L$3:$L$1000)="CONFIRMADO")),ROWS($A$3:A371))),"")</f>
        <v/>
      </c>
      <c r="J371" s="10" t="str">
        <f ca="1">IFERROR(INDEX(MAESTRO!J:J,_xludf.AGGREGATE(15,6,ROW(MAESTRO!$B$3:$B$1000)/((MAESTRO!$B$3:$B$1000="ASMARTALC")*(UPPER(MAESTRO!$L$3:$L$1000)="CONFIRMADO")),ROWS($A$3:A371))),"")</f>
        <v/>
      </c>
      <c r="K371" s="10" t="str">
        <f ca="1">IFERROR(INDEX(MAESTRO!K:K,_xludf.AGGREGATE(15,6,ROW(MAESTRO!$B$3:$B$1000)/((MAESTRO!$B$3:$B$1000="ASMARTALC")*(UPPER(MAESTRO!$L$3:$L$1000)="CONFIRMADO")),ROWS($A$3:A371))),"")</f>
        <v/>
      </c>
      <c r="L371" s="10" t="str">
        <f ca="1">IFERROR(INDEX(MAESTRO!L:L,_xludf.AGGREGATE(15,6,ROW(MAESTRO!$B$3:$B$1000)/((MAESTRO!$B$3:$B$1000="ASMARTALC")*(UPPER(MAESTRO!$L$3:$L$1000)="CONFIRMADO")),ROWS($A$3:A371))),"")</f>
        <v/>
      </c>
      <c r="M371" s="10" t="str">
        <f ca="1">IFERROR(INDEX(MAESTRO!M:M,_xludf.AGGREGATE(15,6,ROW(MAESTRO!$B$3:$B$1000)/((MAESTRO!$B$3:$B$1000="ASMARTALC")*(UPPER(MAESTRO!$L$3:$L$1000)="CONFIRMADO")),ROWS($A$3:A371))),"")</f>
        <v/>
      </c>
      <c r="N371" s="10" t="str">
        <f ca="1">IFERROR(INDEX(MAESTRO!N:N,_xludf.AGGREGATE(15,6,ROW(MAESTRO!$B$3:$B$1000)/((MAESTRO!$B$3:$B$1000="ASMARTALC")*(UPPER(MAESTRO!$L$3:$L$1000)="CONFIRMADO")),ROWS($A$3:A371))),"")</f>
        <v/>
      </c>
      <c r="O371" s="10" t="str">
        <f ca="1">IFERROR(INDEX(MAESTRO!O:O,_xludf.AGGREGATE(15,6,ROW(MAESTRO!$B$3:$B$1000)/((MAESTRO!$B$3:$B$1000="ASMARTALC")*(UPPER(MAESTRO!$L$3:$L$1000)="CONFIRMADO")),ROWS($A$3:A371))),"")</f>
        <v/>
      </c>
      <c r="P371" s="10" t="str">
        <f ca="1">IFERROR(INDEX(MAESTRO!P:P,_xludf.AGGREGATE(15,6,ROW(MAESTRO!$B$3:$B$1000)/((MAESTRO!$B$3:$B$1000="ASMARTALC")*(UPPER(MAESTRO!$L$3:$L$1000)="CONFIRMADO")),ROWS($A$3:A371))),"")</f>
        <v/>
      </c>
      <c r="Q371" s="10" t="str">
        <f ca="1">IFERROR(INDEX(MAESTRO!Q:Q,_xludf.AGGREGATE(15,6,ROW(MAESTRO!$B$3:$B$1000)/((MAESTRO!$B$3:$B$1000="ASMARTALC")*(UPPER(MAESTRO!$L$3:$L$1000)="CONFIRMADO")),ROWS($A$3:A371))),"")</f>
        <v/>
      </c>
      <c r="R371" s="10" t="str">
        <f ca="1">IFERROR(INDEX(MAESTRO!R:R,_xludf.AGGREGATE(15,6,ROW(MAESTRO!$B$3:$B$1000)/((MAESTRO!$B$3:$B$1000="ASMARTALC")*(UPPER(MAESTRO!$L$3:$L$1000)="CONFIRMADO")),ROWS($A$3:A371))),"")</f>
        <v/>
      </c>
      <c r="S371" s="10" t="str">
        <f ca="1">IFERROR(INDEX(MAESTRO!S:S,_xludf.AGGREGATE(15,6,ROW(MAESTRO!$B$3:$B$1000)/((MAESTRO!$B$3:$B$1000="ASMARTALC")*(UPPER(MAESTRO!$L$3:$L$1000)="CONFIRMADO")),ROWS($A$3:A371))),"")</f>
        <v/>
      </c>
      <c r="T371" s="10" t="str">
        <f ca="1">IFERROR(INDEX(MAESTRO!T:T,_xludf.AGGREGATE(15,6,ROW(MAESTRO!$B$3:$B$1000)/((MAESTRO!$B$3:$B$1000="ASMARTALC")*(UPPER(MAESTRO!$L$3:$L$1000)="CONFIRMADO")),ROWS($A$3:A371))),"")</f>
        <v/>
      </c>
      <c r="U371" s="10" t="str">
        <f ca="1">IFERROR(INDEX(MAESTRO!U:U,_xludf.AGGREGATE(15,6,ROW(MAESTRO!$B$3:$B$1000)/((MAESTRO!$B$3:$B$1000="ASMARTALC")*(UPPER(MAESTRO!$L$3:$L$1000)="CONFIRMADO")),ROWS($A$3:A371))),"")</f>
        <v/>
      </c>
      <c r="V371" s="10" t="str">
        <f ca="1">IFERROR(INDEX(MAESTRO!V:V,_xludf.AGGREGATE(15,6,ROW(MAESTRO!$B$3:$B$1000)/((MAESTRO!$B$3:$B$1000="ASMARTALC")*(UPPER(MAESTRO!$L$3:$L$1000)="CONFIRMADO")),ROWS($A$3:A371))),"")</f>
        <v/>
      </c>
      <c r="W371" s="10" t="str">
        <f ca="1">IFERROR(INDEX(MAESTRO!W:W,_xludf.AGGREGATE(15,6,ROW(MAESTRO!$B$3:$B$1000)/((MAESTRO!$B$3:$B$1000="ASMARTALC")*(UPPER(MAESTRO!$L$3:$L$1000)="CONFIRMADO")),ROWS($A$3:A371))),"")</f>
        <v/>
      </c>
      <c r="X371" s="10" t="str">
        <f ca="1">IFERROR(INDEX(MAESTRO!X:X,_xludf.AGGREGATE(15,6,ROW(MAESTRO!$B$3:$B$1000)/((MAESTRO!$B$3:$B$1000="ASMARTALC")*(UPPER(MAESTRO!$L$3:$L$1000)="CONFIRMADO")),ROWS($A$3:A371))),"")</f>
        <v/>
      </c>
    </row>
    <row r="372" spans="1:24" ht="22.05" customHeight="1">
      <c r="A372" s="13" t="str">
        <f ca="1">IFERROR(INDEX(MAESTRO!A:A,_xludf.AGGREGATE(15,6,ROW(MAESTRO!$B$3:$B$1000)/((MAESTRO!$B$3:$B$1000="ASMARTALC")*(UPPER(MAESTRO!$L$3:$L$1000)="CONFIRMADO")),ROWS($A$3:A372))),"")</f>
        <v/>
      </c>
      <c r="B372" s="13" t="str">
        <f ca="1">IFERROR(INDEX(MAESTRO!B:B,_xludf.AGGREGATE(15,6,ROW(MAESTRO!$B$3:$B$1000)/((MAESTRO!$B$3:$B$1000="ASMARTALC")*(UPPER(MAESTRO!$L$3:$L$1000)="CONFIRMADO")),ROWS($A$3:A372))),"")</f>
        <v/>
      </c>
      <c r="C372" s="13" t="str">
        <f ca="1">IFERROR(INDEX(MAESTRO!C:C,_xludf.AGGREGATE(15,6,ROW(MAESTRO!$B$3:$B$1000)/((MAESTRO!$B$3:$B$1000="ASMARTALC")*(UPPER(MAESTRO!$L$3:$L$1000)="CONFIRMADO")),ROWS($A$3:A372))),"")</f>
        <v/>
      </c>
      <c r="D372" s="13" t="str">
        <f ca="1">IFERROR(INDEX(MAESTRO!D:D,_xludf.AGGREGATE(15,6,ROW(MAESTRO!$B$3:$B$1000)/((MAESTRO!$B$3:$B$1000="ASMARTALC")*(UPPER(MAESTRO!$L$3:$L$1000)="CONFIRMADO")),ROWS($A$3:A372))),"")</f>
        <v/>
      </c>
      <c r="E372" s="13" t="str">
        <f ca="1">IFERROR(INDEX(MAESTRO!E:E,_xludf.AGGREGATE(15,6,ROW(MAESTRO!$B$3:$B$1000)/((MAESTRO!$B$3:$B$1000="ASMARTALC")*(UPPER(MAESTRO!$L$3:$L$1000)="CONFIRMADO")),ROWS($A$3:A372))),"")</f>
        <v/>
      </c>
      <c r="F372" s="13" t="str">
        <f ca="1">IFERROR(INDEX(MAESTRO!F:F,_xludf.AGGREGATE(15,6,ROW(MAESTRO!$B$3:$B$1000)/((MAESTRO!$B$3:$B$1000="ASMARTALC")*(UPPER(MAESTRO!$L$3:$L$1000)="CONFIRMADO")),ROWS($A$3:A372))),"")</f>
        <v/>
      </c>
      <c r="G372" s="13" t="str">
        <f ca="1">IFERROR(INDEX(MAESTRO!G:G,_xludf.AGGREGATE(15,6,ROW(MAESTRO!$B$3:$B$1000)/((MAESTRO!$B$3:$B$1000="ASMARTALC")*(UPPER(MAESTRO!$L$3:$L$1000)="CONFIRMADO")),ROWS($A$3:A372))),"")</f>
        <v/>
      </c>
      <c r="H372" s="13" t="str">
        <f ca="1">IFERROR(INDEX(MAESTRO!H:H,_xludf.AGGREGATE(15,6,ROW(MAESTRO!$B$3:$B$1000)/((MAESTRO!$B$3:$B$1000="ASMARTALC")*(UPPER(MAESTRO!$L$3:$L$1000)="CONFIRMADO")),ROWS($A$3:A372))),"")</f>
        <v/>
      </c>
      <c r="I372" s="13" t="str">
        <f ca="1">IFERROR(INDEX(MAESTRO!I:I,_xludf.AGGREGATE(15,6,ROW(MAESTRO!$B$3:$B$1000)/((MAESTRO!$B$3:$B$1000="ASMARTALC")*(UPPER(MAESTRO!$L$3:$L$1000)="CONFIRMADO")),ROWS($A$3:A372))),"")</f>
        <v/>
      </c>
      <c r="J372" s="13" t="str">
        <f ca="1">IFERROR(INDEX(MAESTRO!J:J,_xludf.AGGREGATE(15,6,ROW(MAESTRO!$B$3:$B$1000)/((MAESTRO!$B$3:$B$1000="ASMARTALC")*(UPPER(MAESTRO!$L$3:$L$1000)="CONFIRMADO")),ROWS($A$3:A372))),"")</f>
        <v/>
      </c>
      <c r="K372" s="13" t="str">
        <f ca="1">IFERROR(INDEX(MAESTRO!K:K,_xludf.AGGREGATE(15,6,ROW(MAESTRO!$B$3:$B$1000)/((MAESTRO!$B$3:$B$1000="ASMARTALC")*(UPPER(MAESTRO!$L$3:$L$1000)="CONFIRMADO")),ROWS($A$3:A372))),"")</f>
        <v/>
      </c>
      <c r="L372" s="13" t="str">
        <f ca="1">IFERROR(INDEX(MAESTRO!L:L,_xludf.AGGREGATE(15,6,ROW(MAESTRO!$B$3:$B$1000)/((MAESTRO!$B$3:$B$1000="ASMARTALC")*(UPPER(MAESTRO!$L$3:$L$1000)="CONFIRMADO")),ROWS($A$3:A372))),"")</f>
        <v/>
      </c>
      <c r="M372" s="13" t="str">
        <f ca="1">IFERROR(INDEX(MAESTRO!M:M,_xludf.AGGREGATE(15,6,ROW(MAESTRO!$B$3:$B$1000)/((MAESTRO!$B$3:$B$1000="ASMARTALC")*(UPPER(MAESTRO!$L$3:$L$1000)="CONFIRMADO")),ROWS($A$3:A372))),"")</f>
        <v/>
      </c>
      <c r="N372" s="13" t="str">
        <f ca="1">IFERROR(INDEX(MAESTRO!N:N,_xludf.AGGREGATE(15,6,ROW(MAESTRO!$B$3:$B$1000)/((MAESTRO!$B$3:$B$1000="ASMARTALC")*(UPPER(MAESTRO!$L$3:$L$1000)="CONFIRMADO")),ROWS($A$3:A372))),"")</f>
        <v/>
      </c>
      <c r="O372" s="13" t="str">
        <f ca="1">IFERROR(INDEX(MAESTRO!O:O,_xludf.AGGREGATE(15,6,ROW(MAESTRO!$B$3:$B$1000)/((MAESTRO!$B$3:$B$1000="ASMARTALC")*(UPPER(MAESTRO!$L$3:$L$1000)="CONFIRMADO")),ROWS($A$3:A372))),"")</f>
        <v/>
      </c>
      <c r="P372" s="13" t="str">
        <f ca="1">IFERROR(INDEX(MAESTRO!P:P,_xludf.AGGREGATE(15,6,ROW(MAESTRO!$B$3:$B$1000)/((MAESTRO!$B$3:$B$1000="ASMARTALC")*(UPPER(MAESTRO!$L$3:$L$1000)="CONFIRMADO")),ROWS($A$3:A372))),"")</f>
        <v/>
      </c>
      <c r="Q372" s="13" t="str">
        <f ca="1">IFERROR(INDEX(MAESTRO!Q:Q,_xludf.AGGREGATE(15,6,ROW(MAESTRO!$B$3:$B$1000)/((MAESTRO!$B$3:$B$1000="ASMARTALC")*(UPPER(MAESTRO!$L$3:$L$1000)="CONFIRMADO")),ROWS($A$3:A372))),"")</f>
        <v/>
      </c>
      <c r="R372" s="13" t="str">
        <f ca="1">IFERROR(INDEX(MAESTRO!R:R,_xludf.AGGREGATE(15,6,ROW(MAESTRO!$B$3:$B$1000)/((MAESTRO!$B$3:$B$1000="ASMARTALC")*(UPPER(MAESTRO!$L$3:$L$1000)="CONFIRMADO")),ROWS($A$3:A372))),"")</f>
        <v/>
      </c>
      <c r="S372" s="13" t="str">
        <f ca="1">IFERROR(INDEX(MAESTRO!S:S,_xludf.AGGREGATE(15,6,ROW(MAESTRO!$B$3:$B$1000)/((MAESTRO!$B$3:$B$1000="ASMARTALC")*(UPPER(MAESTRO!$L$3:$L$1000)="CONFIRMADO")),ROWS($A$3:A372))),"")</f>
        <v/>
      </c>
      <c r="T372" s="13" t="str">
        <f ca="1">IFERROR(INDEX(MAESTRO!T:T,_xludf.AGGREGATE(15,6,ROW(MAESTRO!$B$3:$B$1000)/((MAESTRO!$B$3:$B$1000="ASMARTALC")*(UPPER(MAESTRO!$L$3:$L$1000)="CONFIRMADO")),ROWS($A$3:A372))),"")</f>
        <v/>
      </c>
      <c r="U372" s="13" t="str">
        <f ca="1">IFERROR(INDEX(MAESTRO!U:U,_xludf.AGGREGATE(15,6,ROW(MAESTRO!$B$3:$B$1000)/((MAESTRO!$B$3:$B$1000="ASMARTALC")*(UPPER(MAESTRO!$L$3:$L$1000)="CONFIRMADO")),ROWS($A$3:A372))),"")</f>
        <v/>
      </c>
      <c r="V372" s="13" t="str">
        <f ca="1">IFERROR(INDEX(MAESTRO!V:V,_xludf.AGGREGATE(15,6,ROW(MAESTRO!$B$3:$B$1000)/((MAESTRO!$B$3:$B$1000="ASMARTALC")*(UPPER(MAESTRO!$L$3:$L$1000)="CONFIRMADO")),ROWS($A$3:A372))),"")</f>
        <v/>
      </c>
      <c r="W372" s="13" t="str">
        <f ca="1">IFERROR(INDEX(MAESTRO!W:W,_xludf.AGGREGATE(15,6,ROW(MAESTRO!$B$3:$B$1000)/((MAESTRO!$B$3:$B$1000="ASMARTALC")*(UPPER(MAESTRO!$L$3:$L$1000)="CONFIRMADO")),ROWS($A$3:A372))),"")</f>
        <v/>
      </c>
      <c r="X372" s="13" t="str">
        <f ca="1">IFERROR(INDEX(MAESTRO!X:X,_xludf.AGGREGATE(15,6,ROW(MAESTRO!$B$3:$B$1000)/((MAESTRO!$B$3:$B$1000="ASMARTALC")*(UPPER(MAESTRO!$L$3:$L$1000)="CONFIRMADO")),ROWS($A$3:A372))),"")</f>
        <v/>
      </c>
    </row>
    <row r="373" spans="1:24" ht="22.05" customHeight="1">
      <c r="A373" s="10" t="str">
        <f ca="1">IFERROR(INDEX(MAESTRO!A:A,_xludf.AGGREGATE(15,6,ROW(MAESTRO!$B$3:$B$1000)/((MAESTRO!$B$3:$B$1000="ASMARTALC")*(UPPER(MAESTRO!$L$3:$L$1000)="CONFIRMADO")),ROWS($A$3:A373))),"")</f>
        <v/>
      </c>
      <c r="B373" s="10" t="str">
        <f ca="1">IFERROR(INDEX(MAESTRO!B:B,_xludf.AGGREGATE(15,6,ROW(MAESTRO!$B$3:$B$1000)/((MAESTRO!$B$3:$B$1000="ASMARTALC")*(UPPER(MAESTRO!$L$3:$L$1000)="CONFIRMADO")),ROWS($A$3:A373))),"")</f>
        <v/>
      </c>
      <c r="C373" s="10" t="str">
        <f ca="1">IFERROR(INDEX(MAESTRO!C:C,_xludf.AGGREGATE(15,6,ROW(MAESTRO!$B$3:$B$1000)/((MAESTRO!$B$3:$B$1000="ASMARTALC")*(UPPER(MAESTRO!$L$3:$L$1000)="CONFIRMADO")),ROWS($A$3:A373))),"")</f>
        <v/>
      </c>
      <c r="D373" s="10" t="str">
        <f ca="1">IFERROR(INDEX(MAESTRO!D:D,_xludf.AGGREGATE(15,6,ROW(MAESTRO!$B$3:$B$1000)/((MAESTRO!$B$3:$B$1000="ASMARTALC")*(UPPER(MAESTRO!$L$3:$L$1000)="CONFIRMADO")),ROWS($A$3:A373))),"")</f>
        <v/>
      </c>
      <c r="E373" s="10" t="str">
        <f ca="1">IFERROR(INDEX(MAESTRO!E:E,_xludf.AGGREGATE(15,6,ROW(MAESTRO!$B$3:$B$1000)/((MAESTRO!$B$3:$B$1000="ASMARTALC")*(UPPER(MAESTRO!$L$3:$L$1000)="CONFIRMADO")),ROWS($A$3:A373))),"")</f>
        <v/>
      </c>
      <c r="F373" s="10" t="str">
        <f ca="1">IFERROR(INDEX(MAESTRO!F:F,_xludf.AGGREGATE(15,6,ROW(MAESTRO!$B$3:$B$1000)/((MAESTRO!$B$3:$B$1000="ASMARTALC")*(UPPER(MAESTRO!$L$3:$L$1000)="CONFIRMADO")),ROWS($A$3:A373))),"")</f>
        <v/>
      </c>
      <c r="G373" s="10" t="str">
        <f ca="1">IFERROR(INDEX(MAESTRO!G:G,_xludf.AGGREGATE(15,6,ROW(MAESTRO!$B$3:$B$1000)/((MAESTRO!$B$3:$B$1000="ASMARTALC")*(UPPER(MAESTRO!$L$3:$L$1000)="CONFIRMADO")),ROWS($A$3:A373))),"")</f>
        <v/>
      </c>
      <c r="H373" s="10" t="str">
        <f ca="1">IFERROR(INDEX(MAESTRO!H:H,_xludf.AGGREGATE(15,6,ROW(MAESTRO!$B$3:$B$1000)/((MAESTRO!$B$3:$B$1000="ASMARTALC")*(UPPER(MAESTRO!$L$3:$L$1000)="CONFIRMADO")),ROWS($A$3:A373))),"")</f>
        <v/>
      </c>
      <c r="I373" s="10" t="str">
        <f ca="1">IFERROR(INDEX(MAESTRO!I:I,_xludf.AGGREGATE(15,6,ROW(MAESTRO!$B$3:$B$1000)/((MAESTRO!$B$3:$B$1000="ASMARTALC")*(UPPER(MAESTRO!$L$3:$L$1000)="CONFIRMADO")),ROWS($A$3:A373))),"")</f>
        <v/>
      </c>
      <c r="J373" s="10" t="str">
        <f ca="1">IFERROR(INDEX(MAESTRO!J:J,_xludf.AGGREGATE(15,6,ROW(MAESTRO!$B$3:$B$1000)/((MAESTRO!$B$3:$B$1000="ASMARTALC")*(UPPER(MAESTRO!$L$3:$L$1000)="CONFIRMADO")),ROWS($A$3:A373))),"")</f>
        <v/>
      </c>
      <c r="K373" s="10" t="str">
        <f ca="1">IFERROR(INDEX(MAESTRO!K:K,_xludf.AGGREGATE(15,6,ROW(MAESTRO!$B$3:$B$1000)/((MAESTRO!$B$3:$B$1000="ASMARTALC")*(UPPER(MAESTRO!$L$3:$L$1000)="CONFIRMADO")),ROWS($A$3:A373))),"")</f>
        <v/>
      </c>
      <c r="L373" s="10" t="str">
        <f ca="1">IFERROR(INDEX(MAESTRO!L:L,_xludf.AGGREGATE(15,6,ROW(MAESTRO!$B$3:$B$1000)/((MAESTRO!$B$3:$B$1000="ASMARTALC")*(UPPER(MAESTRO!$L$3:$L$1000)="CONFIRMADO")),ROWS($A$3:A373))),"")</f>
        <v/>
      </c>
      <c r="M373" s="10" t="str">
        <f ca="1">IFERROR(INDEX(MAESTRO!M:M,_xludf.AGGREGATE(15,6,ROW(MAESTRO!$B$3:$B$1000)/((MAESTRO!$B$3:$B$1000="ASMARTALC")*(UPPER(MAESTRO!$L$3:$L$1000)="CONFIRMADO")),ROWS($A$3:A373))),"")</f>
        <v/>
      </c>
      <c r="N373" s="10" t="str">
        <f ca="1">IFERROR(INDEX(MAESTRO!N:N,_xludf.AGGREGATE(15,6,ROW(MAESTRO!$B$3:$B$1000)/((MAESTRO!$B$3:$B$1000="ASMARTALC")*(UPPER(MAESTRO!$L$3:$L$1000)="CONFIRMADO")),ROWS($A$3:A373))),"")</f>
        <v/>
      </c>
      <c r="O373" s="10" t="str">
        <f ca="1">IFERROR(INDEX(MAESTRO!O:O,_xludf.AGGREGATE(15,6,ROW(MAESTRO!$B$3:$B$1000)/((MAESTRO!$B$3:$B$1000="ASMARTALC")*(UPPER(MAESTRO!$L$3:$L$1000)="CONFIRMADO")),ROWS($A$3:A373))),"")</f>
        <v/>
      </c>
      <c r="P373" s="10" t="str">
        <f ca="1">IFERROR(INDEX(MAESTRO!P:P,_xludf.AGGREGATE(15,6,ROW(MAESTRO!$B$3:$B$1000)/((MAESTRO!$B$3:$B$1000="ASMARTALC")*(UPPER(MAESTRO!$L$3:$L$1000)="CONFIRMADO")),ROWS($A$3:A373))),"")</f>
        <v/>
      </c>
      <c r="Q373" s="10" t="str">
        <f ca="1">IFERROR(INDEX(MAESTRO!Q:Q,_xludf.AGGREGATE(15,6,ROW(MAESTRO!$B$3:$B$1000)/((MAESTRO!$B$3:$B$1000="ASMARTALC")*(UPPER(MAESTRO!$L$3:$L$1000)="CONFIRMADO")),ROWS($A$3:A373))),"")</f>
        <v/>
      </c>
      <c r="R373" s="10" t="str">
        <f ca="1">IFERROR(INDEX(MAESTRO!R:R,_xludf.AGGREGATE(15,6,ROW(MAESTRO!$B$3:$B$1000)/((MAESTRO!$B$3:$B$1000="ASMARTALC")*(UPPER(MAESTRO!$L$3:$L$1000)="CONFIRMADO")),ROWS($A$3:A373))),"")</f>
        <v/>
      </c>
      <c r="S373" s="10" t="str">
        <f ca="1">IFERROR(INDEX(MAESTRO!S:S,_xludf.AGGREGATE(15,6,ROW(MAESTRO!$B$3:$B$1000)/((MAESTRO!$B$3:$B$1000="ASMARTALC")*(UPPER(MAESTRO!$L$3:$L$1000)="CONFIRMADO")),ROWS($A$3:A373))),"")</f>
        <v/>
      </c>
      <c r="T373" s="10" t="str">
        <f ca="1">IFERROR(INDEX(MAESTRO!T:T,_xludf.AGGREGATE(15,6,ROW(MAESTRO!$B$3:$B$1000)/((MAESTRO!$B$3:$B$1000="ASMARTALC")*(UPPER(MAESTRO!$L$3:$L$1000)="CONFIRMADO")),ROWS($A$3:A373))),"")</f>
        <v/>
      </c>
      <c r="U373" s="10" t="str">
        <f ca="1">IFERROR(INDEX(MAESTRO!U:U,_xludf.AGGREGATE(15,6,ROW(MAESTRO!$B$3:$B$1000)/((MAESTRO!$B$3:$B$1000="ASMARTALC")*(UPPER(MAESTRO!$L$3:$L$1000)="CONFIRMADO")),ROWS($A$3:A373))),"")</f>
        <v/>
      </c>
      <c r="V373" s="10" t="str">
        <f ca="1">IFERROR(INDEX(MAESTRO!V:V,_xludf.AGGREGATE(15,6,ROW(MAESTRO!$B$3:$B$1000)/((MAESTRO!$B$3:$B$1000="ASMARTALC")*(UPPER(MAESTRO!$L$3:$L$1000)="CONFIRMADO")),ROWS($A$3:A373))),"")</f>
        <v/>
      </c>
      <c r="W373" s="10" t="str">
        <f ca="1">IFERROR(INDEX(MAESTRO!W:W,_xludf.AGGREGATE(15,6,ROW(MAESTRO!$B$3:$B$1000)/((MAESTRO!$B$3:$B$1000="ASMARTALC")*(UPPER(MAESTRO!$L$3:$L$1000)="CONFIRMADO")),ROWS($A$3:A373))),"")</f>
        <v/>
      </c>
      <c r="X373" s="10" t="str">
        <f ca="1">IFERROR(INDEX(MAESTRO!X:X,_xludf.AGGREGATE(15,6,ROW(MAESTRO!$B$3:$B$1000)/((MAESTRO!$B$3:$B$1000="ASMARTALC")*(UPPER(MAESTRO!$L$3:$L$1000)="CONFIRMADO")),ROWS($A$3:A373))),"")</f>
        <v/>
      </c>
    </row>
    <row r="374" spans="1:24" ht="22.05" customHeight="1">
      <c r="A374" s="13" t="str">
        <f ca="1">IFERROR(INDEX(MAESTRO!A:A,_xludf.AGGREGATE(15,6,ROW(MAESTRO!$B$3:$B$1000)/((MAESTRO!$B$3:$B$1000="ASMARTALC")*(UPPER(MAESTRO!$L$3:$L$1000)="CONFIRMADO")),ROWS($A$3:A374))),"")</f>
        <v/>
      </c>
      <c r="B374" s="13" t="str">
        <f ca="1">IFERROR(INDEX(MAESTRO!B:B,_xludf.AGGREGATE(15,6,ROW(MAESTRO!$B$3:$B$1000)/((MAESTRO!$B$3:$B$1000="ASMARTALC")*(UPPER(MAESTRO!$L$3:$L$1000)="CONFIRMADO")),ROWS($A$3:A374))),"")</f>
        <v/>
      </c>
      <c r="C374" s="13" t="str">
        <f ca="1">IFERROR(INDEX(MAESTRO!C:C,_xludf.AGGREGATE(15,6,ROW(MAESTRO!$B$3:$B$1000)/((MAESTRO!$B$3:$B$1000="ASMARTALC")*(UPPER(MAESTRO!$L$3:$L$1000)="CONFIRMADO")),ROWS($A$3:A374))),"")</f>
        <v/>
      </c>
      <c r="D374" s="13" t="str">
        <f ca="1">IFERROR(INDEX(MAESTRO!D:D,_xludf.AGGREGATE(15,6,ROW(MAESTRO!$B$3:$B$1000)/((MAESTRO!$B$3:$B$1000="ASMARTALC")*(UPPER(MAESTRO!$L$3:$L$1000)="CONFIRMADO")),ROWS($A$3:A374))),"")</f>
        <v/>
      </c>
      <c r="E374" s="13" t="str">
        <f ca="1">IFERROR(INDEX(MAESTRO!E:E,_xludf.AGGREGATE(15,6,ROW(MAESTRO!$B$3:$B$1000)/((MAESTRO!$B$3:$B$1000="ASMARTALC")*(UPPER(MAESTRO!$L$3:$L$1000)="CONFIRMADO")),ROWS($A$3:A374))),"")</f>
        <v/>
      </c>
      <c r="F374" s="13" t="str">
        <f ca="1">IFERROR(INDEX(MAESTRO!F:F,_xludf.AGGREGATE(15,6,ROW(MAESTRO!$B$3:$B$1000)/((MAESTRO!$B$3:$B$1000="ASMARTALC")*(UPPER(MAESTRO!$L$3:$L$1000)="CONFIRMADO")),ROWS($A$3:A374))),"")</f>
        <v/>
      </c>
      <c r="G374" s="13" t="str">
        <f ca="1">IFERROR(INDEX(MAESTRO!G:G,_xludf.AGGREGATE(15,6,ROW(MAESTRO!$B$3:$B$1000)/((MAESTRO!$B$3:$B$1000="ASMARTALC")*(UPPER(MAESTRO!$L$3:$L$1000)="CONFIRMADO")),ROWS($A$3:A374))),"")</f>
        <v/>
      </c>
      <c r="H374" s="13" t="str">
        <f ca="1">IFERROR(INDEX(MAESTRO!H:H,_xludf.AGGREGATE(15,6,ROW(MAESTRO!$B$3:$B$1000)/((MAESTRO!$B$3:$B$1000="ASMARTALC")*(UPPER(MAESTRO!$L$3:$L$1000)="CONFIRMADO")),ROWS($A$3:A374))),"")</f>
        <v/>
      </c>
      <c r="I374" s="13" t="str">
        <f ca="1">IFERROR(INDEX(MAESTRO!I:I,_xludf.AGGREGATE(15,6,ROW(MAESTRO!$B$3:$B$1000)/((MAESTRO!$B$3:$B$1000="ASMARTALC")*(UPPER(MAESTRO!$L$3:$L$1000)="CONFIRMADO")),ROWS($A$3:A374))),"")</f>
        <v/>
      </c>
      <c r="J374" s="13" t="str">
        <f ca="1">IFERROR(INDEX(MAESTRO!J:J,_xludf.AGGREGATE(15,6,ROW(MAESTRO!$B$3:$B$1000)/((MAESTRO!$B$3:$B$1000="ASMARTALC")*(UPPER(MAESTRO!$L$3:$L$1000)="CONFIRMADO")),ROWS($A$3:A374))),"")</f>
        <v/>
      </c>
      <c r="K374" s="13" t="str">
        <f ca="1">IFERROR(INDEX(MAESTRO!K:K,_xludf.AGGREGATE(15,6,ROW(MAESTRO!$B$3:$B$1000)/((MAESTRO!$B$3:$B$1000="ASMARTALC")*(UPPER(MAESTRO!$L$3:$L$1000)="CONFIRMADO")),ROWS($A$3:A374))),"")</f>
        <v/>
      </c>
      <c r="L374" s="13" t="str">
        <f ca="1">IFERROR(INDEX(MAESTRO!L:L,_xludf.AGGREGATE(15,6,ROW(MAESTRO!$B$3:$B$1000)/((MAESTRO!$B$3:$B$1000="ASMARTALC")*(UPPER(MAESTRO!$L$3:$L$1000)="CONFIRMADO")),ROWS($A$3:A374))),"")</f>
        <v/>
      </c>
      <c r="M374" s="13" t="str">
        <f ca="1">IFERROR(INDEX(MAESTRO!M:M,_xludf.AGGREGATE(15,6,ROW(MAESTRO!$B$3:$B$1000)/((MAESTRO!$B$3:$B$1000="ASMARTALC")*(UPPER(MAESTRO!$L$3:$L$1000)="CONFIRMADO")),ROWS($A$3:A374))),"")</f>
        <v/>
      </c>
      <c r="N374" s="13" t="str">
        <f ca="1">IFERROR(INDEX(MAESTRO!N:N,_xludf.AGGREGATE(15,6,ROW(MAESTRO!$B$3:$B$1000)/((MAESTRO!$B$3:$B$1000="ASMARTALC")*(UPPER(MAESTRO!$L$3:$L$1000)="CONFIRMADO")),ROWS($A$3:A374))),"")</f>
        <v/>
      </c>
      <c r="O374" s="13" t="str">
        <f ca="1">IFERROR(INDEX(MAESTRO!O:O,_xludf.AGGREGATE(15,6,ROW(MAESTRO!$B$3:$B$1000)/((MAESTRO!$B$3:$B$1000="ASMARTALC")*(UPPER(MAESTRO!$L$3:$L$1000)="CONFIRMADO")),ROWS($A$3:A374))),"")</f>
        <v/>
      </c>
      <c r="P374" s="13" t="str">
        <f ca="1">IFERROR(INDEX(MAESTRO!P:P,_xludf.AGGREGATE(15,6,ROW(MAESTRO!$B$3:$B$1000)/((MAESTRO!$B$3:$B$1000="ASMARTALC")*(UPPER(MAESTRO!$L$3:$L$1000)="CONFIRMADO")),ROWS($A$3:A374))),"")</f>
        <v/>
      </c>
      <c r="Q374" s="13" t="str">
        <f ca="1">IFERROR(INDEX(MAESTRO!Q:Q,_xludf.AGGREGATE(15,6,ROW(MAESTRO!$B$3:$B$1000)/((MAESTRO!$B$3:$B$1000="ASMARTALC")*(UPPER(MAESTRO!$L$3:$L$1000)="CONFIRMADO")),ROWS($A$3:A374))),"")</f>
        <v/>
      </c>
      <c r="R374" s="13" t="str">
        <f ca="1">IFERROR(INDEX(MAESTRO!R:R,_xludf.AGGREGATE(15,6,ROW(MAESTRO!$B$3:$B$1000)/((MAESTRO!$B$3:$B$1000="ASMARTALC")*(UPPER(MAESTRO!$L$3:$L$1000)="CONFIRMADO")),ROWS($A$3:A374))),"")</f>
        <v/>
      </c>
      <c r="S374" s="13" t="str">
        <f ca="1">IFERROR(INDEX(MAESTRO!S:S,_xludf.AGGREGATE(15,6,ROW(MAESTRO!$B$3:$B$1000)/((MAESTRO!$B$3:$B$1000="ASMARTALC")*(UPPER(MAESTRO!$L$3:$L$1000)="CONFIRMADO")),ROWS($A$3:A374))),"")</f>
        <v/>
      </c>
      <c r="T374" s="13" t="str">
        <f ca="1">IFERROR(INDEX(MAESTRO!T:T,_xludf.AGGREGATE(15,6,ROW(MAESTRO!$B$3:$B$1000)/((MAESTRO!$B$3:$B$1000="ASMARTALC")*(UPPER(MAESTRO!$L$3:$L$1000)="CONFIRMADO")),ROWS($A$3:A374))),"")</f>
        <v/>
      </c>
      <c r="U374" s="13" t="str">
        <f ca="1">IFERROR(INDEX(MAESTRO!U:U,_xludf.AGGREGATE(15,6,ROW(MAESTRO!$B$3:$B$1000)/((MAESTRO!$B$3:$B$1000="ASMARTALC")*(UPPER(MAESTRO!$L$3:$L$1000)="CONFIRMADO")),ROWS($A$3:A374))),"")</f>
        <v/>
      </c>
      <c r="V374" s="13" t="str">
        <f ca="1">IFERROR(INDEX(MAESTRO!V:V,_xludf.AGGREGATE(15,6,ROW(MAESTRO!$B$3:$B$1000)/((MAESTRO!$B$3:$B$1000="ASMARTALC")*(UPPER(MAESTRO!$L$3:$L$1000)="CONFIRMADO")),ROWS($A$3:A374))),"")</f>
        <v/>
      </c>
      <c r="W374" s="13" t="str">
        <f ca="1">IFERROR(INDEX(MAESTRO!W:W,_xludf.AGGREGATE(15,6,ROW(MAESTRO!$B$3:$B$1000)/((MAESTRO!$B$3:$B$1000="ASMARTALC")*(UPPER(MAESTRO!$L$3:$L$1000)="CONFIRMADO")),ROWS($A$3:A374))),"")</f>
        <v/>
      </c>
      <c r="X374" s="13" t="str">
        <f ca="1">IFERROR(INDEX(MAESTRO!X:X,_xludf.AGGREGATE(15,6,ROW(MAESTRO!$B$3:$B$1000)/((MAESTRO!$B$3:$B$1000="ASMARTALC")*(UPPER(MAESTRO!$L$3:$L$1000)="CONFIRMADO")),ROWS($A$3:A374))),"")</f>
        <v/>
      </c>
    </row>
    <row r="375" spans="1:24" ht="22.05" customHeight="1">
      <c r="A375" s="10" t="str">
        <f ca="1">IFERROR(INDEX(MAESTRO!A:A,_xludf.AGGREGATE(15,6,ROW(MAESTRO!$B$3:$B$1000)/((MAESTRO!$B$3:$B$1000="ASMARTALC")*(UPPER(MAESTRO!$L$3:$L$1000)="CONFIRMADO")),ROWS($A$3:A375))),"")</f>
        <v/>
      </c>
      <c r="B375" s="10" t="str">
        <f ca="1">IFERROR(INDEX(MAESTRO!B:B,_xludf.AGGREGATE(15,6,ROW(MAESTRO!$B$3:$B$1000)/((MAESTRO!$B$3:$B$1000="ASMARTALC")*(UPPER(MAESTRO!$L$3:$L$1000)="CONFIRMADO")),ROWS($A$3:A375))),"")</f>
        <v/>
      </c>
      <c r="C375" s="10" t="str">
        <f ca="1">IFERROR(INDEX(MAESTRO!C:C,_xludf.AGGREGATE(15,6,ROW(MAESTRO!$B$3:$B$1000)/((MAESTRO!$B$3:$B$1000="ASMARTALC")*(UPPER(MAESTRO!$L$3:$L$1000)="CONFIRMADO")),ROWS($A$3:A375))),"")</f>
        <v/>
      </c>
      <c r="D375" s="10" t="str">
        <f ca="1">IFERROR(INDEX(MAESTRO!D:D,_xludf.AGGREGATE(15,6,ROW(MAESTRO!$B$3:$B$1000)/((MAESTRO!$B$3:$B$1000="ASMARTALC")*(UPPER(MAESTRO!$L$3:$L$1000)="CONFIRMADO")),ROWS($A$3:A375))),"")</f>
        <v/>
      </c>
      <c r="E375" s="10" t="str">
        <f ca="1">IFERROR(INDEX(MAESTRO!E:E,_xludf.AGGREGATE(15,6,ROW(MAESTRO!$B$3:$B$1000)/((MAESTRO!$B$3:$B$1000="ASMARTALC")*(UPPER(MAESTRO!$L$3:$L$1000)="CONFIRMADO")),ROWS($A$3:A375))),"")</f>
        <v/>
      </c>
      <c r="F375" s="10" t="str">
        <f ca="1">IFERROR(INDEX(MAESTRO!F:F,_xludf.AGGREGATE(15,6,ROW(MAESTRO!$B$3:$B$1000)/((MAESTRO!$B$3:$B$1000="ASMARTALC")*(UPPER(MAESTRO!$L$3:$L$1000)="CONFIRMADO")),ROWS($A$3:A375))),"")</f>
        <v/>
      </c>
      <c r="G375" s="10" t="str">
        <f ca="1">IFERROR(INDEX(MAESTRO!G:G,_xludf.AGGREGATE(15,6,ROW(MAESTRO!$B$3:$B$1000)/((MAESTRO!$B$3:$B$1000="ASMARTALC")*(UPPER(MAESTRO!$L$3:$L$1000)="CONFIRMADO")),ROWS($A$3:A375))),"")</f>
        <v/>
      </c>
      <c r="H375" s="10" t="str">
        <f ca="1">IFERROR(INDEX(MAESTRO!H:H,_xludf.AGGREGATE(15,6,ROW(MAESTRO!$B$3:$B$1000)/((MAESTRO!$B$3:$B$1000="ASMARTALC")*(UPPER(MAESTRO!$L$3:$L$1000)="CONFIRMADO")),ROWS($A$3:A375))),"")</f>
        <v/>
      </c>
      <c r="I375" s="10" t="str">
        <f ca="1">IFERROR(INDEX(MAESTRO!I:I,_xludf.AGGREGATE(15,6,ROW(MAESTRO!$B$3:$B$1000)/((MAESTRO!$B$3:$B$1000="ASMARTALC")*(UPPER(MAESTRO!$L$3:$L$1000)="CONFIRMADO")),ROWS($A$3:A375))),"")</f>
        <v/>
      </c>
      <c r="J375" s="10" t="str">
        <f ca="1">IFERROR(INDEX(MAESTRO!J:J,_xludf.AGGREGATE(15,6,ROW(MAESTRO!$B$3:$B$1000)/((MAESTRO!$B$3:$B$1000="ASMARTALC")*(UPPER(MAESTRO!$L$3:$L$1000)="CONFIRMADO")),ROWS($A$3:A375))),"")</f>
        <v/>
      </c>
      <c r="K375" s="10" t="str">
        <f ca="1">IFERROR(INDEX(MAESTRO!K:K,_xludf.AGGREGATE(15,6,ROW(MAESTRO!$B$3:$B$1000)/((MAESTRO!$B$3:$B$1000="ASMARTALC")*(UPPER(MAESTRO!$L$3:$L$1000)="CONFIRMADO")),ROWS($A$3:A375))),"")</f>
        <v/>
      </c>
      <c r="L375" s="10" t="str">
        <f ca="1">IFERROR(INDEX(MAESTRO!L:L,_xludf.AGGREGATE(15,6,ROW(MAESTRO!$B$3:$B$1000)/((MAESTRO!$B$3:$B$1000="ASMARTALC")*(UPPER(MAESTRO!$L$3:$L$1000)="CONFIRMADO")),ROWS($A$3:A375))),"")</f>
        <v/>
      </c>
      <c r="M375" s="10" t="str">
        <f ca="1">IFERROR(INDEX(MAESTRO!M:M,_xludf.AGGREGATE(15,6,ROW(MAESTRO!$B$3:$B$1000)/((MAESTRO!$B$3:$B$1000="ASMARTALC")*(UPPER(MAESTRO!$L$3:$L$1000)="CONFIRMADO")),ROWS($A$3:A375))),"")</f>
        <v/>
      </c>
      <c r="N375" s="10" t="str">
        <f ca="1">IFERROR(INDEX(MAESTRO!N:N,_xludf.AGGREGATE(15,6,ROW(MAESTRO!$B$3:$B$1000)/((MAESTRO!$B$3:$B$1000="ASMARTALC")*(UPPER(MAESTRO!$L$3:$L$1000)="CONFIRMADO")),ROWS($A$3:A375))),"")</f>
        <v/>
      </c>
      <c r="O375" s="10" t="str">
        <f ca="1">IFERROR(INDEX(MAESTRO!O:O,_xludf.AGGREGATE(15,6,ROW(MAESTRO!$B$3:$B$1000)/((MAESTRO!$B$3:$B$1000="ASMARTALC")*(UPPER(MAESTRO!$L$3:$L$1000)="CONFIRMADO")),ROWS($A$3:A375))),"")</f>
        <v/>
      </c>
      <c r="P375" s="10" t="str">
        <f ca="1">IFERROR(INDEX(MAESTRO!P:P,_xludf.AGGREGATE(15,6,ROW(MAESTRO!$B$3:$B$1000)/((MAESTRO!$B$3:$B$1000="ASMARTALC")*(UPPER(MAESTRO!$L$3:$L$1000)="CONFIRMADO")),ROWS($A$3:A375))),"")</f>
        <v/>
      </c>
      <c r="Q375" s="10" t="str">
        <f ca="1">IFERROR(INDEX(MAESTRO!Q:Q,_xludf.AGGREGATE(15,6,ROW(MAESTRO!$B$3:$B$1000)/((MAESTRO!$B$3:$B$1000="ASMARTALC")*(UPPER(MAESTRO!$L$3:$L$1000)="CONFIRMADO")),ROWS($A$3:A375))),"")</f>
        <v/>
      </c>
      <c r="R375" s="10" t="str">
        <f ca="1">IFERROR(INDEX(MAESTRO!R:R,_xludf.AGGREGATE(15,6,ROW(MAESTRO!$B$3:$B$1000)/((MAESTRO!$B$3:$B$1000="ASMARTALC")*(UPPER(MAESTRO!$L$3:$L$1000)="CONFIRMADO")),ROWS($A$3:A375))),"")</f>
        <v/>
      </c>
      <c r="S375" s="10" t="str">
        <f ca="1">IFERROR(INDEX(MAESTRO!S:S,_xludf.AGGREGATE(15,6,ROW(MAESTRO!$B$3:$B$1000)/((MAESTRO!$B$3:$B$1000="ASMARTALC")*(UPPER(MAESTRO!$L$3:$L$1000)="CONFIRMADO")),ROWS($A$3:A375))),"")</f>
        <v/>
      </c>
      <c r="T375" s="10" t="str">
        <f ca="1">IFERROR(INDEX(MAESTRO!T:T,_xludf.AGGREGATE(15,6,ROW(MAESTRO!$B$3:$B$1000)/((MAESTRO!$B$3:$B$1000="ASMARTALC")*(UPPER(MAESTRO!$L$3:$L$1000)="CONFIRMADO")),ROWS($A$3:A375))),"")</f>
        <v/>
      </c>
      <c r="U375" s="10" t="str">
        <f ca="1">IFERROR(INDEX(MAESTRO!U:U,_xludf.AGGREGATE(15,6,ROW(MAESTRO!$B$3:$B$1000)/((MAESTRO!$B$3:$B$1000="ASMARTALC")*(UPPER(MAESTRO!$L$3:$L$1000)="CONFIRMADO")),ROWS($A$3:A375))),"")</f>
        <v/>
      </c>
      <c r="V375" s="10" t="str">
        <f ca="1">IFERROR(INDEX(MAESTRO!V:V,_xludf.AGGREGATE(15,6,ROW(MAESTRO!$B$3:$B$1000)/((MAESTRO!$B$3:$B$1000="ASMARTALC")*(UPPER(MAESTRO!$L$3:$L$1000)="CONFIRMADO")),ROWS($A$3:A375))),"")</f>
        <v/>
      </c>
      <c r="W375" s="10" t="str">
        <f ca="1">IFERROR(INDEX(MAESTRO!W:W,_xludf.AGGREGATE(15,6,ROW(MAESTRO!$B$3:$B$1000)/((MAESTRO!$B$3:$B$1000="ASMARTALC")*(UPPER(MAESTRO!$L$3:$L$1000)="CONFIRMADO")),ROWS($A$3:A375))),"")</f>
        <v/>
      </c>
      <c r="X375" s="10" t="str">
        <f ca="1">IFERROR(INDEX(MAESTRO!X:X,_xludf.AGGREGATE(15,6,ROW(MAESTRO!$B$3:$B$1000)/((MAESTRO!$B$3:$B$1000="ASMARTALC")*(UPPER(MAESTRO!$L$3:$L$1000)="CONFIRMADO")),ROWS($A$3:A375))),"")</f>
        <v/>
      </c>
    </row>
    <row r="376" spans="1:24" ht="22.05" customHeight="1">
      <c r="A376" s="13" t="str">
        <f ca="1">IFERROR(INDEX(MAESTRO!A:A,_xludf.AGGREGATE(15,6,ROW(MAESTRO!$B$3:$B$1000)/((MAESTRO!$B$3:$B$1000="ASMARTALC")*(UPPER(MAESTRO!$L$3:$L$1000)="CONFIRMADO")),ROWS($A$3:A376))),"")</f>
        <v/>
      </c>
      <c r="B376" s="13" t="str">
        <f ca="1">IFERROR(INDEX(MAESTRO!B:B,_xludf.AGGREGATE(15,6,ROW(MAESTRO!$B$3:$B$1000)/((MAESTRO!$B$3:$B$1000="ASMARTALC")*(UPPER(MAESTRO!$L$3:$L$1000)="CONFIRMADO")),ROWS($A$3:A376))),"")</f>
        <v/>
      </c>
      <c r="C376" s="13" t="str">
        <f ca="1">IFERROR(INDEX(MAESTRO!C:C,_xludf.AGGREGATE(15,6,ROW(MAESTRO!$B$3:$B$1000)/((MAESTRO!$B$3:$B$1000="ASMARTALC")*(UPPER(MAESTRO!$L$3:$L$1000)="CONFIRMADO")),ROWS($A$3:A376))),"")</f>
        <v/>
      </c>
      <c r="D376" s="13" t="str">
        <f ca="1">IFERROR(INDEX(MAESTRO!D:D,_xludf.AGGREGATE(15,6,ROW(MAESTRO!$B$3:$B$1000)/((MAESTRO!$B$3:$B$1000="ASMARTALC")*(UPPER(MAESTRO!$L$3:$L$1000)="CONFIRMADO")),ROWS($A$3:A376))),"")</f>
        <v/>
      </c>
      <c r="E376" s="13" t="str">
        <f ca="1">IFERROR(INDEX(MAESTRO!E:E,_xludf.AGGREGATE(15,6,ROW(MAESTRO!$B$3:$B$1000)/((MAESTRO!$B$3:$B$1000="ASMARTALC")*(UPPER(MAESTRO!$L$3:$L$1000)="CONFIRMADO")),ROWS($A$3:A376))),"")</f>
        <v/>
      </c>
      <c r="F376" s="13" t="str">
        <f ca="1">IFERROR(INDEX(MAESTRO!F:F,_xludf.AGGREGATE(15,6,ROW(MAESTRO!$B$3:$B$1000)/((MAESTRO!$B$3:$B$1000="ASMARTALC")*(UPPER(MAESTRO!$L$3:$L$1000)="CONFIRMADO")),ROWS($A$3:A376))),"")</f>
        <v/>
      </c>
      <c r="G376" s="13" t="str">
        <f ca="1">IFERROR(INDEX(MAESTRO!G:G,_xludf.AGGREGATE(15,6,ROW(MAESTRO!$B$3:$B$1000)/((MAESTRO!$B$3:$B$1000="ASMARTALC")*(UPPER(MAESTRO!$L$3:$L$1000)="CONFIRMADO")),ROWS($A$3:A376))),"")</f>
        <v/>
      </c>
      <c r="H376" s="13" t="str">
        <f ca="1">IFERROR(INDEX(MAESTRO!H:H,_xludf.AGGREGATE(15,6,ROW(MAESTRO!$B$3:$B$1000)/((MAESTRO!$B$3:$B$1000="ASMARTALC")*(UPPER(MAESTRO!$L$3:$L$1000)="CONFIRMADO")),ROWS($A$3:A376))),"")</f>
        <v/>
      </c>
      <c r="I376" s="13" t="str">
        <f ca="1">IFERROR(INDEX(MAESTRO!I:I,_xludf.AGGREGATE(15,6,ROW(MAESTRO!$B$3:$B$1000)/((MAESTRO!$B$3:$B$1000="ASMARTALC")*(UPPER(MAESTRO!$L$3:$L$1000)="CONFIRMADO")),ROWS($A$3:A376))),"")</f>
        <v/>
      </c>
      <c r="J376" s="13" t="str">
        <f ca="1">IFERROR(INDEX(MAESTRO!J:J,_xludf.AGGREGATE(15,6,ROW(MAESTRO!$B$3:$B$1000)/((MAESTRO!$B$3:$B$1000="ASMARTALC")*(UPPER(MAESTRO!$L$3:$L$1000)="CONFIRMADO")),ROWS($A$3:A376))),"")</f>
        <v/>
      </c>
      <c r="K376" s="13" t="str">
        <f ca="1">IFERROR(INDEX(MAESTRO!K:K,_xludf.AGGREGATE(15,6,ROW(MAESTRO!$B$3:$B$1000)/((MAESTRO!$B$3:$B$1000="ASMARTALC")*(UPPER(MAESTRO!$L$3:$L$1000)="CONFIRMADO")),ROWS($A$3:A376))),"")</f>
        <v/>
      </c>
      <c r="L376" s="13" t="str">
        <f ca="1">IFERROR(INDEX(MAESTRO!L:L,_xludf.AGGREGATE(15,6,ROW(MAESTRO!$B$3:$B$1000)/((MAESTRO!$B$3:$B$1000="ASMARTALC")*(UPPER(MAESTRO!$L$3:$L$1000)="CONFIRMADO")),ROWS($A$3:A376))),"")</f>
        <v/>
      </c>
      <c r="M376" s="13" t="str">
        <f ca="1">IFERROR(INDEX(MAESTRO!M:M,_xludf.AGGREGATE(15,6,ROW(MAESTRO!$B$3:$B$1000)/((MAESTRO!$B$3:$B$1000="ASMARTALC")*(UPPER(MAESTRO!$L$3:$L$1000)="CONFIRMADO")),ROWS($A$3:A376))),"")</f>
        <v/>
      </c>
      <c r="N376" s="13" t="str">
        <f ca="1">IFERROR(INDEX(MAESTRO!N:N,_xludf.AGGREGATE(15,6,ROW(MAESTRO!$B$3:$B$1000)/((MAESTRO!$B$3:$B$1000="ASMARTALC")*(UPPER(MAESTRO!$L$3:$L$1000)="CONFIRMADO")),ROWS($A$3:A376))),"")</f>
        <v/>
      </c>
      <c r="O376" s="13" t="str">
        <f ca="1">IFERROR(INDEX(MAESTRO!O:O,_xludf.AGGREGATE(15,6,ROW(MAESTRO!$B$3:$B$1000)/((MAESTRO!$B$3:$B$1000="ASMARTALC")*(UPPER(MAESTRO!$L$3:$L$1000)="CONFIRMADO")),ROWS($A$3:A376))),"")</f>
        <v/>
      </c>
      <c r="P376" s="13" t="str">
        <f ca="1">IFERROR(INDEX(MAESTRO!P:P,_xludf.AGGREGATE(15,6,ROW(MAESTRO!$B$3:$B$1000)/((MAESTRO!$B$3:$B$1000="ASMARTALC")*(UPPER(MAESTRO!$L$3:$L$1000)="CONFIRMADO")),ROWS($A$3:A376))),"")</f>
        <v/>
      </c>
      <c r="Q376" s="13" t="str">
        <f ca="1">IFERROR(INDEX(MAESTRO!Q:Q,_xludf.AGGREGATE(15,6,ROW(MAESTRO!$B$3:$B$1000)/((MAESTRO!$B$3:$B$1000="ASMARTALC")*(UPPER(MAESTRO!$L$3:$L$1000)="CONFIRMADO")),ROWS($A$3:A376))),"")</f>
        <v/>
      </c>
      <c r="R376" s="13" t="str">
        <f ca="1">IFERROR(INDEX(MAESTRO!R:R,_xludf.AGGREGATE(15,6,ROW(MAESTRO!$B$3:$B$1000)/((MAESTRO!$B$3:$B$1000="ASMARTALC")*(UPPER(MAESTRO!$L$3:$L$1000)="CONFIRMADO")),ROWS($A$3:A376))),"")</f>
        <v/>
      </c>
      <c r="S376" s="13" t="str">
        <f ca="1">IFERROR(INDEX(MAESTRO!S:S,_xludf.AGGREGATE(15,6,ROW(MAESTRO!$B$3:$B$1000)/((MAESTRO!$B$3:$B$1000="ASMARTALC")*(UPPER(MAESTRO!$L$3:$L$1000)="CONFIRMADO")),ROWS($A$3:A376))),"")</f>
        <v/>
      </c>
      <c r="T376" s="13" t="str">
        <f ca="1">IFERROR(INDEX(MAESTRO!T:T,_xludf.AGGREGATE(15,6,ROW(MAESTRO!$B$3:$B$1000)/((MAESTRO!$B$3:$B$1000="ASMARTALC")*(UPPER(MAESTRO!$L$3:$L$1000)="CONFIRMADO")),ROWS($A$3:A376))),"")</f>
        <v/>
      </c>
      <c r="U376" s="13" t="str">
        <f ca="1">IFERROR(INDEX(MAESTRO!U:U,_xludf.AGGREGATE(15,6,ROW(MAESTRO!$B$3:$B$1000)/((MAESTRO!$B$3:$B$1000="ASMARTALC")*(UPPER(MAESTRO!$L$3:$L$1000)="CONFIRMADO")),ROWS($A$3:A376))),"")</f>
        <v/>
      </c>
      <c r="V376" s="13" t="str">
        <f ca="1">IFERROR(INDEX(MAESTRO!V:V,_xludf.AGGREGATE(15,6,ROW(MAESTRO!$B$3:$B$1000)/((MAESTRO!$B$3:$B$1000="ASMARTALC")*(UPPER(MAESTRO!$L$3:$L$1000)="CONFIRMADO")),ROWS($A$3:A376))),"")</f>
        <v/>
      </c>
      <c r="W376" s="13" t="str">
        <f ca="1">IFERROR(INDEX(MAESTRO!W:W,_xludf.AGGREGATE(15,6,ROW(MAESTRO!$B$3:$B$1000)/((MAESTRO!$B$3:$B$1000="ASMARTALC")*(UPPER(MAESTRO!$L$3:$L$1000)="CONFIRMADO")),ROWS($A$3:A376))),"")</f>
        <v/>
      </c>
      <c r="X376" s="13" t="str">
        <f ca="1">IFERROR(INDEX(MAESTRO!X:X,_xludf.AGGREGATE(15,6,ROW(MAESTRO!$B$3:$B$1000)/((MAESTRO!$B$3:$B$1000="ASMARTALC")*(UPPER(MAESTRO!$L$3:$L$1000)="CONFIRMADO")),ROWS($A$3:A376))),"")</f>
        <v/>
      </c>
    </row>
    <row r="377" spans="1:24" ht="22.05" customHeight="1">
      <c r="A377" s="10" t="str">
        <f ca="1">IFERROR(INDEX(MAESTRO!A:A,_xludf.AGGREGATE(15,6,ROW(MAESTRO!$B$3:$B$1000)/((MAESTRO!$B$3:$B$1000="ASMARTALC")*(UPPER(MAESTRO!$L$3:$L$1000)="CONFIRMADO")),ROWS($A$3:A377))),"")</f>
        <v/>
      </c>
      <c r="B377" s="10" t="str">
        <f ca="1">IFERROR(INDEX(MAESTRO!B:B,_xludf.AGGREGATE(15,6,ROW(MAESTRO!$B$3:$B$1000)/((MAESTRO!$B$3:$B$1000="ASMARTALC")*(UPPER(MAESTRO!$L$3:$L$1000)="CONFIRMADO")),ROWS($A$3:A377))),"")</f>
        <v/>
      </c>
      <c r="C377" s="10" t="str">
        <f ca="1">IFERROR(INDEX(MAESTRO!C:C,_xludf.AGGREGATE(15,6,ROW(MAESTRO!$B$3:$B$1000)/((MAESTRO!$B$3:$B$1000="ASMARTALC")*(UPPER(MAESTRO!$L$3:$L$1000)="CONFIRMADO")),ROWS($A$3:A377))),"")</f>
        <v/>
      </c>
      <c r="D377" s="10" t="str">
        <f ca="1">IFERROR(INDEX(MAESTRO!D:D,_xludf.AGGREGATE(15,6,ROW(MAESTRO!$B$3:$B$1000)/((MAESTRO!$B$3:$B$1000="ASMARTALC")*(UPPER(MAESTRO!$L$3:$L$1000)="CONFIRMADO")),ROWS($A$3:A377))),"")</f>
        <v/>
      </c>
      <c r="E377" s="10" t="str">
        <f ca="1">IFERROR(INDEX(MAESTRO!E:E,_xludf.AGGREGATE(15,6,ROW(MAESTRO!$B$3:$B$1000)/((MAESTRO!$B$3:$B$1000="ASMARTALC")*(UPPER(MAESTRO!$L$3:$L$1000)="CONFIRMADO")),ROWS($A$3:A377))),"")</f>
        <v/>
      </c>
      <c r="F377" s="10" t="str">
        <f ca="1">IFERROR(INDEX(MAESTRO!F:F,_xludf.AGGREGATE(15,6,ROW(MAESTRO!$B$3:$B$1000)/((MAESTRO!$B$3:$B$1000="ASMARTALC")*(UPPER(MAESTRO!$L$3:$L$1000)="CONFIRMADO")),ROWS($A$3:A377))),"")</f>
        <v/>
      </c>
      <c r="G377" s="10" t="str">
        <f ca="1">IFERROR(INDEX(MAESTRO!G:G,_xludf.AGGREGATE(15,6,ROW(MAESTRO!$B$3:$B$1000)/((MAESTRO!$B$3:$B$1000="ASMARTALC")*(UPPER(MAESTRO!$L$3:$L$1000)="CONFIRMADO")),ROWS($A$3:A377))),"")</f>
        <v/>
      </c>
      <c r="H377" s="10" t="str">
        <f ca="1">IFERROR(INDEX(MAESTRO!H:H,_xludf.AGGREGATE(15,6,ROW(MAESTRO!$B$3:$B$1000)/((MAESTRO!$B$3:$B$1000="ASMARTALC")*(UPPER(MAESTRO!$L$3:$L$1000)="CONFIRMADO")),ROWS($A$3:A377))),"")</f>
        <v/>
      </c>
      <c r="I377" s="10" t="str">
        <f ca="1">IFERROR(INDEX(MAESTRO!I:I,_xludf.AGGREGATE(15,6,ROW(MAESTRO!$B$3:$B$1000)/((MAESTRO!$B$3:$B$1000="ASMARTALC")*(UPPER(MAESTRO!$L$3:$L$1000)="CONFIRMADO")),ROWS($A$3:A377))),"")</f>
        <v/>
      </c>
      <c r="J377" s="10" t="str">
        <f ca="1">IFERROR(INDEX(MAESTRO!J:J,_xludf.AGGREGATE(15,6,ROW(MAESTRO!$B$3:$B$1000)/((MAESTRO!$B$3:$B$1000="ASMARTALC")*(UPPER(MAESTRO!$L$3:$L$1000)="CONFIRMADO")),ROWS($A$3:A377))),"")</f>
        <v/>
      </c>
      <c r="K377" s="10" t="str">
        <f ca="1">IFERROR(INDEX(MAESTRO!K:K,_xludf.AGGREGATE(15,6,ROW(MAESTRO!$B$3:$B$1000)/((MAESTRO!$B$3:$B$1000="ASMARTALC")*(UPPER(MAESTRO!$L$3:$L$1000)="CONFIRMADO")),ROWS($A$3:A377))),"")</f>
        <v/>
      </c>
      <c r="L377" s="10" t="str">
        <f ca="1">IFERROR(INDEX(MAESTRO!L:L,_xludf.AGGREGATE(15,6,ROW(MAESTRO!$B$3:$B$1000)/((MAESTRO!$B$3:$B$1000="ASMARTALC")*(UPPER(MAESTRO!$L$3:$L$1000)="CONFIRMADO")),ROWS($A$3:A377))),"")</f>
        <v/>
      </c>
      <c r="M377" s="10" t="str">
        <f ca="1">IFERROR(INDEX(MAESTRO!M:M,_xludf.AGGREGATE(15,6,ROW(MAESTRO!$B$3:$B$1000)/((MAESTRO!$B$3:$B$1000="ASMARTALC")*(UPPER(MAESTRO!$L$3:$L$1000)="CONFIRMADO")),ROWS($A$3:A377))),"")</f>
        <v/>
      </c>
      <c r="N377" s="10" t="str">
        <f ca="1">IFERROR(INDEX(MAESTRO!N:N,_xludf.AGGREGATE(15,6,ROW(MAESTRO!$B$3:$B$1000)/((MAESTRO!$B$3:$B$1000="ASMARTALC")*(UPPER(MAESTRO!$L$3:$L$1000)="CONFIRMADO")),ROWS($A$3:A377))),"")</f>
        <v/>
      </c>
      <c r="O377" s="10" t="str">
        <f ca="1">IFERROR(INDEX(MAESTRO!O:O,_xludf.AGGREGATE(15,6,ROW(MAESTRO!$B$3:$B$1000)/((MAESTRO!$B$3:$B$1000="ASMARTALC")*(UPPER(MAESTRO!$L$3:$L$1000)="CONFIRMADO")),ROWS($A$3:A377))),"")</f>
        <v/>
      </c>
      <c r="P377" s="10" t="str">
        <f ca="1">IFERROR(INDEX(MAESTRO!P:P,_xludf.AGGREGATE(15,6,ROW(MAESTRO!$B$3:$B$1000)/((MAESTRO!$B$3:$B$1000="ASMARTALC")*(UPPER(MAESTRO!$L$3:$L$1000)="CONFIRMADO")),ROWS($A$3:A377))),"")</f>
        <v/>
      </c>
      <c r="Q377" s="10" t="str">
        <f ca="1">IFERROR(INDEX(MAESTRO!Q:Q,_xludf.AGGREGATE(15,6,ROW(MAESTRO!$B$3:$B$1000)/((MAESTRO!$B$3:$B$1000="ASMARTALC")*(UPPER(MAESTRO!$L$3:$L$1000)="CONFIRMADO")),ROWS($A$3:A377))),"")</f>
        <v/>
      </c>
      <c r="R377" s="10" t="str">
        <f ca="1">IFERROR(INDEX(MAESTRO!R:R,_xludf.AGGREGATE(15,6,ROW(MAESTRO!$B$3:$B$1000)/((MAESTRO!$B$3:$B$1000="ASMARTALC")*(UPPER(MAESTRO!$L$3:$L$1000)="CONFIRMADO")),ROWS($A$3:A377))),"")</f>
        <v/>
      </c>
      <c r="S377" s="10" t="str">
        <f ca="1">IFERROR(INDEX(MAESTRO!S:S,_xludf.AGGREGATE(15,6,ROW(MAESTRO!$B$3:$B$1000)/((MAESTRO!$B$3:$B$1000="ASMARTALC")*(UPPER(MAESTRO!$L$3:$L$1000)="CONFIRMADO")),ROWS($A$3:A377))),"")</f>
        <v/>
      </c>
      <c r="T377" s="10" t="str">
        <f ca="1">IFERROR(INDEX(MAESTRO!T:T,_xludf.AGGREGATE(15,6,ROW(MAESTRO!$B$3:$B$1000)/((MAESTRO!$B$3:$B$1000="ASMARTALC")*(UPPER(MAESTRO!$L$3:$L$1000)="CONFIRMADO")),ROWS($A$3:A377))),"")</f>
        <v/>
      </c>
      <c r="U377" s="10" t="str">
        <f ca="1">IFERROR(INDEX(MAESTRO!U:U,_xludf.AGGREGATE(15,6,ROW(MAESTRO!$B$3:$B$1000)/((MAESTRO!$B$3:$B$1000="ASMARTALC")*(UPPER(MAESTRO!$L$3:$L$1000)="CONFIRMADO")),ROWS($A$3:A377))),"")</f>
        <v/>
      </c>
      <c r="V377" s="10" t="str">
        <f ca="1">IFERROR(INDEX(MAESTRO!V:V,_xludf.AGGREGATE(15,6,ROW(MAESTRO!$B$3:$B$1000)/((MAESTRO!$B$3:$B$1000="ASMARTALC")*(UPPER(MAESTRO!$L$3:$L$1000)="CONFIRMADO")),ROWS($A$3:A377))),"")</f>
        <v/>
      </c>
      <c r="W377" s="10" t="str">
        <f ca="1">IFERROR(INDEX(MAESTRO!W:W,_xludf.AGGREGATE(15,6,ROW(MAESTRO!$B$3:$B$1000)/((MAESTRO!$B$3:$B$1000="ASMARTALC")*(UPPER(MAESTRO!$L$3:$L$1000)="CONFIRMADO")),ROWS($A$3:A377))),"")</f>
        <v/>
      </c>
      <c r="X377" s="10" t="str">
        <f ca="1">IFERROR(INDEX(MAESTRO!X:X,_xludf.AGGREGATE(15,6,ROW(MAESTRO!$B$3:$B$1000)/((MAESTRO!$B$3:$B$1000="ASMARTALC")*(UPPER(MAESTRO!$L$3:$L$1000)="CONFIRMADO")),ROWS($A$3:A377))),"")</f>
        <v/>
      </c>
    </row>
    <row r="378" spans="1:24" ht="22.05" customHeight="1">
      <c r="A378" s="13" t="str">
        <f ca="1">IFERROR(INDEX(MAESTRO!A:A,_xludf.AGGREGATE(15,6,ROW(MAESTRO!$B$3:$B$1000)/((MAESTRO!$B$3:$B$1000="ASMARTALC")*(UPPER(MAESTRO!$L$3:$L$1000)="CONFIRMADO")),ROWS($A$3:A378))),"")</f>
        <v/>
      </c>
      <c r="B378" s="13" t="str">
        <f ca="1">IFERROR(INDEX(MAESTRO!B:B,_xludf.AGGREGATE(15,6,ROW(MAESTRO!$B$3:$B$1000)/((MAESTRO!$B$3:$B$1000="ASMARTALC")*(UPPER(MAESTRO!$L$3:$L$1000)="CONFIRMADO")),ROWS($A$3:A378))),"")</f>
        <v/>
      </c>
      <c r="C378" s="13" t="str">
        <f ca="1">IFERROR(INDEX(MAESTRO!C:C,_xludf.AGGREGATE(15,6,ROW(MAESTRO!$B$3:$B$1000)/((MAESTRO!$B$3:$B$1000="ASMARTALC")*(UPPER(MAESTRO!$L$3:$L$1000)="CONFIRMADO")),ROWS($A$3:A378))),"")</f>
        <v/>
      </c>
      <c r="D378" s="13" t="str">
        <f ca="1">IFERROR(INDEX(MAESTRO!D:D,_xludf.AGGREGATE(15,6,ROW(MAESTRO!$B$3:$B$1000)/((MAESTRO!$B$3:$B$1000="ASMARTALC")*(UPPER(MAESTRO!$L$3:$L$1000)="CONFIRMADO")),ROWS($A$3:A378))),"")</f>
        <v/>
      </c>
      <c r="E378" s="13" t="str">
        <f ca="1">IFERROR(INDEX(MAESTRO!E:E,_xludf.AGGREGATE(15,6,ROW(MAESTRO!$B$3:$B$1000)/((MAESTRO!$B$3:$B$1000="ASMARTALC")*(UPPER(MAESTRO!$L$3:$L$1000)="CONFIRMADO")),ROWS($A$3:A378))),"")</f>
        <v/>
      </c>
      <c r="F378" s="13" t="str">
        <f ca="1">IFERROR(INDEX(MAESTRO!F:F,_xludf.AGGREGATE(15,6,ROW(MAESTRO!$B$3:$B$1000)/((MAESTRO!$B$3:$B$1000="ASMARTALC")*(UPPER(MAESTRO!$L$3:$L$1000)="CONFIRMADO")),ROWS($A$3:A378))),"")</f>
        <v/>
      </c>
      <c r="G378" s="13" t="str">
        <f ca="1">IFERROR(INDEX(MAESTRO!G:G,_xludf.AGGREGATE(15,6,ROW(MAESTRO!$B$3:$B$1000)/((MAESTRO!$B$3:$B$1000="ASMARTALC")*(UPPER(MAESTRO!$L$3:$L$1000)="CONFIRMADO")),ROWS($A$3:A378))),"")</f>
        <v/>
      </c>
      <c r="H378" s="13" t="str">
        <f ca="1">IFERROR(INDEX(MAESTRO!H:H,_xludf.AGGREGATE(15,6,ROW(MAESTRO!$B$3:$B$1000)/((MAESTRO!$B$3:$B$1000="ASMARTALC")*(UPPER(MAESTRO!$L$3:$L$1000)="CONFIRMADO")),ROWS($A$3:A378))),"")</f>
        <v/>
      </c>
      <c r="I378" s="13" t="str">
        <f ca="1">IFERROR(INDEX(MAESTRO!I:I,_xludf.AGGREGATE(15,6,ROW(MAESTRO!$B$3:$B$1000)/((MAESTRO!$B$3:$B$1000="ASMARTALC")*(UPPER(MAESTRO!$L$3:$L$1000)="CONFIRMADO")),ROWS($A$3:A378))),"")</f>
        <v/>
      </c>
      <c r="J378" s="13" t="str">
        <f ca="1">IFERROR(INDEX(MAESTRO!J:J,_xludf.AGGREGATE(15,6,ROW(MAESTRO!$B$3:$B$1000)/((MAESTRO!$B$3:$B$1000="ASMARTALC")*(UPPER(MAESTRO!$L$3:$L$1000)="CONFIRMADO")),ROWS($A$3:A378))),"")</f>
        <v/>
      </c>
      <c r="K378" s="13" t="str">
        <f ca="1">IFERROR(INDEX(MAESTRO!K:K,_xludf.AGGREGATE(15,6,ROW(MAESTRO!$B$3:$B$1000)/((MAESTRO!$B$3:$B$1000="ASMARTALC")*(UPPER(MAESTRO!$L$3:$L$1000)="CONFIRMADO")),ROWS($A$3:A378))),"")</f>
        <v/>
      </c>
      <c r="L378" s="13" t="str">
        <f ca="1">IFERROR(INDEX(MAESTRO!L:L,_xludf.AGGREGATE(15,6,ROW(MAESTRO!$B$3:$B$1000)/((MAESTRO!$B$3:$B$1000="ASMARTALC")*(UPPER(MAESTRO!$L$3:$L$1000)="CONFIRMADO")),ROWS($A$3:A378))),"")</f>
        <v/>
      </c>
      <c r="M378" s="13" t="str">
        <f ca="1">IFERROR(INDEX(MAESTRO!M:M,_xludf.AGGREGATE(15,6,ROW(MAESTRO!$B$3:$B$1000)/((MAESTRO!$B$3:$B$1000="ASMARTALC")*(UPPER(MAESTRO!$L$3:$L$1000)="CONFIRMADO")),ROWS($A$3:A378))),"")</f>
        <v/>
      </c>
      <c r="N378" s="13" t="str">
        <f ca="1">IFERROR(INDEX(MAESTRO!N:N,_xludf.AGGREGATE(15,6,ROW(MAESTRO!$B$3:$B$1000)/((MAESTRO!$B$3:$B$1000="ASMARTALC")*(UPPER(MAESTRO!$L$3:$L$1000)="CONFIRMADO")),ROWS($A$3:A378))),"")</f>
        <v/>
      </c>
      <c r="O378" s="13" t="str">
        <f ca="1">IFERROR(INDEX(MAESTRO!O:O,_xludf.AGGREGATE(15,6,ROW(MAESTRO!$B$3:$B$1000)/((MAESTRO!$B$3:$B$1000="ASMARTALC")*(UPPER(MAESTRO!$L$3:$L$1000)="CONFIRMADO")),ROWS($A$3:A378))),"")</f>
        <v/>
      </c>
      <c r="P378" s="13" t="str">
        <f ca="1">IFERROR(INDEX(MAESTRO!P:P,_xludf.AGGREGATE(15,6,ROW(MAESTRO!$B$3:$B$1000)/((MAESTRO!$B$3:$B$1000="ASMARTALC")*(UPPER(MAESTRO!$L$3:$L$1000)="CONFIRMADO")),ROWS($A$3:A378))),"")</f>
        <v/>
      </c>
      <c r="Q378" s="13" t="str">
        <f ca="1">IFERROR(INDEX(MAESTRO!Q:Q,_xludf.AGGREGATE(15,6,ROW(MAESTRO!$B$3:$B$1000)/((MAESTRO!$B$3:$B$1000="ASMARTALC")*(UPPER(MAESTRO!$L$3:$L$1000)="CONFIRMADO")),ROWS($A$3:A378))),"")</f>
        <v/>
      </c>
      <c r="R378" s="13" t="str">
        <f ca="1">IFERROR(INDEX(MAESTRO!R:R,_xludf.AGGREGATE(15,6,ROW(MAESTRO!$B$3:$B$1000)/((MAESTRO!$B$3:$B$1000="ASMARTALC")*(UPPER(MAESTRO!$L$3:$L$1000)="CONFIRMADO")),ROWS($A$3:A378))),"")</f>
        <v/>
      </c>
      <c r="S378" s="13" t="str">
        <f ca="1">IFERROR(INDEX(MAESTRO!S:S,_xludf.AGGREGATE(15,6,ROW(MAESTRO!$B$3:$B$1000)/((MAESTRO!$B$3:$B$1000="ASMARTALC")*(UPPER(MAESTRO!$L$3:$L$1000)="CONFIRMADO")),ROWS($A$3:A378))),"")</f>
        <v/>
      </c>
      <c r="T378" s="13" t="str">
        <f ca="1">IFERROR(INDEX(MAESTRO!T:T,_xludf.AGGREGATE(15,6,ROW(MAESTRO!$B$3:$B$1000)/((MAESTRO!$B$3:$B$1000="ASMARTALC")*(UPPER(MAESTRO!$L$3:$L$1000)="CONFIRMADO")),ROWS($A$3:A378))),"")</f>
        <v/>
      </c>
      <c r="U378" s="13" t="str">
        <f ca="1">IFERROR(INDEX(MAESTRO!U:U,_xludf.AGGREGATE(15,6,ROW(MAESTRO!$B$3:$B$1000)/((MAESTRO!$B$3:$B$1000="ASMARTALC")*(UPPER(MAESTRO!$L$3:$L$1000)="CONFIRMADO")),ROWS($A$3:A378))),"")</f>
        <v/>
      </c>
      <c r="V378" s="13" t="str">
        <f ca="1">IFERROR(INDEX(MAESTRO!V:V,_xludf.AGGREGATE(15,6,ROW(MAESTRO!$B$3:$B$1000)/((MAESTRO!$B$3:$B$1000="ASMARTALC")*(UPPER(MAESTRO!$L$3:$L$1000)="CONFIRMADO")),ROWS($A$3:A378))),"")</f>
        <v/>
      </c>
      <c r="W378" s="13" t="str">
        <f ca="1">IFERROR(INDEX(MAESTRO!W:W,_xludf.AGGREGATE(15,6,ROW(MAESTRO!$B$3:$B$1000)/((MAESTRO!$B$3:$B$1000="ASMARTALC")*(UPPER(MAESTRO!$L$3:$L$1000)="CONFIRMADO")),ROWS($A$3:A378))),"")</f>
        <v/>
      </c>
      <c r="X378" s="13" t="str">
        <f ca="1">IFERROR(INDEX(MAESTRO!X:X,_xludf.AGGREGATE(15,6,ROW(MAESTRO!$B$3:$B$1000)/((MAESTRO!$B$3:$B$1000="ASMARTALC")*(UPPER(MAESTRO!$L$3:$L$1000)="CONFIRMADO")),ROWS($A$3:A378))),"")</f>
        <v/>
      </c>
    </row>
    <row r="379" spans="1:24" ht="22.05" customHeight="1">
      <c r="A379" s="10" t="str">
        <f ca="1">IFERROR(INDEX(MAESTRO!A:A,_xludf.AGGREGATE(15,6,ROW(MAESTRO!$B$3:$B$1000)/((MAESTRO!$B$3:$B$1000="ASMARTALC")*(UPPER(MAESTRO!$L$3:$L$1000)="CONFIRMADO")),ROWS($A$3:A379))),"")</f>
        <v/>
      </c>
      <c r="B379" s="10" t="str">
        <f ca="1">IFERROR(INDEX(MAESTRO!B:B,_xludf.AGGREGATE(15,6,ROW(MAESTRO!$B$3:$B$1000)/((MAESTRO!$B$3:$B$1000="ASMARTALC")*(UPPER(MAESTRO!$L$3:$L$1000)="CONFIRMADO")),ROWS($A$3:A379))),"")</f>
        <v/>
      </c>
      <c r="C379" s="10" t="str">
        <f ca="1">IFERROR(INDEX(MAESTRO!C:C,_xludf.AGGREGATE(15,6,ROW(MAESTRO!$B$3:$B$1000)/((MAESTRO!$B$3:$B$1000="ASMARTALC")*(UPPER(MAESTRO!$L$3:$L$1000)="CONFIRMADO")),ROWS($A$3:A379))),"")</f>
        <v/>
      </c>
      <c r="D379" s="10" t="str">
        <f ca="1">IFERROR(INDEX(MAESTRO!D:D,_xludf.AGGREGATE(15,6,ROW(MAESTRO!$B$3:$B$1000)/((MAESTRO!$B$3:$B$1000="ASMARTALC")*(UPPER(MAESTRO!$L$3:$L$1000)="CONFIRMADO")),ROWS($A$3:A379))),"")</f>
        <v/>
      </c>
      <c r="E379" s="10" t="str">
        <f ca="1">IFERROR(INDEX(MAESTRO!E:E,_xludf.AGGREGATE(15,6,ROW(MAESTRO!$B$3:$B$1000)/((MAESTRO!$B$3:$B$1000="ASMARTALC")*(UPPER(MAESTRO!$L$3:$L$1000)="CONFIRMADO")),ROWS($A$3:A379))),"")</f>
        <v/>
      </c>
      <c r="F379" s="10" t="str">
        <f ca="1">IFERROR(INDEX(MAESTRO!F:F,_xludf.AGGREGATE(15,6,ROW(MAESTRO!$B$3:$B$1000)/((MAESTRO!$B$3:$B$1000="ASMARTALC")*(UPPER(MAESTRO!$L$3:$L$1000)="CONFIRMADO")),ROWS($A$3:A379))),"")</f>
        <v/>
      </c>
      <c r="G379" s="10" t="str">
        <f ca="1">IFERROR(INDEX(MAESTRO!G:G,_xludf.AGGREGATE(15,6,ROW(MAESTRO!$B$3:$B$1000)/((MAESTRO!$B$3:$B$1000="ASMARTALC")*(UPPER(MAESTRO!$L$3:$L$1000)="CONFIRMADO")),ROWS($A$3:A379))),"")</f>
        <v/>
      </c>
      <c r="H379" s="10" t="str">
        <f ca="1">IFERROR(INDEX(MAESTRO!H:H,_xludf.AGGREGATE(15,6,ROW(MAESTRO!$B$3:$B$1000)/((MAESTRO!$B$3:$B$1000="ASMARTALC")*(UPPER(MAESTRO!$L$3:$L$1000)="CONFIRMADO")),ROWS($A$3:A379))),"")</f>
        <v/>
      </c>
      <c r="I379" s="10" t="str">
        <f ca="1">IFERROR(INDEX(MAESTRO!I:I,_xludf.AGGREGATE(15,6,ROW(MAESTRO!$B$3:$B$1000)/((MAESTRO!$B$3:$B$1000="ASMARTALC")*(UPPER(MAESTRO!$L$3:$L$1000)="CONFIRMADO")),ROWS($A$3:A379))),"")</f>
        <v/>
      </c>
      <c r="J379" s="10" t="str">
        <f ca="1">IFERROR(INDEX(MAESTRO!J:J,_xludf.AGGREGATE(15,6,ROW(MAESTRO!$B$3:$B$1000)/((MAESTRO!$B$3:$B$1000="ASMARTALC")*(UPPER(MAESTRO!$L$3:$L$1000)="CONFIRMADO")),ROWS($A$3:A379))),"")</f>
        <v/>
      </c>
      <c r="K379" s="10" t="str">
        <f ca="1">IFERROR(INDEX(MAESTRO!K:K,_xludf.AGGREGATE(15,6,ROW(MAESTRO!$B$3:$B$1000)/((MAESTRO!$B$3:$B$1000="ASMARTALC")*(UPPER(MAESTRO!$L$3:$L$1000)="CONFIRMADO")),ROWS($A$3:A379))),"")</f>
        <v/>
      </c>
      <c r="L379" s="10" t="str">
        <f ca="1">IFERROR(INDEX(MAESTRO!L:L,_xludf.AGGREGATE(15,6,ROW(MAESTRO!$B$3:$B$1000)/((MAESTRO!$B$3:$B$1000="ASMARTALC")*(UPPER(MAESTRO!$L$3:$L$1000)="CONFIRMADO")),ROWS($A$3:A379))),"")</f>
        <v/>
      </c>
      <c r="M379" s="10" t="str">
        <f ca="1">IFERROR(INDEX(MAESTRO!M:M,_xludf.AGGREGATE(15,6,ROW(MAESTRO!$B$3:$B$1000)/((MAESTRO!$B$3:$B$1000="ASMARTALC")*(UPPER(MAESTRO!$L$3:$L$1000)="CONFIRMADO")),ROWS($A$3:A379))),"")</f>
        <v/>
      </c>
      <c r="N379" s="10" t="str">
        <f ca="1">IFERROR(INDEX(MAESTRO!N:N,_xludf.AGGREGATE(15,6,ROW(MAESTRO!$B$3:$B$1000)/((MAESTRO!$B$3:$B$1000="ASMARTALC")*(UPPER(MAESTRO!$L$3:$L$1000)="CONFIRMADO")),ROWS($A$3:A379))),"")</f>
        <v/>
      </c>
      <c r="O379" s="10" t="str">
        <f ca="1">IFERROR(INDEX(MAESTRO!O:O,_xludf.AGGREGATE(15,6,ROW(MAESTRO!$B$3:$B$1000)/((MAESTRO!$B$3:$B$1000="ASMARTALC")*(UPPER(MAESTRO!$L$3:$L$1000)="CONFIRMADO")),ROWS($A$3:A379))),"")</f>
        <v/>
      </c>
      <c r="P379" s="10" t="str">
        <f ca="1">IFERROR(INDEX(MAESTRO!P:P,_xludf.AGGREGATE(15,6,ROW(MAESTRO!$B$3:$B$1000)/((MAESTRO!$B$3:$B$1000="ASMARTALC")*(UPPER(MAESTRO!$L$3:$L$1000)="CONFIRMADO")),ROWS($A$3:A379))),"")</f>
        <v/>
      </c>
      <c r="Q379" s="10" t="str">
        <f ca="1">IFERROR(INDEX(MAESTRO!Q:Q,_xludf.AGGREGATE(15,6,ROW(MAESTRO!$B$3:$B$1000)/((MAESTRO!$B$3:$B$1000="ASMARTALC")*(UPPER(MAESTRO!$L$3:$L$1000)="CONFIRMADO")),ROWS($A$3:A379))),"")</f>
        <v/>
      </c>
      <c r="R379" s="10" t="str">
        <f ca="1">IFERROR(INDEX(MAESTRO!R:R,_xludf.AGGREGATE(15,6,ROW(MAESTRO!$B$3:$B$1000)/((MAESTRO!$B$3:$B$1000="ASMARTALC")*(UPPER(MAESTRO!$L$3:$L$1000)="CONFIRMADO")),ROWS($A$3:A379))),"")</f>
        <v/>
      </c>
      <c r="S379" s="10" t="str">
        <f ca="1">IFERROR(INDEX(MAESTRO!S:S,_xludf.AGGREGATE(15,6,ROW(MAESTRO!$B$3:$B$1000)/((MAESTRO!$B$3:$B$1000="ASMARTALC")*(UPPER(MAESTRO!$L$3:$L$1000)="CONFIRMADO")),ROWS($A$3:A379))),"")</f>
        <v/>
      </c>
      <c r="T379" s="10" t="str">
        <f ca="1">IFERROR(INDEX(MAESTRO!T:T,_xludf.AGGREGATE(15,6,ROW(MAESTRO!$B$3:$B$1000)/((MAESTRO!$B$3:$B$1000="ASMARTALC")*(UPPER(MAESTRO!$L$3:$L$1000)="CONFIRMADO")),ROWS($A$3:A379))),"")</f>
        <v/>
      </c>
      <c r="U379" s="10" t="str">
        <f ca="1">IFERROR(INDEX(MAESTRO!U:U,_xludf.AGGREGATE(15,6,ROW(MAESTRO!$B$3:$B$1000)/((MAESTRO!$B$3:$B$1000="ASMARTALC")*(UPPER(MAESTRO!$L$3:$L$1000)="CONFIRMADO")),ROWS($A$3:A379))),"")</f>
        <v/>
      </c>
      <c r="V379" s="10" t="str">
        <f ca="1">IFERROR(INDEX(MAESTRO!V:V,_xludf.AGGREGATE(15,6,ROW(MAESTRO!$B$3:$B$1000)/((MAESTRO!$B$3:$B$1000="ASMARTALC")*(UPPER(MAESTRO!$L$3:$L$1000)="CONFIRMADO")),ROWS($A$3:A379))),"")</f>
        <v/>
      </c>
      <c r="W379" s="10" t="str">
        <f ca="1">IFERROR(INDEX(MAESTRO!W:W,_xludf.AGGREGATE(15,6,ROW(MAESTRO!$B$3:$B$1000)/((MAESTRO!$B$3:$B$1000="ASMARTALC")*(UPPER(MAESTRO!$L$3:$L$1000)="CONFIRMADO")),ROWS($A$3:A379))),"")</f>
        <v/>
      </c>
      <c r="X379" s="10" t="str">
        <f ca="1">IFERROR(INDEX(MAESTRO!X:X,_xludf.AGGREGATE(15,6,ROW(MAESTRO!$B$3:$B$1000)/((MAESTRO!$B$3:$B$1000="ASMARTALC")*(UPPER(MAESTRO!$L$3:$L$1000)="CONFIRMADO")),ROWS($A$3:A379))),"")</f>
        <v/>
      </c>
    </row>
    <row r="380" spans="1:24" ht="22.05" customHeight="1">
      <c r="A380" s="13" t="str">
        <f ca="1">IFERROR(INDEX(MAESTRO!A:A,_xludf.AGGREGATE(15,6,ROW(MAESTRO!$B$3:$B$1000)/((MAESTRO!$B$3:$B$1000="ASMARTALC")*(UPPER(MAESTRO!$L$3:$L$1000)="CONFIRMADO")),ROWS($A$3:A380))),"")</f>
        <v/>
      </c>
      <c r="B380" s="13" t="str">
        <f ca="1">IFERROR(INDEX(MAESTRO!B:B,_xludf.AGGREGATE(15,6,ROW(MAESTRO!$B$3:$B$1000)/((MAESTRO!$B$3:$B$1000="ASMARTALC")*(UPPER(MAESTRO!$L$3:$L$1000)="CONFIRMADO")),ROWS($A$3:A380))),"")</f>
        <v/>
      </c>
      <c r="C380" s="13" t="str">
        <f ca="1">IFERROR(INDEX(MAESTRO!C:C,_xludf.AGGREGATE(15,6,ROW(MAESTRO!$B$3:$B$1000)/((MAESTRO!$B$3:$B$1000="ASMARTALC")*(UPPER(MAESTRO!$L$3:$L$1000)="CONFIRMADO")),ROWS($A$3:A380))),"")</f>
        <v/>
      </c>
      <c r="D380" s="13" t="str">
        <f ca="1">IFERROR(INDEX(MAESTRO!D:D,_xludf.AGGREGATE(15,6,ROW(MAESTRO!$B$3:$B$1000)/((MAESTRO!$B$3:$B$1000="ASMARTALC")*(UPPER(MAESTRO!$L$3:$L$1000)="CONFIRMADO")),ROWS($A$3:A380))),"")</f>
        <v/>
      </c>
      <c r="E380" s="13" t="str">
        <f ca="1">IFERROR(INDEX(MAESTRO!E:E,_xludf.AGGREGATE(15,6,ROW(MAESTRO!$B$3:$B$1000)/((MAESTRO!$B$3:$B$1000="ASMARTALC")*(UPPER(MAESTRO!$L$3:$L$1000)="CONFIRMADO")),ROWS($A$3:A380))),"")</f>
        <v/>
      </c>
      <c r="F380" s="13" t="str">
        <f ca="1">IFERROR(INDEX(MAESTRO!F:F,_xludf.AGGREGATE(15,6,ROW(MAESTRO!$B$3:$B$1000)/((MAESTRO!$B$3:$B$1000="ASMARTALC")*(UPPER(MAESTRO!$L$3:$L$1000)="CONFIRMADO")),ROWS($A$3:A380))),"")</f>
        <v/>
      </c>
      <c r="G380" s="13" t="str">
        <f ca="1">IFERROR(INDEX(MAESTRO!G:G,_xludf.AGGREGATE(15,6,ROW(MAESTRO!$B$3:$B$1000)/((MAESTRO!$B$3:$B$1000="ASMARTALC")*(UPPER(MAESTRO!$L$3:$L$1000)="CONFIRMADO")),ROWS($A$3:A380))),"")</f>
        <v/>
      </c>
      <c r="H380" s="13" t="str">
        <f ca="1">IFERROR(INDEX(MAESTRO!H:H,_xludf.AGGREGATE(15,6,ROW(MAESTRO!$B$3:$B$1000)/((MAESTRO!$B$3:$B$1000="ASMARTALC")*(UPPER(MAESTRO!$L$3:$L$1000)="CONFIRMADO")),ROWS($A$3:A380))),"")</f>
        <v/>
      </c>
      <c r="I380" s="13" t="str">
        <f ca="1">IFERROR(INDEX(MAESTRO!I:I,_xludf.AGGREGATE(15,6,ROW(MAESTRO!$B$3:$B$1000)/((MAESTRO!$B$3:$B$1000="ASMARTALC")*(UPPER(MAESTRO!$L$3:$L$1000)="CONFIRMADO")),ROWS($A$3:A380))),"")</f>
        <v/>
      </c>
      <c r="J380" s="13" t="str">
        <f ca="1">IFERROR(INDEX(MAESTRO!J:J,_xludf.AGGREGATE(15,6,ROW(MAESTRO!$B$3:$B$1000)/((MAESTRO!$B$3:$B$1000="ASMARTALC")*(UPPER(MAESTRO!$L$3:$L$1000)="CONFIRMADO")),ROWS($A$3:A380))),"")</f>
        <v/>
      </c>
      <c r="K380" s="13" t="str">
        <f ca="1">IFERROR(INDEX(MAESTRO!K:K,_xludf.AGGREGATE(15,6,ROW(MAESTRO!$B$3:$B$1000)/((MAESTRO!$B$3:$B$1000="ASMARTALC")*(UPPER(MAESTRO!$L$3:$L$1000)="CONFIRMADO")),ROWS($A$3:A380))),"")</f>
        <v/>
      </c>
      <c r="L380" s="13" t="str">
        <f ca="1">IFERROR(INDEX(MAESTRO!L:L,_xludf.AGGREGATE(15,6,ROW(MAESTRO!$B$3:$B$1000)/((MAESTRO!$B$3:$B$1000="ASMARTALC")*(UPPER(MAESTRO!$L$3:$L$1000)="CONFIRMADO")),ROWS($A$3:A380))),"")</f>
        <v/>
      </c>
      <c r="M380" s="13" t="str">
        <f ca="1">IFERROR(INDEX(MAESTRO!M:M,_xludf.AGGREGATE(15,6,ROW(MAESTRO!$B$3:$B$1000)/((MAESTRO!$B$3:$B$1000="ASMARTALC")*(UPPER(MAESTRO!$L$3:$L$1000)="CONFIRMADO")),ROWS($A$3:A380))),"")</f>
        <v/>
      </c>
      <c r="N380" s="13" t="str">
        <f ca="1">IFERROR(INDEX(MAESTRO!N:N,_xludf.AGGREGATE(15,6,ROW(MAESTRO!$B$3:$B$1000)/((MAESTRO!$B$3:$B$1000="ASMARTALC")*(UPPER(MAESTRO!$L$3:$L$1000)="CONFIRMADO")),ROWS($A$3:A380))),"")</f>
        <v/>
      </c>
      <c r="O380" s="13" t="str">
        <f ca="1">IFERROR(INDEX(MAESTRO!O:O,_xludf.AGGREGATE(15,6,ROW(MAESTRO!$B$3:$B$1000)/((MAESTRO!$B$3:$B$1000="ASMARTALC")*(UPPER(MAESTRO!$L$3:$L$1000)="CONFIRMADO")),ROWS($A$3:A380))),"")</f>
        <v/>
      </c>
      <c r="P380" s="13" t="str">
        <f ca="1">IFERROR(INDEX(MAESTRO!P:P,_xludf.AGGREGATE(15,6,ROW(MAESTRO!$B$3:$B$1000)/((MAESTRO!$B$3:$B$1000="ASMARTALC")*(UPPER(MAESTRO!$L$3:$L$1000)="CONFIRMADO")),ROWS($A$3:A380))),"")</f>
        <v/>
      </c>
      <c r="Q380" s="13" t="str">
        <f ca="1">IFERROR(INDEX(MAESTRO!Q:Q,_xludf.AGGREGATE(15,6,ROW(MAESTRO!$B$3:$B$1000)/((MAESTRO!$B$3:$B$1000="ASMARTALC")*(UPPER(MAESTRO!$L$3:$L$1000)="CONFIRMADO")),ROWS($A$3:A380))),"")</f>
        <v/>
      </c>
      <c r="R380" s="13" t="str">
        <f ca="1">IFERROR(INDEX(MAESTRO!R:R,_xludf.AGGREGATE(15,6,ROW(MAESTRO!$B$3:$B$1000)/((MAESTRO!$B$3:$B$1000="ASMARTALC")*(UPPER(MAESTRO!$L$3:$L$1000)="CONFIRMADO")),ROWS($A$3:A380))),"")</f>
        <v/>
      </c>
      <c r="S380" s="13" t="str">
        <f ca="1">IFERROR(INDEX(MAESTRO!S:S,_xludf.AGGREGATE(15,6,ROW(MAESTRO!$B$3:$B$1000)/((MAESTRO!$B$3:$B$1000="ASMARTALC")*(UPPER(MAESTRO!$L$3:$L$1000)="CONFIRMADO")),ROWS($A$3:A380))),"")</f>
        <v/>
      </c>
      <c r="T380" s="13" t="str">
        <f ca="1">IFERROR(INDEX(MAESTRO!T:T,_xludf.AGGREGATE(15,6,ROW(MAESTRO!$B$3:$B$1000)/((MAESTRO!$B$3:$B$1000="ASMARTALC")*(UPPER(MAESTRO!$L$3:$L$1000)="CONFIRMADO")),ROWS($A$3:A380))),"")</f>
        <v/>
      </c>
      <c r="U380" s="13" t="str">
        <f ca="1">IFERROR(INDEX(MAESTRO!U:U,_xludf.AGGREGATE(15,6,ROW(MAESTRO!$B$3:$B$1000)/((MAESTRO!$B$3:$B$1000="ASMARTALC")*(UPPER(MAESTRO!$L$3:$L$1000)="CONFIRMADO")),ROWS($A$3:A380))),"")</f>
        <v/>
      </c>
      <c r="V380" s="13" t="str">
        <f ca="1">IFERROR(INDEX(MAESTRO!V:V,_xludf.AGGREGATE(15,6,ROW(MAESTRO!$B$3:$B$1000)/((MAESTRO!$B$3:$B$1000="ASMARTALC")*(UPPER(MAESTRO!$L$3:$L$1000)="CONFIRMADO")),ROWS($A$3:A380))),"")</f>
        <v/>
      </c>
      <c r="W380" s="13" t="str">
        <f ca="1">IFERROR(INDEX(MAESTRO!W:W,_xludf.AGGREGATE(15,6,ROW(MAESTRO!$B$3:$B$1000)/((MAESTRO!$B$3:$B$1000="ASMARTALC")*(UPPER(MAESTRO!$L$3:$L$1000)="CONFIRMADO")),ROWS($A$3:A380))),"")</f>
        <v/>
      </c>
      <c r="X380" s="13" t="str">
        <f ca="1">IFERROR(INDEX(MAESTRO!X:X,_xludf.AGGREGATE(15,6,ROW(MAESTRO!$B$3:$B$1000)/((MAESTRO!$B$3:$B$1000="ASMARTALC")*(UPPER(MAESTRO!$L$3:$L$1000)="CONFIRMADO")),ROWS($A$3:A380))),"")</f>
        <v/>
      </c>
    </row>
    <row r="381" spans="1:24" ht="22.05" customHeight="1">
      <c r="A381" s="10" t="str">
        <f ca="1">IFERROR(INDEX(MAESTRO!A:A,_xludf.AGGREGATE(15,6,ROW(MAESTRO!$B$3:$B$1000)/((MAESTRO!$B$3:$B$1000="ASMARTALC")*(UPPER(MAESTRO!$L$3:$L$1000)="CONFIRMADO")),ROWS($A$3:A381))),"")</f>
        <v/>
      </c>
      <c r="B381" s="10" t="str">
        <f ca="1">IFERROR(INDEX(MAESTRO!B:B,_xludf.AGGREGATE(15,6,ROW(MAESTRO!$B$3:$B$1000)/((MAESTRO!$B$3:$B$1000="ASMARTALC")*(UPPER(MAESTRO!$L$3:$L$1000)="CONFIRMADO")),ROWS($A$3:A381))),"")</f>
        <v/>
      </c>
      <c r="C381" s="10" t="str">
        <f ca="1">IFERROR(INDEX(MAESTRO!C:C,_xludf.AGGREGATE(15,6,ROW(MAESTRO!$B$3:$B$1000)/((MAESTRO!$B$3:$B$1000="ASMARTALC")*(UPPER(MAESTRO!$L$3:$L$1000)="CONFIRMADO")),ROWS($A$3:A381))),"")</f>
        <v/>
      </c>
      <c r="D381" s="10" t="str">
        <f ca="1">IFERROR(INDEX(MAESTRO!D:D,_xludf.AGGREGATE(15,6,ROW(MAESTRO!$B$3:$B$1000)/((MAESTRO!$B$3:$B$1000="ASMARTALC")*(UPPER(MAESTRO!$L$3:$L$1000)="CONFIRMADO")),ROWS($A$3:A381))),"")</f>
        <v/>
      </c>
      <c r="E381" s="10" t="str">
        <f ca="1">IFERROR(INDEX(MAESTRO!E:E,_xludf.AGGREGATE(15,6,ROW(MAESTRO!$B$3:$B$1000)/((MAESTRO!$B$3:$B$1000="ASMARTALC")*(UPPER(MAESTRO!$L$3:$L$1000)="CONFIRMADO")),ROWS($A$3:A381))),"")</f>
        <v/>
      </c>
      <c r="F381" s="10" t="str">
        <f ca="1">IFERROR(INDEX(MAESTRO!F:F,_xludf.AGGREGATE(15,6,ROW(MAESTRO!$B$3:$B$1000)/((MAESTRO!$B$3:$B$1000="ASMARTALC")*(UPPER(MAESTRO!$L$3:$L$1000)="CONFIRMADO")),ROWS($A$3:A381))),"")</f>
        <v/>
      </c>
      <c r="G381" s="10" t="str">
        <f ca="1">IFERROR(INDEX(MAESTRO!G:G,_xludf.AGGREGATE(15,6,ROW(MAESTRO!$B$3:$B$1000)/((MAESTRO!$B$3:$B$1000="ASMARTALC")*(UPPER(MAESTRO!$L$3:$L$1000)="CONFIRMADO")),ROWS($A$3:A381))),"")</f>
        <v/>
      </c>
      <c r="H381" s="10" t="str">
        <f ca="1">IFERROR(INDEX(MAESTRO!H:H,_xludf.AGGREGATE(15,6,ROW(MAESTRO!$B$3:$B$1000)/((MAESTRO!$B$3:$B$1000="ASMARTALC")*(UPPER(MAESTRO!$L$3:$L$1000)="CONFIRMADO")),ROWS($A$3:A381))),"")</f>
        <v/>
      </c>
      <c r="I381" s="10" t="str">
        <f ca="1">IFERROR(INDEX(MAESTRO!I:I,_xludf.AGGREGATE(15,6,ROW(MAESTRO!$B$3:$B$1000)/((MAESTRO!$B$3:$B$1000="ASMARTALC")*(UPPER(MAESTRO!$L$3:$L$1000)="CONFIRMADO")),ROWS($A$3:A381))),"")</f>
        <v/>
      </c>
      <c r="J381" s="10" t="str">
        <f ca="1">IFERROR(INDEX(MAESTRO!J:J,_xludf.AGGREGATE(15,6,ROW(MAESTRO!$B$3:$B$1000)/((MAESTRO!$B$3:$B$1000="ASMARTALC")*(UPPER(MAESTRO!$L$3:$L$1000)="CONFIRMADO")),ROWS($A$3:A381))),"")</f>
        <v/>
      </c>
      <c r="K381" s="10" t="str">
        <f ca="1">IFERROR(INDEX(MAESTRO!K:K,_xludf.AGGREGATE(15,6,ROW(MAESTRO!$B$3:$B$1000)/((MAESTRO!$B$3:$B$1000="ASMARTALC")*(UPPER(MAESTRO!$L$3:$L$1000)="CONFIRMADO")),ROWS($A$3:A381))),"")</f>
        <v/>
      </c>
      <c r="L381" s="10" t="str">
        <f ca="1">IFERROR(INDEX(MAESTRO!L:L,_xludf.AGGREGATE(15,6,ROW(MAESTRO!$B$3:$B$1000)/((MAESTRO!$B$3:$B$1000="ASMARTALC")*(UPPER(MAESTRO!$L$3:$L$1000)="CONFIRMADO")),ROWS($A$3:A381))),"")</f>
        <v/>
      </c>
      <c r="M381" s="10" t="str">
        <f ca="1">IFERROR(INDEX(MAESTRO!M:M,_xludf.AGGREGATE(15,6,ROW(MAESTRO!$B$3:$B$1000)/((MAESTRO!$B$3:$B$1000="ASMARTALC")*(UPPER(MAESTRO!$L$3:$L$1000)="CONFIRMADO")),ROWS($A$3:A381))),"")</f>
        <v/>
      </c>
      <c r="N381" s="10" t="str">
        <f ca="1">IFERROR(INDEX(MAESTRO!N:N,_xludf.AGGREGATE(15,6,ROW(MAESTRO!$B$3:$B$1000)/((MAESTRO!$B$3:$B$1000="ASMARTALC")*(UPPER(MAESTRO!$L$3:$L$1000)="CONFIRMADO")),ROWS($A$3:A381))),"")</f>
        <v/>
      </c>
      <c r="O381" s="10" t="str">
        <f ca="1">IFERROR(INDEX(MAESTRO!O:O,_xludf.AGGREGATE(15,6,ROW(MAESTRO!$B$3:$B$1000)/((MAESTRO!$B$3:$B$1000="ASMARTALC")*(UPPER(MAESTRO!$L$3:$L$1000)="CONFIRMADO")),ROWS($A$3:A381))),"")</f>
        <v/>
      </c>
      <c r="P381" s="10" t="str">
        <f ca="1">IFERROR(INDEX(MAESTRO!P:P,_xludf.AGGREGATE(15,6,ROW(MAESTRO!$B$3:$B$1000)/((MAESTRO!$B$3:$B$1000="ASMARTALC")*(UPPER(MAESTRO!$L$3:$L$1000)="CONFIRMADO")),ROWS($A$3:A381))),"")</f>
        <v/>
      </c>
      <c r="Q381" s="10" t="str">
        <f ca="1">IFERROR(INDEX(MAESTRO!Q:Q,_xludf.AGGREGATE(15,6,ROW(MAESTRO!$B$3:$B$1000)/((MAESTRO!$B$3:$B$1000="ASMARTALC")*(UPPER(MAESTRO!$L$3:$L$1000)="CONFIRMADO")),ROWS($A$3:A381))),"")</f>
        <v/>
      </c>
      <c r="R381" s="10" t="str">
        <f ca="1">IFERROR(INDEX(MAESTRO!R:R,_xludf.AGGREGATE(15,6,ROW(MAESTRO!$B$3:$B$1000)/((MAESTRO!$B$3:$B$1000="ASMARTALC")*(UPPER(MAESTRO!$L$3:$L$1000)="CONFIRMADO")),ROWS($A$3:A381))),"")</f>
        <v/>
      </c>
      <c r="S381" s="10" t="str">
        <f ca="1">IFERROR(INDEX(MAESTRO!S:S,_xludf.AGGREGATE(15,6,ROW(MAESTRO!$B$3:$B$1000)/((MAESTRO!$B$3:$B$1000="ASMARTALC")*(UPPER(MAESTRO!$L$3:$L$1000)="CONFIRMADO")),ROWS($A$3:A381))),"")</f>
        <v/>
      </c>
      <c r="T381" s="10" t="str">
        <f ca="1">IFERROR(INDEX(MAESTRO!T:T,_xludf.AGGREGATE(15,6,ROW(MAESTRO!$B$3:$B$1000)/((MAESTRO!$B$3:$B$1000="ASMARTALC")*(UPPER(MAESTRO!$L$3:$L$1000)="CONFIRMADO")),ROWS($A$3:A381))),"")</f>
        <v/>
      </c>
      <c r="U381" s="10" t="str">
        <f ca="1">IFERROR(INDEX(MAESTRO!U:U,_xludf.AGGREGATE(15,6,ROW(MAESTRO!$B$3:$B$1000)/((MAESTRO!$B$3:$B$1000="ASMARTALC")*(UPPER(MAESTRO!$L$3:$L$1000)="CONFIRMADO")),ROWS($A$3:A381))),"")</f>
        <v/>
      </c>
      <c r="V381" s="10" t="str">
        <f ca="1">IFERROR(INDEX(MAESTRO!V:V,_xludf.AGGREGATE(15,6,ROW(MAESTRO!$B$3:$B$1000)/((MAESTRO!$B$3:$B$1000="ASMARTALC")*(UPPER(MAESTRO!$L$3:$L$1000)="CONFIRMADO")),ROWS($A$3:A381))),"")</f>
        <v/>
      </c>
      <c r="W381" s="10" t="str">
        <f ca="1">IFERROR(INDEX(MAESTRO!W:W,_xludf.AGGREGATE(15,6,ROW(MAESTRO!$B$3:$B$1000)/((MAESTRO!$B$3:$B$1000="ASMARTALC")*(UPPER(MAESTRO!$L$3:$L$1000)="CONFIRMADO")),ROWS($A$3:A381))),"")</f>
        <v/>
      </c>
      <c r="X381" s="10" t="str">
        <f ca="1">IFERROR(INDEX(MAESTRO!X:X,_xludf.AGGREGATE(15,6,ROW(MAESTRO!$B$3:$B$1000)/((MAESTRO!$B$3:$B$1000="ASMARTALC")*(UPPER(MAESTRO!$L$3:$L$1000)="CONFIRMADO")),ROWS($A$3:A381))),"")</f>
        <v/>
      </c>
    </row>
    <row r="382" spans="1:24" ht="22.05" customHeight="1">
      <c r="A382" s="13" t="str">
        <f ca="1">IFERROR(INDEX(MAESTRO!A:A,_xludf.AGGREGATE(15,6,ROW(MAESTRO!$B$3:$B$1000)/((MAESTRO!$B$3:$B$1000="ASMARTALC")*(UPPER(MAESTRO!$L$3:$L$1000)="CONFIRMADO")),ROWS($A$3:A382))),"")</f>
        <v/>
      </c>
      <c r="B382" s="13" t="str">
        <f ca="1">IFERROR(INDEX(MAESTRO!B:B,_xludf.AGGREGATE(15,6,ROW(MAESTRO!$B$3:$B$1000)/((MAESTRO!$B$3:$B$1000="ASMARTALC")*(UPPER(MAESTRO!$L$3:$L$1000)="CONFIRMADO")),ROWS($A$3:A382))),"")</f>
        <v/>
      </c>
      <c r="C382" s="13" t="str">
        <f ca="1">IFERROR(INDEX(MAESTRO!C:C,_xludf.AGGREGATE(15,6,ROW(MAESTRO!$B$3:$B$1000)/((MAESTRO!$B$3:$B$1000="ASMARTALC")*(UPPER(MAESTRO!$L$3:$L$1000)="CONFIRMADO")),ROWS($A$3:A382))),"")</f>
        <v/>
      </c>
      <c r="D382" s="13" t="str">
        <f ca="1">IFERROR(INDEX(MAESTRO!D:D,_xludf.AGGREGATE(15,6,ROW(MAESTRO!$B$3:$B$1000)/((MAESTRO!$B$3:$B$1000="ASMARTALC")*(UPPER(MAESTRO!$L$3:$L$1000)="CONFIRMADO")),ROWS($A$3:A382))),"")</f>
        <v/>
      </c>
      <c r="E382" s="13" t="str">
        <f ca="1">IFERROR(INDEX(MAESTRO!E:E,_xludf.AGGREGATE(15,6,ROW(MAESTRO!$B$3:$B$1000)/((MAESTRO!$B$3:$B$1000="ASMARTALC")*(UPPER(MAESTRO!$L$3:$L$1000)="CONFIRMADO")),ROWS($A$3:A382))),"")</f>
        <v/>
      </c>
      <c r="F382" s="13" t="str">
        <f ca="1">IFERROR(INDEX(MAESTRO!F:F,_xludf.AGGREGATE(15,6,ROW(MAESTRO!$B$3:$B$1000)/((MAESTRO!$B$3:$B$1000="ASMARTALC")*(UPPER(MAESTRO!$L$3:$L$1000)="CONFIRMADO")),ROWS($A$3:A382))),"")</f>
        <v/>
      </c>
      <c r="G382" s="13" t="str">
        <f ca="1">IFERROR(INDEX(MAESTRO!G:G,_xludf.AGGREGATE(15,6,ROW(MAESTRO!$B$3:$B$1000)/((MAESTRO!$B$3:$B$1000="ASMARTALC")*(UPPER(MAESTRO!$L$3:$L$1000)="CONFIRMADO")),ROWS($A$3:A382))),"")</f>
        <v/>
      </c>
      <c r="H382" s="13" t="str">
        <f ca="1">IFERROR(INDEX(MAESTRO!H:H,_xludf.AGGREGATE(15,6,ROW(MAESTRO!$B$3:$B$1000)/((MAESTRO!$B$3:$B$1000="ASMARTALC")*(UPPER(MAESTRO!$L$3:$L$1000)="CONFIRMADO")),ROWS($A$3:A382))),"")</f>
        <v/>
      </c>
      <c r="I382" s="13" t="str">
        <f ca="1">IFERROR(INDEX(MAESTRO!I:I,_xludf.AGGREGATE(15,6,ROW(MAESTRO!$B$3:$B$1000)/((MAESTRO!$B$3:$B$1000="ASMARTALC")*(UPPER(MAESTRO!$L$3:$L$1000)="CONFIRMADO")),ROWS($A$3:A382))),"")</f>
        <v/>
      </c>
      <c r="J382" s="13" t="str">
        <f ca="1">IFERROR(INDEX(MAESTRO!J:J,_xludf.AGGREGATE(15,6,ROW(MAESTRO!$B$3:$B$1000)/((MAESTRO!$B$3:$B$1000="ASMARTALC")*(UPPER(MAESTRO!$L$3:$L$1000)="CONFIRMADO")),ROWS($A$3:A382))),"")</f>
        <v/>
      </c>
      <c r="K382" s="13" t="str">
        <f ca="1">IFERROR(INDEX(MAESTRO!K:K,_xludf.AGGREGATE(15,6,ROW(MAESTRO!$B$3:$B$1000)/((MAESTRO!$B$3:$B$1000="ASMARTALC")*(UPPER(MAESTRO!$L$3:$L$1000)="CONFIRMADO")),ROWS($A$3:A382))),"")</f>
        <v/>
      </c>
      <c r="L382" s="13" t="str">
        <f ca="1">IFERROR(INDEX(MAESTRO!L:L,_xludf.AGGREGATE(15,6,ROW(MAESTRO!$B$3:$B$1000)/((MAESTRO!$B$3:$B$1000="ASMARTALC")*(UPPER(MAESTRO!$L$3:$L$1000)="CONFIRMADO")),ROWS($A$3:A382))),"")</f>
        <v/>
      </c>
      <c r="M382" s="13" t="str">
        <f ca="1">IFERROR(INDEX(MAESTRO!M:M,_xludf.AGGREGATE(15,6,ROW(MAESTRO!$B$3:$B$1000)/((MAESTRO!$B$3:$B$1000="ASMARTALC")*(UPPER(MAESTRO!$L$3:$L$1000)="CONFIRMADO")),ROWS($A$3:A382))),"")</f>
        <v/>
      </c>
      <c r="N382" s="13" t="str">
        <f ca="1">IFERROR(INDEX(MAESTRO!N:N,_xludf.AGGREGATE(15,6,ROW(MAESTRO!$B$3:$B$1000)/((MAESTRO!$B$3:$B$1000="ASMARTALC")*(UPPER(MAESTRO!$L$3:$L$1000)="CONFIRMADO")),ROWS($A$3:A382))),"")</f>
        <v/>
      </c>
      <c r="O382" s="13" t="str">
        <f ca="1">IFERROR(INDEX(MAESTRO!O:O,_xludf.AGGREGATE(15,6,ROW(MAESTRO!$B$3:$B$1000)/((MAESTRO!$B$3:$B$1000="ASMARTALC")*(UPPER(MAESTRO!$L$3:$L$1000)="CONFIRMADO")),ROWS($A$3:A382))),"")</f>
        <v/>
      </c>
      <c r="P382" s="13" t="str">
        <f ca="1">IFERROR(INDEX(MAESTRO!P:P,_xludf.AGGREGATE(15,6,ROW(MAESTRO!$B$3:$B$1000)/((MAESTRO!$B$3:$B$1000="ASMARTALC")*(UPPER(MAESTRO!$L$3:$L$1000)="CONFIRMADO")),ROWS($A$3:A382))),"")</f>
        <v/>
      </c>
      <c r="Q382" s="13" t="str">
        <f ca="1">IFERROR(INDEX(MAESTRO!Q:Q,_xludf.AGGREGATE(15,6,ROW(MAESTRO!$B$3:$B$1000)/((MAESTRO!$B$3:$B$1000="ASMARTALC")*(UPPER(MAESTRO!$L$3:$L$1000)="CONFIRMADO")),ROWS($A$3:A382))),"")</f>
        <v/>
      </c>
      <c r="R382" s="13" t="str">
        <f ca="1">IFERROR(INDEX(MAESTRO!R:R,_xludf.AGGREGATE(15,6,ROW(MAESTRO!$B$3:$B$1000)/((MAESTRO!$B$3:$B$1000="ASMARTALC")*(UPPER(MAESTRO!$L$3:$L$1000)="CONFIRMADO")),ROWS($A$3:A382))),"")</f>
        <v/>
      </c>
      <c r="S382" s="13" t="str">
        <f ca="1">IFERROR(INDEX(MAESTRO!S:S,_xludf.AGGREGATE(15,6,ROW(MAESTRO!$B$3:$B$1000)/((MAESTRO!$B$3:$B$1000="ASMARTALC")*(UPPER(MAESTRO!$L$3:$L$1000)="CONFIRMADO")),ROWS($A$3:A382))),"")</f>
        <v/>
      </c>
      <c r="T382" s="13" t="str">
        <f ca="1">IFERROR(INDEX(MAESTRO!T:T,_xludf.AGGREGATE(15,6,ROW(MAESTRO!$B$3:$B$1000)/((MAESTRO!$B$3:$B$1000="ASMARTALC")*(UPPER(MAESTRO!$L$3:$L$1000)="CONFIRMADO")),ROWS($A$3:A382))),"")</f>
        <v/>
      </c>
      <c r="U382" s="13" t="str">
        <f ca="1">IFERROR(INDEX(MAESTRO!U:U,_xludf.AGGREGATE(15,6,ROW(MAESTRO!$B$3:$B$1000)/((MAESTRO!$B$3:$B$1000="ASMARTALC")*(UPPER(MAESTRO!$L$3:$L$1000)="CONFIRMADO")),ROWS($A$3:A382))),"")</f>
        <v/>
      </c>
      <c r="V382" s="13" t="str">
        <f ca="1">IFERROR(INDEX(MAESTRO!V:V,_xludf.AGGREGATE(15,6,ROW(MAESTRO!$B$3:$B$1000)/((MAESTRO!$B$3:$B$1000="ASMARTALC")*(UPPER(MAESTRO!$L$3:$L$1000)="CONFIRMADO")),ROWS($A$3:A382))),"")</f>
        <v/>
      </c>
      <c r="W382" s="13" t="str">
        <f ca="1">IFERROR(INDEX(MAESTRO!W:W,_xludf.AGGREGATE(15,6,ROW(MAESTRO!$B$3:$B$1000)/((MAESTRO!$B$3:$B$1000="ASMARTALC")*(UPPER(MAESTRO!$L$3:$L$1000)="CONFIRMADO")),ROWS($A$3:A382))),"")</f>
        <v/>
      </c>
      <c r="X382" s="13" t="str">
        <f ca="1">IFERROR(INDEX(MAESTRO!X:X,_xludf.AGGREGATE(15,6,ROW(MAESTRO!$B$3:$B$1000)/((MAESTRO!$B$3:$B$1000="ASMARTALC")*(UPPER(MAESTRO!$L$3:$L$1000)="CONFIRMADO")),ROWS($A$3:A382))),"")</f>
        <v/>
      </c>
    </row>
    <row r="383" spans="1:24" ht="22.05" customHeight="1">
      <c r="A383" s="10" t="str">
        <f ca="1">IFERROR(INDEX(MAESTRO!A:A,_xludf.AGGREGATE(15,6,ROW(MAESTRO!$B$3:$B$1000)/((MAESTRO!$B$3:$B$1000="ASMARTALC")*(UPPER(MAESTRO!$L$3:$L$1000)="CONFIRMADO")),ROWS($A$3:A383))),"")</f>
        <v/>
      </c>
      <c r="B383" s="10" t="str">
        <f ca="1">IFERROR(INDEX(MAESTRO!B:B,_xludf.AGGREGATE(15,6,ROW(MAESTRO!$B$3:$B$1000)/((MAESTRO!$B$3:$B$1000="ASMARTALC")*(UPPER(MAESTRO!$L$3:$L$1000)="CONFIRMADO")),ROWS($A$3:A383))),"")</f>
        <v/>
      </c>
      <c r="C383" s="10" t="str">
        <f ca="1">IFERROR(INDEX(MAESTRO!C:C,_xludf.AGGREGATE(15,6,ROW(MAESTRO!$B$3:$B$1000)/((MAESTRO!$B$3:$B$1000="ASMARTALC")*(UPPER(MAESTRO!$L$3:$L$1000)="CONFIRMADO")),ROWS($A$3:A383))),"")</f>
        <v/>
      </c>
      <c r="D383" s="10" t="str">
        <f ca="1">IFERROR(INDEX(MAESTRO!D:D,_xludf.AGGREGATE(15,6,ROW(MAESTRO!$B$3:$B$1000)/((MAESTRO!$B$3:$B$1000="ASMARTALC")*(UPPER(MAESTRO!$L$3:$L$1000)="CONFIRMADO")),ROWS($A$3:A383))),"")</f>
        <v/>
      </c>
      <c r="E383" s="10" t="str">
        <f ca="1">IFERROR(INDEX(MAESTRO!E:E,_xludf.AGGREGATE(15,6,ROW(MAESTRO!$B$3:$B$1000)/((MAESTRO!$B$3:$B$1000="ASMARTALC")*(UPPER(MAESTRO!$L$3:$L$1000)="CONFIRMADO")),ROWS($A$3:A383))),"")</f>
        <v/>
      </c>
      <c r="F383" s="10" t="str">
        <f ca="1">IFERROR(INDEX(MAESTRO!F:F,_xludf.AGGREGATE(15,6,ROW(MAESTRO!$B$3:$B$1000)/((MAESTRO!$B$3:$B$1000="ASMARTALC")*(UPPER(MAESTRO!$L$3:$L$1000)="CONFIRMADO")),ROWS($A$3:A383))),"")</f>
        <v/>
      </c>
      <c r="G383" s="10" t="str">
        <f ca="1">IFERROR(INDEX(MAESTRO!G:G,_xludf.AGGREGATE(15,6,ROW(MAESTRO!$B$3:$B$1000)/((MAESTRO!$B$3:$B$1000="ASMARTALC")*(UPPER(MAESTRO!$L$3:$L$1000)="CONFIRMADO")),ROWS($A$3:A383))),"")</f>
        <v/>
      </c>
      <c r="H383" s="10" t="str">
        <f ca="1">IFERROR(INDEX(MAESTRO!H:H,_xludf.AGGREGATE(15,6,ROW(MAESTRO!$B$3:$B$1000)/((MAESTRO!$B$3:$B$1000="ASMARTALC")*(UPPER(MAESTRO!$L$3:$L$1000)="CONFIRMADO")),ROWS($A$3:A383))),"")</f>
        <v/>
      </c>
      <c r="I383" s="10" t="str">
        <f ca="1">IFERROR(INDEX(MAESTRO!I:I,_xludf.AGGREGATE(15,6,ROW(MAESTRO!$B$3:$B$1000)/((MAESTRO!$B$3:$B$1000="ASMARTALC")*(UPPER(MAESTRO!$L$3:$L$1000)="CONFIRMADO")),ROWS($A$3:A383))),"")</f>
        <v/>
      </c>
      <c r="J383" s="10" t="str">
        <f ca="1">IFERROR(INDEX(MAESTRO!J:J,_xludf.AGGREGATE(15,6,ROW(MAESTRO!$B$3:$B$1000)/((MAESTRO!$B$3:$B$1000="ASMARTALC")*(UPPER(MAESTRO!$L$3:$L$1000)="CONFIRMADO")),ROWS($A$3:A383))),"")</f>
        <v/>
      </c>
      <c r="K383" s="10" t="str">
        <f ca="1">IFERROR(INDEX(MAESTRO!K:K,_xludf.AGGREGATE(15,6,ROW(MAESTRO!$B$3:$B$1000)/((MAESTRO!$B$3:$B$1000="ASMARTALC")*(UPPER(MAESTRO!$L$3:$L$1000)="CONFIRMADO")),ROWS($A$3:A383))),"")</f>
        <v/>
      </c>
      <c r="L383" s="10" t="str">
        <f ca="1">IFERROR(INDEX(MAESTRO!L:L,_xludf.AGGREGATE(15,6,ROW(MAESTRO!$B$3:$B$1000)/((MAESTRO!$B$3:$B$1000="ASMARTALC")*(UPPER(MAESTRO!$L$3:$L$1000)="CONFIRMADO")),ROWS($A$3:A383))),"")</f>
        <v/>
      </c>
      <c r="M383" s="10" t="str">
        <f ca="1">IFERROR(INDEX(MAESTRO!M:M,_xludf.AGGREGATE(15,6,ROW(MAESTRO!$B$3:$B$1000)/((MAESTRO!$B$3:$B$1000="ASMARTALC")*(UPPER(MAESTRO!$L$3:$L$1000)="CONFIRMADO")),ROWS($A$3:A383))),"")</f>
        <v/>
      </c>
      <c r="N383" s="10" t="str">
        <f ca="1">IFERROR(INDEX(MAESTRO!N:N,_xludf.AGGREGATE(15,6,ROW(MAESTRO!$B$3:$B$1000)/((MAESTRO!$B$3:$B$1000="ASMARTALC")*(UPPER(MAESTRO!$L$3:$L$1000)="CONFIRMADO")),ROWS($A$3:A383))),"")</f>
        <v/>
      </c>
      <c r="O383" s="10" t="str">
        <f ca="1">IFERROR(INDEX(MAESTRO!O:O,_xludf.AGGREGATE(15,6,ROW(MAESTRO!$B$3:$B$1000)/((MAESTRO!$B$3:$B$1000="ASMARTALC")*(UPPER(MAESTRO!$L$3:$L$1000)="CONFIRMADO")),ROWS($A$3:A383))),"")</f>
        <v/>
      </c>
      <c r="P383" s="10" t="str">
        <f ca="1">IFERROR(INDEX(MAESTRO!P:P,_xludf.AGGREGATE(15,6,ROW(MAESTRO!$B$3:$B$1000)/((MAESTRO!$B$3:$B$1000="ASMARTALC")*(UPPER(MAESTRO!$L$3:$L$1000)="CONFIRMADO")),ROWS($A$3:A383))),"")</f>
        <v/>
      </c>
      <c r="Q383" s="10" t="str">
        <f ca="1">IFERROR(INDEX(MAESTRO!Q:Q,_xludf.AGGREGATE(15,6,ROW(MAESTRO!$B$3:$B$1000)/((MAESTRO!$B$3:$B$1000="ASMARTALC")*(UPPER(MAESTRO!$L$3:$L$1000)="CONFIRMADO")),ROWS($A$3:A383))),"")</f>
        <v/>
      </c>
      <c r="R383" s="10" t="str">
        <f ca="1">IFERROR(INDEX(MAESTRO!R:R,_xludf.AGGREGATE(15,6,ROW(MAESTRO!$B$3:$B$1000)/((MAESTRO!$B$3:$B$1000="ASMARTALC")*(UPPER(MAESTRO!$L$3:$L$1000)="CONFIRMADO")),ROWS($A$3:A383))),"")</f>
        <v/>
      </c>
      <c r="S383" s="10" t="str">
        <f ca="1">IFERROR(INDEX(MAESTRO!S:S,_xludf.AGGREGATE(15,6,ROW(MAESTRO!$B$3:$B$1000)/((MAESTRO!$B$3:$B$1000="ASMARTALC")*(UPPER(MAESTRO!$L$3:$L$1000)="CONFIRMADO")),ROWS($A$3:A383))),"")</f>
        <v/>
      </c>
      <c r="T383" s="10" t="str">
        <f ca="1">IFERROR(INDEX(MAESTRO!T:T,_xludf.AGGREGATE(15,6,ROW(MAESTRO!$B$3:$B$1000)/((MAESTRO!$B$3:$B$1000="ASMARTALC")*(UPPER(MAESTRO!$L$3:$L$1000)="CONFIRMADO")),ROWS($A$3:A383))),"")</f>
        <v/>
      </c>
      <c r="U383" s="10" t="str">
        <f ca="1">IFERROR(INDEX(MAESTRO!U:U,_xludf.AGGREGATE(15,6,ROW(MAESTRO!$B$3:$B$1000)/((MAESTRO!$B$3:$B$1000="ASMARTALC")*(UPPER(MAESTRO!$L$3:$L$1000)="CONFIRMADO")),ROWS($A$3:A383))),"")</f>
        <v/>
      </c>
      <c r="V383" s="10" t="str">
        <f ca="1">IFERROR(INDEX(MAESTRO!V:V,_xludf.AGGREGATE(15,6,ROW(MAESTRO!$B$3:$B$1000)/((MAESTRO!$B$3:$B$1000="ASMARTALC")*(UPPER(MAESTRO!$L$3:$L$1000)="CONFIRMADO")),ROWS($A$3:A383))),"")</f>
        <v/>
      </c>
      <c r="W383" s="10" t="str">
        <f ca="1">IFERROR(INDEX(MAESTRO!W:W,_xludf.AGGREGATE(15,6,ROW(MAESTRO!$B$3:$B$1000)/((MAESTRO!$B$3:$B$1000="ASMARTALC")*(UPPER(MAESTRO!$L$3:$L$1000)="CONFIRMADO")),ROWS($A$3:A383))),"")</f>
        <v/>
      </c>
      <c r="X383" s="10" t="str">
        <f ca="1">IFERROR(INDEX(MAESTRO!X:X,_xludf.AGGREGATE(15,6,ROW(MAESTRO!$B$3:$B$1000)/((MAESTRO!$B$3:$B$1000="ASMARTALC")*(UPPER(MAESTRO!$L$3:$L$1000)="CONFIRMADO")),ROWS($A$3:A383))),"")</f>
        <v/>
      </c>
    </row>
    <row r="384" spans="1:24" ht="22.05" customHeight="1">
      <c r="A384" s="13" t="str">
        <f ca="1">IFERROR(INDEX(MAESTRO!A:A,_xludf.AGGREGATE(15,6,ROW(MAESTRO!$B$3:$B$1000)/((MAESTRO!$B$3:$B$1000="ASMARTALC")*(UPPER(MAESTRO!$L$3:$L$1000)="CONFIRMADO")),ROWS($A$3:A384))),"")</f>
        <v/>
      </c>
      <c r="B384" s="13" t="str">
        <f ca="1">IFERROR(INDEX(MAESTRO!B:B,_xludf.AGGREGATE(15,6,ROW(MAESTRO!$B$3:$B$1000)/((MAESTRO!$B$3:$B$1000="ASMARTALC")*(UPPER(MAESTRO!$L$3:$L$1000)="CONFIRMADO")),ROWS($A$3:A384))),"")</f>
        <v/>
      </c>
      <c r="C384" s="13" t="str">
        <f ca="1">IFERROR(INDEX(MAESTRO!C:C,_xludf.AGGREGATE(15,6,ROW(MAESTRO!$B$3:$B$1000)/((MAESTRO!$B$3:$B$1000="ASMARTALC")*(UPPER(MAESTRO!$L$3:$L$1000)="CONFIRMADO")),ROWS($A$3:A384))),"")</f>
        <v/>
      </c>
      <c r="D384" s="13" t="str">
        <f ca="1">IFERROR(INDEX(MAESTRO!D:D,_xludf.AGGREGATE(15,6,ROW(MAESTRO!$B$3:$B$1000)/((MAESTRO!$B$3:$B$1000="ASMARTALC")*(UPPER(MAESTRO!$L$3:$L$1000)="CONFIRMADO")),ROWS($A$3:A384))),"")</f>
        <v/>
      </c>
      <c r="E384" s="13" t="str">
        <f ca="1">IFERROR(INDEX(MAESTRO!E:E,_xludf.AGGREGATE(15,6,ROW(MAESTRO!$B$3:$B$1000)/((MAESTRO!$B$3:$B$1000="ASMARTALC")*(UPPER(MAESTRO!$L$3:$L$1000)="CONFIRMADO")),ROWS($A$3:A384))),"")</f>
        <v/>
      </c>
      <c r="F384" s="13" t="str">
        <f ca="1">IFERROR(INDEX(MAESTRO!F:F,_xludf.AGGREGATE(15,6,ROW(MAESTRO!$B$3:$B$1000)/((MAESTRO!$B$3:$B$1000="ASMARTALC")*(UPPER(MAESTRO!$L$3:$L$1000)="CONFIRMADO")),ROWS($A$3:A384))),"")</f>
        <v/>
      </c>
      <c r="G384" s="13" t="str">
        <f ca="1">IFERROR(INDEX(MAESTRO!G:G,_xludf.AGGREGATE(15,6,ROW(MAESTRO!$B$3:$B$1000)/((MAESTRO!$B$3:$B$1000="ASMARTALC")*(UPPER(MAESTRO!$L$3:$L$1000)="CONFIRMADO")),ROWS($A$3:A384))),"")</f>
        <v/>
      </c>
      <c r="H384" s="13" t="str">
        <f ca="1">IFERROR(INDEX(MAESTRO!H:H,_xludf.AGGREGATE(15,6,ROW(MAESTRO!$B$3:$B$1000)/((MAESTRO!$B$3:$B$1000="ASMARTALC")*(UPPER(MAESTRO!$L$3:$L$1000)="CONFIRMADO")),ROWS($A$3:A384))),"")</f>
        <v/>
      </c>
      <c r="I384" s="13" t="str">
        <f ca="1">IFERROR(INDEX(MAESTRO!I:I,_xludf.AGGREGATE(15,6,ROW(MAESTRO!$B$3:$B$1000)/((MAESTRO!$B$3:$B$1000="ASMARTALC")*(UPPER(MAESTRO!$L$3:$L$1000)="CONFIRMADO")),ROWS($A$3:A384))),"")</f>
        <v/>
      </c>
      <c r="J384" s="13" t="str">
        <f ca="1">IFERROR(INDEX(MAESTRO!J:J,_xludf.AGGREGATE(15,6,ROW(MAESTRO!$B$3:$B$1000)/((MAESTRO!$B$3:$B$1000="ASMARTALC")*(UPPER(MAESTRO!$L$3:$L$1000)="CONFIRMADO")),ROWS($A$3:A384))),"")</f>
        <v/>
      </c>
      <c r="K384" s="13" t="str">
        <f ca="1">IFERROR(INDEX(MAESTRO!K:K,_xludf.AGGREGATE(15,6,ROW(MAESTRO!$B$3:$B$1000)/((MAESTRO!$B$3:$B$1000="ASMARTALC")*(UPPER(MAESTRO!$L$3:$L$1000)="CONFIRMADO")),ROWS($A$3:A384))),"")</f>
        <v/>
      </c>
      <c r="L384" s="13" t="str">
        <f ca="1">IFERROR(INDEX(MAESTRO!L:L,_xludf.AGGREGATE(15,6,ROW(MAESTRO!$B$3:$B$1000)/((MAESTRO!$B$3:$B$1000="ASMARTALC")*(UPPER(MAESTRO!$L$3:$L$1000)="CONFIRMADO")),ROWS($A$3:A384))),"")</f>
        <v/>
      </c>
      <c r="M384" s="13" t="str">
        <f ca="1">IFERROR(INDEX(MAESTRO!M:M,_xludf.AGGREGATE(15,6,ROW(MAESTRO!$B$3:$B$1000)/((MAESTRO!$B$3:$B$1000="ASMARTALC")*(UPPER(MAESTRO!$L$3:$L$1000)="CONFIRMADO")),ROWS($A$3:A384))),"")</f>
        <v/>
      </c>
      <c r="N384" s="13" t="str">
        <f ca="1">IFERROR(INDEX(MAESTRO!N:N,_xludf.AGGREGATE(15,6,ROW(MAESTRO!$B$3:$B$1000)/((MAESTRO!$B$3:$B$1000="ASMARTALC")*(UPPER(MAESTRO!$L$3:$L$1000)="CONFIRMADO")),ROWS($A$3:A384))),"")</f>
        <v/>
      </c>
      <c r="O384" s="13" t="str">
        <f ca="1">IFERROR(INDEX(MAESTRO!O:O,_xludf.AGGREGATE(15,6,ROW(MAESTRO!$B$3:$B$1000)/((MAESTRO!$B$3:$B$1000="ASMARTALC")*(UPPER(MAESTRO!$L$3:$L$1000)="CONFIRMADO")),ROWS($A$3:A384))),"")</f>
        <v/>
      </c>
      <c r="P384" s="13" t="str">
        <f ca="1">IFERROR(INDEX(MAESTRO!P:P,_xludf.AGGREGATE(15,6,ROW(MAESTRO!$B$3:$B$1000)/((MAESTRO!$B$3:$B$1000="ASMARTALC")*(UPPER(MAESTRO!$L$3:$L$1000)="CONFIRMADO")),ROWS($A$3:A384))),"")</f>
        <v/>
      </c>
      <c r="Q384" s="13" t="str">
        <f ca="1">IFERROR(INDEX(MAESTRO!Q:Q,_xludf.AGGREGATE(15,6,ROW(MAESTRO!$B$3:$B$1000)/((MAESTRO!$B$3:$B$1000="ASMARTALC")*(UPPER(MAESTRO!$L$3:$L$1000)="CONFIRMADO")),ROWS($A$3:A384))),"")</f>
        <v/>
      </c>
      <c r="R384" s="13" t="str">
        <f ca="1">IFERROR(INDEX(MAESTRO!R:R,_xludf.AGGREGATE(15,6,ROW(MAESTRO!$B$3:$B$1000)/((MAESTRO!$B$3:$B$1000="ASMARTALC")*(UPPER(MAESTRO!$L$3:$L$1000)="CONFIRMADO")),ROWS($A$3:A384))),"")</f>
        <v/>
      </c>
      <c r="S384" s="13" t="str">
        <f ca="1">IFERROR(INDEX(MAESTRO!S:S,_xludf.AGGREGATE(15,6,ROW(MAESTRO!$B$3:$B$1000)/((MAESTRO!$B$3:$B$1000="ASMARTALC")*(UPPER(MAESTRO!$L$3:$L$1000)="CONFIRMADO")),ROWS($A$3:A384))),"")</f>
        <v/>
      </c>
      <c r="T384" s="13" t="str">
        <f ca="1">IFERROR(INDEX(MAESTRO!T:T,_xludf.AGGREGATE(15,6,ROW(MAESTRO!$B$3:$B$1000)/((MAESTRO!$B$3:$B$1000="ASMARTALC")*(UPPER(MAESTRO!$L$3:$L$1000)="CONFIRMADO")),ROWS($A$3:A384))),"")</f>
        <v/>
      </c>
      <c r="U384" s="13" t="str">
        <f ca="1">IFERROR(INDEX(MAESTRO!U:U,_xludf.AGGREGATE(15,6,ROW(MAESTRO!$B$3:$B$1000)/((MAESTRO!$B$3:$B$1000="ASMARTALC")*(UPPER(MAESTRO!$L$3:$L$1000)="CONFIRMADO")),ROWS($A$3:A384))),"")</f>
        <v/>
      </c>
      <c r="V384" s="13" t="str">
        <f ca="1">IFERROR(INDEX(MAESTRO!V:V,_xludf.AGGREGATE(15,6,ROW(MAESTRO!$B$3:$B$1000)/((MAESTRO!$B$3:$B$1000="ASMARTALC")*(UPPER(MAESTRO!$L$3:$L$1000)="CONFIRMADO")),ROWS($A$3:A384))),"")</f>
        <v/>
      </c>
      <c r="W384" s="13" t="str">
        <f ca="1">IFERROR(INDEX(MAESTRO!W:W,_xludf.AGGREGATE(15,6,ROW(MAESTRO!$B$3:$B$1000)/((MAESTRO!$B$3:$B$1000="ASMARTALC")*(UPPER(MAESTRO!$L$3:$L$1000)="CONFIRMADO")),ROWS($A$3:A384))),"")</f>
        <v/>
      </c>
      <c r="X384" s="13" t="str">
        <f ca="1">IFERROR(INDEX(MAESTRO!X:X,_xludf.AGGREGATE(15,6,ROW(MAESTRO!$B$3:$B$1000)/((MAESTRO!$B$3:$B$1000="ASMARTALC")*(UPPER(MAESTRO!$L$3:$L$1000)="CONFIRMADO")),ROWS($A$3:A384))),"")</f>
        <v/>
      </c>
    </row>
    <row r="385" spans="1:24" ht="22.05" customHeight="1">
      <c r="A385" s="10" t="str">
        <f ca="1">IFERROR(INDEX(MAESTRO!A:A,_xludf.AGGREGATE(15,6,ROW(MAESTRO!$B$3:$B$1000)/((MAESTRO!$B$3:$B$1000="ASMARTALC")*(UPPER(MAESTRO!$L$3:$L$1000)="CONFIRMADO")),ROWS($A$3:A385))),"")</f>
        <v/>
      </c>
      <c r="B385" s="10" t="str">
        <f ca="1">IFERROR(INDEX(MAESTRO!B:B,_xludf.AGGREGATE(15,6,ROW(MAESTRO!$B$3:$B$1000)/((MAESTRO!$B$3:$B$1000="ASMARTALC")*(UPPER(MAESTRO!$L$3:$L$1000)="CONFIRMADO")),ROWS($A$3:A385))),"")</f>
        <v/>
      </c>
      <c r="C385" s="10" t="str">
        <f ca="1">IFERROR(INDEX(MAESTRO!C:C,_xludf.AGGREGATE(15,6,ROW(MAESTRO!$B$3:$B$1000)/((MAESTRO!$B$3:$B$1000="ASMARTALC")*(UPPER(MAESTRO!$L$3:$L$1000)="CONFIRMADO")),ROWS($A$3:A385))),"")</f>
        <v/>
      </c>
      <c r="D385" s="10" t="str">
        <f ca="1">IFERROR(INDEX(MAESTRO!D:D,_xludf.AGGREGATE(15,6,ROW(MAESTRO!$B$3:$B$1000)/((MAESTRO!$B$3:$B$1000="ASMARTALC")*(UPPER(MAESTRO!$L$3:$L$1000)="CONFIRMADO")),ROWS($A$3:A385))),"")</f>
        <v/>
      </c>
      <c r="E385" s="10" t="str">
        <f ca="1">IFERROR(INDEX(MAESTRO!E:E,_xludf.AGGREGATE(15,6,ROW(MAESTRO!$B$3:$B$1000)/((MAESTRO!$B$3:$B$1000="ASMARTALC")*(UPPER(MAESTRO!$L$3:$L$1000)="CONFIRMADO")),ROWS($A$3:A385))),"")</f>
        <v/>
      </c>
      <c r="F385" s="10" t="str">
        <f ca="1">IFERROR(INDEX(MAESTRO!F:F,_xludf.AGGREGATE(15,6,ROW(MAESTRO!$B$3:$B$1000)/((MAESTRO!$B$3:$B$1000="ASMARTALC")*(UPPER(MAESTRO!$L$3:$L$1000)="CONFIRMADO")),ROWS($A$3:A385))),"")</f>
        <v/>
      </c>
      <c r="G385" s="10" t="str">
        <f ca="1">IFERROR(INDEX(MAESTRO!G:G,_xludf.AGGREGATE(15,6,ROW(MAESTRO!$B$3:$B$1000)/((MAESTRO!$B$3:$B$1000="ASMARTALC")*(UPPER(MAESTRO!$L$3:$L$1000)="CONFIRMADO")),ROWS($A$3:A385))),"")</f>
        <v/>
      </c>
      <c r="H385" s="10" t="str">
        <f ca="1">IFERROR(INDEX(MAESTRO!H:H,_xludf.AGGREGATE(15,6,ROW(MAESTRO!$B$3:$B$1000)/((MAESTRO!$B$3:$B$1000="ASMARTALC")*(UPPER(MAESTRO!$L$3:$L$1000)="CONFIRMADO")),ROWS($A$3:A385))),"")</f>
        <v/>
      </c>
      <c r="I385" s="10" t="str">
        <f ca="1">IFERROR(INDEX(MAESTRO!I:I,_xludf.AGGREGATE(15,6,ROW(MAESTRO!$B$3:$B$1000)/((MAESTRO!$B$3:$B$1000="ASMARTALC")*(UPPER(MAESTRO!$L$3:$L$1000)="CONFIRMADO")),ROWS($A$3:A385))),"")</f>
        <v/>
      </c>
      <c r="J385" s="10" t="str">
        <f ca="1">IFERROR(INDEX(MAESTRO!J:J,_xludf.AGGREGATE(15,6,ROW(MAESTRO!$B$3:$B$1000)/((MAESTRO!$B$3:$B$1000="ASMARTALC")*(UPPER(MAESTRO!$L$3:$L$1000)="CONFIRMADO")),ROWS($A$3:A385))),"")</f>
        <v/>
      </c>
      <c r="K385" s="10" t="str">
        <f ca="1">IFERROR(INDEX(MAESTRO!K:K,_xludf.AGGREGATE(15,6,ROW(MAESTRO!$B$3:$B$1000)/((MAESTRO!$B$3:$B$1000="ASMARTALC")*(UPPER(MAESTRO!$L$3:$L$1000)="CONFIRMADO")),ROWS($A$3:A385))),"")</f>
        <v/>
      </c>
      <c r="L385" s="10" t="str">
        <f ca="1">IFERROR(INDEX(MAESTRO!L:L,_xludf.AGGREGATE(15,6,ROW(MAESTRO!$B$3:$B$1000)/((MAESTRO!$B$3:$B$1000="ASMARTALC")*(UPPER(MAESTRO!$L$3:$L$1000)="CONFIRMADO")),ROWS($A$3:A385))),"")</f>
        <v/>
      </c>
      <c r="M385" s="10" t="str">
        <f ca="1">IFERROR(INDEX(MAESTRO!M:M,_xludf.AGGREGATE(15,6,ROW(MAESTRO!$B$3:$B$1000)/((MAESTRO!$B$3:$B$1000="ASMARTALC")*(UPPER(MAESTRO!$L$3:$L$1000)="CONFIRMADO")),ROWS($A$3:A385))),"")</f>
        <v/>
      </c>
      <c r="N385" s="10" t="str">
        <f ca="1">IFERROR(INDEX(MAESTRO!N:N,_xludf.AGGREGATE(15,6,ROW(MAESTRO!$B$3:$B$1000)/((MAESTRO!$B$3:$B$1000="ASMARTALC")*(UPPER(MAESTRO!$L$3:$L$1000)="CONFIRMADO")),ROWS($A$3:A385))),"")</f>
        <v/>
      </c>
      <c r="O385" s="10" t="str">
        <f ca="1">IFERROR(INDEX(MAESTRO!O:O,_xludf.AGGREGATE(15,6,ROW(MAESTRO!$B$3:$B$1000)/((MAESTRO!$B$3:$B$1000="ASMARTALC")*(UPPER(MAESTRO!$L$3:$L$1000)="CONFIRMADO")),ROWS($A$3:A385))),"")</f>
        <v/>
      </c>
      <c r="P385" s="10" t="str">
        <f ca="1">IFERROR(INDEX(MAESTRO!P:P,_xludf.AGGREGATE(15,6,ROW(MAESTRO!$B$3:$B$1000)/((MAESTRO!$B$3:$B$1000="ASMARTALC")*(UPPER(MAESTRO!$L$3:$L$1000)="CONFIRMADO")),ROWS($A$3:A385))),"")</f>
        <v/>
      </c>
      <c r="Q385" s="10" t="str">
        <f ca="1">IFERROR(INDEX(MAESTRO!Q:Q,_xludf.AGGREGATE(15,6,ROW(MAESTRO!$B$3:$B$1000)/((MAESTRO!$B$3:$B$1000="ASMARTALC")*(UPPER(MAESTRO!$L$3:$L$1000)="CONFIRMADO")),ROWS($A$3:A385))),"")</f>
        <v/>
      </c>
      <c r="R385" s="10" t="str">
        <f ca="1">IFERROR(INDEX(MAESTRO!R:R,_xludf.AGGREGATE(15,6,ROW(MAESTRO!$B$3:$B$1000)/((MAESTRO!$B$3:$B$1000="ASMARTALC")*(UPPER(MAESTRO!$L$3:$L$1000)="CONFIRMADO")),ROWS($A$3:A385))),"")</f>
        <v/>
      </c>
      <c r="S385" s="10" t="str">
        <f ca="1">IFERROR(INDEX(MAESTRO!S:S,_xludf.AGGREGATE(15,6,ROW(MAESTRO!$B$3:$B$1000)/((MAESTRO!$B$3:$B$1000="ASMARTALC")*(UPPER(MAESTRO!$L$3:$L$1000)="CONFIRMADO")),ROWS($A$3:A385))),"")</f>
        <v/>
      </c>
      <c r="T385" s="10" t="str">
        <f ca="1">IFERROR(INDEX(MAESTRO!T:T,_xludf.AGGREGATE(15,6,ROW(MAESTRO!$B$3:$B$1000)/((MAESTRO!$B$3:$B$1000="ASMARTALC")*(UPPER(MAESTRO!$L$3:$L$1000)="CONFIRMADO")),ROWS($A$3:A385))),"")</f>
        <v/>
      </c>
      <c r="U385" s="10" t="str">
        <f ca="1">IFERROR(INDEX(MAESTRO!U:U,_xludf.AGGREGATE(15,6,ROW(MAESTRO!$B$3:$B$1000)/((MAESTRO!$B$3:$B$1000="ASMARTALC")*(UPPER(MAESTRO!$L$3:$L$1000)="CONFIRMADO")),ROWS($A$3:A385))),"")</f>
        <v/>
      </c>
      <c r="V385" s="10" t="str">
        <f ca="1">IFERROR(INDEX(MAESTRO!V:V,_xludf.AGGREGATE(15,6,ROW(MAESTRO!$B$3:$B$1000)/((MAESTRO!$B$3:$B$1000="ASMARTALC")*(UPPER(MAESTRO!$L$3:$L$1000)="CONFIRMADO")),ROWS($A$3:A385))),"")</f>
        <v/>
      </c>
      <c r="W385" s="10" t="str">
        <f ca="1">IFERROR(INDEX(MAESTRO!W:W,_xludf.AGGREGATE(15,6,ROW(MAESTRO!$B$3:$B$1000)/((MAESTRO!$B$3:$B$1000="ASMARTALC")*(UPPER(MAESTRO!$L$3:$L$1000)="CONFIRMADO")),ROWS($A$3:A385))),"")</f>
        <v/>
      </c>
      <c r="X385" s="10" t="str">
        <f ca="1">IFERROR(INDEX(MAESTRO!X:X,_xludf.AGGREGATE(15,6,ROW(MAESTRO!$B$3:$B$1000)/((MAESTRO!$B$3:$B$1000="ASMARTALC")*(UPPER(MAESTRO!$L$3:$L$1000)="CONFIRMADO")),ROWS($A$3:A385))),"")</f>
        <v/>
      </c>
    </row>
    <row r="386" spans="1:24" ht="22.05" customHeight="1">
      <c r="A386" s="13" t="str">
        <f ca="1">IFERROR(INDEX(MAESTRO!A:A,_xludf.AGGREGATE(15,6,ROW(MAESTRO!$B$3:$B$1000)/((MAESTRO!$B$3:$B$1000="ASMARTALC")*(UPPER(MAESTRO!$L$3:$L$1000)="CONFIRMADO")),ROWS($A$3:A386))),"")</f>
        <v/>
      </c>
      <c r="B386" s="13" t="str">
        <f ca="1">IFERROR(INDEX(MAESTRO!B:B,_xludf.AGGREGATE(15,6,ROW(MAESTRO!$B$3:$B$1000)/((MAESTRO!$B$3:$B$1000="ASMARTALC")*(UPPER(MAESTRO!$L$3:$L$1000)="CONFIRMADO")),ROWS($A$3:A386))),"")</f>
        <v/>
      </c>
      <c r="C386" s="13" t="str">
        <f ca="1">IFERROR(INDEX(MAESTRO!C:C,_xludf.AGGREGATE(15,6,ROW(MAESTRO!$B$3:$B$1000)/((MAESTRO!$B$3:$B$1000="ASMARTALC")*(UPPER(MAESTRO!$L$3:$L$1000)="CONFIRMADO")),ROWS($A$3:A386))),"")</f>
        <v/>
      </c>
      <c r="D386" s="13" t="str">
        <f ca="1">IFERROR(INDEX(MAESTRO!D:D,_xludf.AGGREGATE(15,6,ROW(MAESTRO!$B$3:$B$1000)/((MAESTRO!$B$3:$B$1000="ASMARTALC")*(UPPER(MAESTRO!$L$3:$L$1000)="CONFIRMADO")),ROWS($A$3:A386))),"")</f>
        <v/>
      </c>
      <c r="E386" s="13" t="str">
        <f ca="1">IFERROR(INDEX(MAESTRO!E:E,_xludf.AGGREGATE(15,6,ROW(MAESTRO!$B$3:$B$1000)/((MAESTRO!$B$3:$B$1000="ASMARTALC")*(UPPER(MAESTRO!$L$3:$L$1000)="CONFIRMADO")),ROWS($A$3:A386))),"")</f>
        <v/>
      </c>
      <c r="F386" s="13" t="str">
        <f ca="1">IFERROR(INDEX(MAESTRO!F:F,_xludf.AGGREGATE(15,6,ROW(MAESTRO!$B$3:$B$1000)/((MAESTRO!$B$3:$B$1000="ASMARTALC")*(UPPER(MAESTRO!$L$3:$L$1000)="CONFIRMADO")),ROWS($A$3:A386))),"")</f>
        <v/>
      </c>
      <c r="G386" s="13" t="str">
        <f ca="1">IFERROR(INDEX(MAESTRO!G:G,_xludf.AGGREGATE(15,6,ROW(MAESTRO!$B$3:$B$1000)/((MAESTRO!$B$3:$B$1000="ASMARTALC")*(UPPER(MAESTRO!$L$3:$L$1000)="CONFIRMADO")),ROWS($A$3:A386))),"")</f>
        <v/>
      </c>
      <c r="H386" s="13" t="str">
        <f ca="1">IFERROR(INDEX(MAESTRO!H:H,_xludf.AGGREGATE(15,6,ROW(MAESTRO!$B$3:$B$1000)/((MAESTRO!$B$3:$B$1000="ASMARTALC")*(UPPER(MAESTRO!$L$3:$L$1000)="CONFIRMADO")),ROWS($A$3:A386))),"")</f>
        <v/>
      </c>
      <c r="I386" s="13" t="str">
        <f ca="1">IFERROR(INDEX(MAESTRO!I:I,_xludf.AGGREGATE(15,6,ROW(MAESTRO!$B$3:$B$1000)/((MAESTRO!$B$3:$B$1000="ASMARTALC")*(UPPER(MAESTRO!$L$3:$L$1000)="CONFIRMADO")),ROWS($A$3:A386))),"")</f>
        <v/>
      </c>
      <c r="J386" s="13" t="str">
        <f ca="1">IFERROR(INDEX(MAESTRO!J:J,_xludf.AGGREGATE(15,6,ROW(MAESTRO!$B$3:$B$1000)/((MAESTRO!$B$3:$B$1000="ASMARTALC")*(UPPER(MAESTRO!$L$3:$L$1000)="CONFIRMADO")),ROWS($A$3:A386))),"")</f>
        <v/>
      </c>
      <c r="K386" s="13" t="str">
        <f ca="1">IFERROR(INDEX(MAESTRO!K:K,_xludf.AGGREGATE(15,6,ROW(MAESTRO!$B$3:$B$1000)/((MAESTRO!$B$3:$B$1000="ASMARTALC")*(UPPER(MAESTRO!$L$3:$L$1000)="CONFIRMADO")),ROWS($A$3:A386))),"")</f>
        <v/>
      </c>
      <c r="L386" s="13" t="str">
        <f ca="1">IFERROR(INDEX(MAESTRO!L:L,_xludf.AGGREGATE(15,6,ROW(MAESTRO!$B$3:$B$1000)/((MAESTRO!$B$3:$B$1000="ASMARTALC")*(UPPER(MAESTRO!$L$3:$L$1000)="CONFIRMADO")),ROWS($A$3:A386))),"")</f>
        <v/>
      </c>
      <c r="M386" s="13" t="str">
        <f ca="1">IFERROR(INDEX(MAESTRO!M:M,_xludf.AGGREGATE(15,6,ROW(MAESTRO!$B$3:$B$1000)/((MAESTRO!$B$3:$B$1000="ASMARTALC")*(UPPER(MAESTRO!$L$3:$L$1000)="CONFIRMADO")),ROWS($A$3:A386))),"")</f>
        <v/>
      </c>
      <c r="N386" s="13" t="str">
        <f ca="1">IFERROR(INDEX(MAESTRO!N:N,_xludf.AGGREGATE(15,6,ROW(MAESTRO!$B$3:$B$1000)/((MAESTRO!$B$3:$B$1000="ASMARTALC")*(UPPER(MAESTRO!$L$3:$L$1000)="CONFIRMADO")),ROWS($A$3:A386))),"")</f>
        <v/>
      </c>
      <c r="O386" s="13" t="str">
        <f ca="1">IFERROR(INDEX(MAESTRO!O:O,_xludf.AGGREGATE(15,6,ROW(MAESTRO!$B$3:$B$1000)/((MAESTRO!$B$3:$B$1000="ASMARTALC")*(UPPER(MAESTRO!$L$3:$L$1000)="CONFIRMADO")),ROWS($A$3:A386))),"")</f>
        <v/>
      </c>
      <c r="P386" s="13" t="str">
        <f ca="1">IFERROR(INDEX(MAESTRO!P:P,_xludf.AGGREGATE(15,6,ROW(MAESTRO!$B$3:$B$1000)/((MAESTRO!$B$3:$B$1000="ASMARTALC")*(UPPER(MAESTRO!$L$3:$L$1000)="CONFIRMADO")),ROWS($A$3:A386))),"")</f>
        <v/>
      </c>
      <c r="Q386" s="13" t="str">
        <f ca="1">IFERROR(INDEX(MAESTRO!Q:Q,_xludf.AGGREGATE(15,6,ROW(MAESTRO!$B$3:$B$1000)/((MAESTRO!$B$3:$B$1000="ASMARTALC")*(UPPER(MAESTRO!$L$3:$L$1000)="CONFIRMADO")),ROWS($A$3:A386))),"")</f>
        <v/>
      </c>
      <c r="R386" s="13" t="str">
        <f ca="1">IFERROR(INDEX(MAESTRO!R:R,_xludf.AGGREGATE(15,6,ROW(MAESTRO!$B$3:$B$1000)/((MAESTRO!$B$3:$B$1000="ASMARTALC")*(UPPER(MAESTRO!$L$3:$L$1000)="CONFIRMADO")),ROWS($A$3:A386))),"")</f>
        <v/>
      </c>
      <c r="S386" s="13" t="str">
        <f ca="1">IFERROR(INDEX(MAESTRO!S:S,_xludf.AGGREGATE(15,6,ROW(MAESTRO!$B$3:$B$1000)/((MAESTRO!$B$3:$B$1000="ASMARTALC")*(UPPER(MAESTRO!$L$3:$L$1000)="CONFIRMADO")),ROWS($A$3:A386))),"")</f>
        <v/>
      </c>
      <c r="T386" s="13" t="str">
        <f ca="1">IFERROR(INDEX(MAESTRO!T:T,_xludf.AGGREGATE(15,6,ROW(MAESTRO!$B$3:$B$1000)/((MAESTRO!$B$3:$B$1000="ASMARTALC")*(UPPER(MAESTRO!$L$3:$L$1000)="CONFIRMADO")),ROWS($A$3:A386))),"")</f>
        <v/>
      </c>
      <c r="U386" s="13" t="str">
        <f ca="1">IFERROR(INDEX(MAESTRO!U:U,_xludf.AGGREGATE(15,6,ROW(MAESTRO!$B$3:$B$1000)/((MAESTRO!$B$3:$B$1000="ASMARTALC")*(UPPER(MAESTRO!$L$3:$L$1000)="CONFIRMADO")),ROWS($A$3:A386))),"")</f>
        <v/>
      </c>
      <c r="V386" s="13" t="str">
        <f ca="1">IFERROR(INDEX(MAESTRO!V:V,_xludf.AGGREGATE(15,6,ROW(MAESTRO!$B$3:$B$1000)/((MAESTRO!$B$3:$B$1000="ASMARTALC")*(UPPER(MAESTRO!$L$3:$L$1000)="CONFIRMADO")),ROWS($A$3:A386))),"")</f>
        <v/>
      </c>
      <c r="W386" s="13" t="str">
        <f ca="1">IFERROR(INDEX(MAESTRO!W:W,_xludf.AGGREGATE(15,6,ROW(MAESTRO!$B$3:$B$1000)/((MAESTRO!$B$3:$B$1000="ASMARTALC")*(UPPER(MAESTRO!$L$3:$L$1000)="CONFIRMADO")),ROWS($A$3:A386))),"")</f>
        <v/>
      </c>
      <c r="X386" s="13" t="str">
        <f ca="1">IFERROR(INDEX(MAESTRO!X:X,_xludf.AGGREGATE(15,6,ROW(MAESTRO!$B$3:$B$1000)/((MAESTRO!$B$3:$B$1000="ASMARTALC")*(UPPER(MAESTRO!$L$3:$L$1000)="CONFIRMADO")),ROWS($A$3:A386))),"")</f>
        <v/>
      </c>
    </row>
    <row r="387" spans="1:24" ht="22.05" customHeight="1">
      <c r="A387" s="10" t="str">
        <f ca="1">IFERROR(INDEX(MAESTRO!A:A,_xludf.AGGREGATE(15,6,ROW(MAESTRO!$B$3:$B$1000)/((MAESTRO!$B$3:$B$1000="ASMARTALC")*(UPPER(MAESTRO!$L$3:$L$1000)="CONFIRMADO")),ROWS($A$3:A387))),"")</f>
        <v/>
      </c>
      <c r="B387" s="10" t="str">
        <f ca="1">IFERROR(INDEX(MAESTRO!B:B,_xludf.AGGREGATE(15,6,ROW(MAESTRO!$B$3:$B$1000)/((MAESTRO!$B$3:$B$1000="ASMARTALC")*(UPPER(MAESTRO!$L$3:$L$1000)="CONFIRMADO")),ROWS($A$3:A387))),"")</f>
        <v/>
      </c>
      <c r="C387" s="10" t="str">
        <f ca="1">IFERROR(INDEX(MAESTRO!C:C,_xludf.AGGREGATE(15,6,ROW(MAESTRO!$B$3:$B$1000)/((MAESTRO!$B$3:$B$1000="ASMARTALC")*(UPPER(MAESTRO!$L$3:$L$1000)="CONFIRMADO")),ROWS($A$3:A387))),"")</f>
        <v/>
      </c>
      <c r="D387" s="10" t="str">
        <f ca="1">IFERROR(INDEX(MAESTRO!D:D,_xludf.AGGREGATE(15,6,ROW(MAESTRO!$B$3:$B$1000)/((MAESTRO!$B$3:$B$1000="ASMARTALC")*(UPPER(MAESTRO!$L$3:$L$1000)="CONFIRMADO")),ROWS($A$3:A387))),"")</f>
        <v/>
      </c>
      <c r="E387" s="10" t="str">
        <f ca="1">IFERROR(INDEX(MAESTRO!E:E,_xludf.AGGREGATE(15,6,ROW(MAESTRO!$B$3:$B$1000)/((MAESTRO!$B$3:$B$1000="ASMARTALC")*(UPPER(MAESTRO!$L$3:$L$1000)="CONFIRMADO")),ROWS($A$3:A387))),"")</f>
        <v/>
      </c>
      <c r="F387" s="10" t="str">
        <f ca="1">IFERROR(INDEX(MAESTRO!F:F,_xludf.AGGREGATE(15,6,ROW(MAESTRO!$B$3:$B$1000)/((MAESTRO!$B$3:$B$1000="ASMARTALC")*(UPPER(MAESTRO!$L$3:$L$1000)="CONFIRMADO")),ROWS($A$3:A387))),"")</f>
        <v/>
      </c>
      <c r="G387" s="10" t="str">
        <f ca="1">IFERROR(INDEX(MAESTRO!G:G,_xludf.AGGREGATE(15,6,ROW(MAESTRO!$B$3:$B$1000)/((MAESTRO!$B$3:$B$1000="ASMARTALC")*(UPPER(MAESTRO!$L$3:$L$1000)="CONFIRMADO")),ROWS($A$3:A387))),"")</f>
        <v/>
      </c>
      <c r="H387" s="10" t="str">
        <f ca="1">IFERROR(INDEX(MAESTRO!H:H,_xludf.AGGREGATE(15,6,ROW(MAESTRO!$B$3:$B$1000)/((MAESTRO!$B$3:$B$1000="ASMARTALC")*(UPPER(MAESTRO!$L$3:$L$1000)="CONFIRMADO")),ROWS($A$3:A387))),"")</f>
        <v/>
      </c>
      <c r="I387" s="10" t="str">
        <f ca="1">IFERROR(INDEX(MAESTRO!I:I,_xludf.AGGREGATE(15,6,ROW(MAESTRO!$B$3:$B$1000)/((MAESTRO!$B$3:$B$1000="ASMARTALC")*(UPPER(MAESTRO!$L$3:$L$1000)="CONFIRMADO")),ROWS($A$3:A387))),"")</f>
        <v/>
      </c>
      <c r="J387" s="10" t="str">
        <f ca="1">IFERROR(INDEX(MAESTRO!J:J,_xludf.AGGREGATE(15,6,ROW(MAESTRO!$B$3:$B$1000)/((MAESTRO!$B$3:$B$1000="ASMARTALC")*(UPPER(MAESTRO!$L$3:$L$1000)="CONFIRMADO")),ROWS($A$3:A387))),"")</f>
        <v/>
      </c>
      <c r="K387" s="10" t="str">
        <f ca="1">IFERROR(INDEX(MAESTRO!K:K,_xludf.AGGREGATE(15,6,ROW(MAESTRO!$B$3:$B$1000)/((MAESTRO!$B$3:$B$1000="ASMARTALC")*(UPPER(MAESTRO!$L$3:$L$1000)="CONFIRMADO")),ROWS($A$3:A387))),"")</f>
        <v/>
      </c>
      <c r="L387" s="10" t="str">
        <f ca="1">IFERROR(INDEX(MAESTRO!L:L,_xludf.AGGREGATE(15,6,ROW(MAESTRO!$B$3:$B$1000)/((MAESTRO!$B$3:$B$1000="ASMARTALC")*(UPPER(MAESTRO!$L$3:$L$1000)="CONFIRMADO")),ROWS($A$3:A387))),"")</f>
        <v/>
      </c>
      <c r="M387" s="10" t="str">
        <f ca="1">IFERROR(INDEX(MAESTRO!M:M,_xludf.AGGREGATE(15,6,ROW(MAESTRO!$B$3:$B$1000)/((MAESTRO!$B$3:$B$1000="ASMARTALC")*(UPPER(MAESTRO!$L$3:$L$1000)="CONFIRMADO")),ROWS($A$3:A387))),"")</f>
        <v/>
      </c>
      <c r="N387" s="10" t="str">
        <f ca="1">IFERROR(INDEX(MAESTRO!N:N,_xludf.AGGREGATE(15,6,ROW(MAESTRO!$B$3:$B$1000)/((MAESTRO!$B$3:$B$1000="ASMARTALC")*(UPPER(MAESTRO!$L$3:$L$1000)="CONFIRMADO")),ROWS($A$3:A387))),"")</f>
        <v/>
      </c>
      <c r="O387" s="10" t="str">
        <f ca="1">IFERROR(INDEX(MAESTRO!O:O,_xludf.AGGREGATE(15,6,ROW(MAESTRO!$B$3:$B$1000)/((MAESTRO!$B$3:$B$1000="ASMARTALC")*(UPPER(MAESTRO!$L$3:$L$1000)="CONFIRMADO")),ROWS($A$3:A387))),"")</f>
        <v/>
      </c>
      <c r="P387" s="10" t="str">
        <f ca="1">IFERROR(INDEX(MAESTRO!P:P,_xludf.AGGREGATE(15,6,ROW(MAESTRO!$B$3:$B$1000)/((MAESTRO!$B$3:$B$1000="ASMARTALC")*(UPPER(MAESTRO!$L$3:$L$1000)="CONFIRMADO")),ROWS($A$3:A387))),"")</f>
        <v/>
      </c>
      <c r="Q387" s="10" t="str">
        <f ca="1">IFERROR(INDEX(MAESTRO!Q:Q,_xludf.AGGREGATE(15,6,ROW(MAESTRO!$B$3:$B$1000)/((MAESTRO!$B$3:$B$1000="ASMARTALC")*(UPPER(MAESTRO!$L$3:$L$1000)="CONFIRMADO")),ROWS($A$3:A387))),"")</f>
        <v/>
      </c>
      <c r="R387" s="10" t="str">
        <f ca="1">IFERROR(INDEX(MAESTRO!R:R,_xludf.AGGREGATE(15,6,ROW(MAESTRO!$B$3:$B$1000)/((MAESTRO!$B$3:$B$1000="ASMARTALC")*(UPPER(MAESTRO!$L$3:$L$1000)="CONFIRMADO")),ROWS($A$3:A387))),"")</f>
        <v/>
      </c>
      <c r="S387" s="10" t="str">
        <f ca="1">IFERROR(INDEX(MAESTRO!S:S,_xludf.AGGREGATE(15,6,ROW(MAESTRO!$B$3:$B$1000)/((MAESTRO!$B$3:$B$1000="ASMARTALC")*(UPPER(MAESTRO!$L$3:$L$1000)="CONFIRMADO")),ROWS($A$3:A387))),"")</f>
        <v/>
      </c>
      <c r="T387" s="10" t="str">
        <f ca="1">IFERROR(INDEX(MAESTRO!T:T,_xludf.AGGREGATE(15,6,ROW(MAESTRO!$B$3:$B$1000)/((MAESTRO!$B$3:$B$1000="ASMARTALC")*(UPPER(MAESTRO!$L$3:$L$1000)="CONFIRMADO")),ROWS($A$3:A387))),"")</f>
        <v/>
      </c>
      <c r="U387" s="10" t="str">
        <f ca="1">IFERROR(INDEX(MAESTRO!U:U,_xludf.AGGREGATE(15,6,ROW(MAESTRO!$B$3:$B$1000)/((MAESTRO!$B$3:$B$1000="ASMARTALC")*(UPPER(MAESTRO!$L$3:$L$1000)="CONFIRMADO")),ROWS($A$3:A387))),"")</f>
        <v/>
      </c>
      <c r="V387" s="10" t="str">
        <f ca="1">IFERROR(INDEX(MAESTRO!V:V,_xludf.AGGREGATE(15,6,ROW(MAESTRO!$B$3:$B$1000)/((MAESTRO!$B$3:$B$1000="ASMARTALC")*(UPPER(MAESTRO!$L$3:$L$1000)="CONFIRMADO")),ROWS($A$3:A387))),"")</f>
        <v/>
      </c>
      <c r="W387" s="10" t="str">
        <f ca="1">IFERROR(INDEX(MAESTRO!W:W,_xludf.AGGREGATE(15,6,ROW(MAESTRO!$B$3:$B$1000)/((MAESTRO!$B$3:$B$1000="ASMARTALC")*(UPPER(MAESTRO!$L$3:$L$1000)="CONFIRMADO")),ROWS($A$3:A387))),"")</f>
        <v/>
      </c>
      <c r="X387" s="10" t="str">
        <f ca="1">IFERROR(INDEX(MAESTRO!X:X,_xludf.AGGREGATE(15,6,ROW(MAESTRO!$B$3:$B$1000)/((MAESTRO!$B$3:$B$1000="ASMARTALC")*(UPPER(MAESTRO!$L$3:$L$1000)="CONFIRMADO")),ROWS($A$3:A387))),"")</f>
        <v/>
      </c>
    </row>
    <row r="388" spans="1:24" ht="22.05" customHeight="1">
      <c r="A388" s="13" t="str">
        <f ca="1">IFERROR(INDEX(MAESTRO!A:A,_xludf.AGGREGATE(15,6,ROW(MAESTRO!$B$3:$B$1000)/((MAESTRO!$B$3:$B$1000="ASMARTALC")*(UPPER(MAESTRO!$L$3:$L$1000)="CONFIRMADO")),ROWS($A$3:A388))),"")</f>
        <v/>
      </c>
      <c r="B388" s="13" t="str">
        <f ca="1">IFERROR(INDEX(MAESTRO!B:B,_xludf.AGGREGATE(15,6,ROW(MAESTRO!$B$3:$B$1000)/((MAESTRO!$B$3:$B$1000="ASMARTALC")*(UPPER(MAESTRO!$L$3:$L$1000)="CONFIRMADO")),ROWS($A$3:A388))),"")</f>
        <v/>
      </c>
      <c r="C388" s="13" t="str">
        <f ca="1">IFERROR(INDEX(MAESTRO!C:C,_xludf.AGGREGATE(15,6,ROW(MAESTRO!$B$3:$B$1000)/((MAESTRO!$B$3:$B$1000="ASMARTALC")*(UPPER(MAESTRO!$L$3:$L$1000)="CONFIRMADO")),ROWS($A$3:A388))),"")</f>
        <v/>
      </c>
      <c r="D388" s="13" t="str">
        <f ca="1">IFERROR(INDEX(MAESTRO!D:D,_xludf.AGGREGATE(15,6,ROW(MAESTRO!$B$3:$B$1000)/((MAESTRO!$B$3:$B$1000="ASMARTALC")*(UPPER(MAESTRO!$L$3:$L$1000)="CONFIRMADO")),ROWS($A$3:A388))),"")</f>
        <v/>
      </c>
      <c r="E388" s="13" t="str">
        <f ca="1">IFERROR(INDEX(MAESTRO!E:E,_xludf.AGGREGATE(15,6,ROW(MAESTRO!$B$3:$B$1000)/((MAESTRO!$B$3:$B$1000="ASMARTALC")*(UPPER(MAESTRO!$L$3:$L$1000)="CONFIRMADO")),ROWS($A$3:A388))),"")</f>
        <v/>
      </c>
      <c r="F388" s="13" t="str">
        <f ca="1">IFERROR(INDEX(MAESTRO!F:F,_xludf.AGGREGATE(15,6,ROW(MAESTRO!$B$3:$B$1000)/((MAESTRO!$B$3:$B$1000="ASMARTALC")*(UPPER(MAESTRO!$L$3:$L$1000)="CONFIRMADO")),ROWS($A$3:A388))),"")</f>
        <v/>
      </c>
      <c r="G388" s="13" t="str">
        <f ca="1">IFERROR(INDEX(MAESTRO!G:G,_xludf.AGGREGATE(15,6,ROW(MAESTRO!$B$3:$B$1000)/((MAESTRO!$B$3:$B$1000="ASMARTALC")*(UPPER(MAESTRO!$L$3:$L$1000)="CONFIRMADO")),ROWS($A$3:A388))),"")</f>
        <v/>
      </c>
      <c r="H388" s="13" t="str">
        <f ca="1">IFERROR(INDEX(MAESTRO!H:H,_xludf.AGGREGATE(15,6,ROW(MAESTRO!$B$3:$B$1000)/((MAESTRO!$B$3:$B$1000="ASMARTALC")*(UPPER(MAESTRO!$L$3:$L$1000)="CONFIRMADO")),ROWS($A$3:A388))),"")</f>
        <v/>
      </c>
      <c r="I388" s="13" t="str">
        <f ca="1">IFERROR(INDEX(MAESTRO!I:I,_xludf.AGGREGATE(15,6,ROW(MAESTRO!$B$3:$B$1000)/((MAESTRO!$B$3:$B$1000="ASMARTALC")*(UPPER(MAESTRO!$L$3:$L$1000)="CONFIRMADO")),ROWS($A$3:A388))),"")</f>
        <v/>
      </c>
      <c r="J388" s="13" t="str">
        <f ca="1">IFERROR(INDEX(MAESTRO!J:J,_xludf.AGGREGATE(15,6,ROW(MAESTRO!$B$3:$B$1000)/((MAESTRO!$B$3:$B$1000="ASMARTALC")*(UPPER(MAESTRO!$L$3:$L$1000)="CONFIRMADO")),ROWS($A$3:A388))),"")</f>
        <v/>
      </c>
      <c r="K388" s="13" t="str">
        <f ca="1">IFERROR(INDEX(MAESTRO!K:K,_xludf.AGGREGATE(15,6,ROW(MAESTRO!$B$3:$B$1000)/((MAESTRO!$B$3:$B$1000="ASMARTALC")*(UPPER(MAESTRO!$L$3:$L$1000)="CONFIRMADO")),ROWS($A$3:A388))),"")</f>
        <v/>
      </c>
      <c r="L388" s="13" t="str">
        <f ca="1">IFERROR(INDEX(MAESTRO!L:L,_xludf.AGGREGATE(15,6,ROW(MAESTRO!$B$3:$B$1000)/((MAESTRO!$B$3:$B$1000="ASMARTALC")*(UPPER(MAESTRO!$L$3:$L$1000)="CONFIRMADO")),ROWS($A$3:A388))),"")</f>
        <v/>
      </c>
      <c r="M388" s="13" t="str">
        <f ca="1">IFERROR(INDEX(MAESTRO!M:M,_xludf.AGGREGATE(15,6,ROW(MAESTRO!$B$3:$B$1000)/((MAESTRO!$B$3:$B$1000="ASMARTALC")*(UPPER(MAESTRO!$L$3:$L$1000)="CONFIRMADO")),ROWS($A$3:A388))),"")</f>
        <v/>
      </c>
      <c r="N388" s="13" t="str">
        <f ca="1">IFERROR(INDEX(MAESTRO!N:N,_xludf.AGGREGATE(15,6,ROW(MAESTRO!$B$3:$B$1000)/((MAESTRO!$B$3:$B$1000="ASMARTALC")*(UPPER(MAESTRO!$L$3:$L$1000)="CONFIRMADO")),ROWS($A$3:A388))),"")</f>
        <v/>
      </c>
      <c r="O388" s="13" t="str">
        <f ca="1">IFERROR(INDEX(MAESTRO!O:O,_xludf.AGGREGATE(15,6,ROW(MAESTRO!$B$3:$B$1000)/((MAESTRO!$B$3:$B$1000="ASMARTALC")*(UPPER(MAESTRO!$L$3:$L$1000)="CONFIRMADO")),ROWS($A$3:A388))),"")</f>
        <v/>
      </c>
      <c r="P388" s="13" t="str">
        <f ca="1">IFERROR(INDEX(MAESTRO!P:P,_xludf.AGGREGATE(15,6,ROW(MAESTRO!$B$3:$B$1000)/((MAESTRO!$B$3:$B$1000="ASMARTALC")*(UPPER(MAESTRO!$L$3:$L$1000)="CONFIRMADO")),ROWS($A$3:A388))),"")</f>
        <v/>
      </c>
      <c r="Q388" s="13" t="str">
        <f ca="1">IFERROR(INDEX(MAESTRO!Q:Q,_xludf.AGGREGATE(15,6,ROW(MAESTRO!$B$3:$B$1000)/((MAESTRO!$B$3:$B$1000="ASMARTALC")*(UPPER(MAESTRO!$L$3:$L$1000)="CONFIRMADO")),ROWS($A$3:A388))),"")</f>
        <v/>
      </c>
      <c r="R388" s="13" t="str">
        <f ca="1">IFERROR(INDEX(MAESTRO!R:R,_xludf.AGGREGATE(15,6,ROW(MAESTRO!$B$3:$B$1000)/((MAESTRO!$B$3:$B$1000="ASMARTALC")*(UPPER(MAESTRO!$L$3:$L$1000)="CONFIRMADO")),ROWS($A$3:A388))),"")</f>
        <v/>
      </c>
      <c r="S388" s="13" t="str">
        <f ca="1">IFERROR(INDEX(MAESTRO!S:S,_xludf.AGGREGATE(15,6,ROW(MAESTRO!$B$3:$B$1000)/((MAESTRO!$B$3:$B$1000="ASMARTALC")*(UPPER(MAESTRO!$L$3:$L$1000)="CONFIRMADO")),ROWS($A$3:A388))),"")</f>
        <v/>
      </c>
      <c r="T388" s="13" t="str">
        <f ca="1">IFERROR(INDEX(MAESTRO!T:T,_xludf.AGGREGATE(15,6,ROW(MAESTRO!$B$3:$B$1000)/((MAESTRO!$B$3:$B$1000="ASMARTALC")*(UPPER(MAESTRO!$L$3:$L$1000)="CONFIRMADO")),ROWS($A$3:A388))),"")</f>
        <v/>
      </c>
      <c r="U388" s="13" t="str">
        <f ca="1">IFERROR(INDEX(MAESTRO!U:U,_xludf.AGGREGATE(15,6,ROW(MAESTRO!$B$3:$B$1000)/((MAESTRO!$B$3:$B$1000="ASMARTALC")*(UPPER(MAESTRO!$L$3:$L$1000)="CONFIRMADO")),ROWS($A$3:A388))),"")</f>
        <v/>
      </c>
      <c r="V388" s="13" t="str">
        <f ca="1">IFERROR(INDEX(MAESTRO!V:V,_xludf.AGGREGATE(15,6,ROW(MAESTRO!$B$3:$B$1000)/((MAESTRO!$B$3:$B$1000="ASMARTALC")*(UPPER(MAESTRO!$L$3:$L$1000)="CONFIRMADO")),ROWS($A$3:A388))),"")</f>
        <v/>
      </c>
      <c r="W388" s="13" t="str">
        <f ca="1">IFERROR(INDEX(MAESTRO!W:W,_xludf.AGGREGATE(15,6,ROW(MAESTRO!$B$3:$B$1000)/((MAESTRO!$B$3:$B$1000="ASMARTALC")*(UPPER(MAESTRO!$L$3:$L$1000)="CONFIRMADO")),ROWS($A$3:A388))),"")</f>
        <v/>
      </c>
      <c r="X388" s="13" t="str">
        <f ca="1">IFERROR(INDEX(MAESTRO!X:X,_xludf.AGGREGATE(15,6,ROW(MAESTRO!$B$3:$B$1000)/((MAESTRO!$B$3:$B$1000="ASMARTALC")*(UPPER(MAESTRO!$L$3:$L$1000)="CONFIRMADO")),ROWS($A$3:A388))),"")</f>
        <v/>
      </c>
    </row>
    <row r="389" spans="1:24" ht="22.05" customHeight="1">
      <c r="A389" s="10" t="str">
        <f ca="1">IFERROR(INDEX(MAESTRO!A:A,_xludf.AGGREGATE(15,6,ROW(MAESTRO!$B$3:$B$1000)/((MAESTRO!$B$3:$B$1000="ASMARTALC")*(UPPER(MAESTRO!$L$3:$L$1000)="CONFIRMADO")),ROWS($A$3:A389))),"")</f>
        <v/>
      </c>
      <c r="B389" s="10" t="str">
        <f ca="1">IFERROR(INDEX(MAESTRO!B:B,_xludf.AGGREGATE(15,6,ROW(MAESTRO!$B$3:$B$1000)/((MAESTRO!$B$3:$B$1000="ASMARTALC")*(UPPER(MAESTRO!$L$3:$L$1000)="CONFIRMADO")),ROWS($A$3:A389))),"")</f>
        <v/>
      </c>
      <c r="C389" s="10" t="str">
        <f ca="1">IFERROR(INDEX(MAESTRO!C:C,_xludf.AGGREGATE(15,6,ROW(MAESTRO!$B$3:$B$1000)/((MAESTRO!$B$3:$B$1000="ASMARTALC")*(UPPER(MAESTRO!$L$3:$L$1000)="CONFIRMADO")),ROWS($A$3:A389))),"")</f>
        <v/>
      </c>
      <c r="D389" s="10" t="str">
        <f ca="1">IFERROR(INDEX(MAESTRO!D:D,_xludf.AGGREGATE(15,6,ROW(MAESTRO!$B$3:$B$1000)/((MAESTRO!$B$3:$B$1000="ASMARTALC")*(UPPER(MAESTRO!$L$3:$L$1000)="CONFIRMADO")),ROWS($A$3:A389))),"")</f>
        <v/>
      </c>
      <c r="E389" s="10" t="str">
        <f ca="1">IFERROR(INDEX(MAESTRO!E:E,_xludf.AGGREGATE(15,6,ROW(MAESTRO!$B$3:$B$1000)/((MAESTRO!$B$3:$B$1000="ASMARTALC")*(UPPER(MAESTRO!$L$3:$L$1000)="CONFIRMADO")),ROWS($A$3:A389))),"")</f>
        <v/>
      </c>
      <c r="F389" s="10" t="str">
        <f ca="1">IFERROR(INDEX(MAESTRO!F:F,_xludf.AGGREGATE(15,6,ROW(MAESTRO!$B$3:$B$1000)/((MAESTRO!$B$3:$B$1000="ASMARTALC")*(UPPER(MAESTRO!$L$3:$L$1000)="CONFIRMADO")),ROWS($A$3:A389))),"")</f>
        <v/>
      </c>
      <c r="G389" s="10" t="str">
        <f ca="1">IFERROR(INDEX(MAESTRO!G:G,_xludf.AGGREGATE(15,6,ROW(MAESTRO!$B$3:$B$1000)/((MAESTRO!$B$3:$B$1000="ASMARTALC")*(UPPER(MAESTRO!$L$3:$L$1000)="CONFIRMADO")),ROWS($A$3:A389))),"")</f>
        <v/>
      </c>
      <c r="H389" s="10" t="str">
        <f ca="1">IFERROR(INDEX(MAESTRO!H:H,_xludf.AGGREGATE(15,6,ROW(MAESTRO!$B$3:$B$1000)/((MAESTRO!$B$3:$B$1000="ASMARTALC")*(UPPER(MAESTRO!$L$3:$L$1000)="CONFIRMADO")),ROWS($A$3:A389))),"")</f>
        <v/>
      </c>
      <c r="I389" s="10" t="str">
        <f ca="1">IFERROR(INDEX(MAESTRO!I:I,_xludf.AGGREGATE(15,6,ROW(MAESTRO!$B$3:$B$1000)/((MAESTRO!$B$3:$B$1000="ASMARTALC")*(UPPER(MAESTRO!$L$3:$L$1000)="CONFIRMADO")),ROWS($A$3:A389))),"")</f>
        <v/>
      </c>
      <c r="J389" s="10" t="str">
        <f ca="1">IFERROR(INDEX(MAESTRO!J:J,_xludf.AGGREGATE(15,6,ROW(MAESTRO!$B$3:$B$1000)/((MAESTRO!$B$3:$B$1000="ASMARTALC")*(UPPER(MAESTRO!$L$3:$L$1000)="CONFIRMADO")),ROWS($A$3:A389))),"")</f>
        <v/>
      </c>
      <c r="K389" s="10" t="str">
        <f ca="1">IFERROR(INDEX(MAESTRO!K:K,_xludf.AGGREGATE(15,6,ROW(MAESTRO!$B$3:$B$1000)/((MAESTRO!$B$3:$B$1000="ASMARTALC")*(UPPER(MAESTRO!$L$3:$L$1000)="CONFIRMADO")),ROWS($A$3:A389))),"")</f>
        <v/>
      </c>
      <c r="L389" s="10" t="str">
        <f ca="1">IFERROR(INDEX(MAESTRO!L:L,_xludf.AGGREGATE(15,6,ROW(MAESTRO!$B$3:$B$1000)/((MAESTRO!$B$3:$B$1000="ASMARTALC")*(UPPER(MAESTRO!$L$3:$L$1000)="CONFIRMADO")),ROWS($A$3:A389))),"")</f>
        <v/>
      </c>
      <c r="M389" s="10" t="str">
        <f ca="1">IFERROR(INDEX(MAESTRO!M:M,_xludf.AGGREGATE(15,6,ROW(MAESTRO!$B$3:$B$1000)/((MAESTRO!$B$3:$B$1000="ASMARTALC")*(UPPER(MAESTRO!$L$3:$L$1000)="CONFIRMADO")),ROWS($A$3:A389))),"")</f>
        <v/>
      </c>
      <c r="N389" s="10" t="str">
        <f ca="1">IFERROR(INDEX(MAESTRO!N:N,_xludf.AGGREGATE(15,6,ROW(MAESTRO!$B$3:$B$1000)/((MAESTRO!$B$3:$B$1000="ASMARTALC")*(UPPER(MAESTRO!$L$3:$L$1000)="CONFIRMADO")),ROWS($A$3:A389))),"")</f>
        <v/>
      </c>
      <c r="O389" s="10" t="str">
        <f ca="1">IFERROR(INDEX(MAESTRO!O:O,_xludf.AGGREGATE(15,6,ROW(MAESTRO!$B$3:$B$1000)/((MAESTRO!$B$3:$B$1000="ASMARTALC")*(UPPER(MAESTRO!$L$3:$L$1000)="CONFIRMADO")),ROWS($A$3:A389))),"")</f>
        <v/>
      </c>
      <c r="P389" s="10" t="str">
        <f ca="1">IFERROR(INDEX(MAESTRO!P:P,_xludf.AGGREGATE(15,6,ROW(MAESTRO!$B$3:$B$1000)/((MAESTRO!$B$3:$B$1000="ASMARTALC")*(UPPER(MAESTRO!$L$3:$L$1000)="CONFIRMADO")),ROWS($A$3:A389))),"")</f>
        <v/>
      </c>
      <c r="Q389" s="10" t="str">
        <f ca="1">IFERROR(INDEX(MAESTRO!Q:Q,_xludf.AGGREGATE(15,6,ROW(MAESTRO!$B$3:$B$1000)/((MAESTRO!$B$3:$B$1000="ASMARTALC")*(UPPER(MAESTRO!$L$3:$L$1000)="CONFIRMADO")),ROWS($A$3:A389))),"")</f>
        <v/>
      </c>
      <c r="R389" s="10" t="str">
        <f ca="1">IFERROR(INDEX(MAESTRO!R:R,_xludf.AGGREGATE(15,6,ROW(MAESTRO!$B$3:$B$1000)/((MAESTRO!$B$3:$B$1000="ASMARTALC")*(UPPER(MAESTRO!$L$3:$L$1000)="CONFIRMADO")),ROWS($A$3:A389))),"")</f>
        <v/>
      </c>
      <c r="S389" s="10" t="str">
        <f ca="1">IFERROR(INDEX(MAESTRO!S:S,_xludf.AGGREGATE(15,6,ROW(MAESTRO!$B$3:$B$1000)/((MAESTRO!$B$3:$B$1000="ASMARTALC")*(UPPER(MAESTRO!$L$3:$L$1000)="CONFIRMADO")),ROWS($A$3:A389))),"")</f>
        <v/>
      </c>
      <c r="T389" s="10" t="str">
        <f ca="1">IFERROR(INDEX(MAESTRO!T:T,_xludf.AGGREGATE(15,6,ROW(MAESTRO!$B$3:$B$1000)/((MAESTRO!$B$3:$B$1000="ASMARTALC")*(UPPER(MAESTRO!$L$3:$L$1000)="CONFIRMADO")),ROWS($A$3:A389))),"")</f>
        <v/>
      </c>
      <c r="U389" s="10" t="str">
        <f ca="1">IFERROR(INDEX(MAESTRO!U:U,_xludf.AGGREGATE(15,6,ROW(MAESTRO!$B$3:$B$1000)/((MAESTRO!$B$3:$B$1000="ASMARTALC")*(UPPER(MAESTRO!$L$3:$L$1000)="CONFIRMADO")),ROWS($A$3:A389))),"")</f>
        <v/>
      </c>
      <c r="V389" s="10" t="str">
        <f ca="1">IFERROR(INDEX(MAESTRO!V:V,_xludf.AGGREGATE(15,6,ROW(MAESTRO!$B$3:$B$1000)/((MAESTRO!$B$3:$B$1000="ASMARTALC")*(UPPER(MAESTRO!$L$3:$L$1000)="CONFIRMADO")),ROWS($A$3:A389))),"")</f>
        <v/>
      </c>
      <c r="W389" s="10" t="str">
        <f ca="1">IFERROR(INDEX(MAESTRO!W:W,_xludf.AGGREGATE(15,6,ROW(MAESTRO!$B$3:$B$1000)/((MAESTRO!$B$3:$B$1000="ASMARTALC")*(UPPER(MAESTRO!$L$3:$L$1000)="CONFIRMADO")),ROWS($A$3:A389))),"")</f>
        <v/>
      </c>
      <c r="X389" s="10" t="str">
        <f ca="1">IFERROR(INDEX(MAESTRO!X:X,_xludf.AGGREGATE(15,6,ROW(MAESTRO!$B$3:$B$1000)/((MAESTRO!$B$3:$B$1000="ASMARTALC")*(UPPER(MAESTRO!$L$3:$L$1000)="CONFIRMADO")),ROWS($A$3:A389))),"")</f>
        <v/>
      </c>
    </row>
    <row r="390" spans="1:24" ht="22.05" customHeight="1">
      <c r="A390" s="13" t="str">
        <f ca="1">IFERROR(INDEX(MAESTRO!A:A,_xludf.AGGREGATE(15,6,ROW(MAESTRO!$B$3:$B$1000)/((MAESTRO!$B$3:$B$1000="ASMARTALC")*(UPPER(MAESTRO!$L$3:$L$1000)="CONFIRMADO")),ROWS($A$3:A390))),"")</f>
        <v/>
      </c>
      <c r="B390" s="13" t="str">
        <f ca="1">IFERROR(INDEX(MAESTRO!B:B,_xludf.AGGREGATE(15,6,ROW(MAESTRO!$B$3:$B$1000)/((MAESTRO!$B$3:$B$1000="ASMARTALC")*(UPPER(MAESTRO!$L$3:$L$1000)="CONFIRMADO")),ROWS($A$3:A390))),"")</f>
        <v/>
      </c>
      <c r="C390" s="13" t="str">
        <f ca="1">IFERROR(INDEX(MAESTRO!C:C,_xludf.AGGREGATE(15,6,ROW(MAESTRO!$B$3:$B$1000)/((MAESTRO!$B$3:$B$1000="ASMARTALC")*(UPPER(MAESTRO!$L$3:$L$1000)="CONFIRMADO")),ROWS($A$3:A390))),"")</f>
        <v/>
      </c>
      <c r="D390" s="13" t="str">
        <f ca="1">IFERROR(INDEX(MAESTRO!D:D,_xludf.AGGREGATE(15,6,ROW(MAESTRO!$B$3:$B$1000)/((MAESTRO!$B$3:$B$1000="ASMARTALC")*(UPPER(MAESTRO!$L$3:$L$1000)="CONFIRMADO")),ROWS($A$3:A390))),"")</f>
        <v/>
      </c>
      <c r="E390" s="13" t="str">
        <f ca="1">IFERROR(INDEX(MAESTRO!E:E,_xludf.AGGREGATE(15,6,ROW(MAESTRO!$B$3:$B$1000)/((MAESTRO!$B$3:$B$1000="ASMARTALC")*(UPPER(MAESTRO!$L$3:$L$1000)="CONFIRMADO")),ROWS($A$3:A390))),"")</f>
        <v/>
      </c>
      <c r="F390" s="13" t="str">
        <f ca="1">IFERROR(INDEX(MAESTRO!F:F,_xludf.AGGREGATE(15,6,ROW(MAESTRO!$B$3:$B$1000)/((MAESTRO!$B$3:$B$1000="ASMARTALC")*(UPPER(MAESTRO!$L$3:$L$1000)="CONFIRMADO")),ROWS($A$3:A390))),"")</f>
        <v/>
      </c>
      <c r="G390" s="13" t="str">
        <f ca="1">IFERROR(INDEX(MAESTRO!G:G,_xludf.AGGREGATE(15,6,ROW(MAESTRO!$B$3:$B$1000)/((MAESTRO!$B$3:$B$1000="ASMARTALC")*(UPPER(MAESTRO!$L$3:$L$1000)="CONFIRMADO")),ROWS($A$3:A390))),"")</f>
        <v/>
      </c>
      <c r="H390" s="13" t="str">
        <f ca="1">IFERROR(INDEX(MAESTRO!H:H,_xludf.AGGREGATE(15,6,ROW(MAESTRO!$B$3:$B$1000)/((MAESTRO!$B$3:$B$1000="ASMARTALC")*(UPPER(MAESTRO!$L$3:$L$1000)="CONFIRMADO")),ROWS($A$3:A390))),"")</f>
        <v/>
      </c>
      <c r="I390" s="13" t="str">
        <f ca="1">IFERROR(INDEX(MAESTRO!I:I,_xludf.AGGREGATE(15,6,ROW(MAESTRO!$B$3:$B$1000)/((MAESTRO!$B$3:$B$1000="ASMARTALC")*(UPPER(MAESTRO!$L$3:$L$1000)="CONFIRMADO")),ROWS($A$3:A390))),"")</f>
        <v/>
      </c>
      <c r="J390" s="13" t="str">
        <f ca="1">IFERROR(INDEX(MAESTRO!J:J,_xludf.AGGREGATE(15,6,ROW(MAESTRO!$B$3:$B$1000)/((MAESTRO!$B$3:$B$1000="ASMARTALC")*(UPPER(MAESTRO!$L$3:$L$1000)="CONFIRMADO")),ROWS($A$3:A390))),"")</f>
        <v/>
      </c>
      <c r="K390" s="13" t="str">
        <f ca="1">IFERROR(INDEX(MAESTRO!K:K,_xludf.AGGREGATE(15,6,ROW(MAESTRO!$B$3:$B$1000)/((MAESTRO!$B$3:$B$1000="ASMARTALC")*(UPPER(MAESTRO!$L$3:$L$1000)="CONFIRMADO")),ROWS($A$3:A390))),"")</f>
        <v/>
      </c>
      <c r="L390" s="13" t="str">
        <f ca="1">IFERROR(INDEX(MAESTRO!L:L,_xludf.AGGREGATE(15,6,ROW(MAESTRO!$B$3:$B$1000)/((MAESTRO!$B$3:$B$1000="ASMARTALC")*(UPPER(MAESTRO!$L$3:$L$1000)="CONFIRMADO")),ROWS($A$3:A390))),"")</f>
        <v/>
      </c>
      <c r="M390" s="13" t="str">
        <f ca="1">IFERROR(INDEX(MAESTRO!M:M,_xludf.AGGREGATE(15,6,ROW(MAESTRO!$B$3:$B$1000)/((MAESTRO!$B$3:$B$1000="ASMARTALC")*(UPPER(MAESTRO!$L$3:$L$1000)="CONFIRMADO")),ROWS($A$3:A390))),"")</f>
        <v/>
      </c>
      <c r="N390" s="13" t="str">
        <f ca="1">IFERROR(INDEX(MAESTRO!N:N,_xludf.AGGREGATE(15,6,ROW(MAESTRO!$B$3:$B$1000)/((MAESTRO!$B$3:$B$1000="ASMARTALC")*(UPPER(MAESTRO!$L$3:$L$1000)="CONFIRMADO")),ROWS($A$3:A390))),"")</f>
        <v/>
      </c>
      <c r="O390" s="13" t="str">
        <f ca="1">IFERROR(INDEX(MAESTRO!O:O,_xludf.AGGREGATE(15,6,ROW(MAESTRO!$B$3:$B$1000)/((MAESTRO!$B$3:$B$1000="ASMARTALC")*(UPPER(MAESTRO!$L$3:$L$1000)="CONFIRMADO")),ROWS($A$3:A390))),"")</f>
        <v/>
      </c>
      <c r="P390" s="13" t="str">
        <f ca="1">IFERROR(INDEX(MAESTRO!P:P,_xludf.AGGREGATE(15,6,ROW(MAESTRO!$B$3:$B$1000)/((MAESTRO!$B$3:$B$1000="ASMARTALC")*(UPPER(MAESTRO!$L$3:$L$1000)="CONFIRMADO")),ROWS($A$3:A390))),"")</f>
        <v/>
      </c>
      <c r="Q390" s="13" t="str">
        <f ca="1">IFERROR(INDEX(MAESTRO!Q:Q,_xludf.AGGREGATE(15,6,ROW(MAESTRO!$B$3:$B$1000)/((MAESTRO!$B$3:$B$1000="ASMARTALC")*(UPPER(MAESTRO!$L$3:$L$1000)="CONFIRMADO")),ROWS($A$3:A390))),"")</f>
        <v/>
      </c>
      <c r="R390" s="13" t="str">
        <f ca="1">IFERROR(INDEX(MAESTRO!R:R,_xludf.AGGREGATE(15,6,ROW(MAESTRO!$B$3:$B$1000)/((MAESTRO!$B$3:$B$1000="ASMARTALC")*(UPPER(MAESTRO!$L$3:$L$1000)="CONFIRMADO")),ROWS($A$3:A390))),"")</f>
        <v/>
      </c>
      <c r="S390" s="13" t="str">
        <f ca="1">IFERROR(INDEX(MAESTRO!S:S,_xludf.AGGREGATE(15,6,ROW(MAESTRO!$B$3:$B$1000)/((MAESTRO!$B$3:$B$1000="ASMARTALC")*(UPPER(MAESTRO!$L$3:$L$1000)="CONFIRMADO")),ROWS($A$3:A390))),"")</f>
        <v/>
      </c>
      <c r="T390" s="13" t="str">
        <f ca="1">IFERROR(INDEX(MAESTRO!T:T,_xludf.AGGREGATE(15,6,ROW(MAESTRO!$B$3:$B$1000)/((MAESTRO!$B$3:$B$1000="ASMARTALC")*(UPPER(MAESTRO!$L$3:$L$1000)="CONFIRMADO")),ROWS($A$3:A390))),"")</f>
        <v/>
      </c>
      <c r="U390" s="13" t="str">
        <f ca="1">IFERROR(INDEX(MAESTRO!U:U,_xludf.AGGREGATE(15,6,ROW(MAESTRO!$B$3:$B$1000)/((MAESTRO!$B$3:$B$1000="ASMARTALC")*(UPPER(MAESTRO!$L$3:$L$1000)="CONFIRMADO")),ROWS($A$3:A390))),"")</f>
        <v/>
      </c>
      <c r="V390" s="13" t="str">
        <f ca="1">IFERROR(INDEX(MAESTRO!V:V,_xludf.AGGREGATE(15,6,ROW(MAESTRO!$B$3:$B$1000)/((MAESTRO!$B$3:$B$1000="ASMARTALC")*(UPPER(MAESTRO!$L$3:$L$1000)="CONFIRMADO")),ROWS($A$3:A390))),"")</f>
        <v/>
      </c>
      <c r="W390" s="13" t="str">
        <f ca="1">IFERROR(INDEX(MAESTRO!W:W,_xludf.AGGREGATE(15,6,ROW(MAESTRO!$B$3:$B$1000)/((MAESTRO!$B$3:$B$1000="ASMARTALC")*(UPPER(MAESTRO!$L$3:$L$1000)="CONFIRMADO")),ROWS($A$3:A390))),"")</f>
        <v/>
      </c>
      <c r="X390" s="13" t="str">
        <f ca="1">IFERROR(INDEX(MAESTRO!X:X,_xludf.AGGREGATE(15,6,ROW(MAESTRO!$B$3:$B$1000)/((MAESTRO!$B$3:$B$1000="ASMARTALC")*(UPPER(MAESTRO!$L$3:$L$1000)="CONFIRMADO")),ROWS($A$3:A390))),"")</f>
        <v/>
      </c>
    </row>
    <row r="391" spans="1:24" ht="22.05" customHeight="1">
      <c r="A391" s="10" t="str">
        <f ca="1">IFERROR(INDEX(MAESTRO!A:A,_xludf.AGGREGATE(15,6,ROW(MAESTRO!$B$3:$B$1000)/((MAESTRO!$B$3:$B$1000="ASMARTALC")*(UPPER(MAESTRO!$L$3:$L$1000)="CONFIRMADO")),ROWS($A$3:A391))),"")</f>
        <v/>
      </c>
      <c r="B391" s="10" t="str">
        <f ca="1">IFERROR(INDEX(MAESTRO!B:B,_xludf.AGGREGATE(15,6,ROW(MAESTRO!$B$3:$B$1000)/((MAESTRO!$B$3:$B$1000="ASMARTALC")*(UPPER(MAESTRO!$L$3:$L$1000)="CONFIRMADO")),ROWS($A$3:A391))),"")</f>
        <v/>
      </c>
      <c r="C391" s="10" t="str">
        <f ca="1">IFERROR(INDEX(MAESTRO!C:C,_xludf.AGGREGATE(15,6,ROW(MAESTRO!$B$3:$B$1000)/((MAESTRO!$B$3:$B$1000="ASMARTALC")*(UPPER(MAESTRO!$L$3:$L$1000)="CONFIRMADO")),ROWS($A$3:A391))),"")</f>
        <v/>
      </c>
      <c r="D391" s="10" t="str">
        <f ca="1">IFERROR(INDEX(MAESTRO!D:D,_xludf.AGGREGATE(15,6,ROW(MAESTRO!$B$3:$B$1000)/((MAESTRO!$B$3:$B$1000="ASMARTALC")*(UPPER(MAESTRO!$L$3:$L$1000)="CONFIRMADO")),ROWS($A$3:A391))),"")</f>
        <v/>
      </c>
      <c r="E391" s="10" t="str">
        <f ca="1">IFERROR(INDEX(MAESTRO!E:E,_xludf.AGGREGATE(15,6,ROW(MAESTRO!$B$3:$B$1000)/((MAESTRO!$B$3:$B$1000="ASMARTALC")*(UPPER(MAESTRO!$L$3:$L$1000)="CONFIRMADO")),ROWS($A$3:A391))),"")</f>
        <v/>
      </c>
      <c r="F391" s="10" t="str">
        <f ca="1">IFERROR(INDEX(MAESTRO!F:F,_xludf.AGGREGATE(15,6,ROW(MAESTRO!$B$3:$B$1000)/((MAESTRO!$B$3:$B$1000="ASMARTALC")*(UPPER(MAESTRO!$L$3:$L$1000)="CONFIRMADO")),ROWS($A$3:A391))),"")</f>
        <v/>
      </c>
      <c r="G391" s="10" t="str">
        <f ca="1">IFERROR(INDEX(MAESTRO!G:G,_xludf.AGGREGATE(15,6,ROW(MAESTRO!$B$3:$B$1000)/((MAESTRO!$B$3:$B$1000="ASMARTALC")*(UPPER(MAESTRO!$L$3:$L$1000)="CONFIRMADO")),ROWS($A$3:A391))),"")</f>
        <v/>
      </c>
      <c r="H391" s="10" t="str">
        <f ca="1">IFERROR(INDEX(MAESTRO!H:H,_xludf.AGGREGATE(15,6,ROW(MAESTRO!$B$3:$B$1000)/((MAESTRO!$B$3:$B$1000="ASMARTALC")*(UPPER(MAESTRO!$L$3:$L$1000)="CONFIRMADO")),ROWS($A$3:A391))),"")</f>
        <v/>
      </c>
      <c r="I391" s="10" t="str">
        <f ca="1">IFERROR(INDEX(MAESTRO!I:I,_xludf.AGGREGATE(15,6,ROW(MAESTRO!$B$3:$B$1000)/((MAESTRO!$B$3:$B$1000="ASMARTALC")*(UPPER(MAESTRO!$L$3:$L$1000)="CONFIRMADO")),ROWS($A$3:A391))),"")</f>
        <v/>
      </c>
      <c r="J391" s="10" t="str">
        <f ca="1">IFERROR(INDEX(MAESTRO!J:J,_xludf.AGGREGATE(15,6,ROW(MAESTRO!$B$3:$B$1000)/((MAESTRO!$B$3:$B$1000="ASMARTALC")*(UPPER(MAESTRO!$L$3:$L$1000)="CONFIRMADO")),ROWS($A$3:A391))),"")</f>
        <v/>
      </c>
      <c r="K391" s="10" t="str">
        <f ca="1">IFERROR(INDEX(MAESTRO!K:K,_xludf.AGGREGATE(15,6,ROW(MAESTRO!$B$3:$B$1000)/((MAESTRO!$B$3:$B$1000="ASMARTALC")*(UPPER(MAESTRO!$L$3:$L$1000)="CONFIRMADO")),ROWS($A$3:A391))),"")</f>
        <v/>
      </c>
      <c r="L391" s="10" t="str">
        <f ca="1">IFERROR(INDEX(MAESTRO!L:L,_xludf.AGGREGATE(15,6,ROW(MAESTRO!$B$3:$B$1000)/((MAESTRO!$B$3:$B$1000="ASMARTALC")*(UPPER(MAESTRO!$L$3:$L$1000)="CONFIRMADO")),ROWS($A$3:A391))),"")</f>
        <v/>
      </c>
      <c r="M391" s="10" t="str">
        <f ca="1">IFERROR(INDEX(MAESTRO!M:M,_xludf.AGGREGATE(15,6,ROW(MAESTRO!$B$3:$B$1000)/((MAESTRO!$B$3:$B$1000="ASMARTALC")*(UPPER(MAESTRO!$L$3:$L$1000)="CONFIRMADO")),ROWS($A$3:A391))),"")</f>
        <v/>
      </c>
      <c r="N391" s="10" t="str">
        <f ca="1">IFERROR(INDEX(MAESTRO!N:N,_xludf.AGGREGATE(15,6,ROW(MAESTRO!$B$3:$B$1000)/((MAESTRO!$B$3:$B$1000="ASMARTALC")*(UPPER(MAESTRO!$L$3:$L$1000)="CONFIRMADO")),ROWS($A$3:A391))),"")</f>
        <v/>
      </c>
      <c r="O391" s="10" t="str">
        <f ca="1">IFERROR(INDEX(MAESTRO!O:O,_xludf.AGGREGATE(15,6,ROW(MAESTRO!$B$3:$B$1000)/((MAESTRO!$B$3:$B$1000="ASMARTALC")*(UPPER(MAESTRO!$L$3:$L$1000)="CONFIRMADO")),ROWS($A$3:A391))),"")</f>
        <v/>
      </c>
      <c r="P391" s="10" t="str">
        <f ca="1">IFERROR(INDEX(MAESTRO!P:P,_xludf.AGGREGATE(15,6,ROW(MAESTRO!$B$3:$B$1000)/((MAESTRO!$B$3:$B$1000="ASMARTALC")*(UPPER(MAESTRO!$L$3:$L$1000)="CONFIRMADO")),ROWS($A$3:A391))),"")</f>
        <v/>
      </c>
      <c r="Q391" s="10" t="str">
        <f ca="1">IFERROR(INDEX(MAESTRO!Q:Q,_xludf.AGGREGATE(15,6,ROW(MAESTRO!$B$3:$B$1000)/((MAESTRO!$B$3:$B$1000="ASMARTALC")*(UPPER(MAESTRO!$L$3:$L$1000)="CONFIRMADO")),ROWS($A$3:A391))),"")</f>
        <v/>
      </c>
      <c r="R391" s="10" t="str">
        <f ca="1">IFERROR(INDEX(MAESTRO!R:R,_xludf.AGGREGATE(15,6,ROW(MAESTRO!$B$3:$B$1000)/((MAESTRO!$B$3:$B$1000="ASMARTALC")*(UPPER(MAESTRO!$L$3:$L$1000)="CONFIRMADO")),ROWS($A$3:A391))),"")</f>
        <v/>
      </c>
      <c r="S391" s="10" t="str">
        <f ca="1">IFERROR(INDEX(MAESTRO!S:S,_xludf.AGGREGATE(15,6,ROW(MAESTRO!$B$3:$B$1000)/((MAESTRO!$B$3:$B$1000="ASMARTALC")*(UPPER(MAESTRO!$L$3:$L$1000)="CONFIRMADO")),ROWS($A$3:A391))),"")</f>
        <v/>
      </c>
      <c r="T391" s="10" t="str">
        <f ca="1">IFERROR(INDEX(MAESTRO!T:T,_xludf.AGGREGATE(15,6,ROW(MAESTRO!$B$3:$B$1000)/((MAESTRO!$B$3:$B$1000="ASMARTALC")*(UPPER(MAESTRO!$L$3:$L$1000)="CONFIRMADO")),ROWS($A$3:A391))),"")</f>
        <v/>
      </c>
      <c r="U391" s="10" t="str">
        <f ca="1">IFERROR(INDEX(MAESTRO!U:U,_xludf.AGGREGATE(15,6,ROW(MAESTRO!$B$3:$B$1000)/((MAESTRO!$B$3:$B$1000="ASMARTALC")*(UPPER(MAESTRO!$L$3:$L$1000)="CONFIRMADO")),ROWS($A$3:A391))),"")</f>
        <v/>
      </c>
      <c r="V391" s="10" t="str">
        <f ca="1">IFERROR(INDEX(MAESTRO!V:V,_xludf.AGGREGATE(15,6,ROW(MAESTRO!$B$3:$B$1000)/((MAESTRO!$B$3:$B$1000="ASMARTALC")*(UPPER(MAESTRO!$L$3:$L$1000)="CONFIRMADO")),ROWS($A$3:A391))),"")</f>
        <v/>
      </c>
      <c r="W391" s="10" t="str">
        <f ca="1">IFERROR(INDEX(MAESTRO!W:W,_xludf.AGGREGATE(15,6,ROW(MAESTRO!$B$3:$B$1000)/((MAESTRO!$B$3:$B$1000="ASMARTALC")*(UPPER(MAESTRO!$L$3:$L$1000)="CONFIRMADO")),ROWS($A$3:A391))),"")</f>
        <v/>
      </c>
      <c r="X391" s="10" t="str">
        <f ca="1">IFERROR(INDEX(MAESTRO!X:X,_xludf.AGGREGATE(15,6,ROW(MAESTRO!$B$3:$B$1000)/((MAESTRO!$B$3:$B$1000="ASMARTALC")*(UPPER(MAESTRO!$L$3:$L$1000)="CONFIRMADO")),ROWS($A$3:A391))),"")</f>
        <v/>
      </c>
    </row>
    <row r="392" spans="1:24" ht="22.05" customHeight="1">
      <c r="A392" s="13" t="str">
        <f ca="1">IFERROR(INDEX(MAESTRO!A:A,_xludf.AGGREGATE(15,6,ROW(MAESTRO!$B$3:$B$1000)/((MAESTRO!$B$3:$B$1000="ASMARTALC")*(UPPER(MAESTRO!$L$3:$L$1000)="CONFIRMADO")),ROWS($A$3:A392))),"")</f>
        <v/>
      </c>
      <c r="B392" s="13" t="str">
        <f ca="1">IFERROR(INDEX(MAESTRO!B:B,_xludf.AGGREGATE(15,6,ROW(MAESTRO!$B$3:$B$1000)/((MAESTRO!$B$3:$B$1000="ASMARTALC")*(UPPER(MAESTRO!$L$3:$L$1000)="CONFIRMADO")),ROWS($A$3:A392))),"")</f>
        <v/>
      </c>
      <c r="C392" s="13" t="str">
        <f ca="1">IFERROR(INDEX(MAESTRO!C:C,_xludf.AGGREGATE(15,6,ROW(MAESTRO!$B$3:$B$1000)/((MAESTRO!$B$3:$B$1000="ASMARTALC")*(UPPER(MAESTRO!$L$3:$L$1000)="CONFIRMADO")),ROWS($A$3:A392))),"")</f>
        <v/>
      </c>
      <c r="D392" s="13" t="str">
        <f ca="1">IFERROR(INDEX(MAESTRO!D:D,_xludf.AGGREGATE(15,6,ROW(MAESTRO!$B$3:$B$1000)/((MAESTRO!$B$3:$B$1000="ASMARTALC")*(UPPER(MAESTRO!$L$3:$L$1000)="CONFIRMADO")),ROWS($A$3:A392))),"")</f>
        <v/>
      </c>
      <c r="E392" s="13" t="str">
        <f ca="1">IFERROR(INDEX(MAESTRO!E:E,_xludf.AGGREGATE(15,6,ROW(MAESTRO!$B$3:$B$1000)/((MAESTRO!$B$3:$B$1000="ASMARTALC")*(UPPER(MAESTRO!$L$3:$L$1000)="CONFIRMADO")),ROWS($A$3:A392))),"")</f>
        <v/>
      </c>
      <c r="F392" s="13" t="str">
        <f ca="1">IFERROR(INDEX(MAESTRO!F:F,_xludf.AGGREGATE(15,6,ROW(MAESTRO!$B$3:$B$1000)/((MAESTRO!$B$3:$B$1000="ASMARTALC")*(UPPER(MAESTRO!$L$3:$L$1000)="CONFIRMADO")),ROWS($A$3:A392))),"")</f>
        <v/>
      </c>
      <c r="G392" s="13" t="str">
        <f ca="1">IFERROR(INDEX(MAESTRO!G:G,_xludf.AGGREGATE(15,6,ROW(MAESTRO!$B$3:$B$1000)/((MAESTRO!$B$3:$B$1000="ASMARTALC")*(UPPER(MAESTRO!$L$3:$L$1000)="CONFIRMADO")),ROWS($A$3:A392))),"")</f>
        <v/>
      </c>
      <c r="H392" s="13" t="str">
        <f ca="1">IFERROR(INDEX(MAESTRO!H:H,_xludf.AGGREGATE(15,6,ROW(MAESTRO!$B$3:$B$1000)/((MAESTRO!$B$3:$B$1000="ASMARTALC")*(UPPER(MAESTRO!$L$3:$L$1000)="CONFIRMADO")),ROWS($A$3:A392))),"")</f>
        <v/>
      </c>
      <c r="I392" s="13" t="str">
        <f ca="1">IFERROR(INDEX(MAESTRO!I:I,_xludf.AGGREGATE(15,6,ROW(MAESTRO!$B$3:$B$1000)/((MAESTRO!$B$3:$B$1000="ASMARTALC")*(UPPER(MAESTRO!$L$3:$L$1000)="CONFIRMADO")),ROWS($A$3:A392))),"")</f>
        <v/>
      </c>
      <c r="J392" s="13" t="str">
        <f ca="1">IFERROR(INDEX(MAESTRO!J:J,_xludf.AGGREGATE(15,6,ROW(MAESTRO!$B$3:$B$1000)/((MAESTRO!$B$3:$B$1000="ASMARTALC")*(UPPER(MAESTRO!$L$3:$L$1000)="CONFIRMADO")),ROWS($A$3:A392))),"")</f>
        <v/>
      </c>
      <c r="K392" s="13" t="str">
        <f ca="1">IFERROR(INDEX(MAESTRO!K:K,_xludf.AGGREGATE(15,6,ROW(MAESTRO!$B$3:$B$1000)/((MAESTRO!$B$3:$B$1000="ASMARTALC")*(UPPER(MAESTRO!$L$3:$L$1000)="CONFIRMADO")),ROWS($A$3:A392))),"")</f>
        <v/>
      </c>
      <c r="L392" s="13" t="str">
        <f ca="1">IFERROR(INDEX(MAESTRO!L:L,_xludf.AGGREGATE(15,6,ROW(MAESTRO!$B$3:$B$1000)/((MAESTRO!$B$3:$B$1000="ASMARTALC")*(UPPER(MAESTRO!$L$3:$L$1000)="CONFIRMADO")),ROWS($A$3:A392))),"")</f>
        <v/>
      </c>
      <c r="M392" s="13" t="str">
        <f ca="1">IFERROR(INDEX(MAESTRO!M:M,_xludf.AGGREGATE(15,6,ROW(MAESTRO!$B$3:$B$1000)/((MAESTRO!$B$3:$B$1000="ASMARTALC")*(UPPER(MAESTRO!$L$3:$L$1000)="CONFIRMADO")),ROWS($A$3:A392))),"")</f>
        <v/>
      </c>
      <c r="N392" s="13" t="str">
        <f ca="1">IFERROR(INDEX(MAESTRO!N:N,_xludf.AGGREGATE(15,6,ROW(MAESTRO!$B$3:$B$1000)/((MAESTRO!$B$3:$B$1000="ASMARTALC")*(UPPER(MAESTRO!$L$3:$L$1000)="CONFIRMADO")),ROWS($A$3:A392))),"")</f>
        <v/>
      </c>
      <c r="O392" s="13" t="str">
        <f ca="1">IFERROR(INDEX(MAESTRO!O:O,_xludf.AGGREGATE(15,6,ROW(MAESTRO!$B$3:$B$1000)/((MAESTRO!$B$3:$B$1000="ASMARTALC")*(UPPER(MAESTRO!$L$3:$L$1000)="CONFIRMADO")),ROWS($A$3:A392))),"")</f>
        <v/>
      </c>
      <c r="P392" s="13" t="str">
        <f ca="1">IFERROR(INDEX(MAESTRO!P:P,_xludf.AGGREGATE(15,6,ROW(MAESTRO!$B$3:$B$1000)/((MAESTRO!$B$3:$B$1000="ASMARTALC")*(UPPER(MAESTRO!$L$3:$L$1000)="CONFIRMADO")),ROWS($A$3:A392))),"")</f>
        <v/>
      </c>
      <c r="Q392" s="13" t="str">
        <f ca="1">IFERROR(INDEX(MAESTRO!Q:Q,_xludf.AGGREGATE(15,6,ROW(MAESTRO!$B$3:$B$1000)/((MAESTRO!$B$3:$B$1000="ASMARTALC")*(UPPER(MAESTRO!$L$3:$L$1000)="CONFIRMADO")),ROWS($A$3:A392))),"")</f>
        <v/>
      </c>
      <c r="R392" s="13" t="str">
        <f ca="1">IFERROR(INDEX(MAESTRO!R:R,_xludf.AGGREGATE(15,6,ROW(MAESTRO!$B$3:$B$1000)/((MAESTRO!$B$3:$B$1000="ASMARTALC")*(UPPER(MAESTRO!$L$3:$L$1000)="CONFIRMADO")),ROWS($A$3:A392))),"")</f>
        <v/>
      </c>
      <c r="S392" s="13" t="str">
        <f ca="1">IFERROR(INDEX(MAESTRO!S:S,_xludf.AGGREGATE(15,6,ROW(MAESTRO!$B$3:$B$1000)/((MAESTRO!$B$3:$B$1000="ASMARTALC")*(UPPER(MAESTRO!$L$3:$L$1000)="CONFIRMADO")),ROWS($A$3:A392))),"")</f>
        <v/>
      </c>
      <c r="T392" s="13" t="str">
        <f ca="1">IFERROR(INDEX(MAESTRO!T:T,_xludf.AGGREGATE(15,6,ROW(MAESTRO!$B$3:$B$1000)/((MAESTRO!$B$3:$B$1000="ASMARTALC")*(UPPER(MAESTRO!$L$3:$L$1000)="CONFIRMADO")),ROWS($A$3:A392))),"")</f>
        <v/>
      </c>
      <c r="U392" s="13" t="str">
        <f ca="1">IFERROR(INDEX(MAESTRO!U:U,_xludf.AGGREGATE(15,6,ROW(MAESTRO!$B$3:$B$1000)/((MAESTRO!$B$3:$B$1000="ASMARTALC")*(UPPER(MAESTRO!$L$3:$L$1000)="CONFIRMADO")),ROWS($A$3:A392))),"")</f>
        <v/>
      </c>
      <c r="V392" s="13" t="str">
        <f ca="1">IFERROR(INDEX(MAESTRO!V:V,_xludf.AGGREGATE(15,6,ROW(MAESTRO!$B$3:$B$1000)/((MAESTRO!$B$3:$B$1000="ASMARTALC")*(UPPER(MAESTRO!$L$3:$L$1000)="CONFIRMADO")),ROWS($A$3:A392))),"")</f>
        <v/>
      </c>
      <c r="W392" s="13" t="str">
        <f ca="1">IFERROR(INDEX(MAESTRO!W:W,_xludf.AGGREGATE(15,6,ROW(MAESTRO!$B$3:$B$1000)/((MAESTRO!$B$3:$B$1000="ASMARTALC")*(UPPER(MAESTRO!$L$3:$L$1000)="CONFIRMADO")),ROWS($A$3:A392))),"")</f>
        <v/>
      </c>
      <c r="X392" s="13" t="str">
        <f ca="1">IFERROR(INDEX(MAESTRO!X:X,_xludf.AGGREGATE(15,6,ROW(MAESTRO!$B$3:$B$1000)/((MAESTRO!$B$3:$B$1000="ASMARTALC")*(UPPER(MAESTRO!$L$3:$L$1000)="CONFIRMADO")),ROWS($A$3:A392))),"")</f>
        <v/>
      </c>
    </row>
    <row r="393" spans="1:24" ht="22.05" customHeight="1">
      <c r="A393" s="10" t="str">
        <f ca="1">IFERROR(INDEX(MAESTRO!A:A,_xludf.AGGREGATE(15,6,ROW(MAESTRO!$B$3:$B$1000)/((MAESTRO!$B$3:$B$1000="ASMARTALC")*(UPPER(MAESTRO!$L$3:$L$1000)="CONFIRMADO")),ROWS($A$3:A393))),"")</f>
        <v/>
      </c>
      <c r="B393" s="10" t="str">
        <f ca="1">IFERROR(INDEX(MAESTRO!B:B,_xludf.AGGREGATE(15,6,ROW(MAESTRO!$B$3:$B$1000)/((MAESTRO!$B$3:$B$1000="ASMARTALC")*(UPPER(MAESTRO!$L$3:$L$1000)="CONFIRMADO")),ROWS($A$3:A393))),"")</f>
        <v/>
      </c>
      <c r="C393" s="10" t="str">
        <f ca="1">IFERROR(INDEX(MAESTRO!C:C,_xludf.AGGREGATE(15,6,ROW(MAESTRO!$B$3:$B$1000)/((MAESTRO!$B$3:$B$1000="ASMARTALC")*(UPPER(MAESTRO!$L$3:$L$1000)="CONFIRMADO")),ROWS($A$3:A393))),"")</f>
        <v/>
      </c>
      <c r="D393" s="10" t="str">
        <f ca="1">IFERROR(INDEX(MAESTRO!D:D,_xludf.AGGREGATE(15,6,ROW(MAESTRO!$B$3:$B$1000)/((MAESTRO!$B$3:$B$1000="ASMARTALC")*(UPPER(MAESTRO!$L$3:$L$1000)="CONFIRMADO")),ROWS($A$3:A393))),"")</f>
        <v/>
      </c>
      <c r="E393" s="10" t="str">
        <f ca="1">IFERROR(INDEX(MAESTRO!E:E,_xludf.AGGREGATE(15,6,ROW(MAESTRO!$B$3:$B$1000)/((MAESTRO!$B$3:$B$1000="ASMARTALC")*(UPPER(MAESTRO!$L$3:$L$1000)="CONFIRMADO")),ROWS($A$3:A393))),"")</f>
        <v/>
      </c>
      <c r="F393" s="10" t="str">
        <f ca="1">IFERROR(INDEX(MAESTRO!F:F,_xludf.AGGREGATE(15,6,ROW(MAESTRO!$B$3:$B$1000)/((MAESTRO!$B$3:$B$1000="ASMARTALC")*(UPPER(MAESTRO!$L$3:$L$1000)="CONFIRMADO")),ROWS($A$3:A393))),"")</f>
        <v/>
      </c>
      <c r="G393" s="10" t="str">
        <f ca="1">IFERROR(INDEX(MAESTRO!G:G,_xludf.AGGREGATE(15,6,ROW(MAESTRO!$B$3:$B$1000)/((MAESTRO!$B$3:$B$1000="ASMARTALC")*(UPPER(MAESTRO!$L$3:$L$1000)="CONFIRMADO")),ROWS($A$3:A393))),"")</f>
        <v/>
      </c>
      <c r="H393" s="10" t="str">
        <f ca="1">IFERROR(INDEX(MAESTRO!H:H,_xludf.AGGREGATE(15,6,ROW(MAESTRO!$B$3:$B$1000)/((MAESTRO!$B$3:$B$1000="ASMARTALC")*(UPPER(MAESTRO!$L$3:$L$1000)="CONFIRMADO")),ROWS($A$3:A393))),"")</f>
        <v/>
      </c>
      <c r="I393" s="10" t="str">
        <f ca="1">IFERROR(INDEX(MAESTRO!I:I,_xludf.AGGREGATE(15,6,ROW(MAESTRO!$B$3:$B$1000)/((MAESTRO!$B$3:$B$1000="ASMARTALC")*(UPPER(MAESTRO!$L$3:$L$1000)="CONFIRMADO")),ROWS($A$3:A393))),"")</f>
        <v/>
      </c>
      <c r="J393" s="10" t="str">
        <f ca="1">IFERROR(INDEX(MAESTRO!J:J,_xludf.AGGREGATE(15,6,ROW(MAESTRO!$B$3:$B$1000)/((MAESTRO!$B$3:$B$1000="ASMARTALC")*(UPPER(MAESTRO!$L$3:$L$1000)="CONFIRMADO")),ROWS($A$3:A393))),"")</f>
        <v/>
      </c>
      <c r="K393" s="10" t="str">
        <f ca="1">IFERROR(INDEX(MAESTRO!K:K,_xludf.AGGREGATE(15,6,ROW(MAESTRO!$B$3:$B$1000)/((MAESTRO!$B$3:$B$1000="ASMARTALC")*(UPPER(MAESTRO!$L$3:$L$1000)="CONFIRMADO")),ROWS($A$3:A393))),"")</f>
        <v/>
      </c>
      <c r="L393" s="10" t="str">
        <f ca="1">IFERROR(INDEX(MAESTRO!L:L,_xludf.AGGREGATE(15,6,ROW(MAESTRO!$B$3:$B$1000)/((MAESTRO!$B$3:$B$1000="ASMARTALC")*(UPPER(MAESTRO!$L$3:$L$1000)="CONFIRMADO")),ROWS($A$3:A393))),"")</f>
        <v/>
      </c>
      <c r="M393" s="10" t="str">
        <f ca="1">IFERROR(INDEX(MAESTRO!M:M,_xludf.AGGREGATE(15,6,ROW(MAESTRO!$B$3:$B$1000)/((MAESTRO!$B$3:$B$1000="ASMARTALC")*(UPPER(MAESTRO!$L$3:$L$1000)="CONFIRMADO")),ROWS($A$3:A393))),"")</f>
        <v/>
      </c>
      <c r="N393" s="10" t="str">
        <f ca="1">IFERROR(INDEX(MAESTRO!N:N,_xludf.AGGREGATE(15,6,ROW(MAESTRO!$B$3:$B$1000)/((MAESTRO!$B$3:$B$1000="ASMARTALC")*(UPPER(MAESTRO!$L$3:$L$1000)="CONFIRMADO")),ROWS($A$3:A393))),"")</f>
        <v/>
      </c>
      <c r="O393" s="10" t="str">
        <f ca="1">IFERROR(INDEX(MAESTRO!O:O,_xludf.AGGREGATE(15,6,ROW(MAESTRO!$B$3:$B$1000)/((MAESTRO!$B$3:$B$1000="ASMARTALC")*(UPPER(MAESTRO!$L$3:$L$1000)="CONFIRMADO")),ROWS($A$3:A393))),"")</f>
        <v/>
      </c>
      <c r="P393" s="10" t="str">
        <f ca="1">IFERROR(INDEX(MAESTRO!P:P,_xludf.AGGREGATE(15,6,ROW(MAESTRO!$B$3:$B$1000)/((MAESTRO!$B$3:$B$1000="ASMARTALC")*(UPPER(MAESTRO!$L$3:$L$1000)="CONFIRMADO")),ROWS($A$3:A393))),"")</f>
        <v/>
      </c>
      <c r="Q393" s="10" t="str">
        <f ca="1">IFERROR(INDEX(MAESTRO!Q:Q,_xludf.AGGREGATE(15,6,ROW(MAESTRO!$B$3:$B$1000)/((MAESTRO!$B$3:$B$1000="ASMARTALC")*(UPPER(MAESTRO!$L$3:$L$1000)="CONFIRMADO")),ROWS($A$3:A393))),"")</f>
        <v/>
      </c>
      <c r="R393" s="10" t="str">
        <f ca="1">IFERROR(INDEX(MAESTRO!R:R,_xludf.AGGREGATE(15,6,ROW(MAESTRO!$B$3:$B$1000)/((MAESTRO!$B$3:$B$1000="ASMARTALC")*(UPPER(MAESTRO!$L$3:$L$1000)="CONFIRMADO")),ROWS($A$3:A393))),"")</f>
        <v/>
      </c>
      <c r="S393" s="10" t="str">
        <f ca="1">IFERROR(INDEX(MAESTRO!S:S,_xludf.AGGREGATE(15,6,ROW(MAESTRO!$B$3:$B$1000)/((MAESTRO!$B$3:$B$1000="ASMARTALC")*(UPPER(MAESTRO!$L$3:$L$1000)="CONFIRMADO")),ROWS($A$3:A393))),"")</f>
        <v/>
      </c>
      <c r="T393" s="10" t="str">
        <f ca="1">IFERROR(INDEX(MAESTRO!T:T,_xludf.AGGREGATE(15,6,ROW(MAESTRO!$B$3:$B$1000)/((MAESTRO!$B$3:$B$1000="ASMARTALC")*(UPPER(MAESTRO!$L$3:$L$1000)="CONFIRMADO")),ROWS($A$3:A393))),"")</f>
        <v/>
      </c>
      <c r="U393" s="10" t="str">
        <f ca="1">IFERROR(INDEX(MAESTRO!U:U,_xludf.AGGREGATE(15,6,ROW(MAESTRO!$B$3:$B$1000)/((MAESTRO!$B$3:$B$1000="ASMARTALC")*(UPPER(MAESTRO!$L$3:$L$1000)="CONFIRMADO")),ROWS($A$3:A393))),"")</f>
        <v/>
      </c>
      <c r="V393" s="10" t="str">
        <f ca="1">IFERROR(INDEX(MAESTRO!V:V,_xludf.AGGREGATE(15,6,ROW(MAESTRO!$B$3:$B$1000)/((MAESTRO!$B$3:$B$1000="ASMARTALC")*(UPPER(MAESTRO!$L$3:$L$1000)="CONFIRMADO")),ROWS($A$3:A393))),"")</f>
        <v/>
      </c>
      <c r="W393" s="10" t="str">
        <f ca="1">IFERROR(INDEX(MAESTRO!W:W,_xludf.AGGREGATE(15,6,ROW(MAESTRO!$B$3:$B$1000)/((MAESTRO!$B$3:$B$1000="ASMARTALC")*(UPPER(MAESTRO!$L$3:$L$1000)="CONFIRMADO")),ROWS($A$3:A393))),"")</f>
        <v/>
      </c>
      <c r="X393" s="10" t="str">
        <f ca="1">IFERROR(INDEX(MAESTRO!X:X,_xludf.AGGREGATE(15,6,ROW(MAESTRO!$B$3:$B$1000)/((MAESTRO!$B$3:$B$1000="ASMARTALC")*(UPPER(MAESTRO!$L$3:$L$1000)="CONFIRMADO")),ROWS($A$3:A393))),"")</f>
        <v/>
      </c>
    </row>
    <row r="394" spans="1:24" ht="22.05" customHeight="1">
      <c r="A394" s="13" t="str">
        <f ca="1">IFERROR(INDEX(MAESTRO!A:A,_xludf.AGGREGATE(15,6,ROW(MAESTRO!$B$3:$B$1000)/((MAESTRO!$B$3:$B$1000="ASMARTALC")*(UPPER(MAESTRO!$L$3:$L$1000)="CONFIRMADO")),ROWS($A$3:A394))),"")</f>
        <v/>
      </c>
      <c r="B394" s="13" t="str">
        <f ca="1">IFERROR(INDEX(MAESTRO!B:B,_xludf.AGGREGATE(15,6,ROW(MAESTRO!$B$3:$B$1000)/((MAESTRO!$B$3:$B$1000="ASMARTALC")*(UPPER(MAESTRO!$L$3:$L$1000)="CONFIRMADO")),ROWS($A$3:A394))),"")</f>
        <v/>
      </c>
      <c r="C394" s="13" t="str">
        <f ca="1">IFERROR(INDEX(MAESTRO!C:C,_xludf.AGGREGATE(15,6,ROW(MAESTRO!$B$3:$B$1000)/((MAESTRO!$B$3:$B$1000="ASMARTALC")*(UPPER(MAESTRO!$L$3:$L$1000)="CONFIRMADO")),ROWS($A$3:A394))),"")</f>
        <v/>
      </c>
      <c r="D394" s="13" t="str">
        <f ca="1">IFERROR(INDEX(MAESTRO!D:D,_xludf.AGGREGATE(15,6,ROW(MAESTRO!$B$3:$B$1000)/((MAESTRO!$B$3:$B$1000="ASMARTALC")*(UPPER(MAESTRO!$L$3:$L$1000)="CONFIRMADO")),ROWS($A$3:A394))),"")</f>
        <v/>
      </c>
      <c r="E394" s="13" t="str">
        <f ca="1">IFERROR(INDEX(MAESTRO!E:E,_xludf.AGGREGATE(15,6,ROW(MAESTRO!$B$3:$B$1000)/((MAESTRO!$B$3:$B$1000="ASMARTALC")*(UPPER(MAESTRO!$L$3:$L$1000)="CONFIRMADO")),ROWS($A$3:A394))),"")</f>
        <v/>
      </c>
      <c r="F394" s="13" t="str">
        <f ca="1">IFERROR(INDEX(MAESTRO!F:F,_xludf.AGGREGATE(15,6,ROW(MAESTRO!$B$3:$B$1000)/((MAESTRO!$B$3:$B$1000="ASMARTALC")*(UPPER(MAESTRO!$L$3:$L$1000)="CONFIRMADO")),ROWS($A$3:A394))),"")</f>
        <v/>
      </c>
      <c r="G394" s="13" t="str">
        <f ca="1">IFERROR(INDEX(MAESTRO!G:G,_xludf.AGGREGATE(15,6,ROW(MAESTRO!$B$3:$B$1000)/((MAESTRO!$B$3:$B$1000="ASMARTALC")*(UPPER(MAESTRO!$L$3:$L$1000)="CONFIRMADO")),ROWS($A$3:A394))),"")</f>
        <v/>
      </c>
      <c r="H394" s="13" t="str">
        <f ca="1">IFERROR(INDEX(MAESTRO!H:H,_xludf.AGGREGATE(15,6,ROW(MAESTRO!$B$3:$B$1000)/((MAESTRO!$B$3:$B$1000="ASMARTALC")*(UPPER(MAESTRO!$L$3:$L$1000)="CONFIRMADO")),ROWS($A$3:A394))),"")</f>
        <v/>
      </c>
      <c r="I394" s="13" t="str">
        <f ca="1">IFERROR(INDEX(MAESTRO!I:I,_xludf.AGGREGATE(15,6,ROW(MAESTRO!$B$3:$B$1000)/((MAESTRO!$B$3:$B$1000="ASMARTALC")*(UPPER(MAESTRO!$L$3:$L$1000)="CONFIRMADO")),ROWS($A$3:A394))),"")</f>
        <v/>
      </c>
      <c r="J394" s="13" t="str">
        <f ca="1">IFERROR(INDEX(MAESTRO!J:J,_xludf.AGGREGATE(15,6,ROW(MAESTRO!$B$3:$B$1000)/((MAESTRO!$B$3:$B$1000="ASMARTALC")*(UPPER(MAESTRO!$L$3:$L$1000)="CONFIRMADO")),ROWS($A$3:A394))),"")</f>
        <v/>
      </c>
      <c r="K394" s="13" t="str">
        <f ca="1">IFERROR(INDEX(MAESTRO!K:K,_xludf.AGGREGATE(15,6,ROW(MAESTRO!$B$3:$B$1000)/((MAESTRO!$B$3:$B$1000="ASMARTALC")*(UPPER(MAESTRO!$L$3:$L$1000)="CONFIRMADO")),ROWS($A$3:A394))),"")</f>
        <v/>
      </c>
      <c r="L394" s="13" t="str">
        <f ca="1">IFERROR(INDEX(MAESTRO!L:L,_xludf.AGGREGATE(15,6,ROW(MAESTRO!$B$3:$B$1000)/((MAESTRO!$B$3:$B$1000="ASMARTALC")*(UPPER(MAESTRO!$L$3:$L$1000)="CONFIRMADO")),ROWS($A$3:A394))),"")</f>
        <v/>
      </c>
      <c r="M394" s="13" t="str">
        <f ca="1">IFERROR(INDEX(MAESTRO!M:M,_xludf.AGGREGATE(15,6,ROW(MAESTRO!$B$3:$B$1000)/((MAESTRO!$B$3:$B$1000="ASMARTALC")*(UPPER(MAESTRO!$L$3:$L$1000)="CONFIRMADO")),ROWS($A$3:A394))),"")</f>
        <v/>
      </c>
      <c r="N394" s="13" t="str">
        <f ca="1">IFERROR(INDEX(MAESTRO!N:N,_xludf.AGGREGATE(15,6,ROW(MAESTRO!$B$3:$B$1000)/((MAESTRO!$B$3:$B$1000="ASMARTALC")*(UPPER(MAESTRO!$L$3:$L$1000)="CONFIRMADO")),ROWS($A$3:A394))),"")</f>
        <v/>
      </c>
      <c r="O394" s="13" t="str">
        <f ca="1">IFERROR(INDEX(MAESTRO!O:O,_xludf.AGGREGATE(15,6,ROW(MAESTRO!$B$3:$B$1000)/((MAESTRO!$B$3:$B$1000="ASMARTALC")*(UPPER(MAESTRO!$L$3:$L$1000)="CONFIRMADO")),ROWS($A$3:A394))),"")</f>
        <v/>
      </c>
      <c r="P394" s="13" t="str">
        <f ca="1">IFERROR(INDEX(MAESTRO!P:P,_xludf.AGGREGATE(15,6,ROW(MAESTRO!$B$3:$B$1000)/((MAESTRO!$B$3:$B$1000="ASMARTALC")*(UPPER(MAESTRO!$L$3:$L$1000)="CONFIRMADO")),ROWS($A$3:A394))),"")</f>
        <v/>
      </c>
      <c r="Q394" s="13" t="str">
        <f ca="1">IFERROR(INDEX(MAESTRO!Q:Q,_xludf.AGGREGATE(15,6,ROW(MAESTRO!$B$3:$B$1000)/((MAESTRO!$B$3:$B$1000="ASMARTALC")*(UPPER(MAESTRO!$L$3:$L$1000)="CONFIRMADO")),ROWS($A$3:A394))),"")</f>
        <v/>
      </c>
      <c r="R394" s="13" t="str">
        <f ca="1">IFERROR(INDEX(MAESTRO!R:R,_xludf.AGGREGATE(15,6,ROW(MAESTRO!$B$3:$B$1000)/((MAESTRO!$B$3:$B$1000="ASMARTALC")*(UPPER(MAESTRO!$L$3:$L$1000)="CONFIRMADO")),ROWS($A$3:A394))),"")</f>
        <v/>
      </c>
      <c r="S394" s="13" t="str">
        <f ca="1">IFERROR(INDEX(MAESTRO!S:S,_xludf.AGGREGATE(15,6,ROW(MAESTRO!$B$3:$B$1000)/((MAESTRO!$B$3:$B$1000="ASMARTALC")*(UPPER(MAESTRO!$L$3:$L$1000)="CONFIRMADO")),ROWS($A$3:A394))),"")</f>
        <v/>
      </c>
      <c r="T394" s="13" t="str">
        <f ca="1">IFERROR(INDEX(MAESTRO!T:T,_xludf.AGGREGATE(15,6,ROW(MAESTRO!$B$3:$B$1000)/((MAESTRO!$B$3:$B$1000="ASMARTALC")*(UPPER(MAESTRO!$L$3:$L$1000)="CONFIRMADO")),ROWS($A$3:A394))),"")</f>
        <v/>
      </c>
      <c r="U394" s="13" t="str">
        <f ca="1">IFERROR(INDEX(MAESTRO!U:U,_xludf.AGGREGATE(15,6,ROW(MAESTRO!$B$3:$B$1000)/((MAESTRO!$B$3:$B$1000="ASMARTALC")*(UPPER(MAESTRO!$L$3:$L$1000)="CONFIRMADO")),ROWS($A$3:A394))),"")</f>
        <v/>
      </c>
      <c r="V394" s="13" t="str">
        <f ca="1">IFERROR(INDEX(MAESTRO!V:V,_xludf.AGGREGATE(15,6,ROW(MAESTRO!$B$3:$B$1000)/((MAESTRO!$B$3:$B$1000="ASMARTALC")*(UPPER(MAESTRO!$L$3:$L$1000)="CONFIRMADO")),ROWS($A$3:A394))),"")</f>
        <v/>
      </c>
      <c r="W394" s="13" t="str">
        <f ca="1">IFERROR(INDEX(MAESTRO!W:W,_xludf.AGGREGATE(15,6,ROW(MAESTRO!$B$3:$B$1000)/((MAESTRO!$B$3:$B$1000="ASMARTALC")*(UPPER(MAESTRO!$L$3:$L$1000)="CONFIRMADO")),ROWS($A$3:A394))),"")</f>
        <v/>
      </c>
      <c r="X394" s="13" t="str">
        <f ca="1">IFERROR(INDEX(MAESTRO!X:X,_xludf.AGGREGATE(15,6,ROW(MAESTRO!$B$3:$B$1000)/((MAESTRO!$B$3:$B$1000="ASMARTALC")*(UPPER(MAESTRO!$L$3:$L$1000)="CONFIRMADO")),ROWS($A$3:A394))),"")</f>
        <v/>
      </c>
    </row>
    <row r="395" spans="1:24" ht="22.05" customHeight="1">
      <c r="A395" s="10" t="str">
        <f ca="1">IFERROR(INDEX(MAESTRO!A:A,_xludf.AGGREGATE(15,6,ROW(MAESTRO!$B$3:$B$1000)/((MAESTRO!$B$3:$B$1000="ASMARTALC")*(UPPER(MAESTRO!$L$3:$L$1000)="CONFIRMADO")),ROWS($A$3:A395))),"")</f>
        <v/>
      </c>
      <c r="B395" s="10" t="str">
        <f ca="1">IFERROR(INDEX(MAESTRO!B:B,_xludf.AGGREGATE(15,6,ROW(MAESTRO!$B$3:$B$1000)/((MAESTRO!$B$3:$B$1000="ASMARTALC")*(UPPER(MAESTRO!$L$3:$L$1000)="CONFIRMADO")),ROWS($A$3:A395))),"")</f>
        <v/>
      </c>
      <c r="C395" s="10" t="str">
        <f ca="1">IFERROR(INDEX(MAESTRO!C:C,_xludf.AGGREGATE(15,6,ROW(MAESTRO!$B$3:$B$1000)/((MAESTRO!$B$3:$B$1000="ASMARTALC")*(UPPER(MAESTRO!$L$3:$L$1000)="CONFIRMADO")),ROWS($A$3:A395))),"")</f>
        <v/>
      </c>
      <c r="D395" s="10" t="str">
        <f ca="1">IFERROR(INDEX(MAESTRO!D:D,_xludf.AGGREGATE(15,6,ROW(MAESTRO!$B$3:$B$1000)/((MAESTRO!$B$3:$B$1000="ASMARTALC")*(UPPER(MAESTRO!$L$3:$L$1000)="CONFIRMADO")),ROWS($A$3:A395))),"")</f>
        <v/>
      </c>
      <c r="E395" s="10" t="str">
        <f ca="1">IFERROR(INDEX(MAESTRO!E:E,_xludf.AGGREGATE(15,6,ROW(MAESTRO!$B$3:$B$1000)/((MAESTRO!$B$3:$B$1000="ASMARTALC")*(UPPER(MAESTRO!$L$3:$L$1000)="CONFIRMADO")),ROWS($A$3:A395))),"")</f>
        <v/>
      </c>
      <c r="F395" s="10" t="str">
        <f ca="1">IFERROR(INDEX(MAESTRO!F:F,_xludf.AGGREGATE(15,6,ROW(MAESTRO!$B$3:$B$1000)/((MAESTRO!$B$3:$B$1000="ASMARTALC")*(UPPER(MAESTRO!$L$3:$L$1000)="CONFIRMADO")),ROWS($A$3:A395))),"")</f>
        <v/>
      </c>
      <c r="G395" s="10" t="str">
        <f ca="1">IFERROR(INDEX(MAESTRO!G:G,_xludf.AGGREGATE(15,6,ROW(MAESTRO!$B$3:$B$1000)/((MAESTRO!$B$3:$B$1000="ASMARTALC")*(UPPER(MAESTRO!$L$3:$L$1000)="CONFIRMADO")),ROWS($A$3:A395))),"")</f>
        <v/>
      </c>
      <c r="H395" s="10" t="str">
        <f ca="1">IFERROR(INDEX(MAESTRO!H:H,_xludf.AGGREGATE(15,6,ROW(MAESTRO!$B$3:$B$1000)/((MAESTRO!$B$3:$B$1000="ASMARTALC")*(UPPER(MAESTRO!$L$3:$L$1000)="CONFIRMADO")),ROWS($A$3:A395))),"")</f>
        <v/>
      </c>
      <c r="I395" s="10" t="str">
        <f ca="1">IFERROR(INDEX(MAESTRO!I:I,_xludf.AGGREGATE(15,6,ROW(MAESTRO!$B$3:$B$1000)/((MAESTRO!$B$3:$B$1000="ASMARTALC")*(UPPER(MAESTRO!$L$3:$L$1000)="CONFIRMADO")),ROWS($A$3:A395))),"")</f>
        <v/>
      </c>
      <c r="J395" s="10" t="str">
        <f ca="1">IFERROR(INDEX(MAESTRO!J:J,_xludf.AGGREGATE(15,6,ROW(MAESTRO!$B$3:$B$1000)/((MAESTRO!$B$3:$B$1000="ASMARTALC")*(UPPER(MAESTRO!$L$3:$L$1000)="CONFIRMADO")),ROWS($A$3:A395))),"")</f>
        <v/>
      </c>
      <c r="K395" s="10" t="str">
        <f ca="1">IFERROR(INDEX(MAESTRO!K:K,_xludf.AGGREGATE(15,6,ROW(MAESTRO!$B$3:$B$1000)/((MAESTRO!$B$3:$B$1000="ASMARTALC")*(UPPER(MAESTRO!$L$3:$L$1000)="CONFIRMADO")),ROWS($A$3:A395))),"")</f>
        <v/>
      </c>
      <c r="L395" s="10" t="str">
        <f ca="1">IFERROR(INDEX(MAESTRO!L:L,_xludf.AGGREGATE(15,6,ROW(MAESTRO!$B$3:$B$1000)/((MAESTRO!$B$3:$B$1000="ASMARTALC")*(UPPER(MAESTRO!$L$3:$L$1000)="CONFIRMADO")),ROWS($A$3:A395))),"")</f>
        <v/>
      </c>
      <c r="M395" s="10" t="str">
        <f ca="1">IFERROR(INDEX(MAESTRO!M:M,_xludf.AGGREGATE(15,6,ROW(MAESTRO!$B$3:$B$1000)/((MAESTRO!$B$3:$B$1000="ASMARTALC")*(UPPER(MAESTRO!$L$3:$L$1000)="CONFIRMADO")),ROWS($A$3:A395))),"")</f>
        <v/>
      </c>
      <c r="N395" s="10" t="str">
        <f ca="1">IFERROR(INDEX(MAESTRO!N:N,_xludf.AGGREGATE(15,6,ROW(MAESTRO!$B$3:$B$1000)/((MAESTRO!$B$3:$B$1000="ASMARTALC")*(UPPER(MAESTRO!$L$3:$L$1000)="CONFIRMADO")),ROWS($A$3:A395))),"")</f>
        <v/>
      </c>
      <c r="O395" s="10" t="str">
        <f ca="1">IFERROR(INDEX(MAESTRO!O:O,_xludf.AGGREGATE(15,6,ROW(MAESTRO!$B$3:$B$1000)/((MAESTRO!$B$3:$B$1000="ASMARTALC")*(UPPER(MAESTRO!$L$3:$L$1000)="CONFIRMADO")),ROWS($A$3:A395))),"")</f>
        <v/>
      </c>
      <c r="P395" s="10" t="str">
        <f ca="1">IFERROR(INDEX(MAESTRO!P:P,_xludf.AGGREGATE(15,6,ROW(MAESTRO!$B$3:$B$1000)/((MAESTRO!$B$3:$B$1000="ASMARTALC")*(UPPER(MAESTRO!$L$3:$L$1000)="CONFIRMADO")),ROWS($A$3:A395))),"")</f>
        <v/>
      </c>
      <c r="Q395" s="10" t="str">
        <f ca="1">IFERROR(INDEX(MAESTRO!Q:Q,_xludf.AGGREGATE(15,6,ROW(MAESTRO!$B$3:$B$1000)/((MAESTRO!$B$3:$B$1000="ASMARTALC")*(UPPER(MAESTRO!$L$3:$L$1000)="CONFIRMADO")),ROWS($A$3:A395))),"")</f>
        <v/>
      </c>
      <c r="R395" s="10" t="str">
        <f ca="1">IFERROR(INDEX(MAESTRO!R:R,_xludf.AGGREGATE(15,6,ROW(MAESTRO!$B$3:$B$1000)/((MAESTRO!$B$3:$B$1000="ASMARTALC")*(UPPER(MAESTRO!$L$3:$L$1000)="CONFIRMADO")),ROWS($A$3:A395))),"")</f>
        <v/>
      </c>
      <c r="S395" s="10" t="str">
        <f ca="1">IFERROR(INDEX(MAESTRO!S:S,_xludf.AGGREGATE(15,6,ROW(MAESTRO!$B$3:$B$1000)/((MAESTRO!$B$3:$B$1000="ASMARTALC")*(UPPER(MAESTRO!$L$3:$L$1000)="CONFIRMADO")),ROWS($A$3:A395))),"")</f>
        <v/>
      </c>
      <c r="T395" s="10" t="str">
        <f ca="1">IFERROR(INDEX(MAESTRO!T:T,_xludf.AGGREGATE(15,6,ROW(MAESTRO!$B$3:$B$1000)/((MAESTRO!$B$3:$B$1000="ASMARTALC")*(UPPER(MAESTRO!$L$3:$L$1000)="CONFIRMADO")),ROWS($A$3:A395))),"")</f>
        <v/>
      </c>
      <c r="U395" s="10" t="str">
        <f ca="1">IFERROR(INDEX(MAESTRO!U:U,_xludf.AGGREGATE(15,6,ROW(MAESTRO!$B$3:$B$1000)/((MAESTRO!$B$3:$B$1000="ASMARTALC")*(UPPER(MAESTRO!$L$3:$L$1000)="CONFIRMADO")),ROWS($A$3:A395))),"")</f>
        <v/>
      </c>
      <c r="V395" s="10" t="str">
        <f ca="1">IFERROR(INDEX(MAESTRO!V:V,_xludf.AGGREGATE(15,6,ROW(MAESTRO!$B$3:$B$1000)/((MAESTRO!$B$3:$B$1000="ASMARTALC")*(UPPER(MAESTRO!$L$3:$L$1000)="CONFIRMADO")),ROWS($A$3:A395))),"")</f>
        <v/>
      </c>
      <c r="W395" s="10" t="str">
        <f ca="1">IFERROR(INDEX(MAESTRO!W:W,_xludf.AGGREGATE(15,6,ROW(MAESTRO!$B$3:$B$1000)/((MAESTRO!$B$3:$B$1000="ASMARTALC")*(UPPER(MAESTRO!$L$3:$L$1000)="CONFIRMADO")),ROWS($A$3:A395))),"")</f>
        <v/>
      </c>
      <c r="X395" s="10" t="str">
        <f ca="1">IFERROR(INDEX(MAESTRO!X:X,_xludf.AGGREGATE(15,6,ROW(MAESTRO!$B$3:$B$1000)/((MAESTRO!$B$3:$B$1000="ASMARTALC")*(UPPER(MAESTRO!$L$3:$L$1000)="CONFIRMADO")),ROWS($A$3:A395))),"")</f>
        <v/>
      </c>
    </row>
    <row r="396" spans="1:24" ht="22.05" customHeight="1">
      <c r="A396" s="13" t="str">
        <f ca="1">IFERROR(INDEX(MAESTRO!A:A,_xludf.AGGREGATE(15,6,ROW(MAESTRO!$B$3:$B$1000)/((MAESTRO!$B$3:$B$1000="ASMARTALC")*(UPPER(MAESTRO!$L$3:$L$1000)="CONFIRMADO")),ROWS($A$3:A396))),"")</f>
        <v/>
      </c>
      <c r="B396" s="13" t="str">
        <f ca="1">IFERROR(INDEX(MAESTRO!B:B,_xludf.AGGREGATE(15,6,ROW(MAESTRO!$B$3:$B$1000)/((MAESTRO!$B$3:$B$1000="ASMARTALC")*(UPPER(MAESTRO!$L$3:$L$1000)="CONFIRMADO")),ROWS($A$3:A396))),"")</f>
        <v/>
      </c>
      <c r="C396" s="13" t="str">
        <f ca="1">IFERROR(INDEX(MAESTRO!C:C,_xludf.AGGREGATE(15,6,ROW(MAESTRO!$B$3:$B$1000)/((MAESTRO!$B$3:$B$1000="ASMARTALC")*(UPPER(MAESTRO!$L$3:$L$1000)="CONFIRMADO")),ROWS($A$3:A396))),"")</f>
        <v/>
      </c>
      <c r="D396" s="13" t="str">
        <f ca="1">IFERROR(INDEX(MAESTRO!D:D,_xludf.AGGREGATE(15,6,ROW(MAESTRO!$B$3:$B$1000)/((MAESTRO!$B$3:$B$1000="ASMARTALC")*(UPPER(MAESTRO!$L$3:$L$1000)="CONFIRMADO")),ROWS($A$3:A396))),"")</f>
        <v/>
      </c>
      <c r="E396" s="13" t="str">
        <f ca="1">IFERROR(INDEX(MAESTRO!E:E,_xludf.AGGREGATE(15,6,ROW(MAESTRO!$B$3:$B$1000)/((MAESTRO!$B$3:$B$1000="ASMARTALC")*(UPPER(MAESTRO!$L$3:$L$1000)="CONFIRMADO")),ROWS($A$3:A396))),"")</f>
        <v/>
      </c>
      <c r="F396" s="13" t="str">
        <f ca="1">IFERROR(INDEX(MAESTRO!F:F,_xludf.AGGREGATE(15,6,ROW(MAESTRO!$B$3:$B$1000)/((MAESTRO!$B$3:$B$1000="ASMARTALC")*(UPPER(MAESTRO!$L$3:$L$1000)="CONFIRMADO")),ROWS($A$3:A396))),"")</f>
        <v/>
      </c>
      <c r="G396" s="13" t="str">
        <f ca="1">IFERROR(INDEX(MAESTRO!G:G,_xludf.AGGREGATE(15,6,ROW(MAESTRO!$B$3:$B$1000)/((MAESTRO!$B$3:$B$1000="ASMARTALC")*(UPPER(MAESTRO!$L$3:$L$1000)="CONFIRMADO")),ROWS($A$3:A396))),"")</f>
        <v/>
      </c>
      <c r="H396" s="13" t="str">
        <f ca="1">IFERROR(INDEX(MAESTRO!H:H,_xludf.AGGREGATE(15,6,ROW(MAESTRO!$B$3:$B$1000)/((MAESTRO!$B$3:$B$1000="ASMARTALC")*(UPPER(MAESTRO!$L$3:$L$1000)="CONFIRMADO")),ROWS($A$3:A396))),"")</f>
        <v/>
      </c>
      <c r="I396" s="13" t="str">
        <f ca="1">IFERROR(INDEX(MAESTRO!I:I,_xludf.AGGREGATE(15,6,ROW(MAESTRO!$B$3:$B$1000)/((MAESTRO!$B$3:$B$1000="ASMARTALC")*(UPPER(MAESTRO!$L$3:$L$1000)="CONFIRMADO")),ROWS($A$3:A396))),"")</f>
        <v/>
      </c>
      <c r="J396" s="13" t="str">
        <f ca="1">IFERROR(INDEX(MAESTRO!J:J,_xludf.AGGREGATE(15,6,ROW(MAESTRO!$B$3:$B$1000)/((MAESTRO!$B$3:$B$1000="ASMARTALC")*(UPPER(MAESTRO!$L$3:$L$1000)="CONFIRMADO")),ROWS($A$3:A396))),"")</f>
        <v/>
      </c>
      <c r="K396" s="13" t="str">
        <f ca="1">IFERROR(INDEX(MAESTRO!K:K,_xludf.AGGREGATE(15,6,ROW(MAESTRO!$B$3:$B$1000)/((MAESTRO!$B$3:$B$1000="ASMARTALC")*(UPPER(MAESTRO!$L$3:$L$1000)="CONFIRMADO")),ROWS($A$3:A396))),"")</f>
        <v/>
      </c>
      <c r="L396" s="13" t="str">
        <f ca="1">IFERROR(INDEX(MAESTRO!L:L,_xludf.AGGREGATE(15,6,ROW(MAESTRO!$B$3:$B$1000)/((MAESTRO!$B$3:$B$1000="ASMARTALC")*(UPPER(MAESTRO!$L$3:$L$1000)="CONFIRMADO")),ROWS($A$3:A396))),"")</f>
        <v/>
      </c>
      <c r="M396" s="13" t="str">
        <f ca="1">IFERROR(INDEX(MAESTRO!M:M,_xludf.AGGREGATE(15,6,ROW(MAESTRO!$B$3:$B$1000)/((MAESTRO!$B$3:$B$1000="ASMARTALC")*(UPPER(MAESTRO!$L$3:$L$1000)="CONFIRMADO")),ROWS($A$3:A396))),"")</f>
        <v/>
      </c>
      <c r="N396" s="13" t="str">
        <f ca="1">IFERROR(INDEX(MAESTRO!N:N,_xludf.AGGREGATE(15,6,ROW(MAESTRO!$B$3:$B$1000)/((MAESTRO!$B$3:$B$1000="ASMARTALC")*(UPPER(MAESTRO!$L$3:$L$1000)="CONFIRMADO")),ROWS($A$3:A396))),"")</f>
        <v/>
      </c>
      <c r="O396" s="13" t="str">
        <f ca="1">IFERROR(INDEX(MAESTRO!O:O,_xludf.AGGREGATE(15,6,ROW(MAESTRO!$B$3:$B$1000)/((MAESTRO!$B$3:$B$1000="ASMARTALC")*(UPPER(MAESTRO!$L$3:$L$1000)="CONFIRMADO")),ROWS($A$3:A396))),"")</f>
        <v/>
      </c>
      <c r="P396" s="13" t="str">
        <f ca="1">IFERROR(INDEX(MAESTRO!P:P,_xludf.AGGREGATE(15,6,ROW(MAESTRO!$B$3:$B$1000)/((MAESTRO!$B$3:$B$1000="ASMARTALC")*(UPPER(MAESTRO!$L$3:$L$1000)="CONFIRMADO")),ROWS($A$3:A396))),"")</f>
        <v/>
      </c>
      <c r="Q396" s="13" t="str">
        <f ca="1">IFERROR(INDEX(MAESTRO!Q:Q,_xludf.AGGREGATE(15,6,ROW(MAESTRO!$B$3:$B$1000)/((MAESTRO!$B$3:$B$1000="ASMARTALC")*(UPPER(MAESTRO!$L$3:$L$1000)="CONFIRMADO")),ROWS($A$3:A396))),"")</f>
        <v/>
      </c>
      <c r="R396" s="13" t="str">
        <f ca="1">IFERROR(INDEX(MAESTRO!R:R,_xludf.AGGREGATE(15,6,ROW(MAESTRO!$B$3:$B$1000)/((MAESTRO!$B$3:$B$1000="ASMARTALC")*(UPPER(MAESTRO!$L$3:$L$1000)="CONFIRMADO")),ROWS($A$3:A396))),"")</f>
        <v/>
      </c>
      <c r="S396" s="13" t="str">
        <f ca="1">IFERROR(INDEX(MAESTRO!S:S,_xludf.AGGREGATE(15,6,ROW(MAESTRO!$B$3:$B$1000)/((MAESTRO!$B$3:$B$1000="ASMARTALC")*(UPPER(MAESTRO!$L$3:$L$1000)="CONFIRMADO")),ROWS($A$3:A396))),"")</f>
        <v/>
      </c>
      <c r="T396" s="13" t="str">
        <f ca="1">IFERROR(INDEX(MAESTRO!T:T,_xludf.AGGREGATE(15,6,ROW(MAESTRO!$B$3:$B$1000)/((MAESTRO!$B$3:$B$1000="ASMARTALC")*(UPPER(MAESTRO!$L$3:$L$1000)="CONFIRMADO")),ROWS($A$3:A396))),"")</f>
        <v/>
      </c>
      <c r="U396" s="13" t="str">
        <f ca="1">IFERROR(INDEX(MAESTRO!U:U,_xludf.AGGREGATE(15,6,ROW(MAESTRO!$B$3:$B$1000)/((MAESTRO!$B$3:$B$1000="ASMARTALC")*(UPPER(MAESTRO!$L$3:$L$1000)="CONFIRMADO")),ROWS($A$3:A396))),"")</f>
        <v/>
      </c>
      <c r="V396" s="13" t="str">
        <f ca="1">IFERROR(INDEX(MAESTRO!V:V,_xludf.AGGREGATE(15,6,ROW(MAESTRO!$B$3:$B$1000)/((MAESTRO!$B$3:$B$1000="ASMARTALC")*(UPPER(MAESTRO!$L$3:$L$1000)="CONFIRMADO")),ROWS($A$3:A396))),"")</f>
        <v/>
      </c>
      <c r="W396" s="13" t="str">
        <f ca="1">IFERROR(INDEX(MAESTRO!W:W,_xludf.AGGREGATE(15,6,ROW(MAESTRO!$B$3:$B$1000)/((MAESTRO!$B$3:$B$1000="ASMARTALC")*(UPPER(MAESTRO!$L$3:$L$1000)="CONFIRMADO")),ROWS($A$3:A396))),"")</f>
        <v/>
      </c>
      <c r="X396" s="13" t="str">
        <f ca="1">IFERROR(INDEX(MAESTRO!X:X,_xludf.AGGREGATE(15,6,ROW(MAESTRO!$B$3:$B$1000)/((MAESTRO!$B$3:$B$1000="ASMARTALC")*(UPPER(MAESTRO!$L$3:$L$1000)="CONFIRMADO")),ROWS($A$3:A396))),"")</f>
        <v/>
      </c>
    </row>
    <row r="397" spans="1:24" ht="22.05" customHeight="1">
      <c r="A397" s="10" t="str">
        <f ca="1">IFERROR(INDEX(MAESTRO!A:A,_xludf.AGGREGATE(15,6,ROW(MAESTRO!$B$3:$B$1000)/((MAESTRO!$B$3:$B$1000="ASMARTALC")*(UPPER(MAESTRO!$L$3:$L$1000)="CONFIRMADO")),ROWS($A$3:A397))),"")</f>
        <v/>
      </c>
      <c r="B397" s="10" t="str">
        <f ca="1">IFERROR(INDEX(MAESTRO!B:B,_xludf.AGGREGATE(15,6,ROW(MAESTRO!$B$3:$B$1000)/((MAESTRO!$B$3:$B$1000="ASMARTALC")*(UPPER(MAESTRO!$L$3:$L$1000)="CONFIRMADO")),ROWS($A$3:A397))),"")</f>
        <v/>
      </c>
      <c r="C397" s="10" t="str">
        <f ca="1">IFERROR(INDEX(MAESTRO!C:C,_xludf.AGGREGATE(15,6,ROW(MAESTRO!$B$3:$B$1000)/((MAESTRO!$B$3:$B$1000="ASMARTALC")*(UPPER(MAESTRO!$L$3:$L$1000)="CONFIRMADO")),ROWS($A$3:A397))),"")</f>
        <v/>
      </c>
      <c r="D397" s="10" t="str">
        <f ca="1">IFERROR(INDEX(MAESTRO!D:D,_xludf.AGGREGATE(15,6,ROW(MAESTRO!$B$3:$B$1000)/((MAESTRO!$B$3:$B$1000="ASMARTALC")*(UPPER(MAESTRO!$L$3:$L$1000)="CONFIRMADO")),ROWS($A$3:A397))),"")</f>
        <v/>
      </c>
      <c r="E397" s="10" t="str">
        <f ca="1">IFERROR(INDEX(MAESTRO!E:E,_xludf.AGGREGATE(15,6,ROW(MAESTRO!$B$3:$B$1000)/((MAESTRO!$B$3:$B$1000="ASMARTALC")*(UPPER(MAESTRO!$L$3:$L$1000)="CONFIRMADO")),ROWS($A$3:A397))),"")</f>
        <v/>
      </c>
      <c r="F397" s="10" t="str">
        <f ca="1">IFERROR(INDEX(MAESTRO!F:F,_xludf.AGGREGATE(15,6,ROW(MAESTRO!$B$3:$B$1000)/((MAESTRO!$B$3:$B$1000="ASMARTALC")*(UPPER(MAESTRO!$L$3:$L$1000)="CONFIRMADO")),ROWS($A$3:A397))),"")</f>
        <v/>
      </c>
      <c r="G397" s="10" t="str">
        <f ca="1">IFERROR(INDEX(MAESTRO!G:G,_xludf.AGGREGATE(15,6,ROW(MAESTRO!$B$3:$B$1000)/((MAESTRO!$B$3:$B$1000="ASMARTALC")*(UPPER(MAESTRO!$L$3:$L$1000)="CONFIRMADO")),ROWS($A$3:A397))),"")</f>
        <v/>
      </c>
      <c r="H397" s="10" t="str">
        <f ca="1">IFERROR(INDEX(MAESTRO!H:H,_xludf.AGGREGATE(15,6,ROW(MAESTRO!$B$3:$B$1000)/((MAESTRO!$B$3:$B$1000="ASMARTALC")*(UPPER(MAESTRO!$L$3:$L$1000)="CONFIRMADO")),ROWS($A$3:A397))),"")</f>
        <v/>
      </c>
      <c r="I397" s="10" t="str">
        <f ca="1">IFERROR(INDEX(MAESTRO!I:I,_xludf.AGGREGATE(15,6,ROW(MAESTRO!$B$3:$B$1000)/((MAESTRO!$B$3:$B$1000="ASMARTALC")*(UPPER(MAESTRO!$L$3:$L$1000)="CONFIRMADO")),ROWS($A$3:A397))),"")</f>
        <v/>
      </c>
      <c r="J397" s="10" t="str">
        <f ca="1">IFERROR(INDEX(MAESTRO!J:J,_xludf.AGGREGATE(15,6,ROW(MAESTRO!$B$3:$B$1000)/((MAESTRO!$B$3:$B$1000="ASMARTALC")*(UPPER(MAESTRO!$L$3:$L$1000)="CONFIRMADO")),ROWS($A$3:A397))),"")</f>
        <v/>
      </c>
      <c r="K397" s="10" t="str">
        <f ca="1">IFERROR(INDEX(MAESTRO!K:K,_xludf.AGGREGATE(15,6,ROW(MAESTRO!$B$3:$B$1000)/((MAESTRO!$B$3:$B$1000="ASMARTALC")*(UPPER(MAESTRO!$L$3:$L$1000)="CONFIRMADO")),ROWS($A$3:A397))),"")</f>
        <v/>
      </c>
      <c r="L397" s="10" t="str">
        <f ca="1">IFERROR(INDEX(MAESTRO!L:L,_xludf.AGGREGATE(15,6,ROW(MAESTRO!$B$3:$B$1000)/((MAESTRO!$B$3:$B$1000="ASMARTALC")*(UPPER(MAESTRO!$L$3:$L$1000)="CONFIRMADO")),ROWS($A$3:A397))),"")</f>
        <v/>
      </c>
      <c r="M397" s="10" t="str">
        <f ca="1">IFERROR(INDEX(MAESTRO!M:M,_xludf.AGGREGATE(15,6,ROW(MAESTRO!$B$3:$B$1000)/((MAESTRO!$B$3:$B$1000="ASMARTALC")*(UPPER(MAESTRO!$L$3:$L$1000)="CONFIRMADO")),ROWS($A$3:A397))),"")</f>
        <v/>
      </c>
      <c r="N397" s="10" t="str">
        <f ca="1">IFERROR(INDEX(MAESTRO!N:N,_xludf.AGGREGATE(15,6,ROW(MAESTRO!$B$3:$B$1000)/((MAESTRO!$B$3:$B$1000="ASMARTALC")*(UPPER(MAESTRO!$L$3:$L$1000)="CONFIRMADO")),ROWS($A$3:A397))),"")</f>
        <v/>
      </c>
      <c r="O397" s="10" t="str">
        <f ca="1">IFERROR(INDEX(MAESTRO!O:O,_xludf.AGGREGATE(15,6,ROW(MAESTRO!$B$3:$B$1000)/((MAESTRO!$B$3:$B$1000="ASMARTALC")*(UPPER(MAESTRO!$L$3:$L$1000)="CONFIRMADO")),ROWS($A$3:A397))),"")</f>
        <v/>
      </c>
      <c r="P397" s="10" t="str">
        <f ca="1">IFERROR(INDEX(MAESTRO!P:P,_xludf.AGGREGATE(15,6,ROW(MAESTRO!$B$3:$B$1000)/((MAESTRO!$B$3:$B$1000="ASMARTALC")*(UPPER(MAESTRO!$L$3:$L$1000)="CONFIRMADO")),ROWS($A$3:A397))),"")</f>
        <v/>
      </c>
      <c r="Q397" s="10" t="str">
        <f ca="1">IFERROR(INDEX(MAESTRO!Q:Q,_xludf.AGGREGATE(15,6,ROW(MAESTRO!$B$3:$B$1000)/((MAESTRO!$B$3:$B$1000="ASMARTALC")*(UPPER(MAESTRO!$L$3:$L$1000)="CONFIRMADO")),ROWS($A$3:A397))),"")</f>
        <v/>
      </c>
      <c r="R397" s="10" t="str">
        <f ca="1">IFERROR(INDEX(MAESTRO!R:R,_xludf.AGGREGATE(15,6,ROW(MAESTRO!$B$3:$B$1000)/((MAESTRO!$B$3:$B$1000="ASMARTALC")*(UPPER(MAESTRO!$L$3:$L$1000)="CONFIRMADO")),ROWS($A$3:A397))),"")</f>
        <v/>
      </c>
      <c r="S397" s="10" t="str">
        <f ca="1">IFERROR(INDEX(MAESTRO!S:S,_xludf.AGGREGATE(15,6,ROW(MAESTRO!$B$3:$B$1000)/((MAESTRO!$B$3:$B$1000="ASMARTALC")*(UPPER(MAESTRO!$L$3:$L$1000)="CONFIRMADO")),ROWS($A$3:A397))),"")</f>
        <v/>
      </c>
      <c r="T397" s="10" t="str">
        <f ca="1">IFERROR(INDEX(MAESTRO!T:T,_xludf.AGGREGATE(15,6,ROW(MAESTRO!$B$3:$B$1000)/((MAESTRO!$B$3:$B$1000="ASMARTALC")*(UPPER(MAESTRO!$L$3:$L$1000)="CONFIRMADO")),ROWS($A$3:A397))),"")</f>
        <v/>
      </c>
      <c r="U397" s="10" t="str">
        <f ca="1">IFERROR(INDEX(MAESTRO!U:U,_xludf.AGGREGATE(15,6,ROW(MAESTRO!$B$3:$B$1000)/((MAESTRO!$B$3:$B$1000="ASMARTALC")*(UPPER(MAESTRO!$L$3:$L$1000)="CONFIRMADO")),ROWS($A$3:A397))),"")</f>
        <v/>
      </c>
      <c r="V397" s="10" t="str">
        <f ca="1">IFERROR(INDEX(MAESTRO!V:V,_xludf.AGGREGATE(15,6,ROW(MAESTRO!$B$3:$B$1000)/((MAESTRO!$B$3:$B$1000="ASMARTALC")*(UPPER(MAESTRO!$L$3:$L$1000)="CONFIRMADO")),ROWS($A$3:A397))),"")</f>
        <v/>
      </c>
      <c r="W397" s="10" t="str">
        <f ca="1">IFERROR(INDEX(MAESTRO!W:W,_xludf.AGGREGATE(15,6,ROW(MAESTRO!$B$3:$B$1000)/((MAESTRO!$B$3:$B$1000="ASMARTALC")*(UPPER(MAESTRO!$L$3:$L$1000)="CONFIRMADO")),ROWS($A$3:A397))),"")</f>
        <v/>
      </c>
      <c r="X397" s="10" t="str">
        <f ca="1">IFERROR(INDEX(MAESTRO!X:X,_xludf.AGGREGATE(15,6,ROW(MAESTRO!$B$3:$B$1000)/((MAESTRO!$B$3:$B$1000="ASMARTALC")*(UPPER(MAESTRO!$L$3:$L$1000)="CONFIRMADO")),ROWS($A$3:A397))),"")</f>
        <v/>
      </c>
    </row>
    <row r="398" spans="1:24" ht="22.05" customHeight="1">
      <c r="A398" s="13" t="str">
        <f ca="1">IFERROR(INDEX(MAESTRO!A:A,_xludf.AGGREGATE(15,6,ROW(MAESTRO!$B$3:$B$1000)/((MAESTRO!$B$3:$B$1000="ASMARTALC")*(UPPER(MAESTRO!$L$3:$L$1000)="CONFIRMADO")),ROWS($A$3:A398))),"")</f>
        <v/>
      </c>
      <c r="B398" s="13" t="str">
        <f ca="1">IFERROR(INDEX(MAESTRO!B:B,_xludf.AGGREGATE(15,6,ROW(MAESTRO!$B$3:$B$1000)/((MAESTRO!$B$3:$B$1000="ASMARTALC")*(UPPER(MAESTRO!$L$3:$L$1000)="CONFIRMADO")),ROWS($A$3:A398))),"")</f>
        <v/>
      </c>
      <c r="C398" s="13" t="str">
        <f ca="1">IFERROR(INDEX(MAESTRO!C:C,_xludf.AGGREGATE(15,6,ROW(MAESTRO!$B$3:$B$1000)/((MAESTRO!$B$3:$B$1000="ASMARTALC")*(UPPER(MAESTRO!$L$3:$L$1000)="CONFIRMADO")),ROWS($A$3:A398))),"")</f>
        <v/>
      </c>
      <c r="D398" s="13" t="str">
        <f ca="1">IFERROR(INDEX(MAESTRO!D:D,_xludf.AGGREGATE(15,6,ROW(MAESTRO!$B$3:$B$1000)/((MAESTRO!$B$3:$B$1000="ASMARTALC")*(UPPER(MAESTRO!$L$3:$L$1000)="CONFIRMADO")),ROWS($A$3:A398))),"")</f>
        <v/>
      </c>
      <c r="E398" s="13" t="str">
        <f ca="1">IFERROR(INDEX(MAESTRO!E:E,_xludf.AGGREGATE(15,6,ROW(MAESTRO!$B$3:$B$1000)/((MAESTRO!$B$3:$B$1000="ASMARTALC")*(UPPER(MAESTRO!$L$3:$L$1000)="CONFIRMADO")),ROWS($A$3:A398))),"")</f>
        <v/>
      </c>
      <c r="F398" s="13" t="str">
        <f ca="1">IFERROR(INDEX(MAESTRO!F:F,_xludf.AGGREGATE(15,6,ROW(MAESTRO!$B$3:$B$1000)/((MAESTRO!$B$3:$B$1000="ASMARTALC")*(UPPER(MAESTRO!$L$3:$L$1000)="CONFIRMADO")),ROWS($A$3:A398))),"")</f>
        <v/>
      </c>
      <c r="G398" s="13" t="str">
        <f ca="1">IFERROR(INDEX(MAESTRO!G:G,_xludf.AGGREGATE(15,6,ROW(MAESTRO!$B$3:$B$1000)/((MAESTRO!$B$3:$B$1000="ASMARTALC")*(UPPER(MAESTRO!$L$3:$L$1000)="CONFIRMADO")),ROWS($A$3:A398))),"")</f>
        <v/>
      </c>
      <c r="H398" s="13" t="str">
        <f ca="1">IFERROR(INDEX(MAESTRO!H:H,_xludf.AGGREGATE(15,6,ROW(MAESTRO!$B$3:$B$1000)/((MAESTRO!$B$3:$B$1000="ASMARTALC")*(UPPER(MAESTRO!$L$3:$L$1000)="CONFIRMADO")),ROWS($A$3:A398))),"")</f>
        <v/>
      </c>
      <c r="I398" s="13" t="str">
        <f ca="1">IFERROR(INDEX(MAESTRO!I:I,_xludf.AGGREGATE(15,6,ROW(MAESTRO!$B$3:$B$1000)/((MAESTRO!$B$3:$B$1000="ASMARTALC")*(UPPER(MAESTRO!$L$3:$L$1000)="CONFIRMADO")),ROWS($A$3:A398))),"")</f>
        <v/>
      </c>
      <c r="J398" s="13" t="str">
        <f ca="1">IFERROR(INDEX(MAESTRO!J:J,_xludf.AGGREGATE(15,6,ROW(MAESTRO!$B$3:$B$1000)/((MAESTRO!$B$3:$B$1000="ASMARTALC")*(UPPER(MAESTRO!$L$3:$L$1000)="CONFIRMADO")),ROWS($A$3:A398))),"")</f>
        <v/>
      </c>
      <c r="K398" s="13" t="str">
        <f ca="1">IFERROR(INDEX(MAESTRO!K:K,_xludf.AGGREGATE(15,6,ROW(MAESTRO!$B$3:$B$1000)/((MAESTRO!$B$3:$B$1000="ASMARTALC")*(UPPER(MAESTRO!$L$3:$L$1000)="CONFIRMADO")),ROWS($A$3:A398))),"")</f>
        <v/>
      </c>
      <c r="L398" s="13" t="str">
        <f ca="1">IFERROR(INDEX(MAESTRO!L:L,_xludf.AGGREGATE(15,6,ROW(MAESTRO!$B$3:$B$1000)/((MAESTRO!$B$3:$B$1000="ASMARTALC")*(UPPER(MAESTRO!$L$3:$L$1000)="CONFIRMADO")),ROWS($A$3:A398))),"")</f>
        <v/>
      </c>
      <c r="M398" s="13" t="str">
        <f ca="1">IFERROR(INDEX(MAESTRO!M:M,_xludf.AGGREGATE(15,6,ROW(MAESTRO!$B$3:$B$1000)/((MAESTRO!$B$3:$B$1000="ASMARTALC")*(UPPER(MAESTRO!$L$3:$L$1000)="CONFIRMADO")),ROWS($A$3:A398))),"")</f>
        <v/>
      </c>
      <c r="N398" s="13" t="str">
        <f ca="1">IFERROR(INDEX(MAESTRO!N:N,_xludf.AGGREGATE(15,6,ROW(MAESTRO!$B$3:$B$1000)/((MAESTRO!$B$3:$B$1000="ASMARTALC")*(UPPER(MAESTRO!$L$3:$L$1000)="CONFIRMADO")),ROWS($A$3:A398))),"")</f>
        <v/>
      </c>
      <c r="O398" s="13" t="str">
        <f ca="1">IFERROR(INDEX(MAESTRO!O:O,_xludf.AGGREGATE(15,6,ROW(MAESTRO!$B$3:$B$1000)/((MAESTRO!$B$3:$B$1000="ASMARTALC")*(UPPER(MAESTRO!$L$3:$L$1000)="CONFIRMADO")),ROWS($A$3:A398))),"")</f>
        <v/>
      </c>
      <c r="P398" s="13" t="str">
        <f ca="1">IFERROR(INDEX(MAESTRO!P:P,_xludf.AGGREGATE(15,6,ROW(MAESTRO!$B$3:$B$1000)/((MAESTRO!$B$3:$B$1000="ASMARTALC")*(UPPER(MAESTRO!$L$3:$L$1000)="CONFIRMADO")),ROWS($A$3:A398))),"")</f>
        <v/>
      </c>
      <c r="Q398" s="13" t="str">
        <f ca="1">IFERROR(INDEX(MAESTRO!Q:Q,_xludf.AGGREGATE(15,6,ROW(MAESTRO!$B$3:$B$1000)/((MAESTRO!$B$3:$B$1000="ASMARTALC")*(UPPER(MAESTRO!$L$3:$L$1000)="CONFIRMADO")),ROWS($A$3:A398))),"")</f>
        <v/>
      </c>
      <c r="R398" s="13" t="str">
        <f ca="1">IFERROR(INDEX(MAESTRO!R:R,_xludf.AGGREGATE(15,6,ROW(MAESTRO!$B$3:$B$1000)/((MAESTRO!$B$3:$B$1000="ASMARTALC")*(UPPER(MAESTRO!$L$3:$L$1000)="CONFIRMADO")),ROWS($A$3:A398))),"")</f>
        <v/>
      </c>
      <c r="S398" s="13" t="str">
        <f ca="1">IFERROR(INDEX(MAESTRO!S:S,_xludf.AGGREGATE(15,6,ROW(MAESTRO!$B$3:$B$1000)/((MAESTRO!$B$3:$B$1000="ASMARTALC")*(UPPER(MAESTRO!$L$3:$L$1000)="CONFIRMADO")),ROWS($A$3:A398))),"")</f>
        <v/>
      </c>
      <c r="T398" s="13" t="str">
        <f ca="1">IFERROR(INDEX(MAESTRO!T:T,_xludf.AGGREGATE(15,6,ROW(MAESTRO!$B$3:$B$1000)/((MAESTRO!$B$3:$B$1000="ASMARTALC")*(UPPER(MAESTRO!$L$3:$L$1000)="CONFIRMADO")),ROWS($A$3:A398))),"")</f>
        <v/>
      </c>
      <c r="U398" s="13" t="str">
        <f ca="1">IFERROR(INDEX(MAESTRO!U:U,_xludf.AGGREGATE(15,6,ROW(MAESTRO!$B$3:$B$1000)/((MAESTRO!$B$3:$B$1000="ASMARTALC")*(UPPER(MAESTRO!$L$3:$L$1000)="CONFIRMADO")),ROWS($A$3:A398))),"")</f>
        <v/>
      </c>
      <c r="V398" s="13" t="str">
        <f ca="1">IFERROR(INDEX(MAESTRO!V:V,_xludf.AGGREGATE(15,6,ROW(MAESTRO!$B$3:$B$1000)/((MAESTRO!$B$3:$B$1000="ASMARTALC")*(UPPER(MAESTRO!$L$3:$L$1000)="CONFIRMADO")),ROWS($A$3:A398))),"")</f>
        <v/>
      </c>
      <c r="W398" s="13" t="str">
        <f ca="1">IFERROR(INDEX(MAESTRO!W:W,_xludf.AGGREGATE(15,6,ROW(MAESTRO!$B$3:$B$1000)/((MAESTRO!$B$3:$B$1000="ASMARTALC")*(UPPER(MAESTRO!$L$3:$L$1000)="CONFIRMADO")),ROWS($A$3:A398))),"")</f>
        <v/>
      </c>
      <c r="X398" s="13" t="str">
        <f ca="1">IFERROR(INDEX(MAESTRO!X:X,_xludf.AGGREGATE(15,6,ROW(MAESTRO!$B$3:$B$1000)/((MAESTRO!$B$3:$B$1000="ASMARTALC")*(UPPER(MAESTRO!$L$3:$L$1000)="CONFIRMADO")),ROWS($A$3:A398))),"")</f>
        <v/>
      </c>
    </row>
    <row r="399" spans="1:24" ht="22.05" customHeight="1">
      <c r="A399" s="10" t="str">
        <f ca="1">IFERROR(INDEX(MAESTRO!A:A,_xludf.AGGREGATE(15,6,ROW(MAESTRO!$B$3:$B$1000)/((MAESTRO!$B$3:$B$1000="ASMARTALC")*(UPPER(MAESTRO!$L$3:$L$1000)="CONFIRMADO")),ROWS($A$3:A399))),"")</f>
        <v/>
      </c>
      <c r="B399" s="10" t="str">
        <f ca="1">IFERROR(INDEX(MAESTRO!B:B,_xludf.AGGREGATE(15,6,ROW(MAESTRO!$B$3:$B$1000)/((MAESTRO!$B$3:$B$1000="ASMARTALC")*(UPPER(MAESTRO!$L$3:$L$1000)="CONFIRMADO")),ROWS($A$3:A399))),"")</f>
        <v/>
      </c>
      <c r="C399" s="10" t="str">
        <f ca="1">IFERROR(INDEX(MAESTRO!C:C,_xludf.AGGREGATE(15,6,ROW(MAESTRO!$B$3:$B$1000)/((MAESTRO!$B$3:$B$1000="ASMARTALC")*(UPPER(MAESTRO!$L$3:$L$1000)="CONFIRMADO")),ROWS($A$3:A399))),"")</f>
        <v/>
      </c>
      <c r="D399" s="10" t="str">
        <f ca="1">IFERROR(INDEX(MAESTRO!D:D,_xludf.AGGREGATE(15,6,ROW(MAESTRO!$B$3:$B$1000)/((MAESTRO!$B$3:$B$1000="ASMARTALC")*(UPPER(MAESTRO!$L$3:$L$1000)="CONFIRMADO")),ROWS($A$3:A399))),"")</f>
        <v/>
      </c>
      <c r="E399" s="10" t="str">
        <f ca="1">IFERROR(INDEX(MAESTRO!E:E,_xludf.AGGREGATE(15,6,ROW(MAESTRO!$B$3:$B$1000)/((MAESTRO!$B$3:$B$1000="ASMARTALC")*(UPPER(MAESTRO!$L$3:$L$1000)="CONFIRMADO")),ROWS($A$3:A399))),"")</f>
        <v/>
      </c>
      <c r="F399" s="10" t="str">
        <f ca="1">IFERROR(INDEX(MAESTRO!F:F,_xludf.AGGREGATE(15,6,ROW(MAESTRO!$B$3:$B$1000)/((MAESTRO!$B$3:$B$1000="ASMARTALC")*(UPPER(MAESTRO!$L$3:$L$1000)="CONFIRMADO")),ROWS($A$3:A399))),"")</f>
        <v/>
      </c>
      <c r="G399" s="10" t="str">
        <f ca="1">IFERROR(INDEX(MAESTRO!G:G,_xludf.AGGREGATE(15,6,ROW(MAESTRO!$B$3:$B$1000)/((MAESTRO!$B$3:$B$1000="ASMARTALC")*(UPPER(MAESTRO!$L$3:$L$1000)="CONFIRMADO")),ROWS($A$3:A399))),"")</f>
        <v/>
      </c>
      <c r="H399" s="10" t="str">
        <f ca="1">IFERROR(INDEX(MAESTRO!H:H,_xludf.AGGREGATE(15,6,ROW(MAESTRO!$B$3:$B$1000)/((MAESTRO!$B$3:$B$1000="ASMARTALC")*(UPPER(MAESTRO!$L$3:$L$1000)="CONFIRMADO")),ROWS($A$3:A399))),"")</f>
        <v/>
      </c>
      <c r="I399" s="10" t="str">
        <f ca="1">IFERROR(INDEX(MAESTRO!I:I,_xludf.AGGREGATE(15,6,ROW(MAESTRO!$B$3:$B$1000)/((MAESTRO!$B$3:$B$1000="ASMARTALC")*(UPPER(MAESTRO!$L$3:$L$1000)="CONFIRMADO")),ROWS($A$3:A399))),"")</f>
        <v/>
      </c>
      <c r="J399" s="10" t="str">
        <f ca="1">IFERROR(INDEX(MAESTRO!J:J,_xludf.AGGREGATE(15,6,ROW(MAESTRO!$B$3:$B$1000)/((MAESTRO!$B$3:$B$1000="ASMARTALC")*(UPPER(MAESTRO!$L$3:$L$1000)="CONFIRMADO")),ROWS($A$3:A399))),"")</f>
        <v/>
      </c>
      <c r="K399" s="10" t="str">
        <f ca="1">IFERROR(INDEX(MAESTRO!K:K,_xludf.AGGREGATE(15,6,ROW(MAESTRO!$B$3:$B$1000)/((MAESTRO!$B$3:$B$1000="ASMARTALC")*(UPPER(MAESTRO!$L$3:$L$1000)="CONFIRMADO")),ROWS($A$3:A399))),"")</f>
        <v/>
      </c>
      <c r="L399" s="10" t="str">
        <f ca="1">IFERROR(INDEX(MAESTRO!L:L,_xludf.AGGREGATE(15,6,ROW(MAESTRO!$B$3:$B$1000)/((MAESTRO!$B$3:$B$1000="ASMARTALC")*(UPPER(MAESTRO!$L$3:$L$1000)="CONFIRMADO")),ROWS($A$3:A399))),"")</f>
        <v/>
      </c>
      <c r="M399" s="10" t="str">
        <f ca="1">IFERROR(INDEX(MAESTRO!M:M,_xludf.AGGREGATE(15,6,ROW(MAESTRO!$B$3:$B$1000)/((MAESTRO!$B$3:$B$1000="ASMARTALC")*(UPPER(MAESTRO!$L$3:$L$1000)="CONFIRMADO")),ROWS($A$3:A399))),"")</f>
        <v/>
      </c>
      <c r="N399" s="10" t="str">
        <f ca="1">IFERROR(INDEX(MAESTRO!N:N,_xludf.AGGREGATE(15,6,ROW(MAESTRO!$B$3:$B$1000)/((MAESTRO!$B$3:$B$1000="ASMARTALC")*(UPPER(MAESTRO!$L$3:$L$1000)="CONFIRMADO")),ROWS($A$3:A399))),"")</f>
        <v/>
      </c>
      <c r="O399" s="10" t="str">
        <f ca="1">IFERROR(INDEX(MAESTRO!O:O,_xludf.AGGREGATE(15,6,ROW(MAESTRO!$B$3:$B$1000)/((MAESTRO!$B$3:$B$1000="ASMARTALC")*(UPPER(MAESTRO!$L$3:$L$1000)="CONFIRMADO")),ROWS($A$3:A399))),"")</f>
        <v/>
      </c>
      <c r="P399" s="10" t="str">
        <f ca="1">IFERROR(INDEX(MAESTRO!P:P,_xludf.AGGREGATE(15,6,ROW(MAESTRO!$B$3:$B$1000)/((MAESTRO!$B$3:$B$1000="ASMARTALC")*(UPPER(MAESTRO!$L$3:$L$1000)="CONFIRMADO")),ROWS($A$3:A399))),"")</f>
        <v/>
      </c>
      <c r="Q399" s="10" t="str">
        <f ca="1">IFERROR(INDEX(MAESTRO!Q:Q,_xludf.AGGREGATE(15,6,ROW(MAESTRO!$B$3:$B$1000)/((MAESTRO!$B$3:$B$1000="ASMARTALC")*(UPPER(MAESTRO!$L$3:$L$1000)="CONFIRMADO")),ROWS($A$3:A399))),"")</f>
        <v/>
      </c>
      <c r="R399" s="10" t="str">
        <f ca="1">IFERROR(INDEX(MAESTRO!R:R,_xludf.AGGREGATE(15,6,ROW(MAESTRO!$B$3:$B$1000)/((MAESTRO!$B$3:$B$1000="ASMARTALC")*(UPPER(MAESTRO!$L$3:$L$1000)="CONFIRMADO")),ROWS($A$3:A399))),"")</f>
        <v/>
      </c>
      <c r="S399" s="10" t="str">
        <f ca="1">IFERROR(INDEX(MAESTRO!S:S,_xludf.AGGREGATE(15,6,ROW(MAESTRO!$B$3:$B$1000)/((MAESTRO!$B$3:$B$1000="ASMARTALC")*(UPPER(MAESTRO!$L$3:$L$1000)="CONFIRMADO")),ROWS($A$3:A399))),"")</f>
        <v/>
      </c>
      <c r="T399" s="10" t="str">
        <f ca="1">IFERROR(INDEX(MAESTRO!T:T,_xludf.AGGREGATE(15,6,ROW(MAESTRO!$B$3:$B$1000)/((MAESTRO!$B$3:$B$1000="ASMARTALC")*(UPPER(MAESTRO!$L$3:$L$1000)="CONFIRMADO")),ROWS($A$3:A399))),"")</f>
        <v/>
      </c>
      <c r="U399" s="10" t="str">
        <f ca="1">IFERROR(INDEX(MAESTRO!U:U,_xludf.AGGREGATE(15,6,ROW(MAESTRO!$B$3:$B$1000)/((MAESTRO!$B$3:$B$1000="ASMARTALC")*(UPPER(MAESTRO!$L$3:$L$1000)="CONFIRMADO")),ROWS($A$3:A399))),"")</f>
        <v/>
      </c>
      <c r="V399" s="10" t="str">
        <f ca="1">IFERROR(INDEX(MAESTRO!V:V,_xludf.AGGREGATE(15,6,ROW(MAESTRO!$B$3:$B$1000)/((MAESTRO!$B$3:$B$1000="ASMARTALC")*(UPPER(MAESTRO!$L$3:$L$1000)="CONFIRMADO")),ROWS($A$3:A399))),"")</f>
        <v/>
      </c>
      <c r="W399" s="10" t="str">
        <f ca="1">IFERROR(INDEX(MAESTRO!W:W,_xludf.AGGREGATE(15,6,ROW(MAESTRO!$B$3:$B$1000)/((MAESTRO!$B$3:$B$1000="ASMARTALC")*(UPPER(MAESTRO!$L$3:$L$1000)="CONFIRMADO")),ROWS($A$3:A399))),"")</f>
        <v/>
      </c>
      <c r="X399" s="10" t="str">
        <f ca="1">IFERROR(INDEX(MAESTRO!X:X,_xludf.AGGREGATE(15,6,ROW(MAESTRO!$B$3:$B$1000)/((MAESTRO!$B$3:$B$1000="ASMARTALC")*(UPPER(MAESTRO!$L$3:$L$1000)="CONFIRMADO")),ROWS($A$3:A399))),"")</f>
        <v/>
      </c>
    </row>
    <row r="400" spans="1:24" ht="22.05" customHeight="1">
      <c r="A400" s="13" t="str">
        <f ca="1">IFERROR(INDEX(MAESTRO!A:A,_xludf.AGGREGATE(15,6,ROW(MAESTRO!$B$3:$B$1000)/((MAESTRO!$B$3:$B$1000="ASMARTALC")*(UPPER(MAESTRO!$L$3:$L$1000)="CONFIRMADO")),ROWS($A$3:A400))),"")</f>
        <v/>
      </c>
      <c r="B400" s="13" t="str">
        <f ca="1">IFERROR(INDEX(MAESTRO!B:B,_xludf.AGGREGATE(15,6,ROW(MAESTRO!$B$3:$B$1000)/((MAESTRO!$B$3:$B$1000="ASMARTALC")*(UPPER(MAESTRO!$L$3:$L$1000)="CONFIRMADO")),ROWS($A$3:A400))),"")</f>
        <v/>
      </c>
      <c r="C400" s="13" t="str">
        <f ca="1">IFERROR(INDEX(MAESTRO!C:C,_xludf.AGGREGATE(15,6,ROW(MAESTRO!$B$3:$B$1000)/((MAESTRO!$B$3:$B$1000="ASMARTALC")*(UPPER(MAESTRO!$L$3:$L$1000)="CONFIRMADO")),ROWS($A$3:A400))),"")</f>
        <v/>
      </c>
      <c r="D400" s="13" t="str">
        <f ca="1">IFERROR(INDEX(MAESTRO!D:D,_xludf.AGGREGATE(15,6,ROW(MAESTRO!$B$3:$B$1000)/((MAESTRO!$B$3:$B$1000="ASMARTALC")*(UPPER(MAESTRO!$L$3:$L$1000)="CONFIRMADO")),ROWS($A$3:A400))),"")</f>
        <v/>
      </c>
      <c r="E400" s="13" t="str">
        <f ca="1">IFERROR(INDEX(MAESTRO!E:E,_xludf.AGGREGATE(15,6,ROW(MAESTRO!$B$3:$B$1000)/((MAESTRO!$B$3:$B$1000="ASMARTALC")*(UPPER(MAESTRO!$L$3:$L$1000)="CONFIRMADO")),ROWS($A$3:A400))),"")</f>
        <v/>
      </c>
      <c r="F400" s="13" t="str">
        <f ca="1">IFERROR(INDEX(MAESTRO!F:F,_xludf.AGGREGATE(15,6,ROW(MAESTRO!$B$3:$B$1000)/((MAESTRO!$B$3:$B$1000="ASMARTALC")*(UPPER(MAESTRO!$L$3:$L$1000)="CONFIRMADO")),ROWS($A$3:A400))),"")</f>
        <v/>
      </c>
      <c r="G400" s="13" t="str">
        <f ca="1">IFERROR(INDEX(MAESTRO!G:G,_xludf.AGGREGATE(15,6,ROW(MAESTRO!$B$3:$B$1000)/((MAESTRO!$B$3:$B$1000="ASMARTALC")*(UPPER(MAESTRO!$L$3:$L$1000)="CONFIRMADO")),ROWS($A$3:A400))),"")</f>
        <v/>
      </c>
      <c r="H400" s="13" t="str">
        <f ca="1">IFERROR(INDEX(MAESTRO!H:H,_xludf.AGGREGATE(15,6,ROW(MAESTRO!$B$3:$B$1000)/((MAESTRO!$B$3:$B$1000="ASMARTALC")*(UPPER(MAESTRO!$L$3:$L$1000)="CONFIRMADO")),ROWS($A$3:A400))),"")</f>
        <v/>
      </c>
      <c r="I400" s="13" t="str">
        <f ca="1">IFERROR(INDEX(MAESTRO!I:I,_xludf.AGGREGATE(15,6,ROW(MAESTRO!$B$3:$B$1000)/((MAESTRO!$B$3:$B$1000="ASMARTALC")*(UPPER(MAESTRO!$L$3:$L$1000)="CONFIRMADO")),ROWS($A$3:A400))),"")</f>
        <v/>
      </c>
      <c r="J400" s="13" t="str">
        <f ca="1">IFERROR(INDEX(MAESTRO!J:J,_xludf.AGGREGATE(15,6,ROW(MAESTRO!$B$3:$B$1000)/((MAESTRO!$B$3:$B$1000="ASMARTALC")*(UPPER(MAESTRO!$L$3:$L$1000)="CONFIRMADO")),ROWS($A$3:A400))),"")</f>
        <v/>
      </c>
      <c r="K400" s="13" t="str">
        <f ca="1">IFERROR(INDEX(MAESTRO!K:K,_xludf.AGGREGATE(15,6,ROW(MAESTRO!$B$3:$B$1000)/((MAESTRO!$B$3:$B$1000="ASMARTALC")*(UPPER(MAESTRO!$L$3:$L$1000)="CONFIRMADO")),ROWS($A$3:A400))),"")</f>
        <v/>
      </c>
      <c r="L400" s="13" t="str">
        <f ca="1">IFERROR(INDEX(MAESTRO!L:L,_xludf.AGGREGATE(15,6,ROW(MAESTRO!$B$3:$B$1000)/((MAESTRO!$B$3:$B$1000="ASMARTALC")*(UPPER(MAESTRO!$L$3:$L$1000)="CONFIRMADO")),ROWS($A$3:A400))),"")</f>
        <v/>
      </c>
      <c r="M400" s="13" t="str">
        <f ca="1">IFERROR(INDEX(MAESTRO!M:M,_xludf.AGGREGATE(15,6,ROW(MAESTRO!$B$3:$B$1000)/((MAESTRO!$B$3:$B$1000="ASMARTALC")*(UPPER(MAESTRO!$L$3:$L$1000)="CONFIRMADO")),ROWS($A$3:A400))),"")</f>
        <v/>
      </c>
      <c r="N400" s="13" t="str">
        <f ca="1">IFERROR(INDEX(MAESTRO!N:N,_xludf.AGGREGATE(15,6,ROW(MAESTRO!$B$3:$B$1000)/((MAESTRO!$B$3:$B$1000="ASMARTALC")*(UPPER(MAESTRO!$L$3:$L$1000)="CONFIRMADO")),ROWS($A$3:A400))),"")</f>
        <v/>
      </c>
      <c r="O400" s="13" t="str">
        <f ca="1">IFERROR(INDEX(MAESTRO!O:O,_xludf.AGGREGATE(15,6,ROW(MAESTRO!$B$3:$B$1000)/((MAESTRO!$B$3:$B$1000="ASMARTALC")*(UPPER(MAESTRO!$L$3:$L$1000)="CONFIRMADO")),ROWS($A$3:A400))),"")</f>
        <v/>
      </c>
      <c r="P400" s="13" t="str">
        <f ca="1">IFERROR(INDEX(MAESTRO!P:P,_xludf.AGGREGATE(15,6,ROW(MAESTRO!$B$3:$B$1000)/((MAESTRO!$B$3:$B$1000="ASMARTALC")*(UPPER(MAESTRO!$L$3:$L$1000)="CONFIRMADO")),ROWS($A$3:A400))),"")</f>
        <v/>
      </c>
      <c r="Q400" s="13" t="str">
        <f ca="1">IFERROR(INDEX(MAESTRO!Q:Q,_xludf.AGGREGATE(15,6,ROW(MAESTRO!$B$3:$B$1000)/((MAESTRO!$B$3:$B$1000="ASMARTALC")*(UPPER(MAESTRO!$L$3:$L$1000)="CONFIRMADO")),ROWS($A$3:A400))),"")</f>
        <v/>
      </c>
      <c r="R400" s="13" t="str">
        <f ca="1">IFERROR(INDEX(MAESTRO!R:R,_xludf.AGGREGATE(15,6,ROW(MAESTRO!$B$3:$B$1000)/((MAESTRO!$B$3:$B$1000="ASMARTALC")*(UPPER(MAESTRO!$L$3:$L$1000)="CONFIRMADO")),ROWS($A$3:A400))),"")</f>
        <v/>
      </c>
      <c r="S400" s="13" t="str">
        <f ca="1">IFERROR(INDEX(MAESTRO!S:S,_xludf.AGGREGATE(15,6,ROW(MAESTRO!$B$3:$B$1000)/((MAESTRO!$B$3:$B$1000="ASMARTALC")*(UPPER(MAESTRO!$L$3:$L$1000)="CONFIRMADO")),ROWS($A$3:A400))),"")</f>
        <v/>
      </c>
      <c r="T400" s="13" t="str">
        <f ca="1">IFERROR(INDEX(MAESTRO!T:T,_xludf.AGGREGATE(15,6,ROW(MAESTRO!$B$3:$B$1000)/((MAESTRO!$B$3:$B$1000="ASMARTALC")*(UPPER(MAESTRO!$L$3:$L$1000)="CONFIRMADO")),ROWS($A$3:A400))),"")</f>
        <v/>
      </c>
      <c r="U400" s="13" t="str">
        <f ca="1">IFERROR(INDEX(MAESTRO!U:U,_xludf.AGGREGATE(15,6,ROW(MAESTRO!$B$3:$B$1000)/((MAESTRO!$B$3:$B$1000="ASMARTALC")*(UPPER(MAESTRO!$L$3:$L$1000)="CONFIRMADO")),ROWS($A$3:A400))),"")</f>
        <v/>
      </c>
      <c r="V400" s="13" t="str">
        <f ca="1">IFERROR(INDEX(MAESTRO!V:V,_xludf.AGGREGATE(15,6,ROW(MAESTRO!$B$3:$B$1000)/((MAESTRO!$B$3:$B$1000="ASMARTALC")*(UPPER(MAESTRO!$L$3:$L$1000)="CONFIRMADO")),ROWS($A$3:A400))),"")</f>
        <v/>
      </c>
      <c r="W400" s="13" t="str">
        <f ca="1">IFERROR(INDEX(MAESTRO!W:W,_xludf.AGGREGATE(15,6,ROW(MAESTRO!$B$3:$B$1000)/((MAESTRO!$B$3:$B$1000="ASMARTALC")*(UPPER(MAESTRO!$L$3:$L$1000)="CONFIRMADO")),ROWS($A$3:A400))),"")</f>
        <v/>
      </c>
      <c r="X400" s="13" t="str">
        <f ca="1">IFERROR(INDEX(MAESTRO!X:X,_xludf.AGGREGATE(15,6,ROW(MAESTRO!$B$3:$B$1000)/((MAESTRO!$B$3:$B$1000="ASMARTALC")*(UPPER(MAESTRO!$L$3:$L$1000)="CONFIRMADO")),ROWS($A$3:A400))),"")</f>
        <v/>
      </c>
    </row>
    <row r="401" spans="1:24" ht="22.05" customHeight="1">
      <c r="A401" s="10" t="str">
        <f ca="1">IFERROR(INDEX(MAESTRO!A:A,_xludf.AGGREGATE(15,6,ROW(MAESTRO!$B$3:$B$1000)/((MAESTRO!$B$3:$B$1000="ASMARTALC")*(UPPER(MAESTRO!$L$3:$L$1000)="CONFIRMADO")),ROWS($A$3:A401))),"")</f>
        <v/>
      </c>
      <c r="B401" s="10" t="str">
        <f ca="1">IFERROR(INDEX(MAESTRO!B:B,_xludf.AGGREGATE(15,6,ROW(MAESTRO!$B$3:$B$1000)/((MAESTRO!$B$3:$B$1000="ASMARTALC")*(UPPER(MAESTRO!$L$3:$L$1000)="CONFIRMADO")),ROWS($A$3:A401))),"")</f>
        <v/>
      </c>
      <c r="C401" s="10" t="str">
        <f ca="1">IFERROR(INDEX(MAESTRO!C:C,_xludf.AGGREGATE(15,6,ROW(MAESTRO!$B$3:$B$1000)/((MAESTRO!$B$3:$B$1000="ASMARTALC")*(UPPER(MAESTRO!$L$3:$L$1000)="CONFIRMADO")),ROWS($A$3:A401))),"")</f>
        <v/>
      </c>
      <c r="D401" s="10" t="str">
        <f ca="1">IFERROR(INDEX(MAESTRO!D:D,_xludf.AGGREGATE(15,6,ROW(MAESTRO!$B$3:$B$1000)/((MAESTRO!$B$3:$B$1000="ASMARTALC")*(UPPER(MAESTRO!$L$3:$L$1000)="CONFIRMADO")),ROWS($A$3:A401))),"")</f>
        <v/>
      </c>
      <c r="E401" s="10" t="str">
        <f ca="1">IFERROR(INDEX(MAESTRO!E:E,_xludf.AGGREGATE(15,6,ROW(MAESTRO!$B$3:$B$1000)/((MAESTRO!$B$3:$B$1000="ASMARTALC")*(UPPER(MAESTRO!$L$3:$L$1000)="CONFIRMADO")),ROWS($A$3:A401))),"")</f>
        <v/>
      </c>
      <c r="F401" s="10" t="str">
        <f ca="1">IFERROR(INDEX(MAESTRO!F:F,_xludf.AGGREGATE(15,6,ROW(MAESTRO!$B$3:$B$1000)/((MAESTRO!$B$3:$B$1000="ASMARTALC")*(UPPER(MAESTRO!$L$3:$L$1000)="CONFIRMADO")),ROWS($A$3:A401))),"")</f>
        <v/>
      </c>
      <c r="G401" s="10" t="str">
        <f ca="1">IFERROR(INDEX(MAESTRO!G:G,_xludf.AGGREGATE(15,6,ROW(MAESTRO!$B$3:$B$1000)/((MAESTRO!$B$3:$B$1000="ASMARTALC")*(UPPER(MAESTRO!$L$3:$L$1000)="CONFIRMADO")),ROWS($A$3:A401))),"")</f>
        <v/>
      </c>
      <c r="H401" s="10" t="str">
        <f ca="1">IFERROR(INDEX(MAESTRO!H:H,_xludf.AGGREGATE(15,6,ROW(MAESTRO!$B$3:$B$1000)/((MAESTRO!$B$3:$B$1000="ASMARTALC")*(UPPER(MAESTRO!$L$3:$L$1000)="CONFIRMADO")),ROWS($A$3:A401))),"")</f>
        <v/>
      </c>
      <c r="I401" s="10" t="str">
        <f ca="1">IFERROR(INDEX(MAESTRO!I:I,_xludf.AGGREGATE(15,6,ROW(MAESTRO!$B$3:$B$1000)/((MAESTRO!$B$3:$B$1000="ASMARTALC")*(UPPER(MAESTRO!$L$3:$L$1000)="CONFIRMADO")),ROWS($A$3:A401))),"")</f>
        <v/>
      </c>
      <c r="J401" s="10" t="str">
        <f ca="1">IFERROR(INDEX(MAESTRO!J:J,_xludf.AGGREGATE(15,6,ROW(MAESTRO!$B$3:$B$1000)/((MAESTRO!$B$3:$B$1000="ASMARTALC")*(UPPER(MAESTRO!$L$3:$L$1000)="CONFIRMADO")),ROWS($A$3:A401))),"")</f>
        <v/>
      </c>
      <c r="K401" s="10" t="str">
        <f ca="1">IFERROR(INDEX(MAESTRO!K:K,_xludf.AGGREGATE(15,6,ROW(MAESTRO!$B$3:$B$1000)/((MAESTRO!$B$3:$B$1000="ASMARTALC")*(UPPER(MAESTRO!$L$3:$L$1000)="CONFIRMADO")),ROWS($A$3:A401))),"")</f>
        <v/>
      </c>
      <c r="L401" s="10" t="str">
        <f ca="1">IFERROR(INDEX(MAESTRO!L:L,_xludf.AGGREGATE(15,6,ROW(MAESTRO!$B$3:$B$1000)/((MAESTRO!$B$3:$B$1000="ASMARTALC")*(UPPER(MAESTRO!$L$3:$L$1000)="CONFIRMADO")),ROWS($A$3:A401))),"")</f>
        <v/>
      </c>
      <c r="M401" s="10" t="str">
        <f ca="1">IFERROR(INDEX(MAESTRO!M:M,_xludf.AGGREGATE(15,6,ROW(MAESTRO!$B$3:$B$1000)/((MAESTRO!$B$3:$B$1000="ASMARTALC")*(UPPER(MAESTRO!$L$3:$L$1000)="CONFIRMADO")),ROWS($A$3:A401))),"")</f>
        <v/>
      </c>
      <c r="N401" s="10" t="str">
        <f ca="1">IFERROR(INDEX(MAESTRO!N:N,_xludf.AGGREGATE(15,6,ROW(MAESTRO!$B$3:$B$1000)/((MAESTRO!$B$3:$B$1000="ASMARTALC")*(UPPER(MAESTRO!$L$3:$L$1000)="CONFIRMADO")),ROWS($A$3:A401))),"")</f>
        <v/>
      </c>
      <c r="O401" s="10" t="str">
        <f ca="1">IFERROR(INDEX(MAESTRO!O:O,_xludf.AGGREGATE(15,6,ROW(MAESTRO!$B$3:$B$1000)/((MAESTRO!$B$3:$B$1000="ASMARTALC")*(UPPER(MAESTRO!$L$3:$L$1000)="CONFIRMADO")),ROWS($A$3:A401))),"")</f>
        <v/>
      </c>
      <c r="P401" s="10" t="str">
        <f ca="1">IFERROR(INDEX(MAESTRO!P:P,_xludf.AGGREGATE(15,6,ROW(MAESTRO!$B$3:$B$1000)/((MAESTRO!$B$3:$B$1000="ASMARTALC")*(UPPER(MAESTRO!$L$3:$L$1000)="CONFIRMADO")),ROWS($A$3:A401))),"")</f>
        <v/>
      </c>
      <c r="Q401" s="10" t="str">
        <f ca="1">IFERROR(INDEX(MAESTRO!Q:Q,_xludf.AGGREGATE(15,6,ROW(MAESTRO!$B$3:$B$1000)/((MAESTRO!$B$3:$B$1000="ASMARTALC")*(UPPER(MAESTRO!$L$3:$L$1000)="CONFIRMADO")),ROWS($A$3:A401))),"")</f>
        <v/>
      </c>
      <c r="R401" s="10" t="str">
        <f ca="1">IFERROR(INDEX(MAESTRO!R:R,_xludf.AGGREGATE(15,6,ROW(MAESTRO!$B$3:$B$1000)/((MAESTRO!$B$3:$B$1000="ASMARTALC")*(UPPER(MAESTRO!$L$3:$L$1000)="CONFIRMADO")),ROWS($A$3:A401))),"")</f>
        <v/>
      </c>
      <c r="S401" s="10" t="str">
        <f ca="1">IFERROR(INDEX(MAESTRO!S:S,_xludf.AGGREGATE(15,6,ROW(MAESTRO!$B$3:$B$1000)/((MAESTRO!$B$3:$B$1000="ASMARTALC")*(UPPER(MAESTRO!$L$3:$L$1000)="CONFIRMADO")),ROWS($A$3:A401))),"")</f>
        <v/>
      </c>
      <c r="T401" s="10" t="str">
        <f ca="1">IFERROR(INDEX(MAESTRO!T:T,_xludf.AGGREGATE(15,6,ROW(MAESTRO!$B$3:$B$1000)/((MAESTRO!$B$3:$B$1000="ASMARTALC")*(UPPER(MAESTRO!$L$3:$L$1000)="CONFIRMADO")),ROWS($A$3:A401))),"")</f>
        <v/>
      </c>
      <c r="U401" s="10" t="str">
        <f ca="1">IFERROR(INDEX(MAESTRO!U:U,_xludf.AGGREGATE(15,6,ROW(MAESTRO!$B$3:$B$1000)/((MAESTRO!$B$3:$B$1000="ASMARTALC")*(UPPER(MAESTRO!$L$3:$L$1000)="CONFIRMADO")),ROWS($A$3:A401))),"")</f>
        <v/>
      </c>
      <c r="V401" s="10" t="str">
        <f ca="1">IFERROR(INDEX(MAESTRO!V:V,_xludf.AGGREGATE(15,6,ROW(MAESTRO!$B$3:$B$1000)/((MAESTRO!$B$3:$B$1000="ASMARTALC")*(UPPER(MAESTRO!$L$3:$L$1000)="CONFIRMADO")),ROWS($A$3:A401))),"")</f>
        <v/>
      </c>
      <c r="W401" s="10" t="str">
        <f ca="1">IFERROR(INDEX(MAESTRO!W:W,_xludf.AGGREGATE(15,6,ROW(MAESTRO!$B$3:$B$1000)/((MAESTRO!$B$3:$B$1000="ASMARTALC")*(UPPER(MAESTRO!$L$3:$L$1000)="CONFIRMADO")),ROWS($A$3:A401))),"")</f>
        <v/>
      </c>
      <c r="X401" s="10" t="str">
        <f ca="1">IFERROR(INDEX(MAESTRO!X:X,_xludf.AGGREGATE(15,6,ROW(MAESTRO!$B$3:$B$1000)/((MAESTRO!$B$3:$B$1000="ASMARTALC")*(UPPER(MAESTRO!$L$3:$L$1000)="CONFIRMADO")),ROWS($A$3:A401))),"")</f>
        <v/>
      </c>
    </row>
    <row r="402" spans="1:24" ht="22.05" customHeight="1">
      <c r="A402" s="13" t="str">
        <f ca="1">IFERROR(INDEX(MAESTRO!A:A,_xludf.AGGREGATE(15,6,ROW(MAESTRO!$B$3:$B$1000)/((MAESTRO!$B$3:$B$1000="ASMARTALC")*(UPPER(MAESTRO!$L$3:$L$1000)="CONFIRMADO")),ROWS($A$3:A402))),"")</f>
        <v/>
      </c>
      <c r="B402" s="13" t="str">
        <f ca="1">IFERROR(INDEX(MAESTRO!B:B,_xludf.AGGREGATE(15,6,ROW(MAESTRO!$B$3:$B$1000)/((MAESTRO!$B$3:$B$1000="ASMARTALC")*(UPPER(MAESTRO!$L$3:$L$1000)="CONFIRMADO")),ROWS($A$3:A402))),"")</f>
        <v/>
      </c>
      <c r="C402" s="13" t="str">
        <f ca="1">IFERROR(INDEX(MAESTRO!C:C,_xludf.AGGREGATE(15,6,ROW(MAESTRO!$B$3:$B$1000)/((MAESTRO!$B$3:$B$1000="ASMARTALC")*(UPPER(MAESTRO!$L$3:$L$1000)="CONFIRMADO")),ROWS($A$3:A402))),"")</f>
        <v/>
      </c>
      <c r="D402" s="13" t="str">
        <f ca="1">IFERROR(INDEX(MAESTRO!D:D,_xludf.AGGREGATE(15,6,ROW(MAESTRO!$B$3:$B$1000)/((MAESTRO!$B$3:$B$1000="ASMARTALC")*(UPPER(MAESTRO!$L$3:$L$1000)="CONFIRMADO")),ROWS($A$3:A402))),"")</f>
        <v/>
      </c>
      <c r="E402" s="13" t="str">
        <f ca="1">IFERROR(INDEX(MAESTRO!E:E,_xludf.AGGREGATE(15,6,ROW(MAESTRO!$B$3:$B$1000)/((MAESTRO!$B$3:$B$1000="ASMARTALC")*(UPPER(MAESTRO!$L$3:$L$1000)="CONFIRMADO")),ROWS($A$3:A402))),"")</f>
        <v/>
      </c>
      <c r="F402" s="13" t="str">
        <f ca="1">IFERROR(INDEX(MAESTRO!F:F,_xludf.AGGREGATE(15,6,ROW(MAESTRO!$B$3:$B$1000)/((MAESTRO!$B$3:$B$1000="ASMARTALC")*(UPPER(MAESTRO!$L$3:$L$1000)="CONFIRMADO")),ROWS($A$3:A402))),"")</f>
        <v/>
      </c>
      <c r="G402" s="13" t="str">
        <f ca="1">IFERROR(INDEX(MAESTRO!G:G,_xludf.AGGREGATE(15,6,ROW(MAESTRO!$B$3:$B$1000)/((MAESTRO!$B$3:$B$1000="ASMARTALC")*(UPPER(MAESTRO!$L$3:$L$1000)="CONFIRMADO")),ROWS($A$3:A402))),"")</f>
        <v/>
      </c>
      <c r="H402" s="13" t="str">
        <f ca="1">IFERROR(INDEX(MAESTRO!H:H,_xludf.AGGREGATE(15,6,ROW(MAESTRO!$B$3:$B$1000)/((MAESTRO!$B$3:$B$1000="ASMARTALC")*(UPPER(MAESTRO!$L$3:$L$1000)="CONFIRMADO")),ROWS($A$3:A402))),"")</f>
        <v/>
      </c>
      <c r="I402" s="13" t="str">
        <f ca="1">IFERROR(INDEX(MAESTRO!I:I,_xludf.AGGREGATE(15,6,ROW(MAESTRO!$B$3:$B$1000)/((MAESTRO!$B$3:$B$1000="ASMARTALC")*(UPPER(MAESTRO!$L$3:$L$1000)="CONFIRMADO")),ROWS($A$3:A402))),"")</f>
        <v/>
      </c>
      <c r="J402" s="13" t="str">
        <f ca="1">IFERROR(INDEX(MAESTRO!J:J,_xludf.AGGREGATE(15,6,ROW(MAESTRO!$B$3:$B$1000)/((MAESTRO!$B$3:$B$1000="ASMARTALC")*(UPPER(MAESTRO!$L$3:$L$1000)="CONFIRMADO")),ROWS($A$3:A402))),"")</f>
        <v/>
      </c>
      <c r="K402" s="13" t="str">
        <f ca="1">IFERROR(INDEX(MAESTRO!K:K,_xludf.AGGREGATE(15,6,ROW(MAESTRO!$B$3:$B$1000)/((MAESTRO!$B$3:$B$1000="ASMARTALC")*(UPPER(MAESTRO!$L$3:$L$1000)="CONFIRMADO")),ROWS($A$3:A402))),"")</f>
        <v/>
      </c>
      <c r="L402" s="13" t="str">
        <f ca="1">IFERROR(INDEX(MAESTRO!L:L,_xludf.AGGREGATE(15,6,ROW(MAESTRO!$B$3:$B$1000)/((MAESTRO!$B$3:$B$1000="ASMARTALC")*(UPPER(MAESTRO!$L$3:$L$1000)="CONFIRMADO")),ROWS($A$3:A402))),"")</f>
        <v/>
      </c>
      <c r="M402" s="13" t="str">
        <f ca="1">IFERROR(INDEX(MAESTRO!M:M,_xludf.AGGREGATE(15,6,ROW(MAESTRO!$B$3:$B$1000)/((MAESTRO!$B$3:$B$1000="ASMARTALC")*(UPPER(MAESTRO!$L$3:$L$1000)="CONFIRMADO")),ROWS($A$3:A402))),"")</f>
        <v/>
      </c>
      <c r="N402" s="13" t="str">
        <f ca="1">IFERROR(INDEX(MAESTRO!N:N,_xludf.AGGREGATE(15,6,ROW(MAESTRO!$B$3:$B$1000)/((MAESTRO!$B$3:$B$1000="ASMARTALC")*(UPPER(MAESTRO!$L$3:$L$1000)="CONFIRMADO")),ROWS($A$3:A402))),"")</f>
        <v/>
      </c>
      <c r="O402" s="13" t="str">
        <f ca="1">IFERROR(INDEX(MAESTRO!O:O,_xludf.AGGREGATE(15,6,ROW(MAESTRO!$B$3:$B$1000)/((MAESTRO!$B$3:$B$1000="ASMARTALC")*(UPPER(MAESTRO!$L$3:$L$1000)="CONFIRMADO")),ROWS($A$3:A402))),"")</f>
        <v/>
      </c>
      <c r="P402" s="13" t="str">
        <f ca="1">IFERROR(INDEX(MAESTRO!P:P,_xludf.AGGREGATE(15,6,ROW(MAESTRO!$B$3:$B$1000)/((MAESTRO!$B$3:$B$1000="ASMARTALC")*(UPPER(MAESTRO!$L$3:$L$1000)="CONFIRMADO")),ROWS($A$3:A402))),"")</f>
        <v/>
      </c>
      <c r="Q402" s="13" t="str">
        <f ca="1">IFERROR(INDEX(MAESTRO!Q:Q,_xludf.AGGREGATE(15,6,ROW(MAESTRO!$B$3:$B$1000)/((MAESTRO!$B$3:$B$1000="ASMARTALC")*(UPPER(MAESTRO!$L$3:$L$1000)="CONFIRMADO")),ROWS($A$3:A402))),"")</f>
        <v/>
      </c>
      <c r="R402" s="13" t="str">
        <f ca="1">IFERROR(INDEX(MAESTRO!R:R,_xludf.AGGREGATE(15,6,ROW(MAESTRO!$B$3:$B$1000)/((MAESTRO!$B$3:$B$1000="ASMARTALC")*(UPPER(MAESTRO!$L$3:$L$1000)="CONFIRMADO")),ROWS($A$3:A402))),"")</f>
        <v/>
      </c>
      <c r="S402" s="13" t="str">
        <f ca="1">IFERROR(INDEX(MAESTRO!S:S,_xludf.AGGREGATE(15,6,ROW(MAESTRO!$B$3:$B$1000)/((MAESTRO!$B$3:$B$1000="ASMARTALC")*(UPPER(MAESTRO!$L$3:$L$1000)="CONFIRMADO")),ROWS($A$3:A402))),"")</f>
        <v/>
      </c>
      <c r="T402" s="13" t="str">
        <f ca="1">IFERROR(INDEX(MAESTRO!T:T,_xludf.AGGREGATE(15,6,ROW(MAESTRO!$B$3:$B$1000)/((MAESTRO!$B$3:$B$1000="ASMARTALC")*(UPPER(MAESTRO!$L$3:$L$1000)="CONFIRMADO")),ROWS($A$3:A402))),"")</f>
        <v/>
      </c>
      <c r="U402" s="13" t="str">
        <f ca="1">IFERROR(INDEX(MAESTRO!U:U,_xludf.AGGREGATE(15,6,ROW(MAESTRO!$B$3:$B$1000)/((MAESTRO!$B$3:$B$1000="ASMARTALC")*(UPPER(MAESTRO!$L$3:$L$1000)="CONFIRMADO")),ROWS($A$3:A402))),"")</f>
        <v/>
      </c>
      <c r="V402" s="13" t="str">
        <f ca="1">IFERROR(INDEX(MAESTRO!V:V,_xludf.AGGREGATE(15,6,ROW(MAESTRO!$B$3:$B$1000)/((MAESTRO!$B$3:$B$1000="ASMARTALC")*(UPPER(MAESTRO!$L$3:$L$1000)="CONFIRMADO")),ROWS($A$3:A402))),"")</f>
        <v/>
      </c>
      <c r="W402" s="13" t="str">
        <f ca="1">IFERROR(INDEX(MAESTRO!W:W,_xludf.AGGREGATE(15,6,ROW(MAESTRO!$B$3:$B$1000)/((MAESTRO!$B$3:$B$1000="ASMARTALC")*(UPPER(MAESTRO!$L$3:$L$1000)="CONFIRMADO")),ROWS($A$3:A402))),"")</f>
        <v/>
      </c>
      <c r="X402" s="13" t="str">
        <f ca="1">IFERROR(INDEX(MAESTRO!X:X,_xludf.AGGREGATE(15,6,ROW(MAESTRO!$B$3:$B$1000)/((MAESTRO!$B$3:$B$1000="ASMARTALC")*(UPPER(MAESTRO!$L$3:$L$1000)="CONFIRMADO")),ROWS($A$3:A402))),"")</f>
        <v/>
      </c>
    </row>
    <row r="403" spans="1:24" ht="22.05" customHeight="1">
      <c r="A403" s="10" t="str">
        <f ca="1">IFERROR(INDEX(MAESTRO!A:A,_xludf.AGGREGATE(15,6,ROW(MAESTRO!$B$3:$B$1000)/((MAESTRO!$B$3:$B$1000="ASMARTALC")*(UPPER(MAESTRO!$L$3:$L$1000)="CONFIRMADO")),ROWS($A$3:A403))),"")</f>
        <v/>
      </c>
      <c r="B403" s="10" t="str">
        <f ca="1">IFERROR(INDEX(MAESTRO!B:B,_xludf.AGGREGATE(15,6,ROW(MAESTRO!$B$3:$B$1000)/((MAESTRO!$B$3:$B$1000="ASMARTALC")*(UPPER(MAESTRO!$L$3:$L$1000)="CONFIRMADO")),ROWS($A$3:A403))),"")</f>
        <v/>
      </c>
      <c r="C403" s="10" t="str">
        <f ca="1">IFERROR(INDEX(MAESTRO!C:C,_xludf.AGGREGATE(15,6,ROW(MAESTRO!$B$3:$B$1000)/((MAESTRO!$B$3:$B$1000="ASMARTALC")*(UPPER(MAESTRO!$L$3:$L$1000)="CONFIRMADO")),ROWS($A$3:A403))),"")</f>
        <v/>
      </c>
      <c r="D403" s="10" t="str">
        <f ca="1">IFERROR(INDEX(MAESTRO!D:D,_xludf.AGGREGATE(15,6,ROW(MAESTRO!$B$3:$B$1000)/((MAESTRO!$B$3:$B$1000="ASMARTALC")*(UPPER(MAESTRO!$L$3:$L$1000)="CONFIRMADO")),ROWS($A$3:A403))),"")</f>
        <v/>
      </c>
      <c r="E403" s="10" t="str">
        <f ca="1">IFERROR(INDEX(MAESTRO!E:E,_xludf.AGGREGATE(15,6,ROW(MAESTRO!$B$3:$B$1000)/((MAESTRO!$B$3:$B$1000="ASMARTALC")*(UPPER(MAESTRO!$L$3:$L$1000)="CONFIRMADO")),ROWS($A$3:A403))),"")</f>
        <v/>
      </c>
      <c r="F403" s="10" t="str">
        <f ca="1">IFERROR(INDEX(MAESTRO!F:F,_xludf.AGGREGATE(15,6,ROW(MAESTRO!$B$3:$B$1000)/((MAESTRO!$B$3:$B$1000="ASMARTALC")*(UPPER(MAESTRO!$L$3:$L$1000)="CONFIRMADO")),ROWS($A$3:A403))),"")</f>
        <v/>
      </c>
      <c r="G403" s="10" t="str">
        <f ca="1">IFERROR(INDEX(MAESTRO!G:G,_xludf.AGGREGATE(15,6,ROW(MAESTRO!$B$3:$B$1000)/((MAESTRO!$B$3:$B$1000="ASMARTALC")*(UPPER(MAESTRO!$L$3:$L$1000)="CONFIRMADO")),ROWS($A$3:A403))),"")</f>
        <v/>
      </c>
      <c r="H403" s="10" t="str">
        <f ca="1">IFERROR(INDEX(MAESTRO!H:H,_xludf.AGGREGATE(15,6,ROW(MAESTRO!$B$3:$B$1000)/((MAESTRO!$B$3:$B$1000="ASMARTALC")*(UPPER(MAESTRO!$L$3:$L$1000)="CONFIRMADO")),ROWS($A$3:A403))),"")</f>
        <v/>
      </c>
      <c r="I403" s="10" t="str">
        <f ca="1">IFERROR(INDEX(MAESTRO!I:I,_xludf.AGGREGATE(15,6,ROW(MAESTRO!$B$3:$B$1000)/((MAESTRO!$B$3:$B$1000="ASMARTALC")*(UPPER(MAESTRO!$L$3:$L$1000)="CONFIRMADO")),ROWS($A$3:A403))),"")</f>
        <v/>
      </c>
      <c r="J403" s="10" t="str">
        <f ca="1">IFERROR(INDEX(MAESTRO!J:J,_xludf.AGGREGATE(15,6,ROW(MAESTRO!$B$3:$B$1000)/((MAESTRO!$B$3:$B$1000="ASMARTALC")*(UPPER(MAESTRO!$L$3:$L$1000)="CONFIRMADO")),ROWS($A$3:A403))),"")</f>
        <v/>
      </c>
      <c r="K403" s="10" t="str">
        <f ca="1">IFERROR(INDEX(MAESTRO!K:K,_xludf.AGGREGATE(15,6,ROW(MAESTRO!$B$3:$B$1000)/((MAESTRO!$B$3:$B$1000="ASMARTALC")*(UPPER(MAESTRO!$L$3:$L$1000)="CONFIRMADO")),ROWS($A$3:A403))),"")</f>
        <v/>
      </c>
      <c r="L403" s="10" t="str">
        <f ca="1">IFERROR(INDEX(MAESTRO!L:L,_xludf.AGGREGATE(15,6,ROW(MAESTRO!$B$3:$B$1000)/((MAESTRO!$B$3:$B$1000="ASMARTALC")*(UPPER(MAESTRO!$L$3:$L$1000)="CONFIRMADO")),ROWS($A$3:A403))),"")</f>
        <v/>
      </c>
      <c r="M403" s="10" t="str">
        <f ca="1">IFERROR(INDEX(MAESTRO!M:M,_xludf.AGGREGATE(15,6,ROW(MAESTRO!$B$3:$B$1000)/((MAESTRO!$B$3:$B$1000="ASMARTALC")*(UPPER(MAESTRO!$L$3:$L$1000)="CONFIRMADO")),ROWS($A$3:A403))),"")</f>
        <v/>
      </c>
      <c r="N403" s="10" t="str">
        <f ca="1">IFERROR(INDEX(MAESTRO!N:N,_xludf.AGGREGATE(15,6,ROW(MAESTRO!$B$3:$B$1000)/((MAESTRO!$B$3:$B$1000="ASMARTALC")*(UPPER(MAESTRO!$L$3:$L$1000)="CONFIRMADO")),ROWS($A$3:A403))),"")</f>
        <v/>
      </c>
      <c r="O403" s="10" t="str">
        <f ca="1">IFERROR(INDEX(MAESTRO!O:O,_xludf.AGGREGATE(15,6,ROW(MAESTRO!$B$3:$B$1000)/((MAESTRO!$B$3:$B$1000="ASMARTALC")*(UPPER(MAESTRO!$L$3:$L$1000)="CONFIRMADO")),ROWS($A$3:A403))),"")</f>
        <v/>
      </c>
      <c r="P403" s="10" t="str">
        <f ca="1">IFERROR(INDEX(MAESTRO!P:P,_xludf.AGGREGATE(15,6,ROW(MAESTRO!$B$3:$B$1000)/((MAESTRO!$B$3:$B$1000="ASMARTALC")*(UPPER(MAESTRO!$L$3:$L$1000)="CONFIRMADO")),ROWS($A$3:A403))),"")</f>
        <v/>
      </c>
      <c r="Q403" s="10" t="str">
        <f ca="1">IFERROR(INDEX(MAESTRO!Q:Q,_xludf.AGGREGATE(15,6,ROW(MAESTRO!$B$3:$B$1000)/((MAESTRO!$B$3:$B$1000="ASMARTALC")*(UPPER(MAESTRO!$L$3:$L$1000)="CONFIRMADO")),ROWS($A$3:A403))),"")</f>
        <v/>
      </c>
      <c r="R403" s="10" t="str">
        <f ca="1">IFERROR(INDEX(MAESTRO!R:R,_xludf.AGGREGATE(15,6,ROW(MAESTRO!$B$3:$B$1000)/((MAESTRO!$B$3:$B$1000="ASMARTALC")*(UPPER(MAESTRO!$L$3:$L$1000)="CONFIRMADO")),ROWS($A$3:A403))),"")</f>
        <v/>
      </c>
      <c r="S403" s="10" t="str">
        <f ca="1">IFERROR(INDEX(MAESTRO!S:S,_xludf.AGGREGATE(15,6,ROW(MAESTRO!$B$3:$B$1000)/((MAESTRO!$B$3:$B$1000="ASMARTALC")*(UPPER(MAESTRO!$L$3:$L$1000)="CONFIRMADO")),ROWS($A$3:A403))),"")</f>
        <v/>
      </c>
      <c r="T403" s="10" t="str">
        <f ca="1">IFERROR(INDEX(MAESTRO!T:T,_xludf.AGGREGATE(15,6,ROW(MAESTRO!$B$3:$B$1000)/((MAESTRO!$B$3:$B$1000="ASMARTALC")*(UPPER(MAESTRO!$L$3:$L$1000)="CONFIRMADO")),ROWS($A$3:A403))),"")</f>
        <v/>
      </c>
      <c r="U403" s="10" t="str">
        <f ca="1">IFERROR(INDEX(MAESTRO!U:U,_xludf.AGGREGATE(15,6,ROW(MAESTRO!$B$3:$B$1000)/((MAESTRO!$B$3:$B$1000="ASMARTALC")*(UPPER(MAESTRO!$L$3:$L$1000)="CONFIRMADO")),ROWS($A$3:A403))),"")</f>
        <v/>
      </c>
      <c r="V403" s="10" t="str">
        <f ca="1">IFERROR(INDEX(MAESTRO!V:V,_xludf.AGGREGATE(15,6,ROW(MAESTRO!$B$3:$B$1000)/((MAESTRO!$B$3:$B$1000="ASMARTALC")*(UPPER(MAESTRO!$L$3:$L$1000)="CONFIRMADO")),ROWS($A$3:A403))),"")</f>
        <v/>
      </c>
      <c r="W403" s="10" t="str">
        <f ca="1">IFERROR(INDEX(MAESTRO!W:W,_xludf.AGGREGATE(15,6,ROW(MAESTRO!$B$3:$B$1000)/((MAESTRO!$B$3:$B$1000="ASMARTALC")*(UPPER(MAESTRO!$L$3:$L$1000)="CONFIRMADO")),ROWS($A$3:A403))),"")</f>
        <v/>
      </c>
      <c r="X403" s="10" t="str">
        <f ca="1">IFERROR(INDEX(MAESTRO!X:X,_xludf.AGGREGATE(15,6,ROW(MAESTRO!$B$3:$B$1000)/((MAESTRO!$B$3:$B$1000="ASMARTALC")*(UPPER(MAESTRO!$L$3:$L$1000)="CONFIRMADO")),ROWS($A$3:A403))),"")</f>
        <v/>
      </c>
    </row>
    <row r="404" spans="1:24" ht="22.05" customHeight="1">
      <c r="A404" s="13" t="str">
        <f ca="1">IFERROR(INDEX(MAESTRO!A:A,_xludf.AGGREGATE(15,6,ROW(MAESTRO!$B$3:$B$1000)/((MAESTRO!$B$3:$B$1000="ASMARTALC")*(UPPER(MAESTRO!$L$3:$L$1000)="CONFIRMADO")),ROWS($A$3:A404))),"")</f>
        <v/>
      </c>
      <c r="B404" s="13" t="str">
        <f ca="1">IFERROR(INDEX(MAESTRO!B:B,_xludf.AGGREGATE(15,6,ROW(MAESTRO!$B$3:$B$1000)/((MAESTRO!$B$3:$B$1000="ASMARTALC")*(UPPER(MAESTRO!$L$3:$L$1000)="CONFIRMADO")),ROWS($A$3:A404))),"")</f>
        <v/>
      </c>
      <c r="C404" s="13" t="str">
        <f ca="1">IFERROR(INDEX(MAESTRO!C:C,_xludf.AGGREGATE(15,6,ROW(MAESTRO!$B$3:$B$1000)/((MAESTRO!$B$3:$B$1000="ASMARTALC")*(UPPER(MAESTRO!$L$3:$L$1000)="CONFIRMADO")),ROWS($A$3:A404))),"")</f>
        <v/>
      </c>
      <c r="D404" s="13" t="str">
        <f ca="1">IFERROR(INDEX(MAESTRO!D:D,_xludf.AGGREGATE(15,6,ROW(MAESTRO!$B$3:$B$1000)/((MAESTRO!$B$3:$B$1000="ASMARTALC")*(UPPER(MAESTRO!$L$3:$L$1000)="CONFIRMADO")),ROWS($A$3:A404))),"")</f>
        <v/>
      </c>
      <c r="E404" s="13" t="str">
        <f ca="1">IFERROR(INDEX(MAESTRO!E:E,_xludf.AGGREGATE(15,6,ROW(MAESTRO!$B$3:$B$1000)/((MAESTRO!$B$3:$B$1000="ASMARTALC")*(UPPER(MAESTRO!$L$3:$L$1000)="CONFIRMADO")),ROWS($A$3:A404))),"")</f>
        <v/>
      </c>
      <c r="F404" s="13" t="str">
        <f ca="1">IFERROR(INDEX(MAESTRO!F:F,_xludf.AGGREGATE(15,6,ROW(MAESTRO!$B$3:$B$1000)/((MAESTRO!$B$3:$B$1000="ASMARTALC")*(UPPER(MAESTRO!$L$3:$L$1000)="CONFIRMADO")),ROWS($A$3:A404))),"")</f>
        <v/>
      </c>
      <c r="G404" s="13" t="str">
        <f ca="1">IFERROR(INDEX(MAESTRO!G:G,_xludf.AGGREGATE(15,6,ROW(MAESTRO!$B$3:$B$1000)/((MAESTRO!$B$3:$B$1000="ASMARTALC")*(UPPER(MAESTRO!$L$3:$L$1000)="CONFIRMADO")),ROWS($A$3:A404))),"")</f>
        <v/>
      </c>
      <c r="H404" s="13" t="str">
        <f ca="1">IFERROR(INDEX(MAESTRO!H:H,_xludf.AGGREGATE(15,6,ROW(MAESTRO!$B$3:$B$1000)/((MAESTRO!$B$3:$B$1000="ASMARTALC")*(UPPER(MAESTRO!$L$3:$L$1000)="CONFIRMADO")),ROWS($A$3:A404))),"")</f>
        <v/>
      </c>
      <c r="I404" s="13" t="str">
        <f ca="1">IFERROR(INDEX(MAESTRO!I:I,_xludf.AGGREGATE(15,6,ROW(MAESTRO!$B$3:$B$1000)/((MAESTRO!$B$3:$B$1000="ASMARTALC")*(UPPER(MAESTRO!$L$3:$L$1000)="CONFIRMADO")),ROWS($A$3:A404))),"")</f>
        <v/>
      </c>
      <c r="J404" s="13" t="str">
        <f ca="1">IFERROR(INDEX(MAESTRO!J:J,_xludf.AGGREGATE(15,6,ROW(MAESTRO!$B$3:$B$1000)/((MAESTRO!$B$3:$B$1000="ASMARTALC")*(UPPER(MAESTRO!$L$3:$L$1000)="CONFIRMADO")),ROWS($A$3:A404))),"")</f>
        <v/>
      </c>
      <c r="K404" s="13" t="str">
        <f ca="1">IFERROR(INDEX(MAESTRO!K:K,_xludf.AGGREGATE(15,6,ROW(MAESTRO!$B$3:$B$1000)/((MAESTRO!$B$3:$B$1000="ASMARTALC")*(UPPER(MAESTRO!$L$3:$L$1000)="CONFIRMADO")),ROWS($A$3:A404))),"")</f>
        <v/>
      </c>
      <c r="L404" s="13" t="str">
        <f ca="1">IFERROR(INDEX(MAESTRO!L:L,_xludf.AGGREGATE(15,6,ROW(MAESTRO!$B$3:$B$1000)/((MAESTRO!$B$3:$B$1000="ASMARTALC")*(UPPER(MAESTRO!$L$3:$L$1000)="CONFIRMADO")),ROWS($A$3:A404))),"")</f>
        <v/>
      </c>
      <c r="M404" s="13" t="str">
        <f ca="1">IFERROR(INDEX(MAESTRO!M:M,_xludf.AGGREGATE(15,6,ROW(MAESTRO!$B$3:$B$1000)/((MAESTRO!$B$3:$B$1000="ASMARTALC")*(UPPER(MAESTRO!$L$3:$L$1000)="CONFIRMADO")),ROWS($A$3:A404))),"")</f>
        <v/>
      </c>
      <c r="N404" s="13" t="str">
        <f ca="1">IFERROR(INDEX(MAESTRO!N:N,_xludf.AGGREGATE(15,6,ROW(MAESTRO!$B$3:$B$1000)/((MAESTRO!$B$3:$B$1000="ASMARTALC")*(UPPER(MAESTRO!$L$3:$L$1000)="CONFIRMADO")),ROWS($A$3:A404))),"")</f>
        <v/>
      </c>
      <c r="O404" s="13" t="str">
        <f ca="1">IFERROR(INDEX(MAESTRO!O:O,_xludf.AGGREGATE(15,6,ROW(MAESTRO!$B$3:$B$1000)/((MAESTRO!$B$3:$B$1000="ASMARTALC")*(UPPER(MAESTRO!$L$3:$L$1000)="CONFIRMADO")),ROWS($A$3:A404))),"")</f>
        <v/>
      </c>
      <c r="P404" s="13" t="str">
        <f ca="1">IFERROR(INDEX(MAESTRO!P:P,_xludf.AGGREGATE(15,6,ROW(MAESTRO!$B$3:$B$1000)/((MAESTRO!$B$3:$B$1000="ASMARTALC")*(UPPER(MAESTRO!$L$3:$L$1000)="CONFIRMADO")),ROWS($A$3:A404))),"")</f>
        <v/>
      </c>
      <c r="Q404" s="13" t="str">
        <f ca="1">IFERROR(INDEX(MAESTRO!Q:Q,_xludf.AGGREGATE(15,6,ROW(MAESTRO!$B$3:$B$1000)/((MAESTRO!$B$3:$B$1000="ASMARTALC")*(UPPER(MAESTRO!$L$3:$L$1000)="CONFIRMADO")),ROWS($A$3:A404))),"")</f>
        <v/>
      </c>
      <c r="R404" s="13" t="str">
        <f ca="1">IFERROR(INDEX(MAESTRO!R:R,_xludf.AGGREGATE(15,6,ROW(MAESTRO!$B$3:$B$1000)/((MAESTRO!$B$3:$B$1000="ASMARTALC")*(UPPER(MAESTRO!$L$3:$L$1000)="CONFIRMADO")),ROWS($A$3:A404))),"")</f>
        <v/>
      </c>
      <c r="S404" s="13" t="str">
        <f ca="1">IFERROR(INDEX(MAESTRO!S:S,_xludf.AGGREGATE(15,6,ROW(MAESTRO!$B$3:$B$1000)/((MAESTRO!$B$3:$B$1000="ASMARTALC")*(UPPER(MAESTRO!$L$3:$L$1000)="CONFIRMADO")),ROWS($A$3:A404))),"")</f>
        <v/>
      </c>
      <c r="T404" s="13" t="str">
        <f ca="1">IFERROR(INDEX(MAESTRO!T:T,_xludf.AGGREGATE(15,6,ROW(MAESTRO!$B$3:$B$1000)/((MAESTRO!$B$3:$B$1000="ASMARTALC")*(UPPER(MAESTRO!$L$3:$L$1000)="CONFIRMADO")),ROWS($A$3:A404))),"")</f>
        <v/>
      </c>
      <c r="U404" s="13" t="str">
        <f ca="1">IFERROR(INDEX(MAESTRO!U:U,_xludf.AGGREGATE(15,6,ROW(MAESTRO!$B$3:$B$1000)/((MAESTRO!$B$3:$B$1000="ASMARTALC")*(UPPER(MAESTRO!$L$3:$L$1000)="CONFIRMADO")),ROWS($A$3:A404))),"")</f>
        <v/>
      </c>
      <c r="V404" s="13" t="str">
        <f ca="1">IFERROR(INDEX(MAESTRO!V:V,_xludf.AGGREGATE(15,6,ROW(MAESTRO!$B$3:$B$1000)/((MAESTRO!$B$3:$B$1000="ASMARTALC")*(UPPER(MAESTRO!$L$3:$L$1000)="CONFIRMADO")),ROWS($A$3:A404))),"")</f>
        <v/>
      </c>
      <c r="W404" s="13" t="str">
        <f ca="1">IFERROR(INDEX(MAESTRO!W:W,_xludf.AGGREGATE(15,6,ROW(MAESTRO!$B$3:$B$1000)/((MAESTRO!$B$3:$B$1000="ASMARTALC")*(UPPER(MAESTRO!$L$3:$L$1000)="CONFIRMADO")),ROWS($A$3:A404))),"")</f>
        <v/>
      </c>
      <c r="X404" s="13" t="str">
        <f ca="1">IFERROR(INDEX(MAESTRO!X:X,_xludf.AGGREGATE(15,6,ROW(MAESTRO!$B$3:$B$1000)/((MAESTRO!$B$3:$B$1000="ASMARTALC")*(UPPER(MAESTRO!$L$3:$L$1000)="CONFIRMADO")),ROWS($A$3:A404))),"")</f>
        <v/>
      </c>
    </row>
    <row r="405" spans="1:24" ht="22.05" customHeight="1">
      <c r="A405" s="10" t="str">
        <f ca="1">IFERROR(INDEX(MAESTRO!A:A,_xludf.AGGREGATE(15,6,ROW(MAESTRO!$B$3:$B$1000)/((MAESTRO!$B$3:$B$1000="ASMARTALC")*(UPPER(MAESTRO!$L$3:$L$1000)="CONFIRMADO")),ROWS($A$3:A405))),"")</f>
        <v/>
      </c>
      <c r="B405" s="10" t="str">
        <f ca="1">IFERROR(INDEX(MAESTRO!B:B,_xludf.AGGREGATE(15,6,ROW(MAESTRO!$B$3:$B$1000)/((MAESTRO!$B$3:$B$1000="ASMARTALC")*(UPPER(MAESTRO!$L$3:$L$1000)="CONFIRMADO")),ROWS($A$3:A405))),"")</f>
        <v/>
      </c>
      <c r="C405" s="10" t="str">
        <f ca="1">IFERROR(INDEX(MAESTRO!C:C,_xludf.AGGREGATE(15,6,ROW(MAESTRO!$B$3:$B$1000)/((MAESTRO!$B$3:$B$1000="ASMARTALC")*(UPPER(MAESTRO!$L$3:$L$1000)="CONFIRMADO")),ROWS($A$3:A405))),"")</f>
        <v/>
      </c>
      <c r="D405" s="10" t="str">
        <f ca="1">IFERROR(INDEX(MAESTRO!D:D,_xludf.AGGREGATE(15,6,ROW(MAESTRO!$B$3:$B$1000)/((MAESTRO!$B$3:$B$1000="ASMARTALC")*(UPPER(MAESTRO!$L$3:$L$1000)="CONFIRMADO")),ROWS($A$3:A405))),"")</f>
        <v/>
      </c>
      <c r="E405" s="10" t="str">
        <f ca="1">IFERROR(INDEX(MAESTRO!E:E,_xludf.AGGREGATE(15,6,ROW(MAESTRO!$B$3:$B$1000)/((MAESTRO!$B$3:$B$1000="ASMARTALC")*(UPPER(MAESTRO!$L$3:$L$1000)="CONFIRMADO")),ROWS($A$3:A405))),"")</f>
        <v/>
      </c>
      <c r="F405" s="10" t="str">
        <f ca="1">IFERROR(INDEX(MAESTRO!F:F,_xludf.AGGREGATE(15,6,ROW(MAESTRO!$B$3:$B$1000)/((MAESTRO!$B$3:$B$1000="ASMARTALC")*(UPPER(MAESTRO!$L$3:$L$1000)="CONFIRMADO")),ROWS($A$3:A405))),"")</f>
        <v/>
      </c>
      <c r="G405" s="10" t="str">
        <f ca="1">IFERROR(INDEX(MAESTRO!G:G,_xludf.AGGREGATE(15,6,ROW(MAESTRO!$B$3:$B$1000)/((MAESTRO!$B$3:$B$1000="ASMARTALC")*(UPPER(MAESTRO!$L$3:$L$1000)="CONFIRMADO")),ROWS($A$3:A405))),"")</f>
        <v/>
      </c>
      <c r="H405" s="10" t="str">
        <f ca="1">IFERROR(INDEX(MAESTRO!H:H,_xludf.AGGREGATE(15,6,ROW(MAESTRO!$B$3:$B$1000)/((MAESTRO!$B$3:$B$1000="ASMARTALC")*(UPPER(MAESTRO!$L$3:$L$1000)="CONFIRMADO")),ROWS($A$3:A405))),"")</f>
        <v/>
      </c>
      <c r="I405" s="10" t="str">
        <f ca="1">IFERROR(INDEX(MAESTRO!I:I,_xludf.AGGREGATE(15,6,ROW(MAESTRO!$B$3:$B$1000)/((MAESTRO!$B$3:$B$1000="ASMARTALC")*(UPPER(MAESTRO!$L$3:$L$1000)="CONFIRMADO")),ROWS($A$3:A405))),"")</f>
        <v/>
      </c>
      <c r="J405" s="10" t="str">
        <f ca="1">IFERROR(INDEX(MAESTRO!J:J,_xludf.AGGREGATE(15,6,ROW(MAESTRO!$B$3:$B$1000)/((MAESTRO!$B$3:$B$1000="ASMARTALC")*(UPPER(MAESTRO!$L$3:$L$1000)="CONFIRMADO")),ROWS($A$3:A405))),"")</f>
        <v/>
      </c>
      <c r="K405" s="10" t="str">
        <f ca="1">IFERROR(INDEX(MAESTRO!K:K,_xludf.AGGREGATE(15,6,ROW(MAESTRO!$B$3:$B$1000)/((MAESTRO!$B$3:$B$1000="ASMARTALC")*(UPPER(MAESTRO!$L$3:$L$1000)="CONFIRMADO")),ROWS($A$3:A405))),"")</f>
        <v/>
      </c>
      <c r="L405" s="10" t="str">
        <f ca="1">IFERROR(INDEX(MAESTRO!L:L,_xludf.AGGREGATE(15,6,ROW(MAESTRO!$B$3:$B$1000)/((MAESTRO!$B$3:$B$1000="ASMARTALC")*(UPPER(MAESTRO!$L$3:$L$1000)="CONFIRMADO")),ROWS($A$3:A405))),"")</f>
        <v/>
      </c>
      <c r="M405" s="10" t="str">
        <f ca="1">IFERROR(INDEX(MAESTRO!M:M,_xludf.AGGREGATE(15,6,ROW(MAESTRO!$B$3:$B$1000)/((MAESTRO!$B$3:$B$1000="ASMARTALC")*(UPPER(MAESTRO!$L$3:$L$1000)="CONFIRMADO")),ROWS($A$3:A405))),"")</f>
        <v/>
      </c>
      <c r="N405" s="10" t="str">
        <f ca="1">IFERROR(INDEX(MAESTRO!N:N,_xludf.AGGREGATE(15,6,ROW(MAESTRO!$B$3:$B$1000)/((MAESTRO!$B$3:$B$1000="ASMARTALC")*(UPPER(MAESTRO!$L$3:$L$1000)="CONFIRMADO")),ROWS($A$3:A405))),"")</f>
        <v/>
      </c>
      <c r="O405" s="10" t="str">
        <f ca="1">IFERROR(INDEX(MAESTRO!O:O,_xludf.AGGREGATE(15,6,ROW(MAESTRO!$B$3:$B$1000)/((MAESTRO!$B$3:$B$1000="ASMARTALC")*(UPPER(MAESTRO!$L$3:$L$1000)="CONFIRMADO")),ROWS($A$3:A405))),"")</f>
        <v/>
      </c>
      <c r="P405" s="10" t="str">
        <f ca="1">IFERROR(INDEX(MAESTRO!P:P,_xludf.AGGREGATE(15,6,ROW(MAESTRO!$B$3:$B$1000)/((MAESTRO!$B$3:$B$1000="ASMARTALC")*(UPPER(MAESTRO!$L$3:$L$1000)="CONFIRMADO")),ROWS($A$3:A405))),"")</f>
        <v/>
      </c>
      <c r="Q405" s="10" t="str">
        <f ca="1">IFERROR(INDEX(MAESTRO!Q:Q,_xludf.AGGREGATE(15,6,ROW(MAESTRO!$B$3:$B$1000)/((MAESTRO!$B$3:$B$1000="ASMARTALC")*(UPPER(MAESTRO!$L$3:$L$1000)="CONFIRMADO")),ROWS($A$3:A405))),"")</f>
        <v/>
      </c>
      <c r="R405" s="10" t="str">
        <f ca="1">IFERROR(INDEX(MAESTRO!R:R,_xludf.AGGREGATE(15,6,ROW(MAESTRO!$B$3:$B$1000)/((MAESTRO!$B$3:$B$1000="ASMARTALC")*(UPPER(MAESTRO!$L$3:$L$1000)="CONFIRMADO")),ROWS($A$3:A405))),"")</f>
        <v/>
      </c>
      <c r="S405" s="10" t="str">
        <f ca="1">IFERROR(INDEX(MAESTRO!S:S,_xludf.AGGREGATE(15,6,ROW(MAESTRO!$B$3:$B$1000)/((MAESTRO!$B$3:$B$1000="ASMARTALC")*(UPPER(MAESTRO!$L$3:$L$1000)="CONFIRMADO")),ROWS($A$3:A405))),"")</f>
        <v/>
      </c>
      <c r="T405" s="10" t="str">
        <f ca="1">IFERROR(INDEX(MAESTRO!T:T,_xludf.AGGREGATE(15,6,ROW(MAESTRO!$B$3:$B$1000)/((MAESTRO!$B$3:$B$1000="ASMARTALC")*(UPPER(MAESTRO!$L$3:$L$1000)="CONFIRMADO")),ROWS($A$3:A405))),"")</f>
        <v/>
      </c>
      <c r="U405" s="10" t="str">
        <f ca="1">IFERROR(INDEX(MAESTRO!U:U,_xludf.AGGREGATE(15,6,ROW(MAESTRO!$B$3:$B$1000)/((MAESTRO!$B$3:$B$1000="ASMARTALC")*(UPPER(MAESTRO!$L$3:$L$1000)="CONFIRMADO")),ROWS($A$3:A405))),"")</f>
        <v/>
      </c>
      <c r="V405" s="10" t="str">
        <f ca="1">IFERROR(INDEX(MAESTRO!V:V,_xludf.AGGREGATE(15,6,ROW(MAESTRO!$B$3:$B$1000)/((MAESTRO!$B$3:$B$1000="ASMARTALC")*(UPPER(MAESTRO!$L$3:$L$1000)="CONFIRMADO")),ROWS($A$3:A405))),"")</f>
        <v/>
      </c>
      <c r="W405" s="10" t="str">
        <f ca="1">IFERROR(INDEX(MAESTRO!W:W,_xludf.AGGREGATE(15,6,ROW(MAESTRO!$B$3:$B$1000)/((MAESTRO!$B$3:$B$1000="ASMARTALC")*(UPPER(MAESTRO!$L$3:$L$1000)="CONFIRMADO")),ROWS($A$3:A405))),"")</f>
        <v/>
      </c>
      <c r="X405" s="10" t="str">
        <f ca="1">IFERROR(INDEX(MAESTRO!X:X,_xludf.AGGREGATE(15,6,ROW(MAESTRO!$B$3:$B$1000)/((MAESTRO!$B$3:$B$1000="ASMARTALC")*(UPPER(MAESTRO!$L$3:$L$1000)="CONFIRMADO")),ROWS($A$3:A405))),"")</f>
        <v/>
      </c>
    </row>
    <row r="406" spans="1:24" ht="22.05" customHeight="1">
      <c r="A406" s="13" t="str">
        <f ca="1">IFERROR(INDEX(MAESTRO!A:A,_xludf.AGGREGATE(15,6,ROW(MAESTRO!$B$3:$B$1000)/((MAESTRO!$B$3:$B$1000="ASMARTALC")*(UPPER(MAESTRO!$L$3:$L$1000)="CONFIRMADO")),ROWS($A$3:A406))),"")</f>
        <v/>
      </c>
      <c r="B406" s="13" t="str">
        <f ca="1">IFERROR(INDEX(MAESTRO!B:B,_xludf.AGGREGATE(15,6,ROW(MAESTRO!$B$3:$B$1000)/((MAESTRO!$B$3:$B$1000="ASMARTALC")*(UPPER(MAESTRO!$L$3:$L$1000)="CONFIRMADO")),ROWS($A$3:A406))),"")</f>
        <v/>
      </c>
      <c r="C406" s="13" t="str">
        <f ca="1">IFERROR(INDEX(MAESTRO!C:C,_xludf.AGGREGATE(15,6,ROW(MAESTRO!$B$3:$B$1000)/((MAESTRO!$B$3:$B$1000="ASMARTALC")*(UPPER(MAESTRO!$L$3:$L$1000)="CONFIRMADO")),ROWS($A$3:A406))),"")</f>
        <v/>
      </c>
      <c r="D406" s="13" t="str">
        <f ca="1">IFERROR(INDEX(MAESTRO!D:D,_xludf.AGGREGATE(15,6,ROW(MAESTRO!$B$3:$B$1000)/((MAESTRO!$B$3:$B$1000="ASMARTALC")*(UPPER(MAESTRO!$L$3:$L$1000)="CONFIRMADO")),ROWS($A$3:A406))),"")</f>
        <v/>
      </c>
      <c r="E406" s="13" t="str">
        <f ca="1">IFERROR(INDEX(MAESTRO!E:E,_xludf.AGGREGATE(15,6,ROW(MAESTRO!$B$3:$B$1000)/((MAESTRO!$B$3:$B$1000="ASMARTALC")*(UPPER(MAESTRO!$L$3:$L$1000)="CONFIRMADO")),ROWS($A$3:A406))),"")</f>
        <v/>
      </c>
      <c r="F406" s="13" t="str">
        <f ca="1">IFERROR(INDEX(MAESTRO!F:F,_xludf.AGGREGATE(15,6,ROW(MAESTRO!$B$3:$B$1000)/((MAESTRO!$B$3:$B$1000="ASMARTALC")*(UPPER(MAESTRO!$L$3:$L$1000)="CONFIRMADO")),ROWS($A$3:A406))),"")</f>
        <v/>
      </c>
      <c r="G406" s="13" t="str">
        <f ca="1">IFERROR(INDEX(MAESTRO!G:G,_xludf.AGGREGATE(15,6,ROW(MAESTRO!$B$3:$B$1000)/((MAESTRO!$B$3:$B$1000="ASMARTALC")*(UPPER(MAESTRO!$L$3:$L$1000)="CONFIRMADO")),ROWS($A$3:A406))),"")</f>
        <v/>
      </c>
      <c r="H406" s="13" t="str">
        <f ca="1">IFERROR(INDEX(MAESTRO!H:H,_xludf.AGGREGATE(15,6,ROW(MAESTRO!$B$3:$B$1000)/((MAESTRO!$B$3:$B$1000="ASMARTALC")*(UPPER(MAESTRO!$L$3:$L$1000)="CONFIRMADO")),ROWS($A$3:A406))),"")</f>
        <v/>
      </c>
      <c r="I406" s="13" t="str">
        <f ca="1">IFERROR(INDEX(MAESTRO!I:I,_xludf.AGGREGATE(15,6,ROW(MAESTRO!$B$3:$B$1000)/((MAESTRO!$B$3:$B$1000="ASMARTALC")*(UPPER(MAESTRO!$L$3:$L$1000)="CONFIRMADO")),ROWS($A$3:A406))),"")</f>
        <v/>
      </c>
      <c r="J406" s="13" t="str">
        <f ca="1">IFERROR(INDEX(MAESTRO!J:J,_xludf.AGGREGATE(15,6,ROW(MAESTRO!$B$3:$B$1000)/((MAESTRO!$B$3:$B$1000="ASMARTALC")*(UPPER(MAESTRO!$L$3:$L$1000)="CONFIRMADO")),ROWS($A$3:A406))),"")</f>
        <v/>
      </c>
      <c r="K406" s="13" t="str">
        <f ca="1">IFERROR(INDEX(MAESTRO!K:K,_xludf.AGGREGATE(15,6,ROW(MAESTRO!$B$3:$B$1000)/((MAESTRO!$B$3:$B$1000="ASMARTALC")*(UPPER(MAESTRO!$L$3:$L$1000)="CONFIRMADO")),ROWS($A$3:A406))),"")</f>
        <v/>
      </c>
      <c r="L406" s="13" t="str">
        <f ca="1">IFERROR(INDEX(MAESTRO!L:L,_xludf.AGGREGATE(15,6,ROW(MAESTRO!$B$3:$B$1000)/((MAESTRO!$B$3:$B$1000="ASMARTALC")*(UPPER(MAESTRO!$L$3:$L$1000)="CONFIRMADO")),ROWS($A$3:A406))),"")</f>
        <v/>
      </c>
      <c r="M406" s="13" t="str">
        <f ca="1">IFERROR(INDEX(MAESTRO!M:M,_xludf.AGGREGATE(15,6,ROW(MAESTRO!$B$3:$B$1000)/((MAESTRO!$B$3:$B$1000="ASMARTALC")*(UPPER(MAESTRO!$L$3:$L$1000)="CONFIRMADO")),ROWS($A$3:A406))),"")</f>
        <v/>
      </c>
      <c r="N406" s="13" t="str">
        <f ca="1">IFERROR(INDEX(MAESTRO!N:N,_xludf.AGGREGATE(15,6,ROW(MAESTRO!$B$3:$B$1000)/((MAESTRO!$B$3:$B$1000="ASMARTALC")*(UPPER(MAESTRO!$L$3:$L$1000)="CONFIRMADO")),ROWS($A$3:A406))),"")</f>
        <v/>
      </c>
      <c r="O406" s="13" t="str">
        <f ca="1">IFERROR(INDEX(MAESTRO!O:O,_xludf.AGGREGATE(15,6,ROW(MAESTRO!$B$3:$B$1000)/((MAESTRO!$B$3:$B$1000="ASMARTALC")*(UPPER(MAESTRO!$L$3:$L$1000)="CONFIRMADO")),ROWS($A$3:A406))),"")</f>
        <v/>
      </c>
      <c r="P406" s="13" t="str">
        <f ca="1">IFERROR(INDEX(MAESTRO!P:P,_xludf.AGGREGATE(15,6,ROW(MAESTRO!$B$3:$B$1000)/((MAESTRO!$B$3:$B$1000="ASMARTALC")*(UPPER(MAESTRO!$L$3:$L$1000)="CONFIRMADO")),ROWS($A$3:A406))),"")</f>
        <v/>
      </c>
      <c r="Q406" s="13" t="str">
        <f ca="1">IFERROR(INDEX(MAESTRO!Q:Q,_xludf.AGGREGATE(15,6,ROW(MAESTRO!$B$3:$B$1000)/((MAESTRO!$B$3:$B$1000="ASMARTALC")*(UPPER(MAESTRO!$L$3:$L$1000)="CONFIRMADO")),ROWS($A$3:A406))),"")</f>
        <v/>
      </c>
      <c r="R406" s="13" t="str">
        <f ca="1">IFERROR(INDEX(MAESTRO!R:R,_xludf.AGGREGATE(15,6,ROW(MAESTRO!$B$3:$B$1000)/((MAESTRO!$B$3:$B$1000="ASMARTALC")*(UPPER(MAESTRO!$L$3:$L$1000)="CONFIRMADO")),ROWS($A$3:A406))),"")</f>
        <v/>
      </c>
      <c r="S406" s="13" t="str">
        <f ca="1">IFERROR(INDEX(MAESTRO!S:S,_xludf.AGGREGATE(15,6,ROW(MAESTRO!$B$3:$B$1000)/((MAESTRO!$B$3:$B$1000="ASMARTALC")*(UPPER(MAESTRO!$L$3:$L$1000)="CONFIRMADO")),ROWS($A$3:A406))),"")</f>
        <v/>
      </c>
      <c r="T406" s="13" t="str">
        <f ca="1">IFERROR(INDEX(MAESTRO!T:T,_xludf.AGGREGATE(15,6,ROW(MAESTRO!$B$3:$B$1000)/((MAESTRO!$B$3:$B$1000="ASMARTALC")*(UPPER(MAESTRO!$L$3:$L$1000)="CONFIRMADO")),ROWS($A$3:A406))),"")</f>
        <v/>
      </c>
      <c r="U406" s="13" t="str">
        <f ca="1">IFERROR(INDEX(MAESTRO!U:U,_xludf.AGGREGATE(15,6,ROW(MAESTRO!$B$3:$B$1000)/((MAESTRO!$B$3:$B$1000="ASMARTALC")*(UPPER(MAESTRO!$L$3:$L$1000)="CONFIRMADO")),ROWS($A$3:A406))),"")</f>
        <v/>
      </c>
      <c r="V406" s="13" t="str">
        <f ca="1">IFERROR(INDEX(MAESTRO!V:V,_xludf.AGGREGATE(15,6,ROW(MAESTRO!$B$3:$B$1000)/((MAESTRO!$B$3:$B$1000="ASMARTALC")*(UPPER(MAESTRO!$L$3:$L$1000)="CONFIRMADO")),ROWS($A$3:A406))),"")</f>
        <v/>
      </c>
      <c r="W406" s="13" t="str">
        <f ca="1">IFERROR(INDEX(MAESTRO!W:W,_xludf.AGGREGATE(15,6,ROW(MAESTRO!$B$3:$B$1000)/((MAESTRO!$B$3:$B$1000="ASMARTALC")*(UPPER(MAESTRO!$L$3:$L$1000)="CONFIRMADO")),ROWS($A$3:A406))),"")</f>
        <v/>
      </c>
      <c r="X406" s="13" t="str">
        <f ca="1">IFERROR(INDEX(MAESTRO!X:X,_xludf.AGGREGATE(15,6,ROW(MAESTRO!$B$3:$B$1000)/((MAESTRO!$B$3:$B$1000="ASMARTALC")*(UPPER(MAESTRO!$L$3:$L$1000)="CONFIRMADO")),ROWS($A$3:A406))),"")</f>
        <v/>
      </c>
    </row>
    <row r="407" spans="1:24" ht="22.05" customHeight="1">
      <c r="A407" s="10" t="str">
        <f ca="1">IFERROR(INDEX(MAESTRO!A:A,_xludf.AGGREGATE(15,6,ROW(MAESTRO!$B$3:$B$1000)/((MAESTRO!$B$3:$B$1000="ASMARTALC")*(UPPER(MAESTRO!$L$3:$L$1000)="CONFIRMADO")),ROWS($A$3:A407))),"")</f>
        <v/>
      </c>
      <c r="B407" s="10" t="str">
        <f ca="1">IFERROR(INDEX(MAESTRO!B:B,_xludf.AGGREGATE(15,6,ROW(MAESTRO!$B$3:$B$1000)/((MAESTRO!$B$3:$B$1000="ASMARTALC")*(UPPER(MAESTRO!$L$3:$L$1000)="CONFIRMADO")),ROWS($A$3:A407))),"")</f>
        <v/>
      </c>
      <c r="C407" s="10" t="str">
        <f ca="1">IFERROR(INDEX(MAESTRO!C:C,_xludf.AGGREGATE(15,6,ROW(MAESTRO!$B$3:$B$1000)/((MAESTRO!$B$3:$B$1000="ASMARTALC")*(UPPER(MAESTRO!$L$3:$L$1000)="CONFIRMADO")),ROWS($A$3:A407))),"")</f>
        <v/>
      </c>
      <c r="D407" s="10" t="str">
        <f ca="1">IFERROR(INDEX(MAESTRO!D:D,_xludf.AGGREGATE(15,6,ROW(MAESTRO!$B$3:$B$1000)/((MAESTRO!$B$3:$B$1000="ASMARTALC")*(UPPER(MAESTRO!$L$3:$L$1000)="CONFIRMADO")),ROWS($A$3:A407))),"")</f>
        <v/>
      </c>
      <c r="E407" s="10" t="str">
        <f ca="1">IFERROR(INDEX(MAESTRO!E:E,_xludf.AGGREGATE(15,6,ROW(MAESTRO!$B$3:$B$1000)/((MAESTRO!$B$3:$B$1000="ASMARTALC")*(UPPER(MAESTRO!$L$3:$L$1000)="CONFIRMADO")),ROWS($A$3:A407))),"")</f>
        <v/>
      </c>
      <c r="F407" s="10" t="str">
        <f ca="1">IFERROR(INDEX(MAESTRO!F:F,_xludf.AGGREGATE(15,6,ROW(MAESTRO!$B$3:$B$1000)/((MAESTRO!$B$3:$B$1000="ASMARTALC")*(UPPER(MAESTRO!$L$3:$L$1000)="CONFIRMADO")),ROWS($A$3:A407))),"")</f>
        <v/>
      </c>
      <c r="G407" s="10" t="str">
        <f ca="1">IFERROR(INDEX(MAESTRO!G:G,_xludf.AGGREGATE(15,6,ROW(MAESTRO!$B$3:$B$1000)/((MAESTRO!$B$3:$B$1000="ASMARTALC")*(UPPER(MAESTRO!$L$3:$L$1000)="CONFIRMADO")),ROWS($A$3:A407))),"")</f>
        <v/>
      </c>
      <c r="H407" s="10" t="str">
        <f ca="1">IFERROR(INDEX(MAESTRO!H:H,_xludf.AGGREGATE(15,6,ROW(MAESTRO!$B$3:$B$1000)/((MAESTRO!$B$3:$B$1000="ASMARTALC")*(UPPER(MAESTRO!$L$3:$L$1000)="CONFIRMADO")),ROWS($A$3:A407))),"")</f>
        <v/>
      </c>
      <c r="I407" s="10" t="str">
        <f ca="1">IFERROR(INDEX(MAESTRO!I:I,_xludf.AGGREGATE(15,6,ROW(MAESTRO!$B$3:$B$1000)/((MAESTRO!$B$3:$B$1000="ASMARTALC")*(UPPER(MAESTRO!$L$3:$L$1000)="CONFIRMADO")),ROWS($A$3:A407))),"")</f>
        <v/>
      </c>
      <c r="J407" s="10" t="str">
        <f ca="1">IFERROR(INDEX(MAESTRO!J:J,_xludf.AGGREGATE(15,6,ROW(MAESTRO!$B$3:$B$1000)/((MAESTRO!$B$3:$B$1000="ASMARTALC")*(UPPER(MAESTRO!$L$3:$L$1000)="CONFIRMADO")),ROWS($A$3:A407))),"")</f>
        <v/>
      </c>
      <c r="K407" s="10" t="str">
        <f ca="1">IFERROR(INDEX(MAESTRO!K:K,_xludf.AGGREGATE(15,6,ROW(MAESTRO!$B$3:$B$1000)/((MAESTRO!$B$3:$B$1000="ASMARTALC")*(UPPER(MAESTRO!$L$3:$L$1000)="CONFIRMADO")),ROWS($A$3:A407))),"")</f>
        <v/>
      </c>
      <c r="L407" s="10" t="str">
        <f ca="1">IFERROR(INDEX(MAESTRO!L:L,_xludf.AGGREGATE(15,6,ROW(MAESTRO!$B$3:$B$1000)/((MAESTRO!$B$3:$B$1000="ASMARTALC")*(UPPER(MAESTRO!$L$3:$L$1000)="CONFIRMADO")),ROWS($A$3:A407))),"")</f>
        <v/>
      </c>
      <c r="M407" s="10" t="str">
        <f ca="1">IFERROR(INDEX(MAESTRO!M:M,_xludf.AGGREGATE(15,6,ROW(MAESTRO!$B$3:$B$1000)/((MAESTRO!$B$3:$B$1000="ASMARTALC")*(UPPER(MAESTRO!$L$3:$L$1000)="CONFIRMADO")),ROWS($A$3:A407))),"")</f>
        <v/>
      </c>
      <c r="N407" s="10" t="str">
        <f ca="1">IFERROR(INDEX(MAESTRO!N:N,_xludf.AGGREGATE(15,6,ROW(MAESTRO!$B$3:$B$1000)/((MAESTRO!$B$3:$B$1000="ASMARTALC")*(UPPER(MAESTRO!$L$3:$L$1000)="CONFIRMADO")),ROWS($A$3:A407))),"")</f>
        <v/>
      </c>
      <c r="O407" s="10" t="str">
        <f ca="1">IFERROR(INDEX(MAESTRO!O:O,_xludf.AGGREGATE(15,6,ROW(MAESTRO!$B$3:$B$1000)/((MAESTRO!$B$3:$B$1000="ASMARTALC")*(UPPER(MAESTRO!$L$3:$L$1000)="CONFIRMADO")),ROWS($A$3:A407))),"")</f>
        <v/>
      </c>
      <c r="P407" s="10" t="str">
        <f ca="1">IFERROR(INDEX(MAESTRO!P:P,_xludf.AGGREGATE(15,6,ROW(MAESTRO!$B$3:$B$1000)/((MAESTRO!$B$3:$B$1000="ASMARTALC")*(UPPER(MAESTRO!$L$3:$L$1000)="CONFIRMADO")),ROWS($A$3:A407))),"")</f>
        <v/>
      </c>
      <c r="Q407" s="10" t="str">
        <f ca="1">IFERROR(INDEX(MAESTRO!Q:Q,_xludf.AGGREGATE(15,6,ROW(MAESTRO!$B$3:$B$1000)/((MAESTRO!$B$3:$B$1000="ASMARTALC")*(UPPER(MAESTRO!$L$3:$L$1000)="CONFIRMADO")),ROWS($A$3:A407))),"")</f>
        <v/>
      </c>
      <c r="R407" s="10" t="str">
        <f ca="1">IFERROR(INDEX(MAESTRO!R:R,_xludf.AGGREGATE(15,6,ROW(MAESTRO!$B$3:$B$1000)/((MAESTRO!$B$3:$B$1000="ASMARTALC")*(UPPER(MAESTRO!$L$3:$L$1000)="CONFIRMADO")),ROWS($A$3:A407))),"")</f>
        <v/>
      </c>
      <c r="S407" s="10" t="str">
        <f ca="1">IFERROR(INDEX(MAESTRO!S:S,_xludf.AGGREGATE(15,6,ROW(MAESTRO!$B$3:$B$1000)/((MAESTRO!$B$3:$B$1000="ASMARTALC")*(UPPER(MAESTRO!$L$3:$L$1000)="CONFIRMADO")),ROWS($A$3:A407))),"")</f>
        <v/>
      </c>
      <c r="T407" s="10" t="str">
        <f ca="1">IFERROR(INDEX(MAESTRO!T:T,_xludf.AGGREGATE(15,6,ROW(MAESTRO!$B$3:$B$1000)/((MAESTRO!$B$3:$B$1000="ASMARTALC")*(UPPER(MAESTRO!$L$3:$L$1000)="CONFIRMADO")),ROWS($A$3:A407))),"")</f>
        <v/>
      </c>
      <c r="U407" s="10" t="str">
        <f ca="1">IFERROR(INDEX(MAESTRO!U:U,_xludf.AGGREGATE(15,6,ROW(MAESTRO!$B$3:$B$1000)/((MAESTRO!$B$3:$B$1000="ASMARTALC")*(UPPER(MAESTRO!$L$3:$L$1000)="CONFIRMADO")),ROWS($A$3:A407))),"")</f>
        <v/>
      </c>
      <c r="V407" s="10" t="str">
        <f ca="1">IFERROR(INDEX(MAESTRO!V:V,_xludf.AGGREGATE(15,6,ROW(MAESTRO!$B$3:$B$1000)/((MAESTRO!$B$3:$B$1000="ASMARTALC")*(UPPER(MAESTRO!$L$3:$L$1000)="CONFIRMADO")),ROWS($A$3:A407))),"")</f>
        <v/>
      </c>
      <c r="W407" s="10" t="str">
        <f ca="1">IFERROR(INDEX(MAESTRO!W:W,_xludf.AGGREGATE(15,6,ROW(MAESTRO!$B$3:$B$1000)/((MAESTRO!$B$3:$B$1000="ASMARTALC")*(UPPER(MAESTRO!$L$3:$L$1000)="CONFIRMADO")),ROWS($A$3:A407))),"")</f>
        <v/>
      </c>
      <c r="X407" s="10" t="str">
        <f ca="1">IFERROR(INDEX(MAESTRO!X:X,_xludf.AGGREGATE(15,6,ROW(MAESTRO!$B$3:$B$1000)/((MAESTRO!$B$3:$B$1000="ASMARTALC")*(UPPER(MAESTRO!$L$3:$L$1000)="CONFIRMADO")),ROWS($A$3:A407))),"")</f>
        <v/>
      </c>
    </row>
    <row r="408" spans="1:24" ht="22.05" customHeight="1">
      <c r="A408" s="13" t="str">
        <f ca="1">IFERROR(INDEX(MAESTRO!A:A,_xludf.AGGREGATE(15,6,ROW(MAESTRO!$B$3:$B$1000)/((MAESTRO!$B$3:$B$1000="ASMARTALC")*(UPPER(MAESTRO!$L$3:$L$1000)="CONFIRMADO")),ROWS($A$3:A408))),"")</f>
        <v/>
      </c>
      <c r="B408" s="13" t="str">
        <f ca="1">IFERROR(INDEX(MAESTRO!B:B,_xludf.AGGREGATE(15,6,ROW(MAESTRO!$B$3:$B$1000)/((MAESTRO!$B$3:$B$1000="ASMARTALC")*(UPPER(MAESTRO!$L$3:$L$1000)="CONFIRMADO")),ROWS($A$3:A408))),"")</f>
        <v/>
      </c>
      <c r="C408" s="13" t="str">
        <f ca="1">IFERROR(INDEX(MAESTRO!C:C,_xludf.AGGREGATE(15,6,ROW(MAESTRO!$B$3:$B$1000)/((MAESTRO!$B$3:$B$1000="ASMARTALC")*(UPPER(MAESTRO!$L$3:$L$1000)="CONFIRMADO")),ROWS($A$3:A408))),"")</f>
        <v/>
      </c>
      <c r="D408" s="13" t="str">
        <f ca="1">IFERROR(INDEX(MAESTRO!D:D,_xludf.AGGREGATE(15,6,ROW(MAESTRO!$B$3:$B$1000)/((MAESTRO!$B$3:$B$1000="ASMARTALC")*(UPPER(MAESTRO!$L$3:$L$1000)="CONFIRMADO")),ROWS($A$3:A408))),"")</f>
        <v/>
      </c>
      <c r="E408" s="13" t="str">
        <f ca="1">IFERROR(INDEX(MAESTRO!E:E,_xludf.AGGREGATE(15,6,ROW(MAESTRO!$B$3:$B$1000)/((MAESTRO!$B$3:$B$1000="ASMARTALC")*(UPPER(MAESTRO!$L$3:$L$1000)="CONFIRMADO")),ROWS($A$3:A408))),"")</f>
        <v/>
      </c>
      <c r="F408" s="13" t="str">
        <f ca="1">IFERROR(INDEX(MAESTRO!F:F,_xludf.AGGREGATE(15,6,ROW(MAESTRO!$B$3:$B$1000)/((MAESTRO!$B$3:$B$1000="ASMARTALC")*(UPPER(MAESTRO!$L$3:$L$1000)="CONFIRMADO")),ROWS($A$3:A408))),"")</f>
        <v/>
      </c>
      <c r="G408" s="13" t="str">
        <f ca="1">IFERROR(INDEX(MAESTRO!G:G,_xludf.AGGREGATE(15,6,ROW(MAESTRO!$B$3:$B$1000)/((MAESTRO!$B$3:$B$1000="ASMARTALC")*(UPPER(MAESTRO!$L$3:$L$1000)="CONFIRMADO")),ROWS($A$3:A408))),"")</f>
        <v/>
      </c>
      <c r="H408" s="13" t="str">
        <f ca="1">IFERROR(INDEX(MAESTRO!H:H,_xludf.AGGREGATE(15,6,ROW(MAESTRO!$B$3:$B$1000)/((MAESTRO!$B$3:$B$1000="ASMARTALC")*(UPPER(MAESTRO!$L$3:$L$1000)="CONFIRMADO")),ROWS($A$3:A408))),"")</f>
        <v/>
      </c>
      <c r="I408" s="13" t="str">
        <f ca="1">IFERROR(INDEX(MAESTRO!I:I,_xludf.AGGREGATE(15,6,ROW(MAESTRO!$B$3:$B$1000)/((MAESTRO!$B$3:$B$1000="ASMARTALC")*(UPPER(MAESTRO!$L$3:$L$1000)="CONFIRMADO")),ROWS($A$3:A408))),"")</f>
        <v/>
      </c>
      <c r="J408" s="13" t="str">
        <f ca="1">IFERROR(INDEX(MAESTRO!J:J,_xludf.AGGREGATE(15,6,ROW(MAESTRO!$B$3:$B$1000)/((MAESTRO!$B$3:$B$1000="ASMARTALC")*(UPPER(MAESTRO!$L$3:$L$1000)="CONFIRMADO")),ROWS($A$3:A408))),"")</f>
        <v/>
      </c>
      <c r="K408" s="13" t="str">
        <f ca="1">IFERROR(INDEX(MAESTRO!K:K,_xludf.AGGREGATE(15,6,ROW(MAESTRO!$B$3:$B$1000)/((MAESTRO!$B$3:$B$1000="ASMARTALC")*(UPPER(MAESTRO!$L$3:$L$1000)="CONFIRMADO")),ROWS($A$3:A408))),"")</f>
        <v/>
      </c>
      <c r="L408" s="13" t="str">
        <f ca="1">IFERROR(INDEX(MAESTRO!L:L,_xludf.AGGREGATE(15,6,ROW(MAESTRO!$B$3:$B$1000)/((MAESTRO!$B$3:$B$1000="ASMARTALC")*(UPPER(MAESTRO!$L$3:$L$1000)="CONFIRMADO")),ROWS($A$3:A408))),"")</f>
        <v/>
      </c>
      <c r="M408" s="13" t="str">
        <f ca="1">IFERROR(INDEX(MAESTRO!M:M,_xludf.AGGREGATE(15,6,ROW(MAESTRO!$B$3:$B$1000)/((MAESTRO!$B$3:$B$1000="ASMARTALC")*(UPPER(MAESTRO!$L$3:$L$1000)="CONFIRMADO")),ROWS($A$3:A408))),"")</f>
        <v/>
      </c>
      <c r="N408" s="13" t="str">
        <f ca="1">IFERROR(INDEX(MAESTRO!N:N,_xludf.AGGREGATE(15,6,ROW(MAESTRO!$B$3:$B$1000)/((MAESTRO!$B$3:$B$1000="ASMARTALC")*(UPPER(MAESTRO!$L$3:$L$1000)="CONFIRMADO")),ROWS($A$3:A408))),"")</f>
        <v/>
      </c>
      <c r="O408" s="13" t="str">
        <f ca="1">IFERROR(INDEX(MAESTRO!O:O,_xludf.AGGREGATE(15,6,ROW(MAESTRO!$B$3:$B$1000)/((MAESTRO!$B$3:$B$1000="ASMARTALC")*(UPPER(MAESTRO!$L$3:$L$1000)="CONFIRMADO")),ROWS($A$3:A408))),"")</f>
        <v/>
      </c>
      <c r="P408" s="13" t="str">
        <f ca="1">IFERROR(INDEX(MAESTRO!P:P,_xludf.AGGREGATE(15,6,ROW(MAESTRO!$B$3:$B$1000)/((MAESTRO!$B$3:$B$1000="ASMARTALC")*(UPPER(MAESTRO!$L$3:$L$1000)="CONFIRMADO")),ROWS($A$3:A408))),"")</f>
        <v/>
      </c>
      <c r="Q408" s="13" t="str">
        <f ca="1">IFERROR(INDEX(MAESTRO!Q:Q,_xludf.AGGREGATE(15,6,ROW(MAESTRO!$B$3:$B$1000)/((MAESTRO!$B$3:$B$1000="ASMARTALC")*(UPPER(MAESTRO!$L$3:$L$1000)="CONFIRMADO")),ROWS($A$3:A408))),"")</f>
        <v/>
      </c>
      <c r="R408" s="13" t="str">
        <f ca="1">IFERROR(INDEX(MAESTRO!R:R,_xludf.AGGREGATE(15,6,ROW(MAESTRO!$B$3:$B$1000)/((MAESTRO!$B$3:$B$1000="ASMARTALC")*(UPPER(MAESTRO!$L$3:$L$1000)="CONFIRMADO")),ROWS($A$3:A408))),"")</f>
        <v/>
      </c>
      <c r="S408" s="13" t="str">
        <f ca="1">IFERROR(INDEX(MAESTRO!S:S,_xludf.AGGREGATE(15,6,ROW(MAESTRO!$B$3:$B$1000)/((MAESTRO!$B$3:$B$1000="ASMARTALC")*(UPPER(MAESTRO!$L$3:$L$1000)="CONFIRMADO")),ROWS($A$3:A408))),"")</f>
        <v/>
      </c>
      <c r="T408" s="13" t="str">
        <f ca="1">IFERROR(INDEX(MAESTRO!T:T,_xludf.AGGREGATE(15,6,ROW(MAESTRO!$B$3:$B$1000)/((MAESTRO!$B$3:$B$1000="ASMARTALC")*(UPPER(MAESTRO!$L$3:$L$1000)="CONFIRMADO")),ROWS($A$3:A408))),"")</f>
        <v/>
      </c>
      <c r="U408" s="13" t="str">
        <f ca="1">IFERROR(INDEX(MAESTRO!U:U,_xludf.AGGREGATE(15,6,ROW(MAESTRO!$B$3:$B$1000)/((MAESTRO!$B$3:$B$1000="ASMARTALC")*(UPPER(MAESTRO!$L$3:$L$1000)="CONFIRMADO")),ROWS($A$3:A408))),"")</f>
        <v/>
      </c>
      <c r="V408" s="13" t="str">
        <f ca="1">IFERROR(INDEX(MAESTRO!V:V,_xludf.AGGREGATE(15,6,ROW(MAESTRO!$B$3:$B$1000)/((MAESTRO!$B$3:$B$1000="ASMARTALC")*(UPPER(MAESTRO!$L$3:$L$1000)="CONFIRMADO")),ROWS($A$3:A408))),"")</f>
        <v/>
      </c>
      <c r="W408" s="13" t="str">
        <f ca="1">IFERROR(INDEX(MAESTRO!W:W,_xludf.AGGREGATE(15,6,ROW(MAESTRO!$B$3:$B$1000)/((MAESTRO!$B$3:$B$1000="ASMARTALC")*(UPPER(MAESTRO!$L$3:$L$1000)="CONFIRMADO")),ROWS($A$3:A408))),"")</f>
        <v/>
      </c>
      <c r="X408" s="13" t="str">
        <f ca="1">IFERROR(INDEX(MAESTRO!X:X,_xludf.AGGREGATE(15,6,ROW(MAESTRO!$B$3:$B$1000)/((MAESTRO!$B$3:$B$1000="ASMARTALC")*(UPPER(MAESTRO!$L$3:$L$1000)="CONFIRMADO")),ROWS($A$3:A408))),"")</f>
        <v/>
      </c>
    </row>
    <row r="409" spans="1:24" ht="22.05" customHeight="1">
      <c r="A409" s="10" t="str">
        <f ca="1">IFERROR(INDEX(MAESTRO!A:A,_xludf.AGGREGATE(15,6,ROW(MAESTRO!$B$3:$B$1000)/((MAESTRO!$B$3:$B$1000="ASMARTALC")*(UPPER(MAESTRO!$L$3:$L$1000)="CONFIRMADO")),ROWS($A$3:A409))),"")</f>
        <v/>
      </c>
      <c r="B409" s="10" t="str">
        <f ca="1">IFERROR(INDEX(MAESTRO!B:B,_xludf.AGGREGATE(15,6,ROW(MAESTRO!$B$3:$B$1000)/((MAESTRO!$B$3:$B$1000="ASMARTALC")*(UPPER(MAESTRO!$L$3:$L$1000)="CONFIRMADO")),ROWS($A$3:A409))),"")</f>
        <v/>
      </c>
      <c r="C409" s="10" t="str">
        <f ca="1">IFERROR(INDEX(MAESTRO!C:C,_xludf.AGGREGATE(15,6,ROW(MAESTRO!$B$3:$B$1000)/((MAESTRO!$B$3:$B$1000="ASMARTALC")*(UPPER(MAESTRO!$L$3:$L$1000)="CONFIRMADO")),ROWS($A$3:A409))),"")</f>
        <v/>
      </c>
      <c r="D409" s="10" t="str">
        <f ca="1">IFERROR(INDEX(MAESTRO!D:D,_xludf.AGGREGATE(15,6,ROW(MAESTRO!$B$3:$B$1000)/((MAESTRO!$B$3:$B$1000="ASMARTALC")*(UPPER(MAESTRO!$L$3:$L$1000)="CONFIRMADO")),ROWS($A$3:A409))),"")</f>
        <v/>
      </c>
      <c r="E409" s="10" t="str">
        <f ca="1">IFERROR(INDEX(MAESTRO!E:E,_xludf.AGGREGATE(15,6,ROW(MAESTRO!$B$3:$B$1000)/((MAESTRO!$B$3:$B$1000="ASMARTALC")*(UPPER(MAESTRO!$L$3:$L$1000)="CONFIRMADO")),ROWS($A$3:A409))),"")</f>
        <v/>
      </c>
      <c r="F409" s="10" t="str">
        <f ca="1">IFERROR(INDEX(MAESTRO!F:F,_xludf.AGGREGATE(15,6,ROW(MAESTRO!$B$3:$B$1000)/((MAESTRO!$B$3:$B$1000="ASMARTALC")*(UPPER(MAESTRO!$L$3:$L$1000)="CONFIRMADO")),ROWS($A$3:A409))),"")</f>
        <v/>
      </c>
      <c r="G409" s="10" t="str">
        <f ca="1">IFERROR(INDEX(MAESTRO!G:G,_xludf.AGGREGATE(15,6,ROW(MAESTRO!$B$3:$B$1000)/((MAESTRO!$B$3:$B$1000="ASMARTALC")*(UPPER(MAESTRO!$L$3:$L$1000)="CONFIRMADO")),ROWS($A$3:A409))),"")</f>
        <v/>
      </c>
      <c r="H409" s="10" t="str">
        <f ca="1">IFERROR(INDEX(MAESTRO!H:H,_xludf.AGGREGATE(15,6,ROW(MAESTRO!$B$3:$B$1000)/((MAESTRO!$B$3:$B$1000="ASMARTALC")*(UPPER(MAESTRO!$L$3:$L$1000)="CONFIRMADO")),ROWS($A$3:A409))),"")</f>
        <v/>
      </c>
      <c r="I409" s="10" t="str">
        <f ca="1">IFERROR(INDEX(MAESTRO!I:I,_xludf.AGGREGATE(15,6,ROW(MAESTRO!$B$3:$B$1000)/((MAESTRO!$B$3:$B$1000="ASMARTALC")*(UPPER(MAESTRO!$L$3:$L$1000)="CONFIRMADO")),ROWS($A$3:A409))),"")</f>
        <v/>
      </c>
      <c r="J409" s="10" t="str">
        <f ca="1">IFERROR(INDEX(MAESTRO!J:J,_xludf.AGGREGATE(15,6,ROW(MAESTRO!$B$3:$B$1000)/((MAESTRO!$B$3:$B$1000="ASMARTALC")*(UPPER(MAESTRO!$L$3:$L$1000)="CONFIRMADO")),ROWS($A$3:A409))),"")</f>
        <v/>
      </c>
      <c r="K409" s="10" t="str">
        <f ca="1">IFERROR(INDEX(MAESTRO!K:K,_xludf.AGGREGATE(15,6,ROW(MAESTRO!$B$3:$B$1000)/((MAESTRO!$B$3:$B$1000="ASMARTALC")*(UPPER(MAESTRO!$L$3:$L$1000)="CONFIRMADO")),ROWS($A$3:A409))),"")</f>
        <v/>
      </c>
      <c r="L409" s="10" t="str">
        <f ca="1">IFERROR(INDEX(MAESTRO!L:L,_xludf.AGGREGATE(15,6,ROW(MAESTRO!$B$3:$B$1000)/((MAESTRO!$B$3:$B$1000="ASMARTALC")*(UPPER(MAESTRO!$L$3:$L$1000)="CONFIRMADO")),ROWS($A$3:A409))),"")</f>
        <v/>
      </c>
      <c r="M409" s="10" t="str">
        <f ca="1">IFERROR(INDEX(MAESTRO!M:M,_xludf.AGGREGATE(15,6,ROW(MAESTRO!$B$3:$B$1000)/((MAESTRO!$B$3:$B$1000="ASMARTALC")*(UPPER(MAESTRO!$L$3:$L$1000)="CONFIRMADO")),ROWS($A$3:A409))),"")</f>
        <v/>
      </c>
      <c r="N409" s="10" t="str">
        <f ca="1">IFERROR(INDEX(MAESTRO!N:N,_xludf.AGGREGATE(15,6,ROW(MAESTRO!$B$3:$B$1000)/((MAESTRO!$B$3:$B$1000="ASMARTALC")*(UPPER(MAESTRO!$L$3:$L$1000)="CONFIRMADO")),ROWS($A$3:A409))),"")</f>
        <v/>
      </c>
      <c r="O409" s="10" t="str">
        <f ca="1">IFERROR(INDEX(MAESTRO!O:O,_xludf.AGGREGATE(15,6,ROW(MAESTRO!$B$3:$B$1000)/((MAESTRO!$B$3:$B$1000="ASMARTALC")*(UPPER(MAESTRO!$L$3:$L$1000)="CONFIRMADO")),ROWS($A$3:A409))),"")</f>
        <v/>
      </c>
      <c r="P409" s="10" t="str">
        <f ca="1">IFERROR(INDEX(MAESTRO!P:P,_xludf.AGGREGATE(15,6,ROW(MAESTRO!$B$3:$B$1000)/((MAESTRO!$B$3:$B$1000="ASMARTALC")*(UPPER(MAESTRO!$L$3:$L$1000)="CONFIRMADO")),ROWS($A$3:A409))),"")</f>
        <v/>
      </c>
      <c r="Q409" s="10" t="str">
        <f ca="1">IFERROR(INDEX(MAESTRO!Q:Q,_xludf.AGGREGATE(15,6,ROW(MAESTRO!$B$3:$B$1000)/((MAESTRO!$B$3:$B$1000="ASMARTALC")*(UPPER(MAESTRO!$L$3:$L$1000)="CONFIRMADO")),ROWS($A$3:A409))),"")</f>
        <v/>
      </c>
      <c r="R409" s="10" t="str">
        <f ca="1">IFERROR(INDEX(MAESTRO!R:R,_xludf.AGGREGATE(15,6,ROW(MAESTRO!$B$3:$B$1000)/((MAESTRO!$B$3:$B$1000="ASMARTALC")*(UPPER(MAESTRO!$L$3:$L$1000)="CONFIRMADO")),ROWS($A$3:A409))),"")</f>
        <v/>
      </c>
      <c r="S409" s="10" t="str">
        <f ca="1">IFERROR(INDEX(MAESTRO!S:S,_xludf.AGGREGATE(15,6,ROW(MAESTRO!$B$3:$B$1000)/((MAESTRO!$B$3:$B$1000="ASMARTALC")*(UPPER(MAESTRO!$L$3:$L$1000)="CONFIRMADO")),ROWS($A$3:A409))),"")</f>
        <v/>
      </c>
      <c r="T409" s="10" t="str">
        <f ca="1">IFERROR(INDEX(MAESTRO!T:T,_xludf.AGGREGATE(15,6,ROW(MAESTRO!$B$3:$B$1000)/((MAESTRO!$B$3:$B$1000="ASMARTALC")*(UPPER(MAESTRO!$L$3:$L$1000)="CONFIRMADO")),ROWS($A$3:A409))),"")</f>
        <v/>
      </c>
      <c r="U409" s="10" t="str">
        <f ca="1">IFERROR(INDEX(MAESTRO!U:U,_xludf.AGGREGATE(15,6,ROW(MAESTRO!$B$3:$B$1000)/((MAESTRO!$B$3:$B$1000="ASMARTALC")*(UPPER(MAESTRO!$L$3:$L$1000)="CONFIRMADO")),ROWS($A$3:A409))),"")</f>
        <v/>
      </c>
      <c r="V409" s="10" t="str">
        <f ca="1">IFERROR(INDEX(MAESTRO!V:V,_xludf.AGGREGATE(15,6,ROW(MAESTRO!$B$3:$B$1000)/((MAESTRO!$B$3:$B$1000="ASMARTALC")*(UPPER(MAESTRO!$L$3:$L$1000)="CONFIRMADO")),ROWS($A$3:A409))),"")</f>
        <v/>
      </c>
      <c r="W409" s="10" t="str">
        <f ca="1">IFERROR(INDEX(MAESTRO!W:W,_xludf.AGGREGATE(15,6,ROW(MAESTRO!$B$3:$B$1000)/((MAESTRO!$B$3:$B$1000="ASMARTALC")*(UPPER(MAESTRO!$L$3:$L$1000)="CONFIRMADO")),ROWS($A$3:A409))),"")</f>
        <v/>
      </c>
      <c r="X409" s="10" t="str">
        <f ca="1">IFERROR(INDEX(MAESTRO!X:X,_xludf.AGGREGATE(15,6,ROW(MAESTRO!$B$3:$B$1000)/((MAESTRO!$B$3:$B$1000="ASMARTALC")*(UPPER(MAESTRO!$L$3:$L$1000)="CONFIRMADO")),ROWS($A$3:A409))),"")</f>
        <v/>
      </c>
    </row>
    <row r="410" spans="1:24" ht="22.05" customHeight="1">
      <c r="A410" s="13" t="str">
        <f ca="1">IFERROR(INDEX(MAESTRO!A:A,_xludf.AGGREGATE(15,6,ROW(MAESTRO!$B$3:$B$1000)/((MAESTRO!$B$3:$B$1000="ASMARTALC")*(UPPER(MAESTRO!$L$3:$L$1000)="CONFIRMADO")),ROWS($A$3:A410))),"")</f>
        <v/>
      </c>
      <c r="B410" s="13" t="str">
        <f ca="1">IFERROR(INDEX(MAESTRO!B:B,_xludf.AGGREGATE(15,6,ROW(MAESTRO!$B$3:$B$1000)/((MAESTRO!$B$3:$B$1000="ASMARTALC")*(UPPER(MAESTRO!$L$3:$L$1000)="CONFIRMADO")),ROWS($A$3:A410))),"")</f>
        <v/>
      </c>
      <c r="C410" s="13" t="str">
        <f ca="1">IFERROR(INDEX(MAESTRO!C:C,_xludf.AGGREGATE(15,6,ROW(MAESTRO!$B$3:$B$1000)/((MAESTRO!$B$3:$B$1000="ASMARTALC")*(UPPER(MAESTRO!$L$3:$L$1000)="CONFIRMADO")),ROWS($A$3:A410))),"")</f>
        <v/>
      </c>
      <c r="D410" s="13" t="str">
        <f ca="1">IFERROR(INDEX(MAESTRO!D:D,_xludf.AGGREGATE(15,6,ROW(MAESTRO!$B$3:$B$1000)/((MAESTRO!$B$3:$B$1000="ASMARTALC")*(UPPER(MAESTRO!$L$3:$L$1000)="CONFIRMADO")),ROWS($A$3:A410))),"")</f>
        <v/>
      </c>
      <c r="E410" s="13" t="str">
        <f ca="1">IFERROR(INDEX(MAESTRO!E:E,_xludf.AGGREGATE(15,6,ROW(MAESTRO!$B$3:$B$1000)/((MAESTRO!$B$3:$B$1000="ASMARTALC")*(UPPER(MAESTRO!$L$3:$L$1000)="CONFIRMADO")),ROWS($A$3:A410))),"")</f>
        <v/>
      </c>
      <c r="F410" s="13" t="str">
        <f ca="1">IFERROR(INDEX(MAESTRO!F:F,_xludf.AGGREGATE(15,6,ROW(MAESTRO!$B$3:$B$1000)/((MAESTRO!$B$3:$B$1000="ASMARTALC")*(UPPER(MAESTRO!$L$3:$L$1000)="CONFIRMADO")),ROWS($A$3:A410))),"")</f>
        <v/>
      </c>
      <c r="G410" s="13" t="str">
        <f ca="1">IFERROR(INDEX(MAESTRO!G:G,_xludf.AGGREGATE(15,6,ROW(MAESTRO!$B$3:$B$1000)/((MAESTRO!$B$3:$B$1000="ASMARTALC")*(UPPER(MAESTRO!$L$3:$L$1000)="CONFIRMADO")),ROWS($A$3:A410))),"")</f>
        <v/>
      </c>
      <c r="H410" s="13" t="str">
        <f ca="1">IFERROR(INDEX(MAESTRO!H:H,_xludf.AGGREGATE(15,6,ROW(MAESTRO!$B$3:$B$1000)/((MAESTRO!$B$3:$B$1000="ASMARTALC")*(UPPER(MAESTRO!$L$3:$L$1000)="CONFIRMADO")),ROWS($A$3:A410))),"")</f>
        <v/>
      </c>
      <c r="I410" s="13" t="str">
        <f ca="1">IFERROR(INDEX(MAESTRO!I:I,_xludf.AGGREGATE(15,6,ROW(MAESTRO!$B$3:$B$1000)/((MAESTRO!$B$3:$B$1000="ASMARTALC")*(UPPER(MAESTRO!$L$3:$L$1000)="CONFIRMADO")),ROWS($A$3:A410))),"")</f>
        <v/>
      </c>
      <c r="J410" s="13" t="str">
        <f ca="1">IFERROR(INDEX(MAESTRO!J:J,_xludf.AGGREGATE(15,6,ROW(MAESTRO!$B$3:$B$1000)/((MAESTRO!$B$3:$B$1000="ASMARTALC")*(UPPER(MAESTRO!$L$3:$L$1000)="CONFIRMADO")),ROWS($A$3:A410))),"")</f>
        <v/>
      </c>
      <c r="K410" s="13" t="str">
        <f ca="1">IFERROR(INDEX(MAESTRO!K:K,_xludf.AGGREGATE(15,6,ROW(MAESTRO!$B$3:$B$1000)/((MAESTRO!$B$3:$B$1000="ASMARTALC")*(UPPER(MAESTRO!$L$3:$L$1000)="CONFIRMADO")),ROWS($A$3:A410))),"")</f>
        <v/>
      </c>
      <c r="L410" s="13" t="str">
        <f ca="1">IFERROR(INDEX(MAESTRO!L:L,_xludf.AGGREGATE(15,6,ROW(MAESTRO!$B$3:$B$1000)/((MAESTRO!$B$3:$B$1000="ASMARTALC")*(UPPER(MAESTRO!$L$3:$L$1000)="CONFIRMADO")),ROWS($A$3:A410))),"")</f>
        <v/>
      </c>
      <c r="M410" s="13" t="str">
        <f ca="1">IFERROR(INDEX(MAESTRO!M:M,_xludf.AGGREGATE(15,6,ROW(MAESTRO!$B$3:$B$1000)/((MAESTRO!$B$3:$B$1000="ASMARTALC")*(UPPER(MAESTRO!$L$3:$L$1000)="CONFIRMADO")),ROWS($A$3:A410))),"")</f>
        <v/>
      </c>
      <c r="N410" s="13" t="str">
        <f ca="1">IFERROR(INDEX(MAESTRO!N:N,_xludf.AGGREGATE(15,6,ROW(MAESTRO!$B$3:$B$1000)/((MAESTRO!$B$3:$B$1000="ASMARTALC")*(UPPER(MAESTRO!$L$3:$L$1000)="CONFIRMADO")),ROWS($A$3:A410))),"")</f>
        <v/>
      </c>
      <c r="O410" s="13" t="str">
        <f ca="1">IFERROR(INDEX(MAESTRO!O:O,_xludf.AGGREGATE(15,6,ROW(MAESTRO!$B$3:$B$1000)/((MAESTRO!$B$3:$B$1000="ASMARTALC")*(UPPER(MAESTRO!$L$3:$L$1000)="CONFIRMADO")),ROWS($A$3:A410))),"")</f>
        <v/>
      </c>
      <c r="P410" s="13" t="str">
        <f ca="1">IFERROR(INDEX(MAESTRO!P:P,_xludf.AGGREGATE(15,6,ROW(MAESTRO!$B$3:$B$1000)/((MAESTRO!$B$3:$B$1000="ASMARTALC")*(UPPER(MAESTRO!$L$3:$L$1000)="CONFIRMADO")),ROWS($A$3:A410))),"")</f>
        <v/>
      </c>
      <c r="Q410" s="13" t="str">
        <f ca="1">IFERROR(INDEX(MAESTRO!Q:Q,_xludf.AGGREGATE(15,6,ROW(MAESTRO!$B$3:$B$1000)/((MAESTRO!$B$3:$B$1000="ASMARTALC")*(UPPER(MAESTRO!$L$3:$L$1000)="CONFIRMADO")),ROWS($A$3:A410))),"")</f>
        <v/>
      </c>
      <c r="R410" s="13" t="str">
        <f ca="1">IFERROR(INDEX(MAESTRO!R:R,_xludf.AGGREGATE(15,6,ROW(MAESTRO!$B$3:$B$1000)/((MAESTRO!$B$3:$B$1000="ASMARTALC")*(UPPER(MAESTRO!$L$3:$L$1000)="CONFIRMADO")),ROWS($A$3:A410))),"")</f>
        <v/>
      </c>
      <c r="S410" s="13" t="str">
        <f ca="1">IFERROR(INDEX(MAESTRO!S:S,_xludf.AGGREGATE(15,6,ROW(MAESTRO!$B$3:$B$1000)/((MAESTRO!$B$3:$B$1000="ASMARTALC")*(UPPER(MAESTRO!$L$3:$L$1000)="CONFIRMADO")),ROWS($A$3:A410))),"")</f>
        <v/>
      </c>
      <c r="T410" s="13" t="str">
        <f ca="1">IFERROR(INDEX(MAESTRO!T:T,_xludf.AGGREGATE(15,6,ROW(MAESTRO!$B$3:$B$1000)/((MAESTRO!$B$3:$B$1000="ASMARTALC")*(UPPER(MAESTRO!$L$3:$L$1000)="CONFIRMADO")),ROWS($A$3:A410))),"")</f>
        <v/>
      </c>
      <c r="U410" s="13" t="str">
        <f ca="1">IFERROR(INDEX(MAESTRO!U:U,_xludf.AGGREGATE(15,6,ROW(MAESTRO!$B$3:$B$1000)/((MAESTRO!$B$3:$B$1000="ASMARTALC")*(UPPER(MAESTRO!$L$3:$L$1000)="CONFIRMADO")),ROWS($A$3:A410))),"")</f>
        <v/>
      </c>
      <c r="V410" s="13" t="str">
        <f ca="1">IFERROR(INDEX(MAESTRO!V:V,_xludf.AGGREGATE(15,6,ROW(MAESTRO!$B$3:$B$1000)/((MAESTRO!$B$3:$B$1000="ASMARTALC")*(UPPER(MAESTRO!$L$3:$L$1000)="CONFIRMADO")),ROWS($A$3:A410))),"")</f>
        <v/>
      </c>
      <c r="W410" s="13" t="str">
        <f ca="1">IFERROR(INDEX(MAESTRO!W:W,_xludf.AGGREGATE(15,6,ROW(MAESTRO!$B$3:$B$1000)/((MAESTRO!$B$3:$B$1000="ASMARTALC")*(UPPER(MAESTRO!$L$3:$L$1000)="CONFIRMADO")),ROWS($A$3:A410))),"")</f>
        <v/>
      </c>
      <c r="X410" s="13" t="str">
        <f ca="1">IFERROR(INDEX(MAESTRO!X:X,_xludf.AGGREGATE(15,6,ROW(MAESTRO!$B$3:$B$1000)/((MAESTRO!$B$3:$B$1000="ASMARTALC")*(UPPER(MAESTRO!$L$3:$L$1000)="CONFIRMADO")),ROWS($A$3:A410))),"")</f>
        <v/>
      </c>
    </row>
    <row r="411" spans="1:24" ht="22.05" customHeight="1">
      <c r="A411" s="10" t="str">
        <f ca="1">IFERROR(INDEX(MAESTRO!A:A,_xludf.AGGREGATE(15,6,ROW(MAESTRO!$B$3:$B$1000)/((MAESTRO!$B$3:$B$1000="ASMARTALC")*(UPPER(MAESTRO!$L$3:$L$1000)="CONFIRMADO")),ROWS($A$3:A411))),"")</f>
        <v/>
      </c>
      <c r="B411" s="10" t="str">
        <f ca="1">IFERROR(INDEX(MAESTRO!B:B,_xludf.AGGREGATE(15,6,ROW(MAESTRO!$B$3:$B$1000)/((MAESTRO!$B$3:$B$1000="ASMARTALC")*(UPPER(MAESTRO!$L$3:$L$1000)="CONFIRMADO")),ROWS($A$3:A411))),"")</f>
        <v/>
      </c>
      <c r="C411" s="10" t="str">
        <f ca="1">IFERROR(INDEX(MAESTRO!C:C,_xludf.AGGREGATE(15,6,ROW(MAESTRO!$B$3:$B$1000)/((MAESTRO!$B$3:$B$1000="ASMARTALC")*(UPPER(MAESTRO!$L$3:$L$1000)="CONFIRMADO")),ROWS($A$3:A411))),"")</f>
        <v/>
      </c>
      <c r="D411" s="10" t="str">
        <f ca="1">IFERROR(INDEX(MAESTRO!D:D,_xludf.AGGREGATE(15,6,ROW(MAESTRO!$B$3:$B$1000)/((MAESTRO!$B$3:$B$1000="ASMARTALC")*(UPPER(MAESTRO!$L$3:$L$1000)="CONFIRMADO")),ROWS($A$3:A411))),"")</f>
        <v/>
      </c>
      <c r="E411" s="10" t="str">
        <f ca="1">IFERROR(INDEX(MAESTRO!E:E,_xludf.AGGREGATE(15,6,ROW(MAESTRO!$B$3:$B$1000)/((MAESTRO!$B$3:$B$1000="ASMARTALC")*(UPPER(MAESTRO!$L$3:$L$1000)="CONFIRMADO")),ROWS($A$3:A411))),"")</f>
        <v/>
      </c>
      <c r="F411" s="10" t="str">
        <f ca="1">IFERROR(INDEX(MAESTRO!F:F,_xludf.AGGREGATE(15,6,ROW(MAESTRO!$B$3:$B$1000)/((MAESTRO!$B$3:$B$1000="ASMARTALC")*(UPPER(MAESTRO!$L$3:$L$1000)="CONFIRMADO")),ROWS($A$3:A411))),"")</f>
        <v/>
      </c>
      <c r="G411" s="10" t="str">
        <f ca="1">IFERROR(INDEX(MAESTRO!G:G,_xludf.AGGREGATE(15,6,ROW(MAESTRO!$B$3:$B$1000)/((MAESTRO!$B$3:$B$1000="ASMARTALC")*(UPPER(MAESTRO!$L$3:$L$1000)="CONFIRMADO")),ROWS($A$3:A411))),"")</f>
        <v/>
      </c>
      <c r="H411" s="10" t="str">
        <f ca="1">IFERROR(INDEX(MAESTRO!H:H,_xludf.AGGREGATE(15,6,ROW(MAESTRO!$B$3:$B$1000)/((MAESTRO!$B$3:$B$1000="ASMARTALC")*(UPPER(MAESTRO!$L$3:$L$1000)="CONFIRMADO")),ROWS($A$3:A411))),"")</f>
        <v/>
      </c>
      <c r="I411" s="10" t="str">
        <f ca="1">IFERROR(INDEX(MAESTRO!I:I,_xludf.AGGREGATE(15,6,ROW(MAESTRO!$B$3:$B$1000)/((MAESTRO!$B$3:$B$1000="ASMARTALC")*(UPPER(MAESTRO!$L$3:$L$1000)="CONFIRMADO")),ROWS($A$3:A411))),"")</f>
        <v/>
      </c>
      <c r="J411" s="10" t="str">
        <f ca="1">IFERROR(INDEX(MAESTRO!J:J,_xludf.AGGREGATE(15,6,ROW(MAESTRO!$B$3:$B$1000)/((MAESTRO!$B$3:$B$1000="ASMARTALC")*(UPPER(MAESTRO!$L$3:$L$1000)="CONFIRMADO")),ROWS($A$3:A411))),"")</f>
        <v/>
      </c>
      <c r="K411" s="10" t="str">
        <f ca="1">IFERROR(INDEX(MAESTRO!K:K,_xludf.AGGREGATE(15,6,ROW(MAESTRO!$B$3:$B$1000)/((MAESTRO!$B$3:$B$1000="ASMARTALC")*(UPPER(MAESTRO!$L$3:$L$1000)="CONFIRMADO")),ROWS($A$3:A411))),"")</f>
        <v/>
      </c>
      <c r="L411" s="10" t="str">
        <f ca="1">IFERROR(INDEX(MAESTRO!L:L,_xludf.AGGREGATE(15,6,ROW(MAESTRO!$B$3:$B$1000)/((MAESTRO!$B$3:$B$1000="ASMARTALC")*(UPPER(MAESTRO!$L$3:$L$1000)="CONFIRMADO")),ROWS($A$3:A411))),"")</f>
        <v/>
      </c>
      <c r="M411" s="10" t="str">
        <f ca="1">IFERROR(INDEX(MAESTRO!M:M,_xludf.AGGREGATE(15,6,ROW(MAESTRO!$B$3:$B$1000)/((MAESTRO!$B$3:$B$1000="ASMARTALC")*(UPPER(MAESTRO!$L$3:$L$1000)="CONFIRMADO")),ROWS($A$3:A411))),"")</f>
        <v/>
      </c>
      <c r="N411" s="10" t="str">
        <f ca="1">IFERROR(INDEX(MAESTRO!N:N,_xludf.AGGREGATE(15,6,ROW(MAESTRO!$B$3:$B$1000)/((MAESTRO!$B$3:$B$1000="ASMARTALC")*(UPPER(MAESTRO!$L$3:$L$1000)="CONFIRMADO")),ROWS($A$3:A411))),"")</f>
        <v/>
      </c>
      <c r="O411" s="10" t="str">
        <f ca="1">IFERROR(INDEX(MAESTRO!O:O,_xludf.AGGREGATE(15,6,ROW(MAESTRO!$B$3:$B$1000)/((MAESTRO!$B$3:$B$1000="ASMARTALC")*(UPPER(MAESTRO!$L$3:$L$1000)="CONFIRMADO")),ROWS($A$3:A411))),"")</f>
        <v/>
      </c>
      <c r="P411" s="10" t="str">
        <f ca="1">IFERROR(INDEX(MAESTRO!P:P,_xludf.AGGREGATE(15,6,ROW(MAESTRO!$B$3:$B$1000)/((MAESTRO!$B$3:$B$1000="ASMARTALC")*(UPPER(MAESTRO!$L$3:$L$1000)="CONFIRMADO")),ROWS($A$3:A411))),"")</f>
        <v/>
      </c>
      <c r="Q411" s="10" t="str">
        <f ca="1">IFERROR(INDEX(MAESTRO!Q:Q,_xludf.AGGREGATE(15,6,ROW(MAESTRO!$B$3:$B$1000)/((MAESTRO!$B$3:$B$1000="ASMARTALC")*(UPPER(MAESTRO!$L$3:$L$1000)="CONFIRMADO")),ROWS($A$3:A411))),"")</f>
        <v/>
      </c>
      <c r="R411" s="10" t="str">
        <f ca="1">IFERROR(INDEX(MAESTRO!R:R,_xludf.AGGREGATE(15,6,ROW(MAESTRO!$B$3:$B$1000)/((MAESTRO!$B$3:$B$1000="ASMARTALC")*(UPPER(MAESTRO!$L$3:$L$1000)="CONFIRMADO")),ROWS($A$3:A411))),"")</f>
        <v/>
      </c>
      <c r="S411" s="10" t="str">
        <f ca="1">IFERROR(INDEX(MAESTRO!S:S,_xludf.AGGREGATE(15,6,ROW(MAESTRO!$B$3:$B$1000)/((MAESTRO!$B$3:$B$1000="ASMARTALC")*(UPPER(MAESTRO!$L$3:$L$1000)="CONFIRMADO")),ROWS($A$3:A411))),"")</f>
        <v/>
      </c>
      <c r="T411" s="10" t="str">
        <f ca="1">IFERROR(INDEX(MAESTRO!T:T,_xludf.AGGREGATE(15,6,ROW(MAESTRO!$B$3:$B$1000)/((MAESTRO!$B$3:$B$1000="ASMARTALC")*(UPPER(MAESTRO!$L$3:$L$1000)="CONFIRMADO")),ROWS($A$3:A411))),"")</f>
        <v/>
      </c>
      <c r="U411" s="10" t="str">
        <f ca="1">IFERROR(INDEX(MAESTRO!U:U,_xludf.AGGREGATE(15,6,ROW(MAESTRO!$B$3:$B$1000)/((MAESTRO!$B$3:$B$1000="ASMARTALC")*(UPPER(MAESTRO!$L$3:$L$1000)="CONFIRMADO")),ROWS($A$3:A411))),"")</f>
        <v/>
      </c>
      <c r="V411" s="10" t="str">
        <f ca="1">IFERROR(INDEX(MAESTRO!V:V,_xludf.AGGREGATE(15,6,ROW(MAESTRO!$B$3:$B$1000)/((MAESTRO!$B$3:$B$1000="ASMARTALC")*(UPPER(MAESTRO!$L$3:$L$1000)="CONFIRMADO")),ROWS($A$3:A411))),"")</f>
        <v/>
      </c>
      <c r="W411" s="10" t="str">
        <f ca="1">IFERROR(INDEX(MAESTRO!W:W,_xludf.AGGREGATE(15,6,ROW(MAESTRO!$B$3:$B$1000)/((MAESTRO!$B$3:$B$1000="ASMARTALC")*(UPPER(MAESTRO!$L$3:$L$1000)="CONFIRMADO")),ROWS($A$3:A411))),"")</f>
        <v/>
      </c>
      <c r="X411" s="10" t="str">
        <f ca="1">IFERROR(INDEX(MAESTRO!X:X,_xludf.AGGREGATE(15,6,ROW(MAESTRO!$B$3:$B$1000)/((MAESTRO!$B$3:$B$1000="ASMARTALC")*(UPPER(MAESTRO!$L$3:$L$1000)="CONFIRMADO")),ROWS($A$3:A411))),"")</f>
        <v/>
      </c>
    </row>
    <row r="412" spans="1:24" ht="22.05" customHeight="1">
      <c r="A412" s="13" t="str">
        <f ca="1">IFERROR(INDEX(MAESTRO!A:A,_xludf.AGGREGATE(15,6,ROW(MAESTRO!$B$3:$B$1000)/((MAESTRO!$B$3:$B$1000="ASMARTALC")*(UPPER(MAESTRO!$L$3:$L$1000)="CONFIRMADO")),ROWS($A$3:A412))),"")</f>
        <v/>
      </c>
      <c r="B412" s="13" t="str">
        <f ca="1">IFERROR(INDEX(MAESTRO!B:B,_xludf.AGGREGATE(15,6,ROW(MAESTRO!$B$3:$B$1000)/((MAESTRO!$B$3:$B$1000="ASMARTALC")*(UPPER(MAESTRO!$L$3:$L$1000)="CONFIRMADO")),ROWS($A$3:A412))),"")</f>
        <v/>
      </c>
      <c r="C412" s="13" t="str">
        <f ca="1">IFERROR(INDEX(MAESTRO!C:C,_xludf.AGGREGATE(15,6,ROW(MAESTRO!$B$3:$B$1000)/((MAESTRO!$B$3:$B$1000="ASMARTALC")*(UPPER(MAESTRO!$L$3:$L$1000)="CONFIRMADO")),ROWS($A$3:A412))),"")</f>
        <v/>
      </c>
      <c r="D412" s="13" t="str">
        <f ca="1">IFERROR(INDEX(MAESTRO!D:D,_xludf.AGGREGATE(15,6,ROW(MAESTRO!$B$3:$B$1000)/((MAESTRO!$B$3:$B$1000="ASMARTALC")*(UPPER(MAESTRO!$L$3:$L$1000)="CONFIRMADO")),ROWS($A$3:A412))),"")</f>
        <v/>
      </c>
      <c r="E412" s="13" t="str">
        <f ca="1">IFERROR(INDEX(MAESTRO!E:E,_xludf.AGGREGATE(15,6,ROW(MAESTRO!$B$3:$B$1000)/((MAESTRO!$B$3:$B$1000="ASMARTALC")*(UPPER(MAESTRO!$L$3:$L$1000)="CONFIRMADO")),ROWS($A$3:A412))),"")</f>
        <v/>
      </c>
      <c r="F412" s="13" t="str">
        <f ca="1">IFERROR(INDEX(MAESTRO!F:F,_xludf.AGGREGATE(15,6,ROW(MAESTRO!$B$3:$B$1000)/((MAESTRO!$B$3:$B$1000="ASMARTALC")*(UPPER(MAESTRO!$L$3:$L$1000)="CONFIRMADO")),ROWS($A$3:A412))),"")</f>
        <v/>
      </c>
      <c r="G412" s="13" t="str">
        <f ca="1">IFERROR(INDEX(MAESTRO!G:G,_xludf.AGGREGATE(15,6,ROW(MAESTRO!$B$3:$B$1000)/((MAESTRO!$B$3:$B$1000="ASMARTALC")*(UPPER(MAESTRO!$L$3:$L$1000)="CONFIRMADO")),ROWS($A$3:A412))),"")</f>
        <v/>
      </c>
      <c r="H412" s="13" t="str">
        <f ca="1">IFERROR(INDEX(MAESTRO!H:H,_xludf.AGGREGATE(15,6,ROW(MAESTRO!$B$3:$B$1000)/((MAESTRO!$B$3:$B$1000="ASMARTALC")*(UPPER(MAESTRO!$L$3:$L$1000)="CONFIRMADO")),ROWS($A$3:A412))),"")</f>
        <v/>
      </c>
      <c r="I412" s="13" t="str">
        <f ca="1">IFERROR(INDEX(MAESTRO!I:I,_xludf.AGGREGATE(15,6,ROW(MAESTRO!$B$3:$B$1000)/((MAESTRO!$B$3:$B$1000="ASMARTALC")*(UPPER(MAESTRO!$L$3:$L$1000)="CONFIRMADO")),ROWS($A$3:A412))),"")</f>
        <v/>
      </c>
      <c r="J412" s="13" t="str">
        <f ca="1">IFERROR(INDEX(MAESTRO!J:J,_xludf.AGGREGATE(15,6,ROW(MAESTRO!$B$3:$B$1000)/((MAESTRO!$B$3:$B$1000="ASMARTALC")*(UPPER(MAESTRO!$L$3:$L$1000)="CONFIRMADO")),ROWS($A$3:A412))),"")</f>
        <v/>
      </c>
      <c r="K412" s="13" t="str">
        <f ca="1">IFERROR(INDEX(MAESTRO!K:K,_xludf.AGGREGATE(15,6,ROW(MAESTRO!$B$3:$B$1000)/((MAESTRO!$B$3:$B$1000="ASMARTALC")*(UPPER(MAESTRO!$L$3:$L$1000)="CONFIRMADO")),ROWS($A$3:A412))),"")</f>
        <v/>
      </c>
      <c r="L412" s="13" t="str">
        <f ca="1">IFERROR(INDEX(MAESTRO!L:L,_xludf.AGGREGATE(15,6,ROW(MAESTRO!$B$3:$B$1000)/((MAESTRO!$B$3:$B$1000="ASMARTALC")*(UPPER(MAESTRO!$L$3:$L$1000)="CONFIRMADO")),ROWS($A$3:A412))),"")</f>
        <v/>
      </c>
      <c r="M412" s="13" t="str">
        <f ca="1">IFERROR(INDEX(MAESTRO!M:M,_xludf.AGGREGATE(15,6,ROW(MAESTRO!$B$3:$B$1000)/((MAESTRO!$B$3:$B$1000="ASMARTALC")*(UPPER(MAESTRO!$L$3:$L$1000)="CONFIRMADO")),ROWS($A$3:A412))),"")</f>
        <v/>
      </c>
      <c r="N412" s="13" t="str">
        <f ca="1">IFERROR(INDEX(MAESTRO!N:N,_xludf.AGGREGATE(15,6,ROW(MAESTRO!$B$3:$B$1000)/((MAESTRO!$B$3:$B$1000="ASMARTALC")*(UPPER(MAESTRO!$L$3:$L$1000)="CONFIRMADO")),ROWS($A$3:A412))),"")</f>
        <v/>
      </c>
      <c r="O412" s="13" t="str">
        <f ca="1">IFERROR(INDEX(MAESTRO!O:O,_xludf.AGGREGATE(15,6,ROW(MAESTRO!$B$3:$B$1000)/((MAESTRO!$B$3:$B$1000="ASMARTALC")*(UPPER(MAESTRO!$L$3:$L$1000)="CONFIRMADO")),ROWS($A$3:A412))),"")</f>
        <v/>
      </c>
      <c r="P412" s="13" t="str">
        <f ca="1">IFERROR(INDEX(MAESTRO!P:P,_xludf.AGGREGATE(15,6,ROW(MAESTRO!$B$3:$B$1000)/((MAESTRO!$B$3:$B$1000="ASMARTALC")*(UPPER(MAESTRO!$L$3:$L$1000)="CONFIRMADO")),ROWS($A$3:A412))),"")</f>
        <v/>
      </c>
      <c r="Q412" s="13" t="str">
        <f ca="1">IFERROR(INDEX(MAESTRO!Q:Q,_xludf.AGGREGATE(15,6,ROW(MAESTRO!$B$3:$B$1000)/((MAESTRO!$B$3:$B$1000="ASMARTALC")*(UPPER(MAESTRO!$L$3:$L$1000)="CONFIRMADO")),ROWS($A$3:A412))),"")</f>
        <v/>
      </c>
      <c r="R412" s="13" t="str">
        <f ca="1">IFERROR(INDEX(MAESTRO!R:R,_xludf.AGGREGATE(15,6,ROW(MAESTRO!$B$3:$B$1000)/((MAESTRO!$B$3:$B$1000="ASMARTALC")*(UPPER(MAESTRO!$L$3:$L$1000)="CONFIRMADO")),ROWS($A$3:A412))),"")</f>
        <v/>
      </c>
      <c r="S412" s="13" t="str">
        <f ca="1">IFERROR(INDEX(MAESTRO!S:S,_xludf.AGGREGATE(15,6,ROW(MAESTRO!$B$3:$B$1000)/((MAESTRO!$B$3:$B$1000="ASMARTALC")*(UPPER(MAESTRO!$L$3:$L$1000)="CONFIRMADO")),ROWS($A$3:A412))),"")</f>
        <v/>
      </c>
      <c r="T412" s="13" t="str">
        <f ca="1">IFERROR(INDEX(MAESTRO!T:T,_xludf.AGGREGATE(15,6,ROW(MAESTRO!$B$3:$B$1000)/((MAESTRO!$B$3:$B$1000="ASMARTALC")*(UPPER(MAESTRO!$L$3:$L$1000)="CONFIRMADO")),ROWS($A$3:A412))),"")</f>
        <v/>
      </c>
      <c r="U412" s="13" t="str">
        <f ca="1">IFERROR(INDEX(MAESTRO!U:U,_xludf.AGGREGATE(15,6,ROW(MAESTRO!$B$3:$B$1000)/((MAESTRO!$B$3:$B$1000="ASMARTALC")*(UPPER(MAESTRO!$L$3:$L$1000)="CONFIRMADO")),ROWS($A$3:A412))),"")</f>
        <v/>
      </c>
      <c r="V412" s="13" t="str">
        <f ca="1">IFERROR(INDEX(MAESTRO!V:V,_xludf.AGGREGATE(15,6,ROW(MAESTRO!$B$3:$B$1000)/((MAESTRO!$B$3:$B$1000="ASMARTALC")*(UPPER(MAESTRO!$L$3:$L$1000)="CONFIRMADO")),ROWS($A$3:A412))),"")</f>
        <v/>
      </c>
      <c r="W412" s="13" t="str">
        <f ca="1">IFERROR(INDEX(MAESTRO!W:W,_xludf.AGGREGATE(15,6,ROW(MAESTRO!$B$3:$B$1000)/((MAESTRO!$B$3:$B$1000="ASMARTALC")*(UPPER(MAESTRO!$L$3:$L$1000)="CONFIRMADO")),ROWS($A$3:A412))),"")</f>
        <v/>
      </c>
      <c r="X412" s="13" t="str">
        <f ca="1">IFERROR(INDEX(MAESTRO!X:X,_xludf.AGGREGATE(15,6,ROW(MAESTRO!$B$3:$B$1000)/((MAESTRO!$B$3:$B$1000="ASMARTALC")*(UPPER(MAESTRO!$L$3:$L$1000)="CONFIRMADO")),ROWS($A$3:A412))),"")</f>
        <v/>
      </c>
    </row>
    <row r="413" spans="1:24" ht="22.05" customHeight="1">
      <c r="A413" s="10" t="str">
        <f ca="1">IFERROR(INDEX(MAESTRO!A:A,_xludf.AGGREGATE(15,6,ROW(MAESTRO!$B$3:$B$1000)/((MAESTRO!$B$3:$B$1000="ASMARTALC")*(UPPER(MAESTRO!$L$3:$L$1000)="CONFIRMADO")),ROWS($A$3:A413))),"")</f>
        <v/>
      </c>
      <c r="B413" s="10" t="str">
        <f ca="1">IFERROR(INDEX(MAESTRO!B:B,_xludf.AGGREGATE(15,6,ROW(MAESTRO!$B$3:$B$1000)/((MAESTRO!$B$3:$B$1000="ASMARTALC")*(UPPER(MAESTRO!$L$3:$L$1000)="CONFIRMADO")),ROWS($A$3:A413))),"")</f>
        <v/>
      </c>
      <c r="C413" s="10" t="str">
        <f ca="1">IFERROR(INDEX(MAESTRO!C:C,_xludf.AGGREGATE(15,6,ROW(MAESTRO!$B$3:$B$1000)/((MAESTRO!$B$3:$B$1000="ASMARTALC")*(UPPER(MAESTRO!$L$3:$L$1000)="CONFIRMADO")),ROWS($A$3:A413))),"")</f>
        <v/>
      </c>
      <c r="D413" s="10" t="str">
        <f ca="1">IFERROR(INDEX(MAESTRO!D:D,_xludf.AGGREGATE(15,6,ROW(MAESTRO!$B$3:$B$1000)/((MAESTRO!$B$3:$B$1000="ASMARTALC")*(UPPER(MAESTRO!$L$3:$L$1000)="CONFIRMADO")),ROWS($A$3:A413))),"")</f>
        <v/>
      </c>
      <c r="E413" s="10" t="str">
        <f ca="1">IFERROR(INDEX(MAESTRO!E:E,_xludf.AGGREGATE(15,6,ROW(MAESTRO!$B$3:$B$1000)/((MAESTRO!$B$3:$B$1000="ASMARTALC")*(UPPER(MAESTRO!$L$3:$L$1000)="CONFIRMADO")),ROWS($A$3:A413))),"")</f>
        <v/>
      </c>
      <c r="F413" s="10" t="str">
        <f ca="1">IFERROR(INDEX(MAESTRO!F:F,_xludf.AGGREGATE(15,6,ROW(MAESTRO!$B$3:$B$1000)/((MAESTRO!$B$3:$B$1000="ASMARTALC")*(UPPER(MAESTRO!$L$3:$L$1000)="CONFIRMADO")),ROWS($A$3:A413))),"")</f>
        <v/>
      </c>
      <c r="G413" s="10" t="str">
        <f ca="1">IFERROR(INDEX(MAESTRO!G:G,_xludf.AGGREGATE(15,6,ROW(MAESTRO!$B$3:$B$1000)/((MAESTRO!$B$3:$B$1000="ASMARTALC")*(UPPER(MAESTRO!$L$3:$L$1000)="CONFIRMADO")),ROWS($A$3:A413))),"")</f>
        <v/>
      </c>
      <c r="H413" s="10" t="str">
        <f ca="1">IFERROR(INDEX(MAESTRO!H:H,_xludf.AGGREGATE(15,6,ROW(MAESTRO!$B$3:$B$1000)/((MAESTRO!$B$3:$B$1000="ASMARTALC")*(UPPER(MAESTRO!$L$3:$L$1000)="CONFIRMADO")),ROWS($A$3:A413))),"")</f>
        <v/>
      </c>
      <c r="I413" s="10" t="str">
        <f ca="1">IFERROR(INDEX(MAESTRO!I:I,_xludf.AGGREGATE(15,6,ROW(MAESTRO!$B$3:$B$1000)/((MAESTRO!$B$3:$B$1000="ASMARTALC")*(UPPER(MAESTRO!$L$3:$L$1000)="CONFIRMADO")),ROWS($A$3:A413))),"")</f>
        <v/>
      </c>
      <c r="J413" s="10" t="str">
        <f ca="1">IFERROR(INDEX(MAESTRO!J:J,_xludf.AGGREGATE(15,6,ROW(MAESTRO!$B$3:$B$1000)/((MAESTRO!$B$3:$B$1000="ASMARTALC")*(UPPER(MAESTRO!$L$3:$L$1000)="CONFIRMADO")),ROWS($A$3:A413))),"")</f>
        <v/>
      </c>
      <c r="K413" s="10" t="str">
        <f ca="1">IFERROR(INDEX(MAESTRO!K:K,_xludf.AGGREGATE(15,6,ROW(MAESTRO!$B$3:$B$1000)/((MAESTRO!$B$3:$B$1000="ASMARTALC")*(UPPER(MAESTRO!$L$3:$L$1000)="CONFIRMADO")),ROWS($A$3:A413))),"")</f>
        <v/>
      </c>
      <c r="L413" s="10" t="str">
        <f ca="1">IFERROR(INDEX(MAESTRO!L:L,_xludf.AGGREGATE(15,6,ROW(MAESTRO!$B$3:$B$1000)/((MAESTRO!$B$3:$B$1000="ASMARTALC")*(UPPER(MAESTRO!$L$3:$L$1000)="CONFIRMADO")),ROWS($A$3:A413))),"")</f>
        <v/>
      </c>
      <c r="M413" s="10" t="str">
        <f ca="1">IFERROR(INDEX(MAESTRO!M:M,_xludf.AGGREGATE(15,6,ROW(MAESTRO!$B$3:$B$1000)/((MAESTRO!$B$3:$B$1000="ASMARTALC")*(UPPER(MAESTRO!$L$3:$L$1000)="CONFIRMADO")),ROWS($A$3:A413))),"")</f>
        <v/>
      </c>
      <c r="N413" s="10" t="str">
        <f ca="1">IFERROR(INDEX(MAESTRO!N:N,_xludf.AGGREGATE(15,6,ROW(MAESTRO!$B$3:$B$1000)/((MAESTRO!$B$3:$B$1000="ASMARTALC")*(UPPER(MAESTRO!$L$3:$L$1000)="CONFIRMADO")),ROWS($A$3:A413))),"")</f>
        <v/>
      </c>
      <c r="O413" s="10" t="str">
        <f ca="1">IFERROR(INDEX(MAESTRO!O:O,_xludf.AGGREGATE(15,6,ROW(MAESTRO!$B$3:$B$1000)/((MAESTRO!$B$3:$B$1000="ASMARTALC")*(UPPER(MAESTRO!$L$3:$L$1000)="CONFIRMADO")),ROWS($A$3:A413))),"")</f>
        <v/>
      </c>
      <c r="P413" s="10" t="str">
        <f ca="1">IFERROR(INDEX(MAESTRO!P:P,_xludf.AGGREGATE(15,6,ROW(MAESTRO!$B$3:$B$1000)/((MAESTRO!$B$3:$B$1000="ASMARTALC")*(UPPER(MAESTRO!$L$3:$L$1000)="CONFIRMADO")),ROWS($A$3:A413))),"")</f>
        <v/>
      </c>
      <c r="Q413" s="10" t="str">
        <f ca="1">IFERROR(INDEX(MAESTRO!Q:Q,_xludf.AGGREGATE(15,6,ROW(MAESTRO!$B$3:$B$1000)/((MAESTRO!$B$3:$B$1000="ASMARTALC")*(UPPER(MAESTRO!$L$3:$L$1000)="CONFIRMADO")),ROWS($A$3:A413))),"")</f>
        <v/>
      </c>
      <c r="R413" s="10" t="str">
        <f ca="1">IFERROR(INDEX(MAESTRO!R:R,_xludf.AGGREGATE(15,6,ROW(MAESTRO!$B$3:$B$1000)/((MAESTRO!$B$3:$B$1000="ASMARTALC")*(UPPER(MAESTRO!$L$3:$L$1000)="CONFIRMADO")),ROWS($A$3:A413))),"")</f>
        <v/>
      </c>
      <c r="S413" s="10" t="str">
        <f ca="1">IFERROR(INDEX(MAESTRO!S:S,_xludf.AGGREGATE(15,6,ROW(MAESTRO!$B$3:$B$1000)/((MAESTRO!$B$3:$B$1000="ASMARTALC")*(UPPER(MAESTRO!$L$3:$L$1000)="CONFIRMADO")),ROWS($A$3:A413))),"")</f>
        <v/>
      </c>
      <c r="T413" s="10" t="str">
        <f ca="1">IFERROR(INDEX(MAESTRO!T:T,_xludf.AGGREGATE(15,6,ROW(MAESTRO!$B$3:$B$1000)/((MAESTRO!$B$3:$B$1000="ASMARTALC")*(UPPER(MAESTRO!$L$3:$L$1000)="CONFIRMADO")),ROWS($A$3:A413))),"")</f>
        <v/>
      </c>
      <c r="U413" s="10" t="str">
        <f ca="1">IFERROR(INDEX(MAESTRO!U:U,_xludf.AGGREGATE(15,6,ROW(MAESTRO!$B$3:$B$1000)/((MAESTRO!$B$3:$B$1000="ASMARTALC")*(UPPER(MAESTRO!$L$3:$L$1000)="CONFIRMADO")),ROWS($A$3:A413))),"")</f>
        <v/>
      </c>
      <c r="V413" s="10" t="str">
        <f ca="1">IFERROR(INDEX(MAESTRO!V:V,_xludf.AGGREGATE(15,6,ROW(MAESTRO!$B$3:$B$1000)/((MAESTRO!$B$3:$B$1000="ASMARTALC")*(UPPER(MAESTRO!$L$3:$L$1000)="CONFIRMADO")),ROWS($A$3:A413))),"")</f>
        <v/>
      </c>
      <c r="W413" s="10" t="str">
        <f ca="1">IFERROR(INDEX(MAESTRO!W:W,_xludf.AGGREGATE(15,6,ROW(MAESTRO!$B$3:$B$1000)/((MAESTRO!$B$3:$B$1000="ASMARTALC")*(UPPER(MAESTRO!$L$3:$L$1000)="CONFIRMADO")),ROWS($A$3:A413))),"")</f>
        <v/>
      </c>
      <c r="X413" s="10" t="str">
        <f ca="1">IFERROR(INDEX(MAESTRO!X:X,_xludf.AGGREGATE(15,6,ROW(MAESTRO!$B$3:$B$1000)/((MAESTRO!$B$3:$B$1000="ASMARTALC")*(UPPER(MAESTRO!$L$3:$L$1000)="CONFIRMADO")),ROWS($A$3:A413))),"")</f>
        <v/>
      </c>
    </row>
    <row r="414" spans="1:24" ht="22.05" customHeight="1">
      <c r="A414" s="13" t="str">
        <f ca="1">IFERROR(INDEX(MAESTRO!A:A,_xludf.AGGREGATE(15,6,ROW(MAESTRO!$B$3:$B$1000)/((MAESTRO!$B$3:$B$1000="ASMARTALC")*(UPPER(MAESTRO!$L$3:$L$1000)="CONFIRMADO")),ROWS($A$3:A414))),"")</f>
        <v/>
      </c>
      <c r="B414" s="13" t="str">
        <f ca="1">IFERROR(INDEX(MAESTRO!B:B,_xludf.AGGREGATE(15,6,ROW(MAESTRO!$B$3:$B$1000)/((MAESTRO!$B$3:$B$1000="ASMARTALC")*(UPPER(MAESTRO!$L$3:$L$1000)="CONFIRMADO")),ROWS($A$3:A414))),"")</f>
        <v/>
      </c>
      <c r="C414" s="13" t="str">
        <f ca="1">IFERROR(INDEX(MAESTRO!C:C,_xludf.AGGREGATE(15,6,ROW(MAESTRO!$B$3:$B$1000)/((MAESTRO!$B$3:$B$1000="ASMARTALC")*(UPPER(MAESTRO!$L$3:$L$1000)="CONFIRMADO")),ROWS($A$3:A414))),"")</f>
        <v/>
      </c>
      <c r="D414" s="13" t="str">
        <f ca="1">IFERROR(INDEX(MAESTRO!D:D,_xludf.AGGREGATE(15,6,ROW(MAESTRO!$B$3:$B$1000)/((MAESTRO!$B$3:$B$1000="ASMARTALC")*(UPPER(MAESTRO!$L$3:$L$1000)="CONFIRMADO")),ROWS($A$3:A414))),"")</f>
        <v/>
      </c>
      <c r="E414" s="13" t="str">
        <f ca="1">IFERROR(INDEX(MAESTRO!E:E,_xludf.AGGREGATE(15,6,ROW(MAESTRO!$B$3:$B$1000)/((MAESTRO!$B$3:$B$1000="ASMARTALC")*(UPPER(MAESTRO!$L$3:$L$1000)="CONFIRMADO")),ROWS($A$3:A414))),"")</f>
        <v/>
      </c>
      <c r="F414" s="13" t="str">
        <f ca="1">IFERROR(INDEX(MAESTRO!F:F,_xludf.AGGREGATE(15,6,ROW(MAESTRO!$B$3:$B$1000)/((MAESTRO!$B$3:$B$1000="ASMARTALC")*(UPPER(MAESTRO!$L$3:$L$1000)="CONFIRMADO")),ROWS($A$3:A414))),"")</f>
        <v/>
      </c>
      <c r="G414" s="13" t="str">
        <f ca="1">IFERROR(INDEX(MAESTRO!G:G,_xludf.AGGREGATE(15,6,ROW(MAESTRO!$B$3:$B$1000)/((MAESTRO!$B$3:$B$1000="ASMARTALC")*(UPPER(MAESTRO!$L$3:$L$1000)="CONFIRMADO")),ROWS($A$3:A414))),"")</f>
        <v/>
      </c>
      <c r="H414" s="13" t="str">
        <f ca="1">IFERROR(INDEX(MAESTRO!H:H,_xludf.AGGREGATE(15,6,ROW(MAESTRO!$B$3:$B$1000)/((MAESTRO!$B$3:$B$1000="ASMARTALC")*(UPPER(MAESTRO!$L$3:$L$1000)="CONFIRMADO")),ROWS($A$3:A414))),"")</f>
        <v/>
      </c>
      <c r="I414" s="13" t="str">
        <f ca="1">IFERROR(INDEX(MAESTRO!I:I,_xludf.AGGREGATE(15,6,ROW(MAESTRO!$B$3:$B$1000)/((MAESTRO!$B$3:$B$1000="ASMARTALC")*(UPPER(MAESTRO!$L$3:$L$1000)="CONFIRMADO")),ROWS($A$3:A414))),"")</f>
        <v/>
      </c>
      <c r="J414" s="13" t="str">
        <f ca="1">IFERROR(INDEX(MAESTRO!J:J,_xludf.AGGREGATE(15,6,ROW(MAESTRO!$B$3:$B$1000)/((MAESTRO!$B$3:$B$1000="ASMARTALC")*(UPPER(MAESTRO!$L$3:$L$1000)="CONFIRMADO")),ROWS($A$3:A414))),"")</f>
        <v/>
      </c>
      <c r="K414" s="13" t="str">
        <f ca="1">IFERROR(INDEX(MAESTRO!K:K,_xludf.AGGREGATE(15,6,ROW(MAESTRO!$B$3:$B$1000)/((MAESTRO!$B$3:$B$1000="ASMARTALC")*(UPPER(MAESTRO!$L$3:$L$1000)="CONFIRMADO")),ROWS($A$3:A414))),"")</f>
        <v/>
      </c>
      <c r="L414" s="13" t="str">
        <f ca="1">IFERROR(INDEX(MAESTRO!L:L,_xludf.AGGREGATE(15,6,ROW(MAESTRO!$B$3:$B$1000)/((MAESTRO!$B$3:$B$1000="ASMARTALC")*(UPPER(MAESTRO!$L$3:$L$1000)="CONFIRMADO")),ROWS($A$3:A414))),"")</f>
        <v/>
      </c>
      <c r="M414" s="13" t="str">
        <f ca="1">IFERROR(INDEX(MAESTRO!M:M,_xludf.AGGREGATE(15,6,ROW(MAESTRO!$B$3:$B$1000)/((MAESTRO!$B$3:$B$1000="ASMARTALC")*(UPPER(MAESTRO!$L$3:$L$1000)="CONFIRMADO")),ROWS($A$3:A414))),"")</f>
        <v/>
      </c>
      <c r="N414" s="13" t="str">
        <f ca="1">IFERROR(INDEX(MAESTRO!N:N,_xludf.AGGREGATE(15,6,ROW(MAESTRO!$B$3:$B$1000)/((MAESTRO!$B$3:$B$1000="ASMARTALC")*(UPPER(MAESTRO!$L$3:$L$1000)="CONFIRMADO")),ROWS($A$3:A414))),"")</f>
        <v/>
      </c>
      <c r="O414" s="13" t="str">
        <f ca="1">IFERROR(INDEX(MAESTRO!O:O,_xludf.AGGREGATE(15,6,ROW(MAESTRO!$B$3:$B$1000)/((MAESTRO!$B$3:$B$1000="ASMARTALC")*(UPPER(MAESTRO!$L$3:$L$1000)="CONFIRMADO")),ROWS($A$3:A414))),"")</f>
        <v/>
      </c>
      <c r="P414" s="13" t="str">
        <f ca="1">IFERROR(INDEX(MAESTRO!P:P,_xludf.AGGREGATE(15,6,ROW(MAESTRO!$B$3:$B$1000)/((MAESTRO!$B$3:$B$1000="ASMARTALC")*(UPPER(MAESTRO!$L$3:$L$1000)="CONFIRMADO")),ROWS($A$3:A414))),"")</f>
        <v/>
      </c>
      <c r="Q414" s="13" t="str">
        <f ca="1">IFERROR(INDEX(MAESTRO!Q:Q,_xludf.AGGREGATE(15,6,ROW(MAESTRO!$B$3:$B$1000)/((MAESTRO!$B$3:$B$1000="ASMARTALC")*(UPPER(MAESTRO!$L$3:$L$1000)="CONFIRMADO")),ROWS($A$3:A414))),"")</f>
        <v/>
      </c>
      <c r="R414" s="13" t="str">
        <f ca="1">IFERROR(INDEX(MAESTRO!R:R,_xludf.AGGREGATE(15,6,ROW(MAESTRO!$B$3:$B$1000)/((MAESTRO!$B$3:$B$1000="ASMARTALC")*(UPPER(MAESTRO!$L$3:$L$1000)="CONFIRMADO")),ROWS($A$3:A414))),"")</f>
        <v/>
      </c>
      <c r="S414" s="13" t="str">
        <f ca="1">IFERROR(INDEX(MAESTRO!S:S,_xludf.AGGREGATE(15,6,ROW(MAESTRO!$B$3:$B$1000)/((MAESTRO!$B$3:$B$1000="ASMARTALC")*(UPPER(MAESTRO!$L$3:$L$1000)="CONFIRMADO")),ROWS($A$3:A414))),"")</f>
        <v/>
      </c>
      <c r="T414" s="13" t="str">
        <f ca="1">IFERROR(INDEX(MAESTRO!T:T,_xludf.AGGREGATE(15,6,ROW(MAESTRO!$B$3:$B$1000)/((MAESTRO!$B$3:$B$1000="ASMARTALC")*(UPPER(MAESTRO!$L$3:$L$1000)="CONFIRMADO")),ROWS($A$3:A414))),"")</f>
        <v/>
      </c>
      <c r="U414" s="13" t="str">
        <f ca="1">IFERROR(INDEX(MAESTRO!U:U,_xludf.AGGREGATE(15,6,ROW(MAESTRO!$B$3:$B$1000)/((MAESTRO!$B$3:$B$1000="ASMARTALC")*(UPPER(MAESTRO!$L$3:$L$1000)="CONFIRMADO")),ROWS($A$3:A414))),"")</f>
        <v/>
      </c>
      <c r="V414" s="13" t="str">
        <f ca="1">IFERROR(INDEX(MAESTRO!V:V,_xludf.AGGREGATE(15,6,ROW(MAESTRO!$B$3:$B$1000)/((MAESTRO!$B$3:$B$1000="ASMARTALC")*(UPPER(MAESTRO!$L$3:$L$1000)="CONFIRMADO")),ROWS($A$3:A414))),"")</f>
        <v/>
      </c>
      <c r="W414" s="13" t="str">
        <f ca="1">IFERROR(INDEX(MAESTRO!W:W,_xludf.AGGREGATE(15,6,ROW(MAESTRO!$B$3:$B$1000)/((MAESTRO!$B$3:$B$1000="ASMARTALC")*(UPPER(MAESTRO!$L$3:$L$1000)="CONFIRMADO")),ROWS($A$3:A414))),"")</f>
        <v/>
      </c>
      <c r="X414" s="13" t="str">
        <f ca="1">IFERROR(INDEX(MAESTRO!X:X,_xludf.AGGREGATE(15,6,ROW(MAESTRO!$B$3:$B$1000)/((MAESTRO!$B$3:$B$1000="ASMARTALC")*(UPPER(MAESTRO!$L$3:$L$1000)="CONFIRMADO")),ROWS($A$3:A414))),"")</f>
        <v/>
      </c>
    </row>
    <row r="415" spans="1:24" ht="22.05" customHeight="1">
      <c r="A415" s="10" t="str">
        <f ca="1">IFERROR(INDEX(MAESTRO!A:A,_xludf.AGGREGATE(15,6,ROW(MAESTRO!$B$3:$B$1000)/((MAESTRO!$B$3:$B$1000="ASMARTALC")*(UPPER(MAESTRO!$L$3:$L$1000)="CONFIRMADO")),ROWS($A$3:A415))),"")</f>
        <v/>
      </c>
      <c r="B415" s="10" t="str">
        <f ca="1">IFERROR(INDEX(MAESTRO!B:B,_xludf.AGGREGATE(15,6,ROW(MAESTRO!$B$3:$B$1000)/((MAESTRO!$B$3:$B$1000="ASMARTALC")*(UPPER(MAESTRO!$L$3:$L$1000)="CONFIRMADO")),ROWS($A$3:A415))),"")</f>
        <v/>
      </c>
      <c r="C415" s="10" t="str">
        <f ca="1">IFERROR(INDEX(MAESTRO!C:C,_xludf.AGGREGATE(15,6,ROW(MAESTRO!$B$3:$B$1000)/((MAESTRO!$B$3:$B$1000="ASMARTALC")*(UPPER(MAESTRO!$L$3:$L$1000)="CONFIRMADO")),ROWS($A$3:A415))),"")</f>
        <v/>
      </c>
      <c r="D415" s="10" t="str">
        <f ca="1">IFERROR(INDEX(MAESTRO!D:D,_xludf.AGGREGATE(15,6,ROW(MAESTRO!$B$3:$B$1000)/((MAESTRO!$B$3:$B$1000="ASMARTALC")*(UPPER(MAESTRO!$L$3:$L$1000)="CONFIRMADO")),ROWS($A$3:A415))),"")</f>
        <v/>
      </c>
      <c r="E415" s="10" t="str">
        <f ca="1">IFERROR(INDEX(MAESTRO!E:E,_xludf.AGGREGATE(15,6,ROW(MAESTRO!$B$3:$B$1000)/((MAESTRO!$B$3:$B$1000="ASMARTALC")*(UPPER(MAESTRO!$L$3:$L$1000)="CONFIRMADO")),ROWS($A$3:A415))),"")</f>
        <v/>
      </c>
      <c r="F415" s="10" t="str">
        <f ca="1">IFERROR(INDEX(MAESTRO!F:F,_xludf.AGGREGATE(15,6,ROW(MAESTRO!$B$3:$B$1000)/((MAESTRO!$B$3:$B$1000="ASMARTALC")*(UPPER(MAESTRO!$L$3:$L$1000)="CONFIRMADO")),ROWS($A$3:A415))),"")</f>
        <v/>
      </c>
      <c r="G415" s="10" t="str">
        <f ca="1">IFERROR(INDEX(MAESTRO!G:G,_xludf.AGGREGATE(15,6,ROW(MAESTRO!$B$3:$B$1000)/((MAESTRO!$B$3:$B$1000="ASMARTALC")*(UPPER(MAESTRO!$L$3:$L$1000)="CONFIRMADO")),ROWS($A$3:A415))),"")</f>
        <v/>
      </c>
      <c r="H415" s="10" t="str">
        <f ca="1">IFERROR(INDEX(MAESTRO!H:H,_xludf.AGGREGATE(15,6,ROW(MAESTRO!$B$3:$B$1000)/((MAESTRO!$B$3:$B$1000="ASMARTALC")*(UPPER(MAESTRO!$L$3:$L$1000)="CONFIRMADO")),ROWS($A$3:A415))),"")</f>
        <v/>
      </c>
      <c r="I415" s="10" t="str">
        <f ca="1">IFERROR(INDEX(MAESTRO!I:I,_xludf.AGGREGATE(15,6,ROW(MAESTRO!$B$3:$B$1000)/((MAESTRO!$B$3:$B$1000="ASMARTALC")*(UPPER(MAESTRO!$L$3:$L$1000)="CONFIRMADO")),ROWS($A$3:A415))),"")</f>
        <v/>
      </c>
      <c r="J415" s="10" t="str">
        <f ca="1">IFERROR(INDEX(MAESTRO!J:J,_xludf.AGGREGATE(15,6,ROW(MAESTRO!$B$3:$B$1000)/((MAESTRO!$B$3:$B$1000="ASMARTALC")*(UPPER(MAESTRO!$L$3:$L$1000)="CONFIRMADO")),ROWS($A$3:A415))),"")</f>
        <v/>
      </c>
      <c r="K415" s="10" t="str">
        <f ca="1">IFERROR(INDEX(MAESTRO!K:K,_xludf.AGGREGATE(15,6,ROW(MAESTRO!$B$3:$B$1000)/((MAESTRO!$B$3:$B$1000="ASMARTALC")*(UPPER(MAESTRO!$L$3:$L$1000)="CONFIRMADO")),ROWS($A$3:A415))),"")</f>
        <v/>
      </c>
      <c r="L415" s="10" t="str">
        <f ca="1">IFERROR(INDEX(MAESTRO!L:L,_xludf.AGGREGATE(15,6,ROW(MAESTRO!$B$3:$B$1000)/((MAESTRO!$B$3:$B$1000="ASMARTALC")*(UPPER(MAESTRO!$L$3:$L$1000)="CONFIRMADO")),ROWS($A$3:A415))),"")</f>
        <v/>
      </c>
      <c r="M415" s="10" t="str">
        <f ca="1">IFERROR(INDEX(MAESTRO!M:M,_xludf.AGGREGATE(15,6,ROW(MAESTRO!$B$3:$B$1000)/((MAESTRO!$B$3:$B$1000="ASMARTALC")*(UPPER(MAESTRO!$L$3:$L$1000)="CONFIRMADO")),ROWS($A$3:A415))),"")</f>
        <v/>
      </c>
      <c r="N415" s="10" t="str">
        <f ca="1">IFERROR(INDEX(MAESTRO!N:N,_xludf.AGGREGATE(15,6,ROW(MAESTRO!$B$3:$B$1000)/((MAESTRO!$B$3:$B$1000="ASMARTALC")*(UPPER(MAESTRO!$L$3:$L$1000)="CONFIRMADO")),ROWS($A$3:A415))),"")</f>
        <v/>
      </c>
      <c r="O415" s="10" t="str">
        <f ca="1">IFERROR(INDEX(MAESTRO!O:O,_xludf.AGGREGATE(15,6,ROW(MAESTRO!$B$3:$B$1000)/((MAESTRO!$B$3:$B$1000="ASMARTALC")*(UPPER(MAESTRO!$L$3:$L$1000)="CONFIRMADO")),ROWS($A$3:A415))),"")</f>
        <v/>
      </c>
      <c r="P415" s="10" t="str">
        <f ca="1">IFERROR(INDEX(MAESTRO!P:P,_xludf.AGGREGATE(15,6,ROW(MAESTRO!$B$3:$B$1000)/((MAESTRO!$B$3:$B$1000="ASMARTALC")*(UPPER(MAESTRO!$L$3:$L$1000)="CONFIRMADO")),ROWS($A$3:A415))),"")</f>
        <v/>
      </c>
      <c r="Q415" s="10" t="str">
        <f ca="1">IFERROR(INDEX(MAESTRO!Q:Q,_xludf.AGGREGATE(15,6,ROW(MAESTRO!$B$3:$B$1000)/((MAESTRO!$B$3:$B$1000="ASMARTALC")*(UPPER(MAESTRO!$L$3:$L$1000)="CONFIRMADO")),ROWS($A$3:A415))),"")</f>
        <v/>
      </c>
      <c r="R415" s="10" t="str">
        <f ca="1">IFERROR(INDEX(MAESTRO!R:R,_xludf.AGGREGATE(15,6,ROW(MAESTRO!$B$3:$B$1000)/((MAESTRO!$B$3:$B$1000="ASMARTALC")*(UPPER(MAESTRO!$L$3:$L$1000)="CONFIRMADO")),ROWS($A$3:A415))),"")</f>
        <v/>
      </c>
      <c r="S415" s="10" t="str">
        <f ca="1">IFERROR(INDEX(MAESTRO!S:S,_xludf.AGGREGATE(15,6,ROW(MAESTRO!$B$3:$B$1000)/((MAESTRO!$B$3:$B$1000="ASMARTALC")*(UPPER(MAESTRO!$L$3:$L$1000)="CONFIRMADO")),ROWS($A$3:A415))),"")</f>
        <v/>
      </c>
      <c r="T415" s="10" t="str">
        <f ca="1">IFERROR(INDEX(MAESTRO!T:T,_xludf.AGGREGATE(15,6,ROW(MAESTRO!$B$3:$B$1000)/((MAESTRO!$B$3:$B$1000="ASMARTALC")*(UPPER(MAESTRO!$L$3:$L$1000)="CONFIRMADO")),ROWS($A$3:A415))),"")</f>
        <v/>
      </c>
      <c r="U415" s="10" t="str">
        <f ca="1">IFERROR(INDEX(MAESTRO!U:U,_xludf.AGGREGATE(15,6,ROW(MAESTRO!$B$3:$B$1000)/((MAESTRO!$B$3:$B$1000="ASMARTALC")*(UPPER(MAESTRO!$L$3:$L$1000)="CONFIRMADO")),ROWS($A$3:A415))),"")</f>
        <v/>
      </c>
      <c r="V415" s="10" t="str">
        <f ca="1">IFERROR(INDEX(MAESTRO!V:V,_xludf.AGGREGATE(15,6,ROW(MAESTRO!$B$3:$B$1000)/((MAESTRO!$B$3:$B$1000="ASMARTALC")*(UPPER(MAESTRO!$L$3:$L$1000)="CONFIRMADO")),ROWS($A$3:A415))),"")</f>
        <v/>
      </c>
      <c r="W415" s="10" t="str">
        <f ca="1">IFERROR(INDEX(MAESTRO!W:W,_xludf.AGGREGATE(15,6,ROW(MAESTRO!$B$3:$B$1000)/((MAESTRO!$B$3:$B$1000="ASMARTALC")*(UPPER(MAESTRO!$L$3:$L$1000)="CONFIRMADO")),ROWS($A$3:A415))),"")</f>
        <v/>
      </c>
      <c r="X415" s="10" t="str">
        <f ca="1">IFERROR(INDEX(MAESTRO!X:X,_xludf.AGGREGATE(15,6,ROW(MAESTRO!$B$3:$B$1000)/((MAESTRO!$B$3:$B$1000="ASMARTALC")*(UPPER(MAESTRO!$L$3:$L$1000)="CONFIRMADO")),ROWS($A$3:A415))),"")</f>
        <v/>
      </c>
    </row>
    <row r="416" spans="1:24" ht="22.05" customHeight="1">
      <c r="A416" s="13" t="str">
        <f ca="1">IFERROR(INDEX(MAESTRO!A:A,_xludf.AGGREGATE(15,6,ROW(MAESTRO!$B$3:$B$1000)/((MAESTRO!$B$3:$B$1000="ASMARTALC")*(UPPER(MAESTRO!$L$3:$L$1000)="CONFIRMADO")),ROWS($A$3:A416))),"")</f>
        <v/>
      </c>
      <c r="B416" s="13" t="str">
        <f ca="1">IFERROR(INDEX(MAESTRO!B:B,_xludf.AGGREGATE(15,6,ROW(MAESTRO!$B$3:$B$1000)/((MAESTRO!$B$3:$B$1000="ASMARTALC")*(UPPER(MAESTRO!$L$3:$L$1000)="CONFIRMADO")),ROWS($A$3:A416))),"")</f>
        <v/>
      </c>
      <c r="C416" s="13" t="str">
        <f ca="1">IFERROR(INDEX(MAESTRO!C:C,_xludf.AGGREGATE(15,6,ROW(MAESTRO!$B$3:$B$1000)/((MAESTRO!$B$3:$B$1000="ASMARTALC")*(UPPER(MAESTRO!$L$3:$L$1000)="CONFIRMADO")),ROWS($A$3:A416))),"")</f>
        <v/>
      </c>
      <c r="D416" s="13" t="str">
        <f ca="1">IFERROR(INDEX(MAESTRO!D:D,_xludf.AGGREGATE(15,6,ROW(MAESTRO!$B$3:$B$1000)/((MAESTRO!$B$3:$B$1000="ASMARTALC")*(UPPER(MAESTRO!$L$3:$L$1000)="CONFIRMADO")),ROWS($A$3:A416))),"")</f>
        <v/>
      </c>
      <c r="E416" s="13" t="str">
        <f ca="1">IFERROR(INDEX(MAESTRO!E:E,_xludf.AGGREGATE(15,6,ROW(MAESTRO!$B$3:$B$1000)/((MAESTRO!$B$3:$B$1000="ASMARTALC")*(UPPER(MAESTRO!$L$3:$L$1000)="CONFIRMADO")),ROWS($A$3:A416))),"")</f>
        <v/>
      </c>
      <c r="F416" s="13" t="str">
        <f ca="1">IFERROR(INDEX(MAESTRO!F:F,_xludf.AGGREGATE(15,6,ROW(MAESTRO!$B$3:$B$1000)/((MAESTRO!$B$3:$B$1000="ASMARTALC")*(UPPER(MAESTRO!$L$3:$L$1000)="CONFIRMADO")),ROWS($A$3:A416))),"")</f>
        <v/>
      </c>
      <c r="G416" s="13" t="str">
        <f ca="1">IFERROR(INDEX(MAESTRO!G:G,_xludf.AGGREGATE(15,6,ROW(MAESTRO!$B$3:$B$1000)/((MAESTRO!$B$3:$B$1000="ASMARTALC")*(UPPER(MAESTRO!$L$3:$L$1000)="CONFIRMADO")),ROWS($A$3:A416))),"")</f>
        <v/>
      </c>
      <c r="H416" s="13" t="str">
        <f ca="1">IFERROR(INDEX(MAESTRO!H:H,_xludf.AGGREGATE(15,6,ROW(MAESTRO!$B$3:$B$1000)/((MAESTRO!$B$3:$B$1000="ASMARTALC")*(UPPER(MAESTRO!$L$3:$L$1000)="CONFIRMADO")),ROWS($A$3:A416))),"")</f>
        <v/>
      </c>
      <c r="I416" s="13" t="str">
        <f ca="1">IFERROR(INDEX(MAESTRO!I:I,_xludf.AGGREGATE(15,6,ROW(MAESTRO!$B$3:$B$1000)/((MAESTRO!$B$3:$B$1000="ASMARTALC")*(UPPER(MAESTRO!$L$3:$L$1000)="CONFIRMADO")),ROWS($A$3:A416))),"")</f>
        <v/>
      </c>
      <c r="J416" s="13" t="str">
        <f ca="1">IFERROR(INDEX(MAESTRO!J:J,_xludf.AGGREGATE(15,6,ROW(MAESTRO!$B$3:$B$1000)/((MAESTRO!$B$3:$B$1000="ASMARTALC")*(UPPER(MAESTRO!$L$3:$L$1000)="CONFIRMADO")),ROWS($A$3:A416))),"")</f>
        <v/>
      </c>
      <c r="K416" s="13" t="str">
        <f ca="1">IFERROR(INDEX(MAESTRO!K:K,_xludf.AGGREGATE(15,6,ROW(MAESTRO!$B$3:$B$1000)/((MAESTRO!$B$3:$B$1000="ASMARTALC")*(UPPER(MAESTRO!$L$3:$L$1000)="CONFIRMADO")),ROWS($A$3:A416))),"")</f>
        <v/>
      </c>
      <c r="L416" s="13" t="str">
        <f ca="1">IFERROR(INDEX(MAESTRO!L:L,_xludf.AGGREGATE(15,6,ROW(MAESTRO!$B$3:$B$1000)/((MAESTRO!$B$3:$B$1000="ASMARTALC")*(UPPER(MAESTRO!$L$3:$L$1000)="CONFIRMADO")),ROWS($A$3:A416))),"")</f>
        <v/>
      </c>
      <c r="M416" s="13" t="str">
        <f ca="1">IFERROR(INDEX(MAESTRO!M:M,_xludf.AGGREGATE(15,6,ROW(MAESTRO!$B$3:$B$1000)/((MAESTRO!$B$3:$B$1000="ASMARTALC")*(UPPER(MAESTRO!$L$3:$L$1000)="CONFIRMADO")),ROWS($A$3:A416))),"")</f>
        <v/>
      </c>
      <c r="N416" s="13" t="str">
        <f ca="1">IFERROR(INDEX(MAESTRO!N:N,_xludf.AGGREGATE(15,6,ROW(MAESTRO!$B$3:$B$1000)/((MAESTRO!$B$3:$B$1000="ASMARTALC")*(UPPER(MAESTRO!$L$3:$L$1000)="CONFIRMADO")),ROWS($A$3:A416))),"")</f>
        <v/>
      </c>
      <c r="O416" s="13" t="str">
        <f ca="1">IFERROR(INDEX(MAESTRO!O:O,_xludf.AGGREGATE(15,6,ROW(MAESTRO!$B$3:$B$1000)/((MAESTRO!$B$3:$B$1000="ASMARTALC")*(UPPER(MAESTRO!$L$3:$L$1000)="CONFIRMADO")),ROWS($A$3:A416))),"")</f>
        <v/>
      </c>
      <c r="P416" s="13" t="str">
        <f ca="1">IFERROR(INDEX(MAESTRO!P:P,_xludf.AGGREGATE(15,6,ROW(MAESTRO!$B$3:$B$1000)/((MAESTRO!$B$3:$B$1000="ASMARTALC")*(UPPER(MAESTRO!$L$3:$L$1000)="CONFIRMADO")),ROWS($A$3:A416))),"")</f>
        <v/>
      </c>
      <c r="Q416" s="13" t="str">
        <f ca="1">IFERROR(INDEX(MAESTRO!Q:Q,_xludf.AGGREGATE(15,6,ROW(MAESTRO!$B$3:$B$1000)/((MAESTRO!$B$3:$B$1000="ASMARTALC")*(UPPER(MAESTRO!$L$3:$L$1000)="CONFIRMADO")),ROWS($A$3:A416))),"")</f>
        <v/>
      </c>
      <c r="R416" s="13" t="str">
        <f ca="1">IFERROR(INDEX(MAESTRO!R:R,_xludf.AGGREGATE(15,6,ROW(MAESTRO!$B$3:$B$1000)/((MAESTRO!$B$3:$B$1000="ASMARTALC")*(UPPER(MAESTRO!$L$3:$L$1000)="CONFIRMADO")),ROWS($A$3:A416))),"")</f>
        <v/>
      </c>
      <c r="S416" s="13" t="str">
        <f ca="1">IFERROR(INDEX(MAESTRO!S:S,_xludf.AGGREGATE(15,6,ROW(MAESTRO!$B$3:$B$1000)/((MAESTRO!$B$3:$B$1000="ASMARTALC")*(UPPER(MAESTRO!$L$3:$L$1000)="CONFIRMADO")),ROWS($A$3:A416))),"")</f>
        <v/>
      </c>
      <c r="T416" s="13" t="str">
        <f ca="1">IFERROR(INDEX(MAESTRO!T:T,_xludf.AGGREGATE(15,6,ROW(MAESTRO!$B$3:$B$1000)/((MAESTRO!$B$3:$B$1000="ASMARTALC")*(UPPER(MAESTRO!$L$3:$L$1000)="CONFIRMADO")),ROWS($A$3:A416))),"")</f>
        <v/>
      </c>
      <c r="U416" s="13" t="str">
        <f ca="1">IFERROR(INDEX(MAESTRO!U:U,_xludf.AGGREGATE(15,6,ROW(MAESTRO!$B$3:$B$1000)/((MAESTRO!$B$3:$B$1000="ASMARTALC")*(UPPER(MAESTRO!$L$3:$L$1000)="CONFIRMADO")),ROWS($A$3:A416))),"")</f>
        <v/>
      </c>
      <c r="V416" s="13" t="str">
        <f ca="1">IFERROR(INDEX(MAESTRO!V:V,_xludf.AGGREGATE(15,6,ROW(MAESTRO!$B$3:$B$1000)/((MAESTRO!$B$3:$B$1000="ASMARTALC")*(UPPER(MAESTRO!$L$3:$L$1000)="CONFIRMADO")),ROWS($A$3:A416))),"")</f>
        <v/>
      </c>
      <c r="W416" s="13" t="str">
        <f ca="1">IFERROR(INDEX(MAESTRO!W:W,_xludf.AGGREGATE(15,6,ROW(MAESTRO!$B$3:$B$1000)/((MAESTRO!$B$3:$B$1000="ASMARTALC")*(UPPER(MAESTRO!$L$3:$L$1000)="CONFIRMADO")),ROWS($A$3:A416))),"")</f>
        <v/>
      </c>
      <c r="X416" s="13" t="str">
        <f ca="1">IFERROR(INDEX(MAESTRO!X:X,_xludf.AGGREGATE(15,6,ROW(MAESTRO!$B$3:$B$1000)/((MAESTRO!$B$3:$B$1000="ASMARTALC")*(UPPER(MAESTRO!$L$3:$L$1000)="CONFIRMADO")),ROWS($A$3:A416))),"")</f>
        <v/>
      </c>
    </row>
    <row r="417" spans="1:24" ht="22.05" customHeight="1">
      <c r="A417" s="10" t="str">
        <f ca="1">IFERROR(INDEX(MAESTRO!A:A,_xludf.AGGREGATE(15,6,ROW(MAESTRO!$B$3:$B$1000)/((MAESTRO!$B$3:$B$1000="ASMARTALC")*(UPPER(MAESTRO!$L$3:$L$1000)="CONFIRMADO")),ROWS($A$3:A417))),"")</f>
        <v/>
      </c>
      <c r="B417" s="10" t="str">
        <f ca="1">IFERROR(INDEX(MAESTRO!B:B,_xludf.AGGREGATE(15,6,ROW(MAESTRO!$B$3:$B$1000)/((MAESTRO!$B$3:$B$1000="ASMARTALC")*(UPPER(MAESTRO!$L$3:$L$1000)="CONFIRMADO")),ROWS($A$3:A417))),"")</f>
        <v/>
      </c>
      <c r="C417" s="10" t="str">
        <f ca="1">IFERROR(INDEX(MAESTRO!C:C,_xludf.AGGREGATE(15,6,ROW(MAESTRO!$B$3:$B$1000)/((MAESTRO!$B$3:$B$1000="ASMARTALC")*(UPPER(MAESTRO!$L$3:$L$1000)="CONFIRMADO")),ROWS($A$3:A417))),"")</f>
        <v/>
      </c>
      <c r="D417" s="10" t="str">
        <f ca="1">IFERROR(INDEX(MAESTRO!D:D,_xludf.AGGREGATE(15,6,ROW(MAESTRO!$B$3:$B$1000)/((MAESTRO!$B$3:$B$1000="ASMARTALC")*(UPPER(MAESTRO!$L$3:$L$1000)="CONFIRMADO")),ROWS($A$3:A417))),"")</f>
        <v/>
      </c>
      <c r="E417" s="10" t="str">
        <f ca="1">IFERROR(INDEX(MAESTRO!E:E,_xludf.AGGREGATE(15,6,ROW(MAESTRO!$B$3:$B$1000)/((MAESTRO!$B$3:$B$1000="ASMARTALC")*(UPPER(MAESTRO!$L$3:$L$1000)="CONFIRMADO")),ROWS($A$3:A417))),"")</f>
        <v/>
      </c>
      <c r="F417" s="10" t="str">
        <f ca="1">IFERROR(INDEX(MAESTRO!F:F,_xludf.AGGREGATE(15,6,ROW(MAESTRO!$B$3:$B$1000)/((MAESTRO!$B$3:$B$1000="ASMARTALC")*(UPPER(MAESTRO!$L$3:$L$1000)="CONFIRMADO")),ROWS($A$3:A417))),"")</f>
        <v/>
      </c>
      <c r="G417" s="10" t="str">
        <f ca="1">IFERROR(INDEX(MAESTRO!G:G,_xludf.AGGREGATE(15,6,ROW(MAESTRO!$B$3:$B$1000)/((MAESTRO!$B$3:$B$1000="ASMARTALC")*(UPPER(MAESTRO!$L$3:$L$1000)="CONFIRMADO")),ROWS($A$3:A417))),"")</f>
        <v/>
      </c>
      <c r="H417" s="10" t="str">
        <f ca="1">IFERROR(INDEX(MAESTRO!H:H,_xludf.AGGREGATE(15,6,ROW(MAESTRO!$B$3:$B$1000)/((MAESTRO!$B$3:$B$1000="ASMARTALC")*(UPPER(MAESTRO!$L$3:$L$1000)="CONFIRMADO")),ROWS($A$3:A417))),"")</f>
        <v/>
      </c>
      <c r="I417" s="10" t="str">
        <f ca="1">IFERROR(INDEX(MAESTRO!I:I,_xludf.AGGREGATE(15,6,ROW(MAESTRO!$B$3:$B$1000)/((MAESTRO!$B$3:$B$1000="ASMARTALC")*(UPPER(MAESTRO!$L$3:$L$1000)="CONFIRMADO")),ROWS($A$3:A417))),"")</f>
        <v/>
      </c>
      <c r="J417" s="10" t="str">
        <f ca="1">IFERROR(INDEX(MAESTRO!J:J,_xludf.AGGREGATE(15,6,ROW(MAESTRO!$B$3:$B$1000)/((MAESTRO!$B$3:$B$1000="ASMARTALC")*(UPPER(MAESTRO!$L$3:$L$1000)="CONFIRMADO")),ROWS($A$3:A417))),"")</f>
        <v/>
      </c>
      <c r="K417" s="10" t="str">
        <f ca="1">IFERROR(INDEX(MAESTRO!K:K,_xludf.AGGREGATE(15,6,ROW(MAESTRO!$B$3:$B$1000)/((MAESTRO!$B$3:$B$1000="ASMARTALC")*(UPPER(MAESTRO!$L$3:$L$1000)="CONFIRMADO")),ROWS($A$3:A417))),"")</f>
        <v/>
      </c>
      <c r="L417" s="10" t="str">
        <f ca="1">IFERROR(INDEX(MAESTRO!L:L,_xludf.AGGREGATE(15,6,ROW(MAESTRO!$B$3:$B$1000)/((MAESTRO!$B$3:$B$1000="ASMARTALC")*(UPPER(MAESTRO!$L$3:$L$1000)="CONFIRMADO")),ROWS($A$3:A417))),"")</f>
        <v/>
      </c>
      <c r="M417" s="10" t="str">
        <f ca="1">IFERROR(INDEX(MAESTRO!M:M,_xludf.AGGREGATE(15,6,ROW(MAESTRO!$B$3:$B$1000)/((MAESTRO!$B$3:$B$1000="ASMARTALC")*(UPPER(MAESTRO!$L$3:$L$1000)="CONFIRMADO")),ROWS($A$3:A417))),"")</f>
        <v/>
      </c>
      <c r="N417" s="10" t="str">
        <f ca="1">IFERROR(INDEX(MAESTRO!N:N,_xludf.AGGREGATE(15,6,ROW(MAESTRO!$B$3:$B$1000)/((MAESTRO!$B$3:$B$1000="ASMARTALC")*(UPPER(MAESTRO!$L$3:$L$1000)="CONFIRMADO")),ROWS($A$3:A417))),"")</f>
        <v/>
      </c>
      <c r="O417" s="10" t="str">
        <f ca="1">IFERROR(INDEX(MAESTRO!O:O,_xludf.AGGREGATE(15,6,ROW(MAESTRO!$B$3:$B$1000)/((MAESTRO!$B$3:$B$1000="ASMARTALC")*(UPPER(MAESTRO!$L$3:$L$1000)="CONFIRMADO")),ROWS($A$3:A417))),"")</f>
        <v/>
      </c>
      <c r="P417" s="10" t="str">
        <f ca="1">IFERROR(INDEX(MAESTRO!P:P,_xludf.AGGREGATE(15,6,ROW(MAESTRO!$B$3:$B$1000)/((MAESTRO!$B$3:$B$1000="ASMARTALC")*(UPPER(MAESTRO!$L$3:$L$1000)="CONFIRMADO")),ROWS($A$3:A417))),"")</f>
        <v/>
      </c>
      <c r="Q417" s="10" t="str">
        <f ca="1">IFERROR(INDEX(MAESTRO!Q:Q,_xludf.AGGREGATE(15,6,ROW(MAESTRO!$B$3:$B$1000)/((MAESTRO!$B$3:$B$1000="ASMARTALC")*(UPPER(MAESTRO!$L$3:$L$1000)="CONFIRMADO")),ROWS($A$3:A417))),"")</f>
        <v/>
      </c>
      <c r="R417" s="10" t="str">
        <f ca="1">IFERROR(INDEX(MAESTRO!R:R,_xludf.AGGREGATE(15,6,ROW(MAESTRO!$B$3:$B$1000)/((MAESTRO!$B$3:$B$1000="ASMARTALC")*(UPPER(MAESTRO!$L$3:$L$1000)="CONFIRMADO")),ROWS($A$3:A417))),"")</f>
        <v/>
      </c>
      <c r="S417" s="10" t="str">
        <f ca="1">IFERROR(INDEX(MAESTRO!S:S,_xludf.AGGREGATE(15,6,ROW(MAESTRO!$B$3:$B$1000)/((MAESTRO!$B$3:$B$1000="ASMARTALC")*(UPPER(MAESTRO!$L$3:$L$1000)="CONFIRMADO")),ROWS($A$3:A417))),"")</f>
        <v/>
      </c>
      <c r="T417" s="10" t="str">
        <f ca="1">IFERROR(INDEX(MAESTRO!T:T,_xludf.AGGREGATE(15,6,ROW(MAESTRO!$B$3:$B$1000)/((MAESTRO!$B$3:$B$1000="ASMARTALC")*(UPPER(MAESTRO!$L$3:$L$1000)="CONFIRMADO")),ROWS($A$3:A417))),"")</f>
        <v/>
      </c>
      <c r="U417" s="10" t="str">
        <f ca="1">IFERROR(INDEX(MAESTRO!U:U,_xludf.AGGREGATE(15,6,ROW(MAESTRO!$B$3:$B$1000)/((MAESTRO!$B$3:$B$1000="ASMARTALC")*(UPPER(MAESTRO!$L$3:$L$1000)="CONFIRMADO")),ROWS($A$3:A417))),"")</f>
        <v/>
      </c>
      <c r="V417" s="10" t="str">
        <f ca="1">IFERROR(INDEX(MAESTRO!V:V,_xludf.AGGREGATE(15,6,ROW(MAESTRO!$B$3:$B$1000)/((MAESTRO!$B$3:$B$1000="ASMARTALC")*(UPPER(MAESTRO!$L$3:$L$1000)="CONFIRMADO")),ROWS($A$3:A417))),"")</f>
        <v/>
      </c>
      <c r="W417" s="10" t="str">
        <f ca="1">IFERROR(INDEX(MAESTRO!W:W,_xludf.AGGREGATE(15,6,ROW(MAESTRO!$B$3:$B$1000)/((MAESTRO!$B$3:$B$1000="ASMARTALC")*(UPPER(MAESTRO!$L$3:$L$1000)="CONFIRMADO")),ROWS($A$3:A417))),"")</f>
        <v/>
      </c>
      <c r="X417" s="10" t="str">
        <f ca="1">IFERROR(INDEX(MAESTRO!X:X,_xludf.AGGREGATE(15,6,ROW(MAESTRO!$B$3:$B$1000)/((MAESTRO!$B$3:$B$1000="ASMARTALC")*(UPPER(MAESTRO!$L$3:$L$1000)="CONFIRMADO")),ROWS($A$3:A417))),"")</f>
        <v/>
      </c>
    </row>
    <row r="418" spans="1:24" ht="22.05" customHeight="1">
      <c r="A418" s="13" t="str">
        <f ca="1">IFERROR(INDEX(MAESTRO!A:A,_xludf.AGGREGATE(15,6,ROW(MAESTRO!$B$3:$B$1000)/((MAESTRO!$B$3:$B$1000="ASMARTALC")*(UPPER(MAESTRO!$L$3:$L$1000)="CONFIRMADO")),ROWS($A$3:A418))),"")</f>
        <v/>
      </c>
      <c r="B418" s="13" t="str">
        <f ca="1">IFERROR(INDEX(MAESTRO!B:B,_xludf.AGGREGATE(15,6,ROW(MAESTRO!$B$3:$B$1000)/((MAESTRO!$B$3:$B$1000="ASMARTALC")*(UPPER(MAESTRO!$L$3:$L$1000)="CONFIRMADO")),ROWS($A$3:A418))),"")</f>
        <v/>
      </c>
      <c r="C418" s="13" t="str">
        <f ca="1">IFERROR(INDEX(MAESTRO!C:C,_xludf.AGGREGATE(15,6,ROW(MAESTRO!$B$3:$B$1000)/((MAESTRO!$B$3:$B$1000="ASMARTALC")*(UPPER(MAESTRO!$L$3:$L$1000)="CONFIRMADO")),ROWS($A$3:A418))),"")</f>
        <v/>
      </c>
      <c r="D418" s="13" t="str">
        <f ca="1">IFERROR(INDEX(MAESTRO!D:D,_xludf.AGGREGATE(15,6,ROW(MAESTRO!$B$3:$B$1000)/((MAESTRO!$B$3:$B$1000="ASMARTALC")*(UPPER(MAESTRO!$L$3:$L$1000)="CONFIRMADO")),ROWS($A$3:A418))),"")</f>
        <v/>
      </c>
      <c r="E418" s="13" t="str">
        <f ca="1">IFERROR(INDEX(MAESTRO!E:E,_xludf.AGGREGATE(15,6,ROW(MAESTRO!$B$3:$B$1000)/((MAESTRO!$B$3:$B$1000="ASMARTALC")*(UPPER(MAESTRO!$L$3:$L$1000)="CONFIRMADO")),ROWS($A$3:A418))),"")</f>
        <v/>
      </c>
      <c r="F418" s="13" t="str">
        <f ca="1">IFERROR(INDEX(MAESTRO!F:F,_xludf.AGGREGATE(15,6,ROW(MAESTRO!$B$3:$B$1000)/((MAESTRO!$B$3:$B$1000="ASMARTALC")*(UPPER(MAESTRO!$L$3:$L$1000)="CONFIRMADO")),ROWS($A$3:A418))),"")</f>
        <v/>
      </c>
      <c r="G418" s="13" t="str">
        <f ca="1">IFERROR(INDEX(MAESTRO!G:G,_xludf.AGGREGATE(15,6,ROW(MAESTRO!$B$3:$B$1000)/((MAESTRO!$B$3:$B$1000="ASMARTALC")*(UPPER(MAESTRO!$L$3:$L$1000)="CONFIRMADO")),ROWS($A$3:A418))),"")</f>
        <v/>
      </c>
      <c r="H418" s="13" t="str">
        <f ca="1">IFERROR(INDEX(MAESTRO!H:H,_xludf.AGGREGATE(15,6,ROW(MAESTRO!$B$3:$B$1000)/((MAESTRO!$B$3:$B$1000="ASMARTALC")*(UPPER(MAESTRO!$L$3:$L$1000)="CONFIRMADO")),ROWS($A$3:A418))),"")</f>
        <v/>
      </c>
      <c r="I418" s="13" t="str">
        <f ca="1">IFERROR(INDEX(MAESTRO!I:I,_xludf.AGGREGATE(15,6,ROW(MAESTRO!$B$3:$B$1000)/((MAESTRO!$B$3:$B$1000="ASMARTALC")*(UPPER(MAESTRO!$L$3:$L$1000)="CONFIRMADO")),ROWS($A$3:A418))),"")</f>
        <v/>
      </c>
      <c r="J418" s="13" t="str">
        <f ca="1">IFERROR(INDEX(MAESTRO!J:J,_xludf.AGGREGATE(15,6,ROW(MAESTRO!$B$3:$B$1000)/((MAESTRO!$B$3:$B$1000="ASMARTALC")*(UPPER(MAESTRO!$L$3:$L$1000)="CONFIRMADO")),ROWS($A$3:A418))),"")</f>
        <v/>
      </c>
      <c r="K418" s="13" t="str">
        <f ca="1">IFERROR(INDEX(MAESTRO!K:K,_xludf.AGGREGATE(15,6,ROW(MAESTRO!$B$3:$B$1000)/((MAESTRO!$B$3:$B$1000="ASMARTALC")*(UPPER(MAESTRO!$L$3:$L$1000)="CONFIRMADO")),ROWS($A$3:A418))),"")</f>
        <v/>
      </c>
      <c r="L418" s="13" t="str">
        <f ca="1">IFERROR(INDEX(MAESTRO!L:L,_xludf.AGGREGATE(15,6,ROW(MAESTRO!$B$3:$B$1000)/((MAESTRO!$B$3:$B$1000="ASMARTALC")*(UPPER(MAESTRO!$L$3:$L$1000)="CONFIRMADO")),ROWS($A$3:A418))),"")</f>
        <v/>
      </c>
      <c r="M418" s="13" t="str">
        <f ca="1">IFERROR(INDEX(MAESTRO!M:M,_xludf.AGGREGATE(15,6,ROW(MAESTRO!$B$3:$B$1000)/((MAESTRO!$B$3:$B$1000="ASMARTALC")*(UPPER(MAESTRO!$L$3:$L$1000)="CONFIRMADO")),ROWS($A$3:A418))),"")</f>
        <v/>
      </c>
      <c r="N418" s="13" t="str">
        <f ca="1">IFERROR(INDEX(MAESTRO!N:N,_xludf.AGGREGATE(15,6,ROW(MAESTRO!$B$3:$B$1000)/((MAESTRO!$B$3:$B$1000="ASMARTALC")*(UPPER(MAESTRO!$L$3:$L$1000)="CONFIRMADO")),ROWS($A$3:A418))),"")</f>
        <v/>
      </c>
      <c r="O418" s="13" t="str">
        <f ca="1">IFERROR(INDEX(MAESTRO!O:O,_xludf.AGGREGATE(15,6,ROW(MAESTRO!$B$3:$B$1000)/((MAESTRO!$B$3:$B$1000="ASMARTALC")*(UPPER(MAESTRO!$L$3:$L$1000)="CONFIRMADO")),ROWS($A$3:A418))),"")</f>
        <v/>
      </c>
      <c r="P418" s="13" t="str">
        <f ca="1">IFERROR(INDEX(MAESTRO!P:P,_xludf.AGGREGATE(15,6,ROW(MAESTRO!$B$3:$B$1000)/((MAESTRO!$B$3:$B$1000="ASMARTALC")*(UPPER(MAESTRO!$L$3:$L$1000)="CONFIRMADO")),ROWS($A$3:A418))),"")</f>
        <v/>
      </c>
      <c r="Q418" s="13" t="str">
        <f ca="1">IFERROR(INDEX(MAESTRO!Q:Q,_xludf.AGGREGATE(15,6,ROW(MAESTRO!$B$3:$B$1000)/((MAESTRO!$B$3:$B$1000="ASMARTALC")*(UPPER(MAESTRO!$L$3:$L$1000)="CONFIRMADO")),ROWS($A$3:A418))),"")</f>
        <v/>
      </c>
      <c r="R418" s="13" t="str">
        <f ca="1">IFERROR(INDEX(MAESTRO!R:R,_xludf.AGGREGATE(15,6,ROW(MAESTRO!$B$3:$B$1000)/((MAESTRO!$B$3:$B$1000="ASMARTALC")*(UPPER(MAESTRO!$L$3:$L$1000)="CONFIRMADO")),ROWS($A$3:A418))),"")</f>
        <v/>
      </c>
      <c r="S418" s="13" t="str">
        <f ca="1">IFERROR(INDEX(MAESTRO!S:S,_xludf.AGGREGATE(15,6,ROW(MAESTRO!$B$3:$B$1000)/((MAESTRO!$B$3:$B$1000="ASMARTALC")*(UPPER(MAESTRO!$L$3:$L$1000)="CONFIRMADO")),ROWS($A$3:A418))),"")</f>
        <v/>
      </c>
      <c r="T418" s="13" t="str">
        <f ca="1">IFERROR(INDEX(MAESTRO!T:T,_xludf.AGGREGATE(15,6,ROW(MAESTRO!$B$3:$B$1000)/((MAESTRO!$B$3:$B$1000="ASMARTALC")*(UPPER(MAESTRO!$L$3:$L$1000)="CONFIRMADO")),ROWS($A$3:A418))),"")</f>
        <v/>
      </c>
      <c r="U418" s="13" t="str">
        <f ca="1">IFERROR(INDEX(MAESTRO!U:U,_xludf.AGGREGATE(15,6,ROW(MAESTRO!$B$3:$B$1000)/((MAESTRO!$B$3:$B$1000="ASMARTALC")*(UPPER(MAESTRO!$L$3:$L$1000)="CONFIRMADO")),ROWS($A$3:A418))),"")</f>
        <v/>
      </c>
      <c r="V418" s="13" t="str">
        <f ca="1">IFERROR(INDEX(MAESTRO!V:V,_xludf.AGGREGATE(15,6,ROW(MAESTRO!$B$3:$B$1000)/((MAESTRO!$B$3:$B$1000="ASMARTALC")*(UPPER(MAESTRO!$L$3:$L$1000)="CONFIRMADO")),ROWS($A$3:A418))),"")</f>
        <v/>
      </c>
      <c r="W418" s="13" t="str">
        <f ca="1">IFERROR(INDEX(MAESTRO!W:W,_xludf.AGGREGATE(15,6,ROW(MAESTRO!$B$3:$B$1000)/((MAESTRO!$B$3:$B$1000="ASMARTALC")*(UPPER(MAESTRO!$L$3:$L$1000)="CONFIRMADO")),ROWS($A$3:A418))),"")</f>
        <v/>
      </c>
      <c r="X418" s="13" t="str">
        <f ca="1">IFERROR(INDEX(MAESTRO!X:X,_xludf.AGGREGATE(15,6,ROW(MAESTRO!$B$3:$B$1000)/((MAESTRO!$B$3:$B$1000="ASMARTALC")*(UPPER(MAESTRO!$L$3:$L$1000)="CONFIRMADO")),ROWS($A$3:A418))),"")</f>
        <v/>
      </c>
    </row>
    <row r="419" spans="1:24" ht="22.05" customHeight="1">
      <c r="A419" s="10" t="str">
        <f ca="1">IFERROR(INDEX(MAESTRO!A:A,_xludf.AGGREGATE(15,6,ROW(MAESTRO!$B$3:$B$1000)/((MAESTRO!$B$3:$B$1000="ASMARTALC")*(UPPER(MAESTRO!$L$3:$L$1000)="CONFIRMADO")),ROWS($A$3:A419))),"")</f>
        <v/>
      </c>
      <c r="B419" s="10" t="str">
        <f ca="1">IFERROR(INDEX(MAESTRO!B:B,_xludf.AGGREGATE(15,6,ROW(MAESTRO!$B$3:$B$1000)/((MAESTRO!$B$3:$B$1000="ASMARTALC")*(UPPER(MAESTRO!$L$3:$L$1000)="CONFIRMADO")),ROWS($A$3:A419))),"")</f>
        <v/>
      </c>
      <c r="C419" s="10" t="str">
        <f ca="1">IFERROR(INDEX(MAESTRO!C:C,_xludf.AGGREGATE(15,6,ROW(MAESTRO!$B$3:$B$1000)/((MAESTRO!$B$3:$B$1000="ASMARTALC")*(UPPER(MAESTRO!$L$3:$L$1000)="CONFIRMADO")),ROWS($A$3:A419))),"")</f>
        <v/>
      </c>
      <c r="D419" s="10" t="str">
        <f ca="1">IFERROR(INDEX(MAESTRO!D:D,_xludf.AGGREGATE(15,6,ROW(MAESTRO!$B$3:$B$1000)/((MAESTRO!$B$3:$B$1000="ASMARTALC")*(UPPER(MAESTRO!$L$3:$L$1000)="CONFIRMADO")),ROWS($A$3:A419))),"")</f>
        <v/>
      </c>
      <c r="E419" s="10" t="str">
        <f ca="1">IFERROR(INDEX(MAESTRO!E:E,_xludf.AGGREGATE(15,6,ROW(MAESTRO!$B$3:$B$1000)/((MAESTRO!$B$3:$B$1000="ASMARTALC")*(UPPER(MAESTRO!$L$3:$L$1000)="CONFIRMADO")),ROWS($A$3:A419))),"")</f>
        <v/>
      </c>
      <c r="F419" s="10" t="str">
        <f ca="1">IFERROR(INDEX(MAESTRO!F:F,_xludf.AGGREGATE(15,6,ROW(MAESTRO!$B$3:$B$1000)/((MAESTRO!$B$3:$B$1000="ASMARTALC")*(UPPER(MAESTRO!$L$3:$L$1000)="CONFIRMADO")),ROWS($A$3:A419))),"")</f>
        <v/>
      </c>
      <c r="G419" s="10" t="str">
        <f ca="1">IFERROR(INDEX(MAESTRO!G:G,_xludf.AGGREGATE(15,6,ROW(MAESTRO!$B$3:$B$1000)/((MAESTRO!$B$3:$B$1000="ASMARTALC")*(UPPER(MAESTRO!$L$3:$L$1000)="CONFIRMADO")),ROWS($A$3:A419))),"")</f>
        <v/>
      </c>
      <c r="H419" s="10" t="str">
        <f ca="1">IFERROR(INDEX(MAESTRO!H:H,_xludf.AGGREGATE(15,6,ROW(MAESTRO!$B$3:$B$1000)/((MAESTRO!$B$3:$B$1000="ASMARTALC")*(UPPER(MAESTRO!$L$3:$L$1000)="CONFIRMADO")),ROWS($A$3:A419))),"")</f>
        <v/>
      </c>
      <c r="I419" s="10" t="str">
        <f ca="1">IFERROR(INDEX(MAESTRO!I:I,_xludf.AGGREGATE(15,6,ROW(MAESTRO!$B$3:$B$1000)/((MAESTRO!$B$3:$B$1000="ASMARTALC")*(UPPER(MAESTRO!$L$3:$L$1000)="CONFIRMADO")),ROWS($A$3:A419))),"")</f>
        <v/>
      </c>
      <c r="J419" s="10" t="str">
        <f ca="1">IFERROR(INDEX(MAESTRO!J:J,_xludf.AGGREGATE(15,6,ROW(MAESTRO!$B$3:$B$1000)/((MAESTRO!$B$3:$B$1000="ASMARTALC")*(UPPER(MAESTRO!$L$3:$L$1000)="CONFIRMADO")),ROWS($A$3:A419))),"")</f>
        <v/>
      </c>
      <c r="K419" s="10" t="str">
        <f ca="1">IFERROR(INDEX(MAESTRO!K:K,_xludf.AGGREGATE(15,6,ROW(MAESTRO!$B$3:$B$1000)/((MAESTRO!$B$3:$B$1000="ASMARTALC")*(UPPER(MAESTRO!$L$3:$L$1000)="CONFIRMADO")),ROWS($A$3:A419))),"")</f>
        <v/>
      </c>
      <c r="L419" s="10" t="str">
        <f ca="1">IFERROR(INDEX(MAESTRO!L:L,_xludf.AGGREGATE(15,6,ROW(MAESTRO!$B$3:$B$1000)/((MAESTRO!$B$3:$B$1000="ASMARTALC")*(UPPER(MAESTRO!$L$3:$L$1000)="CONFIRMADO")),ROWS($A$3:A419))),"")</f>
        <v/>
      </c>
      <c r="M419" s="10" t="str">
        <f ca="1">IFERROR(INDEX(MAESTRO!M:M,_xludf.AGGREGATE(15,6,ROW(MAESTRO!$B$3:$B$1000)/((MAESTRO!$B$3:$B$1000="ASMARTALC")*(UPPER(MAESTRO!$L$3:$L$1000)="CONFIRMADO")),ROWS($A$3:A419))),"")</f>
        <v/>
      </c>
      <c r="N419" s="10" t="str">
        <f ca="1">IFERROR(INDEX(MAESTRO!N:N,_xludf.AGGREGATE(15,6,ROW(MAESTRO!$B$3:$B$1000)/((MAESTRO!$B$3:$B$1000="ASMARTALC")*(UPPER(MAESTRO!$L$3:$L$1000)="CONFIRMADO")),ROWS($A$3:A419))),"")</f>
        <v/>
      </c>
      <c r="O419" s="10" t="str">
        <f ca="1">IFERROR(INDEX(MAESTRO!O:O,_xludf.AGGREGATE(15,6,ROW(MAESTRO!$B$3:$B$1000)/((MAESTRO!$B$3:$B$1000="ASMARTALC")*(UPPER(MAESTRO!$L$3:$L$1000)="CONFIRMADO")),ROWS($A$3:A419))),"")</f>
        <v/>
      </c>
      <c r="P419" s="10" t="str">
        <f ca="1">IFERROR(INDEX(MAESTRO!P:P,_xludf.AGGREGATE(15,6,ROW(MAESTRO!$B$3:$B$1000)/((MAESTRO!$B$3:$B$1000="ASMARTALC")*(UPPER(MAESTRO!$L$3:$L$1000)="CONFIRMADO")),ROWS($A$3:A419))),"")</f>
        <v/>
      </c>
      <c r="Q419" s="10" t="str">
        <f ca="1">IFERROR(INDEX(MAESTRO!Q:Q,_xludf.AGGREGATE(15,6,ROW(MAESTRO!$B$3:$B$1000)/((MAESTRO!$B$3:$B$1000="ASMARTALC")*(UPPER(MAESTRO!$L$3:$L$1000)="CONFIRMADO")),ROWS($A$3:A419))),"")</f>
        <v/>
      </c>
      <c r="R419" s="10" t="str">
        <f ca="1">IFERROR(INDEX(MAESTRO!R:R,_xludf.AGGREGATE(15,6,ROW(MAESTRO!$B$3:$B$1000)/((MAESTRO!$B$3:$B$1000="ASMARTALC")*(UPPER(MAESTRO!$L$3:$L$1000)="CONFIRMADO")),ROWS($A$3:A419))),"")</f>
        <v/>
      </c>
      <c r="S419" s="10" t="str">
        <f ca="1">IFERROR(INDEX(MAESTRO!S:S,_xludf.AGGREGATE(15,6,ROW(MAESTRO!$B$3:$B$1000)/((MAESTRO!$B$3:$B$1000="ASMARTALC")*(UPPER(MAESTRO!$L$3:$L$1000)="CONFIRMADO")),ROWS($A$3:A419))),"")</f>
        <v/>
      </c>
      <c r="T419" s="10" t="str">
        <f ca="1">IFERROR(INDEX(MAESTRO!T:T,_xludf.AGGREGATE(15,6,ROW(MAESTRO!$B$3:$B$1000)/((MAESTRO!$B$3:$B$1000="ASMARTALC")*(UPPER(MAESTRO!$L$3:$L$1000)="CONFIRMADO")),ROWS($A$3:A419))),"")</f>
        <v/>
      </c>
      <c r="U419" s="10" t="str">
        <f ca="1">IFERROR(INDEX(MAESTRO!U:U,_xludf.AGGREGATE(15,6,ROW(MAESTRO!$B$3:$B$1000)/((MAESTRO!$B$3:$B$1000="ASMARTALC")*(UPPER(MAESTRO!$L$3:$L$1000)="CONFIRMADO")),ROWS($A$3:A419))),"")</f>
        <v/>
      </c>
      <c r="V419" s="10" t="str">
        <f ca="1">IFERROR(INDEX(MAESTRO!V:V,_xludf.AGGREGATE(15,6,ROW(MAESTRO!$B$3:$B$1000)/((MAESTRO!$B$3:$B$1000="ASMARTALC")*(UPPER(MAESTRO!$L$3:$L$1000)="CONFIRMADO")),ROWS($A$3:A419))),"")</f>
        <v/>
      </c>
      <c r="W419" s="10" t="str">
        <f ca="1">IFERROR(INDEX(MAESTRO!W:W,_xludf.AGGREGATE(15,6,ROW(MAESTRO!$B$3:$B$1000)/((MAESTRO!$B$3:$B$1000="ASMARTALC")*(UPPER(MAESTRO!$L$3:$L$1000)="CONFIRMADO")),ROWS($A$3:A419))),"")</f>
        <v/>
      </c>
      <c r="X419" s="10" t="str">
        <f ca="1">IFERROR(INDEX(MAESTRO!X:X,_xludf.AGGREGATE(15,6,ROW(MAESTRO!$B$3:$B$1000)/((MAESTRO!$B$3:$B$1000="ASMARTALC")*(UPPER(MAESTRO!$L$3:$L$1000)="CONFIRMADO")),ROWS($A$3:A419))),"")</f>
        <v/>
      </c>
    </row>
    <row r="420" spans="1:24" ht="22.05" customHeight="1">
      <c r="A420" s="13" t="str">
        <f ca="1">IFERROR(INDEX(MAESTRO!A:A,_xludf.AGGREGATE(15,6,ROW(MAESTRO!$B$3:$B$1000)/((MAESTRO!$B$3:$B$1000="ASMARTALC")*(UPPER(MAESTRO!$L$3:$L$1000)="CONFIRMADO")),ROWS($A$3:A420))),"")</f>
        <v/>
      </c>
      <c r="B420" s="13" t="str">
        <f ca="1">IFERROR(INDEX(MAESTRO!B:B,_xludf.AGGREGATE(15,6,ROW(MAESTRO!$B$3:$B$1000)/((MAESTRO!$B$3:$B$1000="ASMARTALC")*(UPPER(MAESTRO!$L$3:$L$1000)="CONFIRMADO")),ROWS($A$3:A420))),"")</f>
        <v/>
      </c>
      <c r="C420" s="13" t="str">
        <f ca="1">IFERROR(INDEX(MAESTRO!C:C,_xludf.AGGREGATE(15,6,ROW(MAESTRO!$B$3:$B$1000)/((MAESTRO!$B$3:$B$1000="ASMARTALC")*(UPPER(MAESTRO!$L$3:$L$1000)="CONFIRMADO")),ROWS($A$3:A420))),"")</f>
        <v/>
      </c>
      <c r="D420" s="13" t="str">
        <f ca="1">IFERROR(INDEX(MAESTRO!D:D,_xludf.AGGREGATE(15,6,ROW(MAESTRO!$B$3:$B$1000)/((MAESTRO!$B$3:$B$1000="ASMARTALC")*(UPPER(MAESTRO!$L$3:$L$1000)="CONFIRMADO")),ROWS($A$3:A420))),"")</f>
        <v/>
      </c>
      <c r="E420" s="13" t="str">
        <f ca="1">IFERROR(INDEX(MAESTRO!E:E,_xludf.AGGREGATE(15,6,ROW(MAESTRO!$B$3:$B$1000)/((MAESTRO!$B$3:$B$1000="ASMARTALC")*(UPPER(MAESTRO!$L$3:$L$1000)="CONFIRMADO")),ROWS($A$3:A420))),"")</f>
        <v/>
      </c>
      <c r="F420" s="13" t="str">
        <f ca="1">IFERROR(INDEX(MAESTRO!F:F,_xludf.AGGREGATE(15,6,ROW(MAESTRO!$B$3:$B$1000)/((MAESTRO!$B$3:$B$1000="ASMARTALC")*(UPPER(MAESTRO!$L$3:$L$1000)="CONFIRMADO")),ROWS($A$3:A420))),"")</f>
        <v/>
      </c>
      <c r="G420" s="13" t="str">
        <f ca="1">IFERROR(INDEX(MAESTRO!G:G,_xludf.AGGREGATE(15,6,ROW(MAESTRO!$B$3:$B$1000)/((MAESTRO!$B$3:$B$1000="ASMARTALC")*(UPPER(MAESTRO!$L$3:$L$1000)="CONFIRMADO")),ROWS($A$3:A420))),"")</f>
        <v/>
      </c>
      <c r="H420" s="13" t="str">
        <f ca="1">IFERROR(INDEX(MAESTRO!H:H,_xludf.AGGREGATE(15,6,ROW(MAESTRO!$B$3:$B$1000)/((MAESTRO!$B$3:$B$1000="ASMARTALC")*(UPPER(MAESTRO!$L$3:$L$1000)="CONFIRMADO")),ROWS($A$3:A420))),"")</f>
        <v/>
      </c>
      <c r="I420" s="13" t="str">
        <f ca="1">IFERROR(INDEX(MAESTRO!I:I,_xludf.AGGREGATE(15,6,ROW(MAESTRO!$B$3:$B$1000)/((MAESTRO!$B$3:$B$1000="ASMARTALC")*(UPPER(MAESTRO!$L$3:$L$1000)="CONFIRMADO")),ROWS($A$3:A420))),"")</f>
        <v/>
      </c>
      <c r="J420" s="13" t="str">
        <f ca="1">IFERROR(INDEX(MAESTRO!J:J,_xludf.AGGREGATE(15,6,ROW(MAESTRO!$B$3:$B$1000)/((MAESTRO!$B$3:$B$1000="ASMARTALC")*(UPPER(MAESTRO!$L$3:$L$1000)="CONFIRMADO")),ROWS($A$3:A420))),"")</f>
        <v/>
      </c>
      <c r="K420" s="13" t="str">
        <f ca="1">IFERROR(INDEX(MAESTRO!K:K,_xludf.AGGREGATE(15,6,ROW(MAESTRO!$B$3:$B$1000)/((MAESTRO!$B$3:$B$1000="ASMARTALC")*(UPPER(MAESTRO!$L$3:$L$1000)="CONFIRMADO")),ROWS($A$3:A420))),"")</f>
        <v/>
      </c>
      <c r="L420" s="13" t="str">
        <f ca="1">IFERROR(INDEX(MAESTRO!L:L,_xludf.AGGREGATE(15,6,ROW(MAESTRO!$B$3:$B$1000)/((MAESTRO!$B$3:$B$1000="ASMARTALC")*(UPPER(MAESTRO!$L$3:$L$1000)="CONFIRMADO")),ROWS($A$3:A420))),"")</f>
        <v/>
      </c>
      <c r="M420" s="13" t="str">
        <f ca="1">IFERROR(INDEX(MAESTRO!M:M,_xludf.AGGREGATE(15,6,ROW(MAESTRO!$B$3:$B$1000)/((MAESTRO!$B$3:$B$1000="ASMARTALC")*(UPPER(MAESTRO!$L$3:$L$1000)="CONFIRMADO")),ROWS($A$3:A420))),"")</f>
        <v/>
      </c>
      <c r="N420" s="13" t="str">
        <f ca="1">IFERROR(INDEX(MAESTRO!N:N,_xludf.AGGREGATE(15,6,ROW(MAESTRO!$B$3:$B$1000)/((MAESTRO!$B$3:$B$1000="ASMARTALC")*(UPPER(MAESTRO!$L$3:$L$1000)="CONFIRMADO")),ROWS($A$3:A420))),"")</f>
        <v/>
      </c>
      <c r="O420" s="13" t="str">
        <f ca="1">IFERROR(INDEX(MAESTRO!O:O,_xludf.AGGREGATE(15,6,ROW(MAESTRO!$B$3:$B$1000)/((MAESTRO!$B$3:$B$1000="ASMARTALC")*(UPPER(MAESTRO!$L$3:$L$1000)="CONFIRMADO")),ROWS($A$3:A420))),"")</f>
        <v/>
      </c>
      <c r="P420" s="13" t="str">
        <f ca="1">IFERROR(INDEX(MAESTRO!P:P,_xludf.AGGREGATE(15,6,ROW(MAESTRO!$B$3:$B$1000)/((MAESTRO!$B$3:$B$1000="ASMARTALC")*(UPPER(MAESTRO!$L$3:$L$1000)="CONFIRMADO")),ROWS($A$3:A420))),"")</f>
        <v/>
      </c>
      <c r="Q420" s="13" t="str">
        <f ca="1">IFERROR(INDEX(MAESTRO!Q:Q,_xludf.AGGREGATE(15,6,ROW(MAESTRO!$B$3:$B$1000)/((MAESTRO!$B$3:$B$1000="ASMARTALC")*(UPPER(MAESTRO!$L$3:$L$1000)="CONFIRMADO")),ROWS($A$3:A420))),"")</f>
        <v/>
      </c>
      <c r="R420" s="13" t="str">
        <f ca="1">IFERROR(INDEX(MAESTRO!R:R,_xludf.AGGREGATE(15,6,ROW(MAESTRO!$B$3:$B$1000)/((MAESTRO!$B$3:$B$1000="ASMARTALC")*(UPPER(MAESTRO!$L$3:$L$1000)="CONFIRMADO")),ROWS($A$3:A420))),"")</f>
        <v/>
      </c>
      <c r="S420" s="13" t="str">
        <f ca="1">IFERROR(INDEX(MAESTRO!S:S,_xludf.AGGREGATE(15,6,ROW(MAESTRO!$B$3:$B$1000)/((MAESTRO!$B$3:$B$1000="ASMARTALC")*(UPPER(MAESTRO!$L$3:$L$1000)="CONFIRMADO")),ROWS($A$3:A420))),"")</f>
        <v/>
      </c>
      <c r="T420" s="13" t="str">
        <f ca="1">IFERROR(INDEX(MAESTRO!T:T,_xludf.AGGREGATE(15,6,ROW(MAESTRO!$B$3:$B$1000)/((MAESTRO!$B$3:$B$1000="ASMARTALC")*(UPPER(MAESTRO!$L$3:$L$1000)="CONFIRMADO")),ROWS($A$3:A420))),"")</f>
        <v/>
      </c>
      <c r="U420" s="13" t="str">
        <f ca="1">IFERROR(INDEX(MAESTRO!U:U,_xludf.AGGREGATE(15,6,ROW(MAESTRO!$B$3:$B$1000)/((MAESTRO!$B$3:$B$1000="ASMARTALC")*(UPPER(MAESTRO!$L$3:$L$1000)="CONFIRMADO")),ROWS($A$3:A420))),"")</f>
        <v/>
      </c>
      <c r="V420" s="13" t="str">
        <f ca="1">IFERROR(INDEX(MAESTRO!V:V,_xludf.AGGREGATE(15,6,ROW(MAESTRO!$B$3:$B$1000)/((MAESTRO!$B$3:$B$1000="ASMARTALC")*(UPPER(MAESTRO!$L$3:$L$1000)="CONFIRMADO")),ROWS($A$3:A420))),"")</f>
        <v/>
      </c>
      <c r="W420" s="13" t="str">
        <f ca="1">IFERROR(INDEX(MAESTRO!W:W,_xludf.AGGREGATE(15,6,ROW(MAESTRO!$B$3:$B$1000)/((MAESTRO!$B$3:$B$1000="ASMARTALC")*(UPPER(MAESTRO!$L$3:$L$1000)="CONFIRMADO")),ROWS($A$3:A420))),"")</f>
        <v/>
      </c>
      <c r="X420" s="13" t="str">
        <f ca="1">IFERROR(INDEX(MAESTRO!X:X,_xludf.AGGREGATE(15,6,ROW(MAESTRO!$B$3:$B$1000)/((MAESTRO!$B$3:$B$1000="ASMARTALC")*(UPPER(MAESTRO!$L$3:$L$1000)="CONFIRMADO")),ROWS($A$3:A420))),"")</f>
        <v/>
      </c>
    </row>
    <row r="421" spans="1:24" ht="22.05" customHeight="1">
      <c r="A421" s="10" t="str">
        <f ca="1">IFERROR(INDEX(MAESTRO!A:A,_xludf.AGGREGATE(15,6,ROW(MAESTRO!$B$3:$B$1000)/((MAESTRO!$B$3:$B$1000="ASMARTALC")*(UPPER(MAESTRO!$L$3:$L$1000)="CONFIRMADO")),ROWS($A$3:A421))),"")</f>
        <v/>
      </c>
      <c r="B421" s="10" t="str">
        <f ca="1">IFERROR(INDEX(MAESTRO!B:B,_xludf.AGGREGATE(15,6,ROW(MAESTRO!$B$3:$B$1000)/((MAESTRO!$B$3:$B$1000="ASMARTALC")*(UPPER(MAESTRO!$L$3:$L$1000)="CONFIRMADO")),ROWS($A$3:A421))),"")</f>
        <v/>
      </c>
      <c r="C421" s="10" t="str">
        <f ca="1">IFERROR(INDEX(MAESTRO!C:C,_xludf.AGGREGATE(15,6,ROW(MAESTRO!$B$3:$B$1000)/((MAESTRO!$B$3:$B$1000="ASMARTALC")*(UPPER(MAESTRO!$L$3:$L$1000)="CONFIRMADO")),ROWS($A$3:A421))),"")</f>
        <v/>
      </c>
      <c r="D421" s="10" t="str">
        <f ca="1">IFERROR(INDEX(MAESTRO!D:D,_xludf.AGGREGATE(15,6,ROW(MAESTRO!$B$3:$B$1000)/((MAESTRO!$B$3:$B$1000="ASMARTALC")*(UPPER(MAESTRO!$L$3:$L$1000)="CONFIRMADO")),ROWS($A$3:A421))),"")</f>
        <v/>
      </c>
      <c r="E421" s="10" t="str">
        <f ca="1">IFERROR(INDEX(MAESTRO!E:E,_xludf.AGGREGATE(15,6,ROW(MAESTRO!$B$3:$B$1000)/((MAESTRO!$B$3:$B$1000="ASMARTALC")*(UPPER(MAESTRO!$L$3:$L$1000)="CONFIRMADO")),ROWS($A$3:A421))),"")</f>
        <v/>
      </c>
      <c r="F421" s="10" t="str">
        <f ca="1">IFERROR(INDEX(MAESTRO!F:F,_xludf.AGGREGATE(15,6,ROW(MAESTRO!$B$3:$B$1000)/((MAESTRO!$B$3:$B$1000="ASMARTALC")*(UPPER(MAESTRO!$L$3:$L$1000)="CONFIRMADO")),ROWS($A$3:A421))),"")</f>
        <v/>
      </c>
      <c r="G421" s="10" t="str">
        <f ca="1">IFERROR(INDEX(MAESTRO!G:G,_xludf.AGGREGATE(15,6,ROW(MAESTRO!$B$3:$B$1000)/((MAESTRO!$B$3:$B$1000="ASMARTALC")*(UPPER(MAESTRO!$L$3:$L$1000)="CONFIRMADO")),ROWS($A$3:A421))),"")</f>
        <v/>
      </c>
      <c r="H421" s="10" t="str">
        <f ca="1">IFERROR(INDEX(MAESTRO!H:H,_xludf.AGGREGATE(15,6,ROW(MAESTRO!$B$3:$B$1000)/((MAESTRO!$B$3:$B$1000="ASMARTALC")*(UPPER(MAESTRO!$L$3:$L$1000)="CONFIRMADO")),ROWS($A$3:A421))),"")</f>
        <v/>
      </c>
      <c r="I421" s="10" t="str">
        <f ca="1">IFERROR(INDEX(MAESTRO!I:I,_xludf.AGGREGATE(15,6,ROW(MAESTRO!$B$3:$B$1000)/((MAESTRO!$B$3:$B$1000="ASMARTALC")*(UPPER(MAESTRO!$L$3:$L$1000)="CONFIRMADO")),ROWS($A$3:A421))),"")</f>
        <v/>
      </c>
      <c r="J421" s="10" t="str">
        <f ca="1">IFERROR(INDEX(MAESTRO!J:J,_xludf.AGGREGATE(15,6,ROW(MAESTRO!$B$3:$B$1000)/((MAESTRO!$B$3:$B$1000="ASMARTALC")*(UPPER(MAESTRO!$L$3:$L$1000)="CONFIRMADO")),ROWS($A$3:A421))),"")</f>
        <v/>
      </c>
      <c r="K421" s="10" t="str">
        <f ca="1">IFERROR(INDEX(MAESTRO!K:K,_xludf.AGGREGATE(15,6,ROW(MAESTRO!$B$3:$B$1000)/((MAESTRO!$B$3:$B$1000="ASMARTALC")*(UPPER(MAESTRO!$L$3:$L$1000)="CONFIRMADO")),ROWS($A$3:A421))),"")</f>
        <v/>
      </c>
      <c r="L421" s="10" t="str">
        <f ca="1">IFERROR(INDEX(MAESTRO!L:L,_xludf.AGGREGATE(15,6,ROW(MAESTRO!$B$3:$B$1000)/((MAESTRO!$B$3:$B$1000="ASMARTALC")*(UPPER(MAESTRO!$L$3:$L$1000)="CONFIRMADO")),ROWS($A$3:A421))),"")</f>
        <v/>
      </c>
      <c r="M421" s="10" t="str">
        <f ca="1">IFERROR(INDEX(MAESTRO!M:M,_xludf.AGGREGATE(15,6,ROW(MAESTRO!$B$3:$B$1000)/((MAESTRO!$B$3:$B$1000="ASMARTALC")*(UPPER(MAESTRO!$L$3:$L$1000)="CONFIRMADO")),ROWS($A$3:A421))),"")</f>
        <v/>
      </c>
      <c r="N421" s="10" t="str">
        <f ca="1">IFERROR(INDEX(MAESTRO!N:N,_xludf.AGGREGATE(15,6,ROW(MAESTRO!$B$3:$B$1000)/((MAESTRO!$B$3:$B$1000="ASMARTALC")*(UPPER(MAESTRO!$L$3:$L$1000)="CONFIRMADO")),ROWS($A$3:A421))),"")</f>
        <v/>
      </c>
      <c r="O421" s="10" t="str">
        <f ca="1">IFERROR(INDEX(MAESTRO!O:O,_xludf.AGGREGATE(15,6,ROW(MAESTRO!$B$3:$B$1000)/((MAESTRO!$B$3:$B$1000="ASMARTALC")*(UPPER(MAESTRO!$L$3:$L$1000)="CONFIRMADO")),ROWS($A$3:A421))),"")</f>
        <v/>
      </c>
      <c r="P421" s="10" t="str">
        <f ca="1">IFERROR(INDEX(MAESTRO!P:P,_xludf.AGGREGATE(15,6,ROW(MAESTRO!$B$3:$B$1000)/((MAESTRO!$B$3:$B$1000="ASMARTALC")*(UPPER(MAESTRO!$L$3:$L$1000)="CONFIRMADO")),ROWS($A$3:A421))),"")</f>
        <v/>
      </c>
      <c r="Q421" s="10" t="str">
        <f ca="1">IFERROR(INDEX(MAESTRO!Q:Q,_xludf.AGGREGATE(15,6,ROW(MAESTRO!$B$3:$B$1000)/((MAESTRO!$B$3:$B$1000="ASMARTALC")*(UPPER(MAESTRO!$L$3:$L$1000)="CONFIRMADO")),ROWS($A$3:A421))),"")</f>
        <v/>
      </c>
      <c r="R421" s="10" t="str">
        <f ca="1">IFERROR(INDEX(MAESTRO!R:R,_xludf.AGGREGATE(15,6,ROW(MAESTRO!$B$3:$B$1000)/((MAESTRO!$B$3:$B$1000="ASMARTALC")*(UPPER(MAESTRO!$L$3:$L$1000)="CONFIRMADO")),ROWS($A$3:A421))),"")</f>
        <v/>
      </c>
      <c r="S421" s="10" t="str">
        <f ca="1">IFERROR(INDEX(MAESTRO!S:S,_xludf.AGGREGATE(15,6,ROW(MAESTRO!$B$3:$B$1000)/((MAESTRO!$B$3:$B$1000="ASMARTALC")*(UPPER(MAESTRO!$L$3:$L$1000)="CONFIRMADO")),ROWS($A$3:A421))),"")</f>
        <v/>
      </c>
      <c r="T421" s="10" t="str">
        <f ca="1">IFERROR(INDEX(MAESTRO!T:T,_xludf.AGGREGATE(15,6,ROW(MAESTRO!$B$3:$B$1000)/((MAESTRO!$B$3:$B$1000="ASMARTALC")*(UPPER(MAESTRO!$L$3:$L$1000)="CONFIRMADO")),ROWS($A$3:A421))),"")</f>
        <v/>
      </c>
      <c r="U421" s="10" t="str">
        <f ca="1">IFERROR(INDEX(MAESTRO!U:U,_xludf.AGGREGATE(15,6,ROW(MAESTRO!$B$3:$B$1000)/((MAESTRO!$B$3:$B$1000="ASMARTALC")*(UPPER(MAESTRO!$L$3:$L$1000)="CONFIRMADO")),ROWS($A$3:A421))),"")</f>
        <v/>
      </c>
      <c r="V421" s="10" t="str">
        <f ca="1">IFERROR(INDEX(MAESTRO!V:V,_xludf.AGGREGATE(15,6,ROW(MAESTRO!$B$3:$B$1000)/((MAESTRO!$B$3:$B$1000="ASMARTALC")*(UPPER(MAESTRO!$L$3:$L$1000)="CONFIRMADO")),ROWS($A$3:A421))),"")</f>
        <v/>
      </c>
      <c r="W421" s="10" t="str">
        <f ca="1">IFERROR(INDEX(MAESTRO!W:W,_xludf.AGGREGATE(15,6,ROW(MAESTRO!$B$3:$B$1000)/((MAESTRO!$B$3:$B$1000="ASMARTALC")*(UPPER(MAESTRO!$L$3:$L$1000)="CONFIRMADO")),ROWS($A$3:A421))),"")</f>
        <v/>
      </c>
      <c r="X421" s="10" t="str">
        <f ca="1">IFERROR(INDEX(MAESTRO!X:X,_xludf.AGGREGATE(15,6,ROW(MAESTRO!$B$3:$B$1000)/((MAESTRO!$B$3:$B$1000="ASMARTALC")*(UPPER(MAESTRO!$L$3:$L$1000)="CONFIRMADO")),ROWS($A$3:A421))),"")</f>
        <v/>
      </c>
    </row>
    <row r="422" spans="1:24" ht="22.05" customHeight="1">
      <c r="A422" s="13" t="str">
        <f ca="1">IFERROR(INDEX(MAESTRO!A:A,_xludf.AGGREGATE(15,6,ROW(MAESTRO!$B$3:$B$1000)/((MAESTRO!$B$3:$B$1000="ASMARTALC")*(UPPER(MAESTRO!$L$3:$L$1000)="CONFIRMADO")),ROWS($A$3:A422))),"")</f>
        <v/>
      </c>
      <c r="B422" s="13" t="str">
        <f ca="1">IFERROR(INDEX(MAESTRO!B:B,_xludf.AGGREGATE(15,6,ROW(MAESTRO!$B$3:$B$1000)/((MAESTRO!$B$3:$B$1000="ASMARTALC")*(UPPER(MAESTRO!$L$3:$L$1000)="CONFIRMADO")),ROWS($A$3:A422))),"")</f>
        <v/>
      </c>
      <c r="C422" s="13" t="str">
        <f ca="1">IFERROR(INDEX(MAESTRO!C:C,_xludf.AGGREGATE(15,6,ROW(MAESTRO!$B$3:$B$1000)/((MAESTRO!$B$3:$B$1000="ASMARTALC")*(UPPER(MAESTRO!$L$3:$L$1000)="CONFIRMADO")),ROWS($A$3:A422))),"")</f>
        <v/>
      </c>
      <c r="D422" s="13" t="str">
        <f ca="1">IFERROR(INDEX(MAESTRO!D:D,_xludf.AGGREGATE(15,6,ROW(MAESTRO!$B$3:$B$1000)/((MAESTRO!$B$3:$B$1000="ASMARTALC")*(UPPER(MAESTRO!$L$3:$L$1000)="CONFIRMADO")),ROWS($A$3:A422))),"")</f>
        <v/>
      </c>
      <c r="E422" s="13" t="str">
        <f ca="1">IFERROR(INDEX(MAESTRO!E:E,_xludf.AGGREGATE(15,6,ROW(MAESTRO!$B$3:$B$1000)/((MAESTRO!$B$3:$B$1000="ASMARTALC")*(UPPER(MAESTRO!$L$3:$L$1000)="CONFIRMADO")),ROWS($A$3:A422))),"")</f>
        <v/>
      </c>
      <c r="F422" s="13" t="str">
        <f ca="1">IFERROR(INDEX(MAESTRO!F:F,_xludf.AGGREGATE(15,6,ROW(MAESTRO!$B$3:$B$1000)/((MAESTRO!$B$3:$B$1000="ASMARTALC")*(UPPER(MAESTRO!$L$3:$L$1000)="CONFIRMADO")),ROWS($A$3:A422))),"")</f>
        <v/>
      </c>
      <c r="G422" s="13" t="str">
        <f ca="1">IFERROR(INDEX(MAESTRO!G:G,_xludf.AGGREGATE(15,6,ROW(MAESTRO!$B$3:$B$1000)/((MAESTRO!$B$3:$B$1000="ASMARTALC")*(UPPER(MAESTRO!$L$3:$L$1000)="CONFIRMADO")),ROWS($A$3:A422))),"")</f>
        <v/>
      </c>
      <c r="H422" s="13" t="str">
        <f ca="1">IFERROR(INDEX(MAESTRO!H:H,_xludf.AGGREGATE(15,6,ROW(MAESTRO!$B$3:$B$1000)/((MAESTRO!$B$3:$B$1000="ASMARTALC")*(UPPER(MAESTRO!$L$3:$L$1000)="CONFIRMADO")),ROWS($A$3:A422))),"")</f>
        <v/>
      </c>
      <c r="I422" s="13" t="str">
        <f ca="1">IFERROR(INDEX(MAESTRO!I:I,_xludf.AGGREGATE(15,6,ROW(MAESTRO!$B$3:$B$1000)/((MAESTRO!$B$3:$B$1000="ASMARTALC")*(UPPER(MAESTRO!$L$3:$L$1000)="CONFIRMADO")),ROWS($A$3:A422))),"")</f>
        <v/>
      </c>
      <c r="J422" s="13" t="str">
        <f ca="1">IFERROR(INDEX(MAESTRO!J:J,_xludf.AGGREGATE(15,6,ROW(MAESTRO!$B$3:$B$1000)/((MAESTRO!$B$3:$B$1000="ASMARTALC")*(UPPER(MAESTRO!$L$3:$L$1000)="CONFIRMADO")),ROWS($A$3:A422))),"")</f>
        <v/>
      </c>
      <c r="K422" s="13" t="str">
        <f ca="1">IFERROR(INDEX(MAESTRO!K:K,_xludf.AGGREGATE(15,6,ROW(MAESTRO!$B$3:$B$1000)/((MAESTRO!$B$3:$B$1000="ASMARTALC")*(UPPER(MAESTRO!$L$3:$L$1000)="CONFIRMADO")),ROWS($A$3:A422))),"")</f>
        <v/>
      </c>
      <c r="L422" s="13" t="str">
        <f ca="1">IFERROR(INDEX(MAESTRO!L:L,_xludf.AGGREGATE(15,6,ROW(MAESTRO!$B$3:$B$1000)/((MAESTRO!$B$3:$B$1000="ASMARTALC")*(UPPER(MAESTRO!$L$3:$L$1000)="CONFIRMADO")),ROWS($A$3:A422))),"")</f>
        <v/>
      </c>
      <c r="M422" s="13" t="str">
        <f ca="1">IFERROR(INDEX(MAESTRO!M:M,_xludf.AGGREGATE(15,6,ROW(MAESTRO!$B$3:$B$1000)/((MAESTRO!$B$3:$B$1000="ASMARTALC")*(UPPER(MAESTRO!$L$3:$L$1000)="CONFIRMADO")),ROWS($A$3:A422))),"")</f>
        <v/>
      </c>
      <c r="N422" s="13" t="str">
        <f ca="1">IFERROR(INDEX(MAESTRO!N:N,_xludf.AGGREGATE(15,6,ROW(MAESTRO!$B$3:$B$1000)/((MAESTRO!$B$3:$B$1000="ASMARTALC")*(UPPER(MAESTRO!$L$3:$L$1000)="CONFIRMADO")),ROWS($A$3:A422))),"")</f>
        <v/>
      </c>
      <c r="O422" s="13" t="str">
        <f ca="1">IFERROR(INDEX(MAESTRO!O:O,_xludf.AGGREGATE(15,6,ROW(MAESTRO!$B$3:$B$1000)/((MAESTRO!$B$3:$B$1000="ASMARTALC")*(UPPER(MAESTRO!$L$3:$L$1000)="CONFIRMADO")),ROWS($A$3:A422))),"")</f>
        <v/>
      </c>
      <c r="P422" s="13" t="str">
        <f ca="1">IFERROR(INDEX(MAESTRO!P:P,_xludf.AGGREGATE(15,6,ROW(MAESTRO!$B$3:$B$1000)/((MAESTRO!$B$3:$B$1000="ASMARTALC")*(UPPER(MAESTRO!$L$3:$L$1000)="CONFIRMADO")),ROWS($A$3:A422))),"")</f>
        <v/>
      </c>
      <c r="Q422" s="13" t="str">
        <f ca="1">IFERROR(INDEX(MAESTRO!Q:Q,_xludf.AGGREGATE(15,6,ROW(MAESTRO!$B$3:$B$1000)/((MAESTRO!$B$3:$B$1000="ASMARTALC")*(UPPER(MAESTRO!$L$3:$L$1000)="CONFIRMADO")),ROWS($A$3:A422))),"")</f>
        <v/>
      </c>
      <c r="R422" s="13" t="str">
        <f ca="1">IFERROR(INDEX(MAESTRO!R:R,_xludf.AGGREGATE(15,6,ROW(MAESTRO!$B$3:$B$1000)/((MAESTRO!$B$3:$B$1000="ASMARTALC")*(UPPER(MAESTRO!$L$3:$L$1000)="CONFIRMADO")),ROWS($A$3:A422))),"")</f>
        <v/>
      </c>
      <c r="S422" s="13" t="str">
        <f ca="1">IFERROR(INDEX(MAESTRO!S:S,_xludf.AGGREGATE(15,6,ROW(MAESTRO!$B$3:$B$1000)/((MAESTRO!$B$3:$B$1000="ASMARTALC")*(UPPER(MAESTRO!$L$3:$L$1000)="CONFIRMADO")),ROWS($A$3:A422))),"")</f>
        <v/>
      </c>
      <c r="T422" s="13" t="str">
        <f ca="1">IFERROR(INDEX(MAESTRO!T:T,_xludf.AGGREGATE(15,6,ROW(MAESTRO!$B$3:$B$1000)/((MAESTRO!$B$3:$B$1000="ASMARTALC")*(UPPER(MAESTRO!$L$3:$L$1000)="CONFIRMADO")),ROWS($A$3:A422))),"")</f>
        <v/>
      </c>
      <c r="U422" s="13" t="str">
        <f ca="1">IFERROR(INDEX(MAESTRO!U:U,_xludf.AGGREGATE(15,6,ROW(MAESTRO!$B$3:$B$1000)/((MAESTRO!$B$3:$B$1000="ASMARTALC")*(UPPER(MAESTRO!$L$3:$L$1000)="CONFIRMADO")),ROWS($A$3:A422))),"")</f>
        <v/>
      </c>
      <c r="V422" s="13" t="str">
        <f ca="1">IFERROR(INDEX(MAESTRO!V:V,_xludf.AGGREGATE(15,6,ROW(MAESTRO!$B$3:$B$1000)/((MAESTRO!$B$3:$B$1000="ASMARTALC")*(UPPER(MAESTRO!$L$3:$L$1000)="CONFIRMADO")),ROWS($A$3:A422))),"")</f>
        <v/>
      </c>
      <c r="W422" s="13" t="str">
        <f ca="1">IFERROR(INDEX(MAESTRO!W:W,_xludf.AGGREGATE(15,6,ROW(MAESTRO!$B$3:$B$1000)/((MAESTRO!$B$3:$B$1000="ASMARTALC")*(UPPER(MAESTRO!$L$3:$L$1000)="CONFIRMADO")),ROWS($A$3:A422))),"")</f>
        <v/>
      </c>
      <c r="X422" s="13" t="str">
        <f ca="1">IFERROR(INDEX(MAESTRO!X:X,_xludf.AGGREGATE(15,6,ROW(MAESTRO!$B$3:$B$1000)/((MAESTRO!$B$3:$B$1000="ASMARTALC")*(UPPER(MAESTRO!$L$3:$L$1000)="CONFIRMADO")),ROWS($A$3:A422))),"")</f>
        <v/>
      </c>
    </row>
    <row r="423" spans="1:24" ht="22.05" customHeight="1">
      <c r="A423" s="10" t="str">
        <f ca="1">IFERROR(INDEX(MAESTRO!A:A,_xludf.AGGREGATE(15,6,ROW(MAESTRO!$B$3:$B$1000)/((MAESTRO!$B$3:$B$1000="ASMARTALC")*(UPPER(MAESTRO!$L$3:$L$1000)="CONFIRMADO")),ROWS($A$3:A423))),"")</f>
        <v/>
      </c>
      <c r="B423" s="10" t="str">
        <f ca="1">IFERROR(INDEX(MAESTRO!B:B,_xludf.AGGREGATE(15,6,ROW(MAESTRO!$B$3:$B$1000)/((MAESTRO!$B$3:$B$1000="ASMARTALC")*(UPPER(MAESTRO!$L$3:$L$1000)="CONFIRMADO")),ROWS($A$3:A423))),"")</f>
        <v/>
      </c>
      <c r="C423" s="10" t="str">
        <f ca="1">IFERROR(INDEX(MAESTRO!C:C,_xludf.AGGREGATE(15,6,ROW(MAESTRO!$B$3:$B$1000)/((MAESTRO!$B$3:$B$1000="ASMARTALC")*(UPPER(MAESTRO!$L$3:$L$1000)="CONFIRMADO")),ROWS($A$3:A423))),"")</f>
        <v/>
      </c>
      <c r="D423" s="10" t="str">
        <f ca="1">IFERROR(INDEX(MAESTRO!D:D,_xludf.AGGREGATE(15,6,ROW(MAESTRO!$B$3:$B$1000)/((MAESTRO!$B$3:$B$1000="ASMARTALC")*(UPPER(MAESTRO!$L$3:$L$1000)="CONFIRMADO")),ROWS($A$3:A423))),"")</f>
        <v/>
      </c>
      <c r="E423" s="10" t="str">
        <f ca="1">IFERROR(INDEX(MAESTRO!E:E,_xludf.AGGREGATE(15,6,ROW(MAESTRO!$B$3:$B$1000)/((MAESTRO!$B$3:$B$1000="ASMARTALC")*(UPPER(MAESTRO!$L$3:$L$1000)="CONFIRMADO")),ROWS($A$3:A423))),"")</f>
        <v/>
      </c>
      <c r="F423" s="10" t="str">
        <f ca="1">IFERROR(INDEX(MAESTRO!F:F,_xludf.AGGREGATE(15,6,ROW(MAESTRO!$B$3:$B$1000)/((MAESTRO!$B$3:$B$1000="ASMARTALC")*(UPPER(MAESTRO!$L$3:$L$1000)="CONFIRMADO")),ROWS($A$3:A423))),"")</f>
        <v/>
      </c>
      <c r="G423" s="10" t="str">
        <f ca="1">IFERROR(INDEX(MAESTRO!G:G,_xludf.AGGREGATE(15,6,ROW(MAESTRO!$B$3:$B$1000)/((MAESTRO!$B$3:$B$1000="ASMARTALC")*(UPPER(MAESTRO!$L$3:$L$1000)="CONFIRMADO")),ROWS($A$3:A423))),"")</f>
        <v/>
      </c>
      <c r="H423" s="10" t="str">
        <f ca="1">IFERROR(INDEX(MAESTRO!H:H,_xludf.AGGREGATE(15,6,ROW(MAESTRO!$B$3:$B$1000)/((MAESTRO!$B$3:$B$1000="ASMARTALC")*(UPPER(MAESTRO!$L$3:$L$1000)="CONFIRMADO")),ROWS($A$3:A423))),"")</f>
        <v/>
      </c>
      <c r="I423" s="10" t="str">
        <f ca="1">IFERROR(INDEX(MAESTRO!I:I,_xludf.AGGREGATE(15,6,ROW(MAESTRO!$B$3:$B$1000)/((MAESTRO!$B$3:$B$1000="ASMARTALC")*(UPPER(MAESTRO!$L$3:$L$1000)="CONFIRMADO")),ROWS($A$3:A423))),"")</f>
        <v/>
      </c>
      <c r="J423" s="10" t="str">
        <f ca="1">IFERROR(INDEX(MAESTRO!J:J,_xludf.AGGREGATE(15,6,ROW(MAESTRO!$B$3:$B$1000)/((MAESTRO!$B$3:$B$1000="ASMARTALC")*(UPPER(MAESTRO!$L$3:$L$1000)="CONFIRMADO")),ROWS($A$3:A423))),"")</f>
        <v/>
      </c>
      <c r="K423" s="10" t="str">
        <f ca="1">IFERROR(INDEX(MAESTRO!K:K,_xludf.AGGREGATE(15,6,ROW(MAESTRO!$B$3:$B$1000)/((MAESTRO!$B$3:$B$1000="ASMARTALC")*(UPPER(MAESTRO!$L$3:$L$1000)="CONFIRMADO")),ROWS($A$3:A423))),"")</f>
        <v/>
      </c>
      <c r="L423" s="10" t="str">
        <f ca="1">IFERROR(INDEX(MAESTRO!L:L,_xludf.AGGREGATE(15,6,ROW(MAESTRO!$B$3:$B$1000)/((MAESTRO!$B$3:$B$1000="ASMARTALC")*(UPPER(MAESTRO!$L$3:$L$1000)="CONFIRMADO")),ROWS($A$3:A423))),"")</f>
        <v/>
      </c>
      <c r="M423" s="10" t="str">
        <f ca="1">IFERROR(INDEX(MAESTRO!M:M,_xludf.AGGREGATE(15,6,ROW(MAESTRO!$B$3:$B$1000)/((MAESTRO!$B$3:$B$1000="ASMARTALC")*(UPPER(MAESTRO!$L$3:$L$1000)="CONFIRMADO")),ROWS($A$3:A423))),"")</f>
        <v/>
      </c>
      <c r="N423" s="10" t="str">
        <f ca="1">IFERROR(INDEX(MAESTRO!N:N,_xludf.AGGREGATE(15,6,ROW(MAESTRO!$B$3:$B$1000)/((MAESTRO!$B$3:$B$1000="ASMARTALC")*(UPPER(MAESTRO!$L$3:$L$1000)="CONFIRMADO")),ROWS($A$3:A423))),"")</f>
        <v/>
      </c>
      <c r="O423" s="10" t="str">
        <f ca="1">IFERROR(INDEX(MAESTRO!O:O,_xludf.AGGREGATE(15,6,ROW(MAESTRO!$B$3:$B$1000)/((MAESTRO!$B$3:$B$1000="ASMARTALC")*(UPPER(MAESTRO!$L$3:$L$1000)="CONFIRMADO")),ROWS($A$3:A423))),"")</f>
        <v/>
      </c>
      <c r="P423" s="10" t="str">
        <f ca="1">IFERROR(INDEX(MAESTRO!P:P,_xludf.AGGREGATE(15,6,ROW(MAESTRO!$B$3:$B$1000)/((MAESTRO!$B$3:$B$1000="ASMARTALC")*(UPPER(MAESTRO!$L$3:$L$1000)="CONFIRMADO")),ROWS($A$3:A423))),"")</f>
        <v/>
      </c>
      <c r="Q423" s="10" t="str">
        <f ca="1">IFERROR(INDEX(MAESTRO!Q:Q,_xludf.AGGREGATE(15,6,ROW(MAESTRO!$B$3:$B$1000)/((MAESTRO!$B$3:$B$1000="ASMARTALC")*(UPPER(MAESTRO!$L$3:$L$1000)="CONFIRMADO")),ROWS($A$3:A423))),"")</f>
        <v/>
      </c>
      <c r="R423" s="10" t="str">
        <f ca="1">IFERROR(INDEX(MAESTRO!R:R,_xludf.AGGREGATE(15,6,ROW(MAESTRO!$B$3:$B$1000)/((MAESTRO!$B$3:$B$1000="ASMARTALC")*(UPPER(MAESTRO!$L$3:$L$1000)="CONFIRMADO")),ROWS($A$3:A423))),"")</f>
        <v/>
      </c>
      <c r="S423" s="10" t="str">
        <f ca="1">IFERROR(INDEX(MAESTRO!S:S,_xludf.AGGREGATE(15,6,ROW(MAESTRO!$B$3:$B$1000)/((MAESTRO!$B$3:$B$1000="ASMARTALC")*(UPPER(MAESTRO!$L$3:$L$1000)="CONFIRMADO")),ROWS($A$3:A423))),"")</f>
        <v/>
      </c>
      <c r="T423" s="10" t="str">
        <f ca="1">IFERROR(INDEX(MAESTRO!T:T,_xludf.AGGREGATE(15,6,ROW(MAESTRO!$B$3:$B$1000)/((MAESTRO!$B$3:$B$1000="ASMARTALC")*(UPPER(MAESTRO!$L$3:$L$1000)="CONFIRMADO")),ROWS($A$3:A423))),"")</f>
        <v/>
      </c>
      <c r="U423" s="10" t="str">
        <f ca="1">IFERROR(INDEX(MAESTRO!U:U,_xludf.AGGREGATE(15,6,ROW(MAESTRO!$B$3:$B$1000)/((MAESTRO!$B$3:$B$1000="ASMARTALC")*(UPPER(MAESTRO!$L$3:$L$1000)="CONFIRMADO")),ROWS($A$3:A423))),"")</f>
        <v/>
      </c>
      <c r="V423" s="10" t="str">
        <f ca="1">IFERROR(INDEX(MAESTRO!V:V,_xludf.AGGREGATE(15,6,ROW(MAESTRO!$B$3:$B$1000)/((MAESTRO!$B$3:$B$1000="ASMARTALC")*(UPPER(MAESTRO!$L$3:$L$1000)="CONFIRMADO")),ROWS($A$3:A423))),"")</f>
        <v/>
      </c>
      <c r="W423" s="10" t="str">
        <f ca="1">IFERROR(INDEX(MAESTRO!W:W,_xludf.AGGREGATE(15,6,ROW(MAESTRO!$B$3:$B$1000)/((MAESTRO!$B$3:$B$1000="ASMARTALC")*(UPPER(MAESTRO!$L$3:$L$1000)="CONFIRMADO")),ROWS($A$3:A423))),"")</f>
        <v/>
      </c>
      <c r="X423" s="10" t="str">
        <f ca="1">IFERROR(INDEX(MAESTRO!X:X,_xludf.AGGREGATE(15,6,ROW(MAESTRO!$B$3:$B$1000)/((MAESTRO!$B$3:$B$1000="ASMARTALC")*(UPPER(MAESTRO!$L$3:$L$1000)="CONFIRMADO")),ROWS($A$3:A423))),"")</f>
        <v/>
      </c>
    </row>
    <row r="424" spans="1:24" ht="22.05" customHeight="1">
      <c r="A424" s="13" t="str">
        <f ca="1">IFERROR(INDEX(MAESTRO!A:A,_xludf.AGGREGATE(15,6,ROW(MAESTRO!$B$3:$B$1000)/((MAESTRO!$B$3:$B$1000="ASMARTALC")*(UPPER(MAESTRO!$L$3:$L$1000)="CONFIRMADO")),ROWS($A$3:A424))),"")</f>
        <v/>
      </c>
      <c r="B424" s="13" t="str">
        <f ca="1">IFERROR(INDEX(MAESTRO!B:B,_xludf.AGGREGATE(15,6,ROW(MAESTRO!$B$3:$B$1000)/((MAESTRO!$B$3:$B$1000="ASMARTALC")*(UPPER(MAESTRO!$L$3:$L$1000)="CONFIRMADO")),ROWS($A$3:A424))),"")</f>
        <v/>
      </c>
      <c r="C424" s="13" t="str">
        <f ca="1">IFERROR(INDEX(MAESTRO!C:C,_xludf.AGGREGATE(15,6,ROW(MAESTRO!$B$3:$B$1000)/((MAESTRO!$B$3:$B$1000="ASMARTALC")*(UPPER(MAESTRO!$L$3:$L$1000)="CONFIRMADO")),ROWS($A$3:A424))),"")</f>
        <v/>
      </c>
      <c r="D424" s="13" t="str">
        <f ca="1">IFERROR(INDEX(MAESTRO!D:D,_xludf.AGGREGATE(15,6,ROW(MAESTRO!$B$3:$B$1000)/((MAESTRO!$B$3:$B$1000="ASMARTALC")*(UPPER(MAESTRO!$L$3:$L$1000)="CONFIRMADO")),ROWS($A$3:A424))),"")</f>
        <v/>
      </c>
      <c r="E424" s="13" t="str">
        <f ca="1">IFERROR(INDEX(MAESTRO!E:E,_xludf.AGGREGATE(15,6,ROW(MAESTRO!$B$3:$B$1000)/((MAESTRO!$B$3:$B$1000="ASMARTALC")*(UPPER(MAESTRO!$L$3:$L$1000)="CONFIRMADO")),ROWS($A$3:A424))),"")</f>
        <v/>
      </c>
      <c r="F424" s="13" t="str">
        <f ca="1">IFERROR(INDEX(MAESTRO!F:F,_xludf.AGGREGATE(15,6,ROW(MAESTRO!$B$3:$B$1000)/((MAESTRO!$B$3:$B$1000="ASMARTALC")*(UPPER(MAESTRO!$L$3:$L$1000)="CONFIRMADO")),ROWS($A$3:A424))),"")</f>
        <v/>
      </c>
      <c r="G424" s="13" t="str">
        <f ca="1">IFERROR(INDEX(MAESTRO!G:G,_xludf.AGGREGATE(15,6,ROW(MAESTRO!$B$3:$B$1000)/((MAESTRO!$B$3:$B$1000="ASMARTALC")*(UPPER(MAESTRO!$L$3:$L$1000)="CONFIRMADO")),ROWS($A$3:A424))),"")</f>
        <v/>
      </c>
      <c r="H424" s="13" t="str">
        <f ca="1">IFERROR(INDEX(MAESTRO!H:H,_xludf.AGGREGATE(15,6,ROW(MAESTRO!$B$3:$B$1000)/((MAESTRO!$B$3:$B$1000="ASMARTALC")*(UPPER(MAESTRO!$L$3:$L$1000)="CONFIRMADO")),ROWS($A$3:A424))),"")</f>
        <v/>
      </c>
      <c r="I424" s="13" t="str">
        <f ca="1">IFERROR(INDEX(MAESTRO!I:I,_xludf.AGGREGATE(15,6,ROW(MAESTRO!$B$3:$B$1000)/((MAESTRO!$B$3:$B$1000="ASMARTALC")*(UPPER(MAESTRO!$L$3:$L$1000)="CONFIRMADO")),ROWS($A$3:A424))),"")</f>
        <v/>
      </c>
      <c r="J424" s="13" t="str">
        <f ca="1">IFERROR(INDEX(MAESTRO!J:J,_xludf.AGGREGATE(15,6,ROW(MAESTRO!$B$3:$B$1000)/((MAESTRO!$B$3:$B$1000="ASMARTALC")*(UPPER(MAESTRO!$L$3:$L$1000)="CONFIRMADO")),ROWS($A$3:A424))),"")</f>
        <v/>
      </c>
      <c r="K424" s="13" t="str">
        <f ca="1">IFERROR(INDEX(MAESTRO!K:K,_xludf.AGGREGATE(15,6,ROW(MAESTRO!$B$3:$B$1000)/((MAESTRO!$B$3:$B$1000="ASMARTALC")*(UPPER(MAESTRO!$L$3:$L$1000)="CONFIRMADO")),ROWS($A$3:A424))),"")</f>
        <v/>
      </c>
      <c r="L424" s="13" t="str">
        <f ca="1">IFERROR(INDEX(MAESTRO!L:L,_xludf.AGGREGATE(15,6,ROW(MAESTRO!$B$3:$B$1000)/((MAESTRO!$B$3:$B$1000="ASMARTALC")*(UPPER(MAESTRO!$L$3:$L$1000)="CONFIRMADO")),ROWS($A$3:A424))),"")</f>
        <v/>
      </c>
      <c r="M424" s="13" t="str">
        <f ca="1">IFERROR(INDEX(MAESTRO!M:M,_xludf.AGGREGATE(15,6,ROW(MAESTRO!$B$3:$B$1000)/((MAESTRO!$B$3:$B$1000="ASMARTALC")*(UPPER(MAESTRO!$L$3:$L$1000)="CONFIRMADO")),ROWS($A$3:A424))),"")</f>
        <v/>
      </c>
      <c r="N424" s="13" t="str">
        <f ca="1">IFERROR(INDEX(MAESTRO!N:N,_xludf.AGGREGATE(15,6,ROW(MAESTRO!$B$3:$B$1000)/((MAESTRO!$B$3:$B$1000="ASMARTALC")*(UPPER(MAESTRO!$L$3:$L$1000)="CONFIRMADO")),ROWS($A$3:A424))),"")</f>
        <v/>
      </c>
      <c r="O424" s="13" t="str">
        <f ca="1">IFERROR(INDEX(MAESTRO!O:O,_xludf.AGGREGATE(15,6,ROW(MAESTRO!$B$3:$B$1000)/((MAESTRO!$B$3:$B$1000="ASMARTALC")*(UPPER(MAESTRO!$L$3:$L$1000)="CONFIRMADO")),ROWS($A$3:A424))),"")</f>
        <v/>
      </c>
      <c r="P424" s="13" t="str">
        <f ca="1">IFERROR(INDEX(MAESTRO!P:P,_xludf.AGGREGATE(15,6,ROW(MAESTRO!$B$3:$B$1000)/((MAESTRO!$B$3:$B$1000="ASMARTALC")*(UPPER(MAESTRO!$L$3:$L$1000)="CONFIRMADO")),ROWS($A$3:A424))),"")</f>
        <v/>
      </c>
      <c r="Q424" s="13" t="str">
        <f ca="1">IFERROR(INDEX(MAESTRO!Q:Q,_xludf.AGGREGATE(15,6,ROW(MAESTRO!$B$3:$B$1000)/((MAESTRO!$B$3:$B$1000="ASMARTALC")*(UPPER(MAESTRO!$L$3:$L$1000)="CONFIRMADO")),ROWS($A$3:A424))),"")</f>
        <v/>
      </c>
      <c r="R424" s="13" t="str">
        <f ca="1">IFERROR(INDEX(MAESTRO!R:R,_xludf.AGGREGATE(15,6,ROW(MAESTRO!$B$3:$B$1000)/((MAESTRO!$B$3:$B$1000="ASMARTALC")*(UPPER(MAESTRO!$L$3:$L$1000)="CONFIRMADO")),ROWS($A$3:A424))),"")</f>
        <v/>
      </c>
      <c r="S424" s="13" t="str">
        <f ca="1">IFERROR(INDEX(MAESTRO!S:S,_xludf.AGGREGATE(15,6,ROW(MAESTRO!$B$3:$B$1000)/((MAESTRO!$B$3:$B$1000="ASMARTALC")*(UPPER(MAESTRO!$L$3:$L$1000)="CONFIRMADO")),ROWS($A$3:A424))),"")</f>
        <v/>
      </c>
      <c r="T424" s="13" t="str">
        <f ca="1">IFERROR(INDEX(MAESTRO!T:T,_xludf.AGGREGATE(15,6,ROW(MAESTRO!$B$3:$B$1000)/((MAESTRO!$B$3:$B$1000="ASMARTALC")*(UPPER(MAESTRO!$L$3:$L$1000)="CONFIRMADO")),ROWS($A$3:A424))),"")</f>
        <v/>
      </c>
      <c r="U424" s="13" t="str">
        <f ca="1">IFERROR(INDEX(MAESTRO!U:U,_xludf.AGGREGATE(15,6,ROW(MAESTRO!$B$3:$B$1000)/((MAESTRO!$B$3:$B$1000="ASMARTALC")*(UPPER(MAESTRO!$L$3:$L$1000)="CONFIRMADO")),ROWS($A$3:A424))),"")</f>
        <v/>
      </c>
      <c r="V424" s="13" t="str">
        <f ca="1">IFERROR(INDEX(MAESTRO!V:V,_xludf.AGGREGATE(15,6,ROW(MAESTRO!$B$3:$B$1000)/((MAESTRO!$B$3:$B$1000="ASMARTALC")*(UPPER(MAESTRO!$L$3:$L$1000)="CONFIRMADO")),ROWS($A$3:A424))),"")</f>
        <v/>
      </c>
      <c r="W424" s="13" t="str">
        <f ca="1">IFERROR(INDEX(MAESTRO!W:W,_xludf.AGGREGATE(15,6,ROW(MAESTRO!$B$3:$B$1000)/((MAESTRO!$B$3:$B$1000="ASMARTALC")*(UPPER(MAESTRO!$L$3:$L$1000)="CONFIRMADO")),ROWS($A$3:A424))),"")</f>
        <v/>
      </c>
      <c r="X424" s="13" t="str">
        <f ca="1">IFERROR(INDEX(MAESTRO!X:X,_xludf.AGGREGATE(15,6,ROW(MAESTRO!$B$3:$B$1000)/((MAESTRO!$B$3:$B$1000="ASMARTALC")*(UPPER(MAESTRO!$L$3:$L$1000)="CONFIRMADO")),ROWS($A$3:A424))),"")</f>
        <v/>
      </c>
    </row>
    <row r="425" spans="1:24" ht="22.05" customHeight="1">
      <c r="A425" s="10" t="str">
        <f ca="1">IFERROR(INDEX(MAESTRO!A:A,_xludf.AGGREGATE(15,6,ROW(MAESTRO!$B$3:$B$1000)/((MAESTRO!$B$3:$B$1000="ASMARTALC")*(UPPER(MAESTRO!$L$3:$L$1000)="CONFIRMADO")),ROWS($A$3:A425))),"")</f>
        <v/>
      </c>
      <c r="B425" s="10" t="str">
        <f ca="1">IFERROR(INDEX(MAESTRO!B:B,_xludf.AGGREGATE(15,6,ROW(MAESTRO!$B$3:$B$1000)/((MAESTRO!$B$3:$B$1000="ASMARTALC")*(UPPER(MAESTRO!$L$3:$L$1000)="CONFIRMADO")),ROWS($A$3:A425))),"")</f>
        <v/>
      </c>
      <c r="C425" s="10" t="str">
        <f ca="1">IFERROR(INDEX(MAESTRO!C:C,_xludf.AGGREGATE(15,6,ROW(MAESTRO!$B$3:$B$1000)/((MAESTRO!$B$3:$B$1000="ASMARTALC")*(UPPER(MAESTRO!$L$3:$L$1000)="CONFIRMADO")),ROWS($A$3:A425))),"")</f>
        <v/>
      </c>
      <c r="D425" s="10" t="str">
        <f ca="1">IFERROR(INDEX(MAESTRO!D:D,_xludf.AGGREGATE(15,6,ROW(MAESTRO!$B$3:$B$1000)/((MAESTRO!$B$3:$B$1000="ASMARTALC")*(UPPER(MAESTRO!$L$3:$L$1000)="CONFIRMADO")),ROWS($A$3:A425))),"")</f>
        <v/>
      </c>
      <c r="E425" s="10" t="str">
        <f ca="1">IFERROR(INDEX(MAESTRO!E:E,_xludf.AGGREGATE(15,6,ROW(MAESTRO!$B$3:$B$1000)/((MAESTRO!$B$3:$B$1000="ASMARTALC")*(UPPER(MAESTRO!$L$3:$L$1000)="CONFIRMADO")),ROWS($A$3:A425))),"")</f>
        <v/>
      </c>
      <c r="F425" s="10" t="str">
        <f ca="1">IFERROR(INDEX(MAESTRO!F:F,_xludf.AGGREGATE(15,6,ROW(MAESTRO!$B$3:$B$1000)/((MAESTRO!$B$3:$B$1000="ASMARTALC")*(UPPER(MAESTRO!$L$3:$L$1000)="CONFIRMADO")),ROWS($A$3:A425))),"")</f>
        <v/>
      </c>
      <c r="G425" s="10" t="str">
        <f ca="1">IFERROR(INDEX(MAESTRO!G:G,_xludf.AGGREGATE(15,6,ROW(MAESTRO!$B$3:$B$1000)/((MAESTRO!$B$3:$B$1000="ASMARTALC")*(UPPER(MAESTRO!$L$3:$L$1000)="CONFIRMADO")),ROWS($A$3:A425))),"")</f>
        <v/>
      </c>
      <c r="H425" s="10" t="str">
        <f ca="1">IFERROR(INDEX(MAESTRO!H:H,_xludf.AGGREGATE(15,6,ROW(MAESTRO!$B$3:$B$1000)/((MAESTRO!$B$3:$B$1000="ASMARTALC")*(UPPER(MAESTRO!$L$3:$L$1000)="CONFIRMADO")),ROWS($A$3:A425))),"")</f>
        <v/>
      </c>
      <c r="I425" s="10" t="str">
        <f ca="1">IFERROR(INDEX(MAESTRO!I:I,_xludf.AGGREGATE(15,6,ROW(MAESTRO!$B$3:$B$1000)/((MAESTRO!$B$3:$B$1000="ASMARTALC")*(UPPER(MAESTRO!$L$3:$L$1000)="CONFIRMADO")),ROWS($A$3:A425))),"")</f>
        <v/>
      </c>
      <c r="J425" s="10" t="str">
        <f ca="1">IFERROR(INDEX(MAESTRO!J:J,_xludf.AGGREGATE(15,6,ROW(MAESTRO!$B$3:$B$1000)/((MAESTRO!$B$3:$B$1000="ASMARTALC")*(UPPER(MAESTRO!$L$3:$L$1000)="CONFIRMADO")),ROWS($A$3:A425))),"")</f>
        <v/>
      </c>
      <c r="K425" s="10" t="str">
        <f ca="1">IFERROR(INDEX(MAESTRO!K:K,_xludf.AGGREGATE(15,6,ROW(MAESTRO!$B$3:$B$1000)/((MAESTRO!$B$3:$B$1000="ASMARTALC")*(UPPER(MAESTRO!$L$3:$L$1000)="CONFIRMADO")),ROWS($A$3:A425))),"")</f>
        <v/>
      </c>
      <c r="L425" s="10" t="str">
        <f ca="1">IFERROR(INDEX(MAESTRO!L:L,_xludf.AGGREGATE(15,6,ROW(MAESTRO!$B$3:$B$1000)/((MAESTRO!$B$3:$B$1000="ASMARTALC")*(UPPER(MAESTRO!$L$3:$L$1000)="CONFIRMADO")),ROWS($A$3:A425))),"")</f>
        <v/>
      </c>
      <c r="M425" s="10" t="str">
        <f ca="1">IFERROR(INDEX(MAESTRO!M:M,_xludf.AGGREGATE(15,6,ROW(MAESTRO!$B$3:$B$1000)/((MAESTRO!$B$3:$B$1000="ASMARTALC")*(UPPER(MAESTRO!$L$3:$L$1000)="CONFIRMADO")),ROWS($A$3:A425))),"")</f>
        <v/>
      </c>
      <c r="N425" s="10" t="str">
        <f ca="1">IFERROR(INDEX(MAESTRO!N:N,_xludf.AGGREGATE(15,6,ROW(MAESTRO!$B$3:$B$1000)/((MAESTRO!$B$3:$B$1000="ASMARTALC")*(UPPER(MAESTRO!$L$3:$L$1000)="CONFIRMADO")),ROWS($A$3:A425))),"")</f>
        <v/>
      </c>
      <c r="O425" s="10" t="str">
        <f ca="1">IFERROR(INDEX(MAESTRO!O:O,_xludf.AGGREGATE(15,6,ROW(MAESTRO!$B$3:$B$1000)/((MAESTRO!$B$3:$B$1000="ASMARTALC")*(UPPER(MAESTRO!$L$3:$L$1000)="CONFIRMADO")),ROWS($A$3:A425))),"")</f>
        <v/>
      </c>
      <c r="P425" s="10" t="str">
        <f ca="1">IFERROR(INDEX(MAESTRO!P:P,_xludf.AGGREGATE(15,6,ROW(MAESTRO!$B$3:$B$1000)/((MAESTRO!$B$3:$B$1000="ASMARTALC")*(UPPER(MAESTRO!$L$3:$L$1000)="CONFIRMADO")),ROWS($A$3:A425))),"")</f>
        <v/>
      </c>
      <c r="Q425" s="10" t="str">
        <f ca="1">IFERROR(INDEX(MAESTRO!Q:Q,_xludf.AGGREGATE(15,6,ROW(MAESTRO!$B$3:$B$1000)/((MAESTRO!$B$3:$B$1000="ASMARTALC")*(UPPER(MAESTRO!$L$3:$L$1000)="CONFIRMADO")),ROWS($A$3:A425))),"")</f>
        <v/>
      </c>
      <c r="R425" s="10" t="str">
        <f ca="1">IFERROR(INDEX(MAESTRO!R:R,_xludf.AGGREGATE(15,6,ROW(MAESTRO!$B$3:$B$1000)/((MAESTRO!$B$3:$B$1000="ASMARTALC")*(UPPER(MAESTRO!$L$3:$L$1000)="CONFIRMADO")),ROWS($A$3:A425))),"")</f>
        <v/>
      </c>
      <c r="S425" s="10" t="str">
        <f ca="1">IFERROR(INDEX(MAESTRO!S:S,_xludf.AGGREGATE(15,6,ROW(MAESTRO!$B$3:$B$1000)/((MAESTRO!$B$3:$B$1000="ASMARTALC")*(UPPER(MAESTRO!$L$3:$L$1000)="CONFIRMADO")),ROWS($A$3:A425))),"")</f>
        <v/>
      </c>
      <c r="T425" s="10" t="str">
        <f ca="1">IFERROR(INDEX(MAESTRO!T:T,_xludf.AGGREGATE(15,6,ROW(MAESTRO!$B$3:$B$1000)/((MAESTRO!$B$3:$B$1000="ASMARTALC")*(UPPER(MAESTRO!$L$3:$L$1000)="CONFIRMADO")),ROWS($A$3:A425))),"")</f>
        <v/>
      </c>
      <c r="U425" s="10" t="str">
        <f ca="1">IFERROR(INDEX(MAESTRO!U:U,_xludf.AGGREGATE(15,6,ROW(MAESTRO!$B$3:$B$1000)/((MAESTRO!$B$3:$B$1000="ASMARTALC")*(UPPER(MAESTRO!$L$3:$L$1000)="CONFIRMADO")),ROWS($A$3:A425))),"")</f>
        <v/>
      </c>
      <c r="V425" s="10" t="str">
        <f ca="1">IFERROR(INDEX(MAESTRO!V:V,_xludf.AGGREGATE(15,6,ROW(MAESTRO!$B$3:$B$1000)/((MAESTRO!$B$3:$B$1000="ASMARTALC")*(UPPER(MAESTRO!$L$3:$L$1000)="CONFIRMADO")),ROWS($A$3:A425))),"")</f>
        <v/>
      </c>
      <c r="W425" s="10" t="str">
        <f ca="1">IFERROR(INDEX(MAESTRO!W:W,_xludf.AGGREGATE(15,6,ROW(MAESTRO!$B$3:$B$1000)/((MAESTRO!$B$3:$B$1000="ASMARTALC")*(UPPER(MAESTRO!$L$3:$L$1000)="CONFIRMADO")),ROWS($A$3:A425))),"")</f>
        <v/>
      </c>
      <c r="X425" s="10" t="str">
        <f ca="1">IFERROR(INDEX(MAESTRO!X:X,_xludf.AGGREGATE(15,6,ROW(MAESTRO!$B$3:$B$1000)/((MAESTRO!$B$3:$B$1000="ASMARTALC")*(UPPER(MAESTRO!$L$3:$L$1000)="CONFIRMADO")),ROWS($A$3:A425))),"")</f>
        <v/>
      </c>
    </row>
    <row r="426" spans="1:24" ht="22.05" customHeight="1">
      <c r="A426" s="13" t="str">
        <f ca="1">IFERROR(INDEX(MAESTRO!A:A,_xludf.AGGREGATE(15,6,ROW(MAESTRO!$B$3:$B$1000)/((MAESTRO!$B$3:$B$1000="ASMARTALC")*(UPPER(MAESTRO!$L$3:$L$1000)="CONFIRMADO")),ROWS($A$3:A426))),"")</f>
        <v/>
      </c>
      <c r="B426" s="13" t="str">
        <f ca="1">IFERROR(INDEX(MAESTRO!B:B,_xludf.AGGREGATE(15,6,ROW(MAESTRO!$B$3:$B$1000)/((MAESTRO!$B$3:$B$1000="ASMARTALC")*(UPPER(MAESTRO!$L$3:$L$1000)="CONFIRMADO")),ROWS($A$3:A426))),"")</f>
        <v/>
      </c>
      <c r="C426" s="13" t="str">
        <f ca="1">IFERROR(INDEX(MAESTRO!C:C,_xludf.AGGREGATE(15,6,ROW(MAESTRO!$B$3:$B$1000)/((MAESTRO!$B$3:$B$1000="ASMARTALC")*(UPPER(MAESTRO!$L$3:$L$1000)="CONFIRMADO")),ROWS($A$3:A426))),"")</f>
        <v/>
      </c>
      <c r="D426" s="13" t="str">
        <f ca="1">IFERROR(INDEX(MAESTRO!D:D,_xludf.AGGREGATE(15,6,ROW(MAESTRO!$B$3:$B$1000)/((MAESTRO!$B$3:$B$1000="ASMARTALC")*(UPPER(MAESTRO!$L$3:$L$1000)="CONFIRMADO")),ROWS($A$3:A426))),"")</f>
        <v/>
      </c>
      <c r="E426" s="13" t="str">
        <f ca="1">IFERROR(INDEX(MAESTRO!E:E,_xludf.AGGREGATE(15,6,ROW(MAESTRO!$B$3:$B$1000)/((MAESTRO!$B$3:$B$1000="ASMARTALC")*(UPPER(MAESTRO!$L$3:$L$1000)="CONFIRMADO")),ROWS($A$3:A426))),"")</f>
        <v/>
      </c>
      <c r="F426" s="13" t="str">
        <f ca="1">IFERROR(INDEX(MAESTRO!F:F,_xludf.AGGREGATE(15,6,ROW(MAESTRO!$B$3:$B$1000)/((MAESTRO!$B$3:$B$1000="ASMARTALC")*(UPPER(MAESTRO!$L$3:$L$1000)="CONFIRMADO")),ROWS($A$3:A426))),"")</f>
        <v/>
      </c>
      <c r="G426" s="13" t="str">
        <f ca="1">IFERROR(INDEX(MAESTRO!G:G,_xludf.AGGREGATE(15,6,ROW(MAESTRO!$B$3:$B$1000)/((MAESTRO!$B$3:$B$1000="ASMARTALC")*(UPPER(MAESTRO!$L$3:$L$1000)="CONFIRMADO")),ROWS($A$3:A426))),"")</f>
        <v/>
      </c>
      <c r="H426" s="13" t="str">
        <f ca="1">IFERROR(INDEX(MAESTRO!H:H,_xludf.AGGREGATE(15,6,ROW(MAESTRO!$B$3:$B$1000)/((MAESTRO!$B$3:$B$1000="ASMARTALC")*(UPPER(MAESTRO!$L$3:$L$1000)="CONFIRMADO")),ROWS($A$3:A426))),"")</f>
        <v/>
      </c>
      <c r="I426" s="13" t="str">
        <f ca="1">IFERROR(INDEX(MAESTRO!I:I,_xludf.AGGREGATE(15,6,ROW(MAESTRO!$B$3:$B$1000)/((MAESTRO!$B$3:$B$1000="ASMARTALC")*(UPPER(MAESTRO!$L$3:$L$1000)="CONFIRMADO")),ROWS($A$3:A426))),"")</f>
        <v/>
      </c>
      <c r="J426" s="13" t="str">
        <f ca="1">IFERROR(INDEX(MAESTRO!J:J,_xludf.AGGREGATE(15,6,ROW(MAESTRO!$B$3:$B$1000)/((MAESTRO!$B$3:$B$1000="ASMARTALC")*(UPPER(MAESTRO!$L$3:$L$1000)="CONFIRMADO")),ROWS($A$3:A426))),"")</f>
        <v/>
      </c>
      <c r="K426" s="13" t="str">
        <f ca="1">IFERROR(INDEX(MAESTRO!K:K,_xludf.AGGREGATE(15,6,ROW(MAESTRO!$B$3:$B$1000)/((MAESTRO!$B$3:$B$1000="ASMARTALC")*(UPPER(MAESTRO!$L$3:$L$1000)="CONFIRMADO")),ROWS($A$3:A426))),"")</f>
        <v/>
      </c>
      <c r="L426" s="13" t="str">
        <f ca="1">IFERROR(INDEX(MAESTRO!L:L,_xludf.AGGREGATE(15,6,ROW(MAESTRO!$B$3:$B$1000)/((MAESTRO!$B$3:$B$1000="ASMARTALC")*(UPPER(MAESTRO!$L$3:$L$1000)="CONFIRMADO")),ROWS($A$3:A426))),"")</f>
        <v/>
      </c>
      <c r="M426" s="13" t="str">
        <f ca="1">IFERROR(INDEX(MAESTRO!M:M,_xludf.AGGREGATE(15,6,ROW(MAESTRO!$B$3:$B$1000)/((MAESTRO!$B$3:$B$1000="ASMARTALC")*(UPPER(MAESTRO!$L$3:$L$1000)="CONFIRMADO")),ROWS($A$3:A426))),"")</f>
        <v/>
      </c>
      <c r="N426" s="13" t="str">
        <f ca="1">IFERROR(INDEX(MAESTRO!N:N,_xludf.AGGREGATE(15,6,ROW(MAESTRO!$B$3:$B$1000)/((MAESTRO!$B$3:$B$1000="ASMARTALC")*(UPPER(MAESTRO!$L$3:$L$1000)="CONFIRMADO")),ROWS($A$3:A426))),"")</f>
        <v/>
      </c>
      <c r="O426" s="13" t="str">
        <f ca="1">IFERROR(INDEX(MAESTRO!O:O,_xludf.AGGREGATE(15,6,ROW(MAESTRO!$B$3:$B$1000)/((MAESTRO!$B$3:$B$1000="ASMARTALC")*(UPPER(MAESTRO!$L$3:$L$1000)="CONFIRMADO")),ROWS($A$3:A426))),"")</f>
        <v/>
      </c>
      <c r="P426" s="13" t="str">
        <f ca="1">IFERROR(INDEX(MAESTRO!P:P,_xludf.AGGREGATE(15,6,ROW(MAESTRO!$B$3:$B$1000)/((MAESTRO!$B$3:$B$1000="ASMARTALC")*(UPPER(MAESTRO!$L$3:$L$1000)="CONFIRMADO")),ROWS($A$3:A426))),"")</f>
        <v/>
      </c>
      <c r="Q426" s="13" t="str">
        <f ca="1">IFERROR(INDEX(MAESTRO!Q:Q,_xludf.AGGREGATE(15,6,ROW(MAESTRO!$B$3:$B$1000)/((MAESTRO!$B$3:$B$1000="ASMARTALC")*(UPPER(MAESTRO!$L$3:$L$1000)="CONFIRMADO")),ROWS($A$3:A426))),"")</f>
        <v/>
      </c>
      <c r="R426" s="13" t="str">
        <f ca="1">IFERROR(INDEX(MAESTRO!R:R,_xludf.AGGREGATE(15,6,ROW(MAESTRO!$B$3:$B$1000)/((MAESTRO!$B$3:$B$1000="ASMARTALC")*(UPPER(MAESTRO!$L$3:$L$1000)="CONFIRMADO")),ROWS($A$3:A426))),"")</f>
        <v/>
      </c>
      <c r="S426" s="13" t="str">
        <f ca="1">IFERROR(INDEX(MAESTRO!S:S,_xludf.AGGREGATE(15,6,ROW(MAESTRO!$B$3:$B$1000)/((MAESTRO!$B$3:$B$1000="ASMARTALC")*(UPPER(MAESTRO!$L$3:$L$1000)="CONFIRMADO")),ROWS($A$3:A426))),"")</f>
        <v/>
      </c>
      <c r="T426" s="13" t="str">
        <f ca="1">IFERROR(INDEX(MAESTRO!T:T,_xludf.AGGREGATE(15,6,ROW(MAESTRO!$B$3:$B$1000)/((MAESTRO!$B$3:$B$1000="ASMARTALC")*(UPPER(MAESTRO!$L$3:$L$1000)="CONFIRMADO")),ROWS($A$3:A426))),"")</f>
        <v/>
      </c>
      <c r="U426" s="13" t="str">
        <f ca="1">IFERROR(INDEX(MAESTRO!U:U,_xludf.AGGREGATE(15,6,ROW(MAESTRO!$B$3:$B$1000)/((MAESTRO!$B$3:$B$1000="ASMARTALC")*(UPPER(MAESTRO!$L$3:$L$1000)="CONFIRMADO")),ROWS($A$3:A426))),"")</f>
        <v/>
      </c>
      <c r="V426" s="13" t="str">
        <f ca="1">IFERROR(INDEX(MAESTRO!V:V,_xludf.AGGREGATE(15,6,ROW(MAESTRO!$B$3:$B$1000)/((MAESTRO!$B$3:$B$1000="ASMARTALC")*(UPPER(MAESTRO!$L$3:$L$1000)="CONFIRMADO")),ROWS($A$3:A426))),"")</f>
        <v/>
      </c>
      <c r="W426" s="13" t="str">
        <f ca="1">IFERROR(INDEX(MAESTRO!W:W,_xludf.AGGREGATE(15,6,ROW(MAESTRO!$B$3:$B$1000)/((MAESTRO!$B$3:$B$1000="ASMARTALC")*(UPPER(MAESTRO!$L$3:$L$1000)="CONFIRMADO")),ROWS($A$3:A426))),"")</f>
        <v/>
      </c>
      <c r="X426" s="13" t="str">
        <f ca="1">IFERROR(INDEX(MAESTRO!X:X,_xludf.AGGREGATE(15,6,ROW(MAESTRO!$B$3:$B$1000)/((MAESTRO!$B$3:$B$1000="ASMARTALC")*(UPPER(MAESTRO!$L$3:$L$1000)="CONFIRMADO")),ROWS($A$3:A426))),"")</f>
        <v/>
      </c>
    </row>
    <row r="427" spans="1:24" ht="22.05" customHeight="1">
      <c r="A427" s="10" t="str">
        <f ca="1">IFERROR(INDEX(MAESTRO!A:A,_xludf.AGGREGATE(15,6,ROW(MAESTRO!$B$3:$B$1000)/((MAESTRO!$B$3:$B$1000="ASMARTALC")*(UPPER(MAESTRO!$L$3:$L$1000)="CONFIRMADO")),ROWS($A$3:A427))),"")</f>
        <v/>
      </c>
      <c r="B427" s="10" t="str">
        <f ca="1">IFERROR(INDEX(MAESTRO!B:B,_xludf.AGGREGATE(15,6,ROW(MAESTRO!$B$3:$B$1000)/((MAESTRO!$B$3:$B$1000="ASMARTALC")*(UPPER(MAESTRO!$L$3:$L$1000)="CONFIRMADO")),ROWS($A$3:A427))),"")</f>
        <v/>
      </c>
      <c r="C427" s="10" t="str">
        <f ca="1">IFERROR(INDEX(MAESTRO!C:C,_xludf.AGGREGATE(15,6,ROW(MAESTRO!$B$3:$B$1000)/((MAESTRO!$B$3:$B$1000="ASMARTALC")*(UPPER(MAESTRO!$L$3:$L$1000)="CONFIRMADO")),ROWS($A$3:A427))),"")</f>
        <v/>
      </c>
      <c r="D427" s="10" t="str">
        <f ca="1">IFERROR(INDEX(MAESTRO!D:D,_xludf.AGGREGATE(15,6,ROW(MAESTRO!$B$3:$B$1000)/((MAESTRO!$B$3:$B$1000="ASMARTALC")*(UPPER(MAESTRO!$L$3:$L$1000)="CONFIRMADO")),ROWS($A$3:A427))),"")</f>
        <v/>
      </c>
      <c r="E427" s="10" t="str">
        <f ca="1">IFERROR(INDEX(MAESTRO!E:E,_xludf.AGGREGATE(15,6,ROW(MAESTRO!$B$3:$B$1000)/((MAESTRO!$B$3:$B$1000="ASMARTALC")*(UPPER(MAESTRO!$L$3:$L$1000)="CONFIRMADO")),ROWS($A$3:A427))),"")</f>
        <v/>
      </c>
      <c r="F427" s="10" t="str">
        <f ca="1">IFERROR(INDEX(MAESTRO!F:F,_xludf.AGGREGATE(15,6,ROW(MAESTRO!$B$3:$B$1000)/((MAESTRO!$B$3:$B$1000="ASMARTALC")*(UPPER(MAESTRO!$L$3:$L$1000)="CONFIRMADO")),ROWS($A$3:A427))),"")</f>
        <v/>
      </c>
      <c r="G427" s="10" t="str">
        <f ca="1">IFERROR(INDEX(MAESTRO!G:G,_xludf.AGGREGATE(15,6,ROW(MAESTRO!$B$3:$B$1000)/((MAESTRO!$B$3:$B$1000="ASMARTALC")*(UPPER(MAESTRO!$L$3:$L$1000)="CONFIRMADO")),ROWS($A$3:A427))),"")</f>
        <v/>
      </c>
      <c r="H427" s="10" t="str">
        <f ca="1">IFERROR(INDEX(MAESTRO!H:H,_xludf.AGGREGATE(15,6,ROW(MAESTRO!$B$3:$B$1000)/((MAESTRO!$B$3:$B$1000="ASMARTALC")*(UPPER(MAESTRO!$L$3:$L$1000)="CONFIRMADO")),ROWS($A$3:A427))),"")</f>
        <v/>
      </c>
      <c r="I427" s="10" t="str">
        <f ca="1">IFERROR(INDEX(MAESTRO!I:I,_xludf.AGGREGATE(15,6,ROW(MAESTRO!$B$3:$B$1000)/((MAESTRO!$B$3:$B$1000="ASMARTALC")*(UPPER(MAESTRO!$L$3:$L$1000)="CONFIRMADO")),ROWS($A$3:A427))),"")</f>
        <v/>
      </c>
      <c r="J427" s="10" t="str">
        <f ca="1">IFERROR(INDEX(MAESTRO!J:J,_xludf.AGGREGATE(15,6,ROW(MAESTRO!$B$3:$B$1000)/((MAESTRO!$B$3:$B$1000="ASMARTALC")*(UPPER(MAESTRO!$L$3:$L$1000)="CONFIRMADO")),ROWS($A$3:A427))),"")</f>
        <v/>
      </c>
      <c r="K427" s="10" t="str">
        <f ca="1">IFERROR(INDEX(MAESTRO!K:K,_xludf.AGGREGATE(15,6,ROW(MAESTRO!$B$3:$B$1000)/((MAESTRO!$B$3:$B$1000="ASMARTALC")*(UPPER(MAESTRO!$L$3:$L$1000)="CONFIRMADO")),ROWS($A$3:A427))),"")</f>
        <v/>
      </c>
      <c r="L427" s="10" t="str">
        <f ca="1">IFERROR(INDEX(MAESTRO!L:L,_xludf.AGGREGATE(15,6,ROW(MAESTRO!$B$3:$B$1000)/((MAESTRO!$B$3:$B$1000="ASMARTALC")*(UPPER(MAESTRO!$L$3:$L$1000)="CONFIRMADO")),ROWS($A$3:A427))),"")</f>
        <v/>
      </c>
      <c r="M427" s="10" t="str">
        <f ca="1">IFERROR(INDEX(MAESTRO!M:M,_xludf.AGGREGATE(15,6,ROW(MAESTRO!$B$3:$B$1000)/((MAESTRO!$B$3:$B$1000="ASMARTALC")*(UPPER(MAESTRO!$L$3:$L$1000)="CONFIRMADO")),ROWS($A$3:A427))),"")</f>
        <v/>
      </c>
      <c r="N427" s="10" t="str">
        <f ca="1">IFERROR(INDEX(MAESTRO!N:N,_xludf.AGGREGATE(15,6,ROW(MAESTRO!$B$3:$B$1000)/((MAESTRO!$B$3:$B$1000="ASMARTALC")*(UPPER(MAESTRO!$L$3:$L$1000)="CONFIRMADO")),ROWS($A$3:A427))),"")</f>
        <v/>
      </c>
      <c r="O427" s="10" t="str">
        <f ca="1">IFERROR(INDEX(MAESTRO!O:O,_xludf.AGGREGATE(15,6,ROW(MAESTRO!$B$3:$B$1000)/((MAESTRO!$B$3:$B$1000="ASMARTALC")*(UPPER(MAESTRO!$L$3:$L$1000)="CONFIRMADO")),ROWS($A$3:A427))),"")</f>
        <v/>
      </c>
      <c r="P427" s="10" t="str">
        <f ca="1">IFERROR(INDEX(MAESTRO!P:P,_xludf.AGGREGATE(15,6,ROW(MAESTRO!$B$3:$B$1000)/((MAESTRO!$B$3:$B$1000="ASMARTALC")*(UPPER(MAESTRO!$L$3:$L$1000)="CONFIRMADO")),ROWS($A$3:A427))),"")</f>
        <v/>
      </c>
      <c r="Q427" s="10" t="str">
        <f ca="1">IFERROR(INDEX(MAESTRO!Q:Q,_xludf.AGGREGATE(15,6,ROW(MAESTRO!$B$3:$B$1000)/((MAESTRO!$B$3:$B$1000="ASMARTALC")*(UPPER(MAESTRO!$L$3:$L$1000)="CONFIRMADO")),ROWS($A$3:A427))),"")</f>
        <v/>
      </c>
      <c r="R427" s="10" t="str">
        <f ca="1">IFERROR(INDEX(MAESTRO!R:R,_xludf.AGGREGATE(15,6,ROW(MAESTRO!$B$3:$B$1000)/((MAESTRO!$B$3:$B$1000="ASMARTALC")*(UPPER(MAESTRO!$L$3:$L$1000)="CONFIRMADO")),ROWS($A$3:A427))),"")</f>
        <v/>
      </c>
      <c r="S427" s="10" t="str">
        <f ca="1">IFERROR(INDEX(MAESTRO!S:S,_xludf.AGGREGATE(15,6,ROW(MAESTRO!$B$3:$B$1000)/((MAESTRO!$B$3:$B$1000="ASMARTALC")*(UPPER(MAESTRO!$L$3:$L$1000)="CONFIRMADO")),ROWS($A$3:A427))),"")</f>
        <v/>
      </c>
      <c r="T427" s="10" t="str">
        <f ca="1">IFERROR(INDEX(MAESTRO!T:T,_xludf.AGGREGATE(15,6,ROW(MAESTRO!$B$3:$B$1000)/((MAESTRO!$B$3:$B$1000="ASMARTALC")*(UPPER(MAESTRO!$L$3:$L$1000)="CONFIRMADO")),ROWS($A$3:A427))),"")</f>
        <v/>
      </c>
      <c r="U427" s="10" t="str">
        <f ca="1">IFERROR(INDEX(MAESTRO!U:U,_xludf.AGGREGATE(15,6,ROW(MAESTRO!$B$3:$B$1000)/((MAESTRO!$B$3:$B$1000="ASMARTALC")*(UPPER(MAESTRO!$L$3:$L$1000)="CONFIRMADO")),ROWS($A$3:A427))),"")</f>
        <v/>
      </c>
      <c r="V427" s="10" t="str">
        <f ca="1">IFERROR(INDEX(MAESTRO!V:V,_xludf.AGGREGATE(15,6,ROW(MAESTRO!$B$3:$B$1000)/((MAESTRO!$B$3:$B$1000="ASMARTALC")*(UPPER(MAESTRO!$L$3:$L$1000)="CONFIRMADO")),ROWS($A$3:A427))),"")</f>
        <v/>
      </c>
      <c r="W427" s="10" t="str">
        <f ca="1">IFERROR(INDEX(MAESTRO!W:W,_xludf.AGGREGATE(15,6,ROW(MAESTRO!$B$3:$B$1000)/((MAESTRO!$B$3:$B$1000="ASMARTALC")*(UPPER(MAESTRO!$L$3:$L$1000)="CONFIRMADO")),ROWS($A$3:A427))),"")</f>
        <v/>
      </c>
      <c r="X427" s="10" t="str">
        <f ca="1">IFERROR(INDEX(MAESTRO!X:X,_xludf.AGGREGATE(15,6,ROW(MAESTRO!$B$3:$B$1000)/((MAESTRO!$B$3:$B$1000="ASMARTALC")*(UPPER(MAESTRO!$L$3:$L$1000)="CONFIRMADO")),ROWS($A$3:A427))),"")</f>
        <v/>
      </c>
    </row>
    <row r="428" spans="1:24" ht="22.05" customHeight="1">
      <c r="A428" s="13" t="str">
        <f ca="1">IFERROR(INDEX(MAESTRO!A:A,_xludf.AGGREGATE(15,6,ROW(MAESTRO!$B$3:$B$1000)/((MAESTRO!$B$3:$B$1000="ASMARTALC")*(UPPER(MAESTRO!$L$3:$L$1000)="CONFIRMADO")),ROWS($A$3:A428))),"")</f>
        <v/>
      </c>
      <c r="B428" s="13" t="str">
        <f ca="1">IFERROR(INDEX(MAESTRO!B:B,_xludf.AGGREGATE(15,6,ROW(MAESTRO!$B$3:$B$1000)/((MAESTRO!$B$3:$B$1000="ASMARTALC")*(UPPER(MAESTRO!$L$3:$L$1000)="CONFIRMADO")),ROWS($A$3:A428))),"")</f>
        <v/>
      </c>
      <c r="C428" s="13" t="str">
        <f ca="1">IFERROR(INDEX(MAESTRO!C:C,_xludf.AGGREGATE(15,6,ROW(MAESTRO!$B$3:$B$1000)/((MAESTRO!$B$3:$B$1000="ASMARTALC")*(UPPER(MAESTRO!$L$3:$L$1000)="CONFIRMADO")),ROWS($A$3:A428))),"")</f>
        <v/>
      </c>
      <c r="D428" s="13" t="str">
        <f ca="1">IFERROR(INDEX(MAESTRO!D:D,_xludf.AGGREGATE(15,6,ROW(MAESTRO!$B$3:$B$1000)/((MAESTRO!$B$3:$B$1000="ASMARTALC")*(UPPER(MAESTRO!$L$3:$L$1000)="CONFIRMADO")),ROWS($A$3:A428))),"")</f>
        <v/>
      </c>
      <c r="E428" s="13" t="str">
        <f ca="1">IFERROR(INDEX(MAESTRO!E:E,_xludf.AGGREGATE(15,6,ROW(MAESTRO!$B$3:$B$1000)/((MAESTRO!$B$3:$B$1000="ASMARTALC")*(UPPER(MAESTRO!$L$3:$L$1000)="CONFIRMADO")),ROWS($A$3:A428))),"")</f>
        <v/>
      </c>
      <c r="F428" s="13" t="str">
        <f ca="1">IFERROR(INDEX(MAESTRO!F:F,_xludf.AGGREGATE(15,6,ROW(MAESTRO!$B$3:$B$1000)/((MAESTRO!$B$3:$B$1000="ASMARTALC")*(UPPER(MAESTRO!$L$3:$L$1000)="CONFIRMADO")),ROWS($A$3:A428))),"")</f>
        <v/>
      </c>
      <c r="G428" s="13" t="str">
        <f ca="1">IFERROR(INDEX(MAESTRO!G:G,_xludf.AGGREGATE(15,6,ROW(MAESTRO!$B$3:$B$1000)/((MAESTRO!$B$3:$B$1000="ASMARTALC")*(UPPER(MAESTRO!$L$3:$L$1000)="CONFIRMADO")),ROWS($A$3:A428))),"")</f>
        <v/>
      </c>
      <c r="H428" s="13" t="str">
        <f ca="1">IFERROR(INDEX(MAESTRO!H:H,_xludf.AGGREGATE(15,6,ROW(MAESTRO!$B$3:$B$1000)/((MAESTRO!$B$3:$B$1000="ASMARTALC")*(UPPER(MAESTRO!$L$3:$L$1000)="CONFIRMADO")),ROWS($A$3:A428))),"")</f>
        <v/>
      </c>
      <c r="I428" s="13" t="str">
        <f ca="1">IFERROR(INDEX(MAESTRO!I:I,_xludf.AGGREGATE(15,6,ROW(MAESTRO!$B$3:$B$1000)/((MAESTRO!$B$3:$B$1000="ASMARTALC")*(UPPER(MAESTRO!$L$3:$L$1000)="CONFIRMADO")),ROWS($A$3:A428))),"")</f>
        <v/>
      </c>
      <c r="J428" s="13" t="str">
        <f ca="1">IFERROR(INDEX(MAESTRO!J:J,_xludf.AGGREGATE(15,6,ROW(MAESTRO!$B$3:$B$1000)/((MAESTRO!$B$3:$B$1000="ASMARTALC")*(UPPER(MAESTRO!$L$3:$L$1000)="CONFIRMADO")),ROWS($A$3:A428))),"")</f>
        <v/>
      </c>
      <c r="K428" s="13" t="str">
        <f ca="1">IFERROR(INDEX(MAESTRO!K:K,_xludf.AGGREGATE(15,6,ROW(MAESTRO!$B$3:$B$1000)/((MAESTRO!$B$3:$B$1000="ASMARTALC")*(UPPER(MAESTRO!$L$3:$L$1000)="CONFIRMADO")),ROWS($A$3:A428))),"")</f>
        <v/>
      </c>
      <c r="L428" s="13" t="str">
        <f ca="1">IFERROR(INDEX(MAESTRO!L:L,_xludf.AGGREGATE(15,6,ROW(MAESTRO!$B$3:$B$1000)/((MAESTRO!$B$3:$B$1000="ASMARTALC")*(UPPER(MAESTRO!$L$3:$L$1000)="CONFIRMADO")),ROWS($A$3:A428))),"")</f>
        <v/>
      </c>
      <c r="M428" s="13" t="str">
        <f ca="1">IFERROR(INDEX(MAESTRO!M:M,_xludf.AGGREGATE(15,6,ROW(MAESTRO!$B$3:$B$1000)/((MAESTRO!$B$3:$B$1000="ASMARTALC")*(UPPER(MAESTRO!$L$3:$L$1000)="CONFIRMADO")),ROWS($A$3:A428))),"")</f>
        <v/>
      </c>
      <c r="N428" s="13" t="str">
        <f ca="1">IFERROR(INDEX(MAESTRO!N:N,_xludf.AGGREGATE(15,6,ROW(MAESTRO!$B$3:$B$1000)/((MAESTRO!$B$3:$B$1000="ASMARTALC")*(UPPER(MAESTRO!$L$3:$L$1000)="CONFIRMADO")),ROWS($A$3:A428))),"")</f>
        <v/>
      </c>
      <c r="O428" s="13" t="str">
        <f ca="1">IFERROR(INDEX(MAESTRO!O:O,_xludf.AGGREGATE(15,6,ROW(MAESTRO!$B$3:$B$1000)/((MAESTRO!$B$3:$B$1000="ASMARTALC")*(UPPER(MAESTRO!$L$3:$L$1000)="CONFIRMADO")),ROWS($A$3:A428))),"")</f>
        <v/>
      </c>
      <c r="P428" s="13" t="str">
        <f ca="1">IFERROR(INDEX(MAESTRO!P:P,_xludf.AGGREGATE(15,6,ROW(MAESTRO!$B$3:$B$1000)/((MAESTRO!$B$3:$B$1000="ASMARTALC")*(UPPER(MAESTRO!$L$3:$L$1000)="CONFIRMADO")),ROWS($A$3:A428))),"")</f>
        <v/>
      </c>
      <c r="Q428" s="13" t="str">
        <f ca="1">IFERROR(INDEX(MAESTRO!Q:Q,_xludf.AGGREGATE(15,6,ROW(MAESTRO!$B$3:$B$1000)/((MAESTRO!$B$3:$B$1000="ASMARTALC")*(UPPER(MAESTRO!$L$3:$L$1000)="CONFIRMADO")),ROWS($A$3:A428))),"")</f>
        <v/>
      </c>
      <c r="R428" s="13" t="str">
        <f ca="1">IFERROR(INDEX(MAESTRO!R:R,_xludf.AGGREGATE(15,6,ROW(MAESTRO!$B$3:$B$1000)/((MAESTRO!$B$3:$B$1000="ASMARTALC")*(UPPER(MAESTRO!$L$3:$L$1000)="CONFIRMADO")),ROWS($A$3:A428))),"")</f>
        <v/>
      </c>
      <c r="S428" s="13" t="str">
        <f ca="1">IFERROR(INDEX(MAESTRO!S:S,_xludf.AGGREGATE(15,6,ROW(MAESTRO!$B$3:$B$1000)/((MAESTRO!$B$3:$B$1000="ASMARTALC")*(UPPER(MAESTRO!$L$3:$L$1000)="CONFIRMADO")),ROWS($A$3:A428))),"")</f>
        <v/>
      </c>
      <c r="T428" s="13" t="str">
        <f ca="1">IFERROR(INDEX(MAESTRO!T:T,_xludf.AGGREGATE(15,6,ROW(MAESTRO!$B$3:$B$1000)/((MAESTRO!$B$3:$B$1000="ASMARTALC")*(UPPER(MAESTRO!$L$3:$L$1000)="CONFIRMADO")),ROWS($A$3:A428))),"")</f>
        <v/>
      </c>
      <c r="U428" s="13" t="str">
        <f ca="1">IFERROR(INDEX(MAESTRO!U:U,_xludf.AGGREGATE(15,6,ROW(MAESTRO!$B$3:$B$1000)/((MAESTRO!$B$3:$B$1000="ASMARTALC")*(UPPER(MAESTRO!$L$3:$L$1000)="CONFIRMADO")),ROWS($A$3:A428))),"")</f>
        <v/>
      </c>
      <c r="V428" s="13" t="str">
        <f ca="1">IFERROR(INDEX(MAESTRO!V:V,_xludf.AGGREGATE(15,6,ROW(MAESTRO!$B$3:$B$1000)/((MAESTRO!$B$3:$B$1000="ASMARTALC")*(UPPER(MAESTRO!$L$3:$L$1000)="CONFIRMADO")),ROWS($A$3:A428))),"")</f>
        <v/>
      </c>
      <c r="W428" s="13" t="str">
        <f ca="1">IFERROR(INDEX(MAESTRO!W:W,_xludf.AGGREGATE(15,6,ROW(MAESTRO!$B$3:$B$1000)/((MAESTRO!$B$3:$B$1000="ASMARTALC")*(UPPER(MAESTRO!$L$3:$L$1000)="CONFIRMADO")),ROWS($A$3:A428))),"")</f>
        <v/>
      </c>
      <c r="X428" s="13" t="str">
        <f ca="1">IFERROR(INDEX(MAESTRO!X:X,_xludf.AGGREGATE(15,6,ROW(MAESTRO!$B$3:$B$1000)/((MAESTRO!$B$3:$B$1000="ASMARTALC")*(UPPER(MAESTRO!$L$3:$L$1000)="CONFIRMADO")),ROWS($A$3:A428))),"")</f>
        <v/>
      </c>
    </row>
    <row r="429" spans="1:24" ht="22.05" customHeight="1">
      <c r="A429" s="10" t="str">
        <f ca="1">IFERROR(INDEX(MAESTRO!A:A,_xludf.AGGREGATE(15,6,ROW(MAESTRO!$B$3:$B$1000)/((MAESTRO!$B$3:$B$1000="ASMARTALC")*(UPPER(MAESTRO!$L$3:$L$1000)="CONFIRMADO")),ROWS($A$3:A429))),"")</f>
        <v/>
      </c>
      <c r="B429" s="10" t="str">
        <f ca="1">IFERROR(INDEX(MAESTRO!B:B,_xludf.AGGREGATE(15,6,ROW(MAESTRO!$B$3:$B$1000)/((MAESTRO!$B$3:$B$1000="ASMARTALC")*(UPPER(MAESTRO!$L$3:$L$1000)="CONFIRMADO")),ROWS($A$3:A429))),"")</f>
        <v/>
      </c>
      <c r="C429" s="10" t="str">
        <f ca="1">IFERROR(INDEX(MAESTRO!C:C,_xludf.AGGREGATE(15,6,ROW(MAESTRO!$B$3:$B$1000)/((MAESTRO!$B$3:$B$1000="ASMARTALC")*(UPPER(MAESTRO!$L$3:$L$1000)="CONFIRMADO")),ROWS($A$3:A429))),"")</f>
        <v/>
      </c>
      <c r="D429" s="10" t="str">
        <f ca="1">IFERROR(INDEX(MAESTRO!D:D,_xludf.AGGREGATE(15,6,ROW(MAESTRO!$B$3:$B$1000)/((MAESTRO!$B$3:$B$1000="ASMARTALC")*(UPPER(MAESTRO!$L$3:$L$1000)="CONFIRMADO")),ROWS($A$3:A429))),"")</f>
        <v/>
      </c>
      <c r="E429" s="10" t="str">
        <f ca="1">IFERROR(INDEX(MAESTRO!E:E,_xludf.AGGREGATE(15,6,ROW(MAESTRO!$B$3:$B$1000)/((MAESTRO!$B$3:$B$1000="ASMARTALC")*(UPPER(MAESTRO!$L$3:$L$1000)="CONFIRMADO")),ROWS($A$3:A429))),"")</f>
        <v/>
      </c>
      <c r="F429" s="10" t="str">
        <f ca="1">IFERROR(INDEX(MAESTRO!F:F,_xludf.AGGREGATE(15,6,ROW(MAESTRO!$B$3:$B$1000)/((MAESTRO!$B$3:$B$1000="ASMARTALC")*(UPPER(MAESTRO!$L$3:$L$1000)="CONFIRMADO")),ROWS($A$3:A429))),"")</f>
        <v/>
      </c>
      <c r="G429" s="10" t="str">
        <f ca="1">IFERROR(INDEX(MAESTRO!G:G,_xludf.AGGREGATE(15,6,ROW(MAESTRO!$B$3:$B$1000)/((MAESTRO!$B$3:$B$1000="ASMARTALC")*(UPPER(MAESTRO!$L$3:$L$1000)="CONFIRMADO")),ROWS($A$3:A429))),"")</f>
        <v/>
      </c>
      <c r="H429" s="10" t="str">
        <f ca="1">IFERROR(INDEX(MAESTRO!H:H,_xludf.AGGREGATE(15,6,ROW(MAESTRO!$B$3:$B$1000)/((MAESTRO!$B$3:$B$1000="ASMARTALC")*(UPPER(MAESTRO!$L$3:$L$1000)="CONFIRMADO")),ROWS($A$3:A429))),"")</f>
        <v/>
      </c>
      <c r="I429" s="10" t="str">
        <f ca="1">IFERROR(INDEX(MAESTRO!I:I,_xludf.AGGREGATE(15,6,ROW(MAESTRO!$B$3:$B$1000)/((MAESTRO!$B$3:$B$1000="ASMARTALC")*(UPPER(MAESTRO!$L$3:$L$1000)="CONFIRMADO")),ROWS($A$3:A429))),"")</f>
        <v/>
      </c>
      <c r="J429" s="10" t="str">
        <f ca="1">IFERROR(INDEX(MAESTRO!J:J,_xludf.AGGREGATE(15,6,ROW(MAESTRO!$B$3:$B$1000)/((MAESTRO!$B$3:$B$1000="ASMARTALC")*(UPPER(MAESTRO!$L$3:$L$1000)="CONFIRMADO")),ROWS($A$3:A429))),"")</f>
        <v/>
      </c>
      <c r="K429" s="10" t="str">
        <f ca="1">IFERROR(INDEX(MAESTRO!K:K,_xludf.AGGREGATE(15,6,ROW(MAESTRO!$B$3:$B$1000)/((MAESTRO!$B$3:$B$1000="ASMARTALC")*(UPPER(MAESTRO!$L$3:$L$1000)="CONFIRMADO")),ROWS($A$3:A429))),"")</f>
        <v/>
      </c>
      <c r="L429" s="10" t="str">
        <f ca="1">IFERROR(INDEX(MAESTRO!L:L,_xludf.AGGREGATE(15,6,ROW(MAESTRO!$B$3:$B$1000)/((MAESTRO!$B$3:$B$1000="ASMARTALC")*(UPPER(MAESTRO!$L$3:$L$1000)="CONFIRMADO")),ROWS($A$3:A429))),"")</f>
        <v/>
      </c>
      <c r="M429" s="10" t="str">
        <f ca="1">IFERROR(INDEX(MAESTRO!M:M,_xludf.AGGREGATE(15,6,ROW(MAESTRO!$B$3:$B$1000)/((MAESTRO!$B$3:$B$1000="ASMARTALC")*(UPPER(MAESTRO!$L$3:$L$1000)="CONFIRMADO")),ROWS($A$3:A429))),"")</f>
        <v/>
      </c>
      <c r="N429" s="10" t="str">
        <f ca="1">IFERROR(INDEX(MAESTRO!N:N,_xludf.AGGREGATE(15,6,ROW(MAESTRO!$B$3:$B$1000)/((MAESTRO!$B$3:$B$1000="ASMARTALC")*(UPPER(MAESTRO!$L$3:$L$1000)="CONFIRMADO")),ROWS($A$3:A429))),"")</f>
        <v/>
      </c>
      <c r="O429" s="10" t="str">
        <f ca="1">IFERROR(INDEX(MAESTRO!O:O,_xludf.AGGREGATE(15,6,ROW(MAESTRO!$B$3:$B$1000)/((MAESTRO!$B$3:$B$1000="ASMARTALC")*(UPPER(MAESTRO!$L$3:$L$1000)="CONFIRMADO")),ROWS($A$3:A429))),"")</f>
        <v/>
      </c>
      <c r="P429" s="10" t="str">
        <f ca="1">IFERROR(INDEX(MAESTRO!P:P,_xludf.AGGREGATE(15,6,ROW(MAESTRO!$B$3:$B$1000)/((MAESTRO!$B$3:$B$1000="ASMARTALC")*(UPPER(MAESTRO!$L$3:$L$1000)="CONFIRMADO")),ROWS($A$3:A429))),"")</f>
        <v/>
      </c>
      <c r="Q429" s="10" t="str">
        <f ca="1">IFERROR(INDEX(MAESTRO!Q:Q,_xludf.AGGREGATE(15,6,ROW(MAESTRO!$B$3:$B$1000)/((MAESTRO!$B$3:$B$1000="ASMARTALC")*(UPPER(MAESTRO!$L$3:$L$1000)="CONFIRMADO")),ROWS($A$3:A429))),"")</f>
        <v/>
      </c>
      <c r="R429" s="10" t="str">
        <f ca="1">IFERROR(INDEX(MAESTRO!R:R,_xludf.AGGREGATE(15,6,ROW(MAESTRO!$B$3:$B$1000)/((MAESTRO!$B$3:$B$1000="ASMARTALC")*(UPPER(MAESTRO!$L$3:$L$1000)="CONFIRMADO")),ROWS($A$3:A429))),"")</f>
        <v/>
      </c>
      <c r="S429" s="10" t="str">
        <f ca="1">IFERROR(INDEX(MAESTRO!S:S,_xludf.AGGREGATE(15,6,ROW(MAESTRO!$B$3:$B$1000)/((MAESTRO!$B$3:$B$1000="ASMARTALC")*(UPPER(MAESTRO!$L$3:$L$1000)="CONFIRMADO")),ROWS($A$3:A429))),"")</f>
        <v/>
      </c>
      <c r="T429" s="10" t="str">
        <f ca="1">IFERROR(INDEX(MAESTRO!T:T,_xludf.AGGREGATE(15,6,ROW(MAESTRO!$B$3:$B$1000)/((MAESTRO!$B$3:$B$1000="ASMARTALC")*(UPPER(MAESTRO!$L$3:$L$1000)="CONFIRMADO")),ROWS($A$3:A429))),"")</f>
        <v/>
      </c>
      <c r="U429" s="10" t="str">
        <f ca="1">IFERROR(INDEX(MAESTRO!U:U,_xludf.AGGREGATE(15,6,ROW(MAESTRO!$B$3:$B$1000)/((MAESTRO!$B$3:$B$1000="ASMARTALC")*(UPPER(MAESTRO!$L$3:$L$1000)="CONFIRMADO")),ROWS($A$3:A429))),"")</f>
        <v/>
      </c>
      <c r="V429" s="10" t="str">
        <f ca="1">IFERROR(INDEX(MAESTRO!V:V,_xludf.AGGREGATE(15,6,ROW(MAESTRO!$B$3:$B$1000)/((MAESTRO!$B$3:$B$1000="ASMARTALC")*(UPPER(MAESTRO!$L$3:$L$1000)="CONFIRMADO")),ROWS($A$3:A429))),"")</f>
        <v/>
      </c>
      <c r="W429" s="10" t="str">
        <f ca="1">IFERROR(INDEX(MAESTRO!W:W,_xludf.AGGREGATE(15,6,ROW(MAESTRO!$B$3:$B$1000)/((MAESTRO!$B$3:$B$1000="ASMARTALC")*(UPPER(MAESTRO!$L$3:$L$1000)="CONFIRMADO")),ROWS($A$3:A429))),"")</f>
        <v/>
      </c>
      <c r="X429" s="10" t="str">
        <f ca="1">IFERROR(INDEX(MAESTRO!X:X,_xludf.AGGREGATE(15,6,ROW(MAESTRO!$B$3:$B$1000)/((MAESTRO!$B$3:$B$1000="ASMARTALC")*(UPPER(MAESTRO!$L$3:$L$1000)="CONFIRMADO")),ROWS($A$3:A429))),"")</f>
        <v/>
      </c>
    </row>
    <row r="430" spans="1:24" ht="22.05" customHeight="1">
      <c r="A430" s="13" t="str">
        <f ca="1">IFERROR(INDEX(MAESTRO!A:A,_xludf.AGGREGATE(15,6,ROW(MAESTRO!$B$3:$B$1000)/((MAESTRO!$B$3:$B$1000="ASMARTALC")*(UPPER(MAESTRO!$L$3:$L$1000)="CONFIRMADO")),ROWS($A$3:A430))),"")</f>
        <v/>
      </c>
      <c r="B430" s="13" t="str">
        <f ca="1">IFERROR(INDEX(MAESTRO!B:B,_xludf.AGGREGATE(15,6,ROW(MAESTRO!$B$3:$B$1000)/((MAESTRO!$B$3:$B$1000="ASMARTALC")*(UPPER(MAESTRO!$L$3:$L$1000)="CONFIRMADO")),ROWS($A$3:A430))),"")</f>
        <v/>
      </c>
      <c r="C430" s="13" t="str">
        <f ca="1">IFERROR(INDEX(MAESTRO!C:C,_xludf.AGGREGATE(15,6,ROW(MAESTRO!$B$3:$B$1000)/((MAESTRO!$B$3:$B$1000="ASMARTALC")*(UPPER(MAESTRO!$L$3:$L$1000)="CONFIRMADO")),ROWS($A$3:A430))),"")</f>
        <v/>
      </c>
      <c r="D430" s="13" t="str">
        <f ca="1">IFERROR(INDEX(MAESTRO!D:D,_xludf.AGGREGATE(15,6,ROW(MAESTRO!$B$3:$B$1000)/((MAESTRO!$B$3:$B$1000="ASMARTALC")*(UPPER(MAESTRO!$L$3:$L$1000)="CONFIRMADO")),ROWS($A$3:A430))),"")</f>
        <v/>
      </c>
      <c r="E430" s="13" t="str">
        <f ca="1">IFERROR(INDEX(MAESTRO!E:E,_xludf.AGGREGATE(15,6,ROW(MAESTRO!$B$3:$B$1000)/((MAESTRO!$B$3:$B$1000="ASMARTALC")*(UPPER(MAESTRO!$L$3:$L$1000)="CONFIRMADO")),ROWS($A$3:A430))),"")</f>
        <v/>
      </c>
      <c r="F430" s="13" t="str">
        <f ca="1">IFERROR(INDEX(MAESTRO!F:F,_xludf.AGGREGATE(15,6,ROW(MAESTRO!$B$3:$B$1000)/((MAESTRO!$B$3:$B$1000="ASMARTALC")*(UPPER(MAESTRO!$L$3:$L$1000)="CONFIRMADO")),ROWS($A$3:A430))),"")</f>
        <v/>
      </c>
      <c r="G430" s="13" t="str">
        <f ca="1">IFERROR(INDEX(MAESTRO!G:G,_xludf.AGGREGATE(15,6,ROW(MAESTRO!$B$3:$B$1000)/((MAESTRO!$B$3:$B$1000="ASMARTALC")*(UPPER(MAESTRO!$L$3:$L$1000)="CONFIRMADO")),ROWS($A$3:A430))),"")</f>
        <v/>
      </c>
      <c r="H430" s="13" t="str">
        <f ca="1">IFERROR(INDEX(MAESTRO!H:H,_xludf.AGGREGATE(15,6,ROW(MAESTRO!$B$3:$B$1000)/((MAESTRO!$B$3:$B$1000="ASMARTALC")*(UPPER(MAESTRO!$L$3:$L$1000)="CONFIRMADO")),ROWS($A$3:A430))),"")</f>
        <v/>
      </c>
      <c r="I430" s="13" t="str">
        <f ca="1">IFERROR(INDEX(MAESTRO!I:I,_xludf.AGGREGATE(15,6,ROW(MAESTRO!$B$3:$B$1000)/((MAESTRO!$B$3:$B$1000="ASMARTALC")*(UPPER(MAESTRO!$L$3:$L$1000)="CONFIRMADO")),ROWS($A$3:A430))),"")</f>
        <v/>
      </c>
      <c r="J430" s="13" t="str">
        <f ca="1">IFERROR(INDEX(MAESTRO!J:J,_xludf.AGGREGATE(15,6,ROW(MAESTRO!$B$3:$B$1000)/((MAESTRO!$B$3:$B$1000="ASMARTALC")*(UPPER(MAESTRO!$L$3:$L$1000)="CONFIRMADO")),ROWS($A$3:A430))),"")</f>
        <v/>
      </c>
      <c r="K430" s="13" t="str">
        <f ca="1">IFERROR(INDEX(MAESTRO!K:K,_xludf.AGGREGATE(15,6,ROW(MAESTRO!$B$3:$B$1000)/((MAESTRO!$B$3:$B$1000="ASMARTALC")*(UPPER(MAESTRO!$L$3:$L$1000)="CONFIRMADO")),ROWS($A$3:A430))),"")</f>
        <v/>
      </c>
      <c r="L430" s="13" t="str">
        <f ca="1">IFERROR(INDEX(MAESTRO!L:L,_xludf.AGGREGATE(15,6,ROW(MAESTRO!$B$3:$B$1000)/((MAESTRO!$B$3:$B$1000="ASMARTALC")*(UPPER(MAESTRO!$L$3:$L$1000)="CONFIRMADO")),ROWS($A$3:A430))),"")</f>
        <v/>
      </c>
      <c r="M430" s="13" t="str">
        <f ca="1">IFERROR(INDEX(MAESTRO!M:M,_xludf.AGGREGATE(15,6,ROW(MAESTRO!$B$3:$B$1000)/((MAESTRO!$B$3:$B$1000="ASMARTALC")*(UPPER(MAESTRO!$L$3:$L$1000)="CONFIRMADO")),ROWS($A$3:A430))),"")</f>
        <v/>
      </c>
      <c r="N430" s="13" t="str">
        <f ca="1">IFERROR(INDEX(MAESTRO!N:N,_xludf.AGGREGATE(15,6,ROW(MAESTRO!$B$3:$B$1000)/((MAESTRO!$B$3:$B$1000="ASMARTALC")*(UPPER(MAESTRO!$L$3:$L$1000)="CONFIRMADO")),ROWS($A$3:A430))),"")</f>
        <v/>
      </c>
      <c r="O430" s="13" t="str">
        <f ca="1">IFERROR(INDEX(MAESTRO!O:O,_xludf.AGGREGATE(15,6,ROW(MAESTRO!$B$3:$B$1000)/((MAESTRO!$B$3:$B$1000="ASMARTALC")*(UPPER(MAESTRO!$L$3:$L$1000)="CONFIRMADO")),ROWS($A$3:A430))),"")</f>
        <v/>
      </c>
      <c r="P430" s="13" t="str">
        <f ca="1">IFERROR(INDEX(MAESTRO!P:P,_xludf.AGGREGATE(15,6,ROW(MAESTRO!$B$3:$B$1000)/((MAESTRO!$B$3:$B$1000="ASMARTALC")*(UPPER(MAESTRO!$L$3:$L$1000)="CONFIRMADO")),ROWS($A$3:A430))),"")</f>
        <v/>
      </c>
      <c r="Q430" s="13" t="str">
        <f ca="1">IFERROR(INDEX(MAESTRO!Q:Q,_xludf.AGGREGATE(15,6,ROW(MAESTRO!$B$3:$B$1000)/((MAESTRO!$B$3:$B$1000="ASMARTALC")*(UPPER(MAESTRO!$L$3:$L$1000)="CONFIRMADO")),ROWS($A$3:A430))),"")</f>
        <v/>
      </c>
      <c r="R430" s="13" t="str">
        <f ca="1">IFERROR(INDEX(MAESTRO!R:R,_xludf.AGGREGATE(15,6,ROW(MAESTRO!$B$3:$B$1000)/((MAESTRO!$B$3:$B$1000="ASMARTALC")*(UPPER(MAESTRO!$L$3:$L$1000)="CONFIRMADO")),ROWS($A$3:A430))),"")</f>
        <v/>
      </c>
      <c r="S430" s="13" t="str">
        <f ca="1">IFERROR(INDEX(MAESTRO!S:S,_xludf.AGGREGATE(15,6,ROW(MAESTRO!$B$3:$B$1000)/((MAESTRO!$B$3:$B$1000="ASMARTALC")*(UPPER(MAESTRO!$L$3:$L$1000)="CONFIRMADO")),ROWS($A$3:A430))),"")</f>
        <v/>
      </c>
      <c r="T430" s="13" t="str">
        <f ca="1">IFERROR(INDEX(MAESTRO!T:T,_xludf.AGGREGATE(15,6,ROW(MAESTRO!$B$3:$B$1000)/((MAESTRO!$B$3:$B$1000="ASMARTALC")*(UPPER(MAESTRO!$L$3:$L$1000)="CONFIRMADO")),ROWS($A$3:A430))),"")</f>
        <v/>
      </c>
      <c r="U430" s="13" t="str">
        <f ca="1">IFERROR(INDEX(MAESTRO!U:U,_xludf.AGGREGATE(15,6,ROW(MAESTRO!$B$3:$B$1000)/((MAESTRO!$B$3:$B$1000="ASMARTALC")*(UPPER(MAESTRO!$L$3:$L$1000)="CONFIRMADO")),ROWS($A$3:A430))),"")</f>
        <v/>
      </c>
      <c r="V430" s="13" t="str">
        <f ca="1">IFERROR(INDEX(MAESTRO!V:V,_xludf.AGGREGATE(15,6,ROW(MAESTRO!$B$3:$B$1000)/((MAESTRO!$B$3:$B$1000="ASMARTALC")*(UPPER(MAESTRO!$L$3:$L$1000)="CONFIRMADO")),ROWS($A$3:A430))),"")</f>
        <v/>
      </c>
      <c r="W430" s="13" t="str">
        <f ca="1">IFERROR(INDEX(MAESTRO!W:W,_xludf.AGGREGATE(15,6,ROW(MAESTRO!$B$3:$B$1000)/((MAESTRO!$B$3:$B$1000="ASMARTALC")*(UPPER(MAESTRO!$L$3:$L$1000)="CONFIRMADO")),ROWS($A$3:A430))),"")</f>
        <v/>
      </c>
      <c r="X430" s="13" t="str">
        <f ca="1">IFERROR(INDEX(MAESTRO!X:X,_xludf.AGGREGATE(15,6,ROW(MAESTRO!$B$3:$B$1000)/((MAESTRO!$B$3:$B$1000="ASMARTALC")*(UPPER(MAESTRO!$L$3:$L$1000)="CONFIRMADO")),ROWS($A$3:A430))),"")</f>
        <v/>
      </c>
    </row>
    <row r="431" spans="1:24" ht="22.05" customHeight="1">
      <c r="A431" s="10" t="str">
        <f ca="1">IFERROR(INDEX(MAESTRO!A:A,_xludf.AGGREGATE(15,6,ROW(MAESTRO!$B$3:$B$1000)/((MAESTRO!$B$3:$B$1000="ASMARTALC")*(UPPER(MAESTRO!$L$3:$L$1000)="CONFIRMADO")),ROWS($A$3:A431))),"")</f>
        <v/>
      </c>
      <c r="B431" s="10" t="str">
        <f ca="1">IFERROR(INDEX(MAESTRO!B:B,_xludf.AGGREGATE(15,6,ROW(MAESTRO!$B$3:$B$1000)/((MAESTRO!$B$3:$B$1000="ASMARTALC")*(UPPER(MAESTRO!$L$3:$L$1000)="CONFIRMADO")),ROWS($A$3:A431))),"")</f>
        <v/>
      </c>
      <c r="C431" s="10" t="str">
        <f ca="1">IFERROR(INDEX(MAESTRO!C:C,_xludf.AGGREGATE(15,6,ROW(MAESTRO!$B$3:$B$1000)/((MAESTRO!$B$3:$B$1000="ASMARTALC")*(UPPER(MAESTRO!$L$3:$L$1000)="CONFIRMADO")),ROWS($A$3:A431))),"")</f>
        <v/>
      </c>
      <c r="D431" s="10" t="str">
        <f ca="1">IFERROR(INDEX(MAESTRO!D:D,_xludf.AGGREGATE(15,6,ROW(MAESTRO!$B$3:$B$1000)/((MAESTRO!$B$3:$B$1000="ASMARTALC")*(UPPER(MAESTRO!$L$3:$L$1000)="CONFIRMADO")),ROWS($A$3:A431))),"")</f>
        <v/>
      </c>
      <c r="E431" s="10" t="str">
        <f ca="1">IFERROR(INDEX(MAESTRO!E:E,_xludf.AGGREGATE(15,6,ROW(MAESTRO!$B$3:$B$1000)/((MAESTRO!$B$3:$B$1000="ASMARTALC")*(UPPER(MAESTRO!$L$3:$L$1000)="CONFIRMADO")),ROWS($A$3:A431))),"")</f>
        <v/>
      </c>
      <c r="F431" s="10" t="str">
        <f ca="1">IFERROR(INDEX(MAESTRO!F:F,_xludf.AGGREGATE(15,6,ROW(MAESTRO!$B$3:$B$1000)/((MAESTRO!$B$3:$B$1000="ASMARTALC")*(UPPER(MAESTRO!$L$3:$L$1000)="CONFIRMADO")),ROWS($A$3:A431))),"")</f>
        <v/>
      </c>
      <c r="G431" s="10" t="str">
        <f ca="1">IFERROR(INDEX(MAESTRO!G:G,_xludf.AGGREGATE(15,6,ROW(MAESTRO!$B$3:$B$1000)/((MAESTRO!$B$3:$B$1000="ASMARTALC")*(UPPER(MAESTRO!$L$3:$L$1000)="CONFIRMADO")),ROWS($A$3:A431))),"")</f>
        <v/>
      </c>
      <c r="H431" s="10" t="str">
        <f ca="1">IFERROR(INDEX(MAESTRO!H:H,_xludf.AGGREGATE(15,6,ROW(MAESTRO!$B$3:$B$1000)/((MAESTRO!$B$3:$B$1000="ASMARTALC")*(UPPER(MAESTRO!$L$3:$L$1000)="CONFIRMADO")),ROWS($A$3:A431))),"")</f>
        <v/>
      </c>
      <c r="I431" s="10" t="str">
        <f ca="1">IFERROR(INDEX(MAESTRO!I:I,_xludf.AGGREGATE(15,6,ROW(MAESTRO!$B$3:$B$1000)/((MAESTRO!$B$3:$B$1000="ASMARTALC")*(UPPER(MAESTRO!$L$3:$L$1000)="CONFIRMADO")),ROWS($A$3:A431))),"")</f>
        <v/>
      </c>
      <c r="J431" s="10" t="str">
        <f ca="1">IFERROR(INDEX(MAESTRO!J:J,_xludf.AGGREGATE(15,6,ROW(MAESTRO!$B$3:$B$1000)/((MAESTRO!$B$3:$B$1000="ASMARTALC")*(UPPER(MAESTRO!$L$3:$L$1000)="CONFIRMADO")),ROWS($A$3:A431))),"")</f>
        <v/>
      </c>
      <c r="K431" s="10" t="str">
        <f ca="1">IFERROR(INDEX(MAESTRO!K:K,_xludf.AGGREGATE(15,6,ROW(MAESTRO!$B$3:$B$1000)/((MAESTRO!$B$3:$B$1000="ASMARTALC")*(UPPER(MAESTRO!$L$3:$L$1000)="CONFIRMADO")),ROWS($A$3:A431))),"")</f>
        <v/>
      </c>
      <c r="L431" s="10" t="str">
        <f ca="1">IFERROR(INDEX(MAESTRO!L:L,_xludf.AGGREGATE(15,6,ROW(MAESTRO!$B$3:$B$1000)/((MAESTRO!$B$3:$B$1000="ASMARTALC")*(UPPER(MAESTRO!$L$3:$L$1000)="CONFIRMADO")),ROWS($A$3:A431))),"")</f>
        <v/>
      </c>
      <c r="M431" s="10" t="str">
        <f ca="1">IFERROR(INDEX(MAESTRO!M:M,_xludf.AGGREGATE(15,6,ROW(MAESTRO!$B$3:$B$1000)/((MAESTRO!$B$3:$B$1000="ASMARTALC")*(UPPER(MAESTRO!$L$3:$L$1000)="CONFIRMADO")),ROWS($A$3:A431))),"")</f>
        <v/>
      </c>
      <c r="N431" s="10" t="str">
        <f ca="1">IFERROR(INDEX(MAESTRO!N:N,_xludf.AGGREGATE(15,6,ROW(MAESTRO!$B$3:$B$1000)/((MAESTRO!$B$3:$B$1000="ASMARTALC")*(UPPER(MAESTRO!$L$3:$L$1000)="CONFIRMADO")),ROWS($A$3:A431))),"")</f>
        <v/>
      </c>
      <c r="O431" s="10" t="str">
        <f ca="1">IFERROR(INDEX(MAESTRO!O:O,_xludf.AGGREGATE(15,6,ROW(MAESTRO!$B$3:$B$1000)/((MAESTRO!$B$3:$B$1000="ASMARTALC")*(UPPER(MAESTRO!$L$3:$L$1000)="CONFIRMADO")),ROWS($A$3:A431))),"")</f>
        <v/>
      </c>
      <c r="P431" s="10" t="str">
        <f ca="1">IFERROR(INDEX(MAESTRO!P:P,_xludf.AGGREGATE(15,6,ROW(MAESTRO!$B$3:$B$1000)/((MAESTRO!$B$3:$B$1000="ASMARTALC")*(UPPER(MAESTRO!$L$3:$L$1000)="CONFIRMADO")),ROWS($A$3:A431))),"")</f>
        <v/>
      </c>
      <c r="Q431" s="10" t="str">
        <f ca="1">IFERROR(INDEX(MAESTRO!Q:Q,_xludf.AGGREGATE(15,6,ROW(MAESTRO!$B$3:$B$1000)/((MAESTRO!$B$3:$B$1000="ASMARTALC")*(UPPER(MAESTRO!$L$3:$L$1000)="CONFIRMADO")),ROWS($A$3:A431))),"")</f>
        <v/>
      </c>
      <c r="R431" s="10" t="str">
        <f ca="1">IFERROR(INDEX(MAESTRO!R:R,_xludf.AGGREGATE(15,6,ROW(MAESTRO!$B$3:$B$1000)/((MAESTRO!$B$3:$B$1000="ASMARTALC")*(UPPER(MAESTRO!$L$3:$L$1000)="CONFIRMADO")),ROWS($A$3:A431))),"")</f>
        <v/>
      </c>
      <c r="S431" s="10" t="str">
        <f ca="1">IFERROR(INDEX(MAESTRO!S:S,_xludf.AGGREGATE(15,6,ROW(MAESTRO!$B$3:$B$1000)/((MAESTRO!$B$3:$B$1000="ASMARTALC")*(UPPER(MAESTRO!$L$3:$L$1000)="CONFIRMADO")),ROWS($A$3:A431))),"")</f>
        <v/>
      </c>
      <c r="T431" s="10" t="str">
        <f ca="1">IFERROR(INDEX(MAESTRO!T:T,_xludf.AGGREGATE(15,6,ROW(MAESTRO!$B$3:$B$1000)/((MAESTRO!$B$3:$B$1000="ASMARTALC")*(UPPER(MAESTRO!$L$3:$L$1000)="CONFIRMADO")),ROWS($A$3:A431))),"")</f>
        <v/>
      </c>
      <c r="U431" s="10" t="str">
        <f ca="1">IFERROR(INDEX(MAESTRO!U:U,_xludf.AGGREGATE(15,6,ROW(MAESTRO!$B$3:$B$1000)/((MAESTRO!$B$3:$B$1000="ASMARTALC")*(UPPER(MAESTRO!$L$3:$L$1000)="CONFIRMADO")),ROWS($A$3:A431))),"")</f>
        <v/>
      </c>
      <c r="V431" s="10" t="str">
        <f ca="1">IFERROR(INDEX(MAESTRO!V:V,_xludf.AGGREGATE(15,6,ROW(MAESTRO!$B$3:$B$1000)/((MAESTRO!$B$3:$B$1000="ASMARTALC")*(UPPER(MAESTRO!$L$3:$L$1000)="CONFIRMADO")),ROWS($A$3:A431))),"")</f>
        <v/>
      </c>
      <c r="W431" s="10" t="str">
        <f ca="1">IFERROR(INDEX(MAESTRO!W:W,_xludf.AGGREGATE(15,6,ROW(MAESTRO!$B$3:$B$1000)/((MAESTRO!$B$3:$B$1000="ASMARTALC")*(UPPER(MAESTRO!$L$3:$L$1000)="CONFIRMADO")),ROWS($A$3:A431))),"")</f>
        <v/>
      </c>
      <c r="X431" s="10" t="str">
        <f ca="1">IFERROR(INDEX(MAESTRO!X:X,_xludf.AGGREGATE(15,6,ROW(MAESTRO!$B$3:$B$1000)/((MAESTRO!$B$3:$B$1000="ASMARTALC")*(UPPER(MAESTRO!$L$3:$L$1000)="CONFIRMADO")),ROWS($A$3:A431))),"")</f>
        <v/>
      </c>
    </row>
    <row r="432" spans="1:24" ht="22.05" customHeight="1">
      <c r="A432" s="13" t="str">
        <f ca="1">IFERROR(INDEX(MAESTRO!A:A,_xludf.AGGREGATE(15,6,ROW(MAESTRO!$B$3:$B$1000)/((MAESTRO!$B$3:$B$1000="ASMARTALC")*(UPPER(MAESTRO!$L$3:$L$1000)="CONFIRMADO")),ROWS($A$3:A432))),"")</f>
        <v/>
      </c>
      <c r="B432" s="13" t="str">
        <f ca="1">IFERROR(INDEX(MAESTRO!B:B,_xludf.AGGREGATE(15,6,ROW(MAESTRO!$B$3:$B$1000)/((MAESTRO!$B$3:$B$1000="ASMARTALC")*(UPPER(MAESTRO!$L$3:$L$1000)="CONFIRMADO")),ROWS($A$3:A432))),"")</f>
        <v/>
      </c>
      <c r="C432" s="13" t="str">
        <f ca="1">IFERROR(INDEX(MAESTRO!C:C,_xludf.AGGREGATE(15,6,ROW(MAESTRO!$B$3:$B$1000)/((MAESTRO!$B$3:$B$1000="ASMARTALC")*(UPPER(MAESTRO!$L$3:$L$1000)="CONFIRMADO")),ROWS($A$3:A432))),"")</f>
        <v/>
      </c>
      <c r="D432" s="13" t="str">
        <f ca="1">IFERROR(INDEX(MAESTRO!D:D,_xludf.AGGREGATE(15,6,ROW(MAESTRO!$B$3:$B$1000)/((MAESTRO!$B$3:$B$1000="ASMARTALC")*(UPPER(MAESTRO!$L$3:$L$1000)="CONFIRMADO")),ROWS($A$3:A432))),"")</f>
        <v/>
      </c>
      <c r="E432" s="13" t="str">
        <f ca="1">IFERROR(INDEX(MAESTRO!E:E,_xludf.AGGREGATE(15,6,ROW(MAESTRO!$B$3:$B$1000)/((MAESTRO!$B$3:$B$1000="ASMARTALC")*(UPPER(MAESTRO!$L$3:$L$1000)="CONFIRMADO")),ROWS($A$3:A432))),"")</f>
        <v/>
      </c>
      <c r="F432" s="13" t="str">
        <f ca="1">IFERROR(INDEX(MAESTRO!F:F,_xludf.AGGREGATE(15,6,ROW(MAESTRO!$B$3:$B$1000)/((MAESTRO!$B$3:$B$1000="ASMARTALC")*(UPPER(MAESTRO!$L$3:$L$1000)="CONFIRMADO")),ROWS($A$3:A432))),"")</f>
        <v/>
      </c>
      <c r="G432" s="13" t="str">
        <f ca="1">IFERROR(INDEX(MAESTRO!G:G,_xludf.AGGREGATE(15,6,ROW(MAESTRO!$B$3:$B$1000)/((MAESTRO!$B$3:$B$1000="ASMARTALC")*(UPPER(MAESTRO!$L$3:$L$1000)="CONFIRMADO")),ROWS($A$3:A432))),"")</f>
        <v/>
      </c>
      <c r="H432" s="13" t="str">
        <f ca="1">IFERROR(INDEX(MAESTRO!H:H,_xludf.AGGREGATE(15,6,ROW(MAESTRO!$B$3:$B$1000)/((MAESTRO!$B$3:$B$1000="ASMARTALC")*(UPPER(MAESTRO!$L$3:$L$1000)="CONFIRMADO")),ROWS($A$3:A432))),"")</f>
        <v/>
      </c>
      <c r="I432" s="13" t="str">
        <f ca="1">IFERROR(INDEX(MAESTRO!I:I,_xludf.AGGREGATE(15,6,ROW(MAESTRO!$B$3:$B$1000)/((MAESTRO!$B$3:$B$1000="ASMARTALC")*(UPPER(MAESTRO!$L$3:$L$1000)="CONFIRMADO")),ROWS($A$3:A432))),"")</f>
        <v/>
      </c>
      <c r="J432" s="13" t="str">
        <f ca="1">IFERROR(INDEX(MAESTRO!J:J,_xludf.AGGREGATE(15,6,ROW(MAESTRO!$B$3:$B$1000)/((MAESTRO!$B$3:$B$1000="ASMARTALC")*(UPPER(MAESTRO!$L$3:$L$1000)="CONFIRMADO")),ROWS($A$3:A432))),"")</f>
        <v/>
      </c>
      <c r="K432" s="13" t="str">
        <f ca="1">IFERROR(INDEX(MAESTRO!K:K,_xludf.AGGREGATE(15,6,ROW(MAESTRO!$B$3:$B$1000)/((MAESTRO!$B$3:$B$1000="ASMARTALC")*(UPPER(MAESTRO!$L$3:$L$1000)="CONFIRMADO")),ROWS($A$3:A432))),"")</f>
        <v/>
      </c>
      <c r="L432" s="13" t="str">
        <f ca="1">IFERROR(INDEX(MAESTRO!L:L,_xludf.AGGREGATE(15,6,ROW(MAESTRO!$B$3:$B$1000)/((MAESTRO!$B$3:$B$1000="ASMARTALC")*(UPPER(MAESTRO!$L$3:$L$1000)="CONFIRMADO")),ROWS($A$3:A432))),"")</f>
        <v/>
      </c>
      <c r="M432" s="13" t="str">
        <f ca="1">IFERROR(INDEX(MAESTRO!M:M,_xludf.AGGREGATE(15,6,ROW(MAESTRO!$B$3:$B$1000)/((MAESTRO!$B$3:$B$1000="ASMARTALC")*(UPPER(MAESTRO!$L$3:$L$1000)="CONFIRMADO")),ROWS($A$3:A432))),"")</f>
        <v/>
      </c>
      <c r="N432" s="13" t="str">
        <f ca="1">IFERROR(INDEX(MAESTRO!N:N,_xludf.AGGREGATE(15,6,ROW(MAESTRO!$B$3:$B$1000)/((MAESTRO!$B$3:$B$1000="ASMARTALC")*(UPPER(MAESTRO!$L$3:$L$1000)="CONFIRMADO")),ROWS($A$3:A432))),"")</f>
        <v/>
      </c>
      <c r="O432" s="13" t="str">
        <f ca="1">IFERROR(INDEX(MAESTRO!O:O,_xludf.AGGREGATE(15,6,ROW(MAESTRO!$B$3:$B$1000)/((MAESTRO!$B$3:$B$1000="ASMARTALC")*(UPPER(MAESTRO!$L$3:$L$1000)="CONFIRMADO")),ROWS($A$3:A432))),"")</f>
        <v/>
      </c>
      <c r="P432" s="13" t="str">
        <f ca="1">IFERROR(INDEX(MAESTRO!P:P,_xludf.AGGREGATE(15,6,ROW(MAESTRO!$B$3:$B$1000)/((MAESTRO!$B$3:$B$1000="ASMARTALC")*(UPPER(MAESTRO!$L$3:$L$1000)="CONFIRMADO")),ROWS($A$3:A432))),"")</f>
        <v/>
      </c>
      <c r="Q432" s="13" t="str">
        <f ca="1">IFERROR(INDEX(MAESTRO!Q:Q,_xludf.AGGREGATE(15,6,ROW(MAESTRO!$B$3:$B$1000)/((MAESTRO!$B$3:$B$1000="ASMARTALC")*(UPPER(MAESTRO!$L$3:$L$1000)="CONFIRMADO")),ROWS($A$3:A432))),"")</f>
        <v/>
      </c>
      <c r="R432" s="13" t="str">
        <f ca="1">IFERROR(INDEX(MAESTRO!R:R,_xludf.AGGREGATE(15,6,ROW(MAESTRO!$B$3:$B$1000)/((MAESTRO!$B$3:$B$1000="ASMARTALC")*(UPPER(MAESTRO!$L$3:$L$1000)="CONFIRMADO")),ROWS($A$3:A432))),"")</f>
        <v/>
      </c>
      <c r="S432" s="13" t="str">
        <f ca="1">IFERROR(INDEX(MAESTRO!S:S,_xludf.AGGREGATE(15,6,ROW(MAESTRO!$B$3:$B$1000)/((MAESTRO!$B$3:$B$1000="ASMARTALC")*(UPPER(MAESTRO!$L$3:$L$1000)="CONFIRMADO")),ROWS($A$3:A432))),"")</f>
        <v/>
      </c>
      <c r="T432" s="13" t="str">
        <f ca="1">IFERROR(INDEX(MAESTRO!T:T,_xludf.AGGREGATE(15,6,ROW(MAESTRO!$B$3:$B$1000)/((MAESTRO!$B$3:$B$1000="ASMARTALC")*(UPPER(MAESTRO!$L$3:$L$1000)="CONFIRMADO")),ROWS($A$3:A432))),"")</f>
        <v/>
      </c>
      <c r="U432" s="13" t="str">
        <f ca="1">IFERROR(INDEX(MAESTRO!U:U,_xludf.AGGREGATE(15,6,ROW(MAESTRO!$B$3:$B$1000)/((MAESTRO!$B$3:$B$1000="ASMARTALC")*(UPPER(MAESTRO!$L$3:$L$1000)="CONFIRMADO")),ROWS($A$3:A432))),"")</f>
        <v/>
      </c>
      <c r="V432" s="13" t="str">
        <f ca="1">IFERROR(INDEX(MAESTRO!V:V,_xludf.AGGREGATE(15,6,ROW(MAESTRO!$B$3:$B$1000)/((MAESTRO!$B$3:$B$1000="ASMARTALC")*(UPPER(MAESTRO!$L$3:$L$1000)="CONFIRMADO")),ROWS($A$3:A432))),"")</f>
        <v/>
      </c>
      <c r="W432" s="13" t="str">
        <f ca="1">IFERROR(INDEX(MAESTRO!W:W,_xludf.AGGREGATE(15,6,ROW(MAESTRO!$B$3:$B$1000)/((MAESTRO!$B$3:$B$1000="ASMARTALC")*(UPPER(MAESTRO!$L$3:$L$1000)="CONFIRMADO")),ROWS($A$3:A432))),"")</f>
        <v/>
      </c>
      <c r="X432" s="13" t="str">
        <f ca="1">IFERROR(INDEX(MAESTRO!X:X,_xludf.AGGREGATE(15,6,ROW(MAESTRO!$B$3:$B$1000)/((MAESTRO!$B$3:$B$1000="ASMARTALC")*(UPPER(MAESTRO!$L$3:$L$1000)="CONFIRMADO")),ROWS($A$3:A432))),"")</f>
        <v/>
      </c>
    </row>
    <row r="433" spans="1:24" ht="22.05" customHeight="1">
      <c r="A433" s="10" t="str">
        <f ca="1">IFERROR(INDEX(MAESTRO!A:A,_xludf.AGGREGATE(15,6,ROW(MAESTRO!$B$3:$B$1000)/((MAESTRO!$B$3:$B$1000="ASMARTALC")*(UPPER(MAESTRO!$L$3:$L$1000)="CONFIRMADO")),ROWS($A$3:A433))),"")</f>
        <v/>
      </c>
      <c r="B433" s="10" t="str">
        <f ca="1">IFERROR(INDEX(MAESTRO!B:B,_xludf.AGGREGATE(15,6,ROW(MAESTRO!$B$3:$B$1000)/((MAESTRO!$B$3:$B$1000="ASMARTALC")*(UPPER(MAESTRO!$L$3:$L$1000)="CONFIRMADO")),ROWS($A$3:A433))),"")</f>
        <v/>
      </c>
      <c r="C433" s="10" t="str">
        <f ca="1">IFERROR(INDEX(MAESTRO!C:C,_xludf.AGGREGATE(15,6,ROW(MAESTRO!$B$3:$B$1000)/((MAESTRO!$B$3:$B$1000="ASMARTALC")*(UPPER(MAESTRO!$L$3:$L$1000)="CONFIRMADO")),ROWS($A$3:A433))),"")</f>
        <v/>
      </c>
      <c r="D433" s="10" t="str">
        <f ca="1">IFERROR(INDEX(MAESTRO!D:D,_xludf.AGGREGATE(15,6,ROW(MAESTRO!$B$3:$B$1000)/((MAESTRO!$B$3:$B$1000="ASMARTALC")*(UPPER(MAESTRO!$L$3:$L$1000)="CONFIRMADO")),ROWS($A$3:A433))),"")</f>
        <v/>
      </c>
      <c r="E433" s="10" t="str">
        <f ca="1">IFERROR(INDEX(MAESTRO!E:E,_xludf.AGGREGATE(15,6,ROW(MAESTRO!$B$3:$B$1000)/((MAESTRO!$B$3:$B$1000="ASMARTALC")*(UPPER(MAESTRO!$L$3:$L$1000)="CONFIRMADO")),ROWS($A$3:A433))),"")</f>
        <v/>
      </c>
      <c r="F433" s="10" t="str">
        <f ca="1">IFERROR(INDEX(MAESTRO!F:F,_xludf.AGGREGATE(15,6,ROW(MAESTRO!$B$3:$B$1000)/((MAESTRO!$B$3:$B$1000="ASMARTALC")*(UPPER(MAESTRO!$L$3:$L$1000)="CONFIRMADO")),ROWS($A$3:A433))),"")</f>
        <v/>
      </c>
      <c r="G433" s="10" t="str">
        <f ca="1">IFERROR(INDEX(MAESTRO!G:G,_xludf.AGGREGATE(15,6,ROW(MAESTRO!$B$3:$B$1000)/((MAESTRO!$B$3:$B$1000="ASMARTALC")*(UPPER(MAESTRO!$L$3:$L$1000)="CONFIRMADO")),ROWS($A$3:A433))),"")</f>
        <v/>
      </c>
      <c r="H433" s="10" t="str">
        <f ca="1">IFERROR(INDEX(MAESTRO!H:H,_xludf.AGGREGATE(15,6,ROW(MAESTRO!$B$3:$B$1000)/((MAESTRO!$B$3:$B$1000="ASMARTALC")*(UPPER(MAESTRO!$L$3:$L$1000)="CONFIRMADO")),ROWS($A$3:A433))),"")</f>
        <v/>
      </c>
      <c r="I433" s="10" t="str">
        <f ca="1">IFERROR(INDEX(MAESTRO!I:I,_xludf.AGGREGATE(15,6,ROW(MAESTRO!$B$3:$B$1000)/((MAESTRO!$B$3:$B$1000="ASMARTALC")*(UPPER(MAESTRO!$L$3:$L$1000)="CONFIRMADO")),ROWS($A$3:A433))),"")</f>
        <v/>
      </c>
      <c r="J433" s="10" t="str">
        <f ca="1">IFERROR(INDEX(MAESTRO!J:J,_xludf.AGGREGATE(15,6,ROW(MAESTRO!$B$3:$B$1000)/((MAESTRO!$B$3:$B$1000="ASMARTALC")*(UPPER(MAESTRO!$L$3:$L$1000)="CONFIRMADO")),ROWS($A$3:A433))),"")</f>
        <v/>
      </c>
      <c r="K433" s="10" t="str">
        <f ca="1">IFERROR(INDEX(MAESTRO!K:K,_xludf.AGGREGATE(15,6,ROW(MAESTRO!$B$3:$B$1000)/((MAESTRO!$B$3:$B$1000="ASMARTALC")*(UPPER(MAESTRO!$L$3:$L$1000)="CONFIRMADO")),ROWS($A$3:A433))),"")</f>
        <v/>
      </c>
      <c r="L433" s="10" t="str">
        <f ca="1">IFERROR(INDEX(MAESTRO!L:L,_xludf.AGGREGATE(15,6,ROW(MAESTRO!$B$3:$B$1000)/((MAESTRO!$B$3:$B$1000="ASMARTALC")*(UPPER(MAESTRO!$L$3:$L$1000)="CONFIRMADO")),ROWS($A$3:A433))),"")</f>
        <v/>
      </c>
      <c r="M433" s="10" t="str">
        <f ca="1">IFERROR(INDEX(MAESTRO!M:M,_xludf.AGGREGATE(15,6,ROW(MAESTRO!$B$3:$B$1000)/((MAESTRO!$B$3:$B$1000="ASMARTALC")*(UPPER(MAESTRO!$L$3:$L$1000)="CONFIRMADO")),ROWS($A$3:A433))),"")</f>
        <v/>
      </c>
      <c r="N433" s="10" t="str">
        <f ca="1">IFERROR(INDEX(MAESTRO!N:N,_xludf.AGGREGATE(15,6,ROW(MAESTRO!$B$3:$B$1000)/((MAESTRO!$B$3:$B$1000="ASMARTALC")*(UPPER(MAESTRO!$L$3:$L$1000)="CONFIRMADO")),ROWS($A$3:A433))),"")</f>
        <v/>
      </c>
      <c r="O433" s="10" t="str">
        <f ca="1">IFERROR(INDEX(MAESTRO!O:O,_xludf.AGGREGATE(15,6,ROW(MAESTRO!$B$3:$B$1000)/((MAESTRO!$B$3:$B$1000="ASMARTALC")*(UPPER(MAESTRO!$L$3:$L$1000)="CONFIRMADO")),ROWS($A$3:A433))),"")</f>
        <v/>
      </c>
      <c r="P433" s="10" t="str">
        <f ca="1">IFERROR(INDEX(MAESTRO!P:P,_xludf.AGGREGATE(15,6,ROW(MAESTRO!$B$3:$B$1000)/((MAESTRO!$B$3:$B$1000="ASMARTALC")*(UPPER(MAESTRO!$L$3:$L$1000)="CONFIRMADO")),ROWS($A$3:A433))),"")</f>
        <v/>
      </c>
      <c r="Q433" s="10" t="str">
        <f ca="1">IFERROR(INDEX(MAESTRO!Q:Q,_xludf.AGGREGATE(15,6,ROW(MAESTRO!$B$3:$B$1000)/((MAESTRO!$B$3:$B$1000="ASMARTALC")*(UPPER(MAESTRO!$L$3:$L$1000)="CONFIRMADO")),ROWS($A$3:A433))),"")</f>
        <v/>
      </c>
      <c r="R433" s="10" t="str">
        <f ca="1">IFERROR(INDEX(MAESTRO!R:R,_xludf.AGGREGATE(15,6,ROW(MAESTRO!$B$3:$B$1000)/((MAESTRO!$B$3:$B$1000="ASMARTALC")*(UPPER(MAESTRO!$L$3:$L$1000)="CONFIRMADO")),ROWS($A$3:A433))),"")</f>
        <v/>
      </c>
      <c r="S433" s="10" t="str">
        <f ca="1">IFERROR(INDEX(MAESTRO!S:S,_xludf.AGGREGATE(15,6,ROW(MAESTRO!$B$3:$B$1000)/((MAESTRO!$B$3:$B$1000="ASMARTALC")*(UPPER(MAESTRO!$L$3:$L$1000)="CONFIRMADO")),ROWS($A$3:A433))),"")</f>
        <v/>
      </c>
      <c r="T433" s="10" t="str">
        <f ca="1">IFERROR(INDEX(MAESTRO!T:T,_xludf.AGGREGATE(15,6,ROW(MAESTRO!$B$3:$B$1000)/((MAESTRO!$B$3:$B$1000="ASMARTALC")*(UPPER(MAESTRO!$L$3:$L$1000)="CONFIRMADO")),ROWS($A$3:A433))),"")</f>
        <v/>
      </c>
      <c r="U433" s="10" t="str">
        <f ca="1">IFERROR(INDEX(MAESTRO!U:U,_xludf.AGGREGATE(15,6,ROW(MAESTRO!$B$3:$B$1000)/((MAESTRO!$B$3:$B$1000="ASMARTALC")*(UPPER(MAESTRO!$L$3:$L$1000)="CONFIRMADO")),ROWS($A$3:A433))),"")</f>
        <v/>
      </c>
      <c r="V433" s="10" t="str">
        <f ca="1">IFERROR(INDEX(MAESTRO!V:V,_xludf.AGGREGATE(15,6,ROW(MAESTRO!$B$3:$B$1000)/((MAESTRO!$B$3:$B$1000="ASMARTALC")*(UPPER(MAESTRO!$L$3:$L$1000)="CONFIRMADO")),ROWS($A$3:A433))),"")</f>
        <v/>
      </c>
      <c r="W433" s="10" t="str">
        <f ca="1">IFERROR(INDEX(MAESTRO!W:W,_xludf.AGGREGATE(15,6,ROW(MAESTRO!$B$3:$B$1000)/((MAESTRO!$B$3:$B$1000="ASMARTALC")*(UPPER(MAESTRO!$L$3:$L$1000)="CONFIRMADO")),ROWS($A$3:A433))),"")</f>
        <v/>
      </c>
      <c r="X433" s="10" t="str">
        <f ca="1">IFERROR(INDEX(MAESTRO!X:X,_xludf.AGGREGATE(15,6,ROW(MAESTRO!$B$3:$B$1000)/((MAESTRO!$B$3:$B$1000="ASMARTALC")*(UPPER(MAESTRO!$L$3:$L$1000)="CONFIRMADO")),ROWS($A$3:A433))),"")</f>
        <v/>
      </c>
    </row>
    <row r="434" spans="1:24" ht="22.05" customHeight="1">
      <c r="A434" s="13" t="str">
        <f ca="1">IFERROR(INDEX(MAESTRO!A:A,_xludf.AGGREGATE(15,6,ROW(MAESTRO!$B$3:$B$1000)/((MAESTRO!$B$3:$B$1000="ASMARTALC")*(UPPER(MAESTRO!$L$3:$L$1000)="CONFIRMADO")),ROWS($A$3:A434))),"")</f>
        <v/>
      </c>
      <c r="B434" s="13" t="str">
        <f ca="1">IFERROR(INDEX(MAESTRO!B:B,_xludf.AGGREGATE(15,6,ROW(MAESTRO!$B$3:$B$1000)/((MAESTRO!$B$3:$B$1000="ASMARTALC")*(UPPER(MAESTRO!$L$3:$L$1000)="CONFIRMADO")),ROWS($A$3:A434))),"")</f>
        <v/>
      </c>
      <c r="C434" s="13" t="str">
        <f ca="1">IFERROR(INDEX(MAESTRO!C:C,_xludf.AGGREGATE(15,6,ROW(MAESTRO!$B$3:$B$1000)/((MAESTRO!$B$3:$B$1000="ASMARTALC")*(UPPER(MAESTRO!$L$3:$L$1000)="CONFIRMADO")),ROWS($A$3:A434))),"")</f>
        <v/>
      </c>
      <c r="D434" s="13" t="str">
        <f ca="1">IFERROR(INDEX(MAESTRO!D:D,_xludf.AGGREGATE(15,6,ROW(MAESTRO!$B$3:$B$1000)/((MAESTRO!$B$3:$B$1000="ASMARTALC")*(UPPER(MAESTRO!$L$3:$L$1000)="CONFIRMADO")),ROWS($A$3:A434))),"")</f>
        <v/>
      </c>
      <c r="E434" s="13" t="str">
        <f ca="1">IFERROR(INDEX(MAESTRO!E:E,_xludf.AGGREGATE(15,6,ROW(MAESTRO!$B$3:$B$1000)/((MAESTRO!$B$3:$B$1000="ASMARTALC")*(UPPER(MAESTRO!$L$3:$L$1000)="CONFIRMADO")),ROWS($A$3:A434))),"")</f>
        <v/>
      </c>
      <c r="F434" s="13" t="str">
        <f ca="1">IFERROR(INDEX(MAESTRO!F:F,_xludf.AGGREGATE(15,6,ROW(MAESTRO!$B$3:$B$1000)/((MAESTRO!$B$3:$B$1000="ASMARTALC")*(UPPER(MAESTRO!$L$3:$L$1000)="CONFIRMADO")),ROWS($A$3:A434))),"")</f>
        <v/>
      </c>
      <c r="G434" s="13" t="str">
        <f ca="1">IFERROR(INDEX(MAESTRO!G:G,_xludf.AGGREGATE(15,6,ROW(MAESTRO!$B$3:$B$1000)/((MAESTRO!$B$3:$B$1000="ASMARTALC")*(UPPER(MAESTRO!$L$3:$L$1000)="CONFIRMADO")),ROWS($A$3:A434))),"")</f>
        <v/>
      </c>
      <c r="H434" s="13" t="str">
        <f ca="1">IFERROR(INDEX(MAESTRO!H:H,_xludf.AGGREGATE(15,6,ROW(MAESTRO!$B$3:$B$1000)/((MAESTRO!$B$3:$B$1000="ASMARTALC")*(UPPER(MAESTRO!$L$3:$L$1000)="CONFIRMADO")),ROWS($A$3:A434))),"")</f>
        <v/>
      </c>
      <c r="I434" s="13" t="str">
        <f ca="1">IFERROR(INDEX(MAESTRO!I:I,_xludf.AGGREGATE(15,6,ROW(MAESTRO!$B$3:$B$1000)/((MAESTRO!$B$3:$B$1000="ASMARTALC")*(UPPER(MAESTRO!$L$3:$L$1000)="CONFIRMADO")),ROWS($A$3:A434))),"")</f>
        <v/>
      </c>
      <c r="J434" s="13" t="str">
        <f ca="1">IFERROR(INDEX(MAESTRO!J:J,_xludf.AGGREGATE(15,6,ROW(MAESTRO!$B$3:$B$1000)/((MAESTRO!$B$3:$B$1000="ASMARTALC")*(UPPER(MAESTRO!$L$3:$L$1000)="CONFIRMADO")),ROWS($A$3:A434))),"")</f>
        <v/>
      </c>
      <c r="K434" s="13" t="str">
        <f ca="1">IFERROR(INDEX(MAESTRO!K:K,_xludf.AGGREGATE(15,6,ROW(MAESTRO!$B$3:$B$1000)/((MAESTRO!$B$3:$B$1000="ASMARTALC")*(UPPER(MAESTRO!$L$3:$L$1000)="CONFIRMADO")),ROWS($A$3:A434))),"")</f>
        <v/>
      </c>
      <c r="L434" s="13" t="str">
        <f ca="1">IFERROR(INDEX(MAESTRO!L:L,_xludf.AGGREGATE(15,6,ROW(MAESTRO!$B$3:$B$1000)/((MAESTRO!$B$3:$B$1000="ASMARTALC")*(UPPER(MAESTRO!$L$3:$L$1000)="CONFIRMADO")),ROWS($A$3:A434))),"")</f>
        <v/>
      </c>
      <c r="M434" s="13" t="str">
        <f ca="1">IFERROR(INDEX(MAESTRO!M:M,_xludf.AGGREGATE(15,6,ROW(MAESTRO!$B$3:$B$1000)/((MAESTRO!$B$3:$B$1000="ASMARTALC")*(UPPER(MAESTRO!$L$3:$L$1000)="CONFIRMADO")),ROWS($A$3:A434))),"")</f>
        <v/>
      </c>
      <c r="N434" s="13" t="str">
        <f ca="1">IFERROR(INDEX(MAESTRO!N:N,_xludf.AGGREGATE(15,6,ROW(MAESTRO!$B$3:$B$1000)/((MAESTRO!$B$3:$B$1000="ASMARTALC")*(UPPER(MAESTRO!$L$3:$L$1000)="CONFIRMADO")),ROWS($A$3:A434))),"")</f>
        <v/>
      </c>
      <c r="O434" s="13" t="str">
        <f ca="1">IFERROR(INDEX(MAESTRO!O:O,_xludf.AGGREGATE(15,6,ROW(MAESTRO!$B$3:$B$1000)/((MAESTRO!$B$3:$B$1000="ASMARTALC")*(UPPER(MAESTRO!$L$3:$L$1000)="CONFIRMADO")),ROWS($A$3:A434))),"")</f>
        <v/>
      </c>
      <c r="P434" s="13" t="str">
        <f ca="1">IFERROR(INDEX(MAESTRO!P:P,_xludf.AGGREGATE(15,6,ROW(MAESTRO!$B$3:$B$1000)/((MAESTRO!$B$3:$B$1000="ASMARTALC")*(UPPER(MAESTRO!$L$3:$L$1000)="CONFIRMADO")),ROWS($A$3:A434))),"")</f>
        <v/>
      </c>
      <c r="Q434" s="13" t="str">
        <f ca="1">IFERROR(INDEX(MAESTRO!Q:Q,_xludf.AGGREGATE(15,6,ROW(MAESTRO!$B$3:$B$1000)/((MAESTRO!$B$3:$B$1000="ASMARTALC")*(UPPER(MAESTRO!$L$3:$L$1000)="CONFIRMADO")),ROWS($A$3:A434))),"")</f>
        <v/>
      </c>
      <c r="R434" s="13" t="str">
        <f ca="1">IFERROR(INDEX(MAESTRO!R:R,_xludf.AGGREGATE(15,6,ROW(MAESTRO!$B$3:$B$1000)/((MAESTRO!$B$3:$B$1000="ASMARTALC")*(UPPER(MAESTRO!$L$3:$L$1000)="CONFIRMADO")),ROWS($A$3:A434))),"")</f>
        <v/>
      </c>
      <c r="S434" s="13" t="str">
        <f ca="1">IFERROR(INDEX(MAESTRO!S:S,_xludf.AGGREGATE(15,6,ROW(MAESTRO!$B$3:$B$1000)/((MAESTRO!$B$3:$B$1000="ASMARTALC")*(UPPER(MAESTRO!$L$3:$L$1000)="CONFIRMADO")),ROWS($A$3:A434))),"")</f>
        <v/>
      </c>
      <c r="T434" s="13" t="str">
        <f ca="1">IFERROR(INDEX(MAESTRO!T:T,_xludf.AGGREGATE(15,6,ROW(MAESTRO!$B$3:$B$1000)/((MAESTRO!$B$3:$B$1000="ASMARTALC")*(UPPER(MAESTRO!$L$3:$L$1000)="CONFIRMADO")),ROWS($A$3:A434))),"")</f>
        <v/>
      </c>
      <c r="U434" s="13" t="str">
        <f ca="1">IFERROR(INDEX(MAESTRO!U:U,_xludf.AGGREGATE(15,6,ROW(MAESTRO!$B$3:$B$1000)/((MAESTRO!$B$3:$B$1000="ASMARTALC")*(UPPER(MAESTRO!$L$3:$L$1000)="CONFIRMADO")),ROWS($A$3:A434))),"")</f>
        <v/>
      </c>
      <c r="V434" s="13" t="str">
        <f ca="1">IFERROR(INDEX(MAESTRO!V:V,_xludf.AGGREGATE(15,6,ROW(MAESTRO!$B$3:$B$1000)/((MAESTRO!$B$3:$B$1000="ASMARTALC")*(UPPER(MAESTRO!$L$3:$L$1000)="CONFIRMADO")),ROWS($A$3:A434))),"")</f>
        <v/>
      </c>
      <c r="W434" s="13" t="str">
        <f ca="1">IFERROR(INDEX(MAESTRO!W:W,_xludf.AGGREGATE(15,6,ROW(MAESTRO!$B$3:$B$1000)/((MAESTRO!$B$3:$B$1000="ASMARTALC")*(UPPER(MAESTRO!$L$3:$L$1000)="CONFIRMADO")),ROWS($A$3:A434))),"")</f>
        <v/>
      </c>
      <c r="X434" s="13" t="str">
        <f ca="1">IFERROR(INDEX(MAESTRO!X:X,_xludf.AGGREGATE(15,6,ROW(MAESTRO!$B$3:$B$1000)/((MAESTRO!$B$3:$B$1000="ASMARTALC")*(UPPER(MAESTRO!$L$3:$L$1000)="CONFIRMADO")),ROWS($A$3:A434))),"")</f>
        <v/>
      </c>
    </row>
    <row r="435" spans="1:24" ht="22.05" customHeight="1">
      <c r="A435" s="10" t="str">
        <f ca="1">IFERROR(INDEX(MAESTRO!A:A,_xludf.AGGREGATE(15,6,ROW(MAESTRO!$B$3:$B$1000)/((MAESTRO!$B$3:$B$1000="ASMARTALC")*(UPPER(MAESTRO!$L$3:$L$1000)="CONFIRMADO")),ROWS($A$3:A435))),"")</f>
        <v/>
      </c>
      <c r="B435" s="10" t="str">
        <f ca="1">IFERROR(INDEX(MAESTRO!B:B,_xludf.AGGREGATE(15,6,ROW(MAESTRO!$B$3:$B$1000)/((MAESTRO!$B$3:$B$1000="ASMARTALC")*(UPPER(MAESTRO!$L$3:$L$1000)="CONFIRMADO")),ROWS($A$3:A435))),"")</f>
        <v/>
      </c>
      <c r="C435" s="10" t="str">
        <f ca="1">IFERROR(INDEX(MAESTRO!C:C,_xludf.AGGREGATE(15,6,ROW(MAESTRO!$B$3:$B$1000)/((MAESTRO!$B$3:$B$1000="ASMARTALC")*(UPPER(MAESTRO!$L$3:$L$1000)="CONFIRMADO")),ROWS($A$3:A435))),"")</f>
        <v/>
      </c>
      <c r="D435" s="10" t="str">
        <f ca="1">IFERROR(INDEX(MAESTRO!D:D,_xludf.AGGREGATE(15,6,ROW(MAESTRO!$B$3:$B$1000)/((MAESTRO!$B$3:$B$1000="ASMARTALC")*(UPPER(MAESTRO!$L$3:$L$1000)="CONFIRMADO")),ROWS($A$3:A435))),"")</f>
        <v/>
      </c>
      <c r="E435" s="10" t="str">
        <f ca="1">IFERROR(INDEX(MAESTRO!E:E,_xludf.AGGREGATE(15,6,ROW(MAESTRO!$B$3:$B$1000)/((MAESTRO!$B$3:$B$1000="ASMARTALC")*(UPPER(MAESTRO!$L$3:$L$1000)="CONFIRMADO")),ROWS($A$3:A435))),"")</f>
        <v/>
      </c>
      <c r="F435" s="10" t="str">
        <f ca="1">IFERROR(INDEX(MAESTRO!F:F,_xludf.AGGREGATE(15,6,ROW(MAESTRO!$B$3:$B$1000)/((MAESTRO!$B$3:$B$1000="ASMARTALC")*(UPPER(MAESTRO!$L$3:$L$1000)="CONFIRMADO")),ROWS($A$3:A435))),"")</f>
        <v/>
      </c>
      <c r="G435" s="10" t="str">
        <f ca="1">IFERROR(INDEX(MAESTRO!G:G,_xludf.AGGREGATE(15,6,ROW(MAESTRO!$B$3:$B$1000)/((MAESTRO!$B$3:$B$1000="ASMARTALC")*(UPPER(MAESTRO!$L$3:$L$1000)="CONFIRMADO")),ROWS($A$3:A435))),"")</f>
        <v/>
      </c>
      <c r="H435" s="10" t="str">
        <f ca="1">IFERROR(INDEX(MAESTRO!H:H,_xludf.AGGREGATE(15,6,ROW(MAESTRO!$B$3:$B$1000)/((MAESTRO!$B$3:$B$1000="ASMARTALC")*(UPPER(MAESTRO!$L$3:$L$1000)="CONFIRMADO")),ROWS($A$3:A435))),"")</f>
        <v/>
      </c>
      <c r="I435" s="10" t="str">
        <f ca="1">IFERROR(INDEX(MAESTRO!I:I,_xludf.AGGREGATE(15,6,ROW(MAESTRO!$B$3:$B$1000)/((MAESTRO!$B$3:$B$1000="ASMARTALC")*(UPPER(MAESTRO!$L$3:$L$1000)="CONFIRMADO")),ROWS($A$3:A435))),"")</f>
        <v/>
      </c>
      <c r="J435" s="10" t="str">
        <f ca="1">IFERROR(INDEX(MAESTRO!J:J,_xludf.AGGREGATE(15,6,ROW(MAESTRO!$B$3:$B$1000)/((MAESTRO!$B$3:$B$1000="ASMARTALC")*(UPPER(MAESTRO!$L$3:$L$1000)="CONFIRMADO")),ROWS($A$3:A435))),"")</f>
        <v/>
      </c>
      <c r="K435" s="10" t="str">
        <f ca="1">IFERROR(INDEX(MAESTRO!K:K,_xludf.AGGREGATE(15,6,ROW(MAESTRO!$B$3:$B$1000)/((MAESTRO!$B$3:$B$1000="ASMARTALC")*(UPPER(MAESTRO!$L$3:$L$1000)="CONFIRMADO")),ROWS($A$3:A435))),"")</f>
        <v/>
      </c>
      <c r="L435" s="10" t="str">
        <f ca="1">IFERROR(INDEX(MAESTRO!L:L,_xludf.AGGREGATE(15,6,ROW(MAESTRO!$B$3:$B$1000)/((MAESTRO!$B$3:$B$1000="ASMARTALC")*(UPPER(MAESTRO!$L$3:$L$1000)="CONFIRMADO")),ROWS($A$3:A435))),"")</f>
        <v/>
      </c>
      <c r="M435" s="10" t="str">
        <f ca="1">IFERROR(INDEX(MAESTRO!M:M,_xludf.AGGREGATE(15,6,ROW(MAESTRO!$B$3:$B$1000)/((MAESTRO!$B$3:$B$1000="ASMARTALC")*(UPPER(MAESTRO!$L$3:$L$1000)="CONFIRMADO")),ROWS($A$3:A435))),"")</f>
        <v/>
      </c>
      <c r="N435" s="10" t="str">
        <f ca="1">IFERROR(INDEX(MAESTRO!N:N,_xludf.AGGREGATE(15,6,ROW(MAESTRO!$B$3:$B$1000)/((MAESTRO!$B$3:$B$1000="ASMARTALC")*(UPPER(MAESTRO!$L$3:$L$1000)="CONFIRMADO")),ROWS($A$3:A435))),"")</f>
        <v/>
      </c>
      <c r="O435" s="10" t="str">
        <f ca="1">IFERROR(INDEX(MAESTRO!O:O,_xludf.AGGREGATE(15,6,ROW(MAESTRO!$B$3:$B$1000)/((MAESTRO!$B$3:$B$1000="ASMARTALC")*(UPPER(MAESTRO!$L$3:$L$1000)="CONFIRMADO")),ROWS($A$3:A435))),"")</f>
        <v/>
      </c>
      <c r="P435" s="10" t="str">
        <f ca="1">IFERROR(INDEX(MAESTRO!P:P,_xludf.AGGREGATE(15,6,ROW(MAESTRO!$B$3:$B$1000)/((MAESTRO!$B$3:$B$1000="ASMARTALC")*(UPPER(MAESTRO!$L$3:$L$1000)="CONFIRMADO")),ROWS($A$3:A435))),"")</f>
        <v/>
      </c>
      <c r="Q435" s="10" t="str">
        <f ca="1">IFERROR(INDEX(MAESTRO!Q:Q,_xludf.AGGREGATE(15,6,ROW(MAESTRO!$B$3:$B$1000)/((MAESTRO!$B$3:$B$1000="ASMARTALC")*(UPPER(MAESTRO!$L$3:$L$1000)="CONFIRMADO")),ROWS($A$3:A435))),"")</f>
        <v/>
      </c>
      <c r="R435" s="10" t="str">
        <f ca="1">IFERROR(INDEX(MAESTRO!R:R,_xludf.AGGREGATE(15,6,ROW(MAESTRO!$B$3:$B$1000)/((MAESTRO!$B$3:$B$1000="ASMARTALC")*(UPPER(MAESTRO!$L$3:$L$1000)="CONFIRMADO")),ROWS($A$3:A435))),"")</f>
        <v/>
      </c>
      <c r="S435" s="10" t="str">
        <f ca="1">IFERROR(INDEX(MAESTRO!S:S,_xludf.AGGREGATE(15,6,ROW(MAESTRO!$B$3:$B$1000)/((MAESTRO!$B$3:$B$1000="ASMARTALC")*(UPPER(MAESTRO!$L$3:$L$1000)="CONFIRMADO")),ROWS($A$3:A435))),"")</f>
        <v/>
      </c>
      <c r="T435" s="10" t="str">
        <f ca="1">IFERROR(INDEX(MAESTRO!T:T,_xludf.AGGREGATE(15,6,ROW(MAESTRO!$B$3:$B$1000)/((MAESTRO!$B$3:$B$1000="ASMARTALC")*(UPPER(MAESTRO!$L$3:$L$1000)="CONFIRMADO")),ROWS($A$3:A435))),"")</f>
        <v/>
      </c>
      <c r="U435" s="10" t="str">
        <f ca="1">IFERROR(INDEX(MAESTRO!U:U,_xludf.AGGREGATE(15,6,ROW(MAESTRO!$B$3:$B$1000)/((MAESTRO!$B$3:$B$1000="ASMARTALC")*(UPPER(MAESTRO!$L$3:$L$1000)="CONFIRMADO")),ROWS($A$3:A435))),"")</f>
        <v/>
      </c>
      <c r="V435" s="10" t="str">
        <f ca="1">IFERROR(INDEX(MAESTRO!V:V,_xludf.AGGREGATE(15,6,ROW(MAESTRO!$B$3:$B$1000)/((MAESTRO!$B$3:$B$1000="ASMARTALC")*(UPPER(MAESTRO!$L$3:$L$1000)="CONFIRMADO")),ROWS($A$3:A435))),"")</f>
        <v/>
      </c>
      <c r="W435" s="10" t="str">
        <f ca="1">IFERROR(INDEX(MAESTRO!W:W,_xludf.AGGREGATE(15,6,ROW(MAESTRO!$B$3:$B$1000)/((MAESTRO!$B$3:$B$1000="ASMARTALC")*(UPPER(MAESTRO!$L$3:$L$1000)="CONFIRMADO")),ROWS($A$3:A435))),"")</f>
        <v/>
      </c>
      <c r="X435" s="10" t="str">
        <f ca="1">IFERROR(INDEX(MAESTRO!X:X,_xludf.AGGREGATE(15,6,ROW(MAESTRO!$B$3:$B$1000)/((MAESTRO!$B$3:$B$1000="ASMARTALC")*(UPPER(MAESTRO!$L$3:$L$1000)="CONFIRMADO")),ROWS($A$3:A435))),"")</f>
        <v/>
      </c>
    </row>
    <row r="436" spans="1:24" ht="22.05" customHeight="1">
      <c r="A436" s="13" t="str">
        <f ca="1">IFERROR(INDEX(MAESTRO!A:A,_xludf.AGGREGATE(15,6,ROW(MAESTRO!$B$3:$B$1000)/((MAESTRO!$B$3:$B$1000="ASMARTALC")*(UPPER(MAESTRO!$L$3:$L$1000)="CONFIRMADO")),ROWS($A$3:A436))),"")</f>
        <v/>
      </c>
      <c r="B436" s="13" t="str">
        <f ca="1">IFERROR(INDEX(MAESTRO!B:B,_xludf.AGGREGATE(15,6,ROW(MAESTRO!$B$3:$B$1000)/((MAESTRO!$B$3:$B$1000="ASMARTALC")*(UPPER(MAESTRO!$L$3:$L$1000)="CONFIRMADO")),ROWS($A$3:A436))),"")</f>
        <v/>
      </c>
      <c r="C436" s="13" t="str">
        <f ca="1">IFERROR(INDEX(MAESTRO!C:C,_xludf.AGGREGATE(15,6,ROW(MAESTRO!$B$3:$B$1000)/((MAESTRO!$B$3:$B$1000="ASMARTALC")*(UPPER(MAESTRO!$L$3:$L$1000)="CONFIRMADO")),ROWS($A$3:A436))),"")</f>
        <v/>
      </c>
      <c r="D436" s="13" t="str">
        <f ca="1">IFERROR(INDEX(MAESTRO!D:D,_xludf.AGGREGATE(15,6,ROW(MAESTRO!$B$3:$B$1000)/((MAESTRO!$B$3:$B$1000="ASMARTALC")*(UPPER(MAESTRO!$L$3:$L$1000)="CONFIRMADO")),ROWS($A$3:A436))),"")</f>
        <v/>
      </c>
      <c r="E436" s="13" t="str">
        <f ca="1">IFERROR(INDEX(MAESTRO!E:E,_xludf.AGGREGATE(15,6,ROW(MAESTRO!$B$3:$B$1000)/((MAESTRO!$B$3:$B$1000="ASMARTALC")*(UPPER(MAESTRO!$L$3:$L$1000)="CONFIRMADO")),ROWS($A$3:A436))),"")</f>
        <v/>
      </c>
      <c r="F436" s="13" t="str">
        <f ca="1">IFERROR(INDEX(MAESTRO!F:F,_xludf.AGGREGATE(15,6,ROW(MAESTRO!$B$3:$B$1000)/((MAESTRO!$B$3:$B$1000="ASMARTALC")*(UPPER(MAESTRO!$L$3:$L$1000)="CONFIRMADO")),ROWS($A$3:A436))),"")</f>
        <v/>
      </c>
      <c r="G436" s="13" t="str">
        <f ca="1">IFERROR(INDEX(MAESTRO!G:G,_xludf.AGGREGATE(15,6,ROW(MAESTRO!$B$3:$B$1000)/((MAESTRO!$B$3:$B$1000="ASMARTALC")*(UPPER(MAESTRO!$L$3:$L$1000)="CONFIRMADO")),ROWS($A$3:A436))),"")</f>
        <v/>
      </c>
      <c r="H436" s="13" t="str">
        <f ca="1">IFERROR(INDEX(MAESTRO!H:H,_xludf.AGGREGATE(15,6,ROW(MAESTRO!$B$3:$B$1000)/((MAESTRO!$B$3:$B$1000="ASMARTALC")*(UPPER(MAESTRO!$L$3:$L$1000)="CONFIRMADO")),ROWS($A$3:A436))),"")</f>
        <v/>
      </c>
      <c r="I436" s="13" t="str">
        <f ca="1">IFERROR(INDEX(MAESTRO!I:I,_xludf.AGGREGATE(15,6,ROW(MAESTRO!$B$3:$B$1000)/((MAESTRO!$B$3:$B$1000="ASMARTALC")*(UPPER(MAESTRO!$L$3:$L$1000)="CONFIRMADO")),ROWS($A$3:A436))),"")</f>
        <v/>
      </c>
      <c r="J436" s="13" t="str">
        <f ca="1">IFERROR(INDEX(MAESTRO!J:J,_xludf.AGGREGATE(15,6,ROW(MAESTRO!$B$3:$B$1000)/((MAESTRO!$B$3:$B$1000="ASMARTALC")*(UPPER(MAESTRO!$L$3:$L$1000)="CONFIRMADO")),ROWS($A$3:A436))),"")</f>
        <v/>
      </c>
      <c r="K436" s="13" t="str">
        <f ca="1">IFERROR(INDEX(MAESTRO!K:K,_xludf.AGGREGATE(15,6,ROW(MAESTRO!$B$3:$B$1000)/((MAESTRO!$B$3:$B$1000="ASMARTALC")*(UPPER(MAESTRO!$L$3:$L$1000)="CONFIRMADO")),ROWS($A$3:A436))),"")</f>
        <v/>
      </c>
      <c r="L436" s="13" t="str">
        <f ca="1">IFERROR(INDEX(MAESTRO!L:L,_xludf.AGGREGATE(15,6,ROW(MAESTRO!$B$3:$B$1000)/((MAESTRO!$B$3:$B$1000="ASMARTALC")*(UPPER(MAESTRO!$L$3:$L$1000)="CONFIRMADO")),ROWS($A$3:A436))),"")</f>
        <v/>
      </c>
      <c r="M436" s="13" t="str">
        <f ca="1">IFERROR(INDEX(MAESTRO!M:M,_xludf.AGGREGATE(15,6,ROW(MAESTRO!$B$3:$B$1000)/((MAESTRO!$B$3:$B$1000="ASMARTALC")*(UPPER(MAESTRO!$L$3:$L$1000)="CONFIRMADO")),ROWS($A$3:A436))),"")</f>
        <v/>
      </c>
      <c r="N436" s="13" t="str">
        <f ca="1">IFERROR(INDEX(MAESTRO!N:N,_xludf.AGGREGATE(15,6,ROW(MAESTRO!$B$3:$B$1000)/((MAESTRO!$B$3:$B$1000="ASMARTALC")*(UPPER(MAESTRO!$L$3:$L$1000)="CONFIRMADO")),ROWS($A$3:A436))),"")</f>
        <v/>
      </c>
      <c r="O436" s="13" t="str">
        <f ca="1">IFERROR(INDEX(MAESTRO!O:O,_xludf.AGGREGATE(15,6,ROW(MAESTRO!$B$3:$B$1000)/((MAESTRO!$B$3:$B$1000="ASMARTALC")*(UPPER(MAESTRO!$L$3:$L$1000)="CONFIRMADO")),ROWS($A$3:A436))),"")</f>
        <v/>
      </c>
      <c r="P436" s="13" t="str">
        <f ca="1">IFERROR(INDEX(MAESTRO!P:P,_xludf.AGGREGATE(15,6,ROW(MAESTRO!$B$3:$B$1000)/((MAESTRO!$B$3:$B$1000="ASMARTALC")*(UPPER(MAESTRO!$L$3:$L$1000)="CONFIRMADO")),ROWS($A$3:A436))),"")</f>
        <v/>
      </c>
      <c r="Q436" s="13" t="str">
        <f ca="1">IFERROR(INDEX(MAESTRO!Q:Q,_xludf.AGGREGATE(15,6,ROW(MAESTRO!$B$3:$B$1000)/((MAESTRO!$B$3:$B$1000="ASMARTALC")*(UPPER(MAESTRO!$L$3:$L$1000)="CONFIRMADO")),ROWS($A$3:A436))),"")</f>
        <v/>
      </c>
      <c r="R436" s="13" t="str">
        <f ca="1">IFERROR(INDEX(MAESTRO!R:R,_xludf.AGGREGATE(15,6,ROW(MAESTRO!$B$3:$B$1000)/((MAESTRO!$B$3:$B$1000="ASMARTALC")*(UPPER(MAESTRO!$L$3:$L$1000)="CONFIRMADO")),ROWS($A$3:A436))),"")</f>
        <v/>
      </c>
      <c r="S436" s="13" t="str">
        <f ca="1">IFERROR(INDEX(MAESTRO!S:S,_xludf.AGGREGATE(15,6,ROW(MAESTRO!$B$3:$B$1000)/((MAESTRO!$B$3:$B$1000="ASMARTALC")*(UPPER(MAESTRO!$L$3:$L$1000)="CONFIRMADO")),ROWS($A$3:A436))),"")</f>
        <v/>
      </c>
      <c r="T436" s="13" t="str">
        <f ca="1">IFERROR(INDEX(MAESTRO!T:T,_xludf.AGGREGATE(15,6,ROW(MAESTRO!$B$3:$B$1000)/((MAESTRO!$B$3:$B$1000="ASMARTALC")*(UPPER(MAESTRO!$L$3:$L$1000)="CONFIRMADO")),ROWS($A$3:A436))),"")</f>
        <v/>
      </c>
      <c r="U436" s="13" t="str">
        <f ca="1">IFERROR(INDEX(MAESTRO!U:U,_xludf.AGGREGATE(15,6,ROW(MAESTRO!$B$3:$B$1000)/((MAESTRO!$B$3:$B$1000="ASMARTALC")*(UPPER(MAESTRO!$L$3:$L$1000)="CONFIRMADO")),ROWS($A$3:A436))),"")</f>
        <v/>
      </c>
      <c r="V436" s="13" t="str">
        <f ca="1">IFERROR(INDEX(MAESTRO!V:V,_xludf.AGGREGATE(15,6,ROW(MAESTRO!$B$3:$B$1000)/((MAESTRO!$B$3:$B$1000="ASMARTALC")*(UPPER(MAESTRO!$L$3:$L$1000)="CONFIRMADO")),ROWS($A$3:A436))),"")</f>
        <v/>
      </c>
      <c r="W436" s="13" t="str">
        <f ca="1">IFERROR(INDEX(MAESTRO!W:W,_xludf.AGGREGATE(15,6,ROW(MAESTRO!$B$3:$B$1000)/((MAESTRO!$B$3:$B$1000="ASMARTALC")*(UPPER(MAESTRO!$L$3:$L$1000)="CONFIRMADO")),ROWS($A$3:A436))),"")</f>
        <v/>
      </c>
      <c r="X436" s="13" t="str">
        <f ca="1">IFERROR(INDEX(MAESTRO!X:X,_xludf.AGGREGATE(15,6,ROW(MAESTRO!$B$3:$B$1000)/((MAESTRO!$B$3:$B$1000="ASMARTALC")*(UPPER(MAESTRO!$L$3:$L$1000)="CONFIRMADO")),ROWS($A$3:A436))),"")</f>
        <v/>
      </c>
    </row>
    <row r="437" spans="1:24" ht="22.05" customHeight="1">
      <c r="A437" s="10" t="str">
        <f ca="1">IFERROR(INDEX(MAESTRO!A:A,_xludf.AGGREGATE(15,6,ROW(MAESTRO!$B$3:$B$1000)/((MAESTRO!$B$3:$B$1000="ASMARTALC")*(UPPER(MAESTRO!$L$3:$L$1000)="CONFIRMADO")),ROWS($A$3:A437))),"")</f>
        <v/>
      </c>
      <c r="B437" s="10" t="str">
        <f ca="1">IFERROR(INDEX(MAESTRO!B:B,_xludf.AGGREGATE(15,6,ROW(MAESTRO!$B$3:$B$1000)/((MAESTRO!$B$3:$B$1000="ASMARTALC")*(UPPER(MAESTRO!$L$3:$L$1000)="CONFIRMADO")),ROWS($A$3:A437))),"")</f>
        <v/>
      </c>
      <c r="C437" s="10" t="str">
        <f ca="1">IFERROR(INDEX(MAESTRO!C:C,_xludf.AGGREGATE(15,6,ROW(MAESTRO!$B$3:$B$1000)/((MAESTRO!$B$3:$B$1000="ASMARTALC")*(UPPER(MAESTRO!$L$3:$L$1000)="CONFIRMADO")),ROWS($A$3:A437))),"")</f>
        <v/>
      </c>
      <c r="D437" s="10" t="str">
        <f ca="1">IFERROR(INDEX(MAESTRO!D:D,_xludf.AGGREGATE(15,6,ROW(MAESTRO!$B$3:$B$1000)/((MAESTRO!$B$3:$B$1000="ASMARTALC")*(UPPER(MAESTRO!$L$3:$L$1000)="CONFIRMADO")),ROWS($A$3:A437))),"")</f>
        <v/>
      </c>
      <c r="E437" s="10" t="str">
        <f ca="1">IFERROR(INDEX(MAESTRO!E:E,_xludf.AGGREGATE(15,6,ROW(MAESTRO!$B$3:$B$1000)/((MAESTRO!$B$3:$B$1000="ASMARTALC")*(UPPER(MAESTRO!$L$3:$L$1000)="CONFIRMADO")),ROWS($A$3:A437))),"")</f>
        <v/>
      </c>
      <c r="F437" s="10" t="str">
        <f ca="1">IFERROR(INDEX(MAESTRO!F:F,_xludf.AGGREGATE(15,6,ROW(MAESTRO!$B$3:$B$1000)/((MAESTRO!$B$3:$B$1000="ASMARTALC")*(UPPER(MAESTRO!$L$3:$L$1000)="CONFIRMADO")),ROWS($A$3:A437))),"")</f>
        <v/>
      </c>
      <c r="G437" s="10" t="str">
        <f ca="1">IFERROR(INDEX(MAESTRO!G:G,_xludf.AGGREGATE(15,6,ROW(MAESTRO!$B$3:$B$1000)/((MAESTRO!$B$3:$B$1000="ASMARTALC")*(UPPER(MAESTRO!$L$3:$L$1000)="CONFIRMADO")),ROWS($A$3:A437))),"")</f>
        <v/>
      </c>
      <c r="H437" s="10" t="str">
        <f ca="1">IFERROR(INDEX(MAESTRO!H:H,_xludf.AGGREGATE(15,6,ROW(MAESTRO!$B$3:$B$1000)/((MAESTRO!$B$3:$B$1000="ASMARTALC")*(UPPER(MAESTRO!$L$3:$L$1000)="CONFIRMADO")),ROWS($A$3:A437))),"")</f>
        <v/>
      </c>
      <c r="I437" s="10" t="str">
        <f ca="1">IFERROR(INDEX(MAESTRO!I:I,_xludf.AGGREGATE(15,6,ROW(MAESTRO!$B$3:$B$1000)/((MAESTRO!$B$3:$B$1000="ASMARTALC")*(UPPER(MAESTRO!$L$3:$L$1000)="CONFIRMADO")),ROWS($A$3:A437))),"")</f>
        <v/>
      </c>
      <c r="J437" s="10" t="str">
        <f ca="1">IFERROR(INDEX(MAESTRO!J:J,_xludf.AGGREGATE(15,6,ROW(MAESTRO!$B$3:$B$1000)/((MAESTRO!$B$3:$B$1000="ASMARTALC")*(UPPER(MAESTRO!$L$3:$L$1000)="CONFIRMADO")),ROWS($A$3:A437))),"")</f>
        <v/>
      </c>
      <c r="K437" s="10" t="str">
        <f ca="1">IFERROR(INDEX(MAESTRO!K:K,_xludf.AGGREGATE(15,6,ROW(MAESTRO!$B$3:$B$1000)/((MAESTRO!$B$3:$B$1000="ASMARTALC")*(UPPER(MAESTRO!$L$3:$L$1000)="CONFIRMADO")),ROWS($A$3:A437))),"")</f>
        <v/>
      </c>
      <c r="L437" s="10" t="str">
        <f ca="1">IFERROR(INDEX(MAESTRO!L:L,_xludf.AGGREGATE(15,6,ROW(MAESTRO!$B$3:$B$1000)/((MAESTRO!$B$3:$B$1000="ASMARTALC")*(UPPER(MAESTRO!$L$3:$L$1000)="CONFIRMADO")),ROWS($A$3:A437))),"")</f>
        <v/>
      </c>
      <c r="M437" s="10" t="str">
        <f ca="1">IFERROR(INDEX(MAESTRO!M:M,_xludf.AGGREGATE(15,6,ROW(MAESTRO!$B$3:$B$1000)/((MAESTRO!$B$3:$B$1000="ASMARTALC")*(UPPER(MAESTRO!$L$3:$L$1000)="CONFIRMADO")),ROWS($A$3:A437))),"")</f>
        <v/>
      </c>
      <c r="N437" s="10" t="str">
        <f ca="1">IFERROR(INDEX(MAESTRO!N:N,_xludf.AGGREGATE(15,6,ROW(MAESTRO!$B$3:$B$1000)/((MAESTRO!$B$3:$B$1000="ASMARTALC")*(UPPER(MAESTRO!$L$3:$L$1000)="CONFIRMADO")),ROWS($A$3:A437))),"")</f>
        <v/>
      </c>
      <c r="O437" s="10" t="str">
        <f ca="1">IFERROR(INDEX(MAESTRO!O:O,_xludf.AGGREGATE(15,6,ROW(MAESTRO!$B$3:$B$1000)/((MAESTRO!$B$3:$B$1000="ASMARTALC")*(UPPER(MAESTRO!$L$3:$L$1000)="CONFIRMADO")),ROWS($A$3:A437))),"")</f>
        <v/>
      </c>
      <c r="P437" s="10" t="str">
        <f ca="1">IFERROR(INDEX(MAESTRO!P:P,_xludf.AGGREGATE(15,6,ROW(MAESTRO!$B$3:$B$1000)/((MAESTRO!$B$3:$B$1000="ASMARTALC")*(UPPER(MAESTRO!$L$3:$L$1000)="CONFIRMADO")),ROWS($A$3:A437))),"")</f>
        <v/>
      </c>
      <c r="Q437" s="10" t="str">
        <f ca="1">IFERROR(INDEX(MAESTRO!Q:Q,_xludf.AGGREGATE(15,6,ROW(MAESTRO!$B$3:$B$1000)/((MAESTRO!$B$3:$B$1000="ASMARTALC")*(UPPER(MAESTRO!$L$3:$L$1000)="CONFIRMADO")),ROWS($A$3:A437))),"")</f>
        <v/>
      </c>
      <c r="R437" s="10" t="str">
        <f ca="1">IFERROR(INDEX(MAESTRO!R:R,_xludf.AGGREGATE(15,6,ROW(MAESTRO!$B$3:$B$1000)/((MAESTRO!$B$3:$B$1000="ASMARTALC")*(UPPER(MAESTRO!$L$3:$L$1000)="CONFIRMADO")),ROWS($A$3:A437))),"")</f>
        <v/>
      </c>
      <c r="S437" s="10" t="str">
        <f ca="1">IFERROR(INDEX(MAESTRO!S:S,_xludf.AGGREGATE(15,6,ROW(MAESTRO!$B$3:$B$1000)/((MAESTRO!$B$3:$B$1000="ASMARTALC")*(UPPER(MAESTRO!$L$3:$L$1000)="CONFIRMADO")),ROWS($A$3:A437))),"")</f>
        <v/>
      </c>
      <c r="T437" s="10" t="str">
        <f ca="1">IFERROR(INDEX(MAESTRO!T:T,_xludf.AGGREGATE(15,6,ROW(MAESTRO!$B$3:$B$1000)/((MAESTRO!$B$3:$B$1000="ASMARTALC")*(UPPER(MAESTRO!$L$3:$L$1000)="CONFIRMADO")),ROWS($A$3:A437))),"")</f>
        <v/>
      </c>
      <c r="U437" s="10" t="str">
        <f ca="1">IFERROR(INDEX(MAESTRO!U:U,_xludf.AGGREGATE(15,6,ROW(MAESTRO!$B$3:$B$1000)/((MAESTRO!$B$3:$B$1000="ASMARTALC")*(UPPER(MAESTRO!$L$3:$L$1000)="CONFIRMADO")),ROWS($A$3:A437))),"")</f>
        <v/>
      </c>
      <c r="V437" s="10" t="str">
        <f ca="1">IFERROR(INDEX(MAESTRO!V:V,_xludf.AGGREGATE(15,6,ROW(MAESTRO!$B$3:$B$1000)/((MAESTRO!$B$3:$B$1000="ASMARTALC")*(UPPER(MAESTRO!$L$3:$L$1000)="CONFIRMADO")),ROWS($A$3:A437))),"")</f>
        <v/>
      </c>
      <c r="W437" s="10" t="str">
        <f ca="1">IFERROR(INDEX(MAESTRO!W:W,_xludf.AGGREGATE(15,6,ROW(MAESTRO!$B$3:$B$1000)/((MAESTRO!$B$3:$B$1000="ASMARTALC")*(UPPER(MAESTRO!$L$3:$L$1000)="CONFIRMADO")),ROWS($A$3:A437))),"")</f>
        <v/>
      </c>
      <c r="X437" s="10" t="str">
        <f ca="1">IFERROR(INDEX(MAESTRO!X:X,_xludf.AGGREGATE(15,6,ROW(MAESTRO!$B$3:$B$1000)/((MAESTRO!$B$3:$B$1000="ASMARTALC")*(UPPER(MAESTRO!$L$3:$L$1000)="CONFIRMADO")),ROWS($A$3:A437))),"")</f>
        <v/>
      </c>
    </row>
    <row r="438" spans="1:24" ht="22.05" customHeight="1">
      <c r="A438" s="13" t="str">
        <f ca="1">IFERROR(INDEX(MAESTRO!A:A,_xludf.AGGREGATE(15,6,ROW(MAESTRO!$B$3:$B$1000)/((MAESTRO!$B$3:$B$1000="ASMARTALC")*(UPPER(MAESTRO!$L$3:$L$1000)="CONFIRMADO")),ROWS($A$3:A438))),"")</f>
        <v/>
      </c>
      <c r="B438" s="13" t="str">
        <f ca="1">IFERROR(INDEX(MAESTRO!B:B,_xludf.AGGREGATE(15,6,ROW(MAESTRO!$B$3:$B$1000)/((MAESTRO!$B$3:$B$1000="ASMARTALC")*(UPPER(MAESTRO!$L$3:$L$1000)="CONFIRMADO")),ROWS($A$3:A438))),"")</f>
        <v/>
      </c>
      <c r="C438" s="13" t="str">
        <f ca="1">IFERROR(INDEX(MAESTRO!C:C,_xludf.AGGREGATE(15,6,ROW(MAESTRO!$B$3:$B$1000)/((MAESTRO!$B$3:$B$1000="ASMARTALC")*(UPPER(MAESTRO!$L$3:$L$1000)="CONFIRMADO")),ROWS($A$3:A438))),"")</f>
        <v/>
      </c>
      <c r="D438" s="13" t="str">
        <f ca="1">IFERROR(INDEX(MAESTRO!D:D,_xludf.AGGREGATE(15,6,ROW(MAESTRO!$B$3:$B$1000)/((MAESTRO!$B$3:$B$1000="ASMARTALC")*(UPPER(MAESTRO!$L$3:$L$1000)="CONFIRMADO")),ROWS($A$3:A438))),"")</f>
        <v/>
      </c>
      <c r="E438" s="13" t="str">
        <f ca="1">IFERROR(INDEX(MAESTRO!E:E,_xludf.AGGREGATE(15,6,ROW(MAESTRO!$B$3:$B$1000)/((MAESTRO!$B$3:$B$1000="ASMARTALC")*(UPPER(MAESTRO!$L$3:$L$1000)="CONFIRMADO")),ROWS($A$3:A438))),"")</f>
        <v/>
      </c>
      <c r="F438" s="13" t="str">
        <f ca="1">IFERROR(INDEX(MAESTRO!F:F,_xludf.AGGREGATE(15,6,ROW(MAESTRO!$B$3:$B$1000)/((MAESTRO!$B$3:$B$1000="ASMARTALC")*(UPPER(MAESTRO!$L$3:$L$1000)="CONFIRMADO")),ROWS($A$3:A438))),"")</f>
        <v/>
      </c>
      <c r="G438" s="13" t="str">
        <f ca="1">IFERROR(INDEX(MAESTRO!G:G,_xludf.AGGREGATE(15,6,ROW(MAESTRO!$B$3:$B$1000)/((MAESTRO!$B$3:$B$1000="ASMARTALC")*(UPPER(MAESTRO!$L$3:$L$1000)="CONFIRMADO")),ROWS($A$3:A438))),"")</f>
        <v/>
      </c>
      <c r="H438" s="13" t="str">
        <f ca="1">IFERROR(INDEX(MAESTRO!H:H,_xludf.AGGREGATE(15,6,ROW(MAESTRO!$B$3:$B$1000)/((MAESTRO!$B$3:$B$1000="ASMARTALC")*(UPPER(MAESTRO!$L$3:$L$1000)="CONFIRMADO")),ROWS($A$3:A438))),"")</f>
        <v/>
      </c>
      <c r="I438" s="13" t="str">
        <f ca="1">IFERROR(INDEX(MAESTRO!I:I,_xludf.AGGREGATE(15,6,ROW(MAESTRO!$B$3:$B$1000)/((MAESTRO!$B$3:$B$1000="ASMARTALC")*(UPPER(MAESTRO!$L$3:$L$1000)="CONFIRMADO")),ROWS($A$3:A438))),"")</f>
        <v/>
      </c>
      <c r="J438" s="13" t="str">
        <f ca="1">IFERROR(INDEX(MAESTRO!J:J,_xludf.AGGREGATE(15,6,ROW(MAESTRO!$B$3:$B$1000)/((MAESTRO!$B$3:$B$1000="ASMARTALC")*(UPPER(MAESTRO!$L$3:$L$1000)="CONFIRMADO")),ROWS($A$3:A438))),"")</f>
        <v/>
      </c>
      <c r="K438" s="13" t="str">
        <f ca="1">IFERROR(INDEX(MAESTRO!K:K,_xludf.AGGREGATE(15,6,ROW(MAESTRO!$B$3:$B$1000)/((MAESTRO!$B$3:$B$1000="ASMARTALC")*(UPPER(MAESTRO!$L$3:$L$1000)="CONFIRMADO")),ROWS($A$3:A438))),"")</f>
        <v/>
      </c>
      <c r="L438" s="13" t="str">
        <f ca="1">IFERROR(INDEX(MAESTRO!L:L,_xludf.AGGREGATE(15,6,ROW(MAESTRO!$B$3:$B$1000)/((MAESTRO!$B$3:$B$1000="ASMARTALC")*(UPPER(MAESTRO!$L$3:$L$1000)="CONFIRMADO")),ROWS($A$3:A438))),"")</f>
        <v/>
      </c>
      <c r="M438" s="13" t="str">
        <f ca="1">IFERROR(INDEX(MAESTRO!M:M,_xludf.AGGREGATE(15,6,ROW(MAESTRO!$B$3:$B$1000)/((MAESTRO!$B$3:$B$1000="ASMARTALC")*(UPPER(MAESTRO!$L$3:$L$1000)="CONFIRMADO")),ROWS($A$3:A438))),"")</f>
        <v/>
      </c>
      <c r="N438" s="13" t="str">
        <f ca="1">IFERROR(INDEX(MAESTRO!N:N,_xludf.AGGREGATE(15,6,ROW(MAESTRO!$B$3:$B$1000)/((MAESTRO!$B$3:$B$1000="ASMARTALC")*(UPPER(MAESTRO!$L$3:$L$1000)="CONFIRMADO")),ROWS($A$3:A438))),"")</f>
        <v/>
      </c>
      <c r="O438" s="13" t="str">
        <f ca="1">IFERROR(INDEX(MAESTRO!O:O,_xludf.AGGREGATE(15,6,ROW(MAESTRO!$B$3:$B$1000)/((MAESTRO!$B$3:$B$1000="ASMARTALC")*(UPPER(MAESTRO!$L$3:$L$1000)="CONFIRMADO")),ROWS($A$3:A438))),"")</f>
        <v/>
      </c>
      <c r="P438" s="13" t="str">
        <f ca="1">IFERROR(INDEX(MAESTRO!P:P,_xludf.AGGREGATE(15,6,ROW(MAESTRO!$B$3:$B$1000)/((MAESTRO!$B$3:$B$1000="ASMARTALC")*(UPPER(MAESTRO!$L$3:$L$1000)="CONFIRMADO")),ROWS($A$3:A438))),"")</f>
        <v/>
      </c>
      <c r="Q438" s="13" t="str">
        <f ca="1">IFERROR(INDEX(MAESTRO!Q:Q,_xludf.AGGREGATE(15,6,ROW(MAESTRO!$B$3:$B$1000)/((MAESTRO!$B$3:$B$1000="ASMARTALC")*(UPPER(MAESTRO!$L$3:$L$1000)="CONFIRMADO")),ROWS($A$3:A438))),"")</f>
        <v/>
      </c>
      <c r="R438" s="13" t="str">
        <f ca="1">IFERROR(INDEX(MAESTRO!R:R,_xludf.AGGREGATE(15,6,ROW(MAESTRO!$B$3:$B$1000)/((MAESTRO!$B$3:$B$1000="ASMARTALC")*(UPPER(MAESTRO!$L$3:$L$1000)="CONFIRMADO")),ROWS($A$3:A438))),"")</f>
        <v/>
      </c>
      <c r="S438" s="13" t="str">
        <f ca="1">IFERROR(INDEX(MAESTRO!S:S,_xludf.AGGREGATE(15,6,ROW(MAESTRO!$B$3:$B$1000)/((MAESTRO!$B$3:$B$1000="ASMARTALC")*(UPPER(MAESTRO!$L$3:$L$1000)="CONFIRMADO")),ROWS($A$3:A438))),"")</f>
        <v/>
      </c>
      <c r="T438" s="13" t="str">
        <f ca="1">IFERROR(INDEX(MAESTRO!T:T,_xludf.AGGREGATE(15,6,ROW(MAESTRO!$B$3:$B$1000)/((MAESTRO!$B$3:$B$1000="ASMARTALC")*(UPPER(MAESTRO!$L$3:$L$1000)="CONFIRMADO")),ROWS($A$3:A438))),"")</f>
        <v/>
      </c>
      <c r="U438" s="13" t="str">
        <f ca="1">IFERROR(INDEX(MAESTRO!U:U,_xludf.AGGREGATE(15,6,ROW(MAESTRO!$B$3:$B$1000)/((MAESTRO!$B$3:$B$1000="ASMARTALC")*(UPPER(MAESTRO!$L$3:$L$1000)="CONFIRMADO")),ROWS($A$3:A438))),"")</f>
        <v/>
      </c>
      <c r="V438" s="13" t="str">
        <f ca="1">IFERROR(INDEX(MAESTRO!V:V,_xludf.AGGREGATE(15,6,ROW(MAESTRO!$B$3:$B$1000)/((MAESTRO!$B$3:$B$1000="ASMARTALC")*(UPPER(MAESTRO!$L$3:$L$1000)="CONFIRMADO")),ROWS($A$3:A438))),"")</f>
        <v/>
      </c>
      <c r="W438" s="13" t="str">
        <f ca="1">IFERROR(INDEX(MAESTRO!W:W,_xludf.AGGREGATE(15,6,ROW(MAESTRO!$B$3:$B$1000)/((MAESTRO!$B$3:$B$1000="ASMARTALC")*(UPPER(MAESTRO!$L$3:$L$1000)="CONFIRMADO")),ROWS($A$3:A438))),"")</f>
        <v/>
      </c>
      <c r="X438" s="13" t="str">
        <f ca="1">IFERROR(INDEX(MAESTRO!X:X,_xludf.AGGREGATE(15,6,ROW(MAESTRO!$B$3:$B$1000)/((MAESTRO!$B$3:$B$1000="ASMARTALC")*(UPPER(MAESTRO!$L$3:$L$1000)="CONFIRMADO")),ROWS($A$3:A438))),"")</f>
        <v/>
      </c>
    </row>
    <row r="439" spans="1:24" ht="22.05" customHeight="1">
      <c r="A439" s="10" t="str">
        <f ca="1">IFERROR(INDEX(MAESTRO!A:A,_xludf.AGGREGATE(15,6,ROW(MAESTRO!$B$3:$B$1000)/((MAESTRO!$B$3:$B$1000="ASMARTALC")*(UPPER(MAESTRO!$L$3:$L$1000)="CONFIRMADO")),ROWS($A$3:A439))),"")</f>
        <v/>
      </c>
      <c r="B439" s="10" t="str">
        <f ca="1">IFERROR(INDEX(MAESTRO!B:B,_xludf.AGGREGATE(15,6,ROW(MAESTRO!$B$3:$B$1000)/((MAESTRO!$B$3:$B$1000="ASMARTALC")*(UPPER(MAESTRO!$L$3:$L$1000)="CONFIRMADO")),ROWS($A$3:A439))),"")</f>
        <v/>
      </c>
      <c r="C439" s="10" t="str">
        <f ca="1">IFERROR(INDEX(MAESTRO!C:C,_xludf.AGGREGATE(15,6,ROW(MAESTRO!$B$3:$B$1000)/((MAESTRO!$B$3:$B$1000="ASMARTALC")*(UPPER(MAESTRO!$L$3:$L$1000)="CONFIRMADO")),ROWS($A$3:A439))),"")</f>
        <v/>
      </c>
      <c r="D439" s="10" t="str">
        <f ca="1">IFERROR(INDEX(MAESTRO!D:D,_xludf.AGGREGATE(15,6,ROW(MAESTRO!$B$3:$B$1000)/((MAESTRO!$B$3:$B$1000="ASMARTALC")*(UPPER(MAESTRO!$L$3:$L$1000)="CONFIRMADO")),ROWS($A$3:A439))),"")</f>
        <v/>
      </c>
      <c r="E439" s="10" t="str">
        <f ca="1">IFERROR(INDEX(MAESTRO!E:E,_xludf.AGGREGATE(15,6,ROW(MAESTRO!$B$3:$B$1000)/((MAESTRO!$B$3:$B$1000="ASMARTALC")*(UPPER(MAESTRO!$L$3:$L$1000)="CONFIRMADO")),ROWS($A$3:A439))),"")</f>
        <v/>
      </c>
      <c r="F439" s="10" t="str">
        <f ca="1">IFERROR(INDEX(MAESTRO!F:F,_xludf.AGGREGATE(15,6,ROW(MAESTRO!$B$3:$B$1000)/((MAESTRO!$B$3:$B$1000="ASMARTALC")*(UPPER(MAESTRO!$L$3:$L$1000)="CONFIRMADO")),ROWS($A$3:A439))),"")</f>
        <v/>
      </c>
      <c r="G439" s="10" t="str">
        <f ca="1">IFERROR(INDEX(MAESTRO!G:G,_xludf.AGGREGATE(15,6,ROW(MAESTRO!$B$3:$B$1000)/((MAESTRO!$B$3:$B$1000="ASMARTALC")*(UPPER(MAESTRO!$L$3:$L$1000)="CONFIRMADO")),ROWS($A$3:A439))),"")</f>
        <v/>
      </c>
      <c r="H439" s="10" t="str">
        <f ca="1">IFERROR(INDEX(MAESTRO!H:H,_xludf.AGGREGATE(15,6,ROW(MAESTRO!$B$3:$B$1000)/((MAESTRO!$B$3:$B$1000="ASMARTALC")*(UPPER(MAESTRO!$L$3:$L$1000)="CONFIRMADO")),ROWS($A$3:A439))),"")</f>
        <v/>
      </c>
      <c r="I439" s="10" t="str">
        <f ca="1">IFERROR(INDEX(MAESTRO!I:I,_xludf.AGGREGATE(15,6,ROW(MAESTRO!$B$3:$B$1000)/((MAESTRO!$B$3:$B$1000="ASMARTALC")*(UPPER(MAESTRO!$L$3:$L$1000)="CONFIRMADO")),ROWS($A$3:A439))),"")</f>
        <v/>
      </c>
      <c r="J439" s="10" t="str">
        <f ca="1">IFERROR(INDEX(MAESTRO!J:J,_xludf.AGGREGATE(15,6,ROW(MAESTRO!$B$3:$B$1000)/((MAESTRO!$B$3:$B$1000="ASMARTALC")*(UPPER(MAESTRO!$L$3:$L$1000)="CONFIRMADO")),ROWS($A$3:A439))),"")</f>
        <v/>
      </c>
      <c r="K439" s="10" t="str">
        <f ca="1">IFERROR(INDEX(MAESTRO!K:K,_xludf.AGGREGATE(15,6,ROW(MAESTRO!$B$3:$B$1000)/((MAESTRO!$B$3:$B$1000="ASMARTALC")*(UPPER(MAESTRO!$L$3:$L$1000)="CONFIRMADO")),ROWS($A$3:A439))),"")</f>
        <v/>
      </c>
      <c r="L439" s="10" t="str">
        <f ca="1">IFERROR(INDEX(MAESTRO!L:L,_xludf.AGGREGATE(15,6,ROW(MAESTRO!$B$3:$B$1000)/((MAESTRO!$B$3:$B$1000="ASMARTALC")*(UPPER(MAESTRO!$L$3:$L$1000)="CONFIRMADO")),ROWS($A$3:A439))),"")</f>
        <v/>
      </c>
      <c r="M439" s="10" t="str">
        <f ca="1">IFERROR(INDEX(MAESTRO!M:M,_xludf.AGGREGATE(15,6,ROW(MAESTRO!$B$3:$B$1000)/((MAESTRO!$B$3:$B$1000="ASMARTALC")*(UPPER(MAESTRO!$L$3:$L$1000)="CONFIRMADO")),ROWS($A$3:A439))),"")</f>
        <v/>
      </c>
      <c r="N439" s="10" t="str">
        <f ca="1">IFERROR(INDEX(MAESTRO!N:N,_xludf.AGGREGATE(15,6,ROW(MAESTRO!$B$3:$B$1000)/((MAESTRO!$B$3:$B$1000="ASMARTALC")*(UPPER(MAESTRO!$L$3:$L$1000)="CONFIRMADO")),ROWS($A$3:A439))),"")</f>
        <v/>
      </c>
      <c r="O439" s="10" t="str">
        <f ca="1">IFERROR(INDEX(MAESTRO!O:O,_xludf.AGGREGATE(15,6,ROW(MAESTRO!$B$3:$B$1000)/((MAESTRO!$B$3:$B$1000="ASMARTALC")*(UPPER(MAESTRO!$L$3:$L$1000)="CONFIRMADO")),ROWS($A$3:A439))),"")</f>
        <v/>
      </c>
      <c r="P439" s="10" t="str">
        <f ca="1">IFERROR(INDEX(MAESTRO!P:P,_xludf.AGGREGATE(15,6,ROW(MAESTRO!$B$3:$B$1000)/((MAESTRO!$B$3:$B$1000="ASMARTALC")*(UPPER(MAESTRO!$L$3:$L$1000)="CONFIRMADO")),ROWS($A$3:A439))),"")</f>
        <v/>
      </c>
      <c r="Q439" s="10" t="str">
        <f ca="1">IFERROR(INDEX(MAESTRO!Q:Q,_xludf.AGGREGATE(15,6,ROW(MAESTRO!$B$3:$B$1000)/((MAESTRO!$B$3:$B$1000="ASMARTALC")*(UPPER(MAESTRO!$L$3:$L$1000)="CONFIRMADO")),ROWS($A$3:A439))),"")</f>
        <v/>
      </c>
      <c r="R439" s="10" t="str">
        <f ca="1">IFERROR(INDEX(MAESTRO!R:R,_xludf.AGGREGATE(15,6,ROW(MAESTRO!$B$3:$B$1000)/((MAESTRO!$B$3:$B$1000="ASMARTALC")*(UPPER(MAESTRO!$L$3:$L$1000)="CONFIRMADO")),ROWS($A$3:A439))),"")</f>
        <v/>
      </c>
      <c r="S439" s="10" t="str">
        <f ca="1">IFERROR(INDEX(MAESTRO!S:S,_xludf.AGGREGATE(15,6,ROW(MAESTRO!$B$3:$B$1000)/((MAESTRO!$B$3:$B$1000="ASMARTALC")*(UPPER(MAESTRO!$L$3:$L$1000)="CONFIRMADO")),ROWS($A$3:A439))),"")</f>
        <v/>
      </c>
      <c r="T439" s="10" t="str">
        <f ca="1">IFERROR(INDEX(MAESTRO!T:T,_xludf.AGGREGATE(15,6,ROW(MAESTRO!$B$3:$B$1000)/((MAESTRO!$B$3:$B$1000="ASMARTALC")*(UPPER(MAESTRO!$L$3:$L$1000)="CONFIRMADO")),ROWS($A$3:A439))),"")</f>
        <v/>
      </c>
      <c r="U439" s="10" t="str">
        <f ca="1">IFERROR(INDEX(MAESTRO!U:U,_xludf.AGGREGATE(15,6,ROW(MAESTRO!$B$3:$B$1000)/((MAESTRO!$B$3:$B$1000="ASMARTALC")*(UPPER(MAESTRO!$L$3:$L$1000)="CONFIRMADO")),ROWS($A$3:A439))),"")</f>
        <v/>
      </c>
      <c r="V439" s="10" t="str">
        <f ca="1">IFERROR(INDEX(MAESTRO!V:V,_xludf.AGGREGATE(15,6,ROW(MAESTRO!$B$3:$B$1000)/((MAESTRO!$B$3:$B$1000="ASMARTALC")*(UPPER(MAESTRO!$L$3:$L$1000)="CONFIRMADO")),ROWS($A$3:A439))),"")</f>
        <v/>
      </c>
      <c r="W439" s="10" t="str">
        <f ca="1">IFERROR(INDEX(MAESTRO!W:W,_xludf.AGGREGATE(15,6,ROW(MAESTRO!$B$3:$B$1000)/((MAESTRO!$B$3:$B$1000="ASMARTALC")*(UPPER(MAESTRO!$L$3:$L$1000)="CONFIRMADO")),ROWS($A$3:A439))),"")</f>
        <v/>
      </c>
      <c r="X439" s="10" t="str">
        <f ca="1">IFERROR(INDEX(MAESTRO!X:X,_xludf.AGGREGATE(15,6,ROW(MAESTRO!$B$3:$B$1000)/((MAESTRO!$B$3:$B$1000="ASMARTALC")*(UPPER(MAESTRO!$L$3:$L$1000)="CONFIRMADO")),ROWS($A$3:A439))),"")</f>
        <v/>
      </c>
    </row>
    <row r="440" spans="1:24" ht="22.05" customHeight="1">
      <c r="A440" s="13" t="str">
        <f ca="1">IFERROR(INDEX(MAESTRO!A:A,_xludf.AGGREGATE(15,6,ROW(MAESTRO!$B$3:$B$1000)/((MAESTRO!$B$3:$B$1000="ASMARTALC")*(UPPER(MAESTRO!$L$3:$L$1000)="CONFIRMADO")),ROWS($A$3:A440))),"")</f>
        <v/>
      </c>
      <c r="B440" s="13" t="str">
        <f ca="1">IFERROR(INDEX(MAESTRO!B:B,_xludf.AGGREGATE(15,6,ROW(MAESTRO!$B$3:$B$1000)/((MAESTRO!$B$3:$B$1000="ASMARTALC")*(UPPER(MAESTRO!$L$3:$L$1000)="CONFIRMADO")),ROWS($A$3:A440))),"")</f>
        <v/>
      </c>
      <c r="C440" s="13" t="str">
        <f ca="1">IFERROR(INDEX(MAESTRO!C:C,_xludf.AGGREGATE(15,6,ROW(MAESTRO!$B$3:$B$1000)/((MAESTRO!$B$3:$B$1000="ASMARTALC")*(UPPER(MAESTRO!$L$3:$L$1000)="CONFIRMADO")),ROWS($A$3:A440))),"")</f>
        <v/>
      </c>
      <c r="D440" s="13" t="str">
        <f ca="1">IFERROR(INDEX(MAESTRO!D:D,_xludf.AGGREGATE(15,6,ROW(MAESTRO!$B$3:$B$1000)/((MAESTRO!$B$3:$B$1000="ASMARTALC")*(UPPER(MAESTRO!$L$3:$L$1000)="CONFIRMADO")),ROWS($A$3:A440))),"")</f>
        <v/>
      </c>
      <c r="E440" s="13" t="str">
        <f ca="1">IFERROR(INDEX(MAESTRO!E:E,_xludf.AGGREGATE(15,6,ROW(MAESTRO!$B$3:$B$1000)/((MAESTRO!$B$3:$B$1000="ASMARTALC")*(UPPER(MAESTRO!$L$3:$L$1000)="CONFIRMADO")),ROWS($A$3:A440))),"")</f>
        <v/>
      </c>
      <c r="F440" s="13" t="str">
        <f ca="1">IFERROR(INDEX(MAESTRO!F:F,_xludf.AGGREGATE(15,6,ROW(MAESTRO!$B$3:$B$1000)/((MAESTRO!$B$3:$B$1000="ASMARTALC")*(UPPER(MAESTRO!$L$3:$L$1000)="CONFIRMADO")),ROWS($A$3:A440))),"")</f>
        <v/>
      </c>
      <c r="G440" s="13" t="str">
        <f ca="1">IFERROR(INDEX(MAESTRO!G:G,_xludf.AGGREGATE(15,6,ROW(MAESTRO!$B$3:$B$1000)/((MAESTRO!$B$3:$B$1000="ASMARTALC")*(UPPER(MAESTRO!$L$3:$L$1000)="CONFIRMADO")),ROWS($A$3:A440))),"")</f>
        <v/>
      </c>
      <c r="H440" s="13" t="str">
        <f ca="1">IFERROR(INDEX(MAESTRO!H:H,_xludf.AGGREGATE(15,6,ROW(MAESTRO!$B$3:$B$1000)/((MAESTRO!$B$3:$B$1000="ASMARTALC")*(UPPER(MAESTRO!$L$3:$L$1000)="CONFIRMADO")),ROWS($A$3:A440))),"")</f>
        <v/>
      </c>
      <c r="I440" s="13" t="str">
        <f ca="1">IFERROR(INDEX(MAESTRO!I:I,_xludf.AGGREGATE(15,6,ROW(MAESTRO!$B$3:$B$1000)/((MAESTRO!$B$3:$B$1000="ASMARTALC")*(UPPER(MAESTRO!$L$3:$L$1000)="CONFIRMADO")),ROWS($A$3:A440))),"")</f>
        <v/>
      </c>
      <c r="J440" s="13" t="str">
        <f ca="1">IFERROR(INDEX(MAESTRO!J:J,_xludf.AGGREGATE(15,6,ROW(MAESTRO!$B$3:$B$1000)/((MAESTRO!$B$3:$B$1000="ASMARTALC")*(UPPER(MAESTRO!$L$3:$L$1000)="CONFIRMADO")),ROWS($A$3:A440))),"")</f>
        <v/>
      </c>
      <c r="K440" s="13" t="str">
        <f ca="1">IFERROR(INDEX(MAESTRO!K:K,_xludf.AGGREGATE(15,6,ROW(MAESTRO!$B$3:$B$1000)/((MAESTRO!$B$3:$B$1000="ASMARTALC")*(UPPER(MAESTRO!$L$3:$L$1000)="CONFIRMADO")),ROWS($A$3:A440))),"")</f>
        <v/>
      </c>
      <c r="L440" s="13" t="str">
        <f ca="1">IFERROR(INDEX(MAESTRO!L:L,_xludf.AGGREGATE(15,6,ROW(MAESTRO!$B$3:$B$1000)/((MAESTRO!$B$3:$B$1000="ASMARTALC")*(UPPER(MAESTRO!$L$3:$L$1000)="CONFIRMADO")),ROWS($A$3:A440))),"")</f>
        <v/>
      </c>
      <c r="M440" s="13" t="str">
        <f ca="1">IFERROR(INDEX(MAESTRO!M:M,_xludf.AGGREGATE(15,6,ROW(MAESTRO!$B$3:$B$1000)/((MAESTRO!$B$3:$B$1000="ASMARTALC")*(UPPER(MAESTRO!$L$3:$L$1000)="CONFIRMADO")),ROWS($A$3:A440))),"")</f>
        <v/>
      </c>
      <c r="N440" s="13" t="str">
        <f ca="1">IFERROR(INDEX(MAESTRO!N:N,_xludf.AGGREGATE(15,6,ROW(MAESTRO!$B$3:$B$1000)/((MAESTRO!$B$3:$B$1000="ASMARTALC")*(UPPER(MAESTRO!$L$3:$L$1000)="CONFIRMADO")),ROWS($A$3:A440))),"")</f>
        <v/>
      </c>
      <c r="O440" s="13" t="str">
        <f ca="1">IFERROR(INDEX(MAESTRO!O:O,_xludf.AGGREGATE(15,6,ROW(MAESTRO!$B$3:$B$1000)/((MAESTRO!$B$3:$B$1000="ASMARTALC")*(UPPER(MAESTRO!$L$3:$L$1000)="CONFIRMADO")),ROWS($A$3:A440))),"")</f>
        <v/>
      </c>
      <c r="P440" s="13" t="str">
        <f ca="1">IFERROR(INDEX(MAESTRO!P:P,_xludf.AGGREGATE(15,6,ROW(MAESTRO!$B$3:$B$1000)/((MAESTRO!$B$3:$B$1000="ASMARTALC")*(UPPER(MAESTRO!$L$3:$L$1000)="CONFIRMADO")),ROWS($A$3:A440))),"")</f>
        <v/>
      </c>
      <c r="Q440" s="13" t="str">
        <f ca="1">IFERROR(INDEX(MAESTRO!Q:Q,_xludf.AGGREGATE(15,6,ROW(MAESTRO!$B$3:$B$1000)/((MAESTRO!$B$3:$B$1000="ASMARTALC")*(UPPER(MAESTRO!$L$3:$L$1000)="CONFIRMADO")),ROWS($A$3:A440))),"")</f>
        <v/>
      </c>
      <c r="R440" s="13" t="str">
        <f ca="1">IFERROR(INDEX(MAESTRO!R:R,_xludf.AGGREGATE(15,6,ROW(MAESTRO!$B$3:$B$1000)/((MAESTRO!$B$3:$B$1000="ASMARTALC")*(UPPER(MAESTRO!$L$3:$L$1000)="CONFIRMADO")),ROWS($A$3:A440))),"")</f>
        <v/>
      </c>
      <c r="S440" s="13" t="str">
        <f ca="1">IFERROR(INDEX(MAESTRO!S:S,_xludf.AGGREGATE(15,6,ROW(MAESTRO!$B$3:$B$1000)/((MAESTRO!$B$3:$B$1000="ASMARTALC")*(UPPER(MAESTRO!$L$3:$L$1000)="CONFIRMADO")),ROWS($A$3:A440))),"")</f>
        <v/>
      </c>
      <c r="T440" s="13" t="str">
        <f ca="1">IFERROR(INDEX(MAESTRO!T:T,_xludf.AGGREGATE(15,6,ROW(MAESTRO!$B$3:$B$1000)/((MAESTRO!$B$3:$B$1000="ASMARTALC")*(UPPER(MAESTRO!$L$3:$L$1000)="CONFIRMADO")),ROWS($A$3:A440))),"")</f>
        <v/>
      </c>
      <c r="U440" s="13" t="str">
        <f ca="1">IFERROR(INDEX(MAESTRO!U:U,_xludf.AGGREGATE(15,6,ROW(MAESTRO!$B$3:$B$1000)/((MAESTRO!$B$3:$B$1000="ASMARTALC")*(UPPER(MAESTRO!$L$3:$L$1000)="CONFIRMADO")),ROWS($A$3:A440))),"")</f>
        <v/>
      </c>
      <c r="V440" s="13" t="str">
        <f ca="1">IFERROR(INDEX(MAESTRO!V:V,_xludf.AGGREGATE(15,6,ROW(MAESTRO!$B$3:$B$1000)/((MAESTRO!$B$3:$B$1000="ASMARTALC")*(UPPER(MAESTRO!$L$3:$L$1000)="CONFIRMADO")),ROWS($A$3:A440))),"")</f>
        <v/>
      </c>
      <c r="W440" s="13" t="str">
        <f ca="1">IFERROR(INDEX(MAESTRO!W:W,_xludf.AGGREGATE(15,6,ROW(MAESTRO!$B$3:$B$1000)/((MAESTRO!$B$3:$B$1000="ASMARTALC")*(UPPER(MAESTRO!$L$3:$L$1000)="CONFIRMADO")),ROWS($A$3:A440))),"")</f>
        <v/>
      </c>
      <c r="X440" s="13" t="str">
        <f ca="1">IFERROR(INDEX(MAESTRO!X:X,_xludf.AGGREGATE(15,6,ROW(MAESTRO!$B$3:$B$1000)/((MAESTRO!$B$3:$B$1000="ASMARTALC")*(UPPER(MAESTRO!$L$3:$L$1000)="CONFIRMADO")),ROWS($A$3:A440))),"")</f>
        <v/>
      </c>
    </row>
    <row r="441" spans="1:24" ht="22.05" customHeight="1">
      <c r="A441" s="10" t="str">
        <f ca="1">IFERROR(INDEX(MAESTRO!A:A,_xludf.AGGREGATE(15,6,ROW(MAESTRO!$B$3:$B$1000)/((MAESTRO!$B$3:$B$1000="ASMARTALC")*(UPPER(MAESTRO!$L$3:$L$1000)="CONFIRMADO")),ROWS($A$3:A441))),"")</f>
        <v/>
      </c>
      <c r="B441" s="10" t="str">
        <f ca="1">IFERROR(INDEX(MAESTRO!B:B,_xludf.AGGREGATE(15,6,ROW(MAESTRO!$B$3:$B$1000)/((MAESTRO!$B$3:$B$1000="ASMARTALC")*(UPPER(MAESTRO!$L$3:$L$1000)="CONFIRMADO")),ROWS($A$3:A441))),"")</f>
        <v/>
      </c>
      <c r="C441" s="10" t="str">
        <f ca="1">IFERROR(INDEX(MAESTRO!C:C,_xludf.AGGREGATE(15,6,ROW(MAESTRO!$B$3:$B$1000)/((MAESTRO!$B$3:$B$1000="ASMARTALC")*(UPPER(MAESTRO!$L$3:$L$1000)="CONFIRMADO")),ROWS($A$3:A441))),"")</f>
        <v/>
      </c>
      <c r="D441" s="10" t="str">
        <f ca="1">IFERROR(INDEX(MAESTRO!D:D,_xludf.AGGREGATE(15,6,ROW(MAESTRO!$B$3:$B$1000)/((MAESTRO!$B$3:$B$1000="ASMARTALC")*(UPPER(MAESTRO!$L$3:$L$1000)="CONFIRMADO")),ROWS($A$3:A441))),"")</f>
        <v/>
      </c>
      <c r="E441" s="10" t="str">
        <f ca="1">IFERROR(INDEX(MAESTRO!E:E,_xludf.AGGREGATE(15,6,ROW(MAESTRO!$B$3:$B$1000)/((MAESTRO!$B$3:$B$1000="ASMARTALC")*(UPPER(MAESTRO!$L$3:$L$1000)="CONFIRMADO")),ROWS($A$3:A441))),"")</f>
        <v/>
      </c>
      <c r="F441" s="10" t="str">
        <f ca="1">IFERROR(INDEX(MAESTRO!F:F,_xludf.AGGREGATE(15,6,ROW(MAESTRO!$B$3:$B$1000)/((MAESTRO!$B$3:$B$1000="ASMARTALC")*(UPPER(MAESTRO!$L$3:$L$1000)="CONFIRMADO")),ROWS($A$3:A441))),"")</f>
        <v/>
      </c>
      <c r="G441" s="10" t="str">
        <f ca="1">IFERROR(INDEX(MAESTRO!G:G,_xludf.AGGREGATE(15,6,ROW(MAESTRO!$B$3:$B$1000)/((MAESTRO!$B$3:$B$1000="ASMARTALC")*(UPPER(MAESTRO!$L$3:$L$1000)="CONFIRMADO")),ROWS($A$3:A441))),"")</f>
        <v/>
      </c>
      <c r="H441" s="10" t="str">
        <f ca="1">IFERROR(INDEX(MAESTRO!H:H,_xludf.AGGREGATE(15,6,ROW(MAESTRO!$B$3:$B$1000)/((MAESTRO!$B$3:$B$1000="ASMARTALC")*(UPPER(MAESTRO!$L$3:$L$1000)="CONFIRMADO")),ROWS($A$3:A441))),"")</f>
        <v/>
      </c>
      <c r="I441" s="10" t="str">
        <f ca="1">IFERROR(INDEX(MAESTRO!I:I,_xludf.AGGREGATE(15,6,ROW(MAESTRO!$B$3:$B$1000)/((MAESTRO!$B$3:$B$1000="ASMARTALC")*(UPPER(MAESTRO!$L$3:$L$1000)="CONFIRMADO")),ROWS($A$3:A441))),"")</f>
        <v/>
      </c>
      <c r="J441" s="10" t="str">
        <f ca="1">IFERROR(INDEX(MAESTRO!J:J,_xludf.AGGREGATE(15,6,ROW(MAESTRO!$B$3:$B$1000)/((MAESTRO!$B$3:$B$1000="ASMARTALC")*(UPPER(MAESTRO!$L$3:$L$1000)="CONFIRMADO")),ROWS($A$3:A441))),"")</f>
        <v/>
      </c>
      <c r="K441" s="10" t="str">
        <f ca="1">IFERROR(INDEX(MAESTRO!K:K,_xludf.AGGREGATE(15,6,ROW(MAESTRO!$B$3:$B$1000)/((MAESTRO!$B$3:$B$1000="ASMARTALC")*(UPPER(MAESTRO!$L$3:$L$1000)="CONFIRMADO")),ROWS($A$3:A441))),"")</f>
        <v/>
      </c>
      <c r="L441" s="10" t="str">
        <f ca="1">IFERROR(INDEX(MAESTRO!L:L,_xludf.AGGREGATE(15,6,ROW(MAESTRO!$B$3:$B$1000)/((MAESTRO!$B$3:$B$1000="ASMARTALC")*(UPPER(MAESTRO!$L$3:$L$1000)="CONFIRMADO")),ROWS($A$3:A441))),"")</f>
        <v/>
      </c>
      <c r="M441" s="10" t="str">
        <f ca="1">IFERROR(INDEX(MAESTRO!M:M,_xludf.AGGREGATE(15,6,ROW(MAESTRO!$B$3:$B$1000)/((MAESTRO!$B$3:$B$1000="ASMARTALC")*(UPPER(MAESTRO!$L$3:$L$1000)="CONFIRMADO")),ROWS($A$3:A441))),"")</f>
        <v/>
      </c>
      <c r="N441" s="10" t="str">
        <f ca="1">IFERROR(INDEX(MAESTRO!N:N,_xludf.AGGREGATE(15,6,ROW(MAESTRO!$B$3:$B$1000)/((MAESTRO!$B$3:$B$1000="ASMARTALC")*(UPPER(MAESTRO!$L$3:$L$1000)="CONFIRMADO")),ROWS($A$3:A441))),"")</f>
        <v/>
      </c>
      <c r="O441" s="10" t="str">
        <f ca="1">IFERROR(INDEX(MAESTRO!O:O,_xludf.AGGREGATE(15,6,ROW(MAESTRO!$B$3:$B$1000)/((MAESTRO!$B$3:$B$1000="ASMARTALC")*(UPPER(MAESTRO!$L$3:$L$1000)="CONFIRMADO")),ROWS($A$3:A441))),"")</f>
        <v/>
      </c>
      <c r="P441" s="10" t="str">
        <f ca="1">IFERROR(INDEX(MAESTRO!P:P,_xludf.AGGREGATE(15,6,ROW(MAESTRO!$B$3:$B$1000)/((MAESTRO!$B$3:$B$1000="ASMARTALC")*(UPPER(MAESTRO!$L$3:$L$1000)="CONFIRMADO")),ROWS($A$3:A441))),"")</f>
        <v/>
      </c>
      <c r="Q441" s="10" t="str">
        <f ca="1">IFERROR(INDEX(MAESTRO!Q:Q,_xludf.AGGREGATE(15,6,ROW(MAESTRO!$B$3:$B$1000)/((MAESTRO!$B$3:$B$1000="ASMARTALC")*(UPPER(MAESTRO!$L$3:$L$1000)="CONFIRMADO")),ROWS($A$3:A441))),"")</f>
        <v/>
      </c>
      <c r="R441" s="10" t="str">
        <f ca="1">IFERROR(INDEX(MAESTRO!R:R,_xludf.AGGREGATE(15,6,ROW(MAESTRO!$B$3:$B$1000)/((MAESTRO!$B$3:$B$1000="ASMARTALC")*(UPPER(MAESTRO!$L$3:$L$1000)="CONFIRMADO")),ROWS($A$3:A441))),"")</f>
        <v/>
      </c>
      <c r="S441" s="10" t="str">
        <f ca="1">IFERROR(INDEX(MAESTRO!S:S,_xludf.AGGREGATE(15,6,ROW(MAESTRO!$B$3:$B$1000)/((MAESTRO!$B$3:$B$1000="ASMARTALC")*(UPPER(MAESTRO!$L$3:$L$1000)="CONFIRMADO")),ROWS($A$3:A441))),"")</f>
        <v/>
      </c>
      <c r="T441" s="10" t="str">
        <f ca="1">IFERROR(INDEX(MAESTRO!T:T,_xludf.AGGREGATE(15,6,ROW(MAESTRO!$B$3:$B$1000)/((MAESTRO!$B$3:$B$1000="ASMARTALC")*(UPPER(MAESTRO!$L$3:$L$1000)="CONFIRMADO")),ROWS($A$3:A441))),"")</f>
        <v/>
      </c>
      <c r="U441" s="10" t="str">
        <f ca="1">IFERROR(INDEX(MAESTRO!U:U,_xludf.AGGREGATE(15,6,ROW(MAESTRO!$B$3:$B$1000)/((MAESTRO!$B$3:$B$1000="ASMARTALC")*(UPPER(MAESTRO!$L$3:$L$1000)="CONFIRMADO")),ROWS($A$3:A441))),"")</f>
        <v/>
      </c>
      <c r="V441" s="10" t="str">
        <f ca="1">IFERROR(INDEX(MAESTRO!V:V,_xludf.AGGREGATE(15,6,ROW(MAESTRO!$B$3:$B$1000)/((MAESTRO!$B$3:$B$1000="ASMARTALC")*(UPPER(MAESTRO!$L$3:$L$1000)="CONFIRMADO")),ROWS($A$3:A441))),"")</f>
        <v/>
      </c>
      <c r="W441" s="10" t="str">
        <f ca="1">IFERROR(INDEX(MAESTRO!W:W,_xludf.AGGREGATE(15,6,ROW(MAESTRO!$B$3:$B$1000)/((MAESTRO!$B$3:$B$1000="ASMARTALC")*(UPPER(MAESTRO!$L$3:$L$1000)="CONFIRMADO")),ROWS($A$3:A441))),"")</f>
        <v/>
      </c>
      <c r="X441" s="10" t="str">
        <f ca="1">IFERROR(INDEX(MAESTRO!X:X,_xludf.AGGREGATE(15,6,ROW(MAESTRO!$B$3:$B$1000)/((MAESTRO!$B$3:$B$1000="ASMARTALC")*(UPPER(MAESTRO!$L$3:$L$1000)="CONFIRMADO")),ROWS($A$3:A441))),"")</f>
        <v/>
      </c>
    </row>
    <row r="442" spans="1:24" ht="22.05" customHeight="1">
      <c r="A442" s="13" t="str">
        <f ca="1">IFERROR(INDEX(MAESTRO!A:A,_xludf.AGGREGATE(15,6,ROW(MAESTRO!$B$3:$B$1000)/((MAESTRO!$B$3:$B$1000="ASMARTALC")*(UPPER(MAESTRO!$L$3:$L$1000)="CONFIRMADO")),ROWS($A$3:A442))),"")</f>
        <v/>
      </c>
      <c r="B442" s="13" t="str">
        <f ca="1">IFERROR(INDEX(MAESTRO!B:B,_xludf.AGGREGATE(15,6,ROW(MAESTRO!$B$3:$B$1000)/((MAESTRO!$B$3:$B$1000="ASMARTALC")*(UPPER(MAESTRO!$L$3:$L$1000)="CONFIRMADO")),ROWS($A$3:A442))),"")</f>
        <v/>
      </c>
      <c r="C442" s="13" t="str">
        <f ca="1">IFERROR(INDEX(MAESTRO!C:C,_xludf.AGGREGATE(15,6,ROW(MAESTRO!$B$3:$B$1000)/((MAESTRO!$B$3:$B$1000="ASMARTALC")*(UPPER(MAESTRO!$L$3:$L$1000)="CONFIRMADO")),ROWS($A$3:A442))),"")</f>
        <v/>
      </c>
      <c r="D442" s="13" t="str">
        <f ca="1">IFERROR(INDEX(MAESTRO!D:D,_xludf.AGGREGATE(15,6,ROW(MAESTRO!$B$3:$B$1000)/((MAESTRO!$B$3:$B$1000="ASMARTALC")*(UPPER(MAESTRO!$L$3:$L$1000)="CONFIRMADO")),ROWS($A$3:A442))),"")</f>
        <v/>
      </c>
      <c r="E442" s="13" t="str">
        <f ca="1">IFERROR(INDEX(MAESTRO!E:E,_xludf.AGGREGATE(15,6,ROW(MAESTRO!$B$3:$B$1000)/((MAESTRO!$B$3:$B$1000="ASMARTALC")*(UPPER(MAESTRO!$L$3:$L$1000)="CONFIRMADO")),ROWS($A$3:A442))),"")</f>
        <v/>
      </c>
      <c r="F442" s="13" t="str">
        <f ca="1">IFERROR(INDEX(MAESTRO!F:F,_xludf.AGGREGATE(15,6,ROW(MAESTRO!$B$3:$B$1000)/((MAESTRO!$B$3:$B$1000="ASMARTALC")*(UPPER(MAESTRO!$L$3:$L$1000)="CONFIRMADO")),ROWS($A$3:A442))),"")</f>
        <v/>
      </c>
      <c r="G442" s="13" t="str">
        <f ca="1">IFERROR(INDEX(MAESTRO!G:G,_xludf.AGGREGATE(15,6,ROW(MAESTRO!$B$3:$B$1000)/((MAESTRO!$B$3:$B$1000="ASMARTALC")*(UPPER(MAESTRO!$L$3:$L$1000)="CONFIRMADO")),ROWS($A$3:A442))),"")</f>
        <v/>
      </c>
      <c r="H442" s="13" t="str">
        <f ca="1">IFERROR(INDEX(MAESTRO!H:H,_xludf.AGGREGATE(15,6,ROW(MAESTRO!$B$3:$B$1000)/((MAESTRO!$B$3:$B$1000="ASMARTALC")*(UPPER(MAESTRO!$L$3:$L$1000)="CONFIRMADO")),ROWS($A$3:A442))),"")</f>
        <v/>
      </c>
      <c r="I442" s="13" t="str">
        <f ca="1">IFERROR(INDEX(MAESTRO!I:I,_xludf.AGGREGATE(15,6,ROW(MAESTRO!$B$3:$B$1000)/((MAESTRO!$B$3:$B$1000="ASMARTALC")*(UPPER(MAESTRO!$L$3:$L$1000)="CONFIRMADO")),ROWS($A$3:A442))),"")</f>
        <v/>
      </c>
      <c r="J442" s="13" t="str">
        <f ca="1">IFERROR(INDEX(MAESTRO!J:J,_xludf.AGGREGATE(15,6,ROW(MAESTRO!$B$3:$B$1000)/((MAESTRO!$B$3:$B$1000="ASMARTALC")*(UPPER(MAESTRO!$L$3:$L$1000)="CONFIRMADO")),ROWS($A$3:A442))),"")</f>
        <v/>
      </c>
      <c r="K442" s="13" t="str">
        <f ca="1">IFERROR(INDEX(MAESTRO!K:K,_xludf.AGGREGATE(15,6,ROW(MAESTRO!$B$3:$B$1000)/((MAESTRO!$B$3:$B$1000="ASMARTALC")*(UPPER(MAESTRO!$L$3:$L$1000)="CONFIRMADO")),ROWS($A$3:A442))),"")</f>
        <v/>
      </c>
      <c r="L442" s="13" t="str">
        <f ca="1">IFERROR(INDEX(MAESTRO!L:L,_xludf.AGGREGATE(15,6,ROW(MAESTRO!$B$3:$B$1000)/((MAESTRO!$B$3:$B$1000="ASMARTALC")*(UPPER(MAESTRO!$L$3:$L$1000)="CONFIRMADO")),ROWS($A$3:A442))),"")</f>
        <v/>
      </c>
      <c r="M442" s="13" t="str">
        <f ca="1">IFERROR(INDEX(MAESTRO!M:M,_xludf.AGGREGATE(15,6,ROW(MAESTRO!$B$3:$B$1000)/((MAESTRO!$B$3:$B$1000="ASMARTALC")*(UPPER(MAESTRO!$L$3:$L$1000)="CONFIRMADO")),ROWS($A$3:A442))),"")</f>
        <v/>
      </c>
      <c r="N442" s="13" t="str">
        <f ca="1">IFERROR(INDEX(MAESTRO!N:N,_xludf.AGGREGATE(15,6,ROW(MAESTRO!$B$3:$B$1000)/((MAESTRO!$B$3:$B$1000="ASMARTALC")*(UPPER(MAESTRO!$L$3:$L$1000)="CONFIRMADO")),ROWS($A$3:A442))),"")</f>
        <v/>
      </c>
      <c r="O442" s="13" t="str">
        <f ca="1">IFERROR(INDEX(MAESTRO!O:O,_xludf.AGGREGATE(15,6,ROW(MAESTRO!$B$3:$B$1000)/((MAESTRO!$B$3:$B$1000="ASMARTALC")*(UPPER(MAESTRO!$L$3:$L$1000)="CONFIRMADO")),ROWS($A$3:A442))),"")</f>
        <v/>
      </c>
      <c r="P442" s="13" t="str">
        <f ca="1">IFERROR(INDEX(MAESTRO!P:P,_xludf.AGGREGATE(15,6,ROW(MAESTRO!$B$3:$B$1000)/((MAESTRO!$B$3:$B$1000="ASMARTALC")*(UPPER(MAESTRO!$L$3:$L$1000)="CONFIRMADO")),ROWS($A$3:A442))),"")</f>
        <v/>
      </c>
      <c r="Q442" s="13" t="str">
        <f ca="1">IFERROR(INDEX(MAESTRO!Q:Q,_xludf.AGGREGATE(15,6,ROW(MAESTRO!$B$3:$B$1000)/((MAESTRO!$B$3:$B$1000="ASMARTALC")*(UPPER(MAESTRO!$L$3:$L$1000)="CONFIRMADO")),ROWS($A$3:A442))),"")</f>
        <v/>
      </c>
      <c r="R442" s="13" t="str">
        <f ca="1">IFERROR(INDEX(MAESTRO!R:R,_xludf.AGGREGATE(15,6,ROW(MAESTRO!$B$3:$B$1000)/((MAESTRO!$B$3:$B$1000="ASMARTALC")*(UPPER(MAESTRO!$L$3:$L$1000)="CONFIRMADO")),ROWS($A$3:A442))),"")</f>
        <v/>
      </c>
      <c r="S442" s="13" t="str">
        <f ca="1">IFERROR(INDEX(MAESTRO!S:S,_xludf.AGGREGATE(15,6,ROW(MAESTRO!$B$3:$B$1000)/((MAESTRO!$B$3:$B$1000="ASMARTALC")*(UPPER(MAESTRO!$L$3:$L$1000)="CONFIRMADO")),ROWS($A$3:A442))),"")</f>
        <v/>
      </c>
      <c r="T442" s="13" t="str">
        <f ca="1">IFERROR(INDEX(MAESTRO!T:T,_xludf.AGGREGATE(15,6,ROW(MAESTRO!$B$3:$B$1000)/((MAESTRO!$B$3:$B$1000="ASMARTALC")*(UPPER(MAESTRO!$L$3:$L$1000)="CONFIRMADO")),ROWS($A$3:A442))),"")</f>
        <v/>
      </c>
      <c r="U442" s="13" t="str">
        <f ca="1">IFERROR(INDEX(MAESTRO!U:U,_xludf.AGGREGATE(15,6,ROW(MAESTRO!$B$3:$B$1000)/((MAESTRO!$B$3:$B$1000="ASMARTALC")*(UPPER(MAESTRO!$L$3:$L$1000)="CONFIRMADO")),ROWS($A$3:A442))),"")</f>
        <v/>
      </c>
      <c r="V442" s="13" t="str">
        <f ca="1">IFERROR(INDEX(MAESTRO!V:V,_xludf.AGGREGATE(15,6,ROW(MAESTRO!$B$3:$B$1000)/((MAESTRO!$B$3:$B$1000="ASMARTALC")*(UPPER(MAESTRO!$L$3:$L$1000)="CONFIRMADO")),ROWS($A$3:A442))),"")</f>
        <v/>
      </c>
      <c r="W442" s="13" t="str">
        <f ca="1">IFERROR(INDEX(MAESTRO!W:W,_xludf.AGGREGATE(15,6,ROW(MAESTRO!$B$3:$B$1000)/((MAESTRO!$B$3:$B$1000="ASMARTALC")*(UPPER(MAESTRO!$L$3:$L$1000)="CONFIRMADO")),ROWS($A$3:A442))),"")</f>
        <v/>
      </c>
      <c r="X442" s="13" t="str">
        <f ca="1">IFERROR(INDEX(MAESTRO!X:X,_xludf.AGGREGATE(15,6,ROW(MAESTRO!$B$3:$B$1000)/((MAESTRO!$B$3:$B$1000="ASMARTALC")*(UPPER(MAESTRO!$L$3:$L$1000)="CONFIRMADO")),ROWS($A$3:A442))),"")</f>
        <v/>
      </c>
    </row>
    <row r="443" spans="1:24" ht="22.05" customHeight="1">
      <c r="A443" s="10" t="str">
        <f ca="1">IFERROR(INDEX(MAESTRO!A:A,_xludf.AGGREGATE(15,6,ROW(MAESTRO!$B$3:$B$1000)/((MAESTRO!$B$3:$B$1000="ASMARTALC")*(UPPER(MAESTRO!$L$3:$L$1000)="CONFIRMADO")),ROWS($A$3:A443))),"")</f>
        <v/>
      </c>
      <c r="B443" s="10" t="str">
        <f ca="1">IFERROR(INDEX(MAESTRO!B:B,_xludf.AGGREGATE(15,6,ROW(MAESTRO!$B$3:$B$1000)/((MAESTRO!$B$3:$B$1000="ASMARTALC")*(UPPER(MAESTRO!$L$3:$L$1000)="CONFIRMADO")),ROWS($A$3:A443))),"")</f>
        <v/>
      </c>
      <c r="C443" s="10" t="str">
        <f ca="1">IFERROR(INDEX(MAESTRO!C:C,_xludf.AGGREGATE(15,6,ROW(MAESTRO!$B$3:$B$1000)/((MAESTRO!$B$3:$B$1000="ASMARTALC")*(UPPER(MAESTRO!$L$3:$L$1000)="CONFIRMADO")),ROWS($A$3:A443))),"")</f>
        <v/>
      </c>
      <c r="D443" s="10" t="str">
        <f ca="1">IFERROR(INDEX(MAESTRO!D:D,_xludf.AGGREGATE(15,6,ROW(MAESTRO!$B$3:$B$1000)/((MAESTRO!$B$3:$B$1000="ASMARTALC")*(UPPER(MAESTRO!$L$3:$L$1000)="CONFIRMADO")),ROWS($A$3:A443))),"")</f>
        <v/>
      </c>
      <c r="E443" s="10" t="str">
        <f ca="1">IFERROR(INDEX(MAESTRO!E:E,_xludf.AGGREGATE(15,6,ROW(MAESTRO!$B$3:$B$1000)/((MAESTRO!$B$3:$B$1000="ASMARTALC")*(UPPER(MAESTRO!$L$3:$L$1000)="CONFIRMADO")),ROWS($A$3:A443))),"")</f>
        <v/>
      </c>
      <c r="F443" s="10" t="str">
        <f ca="1">IFERROR(INDEX(MAESTRO!F:F,_xludf.AGGREGATE(15,6,ROW(MAESTRO!$B$3:$B$1000)/((MAESTRO!$B$3:$B$1000="ASMARTALC")*(UPPER(MAESTRO!$L$3:$L$1000)="CONFIRMADO")),ROWS($A$3:A443))),"")</f>
        <v/>
      </c>
      <c r="G443" s="10" t="str">
        <f ca="1">IFERROR(INDEX(MAESTRO!G:G,_xludf.AGGREGATE(15,6,ROW(MAESTRO!$B$3:$B$1000)/((MAESTRO!$B$3:$B$1000="ASMARTALC")*(UPPER(MAESTRO!$L$3:$L$1000)="CONFIRMADO")),ROWS($A$3:A443))),"")</f>
        <v/>
      </c>
      <c r="H443" s="10" t="str">
        <f ca="1">IFERROR(INDEX(MAESTRO!H:H,_xludf.AGGREGATE(15,6,ROW(MAESTRO!$B$3:$B$1000)/((MAESTRO!$B$3:$B$1000="ASMARTALC")*(UPPER(MAESTRO!$L$3:$L$1000)="CONFIRMADO")),ROWS($A$3:A443))),"")</f>
        <v/>
      </c>
      <c r="I443" s="10" t="str">
        <f ca="1">IFERROR(INDEX(MAESTRO!I:I,_xludf.AGGREGATE(15,6,ROW(MAESTRO!$B$3:$B$1000)/((MAESTRO!$B$3:$B$1000="ASMARTALC")*(UPPER(MAESTRO!$L$3:$L$1000)="CONFIRMADO")),ROWS($A$3:A443))),"")</f>
        <v/>
      </c>
      <c r="J443" s="10" t="str">
        <f ca="1">IFERROR(INDEX(MAESTRO!J:J,_xludf.AGGREGATE(15,6,ROW(MAESTRO!$B$3:$B$1000)/((MAESTRO!$B$3:$B$1000="ASMARTALC")*(UPPER(MAESTRO!$L$3:$L$1000)="CONFIRMADO")),ROWS($A$3:A443))),"")</f>
        <v/>
      </c>
      <c r="K443" s="10" t="str">
        <f ca="1">IFERROR(INDEX(MAESTRO!K:K,_xludf.AGGREGATE(15,6,ROW(MAESTRO!$B$3:$B$1000)/((MAESTRO!$B$3:$B$1000="ASMARTALC")*(UPPER(MAESTRO!$L$3:$L$1000)="CONFIRMADO")),ROWS($A$3:A443))),"")</f>
        <v/>
      </c>
      <c r="L443" s="10" t="str">
        <f ca="1">IFERROR(INDEX(MAESTRO!L:L,_xludf.AGGREGATE(15,6,ROW(MAESTRO!$B$3:$B$1000)/((MAESTRO!$B$3:$B$1000="ASMARTALC")*(UPPER(MAESTRO!$L$3:$L$1000)="CONFIRMADO")),ROWS($A$3:A443))),"")</f>
        <v/>
      </c>
      <c r="M443" s="10" t="str">
        <f ca="1">IFERROR(INDEX(MAESTRO!M:M,_xludf.AGGREGATE(15,6,ROW(MAESTRO!$B$3:$B$1000)/((MAESTRO!$B$3:$B$1000="ASMARTALC")*(UPPER(MAESTRO!$L$3:$L$1000)="CONFIRMADO")),ROWS($A$3:A443))),"")</f>
        <v/>
      </c>
      <c r="N443" s="10" t="str">
        <f ca="1">IFERROR(INDEX(MAESTRO!N:N,_xludf.AGGREGATE(15,6,ROW(MAESTRO!$B$3:$B$1000)/((MAESTRO!$B$3:$B$1000="ASMARTALC")*(UPPER(MAESTRO!$L$3:$L$1000)="CONFIRMADO")),ROWS($A$3:A443))),"")</f>
        <v/>
      </c>
      <c r="O443" s="10" t="str">
        <f ca="1">IFERROR(INDEX(MAESTRO!O:O,_xludf.AGGREGATE(15,6,ROW(MAESTRO!$B$3:$B$1000)/((MAESTRO!$B$3:$B$1000="ASMARTALC")*(UPPER(MAESTRO!$L$3:$L$1000)="CONFIRMADO")),ROWS($A$3:A443))),"")</f>
        <v/>
      </c>
      <c r="P443" s="10" t="str">
        <f ca="1">IFERROR(INDEX(MAESTRO!P:P,_xludf.AGGREGATE(15,6,ROW(MAESTRO!$B$3:$B$1000)/((MAESTRO!$B$3:$B$1000="ASMARTALC")*(UPPER(MAESTRO!$L$3:$L$1000)="CONFIRMADO")),ROWS($A$3:A443))),"")</f>
        <v/>
      </c>
      <c r="Q443" s="10" t="str">
        <f ca="1">IFERROR(INDEX(MAESTRO!Q:Q,_xludf.AGGREGATE(15,6,ROW(MAESTRO!$B$3:$B$1000)/((MAESTRO!$B$3:$B$1000="ASMARTALC")*(UPPER(MAESTRO!$L$3:$L$1000)="CONFIRMADO")),ROWS($A$3:A443))),"")</f>
        <v/>
      </c>
      <c r="R443" s="10" t="str">
        <f ca="1">IFERROR(INDEX(MAESTRO!R:R,_xludf.AGGREGATE(15,6,ROW(MAESTRO!$B$3:$B$1000)/((MAESTRO!$B$3:$B$1000="ASMARTALC")*(UPPER(MAESTRO!$L$3:$L$1000)="CONFIRMADO")),ROWS($A$3:A443))),"")</f>
        <v/>
      </c>
      <c r="S443" s="10" t="str">
        <f ca="1">IFERROR(INDEX(MAESTRO!S:S,_xludf.AGGREGATE(15,6,ROW(MAESTRO!$B$3:$B$1000)/((MAESTRO!$B$3:$B$1000="ASMARTALC")*(UPPER(MAESTRO!$L$3:$L$1000)="CONFIRMADO")),ROWS($A$3:A443))),"")</f>
        <v/>
      </c>
      <c r="T443" s="10" t="str">
        <f ca="1">IFERROR(INDEX(MAESTRO!T:T,_xludf.AGGREGATE(15,6,ROW(MAESTRO!$B$3:$B$1000)/((MAESTRO!$B$3:$B$1000="ASMARTALC")*(UPPER(MAESTRO!$L$3:$L$1000)="CONFIRMADO")),ROWS($A$3:A443))),"")</f>
        <v/>
      </c>
      <c r="U443" s="10" t="str">
        <f ca="1">IFERROR(INDEX(MAESTRO!U:U,_xludf.AGGREGATE(15,6,ROW(MAESTRO!$B$3:$B$1000)/((MAESTRO!$B$3:$B$1000="ASMARTALC")*(UPPER(MAESTRO!$L$3:$L$1000)="CONFIRMADO")),ROWS($A$3:A443))),"")</f>
        <v/>
      </c>
      <c r="V443" s="10" t="str">
        <f ca="1">IFERROR(INDEX(MAESTRO!V:V,_xludf.AGGREGATE(15,6,ROW(MAESTRO!$B$3:$B$1000)/((MAESTRO!$B$3:$B$1000="ASMARTALC")*(UPPER(MAESTRO!$L$3:$L$1000)="CONFIRMADO")),ROWS($A$3:A443))),"")</f>
        <v/>
      </c>
      <c r="W443" s="10" t="str">
        <f ca="1">IFERROR(INDEX(MAESTRO!W:W,_xludf.AGGREGATE(15,6,ROW(MAESTRO!$B$3:$B$1000)/((MAESTRO!$B$3:$B$1000="ASMARTALC")*(UPPER(MAESTRO!$L$3:$L$1000)="CONFIRMADO")),ROWS($A$3:A443))),"")</f>
        <v/>
      </c>
      <c r="X443" s="10" t="str">
        <f ca="1">IFERROR(INDEX(MAESTRO!X:X,_xludf.AGGREGATE(15,6,ROW(MAESTRO!$B$3:$B$1000)/((MAESTRO!$B$3:$B$1000="ASMARTALC")*(UPPER(MAESTRO!$L$3:$L$1000)="CONFIRMADO")),ROWS($A$3:A443))),"")</f>
        <v/>
      </c>
    </row>
    <row r="444" spans="1:24" ht="22.05" customHeight="1">
      <c r="A444" s="13" t="str">
        <f ca="1">IFERROR(INDEX(MAESTRO!A:A,_xludf.AGGREGATE(15,6,ROW(MAESTRO!$B$3:$B$1000)/((MAESTRO!$B$3:$B$1000="ASMARTALC")*(UPPER(MAESTRO!$L$3:$L$1000)="CONFIRMADO")),ROWS($A$3:A444))),"")</f>
        <v/>
      </c>
      <c r="B444" s="13" t="str">
        <f ca="1">IFERROR(INDEX(MAESTRO!B:B,_xludf.AGGREGATE(15,6,ROW(MAESTRO!$B$3:$B$1000)/((MAESTRO!$B$3:$B$1000="ASMARTALC")*(UPPER(MAESTRO!$L$3:$L$1000)="CONFIRMADO")),ROWS($A$3:A444))),"")</f>
        <v/>
      </c>
      <c r="C444" s="13" t="str">
        <f ca="1">IFERROR(INDEX(MAESTRO!C:C,_xludf.AGGREGATE(15,6,ROW(MAESTRO!$B$3:$B$1000)/((MAESTRO!$B$3:$B$1000="ASMARTALC")*(UPPER(MAESTRO!$L$3:$L$1000)="CONFIRMADO")),ROWS($A$3:A444))),"")</f>
        <v/>
      </c>
      <c r="D444" s="13" t="str">
        <f ca="1">IFERROR(INDEX(MAESTRO!D:D,_xludf.AGGREGATE(15,6,ROW(MAESTRO!$B$3:$B$1000)/((MAESTRO!$B$3:$B$1000="ASMARTALC")*(UPPER(MAESTRO!$L$3:$L$1000)="CONFIRMADO")),ROWS($A$3:A444))),"")</f>
        <v/>
      </c>
      <c r="E444" s="13" t="str">
        <f ca="1">IFERROR(INDEX(MAESTRO!E:E,_xludf.AGGREGATE(15,6,ROW(MAESTRO!$B$3:$B$1000)/((MAESTRO!$B$3:$B$1000="ASMARTALC")*(UPPER(MAESTRO!$L$3:$L$1000)="CONFIRMADO")),ROWS($A$3:A444))),"")</f>
        <v/>
      </c>
      <c r="F444" s="13" t="str">
        <f ca="1">IFERROR(INDEX(MAESTRO!F:F,_xludf.AGGREGATE(15,6,ROW(MAESTRO!$B$3:$B$1000)/((MAESTRO!$B$3:$B$1000="ASMARTALC")*(UPPER(MAESTRO!$L$3:$L$1000)="CONFIRMADO")),ROWS($A$3:A444))),"")</f>
        <v/>
      </c>
      <c r="G444" s="13" t="str">
        <f ca="1">IFERROR(INDEX(MAESTRO!G:G,_xludf.AGGREGATE(15,6,ROW(MAESTRO!$B$3:$B$1000)/((MAESTRO!$B$3:$B$1000="ASMARTALC")*(UPPER(MAESTRO!$L$3:$L$1000)="CONFIRMADO")),ROWS($A$3:A444))),"")</f>
        <v/>
      </c>
      <c r="H444" s="13" t="str">
        <f ca="1">IFERROR(INDEX(MAESTRO!H:H,_xludf.AGGREGATE(15,6,ROW(MAESTRO!$B$3:$B$1000)/((MAESTRO!$B$3:$B$1000="ASMARTALC")*(UPPER(MAESTRO!$L$3:$L$1000)="CONFIRMADO")),ROWS($A$3:A444))),"")</f>
        <v/>
      </c>
      <c r="I444" s="13" t="str">
        <f ca="1">IFERROR(INDEX(MAESTRO!I:I,_xludf.AGGREGATE(15,6,ROW(MAESTRO!$B$3:$B$1000)/((MAESTRO!$B$3:$B$1000="ASMARTALC")*(UPPER(MAESTRO!$L$3:$L$1000)="CONFIRMADO")),ROWS($A$3:A444))),"")</f>
        <v/>
      </c>
      <c r="J444" s="13" t="str">
        <f ca="1">IFERROR(INDEX(MAESTRO!J:J,_xludf.AGGREGATE(15,6,ROW(MAESTRO!$B$3:$B$1000)/((MAESTRO!$B$3:$B$1000="ASMARTALC")*(UPPER(MAESTRO!$L$3:$L$1000)="CONFIRMADO")),ROWS($A$3:A444))),"")</f>
        <v/>
      </c>
      <c r="K444" s="13" t="str">
        <f ca="1">IFERROR(INDEX(MAESTRO!K:K,_xludf.AGGREGATE(15,6,ROW(MAESTRO!$B$3:$B$1000)/((MAESTRO!$B$3:$B$1000="ASMARTALC")*(UPPER(MAESTRO!$L$3:$L$1000)="CONFIRMADO")),ROWS($A$3:A444))),"")</f>
        <v/>
      </c>
      <c r="L444" s="13" t="str">
        <f ca="1">IFERROR(INDEX(MAESTRO!L:L,_xludf.AGGREGATE(15,6,ROW(MAESTRO!$B$3:$B$1000)/((MAESTRO!$B$3:$B$1000="ASMARTALC")*(UPPER(MAESTRO!$L$3:$L$1000)="CONFIRMADO")),ROWS($A$3:A444))),"")</f>
        <v/>
      </c>
      <c r="M444" s="13" t="str">
        <f ca="1">IFERROR(INDEX(MAESTRO!M:M,_xludf.AGGREGATE(15,6,ROW(MAESTRO!$B$3:$B$1000)/((MAESTRO!$B$3:$B$1000="ASMARTALC")*(UPPER(MAESTRO!$L$3:$L$1000)="CONFIRMADO")),ROWS($A$3:A444))),"")</f>
        <v/>
      </c>
      <c r="N444" s="13" t="str">
        <f ca="1">IFERROR(INDEX(MAESTRO!N:N,_xludf.AGGREGATE(15,6,ROW(MAESTRO!$B$3:$B$1000)/((MAESTRO!$B$3:$B$1000="ASMARTALC")*(UPPER(MAESTRO!$L$3:$L$1000)="CONFIRMADO")),ROWS($A$3:A444))),"")</f>
        <v/>
      </c>
      <c r="O444" s="13" t="str">
        <f ca="1">IFERROR(INDEX(MAESTRO!O:O,_xludf.AGGREGATE(15,6,ROW(MAESTRO!$B$3:$B$1000)/((MAESTRO!$B$3:$B$1000="ASMARTALC")*(UPPER(MAESTRO!$L$3:$L$1000)="CONFIRMADO")),ROWS($A$3:A444))),"")</f>
        <v/>
      </c>
      <c r="P444" s="13" t="str">
        <f ca="1">IFERROR(INDEX(MAESTRO!P:P,_xludf.AGGREGATE(15,6,ROW(MAESTRO!$B$3:$B$1000)/((MAESTRO!$B$3:$B$1000="ASMARTALC")*(UPPER(MAESTRO!$L$3:$L$1000)="CONFIRMADO")),ROWS($A$3:A444))),"")</f>
        <v/>
      </c>
      <c r="Q444" s="13" t="str">
        <f ca="1">IFERROR(INDEX(MAESTRO!Q:Q,_xludf.AGGREGATE(15,6,ROW(MAESTRO!$B$3:$B$1000)/((MAESTRO!$B$3:$B$1000="ASMARTALC")*(UPPER(MAESTRO!$L$3:$L$1000)="CONFIRMADO")),ROWS($A$3:A444))),"")</f>
        <v/>
      </c>
      <c r="R444" s="13" t="str">
        <f ca="1">IFERROR(INDEX(MAESTRO!R:R,_xludf.AGGREGATE(15,6,ROW(MAESTRO!$B$3:$B$1000)/((MAESTRO!$B$3:$B$1000="ASMARTALC")*(UPPER(MAESTRO!$L$3:$L$1000)="CONFIRMADO")),ROWS($A$3:A444))),"")</f>
        <v/>
      </c>
      <c r="S444" s="13" t="str">
        <f ca="1">IFERROR(INDEX(MAESTRO!S:S,_xludf.AGGREGATE(15,6,ROW(MAESTRO!$B$3:$B$1000)/((MAESTRO!$B$3:$B$1000="ASMARTALC")*(UPPER(MAESTRO!$L$3:$L$1000)="CONFIRMADO")),ROWS($A$3:A444))),"")</f>
        <v/>
      </c>
      <c r="T444" s="13" t="str">
        <f ca="1">IFERROR(INDEX(MAESTRO!T:T,_xludf.AGGREGATE(15,6,ROW(MAESTRO!$B$3:$B$1000)/((MAESTRO!$B$3:$B$1000="ASMARTALC")*(UPPER(MAESTRO!$L$3:$L$1000)="CONFIRMADO")),ROWS($A$3:A444))),"")</f>
        <v/>
      </c>
      <c r="U444" s="13" t="str">
        <f ca="1">IFERROR(INDEX(MAESTRO!U:U,_xludf.AGGREGATE(15,6,ROW(MAESTRO!$B$3:$B$1000)/((MAESTRO!$B$3:$B$1000="ASMARTALC")*(UPPER(MAESTRO!$L$3:$L$1000)="CONFIRMADO")),ROWS($A$3:A444))),"")</f>
        <v/>
      </c>
      <c r="V444" s="13" t="str">
        <f ca="1">IFERROR(INDEX(MAESTRO!V:V,_xludf.AGGREGATE(15,6,ROW(MAESTRO!$B$3:$B$1000)/((MAESTRO!$B$3:$B$1000="ASMARTALC")*(UPPER(MAESTRO!$L$3:$L$1000)="CONFIRMADO")),ROWS($A$3:A444))),"")</f>
        <v/>
      </c>
      <c r="W444" s="13" t="str">
        <f ca="1">IFERROR(INDEX(MAESTRO!W:W,_xludf.AGGREGATE(15,6,ROW(MAESTRO!$B$3:$B$1000)/((MAESTRO!$B$3:$B$1000="ASMARTALC")*(UPPER(MAESTRO!$L$3:$L$1000)="CONFIRMADO")),ROWS($A$3:A444))),"")</f>
        <v/>
      </c>
      <c r="X444" s="13" t="str">
        <f ca="1">IFERROR(INDEX(MAESTRO!X:X,_xludf.AGGREGATE(15,6,ROW(MAESTRO!$B$3:$B$1000)/((MAESTRO!$B$3:$B$1000="ASMARTALC")*(UPPER(MAESTRO!$L$3:$L$1000)="CONFIRMADO")),ROWS($A$3:A444))),"")</f>
        <v/>
      </c>
    </row>
    <row r="445" spans="1:24" ht="22.05" customHeight="1">
      <c r="A445" s="10" t="str">
        <f ca="1">IFERROR(INDEX(MAESTRO!A:A,_xludf.AGGREGATE(15,6,ROW(MAESTRO!$B$3:$B$1000)/((MAESTRO!$B$3:$B$1000="ASMARTALC")*(UPPER(MAESTRO!$L$3:$L$1000)="CONFIRMADO")),ROWS($A$3:A445))),"")</f>
        <v/>
      </c>
      <c r="B445" s="10" t="str">
        <f ca="1">IFERROR(INDEX(MAESTRO!B:B,_xludf.AGGREGATE(15,6,ROW(MAESTRO!$B$3:$B$1000)/((MAESTRO!$B$3:$B$1000="ASMARTALC")*(UPPER(MAESTRO!$L$3:$L$1000)="CONFIRMADO")),ROWS($A$3:A445))),"")</f>
        <v/>
      </c>
      <c r="C445" s="10" t="str">
        <f ca="1">IFERROR(INDEX(MAESTRO!C:C,_xludf.AGGREGATE(15,6,ROW(MAESTRO!$B$3:$B$1000)/((MAESTRO!$B$3:$B$1000="ASMARTALC")*(UPPER(MAESTRO!$L$3:$L$1000)="CONFIRMADO")),ROWS($A$3:A445))),"")</f>
        <v/>
      </c>
      <c r="D445" s="10" t="str">
        <f ca="1">IFERROR(INDEX(MAESTRO!D:D,_xludf.AGGREGATE(15,6,ROW(MAESTRO!$B$3:$B$1000)/((MAESTRO!$B$3:$B$1000="ASMARTALC")*(UPPER(MAESTRO!$L$3:$L$1000)="CONFIRMADO")),ROWS($A$3:A445))),"")</f>
        <v/>
      </c>
      <c r="E445" s="10" t="str">
        <f ca="1">IFERROR(INDEX(MAESTRO!E:E,_xludf.AGGREGATE(15,6,ROW(MAESTRO!$B$3:$B$1000)/((MAESTRO!$B$3:$B$1000="ASMARTALC")*(UPPER(MAESTRO!$L$3:$L$1000)="CONFIRMADO")),ROWS($A$3:A445))),"")</f>
        <v/>
      </c>
      <c r="F445" s="10" t="str">
        <f ca="1">IFERROR(INDEX(MAESTRO!F:F,_xludf.AGGREGATE(15,6,ROW(MAESTRO!$B$3:$B$1000)/((MAESTRO!$B$3:$B$1000="ASMARTALC")*(UPPER(MAESTRO!$L$3:$L$1000)="CONFIRMADO")),ROWS($A$3:A445))),"")</f>
        <v/>
      </c>
      <c r="G445" s="10" t="str">
        <f ca="1">IFERROR(INDEX(MAESTRO!G:G,_xludf.AGGREGATE(15,6,ROW(MAESTRO!$B$3:$B$1000)/((MAESTRO!$B$3:$B$1000="ASMARTALC")*(UPPER(MAESTRO!$L$3:$L$1000)="CONFIRMADO")),ROWS($A$3:A445))),"")</f>
        <v/>
      </c>
      <c r="H445" s="10" t="str">
        <f ca="1">IFERROR(INDEX(MAESTRO!H:H,_xludf.AGGREGATE(15,6,ROW(MAESTRO!$B$3:$B$1000)/((MAESTRO!$B$3:$B$1000="ASMARTALC")*(UPPER(MAESTRO!$L$3:$L$1000)="CONFIRMADO")),ROWS($A$3:A445))),"")</f>
        <v/>
      </c>
      <c r="I445" s="10" t="str">
        <f ca="1">IFERROR(INDEX(MAESTRO!I:I,_xludf.AGGREGATE(15,6,ROW(MAESTRO!$B$3:$B$1000)/((MAESTRO!$B$3:$B$1000="ASMARTALC")*(UPPER(MAESTRO!$L$3:$L$1000)="CONFIRMADO")),ROWS($A$3:A445))),"")</f>
        <v/>
      </c>
      <c r="J445" s="10" t="str">
        <f ca="1">IFERROR(INDEX(MAESTRO!J:J,_xludf.AGGREGATE(15,6,ROW(MAESTRO!$B$3:$B$1000)/((MAESTRO!$B$3:$B$1000="ASMARTALC")*(UPPER(MAESTRO!$L$3:$L$1000)="CONFIRMADO")),ROWS($A$3:A445))),"")</f>
        <v/>
      </c>
      <c r="K445" s="10" t="str">
        <f ca="1">IFERROR(INDEX(MAESTRO!K:K,_xludf.AGGREGATE(15,6,ROW(MAESTRO!$B$3:$B$1000)/((MAESTRO!$B$3:$B$1000="ASMARTALC")*(UPPER(MAESTRO!$L$3:$L$1000)="CONFIRMADO")),ROWS($A$3:A445))),"")</f>
        <v/>
      </c>
      <c r="L445" s="10" t="str">
        <f ca="1">IFERROR(INDEX(MAESTRO!L:L,_xludf.AGGREGATE(15,6,ROW(MAESTRO!$B$3:$B$1000)/((MAESTRO!$B$3:$B$1000="ASMARTALC")*(UPPER(MAESTRO!$L$3:$L$1000)="CONFIRMADO")),ROWS($A$3:A445))),"")</f>
        <v/>
      </c>
      <c r="M445" s="10" t="str">
        <f ca="1">IFERROR(INDEX(MAESTRO!M:M,_xludf.AGGREGATE(15,6,ROW(MAESTRO!$B$3:$B$1000)/((MAESTRO!$B$3:$B$1000="ASMARTALC")*(UPPER(MAESTRO!$L$3:$L$1000)="CONFIRMADO")),ROWS($A$3:A445))),"")</f>
        <v/>
      </c>
      <c r="N445" s="10" t="str">
        <f ca="1">IFERROR(INDEX(MAESTRO!N:N,_xludf.AGGREGATE(15,6,ROW(MAESTRO!$B$3:$B$1000)/((MAESTRO!$B$3:$B$1000="ASMARTALC")*(UPPER(MAESTRO!$L$3:$L$1000)="CONFIRMADO")),ROWS($A$3:A445))),"")</f>
        <v/>
      </c>
      <c r="O445" s="10" t="str">
        <f ca="1">IFERROR(INDEX(MAESTRO!O:O,_xludf.AGGREGATE(15,6,ROW(MAESTRO!$B$3:$B$1000)/((MAESTRO!$B$3:$B$1000="ASMARTALC")*(UPPER(MAESTRO!$L$3:$L$1000)="CONFIRMADO")),ROWS($A$3:A445))),"")</f>
        <v/>
      </c>
      <c r="P445" s="10" t="str">
        <f ca="1">IFERROR(INDEX(MAESTRO!P:P,_xludf.AGGREGATE(15,6,ROW(MAESTRO!$B$3:$B$1000)/((MAESTRO!$B$3:$B$1000="ASMARTALC")*(UPPER(MAESTRO!$L$3:$L$1000)="CONFIRMADO")),ROWS($A$3:A445))),"")</f>
        <v/>
      </c>
      <c r="Q445" s="10" t="str">
        <f ca="1">IFERROR(INDEX(MAESTRO!Q:Q,_xludf.AGGREGATE(15,6,ROW(MAESTRO!$B$3:$B$1000)/((MAESTRO!$B$3:$B$1000="ASMARTALC")*(UPPER(MAESTRO!$L$3:$L$1000)="CONFIRMADO")),ROWS($A$3:A445))),"")</f>
        <v/>
      </c>
      <c r="R445" s="10" t="str">
        <f ca="1">IFERROR(INDEX(MAESTRO!R:R,_xludf.AGGREGATE(15,6,ROW(MAESTRO!$B$3:$B$1000)/((MAESTRO!$B$3:$B$1000="ASMARTALC")*(UPPER(MAESTRO!$L$3:$L$1000)="CONFIRMADO")),ROWS($A$3:A445))),"")</f>
        <v/>
      </c>
      <c r="S445" s="10" t="str">
        <f ca="1">IFERROR(INDEX(MAESTRO!S:S,_xludf.AGGREGATE(15,6,ROW(MAESTRO!$B$3:$B$1000)/((MAESTRO!$B$3:$B$1000="ASMARTALC")*(UPPER(MAESTRO!$L$3:$L$1000)="CONFIRMADO")),ROWS($A$3:A445))),"")</f>
        <v/>
      </c>
      <c r="T445" s="10" t="str">
        <f ca="1">IFERROR(INDEX(MAESTRO!T:T,_xludf.AGGREGATE(15,6,ROW(MAESTRO!$B$3:$B$1000)/((MAESTRO!$B$3:$B$1000="ASMARTALC")*(UPPER(MAESTRO!$L$3:$L$1000)="CONFIRMADO")),ROWS($A$3:A445))),"")</f>
        <v/>
      </c>
      <c r="U445" s="10" t="str">
        <f ca="1">IFERROR(INDEX(MAESTRO!U:U,_xludf.AGGREGATE(15,6,ROW(MAESTRO!$B$3:$B$1000)/((MAESTRO!$B$3:$B$1000="ASMARTALC")*(UPPER(MAESTRO!$L$3:$L$1000)="CONFIRMADO")),ROWS($A$3:A445))),"")</f>
        <v/>
      </c>
      <c r="V445" s="10" t="str">
        <f ca="1">IFERROR(INDEX(MAESTRO!V:V,_xludf.AGGREGATE(15,6,ROW(MAESTRO!$B$3:$B$1000)/((MAESTRO!$B$3:$B$1000="ASMARTALC")*(UPPER(MAESTRO!$L$3:$L$1000)="CONFIRMADO")),ROWS($A$3:A445))),"")</f>
        <v/>
      </c>
      <c r="W445" s="10" t="str">
        <f ca="1">IFERROR(INDEX(MAESTRO!W:W,_xludf.AGGREGATE(15,6,ROW(MAESTRO!$B$3:$B$1000)/((MAESTRO!$B$3:$B$1000="ASMARTALC")*(UPPER(MAESTRO!$L$3:$L$1000)="CONFIRMADO")),ROWS($A$3:A445))),"")</f>
        <v/>
      </c>
      <c r="X445" s="10" t="str">
        <f ca="1">IFERROR(INDEX(MAESTRO!X:X,_xludf.AGGREGATE(15,6,ROW(MAESTRO!$B$3:$B$1000)/((MAESTRO!$B$3:$B$1000="ASMARTALC")*(UPPER(MAESTRO!$L$3:$L$1000)="CONFIRMADO")),ROWS($A$3:A445))),"")</f>
        <v/>
      </c>
    </row>
    <row r="446" spans="1:24" ht="22.05" customHeight="1">
      <c r="A446" s="13" t="str">
        <f ca="1">IFERROR(INDEX(MAESTRO!A:A,_xludf.AGGREGATE(15,6,ROW(MAESTRO!$B$3:$B$1000)/((MAESTRO!$B$3:$B$1000="ASMARTALC")*(UPPER(MAESTRO!$L$3:$L$1000)="CONFIRMADO")),ROWS($A$3:A446))),"")</f>
        <v/>
      </c>
      <c r="B446" s="13" t="str">
        <f ca="1">IFERROR(INDEX(MAESTRO!B:B,_xludf.AGGREGATE(15,6,ROW(MAESTRO!$B$3:$B$1000)/((MAESTRO!$B$3:$B$1000="ASMARTALC")*(UPPER(MAESTRO!$L$3:$L$1000)="CONFIRMADO")),ROWS($A$3:A446))),"")</f>
        <v/>
      </c>
      <c r="C446" s="13" t="str">
        <f ca="1">IFERROR(INDEX(MAESTRO!C:C,_xludf.AGGREGATE(15,6,ROW(MAESTRO!$B$3:$B$1000)/((MAESTRO!$B$3:$B$1000="ASMARTALC")*(UPPER(MAESTRO!$L$3:$L$1000)="CONFIRMADO")),ROWS($A$3:A446))),"")</f>
        <v/>
      </c>
      <c r="D446" s="13" t="str">
        <f ca="1">IFERROR(INDEX(MAESTRO!D:D,_xludf.AGGREGATE(15,6,ROW(MAESTRO!$B$3:$B$1000)/((MAESTRO!$B$3:$B$1000="ASMARTALC")*(UPPER(MAESTRO!$L$3:$L$1000)="CONFIRMADO")),ROWS($A$3:A446))),"")</f>
        <v/>
      </c>
      <c r="E446" s="13" t="str">
        <f ca="1">IFERROR(INDEX(MAESTRO!E:E,_xludf.AGGREGATE(15,6,ROW(MAESTRO!$B$3:$B$1000)/((MAESTRO!$B$3:$B$1000="ASMARTALC")*(UPPER(MAESTRO!$L$3:$L$1000)="CONFIRMADO")),ROWS($A$3:A446))),"")</f>
        <v/>
      </c>
      <c r="F446" s="13" t="str">
        <f ca="1">IFERROR(INDEX(MAESTRO!F:F,_xludf.AGGREGATE(15,6,ROW(MAESTRO!$B$3:$B$1000)/((MAESTRO!$B$3:$B$1000="ASMARTALC")*(UPPER(MAESTRO!$L$3:$L$1000)="CONFIRMADO")),ROWS($A$3:A446))),"")</f>
        <v/>
      </c>
      <c r="G446" s="13" t="str">
        <f ca="1">IFERROR(INDEX(MAESTRO!G:G,_xludf.AGGREGATE(15,6,ROW(MAESTRO!$B$3:$B$1000)/((MAESTRO!$B$3:$B$1000="ASMARTALC")*(UPPER(MAESTRO!$L$3:$L$1000)="CONFIRMADO")),ROWS($A$3:A446))),"")</f>
        <v/>
      </c>
      <c r="H446" s="13" t="str">
        <f ca="1">IFERROR(INDEX(MAESTRO!H:H,_xludf.AGGREGATE(15,6,ROW(MAESTRO!$B$3:$B$1000)/((MAESTRO!$B$3:$B$1000="ASMARTALC")*(UPPER(MAESTRO!$L$3:$L$1000)="CONFIRMADO")),ROWS($A$3:A446))),"")</f>
        <v/>
      </c>
      <c r="I446" s="13" t="str">
        <f ca="1">IFERROR(INDEX(MAESTRO!I:I,_xludf.AGGREGATE(15,6,ROW(MAESTRO!$B$3:$B$1000)/((MAESTRO!$B$3:$B$1000="ASMARTALC")*(UPPER(MAESTRO!$L$3:$L$1000)="CONFIRMADO")),ROWS($A$3:A446))),"")</f>
        <v/>
      </c>
      <c r="J446" s="13" t="str">
        <f ca="1">IFERROR(INDEX(MAESTRO!J:J,_xludf.AGGREGATE(15,6,ROW(MAESTRO!$B$3:$B$1000)/((MAESTRO!$B$3:$B$1000="ASMARTALC")*(UPPER(MAESTRO!$L$3:$L$1000)="CONFIRMADO")),ROWS($A$3:A446))),"")</f>
        <v/>
      </c>
      <c r="K446" s="13" t="str">
        <f ca="1">IFERROR(INDEX(MAESTRO!K:K,_xludf.AGGREGATE(15,6,ROW(MAESTRO!$B$3:$B$1000)/((MAESTRO!$B$3:$B$1000="ASMARTALC")*(UPPER(MAESTRO!$L$3:$L$1000)="CONFIRMADO")),ROWS($A$3:A446))),"")</f>
        <v/>
      </c>
      <c r="L446" s="13" t="str">
        <f ca="1">IFERROR(INDEX(MAESTRO!L:L,_xludf.AGGREGATE(15,6,ROW(MAESTRO!$B$3:$B$1000)/((MAESTRO!$B$3:$B$1000="ASMARTALC")*(UPPER(MAESTRO!$L$3:$L$1000)="CONFIRMADO")),ROWS($A$3:A446))),"")</f>
        <v/>
      </c>
      <c r="M446" s="13" t="str">
        <f ca="1">IFERROR(INDEX(MAESTRO!M:M,_xludf.AGGREGATE(15,6,ROW(MAESTRO!$B$3:$B$1000)/((MAESTRO!$B$3:$B$1000="ASMARTALC")*(UPPER(MAESTRO!$L$3:$L$1000)="CONFIRMADO")),ROWS($A$3:A446))),"")</f>
        <v/>
      </c>
      <c r="N446" s="13" t="str">
        <f ca="1">IFERROR(INDEX(MAESTRO!N:N,_xludf.AGGREGATE(15,6,ROW(MAESTRO!$B$3:$B$1000)/((MAESTRO!$B$3:$B$1000="ASMARTALC")*(UPPER(MAESTRO!$L$3:$L$1000)="CONFIRMADO")),ROWS($A$3:A446))),"")</f>
        <v/>
      </c>
      <c r="O446" s="13" t="str">
        <f ca="1">IFERROR(INDEX(MAESTRO!O:O,_xludf.AGGREGATE(15,6,ROW(MAESTRO!$B$3:$B$1000)/((MAESTRO!$B$3:$B$1000="ASMARTALC")*(UPPER(MAESTRO!$L$3:$L$1000)="CONFIRMADO")),ROWS($A$3:A446))),"")</f>
        <v/>
      </c>
      <c r="P446" s="13" t="str">
        <f ca="1">IFERROR(INDEX(MAESTRO!P:P,_xludf.AGGREGATE(15,6,ROW(MAESTRO!$B$3:$B$1000)/((MAESTRO!$B$3:$B$1000="ASMARTALC")*(UPPER(MAESTRO!$L$3:$L$1000)="CONFIRMADO")),ROWS($A$3:A446))),"")</f>
        <v/>
      </c>
      <c r="Q446" s="13" t="str">
        <f ca="1">IFERROR(INDEX(MAESTRO!Q:Q,_xludf.AGGREGATE(15,6,ROW(MAESTRO!$B$3:$B$1000)/((MAESTRO!$B$3:$B$1000="ASMARTALC")*(UPPER(MAESTRO!$L$3:$L$1000)="CONFIRMADO")),ROWS($A$3:A446))),"")</f>
        <v/>
      </c>
      <c r="R446" s="13" t="str">
        <f ca="1">IFERROR(INDEX(MAESTRO!R:R,_xludf.AGGREGATE(15,6,ROW(MAESTRO!$B$3:$B$1000)/((MAESTRO!$B$3:$B$1000="ASMARTALC")*(UPPER(MAESTRO!$L$3:$L$1000)="CONFIRMADO")),ROWS($A$3:A446))),"")</f>
        <v/>
      </c>
      <c r="S446" s="13" t="str">
        <f ca="1">IFERROR(INDEX(MAESTRO!S:S,_xludf.AGGREGATE(15,6,ROW(MAESTRO!$B$3:$B$1000)/((MAESTRO!$B$3:$B$1000="ASMARTALC")*(UPPER(MAESTRO!$L$3:$L$1000)="CONFIRMADO")),ROWS($A$3:A446))),"")</f>
        <v/>
      </c>
      <c r="T446" s="13" t="str">
        <f ca="1">IFERROR(INDEX(MAESTRO!T:T,_xludf.AGGREGATE(15,6,ROW(MAESTRO!$B$3:$B$1000)/((MAESTRO!$B$3:$B$1000="ASMARTALC")*(UPPER(MAESTRO!$L$3:$L$1000)="CONFIRMADO")),ROWS($A$3:A446))),"")</f>
        <v/>
      </c>
      <c r="U446" s="13" t="str">
        <f ca="1">IFERROR(INDEX(MAESTRO!U:U,_xludf.AGGREGATE(15,6,ROW(MAESTRO!$B$3:$B$1000)/((MAESTRO!$B$3:$B$1000="ASMARTALC")*(UPPER(MAESTRO!$L$3:$L$1000)="CONFIRMADO")),ROWS($A$3:A446))),"")</f>
        <v/>
      </c>
      <c r="V446" s="13" t="str">
        <f ca="1">IFERROR(INDEX(MAESTRO!V:V,_xludf.AGGREGATE(15,6,ROW(MAESTRO!$B$3:$B$1000)/((MAESTRO!$B$3:$B$1000="ASMARTALC")*(UPPER(MAESTRO!$L$3:$L$1000)="CONFIRMADO")),ROWS($A$3:A446))),"")</f>
        <v/>
      </c>
      <c r="W446" s="13" t="str">
        <f ca="1">IFERROR(INDEX(MAESTRO!W:W,_xludf.AGGREGATE(15,6,ROW(MAESTRO!$B$3:$B$1000)/((MAESTRO!$B$3:$B$1000="ASMARTALC")*(UPPER(MAESTRO!$L$3:$L$1000)="CONFIRMADO")),ROWS($A$3:A446))),"")</f>
        <v/>
      </c>
      <c r="X446" s="13" t="str">
        <f ca="1">IFERROR(INDEX(MAESTRO!X:X,_xludf.AGGREGATE(15,6,ROW(MAESTRO!$B$3:$B$1000)/((MAESTRO!$B$3:$B$1000="ASMARTALC")*(UPPER(MAESTRO!$L$3:$L$1000)="CONFIRMADO")),ROWS($A$3:A446))),"")</f>
        <v/>
      </c>
    </row>
    <row r="447" spans="1:24" ht="22.05" customHeight="1">
      <c r="A447" s="10" t="str">
        <f ca="1">IFERROR(INDEX(MAESTRO!A:A,_xludf.AGGREGATE(15,6,ROW(MAESTRO!$B$3:$B$1000)/((MAESTRO!$B$3:$B$1000="ASMARTALC")*(UPPER(MAESTRO!$L$3:$L$1000)="CONFIRMADO")),ROWS($A$3:A447))),"")</f>
        <v/>
      </c>
      <c r="B447" s="10" t="str">
        <f ca="1">IFERROR(INDEX(MAESTRO!B:B,_xludf.AGGREGATE(15,6,ROW(MAESTRO!$B$3:$B$1000)/((MAESTRO!$B$3:$B$1000="ASMARTALC")*(UPPER(MAESTRO!$L$3:$L$1000)="CONFIRMADO")),ROWS($A$3:A447))),"")</f>
        <v/>
      </c>
      <c r="C447" s="10" t="str">
        <f ca="1">IFERROR(INDEX(MAESTRO!C:C,_xludf.AGGREGATE(15,6,ROW(MAESTRO!$B$3:$B$1000)/((MAESTRO!$B$3:$B$1000="ASMARTALC")*(UPPER(MAESTRO!$L$3:$L$1000)="CONFIRMADO")),ROWS($A$3:A447))),"")</f>
        <v/>
      </c>
      <c r="D447" s="10" t="str">
        <f ca="1">IFERROR(INDEX(MAESTRO!D:D,_xludf.AGGREGATE(15,6,ROW(MAESTRO!$B$3:$B$1000)/((MAESTRO!$B$3:$B$1000="ASMARTALC")*(UPPER(MAESTRO!$L$3:$L$1000)="CONFIRMADO")),ROWS($A$3:A447))),"")</f>
        <v/>
      </c>
      <c r="E447" s="10" t="str">
        <f ca="1">IFERROR(INDEX(MAESTRO!E:E,_xludf.AGGREGATE(15,6,ROW(MAESTRO!$B$3:$B$1000)/((MAESTRO!$B$3:$B$1000="ASMARTALC")*(UPPER(MAESTRO!$L$3:$L$1000)="CONFIRMADO")),ROWS($A$3:A447))),"")</f>
        <v/>
      </c>
      <c r="F447" s="10" t="str">
        <f ca="1">IFERROR(INDEX(MAESTRO!F:F,_xludf.AGGREGATE(15,6,ROW(MAESTRO!$B$3:$B$1000)/((MAESTRO!$B$3:$B$1000="ASMARTALC")*(UPPER(MAESTRO!$L$3:$L$1000)="CONFIRMADO")),ROWS($A$3:A447))),"")</f>
        <v/>
      </c>
      <c r="G447" s="10" t="str">
        <f ca="1">IFERROR(INDEX(MAESTRO!G:G,_xludf.AGGREGATE(15,6,ROW(MAESTRO!$B$3:$B$1000)/((MAESTRO!$B$3:$B$1000="ASMARTALC")*(UPPER(MAESTRO!$L$3:$L$1000)="CONFIRMADO")),ROWS($A$3:A447))),"")</f>
        <v/>
      </c>
      <c r="H447" s="10" t="str">
        <f ca="1">IFERROR(INDEX(MAESTRO!H:H,_xludf.AGGREGATE(15,6,ROW(MAESTRO!$B$3:$B$1000)/((MAESTRO!$B$3:$B$1000="ASMARTALC")*(UPPER(MAESTRO!$L$3:$L$1000)="CONFIRMADO")),ROWS($A$3:A447))),"")</f>
        <v/>
      </c>
      <c r="I447" s="10" t="str">
        <f ca="1">IFERROR(INDEX(MAESTRO!I:I,_xludf.AGGREGATE(15,6,ROW(MAESTRO!$B$3:$B$1000)/((MAESTRO!$B$3:$B$1000="ASMARTALC")*(UPPER(MAESTRO!$L$3:$L$1000)="CONFIRMADO")),ROWS($A$3:A447))),"")</f>
        <v/>
      </c>
      <c r="J447" s="10" t="str">
        <f ca="1">IFERROR(INDEX(MAESTRO!J:J,_xludf.AGGREGATE(15,6,ROW(MAESTRO!$B$3:$B$1000)/((MAESTRO!$B$3:$B$1000="ASMARTALC")*(UPPER(MAESTRO!$L$3:$L$1000)="CONFIRMADO")),ROWS($A$3:A447))),"")</f>
        <v/>
      </c>
      <c r="K447" s="10" t="str">
        <f ca="1">IFERROR(INDEX(MAESTRO!K:K,_xludf.AGGREGATE(15,6,ROW(MAESTRO!$B$3:$B$1000)/((MAESTRO!$B$3:$B$1000="ASMARTALC")*(UPPER(MAESTRO!$L$3:$L$1000)="CONFIRMADO")),ROWS($A$3:A447))),"")</f>
        <v/>
      </c>
      <c r="L447" s="10" t="str">
        <f ca="1">IFERROR(INDEX(MAESTRO!L:L,_xludf.AGGREGATE(15,6,ROW(MAESTRO!$B$3:$B$1000)/((MAESTRO!$B$3:$B$1000="ASMARTALC")*(UPPER(MAESTRO!$L$3:$L$1000)="CONFIRMADO")),ROWS($A$3:A447))),"")</f>
        <v/>
      </c>
      <c r="M447" s="10" t="str">
        <f ca="1">IFERROR(INDEX(MAESTRO!M:M,_xludf.AGGREGATE(15,6,ROW(MAESTRO!$B$3:$B$1000)/((MAESTRO!$B$3:$B$1000="ASMARTALC")*(UPPER(MAESTRO!$L$3:$L$1000)="CONFIRMADO")),ROWS($A$3:A447))),"")</f>
        <v/>
      </c>
      <c r="N447" s="10" t="str">
        <f ca="1">IFERROR(INDEX(MAESTRO!N:N,_xludf.AGGREGATE(15,6,ROW(MAESTRO!$B$3:$B$1000)/((MAESTRO!$B$3:$B$1000="ASMARTALC")*(UPPER(MAESTRO!$L$3:$L$1000)="CONFIRMADO")),ROWS($A$3:A447))),"")</f>
        <v/>
      </c>
      <c r="O447" s="10" t="str">
        <f ca="1">IFERROR(INDEX(MAESTRO!O:O,_xludf.AGGREGATE(15,6,ROW(MAESTRO!$B$3:$B$1000)/((MAESTRO!$B$3:$B$1000="ASMARTALC")*(UPPER(MAESTRO!$L$3:$L$1000)="CONFIRMADO")),ROWS($A$3:A447))),"")</f>
        <v/>
      </c>
      <c r="P447" s="10" t="str">
        <f ca="1">IFERROR(INDEX(MAESTRO!P:P,_xludf.AGGREGATE(15,6,ROW(MAESTRO!$B$3:$B$1000)/((MAESTRO!$B$3:$B$1000="ASMARTALC")*(UPPER(MAESTRO!$L$3:$L$1000)="CONFIRMADO")),ROWS($A$3:A447))),"")</f>
        <v/>
      </c>
      <c r="Q447" s="10" t="str">
        <f ca="1">IFERROR(INDEX(MAESTRO!Q:Q,_xludf.AGGREGATE(15,6,ROW(MAESTRO!$B$3:$B$1000)/((MAESTRO!$B$3:$B$1000="ASMARTALC")*(UPPER(MAESTRO!$L$3:$L$1000)="CONFIRMADO")),ROWS($A$3:A447))),"")</f>
        <v/>
      </c>
      <c r="R447" s="10" t="str">
        <f ca="1">IFERROR(INDEX(MAESTRO!R:R,_xludf.AGGREGATE(15,6,ROW(MAESTRO!$B$3:$B$1000)/((MAESTRO!$B$3:$B$1000="ASMARTALC")*(UPPER(MAESTRO!$L$3:$L$1000)="CONFIRMADO")),ROWS($A$3:A447))),"")</f>
        <v/>
      </c>
      <c r="S447" s="10" t="str">
        <f ca="1">IFERROR(INDEX(MAESTRO!S:S,_xludf.AGGREGATE(15,6,ROW(MAESTRO!$B$3:$B$1000)/((MAESTRO!$B$3:$B$1000="ASMARTALC")*(UPPER(MAESTRO!$L$3:$L$1000)="CONFIRMADO")),ROWS($A$3:A447))),"")</f>
        <v/>
      </c>
      <c r="T447" s="10" t="str">
        <f ca="1">IFERROR(INDEX(MAESTRO!T:T,_xludf.AGGREGATE(15,6,ROW(MAESTRO!$B$3:$B$1000)/((MAESTRO!$B$3:$B$1000="ASMARTALC")*(UPPER(MAESTRO!$L$3:$L$1000)="CONFIRMADO")),ROWS($A$3:A447))),"")</f>
        <v/>
      </c>
      <c r="U447" s="10" t="str">
        <f ca="1">IFERROR(INDEX(MAESTRO!U:U,_xludf.AGGREGATE(15,6,ROW(MAESTRO!$B$3:$B$1000)/((MAESTRO!$B$3:$B$1000="ASMARTALC")*(UPPER(MAESTRO!$L$3:$L$1000)="CONFIRMADO")),ROWS($A$3:A447))),"")</f>
        <v/>
      </c>
      <c r="V447" s="10" t="str">
        <f ca="1">IFERROR(INDEX(MAESTRO!V:V,_xludf.AGGREGATE(15,6,ROW(MAESTRO!$B$3:$B$1000)/((MAESTRO!$B$3:$B$1000="ASMARTALC")*(UPPER(MAESTRO!$L$3:$L$1000)="CONFIRMADO")),ROWS($A$3:A447))),"")</f>
        <v/>
      </c>
      <c r="W447" s="10" t="str">
        <f ca="1">IFERROR(INDEX(MAESTRO!W:W,_xludf.AGGREGATE(15,6,ROW(MAESTRO!$B$3:$B$1000)/((MAESTRO!$B$3:$B$1000="ASMARTALC")*(UPPER(MAESTRO!$L$3:$L$1000)="CONFIRMADO")),ROWS($A$3:A447))),"")</f>
        <v/>
      </c>
      <c r="X447" s="10" t="str">
        <f ca="1">IFERROR(INDEX(MAESTRO!X:X,_xludf.AGGREGATE(15,6,ROW(MAESTRO!$B$3:$B$1000)/((MAESTRO!$B$3:$B$1000="ASMARTALC")*(UPPER(MAESTRO!$L$3:$L$1000)="CONFIRMADO")),ROWS($A$3:A447))),"")</f>
        <v/>
      </c>
    </row>
    <row r="448" spans="1:24" ht="22.05" customHeight="1">
      <c r="A448" s="13" t="str">
        <f ca="1">IFERROR(INDEX(MAESTRO!A:A,_xludf.AGGREGATE(15,6,ROW(MAESTRO!$B$3:$B$1000)/((MAESTRO!$B$3:$B$1000="ASMARTALC")*(UPPER(MAESTRO!$L$3:$L$1000)="CONFIRMADO")),ROWS($A$3:A448))),"")</f>
        <v/>
      </c>
      <c r="B448" s="13" t="str">
        <f ca="1">IFERROR(INDEX(MAESTRO!B:B,_xludf.AGGREGATE(15,6,ROW(MAESTRO!$B$3:$B$1000)/((MAESTRO!$B$3:$B$1000="ASMARTALC")*(UPPER(MAESTRO!$L$3:$L$1000)="CONFIRMADO")),ROWS($A$3:A448))),"")</f>
        <v/>
      </c>
      <c r="C448" s="13" t="str">
        <f ca="1">IFERROR(INDEX(MAESTRO!C:C,_xludf.AGGREGATE(15,6,ROW(MAESTRO!$B$3:$B$1000)/((MAESTRO!$B$3:$B$1000="ASMARTALC")*(UPPER(MAESTRO!$L$3:$L$1000)="CONFIRMADO")),ROWS($A$3:A448))),"")</f>
        <v/>
      </c>
      <c r="D448" s="13" t="str">
        <f ca="1">IFERROR(INDEX(MAESTRO!D:D,_xludf.AGGREGATE(15,6,ROW(MAESTRO!$B$3:$B$1000)/((MAESTRO!$B$3:$B$1000="ASMARTALC")*(UPPER(MAESTRO!$L$3:$L$1000)="CONFIRMADO")),ROWS($A$3:A448))),"")</f>
        <v/>
      </c>
      <c r="E448" s="13" t="str">
        <f ca="1">IFERROR(INDEX(MAESTRO!E:E,_xludf.AGGREGATE(15,6,ROW(MAESTRO!$B$3:$B$1000)/((MAESTRO!$B$3:$B$1000="ASMARTALC")*(UPPER(MAESTRO!$L$3:$L$1000)="CONFIRMADO")),ROWS($A$3:A448))),"")</f>
        <v/>
      </c>
      <c r="F448" s="13" t="str">
        <f ca="1">IFERROR(INDEX(MAESTRO!F:F,_xludf.AGGREGATE(15,6,ROW(MAESTRO!$B$3:$B$1000)/((MAESTRO!$B$3:$B$1000="ASMARTALC")*(UPPER(MAESTRO!$L$3:$L$1000)="CONFIRMADO")),ROWS($A$3:A448))),"")</f>
        <v/>
      </c>
      <c r="G448" s="13" t="str">
        <f ca="1">IFERROR(INDEX(MAESTRO!G:G,_xludf.AGGREGATE(15,6,ROW(MAESTRO!$B$3:$B$1000)/((MAESTRO!$B$3:$B$1000="ASMARTALC")*(UPPER(MAESTRO!$L$3:$L$1000)="CONFIRMADO")),ROWS($A$3:A448))),"")</f>
        <v/>
      </c>
      <c r="H448" s="13" t="str">
        <f ca="1">IFERROR(INDEX(MAESTRO!H:H,_xludf.AGGREGATE(15,6,ROW(MAESTRO!$B$3:$B$1000)/((MAESTRO!$B$3:$B$1000="ASMARTALC")*(UPPER(MAESTRO!$L$3:$L$1000)="CONFIRMADO")),ROWS($A$3:A448))),"")</f>
        <v/>
      </c>
      <c r="I448" s="13" t="str">
        <f ca="1">IFERROR(INDEX(MAESTRO!I:I,_xludf.AGGREGATE(15,6,ROW(MAESTRO!$B$3:$B$1000)/((MAESTRO!$B$3:$B$1000="ASMARTALC")*(UPPER(MAESTRO!$L$3:$L$1000)="CONFIRMADO")),ROWS($A$3:A448))),"")</f>
        <v/>
      </c>
      <c r="J448" s="13" t="str">
        <f ca="1">IFERROR(INDEX(MAESTRO!J:J,_xludf.AGGREGATE(15,6,ROW(MAESTRO!$B$3:$B$1000)/((MAESTRO!$B$3:$B$1000="ASMARTALC")*(UPPER(MAESTRO!$L$3:$L$1000)="CONFIRMADO")),ROWS($A$3:A448))),"")</f>
        <v/>
      </c>
      <c r="K448" s="13" t="str">
        <f ca="1">IFERROR(INDEX(MAESTRO!K:K,_xludf.AGGREGATE(15,6,ROW(MAESTRO!$B$3:$B$1000)/((MAESTRO!$B$3:$B$1000="ASMARTALC")*(UPPER(MAESTRO!$L$3:$L$1000)="CONFIRMADO")),ROWS($A$3:A448))),"")</f>
        <v/>
      </c>
      <c r="L448" s="13" t="str">
        <f ca="1">IFERROR(INDEX(MAESTRO!L:L,_xludf.AGGREGATE(15,6,ROW(MAESTRO!$B$3:$B$1000)/((MAESTRO!$B$3:$B$1000="ASMARTALC")*(UPPER(MAESTRO!$L$3:$L$1000)="CONFIRMADO")),ROWS($A$3:A448))),"")</f>
        <v/>
      </c>
      <c r="M448" s="13" t="str">
        <f ca="1">IFERROR(INDEX(MAESTRO!M:M,_xludf.AGGREGATE(15,6,ROW(MAESTRO!$B$3:$B$1000)/((MAESTRO!$B$3:$B$1000="ASMARTALC")*(UPPER(MAESTRO!$L$3:$L$1000)="CONFIRMADO")),ROWS($A$3:A448))),"")</f>
        <v/>
      </c>
      <c r="N448" s="13" t="str">
        <f ca="1">IFERROR(INDEX(MAESTRO!N:N,_xludf.AGGREGATE(15,6,ROW(MAESTRO!$B$3:$B$1000)/((MAESTRO!$B$3:$B$1000="ASMARTALC")*(UPPER(MAESTRO!$L$3:$L$1000)="CONFIRMADO")),ROWS($A$3:A448))),"")</f>
        <v/>
      </c>
      <c r="O448" s="13" t="str">
        <f ca="1">IFERROR(INDEX(MAESTRO!O:O,_xludf.AGGREGATE(15,6,ROW(MAESTRO!$B$3:$B$1000)/((MAESTRO!$B$3:$B$1000="ASMARTALC")*(UPPER(MAESTRO!$L$3:$L$1000)="CONFIRMADO")),ROWS($A$3:A448))),"")</f>
        <v/>
      </c>
      <c r="P448" s="13" t="str">
        <f ca="1">IFERROR(INDEX(MAESTRO!P:P,_xludf.AGGREGATE(15,6,ROW(MAESTRO!$B$3:$B$1000)/((MAESTRO!$B$3:$B$1000="ASMARTALC")*(UPPER(MAESTRO!$L$3:$L$1000)="CONFIRMADO")),ROWS($A$3:A448))),"")</f>
        <v/>
      </c>
      <c r="Q448" s="13" t="str">
        <f ca="1">IFERROR(INDEX(MAESTRO!Q:Q,_xludf.AGGREGATE(15,6,ROW(MAESTRO!$B$3:$B$1000)/((MAESTRO!$B$3:$B$1000="ASMARTALC")*(UPPER(MAESTRO!$L$3:$L$1000)="CONFIRMADO")),ROWS($A$3:A448))),"")</f>
        <v/>
      </c>
      <c r="R448" s="13" t="str">
        <f ca="1">IFERROR(INDEX(MAESTRO!R:R,_xludf.AGGREGATE(15,6,ROW(MAESTRO!$B$3:$B$1000)/((MAESTRO!$B$3:$B$1000="ASMARTALC")*(UPPER(MAESTRO!$L$3:$L$1000)="CONFIRMADO")),ROWS($A$3:A448))),"")</f>
        <v/>
      </c>
      <c r="S448" s="13" t="str">
        <f ca="1">IFERROR(INDEX(MAESTRO!S:S,_xludf.AGGREGATE(15,6,ROW(MAESTRO!$B$3:$B$1000)/((MAESTRO!$B$3:$B$1000="ASMARTALC")*(UPPER(MAESTRO!$L$3:$L$1000)="CONFIRMADO")),ROWS($A$3:A448))),"")</f>
        <v/>
      </c>
      <c r="T448" s="13" t="str">
        <f ca="1">IFERROR(INDEX(MAESTRO!T:T,_xludf.AGGREGATE(15,6,ROW(MAESTRO!$B$3:$B$1000)/((MAESTRO!$B$3:$B$1000="ASMARTALC")*(UPPER(MAESTRO!$L$3:$L$1000)="CONFIRMADO")),ROWS($A$3:A448))),"")</f>
        <v/>
      </c>
      <c r="U448" s="13" t="str">
        <f ca="1">IFERROR(INDEX(MAESTRO!U:U,_xludf.AGGREGATE(15,6,ROW(MAESTRO!$B$3:$B$1000)/((MAESTRO!$B$3:$B$1000="ASMARTALC")*(UPPER(MAESTRO!$L$3:$L$1000)="CONFIRMADO")),ROWS($A$3:A448))),"")</f>
        <v/>
      </c>
      <c r="V448" s="13" t="str">
        <f ca="1">IFERROR(INDEX(MAESTRO!V:V,_xludf.AGGREGATE(15,6,ROW(MAESTRO!$B$3:$B$1000)/((MAESTRO!$B$3:$B$1000="ASMARTALC")*(UPPER(MAESTRO!$L$3:$L$1000)="CONFIRMADO")),ROWS($A$3:A448))),"")</f>
        <v/>
      </c>
      <c r="W448" s="13" t="str">
        <f ca="1">IFERROR(INDEX(MAESTRO!W:W,_xludf.AGGREGATE(15,6,ROW(MAESTRO!$B$3:$B$1000)/((MAESTRO!$B$3:$B$1000="ASMARTALC")*(UPPER(MAESTRO!$L$3:$L$1000)="CONFIRMADO")),ROWS($A$3:A448))),"")</f>
        <v/>
      </c>
      <c r="X448" s="13" t="str">
        <f ca="1">IFERROR(INDEX(MAESTRO!X:X,_xludf.AGGREGATE(15,6,ROW(MAESTRO!$B$3:$B$1000)/((MAESTRO!$B$3:$B$1000="ASMARTALC")*(UPPER(MAESTRO!$L$3:$L$1000)="CONFIRMADO")),ROWS($A$3:A448))),"")</f>
        <v/>
      </c>
    </row>
    <row r="449" spans="1:24" ht="22.05" customHeight="1">
      <c r="A449" s="10" t="str">
        <f ca="1">IFERROR(INDEX(MAESTRO!A:A,_xludf.AGGREGATE(15,6,ROW(MAESTRO!$B$3:$B$1000)/((MAESTRO!$B$3:$B$1000="ASMARTALC")*(UPPER(MAESTRO!$L$3:$L$1000)="CONFIRMADO")),ROWS($A$3:A449))),"")</f>
        <v/>
      </c>
      <c r="B449" s="10" t="str">
        <f ca="1">IFERROR(INDEX(MAESTRO!B:B,_xludf.AGGREGATE(15,6,ROW(MAESTRO!$B$3:$B$1000)/((MAESTRO!$B$3:$B$1000="ASMARTALC")*(UPPER(MAESTRO!$L$3:$L$1000)="CONFIRMADO")),ROWS($A$3:A449))),"")</f>
        <v/>
      </c>
      <c r="C449" s="10" t="str">
        <f ca="1">IFERROR(INDEX(MAESTRO!C:C,_xludf.AGGREGATE(15,6,ROW(MAESTRO!$B$3:$B$1000)/((MAESTRO!$B$3:$B$1000="ASMARTALC")*(UPPER(MAESTRO!$L$3:$L$1000)="CONFIRMADO")),ROWS($A$3:A449))),"")</f>
        <v/>
      </c>
      <c r="D449" s="10" t="str">
        <f ca="1">IFERROR(INDEX(MAESTRO!D:D,_xludf.AGGREGATE(15,6,ROW(MAESTRO!$B$3:$B$1000)/((MAESTRO!$B$3:$B$1000="ASMARTALC")*(UPPER(MAESTRO!$L$3:$L$1000)="CONFIRMADO")),ROWS($A$3:A449))),"")</f>
        <v/>
      </c>
      <c r="E449" s="10" t="str">
        <f ca="1">IFERROR(INDEX(MAESTRO!E:E,_xludf.AGGREGATE(15,6,ROW(MAESTRO!$B$3:$B$1000)/((MAESTRO!$B$3:$B$1000="ASMARTALC")*(UPPER(MAESTRO!$L$3:$L$1000)="CONFIRMADO")),ROWS($A$3:A449))),"")</f>
        <v/>
      </c>
      <c r="F449" s="10" t="str">
        <f ca="1">IFERROR(INDEX(MAESTRO!F:F,_xludf.AGGREGATE(15,6,ROW(MAESTRO!$B$3:$B$1000)/((MAESTRO!$B$3:$B$1000="ASMARTALC")*(UPPER(MAESTRO!$L$3:$L$1000)="CONFIRMADO")),ROWS($A$3:A449))),"")</f>
        <v/>
      </c>
      <c r="G449" s="10" t="str">
        <f ca="1">IFERROR(INDEX(MAESTRO!G:G,_xludf.AGGREGATE(15,6,ROW(MAESTRO!$B$3:$B$1000)/((MAESTRO!$B$3:$B$1000="ASMARTALC")*(UPPER(MAESTRO!$L$3:$L$1000)="CONFIRMADO")),ROWS($A$3:A449))),"")</f>
        <v/>
      </c>
      <c r="H449" s="10" t="str">
        <f ca="1">IFERROR(INDEX(MAESTRO!H:H,_xludf.AGGREGATE(15,6,ROW(MAESTRO!$B$3:$B$1000)/((MAESTRO!$B$3:$B$1000="ASMARTALC")*(UPPER(MAESTRO!$L$3:$L$1000)="CONFIRMADO")),ROWS($A$3:A449))),"")</f>
        <v/>
      </c>
      <c r="I449" s="10" t="str">
        <f ca="1">IFERROR(INDEX(MAESTRO!I:I,_xludf.AGGREGATE(15,6,ROW(MAESTRO!$B$3:$B$1000)/((MAESTRO!$B$3:$B$1000="ASMARTALC")*(UPPER(MAESTRO!$L$3:$L$1000)="CONFIRMADO")),ROWS($A$3:A449))),"")</f>
        <v/>
      </c>
      <c r="J449" s="10" t="str">
        <f ca="1">IFERROR(INDEX(MAESTRO!J:J,_xludf.AGGREGATE(15,6,ROW(MAESTRO!$B$3:$B$1000)/((MAESTRO!$B$3:$B$1000="ASMARTALC")*(UPPER(MAESTRO!$L$3:$L$1000)="CONFIRMADO")),ROWS($A$3:A449))),"")</f>
        <v/>
      </c>
      <c r="K449" s="10" t="str">
        <f ca="1">IFERROR(INDEX(MAESTRO!K:K,_xludf.AGGREGATE(15,6,ROW(MAESTRO!$B$3:$B$1000)/((MAESTRO!$B$3:$B$1000="ASMARTALC")*(UPPER(MAESTRO!$L$3:$L$1000)="CONFIRMADO")),ROWS($A$3:A449))),"")</f>
        <v/>
      </c>
      <c r="L449" s="10" t="str">
        <f ca="1">IFERROR(INDEX(MAESTRO!L:L,_xludf.AGGREGATE(15,6,ROW(MAESTRO!$B$3:$B$1000)/((MAESTRO!$B$3:$B$1000="ASMARTALC")*(UPPER(MAESTRO!$L$3:$L$1000)="CONFIRMADO")),ROWS($A$3:A449))),"")</f>
        <v/>
      </c>
      <c r="M449" s="10" t="str">
        <f ca="1">IFERROR(INDEX(MAESTRO!M:M,_xludf.AGGREGATE(15,6,ROW(MAESTRO!$B$3:$B$1000)/((MAESTRO!$B$3:$B$1000="ASMARTALC")*(UPPER(MAESTRO!$L$3:$L$1000)="CONFIRMADO")),ROWS($A$3:A449))),"")</f>
        <v/>
      </c>
      <c r="N449" s="10" t="str">
        <f ca="1">IFERROR(INDEX(MAESTRO!N:N,_xludf.AGGREGATE(15,6,ROW(MAESTRO!$B$3:$B$1000)/((MAESTRO!$B$3:$B$1000="ASMARTALC")*(UPPER(MAESTRO!$L$3:$L$1000)="CONFIRMADO")),ROWS($A$3:A449))),"")</f>
        <v/>
      </c>
      <c r="O449" s="10" t="str">
        <f ca="1">IFERROR(INDEX(MAESTRO!O:O,_xludf.AGGREGATE(15,6,ROW(MAESTRO!$B$3:$B$1000)/((MAESTRO!$B$3:$B$1000="ASMARTALC")*(UPPER(MAESTRO!$L$3:$L$1000)="CONFIRMADO")),ROWS($A$3:A449))),"")</f>
        <v/>
      </c>
      <c r="P449" s="10" t="str">
        <f ca="1">IFERROR(INDEX(MAESTRO!P:P,_xludf.AGGREGATE(15,6,ROW(MAESTRO!$B$3:$B$1000)/((MAESTRO!$B$3:$B$1000="ASMARTALC")*(UPPER(MAESTRO!$L$3:$L$1000)="CONFIRMADO")),ROWS($A$3:A449))),"")</f>
        <v/>
      </c>
      <c r="Q449" s="10" t="str">
        <f ca="1">IFERROR(INDEX(MAESTRO!Q:Q,_xludf.AGGREGATE(15,6,ROW(MAESTRO!$B$3:$B$1000)/((MAESTRO!$B$3:$B$1000="ASMARTALC")*(UPPER(MAESTRO!$L$3:$L$1000)="CONFIRMADO")),ROWS($A$3:A449))),"")</f>
        <v/>
      </c>
      <c r="R449" s="10" t="str">
        <f ca="1">IFERROR(INDEX(MAESTRO!R:R,_xludf.AGGREGATE(15,6,ROW(MAESTRO!$B$3:$B$1000)/((MAESTRO!$B$3:$B$1000="ASMARTALC")*(UPPER(MAESTRO!$L$3:$L$1000)="CONFIRMADO")),ROWS($A$3:A449))),"")</f>
        <v/>
      </c>
      <c r="S449" s="10" t="str">
        <f ca="1">IFERROR(INDEX(MAESTRO!S:S,_xludf.AGGREGATE(15,6,ROW(MAESTRO!$B$3:$B$1000)/((MAESTRO!$B$3:$B$1000="ASMARTALC")*(UPPER(MAESTRO!$L$3:$L$1000)="CONFIRMADO")),ROWS($A$3:A449))),"")</f>
        <v/>
      </c>
      <c r="T449" s="10" t="str">
        <f ca="1">IFERROR(INDEX(MAESTRO!T:T,_xludf.AGGREGATE(15,6,ROW(MAESTRO!$B$3:$B$1000)/((MAESTRO!$B$3:$B$1000="ASMARTALC")*(UPPER(MAESTRO!$L$3:$L$1000)="CONFIRMADO")),ROWS($A$3:A449))),"")</f>
        <v/>
      </c>
      <c r="U449" s="10" t="str">
        <f ca="1">IFERROR(INDEX(MAESTRO!U:U,_xludf.AGGREGATE(15,6,ROW(MAESTRO!$B$3:$B$1000)/((MAESTRO!$B$3:$B$1000="ASMARTALC")*(UPPER(MAESTRO!$L$3:$L$1000)="CONFIRMADO")),ROWS($A$3:A449))),"")</f>
        <v/>
      </c>
      <c r="V449" s="10" t="str">
        <f ca="1">IFERROR(INDEX(MAESTRO!V:V,_xludf.AGGREGATE(15,6,ROW(MAESTRO!$B$3:$B$1000)/((MAESTRO!$B$3:$B$1000="ASMARTALC")*(UPPER(MAESTRO!$L$3:$L$1000)="CONFIRMADO")),ROWS($A$3:A449))),"")</f>
        <v/>
      </c>
      <c r="W449" s="10" t="str">
        <f ca="1">IFERROR(INDEX(MAESTRO!W:W,_xludf.AGGREGATE(15,6,ROW(MAESTRO!$B$3:$B$1000)/((MAESTRO!$B$3:$B$1000="ASMARTALC")*(UPPER(MAESTRO!$L$3:$L$1000)="CONFIRMADO")),ROWS($A$3:A449))),"")</f>
        <v/>
      </c>
      <c r="X449" s="10" t="str">
        <f ca="1">IFERROR(INDEX(MAESTRO!X:X,_xludf.AGGREGATE(15,6,ROW(MAESTRO!$B$3:$B$1000)/((MAESTRO!$B$3:$B$1000="ASMARTALC")*(UPPER(MAESTRO!$L$3:$L$1000)="CONFIRMADO")),ROWS($A$3:A449))),"")</f>
        <v/>
      </c>
    </row>
    <row r="450" spans="1:24" ht="22.05" customHeight="1">
      <c r="A450" s="13" t="str">
        <f ca="1">IFERROR(INDEX(MAESTRO!A:A,_xludf.AGGREGATE(15,6,ROW(MAESTRO!$B$3:$B$1000)/((MAESTRO!$B$3:$B$1000="ASMARTALC")*(UPPER(MAESTRO!$L$3:$L$1000)="CONFIRMADO")),ROWS($A$3:A450))),"")</f>
        <v/>
      </c>
      <c r="B450" s="13" t="str">
        <f ca="1">IFERROR(INDEX(MAESTRO!B:B,_xludf.AGGREGATE(15,6,ROW(MAESTRO!$B$3:$B$1000)/((MAESTRO!$B$3:$B$1000="ASMARTALC")*(UPPER(MAESTRO!$L$3:$L$1000)="CONFIRMADO")),ROWS($A$3:A450))),"")</f>
        <v/>
      </c>
      <c r="C450" s="13" t="str">
        <f ca="1">IFERROR(INDEX(MAESTRO!C:C,_xludf.AGGREGATE(15,6,ROW(MAESTRO!$B$3:$B$1000)/((MAESTRO!$B$3:$B$1000="ASMARTALC")*(UPPER(MAESTRO!$L$3:$L$1000)="CONFIRMADO")),ROWS($A$3:A450))),"")</f>
        <v/>
      </c>
      <c r="D450" s="13" t="str">
        <f ca="1">IFERROR(INDEX(MAESTRO!D:D,_xludf.AGGREGATE(15,6,ROW(MAESTRO!$B$3:$B$1000)/((MAESTRO!$B$3:$B$1000="ASMARTALC")*(UPPER(MAESTRO!$L$3:$L$1000)="CONFIRMADO")),ROWS($A$3:A450))),"")</f>
        <v/>
      </c>
      <c r="E450" s="13" t="str">
        <f ca="1">IFERROR(INDEX(MAESTRO!E:E,_xludf.AGGREGATE(15,6,ROW(MAESTRO!$B$3:$B$1000)/((MAESTRO!$B$3:$B$1000="ASMARTALC")*(UPPER(MAESTRO!$L$3:$L$1000)="CONFIRMADO")),ROWS($A$3:A450))),"")</f>
        <v/>
      </c>
      <c r="F450" s="13" t="str">
        <f ca="1">IFERROR(INDEX(MAESTRO!F:F,_xludf.AGGREGATE(15,6,ROW(MAESTRO!$B$3:$B$1000)/((MAESTRO!$B$3:$B$1000="ASMARTALC")*(UPPER(MAESTRO!$L$3:$L$1000)="CONFIRMADO")),ROWS($A$3:A450))),"")</f>
        <v/>
      </c>
      <c r="G450" s="13" t="str">
        <f ca="1">IFERROR(INDEX(MAESTRO!G:G,_xludf.AGGREGATE(15,6,ROW(MAESTRO!$B$3:$B$1000)/((MAESTRO!$B$3:$B$1000="ASMARTALC")*(UPPER(MAESTRO!$L$3:$L$1000)="CONFIRMADO")),ROWS($A$3:A450))),"")</f>
        <v/>
      </c>
      <c r="H450" s="13" t="str">
        <f ca="1">IFERROR(INDEX(MAESTRO!H:H,_xludf.AGGREGATE(15,6,ROW(MAESTRO!$B$3:$B$1000)/((MAESTRO!$B$3:$B$1000="ASMARTALC")*(UPPER(MAESTRO!$L$3:$L$1000)="CONFIRMADO")),ROWS($A$3:A450))),"")</f>
        <v/>
      </c>
      <c r="I450" s="13" t="str">
        <f ca="1">IFERROR(INDEX(MAESTRO!I:I,_xludf.AGGREGATE(15,6,ROW(MAESTRO!$B$3:$B$1000)/((MAESTRO!$B$3:$B$1000="ASMARTALC")*(UPPER(MAESTRO!$L$3:$L$1000)="CONFIRMADO")),ROWS($A$3:A450))),"")</f>
        <v/>
      </c>
      <c r="J450" s="13" t="str">
        <f ca="1">IFERROR(INDEX(MAESTRO!J:J,_xludf.AGGREGATE(15,6,ROW(MAESTRO!$B$3:$B$1000)/((MAESTRO!$B$3:$B$1000="ASMARTALC")*(UPPER(MAESTRO!$L$3:$L$1000)="CONFIRMADO")),ROWS($A$3:A450))),"")</f>
        <v/>
      </c>
      <c r="K450" s="13" t="str">
        <f ca="1">IFERROR(INDEX(MAESTRO!K:K,_xludf.AGGREGATE(15,6,ROW(MAESTRO!$B$3:$B$1000)/((MAESTRO!$B$3:$B$1000="ASMARTALC")*(UPPER(MAESTRO!$L$3:$L$1000)="CONFIRMADO")),ROWS($A$3:A450))),"")</f>
        <v/>
      </c>
      <c r="L450" s="13" t="str">
        <f ca="1">IFERROR(INDEX(MAESTRO!L:L,_xludf.AGGREGATE(15,6,ROW(MAESTRO!$B$3:$B$1000)/((MAESTRO!$B$3:$B$1000="ASMARTALC")*(UPPER(MAESTRO!$L$3:$L$1000)="CONFIRMADO")),ROWS($A$3:A450))),"")</f>
        <v/>
      </c>
      <c r="M450" s="13" t="str">
        <f ca="1">IFERROR(INDEX(MAESTRO!M:M,_xludf.AGGREGATE(15,6,ROW(MAESTRO!$B$3:$B$1000)/((MAESTRO!$B$3:$B$1000="ASMARTALC")*(UPPER(MAESTRO!$L$3:$L$1000)="CONFIRMADO")),ROWS($A$3:A450))),"")</f>
        <v/>
      </c>
      <c r="N450" s="13" t="str">
        <f ca="1">IFERROR(INDEX(MAESTRO!N:N,_xludf.AGGREGATE(15,6,ROW(MAESTRO!$B$3:$B$1000)/((MAESTRO!$B$3:$B$1000="ASMARTALC")*(UPPER(MAESTRO!$L$3:$L$1000)="CONFIRMADO")),ROWS($A$3:A450))),"")</f>
        <v/>
      </c>
      <c r="O450" s="13" t="str">
        <f ca="1">IFERROR(INDEX(MAESTRO!O:O,_xludf.AGGREGATE(15,6,ROW(MAESTRO!$B$3:$B$1000)/((MAESTRO!$B$3:$B$1000="ASMARTALC")*(UPPER(MAESTRO!$L$3:$L$1000)="CONFIRMADO")),ROWS($A$3:A450))),"")</f>
        <v/>
      </c>
      <c r="P450" s="13" t="str">
        <f ca="1">IFERROR(INDEX(MAESTRO!P:P,_xludf.AGGREGATE(15,6,ROW(MAESTRO!$B$3:$B$1000)/((MAESTRO!$B$3:$B$1000="ASMARTALC")*(UPPER(MAESTRO!$L$3:$L$1000)="CONFIRMADO")),ROWS($A$3:A450))),"")</f>
        <v/>
      </c>
      <c r="Q450" s="13" t="str">
        <f ca="1">IFERROR(INDEX(MAESTRO!Q:Q,_xludf.AGGREGATE(15,6,ROW(MAESTRO!$B$3:$B$1000)/((MAESTRO!$B$3:$B$1000="ASMARTALC")*(UPPER(MAESTRO!$L$3:$L$1000)="CONFIRMADO")),ROWS($A$3:A450))),"")</f>
        <v/>
      </c>
      <c r="R450" s="13" t="str">
        <f ca="1">IFERROR(INDEX(MAESTRO!R:R,_xludf.AGGREGATE(15,6,ROW(MAESTRO!$B$3:$B$1000)/((MAESTRO!$B$3:$B$1000="ASMARTALC")*(UPPER(MAESTRO!$L$3:$L$1000)="CONFIRMADO")),ROWS($A$3:A450))),"")</f>
        <v/>
      </c>
      <c r="S450" s="13" t="str">
        <f ca="1">IFERROR(INDEX(MAESTRO!S:S,_xludf.AGGREGATE(15,6,ROW(MAESTRO!$B$3:$B$1000)/((MAESTRO!$B$3:$B$1000="ASMARTALC")*(UPPER(MAESTRO!$L$3:$L$1000)="CONFIRMADO")),ROWS($A$3:A450))),"")</f>
        <v/>
      </c>
      <c r="T450" s="13" t="str">
        <f ca="1">IFERROR(INDEX(MAESTRO!T:T,_xludf.AGGREGATE(15,6,ROW(MAESTRO!$B$3:$B$1000)/((MAESTRO!$B$3:$B$1000="ASMARTALC")*(UPPER(MAESTRO!$L$3:$L$1000)="CONFIRMADO")),ROWS($A$3:A450))),"")</f>
        <v/>
      </c>
      <c r="U450" s="13" t="str">
        <f ca="1">IFERROR(INDEX(MAESTRO!U:U,_xludf.AGGREGATE(15,6,ROW(MAESTRO!$B$3:$B$1000)/((MAESTRO!$B$3:$B$1000="ASMARTALC")*(UPPER(MAESTRO!$L$3:$L$1000)="CONFIRMADO")),ROWS($A$3:A450))),"")</f>
        <v/>
      </c>
      <c r="V450" s="13" t="str">
        <f ca="1">IFERROR(INDEX(MAESTRO!V:V,_xludf.AGGREGATE(15,6,ROW(MAESTRO!$B$3:$B$1000)/((MAESTRO!$B$3:$B$1000="ASMARTALC")*(UPPER(MAESTRO!$L$3:$L$1000)="CONFIRMADO")),ROWS($A$3:A450))),"")</f>
        <v/>
      </c>
      <c r="W450" s="13" t="str">
        <f ca="1">IFERROR(INDEX(MAESTRO!W:W,_xludf.AGGREGATE(15,6,ROW(MAESTRO!$B$3:$B$1000)/((MAESTRO!$B$3:$B$1000="ASMARTALC")*(UPPER(MAESTRO!$L$3:$L$1000)="CONFIRMADO")),ROWS($A$3:A450))),"")</f>
        <v/>
      </c>
      <c r="X450" s="13" t="str">
        <f ca="1">IFERROR(INDEX(MAESTRO!X:X,_xludf.AGGREGATE(15,6,ROW(MAESTRO!$B$3:$B$1000)/((MAESTRO!$B$3:$B$1000="ASMARTALC")*(UPPER(MAESTRO!$L$3:$L$1000)="CONFIRMADO")),ROWS($A$3:A450))),"")</f>
        <v/>
      </c>
    </row>
    <row r="451" spans="1:24" ht="22.05" customHeight="1">
      <c r="A451" s="10" t="str">
        <f ca="1">IFERROR(INDEX(MAESTRO!A:A,_xludf.AGGREGATE(15,6,ROW(MAESTRO!$B$3:$B$1000)/((MAESTRO!$B$3:$B$1000="ASMARTALC")*(UPPER(MAESTRO!$L$3:$L$1000)="CONFIRMADO")),ROWS($A$3:A451))),"")</f>
        <v/>
      </c>
      <c r="B451" s="10" t="str">
        <f ca="1">IFERROR(INDEX(MAESTRO!B:B,_xludf.AGGREGATE(15,6,ROW(MAESTRO!$B$3:$B$1000)/((MAESTRO!$B$3:$B$1000="ASMARTALC")*(UPPER(MAESTRO!$L$3:$L$1000)="CONFIRMADO")),ROWS($A$3:A451))),"")</f>
        <v/>
      </c>
      <c r="C451" s="10" t="str">
        <f ca="1">IFERROR(INDEX(MAESTRO!C:C,_xludf.AGGREGATE(15,6,ROW(MAESTRO!$B$3:$B$1000)/((MAESTRO!$B$3:$B$1000="ASMARTALC")*(UPPER(MAESTRO!$L$3:$L$1000)="CONFIRMADO")),ROWS($A$3:A451))),"")</f>
        <v/>
      </c>
      <c r="D451" s="10" t="str">
        <f ca="1">IFERROR(INDEX(MAESTRO!D:D,_xludf.AGGREGATE(15,6,ROW(MAESTRO!$B$3:$B$1000)/((MAESTRO!$B$3:$B$1000="ASMARTALC")*(UPPER(MAESTRO!$L$3:$L$1000)="CONFIRMADO")),ROWS($A$3:A451))),"")</f>
        <v/>
      </c>
      <c r="E451" s="10" t="str">
        <f ca="1">IFERROR(INDEX(MAESTRO!E:E,_xludf.AGGREGATE(15,6,ROW(MAESTRO!$B$3:$B$1000)/((MAESTRO!$B$3:$B$1000="ASMARTALC")*(UPPER(MAESTRO!$L$3:$L$1000)="CONFIRMADO")),ROWS($A$3:A451))),"")</f>
        <v/>
      </c>
      <c r="F451" s="10" t="str">
        <f ca="1">IFERROR(INDEX(MAESTRO!F:F,_xludf.AGGREGATE(15,6,ROW(MAESTRO!$B$3:$B$1000)/((MAESTRO!$B$3:$B$1000="ASMARTALC")*(UPPER(MAESTRO!$L$3:$L$1000)="CONFIRMADO")),ROWS($A$3:A451))),"")</f>
        <v/>
      </c>
      <c r="G451" s="10" t="str">
        <f ca="1">IFERROR(INDEX(MAESTRO!G:G,_xludf.AGGREGATE(15,6,ROW(MAESTRO!$B$3:$B$1000)/((MAESTRO!$B$3:$B$1000="ASMARTALC")*(UPPER(MAESTRO!$L$3:$L$1000)="CONFIRMADO")),ROWS($A$3:A451))),"")</f>
        <v/>
      </c>
      <c r="H451" s="10" t="str">
        <f ca="1">IFERROR(INDEX(MAESTRO!H:H,_xludf.AGGREGATE(15,6,ROW(MAESTRO!$B$3:$B$1000)/((MAESTRO!$B$3:$B$1000="ASMARTALC")*(UPPER(MAESTRO!$L$3:$L$1000)="CONFIRMADO")),ROWS($A$3:A451))),"")</f>
        <v/>
      </c>
      <c r="I451" s="10" t="str">
        <f ca="1">IFERROR(INDEX(MAESTRO!I:I,_xludf.AGGREGATE(15,6,ROW(MAESTRO!$B$3:$B$1000)/((MAESTRO!$B$3:$B$1000="ASMARTALC")*(UPPER(MAESTRO!$L$3:$L$1000)="CONFIRMADO")),ROWS($A$3:A451))),"")</f>
        <v/>
      </c>
      <c r="J451" s="10" t="str">
        <f ca="1">IFERROR(INDEX(MAESTRO!J:J,_xludf.AGGREGATE(15,6,ROW(MAESTRO!$B$3:$B$1000)/((MAESTRO!$B$3:$B$1000="ASMARTALC")*(UPPER(MAESTRO!$L$3:$L$1000)="CONFIRMADO")),ROWS($A$3:A451))),"")</f>
        <v/>
      </c>
      <c r="K451" s="10" t="str">
        <f ca="1">IFERROR(INDEX(MAESTRO!K:K,_xludf.AGGREGATE(15,6,ROW(MAESTRO!$B$3:$B$1000)/((MAESTRO!$B$3:$B$1000="ASMARTALC")*(UPPER(MAESTRO!$L$3:$L$1000)="CONFIRMADO")),ROWS($A$3:A451))),"")</f>
        <v/>
      </c>
      <c r="L451" s="10" t="str">
        <f ca="1">IFERROR(INDEX(MAESTRO!L:L,_xludf.AGGREGATE(15,6,ROW(MAESTRO!$B$3:$B$1000)/((MAESTRO!$B$3:$B$1000="ASMARTALC")*(UPPER(MAESTRO!$L$3:$L$1000)="CONFIRMADO")),ROWS($A$3:A451))),"")</f>
        <v/>
      </c>
      <c r="M451" s="10" t="str">
        <f ca="1">IFERROR(INDEX(MAESTRO!M:M,_xludf.AGGREGATE(15,6,ROW(MAESTRO!$B$3:$B$1000)/((MAESTRO!$B$3:$B$1000="ASMARTALC")*(UPPER(MAESTRO!$L$3:$L$1000)="CONFIRMADO")),ROWS($A$3:A451))),"")</f>
        <v/>
      </c>
      <c r="N451" s="10" t="str">
        <f ca="1">IFERROR(INDEX(MAESTRO!N:N,_xludf.AGGREGATE(15,6,ROW(MAESTRO!$B$3:$B$1000)/((MAESTRO!$B$3:$B$1000="ASMARTALC")*(UPPER(MAESTRO!$L$3:$L$1000)="CONFIRMADO")),ROWS($A$3:A451))),"")</f>
        <v/>
      </c>
      <c r="O451" s="10" t="str">
        <f ca="1">IFERROR(INDEX(MAESTRO!O:O,_xludf.AGGREGATE(15,6,ROW(MAESTRO!$B$3:$B$1000)/((MAESTRO!$B$3:$B$1000="ASMARTALC")*(UPPER(MAESTRO!$L$3:$L$1000)="CONFIRMADO")),ROWS($A$3:A451))),"")</f>
        <v/>
      </c>
      <c r="P451" s="10" t="str">
        <f ca="1">IFERROR(INDEX(MAESTRO!P:P,_xludf.AGGREGATE(15,6,ROW(MAESTRO!$B$3:$B$1000)/((MAESTRO!$B$3:$B$1000="ASMARTALC")*(UPPER(MAESTRO!$L$3:$L$1000)="CONFIRMADO")),ROWS($A$3:A451))),"")</f>
        <v/>
      </c>
      <c r="Q451" s="10" t="str">
        <f ca="1">IFERROR(INDEX(MAESTRO!Q:Q,_xludf.AGGREGATE(15,6,ROW(MAESTRO!$B$3:$B$1000)/((MAESTRO!$B$3:$B$1000="ASMARTALC")*(UPPER(MAESTRO!$L$3:$L$1000)="CONFIRMADO")),ROWS($A$3:A451))),"")</f>
        <v/>
      </c>
      <c r="R451" s="10" t="str">
        <f ca="1">IFERROR(INDEX(MAESTRO!R:R,_xludf.AGGREGATE(15,6,ROW(MAESTRO!$B$3:$B$1000)/((MAESTRO!$B$3:$B$1000="ASMARTALC")*(UPPER(MAESTRO!$L$3:$L$1000)="CONFIRMADO")),ROWS($A$3:A451))),"")</f>
        <v/>
      </c>
      <c r="S451" s="10" t="str">
        <f ca="1">IFERROR(INDEX(MAESTRO!S:S,_xludf.AGGREGATE(15,6,ROW(MAESTRO!$B$3:$B$1000)/((MAESTRO!$B$3:$B$1000="ASMARTALC")*(UPPER(MAESTRO!$L$3:$L$1000)="CONFIRMADO")),ROWS($A$3:A451))),"")</f>
        <v/>
      </c>
      <c r="T451" s="10" t="str">
        <f ca="1">IFERROR(INDEX(MAESTRO!T:T,_xludf.AGGREGATE(15,6,ROW(MAESTRO!$B$3:$B$1000)/((MAESTRO!$B$3:$B$1000="ASMARTALC")*(UPPER(MAESTRO!$L$3:$L$1000)="CONFIRMADO")),ROWS($A$3:A451))),"")</f>
        <v/>
      </c>
      <c r="U451" s="10" t="str">
        <f ca="1">IFERROR(INDEX(MAESTRO!U:U,_xludf.AGGREGATE(15,6,ROW(MAESTRO!$B$3:$B$1000)/((MAESTRO!$B$3:$B$1000="ASMARTALC")*(UPPER(MAESTRO!$L$3:$L$1000)="CONFIRMADO")),ROWS($A$3:A451))),"")</f>
        <v/>
      </c>
      <c r="V451" s="10" t="str">
        <f ca="1">IFERROR(INDEX(MAESTRO!V:V,_xludf.AGGREGATE(15,6,ROW(MAESTRO!$B$3:$B$1000)/((MAESTRO!$B$3:$B$1000="ASMARTALC")*(UPPER(MAESTRO!$L$3:$L$1000)="CONFIRMADO")),ROWS($A$3:A451))),"")</f>
        <v/>
      </c>
      <c r="W451" s="10" t="str">
        <f ca="1">IFERROR(INDEX(MAESTRO!W:W,_xludf.AGGREGATE(15,6,ROW(MAESTRO!$B$3:$B$1000)/((MAESTRO!$B$3:$B$1000="ASMARTALC")*(UPPER(MAESTRO!$L$3:$L$1000)="CONFIRMADO")),ROWS($A$3:A451))),"")</f>
        <v/>
      </c>
      <c r="X451" s="10" t="str">
        <f ca="1">IFERROR(INDEX(MAESTRO!X:X,_xludf.AGGREGATE(15,6,ROW(MAESTRO!$B$3:$B$1000)/((MAESTRO!$B$3:$B$1000="ASMARTALC")*(UPPER(MAESTRO!$L$3:$L$1000)="CONFIRMADO")),ROWS($A$3:A451))),"")</f>
        <v/>
      </c>
    </row>
    <row r="452" spans="1:24" ht="22.05" customHeight="1">
      <c r="A452" s="13" t="str">
        <f ca="1">IFERROR(INDEX(MAESTRO!A:A,_xludf.AGGREGATE(15,6,ROW(MAESTRO!$B$3:$B$1000)/((MAESTRO!$B$3:$B$1000="ASMARTALC")*(UPPER(MAESTRO!$L$3:$L$1000)="CONFIRMADO")),ROWS($A$3:A452))),"")</f>
        <v/>
      </c>
      <c r="B452" s="13" t="str">
        <f ca="1">IFERROR(INDEX(MAESTRO!B:B,_xludf.AGGREGATE(15,6,ROW(MAESTRO!$B$3:$B$1000)/((MAESTRO!$B$3:$B$1000="ASMARTALC")*(UPPER(MAESTRO!$L$3:$L$1000)="CONFIRMADO")),ROWS($A$3:A452))),"")</f>
        <v/>
      </c>
      <c r="C452" s="13" t="str">
        <f ca="1">IFERROR(INDEX(MAESTRO!C:C,_xludf.AGGREGATE(15,6,ROW(MAESTRO!$B$3:$B$1000)/((MAESTRO!$B$3:$B$1000="ASMARTALC")*(UPPER(MAESTRO!$L$3:$L$1000)="CONFIRMADO")),ROWS($A$3:A452))),"")</f>
        <v/>
      </c>
      <c r="D452" s="13" t="str">
        <f ca="1">IFERROR(INDEX(MAESTRO!D:D,_xludf.AGGREGATE(15,6,ROW(MAESTRO!$B$3:$B$1000)/((MAESTRO!$B$3:$B$1000="ASMARTALC")*(UPPER(MAESTRO!$L$3:$L$1000)="CONFIRMADO")),ROWS($A$3:A452))),"")</f>
        <v/>
      </c>
      <c r="E452" s="13" t="str">
        <f ca="1">IFERROR(INDEX(MAESTRO!E:E,_xludf.AGGREGATE(15,6,ROW(MAESTRO!$B$3:$B$1000)/((MAESTRO!$B$3:$B$1000="ASMARTALC")*(UPPER(MAESTRO!$L$3:$L$1000)="CONFIRMADO")),ROWS($A$3:A452))),"")</f>
        <v/>
      </c>
      <c r="F452" s="13" t="str">
        <f ca="1">IFERROR(INDEX(MAESTRO!F:F,_xludf.AGGREGATE(15,6,ROW(MAESTRO!$B$3:$B$1000)/((MAESTRO!$B$3:$B$1000="ASMARTALC")*(UPPER(MAESTRO!$L$3:$L$1000)="CONFIRMADO")),ROWS($A$3:A452))),"")</f>
        <v/>
      </c>
      <c r="G452" s="13" t="str">
        <f ca="1">IFERROR(INDEX(MAESTRO!G:G,_xludf.AGGREGATE(15,6,ROW(MAESTRO!$B$3:$B$1000)/((MAESTRO!$B$3:$B$1000="ASMARTALC")*(UPPER(MAESTRO!$L$3:$L$1000)="CONFIRMADO")),ROWS($A$3:A452))),"")</f>
        <v/>
      </c>
      <c r="H452" s="13" t="str">
        <f ca="1">IFERROR(INDEX(MAESTRO!H:H,_xludf.AGGREGATE(15,6,ROW(MAESTRO!$B$3:$B$1000)/((MAESTRO!$B$3:$B$1000="ASMARTALC")*(UPPER(MAESTRO!$L$3:$L$1000)="CONFIRMADO")),ROWS($A$3:A452))),"")</f>
        <v/>
      </c>
      <c r="I452" s="13" t="str">
        <f ca="1">IFERROR(INDEX(MAESTRO!I:I,_xludf.AGGREGATE(15,6,ROW(MAESTRO!$B$3:$B$1000)/((MAESTRO!$B$3:$B$1000="ASMARTALC")*(UPPER(MAESTRO!$L$3:$L$1000)="CONFIRMADO")),ROWS($A$3:A452))),"")</f>
        <v/>
      </c>
      <c r="J452" s="13" t="str">
        <f ca="1">IFERROR(INDEX(MAESTRO!J:J,_xludf.AGGREGATE(15,6,ROW(MAESTRO!$B$3:$B$1000)/((MAESTRO!$B$3:$B$1000="ASMARTALC")*(UPPER(MAESTRO!$L$3:$L$1000)="CONFIRMADO")),ROWS($A$3:A452))),"")</f>
        <v/>
      </c>
      <c r="K452" s="13" t="str">
        <f ca="1">IFERROR(INDEX(MAESTRO!K:K,_xludf.AGGREGATE(15,6,ROW(MAESTRO!$B$3:$B$1000)/((MAESTRO!$B$3:$B$1000="ASMARTALC")*(UPPER(MAESTRO!$L$3:$L$1000)="CONFIRMADO")),ROWS($A$3:A452))),"")</f>
        <v/>
      </c>
      <c r="L452" s="13" t="str">
        <f ca="1">IFERROR(INDEX(MAESTRO!L:L,_xludf.AGGREGATE(15,6,ROW(MAESTRO!$B$3:$B$1000)/((MAESTRO!$B$3:$B$1000="ASMARTALC")*(UPPER(MAESTRO!$L$3:$L$1000)="CONFIRMADO")),ROWS($A$3:A452))),"")</f>
        <v/>
      </c>
      <c r="M452" s="13" t="str">
        <f ca="1">IFERROR(INDEX(MAESTRO!M:M,_xludf.AGGREGATE(15,6,ROW(MAESTRO!$B$3:$B$1000)/((MAESTRO!$B$3:$B$1000="ASMARTALC")*(UPPER(MAESTRO!$L$3:$L$1000)="CONFIRMADO")),ROWS($A$3:A452))),"")</f>
        <v/>
      </c>
      <c r="N452" s="13" t="str">
        <f ca="1">IFERROR(INDEX(MAESTRO!N:N,_xludf.AGGREGATE(15,6,ROW(MAESTRO!$B$3:$B$1000)/((MAESTRO!$B$3:$B$1000="ASMARTALC")*(UPPER(MAESTRO!$L$3:$L$1000)="CONFIRMADO")),ROWS($A$3:A452))),"")</f>
        <v/>
      </c>
      <c r="O452" s="13" t="str">
        <f ca="1">IFERROR(INDEX(MAESTRO!O:O,_xludf.AGGREGATE(15,6,ROW(MAESTRO!$B$3:$B$1000)/((MAESTRO!$B$3:$B$1000="ASMARTALC")*(UPPER(MAESTRO!$L$3:$L$1000)="CONFIRMADO")),ROWS($A$3:A452))),"")</f>
        <v/>
      </c>
      <c r="P452" s="13" t="str">
        <f ca="1">IFERROR(INDEX(MAESTRO!P:P,_xludf.AGGREGATE(15,6,ROW(MAESTRO!$B$3:$B$1000)/((MAESTRO!$B$3:$B$1000="ASMARTALC")*(UPPER(MAESTRO!$L$3:$L$1000)="CONFIRMADO")),ROWS($A$3:A452))),"")</f>
        <v/>
      </c>
      <c r="Q452" s="13" t="str">
        <f ca="1">IFERROR(INDEX(MAESTRO!Q:Q,_xludf.AGGREGATE(15,6,ROW(MAESTRO!$B$3:$B$1000)/((MAESTRO!$B$3:$B$1000="ASMARTALC")*(UPPER(MAESTRO!$L$3:$L$1000)="CONFIRMADO")),ROWS($A$3:A452))),"")</f>
        <v/>
      </c>
      <c r="R452" s="13" t="str">
        <f ca="1">IFERROR(INDEX(MAESTRO!R:R,_xludf.AGGREGATE(15,6,ROW(MAESTRO!$B$3:$B$1000)/((MAESTRO!$B$3:$B$1000="ASMARTALC")*(UPPER(MAESTRO!$L$3:$L$1000)="CONFIRMADO")),ROWS($A$3:A452))),"")</f>
        <v/>
      </c>
      <c r="S452" s="13" t="str">
        <f ca="1">IFERROR(INDEX(MAESTRO!S:S,_xludf.AGGREGATE(15,6,ROW(MAESTRO!$B$3:$B$1000)/((MAESTRO!$B$3:$B$1000="ASMARTALC")*(UPPER(MAESTRO!$L$3:$L$1000)="CONFIRMADO")),ROWS($A$3:A452))),"")</f>
        <v/>
      </c>
      <c r="T452" s="13" t="str">
        <f ca="1">IFERROR(INDEX(MAESTRO!T:T,_xludf.AGGREGATE(15,6,ROW(MAESTRO!$B$3:$B$1000)/((MAESTRO!$B$3:$B$1000="ASMARTALC")*(UPPER(MAESTRO!$L$3:$L$1000)="CONFIRMADO")),ROWS($A$3:A452))),"")</f>
        <v/>
      </c>
      <c r="U452" s="13" t="str">
        <f ca="1">IFERROR(INDEX(MAESTRO!U:U,_xludf.AGGREGATE(15,6,ROW(MAESTRO!$B$3:$B$1000)/((MAESTRO!$B$3:$B$1000="ASMARTALC")*(UPPER(MAESTRO!$L$3:$L$1000)="CONFIRMADO")),ROWS($A$3:A452))),"")</f>
        <v/>
      </c>
      <c r="V452" s="13" t="str">
        <f ca="1">IFERROR(INDEX(MAESTRO!V:V,_xludf.AGGREGATE(15,6,ROW(MAESTRO!$B$3:$B$1000)/((MAESTRO!$B$3:$B$1000="ASMARTALC")*(UPPER(MAESTRO!$L$3:$L$1000)="CONFIRMADO")),ROWS($A$3:A452))),"")</f>
        <v/>
      </c>
      <c r="W452" s="13" t="str">
        <f ca="1">IFERROR(INDEX(MAESTRO!W:W,_xludf.AGGREGATE(15,6,ROW(MAESTRO!$B$3:$B$1000)/((MAESTRO!$B$3:$B$1000="ASMARTALC")*(UPPER(MAESTRO!$L$3:$L$1000)="CONFIRMADO")),ROWS($A$3:A452))),"")</f>
        <v/>
      </c>
      <c r="X452" s="13" t="str">
        <f ca="1">IFERROR(INDEX(MAESTRO!X:X,_xludf.AGGREGATE(15,6,ROW(MAESTRO!$B$3:$B$1000)/((MAESTRO!$B$3:$B$1000="ASMARTALC")*(UPPER(MAESTRO!$L$3:$L$1000)="CONFIRMADO")),ROWS($A$3:A452))),"")</f>
        <v/>
      </c>
    </row>
    <row r="453" spans="1:24" ht="22.05" customHeight="1">
      <c r="A453" s="10" t="str">
        <f ca="1">IFERROR(INDEX(MAESTRO!A:A,_xludf.AGGREGATE(15,6,ROW(MAESTRO!$B$3:$B$1000)/((MAESTRO!$B$3:$B$1000="ASMARTALC")*(UPPER(MAESTRO!$L$3:$L$1000)="CONFIRMADO")),ROWS($A$3:A453))),"")</f>
        <v/>
      </c>
      <c r="B453" s="10" t="str">
        <f ca="1">IFERROR(INDEX(MAESTRO!B:B,_xludf.AGGREGATE(15,6,ROW(MAESTRO!$B$3:$B$1000)/((MAESTRO!$B$3:$B$1000="ASMARTALC")*(UPPER(MAESTRO!$L$3:$L$1000)="CONFIRMADO")),ROWS($A$3:A453))),"")</f>
        <v/>
      </c>
      <c r="C453" s="10" t="str">
        <f ca="1">IFERROR(INDEX(MAESTRO!C:C,_xludf.AGGREGATE(15,6,ROW(MAESTRO!$B$3:$B$1000)/((MAESTRO!$B$3:$B$1000="ASMARTALC")*(UPPER(MAESTRO!$L$3:$L$1000)="CONFIRMADO")),ROWS($A$3:A453))),"")</f>
        <v/>
      </c>
      <c r="D453" s="10" t="str">
        <f ca="1">IFERROR(INDEX(MAESTRO!D:D,_xludf.AGGREGATE(15,6,ROW(MAESTRO!$B$3:$B$1000)/((MAESTRO!$B$3:$B$1000="ASMARTALC")*(UPPER(MAESTRO!$L$3:$L$1000)="CONFIRMADO")),ROWS($A$3:A453))),"")</f>
        <v/>
      </c>
      <c r="E453" s="10" t="str">
        <f ca="1">IFERROR(INDEX(MAESTRO!E:E,_xludf.AGGREGATE(15,6,ROW(MAESTRO!$B$3:$B$1000)/((MAESTRO!$B$3:$B$1000="ASMARTALC")*(UPPER(MAESTRO!$L$3:$L$1000)="CONFIRMADO")),ROWS($A$3:A453))),"")</f>
        <v/>
      </c>
      <c r="F453" s="10" t="str">
        <f ca="1">IFERROR(INDEX(MAESTRO!F:F,_xludf.AGGREGATE(15,6,ROW(MAESTRO!$B$3:$B$1000)/((MAESTRO!$B$3:$B$1000="ASMARTALC")*(UPPER(MAESTRO!$L$3:$L$1000)="CONFIRMADO")),ROWS($A$3:A453))),"")</f>
        <v/>
      </c>
      <c r="G453" s="10" t="str">
        <f ca="1">IFERROR(INDEX(MAESTRO!G:G,_xludf.AGGREGATE(15,6,ROW(MAESTRO!$B$3:$B$1000)/((MAESTRO!$B$3:$B$1000="ASMARTALC")*(UPPER(MAESTRO!$L$3:$L$1000)="CONFIRMADO")),ROWS($A$3:A453))),"")</f>
        <v/>
      </c>
      <c r="H453" s="10" t="str">
        <f ca="1">IFERROR(INDEX(MAESTRO!H:H,_xludf.AGGREGATE(15,6,ROW(MAESTRO!$B$3:$B$1000)/((MAESTRO!$B$3:$B$1000="ASMARTALC")*(UPPER(MAESTRO!$L$3:$L$1000)="CONFIRMADO")),ROWS($A$3:A453))),"")</f>
        <v/>
      </c>
      <c r="I453" s="10" t="str">
        <f ca="1">IFERROR(INDEX(MAESTRO!I:I,_xludf.AGGREGATE(15,6,ROW(MAESTRO!$B$3:$B$1000)/((MAESTRO!$B$3:$B$1000="ASMARTALC")*(UPPER(MAESTRO!$L$3:$L$1000)="CONFIRMADO")),ROWS($A$3:A453))),"")</f>
        <v/>
      </c>
      <c r="J453" s="10" t="str">
        <f ca="1">IFERROR(INDEX(MAESTRO!J:J,_xludf.AGGREGATE(15,6,ROW(MAESTRO!$B$3:$B$1000)/((MAESTRO!$B$3:$B$1000="ASMARTALC")*(UPPER(MAESTRO!$L$3:$L$1000)="CONFIRMADO")),ROWS($A$3:A453))),"")</f>
        <v/>
      </c>
      <c r="K453" s="10" t="str">
        <f ca="1">IFERROR(INDEX(MAESTRO!K:K,_xludf.AGGREGATE(15,6,ROW(MAESTRO!$B$3:$B$1000)/((MAESTRO!$B$3:$B$1000="ASMARTALC")*(UPPER(MAESTRO!$L$3:$L$1000)="CONFIRMADO")),ROWS($A$3:A453))),"")</f>
        <v/>
      </c>
      <c r="L453" s="10" t="str">
        <f ca="1">IFERROR(INDEX(MAESTRO!L:L,_xludf.AGGREGATE(15,6,ROW(MAESTRO!$B$3:$B$1000)/((MAESTRO!$B$3:$B$1000="ASMARTALC")*(UPPER(MAESTRO!$L$3:$L$1000)="CONFIRMADO")),ROWS($A$3:A453))),"")</f>
        <v/>
      </c>
      <c r="M453" s="10" t="str">
        <f ca="1">IFERROR(INDEX(MAESTRO!M:M,_xludf.AGGREGATE(15,6,ROW(MAESTRO!$B$3:$B$1000)/((MAESTRO!$B$3:$B$1000="ASMARTALC")*(UPPER(MAESTRO!$L$3:$L$1000)="CONFIRMADO")),ROWS($A$3:A453))),"")</f>
        <v/>
      </c>
      <c r="N453" s="10" t="str">
        <f ca="1">IFERROR(INDEX(MAESTRO!N:N,_xludf.AGGREGATE(15,6,ROW(MAESTRO!$B$3:$B$1000)/((MAESTRO!$B$3:$B$1000="ASMARTALC")*(UPPER(MAESTRO!$L$3:$L$1000)="CONFIRMADO")),ROWS($A$3:A453))),"")</f>
        <v/>
      </c>
      <c r="O453" s="10" t="str">
        <f ca="1">IFERROR(INDEX(MAESTRO!O:O,_xludf.AGGREGATE(15,6,ROW(MAESTRO!$B$3:$B$1000)/((MAESTRO!$B$3:$B$1000="ASMARTALC")*(UPPER(MAESTRO!$L$3:$L$1000)="CONFIRMADO")),ROWS($A$3:A453))),"")</f>
        <v/>
      </c>
      <c r="P453" s="10" t="str">
        <f ca="1">IFERROR(INDEX(MAESTRO!P:P,_xludf.AGGREGATE(15,6,ROW(MAESTRO!$B$3:$B$1000)/((MAESTRO!$B$3:$B$1000="ASMARTALC")*(UPPER(MAESTRO!$L$3:$L$1000)="CONFIRMADO")),ROWS($A$3:A453))),"")</f>
        <v/>
      </c>
      <c r="Q453" s="10" t="str">
        <f ca="1">IFERROR(INDEX(MAESTRO!Q:Q,_xludf.AGGREGATE(15,6,ROW(MAESTRO!$B$3:$B$1000)/((MAESTRO!$B$3:$B$1000="ASMARTALC")*(UPPER(MAESTRO!$L$3:$L$1000)="CONFIRMADO")),ROWS($A$3:A453))),"")</f>
        <v/>
      </c>
      <c r="R453" s="10" t="str">
        <f ca="1">IFERROR(INDEX(MAESTRO!R:R,_xludf.AGGREGATE(15,6,ROW(MAESTRO!$B$3:$B$1000)/((MAESTRO!$B$3:$B$1000="ASMARTALC")*(UPPER(MAESTRO!$L$3:$L$1000)="CONFIRMADO")),ROWS($A$3:A453))),"")</f>
        <v/>
      </c>
      <c r="S453" s="10" t="str">
        <f ca="1">IFERROR(INDEX(MAESTRO!S:S,_xludf.AGGREGATE(15,6,ROW(MAESTRO!$B$3:$B$1000)/((MAESTRO!$B$3:$B$1000="ASMARTALC")*(UPPER(MAESTRO!$L$3:$L$1000)="CONFIRMADO")),ROWS($A$3:A453))),"")</f>
        <v/>
      </c>
      <c r="T453" s="10" t="str">
        <f ca="1">IFERROR(INDEX(MAESTRO!T:T,_xludf.AGGREGATE(15,6,ROW(MAESTRO!$B$3:$B$1000)/((MAESTRO!$B$3:$B$1000="ASMARTALC")*(UPPER(MAESTRO!$L$3:$L$1000)="CONFIRMADO")),ROWS($A$3:A453))),"")</f>
        <v/>
      </c>
      <c r="U453" s="10" t="str">
        <f ca="1">IFERROR(INDEX(MAESTRO!U:U,_xludf.AGGREGATE(15,6,ROW(MAESTRO!$B$3:$B$1000)/((MAESTRO!$B$3:$B$1000="ASMARTALC")*(UPPER(MAESTRO!$L$3:$L$1000)="CONFIRMADO")),ROWS($A$3:A453))),"")</f>
        <v/>
      </c>
      <c r="V453" s="10" t="str">
        <f ca="1">IFERROR(INDEX(MAESTRO!V:V,_xludf.AGGREGATE(15,6,ROW(MAESTRO!$B$3:$B$1000)/((MAESTRO!$B$3:$B$1000="ASMARTALC")*(UPPER(MAESTRO!$L$3:$L$1000)="CONFIRMADO")),ROWS($A$3:A453))),"")</f>
        <v/>
      </c>
      <c r="W453" s="10" t="str">
        <f ca="1">IFERROR(INDEX(MAESTRO!W:W,_xludf.AGGREGATE(15,6,ROW(MAESTRO!$B$3:$B$1000)/((MAESTRO!$B$3:$B$1000="ASMARTALC")*(UPPER(MAESTRO!$L$3:$L$1000)="CONFIRMADO")),ROWS($A$3:A453))),"")</f>
        <v/>
      </c>
      <c r="X453" s="10" t="str">
        <f ca="1">IFERROR(INDEX(MAESTRO!X:X,_xludf.AGGREGATE(15,6,ROW(MAESTRO!$B$3:$B$1000)/((MAESTRO!$B$3:$B$1000="ASMARTALC")*(UPPER(MAESTRO!$L$3:$L$1000)="CONFIRMADO")),ROWS($A$3:A453))),"")</f>
        <v/>
      </c>
    </row>
    <row r="454" spans="1:24" ht="22.05" customHeight="1">
      <c r="A454" s="13" t="str">
        <f ca="1">IFERROR(INDEX(MAESTRO!A:A,_xludf.AGGREGATE(15,6,ROW(MAESTRO!$B$3:$B$1000)/((MAESTRO!$B$3:$B$1000="ASMARTALC")*(UPPER(MAESTRO!$L$3:$L$1000)="CONFIRMADO")),ROWS($A$3:A454))),"")</f>
        <v/>
      </c>
      <c r="B454" s="13" t="str">
        <f ca="1">IFERROR(INDEX(MAESTRO!B:B,_xludf.AGGREGATE(15,6,ROW(MAESTRO!$B$3:$B$1000)/((MAESTRO!$B$3:$B$1000="ASMARTALC")*(UPPER(MAESTRO!$L$3:$L$1000)="CONFIRMADO")),ROWS($A$3:A454))),"")</f>
        <v/>
      </c>
      <c r="C454" s="13" t="str">
        <f ca="1">IFERROR(INDEX(MAESTRO!C:C,_xludf.AGGREGATE(15,6,ROW(MAESTRO!$B$3:$B$1000)/((MAESTRO!$B$3:$B$1000="ASMARTALC")*(UPPER(MAESTRO!$L$3:$L$1000)="CONFIRMADO")),ROWS($A$3:A454))),"")</f>
        <v/>
      </c>
      <c r="D454" s="13" t="str">
        <f ca="1">IFERROR(INDEX(MAESTRO!D:D,_xludf.AGGREGATE(15,6,ROW(MAESTRO!$B$3:$B$1000)/((MAESTRO!$B$3:$B$1000="ASMARTALC")*(UPPER(MAESTRO!$L$3:$L$1000)="CONFIRMADO")),ROWS($A$3:A454))),"")</f>
        <v/>
      </c>
      <c r="E454" s="13" t="str">
        <f ca="1">IFERROR(INDEX(MAESTRO!E:E,_xludf.AGGREGATE(15,6,ROW(MAESTRO!$B$3:$B$1000)/((MAESTRO!$B$3:$B$1000="ASMARTALC")*(UPPER(MAESTRO!$L$3:$L$1000)="CONFIRMADO")),ROWS($A$3:A454))),"")</f>
        <v/>
      </c>
      <c r="F454" s="13" t="str">
        <f ca="1">IFERROR(INDEX(MAESTRO!F:F,_xludf.AGGREGATE(15,6,ROW(MAESTRO!$B$3:$B$1000)/((MAESTRO!$B$3:$B$1000="ASMARTALC")*(UPPER(MAESTRO!$L$3:$L$1000)="CONFIRMADO")),ROWS($A$3:A454))),"")</f>
        <v/>
      </c>
      <c r="G454" s="13" t="str">
        <f ca="1">IFERROR(INDEX(MAESTRO!G:G,_xludf.AGGREGATE(15,6,ROW(MAESTRO!$B$3:$B$1000)/((MAESTRO!$B$3:$B$1000="ASMARTALC")*(UPPER(MAESTRO!$L$3:$L$1000)="CONFIRMADO")),ROWS($A$3:A454))),"")</f>
        <v/>
      </c>
      <c r="H454" s="13" t="str">
        <f ca="1">IFERROR(INDEX(MAESTRO!H:H,_xludf.AGGREGATE(15,6,ROW(MAESTRO!$B$3:$B$1000)/((MAESTRO!$B$3:$B$1000="ASMARTALC")*(UPPER(MAESTRO!$L$3:$L$1000)="CONFIRMADO")),ROWS($A$3:A454))),"")</f>
        <v/>
      </c>
      <c r="I454" s="13" t="str">
        <f ca="1">IFERROR(INDEX(MAESTRO!I:I,_xludf.AGGREGATE(15,6,ROW(MAESTRO!$B$3:$B$1000)/((MAESTRO!$B$3:$B$1000="ASMARTALC")*(UPPER(MAESTRO!$L$3:$L$1000)="CONFIRMADO")),ROWS($A$3:A454))),"")</f>
        <v/>
      </c>
      <c r="J454" s="13" t="str">
        <f ca="1">IFERROR(INDEX(MAESTRO!J:J,_xludf.AGGREGATE(15,6,ROW(MAESTRO!$B$3:$B$1000)/((MAESTRO!$B$3:$B$1000="ASMARTALC")*(UPPER(MAESTRO!$L$3:$L$1000)="CONFIRMADO")),ROWS($A$3:A454))),"")</f>
        <v/>
      </c>
      <c r="K454" s="13" t="str">
        <f ca="1">IFERROR(INDEX(MAESTRO!K:K,_xludf.AGGREGATE(15,6,ROW(MAESTRO!$B$3:$B$1000)/((MAESTRO!$B$3:$B$1000="ASMARTALC")*(UPPER(MAESTRO!$L$3:$L$1000)="CONFIRMADO")),ROWS($A$3:A454))),"")</f>
        <v/>
      </c>
      <c r="L454" s="13" t="str">
        <f ca="1">IFERROR(INDEX(MAESTRO!L:L,_xludf.AGGREGATE(15,6,ROW(MAESTRO!$B$3:$B$1000)/((MAESTRO!$B$3:$B$1000="ASMARTALC")*(UPPER(MAESTRO!$L$3:$L$1000)="CONFIRMADO")),ROWS($A$3:A454))),"")</f>
        <v/>
      </c>
      <c r="M454" s="13" t="str">
        <f ca="1">IFERROR(INDEX(MAESTRO!M:M,_xludf.AGGREGATE(15,6,ROW(MAESTRO!$B$3:$B$1000)/((MAESTRO!$B$3:$B$1000="ASMARTALC")*(UPPER(MAESTRO!$L$3:$L$1000)="CONFIRMADO")),ROWS($A$3:A454))),"")</f>
        <v/>
      </c>
      <c r="N454" s="13" t="str">
        <f ca="1">IFERROR(INDEX(MAESTRO!N:N,_xludf.AGGREGATE(15,6,ROW(MAESTRO!$B$3:$B$1000)/((MAESTRO!$B$3:$B$1000="ASMARTALC")*(UPPER(MAESTRO!$L$3:$L$1000)="CONFIRMADO")),ROWS($A$3:A454))),"")</f>
        <v/>
      </c>
      <c r="O454" s="13" t="str">
        <f ca="1">IFERROR(INDEX(MAESTRO!O:O,_xludf.AGGREGATE(15,6,ROW(MAESTRO!$B$3:$B$1000)/((MAESTRO!$B$3:$B$1000="ASMARTALC")*(UPPER(MAESTRO!$L$3:$L$1000)="CONFIRMADO")),ROWS($A$3:A454))),"")</f>
        <v/>
      </c>
      <c r="P454" s="13" t="str">
        <f ca="1">IFERROR(INDEX(MAESTRO!P:P,_xludf.AGGREGATE(15,6,ROW(MAESTRO!$B$3:$B$1000)/((MAESTRO!$B$3:$B$1000="ASMARTALC")*(UPPER(MAESTRO!$L$3:$L$1000)="CONFIRMADO")),ROWS($A$3:A454))),"")</f>
        <v/>
      </c>
      <c r="Q454" s="13" t="str">
        <f ca="1">IFERROR(INDEX(MAESTRO!Q:Q,_xludf.AGGREGATE(15,6,ROW(MAESTRO!$B$3:$B$1000)/((MAESTRO!$B$3:$B$1000="ASMARTALC")*(UPPER(MAESTRO!$L$3:$L$1000)="CONFIRMADO")),ROWS($A$3:A454))),"")</f>
        <v/>
      </c>
      <c r="R454" s="13" t="str">
        <f ca="1">IFERROR(INDEX(MAESTRO!R:R,_xludf.AGGREGATE(15,6,ROW(MAESTRO!$B$3:$B$1000)/((MAESTRO!$B$3:$B$1000="ASMARTALC")*(UPPER(MAESTRO!$L$3:$L$1000)="CONFIRMADO")),ROWS($A$3:A454))),"")</f>
        <v/>
      </c>
      <c r="S454" s="13" t="str">
        <f ca="1">IFERROR(INDEX(MAESTRO!S:S,_xludf.AGGREGATE(15,6,ROW(MAESTRO!$B$3:$B$1000)/((MAESTRO!$B$3:$B$1000="ASMARTALC")*(UPPER(MAESTRO!$L$3:$L$1000)="CONFIRMADO")),ROWS($A$3:A454))),"")</f>
        <v/>
      </c>
      <c r="T454" s="13" t="str">
        <f ca="1">IFERROR(INDEX(MAESTRO!T:T,_xludf.AGGREGATE(15,6,ROW(MAESTRO!$B$3:$B$1000)/((MAESTRO!$B$3:$B$1000="ASMARTALC")*(UPPER(MAESTRO!$L$3:$L$1000)="CONFIRMADO")),ROWS($A$3:A454))),"")</f>
        <v/>
      </c>
      <c r="U454" s="13" t="str">
        <f ca="1">IFERROR(INDEX(MAESTRO!U:U,_xludf.AGGREGATE(15,6,ROW(MAESTRO!$B$3:$B$1000)/((MAESTRO!$B$3:$B$1000="ASMARTALC")*(UPPER(MAESTRO!$L$3:$L$1000)="CONFIRMADO")),ROWS($A$3:A454))),"")</f>
        <v/>
      </c>
      <c r="V454" s="13" t="str">
        <f ca="1">IFERROR(INDEX(MAESTRO!V:V,_xludf.AGGREGATE(15,6,ROW(MAESTRO!$B$3:$B$1000)/((MAESTRO!$B$3:$B$1000="ASMARTALC")*(UPPER(MAESTRO!$L$3:$L$1000)="CONFIRMADO")),ROWS($A$3:A454))),"")</f>
        <v/>
      </c>
      <c r="W454" s="13" t="str">
        <f ca="1">IFERROR(INDEX(MAESTRO!W:W,_xludf.AGGREGATE(15,6,ROW(MAESTRO!$B$3:$B$1000)/((MAESTRO!$B$3:$B$1000="ASMARTALC")*(UPPER(MAESTRO!$L$3:$L$1000)="CONFIRMADO")),ROWS($A$3:A454))),"")</f>
        <v/>
      </c>
      <c r="X454" s="13" t="str">
        <f ca="1">IFERROR(INDEX(MAESTRO!X:X,_xludf.AGGREGATE(15,6,ROW(MAESTRO!$B$3:$B$1000)/((MAESTRO!$B$3:$B$1000="ASMARTALC")*(UPPER(MAESTRO!$L$3:$L$1000)="CONFIRMADO")),ROWS($A$3:A454))),"")</f>
        <v/>
      </c>
    </row>
    <row r="455" spans="1:24" ht="22.05" customHeight="1">
      <c r="A455" s="10" t="str">
        <f ca="1">IFERROR(INDEX(MAESTRO!A:A,_xludf.AGGREGATE(15,6,ROW(MAESTRO!$B$3:$B$1000)/((MAESTRO!$B$3:$B$1000="ASMARTALC")*(UPPER(MAESTRO!$L$3:$L$1000)="CONFIRMADO")),ROWS($A$3:A455))),"")</f>
        <v/>
      </c>
      <c r="B455" s="10" t="str">
        <f ca="1">IFERROR(INDEX(MAESTRO!B:B,_xludf.AGGREGATE(15,6,ROW(MAESTRO!$B$3:$B$1000)/((MAESTRO!$B$3:$B$1000="ASMARTALC")*(UPPER(MAESTRO!$L$3:$L$1000)="CONFIRMADO")),ROWS($A$3:A455))),"")</f>
        <v/>
      </c>
      <c r="C455" s="10" t="str">
        <f ca="1">IFERROR(INDEX(MAESTRO!C:C,_xludf.AGGREGATE(15,6,ROW(MAESTRO!$B$3:$B$1000)/((MAESTRO!$B$3:$B$1000="ASMARTALC")*(UPPER(MAESTRO!$L$3:$L$1000)="CONFIRMADO")),ROWS($A$3:A455))),"")</f>
        <v/>
      </c>
      <c r="D455" s="10" t="str">
        <f ca="1">IFERROR(INDEX(MAESTRO!D:D,_xludf.AGGREGATE(15,6,ROW(MAESTRO!$B$3:$B$1000)/((MAESTRO!$B$3:$B$1000="ASMARTALC")*(UPPER(MAESTRO!$L$3:$L$1000)="CONFIRMADO")),ROWS($A$3:A455))),"")</f>
        <v/>
      </c>
      <c r="E455" s="10" t="str">
        <f ca="1">IFERROR(INDEX(MAESTRO!E:E,_xludf.AGGREGATE(15,6,ROW(MAESTRO!$B$3:$B$1000)/((MAESTRO!$B$3:$B$1000="ASMARTALC")*(UPPER(MAESTRO!$L$3:$L$1000)="CONFIRMADO")),ROWS($A$3:A455))),"")</f>
        <v/>
      </c>
      <c r="F455" s="10" t="str">
        <f ca="1">IFERROR(INDEX(MAESTRO!F:F,_xludf.AGGREGATE(15,6,ROW(MAESTRO!$B$3:$B$1000)/((MAESTRO!$B$3:$B$1000="ASMARTALC")*(UPPER(MAESTRO!$L$3:$L$1000)="CONFIRMADO")),ROWS($A$3:A455))),"")</f>
        <v/>
      </c>
      <c r="G455" s="10" t="str">
        <f ca="1">IFERROR(INDEX(MAESTRO!G:G,_xludf.AGGREGATE(15,6,ROW(MAESTRO!$B$3:$B$1000)/((MAESTRO!$B$3:$B$1000="ASMARTALC")*(UPPER(MAESTRO!$L$3:$L$1000)="CONFIRMADO")),ROWS($A$3:A455))),"")</f>
        <v/>
      </c>
      <c r="H455" s="10" t="str">
        <f ca="1">IFERROR(INDEX(MAESTRO!H:H,_xludf.AGGREGATE(15,6,ROW(MAESTRO!$B$3:$B$1000)/((MAESTRO!$B$3:$B$1000="ASMARTALC")*(UPPER(MAESTRO!$L$3:$L$1000)="CONFIRMADO")),ROWS($A$3:A455))),"")</f>
        <v/>
      </c>
      <c r="I455" s="10" t="str">
        <f ca="1">IFERROR(INDEX(MAESTRO!I:I,_xludf.AGGREGATE(15,6,ROW(MAESTRO!$B$3:$B$1000)/((MAESTRO!$B$3:$B$1000="ASMARTALC")*(UPPER(MAESTRO!$L$3:$L$1000)="CONFIRMADO")),ROWS($A$3:A455))),"")</f>
        <v/>
      </c>
      <c r="J455" s="10" t="str">
        <f ca="1">IFERROR(INDEX(MAESTRO!J:J,_xludf.AGGREGATE(15,6,ROW(MAESTRO!$B$3:$B$1000)/((MAESTRO!$B$3:$B$1000="ASMARTALC")*(UPPER(MAESTRO!$L$3:$L$1000)="CONFIRMADO")),ROWS($A$3:A455))),"")</f>
        <v/>
      </c>
      <c r="K455" s="10" t="str">
        <f ca="1">IFERROR(INDEX(MAESTRO!K:K,_xludf.AGGREGATE(15,6,ROW(MAESTRO!$B$3:$B$1000)/((MAESTRO!$B$3:$B$1000="ASMARTALC")*(UPPER(MAESTRO!$L$3:$L$1000)="CONFIRMADO")),ROWS($A$3:A455))),"")</f>
        <v/>
      </c>
      <c r="L455" s="10" t="str">
        <f ca="1">IFERROR(INDEX(MAESTRO!L:L,_xludf.AGGREGATE(15,6,ROW(MAESTRO!$B$3:$B$1000)/((MAESTRO!$B$3:$B$1000="ASMARTALC")*(UPPER(MAESTRO!$L$3:$L$1000)="CONFIRMADO")),ROWS($A$3:A455))),"")</f>
        <v/>
      </c>
      <c r="M455" s="10" t="str">
        <f ca="1">IFERROR(INDEX(MAESTRO!M:M,_xludf.AGGREGATE(15,6,ROW(MAESTRO!$B$3:$B$1000)/((MAESTRO!$B$3:$B$1000="ASMARTALC")*(UPPER(MAESTRO!$L$3:$L$1000)="CONFIRMADO")),ROWS($A$3:A455))),"")</f>
        <v/>
      </c>
      <c r="N455" s="10" t="str">
        <f ca="1">IFERROR(INDEX(MAESTRO!N:N,_xludf.AGGREGATE(15,6,ROW(MAESTRO!$B$3:$B$1000)/((MAESTRO!$B$3:$B$1000="ASMARTALC")*(UPPER(MAESTRO!$L$3:$L$1000)="CONFIRMADO")),ROWS($A$3:A455))),"")</f>
        <v/>
      </c>
      <c r="O455" s="10" t="str">
        <f ca="1">IFERROR(INDEX(MAESTRO!O:O,_xludf.AGGREGATE(15,6,ROW(MAESTRO!$B$3:$B$1000)/((MAESTRO!$B$3:$B$1000="ASMARTALC")*(UPPER(MAESTRO!$L$3:$L$1000)="CONFIRMADO")),ROWS($A$3:A455))),"")</f>
        <v/>
      </c>
      <c r="P455" s="10" t="str">
        <f ca="1">IFERROR(INDEX(MAESTRO!P:P,_xludf.AGGREGATE(15,6,ROW(MAESTRO!$B$3:$B$1000)/((MAESTRO!$B$3:$B$1000="ASMARTALC")*(UPPER(MAESTRO!$L$3:$L$1000)="CONFIRMADO")),ROWS($A$3:A455))),"")</f>
        <v/>
      </c>
      <c r="Q455" s="10" t="str">
        <f ca="1">IFERROR(INDEX(MAESTRO!Q:Q,_xludf.AGGREGATE(15,6,ROW(MAESTRO!$B$3:$B$1000)/((MAESTRO!$B$3:$B$1000="ASMARTALC")*(UPPER(MAESTRO!$L$3:$L$1000)="CONFIRMADO")),ROWS($A$3:A455))),"")</f>
        <v/>
      </c>
      <c r="R455" s="10" t="str">
        <f ca="1">IFERROR(INDEX(MAESTRO!R:R,_xludf.AGGREGATE(15,6,ROW(MAESTRO!$B$3:$B$1000)/((MAESTRO!$B$3:$B$1000="ASMARTALC")*(UPPER(MAESTRO!$L$3:$L$1000)="CONFIRMADO")),ROWS($A$3:A455))),"")</f>
        <v/>
      </c>
      <c r="S455" s="10" t="str">
        <f ca="1">IFERROR(INDEX(MAESTRO!S:S,_xludf.AGGREGATE(15,6,ROW(MAESTRO!$B$3:$B$1000)/((MAESTRO!$B$3:$B$1000="ASMARTALC")*(UPPER(MAESTRO!$L$3:$L$1000)="CONFIRMADO")),ROWS($A$3:A455))),"")</f>
        <v/>
      </c>
      <c r="T455" s="10" t="str">
        <f ca="1">IFERROR(INDEX(MAESTRO!T:T,_xludf.AGGREGATE(15,6,ROW(MAESTRO!$B$3:$B$1000)/((MAESTRO!$B$3:$B$1000="ASMARTALC")*(UPPER(MAESTRO!$L$3:$L$1000)="CONFIRMADO")),ROWS($A$3:A455))),"")</f>
        <v/>
      </c>
      <c r="U455" s="10" t="str">
        <f ca="1">IFERROR(INDEX(MAESTRO!U:U,_xludf.AGGREGATE(15,6,ROW(MAESTRO!$B$3:$B$1000)/((MAESTRO!$B$3:$B$1000="ASMARTALC")*(UPPER(MAESTRO!$L$3:$L$1000)="CONFIRMADO")),ROWS($A$3:A455))),"")</f>
        <v/>
      </c>
      <c r="V455" s="10" t="str">
        <f ca="1">IFERROR(INDEX(MAESTRO!V:V,_xludf.AGGREGATE(15,6,ROW(MAESTRO!$B$3:$B$1000)/((MAESTRO!$B$3:$B$1000="ASMARTALC")*(UPPER(MAESTRO!$L$3:$L$1000)="CONFIRMADO")),ROWS($A$3:A455))),"")</f>
        <v/>
      </c>
      <c r="W455" s="10" t="str">
        <f ca="1">IFERROR(INDEX(MAESTRO!W:W,_xludf.AGGREGATE(15,6,ROW(MAESTRO!$B$3:$B$1000)/((MAESTRO!$B$3:$B$1000="ASMARTALC")*(UPPER(MAESTRO!$L$3:$L$1000)="CONFIRMADO")),ROWS($A$3:A455))),"")</f>
        <v/>
      </c>
      <c r="X455" s="10" t="str">
        <f ca="1">IFERROR(INDEX(MAESTRO!X:X,_xludf.AGGREGATE(15,6,ROW(MAESTRO!$B$3:$B$1000)/((MAESTRO!$B$3:$B$1000="ASMARTALC")*(UPPER(MAESTRO!$L$3:$L$1000)="CONFIRMADO")),ROWS($A$3:A455))),"")</f>
        <v/>
      </c>
    </row>
    <row r="456" spans="1:24" ht="22.05" customHeight="1">
      <c r="A456" s="13" t="str">
        <f ca="1">IFERROR(INDEX(MAESTRO!A:A,_xludf.AGGREGATE(15,6,ROW(MAESTRO!$B$3:$B$1000)/((MAESTRO!$B$3:$B$1000="ASMARTALC")*(UPPER(MAESTRO!$L$3:$L$1000)="CONFIRMADO")),ROWS($A$3:A456))),"")</f>
        <v/>
      </c>
      <c r="B456" s="13" t="str">
        <f ca="1">IFERROR(INDEX(MAESTRO!B:B,_xludf.AGGREGATE(15,6,ROW(MAESTRO!$B$3:$B$1000)/((MAESTRO!$B$3:$B$1000="ASMARTALC")*(UPPER(MAESTRO!$L$3:$L$1000)="CONFIRMADO")),ROWS($A$3:A456))),"")</f>
        <v/>
      </c>
      <c r="C456" s="13" t="str">
        <f ca="1">IFERROR(INDEX(MAESTRO!C:C,_xludf.AGGREGATE(15,6,ROW(MAESTRO!$B$3:$B$1000)/((MAESTRO!$B$3:$B$1000="ASMARTALC")*(UPPER(MAESTRO!$L$3:$L$1000)="CONFIRMADO")),ROWS($A$3:A456))),"")</f>
        <v/>
      </c>
      <c r="D456" s="13" t="str">
        <f ca="1">IFERROR(INDEX(MAESTRO!D:D,_xludf.AGGREGATE(15,6,ROW(MAESTRO!$B$3:$B$1000)/((MAESTRO!$B$3:$B$1000="ASMARTALC")*(UPPER(MAESTRO!$L$3:$L$1000)="CONFIRMADO")),ROWS($A$3:A456))),"")</f>
        <v/>
      </c>
      <c r="E456" s="13" t="str">
        <f ca="1">IFERROR(INDEX(MAESTRO!E:E,_xludf.AGGREGATE(15,6,ROW(MAESTRO!$B$3:$B$1000)/((MAESTRO!$B$3:$B$1000="ASMARTALC")*(UPPER(MAESTRO!$L$3:$L$1000)="CONFIRMADO")),ROWS($A$3:A456))),"")</f>
        <v/>
      </c>
      <c r="F456" s="13" t="str">
        <f ca="1">IFERROR(INDEX(MAESTRO!F:F,_xludf.AGGREGATE(15,6,ROW(MAESTRO!$B$3:$B$1000)/((MAESTRO!$B$3:$B$1000="ASMARTALC")*(UPPER(MAESTRO!$L$3:$L$1000)="CONFIRMADO")),ROWS($A$3:A456))),"")</f>
        <v/>
      </c>
      <c r="G456" s="13" t="str">
        <f ca="1">IFERROR(INDEX(MAESTRO!G:G,_xludf.AGGREGATE(15,6,ROW(MAESTRO!$B$3:$B$1000)/((MAESTRO!$B$3:$B$1000="ASMARTALC")*(UPPER(MAESTRO!$L$3:$L$1000)="CONFIRMADO")),ROWS($A$3:A456))),"")</f>
        <v/>
      </c>
      <c r="H456" s="13" t="str">
        <f ca="1">IFERROR(INDEX(MAESTRO!H:H,_xludf.AGGREGATE(15,6,ROW(MAESTRO!$B$3:$B$1000)/((MAESTRO!$B$3:$B$1000="ASMARTALC")*(UPPER(MAESTRO!$L$3:$L$1000)="CONFIRMADO")),ROWS($A$3:A456))),"")</f>
        <v/>
      </c>
      <c r="I456" s="13" t="str">
        <f ca="1">IFERROR(INDEX(MAESTRO!I:I,_xludf.AGGREGATE(15,6,ROW(MAESTRO!$B$3:$B$1000)/((MAESTRO!$B$3:$B$1000="ASMARTALC")*(UPPER(MAESTRO!$L$3:$L$1000)="CONFIRMADO")),ROWS($A$3:A456))),"")</f>
        <v/>
      </c>
      <c r="J456" s="13" t="str">
        <f ca="1">IFERROR(INDEX(MAESTRO!J:J,_xludf.AGGREGATE(15,6,ROW(MAESTRO!$B$3:$B$1000)/((MAESTRO!$B$3:$B$1000="ASMARTALC")*(UPPER(MAESTRO!$L$3:$L$1000)="CONFIRMADO")),ROWS($A$3:A456))),"")</f>
        <v/>
      </c>
      <c r="K456" s="13" t="str">
        <f ca="1">IFERROR(INDEX(MAESTRO!K:K,_xludf.AGGREGATE(15,6,ROW(MAESTRO!$B$3:$B$1000)/((MAESTRO!$B$3:$B$1000="ASMARTALC")*(UPPER(MAESTRO!$L$3:$L$1000)="CONFIRMADO")),ROWS($A$3:A456))),"")</f>
        <v/>
      </c>
      <c r="L456" s="13" t="str">
        <f ca="1">IFERROR(INDEX(MAESTRO!L:L,_xludf.AGGREGATE(15,6,ROW(MAESTRO!$B$3:$B$1000)/((MAESTRO!$B$3:$B$1000="ASMARTALC")*(UPPER(MAESTRO!$L$3:$L$1000)="CONFIRMADO")),ROWS($A$3:A456))),"")</f>
        <v/>
      </c>
      <c r="M456" s="13" t="str">
        <f ca="1">IFERROR(INDEX(MAESTRO!M:M,_xludf.AGGREGATE(15,6,ROW(MAESTRO!$B$3:$B$1000)/((MAESTRO!$B$3:$B$1000="ASMARTALC")*(UPPER(MAESTRO!$L$3:$L$1000)="CONFIRMADO")),ROWS($A$3:A456))),"")</f>
        <v/>
      </c>
      <c r="N456" s="13" t="str">
        <f ca="1">IFERROR(INDEX(MAESTRO!N:N,_xludf.AGGREGATE(15,6,ROW(MAESTRO!$B$3:$B$1000)/((MAESTRO!$B$3:$B$1000="ASMARTALC")*(UPPER(MAESTRO!$L$3:$L$1000)="CONFIRMADO")),ROWS($A$3:A456))),"")</f>
        <v/>
      </c>
      <c r="O456" s="13" t="str">
        <f ca="1">IFERROR(INDEX(MAESTRO!O:O,_xludf.AGGREGATE(15,6,ROW(MAESTRO!$B$3:$B$1000)/((MAESTRO!$B$3:$B$1000="ASMARTALC")*(UPPER(MAESTRO!$L$3:$L$1000)="CONFIRMADO")),ROWS($A$3:A456))),"")</f>
        <v/>
      </c>
      <c r="P456" s="13" t="str">
        <f ca="1">IFERROR(INDEX(MAESTRO!P:P,_xludf.AGGREGATE(15,6,ROW(MAESTRO!$B$3:$B$1000)/((MAESTRO!$B$3:$B$1000="ASMARTALC")*(UPPER(MAESTRO!$L$3:$L$1000)="CONFIRMADO")),ROWS($A$3:A456))),"")</f>
        <v/>
      </c>
      <c r="Q456" s="13" t="str">
        <f ca="1">IFERROR(INDEX(MAESTRO!Q:Q,_xludf.AGGREGATE(15,6,ROW(MAESTRO!$B$3:$B$1000)/((MAESTRO!$B$3:$B$1000="ASMARTALC")*(UPPER(MAESTRO!$L$3:$L$1000)="CONFIRMADO")),ROWS($A$3:A456))),"")</f>
        <v/>
      </c>
      <c r="R456" s="13" t="str">
        <f ca="1">IFERROR(INDEX(MAESTRO!R:R,_xludf.AGGREGATE(15,6,ROW(MAESTRO!$B$3:$B$1000)/((MAESTRO!$B$3:$B$1000="ASMARTALC")*(UPPER(MAESTRO!$L$3:$L$1000)="CONFIRMADO")),ROWS($A$3:A456))),"")</f>
        <v/>
      </c>
      <c r="S456" s="13" t="str">
        <f ca="1">IFERROR(INDEX(MAESTRO!S:S,_xludf.AGGREGATE(15,6,ROW(MAESTRO!$B$3:$B$1000)/((MAESTRO!$B$3:$B$1000="ASMARTALC")*(UPPER(MAESTRO!$L$3:$L$1000)="CONFIRMADO")),ROWS($A$3:A456))),"")</f>
        <v/>
      </c>
      <c r="T456" s="13" t="str">
        <f ca="1">IFERROR(INDEX(MAESTRO!T:T,_xludf.AGGREGATE(15,6,ROW(MAESTRO!$B$3:$B$1000)/((MAESTRO!$B$3:$B$1000="ASMARTALC")*(UPPER(MAESTRO!$L$3:$L$1000)="CONFIRMADO")),ROWS($A$3:A456))),"")</f>
        <v/>
      </c>
      <c r="U456" s="13" t="str">
        <f ca="1">IFERROR(INDEX(MAESTRO!U:U,_xludf.AGGREGATE(15,6,ROW(MAESTRO!$B$3:$B$1000)/((MAESTRO!$B$3:$B$1000="ASMARTALC")*(UPPER(MAESTRO!$L$3:$L$1000)="CONFIRMADO")),ROWS($A$3:A456))),"")</f>
        <v/>
      </c>
      <c r="V456" s="13" t="str">
        <f ca="1">IFERROR(INDEX(MAESTRO!V:V,_xludf.AGGREGATE(15,6,ROW(MAESTRO!$B$3:$B$1000)/((MAESTRO!$B$3:$B$1000="ASMARTALC")*(UPPER(MAESTRO!$L$3:$L$1000)="CONFIRMADO")),ROWS($A$3:A456))),"")</f>
        <v/>
      </c>
      <c r="W456" s="13" t="str">
        <f ca="1">IFERROR(INDEX(MAESTRO!W:W,_xludf.AGGREGATE(15,6,ROW(MAESTRO!$B$3:$B$1000)/((MAESTRO!$B$3:$B$1000="ASMARTALC")*(UPPER(MAESTRO!$L$3:$L$1000)="CONFIRMADO")),ROWS($A$3:A456))),"")</f>
        <v/>
      </c>
      <c r="X456" s="13" t="str">
        <f ca="1">IFERROR(INDEX(MAESTRO!X:X,_xludf.AGGREGATE(15,6,ROW(MAESTRO!$B$3:$B$1000)/((MAESTRO!$B$3:$B$1000="ASMARTALC")*(UPPER(MAESTRO!$L$3:$L$1000)="CONFIRMADO")),ROWS($A$3:A456))),"")</f>
        <v/>
      </c>
    </row>
    <row r="457" spans="1:24" ht="22.05" customHeight="1">
      <c r="A457" s="10" t="str">
        <f ca="1">IFERROR(INDEX(MAESTRO!A:A,_xludf.AGGREGATE(15,6,ROW(MAESTRO!$B$3:$B$1000)/((MAESTRO!$B$3:$B$1000="ASMARTALC")*(UPPER(MAESTRO!$L$3:$L$1000)="CONFIRMADO")),ROWS($A$3:A457))),"")</f>
        <v/>
      </c>
      <c r="B457" s="10" t="str">
        <f ca="1">IFERROR(INDEX(MAESTRO!B:B,_xludf.AGGREGATE(15,6,ROW(MAESTRO!$B$3:$B$1000)/((MAESTRO!$B$3:$B$1000="ASMARTALC")*(UPPER(MAESTRO!$L$3:$L$1000)="CONFIRMADO")),ROWS($A$3:A457))),"")</f>
        <v/>
      </c>
      <c r="C457" s="10" t="str">
        <f ca="1">IFERROR(INDEX(MAESTRO!C:C,_xludf.AGGREGATE(15,6,ROW(MAESTRO!$B$3:$B$1000)/((MAESTRO!$B$3:$B$1000="ASMARTALC")*(UPPER(MAESTRO!$L$3:$L$1000)="CONFIRMADO")),ROWS($A$3:A457))),"")</f>
        <v/>
      </c>
      <c r="D457" s="10" t="str">
        <f ca="1">IFERROR(INDEX(MAESTRO!D:D,_xludf.AGGREGATE(15,6,ROW(MAESTRO!$B$3:$B$1000)/((MAESTRO!$B$3:$B$1000="ASMARTALC")*(UPPER(MAESTRO!$L$3:$L$1000)="CONFIRMADO")),ROWS($A$3:A457))),"")</f>
        <v/>
      </c>
      <c r="E457" s="10" t="str">
        <f ca="1">IFERROR(INDEX(MAESTRO!E:E,_xludf.AGGREGATE(15,6,ROW(MAESTRO!$B$3:$B$1000)/((MAESTRO!$B$3:$B$1000="ASMARTALC")*(UPPER(MAESTRO!$L$3:$L$1000)="CONFIRMADO")),ROWS($A$3:A457))),"")</f>
        <v/>
      </c>
      <c r="F457" s="10" t="str">
        <f ca="1">IFERROR(INDEX(MAESTRO!F:F,_xludf.AGGREGATE(15,6,ROW(MAESTRO!$B$3:$B$1000)/((MAESTRO!$B$3:$B$1000="ASMARTALC")*(UPPER(MAESTRO!$L$3:$L$1000)="CONFIRMADO")),ROWS($A$3:A457))),"")</f>
        <v/>
      </c>
      <c r="G457" s="10" t="str">
        <f ca="1">IFERROR(INDEX(MAESTRO!G:G,_xludf.AGGREGATE(15,6,ROW(MAESTRO!$B$3:$B$1000)/((MAESTRO!$B$3:$B$1000="ASMARTALC")*(UPPER(MAESTRO!$L$3:$L$1000)="CONFIRMADO")),ROWS($A$3:A457))),"")</f>
        <v/>
      </c>
      <c r="H457" s="10" t="str">
        <f ca="1">IFERROR(INDEX(MAESTRO!H:H,_xludf.AGGREGATE(15,6,ROW(MAESTRO!$B$3:$B$1000)/((MAESTRO!$B$3:$B$1000="ASMARTALC")*(UPPER(MAESTRO!$L$3:$L$1000)="CONFIRMADO")),ROWS($A$3:A457))),"")</f>
        <v/>
      </c>
      <c r="I457" s="10" t="str">
        <f ca="1">IFERROR(INDEX(MAESTRO!I:I,_xludf.AGGREGATE(15,6,ROW(MAESTRO!$B$3:$B$1000)/((MAESTRO!$B$3:$B$1000="ASMARTALC")*(UPPER(MAESTRO!$L$3:$L$1000)="CONFIRMADO")),ROWS($A$3:A457))),"")</f>
        <v/>
      </c>
      <c r="J457" s="10" t="str">
        <f ca="1">IFERROR(INDEX(MAESTRO!J:J,_xludf.AGGREGATE(15,6,ROW(MAESTRO!$B$3:$B$1000)/((MAESTRO!$B$3:$B$1000="ASMARTALC")*(UPPER(MAESTRO!$L$3:$L$1000)="CONFIRMADO")),ROWS($A$3:A457))),"")</f>
        <v/>
      </c>
      <c r="K457" s="10" t="str">
        <f ca="1">IFERROR(INDEX(MAESTRO!K:K,_xludf.AGGREGATE(15,6,ROW(MAESTRO!$B$3:$B$1000)/((MAESTRO!$B$3:$B$1000="ASMARTALC")*(UPPER(MAESTRO!$L$3:$L$1000)="CONFIRMADO")),ROWS($A$3:A457))),"")</f>
        <v/>
      </c>
      <c r="L457" s="10" t="str">
        <f ca="1">IFERROR(INDEX(MAESTRO!L:L,_xludf.AGGREGATE(15,6,ROW(MAESTRO!$B$3:$B$1000)/((MAESTRO!$B$3:$B$1000="ASMARTALC")*(UPPER(MAESTRO!$L$3:$L$1000)="CONFIRMADO")),ROWS($A$3:A457))),"")</f>
        <v/>
      </c>
      <c r="M457" s="10" t="str">
        <f ca="1">IFERROR(INDEX(MAESTRO!M:M,_xludf.AGGREGATE(15,6,ROW(MAESTRO!$B$3:$B$1000)/((MAESTRO!$B$3:$B$1000="ASMARTALC")*(UPPER(MAESTRO!$L$3:$L$1000)="CONFIRMADO")),ROWS($A$3:A457))),"")</f>
        <v/>
      </c>
      <c r="N457" s="10" t="str">
        <f ca="1">IFERROR(INDEX(MAESTRO!N:N,_xludf.AGGREGATE(15,6,ROW(MAESTRO!$B$3:$B$1000)/((MAESTRO!$B$3:$B$1000="ASMARTALC")*(UPPER(MAESTRO!$L$3:$L$1000)="CONFIRMADO")),ROWS($A$3:A457))),"")</f>
        <v/>
      </c>
      <c r="O457" s="10" t="str">
        <f ca="1">IFERROR(INDEX(MAESTRO!O:O,_xludf.AGGREGATE(15,6,ROW(MAESTRO!$B$3:$B$1000)/((MAESTRO!$B$3:$B$1000="ASMARTALC")*(UPPER(MAESTRO!$L$3:$L$1000)="CONFIRMADO")),ROWS($A$3:A457))),"")</f>
        <v/>
      </c>
      <c r="P457" s="10" t="str">
        <f ca="1">IFERROR(INDEX(MAESTRO!P:P,_xludf.AGGREGATE(15,6,ROW(MAESTRO!$B$3:$B$1000)/((MAESTRO!$B$3:$B$1000="ASMARTALC")*(UPPER(MAESTRO!$L$3:$L$1000)="CONFIRMADO")),ROWS($A$3:A457))),"")</f>
        <v/>
      </c>
      <c r="Q457" s="10" t="str">
        <f ca="1">IFERROR(INDEX(MAESTRO!Q:Q,_xludf.AGGREGATE(15,6,ROW(MAESTRO!$B$3:$B$1000)/((MAESTRO!$B$3:$B$1000="ASMARTALC")*(UPPER(MAESTRO!$L$3:$L$1000)="CONFIRMADO")),ROWS($A$3:A457))),"")</f>
        <v/>
      </c>
      <c r="R457" s="10" t="str">
        <f ca="1">IFERROR(INDEX(MAESTRO!R:R,_xludf.AGGREGATE(15,6,ROW(MAESTRO!$B$3:$B$1000)/((MAESTRO!$B$3:$B$1000="ASMARTALC")*(UPPER(MAESTRO!$L$3:$L$1000)="CONFIRMADO")),ROWS($A$3:A457))),"")</f>
        <v/>
      </c>
      <c r="S457" s="10" t="str">
        <f ca="1">IFERROR(INDEX(MAESTRO!S:S,_xludf.AGGREGATE(15,6,ROW(MAESTRO!$B$3:$B$1000)/((MAESTRO!$B$3:$B$1000="ASMARTALC")*(UPPER(MAESTRO!$L$3:$L$1000)="CONFIRMADO")),ROWS($A$3:A457))),"")</f>
        <v/>
      </c>
      <c r="T457" s="10" t="str">
        <f ca="1">IFERROR(INDEX(MAESTRO!T:T,_xludf.AGGREGATE(15,6,ROW(MAESTRO!$B$3:$B$1000)/((MAESTRO!$B$3:$B$1000="ASMARTALC")*(UPPER(MAESTRO!$L$3:$L$1000)="CONFIRMADO")),ROWS($A$3:A457))),"")</f>
        <v/>
      </c>
      <c r="U457" s="10" t="str">
        <f ca="1">IFERROR(INDEX(MAESTRO!U:U,_xludf.AGGREGATE(15,6,ROW(MAESTRO!$B$3:$B$1000)/((MAESTRO!$B$3:$B$1000="ASMARTALC")*(UPPER(MAESTRO!$L$3:$L$1000)="CONFIRMADO")),ROWS($A$3:A457))),"")</f>
        <v/>
      </c>
      <c r="V457" s="10" t="str">
        <f ca="1">IFERROR(INDEX(MAESTRO!V:V,_xludf.AGGREGATE(15,6,ROW(MAESTRO!$B$3:$B$1000)/((MAESTRO!$B$3:$B$1000="ASMARTALC")*(UPPER(MAESTRO!$L$3:$L$1000)="CONFIRMADO")),ROWS($A$3:A457))),"")</f>
        <v/>
      </c>
      <c r="W457" s="10" t="str">
        <f ca="1">IFERROR(INDEX(MAESTRO!W:W,_xludf.AGGREGATE(15,6,ROW(MAESTRO!$B$3:$B$1000)/((MAESTRO!$B$3:$B$1000="ASMARTALC")*(UPPER(MAESTRO!$L$3:$L$1000)="CONFIRMADO")),ROWS($A$3:A457))),"")</f>
        <v/>
      </c>
      <c r="X457" s="10" t="str">
        <f ca="1">IFERROR(INDEX(MAESTRO!X:X,_xludf.AGGREGATE(15,6,ROW(MAESTRO!$B$3:$B$1000)/((MAESTRO!$B$3:$B$1000="ASMARTALC")*(UPPER(MAESTRO!$L$3:$L$1000)="CONFIRMADO")),ROWS($A$3:A457))),"")</f>
        <v/>
      </c>
    </row>
    <row r="458" spans="1:24" ht="22.05" customHeight="1">
      <c r="A458" s="13" t="str">
        <f ca="1">IFERROR(INDEX(MAESTRO!A:A,_xludf.AGGREGATE(15,6,ROW(MAESTRO!$B$3:$B$1000)/((MAESTRO!$B$3:$B$1000="ASMARTALC")*(UPPER(MAESTRO!$L$3:$L$1000)="CONFIRMADO")),ROWS($A$3:A458))),"")</f>
        <v/>
      </c>
      <c r="B458" s="13" t="str">
        <f ca="1">IFERROR(INDEX(MAESTRO!B:B,_xludf.AGGREGATE(15,6,ROW(MAESTRO!$B$3:$B$1000)/((MAESTRO!$B$3:$B$1000="ASMARTALC")*(UPPER(MAESTRO!$L$3:$L$1000)="CONFIRMADO")),ROWS($A$3:A458))),"")</f>
        <v/>
      </c>
      <c r="C458" s="13" t="str">
        <f ca="1">IFERROR(INDEX(MAESTRO!C:C,_xludf.AGGREGATE(15,6,ROW(MAESTRO!$B$3:$B$1000)/((MAESTRO!$B$3:$B$1000="ASMARTALC")*(UPPER(MAESTRO!$L$3:$L$1000)="CONFIRMADO")),ROWS($A$3:A458))),"")</f>
        <v/>
      </c>
      <c r="D458" s="13" t="str">
        <f ca="1">IFERROR(INDEX(MAESTRO!D:D,_xludf.AGGREGATE(15,6,ROW(MAESTRO!$B$3:$B$1000)/((MAESTRO!$B$3:$B$1000="ASMARTALC")*(UPPER(MAESTRO!$L$3:$L$1000)="CONFIRMADO")),ROWS($A$3:A458))),"")</f>
        <v/>
      </c>
      <c r="E458" s="13" t="str">
        <f ca="1">IFERROR(INDEX(MAESTRO!E:E,_xludf.AGGREGATE(15,6,ROW(MAESTRO!$B$3:$B$1000)/((MAESTRO!$B$3:$B$1000="ASMARTALC")*(UPPER(MAESTRO!$L$3:$L$1000)="CONFIRMADO")),ROWS($A$3:A458))),"")</f>
        <v/>
      </c>
      <c r="F458" s="13" t="str">
        <f ca="1">IFERROR(INDEX(MAESTRO!F:F,_xludf.AGGREGATE(15,6,ROW(MAESTRO!$B$3:$B$1000)/((MAESTRO!$B$3:$B$1000="ASMARTALC")*(UPPER(MAESTRO!$L$3:$L$1000)="CONFIRMADO")),ROWS($A$3:A458))),"")</f>
        <v/>
      </c>
      <c r="G458" s="13" t="str">
        <f ca="1">IFERROR(INDEX(MAESTRO!G:G,_xludf.AGGREGATE(15,6,ROW(MAESTRO!$B$3:$B$1000)/((MAESTRO!$B$3:$B$1000="ASMARTALC")*(UPPER(MAESTRO!$L$3:$L$1000)="CONFIRMADO")),ROWS($A$3:A458))),"")</f>
        <v/>
      </c>
      <c r="H458" s="13" t="str">
        <f ca="1">IFERROR(INDEX(MAESTRO!H:H,_xludf.AGGREGATE(15,6,ROW(MAESTRO!$B$3:$B$1000)/((MAESTRO!$B$3:$B$1000="ASMARTALC")*(UPPER(MAESTRO!$L$3:$L$1000)="CONFIRMADO")),ROWS($A$3:A458))),"")</f>
        <v/>
      </c>
      <c r="I458" s="13" t="str">
        <f ca="1">IFERROR(INDEX(MAESTRO!I:I,_xludf.AGGREGATE(15,6,ROW(MAESTRO!$B$3:$B$1000)/((MAESTRO!$B$3:$B$1000="ASMARTALC")*(UPPER(MAESTRO!$L$3:$L$1000)="CONFIRMADO")),ROWS($A$3:A458))),"")</f>
        <v/>
      </c>
      <c r="J458" s="13" t="str">
        <f ca="1">IFERROR(INDEX(MAESTRO!J:J,_xludf.AGGREGATE(15,6,ROW(MAESTRO!$B$3:$B$1000)/((MAESTRO!$B$3:$B$1000="ASMARTALC")*(UPPER(MAESTRO!$L$3:$L$1000)="CONFIRMADO")),ROWS($A$3:A458))),"")</f>
        <v/>
      </c>
      <c r="K458" s="13" t="str">
        <f ca="1">IFERROR(INDEX(MAESTRO!K:K,_xludf.AGGREGATE(15,6,ROW(MAESTRO!$B$3:$B$1000)/((MAESTRO!$B$3:$B$1000="ASMARTALC")*(UPPER(MAESTRO!$L$3:$L$1000)="CONFIRMADO")),ROWS($A$3:A458))),"")</f>
        <v/>
      </c>
      <c r="L458" s="13" t="str">
        <f ca="1">IFERROR(INDEX(MAESTRO!L:L,_xludf.AGGREGATE(15,6,ROW(MAESTRO!$B$3:$B$1000)/((MAESTRO!$B$3:$B$1000="ASMARTALC")*(UPPER(MAESTRO!$L$3:$L$1000)="CONFIRMADO")),ROWS($A$3:A458))),"")</f>
        <v/>
      </c>
      <c r="M458" s="13" t="str">
        <f ca="1">IFERROR(INDEX(MAESTRO!M:M,_xludf.AGGREGATE(15,6,ROW(MAESTRO!$B$3:$B$1000)/((MAESTRO!$B$3:$B$1000="ASMARTALC")*(UPPER(MAESTRO!$L$3:$L$1000)="CONFIRMADO")),ROWS($A$3:A458))),"")</f>
        <v/>
      </c>
      <c r="N458" s="13" t="str">
        <f ca="1">IFERROR(INDEX(MAESTRO!N:N,_xludf.AGGREGATE(15,6,ROW(MAESTRO!$B$3:$B$1000)/((MAESTRO!$B$3:$B$1000="ASMARTALC")*(UPPER(MAESTRO!$L$3:$L$1000)="CONFIRMADO")),ROWS($A$3:A458))),"")</f>
        <v/>
      </c>
      <c r="O458" s="13" t="str">
        <f ca="1">IFERROR(INDEX(MAESTRO!O:O,_xludf.AGGREGATE(15,6,ROW(MAESTRO!$B$3:$B$1000)/((MAESTRO!$B$3:$B$1000="ASMARTALC")*(UPPER(MAESTRO!$L$3:$L$1000)="CONFIRMADO")),ROWS($A$3:A458))),"")</f>
        <v/>
      </c>
      <c r="P458" s="13" t="str">
        <f ca="1">IFERROR(INDEX(MAESTRO!P:P,_xludf.AGGREGATE(15,6,ROW(MAESTRO!$B$3:$B$1000)/((MAESTRO!$B$3:$B$1000="ASMARTALC")*(UPPER(MAESTRO!$L$3:$L$1000)="CONFIRMADO")),ROWS($A$3:A458))),"")</f>
        <v/>
      </c>
      <c r="Q458" s="13" t="str">
        <f ca="1">IFERROR(INDEX(MAESTRO!Q:Q,_xludf.AGGREGATE(15,6,ROW(MAESTRO!$B$3:$B$1000)/((MAESTRO!$B$3:$B$1000="ASMARTALC")*(UPPER(MAESTRO!$L$3:$L$1000)="CONFIRMADO")),ROWS($A$3:A458))),"")</f>
        <v/>
      </c>
      <c r="R458" s="13" t="str">
        <f ca="1">IFERROR(INDEX(MAESTRO!R:R,_xludf.AGGREGATE(15,6,ROW(MAESTRO!$B$3:$B$1000)/((MAESTRO!$B$3:$B$1000="ASMARTALC")*(UPPER(MAESTRO!$L$3:$L$1000)="CONFIRMADO")),ROWS($A$3:A458))),"")</f>
        <v/>
      </c>
      <c r="S458" s="13" t="str">
        <f ca="1">IFERROR(INDEX(MAESTRO!S:S,_xludf.AGGREGATE(15,6,ROW(MAESTRO!$B$3:$B$1000)/((MAESTRO!$B$3:$B$1000="ASMARTALC")*(UPPER(MAESTRO!$L$3:$L$1000)="CONFIRMADO")),ROWS($A$3:A458))),"")</f>
        <v/>
      </c>
      <c r="T458" s="13" t="str">
        <f ca="1">IFERROR(INDEX(MAESTRO!T:T,_xludf.AGGREGATE(15,6,ROW(MAESTRO!$B$3:$B$1000)/((MAESTRO!$B$3:$B$1000="ASMARTALC")*(UPPER(MAESTRO!$L$3:$L$1000)="CONFIRMADO")),ROWS($A$3:A458))),"")</f>
        <v/>
      </c>
      <c r="U458" s="13" t="str">
        <f ca="1">IFERROR(INDEX(MAESTRO!U:U,_xludf.AGGREGATE(15,6,ROW(MAESTRO!$B$3:$B$1000)/((MAESTRO!$B$3:$B$1000="ASMARTALC")*(UPPER(MAESTRO!$L$3:$L$1000)="CONFIRMADO")),ROWS($A$3:A458))),"")</f>
        <v/>
      </c>
      <c r="V458" s="13" t="str">
        <f ca="1">IFERROR(INDEX(MAESTRO!V:V,_xludf.AGGREGATE(15,6,ROW(MAESTRO!$B$3:$B$1000)/((MAESTRO!$B$3:$B$1000="ASMARTALC")*(UPPER(MAESTRO!$L$3:$L$1000)="CONFIRMADO")),ROWS($A$3:A458))),"")</f>
        <v/>
      </c>
      <c r="W458" s="13" t="str">
        <f ca="1">IFERROR(INDEX(MAESTRO!W:W,_xludf.AGGREGATE(15,6,ROW(MAESTRO!$B$3:$B$1000)/((MAESTRO!$B$3:$B$1000="ASMARTALC")*(UPPER(MAESTRO!$L$3:$L$1000)="CONFIRMADO")),ROWS($A$3:A458))),"")</f>
        <v/>
      </c>
      <c r="X458" s="13" t="str">
        <f ca="1">IFERROR(INDEX(MAESTRO!X:X,_xludf.AGGREGATE(15,6,ROW(MAESTRO!$B$3:$B$1000)/((MAESTRO!$B$3:$B$1000="ASMARTALC")*(UPPER(MAESTRO!$L$3:$L$1000)="CONFIRMADO")),ROWS($A$3:A458))),"")</f>
        <v/>
      </c>
    </row>
    <row r="459" spans="1:24" ht="22.05" customHeight="1">
      <c r="A459" s="10" t="str">
        <f ca="1">IFERROR(INDEX(MAESTRO!A:A,_xludf.AGGREGATE(15,6,ROW(MAESTRO!$B$3:$B$1000)/((MAESTRO!$B$3:$B$1000="ASMARTALC")*(UPPER(MAESTRO!$L$3:$L$1000)="CONFIRMADO")),ROWS($A$3:A459))),"")</f>
        <v/>
      </c>
      <c r="B459" s="10" t="str">
        <f ca="1">IFERROR(INDEX(MAESTRO!B:B,_xludf.AGGREGATE(15,6,ROW(MAESTRO!$B$3:$B$1000)/((MAESTRO!$B$3:$B$1000="ASMARTALC")*(UPPER(MAESTRO!$L$3:$L$1000)="CONFIRMADO")),ROWS($A$3:A459))),"")</f>
        <v/>
      </c>
      <c r="C459" s="10" t="str">
        <f ca="1">IFERROR(INDEX(MAESTRO!C:C,_xludf.AGGREGATE(15,6,ROW(MAESTRO!$B$3:$B$1000)/((MAESTRO!$B$3:$B$1000="ASMARTALC")*(UPPER(MAESTRO!$L$3:$L$1000)="CONFIRMADO")),ROWS($A$3:A459))),"")</f>
        <v/>
      </c>
      <c r="D459" s="10" t="str">
        <f ca="1">IFERROR(INDEX(MAESTRO!D:D,_xludf.AGGREGATE(15,6,ROW(MAESTRO!$B$3:$B$1000)/((MAESTRO!$B$3:$B$1000="ASMARTALC")*(UPPER(MAESTRO!$L$3:$L$1000)="CONFIRMADO")),ROWS($A$3:A459))),"")</f>
        <v/>
      </c>
      <c r="E459" s="10" t="str">
        <f ca="1">IFERROR(INDEX(MAESTRO!E:E,_xludf.AGGREGATE(15,6,ROW(MAESTRO!$B$3:$B$1000)/((MAESTRO!$B$3:$B$1000="ASMARTALC")*(UPPER(MAESTRO!$L$3:$L$1000)="CONFIRMADO")),ROWS($A$3:A459))),"")</f>
        <v/>
      </c>
      <c r="F459" s="10" t="str">
        <f ca="1">IFERROR(INDEX(MAESTRO!F:F,_xludf.AGGREGATE(15,6,ROW(MAESTRO!$B$3:$B$1000)/((MAESTRO!$B$3:$B$1000="ASMARTALC")*(UPPER(MAESTRO!$L$3:$L$1000)="CONFIRMADO")),ROWS($A$3:A459))),"")</f>
        <v/>
      </c>
      <c r="G459" s="10" t="str">
        <f ca="1">IFERROR(INDEX(MAESTRO!G:G,_xludf.AGGREGATE(15,6,ROW(MAESTRO!$B$3:$B$1000)/((MAESTRO!$B$3:$B$1000="ASMARTALC")*(UPPER(MAESTRO!$L$3:$L$1000)="CONFIRMADO")),ROWS($A$3:A459))),"")</f>
        <v/>
      </c>
      <c r="H459" s="10" t="str">
        <f ca="1">IFERROR(INDEX(MAESTRO!H:H,_xludf.AGGREGATE(15,6,ROW(MAESTRO!$B$3:$B$1000)/((MAESTRO!$B$3:$B$1000="ASMARTALC")*(UPPER(MAESTRO!$L$3:$L$1000)="CONFIRMADO")),ROWS($A$3:A459))),"")</f>
        <v/>
      </c>
      <c r="I459" s="10" t="str">
        <f ca="1">IFERROR(INDEX(MAESTRO!I:I,_xludf.AGGREGATE(15,6,ROW(MAESTRO!$B$3:$B$1000)/((MAESTRO!$B$3:$B$1000="ASMARTALC")*(UPPER(MAESTRO!$L$3:$L$1000)="CONFIRMADO")),ROWS($A$3:A459))),"")</f>
        <v/>
      </c>
      <c r="J459" s="10" t="str">
        <f ca="1">IFERROR(INDEX(MAESTRO!J:J,_xludf.AGGREGATE(15,6,ROW(MAESTRO!$B$3:$B$1000)/((MAESTRO!$B$3:$B$1000="ASMARTALC")*(UPPER(MAESTRO!$L$3:$L$1000)="CONFIRMADO")),ROWS($A$3:A459))),"")</f>
        <v/>
      </c>
      <c r="K459" s="10" t="str">
        <f ca="1">IFERROR(INDEX(MAESTRO!K:K,_xludf.AGGREGATE(15,6,ROW(MAESTRO!$B$3:$B$1000)/((MAESTRO!$B$3:$B$1000="ASMARTALC")*(UPPER(MAESTRO!$L$3:$L$1000)="CONFIRMADO")),ROWS($A$3:A459))),"")</f>
        <v/>
      </c>
      <c r="L459" s="10" t="str">
        <f ca="1">IFERROR(INDEX(MAESTRO!L:L,_xludf.AGGREGATE(15,6,ROW(MAESTRO!$B$3:$B$1000)/((MAESTRO!$B$3:$B$1000="ASMARTALC")*(UPPER(MAESTRO!$L$3:$L$1000)="CONFIRMADO")),ROWS($A$3:A459))),"")</f>
        <v/>
      </c>
      <c r="M459" s="10" t="str">
        <f ca="1">IFERROR(INDEX(MAESTRO!M:M,_xludf.AGGREGATE(15,6,ROW(MAESTRO!$B$3:$B$1000)/((MAESTRO!$B$3:$B$1000="ASMARTALC")*(UPPER(MAESTRO!$L$3:$L$1000)="CONFIRMADO")),ROWS($A$3:A459))),"")</f>
        <v/>
      </c>
      <c r="N459" s="10" t="str">
        <f ca="1">IFERROR(INDEX(MAESTRO!N:N,_xludf.AGGREGATE(15,6,ROW(MAESTRO!$B$3:$B$1000)/((MAESTRO!$B$3:$B$1000="ASMARTALC")*(UPPER(MAESTRO!$L$3:$L$1000)="CONFIRMADO")),ROWS($A$3:A459))),"")</f>
        <v/>
      </c>
      <c r="O459" s="10" t="str">
        <f ca="1">IFERROR(INDEX(MAESTRO!O:O,_xludf.AGGREGATE(15,6,ROW(MAESTRO!$B$3:$B$1000)/((MAESTRO!$B$3:$B$1000="ASMARTALC")*(UPPER(MAESTRO!$L$3:$L$1000)="CONFIRMADO")),ROWS($A$3:A459))),"")</f>
        <v/>
      </c>
      <c r="P459" s="10" t="str">
        <f ca="1">IFERROR(INDEX(MAESTRO!P:P,_xludf.AGGREGATE(15,6,ROW(MAESTRO!$B$3:$B$1000)/((MAESTRO!$B$3:$B$1000="ASMARTALC")*(UPPER(MAESTRO!$L$3:$L$1000)="CONFIRMADO")),ROWS($A$3:A459))),"")</f>
        <v/>
      </c>
      <c r="Q459" s="10" t="str">
        <f ca="1">IFERROR(INDEX(MAESTRO!Q:Q,_xludf.AGGREGATE(15,6,ROW(MAESTRO!$B$3:$B$1000)/((MAESTRO!$B$3:$B$1000="ASMARTALC")*(UPPER(MAESTRO!$L$3:$L$1000)="CONFIRMADO")),ROWS($A$3:A459))),"")</f>
        <v/>
      </c>
      <c r="R459" s="10" t="str">
        <f ca="1">IFERROR(INDEX(MAESTRO!R:R,_xludf.AGGREGATE(15,6,ROW(MAESTRO!$B$3:$B$1000)/((MAESTRO!$B$3:$B$1000="ASMARTALC")*(UPPER(MAESTRO!$L$3:$L$1000)="CONFIRMADO")),ROWS($A$3:A459))),"")</f>
        <v/>
      </c>
      <c r="S459" s="10" t="str">
        <f ca="1">IFERROR(INDEX(MAESTRO!S:S,_xludf.AGGREGATE(15,6,ROW(MAESTRO!$B$3:$B$1000)/((MAESTRO!$B$3:$B$1000="ASMARTALC")*(UPPER(MAESTRO!$L$3:$L$1000)="CONFIRMADO")),ROWS($A$3:A459))),"")</f>
        <v/>
      </c>
      <c r="T459" s="10" t="str">
        <f ca="1">IFERROR(INDEX(MAESTRO!T:T,_xludf.AGGREGATE(15,6,ROW(MAESTRO!$B$3:$B$1000)/((MAESTRO!$B$3:$B$1000="ASMARTALC")*(UPPER(MAESTRO!$L$3:$L$1000)="CONFIRMADO")),ROWS($A$3:A459))),"")</f>
        <v/>
      </c>
      <c r="U459" s="10" t="str">
        <f ca="1">IFERROR(INDEX(MAESTRO!U:U,_xludf.AGGREGATE(15,6,ROW(MAESTRO!$B$3:$B$1000)/((MAESTRO!$B$3:$B$1000="ASMARTALC")*(UPPER(MAESTRO!$L$3:$L$1000)="CONFIRMADO")),ROWS($A$3:A459))),"")</f>
        <v/>
      </c>
      <c r="V459" s="10" t="str">
        <f ca="1">IFERROR(INDEX(MAESTRO!V:V,_xludf.AGGREGATE(15,6,ROW(MAESTRO!$B$3:$B$1000)/((MAESTRO!$B$3:$B$1000="ASMARTALC")*(UPPER(MAESTRO!$L$3:$L$1000)="CONFIRMADO")),ROWS($A$3:A459))),"")</f>
        <v/>
      </c>
      <c r="W459" s="10" t="str">
        <f ca="1">IFERROR(INDEX(MAESTRO!W:W,_xludf.AGGREGATE(15,6,ROW(MAESTRO!$B$3:$B$1000)/((MAESTRO!$B$3:$B$1000="ASMARTALC")*(UPPER(MAESTRO!$L$3:$L$1000)="CONFIRMADO")),ROWS($A$3:A459))),"")</f>
        <v/>
      </c>
      <c r="X459" s="10" t="str">
        <f ca="1">IFERROR(INDEX(MAESTRO!X:X,_xludf.AGGREGATE(15,6,ROW(MAESTRO!$B$3:$B$1000)/((MAESTRO!$B$3:$B$1000="ASMARTALC")*(UPPER(MAESTRO!$L$3:$L$1000)="CONFIRMADO")),ROWS($A$3:A459))),"")</f>
        <v/>
      </c>
    </row>
    <row r="460" spans="1:24" ht="22.05" customHeight="1">
      <c r="A460" s="13" t="str">
        <f ca="1">IFERROR(INDEX(MAESTRO!A:A,_xludf.AGGREGATE(15,6,ROW(MAESTRO!$B$3:$B$1000)/((MAESTRO!$B$3:$B$1000="ASMARTALC")*(UPPER(MAESTRO!$L$3:$L$1000)="CONFIRMADO")),ROWS($A$3:A460))),"")</f>
        <v/>
      </c>
      <c r="B460" s="13" t="str">
        <f ca="1">IFERROR(INDEX(MAESTRO!B:B,_xludf.AGGREGATE(15,6,ROW(MAESTRO!$B$3:$B$1000)/((MAESTRO!$B$3:$B$1000="ASMARTALC")*(UPPER(MAESTRO!$L$3:$L$1000)="CONFIRMADO")),ROWS($A$3:A460))),"")</f>
        <v/>
      </c>
      <c r="C460" s="13" t="str">
        <f ca="1">IFERROR(INDEX(MAESTRO!C:C,_xludf.AGGREGATE(15,6,ROW(MAESTRO!$B$3:$B$1000)/((MAESTRO!$B$3:$B$1000="ASMARTALC")*(UPPER(MAESTRO!$L$3:$L$1000)="CONFIRMADO")),ROWS($A$3:A460))),"")</f>
        <v/>
      </c>
      <c r="D460" s="13" t="str">
        <f ca="1">IFERROR(INDEX(MAESTRO!D:D,_xludf.AGGREGATE(15,6,ROW(MAESTRO!$B$3:$B$1000)/((MAESTRO!$B$3:$B$1000="ASMARTALC")*(UPPER(MAESTRO!$L$3:$L$1000)="CONFIRMADO")),ROWS($A$3:A460))),"")</f>
        <v/>
      </c>
      <c r="E460" s="13" t="str">
        <f ca="1">IFERROR(INDEX(MAESTRO!E:E,_xludf.AGGREGATE(15,6,ROW(MAESTRO!$B$3:$B$1000)/((MAESTRO!$B$3:$B$1000="ASMARTALC")*(UPPER(MAESTRO!$L$3:$L$1000)="CONFIRMADO")),ROWS($A$3:A460))),"")</f>
        <v/>
      </c>
      <c r="F460" s="13" t="str">
        <f ca="1">IFERROR(INDEX(MAESTRO!F:F,_xludf.AGGREGATE(15,6,ROW(MAESTRO!$B$3:$B$1000)/((MAESTRO!$B$3:$B$1000="ASMARTALC")*(UPPER(MAESTRO!$L$3:$L$1000)="CONFIRMADO")),ROWS($A$3:A460))),"")</f>
        <v/>
      </c>
      <c r="G460" s="13" t="str">
        <f ca="1">IFERROR(INDEX(MAESTRO!G:G,_xludf.AGGREGATE(15,6,ROW(MAESTRO!$B$3:$B$1000)/((MAESTRO!$B$3:$B$1000="ASMARTALC")*(UPPER(MAESTRO!$L$3:$L$1000)="CONFIRMADO")),ROWS($A$3:A460))),"")</f>
        <v/>
      </c>
      <c r="H460" s="13" t="str">
        <f ca="1">IFERROR(INDEX(MAESTRO!H:H,_xludf.AGGREGATE(15,6,ROW(MAESTRO!$B$3:$B$1000)/((MAESTRO!$B$3:$B$1000="ASMARTALC")*(UPPER(MAESTRO!$L$3:$L$1000)="CONFIRMADO")),ROWS($A$3:A460))),"")</f>
        <v/>
      </c>
      <c r="I460" s="13" t="str">
        <f ca="1">IFERROR(INDEX(MAESTRO!I:I,_xludf.AGGREGATE(15,6,ROW(MAESTRO!$B$3:$B$1000)/((MAESTRO!$B$3:$B$1000="ASMARTALC")*(UPPER(MAESTRO!$L$3:$L$1000)="CONFIRMADO")),ROWS($A$3:A460))),"")</f>
        <v/>
      </c>
      <c r="J460" s="13" t="str">
        <f ca="1">IFERROR(INDEX(MAESTRO!J:J,_xludf.AGGREGATE(15,6,ROW(MAESTRO!$B$3:$B$1000)/((MAESTRO!$B$3:$B$1000="ASMARTALC")*(UPPER(MAESTRO!$L$3:$L$1000)="CONFIRMADO")),ROWS($A$3:A460))),"")</f>
        <v/>
      </c>
      <c r="K460" s="13" t="str">
        <f ca="1">IFERROR(INDEX(MAESTRO!K:K,_xludf.AGGREGATE(15,6,ROW(MAESTRO!$B$3:$B$1000)/((MAESTRO!$B$3:$B$1000="ASMARTALC")*(UPPER(MAESTRO!$L$3:$L$1000)="CONFIRMADO")),ROWS($A$3:A460))),"")</f>
        <v/>
      </c>
      <c r="L460" s="13" t="str">
        <f ca="1">IFERROR(INDEX(MAESTRO!L:L,_xludf.AGGREGATE(15,6,ROW(MAESTRO!$B$3:$B$1000)/((MAESTRO!$B$3:$B$1000="ASMARTALC")*(UPPER(MAESTRO!$L$3:$L$1000)="CONFIRMADO")),ROWS($A$3:A460))),"")</f>
        <v/>
      </c>
      <c r="M460" s="13" t="str">
        <f ca="1">IFERROR(INDEX(MAESTRO!M:M,_xludf.AGGREGATE(15,6,ROW(MAESTRO!$B$3:$B$1000)/((MAESTRO!$B$3:$B$1000="ASMARTALC")*(UPPER(MAESTRO!$L$3:$L$1000)="CONFIRMADO")),ROWS($A$3:A460))),"")</f>
        <v/>
      </c>
      <c r="N460" s="13" t="str">
        <f ca="1">IFERROR(INDEX(MAESTRO!N:N,_xludf.AGGREGATE(15,6,ROW(MAESTRO!$B$3:$B$1000)/((MAESTRO!$B$3:$B$1000="ASMARTALC")*(UPPER(MAESTRO!$L$3:$L$1000)="CONFIRMADO")),ROWS($A$3:A460))),"")</f>
        <v/>
      </c>
      <c r="O460" s="13" t="str">
        <f ca="1">IFERROR(INDEX(MAESTRO!O:O,_xludf.AGGREGATE(15,6,ROW(MAESTRO!$B$3:$B$1000)/((MAESTRO!$B$3:$B$1000="ASMARTALC")*(UPPER(MAESTRO!$L$3:$L$1000)="CONFIRMADO")),ROWS($A$3:A460))),"")</f>
        <v/>
      </c>
      <c r="P460" s="13" t="str">
        <f ca="1">IFERROR(INDEX(MAESTRO!P:P,_xludf.AGGREGATE(15,6,ROW(MAESTRO!$B$3:$B$1000)/((MAESTRO!$B$3:$B$1000="ASMARTALC")*(UPPER(MAESTRO!$L$3:$L$1000)="CONFIRMADO")),ROWS($A$3:A460))),"")</f>
        <v/>
      </c>
      <c r="Q460" s="13" t="str">
        <f ca="1">IFERROR(INDEX(MAESTRO!Q:Q,_xludf.AGGREGATE(15,6,ROW(MAESTRO!$B$3:$B$1000)/((MAESTRO!$B$3:$B$1000="ASMARTALC")*(UPPER(MAESTRO!$L$3:$L$1000)="CONFIRMADO")),ROWS($A$3:A460))),"")</f>
        <v/>
      </c>
      <c r="R460" s="13" t="str">
        <f ca="1">IFERROR(INDEX(MAESTRO!R:R,_xludf.AGGREGATE(15,6,ROW(MAESTRO!$B$3:$B$1000)/((MAESTRO!$B$3:$B$1000="ASMARTALC")*(UPPER(MAESTRO!$L$3:$L$1000)="CONFIRMADO")),ROWS($A$3:A460))),"")</f>
        <v/>
      </c>
      <c r="S460" s="13" t="str">
        <f ca="1">IFERROR(INDEX(MAESTRO!S:S,_xludf.AGGREGATE(15,6,ROW(MAESTRO!$B$3:$B$1000)/((MAESTRO!$B$3:$B$1000="ASMARTALC")*(UPPER(MAESTRO!$L$3:$L$1000)="CONFIRMADO")),ROWS($A$3:A460))),"")</f>
        <v/>
      </c>
      <c r="T460" s="13" t="str">
        <f ca="1">IFERROR(INDEX(MAESTRO!T:T,_xludf.AGGREGATE(15,6,ROW(MAESTRO!$B$3:$B$1000)/((MAESTRO!$B$3:$B$1000="ASMARTALC")*(UPPER(MAESTRO!$L$3:$L$1000)="CONFIRMADO")),ROWS($A$3:A460))),"")</f>
        <v/>
      </c>
      <c r="U460" s="13" t="str">
        <f ca="1">IFERROR(INDEX(MAESTRO!U:U,_xludf.AGGREGATE(15,6,ROW(MAESTRO!$B$3:$B$1000)/((MAESTRO!$B$3:$B$1000="ASMARTALC")*(UPPER(MAESTRO!$L$3:$L$1000)="CONFIRMADO")),ROWS($A$3:A460))),"")</f>
        <v/>
      </c>
      <c r="V460" s="13" t="str">
        <f ca="1">IFERROR(INDEX(MAESTRO!V:V,_xludf.AGGREGATE(15,6,ROW(MAESTRO!$B$3:$B$1000)/((MAESTRO!$B$3:$B$1000="ASMARTALC")*(UPPER(MAESTRO!$L$3:$L$1000)="CONFIRMADO")),ROWS($A$3:A460))),"")</f>
        <v/>
      </c>
      <c r="W460" s="13" t="str">
        <f ca="1">IFERROR(INDEX(MAESTRO!W:W,_xludf.AGGREGATE(15,6,ROW(MAESTRO!$B$3:$B$1000)/((MAESTRO!$B$3:$B$1000="ASMARTALC")*(UPPER(MAESTRO!$L$3:$L$1000)="CONFIRMADO")),ROWS($A$3:A460))),"")</f>
        <v/>
      </c>
      <c r="X460" s="13" t="str">
        <f ca="1">IFERROR(INDEX(MAESTRO!X:X,_xludf.AGGREGATE(15,6,ROW(MAESTRO!$B$3:$B$1000)/((MAESTRO!$B$3:$B$1000="ASMARTALC")*(UPPER(MAESTRO!$L$3:$L$1000)="CONFIRMADO")),ROWS($A$3:A460))),"")</f>
        <v/>
      </c>
    </row>
    <row r="461" spans="1:24" ht="22.05" customHeight="1">
      <c r="A461" s="10" t="str">
        <f ca="1">IFERROR(INDEX(MAESTRO!A:A,_xludf.AGGREGATE(15,6,ROW(MAESTRO!$B$3:$B$1000)/((MAESTRO!$B$3:$B$1000="ASMARTALC")*(UPPER(MAESTRO!$L$3:$L$1000)="CONFIRMADO")),ROWS($A$3:A461))),"")</f>
        <v/>
      </c>
      <c r="B461" s="10" t="str">
        <f ca="1">IFERROR(INDEX(MAESTRO!B:B,_xludf.AGGREGATE(15,6,ROW(MAESTRO!$B$3:$B$1000)/((MAESTRO!$B$3:$B$1000="ASMARTALC")*(UPPER(MAESTRO!$L$3:$L$1000)="CONFIRMADO")),ROWS($A$3:A461))),"")</f>
        <v/>
      </c>
      <c r="C461" s="10" t="str">
        <f ca="1">IFERROR(INDEX(MAESTRO!C:C,_xludf.AGGREGATE(15,6,ROW(MAESTRO!$B$3:$B$1000)/((MAESTRO!$B$3:$B$1000="ASMARTALC")*(UPPER(MAESTRO!$L$3:$L$1000)="CONFIRMADO")),ROWS($A$3:A461))),"")</f>
        <v/>
      </c>
      <c r="D461" s="10" t="str">
        <f ca="1">IFERROR(INDEX(MAESTRO!D:D,_xludf.AGGREGATE(15,6,ROW(MAESTRO!$B$3:$B$1000)/((MAESTRO!$B$3:$B$1000="ASMARTALC")*(UPPER(MAESTRO!$L$3:$L$1000)="CONFIRMADO")),ROWS($A$3:A461))),"")</f>
        <v/>
      </c>
      <c r="E461" s="10" t="str">
        <f ca="1">IFERROR(INDEX(MAESTRO!E:E,_xludf.AGGREGATE(15,6,ROW(MAESTRO!$B$3:$B$1000)/((MAESTRO!$B$3:$B$1000="ASMARTALC")*(UPPER(MAESTRO!$L$3:$L$1000)="CONFIRMADO")),ROWS($A$3:A461))),"")</f>
        <v/>
      </c>
      <c r="F461" s="10" t="str">
        <f ca="1">IFERROR(INDEX(MAESTRO!F:F,_xludf.AGGREGATE(15,6,ROW(MAESTRO!$B$3:$B$1000)/((MAESTRO!$B$3:$B$1000="ASMARTALC")*(UPPER(MAESTRO!$L$3:$L$1000)="CONFIRMADO")),ROWS($A$3:A461))),"")</f>
        <v/>
      </c>
      <c r="G461" s="10" t="str">
        <f ca="1">IFERROR(INDEX(MAESTRO!G:G,_xludf.AGGREGATE(15,6,ROW(MAESTRO!$B$3:$B$1000)/((MAESTRO!$B$3:$B$1000="ASMARTALC")*(UPPER(MAESTRO!$L$3:$L$1000)="CONFIRMADO")),ROWS($A$3:A461))),"")</f>
        <v/>
      </c>
      <c r="H461" s="10" t="str">
        <f ca="1">IFERROR(INDEX(MAESTRO!H:H,_xludf.AGGREGATE(15,6,ROW(MAESTRO!$B$3:$B$1000)/((MAESTRO!$B$3:$B$1000="ASMARTALC")*(UPPER(MAESTRO!$L$3:$L$1000)="CONFIRMADO")),ROWS($A$3:A461))),"")</f>
        <v/>
      </c>
      <c r="I461" s="10" t="str">
        <f ca="1">IFERROR(INDEX(MAESTRO!I:I,_xludf.AGGREGATE(15,6,ROW(MAESTRO!$B$3:$B$1000)/((MAESTRO!$B$3:$B$1000="ASMARTALC")*(UPPER(MAESTRO!$L$3:$L$1000)="CONFIRMADO")),ROWS($A$3:A461))),"")</f>
        <v/>
      </c>
      <c r="J461" s="10" t="str">
        <f ca="1">IFERROR(INDEX(MAESTRO!J:J,_xludf.AGGREGATE(15,6,ROW(MAESTRO!$B$3:$B$1000)/((MAESTRO!$B$3:$B$1000="ASMARTALC")*(UPPER(MAESTRO!$L$3:$L$1000)="CONFIRMADO")),ROWS($A$3:A461))),"")</f>
        <v/>
      </c>
      <c r="K461" s="10" t="str">
        <f ca="1">IFERROR(INDEX(MAESTRO!K:K,_xludf.AGGREGATE(15,6,ROW(MAESTRO!$B$3:$B$1000)/((MAESTRO!$B$3:$B$1000="ASMARTALC")*(UPPER(MAESTRO!$L$3:$L$1000)="CONFIRMADO")),ROWS($A$3:A461))),"")</f>
        <v/>
      </c>
      <c r="L461" s="10" t="str">
        <f ca="1">IFERROR(INDEX(MAESTRO!L:L,_xludf.AGGREGATE(15,6,ROW(MAESTRO!$B$3:$B$1000)/((MAESTRO!$B$3:$B$1000="ASMARTALC")*(UPPER(MAESTRO!$L$3:$L$1000)="CONFIRMADO")),ROWS($A$3:A461))),"")</f>
        <v/>
      </c>
      <c r="M461" s="10" t="str">
        <f ca="1">IFERROR(INDEX(MAESTRO!M:M,_xludf.AGGREGATE(15,6,ROW(MAESTRO!$B$3:$B$1000)/((MAESTRO!$B$3:$B$1000="ASMARTALC")*(UPPER(MAESTRO!$L$3:$L$1000)="CONFIRMADO")),ROWS($A$3:A461))),"")</f>
        <v/>
      </c>
      <c r="N461" s="10" t="str">
        <f ca="1">IFERROR(INDEX(MAESTRO!N:N,_xludf.AGGREGATE(15,6,ROW(MAESTRO!$B$3:$B$1000)/((MAESTRO!$B$3:$B$1000="ASMARTALC")*(UPPER(MAESTRO!$L$3:$L$1000)="CONFIRMADO")),ROWS($A$3:A461))),"")</f>
        <v/>
      </c>
      <c r="O461" s="10" t="str">
        <f ca="1">IFERROR(INDEX(MAESTRO!O:O,_xludf.AGGREGATE(15,6,ROW(MAESTRO!$B$3:$B$1000)/((MAESTRO!$B$3:$B$1000="ASMARTALC")*(UPPER(MAESTRO!$L$3:$L$1000)="CONFIRMADO")),ROWS($A$3:A461))),"")</f>
        <v/>
      </c>
      <c r="P461" s="10" t="str">
        <f ca="1">IFERROR(INDEX(MAESTRO!P:P,_xludf.AGGREGATE(15,6,ROW(MAESTRO!$B$3:$B$1000)/((MAESTRO!$B$3:$B$1000="ASMARTALC")*(UPPER(MAESTRO!$L$3:$L$1000)="CONFIRMADO")),ROWS($A$3:A461))),"")</f>
        <v/>
      </c>
      <c r="Q461" s="10" t="str">
        <f ca="1">IFERROR(INDEX(MAESTRO!Q:Q,_xludf.AGGREGATE(15,6,ROW(MAESTRO!$B$3:$B$1000)/((MAESTRO!$B$3:$B$1000="ASMARTALC")*(UPPER(MAESTRO!$L$3:$L$1000)="CONFIRMADO")),ROWS($A$3:A461))),"")</f>
        <v/>
      </c>
      <c r="R461" s="10" t="str">
        <f ca="1">IFERROR(INDEX(MAESTRO!R:R,_xludf.AGGREGATE(15,6,ROW(MAESTRO!$B$3:$B$1000)/((MAESTRO!$B$3:$B$1000="ASMARTALC")*(UPPER(MAESTRO!$L$3:$L$1000)="CONFIRMADO")),ROWS($A$3:A461))),"")</f>
        <v/>
      </c>
      <c r="S461" s="10" t="str">
        <f ca="1">IFERROR(INDEX(MAESTRO!S:S,_xludf.AGGREGATE(15,6,ROW(MAESTRO!$B$3:$B$1000)/((MAESTRO!$B$3:$B$1000="ASMARTALC")*(UPPER(MAESTRO!$L$3:$L$1000)="CONFIRMADO")),ROWS($A$3:A461))),"")</f>
        <v/>
      </c>
      <c r="T461" s="10" t="str">
        <f ca="1">IFERROR(INDEX(MAESTRO!T:T,_xludf.AGGREGATE(15,6,ROW(MAESTRO!$B$3:$B$1000)/((MAESTRO!$B$3:$B$1000="ASMARTALC")*(UPPER(MAESTRO!$L$3:$L$1000)="CONFIRMADO")),ROWS($A$3:A461))),"")</f>
        <v/>
      </c>
      <c r="U461" s="10" t="str">
        <f ca="1">IFERROR(INDEX(MAESTRO!U:U,_xludf.AGGREGATE(15,6,ROW(MAESTRO!$B$3:$B$1000)/((MAESTRO!$B$3:$B$1000="ASMARTALC")*(UPPER(MAESTRO!$L$3:$L$1000)="CONFIRMADO")),ROWS($A$3:A461))),"")</f>
        <v/>
      </c>
      <c r="V461" s="10" t="str">
        <f ca="1">IFERROR(INDEX(MAESTRO!V:V,_xludf.AGGREGATE(15,6,ROW(MAESTRO!$B$3:$B$1000)/((MAESTRO!$B$3:$B$1000="ASMARTALC")*(UPPER(MAESTRO!$L$3:$L$1000)="CONFIRMADO")),ROWS($A$3:A461))),"")</f>
        <v/>
      </c>
      <c r="W461" s="10" t="str">
        <f ca="1">IFERROR(INDEX(MAESTRO!W:W,_xludf.AGGREGATE(15,6,ROW(MAESTRO!$B$3:$B$1000)/((MAESTRO!$B$3:$B$1000="ASMARTALC")*(UPPER(MAESTRO!$L$3:$L$1000)="CONFIRMADO")),ROWS($A$3:A461))),"")</f>
        <v/>
      </c>
      <c r="X461" s="10" t="str">
        <f ca="1">IFERROR(INDEX(MAESTRO!X:X,_xludf.AGGREGATE(15,6,ROW(MAESTRO!$B$3:$B$1000)/((MAESTRO!$B$3:$B$1000="ASMARTALC")*(UPPER(MAESTRO!$L$3:$L$1000)="CONFIRMADO")),ROWS($A$3:A461))),"")</f>
        <v/>
      </c>
    </row>
    <row r="462" spans="1:24" ht="22.05" customHeight="1">
      <c r="A462" s="13" t="str">
        <f ca="1">IFERROR(INDEX(MAESTRO!A:A,_xludf.AGGREGATE(15,6,ROW(MAESTRO!$B$3:$B$1000)/((MAESTRO!$B$3:$B$1000="ASMARTALC")*(UPPER(MAESTRO!$L$3:$L$1000)="CONFIRMADO")),ROWS($A$3:A462))),"")</f>
        <v/>
      </c>
      <c r="B462" s="13" t="str">
        <f ca="1">IFERROR(INDEX(MAESTRO!B:B,_xludf.AGGREGATE(15,6,ROW(MAESTRO!$B$3:$B$1000)/((MAESTRO!$B$3:$B$1000="ASMARTALC")*(UPPER(MAESTRO!$L$3:$L$1000)="CONFIRMADO")),ROWS($A$3:A462))),"")</f>
        <v/>
      </c>
      <c r="C462" s="13" t="str">
        <f ca="1">IFERROR(INDEX(MAESTRO!C:C,_xludf.AGGREGATE(15,6,ROW(MAESTRO!$B$3:$B$1000)/((MAESTRO!$B$3:$B$1000="ASMARTALC")*(UPPER(MAESTRO!$L$3:$L$1000)="CONFIRMADO")),ROWS($A$3:A462))),"")</f>
        <v/>
      </c>
      <c r="D462" s="13" t="str">
        <f ca="1">IFERROR(INDEX(MAESTRO!D:D,_xludf.AGGREGATE(15,6,ROW(MAESTRO!$B$3:$B$1000)/((MAESTRO!$B$3:$B$1000="ASMARTALC")*(UPPER(MAESTRO!$L$3:$L$1000)="CONFIRMADO")),ROWS($A$3:A462))),"")</f>
        <v/>
      </c>
      <c r="E462" s="13" t="str">
        <f ca="1">IFERROR(INDEX(MAESTRO!E:E,_xludf.AGGREGATE(15,6,ROW(MAESTRO!$B$3:$B$1000)/((MAESTRO!$B$3:$B$1000="ASMARTALC")*(UPPER(MAESTRO!$L$3:$L$1000)="CONFIRMADO")),ROWS($A$3:A462))),"")</f>
        <v/>
      </c>
      <c r="F462" s="13" t="str">
        <f ca="1">IFERROR(INDEX(MAESTRO!F:F,_xludf.AGGREGATE(15,6,ROW(MAESTRO!$B$3:$B$1000)/((MAESTRO!$B$3:$B$1000="ASMARTALC")*(UPPER(MAESTRO!$L$3:$L$1000)="CONFIRMADO")),ROWS($A$3:A462))),"")</f>
        <v/>
      </c>
      <c r="G462" s="13" t="str">
        <f ca="1">IFERROR(INDEX(MAESTRO!G:G,_xludf.AGGREGATE(15,6,ROW(MAESTRO!$B$3:$B$1000)/((MAESTRO!$B$3:$B$1000="ASMARTALC")*(UPPER(MAESTRO!$L$3:$L$1000)="CONFIRMADO")),ROWS($A$3:A462))),"")</f>
        <v/>
      </c>
      <c r="H462" s="13" t="str">
        <f ca="1">IFERROR(INDEX(MAESTRO!H:H,_xludf.AGGREGATE(15,6,ROW(MAESTRO!$B$3:$B$1000)/((MAESTRO!$B$3:$B$1000="ASMARTALC")*(UPPER(MAESTRO!$L$3:$L$1000)="CONFIRMADO")),ROWS($A$3:A462))),"")</f>
        <v/>
      </c>
      <c r="I462" s="13" t="str">
        <f ca="1">IFERROR(INDEX(MAESTRO!I:I,_xludf.AGGREGATE(15,6,ROW(MAESTRO!$B$3:$B$1000)/((MAESTRO!$B$3:$B$1000="ASMARTALC")*(UPPER(MAESTRO!$L$3:$L$1000)="CONFIRMADO")),ROWS($A$3:A462))),"")</f>
        <v/>
      </c>
      <c r="J462" s="13" t="str">
        <f ca="1">IFERROR(INDEX(MAESTRO!J:J,_xludf.AGGREGATE(15,6,ROW(MAESTRO!$B$3:$B$1000)/((MAESTRO!$B$3:$B$1000="ASMARTALC")*(UPPER(MAESTRO!$L$3:$L$1000)="CONFIRMADO")),ROWS($A$3:A462))),"")</f>
        <v/>
      </c>
      <c r="K462" s="13" t="str">
        <f ca="1">IFERROR(INDEX(MAESTRO!K:K,_xludf.AGGREGATE(15,6,ROW(MAESTRO!$B$3:$B$1000)/((MAESTRO!$B$3:$B$1000="ASMARTALC")*(UPPER(MAESTRO!$L$3:$L$1000)="CONFIRMADO")),ROWS($A$3:A462))),"")</f>
        <v/>
      </c>
      <c r="L462" s="13" t="str">
        <f ca="1">IFERROR(INDEX(MAESTRO!L:L,_xludf.AGGREGATE(15,6,ROW(MAESTRO!$B$3:$B$1000)/((MAESTRO!$B$3:$B$1000="ASMARTALC")*(UPPER(MAESTRO!$L$3:$L$1000)="CONFIRMADO")),ROWS($A$3:A462))),"")</f>
        <v/>
      </c>
      <c r="M462" s="13" t="str">
        <f ca="1">IFERROR(INDEX(MAESTRO!M:M,_xludf.AGGREGATE(15,6,ROW(MAESTRO!$B$3:$B$1000)/((MAESTRO!$B$3:$B$1000="ASMARTALC")*(UPPER(MAESTRO!$L$3:$L$1000)="CONFIRMADO")),ROWS($A$3:A462))),"")</f>
        <v/>
      </c>
      <c r="N462" s="13" t="str">
        <f ca="1">IFERROR(INDEX(MAESTRO!N:N,_xludf.AGGREGATE(15,6,ROW(MAESTRO!$B$3:$B$1000)/((MAESTRO!$B$3:$B$1000="ASMARTALC")*(UPPER(MAESTRO!$L$3:$L$1000)="CONFIRMADO")),ROWS($A$3:A462))),"")</f>
        <v/>
      </c>
      <c r="O462" s="13" t="str">
        <f ca="1">IFERROR(INDEX(MAESTRO!O:O,_xludf.AGGREGATE(15,6,ROW(MAESTRO!$B$3:$B$1000)/((MAESTRO!$B$3:$B$1000="ASMARTALC")*(UPPER(MAESTRO!$L$3:$L$1000)="CONFIRMADO")),ROWS($A$3:A462))),"")</f>
        <v/>
      </c>
      <c r="P462" s="13" t="str">
        <f ca="1">IFERROR(INDEX(MAESTRO!P:P,_xludf.AGGREGATE(15,6,ROW(MAESTRO!$B$3:$B$1000)/((MAESTRO!$B$3:$B$1000="ASMARTALC")*(UPPER(MAESTRO!$L$3:$L$1000)="CONFIRMADO")),ROWS($A$3:A462))),"")</f>
        <v/>
      </c>
      <c r="Q462" s="13" t="str">
        <f ca="1">IFERROR(INDEX(MAESTRO!Q:Q,_xludf.AGGREGATE(15,6,ROW(MAESTRO!$B$3:$B$1000)/((MAESTRO!$B$3:$B$1000="ASMARTALC")*(UPPER(MAESTRO!$L$3:$L$1000)="CONFIRMADO")),ROWS($A$3:A462))),"")</f>
        <v/>
      </c>
      <c r="R462" s="13" t="str">
        <f ca="1">IFERROR(INDEX(MAESTRO!R:R,_xludf.AGGREGATE(15,6,ROW(MAESTRO!$B$3:$B$1000)/((MAESTRO!$B$3:$B$1000="ASMARTALC")*(UPPER(MAESTRO!$L$3:$L$1000)="CONFIRMADO")),ROWS($A$3:A462))),"")</f>
        <v/>
      </c>
      <c r="S462" s="13" t="str">
        <f ca="1">IFERROR(INDEX(MAESTRO!S:S,_xludf.AGGREGATE(15,6,ROW(MAESTRO!$B$3:$B$1000)/((MAESTRO!$B$3:$B$1000="ASMARTALC")*(UPPER(MAESTRO!$L$3:$L$1000)="CONFIRMADO")),ROWS($A$3:A462))),"")</f>
        <v/>
      </c>
      <c r="T462" s="13" t="str">
        <f ca="1">IFERROR(INDEX(MAESTRO!T:T,_xludf.AGGREGATE(15,6,ROW(MAESTRO!$B$3:$B$1000)/((MAESTRO!$B$3:$B$1000="ASMARTALC")*(UPPER(MAESTRO!$L$3:$L$1000)="CONFIRMADO")),ROWS($A$3:A462))),"")</f>
        <v/>
      </c>
      <c r="U462" s="13" t="str">
        <f ca="1">IFERROR(INDEX(MAESTRO!U:U,_xludf.AGGREGATE(15,6,ROW(MAESTRO!$B$3:$B$1000)/((MAESTRO!$B$3:$B$1000="ASMARTALC")*(UPPER(MAESTRO!$L$3:$L$1000)="CONFIRMADO")),ROWS($A$3:A462))),"")</f>
        <v/>
      </c>
      <c r="V462" s="13" t="str">
        <f ca="1">IFERROR(INDEX(MAESTRO!V:V,_xludf.AGGREGATE(15,6,ROW(MAESTRO!$B$3:$B$1000)/((MAESTRO!$B$3:$B$1000="ASMARTALC")*(UPPER(MAESTRO!$L$3:$L$1000)="CONFIRMADO")),ROWS($A$3:A462))),"")</f>
        <v/>
      </c>
      <c r="W462" s="13" t="str">
        <f ca="1">IFERROR(INDEX(MAESTRO!W:W,_xludf.AGGREGATE(15,6,ROW(MAESTRO!$B$3:$B$1000)/((MAESTRO!$B$3:$B$1000="ASMARTALC")*(UPPER(MAESTRO!$L$3:$L$1000)="CONFIRMADO")),ROWS($A$3:A462))),"")</f>
        <v/>
      </c>
      <c r="X462" s="13" t="str">
        <f ca="1">IFERROR(INDEX(MAESTRO!X:X,_xludf.AGGREGATE(15,6,ROW(MAESTRO!$B$3:$B$1000)/((MAESTRO!$B$3:$B$1000="ASMARTALC")*(UPPER(MAESTRO!$L$3:$L$1000)="CONFIRMADO")),ROWS($A$3:A462))),"")</f>
        <v/>
      </c>
    </row>
    <row r="463" spans="1:24" ht="22.05" customHeight="1">
      <c r="A463" s="10" t="str">
        <f ca="1">IFERROR(INDEX(MAESTRO!A:A,_xludf.AGGREGATE(15,6,ROW(MAESTRO!$B$3:$B$1000)/((MAESTRO!$B$3:$B$1000="ASMARTALC")*(UPPER(MAESTRO!$L$3:$L$1000)="CONFIRMADO")),ROWS($A$3:A463))),"")</f>
        <v/>
      </c>
      <c r="B463" s="10" t="str">
        <f ca="1">IFERROR(INDEX(MAESTRO!B:B,_xludf.AGGREGATE(15,6,ROW(MAESTRO!$B$3:$B$1000)/((MAESTRO!$B$3:$B$1000="ASMARTALC")*(UPPER(MAESTRO!$L$3:$L$1000)="CONFIRMADO")),ROWS($A$3:A463))),"")</f>
        <v/>
      </c>
      <c r="C463" s="10" t="str">
        <f ca="1">IFERROR(INDEX(MAESTRO!C:C,_xludf.AGGREGATE(15,6,ROW(MAESTRO!$B$3:$B$1000)/((MAESTRO!$B$3:$B$1000="ASMARTALC")*(UPPER(MAESTRO!$L$3:$L$1000)="CONFIRMADO")),ROWS($A$3:A463))),"")</f>
        <v/>
      </c>
      <c r="D463" s="10" t="str">
        <f ca="1">IFERROR(INDEX(MAESTRO!D:D,_xludf.AGGREGATE(15,6,ROW(MAESTRO!$B$3:$B$1000)/((MAESTRO!$B$3:$B$1000="ASMARTALC")*(UPPER(MAESTRO!$L$3:$L$1000)="CONFIRMADO")),ROWS($A$3:A463))),"")</f>
        <v/>
      </c>
      <c r="E463" s="10" t="str">
        <f ca="1">IFERROR(INDEX(MAESTRO!E:E,_xludf.AGGREGATE(15,6,ROW(MAESTRO!$B$3:$B$1000)/((MAESTRO!$B$3:$B$1000="ASMARTALC")*(UPPER(MAESTRO!$L$3:$L$1000)="CONFIRMADO")),ROWS($A$3:A463))),"")</f>
        <v/>
      </c>
      <c r="F463" s="10" t="str">
        <f ca="1">IFERROR(INDEX(MAESTRO!F:F,_xludf.AGGREGATE(15,6,ROW(MAESTRO!$B$3:$B$1000)/((MAESTRO!$B$3:$B$1000="ASMARTALC")*(UPPER(MAESTRO!$L$3:$L$1000)="CONFIRMADO")),ROWS($A$3:A463))),"")</f>
        <v/>
      </c>
      <c r="G463" s="10" t="str">
        <f ca="1">IFERROR(INDEX(MAESTRO!G:G,_xludf.AGGREGATE(15,6,ROW(MAESTRO!$B$3:$B$1000)/((MAESTRO!$B$3:$B$1000="ASMARTALC")*(UPPER(MAESTRO!$L$3:$L$1000)="CONFIRMADO")),ROWS($A$3:A463))),"")</f>
        <v/>
      </c>
      <c r="H463" s="10" t="str">
        <f ca="1">IFERROR(INDEX(MAESTRO!H:H,_xludf.AGGREGATE(15,6,ROW(MAESTRO!$B$3:$B$1000)/((MAESTRO!$B$3:$B$1000="ASMARTALC")*(UPPER(MAESTRO!$L$3:$L$1000)="CONFIRMADO")),ROWS($A$3:A463))),"")</f>
        <v/>
      </c>
      <c r="I463" s="10" t="str">
        <f ca="1">IFERROR(INDEX(MAESTRO!I:I,_xludf.AGGREGATE(15,6,ROW(MAESTRO!$B$3:$B$1000)/((MAESTRO!$B$3:$B$1000="ASMARTALC")*(UPPER(MAESTRO!$L$3:$L$1000)="CONFIRMADO")),ROWS($A$3:A463))),"")</f>
        <v/>
      </c>
      <c r="J463" s="10" t="str">
        <f ca="1">IFERROR(INDEX(MAESTRO!J:J,_xludf.AGGREGATE(15,6,ROW(MAESTRO!$B$3:$B$1000)/((MAESTRO!$B$3:$B$1000="ASMARTALC")*(UPPER(MAESTRO!$L$3:$L$1000)="CONFIRMADO")),ROWS($A$3:A463))),"")</f>
        <v/>
      </c>
      <c r="K463" s="10" t="str">
        <f ca="1">IFERROR(INDEX(MAESTRO!K:K,_xludf.AGGREGATE(15,6,ROW(MAESTRO!$B$3:$B$1000)/((MAESTRO!$B$3:$B$1000="ASMARTALC")*(UPPER(MAESTRO!$L$3:$L$1000)="CONFIRMADO")),ROWS($A$3:A463))),"")</f>
        <v/>
      </c>
      <c r="L463" s="10" t="str">
        <f ca="1">IFERROR(INDEX(MAESTRO!L:L,_xludf.AGGREGATE(15,6,ROW(MAESTRO!$B$3:$B$1000)/((MAESTRO!$B$3:$B$1000="ASMARTALC")*(UPPER(MAESTRO!$L$3:$L$1000)="CONFIRMADO")),ROWS($A$3:A463))),"")</f>
        <v/>
      </c>
      <c r="M463" s="10" t="str">
        <f ca="1">IFERROR(INDEX(MAESTRO!M:M,_xludf.AGGREGATE(15,6,ROW(MAESTRO!$B$3:$B$1000)/((MAESTRO!$B$3:$B$1000="ASMARTALC")*(UPPER(MAESTRO!$L$3:$L$1000)="CONFIRMADO")),ROWS($A$3:A463))),"")</f>
        <v/>
      </c>
      <c r="N463" s="10" t="str">
        <f ca="1">IFERROR(INDEX(MAESTRO!N:N,_xludf.AGGREGATE(15,6,ROW(MAESTRO!$B$3:$B$1000)/((MAESTRO!$B$3:$B$1000="ASMARTALC")*(UPPER(MAESTRO!$L$3:$L$1000)="CONFIRMADO")),ROWS($A$3:A463))),"")</f>
        <v/>
      </c>
      <c r="O463" s="10" t="str">
        <f ca="1">IFERROR(INDEX(MAESTRO!O:O,_xludf.AGGREGATE(15,6,ROW(MAESTRO!$B$3:$B$1000)/((MAESTRO!$B$3:$B$1000="ASMARTALC")*(UPPER(MAESTRO!$L$3:$L$1000)="CONFIRMADO")),ROWS($A$3:A463))),"")</f>
        <v/>
      </c>
      <c r="P463" s="10" t="str">
        <f ca="1">IFERROR(INDEX(MAESTRO!P:P,_xludf.AGGREGATE(15,6,ROW(MAESTRO!$B$3:$B$1000)/((MAESTRO!$B$3:$B$1000="ASMARTALC")*(UPPER(MAESTRO!$L$3:$L$1000)="CONFIRMADO")),ROWS($A$3:A463))),"")</f>
        <v/>
      </c>
      <c r="Q463" s="10" t="str">
        <f ca="1">IFERROR(INDEX(MAESTRO!Q:Q,_xludf.AGGREGATE(15,6,ROW(MAESTRO!$B$3:$B$1000)/((MAESTRO!$B$3:$B$1000="ASMARTALC")*(UPPER(MAESTRO!$L$3:$L$1000)="CONFIRMADO")),ROWS($A$3:A463))),"")</f>
        <v/>
      </c>
      <c r="R463" s="10" t="str">
        <f ca="1">IFERROR(INDEX(MAESTRO!R:R,_xludf.AGGREGATE(15,6,ROW(MAESTRO!$B$3:$B$1000)/((MAESTRO!$B$3:$B$1000="ASMARTALC")*(UPPER(MAESTRO!$L$3:$L$1000)="CONFIRMADO")),ROWS($A$3:A463))),"")</f>
        <v/>
      </c>
      <c r="S463" s="10" t="str">
        <f ca="1">IFERROR(INDEX(MAESTRO!S:S,_xludf.AGGREGATE(15,6,ROW(MAESTRO!$B$3:$B$1000)/((MAESTRO!$B$3:$B$1000="ASMARTALC")*(UPPER(MAESTRO!$L$3:$L$1000)="CONFIRMADO")),ROWS($A$3:A463))),"")</f>
        <v/>
      </c>
      <c r="T463" s="10" t="str">
        <f ca="1">IFERROR(INDEX(MAESTRO!T:T,_xludf.AGGREGATE(15,6,ROW(MAESTRO!$B$3:$B$1000)/((MAESTRO!$B$3:$B$1000="ASMARTALC")*(UPPER(MAESTRO!$L$3:$L$1000)="CONFIRMADO")),ROWS($A$3:A463))),"")</f>
        <v/>
      </c>
      <c r="U463" s="10" t="str">
        <f ca="1">IFERROR(INDEX(MAESTRO!U:U,_xludf.AGGREGATE(15,6,ROW(MAESTRO!$B$3:$B$1000)/((MAESTRO!$B$3:$B$1000="ASMARTALC")*(UPPER(MAESTRO!$L$3:$L$1000)="CONFIRMADO")),ROWS($A$3:A463))),"")</f>
        <v/>
      </c>
      <c r="V463" s="10" t="str">
        <f ca="1">IFERROR(INDEX(MAESTRO!V:V,_xludf.AGGREGATE(15,6,ROW(MAESTRO!$B$3:$B$1000)/((MAESTRO!$B$3:$B$1000="ASMARTALC")*(UPPER(MAESTRO!$L$3:$L$1000)="CONFIRMADO")),ROWS($A$3:A463))),"")</f>
        <v/>
      </c>
      <c r="W463" s="10" t="str">
        <f ca="1">IFERROR(INDEX(MAESTRO!W:W,_xludf.AGGREGATE(15,6,ROW(MAESTRO!$B$3:$B$1000)/((MAESTRO!$B$3:$B$1000="ASMARTALC")*(UPPER(MAESTRO!$L$3:$L$1000)="CONFIRMADO")),ROWS($A$3:A463))),"")</f>
        <v/>
      </c>
      <c r="X463" s="10" t="str">
        <f ca="1">IFERROR(INDEX(MAESTRO!X:X,_xludf.AGGREGATE(15,6,ROW(MAESTRO!$B$3:$B$1000)/((MAESTRO!$B$3:$B$1000="ASMARTALC")*(UPPER(MAESTRO!$L$3:$L$1000)="CONFIRMADO")),ROWS($A$3:A463))),"")</f>
        <v/>
      </c>
    </row>
    <row r="464" spans="1:24" ht="22.05" customHeight="1">
      <c r="A464" s="13" t="str">
        <f ca="1">IFERROR(INDEX(MAESTRO!A:A,_xludf.AGGREGATE(15,6,ROW(MAESTRO!$B$3:$B$1000)/((MAESTRO!$B$3:$B$1000="ASMARTALC")*(UPPER(MAESTRO!$L$3:$L$1000)="CONFIRMADO")),ROWS($A$3:A464))),"")</f>
        <v/>
      </c>
      <c r="B464" s="13" t="str">
        <f ca="1">IFERROR(INDEX(MAESTRO!B:B,_xludf.AGGREGATE(15,6,ROW(MAESTRO!$B$3:$B$1000)/((MAESTRO!$B$3:$B$1000="ASMARTALC")*(UPPER(MAESTRO!$L$3:$L$1000)="CONFIRMADO")),ROWS($A$3:A464))),"")</f>
        <v/>
      </c>
      <c r="C464" s="13" t="str">
        <f ca="1">IFERROR(INDEX(MAESTRO!C:C,_xludf.AGGREGATE(15,6,ROW(MAESTRO!$B$3:$B$1000)/((MAESTRO!$B$3:$B$1000="ASMARTALC")*(UPPER(MAESTRO!$L$3:$L$1000)="CONFIRMADO")),ROWS($A$3:A464))),"")</f>
        <v/>
      </c>
      <c r="D464" s="13" t="str">
        <f ca="1">IFERROR(INDEX(MAESTRO!D:D,_xludf.AGGREGATE(15,6,ROW(MAESTRO!$B$3:$B$1000)/((MAESTRO!$B$3:$B$1000="ASMARTALC")*(UPPER(MAESTRO!$L$3:$L$1000)="CONFIRMADO")),ROWS($A$3:A464))),"")</f>
        <v/>
      </c>
      <c r="E464" s="13" t="str">
        <f ca="1">IFERROR(INDEX(MAESTRO!E:E,_xludf.AGGREGATE(15,6,ROW(MAESTRO!$B$3:$B$1000)/((MAESTRO!$B$3:$B$1000="ASMARTALC")*(UPPER(MAESTRO!$L$3:$L$1000)="CONFIRMADO")),ROWS($A$3:A464))),"")</f>
        <v/>
      </c>
      <c r="F464" s="13" t="str">
        <f ca="1">IFERROR(INDEX(MAESTRO!F:F,_xludf.AGGREGATE(15,6,ROW(MAESTRO!$B$3:$B$1000)/((MAESTRO!$B$3:$B$1000="ASMARTALC")*(UPPER(MAESTRO!$L$3:$L$1000)="CONFIRMADO")),ROWS($A$3:A464))),"")</f>
        <v/>
      </c>
      <c r="G464" s="13" t="str">
        <f ca="1">IFERROR(INDEX(MAESTRO!G:G,_xludf.AGGREGATE(15,6,ROW(MAESTRO!$B$3:$B$1000)/((MAESTRO!$B$3:$B$1000="ASMARTALC")*(UPPER(MAESTRO!$L$3:$L$1000)="CONFIRMADO")),ROWS($A$3:A464))),"")</f>
        <v/>
      </c>
      <c r="H464" s="13" t="str">
        <f ca="1">IFERROR(INDEX(MAESTRO!H:H,_xludf.AGGREGATE(15,6,ROW(MAESTRO!$B$3:$B$1000)/((MAESTRO!$B$3:$B$1000="ASMARTALC")*(UPPER(MAESTRO!$L$3:$L$1000)="CONFIRMADO")),ROWS($A$3:A464))),"")</f>
        <v/>
      </c>
      <c r="I464" s="13" t="str">
        <f ca="1">IFERROR(INDEX(MAESTRO!I:I,_xludf.AGGREGATE(15,6,ROW(MAESTRO!$B$3:$B$1000)/((MAESTRO!$B$3:$B$1000="ASMARTALC")*(UPPER(MAESTRO!$L$3:$L$1000)="CONFIRMADO")),ROWS($A$3:A464))),"")</f>
        <v/>
      </c>
      <c r="J464" s="13" t="str">
        <f ca="1">IFERROR(INDEX(MAESTRO!J:J,_xludf.AGGREGATE(15,6,ROW(MAESTRO!$B$3:$B$1000)/((MAESTRO!$B$3:$B$1000="ASMARTALC")*(UPPER(MAESTRO!$L$3:$L$1000)="CONFIRMADO")),ROWS($A$3:A464))),"")</f>
        <v/>
      </c>
      <c r="K464" s="13" t="str">
        <f ca="1">IFERROR(INDEX(MAESTRO!K:K,_xludf.AGGREGATE(15,6,ROW(MAESTRO!$B$3:$B$1000)/((MAESTRO!$B$3:$B$1000="ASMARTALC")*(UPPER(MAESTRO!$L$3:$L$1000)="CONFIRMADO")),ROWS($A$3:A464))),"")</f>
        <v/>
      </c>
      <c r="L464" s="13" t="str">
        <f ca="1">IFERROR(INDEX(MAESTRO!L:L,_xludf.AGGREGATE(15,6,ROW(MAESTRO!$B$3:$B$1000)/((MAESTRO!$B$3:$B$1000="ASMARTALC")*(UPPER(MAESTRO!$L$3:$L$1000)="CONFIRMADO")),ROWS($A$3:A464))),"")</f>
        <v/>
      </c>
      <c r="M464" s="13" t="str">
        <f ca="1">IFERROR(INDEX(MAESTRO!M:M,_xludf.AGGREGATE(15,6,ROW(MAESTRO!$B$3:$B$1000)/((MAESTRO!$B$3:$B$1000="ASMARTALC")*(UPPER(MAESTRO!$L$3:$L$1000)="CONFIRMADO")),ROWS($A$3:A464))),"")</f>
        <v/>
      </c>
      <c r="N464" s="13" t="str">
        <f ca="1">IFERROR(INDEX(MAESTRO!N:N,_xludf.AGGREGATE(15,6,ROW(MAESTRO!$B$3:$B$1000)/((MAESTRO!$B$3:$B$1000="ASMARTALC")*(UPPER(MAESTRO!$L$3:$L$1000)="CONFIRMADO")),ROWS($A$3:A464))),"")</f>
        <v/>
      </c>
      <c r="O464" s="13" t="str">
        <f ca="1">IFERROR(INDEX(MAESTRO!O:O,_xludf.AGGREGATE(15,6,ROW(MAESTRO!$B$3:$B$1000)/((MAESTRO!$B$3:$B$1000="ASMARTALC")*(UPPER(MAESTRO!$L$3:$L$1000)="CONFIRMADO")),ROWS($A$3:A464))),"")</f>
        <v/>
      </c>
      <c r="P464" s="13" t="str">
        <f ca="1">IFERROR(INDEX(MAESTRO!P:P,_xludf.AGGREGATE(15,6,ROW(MAESTRO!$B$3:$B$1000)/((MAESTRO!$B$3:$B$1000="ASMARTALC")*(UPPER(MAESTRO!$L$3:$L$1000)="CONFIRMADO")),ROWS($A$3:A464))),"")</f>
        <v/>
      </c>
      <c r="Q464" s="13" t="str">
        <f ca="1">IFERROR(INDEX(MAESTRO!Q:Q,_xludf.AGGREGATE(15,6,ROW(MAESTRO!$B$3:$B$1000)/((MAESTRO!$B$3:$B$1000="ASMARTALC")*(UPPER(MAESTRO!$L$3:$L$1000)="CONFIRMADO")),ROWS($A$3:A464))),"")</f>
        <v/>
      </c>
      <c r="R464" s="13" t="str">
        <f ca="1">IFERROR(INDEX(MAESTRO!R:R,_xludf.AGGREGATE(15,6,ROW(MAESTRO!$B$3:$B$1000)/((MAESTRO!$B$3:$B$1000="ASMARTALC")*(UPPER(MAESTRO!$L$3:$L$1000)="CONFIRMADO")),ROWS($A$3:A464))),"")</f>
        <v/>
      </c>
      <c r="S464" s="13" t="str">
        <f ca="1">IFERROR(INDEX(MAESTRO!S:S,_xludf.AGGREGATE(15,6,ROW(MAESTRO!$B$3:$B$1000)/((MAESTRO!$B$3:$B$1000="ASMARTALC")*(UPPER(MAESTRO!$L$3:$L$1000)="CONFIRMADO")),ROWS($A$3:A464))),"")</f>
        <v/>
      </c>
      <c r="T464" s="13" t="str">
        <f ca="1">IFERROR(INDEX(MAESTRO!T:T,_xludf.AGGREGATE(15,6,ROW(MAESTRO!$B$3:$B$1000)/((MAESTRO!$B$3:$B$1000="ASMARTALC")*(UPPER(MAESTRO!$L$3:$L$1000)="CONFIRMADO")),ROWS($A$3:A464))),"")</f>
        <v/>
      </c>
      <c r="U464" s="13" t="str">
        <f ca="1">IFERROR(INDEX(MAESTRO!U:U,_xludf.AGGREGATE(15,6,ROW(MAESTRO!$B$3:$B$1000)/((MAESTRO!$B$3:$B$1000="ASMARTALC")*(UPPER(MAESTRO!$L$3:$L$1000)="CONFIRMADO")),ROWS($A$3:A464))),"")</f>
        <v/>
      </c>
      <c r="V464" s="13" t="str">
        <f ca="1">IFERROR(INDEX(MAESTRO!V:V,_xludf.AGGREGATE(15,6,ROW(MAESTRO!$B$3:$B$1000)/((MAESTRO!$B$3:$B$1000="ASMARTALC")*(UPPER(MAESTRO!$L$3:$L$1000)="CONFIRMADO")),ROWS($A$3:A464))),"")</f>
        <v/>
      </c>
      <c r="W464" s="13" t="str">
        <f ca="1">IFERROR(INDEX(MAESTRO!W:W,_xludf.AGGREGATE(15,6,ROW(MAESTRO!$B$3:$B$1000)/((MAESTRO!$B$3:$B$1000="ASMARTALC")*(UPPER(MAESTRO!$L$3:$L$1000)="CONFIRMADO")),ROWS($A$3:A464))),"")</f>
        <v/>
      </c>
      <c r="X464" s="13" t="str">
        <f ca="1">IFERROR(INDEX(MAESTRO!X:X,_xludf.AGGREGATE(15,6,ROW(MAESTRO!$B$3:$B$1000)/((MAESTRO!$B$3:$B$1000="ASMARTALC")*(UPPER(MAESTRO!$L$3:$L$1000)="CONFIRMADO")),ROWS($A$3:A464))),"")</f>
        <v/>
      </c>
    </row>
    <row r="465" spans="1:24" ht="22.05" customHeight="1">
      <c r="A465" s="10" t="str">
        <f ca="1">IFERROR(INDEX(MAESTRO!A:A,_xludf.AGGREGATE(15,6,ROW(MAESTRO!$B$3:$B$1000)/((MAESTRO!$B$3:$B$1000="ASMARTALC")*(UPPER(MAESTRO!$L$3:$L$1000)="CONFIRMADO")),ROWS($A$3:A465))),"")</f>
        <v/>
      </c>
      <c r="B465" s="10" t="str">
        <f ca="1">IFERROR(INDEX(MAESTRO!B:B,_xludf.AGGREGATE(15,6,ROW(MAESTRO!$B$3:$B$1000)/((MAESTRO!$B$3:$B$1000="ASMARTALC")*(UPPER(MAESTRO!$L$3:$L$1000)="CONFIRMADO")),ROWS($A$3:A465))),"")</f>
        <v/>
      </c>
      <c r="C465" s="10" t="str">
        <f ca="1">IFERROR(INDEX(MAESTRO!C:C,_xludf.AGGREGATE(15,6,ROW(MAESTRO!$B$3:$B$1000)/((MAESTRO!$B$3:$B$1000="ASMARTALC")*(UPPER(MAESTRO!$L$3:$L$1000)="CONFIRMADO")),ROWS($A$3:A465))),"")</f>
        <v/>
      </c>
      <c r="D465" s="10" t="str">
        <f ca="1">IFERROR(INDEX(MAESTRO!D:D,_xludf.AGGREGATE(15,6,ROW(MAESTRO!$B$3:$B$1000)/((MAESTRO!$B$3:$B$1000="ASMARTALC")*(UPPER(MAESTRO!$L$3:$L$1000)="CONFIRMADO")),ROWS($A$3:A465))),"")</f>
        <v/>
      </c>
      <c r="E465" s="10" t="str">
        <f ca="1">IFERROR(INDEX(MAESTRO!E:E,_xludf.AGGREGATE(15,6,ROW(MAESTRO!$B$3:$B$1000)/((MAESTRO!$B$3:$B$1000="ASMARTALC")*(UPPER(MAESTRO!$L$3:$L$1000)="CONFIRMADO")),ROWS($A$3:A465))),"")</f>
        <v/>
      </c>
      <c r="F465" s="10" t="str">
        <f ca="1">IFERROR(INDEX(MAESTRO!F:F,_xludf.AGGREGATE(15,6,ROW(MAESTRO!$B$3:$B$1000)/((MAESTRO!$B$3:$B$1000="ASMARTALC")*(UPPER(MAESTRO!$L$3:$L$1000)="CONFIRMADO")),ROWS($A$3:A465))),"")</f>
        <v/>
      </c>
      <c r="G465" s="10" t="str">
        <f ca="1">IFERROR(INDEX(MAESTRO!G:G,_xludf.AGGREGATE(15,6,ROW(MAESTRO!$B$3:$B$1000)/((MAESTRO!$B$3:$B$1000="ASMARTALC")*(UPPER(MAESTRO!$L$3:$L$1000)="CONFIRMADO")),ROWS($A$3:A465))),"")</f>
        <v/>
      </c>
      <c r="H465" s="10" t="str">
        <f ca="1">IFERROR(INDEX(MAESTRO!H:H,_xludf.AGGREGATE(15,6,ROW(MAESTRO!$B$3:$B$1000)/((MAESTRO!$B$3:$B$1000="ASMARTALC")*(UPPER(MAESTRO!$L$3:$L$1000)="CONFIRMADO")),ROWS($A$3:A465))),"")</f>
        <v/>
      </c>
      <c r="I465" s="10" t="str">
        <f ca="1">IFERROR(INDEX(MAESTRO!I:I,_xludf.AGGREGATE(15,6,ROW(MAESTRO!$B$3:$B$1000)/((MAESTRO!$B$3:$B$1000="ASMARTALC")*(UPPER(MAESTRO!$L$3:$L$1000)="CONFIRMADO")),ROWS($A$3:A465))),"")</f>
        <v/>
      </c>
      <c r="J465" s="10" t="str">
        <f ca="1">IFERROR(INDEX(MAESTRO!J:J,_xludf.AGGREGATE(15,6,ROW(MAESTRO!$B$3:$B$1000)/((MAESTRO!$B$3:$B$1000="ASMARTALC")*(UPPER(MAESTRO!$L$3:$L$1000)="CONFIRMADO")),ROWS($A$3:A465))),"")</f>
        <v/>
      </c>
      <c r="K465" s="10" t="str">
        <f ca="1">IFERROR(INDEX(MAESTRO!K:K,_xludf.AGGREGATE(15,6,ROW(MAESTRO!$B$3:$B$1000)/((MAESTRO!$B$3:$B$1000="ASMARTALC")*(UPPER(MAESTRO!$L$3:$L$1000)="CONFIRMADO")),ROWS($A$3:A465))),"")</f>
        <v/>
      </c>
      <c r="L465" s="10" t="str">
        <f ca="1">IFERROR(INDEX(MAESTRO!L:L,_xludf.AGGREGATE(15,6,ROW(MAESTRO!$B$3:$B$1000)/((MAESTRO!$B$3:$B$1000="ASMARTALC")*(UPPER(MAESTRO!$L$3:$L$1000)="CONFIRMADO")),ROWS($A$3:A465))),"")</f>
        <v/>
      </c>
      <c r="M465" s="10" t="str">
        <f ca="1">IFERROR(INDEX(MAESTRO!M:M,_xludf.AGGREGATE(15,6,ROW(MAESTRO!$B$3:$B$1000)/((MAESTRO!$B$3:$B$1000="ASMARTALC")*(UPPER(MAESTRO!$L$3:$L$1000)="CONFIRMADO")),ROWS($A$3:A465))),"")</f>
        <v/>
      </c>
      <c r="N465" s="10" t="str">
        <f ca="1">IFERROR(INDEX(MAESTRO!N:N,_xludf.AGGREGATE(15,6,ROW(MAESTRO!$B$3:$B$1000)/((MAESTRO!$B$3:$B$1000="ASMARTALC")*(UPPER(MAESTRO!$L$3:$L$1000)="CONFIRMADO")),ROWS($A$3:A465))),"")</f>
        <v/>
      </c>
      <c r="O465" s="10" t="str">
        <f ca="1">IFERROR(INDEX(MAESTRO!O:O,_xludf.AGGREGATE(15,6,ROW(MAESTRO!$B$3:$B$1000)/((MAESTRO!$B$3:$B$1000="ASMARTALC")*(UPPER(MAESTRO!$L$3:$L$1000)="CONFIRMADO")),ROWS($A$3:A465))),"")</f>
        <v/>
      </c>
      <c r="P465" s="10" t="str">
        <f ca="1">IFERROR(INDEX(MAESTRO!P:P,_xludf.AGGREGATE(15,6,ROW(MAESTRO!$B$3:$B$1000)/((MAESTRO!$B$3:$B$1000="ASMARTALC")*(UPPER(MAESTRO!$L$3:$L$1000)="CONFIRMADO")),ROWS($A$3:A465))),"")</f>
        <v/>
      </c>
      <c r="Q465" s="10" t="str">
        <f ca="1">IFERROR(INDEX(MAESTRO!Q:Q,_xludf.AGGREGATE(15,6,ROW(MAESTRO!$B$3:$B$1000)/((MAESTRO!$B$3:$B$1000="ASMARTALC")*(UPPER(MAESTRO!$L$3:$L$1000)="CONFIRMADO")),ROWS($A$3:A465))),"")</f>
        <v/>
      </c>
      <c r="R465" s="10" t="str">
        <f ca="1">IFERROR(INDEX(MAESTRO!R:R,_xludf.AGGREGATE(15,6,ROW(MAESTRO!$B$3:$B$1000)/((MAESTRO!$B$3:$B$1000="ASMARTALC")*(UPPER(MAESTRO!$L$3:$L$1000)="CONFIRMADO")),ROWS($A$3:A465))),"")</f>
        <v/>
      </c>
      <c r="S465" s="10" t="str">
        <f ca="1">IFERROR(INDEX(MAESTRO!S:S,_xludf.AGGREGATE(15,6,ROW(MAESTRO!$B$3:$B$1000)/((MAESTRO!$B$3:$B$1000="ASMARTALC")*(UPPER(MAESTRO!$L$3:$L$1000)="CONFIRMADO")),ROWS($A$3:A465))),"")</f>
        <v/>
      </c>
      <c r="T465" s="10" t="str">
        <f ca="1">IFERROR(INDEX(MAESTRO!T:T,_xludf.AGGREGATE(15,6,ROW(MAESTRO!$B$3:$B$1000)/((MAESTRO!$B$3:$B$1000="ASMARTALC")*(UPPER(MAESTRO!$L$3:$L$1000)="CONFIRMADO")),ROWS($A$3:A465))),"")</f>
        <v/>
      </c>
      <c r="U465" s="10" t="str">
        <f ca="1">IFERROR(INDEX(MAESTRO!U:U,_xludf.AGGREGATE(15,6,ROW(MAESTRO!$B$3:$B$1000)/((MAESTRO!$B$3:$B$1000="ASMARTALC")*(UPPER(MAESTRO!$L$3:$L$1000)="CONFIRMADO")),ROWS($A$3:A465))),"")</f>
        <v/>
      </c>
      <c r="V465" s="10" t="str">
        <f ca="1">IFERROR(INDEX(MAESTRO!V:V,_xludf.AGGREGATE(15,6,ROW(MAESTRO!$B$3:$B$1000)/((MAESTRO!$B$3:$B$1000="ASMARTALC")*(UPPER(MAESTRO!$L$3:$L$1000)="CONFIRMADO")),ROWS($A$3:A465))),"")</f>
        <v/>
      </c>
      <c r="W465" s="10" t="str">
        <f ca="1">IFERROR(INDEX(MAESTRO!W:W,_xludf.AGGREGATE(15,6,ROW(MAESTRO!$B$3:$B$1000)/((MAESTRO!$B$3:$B$1000="ASMARTALC")*(UPPER(MAESTRO!$L$3:$L$1000)="CONFIRMADO")),ROWS($A$3:A465))),"")</f>
        <v/>
      </c>
      <c r="X465" s="10" t="str">
        <f ca="1">IFERROR(INDEX(MAESTRO!X:X,_xludf.AGGREGATE(15,6,ROW(MAESTRO!$B$3:$B$1000)/((MAESTRO!$B$3:$B$1000="ASMARTALC")*(UPPER(MAESTRO!$L$3:$L$1000)="CONFIRMADO")),ROWS($A$3:A465))),"")</f>
        <v/>
      </c>
    </row>
    <row r="466" spans="1:24" ht="22.05" customHeight="1">
      <c r="A466" s="13" t="str">
        <f ca="1">IFERROR(INDEX(MAESTRO!A:A,_xludf.AGGREGATE(15,6,ROW(MAESTRO!$B$3:$B$1000)/((MAESTRO!$B$3:$B$1000="ASMARTALC")*(UPPER(MAESTRO!$L$3:$L$1000)="CONFIRMADO")),ROWS($A$3:A466))),"")</f>
        <v/>
      </c>
      <c r="B466" s="13" t="str">
        <f ca="1">IFERROR(INDEX(MAESTRO!B:B,_xludf.AGGREGATE(15,6,ROW(MAESTRO!$B$3:$B$1000)/((MAESTRO!$B$3:$B$1000="ASMARTALC")*(UPPER(MAESTRO!$L$3:$L$1000)="CONFIRMADO")),ROWS($A$3:A466))),"")</f>
        <v/>
      </c>
      <c r="C466" s="13" t="str">
        <f ca="1">IFERROR(INDEX(MAESTRO!C:C,_xludf.AGGREGATE(15,6,ROW(MAESTRO!$B$3:$B$1000)/((MAESTRO!$B$3:$B$1000="ASMARTALC")*(UPPER(MAESTRO!$L$3:$L$1000)="CONFIRMADO")),ROWS($A$3:A466))),"")</f>
        <v/>
      </c>
      <c r="D466" s="13" t="str">
        <f ca="1">IFERROR(INDEX(MAESTRO!D:D,_xludf.AGGREGATE(15,6,ROW(MAESTRO!$B$3:$B$1000)/((MAESTRO!$B$3:$B$1000="ASMARTALC")*(UPPER(MAESTRO!$L$3:$L$1000)="CONFIRMADO")),ROWS($A$3:A466))),"")</f>
        <v/>
      </c>
      <c r="E466" s="13" t="str">
        <f ca="1">IFERROR(INDEX(MAESTRO!E:E,_xludf.AGGREGATE(15,6,ROW(MAESTRO!$B$3:$B$1000)/((MAESTRO!$B$3:$B$1000="ASMARTALC")*(UPPER(MAESTRO!$L$3:$L$1000)="CONFIRMADO")),ROWS($A$3:A466))),"")</f>
        <v/>
      </c>
      <c r="F466" s="13" t="str">
        <f ca="1">IFERROR(INDEX(MAESTRO!F:F,_xludf.AGGREGATE(15,6,ROW(MAESTRO!$B$3:$B$1000)/((MAESTRO!$B$3:$B$1000="ASMARTALC")*(UPPER(MAESTRO!$L$3:$L$1000)="CONFIRMADO")),ROWS($A$3:A466))),"")</f>
        <v/>
      </c>
      <c r="G466" s="13" t="str">
        <f ca="1">IFERROR(INDEX(MAESTRO!G:G,_xludf.AGGREGATE(15,6,ROW(MAESTRO!$B$3:$B$1000)/((MAESTRO!$B$3:$B$1000="ASMARTALC")*(UPPER(MAESTRO!$L$3:$L$1000)="CONFIRMADO")),ROWS($A$3:A466))),"")</f>
        <v/>
      </c>
      <c r="H466" s="13" t="str">
        <f ca="1">IFERROR(INDEX(MAESTRO!H:H,_xludf.AGGREGATE(15,6,ROW(MAESTRO!$B$3:$B$1000)/((MAESTRO!$B$3:$B$1000="ASMARTALC")*(UPPER(MAESTRO!$L$3:$L$1000)="CONFIRMADO")),ROWS($A$3:A466))),"")</f>
        <v/>
      </c>
      <c r="I466" s="13" t="str">
        <f ca="1">IFERROR(INDEX(MAESTRO!I:I,_xludf.AGGREGATE(15,6,ROW(MAESTRO!$B$3:$B$1000)/((MAESTRO!$B$3:$B$1000="ASMARTALC")*(UPPER(MAESTRO!$L$3:$L$1000)="CONFIRMADO")),ROWS($A$3:A466))),"")</f>
        <v/>
      </c>
      <c r="J466" s="13" t="str">
        <f ca="1">IFERROR(INDEX(MAESTRO!J:J,_xludf.AGGREGATE(15,6,ROW(MAESTRO!$B$3:$B$1000)/((MAESTRO!$B$3:$B$1000="ASMARTALC")*(UPPER(MAESTRO!$L$3:$L$1000)="CONFIRMADO")),ROWS($A$3:A466))),"")</f>
        <v/>
      </c>
      <c r="K466" s="13" t="str">
        <f ca="1">IFERROR(INDEX(MAESTRO!K:K,_xludf.AGGREGATE(15,6,ROW(MAESTRO!$B$3:$B$1000)/((MAESTRO!$B$3:$B$1000="ASMARTALC")*(UPPER(MAESTRO!$L$3:$L$1000)="CONFIRMADO")),ROWS($A$3:A466))),"")</f>
        <v/>
      </c>
      <c r="L466" s="13" t="str">
        <f ca="1">IFERROR(INDEX(MAESTRO!L:L,_xludf.AGGREGATE(15,6,ROW(MAESTRO!$B$3:$B$1000)/((MAESTRO!$B$3:$B$1000="ASMARTALC")*(UPPER(MAESTRO!$L$3:$L$1000)="CONFIRMADO")),ROWS($A$3:A466))),"")</f>
        <v/>
      </c>
      <c r="M466" s="13" t="str">
        <f ca="1">IFERROR(INDEX(MAESTRO!M:M,_xludf.AGGREGATE(15,6,ROW(MAESTRO!$B$3:$B$1000)/((MAESTRO!$B$3:$B$1000="ASMARTALC")*(UPPER(MAESTRO!$L$3:$L$1000)="CONFIRMADO")),ROWS($A$3:A466))),"")</f>
        <v/>
      </c>
      <c r="N466" s="13" t="str">
        <f ca="1">IFERROR(INDEX(MAESTRO!N:N,_xludf.AGGREGATE(15,6,ROW(MAESTRO!$B$3:$B$1000)/((MAESTRO!$B$3:$B$1000="ASMARTALC")*(UPPER(MAESTRO!$L$3:$L$1000)="CONFIRMADO")),ROWS($A$3:A466))),"")</f>
        <v/>
      </c>
      <c r="O466" s="13" t="str">
        <f ca="1">IFERROR(INDEX(MAESTRO!O:O,_xludf.AGGREGATE(15,6,ROW(MAESTRO!$B$3:$B$1000)/((MAESTRO!$B$3:$B$1000="ASMARTALC")*(UPPER(MAESTRO!$L$3:$L$1000)="CONFIRMADO")),ROWS($A$3:A466))),"")</f>
        <v/>
      </c>
      <c r="P466" s="13" t="str">
        <f ca="1">IFERROR(INDEX(MAESTRO!P:P,_xludf.AGGREGATE(15,6,ROW(MAESTRO!$B$3:$B$1000)/((MAESTRO!$B$3:$B$1000="ASMARTALC")*(UPPER(MAESTRO!$L$3:$L$1000)="CONFIRMADO")),ROWS($A$3:A466))),"")</f>
        <v/>
      </c>
      <c r="Q466" s="13" t="str">
        <f ca="1">IFERROR(INDEX(MAESTRO!Q:Q,_xludf.AGGREGATE(15,6,ROW(MAESTRO!$B$3:$B$1000)/((MAESTRO!$B$3:$B$1000="ASMARTALC")*(UPPER(MAESTRO!$L$3:$L$1000)="CONFIRMADO")),ROWS($A$3:A466))),"")</f>
        <v/>
      </c>
      <c r="R466" s="13" t="str">
        <f ca="1">IFERROR(INDEX(MAESTRO!R:R,_xludf.AGGREGATE(15,6,ROW(MAESTRO!$B$3:$B$1000)/((MAESTRO!$B$3:$B$1000="ASMARTALC")*(UPPER(MAESTRO!$L$3:$L$1000)="CONFIRMADO")),ROWS($A$3:A466))),"")</f>
        <v/>
      </c>
      <c r="S466" s="13" t="str">
        <f ca="1">IFERROR(INDEX(MAESTRO!S:S,_xludf.AGGREGATE(15,6,ROW(MAESTRO!$B$3:$B$1000)/((MAESTRO!$B$3:$B$1000="ASMARTALC")*(UPPER(MAESTRO!$L$3:$L$1000)="CONFIRMADO")),ROWS($A$3:A466))),"")</f>
        <v/>
      </c>
      <c r="T466" s="13" t="str">
        <f ca="1">IFERROR(INDEX(MAESTRO!T:T,_xludf.AGGREGATE(15,6,ROW(MAESTRO!$B$3:$B$1000)/((MAESTRO!$B$3:$B$1000="ASMARTALC")*(UPPER(MAESTRO!$L$3:$L$1000)="CONFIRMADO")),ROWS($A$3:A466))),"")</f>
        <v/>
      </c>
      <c r="U466" s="13" t="str">
        <f ca="1">IFERROR(INDEX(MAESTRO!U:U,_xludf.AGGREGATE(15,6,ROW(MAESTRO!$B$3:$B$1000)/((MAESTRO!$B$3:$B$1000="ASMARTALC")*(UPPER(MAESTRO!$L$3:$L$1000)="CONFIRMADO")),ROWS($A$3:A466))),"")</f>
        <v/>
      </c>
      <c r="V466" s="13" t="str">
        <f ca="1">IFERROR(INDEX(MAESTRO!V:V,_xludf.AGGREGATE(15,6,ROW(MAESTRO!$B$3:$B$1000)/((MAESTRO!$B$3:$B$1000="ASMARTALC")*(UPPER(MAESTRO!$L$3:$L$1000)="CONFIRMADO")),ROWS($A$3:A466))),"")</f>
        <v/>
      </c>
      <c r="W466" s="13" t="str">
        <f ca="1">IFERROR(INDEX(MAESTRO!W:W,_xludf.AGGREGATE(15,6,ROW(MAESTRO!$B$3:$B$1000)/((MAESTRO!$B$3:$B$1000="ASMARTALC")*(UPPER(MAESTRO!$L$3:$L$1000)="CONFIRMADO")),ROWS($A$3:A466))),"")</f>
        <v/>
      </c>
      <c r="X466" s="13" t="str">
        <f ca="1">IFERROR(INDEX(MAESTRO!X:X,_xludf.AGGREGATE(15,6,ROW(MAESTRO!$B$3:$B$1000)/((MAESTRO!$B$3:$B$1000="ASMARTALC")*(UPPER(MAESTRO!$L$3:$L$1000)="CONFIRMADO")),ROWS($A$3:A466))),"")</f>
        <v/>
      </c>
    </row>
    <row r="467" spans="1:24" ht="22.05" customHeight="1">
      <c r="A467" s="10" t="str">
        <f ca="1">IFERROR(INDEX(MAESTRO!A:A,_xludf.AGGREGATE(15,6,ROW(MAESTRO!$B$3:$B$1000)/((MAESTRO!$B$3:$B$1000="ASMARTALC")*(UPPER(MAESTRO!$L$3:$L$1000)="CONFIRMADO")),ROWS($A$3:A467))),"")</f>
        <v/>
      </c>
      <c r="B467" s="10" t="str">
        <f ca="1">IFERROR(INDEX(MAESTRO!B:B,_xludf.AGGREGATE(15,6,ROW(MAESTRO!$B$3:$B$1000)/((MAESTRO!$B$3:$B$1000="ASMARTALC")*(UPPER(MAESTRO!$L$3:$L$1000)="CONFIRMADO")),ROWS($A$3:A467))),"")</f>
        <v/>
      </c>
      <c r="C467" s="10" t="str">
        <f ca="1">IFERROR(INDEX(MAESTRO!C:C,_xludf.AGGREGATE(15,6,ROW(MAESTRO!$B$3:$B$1000)/((MAESTRO!$B$3:$B$1000="ASMARTALC")*(UPPER(MAESTRO!$L$3:$L$1000)="CONFIRMADO")),ROWS($A$3:A467))),"")</f>
        <v/>
      </c>
      <c r="D467" s="10" t="str">
        <f ca="1">IFERROR(INDEX(MAESTRO!D:D,_xludf.AGGREGATE(15,6,ROW(MAESTRO!$B$3:$B$1000)/((MAESTRO!$B$3:$B$1000="ASMARTALC")*(UPPER(MAESTRO!$L$3:$L$1000)="CONFIRMADO")),ROWS($A$3:A467))),"")</f>
        <v/>
      </c>
      <c r="E467" s="10" t="str">
        <f ca="1">IFERROR(INDEX(MAESTRO!E:E,_xludf.AGGREGATE(15,6,ROW(MAESTRO!$B$3:$B$1000)/((MAESTRO!$B$3:$B$1000="ASMARTALC")*(UPPER(MAESTRO!$L$3:$L$1000)="CONFIRMADO")),ROWS($A$3:A467))),"")</f>
        <v/>
      </c>
      <c r="F467" s="10" t="str">
        <f ca="1">IFERROR(INDEX(MAESTRO!F:F,_xludf.AGGREGATE(15,6,ROW(MAESTRO!$B$3:$B$1000)/((MAESTRO!$B$3:$B$1000="ASMARTALC")*(UPPER(MAESTRO!$L$3:$L$1000)="CONFIRMADO")),ROWS($A$3:A467))),"")</f>
        <v/>
      </c>
      <c r="G467" s="10" t="str">
        <f ca="1">IFERROR(INDEX(MAESTRO!G:G,_xludf.AGGREGATE(15,6,ROW(MAESTRO!$B$3:$B$1000)/((MAESTRO!$B$3:$B$1000="ASMARTALC")*(UPPER(MAESTRO!$L$3:$L$1000)="CONFIRMADO")),ROWS($A$3:A467))),"")</f>
        <v/>
      </c>
      <c r="H467" s="10" t="str">
        <f ca="1">IFERROR(INDEX(MAESTRO!H:H,_xludf.AGGREGATE(15,6,ROW(MAESTRO!$B$3:$B$1000)/((MAESTRO!$B$3:$B$1000="ASMARTALC")*(UPPER(MAESTRO!$L$3:$L$1000)="CONFIRMADO")),ROWS($A$3:A467))),"")</f>
        <v/>
      </c>
      <c r="I467" s="10" t="str">
        <f ca="1">IFERROR(INDEX(MAESTRO!I:I,_xludf.AGGREGATE(15,6,ROW(MAESTRO!$B$3:$B$1000)/((MAESTRO!$B$3:$B$1000="ASMARTALC")*(UPPER(MAESTRO!$L$3:$L$1000)="CONFIRMADO")),ROWS($A$3:A467))),"")</f>
        <v/>
      </c>
      <c r="J467" s="10" t="str">
        <f ca="1">IFERROR(INDEX(MAESTRO!J:J,_xludf.AGGREGATE(15,6,ROW(MAESTRO!$B$3:$B$1000)/((MAESTRO!$B$3:$B$1000="ASMARTALC")*(UPPER(MAESTRO!$L$3:$L$1000)="CONFIRMADO")),ROWS($A$3:A467))),"")</f>
        <v/>
      </c>
      <c r="K467" s="10" t="str">
        <f ca="1">IFERROR(INDEX(MAESTRO!K:K,_xludf.AGGREGATE(15,6,ROW(MAESTRO!$B$3:$B$1000)/((MAESTRO!$B$3:$B$1000="ASMARTALC")*(UPPER(MAESTRO!$L$3:$L$1000)="CONFIRMADO")),ROWS($A$3:A467))),"")</f>
        <v/>
      </c>
      <c r="L467" s="10" t="str">
        <f ca="1">IFERROR(INDEX(MAESTRO!L:L,_xludf.AGGREGATE(15,6,ROW(MAESTRO!$B$3:$B$1000)/((MAESTRO!$B$3:$B$1000="ASMARTALC")*(UPPER(MAESTRO!$L$3:$L$1000)="CONFIRMADO")),ROWS($A$3:A467))),"")</f>
        <v/>
      </c>
      <c r="M467" s="10" t="str">
        <f ca="1">IFERROR(INDEX(MAESTRO!M:M,_xludf.AGGREGATE(15,6,ROW(MAESTRO!$B$3:$B$1000)/((MAESTRO!$B$3:$B$1000="ASMARTALC")*(UPPER(MAESTRO!$L$3:$L$1000)="CONFIRMADO")),ROWS($A$3:A467))),"")</f>
        <v/>
      </c>
      <c r="N467" s="10" t="str">
        <f ca="1">IFERROR(INDEX(MAESTRO!N:N,_xludf.AGGREGATE(15,6,ROW(MAESTRO!$B$3:$B$1000)/((MAESTRO!$B$3:$B$1000="ASMARTALC")*(UPPER(MAESTRO!$L$3:$L$1000)="CONFIRMADO")),ROWS($A$3:A467))),"")</f>
        <v/>
      </c>
      <c r="O467" s="10" t="str">
        <f ca="1">IFERROR(INDEX(MAESTRO!O:O,_xludf.AGGREGATE(15,6,ROW(MAESTRO!$B$3:$B$1000)/((MAESTRO!$B$3:$B$1000="ASMARTALC")*(UPPER(MAESTRO!$L$3:$L$1000)="CONFIRMADO")),ROWS($A$3:A467))),"")</f>
        <v/>
      </c>
      <c r="P467" s="10" t="str">
        <f ca="1">IFERROR(INDEX(MAESTRO!P:P,_xludf.AGGREGATE(15,6,ROW(MAESTRO!$B$3:$B$1000)/((MAESTRO!$B$3:$B$1000="ASMARTALC")*(UPPER(MAESTRO!$L$3:$L$1000)="CONFIRMADO")),ROWS($A$3:A467))),"")</f>
        <v/>
      </c>
      <c r="Q467" s="10" t="str">
        <f ca="1">IFERROR(INDEX(MAESTRO!Q:Q,_xludf.AGGREGATE(15,6,ROW(MAESTRO!$B$3:$B$1000)/((MAESTRO!$B$3:$B$1000="ASMARTALC")*(UPPER(MAESTRO!$L$3:$L$1000)="CONFIRMADO")),ROWS($A$3:A467))),"")</f>
        <v/>
      </c>
      <c r="R467" s="10" t="str">
        <f ca="1">IFERROR(INDEX(MAESTRO!R:R,_xludf.AGGREGATE(15,6,ROW(MAESTRO!$B$3:$B$1000)/((MAESTRO!$B$3:$B$1000="ASMARTALC")*(UPPER(MAESTRO!$L$3:$L$1000)="CONFIRMADO")),ROWS($A$3:A467))),"")</f>
        <v/>
      </c>
      <c r="S467" s="10" t="str">
        <f ca="1">IFERROR(INDEX(MAESTRO!S:S,_xludf.AGGREGATE(15,6,ROW(MAESTRO!$B$3:$B$1000)/((MAESTRO!$B$3:$B$1000="ASMARTALC")*(UPPER(MAESTRO!$L$3:$L$1000)="CONFIRMADO")),ROWS($A$3:A467))),"")</f>
        <v/>
      </c>
      <c r="T467" s="10" t="str">
        <f ca="1">IFERROR(INDEX(MAESTRO!T:T,_xludf.AGGREGATE(15,6,ROW(MAESTRO!$B$3:$B$1000)/((MAESTRO!$B$3:$B$1000="ASMARTALC")*(UPPER(MAESTRO!$L$3:$L$1000)="CONFIRMADO")),ROWS($A$3:A467))),"")</f>
        <v/>
      </c>
      <c r="U467" s="10" t="str">
        <f ca="1">IFERROR(INDEX(MAESTRO!U:U,_xludf.AGGREGATE(15,6,ROW(MAESTRO!$B$3:$B$1000)/((MAESTRO!$B$3:$B$1000="ASMARTALC")*(UPPER(MAESTRO!$L$3:$L$1000)="CONFIRMADO")),ROWS($A$3:A467))),"")</f>
        <v/>
      </c>
      <c r="V467" s="10" t="str">
        <f ca="1">IFERROR(INDEX(MAESTRO!V:V,_xludf.AGGREGATE(15,6,ROW(MAESTRO!$B$3:$B$1000)/((MAESTRO!$B$3:$B$1000="ASMARTALC")*(UPPER(MAESTRO!$L$3:$L$1000)="CONFIRMADO")),ROWS($A$3:A467))),"")</f>
        <v/>
      </c>
      <c r="W467" s="10" t="str">
        <f ca="1">IFERROR(INDEX(MAESTRO!W:W,_xludf.AGGREGATE(15,6,ROW(MAESTRO!$B$3:$B$1000)/((MAESTRO!$B$3:$B$1000="ASMARTALC")*(UPPER(MAESTRO!$L$3:$L$1000)="CONFIRMADO")),ROWS($A$3:A467))),"")</f>
        <v/>
      </c>
      <c r="X467" s="10" t="str">
        <f ca="1">IFERROR(INDEX(MAESTRO!X:X,_xludf.AGGREGATE(15,6,ROW(MAESTRO!$B$3:$B$1000)/((MAESTRO!$B$3:$B$1000="ASMARTALC")*(UPPER(MAESTRO!$L$3:$L$1000)="CONFIRMADO")),ROWS($A$3:A467))),"")</f>
        <v/>
      </c>
    </row>
    <row r="468" spans="1:24" ht="22.05" customHeight="1">
      <c r="A468" s="13" t="str">
        <f ca="1">IFERROR(INDEX(MAESTRO!A:A,_xludf.AGGREGATE(15,6,ROW(MAESTRO!$B$3:$B$1000)/((MAESTRO!$B$3:$B$1000="ASMARTALC")*(UPPER(MAESTRO!$L$3:$L$1000)="CONFIRMADO")),ROWS($A$3:A468))),"")</f>
        <v/>
      </c>
      <c r="B468" s="13" t="str">
        <f ca="1">IFERROR(INDEX(MAESTRO!B:B,_xludf.AGGREGATE(15,6,ROW(MAESTRO!$B$3:$B$1000)/((MAESTRO!$B$3:$B$1000="ASMARTALC")*(UPPER(MAESTRO!$L$3:$L$1000)="CONFIRMADO")),ROWS($A$3:A468))),"")</f>
        <v/>
      </c>
      <c r="C468" s="13" t="str">
        <f ca="1">IFERROR(INDEX(MAESTRO!C:C,_xludf.AGGREGATE(15,6,ROW(MAESTRO!$B$3:$B$1000)/((MAESTRO!$B$3:$B$1000="ASMARTALC")*(UPPER(MAESTRO!$L$3:$L$1000)="CONFIRMADO")),ROWS($A$3:A468))),"")</f>
        <v/>
      </c>
      <c r="D468" s="13" t="str">
        <f ca="1">IFERROR(INDEX(MAESTRO!D:D,_xludf.AGGREGATE(15,6,ROW(MAESTRO!$B$3:$B$1000)/((MAESTRO!$B$3:$B$1000="ASMARTALC")*(UPPER(MAESTRO!$L$3:$L$1000)="CONFIRMADO")),ROWS($A$3:A468))),"")</f>
        <v/>
      </c>
      <c r="E468" s="13" t="str">
        <f ca="1">IFERROR(INDEX(MAESTRO!E:E,_xludf.AGGREGATE(15,6,ROW(MAESTRO!$B$3:$B$1000)/((MAESTRO!$B$3:$B$1000="ASMARTALC")*(UPPER(MAESTRO!$L$3:$L$1000)="CONFIRMADO")),ROWS($A$3:A468))),"")</f>
        <v/>
      </c>
      <c r="F468" s="13" t="str">
        <f ca="1">IFERROR(INDEX(MAESTRO!F:F,_xludf.AGGREGATE(15,6,ROW(MAESTRO!$B$3:$B$1000)/((MAESTRO!$B$3:$B$1000="ASMARTALC")*(UPPER(MAESTRO!$L$3:$L$1000)="CONFIRMADO")),ROWS($A$3:A468))),"")</f>
        <v/>
      </c>
      <c r="G468" s="13" t="str">
        <f ca="1">IFERROR(INDEX(MAESTRO!G:G,_xludf.AGGREGATE(15,6,ROW(MAESTRO!$B$3:$B$1000)/((MAESTRO!$B$3:$B$1000="ASMARTALC")*(UPPER(MAESTRO!$L$3:$L$1000)="CONFIRMADO")),ROWS($A$3:A468))),"")</f>
        <v/>
      </c>
      <c r="H468" s="13" t="str">
        <f ca="1">IFERROR(INDEX(MAESTRO!H:H,_xludf.AGGREGATE(15,6,ROW(MAESTRO!$B$3:$B$1000)/((MAESTRO!$B$3:$B$1000="ASMARTALC")*(UPPER(MAESTRO!$L$3:$L$1000)="CONFIRMADO")),ROWS($A$3:A468))),"")</f>
        <v/>
      </c>
      <c r="I468" s="13" t="str">
        <f ca="1">IFERROR(INDEX(MAESTRO!I:I,_xludf.AGGREGATE(15,6,ROW(MAESTRO!$B$3:$B$1000)/((MAESTRO!$B$3:$B$1000="ASMARTALC")*(UPPER(MAESTRO!$L$3:$L$1000)="CONFIRMADO")),ROWS($A$3:A468))),"")</f>
        <v/>
      </c>
      <c r="J468" s="13" t="str">
        <f ca="1">IFERROR(INDEX(MAESTRO!J:J,_xludf.AGGREGATE(15,6,ROW(MAESTRO!$B$3:$B$1000)/((MAESTRO!$B$3:$B$1000="ASMARTALC")*(UPPER(MAESTRO!$L$3:$L$1000)="CONFIRMADO")),ROWS($A$3:A468))),"")</f>
        <v/>
      </c>
      <c r="K468" s="13" t="str">
        <f ca="1">IFERROR(INDEX(MAESTRO!K:K,_xludf.AGGREGATE(15,6,ROW(MAESTRO!$B$3:$B$1000)/((MAESTRO!$B$3:$B$1000="ASMARTALC")*(UPPER(MAESTRO!$L$3:$L$1000)="CONFIRMADO")),ROWS($A$3:A468))),"")</f>
        <v/>
      </c>
      <c r="L468" s="13" t="str">
        <f ca="1">IFERROR(INDEX(MAESTRO!L:L,_xludf.AGGREGATE(15,6,ROW(MAESTRO!$B$3:$B$1000)/((MAESTRO!$B$3:$B$1000="ASMARTALC")*(UPPER(MAESTRO!$L$3:$L$1000)="CONFIRMADO")),ROWS($A$3:A468))),"")</f>
        <v/>
      </c>
      <c r="M468" s="13" t="str">
        <f ca="1">IFERROR(INDEX(MAESTRO!M:M,_xludf.AGGREGATE(15,6,ROW(MAESTRO!$B$3:$B$1000)/((MAESTRO!$B$3:$B$1000="ASMARTALC")*(UPPER(MAESTRO!$L$3:$L$1000)="CONFIRMADO")),ROWS($A$3:A468))),"")</f>
        <v/>
      </c>
      <c r="N468" s="13" t="str">
        <f ca="1">IFERROR(INDEX(MAESTRO!N:N,_xludf.AGGREGATE(15,6,ROW(MAESTRO!$B$3:$B$1000)/((MAESTRO!$B$3:$B$1000="ASMARTALC")*(UPPER(MAESTRO!$L$3:$L$1000)="CONFIRMADO")),ROWS($A$3:A468))),"")</f>
        <v/>
      </c>
      <c r="O468" s="13" t="str">
        <f ca="1">IFERROR(INDEX(MAESTRO!O:O,_xludf.AGGREGATE(15,6,ROW(MAESTRO!$B$3:$B$1000)/((MAESTRO!$B$3:$B$1000="ASMARTALC")*(UPPER(MAESTRO!$L$3:$L$1000)="CONFIRMADO")),ROWS($A$3:A468))),"")</f>
        <v/>
      </c>
      <c r="P468" s="13" t="str">
        <f ca="1">IFERROR(INDEX(MAESTRO!P:P,_xludf.AGGREGATE(15,6,ROW(MAESTRO!$B$3:$B$1000)/((MAESTRO!$B$3:$B$1000="ASMARTALC")*(UPPER(MAESTRO!$L$3:$L$1000)="CONFIRMADO")),ROWS($A$3:A468))),"")</f>
        <v/>
      </c>
      <c r="Q468" s="13" t="str">
        <f ca="1">IFERROR(INDEX(MAESTRO!Q:Q,_xludf.AGGREGATE(15,6,ROW(MAESTRO!$B$3:$B$1000)/((MAESTRO!$B$3:$B$1000="ASMARTALC")*(UPPER(MAESTRO!$L$3:$L$1000)="CONFIRMADO")),ROWS($A$3:A468))),"")</f>
        <v/>
      </c>
      <c r="R468" s="13" t="str">
        <f ca="1">IFERROR(INDEX(MAESTRO!R:R,_xludf.AGGREGATE(15,6,ROW(MAESTRO!$B$3:$B$1000)/((MAESTRO!$B$3:$B$1000="ASMARTALC")*(UPPER(MAESTRO!$L$3:$L$1000)="CONFIRMADO")),ROWS($A$3:A468))),"")</f>
        <v/>
      </c>
      <c r="S468" s="13" t="str">
        <f ca="1">IFERROR(INDEX(MAESTRO!S:S,_xludf.AGGREGATE(15,6,ROW(MAESTRO!$B$3:$B$1000)/((MAESTRO!$B$3:$B$1000="ASMARTALC")*(UPPER(MAESTRO!$L$3:$L$1000)="CONFIRMADO")),ROWS($A$3:A468))),"")</f>
        <v/>
      </c>
      <c r="T468" s="13" t="str">
        <f ca="1">IFERROR(INDEX(MAESTRO!T:T,_xludf.AGGREGATE(15,6,ROW(MAESTRO!$B$3:$B$1000)/((MAESTRO!$B$3:$B$1000="ASMARTALC")*(UPPER(MAESTRO!$L$3:$L$1000)="CONFIRMADO")),ROWS($A$3:A468))),"")</f>
        <v/>
      </c>
      <c r="U468" s="13" t="str">
        <f ca="1">IFERROR(INDEX(MAESTRO!U:U,_xludf.AGGREGATE(15,6,ROW(MAESTRO!$B$3:$B$1000)/((MAESTRO!$B$3:$B$1000="ASMARTALC")*(UPPER(MAESTRO!$L$3:$L$1000)="CONFIRMADO")),ROWS($A$3:A468))),"")</f>
        <v/>
      </c>
      <c r="V468" s="13" t="str">
        <f ca="1">IFERROR(INDEX(MAESTRO!V:V,_xludf.AGGREGATE(15,6,ROW(MAESTRO!$B$3:$B$1000)/((MAESTRO!$B$3:$B$1000="ASMARTALC")*(UPPER(MAESTRO!$L$3:$L$1000)="CONFIRMADO")),ROWS($A$3:A468))),"")</f>
        <v/>
      </c>
      <c r="W468" s="13" t="str">
        <f ca="1">IFERROR(INDEX(MAESTRO!W:W,_xludf.AGGREGATE(15,6,ROW(MAESTRO!$B$3:$B$1000)/((MAESTRO!$B$3:$B$1000="ASMARTALC")*(UPPER(MAESTRO!$L$3:$L$1000)="CONFIRMADO")),ROWS($A$3:A468))),"")</f>
        <v/>
      </c>
      <c r="X468" s="13" t="str">
        <f ca="1">IFERROR(INDEX(MAESTRO!X:X,_xludf.AGGREGATE(15,6,ROW(MAESTRO!$B$3:$B$1000)/((MAESTRO!$B$3:$B$1000="ASMARTALC")*(UPPER(MAESTRO!$L$3:$L$1000)="CONFIRMADO")),ROWS($A$3:A468))),"")</f>
        <v/>
      </c>
    </row>
    <row r="469" spans="1:24" ht="22.05" customHeight="1">
      <c r="A469" s="10" t="str">
        <f ca="1">IFERROR(INDEX(MAESTRO!A:A,_xludf.AGGREGATE(15,6,ROW(MAESTRO!$B$3:$B$1000)/((MAESTRO!$B$3:$B$1000="ASMARTALC")*(UPPER(MAESTRO!$L$3:$L$1000)="CONFIRMADO")),ROWS($A$3:A469))),"")</f>
        <v/>
      </c>
      <c r="B469" s="10" t="str">
        <f ca="1">IFERROR(INDEX(MAESTRO!B:B,_xludf.AGGREGATE(15,6,ROW(MAESTRO!$B$3:$B$1000)/((MAESTRO!$B$3:$B$1000="ASMARTALC")*(UPPER(MAESTRO!$L$3:$L$1000)="CONFIRMADO")),ROWS($A$3:A469))),"")</f>
        <v/>
      </c>
      <c r="C469" s="10" t="str">
        <f ca="1">IFERROR(INDEX(MAESTRO!C:C,_xludf.AGGREGATE(15,6,ROW(MAESTRO!$B$3:$B$1000)/((MAESTRO!$B$3:$B$1000="ASMARTALC")*(UPPER(MAESTRO!$L$3:$L$1000)="CONFIRMADO")),ROWS($A$3:A469))),"")</f>
        <v/>
      </c>
      <c r="D469" s="10" t="str">
        <f ca="1">IFERROR(INDEX(MAESTRO!D:D,_xludf.AGGREGATE(15,6,ROW(MAESTRO!$B$3:$B$1000)/((MAESTRO!$B$3:$B$1000="ASMARTALC")*(UPPER(MAESTRO!$L$3:$L$1000)="CONFIRMADO")),ROWS($A$3:A469))),"")</f>
        <v/>
      </c>
      <c r="E469" s="10" t="str">
        <f ca="1">IFERROR(INDEX(MAESTRO!E:E,_xludf.AGGREGATE(15,6,ROW(MAESTRO!$B$3:$B$1000)/((MAESTRO!$B$3:$B$1000="ASMARTALC")*(UPPER(MAESTRO!$L$3:$L$1000)="CONFIRMADO")),ROWS($A$3:A469))),"")</f>
        <v/>
      </c>
      <c r="F469" s="10" t="str">
        <f ca="1">IFERROR(INDEX(MAESTRO!F:F,_xludf.AGGREGATE(15,6,ROW(MAESTRO!$B$3:$B$1000)/((MAESTRO!$B$3:$B$1000="ASMARTALC")*(UPPER(MAESTRO!$L$3:$L$1000)="CONFIRMADO")),ROWS($A$3:A469))),"")</f>
        <v/>
      </c>
      <c r="G469" s="10" t="str">
        <f ca="1">IFERROR(INDEX(MAESTRO!G:G,_xludf.AGGREGATE(15,6,ROW(MAESTRO!$B$3:$B$1000)/((MAESTRO!$B$3:$B$1000="ASMARTALC")*(UPPER(MAESTRO!$L$3:$L$1000)="CONFIRMADO")),ROWS($A$3:A469))),"")</f>
        <v/>
      </c>
      <c r="H469" s="10" t="str">
        <f ca="1">IFERROR(INDEX(MAESTRO!H:H,_xludf.AGGREGATE(15,6,ROW(MAESTRO!$B$3:$B$1000)/((MAESTRO!$B$3:$B$1000="ASMARTALC")*(UPPER(MAESTRO!$L$3:$L$1000)="CONFIRMADO")),ROWS($A$3:A469))),"")</f>
        <v/>
      </c>
      <c r="I469" s="10" t="str">
        <f ca="1">IFERROR(INDEX(MAESTRO!I:I,_xludf.AGGREGATE(15,6,ROW(MAESTRO!$B$3:$B$1000)/((MAESTRO!$B$3:$B$1000="ASMARTALC")*(UPPER(MAESTRO!$L$3:$L$1000)="CONFIRMADO")),ROWS($A$3:A469))),"")</f>
        <v/>
      </c>
      <c r="J469" s="10" t="str">
        <f ca="1">IFERROR(INDEX(MAESTRO!J:J,_xludf.AGGREGATE(15,6,ROW(MAESTRO!$B$3:$B$1000)/((MAESTRO!$B$3:$B$1000="ASMARTALC")*(UPPER(MAESTRO!$L$3:$L$1000)="CONFIRMADO")),ROWS($A$3:A469))),"")</f>
        <v/>
      </c>
      <c r="K469" s="10" t="str">
        <f ca="1">IFERROR(INDEX(MAESTRO!K:K,_xludf.AGGREGATE(15,6,ROW(MAESTRO!$B$3:$B$1000)/((MAESTRO!$B$3:$B$1000="ASMARTALC")*(UPPER(MAESTRO!$L$3:$L$1000)="CONFIRMADO")),ROWS($A$3:A469))),"")</f>
        <v/>
      </c>
      <c r="L469" s="10" t="str">
        <f ca="1">IFERROR(INDEX(MAESTRO!L:L,_xludf.AGGREGATE(15,6,ROW(MAESTRO!$B$3:$B$1000)/((MAESTRO!$B$3:$B$1000="ASMARTALC")*(UPPER(MAESTRO!$L$3:$L$1000)="CONFIRMADO")),ROWS($A$3:A469))),"")</f>
        <v/>
      </c>
      <c r="M469" s="10" t="str">
        <f ca="1">IFERROR(INDEX(MAESTRO!M:M,_xludf.AGGREGATE(15,6,ROW(MAESTRO!$B$3:$B$1000)/((MAESTRO!$B$3:$B$1000="ASMARTALC")*(UPPER(MAESTRO!$L$3:$L$1000)="CONFIRMADO")),ROWS($A$3:A469))),"")</f>
        <v/>
      </c>
      <c r="N469" s="10" t="str">
        <f ca="1">IFERROR(INDEX(MAESTRO!N:N,_xludf.AGGREGATE(15,6,ROW(MAESTRO!$B$3:$B$1000)/((MAESTRO!$B$3:$B$1000="ASMARTALC")*(UPPER(MAESTRO!$L$3:$L$1000)="CONFIRMADO")),ROWS($A$3:A469))),"")</f>
        <v/>
      </c>
      <c r="O469" s="10" t="str">
        <f ca="1">IFERROR(INDEX(MAESTRO!O:O,_xludf.AGGREGATE(15,6,ROW(MAESTRO!$B$3:$B$1000)/((MAESTRO!$B$3:$B$1000="ASMARTALC")*(UPPER(MAESTRO!$L$3:$L$1000)="CONFIRMADO")),ROWS($A$3:A469))),"")</f>
        <v/>
      </c>
      <c r="P469" s="10" t="str">
        <f ca="1">IFERROR(INDEX(MAESTRO!P:P,_xludf.AGGREGATE(15,6,ROW(MAESTRO!$B$3:$B$1000)/((MAESTRO!$B$3:$B$1000="ASMARTALC")*(UPPER(MAESTRO!$L$3:$L$1000)="CONFIRMADO")),ROWS($A$3:A469))),"")</f>
        <v/>
      </c>
      <c r="Q469" s="10" t="str">
        <f ca="1">IFERROR(INDEX(MAESTRO!Q:Q,_xludf.AGGREGATE(15,6,ROW(MAESTRO!$B$3:$B$1000)/((MAESTRO!$B$3:$B$1000="ASMARTALC")*(UPPER(MAESTRO!$L$3:$L$1000)="CONFIRMADO")),ROWS($A$3:A469))),"")</f>
        <v/>
      </c>
      <c r="R469" s="10" t="str">
        <f ca="1">IFERROR(INDEX(MAESTRO!R:R,_xludf.AGGREGATE(15,6,ROW(MAESTRO!$B$3:$B$1000)/((MAESTRO!$B$3:$B$1000="ASMARTALC")*(UPPER(MAESTRO!$L$3:$L$1000)="CONFIRMADO")),ROWS($A$3:A469))),"")</f>
        <v/>
      </c>
      <c r="S469" s="10" t="str">
        <f ca="1">IFERROR(INDEX(MAESTRO!S:S,_xludf.AGGREGATE(15,6,ROW(MAESTRO!$B$3:$B$1000)/((MAESTRO!$B$3:$B$1000="ASMARTALC")*(UPPER(MAESTRO!$L$3:$L$1000)="CONFIRMADO")),ROWS($A$3:A469))),"")</f>
        <v/>
      </c>
      <c r="T469" s="10" t="str">
        <f ca="1">IFERROR(INDEX(MAESTRO!T:T,_xludf.AGGREGATE(15,6,ROW(MAESTRO!$B$3:$B$1000)/((MAESTRO!$B$3:$B$1000="ASMARTALC")*(UPPER(MAESTRO!$L$3:$L$1000)="CONFIRMADO")),ROWS($A$3:A469))),"")</f>
        <v/>
      </c>
      <c r="U469" s="10" t="str">
        <f ca="1">IFERROR(INDEX(MAESTRO!U:U,_xludf.AGGREGATE(15,6,ROW(MAESTRO!$B$3:$B$1000)/((MAESTRO!$B$3:$B$1000="ASMARTALC")*(UPPER(MAESTRO!$L$3:$L$1000)="CONFIRMADO")),ROWS($A$3:A469))),"")</f>
        <v/>
      </c>
      <c r="V469" s="10" t="str">
        <f ca="1">IFERROR(INDEX(MAESTRO!V:V,_xludf.AGGREGATE(15,6,ROW(MAESTRO!$B$3:$B$1000)/((MAESTRO!$B$3:$B$1000="ASMARTALC")*(UPPER(MAESTRO!$L$3:$L$1000)="CONFIRMADO")),ROWS($A$3:A469))),"")</f>
        <v/>
      </c>
      <c r="W469" s="10" t="str">
        <f ca="1">IFERROR(INDEX(MAESTRO!W:W,_xludf.AGGREGATE(15,6,ROW(MAESTRO!$B$3:$B$1000)/((MAESTRO!$B$3:$B$1000="ASMARTALC")*(UPPER(MAESTRO!$L$3:$L$1000)="CONFIRMADO")),ROWS($A$3:A469))),"")</f>
        <v/>
      </c>
      <c r="X469" s="10" t="str">
        <f ca="1">IFERROR(INDEX(MAESTRO!X:X,_xludf.AGGREGATE(15,6,ROW(MAESTRO!$B$3:$B$1000)/((MAESTRO!$B$3:$B$1000="ASMARTALC")*(UPPER(MAESTRO!$L$3:$L$1000)="CONFIRMADO")),ROWS($A$3:A469))),"")</f>
        <v/>
      </c>
    </row>
    <row r="470" spans="1:24" ht="22.05" customHeight="1">
      <c r="A470" s="13" t="str">
        <f ca="1">IFERROR(INDEX(MAESTRO!A:A,_xludf.AGGREGATE(15,6,ROW(MAESTRO!$B$3:$B$1000)/((MAESTRO!$B$3:$B$1000="ASMARTALC")*(UPPER(MAESTRO!$L$3:$L$1000)="CONFIRMADO")),ROWS($A$3:A470))),"")</f>
        <v/>
      </c>
      <c r="B470" s="13" t="str">
        <f ca="1">IFERROR(INDEX(MAESTRO!B:B,_xludf.AGGREGATE(15,6,ROW(MAESTRO!$B$3:$B$1000)/((MAESTRO!$B$3:$B$1000="ASMARTALC")*(UPPER(MAESTRO!$L$3:$L$1000)="CONFIRMADO")),ROWS($A$3:A470))),"")</f>
        <v/>
      </c>
      <c r="C470" s="13" t="str">
        <f ca="1">IFERROR(INDEX(MAESTRO!C:C,_xludf.AGGREGATE(15,6,ROW(MAESTRO!$B$3:$B$1000)/((MAESTRO!$B$3:$B$1000="ASMARTALC")*(UPPER(MAESTRO!$L$3:$L$1000)="CONFIRMADO")),ROWS($A$3:A470))),"")</f>
        <v/>
      </c>
      <c r="D470" s="13" t="str">
        <f ca="1">IFERROR(INDEX(MAESTRO!D:D,_xludf.AGGREGATE(15,6,ROW(MAESTRO!$B$3:$B$1000)/((MAESTRO!$B$3:$B$1000="ASMARTALC")*(UPPER(MAESTRO!$L$3:$L$1000)="CONFIRMADO")),ROWS($A$3:A470))),"")</f>
        <v/>
      </c>
      <c r="E470" s="13" t="str">
        <f ca="1">IFERROR(INDEX(MAESTRO!E:E,_xludf.AGGREGATE(15,6,ROW(MAESTRO!$B$3:$B$1000)/((MAESTRO!$B$3:$B$1000="ASMARTALC")*(UPPER(MAESTRO!$L$3:$L$1000)="CONFIRMADO")),ROWS($A$3:A470))),"")</f>
        <v/>
      </c>
      <c r="F470" s="13" t="str">
        <f ca="1">IFERROR(INDEX(MAESTRO!F:F,_xludf.AGGREGATE(15,6,ROW(MAESTRO!$B$3:$B$1000)/((MAESTRO!$B$3:$B$1000="ASMARTALC")*(UPPER(MAESTRO!$L$3:$L$1000)="CONFIRMADO")),ROWS($A$3:A470))),"")</f>
        <v/>
      </c>
      <c r="G470" s="13" t="str">
        <f ca="1">IFERROR(INDEX(MAESTRO!G:G,_xludf.AGGREGATE(15,6,ROW(MAESTRO!$B$3:$B$1000)/((MAESTRO!$B$3:$B$1000="ASMARTALC")*(UPPER(MAESTRO!$L$3:$L$1000)="CONFIRMADO")),ROWS($A$3:A470))),"")</f>
        <v/>
      </c>
      <c r="H470" s="13" t="str">
        <f ca="1">IFERROR(INDEX(MAESTRO!H:H,_xludf.AGGREGATE(15,6,ROW(MAESTRO!$B$3:$B$1000)/((MAESTRO!$B$3:$B$1000="ASMARTALC")*(UPPER(MAESTRO!$L$3:$L$1000)="CONFIRMADO")),ROWS($A$3:A470))),"")</f>
        <v/>
      </c>
      <c r="I470" s="13" t="str">
        <f ca="1">IFERROR(INDEX(MAESTRO!I:I,_xludf.AGGREGATE(15,6,ROW(MAESTRO!$B$3:$B$1000)/((MAESTRO!$B$3:$B$1000="ASMARTALC")*(UPPER(MAESTRO!$L$3:$L$1000)="CONFIRMADO")),ROWS($A$3:A470))),"")</f>
        <v/>
      </c>
      <c r="J470" s="13" t="str">
        <f ca="1">IFERROR(INDEX(MAESTRO!J:J,_xludf.AGGREGATE(15,6,ROW(MAESTRO!$B$3:$B$1000)/((MAESTRO!$B$3:$B$1000="ASMARTALC")*(UPPER(MAESTRO!$L$3:$L$1000)="CONFIRMADO")),ROWS($A$3:A470))),"")</f>
        <v/>
      </c>
      <c r="K470" s="13" t="str">
        <f ca="1">IFERROR(INDEX(MAESTRO!K:K,_xludf.AGGREGATE(15,6,ROW(MAESTRO!$B$3:$B$1000)/((MAESTRO!$B$3:$B$1000="ASMARTALC")*(UPPER(MAESTRO!$L$3:$L$1000)="CONFIRMADO")),ROWS($A$3:A470))),"")</f>
        <v/>
      </c>
      <c r="L470" s="13" t="str">
        <f ca="1">IFERROR(INDEX(MAESTRO!L:L,_xludf.AGGREGATE(15,6,ROW(MAESTRO!$B$3:$B$1000)/((MAESTRO!$B$3:$B$1000="ASMARTALC")*(UPPER(MAESTRO!$L$3:$L$1000)="CONFIRMADO")),ROWS($A$3:A470))),"")</f>
        <v/>
      </c>
      <c r="M470" s="13" t="str">
        <f ca="1">IFERROR(INDEX(MAESTRO!M:M,_xludf.AGGREGATE(15,6,ROW(MAESTRO!$B$3:$B$1000)/((MAESTRO!$B$3:$B$1000="ASMARTALC")*(UPPER(MAESTRO!$L$3:$L$1000)="CONFIRMADO")),ROWS($A$3:A470))),"")</f>
        <v/>
      </c>
      <c r="N470" s="13" t="str">
        <f ca="1">IFERROR(INDEX(MAESTRO!N:N,_xludf.AGGREGATE(15,6,ROW(MAESTRO!$B$3:$B$1000)/((MAESTRO!$B$3:$B$1000="ASMARTALC")*(UPPER(MAESTRO!$L$3:$L$1000)="CONFIRMADO")),ROWS($A$3:A470))),"")</f>
        <v/>
      </c>
      <c r="O470" s="13" t="str">
        <f ca="1">IFERROR(INDEX(MAESTRO!O:O,_xludf.AGGREGATE(15,6,ROW(MAESTRO!$B$3:$B$1000)/((MAESTRO!$B$3:$B$1000="ASMARTALC")*(UPPER(MAESTRO!$L$3:$L$1000)="CONFIRMADO")),ROWS($A$3:A470))),"")</f>
        <v/>
      </c>
      <c r="P470" s="13" t="str">
        <f ca="1">IFERROR(INDEX(MAESTRO!P:P,_xludf.AGGREGATE(15,6,ROW(MAESTRO!$B$3:$B$1000)/((MAESTRO!$B$3:$B$1000="ASMARTALC")*(UPPER(MAESTRO!$L$3:$L$1000)="CONFIRMADO")),ROWS($A$3:A470))),"")</f>
        <v/>
      </c>
      <c r="Q470" s="13" t="str">
        <f ca="1">IFERROR(INDEX(MAESTRO!Q:Q,_xludf.AGGREGATE(15,6,ROW(MAESTRO!$B$3:$B$1000)/((MAESTRO!$B$3:$B$1000="ASMARTALC")*(UPPER(MAESTRO!$L$3:$L$1000)="CONFIRMADO")),ROWS($A$3:A470))),"")</f>
        <v/>
      </c>
      <c r="R470" s="13" t="str">
        <f ca="1">IFERROR(INDEX(MAESTRO!R:R,_xludf.AGGREGATE(15,6,ROW(MAESTRO!$B$3:$B$1000)/((MAESTRO!$B$3:$B$1000="ASMARTALC")*(UPPER(MAESTRO!$L$3:$L$1000)="CONFIRMADO")),ROWS($A$3:A470))),"")</f>
        <v/>
      </c>
      <c r="S470" s="13" t="str">
        <f ca="1">IFERROR(INDEX(MAESTRO!S:S,_xludf.AGGREGATE(15,6,ROW(MAESTRO!$B$3:$B$1000)/((MAESTRO!$B$3:$B$1000="ASMARTALC")*(UPPER(MAESTRO!$L$3:$L$1000)="CONFIRMADO")),ROWS($A$3:A470))),"")</f>
        <v/>
      </c>
      <c r="T470" s="13" t="str">
        <f ca="1">IFERROR(INDEX(MAESTRO!T:T,_xludf.AGGREGATE(15,6,ROW(MAESTRO!$B$3:$B$1000)/((MAESTRO!$B$3:$B$1000="ASMARTALC")*(UPPER(MAESTRO!$L$3:$L$1000)="CONFIRMADO")),ROWS($A$3:A470))),"")</f>
        <v/>
      </c>
      <c r="U470" s="13" t="str">
        <f ca="1">IFERROR(INDEX(MAESTRO!U:U,_xludf.AGGREGATE(15,6,ROW(MAESTRO!$B$3:$B$1000)/((MAESTRO!$B$3:$B$1000="ASMARTALC")*(UPPER(MAESTRO!$L$3:$L$1000)="CONFIRMADO")),ROWS($A$3:A470))),"")</f>
        <v/>
      </c>
      <c r="V470" s="13" t="str">
        <f ca="1">IFERROR(INDEX(MAESTRO!V:V,_xludf.AGGREGATE(15,6,ROW(MAESTRO!$B$3:$B$1000)/((MAESTRO!$B$3:$B$1000="ASMARTALC")*(UPPER(MAESTRO!$L$3:$L$1000)="CONFIRMADO")),ROWS($A$3:A470))),"")</f>
        <v/>
      </c>
      <c r="W470" s="13" t="str">
        <f ca="1">IFERROR(INDEX(MAESTRO!W:W,_xludf.AGGREGATE(15,6,ROW(MAESTRO!$B$3:$B$1000)/((MAESTRO!$B$3:$B$1000="ASMARTALC")*(UPPER(MAESTRO!$L$3:$L$1000)="CONFIRMADO")),ROWS($A$3:A470))),"")</f>
        <v/>
      </c>
      <c r="X470" s="13" t="str">
        <f ca="1">IFERROR(INDEX(MAESTRO!X:X,_xludf.AGGREGATE(15,6,ROW(MAESTRO!$B$3:$B$1000)/((MAESTRO!$B$3:$B$1000="ASMARTALC")*(UPPER(MAESTRO!$L$3:$L$1000)="CONFIRMADO")),ROWS($A$3:A470))),"")</f>
        <v/>
      </c>
    </row>
    <row r="471" spans="1:24" ht="22.05" customHeight="1">
      <c r="A471" s="10" t="str">
        <f ca="1">IFERROR(INDEX(MAESTRO!A:A,_xludf.AGGREGATE(15,6,ROW(MAESTRO!$B$3:$B$1000)/((MAESTRO!$B$3:$B$1000="ASMARTALC")*(UPPER(MAESTRO!$L$3:$L$1000)="CONFIRMADO")),ROWS($A$3:A471))),"")</f>
        <v/>
      </c>
      <c r="B471" s="10" t="str">
        <f ca="1">IFERROR(INDEX(MAESTRO!B:B,_xludf.AGGREGATE(15,6,ROW(MAESTRO!$B$3:$B$1000)/((MAESTRO!$B$3:$B$1000="ASMARTALC")*(UPPER(MAESTRO!$L$3:$L$1000)="CONFIRMADO")),ROWS($A$3:A471))),"")</f>
        <v/>
      </c>
      <c r="C471" s="10" t="str">
        <f ca="1">IFERROR(INDEX(MAESTRO!C:C,_xludf.AGGREGATE(15,6,ROW(MAESTRO!$B$3:$B$1000)/((MAESTRO!$B$3:$B$1000="ASMARTALC")*(UPPER(MAESTRO!$L$3:$L$1000)="CONFIRMADO")),ROWS($A$3:A471))),"")</f>
        <v/>
      </c>
      <c r="D471" s="10" t="str">
        <f ca="1">IFERROR(INDEX(MAESTRO!D:D,_xludf.AGGREGATE(15,6,ROW(MAESTRO!$B$3:$B$1000)/((MAESTRO!$B$3:$B$1000="ASMARTALC")*(UPPER(MAESTRO!$L$3:$L$1000)="CONFIRMADO")),ROWS($A$3:A471))),"")</f>
        <v/>
      </c>
      <c r="E471" s="10" t="str">
        <f ca="1">IFERROR(INDEX(MAESTRO!E:E,_xludf.AGGREGATE(15,6,ROW(MAESTRO!$B$3:$B$1000)/((MAESTRO!$B$3:$B$1000="ASMARTALC")*(UPPER(MAESTRO!$L$3:$L$1000)="CONFIRMADO")),ROWS($A$3:A471))),"")</f>
        <v/>
      </c>
      <c r="F471" s="10" t="str">
        <f ca="1">IFERROR(INDEX(MAESTRO!F:F,_xludf.AGGREGATE(15,6,ROW(MAESTRO!$B$3:$B$1000)/((MAESTRO!$B$3:$B$1000="ASMARTALC")*(UPPER(MAESTRO!$L$3:$L$1000)="CONFIRMADO")),ROWS($A$3:A471))),"")</f>
        <v/>
      </c>
      <c r="G471" s="10" t="str">
        <f ca="1">IFERROR(INDEX(MAESTRO!G:G,_xludf.AGGREGATE(15,6,ROW(MAESTRO!$B$3:$B$1000)/((MAESTRO!$B$3:$B$1000="ASMARTALC")*(UPPER(MAESTRO!$L$3:$L$1000)="CONFIRMADO")),ROWS($A$3:A471))),"")</f>
        <v/>
      </c>
      <c r="H471" s="10" t="str">
        <f ca="1">IFERROR(INDEX(MAESTRO!H:H,_xludf.AGGREGATE(15,6,ROW(MAESTRO!$B$3:$B$1000)/((MAESTRO!$B$3:$B$1000="ASMARTALC")*(UPPER(MAESTRO!$L$3:$L$1000)="CONFIRMADO")),ROWS($A$3:A471))),"")</f>
        <v/>
      </c>
      <c r="I471" s="10" t="str">
        <f ca="1">IFERROR(INDEX(MAESTRO!I:I,_xludf.AGGREGATE(15,6,ROW(MAESTRO!$B$3:$B$1000)/((MAESTRO!$B$3:$B$1000="ASMARTALC")*(UPPER(MAESTRO!$L$3:$L$1000)="CONFIRMADO")),ROWS($A$3:A471))),"")</f>
        <v/>
      </c>
      <c r="J471" s="10" t="str">
        <f ca="1">IFERROR(INDEX(MAESTRO!J:J,_xludf.AGGREGATE(15,6,ROW(MAESTRO!$B$3:$B$1000)/((MAESTRO!$B$3:$B$1000="ASMARTALC")*(UPPER(MAESTRO!$L$3:$L$1000)="CONFIRMADO")),ROWS($A$3:A471))),"")</f>
        <v/>
      </c>
      <c r="K471" s="10" t="str">
        <f ca="1">IFERROR(INDEX(MAESTRO!K:K,_xludf.AGGREGATE(15,6,ROW(MAESTRO!$B$3:$B$1000)/((MAESTRO!$B$3:$B$1000="ASMARTALC")*(UPPER(MAESTRO!$L$3:$L$1000)="CONFIRMADO")),ROWS($A$3:A471))),"")</f>
        <v/>
      </c>
      <c r="L471" s="10" t="str">
        <f ca="1">IFERROR(INDEX(MAESTRO!L:L,_xludf.AGGREGATE(15,6,ROW(MAESTRO!$B$3:$B$1000)/((MAESTRO!$B$3:$B$1000="ASMARTALC")*(UPPER(MAESTRO!$L$3:$L$1000)="CONFIRMADO")),ROWS($A$3:A471))),"")</f>
        <v/>
      </c>
      <c r="M471" s="10" t="str">
        <f ca="1">IFERROR(INDEX(MAESTRO!M:M,_xludf.AGGREGATE(15,6,ROW(MAESTRO!$B$3:$B$1000)/((MAESTRO!$B$3:$B$1000="ASMARTALC")*(UPPER(MAESTRO!$L$3:$L$1000)="CONFIRMADO")),ROWS($A$3:A471))),"")</f>
        <v/>
      </c>
      <c r="N471" s="10" t="str">
        <f ca="1">IFERROR(INDEX(MAESTRO!N:N,_xludf.AGGREGATE(15,6,ROW(MAESTRO!$B$3:$B$1000)/((MAESTRO!$B$3:$B$1000="ASMARTALC")*(UPPER(MAESTRO!$L$3:$L$1000)="CONFIRMADO")),ROWS($A$3:A471))),"")</f>
        <v/>
      </c>
      <c r="O471" s="10" t="str">
        <f ca="1">IFERROR(INDEX(MAESTRO!O:O,_xludf.AGGREGATE(15,6,ROW(MAESTRO!$B$3:$B$1000)/((MAESTRO!$B$3:$B$1000="ASMARTALC")*(UPPER(MAESTRO!$L$3:$L$1000)="CONFIRMADO")),ROWS($A$3:A471))),"")</f>
        <v/>
      </c>
      <c r="P471" s="10" t="str">
        <f ca="1">IFERROR(INDEX(MAESTRO!P:P,_xludf.AGGREGATE(15,6,ROW(MAESTRO!$B$3:$B$1000)/((MAESTRO!$B$3:$B$1000="ASMARTALC")*(UPPER(MAESTRO!$L$3:$L$1000)="CONFIRMADO")),ROWS($A$3:A471))),"")</f>
        <v/>
      </c>
      <c r="Q471" s="10" t="str">
        <f ca="1">IFERROR(INDEX(MAESTRO!Q:Q,_xludf.AGGREGATE(15,6,ROW(MAESTRO!$B$3:$B$1000)/((MAESTRO!$B$3:$B$1000="ASMARTALC")*(UPPER(MAESTRO!$L$3:$L$1000)="CONFIRMADO")),ROWS($A$3:A471))),"")</f>
        <v/>
      </c>
      <c r="R471" s="10" t="str">
        <f ca="1">IFERROR(INDEX(MAESTRO!R:R,_xludf.AGGREGATE(15,6,ROW(MAESTRO!$B$3:$B$1000)/((MAESTRO!$B$3:$B$1000="ASMARTALC")*(UPPER(MAESTRO!$L$3:$L$1000)="CONFIRMADO")),ROWS($A$3:A471))),"")</f>
        <v/>
      </c>
      <c r="S471" s="10" t="str">
        <f ca="1">IFERROR(INDEX(MAESTRO!S:S,_xludf.AGGREGATE(15,6,ROW(MAESTRO!$B$3:$B$1000)/((MAESTRO!$B$3:$B$1000="ASMARTALC")*(UPPER(MAESTRO!$L$3:$L$1000)="CONFIRMADO")),ROWS($A$3:A471))),"")</f>
        <v/>
      </c>
      <c r="T471" s="10" t="str">
        <f ca="1">IFERROR(INDEX(MAESTRO!T:T,_xludf.AGGREGATE(15,6,ROW(MAESTRO!$B$3:$B$1000)/((MAESTRO!$B$3:$B$1000="ASMARTALC")*(UPPER(MAESTRO!$L$3:$L$1000)="CONFIRMADO")),ROWS($A$3:A471))),"")</f>
        <v/>
      </c>
      <c r="U471" s="10" t="str">
        <f ca="1">IFERROR(INDEX(MAESTRO!U:U,_xludf.AGGREGATE(15,6,ROW(MAESTRO!$B$3:$B$1000)/((MAESTRO!$B$3:$B$1000="ASMARTALC")*(UPPER(MAESTRO!$L$3:$L$1000)="CONFIRMADO")),ROWS($A$3:A471))),"")</f>
        <v/>
      </c>
      <c r="V471" s="10" t="str">
        <f ca="1">IFERROR(INDEX(MAESTRO!V:V,_xludf.AGGREGATE(15,6,ROW(MAESTRO!$B$3:$B$1000)/((MAESTRO!$B$3:$B$1000="ASMARTALC")*(UPPER(MAESTRO!$L$3:$L$1000)="CONFIRMADO")),ROWS($A$3:A471))),"")</f>
        <v/>
      </c>
      <c r="W471" s="10" t="str">
        <f ca="1">IFERROR(INDEX(MAESTRO!W:W,_xludf.AGGREGATE(15,6,ROW(MAESTRO!$B$3:$B$1000)/((MAESTRO!$B$3:$B$1000="ASMARTALC")*(UPPER(MAESTRO!$L$3:$L$1000)="CONFIRMADO")),ROWS($A$3:A471))),"")</f>
        <v/>
      </c>
      <c r="X471" s="10" t="str">
        <f ca="1">IFERROR(INDEX(MAESTRO!X:X,_xludf.AGGREGATE(15,6,ROW(MAESTRO!$B$3:$B$1000)/((MAESTRO!$B$3:$B$1000="ASMARTALC")*(UPPER(MAESTRO!$L$3:$L$1000)="CONFIRMADO")),ROWS($A$3:A471))),"")</f>
        <v/>
      </c>
    </row>
    <row r="472" spans="1:24" ht="22.05" customHeight="1">
      <c r="A472" s="13" t="str">
        <f ca="1">IFERROR(INDEX(MAESTRO!A:A,_xludf.AGGREGATE(15,6,ROW(MAESTRO!$B$3:$B$1000)/((MAESTRO!$B$3:$B$1000="ASMARTALC")*(UPPER(MAESTRO!$L$3:$L$1000)="CONFIRMADO")),ROWS($A$3:A472))),"")</f>
        <v/>
      </c>
      <c r="B472" s="13" t="str">
        <f ca="1">IFERROR(INDEX(MAESTRO!B:B,_xludf.AGGREGATE(15,6,ROW(MAESTRO!$B$3:$B$1000)/((MAESTRO!$B$3:$B$1000="ASMARTALC")*(UPPER(MAESTRO!$L$3:$L$1000)="CONFIRMADO")),ROWS($A$3:A472))),"")</f>
        <v/>
      </c>
      <c r="C472" s="13" t="str">
        <f ca="1">IFERROR(INDEX(MAESTRO!C:C,_xludf.AGGREGATE(15,6,ROW(MAESTRO!$B$3:$B$1000)/((MAESTRO!$B$3:$B$1000="ASMARTALC")*(UPPER(MAESTRO!$L$3:$L$1000)="CONFIRMADO")),ROWS($A$3:A472))),"")</f>
        <v/>
      </c>
      <c r="D472" s="13" t="str">
        <f ca="1">IFERROR(INDEX(MAESTRO!D:D,_xludf.AGGREGATE(15,6,ROW(MAESTRO!$B$3:$B$1000)/((MAESTRO!$B$3:$B$1000="ASMARTALC")*(UPPER(MAESTRO!$L$3:$L$1000)="CONFIRMADO")),ROWS($A$3:A472))),"")</f>
        <v/>
      </c>
      <c r="E472" s="13" t="str">
        <f ca="1">IFERROR(INDEX(MAESTRO!E:E,_xludf.AGGREGATE(15,6,ROW(MAESTRO!$B$3:$B$1000)/((MAESTRO!$B$3:$B$1000="ASMARTALC")*(UPPER(MAESTRO!$L$3:$L$1000)="CONFIRMADO")),ROWS($A$3:A472))),"")</f>
        <v/>
      </c>
      <c r="F472" s="13" t="str">
        <f ca="1">IFERROR(INDEX(MAESTRO!F:F,_xludf.AGGREGATE(15,6,ROW(MAESTRO!$B$3:$B$1000)/((MAESTRO!$B$3:$B$1000="ASMARTALC")*(UPPER(MAESTRO!$L$3:$L$1000)="CONFIRMADO")),ROWS($A$3:A472))),"")</f>
        <v/>
      </c>
      <c r="G472" s="13" t="str">
        <f ca="1">IFERROR(INDEX(MAESTRO!G:G,_xludf.AGGREGATE(15,6,ROW(MAESTRO!$B$3:$B$1000)/((MAESTRO!$B$3:$B$1000="ASMARTALC")*(UPPER(MAESTRO!$L$3:$L$1000)="CONFIRMADO")),ROWS($A$3:A472))),"")</f>
        <v/>
      </c>
      <c r="H472" s="13" t="str">
        <f ca="1">IFERROR(INDEX(MAESTRO!H:H,_xludf.AGGREGATE(15,6,ROW(MAESTRO!$B$3:$B$1000)/((MAESTRO!$B$3:$B$1000="ASMARTALC")*(UPPER(MAESTRO!$L$3:$L$1000)="CONFIRMADO")),ROWS($A$3:A472))),"")</f>
        <v/>
      </c>
      <c r="I472" s="13" t="str">
        <f ca="1">IFERROR(INDEX(MAESTRO!I:I,_xludf.AGGREGATE(15,6,ROW(MAESTRO!$B$3:$B$1000)/((MAESTRO!$B$3:$B$1000="ASMARTALC")*(UPPER(MAESTRO!$L$3:$L$1000)="CONFIRMADO")),ROWS($A$3:A472))),"")</f>
        <v/>
      </c>
      <c r="J472" s="13" t="str">
        <f ca="1">IFERROR(INDEX(MAESTRO!J:J,_xludf.AGGREGATE(15,6,ROW(MAESTRO!$B$3:$B$1000)/((MAESTRO!$B$3:$B$1000="ASMARTALC")*(UPPER(MAESTRO!$L$3:$L$1000)="CONFIRMADO")),ROWS($A$3:A472))),"")</f>
        <v/>
      </c>
      <c r="K472" s="13" t="str">
        <f ca="1">IFERROR(INDEX(MAESTRO!K:K,_xludf.AGGREGATE(15,6,ROW(MAESTRO!$B$3:$B$1000)/((MAESTRO!$B$3:$B$1000="ASMARTALC")*(UPPER(MAESTRO!$L$3:$L$1000)="CONFIRMADO")),ROWS($A$3:A472))),"")</f>
        <v/>
      </c>
      <c r="L472" s="13" t="str">
        <f ca="1">IFERROR(INDEX(MAESTRO!L:L,_xludf.AGGREGATE(15,6,ROW(MAESTRO!$B$3:$B$1000)/((MAESTRO!$B$3:$B$1000="ASMARTALC")*(UPPER(MAESTRO!$L$3:$L$1000)="CONFIRMADO")),ROWS($A$3:A472))),"")</f>
        <v/>
      </c>
      <c r="M472" s="13" t="str">
        <f ca="1">IFERROR(INDEX(MAESTRO!M:M,_xludf.AGGREGATE(15,6,ROW(MAESTRO!$B$3:$B$1000)/((MAESTRO!$B$3:$B$1000="ASMARTALC")*(UPPER(MAESTRO!$L$3:$L$1000)="CONFIRMADO")),ROWS($A$3:A472))),"")</f>
        <v/>
      </c>
      <c r="N472" s="13" t="str">
        <f ca="1">IFERROR(INDEX(MAESTRO!N:N,_xludf.AGGREGATE(15,6,ROW(MAESTRO!$B$3:$B$1000)/((MAESTRO!$B$3:$B$1000="ASMARTALC")*(UPPER(MAESTRO!$L$3:$L$1000)="CONFIRMADO")),ROWS($A$3:A472))),"")</f>
        <v/>
      </c>
      <c r="O472" s="13" t="str">
        <f ca="1">IFERROR(INDEX(MAESTRO!O:O,_xludf.AGGREGATE(15,6,ROW(MAESTRO!$B$3:$B$1000)/((MAESTRO!$B$3:$B$1000="ASMARTALC")*(UPPER(MAESTRO!$L$3:$L$1000)="CONFIRMADO")),ROWS($A$3:A472))),"")</f>
        <v/>
      </c>
      <c r="P472" s="13" t="str">
        <f ca="1">IFERROR(INDEX(MAESTRO!P:P,_xludf.AGGREGATE(15,6,ROW(MAESTRO!$B$3:$B$1000)/((MAESTRO!$B$3:$B$1000="ASMARTALC")*(UPPER(MAESTRO!$L$3:$L$1000)="CONFIRMADO")),ROWS($A$3:A472))),"")</f>
        <v/>
      </c>
      <c r="Q472" s="13" t="str">
        <f ca="1">IFERROR(INDEX(MAESTRO!Q:Q,_xludf.AGGREGATE(15,6,ROW(MAESTRO!$B$3:$B$1000)/((MAESTRO!$B$3:$B$1000="ASMARTALC")*(UPPER(MAESTRO!$L$3:$L$1000)="CONFIRMADO")),ROWS($A$3:A472))),"")</f>
        <v/>
      </c>
      <c r="R472" s="13" t="str">
        <f ca="1">IFERROR(INDEX(MAESTRO!R:R,_xludf.AGGREGATE(15,6,ROW(MAESTRO!$B$3:$B$1000)/((MAESTRO!$B$3:$B$1000="ASMARTALC")*(UPPER(MAESTRO!$L$3:$L$1000)="CONFIRMADO")),ROWS($A$3:A472))),"")</f>
        <v/>
      </c>
      <c r="S472" s="13" t="str">
        <f ca="1">IFERROR(INDEX(MAESTRO!S:S,_xludf.AGGREGATE(15,6,ROW(MAESTRO!$B$3:$B$1000)/((MAESTRO!$B$3:$B$1000="ASMARTALC")*(UPPER(MAESTRO!$L$3:$L$1000)="CONFIRMADO")),ROWS($A$3:A472))),"")</f>
        <v/>
      </c>
      <c r="T472" s="13" t="str">
        <f ca="1">IFERROR(INDEX(MAESTRO!T:T,_xludf.AGGREGATE(15,6,ROW(MAESTRO!$B$3:$B$1000)/((MAESTRO!$B$3:$B$1000="ASMARTALC")*(UPPER(MAESTRO!$L$3:$L$1000)="CONFIRMADO")),ROWS($A$3:A472))),"")</f>
        <v/>
      </c>
      <c r="U472" s="13" t="str">
        <f ca="1">IFERROR(INDEX(MAESTRO!U:U,_xludf.AGGREGATE(15,6,ROW(MAESTRO!$B$3:$B$1000)/((MAESTRO!$B$3:$B$1000="ASMARTALC")*(UPPER(MAESTRO!$L$3:$L$1000)="CONFIRMADO")),ROWS($A$3:A472))),"")</f>
        <v/>
      </c>
      <c r="V472" s="13" t="str">
        <f ca="1">IFERROR(INDEX(MAESTRO!V:V,_xludf.AGGREGATE(15,6,ROW(MAESTRO!$B$3:$B$1000)/((MAESTRO!$B$3:$B$1000="ASMARTALC")*(UPPER(MAESTRO!$L$3:$L$1000)="CONFIRMADO")),ROWS($A$3:A472))),"")</f>
        <v/>
      </c>
      <c r="W472" s="13" t="str">
        <f ca="1">IFERROR(INDEX(MAESTRO!W:W,_xludf.AGGREGATE(15,6,ROW(MAESTRO!$B$3:$B$1000)/((MAESTRO!$B$3:$B$1000="ASMARTALC")*(UPPER(MAESTRO!$L$3:$L$1000)="CONFIRMADO")),ROWS($A$3:A472))),"")</f>
        <v/>
      </c>
      <c r="X472" s="13" t="str">
        <f ca="1">IFERROR(INDEX(MAESTRO!X:X,_xludf.AGGREGATE(15,6,ROW(MAESTRO!$B$3:$B$1000)/((MAESTRO!$B$3:$B$1000="ASMARTALC")*(UPPER(MAESTRO!$L$3:$L$1000)="CONFIRMADO")),ROWS($A$3:A472))),"")</f>
        <v/>
      </c>
    </row>
    <row r="473" spans="1:24" ht="22.05" customHeight="1">
      <c r="A473" s="10" t="str">
        <f ca="1">IFERROR(INDEX(MAESTRO!A:A,_xludf.AGGREGATE(15,6,ROW(MAESTRO!$B$3:$B$1000)/((MAESTRO!$B$3:$B$1000="ASMARTALC")*(UPPER(MAESTRO!$L$3:$L$1000)="CONFIRMADO")),ROWS($A$3:A473))),"")</f>
        <v/>
      </c>
      <c r="B473" s="10" t="str">
        <f ca="1">IFERROR(INDEX(MAESTRO!B:B,_xludf.AGGREGATE(15,6,ROW(MAESTRO!$B$3:$B$1000)/((MAESTRO!$B$3:$B$1000="ASMARTALC")*(UPPER(MAESTRO!$L$3:$L$1000)="CONFIRMADO")),ROWS($A$3:A473))),"")</f>
        <v/>
      </c>
      <c r="C473" s="10" t="str">
        <f ca="1">IFERROR(INDEX(MAESTRO!C:C,_xludf.AGGREGATE(15,6,ROW(MAESTRO!$B$3:$B$1000)/((MAESTRO!$B$3:$B$1000="ASMARTALC")*(UPPER(MAESTRO!$L$3:$L$1000)="CONFIRMADO")),ROWS($A$3:A473))),"")</f>
        <v/>
      </c>
      <c r="D473" s="10" t="str">
        <f ca="1">IFERROR(INDEX(MAESTRO!D:D,_xludf.AGGREGATE(15,6,ROW(MAESTRO!$B$3:$B$1000)/((MAESTRO!$B$3:$B$1000="ASMARTALC")*(UPPER(MAESTRO!$L$3:$L$1000)="CONFIRMADO")),ROWS($A$3:A473))),"")</f>
        <v/>
      </c>
      <c r="E473" s="10" t="str">
        <f ca="1">IFERROR(INDEX(MAESTRO!E:E,_xludf.AGGREGATE(15,6,ROW(MAESTRO!$B$3:$B$1000)/((MAESTRO!$B$3:$B$1000="ASMARTALC")*(UPPER(MAESTRO!$L$3:$L$1000)="CONFIRMADO")),ROWS($A$3:A473))),"")</f>
        <v/>
      </c>
      <c r="F473" s="10" t="str">
        <f ca="1">IFERROR(INDEX(MAESTRO!F:F,_xludf.AGGREGATE(15,6,ROW(MAESTRO!$B$3:$B$1000)/((MAESTRO!$B$3:$B$1000="ASMARTALC")*(UPPER(MAESTRO!$L$3:$L$1000)="CONFIRMADO")),ROWS($A$3:A473))),"")</f>
        <v/>
      </c>
      <c r="G473" s="10" t="str">
        <f ca="1">IFERROR(INDEX(MAESTRO!G:G,_xludf.AGGREGATE(15,6,ROW(MAESTRO!$B$3:$B$1000)/((MAESTRO!$B$3:$B$1000="ASMARTALC")*(UPPER(MAESTRO!$L$3:$L$1000)="CONFIRMADO")),ROWS($A$3:A473))),"")</f>
        <v/>
      </c>
      <c r="H473" s="10" t="str">
        <f ca="1">IFERROR(INDEX(MAESTRO!H:H,_xludf.AGGREGATE(15,6,ROW(MAESTRO!$B$3:$B$1000)/((MAESTRO!$B$3:$B$1000="ASMARTALC")*(UPPER(MAESTRO!$L$3:$L$1000)="CONFIRMADO")),ROWS($A$3:A473))),"")</f>
        <v/>
      </c>
      <c r="I473" s="10" t="str">
        <f ca="1">IFERROR(INDEX(MAESTRO!I:I,_xludf.AGGREGATE(15,6,ROW(MAESTRO!$B$3:$B$1000)/((MAESTRO!$B$3:$B$1000="ASMARTALC")*(UPPER(MAESTRO!$L$3:$L$1000)="CONFIRMADO")),ROWS($A$3:A473))),"")</f>
        <v/>
      </c>
      <c r="J473" s="10" t="str">
        <f ca="1">IFERROR(INDEX(MAESTRO!J:J,_xludf.AGGREGATE(15,6,ROW(MAESTRO!$B$3:$B$1000)/((MAESTRO!$B$3:$B$1000="ASMARTALC")*(UPPER(MAESTRO!$L$3:$L$1000)="CONFIRMADO")),ROWS($A$3:A473))),"")</f>
        <v/>
      </c>
      <c r="K473" s="10" t="str">
        <f ca="1">IFERROR(INDEX(MAESTRO!K:K,_xludf.AGGREGATE(15,6,ROW(MAESTRO!$B$3:$B$1000)/((MAESTRO!$B$3:$B$1000="ASMARTALC")*(UPPER(MAESTRO!$L$3:$L$1000)="CONFIRMADO")),ROWS($A$3:A473))),"")</f>
        <v/>
      </c>
      <c r="L473" s="10" t="str">
        <f ca="1">IFERROR(INDEX(MAESTRO!L:L,_xludf.AGGREGATE(15,6,ROW(MAESTRO!$B$3:$B$1000)/((MAESTRO!$B$3:$B$1000="ASMARTALC")*(UPPER(MAESTRO!$L$3:$L$1000)="CONFIRMADO")),ROWS($A$3:A473))),"")</f>
        <v/>
      </c>
      <c r="M473" s="10" t="str">
        <f ca="1">IFERROR(INDEX(MAESTRO!M:M,_xludf.AGGREGATE(15,6,ROW(MAESTRO!$B$3:$B$1000)/((MAESTRO!$B$3:$B$1000="ASMARTALC")*(UPPER(MAESTRO!$L$3:$L$1000)="CONFIRMADO")),ROWS($A$3:A473))),"")</f>
        <v/>
      </c>
      <c r="N473" s="10" t="str">
        <f ca="1">IFERROR(INDEX(MAESTRO!N:N,_xludf.AGGREGATE(15,6,ROW(MAESTRO!$B$3:$B$1000)/((MAESTRO!$B$3:$B$1000="ASMARTALC")*(UPPER(MAESTRO!$L$3:$L$1000)="CONFIRMADO")),ROWS($A$3:A473))),"")</f>
        <v/>
      </c>
      <c r="O473" s="10" t="str">
        <f ca="1">IFERROR(INDEX(MAESTRO!O:O,_xludf.AGGREGATE(15,6,ROW(MAESTRO!$B$3:$B$1000)/((MAESTRO!$B$3:$B$1000="ASMARTALC")*(UPPER(MAESTRO!$L$3:$L$1000)="CONFIRMADO")),ROWS($A$3:A473))),"")</f>
        <v/>
      </c>
      <c r="P473" s="10" t="str">
        <f ca="1">IFERROR(INDEX(MAESTRO!P:P,_xludf.AGGREGATE(15,6,ROW(MAESTRO!$B$3:$B$1000)/((MAESTRO!$B$3:$B$1000="ASMARTALC")*(UPPER(MAESTRO!$L$3:$L$1000)="CONFIRMADO")),ROWS($A$3:A473))),"")</f>
        <v/>
      </c>
      <c r="Q473" s="10" t="str">
        <f ca="1">IFERROR(INDEX(MAESTRO!Q:Q,_xludf.AGGREGATE(15,6,ROW(MAESTRO!$B$3:$B$1000)/((MAESTRO!$B$3:$B$1000="ASMARTALC")*(UPPER(MAESTRO!$L$3:$L$1000)="CONFIRMADO")),ROWS($A$3:A473))),"")</f>
        <v/>
      </c>
      <c r="R473" s="10" t="str">
        <f ca="1">IFERROR(INDEX(MAESTRO!R:R,_xludf.AGGREGATE(15,6,ROW(MAESTRO!$B$3:$B$1000)/((MAESTRO!$B$3:$B$1000="ASMARTALC")*(UPPER(MAESTRO!$L$3:$L$1000)="CONFIRMADO")),ROWS($A$3:A473))),"")</f>
        <v/>
      </c>
      <c r="S473" s="10" t="str">
        <f ca="1">IFERROR(INDEX(MAESTRO!S:S,_xludf.AGGREGATE(15,6,ROW(MAESTRO!$B$3:$B$1000)/((MAESTRO!$B$3:$B$1000="ASMARTALC")*(UPPER(MAESTRO!$L$3:$L$1000)="CONFIRMADO")),ROWS($A$3:A473))),"")</f>
        <v/>
      </c>
      <c r="T473" s="10" t="str">
        <f ca="1">IFERROR(INDEX(MAESTRO!T:T,_xludf.AGGREGATE(15,6,ROW(MAESTRO!$B$3:$B$1000)/((MAESTRO!$B$3:$B$1000="ASMARTALC")*(UPPER(MAESTRO!$L$3:$L$1000)="CONFIRMADO")),ROWS($A$3:A473))),"")</f>
        <v/>
      </c>
      <c r="U473" s="10" t="str">
        <f ca="1">IFERROR(INDEX(MAESTRO!U:U,_xludf.AGGREGATE(15,6,ROW(MAESTRO!$B$3:$B$1000)/((MAESTRO!$B$3:$B$1000="ASMARTALC")*(UPPER(MAESTRO!$L$3:$L$1000)="CONFIRMADO")),ROWS($A$3:A473))),"")</f>
        <v/>
      </c>
      <c r="V473" s="10" t="str">
        <f ca="1">IFERROR(INDEX(MAESTRO!V:V,_xludf.AGGREGATE(15,6,ROW(MAESTRO!$B$3:$B$1000)/((MAESTRO!$B$3:$B$1000="ASMARTALC")*(UPPER(MAESTRO!$L$3:$L$1000)="CONFIRMADO")),ROWS($A$3:A473))),"")</f>
        <v/>
      </c>
      <c r="W473" s="10" t="str">
        <f ca="1">IFERROR(INDEX(MAESTRO!W:W,_xludf.AGGREGATE(15,6,ROW(MAESTRO!$B$3:$B$1000)/((MAESTRO!$B$3:$B$1000="ASMARTALC")*(UPPER(MAESTRO!$L$3:$L$1000)="CONFIRMADO")),ROWS($A$3:A473))),"")</f>
        <v/>
      </c>
      <c r="X473" s="10" t="str">
        <f ca="1">IFERROR(INDEX(MAESTRO!X:X,_xludf.AGGREGATE(15,6,ROW(MAESTRO!$B$3:$B$1000)/((MAESTRO!$B$3:$B$1000="ASMARTALC")*(UPPER(MAESTRO!$L$3:$L$1000)="CONFIRMADO")),ROWS($A$3:A473))),"")</f>
        <v/>
      </c>
    </row>
    <row r="474" spans="1:24" ht="22.05" customHeight="1">
      <c r="A474" s="13" t="str">
        <f ca="1">IFERROR(INDEX(MAESTRO!A:A,_xludf.AGGREGATE(15,6,ROW(MAESTRO!$B$3:$B$1000)/((MAESTRO!$B$3:$B$1000="ASMARTALC")*(UPPER(MAESTRO!$L$3:$L$1000)="CONFIRMADO")),ROWS($A$3:A474))),"")</f>
        <v/>
      </c>
      <c r="B474" s="13" t="str">
        <f ca="1">IFERROR(INDEX(MAESTRO!B:B,_xludf.AGGREGATE(15,6,ROW(MAESTRO!$B$3:$B$1000)/((MAESTRO!$B$3:$B$1000="ASMARTALC")*(UPPER(MAESTRO!$L$3:$L$1000)="CONFIRMADO")),ROWS($A$3:A474))),"")</f>
        <v/>
      </c>
      <c r="C474" s="13" t="str">
        <f ca="1">IFERROR(INDEX(MAESTRO!C:C,_xludf.AGGREGATE(15,6,ROW(MAESTRO!$B$3:$B$1000)/((MAESTRO!$B$3:$B$1000="ASMARTALC")*(UPPER(MAESTRO!$L$3:$L$1000)="CONFIRMADO")),ROWS($A$3:A474))),"")</f>
        <v/>
      </c>
      <c r="D474" s="13" t="str">
        <f ca="1">IFERROR(INDEX(MAESTRO!D:D,_xludf.AGGREGATE(15,6,ROW(MAESTRO!$B$3:$B$1000)/((MAESTRO!$B$3:$B$1000="ASMARTALC")*(UPPER(MAESTRO!$L$3:$L$1000)="CONFIRMADO")),ROWS($A$3:A474))),"")</f>
        <v/>
      </c>
      <c r="E474" s="13" t="str">
        <f ca="1">IFERROR(INDEX(MAESTRO!E:E,_xludf.AGGREGATE(15,6,ROW(MAESTRO!$B$3:$B$1000)/((MAESTRO!$B$3:$B$1000="ASMARTALC")*(UPPER(MAESTRO!$L$3:$L$1000)="CONFIRMADO")),ROWS($A$3:A474))),"")</f>
        <v/>
      </c>
      <c r="F474" s="13" t="str">
        <f ca="1">IFERROR(INDEX(MAESTRO!F:F,_xludf.AGGREGATE(15,6,ROW(MAESTRO!$B$3:$B$1000)/((MAESTRO!$B$3:$B$1000="ASMARTALC")*(UPPER(MAESTRO!$L$3:$L$1000)="CONFIRMADO")),ROWS($A$3:A474))),"")</f>
        <v/>
      </c>
      <c r="G474" s="13" t="str">
        <f ca="1">IFERROR(INDEX(MAESTRO!G:G,_xludf.AGGREGATE(15,6,ROW(MAESTRO!$B$3:$B$1000)/((MAESTRO!$B$3:$B$1000="ASMARTALC")*(UPPER(MAESTRO!$L$3:$L$1000)="CONFIRMADO")),ROWS($A$3:A474))),"")</f>
        <v/>
      </c>
      <c r="H474" s="13" t="str">
        <f ca="1">IFERROR(INDEX(MAESTRO!H:H,_xludf.AGGREGATE(15,6,ROW(MAESTRO!$B$3:$B$1000)/((MAESTRO!$B$3:$B$1000="ASMARTALC")*(UPPER(MAESTRO!$L$3:$L$1000)="CONFIRMADO")),ROWS($A$3:A474))),"")</f>
        <v/>
      </c>
      <c r="I474" s="13" t="str">
        <f ca="1">IFERROR(INDEX(MAESTRO!I:I,_xludf.AGGREGATE(15,6,ROW(MAESTRO!$B$3:$B$1000)/((MAESTRO!$B$3:$B$1000="ASMARTALC")*(UPPER(MAESTRO!$L$3:$L$1000)="CONFIRMADO")),ROWS($A$3:A474))),"")</f>
        <v/>
      </c>
      <c r="J474" s="13" t="str">
        <f ca="1">IFERROR(INDEX(MAESTRO!J:J,_xludf.AGGREGATE(15,6,ROW(MAESTRO!$B$3:$B$1000)/((MAESTRO!$B$3:$B$1000="ASMARTALC")*(UPPER(MAESTRO!$L$3:$L$1000)="CONFIRMADO")),ROWS($A$3:A474))),"")</f>
        <v/>
      </c>
      <c r="K474" s="13" t="str">
        <f ca="1">IFERROR(INDEX(MAESTRO!K:K,_xludf.AGGREGATE(15,6,ROW(MAESTRO!$B$3:$B$1000)/((MAESTRO!$B$3:$B$1000="ASMARTALC")*(UPPER(MAESTRO!$L$3:$L$1000)="CONFIRMADO")),ROWS($A$3:A474))),"")</f>
        <v/>
      </c>
      <c r="L474" s="13" t="str">
        <f ca="1">IFERROR(INDEX(MAESTRO!L:L,_xludf.AGGREGATE(15,6,ROW(MAESTRO!$B$3:$B$1000)/((MAESTRO!$B$3:$B$1000="ASMARTALC")*(UPPER(MAESTRO!$L$3:$L$1000)="CONFIRMADO")),ROWS($A$3:A474))),"")</f>
        <v/>
      </c>
      <c r="M474" s="13" t="str">
        <f ca="1">IFERROR(INDEX(MAESTRO!M:M,_xludf.AGGREGATE(15,6,ROW(MAESTRO!$B$3:$B$1000)/((MAESTRO!$B$3:$B$1000="ASMARTALC")*(UPPER(MAESTRO!$L$3:$L$1000)="CONFIRMADO")),ROWS($A$3:A474))),"")</f>
        <v/>
      </c>
      <c r="N474" s="13" t="str">
        <f ca="1">IFERROR(INDEX(MAESTRO!N:N,_xludf.AGGREGATE(15,6,ROW(MAESTRO!$B$3:$B$1000)/((MAESTRO!$B$3:$B$1000="ASMARTALC")*(UPPER(MAESTRO!$L$3:$L$1000)="CONFIRMADO")),ROWS($A$3:A474))),"")</f>
        <v/>
      </c>
      <c r="O474" s="13" t="str">
        <f ca="1">IFERROR(INDEX(MAESTRO!O:O,_xludf.AGGREGATE(15,6,ROW(MAESTRO!$B$3:$B$1000)/((MAESTRO!$B$3:$B$1000="ASMARTALC")*(UPPER(MAESTRO!$L$3:$L$1000)="CONFIRMADO")),ROWS($A$3:A474))),"")</f>
        <v/>
      </c>
      <c r="P474" s="13" t="str">
        <f ca="1">IFERROR(INDEX(MAESTRO!P:P,_xludf.AGGREGATE(15,6,ROW(MAESTRO!$B$3:$B$1000)/((MAESTRO!$B$3:$B$1000="ASMARTALC")*(UPPER(MAESTRO!$L$3:$L$1000)="CONFIRMADO")),ROWS($A$3:A474))),"")</f>
        <v/>
      </c>
      <c r="Q474" s="13" t="str">
        <f ca="1">IFERROR(INDEX(MAESTRO!Q:Q,_xludf.AGGREGATE(15,6,ROW(MAESTRO!$B$3:$B$1000)/((MAESTRO!$B$3:$B$1000="ASMARTALC")*(UPPER(MAESTRO!$L$3:$L$1000)="CONFIRMADO")),ROWS($A$3:A474))),"")</f>
        <v/>
      </c>
      <c r="R474" s="13" t="str">
        <f ca="1">IFERROR(INDEX(MAESTRO!R:R,_xludf.AGGREGATE(15,6,ROW(MAESTRO!$B$3:$B$1000)/((MAESTRO!$B$3:$B$1000="ASMARTALC")*(UPPER(MAESTRO!$L$3:$L$1000)="CONFIRMADO")),ROWS($A$3:A474))),"")</f>
        <v/>
      </c>
      <c r="S474" s="13" t="str">
        <f ca="1">IFERROR(INDEX(MAESTRO!S:S,_xludf.AGGREGATE(15,6,ROW(MAESTRO!$B$3:$B$1000)/((MAESTRO!$B$3:$B$1000="ASMARTALC")*(UPPER(MAESTRO!$L$3:$L$1000)="CONFIRMADO")),ROWS($A$3:A474))),"")</f>
        <v/>
      </c>
      <c r="T474" s="13" t="str">
        <f ca="1">IFERROR(INDEX(MAESTRO!T:T,_xludf.AGGREGATE(15,6,ROW(MAESTRO!$B$3:$B$1000)/((MAESTRO!$B$3:$B$1000="ASMARTALC")*(UPPER(MAESTRO!$L$3:$L$1000)="CONFIRMADO")),ROWS($A$3:A474))),"")</f>
        <v/>
      </c>
      <c r="U474" s="13" t="str">
        <f ca="1">IFERROR(INDEX(MAESTRO!U:U,_xludf.AGGREGATE(15,6,ROW(MAESTRO!$B$3:$B$1000)/((MAESTRO!$B$3:$B$1000="ASMARTALC")*(UPPER(MAESTRO!$L$3:$L$1000)="CONFIRMADO")),ROWS($A$3:A474))),"")</f>
        <v/>
      </c>
      <c r="V474" s="13" t="str">
        <f ca="1">IFERROR(INDEX(MAESTRO!V:V,_xludf.AGGREGATE(15,6,ROW(MAESTRO!$B$3:$B$1000)/((MAESTRO!$B$3:$B$1000="ASMARTALC")*(UPPER(MAESTRO!$L$3:$L$1000)="CONFIRMADO")),ROWS($A$3:A474))),"")</f>
        <v/>
      </c>
      <c r="W474" s="13" t="str">
        <f ca="1">IFERROR(INDEX(MAESTRO!W:W,_xludf.AGGREGATE(15,6,ROW(MAESTRO!$B$3:$B$1000)/((MAESTRO!$B$3:$B$1000="ASMARTALC")*(UPPER(MAESTRO!$L$3:$L$1000)="CONFIRMADO")),ROWS($A$3:A474))),"")</f>
        <v/>
      </c>
      <c r="X474" s="13" t="str">
        <f ca="1">IFERROR(INDEX(MAESTRO!X:X,_xludf.AGGREGATE(15,6,ROW(MAESTRO!$B$3:$B$1000)/((MAESTRO!$B$3:$B$1000="ASMARTALC")*(UPPER(MAESTRO!$L$3:$L$1000)="CONFIRMADO")),ROWS($A$3:A474))),"")</f>
        <v/>
      </c>
    </row>
    <row r="475" spans="1:24" ht="22.05" customHeight="1">
      <c r="A475" s="10" t="str">
        <f ca="1">IFERROR(INDEX(MAESTRO!A:A,_xludf.AGGREGATE(15,6,ROW(MAESTRO!$B$3:$B$1000)/((MAESTRO!$B$3:$B$1000="ASMARTALC")*(UPPER(MAESTRO!$L$3:$L$1000)="CONFIRMADO")),ROWS($A$3:A475))),"")</f>
        <v/>
      </c>
      <c r="B475" s="10" t="str">
        <f ca="1">IFERROR(INDEX(MAESTRO!B:B,_xludf.AGGREGATE(15,6,ROW(MAESTRO!$B$3:$B$1000)/((MAESTRO!$B$3:$B$1000="ASMARTALC")*(UPPER(MAESTRO!$L$3:$L$1000)="CONFIRMADO")),ROWS($A$3:A475))),"")</f>
        <v/>
      </c>
      <c r="C475" s="10" t="str">
        <f ca="1">IFERROR(INDEX(MAESTRO!C:C,_xludf.AGGREGATE(15,6,ROW(MAESTRO!$B$3:$B$1000)/((MAESTRO!$B$3:$B$1000="ASMARTALC")*(UPPER(MAESTRO!$L$3:$L$1000)="CONFIRMADO")),ROWS($A$3:A475))),"")</f>
        <v/>
      </c>
      <c r="D475" s="10" t="str">
        <f ca="1">IFERROR(INDEX(MAESTRO!D:D,_xludf.AGGREGATE(15,6,ROW(MAESTRO!$B$3:$B$1000)/((MAESTRO!$B$3:$B$1000="ASMARTALC")*(UPPER(MAESTRO!$L$3:$L$1000)="CONFIRMADO")),ROWS($A$3:A475))),"")</f>
        <v/>
      </c>
      <c r="E475" s="10" t="str">
        <f ca="1">IFERROR(INDEX(MAESTRO!E:E,_xludf.AGGREGATE(15,6,ROW(MAESTRO!$B$3:$B$1000)/((MAESTRO!$B$3:$B$1000="ASMARTALC")*(UPPER(MAESTRO!$L$3:$L$1000)="CONFIRMADO")),ROWS($A$3:A475))),"")</f>
        <v/>
      </c>
      <c r="F475" s="10" t="str">
        <f ca="1">IFERROR(INDEX(MAESTRO!F:F,_xludf.AGGREGATE(15,6,ROW(MAESTRO!$B$3:$B$1000)/((MAESTRO!$B$3:$B$1000="ASMARTALC")*(UPPER(MAESTRO!$L$3:$L$1000)="CONFIRMADO")),ROWS($A$3:A475))),"")</f>
        <v/>
      </c>
      <c r="G475" s="10" t="str">
        <f ca="1">IFERROR(INDEX(MAESTRO!G:G,_xludf.AGGREGATE(15,6,ROW(MAESTRO!$B$3:$B$1000)/((MAESTRO!$B$3:$B$1000="ASMARTALC")*(UPPER(MAESTRO!$L$3:$L$1000)="CONFIRMADO")),ROWS($A$3:A475))),"")</f>
        <v/>
      </c>
      <c r="H475" s="10" t="str">
        <f ca="1">IFERROR(INDEX(MAESTRO!H:H,_xludf.AGGREGATE(15,6,ROW(MAESTRO!$B$3:$B$1000)/((MAESTRO!$B$3:$B$1000="ASMARTALC")*(UPPER(MAESTRO!$L$3:$L$1000)="CONFIRMADO")),ROWS($A$3:A475))),"")</f>
        <v/>
      </c>
      <c r="I475" s="10" t="str">
        <f ca="1">IFERROR(INDEX(MAESTRO!I:I,_xludf.AGGREGATE(15,6,ROW(MAESTRO!$B$3:$B$1000)/((MAESTRO!$B$3:$B$1000="ASMARTALC")*(UPPER(MAESTRO!$L$3:$L$1000)="CONFIRMADO")),ROWS($A$3:A475))),"")</f>
        <v/>
      </c>
      <c r="J475" s="10" t="str">
        <f ca="1">IFERROR(INDEX(MAESTRO!J:J,_xludf.AGGREGATE(15,6,ROW(MAESTRO!$B$3:$B$1000)/((MAESTRO!$B$3:$B$1000="ASMARTALC")*(UPPER(MAESTRO!$L$3:$L$1000)="CONFIRMADO")),ROWS($A$3:A475))),"")</f>
        <v/>
      </c>
      <c r="K475" s="10" t="str">
        <f ca="1">IFERROR(INDEX(MAESTRO!K:K,_xludf.AGGREGATE(15,6,ROW(MAESTRO!$B$3:$B$1000)/((MAESTRO!$B$3:$B$1000="ASMARTALC")*(UPPER(MAESTRO!$L$3:$L$1000)="CONFIRMADO")),ROWS($A$3:A475))),"")</f>
        <v/>
      </c>
      <c r="L475" s="10" t="str">
        <f ca="1">IFERROR(INDEX(MAESTRO!L:L,_xludf.AGGREGATE(15,6,ROW(MAESTRO!$B$3:$B$1000)/((MAESTRO!$B$3:$B$1000="ASMARTALC")*(UPPER(MAESTRO!$L$3:$L$1000)="CONFIRMADO")),ROWS($A$3:A475))),"")</f>
        <v/>
      </c>
      <c r="M475" s="10" t="str">
        <f ca="1">IFERROR(INDEX(MAESTRO!M:M,_xludf.AGGREGATE(15,6,ROW(MAESTRO!$B$3:$B$1000)/((MAESTRO!$B$3:$B$1000="ASMARTALC")*(UPPER(MAESTRO!$L$3:$L$1000)="CONFIRMADO")),ROWS($A$3:A475))),"")</f>
        <v/>
      </c>
      <c r="N475" s="10" t="str">
        <f ca="1">IFERROR(INDEX(MAESTRO!N:N,_xludf.AGGREGATE(15,6,ROW(MAESTRO!$B$3:$B$1000)/((MAESTRO!$B$3:$B$1000="ASMARTALC")*(UPPER(MAESTRO!$L$3:$L$1000)="CONFIRMADO")),ROWS($A$3:A475))),"")</f>
        <v/>
      </c>
      <c r="O475" s="10" t="str">
        <f ca="1">IFERROR(INDEX(MAESTRO!O:O,_xludf.AGGREGATE(15,6,ROW(MAESTRO!$B$3:$B$1000)/((MAESTRO!$B$3:$B$1000="ASMARTALC")*(UPPER(MAESTRO!$L$3:$L$1000)="CONFIRMADO")),ROWS($A$3:A475))),"")</f>
        <v/>
      </c>
      <c r="P475" s="10" t="str">
        <f ca="1">IFERROR(INDEX(MAESTRO!P:P,_xludf.AGGREGATE(15,6,ROW(MAESTRO!$B$3:$B$1000)/((MAESTRO!$B$3:$B$1000="ASMARTALC")*(UPPER(MAESTRO!$L$3:$L$1000)="CONFIRMADO")),ROWS($A$3:A475))),"")</f>
        <v/>
      </c>
      <c r="Q475" s="10" t="str">
        <f ca="1">IFERROR(INDEX(MAESTRO!Q:Q,_xludf.AGGREGATE(15,6,ROW(MAESTRO!$B$3:$B$1000)/((MAESTRO!$B$3:$B$1000="ASMARTALC")*(UPPER(MAESTRO!$L$3:$L$1000)="CONFIRMADO")),ROWS($A$3:A475))),"")</f>
        <v/>
      </c>
      <c r="R475" s="10" t="str">
        <f ca="1">IFERROR(INDEX(MAESTRO!R:R,_xludf.AGGREGATE(15,6,ROW(MAESTRO!$B$3:$B$1000)/((MAESTRO!$B$3:$B$1000="ASMARTALC")*(UPPER(MAESTRO!$L$3:$L$1000)="CONFIRMADO")),ROWS($A$3:A475))),"")</f>
        <v/>
      </c>
      <c r="S475" s="10" t="str">
        <f ca="1">IFERROR(INDEX(MAESTRO!S:S,_xludf.AGGREGATE(15,6,ROW(MAESTRO!$B$3:$B$1000)/((MAESTRO!$B$3:$B$1000="ASMARTALC")*(UPPER(MAESTRO!$L$3:$L$1000)="CONFIRMADO")),ROWS($A$3:A475))),"")</f>
        <v/>
      </c>
      <c r="T475" s="10" t="str">
        <f ca="1">IFERROR(INDEX(MAESTRO!T:T,_xludf.AGGREGATE(15,6,ROW(MAESTRO!$B$3:$B$1000)/((MAESTRO!$B$3:$B$1000="ASMARTALC")*(UPPER(MAESTRO!$L$3:$L$1000)="CONFIRMADO")),ROWS($A$3:A475))),"")</f>
        <v/>
      </c>
      <c r="U475" s="10" t="str">
        <f ca="1">IFERROR(INDEX(MAESTRO!U:U,_xludf.AGGREGATE(15,6,ROW(MAESTRO!$B$3:$B$1000)/((MAESTRO!$B$3:$B$1000="ASMARTALC")*(UPPER(MAESTRO!$L$3:$L$1000)="CONFIRMADO")),ROWS($A$3:A475))),"")</f>
        <v/>
      </c>
      <c r="V475" s="10" t="str">
        <f ca="1">IFERROR(INDEX(MAESTRO!V:V,_xludf.AGGREGATE(15,6,ROW(MAESTRO!$B$3:$B$1000)/((MAESTRO!$B$3:$B$1000="ASMARTALC")*(UPPER(MAESTRO!$L$3:$L$1000)="CONFIRMADO")),ROWS($A$3:A475))),"")</f>
        <v/>
      </c>
      <c r="W475" s="10" t="str">
        <f ca="1">IFERROR(INDEX(MAESTRO!W:W,_xludf.AGGREGATE(15,6,ROW(MAESTRO!$B$3:$B$1000)/((MAESTRO!$B$3:$B$1000="ASMARTALC")*(UPPER(MAESTRO!$L$3:$L$1000)="CONFIRMADO")),ROWS($A$3:A475))),"")</f>
        <v/>
      </c>
      <c r="X475" s="10" t="str">
        <f ca="1">IFERROR(INDEX(MAESTRO!X:X,_xludf.AGGREGATE(15,6,ROW(MAESTRO!$B$3:$B$1000)/((MAESTRO!$B$3:$B$1000="ASMARTALC")*(UPPER(MAESTRO!$L$3:$L$1000)="CONFIRMADO")),ROWS($A$3:A475))),"")</f>
        <v/>
      </c>
    </row>
    <row r="476" spans="1:24" ht="22.05" customHeight="1">
      <c r="A476" s="13" t="str">
        <f ca="1">IFERROR(INDEX(MAESTRO!A:A,_xludf.AGGREGATE(15,6,ROW(MAESTRO!$B$3:$B$1000)/((MAESTRO!$B$3:$B$1000="ASMARTALC")*(UPPER(MAESTRO!$L$3:$L$1000)="CONFIRMADO")),ROWS($A$3:A476))),"")</f>
        <v/>
      </c>
      <c r="B476" s="13" t="str">
        <f ca="1">IFERROR(INDEX(MAESTRO!B:B,_xludf.AGGREGATE(15,6,ROW(MAESTRO!$B$3:$B$1000)/((MAESTRO!$B$3:$B$1000="ASMARTALC")*(UPPER(MAESTRO!$L$3:$L$1000)="CONFIRMADO")),ROWS($A$3:A476))),"")</f>
        <v/>
      </c>
      <c r="C476" s="13" t="str">
        <f ca="1">IFERROR(INDEX(MAESTRO!C:C,_xludf.AGGREGATE(15,6,ROW(MAESTRO!$B$3:$B$1000)/((MAESTRO!$B$3:$B$1000="ASMARTALC")*(UPPER(MAESTRO!$L$3:$L$1000)="CONFIRMADO")),ROWS($A$3:A476))),"")</f>
        <v/>
      </c>
      <c r="D476" s="13" t="str">
        <f ca="1">IFERROR(INDEX(MAESTRO!D:D,_xludf.AGGREGATE(15,6,ROW(MAESTRO!$B$3:$B$1000)/((MAESTRO!$B$3:$B$1000="ASMARTALC")*(UPPER(MAESTRO!$L$3:$L$1000)="CONFIRMADO")),ROWS($A$3:A476))),"")</f>
        <v/>
      </c>
      <c r="E476" s="13" t="str">
        <f ca="1">IFERROR(INDEX(MAESTRO!E:E,_xludf.AGGREGATE(15,6,ROW(MAESTRO!$B$3:$B$1000)/((MAESTRO!$B$3:$B$1000="ASMARTALC")*(UPPER(MAESTRO!$L$3:$L$1000)="CONFIRMADO")),ROWS($A$3:A476))),"")</f>
        <v/>
      </c>
      <c r="F476" s="13" t="str">
        <f ca="1">IFERROR(INDEX(MAESTRO!F:F,_xludf.AGGREGATE(15,6,ROW(MAESTRO!$B$3:$B$1000)/((MAESTRO!$B$3:$B$1000="ASMARTALC")*(UPPER(MAESTRO!$L$3:$L$1000)="CONFIRMADO")),ROWS($A$3:A476))),"")</f>
        <v/>
      </c>
      <c r="G476" s="13" t="str">
        <f ca="1">IFERROR(INDEX(MAESTRO!G:G,_xludf.AGGREGATE(15,6,ROW(MAESTRO!$B$3:$B$1000)/((MAESTRO!$B$3:$B$1000="ASMARTALC")*(UPPER(MAESTRO!$L$3:$L$1000)="CONFIRMADO")),ROWS($A$3:A476))),"")</f>
        <v/>
      </c>
      <c r="H476" s="13" t="str">
        <f ca="1">IFERROR(INDEX(MAESTRO!H:H,_xludf.AGGREGATE(15,6,ROW(MAESTRO!$B$3:$B$1000)/((MAESTRO!$B$3:$B$1000="ASMARTALC")*(UPPER(MAESTRO!$L$3:$L$1000)="CONFIRMADO")),ROWS($A$3:A476))),"")</f>
        <v/>
      </c>
      <c r="I476" s="13" t="str">
        <f ca="1">IFERROR(INDEX(MAESTRO!I:I,_xludf.AGGREGATE(15,6,ROW(MAESTRO!$B$3:$B$1000)/((MAESTRO!$B$3:$B$1000="ASMARTALC")*(UPPER(MAESTRO!$L$3:$L$1000)="CONFIRMADO")),ROWS($A$3:A476))),"")</f>
        <v/>
      </c>
      <c r="J476" s="13" t="str">
        <f ca="1">IFERROR(INDEX(MAESTRO!J:J,_xludf.AGGREGATE(15,6,ROW(MAESTRO!$B$3:$B$1000)/((MAESTRO!$B$3:$B$1000="ASMARTALC")*(UPPER(MAESTRO!$L$3:$L$1000)="CONFIRMADO")),ROWS($A$3:A476))),"")</f>
        <v/>
      </c>
      <c r="K476" s="13" t="str">
        <f ca="1">IFERROR(INDEX(MAESTRO!K:K,_xludf.AGGREGATE(15,6,ROW(MAESTRO!$B$3:$B$1000)/((MAESTRO!$B$3:$B$1000="ASMARTALC")*(UPPER(MAESTRO!$L$3:$L$1000)="CONFIRMADO")),ROWS($A$3:A476))),"")</f>
        <v/>
      </c>
      <c r="L476" s="13" t="str">
        <f ca="1">IFERROR(INDEX(MAESTRO!L:L,_xludf.AGGREGATE(15,6,ROW(MAESTRO!$B$3:$B$1000)/((MAESTRO!$B$3:$B$1000="ASMARTALC")*(UPPER(MAESTRO!$L$3:$L$1000)="CONFIRMADO")),ROWS($A$3:A476))),"")</f>
        <v/>
      </c>
      <c r="M476" s="13" t="str">
        <f ca="1">IFERROR(INDEX(MAESTRO!M:M,_xludf.AGGREGATE(15,6,ROW(MAESTRO!$B$3:$B$1000)/((MAESTRO!$B$3:$B$1000="ASMARTALC")*(UPPER(MAESTRO!$L$3:$L$1000)="CONFIRMADO")),ROWS($A$3:A476))),"")</f>
        <v/>
      </c>
      <c r="N476" s="13" t="str">
        <f ca="1">IFERROR(INDEX(MAESTRO!N:N,_xludf.AGGREGATE(15,6,ROW(MAESTRO!$B$3:$B$1000)/((MAESTRO!$B$3:$B$1000="ASMARTALC")*(UPPER(MAESTRO!$L$3:$L$1000)="CONFIRMADO")),ROWS($A$3:A476))),"")</f>
        <v/>
      </c>
      <c r="O476" s="13" t="str">
        <f ca="1">IFERROR(INDEX(MAESTRO!O:O,_xludf.AGGREGATE(15,6,ROW(MAESTRO!$B$3:$B$1000)/((MAESTRO!$B$3:$B$1000="ASMARTALC")*(UPPER(MAESTRO!$L$3:$L$1000)="CONFIRMADO")),ROWS($A$3:A476))),"")</f>
        <v/>
      </c>
      <c r="P476" s="13" t="str">
        <f ca="1">IFERROR(INDEX(MAESTRO!P:P,_xludf.AGGREGATE(15,6,ROW(MAESTRO!$B$3:$B$1000)/((MAESTRO!$B$3:$B$1000="ASMARTALC")*(UPPER(MAESTRO!$L$3:$L$1000)="CONFIRMADO")),ROWS($A$3:A476))),"")</f>
        <v/>
      </c>
      <c r="Q476" s="13" t="str">
        <f ca="1">IFERROR(INDEX(MAESTRO!Q:Q,_xludf.AGGREGATE(15,6,ROW(MAESTRO!$B$3:$B$1000)/((MAESTRO!$B$3:$B$1000="ASMARTALC")*(UPPER(MAESTRO!$L$3:$L$1000)="CONFIRMADO")),ROWS($A$3:A476))),"")</f>
        <v/>
      </c>
      <c r="R476" s="13" t="str">
        <f ca="1">IFERROR(INDEX(MAESTRO!R:R,_xludf.AGGREGATE(15,6,ROW(MAESTRO!$B$3:$B$1000)/((MAESTRO!$B$3:$B$1000="ASMARTALC")*(UPPER(MAESTRO!$L$3:$L$1000)="CONFIRMADO")),ROWS($A$3:A476))),"")</f>
        <v/>
      </c>
      <c r="S476" s="13" t="str">
        <f ca="1">IFERROR(INDEX(MAESTRO!S:S,_xludf.AGGREGATE(15,6,ROW(MAESTRO!$B$3:$B$1000)/((MAESTRO!$B$3:$B$1000="ASMARTALC")*(UPPER(MAESTRO!$L$3:$L$1000)="CONFIRMADO")),ROWS($A$3:A476))),"")</f>
        <v/>
      </c>
      <c r="T476" s="13" t="str">
        <f ca="1">IFERROR(INDEX(MAESTRO!T:T,_xludf.AGGREGATE(15,6,ROW(MAESTRO!$B$3:$B$1000)/((MAESTRO!$B$3:$B$1000="ASMARTALC")*(UPPER(MAESTRO!$L$3:$L$1000)="CONFIRMADO")),ROWS($A$3:A476))),"")</f>
        <v/>
      </c>
      <c r="U476" s="13" t="str">
        <f ca="1">IFERROR(INDEX(MAESTRO!U:U,_xludf.AGGREGATE(15,6,ROW(MAESTRO!$B$3:$B$1000)/((MAESTRO!$B$3:$B$1000="ASMARTALC")*(UPPER(MAESTRO!$L$3:$L$1000)="CONFIRMADO")),ROWS($A$3:A476))),"")</f>
        <v/>
      </c>
      <c r="V476" s="13" t="str">
        <f ca="1">IFERROR(INDEX(MAESTRO!V:V,_xludf.AGGREGATE(15,6,ROW(MAESTRO!$B$3:$B$1000)/((MAESTRO!$B$3:$B$1000="ASMARTALC")*(UPPER(MAESTRO!$L$3:$L$1000)="CONFIRMADO")),ROWS($A$3:A476))),"")</f>
        <v/>
      </c>
      <c r="W476" s="13" t="str">
        <f ca="1">IFERROR(INDEX(MAESTRO!W:W,_xludf.AGGREGATE(15,6,ROW(MAESTRO!$B$3:$B$1000)/((MAESTRO!$B$3:$B$1000="ASMARTALC")*(UPPER(MAESTRO!$L$3:$L$1000)="CONFIRMADO")),ROWS($A$3:A476))),"")</f>
        <v/>
      </c>
      <c r="X476" s="13" t="str">
        <f ca="1">IFERROR(INDEX(MAESTRO!X:X,_xludf.AGGREGATE(15,6,ROW(MAESTRO!$B$3:$B$1000)/((MAESTRO!$B$3:$B$1000="ASMARTALC")*(UPPER(MAESTRO!$L$3:$L$1000)="CONFIRMADO")),ROWS($A$3:A476))),"")</f>
        <v/>
      </c>
    </row>
    <row r="477" spans="1:24" ht="22.05" customHeight="1">
      <c r="A477" s="10" t="str">
        <f ca="1">IFERROR(INDEX(MAESTRO!A:A,_xludf.AGGREGATE(15,6,ROW(MAESTRO!$B$3:$B$1000)/((MAESTRO!$B$3:$B$1000="ASMARTALC")*(UPPER(MAESTRO!$L$3:$L$1000)="CONFIRMADO")),ROWS($A$3:A477))),"")</f>
        <v/>
      </c>
      <c r="B477" s="10" t="str">
        <f ca="1">IFERROR(INDEX(MAESTRO!B:B,_xludf.AGGREGATE(15,6,ROW(MAESTRO!$B$3:$B$1000)/((MAESTRO!$B$3:$B$1000="ASMARTALC")*(UPPER(MAESTRO!$L$3:$L$1000)="CONFIRMADO")),ROWS($A$3:A477))),"")</f>
        <v/>
      </c>
      <c r="C477" s="10" t="str">
        <f ca="1">IFERROR(INDEX(MAESTRO!C:C,_xludf.AGGREGATE(15,6,ROW(MAESTRO!$B$3:$B$1000)/((MAESTRO!$B$3:$B$1000="ASMARTALC")*(UPPER(MAESTRO!$L$3:$L$1000)="CONFIRMADO")),ROWS($A$3:A477))),"")</f>
        <v/>
      </c>
      <c r="D477" s="10" t="str">
        <f ca="1">IFERROR(INDEX(MAESTRO!D:D,_xludf.AGGREGATE(15,6,ROW(MAESTRO!$B$3:$B$1000)/((MAESTRO!$B$3:$B$1000="ASMARTALC")*(UPPER(MAESTRO!$L$3:$L$1000)="CONFIRMADO")),ROWS($A$3:A477))),"")</f>
        <v/>
      </c>
      <c r="E477" s="10" t="str">
        <f ca="1">IFERROR(INDEX(MAESTRO!E:E,_xludf.AGGREGATE(15,6,ROW(MAESTRO!$B$3:$B$1000)/((MAESTRO!$B$3:$B$1000="ASMARTALC")*(UPPER(MAESTRO!$L$3:$L$1000)="CONFIRMADO")),ROWS($A$3:A477))),"")</f>
        <v/>
      </c>
      <c r="F477" s="10" t="str">
        <f ca="1">IFERROR(INDEX(MAESTRO!F:F,_xludf.AGGREGATE(15,6,ROW(MAESTRO!$B$3:$B$1000)/((MAESTRO!$B$3:$B$1000="ASMARTALC")*(UPPER(MAESTRO!$L$3:$L$1000)="CONFIRMADO")),ROWS($A$3:A477))),"")</f>
        <v/>
      </c>
      <c r="G477" s="10" t="str">
        <f ca="1">IFERROR(INDEX(MAESTRO!G:G,_xludf.AGGREGATE(15,6,ROW(MAESTRO!$B$3:$B$1000)/((MAESTRO!$B$3:$B$1000="ASMARTALC")*(UPPER(MAESTRO!$L$3:$L$1000)="CONFIRMADO")),ROWS($A$3:A477))),"")</f>
        <v/>
      </c>
      <c r="H477" s="10" t="str">
        <f ca="1">IFERROR(INDEX(MAESTRO!H:H,_xludf.AGGREGATE(15,6,ROW(MAESTRO!$B$3:$B$1000)/((MAESTRO!$B$3:$B$1000="ASMARTALC")*(UPPER(MAESTRO!$L$3:$L$1000)="CONFIRMADO")),ROWS($A$3:A477))),"")</f>
        <v/>
      </c>
      <c r="I477" s="10" t="str">
        <f ca="1">IFERROR(INDEX(MAESTRO!I:I,_xludf.AGGREGATE(15,6,ROW(MAESTRO!$B$3:$B$1000)/((MAESTRO!$B$3:$B$1000="ASMARTALC")*(UPPER(MAESTRO!$L$3:$L$1000)="CONFIRMADO")),ROWS($A$3:A477))),"")</f>
        <v/>
      </c>
      <c r="J477" s="10" t="str">
        <f ca="1">IFERROR(INDEX(MAESTRO!J:J,_xludf.AGGREGATE(15,6,ROW(MAESTRO!$B$3:$B$1000)/((MAESTRO!$B$3:$B$1000="ASMARTALC")*(UPPER(MAESTRO!$L$3:$L$1000)="CONFIRMADO")),ROWS($A$3:A477))),"")</f>
        <v/>
      </c>
      <c r="K477" s="10" t="str">
        <f ca="1">IFERROR(INDEX(MAESTRO!K:K,_xludf.AGGREGATE(15,6,ROW(MAESTRO!$B$3:$B$1000)/((MAESTRO!$B$3:$B$1000="ASMARTALC")*(UPPER(MAESTRO!$L$3:$L$1000)="CONFIRMADO")),ROWS($A$3:A477))),"")</f>
        <v/>
      </c>
      <c r="L477" s="10" t="str">
        <f ca="1">IFERROR(INDEX(MAESTRO!L:L,_xludf.AGGREGATE(15,6,ROW(MAESTRO!$B$3:$B$1000)/((MAESTRO!$B$3:$B$1000="ASMARTALC")*(UPPER(MAESTRO!$L$3:$L$1000)="CONFIRMADO")),ROWS($A$3:A477))),"")</f>
        <v/>
      </c>
      <c r="M477" s="10" t="str">
        <f ca="1">IFERROR(INDEX(MAESTRO!M:M,_xludf.AGGREGATE(15,6,ROW(MAESTRO!$B$3:$B$1000)/((MAESTRO!$B$3:$B$1000="ASMARTALC")*(UPPER(MAESTRO!$L$3:$L$1000)="CONFIRMADO")),ROWS($A$3:A477))),"")</f>
        <v/>
      </c>
      <c r="N477" s="10" t="str">
        <f ca="1">IFERROR(INDEX(MAESTRO!N:N,_xludf.AGGREGATE(15,6,ROW(MAESTRO!$B$3:$B$1000)/((MAESTRO!$B$3:$B$1000="ASMARTALC")*(UPPER(MAESTRO!$L$3:$L$1000)="CONFIRMADO")),ROWS($A$3:A477))),"")</f>
        <v/>
      </c>
      <c r="O477" s="10" t="str">
        <f ca="1">IFERROR(INDEX(MAESTRO!O:O,_xludf.AGGREGATE(15,6,ROW(MAESTRO!$B$3:$B$1000)/((MAESTRO!$B$3:$B$1000="ASMARTALC")*(UPPER(MAESTRO!$L$3:$L$1000)="CONFIRMADO")),ROWS($A$3:A477))),"")</f>
        <v/>
      </c>
      <c r="P477" s="10" t="str">
        <f ca="1">IFERROR(INDEX(MAESTRO!P:P,_xludf.AGGREGATE(15,6,ROW(MAESTRO!$B$3:$B$1000)/((MAESTRO!$B$3:$B$1000="ASMARTALC")*(UPPER(MAESTRO!$L$3:$L$1000)="CONFIRMADO")),ROWS($A$3:A477))),"")</f>
        <v/>
      </c>
      <c r="Q477" s="10" t="str">
        <f ca="1">IFERROR(INDEX(MAESTRO!Q:Q,_xludf.AGGREGATE(15,6,ROW(MAESTRO!$B$3:$B$1000)/((MAESTRO!$B$3:$B$1000="ASMARTALC")*(UPPER(MAESTRO!$L$3:$L$1000)="CONFIRMADO")),ROWS($A$3:A477))),"")</f>
        <v/>
      </c>
      <c r="R477" s="10" t="str">
        <f ca="1">IFERROR(INDEX(MAESTRO!R:R,_xludf.AGGREGATE(15,6,ROW(MAESTRO!$B$3:$B$1000)/((MAESTRO!$B$3:$B$1000="ASMARTALC")*(UPPER(MAESTRO!$L$3:$L$1000)="CONFIRMADO")),ROWS($A$3:A477))),"")</f>
        <v/>
      </c>
      <c r="S477" s="10" t="str">
        <f ca="1">IFERROR(INDEX(MAESTRO!S:S,_xludf.AGGREGATE(15,6,ROW(MAESTRO!$B$3:$B$1000)/((MAESTRO!$B$3:$B$1000="ASMARTALC")*(UPPER(MAESTRO!$L$3:$L$1000)="CONFIRMADO")),ROWS($A$3:A477))),"")</f>
        <v/>
      </c>
      <c r="T477" s="10" t="str">
        <f ca="1">IFERROR(INDEX(MAESTRO!T:T,_xludf.AGGREGATE(15,6,ROW(MAESTRO!$B$3:$B$1000)/((MAESTRO!$B$3:$B$1000="ASMARTALC")*(UPPER(MAESTRO!$L$3:$L$1000)="CONFIRMADO")),ROWS($A$3:A477))),"")</f>
        <v/>
      </c>
      <c r="U477" s="10" t="str">
        <f ca="1">IFERROR(INDEX(MAESTRO!U:U,_xludf.AGGREGATE(15,6,ROW(MAESTRO!$B$3:$B$1000)/((MAESTRO!$B$3:$B$1000="ASMARTALC")*(UPPER(MAESTRO!$L$3:$L$1000)="CONFIRMADO")),ROWS($A$3:A477))),"")</f>
        <v/>
      </c>
      <c r="V477" s="10" t="str">
        <f ca="1">IFERROR(INDEX(MAESTRO!V:V,_xludf.AGGREGATE(15,6,ROW(MAESTRO!$B$3:$B$1000)/((MAESTRO!$B$3:$B$1000="ASMARTALC")*(UPPER(MAESTRO!$L$3:$L$1000)="CONFIRMADO")),ROWS($A$3:A477))),"")</f>
        <v/>
      </c>
      <c r="W477" s="10" t="str">
        <f ca="1">IFERROR(INDEX(MAESTRO!W:W,_xludf.AGGREGATE(15,6,ROW(MAESTRO!$B$3:$B$1000)/((MAESTRO!$B$3:$B$1000="ASMARTALC")*(UPPER(MAESTRO!$L$3:$L$1000)="CONFIRMADO")),ROWS($A$3:A477))),"")</f>
        <v/>
      </c>
      <c r="X477" s="10" t="str">
        <f ca="1">IFERROR(INDEX(MAESTRO!X:X,_xludf.AGGREGATE(15,6,ROW(MAESTRO!$B$3:$B$1000)/((MAESTRO!$B$3:$B$1000="ASMARTALC")*(UPPER(MAESTRO!$L$3:$L$1000)="CONFIRMADO")),ROWS($A$3:A477))),"")</f>
        <v/>
      </c>
    </row>
    <row r="478" spans="1:24" ht="22.05" customHeight="1">
      <c r="A478" s="13" t="str">
        <f ca="1">IFERROR(INDEX(MAESTRO!A:A,_xludf.AGGREGATE(15,6,ROW(MAESTRO!$B$3:$B$1000)/((MAESTRO!$B$3:$B$1000="ASMARTALC")*(UPPER(MAESTRO!$L$3:$L$1000)="CONFIRMADO")),ROWS($A$3:A478))),"")</f>
        <v/>
      </c>
      <c r="B478" s="13" t="str">
        <f ca="1">IFERROR(INDEX(MAESTRO!B:B,_xludf.AGGREGATE(15,6,ROW(MAESTRO!$B$3:$B$1000)/((MAESTRO!$B$3:$B$1000="ASMARTALC")*(UPPER(MAESTRO!$L$3:$L$1000)="CONFIRMADO")),ROWS($A$3:A478))),"")</f>
        <v/>
      </c>
      <c r="C478" s="13" t="str">
        <f ca="1">IFERROR(INDEX(MAESTRO!C:C,_xludf.AGGREGATE(15,6,ROW(MAESTRO!$B$3:$B$1000)/((MAESTRO!$B$3:$B$1000="ASMARTALC")*(UPPER(MAESTRO!$L$3:$L$1000)="CONFIRMADO")),ROWS($A$3:A478))),"")</f>
        <v/>
      </c>
      <c r="D478" s="13" t="str">
        <f ca="1">IFERROR(INDEX(MAESTRO!D:D,_xludf.AGGREGATE(15,6,ROW(MAESTRO!$B$3:$B$1000)/((MAESTRO!$B$3:$B$1000="ASMARTALC")*(UPPER(MAESTRO!$L$3:$L$1000)="CONFIRMADO")),ROWS($A$3:A478))),"")</f>
        <v/>
      </c>
      <c r="E478" s="13" t="str">
        <f ca="1">IFERROR(INDEX(MAESTRO!E:E,_xludf.AGGREGATE(15,6,ROW(MAESTRO!$B$3:$B$1000)/((MAESTRO!$B$3:$B$1000="ASMARTALC")*(UPPER(MAESTRO!$L$3:$L$1000)="CONFIRMADO")),ROWS($A$3:A478))),"")</f>
        <v/>
      </c>
      <c r="F478" s="13" t="str">
        <f ca="1">IFERROR(INDEX(MAESTRO!F:F,_xludf.AGGREGATE(15,6,ROW(MAESTRO!$B$3:$B$1000)/((MAESTRO!$B$3:$B$1000="ASMARTALC")*(UPPER(MAESTRO!$L$3:$L$1000)="CONFIRMADO")),ROWS($A$3:A478))),"")</f>
        <v/>
      </c>
      <c r="G478" s="13" t="str">
        <f ca="1">IFERROR(INDEX(MAESTRO!G:G,_xludf.AGGREGATE(15,6,ROW(MAESTRO!$B$3:$B$1000)/((MAESTRO!$B$3:$B$1000="ASMARTALC")*(UPPER(MAESTRO!$L$3:$L$1000)="CONFIRMADO")),ROWS($A$3:A478))),"")</f>
        <v/>
      </c>
      <c r="H478" s="13" t="str">
        <f ca="1">IFERROR(INDEX(MAESTRO!H:H,_xludf.AGGREGATE(15,6,ROW(MAESTRO!$B$3:$B$1000)/((MAESTRO!$B$3:$B$1000="ASMARTALC")*(UPPER(MAESTRO!$L$3:$L$1000)="CONFIRMADO")),ROWS($A$3:A478))),"")</f>
        <v/>
      </c>
      <c r="I478" s="13" t="str">
        <f ca="1">IFERROR(INDEX(MAESTRO!I:I,_xludf.AGGREGATE(15,6,ROW(MAESTRO!$B$3:$B$1000)/((MAESTRO!$B$3:$B$1000="ASMARTALC")*(UPPER(MAESTRO!$L$3:$L$1000)="CONFIRMADO")),ROWS($A$3:A478))),"")</f>
        <v/>
      </c>
      <c r="J478" s="13" t="str">
        <f ca="1">IFERROR(INDEX(MAESTRO!J:J,_xludf.AGGREGATE(15,6,ROW(MAESTRO!$B$3:$B$1000)/((MAESTRO!$B$3:$B$1000="ASMARTALC")*(UPPER(MAESTRO!$L$3:$L$1000)="CONFIRMADO")),ROWS($A$3:A478))),"")</f>
        <v/>
      </c>
      <c r="K478" s="13" t="str">
        <f ca="1">IFERROR(INDEX(MAESTRO!K:K,_xludf.AGGREGATE(15,6,ROW(MAESTRO!$B$3:$B$1000)/((MAESTRO!$B$3:$B$1000="ASMARTALC")*(UPPER(MAESTRO!$L$3:$L$1000)="CONFIRMADO")),ROWS($A$3:A478))),"")</f>
        <v/>
      </c>
      <c r="L478" s="13" t="str">
        <f ca="1">IFERROR(INDEX(MAESTRO!L:L,_xludf.AGGREGATE(15,6,ROW(MAESTRO!$B$3:$B$1000)/((MAESTRO!$B$3:$B$1000="ASMARTALC")*(UPPER(MAESTRO!$L$3:$L$1000)="CONFIRMADO")),ROWS($A$3:A478))),"")</f>
        <v/>
      </c>
      <c r="M478" s="13" t="str">
        <f ca="1">IFERROR(INDEX(MAESTRO!M:M,_xludf.AGGREGATE(15,6,ROW(MAESTRO!$B$3:$B$1000)/((MAESTRO!$B$3:$B$1000="ASMARTALC")*(UPPER(MAESTRO!$L$3:$L$1000)="CONFIRMADO")),ROWS($A$3:A478))),"")</f>
        <v/>
      </c>
      <c r="N478" s="13" t="str">
        <f ca="1">IFERROR(INDEX(MAESTRO!N:N,_xludf.AGGREGATE(15,6,ROW(MAESTRO!$B$3:$B$1000)/((MAESTRO!$B$3:$B$1000="ASMARTALC")*(UPPER(MAESTRO!$L$3:$L$1000)="CONFIRMADO")),ROWS($A$3:A478))),"")</f>
        <v/>
      </c>
      <c r="O478" s="13" t="str">
        <f ca="1">IFERROR(INDEX(MAESTRO!O:O,_xludf.AGGREGATE(15,6,ROW(MAESTRO!$B$3:$B$1000)/((MAESTRO!$B$3:$B$1000="ASMARTALC")*(UPPER(MAESTRO!$L$3:$L$1000)="CONFIRMADO")),ROWS($A$3:A478))),"")</f>
        <v/>
      </c>
      <c r="P478" s="13" t="str">
        <f ca="1">IFERROR(INDEX(MAESTRO!P:P,_xludf.AGGREGATE(15,6,ROW(MAESTRO!$B$3:$B$1000)/((MAESTRO!$B$3:$B$1000="ASMARTALC")*(UPPER(MAESTRO!$L$3:$L$1000)="CONFIRMADO")),ROWS($A$3:A478))),"")</f>
        <v/>
      </c>
      <c r="Q478" s="13" t="str">
        <f ca="1">IFERROR(INDEX(MAESTRO!Q:Q,_xludf.AGGREGATE(15,6,ROW(MAESTRO!$B$3:$B$1000)/((MAESTRO!$B$3:$B$1000="ASMARTALC")*(UPPER(MAESTRO!$L$3:$L$1000)="CONFIRMADO")),ROWS($A$3:A478))),"")</f>
        <v/>
      </c>
      <c r="R478" s="13" t="str">
        <f ca="1">IFERROR(INDEX(MAESTRO!R:R,_xludf.AGGREGATE(15,6,ROW(MAESTRO!$B$3:$B$1000)/((MAESTRO!$B$3:$B$1000="ASMARTALC")*(UPPER(MAESTRO!$L$3:$L$1000)="CONFIRMADO")),ROWS($A$3:A478))),"")</f>
        <v/>
      </c>
      <c r="S478" s="13" t="str">
        <f ca="1">IFERROR(INDEX(MAESTRO!S:S,_xludf.AGGREGATE(15,6,ROW(MAESTRO!$B$3:$B$1000)/((MAESTRO!$B$3:$B$1000="ASMARTALC")*(UPPER(MAESTRO!$L$3:$L$1000)="CONFIRMADO")),ROWS($A$3:A478))),"")</f>
        <v/>
      </c>
      <c r="T478" s="13" t="str">
        <f ca="1">IFERROR(INDEX(MAESTRO!T:T,_xludf.AGGREGATE(15,6,ROW(MAESTRO!$B$3:$B$1000)/((MAESTRO!$B$3:$B$1000="ASMARTALC")*(UPPER(MAESTRO!$L$3:$L$1000)="CONFIRMADO")),ROWS($A$3:A478))),"")</f>
        <v/>
      </c>
      <c r="U478" s="13" t="str">
        <f ca="1">IFERROR(INDEX(MAESTRO!U:U,_xludf.AGGREGATE(15,6,ROW(MAESTRO!$B$3:$B$1000)/((MAESTRO!$B$3:$B$1000="ASMARTALC")*(UPPER(MAESTRO!$L$3:$L$1000)="CONFIRMADO")),ROWS($A$3:A478))),"")</f>
        <v/>
      </c>
      <c r="V478" s="13" t="str">
        <f ca="1">IFERROR(INDEX(MAESTRO!V:V,_xludf.AGGREGATE(15,6,ROW(MAESTRO!$B$3:$B$1000)/((MAESTRO!$B$3:$B$1000="ASMARTALC")*(UPPER(MAESTRO!$L$3:$L$1000)="CONFIRMADO")),ROWS($A$3:A478))),"")</f>
        <v/>
      </c>
      <c r="W478" s="13" t="str">
        <f ca="1">IFERROR(INDEX(MAESTRO!W:W,_xludf.AGGREGATE(15,6,ROW(MAESTRO!$B$3:$B$1000)/((MAESTRO!$B$3:$B$1000="ASMARTALC")*(UPPER(MAESTRO!$L$3:$L$1000)="CONFIRMADO")),ROWS($A$3:A478))),"")</f>
        <v/>
      </c>
      <c r="X478" s="13" t="str">
        <f ca="1">IFERROR(INDEX(MAESTRO!X:X,_xludf.AGGREGATE(15,6,ROW(MAESTRO!$B$3:$B$1000)/((MAESTRO!$B$3:$B$1000="ASMARTALC")*(UPPER(MAESTRO!$L$3:$L$1000)="CONFIRMADO")),ROWS($A$3:A478))),"")</f>
        <v/>
      </c>
    </row>
    <row r="479" spans="1:24" ht="22.05" customHeight="1">
      <c r="A479" s="10" t="str">
        <f ca="1">IFERROR(INDEX(MAESTRO!A:A,_xludf.AGGREGATE(15,6,ROW(MAESTRO!$B$3:$B$1000)/((MAESTRO!$B$3:$B$1000="ASMARTALC")*(UPPER(MAESTRO!$L$3:$L$1000)="CONFIRMADO")),ROWS($A$3:A479))),"")</f>
        <v/>
      </c>
      <c r="B479" s="10" t="str">
        <f ca="1">IFERROR(INDEX(MAESTRO!B:B,_xludf.AGGREGATE(15,6,ROW(MAESTRO!$B$3:$B$1000)/((MAESTRO!$B$3:$B$1000="ASMARTALC")*(UPPER(MAESTRO!$L$3:$L$1000)="CONFIRMADO")),ROWS($A$3:A479))),"")</f>
        <v/>
      </c>
      <c r="C479" s="10" t="str">
        <f ca="1">IFERROR(INDEX(MAESTRO!C:C,_xludf.AGGREGATE(15,6,ROW(MAESTRO!$B$3:$B$1000)/((MAESTRO!$B$3:$B$1000="ASMARTALC")*(UPPER(MAESTRO!$L$3:$L$1000)="CONFIRMADO")),ROWS($A$3:A479))),"")</f>
        <v/>
      </c>
      <c r="D479" s="10" t="str">
        <f ca="1">IFERROR(INDEX(MAESTRO!D:D,_xludf.AGGREGATE(15,6,ROW(MAESTRO!$B$3:$B$1000)/((MAESTRO!$B$3:$B$1000="ASMARTALC")*(UPPER(MAESTRO!$L$3:$L$1000)="CONFIRMADO")),ROWS($A$3:A479))),"")</f>
        <v/>
      </c>
      <c r="E479" s="10" t="str">
        <f ca="1">IFERROR(INDEX(MAESTRO!E:E,_xludf.AGGREGATE(15,6,ROW(MAESTRO!$B$3:$B$1000)/((MAESTRO!$B$3:$B$1000="ASMARTALC")*(UPPER(MAESTRO!$L$3:$L$1000)="CONFIRMADO")),ROWS($A$3:A479))),"")</f>
        <v/>
      </c>
      <c r="F479" s="10" t="str">
        <f ca="1">IFERROR(INDEX(MAESTRO!F:F,_xludf.AGGREGATE(15,6,ROW(MAESTRO!$B$3:$B$1000)/((MAESTRO!$B$3:$B$1000="ASMARTALC")*(UPPER(MAESTRO!$L$3:$L$1000)="CONFIRMADO")),ROWS($A$3:A479))),"")</f>
        <v/>
      </c>
      <c r="G479" s="10" t="str">
        <f ca="1">IFERROR(INDEX(MAESTRO!G:G,_xludf.AGGREGATE(15,6,ROW(MAESTRO!$B$3:$B$1000)/((MAESTRO!$B$3:$B$1000="ASMARTALC")*(UPPER(MAESTRO!$L$3:$L$1000)="CONFIRMADO")),ROWS($A$3:A479))),"")</f>
        <v/>
      </c>
      <c r="H479" s="10" t="str">
        <f ca="1">IFERROR(INDEX(MAESTRO!H:H,_xludf.AGGREGATE(15,6,ROW(MAESTRO!$B$3:$B$1000)/((MAESTRO!$B$3:$B$1000="ASMARTALC")*(UPPER(MAESTRO!$L$3:$L$1000)="CONFIRMADO")),ROWS($A$3:A479))),"")</f>
        <v/>
      </c>
      <c r="I479" s="10" t="str">
        <f ca="1">IFERROR(INDEX(MAESTRO!I:I,_xludf.AGGREGATE(15,6,ROW(MAESTRO!$B$3:$B$1000)/((MAESTRO!$B$3:$B$1000="ASMARTALC")*(UPPER(MAESTRO!$L$3:$L$1000)="CONFIRMADO")),ROWS($A$3:A479))),"")</f>
        <v/>
      </c>
      <c r="J479" s="10" t="str">
        <f ca="1">IFERROR(INDEX(MAESTRO!J:J,_xludf.AGGREGATE(15,6,ROW(MAESTRO!$B$3:$B$1000)/((MAESTRO!$B$3:$B$1000="ASMARTALC")*(UPPER(MAESTRO!$L$3:$L$1000)="CONFIRMADO")),ROWS($A$3:A479))),"")</f>
        <v/>
      </c>
      <c r="K479" s="10" t="str">
        <f ca="1">IFERROR(INDEX(MAESTRO!K:K,_xludf.AGGREGATE(15,6,ROW(MAESTRO!$B$3:$B$1000)/((MAESTRO!$B$3:$B$1000="ASMARTALC")*(UPPER(MAESTRO!$L$3:$L$1000)="CONFIRMADO")),ROWS($A$3:A479))),"")</f>
        <v/>
      </c>
      <c r="L479" s="10" t="str">
        <f ca="1">IFERROR(INDEX(MAESTRO!L:L,_xludf.AGGREGATE(15,6,ROW(MAESTRO!$B$3:$B$1000)/((MAESTRO!$B$3:$B$1000="ASMARTALC")*(UPPER(MAESTRO!$L$3:$L$1000)="CONFIRMADO")),ROWS($A$3:A479))),"")</f>
        <v/>
      </c>
      <c r="M479" s="10" t="str">
        <f ca="1">IFERROR(INDEX(MAESTRO!M:M,_xludf.AGGREGATE(15,6,ROW(MAESTRO!$B$3:$B$1000)/((MAESTRO!$B$3:$B$1000="ASMARTALC")*(UPPER(MAESTRO!$L$3:$L$1000)="CONFIRMADO")),ROWS($A$3:A479))),"")</f>
        <v/>
      </c>
      <c r="N479" s="10" t="str">
        <f ca="1">IFERROR(INDEX(MAESTRO!N:N,_xludf.AGGREGATE(15,6,ROW(MAESTRO!$B$3:$B$1000)/((MAESTRO!$B$3:$B$1000="ASMARTALC")*(UPPER(MAESTRO!$L$3:$L$1000)="CONFIRMADO")),ROWS($A$3:A479))),"")</f>
        <v/>
      </c>
      <c r="O479" s="10" t="str">
        <f ca="1">IFERROR(INDEX(MAESTRO!O:O,_xludf.AGGREGATE(15,6,ROW(MAESTRO!$B$3:$B$1000)/((MAESTRO!$B$3:$B$1000="ASMARTALC")*(UPPER(MAESTRO!$L$3:$L$1000)="CONFIRMADO")),ROWS($A$3:A479))),"")</f>
        <v/>
      </c>
      <c r="P479" s="10" t="str">
        <f ca="1">IFERROR(INDEX(MAESTRO!P:P,_xludf.AGGREGATE(15,6,ROW(MAESTRO!$B$3:$B$1000)/((MAESTRO!$B$3:$B$1000="ASMARTALC")*(UPPER(MAESTRO!$L$3:$L$1000)="CONFIRMADO")),ROWS($A$3:A479))),"")</f>
        <v/>
      </c>
      <c r="Q479" s="10" t="str">
        <f ca="1">IFERROR(INDEX(MAESTRO!Q:Q,_xludf.AGGREGATE(15,6,ROW(MAESTRO!$B$3:$B$1000)/((MAESTRO!$B$3:$B$1000="ASMARTALC")*(UPPER(MAESTRO!$L$3:$L$1000)="CONFIRMADO")),ROWS($A$3:A479))),"")</f>
        <v/>
      </c>
      <c r="R479" s="10" t="str">
        <f ca="1">IFERROR(INDEX(MAESTRO!R:R,_xludf.AGGREGATE(15,6,ROW(MAESTRO!$B$3:$B$1000)/((MAESTRO!$B$3:$B$1000="ASMARTALC")*(UPPER(MAESTRO!$L$3:$L$1000)="CONFIRMADO")),ROWS($A$3:A479))),"")</f>
        <v/>
      </c>
      <c r="S479" s="10" t="str">
        <f ca="1">IFERROR(INDEX(MAESTRO!S:S,_xludf.AGGREGATE(15,6,ROW(MAESTRO!$B$3:$B$1000)/((MAESTRO!$B$3:$B$1000="ASMARTALC")*(UPPER(MAESTRO!$L$3:$L$1000)="CONFIRMADO")),ROWS($A$3:A479))),"")</f>
        <v/>
      </c>
      <c r="T479" s="10" t="str">
        <f ca="1">IFERROR(INDEX(MAESTRO!T:T,_xludf.AGGREGATE(15,6,ROW(MAESTRO!$B$3:$B$1000)/((MAESTRO!$B$3:$B$1000="ASMARTALC")*(UPPER(MAESTRO!$L$3:$L$1000)="CONFIRMADO")),ROWS($A$3:A479))),"")</f>
        <v/>
      </c>
      <c r="U479" s="10" t="str">
        <f ca="1">IFERROR(INDEX(MAESTRO!U:U,_xludf.AGGREGATE(15,6,ROW(MAESTRO!$B$3:$B$1000)/((MAESTRO!$B$3:$B$1000="ASMARTALC")*(UPPER(MAESTRO!$L$3:$L$1000)="CONFIRMADO")),ROWS($A$3:A479))),"")</f>
        <v/>
      </c>
      <c r="V479" s="10" t="str">
        <f ca="1">IFERROR(INDEX(MAESTRO!V:V,_xludf.AGGREGATE(15,6,ROW(MAESTRO!$B$3:$B$1000)/((MAESTRO!$B$3:$B$1000="ASMARTALC")*(UPPER(MAESTRO!$L$3:$L$1000)="CONFIRMADO")),ROWS($A$3:A479))),"")</f>
        <v/>
      </c>
      <c r="W479" s="10" t="str">
        <f ca="1">IFERROR(INDEX(MAESTRO!W:W,_xludf.AGGREGATE(15,6,ROW(MAESTRO!$B$3:$B$1000)/((MAESTRO!$B$3:$B$1000="ASMARTALC")*(UPPER(MAESTRO!$L$3:$L$1000)="CONFIRMADO")),ROWS($A$3:A479))),"")</f>
        <v/>
      </c>
      <c r="X479" s="10" t="str">
        <f ca="1">IFERROR(INDEX(MAESTRO!X:X,_xludf.AGGREGATE(15,6,ROW(MAESTRO!$B$3:$B$1000)/((MAESTRO!$B$3:$B$1000="ASMARTALC")*(UPPER(MAESTRO!$L$3:$L$1000)="CONFIRMADO")),ROWS($A$3:A479))),"")</f>
        <v/>
      </c>
    </row>
    <row r="480" spans="1:24" ht="22.05" customHeight="1">
      <c r="A480" s="13" t="str">
        <f ca="1">IFERROR(INDEX(MAESTRO!A:A,_xludf.AGGREGATE(15,6,ROW(MAESTRO!$B$3:$B$1000)/((MAESTRO!$B$3:$B$1000="ASMARTALC")*(UPPER(MAESTRO!$L$3:$L$1000)="CONFIRMADO")),ROWS($A$3:A480))),"")</f>
        <v/>
      </c>
      <c r="B480" s="13" t="str">
        <f ca="1">IFERROR(INDEX(MAESTRO!B:B,_xludf.AGGREGATE(15,6,ROW(MAESTRO!$B$3:$B$1000)/((MAESTRO!$B$3:$B$1000="ASMARTALC")*(UPPER(MAESTRO!$L$3:$L$1000)="CONFIRMADO")),ROWS($A$3:A480))),"")</f>
        <v/>
      </c>
      <c r="C480" s="13" t="str">
        <f ca="1">IFERROR(INDEX(MAESTRO!C:C,_xludf.AGGREGATE(15,6,ROW(MAESTRO!$B$3:$B$1000)/((MAESTRO!$B$3:$B$1000="ASMARTALC")*(UPPER(MAESTRO!$L$3:$L$1000)="CONFIRMADO")),ROWS($A$3:A480))),"")</f>
        <v/>
      </c>
      <c r="D480" s="13" t="str">
        <f ca="1">IFERROR(INDEX(MAESTRO!D:D,_xludf.AGGREGATE(15,6,ROW(MAESTRO!$B$3:$B$1000)/((MAESTRO!$B$3:$B$1000="ASMARTALC")*(UPPER(MAESTRO!$L$3:$L$1000)="CONFIRMADO")),ROWS($A$3:A480))),"")</f>
        <v/>
      </c>
      <c r="E480" s="13" t="str">
        <f ca="1">IFERROR(INDEX(MAESTRO!E:E,_xludf.AGGREGATE(15,6,ROW(MAESTRO!$B$3:$B$1000)/((MAESTRO!$B$3:$B$1000="ASMARTALC")*(UPPER(MAESTRO!$L$3:$L$1000)="CONFIRMADO")),ROWS($A$3:A480))),"")</f>
        <v/>
      </c>
      <c r="F480" s="13" t="str">
        <f ca="1">IFERROR(INDEX(MAESTRO!F:F,_xludf.AGGREGATE(15,6,ROW(MAESTRO!$B$3:$B$1000)/((MAESTRO!$B$3:$B$1000="ASMARTALC")*(UPPER(MAESTRO!$L$3:$L$1000)="CONFIRMADO")),ROWS($A$3:A480))),"")</f>
        <v/>
      </c>
      <c r="G480" s="13" t="str">
        <f ca="1">IFERROR(INDEX(MAESTRO!G:G,_xludf.AGGREGATE(15,6,ROW(MAESTRO!$B$3:$B$1000)/((MAESTRO!$B$3:$B$1000="ASMARTALC")*(UPPER(MAESTRO!$L$3:$L$1000)="CONFIRMADO")),ROWS($A$3:A480))),"")</f>
        <v/>
      </c>
      <c r="H480" s="13" t="str">
        <f ca="1">IFERROR(INDEX(MAESTRO!H:H,_xludf.AGGREGATE(15,6,ROW(MAESTRO!$B$3:$B$1000)/((MAESTRO!$B$3:$B$1000="ASMARTALC")*(UPPER(MAESTRO!$L$3:$L$1000)="CONFIRMADO")),ROWS($A$3:A480))),"")</f>
        <v/>
      </c>
      <c r="I480" s="13" t="str">
        <f ca="1">IFERROR(INDEX(MAESTRO!I:I,_xludf.AGGREGATE(15,6,ROW(MAESTRO!$B$3:$B$1000)/((MAESTRO!$B$3:$B$1000="ASMARTALC")*(UPPER(MAESTRO!$L$3:$L$1000)="CONFIRMADO")),ROWS($A$3:A480))),"")</f>
        <v/>
      </c>
      <c r="J480" s="13" t="str">
        <f ca="1">IFERROR(INDEX(MAESTRO!J:J,_xludf.AGGREGATE(15,6,ROW(MAESTRO!$B$3:$B$1000)/((MAESTRO!$B$3:$B$1000="ASMARTALC")*(UPPER(MAESTRO!$L$3:$L$1000)="CONFIRMADO")),ROWS($A$3:A480))),"")</f>
        <v/>
      </c>
      <c r="K480" s="13" t="str">
        <f ca="1">IFERROR(INDEX(MAESTRO!K:K,_xludf.AGGREGATE(15,6,ROW(MAESTRO!$B$3:$B$1000)/((MAESTRO!$B$3:$B$1000="ASMARTALC")*(UPPER(MAESTRO!$L$3:$L$1000)="CONFIRMADO")),ROWS($A$3:A480))),"")</f>
        <v/>
      </c>
      <c r="L480" s="13" t="str">
        <f ca="1">IFERROR(INDEX(MAESTRO!L:L,_xludf.AGGREGATE(15,6,ROW(MAESTRO!$B$3:$B$1000)/((MAESTRO!$B$3:$B$1000="ASMARTALC")*(UPPER(MAESTRO!$L$3:$L$1000)="CONFIRMADO")),ROWS($A$3:A480))),"")</f>
        <v/>
      </c>
      <c r="M480" s="13" t="str">
        <f ca="1">IFERROR(INDEX(MAESTRO!M:M,_xludf.AGGREGATE(15,6,ROW(MAESTRO!$B$3:$B$1000)/((MAESTRO!$B$3:$B$1000="ASMARTALC")*(UPPER(MAESTRO!$L$3:$L$1000)="CONFIRMADO")),ROWS($A$3:A480))),"")</f>
        <v/>
      </c>
      <c r="N480" s="13" t="str">
        <f ca="1">IFERROR(INDEX(MAESTRO!N:N,_xludf.AGGREGATE(15,6,ROW(MAESTRO!$B$3:$B$1000)/((MAESTRO!$B$3:$B$1000="ASMARTALC")*(UPPER(MAESTRO!$L$3:$L$1000)="CONFIRMADO")),ROWS($A$3:A480))),"")</f>
        <v/>
      </c>
      <c r="O480" s="13" t="str">
        <f ca="1">IFERROR(INDEX(MAESTRO!O:O,_xludf.AGGREGATE(15,6,ROW(MAESTRO!$B$3:$B$1000)/((MAESTRO!$B$3:$B$1000="ASMARTALC")*(UPPER(MAESTRO!$L$3:$L$1000)="CONFIRMADO")),ROWS($A$3:A480))),"")</f>
        <v/>
      </c>
      <c r="P480" s="13" t="str">
        <f ca="1">IFERROR(INDEX(MAESTRO!P:P,_xludf.AGGREGATE(15,6,ROW(MAESTRO!$B$3:$B$1000)/((MAESTRO!$B$3:$B$1000="ASMARTALC")*(UPPER(MAESTRO!$L$3:$L$1000)="CONFIRMADO")),ROWS($A$3:A480))),"")</f>
        <v/>
      </c>
      <c r="Q480" s="13" t="str">
        <f ca="1">IFERROR(INDEX(MAESTRO!Q:Q,_xludf.AGGREGATE(15,6,ROW(MAESTRO!$B$3:$B$1000)/((MAESTRO!$B$3:$B$1000="ASMARTALC")*(UPPER(MAESTRO!$L$3:$L$1000)="CONFIRMADO")),ROWS($A$3:A480))),"")</f>
        <v/>
      </c>
      <c r="R480" s="13" t="str">
        <f ca="1">IFERROR(INDEX(MAESTRO!R:R,_xludf.AGGREGATE(15,6,ROW(MAESTRO!$B$3:$B$1000)/((MAESTRO!$B$3:$B$1000="ASMARTALC")*(UPPER(MAESTRO!$L$3:$L$1000)="CONFIRMADO")),ROWS($A$3:A480))),"")</f>
        <v/>
      </c>
      <c r="S480" s="13" t="str">
        <f ca="1">IFERROR(INDEX(MAESTRO!S:S,_xludf.AGGREGATE(15,6,ROW(MAESTRO!$B$3:$B$1000)/((MAESTRO!$B$3:$B$1000="ASMARTALC")*(UPPER(MAESTRO!$L$3:$L$1000)="CONFIRMADO")),ROWS($A$3:A480))),"")</f>
        <v/>
      </c>
      <c r="T480" s="13" t="str">
        <f ca="1">IFERROR(INDEX(MAESTRO!T:T,_xludf.AGGREGATE(15,6,ROW(MAESTRO!$B$3:$B$1000)/((MAESTRO!$B$3:$B$1000="ASMARTALC")*(UPPER(MAESTRO!$L$3:$L$1000)="CONFIRMADO")),ROWS($A$3:A480))),"")</f>
        <v/>
      </c>
      <c r="U480" s="13" t="str">
        <f ca="1">IFERROR(INDEX(MAESTRO!U:U,_xludf.AGGREGATE(15,6,ROW(MAESTRO!$B$3:$B$1000)/((MAESTRO!$B$3:$B$1000="ASMARTALC")*(UPPER(MAESTRO!$L$3:$L$1000)="CONFIRMADO")),ROWS($A$3:A480))),"")</f>
        <v/>
      </c>
      <c r="V480" s="13" t="str">
        <f ca="1">IFERROR(INDEX(MAESTRO!V:V,_xludf.AGGREGATE(15,6,ROW(MAESTRO!$B$3:$B$1000)/((MAESTRO!$B$3:$B$1000="ASMARTALC")*(UPPER(MAESTRO!$L$3:$L$1000)="CONFIRMADO")),ROWS($A$3:A480))),"")</f>
        <v/>
      </c>
      <c r="W480" s="13" t="str">
        <f ca="1">IFERROR(INDEX(MAESTRO!W:W,_xludf.AGGREGATE(15,6,ROW(MAESTRO!$B$3:$B$1000)/((MAESTRO!$B$3:$B$1000="ASMARTALC")*(UPPER(MAESTRO!$L$3:$L$1000)="CONFIRMADO")),ROWS($A$3:A480))),"")</f>
        <v/>
      </c>
      <c r="X480" s="13" t="str">
        <f ca="1">IFERROR(INDEX(MAESTRO!X:X,_xludf.AGGREGATE(15,6,ROW(MAESTRO!$B$3:$B$1000)/((MAESTRO!$B$3:$B$1000="ASMARTALC")*(UPPER(MAESTRO!$L$3:$L$1000)="CONFIRMADO")),ROWS($A$3:A480))),"")</f>
        <v/>
      </c>
    </row>
    <row r="481" spans="1:24" ht="22.05" customHeight="1">
      <c r="A481" s="10" t="str">
        <f ca="1">IFERROR(INDEX(MAESTRO!A:A,_xludf.AGGREGATE(15,6,ROW(MAESTRO!$B$3:$B$1000)/((MAESTRO!$B$3:$B$1000="ASMARTALC")*(UPPER(MAESTRO!$L$3:$L$1000)="CONFIRMADO")),ROWS($A$3:A481))),"")</f>
        <v/>
      </c>
      <c r="B481" s="10" t="str">
        <f ca="1">IFERROR(INDEX(MAESTRO!B:B,_xludf.AGGREGATE(15,6,ROW(MAESTRO!$B$3:$B$1000)/((MAESTRO!$B$3:$B$1000="ASMARTALC")*(UPPER(MAESTRO!$L$3:$L$1000)="CONFIRMADO")),ROWS($A$3:A481))),"")</f>
        <v/>
      </c>
      <c r="C481" s="10" t="str">
        <f ca="1">IFERROR(INDEX(MAESTRO!C:C,_xludf.AGGREGATE(15,6,ROW(MAESTRO!$B$3:$B$1000)/((MAESTRO!$B$3:$B$1000="ASMARTALC")*(UPPER(MAESTRO!$L$3:$L$1000)="CONFIRMADO")),ROWS($A$3:A481))),"")</f>
        <v/>
      </c>
      <c r="D481" s="10" t="str">
        <f ca="1">IFERROR(INDEX(MAESTRO!D:D,_xludf.AGGREGATE(15,6,ROW(MAESTRO!$B$3:$B$1000)/((MAESTRO!$B$3:$B$1000="ASMARTALC")*(UPPER(MAESTRO!$L$3:$L$1000)="CONFIRMADO")),ROWS($A$3:A481))),"")</f>
        <v/>
      </c>
      <c r="E481" s="10" t="str">
        <f ca="1">IFERROR(INDEX(MAESTRO!E:E,_xludf.AGGREGATE(15,6,ROW(MAESTRO!$B$3:$B$1000)/((MAESTRO!$B$3:$B$1000="ASMARTALC")*(UPPER(MAESTRO!$L$3:$L$1000)="CONFIRMADO")),ROWS($A$3:A481))),"")</f>
        <v/>
      </c>
      <c r="F481" s="10" t="str">
        <f ca="1">IFERROR(INDEX(MAESTRO!F:F,_xludf.AGGREGATE(15,6,ROW(MAESTRO!$B$3:$B$1000)/((MAESTRO!$B$3:$B$1000="ASMARTALC")*(UPPER(MAESTRO!$L$3:$L$1000)="CONFIRMADO")),ROWS($A$3:A481))),"")</f>
        <v/>
      </c>
      <c r="G481" s="10" t="str">
        <f ca="1">IFERROR(INDEX(MAESTRO!G:G,_xludf.AGGREGATE(15,6,ROW(MAESTRO!$B$3:$B$1000)/((MAESTRO!$B$3:$B$1000="ASMARTALC")*(UPPER(MAESTRO!$L$3:$L$1000)="CONFIRMADO")),ROWS($A$3:A481))),"")</f>
        <v/>
      </c>
      <c r="H481" s="10" t="str">
        <f ca="1">IFERROR(INDEX(MAESTRO!H:H,_xludf.AGGREGATE(15,6,ROW(MAESTRO!$B$3:$B$1000)/((MAESTRO!$B$3:$B$1000="ASMARTALC")*(UPPER(MAESTRO!$L$3:$L$1000)="CONFIRMADO")),ROWS($A$3:A481))),"")</f>
        <v/>
      </c>
      <c r="I481" s="10" t="str">
        <f ca="1">IFERROR(INDEX(MAESTRO!I:I,_xludf.AGGREGATE(15,6,ROW(MAESTRO!$B$3:$B$1000)/((MAESTRO!$B$3:$B$1000="ASMARTALC")*(UPPER(MAESTRO!$L$3:$L$1000)="CONFIRMADO")),ROWS($A$3:A481))),"")</f>
        <v/>
      </c>
      <c r="J481" s="10" t="str">
        <f ca="1">IFERROR(INDEX(MAESTRO!J:J,_xludf.AGGREGATE(15,6,ROW(MAESTRO!$B$3:$B$1000)/((MAESTRO!$B$3:$B$1000="ASMARTALC")*(UPPER(MAESTRO!$L$3:$L$1000)="CONFIRMADO")),ROWS($A$3:A481))),"")</f>
        <v/>
      </c>
      <c r="K481" s="10" t="str">
        <f ca="1">IFERROR(INDEX(MAESTRO!K:K,_xludf.AGGREGATE(15,6,ROW(MAESTRO!$B$3:$B$1000)/((MAESTRO!$B$3:$B$1000="ASMARTALC")*(UPPER(MAESTRO!$L$3:$L$1000)="CONFIRMADO")),ROWS($A$3:A481))),"")</f>
        <v/>
      </c>
      <c r="L481" s="10" t="str">
        <f ca="1">IFERROR(INDEX(MAESTRO!L:L,_xludf.AGGREGATE(15,6,ROW(MAESTRO!$B$3:$B$1000)/((MAESTRO!$B$3:$B$1000="ASMARTALC")*(UPPER(MAESTRO!$L$3:$L$1000)="CONFIRMADO")),ROWS($A$3:A481))),"")</f>
        <v/>
      </c>
      <c r="M481" s="10" t="str">
        <f ca="1">IFERROR(INDEX(MAESTRO!M:M,_xludf.AGGREGATE(15,6,ROW(MAESTRO!$B$3:$B$1000)/((MAESTRO!$B$3:$B$1000="ASMARTALC")*(UPPER(MAESTRO!$L$3:$L$1000)="CONFIRMADO")),ROWS($A$3:A481))),"")</f>
        <v/>
      </c>
      <c r="N481" s="10" t="str">
        <f ca="1">IFERROR(INDEX(MAESTRO!N:N,_xludf.AGGREGATE(15,6,ROW(MAESTRO!$B$3:$B$1000)/((MAESTRO!$B$3:$B$1000="ASMARTALC")*(UPPER(MAESTRO!$L$3:$L$1000)="CONFIRMADO")),ROWS($A$3:A481))),"")</f>
        <v/>
      </c>
      <c r="O481" s="10" t="str">
        <f ca="1">IFERROR(INDEX(MAESTRO!O:O,_xludf.AGGREGATE(15,6,ROW(MAESTRO!$B$3:$B$1000)/((MAESTRO!$B$3:$B$1000="ASMARTALC")*(UPPER(MAESTRO!$L$3:$L$1000)="CONFIRMADO")),ROWS($A$3:A481))),"")</f>
        <v/>
      </c>
      <c r="P481" s="10" t="str">
        <f ca="1">IFERROR(INDEX(MAESTRO!P:P,_xludf.AGGREGATE(15,6,ROW(MAESTRO!$B$3:$B$1000)/((MAESTRO!$B$3:$B$1000="ASMARTALC")*(UPPER(MAESTRO!$L$3:$L$1000)="CONFIRMADO")),ROWS($A$3:A481))),"")</f>
        <v/>
      </c>
      <c r="Q481" s="10" t="str">
        <f ca="1">IFERROR(INDEX(MAESTRO!Q:Q,_xludf.AGGREGATE(15,6,ROW(MAESTRO!$B$3:$B$1000)/((MAESTRO!$B$3:$B$1000="ASMARTALC")*(UPPER(MAESTRO!$L$3:$L$1000)="CONFIRMADO")),ROWS($A$3:A481))),"")</f>
        <v/>
      </c>
      <c r="R481" s="10" t="str">
        <f ca="1">IFERROR(INDEX(MAESTRO!R:R,_xludf.AGGREGATE(15,6,ROW(MAESTRO!$B$3:$B$1000)/((MAESTRO!$B$3:$B$1000="ASMARTALC")*(UPPER(MAESTRO!$L$3:$L$1000)="CONFIRMADO")),ROWS($A$3:A481))),"")</f>
        <v/>
      </c>
      <c r="S481" s="10" t="str">
        <f ca="1">IFERROR(INDEX(MAESTRO!S:S,_xludf.AGGREGATE(15,6,ROW(MAESTRO!$B$3:$B$1000)/((MAESTRO!$B$3:$B$1000="ASMARTALC")*(UPPER(MAESTRO!$L$3:$L$1000)="CONFIRMADO")),ROWS($A$3:A481))),"")</f>
        <v/>
      </c>
      <c r="T481" s="10" t="str">
        <f ca="1">IFERROR(INDEX(MAESTRO!T:T,_xludf.AGGREGATE(15,6,ROW(MAESTRO!$B$3:$B$1000)/((MAESTRO!$B$3:$B$1000="ASMARTALC")*(UPPER(MAESTRO!$L$3:$L$1000)="CONFIRMADO")),ROWS($A$3:A481))),"")</f>
        <v/>
      </c>
      <c r="U481" s="10" t="str">
        <f ca="1">IFERROR(INDEX(MAESTRO!U:U,_xludf.AGGREGATE(15,6,ROW(MAESTRO!$B$3:$B$1000)/((MAESTRO!$B$3:$B$1000="ASMARTALC")*(UPPER(MAESTRO!$L$3:$L$1000)="CONFIRMADO")),ROWS($A$3:A481))),"")</f>
        <v/>
      </c>
      <c r="V481" s="10" t="str">
        <f ca="1">IFERROR(INDEX(MAESTRO!V:V,_xludf.AGGREGATE(15,6,ROW(MAESTRO!$B$3:$B$1000)/((MAESTRO!$B$3:$B$1000="ASMARTALC")*(UPPER(MAESTRO!$L$3:$L$1000)="CONFIRMADO")),ROWS($A$3:A481))),"")</f>
        <v/>
      </c>
      <c r="W481" s="10" t="str">
        <f ca="1">IFERROR(INDEX(MAESTRO!W:W,_xludf.AGGREGATE(15,6,ROW(MAESTRO!$B$3:$B$1000)/((MAESTRO!$B$3:$B$1000="ASMARTALC")*(UPPER(MAESTRO!$L$3:$L$1000)="CONFIRMADO")),ROWS($A$3:A481))),"")</f>
        <v/>
      </c>
      <c r="X481" s="10" t="str">
        <f ca="1">IFERROR(INDEX(MAESTRO!X:X,_xludf.AGGREGATE(15,6,ROW(MAESTRO!$B$3:$B$1000)/((MAESTRO!$B$3:$B$1000="ASMARTALC")*(UPPER(MAESTRO!$L$3:$L$1000)="CONFIRMADO")),ROWS($A$3:A481))),"")</f>
        <v/>
      </c>
    </row>
    <row r="482" spans="1:24" ht="22.05" customHeight="1">
      <c r="A482" s="13" t="str">
        <f ca="1">IFERROR(INDEX(MAESTRO!A:A,_xludf.AGGREGATE(15,6,ROW(MAESTRO!$B$3:$B$1000)/((MAESTRO!$B$3:$B$1000="ASMARTALC")*(UPPER(MAESTRO!$L$3:$L$1000)="CONFIRMADO")),ROWS($A$3:A482))),"")</f>
        <v/>
      </c>
      <c r="B482" s="13" t="str">
        <f ca="1">IFERROR(INDEX(MAESTRO!B:B,_xludf.AGGREGATE(15,6,ROW(MAESTRO!$B$3:$B$1000)/((MAESTRO!$B$3:$B$1000="ASMARTALC")*(UPPER(MAESTRO!$L$3:$L$1000)="CONFIRMADO")),ROWS($A$3:A482))),"")</f>
        <v/>
      </c>
      <c r="C482" s="13" t="str">
        <f ca="1">IFERROR(INDEX(MAESTRO!C:C,_xludf.AGGREGATE(15,6,ROW(MAESTRO!$B$3:$B$1000)/((MAESTRO!$B$3:$B$1000="ASMARTALC")*(UPPER(MAESTRO!$L$3:$L$1000)="CONFIRMADO")),ROWS($A$3:A482))),"")</f>
        <v/>
      </c>
      <c r="D482" s="13" t="str">
        <f ca="1">IFERROR(INDEX(MAESTRO!D:D,_xludf.AGGREGATE(15,6,ROW(MAESTRO!$B$3:$B$1000)/((MAESTRO!$B$3:$B$1000="ASMARTALC")*(UPPER(MAESTRO!$L$3:$L$1000)="CONFIRMADO")),ROWS($A$3:A482))),"")</f>
        <v/>
      </c>
      <c r="E482" s="13" t="str">
        <f ca="1">IFERROR(INDEX(MAESTRO!E:E,_xludf.AGGREGATE(15,6,ROW(MAESTRO!$B$3:$B$1000)/((MAESTRO!$B$3:$B$1000="ASMARTALC")*(UPPER(MAESTRO!$L$3:$L$1000)="CONFIRMADO")),ROWS($A$3:A482))),"")</f>
        <v/>
      </c>
      <c r="F482" s="13" t="str">
        <f ca="1">IFERROR(INDEX(MAESTRO!F:F,_xludf.AGGREGATE(15,6,ROW(MAESTRO!$B$3:$B$1000)/((MAESTRO!$B$3:$B$1000="ASMARTALC")*(UPPER(MAESTRO!$L$3:$L$1000)="CONFIRMADO")),ROWS($A$3:A482))),"")</f>
        <v/>
      </c>
      <c r="G482" s="13" t="str">
        <f ca="1">IFERROR(INDEX(MAESTRO!G:G,_xludf.AGGREGATE(15,6,ROW(MAESTRO!$B$3:$B$1000)/((MAESTRO!$B$3:$B$1000="ASMARTALC")*(UPPER(MAESTRO!$L$3:$L$1000)="CONFIRMADO")),ROWS($A$3:A482))),"")</f>
        <v/>
      </c>
      <c r="H482" s="13" t="str">
        <f ca="1">IFERROR(INDEX(MAESTRO!H:H,_xludf.AGGREGATE(15,6,ROW(MAESTRO!$B$3:$B$1000)/((MAESTRO!$B$3:$B$1000="ASMARTALC")*(UPPER(MAESTRO!$L$3:$L$1000)="CONFIRMADO")),ROWS($A$3:A482))),"")</f>
        <v/>
      </c>
      <c r="I482" s="13" t="str">
        <f ca="1">IFERROR(INDEX(MAESTRO!I:I,_xludf.AGGREGATE(15,6,ROW(MAESTRO!$B$3:$B$1000)/((MAESTRO!$B$3:$B$1000="ASMARTALC")*(UPPER(MAESTRO!$L$3:$L$1000)="CONFIRMADO")),ROWS($A$3:A482))),"")</f>
        <v/>
      </c>
      <c r="J482" s="13" t="str">
        <f ca="1">IFERROR(INDEX(MAESTRO!J:J,_xludf.AGGREGATE(15,6,ROW(MAESTRO!$B$3:$B$1000)/((MAESTRO!$B$3:$B$1000="ASMARTALC")*(UPPER(MAESTRO!$L$3:$L$1000)="CONFIRMADO")),ROWS($A$3:A482))),"")</f>
        <v/>
      </c>
      <c r="K482" s="13" t="str">
        <f ca="1">IFERROR(INDEX(MAESTRO!K:K,_xludf.AGGREGATE(15,6,ROW(MAESTRO!$B$3:$B$1000)/((MAESTRO!$B$3:$B$1000="ASMARTALC")*(UPPER(MAESTRO!$L$3:$L$1000)="CONFIRMADO")),ROWS($A$3:A482))),"")</f>
        <v/>
      </c>
      <c r="L482" s="13" t="str">
        <f ca="1">IFERROR(INDEX(MAESTRO!L:L,_xludf.AGGREGATE(15,6,ROW(MAESTRO!$B$3:$B$1000)/((MAESTRO!$B$3:$B$1000="ASMARTALC")*(UPPER(MAESTRO!$L$3:$L$1000)="CONFIRMADO")),ROWS($A$3:A482))),"")</f>
        <v/>
      </c>
      <c r="M482" s="13" t="str">
        <f ca="1">IFERROR(INDEX(MAESTRO!M:M,_xludf.AGGREGATE(15,6,ROW(MAESTRO!$B$3:$B$1000)/((MAESTRO!$B$3:$B$1000="ASMARTALC")*(UPPER(MAESTRO!$L$3:$L$1000)="CONFIRMADO")),ROWS($A$3:A482))),"")</f>
        <v/>
      </c>
      <c r="N482" s="13" t="str">
        <f ca="1">IFERROR(INDEX(MAESTRO!N:N,_xludf.AGGREGATE(15,6,ROW(MAESTRO!$B$3:$B$1000)/((MAESTRO!$B$3:$B$1000="ASMARTALC")*(UPPER(MAESTRO!$L$3:$L$1000)="CONFIRMADO")),ROWS($A$3:A482))),"")</f>
        <v/>
      </c>
      <c r="O482" s="13" t="str">
        <f ca="1">IFERROR(INDEX(MAESTRO!O:O,_xludf.AGGREGATE(15,6,ROW(MAESTRO!$B$3:$B$1000)/((MAESTRO!$B$3:$B$1000="ASMARTALC")*(UPPER(MAESTRO!$L$3:$L$1000)="CONFIRMADO")),ROWS($A$3:A482))),"")</f>
        <v/>
      </c>
      <c r="P482" s="13" t="str">
        <f ca="1">IFERROR(INDEX(MAESTRO!P:P,_xludf.AGGREGATE(15,6,ROW(MAESTRO!$B$3:$B$1000)/((MAESTRO!$B$3:$B$1000="ASMARTALC")*(UPPER(MAESTRO!$L$3:$L$1000)="CONFIRMADO")),ROWS($A$3:A482))),"")</f>
        <v/>
      </c>
      <c r="Q482" s="13" t="str">
        <f ca="1">IFERROR(INDEX(MAESTRO!Q:Q,_xludf.AGGREGATE(15,6,ROW(MAESTRO!$B$3:$B$1000)/((MAESTRO!$B$3:$B$1000="ASMARTALC")*(UPPER(MAESTRO!$L$3:$L$1000)="CONFIRMADO")),ROWS($A$3:A482))),"")</f>
        <v/>
      </c>
      <c r="R482" s="13" t="str">
        <f ca="1">IFERROR(INDEX(MAESTRO!R:R,_xludf.AGGREGATE(15,6,ROW(MAESTRO!$B$3:$B$1000)/((MAESTRO!$B$3:$B$1000="ASMARTALC")*(UPPER(MAESTRO!$L$3:$L$1000)="CONFIRMADO")),ROWS($A$3:A482))),"")</f>
        <v/>
      </c>
      <c r="S482" s="13" t="str">
        <f ca="1">IFERROR(INDEX(MAESTRO!S:S,_xludf.AGGREGATE(15,6,ROW(MAESTRO!$B$3:$B$1000)/((MAESTRO!$B$3:$B$1000="ASMARTALC")*(UPPER(MAESTRO!$L$3:$L$1000)="CONFIRMADO")),ROWS($A$3:A482))),"")</f>
        <v/>
      </c>
      <c r="T482" s="13" t="str">
        <f ca="1">IFERROR(INDEX(MAESTRO!T:T,_xludf.AGGREGATE(15,6,ROW(MAESTRO!$B$3:$B$1000)/((MAESTRO!$B$3:$B$1000="ASMARTALC")*(UPPER(MAESTRO!$L$3:$L$1000)="CONFIRMADO")),ROWS($A$3:A482))),"")</f>
        <v/>
      </c>
      <c r="U482" s="13" t="str">
        <f ca="1">IFERROR(INDEX(MAESTRO!U:U,_xludf.AGGREGATE(15,6,ROW(MAESTRO!$B$3:$B$1000)/((MAESTRO!$B$3:$B$1000="ASMARTALC")*(UPPER(MAESTRO!$L$3:$L$1000)="CONFIRMADO")),ROWS($A$3:A482))),"")</f>
        <v/>
      </c>
      <c r="V482" s="13" t="str">
        <f ca="1">IFERROR(INDEX(MAESTRO!V:V,_xludf.AGGREGATE(15,6,ROW(MAESTRO!$B$3:$B$1000)/((MAESTRO!$B$3:$B$1000="ASMARTALC")*(UPPER(MAESTRO!$L$3:$L$1000)="CONFIRMADO")),ROWS($A$3:A482))),"")</f>
        <v/>
      </c>
      <c r="W482" s="13" t="str">
        <f ca="1">IFERROR(INDEX(MAESTRO!W:W,_xludf.AGGREGATE(15,6,ROW(MAESTRO!$B$3:$B$1000)/((MAESTRO!$B$3:$B$1000="ASMARTALC")*(UPPER(MAESTRO!$L$3:$L$1000)="CONFIRMADO")),ROWS($A$3:A482))),"")</f>
        <v/>
      </c>
      <c r="X482" s="13" t="str">
        <f ca="1">IFERROR(INDEX(MAESTRO!X:X,_xludf.AGGREGATE(15,6,ROW(MAESTRO!$B$3:$B$1000)/((MAESTRO!$B$3:$B$1000="ASMARTALC")*(UPPER(MAESTRO!$L$3:$L$1000)="CONFIRMADO")),ROWS($A$3:A482))),"")</f>
        <v/>
      </c>
    </row>
    <row r="483" spans="1:24" ht="22.05" customHeight="1">
      <c r="A483" s="10" t="str">
        <f ca="1">IFERROR(INDEX(MAESTRO!A:A,_xludf.AGGREGATE(15,6,ROW(MAESTRO!$B$3:$B$1000)/((MAESTRO!$B$3:$B$1000="ASMARTALC")*(UPPER(MAESTRO!$L$3:$L$1000)="CONFIRMADO")),ROWS($A$3:A483))),"")</f>
        <v/>
      </c>
      <c r="B483" s="10" t="str">
        <f ca="1">IFERROR(INDEX(MAESTRO!B:B,_xludf.AGGREGATE(15,6,ROW(MAESTRO!$B$3:$B$1000)/((MAESTRO!$B$3:$B$1000="ASMARTALC")*(UPPER(MAESTRO!$L$3:$L$1000)="CONFIRMADO")),ROWS($A$3:A483))),"")</f>
        <v/>
      </c>
      <c r="C483" s="10" t="str">
        <f ca="1">IFERROR(INDEX(MAESTRO!C:C,_xludf.AGGREGATE(15,6,ROW(MAESTRO!$B$3:$B$1000)/((MAESTRO!$B$3:$B$1000="ASMARTALC")*(UPPER(MAESTRO!$L$3:$L$1000)="CONFIRMADO")),ROWS($A$3:A483))),"")</f>
        <v/>
      </c>
      <c r="D483" s="10" t="str">
        <f ca="1">IFERROR(INDEX(MAESTRO!D:D,_xludf.AGGREGATE(15,6,ROW(MAESTRO!$B$3:$B$1000)/((MAESTRO!$B$3:$B$1000="ASMARTALC")*(UPPER(MAESTRO!$L$3:$L$1000)="CONFIRMADO")),ROWS($A$3:A483))),"")</f>
        <v/>
      </c>
      <c r="E483" s="10" t="str">
        <f ca="1">IFERROR(INDEX(MAESTRO!E:E,_xludf.AGGREGATE(15,6,ROW(MAESTRO!$B$3:$B$1000)/((MAESTRO!$B$3:$B$1000="ASMARTALC")*(UPPER(MAESTRO!$L$3:$L$1000)="CONFIRMADO")),ROWS($A$3:A483))),"")</f>
        <v/>
      </c>
      <c r="F483" s="10" t="str">
        <f ca="1">IFERROR(INDEX(MAESTRO!F:F,_xludf.AGGREGATE(15,6,ROW(MAESTRO!$B$3:$B$1000)/((MAESTRO!$B$3:$B$1000="ASMARTALC")*(UPPER(MAESTRO!$L$3:$L$1000)="CONFIRMADO")),ROWS($A$3:A483))),"")</f>
        <v/>
      </c>
      <c r="G483" s="10" t="str">
        <f ca="1">IFERROR(INDEX(MAESTRO!G:G,_xludf.AGGREGATE(15,6,ROW(MAESTRO!$B$3:$B$1000)/((MAESTRO!$B$3:$B$1000="ASMARTALC")*(UPPER(MAESTRO!$L$3:$L$1000)="CONFIRMADO")),ROWS($A$3:A483))),"")</f>
        <v/>
      </c>
      <c r="H483" s="10" t="str">
        <f ca="1">IFERROR(INDEX(MAESTRO!H:H,_xludf.AGGREGATE(15,6,ROW(MAESTRO!$B$3:$B$1000)/((MAESTRO!$B$3:$B$1000="ASMARTALC")*(UPPER(MAESTRO!$L$3:$L$1000)="CONFIRMADO")),ROWS($A$3:A483))),"")</f>
        <v/>
      </c>
      <c r="I483" s="10" t="str">
        <f ca="1">IFERROR(INDEX(MAESTRO!I:I,_xludf.AGGREGATE(15,6,ROW(MAESTRO!$B$3:$B$1000)/((MAESTRO!$B$3:$B$1000="ASMARTALC")*(UPPER(MAESTRO!$L$3:$L$1000)="CONFIRMADO")),ROWS($A$3:A483))),"")</f>
        <v/>
      </c>
      <c r="J483" s="10" t="str">
        <f ca="1">IFERROR(INDEX(MAESTRO!J:J,_xludf.AGGREGATE(15,6,ROW(MAESTRO!$B$3:$B$1000)/((MAESTRO!$B$3:$B$1000="ASMARTALC")*(UPPER(MAESTRO!$L$3:$L$1000)="CONFIRMADO")),ROWS($A$3:A483))),"")</f>
        <v/>
      </c>
      <c r="K483" s="10" t="str">
        <f ca="1">IFERROR(INDEX(MAESTRO!K:K,_xludf.AGGREGATE(15,6,ROW(MAESTRO!$B$3:$B$1000)/((MAESTRO!$B$3:$B$1000="ASMARTALC")*(UPPER(MAESTRO!$L$3:$L$1000)="CONFIRMADO")),ROWS($A$3:A483))),"")</f>
        <v/>
      </c>
      <c r="L483" s="10" t="str">
        <f ca="1">IFERROR(INDEX(MAESTRO!L:L,_xludf.AGGREGATE(15,6,ROW(MAESTRO!$B$3:$B$1000)/((MAESTRO!$B$3:$B$1000="ASMARTALC")*(UPPER(MAESTRO!$L$3:$L$1000)="CONFIRMADO")),ROWS($A$3:A483))),"")</f>
        <v/>
      </c>
      <c r="M483" s="10" t="str">
        <f ca="1">IFERROR(INDEX(MAESTRO!M:M,_xludf.AGGREGATE(15,6,ROW(MAESTRO!$B$3:$B$1000)/((MAESTRO!$B$3:$B$1000="ASMARTALC")*(UPPER(MAESTRO!$L$3:$L$1000)="CONFIRMADO")),ROWS($A$3:A483))),"")</f>
        <v/>
      </c>
      <c r="N483" s="10" t="str">
        <f ca="1">IFERROR(INDEX(MAESTRO!N:N,_xludf.AGGREGATE(15,6,ROW(MAESTRO!$B$3:$B$1000)/((MAESTRO!$B$3:$B$1000="ASMARTALC")*(UPPER(MAESTRO!$L$3:$L$1000)="CONFIRMADO")),ROWS($A$3:A483))),"")</f>
        <v/>
      </c>
      <c r="O483" s="10" t="str">
        <f ca="1">IFERROR(INDEX(MAESTRO!O:O,_xludf.AGGREGATE(15,6,ROW(MAESTRO!$B$3:$B$1000)/((MAESTRO!$B$3:$B$1000="ASMARTALC")*(UPPER(MAESTRO!$L$3:$L$1000)="CONFIRMADO")),ROWS($A$3:A483))),"")</f>
        <v/>
      </c>
      <c r="P483" s="10" t="str">
        <f ca="1">IFERROR(INDEX(MAESTRO!P:P,_xludf.AGGREGATE(15,6,ROW(MAESTRO!$B$3:$B$1000)/((MAESTRO!$B$3:$B$1000="ASMARTALC")*(UPPER(MAESTRO!$L$3:$L$1000)="CONFIRMADO")),ROWS($A$3:A483))),"")</f>
        <v/>
      </c>
      <c r="Q483" s="10" t="str">
        <f ca="1">IFERROR(INDEX(MAESTRO!Q:Q,_xludf.AGGREGATE(15,6,ROW(MAESTRO!$B$3:$B$1000)/((MAESTRO!$B$3:$B$1000="ASMARTALC")*(UPPER(MAESTRO!$L$3:$L$1000)="CONFIRMADO")),ROWS($A$3:A483))),"")</f>
        <v/>
      </c>
      <c r="R483" s="10" t="str">
        <f ca="1">IFERROR(INDEX(MAESTRO!R:R,_xludf.AGGREGATE(15,6,ROW(MAESTRO!$B$3:$B$1000)/((MAESTRO!$B$3:$B$1000="ASMARTALC")*(UPPER(MAESTRO!$L$3:$L$1000)="CONFIRMADO")),ROWS($A$3:A483))),"")</f>
        <v/>
      </c>
      <c r="S483" s="10" t="str">
        <f ca="1">IFERROR(INDEX(MAESTRO!S:S,_xludf.AGGREGATE(15,6,ROW(MAESTRO!$B$3:$B$1000)/((MAESTRO!$B$3:$B$1000="ASMARTALC")*(UPPER(MAESTRO!$L$3:$L$1000)="CONFIRMADO")),ROWS($A$3:A483))),"")</f>
        <v/>
      </c>
      <c r="T483" s="10" t="str">
        <f ca="1">IFERROR(INDEX(MAESTRO!T:T,_xludf.AGGREGATE(15,6,ROW(MAESTRO!$B$3:$B$1000)/((MAESTRO!$B$3:$B$1000="ASMARTALC")*(UPPER(MAESTRO!$L$3:$L$1000)="CONFIRMADO")),ROWS($A$3:A483))),"")</f>
        <v/>
      </c>
      <c r="U483" s="10" t="str">
        <f ca="1">IFERROR(INDEX(MAESTRO!U:U,_xludf.AGGREGATE(15,6,ROW(MAESTRO!$B$3:$B$1000)/((MAESTRO!$B$3:$B$1000="ASMARTALC")*(UPPER(MAESTRO!$L$3:$L$1000)="CONFIRMADO")),ROWS($A$3:A483))),"")</f>
        <v/>
      </c>
      <c r="V483" s="10" t="str">
        <f ca="1">IFERROR(INDEX(MAESTRO!V:V,_xludf.AGGREGATE(15,6,ROW(MAESTRO!$B$3:$B$1000)/((MAESTRO!$B$3:$B$1000="ASMARTALC")*(UPPER(MAESTRO!$L$3:$L$1000)="CONFIRMADO")),ROWS($A$3:A483))),"")</f>
        <v/>
      </c>
      <c r="W483" s="10" t="str">
        <f ca="1">IFERROR(INDEX(MAESTRO!W:W,_xludf.AGGREGATE(15,6,ROW(MAESTRO!$B$3:$B$1000)/((MAESTRO!$B$3:$B$1000="ASMARTALC")*(UPPER(MAESTRO!$L$3:$L$1000)="CONFIRMADO")),ROWS($A$3:A483))),"")</f>
        <v/>
      </c>
      <c r="X483" s="10" t="str">
        <f ca="1">IFERROR(INDEX(MAESTRO!X:X,_xludf.AGGREGATE(15,6,ROW(MAESTRO!$B$3:$B$1000)/((MAESTRO!$B$3:$B$1000="ASMARTALC")*(UPPER(MAESTRO!$L$3:$L$1000)="CONFIRMADO")),ROWS($A$3:A483))),"")</f>
        <v/>
      </c>
    </row>
    <row r="484" spans="1:24" ht="22.05" customHeight="1">
      <c r="A484" s="13" t="str">
        <f ca="1">IFERROR(INDEX(MAESTRO!A:A,_xludf.AGGREGATE(15,6,ROW(MAESTRO!$B$3:$B$1000)/((MAESTRO!$B$3:$B$1000="ASMARTALC")*(UPPER(MAESTRO!$L$3:$L$1000)="CONFIRMADO")),ROWS($A$3:A484))),"")</f>
        <v/>
      </c>
      <c r="B484" s="13" t="str">
        <f ca="1">IFERROR(INDEX(MAESTRO!B:B,_xludf.AGGREGATE(15,6,ROW(MAESTRO!$B$3:$B$1000)/((MAESTRO!$B$3:$B$1000="ASMARTALC")*(UPPER(MAESTRO!$L$3:$L$1000)="CONFIRMADO")),ROWS($A$3:A484))),"")</f>
        <v/>
      </c>
      <c r="C484" s="13" t="str">
        <f ca="1">IFERROR(INDEX(MAESTRO!C:C,_xludf.AGGREGATE(15,6,ROW(MAESTRO!$B$3:$B$1000)/((MAESTRO!$B$3:$B$1000="ASMARTALC")*(UPPER(MAESTRO!$L$3:$L$1000)="CONFIRMADO")),ROWS($A$3:A484))),"")</f>
        <v/>
      </c>
      <c r="D484" s="13" t="str">
        <f ca="1">IFERROR(INDEX(MAESTRO!D:D,_xludf.AGGREGATE(15,6,ROW(MAESTRO!$B$3:$B$1000)/((MAESTRO!$B$3:$B$1000="ASMARTALC")*(UPPER(MAESTRO!$L$3:$L$1000)="CONFIRMADO")),ROWS($A$3:A484))),"")</f>
        <v/>
      </c>
      <c r="E484" s="13" t="str">
        <f ca="1">IFERROR(INDEX(MAESTRO!E:E,_xludf.AGGREGATE(15,6,ROW(MAESTRO!$B$3:$B$1000)/((MAESTRO!$B$3:$B$1000="ASMARTALC")*(UPPER(MAESTRO!$L$3:$L$1000)="CONFIRMADO")),ROWS($A$3:A484))),"")</f>
        <v/>
      </c>
      <c r="F484" s="13" t="str">
        <f ca="1">IFERROR(INDEX(MAESTRO!F:F,_xludf.AGGREGATE(15,6,ROW(MAESTRO!$B$3:$B$1000)/((MAESTRO!$B$3:$B$1000="ASMARTALC")*(UPPER(MAESTRO!$L$3:$L$1000)="CONFIRMADO")),ROWS($A$3:A484))),"")</f>
        <v/>
      </c>
      <c r="G484" s="13" t="str">
        <f ca="1">IFERROR(INDEX(MAESTRO!G:G,_xludf.AGGREGATE(15,6,ROW(MAESTRO!$B$3:$B$1000)/((MAESTRO!$B$3:$B$1000="ASMARTALC")*(UPPER(MAESTRO!$L$3:$L$1000)="CONFIRMADO")),ROWS($A$3:A484))),"")</f>
        <v/>
      </c>
      <c r="H484" s="13" t="str">
        <f ca="1">IFERROR(INDEX(MAESTRO!H:H,_xludf.AGGREGATE(15,6,ROW(MAESTRO!$B$3:$B$1000)/((MAESTRO!$B$3:$B$1000="ASMARTALC")*(UPPER(MAESTRO!$L$3:$L$1000)="CONFIRMADO")),ROWS($A$3:A484))),"")</f>
        <v/>
      </c>
      <c r="I484" s="13" t="str">
        <f ca="1">IFERROR(INDEX(MAESTRO!I:I,_xludf.AGGREGATE(15,6,ROW(MAESTRO!$B$3:$B$1000)/((MAESTRO!$B$3:$B$1000="ASMARTALC")*(UPPER(MAESTRO!$L$3:$L$1000)="CONFIRMADO")),ROWS($A$3:A484))),"")</f>
        <v/>
      </c>
      <c r="J484" s="13" t="str">
        <f ca="1">IFERROR(INDEX(MAESTRO!J:J,_xludf.AGGREGATE(15,6,ROW(MAESTRO!$B$3:$B$1000)/((MAESTRO!$B$3:$B$1000="ASMARTALC")*(UPPER(MAESTRO!$L$3:$L$1000)="CONFIRMADO")),ROWS($A$3:A484))),"")</f>
        <v/>
      </c>
      <c r="K484" s="13" t="str">
        <f ca="1">IFERROR(INDEX(MAESTRO!K:K,_xludf.AGGREGATE(15,6,ROW(MAESTRO!$B$3:$B$1000)/((MAESTRO!$B$3:$B$1000="ASMARTALC")*(UPPER(MAESTRO!$L$3:$L$1000)="CONFIRMADO")),ROWS($A$3:A484))),"")</f>
        <v/>
      </c>
      <c r="L484" s="13" t="str">
        <f ca="1">IFERROR(INDEX(MAESTRO!L:L,_xludf.AGGREGATE(15,6,ROW(MAESTRO!$B$3:$B$1000)/((MAESTRO!$B$3:$B$1000="ASMARTALC")*(UPPER(MAESTRO!$L$3:$L$1000)="CONFIRMADO")),ROWS($A$3:A484))),"")</f>
        <v/>
      </c>
      <c r="M484" s="13" t="str">
        <f ca="1">IFERROR(INDEX(MAESTRO!M:M,_xludf.AGGREGATE(15,6,ROW(MAESTRO!$B$3:$B$1000)/((MAESTRO!$B$3:$B$1000="ASMARTALC")*(UPPER(MAESTRO!$L$3:$L$1000)="CONFIRMADO")),ROWS($A$3:A484))),"")</f>
        <v/>
      </c>
      <c r="N484" s="13" t="str">
        <f ca="1">IFERROR(INDEX(MAESTRO!N:N,_xludf.AGGREGATE(15,6,ROW(MAESTRO!$B$3:$B$1000)/((MAESTRO!$B$3:$B$1000="ASMARTALC")*(UPPER(MAESTRO!$L$3:$L$1000)="CONFIRMADO")),ROWS($A$3:A484))),"")</f>
        <v/>
      </c>
      <c r="O484" s="13" t="str">
        <f ca="1">IFERROR(INDEX(MAESTRO!O:O,_xludf.AGGREGATE(15,6,ROW(MAESTRO!$B$3:$B$1000)/((MAESTRO!$B$3:$B$1000="ASMARTALC")*(UPPER(MAESTRO!$L$3:$L$1000)="CONFIRMADO")),ROWS($A$3:A484))),"")</f>
        <v/>
      </c>
      <c r="P484" s="13" t="str">
        <f ca="1">IFERROR(INDEX(MAESTRO!P:P,_xludf.AGGREGATE(15,6,ROW(MAESTRO!$B$3:$B$1000)/((MAESTRO!$B$3:$B$1000="ASMARTALC")*(UPPER(MAESTRO!$L$3:$L$1000)="CONFIRMADO")),ROWS($A$3:A484))),"")</f>
        <v/>
      </c>
      <c r="Q484" s="13" t="str">
        <f ca="1">IFERROR(INDEX(MAESTRO!Q:Q,_xludf.AGGREGATE(15,6,ROW(MAESTRO!$B$3:$B$1000)/((MAESTRO!$B$3:$B$1000="ASMARTALC")*(UPPER(MAESTRO!$L$3:$L$1000)="CONFIRMADO")),ROWS($A$3:A484))),"")</f>
        <v/>
      </c>
      <c r="R484" s="13" t="str">
        <f ca="1">IFERROR(INDEX(MAESTRO!R:R,_xludf.AGGREGATE(15,6,ROW(MAESTRO!$B$3:$B$1000)/((MAESTRO!$B$3:$B$1000="ASMARTALC")*(UPPER(MAESTRO!$L$3:$L$1000)="CONFIRMADO")),ROWS($A$3:A484))),"")</f>
        <v/>
      </c>
      <c r="S484" s="13" t="str">
        <f ca="1">IFERROR(INDEX(MAESTRO!S:S,_xludf.AGGREGATE(15,6,ROW(MAESTRO!$B$3:$B$1000)/((MAESTRO!$B$3:$B$1000="ASMARTALC")*(UPPER(MAESTRO!$L$3:$L$1000)="CONFIRMADO")),ROWS($A$3:A484))),"")</f>
        <v/>
      </c>
      <c r="T484" s="13" t="str">
        <f ca="1">IFERROR(INDEX(MAESTRO!T:T,_xludf.AGGREGATE(15,6,ROW(MAESTRO!$B$3:$B$1000)/((MAESTRO!$B$3:$B$1000="ASMARTALC")*(UPPER(MAESTRO!$L$3:$L$1000)="CONFIRMADO")),ROWS($A$3:A484))),"")</f>
        <v/>
      </c>
      <c r="U484" s="13" t="str">
        <f ca="1">IFERROR(INDEX(MAESTRO!U:U,_xludf.AGGREGATE(15,6,ROW(MAESTRO!$B$3:$B$1000)/((MAESTRO!$B$3:$B$1000="ASMARTALC")*(UPPER(MAESTRO!$L$3:$L$1000)="CONFIRMADO")),ROWS($A$3:A484))),"")</f>
        <v/>
      </c>
      <c r="V484" s="13" t="str">
        <f ca="1">IFERROR(INDEX(MAESTRO!V:V,_xludf.AGGREGATE(15,6,ROW(MAESTRO!$B$3:$B$1000)/((MAESTRO!$B$3:$B$1000="ASMARTALC")*(UPPER(MAESTRO!$L$3:$L$1000)="CONFIRMADO")),ROWS($A$3:A484))),"")</f>
        <v/>
      </c>
      <c r="W484" s="13" t="str">
        <f ca="1">IFERROR(INDEX(MAESTRO!W:W,_xludf.AGGREGATE(15,6,ROW(MAESTRO!$B$3:$B$1000)/((MAESTRO!$B$3:$B$1000="ASMARTALC")*(UPPER(MAESTRO!$L$3:$L$1000)="CONFIRMADO")),ROWS($A$3:A484))),"")</f>
        <v/>
      </c>
      <c r="X484" s="13" t="str">
        <f ca="1">IFERROR(INDEX(MAESTRO!X:X,_xludf.AGGREGATE(15,6,ROW(MAESTRO!$B$3:$B$1000)/((MAESTRO!$B$3:$B$1000="ASMARTALC")*(UPPER(MAESTRO!$L$3:$L$1000)="CONFIRMADO")),ROWS($A$3:A484))),"")</f>
        <v/>
      </c>
    </row>
    <row r="485" spans="1:24" ht="22.05" customHeight="1">
      <c r="A485" s="10" t="str">
        <f ca="1">IFERROR(INDEX(MAESTRO!A:A,_xludf.AGGREGATE(15,6,ROW(MAESTRO!$B$3:$B$1000)/((MAESTRO!$B$3:$B$1000="ASMARTALC")*(UPPER(MAESTRO!$L$3:$L$1000)="CONFIRMADO")),ROWS($A$3:A485))),"")</f>
        <v/>
      </c>
      <c r="B485" s="10" t="str">
        <f ca="1">IFERROR(INDEX(MAESTRO!B:B,_xludf.AGGREGATE(15,6,ROW(MAESTRO!$B$3:$B$1000)/((MAESTRO!$B$3:$B$1000="ASMARTALC")*(UPPER(MAESTRO!$L$3:$L$1000)="CONFIRMADO")),ROWS($A$3:A485))),"")</f>
        <v/>
      </c>
      <c r="C485" s="10" t="str">
        <f ca="1">IFERROR(INDEX(MAESTRO!C:C,_xludf.AGGREGATE(15,6,ROW(MAESTRO!$B$3:$B$1000)/((MAESTRO!$B$3:$B$1000="ASMARTALC")*(UPPER(MAESTRO!$L$3:$L$1000)="CONFIRMADO")),ROWS($A$3:A485))),"")</f>
        <v/>
      </c>
      <c r="D485" s="10" t="str">
        <f ca="1">IFERROR(INDEX(MAESTRO!D:D,_xludf.AGGREGATE(15,6,ROW(MAESTRO!$B$3:$B$1000)/((MAESTRO!$B$3:$B$1000="ASMARTALC")*(UPPER(MAESTRO!$L$3:$L$1000)="CONFIRMADO")),ROWS($A$3:A485))),"")</f>
        <v/>
      </c>
      <c r="E485" s="10" t="str">
        <f ca="1">IFERROR(INDEX(MAESTRO!E:E,_xludf.AGGREGATE(15,6,ROW(MAESTRO!$B$3:$B$1000)/((MAESTRO!$B$3:$B$1000="ASMARTALC")*(UPPER(MAESTRO!$L$3:$L$1000)="CONFIRMADO")),ROWS($A$3:A485))),"")</f>
        <v/>
      </c>
      <c r="F485" s="10" t="str">
        <f ca="1">IFERROR(INDEX(MAESTRO!F:F,_xludf.AGGREGATE(15,6,ROW(MAESTRO!$B$3:$B$1000)/((MAESTRO!$B$3:$B$1000="ASMARTALC")*(UPPER(MAESTRO!$L$3:$L$1000)="CONFIRMADO")),ROWS($A$3:A485))),"")</f>
        <v/>
      </c>
      <c r="G485" s="10" t="str">
        <f ca="1">IFERROR(INDEX(MAESTRO!G:G,_xludf.AGGREGATE(15,6,ROW(MAESTRO!$B$3:$B$1000)/((MAESTRO!$B$3:$B$1000="ASMARTALC")*(UPPER(MAESTRO!$L$3:$L$1000)="CONFIRMADO")),ROWS($A$3:A485))),"")</f>
        <v/>
      </c>
      <c r="H485" s="10" t="str">
        <f ca="1">IFERROR(INDEX(MAESTRO!H:H,_xludf.AGGREGATE(15,6,ROW(MAESTRO!$B$3:$B$1000)/((MAESTRO!$B$3:$B$1000="ASMARTALC")*(UPPER(MAESTRO!$L$3:$L$1000)="CONFIRMADO")),ROWS($A$3:A485))),"")</f>
        <v/>
      </c>
      <c r="I485" s="10" t="str">
        <f ca="1">IFERROR(INDEX(MAESTRO!I:I,_xludf.AGGREGATE(15,6,ROW(MAESTRO!$B$3:$B$1000)/((MAESTRO!$B$3:$B$1000="ASMARTALC")*(UPPER(MAESTRO!$L$3:$L$1000)="CONFIRMADO")),ROWS($A$3:A485))),"")</f>
        <v/>
      </c>
      <c r="J485" s="10" t="str">
        <f ca="1">IFERROR(INDEX(MAESTRO!J:J,_xludf.AGGREGATE(15,6,ROW(MAESTRO!$B$3:$B$1000)/((MAESTRO!$B$3:$B$1000="ASMARTALC")*(UPPER(MAESTRO!$L$3:$L$1000)="CONFIRMADO")),ROWS($A$3:A485))),"")</f>
        <v/>
      </c>
      <c r="K485" s="10" t="str">
        <f ca="1">IFERROR(INDEX(MAESTRO!K:K,_xludf.AGGREGATE(15,6,ROW(MAESTRO!$B$3:$B$1000)/((MAESTRO!$B$3:$B$1000="ASMARTALC")*(UPPER(MAESTRO!$L$3:$L$1000)="CONFIRMADO")),ROWS($A$3:A485))),"")</f>
        <v/>
      </c>
      <c r="L485" s="10" t="str">
        <f ca="1">IFERROR(INDEX(MAESTRO!L:L,_xludf.AGGREGATE(15,6,ROW(MAESTRO!$B$3:$B$1000)/((MAESTRO!$B$3:$B$1000="ASMARTALC")*(UPPER(MAESTRO!$L$3:$L$1000)="CONFIRMADO")),ROWS($A$3:A485))),"")</f>
        <v/>
      </c>
      <c r="M485" s="10" t="str">
        <f ca="1">IFERROR(INDEX(MAESTRO!M:M,_xludf.AGGREGATE(15,6,ROW(MAESTRO!$B$3:$B$1000)/((MAESTRO!$B$3:$B$1000="ASMARTALC")*(UPPER(MAESTRO!$L$3:$L$1000)="CONFIRMADO")),ROWS($A$3:A485))),"")</f>
        <v/>
      </c>
      <c r="N485" s="10" t="str">
        <f ca="1">IFERROR(INDEX(MAESTRO!N:N,_xludf.AGGREGATE(15,6,ROW(MAESTRO!$B$3:$B$1000)/((MAESTRO!$B$3:$B$1000="ASMARTALC")*(UPPER(MAESTRO!$L$3:$L$1000)="CONFIRMADO")),ROWS($A$3:A485))),"")</f>
        <v/>
      </c>
      <c r="O485" s="10" t="str">
        <f ca="1">IFERROR(INDEX(MAESTRO!O:O,_xludf.AGGREGATE(15,6,ROW(MAESTRO!$B$3:$B$1000)/((MAESTRO!$B$3:$B$1000="ASMARTALC")*(UPPER(MAESTRO!$L$3:$L$1000)="CONFIRMADO")),ROWS($A$3:A485))),"")</f>
        <v/>
      </c>
      <c r="P485" s="10" t="str">
        <f ca="1">IFERROR(INDEX(MAESTRO!P:P,_xludf.AGGREGATE(15,6,ROW(MAESTRO!$B$3:$B$1000)/((MAESTRO!$B$3:$B$1000="ASMARTALC")*(UPPER(MAESTRO!$L$3:$L$1000)="CONFIRMADO")),ROWS($A$3:A485))),"")</f>
        <v/>
      </c>
      <c r="Q485" s="10" t="str">
        <f ca="1">IFERROR(INDEX(MAESTRO!Q:Q,_xludf.AGGREGATE(15,6,ROW(MAESTRO!$B$3:$B$1000)/((MAESTRO!$B$3:$B$1000="ASMARTALC")*(UPPER(MAESTRO!$L$3:$L$1000)="CONFIRMADO")),ROWS($A$3:A485))),"")</f>
        <v/>
      </c>
      <c r="R485" s="10" t="str">
        <f ca="1">IFERROR(INDEX(MAESTRO!R:R,_xludf.AGGREGATE(15,6,ROW(MAESTRO!$B$3:$B$1000)/((MAESTRO!$B$3:$B$1000="ASMARTALC")*(UPPER(MAESTRO!$L$3:$L$1000)="CONFIRMADO")),ROWS($A$3:A485))),"")</f>
        <v/>
      </c>
      <c r="S485" s="10" t="str">
        <f ca="1">IFERROR(INDEX(MAESTRO!S:S,_xludf.AGGREGATE(15,6,ROW(MAESTRO!$B$3:$B$1000)/((MAESTRO!$B$3:$B$1000="ASMARTALC")*(UPPER(MAESTRO!$L$3:$L$1000)="CONFIRMADO")),ROWS($A$3:A485))),"")</f>
        <v/>
      </c>
      <c r="T485" s="10" t="str">
        <f ca="1">IFERROR(INDEX(MAESTRO!T:T,_xludf.AGGREGATE(15,6,ROW(MAESTRO!$B$3:$B$1000)/((MAESTRO!$B$3:$B$1000="ASMARTALC")*(UPPER(MAESTRO!$L$3:$L$1000)="CONFIRMADO")),ROWS($A$3:A485))),"")</f>
        <v/>
      </c>
      <c r="U485" s="10" t="str">
        <f ca="1">IFERROR(INDEX(MAESTRO!U:U,_xludf.AGGREGATE(15,6,ROW(MAESTRO!$B$3:$B$1000)/((MAESTRO!$B$3:$B$1000="ASMARTALC")*(UPPER(MAESTRO!$L$3:$L$1000)="CONFIRMADO")),ROWS($A$3:A485))),"")</f>
        <v/>
      </c>
      <c r="V485" s="10" t="str">
        <f ca="1">IFERROR(INDEX(MAESTRO!V:V,_xludf.AGGREGATE(15,6,ROW(MAESTRO!$B$3:$B$1000)/((MAESTRO!$B$3:$B$1000="ASMARTALC")*(UPPER(MAESTRO!$L$3:$L$1000)="CONFIRMADO")),ROWS($A$3:A485))),"")</f>
        <v/>
      </c>
      <c r="W485" s="10" t="str">
        <f ca="1">IFERROR(INDEX(MAESTRO!W:W,_xludf.AGGREGATE(15,6,ROW(MAESTRO!$B$3:$B$1000)/((MAESTRO!$B$3:$B$1000="ASMARTALC")*(UPPER(MAESTRO!$L$3:$L$1000)="CONFIRMADO")),ROWS($A$3:A485))),"")</f>
        <v/>
      </c>
      <c r="X485" s="10" t="str">
        <f ca="1">IFERROR(INDEX(MAESTRO!X:X,_xludf.AGGREGATE(15,6,ROW(MAESTRO!$B$3:$B$1000)/((MAESTRO!$B$3:$B$1000="ASMARTALC")*(UPPER(MAESTRO!$L$3:$L$1000)="CONFIRMADO")),ROWS($A$3:A485))),"")</f>
        <v/>
      </c>
    </row>
    <row r="486" spans="1:24" ht="22.05" customHeight="1">
      <c r="A486" s="13" t="str">
        <f ca="1">IFERROR(INDEX(MAESTRO!A:A,_xludf.AGGREGATE(15,6,ROW(MAESTRO!$B$3:$B$1000)/((MAESTRO!$B$3:$B$1000="ASMARTALC")*(UPPER(MAESTRO!$L$3:$L$1000)="CONFIRMADO")),ROWS($A$3:A486))),"")</f>
        <v/>
      </c>
      <c r="B486" s="13" t="str">
        <f ca="1">IFERROR(INDEX(MAESTRO!B:B,_xludf.AGGREGATE(15,6,ROW(MAESTRO!$B$3:$B$1000)/((MAESTRO!$B$3:$B$1000="ASMARTALC")*(UPPER(MAESTRO!$L$3:$L$1000)="CONFIRMADO")),ROWS($A$3:A486))),"")</f>
        <v/>
      </c>
      <c r="C486" s="13" t="str">
        <f ca="1">IFERROR(INDEX(MAESTRO!C:C,_xludf.AGGREGATE(15,6,ROW(MAESTRO!$B$3:$B$1000)/((MAESTRO!$B$3:$B$1000="ASMARTALC")*(UPPER(MAESTRO!$L$3:$L$1000)="CONFIRMADO")),ROWS($A$3:A486))),"")</f>
        <v/>
      </c>
      <c r="D486" s="13" t="str">
        <f ca="1">IFERROR(INDEX(MAESTRO!D:D,_xludf.AGGREGATE(15,6,ROW(MAESTRO!$B$3:$B$1000)/((MAESTRO!$B$3:$B$1000="ASMARTALC")*(UPPER(MAESTRO!$L$3:$L$1000)="CONFIRMADO")),ROWS($A$3:A486))),"")</f>
        <v/>
      </c>
      <c r="E486" s="13" t="str">
        <f ca="1">IFERROR(INDEX(MAESTRO!E:E,_xludf.AGGREGATE(15,6,ROW(MAESTRO!$B$3:$B$1000)/((MAESTRO!$B$3:$B$1000="ASMARTALC")*(UPPER(MAESTRO!$L$3:$L$1000)="CONFIRMADO")),ROWS($A$3:A486))),"")</f>
        <v/>
      </c>
      <c r="F486" s="13" t="str">
        <f ca="1">IFERROR(INDEX(MAESTRO!F:F,_xludf.AGGREGATE(15,6,ROW(MAESTRO!$B$3:$B$1000)/((MAESTRO!$B$3:$B$1000="ASMARTALC")*(UPPER(MAESTRO!$L$3:$L$1000)="CONFIRMADO")),ROWS($A$3:A486))),"")</f>
        <v/>
      </c>
      <c r="G486" s="13" t="str">
        <f ca="1">IFERROR(INDEX(MAESTRO!G:G,_xludf.AGGREGATE(15,6,ROW(MAESTRO!$B$3:$B$1000)/((MAESTRO!$B$3:$B$1000="ASMARTALC")*(UPPER(MAESTRO!$L$3:$L$1000)="CONFIRMADO")),ROWS($A$3:A486))),"")</f>
        <v/>
      </c>
      <c r="H486" s="13" t="str">
        <f ca="1">IFERROR(INDEX(MAESTRO!H:H,_xludf.AGGREGATE(15,6,ROW(MAESTRO!$B$3:$B$1000)/((MAESTRO!$B$3:$B$1000="ASMARTALC")*(UPPER(MAESTRO!$L$3:$L$1000)="CONFIRMADO")),ROWS($A$3:A486))),"")</f>
        <v/>
      </c>
      <c r="I486" s="13" t="str">
        <f ca="1">IFERROR(INDEX(MAESTRO!I:I,_xludf.AGGREGATE(15,6,ROW(MAESTRO!$B$3:$B$1000)/((MAESTRO!$B$3:$B$1000="ASMARTALC")*(UPPER(MAESTRO!$L$3:$L$1000)="CONFIRMADO")),ROWS($A$3:A486))),"")</f>
        <v/>
      </c>
      <c r="J486" s="13" t="str">
        <f ca="1">IFERROR(INDEX(MAESTRO!J:J,_xludf.AGGREGATE(15,6,ROW(MAESTRO!$B$3:$B$1000)/((MAESTRO!$B$3:$B$1000="ASMARTALC")*(UPPER(MAESTRO!$L$3:$L$1000)="CONFIRMADO")),ROWS($A$3:A486))),"")</f>
        <v/>
      </c>
      <c r="K486" s="13" t="str">
        <f ca="1">IFERROR(INDEX(MAESTRO!K:K,_xludf.AGGREGATE(15,6,ROW(MAESTRO!$B$3:$B$1000)/((MAESTRO!$B$3:$B$1000="ASMARTALC")*(UPPER(MAESTRO!$L$3:$L$1000)="CONFIRMADO")),ROWS($A$3:A486))),"")</f>
        <v/>
      </c>
      <c r="L486" s="13" t="str">
        <f ca="1">IFERROR(INDEX(MAESTRO!L:L,_xludf.AGGREGATE(15,6,ROW(MAESTRO!$B$3:$B$1000)/((MAESTRO!$B$3:$B$1000="ASMARTALC")*(UPPER(MAESTRO!$L$3:$L$1000)="CONFIRMADO")),ROWS($A$3:A486))),"")</f>
        <v/>
      </c>
      <c r="M486" s="13" t="str">
        <f ca="1">IFERROR(INDEX(MAESTRO!M:M,_xludf.AGGREGATE(15,6,ROW(MAESTRO!$B$3:$B$1000)/((MAESTRO!$B$3:$B$1000="ASMARTALC")*(UPPER(MAESTRO!$L$3:$L$1000)="CONFIRMADO")),ROWS($A$3:A486))),"")</f>
        <v/>
      </c>
      <c r="N486" s="13" t="str">
        <f ca="1">IFERROR(INDEX(MAESTRO!N:N,_xludf.AGGREGATE(15,6,ROW(MAESTRO!$B$3:$B$1000)/((MAESTRO!$B$3:$B$1000="ASMARTALC")*(UPPER(MAESTRO!$L$3:$L$1000)="CONFIRMADO")),ROWS($A$3:A486))),"")</f>
        <v/>
      </c>
      <c r="O486" s="13" t="str">
        <f ca="1">IFERROR(INDEX(MAESTRO!O:O,_xludf.AGGREGATE(15,6,ROW(MAESTRO!$B$3:$B$1000)/((MAESTRO!$B$3:$B$1000="ASMARTALC")*(UPPER(MAESTRO!$L$3:$L$1000)="CONFIRMADO")),ROWS($A$3:A486))),"")</f>
        <v/>
      </c>
      <c r="P486" s="13" t="str">
        <f ca="1">IFERROR(INDEX(MAESTRO!P:P,_xludf.AGGREGATE(15,6,ROW(MAESTRO!$B$3:$B$1000)/((MAESTRO!$B$3:$B$1000="ASMARTALC")*(UPPER(MAESTRO!$L$3:$L$1000)="CONFIRMADO")),ROWS($A$3:A486))),"")</f>
        <v/>
      </c>
      <c r="Q486" s="13" t="str">
        <f ca="1">IFERROR(INDEX(MAESTRO!Q:Q,_xludf.AGGREGATE(15,6,ROW(MAESTRO!$B$3:$B$1000)/((MAESTRO!$B$3:$B$1000="ASMARTALC")*(UPPER(MAESTRO!$L$3:$L$1000)="CONFIRMADO")),ROWS($A$3:A486))),"")</f>
        <v/>
      </c>
      <c r="R486" s="13" t="str">
        <f ca="1">IFERROR(INDEX(MAESTRO!R:R,_xludf.AGGREGATE(15,6,ROW(MAESTRO!$B$3:$B$1000)/((MAESTRO!$B$3:$B$1000="ASMARTALC")*(UPPER(MAESTRO!$L$3:$L$1000)="CONFIRMADO")),ROWS($A$3:A486))),"")</f>
        <v/>
      </c>
      <c r="S486" s="13" t="str">
        <f ca="1">IFERROR(INDEX(MAESTRO!S:S,_xludf.AGGREGATE(15,6,ROW(MAESTRO!$B$3:$B$1000)/((MAESTRO!$B$3:$B$1000="ASMARTALC")*(UPPER(MAESTRO!$L$3:$L$1000)="CONFIRMADO")),ROWS($A$3:A486))),"")</f>
        <v/>
      </c>
      <c r="T486" s="13" t="str">
        <f ca="1">IFERROR(INDEX(MAESTRO!T:T,_xludf.AGGREGATE(15,6,ROW(MAESTRO!$B$3:$B$1000)/((MAESTRO!$B$3:$B$1000="ASMARTALC")*(UPPER(MAESTRO!$L$3:$L$1000)="CONFIRMADO")),ROWS($A$3:A486))),"")</f>
        <v/>
      </c>
      <c r="U486" s="13" t="str">
        <f ca="1">IFERROR(INDEX(MAESTRO!U:U,_xludf.AGGREGATE(15,6,ROW(MAESTRO!$B$3:$B$1000)/((MAESTRO!$B$3:$B$1000="ASMARTALC")*(UPPER(MAESTRO!$L$3:$L$1000)="CONFIRMADO")),ROWS($A$3:A486))),"")</f>
        <v/>
      </c>
      <c r="V486" s="13" t="str">
        <f ca="1">IFERROR(INDEX(MAESTRO!V:V,_xludf.AGGREGATE(15,6,ROW(MAESTRO!$B$3:$B$1000)/((MAESTRO!$B$3:$B$1000="ASMARTALC")*(UPPER(MAESTRO!$L$3:$L$1000)="CONFIRMADO")),ROWS($A$3:A486))),"")</f>
        <v/>
      </c>
      <c r="W486" s="13" t="str">
        <f ca="1">IFERROR(INDEX(MAESTRO!W:W,_xludf.AGGREGATE(15,6,ROW(MAESTRO!$B$3:$B$1000)/((MAESTRO!$B$3:$B$1000="ASMARTALC")*(UPPER(MAESTRO!$L$3:$L$1000)="CONFIRMADO")),ROWS($A$3:A486))),"")</f>
        <v/>
      </c>
      <c r="X486" s="13" t="str">
        <f ca="1">IFERROR(INDEX(MAESTRO!X:X,_xludf.AGGREGATE(15,6,ROW(MAESTRO!$B$3:$B$1000)/((MAESTRO!$B$3:$B$1000="ASMARTALC")*(UPPER(MAESTRO!$L$3:$L$1000)="CONFIRMADO")),ROWS($A$3:A486))),"")</f>
        <v/>
      </c>
    </row>
    <row r="487" spans="1:24" ht="22.05" customHeight="1">
      <c r="A487" s="10" t="str">
        <f ca="1">IFERROR(INDEX(MAESTRO!A:A,_xludf.AGGREGATE(15,6,ROW(MAESTRO!$B$3:$B$1000)/((MAESTRO!$B$3:$B$1000="ASMARTALC")*(UPPER(MAESTRO!$L$3:$L$1000)="CONFIRMADO")),ROWS($A$3:A487))),"")</f>
        <v/>
      </c>
      <c r="B487" s="10" t="str">
        <f ca="1">IFERROR(INDEX(MAESTRO!B:B,_xludf.AGGREGATE(15,6,ROW(MAESTRO!$B$3:$B$1000)/((MAESTRO!$B$3:$B$1000="ASMARTALC")*(UPPER(MAESTRO!$L$3:$L$1000)="CONFIRMADO")),ROWS($A$3:A487))),"")</f>
        <v/>
      </c>
      <c r="C487" s="10" t="str">
        <f ca="1">IFERROR(INDEX(MAESTRO!C:C,_xludf.AGGREGATE(15,6,ROW(MAESTRO!$B$3:$B$1000)/((MAESTRO!$B$3:$B$1000="ASMARTALC")*(UPPER(MAESTRO!$L$3:$L$1000)="CONFIRMADO")),ROWS($A$3:A487))),"")</f>
        <v/>
      </c>
      <c r="D487" s="10" t="str">
        <f ca="1">IFERROR(INDEX(MAESTRO!D:D,_xludf.AGGREGATE(15,6,ROW(MAESTRO!$B$3:$B$1000)/((MAESTRO!$B$3:$B$1000="ASMARTALC")*(UPPER(MAESTRO!$L$3:$L$1000)="CONFIRMADO")),ROWS($A$3:A487))),"")</f>
        <v/>
      </c>
      <c r="E487" s="10" t="str">
        <f ca="1">IFERROR(INDEX(MAESTRO!E:E,_xludf.AGGREGATE(15,6,ROW(MAESTRO!$B$3:$B$1000)/((MAESTRO!$B$3:$B$1000="ASMARTALC")*(UPPER(MAESTRO!$L$3:$L$1000)="CONFIRMADO")),ROWS($A$3:A487))),"")</f>
        <v/>
      </c>
      <c r="F487" s="10" t="str">
        <f ca="1">IFERROR(INDEX(MAESTRO!F:F,_xludf.AGGREGATE(15,6,ROW(MAESTRO!$B$3:$B$1000)/((MAESTRO!$B$3:$B$1000="ASMARTALC")*(UPPER(MAESTRO!$L$3:$L$1000)="CONFIRMADO")),ROWS($A$3:A487))),"")</f>
        <v/>
      </c>
      <c r="G487" s="10" t="str">
        <f ca="1">IFERROR(INDEX(MAESTRO!G:G,_xludf.AGGREGATE(15,6,ROW(MAESTRO!$B$3:$B$1000)/((MAESTRO!$B$3:$B$1000="ASMARTALC")*(UPPER(MAESTRO!$L$3:$L$1000)="CONFIRMADO")),ROWS($A$3:A487))),"")</f>
        <v/>
      </c>
      <c r="H487" s="10" t="str">
        <f ca="1">IFERROR(INDEX(MAESTRO!H:H,_xludf.AGGREGATE(15,6,ROW(MAESTRO!$B$3:$B$1000)/((MAESTRO!$B$3:$B$1000="ASMARTALC")*(UPPER(MAESTRO!$L$3:$L$1000)="CONFIRMADO")),ROWS($A$3:A487))),"")</f>
        <v/>
      </c>
      <c r="I487" s="10" t="str">
        <f ca="1">IFERROR(INDEX(MAESTRO!I:I,_xludf.AGGREGATE(15,6,ROW(MAESTRO!$B$3:$B$1000)/((MAESTRO!$B$3:$B$1000="ASMARTALC")*(UPPER(MAESTRO!$L$3:$L$1000)="CONFIRMADO")),ROWS($A$3:A487))),"")</f>
        <v/>
      </c>
      <c r="J487" s="10" t="str">
        <f ca="1">IFERROR(INDEX(MAESTRO!J:J,_xludf.AGGREGATE(15,6,ROW(MAESTRO!$B$3:$B$1000)/((MAESTRO!$B$3:$B$1000="ASMARTALC")*(UPPER(MAESTRO!$L$3:$L$1000)="CONFIRMADO")),ROWS($A$3:A487))),"")</f>
        <v/>
      </c>
      <c r="K487" s="10" t="str">
        <f ca="1">IFERROR(INDEX(MAESTRO!K:K,_xludf.AGGREGATE(15,6,ROW(MAESTRO!$B$3:$B$1000)/((MAESTRO!$B$3:$B$1000="ASMARTALC")*(UPPER(MAESTRO!$L$3:$L$1000)="CONFIRMADO")),ROWS($A$3:A487))),"")</f>
        <v/>
      </c>
      <c r="L487" s="10" t="str">
        <f ca="1">IFERROR(INDEX(MAESTRO!L:L,_xludf.AGGREGATE(15,6,ROW(MAESTRO!$B$3:$B$1000)/((MAESTRO!$B$3:$B$1000="ASMARTALC")*(UPPER(MAESTRO!$L$3:$L$1000)="CONFIRMADO")),ROWS($A$3:A487))),"")</f>
        <v/>
      </c>
      <c r="M487" s="10" t="str">
        <f ca="1">IFERROR(INDEX(MAESTRO!M:M,_xludf.AGGREGATE(15,6,ROW(MAESTRO!$B$3:$B$1000)/((MAESTRO!$B$3:$B$1000="ASMARTALC")*(UPPER(MAESTRO!$L$3:$L$1000)="CONFIRMADO")),ROWS($A$3:A487))),"")</f>
        <v/>
      </c>
      <c r="N487" s="10" t="str">
        <f ca="1">IFERROR(INDEX(MAESTRO!N:N,_xludf.AGGREGATE(15,6,ROW(MAESTRO!$B$3:$B$1000)/((MAESTRO!$B$3:$B$1000="ASMARTALC")*(UPPER(MAESTRO!$L$3:$L$1000)="CONFIRMADO")),ROWS($A$3:A487))),"")</f>
        <v/>
      </c>
      <c r="O487" s="10" t="str">
        <f ca="1">IFERROR(INDEX(MAESTRO!O:O,_xludf.AGGREGATE(15,6,ROW(MAESTRO!$B$3:$B$1000)/((MAESTRO!$B$3:$B$1000="ASMARTALC")*(UPPER(MAESTRO!$L$3:$L$1000)="CONFIRMADO")),ROWS($A$3:A487))),"")</f>
        <v/>
      </c>
      <c r="P487" s="10" t="str">
        <f ca="1">IFERROR(INDEX(MAESTRO!P:P,_xludf.AGGREGATE(15,6,ROW(MAESTRO!$B$3:$B$1000)/((MAESTRO!$B$3:$B$1000="ASMARTALC")*(UPPER(MAESTRO!$L$3:$L$1000)="CONFIRMADO")),ROWS($A$3:A487))),"")</f>
        <v/>
      </c>
      <c r="Q487" s="10" t="str">
        <f ca="1">IFERROR(INDEX(MAESTRO!Q:Q,_xludf.AGGREGATE(15,6,ROW(MAESTRO!$B$3:$B$1000)/((MAESTRO!$B$3:$B$1000="ASMARTALC")*(UPPER(MAESTRO!$L$3:$L$1000)="CONFIRMADO")),ROWS($A$3:A487))),"")</f>
        <v/>
      </c>
      <c r="R487" s="10" t="str">
        <f ca="1">IFERROR(INDEX(MAESTRO!R:R,_xludf.AGGREGATE(15,6,ROW(MAESTRO!$B$3:$B$1000)/((MAESTRO!$B$3:$B$1000="ASMARTALC")*(UPPER(MAESTRO!$L$3:$L$1000)="CONFIRMADO")),ROWS($A$3:A487))),"")</f>
        <v/>
      </c>
      <c r="S487" s="10" t="str">
        <f ca="1">IFERROR(INDEX(MAESTRO!S:S,_xludf.AGGREGATE(15,6,ROW(MAESTRO!$B$3:$B$1000)/((MAESTRO!$B$3:$B$1000="ASMARTALC")*(UPPER(MAESTRO!$L$3:$L$1000)="CONFIRMADO")),ROWS($A$3:A487))),"")</f>
        <v/>
      </c>
      <c r="T487" s="10" t="str">
        <f ca="1">IFERROR(INDEX(MAESTRO!T:T,_xludf.AGGREGATE(15,6,ROW(MAESTRO!$B$3:$B$1000)/((MAESTRO!$B$3:$B$1000="ASMARTALC")*(UPPER(MAESTRO!$L$3:$L$1000)="CONFIRMADO")),ROWS($A$3:A487))),"")</f>
        <v/>
      </c>
      <c r="U487" s="10" t="str">
        <f ca="1">IFERROR(INDEX(MAESTRO!U:U,_xludf.AGGREGATE(15,6,ROW(MAESTRO!$B$3:$B$1000)/((MAESTRO!$B$3:$B$1000="ASMARTALC")*(UPPER(MAESTRO!$L$3:$L$1000)="CONFIRMADO")),ROWS($A$3:A487))),"")</f>
        <v/>
      </c>
      <c r="V487" s="10" t="str">
        <f ca="1">IFERROR(INDEX(MAESTRO!V:V,_xludf.AGGREGATE(15,6,ROW(MAESTRO!$B$3:$B$1000)/((MAESTRO!$B$3:$B$1000="ASMARTALC")*(UPPER(MAESTRO!$L$3:$L$1000)="CONFIRMADO")),ROWS($A$3:A487))),"")</f>
        <v/>
      </c>
      <c r="W487" s="10" t="str">
        <f ca="1">IFERROR(INDEX(MAESTRO!W:W,_xludf.AGGREGATE(15,6,ROW(MAESTRO!$B$3:$B$1000)/((MAESTRO!$B$3:$B$1000="ASMARTALC")*(UPPER(MAESTRO!$L$3:$L$1000)="CONFIRMADO")),ROWS($A$3:A487))),"")</f>
        <v/>
      </c>
      <c r="X487" s="10" t="str">
        <f ca="1">IFERROR(INDEX(MAESTRO!X:X,_xludf.AGGREGATE(15,6,ROW(MAESTRO!$B$3:$B$1000)/((MAESTRO!$B$3:$B$1000="ASMARTALC")*(UPPER(MAESTRO!$L$3:$L$1000)="CONFIRMADO")),ROWS($A$3:A487))),"")</f>
        <v/>
      </c>
    </row>
    <row r="488" spans="1:24" ht="22.05" customHeight="1">
      <c r="A488" s="13" t="str">
        <f ca="1">IFERROR(INDEX(MAESTRO!A:A,_xludf.AGGREGATE(15,6,ROW(MAESTRO!$B$3:$B$1000)/((MAESTRO!$B$3:$B$1000="ASMARTALC")*(UPPER(MAESTRO!$L$3:$L$1000)="CONFIRMADO")),ROWS($A$3:A488))),"")</f>
        <v/>
      </c>
      <c r="B488" s="13" t="str">
        <f ca="1">IFERROR(INDEX(MAESTRO!B:B,_xludf.AGGREGATE(15,6,ROW(MAESTRO!$B$3:$B$1000)/((MAESTRO!$B$3:$B$1000="ASMARTALC")*(UPPER(MAESTRO!$L$3:$L$1000)="CONFIRMADO")),ROWS($A$3:A488))),"")</f>
        <v/>
      </c>
      <c r="C488" s="13" t="str">
        <f ca="1">IFERROR(INDEX(MAESTRO!C:C,_xludf.AGGREGATE(15,6,ROW(MAESTRO!$B$3:$B$1000)/((MAESTRO!$B$3:$B$1000="ASMARTALC")*(UPPER(MAESTRO!$L$3:$L$1000)="CONFIRMADO")),ROWS($A$3:A488))),"")</f>
        <v/>
      </c>
      <c r="D488" s="13" t="str">
        <f ca="1">IFERROR(INDEX(MAESTRO!D:D,_xludf.AGGREGATE(15,6,ROW(MAESTRO!$B$3:$B$1000)/((MAESTRO!$B$3:$B$1000="ASMARTALC")*(UPPER(MAESTRO!$L$3:$L$1000)="CONFIRMADO")),ROWS($A$3:A488))),"")</f>
        <v/>
      </c>
      <c r="E488" s="13" t="str">
        <f ca="1">IFERROR(INDEX(MAESTRO!E:E,_xludf.AGGREGATE(15,6,ROW(MAESTRO!$B$3:$B$1000)/((MAESTRO!$B$3:$B$1000="ASMARTALC")*(UPPER(MAESTRO!$L$3:$L$1000)="CONFIRMADO")),ROWS($A$3:A488))),"")</f>
        <v/>
      </c>
      <c r="F488" s="13" t="str">
        <f ca="1">IFERROR(INDEX(MAESTRO!F:F,_xludf.AGGREGATE(15,6,ROW(MAESTRO!$B$3:$B$1000)/((MAESTRO!$B$3:$B$1000="ASMARTALC")*(UPPER(MAESTRO!$L$3:$L$1000)="CONFIRMADO")),ROWS($A$3:A488))),"")</f>
        <v/>
      </c>
      <c r="G488" s="13" t="str">
        <f ca="1">IFERROR(INDEX(MAESTRO!G:G,_xludf.AGGREGATE(15,6,ROW(MAESTRO!$B$3:$B$1000)/((MAESTRO!$B$3:$B$1000="ASMARTALC")*(UPPER(MAESTRO!$L$3:$L$1000)="CONFIRMADO")),ROWS($A$3:A488))),"")</f>
        <v/>
      </c>
      <c r="H488" s="13" t="str">
        <f ca="1">IFERROR(INDEX(MAESTRO!H:H,_xludf.AGGREGATE(15,6,ROW(MAESTRO!$B$3:$B$1000)/((MAESTRO!$B$3:$B$1000="ASMARTALC")*(UPPER(MAESTRO!$L$3:$L$1000)="CONFIRMADO")),ROWS($A$3:A488))),"")</f>
        <v/>
      </c>
      <c r="I488" s="13" t="str">
        <f ca="1">IFERROR(INDEX(MAESTRO!I:I,_xludf.AGGREGATE(15,6,ROW(MAESTRO!$B$3:$B$1000)/((MAESTRO!$B$3:$B$1000="ASMARTALC")*(UPPER(MAESTRO!$L$3:$L$1000)="CONFIRMADO")),ROWS($A$3:A488))),"")</f>
        <v/>
      </c>
      <c r="J488" s="13" t="str">
        <f ca="1">IFERROR(INDEX(MAESTRO!J:J,_xludf.AGGREGATE(15,6,ROW(MAESTRO!$B$3:$B$1000)/((MAESTRO!$B$3:$B$1000="ASMARTALC")*(UPPER(MAESTRO!$L$3:$L$1000)="CONFIRMADO")),ROWS($A$3:A488))),"")</f>
        <v/>
      </c>
      <c r="K488" s="13" t="str">
        <f ca="1">IFERROR(INDEX(MAESTRO!K:K,_xludf.AGGREGATE(15,6,ROW(MAESTRO!$B$3:$B$1000)/((MAESTRO!$B$3:$B$1000="ASMARTALC")*(UPPER(MAESTRO!$L$3:$L$1000)="CONFIRMADO")),ROWS($A$3:A488))),"")</f>
        <v/>
      </c>
      <c r="L488" s="13" t="str">
        <f ca="1">IFERROR(INDEX(MAESTRO!L:L,_xludf.AGGREGATE(15,6,ROW(MAESTRO!$B$3:$B$1000)/((MAESTRO!$B$3:$B$1000="ASMARTALC")*(UPPER(MAESTRO!$L$3:$L$1000)="CONFIRMADO")),ROWS($A$3:A488))),"")</f>
        <v/>
      </c>
      <c r="M488" s="13" t="str">
        <f ca="1">IFERROR(INDEX(MAESTRO!M:M,_xludf.AGGREGATE(15,6,ROW(MAESTRO!$B$3:$B$1000)/((MAESTRO!$B$3:$B$1000="ASMARTALC")*(UPPER(MAESTRO!$L$3:$L$1000)="CONFIRMADO")),ROWS($A$3:A488))),"")</f>
        <v/>
      </c>
      <c r="N488" s="13" t="str">
        <f ca="1">IFERROR(INDEX(MAESTRO!N:N,_xludf.AGGREGATE(15,6,ROW(MAESTRO!$B$3:$B$1000)/((MAESTRO!$B$3:$B$1000="ASMARTALC")*(UPPER(MAESTRO!$L$3:$L$1000)="CONFIRMADO")),ROWS($A$3:A488))),"")</f>
        <v/>
      </c>
      <c r="O488" s="13" t="str">
        <f ca="1">IFERROR(INDEX(MAESTRO!O:O,_xludf.AGGREGATE(15,6,ROW(MAESTRO!$B$3:$B$1000)/((MAESTRO!$B$3:$B$1000="ASMARTALC")*(UPPER(MAESTRO!$L$3:$L$1000)="CONFIRMADO")),ROWS($A$3:A488))),"")</f>
        <v/>
      </c>
      <c r="P488" s="13" t="str">
        <f ca="1">IFERROR(INDEX(MAESTRO!P:P,_xludf.AGGREGATE(15,6,ROW(MAESTRO!$B$3:$B$1000)/((MAESTRO!$B$3:$B$1000="ASMARTALC")*(UPPER(MAESTRO!$L$3:$L$1000)="CONFIRMADO")),ROWS($A$3:A488))),"")</f>
        <v/>
      </c>
      <c r="Q488" s="13" t="str">
        <f ca="1">IFERROR(INDEX(MAESTRO!Q:Q,_xludf.AGGREGATE(15,6,ROW(MAESTRO!$B$3:$B$1000)/((MAESTRO!$B$3:$B$1000="ASMARTALC")*(UPPER(MAESTRO!$L$3:$L$1000)="CONFIRMADO")),ROWS($A$3:A488))),"")</f>
        <v/>
      </c>
      <c r="R488" s="13" t="str">
        <f ca="1">IFERROR(INDEX(MAESTRO!R:R,_xludf.AGGREGATE(15,6,ROW(MAESTRO!$B$3:$B$1000)/((MAESTRO!$B$3:$B$1000="ASMARTALC")*(UPPER(MAESTRO!$L$3:$L$1000)="CONFIRMADO")),ROWS($A$3:A488))),"")</f>
        <v/>
      </c>
      <c r="S488" s="13" t="str">
        <f ca="1">IFERROR(INDEX(MAESTRO!S:S,_xludf.AGGREGATE(15,6,ROW(MAESTRO!$B$3:$B$1000)/((MAESTRO!$B$3:$B$1000="ASMARTALC")*(UPPER(MAESTRO!$L$3:$L$1000)="CONFIRMADO")),ROWS($A$3:A488))),"")</f>
        <v/>
      </c>
      <c r="T488" s="13" t="str">
        <f ca="1">IFERROR(INDEX(MAESTRO!T:T,_xludf.AGGREGATE(15,6,ROW(MAESTRO!$B$3:$B$1000)/((MAESTRO!$B$3:$B$1000="ASMARTALC")*(UPPER(MAESTRO!$L$3:$L$1000)="CONFIRMADO")),ROWS($A$3:A488))),"")</f>
        <v/>
      </c>
      <c r="U488" s="13" t="str">
        <f ca="1">IFERROR(INDEX(MAESTRO!U:U,_xludf.AGGREGATE(15,6,ROW(MAESTRO!$B$3:$B$1000)/((MAESTRO!$B$3:$B$1000="ASMARTALC")*(UPPER(MAESTRO!$L$3:$L$1000)="CONFIRMADO")),ROWS($A$3:A488))),"")</f>
        <v/>
      </c>
      <c r="V488" s="13" t="str">
        <f ca="1">IFERROR(INDEX(MAESTRO!V:V,_xludf.AGGREGATE(15,6,ROW(MAESTRO!$B$3:$B$1000)/((MAESTRO!$B$3:$B$1000="ASMARTALC")*(UPPER(MAESTRO!$L$3:$L$1000)="CONFIRMADO")),ROWS($A$3:A488))),"")</f>
        <v/>
      </c>
      <c r="W488" s="13" t="str">
        <f ca="1">IFERROR(INDEX(MAESTRO!W:W,_xludf.AGGREGATE(15,6,ROW(MAESTRO!$B$3:$B$1000)/((MAESTRO!$B$3:$B$1000="ASMARTALC")*(UPPER(MAESTRO!$L$3:$L$1000)="CONFIRMADO")),ROWS($A$3:A488))),"")</f>
        <v/>
      </c>
      <c r="X488" s="13" t="str">
        <f ca="1">IFERROR(INDEX(MAESTRO!X:X,_xludf.AGGREGATE(15,6,ROW(MAESTRO!$B$3:$B$1000)/((MAESTRO!$B$3:$B$1000="ASMARTALC")*(UPPER(MAESTRO!$L$3:$L$1000)="CONFIRMADO")),ROWS($A$3:A488))),"")</f>
        <v/>
      </c>
    </row>
    <row r="489" spans="1:24" ht="22.05" customHeight="1">
      <c r="A489" s="10" t="str">
        <f ca="1">IFERROR(INDEX(MAESTRO!A:A,_xludf.AGGREGATE(15,6,ROW(MAESTRO!$B$3:$B$1000)/((MAESTRO!$B$3:$B$1000="ASMARTALC")*(UPPER(MAESTRO!$L$3:$L$1000)="CONFIRMADO")),ROWS($A$3:A489))),"")</f>
        <v/>
      </c>
      <c r="B489" s="10" t="str">
        <f ca="1">IFERROR(INDEX(MAESTRO!B:B,_xludf.AGGREGATE(15,6,ROW(MAESTRO!$B$3:$B$1000)/((MAESTRO!$B$3:$B$1000="ASMARTALC")*(UPPER(MAESTRO!$L$3:$L$1000)="CONFIRMADO")),ROWS($A$3:A489))),"")</f>
        <v/>
      </c>
      <c r="C489" s="10" t="str">
        <f ca="1">IFERROR(INDEX(MAESTRO!C:C,_xludf.AGGREGATE(15,6,ROW(MAESTRO!$B$3:$B$1000)/((MAESTRO!$B$3:$B$1000="ASMARTALC")*(UPPER(MAESTRO!$L$3:$L$1000)="CONFIRMADO")),ROWS($A$3:A489))),"")</f>
        <v/>
      </c>
      <c r="D489" s="10" t="str">
        <f ca="1">IFERROR(INDEX(MAESTRO!D:D,_xludf.AGGREGATE(15,6,ROW(MAESTRO!$B$3:$B$1000)/((MAESTRO!$B$3:$B$1000="ASMARTALC")*(UPPER(MAESTRO!$L$3:$L$1000)="CONFIRMADO")),ROWS($A$3:A489))),"")</f>
        <v/>
      </c>
      <c r="E489" s="10" t="str">
        <f ca="1">IFERROR(INDEX(MAESTRO!E:E,_xludf.AGGREGATE(15,6,ROW(MAESTRO!$B$3:$B$1000)/((MAESTRO!$B$3:$B$1000="ASMARTALC")*(UPPER(MAESTRO!$L$3:$L$1000)="CONFIRMADO")),ROWS($A$3:A489))),"")</f>
        <v/>
      </c>
      <c r="F489" s="10" t="str">
        <f ca="1">IFERROR(INDEX(MAESTRO!F:F,_xludf.AGGREGATE(15,6,ROW(MAESTRO!$B$3:$B$1000)/((MAESTRO!$B$3:$B$1000="ASMARTALC")*(UPPER(MAESTRO!$L$3:$L$1000)="CONFIRMADO")),ROWS($A$3:A489))),"")</f>
        <v/>
      </c>
      <c r="G489" s="10" t="str">
        <f ca="1">IFERROR(INDEX(MAESTRO!G:G,_xludf.AGGREGATE(15,6,ROW(MAESTRO!$B$3:$B$1000)/((MAESTRO!$B$3:$B$1000="ASMARTALC")*(UPPER(MAESTRO!$L$3:$L$1000)="CONFIRMADO")),ROWS($A$3:A489))),"")</f>
        <v/>
      </c>
      <c r="H489" s="10" t="str">
        <f ca="1">IFERROR(INDEX(MAESTRO!H:H,_xludf.AGGREGATE(15,6,ROW(MAESTRO!$B$3:$B$1000)/((MAESTRO!$B$3:$B$1000="ASMARTALC")*(UPPER(MAESTRO!$L$3:$L$1000)="CONFIRMADO")),ROWS($A$3:A489))),"")</f>
        <v/>
      </c>
      <c r="I489" s="10" t="str">
        <f ca="1">IFERROR(INDEX(MAESTRO!I:I,_xludf.AGGREGATE(15,6,ROW(MAESTRO!$B$3:$B$1000)/((MAESTRO!$B$3:$B$1000="ASMARTALC")*(UPPER(MAESTRO!$L$3:$L$1000)="CONFIRMADO")),ROWS($A$3:A489))),"")</f>
        <v/>
      </c>
      <c r="J489" s="10" t="str">
        <f ca="1">IFERROR(INDEX(MAESTRO!J:J,_xludf.AGGREGATE(15,6,ROW(MAESTRO!$B$3:$B$1000)/((MAESTRO!$B$3:$B$1000="ASMARTALC")*(UPPER(MAESTRO!$L$3:$L$1000)="CONFIRMADO")),ROWS($A$3:A489))),"")</f>
        <v/>
      </c>
      <c r="K489" s="10" t="str">
        <f ca="1">IFERROR(INDEX(MAESTRO!K:K,_xludf.AGGREGATE(15,6,ROW(MAESTRO!$B$3:$B$1000)/((MAESTRO!$B$3:$B$1000="ASMARTALC")*(UPPER(MAESTRO!$L$3:$L$1000)="CONFIRMADO")),ROWS($A$3:A489))),"")</f>
        <v/>
      </c>
      <c r="L489" s="10" t="str">
        <f ca="1">IFERROR(INDEX(MAESTRO!L:L,_xludf.AGGREGATE(15,6,ROW(MAESTRO!$B$3:$B$1000)/((MAESTRO!$B$3:$B$1000="ASMARTALC")*(UPPER(MAESTRO!$L$3:$L$1000)="CONFIRMADO")),ROWS($A$3:A489))),"")</f>
        <v/>
      </c>
      <c r="M489" s="10" t="str">
        <f ca="1">IFERROR(INDEX(MAESTRO!M:M,_xludf.AGGREGATE(15,6,ROW(MAESTRO!$B$3:$B$1000)/((MAESTRO!$B$3:$B$1000="ASMARTALC")*(UPPER(MAESTRO!$L$3:$L$1000)="CONFIRMADO")),ROWS($A$3:A489))),"")</f>
        <v/>
      </c>
      <c r="N489" s="10" t="str">
        <f ca="1">IFERROR(INDEX(MAESTRO!N:N,_xludf.AGGREGATE(15,6,ROW(MAESTRO!$B$3:$B$1000)/((MAESTRO!$B$3:$B$1000="ASMARTALC")*(UPPER(MAESTRO!$L$3:$L$1000)="CONFIRMADO")),ROWS($A$3:A489))),"")</f>
        <v/>
      </c>
      <c r="O489" s="10" t="str">
        <f ca="1">IFERROR(INDEX(MAESTRO!O:O,_xludf.AGGREGATE(15,6,ROW(MAESTRO!$B$3:$B$1000)/((MAESTRO!$B$3:$B$1000="ASMARTALC")*(UPPER(MAESTRO!$L$3:$L$1000)="CONFIRMADO")),ROWS($A$3:A489))),"")</f>
        <v/>
      </c>
      <c r="P489" s="10" t="str">
        <f ca="1">IFERROR(INDEX(MAESTRO!P:P,_xludf.AGGREGATE(15,6,ROW(MAESTRO!$B$3:$B$1000)/((MAESTRO!$B$3:$B$1000="ASMARTALC")*(UPPER(MAESTRO!$L$3:$L$1000)="CONFIRMADO")),ROWS($A$3:A489))),"")</f>
        <v/>
      </c>
      <c r="Q489" s="10" t="str">
        <f ca="1">IFERROR(INDEX(MAESTRO!Q:Q,_xludf.AGGREGATE(15,6,ROW(MAESTRO!$B$3:$B$1000)/((MAESTRO!$B$3:$B$1000="ASMARTALC")*(UPPER(MAESTRO!$L$3:$L$1000)="CONFIRMADO")),ROWS($A$3:A489))),"")</f>
        <v/>
      </c>
      <c r="R489" s="10" t="str">
        <f ca="1">IFERROR(INDEX(MAESTRO!R:R,_xludf.AGGREGATE(15,6,ROW(MAESTRO!$B$3:$B$1000)/((MAESTRO!$B$3:$B$1000="ASMARTALC")*(UPPER(MAESTRO!$L$3:$L$1000)="CONFIRMADO")),ROWS($A$3:A489))),"")</f>
        <v/>
      </c>
      <c r="S489" s="10" t="str">
        <f ca="1">IFERROR(INDEX(MAESTRO!S:S,_xludf.AGGREGATE(15,6,ROW(MAESTRO!$B$3:$B$1000)/((MAESTRO!$B$3:$B$1000="ASMARTALC")*(UPPER(MAESTRO!$L$3:$L$1000)="CONFIRMADO")),ROWS($A$3:A489))),"")</f>
        <v/>
      </c>
      <c r="T489" s="10" t="str">
        <f ca="1">IFERROR(INDEX(MAESTRO!T:T,_xludf.AGGREGATE(15,6,ROW(MAESTRO!$B$3:$B$1000)/((MAESTRO!$B$3:$B$1000="ASMARTALC")*(UPPER(MAESTRO!$L$3:$L$1000)="CONFIRMADO")),ROWS($A$3:A489))),"")</f>
        <v/>
      </c>
      <c r="U489" s="10" t="str">
        <f ca="1">IFERROR(INDEX(MAESTRO!U:U,_xludf.AGGREGATE(15,6,ROW(MAESTRO!$B$3:$B$1000)/((MAESTRO!$B$3:$B$1000="ASMARTALC")*(UPPER(MAESTRO!$L$3:$L$1000)="CONFIRMADO")),ROWS($A$3:A489))),"")</f>
        <v/>
      </c>
      <c r="V489" s="10" t="str">
        <f ca="1">IFERROR(INDEX(MAESTRO!V:V,_xludf.AGGREGATE(15,6,ROW(MAESTRO!$B$3:$B$1000)/((MAESTRO!$B$3:$B$1000="ASMARTALC")*(UPPER(MAESTRO!$L$3:$L$1000)="CONFIRMADO")),ROWS($A$3:A489))),"")</f>
        <v/>
      </c>
      <c r="W489" s="10" t="str">
        <f ca="1">IFERROR(INDEX(MAESTRO!W:W,_xludf.AGGREGATE(15,6,ROW(MAESTRO!$B$3:$B$1000)/((MAESTRO!$B$3:$B$1000="ASMARTALC")*(UPPER(MAESTRO!$L$3:$L$1000)="CONFIRMADO")),ROWS($A$3:A489))),"")</f>
        <v/>
      </c>
      <c r="X489" s="10" t="str">
        <f ca="1">IFERROR(INDEX(MAESTRO!X:X,_xludf.AGGREGATE(15,6,ROW(MAESTRO!$B$3:$B$1000)/((MAESTRO!$B$3:$B$1000="ASMARTALC")*(UPPER(MAESTRO!$L$3:$L$1000)="CONFIRMADO")),ROWS($A$3:A489))),"")</f>
        <v/>
      </c>
    </row>
    <row r="490" spans="1:24" ht="22.05" customHeight="1">
      <c r="A490" s="13" t="str">
        <f ca="1">IFERROR(INDEX(MAESTRO!A:A,_xludf.AGGREGATE(15,6,ROW(MAESTRO!$B$3:$B$1000)/((MAESTRO!$B$3:$B$1000="ASMARTALC")*(UPPER(MAESTRO!$L$3:$L$1000)="CONFIRMADO")),ROWS($A$3:A490))),"")</f>
        <v/>
      </c>
      <c r="B490" s="13" t="str">
        <f ca="1">IFERROR(INDEX(MAESTRO!B:B,_xludf.AGGREGATE(15,6,ROW(MAESTRO!$B$3:$B$1000)/((MAESTRO!$B$3:$B$1000="ASMARTALC")*(UPPER(MAESTRO!$L$3:$L$1000)="CONFIRMADO")),ROWS($A$3:A490))),"")</f>
        <v/>
      </c>
      <c r="C490" s="13" t="str">
        <f ca="1">IFERROR(INDEX(MAESTRO!C:C,_xludf.AGGREGATE(15,6,ROW(MAESTRO!$B$3:$B$1000)/((MAESTRO!$B$3:$B$1000="ASMARTALC")*(UPPER(MAESTRO!$L$3:$L$1000)="CONFIRMADO")),ROWS($A$3:A490))),"")</f>
        <v/>
      </c>
      <c r="D490" s="13" t="str">
        <f ca="1">IFERROR(INDEX(MAESTRO!D:D,_xludf.AGGREGATE(15,6,ROW(MAESTRO!$B$3:$B$1000)/((MAESTRO!$B$3:$B$1000="ASMARTALC")*(UPPER(MAESTRO!$L$3:$L$1000)="CONFIRMADO")),ROWS($A$3:A490))),"")</f>
        <v/>
      </c>
      <c r="E490" s="13" t="str">
        <f ca="1">IFERROR(INDEX(MAESTRO!E:E,_xludf.AGGREGATE(15,6,ROW(MAESTRO!$B$3:$B$1000)/((MAESTRO!$B$3:$B$1000="ASMARTALC")*(UPPER(MAESTRO!$L$3:$L$1000)="CONFIRMADO")),ROWS($A$3:A490))),"")</f>
        <v/>
      </c>
      <c r="F490" s="13" t="str">
        <f ca="1">IFERROR(INDEX(MAESTRO!F:F,_xludf.AGGREGATE(15,6,ROW(MAESTRO!$B$3:$B$1000)/((MAESTRO!$B$3:$B$1000="ASMARTALC")*(UPPER(MAESTRO!$L$3:$L$1000)="CONFIRMADO")),ROWS($A$3:A490))),"")</f>
        <v/>
      </c>
      <c r="G490" s="13" t="str">
        <f ca="1">IFERROR(INDEX(MAESTRO!G:G,_xludf.AGGREGATE(15,6,ROW(MAESTRO!$B$3:$B$1000)/((MAESTRO!$B$3:$B$1000="ASMARTALC")*(UPPER(MAESTRO!$L$3:$L$1000)="CONFIRMADO")),ROWS($A$3:A490))),"")</f>
        <v/>
      </c>
      <c r="H490" s="13" t="str">
        <f ca="1">IFERROR(INDEX(MAESTRO!H:H,_xludf.AGGREGATE(15,6,ROW(MAESTRO!$B$3:$B$1000)/((MAESTRO!$B$3:$B$1000="ASMARTALC")*(UPPER(MAESTRO!$L$3:$L$1000)="CONFIRMADO")),ROWS($A$3:A490))),"")</f>
        <v/>
      </c>
      <c r="I490" s="13" t="str">
        <f ca="1">IFERROR(INDEX(MAESTRO!I:I,_xludf.AGGREGATE(15,6,ROW(MAESTRO!$B$3:$B$1000)/((MAESTRO!$B$3:$B$1000="ASMARTALC")*(UPPER(MAESTRO!$L$3:$L$1000)="CONFIRMADO")),ROWS($A$3:A490))),"")</f>
        <v/>
      </c>
      <c r="J490" s="13" t="str">
        <f ca="1">IFERROR(INDEX(MAESTRO!J:J,_xludf.AGGREGATE(15,6,ROW(MAESTRO!$B$3:$B$1000)/((MAESTRO!$B$3:$B$1000="ASMARTALC")*(UPPER(MAESTRO!$L$3:$L$1000)="CONFIRMADO")),ROWS($A$3:A490))),"")</f>
        <v/>
      </c>
      <c r="K490" s="13" t="str">
        <f ca="1">IFERROR(INDEX(MAESTRO!K:K,_xludf.AGGREGATE(15,6,ROW(MAESTRO!$B$3:$B$1000)/((MAESTRO!$B$3:$B$1000="ASMARTALC")*(UPPER(MAESTRO!$L$3:$L$1000)="CONFIRMADO")),ROWS($A$3:A490))),"")</f>
        <v/>
      </c>
      <c r="L490" s="13" t="str">
        <f ca="1">IFERROR(INDEX(MAESTRO!L:L,_xludf.AGGREGATE(15,6,ROW(MAESTRO!$B$3:$B$1000)/((MAESTRO!$B$3:$B$1000="ASMARTALC")*(UPPER(MAESTRO!$L$3:$L$1000)="CONFIRMADO")),ROWS($A$3:A490))),"")</f>
        <v/>
      </c>
      <c r="M490" s="13" t="str">
        <f ca="1">IFERROR(INDEX(MAESTRO!M:M,_xludf.AGGREGATE(15,6,ROW(MAESTRO!$B$3:$B$1000)/((MAESTRO!$B$3:$B$1000="ASMARTALC")*(UPPER(MAESTRO!$L$3:$L$1000)="CONFIRMADO")),ROWS($A$3:A490))),"")</f>
        <v/>
      </c>
      <c r="N490" s="13" t="str">
        <f ca="1">IFERROR(INDEX(MAESTRO!N:N,_xludf.AGGREGATE(15,6,ROW(MAESTRO!$B$3:$B$1000)/((MAESTRO!$B$3:$B$1000="ASMARTALC")*(UPPER(MAESTRO!$L$3:$L$1000)="CONFIRMADO")),ROWS($A$3:A490))),"")</f>
        <v/>
      </c>
      <c r="O490" s="13" t="str">
        <f ca="1">IFERROR(INDEX(MAESTRO!O:O,_xludf.AGGREGATE(15,6,ROW(MAESTRO!$B$3:$B$1000)/((MAESTRO!$B$3:$B$1000="ASMARTALC")*(UPPER(MAESTRO!$L$3:$L$1000)="CONFIRMADO")),ROWS($A$3:A490))),"")</f>
        <v/>
      </c>
      <c r="P490" s="13" t="str">
        <f ca="1">IFERROR(INDEX(MAESTRO!P:P,_xludf.AGGREGATE(15,6,ROW(MAESTRO!$B$3:$B$1000)/((MAESTRO!$B$3:$B$1000="ASMARTALC")*(UPPER(MAESTRO!$L$3:$L$1000)="CONFIRMADO")),ROWS($A$3:A490))),"")</f>
        <v/>
      </c>
      <c r="Q490" s="13" t="str">
        <f ca="1">IFERROR(INDEX(MAESTRO!Q:Q,_xludf.AGGREGATE(15,6,ROW(MAESTRO!$B$3:$B$1000)/((MAESTRO!$B$3:$B$1000="ASMARTALC")*(UPPER(MAESTRO!$L$3:$L$1000)="CONFIRMADO")),ROWS($A$3:A490))),"")</f>
        <v/>
      </c>
      <c r="R490" s="13" t="str">
        <f ca="1">IFERROR(INDEX(MAESTRO!R:R,_xludf.AGGREGATE(15,6,ROW(MAESTRO!$B$3:$B$1000)/((MAESTRO!$B$3:$B$1000="ASMARTALC")*(UPPER(MAESTRO!$L$3:$L$1000)="CONFIRMADO")),ROWS($A$3:A490))),"")</f>
        <v/>
      </c>
      <c r="S490" s="13" t="str">
        <f ca="1">IFERROR(INDEX(MAESTRO!S:S,_xludf.AGGREGATE(15,6,ROW(MAESTRO!$B$3:$B$1000)/((MAESTRO!$B$3:$B$1000="ASMARTALC")*(UPPER(MAESTRO!$L$3:$L$1000)="CONFIRMADO")),ROWS($A$3:A490))),"")</f>
        <v/>
      </c>
      <c r="T490" s="13" t="str">
        <f ca="1">IFERROR(INDEX(MAESTRO!T:T,_xludf.AGGREGATE(15,6,ROW(MAESTRO!$B$3:$B$1000)/((MAESTRO!$B$3:$B$1000="ASMARTALC")*(UPPER(MAESTRO!$L$3:$L$1000)="CONFIRMADO")),ROWS($A$3:A490))),"")</f>
        <v/>
      </c>
      <c r="U490" s="13" t="str">
        <f ca="1">IFERROR(INDEX(MAESTRO!U:U,_xludf.AGGREGATE(15,6,ROW(MAESTRO!$B$3:$B$1000)/((MAESTRO!$B$3:$B$1000="ASMARTALC")*(UPPER(MAESTRO!$L$3:$L$1000)="CONFIRMADO")),ROWS($A$3:A490))),"")</f>
        <v/>
      </c>
      <c r="V490" s="13" t="str">
        <f ca="1">IFERROR(INDEX(MAESTRO!V:V,_xludf.AGGREGATE(15,6,ROW(MAESTRO!$B$3:$B$1000)/((MAESTRO!$B$3:$B$1000="ASMARTALC")*(UPPER(MAESTRO!$L$3:$L$1000)="CONFIRMADO")),ROWS($A$3:A490))),"")</f>
        <v/>
      </c>
      <c r="W490" s="13" t="str">
        <f ca="1">IFERROR(INDEX(MAESTRO!W:W,_xludf.AGGREGATE(15,6,ROW(MAESTRO!$B$3:$B$1000)/((MAESTRO!$B$3:$B$1000="ASMARTALC")*(UPPER(MAESTRO!$L$3:$L$1000)="CONFIRMADO")),ROWS($A$3:A490))),"")</f>
        <v/>
      </c>
      <c r="X490" s="13" t="str">
        <f ca="1">IFERROR(INDEX(MAESTRO!X:X,_xludf.AGGREGATE(15,6,ROW(MAESTRO!$B$3:$B$1000)/((MAESTRO!$B$3:$B$1000="ASMARTALC")*(UPPER(MAESTRO!$L$3:$L$1000)="CONFIRMADO")),ROWS($A$3:A490))),"")</f>
        <v/>
      </c>
    </row>
    <row r="491" spans="1:24" ht="22.05" customHeight="1">
      <c r="A491" s="10" t="str">
        <f ca="1">IFERROR(INDEX(MAESTRO!A:A,_xludf.AGGREGATE(15,6,ROW(MAESTRO!$B$3:$B$1000)/((MAESTRO!$B$3:$B$1000="ASMARTALC")*(UPPER(MAESTRO!$L$3:$L$1000)="CONFIRMADO")),ROWS($A$3:A491))),"")</f>
        <v/>
      </c>
      <c r="B491" s="10" t="str">
        <f ca="1">IFERROR(INDEX(MAESTRO!B:B,_xludf.AGGREGATE(15,6,ROW(MAESTRO!$B$3:$B$1000)/((MAESTRO!$B$3:$B$1000="ASMARTALC")*(UPPER(MAESTRO!$L$3:$L$1000)="CONFIRMADO")),ROWS($A$3:A491))),"")</f>
        <v/>
      </c>
      <c r="C491" s="10" t="str">
        <f ca="1">IFERROR(INDEX(MAESTRO!C:C,_xludf.AGGREGATE(15,6,ROW(MAESTRO!$B$3:$B$1000)/((MAESTRO!$B$3:$B$1000="ASMARTALC")*(UPPER(MAESTRO!$L$3:$L$1000)="CONFIRMADO")),ROWS($A$3:A491))),"")</f>
        <v/>
      </c>
      <c r="D491" s="10" t="str">
        <f ca="1">IFERROR(INDEX(MAESTRO!D:D,_xludf.AGGREGATE(15,6,ROW(MAESTRO!$B$3:$B$1000)/((MAESTRO!$B$3:$B$1000="ASMARTALC")*(UPPER(MAESTRO!$L$3:$L$1000)="CONFIRMADO")),ROWS($A$3:A491))),"")</f>
        <v/>
      </c>
      <c r="E491" s="10" t="str">
        <f ca="1">IFERROR(INDEX(MAESTRO!E:E,_xludf.AGGREGATE(15,6,ROW(MAESTRO!$B$3:$B$1000)/((MAESTRO!$B$3:$B$1000="ASMARTALC")*(UPPER(MAESTRO!$L$3:$L$1000)="CONFIRMADO")),ROWS($A$3:A491))),"")</f>
        <v/>
      </c>
      <c r="F491" s="10" t="str">
        <f ca="1">IFERROR(INDEX(MAESTRO!F:F,_xludf.AGGREGATE(15,6,ROW(MAESTRO!$B$3:$B$1000)/((MAESTRO!$B$3:$B$1000="ASMARTALC")*(UPPER(MAESTRO!$L$3:$L$1000)="CONFIRMADO")),ROWS($A$3:A491))),"")</f>
        <v/>
      </c>
      <c r="G491" s="10" t="str">
        <f ca="1">IFERROR(INDEX(MAESTRO!G:G,_xludf.AGGREGATE(15,6,ROW(MAESTRO!$B$3:$B$1000)/((MAESTRO!$B$3:$B$1000="ASMARTALC")*(UPPER(MAESTRO!$L$3:$L$1000)="CONFIRMADO")),ROWS($A$3:A491))),"")</f>
        <v/>
      </c>
      <c r="H491" s="10" t="str">
        <f ca="1">IFERROR(INDEX(MAESTRO!H:H,_xludf.AGGREGATE(15,6,ROW(MAESTRO!$B$3:$B$1000)/((MAESTRO!$B$3:$B$1000="ASMARTALC")*(UPPER(MAESTRO!$L$3:$L$1000)="CONFIRMADO")),ROWS($A$3:A491))),"")</f>
        <v/>
      </c>
      <c r="I491" s="10" t="str">
        <f ca="1">IFERROR(INDEX(MAESTRO!I:I,_xludf.AGGREGATE(15,6,ROW(MAESTRO!$B$3:$B$1000)/((MAESTRO!$B$3:$B$1000="ASMARTALC")*(UPPER(MAESTRO!$L$3:$L$1000)="CONFIRMADO")),ROWS($A$3:A491))),"")</f>
        <v/>
      </c>
      <c r="J491" s="10" t="str">
        <f ca="1">IFERROR(INDEX(MAESTRO!J:J,_xludf.AGGREGATE(15,6,ROW(MAESTRO!$B$3:$B$1000)/((MAESTRO!$B$3:$B$1000="ASMARTALC")*(UPPER(MAESTRO!$L$3:$L$1000)="CONFIRMADO")),ROWS($A$3:A491))),"")</f>
        <v/>
      </c>
      <c r="K491" s="10" t="str">
        <f ca="1">IFERROR(INDEX(MAESTRO!K:K,_xludf.AGGREGATE(15,6,ROW(MAESTRO!$B$3:$B$1000)/((MAESTRO!$B$3:$B$1000="ASMARTALC")*(UPPER(MAESTRO!$L$3:$L$1000)="CONFIRMADO")),ROWS($A$3:A491))),"")</f>
        <v/>
      </c>
      <c r="L491" s="10" t="str">
        <f ca="1">IFERROR(INDEX(MAESTRO!L:L,_xludf.AGGREGATE(15,6,ROW(MAESTRO!$B$3:$B$1000)/((MAESTRO!$B$3:$B$1000="ASMARTALC")*(UPPER(MAESTRO!$L$3:$L$1000)="CONFIRMADO")),ROWS($A$3:A491))),"")</f>
        <v/>
      </c>
      <c r="M491" s="10" t="str">
        <f ca="1">IFERROR(INDEX(MAESTRO!M:M,_xludf.AGGREGATE(15,6,ROW(MAESTRO!$B$3:$B$1000)/((MAESTRO!$B$3:$B$1000="ASMARTALC")*(UPPER(MAESTRO!$L$3:$L$1000)="CONFIRMADO")),ROWS($A$3:A491))),"")</f>
        <v/>
      </c>
      <c r="N491" s="10" t="str">
        <f ca="1">IFERROR(INDEX(MAESTRO!N:N,_xludf.AGGREGATE(15,6,ROW(MAESTRO!$B$3:$B$1000)/((MAESTRO!$B$3:$B$1000="ASMARTALC")*(UPPER(MAESTRO!$L$3:$L$1000)="CONFIRMADO")),ROWS($A$3:A491))),"")</f>
        <v/>
      </c>
      <c r="O491" s="10" t="str">
        <f ca="1">IFERROR(INDEX(MAESTRO!O:O,_xludf.AGGREGATE(15,6,ROW(MAESTRO!$B$3:$B$1000)/((MAESTRO!$B$3:$B$1000="ASMARTALC")*(UPPER(MAESTRO!$L$3:$L$1000)="CONFIRMADO")),ROWS($A$3:A491))),"")</f>
        <v/>
      </c>
      <c r="P491" s="10" t="str">
        <f ca="1">IFERROR(INDEX(MAESTRO!P:P,_xludf.AGGREGATE(15,6,ROW(MAESTRO!$B$3:$B$1000)/((MAESTRO!$B$3:$B$1000="ASMARTALC")*(UPPER(MAESTRO!$L$3:$L$1000)="CONFIRMADO")),ROWS($A$3:A491))),"")</f>
        <v/>
      </c>
      <c r="Q491" s="10" t="str">
        <f ca="1">IFERROR(INDEX(MAESTRO!Q:Q,_xludf.AGGREGATE(15,6,ROW(MAESTRO!$B$3:$B$1000)/((MAESTRO!$B$3:$B$1000="ASMARTALC")*(UPPER(MAESTRO!$L$3:$L$1000)="CONFIRMADO")),ROWS($A$3:A491))),"")</f>
        <v/>
      </c>
      <c r="R491" s="10" t="str">
        <f ca="1">IFERROR(INDEX(MAESTRO!R:R,_xludf.AGGREGATE(15,6,ROW(MAESTRO!$B$3:$B$1000)/((MAESTRO!$B$3:$B$1000="ASMARTALC")*(UPPER(MAESTRO!$L$3:$L$1000)="CONFIRMADO")),ROWS($A$3:A491))),"")</f>
        <v/>
      </c>
      <c r="S491" s="10" t="str">
        <f ca="1">IFERROR(INDEX(MAESTRO!S:S,_xludf.AGGREGATE(15,6,ROW(MAESTRO!$B$3:$B$1000)/((MAESTRO!$B$3:$B$1000="ASMARTALC")*(UPPER(MAESTRO!$L$3:$L$1000)="CONFIRMADO")),ROWS($A$3:A491))),"")</f>
        <v/>
      </c>
      <c r="T491" s="10" t="str">
        <f ca="1">IFERROR(INDEX(MAESTRO!T:T,_xludf.AGGREGATE(15,6,ROW(MAESTRO!$B$3:$B$1000)/((MAESTRO!$B$3:$B$1000="ASMARTALC")*(UPPER(MAESTRO!$L$3:$L$1000)="CONFIRMADO")),ROWS($A$3:A491))),"")</f>
        <v/>
      </c>
      <c r="U491" s="10" t="str">
        <f ca="1">IFERROR(INDEX(MAESTRO!U:U,_xludf.AGGREGATE(15,6,ROW(MAESTRO!$B$3:$B$1000)/((MAESTRO!$B$3:$B$1000="ASMARTALC")*(UPPER(MAESTRO!$L$3:$L$1000)="CONFIRMADO")),ROWS($A$3:A491))),"")</f>
        <v/>
      </c>
      <c r="V491" s="10" t="str">
        <f ca="1">IFERROR(INDEX(MAESTRO!V:V,_xludf.AGGREGATE(15,6,ROW(MAESTRO!$B$3:$B$1000)/((MAESTRO!$B$3:$B$1000="ASMARTALC")*(UPPER(MAESTRO!$L$3:$L$1000)="CONFIRMADO")),ROWS($A$3:A491))),"")</f>
        <v/>
      </c>
      <c r="W491" s="10" t="str">
        <f ca="1">IFERROR(INDEX(MAESTRO!W:W,_xludf.AGGREGATE(15,6,ROW(MAESTRO!$B$3:$B$1000)/((MAESTRO!$B$3:$B$1000="ASMARTALC")*(UPPER(MAESTRO!$L$3:$L$1000)="CONFIRMADO")),ROWS($A$3:A491))),"")</f>
        <v/>
      </c>
      <c r="X491" s="10" t="str">
        <f ca="1">IFERROR(INDEX(MAESTRO!X:X,_xludf.AGGREGATE(15,6,ROW(MAESTRO!$B$3:$B$1000)/((MAESTRO!$B$3:$B$1000="ASMARTALC")*(UPPER(MAESTRO!$L$3:$L$1000)="CONFIRMADO")),ROWS($A$3:A491))),"")</f>
        <v/>
      </c>
    </row>
    <row r="492" spans="1:24" ht="22.05" customHeight="1">
      <c r="A492" s="13" t="str">
        <f ca="1">IFERROR(INDEX(MAESTRO!A:A,_xludf.AGGREGATE(15,6,ROW(MAESTRO!$B$3:$B$1000)/((MAESTRO!$B$3:$B$1000="ASMARTALC")*(UPPER(MAESTRO!$L$3:$L$1000)="CONFIRMADO")),ROWS($A$3:A492))),"")</f>
        <v/>
      </c>
      <c r="B492" s="13" t="str">
        <f ca="1">IFERROR(INDEX(MAESTRO!B:B,_xludf.AGGREGATE(15,6,ROW(MAESTRO!$B$3:$B$1000)/((MAESTRO!$B$3:$B$1000="ASMARTALC")*(UPPER(MAESTRO!$L$3:$L$1000)="CONFIRMADO")),ROWS($A$3:A492))),"")</f>
        <v/>
      </c>
      <c r="C492" s="13" t="str">
        <f ca="1">IFERROR(INDEX(MAESTRO!C:C,_xludf.AGGREGATE(15,6,ROW(MAESTRO!$B$3:$B$1000)/((MAESTRO!$B$3:$B$1000="ASMARTALC")*(UPPER(MAESTRO!$L$3:$L$1000)="CONFIRMADO")),ROWS($A$3:A492))),"")</f>
        <v/>
      </c>
      <c r="D492" s="13" t="str">
        <f ca="1">IFERROR(INDEX(MAESTRO!D:D,_xludf.AGGREGATE(15,6,ROW(MAESTRO!$B$3:$B$1000)/((MAESTRO!$B$3:$B$1000="ASMARTALC")*(UPPER(MAESTRO!$L$3:$L$1000)="CONFIRMADO")),ROWS($A$3:A492))),"")</f>
        <v/>
      </c>
      <c r="E492" s="13" t="str">
        <f ca="1">IFERROR(INDEX(MAESTRO!E:E,_xludf.AGGREGATE(15,6,ROW(MAESTRO!$B$3:$B$1000)/((MAESTRO!$B$3:$B$1000="ASMARTALC")*(UPPER(MAESTRO!$L$3:$L$1000)="CONFIRMADO")),ROWS($A$3:A492))),"")</f>
        <v/>
      </c>
      <c r="F492" s="13" t="str">
        <f ca="1">IFERROR(INDEX(MAESTRO!F:F,_xludf.AGGREGATE(15,6,ROW(MAESTRO!$B$3:$B$1000)/((MAESTRO!$B$3:$B$1000="ASMARTALC")*(UPPER(MAESTRO!$L$3:$L$1000)="CONFIRMADO")),ROWS($A$3:A492))),"")</f>
        <v/>
      </c>
      <c r="G492" s="13" t="str">
        <f ca="1">IFERROR(INDEX(MAESTRO!G:G,_xludf.AGGREGATE(15,6,ROW(MAESTRO!$B$3:$B$1000)/((MAESTRO!$B$3:$B$1000="ASMARTALC")*(UPPER(MAESTRO!$L$3:$L$1000)="CONFIRMADO")),ROWS($A$3:A492))),"")</f>
        <v/>
      </c>
      <c r="H492" s="13" t="str">
        <f ca="1">IFERROR(INDEX(MAESTRO!H:H,_xludf.AGGREGATE(15,6,ROW(MAESTRO!$B$3:$B$1000)/((MAESTRO!$B$3:$B$1000="ASMARTALC")*(UPPER(MAESTRO!$L$3:$L$1000)="CONFIRMADO")),ROWS($A$3:A492))),"")</f>
        <v/>
      </c>
      <c r="I492" s="13" t="str">
        <f ca="1">IFERROR(INDEX(MAESTRO!I:I,_xludf.AGGREGATE(15,6,ROW(MAESTRO!$B$3:$B$1000)/((MAESTRO!$B$3:$B$1000="ASMARTALC")*(UPPER(MAESTRO!$L$3:$L$1000)="CONFIRMADO")),ROWS($A$3:A492))),"")</f>
        <v/>
      </c>
      <c r="J492" s="13" t="str">
        <f ca="1">IFERROR(INDEX(MAESTRO!J:J,_xludf.AGGREGATE(15,6,ROW(MAESTRO!$B$3:$B$1000)/((MAESTRO!$B$3:$B$1000="ASMARTALC")*(UPPER(MAESTRO!$L$3:$L$1000)="CONFIRMADO")),ROWS($A$3:A492))),"")</f>
        <v/>
      </c>
      <c r="K492" s="13" t="str">
        <f ca="1">IFERROR(INDEX(MAESTRO!K:K,_xludf.AGGREGATE(15,6,ROW(MAESTRO!$B$3:$B$1000)/((MAESTRO!$B$3:$B$1000="ASMARTALC")*(UPPER(MAESTRO!$L$3:$L$1000)="CONFIRMADO")),ROWS($A$3:A492))),"")</f>
        <v/>
      </c>
      <c r="L492" s="13" t="str">
        <f ca="1">IFERROR(INDEX(MAESTRO!L:L,_xludf.AGGREGATE(15,6,ROW(MAESTRO!$B$3:$B$1000)/((MAESTRO!$B$3:$B$1000="ASMARTALC")*(UPPER(MAESTRO!$L$3:$L$1000)="CONFIRMADO")),ROWS($A$3:A492))),"")</f>
        <v/>
      </c>
      <c r="M492" s="13" t="str">
        <f ca="1">IFERROR(INDEX(MAESTRO!M:M,_xludf.AGGREGATE(15,6,ROW(MAESTRO!$B$3:$B$1000)/((MAESTRO!$B$3:$B$1000="ASMARTALC")*(UPPER(MAESTRO!$L$3:$L$1000)="CONFIRMADO")),ROWS($A$3:A492))),"")</f>
        <v/>
      </c>
      <c r="N492" s="13" t="str">
        <f ca="1">IFERROR(INDEX(MAESTRO!N:N,_xludf.AGGREGATE(15,6,ROW(MAESTRO!$B$3:$B$1000)/((MAESTRO!$B$3:$B$1000="ASMARTALC")*(UPPER(MAESTRO!$L$3:$L$1000)="CONFIRMADO")),ROWS($A$3:A492))),"")</f>
        <v/>
      </c>
      <c r="O492" s="13" t="str">
        <f ca="1">IFERROR(INDEX(MAESTRO!O:O,_xludf.AGGREGATE(15,6,ROW(MAESTRO!$B$3:$B$1000)/((MAESTRO!$B$3:$B$1000="ASMARTALC")*(UPPER(MAESTRO!$L$3:$L$1000)="CONFIRMADO")),ROWS($A$3:A492))),"")</f>
        <v/>
      </c>
      <c r="P492" s="13" t="str">
        <f ca="1">IFERROR(INDEX(MAESTRO!P:P,_xludf.AGGREGATE(15,6,ROW(MAESTRO!$B$3:$B$1000)/((MAESTRO!$B$3:$B$1000="ASMARTALC")*(UPPER(MAESTRO!$L$3:$L$1000)="CONFIRMADO")),ROWS($A$3:A492))),"")</f>
        <v/>
      </c>
      <c r="Q492" s="13" t="str">
        <f ca="1">IFERROR(INDEX(MAESTRO!Q:Q,_xludf.AGGREGATE(15,6,ROW(MAESTRO!$B$3:$B$1000)/((MAESTRO!$B$3:$B$1000="ASMARTALC")*(UPPER(MAESTRO!$L$3:$L$1000)="CONFIRMADO")),ROWS($A$3:A492))),"")</f>
        <v/>
      </c>
      <c r="R492" s="13" t="str">
        <f ca="1">IFERROR(INDEX(MAESTRO!R:R,_xludf.AGGREGATE(15,6,ROW(MAESTRO!$B$3:$B$1000)/((MAESTRO!$B$3:$B$1000="ASMARTALC")*(UPPER(MAESTRO!$L$3:$L$1000)="CONFIRMADO")),ROWS($A$3:A492))),"")</f>
        <v/>
      </c>
      <c r="S492" s="13" t="str">
        <f ca="1">IFERROR(INDEX(MAESTRO!S:S,_xludf.AGGREGATE(15,6,ROW(MAESTRO!$B$3:$B$1000)/((MAESTRO!$B$3:$B$1000="ASMARTALC")*(UPPER(MAESTRO!$L$3:$L$1000)="CONFIRMADO")),ROWS($A$3:A492))),"")</f>
        <v/>
      </c>
      <c r="T492" s="13" t="str">
        <f ca="1">IFERROR(INDEX(MAESTRO!T:T,_xludf.AGGREGATE(15,6,ROW(MAESTRO!$B$3:$B$1000)/((MAESTRO!$B$3:$B$1000="ASMARTALC")*(UPPER(MAESTRO!$L$3:$L$1000)="CONFIRMADO")),ROWS($A$3:A492))),"")</f>
        <v/>
      </c>
      <c r="U492" s="13" t="str">
        <f ca="1">IFERROR(INDEX(MAESTRO!U:U,_xludf.AGGREGATE(15,6,ROW(MAESTRO!$B$3:$B$1000)/((MAESTRO!$B$3:$B$1000="ASMARTALC")*(UPPER(MAESTRO!$L$3:$L$1000)="CONFIRMADO")),ROWS($A$3:A492))),"")</f>
        <v/>
      </c>
      <c r="V492" s="13" t="str">
        <f ca="1">IFERROR(INDEX(MAESTRO!V:V,_xludf.AGGREGATE(15,6,ROW(MAESTRO!$B$3:$B$1000)/((MAESTRO!$B$3:$B$1000="ASMARTALC")*(UPPER(MAESTRO!$L$3:$L$1000)="CONFIRMADO")),ROWS($A$3:A492))),"")</f>
        <v/>
      </c>
      <c r="W492" s="13" t="str">
        <f ca="1">IFERROR(INDEX(MAESTRO!W:W,_xludf.AGGREGATE(15,6,ROW(MAESTRO!$B$3:$B$1000)/((MAESTRO!$B$3:$B$1000="ASMARTALC")*(UPPER(MAESTRO!$L$3:$L$1000)="CONFIRMADO")),ROWS($A$3:A492))),"")</f>
        <v/>
      </c>
      <c r="X492" s="13" t="str">
        <f ca="1">IFERROR(INDEX(MAESTRO!X:X,_xludf.AGGREGATE(15,6,ROW(MAESTRO!$B$3:$B$1000)/((MAESTRO!$B$3:$B$1000="ASMARTALC")*(UPPER(MAESTRO!$L$3:$L$1000)="CONFIRMADO")),ROWS($A$3:A492))),"")</f>
        <v/>
      </c>
    </row>
    <row r="493" spans="1:24" ht="22.05" customHeight="1">
      <c r="A493" s="10" t="str">
        <f ca="1">IFERROR(INDEX(MAESTRO!A:A,_xludf.AGGREGATE(15,6,ROW(MAESTRO!$B$3:$B$1000)/((MAESTRO!$B$3:$B$1000="ASMARTALC")*(UPPER(MAESTRO!$L$3:$L$1000)="CONFIRMADO")),ROWS($A$3:A493))),"")</f>
        <v/>
      </c>
      <c r="B493" s="10" t="str">
        <f ca="1">IFERROR(INDEX(MAESTRO!B:B,_xludf.AGGREGATE(15,6,ROW(MAESTRO!$B$3:$B$1000)/((MAESTRO!$B$3:$B$1000="ASMARTALC")*(UPPER(MAESTRO!$L$3:$L$1000)="CONFIRMADO")),ROWS($A$3:A493))),"")</f>
        <v/>
      </c>
      <c r="C493" s="10" t="str">
        <f ca="1">IFERROR(INDEX(MAESTRO!C:C,_xludf.AGGREGATE(15,6,ROW(MAESTRO!$B$3:$B$1000)/((MAESTRO!$B$3:$B$1000="ASMARTALC")*(UPPER(MAESTRO!$L$3:$L$1000)="CONFIRMADO")),ROWS($A$3:A493))),"")</f>
        <v/>
      </c>
      <c r="D493" s="10" t="str">
        <f ca="1">IFERROR(INDEX(MAESTRO!D:D,_xludf.AGGREGATE(15,6,ROW(MAESTRO!$B$3:$B$1000)/((MAESTRO!$B$3:$B$1000="ASMARTALC")*(UPPER(MAESTRO!$L$3:$L$1000)="CONFIRMADO")),ROWS($A$3:A493))),"")</f>
        <v/>
      </c>
      <c r="E493" s="10" t="str">
        <f ca="1">IFERROR(INDEX(MAESTRO!E:E,_xludf.AGGREGATE(15,6,ROW(MAESTRO!$B$3:$B$1000)/((MAESTRO!$B$3:$B$1000="ASMARTALC")*(UPPER(MAESTRO!$L$3:$L$1000)="CONFIRMADO")),ROWS($A$3:A493))),"")</f>
        <v/>
      </c>
      <c r="F493" s="10" t="str">
        <f ca="1">IFERROR(INDEX(MAESTRO!F:F,_xludf.AGGREGATE(15,6,ROW(MAESTRO!$B$3:$B$1000)/((MAESTRO!$B$3:$B$1000="ASMARTALC")*(UPPER(MAESTRO!$L$3:$L$1000)="CONFIRMADO")),ROWS($A$3:A493))),"")</f>
        <v/>
      </c>
      <c r="G493" s="10" t="str">
        <f ca="1">IFERROR(INDEX(MAESTRO!G:G,_xludf.AGGREGATE(15,6,ROW(MAESTRO!$B$3:$B$1000)/((MAESTRO!$B$3:$B$1000="ASMARTALC")*(UPPER(MAESTRO!$L$3:$L$1000)="CONFIRMADO")),ROWS($A$3:A493))),"")</f>
        <v/>
      </c>
      <c r="H493" s="10" t="str">
        <f ca="1">IFERROR(INDEX(MAESTRO!H:H,_xludf.AGGREGATE(15,6,ROW(MAESTRO!$B$3:$B$1000)/((MAESTRO!$B$3:$B$1000="ASMARTALC")*(UPPER(MAESTRO!$L$3:$L$1000)="CONFIRMADO")),ROWS($A$3:A493))),"")</f>
        <v/>
      </c>
      <c r="I493" s="10" t="str">
        <f ca="1">IFERROR(INDEX(MAESTRO!I:I,_xludf.AGGREGATE(15,6,ROW(MAESTRO!$B$3:$B$1000)/((MAESTRO!$B$3:$B$1000="ASMARTALC")*(UPPER(MAESTRO!$L$3:$L$1000)="CONFIRMADO")),ROWS($A$3:A493))),"")</f>
        <v/>
      </c>
      <c r="J493" s="10" t="str">
        <f ca="1">IFERROR(INDEX(MAESTRO!J:J,_xludf.AGGREGATE(15,6,ROW(MAESTRO!$B$3:$B$1000)/((MAESTRO!$B$3:$B$1000="ASMARTALC")*(UPPER(MAESTRO!$L$3:$L$1000)="CONFIRMADO")),ROWS($A$3:A493))),"")</f>
        <v/>
      </c>
      <c r="K493" s="10" t="str">
        <f ca="1">IFERROR(INDEX(MAESTRO!K:K,_xludf.AGGREGATE(15,6,ROW(MAESTRO!$B$3:$B$1000)/((MAESTRO!$B$3:$B$1000="ASMARTALC")*(UPPER(MAESTRO!$L$3:$L$1000)="CONFIRMADO")),ROWS($A$3:A493))),"")</f>
        <v/>
      </c>
      <c r="L493" s="10" t="str">
        <f ca="1">IFERROR(INDEX(MAESTRO!L:L,_xludf.AGGREGATE(15,6,ROW(MAESTRO!$B$3:$B$1000)/((MAESTRO!$B$3:$B$1000="ASMARTALC")*(UPPER(MAESTRO!$L$3:$L$1000)="CONFIRMADO")),ROWS($A$3:A493))),"")</f>
        <v/>
      </c>
      <c r="M493" s="10" t="str">
        <f ca="1">IFERROR(INDEX(MAESTRO!M:M,_xludf.AGGREGATE(15,6,ROW(MAESTRO!$B$3:$B$1000)/((MAESTRO!$B$3:$B$1000="ASMARTALC")*(UPPER(MAESTRO!$L$3:$L$1000)="CONFIRMADO")),ROWS($A$3:A493))),"")</f>
        <v/>
      </c>
      <c r="N493" s="10" t="str">
        <f ca="1">IFERROR(INDEX(MAESTRO!N:N,_xludf.AGGREGATE(15,6,ROW(MAESTRO!$B$3:$B$1000)/((MAESTRO!$B$3:$B$1000="ASMARTALC")*(UPPER(MAESTRO!$L$3:$L$1000)="CONFIRMADO")),ROWS($A$3:A493))),"")</f>
        <v/>
      </c>
      <c r="O493" s="10" t="str">
        <f ca="1">IFERROR(INDEX(MAESTRO!O:O,_xludf.AGGREGATE(15,6,ROW(MAESTRO!$B$3:$B$1000)/((MAESTRO!$B$3:$B$1000="ASMARTALC")*(UPPER(MAESTRO!$L$3:$L$1000)="CONFIRMADO")),ROWS($A$3:A493))),"")</f>
        <v/>
      </c>
      <c r="P493" s="10" t="str">
        <f ca="1">IFERROR(INDEX(MAESTRO!P:P,_xludf.AGGREGATE(15,6,ROW(MAESTRO!$B$3:$B$1000)/((MAESTRO!$B$3:$B$1000="ASMARTALC")*(UPPER(MAESTRO!$L$3:$L$1000)="CONFIRMADO")),ROWS($A$3:A493))),"")</f>
        <v/>
      </c>
      <c r="Q493" s="10" t="str">
        <f ca="1">IFERROR(INDEX(MAESTRO!Q:Q,_xludf.AGGREGATE(15,6,ROW(MAESTRO!$B$3:$B$1000)/((MAESTRO!$B$3:$B$1000="ASMARTALC")*(UPPER(MAESTRO!$L$3:$L$1000)="CONFIRMADO")),ROWS($A$3:A493))),"")</f>
        <v/>
      </c>
      <c r="R493" s="10" t="str">
        <f ca="1">IFERROR(INDEX(MAESTRO!R:R,_xludf.AGGREGATE(15,6,ROW(MAESTRO!$B$3:$B$1000)/((MAESTRO!$B$3:$B$1000="ASMARTALC")*(UPPER(MAESTRO!$L$3:$L$1000)="CONFIRMADO")),ROWS($A$3:A493))),"")</f>
        <v/>
      </c>
      <c r="S493" s="10" t="str">
        <f ca="1">IFERROR(INDEX(MAESTRO!S:S,_xludf.AGGREGATE(15,6,ROW(MAESTRO!$B$3:$B$1000)/((MAESTRO!$B$3:$B$1000="ASMARTALC")*(UPPER(MAESTRO!$L$3:$L$1000)="CONFIRMADO")),ROWS($A$3:A493))),"")</f>
        <v/>
      </c>
      <c r="T493" s="10" t="str">
        <f ca="1">IFERROR(INDEX(MAESTRO!T:T,_xludf.AGGREGATE(15,6,ROW(MAESTRO!$B$3:$B$1000)/((MAESTRO!$B$3:$B$1000="ASMARTALC")*(UPPER(MAESTRO!$L$3:$L$1000)="CONFIRMADO")),ROWS($A$3:A493))),"")</f>
        <v/>
      </c>
      <c r="U493" s="10" t="str">
        <f ca="1">IFERROR(INDEX(MAESTRO!U:U,_xludf.AGGREGATE(15,6,ROW(MAESTRO!$B$3:$B$1000)/((MAESTRO!$B$3:$B$1000="ASMARTALC")*(UPPER(MAESTRO!$L$3:$L$1000)="CONFIRMADO")),ROWS($A$3:A493))),"")</f>
        <v/>
      </c>
      <c r="V493" s="10" t="str">
        <f ca="1">IFERROR(INDEX(MAESTRO!V:V,_xludf.AGGREGATE(15,6,ROW(MAESTRO!$B$3:$B$1000)/((MAESTRO!$B$3:$B$1000="ASMARTALC")*(UPPER(MAESTRO!$L$3:$L$1000)="CONFIRMADO")),ROWS($A$3:A493))),"")</f>
        <v/>
      </c>
      <c r="W493" s="10" t="str">
        <f ca="1">IFERROR(INDEX(MAESTRO!W:W,_xludf.AGGREGATE(15,6,ROW(MAESTRO!$B$3:$B$1000)/((MAESTRO!$B$3:$B$1000="ASMARTALC")*(UPPER(MAESTRO!$L$3:$L$1000)="CONFIRMADO")),ROWS($A$3:A493))),"")</f>
        <v/>
      </c>
      <c r="X493" s="10" t="str">
        <f ca="1">IFERROR(INDEX(MAESTRO!X:X,_xludf.AGGREGATE(15,6,ROW(MAESTRO!$B$3:$B$1000)/((MAESTRO!$B$3:$B$1000="ASMARTALC")*(UPPER(MAESTRO!$L$3:$L$1000)="CONFIRMADO")),ROWS($A$3:A493))),"")</f>
        <v/>
      </c>
    </row>
    <row r="494" spans="1:24" ht="22.05" customHeight="1">
      <c r="A494" s="13" t="str">
        <f ca="1">IFERROR(INDEX(MAESTRO!A:A,_xludf.AGGREGATE(15,6,ROW(MAESTRO!$B$3:$B$1000)/((MAESTRO!$B$3:$B$1000="ASMARTALC")*(UPPER(MAESTRO!$L$3:$L$1000)="CONFIRMADO")),ROWS($A$3:A494))),"")</f>
        <v/>
      </c>
      <c r="B494" s="13" t="str">
        <f ca="1">IFERROR(INDEX(MAESTRO!B:B,_xludf.AGGREGATE(15,6,ROW(MAESTRO!$B$3:$B$1000)/((MAESTRO!$B$3:$B$1000="ASMARTALC")*(UPPER(MAESTRO!$L$3:$L$1000)="CONFIRMADO")),ROWS($A$3:A494))),"")</f>
        <v/>
      </c>
      <c r="C494" s="13" t="str">
        <f ca="1">IFERROR(INDEX(MAESTRO!C:C,_xludf.AGGREGATE(15,6,ROW(MAESTRO!$B$3:$B$1000)/((MAESTRO!$B$3:$B$1000="ASMARTALC")*(UPPER(MAESTRO!$L$3:$L$1000)="CONFIRMADO")),ROWS($A$3:A494))),"")</f>
        <v/>
      </c>
      <c r="D494" s="13" t="str">
        <f ca="1">IFERROR(INDEX(MAESTRO!D:D,_xludf.AGGREGATE(15,6,ROW(MAESTRO!$B$3:$B$1000)/((MAESTRO!$B$3:$B$1000="ASMARTALC")*(UPPER(MAESTRO!$L$3:$L$1000)="CONFIRMADO")),ROWS($A$3:A494))),"")</f>
        <v/>
      </c>
      <c r="E494" s="13" t="str">
        <f ca="1">IFERROR(INDEX(MAESTRO!E:E,_xludf.AGGREGATE(15,6,ROW(MAESTRO!$B$3:$B$1000)/((MAESTRO!$B$3:$B$1000="ASMARTALC")*(UPPER(MAESTRO!$L$3:$L$1000)="CONFIRMADO")),ROWS($A$3:A494))),"")</f>
        <v/>
      </c>
      <c r="F494" s="13" t="str">
        <f ca="1">IFERROR(INDEX(MAESTRO!F:F,_xludf.AGGREGATE(15,6,ROW(MAESTRO!$B$3:$B$1000)/((MAESTRO!$B$3:$B$1000="ASMARTALC")*(UPPER(MAESTRO!$L$3:$L$1000)="CONFIRMADO")),ROWS($A$3:A494))),"")</f>
        <v/>
      </c>
      <c r="G494" s="13" t="str">
        <f ca="1">IFERROR(INDEX(MAESTRO!G:G,_xludf.AGGREGATE(15,6,ROW(MAESTRO!$B$3:$B$1000)/((MAESTRO!$B$3:$B$1000="ASMARTALC")*(UPPER(MAESTRO!$L$3:$L$1000)="CONFIRMADO")),ROWS($A$3:A494))),"")</f>
        <v/>
      </c>
      <c r="H494" s="13" t="str">
        <f ca="1">IFERROR(INDEX(MAESTRO!H:H,_xludf.AGGREGATE(15,6,ROW(MAESTRO!$B$3:$B$1000)/((MAESTRO!$B$3:$B$1000="ASMARTALC")*(UPPER(MAESTRO!$L$3:$L$1000)="CONFIRMADO")),ROWS($A$3:A494))),"")</f>
        <v/>
      </c>
      <c r="I494" s="13" t="str">
        <f ca="1">IFERROR(INDEX(MAESTRO!I:I,_xludf.AGGREGATE(15,6,ROW(MAESTRO!$B$3:$B$1000)/((MAESTRO!$B$3:$B$1000="ASMARTALC")*(UPPER(MAESTRO!$L$3:$L$1000)="CONFIRMADO")),ROWS($A$3:A494))),"")</f>
        <v/>
      </c>
      <c r="J494" s="13" t="str">
        <f ca="1">IFERROR(INDEX(MAESTRO!J:J,_xludf.AGGREGATE(15,6,ROW(MAESTRO!$B$3:$B$1000)/((MAESTRO!$B$3:$B$1000="ASMARTALC")*(UPPER(MAESTRO!$L$3:$L$1000)="CONFIRMADO")),ROWS($A$3:A494))),"")</f>
        <v/>
      </c>
      <c r="K494" s="13" t="str">
        <f ca="1">IFERROR(INDEX(MAESTRO!K:K,_xludf.AGGREGATE(15,6,ROW(MAESTRO!$B$3:$B$1000)/((MAESTRO!$B$3:$B$1000="ASMARTALC")*(UPPER(MAESTRO!$L$3:$L$1000)="CONFIRMADO")),ROWS($A$3:A494))),"")</f>
        <v/>
      </c>
      <c r="L494" s="13" t="str">
        <f ca="1">IFERROR(INDEX(MAESTRO!L:L,_xludf.AGGREGATE(15,6,ROW(MAESTRO!$B$3:$B$1000)/((MAESTRO!$B$3:$B$1000="ASMARTALC")*(UPPER(MAESTRO!$L$3:$L$1000)="CONFIRMADO")),ROWS($A$3:A494))),"")</f>
        <v/>
      </c>
      <c r="M494" s="13" t="str">
        <f ca="1">IFERROR(INDEX(MAESTRO!M:M,_xludf.AGGREGATE(15,6,ROW(MAESTRO!$B$3:$B$1000)/((MAESTRO!$B$3:$B$1000="ASMARTALC")*(UPPER(MAESTRO!$L$3:$L$1000)="CONFIRMADO")),ROWS($A$3:A494))),"")</f>
        <v/>
      </c>
      <c r="N494" s="13" t="str">
        <f ca="1">IFERROR(INDEX(MAESTRO!N:N,_xludf.AGGREGATE(15,6,ROW(MAESTRO!$B$3:$B$1000)/((MAESTRO!$B$3:$B$1000="ASMARTALC")*(UPPER(MAESTRO!$L$3:$L$1000)="CONFIRMADO")),ROWS($A$3:A494))),"")</f>
        <v/>
      </c>
      <c r="O494" s="13" t="str">
        <f ca="1">IFERROR(INDEX(MAESTRO!O:O,_xludf.AGGREGATE(15,6,ROW(MAESTRO!$B$3:$B$1000)/((MAESTRO!$B$3:$B$1000="ASMARTALC")*(UPPER(MAESTRO!$L$3:$L$1000)="CONFIRMADO")),ROWS($A$3:A494))),"")</f>
        <v/>
      </c>
      <c r="P494" s="13" t="str">
        <f ca="1">IFERROR(INDEX(MAESTRO!P:P,_xludf.AGGREGATE(15,6,ROW(MAESTRO!$B$3:$B$1000)/((MAESTRO!$B$3:$B$1000="ASMARTALC")*(UPPER(MAESTRO!$L$3:$L$1000)="CONFIRMADO")),ROWS($A$3:A494))),"")</f>
        <v/>
      </c>
      <c r="Q494" s="13" t="str">
        <f ca="1">IFERROR(INDEX(MAESTRO!Q:Q,_xludf.AGGREGATE(15,6,ROW(MAESTRO!$B$3:$B$1000)/((MAESTRO!$B$3:$B$1000="ASMARTALC")*(UPPER(MAESTRO!$L$3:$L$1000)="CONFIRMADO")),ROWS($A$3:A494))),"")</f>
        <v/>
      </c>
      <c r="R494" s="13" t="str">
        <f ca="1">IFERROR(INDEX(MAESTRO!R:R,_xludf.AGGREGATE(15,6,ROW(MAESTRO!$B$3:$B$1000)/((MAESTRO!$B$3:$B$1000="ASMARTALC")*(UPPER(MAESTRO!$L$3:$L$1000)="CONFIRMADO")),ROWS($A$3:A494))),"")</f>
        <v/>
      </c>
      <c r="S494" s="13" t="str">
        <f ca="1">IFERROR(INDEX(MAESTRO!S:S,_xludf.AGGREGATE(15,6,ROW(MAESTRO!$B$3:$B$1000)/((MAESTRO!$B$3:$B$1000="ASMARTALC")*(UPPER(MAESTRO!$L$3:$L$1000)="CONFIRMADO")),ROWS($A$3:A494))),"")</f>
        <v/>
      </c>
      <c r="T494" s="13" t="str">
        <f ca="1">IFERROR(INDEX(MAESTRO!T:T,_xludf.AGGREGATE(15,6,ROW(MAESTRO!$B$3:$B$1000)/((MAESTRO!$B$3:$B$1000="ASMARTALC")*(UPPER(MAESTRO!$L$3:$L$1000)="CONFIRMADO")),ROWS($A$3:A494))),"")</f>
        <v/>
      </c>
      <c r="U494" s="13" t="str">
        <f ca="1">IFERROR(INDEX(MAESTRO!U:U,_xludf.AGGREGATE(15,6,ROW(MAESTRO!$B$3:$B$1000)/((MAESTRO!$B$3:$B$1000="ASMARTALC")*(UPPER(MAESTRO!$L$3:$L$1000)="CONFIRMADO")),ROWS($A$3:A494))),"")</f>
        <v/>
      </c>
      <c r="V494" s="13" t="str">
        <f ca="1">IFERROR(INDEX(MAESTRO!V:V,_xludf.AGGREGATE(15,6,ROW(MAESTRO!$B$3:$B$1000)/((MAESTRO!$B$3:$B$1000="ASMARTALC")*(UPPER(MAESTRO!$L$3:$L$1000)="CONFIRMADO")),ROWS($A$3:A494))),"")</f>
        <v/>
      </c>
      <c r="W494" s="13" t="str">
        <f ca="1">IFERROR(INDEX(MAESTRO!W:W,_xludf.AGGREGATE(15,6,ROW(MAESTRO!$B$3:$B$1000)/((MAESTRO!$B$3:$B$1000="ASMARTALC")*(UPPER(MAESTRO!$L$3:$L$1000)="CONFIRMADO")),ROWS($A$3:A494))),"")</f>
        <v/>
      </c>
      <c r="X494" s="13" t="str">
        <f ca="1">IFERROR(INDEX(MAESTRO!X:X,_xludf.AGGREGATE(15,6,ROW(MAESTRO!$B$3:$B$1000)/((MAESTRO!$B$3:$B$1000="ASMARTALC")*(UPPER(MAESTRO!$L$3:$L$1000)="CONFIRMADO")),ROWS($A$3:A494))),"")</f>
        <v/>
      </c>
    </row>
    <row r="495" spans="1:24" ht="22.05" customHeight="1">
      <c r="A495" s="10" t="str">
        <f ca="1">IFERROR(INDEX(MAESTRO!A:A,_xludf.AGGREGATE(15,6,ROW(MAESTRO!$B$3:$B$1000)/((MAESTRO!$B$3:$B$1000="ASMARTALC")*(UPPER(MAESTRO!$L$3:$L$1000)="CONFIRMADO")),ROWS($A$3:A495))),"")</f>
        <v/>
      </c>
      <c r="B495" s="10" t="str">
        <f ca="1">IFERROR(INDEX(MAESTRO!B:B,_xludf.AGGREGATE(15,6,ROW(MAESTRO!$B$3:$B$1000)/((MAESTRO!$B$3:$B$1000="ASMARTALC")*(UPPER(MAESTRO!$L$3:$L$1000)="CONFIRMADO")),ROWS($A$3:A495))),"")</f>
        <v/>
      </c>
      <c r="C495" s="10" t="str">
        <f ca="1">IFERROR(INDEX(MAESTRO!C:C,_xludf.AGGREGATE(15,6,ROW(MAESTRO!$B$3:$B$1000)/((MAESTRO!$B$3:$B$1000="ASMARTALC")*(UPPER(MAESTRO!$L$3:$L$1000)="CONFIRMADO")),ROWS($A$3:A495))),"")</f>
        <v/>
      </c>
      <c r="D495" s="10" t="str">
        <f ca="1">IFERROR(INDEX(MAESTRO!D:D,_xludf.AGGREGATE(15,6,ROW(MAESTRO!$B$3:$B$1000)/((MAESTRO!$B$3:$B$1000="ASMARTALC")*(UPPER(MAESTRO!$L$3:$L$1000)="CONFIRMADO")),ROWS($A$3:A495))),"")</f>
        <v/>
      </c>
      <c r="E495" s="10" t="str">
        <f ca="1">IFERROR(INDEX(MAESTRO!E:E,_xludf.AGGREGATE(15,6,ROW(MAESTRO!$B$3:$B$1000)/((MAESTRO!$B$3:$B$1000="ASMARTALC")*(UPPER(MAESTRO!$L$3:$L$1000)="CONFIRMADO")),ROWS($A$3:A495))),"")</f>
        <v/>
      </c>
      <c r="F495" s="10" t="str">
        <f ca="1">IFERROR(INDEX(MAESTRO!F:F,_xludf.AGGREGATE(15,6,ROW(MAESTRO!$B$3:$B$1000)/((MAESTRO!$B$3:$B$1000="ASMARTALC")*(UPPER(MAESTRO!$L$3:$L$1000)="CONFIRMADO")),ROWS($A$3:A495))),"")</f>
        <v/>
      </c>
      <c r="G495" s="10" t="str">
        <f ca="1">IFERROR(INDEX(MAESTRO!G:G,_xludf.AGGREGATE(15,6,ROW(MAESTRO!$B$3:$B$1000)/((MAESTRO!$B$3:$B$1000="ASMARTALC")*(UPPER(MAESTRO!$L$3:$L$1000)="CONFIRMADO")),ROWS($A$3:A495))),"")</f>
        <v/>
      </c>
      <c r="H495" s="10" t="str">
        <f ca="1">IFERROR(INDEX(MAESTRO!H:H,_xludf.AGGREGATE(15,6,ROW(MAESTRO!$B$3:$B$1000)/((MAESTRO!$B$3:$B$1000="ASMARTALC")*(UPPER(MAESTRO!$L$3:$L$1000)="CONFIRMADO")),ROWS($A$3:A495))),"")</f>
        <v/>
      </c>
      <c r="I495" s="10" t="str">
        <f ca="1">IFERROR(INDEX(MAESTRO!I:I,_xludf.AGGREGATE(15,6,ROW(MAESTRO!$B$3:$B$1000)/((MAESTRO!$B$3:$B$1000="ASMARTALC")*(UPPER(MAESTRO!$L$3:$L$1000)="CONFIRMADO")),ROWS($A$3:A495))),"")</f>
        <v/>
      </c>
      <c r="J495" s="10" t="str">
        <f ca="1">IFERROR(INDEX(MAESTRO!J:J,_xludf.AGGREGATE(15,6,ROW(MAESTRO!$B$3:$B$1000)/((MAESTRO!$B$3:$B$1000="ASMARTALC")*(UPPER(MAESTRO!$L$3:$L$1000)="CONFIRMADO")),ROWS($A$3:A495))),"")</f>
        <v/>
      </c>
      <c r="K495" s="10" t="str">
        <f ca="1">IFERROR(INDEX(MAESTRO!K:K,_xludf.AGGREGATE(15,6,ROW(MAESTRO!$B$3:$B$1000)/((MAESTRO!$B$3:$B$1000="ASMARTALC")*(UPPER(MAESTRO!$L$3:$L$1000)="CONFIRMADO")),ROWS($A$3:A495))),"")</f>
        <v/>
      </c>
      <c r="L495" s="10" t="str">
        <f ca="1">IFERROR(INDEX(MAESTRO!L:L,_xludf.AGGREGATE(15,6,ROW(MAESTRO!$B$3:$B$1000)/((MAESTRO!$B$3:$B$1000="ASMARTALC")*(UPPER(MAESTRO!$L$3:$L$1000)="CONFIRMADO")),ROWS($A$3:A495))),"")</f>
        <v/>
      </c>
      <c r="M495" s="10" t="str">
        <f ca="1">IFERROR(INDEX(MAESTRO!M:M,_xludf.AGGREGATE(15,6,ROW(MAESTRO!$B$3:$B$1000)/((MAESTRO!$B$3:$B$1000="ASMARTALC")*(UPPER(MAESTRO!$L$3:$L$1000)="CONFIRMADO")),ROWS($A$3:A495))),"")</f>
        <v/>
      </c>
      <c r="N495" s="10" t="str">
        <f ca="1">IFERROR(INDEX(MAESTRO!N:N,_xludf.AGGREGATE(15,6,ROW(MAESTRO!$B$3:$B$1000)/((MAESTRO!$B$3:$B$1000="ASMARTALC")*(UPPER(MAESTRO!$L$3:$L$1000)="CONFIRMADO")),ROWS($A$3:A495))),"")</f>
        <v/>
      </c>
      <c r="O495" s="10" t="str">
        <f ca="1">IFERROR(INDEX(MAESTRO!O:O,_xludf.AGGREGATE(15,6,ROW(MAESTRO!$B$3:$B$1000)/((MAESTRO!$B$3:$B$1000="ASMARTALC")*(UPPER(MAESTRO!$L$3:$L$1000)="CONFIRMADO")),ROWS($A$3:A495))),"")</f>
        <v/>
      </c>
      <c r="P495" s="10" t="str">
        <f ca="1">IFERROR(INDEX(MAESTRO!P:P,_xludf.AGGREGATE(15,6,ROW(MAESTRO!$B$3:$B$1000)/((MAESTRO!$B$3:$B$1000="ASMARTALC")*(UPPER(MAESTRO!$L$3:$L$1000)="CONFIRMADO")),ROWS($A$3:A495))),"")</f>
        <v/>
      </c>
      <c r="Q495" s="10" t="str">
        <f ca="1">IFERROR(INDEX(MAESTRO!Q:Q,_xludf.AGGREGATE(15,6,ROW(MAESTRO!$B$3:$B$1000)/((MAESTRO!$B$3:$B$1000="ASMARTALC")*(UPPER(MAESTRO!$L$3:$L$1000)="CONFIRMADO")),ROWS($A$3:A495))),"")</f>
        <v/>
      </c>
      <c r="R495" s="10" t="str">
        <f ca="1">IFERROR(INDEX(MAESTRO!R:R,_xludf.AGGREGATE(15,6,ROW(MAESTRO!$B$3:$B$1000)/((MAESTRO!$B$3:$B$1000="ASMARTALC")*(UPPER(MAESTRO!$L$3:$L$1000)="CONFIRMADO")),ROWS($A$3:A495))),"")</f>
        <v/>
      </c>
      <c r="S495" s="10" t="str">
        <f ca="1">IFERROR(INDEX(MAESTRO!S:S,_xludf.AGGREGATE(15,6,ROW(MAESTRO!$B$3:$B$1000)/((MAESTRO!$B$3:$B$1000="ASMARTALC")*(UPPER(MAESTRO!$L$3:$L$1000)="CONFIRMADO")),ROWS($A$3:A495))),"")</f>
        <v/>
      </c>
      <c r="T495" s="10" t="str">
        <f ca="1">IFERROR(INDEX(MAESTRO!T:T,_xludf.AGGREGATE(15,6,ROW(MAESTRO!$B$3:$B$1000)/((MAESTRO!$B$3:$B$1000="ASMARTALC")*(UPPER(MAESTRO!$L$3:$L$1000)="CONFIRMADO")),ROWS($A$3:A495))),"")</f>
        <v/>
      </c>
      <c r="U495" s="10" t="str">
        <f ca="1">IFERROR(INDEX(MAESTRO!U:U,_xludf.AGGREGATE(15,6,ROW(MAESTRO!$B$3:$B$1000)/((MAESTRO!$B$3:$B$1000="ASMARTALC")*(UPPER(MAESTRO!$L$3:$L$1000)="CONFIRMADO")),ROWS($A$3:A495))),"")</f>
        <v/>
      </c>
      <c r="V495" s="10" t="str">
        <f ca="1">IFERROR(INDEX(MAESTRO!V:V,_xludf.AGGREGATE(15,6,ROW(MAESTRO!$B$3:$B$1000)/((MAESTRO!$B$3:$B$1000="ASMARTALC")*(UPPER(MAESTRO!$L$3:$L$1000)="CONFIRMADO")),ROWS($A$3:A495))),"")</f>
        <v/>
      </c>
      <c r="W495" s="10" t="str">
        <f ca="1">IFERROR(INDEX(MAESTRO!W:W,_xludf.AGGREGATE(15,6,ROW(MAESTRO!$B$3:$B$1000)/((MAESTRO!$B$3:$B$1000="ASMARTALC")*(UPPER(MAESTRO!$L$3:$L$1000)="CONFIRMADO")),ROWS($A$3:A495))),"")</f>
        <v/>
      </c>
      <c r="X495" s="10" t="str">
        <f ca="1">IFERROR(INDEX(MAESTRO!X:X,_xludf.AGGREGATE(15,6,ROW(MAESTRO!$B$3:$B$1000)/((MAESTRO!$B$3:$B$1000="ASMARTALC")*(UPPER(MAESTRO!$L$3:$L$1000)="CONFIRMADO")),ROWS($A$3:A495))),"")</f>
        <v/>
      </c>
    </row>
    <row r="496" spans="1:24" ht="22.05" customHeight="1">
      <c r="A496" s="13" t="str">
        <f ca="1">IFERROR(INDEX(MAESTRO!A:A,_xludf.AGGREGATE(15,6,ROW(MAESTRO!$B$3:$B$1000)/((MAESTRO!$B$3:$B$1000="ASMARTALC")*(UPPER(MAESTRO!$L$3:$L$1000)="CONFIRMADO")),ROWS($A$3:A496))),"")</f>
        <v/>
      </c>
      <c r="B496" s="13" t="str">
        <f ca="1">IFERROR(INDEX(MAESTRO!B:B,_xludf.AGGREGATE(15,6,ROW(MAESTRO!$B$3:$B$1000)/((MAESTRO!$B$3:$B$1000="ASMARTALC")*(UPPER(MAESTRO!$L$3:$L$1000)="CONFIRMADO")),ROWS($A$3:A496))),"")</f>
        <v/>
      </c>
      <c r="C496" s="13" t="str">
        <f ca="1">IFERROR(INDEX(MAESTRO!C:C,_xludf.AGGREGATE(15,6,ROW(MAESTRO!$B$3:$B$1000)/((MAESTRO!$B$3:$B$1000="ASMARTALC")*(UPPER(MAESTRO!$L$3:$L$1000)="CONFIRMADO")),ROWS($A$3:A496))),"")</f>
        <v/>
      </c>
      <c r="D496" s="13" t="str">
        <f ca="1">IFERROR(INDEX(MAESTRO!D:D,_xludf.AGGREGATE(15,6,ROW(MAESTRO!$B$3:$B$1000)/((MAESTRO!$B$3:$B$1000="ASMARTALC")*(UPPER(MAESTRO!$L$3:$L$1000)="CONFIRMADO")),ROWS($A$3:A496))),"")</f>
        <v/>
      </c>
      <c r="E496" s="13" t="str">
        <f ca="1">IFERROR(INDEX(MAESTRO!E:E,_xludf.AGGREGATE(15,6,ROW(MAESTRO!$B$3:$B$1000)/((MAESTRO!$B$3:$B$1000="ASMARTALC")*(UPPER(MAESTRO!$L$3:$L$1000)="CONFIRMADO")),ROWS($A$3:A496))),"")</f>
        <v/>
      </c>
      <c r="F496" s="13" t="str">
        <f ca="1">IFERROR(INDEX(MAESTRO!F:F,_xludf.AGGREGATE(15,6,ROW(MAESTRO!$B$3:$B$1000)/((MAESTRO!$B$3:$B$1000="ASMARTALC")*(UPPER(MAESTRO!$L$3:$L$1000)="CONFIRMADO")),ROWS($A$3:A496))),"")</f>
        <v/>
      </c>
      <c r="G496" s="13" t="str">
        <f ca="1">IFERROR(INDEX(MAESTRO!G:G,_xludf.AGGREGATE(15,6,ROW(MAESTRO!$B$3:$B$1000)/((MAESTRO!$B$3:$B$1000="ASMARTALC")*(UPPER(MAESTRO!$L$3:$L$1000)="CONFIRMADO")),ROWS($A$3:A496))),"")</f>
        <v/>
      </c>
      <c r="H496" s="13" t="str">
        <f ca="1">IFERROR(INDEX(MAESTRO!H:H,_xludf.AGGREGATE(15,6,ROW(MAESTRO!$B$3:$B$1000)/((MAESTRO!$B$3:$B$1000="ASMARTALC")*(UPPER(MAESTRO!$L$3:$L$1000)="CONFIRMADO")),ROWS($A$3:A496))),"")</f>
        <v/>
      </c>
      <c r="I496" s="13" t="str">
        <f ca="1">IFERROR(INDEX(MAESTRO!I:I,_xludf.AGGREGATE(15,6,ROW(MAESTRO!$B$3:$B$1000)/((MAESTRO!$B$3:$B$1000="ASMARTALC")*(UPPER(MAESTRO!$L$3:$L$1000)="CONFIRMADO")),ROWS($A$3:A496))),"")</f>
        <v/>
      </c>
      <c r="J496" s="13" t="str">
        <f ca="1">IFERROR(INDEX(MAESTRO!J:J,_xludf.AGGREGATE(15,6,ROW(MAESTRO!$B$3:$B$1000)/((MAESTRO!$B$3:$B$1000="ASMARTALC")*(UPPER(MAESTRO!$L$3:$L$1000)="CONFIRMADO")),ROWS($A$3:A496))),"")</f>
        <v/>
      </c>
      <c r="K496" s="13" t="str">
        <f ca="1">IFERROR(INDEX(MAESTRO!K:K,_xludf.AGGREGATE(15,6,ROW(MAESTRO!$B$3:$B$1000)/((MAESTRO!$B$3:$B$1000="ASMARTALC")*(UPPER(MAESTRO!$L$3:$L$1000)="CONFIRMADO")),ROWS($A$3:A496))),"")</f>
        <v/>
      </c>
      <c r="L496" s="13" t="str">
        <f ca="1">IFERROR(INDEX(MAESTRO!L:L,_xludf.AGGREGATE(15,6,ROW(MAESTRO!$B$3:$B$1000)/((MAESTRO!$B$3:$B$1000="ASMARTALC")*(UPPER(MAESTRO!$L$3:$L$1000)="CONFIRMADO")),ROWS($A$3:A496))),"")</f>
        <v/>
      </c>
      <c r="M496" s="13" t="str">
        <f ca="1">IFERROR(INDEX(MAESTRO!M:M,_xludf.AGGREGATE(15,6,ROW(MAESTRO!$B$3:$B$1000)/((MAESTRO!$B$3:$B$1000="ASMARTALC")*(UPPER(MAESTRO!$L$3:$L$1000)="CONFIRMADO")),ROWS($A$3:A496))),"")</f>
        <v/>
      </c>
      <c r="N496" s="13" t="str">
        <f ca="1">IFERROR(INDEX(MAESTRO!N:N,_xludf.AGGREGATE(15,6,ROW(MAESTRO!$B$3:$B$1000)/((MAESTRO!$B$3:$B$1000="ASMARTALC")*(UPPER(MAESTRO!$L$3:$L$1000)="CONFIRMADO")),ROWS($A$3:A496))),"")</f>
        <v/>
      </c>
      <c r="O496" s="13" t="str">
        <f ca="1">IFERROR(INDEX(MAESTRO!O:O,_xludf.AGGREGATE(15,6,ROW(MAESTRO!$B$3:$B$1000)/((MAESTRO!$B$3:$B$1000="ASMARTALC")*(UPPER(MAESTRO!$L$3:$L$1000)="CONFIRMADO")),ROWS($A$3:A496))),"")</f>
        <v/>
      </c>
      <c r="P496" s="13" t="str">
        <f ca="1">IFERROR(INDEX(MAESTRO!P:P,_xludf.AGGREGATE(15,6,ROW(MAESTRO!$B$3:$B$1000)/((MAESTRO!$B$3:$B$1000="ASMARTALC")*(UPPER(MAESTRO!$L$3:$L$1000)="CONFIRMADO")),ROWS($A$3:A496))),"")</f>
        <v/>
      </c>
      <c r="Q496" s="13" t="str">
        <f ca="1">IFERROR(INDEX(MAESTRO!Q:Q,_xludf.AGGREGATE(15,6,ROW(MAESTRO!$B$3:$B$1000)/((MAESTRO!$B$3:$B$1000="ASMARTALC")*(UPPER(MAESTRO!$L$3:$L$1000)="CONFIRMADO")),ROWS($A$3:A496))),"")</f>
        <v/>
      </c>
      <c r="R496" s="13" t="str">
        <f ca="1">IFERROR(INDEX(MAESTRO!R:R,_xludf.AGGREGATE(15,6,ROW(MAESTRO!$B$3:$B$1000)/((MAESTRO!$B$3:$B$1000="ASMARTALC")*(UPPER(MAESTRO!$L$3:$L$1000)="CONFIRMADO")),ROWS($A$3:A496))),"")</f>
        <v/>
      </c>
      <c r="S496" s="13" t="str">
        <f ca="1">IFERROR(INDEX(MAESTRO!S:S,_xludf.AGGREGATE(15,6,ROW(MAESTRO!$B$3:$B$1000)/((MAESTRO!$B$3:$B$1000="ASMARTALC")*(UPPER(MAESTRO!$L$3:$L$1000)="CONFIRMADO")),ROWS($A$3:A496))),"")</f>
        <v/>
      </c>
      <c r="T496" s="13" t="str">
        <f ca="1">IFERROR(INDEX(MAESTRO!T:T,_xludf.AGGREGATE(15,6,ROW(MAESTRO!$B$3:$B$1000)/((MAESTRO!$B$3:$B$1000="ASMARTALC")*(UPPER(MAESTRO!$L$3:$L$1000)="CONFIRMADO")),ROWS($A$3:A496))),"")</f>
        <v/>
      </c>
      <c r="U496" s="13" t="str">
        <f ca="1">IFERROR(INDEX(MAESTRO!U:U,_xludf.AGGREGATE(15,6,ROW(MAESTRO!$B$3:$B$1000)/((MAESTRO!$B$3:$B$1000="ASMARTALC")*(UPPER(MAESTRO!$L$3:$L$1000)="CONFIRMADO")),ROWS($A$3:A496))),"")</f>
        <v/>
      </c>
      <c r="V496" s="13" t="str">
        <f ca="1">IFERROR(INDEX(MAESTRO!V:V,_xludf.AGGREGATE(15,6,ROW(MAESTRO!$B$3:$B$1000)/((MAESTRO!$B$3:$B$1000="ASMARTALC")*(UPPER(MAESTRO!$L$3:$L$1000)="CONFIRMADO")),ROWS($A$3:A496))),"")</f>
        <v/>
      </c>
      <c r="W496" s="13" t="str">
        <f ca="1">IFERROR(INDEX(MAESTRO!W:W,_xludf.AGGREGATE(15,6,ROW(MAESTRO!$B$3:$B$1000)/((MAESTRO!$B$3:$B$1000="ASMARTALC")*(UPPER(MAESTRO!$L$3:$L$1000)="CONFIRMADO")),ROWS($A$3:A496))),"")</f>
        <v/>
      </c>
      <c r="X496" s="13" t="str">
        <f ca="1">IFERROR(INDEX(MAESTRO!X:X,_xludf.AGGREGATE(15,6,ROW(MAESTRO!$B$3:$B$1000)/((MAESTRO!$B$3:$B$1000="ASMARTALC")*(UPPER(MAESTRO!$L$3:$L$1000)="CONFIRMADO")),ROWS($A$3:A496))),"")</f>
        <v/>
      </c>
    </row>
    <row r="497" spans="1:24" ht="22.05" customHeight="1">
      <c r="A497" s="10" t="str">
        <f ca="1">IFERROR(INDEX(MAESTRO!A:A,_xludf.AGGREGATE(15,6,ROW(MAESTRO!$B$3:$B$1000)/((MAESTRO!$B$3:$B$1000="ASMARTALC")*(UPPER(MAESTRO!$L$3:$L$1000)="CONFIRMADO")),ROWS($A$3:A497))),"")</f>
        <v/>
      </c>
      <c r="B497" s="10" t="str">
        <f ca="1">IFERROR(INDEX(MAESTRO!B:B,_xludf.AGGREGATE(15,6,ROW(MAESTRO!$B$3:$B$1000)/((MAESTRO!$B$3:$B$1000="ASMARTALC")*(UPPER(MAESTRO!$L$3:$L$1000)="CONFIRMADO")),ROWS($A$3:A497))),"")</f>
        <v/>
      </c>
      <c r="C497" s="10" t="str">
        <f ca="1">IFERROR(INDEX(MAESTRO!C:C,_xludf.AGGREGATE(15,6,ROW(MAESTRO!$B$3:$B$1000)/((MAESTRO!$B$3:$B$1000="ASMARTALC")*(UPPER(MAESTRO!$L$3:$L$1000)="CONFIRMADO")),ROWS($A$3:A497))),"")</f>
        <v/>
      </c>
      <c r="D497" s="10" t="str">
        <f ca="1">IFERROR(INDEX(MAESTRO!D:D,_xludf.AGGREGATE(15,6,ROW(MAESTRO!$B$3:$B$1000)/((MAESTRO!$B$3:$B$1000="ASMARTALC")*(UPPER(MAESTRO!$L$3:$L$1000)="CONFIRMADO")),ROWS($A$3:A497))),"")</f>
        <v/>
      </c>
      <c r="E497" s="10" t="str">
        <f ca="1">IFERROR(INDEX(MAESTRO!E:E,_xludf.AGGREGATE(15,6,ROW(MAESTRO!$B$3:$B$1000)/((MAESTRO!$B$3:$B$1000="ASMARTALC")*(UPPER(MAESTRO!$L$3:$L$1000)="CONFIRMADO")),ROWS($A$3:A497))),"")</f>
        <v/>
      </c>
      <c r="F497" s="10" t="str">
        <f ca="1">IFERROR(INDEX(MAESTRO!F:F,_xludf.AGGREGATE(15,6,ROW(MAESTRO!$B$3:$B$1000)/((MAESTRO!$B$3:$B$1000="ASMARTALC")*(UPPER(MAESTRO!$L$3:$L$1000)="CONFIRMADO")),ROWS($A$3:A497))),"")</f>
        <v/>
      </c>
      <c r="G497" s="10" t="str">
        <f ca="1">IFERROR(INDEX(MAESTRO!G:G,_xludf.AGGREGATE(15,6,ROW(MAESTRO!$B$3:$B$1000)/((MAESTRO!$B$3:$B$1000="ASMARTALC")*(UPPER(MAESTRO!$L$3:$L$1000)="CONFIRMADO")),ROWS($A$3:A497))),"")</f>
        <v/>
      </c>
      <c r="H497" s="10" t="str">
        <f ca="1">IFERROR(INDEX(MAESTRO!H:H,_xludf.AGGREGATE(15,6,ROW(MAESTRO!$B$3:$B$1000)/((MAESTRO!$B$3:$B$1000="ASMARTALC")*(UPPER(MAESTRO!$L$3:$L$1000)="CONFIRMADO")),ROWS($A$3:A497))),"")</f>
        <v/>
      </c>
      <c r="I497" s="10" t="str">
        <f ca="1">IFERROR(INDEX(MAESTRO!I:I,_xludf.AGGREGATE(15,6,ROW(MAESTRO!$B$3:$B$1000)/((MAESTRO!$B$3:$B$1000="ASMARTALC")*(UPPER(MAESTRO!$L$3:$L$1000)="CONFIRMADO")),ROWS($A$3:A497))),"")</f>
        <v/>
      </c>
      <c r="J497" s="10" t="str">
        <f ca="1">IFERROR(INDEX(MAESTRO!J:J,_xludf.AGGREGATE(15,6,ROW(MAESTRO!$B$3:$B$1000)/((MAESTRO!$B$3:$B$1000="ASMARTALC")*(UPPER(MAESTRO!$L$3:$L$1000)="CONFIRMADO")),ROWS($A$3:A497))),"")</f>
        <v/>
      </c>
      <c r="K497" s="10" t="str">
        <f ca="1">IFERROR(INDEX(MAESTRO!K:K,_xludf.AGGREGATE(15,6,ROW(MAESTRO!$B$3:$B$1000)/((MAESTRO!$B$3:$B$1000="ASMARTALC")*(UPPER(MAESTRO!$L$3:$L$1000)="CONFIRMADO")),ROWS($A$3:A497))),"")</f>
        <v/>
      </c>
      <c r="L497" s="10" t="str">
        <f ca="1">IFERROR(INDEX(MAESTRO!L:L,_xludf.AGGREGATE(15,6,ROW(MAESTRO!$B$3:$B$1000)/((MAESTRO!$B$3:$B$1000="ASMARTALC")*(UPPER(MAESTRO!$L$3:$L$1000)="CONFIRMADO")),ROWS($A$3:A497))),"")</f>
        <v/>
      </c>
      <c r="M497" s="10" t="str">
        <f ca="1">IFERROR(INDEX(MAESTRO!M:M,_xludf.AGGREGATE(15,6,ROW(MAESTRO!$B$3:$B$1000)/((MAESTRO!$B$3:$B$1000="ASMARTALC")*(UPPER(MAESTRO!$L$3:$L$1000)="CONFIRMADO")),ROWS($A$3:A497))),"")</f>
        <v/>
      </c>
      <c r="N497" s="10" t="str">
        <f ca="1">IFERROR(INDEX(MAESTRO!N:N,_xludf.AGGREGATE(15,6,ROW(MAESTRO!$B$3:$B$1000)/((MAESTRO!$B$3:$B$1000="ASMARTALC")*(UPPER(MAESTRO!$L$3:$L$1000)="CONFIRMADO")),ROWS($A$3:A497))),"")</f>
        <v/>
      </c>
      <c r="O497" s="10" t="str">
        <f ca="1">IFERROR(INDEX(MAESTRO!O:O,_xludf.AGGREGATE(15,6,ROW(MAESTRO!$B$3:$B$1000)/((MAESTRO!$B$3:$B$1000="ASMARTALC")*(UPPER(MAESTRO!$L$3:$L$1000)="CONFIRMADO")),ROWS($A$3:A497))),"")</f>
        <v/>
      </c>
      <c r="P497" s="10" t="str">
        <f ca="1">IFERROR(INDEX(MAESTRO!P:P,_xludf.AGGREGATE(15,6,ROW(MAESTRO!$B$3:$B$1000)/((MAESTRO!$B$3:$B$1000="ASMARTALC")*(UPPER(MAESTRO!$L$3:$L$1000)="CONFIRMADO")),ROWS($A$3:A497))),"")</f>
        <v/>
      </c>
      <c r="Q497" s="10" t="str">
        <f ca="1">IFERROR(INDEX(MAESTRO!Q:Q,_xludf.AGGREGATE(15,6,ROW(MAESTRO!$B$3:$B$1000)/((MAESTRO!$B$3:$B$1000="ASMARTALC")*(UPPER(MAESTRO!$L$3:$L$1000)="CONFIRMADO")),ROWS($A$3:A497))),"")</f>
        <v/>
      </c>
      <c r="R497" s="10" t="str">
        <f ca="1">IFERROR(INDEX(MAESTRO!R:R,_xludf.AGGREGATE(15,6,ROW(MAESTRO!$B$3:$B$1000)/((MAESTRO!$B$3:$B$1000="ASMARTALC")*(UPPER(MAESTRO!$L$3:$L$1000)="CONFIRMADO")),ROWS($A$3:A497))),"")</f>
        <v/>
      </c>
      <c r="S497" s="10" t="str">
        <f ca="1">IFERROR(INDEX(MAESTRO!S:S,_xludf.AGGREGATE(15,6,ROW(MAESTRO!$B$3:$B$1000)/((MAESTRO!$B$3:$B$1000="ASMARTALC")*(UPPER(MAESTRO!$L$3:$L$1000)="CONFIRMADO")),ROWS($A$3:A497))),"")</f>
        <v/>
      </c>
      <c r="T497" s="10" t="str">
        <f ca="1">IFERROR(INDEX(MAESTRO!T:T,_xludf.AGGREGATE(15,6,ROW(MAESTRO!$B$3:$B$1000)/((MAESTRO!$B$3:$B$1000="ASMARTALC")*(UPPER(MAESTRO!$L$3:$L$1000)="CONFIRMADO")),ROWS($A$3:A497))),"")</f>
        <v/>
      </c>
      <c r="U497" s="10" t="str">
        <f ca="1">IFERROR(INDEX(MAESTRO!U:U,_xludf.AGGREGATE(15,6,ROW(MAESTRO!$B$3:$B$1000)/((MAESTRO!$B$3:$B$1000="ASMARTALC")*(UPPER(MAESTRO!$L$3:$L$1000)="CONFIRMADO")),ROWS($A$3:A497))),"")</f>
        <v/>
      </c>
      <c r="V497" s="10" t="str">
        <f ca="1">IFERROR(INDEX(MAESTRO!V:V,_xludf.AGGREGATE(15,6,ROW(MAESTRO!$B$3:$B$1000)/((MAESTRO!$B$3:$B$1000="ASMARTALC")*(UPPER(MAESTRO!$L$3:$L$1000)="CONFIRMADO")),ROWS($A$3:A497))),"")</f>
        <v/>
      </c>
      <c r="W497" s="10" t="str">
        <f ca="1">IFERROR(INDEX(MAESTRO!W:W,_xludf.AGGREGATE(15,6,ROW(MAESTRO!$B$3:$B$1000)/((MAESTRO!$B$3:$B$1000="ASMARTALC")*(UPPER(MAESTRO!$L$3:$L$1000)="CONFIRMADO")),ROWS($A$3:A497))),"")</f>
        <v/>
      </c>
      <c r="X497" s="10" t="str">
        <f ca="1">IFERROR(INDEX(MAESTRO!X:X,_xludf.AGGREGATE(15,6,ROW(MAESTRO!$B$3:$B$1000)/((MAESTRO!$B$3:$B$1000="ASMARTALC")*(UPPER(MAESTRO!$L$3:$L$1000)="CONFIRMADO")),ROWS($A$3:A497))),"")</f>
        <v/>
      </c>
    </row>
    <row r="498" spans="1:24" ht="22.05" customHeight="1">
      <c r="A498" s="13" t="str">
        <f ca="1">IFERROR(INDEX(MAESTRO!A:A,_xludf.AGGREGATE(15,6,ROW(MAESTRO!$B$3:$B$1000)/((MAESTRO!$B$3:$B$1000="ASMARTALC")*(UPPER(MAESTRO!$L$3:$L$1000)="CONFIRMADO")),ROWS($A$3:A498))),"")</f>
        <v/>
      </c>
      <c r="B498" s="13" t="str">
        <f ca="1">IFERROR(INDEX(MAESTRO!B:B,_xludf.AGGREGATE(15,6,ROW(MAESTRO!$B$3:$B$1000)/((MAESTRO!$B$3:$B$1000="ASMARTALC")*(UPPER(MAESTRO!$L$3:$L$1000)="CONFIRMADO")),ROWS($A$3:A498))),"")</f>
        <v/>
      </c>
      <c r="C498" s="13" t="str">
        <f ca="1">IFERROR(INDEX(MAESTRO!C:C,_xludf.AGGREGATE(15,6,ROW(MAESTRO!$B$3:$B$1000)/((MAESTRO!$B$3:$B$1000="ASMARTALC")*(UPPER(MAESTRO!$L$3:$L$1000)="CONFIRMADO")),ROWS($A$3:A498))),"")</f>
        <v/>
      </c>
      <c r="D498" s="13" t="str">
        <f ca="1">IFERROR(INDEX(MAESTRO!D:D,_xludf.AGGREGATE(15,6,ROW(MAESTRO!$B$3:$B$1000)/((MAESTRO!$B$3:$B$1000="ASMARTALC")*(UPPER(MAESTRO!$L$3:$L$1000)="CONFIRMADO")),ROWS($A$3:A498))),"")</f>
        <v/>
      </c>
      <c r="E498" s="13" t="str">
        <f ca="1">IFERROR(INDEX(MAESTRO!E:E,_xludf.AGGREGATE(15,6,ROW(MAESTRO!$B$3:$B$1000)/((MAESTRO!$B$3:$B$1000="ASMARTALC")*(UPPER(MAESTRO!$L$3:$L$1000)="CONFIRMADO")),ROWS($A$3:A498))),"")</f>
        <v/>
      </c>
      <c r="F498" s="13" t="str">
        <f ca="1">IFERROR(INDEX(MAESTRO!F:F,_xludf.AGGREGATE(15,6,ROW(MAESTRO!$B$3:$B$1000)/((MAESTRO!$B$3:$B$1000="ASMARTALC")*(UPPER(MAESTRO!$L$3:$L$1000)="CONFIRMADO")),ROWS($A$3:A498))),"")</f>
        <v/>
      </c>
      <c r="G498" s="13" t="str">
        <f ca="1">IFERROR(INDEX(MAESTRO!G:G,_xludf.AGGREGATE(15,6,ROW(MAESTRO!$B$3:$B$1000)/((MAESTRO!$B$3:$B$1000="ASMARTALC")*(UPPER(MAESTRO!$L$3:$L$1000)="CONFIRMADO")),ROWS($A$3:A498))),"")</f>
        <v/>
      </c>
      <c r="H498" s="13" t="str">
        <f ca="1">IFERROR(INDEX(MAESTRO!H:H,_xludf.AGGREGATE(15,6,ROW(MAESTRO!$B$3:$B$1000)/((MAESTRO!$B$3:$B$1000="ASMARTALC")*(UPPER(MAESTRO!$L$3:$L$1000)="CONFIRMADO")),ROWS($A$3:A498))),"")</f>
        <v/>
      </c>
      <c r="I498" s="13" t="str">
        <f ca="1">IFERROR(INDEX(MAESTRO!I:I,_xludf.AGGREGATE(15,6,ROW(MAESTRO!$B$3:$B$1000)/((MAESTRO!$B$3:$B$1000="ASMARTALC")*(UPPER(MAESTRO!$L$3:$L$1000)="CONFIRMADO")),ROWS($A$3:A498))),"")</f>
        <v/>
      </c>
      <c r="J498" s="13" t="str">
        <f ca="1">IFERROR(INDEX(MAESTRO!J:J,_xludf.AGGREGATE(15,6,ROW(MAESTRO!$B$3:$B$1000)/((MAESTRO!$B$3:$B$1000="ASMARTALC")*(UPPER(MAESTRO!$L$3:$L$1000)="CONFIRMADO")),ROWS($A$3:A498))),"")</f>
        <v/>
      </c>
      <c r="K498" s="13" t="str">
        <f ca="1">IFERROR(INDEX(MAESTRO!K:K,_xludf.AGGREGATE(15,6,ROW(MAESTRO!$B$3:$B$1000)/((MAESTRO!$B$3:$B$1000="ASMARTALC")*(UPPER(MAESTRO!$L$3:$L$1000)="CONFIRMADO")),ROWS($A$3:A498))),"")</f>
        <v/>
      </c>
      <c r="L498" s="13" t="str">
        <f ca="1">IFERROR(INDEX(MAESTRO!L:L,_xludf.AGGREGATE(15,6,ROW(MAESTRO!$B$3:$B$1000)/((MAESTRO!$B$3:$B$1000="ASMARTALC")*(UPPER(MAESTRO!$L$3:$L$1000)="CONFIRMADO")),ROWS($A$3:A498))),"")</f>
        <v/>
      </c>
      <c r="M498" s="13" t="str">
        <f ca="1">IFERROR(INDEX(MAESTRO!M:M,_xludf.AGGREGATE(15,6,ROW(MAESTRO!$B$3:$B$1000)/((MAESTRO!$B$3:$B$1000="ASMARTALC")*(UPPER(MAESTRO!$L$3:$L$1000)="CONFIRMADO")),ROWS($A$3:A498))),"")</f>
        <v/>
      </c>
      <c r="N498" s="13" t="str">
        <f ca="1">IFERROR(INDEX(MAESTRO!N:N,_xludf.AGGREGATE(15,6,ROW(MAESTRO!$B$3:$B$1000)/((MAESTRO!$B$3:$B$1000="ASMARTALC")*(UPPER(MAESTRO!$L$3:$L$1000)="CONFIRMADO")),ROWS($A$3:A498))),"")</f>
        <v/>
      </c>
      <c r="O498" s="13" t="str">
        <f ca="1">IFERROR(INDEX(MAESTRO!O:O,_xludf.AGGREGATE(15,6,ROW(MAESTRO!$B$3:$B$1000)/((MAESTRO!$B$3:$B$1000="ASMARTALC")*(UPPER(MAESTRO!$L$3:$L$1000)="CONFIRMADO")),ROWS($A$3:A498))),"")</f>
        <v/>
      </c>
      <c r="P498" s="13" t="str">
        <f ca="1">IFERROR(INDEX(MAESTRO!P:P,_xludf.AGGREGATE(15,6,ROW(MAESTRO!$B$3:$B$1000)/((MAESTRO!$B$3:$B$1000="ASMARTALC")*(UPPER(MAESTRO!$L$3:$L$1000)="CONFIRMADO")),ROWS($A$3:A498))),"")</f>
        <v/>
      </c>
      <c r="Q498" s="13" t="str">
        <f ca="1">IFERROR(INDEX(MAESTRO!Q:Q,_xludf.AGGREGATE(15,6,ROW(MAESTRO!$B$3:$B$1000)/((MAESTRO!$B$3:$B$1000="ASMARTALC")*(UPPER(MAESTRO!$L$3:$L$1000)="CONFIRMADO")),ROWS($A$3:A498))),"")</f>
        <v/>
      </c>
      <c r="R498" s="13" t="str">
        <f ca="1">IFERROR(INDEX(MAESTRO!R:R,_xludf.AGGREGATE(15,6,ROW(MAESTRO!$B$3:$B$1000)/((MAESTRO!$B$3:$B$1000="ASMARTALC")*(UPPER(MAESTRO!$L$3:$L$1000)="CONFIRMADO")),ROWS($A$3:A498))),"")</f>
        <v/>
      </c>
      <c r="S498" s="13" t="str">
        <f ca="1">IFERROR(INDEX(MAESTRO!S:S,_xludf.AGGREGATE(15,6,ROW(MAESTRO!$B$3:$B$1000)/((MAESTRO!$B$3:$B$1000="ASMARTALC")*(UPPER(MAESTRO!$L$3:$L$1000)="CONFIRMADO")),ROWS($A$3:A498))),"")</f>
        <v/>
      </c>
      <c r="T498" s="13" t="str">
        <f ca="1">IFERROR(INDEX(MAESTRO!T:T,_xludf.AGGREGATE(15,6,ROW(MAESTRO!$B$3:$B$1000)/((MAESTRO!$B$3:$B$1000="ASMARTALC")*(UPPER(MAESTRO!$L$3:$L$1000)="CONFIRMADO")),ROWS($A$3:A498))),"")</f>
        <v/>
      </c>
      <c r="U498" s="13" t="str">
        <f ca="1">IFERROR(INDEX(MAESTRO!U:U,_xludf.AGGREGATE(15,6,ROW(MAESTRO!$B$3:$B$1000)/((MAESTRO!$B$3:$B$1000="ASMARTALC")*(UPPER(MAESTRO!$L$3:$L$1000)="CONFIRMADO")),ROWS($A$3:A498))),"")</f>
        <v/>
      </c>
      <c r="V498" s="13" t="str">
        <f ca="1">IFERROR(INDEX(MAESTRO!V:V,_xludf.AGGREGATE(15,6,ROW(MAESTRO!$B$3:$B$1000)/((MAESTRO!$B$3:$B$1000="ASMARTALC")*(UPPER(MAESTRO!$L$3:$L$1000)="CONFIRMADO")),ROWS($A$3:A498))),"")</f>
        <v/>
      </c>
      <c r="W498" s="13" t="str">
        <f ca="1">IFERROR(INDEX(MAESTRO!W:W,_xludf.AGGREGATE(15,6,ROW(MAESTRO!$B$3:$B$1000)/((MAESTRO!$B$3:$B$1000="ASMARTALC")*(UPPER(MAESTRO!$L$3:$L$1000)="CONFIRMADO")),ROWS($A$3:A498))),"")</f>
        <v/>
      </c>
      <c r="X498" s="13" t="str">
        <f ca="1">IFERROR(INDEX(MAESTRO!X:X,_xludf.AGGREGATE(15,6,ROW(MAESTRO!$B$3:$B$1000)/((MAESTRO!$B$3:$B$1000="ASMARTALC")*(UPPER(MAESTRO!$L$3:$L$1000)="CONFIRMADO")),ROWS($A$3:A498))),"")</f>
        <v/>
      </c>
    </row>
    <row r="499" spans="1:24" ht="22.05" customHeight="1">
      <c r="A499" s="10" t="str">
        <f ca="1">IFERROR(INDEX(MAESTRO!A:A,_xludf.AGGREGATE(15,6,ROW(MAESTRO!$B$3:$B$1000)/((MAESTRO!$B$3:$B$1000="ASMARTALC")*(UPPER(MAESTRO!$L$3:$L$1000)="CONFIRMADO")),ROWS($A$3:A499))),"")</f>
        <v/>
      </c>
      <c r="B499" s="10" t="str">
        <f ca="1">IFERROR(INDEX(MAESTRO!B:B,_xludf.AGGREGATE(15,6,ROW(MAESTRO!$B$3:$B$1000)/((MAESTRO!$B$3:$B$1000="ASMARTALC")*(UPPER(MAESTRO!$L$3:$L$1000)="CONFIRMADO")),ROWS($A$3:A499))),"")</f>
        <v/>
      </c>
      <c r="C499" s="10" t="str">
        <f ca="1">IFERROR(INDEX(MAESTRO!C:C,_xludf.AGGREGATE(15,6,ROW(MAESTRO!$B$3:$B$1000)/((MAESTRO!$B$3:$B$1000="ASMARTALC")*(UPPER(MAESTRO!$L$3:$L$1000)="CONFIRMADO")),ROWS($A$3:A499))),"")</f>
        <v/>
      </c>
      <c r="D499" s="10" t="str">
        <f ca="1">IFERROR(INDEX(MAESTRO!D:D,_xludf.AGGREGATE(15,6,ROW(MAESTRO!$B$3:$B$1000)/((MAESTRO!$B$3:$B$1000="ASMARTALC")*(UPPER(MAESTRO!$L$3:$L$1000)="CONFIRMADO")),ROWS($A$3:A499))),"")</f>
        <v/>
      </c>
      <c r="E499" s="10" t="str">
        <f ca="1">IFERROR(INDEX(MAESTRO!E:E,_xludf.AGGREGATE(15,6,ROW(MAESTRO!$B$3:$B$1000)/((MAESTRO!$B$3:$B$1000="ASMARTALC")*(UPPER(MAESTRO!$L$3:$L$1000)="CONFIRMADO")),ROWS($A$3:A499))),"")</f>
        <v/>
      </c>
      <c r="F499" s="10" t="str">
        <f ca="1">IFERROR(INDEX(MAESTRO!F:F,_xludf.AGGREGATE(15,6,ROW(MAESTRO!$B$3:$B$1000)/((MAESTRO!$B$3:$B$1000="ASMARTALC")*(UPPER(MAESTRO!$L$3:$L$1000)="CONFIRMADO")),ROWS($A$3:A499))),"")</f>
        <v/>
      </c>
      <c r="G499" s="10" t="str">
        <f ca="1">IFERROR(INDEX(MAESTRO!G:G,_xludf.AGGREGATE(15,6,ROW(MAESTRO!$B$3:$B$1000)/((MAESTRO!$B$3:$B$1000="ASMARTALC")*(UPPER(MAESTRO!$L$3:$L$1000)="CONFIRMADO")),ROWS($A$3:A499))),"")</f>
        <v/>
      </c>
      <c r="H499" s="10" t="str">
        <f ca="1">IFERROR(INDEX(MAESTRO!H:H,_xludf.AGGREGATE(15,6,ROW(MAESTRO!$B$3:$B$1000)/((MAESTRO!$B$3:$B$1000="ASMARTALC")*(UPPER(MAESTRO!$L$3:$L$1000)="CONFIRMADO")),ROWS($A$3:A499))),"")</f>
        <v/>
      </c>
      <c r="I499" s="10" t="str">
        <f ca="1">IFERROR(INDEX(MAESTRO!I:I,_xludf.AGGREGATE(15,6,ROW(MAESTRO!$B$3:$B$1000)/((MAESTRO!$B$3:$B$1000="ASMARTALC")*(UPPER(MAESTRO!$L$3:$L$1000)="CONFIRMADO")),ROWS($A$3:A499))),"")</f>
        <v/>
      </c>
      <c r="J499" s="10" t="str">
        <f ca="1">IFERROR(INDEX(MAESTRO!J:J,_xludf.AGGREGATE(15,6,ROW(MAESTRO!$B$3:$B$1000)/((MAESTRO!$B$3:$B$1000="ASMARTALC")*(UPPER(MAESTRO!$L$3:$L$1000)="CONFIRMADO")),ROWS($A$3:A499))),"")</f>
        <v/>
      </c>
      <c r="K499" s="10" t="str">
        <f ca="1">IFERROR(INDEX(MAESTRO!K:K,_xludf.AGGREGATE(15,6,ROW(MAESTRO!$B$3:$B$1000)/((MAESTRO!$B$3:$B$1000="ASMARTALC")*(UPPER(MAESTRO!$L$3:$L$1000)="CONFIRMADO")),ROWS($A$3:A499))),"")</f>
        <v/>
      </c>
      <c r="L499" s="10" t="str">
        <f ca="1">IFERROR(INDEX(MAESTRO!L:L,_xludf.AGGREGATE(15,6,ROW(MAESTRO!$B$3:$B$1000)/((MAESTRO!$B$3:$B$1000="ASMARTALC")*(UPPER(MAESTRO!$L$3:$L$1000)="CONFIRMADO")),ROWS($A$3:A499))),"")</f>
        <v/>
      </c>
      <c r="M499" s="10" t="str">
        <f ca="1">IFERROR(INDEX(MAESTRO!M:M,_xludf.AGGREGATE(15,6,ROW(MAESTRO!$B$3:$B$1000)/((MAESTRO!$B$3:$B$1000="ASMARTALC")*(UPPER(MAESTRO!$L$3:$L$1000)="CONFIRMADO")),ROWS($A$3:A499))),"")</f>
        <v/>
      </c>
      <c r="N499" s="10" t="str">
        <f ca="1">IFERROR(INDEX(MAESTRO!N:N,_xludf.AGGREGATE(15,6,ROW(MAESTRO!$B$3:$B$1000)/((MAESTRO!$B$3:$B$1000="ASMARTALC")*(UPPER(MAESTRO!$L$3:$L$1000)="CONFIRMADO")),ROWS($A$3:A499))),"")</f>
        <v/>
      </c>
      <c r="O499" s="10" t="str">
        <f ca="1">IFERROR(INDEX(MAESTRO!O:O,_xludf.AGGREGATE(15,6,ROW(MAESTRO!$B$3:$B$1000)/((MAESTRO!$B$3:$B$1000="ASMARTALC")*(UPPER(MAESTRO!$L$3:$L$1000)="CONFIRMADO")),ROWS($A$3:A499))),"")</f>
        <v/>
      </c>
      <c r="P499" s="10" t="str">
        <f ca="1">IFERROR(INDEX(MAESTRO!P:P,_xludf.AGGREGATE(15,6,ROW(MAESTRO!$B$3:$B$1000)/((MAESTRO!$B$3:$B$1000="ASMARTALC")*(UPPER(MAESTRO!$L$3:$L$1000)="CONFIRMADO")),ROWS($A$3:A499))),"")</f>
        <v/>
      </c>
      <c r="Q499" s="10" t="str">
        <f ca="1">IFERROR(INDEX(MAESTRO!Q:Q,_xludf.AGGREGATE(15,6,ROW(MAESTRO!$B$3:$B$1000)/((MAESTRO!$B$3:$B$1000="ASMARTALC")*(UPPER(MAESTRO!$L$3:$L$1000)="CONFIRMADO")),ROWS($A$3:A499))),"")</f>
        <v/>
      </c>
      <c r="R499" s="10" t="str">
        <f ca="1">IFERROR(INDEX(MAESTRO!R:R,_xludf.AGGREGATE(15,6,ROW(MAESTRO!$B$3:$B$1000)/((MAESTRO!$B$3:$B$1000="ASMARTALC")*(UPPER(MAESTRO!$L$3:$L$1000)="CONFIRMADO")),ROWS($A$3:A499))),"")</f>
        <v/>
      </c>
      <c r="S499" s="10" t="str">
        <f ca="1">IFERROR(INDEX(MAESTRO!S:S,_xludf.AGGREGATE(15,6,ROW(MAESTRO!$B$3:$B$1000)/((MAESTRO!$B$3:$B$1000="ASMARTALC")*(UPPER(MAESTRO!$L$3:$L$1000)="CONFIRMADO")),ROWS($A$3:A499))),"")</f>
        <v/>
      </c>
      <c r="T499" s="10" t="str">
        <f ca="1">IFERROR(INDEX(MAESTRO!T:T,_xludf.AGGREGATE(15,6,ROW(MAESTRO!$B$3:$B$1000)/((MAESTRO!$B$3:$B$1000="ASMARTALC")*(UPPER(MAESTRO!$L$3:$L$1000)="CONFIRMADO")),ROWS($A$3:A499))),"")</f>
        <v/>
      </c>
      <c r="U499" s="10" t="str">
        <f ca="1">IFERROR(INDEX(MAESTRO!U:U,_xludf.AGGREGATE(15,6,ROW(MAESTRO!$B$3:$B$1000)/((MAESTRO!$B$3:$B$1000="ASMARTALC")*(UPPER(MAESTRO!$L$3:$L$1000)="CONFIRMADO")),ROWS($A$3:A499))),"")</f>
        <v/>
      </c>
      <c r="V499" s="10" t="str">
        <f ca="1">IFERROR(INDEX(MAESTRO!V:V,_xludf.AGGREGATE(15,6,ROW(MAESTRO!$B$3:$B$1000)/((MAESTRO!$B$3:$B$1000="ASMARTALC")*(UPPER(MAESTRO!$L$3:$L$1000)="CONFIRMADO")),ROWS($A$3:A499))),"")</f>
        <v/>
      </c>
      <c r="W499" s="10" t="str">
        <f ca="1">IFERROR(INDEX(MAESTRO!W:W,_xludf.AGGREGATE(15,6,ROW(MAESTRO!$B$3:$B$1000)/((MAESTRO!$B$3:$B$1000="ASMARTALC")*(UPPER(MAESTRO!$L$3:$L$1000)="CONFIRMADO")),ROWS($A$3:A499))),"")</f>
        <v/>
      </c>
      <c r="X499" s="10" t="str">
        <f ca="1">IFERROR(INDEX(MAESTRO!X:X,_xludf.AGGREGATE(15,6,ROW(MAESTRO!$B$3:$B$1000)/((MAESTRO!$B$3:$B$1000="ASMARTALC")*(UPPER(MAESTRO!$L$3:$L$1000)="CONFIRMADO")),ROWS($A$3:A499))),"")</f>
        <v/>
      </c>
    </row>
    <row r="500" spans="1:24" ht="22.05" customHeight="1">
      <c r="A500" s="13" t="str">
        <f ca="1">IFERROR(INDEX(MAESTRO!A:A,_xludf.AGGREGATE(15,6,ROW(MAESTRO!$B$3:$B$1000)/((MAESTRO!$B$3:$B$1000="ASMARTALC")*(UPPER(MAESTRO!$L$3:$L$1000)="CONFIRMADO")),ROWS($A$3:A500))),"")</f>
        <v/>
      </c>
      <c r="B500" s="13" t="str">
        <f ca="1">IFERROR(INDEX(MAESTRO!B:B,_xludf.AGGREGATE(15,6,ROW(MAESTRO!$B$3:$B$1000)/((MAESTRO!$B$3:$B$1000="ASMARTALC")*(UPPER(MAESTRO!$L$3:$L$1000)="CONFIRMADO")),ROWS($A$3:A500))),"")</f>
        <v/>
      </c>
      <c r="C500" s="13" t="str">
        <f ca="1">IFERROR(INDEX(MAESTRO!C:C,_xludf.AGGREGATE(15,6,ROW(MAESTRO!$B$3:$B$1000)/((MAESTRO!$B$3:$B$1000="ASMARTALC")*(UPPER(MAESTRO!$L$3:$L$1000)="CONFIRMADO")),ROWS($A$3:A500))),"")</f>
        <v/>
      </c>
      <c r="D500" s="13" t="str">
        <f ca="1">IFERROR(INDEX(MAESTRO!D:D,_xludf.AGGREGATE(15,6,ROW(MAESTRO!$B$3:$B$1000)/((MAESTRO!$B$3:$B$1000="ASMARTALC")*(UPPER(MAESTRO!$L$3:$L$1000)="CONFIRMADO")),ROWS($A$3:A500))),"")</f>
        <v/>
      </c>
      <c r="E500" s="13" t="str">
        <f ca="1">IFERROR(INDEX(MAESTRO!E:E,_xludf.AGGREGATE(15,6,ROW(MAESTRO!$B$3:$B$1000)/((MAESTRO!$B$3:$B$1000="ASMARTALC")*(UPPER(MAESTRO!$L$3:$L$1000)="CONFIRMADO")),ROWS($A$3:A500))),"")</f>
        <v/>
      </c>
      <c r="F500" s="13" t="str">
        <f ca="1">IFERROR(INDEX(MAESTRO!F:F,_xludf.AGGREGATE(15,6,ROW(MAESTRO!$B$3:$B$1000)/((MAESTRO!$B$3:$B$1000="ASMARTALC")*(UPPER(MAESTRO!$L$3:$L$1000)="CONFIRMADO")),ROWS($A$3:A500))),"")</f>
        <v/>
      </c>
      <c r="G500" s="13" t="str">
        <f ca="1">IFERROR(INDEX(MAESTRO!G:G,_xludf.AGGREGATE(15,6,ROW(MAESTRO!$B$3:$B$1000)/((MAESTRO!$B$3:$B$1000="ASMARTALC")*(UPPER(MAESTRO!$L$3:$L$1000)="CONFIRMADO")),ROWS($A$3:A500))),"")</f>
        <v/>
      </c>
      <c r="H500" s="13" t="str">
        <f ca="1">IFERROR(INDEX(MAESTRO!H:H,_xludf.AGGREGATE(15,6,ROW(MAESTRO!$B$3:$B$1000)/((MAESTRO!$B$3:$B$1000="ASMARTALC")*(UPPER(MAESTRO!$L$3:$L$1000)="CONFIRMADO")),ROWS($A$3:A500))),"")</f>
        <v/>
      </c>
      <c r="I500" s="13" t="str">
        <f ca="1">IFERROR(INDEX(MAESTRO!I:I,_xludf.AGGREGATE(15,6,ROW(MAESTRO!$B$3:$B$1000)/((MAESTRO!$B$3:$B$1000="ASMARTALC")*(UPPER(MAESTRO!$L$3:$L$1000)="CONFIRMADO")),ROWS($A$3:A500))),"")</f>
        <v/>
      </c>
      <c r="J500" s="13" t="str">
        <f ca="1">IFERROR(INDEX(MAESTRO!J:J,_xludf.AGGREGATE(15,6,ROW(MAESTRO!$B$3:$B$1000)/((MAESTRO!$B$3:$B$1000="ASMARTALC")*(UPPER(MAESTRO!$L$3:$L$1000)="CONFIRMADO")),ROWS($A$3:A500))),"")</f>
        <v/>
      </c>
      <c r="K500" s="13" t="str">
        <f ca="1">IFERROR(INDEX(MAESTRO!K:K,_xludf.AGGREGATE(15,6,ROW(MAESTRO!$B$3:$B$1000)/((MAESTRO!$B$3:$B$1000="ASMARTALC")*(UPPER(MAESTRO!$L$3:$L$1000)="CONFIRMADO")),ROWS($A$3:A500))),"")</f>
        <v/>
      </c>
      <c r="L500" s="13" t="str">
        <f ca="1">IFERROR(INDEX(MAESTRO!L:L,_xludf.AGGREGATE(15,6,ROW(MAESTRO!$B$3:$B$1000)/((MAESTRO!$B$3:$B$1000="ASMARTALC")*(UPPER(MAESTRO!$L$3:$L$1000)="CONFIRMADO")),ROWS($A$3:A500))),"")</f>
        <v/>
      </c>
      <c r="M500" s="13" t="str">
        <f ca="1">IFERROR(INDEX(MAESTRO!M:M,_xludf.AGGREGATE(15,6,ROW(MAESTRO!$B$3:$B$1000)/((MAESTRO!$B$3:$B$1000="ASMARTALC")*(UPPER(MAESTRO!$L$3:$L$1000)="CONFIRMADO")),ROWS($A$3:A500))),"")</f>
        <v/>
      </c>
      <c r="N500" s="13" t="str">
        <f ca="1">IFERROR(INDEX(MAESTRO!N:N,_xludf.AGGREGATE(15,6,ROW(MAESTRO!$B$3:$B$1000)/((MAESTRO!$B$3:$B$1000="ASMARTALC")*(UPPER(MAESTRO!$L$3:$L$1000)="CONFIRMADO")),ROWS($A$3:A500))),"")</f>
        <v/>
      </c>
      <c r="O500" s="13" t="str">
        <f ca="1">IFERROR(INDEX(MAESTRO!O:O,_xludf.AGGREGATE(15,6,ROW(MAESTRO!$B$3:$B$1000)/((MAESTRO!$B$3:$B$1000="ASMARTALC")*(UPPER(MAESTRO!$L$3:$L$1000)="CONFIRMADO")),ROWS($A$3:A500))),"")</f>
        <v/>
      </c>
      <c r="P500" s="13" t="str">
        <f ca="1">IFERROR(INDEX(MAESTRO!P:P,_xludf.AGGREGATE(15,6,ROW(MAESTRO!$B$3:$B$1000)/((MAESTRO!$B$3:$B$1000="ASMARTALC")*(UPPER(MAESTRO!$L$3:$L$1000)="CONFIRMADO")),ROWS($A$3:A500))),"")</f>
        <v/>
      </c>
      <c r="Q500" s="13" t="str">
        <f ca="1">IFERROR(INDEX(MAESTRO!Q:Q,_xludf.AGGREGATE(15,6,ROW(MAESTRO!$B$3:$B$1000)/((MAESTRO!$B$3:$B$1000="ASMARTALC")*(UPPER(MAESTRO!$L$3:$L$1000)="CONFIRMADO")),ROWS($A$3:A500))),"")</f>
        <v/>
      </c>
      <c r="R500" s="13" t="str">
        <f ca="1">IFERROR(INDEX(MAESTRO!R:R,_xludf.AGGREGATE(15,6,ROW(MAESTRO!$B$3:$B$1000)/((MAESTRO!$B$3:$B$1000="ASMARTALC")*(UPPER(MAESTRO!$L$3:$L$1000)="CONFIRMADO")),ROWS($A$3:A500))),"")</f>
        <v/>
      </c>
      <c r="S500" s="13" t="str">
        <f ca="1">IFERROR(INDEX(MAESTRO!S:S,_xludf.AGGREGATE(15,6,ROW(MAESTRO!$B$3:$B$1000)/((MAESTRO!$B$3:$B$1000="ASMARTALC")*(UPPER(MAESTRO!$L$3:$L$1000)="CONFIRMADO")),ROWS($A$3:A500))),"")</f>
        <v/>
      </c>
      <c r="T500" s="13" t="str">
        <f ca="1">IFERROR(INDEX(MAESTRO!T:T,_xludf.AGGREGATE(15,6,ROW(MAESTRO!$B$3:$B$1000)/((MAESTRO!$B$3:$B$1000="ASMARTALC")*(UPPER(MAESTRO!$L$3:$L$1000)="CONFIRMADO")),ROWS($A$3:A500))),"")</f>
        <v/>
      </c>
      <c r="U500" s="13" t="str">
        <f ca="1">IFERROR(INDEX(MAESTRO!U:U,_xludf.AGGREGATE(15,6,ROW(MAESTRO!$B$3:$B$1000)/((MAESTRO!$B$3:$B$1000="ASMARTALC")*(UPPER(MAESTRO!$L$3:$L$1000)="CONFIRMADO")),ROWS($A$3:A500))),"")</f>
        <v/>
      </c>
      <c r="V500" s="13" t="str">
        <f ca="1">IFERROR(INDEX(MAESTRO!V:V,_xludf.AGGREGATE(15,6,ROW(MAESTRO!$B$3:$B$1000)/((MAESTRO!$B$3:$B$1000="ASMARTALC")*(UPPER(MAESTRO!$L$3:$L$1000)="CONFIRMADO")),ROWS($A$3:A500))),"")</f>
        <v/>
      </c>
      <c r="W500" s="13" t="str">
        <f ca="1">IFERROR(INDEX(MAESTRO!W:W,_xludf.AGGREGATE(15,6,ROW(MAESTRO!$B$3:$B$1000)/((MAESTRO!$B$3:$B$1000="ASMARTALC")*(UPPER(MAESTRO!$L$3:$L$1000)="CONFIRMADO")),ROWS($A$3:A500))),"")</f>
        <v/>
      </c>
      <c r="X500" s="13" t="str">
        <f ca="1">IFERROR(INDEX(MAESTRO!X:X,_xludf.AGGREGATE(15,6,ROW(MAESTRO!$B$3:$B$1000)/((MAESTRO!$B$3:$B$1000="ASMARTALC")*(UPPER(MAESTRO!$L$3:$L$1000)="CONFIRMADO")),ROWS($A$3:A500))),"")</f>
        <v/>
      </c>
    </row>
    <row r="501" spans="1:24" ht="22.05" customHeight="1">
      <c r="A501" s="10" t="str">
        <f ca="1">IFERROR(INDEX(MAESTRO!A:A,_xludf.AGGREGATE(15,6,ROW(MAESTRO!$B$3:$B$1000)/((MAESTRO!$B$3:$B$1000="ASMARTALC")*(UPPER(MAESTRO!$L$3:$L$1000)="CONFIRMADO")),ROWS($A$3:A501))),"")</f>
        <v/>
      </c>
      <c r="B501" s="10" t="str">
        <f ca="1">IFERROR(INDEX(MAESTRO!B:B,_xludf.AGGREGATE(15,6,ROW(MAESTRO!$B$3:$B$1000)/((MAESTRO!$B$3:$B$1000="ASMARTALC")*(UPPER(MAESTRO!$L$3:$L$1000)="CONFIRMADO")),ROWS($A$3:A501))),"")</f>
        <v/>
      </c>
      <c r="C501" s="10" t="str">
        <f ca="1">IFERROR(INDEX(MAESTRO!C:C,_xludf.AGGREGATE(15,6,ROW(MAESTRO!$B$3:$B$1000)/((MAESTRO!$B$3:$B$1000="ASMARTALC")*(UPPER(MAESTRO!$L$3:$L$1000)="CONFIRMADO")),ROWS($A$3:A501))),"")</f>
        <v/>
      </c>
      <c r="D501" s="10" t="str">
        <f ca="1">IFERROR(INDEX(MAESTRO!D:D,_xludf.AGGREGATE(15,6,ROW(MAESTRO!$B$3:$B$1000)/((MAESTRO!$B$3:$B$1000="ASMARTALC")*(UPPER(MAESTRO!$L$3:$L$1000)="CONFIRMADO")),ROWS($A$3:A501))),"")</f>
        <v/>
      </c>
      <c r="E501" s="10" t="str">
        <f ca="1">IFERROR(INDEX(MAESTRO!E:E,_xludf.AGGREGATE(15,6,ROW(MAESTRO!$B$3:$B$1000)/((MAESTRO!$B$3:$B$1000="ASMARTALC")*(UPPER(MAESTRO!$L$3:$L$1000)="CONFIRMADO")),ROWS($A$3:A501))),"")</f>
        <v/>
      </c>
      <c r="F501" s="10" t="str">
        <f ca="1">IFERROR(INDEX(MAESTRO!F:F,_xludf.AGGREGATE(15,6,ROW(MAESTRO!$B$3:$B$1000)/((MAESTRO!$B$3:$B$1000="ASMARTALC")*(UPPER(MAESTRO!$L$3:$L$1000)="CONFIRMADO")),ROWS($A$3:A501))),"")</f>
        <v/>
      </c>
      <c r="G501" s="10" t="str">
        <f ca="1">IFERROR(INDEX(MAESTRO!G:G,_xludf.AGGREGATE(15,6,ROW(MAESTRO!$B$3:$B$1000)/((MAESTRO!$B$3:$B$1000="ASMARTALC")*(UPPER(MAESTRO!$L$3:$L$1000)="CONFIRMADO")),ROWS($A$3:A501))),"")</f>
        <v/>
      </c>
      <c r="H501" s="10" t="str">
        <f ca="1">IFERROR(INDEX(MAESTRO!H:H,_xludf.AGGREGATE(15,6,ROW(MAESTRO!$B$3:$B$1000)/((MAESTRO!$B$3:$B$1000="ASMARTALC")*(UPPER(MAESTRO!$L$3:$L$1000)="CONFIRMADO")),ROWS($A$3:A501))),"")</f>
        <v/>
      </c>
      <c r="I501" s="10" t="str">
        <f ca="1">IFERROR(INDEX(MAESTRO!I:I,_xludf.AGGREGATE(15,6,ROW(MAESTRO!$B$3:$B$1000)/((MAESTRO!$B$3:$B$1000="ASMARTALC")*(UPPER(MAESTRO!$L$3:$L$1000)="CONFIRMADO")),ROWS($A$3:A501))),"")</f>
        <v/>
      </c>
      <c r="J501" s="10" t="str">
        <f ca="1">IFERROR(INDEX(MAESTRO!J:J,_xludf.AGGREGATE(15,6,ROW(MAESTRO!$B$3:$B$1000)/((MAESTRO!$B$3:$B$1000="ASMARTALC")*(UPPER(MAESTRO!$L$3:$L$1000)="CONFIRMADO")),ROWS($A$3:A501))),"")</f>
        <v/>
      </c>
      <c r="K501" s="10" t="str">
        <f ca="1">IFERROR(INDEX(MAESTRO!K:K,_xludf.AGGREGATE(15,6,ROW(MAESTRO!$B$3:$B$1000)/((MAESTRO!$B$3:$B$1000="ASMARTALC")*(UPPER(MAESTRO!$L$3:$L$1000)="CONFIRMADO")),ROWS($A$3:A501))),"")</f>
        <v/>
      </c>
      <c r="L501" s="10" t="str">
        <f ca="1">IFERROR(INDEX(MAESTRO!L:L,_xludf.AGGREGATE(15,6,ROW(MAESTRO!$B$3:$B$1000)/((MAESTRO!$B$3:$B$1000="ASMARTALC")*(UPPER(MAESTRO!$L$3:$L$1000)="CONFIRMADO")),ROWS($A$3:A501))),"")</f>
        <v/>
      </c>
      <c r="M501" s="10" t="str">
        <f ca="1">IFERROR(INDEX(MAESTRO!M:M,_xludf.AGGREGATE(15,6,ROW(MAESTRO!$B$3:$B$1000)/((MAESTRO!$B$3:$B$1000="ASMARTALC")*(UPPER(MAESTRO!$L$3:$L$1000)="CONFIRMADO")),ROWS($A$3:A501))),"")</f>
        <v/>
      </c>
      <c r="N501" s="10" t="str">
        <f ca="1">IFERROR(INDEX(MAESTRO!N:N,_xludf.AGGREGATE(15,6,ROW(MAESTRO!$B$3:$B$1000)/((MAESTRO!$B$3:$B$1000="ASMARTALC")*(UPPER(MAESTRO!$L$3:$L$1000)="CONFIRMADO")),ROWS($A$3:A501))),"")</f>
        <v/>
      </c>
      <c r="O501" s="10" t="str">
        <f ca="1">IFERROR(INDEX(MAESTRO!O:O,_xludf.AGGREGATE(15,6,ROW(MAESTRO!$B$3:$B$1000)/((MAESTRO!$B$3:$B$1000="ASMARTALC")*(UPPER(MAESTRO!$L$3:$L$1000)="CONFIRMADO")),ROWS($A$3:A501))),"")</f>
        <v/>
      </c>
      <c r="P501" s="10" t="str">
        <f ca="1">IFERROR(INDEX(MAESTRO!P:P,_xludf.AGGREGATE(15,6,ROW(MAESTRO!$B$3:$B$1000)/((MAESTRO!$B$3:$B$1000="ASMARTALC")*(UPPER(MAESTRO!$L$3:$L$1000)="CONFIRMADO")),ROWS($A$3:A501))),"")</f>
        <v/>
      </c>
      <c r="Q501" s="10" t="str">
        <f ca="1">IFERROR(INDEX(MAESTRO!Q:Q,_xludf.AGGREGATE(15,6,ROW(MAESTRO!$B$3:$B$1000)/((MAESTRO!$B$3:$B$1000="ASMARTALC")*(UPPER(MAESTRO!$L$3:$L$1000)="CONFIRMADO")),ROWS($A$3:A501))),"")</f>
        <v/>
      </c>
      <c r="R501" s="10" t="str">
        <f ca="1">IFERROR(INDEX(MAESTRO!R:R,_xludf.AGGREGATE(15,6,ROW(MAESTRO!$B$3:$B$1000)/((MAESTRO!$B$3:$B$1000="ASMARTALC")*(UPPER(MAESTRO!$L$3:$L$1000)="CONFIRMADO")),ROWS($A$3:A501))),"")</f>
        <v/>
      </c>
      <c r="S501" s="10" t="str">
        <f ca="1">IFERROR(INDEX(MAESTRO!S:S,_xludf.AGGREGATE(15,6,ROW(MAESTRO!$B$3:$B$1000)/((MAESTRO!$B$3:$B$1000="ASMARTALC")*(UPPER(MAESTRO!$L$3:$L$1000)="CONFIRMADO")),ROWS($A$3:A501))),"")</f>
        <v/>
      </c>
      <c r="T501" s="10" t="str">
        <f ca="1">IFERROR(INDEX(MAESTRO!T:T,_xludf.AGGREGATE(15,6,ROW(MAESTRO!$B$3:$B$1000)/((MAESTRO!$B$3:$B$1000="ASMARTALC")*(UPPER(MAESTRO!$L$3:$L$1000)="CONFIRMADO")),ROWS($A$3:A501))),"")</f>
        <v/>
      </c>
      <c r="U501" s="10" t="str">
        <f ca="1">IFERROR(INDEX(MAESTRO!U:U,_xludf.AGGREGATE(15,6,ROW(MAESTRO!$B$3:$B$1000)/((MAESTRO!$B$3:$B$1000="ASMARTALC")*(UPPER(MAESTRO!$L$3:$L$1000)="CONFIRMADO")),ROWS($A$3:A501))),"")</f>
        <v/>
      </c>
      <c r="V501" s="10" t="str">
        <f ca="1">IFERROR(INDEX(MAESTRO!V:V,_xludf.AGGREGATE(15,6,ROW(MAESTRO!$B$3:$B$1000)/((MAESTRO!$B$3:$B$1000="ASMARTALC")*(UPPER(MAESTRO!$L$3:$L$1000)="CONFIRMADO")),ROWS($A$3:A501))),"")</f>
        <v/>
      </c>
      <c r="W501" s="10" t="str">
        <f ca="1">IFERROR(INDEX(MAESTRO!W:W,_xludf.AGGREGATE(15,6,ROW(MAESTRO!$B$3:$B$1000)/((MAESTRO!$B$3:$B$1000="ASMARTALC")*(UPPER(MAESTRO!$L$3:$L$1000)="CONFIRMADO")),ROWS($A$3:A501))),"")</f>
        <v/>
      </c>
      <c r="X501" s="10" t="str">
        <f ca="1">IFERROR(INDEX(MAESTRO!X:X,_xludf.AGGREGATE(15,6,ROW(MAESTRO!$B$3:$B$1000)/((MAESTRO!$B$3:$B$1000="ASMARTALC")*(UPPER(MAESTRO!$L$3:$L$1000)="CONFIRMADO")),ROWS($A$3:A501))),"")</f>
        <v/>
      </c>
    </row>
    <row r="502" spans="1:24" ht="22.05" customHeight="1">
      <c r="A502" s="13" t="str">
        <f ca="1">IFERROR(INDEX(MAESTRO!A:A,_xludf.AGGREGATE(15,6,ROW(MAESTRO!$B$3:$B$1000)/((MAESTRO!$B$3:$B$1000="ASMARTALC")*(UPPER(MAESTRO!$L$3:$L$1000)="CONFIRMADO")),ROWS($A$3:A502))),"")</f>
        <v/>
      </c>
      <c r="B502" s="13" t="str">
        <f ca="1">IFERROR(INDEX(MAESTRO!B:B,_xludf.AGGREGATE(15,6,ROW(MAESTRO!$B$3:$B$1000)/((MAESTRO!$B$3:$B$1000="ASMARTALC")*(UPPER(MAESTRO!$L$3:$L$1000)="CONFIRMADO")),ROWS($A$3:A502))),"")</f>
        <v/>
      </c>
      <c r="C502" s="13" t="str">
        <f ca="1">IFERROR(INDEX(MAESTRO!C:C,_xludf.AGGREGATE(15,6,ROW(MAESTRO!$B$3:$B$1000)/((MAESTRO!$B$3:$B$1000="ASMARTALC")*(UPPER(MAESTRO!$L$3:$L$1000)="CONFIRMADO")),ROWS($A$3:A502))),"")</f>
        <v/>
      </c>
      <c r="D502" s="13" t="str">
        <f ca="1">IFERROR(INDEX(MAESTRO!D:D,_xludf.AGGREGATE(15,6,ROW(MAESTRO!$B$3:$B$1000)/((MAESTRO!$B$3:$B$1000="ASMARTALC")*(UPPER(MAESTRO!$L$3:$L$1000)="CONFIRMADO")),ROWS($A$3:A502))),"")</f>
        <v/>
      </c>
      <c r="E502" s="13" t="str">
        <f ca="1">IFERROR(INDEX(MAESTRO!E:E,_xludf.AGGREGATE(15,6,ROW(MAESTRO!$B$3:$B$1000)/((MAESTRO!$B$3:$B$1000="ASMARTALC")*(UPPER(MAESTRO!$L$3:$L$1000)="CONFIRMADO")),ROWS($A$3:A502))),"")</f>
        <v/>
      </c>
      <c r="F502" s="13" t="str">
        <f ca="1">IFERROR(INDEX(MAESTRO!F:F,_xludf.AGGREGATE(15,6,ROW(MAESTRO!$B$3:$B$1000)/((MAESTRO!$B$3:$B$1000="ASMARTALC")*(UPPER(MAESTRO!$L$3:$L$1000)="CONFIRMADO")),ROWS($A$3:A502))),"")</f>
        <v/>
      </c>
      <c r="G502" s="13" t="str">
        <f ca="1">IFERROR(INDEX(MAESTRO!G:G,_xludf.AGGREGATE(15,6,ROW(MAESTRO!$B$3:$B$1000)/((MAESTRO!$B$3:$B$1000="ASMARTALC")*(UPPER(MAESTRO!$L$3:$L$1000)="CONFIRMADO")),ROWS($A$3:A502))),"")</f>
        <v/>
      </c>
      <c r="H502" s="13" t="str">
        <f ca="1">IFERROR(INDEX(MAESTRO!H:H,_xludf.AGGREGATE(15,6,ROW(MAESTRO!$B$3:$B$1000)/((MAESTRO!$B$3:$B$1000="ASMARTALC")*(UPPER(MAESTRO!$L$3:$L$1000)="CONFIRMADO")),ROWS($A$3:A502))),"")</f>
        <v/>
      </c>
      <c r="I502" s="13" t="str">
        <f ca="1">IFERROR(INDEX(MAESTRO!I:I,_xludf.AGGREGATE(15,6,ROW(MAESTRO!$B$3:$B$1000)/((MAESTRO!$B$3:$B$1000="ASMARTALC")*(UPPER(MAESTRO!$L$3:$L$1000)="CONFIRMADO")),ROWS($A$3:A502))),"")</f>
        <v/>
      </c>
      <c r="J502" s="13" t="str">
        <f ca="1">IFERROR(INDEX(MAESTRO!J:J,_xludf.AGGREGATE(15,6,ROW(MAESTRO!$B$3:$B$1000)/((MAESTRO!$B$3:$B$1000="ASMARTALC")*(UPPER(MAESTRO!$L$3:$L$1000)="CONFIRMADO")),ROWS($A$3:A502))),"")</f>
        <v/>
      </c>
      <c r="K502" s="13" t="str">
        <f ca="1">IFERROR(INDEX(MAESTRO!K:K,_xludf.AGGREGATE(15,6,ROW(MAESTRO!$B$3:$B$1000)/((MAESTRO!$B$3:$B$1000="ASMARTALC")*(UPPER(MAESTRO!$L$3:$L$1000)="CONFIRMADO")),ROWS($A$3:A502))),"")</f>
        <v/>
      </c>
      <c r="L502" s="13" t="str">
        <f ca="1">IFERROR(INDEX(MAESTRO!L:L,_xludf.AGGREGATE(15,6,ROW(MAESTRO!$B$3:$B$1000)/((MAESTRO!$B$3:$B$1000="ASMARTALC")*(UPPER(MAESTRO!$L$3:$L$1000)="CONFIRMADO")),ROWS($A$3:A502))),"")</f>
        <v/>
      </c>
      <c r="M502" s="13" t="str">
        <f ca="1">IFERROR(INDEX(MAESTRO!M:M,_xludf.AGGREGATE(15,6,ROW(MAESTRO!$B$3:$B$1000)/((MAESTRO!$B$3:$B$1000="ASMARTALC")*(UPPER(MAESTRO!$L$3:$L$1000)="CONFIRMADO")),ROWS($A$3:A502))),"")</f>
        <v/>
      </c>
      <c r="N502" s="13" t="str">
        <f ca="1">IFERROR(INDEX(MAESTRO!N:N,_xludf.AGGREGATE(15,6,ROW(MAESTRO!$B$3:$B$1000)/((MAESTRO!$B$3:$B$1000="ASMARTALC")*(UPPER(MAESTRO!$L$3:$L$1000)="CONFIRMADO")),ROWS($A$3:A502))),"")</f>
        <v/>
      </c>
      <c r="O502" s="13" t="str">
        <f ca="1">IFERROR(INDEX(MAESTRO!O:O,_xludf.AGGREGATE(15,6,ROW(MAESTRO!$B$3:$B$1000)/((MAESTRO!$B$3:$B$1000="ASMARTALC")*(UPPER(MAESTRO!$L$3:$L$1000)="CONFIRMADO")),ROWS($A$3:A502))),"")</f>
        <v/>
      </c>
      <c r="P502" s="13" t="str">
        <f ca="1">IFERROR(INDEX(MAESTRO!P:P,_xludf.AGGREGATE(15,6,ROW(MAESTRO!$B$3:$B$1000)/((MAESTRO!$B$3:$B$1000="ASMARTALC")*(UPPER(MAESTRO!$L$3:$L$1000)="CONFIRMADO")),ROWS($A$3:A502))),"")</f>
        <v/>
      </c>
      <c r="Q502" s="13" t="str">
        <f ca="1">IFERROR(INDEX(MAESTRO!Q:Q,_xludf.AGGREGATE(15,6,ROW(MAESTRO!$B$3:$B$1000)/((MAESTRO!$B$3:$B$1000="ASMARTALC")*(UPPER(MAESTRO!$L$3:$L$1000)="CONFIRMADO")),ROWS($A$3:A502))),"")</f>
        <v/>
      </c>
      <c r="R502" s="13" t="str">
        <f ca="1">IFERROR(INDEX(MAESTRO!R:R,_xludf.AGGREGATE(15,6,ROW(MAESTRO!$B$3:$B$1000)/((MAESTRO!$B$3:$B$1000="ASMARTALC")*(UPPER(MAESTRO!$L$3:$L$1000)="CONFIRMADO")),ROWS($A$3:A502))),"")</f>
        <v/>
      </c>
      <c r="S502" s="13" t="str">
        <f ca="1">IFERROR(INDEX(MAESTRO!S:S,_xludf.AGGREGATE(15,6,ROW(MAESTRO!$B$3:$B$1000)/((MAESTRO!$B$3:$B$1000="ASMARTALC")*(UPPER(MAESTRO!$L$3:$L$1000)="CONFIRMADO")),ROWS($A$3:A502))),"")</f>
        <v/>
      </c>
      <c r="T502" s="13" t="str">
        <f ca="1">IFERROR(INDEX(MAESTRO!T:T,_xludf.AGGREGATE(15,6,ROW(MAESTRO!$B$3:$B$1000)/((MAESTRO!$B$3:$B$1000="ASMARTALC")*(UPPER(MAESTRO!$L$3:$L$1000)="CONFIRMADO")),ROWS($A$3:A502))),"")</f>
        <v/>
      </c>
      <c r="U502" s="13" t="str">
        <f ca="1">IFERROR(INDEX(MAESTRO!U:U,_xludf.AGGREGATE(15,6,ROW(MAESTRO!$B$3:$B$1000)/((MAESTRO!$B$3:$B$1000="ASMARTALC")*(UPPER(MAESTRO!$L$3:$L$1000)="CONFIRMADO")),ROWS($A$3:A502))),"")</f>
        <v/>
      </c>
      <c r="V502" s="13" t="str">
        <f ca="1">IFERROR(INDEX(MAESTRO!V:V,_xludf.AGGREGATE(15,6,ROW(MAESTRO!$B$3:$B$1000)/((MAESTRO!$B$3:$B$1000="ASMARTALC")*(UPPER(MAESTRO!$L$3:$L$1000)="CONFIRMADO")),ROWS($A$3:A502))),"")</f>
        <v/>
      </c>
      <c r="W502" s="13" t="str">
        <f ca="1">IFERROR(INDEX(MAESTRO!W:W,_xludf.AGGREGATE(15,6,ROW(MAESTRO!$B$3:$B$1000)/((MAESTRO!$B$3:$B$1000="ASMARTALC")*(UPPER(MAESTRO!$L$3:$L$1000)="CONFIRMADO")),ROWS($A$3:A502))),"")</f>
        <v/>
      </c>
      <c r="X502" s="13" t="str">
        <f ca="1">IFERROR(INDEX(MAESTRO!X:X,_xludf.AGGREGATE(15,6,ROW(MAESTRO!$B$3:$B$1000)/((MAESTRO!$B$3:$B$1000="ASMARTALC")*(UPPER(MAESTRO!$L$3:$L$1000)="CONFIRMADO")),ROWS($A$3:A502))),"")</f>
        <v/>
      </c>
    </row>
  </sheetData>
  <autoFilter ref="A2:X502" xr:uid="{00000000-0009-0000-0000-000004000000}"/>
  <mergeCells count="1">
    <mergeCell ref="A1:X1"/>
  </mergeCells>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502"/>
  <sheetViews>
    <sheetView showGridLines="0" topLeftCell="A18" workbookViewId="0">
      <pane ySplit="2" topLeftCell="A3" activePane="bottomLeft" state="frozen"/>
      <selection pane="bottomLeft" activeCell="E30" sqref="E30"/>
    </sheetView>
  </sheetViews>
  <sheetFormatPr baseColWidth="10" defaultColWidth="9" defaultRowHeight="13.5"/>
  <cols>
    <col min="1" max="1" width="8" customWidth="1"/>
    <col min="2" max="2" width="22" customWidth="1"/>
    <col min="3" max="3" width="18" customWidth="1"/>
    <col min="4" max="4" width="10" customWidth="1"/>
    <col min="5" max="5" width="20" customWidth="1"/>
    <col min="6" max="6" width="16" customWidth="1"/>
    <col min="7" max="7" width="14" customWidth="1"/>
    <col min="8" max="8" width="18" customWidth="1"/>
    <col min="9" max="10" width="20" customWidth="1"/>
    <col min="11" max="11" width="28" customWidth="1"/>
    <col min="12" max="12" width="16" customWidth="1"/>
    <col min="13" max="13" width="42" customWidth="1"/>
    <col min="14" max="14" width="34" customWidth="1"/>
    <col min="15" max="17" width="16" customWidth="1"/>
    <col min="18" max="18" width="12" customWidth="1"/>
    <col min="19" max="19" width="16" customWidth="1"/>
    <col min="20" max="20" width="14" customWidth="1"/>
    <col min="21" max="22" width="18" customWidth="1"/>
    <col min="23" max="23" width="24" customWidth="1"/>
    <col min="24" max="24" width="13" customWidth="1"/>
  </cols>
  <sheetData>
    <row r="1" spans="1:24" ht="25.05" customHeight="1">
      <c r="A1" s="86" t="s">
        <v>10</v>
      </c>
      <c r="B1" s="78"/>
      <c r="C1" s="78"/>
      <c r="D1" s="78"/>
      <c r="E1" s="78"/>
      <c r="F1" s="78"/>
      <c r="G1" s="78"/>
      <c r="H1" s="78"/>
      <c r="I1" s="78"/>
      <c r="J1" s="78"/>
      <c r="K1" s="78"/>
      <c r="L1" s="78"/>
      <c r="M1" s="78"/>
      <c r="N1" s="78"/>
      <c r="O1" s="78"/>
      <c r="P1" s="78"/>
      <c r="Q1" s="78"/>
      <c r="R1" s="78"/>
      <c r="S1" s="78"/>
      <c r="T1" s="78"/>
      <c r="U1" s="78"/>
      <c r="V1" s="78"/>
      <c r="W1" s="78"/>
      <c r="X1" s="79"/>
    </row>
    <row r="2" spans="1:24" ht="32" customHeight="1">
      <c r="A2" s="14" t="s">
        <v>688</v>
      </c>
      <c r="B2" s="14" t="s">
        <v>689</v>
      </c>
      <c r="C2" s="14" t="s">
        <v>690</v>
      </c>
      <c r="D2" s="14" t="s">
        <v>30</v>
      </c>
      <c r="E2" s="14" t="s">
        <v>691</v>
      </c>
      <c r="F2" s="14" t="s">
        <v>692</v>
      </c>
      <c r="G2" s="14" t="s">
        <v>693</v>
      </c>
      <c r="H2" s="14" t="s">
        <v>694</v>
      </c>
      <c r="I2" s="14" t="s">
        <v>695</v>
      </c>
      <c r="J2" s="14" t="s">
        <v>696</v>
      </c>
      <c r="K2" s="14" t="s">
        <v>697</v>
      </c>
      <c r="L2" s="14" t="s">
        <v>698</v>
      </c>
      <c r="M2" s="14" t="s">
        <v>699</v>
      </c>
      <c r="N2" s="14" t="s">
        <v>700</v>
      </c>
      <c r="O2" s="14" t="s">
        <v>701</v>
      </c>
      <c r="P2" s="14" t="s">
        <v>702</v>
      </c>
      <c r="Q2" s="14" t="s">
        <v>703</v>
      </c>
      <c r="R2" s="14" t="s">
        <v>704</v>
      </c>
      <c r="S2" s="14" t="s">
        <v>705</v>
      </c>
      <c r="T2" s="14" t="s">
        <v>706</v>
      </c>
      <c r="U2" s="14" t="s">
        <v>707</v>
      </c>
      <c r="V2" s="14" t="s">
        <v>708</v>
      </c>
      <c r="W2" s="14" t="s">
        <v>709</v>
      </c>
      <c r="X2" s="14" t="s">
        <v>710</v>
      </c>
    </row>
    <row r="3" spans="1:24" ht="22.05" customHeight="1">
      <c r="A3" s="10" t="str">
        <f ca="1">IFERROR(INDEX(MAESTRO!A:A,_xludf.AGGREGATE(15,6,ROW(MAESTRO!$B$3:$B$1000)/((MAESTRO!$B$3:$B$1000="MILITARES")*(UPPER(MAESTRO!$L$3:$L$1000)="CONFIRMADO")),ROWS($A$3:A3))),"")</f>
        <v/>
      </c>
      <c r="B3" s="10" t="str">
        <f ca="1">IFERROR(INDEX(MAESTRO!B:B,_xludf.AGGREGATE(15,6,ROW(MAESTRO!$B$3:$B$1000)/((MAESTRO!$B$3:$B$1000="MILITARES")*(UPPER(MAESTRO!$L$3:$L$1000)="CONFIRMADO")),ROWS($A$3:A3))),"")</f>
        <v/>
      </c>
      <c r="C3" s="10" t="str">
        <f ca="1">IFERROR(INDEX(MAESTRO!C:C,_xludf.AGGREGATE(15,6,ROW(MAESTRO!$B$3:$B$1000)/((MAESTRO!$B$3:$B$1000="MILITARES")*(UPPER(MAESTRO!$L$3:$L$1000)="CONFIRMADO")),ROWS($A$3:A3))),"")</f>
        <v/>
      </c>
      <c r="D3" s="10" t="str">
        <f ca="1">IFERROR(INDEX(MAESTRO!D:D,_xludf.AGGREGATE(15,6,ROW(MAESTRO!$B$3:$B$1000)/((MAESTRO!$B$3:$B$1000="MILITARES")*(UPPER(MAESTRO!$L$3:$L$1000)="CONFIRMADO")),ROWS($A$3:A3))),"")</f>
        <v/>
      </c>
      <c r="E3" s="10" t="str">
        <f ca="1">IFERROR(INDEX(MAESTRO!E:E,_xludf.AGGREGATE(15,6,ROW(MAESTRO!$B$3:$B$1000)/((MAESTRO!$B$3:$B$1000="MILITARES")*(UPPER(MAESTRO!$L$3:$L$1000)="CONFIRMADO")),ROWS($A$3:A3))),"")</f>
        <v/>
      </c>
      <c r="F3" s="10" t="str">
        <f ca="1">IFERROR(INDEX(MAESTRO!F:F,_xludf.AGGREGATE(15,6,ROW(MAESTRO!$B$3:$B$1000)/((MAESTRO!$B$3:$B$1000="MILITARES")*(UPPER(MAESTRO!$L$3:$L$1000)="CONFIRMADO")),ROWS($A$3:A3))),"")</f>
        <v/>
      </c>
      <c r="G3" s="10" t="str">
        <f ca="1">IFERROR(INDEX(MAESTRO!G:G,_xludf.AGGREGATE(15,6,ROW(MAESTRO!$B$3:$B$1000)/((MAESTRO!$B$3:$B$1000="MILITARES")*(UPPER(MAESTRO!$L$3:$L$1000)="CONFIRMADO")),ROWS($A$3:A3))),"")</f>
        <v/>
      </c>
      <c r="H3" s="10" t="str">
        <f ca="1">IFERROR(INDEX(MAESTRO!H:H,_xludf.AGGREGATE(15,6,ROW(MAESTRO!$B$3:$B$1000)/((MAESTRO!$B$3:$B$1000="MILITARES")*(UPPER(MAESTRO!$L$3:$L$1000)="CONFIRMADO")),ROWS($A$3:A3))),"")</f>
        <v/>
      </c>
      <c r="I3" s="10" t="str">
        <f ca="1">IFERROR(INDEX(MAESTRO!I:I,_xludf.AGGREGATE(15,6,ROW(MAESTRO!$B$3:$B$1000)/((MAESTRO!$B$3:$B$1000="MILITARES")*(UPPER(MAESTRO!$L$3:$L$1000)="CONFIRMADO")),ROWS($A$3:A3))),"")</f>
        <v/>
      </c>
      <c r="J3" s="10" t="str">
        <f ca="1">IFERROR(INDEX(MAESTRO!J:J,_xludf.AGGREGATE(15,6,ROW(MAESTRO!$B$3:$B$1000)/((MAESTRO!$B$3:$B$1000="MILITARES")*(UPPER(MAESTRO!$L$3:$L$1000)="CONFIRMADO")),ROWS($A$3:A3))),"")</f>
        <v/>
      </c>
      <c r="K3" s="10" t="str">
        <f ca="1">IFERROR(INDEX(MAESTRO!K:K,_xludf.AGGREGATE(15,6,ROW(MAESTRO!$B$3:$B$1000)/((MAESTRO!$B$3:$B$1000="MILITARES")*(UPPER(MAESTRO!$L$3:$L$1000)="CONFIRMADO")),ROWS($A$3:A3))),"")</f>
        <v/>
      </c>
      <c r="L3" s="10" t="str">
        <f ca="1">IFERROR(INDEX(MAESTRO!L:L,_xludf.AGGREGATE(15,6,ROW(MAESTRO!$B$3:$B$1000)/((MAESTRO!$B$3:$B$1000="MILITARES")*(UPPER(MAESTRO!$L$3:$L$1000)="CONFIRMADO")),ROWS($A$3:A3))),"")</f>
        <v/>
      </c>
      <c r="M3" s="10" t="str">
        <f ca="1">IFERROR(INDEX(MAESTRO!M:M,_xludf.AGGREGATE(15,6,ROW(MAESTRO!$B$3:$B$1000)/((MAESTRO!$B$3:$B$1000="MILITARES")*(UPPER(MAESTRO!$L$3:$L$1000)="CONFIRMADO")),ROWS($A$3:A3))),"")</f>
        <v/>
      </c>
      <c r="N3" s="10" t="str">
        <f ca="1">IFERROR(INDEX(MAESTRO!N:N,_xludf.AGGREGATE(15,6,ROW(MAESTRO!$B$3:$B$1000)/((MAESTRO!$B$3:$B$1000="MILITARES")*(UPPER(MAESTRO!$L$3:$L$1000)="CONFIRMADO")),ROWS($A$3:A3))),"")</f>
        <v/>
      </c>
      <c r="O3" s="10" t="str">
        <f ca="1">IFERROR(INDEX(MAESTRO!O:O,_xludf.AGGREGATE(15,6,ROW(MAESTRO!$B$3:$B$1000)/((MAESTRO!$B$3:$B$1000="MILITARES")*(UPPER(MAESTRO!$L$3:$L$1000)="CONFIRMADO")),ROWS($A$3:A3))),"")</f>
        <v/>
      </c>
      <c r="P3" s="10" t="str">
        <f ca="1">IFERROR(INDEX(MAESTRO!P:P,_xludf.AGGREGATE(15,6,ROW(MAESTRO!$B$3:$B$1000)/((MAESTRO!$B$3:$B$1000="MILITARES")*(UPPER(MAESTRO!$L$3:$L$1000)="CONFIRMADO")),ROWS($A$3:A3))),"")</f>
        <v/>
      </c>
      <c r="Q3" s="10" t="str">
        <f ca="1">IFERROR(INDEX(MAESTRO!Q:Q,_xludf.AGGREGATE(15,6,ROW(MAESTRO!$B$3:$B$1000)/((MAESTRO!$B$3:$B$1000="MILITARES")*(UPPER(MAESTRO!$L$3:$L$1000)="CONFIRMADO")),ROWS($A$3:A3))),"")</f>
        <v/>
      </c>
      <c r="R3" s="10" t="str">
        <f ca="1">IFERROR(INDEX(MAESTRO!R:R,_xludf.AGGREGATE(15,6,ROW(MAESTRO!$B$3:$B$1000)/((MAESTRO!$B$3:$B$1000="MILITARES")*(UPPER(MAESTRO!$L$3:$L$1000)="CONFIRMADO")),ROWS($A$3:A3))),"")</f>
        <v/>
      </c>
      <c r="S3" s="10" t="str">
        <f ca="1">IFERROR(INDEX(MAESTRO!S:S,_xludf.AGGREGATE(15,6,ROW(MAESTRO!$B$3:$B$1000)/((MAESTRO!$B$3:$B$1000="MILITARES")*(UPPER(MAESTRO!$L$3:$L$1000)="CONFIRMADO")),ROWS($A$3:A3))),"")</f>
        <v/>
      </c>
      <c r="T3" s="10" t="str">
        <f ca="1">IFERROR(INDEX(MAESTRO!T:T,_xludf.AGGREGATE(15,6,ROW(MAESTRO!$B$3:$B$1000)/((MAESTRO!$B$3:$B$1000="MILITARES")*(UPPER(MAESTRO!$L$3:$L$1000)="CONFIRMADO")),ROWS($A$3:A3))),"")</f>
        <v/>
      </c>
      <c r="U3" s="10" t="str">
        <f ca="1">IFERROR(INDEX(MAESTRO!U:U,_xludf.AGGREGATE(15,6,ROW(MAESTRO!$B$3:$B$1000)/((MAESTRO!$B$3:$B$1000="MILITARES")*(UPPER(MAESTRO!$L$3:$L$1000)="CONFIRMADO")),ROWS($A$3:A3))),"")</f>
        <v/>
      </c>
      <c r="V3" s="10" t="str">
        <f ca="1">IFERROR(INDEX(MAESTRO!V:V,_xludf.AGGREGATE(15,6,ROW(MAESTRO!$B$3:$B$1000)/((MAESTRO!$B$3:$B$1000="MILITARES")*(UPPER(MAESTRO!$L$3:$L$1000)="CONFIRMADO")),ROWS($A$3:A3))),"")</f>
        <v/>
      </c>
      <c r="W3" s="10" t="str">
        <f ca="1">IFERROR(INDEX(MAESTRO!W:W,_xludf.AGGREGATE(15,6,ROW(MAESTRO!$B$3:$B$1000)/((MAESTRO!$B$3:$B$1000="MILITARES")*(UPPER(MAESTRO!$L$3:$L$1000)="CONFIRMADO")),ROWS($A$3:A3))),"")</f>
        <v/>
      </c>
      <c r="X3" s="10" t="str">
        <f ca="1">IFERROR(INDEX(MAESTRO!X:X,_xludf.AGGREGATE(15,6,ROW(MAESTRO!$B$3:$B$1000)/((MAESTRO!$B$3:$B$1000="MILITARES")*(UPPER(MAESTRO!$L$3:$L$1000)="CONFIRMADO")),ROWS($A$3:A3))),"")</f>
        <v/>
      </c>
    </row>
    <row r="4" spans="1:24" ht="22.05" customHeight="1">
      <c r="A4" s="15" t="str">
        <f ca="1">IFERROR(INDEX(MAESTRO!A:A,_xludf.AGGREGATE(15,6,ROW(MAESTRO!$B$3:$B$1000)/((MAESTRO!$B$3:$B$1000="MILITARES")*(UPPER(MAESTRO!$L$3:$L$1000)="CONFIRMADO")),ROWS($A$3:A4))),"")</f>
        <v/>
      </c>
      <c r="B4" s="15" t="str">
        <f ca="1">IFERROR(INDEX(MAESTRO!B:B,_xludf.AGGREGATE(15,6,ROW(MAESTRO!$B$3:$B$1000)/((MAESTRO!$B$3:$B$1000="MILITARES")*(UPPER(MAESTRO!$L$3:$L$1000)="CONFIRMADO")),ROWS($A$3:A4))),"")</f>
        <v/>
      </c>
      <c r="C4" s="15" t="str">
        <f ca="1">IFERROR(INDEX(MAESTRO!C:C,_xludf.AGGREGATE(15,6,ROW(MAESTRO!$B$3:$B$1000)/((MAESTRO!$B$3:$B$1000="MILITARES")*(UPPER(MAESTRO!$L$3:$L$1000)="CONFIRMADO")),ROWS($A$3:A4))),"")</f>
        <v/>
      </c>
      <c r="D4" s="15" t="str">
        <f ca="1">IFERROR(INDEX(MAESTRO!D:D,_xludf.AGGREGATE(15,6,ROW(MAESTRO!$B$3:$B$1000)/((MAESTRO!$B$3:$B$1000="MILITARES")*(UPPER(MAESTRO!$L$3:$L$1000)="CONFIRMADO")),ROWS($A$3:A4))),"")</f>
        <v/>
      </c>
      <c r="E4" s="15" t="str">
        <f ca="1">IFERROR(INDEX(MAESTRO!E:E,_xludf.AGGREGATE(15,6,ROW(MAESTRO!$B$3:$B$1000)/((MAESTRO!$B$3:$B$1000="MILITARES")*(UPPER(MAESTRO!$L$3:$L$1000)="CONFIRMADO")),ROWS($A$3:A4))),"")</f>
        <v/>
      </c>
      <c r="F4" s="15" t="str">
        <f ca="1">IFERROR(INDEX(MAESTRO!F:F,_xludf.AGGREGATE(15,6,ROW(MAESTRO!$B$3:$B$1000)/((MAESTRO!$B$3:$B$1000="MILITARES")*(UPPER(MAESTRO!$L$3:$L$1000)="CONFIRMADO")),ROWS($A$3:A4))),"")</f>
        <v/>
      </c>
      <c r="G4" s="15" t="str">
        <f ca="1">IFERROR(INDEX(MAESTRO!G:G,_xludf.AGGREGATE(15,6,ROW(MAESTRO!$B$3:$B$1000)/((MAESTRO!$B$3:$B$1000="MILITARES")*(UPPER(MAESTRO!$L$3:$L$1000)="CONFIRMADO")),ROWS($A$3:A4))),"")</f>
        <v/>
      </c>
      <c r="H4" s="15" t="str">
        <f ca="1">IFERROR(INDEX(MAESTRO!H:H,_xludf.AGGREGATE(15,6,ROW(MAESTRO!$B$3:$B$1000)/((MAESTRO!$B$3:$B$1000="MILITARES")*(UPPER(MAESTRO!$L$3:$L$1000)="CONFIRMADO")),ROWS($A$3:A4))),"")</f>
        <v/>
      </c>
      <c r="I4" s="15" t="str">
        <f ca="1">IFERROR(INDEX(MAESTRO!I:I,_xludf.AGGREGATE(15,6,ROW(MAESTRO!$B$3:$B$1000)/((MAESTRO!$B$3:$B$1000="MILITARES")*(UPPER(MAESTRO!$L$3:$L$1000)="CONFIRMADO")),ROWS($A$3:A4))),"")</f>
        <v/>
      </c>
      <c r="J4" s="15" t="str">
        <f ca="1">IFERROR(INDEX(MAESTRO!J:J,_xludf.AGGREGATE(15,6,ROW(MAESTRO!$B$3:$B$1000)/((MAESTRO!$B$3:$B$1000="MILITARES")*(UPPER(MAESTRO!$L$3:$L$1000)="CONFIRMADO")),ROWS($A$3:A4))),"")</f>
        <v/>
      </c>
      <c r="K4" s="15" t="str">
        <f ca="1">IFERROR(INDEX(MAESTRO!K:K,_xludf.AGGREGATE(15,6,ROW(MAESTRO!$B$3:$B$1000)/((MAESTRO!$B$3:$B$1000="MILITARES")*(UPPER(MAESTRO!$L$3:$L$1000)="CONFIRMADO")),ROWS($A$3:A4))),"")</f>
        <v/>
      </c>
      <c r="L4" s="15" t="str">
        <f ca="1">IFERROR(INDEX(MAESTRO!L:L,_xludf.AGGREGATE(15,6,ROW(MAESTRO!$B$3:$B$1000)/((MAESTRO!$B$3:$B$1000="MILITARES")*(UPPER(MAESTRO!$L$3:$L$1000)="CONFIRMADO")),ROWS($A$3:A4))),"")</f>
        <v/>
      </c>
      <c r="M4" s="15" t="str">
        <f ca="1">IFERROR(INDEX(MAESTRO!M:M,_xludf.AGGREGATE(15,6,ROW(MAESTRO!$B$3:$B$1000)/((MAESTRO!$B$3:$B$1000="MILITARES")*(UPPER(MAESTRO!$L$3:$L$1000)="CONFIRMADO")),ROWS($A$3:A4))),"")</f>
        <v/>
      </c>
      <c r="N4" s="15" t="str">
        <f ca="1">IFERROR(INDEX(MAESTRO!N:N,_xludf.AGGREGATE(15,6,ROW(MAESTRO!$B$3:$B$1000)/((MAESTRO!$B$3:$B$1000="MILITARES")*(UPPER(MAESTRO!$L$3:$L$1000)="CONFIRMADO")),ROWS($A$3:A4))),"")</f>
        <v/>
      </c>
      <c r="O4" s="15" t="str">
        <f ca="1">IFERROR(INDEX(MAESTRO!O:O,_xludf.AGGREGATE(15,6,ROW(MAESTRO!$B$3:$B$1000)/((MAESTRO!$B$3:$B$1000="MILITARES")*(UPPER(MAESTRO!$L$3:$L$1000)="CONFIRMADO")),ROWS($A$3:A4))),"")</f>
        <v/>
      </c>
      <c r="P4" s="15" t="str">
        <f ca="1">IFERROR(INDEX(MAESTRO!P:P,_xludf.AGGREGATE(15,6,ROW(MAESTRO!$B$3:$B$1000)/((MAESTRO!$B$3:$B$1000="MILITARES")*(UPPER(MAESTRO!$L$3:$L$1000)="CONFIRMADO")),ROWS($A$3:A4))),"")</f>
        <v/>
      </c>
      <c r="Q4" s="15" t="str">
        <f ca="1">IFERROR(INDEX(MAESTRO!Q:Q,_xludf.AGGREGATE(15,6,ROW(MAESTRO!$B$3:$B$1000)/((MAESTRO!$B$3:$B$1000="MILITARES")*(UPPER(MAESTRO!$L$3:$L$1000)="CONFIRMADO")),ROWS($A$3:A4))),"")</f>
        <v/>
      </c>
      <c r="R4" s="15" t="str">
        <f ca="1">IFERROR(INDEX(MAESTRO!R:R,_xludf.AGGREGATE(15,6,ROW(MAESTRO!$B$3:$B$1000)/((MAESTRO!$B$3:$B$1000="MILITARES")*(UPPER(MAESTRO!$L$3:$L$1000)="CONFIRMADO")),ROWS($A$3:A4))),"")</f>
        <v/>
      </c>
      <c r="S4" s="15" t="str">
        <f ca="1">IFERROR(INDEX(MAESTRO!S:S,_xludf.AGGREGATE(15,6,ROW(MAESTRO!$B$3:$B$1000)/((MAESTRO!$B$3:$B$1000="MILITARES")*(UPPER(MAESTRO!$L$3:$L$1000)="CONFIRMADO")),ROWS($A$3:A4))),"")</f>
        <v/>
      </c>
      <c r="T4" s="15" t="str">
        <f ca="1">IFERROR(INDEX(MAESTRO!T:T,_xludf.AGGREGATE(15,6,ROW(MAESTRO!$B$3:$B$1000)/((MAESTRO!$B$3:$B$1000="MILITARES")*(UPPER(MAESTRO!$L$3:$L$1000)="CONFIRMADO")),ROWS($A$3:A4))),"")</f>
        <v/>
      </c>
      <c r="U4" s="15" t="str">
        <f ca="1">IFERROR(INDEX(MAESTRO!U:U,_xludf.AGGREGATE(15,6,ROW(MAESTRO!$B$3:$B$1000)/((MAESTRO!$B$3:$B$1000="MILITARES")*(UPPER(MAESTRO!$L$3:$L$1000)="CONFIRMADO")),ROWS($A$3:A4))),"")</f>
        <v/>
      </c>
      <c r="V4" s="15" t="str">
        <f ca="1">IFERROR(INDEX(MAESTRO!V:V,_xludf.AGGREGATE(15,6,ROW(MAESTRO!$B$3:$B$1000)/((MAESTRO!$B$3:$B$1000="MILITARES")*(UPPER(MAESTRO!$L$3:$L$1000)="CONFIRMADO")),ROWS($A$3:A4))),"")</f>
        <v/>
      </c>
      <c r="W4" s="15" t="str">
        <f ca="1">IFERROR(INDEX(MAESTRO!W:W,_xludf.AGGREGATE(15,6,ROW(MAESTRO!$B$3:$B$1000)/((MAESTRO!$B$3:$B$1000="MILITARES")*(UPPER(MAESTRO!$L$3:$L$1000)="CONFIRMADO")),ROWS($A$3:A4))),"")</f>
        <v/>
      </c>
      <c r="X4" s="15" t="str">
        <f ca="1">IFERROR(INDEX(MAESTRO!X:X,_xludf.AGGREGATE(15,6,ROW(MAESTRO!$B$3:$B$1000)/((MAESTRO!$B$3:$B$1000="MILITARES")*(UPPER(MAESTRO!$L$3:$L$1000)="CONFIRMADO")),ROWS($A$3:A4))),"")</f>
        <v/>
      </c>
    </row>
    <row r="5" spans="1:24" ht="22.05" customHeight="1">
      <c r="A5" s="10" t="str">
        <f ca="1">IFERROR(INDEX(MAESTRO!A:A,_xludf.AGGREGATE(15,6,ROW(MAESTRO!$B$3:$B$1000)/((MAESTRO!$B$3:$B$1000="MILITARES")*(UPPER(MAESTRO!$L$3:$L$1000)="CONFIRMADO")),ROWS($A$3:A5))),"")</f>
        <v/>
      </c>
      <c r="B5" s="10" t="str">
        <f ca="1">IFERROR(INDEX(MAESTRO!B:B,_xludf.AGGREGATE(15,6,ROW(MAESTRO!$B$3:$B$1000)/((MAESTRO!$B$3:$B$1000="MILITARES")*(UPPER(MAESTRO!$L$3:$L$1000)="CONFIRMADO")),ROWS($A$3:A5))),"")</f>
        <v/>
      </c>
      <c r="C5" s="10" t="str">
        <f ca="1">IFERROR(INDEX(MAESTRO!C:C,_xludf.AGGREGATE(15,6,ROW(MAESTRO!$B$3:$B$1000)/((MAESTRO!$B$3:$B$1000="MILITARES")*(UPPER(MAESTRO!$L$3:$L$1000)="CONFIRMADO")),ROWS($A$3:A5))),"")</f>
        <v/>
      </c>
      <c r="D5" s="10" t="str">
        <f ca="1">IFERROR(INDEX(MAESTRO!D:D,_xludf.AGGREGATE(15,6,ROW(MAESTRO!$B$3:$B$1000)/((MAESTRO!$B$3:$B$1000="MILITARES")*(UPPER(MAESTRO!$L$3:$L$1000)="CONFIRMADO")),ROWS($A$3:A5))),"")</f>
        <v/>
      </c>
      <c r="E5" s="10" t="str">
        <f ca="1">IFERROR(INDEX(MAESTRO!E:E,_xludf.AGGREGATE(15,6,ROW(MAESTRO!$B$3:$B$1000)/((MAESTRO!$B$3:$B$1000="MILITARES")*(UPPER(MAESTRO!$L$3:$L$1000)="CONFIRMADO")),ROWS($A$3:A5))),"")</f>
        <v/>
      </c>
      <c r="F5" s="10" t="str">
        <f ca="1">IFERROR(INDEX(MAESTRO!F:F,_xludf.AGGREGATE(15,6,ROW(MAESTRO!$B$3:$B$1000)/((MAESTRO!$B$3:$B$1000="MILITARES")*(UPPER(MAESTRO!$L$3:$L$1000)="CONFIRMADO")),ROWS($A$3:A5))),"")</f>
        <v/>
      </c>
      <c r="G5" s="10" t="str">
        <f ca="1">IFERROR(INDEX(MAESTRO!G:G,_xludf.AGGREGATE(15,6,ROW(MAESTRO!$B$3:$B$1000)/((MAESTRO!$B$3:$B$1000="MILITARES")*(UPPER(MAESTRO!$L$3:$L$1000)="CONFIRMADO")),ROWS($A$3:A5))),"")</f>
        <v/>
      </c>
      <c r="H5" s="10" t="str">
        <f ca="1">IFERROR(INDEX(MAESTRO!H:H,_xludf.AGGREGATE(15,6,ROW(MAESTRO!$B$3:$B$1000)/((MAESTRO!$B$3:$B$1000="MILITARES")*(UPPER(MAESTRO!$L$3:$L$1000)="CONFIRMADO")),ROWS($A$3:A5))),"")</f>
        <v/>
      </c>
      <c r="I5" s="10" t="str">
        <f ca="1">IFERROR(INDEX(MAESTRO!I:I,_xludf.AGGREGATE(15,6,ROW(MAESTRO!$B$3:$B$1000)/((MAESTRO!$B$3:$B$1000="MILITARES")*(UPPER(MAESTRO!$L$3:$L$1000)="CONFIRMADO")),ROWS($A$3:A5))),"")</f>
        <v/>
      </c>
      <c r="J5" s="10" t="str">
        <f ca="1">IFERROR(INDEX(MAESTRO!J:J,_xludf.AGGREGATE(15,6,ROW(MAESTRO!$B$3:$B$1000)/((MAESTRO!$B$3:$B$1000="MILITARES")*(UPPER(MAESTRO!$L$3:$L$1000)="CONFIRMADO")),ROWS($A$3:A5))),"")</f>
        <v/>
      </c>
      <c r="K5" s="10" t="str">
        <f ca="1">IFERROR(INDEX(MAESTRO!K:K,_xludf.AGGREGATE(15,6,ROW(MAESTRO!$B$3:$B$1000)/((MAESTRO!$B$3:$B$1000="MILITARES")*(UPPER(MAESTRO!$L$3:$L$1000)="CONFIRMADO")),ROWS($A$3:A5))),"")</f>
        <v/>
      </c>
      <c r="L5" s="10" t="str">
        <f ca="1">IFERROR(INDEX(MAESTRO!L:L,_xludf.AGGREGATE(15,6,ROW(MAESTRO!$B$3:$B$1000)/((MAESTRO!$B$3:$B$1000="MILITARES")*(UPPER(MAESTRO!$L$3:$L$1000)="CONFIRMADO")),ROWS($A$3:A5))),"")</f>
        <v/>
      </c>
      <c r="M5" s="10" t="str">
        <f ca="1">IFERROR(INDEX(MAESTRO!M:M,_xludf.AGGREGATE(15,6,ROW(MAESTRO!$B$3:$B$1000)/((MAESTRO!$B$3:$B$1000="MILITARES")*(UPPER(MAESTRO!$L$3:$L$1000)="CONFIRMADO")),ROWS($A$3:A5))),"")</f>
        <v/>
      </c>
      <c r="N5" s="10" t="str">
        <f ca="1">IFERROR(INDEX(MAESTRO!N:N,_xludf.AGGREGATE(15,6,ROW(MAESTRO!$B$3:$B$1000)/((MAESTRO!$B$3:$B$1000="MILITARES")*(UPPER(MAESTRO!$L$3:$L$1000)="CONFIRMADO")),ROWS($A$3:A5))),"")</f>
        <v/>
      </c>
      <c r="O5" s="10" t="str">
        <f ca="1">IFERROR(INDEX(MAESTRO!O:O,_xludf.AGGREGATE(15,6,ROW(MAESTRO!$B$3:$B$1000)/((MAESTRO!$B$3:$B$1000="MILITARES")*(UPPER(MAESTRO!$L$3:$L$1000)="CONFIRMADO")),ROWS($A$3:A5))),"")</f>
        <v/>
      </c>
      <c r="P5" s="10" t="str">
        <f ca="1">IFERROR(INDEX(MAESTRO!P:P,_xludf.AGGREGATE(15,6,ROW(MAESTRO!$B$3:$B$1000)/((MAESTRO!$B$3:$B$1000="MILITARES")*(UPPER(MAESTRO!$L$3:$L$1000)="CONFIRMADO")),ROWS($A$3:A5))),"")</f>
        <v/>
      </c>
      <c r="Q5" s="10" t="str">
        <f ca="1">IFERROR(INDEX(MAESTRO!Q:Q,_xludf.AGGREGATE(15,6,ROW(MAESTRO!$B$3:$B$1000)/((MAESTRO!$B$3:$B$1000="MILITARES")*(UPPER(MAESTRO!$L$3:$L$1000)="CONFIRMADO")),ROWS($A$3:A5))),"")</f>
        <v/>
      </c>
      <c r="R5" s="10" t="str">
        <f ca="1">IFERROR(INDEX(MAESTRO!R:R,_xludf.AGGREGATE(15,6,ROW(MAESTRO!$B$3:$B$1000)/((MAESTRO!$B$3:$B$1000="MILITARES")*(UPPER(MAESTRO!$L$3:$L$1000)="CONFIRMADO")),ROWS($A$3:A5))),"")</f>
        <v/>
      </c>
      <c r="S5" s="10" t="str">
        <f ca="1">IFERROR(INDEX(MAESTRO!S:S,_xludf.AGGREGATE(15,6,ROW(MAESTRO!$B$3:$B$1000)/((MAESTRO!$B$3:$B$1000="MILITARES")*(UPPER(MAESTRO!$L$3:$L$1000)="CONFIRMADO")),ROWS($A$3:A5))),"")</f>
        <v/>
      </c>
      <c r="T5" s="10" t="str">
        <f ca="1">IFERROR(INDEX(MAESTRO!T:T,_xludf.AGGREGATE(15,6,ROW(MAESTRO!$B$3:$B$1000)/((MAESTRO!$B$3:$B$1000="MILITARES")*(UPPER(MAESTRO!$L$3:$L$1000)="CONFIRMADO")),ROWS($A$3:A5))),"")</f>
        <v/>
      </c>
      <c r="U5" s="10" t="str">
        <f ca="1">IFERROR(INDEX(MAESTRO!U:U,_xludf.AGGREGATE(15,6,ROW(MAESTRO!$B$3:$B$1000)/((MAESTRO!$B$3:$B$1000="MILITARES")*(UPPER(MAESTRO!$L$3:$L$1000)="CONFIRMADO")),ROWS($A$3:A5))),"")</f>
        <v/>
      </c>
      <c r="V5" s="10" t="str">
        <f ca="1">IFERROR(INDEX(MAESTRO!V:V,_xludf.AGGREGATE(15,6,ROW(MAESTRO!$B$3:$B$1000)/((MAESTRO!$B$3:$B$1000="MILITARES")*(UPPER(MAESTRO!$L$3:$L$1000)="CONFIRMADO")),ROWS($A$3:A5))),"")</f>
        <v/>
      </c>
      <c r="W5" s="10" t="str">
        <f ca="1">IFERROR(INDEX(MAESTRO!W:W,_xludf.AGGREGATE(15,6,ROW(MAESTRO!$B$3:$B$1000)/((MAESTRO!$B$3:$B$1000="MILITARES")*(UPPER(MAESTRO!$L$3:$L$1000)="CONFIRMADO")),ROWS($A$3:A5))),"")</f>
        <v/>
      </c>
      <c r="X5" s="10" t="str">
        <f ca="1">IFERROR(INDEX(MAESTRO!X:X,_xludf.AGGREGATE(15,6,ROW(MAESTRO!$B$3:$B$1000)/((MAESTRO!$B$3:$B$1000="MILITARES")*(UPPER(MAESTRO!$L$3:$L$1000)="CONFIRMADO")),ROWS($A$3:A5))),"")</f>
        <v/>
      </c>
    </row>
    <row r="6" spans="1:24" ht="22.05" customHeight="1">
      <c r="A6" s="15" t="str">
        <f ca="1">IFERROR(INDEX(MAESTRO!A:A,_xludf.AGGREGATE(15,6,ROW(MAESTRO!$B$3:$B$1000)/((MAESTRO!$B$3:$B$1000="MILITARES")*(UPPER(MAESTRO!$L$3:$L$1000)="CONFIRMADO")),ROWS($A$3:A6))),"")</f>
        <v/>
      </c>
      <c r="B6" s="15" t="str">
        <f ca="1">IFERROR(INDEX(MAESTRO!B:B,_xludf.AGGREGATE(15,6,ROW(MAESTRO!$B$3:$B$1000)/((MAESTRO!$B$3:$B$1000="MILITARES")*(UPPER(MAESTRO!$L$3:$L$1000)="CONFIRMADO")),ROWS($A$3:A6))),"")</f>
        <v/>
      </c>
      <c r="C6" s="15" t="str">
        <f ca="1">IFERROR(INDEX(MAESTRO!C:C,_xludf.AGGREGATE(15,6,ROW(MAESTRO!$B$3:$B$1000)/((MAESTRO!$B$3:$B$1000="MILITARES")*(UPPER(MAESTRO!$L$3:$L$1000)="CONFIRMADO")),ROWS($A$3:A6))),"")</f>
        <v/>
      </c>
      <c r="D6" s="15" t="str">
        <f ca="1">IFERROR(INDEX(MAESTRO!D:D,_xludf.AGGREGATE(15,6,ROW(MAESTRO!$B$3:$B$1000)/((MAESTRO!$B$3:$B$1000="MILITARES")*(UPPER(MAESTRO!$L$3:$L$1000)="CONFIRMADO")),ROWS($A$3:A6))),"")</f>
        <v/>
      </c>
      <c r="E6" s="15" t="str">
        <f ca="1">IFERROR(INDEX(MAESTRO!E:E,_xludf.AGGREGATE(15,6,ROW(MAESTRO!$B$3:$B$1000)/((MAESTRO!$B$3:$B$1000="MILITARES")*(UPPER(MAESTRO!$L$3:$L$1000)="CONFIRMADO")),ROWS($A$3:A6))),"")</f>
        <v/>
      </c>
      <c r="F6" s="15" t="str">
        <f ca="1">IFERROR(INDEX(MAESTRO!F:F,_xludf.AGGREGATE(15,6,ROW(MAESTRO!$B$3:$B$1000)/((MAESTRO!$B$3:$B$1000="MILITARES")*(UPPER(MAESTRO!$L$3:$L$1000)="CONFIRMADO")),ROWS($A$3:A6))),"")</f>
        <v/>
      </c>
      <c r="G6" s="15" t="str">
        <f ca="1">IFERROR(INDEX(MAESTRO!G:G,_xludf.AGGREGATE(15,6,ROW(MAESTRO!$B$3:$B$1000)/((MAESTRO!$B$3:$B$1000="MILITARES")*(UPPER(MAESTRO!$L$3:$L$1000)="CONFIRMADO")),ROWS($A$3:A6))),"")</f>
        <v/>
      </c>
      <c r="H6" s="15" t="str">
        <f ca="1">IFERROR(INDEX(MAESTRO!H:H,_xludf.AGGREGATE(15,6,ROW(MAESTRO!$B$3:$B$1000)/((MAESTRO!$B$3:$B$1000="MILITARES")*(UPPER(MAESTRO!$L$3:$L$1000)="CONFIRMADO")),ROWS($A$3:A6))),"")</f>
        <v/>
      </c>
      <c r="I6" s="15" t="str">
        <f ca="1">IFERROR(INDEX(MAESTRO!I:I,_xludf.AGGREGATE(15,6,ROW(MAESTRO!$B$3:$B$1000)/((MAESTRO!$B$3:$B$1000="MILITARES")*(UPPER(MAESTRO!$L$3:$L$1000)="CONFIRMADO")),ROWS($A$3:A6))),"")</f>
        <v/>
      </c>
      <c r="J6" s="15" t="str">
        <f ca="1">IFERROR(INDEX(MAESTRO!J:J,_xludf.AGGREGATE(15,6,ROW(MAESTRO!$B$3:$B$1000)/((MAESTRO!$B$3:$B$1000="MILITARES")*(UPPER(MAESTRO!$L$3:$L$1000)="CONFIRMADO")),ROWS($A$3:A6))),"")</f>
        <v/>
      </c>
      <c r="K6" s="15" t="str">
        <f ca="1">IFERROR(INDEX(MAESTRO!K:K,_xludf.AGGREGATE(15,6,ROW(MAESTRO!$B$3:$B$1000)/((MAESTRO!$B$3:$B$1000="MILITARES")*(UPPER(MAESTRO!$L$3:$L$1000)="CONFIRMADO")),ROWS($A$3:A6))),"")</f>
        <v/>
      </c>
      <c r="L6" s="15" t="str">
        <f ca="1">IFERROR(INDEX(MAESTRO!L:L,_xludf.AGGREGATE(15,6,ROW(MAESTRO!$B$3:$B$1000)/((MAESTRO!$B$3:$B$1000="MILITARES")*(UPPER(MAESTRO!$L$3:$L$1000)="CONFIRMADO")),ROWS($A$3:A6))),"")</f>
        <v/>
      </c>
      <c r="M6" s="15" t="str">
        <f ca="1">IFERROR(INDEX(MAESTRO!M:M,_xludf.AGGREGATE(15,6,ROW(MAESTRO!$B$3:$B$1000)/((MAESTRO!$B$3:$B$1000="MILITARES")*(UPPER(MAESTRO!$L$3:$L$1000)="CONFIRMADO")),ROWS($A$3:A6))),"")</f>
        <v/>
      </c>
      <c r="N6" s="15" t="str">
        <f ca="1">IFERROR(INDEX(MAESTRO!N:N,_xludf.AGGREGATE(15,6,ROW(MAESTRO!$B$3:$B$1000)/((MAESTRO!$B$3:$B$1000="MILITARES")*(UPPER(MAESTRO!$L$3:$L$1000)="CONFIRMADO")),ROWS($A$3:A6))),"")</f>
        <v/>
      </c>
      <c r="O6" s="15" t="str">
        <f ca="1">IFERROR(INDEX(MAESTRO!O:O,_xludf.AGGREGATE(15,6,ROW(MAESTRO!$B$3:$B$1000)/((MAESTRO!$B$3:$B$1000="MILITARES")*(UPPER(MAESTRO!$L$3:$L$1000)="CONFIRMADO")),ROWS($A$3:A6))),"")</f>
        <v/>
      </c>
      <c r="P6" s="15" t="str">
        <f ca="1">IFERROR(INDEX(MAESTRO!P:P,_xludf.AGGREGATE(15,6,ROW(MAESTRO!$B$3:$B$1000)/((MAESTRO!$B$3:$B$1000="MILITARES")*(UPPER(MAESTRO!$L$3:$L$1000)="CONFIRMADO")),ROWS($A$3:A6))),"")</f>
        <v/>
      </c>
      <c r="Q6" s="15" t="str">
        <f ca="1">IFERROR(INDEX(MAESTRO!Q:Q,_xludf.AGGREGATE(15,6,ROW(MAESTRO!$B$3:$B$1000)/((MAESTRO!$B$3:$B$1000="MILITARES")*(UPPER(MAESTRO!$L$3:$L$1000)="CONFIRMADO")),ROWS($A$3:A6))),"")</f>
        <v/>
      </c>
      <c r="R6" s="15" t="str">
        <f ca="1">IFERROR(INDEX(MAESTRO!R:R,_xludf.AGGREGATE(15,6,ROW(MAESTRO!$B$3:$B$1000)/((MAESTRO!$B$3:$B$1000="MILITARES")*(UPPER(MAESTRO!$L$3:$L$1000)="CONFIRMADO")),ROWS($A$3:A6))),"")</f>
        <v/>
      </c>
      <c r="S6" s="15" t="str">
        <f ca="1">IFERROR(INDEX(MAESTRO!S:S,_xludf.AGGREGATE(15,6,ROW(MAESTRO!$B$3:$B$1000)/((MAESTRO!$B$3:$B$1000="MILITARES")*(UPPER(MAESTRO!$L$3:$L$1000)="CONFIRMADO")),ROWS($A$3:A6))),"")</f>
        <v/>
      </c>
      <c r="T6" s="15" t="str">
        <f ca="1">IFERROR(INDEX(MAESTRO!T:T,_xludf.AGGREGATE(15,6,ROW(MAESTRO!$B$3:$B$1000)/((MAESTRO!$B$3:$B$1000="MILITARES")*(UPPER(MAESTRO!$L$3:$L$1000)="CONFIRMADO")),ROWS($A$3:A6))),"")</f>
        <v/>
      </c>
      <c r="U6" s="15" t="str">
        <f ca="1">IFERROR(INDEX(MAESTRO!U:U,_xludf.AGGREGATE(15,6,ROW(MAESTRO!$B$3:$B$1000)/((MAESTRO!$B$3:$B$1000="MILITARES")*(UPPER(MAESTRO!$L$3:$L$1000)="CONFIRMADO")),ROWS($A$3:A6))),"")</f>
        <v/>
      </c>
      <c r="V6" s="15" t="str">
        <f ca="1">IFERROR(INDEX(MAESTRO!V:V,_xludf.AGGREGATE(15,6,ROW(MAESTRO!$B$3:$B$1000)/((MAESTRO!$B$3:$B$1000="MILITARES")*(UPPER(MAESTRO!$L$3:$L$1000)="CONFIRMADO")),ROWS($A$3:A6))),"")</f>
        <v/>
      </c>
      <c r="W6" s="15" t="str">
        <f ca="1">IFERROR(INDEX(MAESTRO!W:W,_xludf.AGGREGATE(15,6,ROW(MAESTRO!$B$3:$B$1000)/((MAESTRO!$B$3:$B$1000="MILITARES")*(UPPER(MAESTRO!$L$3:$L$1000)="CONFIRMADO")),ROWS($A$3:A6))),"")</f>
        <v/>
      </c>
      <c r="X6" s="15" t="str">
        <f ca="1">IFERROR(INDEX(MAESTRO!X:X,_xludf.AGGREGATE(15,6,ROW(MAESTRO!$B$3:$B$1000)/((MAESTRO!$B$3:$B$1000="MILITARES")*(UPPER(MAESTRO!$L$3:$L$1000)="CONFIRMADO")),ROWS($A$3:A6))),"")</f>
        <v/>
      </c>
    </row>
    <row r="7" spans="1:24" ht="22.05" customHeight="1">
      <c r="A7" s="10" t="str">
        <f ca="1">IFERROR(INDEX(MAESTRO!A:A,_xludf.AGGREGATE(15,6,ROW(MAESTRO!$B$3:$B$1000)/((MAESTRO!$B$3:$B$1000="MILITARES")*(UPPER(MAESTRO!$L$3:$L$1000)="CONFIRMADO")),ROWS($A$3:A7))),"")</f>
        <v/>
      </c>
      <c r="B7" s="10" t="str">
        <f ca="1">IFERROR(INDEX(MAESTRO!B:B,_xludf.AGGREGATE(15,6,ROW(MAESTRO!$B$3:$B$1000)/((MAESTRO!$B$3:$B$1000="MILITARES")*(UPPER(MAESTRO!$L$3:$L$1000)="CONFIRMADO")),ROWS($A$3:A7))),"")</f>
        <v/>
      </c>
      <c r="C7" s="10" t="str">
        <f ca="1">IFERROR(INDEX(MAESTRO!C:C,_xludf.AGGREGATE(15,6,ROW(MAESTRO!$B$3:$B$1000)/((MAESTRO!$B$3:$B$1000="MILITARES")*(UPPER(MAESTRO!$L$3:$L$1000)="CONFIRMADO")),ROWS($A$3:A7))),"")</f>
        <v/>
      </c>
      <c r="D7" s="10" t="str">
        <f ca="1">IFERROR(INDEX(MAESTRO!D:D,_xludf.AGGREGATE(15,6,ROW(MAESTRO!$B$3:$B$1000)/((MAESTRO!$B$3:$B$1000="MILITARES")*(UPPER(MAESTRO!$L$3:$L$1000)="CONFIRMADO")),ROWS($A$3:A7))),"")</f>
        <v/>
      </c>
      <c r="E7" s="10" t="str">
        <f ca="1">IFERROR(INDEX(MAESTRO!E:E,_xludf.AGGREGATE(15,6,ROW(MAESTRO!$B$3:$B$1000)/((MAESTRO!$B$3:$B$1000="MILITARES")*(UPPER(MAESTRO!$L$3:$L$1000)="CONFIRMADO")),ROWS($A$3:A7))),"")</f>
        <v/>
      </c>
      <c r="F7" s="10" t="str">
        <f ca="1">IFERROR(INDEX(MAESTRO!F:F,_xludf.AGGREGATE(15,6,ROW(MAESTRO!$B$3:$B$1000)/((MAESTRO!$B$3:$B$1000="MILITARES")*(UPPER(MAESTRO!$L$3:$L$1000)="CONFIRMADO")),ROWS($A$3:A7))),"")</f>
        <v/>
      </c>
      <c r="G7" s="10" t="str">
        <f ca="1">IFERROR(INDEX(MAESTRO!G:G,_xludf.AGGREGATE(15,6,ROW(MAESTRO!$B$3:$B$1000)/((MAESTRO!$B$3:$B$1000="MILITARES")*(UPPER(MAESTRO!$L$3:$L$1000)="CONFIRMADO")),ROWS($A$3:A7))),"")</f>
        <v/>
      </c>
      <c r="H7" s="10" t="str">
        <f ca="1">IFERROR(INDEX(MAESTRO!H:H,_xludf.AGGREGATE(15,6,ROW(MAESTRO!$B$3:$B$1000)/((MAESTRO!$B$3:$B$1000="MILITARES")*(UPPER(MAESTRO!$L$3:$L$1000)="CONFIRMADO")),ROWS($A$3:A7))),"")</f>
        <v/>
      </c>
      <c r="I7" s="10" t="str">
        <f ca="1">IFERROR(INDEX(MAESTRO!I:I,_xludf.AGGREGATE(15,6,ROW(MAESTRO!$B$3:$B$1000)/((MAESTRO!$B$3:$B$1000="MILITARES")*(UPPER(MAESTRO!$L$3:$L$1000)="CONFIRMADO")),ROWS($A$3:A7))),"")</f>
        <v/>
      </c>
      <c r="J7" s="10" t="str">
        <f ca="1">IFERROR(INDEX(MAESTRO!J:J,_xludf.AGGREGATE(15,6,ROW(MAESTRO!$B$3:$B$1000)/((MAESTRO!$B$3:$B$1000="MILITARES")*(UPPER(MAESTRO!$L$3:$L$1000)="CONFIRMADO")),ROWS($A$3:A7))),"")</f>
        <v/>
      </c>
      <c r="K7" s="10" t="str">
        <f ca="1">IFERROR(INDEX(MAESTRO!K:K,_xludf.AGGREGATE(15,6,ROW(MAESTRO!$B$3:$B$1000)/((MAESTRO!$B$3:$B$1000="MILITARES")*(UPPER(MAESTRO!$L$3:$L$1000)="CONFIRMADO")),ROWS($A$3:A7))),"")</f>
        <v/>
      </c>
      <c r="L7" s="10" t="str">
        <f ca="1">IFERROR(INDEX(MAESTRO!L:L,_xludf.AGGREGATE(15,6,ROW(MAESTRO!$B$3:$B$1000)/((MAESTRO!$B$3:$B$1000="MILITARES")*(UPPER(MAESTRO!$L$3:$L$1000)="CONFIRMADO")),ROWS($A$3:A7))),"")</f>
        <v/>
      </c>
      <c r="M7" s="10" t="str">
        <f ca="1">IFERROR(INDEX(MAESTRO!M:M,_xludf.AGGREGATE(15,6,ROW(MAESTRO!$B$3:$B$1000)/((MAESTRO!$B$3:$B$1000="MILITARES")*(UPPER(MAESTRO!$L$3:$L$1000)="CONFIRMADO")),ROWS($A$3:A7))),"")</f>
        <v/>
      </c>
      <c r="N7" s="10" t="str">
        <f ca="1">IFERROR(INDEX(MAESTRO!N:N,_xludf.AGGREGATE(15,6,ROW(MAESTRO!$B$3:$B$1000)/((MAESTRO!$B$3:$B$1000="MILITARES")*(UPPER(MAESTRO!$L$3:$L$1000)="CONFIRMADO")),ROWS($A$3:A7))),"")</f>
        <v/>
      </c>
      <c r="O7" s="10" t="str">
        <f ca="1">IFERROR(INDEX(MAESTRO!O:O,_xludf.AGGREGATE(15,6,ROW(MAESTRO!$B$3:$B$1000)/((MAESTRO!$B$3:$B$1000="MILITARES")*(UPPER(MAESTRO!$L$3:$L$1000)="CONFIRMADO")),ROWS($A$3:A7))),"")</f>
        <v/>
      </c>
      <c r="P7" s="10" t="str">
        <f ca="1">IFERROR(INDEX(MAESTRO!P:P,_xludf.AGGREGATE(15,6,ROW(MAESTRO!$B$3:$B$1000)/((MAESTRO!$B$3:$B$1000="MILITARES")*(UPPER(MAESTRO!$L$3:$L$1000)="CONFIRMADO")),ROWS($A$3:A7))),"")</f>
        <v/>
      </c>
      <c r="Q7" s="10" t="str">
        <f ca="1">IFERROR(INDEX(MAESTRO!Q:Q,_xludf.AGGREGATE(15,6,ROW(MAESTRO!$B$3:$B$1000)/((MAESTRO!$B$3:$B$1000="MILITARES")*(UPPER(MAESTRO!$L$3:$L$1000)="CONFIRMADO")),ROWS($A$3:A7))),"")</f>
        <v/>
      </c>
      <c r="R7" s="10" t="str">
        <f ca="1">IFERROR(INDEX(MAESTRO!R:R,_xludf.AGGREGATE(15,6,ROW(MAESTRO!$B$3:$B$1000)/((MAESTRO!$B$3:$B$1000="MILITARES")*(UPPER(MAESTRO!$L$3:$L$1000)="CONFIRMADO")),ROWS($A$3:A7))),"")</f>
        <v/>
      </c>
      <c r="S7" s="10" t="str">
        <f ca="1">IFERROR(INDEX(MAESTRO!S:S,_xludf.AGGREGATE(15,6,ROW(MAESTRO!$B$3:$B$1000)/((MAESTRO!$B$3:$B$1000="MILITARES")*(UPPER(MAESTRO!$L$3:$L$1000)="CONFIRMADO")),ROWS($A$3:A7))),"")</f>
        <v/>
      </c>
      <c r="T7" s="10" t="str">
        <f ca="1">IFERROR(INDEX(MAESTRO!T:T,_xludf.AGGREGATE(15,6,ROW(MAESTRO!$B$3:$B$1000)/((MAESTRO!$B$3:$B$1000="MILITARES")*(UPPER(MAESTRO!$L$3:$L$1000)="CONFIRMADO")),ROWS($A$3:A7))),"")</f>
        <v/>
      </c>
      <c r="U7" s="10" t="str">
        <f ca="1">IFERROR(INDEX(MAESTRO!U:U,_xludf.AGGREGATE(15,6,ROW(MAESTRO!$B$3:$B$1000)/((MAESTRO!$B$3:$B$1000="MILITARES")*(UPPER(MAESTRO!$L$3:$L$1000)="CONFIRMADO")),ROWS($A$3:A7))),"")</f>
        <v/>
      </c>
      <c r="V7" s="10" t="str">
        <f ca="1">IFERROR(INDEX(MAESTRO!V:V,_xludf.AGGREGATE(15,6,ROW(MAESTRO!$B$3:$B$1000)/((MAESTRO!$B$3:$B$1000="MILITARES")*(UPPER(MAESTRO!$L$3:$L$1000)="CONFIRMADO")),ROWS($A$3:A7))),"")</f>
        <v/>
      </c>
      <c r="W7" s="10" t="str">
        <f ca="1">IFERROR(INDEX(MAESTRO!W:W,_xludf.AGGREGATE(15,6,ROW(MAESTRO!$B$3:$B$1000)/((MAESTRO!$B$3:$B$1000="MILITARES")*(UPPER(MAESTRO!$L$3:$L$1000)="CONFIRMADO")),ROWS($A$3:A7))),"")</f>
        <v/>
      </c>
      <c r="X7" s="10" t="str">
        <f ca="1">IFERROR(INDEX(MAESTRO!X:X,_xludf.AGGREGATE(15,6,ROW(MAESTRO!$B$3:$B$1000)/((MAESTRO!$B$3:$B$1000="MILITARES")*(UPPER(MAESTRO!$L$3:$L$1000)="CONFIRMADO")),ROWS($A$3:A7))),"")</f>
        <v/>
      </c>
    </row>
    <row r="8" spans="1:24" ht="22.05" customHeight="1">
      <c r="A8" s="15" t="str">
        <f ca="1">IFERROR(INDEX(MAESTRO!A:A,_xludf.AGGREGATE(15,6,ROW(MAESTRO!$B$3:$B$1000)/((MAESTRO!$B$3:$B$1000="MILITARES")*(UPPER(MAESTRO!$L$3:$L$1000)="CONFIRMADO")),ROWS($A$3:A8))),"")</f>
        <v/>
      </c>
      <c r="B8" s="15" t="str">
        <f ca="1">IFERROR(INDEX(MAESTRO!B:B,_xludf.AGGREGATE(15,6,ROW(MAESTRO!$B$3:$B$1000)/((MAESTRO!$B$3:$B$1000="MILITARES")*(UPPER(MAESTRO!$L$3:$L$1000)="CONFIRMADO")),ROWS($A$3:A8))),"")</f>
        <v/>
      </c>
      <c r="C8" s="15" t="str">
        <f ca="1">IFERROR(INDEX(MAESTRO!C:C,_xludf.AGGREGATE(15,6,ROW(MAESTRO!$B$3:$B$1000)/((MAESTRO!$B$3:$B$1000="MILITARES")*(UPPER(MAESTRO!$L$3:$L$1000)="CONFIRMADO")),ROWS($A$3:A8))),"")</f>
        <v/>
      </c>
      <c r="D8" s="15" t="str">
        <f ca="1">IFERROR(INDEX(MAESTRO!D:D,_xludf.AGGREGATE(15,6,ROW(MAESTRO!$B$3:$B$1000)/((MAESTRO!$B$3:$B$1000="MILITARES")*(UPPER(MAESTRO!$L$3:$L$1000)="CONFIRMADO")),ROWS($A$3:A8))),"")</f>
        <v/>
      </c>
      <c r="E8" s="15" t="str">
        <f ca="1">IFERROR(INDEX(MAESTRO!E:E,_xludf.AGGREGATE(15,6,ROW(MAESTRO!$B$3:$B$1000)/((MAESTRO!$B$3:$B$1000="MILITARES")*(UPPER(MAESTRO!$L$3:$L$1000)="CONFIRMADO")),ROWS($A$3:A8))),"")</f>
        <v/>
      </c>
      <c r="F8" s="15" t="str">
        <f ca="1">IFERROR(INDEX(MAESTRO!F:F,_xludf.AGGREGATE(15,6,ROW(MAESTRO!$B$3:$B$1000)/((MAESTRO!$B$3:$B$1000="MILITARES")*(UPPER(MAESTRO!$L$3:$L$1000)="CONFIRMADO")),ROWS($A$3:A8))),"")</f>
        <v/>
      </c>
      <c r="G8" s="15" t="str">
        <f ca="1">IFERROR(INDEX(MAESTRO!G:G,_xludf.AGGREGATE(15,6,ROW(MAESTRO!$B$3:$B$1000)/((MAESTRO!$B$3:$B$1000="MILITARES")*(UPPER(MAESTRO!$L$3:$L$1000)="CONFIRMADO")),ROWS($A$3:A8))),"")</f>
        <v/>
      </c>
      <c r="H8" s="15" t="str">
        <f ca="1">IFERROR(INDEX(MAESTRO!H:H,_xludf.AGGREGATE(15,6,ROW(MAESTRO!$B$3:$B$1000)/((MAESTRO!$B$3:$B$1000="MILITARES")*(UPPER(MAESTRO!$L$3:$L$1000)="CONFIRMADO")),ROWS($A$3:A8))),"")</f>
        <v/>
      </c>
      <c r="I8" s="15" t="str">
        <f ca="1">IFERROR(INDEX(MAESTRO!I:I,_xludf.AGGREGATE(15,6,ROW(MAESTRO!$B$3:$B$1000)/((MAESTRO!$B$3:$B$1000="MILITARES")*(UPPER(MAESTRO!$L$3:$L$1000)="CONFIRMADO")),ROWS($A$3:A8))),"")</f>
        <v/>
      </c>
      <c r="J8" s="15" t="str">
        <f ca="1">IFERROR(INDEX(MAESTRO!J:J,_xludf.AGGREGATE(15,6,ROW(MAESTRO!$B$3:$B$1000)/((MAESTRO!$B$3:$B$1000="MILITARES")*(UPPER(MAESTRO!$L$3:$L$1000)="CONFIRMADO")),ROWS($A$3:A8))),"")</f>
        <v/>
      </c>
      <c r="K8" s="15" t="str">
        <f ca="1">IFERROR(INDEX(MAESTRO!K:K,_xludf.AGGREGATE(15,6,ROW(MAESTRO!$B$3:$B$1000)/((MAESTRO!$B$3:$B$1000="MILITARES")*(UPPER(MAESTRO!$L$3:$L$1000)="CONFIRMADO")),ROWS($A$3:A8))),"")</f>
        <v/>
      </c>
      <c r="L8" s="15" t="str">
        <f ca="1">IFERROR(INDEX(MAESTRO!L:L,_xludf.AGGREGATE(15,6,ROW(MAESTRO!$B$3:$B$1000)/((MAESTRO!$B$3:$B$1000="MILITARES")*(UPPER(MAESTRO!$L$3:$L$1000)="CONFIRMADO")),ROWS($A$3:A8))),"")</f>
        <v/>
      </c>
      <c r="M8" s="15" t="str">
        <f ca="1">IFERROR(INDEX(MAESTRO!M:M,_xludf.AGGREGATE(15,6,ROW(MAESTRO!$B$3:$B$1000)/((MAESTRO!$B$3:$B$1000="MILITARES")*(UPPER(MAESTRO!$L$3:$L$1000)="CONFIRMADO")),ROWS($A$3:A8))),"")</f>
        <v/>
      </c>
      <c r="N8" s="15" t="str">
        <f ca="1">IFERROR(INDEX(MAESTRO!N:N,_xludf.AGGREGATE(15,6,ROW(MAESTRO!$B$3:$B$1000)/((MAESTRO!$B$3:$B$1000="MILITARES")*(UPPER(MAESTRO!$L$3:$L$1000)="CONFIRMADO")),ROWS($A$3:A8))),"")</f>
        <v/>
      </c>
      <c r="O8" s="15" t="str">
        <f ca="1">IFERROR(INDEX(MAESTRO!O:O,_xludf.AGGREGATE(15,6,ROW(MAESTRO!$B$3:$B$1000)/((MAESTRO!$B$3:$B$1000="MILITARES")*(UPPER(MAESTRO!$L$3:$L$1000)="CONFIRMADO")),ROWS($A$3:A8))),"")</f>
        <v/>
      </c>
      <c r="P8" s="15" t="str">
        <f ca="1">IFERROR(INDEX(MAESTRO!P:P,_xludf.AGGREGATE(15,6,ROW(MAESTRO!$B$3:$B$1000)/((MAESTRO!$B$3:$B$1000="MILITARES")*(UPPER(MAESTRO!$L$3:$L$1000)="CONFIRMADO")),ROWS($A$3:A8))),"")</f>
        <v/>
      </c>
      <c r="Q8" s="15" t="str">
        <f ca="1">IFERROR(INDEX(MAESTRO!Q:Q,_xludf.AGGREGATE(15,6,ROW(MAESTRO!$B$3:$B$1000)/((MAESTRO!$B$3:$B$1000="MILITARES")*(UPPER(MAESTRO!$L$3:$L$1000)="CONFIRMADO")),ROWS($A$3:A8))),"")</f>
        <v/>
      </c>
      <c r="R8" s="15" t="str">
        <f ca="1">IFERROR(INDEX(MAESTRO!R:R,_xludf.AGGREGATE(15,6,ROW(MAESTRO!$B$3:$B$1000)/((MAESTRO!$B$3:$B$1000="MILITARES")*(UPPER(MAESTRO!$L$3:$L$1000)="CONFIRMADO")),ROWS($A$3:A8))),"")</f>
        <v/>
      </c>
      <c r="S8" s="15" t="str">
        <f ca="1">IFERROR(INDEX(MAESTRO!S:S,_xludf.AGGREGATE(15,6,ROW(MAESTRO!$B$3:$B$1000)/((MAESTRO!$B$3:$B$1000="MILITARES")*(UPPER(MAESTRO!$L$3:$L$1000)="CONFIRMADO")),ROWS($A$3:A8))),"")</f>
        <v/>
      </c>
      <c r="T8" s="15" t="str">
        <f ca="1">IFERROR(INDEX(MAESTRO!T:T,_xludf.AGGREGATE(15,6,ROW(MAESTRO!$B$3:$B$1000)/((MAESTRO!$B$3:$B$1000="MILITARES")*(UPPER(MAESTRO!$L$3:$L$1000)="CONFIRMADO")),ROWS($A$3:A8))),"")</f>
        <v/>
      </c>
      <c r="U8" s="15" t="str">
        <f ca="1">IFERROR(INDEX(MAESTRO!U:U,_xludf.AGGREGATE(15,6,ROW(MAESTRO!$B$3:$B$1000)/((MAESTRO!$B$3:$B$1000="MILITARES")*(UPPER(MAESTRO!$L$3:$L$1000)="CONFIRMADO")),ROWS($A$3:A8))),"")</f>
        <v/>
      </c>
      <c r="V8" s="15" t="str">
        <f ca="1">IFERROR(INDEX(MAESTRO!V:V,_xludf.AGGREGATE(15,6,ROW(MAESTRO!$B$3:$B$1000)/((MAESTRO!$B$3:$B$1000="MILITARES")*(UPPER(MAESTRO!$L$3:$L$1000)="CONFIRMADO")),ROWS($A$3:A8))),"")</f>
        <v/>
      </c>
      <c r="W8" s="15" t="str">
        <f ca="1">IFERROR(INDEX(MAESTRO!W:W,_xludf.AGGREGATE(15,6,ROW(MAESTRO!$B$3:$B$1000)/((MAESTRO!$B$3:$B$1000="MILITARES")*(UPPER(MAESTRO!$L$3:$L$1000)="CONFIRMADO")),ROWS($A$3:A8))),"")</f>
        <v/>
      </c>
      <c r="X8" s="15" t="str">
        <f ca="1">IFERROR(INDEX(MAESTRO!X:X,_xludf.AGGREGATE(15,6,ROW(MAESTRO!$B$3:$B$1000)/((MAESTRO!$B$3:$B$1000="MILITARES")*(UPPER(MAESTRO!$L$3:$L$1000)="CONFIRMADO")),ROWS($A$3:A8))),"")</f>
        <v/>
      </c>
    </row>
    <row r="9" spans="1:24" ht="22.05" customHeight="1">
      <c r="A9" s="10" t="str">
        <f ca="1">IFERROR(INDEX(MAESTRO!A:A,_xludf.AGGREGATE(15,6,ROW(MAESTRO!$B$3:$B$1000)/((MAESTRO!$B$3:$B$1000="MILITARES")*(UPPER(MAESTRO!$L$3:$L$1000)="CONFIRMADO")),ROWS($A$3:A9))),"")</f>
        <v/>
      </c>
      <c r="B9" s="10" t="str">
        <f ca="1">IFERROR(INDEX(MAESTRO!B:B,_xludf.AGGREGATE(15,6,ROW(MAESTRO!$B$3:$B$1000)/((MAESTRO!$B$3:$B$1000="MILITARES")*(UPPER(MAESTRO!$L$3:$L$1000)="CONFIRMADO")),ROWS($A$3:A9))),"")</f>
        <v/>
      </c>
      <c r="C9" s="10" t="str">
        <f ca="1">IFERROR(INDEX(MAESTRO!C:C,_xludf.AGGREGATE(15,6,ROW(MAESTRO!$B$3:$B$1000)/((MAESTRO!$B$3:$B$1000="MILITARES")*(UPPER(MAESTRO!$L$3:$L$1000)="CONFIRMADO")),ROWS($A$3:A9))),"")</f>
        <v/>
      </c>
      <c r="D9" s="10" t="str">
        <f ca="1">IFERROR(INDEX(MAESTRO!D:D,_xludf.AGGREGATE(15,6,ROW(MAESTRO!$B$3:$B$1000)/((MAESTRO!$B$3:$B$1000="MILITARES")*(UPPER(MAESTRO!$L$3:$L$1000)="CONFIRMADO")),ROWS($A$3:A9))),"")</f>
        <v/>
      </c>
      <c r="E9" s="10" t="str">
        <f ca="1">IFERROR(INDEX(MAESTRO!E:E,_xludf.AGGREGATE(15,6,ROW(MAESTRO!$B$3:$B$1000)/((MAESTRO!$B$3:$B$1000="MILITARES")*(UPPER(MAESTRO!$L$3:$L$1000)="CONFIRMADO")),ROWS($A$3:A9))),"")</f>
        <v/>
      </c>
      <c r="F9" s="10" t="str">
        <f ca="1">IFERROR(INDEX(MAESTRO!F:F,_xludf.AGGREGATE(15,6,ROW(MAESTRO!$B$3:$B$1000)/((MAESTRO!$B$3:$B$1000="MILITARES")*(UPPER(MAESTRO!$L$3:$L$1000)="CONFIRMADO")),ROWS($A$3:A9))),"")</f>
        <v/>
      </c>
      <c r="G9" s="10" t="str">
        <f ca="1">IFERROR(INDEX(MAESTRO!G:G,_xludf.AGGREGATE(15,6,ROW(MAESTRO!$B$3:$B$1000)/((MAESTRO!$B$3:$B$1000="MILITARES")*(UPPER(MAESTRO!$L$3:$L$1000)="CONFIRMADO")),ROWS($A$3:A9))),"")</f>
        <v/>
      </c>
      <c r="H9" s="10" t="str">
        <f ca="1">IFERROR(INDEX(MAESTRO!H:H,_xludf.AGGREGATE(15,6,ROW(MAESTRO!$B$3:$B$1000)/((MAESTRO!$B$3:$B$1000="MILITARES")*(UPPER(MAESTRO!$L$3:$L$1000)="CONFIRMADO")),ROWS($A$3:A9))),"")</f>
        <v/>
      </c>
      <c r="I9" s="10" t="str">
        <f ca="1">IFERROR(INDEX(MAESTRO!I:I,_xludf.AGGREGATE(15,6,ROW(MAESTRO!$B$3:$B$1000)/((MAESTRO!$B$3:$B$1000="MILITARES")*(UPPER(MAESTRO!$L$3:$L$1000)="CONFIRMADO")),ROWS($A$3:A9))),"")</f>
        <v/>
      </c>
      <c r="J9" s="10" t="str">
        <f ca="1">IFERROR(INDEX(MAESTRO!J:J,_xludf.AGGREGATE(15,6,ROW(MAESTRO!$B$3:$B$1000)/((MAESTRO!$B$3:$B$1000="MILITARES")*(UPPER(MAESTRO!$L$3:$L$1000)="CONFIRMADO")),ROWS($A$3:A9))),"")</f>
        <v/>
      </c>
      <c r="K9" s="10" t="str">
        <f ca="1">IFERROR(INDEX(MAESTRO!K:K,_xludf.AGGREGATE(15,6,ROW(MAESTRO!$B$3:$B$1000)/((MAESTRO!$B$3:$B$1000="MILITARES")*(UPPER(MAESTRO!$L$3:$L$1000)="CONFIRMADO")),ROWS($A$3:A9))),"")</f>
        <v/>
      </c>
      <c r="L9" s="10" t="str">
        <f ca="1">IFERROR(INDEX(MAESTRO!L:L,_xludf.AGGREGATE(15,6,ROW(MAESTRO!$B$3:$B$1000)/((MAESTRO!$B$3:$B$1000="MILITARES")*(UPPER(MAESTRO!$L$3:$L$1000)="CONFIRMADO")),ROWS($A$3:A9))),"")</f>
        <v/>
      </c>
      <c r="M9" s="10" t="str">
        <f ca="1">IFERROR(INDEX(MAESTRO!M:M,_xludf.AGGREGATE(15,6,ROW(MAESTRO!$B$3:$B$1000)/((MAESTRO!$B$3:$B$1000="MILITARES")*(UPPER(MAESTRO!$L$3:$L$1000)="CONFIRMADO")),ROWS($A$3:A9))),"")</f>
        <v/>
      </c>
      <c r="N9" s="10" t="str">
        <f ca="1">IFERROR(INDEX(MAESTRO!N:N,_xludf.AGGREGATE(15,6,ROW(MAESTRO!$B$3:$B$1000)/((MAESTRO!$B$3:$B$1000="MILITARES")*(UPPER(MAESTRO!$L$3:$L$1000)="CONFIRMADO")),ROWS($A$3:A9))),"")</f>
        <v/>
      </c>
      <c r="O9" s="10" t="str">
        <f ca="1">IFERROR(INDEX(MAESTRO!O:O,_xludf.AGGREGATE(15,6,ROW(MAESTRO!$B$3:$B$1000)/((MAESTRO!$B$3:$B$1000="MILITARES")*(UPPER(MAESTRO!$L$3:$L$1000)="CONFIRMADO")),ROWS($A$3:A9))),"")</f>
        <v/>
      </c>
      <c r="P9" s="10" t="str">
        <f ca="1">IFERROR(INDEX(MAESTRO!P:P,_xludf.AGGREGATE(15,6,ROW(MAESTRO!$B$3:$B$1000)/((MAESTRO!$B$3:$B$1000="MILITARES")*(UPPER(MAESTRO!$L$3:$L$1000)="CONFIRMADO")),ROWS($A$3:A9))),"")</f>
        <v/>
      </c>
      <c r="Q9" s="10" t="str">
        <f ca="1">IFERROR(INDEX(MAESTRO!Q:Q,_xludf.AGGREGATE(15,6,ROW(MAESTRO!$B$3:$B$1000)/((MAESTRO!$B$3:$B$1000="MILITARES")*(UPPER(MAESTRO!$L$3:$L$1000)="CONFIRMADO")),ROWS($A$3:A9))),"")</f>
        <v/>
      </c>
      <c r="R9" s="10" t="str">
        <f ca="1">IFERROR(INDEX(MAESTRO!R:R,_xludf.AGGREGATE(15,6,ROW(MAESTRO!$B$3:$B$1000)/((MAESTRO!$B$3:$B$1000="MILITARES")*(UPPER(MAESTRO!$L$3:$L$1000)="CONFIRMADO")),ROWS($A$3:A9))),"")</f>
        <v/>
      </c>
      <c r="S9" s="10" t="str">
        <f ca="1">IFERROR(INDEX(MAESTRO!S:S,_xludf.AGGREGATE(15,6,ROW(MAESTRO!$B$3:$B$1000)/((MAESTRO!$B$3:$B$1000="MILITARES")*(UPPER(MAESTRO!$L$3:$L$1000)="CONFIRMADO")),ROWS($A$3:A9))),"")</f>
        <v/>
      </c>
      <c r="T9" s="10" t="str">
        <f ca="1">IFERROR(INDEX(MAESTRO!T:T,_xludf.AGGREGATE(15,6,ROW(MAESTRO!$B$3:$B$1000)/((MAESTRO!$B$3:$B$1000="MILITARES")*(UPPER(MAESTRO!$L$3:$L$1000)="CONFIRMADO")),ROWS($A$3:A9))),"")</f>
        <v/>
      </c>
      <c r="U9" s="10" t="str">
        <f ca="1">IFERROR(INDEX(MAESTRO!U:U,_xludf.AGGREGATE(15,6,ROW(MAESTRO!$B$3:$B$1000)/((MAESTRO!$B$3:$B$1000="MILITARES")*(UPPER(MAESTRO!$L$3:$L$1000)="CONFIRMADO")),ROWS($A$3:A9))),"")</f>
        <v/>
      </c>
      <c r="V9" s="10" t="str">
        <f ca="1">IFERROR(INDEX(MAESTRO!V:V,_xludf.AGGREGATE(15,6,ROW(MAESTRO!$B$3:$B$1000)/((MAESTRO!$B$3:$B$1000="MILITARES")*(UPPER(MAESTRO!$L$3:$L$1000)="CONFIRMADO")),ROWS($A$3:A9))),"")</f>
        <v/>
      </c>
      <c r="W9" s="10" t="str">
        <f ca="1">IFERROR(INDEX(MAESTRO!W:W,_xludf.AGGREGATE(15,6,ROW(MAESTRO!$B$3:$B$1000)/((MAESTRO!$B$3:$B$1000="MILITARES")*(UPPER(MAESTRO!$L$3:$L$1000)="CONFIRMADO")),ROWS($A$3:A9))),"")</f>
        <v/>
      </c>
      <c r="X9" s="10" t="str">
        <f ca="1">IFERROR(INDEX(MAESTRO!X:X,_xludf.AGGREGATE(15,6,ROW(MAESTRO!$B$3:$B$1000)/((MAESTRO!$B$3:$B$1000="MILITARES")*(UPPER(MAESTRO!$L$3:$L$1000)="CONFIRMADO")),ROWS($A$3:A9))),"")</f>
        <v/>
      </c>
    </row>
    <row r="10" spans="1:24" ht="22.05" customHeight="1">
      <c r="A10" s="15" t="str">
        <f ca="1">IFERROR(INDEX(MAESTRO!A:A,_xludf.AGGREGATE(15,6,ROW(MAESTRO!$B$3:$B$1000)/((MAESTRO!$B$3:$B$1000="MILITARES")*(UPPER(MAESTRO!$L$3:$L$1000)="CONFIRMADO")),ROWS($A$3:A10))),"")</f>
        <v/>
      </c>
      <c r="B10" s="15" t="str">
        <f ca="1">IFERROR(INDEX(MAESTRO!B:B,_xludf.AGGREGATE(15,6,ROW(MAESTRO!$B$3:$B$1000)/((MAESTRO!$B$3:$B$1000="MILITARES")*(UPPER(MAESTRO!$L$3:$L$1000)="CONFIRMADO")),ROWS($A$3:A10))),"")</f>
        <v/>
      </c>
      <c r="C10" s="15" t="str">
        <f ca="1">IFERROR(INDEX(MAESTRO!C:C,_xludf.AGGREGATE(15,6,ROW(MAESTRO!$B$3:$B$1000)/((MAESTRO!$B$3:$B$1000="MILITARES")*(UPPER(MAESTRO!$L$3:$L$1000)="CONFIRMADO")),ROWS($A$3:A10))),"")</f>
        <v/>
      </c>
      <c r="D10" s="15" t="str">
        <f ca="1">IFERROR(INDEX(MAESTRO!D:D,_xludf.AGGREGATE(15,6,ROW(MAESTRO!$B$3:$B$1000)/((MAESTRO!$B$3:$B$1000="MILITARES")*(UPPER(MAESTRO!$L$3:$L$1000)="CONFIRMADO")),ROWS($A$3:A10))),"")</f>
        <v/>
      </c>
      <c r="E10" s="15" t="str">
        <f ca="1">IFERROR(INDEX(MAESTRO!E:E,_xludf.AGGREGATE(15,6,ROW(MAESTRO!$B$3:$B$1000)/((MAESTRO!$B$3:$B$1000="MILITARES")*(UPPER(MAESTRO!$L$3:$L$1000)="CONFIRMADO")),ROWS($A$3:A10))),"")</f>
        <v/>
      </c>
      <c r="F10" s="15" t="str">
        <f ca="1">IFERROR(INDEX(MAESTRO!F:F,_xludf.AGGREGATE(15,6,ROW(MAESTRO!$B$3:$B$1000)/((MAESTRO!$B$3:$B$1000="MILITARES")*(UPPER(MAESTRO!$L$3:$L$1000)="CONFIRMADO")),ROWS($A$3:A10))),"")</f>
        <v/>
      </c>
      <c r="G10" s="15" t="str">
        <f ca="1">IFERROR(INDEX(MAESTRO!G:G,_xludf.AGGREGATE(15,6,ROW(MAESTRO!$B$3:$B$1000)/((MAESTRO!$B$3:$B$1000="MILITARES")*(UPPER(MAESTRO!$L$3:$L$1000)="CONFIRMADO")),ROWS($A$3:A10))),"")</f>
        <v/>
      </c>
      <c r="H10" s="15" t="str">
        <f ca="1">IFERROR(INDEX(MAESTRO!H:H,_xludf.AGGREGATE(15,6,ROW(MAESTRO!$B$3:$B$1000)/((MAESTRO!$B$3:$B$1000="MILITARES")*(UPPER(MAESTRO!$L$3:$L$1000)="CONFIRMADO")),ROWS($A$3:A10))),"")</f>
        <v/>
      </c>
      <c r="I10" s="15" t="str">
        <f ca="1">IFERROR(INDEX(MAESTRO!I:I,_xludf.AGGREGATE(15,6,ROW(MAESTRO!$B$3:$B$1000)/((MAESTRO!$B$3:$B$1000="MILITARES")*(UPPER(MAESTRO!$L$3:$L$1000)="CONFIRMADO")),ROWS($A$3:A10))),"")</f>
        <v/>
      </c>
      <c r="J10" s="15" t="str">
        <f ca="1">IFERROR(INDEX(MAESTRO!J:J,_xludf.AGGREGATE(15,6,ROW(MAESTRO!$B$3:$B$1000)/((MAESTRO!$B$3:$B$1000="MILITARES")*(UPPER(MAESTRO!$L$3:$L$1000)="CONFIRMADO")),ROWS($A$3:A10))),"")</f>
        <v/>
      </c>
      <c r="K10" s="15" t="str">
        <f ca="1">IFERROR(INDEX(MAESTRO!K:K,_xludf.AGGREGATE(15,6,ROW(MAESTRO!$B$3:$B$1000)/((MAESTRO!$B$3:$B$1000="MILITARES")*(UPPER(MAESTRO!$L$3:$L$1000)="CONFIRMADO")),ROWS($A$3:A10))),"")</f>
        <v/>
      </c>
      <c r="L10" s="15" t="str">
        <f ca="1">IFERROR(INDEX(MAESTRO!L:L,_xludf.AGGREGATE(15,6,ROW(MAESTRO!$B$3:$B$1000)/((MAESTRO!$B$3:$B$1000="MILITARES")*(UPPER(MAESTRO!$L$3:$L$1000)="CONFIRMADO")),ROWS($A$3:A10))),"")</f>
        <v/>
      </c>
      <c r="M10" s="15" t="str">
        <f ca="1">IFERROR(INDEX(MAESTRO!M:M,_xludf.AGGREGATE(15,6,ROW(MAESTRO!$B$3:$B$1000)/((MAESTRO!$B$3:$B$1000="MILITARES")*(UPPER(MAESTRO!$L$3:$L$1000)="CONFIRMADO")),ROWS($A$3:A10))),"")</f>
        <v/>
      </c>
      <c r="N10" s="15" t="str">
        <f ca="1">IFERROR(INDEX(MAESTRO!N:N,_xludf.AGGREGATE(15,6,ROW(MAESTRO!$B$3:$B$1000)/((MAESTRO!$B$3:$B$1000="MILITARES")*(UPPER(MAESTRO!$L$3:$L$1000)="CONFIRMADO")),ROWS($A$3:A10))),"")</f>
        <v/>
      </c>
      <c r="O10" s="15" t="str">
        <f ca="1">IFERROR(INDEX(MAESTRO!O:O,_xludf.AGGREGATE(15,6,ROW(MAESTRO!$B$3:$B$1000)/((MAESTRO!$B$3:$B$1000="MILITARES")*(UPPER(MAESTRO!$L$3:$L$1000)="CONFIRMADO")),ROWS($A$3:A10))),"")</f>
        <v/>
      </c>
      <c r="P10" s="15" t="str">
        <f ca="1">IFERROR(INDEX(MAESTRO!P:P,_xludf.AGGREGATE(15,6,ROW(MAESTRO!$B$3:$B$1000)/((MAESTRO!$B$3:$B$1000="MILITARES")*(UPPER(MAESTRO!$L$3:$L$1000)="CONFIRMADO")),ROWS($A$3:A10))),"")</f>
        <v/>
      </c>
      <c r="Q10" s="15" t="str">
        <f ca="1">IFERROR(INDEX(MAESTRO!Q:Q,_xludf.AGGREGATE(15,6,ROW(MAESTRO!$B$3:$B$1000)/((MAESTRO!$B$3:$B$1000="MILITARES")*(UPPER(MAESTRO!$L$3:$L$1000)="CONFIRMADO")),ROWS($A$3:A10))),"")</f>
        <v/>
      </c>
      <c r="R10" s="15" t="str">
        <f ca="1">IFERROR(INDEX(MAESTRO!R:R,_xludf.AGGREGATE(15,6,ROW(MAESTRO!$B$3:$B$1000)/((MAESTRO!$B$3:$B$1000="MILITARES")*(UPPER(MAESTRO!$L$3:$L$1000)="CONFIRMADO")),ROWS($A$3:A10))),"")</f>
        <v/>
      </c>
      <c r="S10" s="15" t="str">
        <f ca="1">IFERROR(INDEX(MAESTRO!S:S,_xludf.AGGREGATE(15,6,ROW(MAESTRO!$B$3:$B$1000)/((MAESTRO!$B$3:$B$1000="MILITARES")*(UPPER(MAESTRO!$L$3:$L$1000)="CONFIRMADO")),ROWS($A$3:A10))),"")</f>
        <v/>
      </c>
      <c r="T10" s="15" t="str">
        <f ca="1">IFERROR(INDEX(MAESTRO!T:T,_xludf.AGGREGATE(15,6,ROW(MAESTRO!$B$3:$B$1000)/((MAESTRO!$B$3:$B$1000="MILITARES")*(UPPER(MAESTRO!$L$3:$L$1000)="CONFIRMADO")),ROWS($A$3:A10))),"")</f>
        <v/>
      </c>
      <c r="U10" s="15" t="str">
        <f ca="1">IFERROR(INDEX(MAESTRO!U:U,_xludf.AGGREGATE(15,6,ROW(MAESTRO!$B$3:$B$1000)/((MAESTRO!$B$3:$B$1000="MILITARES")*(UPPER(MAESTRO!$L$3:$L$1000)="CONFIRMADO")),ROWS($A$3:A10))),"")</f>
        <v/>
      </c>
      <c r="V10" s="15" t="str">
        <f ca="1">IFERROR(INDEX(MAESTRO!V:V,_xludf.AGGREGATE(15,6,ROW(MAESTRO!$B$3:$B$1000)/((MAESTRO!$B$3:$B$1000="MILITARES")*(UPPER(MAESTRO!$L$3:$L$1000)="CONFIRMADO")),ROWS($A$3:A10))),"")</f>
        <v/>
      </c>
      <c r="W10" s="15" t="str">
        <f ca="1">IFERROR(INDEX(MAESTRO!W:W,_xludf.AGGREGATE(15,6,ROW(MAESTRO!$B$3:$B$1000)/((MAESTRO!$B$3:$B$1000="MILITARES")*(UPPER(MAESTRO!$L$3:$L$1000)="CONFIRMADO")),ROWS($A$3:A10))),"")</f>
        <v/>
      </c>
      <c r="X10" s="15" t="str">
        <f ca="1">IFERROR(INDEX(MAESTRO!X:X,_xludf.AGGREGATE(15,6,ROW(MAESTRO!$B$3:$B$1000)/((MAESTRO!$B$3:$B$1000="MILITARES")*(UPPER(MAESTRO!$L$3:$L$1000)="CONFIRMADO")),ROWS($A$3:A10))),"")</f>
        <v/>
      </c>
    </row>
    <row r="11" spans="1:24" ht="22.05" customHeight="1">
      <c r="A11" s="10" t="str">
        <f ca="1">IFERROR(INDEX(MAESTRO!A:A,_xludf.AGGREGATE(15,6,ROW(MAESTRO!$B$3:$B$1000)/((MAESTRO!$B$3:$B$1000="MILITARES")*(UPPER(MAESTRO!$L$3:$L$1000)="CONFIRMADO")),ROWS($A$3:A11))),"")</f>
        <v/>
      </c>
      <c r="B11" s="10" t="str">
        <f ca="1">IFERROR(INDEX(MAESTRO!B:B,_xludf.AGGREGATE(15,6,ROW(MAESTRO!$B$3:$B$1000)/((MAESTRO!$B$3:$B$1000="MILITARES")*(UPPER(MAESTRO!$L$3:$L$1000)="CONFIRMADO")),ROWS($A$3:A11))),"")</f>
        <v/>
      </c>
      <c r="C11" s="10" t="str">
        <f ca="1">IFERROR(INDEX(MAESTRO!C:C,_xludf.AGGREGATE(15,6,ROW(MAESTRO!$B$3:$B$1000)/((MAESTRO!$B$3:$B$1000="MILITARES")*(UPPER(MAESTRO!$L$3:$L$1000)="CONFIRMADO")),ROWS($A$3:A11))),"")</f>
        <v/>
      </c>
      <c r="D11" s="10" t="str">
        <f ca="1">IFERROR(INDEX(MAESTRO!D:D,_xludf.AGGREGATE(15,6,ROW(MAESTRO!$B$3:$B$1000)/((MAESTRO!$B$3:$B$1000="MILITARES")*(UPPER(MAESTRO!$L$3:$L$1000)="CONFIRMADO")),ROWS($A$3:A11))),"")</f>
        <v/>
      </c>
      <c r="E11" s="10" t="str">
        <f ca="1">IFERROR(INDEX(MAESTRO!E:E,_xludf.AGGREGATE(15,6,ROW(MAESTRO!$B$3:$B$1000)/((MAESTRO!$B$3:$B$1000="MILITARES")*(UPPER(MAESTRO!$L$3:$L$1000)="CONFIRMADO")),ROWS($A$3:A11))),"")</f>
        <v/>
      </c>
      <c r="F11" s="10" t="str">
        <f ca="1">IFERROR(INDEX(MAESTRO!F:F,_xludf.AGGREGATE(15,6,ROW(MAESTRO!$B$3:$B$1000)/((MAESTRO!$B$3:$B$1000="MILITARES")*(UPPER(MAESTRO!$L$3:$L$1000)="CONFIRMADO")),ROWS($A$3:A11))),"")</f>
        <v/>
      </c>
      <c r="G11" s="10" t="str">
        <f ca="1">IFERROR(INDEX(MAESTRO!G:G,_xludf.AGGREGATE(15,6,ROW(MAESTRO!$B$3:$B$1000)/((MAESTRO!$B$3:$B$1000="MILITARES")*(UPPER(MAESTRO!$L$3:$L$1000)="CONFIRMADO")),ROWS($A$3:A11))),"")</f>
        <v/>
      </c>
      <c r="H11" s="10" t="str">
        <f ca="1">IFERROR(INDEX(MAESTRO!H:H,_xludf.AGGREGATE(15,6,ROW(MAESTRO!$B$3:$B$1000)/((MAESTRO!$B$3:$B$1000="MILITARES")*(UPPER(MAESTRO!$L$3:$L$1000)="CONFIRMADO")),ROWS($A$3:A11))),"")</f>
        <v/>
      </c>
      <c r="I11" s="10" t="str">
        <f ca="1">IFERROR(INDEX(MAESTRO!I:I,_xludf.AGGREGATE(15,6,ROW(MAESTRO!$B$3:$B$1000)/((MAESTRO!$B$3:$B$1000="MILITARES")*(UPPER(MAESTRO!$L$3:$L$1000)="CONFIRMADO")),ROWS($A$3:A11))),"")</f>
        <v/>
      </c>
      <c r="J11" s="10" t="str">
        <f ca="1">IFERROR(INDEX(MAESTRO!J:J,_xludf.AGGREGATE(15,6,ROW(MAESTRO!$B$3:$B$1000)/((MAESTRO!$B$3:$B$1000="MILITARES")*(UPPER(MAESTRO!$L$3:$L$1000)="CONFIRMADO")),ROWS($A$3:A11))),"")</f>
        <v/>
      </c>
      <c r="K11" s="10" t="str">
        <f ca="1">IFERROR(INDEX(MAESTRO!K:K,_xludf.AGGREGATE(15,6,ROW(MAESTRO!$B$3:$B$1000)/((MAESTRO!$B$3:$B$1000="MILITARES")*(UPPER(MAESTRO!$L$3:$L$1000)="CONFIRMADO")),ROWS($A$3:A11))),"")</f>
        <v/>
      </c>
      <c r="L11" s="10" t="str">
        <f ca="1">IFERROR(INDEX(MAESTRO!L:L,_xludf.AGGREGATE(15,6,ROW(MAESTRO!$B$3:$B$1000)/((MAESTRO!$B$3:$B$1000="MILITARES")*(UPPER(MAESTRO!$L$3:$L$1000)="CONFIRMADO")),ROWS($A$3:A11))),"")</f>
        <v/>
      </c>
      <c r="M11" s="10" t="str">
        <f ca="1">IFERROR(INDEX(MAESTRO!M:M,_xludf.AGGREGATE(15,6,ROW(MAESTRO!$B$3:$B$1000)/((MAESTRO!$B$3:$B$1000="MILITARES")*(UPPER(MAESTRO!$L$3:$L$1000)="CONFIRMADO")),ROWS($A$3:A11))),"")</f>
        <v/>
      </c>
      <c r="N11" s="10" t="str">
        <f ca="1">IFERROR(INDEX(MAESTRO!N:N,_xludf.AGGREGATE(15,6,ROW(MAESTRO!$B$3:$B$1000)/((MAESTRO!$B$3:$B$1000="MILITARES")*(UPPER(MAESTRO!$L$3:$L$1000)="CONFIRMADO")),ROWS($A$3:A11))),"")</f>
        <v/>
      </c>
      <c r="O11" s="10" t="str">
        <f ca="1">IFERROR(INDEX(MAESTRO!O:O,_xludf.AGGREGATE(15,6,ROW(MAESTRO!$B$3:$B$1000)/((MAESTRO!$B$3:$B$1000="MILITARES")*(UPPER(MAESTRO!$L$3:$L$1000)="CONFIRMADO")),ROWS($A$3:A11))),"")</f>
        <v/>
      </c>
      <c r="P11" s="10" t="str">
        <f ca="1">IFERROR(INDEX(MAESTRO!P:P,_xludf.AGGREGATE(15,6,ROW(MAESTRO!$B$3:$B$1000)/((MAESTRO!$B$3:$B$1000="MILITARES")*(UPPER(MAESTRO!$L$3:$L$1000)="CONFIRMADO")),ROWS($A$3:A11))),"")</f>
        <v/>
      </c>
      <c r="Q11" s="10" t="str">
        <f ca="1">IFERROR(INDEX(MAESTRO!Q:Q,_xludf.AGGREGATE(15,6,ROW(MAESTRO!$B$3:$B$1000)/((MAESTRO!$B$3:$B$1000="MILITARES")*(UPPER(MAESTRO!$L$3:$L$1000)="CONFIRMADO")),ROWS($A$3:A11))),"")</f>
        <v/>
      </c>
      <c r="R11" s="10" t="str">
        <f ca="1">IFERROR(INDEX(MAESTRO!R:R,_xludf.AGGREGATE(15,6,ROW(MAESTRO!$B$3:$B$1000)/((MAESTRO!$B$3:$B$1000="MILITARES")*(UPPER(MAESTRO!$L$3:$L$1000)="CONFIRMADO")),ROWS($A$3:A11))),"")</f>
        <v/>
      </c>
      <c r="S11" s="10" t="str">
        <f ca="1">IFERROR(INDEX(MAESTRO!S:S,_xludf.AGGREGATE(15,6,ROW(MAESTRO!$B$3:$B$1000)/((MAESTRO!$B$3:$B$1000="MILITARES")*(UPPER(MAESTRO!$L$3:$L$1000)="CONFIRMADO")),ROWS($A$3:A11))),"")</f>
        <v/>
      </c>
      <c r="T11" s="10" t="str">
        <f ca="1">IFERROR(INDEX(MAESTRO!T:T,_xludf.AGGREGATE(15,6,ROW(MAESTRO!$B$3:$B$1000)/((MAESTRO!$B$3:$B$1000="MILITARES")*(UPPER(MAESTRO!$L$3:$L$1000)="CONFIRMADO")),ROWS($A$3:A11))),"")</f>
        <v/>
      </c>
      <c r="U11" s="10" t="str">
        <f ca="1">IFERROR(INDEX(MAESTRO!U:U,_xludf.AGGREGATE(15,6,ROW(MAESTRO!$B$3:$B$1000)/((MAESTRO!$B$3:$B$1000="MILITARES")*(UPPER(MAESTRO!$L$3:$L$1000)="CONFIRMADO")),ROWS($A$3:A11))),"")</f>
        <v/>
      </c>
      <c r="V11" s="10" t="str">
        <f ca="1">IFERROR(INDEX(MAESTRO!V:V,_xludf.AGGREGATE(15,6,ROW(MAESTRO!$B$3:$B$1000)/((MAESTRO!$B$3:$B$1000="MILITARES")*(UPPER(MAESTRO!$L$3:$L$1000)="CONFIRMADO")),ROWS($A$3:A11))),"")</f>
        <v/>
      </c>
      <c r="W11" s="10" t="str">
        <f ca="1">IFERROR(INDEX(MAESTRO!W:W,_xludf.AGGREGATE(15,6,ROW(MAESTRO!$B$3:$B$1000)/((MAESTRO!$B$3:$B$1000="MILITARES")*(UPPER(MAESTRO!$L$3:$L$1000)="CONFIRMADO")),ROWS($A$3:A11))),"")</f>
        <v/>
      </c>
      <c r="X11" s="10" t="str">
        <f ca="1">IFERROR(INDEX(MAESTRO!X:X,_xludf.AGGREGATE(15,6,ROW(MAESTRO!$B$3:$B$1000)/((MAESTRO!$B$3:$B$1000="MILITARES")*(UPPER(MAESTRO!$L$3:$L$1000)="CONFIRMADO")),ROWS($A$3:A11))),"")</f>
        <v/>
      </c>
    </row>
    <row r="12" spans="1:24" ht="22.05" customHeight="1">
      <c r="A12" s="15" t="str">
        <f ca="1">IFERROR(INDEX(MAESTRO!A:A,_xludf.AGGREGATE(15,6,ROW(MAESTRO!$B$3:$B$1000)/((MAESTRO!$B$3:$B$1000="MILITARES")*(UPPER(MAESTRO!$L$3:$L$1000)="CONFIRMADO")),ROWS($A$3:A12))),"")</f>
        <v/>
      </c>
      <c r="B12" s="15" t="str">
        <f ca="1">IFERROR(INDEX(MAESTRO!B:B,_xludf.AGGREGATE(15,6,ROW(MAESTRO!$B$3:$B$1000)/((MAESTRO!$B$3:$B$1000="MILITARES")*(UPPER(MAESTRO!$L$3:$L$1000)="CONFIRMADO")),ROWS($A$3:A12))),"")</f>
        <v/>
      </c>
      <c r="C12" s="15" t="str">
        <f ca="1">IFERROR(INDEX(MAESTRO!C:C,_xludf.AGGREGATE(15,6,ROW(MAESTRO!$B$3:$B$1000)/((MAESTRO!$B$3:$B$1000="MILITARES")*(UPPER(MAESTRO!$L$3:$L$1000)="CONFIRMADO")),ROWS($A$3:A12))),"")</f>
        <v/>
      </c>
      <c r="D12" s="15" t="str">
        <f ca="1">IFERROR(INDEX(MAESTRO!D:D,_xludf.AGGREGATE(15,6,ROW(MAESTRO!$B$3:$B$1000)/((MAESTRO!$B$3:$B$1000="MILITARES")*(UPPER(MAESTRO!$L$3:$L$1000)="CONFIRMADO")),ROWS($A$3:A12))),"")</f>
        <v/>
      </c>
      <c r="E12" s="15" t="str">
        <f ca="1">IFERROR(INDEX(MAESTRO!E:E,_xludf.AGGREGATE(15,6,ROW(MAESTRO!$B$3:$B$1000)/((MAESTRO!$B$3:$B$1000="MILITARES")*(UPPER(MAESTRO!$L$3:$L$1000)="CONFIRMADO")),ROWS($A$3:A12))),"")</f>
        <v/>
      </c>
      <c r="F12" s="15" t="str">
        <f ca="1">IFERROR(INDEX(MAESTRO!F:F,_xludf.AGGREGATE(15,6,ROW(MAESTRO!$B$3:$B$1000)/((MAESTRO!$B$3:$B$1000="MILITARES")*(UPPER(MAESTRO!$L$3:$L$1000)="CONFIRMADO")),ROWS($A$3:A12))),"")</f>
        <v/>
      </c>
      <c r="G12" s="15" t="str">
        <f ca="1">IFERROR(INDEX(MAESTRO!G:G,_xludf.AGGREGATE(15,6,ROW(MAESTRO!$B$3:$B$1000)/((MAESTRO!$B$3:$B$1000="MILITARES")*(UPPER(MAESTRO!$L$3:$L$1000)="CONFIRMADO")),ROWS($A$3:A12))),"")</f>
        <v/>
      </c>
      <c r="H12" s="15" t="str">
        <f ca="1">IFERROR(INDEX(MAESTRO!H:H,_xludf.AGGREGATE(15,6,ROW(MAESTRO!$B$3:$B$1000)/((MAESTRO!$B$3:$B$1000="MILITARES")*(UPPER(MAESTRO!$L$3:$L$1000)="CONFIRMADO")),ROWS($A$3:A12))),"")</f>
        <v/>
      </c>
      <c r="I12" s="15" t="str">
        <f ca="1">IFERROR(INDEX(MAESTRO!I:I,_xludf.AGGREGATE(15,6,ROW(MAESTRO!$B$3:$B$1000)/((MAESTRO!$B$3:$B$1000="MILITARES")*(UPPER(MAESTRO!$L$3:$L$1000)="CONFIRMADO")),ROWS($A$3:A12))),"")</f>
        <v/>
      </c>
      <c r="J12" s="15" t="str">
        <f ca="1">IFERROR(INDEX(MAESTRO!J:J,_xludf.AGGREGATE(15,6,ROW(MAESTRO!$B$3:$B$1000)/((MAESTRO!$B$3:$B$1000="MILITARES")*(UPPER(MAESTRO!$L$3:$L$1000)="CONFIRMADO")),ROWS($A$3:A12))),"")</f>
        <v/>
      </c>
      <c r="K12" s="15" t="str">
        <f ca="1">IFERROR(INDEX(MAESTRO!K:K,_xludf.AGGREGATE(15,6,ROW(MAESTRO!$B$3:$B$1000)/((MAESTRO!$B$3:$B$1000="MILITARES")*(UPPER(MAESTRO!$L$3:$L$1000)="CONFIRMADO")),ROWS($A$3:A12))),"")</f>
        <v/>
      </c>
      <c r="L12" s="15" t="str">
        <f ca="1">IFERROR(INDEX(MAESTRO!L:L,_xludf.AGGREGATE(15,6,ROW(MAESTRO!$B$3:$B$1000)/((MAESTRO!$B$3:$B$1000="MILITARES")*(UPPER(MAESTRO!$L$3:$L$1000)="CONFIRMADO")),ROWS($A$3:A12))),"")</f>
        <v/>
      </c>
      <c r="M12" s="15" t="str">
        <f ca="1">IFERROR(INDEX(MAESTRO!M:M,_xludf.AGGREGATE(15,6,ROW(MAESTRO!$B$3:$B$1000)/((MAESTRO!$B$3:$B$1000="MILITARES")*(UPPER(MAESTRO!$L$3:$L$1000)="CONFIRMADO")),ROWS($A$3:A12))),"")</f>
        <v/>
      </c>
      <c r="N12" s="15" t="str">
        <f ca="1">IFERROR(INDEX(MAESTRO!N:N,_xludf.AGGREGATE(15,6,ROW(MAESTRO!$B$3:$B$1000)/((MAESTRO!$B$3:$B$1000="MILITARES")*(UPPER(MAESTRO!$L$3:$L$1000)="CONFIRMADO")),ROWS($A$3:A12))),"")</f>
        <v/>
      </c>
      <c r="O12" s="15" t="str">
        <f ca="1">IFERROR(INDEX(MAESTRO!O:O,_xludf.AGGREGATE(15,6,ROW(MAESTRO!$B$3:$B$1000)/((MAESTRO!$B$3:$B$1000="MILITARES")*(UPPER(MAESTRO!$L$3:$L$1000)="CONFIRMADO")),ROWS($A$3:A12))),"")</f>
        <v/>
      </c>
      <c r="P12" s="15" t="str">
        <f ca="1">IFERROR(INDEX(MAESTRO!P:P,_xludf.AGGREGATE(15,6,ROW(MAESTRO!$B$3:$B$1000)/((MAESTRO!$B$3:$B$1000="MILITARES")*(UPPER(MAESTRO!$L$3:$L$1000)="CONFIRMADO")),ROWS($A$3:A12))),"")</f>
        <v/>
      </c>
      <c r="Q12" s="15" t="str">
        <f ca="1">IFERROR(INDEX(MAESTRO!Q:Q,_xludf.AGGREGATE(15,6,ROW(MAESTRO!$B$3:$B$1000)/((MAESTRO!$B$3:$B$1000="MILITARES")*(UPPER(MAESTRO!$L$3:$L$1000)="CONFIRMADO")),ROWS($A$3:A12))),"")</f>
        <v/>
      </c>
      <c r="R12" s="15" t="str">
        <f ca="1">IFERROR(INDEX(MAESTRO!R:R,_xludf.AGGREGATE(15,6,ROW(MAESTRO!$B$3:$B$1000)/((MAESTRO!$B$3:$B$1000="MILITARES")*(UPPER(MAESTRO!$L$3:$L$1000)="CONFIRMADO")),ROWS($A$3:A12))),"")</f>
        <v/>
      </c>
      <c r="S12" s="15" t="str">
        <f ca="1">IFERROR(INDEX(MAESTRO!S:S,_xludf.AGGREGATE(15,6,ROW(MAESTRO!$B$3:$B$1000)/((MAESTRO!$B$3:$B$1000="MILITARES")*(UPPER(MAESTRO!$L$3:$L$1000)="CONFIRMADO")),ROWS($A$3:A12))),"")</f>
        <v/>
      </c>
      <c r="T12" s="15" t="str">
        <f ca="1">IFERROR(INDEX(MAESTRO!T:T,_xludf.AGGREGATE(15,6,ROW(MAESTRO!$B$3:$B$1000)/((MAESTRO!$B$3:$B$1000="MILITARES")*(UPPER(MAESTRO!$L$3:$L$1000)="CONFIRMADO")),ROWS($A$3:A12))),"")</f>
        <v/>
      </c>
      <c r="U12" s="15" t="str">
        <f ca="1">IFERROR(INDEX(MAESTRO!U:U,_xludf.AGGREGATE(15,6,ROW(MAESTRO!$B$3:$B$1000)/((MAESTRO!$B$3:$B$1000="MILITARES")*(UPPER(MAESTRO!$L$3:$L$1000)="CONFIRMADO")),ROWS($A$3:A12))),"")</f>
        <v/>
      </c>
      <c r="V12" s="15" t="str">
        <f ca="1">IFERROR(INDEX(MAESTRO!V:V,_xludf.AGGREGATE(15,6,ROW(MAESTRO!$B$3:$B$1000)/((MAESTRO!$B$3:$B$1000="MILITARES")*(UPPER(MAESTRO!$L$3:$L$1000)="CONFIRMADO")),ROWS($A$3:A12))),"")</f>
        <v/>
      </c>
      <c r="W12" s="15" t="str">
        <f ca="1">IFERROR(INDEX(MAESTRO!W:W,_xludf.AGGREGATE(15,6,ROW(MAESTRO!$B$3:$B$1000)/((MAESTRO!$B$3:$B$1000="MILITARES")*(UPPER(MAESTRO!$L$3:$L$1000)="CONFIRMADO")),ROWS($A$3:A12))),"")</f>
        <v/>
      </c>
      <c r="X12" s="15" t="str">
        <f ca="1">IFERROR(INDEX(MAESTRO!X:X,_xludf.AGGREGATE(15,6,ROW(MAESTRO!$B$3:$B$1000)/((MAESTRO!$B$3:$B$1000="MILITARES")*(UPPER(MAESTRO!$L$3:$L$1000)="CONFIRMADO")),ROWS($A$3:A12))),"")</f>
        <v/>
      </c>
    </row>
    <row r="13" spans="1:24" ht="22.05" customHeight="1">
      <c r="A13" s="10" t="str">
        <f ca="1">IFERROR(INDEX(MAESTRO!A:A,_xludf.AGGREGATE(15,6,ROW(MAESTRO!$B$3:$B$1000)/((MAESTRO!$B$3:$B$1000="MILITARES")*(UPPER(MAESTRO!$L$3:$L$1000)="CONFIRMADO")),ROWS($A$3:A13))),"")</f>
        <v/>
      </c>
      <c r="B13" s="10" t="str">
        <f ca="1">IFERROR(INDEX(MAESTRO!B:B,_xludf.AGGREGATE(15,6,ROW(MAESTRO!$B$3:$B$1000)/((MAESTRO!$B$3:$B$1000="MILITARES")*(UPPER(MAESTRO!$L$3:$L$1000)="CONFIRMADO")),ROWS($A$3:A13))),"")</f>
        <v/>
      </c>
      <c r="C13" s="10" t="str">
        <f ca="1">IFERROR(INDEX(MAESTRO!C:C,_xludf.AGGREGATE(15,6,ROW(MAESTRO!$B$3:$B$1000)/((MAESTRO!$B$3:$B$1000="MILITARES")*(UPPER(MAESTRO!$L$3:$L$1000)="CONFIRMADO")),ROWS($A$3:A13))),"")</f>
        <v/>
      </c>
      <c r="D13" s="10" t="str">
        <f ca="1">IFERROR(INDEX(MAESTRO!D:D,_xludf.AGGREGATE(15,6,ROW(MAESTRO!$B$3:$B$1000)/((MAESTRO!$B$3:$B$1000="MILITARES")*(UPPER(MAESTRO!$L$3:$L$1000)="CONFIRMADO")),ROWS($A$3:A13))),"")</f>
        <v/>
      </c>
      <c r="E13" s="10" t="str">
        <f ca="1">IFERROR(INDEX(MAESTRO!E:E,_xludf.AGGREGATE(15,6,ROW(MAESTRO!$B$3:$B$1000)/((MAESTRO!$B$3:$B$1000="MILITARES")*(UPPER(MAESTRO!$L$3:$L$1000)="CONFIRMADO")),ROWS($A$3:A13))),"")</f>
        <v/>
      </c>
      <c r="F13" s="10" t="str">
        <f ca="1">IFERROR(INDEX(MAESTRO!F:F,_xludf.AGGREGATE(15,6,ROW(MAESTRO!$B$3:$B$1000)/((MAESTRO!$B$3:$B$1000="MILITARES")*(UPPER(MAESTRO!$L$3:$L$1000)="CONFIRMADO")),ROWS($A$3:A13))),"")</f>
        <v/>
      </c>
      <c r="G13" s="10" t="str">
        <f ca="1">IFERROR(INDEX(MAESTRO!G:G,_xludf.AGGREGATE(15,6,ROW(MAESTRO!$B$3:$B$1000)/((MAESTRO!$B$3:$B$1000="MILITARES")*(UPPER(MAESTRO!$L$3:$L$1000)="CONFIRMADO")),ROWS($A$3:A13))),"")</f>
        <v/>
      </c>
      <c r="H13" s="10" t="str">
        <f ca="1">IFERROR(INDEX(MAESTRO!H:H,_xludf.AGGREGATE(15,6,ROW(MAESTRO!$B$3:$B$1000)/((MAESTRO!$B$3:$B$1000="MILITARES")*(UPPER(MAESTRO!$L$3:$L$1000)="CONFIRMADO")),ROWS($A$3:A13))),"")</f>
        <v/>
      </c>
      <c r="I13" s="10" t="str">
        <f ca="1">IFERROR(INDEX(MAESTRO!I:I,_xludf.AGGREGATE(15,6,ROW(MAESTRO!$B$3:$B$1000)/((MAESTRO!$B$3:$B$1000="MILITARES")*(UPPER(MAESTRO!$L$3:$L$1000)="CONFIRMADO")),ROWS($A$3:A13))),"")</f>
        <v/>
      </c>
      <c r="J13" s="10" t="str">
        <f ca="1">IFERROR(INDEX(MAESTRO!J:J,_xludf.AGGREGATE(15,6,ROW(MAESTRO!$B$3:$B$1000)/((MAESTRO!$B$3:$B$1000="MILITARES")*(UPPER(MAESTRO!$L$3:$L$1000)="CONFIRMADO")),ROWS($A$3:A13))),"")</f>
        <v/>
      </c>
      <c r="K13" s="10" t="str">
        <f ca="1">IFERROR(INDEX(MAESTRO!K:K,_xludf.AGGREGATE(15,6,ROW(MAESTRO!$B$3:$B$1000)/((MAESTRO!$B$3:$B$1000="MILITARES")*(UPPER(MAESTRO!$L$3:$L$1000)="CONFIRMADO")),ROWS($A$3:A13))),"")</f>
        <v/>
      </c>
      <c r="L13" s="10" t="str">
        <f ca="1">IFERROR(INDEX(MAESTRO!L:L,_xludf.AGGREGATE(15,6,ROW(MAESTRO!$B$3:$B$1000)/((MAESTRO!$B$3:$B$1000="MILITARES")*(UPPER(MAESTRO!$L$3:$L$1000)="CONFIRMADO")),ROWS($A$3:A13))),"")</f>
        <v/>
      </c>
      <c r="M13" s="10" t="str">
        <f ca="1">IFERROR(INDEX(MAESTRO!M:M,_xludf.AGGREGATE(15,6,ROW(MAESTRO!$B$3:$B$1000)/((MAESTRO!$B$3:$B$1000="MILITARES")*(UPPER(MAESTRO!$L$3:$L$1000)="CONFIRMADO")),ROWS($A$3:A13))),"")</f>
        <v/>
      </c>
      <c r="N13" s="10" t="str">
        <f ca="1">IFERROR(INDEX(MAESTRO!N:N,_xludf.AGGREGATE(15,6,ROW(MAESTRO!$B$3:$B$1000)/((MAESTRO!$B$3:$B$1000="MILITARES")*(UPPER(MAESTRO!$L$3:$L$1000)="CONFIRMADO")),ROWS($A$3:A13))),"")</f>
        <v/>
      </c>
      <c r="O13" s="10" t="str">
        <f ca="1">IFERROR(INDEX(MAESTRO!O:O,_xludf.AGGREGATE(15,6,ROW(MAESTRO!$B$3:$B$1000)/((MAESTRO!$B$3:$B$1000="MILITARES")*(UPPER(MAESTRO!$L$3:$L$1000)="CONFIRMADO")),ROWS($A$3:A13))),"")</f>
        <v/>
      </c>
      <c r="P13" s="10" t="str">
        <f ca="1">IFERROR(INDEX(MAESTRO!P:P,_xludf.AGGREGATE(15,6,ROW(MAESTRO!$B$3:$B$1000)/((MAESTRO!$B$3:$B$1000="MILITARES")*(UPPER(MAESTRO!$L$3:$L$1000)="CONFIRMADO")),ROWS($A$3:A13))),"")</f>
        <v/>
      </c>
      <c r="Q13" s="10" t="str">
        <f ca="1">IFERROR(INDEX(MAESTRO!Q:Q,_xludf.AGGREGATE(15,6,ROW(MAESTRO!$B$3:$B$1000)/((MAESTRO!$B$3:$B$1000="MILITARES")*(UPPER(MAESTRO!$L$3:$L$1000)="CONFIRMADO")),ROWS($A$3:A13))),"")</f>
        <v/>
      </c>
      <c r="R13" s="10" t="str">
        <f ca="1">IFERROR(INDEX(MAESTRO!R:R,_xludf.AGGREGATE(15,6,ROW(MAESTRO!$B$3:$B$1000)/((MAESTRO!$B$3:$B$1000="MILITARES")*(UPPER(MAESTRO!$L$3:$L$1000)="CONFIRMADO")),ROWS($A$3:A13))),"")</f>
        <v/>
      </c>
      <c r="S13" s="10" t="str">
        <f ca="1">IFERROR(INDEX(MAESTRO!S:S,_xludf.AGGREGATE(15,6,ROW(MAESTRO!$B$3:$B$1000)/((MAESTRO!$B$3:$B$1000="MILITARES")*(UPPER(MAESTRO!$L$3:$L$1000)="CONFIRMADO")),ROWS($A$3:A13))),"")</f>
        <v/>
      </c>
      <c r="T13" s="10" t="str">
        <f ca="1">IFERROR(INDEX(MAESTRO!T:T,_xludf.AGGREGATE(15,6,ROW(MAESTRO!$B$3:$B$1000)/((MAESTRO!$B$3:$B$1000="MILITARES")*(UPPER(MAESTRO!$L$3:$L$1000)="CONFIRMADO")),ROWS($A$3:A13))),"")</f>
        <v/>
      </c>
      <c r="U13" s="10" t="str">
        <f ca="1">IFERROR(INDEX(MAESTRO!U:U,_xludf.AGGREGATE(15,6,ROW(MAESTRO!$B$3:$B$1000)/((MAESTRO!$B$3:$B$1000="MILITARES")*(UPPER(MAESTRO!$L$3:$L$1000)="CONFIRMADO")),ROWS($A$3:A13))),"")</f>
        <v/>
      </c>
      <c r="V13" s="10" t="str">
        <f ca="1">IFERROR(INDEX(MAESTRO!V:V,_xludf.AGGREGATE(15,6,ROW(MAESTRO!$B$3:$B$1000)/((MAESTRO!$B$3:$B$1000="MILITARES")*(UPPER(MAESTRO!$L$3:$L$1000)="CONFIRMADO")),ROWS($A$3:A13))),"")</f>
        <v/>
      </c>
      <c r="W13" s="10" t="str">
        <f ca="1">IFERROR(INDEX(MAESTRO!W:W,_xludf.AGGREGATE(15,6,ROW(MAESTRO!$B$3:$B$1000)/((MAESTRO!$B$3:$B$1000="MILITARES")*(UPPER(MAESTRO!$L$3:$L$1000)="CONFIRMADO")),ROWS($A$3:A13))),"")</f>
        <v/>
      </c>
      <c r="X13" s="10" t="str">
        <f ca="1">IFERROR(INDEX(MAESTRO!X:X,_xludf.AGGREGATE(15,6,ROW(MAESTRO!$B$3:$B$1000)/((MAESTRO!$B$3:$B$1000="MILITARES")*(UPPER(MAESTRO!$L$3:$L$1000)="CONFIRMADO")),ROWS($A$3:A13))),"")</f>
        <v/>
      </c>
    </row>
    <row r="14" spans="1:24" ht="22.05" customHeight="1">
      <c r="A14" s="15" t="str">
        <f ca="1">IFERROR(INDEX(MAESTRO!A:A,_xludf.AGGREGATE(15,6,ROW(MAESTRO!$B$3:$B$1000)/((MAESTRO!$B$3:$B$1000="MILITARES")*(UPPER(MAESTRO!$L$3:$L$1000)="CONFIRMADO")),ROWS($A$3:A14))),"")</f>
        <v/>
      </c>
      <c r="B14" s="15" t="str">
        <f ca="1">IFERROR(INDEX(MAESTRO!B:B,_xludf.AGGREGATE(15,6,ROW(MAESTRO!$B$3:$B$1000)/((MAESTRO!$B$3:$B$1000="MILITARES")*(UPPER(MAESTRO!$L$3:$L$1000)="CONFIRMADO")),ROWS($A$3:A14))),"")</f>
        <v/>
      </c>
      <c r="C14" s="15" t="str">
        <f ca="1">IFERROR(INDEX(MAESTRO!C:C,_xludf.AGGREGATE(15,6,ROW(MAESTRO!$B$3:$B$1000)/((MAESTRO!$B$3:$B$1000="MILITARES")*(UPPER(MAESTRO!$L$3:$L$1000)="CONFIRMADO")),ROWS($A$3:A14))),"")</f>
        <v/>
      </c>
      <c r="D14" s="15" t="str">
        <f ca="1">IFERROR(INDEX(MAESTRO!D:D,_xludf.AGGREGATE(15,6,ROW(MAESTRO!$B$3:$B$1000)/((MAESTRO!$B$3:$B$1000="MILITARES")*(UPPER(MAESTRO!$L$3:$L$1000)="CONFIRMADO")),ROWS($A$3:A14))),"")</f>
        <v/>
      </c>
      <c r="E14" s="15" t="str">
        <f ca="1">IFERROR(INDEX(MAESTRO!E:E,_xludf.AGGREGATE(15,6,ROW(MAESTRO!$B$3:$B$1000)/((MAESTRO!$B$3:$B$1000="MILITARES")*(UPPER(MAESTRO!$L$3:$L$1000)="CONFIRMADO")),ROWS($A$3:A14))),"")</f>
        <v/>
      </c>
      <c r="F14" s="15" t="str">
        <f ca="1">IFERROR(INDEX(MAESTRO!F:F,_xludf.AGGREGATE(15,6,ROW(MAESTRO!$B$3:$B$1000)/((MAESTRO!$B$3:$B$1000="MILITARES")*(UPPER(MAESTRO!$L$3:$L$1000)="CONFIRMADO")),ROWS($A$3:A14))),"")</f>
        <v/>
      </c>
      <c r="G14" s="15" t="str">
        <f ca="1">IFERROR(INDEX(MAESTRO!G:G,_xludf.AGGREGATE(15,6,ROW(MAESTRO!$B$3:$B$1000)/((MAESTRO!$B$3:$B$1000="MILITARES")*(UPPER(MAESTRO!$L$3:$L$1000)="CONFIRMADO")),ROWS($A$3:A14))),"")</f>
        <v/>
      </c>
      <c r="H14" s="15" t="str">
        <f ca="1">IFERROR(INDEX(MAESTRO!H:H,_xludf.AGGREGATE(15,6,ROW(MAESTRO!$B$3:$B$1000)/((MAESTRO!$B$3:$B$1000="MILITARES")*(UPPER(MAESTRO!$L$3:$L$1000)="CONFIRMADO")),ROWS($A$3:A14))),"")</f>
        <v/>
      </c>
      <c r="I14" s="15" t="str">
        <f ca="1">IFERROR(INDEX(MAESTRO!I:I,_xludf.AGGREGATE(15,6,ROW(MAESTRO!$B$3:$B$1000)/((MAESTRO!$B$3:$B$1000="MILITARES")*(UPPER(MAESTRO!$L$3:$L$1000)="CONFIRMADO")),ROWS($A$3:A14))),"")</f>
        <v/>
      </c>
      <c r="J14" s="15" t="str">
        <f ca="1">IFERROR(INDEX(MAESTRO!J:J,_xludf.AGGREGATE(15,6,ROW(MAESTRO!$B$3:$B$1000)/((MAESTRO!$B$3:$B$1000="MILITARES")*(UPPER(MAESTRO!$L$3:$L$1000)="CONFIRMADO")),ROWS($A$3:A14))),"")</f>
        <v/>
      </c>
      <c r="K14" s="15" t="str">
        <f ca="1">IFERROR(INDEX(MAESTRO!K:K,_xludf.AGGREGATE(15,6,ROW(MAESTRO!$B$3:$B$1000)/((MAESTRO!$B$3:$B$1000="MILITARES")*(UPPER(MAESTRO!$L$3:$L$1000)="CONFIRMADO")),ROWS($A$3:A14))),"")</f>
        <v/>
      </c>
      <c r="L14" s="15" t="str">
        <f ca="1">IFERROR(INDEX(MAESTRO!L:L,_xludf.AGGREGATE(15,6,ROW(MAESTRO!$B$3:$B$1000)/((MAESTRO!$B$3:$B$1000="MILITARES")*(UPPER(MAESTRO!$L$3:$L$1000)="CONFIRMADO")),ROWS($A$3:A14))),"")</f>
        <v/>
      </c>
      <c r="M14" s="15" t="str">
        <f ca="1">IFERROR(INDEX(MAESTRO!M:M,_xludf.AGGREGATE(15,6,ROW(MAESTRO!$B$3:$B$1000)/((MAESTRO!$B$3:$B$1000="MILITARES")*(UPPER(MAESTRO!$L$3:$L$1000)="CONFIRMADO")),ROWS($A$3:A14))),"")</f>
        <v/>
      </c>
      <c r="N14" s="15" t="str">
        <f ca="1">IFERROR(INDEX(MAESTRO!N:N,_xludf.AGGREGATE(15,6,ROW(MAESTRO!$B$3:$B$1000)/((MAESTRO!$B$3:$B$1000="MILITARES")*(UPPER(MAESTRO!$L$3:$L$1000)="CONFIRMADO")),ROWS($A$3:A14))),"")</f>
        <v/>
      </c>
      <c r="O14" s="15" t="str">
        <f ca="1">IFERROR(INDEX(MAESTRO!O:O,_xludf.AGGREGATE(15,6,ROW(MAESTRO!$B$3:$B$1000)/((MAESTRO!$B$3:$B$1000="MILITARES")*(UPPER(MAESTRO!$L$3:$L$1000)="CONFIRMADO")),ROWS($A$3:A14))),"")</f>
        <v/>
      </c>
      <c r="P14" s="15" t="str">
        <f ca="1">IFERROR(INDEX(MAESTRO!P:P,_xludf.AGGREGATE(15,6,ROW(MAESTRO!$B$3:$B$1000)/((MAESTRO!$B$3:$B$1000="MILITARES")*(UPPER(MAESTRO!$L$3:$L$1000)="CONFIRMADO")),ROWS($A$3:A14))),"")</f>
        <v/>
      </c>
      <c r="Q14" s="15" t="str">
        <f ca="1">IFERROR(INDEX(MAESTRO!Q:Q,_xludf.AGGREGATE(15,6,ROW(MAESTRO!$B$3:$B$1000)/((MAESTRO!$B$3:$B$1000="MILITARES")*(UPPER(MAESTRO!$L$3:$L$1000)="CONFIRMADO")),ROWS($A$3:A14))),"")</f>
        <v/>
      </c>
      <c r="R14" s="15" t="str">
        <f ca="1">IFERROR(INDEX(MAESTRO!R:R,_xludf.AGGREGATE(15,6,ROW(MAESTRO!$B$3:$B$1000)/((MAESTRO!$B$3:$B$1000="MILITARES")*(UPPER(MAESTRO!$L$3:$L$1000)="CONFIRMADO")),ROWS($A$3:A14))),"")</f>
        <v/>
      </c>
      <c r="S14" s="15" t="str">
        <f ca="1">IFERROR(INDEX(MAESTRO!S:S,_xludf.AGGREGATE(15,6,ROW(MAESTRO!$B$3:$B$1000)/((MAESTRO!$B$3:$B$1000="MILITARES")*(UPPER(MAESTRO!$L$3:$L$1000)="CONFIRMADO")),ROWS($A$3:A14))),"")</f>
        <v/>
      </c>
      <c r="T14" s="15" t="str">
        <f ca="1">IFERROR(INDEX(MAESTRO!T:T,_xludf.AGGREGATE(15,6,ROW(MAESTRO!$B$3:$B$1000)/((MAESTRO!$B$3:$B$1000="MILITARES")*(UPPER(MAESTRO!$L$3:$L$1000)="CONFIRMADO")),ROWS($A$3:A14))),"")</f>
        <v/>
      </c>
      <c r="U14" s="15" t="str">
        <f ca="1">IFERROR(INDEX(MAESTRO!U:U,_xludf.AGGREGATE(15,6,ROW(MAESTRO!$B$3:$B$1000)/((MAESTRO!$B$3:$B$1000="MILITARES")*(UPPER(MAESTRO!$L$3:$L$1000)="CONFIRMADO")),ROWS($A$3:A14))),"")</f>
        <v/>
      </c>
      <c r="V14" s="15" t="str">
        <f ca="1">IFERROR(INDEX(MAESTRO!V:V,_xludf.AGGREGATE(15,6,ROW(MAESTRO!$B$3:$B$1000)/((MAESTRO!$B$3:$B$1000="MILITARES")*(UPPER(MAESTRO!$L$3:$L$1000)="CONFIRMADO")),ROWS($A$3:A14))),"")</f>
        <v/>
      </c>
      <c r="W14" s="15" t="str">
        <f ca="1">IFERROR(INDEX(MAESTRO!W:W,_xludf.AGGREGATE(15,6,ROW(MAESTRO!$B$3:$B$1000)/((MAESTRO!$B$3:$B$1000="MILITARES")*(UPPER(MAESTRO!$L$3:$L$1000)="CONFIRMADO")),ROWS($A$3:A14))),"")</f>
        <v/>
      </c>
      <c r="X14" s="15" t="str">
        <f ca="1">IFERROR(INDEX(MAESTRO!X:X,_xludf.AGGREGATE(15,6,ROW(MAESTRO!$B$3:$B$1000)/((MAESTRO!$B$3:$B$1000="MILITARES")*(UPPER(MAESTRO!$L$3:$L$1000)="CONFIRMADO")),ROWS($A$3:A14))),"")</f>
        <v/>
      </c>
    </row>
    <row r="15" spans="1:24" ht="22.05" customHeight="1">
      <c r="A15" s="10" t="str">
        <f ca="1">IFERROR(INDEX(MAESTRO!A:A,_xludf.AGGREGATE(15,6,ROW(MAESTRO!$B$3:$B$1000)/((MAESTRO!$B$3:$B$1000="MILITARES")*(UPPER(MAESTRO!$L$3:$L$1000)="CONFIRMADO")),ROWS($A$3:A15))),"")</f>
        <v/>
      </c>
      <c r="B15" s="10" t="str">
        <f ca="1">IFERROR(INDEX(MAESTRO!B:B,_xludf.AGGREGATE(15,6,ROW(MAESTRO!$B$3:$B$1000)/((MAESTRO!$B$3:$B$1000="MILITARES")*(UPPER(MAESTRO!$L$3:$L$1000)="CONFIRMADO")),ROWS($A$3:A15))),"")</f>
        <v/>
      </c>
      <c r="C15" s="10" t="str">
        <f ca="1">IFERROR(INDEX(MAESTRO!C:C,_xludf.AGGREGATE(15,6,ROW(MAESTRO!$B$3:$B$1000)/((MAESTRO!$B$3:$B$1000="MILITARES")*(UPPER(MAESTRO!$L$3:$L$1000)="CONFIRMADO")),ROWS($A$3:A15))),"")</f>
        <v/>
      </c>
      <c r="D15" s="10" t="str">
        <f ca="1">IFERROR(INDEX(MAESTRO!D:D,_xludf.AGGREGATE(15,6,ROW(MAESTRO!$B$3:$B$1000)/((MAESTRO!$B$3:$B$1000="MILITARES")*(UPPER(MAESTRO!$L$3:$L$1000)="CONFIRMADO")),ROWS($A$3:A15))),"")</f>
        <v/>
      </c>
      <c r="E15" s="10" t="str">
        <f ca="1">IFERROR(INDEX(MAESTRO!E:E,_xludf.AGGREGATE(15,6,ROW(MAESTRO!$B$3:$B$1000)/((MAESTRO!$B$3:$B$1000="MILITARES")*(UPPER(MAESTRO!$L$3:$L$1000)="CONFIRMADO")),ROWS($A$3:A15))),"")</f>
        <v/>
      </c>
      <c r="F15" s="10" t="str">
        <f ca="1">IFERROR(INDEX(MAESTRO!F:F,_xludf.AGGREGATE(15,6,ROW(MAESTRO!$B$3:$B$1000)/((MAESTRO!$B$3:$B$1000="MILITARES")*(UPPER(MAESTRO!$L$3:$L$1000)="CONFIRMADO")),ROWS($A$3:A15))),"")</f>
        <v/>
      </c>
      <c r="G15" s="10" t="str">
        <f ca="1">IFERROR(INDEX(MAESTRO!G:G,_xludf.AGGREGATE(15,6,ROW(MAESTRO!$B$3:$B$1000)/((MAESTRO!$B$3:$B$1000="MILITARES")*(UPPER(MAESTRO!$L$3:$L$1000)="CONFIRMADO")),ROWS($A$3:A15))),"")</f>
        <v/>
      </c>
      <c r="H15" s="10" t="str">
        <f ca="1">IFERROR(INDEX(MAESTRO!H:H,_xludf.AGGREGATE(15,6,ROW(MAESTRO!$B$3:$B$1000)/((MAESTRO!$B$3:$B$1000="MILITARES")*(UPPER(MAESTRO!$L$3:$L$1000)="CONFIRMADO")),ROWS($A$3:A15))),"")</f>
        <v/>
      </c>
      <c r="I15" s="10" t="str">
        <f ca="1">IFERROR(INDEX(MAESTRO!I:I,_xludf.AGGREGATE(15,6,ROW(MAESTRO!$B$3:$B$1000)/((MAESTRO!$B$3:$B$1000="MILITARES")*(UPPER(MAESTRO!$L$3:$L$1000)="CONFIRMADO")),ROWS($A$3:A15))),"")</f>
        <v/>
      </c>
      <c r="J15" s="10" t="str">
        <f ca="1">IFERROR(INDEX(MAESTRO!J:J,_xludf.AGGREGATE(15,6,ROW(MAESTRO!$B$3:$B$1000)/((MAESTRO!$B$3:$B$1000="MILITARES")*(UPPER(MAESTRO!$L$3:$L$1000)="CONFIRMADO")),ROWS($A$3:A15))),"")</f>
        <v/>
      </c>
      <c r="K15" s="10" t="str">
        <f ca="1">IFERROR(INDEX(MAESTRO!K:K,_xludf.AGGREGATE(15,6,ROW(MAESTRO!$B$3:$B$1000)/((MAESTRO!$B$3:$B$1000="MILITARES")*(UPPER(MAESTRO!$L$3:$L$1000)="CONFIRMADO")),ROWS($A$3:A15))),"")</f>
        <v/>
      </c>
      <c r="L15" s="10" t="str">
        <f ca="1">IFERROR(INDEX(MAESTRO!L:L,_xludf.AGGREGATE(15,6,ROW(MAESTRO!$B$3:$B$1000)/((MAESTRO!$B$3:$B$1000="MILITARES")*(UPPER(MAESTRO!$L$3:$L$1000)="CONFIRMADO")),ROWS($A$3:A15))),"")</f>
        <v/>
      </c>
      <c r="M15" s="10" t="str">
        <f ca="1">IFERROR(INDEX(MAESTRO!M:M,_xludf.AGGREGATE(15,6,ROW(MAESTRO!$B$3:$B$1000)/((MAESTRO!$B$3:$B$1000="MILITARES")*(UPPER(MAESTRO!$L$3:$L$1000)="CONFIRMADO")),ROWS($A$3:A15))),"")</f>
        <v/>
      </c>
      <c r="N15" s="10" t="str">
        <f ca="1">IFERROR(INDEX(MAESTRO!N:N,_xludf.AGGREGATE(15,6,ROW(MAESTRO!$B$3:$B$1000)/((MAESTRO!$B$3:$B$1000="MILITARES")*(UPPER(MAESTRO!$L$3:$L$1000)="CONFIRMADO")),ROWS($A$3:A15))),"")</f>
        <v/>
      </c>
      <c r="O15" s="10" t="str">
        <f ca="1">IFERROR(INDEX(MAESTRO!O:O,_xludf.AGGREGATE(15,6,ROW(MAESTRO!$B$3:$B$1000)/((MAESTRO!$B$3:$B$1000="MILITARES")*(UPPER(MAESTRO!$L$3:$L$1000)="CONFIRMADO")),ROWS($A$3:A15))),"")</f>
        <v/>
      </c>
      <c r="P15" s="10" t="str">
        <f ca="1">IFERROR(INDEX(MAESTRO!P:P,_xludf.AGGREGATE(15,6,ROW(MAESTRO!$B$3:$B$1000)/((MAESTRO!$B$3:$B$1000="MILITARES")*(UPPER(MAESTRO!$L$3:$L$1000)="CONFIRMADO")),ROWS($A$3:A15))),"")</f>
        <v/>
      </c>
      <c r="Q15" s="10" t="str">
        <f ca="1">IFERROR(INDEX(MAESTRO!Q:Q,_xludf.AGGREGATE(15,6,ROW(MAESTRO!$B$3:$B$1000)/((MAESTRO!$B$3:$B$1000="MILITARES")*(UPPER(MAESTRO!$L$3:$L$1000)="CONFIRMADO")),ROWS($A$3:A15))),"")</f>
        <v/>
      </c>
      <c r="R15" s="10" t="str">
        <f ca="1">IFERROR(INDEX(MAESTRO!R:R,_xludf.AGGREGATE(15,6,ROW(MAESTRO!$B$3:$B$1000)/((MAESTRO!$B$3:$B$1000="MILITARES")*(UPPER(MAESTRO!$L$3:$L$1000)="CONFIRMADO")),ROWS($A$3:A15))),"")</f>
        <v/>
      </c>
      <c r="S15" s="10" t="str">
        <f ca="1">IFERROR(INDEX(MAESTRO!S:S,_xludf.AGGREGATE(15,6,ROW(MAESTRO!$B$3:$B$1000)/((MAESTRO!$B$3:$B$1000="MILITARES")*(UPPER(MAESTRO!$L$3:$L$1000)="CONFIRMADO")),ROWS($A$3:A15))),"")</f>
        <v/>
      </c>
      <c r="T15" s="10" t="str">
        <f ca="1">IFERROR(INDEX(MAESTRO!T:T,_xludf.AGGREGATE(15,6,ROW(MAESTRO!$B$3:$B$1000)/((MAESTRO!$B$3:$B$1000="MILITARES")*(UPPER(MAESTRO!$L$3:$L$1000)="CONFIRMADO")),ROWS($A$3:A15))),"")</f>
        <v/>
      </c>
      <c r="U15" s="10" t="str">
        <f ca="1">IFERROR(INDEX(MAESTRO!U:U,_xludf.AGGREGATE(15,6,ROW(MAESTRO!$B$3:$B$1000)/((MAESTRO!$B$3:$B$1000="MILITARES")*(UPPER(MAESTRO!$L$3:$L$1000)="CONFIRMADO")),ROWS($A$3:A15))),"")</f>
        <v/>
      </c>
      <c r="V15" s="10" t="str">
        <f ca="1">IFERROR(INDEX(MAESTRO!V:V,_xludf.AGGREGATE(15,6,ROW(MAESTRO!$B$3:$B$1000)/((MAESTRO!$B$3:$B$1000="MILITARES")*(UPPER(MAESTRO!$L$3:$L$1000)="CONFIRMADO")),ROWS($A$3:A15))),"")</f>
        <v/>
      </c>
      <c r="W15" s="10" t="str">
        <f ca="1">IFERROR(INDEX(MAESTRO!W:W,_xludf.AGGREGATE(15,6,ROW(MAESTRO!$B$3:$B$1000)/((MAESTRO!$B$3:$B$1000="MILITARES")*(UPPER(MAESTRO!$L$3:$L$1000)="CONFIRMADO")),ROWS($A$3:A15))),"")</f>
        <v/>
      </c>
      <c r="X15" s="10" t="str">
        <f ca="1">IFERROR(INDEX(MAESTRO!X:X,_xludf.AGGREGATE(15,6,ROW(MAESTRO!$B$3:$B$1000)/((MAESTRO!$B$3:$B$1000="MILITARES")*(UPPER(MAESTRO!$L$3:$L$1000)="CONFIRMADO")),ROWS($A$3:A15))),"")</f>
        <v/>
      </c>
    </row>
    <row r="16" spans="1:24" ht="22.05" customHeight="1">
      <c r="A16" s="15" t="str">
        <f ca="1">IFERROR(INDEX(MAESTRO!A:A,_xludf.AGGREGATE(15,6,ROW(MAESTRO!$B$3:$B$1000)/((MAESTRO!$B$3:$B$1000="MILITARES")*(UPPER(MAESTRO!$L$3:$L$1000)="CONFIRMADO")),ROWS($A$3:A16))),"")</f>
        <v/>
      </c>
      <c r="B16" s="15" t="str">
        <f ca="1">IFERROR(INDEX(MAESTRO!B:B,_xludf.AGGREGATE(15,6,ROW(MAESTRO!$B$3:$B$1000)/((MAESTRO!$B$3:$B$1000="MILITARES")*(UPPER(MAESTRO!$L$3:$L$1000)="CONFIRMADO")),ROWS($A$3:A16))),"")</f>
        <v/>
      </c>
      <c r="C16" s="15" t="str">
        <f ca="1">IFERROR(INDEX(MAESTRO!C:C,_xludf.AGGREGATE(15,6,ROW(MAESTRO!$B$3:$B$1000)/((MAESTRO!$B$3:$B$1000="MILITARES")*(UPPER(MAESTRO!$L$3:$L$1000)="CONFIRMADO")),ROWS($A$3:A16))),"")</f>
        <v/>
      </c>
      <c r="D16" s="15" t="str">
        <f ca="1">IFERROR(INDEX(MAESTRO!D:D,_xludf.AGGREGATE(15,6,ROW(MAESTRO!$B$3:$B$1000)/((MAESTRO!$B$3:$B$1000="MILITARES")*(UPPER(MAESTRO!$L$3:$L$1000)="CONFIRMADO")),ROWS($A$3:A16))),"")</f>
        <v/>
      </c>
      <c r="E16" s="15" t="str">
        <f ca="1">IFERROR(INDEX(MAESTRO!E:E,_xludf.AGGREGATE(15,6,ROW(MAESTRO!$B$3:$B$1000)/((MAESTRO!$B$3:$B$1000="MILITARES")*(UPPER(MAESTRO!$L$3:$L$1000)="CONFIRMADO")),ROWS($A$3:A16))),"")</f>
        <v/>
      </c>
      <c r="F16" s="15" t="str">
        <f ca="1">IFERROR(INDEX(MAESTRO!F:F,_xludf.AGGREGATE(15,6,ROW(MAESTRO!$B$3:$B$1000)/((MAESTRO!$B$3:$B$1000="MILITARES")*(UPPER(MAESTRO!$L$3:$L$1000)="CONFIRMADO")),ROWS($A$3:A16))),"")</f>
        <v/>
      </c>
      <c r="G16" s="15" t="str">
        <f ca="1">IFERROR(INDEX(MAESTRO!G:G,_xludf.AGGREGATE(15,6,ROW(MAESTRO!$B$3:$B$1000)/((MAESTRO!$B$3:$B$1000="MILITARES")*(UPPER(MAESTRO!$L$3:$L$1000)="CONFIRMADO")),ROWS($A$3:A16))),"")</f>
        <v/>
      </c>
      <c r="H16" s="15" t="str">
        <f ca="1">IFERROR(INDEX(MAESTRO!H:H,_xludf.AGGREGATE(15,6,ROW(MAESTRO!$B$3:$B$1000)/((MAESTRO!$B$3:$B$1000="MILITARES")*(UPPER(MAESTRO!$L$3:$L$1000)="CONFIRMADO")),ROWS($A$3:A16))),"")</f>
        <v/>
      </c>
      <c r="I16" s="15" t="str">
        <f ca="1">IFERROR(INDEX(MAESTRO!I:I,_xludf.AGGREGATE(15,6,ROW(MAESTRO!$B$3:$B$1000)/((MAESTRO!$B$3:$B$1000="MILITARES")*(UPPER(MAESTRO!$L$3:$L$1000)="CONFIRMADO")),ROWS($A$3:A16))),"")</f>
        <v/>
      </c>
      <c r="J16" s="15" t="str">
        <f ca="1">IFERROR(INDEX(MAESTRO!J:J,_xludf.AGGREGATE(15,6,ROW(MAESTRO!$B$3:$B$1000)/((MAESTRO!$B$3:$B$1000="MILITARES")*(UPPER(MAESTRO!$L$3:$L$1000)="CONFIRMADO")),ROWS($A$3:A16))),"")</f>
        <v/>
      </c>
      <c r="K16" s="15" t="str">
        <f ca="1">IFERROR(INDEX(MAESTRO!K:K,_xludf.AGGREGATE(15,6,ROW(MAESTRO!$B$3:$B$1000)/((MAESTRO!$B$3:$B$1000="MILITARES")*(UPPER(MAESTRO!$L$3:$L$1000)="CONFIRMADO")),ROWS($A$3:A16))),"")</f>
        <v/>
      </c>
      <c r="L16" s="15" t="str">
        <f ca="1">IFERROR(INDEX(MAESTRO!L:L,_xludf.AGGREGATE(15,6,ROW(MAESTRO!$B$3:$B$1000)/((MAESTRO!$B$3:$B$1000="MILITARES")*(UPPER(MAESTRO!$L$3:$L$1000)="CONFIRMADO")),ROWS($A$3:A16))),"")</f>
        <v/>
      </c>
      <c r="M16" s="15" t="str">
        <f ca="1">IFERROR(INDEX(MAESTRO!M:M,_xludf.AGGREGATE(15,6,ROW(MAESTRO!$B$3:$B$1000)/((MAESTRO!$B$3:$B$1000="MILITARES")*(UPPER(MAESTRO!$L$3:$L$1000)="CONFIRMADO")),ROWS($A$3:A16))),"")</f>
        <v/>
      </c>
      <c r="N16" s="15" t="str">
        <f ca="1">IFERROR(INDEX(MAESTRO!N:N,_xludf.AGGREGATE(15,6,ROW(MAESTRO!$B$3:$B$1000)/((MAESTRO!$B$3:$B$1000="MILITARES")*(UPPER(MAESTRO!$L$3:$L$1000)="CONFIRMADO")),ROWS($A$3:A16))),"")</f>
        <v/>
      </c>
      <c r="O16" s="15" t="str">
        <f ca="1">IFERROR(INDEX(MAESTRO!O:O,_xludf.AGGREGATE(15,6,ROW(MAESTRO!$B$3:$B$1000)/((MAESTRO!$B$3:$B$1000="MILITARES")*(UPPER(MAESTRO!$L$3:$L$1000)="CONFIRMADO")),ROWS($A$3:A16))),"")</f>
        <v/>
      </c>
      <c r="P16" s="15" t="str">
        <f ca="1">IFERROR(INDEX(MAESTRO!P:P,_xludf.AGGREGATE(15,6,ROW(MAESTRO!$B$3:$B$1000)/((MAESTRO!$B$3:$B$1000="MILITARES")*(UPPER(MAESTRO!$L$3:$L$1000)="CONFIRMADO")),ROWS($A$3:A16))),"")</f>
        <v/>
      </c>
      <c r="Q16" s="15" t="str">
        <f ca="1">IFERROR(INDEX(MAESTRO!Q:Q,_xludf.AGGREGATE(15,6,ROW(MAESTRO!$B$3:$B$1000)/((MAESTRO!$B$3:$B$1000="MILITARES")*(UPPER(MAESTRO!$L$3:$L$1000)="CONFIRMADO")),ROWS($A$3:A16))),"")</f>
        <v/>
      </c>
      <c r="R16" s="15" t="str">
        <f ca="1">IFERROR(INDEX(MAESTRO!R:R,_xludf.AGGREGATE(15,6,ROW(MAESTRO!$B$3:$B$1000)/((MAESTRO!$B$3:$B$1000="MILITARES")*(UPPER(MAESTRO!$L$3:$L$1000)="CONFIRMADO")),ROWS($A$3:A16))),"")</f>
        <v/>
      </c>
      <c r="S16" s="15" t="str">
        <f ca="1">IFERROR(INDEX(MAESTRO!S:S,_xludf.AGGREGATE(15,6,ROW(MAESTRO!$B$3:$B$1000)/((MAESTRO!$B$3:$B$1000="MILITARES")*(UPPER(MAESTRO!$L$3:$L$1000)="CONFIRMADO")),ROWS($A$3:A16))),"")</f>
        <v/>
      </c>
      <c r="T16" s="15" t="str">
        <f ca="1">IFERROR(INDEX(MAESTRO!T:T,_xludf.AGGREGATE(15,6,ROW(MAESTRO!$B$3:$B$1000)/((MAESTRO!$B$3:$B$1000="MILITARES")*(UPPER(MAESTRO!$L$3:$L$1000)="CONFIRMADO")),ROWS($A$3:A16))),"")</f>
        <v/>
      </c>
      <c r="U16" s="15" t="str">
        <f ca="1">IFERROR(INDEX(MAESTRO!U:U,_xludf.AGGREGATE(15,6,ROW(MAESTRO!$B$3:$B$1000)/((MAESTRO!$B$3:$B$1000="MILITARES")*(UPPER(MAESTRO!$L$3:$L$1000)="CONFIRMADO")),ROWS($A$3:A16))),"")</f>
        <v/>
      </c>
      <c r="V16" s="15" t="str">
        <f ca="1">IFERROR(INDEX(MAESTRO!V:V,_xludf.AGGREGATE(15,6,ROW(MAESTRO!$B$3:$B$1000)/((MAESTRO!$B$3:$B$1000="MILITARES")*(UPPER(MAESTRO!$L$3:$L$1000)="CONFIRMADO")),ROWS($A$3:A16))),"")</f>
        <v/>
      </c>
      <c r="W16" s="15" t="str">
        <f ca="1">IFERROR(INDEX(MAESTRO!W:W,_xludf.AGGREGATE(15,6,ROW(MAESTRO!$B$3:$B$1000)/((MAESTRO!$B$3:$B$1000="MILITARES")*(UPPER(MAESTRO!$L$3:$L$1000)="CONFIRMADO")),ROWS($A$3:A16))),"")</f>
        <v/>
      </c>
      <c r="X16" s="15" t="str">
        <f ca="1">IFERROR(INDEX(MAESTRO!X:X,_xludf.AGGREGATE(15,6,ROW(MAESTRO!$B$3:$B$1000)/((MAESTRO!$B$3:$B$1000="MILITARES")*(UPPER(MAESTRO!$L$3:$L$1000)="CONFIRMADO")),ROWS($A$3:A16))),"")</f>
        <v/>
      </c>
    </row>
    <row r="17" spans="1:24" ht="22.05" customHeight="1">
      <c r="A17" s="10" t="str">
        <f ca="1">IFERROR(INDEX(MAESTRO!A:A,_xludf.AGGREGATE(15,6,ROW(MAESTRO!$B$3:$B$1000)/((MAESTRO!$B$3:$B$1000="MILITARES")*(UPPER(MAESTRO!$L$3:$L$1000)="CONFIRMADO")),ROWS($A$3:A17))),"")</f>
        <v/>
      </c>
      <c r="B17" s="10" t="str">
        <f ca="1">IFERROR(INDEX(MAESTRO!B:B,_xludf.AGGREGATE(15,6,ROW(MAESTRO!$B$3:$B$1000)/((MAESTRO!$B$3:$B$1000="MILITARES")*(UPPER(MAESTRO!$L$3:$L$1000)="CONFIRMADO")),ROWS($A$3:A17))),"")</f>
        <v/>
      </c>
      <c r="C17" s="10" t="str">
        <f ca="1">IFERROR(INDEX(MAESTRO!C:C,_xludf.AGGREGATE(15,6,ROW(MAESTRO!$B$3:$B$1000)/((MAESTRO!$B$3:$B$1000="MILITARES")*(UPPER(MAESTRO!$L$3:$L$1000)="CONFIRMADO")),ROWS($A$3:A17))),"")</f>
        <v/>
      </c>
      <c r="D17" s="10" t="str">
        <f ca="1">IFERROR(INDEX(MAESTRO!D:D,_xludf.AGGREGATE(15,6,ROW(MAESTRO!$B$3:$B$1000)/((MAESTRO!$B$3:$B$1000="MILITARES")*(UPPER(MAESTRO!$L$3:$L$1000)="CONFIRMADO")),ROWS($A$3:A17))),"")</f>
        <v/>
      </c>
      <c r="E17" s="10" t="str">
        <f ca="1">IFERROR(INDEX(MAESTRO!E:E,_xludf.AGGREGATE(15,6,ROW(MAESTRO!$B$3:$B$1000)/((MAESTRO!$B$3:$B$1000="MILITARES")*(UPPER(MAESTRO!$L$3:$L$1000)="CONFIRMADO")),ROWS($A$3:A17))),"")</f>
        <v/>
      </c>
      <c r="F17" s="10" t="str">
        <f ca="1">IFERROR(INDEX(MAESTRO!F:F,_xludf.AGGREGATE(15,6,ROW(MAESTRO!$B$3:$B$1000)/((MAESTRO!$B$3:$B$1000="MILITARES")*(UPPER(MAESTRO!$L$3:$L$1000)="CONFIRMADO")),ROWS($A$3:A17))),"")</f>
        <v/>
      </c>
      <c r="G17" s="10" t="str">
        <f ca="1">IFERROR(INDEX(MAESTRO!G:G,_xludf.AGGREGATE(15,6,ROW(MAESTRO!$B$3:$B$1000)/((MAESTRO!$B$3:$B$1000="MILITARES")*(UPPER(MAESTRO!$L$3:$L$1000)="CONFIRMADO")),ROWS($A$3:A17))),"")</f>
        <v/>
      </c>
      <c r="H17" s="10" t="str">
        <f ca="1">IFERROR(INDEX(MAESTRO!H:H,_xludf.AGGREGATE(15,6,ROW(MAESTRO!$B$3:$B$1000)/((MAESTRO!$B$3:$B$1000="MILITARES")*(UPPER(MAESTRO!$L$3:$L$1000)="CONFIRMADO")),ROWS($A$3:A17))),"")</f>
        <v/>
      </c>
      <c r="I17" s="10" t="str">
        <f ca="1">IFERROR(INDEX(MAESTRO!I:I,_xludf.AGGREGATE(15,6,ROW(MAESTRO!$B$3:$B$1000)/((MAESTRO!$B$3:$B$1000="MILITARES")*(UPPER(MAESTRO!$L$3:$L$1000)="CONFIRMADO")),ROWS($A$3:A17))),"")</f>
        <v/>
      </c>
      <c r="J17" s="10" t="str">
        <f ca="1">IFERROR(INDEX(MAESTRO!J:J,_xludf.AGGREGATE(15,6,ROW(MAESTRO!$B$3:$B$1000)/((MAESTRO!$B$3:$B$1000="MILITARES")*(UPPER(MAESTRO!$L$3:$L$1000)="CONFIRMADO")),ROWS($A$3:A17))),"")</f>
        <v/>
      </c>
      <c r="K17" s="10" t="str">
        <f ca="1">IFERROR(INDEX(MAESTRO!K:K,_xludf.AGGREGATE(15,6,ROW(MAESTRO!$B$3:$B$1000)/((MAESTRO!$B$3:$B$1000="MILITARES")*(UPPER(MAESTRO!$L$3:$L$1000)="CONFIRMADO")),ROWS($A$3:A17))),"")</f>
        <v/>
      </c>
      <c r="L17" s="10" t="str">
        <f ca="1">IFERROR(INDEX(MAESTRO!L:L,_xludf.AGGREGATE(15,6,ROW(MAESTRO!$B$3:$B$1000)/((MAESTRO!$B$3:$B$1000="MILITARES")*(UPPER(MAESTRO!$L$3:$L$1000)="CONFIRMADO")),ROWS($A$3:A17))),"")</f>
        <v/>
      </c>
      <c r="M17" s="10" t="str">
        <f ca="1">IFERROR(INDEX(MAESTRO!M:M,_xludf.AGGREGATE(15,6,ROW(MAESTRO!$B$3:$B$1000)/((MAESTRO!$B$3:$B$1000="MILITARES")*(UPPER(MAESTRO!$L$3:$L$1000)="CONFIRMADO")),ROWS($A$3:A17))),"")</f>
        <v/>
      </c>
      <c r="N17" s="10" t="str">
        <f ca="1">IFERROR(INDEX(MAESTRO!N:N,_xludf.AGGREGATE(15,6,ROW(MAESTRO!$B$3:$B$1000)/((MAESTRO!$B$3:$B$1000="MILITARES")*(UPPER(MAESTRO!$L$3:$L$1000)="CONFIRMADO")),ROWS($A$3:A17))),"")</f>
        <v/>
      </c>
      <c r="O17" s="10" t="str">
        <f ca="1">IFERROR(INDEX(MAESTRO!O:O,_xludf.AGGREGATE(15,6,ROW(MAESTRO!$B$3:$B$1000)/((MAESTRO!$B$3:$B$1000="MILITARES")*(UPPER(MAESTRO!$L$3:$L$1000)="CONFIRMADO")),ROWS($A$3:A17))),"")</f>
        <v/>
      </c>
      <c r="P17" s="10" t="str">
        <f ca="1">IFERROR(INDEX(MAESTRO!P:P,_xludf.AGGREGATE(15,6,ROW(MAESTRO!$B$3:$B$1000)/((MAESTRO!$B$3:$B$1000="MILITARES")*(UPPER(MAESTRO!$L$3:$L$1000)="CONFIRMADO")),ROWS($A$3:A17))),"")</f>
        <v/>
      </c>
      <c r="Q17" s="10" t="str">
        <f ca="1">IFERROR(INDEX(MAESTRO!Q:Q,_xludf.AGGREGATE(15,6,ROW(MAESTRO!$B$3:$B$1000)/((MAESTRO!$B$3:$B$1000="MILITARES")*(UPPER(MAESTRO!$L$3:$L$1000)="CONFIRMADO")),ROWS($A$3:A17))),"")</f>
        <v/>
      </c>
      <c r="R17" s="10" t="str">
        <f ca="1">IFERROR(INDEX(MAESTRO!R:R,_xludf.AGGREGATE(15,6,ROW(MAESTRO!$B$3:$B$1000)/((MAESTRO!$B$3:$B$1000="MILITARES")*(UPPER(MAESTRO!$L$3:$L$1000)="CONFIRMADO")),ROWS($A$3:A17))),"")</f>
        <v/>
      </c>
      <c r="S17" s="10" t="str">
        <f ca="1">IFERROR(INDEX(MAESTRO!S:S,_xludf.AGGREGATE(15,6,ROW(MAESTRO!$B$3:$B$1000)/((MAESTRO!$B$3:$B$1000="MILITARES")*(UPPER(MAESTRO!$L$3:$L$1000)="CONFIRMADO")),ROWS($A$3:A17))),"")</f>
        <v/>
      </c>
      <c r="T17" s="10" t="str">
        <f ca="1">IFERROR(INDEX(MAESTRO!T:T,_xludf.AGGREGATE(15,6,ROW(MAESTRO!$B$3:$B$1000)/((MAESTRO!$B$3:$B$1000="MILITARES")*(UPPER(MAESTRO!$L$3:$L$1000)="CONFIRMADO")),ROWS($A$3:A17))),"")</f>
        <v/>
      </c>
      <c r="U17" s="10" t="str">
        <f ca="1">IFERROR(INDEX(MAESTRO!U:U,_xludf.AGGREGATE(15,6,ROW(MAESTRO!$B$3:$B$1000)/((MAESTRO!$B$3:$B$1000="MILITARES")*(UPPER(MAESTRO!$L$3:$L$1000)="CONFIRMADO")),ROWS($A$3:A17))),"")</f>
        <v/>
      </c>
      <c r="V17" s="10" t="str">
        <f ca="1">IFERROR(INDEX(MAESTRO!V:V,_xludf.AGGREGATE(15,6,ROW(MAESTRO!$B$3:$B$1000)/((MAESTRO!$B$3:$B$1000="MILITARES")*(UPPER(MAESTRO!$L$3:$L$1000)="CONFIRMADO")),ROWS($A$3:A17))),"")</f>
        <v/>
      </c>
      <c r="W17" s="10" t="str">
        <f ca="1">IFERROR(INDEX(MAESTRO!W:W,_xludf.AGGREGATE(15,6,ROW(MAESTRO!$B$3:$B$1000)/((MAESTRO!$B$3:$B$1000="MILITARES")*(UPPER(MAESTRO!$L$3:$L$1000)="CONFIRMADO")),ROWS($A$3:A17))),"")</f>
        <v/>
      </c>
      <c r="X17" s="10" t="str">
        <f ca="1">IFERROR(INDEX(MAESTRO!X:X,_xludf.AGGREGATE(15,6,ROW(MAESTRO!$B$3:$B$1000)/((MAESTRO!$B$3:$B$1000="MILITARES")*(UPPER(MAESTRO!$L$3:$L$1000)="CONFIRMADO")),ROWS($A$3:A17))),"")</f>
        <v/>
      </c>
    </row>
    <row r="18" spans="1:24" ht="22.05" customHeight="1">
      <c r="A18" s="15" t="str">
        <f ca="1">IFERROR(INDEX(MAESTRO!A:A,_xludf.AGGREGATE(15,6,ROW(MAESTRO!$B$3:$B$1000)/((MAESTRO!$B$3:$B$1000="MILITARES")*(UPPER(MAESTRO!$L$3:$L$1000)="CONFIRMADO")),ROWS($A$3:A18))),"")</f>
        <v/>
      </c>
      <c r="B18" s="15" t="str">
        <f ca="1">IFERROR(INDEX(MAESTRO!B:B,_xludf.AGGREGATE(15,6,ROW(MAESTRO!$B$3:$B$1000)/((MAESTRO!$B$3:$B$1000="MILITARES")*(UPPER(MAESTRO!$L$3:$L$1000)="CONFIRMADO")),ROWS($A$3:A18))),"")</f>
        <v/>
      </c>
      <c r="C18" s="15" t="str">
        <f ca="1">IFERROR(INDEX(MAESTRO!C:C,_xludf.AGGREGATE(15,6,ROW(MAESTRO!$B$3:$B$1000)/((MAESTRO!$B$3:$B$1000="MILITARES")*(UPPER(MAESTRO!$L$3:$L$1000)="CONFIRMADO")),ROWS($A$3:A18))),"")</f>
        <v/>
      </c>
      <c r="D18" s="15" t="str">
        <f ca="1">IFERROR(INDEX(MAESTRO!D:D,_xludf.AGGREGATE(15,6,ROW(MAESTRO!$B$3:$B$1000)/((MAESTRO!$B$3:$B$1000="MILITARES")*(UPPER(MAESTRO!$L$3:$L$1000)="CONFIRMADO")),ROWS($A$3:A18))),"")</f>
        <v/>
      </c>
      <c r="E18" s="15" t="str">
        <f ca="1">IFERROR(INDEX(MAESTRO!E:E,_xludf.AGGREGATE(15,6,ROW(MAESTRO!$B$3:$B$1000)/((MAESTRO!$B$3:$B$1000="MILITARES")*(UPPER(MAESTRO!$L$3:$L$1000)="CONFIRMADO")),ROWS($A$3:A18))),"")</f>
        <v/>
      </c>
      <c r="F18" s="15" t="str">
        <f ca="1">IFERROR(INDEX(MAESTRO!F:F,_xludf.AGGREGATE(15,6,ROW(MAESTRO!$B$3:$B$1000)/((MAESTRO!$B$3:$B$1000="MILITARES")*(UPPER(MAESTRO!$L$3:$L$1000)="CONFIRMADO")),ROWS($A$3:A18))),"")</f>
        <v/>
      </c>
      <c r="G18" s="15" t="str">
        <f ca="1">IFERROR(INDEX(MAESTRO!G:G,_xludf.AGGREGATE(15,6,ROW(MAESTRO!$B$3:$B$1000)/((MAESTRO!$B$3:$B$1000="MILITARES")*(UPPER(MAESTRO!$L$3:$L$1000)="CONFIRMADO")),ROWS($A$3:A18))),"")</f>
        <v/>
      </c>
      <c r="H18" s="15" t="str">
        <f ca="1">IFERROR(INDEX(MAESTRO!H:H,_xludf.AGGREGATE(15,6,ROW(MAESTRO!$B$3:$B$1000)/((MAESTRO!$B$3:$B$1000="MILITARES")*(UPPER(MAESTRO!$L$3:$L$1000)="CONFIRMADO")),ROWS($A$3:A18))),"")</f>
        <v/>
      </c>
      <c r="I18" s="15" t="str">
        <f ca="1">IFERROR(INDEX(MAESTRO!I:I,_xludf.AGGREGATE(15,6,ROW(MAESTRO!$B$3:$B$1000)/((MAESTRO!$B$3:$B$1000="MILITARES")*(UPPER(MAESTRO!$L$3:$L$1000)="CONFIRMADO")),ROWS($A$3:A18))),"")</f>
        <v/>
      </c>
      <c r="J18" s="15" t="str">
        <f ca="1">IFERROR(INDEX(MAESTRO!J:J,_xludf.AGGREGATE(15,6,ROW(MAESTRO!$B$3:$B$1000)/((MAESTRO!$B$3:$B$1000="MILITARES")*(UPPER(MAESTRO!$L$3:$L$1000)="CONFIRMADO")),ROWS($A$3:A18))),"")</f>
        <v/>
      </c>
      <c r="K18" s="15" t="str">
        <f ca="1">IFERROR(INDEX(MAESTRO!K:K,_xludf.AGGREGATE(15,6,ROW(MAESTRO!$B$3:$B$1000)/((MAESTRO!$B$3:$B$1000="MILITARES")*(UPPER(MAESTRO!$L$3:$L$1000)="CONFIRMADO")),ROWS($A$3:A18))),"")</f>
        <v/>
      </c>
      <c r="L18" s="15" t="str">
        <f ca="1">IFERROR(INDEX(MAESTRO!L:L,_xludf.AGGREGATE(15,6,ROW(MAESTRO!$B$3:$B$1000)/((MAESTRO!$B$3:$B$1000="MILITARES")*(UPPER(MAESTRO!$L$3:$L$1000)="CONFIRMADO")),ROWS($A$3:A18))),"")</f>
        <v/>
      </c>
      <c r="M18" s="15" t="str">
        <f ca="1">IFERROR(INDEX(MAESTRO!M:M,_xludf.AGGREGATE(15,6,ROW(MAESTRO!$B$3:$B$1000)/((MAESTRO!$B$3:$B$1000="MILITARES")*(UPPER(MAESTRO!$L$3:$L$1000)="CONFIRMADO")),ROWS($A$3:A18))),"")</f>
        <v/>
      </c>
      <c r="N18" s="15" t="str">
        <f ca="1">IFERROR(INDEX(MAESTRO!N:N,_xludf.AGGREGATE(15,6,ROW(MAESTRO!$B$3:$B$1000)/((MAESTRO!$B$3:$B$1000="MILITARES")*(UPPER(MAESTRO!$L$3:$L$1000)="CONFIRMADO")),ROWS($A$3:A18))),"")</f>
        <v/>
      </c>
      <c r="O18" s="15" t="str">
        <f ca="1">IFERROR(INDEX(MAESTRO!O:O,_xludf.AGGREGATE(15,6,ROW(MAESTRO!$B$3:$B$1000)/((MAESTRO!$B$3:$B$1000="MILITARES")*(UPPER(MAESTRO!$L$3:$L$1000)="CONFIRMADO")),ROWS($A$3:A18))),"")</f>
        <v/>
      </c>
      <c r="P18" s="15" t="str">
        <f ca="1">IFERROR(INDEX(MAESTRO!P:P,_xludf.AGGREGATE(15,6,ROW(MAESTRO!$B$3:$B$1000)/((MAESTRO!$B$3:$B$1000="MILITARES")*(UPPER(MAESTRO!$L$3:$L$1000)="CONFIRMADO")),ROWS($A$3:A18))),"")</f>
        <v/>
      </c>
      <c r="Q18" s="15" t="str">
        <f ca="1">IFERROR(INDEX(MAESTRO!Q:Q,_xludf.AGGREGATE(15,6,ROW(MAESTRO!$B$3:$B$1000)/((MAESTRO!$B$3:$B$1000="MILITARES")*(UPPER(MAESTRO!$L$3:$L$1000)="CONFIRMADO")),ROWS($A$3:A18))),"")</f>
        <v/>
      </c>
      <c r="R18" s="15" t="str">
        <f ca="1">IFERROR(INDEX(MAESTRO!R:R,_xludf.AGGREGATE(15,6,ROW(MAESTRO!$B$3:$B$1000)/((MAESTRO!$B$3:$B$1000="MILITARES")*(UPPER(MAESTRO!$L$3:$L$1000)="CONFIRMADO")),ROWS($A$3:A18))),"")</f>
        <v/>
      </c>
      <c r="S18" s="15" t="str">
        <f ca="1">IFERROR(INDEX(MAESTRO!S:S,_xludf.AGGREGATE(15,6,ROW(MAESTRO!$B$3:$B$1000)/((MAESTRO!$B$3:$B$1000="MILITARES")*(UPPER(MAESTRO!$L$3:$L$1000)="CONFIRMADO")),ROWS($A$3:A18))),"")</f>
        <v/>
      </c>
      <c r="T18" s="15" t="str">
        <f ca="1">IFERROR(INDEX(MAESTRO!T:T,_xludf.AGGREGATE(15,6,ROW(MAESTRO!$B$3:$B$1000)/((MAESTRO!$B$3:$B$1000="MILITARES")*(UPPER(MAESTRO!$L$3:$L$1000)="CONFIRMADO")),ROWS($A$3:A18))),"")</f>
        <v/>
      </c>
      <c r="U18" s="15" t="str">
        <f ca="1">IFERROR(INDEX(MAESTRO!U:U,_xludf.AGGREGATE(15,6,ROW(MAESTRO!$B$3:$B$1000)/((MAESTRO!$B$3:$B$1000="MILITARES")*(UPPER(MAESTRO!$L$3:$L$1000)="CONFIRMADO")),ROWS($A$3:A18))),"")</f>
        <v/>
      </c>
      <c r="V18" s="15" t="str">
        <f ca="1">IFERROR(INDEX(MAESTRO!V:V,_xludf.AGGREGATE(15,6,ROW(MAESTRO!$B$3:$B$1000)/((MAESTRO!$B$3:$B$1000="MILITARES")*(UPPER(MAESTRO!$L$3:$L$1000)="CONFIRMADO")),ROWS($A$3:A18))),"")</f>
        <v/>
      </c>
      <c r="W18" s="15" t="str">
        <f ca="1">IFERROR(INDEX(MAESTRO!W:W,_xludf.AGGREGATE(15,6,ROW(MAESTRO!$B$3:$B$1000)/((MAESTRO!$B$3:$B$1000="MILITARES")*(UPPER(MAESTRO!$L$3:$L$1000)="CONFIRMADO")),ROWS($A$3:A18))),"")</f>
        <v/>
      </c>
      <c r="X18" s="15" t="str">
        <f ca="1">IFERROR(INDEX(MAESTRO!X:X,_xludf.AGGREGATE(15,6,ROW(MAESTRO!$B$3:$B$1000)/((MAESTRO!$B$3:$B$1000="MILITARES")*(UPPER(MAESTRO!$L$3:$L$1000)="CONFIRMADO")),ROWS($A$3:A18))),"")</f>
        <v/>
      </c>
    </row>
    <row r="19" spans="1:24" ht="22.05" customHeight="1">
      <c r="A19" s="10" t="str">
        <f ca="1">IFERROR(INDEX(MAESTRO!A:A,_xludf.AGGREGATE(15,6,ROW(MAESTRO!$B$3:$B$1000)/((MAESTRO!$B$3:$B$1000="MILITARES")*(UPPER(MAESTRO!$L$3:$L$1000)="CONFIRMADO")),ROWS($A$3:A19))),"")</f>
        <v/>
      </c>
      <c r="B19" s="10" t="str">
        <f ca="1">IFERROR(INDEX(MAESTRO!B:B,_xludf.AGGREGATE(15,6,ROW(MAESTRO!$B$3:$B$1000)/((MAESTRO!$B$3:$B$1000="MILITARES")*(UPPER(MAESTRO!$L$3:$L$1000)="CONFIRMADO")),ROWS($A$3:A19))),"")</f>
        <v/>
      </c>
      <c r="C19" s="10" t="str">
        <f ca="1">IFERROR(INDEX(MAESTRO!C:C,_xludf.AGGREGATE(15,6,ROW(MAESTRO!$B$3:$B$1000)/((MAESTRO!$B$3:$B$1000="MILITARES")*(UPPER(MAESTRO!$L$3:$L$1000)="CONFIRMADO")),ROWS($A$3:A19))),"")</f>
        <v/>
      </c>
      <c r="D19" s="10" t="str">
        <f ca="1">IFERROR(INDEX(MAESTRO!D:D,_xludf.AGGREGATE(15,6,ROW(MAESTRO!$B$3:$B$1000)/((MAESTRO!$B$3:$B$1000="MILITARES")*(UPPER(MAESTRO!$L$3:$L$1000)="CONFIRMADO")),ROWS($A$3:A19))),"")</f>
        <v/>
      </c>
      <c r="E19" s="10" t="str">
        <f ca="1">IFERROR(INDEX(MAESTRO!E:E,_xludf.AGGREGATE(15,6,ROW(MAESTRO!$B$3:$B$1000)/((MAESTRO!$B$3:$B$1000="MILITARES")*(UPPER(MAESTRO!$L$3:$L$1000)="CONFIRMADO")),ROWS($A$3:A19))),"")</f>
        <v/>
      </c>
      <c r="F19" s="10" t="str">
        <f ca="1">IFERROR(INDEX(MAESTRO!F:F,_xludf.AGGREGATE(15,6,ROW(MAESTRO!$B$3:$B$1000)/((MAESTRO!$B$3:$B$1000="MILITARES")*(UPPER(MAESTRO!$L$3:$L$1000)="CONFIRMADO")),ROWS($A$3:A19))),"")</f>
        <v/>
      </c>
      <c r="G19" s="10" t="str">
        <f ca="1">IFERROR(INDEX(MAESTRO!G:G,_xludf.AGGREGATE(15,6,ROW(MAESTRO!$B$3:$B$1000)/((MAESTRO!$B$3:$B$1000="MILITARES")*(UPPER(MAESTRO!$L$3:$L$1000)="CONFIRMADO")),ROWS($A$3:A19))),"")</f>
        <v/>
      </c>
      <c r="H19" s="10" t="str">
        <f ca="1">IFERROR(INDEX(MAESTRO!H:H,_xludf.AGGREGATE(15,6,ROW(MAESTRO!$B$3:$B$1000)/((MAESTRO!$B$3:$B$1000="MILITARES")*(UPPER(MAESTRO!$L$3:$L$1000)="CONFIRMADO")),ROWS($A$3:A19))),"")</f>
        <v/>
      </c>
      <c r="I19" s="10" t="str">
        <f ca="1">IFERROR(INDEX(MAESTRO!I:I,_xludf.AGGREGATE(15,6,ROW(MAESTRO!$B$3:$B$1000)/((MAESTRO!$B$3:$B$1000="MILITARES")*(UPPER(MAESTRO!$L$3:$L$1000)="CONFIRMADO")),ROWS($A$3:A19))),"")</f>
        <v/>
      </c>
      <c r="J19" s="10" t="str">
        <f ca="1">IFERROR(INDEX(MAESTRO!J:J,_xludf.AGGREGATE(15,6,ROW(MAESTRO!$B$3:$B$1000)/((MAESTRO!$B$3:$B$1000="MILITARES")*(UPPER(MAESTRO!$L$3:$L$1000)="CONFIRMADO")),ROWS($A$3:A19))),"")</f>
        <v/>
      </c>
      <c r="K19" s="10" t="str">
        <f ca="1">IFERROR(INDEX(MAESTRO!K:K,_xludf.AGGREGATE(15,6,ROW(MAESTRO!$B$3:$B$1000)/((MAESTRO!$B$3:$B$1000="MILITARES")*(UPPER(MAESTRO!$L$3:$L$1000)="CONFIRMADO")),ROWS($A$3:A19))),"")</f>
        <v/>
      </c>
      <c r="L19" s="10" t="str">
        <f ca="1">IFERROR(INDEX(MAESTRO!L:L,_xludf.AGGREGATE(15,6,ROW(MAESTRO!$B$3:$B$1000)/((MAESTRO!$B$3:$B$1000="MILITARES")*(UPPER(MAESTRO!$L$3:$L$1000)="CONFIRMADO")),ROWS($A$3:A19))),"")</f>
        <v/>
      </c>
      <c r="M19" s="10" t="str">
        <f ca="1">IFERROR(INDEX(MAESTRO!M:M,_xludf.AGGREGATE(15,6,ROW(MAESTRO!$B$3:$B$1000)/((MAESTRO!$B$3:$B$1000="MILITARES")*(UPPER(MAESTRO!$L$3:$L$1000)="CONFIRMADO")),ROWS($A$3:A19))),"")</f>
        <v/>
      </c>
      <c r="N19" s="10" t="str">
        <f ca="1">IFERROR(INDEX(MAESTRO!N:N,_xludf.AGGREGATE(15,6,ROW(MAESTRO!$B$3:$B$1000)/((MAESTRO!$B$3:$B$1000="MILITARES")*(UPPER(MAESTRO!$L$3:$L$1000)="CONFIRMADO")),ROWS($A$3:A19))),"")</f>
        <v/>
      </c>
      <c r="O19" s="10" t="str">
        <f ca="1">IFERROR(INDEX(MAESTRO!O:O,_xludf.AGGREGATE(15,6,ROW(MAESTRO!$B$3:$B$1000)/((MAESTRO!$B$3:$B$1000="MILITARES")*(UPPER(MAESTRO!$L$3:$L$1000)="CONFIRMADO")),ROWS($A$3:A19))),"")</f>
        <v/>
      </c>
      <c r="P19" s="10" t="str">
        <f ca="1">IFERROR(INDEX(MAESTRO!P:P,_xludf.AGGREGATE(15,6,ROW(MAESTRO!$B$3:$B$1000)/((MAESTRO!$B$3:$B$1000="MILITARES")*(UPPER(MAESTRO!$L$3:$L$1000)="CONFIRMADO")),ROWS($A$3:A19))),"")</f>
        <v/>
      </c>
      <c r="Q19" s="10" t="str">
        <f ca="1">IFERROR(INDEX(MAESTRO!Q:Q,_xludf.AGGREGATE(15,6,ROW(MAESTRO!$B$3:$B$1000)/((MAESTRO!$B$3:$B$1000="MILITARES")*(UPPER(MAESTRO!$L$3:$L$1000)="CONFIRMADO")),ROWS($A$3:A19))),"")</f>
        <v/>
      </c>
      <c r="R19" s="10" t="str">
        <f ca="1">IFERROR(INDEX(MAESTRO!R:R,_xludf.AGGREGATE(15,6,ROW(MAESTRO!$B$3:$B$1000)/((MAESTRO!$B$3:$B$1000="MILITARES")*(UPPER(MAESTRO!$L$3:$L$1000)="CONFIRMADO")),ROWS($A$3:A19))),"")</f>
        <v/>
      </c>
      <c r="S19" s="10" t="str">
        <f ca="1">IFERROR(INDEX(MAESTRO!S:S,_xludf.AGGREGATE(15,6,ROW(MAESTRO!$B$3:$B$1000)/((MAESTRO!$B$3:$B$1000="MILITARES")*(UPPER(MAESTRO!$L$3:$L$1000)="CONFIRMADO")),ROWS($A$3:A19))),"")</f>
        <v/>
      </c>
      <c r="T19" s="10" t="str">
        <f ca="1">IFERROR(INDEX(MAESTRO!T:T,_xludf.AGGREGATE(15,6,ROW(MAESTRO!$B$3:$B$1000)/((MAESTRO!$B$3:$B$1000="MILITARES")*(UPPER(MAESTRO!$L$3:$L$1000)="CONFIRMADO")),ROWS($A$3:A19))),"")</f>
        <v/>
      </c>
      <c r="U19" s="10" t="str">
        <f ca="1">IFERROR(INDEX(MAESTRO!U:U,_xludf.AGGREGATE(15,6,ROW(MAESTRO!$B$3:$B$1000)/((MAESTRO!$B$3:$B$1000="MILITARES")*(UPPER(MAESTRO!$L$3:$L$1000)="CONFIRMADO")),ROWS($A$3:A19))),"")</f>
        <v/>
      </c>
      <c r="V19" s="10" t="str">
        <f ca="1">IFERROR(INDEX(MAESTRO!V:V,_xludf.AGGREGATE(15,6,ROW(MAESTRO!$B$3:$B$1000)/((MAESTRO!$B$3:$B$1000="MILITARES")*(UPPER(MAESTRO!$L$3:$L$1000)="CONFIRMADO")),ROWS($A$3:A19))),"")</f>
        <v/>
      </c>
      <c r="W19" s="10" t="str">
        <f ca="1">IFERROR(INDEX(MAESTRO!W:W,_xludf.AGGREGATE(15,6,ROW(MAESTRO!$B$3:$B$1000)/((MAESTRO!$B$3:$B$1000="MILITARES")*(UPPER(MAESTRO!$L$3:$L$1000)="CONFIRMADO")),ROWS($A$3:A19))),"")</f>
        <v/>
      </c>
      <c r="X19" s="10" t="str">
        <f ca="1">IFERROR(INDEX(MAESTRO!X:X,_xludf.AGGREGATE(15,6,ROW(MAESTRO!$B$3:$B$1000)/((MAESTRO!$B$3:$B$1000="MILITARES")*(UPPER(MAESTRO!$L$3:$L$1000)="CONFIRMADO")),ROWS($A$3:A19))),"")</f>
        <v/>
      </c>
    </row>
    <row r="20" spans="1:24" ht="22.05" customHeight="1">
      <c r="A20" s="15" t="str">
        <f ca="1">IFERROR(INDEX(MAESTRO!A:A,_xludf.AGGREGATE(15,6,ROW(MAESTRO!$B$3:$B$1000)/((MAESTRO!$B$3:$B$1000="MILITARES")*(UPPER(MAESTRO!$L$3:$L$1000)="CONFIRMADO")),ROWS($A$3:A20))),"")</f>
        <v/>
      </c>
      <c r="B20" s="15" t="str">
        <f ca="1">IFERROR(INDEX(MAESTRO!B:B,_xludf.AGGREGATE(15,6,ROW(MAESTRO!$B$3:$B$1000)/((MAESTRO!$B$3:$B$1000="MILITARES")*(UPPER(MAESTRO!$L$3:$L$1000)="CONFIRMADO")),ROWS($A$3:A20))),"")</f>
        <v/>
      </c>
      <c r="C20" s="15" t="str">
        <f ca="1">IFERROR(INDEX(MAESTRO!C:C,_xludf.AGGREGATE(15,6,ROW(MAESTRO!$B$3:$B$1000)/((MAESTRO!$B$3:$B$1000="MILITARES")*(UPPER(MAESTRO!$L$3:$L$1000)="CONFIRMADO")),ROWS($A$3:A20))),"")</f>
        <v/>
      </c>
      <c r="D20" s="15" t="str">
        <f ca="1">IFERROR(INDEX(MAESTRO!D:D,_xludf.AGGREGATE(15,6,ROW(MAESTRO!$B$3:$B$1000)/((MAESTRO!$B$3:$B$1000="MILITARES")*(UPPER(MAESTRO!$L$3:$L$1000)="CONFIRMADO")),ROWS($A$3:A20))),"")</f>
        <v/>
      </c>
      <c r="E20" s="15" t="str">
        <f ca="1">IFERROR(INDEX(MAESTRO!E:E,_xludf.AGGREGATE(15,6,ROW(MAESTRO!$B$3:$B$1000)/((MAESTRO!$B$3:$B$1000="MILITARES")*(UPPER(MAESTRO!$L$3:$L$1000)="CONFIRMADO")),ROWS($A$3:A20))),"")</f>
        <v/>
      </c>
      <c r="F20" s="15" t="str">
        <f ca="1">IFERROR(INDEX(MAESTRO!F:F,_xludf.AGGREGATE(15,6,ROW(MAESTRO!$B$3:$B$1000)/((MAESTRO!$B$3:$B$1000="MILITARES")*(UPPER(MAESTRO!$L$3:$L$1000)="CONFIRMADO")),ROWS($A$3:A20))),"")</f>
        <v/>
      </c>
      <c r="G20" s="15" t="str">
        <f ca="1">IFERROR(INDEX(MAESTRO!G:G,_xludf.AGGREGATE(15,6,ROW(MAESTRO!$B$3:$B$1000)/((MAESTRO!$B$3:$B$1000="MILITARES")*(UPPER(MAESTRO!$L$3:$L$1000)="CONFIRMADO")),ROWS($A$3:A20))),"")</f>
        <v/>
      </c>
      <c r="H20" s="15" t="str">
        <f ca="1">IFERROR(INDEX(MAESTRO!H:H,_xludf.AGGREGATE(15,6,ROW(MAESTRO!$B$3:$B$1000)/((MAESTRO!$B$3:$B$1000="MILITARES")*(UPPER(MAESTRO!$L$3:$L$1000)="CONFIRMADO")),ROWS($A$3:A20))),"")</f>
        <v/>
      </c>
      <c r="I20" s="15" t="str">
        <f ca="1">IFERROR(INDEX(MAESTRO!I:I,_xludf.AGGREGATE(15,6,ROW(MAESTRO!$B$3:$B$1000)/((MAESTRO!$B$3:$B$1000="MILITARES")*(UPPER(MAESTRO!$L$3:$L$1000)="CONFIRMADO")),ROWS($A$3:A20))),"")</f>
        <v/>
      </c>
      <c r="J20" s="15" t="str">
        <f ca="1">IFERROR(INDEX(MAESTRO!J:J,_xludf.AGGREGATE(15,6,ROW(MAESTRO!$B$3:$B$1000)/((MAESTRO!$B$3:$B$1000="MILITARES")*(UPPER(MAESTRO!$L$3:$L$1000)="CONFIRMADO")),ROWS($A$3:A20))),"")</f>
        <v/>
      </c>
      <c r="K20" s="15" t="str">
        <f ca="1">IFERROR(INDEX(MAESTRO!K:K,_xludf.AGGREGATE(15,6,ROW(MAESTRO!$B$3:$B$1000)/((MAESTRO!$B$3:$B$1000="MILITARES")*(UPPER(MAESTRO!$L$3:$L$1000)="CONFIRMADO")),ROWS($A$3:A20))),"")</f>
        <v/>
      </c>
      <c r="L20" s="15" t="str">
        <f ca="1">IFERROR(INDEX(MAESTRO!L:L,_xludf.AGGREGATE(15,6,ROW(MAESTRO!$B$3:$B$1000)/((MAESTRO!$B$3:$B$1000="MILITARES")*(UPPER(MAESTRO!$L$3:$L$1000)="CONFIRMADO")),ROWS($A$3:A20))),"")</f>
        <v/>
      </c>
      <c r="M20" s="15" t="str">
        <f ca="1">IFERROR(INDEX(MAESTRO!M:M,_xludf.AGGREGATE(15,6,ROW(MAESTRO!$B$3:$B$1000)/((MAESTRO!$B$3:$B$1000="MILITARES")*(UPPER(MAESTRO!$L$3:$L$1000)="CONFIRMADO")),ROWS($A$3:A20))),"")</f>
        <v/>
      </c>
      <c r="N20" s="15" t="str">
        <f ca="1">IFERROR(INDEX(MAESTRO!N:N,_xludf.AGGREGATE(15,6,ROW(MAESTRO!$B$3:$B$1000)/((MAESTRO!$B$3:$B$1000="MILITARES")*(UPPER(MAESTRO!$L$3:$L$1000)="CONFIRMADO")),ROWS($A$3:A20))),"")</f>
        <v/>
      </c>
      <c r="O20" s="15" t="str">
        <f ca="1">IFERROR(INDEX(MAESTRO!O:O,_xludf.AGGREGATE(15,6,ROW(MAESTRO!$B$3:$B$1000)/((MAESTRO!$B$3:$B$1000="MILITARES")*(UPPER(MAESTRO!$L$3:$L$1000)="CONFIRMADO")),ROWS($A$3:A20))),"")</f>
        <v/>
      </c>
      <c r="P20" s="15" t="str">
        <f ca="1">IFERROR(INDEX(MAESTRO!P:P,_xludf.AGGREGATE(15,6,ROW(MAESTRO!$B$3:$B$1000)/((MAESTRO!$B$3:$B$1000="MILITARES")*(UPPER(MAESTRO!$L$3:$L$1000)="CONFIRMADO")),ROWS($A$3:A20))),"")</f>
        <v/>
      </c>
      <c r="Q20" s="15" t="str">
        <f ca="1">IFERROR(INDEX(MAESTRO!Q:Q,_xludf.AGGREGATE(15,6,ROW(MAESTRO!$B$3:$B$1000)/((MAESTRO!$B$3:$B$1000="MILITARES")*(UPPER(MAESTRO!$L$3:$L$1000)="CONFIRMADO")),ROWS($A$3:A20))),"")</f>
        <v/>
      </c>
      <c r="R20" s="15" t="str">
        <f ca="1">IFERROR(INDEX(MAESTRO!R:R,_xludf.AGGREGATE(15,6,ROW(MAESTRO!$B$3:$B$1000)/((MAESTRO!$B$3:$B$1000="MILITARES")*(UPPER(MAESTRO!$L$3:$L$1000)="CONFIRMADO")),ROWS($A$3:A20))),"")</f>
        <v/>
      </c>
      <c r="S20" s="15" t="str">
        <f ca="1">IFERROR(INDEX(MAESTRO!S:S,_xludf.AGGREGATE(15,6,ROW(MAESTRO!$B$3:$B$1000)/((MAESTRO!$B$3:$B$1000="MILITARES")*(UPPER(MAESTRO!$L$3:$L$1000)="CONFIRMADO")),ROWS($A$3:A20))),"")</f>
        <v/>
      </c>
      <c r="T20" s="15" t="str">
        <f ca="1">IFERROR(INDEX(MAESTRO!T:T,_xludf.AGGREGATE(15,6,ROW(MAESTRO!$B$3:$B$1000)/((MAESTRO!$B$3:$B$1000="MILITARES")*(UPPER(MAESTRO!$L$3:$L$1000)="CONFIRMADO")),ROWS($A$3:A20))),"")</f>
        <v/>
      </c>
      <c r="U20" s="15" t="str">
        <f ca="1">IFERROR(INDEX(MAESTRO!U:U,_xludf.AGGREGATE(15,6,ROW(MAESTRO!$B$3:$B$1000)/((MAESTRO!$B$3:$B$1000="MILITARES")*(UPPER(MAESTRO!$L$3:$L$1000)="CONFIRMADO")),ROWS($A$3:A20))),"")</f>
        <v/>
      </c>
      <c r="V20" s="15" t="str">
        <f ca="1">IFERROR(INDEX(MAESTRO!V:V,_xludf.AGGREGATE(15,6,ROW(MAESTRO!$B$3:$B$1000)/((MAESTRO!$B$3:$B$1000="MILITARES")*(UPPER(MAESTRO!$L$3:$L$1000)="CONFIRMADO")),ROWS($A$3:A20))),"")</f>
        <v/>
      </c>
      <c r="W20" s="15" t="str">
        <f ca="1">IFERROR(INDEX(MAESTRO!W:W,_xludf.AGGREGATE(15,6,ROW(MAESTRO!$B$3:$B$1000)/((MAESTRO!$B$3:$B$1000="MILITARES")*(UPPER(MAESTRO!$L$3:$L$1000)="CONFIRMADO")),ROWS($A$3:A20))),"")</f>
        <v/>
      </c>
      <c r="X20" s="15" t="str">
        <f ca="1">IFERROR(INDEX(MAESTRO!X:X,_xludf.AGGREGATE(15,6,ROW(MAESTRO!$B$3:$B$1000)/((MAESTRO!$B$3:$B$1000="MILITARES")*(UPPER(MAESTRO!$L$3:$L$1000)="CONFIRMADO")),ROWS($A$3:A20))),"")</f>
        <v/>
      </c>
    </row>
    <row r="21" spans="1:24" ht="22.05" customHeight="1">
      <c r="A21" s="10" t="str">
        <f ca="1">IFERROR(INDEX(MAESTRO!A:A,_xludf.AGGREGATE(15,6,ROW(MAESTRO!$B$3:$B$1000)/((MAESTRO!$B$3:$B$1000="MILITARES")*(UPPER(MAESTRO!$L$3:$L$1000)="CONFIRMADO")),ROWS($A$3:A21))),"")</f>
        <v/>
      </c>
      <c r="B21" s="10" t="str">
        <f ca="1">IFERROR(INDEX(MAESTRO!B:B,_xludf.AGGREGATE(15,6,ROW(MAESTRO!$B$3:$B$1000)/((MAESTRO!$B$3:$B$1000="MILITARES")*(UPPER(MAESTRO!$L$3:$L$1000)="CONFIRMADO")),ROWS($A$3:A21))),"")</f>
        <v/>
      </c>
      <c r="C21" s="10" t="str">
        <f ca="1">IFERROR(INDEX(MAESTRO!C:C,_xludf.AGGREGATE(15,6,ROW(MAESTRO!$B$3:$B$1000)/((MAESTRO!$B$3:$B$1000="MILITARES")*(UPPER(MAESTRO!$L$3:$L$1000)="CONFIRMADO")),ROWS($A$3:A21))),"")</f>
        <v/>
      </c>
      <c r="D21" s="10" t="str">
        <f ca="1">IFERROR(INDEX(MAESTRO!D:D,_xludf.AGGREGATE(15,6,ROW(MAESTRO!$B$3:$B$1000)/((MAESTRO!$B$3:$B$1000="MILITARES")*(UPPER(MAESTRO!$L$3:$L$1000)="CONFIRMADO")),ROWS($A$3:A21))),"")</f>
        <v/>
      </c>
      <c r="E21" s="10" t="str">
        <f ca="1">IFERROR(INDEX(MAESTRO!E:E,_xludf.AGGREGATE(15,6,ROW(MAESTRO!$B$3:$B$1000)/((MAESTRO!$B$3:$B$1000="MILITARES")*(UPPER(MAESTRO!$L$3:$L$1000)="CONFIRMADO")),ROWS($A$3:A21))),"")</f>
        <v/>
      </c>
      <c r="F21" s="10" t="str">
        <f ca="1">IFERROR(INDEX(MAESTRO!F:F,_xludf.AGGREGATE(15,6,ROW(MAESTRO!$B$3:$B$1000)/((MAESTRO!$B$3:$B$1000="MILITARES")*(UPPER(MAESTRO!$L$3:$L$1000)="CONFIRMADO")),ROWS($A$3:A21))),"")</f>
        <v/>
      </c>
      <c r="G21" s="10" t="str">
        <f ca="1">IFERROR(INDEX(MAESTRO!G:G,_xludf.AGGREGATE(15,6,ROW(MAESTRO!$B$3:$B$1000)/((MAESTRO!$B$3:$B$1000="MILITARES")*(UPPER(MAESTRO!$L$3:$L$1000)="CONFIRMADO")),ROWS($A$3:A21))),"")</f>
        <v/>
      </c>
      <c r="H21" s="10" t="str">
        <f ca="1">IFERROR(INDEX(MAESTRO!H:H,_xludf.AGGREGATE(15,6,ROW(MAESTRO!$B$3:$B$1000)/((MAESTRO!$B$3:$B$1000="MILITARES")*(UPPER(MAESTRO!$L$3:$L$1000)="CONFIRMADO")),ROWS($A$3:A21))),"")</f>
        <v/>
      </c>
      <c r="I21" s="10" t="str">
        <f ca="1">IFERROR(INDEX(MAESTRO!I:I,_xludf.AGGREGATE(15,6,ROW(MAESTRO!$B$3:$B$1000)/((MAESTRO!$B$3:$B$1000="MILITARES")*(UPPER(MAESTRO!$L$3:$L$1000)="CONFIRMADO")),ROWS($A$3:A21))),"")</f>
        <v/>
      </c>
      <c r="J21" s="10" t="str">
        <f ca="1">IFERROR(INDEX(MAESTRO!J:J,_xludf.AGGREGATE(15,6,ROW(MAESTRO!$B$3:$B$1000)/((MAESTRO!$B$3:$B$1000="MILITARES")*(UPPER(MAESTRO!$L$3:$L$1000)="CONFIRMADO")),ROWS($A$3:A21))),"")</f>
        <v/>
      </c>
      <c r="K21" s="10" t="str">
        <f ca="1">IFERROR(INDEX(MAESTRO!K:K,_xludf.AGGREGATE(15,6,ROW(MAESTRO!$B$3:$B$1000)/((MAESTRO!$B$3:$B$1000="MILITARES")*(UPPER(MAESTRO!$L$3:$L$1000)="CONFIRMADO")),ROWS($A$3:A21))),"")</f>
        <v/>
      </c>
      <c r="L21" s="10" t="str">
        <f ca="1">IFERROR(INDEX(MAESTRO!L:L,_xludf.AGGREGATE(15,6,ROW(MAESTRO!$B$3:$B$1000)/((MAESTRO!$B$3:$B$1000="MILITARES")*(UPPER(MAESTRO!$L$3:$L$1000)="CONFIRMADO")),ROWS($A$3:A21))),"")</f>
        <v/>
      </c>
      <c r="M21" s="10" t="str">
        <f ca="1">IFERROR(INDEX(MAESTRO!M:M,_xludf.AGGREGATE(15,6,ROW(MAESTRO!$B$3:$B$1000)/((MAESTRO!$B$3:$B$1000="MILITARES")*(UPPER(MAESTRO!$L$3:$L$1000)="CONFIRMADO")),ROWS($A$3:A21))),"")</f>
        <v/>
      </c>
      <c r="N21" s="10" t="str">
        <f ca="1">IFERROR(INDEX(MAESTRO!N:N,_xludf.AGGREGATE(15,6,ROW(MAESTRO!$B$3:$B$1000)/((MAESTRO!$B$3:$B$1000="MILITARES")*(UPPER(MAESTRO!$L$3:$L$1000)="CONFIRMADO")),ROWS($A$3:A21))),"")</f>
        <v/>
      </c>
      <c r="O21" s="10" t="str">
        <f ca="1">IFERROR(INDEX(MAESTRO!O:O,_xludf.AGGREGATE(15,6,ROW(MAESTRO!$B$3:$B$1000)/((MAESTRO!$B$3:$B$1000="MILITARES")*(UPPER(MAESTRO!$L$3:$L$1000)="CONFIRMADO")),ROWS($A$3:A21))),"")</f>
        <v/>
      </c>
      <c r="P21" s="10" t="str">
        <f ca="1">IFERROR(INDEX(MAESTRO!P:P,_xludf.AGGREGATE(15,6,ROW(MAESTRO!$B$3:$B$1000)/((MAESTRO!$B$3:$B$1000="MILITARES")*(UPPER(MAESTRO!$L$3:$L$1000)="CONFIRMADO")),ROWS($A$3:A21))),"")</f>
        <v/>
      </c>
      <c r="Q21" s="10" t="str">
        <f ca="1">IFERROR(INDEX(MAESTRO!Q:Q,_xludf.AGGREGATE(15,6,ROW(MAESTRO!$B$3:$B$1000)/((MAESTRO!$B$3:$B$1000="MILITARES")*(UPPER(MAESTRO!$L$3:$L$1000)="CONFIRMADO")),ROWS($A$3:A21))),"")</f>
        <v/>
      </c>
      <c r="R21" s="10" t="str">
        <f ca="1">IFERROR(INDEX(MAESTRO!R:R,_xludf.AGGREGATE(15,6,ROW(MAESTRO!$B$3:$B$1000)/((MAESTRO!$B$3:$B$1000="MILITARES")*(UPPER(MAESTRO!$L$3:$L$1000)="CONFIRMADO")),ROWS($A$3:A21))),"")</f>
        <v/>
      </c>
      <c r="S21" s="10" t="str">
        <f ca="1">IFERROR(INDEX(MAESTRO!S:S,_xludf.AGGREGATE(15,6,ROW(MAESTRO!$B$3:$B$1000)/((MAESTRO!$B$3:$B$1000="MILITARES")*(UPPER(MAESTRO!$L$3:$L$1000)="CONFIRMADO")),ROWS($A$3:A21))),"")</f>
        <v/>
      </c>
      <c r="T21" s="10" t="str">
        <f ca="1">IFERROR(INDEX(MAESTRO!T:T,_xludf.AGGREGATE(15,6,ROW(MAESTRO!$B$3:$B$1000)/((MAESTRO!$B$3:$B$1000="MILITARES")*(UPPER(MAESTRO!$L$3:$L$1000)="CONFIRMADO")),ROWS($A$3:A21))),"")</f>
        <v/>
      </c>
      <c r="U21" s="10" t="str">
        <f ca="1">IFERROR(INDEX(MAESTRO!U:U,_xludf.AGGREGATE(15,6,ROW(MAESTRO!$B$3:$B$1000)/((MAESTRO!$B$3:$B$1000="MILITARES")*(UPPER(MAESTRO!$L$3:$L$1000)="CONFIRMADO")),ROWS($A$3:A21))),"")</f>
        <v/>
      </c>
      <c r="V21" s="10" t="str">
        <f ca="1">IFERROR(INDEX(MAESTRO!V:V,_xludf.AGGREGATE(15,6,ROW(MAESTRO!$B$3:$B$1000)/((MAESTRO!$B$3:$B$1000="MILITARES")*(UPPER(MAESTRO!$L$3:$L$1000)="CONFIRMADO")),ROWS($A$3:A21))),"")</f>
        <v/>
      </c>
      <c r="W21" s="10" t="str">
        <f ca="1">IFERROR(INDEX(MAESTRO!W:W,_xludf.AGGREGATE(15,6,ROW(MAESTRO!$B$3:$B$1000)/((MAESTRO!$B$3:$B$1000="MILITARES")*(UPPER(MAESTRO!$L$3:$L$1000)="CONFIRMADO")),ROWS($A$3:A21))),"")</f>
        <v/>
      </c>
      <c r="X21" s="10" t="str">
        <f ca="1">IFERROR(INDEX(MAESTRO!X:X,_xludf.AGGREGATE(15,6,ROW(MAESTRO!$B$3:$B$1000)/((MAESTRO!$B$3:$B$1000="MILITARES")*(UPPER(MAESTRO!$L$3:$L$1000)="CONFIRMADO")),ROWS($A$3:A21))),"")</f>
        <v/>
      </c>
    </row>
    <row r="22" spans="1:24" ht="22.05" customHeight="1">
      <c r="A22" s="15" t="str">
        <f ca="1">IFERROR(INDEX(MAESTRO!A:A,_xludf.AGGREGATE(15,6,ROW(MAESTRO!$B$3:$B$1000)/((MAESTRO!$B$3:$B$1000="MILITARES")*(UPPER(MAESTRO!$L$3:$L$1000)="CONFIRMADO")),ROWS($A$3:A22))),"")</f>
        <v/>
      </c>
      <c r="B22" s="15" t="str">
        <f ca="1">IFERROR(INDEX(MAESTRO!B:B,_xludf.AGGREGATE(15,6,ROW(MAESTRO!$B$3:$B$1000)/((MAESTRO!$B$3:$B$1000="MILITARES")*(UPPER(MAESTRO!$L$3:$L$1000)="CONFIRMADO")),ROWS($A$3:A22))),"")</f>
        <v/>
      </c>
      <c r="C22" s="15" t="str">
        <f ca="1">IFERROR(INDEX(MAESTRO!C:C,_xludf.AGGREGATE(15,6,ROW(MAESTRO!$B$3:$B$1000)/((MAESTRO!$B$3:$B$1000="MILITARES")*(UPPER(MAESTRO!$L$3:$L$1000)="CONFIRMADO")),ROWS($A$3:A22))),"")</f>
        <v/>
      </c>
      <c r="D22" s="15" t="str">
        <f ca="1">IFERROR(INDEX(MAESTRO!D:D,_xludf.AGGREGATE(15,6,ROW(MAESTRO!$B$3:$B$1000)/((MAESTRO!$B$3:$B$1000="MILITARES")*(UPPER(MAESTRO!$L$3:$L$1000)="CONFIRMADO")),ROWS($A$3:A22))),"")</f>
        <v/>
      </c>
      <c r="E22" s="15" t="str">
        <f ca="1">IFERROR(INDEX(MAESTRO!E:E,_xludf.AGGREGATE(15,6,ROW(MAESTRO!$B$3:$B$1000)/((MAESTRO!$B$3:$B$1000="MILITARES")*(UPPER(MAESTRO!$L$3:$L$1000)="CONFIRMADO")),ROWS($A$3:A22))),"")</f>
        <v/>
      </c>
      <c r="F22" s="15" t="str">
        <f ca="1">IFERROR(INDEX(MAESTRO!F:F,_xludf.AGGREGATE(15,6,ROW(MAESTRO!$B$3:$B$1000)/((MAESTRO!$B$3:$B$1000="MILITARES")*(UPPER(MAESTRO!$L$3:$L$1000)="CONFIRMADO")),ROWS($A$3:A22))),"")</f>
        <v/>
      </c>
      <c r="G22" s="15" t="str">
        <f ca="1">IFERROR(INDEX(MAESTRO!G:G,_xludf.AGGREGATE(15,6,ROW(MAESTRO!$B$3:$B$1000)/((MAESTRO!$B$3:$B$1000="MILITARES")*(UPPER(MAESTRO!$L$3:$L$1000)="CONFIRMADO")),ROWS($A$3:A22))),"")</f>
        <v/>
      </c>
      <c r="H22" s="15" t="str">
        <f ca="1">IFERROR(INDEX(MAESTRO!H:H,_xludf.AGGREGATE(15,6,ROW(MAESTRO!$B$3:$B$1000)/((MAESTRO!$B$3:$B$1000="MILITARES")*(UPPER(MAESTRO!$L$3:$L$1000)="CONFIRMADO")),ROWS($A$3:A22))),"")</f>
        <v/>
      </c>
      <c r="I22" s="15" t="str">
        <f ca="1">IFERROR(INDEX(MAESTRO!I:I,_xludf.AGGREGATE(15,6,ROW(MAESTRO!$B$3:$B$1000)/((MAESTRO!$B$3:$B$1000="MILITARES")*(UPPER(MAESTRO!$L$3:$L$1000)="CONFIRMADO")),ROWS($A$3:A22))),"")</f>
        <v/>
      </c>
      <c r="J22" s="15" t="str">
        <f ca="1">IFERROR(INDEX(MAESTRO!J:J,_xludf.AGGREGATE(15,6,ROW(MAESTRO!$B$3:$B$1000)/((MAESTRO!$B$3:$B$1000="MILITARES")*(UPPER(MAESTRO!$L$3:$L$1000)="CONFIRMADO")),ROWS($A$3:A22))),"")</f>
        <v/>
      </c>
      <c r="K22" s="15" t="str">
        <f ca="1">IFERROR(INDEX(MAESTRO!K:K,_xludf.AGGREGATE(15,6,ROW(MAESTRO!$B$3:$B$1000)/((MAESTRO!$B$3:$B$1000="MILITARES")*(UPPER(MAESTRO!$L$3:$L$1000)="CONFIRMADO")),ROWS($A$3:A22))),"")</f>
        <v/>
      </c>
      <c r="L22" s="15" t="str">
        <f ca="1">IFERROR(INDEX(MAESTRO!L:L,_xludf.AGGREGATE(15,6,ROW(MAESTRO!$B$3:$B$1000)/((MAESTRO!$B$3:$B$1000="MILITARES")*(UPPER(MAESTRO!$L$3:$L$1000)="CONFIRMADO")),ROWS($A$3:A22))),"")</f>
        <v/>
      </c>
      <c r="M22" s="15" t="str">
        <f ca="1">IFERROR(INDEX(MAESTRO!M:M,_xludf.AGGREGATE(15,6,ROW(MAESTRO!$B$3:$B$1000)/((MAESTRO!$B$3:$B$1000="MILITARES")*(UPPER(MAESTRO!$L$3:$L$1000)="CONFIRMADO")),ROWS($A$3:A22))),"")</f>
        <v/>
      </c>
      <c r="N22" s="15" t="str">
        <f ca="1">IFERROR(INDEX(MAESTRO!N:N,_xludf.AGGREGATE(15,6,ROW(MAESTRO!$B$3:$B$1000)/((MAESTRO!$B$3:$B$1000="MILITARES")*(UPPER(MAESTRO!$L$3:$L$1000)="CONFIRMADO")),ROWS($A$3:A22))),"")</f>
        <v/>
      </c>
      <c r="O22" s="15" t="str">
        <f ca="1">IFERROR(INDEX(MAESTRO!O:O,_xludf.AGGREGATE(15,6,ROW(MAESTRO!$B$3:$B$1000)/((MAESTRO!$B$3:$B$1000="MILITARES")*(UPPER(MAESTRO!$L$3:$L$1000)="CONFIRMADO")),ROWS($A$3:A22))),"")</f>
        <v/>
      </c>
      <c r="P22" s="15" t="str">
        <f ca="1">IFERROR(INDEX(MAESTRO!P:P,_xludf.AGGREGATE(15,6,ROW(MAESTRO!$B$3:$B$1000)/((MAESTRO!$B$3:$B$1000="MILITARES")*(UPPER(MAESTRO!$L$3:$L$1000)="CONFIRMADO")),ROWS($A$3:A22))),"")</f>
        <v/>
      </c>
      <c r="Q22" s="15" t="str">
        <f ca="1">IFERROR(INDEX(MAESTRO!Q:Q,_xludf.AGGREGATE(15,6,ROW(MAESTRO!$B$3:$B$1000)/((MAESTRO!$B$3:$B$1000="MILITARES")*(UPPER(MAESTRO!$L$3:$L$1000)="CONFIRMADO")),ROWS($A$3:A22))),"")</f>
        <v/>
      </c>
      <c r="R22" s="15" t="str">
        <f ca="1">IFERROR(INDEX(MAESTRO!R:R,_xludf.AGGREGATE(15,6,ROW(MAESTRO!$B$3:$B$1000)/((MAESTRO!$B$3:$B$1000="MILITARES")*(UPPER(MAESTRO!$L$3:$L$1000)="CONFIRMADO")),ROWS($A$3:A22))),"")</f>
        <v/>
      </c>
      <c r="S22" s="15" t="str">
        <f ca="1">IFERROR(INDEX(MAESTRO!S:S,_xludf.AGGREGATE(15,6,ROW(MAESTRO!$B$3:$B$1000)/((MAESTRO!$B$3:$B$1000="MILITARES")*(UPPER(MAESTRO!$L$3:$L$1000)="CONFIRMADO")),ROWS($A$3:A22))),"")</f>
        <v/>
      </c>
      <c r="T22" s="15" t="str">
        <f ca="1">IFERROR(INDEX(MAESTRO!T:T,_xludf.AGGREGATE(15,6,ROW(MAESTRO!$B$3:$B$1000)/((MAESTRO!$B$3:$B$1000="MILITARES")*(UPPER(MAESTRO!$L$3:$L$1000)="CONFIRMADO")),ROWS($A$3:A22))),"")</f>
        <v/>
      </c>
      <c r="U22" s="15" t="str">
        <f ca="1">IFERROR(INDEX(MAESTRO!U:U,_xludf.AGGREGATE(15,6,ROW(MAESTRO!$B$3:$B$1000)/((MAESTRO!$B$3:$B$1000="MILITARES")*(UPPER(MAESTRO!$L$3:$L$1000)="CONFIRMADO")),ROWS($A$3:A22))),"")</f>
        <v/>
      </c>
      <c r="V22" s="15" t="str">
        <f ca="1">IFERROR(INDEX(MAESTRO!V:V,_xludf.AGGREGATE(15,6,ROW(MAESTRO!$B$3:$B$1000)/((MAESTRO!$B$3:$B$1000="MILITARES")*(UPPER(MAESTRO!$L$3:$L$1000)="CONFIRMADO")),ROWS($A$3:A22))),"")</f>
        <v/>
      </c>
      <c r="W22" s="15" t="str">
        <f ca="1">IFERROR(INDEX(MAESTRO!W:W,_xludf.AGGREGATE(15,6,ROW(MAESTRO!$B$3:$B$1000)/((MAESTRO!$B$3:$B$1000="MILITARES")*(UPPER(MAESTRO!$L$3:$L$1000)="CONFIRMADO")),ROWS($A$3:A22))),"")</f>
        <v/>
      </c>
      <c r="X22" s="15" t="str">
        <f ca="1">IFERROR(INDEX(MAESTRO!X:X,_xludf.AGGREGATE(15,6,ROW(MAESTRO!$B$3:$B$1000)/((MAESTRO!$B$3:$B$1000="MILITARES")*(UPPER(MAESTRO!$L$3:$L$1000)="CONFIRMADO")),ROWS($A$3:A22))),"")</f>
        <v/>
      </c>
    </row>
    <row r="23" spans="1:24" ht="22.05" customHeight="1">
      <c r="A23" s="10" t="str">
        <f ca="1">IFERROR(INDEX(MAESTRO!A:A,_xludf.AGGREGATE(15,6,ROW(MAESTRO!$B$3:$B$1000)/((MAESTRO!$B$3:$B$1000="MILITARES")*(UPPER(MAESTRO!$L$3:$L$1000)="CONFIRMADO")),ROWS($A$3:A23))),"")</f>
        <v/>
      </c>
      <c r="B23" s="10" t="str">
        <f ca="1">IFERROR(INDEX(MAESTRO!B:B,_xludf.AGGREGATE(15,6,ROW(MAESTRO!$B$3:$B$1000)/((MAESTRO!$B$3:$B$1000="MILITARES")*(UPPER(MAESTRO!$L$3:$L$1000)="CONFIRMADO")),ROWS($A$3:A23))),"")</f>
        <v/>
      </c>
      <c r="C23" s="10" t="str">
        <f ca="1">IFERROR(INDEX(MAESTRO!C:C,_xludf.AGGREGATE(15,6,ROW(MAESTRO!$B$3:$B$1000)/((MAESTRO!$B$3:$B$1000="MILITARES")*(UPPER(MAESTRO!$L$3:$L$1000)="CONFIRMADO")),ROWS($A$3:A23))),"")</f>
        <v/>
      </c>
      <c r="D23" s="10" t="str">
        <f ca="1">IFERROR(INDEX(MAESTRO!D:D,_xludf.AGGREGATE(15,6,ROW(MAESTRO!$B$3:$B$1000)/((MAESTRO!$B$3:$B$1000="MILITARES")*(UPPER(MAESTRO!$L$3:$L$1000)="CONFIRMADO")),ROWS($A$3:A23))),"")</f>
        <v/>
      </c>
      <c r="E23" s="10" t="str">
        <f ca="1">IFERROR(INDEX(MAESTRO!E:E,_xludf.AGGREGATE(15,6,ROW(MAESTRO!$B$3:$B$1000)/((MAESTRO!$B$3:$B$1000="MILITARES")*(UPPER(MAESTRO!$L$3:$L$1000)="CONFIRMADO")),ROWS($A$3:A23))),"")</f>
        <v/>
      </c>
      <c r="F23" s="10" t="str">
        <f ca="1">IFERROR(INDEX(MAESTRO!F:F,_xludf.AGGREGATE(15,6,ROW(MAESTRO!$B$3:$B$1000)/((MAESTRO!$B$3:$B$1000="MILITARES")*(UPPER(MAESTRO!$L$3:$L$1000)="CONFIRMADO")),ROWS($A$3:A23))),"")</f>
        <v/>
      </c>
      <c r="G23" s="10" t="str">
        <f ca="1">IFERROR(INDEX(MAESTRO!G:G,_xludf.AGGREGATE(15,6,ROW(MAESTRO!$B$3:$B$1000)/((MAESTRO!$B$3:$B$1000="MILITARES")*(UPPER(MAESTRO!$L$3:$L$1000)="CONFIRMADO")),ROWS($A$3:A23))),"")</f>
        <v/>
      </c>
      <c r="H23" s="10" t="str">
        <f ca="1">IFERROR(INDEX(MAESTRO!H:H,_xludf.AGGREGATE(15,6,ROW(MAESTRO!$B$3:$B$1000)/((MAESTRO!$B$3:$B$1000="MILITARES")*(UPPER(MAESTRO!$L$3:$L$1000)="CONFIRMADO")),ROWS($A$3:A23))),"")</f>
        <v/>
      </c>
      <c r="I23" s="10" t="str">
        <f ca="1">IFERROR(INDEX(MAESTRO!I:I,_xludf.AGGREGATE(15,6,ROW(MAESTRO!$B$3:$B$1000)/((MAESTRO!$B$3:$B$1000="MILITARES")*(UPPER(MAESTRO!$L$3:$L$1000)="CONFIRMADO")),ROWS($A$3:A23))),"")</f>
        <v/>
      </c>
      <c r="J23" s="10" t="str">
        <f ca="1">IFERROR(INDEX(MAESTRO!J:J,_xludf.AGGREGATE(15,6,ROW(MAESTRO!$B$3:$B$1000)/((MAESTRO!$B$3:$B$1000="MILITARES")*(UPPER(MAESTRO!$L$3:$L$1000)="CONFIRMADO")),ROWS($A$3:A23))),"")</f>
        <v/>
      </c>
      <c r="K23" s="10" t="str">
        <f ca="1">IFERROR(INDEX(MAESTRO!K:K,_xludf.AGGREGATE(15,6,ROW(MAESTRO!$B$3:$B$1000)/((MAESTRO!$B$3:$B$1000="MILITARES")*(UPPER(MAESTRO!$L$3:$L$1000)="CONFIRMADO")),ROWS($A$3:A23))),"")</f>
        <v/>
      </c>
      <c r="L23" s="10" t="str">
        <f ca="1">IFERROR(INDEX(MAESTRO!L:L,_xludf.AGGREGATE(15,6,ROW(MAESTRO!$B$3:$B$1000)/((MAESTRO!$B$3:$B$1000="MILITARES")*(UPPER(MAESTRO!$L$3:$L$1000)="CONFIRMADO")),ROWS($A$3:A23))),"")</f>
        <v/>
      </c>
      <c r="M23" s="10" t="str">
        <f ca="1">IFERROR(INDEX(MAESTRO!M:M,_xludf.AGGREGATE(15,6,ROW(MAESTRO!$B$3:$B$1000)/((MAESTRO!$B$3:$B$1000="MILITARES")*(UPPER(MAESTRO!$L$3:$L$1000)="CONFIRMADO")),ROWS($A$3:A23))),"")</f>
        <v/>
      </c>
      <c r="N23" s="10" t="str">
        <f ca="1">IFERROR(INDEX(MAESTRO!N:N,_xludf.AGGREGATE(15,6,ROW(MAESTRO!$B$3:$B$1000)/((MAESTRO!$B$3:$B$1000="MILITARES")*(UPPER(MAESTRO!$L$3:$L$1000)="CONFIRMADO")),ROWS($A$3:A23))),"")</f>
        <v/>
      </c>
      <c r="O23" s="10" t="str">
        <f ca="1">IFERROR(INDEX(MAESTRO!O:O,_xludf.AGGREGATE(15,6,ROW(MAESTRO!$B$3:$B$1000)/((MAESTRO!$B$3:$B$1000="MILITARES")*(UPPER(MAESTRO!$L$3:$L$1000)="CONFIRMADO")),ROWS($A$3:A23))),"")</f>
        <v/>
      </c>
      <c r="P23" s="10" t="str">
        <f ca="1">IFERROR(INDEX(MAESTRO!P:P,_xludf.AGGREGATE(15,6,ROW(MAESTRO!$B$3:$B$1000)/((MAESTRO!$B$3:$B$1000="MILITARES")*(UPPER(MAESTRO!$L$3:$L$1000)="CONFIRMADO")),ROWS($A$3:A23))),"")</f>
        <v/>
      </c>
      <c r="Q23" s="10" t="str">
        <f ca="1">IFERROR(INDEX(MAESTRO!Q:Q,_xludf.AGGREGATE(15,6,ROW(MAESTRO!$B$3:$B$1000)/((MAESTRO!$B$3:$B$1000="MILITARES")*(UPPER(MAESTRO!$L$3:$L$1000)="CONFIRMADO")),ROWS($A$3:A23))),"")</f>
        <v/>
      </c>
      <c r="R23" s="10" t="str">
        <f ca="1">IFERROR(INDEX(MAESTRO!R:R,_xludf.AGGREGATE(15,6,ROW(MAESTRO!$B$3:$B$1000)/((MAESTRO!$B$3:$B$1000="MILITARES")*(UPPER(MAESTRO!$L$3:$L$1000)="CONFIRMADO")),ROWS($A$3:A23))),"")</f>
        <v/>
      </c>
      <c r="S23" s="10" t="str">
        <f ca="1">IFERROR(INDEX(MAESTRO!S:S,_xludf.AGGREGATE(15,6,ROW(MAESTRO!$B$3:$B$1000)/((MAESTRO!$B$3:$B$1000="MILITARES")*(UPPER(MAESTRO!$L$3:$L$1000)="CONFIRMADO")),ROWS($A$3:A23))),"")</f>
        <v/>
      </c>
      <c r="T23" s="10" t="str">
        <f ca="1">IFERROR(INDEX(MAESTRO!T:T,_xludf.AGGREGATE(15,6,ROW(MAESTRO!$B$3:$B$1000)/((MAESTRO!$B$3:$B$1000="MILITARES")*(UPPER(MAESTRO!$L$3:$L$1000)="CONFIRMADO")),ROWS($A$3:A23))),"")</f>
        <v/>
      </c>
      <c r="U23" s="10" t="str">
        <f ca="1">IFERROR(INDEX(MAESTRO!U:U,_xludf.AGGREGATE(15,6,ROW(MAESTRO!$B$3:$B$1000)/((MAESTRO!$B$3:$B$1000="MILITARES")*(UPPER(MAESTRO!$L$3:$L$1000)="CONFIRMADO")),ROWS($A$3:A23))),"")</f>
        <v/>
      </c>
      <c r="V23" s="10" t="str">
        <f ca="1">IFERROR(INDEX(MAESTRO!V:V,_xludf.AGGREGATE(15,6,ROW(MAESTRO!$B$3:$B$1000)/((MAESTRO!$B$3:$B$1000="MILITARES")*(UPPER(MAESTRO!$L$3:$L$1000)="CONFIRMADO")),ROWS($A$3:A23))),"")</f>
        <v/>
      </c>
      <c r="W23" s="10" t="str">
        <f ca="1">IFERROR(INDEX(MAESTRO!W:W,_xludf.AGGREGATE(15,6,ROW(MAESTRO!$B$3:$B$1000)/((MAESTRO!$B$3:$B$1000="MILITARES")*(UPPER(MAESTRO!$L$3:$L$1000)="CONFIRMADO")),ROWS($A$3:A23))),"")</f>
        <v/>
      </c>
      <c r="X23" s="10" t="str">
        <f ca="1">IFERROR(INDEX(MAESTRO!X:X,_xludf.AGGREGATE(15,6,ROW(MAESTRO!$B$3:$B$1000)/((MAESTRO!$B$3:$B$1000="MILITARES")*(UPPER(MAESTRO!$L$3:$L$1000)="CONFIRMADO")),ROWS($A$3:A23))),"")</f>
        <v/>
      </c>
    </row>
    <row r="24" spans="1:24" ht="22.05" customHeight="1">
      <c r="A24" s="15" t="str">
        <f ca="1">IFERROR(INDEX(MAESTRO!A:A,_xludf.AGGREGATE(15,6,ROW(MAESTRO!$B$3:$B$1000)/((MAESTRO!$B$3:$B$1000="MILITARES")*(UPPER(MAESTRO!$L$3:$L$1000)="CONFIRMADO")),ROWS($A$3:A24))),"")</f>
        <v/>
      </c>
      <c r="B24" s="15" t="str">
        <f ca="1">IFERROR(INDEX(MAESTRO!B:B,_xludf.AGGREGATE(15,6,ROW(MAESTRO!$B$3:$B$1000)/((MAESTRO!$B$3:$B$1000="MILITARES")*(UPPER(MAESTRO!$L$3:$L$1000)="CONFIRMADO")),ROWS($A$3:A24))),"")</f>
        <v/>
      </c>
      <c r="C24" s="15" t="str">
        <f ca="1">IFERROR(INDEX(MAESTRO!C:C,_xludf.AGGREGATE(15,6,ROW(MAESTRO!$B$3:$B$1000)/((MAESTRO!$B$3:$B$1000="MILITARES")*(UPPER(MAESTRO!$L$3:$L$1000)="CONFIRMADO")),ROWS($A$3:A24))),"")</f>
        <v/>
      </c>
      <c r="D24" s="15" t="str">
        <f ca="1">IFERROR(INDEX(MAESTRO!D:D,_xludf.AGGREGATE(15,6,ROW(MAESTRO!$B$3:$B$1000)/((MAESTRO!$B$3:$B$1000="MILITARES")*(UPPER(MAESTRO!$L$3:$L$1000)="CONFIRMADO")),ROWS($A$3:A24))),"")</f>
        <v/>
      </c>
      <c r="E24" s="15" t="str">
        <f ca="1">IFERROR(INDEX(MAESTRO!E:E,_xludf.AGGREGATE(15,6,ROW(MAESTRO!$B$3:$B$1000)/((MAESTRO!$B$3:$B$1000="MILITARES")*(UPPER(MAESTRO!$L$3:$L$1000)="CONFIRMADO")),ROWS($A$3:A24))),"")</f>
        <v/>
      </c>
      <c r="F24" s="15" t="str">
        <f ca="1">IFERROR(INDEX(MAESTRO!F:F,_xludf.AGGREGATE(15,6,ROW(MAESTRO!$B$3:$B$1000)/((MAESTRO!$B$3:$B$1000="MILITARES")*(UPPER(MAESTRO!$L$3:$L$1000)="CONFIRMADO")),ROWS($A$3:A24))),"")</f>
        <v/>
      </c>
      <c r="G24" s="15" t="str">
        <f ca="1">IFERROR(INDEX(MAESTRO!G:G,_xludf.AGGREGATE(15,6,ROW(MAESTRO!$B$3:$B$1000)/((MAESTRO!$B$3:$B$1000="MILITARES")*(UPPER(MAESTRO!$L$3:$L$1000)="CONFIRMADO")),ROWS($A$3:A24))),"")</f>
        <v/>
      </c>
      <c r="H24" s="15" t="str">
        <f ca="1">IFERROR(INDEX(MAESTRO!H:H,_xludf.AGGREGATE(15,6,ROW(MAESTRO!$B$3:$B$1000)/((MAESTRO!$B$3:$B$1000="MILITARES")*(UPPER(MAESTRO!$L$3:$L$1000)="CONFIRMADO")),ROWS($A$3:A24))),"")</f>
        <v/>
      </c>
      <c r="I24" s="15" t="str">
        <f ca="1">IFERROR(INDEX(MAESTRO!I:I,_xludf.AGGREGATE(15,6,ROW(MAESTRO!$B$3:$B$1000)/((MAESTRO!$B$3:$B$1000="MILITARES")*(UPPER(MAESTRO!$L$3:$L$1000)="CONFIRMADO")),ROWS($A$3:A24))),"")</f>
        <v/>
      </c>
      <c r="J24" s="15" t="str">
        <f ca="1">IFERROR(INDEX(MAESTRO!J:J,_xludf.AGGREGATE(15,6,ROW(MAESTRO!$B$3:$B$1000)/((MAESTRO!$B$3:$B$1000="MILITARES")*(UPPER(MAESTRO!$L$3:$L$1000)="CONFIRMADO")),ROWS($A$3:A24))),"")</f>
        <v/>
      </c>
      <c r="K24" s="15" t="str">
        <f ca="1">IFERROR(INDEX(MAESTRO!K:K,_xludf.AGGREGATE(15,6,ROW(MAESTRO!$B$3:$B$1000)/((MAESTRO!$B$3:$B$1000="MILITARES")*(UPPER(MAESTRO!$L$3:$L$1000)="CONFIRMADO")),ROWS($A$3:A24))),"")</f>
        <v/>
      </c>
      <c r="L24" s="15" t="str">
        <f ca="1">IFERROR(INDEX(MAESTRO!L:L,_xludf.AGGREGATE(15,6,ROW(MAESTRO!$B$3:$B$1000)/((MAESTRO!$B$3:$B$1000="MILITARES")*(UPPER(MAESTRO!$L$3:$L$1000)="CONFIRMADO")),ROWS($A$3:A24))),"")</f>
        <v/>
      </c>
      <c r="M24" s="15" t="str">
        <f ca="1">IFERROR(INDEX(MAESTRO!M:M,_xludf.AGGREGATE(15,6,ROW(MAESTRO!$B$3:$B$1000)/((MAESTRO!$B$3:$B$1000="MILITARES")*(UPPER(MAESTRO!$L$3:$L$1000)="CONFIRMADO")),ROWS($A$3:A24))),"")</f>
        <v/>
      </c>
      <c r="N24" s="15" t="str">
        <f ca="1">IFERROR(INDEX(MAESTRO!N:N,_xludf.AGGREGATE(15,6,ROW(MAESTRO!$B$3:$B$1000)/((MAESTRO!$B$3:$B$1000="MILITARES")*(UPPER(MAESTRO!$L$3:$L$1000)="CONFIRMADO")),ROWS($A$3:A24))),"")</f>
        <v/>
      </c>
      <c r="O24" s="15" t="str">
        <f ca="1">IFERROR(INDEX(MAESTRO!O:O,_xludf.AGGREGATE(15,6,ROW(MAESTRO!$B$3:$B$1000)/((MAESTRO!$B$3:$B$1000="MILITARES")*(UPPER(MAESTRO!$L$3:$L$1000)="CONFIRMADO")),ROWS($A$3:A24))),"")</f>
        <v/>
      </c>
      <c r="P24" s="15" t="str">
        <f ca="1">IFERROR(INDEX(MAESTRO!P:P,_xludf.AGGREGATE(15,6,ROW(MAESTRO!$B$3:$B$1000)/((MAESTRO!$B$3:$B$1000="MILITARES")*(UPPER(MAESTRO!$L$3:$L$1000)="CONFIRMADO")),ROWS($A$3:A24))),"")</f>
        <v/>
      </c>
      <c r="Q24" s="15" t="str">
        <f ca="1">IFERROR(INDEX(MAESTRO!Q:Q,_xludf.AGGREGATE(15,6,ROW(MAESTRO!$B$3:$B$1000)/((MAESTRO!$B$3:$B$1000="MILITARES")*(UPPER(MAESTRO!$L$3:$L$1000)="CONFIRMADO")),ROWS($A$3:A24))),"")</f>
        <v/>
      </c>
      <c r="R24" s="15" t="str">
        <f ca="1">IFERROR(INDEX(MAESTRO!R:R,_xludf.AGGREGATE(15,6,ROW(MAESTRO!$B$3:$B$1000)/((MAESTRO!$B$3:$B$1000="MILITARES")*(UPPER(MAESTRO!$L$3:$L$1000)="CONFIRMADO")),ROWS($A$3:A24))),"")</f>
        <v/>
      </c>
      <c r="S24" s="15" t="str">
        <f ca="1">IFERROR(INDEX(MAESTRO!S:S,_xludf.AGGREGATE(15,6,ROW(MAESTRO!$B$3:$B$1000)/((MAESTRO!$B$3:$B$1000="MILITARES")*(UPPER(MAESTRO!$L$3:$L$1000)="CONFIRMADO")),ROWS($A$3:A24))),"")</f>
        <v/>
      </c>
      <c r="T24" s="15" t="str">
        <f ca="1">IFERROR(INDEX(MAESTRO!T:T,_xludf.AGGREGATE(15,6,ROW(MAESTRO!$B$3:$B$1000)/((MAESTRO!$B$3:$B$1000="MILITARES")*(UPPER(MAESTRO!$L$3:$L$1000)="CONFIRMADO")),ROWS($A$3:A24))),"")</f>
        <v/>
      </c>
      <c r="U24" s="15" t="str">
        <f ca="1">IFERROR(INDEX(MAESTRO!U:U,_xludf.AGGREGATE(15,6,ROW(MAESTRO!$B$3:$B$1000)/((MAESTRO!$B$3:$B$1000="MILITARES")*(UPPER(MAESTRO!$L$3:$L$1000)="CONFIRMADO")),ROWS($A$3:A24))),"")</f>
        <v/>
      </c>
      <c r="V24" s="15" t="str">
        <f ca="1">IFERROR(INDEX(MAESTRO!V:V,_xludf.AGGREGATE(15,6,ROW(MAESTRO!$B$3:$B$1000)/((MAESTRO!$B$3:$B$1000="MILITARES")*(UPPER(MAESTRO!$L$3:$L$1000)="CONFIRMADO")),ROWS($A$3:A24))),"")</f>
        <v/>
      </c>
      <c r="W24" s="15" t="str">
        <f ca="1">IFERROR(INDEX(MAESTRO!W:W,_xludf.AGGREGATE(15,6,ROW(MAESTRO!$B$3:$B$1000)/((MAESTRO!$B$3:$B$1000="MILITARES")*(UPPER(MAESTRO!$L$3:$L$1000)="CONFIRMADO")),ROWS($A$3:A24))),"")</f>
        <v/>
      </c>
      <c r="X24" s="15" t="str">
        <f ca="1">IFERROR(INDEX(MAESTRO!X:X,_xludf.AGGREGATE(15,6,ROW(MAESTRO!$B$3:$B$1000)/((MAESTRO!$B$3:$B$1000="MILITARES")*(UPPER(MAESTRO!$L$3:$L$1000)="CONFIRMADO")),ROWS($A$3:A24))),"")</f>
        <v/>
      </c>
    </row>
    <row r="25" spans="1:24" ht="22.05" customHeight="1">
      <c r="A25" s="10" t="str">
        <f ca="1">IFERROR(INDEX(MAESTRO!A:A,_xludf.AGGREGATE(15,6,ROW(MAESTRO!$B$3:$B$1000)/((MAESTRO!$B$3:$B$1000="MILITARES")*(UPPER(MAESTRO!$L$3:$L$1000)="CONFIRMADO")),ROWS($A$3:A25))),"")</f>
        <v/>
      </c>
      <c r="B25" s="10" t="str">
        <f ca="1">IFERROR(INDEX(MAESTRO!B:B,_xludf.AGGREGATE(15,6,ROW(MAESTRO!$B$3:$B$1000)/((MAESTRO!$B$3:$B$1000="MILITARES")*(UPPER(MAESTRO!$L$3:$L$1000)="CONFIRMADO")),ROWS($A$3:A25))),"")</f>
        <v/>
      </c>
      <c r="C25" s="10" t="str">
        <f ca="1">IFERROR(INDEX(MAESTRO!C:C,_xludf.AGGREGATE(15,6,ROW(MAESTRO!$B$3:$B$1000)/((MAESTRO!$B$3:$B$1000="MILITARES")*(UPPER(MAESTRO!$L$3:$L$1000)="CONFIRMADO")),ROWS($A$3:A25))),"")</f>
        <v/>
      </c>
      <c r="D25" s="10" t="str">
        <f ca="1">IFERROR(INDEX(MAESTRO!D:D,_xludf.AGGREGATE(15,6,ROW(MAESTRO!$B$3:$B$1000)/((MAESTRO!$B$3:$B$1000="MILITARES")*(UPPER(MAESTRO!$L$3:$L$1000)="CONFIRMADO")),ROWS($A$3:A25))),"")</f>
        <v/>
      </c>
      <c r="E25" s="10" t="str">
        <f ca="1">IFERROR(INDEX(MAESTRO!E:E,_xludf.AGGREGATE(15,6,ROW(MAESTRO!$B$3:$B$1000)/((MAESTRO!$B$3:$B$1000="MILITARES")*(UPPER(MAESTRO!$L$3:$L$1000)="CONFIRMADO")),ROWS($A$3:A25))),"")</f>
        <v/>
      </c>
      <c r="F25" s="10" t="str">
        <f ca="1">IFERROR(INDEX(MAESTRO!F:F,_xludf.AGGREGATE(15,6,ROW(MAESTRO!$B$3:$B$1000)/((MAESTRO!$B$3:$B$1000="MILITARES")*(UPPER(MAESTRO!$L$3:$L$1000)="CONFIRMADO")),ROWS($A$3:A25))),"")</f>
        <v/>
      </c>
      <c r="G25" s="10" t="str">
        <f ca="1">IFERROR(INDEX(MAESTRO!G:G,_xludf.AGGREGATE(15,6,ROW(MAESTRO!$B$3:$B$1000)/((MAESTRO!$B$3:$B$1000="MILITARES")*(UPPER(MAESTRO!$L$3:$L$1000)="CONFIRMADO")),ROWS($A$3:A25))),"")</f>
        <v/>
      </c>
      <c r="H25" s="10" t="str">
        <f ca="1">IFERROR(INDEX(MAESTRO!H:H,_xludf.AGGREGATE(15,6,ROW(MAESTRO!$B$3:$B$1000)/((MAESTRO!$B$3:$B$1000="MILITARES")*(UPPER(MAESTRO!$L$3:$L$1000)="CONFIRMADO")),ROWS($A$3:A25))),"")</f>
        <v/>
      </c>
      <c r="I25" s="10" t="str">
        <f ca="1">IFERROR(INDEX(MAESTRO!I:I,_xludf.AGGREGATE(15,6,ROW(MAESTRO!$B$3:$B$1000)/((MAESTRO!$B$3:$B$1000="MILITARES")*(UPPER(MAESTRO!$L$3:$L$1000)="CONFIRMADO")),ROWS($A$3:A25))),"")</f>
        <v/>
      </c>
      <c r="J25" s="10" t="str">
        <f ca="1">IFERROR(INDEX(MAESTRO!J:J,_xludf.AGGREGATE(15,6,ROW(MAESTRO!$B$3:$B$1000)/((MAESTRO!$B$3:$B$1000="MILITARES")*(UPPER(MAESTRO!$L$3:$L$1000)="CONFIRMADO")),ROWS($A$3:A25))),"")</f>
        <v/>
      </c>
      <c r="K25" s="10" t="str">
        <f ca="1">IFERROR(INDEX(MAESTRO!K:K,_xludf.AGGREGATE(15,6,ROW(MAESTRO!$B$3:$B$1000)/((MAESTRO!$B$3:$B$1000="MILITARES")*(UPPER(MAESTRO!$L$3:$L$1000)="CONFIRMADO")),ROWS($A$3:A25))),"")</f>
        <v/>
      </c>
      <c r="L25" s="10" t="str">
        <f ca="1">IFERROR(INDEX(MAESTRO!L:L,_xludf.AGGREGATE(15,6,ROW(MAESTRO!$B$3:$B$1000)/((MAESTRO!$B$3:$B$1000="MILITARES")*(UPPER(MAESTRO!$L$3:$L$1000)="CONFIRMADO")),ROWS($A$3:A25))),"")</f>
        <v/>
      </c>
      <c r="M25" s="10" t="str">
        <f ca="1">IFERROR(INDEX(MAESTRO!M:M,_xludf.AGGREGATE(15,6,ROW(MAESTRO!$B$3:$B$1000)/((MAESTRO!$B$3:$B$1000="MILITARES")*(UPPER(MAESTRO!$L$3:$L$1000)="CONFIRMADO")),ROWS($A$3:A25))),"")</f>
        <v/>
      </c>
      <c r="N25" s="10" t="str">
        <f ca="1">IFERROR(INDEX(MAESTRO!N:N,_xludf.AGGREGATE(15,6,ROW(MAESTRO!$B$3:$B$1000)/((MAESTRO!$B$3:$B$1000="MILITARES")*(UPPER(MAESTRO!$L$3:$L$1000)="CONFIRMADO")),ROWS($A$3:A25))),"")</f>
        <v/>
      </c>
      <c r="O25" s="10" t="str">
        <f ca="1">IFERROR(INDEX(MAESTRO!O:O,_xludf.AGGREGATE(15,6,ROW(MAESTRO!$B$3:$B$1000)/((MAESTRO!$B$3:$B$1000="MILITARES")*(UPPER(MAESTRO!$L$3:$L$1000)="CONFIRMADO")),ROWS($A$3:A25))),"")</f>
        <v/>
      </c>
      <c r="P25" s="10" t="str">
        <f ca="1">IFERROR(INDEX(MAESTRO!P:P,_xludf.AGGREGATE(15,6,ROW(MAESTRO!$B$3:$B$1000)/((MAESTRO!$B$3:$B$1000="MILITARES")*(UPPER(MAESTRO!$L$3:$L$1000)="CONFIRMADO")),ROWS($A$3:A25))),"")</f>
        <v/>
      </c>
      <c r="Q25" s="10" t="str">
        <f ca="1">IFERROR(INDEX(MAESTRO!Q:Q,_xludf.AGGREGATE(15,6,ROW(MAESTRO!$B$3:$B$1000)/((MAESTRO!$B$3:$B$1000="MILITARES")*(UPPER(MAESTRO!$L$3:$L$1000)="CONFIRMADO")),ROWS($A$3:A25))),"")</f>
        <v/>
      </c>
      <c r="R25" s="10" t="str">
        <f ca="1">IFERROR(INDEX(MAESTRO!R:R,_xludf.AGGREGATE(15,6,ROW(MAESTRO!$B$3:$B$1000)/((MAESTRO!$B$3:$B$1000="MILITARES")*(UPPER(MAESTRO!$L$3:$L$1000)="CONFIRMADO")),ROWS($A$3:A25))),"")</f>
        <v/>
      </c>
      <c r="S25" s="10" t="str">
        <f ca="1">IFERROR(INDEX(MAESTRO!S:S,_xludf.AGGREGATE(15,6,ROW(MAESTRO!$B$3:$B$1000)/((MAESTRO!$B$3:$B$1000="MILITARES")*(UPPER(MAESTRO!$L$3:$L$1000)="CONFIRMADO")),ROWS($A$3:A25))),"")</f>
        <v/>
      </c>
      <c r="T25" s="10" t="str">
        <f ca="1">IFERROR(INDEX(MAESTRO!T:T,_xludf.AGGREGATE(15,6,ROW(MAESTRO!$B$3:$B$1000)/((MAESTRO!$B$3:$B$1000="MILITARES")*(UPPER(MAESTRO!$L$3:$L$1000)="CONFIRMADO")),ROWS($A$3:A25))),"")</f>
        <v/>
      </c>
      <c r="U25" s="10" t="str">
        <f ca="1">IFERROR(INDEX(MAESTRO!U:U,_xludf.AGGREGATE(15,6,ROW(MAESTRO!$B$3:$B$1000)/((MAESTRO!$B$3:$B$1000="MILITARES")*(UPPER(MAESTRO!$L$3:$L$1000)="CONFIRMADO")),ROWS($A$3:A25))),"")</f>
        <v/>
      </c>
      <c r="V25" s="10" t="str">
        <f ca="1">IFERROR(INDEX(MAESTRO!V:V,_xludf.AGGREGATE(15,6,ROW(MAESTRO!$B$3:$B$1000)/((MAESTRO!$B$3:$B$1000="MILITARES")*(UPPER(MAESTRO!$L$3:$L$1000)="CONFIRMADO")),ROWS($A$3:A25))),"")</f>
        <v/>
      </c>
      <c r="W25" s="10" t="str">
        <f ca="1">IFERROR(INDEX(MAESTRO!W:W,_xludf.AGGREGATE(15,6,ROW(MAESTRO!$B$3:$B$1000)/((MAESTRO!$B$3:$B$1000="MILITARES")*(UPPER(MAESTRO!$L$3:$L$1000)="CONFIRMADO")),ROWS($A$3:A25))),"")</f>
        <v/>
      </c>
      <c r="X25" s="10" t="str">
        <f ca="1">IFERROR(INDEX(MAESTRO!X:X,_xludf.AGGREGATE(15,6,ROW(MAESTRO!$B$3:$B$1000)/((MAESTRO!$B$3:$B$1000="MILITARES")*(UPPER(MAESTRO!$L$3:$L$1000)="CONFIRMADO")),ROWS($A$3:A25))),"")</f>
        <v/>
      </c>
    </row>
    <row r="26" spans="1:24" ht="22.05" customHeight="1">
      <c r="A26" s="15" t="str">
        <f ca="1">IFERROR(INDEX(MAESTRO!A:A,_xludf.AGGREGATE(15,6,ROW(MAESTRO!$B$3:$B$1000)/((MAESTRO!$B$3:$B$1000="MILITARES")*(UPPER(MAESTRO!$L$3:$L$1000)="CONFIRMADO")),ROWS($A$3:A26))),"")</f>
        <v/>
      </c>
      <c r="B26" s="15" t="str">
        <f ca="1">IFERROR(INDEX(MAESTRO!B:B,_xludf.AGGREGATE(15,6,ROW(MAESTRO!$B$3:$B$1000)/((MAESTRO!$B$3:$B$1000="MILITARES")*(UPPER(MAESTRO!$L$3:$L$1000)="CONFIRMADO")),ROWS($A$3:A26))),"")</f>
        <v/>
      </c>
      <c r="C26" s="15" t="str">
        <f ca="1">IFERROR(INDEX(MAESTRO!C:C,_xludf.AGGREGATE(15,6,ROW(MAESTRO!$B$3:$B$1000)/((MAESTRO!$B$3:$B$1000="MILITARES")*(UPPER(MAESTRO!$L$3:$L$1000)="CONFIRMADO")),ROWS($A$3:A26))),"")</f>
        <v/>
      </c>
      <c r="D26" s="15" t="str">
        <f ca="1">IFERROR(INDEX(MAESTRO!D:D,_xludf.AGGREGATE(15,6,ROW(MAESTRO!$B$3:$B$1000)/((MAESTRO!$B$3:$B$1000="MILITARES")*(UPPER(MAESTRO!$L$3:$L$1000)="CONFIRMADO")),ROWS($A$3:A26))),"")</f>
        <v/>
      </c>
      <c r="E26" s="15" t="str">
        <f ca="1">IFERROR(INDEX(MAESTRO!E:E,_xludf.AGGREGATE(15,6,ROW(MAESTRO!$B$3:$B$1000)/((MAESTRO!$B$3:$B$1000="MILITARES")*(UPPER(MAESTRO!$L$3:$L$1000)="CONFIRMADO")),ROWS($A$3:A26))),"")</f>
        <v/>
      </c>
      <c r="F26" s="15" t="str">
        <f ca="1">IFERROR(INDEX(MAESTRO!F:F,_xludf.AGGREGATE(15,6,ROW(MAESTRO!$B$3:$B$1000)/((MAESTRO!$B$3:$B$1000="MILITARES")*(UPPER(MAESTRO!$L$3:$L$1000)="CONFIRMADO")),ROWS($A$3:A26))),"")</f>
        <v/>
      </c>
      <c r="G26" s="15" t="str">
        <f ca="1">IFERROR(INDEX(MAESTRO!G:G,_xludf.AGGREGATE(15,6,ROW(MAESTRO!$B$3:$B$1000)/((MAESTRO!$B$3:$B$1000="MILITARES")*(UPPER(MAESTRO!$L$3:$L$1000)="CONFIRMADO")),ROWS($A$3:A26))),"")</f>
        <v/>
      </c>
      <c r="H26" s="15" t="str">
        <f ca="1">IFERROR(INDEX(MAESTRO!H:H,_xludf.AGGREGATE(15,6,ROW(MAESTRO!$B$3:$B$1000)/((MAESTRO!$B$3:$B$1000="MILITARES")*(UPPER(MAESTRO!$L$3:$L$1000)="CONFIRMADO")),ROWS($A$3:A26))),"")</f>
        <v/>
      </c>
      <c r="I26" s="15" t="str">
        <f ca="1">IFERROR(INDEX(MAESTRO!I:I,_xludf.AGGREGATE(15,6,ROW(MAESTRO!$B$3:$B$1000)/((MAESTRO!$B$3:$B$1000="MILITARES")*(UPPER(MAESTRO!$L$3:$L$1000)="CONFIRMADO")),ROWS($A$3:A26))),"")</f>
        <v/>
      </c>
      <c r="J26" s="15" t="str">
        <f ca="1">IFERROR(INDEX(MAESTRO!J:J,_xludf.AGGREGATE(15,6,ROW(MAESTRO!$B$3:$B$1000)/((MAESTRO!$B$3:$B$1000="MILITARES")*(UPPER(MAESTRO!$L$3:$L$1000)="CONFIRMADO")),ROWS($A$3:A26))),"")</f>
        <v/>
      </c>
      <c r="K26" s="15" t="str">
        <f ca="1">IFERROR(INDEX(MAESTRO!K:K,_xludf.AGGREGATE(15,6,ROW(MAESTRO!$B$3:$B$1000)/((MAESTRO!$B$3:$B$1000="MILITARES")*(UPPER(MAESTRO!$L$3:$L$1000)="CONFIRMADO")),ROWS($A$3:A26))),"")</f>
        <v/>
      </c>
      <c r="L26" s="15" t="str">
        <f ca="1">IFERROR(INDEX(MAESTRO!L:L,_xludf.AGGREGATE(15,6,ROW(MAESTRO!$B$3:$B$1000)/((MAESTRO!$B$3:$B$1000="MILITARES")*(UPPER(MAESTRO!$L$3:$L$1000)="CONFIRMADO")),ROWS($A$3:A26))),"")</f>
        <v/>
      </c>
      <c r="M26" s="15" t="str">
        <f ca="1">IFERROR(INDEX(MAESTRO!M:M,_xludf.AGGREGATE(15,6,ROW(MAESTRO!$B$3:$B$1000)/((MAESTRO!$B$3:$B$1000="MILITARES")*(UPPER(MAESTRO!$L$3:$L$1000)="CONFIRMADO")),ROWS($A$3:A26))),"")</f>
        <v/>
      </c>
      <c r="N26" s="15" t="str">
        <f ca="1">IFERROR(INDEX(MAESTRO!N:N,_xludf.AGGREGATE(15,6,ROW(MAESTRO!$B$3:$B$1000)/((MAESTRO!$B$3:$B$1000="MILITARES")*(UPPER(MAESTRO!$L$3:$L$1000)="CONFIRMADO")),ROWS($A$3:A26))),"")</f>
        <v/>
      </c>
      <c r="O26" s="15" t="str">
        <f ca="1">IFERROR(INDEX(MAESTRO!O:O,_xludf.AGGREGATE(15,6,ROW(MAESTRO!$B$3:$B$1000)/((MAESTRO!$B$3:$B$1000="MILITARES")*(UPPER(MAESTRO!$L$3:$L$1000)="CONFIRMADO")),ROWS($A$3:A26))),"")</f>
        <v/>
      </c>
      <c r="P26" s="15" t="str">
        <f ca="1">IFERROR(INDEX(MAESTRO!P:P,_xludf.AGGREGATE(15,6,ROW(MAESTRO!$B$3:$B$1000)/((MAESTRO!$B$3:$B$1000="MILITARES")*(UPPER(MAESTRO!$L$3:$L$1000)="CONFIRMADO")),ROWS($A$3:A26))),"")</f>
        <v/>
      </c>
      <c r="Q26" s="15" t="str">
        <f ca="1">IFERROR(INDEX(MAESTRO!Q:Q,_xludf.AGGREGATE(15,6,ROW(MAESTRO!$B$3:$B$1000)/((MAESTRO!$B$3:$B$1000="MILITARES")*(UPPER(MAESTRO!$L$3:$L$1000)="CONFIRMADO")),ROWS($A$3:A26))),"")</f>
        <v/>
      </c>
      <c r="R26" s="15" t="str">
        <f ca="1">IFERROR(INDEX(MAESTRO!R:R,_xludf.AGGREGATE(15,6,ROW(MAESTRO!$B$3:$B$1000)/((MAESTRO!$B$3:$B$1000="MILITARES")*(UPPER(MAESTRO!$L$3:$L$1000)="CONFIRMADO")),ROWS($A$3:A26))),"")</f>
        <v/>
      </c>
      <c r="S26" s="15" t="str">
        <f ca="1">IFERROR(INDEX(MAESTRO!S:S,_xludf.AGGREGATE(15,6,ROW(MAESTRO!$B$3:$B$1000)/((MAESTRO!$B$3:$B$1000="MILITARES")*(UPPER(MAESTRO!$L$3:$L$1000)="CONFIRMADO")),ROWS($A$3:A26))),"")</f>
        <v/>
      </c>
      <c r="T26" s="15" t="str">
        <f ca="1">IFERROR(INDEX(MAESTRO!T:T,_xludf.AGGREGATE(15,6,ROW(MAESTRO!$B$3:$B$1000)/((MAESTRO!$B$3:$B$1000="MILITARES")*(UPPER(MAESTRO!$L$3:$L$1000)="CONFIRMADO")),ROWS($A$3:A26))),"")</f>
        <v/>
      </c>
      <c r="U26" s="15" t="str">
        <f ca="1">IFERROR(INDEX(MAESTRO!U:U,_xludf.AGGREGATE(15,6,ROW(MAESTRO!$B$3:$B$1000)/((MAESTRO!$B$3:$B$1000="MILITARES")*(UPPER(MAESTRO!$L$3:$L$1000)="CONFIRMADO")),ROWS($A$3:A26))),"")</f>
        <v/>
      </c>
      <c r="V26" s="15" t="str">
        <f ca="1">IFERROR(INDEX(MAESTRO!V:V,_xludf.AGGREGATE(15,6,ROW(MAESTRO!$B$3:$B$1000)/((MAESTRO!$B$3:$B$1000="MILITARES")*(UPPER(MAESTRO!$L$3:$L$1000)="CONFIRMADO")),ROWS($A$3:A26))),"")</f>
        <v/>
      </c>
      <c r="W26" s="15" t="str">
        <f ca="1">IFERROR(INDEX(MAESTRO!W:W,_xludf.AGGREGATE(15,6,ROW(MAESTRO!$B$3:$B$1000)/((MAESTRO!$B$3:$B$1000="MILITARES")*(UPPER(MAESTRO!$L$3:$L$1000)="CONFIRMADO")),ROWS($A$3:A26))),"")</f>
        <v/>
      </c>
      <c r="X26" s="15" t="str">
        <f ca="1">IFERROR(INDEX(MAESTRO!X:X,_xludf.AGGREGATE(15,6,ROW(MAESTRO!$B$3:$B$1000)/((MAESTRO!$B$3:$B$1000="MILITARES")*(UPPER(MAESTRO!$L$3:$L$1000)="CONFIRMADO")),ROWS($A$3:A26))),"")</f>
        <v/>
      </c>
    </row>
    <row r="27" spans="1:24" ht="22.05" customHeight="1">
      <c r="A27" s="10" t="str">
        <f ca="1">IFERROR(INDEX(MAESTRO!A:A,_xludf.AGGREGATE(15,6,ROW(MAESTRO!$B$3:$B$1000)/((MAESTRO!$B$3:$B$1000="MILITARES")*(UPPER(MAESTRO!$L$3:$L$1000)="CONFIRMADO")),ROWS($A$3:A27))),"")</f>
        <v/>
      </c>
      <c r="B27" s="10" t="str">
        <f ca="1">IFERROR(INDEX(MAESTRO!B:B,_xludf.AGGREGATE(15,6,ROW(MAESTRO!$B$3:$B$1000)/((MAESTRO!$B$3:$B$1000="MILITARES")*(UPPER(MAESTRO!$L$3:$L$1000)="CONFIRMADO")),ROWS($A$3:A27))),"")</f>
        <v/>
      </c>
      <c r="C27" s="10" t="str">
        <f ca="1">IFERROR(INDEX(MAESTRO!C:C,_xludf.AGGREGATE(15,6,ROW(MAESTRO!$B$3:$B$1000)/((MAESTRO!$B$3:$B$1000="MILITARES")*(UPPER(MAESTRO!$L$3:$L$1000)="CONFIRMADO")),ROWS($A$3:A27))),"")</f>
        <v/>
      </c>
      <c r="D27" s="10" t="str">
        <f ca="1">IFERROR(INDEX(MAESTRO!D:D,_xludf.AGGREGATE(15,6,ROW(MAESTRO!$B$3:$B$1000)/((MAESTRO!$B$3:$B$1000="MILITARES")*(UPPER(MAESTRO!$L$3:$L$1000)="CONFIRMADO")),ROWS($A$3:A27))),"")</f>
        <v/>
      </c>
      <c r="E27" s="10" t="str">
        <f ca="1">IFERROR(INDEX(MAESTRO!E:E,_xludf.AGGREGATE(15,6,ROW(MAESTRO!$B$3:$B$1000)/((MAESTRO!$B$3:$B$1000="MILITARES")*(UPPER(MAESTRO!$L$3:$L$1000)="CONFIRMADO")),ROWS($A$3:A27))),"")</f>
        <v/>
      </c>
      <c r="F27" s="10" t="str">
        <f ca="1">IFERROR(INDEX(MAESTRO!F:F,_xludf.AGGREGATE(15,6,ROW(MAESTRO!$B$3:$B$1000)/((MAESTRO!$B$3:$B$1000="MILITARES")*(UPPER(MAESTRO!$L$3:$L$1000)="CONFIRMADO")),ROWS($A$3:A27))),"")</f>
        <v/>
      </c>
      <c r="G27" s="10" t="str">
        <f ca="1">IFERROR(INDEX(MAESTRO!G:G,_xludf.AGGREGATE(15,6,ROW(MAESTRO!$B$3:$B$1000)/((MAESTRO!$B$3:$B$1000="MILITARES")*(UPPER(MAESTRO!$L$3:$L$1000)="CONFIRMADO")),ROWS($A$3:A27))),"")</f>
        <v/>
      </c>
      <c r="H27" s="10" t="str">
        <f ca="1">IFERROR(INDEX(MAESTRO!H:H,_xludf.AGGREGATE(15,6,ROW(MAESTRO!$B$3:$B$1000)/((MAESTRO!$B$3:$B$1000="MILITARES")*(UPPER(MAESTRO!$L$3:$L$1000)="CONFIRMADO")),ROWS($A$3:A27))),"")</f>
        <v/>
      </c>
      <c r="I27" s="10" t="str">
        <f ca="1">IFERROR(INDEX(MAESTRO!I:I,_xludf.AGGREGATE(15,6,ROW(MAESTRO!$B$3:$B$1000)/((MAESTRO!$B$3:$B$1000="MILITARES")*(UPPER(MAESTRO!$L$3:$L$1000)="CONFIRMADO")),ROWS($A$3:A27))),"")</f>
        <v/>
      </c>
      <c r="J27" s="10" t="str">
        <f ca="1">IFERROR(INDEX(MAESTRO!J:J,_xludf.AGGREGATE(15,6,ROW(MAESTRO!$B$3:$B$1000)/((MAESTRO!$B$3:$B$1000="MILITARES")*(UPPER(MAESTRO!$L$3:$L$1000)="CONFIRMADO")),ROWS($A$3:A27))),"")</f>
        <v/>
      </c>
      <c r="K27" s="10" t="str">
        <f ca="1">IFERROR(INDEX(MAESTRO!K:K,_xludf.AGGREGATE(15,6,ROW(MAESTRO!$B$3:$B$1000)/((MAESTRO!$B$3:$B$1000="MILITARES")*(UPPER(MAESTRO!$L$3:$L$1000)="CONFIRMADO")),ROWS($A$3:A27))),"")</f>
        <v/>
      </c>
      <c r="L27" s="10" t="str">
        <f ca="1">IFERROR(INDEX(MAESTRO!L:L,_xludf.AGGREGATE(15,6,ROW(MAESTRO!$B$3:$B$1000)/((MAESTRO!$B$3:$B$1000="MILITARES")*(UPPER(MAESTRO!$L$3:$L$1000)="CONFIRMADO")),ROWS($A$3:A27))),"")</f>
        <v/>
      </c>
      <c r="M27" s="10" t="str">
        <f ca="1">IFERROR(INDEX(MAESTRO!M:M,_xludf.AGGREGATE(15,6,ROW(MAESTRO!$B$3:$B$1000)/((MAESTRO!$B$3:$B$1000="MILITARES")*(UPPER(MAESTRO!$L$3:$L$1000)="CONFIRMADO")),ROWS($A$3:A27))),"")</f>
        <v/>
      </c>
      <c r="N27" s="10" t="str">
        <f ca="1">IFERROR(INDEX(MAESTRO!N:N,_xludf.AGGREGATE(15,6,ROW(MAESTRO!$B$3:$B$1000)/((MAESTRO!$B$3:$B$1000="MILITARES")*(UPPER(MAESTRO!$L$3:$L$1000)="CONFIRMADO")),ROWS($A$3:A27))),"")</f>
        <v/>
      </c>
      <c r="O27" s="10" t="str">
        <f ca="1">IFERROR(INDEX(MAESTRO!O:O,_xludf.AGGREGATE(15,6,ROW(MAESTRO!$B$3:$B$1000)/((MAESTRO!$B$3:$B$1000="MILITARES")*(UPPER(MAESTRO!$L$3:$L$1000)="CONFIRMADO")),ROWS($A$3:A27))),"")</f>
        <v/>
      </c>
      <c r="P27" s="10" t="str">
        <f ca="1">IFERROR(INDEX(MAESTRO!P:P,_xludf.AGGREGATE(15,6,ROW(MAESTRO!$B$3:$B$1000)/((MAESTRO!$B$3:$B$1000="MILITARES")*(UPPER(MAESTRO!$L$3:$L$1000)="CONFIRMADO")),ROWS($A$3:A27))),"")</f>
        <v/>
      </c>
      <c r="Q27" s="10" t="str">
        <f ca="1">IFERROR(INDEX(MAESTRO!Q:Q,_xludf.AGGREGATE(15,6,ROW(MAESTRO!$B$3:$B$1000)/((MAESTRO!$B$3:$B$1000="MILITARES")*(UPPER(MAESTRO!$L$3:$L$1000)="CONFIRMADO")),ROWS($A$3:A27))),"")</f>
        <v/>
      </c>
      <c r="R27" s="10" t="str">
        <f ca="1">IFERROR(INDEX(MAESTRO!R:R,_xludf.AGGREGATE(15,6,ROW(MAESTRO!$B$3:$B$1000)/((MAESTRO!$B$3:$B$1000="MILITARES")*(UPPER(MAESTRO!$L$3:$L$1000)="CONFIRMADO")),ROWS($A$3:A27))),"")</f>
        <v/>
      </c>
      <c r="S27" s="10" t="str">
        <f ca="1">IFERROR(INDEX(MAESTRO!S:S,_xludf.AGGREGATE(15,6,ROW(MAESTRO!$B$3:$B$1000)/((MAESTRO!$B$3:$B$1000="MILITARES")*(UPPER(MAESTRO!$L$3:$L$1000)="CONFIRMADO")),ROWS($A$3:A27))),"")</f>
        <v/>
      </c>
      <c r="T27" s="10" t="str">
        <f ca="1">IFERROR(INDEX(MAESTRO!T:T,_xludf.AGGREGATE(15,6,ROW(MAESTRO!$B$3:$B$1000)/((MAESTRO!$B$3:$B$1000="MILITARES")*(UPPER(MAESTRO!$L$3:$L$1000)="CONFIRMADO")),ROWS($A$3:A27))),"")</f>
        <v/>
      </c>
      <c r="U27" s="10" t="str">
        <f ca="1">IFERROR(INDEX(MAESTRO!U:U,_xludf.AGGREGATE(15,6,ROW(MAESTRO!$B$3:$B$1000)/((MAESTRO!$B$3:$B$1000="MILITARES")*(UPPER(MAESTRO!$L$3:$L$1000)="CONFIRMADO")),ROWS($A$3:A27))),"")</f>
        <v/>
      </c>
      <c r="V27" s="10" t="str">
        <f ca="1">IFERROR(INDEX(MAESTRO!V:V,_xludf.AGGREGATE(15,6,ROW(MAESTRO!$B$3:$B$1000)/((MAESTRO!$B$3:$B$1000="MILITARES")*(UPPER(MAESTRO!$L$3:$L$1000)="CONFIRMADO")),ROWS($A$3:A27))),"")</f>
        <v/>
      </c>
      <c r="W27" s="10" t="str">
        <f ca="1">IFERROR(INDEX(MAESTRO!W:W,_xludf.AGGREGATE(15,6,ROW(MAESTRO!$B$3:$B$1000)/((MAESTRO!$B$3:$B$1000="MILITARES")*(UPPER(MAESTRO!$L$3:$L$1000)="CONFIRMADO")),ROWS($A$3:A27))),"")</f>
        <v/>
      </c>
      <c r="X27" s="10" t="str">
        <f ca="1">IFERROR(INDEX(MAESTRO!X:X,_xludf.AGGREGATE(15,6,ROW(MAESTRO!$B$3:$B$1000)/((MAESTRO!$B$3:$B$1000="MILITARES")*(UPPER(MAESTRO!$L$3:$L$1000)="CONFIRMADO")),ROWS($A$3:A27))),"")</f>
        <v/>
      </c>
    </row>
    <row r="28" spans="1:24" ht="22.05" customHeight="1">
      <c r="A28" s="15" t="str">
        <f ca="1">IFERROR(INDEX(MAESTRO!A:A,_xludf.AGGREGATE(15,6,ROW(MAESTRO!$B$3:$B$1000)/((MAESTRO!$B$3:$B$1000="MILITARES")*(UPPER(MAESTRO!$L$3:$L$1000)="CONFIRMADO")),ROWS($A$3:A28))),"")</f>
        <v/>
      </c>
      <c r="B28" s="15" t="str">
        <f ca="1">IFERROR(INDEX(MAESTRO!B:B,_xludf.AGGREGATE(15,6,ROW(MAESTRO!$B$3:$B$1000)/((MAESTRO!$B$3:$B$1000="MILITARES")*(UPPER(MAESTRO!$L$3:$L$1000)="CONFIRMADO")),ROWS($A$3:A28))),"")</f>
        <v/>
      </c>
      <c r="C28" s="15" t="str">
        <f ca="1">IFERROR(INDEX(MAESTRO!C:C,_xludf.AGGREGATE(15,6,ROW(MAESTRO!$B$3:$B$1000)/((MAESTRO!$B$3:$B$1000="MILITARES")*(UPPER(MAESTRO!$L$3:$L$1000)="CONFIRMADO")),ROWS($A$3:A28))),"")</f>
        <v/>
      </c>
      <c r="D28" s="15" t="str">
        <f ca="1">IFERROR(INDEX(MAESTRO!D:D,_xludf.AGGREGATE(15,6,ROW(MAESTRO!$B$3:$B$1000)/((MAESTRO!$B$3:$B$1000="MILITARES")*(UPPER(MAESTRO!$L$3:$L$1000)="CONFIRMADO")),ROWS($A$3:A28))),"")</f>
        <v/>
      </c>
      <c r="E28" s="15" t="str">
        <f ca="1">IFERROR(INDEX(MAESTRO!E:E,_xludf.AGGREGATE(15,6,ROW(MAESTRO!$B$3:$B$1000)/((MAESTRO!$B$3:$B$1000="MILITARES")*(UPPER(MAESTRO!$L$3:$L$1000)="CONFIRMADO")),ROWS($A$3:A28))),"")</f>
        <v/>
      </c>
      <c r="F28" s="15" t="str">
        <f ca="1">IFERROR(INDEX(MAESTRO!F:F,_xludf.AGGREGATE(15,6,ROW(MAESTRO!$B$3:$B$1000)/((MAESTRO!$B$3:$B$1000="MILITARES")*(UPPER(MAESTRO!$L$3:$L$1000)="CONFIRMADO")),ROWS($A$3:A28))),"")</f>
        <v/>
      </c>
      <c r="G28" s="15" t="str">
        <f ca="1">IFERROR(INDEX(MAESTRO!G:G,_xludf.AGGREGATE(15,6,ROW(MAESTRO!$B$3:$B$1000)/((MAESTRO!$B$3:$B$1000="MILITARES")*(UPPER(MAESTRO!$L$3:$L$1000)="CONFIRMADO")),ROWS($A$3:A28))),"")</f>
        <v/>
      </c>
      <c r="H28" s="15" t="str">
        <f ca="1">IFERROR(INDEX(MAESTRO!H:H,_xludf.AGGREGATE(15,6,ROW(MAESTRO!$B$3:$B$1000)/((MAESTRO!$B$3:$B$1000="MILITARES")*(UPPER(MAESTRO!$L$3:$L$1000)="CONFIRMADO")),ROWS($A$3:A28))),"")</f>
        <v/>
      </c>
      <c r="I28" s="15" t="str">
        <f ca="1">IFERROR(INDEX(MAESTRO!I:I,_xludf.AGGREGATE(15,6,ROW(MAESTRO!$B$3:$B$1000)/((MAESTRO!$B$3:$B$1000="MILITARES")*(UPPER(MAESTRO!$L$3:$L$1000)="CONFIRMADO")),ROWS($A$3:A28))),"")</f>
        <v/>
      </c>
      <c r="J28" s="15" t="str">
        <f ca="1">IFERROR(INDEX(MAESTRO!J:J,_xludf.AGGREGATE(15,6,ROW(MAESTRO!$B$3:$B$1000)/((MAESTRO!$B$3:$B$1000="MILITARES")*(UPPER(MAESTRO!$L$3:$L$1000)="CONFIRMADO")),ROWS($A$3:A28))),"")</f>
        <v/>
      </c>
      <c r="K28" s="15" t="str">
        <f ca="1">IFERROR(INDEX(MAESTRO!K:K,_xludf.AGGREGATE(15,6,ROW(MAESTRO!$B$3:$B$1000)/((MAESTRO!$B$3:$B$1000="MILITARES")*(UPPER(MAESTRO!$L$3:$L$1000)="CONFIRMADO")),ROWS($A$3:A28))),"")</f>
        <v/>
      </c>
      <c r="L28" s="15" t="str">
        <f ca="1">IFERROR(INDEX(MAESTRO!L:L,_xludf.AGGREGATE(15,6,ROW(MAESTRO!$B$3:$B$1000)/((MAESTRO!$B$3:$B$1000="MILITARES")*(UPPER(MAESTRO!$L$3:$L$1000)="CONFIRMADO")),ROWS($A$3:A28))),"")</f>
        <v/>
      </c>
      <c r="M28" s="15" t="str">
        <f ca="1">IFERROR(INDEX(MAESTRO!M:M,_xludf.AGGREGATE(15,6,ROW(MAESTRO!$B$3:$B$1000)/((MAESTRO!$B$3:$B$1000="MILITARES")*(UPPER(MAESTRO!$L$3:$L$1000)="CONFIRMADO")),ROWS($A$3:A28))),"")</f>
        <v/>
      </c>
      <c r="N28" s="15" t="str">
        <f ca="1">IFERROR(INDEX(MAESTRO!N:N,_xludf.AGGREGATE(15,6,ROW(MAESTRO!$B$3:$B$1000)/((MAESTRO!$B$3:$B$1000="MILITARES")*(UPPER(MAESTRO!$L$3:$L$1000)="CONFIRMADO")),ROWS($A$3:A28))),"")</f>
        <v/>
      </c>
      <c r="O28" s="15" t="str">
        <f ca="1">IFERROR(INDEX(MAESTRO!O:O,_xludf.AGGREGATE(15,6,ROW(MAESTRO!$B$3:$B$1000)/((MAESTRO!$B$3:$B$1000="MILITARES")*(UPPER(MAESTRO!$L$3:$L$1000)="CONFIRMADO")),ROWS($A$3:A28))),"")</f>
        <v/>
      </c>
      <c r="P28" s="15" t="str">
        <f ca="1">IFERROR(INDEX(MAESTRO!P:P,_xludf.AGGREGATE(15,6,ROW(MAESTRO!$B$3:$B$1000)/((MAESTRO!$B$3:$B$1000="MILITARES")*(UPPER(MAESTRO!$L$3:$L$1000)="CONFIRMADO")),ROWS($A$3:A28))),"")</f>
        <v/>
      </c>
      <c r="Q28" s="15" t="str">
        <f ca="1">IFERROR(INDEX(MAESTRO!Q:Q,_xludf.AGGREGATE(15,6,ROW(MAESTRO!$B$3:$B$1000)/((MAESTRO!$B$3:$B$1000="MILITARES")*(UPPER(MAESTRO!$L$3:$L$1000)="CONFIRMADO")),ROWS($A$3:A28))),"")</f>
        <v/>
      </c>
      <c r="R28" s="15" t="str">
        <f ca="1">IFERROR(INDEX(MAESTRO!R:R,_xludf.AGGREGATE(15,6,ROW(MAESTRO!$B$3:$B$1000)/((MAESTRO!$B$3:$B$1000="MILITARES")*(UPPER(MAESTRO!$L$3:$L$1000)="CONFIRMADO")),ROWS($A$3:A28))),"")</f>
        <v/>
      </c>
      <c r="S28" s="15" t="str">
        <f ca="1">IFERROR(INDEX(MAESTRO!S:S,_xludf.AGGREGATE(15,6,ROW(MAESTRO!$B$3:$B$1000)/((MAESTRO!$B$3:$B$1000="MILITARES")*(UPPER(MAESTRO!$L$3:$L$1000)="CONFIRMADO")),ROWS($A$3:A28))),"")</f>
        <v/>
      </c>
      <c r="T28" s="15" t="str">
        <f ca="1">IFERROR(INDEX(MAESTRO!T:T,_xludf.AGGREGATE(15,6,ROW(MAESTRO!$B$3:$B$1000)/((MAESTRO!$B$3:$B$1000="MILITARES")*(UPPER(MAESTRO!$L$3:$L$1000)="CONFIRMADO")),ROWS($A$3:A28))),"")</f>
        <v/>
      </c>
      <c r="U28" s="15" t="str">
        <f ca="1">IFERROR(INDEX(MAESTRO!U:U,_xludf.AGGREGATE(15,6,ROW(MAESTRO!$B$3:$B$1000)/((MAESTRO!$B$3:$B$1000="MILITARES")*(UPPER(MAESTRO!$L$3:$L$1000)="CONFIRMADO")),ROWS($A$3:A28))),"")</f>
        <v/>
      </c>
      <c r="V28" s="15" t="str">
        <f ca="1">IFERROR(INDEX(MAESTRO!V:V,_xludf.AGGREGATE(15,6,ROW(MAESTRO!$B$3:$B$1000)/((MAESTRO!$B$3:$B$1000="MILITARES")*(UPPER(MAESTRO!$L$3:$L$1000)="CONFIRMADO")),ROWS($A$3:A28))),"")</f>
        <v/>
      </c>
      <c r="W28" s="15" t="str">
        <f ca="1">IFERROR(INDEX(MAESTRO!W:W,_xludf.AGGREGATE(15,6,ROW(MAESTRO!$B$3:$B$1000)/((MAESTRO!$B$3:$B$1000="MILITARES")*(UPPER(MAESTRO!$L$3:$L$1000)="CONFIRMADO")),ROWS($A$3:A28))),"")</f>
        <v/>
      </c>
      <c r="X28" s="15" t="str">
        <f ca="1">IFERROR(INDEX(MAESTRO!X:X,_xludf.AGGREGATE(15,6,ROW(MAESTRO!$B$3:$B$1000)/((MAESTRO!$B$3:$B$1000="MILITARES")*(UPPER(MAESTRO!$L$3:$L$1000)="CONFIRMADO")),ROWS($A$3:A28))),"")</f>
        <v/>
      </c>
    </row>
    <row r="29" spans="1:24" ht="22.05" customHeight="1">
      <c r="A29" s="10" t="str">
        <f ca="1">IFERROR(INDEX(MAESTRO!A:A,_xludf.AGGREGATE(15,6,ROW(MAESTRO!$B$3:$B$1000)/((MAESTRO!$B$3:$B$1000="MILITARES")*(UPPER(MAESTRO!$L$3:$L$1000)="CONFIRMADO")),ROWS($A$3:A29))),"")</f>
        <v/>
      </c>
      <c r="B29" s="10" t="str">
        <f ca="1">IFERROR(INDEX(MAESTRO!B:B,_xludf.AGGREGATE(15,6,ROW(MAESTRO!$B$3:$B$1000)/((MAESTRO!$B$3:$B$1000="MILITARES")*(UPPER(MAESTRO!$L$3:$L$1000)="CONFIRMADO")),ROWS($A$3:A29))),"")</f>
        <v/>
      </c>
      <c r="C29" s="10" t="str">
        <f ca="1">IFERROR(INDEX(MAESTRO!C:C,_xludf.AGGREGATE(15,6,ROW(MAESTRO!$B$3:$B$1000)/((MAESTRO!$B$3:$B$1000="MILITARES")*(UPPER(MAESTRO!$L$3:$L$1000)="CONFIRMADO")),ROWS($A$3:A29))),"")</f>
        <v/>
      </c>
      <c r="D29" s="10" t="str">
        <f ca="1">IFERROR(INDEX(MAESTRO!D:D,_xludf.AGGREGATE(15,6,ROW(MAESTRO!$B$3:$B$1000)/((MAESTRO!$B$3:$B$1000="MILITARES")*(UPPER(MAESTRO!$L$3:$L$1000)="CONFIRMADO")),ROWS($A$3:A29))),"")</f>
        <v/>
      </c>
      <c r="E29" s="10" t="str">
        <f ca="1">IFERROR(INDEX(MAESTRO!E:E,_xludf.AGGREGATE(15,6,ROW(MAESTRO!$B$3:$B$1000)/((MAESTRO!$B$3:$B$1000="MILITARES")*(UPPER(MAESTRO!$L$3:$L$1000)="CONFIRMADO")),ROWS($A$3:A29))),"")</f>
        <v/>
      </c>
      <c r="F29" s="10" t="str">
        <f ca="1">IFERROR(INDEX(MAESTRO!F:F,_xludf.AGGREGATE(15,6,ROW(MAESTRO!$B$3:$B$1000)/((MAESTRO!$B$3:$B$1000="MILITARES")*(UPPER(MAESTRO!$L$3:$L$1000)="CONFIRMADO")),ROWS($A$3:A29))),"")</f>
        <v/>
      </c>
      <c r="G29" s="10" t="str">
        <f ca="1">IFERROR(INDEX(MAESTRO!G:G,_xludf.AGGREGATE(15,6,ROW(MAESTRO!$B$3:$B$1000)/((MAESTRO!$B$3:$B$1000="MILITARES")*(UPPER(MAESTRO!$L$3:$L$1000)="CONFIRMADO")),ROWS($A$3:A29))),"")</f>
        <v/>
      </c>
      <c r="H29" s="10" t="str">
        <f ca="1">IFERROR(INDEX(MAESTRO!H:H,_xludf.AGGREGATE(15,6,ROW(MAESTRO!$B$3:$B$1000)/((MAESTRO!$B$3:$B$1000="MILITARES")*(UPPER(MAESTRO!$L$3:$L$1000)="CONFIRMADO")),ROWS($A$3:A29))),"")</f>
        <v/>
      </c>
      <c r="I29" s="10" t="str">
        <f ca="1">IFERROR(INDEX(MAESTRO!I:I,_xludf.AGGREGATE(15,6,ROW(MAESTRO!$B$3:$B$1000)/((MAESTRO!$B$3:$B$1000="MILITARES")*(UPPER(MAESTRO!$L$3:$L$1000)="CONFIRMADO")),ROWS($A$3:A29))),"")</f>
        <v/>
      </c>
      <c r="J29" s="10" t="str">
        <f ca="1">IFERROR(INDEX(MAESTRO!J:J,_xludf.AGGREGATE(15,6,ROW(MAESTRO!$B$3:$B$1000)/((MAESTRO!$B$3:$B$1000="MILITARES")*(UPPER(MAESTRO!$L$3:$L$1000)="CONFIRMADO")),ROWS($A$3:A29))),"")</f>
        <v/>
      </c>
      <c r="K29" s="10" t="str">
        <f ca="1">IFERROR(INDEX(MAESTRO!K:K,_xludf.AGGREGATE(15,6,ROW(MAESTRO!$B$3:$B$1000)/((MAESTRO!$B$3:$B$1000="MILITARES")*(UPPER(MAESTRO!$L$3:$L$1000)="CONFIRMADO")),ROWS($A$3:A29))),"")</f>
        <v/>
      </c>
      <c r="L29" s="10" t="str">
        <f ca="1">IFERROR(INDEX(MAESTRO!L:L,_xludf.AGGREGATE(15,6,ROW(MAESTRO!$B$3:$B$1000)/((MAESTRO!$B$3:$B$1000="MILITARES")*(UPPER(MAESTRO!$L$3:$L$1000)="CONFIRMADO")),ROWS($A$3:A29))),"")</f>
        <v/>
      </c>
      <c r="M29" s="10" t="str">
        <f ca="1">IFERROR(INDEX(MAESTRO!M:M,_xludf.AGGREGATE(15,6,ROW(MAESTRO!$B$3:$B$1000)/((MAESTRO!$B$3:$B$1000="MILITARES")*(UPPER(MAESTRO!$L$3:$L$1000)="CONFIRMADO")),ROWS($A$3:A29))),"")</f>
        <v/>
      </c>
      <c r="N29" s="10" t="str">
        <f ca="1">IFERROR(INDEX(MAESTRO!N:N,_xludf.AGGREGATE(15,6,ROW(MAESTRO!$B$3:$B$1000)/((MAESTRO!$B$3:$B$1000="MILITARES")*(UPPER(MAESTRO!$L$3:$L$1000)="CONFIRMADO")),ROWS($A$3:A29))),"")</f>
        <v/>
      </c>
      <c r="O29" s="10" t="str">
        <f ca="1">IFERROR(INDEX(MAESTRO!O:O,_xludf.AGGREGATE(15,6,ROW(MAESTRO!$B$3:$B$1000)/((MAESTRO!$B$3:$B$1000="MILITARES")*(UPPER(MAESTRO!$L$3:$L$1000)="CONFIRMADO")),ROWS($A$3:A29))),"")</f>
        <v/>
      </c>
      <c r="P29" s="10" t="str">
        <f ca="1">IFERROR(INDEX(MAESTRO!P:P,_xludf.AGGREGATE(15,6,ROW(MAESTRO!$B$3:$B$1000)/((MAESTRO!$B$3:$B$1000="MILITARES")*(UPPER(MAESTRO!$L$3:$L$1000)="CONFIRMADO")),ROWS($A$3:A29))),"")</f>
        <v/>
      </c>
      <c r="Q29" s="10" t="str">
        <f ca="1">IFERROR(INDEX(MAESTRO!Q:Q,_xludf.AGGREGATE(15,6,ROW(MAESTRO!$B$3:$B$1000)/((MAESTRO!$B$3:$B$1000="MILITARES")*(UPPER(MAESTRO!$L$3:$L$1000)="CONFIRMADO")),ROWS($A$3:A29))),"")</f>
        <v/>
      </c>
      <c r="R29" s="10" t="str">
        <f ca="1">IFERROR(INDEX(MAESTRO!R:R,_xludf.AGGREGATE(15,6,ROW(MAESTRO!$B$3:$B$1000)/((MAESTRO!$B$3:$B$1000="MILITARES")*(UPPER(MAESTRO!$L$3:$L$1000)="CONFIRMADO")),ROWS($A$3:A29))),"")</f>
        <v/>
      </c>
      <c r="S29" s="10" t="str">
        <f ca="1">IFERROR(INDEX(MAESTRO!S:S,_xludf.AGGREGATE(15,6,ROW(MAESTRO!$B$3:$B$1000)/((MAESTRO!$B$3:$B$1000="MILITARES")*(UPPER(MAESTRO!$L$3:$L$1000)="CONFIRMADO")),ROWS($A$3:A29))),"")</f>
        <v/>
      </c>
      <c r="T29" s="10" t="str">
        <f ca="1">IFERROR(INDEX(MAESTRO!T:T,_xludf.AGGREGATE(15,6,ROW(MAESTRO!$B$3:$B$1000)/((MAESTRO!$B$3:$B$1000="MILITARES")*(UPPER(MAESTRO!$L$3:$L$1000)="CONFIRMADO")),ROWS($A$3:A29))),"")</f>
        <v/>
      </c>
      <c r="U29" s="10" t="str">
        <f ca="1">IFERROR(INDEX(MAESTRO!U:U,_xludf.AGGREGATE(15,6,ROW(MAESTRO!$B$3:$B$1000)/((MAESTRO!$B$3:$B$1000="MILITARES")*(UPPER(MAESTRO!$L$3:$L$1000)="CONFIRMADO")),ROWS($A$3:A29))),"")</f>
        <v/>
      </c>
      <c r="V29" s="10" t="str">
        <f ca="1">IFERROR(INDEX(MAESTRO!V:V,_xludf.AGGREGATE(15,6,ROW(MAESTRO!$B$3:$B$1000)/((MAESTRO!$B$3:$B$1000="MILITARES")*(UPPER(MAESTRO!$L$3:$L$1000)="CONFIRMADO")),ROWS($A$3:A29))),"")</f>
        <v/>
      </c>
      <c r="W29" s="10" t="str">
        <f ca="1">IFERROR(INDEX(MAESTRO!W:W,_xludf.AGGREGATE(15,6,ROW(MAESTRO!$B$3:$B$1000)/((MAESTRO!$B$3:$B$1000="MILITARES")*(UPPER(MAESTRO!$L$3:$L$1000)="CONFIRMADO")),ROWS($A$3:A29))),"")</f>
        <v/>
      </c>
      <c r="X29" s="10" t="str">
        <f ca="1">IFERROR(INDEX(MAESTRO!X:X,_xludf.AGGREGATE(15,6,ROW(MAESTRO!$B$3:$B$1000)/((MAESTRO!$B$3:$B$1000="MILITARES")*(UPPER(MAESTRO!$L$3:$L$1000)="CONFIRMADO")),ROWS($A$3:A29))),"")</f>
        <v/>
      </c>
    </row>
    <row r="30" spans="1:24" ht="22.05" customHeight="1">
      <c r="A30" s="15" t="str">
        <f ca="1">IFERROR(INDEX(MAESTRO!A:A,_xludf.AGGREGATE(15,6,ROW(MAESTRO!$B$3:$B$1000)/((MAESTRO!$B$3:$B$1000="MILITARES")*(UPPER(MAESTRO!$L$3:$L$1000)="CONFIRMADO")),ROWS($A$3:A30))),"")</f>
        <v/>
      </c>
      <c r="B30" s="15" t="str">
        <f ca="1">IFERROR(INDEX(MAESTRO!B:B,_xludf.AGGREGATE(15,6,ROW(MAESTRO!$B$3:$B$1000)/((MAESTRO!$B$3:$B$1000="MILITARES")*(UPPER(MAESTRO!$L$3:$L$1000)="CONFIRMADO")),ROWS($A$3:A30))),"")</f>
        <v/>
      </c>
      <c r="C30" s="15" t="str">
        <f ca="1">IFERROR(INDEX(MAESTRO!C:C,_xludf.AGGREGATE(15,6,ROW(MAESTRO!$B$3:$B$1000)/((MAESTRO!$B$3:$B$1000="MILITARES")*(UPPER(MAESTRO!$L$3:$L$1000)="CONFIRMADO")),ROWS($A$3:A30))),"")</f>
        <v/>
      </c>
      <c r="D30" s="15" t="str">
        <f ca="1">IFERROR(INDEX(MAESTRO!D:D,_xludf.AGGREGATE(15,6,ROW(MAESTRO!$B$3:$B$1000)/((MAESTRO!$B$3:$B$1000="MILITARES")*(UPPER(MAESTRO!$L$3:$L$1000)="CONFIRMADO")),ROWS($A$3:A30))),"")</f>
        <v/>
      </c>
      <c r="E30" s="15" t="str">
        <f ca="1">IFERROR(INDEX(MAESTRO!E:E,_xludf.AGGREGATE(15,6,ROW(MAESTRO!$B$3:$B$1000)/((MAESTRO!$B$3:$B$1000="MILITARES")*(UPPER(MAESTRO!$L$3:$L$1000)="CONFIRMADO")),ROWS($A$3:A30))),"")</f>
        <v/>
      </c>
      <c r="F30" s="15" t="str">
        <f ca="1">IFERROR(INDEX(MAESTRO!F:F,_xludf.AGGREGATE(15,6,ROW(MAESTRO!$B$3:$B$1000)/((MAESTRO!$B$3:$B$1000="MILITARES")*(UPPER(MAESTRO!$L$3:$L$1000)="CONFIRMADO")),ROWS($A$3:A30))),"")</f>
        <v/>
      </c>
      <c r="G30" s="15" t="str">
        <f ca="1">IFERROR(INDEX(MAESTRO!G:G,_xludf.AGGREGATE(15,6,ROW(MAESTRO!$B$3:$B$1000)/((MAESTRO!$B$3:$B$1000="MILITARES")*(UPPER(MAESTRO!$L$3:$L$1000)="CONFIRMADO")),ROWS($A$3:A30))),"")</f>
        <v/>
      </c>
      <c r="H30" s="15" t="str">
        <f ca="1">IFERROR(INDEX(MAESTRO!H:H,_xludf.AGGREGATE(15,6,ROW(MAESTRO!$B$3:$B$1000)/((MAESTRO!$B$3:$B$1000="MILITARES")*(UPPER(MAESTRO!$L$3:$L$1000)="CONFIRMADO")),ROWS($A$3:A30))),"")</f>
        <v/>
      </c>
      <c r="I30" s="15" t="str">
        <f ca="1">IFERROR(INDEX(MAESTRO!I:I,_xludf.AGGREGATE(15,6,ROW(MAESTRO!$B$3:$B$1000)/((MAESTRO!$B$3:$B$1000="MILITARES")*(UPPER(MAESTRO!$L$3:$L$1000)="CONFIRMADO")),ROWS($A$3:A30))),"")</f>
        <v/>
      </c>
      <c r="J30" s="15" t="str">
        <f ca="1">IFERROR(INDEX(MAESTRO!J:J,_xludf.AGGREGATE(15,6,ROW(MAESTRO!$B$3:$B$1000)/((MAESTRO!$B$3:$B$1000="MILITARES")*(UPPER(MAESTRO!$L$3:$L$1000)="CONFIRMADO")),ROWS($A$3:A30))),"")</f>
        <v/>
      </c>
      <c r="K30" s="15" t="str">
        <f ca="1">IFERROR(INDEX(MAESTRO!K:K,_xludf.AGGREGATE(15,6,ROW(MAESTRO!$B$3:$B$1000)/((MAESTRO!$B$3:$B$1000="MILITARES")*(UPPER(MAESTRO!$L$3:$L$1000)="CONFIRMADO")),ROWS($A$3:A30))),"")</f>
        <v/>
      </c>
      <c r="L30" s="15" t="str">
        <f ca="1">IFERROR(INDEX(MAESTRO!L:L,_xludf.AGGREGATE(15,6,ROW(MAESTRO!$B$3:$B$1000)/((MAESTRO!$B$3:$B$1000="MILITARES")*(UPPER(MAESTRO!$L$3:$L$1000)="CONFIRMADO")),ROWS($A$3:A30))),"")</f>
        <v/>
      </c>
      <c r="M30" s="15" t="str">
        <f ca="1">IFERROR(INDEX(MAESTRO!M:M,_xludf.AGGREGATE(15,6,ROW(MAESTRO!$B$3:$B$1000)/((MAESTRO!$B$3:$B$1000="MILITARES")*(UPPER(MAESTRO!$L$3:$L$1000)="CONFIRMADO")),ROWS($A$3:A30))),"")</f>
        <v/>
      </c>
      <c r="N30" s="15" t="str">
        <f ca="1">IFERROR(INDEX(MAESTRO!N:N,_xludf.AGGREGATE(15,6,ROW(MAESTRO!$B$3:$B$1000)/((MAESTRO!$B$3:$B$1000="MILITARES")*(UPPER(MAESTRO!$L$3:$L$1000)="CONFIRMADO")),ROWS($A$3:A30))),"")</f>
        <v/>
      </c>
      <c r="O30" s="15" t="str">
        <f ca="1">IFERROR(INDEX(MAESTRO!O:O,_xludf.AGGREGATE(15,6,ROW(MAESTRO!$B$3:$B$1000)/((MAESTRO!$B$3:$B$1000="MILITARES")*(UPPER(MAESTRO!$L$3:$L$1000)="CONFIRMADO")),ROWS($A$3:A30))),"")</f>
        <v/>
      </c>
      <c r="P30" s="15" t="str">
        <f ca="1">IFERROR(INDEX(MAESTRO!P:P,_xludf.AGGREGATE(15,6,ROW(MAESTRO!$B$3:$B$1000)/((MAESTRO!$B$3:$B$1000="MILITARES")*(UPPER(MAESTRO!$L$3:$L$1000)="CONFIRMADO")),ROWS($A$3:A30))),"")</f>
        <v/>
      </c>
      <c r="Q30" s="15" t="str">
        <f ca="1">IFERROR(INDEX(MAESTRO!Q:Q,_xludf.AGGREGATE(15,6,ROW(MAESTRO!$B$3:$B$1000)/((MAESTRO!$B$3:$B$1000="MILITARES")*(UPPER(MAESTRO!$L$3:$L$1000)="CONFIRMADO")),ROWS($A$3:A30))),"")</f>
        <v/>
      </c>
      <c r="R30" s="15" t="str">
        <f ca="1">IFERROR(INDEX(MAESTRO!R:R,_xludf.AGGREGATE(15,6,ROW(MAESTRO!$B$3:$B$1000)/((MAESTRO!$B$3:$B$1000="MILITARES")*(UPPER(MAESTRO!$L$3:$L$1000)="CONFIRMADO")),ROWS($A$3:A30))),"")</f>
        <v/>
      </c>
      <c r="S30" s="15" t="str">
        <f ca="1">IFERROR(INDEX(MAESTRO!S:S,_xludf.AGGREGATE(15,6,ROW(MAESTRO!$B$3:$B$1000)/((MAESTRO!$B$3:$B$1000="MILITARES")*(UPPER(MAESTRO!$L$3:$L$1000)="CONFIRMADO")),ROWS($A$3:A30))),"")</f>
        <v/>
      </c>
      <c r="T30" s="15" t="str">
        <f ca="1">IFERROR(INDEX(MAESTRO!T:T,_xludf.AGGREGATE(15,6,ROW(MAESTRO!$B$3:$B$1000)/((MAESTRO!$B$3:$B$1000="MILITARES")*(UPPER(MAESTRO!$L$3:$L$1000)="CONFIRMADO")),ROWS($A$3:A30))),"")</f>
        <v/>
      </c>
      <c r="U30" s="15" t="str">
        <f ca="1">IFERROR(INDEX(MAESTRO!U:U,_xludf.AGGREGATE(15,6,ROW(MAESTRO!$B$3:$B$1000)/((MAESTRO!$B$3:$B$1000="MILITARES")*(UPPER(MAESTRO!$L$3:$L$1000)="CONFIRMADO")),ROWS($A$3:A30))),"")</f>
        <v/>
      </c>
      <c r="V30" s="15" t="str">
        <f ca="1">IFERROR(INDEX(MAESTRO!V:V,_xludf.AGGREGATE(15,6,ROW(MAESTRO!$B$3:$B$1000)/((MAESTRO!$B$3:$B$1000="MILITARES")*(UPPER(MAESTRO!$L$3:$L$1000)="CONFIRMADO")),ROWS($A$3:A30))),"")</f>
        <v/>
      </c>
      <c r="W30" s="15" t="str">
        <f ca="1">IFERROR(INDEX(MAESTRO!W:W,_xludf.AGGREGATE(15,6,ROW(MAESTRO!$B$3:$B$1000)/((MAESTRO!$B$3:$B$1000="MILITARES")*(UPPER(MAESTRO!$L$3:$L$1000)="CONFIRMADO")),ROWS($A$3:A30))),"")</f>
        <v/>
      </c>
      <c r="X30" s="15" t="str">
        <f ca="1">IFERROR(INDEX(MAESTRO!X:X,_xludf.AGGREGATE(15,6,ROW(MAESTRO!$B$3:$B$1000)/((MAESTRO!$B$3:$B$1000="MILITARES")*(UPPER(MAESTRO!$L$3:$L$1000)="CONFIRMADO")),ROWS($A$3:A30))),"")</f>
        <v/>
      </c>
    </row>
    <row r="31" spans="1:24" ht="22.05" customHeight="1">
      <c r="A31" s="10" t="str">
        <f ca="1">IFERROR(INDEX(MAESTRO!A:A,_xludf.AGGREGATE(15,6,ROW(MAESTRO!$B$3:$B$1000)/((MAESTRO!$B$3:$B$1000="MILITARES")*(UPPER(MAESTRO!$L$3:$L$1000)="CONFIRMADO")),ROWS($A$3:A31))),"")</f>
        <v/>
      </c>
      <c r="B31" s="10" t="str">
        <f ca="1">IFERROR(INDEX(MAESTRO!B:B,_xludf.AGGREGATE(15,6,ROW(MAESTRO!$B$3:$B$1000)/((MAESTRO!$B$3:$B$1000="MILITARES")*(UPPER(MAESTRO!$L$3:$L$1000)="CONFIRMADO")),ROWS($A$3:A31))),"")</f>
        <v/>
      </c>
      <c r="C31" s="10" t="str">
        <f ca="1">IFERROR(INDEX(MAESTRO!C:C,_xludf.AGGREGATE(15,6,ROW(MAESTRO!$B$3:$B$1000)/((MAESTRO!$B$3:$B$1000="MILITARES")*(UPPER(MAESTRO!$L$3:$L$1000)="CONFIRMADO")),ROWS($A$3:A31))),"")</f>
        <v/>
      </c>
      <c r="D31" s="10" t="str">
        <f ca="1">IFERROR(INDEX(MAESTRO!D:D,_xludf.AGGREGATE(15,6,ROW(MAESTRO!$B$3:$B$1000)/((MAESTRO!$B$3:$B$1000="MILITARES")*(UPPER(MAESTRO!$L$3:$L$1000)="CONFIRMADO")),ROWS($A$3:A31))),"")</f>
        <v/>
      </c>
      <c r="E31" s="10" t="str">
        <f ca="1">IFERROR(INDEX(MAESTRO!E:E,_xludf.AGGREGATE(15,6,ROW(MAESTRO!$B$3:$B$1000)/((MAESTRO!$B$3:$B$1000="MILITARES")*(UPPER(MAESTRO!$L$3:$L$1000)="CONFIRMADO")),ROWS($A$3:A31))),"")</f>
        <v/>
      </c>
      <c r="F31" s="10" t="str">
        <f ca="1">IFERROR(INDEX(MAESTRO!F:F,_xludf.AGGREGATE(15,6,ROW(MAESTRO!$B$3:$B$1000)/((MAESTRO!$B$3:$B$1000="MILITARES")*(UPPER(MAESTRO!$L$3:$L$1000)="CONFIRMADO")),ROWS($A$3:A31))),"")</f>
        <v/>
      </c>
      <c r="G31" s="10" t="str">
        <f ca="1">IFERROR(INDEX(MAESTRO!G:G,_xludf.AGGREGATE(15,6,ROW(MAESTRO!$B$3:$B$1000)/((MAESTRO!$B$3:$B$1000="MILITARES")*(UPPER(MAESTRO!$L$3:$L$1000)="CONFIRMADO")),ROWS($A$3:A31))),"")</f>
        <v/>
      </c>
      <c r="H31" s="10" t="str">
        <f ca="1">IFERROR(INDEX(MAESTRO!H:H,_xludf.AGGREGATE(15,6,ROW(MAESTRO!$B$3:$B$1000)/((MAESTRO!$B$3:$B$1000="MILITARES")*(UPPER(MAESTRO!$L$3:$L$1000)="CONFIRMADO")),ROWS($A$3:A31))),"")</f>
        <v/>
      </c>
      <c r="I31" s="10" t="str">
        <f ca="1">IFERROR(INDEX(MAESTRO!I:I,_xludf.AGGREGATE(15,6,ROW(MAESTRO!$B$3:$B$1000)/((MAESTRO!$B$3:$B$1000="MILITARES")*(UPPER(MAESTRO!$L$3:$L$1000)="CONFIRMADO")),ROWS($A$3:A31))),"")</f>
        <v/>
      </c>
      <c r="J31" s="10" t="str">
        <f ca="1">IFERROR(INDEX(MAESTRO!J:J,_xludf.AGGREGATE(15,6,ROW(MAESTRO!$B$3:$B$1000)/((MAESTRO!$B$3:$B$1000="MILITARES")*(UPPER(MAESTRO!$L$3:$L$1000)="CONFIRMADO")),ROWS($A$3:A31))),"")</f>
        <v/>
      </c>
      <c r="K31" s="10" t="str">
        <f ca="1">IFERROR(INDEX(MAESTRO!K:K,_xludf.AGGREGATE(15,6,ROW(MAESTRO!$B$3:$B$1000)/((MAESTRO!$B$3:$B$1000="MILITARES")*(UPPER(MAESTRO!$L$3:$L$1000)="CONFIRMADO")),ROWS($A$3:A31))),"")</f>
        <v/>
      </c>
      <c r="L31" s="10" t="str">
        <f ca="1">IFERROR(INDEX(MAESTRO!L:L,_xludf.AGGREGATE(15,6,ROW(MAESTRO!$B$3:$B$1000)/((MAESTRO!$B$3:$B$1000="MILITARES")*(UPPER(MAESTRO!$L$3:$L$1000)="CONFIRMADO")),ROWS($A$3:A31))),"")</f>
        <v/>
      </c>
      <c r="M31" s="10" t="str">
        <f ca="1">IFERROR(INDEX(MAESTRO!M:M,_xludf.AGGREGATE(15,6,ROW(MAESTRO!$B$3:$B$1000)/((MAESTRO!$B$3:$B$1000="MILITARES")*(UPPER(MAESTRO!$L$3:$L$1000)="CONFIRMADO")),ROWS($A$3:A31))),"")</f>
        <v/>
      </c>
      <c r="N31" s="10" t="str">
        <f ca="1">IFERROR(INDEX(MAESTRO!N:N,_xludf.AGGREGATE(15,6,ROW(MAESTRO!$B$3:$B$1000)/((MAESTRO!$B$3:$B$1000="MILITARES")*(UPPER(MAESTRO!$L$3:$L$1000)="CONFIRMADO")),ROWS($A$3:A31))),"")</f>
        <v/>
      </c>
      <c r="O31" s="10" t="str">
        <f ca="1">IFERROR(INDEX(MAESTRO!O:O,_xludf.AGGREGATE(15,6,ROW(MAESTRO!$B$3:$B$1000)/((MAESTRO!$B$3:$B$1000="MILITARES")*(UPPER(MAESTRO!$L$3:$L$1000)="CONFIRMADO")),ROWS($A$3:A31))),"")</f>
        <v/>
      </c>
      <c r="P31" s="10" t="str">
        <f ca="1">IFERROR(INDEX(MAESTRO!P:P,_xludf.AGGREGATE(15,6,ROW(MAESTRO!$B$3:$B$1000)/((MAESTRO!$B$3:$B$1000="MILITARES")*(UPPER(MAESTRO!$L$3:$L$1000)="CONFIRMADO")),ROWS($A$3:A31))),"")</f>
        <v/>
      </c>
      <c r="Q31" s="10" t="str">
        <f ca="1">IFERROR(INDEX(MAESTRO!Q:Q,_xludf.AGGREGATE(15,6,ROW(MAESTRO!$B$3:$B$1000)/((MAESTRO!$B$3:$B$1000="MILITARES")*(UPPER(MAESTRO!$L$3:$L$1000)="CONFIRMADO")),ROWS($A$3:A31))),"")</f>
        <v/>
      </c>
      <c r="R31" s="10" t="str">
        <f ca="1">IFERROR(INDEX(MAESTRO!R:R,_xludf.AGGREGATE(15,6,ROW(MAESTRO!$B$3:$B$1000)/((MAESTRO!$B$3:$B$1000="MILITARES")*(UPPER(MAESTRO!$L$3:$L$1000)="CONFIRMADO")),ROWS($A$3:A31))),"")</f>
        <v/>
      </c>
      <c r="S31" s="10" t="str">
        <f ca="1">IFERROR(INDEX(MAESTRO!S:S,_xludf.AGGREGATE(15,6,ROW(MAESTRO!$B$3:$B$1000)/((MAESTRO!$B$3:$B$1000="MILITARES")*(UPPER(MAESTRO!$L$3:$L$1000)="CONFIRMADO")),ROWS($A$3:A31))),"")</f>
        <v/>
      </c>
      <c r="T31" s="10" t="str">
        <f ca="1">IFERROR(INDEX(MAESTRO!T:T,_xludf.AGGREGATE(15,6,ROW(MAESTRO!$B$3:$B$1000)/((MAESTRO!$B$3:$B$1000="MILITARES")*(UPPER(MAESTRO!$L$3:$L$1000)="CONFIRMADO")),ROWS($A$3:A31))),"")</f>
        <v/>
      </c>
      <c r="U31" s="10" t="str">
        <f ca="1">IFERROR(INDEX(MAESTRO!U:U,_xludf.AGGREGATE(15,6,ROW(MAESTRO!$B$3:$B$1000)/((MAESTRO!$B$3:$B$1000="MILITARES")*(UPPER(MAESTRO!$L$3:$L$1000)="CONFIRMADO")),ROWS($A$3:A31))),"")</f>
        <v/>
      </c>
      <c r="V31" s="10" t="str">
        <f ca="1">IFERROR(INDEX(MAESTRO!V:V,_xludf.AGGREGATE(15,6,ROW(MAESTRO!$B$3:$B$1000)/((MAESTRO!$B$3:$B$1000="MILITARES")*(UPPER(MAESTRO!$L$3:$L$1000)="CONFIRMADO")),ROWS($A$3:A31))),"")</f>
        <v/>
      </c>
      <c r="W31" s="10" t="str">
        <f ca="1">IFERROR(INDEX(MAESTRO!W:W,_xludf.AGGREGATE(15,6,ROW(MAESTRO!$B$3:$B$1000)/((MAESTRO!$B$3:$B$1000="MILITARES")*(UPPER(MAESTRO!$L$3:$L$1000)="CONFIRMADO")),ROWS($A$3:A31))),"")</f>
        <v/>
      </c>
      <c r="X31" s="10" t="str">
        <f ca="1">IFERROR(INDEX(MAESTRO!X:X,_xludf.AGGREGATE(15,6,ROW(MAESTRO!$B$3:$B$1000)/((MAESTRO!$B$3:$B$1000="MILITARES")*(UPPER(MAESTRO!$L$3:$L$1000)="CONFIRMADO")),ROWS($A$3:A31))),"")</f>
        <v/>
      </c>
    </row>
    <row r="32" spans="1:24" ht="22.05" customHeight="1">
      <c r="A32" s="15" t="str">
        <f ca="1">IFERROR(INDEX(MAESTRO!A:A,_xludf.AGGREGATE(15,6,ROW(MAESTRO!$B$3:$B$1000)/((MAESTRO!$B$3:$B$1000="MILITARES")*(UPPER(MAESTRO!$L$3:$L$1000)="CONFIRMADO")),ROWS($A$3:A32))),"")</f>
        <v/>
      </c>
      <c r="B32" s="15" t="str">
        <f ca="1">IFERROR(INDEX(MAESTRO!B:B,_xludf.AGGREGATE(15,6,ROW(MAESTRO!$B$3:$B$1000)/((MAESTRO!$B$3:$B$1000="MILITARES")*(UPPER(MAESTRO!$L$3:$L$1000)="CONFIRMADO")),ROWS($A$3:A32))),"")</f>
        <v/>
      </c>
      <c r="C32" s="15" t="str">
        <f ca="1">IFERROR(INDEX(MAESTRO!C:C,_xludf.AGGREGATE(15,6,ROW(MAESTRO!$B$3:$B$1000)/((MAESTRO!$B$3:$B$1000="MILITARES")*(UPPER(MAESTRO!$L$3:$L$1000)="CONFIRMADO")),ROWS($A$3:A32))),"")</f>
        <v/>
      </c>
      <c r="D32" s="15" t="str">
        <f ca="1">IFERROR(INDEX(MAESTRO!D:D,_xludf.AGGREGATE(15,6,ROW(MAESTRO!$B$3:$B$1000)/((MAESTRO!$B$3:$B$1000="MILITARES")*(UPPER(MAESTRO!$L$3:$L$1000)="CONFIRMADO")),ROWS($A$3:A32))),"")</f>
        <v/>
      </c>
      <c r="E32" s="15" t="str">
        <f ca="1">IFERROR(INDEX(MAESTRO!E:E,_xludf.AGGREGATE(15,6,ROW(MAESTRO!$B$3:$B$1000)/((MAESTRO!$B$3:$B$1000="MILITARES")*(UPPER(MAESTRO!$L$3:$L$1000)="CONFIRMADO")),ROWS($A$3:A32))),"")</f>
        <v/>
      </c>
      <c r="F32" s="15" t="str">
        <f ca="1">IFERROR(INDEX(MAESTRO!F:F,_xludf.AGGREGATE(15,6,ROW(MAESTRO!$B$3:$B$1000)/((MAESTRO!$B$3:$B$1000="MILITARES")*(UPPER(MAESTRO!$L$3:$L$1000)="CONFIRMADO")),ROWS($A$3:A32))),"")</f>
        <v/>
      </c>
      <c r="G32" s="15" t="str">
        <f ca="1">IFERROR(INDEX(MAESTRO!G:G,_xludf.AGGREGATE(15,6,ROW(MAESTRO!$B$3:$B$1000)/((MAESTRO!$B$3:$B$1000="MILITARES")*(UPPER(MAESTRO!$L$3:$L$1000)="CONFIRMADO")),ROWS($A$3:A32))),"")</f>
        <v/>
      </c>
      <c r="H32" s="15" t="str">
        <f ca="1">IFERROR(INDEX(MAESTRO!H:H,_xludf.AGGREGATE(15,6,ROW(MAESTRO!$B$3:$B$1000)/((MAESTRO!$B$3:$B$1000="MILITARES")*(UPPER(MAESTRO!$L$3:$L$1000)="CONFIRMADO")),ROWS($A$3:A32))),"")</f>
        <v/>
      </c>
      <c r="I32" s="15" t="str">
        <f ca="1">IFERROR(INDEX(MAESTRO!I:I,_xludf.AGGREGATE(15,6,ROW(MAESTRO!$B$3:$B$1000)/((MAESTRO!$B$3:$B$1000="MILITARES")*(UPPER(MAESTRO!$L$3:$L$1000)="CONFIRMADO")),ROWS($A$3:A32))),"")</f>
        <v/>
      </c>
      <c r="J32" s="15" t="str">
        <f ca="1">IFERROR(INDEX(MAESTRO!J:J,_xludf.AGGREGATE(15,6,ROW(MAESTRO!$B$3:$B$1000)/((MAESTRO!$B$3:$B$1000="MILITARES")*(UPPER(MAESTRO!$L$3:$L$1000)="CONFIRMADO")),ROWS($A$3:A32))),"")</f>
        <v/>
      </c>
      <c r="K32" s="15" t="str">
        <f ca="1">IFERROR(INDEX(MAESTRO!K:K,_xludf.AGGREGATE(15,6,ROW(MAESTRO!$B$3:$B$1000)/((MAESTRO!$B$3:$B$1000="MILITARES")*(UPPER(MAESTRO!$L$3:$L$1000)="CONFIRMADO")),ROWS($A$3:A32))),"")</f>
        <v/>
      </c>
      <c r="L32" s="15" t="str">
        <f ca="1">IFERROR(INDEX(MAESTRO!L:L,_xludf.AGGREGATE(15,6,ROW(MAESTRO!$B$3:$B$1000)/((MAESTRO!$B$3:$B$1000="MILITARES")*(UPPER(MAESTRO!$L$3:$L$1000)="CONFIRMADO")),ROWS($A$3:A32))),"")</f>
        <v/>
      </c>
      <c r="M32" s="15" t="str">
        <f ca="1">IFERROR(INDEX(MAESTRO!M:M,_xludf.AGGREGATE(15,6,ROW(MAESTRO!$B$3:$B$1000)/((MAESTRO!$B$3:$B$1000="MILITARES")*(UPPER(MAESTRO!$L$3:$L$1000)="CONFIRMADO")),ROWS($A$3:A32))),"")</f>
        <v/>
      </c>
      <c r="N32" s="15" t="str">
        <f ca="1">IFERROR(INDEX(MAESTRO!N:N,_xludf.AGGREGATE(15,6,ROW(MAESTRO!$B$3:$B$1000)/((MAESTRO!$B$3:$B$1000="MILITARES")*(UPPER(MAESTRO!$L$3:$L$1000)="CONFIRMADO")),ROWS($A$3:A32))),"")</f>
        <v/>
      </c>
      <c r="O32" s="15" t="str">
        <f ca="1">IFERROR(INDEX(MAESTRO!O:O,_xludf.AGGREGATE(15,6,ROW(MAESTRO!$B$3:$B$1000)/((MAESTRO!$B$3:$B$1000="MILITARES")*(UPPER(MAESTRO!$L$3:$L$1000)="CONFIRMADO")),ROWS($A$3:A32))),"")</f>
        <v/>
      </c>
      <c r="P32" s="15" t="str">
        <f ca="1">IFERROR(INDEX(MAESTRO!P:P,_xludf.AGGREGATE(15,6,ROW(MAESTRO!$B$3:$B$1000)/((MAESTRO!$B$3:$B$1000="MILITARES")*(UPPER(MAESTRO!$L$3:$L$1000)="CONFIRMADO")),ROWS($A$3:A32))),"")</f>
        <v/>
      </c>
      <c r="Q32" s="15" t="str">
        <f ca="1">IFERROR(INDEX(MAESTRO!Q:Q,_xludf.AGGREGATE(15,6,ROW(MAESTRO!$B$3:$B$1000)/((MAESTRO!$B$3:$B$1000="MILITARES")*(UPPER(MAESTRO!$L$3:$L$1000)="CONFIRMADO")),ROWS($A$3:A32))),"")</f>
        <v/>
      </c>
      <c r="R32" s="15" t="str">
        <f ca="1">IFERROR(INDEX(MAESTRO!R:R,_xludf.AGGREGATE(15,6,ROW(MAESTRO!$B$3:$B$1000)/((MAESTRO!$B$3:$B$1000="MILITARES")*(UPPER(MAESTRO!$L$3:$L$1000)="CONFIRMADO")),ROWS($A$3:A32))),"")</f>
        <v/>
      </c>
      <c r="S32" s="15" t="str">
        <f ca="1">IFERROR(INDEX(MAESTRO!S:S,_xludf.AGGREGATE(15,6,ROW(MAESTRO!$B$3:$B$1000)/((MAESTRO!$B$3:$B$1000="MILITARES")*(UPPER(MAESTRO!$L$3:$L$1000)="CONFIRMADO")),ROWS($A$3:A32))),"")</f>
        <v/>
      </c>
      <c r="T32" s="15" t="str">
        <f ca="1">IFERROR(INDEX(MAESTRO!T:T,_xludf.AGGREGATE(15,6,ROW(MAESTRO!$B$3:$B$1000)/((MAESTRO!$B$3:$B$1000="MILITARES")*(UPPER(MAESTRO!$L$3:$L$1000)="CONFIRMADO")),ROWS($A$3:A32))),"")</f>
        <v/>
      </c>
      <c r="U32" s="15" t="str">
        <f ca="1">IFERROR(INDEX(MAESTRO!U:U,_xludf.AGGREGATE(15,6,ROW(MAESTRO!$B$3:$B$1000)/((MAESTRO!$B$3:$B$1000="MILITARES")*(UPPER(MAESTRO!$L$3:$L$1000)="CONFIRMADO")),ROWS($A$3:A32))),"")</f>
        <v/>
      </c>
      <c r="V32" s="15" t="str">
        <f ca="1">IFERROR(INDEX(MAESTRO!V:V,_xludf.AGGREGATE(15,6,ROW(MAESTRO!$B$3:$B$1000)/((MAESTRO!$B$3:$B$1000="MILITARES")*(UPPER(MAESTRO!$L$3:$L$1000)="CONFIRMADO")),ROWS($A$3:A32))),"")</f>
        <v/>
      </c>
      <c r="W32" s="15" t="str">
        <f ca="1">IFERROR(INDEX(MAESTRO!W:W,_xludf.AGGREGATE(15,6,ROW(MAESTRO!$B$3:$B$1000)/((MAESTRO!$B$3:$B$1000="MILITARES")*(UPPER(MAESTRO!$L$3:$L$1000)="CONFIRMADO")),ROWS($A$3:A32))),"")</f>
        <v/>
      </c>
      <c r="X32" s="15" t="str">
        <f ca="1">IFERROR(INDEX(MAESTRO!X:X,_xludf.AGGREGATE(15,6,ROW(MAESTRO!$B$3:$B$1000)/((MAESTRO!$B$3:$B$1000="MILITARES")*(UPPER(MAESTRO!$L$3:$L$1000)="CONFIRMADO")),ROWS($A$3:A32))),"")</f>
        <v/>
      </c>
    </row>
    <row r="33" spans="1:24" ht="22.05" customHeight="1">
      <c r="A33" s="10" t="str">
        <f ca="1">IFERROR(INDEX(MAESTRO!A:A,_xludf.AGGREGATE(15,6,ROW(MAESTRO!$B$3:$B$1000)/((MAESTRO!$B$3:$B$1000="MILITARES")*(UPPER(MAESTRO!$L$3:$L$1000)="CONFIRMADO")),ROWS($A$3:A33))),"")</f>
        <v/>
      </c>
      <c r="B33" s="10" t="str">
        <f ca="1">IFERROR(INDEX(MAESTRO!B:B,_xludf.AGGREGATE(15,6,ROW(MAESTRO!$B$3:$B$1000)/((MAESTRO!$B$3:$B$1000="MILITARES")*(UPPER(MAESTRO!$L$3:$L$1000)="CONFIRMADO")),ROWS($A$3:A33))),"")</f>
        <v/>
      </c>
      <c r="C33" s="10" t="str">
        <f ca="1">IFERROR(INDEX(MAESTRO!C:C,_xludf.AGGREGATE(15,6,ROW(MAESTRO!$B$3:$B$1000)/((MAESTRO!$B$3:$B$1000="MILITARES")*(UPPER(MAESTRO!$L$3:$L$1000)="CONFIRMADO")),ROWS($A$3:A33))),"")</f>
        <v/>
      </c>
      <c r="D33" s="10" t="str">
        <f ca="1">IFERROR(INDEX(MAESTRO!D:D,_xludf.AGGREGATE(15,6,ROW(MAESTRO!$B$3:$B$1000)/((MAESTRO!$B$3:$B$1000="MILITARES")*(UPPER(MAESTRO!$L$3:$L$1000)="CONFIRMADO")),ROWS($A$3:A33))),"")</f>
        <v/>
      </c>
      <c r="E33" s="10" t="str">
        <f ca="1">IFERROR(INDEX(MAESTRO!E:E,_xludf.AGGREGATE(15,6,ROW(MAESTRO!$B$3:$B$1000)/((MAESTRO!$B$3:$B$1000="MILITARES")*(UPPER(MAESTRO!$L$3:$L$1000)="CONFIRMADO")),ROWS($A$3:A33))),"")</f>
        <v/>
      </c>
      <c r="F33" s="10" t="str">
        <f ca="1">IFERROR(INDEX(MAESTRO!F:F,_xludf.AGGREGATE(15,6,ROW(MAESTRO!$B$3:$B$1000)/((MAESTRO!$B$3:$B$1000="MILITARES")*(UPPER(MAESTRO!$L$3:$L$1000)="CONFIRMADO")),ROWS($A$3:A33))),"")</f>
        <v/>
      </c>
      <c r="G33" s="10" t="str">
        <f ca="1">IFERROR(INDEX(MAESTRO!G:G,_xludf.AGGREGATE(15,6,ROW(MAESTRO!$B$3:$B$1000)/((MAESTRO!$B$3:$B$1000="MILITARES")*(UPPER(MAESTRO!$L$3:$L$1000)="CONFIRMADO")),ROWS($A$3:A33))),"")</f>
        <v/>
      </c>
      <c r="H33" s="10" t="str">
        <f ca="1">IFERROR(INDEX(MAESTRO!H:H,_xludf.AGGREGATE(15,6,ROW(MAESTRO!$B$3:$B$1000)/((MAESTRO!$B$3:$B$1000="MILITARES")*(UPPER(MAESTRO!$L$3:$L$1000)="CONFIRMADO")),ROWS($A$3:A33))),"")</f>
        <v/>
      </c>
      <c r="I33" s="10" t="str">
        <f ca="1">IFERROR(INDEX(MAESTRO!I:I,_xludf.AGGREGATE(15,6,ROW(MAESTRO!$B$3:$B$1000)/((MAESTRO!$B$3:$B$1000="MILITARES")*(UPPER(MAESTRO!$L$3:$L$1000)="CONFIRMADO")),ROWS($A$3:A33))),"")</f>
        <v/>
      </c>
      <c r="J33" s="10" t="str">
        <f ca="1">IFERROR(INDEX(MAESTRO!J:J,_xludf.AGGREGATE(15,6,ROW(MAESTRO!$B$3:$B$1000)/((MAESTRO!$B$3:$B$1000="MILITARES")*(UPPER(MAESTRO!$L$3:$L$1000)="CONFIRMADO")),ROWS($A$3:A33))),"")</f>
        <v/>
      </c>
      <c r="K33" s="10" t="str">
        <f ca="1">IFERROR(INDEX(MAESTRO!K:K,_xludf.AGGREGATE(15,6,ROW(MAESTRO!$B$3:$B$1000)/((MAESTRO!$B$3:$B$1000="MILITARES")*(UPPER(MAESTRO!$L$3:$L$1000)="CONFIRMADO")),ROWS($A$3:A33))),"")</f>
        <v/>
      </c>
      <c r="L33" s="10" t="str">
        <f ca="1">IFERROR(INDEX(MAESTRO!L:L,_xludf.AGGREGATE(15,6,ROW(MAESTRO!$B$3:$B$1000)/((MAESTRO!$B$3:$B$1000="MILITARES")*(UPPER(MAESTRO!$L$3:$L$1000)="CONFIRMADO")),ROWS($A$3:A33))),"")</f>
        <v/>
      </c>
      <c r="M33" s="10" t="str">
        <f ca="1">IFERROR(INDEX(MAESTRO!M:M,_xludf.AGGREGATE(15,6,ROW(MAESTRO!$B$3:$B$1000)/((MAESTRO!$B$3:$B$1000="MILITARES")*(UPPER(MAESTRO!$L$3:$L$1000)="CONFIRMADO")),ROWS($A$3:A33))),"")</f>
        <v/>
      </c>
      <c r="N33" s="10" t="str">
        <f ca="1">IFERROR(INDEX(MAESTRO!N:N,_xludf.AGGREGATE(15,6,ROW(MAESTRO!$B$3:$B$1000)/((MAESTRO!$B$3:$B$1000="MILITARES")*(UPPER(MAESTRO!$L$3:$L$1000)="CONFIRMADO")),ROWS($A$3:A33))),"")</f>
        <v/>
      </c>
      <c r="O33" s="10" t="str">
        <f ca="1">IFERROR(INDEX(MAESTRO!O:O,_xludf.AGGREGATE(15,6,ROW(MAESTRO!$B$3:$B$1000)/((MAESTRO!$B$3:$B$1000="MILITARES")*(UPPER(MAESTRO!$L$3:$L$1000)="CONFIRMADO")),ROWS($A$3:A33))),"")</f>
        <v/>
      </c>
      <c r="P33" s="10" t="str">
        <f ca="1">IFERROR(INDEX(MAESTRO!P:P,_xludf.AGGREGATE(15,6,ROW(MAESTRO!$B$3:$B$1000)/((MAESTRO!$B$3:$B$1000="MILITARES")*(UPPER(MAESTRO!$L$3:$L$1000)="CONFIRMADO")),ROWS($A$3:A33))),"")</f>
        <v/>
      </c>
      <c r="Q33" s="10" t="str">
        <f ca="1">IFERROR(INDEX(MAESTRO!Q:Q,_xludf.AGGREGATE(15,6,ROW(MAESTRO!$B$3:$B$1000)/((MAESTRO!$B$3:$B$1000="MILITARES")*(UPPER(MAESTRO!$L$3:$L$1000)="CONFIRMADO")),ROWS($A$3:A33))),"")</f>
        <v/>
      </c>
      <c r="R33" s="10" t="str">
        <f ca="1">IFERROR(INDEX(MAESTRO!R:R,_xludf.AGGREGATE(15,6,ROW(MAESTRO!$B$3:$B$1000)/((MAESTRO!$B$3:$B$1000="MILITARES")*(UPPER(MAESTRO!$L$3:$L$1000)="CONFIRMADO")),ROWS($A$3:A33))),"")</f>
        <v/>
      </c>
      <c r="S33" s="10" t="str">
        <f ca="1">IFERROR(INDEX(MAESTRO!S:S,_xludf.AGGREGATE(15,6,ROW(MAESTRO!$B$3:$B$1000)/((MAESTRO!$B$3:$B$1000="MILITARES")*(UPPER(MAESTRO!$L$3:$L$1000)="CONFIRMADO")),ROWS($A$3:A33))),"")</f>
        <v/>
      </c>
      <c r="T33" s="10" t="str">
        <f ca="1">IFERROR(INDEX(MAESTRO!T:T,_xludf.AGGREGATE(15,6,ROW(MAESTRO!$B$3:$B$1000)/((MAESTRO!$B$3:$B$1000="MILITARES")*(UPPER(MAESTRO!$L$3:$L$1000)="CONFIRMADO")),ROWS($A$3:A33))),"")</f>
        <v/>
      </c>
      <c r="U33" s="10" t="str">
        <f ca="1">IFERROR(INDEX(MAESTRO!U:U,_xludf.AGGREGATE(15,6,ROW(MAESTRO!$B$3:$B$1000)/((MAESTRO!$B$3:$B$1000="MILITARES")*(UPPER(MAESTRO!$L$3:$L$1000)="CONFIRMADO")),ROWS($A$3:A33))),"")</f>
        <v/>
      </c>
      <c r="V33" s="10" t="str">
        <f ca="1">IFERROR(INDEX(MAESTRO!V:V,_xludf.AGGREGATE(15,6,ROW(MAESTRO!$B$3:$B$1000)/((MAESTRO!$B$3:$B$1000="MILITARES")*(UPPER(MAESTRO!$L$3:$L$1000)="CONFIRMADO")),ROWS($A$3:A33))),"")</f>
        <v/>
      </c>
      <c r="W33" s="10" t="str">
        <f ca="1">IFERROR(INDEX(MAESTRO!W:W,_xludf.AGGREGATE(15,6,ROW(MAESTRO!$B$3:$B$1000)/((MAESTRO!$B$3:$B$1000="MILITARES")*(UPPER(MAESTRO!$L$3:$L$1000)="CONFIRMADO")),ROWS($A$3:A33))),"")</f>
        <v/>
      </c>
      <c r="X33" s="10" t="str">
        <f ca="1">IFERROR(INDEX(MAESTRO!X:X,_xludf.AGGREGATE(15,6,ROW(MAESTRO!$B$3:$B$1000)/((MAESTRO!$B$3:$B$1000="MILITARES")*(UPPER(MAESTRO!$L$3:$L$1000)="CONFIRMADO")),ROWS($A$3:A33))),"")</f>
        <v/>
      </c>
    </row>
    <row r="34" spans="1:24" ht="22.05" customHeight="1">
      <c r="A34" s="15" t="str">
        <f ca="1">IFERROR(INDEX(MAESTRO!A:A,_xludf.AGGREGATE(15,6,ROW(MAESTRO!$B$3:$B$1000)/((MAESTRO!$B$3:$B$1000="MILITARES")*(UPPER(MAESTRO!$L$3:$L$1000)="CONFIRMADO")),ROWS($A$3:A34))),"")</f>
        <v/>
      </c>
      <c r="B34" s="15" t="str">
        <f ca="1">IFERROR(INDEX(MAESTRO!B:B,_xludf.AGGREGATE(15,6,ROW(MAESTRO!$B$3:$B$1000)/((MAESTRO!$B$3:$B$1000="MILITARES")*(UPPER(MAESTRO!$L$3:$L$1000)="CONFIRMADO")),ROWS($A$3:A34))),"")</f>
        <v/>
      </c>
      <c r="C34" s="15" t="str">
        <f ca="1">IFERROR(INDEX(MAESTRO!C:C,_xludf.AGGREGATE(15,6,ROW(MAESTRO!$B$3:$B$1000)/((MAESTRO!$B$3:$B$1000="MILITARES")*(UPPER(MAESTRO!$L$3:$L$1000)="CONFIRMADO")),ROWS($A$3:A34))),"")</f>
        <v/>
      </c>
      <c r="D34" s="15" t="str">
        <f ca="1">IFERROR(INDEX(MAESTRO!D:D,_xludf.AGGREGATE(15,6,ROW(MAESTRO!$B$3:$B$1000)/((MAESTRO!$B$3:$B$1000="MILITARES")*(UPPER(MAESTRO!$L$3:$L$1000)="CONFIRMADO")),ROWS($A$3:A34))),"")</f>
        <v/>
      </c>
      <c r="E34" s="15" t="str">
        <f ca="1">IFERROR(INDEX(MAESTRO!E:E,_xludf.AGGREGATE(15,6,ROW(MAESTRO!$B$3:$B$1000)/((MAESTRO!$B$3:$B$1000="MILITARES")*(UPPER(MAESTRO!$L$3:$L$1000)="CONFIRMADO")),ROWS($A$3:A34))),"")</f>
        <v/>
      </c>
      <c r="F34" s="15" t="str">
        <f ca="1">IFERROR(INDEX(MAESTRO!F:F,_xludf.AGGREGATE(15,6,ROW(MAESTRO!$B$3:$B$1000)/((MAESTRO!$B$3:$B$1000="MILITARES")*(UPPER(MAESTRO!$L$3:$L$1000)="CONFIRMADO")),ROWS($A$3:A34))),"")</f>
        <v/>
      </c>
      <c r="G34" s="15" t="str">
        <f ca="1">IFERROR(INDEX(MAESTRO!G:G,_xludf.AGGREGATE(15,6,ROW(MAESTRO!$B$3:$B$1000)/((MAESTRO!$B$3:$B$1000="MILITARES")*(UPPER(MAESTRO!$L$3:$L$1000)="CONFIRMADO")),ROWS($A$3:A34))),"")</f>
        <v/>
      </c>
      <c r="H34" s="15" t="str">
        <f ca="1">IFERROR(INDEX(MAESTRO!H:H,_xludf.AGGREGATE(15,6,ROW(MAESTRO!$B$3:$B$1000)/((MAESTRO!$B$3:$B$1000="MILITARES")*(UPPER(MAESTRO!$L$3:$L$1000)="CONFIRMADO")),ROWS($A$3:A34))),"")</f>
        <v/>
      </c>
      <c r="I34" s="15" t="str">
        <f ca="1">IFERROR(INDEX(MAESTRO!I:I,_xludf.AGGREGATE(15,6,ROW(MAESTRO!$B$3:$B$1000)/((MAESTRO!$B$3:$B$1000="MILITARES")*(UPPER(MAESTRO!$L$3:$L$1000)="CONFIRMADO")),ROWS($A$3:A34))),"")</f>
        <v/>
      </c>
      <c r="J34" s="15" t="str">
        <f ca="1">IFERROR(INDEX(MAESTRO!J:J,_xludf.AGGREGATE(15,6,ROW(MAESTRO!$B$3:$B$1000)/((MAESTRO!$B$3:$B$1000="MILITARES")*(UPPER(MAESTRO!$L$3:$L$1000)="CONFIRMADO")),ROWS($A$3:A34))),"")</f>
        <v/>
      </c>
      <c r="K34" s="15" t="str">
        <f ca="1">IFERROR(INDEX(MAESTRO!K:K,_xludf.AGGREGATE(15,6,ROW(MAESTRO!$B$3:$B$1000)/((MAESTRO!$B$3:$B$1000="MILITARES")*(UPPER(MAESTRO!$L$3:$L$1000)="CONFIRMADO")),ROWS($A$3:A34))),"")</f>
        <v/>
      </c>
      <c r="L34" s="15" t="str">
        <f ca="1">IFERROR(INDEX(MAESTRO!L:L,_xludf.AGGREGATE(15,6,ROW(MAESTRO!$B$3:$B$1000)/((MAESTRO!$B$3:$B$1000="MILITARES")*(UPPER(MAESTRO!$L$3:$L$1000)="CONFIRMADO")),ROWS($A$3:A34))),"")</f>
        <v/>
      </c>
      <c r="M34" s="15" t="str">
        <f ca="1">IFERROR(INDEX(MAESTRO!M:M,_xludf.AGGREGATE(15,6,ROW(MAESTRO!$B$3:$B$1000)/((MAESTRO!$B$3:$B$1000="MILITARES")*(UPPER(MAESTRO!$L$3:$L$1000)="CONFIRMADO")),ROWS($A$3:A34))),"")</f>
        <v/>
      </c>
      <c r="N34" s="15" t="str">
        <f ca="1">IFERROR(INDEX(MAESTRO!N:N,_xludf.AGGREGATE(15,6,ROW(MAESTRO!$B$3:$B$1000)/((MAESTRO!$B$3:$B$1000="MILITARES")*(UPPER(MAESTRO!$L$3:$L$1000)="CONFIRMADO")),ROWS($A$3:A34))),"")</f>
        <v/>
      </c>
      <c r="O34" s="15" t="str">
        <f ca="1">IFERROR(INDEX(MAESTRO!O:O,_xludf.AGGREGATE(15,6,ROW(MAESTRO!$B$3:$B$1000)/((MAESTRO!$B$3:$B$1000="MILITARES")*(UPPER(MAESTRO!$L$3:$L$1000)="CONFIRMADO")),ROWS($A$3:A34))),"")</f>
        <v/>
      </c>
      <c r="P34" s="15" t="str">
        <f ca="1">IFERROR(INDEX(MAESTRO!P:P,_xludf.AGGREGATE(15,6,ROW(MAESTRO!$B$3:$B$1000)/((MAESTRO!$B$3:$B$1000="MILITARES")*(UPPER(MAESTRO!$L$3:$L$1000)="CONFIRMADO")),ROWS($A$3:A34))),"")</f>
        <v/>
      </c>
      <c r="Q34" s="15" t="str">
        <f ca="1">IFERROR(INDEX(MAESTRO!Q:Q,_xludf.AGGREGATE(15,6,ROW(MAESTRO!$B$3:$B$1000)/((MAESTRO!$B$3:$B$1000="MILITARES")*(UPPER(MAESTRO!$L$3:$L$1000)="CONFIRMADO")),ROWS($A$3:A34))),"")</f>
        <v/>
      </c>
      <c r="R34" s="15" t="str">
        <f ca="1">IFERROR(INDEX(MAESTRO!R:R,_xludf.AGGREGATE(15,6,ROW(MAESTRO!$B$3:$B$1000)/((MAESTRO!$B$3:$B$1000="MILITARES")*(UPPER(MAESTRO!$L$3:$L$1000)="CONFIRMADO")),ROWS($A$3:A34))),"")</f>
        <v/>
      </c>
      <c r="S34" s="15" t="str">
        <f ca="1">IFERROR(INDEX(MAESTRO!S:S,_xludf.AGGREGATE(15,6,ROW(MAESTRO!$B$3:$B$1000)/((MAESTRO!$B$3:$B$1000="MILITARES")*(UPPER(MAESTRO!$L$3:$L$1000)="CONFIRMADO")),ROWS($A$3:A34))),"")</f>
        <v/>
      </c>
      <c r="T34" s="15" t="str">
        <f ca="1">IFERROR(INDEX(MAESTRO!T:T,_xludf.AGGREGATE(15,6,ROW(MAESTRO!$B$3:$B$1000)/((MAESTRO!$B$3:$B$1000="MILITARES")*(UPPER(MAESTRO!$L$3:$L$1000)="CONFIRMADO")),ROWS($A$3:A34))),"")</f>
        <v/>
      </c>
      <c r="U34" s="15" t="str">
        <f ca="1">IFERROR(INDEX(MAESTRO!U:U,_xludf.AGGREGATE(15,6,ROW(MAESTRO!$B$3:$B$1000)/((MAESTRO!$B$3:$B$1000="MILITARES")*(UPPER(MAESTRO!$L$3:$L$1000)="CONFIRMADO")),ROWS($A$3:A34))),"")</f>
        <v/>
      </c>
      <c r="V34" s="15" t="str">
        <f ca="1">IFERROR(INDEX(MAESTRO!V:V,_xludf.AGGREGATE(15,6,ROW(MAESTRO!$B$3:$B$1000)/((MAESTRO!$B$3:$B$1000="MILITARES")*(UPPER(MAESTRO!$L$3:$L$1000)="CONFIRMADO")),ROWS($A$3:A34))),"")</f>
        <v/>
      </c>
      <c r="W34" s="15" t="str">
        <f ca="1">IFERROR(INDEX(MAESTRO!W:W,_xludf.AGGREGATE(15,6,ROW(MAESTRO!$B$3:$B$1000)/((MAESTRO!$B$3:$B$1000="MILITARES")*(UPPER(MAESTRO!$L$3:$L$1000)="CONFIRMADO")),ROWS($A$3:A34))),"")</f>
        <v/>
      </c>
      <c r="X34" s="15" t="str">
        <f ca="1">IFERROR(INDEX(MAESTRO!X:X,_xludf.AGGREGATE(15,6,ROW(MAESTRO!$B$3:$B$1000)/((MAESTRO!$B$3:$B$1000="MILITARES")*(UPPER(MAESTRO!$L$3:$L$1000)="CONFIRMADO")),ROWS($A$3:A34))),"")</f>
        <v/>
      </c>
    </row>
    <row r="35" spans="1:24" ht="22.05" customHeight="1">
      <c r="A35" s="10" t="str">
        <f ca="1">IFERROR(INDEX(MAESTRO!A:A,_xludf.AGGREGATE(15,6,ROW(MAESTRO!$B$3:$B$1000)/((MAESTRO!$B$3:$B$1000="MILITARES")*(UPPER(MAESTRO!$L$3:$L$1000)="CONFIRMADO")),ROWS($A$3:A35))),"")</f>
        <v/>
      </c>
      <c r="B35" s="10" t="str">
        <f ca="1">IFERROR(INDEX(MAESTRO!B:B,_xludf.AGGREGATE(15,6,ROW(MAESTRO!$B$3:$B$1000)/((MAESTRO!$B$3:$B$1000="MILITARES")*(UPPER(MAESTRO!$L$3:$L$1000)="CONFIRMADO")),ROWS($A$3:A35))),"")</f>
        <v/>
      </c>
      <c r="C35" s="10" t="str">
        <f ca="1">IFERROR(INDEX(MAESTRO!C:C,_xludf.AGGREGATE(15,6,ROW(MAESTRO!$B$3:$B$1000)/((MAESTRO!$B$3:$B$1000="MILITARES")*(UPPER(MAESTRO!$L$3:$L$1000)="CONFIRMADO")),ROWS($A$3:A35))),"")</f>
        <v/>
      </c>
      <c r="D35" s="10" t="str">
        <f ca="1">IFERROR(INDEX(MAESTRO!D:D,_xludf.AGGREGATE(15,6,ROW(MAESTRO!$B$3:$B$1000)/((MAESTRO!$B$3:$B$1000="MILITARES")*(UPPER(MAESTRO!$L$3:$L$1000)="CONFIRMADO")),ROWS($A$3:A35))),"")</f>
        <v/>
      </c>
      <c r="E35" s="10" t="str">
        <f ca="1">IFERROR(INDEX(MAESTRO!E:E,_xludf.AGGREGATE(15,6,ROW(MAESTRO!$B$3:$B$1000)/((MAESTRO!$B$3:$B$1000="MILITARES")*(UPPER(MAESTRO!$L$3:$L$1000)="CONFIRMADO")),ROWS($A$3:A35))),"")</f>
        <v/>
      </c>
      <c r="F35" s="10" t="str">
        <f ca="1">IFERROR(INDEX(MAESTRO!F:F,_xludf.AGGREGATE(15,6,ROW(MAESTRO!$B$3:$B$1000)/((MAESTRO!$B$3:$B$1000="MILITARES")*(UPPER(MAESTRO!$L$3:$L$1000)="CONFIRMADO")),ROWS($A$3:A35))),"")</f>
        <v/>
      </c>
      <c r="G35" s="10" t="str">
        <f ca="1">IFERROR(INDEX(MAESTRO!G:G,_xludf.AGGREGATE(15,6,ROW(MAESTRO!$B$3:$B$1000)/((MAESTRO!$B$3:$B$1000="MILITARES")*(UPPER(MAESTRO!$L$3:$L$1000)="CONFIRMADO")),ROWS($A$3:A35))),"")</f>
        <v/>
      </c>
      <c r="H35" s="10" t="str">
        <f ca="1">IFERROR(INDEX(MAESTRO!H:H,_xludf.AGGREGATE(15,6,ROW(MAESTRO!$B$3:$B$1000)/((MAESTRO!$B$3:$B$1000="MILITARES")*(UPPER(MAESTRO!$L$3:$L$1000)="CONFIRMADO")),ROWS($A$3:A35))),"")</f>
        <v/>
      </c>
      <c r="I35" s="10" t="str">
        <f ca="1">IFERROR(INDEX(MAESTRO!I:I,_xludf.AGGREGATE(15,6,ROW(MAESTRO!$B$3:$B$1000)/((MAESTRO!$B$3:$B$1000="MILITARES")*(UPPER(MAESTRO!$L$3:$L$1000)="CONFIRMADO")),ROWS($A$3:A35))),"")</f>
        <v/>
      </c>
      <c r="J35" s="10" t="str">
        <f ca="1">IFERROR(INDEX(MAESTRO!J:J,_xludf.AGGREGATE(15,6,ROW(MAESTRO!$B$3:$B$1000)/((MAESTRO!$B$3:$B$1000="MILITARES")*(UPPER(MAESTRO!$L$3:$L$1000)="CONFIRMADO")),ROWS($A$3:A35))),"")</f>
        <v/>
      </c>
      <c r="K35" s="10" t="str">
        <f ca="1">IFERROR(INDEX(MAESTRO!K:K,_xludf.AGGREGATE(15,6,ROW(MAESTRO!$B$3:$B$1000)/((MAESTRO!$B$3:$B$1000="MILITARES")*(UPPER(MAESTRO!$L$3:$L$1000)="CONFIRMADO")),ROWS($A$3:A35))),"")</f>
        <v/>
      </c>
      <c r="L35" s="10" t="str">
        <f ca="1">IFERROR(INDEX(MAESTRO!L:L,_xludf.AGGREGATE(15,6,ROW(MAESTRO!$B$3:$B$1000)/((MAESTRO!$B$3:$B$1000="MILITARES")*(UPPER(MAESTRO!$L$3:$L$1000)="CONFIRMADO")),ROWS($A$3:A35))),"")</f>
        <v/>
      </c>
      <c r="M35" s="10" t="str">
        <f ca="1">IFERROR(INDEX(MAESTRO!M:M,_xludf.AGGREGATE(15,6,ROW(MAESTRO!$B$3:$B$1000)/((MAESTRO!$B$3:$B$1000="MILITARES")*(UPPER(MAESTRO!$L$3:$L$1000)="CONFIRMADO")),ROWS($A$3:A35))),"")</f>
        <v/>
      </c>
      <c r="N35" s="10" t="str">
        <f ca="1">IFERROR(INDEX(MAESTRO!N:N,_xludf.AGGREGATE(15,6,ROW(MAESTRO!$B$3:$B$1000)/((MAESTRO!$B$3:$B$1000="MILITARES")*(UPPER(MAESTRO!$L$3:$L$1000)="CONFIRMADO")),ROWS($A$3:A35))),"")</f>
        <v/>
      </c>
      <c r="O35" s="10" t="str">
        <f ca="1">IFERROR(INDEX(MAESTRO!O:O,_xludf.AGGREGATE(15,6,ROW(MAESTRO!$B$3:$B$1000)/((MAESTRO!$B$3:$B$1000="MILITARES")*(UPPER(MAESTRO!$L$3:$L$1000)="CONFIRMADO")),ROWS($A$3:A35))),"")</f>
        <v/>
      </c>
      <c r="P35" s="10" t="str">
        <f ca="1">IFERROR(INDEX(MAESTRO!P:P,_xludf.AGGREGATE(15,6,ROW(MAESTRO!$B$3:$B$1000)/((MAESTRO!$B$3:$B$1000="MILITARES")*(UPPER(MAESTRO!$L$3:$L$1000)="CONFIRMADO")),ROWS($A$3:A35))),"")</f>
        <v/>
      </c>
      <c r="Q35" s="10" t="str">
        <f ca="1">IFERROR(INDEX(MAESTRO!Q:Q,_xludf.AGGREGATE(15,6,ROW(MAESTRO!$B$3:$B$1000)/((MAESTRO!$B$3:$B$1000="MILITARES")*(UPPER(MAESTRO!$L$3:$L$1000)="CONFIRMADO")),ROWS($A$3:A35))),"")</f>
        <v/>
      </c>
      <c r="R35" s="10" t="str">
        <f ca="1">IFERROR(INDEX(MAESTRO!R:R,_xludf.AGGREGATE(15,6,ROW(MAESTRO!$B$3:$B$1000)/((MAESTRO!$B$3:$B$1000="MILITARES")*(UPPER(MAESTRO!$L$3:$L$1000)="CONFIRMADO")),ROWS($A$3:A35))),"")</f>
        <v/>
      </c>
      <c r="S35" s="10" t="str">
        <f ca="1">IFERROR(INDEX(MAESTRO!S:S,_xludf.AGGREGATE(15,6,ROW(MAESTRO!$B$3:$B$1000)/((MAESTRO!$B$3:$B$1000="MILITARES")*(UPPER(MAESTRO!$L$3:$L$1000)="CONFIRMADO")),ROWS($A$3:A35))),"")</f>
        <v/>
      </c>
      <c r="T35" s="10" t="str">
        <f ca="1">IFERROR(INDEX(MAESTRO!T:T,_xludf.AGGREGATE(15,6,ROW(MAESTRO!$B$3:$B$1000)/((MAESTRO!$B$3:$B$1000="MILITARES")*(UPPER(MAESTRO!$L$3:$L$1000)="CONFIRMADO")),ROWS($A$3:A35))),"")</f>
        <v/>
      </c>
      <c r="U35" s="10" t="str">
        <f ca="1">IFERROR(INDEX(MAESTRO!U:U,_xludf.AGGREGATE(15,6,ROW(MAESTRO!$B$3:$B$1000)/((MAESTRO!$B$3:$B$1000="MILITARES")*(UPPER(MAESTRO!$L$3:$L$1000)="CONFIRMADO")),ROWS($A$3:A35))),"")</f>
        <v/>
      </c>
      <c r="V35" s="10" t="str">
        <f ca="1">IFERROR(INDEX(MAESTRO!V:V,_xludf.AGGREGATE(15,6,ROW(MAESTRO!$B$3:$B$1000)/((MAESTRO!$B$3:$B$1000="MILITARES")*(UPPER(MAESTRO!$L$3:$L$1000)="CONFIRMADO")),ROWS($A$3:A35))),"")</f>
        <v/>
      </c>
      <c r="W35" s="10" t="str">
        <f ca="1">IFERROR(INDEX(MAESTRO!W:W,_xludf.AGGREGATE(15,6,ROW(MAESTRO!$B$3:$B$1000)/((MAESTRO!$B$3:$B$1000="MILITARES")*(UPPER(MAESTRO!$L$3:$L$1000)="CONFIRMADO")),ROWS($A$3:A35))),"")</f>
        <v/>
      </c>
      <c r="X35" s="10" t="str">
        <f ca="1">IFERROR(INDEX(MAESTRO!X:X,_xludf.AGGREGATE(15,6,ROW(MAESTRO!$B$3:$B$1000)/((MAESTRO!$B$3:$B$1000="MILITARES")*(UPPER(MAESTRO!$L$3:$L$1000)="CONFIRMADO")),ROWS($A$3:A35))),"")</f>
        <v/>
      </c>
    </row>
    <row r="36" spans="1:24" ht="22.05" customHeight="1">
      <c r="A36" s="15" t="str">
        <f ca="1">IFERROR(INDEX(MAESTRO!A:A,_xludf.AGGREGATE(15,6,ROW(MAESTRO!$B$3:$B$1000)/((MAESTRO!$B$3:$B$1000="MILITARES")*(UPPER(MAESTRO!$L$3:$L$1000)="CONFIRMADO")),ROWS($A$3:A36))),"")</f>
        <v/>
      </c>
      <c r="B36" s="15" t="str">
        <f ca="1">IFERROR(INDEX(MAESTRO!B:B,_xludf.AGGREGATE(15,6,ROW(MAESTRO!$B$3:$B$1000)/((MAESTRO!$B$3:$B$1000="MILITARES")*(UPPER(MAESTRO!$L$3:$L$1000)="CONFIRMADO")),ROWS($A$3:A36))),"")</f>
        <v/>
      </c>
      <c r="C36" s="15" t="str">
        <f ca="1">IFERROR(INDEX(MAESTRO!C:C,_xludf.AGGREGATE(15,6,ROW(MAESTRO!$B$3:$B$1000)/((MAESTRO!$B$3:$B$1000="MILITARES")*(UPPER(MAESTRO!$L$3:$L$1000)="CONFIRMADO")),ROWS($A$3:A36))),"")</f>
        <v/>
      </c>
      <c r="D36" s="15" t="str">
        <f ca="1">IFERROR(INDEX(MAESTRO!D:D,_xludf.AGGREGATE(15,6,ROW(MAESTRO!$B$3:$B$1000)/((MAESTRO!$B$3:$B$1000="MILITARES")*(UPPER(MAESTRO!$L$3:$L$1000)="CONFIRMADO")),ROWS($A$3:A36))),"")</f>
        <v/>
      </c>
      <c r="E36" s="15" t="str">
        <f ca="1">IFERROR(INDEX(MAESTRO!E:E,_xludf.AGGREGATE(15,6,ROW(MAESTRO!$B$3:$B$1000)/((MAESTRO!$B$3:$B$1000="MILITARES")*(UPPER(MAESTRO!$L$3:$L$1000)="CONFIRMADO")),ROWS($A$3:A36))),"")</f>
        <v/>
      </c>
      <c r="F36" s="15" t="str">
        <f ca="1">IFERROR(INDEX(MAESTRO!F:F,_xludf.AGGREGATE(15,6,ROW(MAESTRO!$B$3:$B$1000)/((MAESTRO!$B$3:$B$1000="MILITARES")*(UPPER(MAESTRO!$L$3:$L$1000)="CONFIRMADO")),ROWS($A$3:A36))),"")</f>
        <v/>
      </c>
      <c r="G36" s="15" t="str">
        <f ca="1">IFERROR(INDEX(MAESTRO!G:G,_xludf.AGGREGATE(15,6,ROW(MAESTRO!$B$3:$B$1000)/((MAESTRO!$B$3:$B$1000="MILITARES")*(UPPER(MAESTRO!$L$3:$L$1000)="CONFIRMADO")),ROWS($A$3:A36))),"")</f>
        <v/>
      </c>
      <c r="H36" s="15" t="str">
        <f ca="1">IFERROR(INDEX(MAESTRO!H:H,_xludf.AGGREGATE(15,6,ROW(MAESTRO!$B$3:$B$1000)/((MAESTRO!$B$3:$B$1000="MILITARES")*(UPPER(MAESTRO!$L$3:$L$1000)="CONFIRMADO")),ROWS($A$3:A36))),"")</f>
        <v/>
      </c>
      <c r="I36" s="15" t="str">
        <f ca="1">IFERROR(INDEX(MAESTRO!I:I,_xludf.AGGREGATE(15,6,ROW(MAESTRO!$B$3:$B$1000)/((MAESTRO!$B$3:$B$1000="MILITARES")*(UPPER(MAESTRO!$L$3:$L$1000)="CONFIRMADO")),ROWS($A$3:A36))),"")</f>
        <v/>
      </c>
      <c r="J36" s="15" t="str">
        <f ca="1">IFERROR(INDEX(MAESTRO!J:J,_xludf.AGGREGATE(15,6,ROW(MAESTRO!$B$3:$B$1000)/((MAESTRO!$B$3:$B$1000="MILITARES")*(UPPER(MAESTRO!$L$3:$L$1000)="CONFIRMADO")),ROWS($A$3:A36))),"")</f>
        <v/>
      </c>
      <c r="K36" s="15" t="str">
        <f ca="1">IFERROR(INDEX(MAESTRO!K:K,_xludf.AGGREGATE(15,6,ROW(MAESTRO!$B$3:$B$1000)/((MAESTRO!$B$3:$B$1000="MILITARES")*(UPPER(MAESTRO!$L$3:$L$1000)="CONFIRMADO")),ROWS($A$3:A36))),"")</f>
        <v/>
      </c>
      <c r="L36" s="15" t="str">
        <f ca="1">IFERROR(INDEX(MAESTRO!L:L,_xludf.AGGREGATE(15,6,ROW(MAESTRO!$B$3:$B$1000)/((MAESTRO!$B$3:$B$1000="MILITARES")*(UPPER(MAESTRO!$L$3:$L$1000)="CONFIRMADO")),ROWS($A$3:A36))),"")</f>
        <v/>
      </c>
      <c r="M36" s="15" t="str">
        <f ca="1">IFERROR(INDEX(MAESTRO!M:M,_xludf.AGGREGATE(15,6,ROW(MAESTRO!$B$3:$B$1000)/((MAESTRO!$B$3:$B$1000="MILITARES")*(UPPER(MAESTRO!$L$3:$L$1000)="CONFIRMADO")),ROWS($A$3:A36))),"")</f>
        <v/>
      </c>
      <c r="N36" s="15" t="str">
        <f ca="1">IFERROR(INDEX(MAESTRO!N:N,_xludf.AGGREGATE(15,6,ROW(MAESTRO!$B$3:$B$1000)/((MAESTRO!$B$3:$B$1000="MILITARES")*(UPPER(MAESTRO!$L$3:$L$1000)="CONFIRMADO")),ROWS($A$3:A36))),"")</f>
        <v/>
      </c>
      <c r="O36" s="15" t="str">
        <f ca="1">IFERROR(INDEX(MAESTRO!O:O,_xludf.AGGREGATE(15,6,ROW(MAESTRO!$B$3:$B$1000)/((MAESTRO!$B$3:$B$1000="MILITARES")*(UPPER(MAESTRO!$L$3:$L$1000)="CONFIRMADO")),ROWS($A$3:A36))),"")</f>
        <v/>
      </c>
      <c r="P36" s="15" t="str">
        <f ca="1">IFERROR(INDEX(MAESTRO!P:P,_xludf.AGGREGATE(15,6,ROW(MAESTRO!$B$3:$B$1000)/((MAESTRO!$B$3:$B$1000="MILITARES")*(UPPER(MAESTRO!$L$3:$L$1000)="CONFIRMADO")),ROWS($A$3:A36))),"")</f>
        <v/>
      </c>
      <c r="Q36" s="15" t="str">
        <f ca="1">IFERROR(INDEX(MAESTRO!Q:Q,_xludf.AGGREGATE(15,6,ROW(MAESTRO!$B$3:$B$1000)/((MAESTRO!$B$3:$B$1000="MILITARES")*(UPPER(MAESTRO!$L$3:$L$1000)="CONFIRMADO")),ROWS($A$3:A36))),"")</f>
        <v/>
      </c>
      <c r="R36" s="15" t="str">
        <f ca="1">IFERROR(INDEX(MAESTRO!R:R,_xludf.AGGREGATE(15,6,ROW(MAESTRO!$B$3:$B$1000)/((MAESTRO!$B$3:$B$1000="MILITARES")*(UPPER(MAESTRO!$L$3:$L$1000)="CONFIRMADO")),ROWS($A$3:A36))),"")</f>
        <v/>
      </c>
      <c r="S36" s="15" t="str">
        <f ca="1">IFERROR(INDEX(MAESTRO!S:S,_xludf.AGGREGATE(15,6,ROW(MAESTRO!$B$3:$B$1000)/((MAESTRO!$B$3:$B$1000="MILITARES")*(UPPER(MAESTRO!$L$3:$L$1000)="CONFIRMADO")),ROWS($A$3:A36))),"")</f>
        <v/>
      </c>
      <c r="T36" s="15" t="str">
        <f ca="1">IFERROR(INDEX(MAESTRO!T:T,_xludf.AGGREGATE(15,6,ROW(MAESTRO!$B$3:$B$1000)/((MAESTRO!$B$3:$B$1000="MILITARES")*(UPPER(MAESTRO!$L$3:$L$1000)="CONFIRMADO")),ROWS($A$3:A36))),"")</f>
        <v/>
      </c>
      <c r="U36" s="15" t="str">
        <f ca="1">IFERROR(INDEX(MAESTRO!U:U,_xludf.AGGREGATE(15,6,ROW(MAESTRO!$B$3:$B$1000)/((MAESTRO!$B$3:$B$1000="MILITARES")*(UPPER(MAESTRO!$L$3:$L$1000)="CONFIRMADO")),ROWS($A$3:A36))),"")</f>
        <v/>
      </c>
      <c r="V36" s="15" t="str">
        <f ca="1">IFERROR(INDEX(MAESTRO!V:V,_xludf.AGGREGATE(15,6,ROW(MAESTRO!$B$3:$B$1000)/((MAESTRO!$B$3:$B$1000="MILITARES")*(UPPER(MAESTRO!$L$3:$L$1000)="CONFIRMADO")),ROWS($A$3:A36))),"")</f>
        <v/>
      </c>
      <c r="W36" s="15" t="str">
        <f ca="1">IFERROR(INDEX(MAESTRO!W:W,_xludf.AGGREGATE(15,6,ROW(MAESTRO!$B$3:$B$1000)/((MAESTRO!$B$3:$B$1000="MILITARES")*(UPPER(MAESTRO!$L$3:$L$1000)="CONFIRMADO")),ROWS($A$3:A36))),"")</f>
        <v/>
      </c>
      <c r="X36" s="15" t="str">
        <f ca="1">IFERROR(INDEX(MAESTRO!X:X,_xludf.AGGREGATE(15,6,ROW(MAESTRO!$B$3:$B$1000)/((MAESTRO!$B$3:$B$1000="MILITARES")*(UPPER(MAESTRO!$L$3:$L$1000)="CONFIRMADO")),ROWS($A$3:A36))),"")</f>
        <v/>
      </c>
    </row>
    <row r="37" spans="1:24" ht="22.05" customHeight="1">
      <c r="A37" s="10" t="str">
        <f ca="1">IFERROR(INDEX(MAESTRO!A:A,_xludf.AGGREGATE(15,6,ROW(MAESTRO!$B$3:$B$1000)/((MAESTRO!$B$3:$B$1000="MILITARES")*(UPPER(MAESTRO!$L$3:$L$1000)="CONFIRMADO")),ROWS($A$3:A37))),"")</f>
        <v/>
      </c>
      <c r="B37" s="10" t="str">
        <f ca="1">IFERROR(INDEX(MAESTRO!B:B,_xludf.AGGREGATE(15,6,ROW(MAESTRO!$B$3:$B$1000)/((MAESTRO!$B$3:$B$1000="MILITARES")*(UPPER(MAESTRO!$L$3:$L$1000)="CONFIRMADO")),ROWS($A$3:A37))),"")</f>
        <v/>
      </c>
      <c r="C37" s="10" t="str">
        <f ca="1">IFERROR(INDEX(MAESTRO!C:C,_xludf.AGGREGATE(15,6,ROW(MAESTRO!$B$3:$B$1000)/((MAESTRO!$B$3:$B$1000="MILITARES")*(UPPER(MAESTRO!$L$3:$L$1000)="CONFIRMADO")),ROWS($A$3:A37))),"")</f>
        <v/>
      </c>
      <c r="D37" s="10" t="str">
        <f ca="1">IFERROR(INDEX(MAESTRO!D:D,_xludf.AGGREGATE(15,6,ROW(MAESTRO!$B$3:$B$1000)/((MAESTRO!$B$3:$B$1000="MILITARES")*(UPPER(MAESTRO!$L$3:$L$1000)="CONFIRMADO")),ROWS($A$3:A37))),"")</f>
        <v/>
      </c>
      <c r="E37" s="10" t="str">
        <f ca="1">IFERROR(INDEX(MAESTRO!E:E,_xludf.AGGREGATE(15,6,ROW(MAESTRO!$B$3:$B$1000)/((MAESTRO!$B$3:$B$1000="MILITARES")*(UPPER(MAESTRO!$L$3:$L$1000)="CONFIRMADO")),ROWS($A$3:A37))),"")</f>
        <v/>
      </c>
      <c r="F37" s="10" t="str">
        <f ca="1">IFERROR(INDEX(MAESTRO!F:F,_xludf.AGGREGATE(15,6,ROW(MAESTRO!$B$3:$B$1000)/((MAESTRO!$B$3:$B$1000="MILITARES")*(UPPER(MAESTRO!$L$3:$L$1000)="CONFIRMADO")),ROWS($A$3:A37))),"")</f>
        <v/>
      </c>
      <c r="G37" s="10" t="str">
        <f ca="1">IFERROR(INDEX(MAESTRO!G:G,_xludf.AGGREGATE(15,6,ROW(MAESTRO!$B$3:$B$1000)/((MAESTRO!$B$3:$B$1000="MILITARES")*(UPPER(MAESTRO!$L$3:$L$1000)="CONFIRMADO")),ROWS($A$3:A37))),"")</f>
        <v/>
      </c>
      <c r="H37" s="10" t="str">
        <f ca="1">IFERROR(INDEX(MAESTRO!H:H,_xludf.AGGREGATE(15,6,ROW(MAESTRO!$B$3:$B$1000)/((MAESTRO!$B$3:$B$1000="MILITARES")*(UPPER(MAESTRO!$L$3:$L$1000)="CONFIRMADO")),ROWS($A$3:A37))),"")</f>
        <v/>
      </c>
      <c r="I37" s="10" t="str">
        <f ca="1">IFERROR(INDEX(MAESTRO!I:I,_xludf.AGGREGATE(15,6,ROW(MAESTRO!$B$3:$B$1000)/((MAESTRO!$B$3:$B$1000="MILITARES")*(UPPER(MAESTRO!$L$3:$L$1000)="CONFIRMADO")),ROWS($A$3:A37))),"")</f>
        <v/>
      </c>
      <c r="J37" s="10" t="str">
        <f ca="1">IFERROR(INDEX(MAESTRO!J:J,_xludf.AGGREGATE(15,6,ROW(MAESTRO!$B$3:$B$1000)/((MAESTRO!$B$3:$B$1000="MILITARES")*(UPPER(MAESTRO!$L$3:$L$1000)="CONFIRMADO")),ROWS($A$3:A37))),"")</f>
        <v/>
      </c>
      <c r="K37" s="10" t="str">
        <f ca="1">IFERROR(INDEX(MAESTRO!K:K,_xludf.AGGREGATE(15,6,ROW(MAESTRO!$B$3:$B$1000)/((MAESTRO!$B$3:$B$1000="MILITARES")*(UPPER(MAESTRO!$L$3:$L$1000)="CONFIRMADO")),ROWS($A$3:A37))),"")</f>
        <v/>
      </c>
      <c r="L37" s="10" t="str">
        <f ca="1">IFERROR(INDEX(MAESTRO!L:L,_xludf.AGGREGATE(15,6,ROW(MAESTRO!$B$3:$B$1000)/((MAESTRO!$B$3:$B$1000="MILITARES")*(UPPER(MAESTRO!$L$3:$L$1000)="CONFIRMADO")),ROWS($A$3:A37))),"")</f>
        <v/>
      </c>
      <c r="M37" s="10" t="str">
        <f ca="1">IFERROR(INDEX(MAESTRO!M:M,_xludf.AGGREGATE(15,6,ROW(MAESTRO!$B$3:$B$1000)/((MAESTRO!$B$3:$B$1000="MILITARES")*(UPPER(MAESTRO!$L$3:$L$1000)="CONFIRMADO")),ROWS($A$3:A37))),"")</f>
        <v/>
      </c>
      <c r="N37" s="10" t="str">
        <f ca="1">IFERROR(INDEX(MAESTRO!N:N,_xludf.AGGREGATE(15,6,ROW(MAESTRO!$B$3:$B$1000)/((MAESTRO!$B$3:$B$1000="MILITARES")*(UPPER(MAESTRO!$L$3:$L$1000)="CONFIRMADO")),ROWS($A$3:A37))),"")</f>
        <v/>
      </c>
      <c r="O37" s="10" t="str">
        <f ca="1">IFERROR(INDEX(MAESTRO!O:O,_xludf.AGGREGATE(15,6,ROW(MAESTRO!$B$3:$B$1000)/((MAESTRO!$B$3:$B$1000="MILITARES")*(UPPER(MAESTRO!$L$3:$L$1000)="CONFIRMADO")),ROWS($A$3:A37))),"")</f>
        <v/>
      </c>
      <c r="P37" s="10" t="str">
        <f ca="1">IFERROR(INDEX(MAESTRO!P:P,_xludf.AGGREGATE(15,6,ROW(MAESTRO!$B$3:$B$1000)/((MAESTRO!$B$3:$B$1000="MILITARES")*(UPPER(MAESTRO!$L$3:$L$1000)="CONFIRMADO")),ROWS($A$3:A37))),"")</f>
        <v/>
      </c>
      <c r="Q37" s="10" t="str">
        <f ca="1">IFERROR(INDEX(MAESTRO!Q:Q,_xludf.AGGREGATE(15,6,ROW(MAESTRO!$B$3:$B$1000)/((MAESTRO!$B$3:$B$1000="MILITARES")*(UPPER(MAESTRO!$L$3:$L$1000)="CONFIRMADO")),ROWS($A$3:A37))),"")</f>
        <v/>
      </c>
      <c r="R37" s="10" t="str">
        <f ca="1">IFERROR(INDEX(MAESTRO!R:R,_xludf.AGGREGATE(15,6,ROW(MAESTRO!$B$3:$B$1000)/((MAESTRO!$B$3:$B$1000="MILITARES")*(UPPER(MAESTRO!$L$3:$L$1000)="CONFIRMADO")),ROWS($A$3:A37))),"")</f>
        <v/>
      </c>
      <c r="S37" s="10" t="str">
        <f ca="1">IFERROR(INDEX(MAESTRO!S:S,_xludf.AGGREGATE(15,6,ROW(MAESTRO!$B$3:$B$1000)/((MAESTRO!$B$3:$B$1000="MILITARES")*(UPPER(MAESTRO!$L$3:$L$1000)="CONFIRMADO")),ROWS($A$3:A37))),"")</f>
        <v/>
      </c>
      <c r="T37" s="10" t="str">
        <f ca="1">IFERROR(INDEX(MAESTRO!T:T,_xludf.AGGREGATE(15,6,ROW(MAESTRO!$B$3:$B$1000)/((MAESTRO!$B$3:$B$1000="MILITARES")*(UPPER(MAESTRO!$L$3:$L$1000)="CONFIRMADO")),ROWS($A$3:A37))),"")</f>
        <v/>
      </c>
      <c r="U37" s="10" t="str">
        <f ca="1">IFERROR(INDEX(MAESTRO!U:U,_xludf.AGGREGATE(15,6,ROW(MAESTRO!$B$3:$B$1000)/((MAESTRO!$B$3:$B$1000="MILITARES")*(UPPER(MAESTRO!$L$3:$L$1000)="CONFIRMADO")),ROWS($A$3:A37))),"")</f>
        <v/>
      </c>
      <c r="V37" s="10" t="str">
        <f ca="1">IFERROR(INDEX(MAESTRO!V:V,_xludf.AGGREGATE(15,6,ROW(MAESTRO!$B$3:$B$1000)/((MAESTRO!$B$3:$B$1000="MILITARES")*(UPPER(MAESTRO!$L$3:$L$1000)="CONFIRMADO")),ROWS($A$3:A37))),"")</f>
        <v/>
      </c>
      <c r="W37" s="10" t="str">
        <f ca="1">IFERROR(INDEX(MAESTRO!W:W,_xludf.AGGREGATE(15,6,ROW(MAESTRO!$B$3:$B$1000)/((MAESTRO!$B$3:$B$1000="MILITARES")*(UPPER(MAESTRO!$L$3:$L$1000)="CONFIRMADO")),ROWS($A$3:A37))),"")</f>
        <v/>
      </c>
      <c r="X37" s="10" t="str">
        <f ca="1">IFERROR(INDEX(MAESTRO!X:X,_xludf.AGGREGATE(15,6,ROW(MAESTRO!$B$3:$B$1000)/((MAESTRO!$B$3:$B$1000="MILITARES")*(UPPER(MAESTRO!$L$3:$L$1000)="CONFIRMADO")),ROWS($A$3:A37))),"")</f>
        <v/>
      </c>
    </row>
    <row r="38" spans="1:24" ht="22.05" customHeight="1">
      <c r="A38" s="15" t="str">
        <f ca="1">IFERROR(INDEX(MAESTRO!A:A,_xludf.AGGREGATE(15,6,ROW(MAESTRO!$B$3:$B$1000)/((MAESTRO!$B$3:$B$1000="MILITARES")*(UPPER(MAESTRO!$L$3:$L$1000)="CONFIRMADO")),ROWS($A$3:A38))),"")</f>
        <v/>
      </c>
      <c r="B38" s="15" t="str">
        <f ca="1">IFERROR(INDEX(MAESTRO!B:B,_xludf.AGGREGATE(15,6,ROW(MAESTRO!$B$3:$B$1000)/((MAESTRO!$B$3:$B$1000="MILITARES")*(UPPER(MAESTRO!$L$3:$L$1000)="CONFIRMADO")),ROWS($A$3:A38))),"")</f>
        <v/>
      </c>
      <c r="C38" s="15" t="str">
        <f ca="1">IFERROR(INDEX(MAESTRO!C:C,_xludf.AGGREGATE(15,6,ROW(MAESTRO!$B$3:$B$1000)/((MAESTRO!$B$3:$B$1000="MILITARES")*(UPPER(MAESTRO!$L$3:$L$1000)="CONFIRMADO")),ROWS($A$3:A38))),"")</f>
        <v/>
      </c>
      <c r="D38" s="15" t="str">
        <f ca="1">IFERROR(INDEX(MAESTRO!D:D,_xludf.AGGREGATE(15,6,ROW(MAESTRO!$B$3:$B$1000)/((MAESTRO!$B$3:$B$1000="MILITARES")*(UPPER(MAESTRO!$L$3:$L$1000)="CONFIRMADO")),ROWS($A$3:A38))),"")</f>
        <v/>
      </c>
      <c r="E38" s="15" t="str">
        <f ca="1">IFERROR(INDEX(MAESTRO!E:E,_xludf.AGGREGATE(15,6,ROW(MAESTRO!$B$3:$B$1000)/((MAESTRO!$B$3:$B$1000="MILITARES")*(UPPER(MAESTRO!$L$3:$L$1000)="CONFIRMADO")),ROWS($A$3:A38))),"")</f>
        <v/>
      </c>
      <c r="F38" s="15" t="str">
        <f ca="1">IFERROR(INDEX(MAESTRO!F:F,_xludf.AGGREGATE(15,6,ROW(MAESTRO!$B$3:$B$1000)/((MAESTRO!$B$3:$B$1000="MILITARES")*(UPPER(MAESTRO!$L$3:$L$1000)="CONFIRMADO")),ROWS($A$3:A38))),"")</f>
        <v/>
      </c>
      <c r="G38" s="15" t="str">
        <f ca="1">IFERROR(INDEX(MAESTRO!G:G,_xludf.AGGREGATE(15,6,ROW(MAESTRO!$B$3:$B$1000)/((MAESTRO!$B$3:$B$1000="MILITARES")*(UPPER(MAESTRO!$L$3:$L$1000)="CONFIRMADO")),ROWS($A$3:A38))),"")</f>
        <v/>
      </c>
      <c r="H38" s="15" t="str">
        <f ca="1">IFERROR(INDEX(MAESTRO!H:H,_xludf.AGGREGATE(15,6,ROW(MAESTRO!$B$3:$B$1000)/((MAESTRO!$B$3:$B$1000="MILITARES")*(UPPER(MAESTRO!$L$3:$L$1000)="CONFIRMADO")),ROWS($A$3:A38))),"")</f>
        <v/>
      </c>
      <c r="I38" s="15" t="str">
        <f ca="1">IFERROR(INDEX(MAESTRO!I:I,_xludf.AGGREGATE(15,6,ROW(MAESTRO!$B$3:$B$1000)/((MAESTRO!$B$3:$B$1000="MILITARES")*(UPPER(MAESTRO!$L$3:$L$1000)="CONFIRMADO")),ROWS($A$3:A38))),"")</f>
        <v/>
      </c>
      <c r="J38" s="15" t="str">
        <f ca="1">IFERROR(INDEX(MAESTRO!J:J,_xludf.AGGREGATE(15,6,ROW(MAESTRO!$B$3:$B$1000)/((MAESTRO!$B$3:$B$1000="MILITARES")*(UPPER(MAESTRO!$L$3:$L$1000)="CONFIRMADO")),ROWS($A$3:A38))),"")</f>
        <v/>
      </c>
      <c r="K38" s="15" t="str">
        <f ca="1">IFERROR(INDEX(MAESTRO!K:K,_xludf.AGGREGATE(15,6,ROW(MAESTRO!$B$3:$B$1000)/((MAESTRO!$B$3:$B$1000="MILITARES")*(UPPER(MAESTRO!$L$3:$L$1000)="CONFIRMADO")),ROWS($A$3:A38))),"")</f>
        <v/>
      </c>
      <c r="L38" s="15" t="str">
        <f ca="1">IFERROR(INDEX(MAESTRO!L:L,_xludf.AGGREGATE(15,6,ROW(MAESTRO!$B$3:$B$1000)/((MAESTRO!$B$3:$B$1000="MILITARES")*(UPPER(MAESTRO!$L$3:$L$1000)="CONFIRMADO")),ROWS($A$3:A38))),"")</f>
        <v/>
      </c>
      <c r="M38" s="15" t="str">
        <f ca="1">IFERROR(INDEX(MAESTRO!M:M,_xludf.AGGREGATE(15,6,ROW(MAESTRO!$B$3:$B$1000)/((MAESTRO!$B$3:$B$1000="MILITARES")*(UPPER(MAESTRO!$L$3:$L$1000)="CONFIRMADO")),ROWS($A$3:A38))),"")</f>
        <v/>
      </c>
      <c r="N38" s="15" t="str">
        <f ca="1">IFERROR(INDEX(MAESTRO!N:N,_xludf.AGGREGATE(15,6,ROW(MAESTRO!$B$3:$B$1000)/((MAESTRO!$B$3:$B$1000="MILITARES")*(UPPER(MAESTRO!$L$3:$L$1000)="CONFIRMADO")),ROWS($A$3:A38))),"")</f>
        <v/>
      </c>
      <c r="O38" s="15" t="str">
        <f ca="1">IFERROR(INDEX(MAESTRO!O:O,_xludf.AGGREGATE(15,6,ROW(MAESTRO!$B$3:$B$1000)/((MAESTRO!$B$3:$B$1000="MILITARES")*(UPPER(MAESTRO!$L$3:$L$1000)="CONFIRMADO")),ROWS($A$3:A38))),"")</f>
        <v/>
      </c>
      <c r="P38" s="15" t="str">
        <f ca="1">IFERROR(INDEX(MAESTRO!P:P,_xludf.AGGREGATE(15,6,ROW(MAESTRO!$B$3:$B$1000)/((MAESTRO!$B$3:$B$1000="MILITARES")*(UPPER(MAESTRO!$L$3:$L$1000)="CONFIRMADO")),ROWS($A$3:A38))),"")</f>
        <v/>
      </c>
      <c r="Q38" s="15" t="str">
        <f ca="1">IFERROR(INDEX(MAESTRO!Q:Q,_xludf.AGGREGATE(15,6,ROW(MAESTRO!$B$3:$B$1000)/((MAESTRO!$B$3:$B$1000="MILITARES")*(UPPER(MAESTRO!$L$3:$L$1000)="CONFIRMADO")),ROWS($A$3:A38))),"")</f>
        <v/>
      </c>
      <c r="R38" s="15" t="str">
        <f ca="1">IFERROR(INDEX(MAESTRO!R:R,_xludf.AGGREGATE(15,6,ROW(MAESTRO!$B$3:$B$1000)/((MAESTRO!$B$3:$B$1000="MILITARES")*(UPPER(MAESTRO!$L$3:$L$1000)="CONFIRMADO")),ROWS($A$3:A38))),"")</f>
        <v/>
      </c>
      <c r="S38" s="15" t="str">
        <f ca="1">IFERROR(INDEX(MAESTRO!S:S,_xludf.AGGREGATE(15,6,ROW(MAESTRO!$B$3:$B$1000)/((MAESTRO!$B$3:$B$1000="MILITARES")*(UPPER(MAESTRO!$L$3:$L$1000)="CONFIRMADO")),ROWS($A$3:A38))),"")</f>
        <v/>
      </c>
      <c r="T38" s="15" t="str">
        <f ca="1">IFERROR(INDEX(MAESTRO!T:T,_xludf.AGGREGATE(15,6,ROW(MAESTRO!$B$3:$B$1000)/((MAESTRO!$B$3:$B$1000="MILITARES")*(UPPER(MAESTRO!$L$3:$L$1000)="CONFIRMADO")),ROWS($A$3:A38))),"")</f>
        <v/>
      </c>
      <c r="U38" s="15" t="str">
        <f ca="1">IFERROR(INDEX(MAESTRO!U:U,_xludf.AGGREGATE(15,6,ROW(MAESTRO!$B$3:$B$1000)/((MAESTRO!$B$3:$B$1000="MILITARES")*(UPPER(MAESTRO!$L$3:$L$1000)="CONFIRMADO")),ROWS($A$3:A38))),"")</f>
        <v/>
      </c>
      <c r="V38" s="15" t="str">
        <f ca="1">IFERROR(INDEX(MAESTRO!V:V,_xludf.AGGREGATE(15,6,ROW(MAESTRO!$B$3:$B$1000)/((MAESTRO!$B$3:$B$1000="MILITARES")*(UPPER(MAESTRO!$L$3:$L$1000)="CONFIRMADO")),ROWS($A$3:A38))),"")</f>
        <v/>
      </c>
      <c r="W38" s="15" t="str">
        <f ca="1">IFERROR(INDEX(MAESTRO!W:W,_xludf.AGGREGATE(15,6,ROW(MAESTRO!$B$3:$B$1000)/((MAESTRO!$B$3:$B$1000="MILITARES")*(UPPER(MAESTRO!$L$3:$L$1000)="CONFIRMADO")),ROWS($A$3:A38))),"")</f>
        <v/>
      </c>
      <c r="X38" s="15" t="str">
        <f ca="1">IFERROR(INDEX(MAESTRO!X:X,_xludf.AGGREGATE(15,6,ROW(MAESTRO!$B$3:$B$1000)/((MAESTRO!$B$3:$B$1000="MILITARES")*(UPPER(MAESTRO!$L$3:$L$1000)="CONFIRMADO")),ROWS($A$3:A38))),"")</f>
        <v/>
      </c>
    </row>
    <row r="39" spans="1:24" ht="22.05" customHeight="1">
      <c r="A39" s="10" t="str">
        <f ca="1">IFERROR(INDEX(MAESTRO!A:A,_xludf.AGGREGATE(15,6,ROW(MAESTRO!$B$3:$B$1000)/((MAESTRO!$B$3:$B$1000="MILITARES")*(UPPER(MAESTRO!$L$3:$L$1000)="CONFIRMADO")),ROWS($A$3:A39))),"")</f>
        <v/>
      </c>
      <c r="B39" s="10" t="str">
        <f ca="1">IFERROR(INDEX(MAESTRO!B:B,_xludf.AGGREGATE(15,6,ROW(MAESTRO!$B$3:$B$1000)/((MAESTRO!$B$3:$B$1000="MILITARES")*(UPPER(MAESTRO!$L$3:$L$1000)="CONFIRMADO")),ROWS($A$3:A39))),"")</f>
        <v/>
      </c>
      <c r="C39" s="10" t="str">
        <f ca="1">IFERROR(INDEX(MAESTRO!C:C,_xludf.AGGREGATE(15,6,ROW(MAESTRO!$B$3:$B$1000)/((MAESTRO!$B$3:$B$1000="MILITARES")*(UPPER(MAESTRO!$L$3:$L$1000)="CONFIRMADO")),ROWS($A$3:A39))),"")</f>
        <v/>
      </c>
      <c r="D39" s="10" t="str">
        <f ca="1">IFERROR(INDEX(MAESTRO!D:D,_xludf.AGGREGATE(15,6,ROW(MAESTRO!$B$3:$B$1000)/((MAESTRO!$B$3:$B$1000="MILITARES")*(UPPER(MAESTRO!$L$3:$L$1000)="CONFIRMADO")),ROWS($A$3:A39))),"")</f>
        <v/>
      </c>
      <c r="E39" s="10" t="str">
        <f ca="1">IFERROR(INDEX(MAESTRO!E:E,_xludf.AGGREGATE(15,6,ROW(MAESTRO!$B$3:$B$1000)/((MAESTRO!$B$3:$B$1000="MILITARES")*(UPPER(MAESTRO!$L$3:$L$1000)="CONFIRMADO")),ROWS($A$3:A39))),"")</f>
        <v/>
      </c>
      <c r="F39" s="10" t="str">
        <f ca="1">IFERROR(INDEX(MAESTRO!F:F,_xludf.AGGREGATE(15,6,ROW(MAESTRO!$B$3:$B$1000)/((MAESTRO!$B$3:$B$1000="MILITARES")*(UPPER(MAESTRO!$L$3:$L$1000)="CONFIRMADO")),ROWS($A$3:A39))),"")</f>
        <v/>
      </c>
      <c r="G39" s="10" t="str">
        <f ca="1">IFERROR(INDEX(MAESTRO!G:G,_xludf.AGGREGATE(15,6,ROW(MAESTRO!$B$3:$B$1000)/((MAESTRO!$B$3:$B$1000="MILITARES")*(UPPER(MAESTRO!$L$3:$L$1000)="CONFIRMADO")),ROWS($A$3:A39))),"")</f>
        <v/>
      </c>
      <c r="H39" s="10" t="str">
        <f ca="1">IFERROR(INDEX(MAESTRO!H:H,_xludf.AGGREGATE(15,6,ROW(MAESTRO!$B$3:$B$1000)/((MAESTRO!$B$3:$B$1000="MILITARES")*(UPPER(MAESTRO!$L$3:$L$1000)="CONFIRMADO")),ROWS($A$3:A39))),"")</f>
        <v/>
      </c>
      <c r="I39" s="10" t="str">
        <f ca="1">IFERROR(INDEX(MAESTRO!I:I,_xludf.AGGREGATE(15,6,ROW(MAESTRO!$B$3:$B$1000)/((MAESTRO!$B$3:$B$1000="MILITARES")*(UPPER(MAESTRO!$L$3:$L$1000)="CONFIRMADO")),ROWS($A$3:A39))),"")</f>
        <v/>
      </c>
      <c r="J39" s="10" t="str">
        <f ca="1">IFERROR(INDEX(MAESTRO!J:J,_xludf.AGGREGATE(15,6,ROW(MAESTRO!$B$3:$B$1000)/((MAESTRO!$B$3:$B$1000="MILITARES")*(UPPER(MAESTRO!$L$3:$L$1000)="CONFIRMADO")),ROWS($A$3:A39))),"")</f>
        <v/>
      </c>
      <c r="K39" s="10" t="str">
        <f ca="1">IFERROR(INDEX(MAESTRO!K:K,_xludf.AGGREGATE(15,6,ROW(MAESTRO!$B$3:$B$1000)/((MAESTRO!$B$3:$B$1000="MILITARES")*(UPPER(MAESTRO!$L$3:$L$1000)="CONFIRMADO")),ROWS($A$3:A39))),"")</f>
        <v/>
      </c>
      <c r="L39" s="10" t="str">
        <f ca="1">IFERROR(INDEX(MAESTRO!L:L,_xludf.AGGREGATE(15,6,ROW(MAESTRO!$B$3:$B$1000)/((MAESTRO!$B$3:$B$1000="MILITARES")*(UPPER(MAESTRO!$L$3:$L$1000)="CONFIRMADO")),ROWS($A$3:A39))),"")</f>
        <v/>
      </c>
      <c r="M39" s="10" t="str">
        <f ca="1">IFERROR(INDEX(MAESTRO!M:M,_xludf.AGGREGATE(15,6,ROW(MAESTRO!$B$3:$B$1000)/((MAESTRO!$B$3:$B$1000="MILITARES")*(UPPER(MAESTRO!$L$3:$L$1000)="CONFIRMADO")),ROWS($A$3:A39))),"")</f>
        <v/>
      </c>
      <c r="N39" s="10" t="str">
        <f ca="1">IFERROR(INDEX(MAESTRO!N:N,_xludf.AGGREGATE(15,6,ROW(MAESTRO!$B$3:$B$1000)/((MAESTRO!$B$3:$B$1000="MILITARES")*(UPPER(MAESTRO!$L$3:$L$1000)="CONFIRMADO")),ROWS($A$3:A39))),"")</f>
        <v/>
      </c>
      <c r="O39" s="10" t="str">
        <f ca="1">IFERROR(INDEX(MAESTRO!O:O,_xludf.AGGREGATE(15,6,ROW(MAESTRO!$B$3:$B$1000)/((MAESTRO!$B$3:$B$1000="MILITARES")*(UPPER(MAESTRO!$L$3:$L$1000)="CONFIRMADO")),ROWS($A$3:A39))),"")</f>
        <v/>
      </c>
      <c r="P39" s="10" t="str">
        <f ca="1">IFERROR(INDEX(MAESTRO!P:P,_xludf.AGGREGATE(15,6,ROW(MAESTRO!$B$3:$B$1000)/((MAESTRO!$B$3:$B$1000="MILITARES")*(UPPER(MAESTRO!$L$3:$L$1000)="CONFIRMADO")),ROWS($A$3:A39))),"")</f>
        <v/>
      </c>
      <c r="Q39" s="10" t="str">
        <f ca="1">IFERROR(INDEX(MAESTRO!Q:Q,_xludf.AGGREGATE(15,6,ROW(MAESTRO!$B$3:$B$1000)/((MAESTRO!$B$3:$B$1000="MILITARES")*(UPPER(MAESTRO!$L$3:$L$1000)="CONFIRMADO")),ROWS($A$3:A39))),"")</f>
        <v/>
      </c>
      <c r="R39" s="10" t="str">
        <f ca="1">IFERROR(INDEX(MAESTRO!R:R,_xludf.AGGREGATE(15,6,ROW(MAESTRO!$B$3:$B$1000)/((MAESTRO!$B$3:$B$1000="MILITARES")*(UPPER(MAESTRO!$L$3:$L$1000)="CONFIRMADO")),ROWS($A$3:A39))),"")</f>
        <v/>
      </c>
      <c r="S39" s="10" t="str">
        <f ca="1">IFERROR(INDEX(MAESTRO!S:S,_xludf.AGGREGATE(15,6,ROW(MAESTRO!$B$3:$B$1000)/((MAESTRO!$B$3:$B$1000="MILITARES")*(UPPER(MAESTRO!$L$3:$L$1000)="CONFIRMADO")),ROWS($A$3:A39))),"")</f>
        <v/>
      </c>
      <c r="T39" s="10" t="str">
        <f ca="1">IFERROR(INDEX(MAESTRO!T:T,_xludf.AGGREGATE(15,6,ROW(MAESTRO!$B$3:$B$1000)/((MAESTRO!$B$3:$B$1000="MILITARES")*(UPPER(MAESTRO!$L$3:$L$1000)="CONFIRMADO")),ROWS($A$3:A39))),"")</f>
        <v/>
      </c>
      <c r="U39" s="10" t="str">
        <f ca="1">IFERROR(INDEX(MAESTRO!U:U,_xludf.AGGREGATE(15,6,ROW(MAESTRO!$B$3:$B$1000)/((MAESTRO!$B$3:$B$1000="MILITARES")*(UPPER(MAESTRO!$L$3:$L$1000)="CONFIRMADO")),ROWS($A$3:A39))),"")</f>
        <v/>
      </c>
      <c r="V39" s="10" t="str">
        <f ca="1">IFERROR(INDEX(MAESTRO!V:V,_xludf.AGGREGATE(15,6,ROW(MAESTRO!$B$3:$B$1000)/((MAESTRO!$B$3:$B$1000="MILITARES")*(UPPER(MAESTRO!$L$3:$L$1000)="CONFIRMADO")),ROWS($A$3:A39))),"")</f>
        <v/>
      </c>
      <c r="W39" s="10" t="str">
        <f ca="1">IFERROR(INDEX(MAESTRO!W:W,_xludf.AGGREGATE(15,6,ROW(MAESTRO!$B$3:$B$1000)/((MAESTRO!$B$3:$B$1000="MILITARES")*(UPPER(MAESTRO!$L$3:$L$1000)="CONFIRMADO")),ROWS($A$3:A39))),"")</f>
        <v/>
      </c>
      <c r="X39" s="10" t="str">
        <f ca="1">IFERROR(INDEX(MAESTRO!X:X,_xludf.AGGREGATE(15,6,ROW(MAESTRO!$B$3:$B$1000)/((MAESTRO!$B$3:$B$1000="MILITARES")*(UPPER(MAESTRO!$L$3:$L$1000)="CONFIRMADO")),ROWS($A$3:A39))),"")</f>
        <v/>
      </c>
    </row>
    <row r="40" spans="1:24" ht="22.05" customHeight="1">
      <c r="A40" s="15" t="str">
        <f ca="1">IFERROR(INDEX(MAESTRO!A:A,_xludf.AGGREGATE(15,6,ROW(MAESTRO!$B$3:$B$1000)/((MAESTRO!$B$3:$B$1000="MILITARES")*(UPPER(MAESTRO!$L$3:$L$1000)="CONFIRMADO")),ROWS($A$3:A40))),"")</f>
        <v/>
      </c>
      <c r="B40" s="15" t="str">
        <f ca="1">IFERROR(INDEX(MAESTRO!B:B,_xludf.AGGREGATE(15,6,ROW(MAESTRO!$B$3:$B$1000)/((MAESTRO!$B$3:$B$1000="MILITARES")*(UPPER(MAESTRO!$L$3:$L$1000)="CONFIRMADO")),ROWS($A$3:A40))),"")</f>
        <v/>
      </c>
      <c r="C40" s="15" t="str">
        <f ca="1">IFERROR(INDEX(MAESTRO!C:C,_xludf.AGGREGATE(15,6,ROW(MAESTRO!$B$3:$B$1000)/((MAESTRO!$B$3:$B$1000="MILITARES")*(UPPER(MAESTRO!$L$3:$L$1000)="CONFIRMADO")),ROWS($A$3:A40))),"")</f>
        <v/>
      </c>
      <c r="D40" s="15" t="str">
        <f ca="1">IFERROR(INDEX(MAESTRO!D:D,_xludf.AGGREGATE(15,6,ROW(MAESTRO!$B$3:$B$1000)/((MAESTRO!$B$3:$B$1000="MILITARES")*(UPPER(MAESTRO!$L$3:$L$1000)="CONFIRMADO")),ROWS($A$3:A40))),"")</f>
        <v/>
      </c>
      <c r="E40" s="15" t="str">
        <f ca="1">IFERROR(INDEX(MAESTRO!E:E,_xludf.AGGREGATE(15,6,ROW(MAESTRO!$B$3:$B$1000)/((MAESTRO!$B$3:$B$1000="MILITARES")*(UPPER(MAESTRO!$L$3:$L$1000)="CONFIRMADO")),ROWS($A$3:A40))),"")</f>
        <v/>
      </c>
      <c r="F40" s="15" t="str">
        <f ca="1">IFERROR(INDEX(MAESTRO!F:F,_xludf.AGGREGATE(15,6,ROW(MAESTRO!$B$3:$B$1000)/((MAESTRO!$B$3:$B$1000="MILITARES")*(UPPER(MAESTRO!$L$3:$L$1000)="CONFIRMADO")),ROWS($A$3:A40))),"")</f>
        <v/>
      </c>
      <c r="G40" s="15" t="str">
        <f ca="1">IFERROR(INDEX(MAESTRO!G:G,_xludf.AGGREGATE(15,6,ROW(MAESTRO!$B$3:$B$1000)/((MAESTRO!$B$3:$B$1000="MILITARES")*(UPPER(MAESTRO!$L$3:$L$1000)="CONFIRMADO")),ROWS($A$3:A40))),"")</f>
        <v/>
      </c>
      <c r="H40" s="15" t="str">
        <f ca="1">IFERROR(INDEX(MAESTRO!H:H,_xludf.AGGREGATE(15,6,ROW(MAESTRO!$B$3:$B$1000)/((MAESTRO!$B$3:$B$1000="MILITARES")*(UPPER(MAESTRO!$L$3:$L$1000)="CONFIRMADO")),ROWS($A$3:A40))),"")</f>
        <v/>
      </c>
      <c r="I40" s="15" t="str">
        <f ca="1">IFERROR(INDEX(MAESTRO!I:I,_xludf.AGGREGATE(15,6,ROW(MAESTRO!$B$3:$B$1000)/((MAESTRO!$B$3:$B$1000="MILITARES")*(UPPER(MAESTRO!$L$3:$L$1000)="CONFIRMADO")),ROWS($A$3:A40))),"")</f>
        <v/>
      </c>
      <c r="J40" s="15" t="str">
        <f ca="1">IFERROR(INDEX(MAESTRO!J:J,_xludf.AGGREGATE(15,6,ROW(MAESTRO!$B$3:$B$1000)/((MAESTRO!$B$3:$B$1000="MILITARES")*(UPPER(MAESTRO!$L$3:$L$1000)="CONFIRMADO")),ROWS($A$3:A40))),"")</f>
        <v/>
      </c>
      <c r="K40" s="15" t="str">
        <f ca="1">IFERROR(INDEX(MAESTRO!K:K,_xludf.AGGREGATE(15,6,ROW(MAESTRO!$B$3:$B$1000)/((MAESTRO!$B$3:$B$1000="MILITARES")*(UPPER(MAESTRO!$L$3:$L$1000)="CONFIRMADO")),ROWS($A$3:A40))),"")</f>
        <v/>
      </c>
      <c r="L40" s="15" t="str">
        <f ca="1">IFERROR(INDEX(MAESTRO!L:L,_xludf.AGGREGATE(15,6,ROW(MAESTRO!$B$3:$B$1000)/((MAESTRO!$B$3:$B$1000="MILITARES")*(UPPER(MAESTRO!$L$3:$L$1000)="CONFIRMADO")),ROWS($A$3:A40))),"")</f>
        <v/>
      </c>
      <c r="M40" s="15" t="str">
        <f ca="1">IFERROR(INDEX(MAESTRO!M:M,_xludf.AGGREGATE(15,6,ROW(MAESTRO!$B$3:$B$1000)/((MAESTRO!$B$3:$B$1000="MILITARES")*(UPPER(MAESTRO!$L$3:$L$1000)="CONFIRMADO")),ROWS($A$3:A40))),"")</f>
        <v/>
      </c>
      <c r="N40" s="15" t="str">
        <f ca="1">IFERROR(INDEX(MAESTRO!N:N,_xludf.AGGREGATE(15,6,ROW(MAESTRO!$B$3:$B$1000)/((MAESTRO!$B$3:$B$1000="MILITARES")*(UPPER(MAESTRO!$L$3:$L$1000)="CONFIRMADO")),ROWS($A$3:A40))),"")</f>
        <v/>
      </c>
      <c r="O40" s="15" t="str">
        <f ca="1">IFERROR(INDEX(MAESTRO!O:O,_xludf.AGGREGATE(15,6,ROW(MAESTRO!$B$3:$B$1000)/((MAESTRO!$B$3:$B$1000="MILITARES")*(UPPER(MAESTRO!$L$3:$L$1000)="CONFIRMADO")),ROWS($A$3:A40))),"")</f>
        <v/>
      </c>
      <c r="P40" s="15" t="str">
        <f ca="1">IFERROR(INDEX(MAESTRO!P:P,_xludf.AGGREGATE(15,6,ROW(MAESTRO!$B$3:$B$1000)/((MAESTRO!$B$3:$B$1000="MILITARES")*(UPPER(MAESTRO!$L$3:$L$1000)="CONFIRMADO")),ROWS($A$3:A40))),"")</f>
        <v/>
      </c>
      <c r="Q40" s="15" t="str">
        <f ca="1">IFERROR(INDEX(MAESTRO!Q:Q,_xludf.AGGREGATE(15,6,ROW(MAESTRO!$B$3:$B$1000)/((MAESTRO!$B$3:$B$1000="MILITARES")*(UPPER(MAESTRO!$L$3:$L$1000)="CONFIRMADO")),ROWS($A$3:A40))),"")</f>
        <v/>
      </c>
      <c r="R40" s="15" t="str">
        <f ca="1">IFERROR(INDEX(MAESTRO!R:R,_xludf.AGGREGATE(15,6,ROW(MAESTRO!$B$3:$B$1000)/((MAESTRO!$B$3:$B$1000="MILITARES")*(UPPER(MAESTRO!$L$3:$L$1000)="CONFIRMADO")),ROWS($A$3:A40))),"")</f>
        <v/>
      </c>
      <c r="S40" s="15" t="str">
        <f ca="1">IFERROR(INDEX(MAESTRO!S:S,_xludf.AGGREGATE(15,6,ROW(MAESTRO!$B$3:$B$1000)/((MAESTRO!$B$3:$B$1000="MILITARES")*(UPPER(MAESTRO!$L$3:$L$1000)="CONFIRMADO")),ROWS($A$3:A40))),"")</f>
        <v/>
      </c>
      <c r="T40" s="15" t="str">
        <f ca="1">IFERROR(INDEX(MAESTRO!T:T,_xludf.AGGREGATE(15,6,ROW(MAESTRO!$B$3:$B$1000)/((MAESTRO!$B$3:$B$1000="MILITARES")*(UPPER(MAESTRO!$L$3:$L$1000)="CONFIRMADO")),ROWS($A$3:A40))),"")</f>
        <v/>
      </c>
      <c r="U40" s="15" t="str">
        <f ca="1">IFERROR(INDEX(MAESTRO!U:U,_xludf.AGGREGATE(15,6,ROW(MAESTRO!$B$3:$B$1000)/((MAESTRO!$B$3:$B$1000="MILITARES")*(UPPER(MAESTRO!$L$3:$L$1000)="CONFIRMADO")),ROWS($A$3:A40))),"")</f>
        <v/>
      </c>
      <c r="V40" s="15" t="str">
        <f ca="1">IFERROR(INDEX(MAESTRO!V:V,_xludf.AGGREGATE(15,6,ROW(MAESTRO!$B$3:$B$1000)/((MAESTRO!$B$3:$B$1000="MILITARES")*(UPPER(MAESTRO!$L$3:$L$1000)="CONFIRMADO")),ROWS($A$3:A40))),"")</f>
        <v/>
      </c>
      <c r="W40" s="15" t="str">
        <f ca="1">IFERROR(INDEX(MAESTRO!W:W,_xludf.AGGREGATE(15,6,ROW(MAESTRO!$B$3:$B$1000)/((MAESTRO!$B$3:$B$1000="MILITARES")*(UPPER(MAESTRO!$L$3:$L$1000)="CONFIRMADO")),ROWS($A$3:A40))),"")</f>
        <v/>
      </c>
      <c r="X40" s="15" t="str">
        <f ca="1">IFERROR(INDEX(MAESTRO!X:X,_xludf.AGGREGATE(15,6,ROW(MAESTRO!$B$3:$B$1000)/((MAESTRO!$B$3:$B$1000="MILITARES")*(UPPER(MAESTRO!$L$3:$L$1000)="CONFIRMADO")),ROWS($A$3:A40))),"")</f>
        <v/>
      </c>
    </row>
    <row r="41" spans="1:24" ht="22.05" customHeight="1">
      <c r="A41" s="10" t="str">
        <f ca="1">IFERROR(INDEX(MAESTRO!A:A,_xludf.AGGREGATE(15,6,ROW(MAESTRO!$B$3:$B$1000)/((MAESTRO!$B$3:$B$1000="MILITARES")*(UPPER(MAESTRO!$L$3:$L$1000)="CONFIRMADO")),ROWS($A$3:A41))),"")</f>
        <v/>
      </c>
      <c r="B41" s="10" t="str">
        <f ca="1">IFERROR(INDEX(MAESTRO!B:B,_xludf.AGGREGATE(15,6,ROW(MAESTRO!$B$3:$B$1000)/((MAESTRO!$B$3:$B$1000="MILITARES")*(UPPER(MAESTRO!$L$3:$L$1000)="CONFIRMADO")),ROWS($A$3:A41))),"")</f>
        <v/>
      </c>
      <c r="C41" s="10" t="str">
        <f ca="1">IFERROR(INDEX(MAESTRO!C:C,_xludf.AGGREGATE(15,6,ROW(MAESTRO!$B$3:$B$1000)/((MAESTRO!$B$3:$B$1000="MILITARES")*(UPPER(MAESTRO!$L$3:$L$1000)="CONFIRMADO")),ROWS($A$3:A41))),"")</f>
        <v/>
      </c>
      <c r="D41" s="10" t="str">
        <f ca="1">IFERROR(INDEX(MAESTRO!D:D,_xludf.AGGREGATE(15,6,ROW(MAESTRO!$B$3:$B$1000)/((MAESTRO!$B$3:$B$1000="MILITARES")*(UPPER(MAESTRO!$L$3:$L$1000)="CONFIRMADO")),ROWS($A$3:A41))),"")</f>
        <v/>
      </c>
      <c r="E41" s="10" t="str">
        <f ca="1">IFERROR(INDEX(MAESTRO!E:E,_xludf.AGGREGATE(15,6,ROW(MAESTRO!$B$3:$B$1000)/((MAESTRO!$B$3:$B$1000="MILITARES")*(UPPER(MAESTRO!$L$3:$L$1000)="CONFIRMADO")),ROWS($A$3:A41))),"")</f>
        <v/>
      </c>
      <c r="F41" s="10" t="str">
        <f ca="1">IFERROR(INDEX(MAESTRO!F:F,_xludf.AGGREGATE(15,6,ROW(MAESTRO!$B$3:$B$1000)/((MAESTRO!$B$3:$B$1000="MILITARES")*(UPPER(MAESTRO!$L$3:$L$1000)="CONFIRMADO")),ROWS($A$3:A41))),"")</f>
        <v/>
      </c>
      <c r="G41" s="10" t="str">
        <f ca="1">IFERROR(INDEX(MAESTRO!G:G,_xludf.AGGREGATE(15,6,ROW(MAESTRO!$B$3:$B$1000)/((MAESTRO!$B$3:$B$1000="MILITARES")*(UPPER(MAESTRO!$L$3:$L$1000)="CONFIRMADO")),ROWS($A$3:A41))),"")</f>
        <v/>
      </c>
      <c r="H41" s="10" t="str">
        <f ca="1">IFERROR(INDEX(MAESTRO!H:H,_xludf.AGGREGATE(15,6,ROW(MAESTRO!$B$3:$B$1000)/((MAESTRO!$B$3:$B$1000="MILITARES")*(UPPER(MAESTRO!$L$3:$L$1000)="CONFIRMADO")),ROWS($A$3:A41))),"")</f>
        <v/>
      </c>
      <c r="I41" s="10" t="str">
        <f ca="1">IFERROR(INDEX(MAESTRO!I:I,_xludf.AGGREGATE(15,6,ROW(MAESTRO!$B$3:$B$1000)/((MAESTRO!$B$3:$B$1000="MILITARES")*(UPPER(MAESTRO!$L$3:$L$1000)="CONFIRMADO")),ROWS($A$3:A41))),"")</f>
        <v/>
      </c>
      <c r="J41" s="10" t="str">
        <f ca="1">IFERROR(INDEX(MAESTRO!J:J,_xludf.AGGREGATE(15,6,ROW(MAESTRO!$B$3:$B$1000)/((MAESTRO!$B$3:$B$1000="MILITARES")*(UPPER(MAESTRO!$L$3:$L$1000)="CONFIRMADO")),ROWS($A$3:A41))),"")</f>
        <v/>
      </c>
      <c r="K41" s="10" t="str">
        <f ca="1">IFERROR(INDEX(MAESTRO!K:K,_xludf.AGGREGATE(15,6,ROW(MAESTRO!$B$3:$B$1000)/((MAESTRO!$B$3:$B$1000="MILITARES")*(UPPER(MAESTRO!$L$3:$L$1000)="CONFIRMADO")),ROWS($A$3:A41))),"")</f>
        <v/>
      </c>
      <c r="L41" s="10" t="str">
        <f ca="1">IFERROR(INDEX(MAESTRO!L:L,_xludf.AGGREGATE(15,6,ROW(MAESTRO!$B$3:$B$1000)/((MAESTRO!$B$3:$B$1000="MILITARES")*(UPPER(MAESTRO!$L$3:$L$1000)="CONFIRMADO")),ROWS($A$3:A41))),"")</f>
        <v/>
      </c>
      <c r="M41" s="10" t="str">
        <f ca="1">IFERROR(INDEX(MAESTRO!M:M,_xludf.AGGREGATE(15,6,ROW(MAESTRO!$B$3:$B$1000)/((MAESTRO!$B$3:$B$1000="MILITARES")*(UPPER(MAESTRO!$L$3:$L$1000)="CONFIRMADO")),ROWS($A$3:A41))),"")</f>
        <v/>
      </c>
      <c r="N41" s="10" t="str">
        <f ca="1">IFERROR(INDEX(MAESTRO!N:N,_xludf.AGGREGATE(15,6,ROW(MAESTRO!$B$3:$B$1000)/((MAESTRO!$B$3:$B$1000="MILITARES")*(UPPER(MAESTRO!$L$3:$L$1000)="CONFIRMADO")),ROWS($A$3:A41))),"")</f>
        <v/>
      </c>
      <c r="O41" s="10" t="str">
        <f ca="1">IFERROR(INDEX(MAESTRO!O:O,_xludf.AGGREGATE(15,6,ROW(MAESTRO!$B$3:$B$1000)/((MAESTRO!$B$3:$B$1000="MILITARES")*(UPPER(MAESTRO!$L$3:$L$1000)="CONFIRMADO")),ROWS($A$3:A41))),"")</f>
        <v/>
      </c>
      <c r="P41" s="10" t="str">
        <f ca="1">IFERROR(INDEX(MAESTRO!P:P,_xludf.AGGREGATE(15,6,ROW(MAESTRO!$B$3:$B$1000)/((MAESTRO!$B$3:$B$1000="MILITARES")*(UPPER(MAESTRO!$L$3:$L$1000)="CONFIRMADO")),ROWS($A$3:A41))),"")</f>
        <v/>
      </c>
      <c r="Q41" s="10" t="str">
        <f ca="1">IFERROR(INDEX(MAESTRO!Q:Q,_xludf.AGGREGATE(15,6,ROW(MAESTRO!$B$3:$B$1000)/((MAESTRO!$B$3:$B$1000="MILITARES")*(UPPER(MAESTRO!$L$3:$L$1000)="CONFIRMADO")),ROWS($A$3:A41))),"")</f>
        <v/>
      </c>
      <c r="R41" s="10" t="str">
        <f ca="1">IFERROR(INDEX(MAESTRO!R:R,_xludf.AGGREGATE(15,6,ROW(MAESTRO!$B$3:$B$1000)/((MAESTRO!$B$3:$B$1000="MILITARES")*(UPPER(MAESTRO!$L$3:$L$1000)="CONFIRMADO")),ROWS($A$3:A41))),"")</f>
        <v/>
      </c>
      <c r="S41" s="10" t="str">
        <f ca="1">IFERROR(INDEX(MAESTRO!S:S,_xludf.AGGREGATE(15,6,ROW(MAESTRO!$B$3:$B$1000)/((MAESTRO!$B$3:$B$1000="MILITARES")*(UPPER(MAESTRO!$L$3:$L$1000)="CONFIRMADO")),ROWS($A$3:A41))),"")</f>
        <v/>
      </c>
      <c r="T41" s="10" t="str">
        <f ca="1">IFERROR(INDEX(MAESTRO!T:T,_xludf.AGGREGATE(15,6,ROW(MAESTRO!$B$3:$B$1000)/((MAESTRO!$B$3:$B$1000="MILITARES")*(UPPER(MAESTRO!$L$3:$L$1000)="CONFIRMADO")),ROWS($A$3:A41))),"")</f>
        <v/>
      </c>
      <c r="U41" s="10" t="str">
        <f ca="1">IFERROR(INDEX(MAESTRO!U:U,_xludf.AGGREGATE(15,6,ROW(MAESTRO!$B$3:$B$1000)/((MAESTRO!$B$3:$B$1000="MILITARES")*(UPPER(MAESTRO!$L$3:$L$1000)="CONFIRMADO")),ROWS($A$3:A41))),"")</f>
        <v/>
      </c>
      <c r="V41" s="10" t="str">
        <f ca="1">IFERROR(INDEX(MAESTRO!V:V,_xludf.AGGREGATE(15,6,ROW(MAESTRO!$B$3:$B$1000)/((MAESTRO!$B$3:$B$1000="MILITARES")*(UPPER(MAESTRO!$L$3:$L$1000)="CONFIRMADO")),ROWS($A$3:A41))),"")</f>
        <v/>
      </c>
      <c r="W41" s="10" t="str">
        <f ca="1">IFERROR(INDEX(MAESTRO!W:W,_xludf.AGGREGATE(15,6,ROW(MAESTRO!$B$3:$B$1000)/((MAESTRO!$B$3:$B$1000="MILITARES")*(UPPER(MAESTRO!$L$3:$L$1000)="CONFIRMADO")),ROWS($A$3:A41))),"")</f>
        <v/>
      </c>
      <c r="X41" s="10" t="str">
        <f ca="1">IFERROR(INDEX(MAESTRO!X:X,_xludf.AGGREGATE(15,6,ROW(MAESTRO!$B$3:$B$1000)/((MAESTRO!$B$3:$B$1000="MILITARES")*(UPPER(MAESTRO!$L$3:$L$1000)="CONFIRMADO")),ROWS($A$3:A41))),"")</f>
        <v/>
      </c>
    </row>
    <row r="42" spans="1:24" ht="22.05" customHeight="1">
      <c r="A42" s="15" t="str">
        <f ca="1">IFERROR(INDEX(MAESTRO!A:A,_xludf.AGGREGATE(15,6,ROW(MAESTRO!$B$3:$B$1000)/((MAESTRO!$B$3:$B$1000="MILITARES")*(UPPER(MAESTRO!$L$3:$L$1000)="CONFIRMADO")),ROWS($A$3:A42))),"")</f>
        <v/>
      </c>
      <c r="B42" s="15" t="str">
        <f ca="1">IFERROR(INDEX(MAESTRO!B:B,_xludf.AGGREGATE(15,6,ROW(MAESTRO!$B$3:$B$1000)/((MAESTRO!$B$3:$B$1000="MILITARES")*(UPPER(MAESTRO!$L$3:$L$1000)="CONFIRMADO")),ROWS($A$3:A42))),"")</f>
        <v/>
      </c>
      <c r="C42" s="15" t="str">
        <f ca="1">IFERROR(INDEX(MAESTRO!C:C,_xludf.AGGREGATE(15,6,ROW(MAESTRO!$B$3:$B$1000)/((MAESTRO!$B$3:$B$1000="MILITARES")*(UPPER(MAESTRO!$L$3:$L$1000)="CONFIRMADO")),ROWS($A$3:A42))),"")</f>
        <v/>
      </c>
      <c r="D42" s="15" t="str">
        <f ca="1">IFERROR(INDEX(MAESTRO!D:D,_xludf.AGGREGATE(15,6,ROW(MAESTRO!$B$3:$B$1000)/((MAESTRO!$B$3:$B$1000="MILITARES")*(UPPER(MAESTRO!$L$3:$L$1000)="CONFIRMADO")),ROWS($A$3:A42))),"")</f>
        <v/>
      </c>
      <c r="E42" s="15" t="str">
        <f ca="1">IFERROR(INDEX(MAESTRO!E:E,_xludf.AGGREGATE(15,6,ROW(MAESTRO!$B$3:$B$1000)/((MAESTRO!$B$3:$B$1000="MILITARES")*(UPPER(MAESTRO!$L$3:$L$1000)="CONFIRMADO")),ROWS($A$3:A42))),"")</f>
        <v/>
      </c>
      <c r="F42" s="15" t="str">
        <f ca="1">IFERROR(INDEX(MAESTRO!F:F,_xludf.AGGREGATE(15,6,ROW(MAESTRO!$B$3:$B$1000)/((MAESTRO!$B$3:$B$1000="MILITARES")*(UPPER(MAESTRO!$L$3:$L$1000)="CONFIRMADO")),ROWS($A$3:A42))),"")</f>
        <v/>
      </c>
      <c r="G42" s="15" t="str">
        <f ca="1">IFERROR(INDEX(MAESTRO!G:G,_xludf.AGGREGATE(15,6,ROW(MAESTRO!$B$3:$B$1000)/((MAESTRO!$B$3:$B$1000="MILITARES")*(UPPER(MAESTRO!$L$3:$L$1000)="CONFIRMADO")),ROWS($A$3:A42))),"")</f>
        <v/>
      </c>
      <c r="H42" s="15" t="str">
        <f ca="1">IFERROR(INDEX(MAESTRO!H:H,_xludf.AGGREGATE(15,6,ROW(MAESTRO!$B$3:$B$1000)/((MAESTRO!$B$3:$B$1000="MILITARES")*(UPPER(MAESTRO!$L$3:$L$1000)="CONFIRMADO")),ROWS($A$3:A42))),"")</f>
        <v/>
      </c>
      <c r="I42" s="15" t="str">
        <f ca="1">IFERROR(INDEX(MAESTRO!I:I,_xludf.AGGREGATE(15,6,ROW(MAESTRO!$B$3:$B$1000)/((MAESTRO!$B$3:$B$1000="MILITARES")*(UPPER(MAESTRO!$L$3:$L$1000)="CONFIRMADO")),ROWS($A$3:A42))),"")</f>
        <v/>
      </c>
      <c r="J42" s="15" t="str">
        <f ca="1">IFERROR(INDEX(MAESTRO!J:J,_xludf.AGGREGATE(15,6,ROW(MAESTRO!$B$3:$B$1000)/((MAESTRO!$B$3:$B$1000="MILITARES")*(UPPER(MAESTRO!$L$3:$L$1000)="CONFIRMADO")),ROWS($A$3:A42))),"")</f>
        <v/>
      </c>
      <c r="K42" s="15" t="str">
        <f ca="1">IFERROR(INDEX(MAESTRO!K:K,_xludf.AGGREGATE(15,6,ROW(MAESTRO!$B$3:$B$1000)/((MAESTRO!$B$3:$B$1000="MILITARES")*(UPPER(MAESTRO!$L$3:$L$1000)="CONFIRMADO")),ROWS($A$3:A42))),"")</f>
        <v/>
      </c>
      <c r="L42" s="15" t="str">
        <f ca="1">IFERROR(INDEX(MAESTRO!L:L,_xludf.AGGREGATE(15,6,ROW(MAESTRO!$B$3:$B$1000)/((MAESTRO!$B$3:$B$1000="MILITARES")*(UPPER(MAESTRO!$L$3:$L$1000)="CONFIRMADO")),ROWS($A$3:A42))),"")</f>
        <v/>
      </c>
      <c r="M42" s="15" t="str">
        <f ca="1">IFERROR(INDEX(MAESTRO!M:M,_xludf.AGGREGATE(15,6,ROW(MAESTRO!$B$3:$B$1000)/((MAESTRO!$B$3:$B$1000="MILITARES")*(UPPER(MAESTRO!$L$3:$L$1000)="CONFIRMADO")),ROWS($A$3:A42))),"")</f>
        <v/>
      </c>
      <c r="N42" s="15" t="str">
        <f ca="1">IFERROR(INDEX(MAESTRO!N:N,_xludf.AGGREGATE(15,6,ROW(MAESTRO!$B$3:$B$1000)/((MAESTRO!$B$3:$B$1000="MILITARES")*(UPPER(MAESTRO!$L$3:$L$1000)="CONFIRMADO")),ROWS($A$3:A42))),"")</f>
        <v/>
      </c>
      <c r="O42" s="15" t="str">
        <f ca="1">IFERROR(INDEX(MAESTRO!O:O,_xludf.AGGREGATE(15,6,ROW(MAESTRO!$B$3:$B$1000)/((MAESTRO!$B$3:$B$1000="MILITARES")*(UPPER(MAESTRO!$L$3:$L$1000)="CONFIRMADO")),ROWS($A$3:A42))),"")</f>
        <v/>
      </c>
      <c r="P42" s="15" t="str">
        <f ca="1">IFERROR(INDEX(MAESTRO!P:P,_xludf.AGGREGATE(15,6,ROW(MAESTRO!$B$3:$B$1000)/((MAESTRO!$B$3:$B$1000="MILITARES")*(UPPER(MAESTRO!$L$3:$L$1000)="CONFIRMADO")),ROWS($A$3:A42))),"")</f>
        <v/>
      </c>
      <c r="Q42" s="15" t="str">
        <f ca="1">IFERROR(INDEX(MAESTRO!Q:Q,_xludf.AGGREGATE(15,6,ROW(MAESTRO!$B$3:$B$1000)/((MAESTRO!$B$3:$B$1000="MILITARES")*(UPPER(MAESTRO!$L$3:$L$1000)="CONFIRMADO")),ROWS($A$3:A42))),"")</f>
        <v/>
      </c>
      <c r="R42" s="15" t="str">
        <f ca="1">IFERROR(INDEX(MAESTRO!R:R,_xludf.AGGREGATE(15,6,ROW(MAESTRO!$B$3:$B$1000)/((MAESTRO!$B$3:$B$1000="MILITARES")*(UPPER(MAESTRO!$L$3:$L$1000)="CONFIRMADO")),ROWS($A$3:A42))),"")</f>
        <v/>
      </c>
      <c r="S42" s="15" t="str">
        <f ca="1">IFERROR(INDEX(MAESTRO!S:S,_xludf.AGGREGATE(15,6,ROW(MAESTRO!$B$3:$B$1000)/((MAESTRO!$B$3:$B$1000="MILITARES")*(UPPER(MAESTRO!$L$3:$L$1000)="CONFIRMADO")),ROWS($A$3:A42))),"")</f>
        <v/>
      </c>
      <c r="T42" s="15" t="str">
        <f ca="1">IFERROR(INDEX(MAESTRO!T:T,_xludf.AGGREGATE(15,6,ROW(MAESTRO!$B$3:$B$1000)/((MAESTRO!$B$3:$B$1000="MILITARES")*(UPPER(MAESTRO!$L$3:$L$1000)="CONFIRMADO")),ROWS($A$3:A42))),"")</f>
        <v/>
      </c>
      <c r="U42" s="15" t="str">
        <f ca="1">IFERROR(INDEX(MAESTRO!U:U,_xludf.AGGREGATE(15,6,ROW(MAESTRO!$B$3:$B$1000)/((MAESTRO!$B$3:$B$1000="MILITARES")*(UPPER(MAESTRO!$L$3:$L$1000)="CONFIRMADO")),ROWS($A$3:A42))),"")</f>
        <v/>
      </c>
      <c r="V42" s="15" t="str">
        <f ca="1">IFERROR(INDEX(MAESTRO!V:V,_xludf.AGGREGATE(15,6,ROW(MAESTRO!$B$3:$B$1000)/((MAESTRO!$B$3:$B$1000="MILITARES")*(UPPER(MAESTRO!$L$3:$L$1000)="CONFIRMADO")),ROWS($A$3:A42))),"")</f>
        <v/>
      </c>
      <c r="W42" s="15" t="str">
        <f ca="1">IFERROR(INDEX(MAESTRO!W:W,_xludf.AGGREGATE(15,6,ROW(MAESTRO!$B$3:$B$1000)/((MAESTRO!$B$3:$B$1000="MILITARES")*(UPPER(MAESTRO!$L$3:$L$1000)="CONFIRMADO")),ROWS($A$3:A42))),"")</f>
        <v/>
      </c>
      <c r="X42" s="15" t="str">
        <f ca="1">IFERROR(INDEX(MAESTRO!X:X,_xludf.AGGREGATE(15,6,ROW(MAESTRO!$B$3:$B$1000)/((MAESTRO!$B$3:$B$1000="MILITARES")*(UPPER(MAESTRO!$L$3:$L$1000)="CONFIRMADO")),ROWS($A$3:A42))),"")</f>
        <v/>
      </c>
    </row>
    <row r="43" spans="1:24" ht="22.05" customHeight="1">
      <c r="A43" s="10" t="str">
        <f ca="1">IFERROR(INDEX(MAESTRO!A:A,_xludf.AGGREGATE(15,6,ROW(MAESTRO!$B$3:$B$1000)/((MAESTRO!$B$3:$B$1000="MILITARES")*(UPPER(MAESTRO!$L$3:$L$1000)="CONFIRMADO")),ROWS($A$3:A43))),"")</f>
        <v/>
      </c>
      <c r="B43" s="10" t="str">
        <f ca="1">IFERROR(INDEX(MAESTRO!B:B,_xludf.AGGREGATE(15,6,ROW(MAESTRO!$B$3:$B$1000)/((MAESTRO!$B$3:$B$1000="MILITARES")*(UPPER(MAESTRO!$L$3:$L$1000)="CONFIRMADO")),ROWS($A$3:A43))),"")</f>
        <v/>
      </c>
      <c r="C43" s="10" t="str">
        <f ca="1">IFERROR(INDEX(MAESTRO!C:C,_xludf.AGGREGATE(15,6,ROW(MAESTRO!$B$3:$B$1000)/((MAESTRO!$B$3:$B$1000="MILITARES")*(UPPER(MAESTRO!$L$3:$L$1000)="CONFIRMADO")),ROWS($A$3:A43))),"")</f>
        <v/>
      </c>
      <c r="D43" s="10" t="str">
        <f ca="1">IFERROR(INDEX(MAESTRO!D:D,_xludf.AGGREGATE(15,6,ROW(MAESTRO!$B$3:$B$1000)/((MAESTRO!$B$3:$B$1000="MILITARES")*(UPPER(MAESTRO!$L$3:$L$1000)="CONFIRMADO")),ROWS($A$3:A43))),"")</f>
        <v/>
      </c>
      <c r="E43" s="10" t="str">
        <f ca="1">IFERROR(INDEX(MAESTRO!E:E,_xludf.AGGREGATE(15,6,ROW(MAESTRO!$B$3:$B$1000)/((MAESTRO!$B$3:$B$1000="MILITARES")*(UPPER(MAESTRO!$L$3:$L$1000)="CONFIRMADO")),ROWS($A$3:A43))),"")</f>
        <v/>
      </c>
      <c r="F43" s="10" t="str">
        <f ca="1">IFERROR(INDEX(MAESTRO!F:F,_xludf.AGGREGATE(15,6,ROW(MAESTRO!$B$3:$B$1000)/((MAESTRO!$B$3:$B$1000="MILITARES")*(UPPER(MAESTRO!$L$3:$L$1000)="CONFIRMADO")),ROWS($A$3:A43))),"")</f>
        <v/>
      </c>
      <c r="G43" s="10" t="str">
        <f ca="1">IFERROR(INDEX(MAESTRO!G:G,_xludf.AGGREGATE(15,6,ROW(MAESTRO!$B$3:$B$1000)/((MAESTRO!$B$3:$B$1000="MILITARES")*(UPPER(MAESTRO!$L$3:$L$1000)="CONFIRMADO")),ROWS($A$3:A43))),"")</f>
        <v/>
      </c>
      <c r="H43" s="10" t="str">
        <f ca="1">IFERROR(INDEX(MAESTRO!H:H,_xludf.AGGREGATE(15,6,ROW(MAESTRO!$B$3:$B$1000)/((MAESTRO!$B$3:$B$1000="MILITARES")*(UPPER(MAESTRO!$L$3:$L$1000)="CONFIRMADO")),ROWS($A$3:A43))),"")</f>
        <v/>
      </c>
      <c r="I43" s="10" t="str">
        <f ca="1">IFERROR(INDEX(MAESTRO!I:I,_xludf.AGGREGATE(15,6,ROW(MAESTRO!$B$3:$B$1000)/((MAESTRO!$B$3:$B$1000="MILITARES")*(UPPER(MAESTRO!$L$3:$L$1000)="CONFIRMADO")),ROWS($A$3:A43))),"")</f>
        <v/>
      </c>
      <c r="J43" s="10" t="str">
        <f ca="1">IFERROR(INDEX(MAESTRO!J:J,_xludf.AGGREGATE(15,6,ROW(MAESTRO!$B$3:$B$1000)/((MAESTRO!$B$3:$B$1000="MILITARES")*(UPPER(MAESTRO!$L$3:$L$1000)="CONFIRMADO")),ROWS($A$3:A43))),"")</f>
        <v/>
      </c>
      <c r="K43" s="10" t="str">
        <f ca="1">IFERROR(INDEX(MAESTRO!K:K,_xludf.AGGREGATE(15,6,ROW(MAESTRO!$B$3:$B$1000)/((MAESTRO!$B$3:$B$1000="MILITARES")*(UPPER(MAESTRO!$L$3:$L$1000)="CONFIRMADO")),ROWS($A$3:A43))),"")</f>
        <v/>
      </c>
      <c r="L43" s="10" t="str">
        <f ca="1">IFERROR(INDEX(MAESTRO!L:L,_xludf.AGGREGATE(15,6,ROW(MAESTRO!$B$3:$B$1000)/((MAESTRO!$B$3:$B$1000="MILITARES")*(UPPER(MAESTRO!$L$3:$L$1000)="CONFIRMADO")),ROWS($A$3:A43))),"")</f>
        <v/>
      </c>
      <c r="M43" s="10" t="str">
        <f ca="1">IFERROR(INDEX(MAESTRO!M:M,_xludf.AGGREGATE(15,6,ROW(MAESTRO!$B$3:$B$1000)/((MAESTRO!$B$3:$B$1000="MILITARES")*(UPPER(MAESTRO!$L$3:$L$1000)="CONFIRMADO")),ROWS($A$3:A43))),"")</f>
        <v/>
      </c>
      <c r="N43" s="10" t="str">
        <f ca="1">IFERROR(INDEX(MAESTRO!N:N,_xludf.AGGREGATE(15,6,ROW(MAESTRO!$B$3:$B$1000)/((MAESTRO!$B$3:$B$1000="MILITARES")*(UPPER(MAESTRO!$L$3:$L$1000)="CONFIRMADO")),ROWS($A$3:A43))),"")</f>
        <v/>
      </c>
      <c r="O43" s="10" t="str">
        <f ca="1">IFERROR(INDEX(MAESTRO!O:O,_xludf.AGGREGATE(15,6,ROW(MAESTRO!$B$3:$B$1000)/((MAESTRO!$B$3:$B$1000="MILITARES")*(UPPER(MAESTRO!$L$3:$L$1000)="CONFIRMADO")),ROWS($A$3:A43))),"")</f>
        <v/>
      </c>
      <c r="P43" s="10" t="str">
        <f ca="1">IFERROR(INDEX(MAESTRO!P:P,_xludf.AGGREGATE(15,6,ROW(MAESTRO!$B$3:$B$1000)/((MAESTRO!$B$3:$B$1000="MILITARES")*(UPPER(MAESTRO!$L$3:$L$1000)="CONFIRMADO")),ROWS($A$3:A43))),"")</f>
        <v/>
      </c>
      <c r="Q43" s="10" t="str">
        <f ca="1">IFERROR(INDEX(MAESTRO!Q:Q,_xludf.AGGREGATE(15,6,ROW(MAESTRO!$B$3:$B$1000)/((MAESTRO!$B$3:$B$1000="MILITARES")*(UPPER(MAESTRO!$L$3:$L$1000)="CONFIRMADO")),ROWS($A$3:A43))),"")</f>
        <v/>
      </c>
      <c r="R43" s="10" t="str">
        <f ca="1">IFERROR(INDEX(MAESTRO!R:R,_xludf.AGGREGATE(15,6,ROW(MAESTRO!$B$3:$B$1000)/((MAESTRO!$B$3:$B$1000="MILITARES")*(UPPER(MAESTRO!$L$3:$L$1000)="CONFIRMADO")),ROWS($A$3:A43))),"")</f>
        <v/>
      </c>
      <c r="S43" s="10" t="str">
        <f ca="1">IFERROR(INDEX(MAESTRO!S:S,_xludf.AGGREGATE(15,6,ROW(MAESTRO!$B$3:$B$1000)/((MAESTRO!$B$3:$B$1000="MILITARES")*(UPPER(MAESTRO!$L$3:$L$1000)="CONFIRMADO")),ROWS($A$3:A43))),"")</f>
        <v/>
      </c>
      <c r="T43" s="10" t="str">
        <f ca="1">IFERROR(INDEX(MAESTRO!T:T,_xludf.AGGREGATE(15,6,ROW(MAESTRO!$B$3:$B$1000)/((MAESTRO!$B$3:$B$1000="MILITARES")*(UPPER(MAESTRO!$L$3:$L$1000)="CONFIRMADO")),ROWS($A$3:A43))),"")</f>
        <v/>
      </c>
      <c r="U43" s="10" t="str">
        <f ca="1">IFERROR(INDEX(MAESTRO!U:U,_xludf.AGGREGATE(15,6,ROW(MAESTRO!$B$3:$B$1000)/((MAESTRO!$B$3:$B$1000="MILITARES")*(UPPER(MAESTRO!$L$3:$L$1000)="CONFIRMADO")),ROWS($A$3:A43))),"")</f>
        <v/>
      </c>
      <c r="V43" s="10" t="str">
        <f ca="1">IFERROR(INDEX(MAESTRO!V:V,_xludf.AGGREGATE(15,6,ROW(MAESTRO!$B$3:$B$1000)/((MAESTRO!$B$3:$B$1000="MILITARES")*(UPPER(MAESTRO!$L$3:$L$1000)="CONFIRMADO")),ROWS($A$3:A43))),"")</f>
        <v/>
      </c>
      <c r="W43" s="10" t="str">
        <f ca="1">IFERROR(INDEX(MAESTRO!W:W,_xludf.AGGREGATE(15,6,ROW(MAESTRO!$B$3:$B$1000)/((MAESTRO!$B$3:$B$1000="MILITARES")*(UPPER(MAESTRO!$L$3:$L$1000)="CONFIRMADO")),ROWS($A$3:A43))),"")</f>
        <v/>
      </c>
      <c r="X43" s="10" t="str">
        <f ca="1">IFERROR(INDEX(MAESTRO!X:X,_xludf.AGGREGATE(15,6,ROW(MAESTRO!$B$3:$B$1000)/((MAESTRO!$B$3:$B$1000="MILITARES")*(UPPER(MAESTRO!$L$3:$L$1000)="CONFIRMADO")),ROWS($A$3:A43))),"")</f>
        <v/>
      </c>
    </row>
    <row r="44" spans="1:24" ht="22.05" customHeight="1">
      <c r="A44" s="15" t="str">
        <f ca="1">IFERROR(INDEX(MAESTRO!A:A,_xludf.AGGREGATE(15,6,ROW(MAESTRO!$B$3:$B$1000)/((MAESTRO!$B$3:$B$1000="MILITARES")*(UPPER(MAESTRO!$L$3:$L$1000)="CONFIRMADO")),ROWS($A$3:A44))),"")</f>
        <v/>
      </c>
      <c r="B44" s="15" t="str">
        <f ca="1">IFERROR(INDEX(MAESTRO!B:B,_xludf.AGGREGATE(15,6,ROW(MAESTRO!$B$3:$B$1000)/((MAESTRO!$B$3:$B$1000="MILITARES")*(UPPER(MAESTRO!$L$3:$L$1000)="CONFIRMADO")),ROWS($A$3:A44))),"")</f>
        <v/>
      </c>
      <c r="C44" s="15" t="str">
        <f ca="1">IFERROR(INDEX(MAESTRO!C:C,_xludf.AGGREGATE(15,6,ROW(MAESTRO!$B$3:$B$1000)/((MAESTRO!$B$3:$B$1000="MILITARES")*(UPPER(MAESTRO!$L$3:$L$1000)="CONFIRMADO")),ROWS($A$3:A44))),"")</f>
        <v/>
      </c>
      <c r="D44" s="15" t="str">
        <f ca="1">IFERROR(INDEX(MAESTRO!D:D,_xludf.AGGREGATE(15,6,ROW(MAESTRO!$B$3:$B$1000)/((MAESTRO!$B$3:$B$1000="MILITARES")*(UPPER(MAESTRO!$L$3:$L$1000)="CONFIRMADO")),ROWS($A$3:A44))),"")</f>
        <v/>
      </c>
      <c r="E44" s="15" t="str">
        <f ca="1">IFERROR(INDEX(MAESTRO!E:E,_xludf.AGGREGATE(15,6,ROW(MAESTRO!$B$3:$B$1000)/((MAESTRO!$B$3:$B$1000="MILITARES")*(UPPER(MAESTRO!$L$3:$L$1000)="CONFIRMADO")),ROWS($A$3:A44))),"")</f>
        <v/>
      </c>
      <c r="F44" s="15" t="str">
        <f ca="1">IFERROR(INDEX(MAESTRO!F:F,_xludf.AGGREGATE(15,6,ROW(MAESTRO!$B$3:$B$1000)/((MAESTRO!$B$3:$B$1000="MILITARES")*(UPPER(MAESTRO!$L$3:$L$1000)="CONFIRMADO")),ROWS($A$3:A44))),"")</f>
        <v/>
      </c>
      <c r="G44" s="15" t="str">
        <f ca="1">IFERROR(INDEX(MAESTRO!G:G,_xludf.AGGREGATE(15,6,ROW(MAESTRO!$B$3:$B$1000)/((MAESTRO!$B$3:$B$1000="MILITARES")*(UPPER(MAESTRO!$L$3:$L$1000)="CONFIRMADO")),ROWS($A$3:A44))),"")</f>
        <v/>
      </c>
      <c r="H44" s="15" t="str">
        <f ca="1">IFERROR(INDEX(MAESTRO!H:H,_xludf.AGGREGATE(15,6,ROW(MAESTRO!$B$3:$B$1000)/((MAESTRO!$B$3:$B$1000="MILITARES")*(UPPER(MAESTRO!$L$3:$L$1000)="CONFIRMADO")),ROWS($A$3:A44))),"")</f>
        <v/>
      </c>
      <c r="I44" s="15" t="str">
        <f ca="1">IFERROR(INDEX(MAESTRO!I:I,_xludf.AGGREGATE(15,6,ROW(MAESTRO!$B$3:$B$1000)/((MAESTRO!$B$3:$B$1000="MILITARES")*(UPPER(MAESTRO!$L$3:$L$1000)="CONFIRMADO")),ROWS($A$3:A44))),"")</f>
        <v/>
      </c>
      <c r="J44" s="15" t="str">
        <f ca="1">IFERROR(INDEX(MAESTRO!J:J,_xludf.AGGREGATE(15,6,ROW(MAESTRO!$B$3:$B$1000)/((MAESTRO!$B$3:$B$1000="MILITARES")*(UPPER(MAESTRO!$L$3:$L$1000)="CONFIRMADO")),ROWS($A$3:A44))),"")</f>
        <v/>
      </c>
      <c r="K44" s="15" t="str">
        <f ca="1">IFERROR(INDEX(MAESTRO!K:K,_xludf.AGGREGATE(15,6,ROW(MAESTRO!$B$3:$B$1000)/((MAESTRO!$B$3:$B$1000="MILITARES")*(UPPER(MAESTRO!$L$3:$L$1000)="CONFIRMADO")),ROWS($A$3:A44))),"")</f>
        <v/>
      </c>
      <c r="L44" s="15" t="str">
        <f ca="1">IFERROR(INDEX(MAESTRO!L:L,_xludf.AGGREGATE(15,6,ROW(MAESTRO!$B$3:$B$1000)/((MAESTRO!$B$3:$B$1000="MILITARES")*(UPPER(MAESTRO!$L$3:$L$1000)="CONFIRMADO")),ROWS($A$3:A44))),"")</f>
        <v/>
      </c>
      <c r="M44" s="15" t="str">
        <f ca="1">IFERROR(INDEX(MAESTRO!M:M,_xludf.AGGREGATE(15,6,ROW(MAESTRO!$B$3:$B$1000)/((MAESTRO!$B$3:$B$1000="MILITARES")*(UPPER(MAESTRO!$L$3:$L$1000)="CONFIRMADO")),ROWS($A$3:A44))),"")</f>
        <v/>
      </c>
      <c r="N44" s="15" t="str">
        <f ca="1">IFERROR(INDEX(MAESTRO!N:N,_xludf.AGGREGATE(15,6,ROW(MAESTRO!$B$3:$B$1000)/((MAESTRO!$B$3:$B$1000="MILITARES")*(UPPER(MAESTRO!$L$3:$L$1000)="CONFIRMADO")),ROWS($A$3:A44))),"")</f>
        <v/>
      </c>
      <c r="O44" s="15" t="str">
        <f ca="1">IFERROR(INDEX(MAESTRO!O:O,_xludf.AGGREGATE(15,6,ROW(MAESTRO!$B$3:$B$1000)/((MAESTRO!$B$3:$B$1000="MILITARES")*(UPPER(MAESTRO!$L$3:$L$1000)="CONFIRMADO")),ROWS($A$3:A44))),"")</f>
        <v/>
      </c>
      <c r="P44" s="15" t="str">
        <f ca="1">IFERROR(INDEX(MAESTRO!P:P,_xludf.AGGREGATE(15,6,ROW(MAESTRO!$B$3:$B$1000)/((MAESTRO!$B$3:$B$1000="MILITARES")*(UPPER(MAESTRO!$L$3:$L$1000)="CONFIRMADO")),ROWS($A$3:A44))),"")</f>
        <v/>
      </c>
      <c r="Q44" s="15" t="str">
        <f ca="1">IFERROR(INDEX(MAESTRO!Q:Q,_xludf.AGGREGATE(15,6,ROW(MAESTRO!$B$3:$B$1000)/((MAESTRO!$B$3:$B$1000="MILITARES")*(UPPER(MAESTRO!$L$3:$L$1000)="CONFIRMADO")),ROWS($A$3:A44))),"")</f>
        <v/>
      </c>
      <c r="R44" s="15" t="str">
        <f ca="1">IFERROR(INDEX(MAESTRO!R:R,_xludf.AGGREGATE(15,6,ROW(MAESTRO!$B$3:$B$1000)/((MAESTRO!$B$3:$B$1000="MILITARES")*(UPPER(MAESTRO!$L$3:$L$1000)="CONFIRMADO")),ROWS($A$3:A44))),"")</f>
        <v/>
      </c>
      <c r="S44" s="15" t="str">
        <f ca="1">IFERROR(INDEX(MAESTRO!S:S,_xludf.AGGREGATE(15,6,ROW(MAESTRO!$B$3:$B$1000)/((MAESTRO!$B$3:$B$1000="MILITARES")*(UPPER(MAESTRO!$L$3:$L$1000)="CONFIRMADO")),ROWS($A$3:A44))),"")</f>
        <v/>
      </c>
      <c r="T44" s="15" t="str">
        <f ca="1">IFERROR(INDEX(MAESTRO!T:T,_xludf.AGGREGATE(15,6,ROW(MAESTRO!$B$3:$B$1000)/((MAESTRO!$B$3:$B$1000="MILITARES")*(UPPER(MAESTRO!$L$3:$L$1000)="CONFIRMADO")),ROWS($A$3:A44))),"")</f>
        <v/>
      </c>
      <c r="U44" s="15" t="str">
        <f ca="1">IFERROR(INDEX(MAESTRO!U:U,_xludf.AGGREGATE(15,6,ROW(MAESTRO!$B$3:$B$1000)/((MAESTRO!$B$3:$B$1000="MILITARES")*(UPPER(MAESTRO!$L$3:$L$1000)="CONFIRMADO")),ROWS($A$3:A44))),"")</f>
        <v/>
      </c>
      <c r="V44" s="15" t="str">
        <f ca="1">IFERROR(INDEX(MAESTRO!V:V,_xludf.AGGREGATE(15,6,ROW(MAESTRO!$B$3:$B$1000)/((MAESTRO!$B$3:$B$1000="MILITARES")*(UPPER(MAESTRO!$L$3:$L$1000)="CONFIRMADO")),ROWS($A$3:A44))),"")</f>
        <v/>
      </c>
      <c r="W44" s="15" t="str">
        <f ca="1">IFERROR(INDEX(MAESTRO!W:W,_xludf.AGGREGATE(15,6,ROW(MAESTRO!$B$3:$B$1000)/((MAESTRO!$B$3:$B$1000="MILITARES")*(UPPER(MAESTRO!$L$3:$L$1000)="CONFIRMADO")),ROWS($A$3:A44))),"")</f>
        <v/>
      </c>
      <c r="X44" s="15" t="str">
        <f ca="1">IFERROR(INDEX(MAESTRO!X:X,_xludf.AGGREGATE(15,6,ROW(MAESTRO!$B$3:$B$1000)/((MAESTRO!$B$3:$B$1000="MILITARES")*(UPPER(MAESTRO!$L$3:$L$1000)="CONFIRMADO")),ROWS($A$3:A44))),"")</f>
        <v/>
      </c>
    </row>
    <row r="45" spans="1:24" ht="22.05" customHeight="1">
      <c r="A45" s="10" t="str">
        <f ca="1">IFERROR(INDEX(MAESTRO!A:A,_xludf.AGGREGATE(15,6,ROW(MAESTRO!$B$3:$B$1000)/((MAESTRO!$B$3:$B$1000="MILITARES")*(UPPER(MAESTRO!$L$3:$L$1000)="CONFIRMADO")),ROWS($A$3:A45))),"")</f>
        <v/>
      </c>
      <c r="B45" s="10" t="str">
        <f ca="1">IFERROR(INDEX(MAESTRO!B:B,_xludf.AGGREGATE(15,6,ROW(MAESTRO!$B$3:$B$1000)/((MAESTRO!$B$3:$B$1000="MILITARES")*(UPPER(MAESTRO!$L$3:$L$1000)="CONFIRMADO")),ROWS($A$3:A45))),"")</f>
        <v/>
      </c>
      <c r="C45" s="10" t="str">
        <f ca="1">IFERROR(INDEX(MAESTRO!C:C,_xludf.AGGREGATE(15,6,ROW(MAESTRO!$B$3:$B$1000)/((MAESTRO!$B$3:$B$1000="MILITARES")*(UPPER(MAESTRO!$L$3:$L$1000)="CONFIRMADO")),ROWS($A$3:A45))),"")</f>
        <v/>
      </c>
      <c r="D45" s="10" t="str">
        <f ca="1">IFERROR(INDEX(MAESTRO!D:D,_xludf.AGGREGATE(15,6,ROW(MAESTRO!$B$3:$B$1000)/((MAESTRO!$B$3:$B$1000="MILITARES")*(UPPER(MAESTRO!$L$3:$L$1000)="CONFIRMADO")),ROWS($A$3:A45))),"")</f>
        <v/>
      </c>
      <c r="E45" s="10" t="str">
        <f ca="1">IFERROR(INDEX(MAESTRO!E:E,_xludf.AGGREGATE(15,6,ROW(MAESTRO!$B$3:$B$1000)/((MAESTRO!$B$3:$B$1000="MILITARES")*(UPPER(MAESTRO!$L$3:$L$1000)="CONFIRMADO")),ROWS($A$3:A45))),"")</f>
        <v/>
      </c>
      <c r="F45" s="10" t="str">
        <f ca="1">IFERROR(INDEX(MAESTRO!F:F,_xludf.AGGREGATE(15,6,ROW(MAESTRO!$B$3:$B$1000)/((MAESTRO!$B$3:$B$1000="MILITARES")*(UPPER(MAESTRO!$L$3:$L$1000)="CONFIRMADO")),ROWS($A$3:A45))),"")</f>
        <v/>
      </c>
      <c r="G45" s="10" t="str">
        <f ca="1">IFERROR(INDEX(MAESTRO!G:G,_xludf.AGGREGATE(15,6,ROW(MAESTRO!$B$3:$B$1000)/((MAESTRO!$B$3:$B$1000="MILITARES")*(UPPER(MAESTRO!$L$3:$L$1000)="CONFIRMADO")),ROWS($A$3:A45))),"")</f>
        <v/>
      </c>
      <c r="H45" s="10" t="str">
        <f ca="1">IFERROR(INDEX(MAESTRO!H:H,_xludf.AGGREGATE(15,6,ROW(MAESTRO!$B$3:$B$1000)/((MAESTRO!$B$3:$B$1000="MILITARES")*(UPPER(MAESTRO!$L$3:$L$1000)="CONFIRMADO")),ROWS($A$3:A45))),"")</f>
        <v/>
      </c>
      <c r="I45" s="10" t="str">
        <f ca="1">IFERROR(INDEX(MAESTRO!I:I,_xludf.AGGREGATE(15,6,ROW(MAESTRO!$B$3:$B$1000)/((MAESTRO!$B$3:$B$1000="MILITARES")*(UPPER(MAESTRO!$L$3:$L$1000)="CONFIRMADO")),ROWS($A$3:A45))),"")</f>
        <v/>
      </c>
      <c r="J45" s="10" t="str">
        <f ca="1">IFERROR(INDEX(MAESTRO!J:J,_xludf.AGGREGATE(15,6,ROW(MAESTRO!$B$3:$B$1000)/((MAESTRO!$B$3:$B$1000="MILITARES")*(UPPER(MAESTRO!$L$3:$L$1000)="CONFIRMADO")),ROWS($A$3:A45))),"")</f>
        <v/>
      </c>
      <c r="K45" s="10" t="str">
        <f ca="1">IFERROR(INDEX(MAESTRO!K:K,_xludf.AGGREGATE(15,6,ROW(MAESTRO!$B$3:$B$1000)/((MAESTRO!$B$3:$B$1000="MILITARES")*(UPPER(MAESTRO!$L$3:$L$1000)="CONFIRMADO")),ROWS($A$3:A45))),"")</f>
        <v/>
      </c>
      <c r="L45" s="10" t="str">
        <f ca="1">IFERROR(INDEX(MAESTRO!L:L,_xludf.AGGREGATE(15,6,ROW(MAESTRO!$B$3:$B$1000)/((MAESTRO!$B$3:$B$1000="MILITARES")*(UPPER(MAESTRO!$L$3:$L$1000)="CONFIRMADO")),ROWS($A$3:A45))),"")</f>
        <v/>
      </c>
      <c r="M45" s="10" t="str">
        <f ca="1">IFERROR(INDEX(MAESTRO!M:M,_xludf.AGGREGATE(15,6,ROW(MAESTRO!$B$3:$B$1000)/((MAESTRO!$B$3:$B$1000="MILITARES")*(UPPER(MAESTRO!$L$3:$L$1000)="CONFIRMADO")),ROWS($A$3:A45))),"")</f>
        <v/>
      </c>
      <c r="N45" s="10" t="str">
        <f ca="1">IFERROR(INDEX(MAESTRO!N:N,_xludf.AGGREGATE(15,6,ROW(MAESTRO!$B$3:$B$1000)/((MAESTRO!$B$3:$B$1000="MILITARES")*(UPPER(MAESTRO!$L$3:$L$1000)="CONFIRMADO")),ROWS($A$3:A45))),"")</f>
        <v/>
      </c>
      <c r="O45" s="10" t="str">
        <f ca="1">IFERROR(INDEX(MAESTRO!O:O,_xludf.AGGREGATE(15,6,ROW(MAESTRO!$B$3:$B$1000)/((MAESTRO!$B$3:$B$1000="MILITARES")*(UPPER(MAESTRO!$L$3:$L$1000)="CONFIRMADO")),ROWS($A$3:A45))),"")</f>
        <v/>
      </c>
      <c r="P45" s="10" t="str">
        <f ca="1">IFERROR(INDEX(MAESTRO!P:P,_xludf.AGGREGATE(15,6,ROW(MAESTRO!$B$3:$B$1000)/((MAESTRO!$B$3:$B$1000="MILITARES")*(UPPER(MAESTRO!$L$3:$L$1000)="CONFIRMADO")),ROWS($A$3:A45))),"")</f>
        <v/>
      </c>
      <c r="Q45" s="10" t="str">
        <f ca="1">IFERROR(INDEX(MAESTRO!Q:Q,_xludf.AGGREGATE(15,6,ROW(MAESTRO!$B$3:$B$1000)/((MAESTRO!$B$3:$B$1000="MILITARES")*(UPPER(MAESTRO!$L$3:$L$1000)="CONFIRMADO")),ROWS($A$3:A45))),"")</f>
        <v/>
      </c>
      <c r="R45" s="10" t="str">
        <f ca="1">IFERROR(INDEX(MAESTRO!R:R,_xludf.AGGREGATE(15,6,ROW(MAESTRO!$B$3:$B$1000)/((MAESTRO!$B$3:$B$1000="MILITARES")*(UPPER(MAESTRO!$L$3:$L$1000)="CONFIRMADO")),ROWS($A$3:A45))),"")</f>
        <v/>
      </c>
      <c r="S45" s="10" t="str">
        <f ca="1">IFERROR(INDEX(MAESTRO!S:S,_xludf.AGGREGATE(15,6,ROW(MAESTRO!$B$3:$B$1000)/((MAESTRO!$B$3:$B$1000="MILITARES")*(UPPER(MAESTRO!$L$3:$L$1000)="CONFIRMADO")),ROWS($A$3:A45))),"")</f>
        <v/>
      </c>
      <c r="T45" s="10" t="str">
        <f ca="1">IFERROR(INDEX(MAESTRO!T:T,_xludf.AGGREGATE(15,6,ROW(MAESTRO!$B$3:$B$1000)/((MAESTRO!$B$3:$B$1000="MILITARES")*(UPPER(MAESTRO!$L$3:$L$1000)="CONFIRMADO")),ROWS($A$3:A45))),"")</f>
        <v/>
      </c>
      <c r="U45" s="10" t="str">
        <f ca="1">IFERROR(INDEX(MAESTRO!U:U,_xludf.AGGREGATE(15,6,ROW(MAESTRO!$B$3:$B$1000)/((MAESTRO!$B$3:$B$1000="MILITARES")*(UPPER(MAESTRO!$L$3:$L$1000)="CONFIRMADO")),ROWS($A$3:A45))),"")</f>
        <v/>
      </c>
      <c r="V45" s="10" t="str">
        <f ca="1">IFERROR(INDEX(MAESTRO!V:V,_xludf.AGGREGATE(15,6,ROW(MAESTRO!$B$3:$B$1000)/((MAESTRO!$B$3:$B$1000="MILITARES")*(UPPER(MAESTRO!$L$3:$L$1000)="CONFIRMADO")),ROWS($A$3:A45))),"")</f>
        <v/>
      </c>
      <c r="W45" s="10" t="str">
        <f ca="1">IFERROR(INDEX(MAESTRO!W:W,_xludf.AGGREGATE(15,6,ROW(MAESTRO!$B$3:$B$1000)/((MAESTRO!$B$3:$B$1000="MILITARES")*(UPPER(MAESTRO!$L$3:$L$1000)="CONFIRMADO")),ROWS($A$3:A45))),"")</f>
        <v/>
      </c>
      <c r="X45" s="10" t="str">
        <f ca="1">IFERROR(INDEX(MAESTRO!X:X,_xludf.AGGREGATE(15,6,ROW(MAESTRO!$B$3:$B$1000)/((MAESTRO!$B$3:$B$1000="MILITARES")*(UPPER(MAESTRO!$L$3:$L$1000)="CONFIRMADO")),ROWS($A$3:A45))),"")</f>
        <v/>
      </c>
    </row>
    <row r="46" spans="1:24" ht="22.05" customHeight="1">
      <c r="A46" s="15" t="str">
        <f ca="1">IFERROR(INDEX(MAESTRO!A:A,_xludf.AGGREGATE(15,6,ROW(MAESTRO!$B$3:$B$1000)/((MAESTRO!$B$3:$B$1000="MILITARES")*(UPPER(MAESTRO!$L$3:$L$1000)="CONFIRMADO")),ROWS($A$3:A46))),"")</f>
        <v/>
      </c>
      <c r="B46" s="15" t="str">
        <f ca="1">IFERROR(INDEX(MAESTRO!B:B,_xludf.AGGREGATE(15,6,ROW(MAESTRO!$B$3:$B$1000)/((MAESTRO!$B$3:$B$1000="MILITARES")*(UPPER(MAESTRO!$L$3:$L$1000)="CONFIRMADO")),ROWS($A$3:A46))),"")</f>
        <v/>
      </c>
      <c r="C46" s="15" t="str">
        <f ca="1">IFERROR(INDEX(MAESTRO!C:C,_xludf.AGGREGATE(15,6,ROW(MAESTRO!$B$3:$B$1000)/((MAESTRO!$B$3:$B$1000="MILITARES")*(UPPER(MAESTRO!$L$3:$L$1000)="CONFIRMADO")),ROWS($A$3:A46))),"")</f>
        <v/>
      </c>
      <c r="D46" s="15" t="str">
        <f ca="1">IFERROR(INDEX(MAESTRO!D:D,_xludf.AGGREGATE(15,6,ROW(MAESTRO!$B$3:$B$1000)/((MAESTRO!$B$3:$B$1000="MILITARES")*(UPPER(MAESTRO!$L$3:$L$1000)="CONFIRMADO")),ROWS($A$3:A46))),"")</f>
        <v/>
      </c>
      <c r="E46" s="15" t="str">
        <f ca="1">IFERROR(INDEX(MAESTRO!E:E,_xludf.AGGREGATE(15,6,ROW(MAESTRO!$B$3:$B$1000)/((MAESTRO!$B$3:$B$1000="MILITARES")*(UPPER(MAESTRO!$L$3:$L$1000)="CONFIRMADO")),ROWS($A$3:A46))),"")</f>
        <v/>
      </c>
      <c r="F46" s="15" t="str">
        <f ca="1">IFERROR(INDEX(MAESTRO!F:F,_xludf.AGGREGATE(15,6,ROW(MAESTRO!$B$3:$B$1000)/((MAESTRO!$B$3:$B$1000="MILITARES")*(UPPER(MAESTRO!$L$3:$L$1000)="CONFIRMADO")),ROWS($A$3:A46))),"")</f>
        <v/>
      </c>
      <c r="G46" s="15" t="str">
        <f ca="1">IFERROR(INDEX(MAESTRO!G:G,_xludf.AGGREGATE(15,6,ROW(MAESTRO!$B$3:$B$1000)/((MAESTRO!$B$3:$B$1000="MILITARES")*(UPPER(MAESTRO!$L$3:$L$1000)="CONFIRMADO")),ROWS($A$3:A46))),"")</f>
        <v/>
      </c>
      <c r="H46" s="15" t="str">
        <f ca="1">IFERROR(INDEX(MAESTRO!H:H,_xludf.AGGREGATE(15,6,ROW(MAESTRO!$B$3:$B$1000)/((MAESTRO!$B$3:$B$1000="MILITARES")*(UPPER(MAESTRO!$L$3:$L$1000)="CONFIRMADO")),ROWS($A$3:A46))),"")</f>
        <v/>
      </c>
      <c r="I46" s="15" t="str">
        <f ca="1">IFERROR(INDEX(MAESTRO!I:I,_xludf.AGGREGATE(15,6,ROW(MAESTRO!$B$3:$B$1000)/((MAESTRO!$B$3:$B$1000="MILITARES")*(UPPER(MAESTRO!$L$3:$L$1000)="CONFIRMADO")),ROWS($A$3:A46))),"")</f>
        <v/>
      </c>
      <c r="J46" s="15" t="str">
        <f ca="1">IFERROR(INDEX(MAESTRO!J:J,_xludf.AGGREGATE(15,6,ROW(MAESTRO!$B$3:$B$1000)/((MAESTRO!$B$3:$B$1000="MILITARES")*(UPPER(MAESTRO!$L$3:$L$1000)="CONFIRMADO")),ROWS($A$3:A46))),"")</f>
        <v/>
      </c>
      <c r="K46" s="15" t="str">
        <f ca="1">IFERROR(INDEX(MAESTRO!K:K,_xludf.AGGREGATE(15,6,ROW(MAESTRO!$B$3:$B$1000)/((MAESTRO!$B$3:$B$1000="MILITARES")*(UPPER(MAESTRO!$L$3:$L$1000)="CONFIRMADO")),ROWS($A$3:A46))),"")</f>
        <v/>
      </c>
      <c r="L46" s="15" t="str">
        <f ca="1">IFERROR(INDEX(MAESTRO!L:L,_xludf.AGGREGATE(15,6,ROW(MAESTRO!$B$3:$B$1000)/((MAESTRO!$B$3:$B$1000="MILITARES")*(UPPER(MAESTRO!$L$3:$L$1000)="CONFIRMADO")),ROWS($A$3:A46))),"")</f>
        <v/>
      </c>
      <c r="M46" s="15" t="str">
        <f ca="1">IFERROR(INDEX(MAESTRO!M:M,_xludf.AGGREGATE(15,6,ROW(MAESTRO!$B$3:$B$1000)/((MAESTRO!$B$3:$B$1000="MILITARES")*(UPPER(MAESTRO!$L$3:$L$1000)="CONFIRMADO")),ROWS($A$3:A46))),"")</f>
        <v/>
      </c>
      <c r="N46" s="15" t="str">
        <f ca="1">IFERROR(INDEX(MAESTRO!N:N,_xludf.AGGREGATE(15,6,ROW(MAESTRO!$B$3:$B$1000)/((MAESTRO!$B$3:$B$1000="MILITARES")*(UPPER(MAESTRO!$L$3:$L$1000)="CONFIRMADO")),ROWS($A$3:A46))),"")</f>
        <v/>
      </c>
      <c r="O46" s="15" t="str">
        <f ca="1">IFERROR(INDEX(MAESTRO!O:O,_xludf.AGGREGATE(15,6,ROW(MAESTRO!$B$3:$B$1000)/((MAESTRO!$B$3:$B$1000="MILITARES")*(UPPER(MAESTRO!$L$3:$L$1000)="CONFIRMADO")),ROWS($A$3:A46))),"")</f>
        <v/>
      </c>
      <c r="P46" s="15" t="str">
        <f ca="1">IFERROR(INDEX(MAESTRO!P:P,_xludf.AGGREGATE(15,6,ROW(MAESTRO!$B$3:$B$1000)/((MAESTRO!$B$3:$B$1000="MILITARES")*(UPPER(MAESTRO!$L$3:$L$1000)="CONFIRMADO")),ROWS($A$3:A46))),"")</f>
        <v/>
      </c>
      <c r="Q46" s="15" t="str">
        <f ca="1">IFERROR(INDEX(MAESTRO!Q:Q,_xludf.AGGREGATE(15,6,ROW(MAESTRO!$B$3:$B$1000)/((MAESTRO!$B$3:$B$1000="MILITARES")*(UPPER(MAESTRO!$L$3:$L$1000)="CONFIRMADO")),ROWS($A$3:A46))),"")</f>
        <v/>
      </c>
      <c r="R46" s="15" t="str">
        <f ca="1">IFERROR(INDEX(MAESTRO!R:R,_xludf.AGGREGATE(15,6,ROW(MAESTRO!$B$3:$B$1000)/((MAESTRO!$B$3:$B$1000="MILITARES")*(UPPER(MAESTRO!$L$3:$L$1000)="CONFIRMADO")),ROWS($A$3:A46))),"")</f>
        <v/>
      </c>
      <c r="S46" s="15" t="str">
        <f ca="1">IFERROR(INDEX(MAESTRO!S:S,_xludf.AGGREGATE(15,6,ROW(MAESTRO!$B$3:$B$1000)/((MAESTRO!$B$3:$B$1000="MILITARES")*(UPPER(MAESTRO!$L$3:$L$1000)="CONFIRMADO")),ROWS($A$3:A46))),"")</f>
        <v/>
      </c>
      <c r="T46" s="15" t="str">
        <f ca="1">IFERROR(INDEX(MAESTRO!T:T,_xludf.AGGREGATE(15,6,ROW(MAESTRO!$B$3:$B$1000)/((MAESTRO!$B$3:$B$1000="MILITARES")*(UPPER(MAESTRO!$L$3:$L$1000)="CONFIRMADO")),ROWS($A$3:A46))),"")</f>
        <v/>
      </c>
      <c r="U46" s="15" t="str">
        <f ca="1">IFERROR(INDEX(MAESTRO!U:U,_xludf.AGGREGATE(15,6,ROW(MAESTRO!$B$3:$B$1000)/((MAESTRO!$B$3:$B$1000="MILITARES")*(UPPER(MAESTRO!$L$3:$L$1000)="CONFIRMADO")),ROWS($A$3:A46))),"")</f>
        <v/>
      </c>
      <c r="V46" s="15" t="str">
        <f ca="1">IFERROR(INDEX(MAESTRO!V:V,_xludf.AGGREGATE(15,6,ROW(MAESTRO!$B$3:$B$1000)/((MAESTRO!$B$3:$B$1000="MILITARES")*(UPPER(MAESTRO!$L$3:$L$1000)="CONFIRMADO")),ROWS($A$3:A46))),"")</f>
        <v/>
      </c>
      <c r="W46" s="15" t="str">
        <f ca="1">IFERROR(INDEX(MAESTRO!W:W,_xludf.AGGREGATE(15,6,ROW(MAESTRO!$B$3:$B$1000)/((MAESTRO!$B$3:$B$1000="MILITARES")*(UPPER(MAESTRO!$L$3:$L$1000)="CONFIRMADO")),ROWS($A$3:A46))),"")</f>
        <v/>
      </c>
      <c r="X46" s="15" t="str">
        <f ca="1">IFERROR(INDEX(MAESTRO!X:X,_xludf.AGGREGATE(15,6,ROW(MAESTRO!$B$3:$B$1000)/((MAESTRO!$B$3:$B$1000="MILITARES")*(UPPER(MAESTRO!$L$3:$L$1000)="CONFIRMADO")),ROWS($A$3:A46))),"")</f>
        <v/>
      </c>
    </row>
    <row r="47" spans="1:24" ht="22.05" customHeight="1">
      <c r="A47" s="10" t="str">
        <f ca="1">IFERROR(INDEX(MAESTRO!A:A,_xludf.AGGREGATE(15,6,ROW(MAESTRO!$B$3:$B$1000)/((MAESTRO!$B$3:$B$1000="MILITARES")*(UPPER(MAESTRO!$L$3:$L$1000)="CONFIRMADO")),ROWS($A$3:A47))),"")</f>
        <v/>
      </c>
      <c r="B47" s="10" t="str">
        <f ca="1">IFERROR(INDEX(MAESTRO!B:B,_xludf.AGGREGATE(15,6,ROW(MAESTRO!$B$3:$B$1000)/((MAESTRO!$B$3:$B$1000="MILITARES")*(UPPER(MAESTRO!$L$3:$L$1000)="CONFIRMADO")),ROWS($A$3:A47))),"")</f>
        <v/>
      </c>
      <c r="C47" s="10" t="str">
        <f ca="1">IFERROR(INDEX(MAESTRO!C:C,_xludf.AGGREGATE(15,6,ROW(MAESTRO!$B$3:$B$1000)/((MAESTRO!$B$3:$B$1000="MILITARES")*(UPPER(MAESTRO!$L$3:$L$1000)="CONFIRMADO")),ROWS($A$3:A47))),"")</f>
        <v/>
      </c>
      <c r="D47" s="10" t="str">
        <f ca="1">IFERROR(INDEX(MAESTRO!D:D,_xludf.AGGREGATE(15,6,ROW(MAESTRO!$B$3:$B$1000)/((MAESTRO!$B$3:$B$1000="MILITARES")*(UPPER(MAESTRO!$L$3:$L$1000)="CONFIRMADO")),ROWS($A$3:A47))),"")</f>
        <v/>
      </c>
      <c r="E47" s="10" t="str">
        <f ca="1">IFERROR(INDEX(MAESTRO!E:E,_xludf.AGGREGATE(15,6,ROW(MAESTRO!$B$3:$B$1000)/((MAESTRO!$B$3:$B$1000="MILITARES")*(UPPER(MAESTRO!$L$3:$L$1000)="CONFIRMADO")),ROWS($A$3:A47))),"")</f>
        <v/>
      </c>
      <c r="F47" s="10" t="str">
        <f ca="1">IFERROR(INDEX(MAESTRO!F:F,_xludf.AGGREGATE(15,6,ROW(MAESTRO!$B$3:$B$1000)/((MAESTRO!$B$3:$B$1000="MILITARES")*(UPPER(MAESTRO!$L$3:$L$1000)="CONFIRMADO")),ROWS($A$3:A47))),"")</f>
        <v/>
      </c>
      <c r="G47" s="10" t="str">
        <f ca="1">IFERROR(INDEX(MAESTRO!G:G,_xludf.AGGREGATE(15,6,ROW(MAESTRO!$B$3:$B$1000)/((MAESTRO!$B$3:$B$1000="MILITARES")*(UPPER(MAESTRO!$L$3:$L$1000)="CONFIRMADO")),ROWS($A$3:A47))),"")</f>
        <v/>
      </c>
      <c r="H47" s="10" t="str">
        <f ca="1">IFERROR(INDEX(MAESTRO!H:H,_xludf.AGGREGATE(15,6,ROW(MAESTRO!$B$3:$B$1000)/((MAESTRO!$B$3:$B$1000="MILITARES")*(UPPER(MAESTRO!$L$3:$L$1000)="CONFIRMADO")),ROWS($A$3:A47))),"")</f>
        <v/>
      </c>
      <c r="I47" s="10" t="str">
        <f ca="1">IFERROR(INDEX(MAESTRO!I:I,_xludf.AGGREGATE(15,6,ROW(MAESTRO!$B$3:$B$1000)/((MAESTRO!$B$3:$B$1000="MILITARES")*(UPPER(MAESTRO!$L$3:$L$1000)="CONFIRMADO")),ROWS($A$3:A47))),"")</f>
        <v/>
      </c>
      <c r="J47" s="10" t="str">
        <f ca="1">IFERROR(INDEX(MAESTRO!J:J,_xludf.AGGREGATE(15,6,ROW(MAESTRO!$B$3:$B$1000)/((MAESTRO!$B$3:$B$1000="MILITARES")*(UPPER(MAESTRO!$L$3:$L$1000)="CONFIRMADO")),ROWS($A$3:A47))),"")</f>
        <v/>
      </c>
      <c r="K47" s="10" t="str">
        <f ca="1">IFERROR(INDEX(MAESTRO!K:K,_xludf.AGGREGATE(15,6,ROW(MAESTRO!$B$3:$B$1000)/((MAESTRO!$B$3:$B$1000="MILITARES")*(UPPER(MAESTRO!$L$3:$L$1000)="CONFIRMADO")),ROWS($A$3:A47))),"")</f>
        <v/>
      </c>
      <c r="L47" s="10" t="str">
        <f ca="1">IFERROR(INDEX(MAESTRO!L:L,_xludf.AGGREGATE(15,6,ROW(MAESTRO!$B$3:$B$1000)/((MAESTRO!$B$3:$B$1000="MILITARES")*(UPPER(MAESTRO!$L$3:$L$1000)="CONFIRMADO")),ROWS($A$3:A47))),"")</f>
        <v/>
      </c>
      <c r="M47" s="10" t="str">
        <f ca="1">IFERROR(INDEX(MAESTRO!M:M,_xludf.AGGREGATE(15,6,ROW(MAESTRO!$B$3:$B$1000)/((MAESTRO!$B$3:$B$1000="MILITARES")*(UPPER(MAESTRO!$L$3:$L$1000)="CONFIRMADO")),ROWS($A$3:A47))),"")</f>
        <v/>
      </c>
      <c r="N47" s="10" t="str">
        <f ca="1">IFERROR(INDEX(MAESTRO!N:N,_xludf.AGGREGATE(15,6,ROW(MAESTRO!$B$3:$B$1000)/((MAESTRO!$B$3:$B$1000="MILITARES")*(UPPER(MAESTRO!$L$3:$L$1000)="CONFIRMADO")),ROWS($A$3:A47))),"")</f>
        <v/>
      </c>
      <c r="O47" s="10" t="str">
        <f ca="1">IFERROR(INDEX(MAESTRO!O:O,_xludf.AGGREGATE(15,6,ROW(MAESTRO!$B$3:$B$1000)/((MAESTRO!$B$3:$B$1000="MILITARES")*(UPPER(MAESTRO!$L$3:$L$1000)="CONFIRMADO")),ROWS($A$3:A47))),"")</f>
        <v/>
      </c>
      <c r="P47" s="10" t="str">
        <f ca="1">IFERROR(INDEX(MAESTRO!P:P,_xludf.AGGREGATE(15,6,ROW(MAESTRO!$B$3:$B$1000)/((MAESTRO!$B$3:$B$1000="MILITARES")*(UPPER(MAESTRO!$L$3:$L$1000)="CONFIRMADO")),ROWS($A$3:A47))),"")</f>
        <v/>
      </c>
      <c r="Q47" s="10" t="str">
        <f ca="1">IFERROR(INDEX(MAESTRO!Q:Q,_xludf.AGGREGATE(15,6,ROW(MAESTRO!$B$3:$B$1000)/((MAESTRO!$B$3:$B$1000="MILITARES")*(UPPER(MAESTRO!$L$3:$L$1000)="CONFIRMADO")),ROWS($A$3:A47))),"")</f>
        <v/>
      </c>
      <c r="R47" s="10" t="str">
        <f ca="1">IFERROR(INDEX(MAESTRO!R:R,_xludf.AGGREGATE(15,6,ROW(MAESTRO!$B$3:$B$1000)/((MAESTRO!$B$3:$B$1000="MILITARES")*(UPPER(MAESTRO!$L$3:$L$1000)="CONFIRMADO")),ROWS($A$3:A47))),"")</f>
        <v/>
      </c>
      <c r="S47" s="10" t="str">
        <f ca="1">IFERROR(INDEX(MAESTRO!S:S,_xludf.AGGREGATE(15,6,ROW(MAESTRO!$B$3:$B$1000)/((MAESTRO!$B$3:$B$1000="MILITARES")*(UPPER(MAESTRO!$L$3:$L$1000)="CONFIRMADO")),ROWS($A$3:A47))),"")</f>
        <v/>
      </c>
      <c r="T47" s="10" t="str">
        <f ca="1">IFERROR(INDEX(MAESTRO!T:T,_xludf.AGGREGATE(15,6,ROW(MAESTRO!$B$3:$B$1000)/((MAESTRO!$B$3:$B$1000="MILITARES")*(UPPER(MAESTRO!$L$3:$L$1000)="CONFIRMADO")),ROWS($A$3:A47))),"")</f>
        <v/>
      </c>
      <c r="U47" s="10" t="str">
        <f ca="1">IFERROR(INDEX(MAESTRO!U:U,_xludf.AGGREGATE(15,6,ROW(MAESTRO!$B$3:$B$1000)/((MAESTRO!$B$3:$B$1000="MILITARES")*(UPPER(MAESTRO!$L$3:$L$1000)="CONFIRMADO")),ROWS($A$3:A47))),"")</f>
        <v/>
      </c>
      <c r="V47" s="10" t="str">
        <f ca="1">IFERROR(INDEX(MAESTRO!V:V,_xludf.AGGREGATE(15,6,ROW(MAESTRO!$B$3:$B$1000)/((MAESTRO!$B$3:$B$1000="MILITARES")*(UPPER(MAESTRO!$L$3:$L$1000)="CONFIRMADO")),ROWS($A$3:A47))),"")</f>
        <v/>
      </c>
      <c r="W47" s="10" t="str">
        <f ca="1">IFERROR(INDEX(MAESTRO!W:W,_xludf.AGGREGATE(15,6,ROW(MAESTRO!$B$3:$B$1000)/((MAESTRO!$B$3:$B$1000="MILITARES")*(UPPER(MAESTRO!$L$3:$L$1000)="CONFIRMADO")),ROWS($A$3:A47))),"")</f>
        <v/>
      </c>
      <c r="X47" s="10" t="str">
        <f ca="1">IFERROR(INDEX(MAESTRO!X:X,_xludf.AGGREGATE(15,6,ROW(MAESTRO!$B$3:$B$1000)/((MAESTRO!$B$3:$B$1000="MILITARES")*(UPPER(MAESTRO!$L$3:$L$1000)="CONFIRMADO")),ROWS($A$3:A47))),"")</f>
        <v/>
      </c>
    </row>
    <row r="48" spans="1:24" ht="22.05" customHeight="1">
      <c r="A48" s="15" t="str">
        <f ca="1">IFERROR(INDEX(MAESTRO!A:A,_xludf.AGGREGATE(15,6,ROW(MAESTRO!$B$3:$B$1000)/((MAESTRO!$B$3:$B$1000="MILITARES")*(UPPER(MAESTRO!$L$3:$L$1000)="CONFIRMADO")),ROWS($A$3:A48))),"")</f>
        <v/>
      </c>
      <c r="B48" s="15" t="str">
        <f ca="1">IFERROR(INDEX(MAESTRO!B:B,_xludf.AGGREGATE(15,6,ROW(MAESTRO!$B$3:$B$1000)/((MAESTRO!$B$3:$B$1000="MILITARES")*(UPPER(MAESTRO!$L$3:$L$1000)="CONFIRMADO")),ROWS($A$3:A48))),"")</f>
        <v/>
      </c>
      <c r="C48" s="15" t="str">
        <f ca="1">IFERROR(INDEX(MAESTRO!C:C,_xludf.AGGREGATE(15,6,ROW(MAESTRO!$B$3:$B$1000)/((MAESTRO!$B$3:$B$1000="MILITARES")*(UPPER(MAESTRO!$L$3:$L$1000)="CONFIRMADO")),ROWS($A$3:A48))),"")</f>
        <v/>
      </c>
      <c r="D48" s="15" t="str">
        <f ca="1">IFERROR(INDEX(MAESTRO!D:D,_xludf.AGGREGATE(15,6,ROW(MAESTRO!$B$3:$B$1000)/((MAESTRO!$B$3:$B$1000="MILITARES")*(UPPER(MAESTRO!$L$3:$L$1000)="CONFIRMADO")),ROWS($A$3:A48))),"")</f>
        <v/>
      </c>
      <c r="E48" s="15" t="str">
        <f ca="1">IFERROR(INDEX(MAESTRO!E:E,_xludf.AGGREGATE(15,6,ROW(MAESTRO!$B$3:$B$1000)/((MAESTRO!$B$3:$B$1000="MILITARES")*(UPPER(MAESTRO!$L$3:$L$1000)="CONFIRMADO")),ROWS($A$3:A48))),"")</f>
        <v/>
      </c>
      <c r="F48" s="15" t="str">
        <f ca="1">IFERROR(INDEX(MAESTRO!F:F,_xludf.AGGREGATE(15,6,ROW(MAESTRO!$B$3:$B$1000)/((MAESTRO!$B$3:$B$1000="MILITARES")*(UPPER(MAESTRO!$L$3:$L$1000)="CONFIRMADO")),ROWS($A$3:A48))),"")</f>
        <v/>
      </c>
      <c r="G48" s="15" t="str">
        <f ca="1">IFERROR(INDEX(MAESTRO!G:G,_xludf.AGGREGATE(15,6,ROW(MAESTRO!$B$3:$B$1000)/((MAESTRO!$B$3:$B$1000="MILITARES")*(UPPER(MAESTRO!$L$3:$L$1000)="CONFIRMADO")),ROWS($A$3:A48))),"")</f>
        <v/>
      </c>
      <c r="H48" s="15" t="str">
        <f ca="1">IFERROR(INDEX(MAESTRO!H:H,_xludf.AGGREGATE(15,6,ROW(MAESTRO!$B$3:$B$1000)/((MAESTRO!$B$3:$B$1000="MILITARES")*(UPPER(MAESTRO!$L$3:$L$1000)="CONFIRMADO")),ROWS($A$3:A48))),"")</f>
        <v/>
      </c>
      <c r="I48" s="15" t="str">
        <f ca="1">IFERROR(INDEX(MAESTRO!I:I,_xludf.AGGREGATE(15,6,ROW(MAESTRO!$B$3:$B$1000)/((MAESTRO!$B$3:$B$1000="MILITARES")*(UPPER(MAESTRO!$L$3:$L$1000)="CONFIRMADO")),ROWS($A$3:A48))),"")</f>
        <v/>
      </c>
      <c r="J48" s="15" t="str">
        <f ca="1">IFERROR(INDEX(MAESTRO!J:J,_xludf.AGGREGATE(15,6,ROW(MAESTRO!$B$3:$B$1000)/((MAESTRO!$B$3:$B$1000="MILITARES")*(UPPER(MAESTRO!$L$3:$L$1000)="CONFIRMADO")),ROWS($A$3:A48))),"")</f>
        <v/>
      </c>
      <c r="K48" s="15" t="str">
        <f ca="1">IFERROR(INDEX(MAESTRO!K:K,_xludf.AGGREGATE(15,6,ROW(MAESTRO!$B$3:$B$1000)/((MAESTRO!$B$3:$B$1000="MILITARES")*(UPPER(MAESTRO!$L$3:$L$1000)="CONFIRMADO")),ROWS($A$3:A48))),"")</f>
        <v/>
      </c>
      <c r="L48" s="15" t="str">
        <f ca="1">IFERROR(INDEX(MAESTRO!L:L,_xludf.AGGREGATE(15,6,ROW(MAESTRO!$B$3:$B$1000)/((MAESTRO!$B$3:$B$1000="MILITARES")*(UPPER(MAESTRO!$L$3:$L$1000)="CONFIRMADO")),ROWS($A$3:A48))),"")</f>
        <v/>
      </c>
      <c r="M48" s="15" t="str">
        <f ca="1">IFERROR(INDEX(MAESTRO!M:M,_xludf.AGGREGATE(15,6,ROW(MAESTRO!$B$3:$B$1000)/((MAESTRO!$B$3:$B$1000="MILITARES")*(UPPER(MAESTRO!$L$3:$L$1000)="CONFIRMADO")),ROWS($A$3:A48))),"")</f>
        <v/>
      </c>
      <c r="N48" s="15" t="str">
        <f ca="1">IFERROR(INDEX(MAESTRO!N:N,_xludf.AGGREGATE(15,6,ROW(MAESTRO!$B$3:$B$1000)/((MAESTRO!$B$3:$B$1000="MILITARES")*(UPPER(MAESTRO!$L$3:$L$1000)="CONFIRMADO")),ROWS($A$3:A48))),"")</f>
        <v/>
      </c>
      <c r="O48" s="15" t="str">
        <f ca="1">IFERROR(INDEX(MAESTRO!O:O,_xludf.AGGREGATE(15,6,ROW(MAESTRO!$B$3:$B$1000)/((MAESTRO!$B$3:$B$1000="MILITARES")*(UPPER(MAESTRO!$L$3:$L$1000)="CONFIRMADO")),ROWS($A$3:A48))),"")</f>
        <v/>
      </c>
      <c r="P48" s="15" t="str">
        <f ca="1">IFERROR(INDEX(MAESTRO!P:P,_xludf.AGGREGATE(15,6,ROW(MAESTRO!$B$3:$B$1000)/((MAESTRO!$B$3:$B$1000="MILITARES")*(UPPER(MAESTRO!$L$3:$L$1000)="CONFIRMADO")),ROWS($A$3:A48))),"")</f>
        <v/>
      </c>
      <c r="Q48" s="15" t="str">
        <f ca="1">IFERROR(INDEX(MAESTRO!Q:Q,_xludf.AGGREGATE(15,6,ROW(MAESTRO!$B$3:$B$1000)/((MAESTRO!$B$3:$B$1000="MILITARES")*(UPPER(MAESTRO!$L$3:$L$1000)="CONFIRMADO")),ROWS($A$3:A48))),"")</f>
        <v/>
      </c>
      <c r="R48" s="15" t="str">
        <f ca="1">IFERROR(INDEX(MAESTRO!R:R,_xludf.AGGREGATE(15,6,ROW(MAESTRO!$B$3:$B$1000)/((MAESTRO!$B$3:$B$1000="MILITARES")*(UPPER(MAESTRO!$L$3:$L$1000)="CONFIRMADO")),ROWS($A$3:A48))),"")</f>
        <v/>
      </c>
      <c r="S48" s="15" t="str">
        <f ca="1">IFERROR(INDEX(MAESTRO!S:S,_xludf.AGGREGATE(15,6,ROW(MAESTRO!$B$3:$B$1000)/((MAESTRO!$B$3:$B$1000="MILITARES")*(UPPER(MAESTRO!$L$3:$L$1000)="CONFIRMADO")),ROWS($A$3:A48))),"")</f>
        <v/>
      </c>
      <c r="T48" s="15" t="str">
        <f ca="1">IFERROR(INDEX(MAESTRO!T:T,_xludf.AGGREGATE(15,6,ROW(MAESTRO!$B$3:$B$1000)/((MAESTRO!$B$3:$B$1000="MILITARES")*(UPPER(MAESTRO!$L$3:$L$1000)="CONFIRMADO")),ROWS($A$3:A48))),"")</f>
        <v/>
      </c>
      <c r="U48" s="15" t="str">
        <f ca="1">IFERROR(INDEX(MAESTRO!U:U,_xludf.AGGREGATE(15,6,ROW(MAESTRO!$B$3:$B$1000)/((MAESTRO!$B$3:$B$1000="MILITARES")*(UPPER(MAESTRO!$L$3:$L$1000)="CONFIRMADO")),ROWS($A$3:A48))),"")</f>
        <v/>
      </c>
      <c r="V48" s="15" t="str">
        <f ca="1">IFERROR(INDEX(MAESTRO!V:V,_xludf.AGGREGATE(15,6,ROW(MAESTRO!$B$3:$B$1000)/((MAESTRO!$B$3:$B$1000="MILITARES")*(UPPER(MAESTRO!$L$3:$L$1000)="CONFIRMADO")),ROWS($A$3:A48))),"")</f>
        <v/>
      </c>
      <c r="W48" s="15" t="str">
        <f ca="1">IFERROR(INDEX(MAESTRO!W:W,_xludf.AGGREGATE(15,6,ROW(MAESTRO!$B$3:$B$1000)/((MAESTRO!$B$3:$B$1000="MILITARES")*(UPPER(MAESTRO!$L$3:$L$1000)="CONFIRMADO")),ROWS($A$3:A48))),"")</f>
        <v/>
      </c>
      <c r="X48" s="15" t="str">
        <f ca="1">IFERROR(INDEX(MAESTRO!X:X,_xludf.AGGREGATE(15,6,ROW(MAESTRO!$B$3:$B$1000)/((MAESTRO!$B$3:$B$1000="MILITARES")*(UPPER(MAESTRO!$L$3:$L$1000)="CONFIRMADO")),ROWS($A$3:A48))),"")</f>
        <v/>
      </c>
    </row>
    <row r="49" spans="1:24" ht="22.05" customHeight="1">
      <c r="A49" s="10" t="str">
        <f ca="1">IFERROR(INDEX(MAESTRO!A:A,_xludf.AGGREGATE(15,6,ROW(MAESTRO!$B$3:$B$1000)/((MAESTRO!$B$3:$B$1000="MILITARES")*(UPPER(MAESTRO!$L$3:$L$1000)="CONFIRMADO")),ROWS($A$3:A49))),"")</f>
        <v/>
      </c>
      <c r="B49" s="10" t="str">
        <f ca="1">IFERROR(INDEX(MAESTRO!B:B,_xludf.AGGREGATE(15,6,ROW(MAESTRO!$B$3:$B$1000)/((MAESTRO!$B$3:$B$1000="MILITARES")*(UPPER(MAESTRO!$L$3:$L$1000)="CONFIRMADO")),ROWS($A$3:A49))),"")</f>
        <v/>
      </c>
      <c r="C49" s="10" t="str">
        <f ca="1">IFERROR(INDEX(MAESTRO!C:C,_xludf.AGGREGATE(15,6,ROW(MAESTRO!$B$3:$B$1000)/((MAESTRO!$B$3:$B$1000="MILITARES")*(UPPER(MAESTRO!$L$3:$L$1000)="CONFIRMADO")),ROWS($A$3:A49))),"")</f>
        <v/>
      </c>
      <c r="D49" s="10" t="str">
        <f ca="1">IFERROR(INDEX(MAESTRO!D:D,_xludf.AGGREGATE(15,6,ROW(MAESTRO!$B$3:$B$1000)/((MAESTRO!$B$3:$B$1000="MILITARES")*(UPPER(MAESTRO!$L$3:$L$1000)="CONFIRMADO")),ROWS($A$3:A49))),"")</f>
        <v/>
      </c>
      <c r="E49" s="10" t="str">
        <f ca="1">IFERROR(INDEX(MAESTRO!E:E,_xludf.AGGREGATE(15,6,ROW(MAESTRO!$B$3:$B$1000)/((MAESTRO!$B$3:$B$1000="MILITARES")*(UPPER(MAESTRO!$L$3:$L$1000)="CONFIRMADO")),ROWS($A$3:A49))),"")</f>
        <v/>
      </c>
      <c r="F49" s="10" t="str">
        <f ca="1">IFERROR(INDEX(MAESTRO!F:F,_xludf.AGGREGATE(15,6,ROW(MAESTRO!$B$3:$B$1000)/((MAESTRO!$B$3:$B$1000="MILITARES")*(UPPER(MAESTRO!$L$3:$L$1000)="CONFIRMADO")),ROWS($A$3:A49))),"")</f>
        <v/>
      </c>
      <c r="G49" s="10" t="str">
        <f ca="1">IFERROR(INDEX(MAESTRO!G:G,_xludf.AGGREGATE(15,6,ROW(MAESTRO!$B$3:$B$1000)/((MAESTRO!$B$3:$B$1000="MILITARES")*(UPPER(MAESTRO!$L$3:$L$1000)="CONFIRMADO")),ROWS($A$3:A49))),"")</f>
        <v/>
      </c>
      <c r="H49" s="10" t="str">
        <f ca="1">IFERROR(INDEX(MAESTRO!H:H,_xludf.AGGREGATE(15,6,ROW(MAESTRO!$B$3:$B$1000)/((MAESTRO!$B$3:$B$1000="MILITARES")*(UPPER(MAESTRO!$L$3:$L$1000)="CONFIRMADO")),ROWS($A$3:A49))),"")</f>
        <v/>
      </c>
      <c r="I49" s="10" t="str">
        <f ca="1">IFERROR(INDEX(MAESTRO!I:I,_xludf.AGGREGATE(15,6,ROW(MAESTRO!$B$3:$B$1000)/((MAESTRO!$B$3:$B$1000="MILITARES")*(UPPER(MAESTRO!$L$3:$L$1000)="CONFIRMADO")),ROWS($A$3:A49))),"")</f>
        <v/>
      </c>
      <c r="J49" s="10" t="str">
        <f ca="1">IFERROR(INDEX(MAESTRO!J:J,_xludf.AGGREGATE(15,6,ROW(MAESTRO!$B$3:$B$1000)/((MAESTRO!$B$3:$B$1000="MILITARES")*(UPPER(MAESTRO!$L$3:$L$1000)="CONFIRMADO")),ROWS($A$3:A49))),"")</f>
        <v/>
      </c>
      <c r="K49" s="10" t="str">
        <f ca="1">IFERROR(INDEX(MAESTRO!K:K,_xludf.AGGREGATE(15,6,ROW(MAESTRO!$B$3:$B$1000)/((MAESTRO!$B$3:$B$1000="MILITARES")*(UPPER(MAESTRO!$L$3:$L$1000)="CONFIRMADO")),ROWS($A$3:A49))),"")</f>
        <v/>
      </c>
      <c r="L49" s="10" t="str">
        <f ca="1">IFERROR(INDEX(MAESTRO!L:L,_xludf.AGGREGATE(15,6,ROW(MAESTRO!$B$3:$B$1000)/((MAESTRO!$B$3:$B$1000="MILITARES")*(UPPER(MAESTRO!$L$3:$L$1000)="CONFIRMADO")),ROWS($A$3:A49))),"")</f>
        <v/>
      </c>
      <c r="M49" s="10" t="str">
        <f ca="1">IFERROR(INDEX(MAESTRO!M:M,_xludf.AGGREGATE(15,6,ROW(MAESTRO!$B$3:$B$1000)/((MAESTRO!$B$3:$B$1000="MILITARES")*(UPPER(MAESTRO!$L$3:$L$1000)="CONFIRMADO")),ROWS($A$3:A49))),"")</f>
        <v/>
      </c>
      <c r="N49" s="10" t="str">
        <f ca="1">IFERROR(INDEX(MAESTRO!N:N,_xludf.AGGREGATE(15,6,ROW(MAESTRO!$B$3:$B$1000)/((MAESTRO!$B$3:$B$1000="MILITARES")*(UPPER(MAESTRO!$L$3:$L$1000)="CONFIRMADO")),ROWS($A$3:A49))),"")</f>
        <v/>
      </c>
      <c r="O49" s="10" t="str">
        <f ca="1">IFERROR(INDEX(MAESTRO!O:O,_xludf.AGGREGATE(15,6,ROW(MAESTRO!$B$3:$B$1000)/((MAESTRO!$B$3:$B$1000="MILITARES")*(UPPER(MAESTRO!$L$3:$L$1000)="CONFIRMADO")),ROWS($A$3:A49))),"")</f>
        <v/>
      </c>
      <c r="P49" s="10" t="str">
        <f ca="1">IFERROR(INDEX(MAESTRO!P:P,_xludf.AGGREGATE(15,6,ROW(MAESTRO!$B$3:$B$1000)/((MAESTRO!$B$3:$B$1000="MILITARES")*(UPPER(MAESTRO!$L$3:$L$1000)="CONFIRMADO")),ROWS($A$3:A49))),"")</f>
        <v/>
      </c>
      <c r="Q49" s="10" t="str">
        <f ca="1">IFERROR(INDEX(MAESTRO!Q:Q,_xludf.AGGREGATE(15,6,ROW(MAESTRO!$B$3:$B$1000)/((MAESTRO!$B$3:$B$1000="MILITARES")*(UPPER(MAESTRO!$L$3:$L$1000)="CONFIRMADO")),ROWS($A$3:A49))),"")</f>
        <v/>
      </c>
      <c r="R49" s="10" t="str">
        <f ca="1">IFERROR(INDEX(MAESTRO!R:R,_xludf.AGGREGATE(15,6,ROW(MAESTRO!$B$3:$B$1000)/((MAESTRO!$B$3:$B$1000="MILITARES")*(UPPER(MAESTRO!$L$3:$L$1000)="CONFIRMADO")),ROWS($A$3:A49))),"")</f>
        <v/>
      </c>
      <c r="S49" s="10" t="str">
        <f ca="1">IFERROR(INDEX(MAESTRO!S:S,_xludf.AGGREGATE(15,6,ROW(MAESTRO!$B$3:$B$1000)/((MAESTRO!$B$3:$B$1000="MILITARES")*(UPPER(MAESTRO!$L$3:$L$1000)="CONFIRMADO")),ROWS($A$3:A49))),"")</f>
        <v/>
      </c>
      <c r="T49" s="10" t="str">
        <f ca="1">IFERROR(INDEX(MAESTRO!T:T,_xludf.AGGREGATE(15,6,ROW(MAESTRO!$B$3:$B$1000)/((MAESTRO!$B$3:$B$1000="MILITARES")*(UPPER(MAESTRO!$L$3:$L$1000)="CONFIRMADO")),ROWS($A$3:A49))),"")</f>
        <v/>
      </c>
      <c r="U49" s="10" t="str">
        <f ca="1">IFERROR(INDEX(MAESTRO!U:U,_xludf.AGGREGATE(15,6,ROW(MAESTRO!$B$3:$B$1000)/((MAESTRO!$B$3:$B$1000="MILITARES")*(UPPER(MAESTRO!$L$3:$L$1000)="CONFIRMADO")),ROWS($A$3:A49))),"")</f>
        <v/>
      </c>
      <c r="V49" s="10" t="str">
        <f ca="1">IFERROR(INDEX(MAESTRO!V:V,_xludf.AGGREGATE(15,6,ROW(MAESTRO!$B$3:$B$1000)/((MAESTRO!$B$3:$B$1000="MILITARES")*(UPPER(MAESTRO!$L$3:$L$1000)="CONFIRMADO")),ROWS($A$3:A49))),"")</f>
        <v/>
      </c>
      <c r="W49" s="10" t="str">
        <f ca="1">IFERROR(INDEX(MAESTRO!W:W,_xludf.AGGREGATE(15,6,ROW(MAESTRO!$B$3:$B$1000)/((MAESTRO!$B$3:$B$1000="MILITARES")*(UPPER(MAESTRO!$L$3:$L$1000)="CONFIRMADO")),ROWS($A$3:A49))),"")</f>
        <v/>
      </c>
      <c r="X49" s="10" t="str">
        <f ca="1">IFERROR(INDEX(MAESTRO!X:X,_xludf.AGGREGATE(15,6,ROW(MAESTRO!$B$3:$B$1000)/((MAESTRO!$B$3:$B$1000="MILITARES")*(UPPER(MAESTRO!$L$3:$L$1000)="CONFIRMADO")),ROWS($A$3:A49))),"")</f>
        <v/>
      </c>
    </row>
    <row r="50" spans="1:24" ht="22.05" customHeight="1">
      <c r="A50" s="15" t="str">
        <f ca="1">IFERROR(INDEX(MAESTRO!A:A,_xludf.AGGREGATE(15,6,ROW(MAESTRO!$B$3:$B$1000)/((MAESTRO!$B$3:$B$1000="MILITARES")*(UPPER(MAESTRO!$L$3:$L$1000)="CONFIRMADO")),ROWS($A$3:A50))),"")</f>
        <v/>
      </c>
      <c r="B50" s="15" t="str">
        <f ca="1">IFERROR(INDEX(MAESTRO!B:B,_xludf.AGGREGATE(15,6,ROW(MAESTRO!$B$3:$B$1000)/((MAESTRO!$B$3:$B$1000="MILITARES")*(UPPER(MAESTRO!$L$3:$L$1000)="CONFIRMADO")),ROWS($A$3:A50))),"")</f>
        <v/>
      </c>
      <c r="C50" s="15" t="str">
        <f ca="1">IFERROR(INDEX(MAESTRO!C:C,_xludf.AGGREGATE(15,6,ROW(MAESTRO!$B$3:$B$1000)/((MAESTRO!$B$3:$B$1000="MILITARES")*(UPPER(MAESTRO!$L$3:$L$1000)="CONFIRMADO")),ROWS($A$3:A50))),"")</f>
        <v/>
      </c>
      <c r="D50" s="15" t="str">
        <f ca="1">IFERROR(INDEX(MAESTRO!D:D,_xludf.AGGREGATE(15,6,ROW(MAESTRO!$B$3:$B$1000)/((MAESTRO!$B$3:$B$1000="MILITARES")*(UPPER(MAESTRO!$L$3:$L$1000)="CONFIRMADO")),ROWS($A$3:A50))),"")</f>
        <v/>
      </c>
      <c r="E50" s="15" t="str">
        <f ca="1">IFERROR(INDEX(MAESTRO!E:E,_xludf.AGGREGATE(15,6,ROW(MAESTRO!$B$3:$B$1000)/((MAESTRO!$B$3:$B$1000="MILITARES")*(UPPER(MAESTRO!$L$3:$L$1000)="CONFIRMADO")),ROWS($A$3:A50))),"")</f>
        <v/>
      </c>
      <c r="F50" s="15" t="str">
        <f ca="1">IFERROR(INDEX(MAESTRO!F:F,_xludf.AGGREGATE(15,6,ROW(MAESTRO!$B$3:$B$1000)/((MAESTRO!$B$3:$B$1000="MILITARES")*(UPPER(MAESTRO!$L$3:$L$1000)="CONFIRMADO")),ROWS($A$3:A50))),"")</f>
        <v/>
      </c>
      <c r="G50" s="15" t="str">
        <f ca="1">IFERROR(INDEX(MAESTRO!G:G,_xludf.AGGREGATE(15,6,ROW(MAESTRO!$B$3:$B$1000)/((MAESTRO!$B$3:$B$1000="MILITARES")*(UPPER(MAESTRO!$L$3:$L$1000)="CONFIRMADO")),ROWS($A$3:A50))),"")</f>
        <v/>
      </c>
      <c r="H50" s="15" t="str">
        <f ca="1">IFERROR(INDEX(MAESTRO!H:H,_xludf.AGGREGATE(15,6,ROW(MAESTRO!$B$3:$B$1000)/((MAESTRO!$B$3:$B$1000="MILITARES")*(UPPER(MAESTRO!$L$3:$L$1000)="CONFIRMADO")),ROWS($A$3:A50))),"")</f>
        <v/>
      </c>
      <c r="I50" s="15" t="str">
        <f ca="1">IFERROR(INDEX(MAESTRO!I:I,_xludf.AGGREGATE(15,6,ROW(MAESTRO!$B$3:$B$1000)/((MAESTRO!$B$3:$B$1000="MILITARES")*(UPPER(MAESTRO!$L$3:$L$1000)="CONFIRMADO")),ROWS($A$3:A50))),"")</f>
        <v/>
      </c>
      <c r="J50" s="15" t="str">
        <f ca="1">IFERROR(INDEX(MAESTRO!J:J,_xludf.AGGREGATE(15,6,ROW(MAESTRO!$B$3:$B$1000)/((MAESTRO!$B$3:$B$1000="MILITARES")*(UPPER(MAESTRO!$L$3:$L$1000)="CONFIRMADO")),ROWS($A$3:A50))),"")</f>
        <v/>
      </c>
      <c r="K50" s="15" t="str">
        <f ca="1">IFERROR(INDEX(MAESTRO!K:K,_xludf.AGGREGATE(15,6,ROW(MAESTRO!$B$3:$B$1000)/((MAESTRO!$B$3:$B$1000="MILITARES")*(UPPER(MAESTRO!$L$3:$L$1000)="CONFIRMADO")),ROWS($A$3:A50))),"")</f>
        <v/>
      </c>
      <c r="L50" s="15" t="str">
        <f ca="1">IFERROR(INDEX(MAESTRO!L:L,_xludf.AGGREGATE(15,6,ROW(MAESTRO!$B$3:$B$1000)/((MAESTRO!$B$3:$B$1000="MILITARES")*(UPPER(MAESTRO!$L$3:$L$1000)="CONFIRMADO")),ROWS($A$3:A50))),"")</f>
        <v/>
      </c>
      <c r="M50" s="15" t="str">
        <f ca="1">IFERROR(INDEX(MAESTRO!M:M,_xludf.AGGREGATE(15,6,ROW(MAESTRO!$B$3:$B$1000)/((MAESTRO!$B$3:$B$1000="MILITARES")*(UPPER(MAESTRO!$L$3:$L$1000)="CONFIRMADO")),ROWS($A$3:A50))),"")</f>
        <v/>
      </c>
      <c r="N50" s="15" t="str">
        <f ca="1">IFERROR(INDEX(MAESTRO!N:N,_xludf.AGGREGATE(15,6,ROW(MAESTRO!$B$3:$B$1000)/((MAESTRO!$B$3:$B$1000="MILITARES")*(UPPER(MAESTRO!$L$3:$L$1000)="CONFIRMADO")),ROWS($A$3:A50))),"")</f>
        <v/>
      </c>
      <c r="O50" s="15" t="str">
        <f ca="1">IFERROR(INDEX(MAESTRO!O:O,_xludf.AGGREGATE(15,6,ROW(MAESTRO!$B$3:$B$1000)/((MAESTRO!$B$3:$B$1000="MILITARES")*(UPPER(MAESTRO!$L$3:$L$1000)="CONFIRMADO")),ROWS($A$3:A50))),"")</f>
        <v/>
      </c>
      <c r="P50" s="15" t="str">
        <f ca="1">IFERROR(INDEX(MAESTRO!P:P,_xludf.AGGREGATE(15,6,ROW(MAESTRO!$B$3:$B$1000)/((MAESTRO!$B$3:$B$1000="MILITARES")*(UPPER(MAESTRO!$L$3:$L$1000)="CONFIRMADO")),ROWS($A$3:A50))),"")</f>
        <v/>
      </c>
      <c r="Q50" s="15" t="str">
        <f ca="1">IFERROR(INDEX(MAESTRO!Q:Q,_xludf.AGGREGATE(15,6,ROW(MAESTRO!$B$3:$B$1000)/((MAESTRO!$B$3:$B$1000="MILITARES")*(UPPER(MAESTRO!$L$3:$L$1000)="CONFIRMADO")),ROWS($A$3:A50))),"")</f>
        <v/>
      </c>
      <c r="R50" s="15" t="str">
        <f ca="1">IFERROR(INDEX(MAESTRO!R:R,_xludf.AGGREGATE(15,6,ROW(MAESTRO!$B$3:$B$1000)/((MAESTRO!$B$3:$B$1000="MILITARES")*(UPPER(MAESTRO!$L$3:$L$1000)="CONFIRMADO")),ROWS($A$3:A50))),"")</f>
        <v/>
      </c>
      <c r="S50" s="15" t="str">
        <f ca="1">IFERROR(INDEX(MAESTRO!S:S,_xludf.AGGREGATE(15,6,ROW(MAESTRO!$B$3:$B$1000)/((MAESTRO!$B$3:$B$1000="MILITARES")*(UPPER(MAESTRO!$L$3:$L$1000)="CONFIRMADO")),ROWS($A$3:A50))),"")</f>
        <v/>
      </c>
      <c r="T50" s="15" t="str">
        <f ca="1">IFERROR(INDEX(MAESTRO!T:T,_xludf.AGGREGATE(15,6,ROW(MAESTRO!$B$3:$B$1000)/((MAESTRO!$B$3:$B$1000="MILITARES")*(UPPER(MAESTRO!$L$3:$L$1000)="CONFIRMADO")),ROWS($A$3:A50))),"")</f>
        <v/>
      </c>
      <c r="U50" s="15" t="str">
        <f ca="1">IFERROR(INDEX(MAESTRO!U:U,_xludf.AGGREGATE(15,6,ROW(MAESTRO!$B$3:$B$1000)/((MAESTRO!$B$3:$B$1000="MILITARES")*(UPPER(MAESTRO!$L$3:$L$1000)="CONFIRMADO")),ROWS($A$3:A50))),"")</f>
        <v/>
      </c>
      <c r="V50" s="15" t="str">
        <f ca="1">IFERROR(INDEX(MAESTRO!V:V,_xludf.AGGREGATE(15,6,ROW(MAESTRO!$B$3:$B$1000)/((MAESTRO!$B$3:$B$1000="MILITARES")*(UPPER(MAESTRO!$L$3:$L$1000)="CONFIRMADO")),ROWS($A$3:A50))),"")</f>
        <v/>
      </c>
      <c r="W50" s="15" t="str">
        <f ca="1">IFERROR(INDEX(MAESTRO!W:W,_xludf.AGGREGATE(15,6,ROW(MAESTRO!$B$3:$B$1000)/((MAESTRO!$B$3:$B$1000="MILITARES")*(UPPER(MAESTRO!$L$3:$L$1000)="CONFIRMADO")),ROWS($A$3:A50))),"")</f>
        <v/>
      </c>
      <c r="X50" s="15" t="str">
        <f ca="1">IFERROR(INDEX(MAESTRO!X:X,_xludf.AGGREGATE(15,6,ROW(MAESTRO!$B$3:$B$1000)/((MAESTRO!$B$3:$B$1000="MILITARES")*(UPPER(MAESTRO!$L$3:$L$1000)="CONFIRMADO")),ROWS($A$3:A50))),"")</f>
        <v/>
      </c>
    </row>
    <row r="51" spans="1:24" ht="22.05" customHeight="1">
      <c r="A51" s="10" t="str">
        <f ca="1">IFERROR(INDEX(MAESTRO!A:A,_xludf.AGGREGATE(15,6,ROW(MAESTRO!$B$3:$B$1000)/((MAESTRO!$B$3:$B$1000="MILITARES")*(UPPER(MAESTRO!$L$3:$L$1000)="CONFIRMADO")),ROWS($A$3:A51))),"")</f>
        <v/>
      </c>
      <c r="B51" s="10" t="str">
        <f ca="1">IFERROR(INDEX(MAESTRO!B:B,_xludf.AGGREGATE(15,6,ROW(MAESTRO!$B$3:$B$1000)/((MAESTRO!$B$3:$B$1000="MILITARES")*(UPPER(MAESTRO!$L$3:$L$1000)="CONFIRMADO")),ROWS($A$3:A51))),"")</f>
        <v/>
      </c>
      <c r="C51" s="10" t="str">
        <f ca="1">IFERROR(INDEX(MAESTRO!C:C,_xludf.AGGREGATE(15,6,ROW(MAESTRO!$B$3:$B$1000)/((MAESTRO!$B$3:$B$1000="MILITARES")*(UPPER(MAESTRO!$L$3:$L$1000)="CONFIRMADO")),ROWS($A$3:A51))),"")</f>
        <v/>
      </c>
      <c r="D51" s="10" t="str">
        <f ca="1">IFERROR(INDEX(MAESTRO!D:D,_xludf.AGGREGATE(15,6,ROW(MAESTRO!$B$3:$B$1000)/((MAESTRO!$B$3:$B$1000="MILITARES")*(UPPER(MAESTRO!$L$3:$L$1000)="CONFIRMADO")),ROWS($A$3:A51))),"")</f>
        <v/>
      </c>
      <c r="E51" s="10" t="str">
        <f ca="1">IFERROR(INDEX(MAESTRO!E:E,_xludf.AGGREGATE(15,6,ROW(MAESTRO!$B$3:$B$1000)/((MAESTRO!$B$3:$B$1000="MILITARES")*(UPPER(MAESTRO!$L$3:$L$1000)="CONFIRMADO")),ROWS($A$3:A51))),"")</f>
        <v/>
      </c>
      <c r="F51" s="10" t="str">
        <f ca="1">IFERROR(INDEX(MAESTRO!F:F,_xludf.AGGREGATE(15,6,ROW(MAESTRO!$B$3:$B$1000)/((MAESTRO!$B$3:$B$1000="MILITARES")*(UPPER(MAESTRO!$L$3:$L$1000)="CONFIRMADO")),ROWS($A$3:A51))),"")</f>
        <v/>
      </c>
      <c r="G51" s="10" t="str">
        <f ca="1">IFERROR(INDEX(MAESTRO!G:G,_xludf.AGGREGATE(15,6,ROW(MAESTRO!$B$3:$B$1000)/((MAESTRO!$B$3:$B$1000="MILITARES")*(UPPER(MAESTRO!$L$3:$L$1000)="CONFIRMADO")),ROWS($A$3:A51))),"")</f>
        <v/>
      </c>
      <c r="H51" s="10" t="str">
        <f ca="1">IFERROR(INDEX(MAESTRO!H:H,_xludf.AGGREGATE(15,6,ROW(MAESTRO!$B$3:$B$1000)/((MAESTRO!$B$3:$B$1000="MILITARES")*(UPPER(MAESTRO!$L$3:$L$1000)="CONFIRMADO")),ROWS($A$3:A51))),"")</f>
        <v/>
      </c>
      <c r="I51" s="10" t="str">
        <f ca="1">IFERROR(INDEX(MAESTRO!I:I,_xludf.AGGREGATE(15,6,ROW(MAESTRO!$B$3:$B$1000)/((MAESTRO!$B$3:$B$1000="MILITARES")*(UPPER(MAESTRO!$L$3:$L$1000)="CONFIRMADO")),ROWS($A$3:A51))),"")</f>
        <v/>
      </c>
      <c r="J51" s="10" t="str">
        <f ca="1">IFERROR(INDEX(MAESTRO!J:J,_xludf.AGGREGATE(15,6,ROW(MAESTRO!$B$3:$B$1000)/((MAESTRO!$B$3:$B$1000="MILITARES")*(UPPER(MAESTRO!$L$3:$L$1000)="CONFIRMADO")),ROWS($A$3:A51))),"")</f>
        <v/>
      </c>
      <c r="K51" s="10" t="str">
        <f ca="1">IFERROR(INDEX(MAESTRO!K:K,_xludf.AGGREGATE(15,6,ROW(MAESTRO!$B$3:$B$1000)/((MAESTRO!$B$3:$B$1000="MILITARES")*(UPPER(MAESTRO!$L$3:$L$1000)="CONFIRMADO")),ROWS($A$3:A51))),"")</f>
        <v/>
      </c>
      <c r="L51" s="10" t="str">
        <f ca="1">IFERROR(INDEX(MAESTRO!L:L,_xludf.AGGREGATE(15,6,ROW(MAESTRO!$B$3:$B$1000)/((MAESTRO!$B$3:$B$1000="MILITARES")*(UPPER(MAESTRO!$L$3:$L$1000)="CONFIRMADO")),ROWS($A$3:A51))),"")</f>
        <v/>
      </c>
      <c r="M51" s="10" t="str">
        <f ca="1">IFERROR(INDEX(MAESTRO!M:M,_xludf.AGGREGATE(15,6,ROW(MAESTRO!$B$3:$B$1000)/((MAESTRO!$B$3:$B$1000="MILITARES")*(UPPER(MAESTRO!$L$3:$L$1000)="CONFIRMADO")),ROWS($A$3:A51))),"")</f>
        <v/>
      </c>
      <c r="N51" s="10" t="str">
        <f ca="1">IFERROR(INDEX(MAESTRO!N:N,_xludf.AGGREGATE(15,6,ROW(MAESTRO!$B$3:$B$1000)/((MAESTRO!$B$3:$B$1000="MILITARES")*(UPPER(MAESTRO!$L$3:$L$1000)="CONFIRMADO")),ROWS($A$3:A51))),"")</f>
        <v/>
      </c>
      <c r="O51" s="10" t="str">
        <f ca="1">IFERROR(INDEX(MAESTRO!O:O,_xludf.AGGREGATE(15,6,ROW(MAESTRO!$B$3:$B$1000)/((MAESTRO!$B$3:$B$1000="MILITARES")*(UPPER(MAESTRO!$L$3:$L$1000)="CONFIRMADO")),ROWS($A$3:A51))),"")</f>
        <v/>
      </c>
      <c r="P51" s="10" t="str">
        <f ca="1">IFERROR(INDEX(MAESTRO!P:P,_xludf.AGGREGATE(15,6,ROW(MAESTRO!$B$3:$B$1000)/((MAESTRO!$B$3:$B$1000="MILITARES")*(UPPER(MAESTRO!$L$3:$L$1000)="CONFIRMADO")),ROWS($A$3:A51))),"")</f>
        <v/>
      </c>
      <c r="Q51" s="10" t="str">
        <f ca="1">IFERROR(INDEX(MAESTRO!Q:Q,_xludf.AGGREGATE(15,6,ROW(MAESTRO!$B$3:$B$1000)/((MAESTRO!$B$3:$B$1000="MILITARES")*(UPPER(MAESTRO!$L$3:$L$1000)="CONFIRMADO")),ROWS($A$3:A51))),"")</f>
        <v/>
      </c>
      <c r="R51" s="10" t="str">
        <f ca="1">IFERROR(INDEX(MAESTRO!R:R,_xludf.AGGREGATE(15,6,ROW(MAESTRO!$B$3:$B$1000)/((MAESTRO!$B$3:$B$1000="MILITARES")*(UPPER(MAESTRO!$L$3:$L$1000)="CONFIRMADO")),ROWS($A$3:A51))),"")</f>
        <v/>
      </c>
      <c r="S51" s="10" t="str">
        <f ca="1">IFERROR(INDEX(MAESTRO!S:S,_xludf.AGGREGATE(15,6,ROW(MAESTRO!$B$3:$B$1000)/((MAESTRO!$B$3:$B$1000="MILITARES")*(UPPER(MAESTRO!$L$3:$L$1000)="CONFIRMADO")),ROWS($A$3:A51))),"")</f>
        <v/>
      </c>
      <c r="T51" s="10" t="str">
        <f ca="1">IFERROR(INDEX(MAESTRO!T:T,_xludf.AGGREGATE(15,6,ROW(MAESTRO!$B$3:$B$1000)/((MAESTRO!$B$3:$B$1000="MILITARES")*(UPPER(MAESTRO!$L$3:$L$1000)="CONFIRMADO")),ROWS($A$3:A51))),"")</f>
        <v/>
      </c>
      <c r="U51" s="10" t="str">
        <f ca="1">IFERROR(INDEX(MAESTRO!U:U,_xludf.AGGREGATE(15,6,ROW(MAESTRO!$B$3:$B$1000)/((MAESTRO!$B$3:$B$1000="MILITARES")*(UPPER(MAESTRO!$L$3:$L$1000)="CONFIRMADO")),ROWS($A$3:A51))),"")</f>
        <v/>
      </c>
      <c r="V51" s="10" t="str">
        <f ca="1">IFERROR(INDEX(MAESTRO!V:V,_xludf.AGGREGATE(15,6,ROW(MAESTRO!$B$3:$B$1000)/((MAESTRO!$B$3:$B$1000="MILITARES")*(UPPER(MAESTRO!$L$3:$L$1000)="CONFIRMADO")),ROWS($A$3:A51))),"")</f>
        <v/>
      </c>
      <c r="W51" s="10" t="str">
        <f ca="1">IFERROR(INDEX(MAESTRO!W:W,_xludf.AGGREGATE(15,6,ROW(MAESTRO!$B$3:$B$1000)/((MAESTRO!$B$3:$B$1000="MILITARES")*(UPPER(MAESTRO!$L$3:$L$1000)="CONFIRMADO")),ROWS($A$3:A51))),"")</f>
        <v/>
      </c>
      <c r="X51" s="10" t="str">
        <f ca="1">IFERROR(INDEX(MAESTRO!X:X,_xludf.AGGREGATE(15,6,ROW(MAESTRO!$B$3:$B$1000)/((MAESTRO!$B$3:$B$1000="MILITARES")*(UPPER(MAESTRO!$L$3:$L$1000)="CONFIRMADO")),ROWS($A$3:A51))),"")</f>
        <v/>
      </c>
    </row>
    <row r="52" spans="1:24" ht="22.05" customHeight="1">
      <c r="A52" s="15" t="str">
        <f ca="1">IFERROR(INDEX(MAESTRO!A:A,_xludf.AGGREGATE(15,6,ROW(MAESTRO!$B$3:$B$1000)/((MAESTRO!$B$3:$B$1000="MILITARES")*(UPPER(MAESTRO!$L$3:$L$1000)="CONFIRMADO")),ROWS($A$3:A52))),"")</f>
        <v/>
      </c>
      <c r="B52" s="15" t="str">
        <f ca="1">IFERROR(INDEX(MAESTRO!B:B,_xludf.AGGREGATE(15,6,ROW(MAESTRO!$B$3:$B$1000)/((MAESTRO!$B$3:$B$1000="MILITARES")*(UPPER(MAESTRO!$L$3:$L$1000)="CONFIRMADO")),ROWS($A$3:A52))),"")</f>
        <v/>
      </c>
      <c r="C52" s="15" t="str">
        <f ca="1">IFERROR(INDEX(MAESTRO!C:C,_xludf.AGGREGATE(15,6,ROW(MAESTRO!$B$3:$B$1000)/((MAESTRO!$B$3:$B$1000="MILITARES")*(UPPER(MAESTRO!$L$3:$L$1000)="CONFIRMADO")),ROWS($A$3:A52))),"")</f>
        <v/>
      </c>
      <c r="D52" s="15" t="str">
        <f ca="1">IFERROR(INDEX(MAESTRO!D:D,_xludf.AGGREGATE(15,6,ROW(MAESTRO!$B$3:$B$1000)/((MAESTRO!$B$3:$B$1000="MILITARES")*(UPPER(MAESTRO!$L$3:$L$1000)="CONFIRMADO")),ROWS($A$3:A52))),"")</f>
        <v/>
      </c>
      <c r="E52" s="15" t="str">
        <f ca="1">IFERROR(INDEX(MAESTRO!E:E,_xludf.AGGREGATE(15,6,ROW(MAESTRO!$B$3:$B$1000)/((MAESTRO!$B$3:$B$1000="MILITARES")*(UPPER(MAESTRO!$L$3:$L$1000)="CONFIRMADO")),ROWS($A$3:A52))),"")</f>
        <v/>
      </c>
      <c r="F52" s="15" t="str">
        <f ca="1">IFERROR(INDEX(MAESTRO!F:F,_xludf.AGGREGATE(15,6,ROW(MAESTRO!$B$3:$B$1000)/((MAESTRO!$B$3:$B$1000="MILITARES")*(UPPER(MAESTRO!$L$3:$L$1000)="CONFIRMADO")),ROWS($A$3:A52))),"")</f>
        <v/>
      </c>
      <c r="G52" s="15" t="str">
        <f ca="1">IFERROR(INDEX(MAESTRO!G:G,_xludf.AGGREGATE(15,6,ROW(MAESTRO!$B$3:$B$1000)/((MAESTRO!$B$3:$B$1000="MILITARES")*(UPPER(MAESTRO!$L$3:$L$1000)="CONFIRMADO")),ROWS($A$3:A52))),"")</f>
        <v/>
      </c>
      <c r="H52" s="15" t="str">
        <f ca="1">IFERROR(INDEX(MAESTRO!H:H,_xludf.AGGREGATE(15,6,ROW(MAESTRO!$B$3:$B$1000)/((MAESTRO!$B$3:$B$1000="MILITARES")*(UPPER(MAESTRO!$L$3:$L$1000)="CONFIRMADO")),ROWS($A$3:A52))),"")</f>
        <v/>
      </c>
      <c r="I52" s="15" t="str">
        <f ca="1">IFERROR(INDEX(MAESTRO!I:I,_xludf.AGGREGATE(15,6,ROW(MAESTRO!$B$3:$B$1000)/((MAESTRO!$B$3:$B$1000="MILITARES")*(UPPER(MAESTRO!$L$3:$L$1000)="CONFIRMADO")),ROWS($A$3:A52))),"")</f>
        <v/>
      </c>
      <c r="J52" s="15" t="str">
        <f ca="1">IFERROR(INDEX(MAESTRO!J:J,_xludf.AGGREGATE(15,6,ROW(MAESTRO!$B$3:$B$1000)/((MAESTRO!$B$3:$B$1000="MILITARES")*(UPPER(MAESTRO!$L$3:$L$1000)="CONFIRMADO")),ROWS($A$3:A52))),"")</f>
        <v/>
      </c>
      <c r="K52" s="15" t="str">
        <f ca="1">IFERROR(INDEX(MAESTRO!K:K,_xludf.AGGREGATE(15,6,ROW(MAESTRO!$B$3:$B$1000)/((MAESTRO!$B$3:$B$1000="MILITARES")*(UPPER(MAESTRO!$L$3:$L$1000)="CONFIRMADO")),ROWS($A$3:A52))),"")</f>
        <v/>
      </c>
      <c r="L52" s="15" t="str">
        <f ca="1">IFERROR(INDEX(MAESTRO!L:L,_xludf.AGGREGATE(15,6,ROW(MAESTRO!$B$3:$B$1000)/((MAESTRO!$B$3:$B$1000="MILITARES")*(UPPER(MAESTRO!$L$3:$L$1000)="CONFIRMADO")),ROWS($A$3:A52))),"")</f>
        <v/>
      </c>
      <c r="M52" s="15" t="str">
        <f ca="1">IFERROR(INDEX(MAESTRO!M:M,_xludf.AGGREGATE(15,6,ROW(MAESTRO!$B$3:$B$1000)/((MAESTRO!$B$3:$B$1000="MILITARES")*(UPPER(MAESTRO!$L$3:$L$1000)="CONFIRMADO")),ROWS($A$3:A52))),"")</f>
        <v/>
      </c>
      <c r="N52" s="15" t="str">
        <f ca="1">IFERROR(INDEX(MAESTRO!N:N,_xludf.AGGREGATE(15,6,ROW(MAESTRO!$B$3:$B$1000)/((MAESTRO!$B$3:$B$1000="MILITARES")*(UPPER(MAESTRO!$L$3:$L$1000)="CONFIRMADO")),ROWS($A$3:A52))),"")</f>
        <v/>
      </c>
      <c r="O52" s="15" t="str">
        <f ca="1">IFERROR(INDEX(MAESTRO!O:O,_xludf.AGGREGATE(15,6,ROW(MAESTRO!$B$3:$B$1000)/((MAESTRO!$B$3:$B$1000="MILITARES")*(UPPER(MAESTRO!$L$3:$L$1000)="CONFIRMADO")),ROWS($A$3:A52))),"")</f>
        <v/>
      </c>
      <c r="P52" s="15" t="str">
        <f ca="1">IFERROR(INDEX(MAESTRO!P:P,_xludf.AGGREGATE(15,6,ROW(MAESTRO!$B$3:$B$1000)/((MAESTRO!$B$3:$B$1000="MILITARES")*(UPPER(MAESTRO!$L$3:$L$1000)="CONFIRMADO")),ROWS($A$3:A52))),"")</f>
        <v/>
      </c>
      <c r="Q52" s="15" t="str">
        <f ca="1">IFERROR(INDEX(MAESTRO!Q:Q,_xludf.AGGREGATE(15,6,ROW(MAESTRO!$B$3:$B$1000)/((MAESTRO!$B$3:$B$1000="MILITARES")*(UPPER(MAESTRO!$L$3:$L$1000)="CONFIRMADO")),ROWS($A$3:A52))),"")</f>
        <v/>
      </c>
      <c r="R52" s="15" t="str">
        <f ca="1">IFERROR(INDEX(MAESTRO!R:R,_xludf.AGGREGATE(15,6,ROW(MAESTRO!$B$3:$B$1000)/((MAESTRO!$B$3:$B$1000="MILITARES")*(UPPER(MAESTRO!$L$3:$L$1000)="CONFIRMADO")),ROWS($A$3:A52))),"")</f>
        <v/>
      </c>
      <c r="S52" s="15" t="str">
        <f ca="1">IFERROR(INDEX(MAESTRO!S:S,_xludf.AGGREGATE(15,6,ROW(MAESTRO!$B$3:$B$1000)/((MAESTRO!$B$3:$B$1000="MILITARES")*(UPPER(MAESTRO!$L$3:$L$1000)="CONFIRMADO")),ROWS($A$3:A52))),"")</f>
        <v/>
      </c>
      <c r="T52" s="15" t="str">
        <f ca="1">IFERROR(INDEX(MAESTRO!T:T,_xludf.AGGREGATE(15,6,ROW(MAESTRO!$B$3:$B$1000)/((MAESTRO!$B$3:$B$1000="MILITARES")*(UPPER(MAESTRO!$L$3:$L$1000)="CONFIRMADO")),ROWS($A$3:A52))),"")</f>
        <v/>
      </c>
      <c r="U52" s="15" t="str">
        <f ca="1">IFERROR(INDEX(MAESTRO!U:U,_xludf.AGGREGATE(15,6,ROW(MAESTRO!$B$3:$B$1000)/((MAESTRO!$B$3:$B$1000="MILITARES")*(UPPER(MAESTRO!$L$3:$L$1000)="CONFIRMADO")),ROWS($A$3:A52))),"")</f>
        <v/>
      </c>
      <c r="V52" s="15" t="str">
        <f ca="1">IFERROR(INDEX(MAESTRO!V:V,_xludf.AGGREGATE(15,6,ROW(MAESTRO!$B$3:$B$1000)/((MAESTRO!$B$3:$B$1000="MILITARES")*(UPPER(MAESTRO!$L$3:$L$1000)="CONFIRMADO")),ROWS($A$3:A52))),"")</f>
        <v/>
      </c>
      <c r="W52" s="15" t="str">
        <f ca="1">IFERROR(INDEX(MAESTRO!W:W,_xludf.AGGREGATE(15,6,ROW(MAESTRO!$B$3:$B$1000)/((MAESTRO!$B$3:$B$1000="MILITARES")*(UPPER(MAESTRO!$L$3:$L$1000)="CONFIRMADO")),ROWS($A$3:A52))),"")</f>
        <v/>
      </c>
      <c r="X52" s="15" t="str">
        <f ca="1">IFERROR(INDEX(MAESTRO!X:X,_xludf.AGGREGATE(15,6,ROW(MAESTRO!$B$3:$B$1000)/((MAESTRO!$B$3:$B$1000="MILITARES")*(UPPER(MAESTRO!$L$3:$L$1000)="CONFIRMADO")),ROWS($A$3:A52))),"")</f>
        <v/>
      </c>
    </row>
    <row r="53" spans="1:24" ht="22.05" customHeight="1">
      <c r="A53" s="10" t="str">
        <f ca="1">IFERROR(INDEX(MAESTRO!A:A,_xludf.AGGREGATE(15,6,ROW(MAESTRO!$B$3:$B$1000)/((MAESTRO!$B$3:$B$1000="MILITARES")*(UPPER(MAESTRO!$L$3:$L$1000)="CONFIRMADO")),ROWS($A$3:A53))),"")</f>
        <v/>
      </c>
      <c r="B53" s="10" t="str">
        <f ca="1">IFERROR(INDEX(MAESTRO!B:B,_xludf.AGGREGATE(15,6,ROW(MAESTRO!$B$3:$B$1000)/((MAESTRO!$B$3:$B$1000="MILITARES")*(UPPER(MAESTRO!$L$3:$L$1000)="CONFIRMADO")),ROWS($A$3:A53))),"")</f>
        <v/>
      </c>
      <c r="C53" s="10" t="str">
        <f ca="1">IFERROR(INDEX(MAESTRO!C:C,_xludf.AGGREGATE(15,6,ROW(MAESTRO!$B$3:$B$1000)/((MAESTRO!$B$3:$B$1000="MILITARES")*(UPPER(MAESTRO!$L$3:$L$1000)="CONFIRMADO")),ROWS($A$3:A53))),"")</f>
        <v/>
      </c>
      <c r="D53" s="10" t="str">
        <f ca="1">IFERROR(INDEX(MAESTRO!D:D,_xludf.AGGREGATE(15,6,ROW(MAESTRO!$B$3:$B$1000)/((MAESTRO!$B$3:$B$1000="MILITARES")*(UPPER(MAESTRO!$L$3:$L$1000)="CONFIRMADO")),ROWS($A$3:A53))),"")</f>
        <v/>
      </c>
      <c r="E53" s="10" t="str">
        <f ca="1">IFERROR(INDEX(MAESTRO!E:E,_xludf.AGGREGATE(15,6,ROW(MAESTRO!$B$3:$B$1000)/((MAESTRO!$B$3:$B$1000="MILITARES")*(UPPER(MAESTRO!$L$3:$L$1000)="CONFIRMADO")),ROWS($A$3:A53))),"")</f>
        <v/>
      </c>
      <c r="F53" s="10" t="str">
        <f ca="1">IFERROR(INDEX(MAESTRO!F:F,_xludf.AGGREGATE(15,6,ROW(MAESTRO!$B$3:$B$1000)/((MAESTRO!$B$3:$B$1000="MILITARES")*(UPPER(MAESTRO!$L$3:$L$1000)="CONFIRMADO")),ROWS($A$3:A53))),"")</f>
        <v/>
      </c>
      <c r="G53" s="10" t="str">
        <f ca="1">IFERROR(INDEX(MAESTRO!G:G,_xludf.AGGREGATE(15,6,ROW(MAESTRO!$B$3:$B$1000)/((MAESTRO!$B$3:$B$1000="MILITARES")*(UPPER(MAESTRO!$L$3:$L$1000)="CONFIRMADO")),ROWS($A$3:A53))),"")</f>
        <v/>
      </c>
      <c r="H53" s="10" t="str">
        <f ca="1">IFERROR(INDEX(MAESTRO!H:H,_xludf.AGGREGATE(15,6,ROW(MAESTRO!$B$3:$B$1000)/((MAESTRO!$B$3:$B$1000="MILITARES")*(UPPER(MAESTRO!$L$3:$L$1000)="CONFIRMADO")),ROWS($A$3:A53))),"")</f>
        <v/>
      </c>
      <c r="I53" s="10" t="str">
        <f ca="1">IFERROR(INDEX(MAESTRO!I:I,_xludf.AGGREGATE(15,6,ROW(MAESTRO!$B$3:$B$1000)/((MAESTRO!$B$3:$B$1000="MILITARES")*(UPPER(MAESTRO!$L$3:$L$1000)="CONFIRMADO")),ROWS($A$3:A53))),"")</f>
        <v/>
      </c>
      <c r="J53" s="10" t="str">
        <f ca="1">IFERROR(INDEX(MAESTRO!J:J,_xludf.AGGREGATE(15,6,ROW(MAESTRO!$B$3:$B$1000)/((MAESTRO!$B$3:$B$1000="MILITARES")*(UPPER(MAESTRO!$L$3:$L$1000)="CONFIRMADO")),ROWS($A$3:A53))),"")</f>
        <v/>
      </c>
      <c r="K53" s="10" t="str">
        <f ca="1">IFERROR(INDEX(MAESTRO!K:K,_xludf.AGGREGATE(15,6,ROW(MAESTRO!$B$3:$B$1000)/((MAESTRO!$B$3:$B$1000="MILITARES")*(UPPER(MAESTRO!$L$3:$L$1000)="CONFIRMADO")),ROWS($A$3:A53))),"")</f>
        <v/>
      </c>
      <c r="L53" s="10" t="str">
        <f ca="1">IFERROR(INDEX(MAESTRO!L:L,_xludf.AGGREGATE(15,6,ROW(MAESTRO!$B$3:$B$1000)/((MAESTRO!$B$3:$B$1000="MILITARES")*(UPPER(MAESTRO!$L$3:$L$1000)="CONFIRMADO")),ROWS($A$3:A53))),"")</f>
        <v/>
      </c>
      <c r="M53" s="10" t="str">
        <f ca="1">IFERROR(INDEX(MAESTRO!M:M,_xludf.AGGREGATE(15,6,ROW(MAESTRO!$B$3:$B$1000)/((MAESTRO!$B$3:$B$1000="MILITARES")*(UPPER(MAESTRO!$L$3:$L$1000)="CONFIRMADO")),ROWS($A$3:A53))),"")</f>
        <v/>
      </c>
      <c r="N53" s="10" t="str">
        <f ca="1">IFERROR(INDEX(MAESTRO!N:N,_xludf.AGGREGATE(15,6,ROW(MAESTRO!$B$3:$B$1000)/((MAESTRO!$B$3:$B$1000="MILITARES")*(UPPER(MAESTRO!$L$3:$L$1000)="CONFIRMADO")),ROWS($A$3:A53))),"")</f>
        <v/>
      </c>
      <c r="O53" s="10" t="str">
        <f ca="1">IFERROR(INDEX(MAESTRO!O:O,_xludf.AGGREGATE(15,6,ROW(MAESTRO!$B$3:$B$1000)/((MAESTRO!$B$3:$B$1000="MILITARES")*(UPPER(MAESTRO!$L$3:$L$1000)="CONFIRMADO")),ROWS($A$3:A53))),"")</f>
        <v/>
      </c>
      <c r="P53" s="10" t="str">
        <f ca="1">IFERROR(INDEX(MAESTRO!P:P,_xludf.AGGREGATE(15,6,ROW(MAESTRO!$B$3:$B$1000)/((MAESTRO!$B$3:$B$1000="MILITARES")*(UPPER(MAESTRO!$L$3:$L$1000)="CONFIRMADO")),ROWS($A$3:A53))),"")</f>
        <v/>
      </c>
      <c r="Q53" s="10" t="str">
        <f ca="1">IFERROR(INDEX(MAESTRO!Q:Q,_xludf.AGGREGATE(15,6,ROW(MAESTRO!$B$3:$B$1000)/((MAESTRO!$B$3:$B$1000="MILITARES")*(UPPER(MAESTRO!$L$3:$L$1000)="CONFIRMADO")),ROWS($A$3:A53))),"")</f>
        <v/>
      </c>
      <c r="R53" s="10" t="str">
        <f ca="1">IFERROR(INDEX(MAESTRO!R:R,_xludf.AGGREGATE(15,6,ROW(MAESTRO!$B$3:$B$1000)/((MAESTRO!$B$3:$B$1000="MILITARES")*(UPPER(MAESTRO!$L$3:$L$1000)="CONFIRMADO")),ROWS($A$3:A53))),"")</f>
        <v/>
      </c>
      <c r="S53" s="10" t="str">
        <f ca="1">IFERROR(INDEX(MAESTRO!S:S,_xludf.AGGREGATE(15,6,ROW(MAESTRO!$B$3:$B$1000)/((MAESTRO!$B$3:$B$1000="MILITARES")*(UPPER(MAESTRO!$L$3:$L$1000)="CONFIRMADO")),ROWS($A$3:A53))),"")</f>
        <v/>
      </c>
      <c r="T53" s="10" t="str">
        <f ca="1">IFERROR(INDEX(MAESTRO!T:T,_xludf.AGGREGATE(15,6,ROW(MAESTRO!$B$3:$B$1000)/((MAESTRO!$B$3:$B$1000="MILITARES")*(UPPER(MAESTRO!$L$3:$L$1000)="CONFIRMADO")),ROWS($A$3:A53))),"")</f>
        <v/>
      </c>
      <c r="U53" s="10" t="str">
        <f ca="1">IFERROR(INDEX(MAESTRO!U:U,_xludf.AGGREGATE(15,6,ROW(MAESTRO!$B$3:$B$1000)/((MAESTRO!$B$3:$B$1000="MILITARES")*(UPPER(MAESTRO!$L$3:$L$1000)="CONFIRMADO")),ROWS($A$3:A53))),"")</f>
        <v/>
      </c>
      <c r="V53" s="10" t="str">
        <f ca="1">IFERROR(INDEX(MAESTRO!V:V,_xludf.AGGREGATE(15,6,ROW(MAESTRO!$B$3:$B$1000)/((MAESTRO!$B$3:$B$1000="MILITARES")*(UPPER(MAESTRO!$L$3:$L$1000)="CONFIRMADO")),ROWS($A$3:A53))),"")</f>
        <v/>
      </c>
      <c r="W53" s="10" t="str">
        <f ca="1">IFERROR(INDEX(MAESTRO!W:W,_xludf.AGGREGATE(15,6,ROW(MAESTRO!$B$3:$B$1000)/((MAESTRO!$B$3:$B$1000="MILITARES")*(UPPER(MAESTRO!$L$3:$L$1000)="CONFIRMADO")),ROWS($A$3:A53))),"")</f>
        <v/>
      </c>
      <c r="X53" s="10" t="str">
        <f ca="1">IFERROR(INDEX(MAESTRO!X:X,_xludf.AGGREGATE(15,6,ROW(MAESTRO!$B$3:$B$1000)/((MAESTRO!$B$3:$B$1000="MILITARES")*(UPPER(MAESTRO!$L$3:$L$1000)="CONFIRMADO")),ROWS($A$3:A53))),"")</f>
        <v/>
      </c>
    </row>
    <row r="54" spans="1:24" ht="22.05" customHeight="1">
      <c r="A54" s="15" t="str">
        <f ca="1">IFERROR(INDEX(MAESTRO!A:A,_xludf.AGGREGATE(15,6,ROW(MAESTRO!$B$3:$B$1000)/((MAESTRO!$B$3:$B$1000="MILITARES")*(UPPER(MAESTRO!$L$3:$L$1000)="CONFIRMADO")),ROWS($A$3:A54))),"")</f>
        <v/>
      </c>
      <c r="B54" s="15" t="str">
        <f ca="1">IFERROR(INDEX(MAESTRO!B:B,_xludf.AGGREGATE(15,6,ROW(MAESTRO!$B$3:$B$1000)/((MAESTRO!$B$3:$B$1000="MILITARES")*(UPPER(MAESTRO!$L$3:$L$1000)="CONFIRMADO")),ROWS($A$3:A54))),"")</f>
        <v/>
      </c>
      <c r="C54" s="15" t="str">
        <f ca="1">IFERROR(INDEX(MAESTRO!C:C,_xludf.AGGREGATE(15,6,ROW(MAESTRO!$B$3:$B$1000)/((MAESTRO!$B$3:$B$1000="MILITARES")*(UPPER(MAESTRO!$L$3:$L$1000)="CONFIRMADO")),ROWS($A$3:A54))),"")</f>
        <v/>
      </c>
      <c r="D54" s="15" t="str">
        <f ca="1">IFERROR(INDEX(MAESTRO!D:D,_xludf.AGGREGATE(15,6,ROW(MAESTRO!$B$3:$B$1000)/((MAESTRO!$B$3:$B$1000="MILITARES")*(UPPER(MAESTRO!$L$3:$L$1000)="CONFIRMADO")),ROWS($A$3:A54))),"")</f>
        <v/>
      </c>
      <c r="E54" s="15" t="str">
        <f ca="1">IFERROR(INDEX(MAESTRO!E:E,_xludf.AGGREGATE(15,6,ROW(MAESTRO!$B$3:$B$1000)/((MAESTRO!$B$3:$B$1000="MILITARES")*(UPPER(MAESTRO!$L$3:$L$1000)="CONFIRMADO")),ROWS($A$3:A54))),"")</f>
        <v/>
      </c>
      <c r="F54" s="15" t="str">
        <f ca="1">IFERROR(INDEX(MAESTRO!F:F,_xludf.AGGREGATE(15,6,ROW(MAESTRO!$B$3:$B$1000)/((MAESTRO!$B$3:$B$1000="MILITARES")*(UPPER(MAESTRO!$L$3:$L$1000)="CONFIRMADO")),ROWS($A$3:A54))),"")</f>
        <v/>
      </c>
      <c r="G54" s="15" t="str">
        <f ca="1">IFERROR(INDEX(MAESTRO!G:G,_xludf.AGGREGATE(15,6,ROW(MAESTRO!$B$3:$B$1000)/((MAESTRO!$B$3:$B$1000="MILITARES")*(UPPER(MAESTRO!$L$3:$L$1000)="CONFIRMADO")),ROWS($A$3:A54))),"")</f>
        <v/>
      </c>
      <c r="H54" s="15" t="str">
        <f ca="1">IFERROR(INDEX(MAESTRO!H:H,_xludf.AGGREGATE(15,6,ROW(MAESTRO!$B$3:$B$1000)/((MAESTRO!$B$3:$B$1000="MILITARES")*(UPPER(MAESTRO!$L$3:$L$1000)="CONFIRMADO")),ROWS($A$3:A54))),"")</f>
        <v/>
      </c>
      <c r="I54" s="15" t="str">
        <f ca="1">IFERROR(INDEX(MAESTRO!I:I,_xludf.AGGREGATE(15,6,ROW(MAESTRO!$B$3:$B$1000)/((MAESTRO!$B$3:$B$1000="MILITARES")*(UPPER(MAESTRO!$L$3:$L$1000)="CONFIRMADO")),ROWS($A$3:A54))),"")</f>
        <v/>
      </c>
      <c r="J54" s="15" t="str">
        <f ca="1">IFERROR(INDEX(MAESTRO!J:J,_xludf.AGGREGATE(15,6,ROW(MAESTRO!$B$3:$B$1000)/((MAESTRO!$B$3:$B$1000="MILITARES")*(UPPER(MAESTRO!$L$3:$L$1000)="CONFIRMADO")),ROWS($A$3:A54))),"")</f>
        <v/>
      </c>
      <c r="K54" s="15" t="str">
        <f ca="1">IFERROR(INDEX(MAESTRO!K:K,_xludf.AGGREGATE(15,6,ROW(MAESTRO!$B$3:$B$1000)/((MAESTRO!$B$3:$B$1000="MILITARES")*(UPPER(MAESTRO!$L$3:$L$1000)="CONFIRMADO")),ROWS($A$3:A54))),"")</f>
        <v/>
      </c>
      <c r="L54" s="15" t="str">
        <f ca="1">IFERROR(INDEX(MAESTRO!L:L,_xludf.AGGREGATE(15,6,ROW(MAESTRO!$B$3:$B$1000)/((MAESTRO!$B$3:$B$1000="MILITARES")*(UPPER(MAESTRO!$L$3:$L$1000)="CONFIRMADO")),ROWS($A$3:A54))),"")</f>
        <v/>
      </c>
      <c r="M54" s="15" t="str">
        <f ca="1">IFERROR(INDEX(MAESTRO!M:M,_xludf.AGGREGATE(15,6,ROW(MAESTRO!$B$3:$B$1000)/((MAESTRO!$B$3:$B$1000="MILITARES")*(UPPER(MAESTRO!$L$3:$L$1000)="CONFIRMADO")),ROWS($A$3:A54))),"")</f>
        <v/>
      </c>
      <c r="N54" s="15" t="str">
        <f ca="1">IFERROR(INDEX(MAESTRO!N:N,_xludf.AGGREGATE(15,6,ROW(MAESTRO!$B$3:$B$1000)/((MAESTRO!$B$3:$B$1000="MILITARES")*(UPPER(MAESTRO!$L$3:$L$1000)="CONFIRMADO")),ROWS($A$3:A54))),"")</f>
        <v/>
      </c>
      <c r="O54" s="15" t="str">
        <f ca="1">IFERROR(INDEX(MAESTRO!O:O,_xludf.AGGREGATE(15,6,ROW(MAESTRO!$B$3:$B$1000)/((MAESTRO!$B$3:$B$1000="MILITARES")*(UPPER(MAESTRO!$L$3:$L$1000)="CONFIRMADO")),ROWS($A$3:A54))),"")</f>
        <v/>
      </c>
      <c r="P54" s="15" t="str">
        <f ca="1">IFERROR(INDEX(MAESTRO!P:P,_xludf.AGGREGATE(15,6,ROW(MAESTRO!$B$3:$B$1000)/((MAESTRO!$B$3:$B$1000="MILITARES")*(UPPER(MAESTRO!$L$3:$L$1000)="CONFIRMADO")),ROWS($A$3:A54))),"")</f>
        <v/>
      </c>
      <c r="Q54" s="15" t="str">
        <f ca="1">IFERROR(INDEX(MAESTRO!Q:Q,_xludf.AGGREGATE(15,6,ROW(MAESTRO!$B$3:$B$1000)/((MAESTRO!$B$3:$B$1000="MILITARES")*(UPPER(MAESTRO!$L$3:$L$1000)="CONFIRMADO")),ROWS($A$3:A54))),"")</f>
        <v/>
      </c>
      <c r="R54" s="15" t="str">
        <f ca="1">IFERROR(INDEX(MAESTRO!R:R,_xludf.AGGREGATE(15,6,ROW(MAESTRO!$B$3:$B$1000)/((MAESTRO!$B$3:$B$1000="MILITARES")*(UPPER(MAESTRO!$L$3:$L$1000)="CONFIRMADO")),ROWS($A$3:A54))),"")</f>
        <v/>
      </c>
      <c r="S54" s="15" t="str">
        <f ca="1">IFERROR(INDEX(MAESTRO!S:S,_xludf.AGGREGATE(15,6,ROW(MAESTRO!$B$3:$B$1000)/((MAESTRO!$B$3:$B$1000="MILITARES")*(UPPER(MAESTRO!$L$3:$L$1000)="CONFIRMADO")),ROWS($A$3:A54))),"")</f>
        <v/>
      </c>
      <c r="T54" s="15" t="str">
        <f ca="1">IFERROR(INDEX(MAESTRO!T:T,_xludf.AGGREGATE(15,6,ROW(MAESTRO!$B$3:$B$1000)/((MAESTRO!$B$3:$B$1000="MILITARES")*(UPPER(MAESTRO!$L$3:$L$1000)="CONFIRMADO")),ROWS($A$3:A54))),"")</f>
        <v/>
      </c>
      <c r="U54" s="15" t="str">
        <f ca="1">IFERROR(INDEX(MAESTRO!U:U,_xludf.AGGREGATE(15,6,ROW(MAESTRO!$B$3:$B$1000)/((MAESTRO!$B$3:$B$1000="MILITARES")*(UPPER(MAESTRO!$L$3:$L$1000)="CONFIRMADO")),ROWS($A$3:A54))),"")</f>
        <v/>
      </c>
      <c r="V54" s="15" t="str">
        <f ca="1">IFERROR(INDEX(MAESTRO!V:V,_xludf.AGGREGATE(15,6,ROW(MAESTRO!$B$3:$B$1000)/((MAESTRO!$B$3:$B$1000="MILITARES")*(UPPER(MAESTRO!$L$3:$L$1000)="CONFIRMADO")),ROWS($A$3:A54))),"")</f>
        <v/>
      </c>
      <c r="W54" s="15" t="str">
        <f ca="1">IFERROR(INDEX(MAESTRO!W:W,_xludf.AGGREGATE(15,6,ROW(MAESTRO!$B$3:$B$1000)/((MAESTRO!$B$3:$B$1000="MILITARES")*(UPPER(MAESTRO!$L$3:$L$1000)="CONFIRMADO")),ROWS($A$3:A54))),"")</f>
        <v/>
      </c>
      <c r="X54" s="15" t="str">
        <f ca="1">IFERROR(INDEX(MAESTRO!X:X,_xludf.AGGREGATE(15,6,ROW(MAESTRO!$B$3:$B$1000)/((MAESTRO!$B$3:$B$1000="MILITARES")*(UPPER(MAESTRO!$L$3:$L$1000)="CONFIRMADO")),ROWS($A$3:A54))),"")</f>
        <v/>
      </c>
    </row>
    <row r="55" spans="1:24" ht="22.05" customHeight="1">
      <c r="A55" s="10" t="str">
        <f ca="1">IFERROR(INDEX(MAESTRO!A:A,_xludf.AGGREGATE(15,6,ROW(MAESTRO!$B$3:$B$1000)/((MAESTRO!$B$3:$B$1000="MILITARES")*(UPPER(MAESTRO!$L$3:$L$1000)="CONFIRMADO")),ROWS($A$3:A55))),"")</f>
        <v/>
      </c>
      <c r="B55" s="10" t="str">
        <f ca="1">IFERROR(INDEX(MAESTRO!B:B,_xludf.AGGREGATE(15,6,ROW(MAESTRO!$B$3:$B$1000)/((MAESTRO!$B$3:$B$1000="MILITARES")*(UPPER(MAESTRO!$L$3:$L$1000)="CONFIRMADO")),ROWS($A$3:A55))),"")</f>
        <v/>
      </c>
      <c r="C55" s="10" t="str">
        <f ca="1">IFERROR(INDEX(MAESTRO!C:C,_xludf.AGGREGATE(15,6,ROW(MAESTRO!$B$3:$B$1000)/((MAESTRO!$B$3:$B$1000="MILITARES")*(UPPER(MAESTRO!$L$3:$L$1000)="CONFIRMADO")),ROWS($A$3:A55))),"")</f>
        <v/>
      </c>
      <c r="D55" s="10" t="str">
        <f ca="1">IFERROR(INDEX(MAESTRO!D:D,_xludf.AGGREGATE(15,6,ROW(MAESTRO!$B$3:$B$1000)/((MAESTRO!$B$3:$B$1000="MILITARES")*(UPPER(MAESTRO!$L$3:$L$1000)="CONFIRMADO")),ROWS($A$3:A55))),"")</f>
        <v/>
      </c>
      <c r="E55" s="10" t="str">
        <f ca="1">IFERROR(INDEX(MAESTRO!E:E,_xludf.AGGREGATE(15,6,ROW(MAESTRO!$B$3:$B$1000)/((MAESTRO!$B$3:$B$1000="MILITARES")*(UPPER(MAESTRO!$L$3:$L$1000)="CONFIRMADO")),ROWS($A$3:A55))),"")</f>
        <v/>
      </c>
      <c r="F55" s="10" t="str">
        <f ca="1">IFERROR(INDEX(MAESTRO!F:F,_xludf.AGGREGATE(15,6,ROW(MAESTRO!$B$3:$B$1000)/((MAESTRO!$B$3:$B$1000="MILITARES")*(UPPER(MAESTRO!$L$3:$L$1000)="CONFIRMADO")),ROWS($A$3:A55))),"")</f>
        <v/>
      </c>
      <c r="G55" s="10" t="str">
        <f ca="1">IFERROR(INDEX(MAESTRO!G:G,_xludf.AGGREGATE(15,6,ROW(MAESTRO!$B$3:$B$1000)/((MAESTRO!$B$3:$B$1000="MILITARES")*(UPPER(MAESTRO!$L$3:$L$1000)="CONFIRMADO")),ROWS($A$3:A55))),"")</f>
        <v/>
      </c>
      <c r="H55" s="10" t="str">
        <f ca="1">IFERROR(INDEX(MAESTRO!H:H,_xludf.AGGREGATE(15,6,ROW(MAESTRO!$B$3:$B$1000)/((MAESTRO!$B$3:$B$1000="MILITARES")*(UPPER(MAESTRO!$L$3:$L$1000)="CONFIRMADO")),ROWS($A$3:A55))),"")</f>
        <v/>
      </c>
      <c r="I55" s="10" t="str">
        <f ca="1">IFERROR(INDEX(MAESTRO!I:I,_xludf.AGGREGATE(15,6,ROW(MAESTRO!$B$3:$B$1000)/((MAESTRO!$B$3:$B$1000="MILITARES")*(UPPER(MAESTRO!$L$3:$L$1000)="CONFIRMADO")),ROWS($A$3:A55))),"")</f>
        <v/>
      </c>
      <c r="J55" s="10" t="str">
        <f ca="1">IFERROR(INDEX(MAESTRO!J:J,_xludf.AGGREGATE(15,6,ROW(MAESTRO!$B$3:$B$1000)/((MAESTRO!$B$3:$B$1000="MILITARES")*(UPPER(MAESTRO!$L$3:$L$1000)="CONFIRMADO")),ROWS($A$3:A55))),"")</f>
        <v/>
      </c>
      <c r="K55" s="10" t="str">
        <f ca="1">IFERROR(INDEX(MAESTRO!K:K,_xludf.AGGREGATE(15,6,ROW(MAESTRO!$B$3:$B$1000)/((MAESTRO!$B$3:$B$1000="MILITARES")*(UPPER(MAESTRO!$L$3:$L$1000)="CONFIRMADO")),ROWS($A$3:A55))),"")</f>
        <v/>
      </c>
      <c r="L55" s="10" t="str">
        <f ca="1">IFERROR(INDEX(MAESTRO!L:L,_xludf.AGGREGATE(15,6,ROW(MAESTRO!$B$3:$B$1000)/((MAESTRO!$B$3:$B$1000="MILITARES")*(UPPER(MAESTRO!$L$3:$L$1000)="CONFIRMADO")),ROWS($A$3:A55))),"")</f>
        <v/>
      </c>
      <c r="M55" s="10" t="str">
        <f ca="1">IFERROR(INDEX(MAESTRO!M:M,_xludf.AGGREGATE(15,6,ROW(MAESTRO!$B$3:$B$1000)/((MAESTRO!$B$3:$B$1000="MILITARES")*(UPPER(MAESTRO!$L$3:$L$1000)="CONFIRMADO")),ROWS($A$3:A55))),"")</f>
        <v/>
      </c>
      <c r="N55" s="10" t="str">
        <f ca="1">IFERROR(INDEX(MAESTRO!N:N,_xludf.AGGREGATE(15,6,ROW(MAESTRO!$B$3:$B$1000)/((MAESTRO!$B$3:$B$1000="MILITARES")*(UPPER(MAESTRO!$L$3:$L$1000)="CONFIRMADO")),ROWS($A$3:A55))),"")</f>
        <v/>
      </c>
      <c r="O55" s="10" t="str">
        <f ca="1">IFERROR(INDEX(MAESTRO!O:O,_xludf.AGGREGATE(15,6,ROW(MAESTRO!$B$3:$B$1000)/((MAESTRO!$B$3:$B$1000="MILITARES")*(UPPER(MAESTRO!$L$3:$L$1000)="CONFIRMADO")),ROWS($A$3:A55))),"")</f>
        <v/>
      </c>
      <c r="P55" s="10" t="str">
        <f ca="1">IFERROR(INDEX(MAESTRO!P:P,_xludf.AGGREGATE(15,6,ROW(MAESTRO!$B$3:$B$1000)/((MAESTRO!$B$3:$B$1000="MILITARES")*(UPPER(MAESTRO!$L$3:$L$1000)="CONFIRMADO")),ROWS($A$3:A55))),"")</f>
        <v/>
      </c>
      <c r="Q55" s="10" t="str">
        <f ca="1">IFERROR(INDEX(MAESTRO!Q:Q,_xludf.AGGREGATE(15,6,ROW(MAESTRO!$B$3:$B$1000)/((MAESTRO!$B$3:$B$1000="MILITARES")*(UPPER(MAESTRO!$L$3:$L$1000)="CONFIRMADO")),ROWS($A$3:A55))),"")</f>
        <v/>
      </c>
      <c r="R55" s="10" t="str">
        <f ca="1">IFERROR(INDEX(MAESTRO!R:R,_xludf.AGGREGATE(15,6,ROW(MAESTRO!$B$3:$B$1000)/((MAESTRO!$B$3:$B$1000="MILITARES")*(UPPER(MAESTRO!$L$3:$L$1000)="CONFIRMADO")),ROWS($A$3:A55))),"")</f>
        <v/>
      </c>
      <c r="S55" s="10" t="str">
        <f ca="1">IFERROR(INDEX(MAESTRO!S:S,_xludf.AGGREGATE(15,6,ROW(MAESTRO!$B$3:$B$1000)/((MAESTRO!$B$3:$B$1000="MILITARES")*(UPPER(MAESTRO!$L$3:$L$1000)="CONFIRMADO")),ROWS($A$3:A55))),"")</f>
        <v/>
      </c>
      <c r="T55" s="10" t="str">
        <f ca="1">IFERROR(INDEX(MAESTRO!T:T,_xludf.AGGREGATE(15,6,ROW(MAESTRO!$B$3:$B$1000)/((MAESTRO!$B$3:$B$1000="MILITARES")*(UPPER(MAESTRO!$L$3:$L$1000)="CONFIRMADO")),ROWS($A$3:A55))),"")</f>
        <v/>
      </c>
      <c r="U55" s="10" t="str">
        <f ca="1">IFERROR(INDEX(MAESTRO!U:U,_xludf.AGGREGATE(15,6,ROW(MAESTRO!$B$3:$B$1000)/((MAESTRO!$B$3:$B$1000="MILITARES")*(UPPER(MAESTRO!$L$3:$L$1000)="CONFIRMADO")),ROWS($A$3:A55))),"")</f>
        <v/>
      </c>
      <c r="V55" s="10" t="str">
        <f ca="1">IFERROR(INDEX(MAESTRO!V:V,_xludf.AGGREGATE(15,6,ROW(MAESTRO!$B$3:$B$1000)/((MAESTRO!$B$3:$B$1000="MILITARES")*(UPPER(MAESTRO!$L$3:$L$1000)="CONFIRMADO")),ROWS($A$3:A55))),"")</f>
        <v/>
      </c>
      <c r="W55" s="10" t="str">
        <f ca="1">IFERROR(INDEX(MAESTRO!W:W,_xludf.AGGREGATE(15,6,ROW(MAESTRO!$B$3:$B$1000)/((MAESTRO!$B$3:$B$1000="MILITARES")*(UPPER(MAESTRO!$L$3:$L$1000)="CONFIRMADO")),ROWS($A$3:A55))),"")</f>
        <v/>
      </c>
      <c r="X55" s="10" t="str">
        <f ca="1">IFERROR(INDEX(MAESTRO!X:X,_xludf.AGGREGATE(15,6,ROW(MAESTRO!$B$3:$B$1000)/((MAESTRO!$B$3:$B$1000="MILITARES")*(UPPER(MAESTRO!$L$3:$L$1000)="CONFIRMADO")),ROWS($A$3:A55))),"")</f>
        <v/>
      </c>
    </row>
    <row r="56" spans="1:24" ht="22.05" customHeight="1">
      <c r="A56" s="15" t="str">
        <f ca="1">IFERROR(INDEX(MAESTRO!A:A,_xludf.AGGREGATE(15,6,ROW(MAESTRO!$B$3:$B$1000)/((MAESTRO!$B$3:$B$1000="MILITARES")*(UPPER(MAESTRO!$L$3:$L$1000)="CONFIRMADO")),ROWS($A$3:A56))),"")</f>
        <v/>
      </c>
      <c r="B56" s="15" t="str">
        <f ca="1">IFERROR(INDEX(MAESTRO!B:B,_xludf.AGGREGATE(15,6,ROW(MAESTRO!$B$3:$B$1000)/((MAESTRO!$B$3:$B$1000="MILITARES")*(UPPER(MAESTRO!$L$3:$L$1000)="CONFIRMADO")),ROWS($A$3:A56))),"")</f>
        <v/>
      </c>
      <c r="C56" s="15" t="str">
        <f ca="1">IFERROR(INDEX(MAESTRO!C:C,_xludf.AGGREGATE(15,6,ROW(MAESTRO!$B$3:$B$1000)/((MAESTRO!$B$3:$B$1000="MILITARES")*(UPPER(MAESTRO!$L$3:$L$1000)="CONFIRMADO")),ROWS($A$3:A56))),"")</f>
        <v/>
      </c>
      <c r="D56" s="15" t="str">
        <f ca="1">IFERROR(INDEX(MAESTRO!D:D,_xludf.AGGREGATE(15,6,ROW(MAESTRO!$B$3:$B$1000)/((MAESTRO!$B$3:$B$1000="MILITARES")*(UPPER(MAESTRO!$L$3:$L$1000)="CONFIRMADO")),ROWS($A$3:A56))),"")</f>
        <v/>
      </c>
      <c r="E56" s="15" t="str">
        <f ca="1">IFERROR(INDEX(MAESTRO!E:E,_xludf.AGGREGATE(15,6,ROW(MAESTRO!$B$3:$B$1000)/((MAESTRO!$B$3:$B$1000="MILITARES")*(UPPER(MAESTRO!$L$3:$L$1000)="CONFIRMADO")),ROWS($A$3:A56))),"")</f>
        <v/>
      </c>
      <c r="F56" s="15" t="str">
        <f ca="1">IFERROR(INDEX(MAESTRO!F:F,_xludf.AGGREGATE(15,6,ROW(MAESTRO!$B$3:$B$1000)/((MAESTRO!$B$3:$B$1000="MILITARES")*(UPPER(MAESTRO!$L$3:$L$1000)="CONFIRMADO")),ROWS($A$3:A56))),"")</f>
        <v/>
      </c>
      <c r="G56" s="15" t="str">
        <f ca="1">IFERROR(INDEX(MAESTRO!G:G,_xludf.AGGREGATE(15,6,ROW(MAESTRO!$B$3:$B$1000)/((MAESTRO!$B$3:$B$1000="MILITARES")*(UPPER(MAESTRO!$L$3:$L$1000)="CONFIRMADO")),ROWS($A$3:A56))),"")</f>
        <v/>
      </c>
      <c r="H56" s="15" t="str">
        <f ca="1">IFERROR(INDEX(MAESTRO!H:H,_xludf.AGGREGATE(15,6,ROW(MAESTRO!$B$3:$B$1000)/((MAESTRO!$B$3:$B$1000="MILITARES")*(UPPER(MAESTRO!$L$3:$L$1000)="CONFIRMADO")),ROWS($A$3:A56))),"")</f>
        <v/>
      </c>
      <c r="I56" s="15" t="str">
        <f ca="1">IFERROR(INDEX(MAESTRO!I:I,_xludf.AGGREGATE(15,6,ROW(MAESTRO!$B$3:$B$1000)/((MAESTRO!$B$3:$B$1000="MILITARES")*(UPPER(MAESTRO!$L$3:$L$1000)="CONFIRMADO")),ROWS($A$3:A56))),"")</f>
        <v/>
      </c>
      <c r="J56" s="15" t="str">
        <f ca="1">IFERROR(INDEX(MAESTRO!J:J,_xludf.AGGREGATE(15,6,ROW(MAESTRO!$B$3:$B$1000)/((MAESTRO!$B$3:$B$1000="MILITARES")*(UPPER(MAESTRO!$L$3:$L$1000)="CONFIRMADO")),ROWS($A$3:A56))),"")</f>
        <v/>
      </c>
      <c r="K56" s="15" t="str">
        <f ca="1">IFERROR(INDEX(MAESTRO!K:K,_xludf.AGGREGATE(15,6,ROW(MAESTRO!$B$3:$B$1000)/((MAESTRO!$B$3:$B$1000="MILITARES")*(UPPER(MAESTRO!$L$3:$L$1000)="CONFIRMADO")),ROWS($A$3:A56))),"")</f>
        <v/>
      </c>
      <c r="L56" s="15" t="str">
        <f ca="1">IFERROR(INDEX(MAESTRO!L:L,_xludf.AGGREGATE(15,6,ROW(MAESTRO!$B$3:$B$1000)/((MAESTRO!$B$3:$B$1000="MILITARES")*(UPPER(MAESTRO!$L$3:$L$1000)="CONFIRMADO")),ROWS($A$3:A56))),"")</f>
        <v/>
      </c>
      <c r="M56" s="15" t="str">
        <f ca="1">IFERROR(INDEX(MAESTRO!M:M,_xludf.AGGREGATE(15,6,ROW(MAESTRO!$B$3:$B$1000)/((MAESTRO!$B$3:$B$1000="MILITARES")*(UPPER(MAESTRO!$L$3:$L$1000)="CONFIRMADO")),ROWS($A$3:A56))),"")</f>
        <v/>
      </c>
      <c r="N56" s="15" t="str">
        <f ca="1">IFERROR(INDEX(MAESTRO!N:N,_xludf.AGGREGATE(15,6,ROW(MAESTRO!$B$3:$B$1000)/((MAESTRO!$B$3:$B$1000="MILITARES")*(UPPER(MAESTRO!$L$3:$L$1000)="CONFIRMADO")),ROWS($A$3:A56))),"")</f>
        <v/>
      </c>
      <c r="O56" s="15" t="str">
        <f ca="1">IFERROR(INDEX(MAESTRO!O:O,_xludf.AGGREGATE(15,6,ROW(MAESTRO!$B$3:$B$1000)/((MAESTRO!$B$3:$B$1000="MILITARES")*(UPPER(MAESTRO!$L$3:$L$1000)="CONFIRMADO")),ROWS($A$3:A56))),"")</f>
        <v/>
      </c>
      <c r="P56" s="15" t="str">
        <f ca="1">IFERROR(INDEX(MAESTRO!P:P,_xludf.AGGREGATE(15,6,ROW(MAESTRO!$B$3:$B$1000)/((MAESTRO!$B$3:$B$1000="MILITARES")*(UPPER(MAESTRO!$L$3:$L$1000)="CONFIRMADO")),ROWS($A$3:A56))),"")</f>
        <v/>
      </c>
      <c r="Q56" s="15" t="str">
        <f ca="1">IFERROR(INDEX(MAESTRO!Q:Q,_xludf.AGGREGATE(15,6,ROW(MAESTRO!$B$3:$B$1000)/((MAESTRO!$B$3:$B$1000="MILITARES")*(UPPER(MAESTRO!$L$3:$L$1000)="CONFIRMADO")),ROWS($A$3:A56))),"")</f>
        <v/>
      </c>
      <c r="R56" s="15" t="str">
        <f ca="1">IFERROR(INDEX(MAESTRO!R:R,_xludf.AGGREGATE(15,6,ROW(MAESTRO!$B$3:$B$1000)/((MAESTRO!$B$3:$B$1000="MILITARES")*(UPPER(MAESTRO!$L$3:$L$1000)="CONFIRMADO")),ROWS($A$3:A56))),"")</f>
        <v/>
      </c>
      <c r="S56" s="15" t="str">
        <f ca="1">IFERROR(INDEX(MAESTRO!S:S,_xludf.AGGREGATE(15,6,ROW(MAESTRO!$B$3:$B$1000)/((MAESTRO!$B$3:$B$1000="MILITARES")*(UPPER(MAESTRO!$L$3:$L$1000)="CONFIRMADO")),ROWS($A$3:A56))),"")</f>
        <v/>
      </c>
      <c r="T56" s="15" t="str">
        <f ca="1">IFERROR(INDEX(MAESTRO!T:T,_xludf.AGGREGATE(15,6,ROW(MAESTRO!$B$3:$B$1000)/((MAESTRO!$B$3:$B$1000="MILITARES")*(UPPER(MAESTRO!$L$3:$L$1000)="CONFIRMADO")),ROWS($A$3:A56))),"")</f>
        <v/>
      </c>
      <c r="U56" s="15" t="str">
        <f ca="1">IFERROR(INDEX(MAESTRO!U:U,_xludf.AGGREGATE(15,6,ROW(MAESTRO!$B$3:$B$1000)/((MAESTRO!$B$3:$B$1000="MILITARES")*(UPPER(MAESTRO!$L$3:$L$1000)="CONFIRMADO")),ROWS($A$3:A56))),"")</f>
        <v/>
      </c>
      <c r="V56" s="15" t="str">
        <f ca="1">IFERROR(INDEX(MAESTRO!V:V,_xludf.AGGREGATE(15,6,ROW(MAESTRO!$B$3:$B$1000)/((MAESTRO!$B$3:$B$1000="MILITARES")*(UPPER(MAESTRO!$L$3:$L$1000)="CONFIRMADO")),ROWS($A$3:A56))),"")</f>
        <v/>
      </c>
      <c r="W56" s="15" t="str">
        <f ca="1">IFERROR(INDEX(MAESTRO!W:W,_xludf.AGGREGATE(15,6,ROW(MAESTRO!$B$3:$B$1000)/((MAESTRO!$B$3:$B$1000="MILITARES")*(UPPER(MAESTRO!$L$3:$L$1000)="CONFIRMADO")),ROWS($A$3:A56))),"")</f>
        <v/>
      </c>
      <c r="X56" s="15" t="str">
        <f ca="1">IFERROR(INDEX(MAESTRO!X:X,_xludf.AGGREGATE(15,6,ROW(MAESTRO!$B$3:$B$1000)/((MAESTRO!$B$3:$B$1000="MILITARES")*(UPPER(MAESTRO!$L$3:$L$1000)="CONFIRMADO")),ROWS($A$3:A56))),"")</f>
        <v/>
      </c>
    </row>
    <row r="57" spans="1:24" ht="22.05" customHeight="1">
      <c r="A57" s="10" t="str">
        <f ca="1">IFERROR(INDEX(MAESTRO!A:A,_xludf.AGGREGATE(15,6,ROW(MAESTRO!$B$3:$B$1000)/((MAESTRO!$B$3:$B$1000="MILITARES")*(UPPER(MAESTRO!$L$3:$L$1000)="CONFIRMADO")),ROWS($A$3:A57))),"")</f>
        <v/>
      </c>
      <c r="B57" s="10" t="str">
        <f ca="1">IFERROR(INDEX(MAESTRO!B:B,_xludf.AGGREGATE(15,6,ROW(MAESTRO!$B$3:$B$1000)/((MAESTRO!$B$3:$B$1000="MILITARES")*(UPPER(MAESTRO!$L$3:$L$1000)="CONFIRMADO")),ROWS($A$3:A57))),"")</f>
        <v/>
      </c>
      <c r="C57" s="10" t="str">
        <f ca="1">IFERROR(INDEX(MAESTRO!C:C,_xludf.AGGREGATE(15,6,ROW(MAESTRO!$B$3:$B$1000)/((MAESTRO!$B$3:$B$1000="MILITARES")*(UPPER(MAESTRO!$L$3:$L$1000)="CONFIRMADO")),ROWS($A$3:A57))),"")</f>
        <v/>
      </c>
      <c r="D57" s="10" t="str">
        <f ca="1">IFERROR(INDEX(MAESTRO!D:D,_xludf.AGGREGATE(15,6,ROW(MAESTRO!$B$3:$B$1000)/((MAESTRO!$B$3:$B$1000="MILITARES")*(UPPER(MAESTRO!$L$3:$L$1000)="CONFIRMADO")),ROWS($A$3:A57))),"")</f>
        <v/>
      </c>
      <c r="E57" s="10" t="str">
        <f ca="1">IFERROR(INDEX(MAESTRO!E:E,_xludf.AGGREGATE(15,6,ROW(MAESTRO!$B$3:$B$1000)/((MAESTRO!$B$3:$B$1000="MILITARES")*(UPPER(MAESTRO!$L$3:$L$1000)="CONFIRMADO")),ROWS($A$3:A57))),"")</f>
        <v/>
      </c>
      <c r="F57" s="10" t="str">
        <f ca="1">IFERROR(INDEX(MAESTRO!F:F,_xludf.AGGREGATE(15,6,ROW(MAESTRO!$B$3:$B$1000)/((MAESTRO!$B$3:$B$1000="MILITARES")*(UPPER(MAESTRO!$L$3:$L$1000)="CONFIRMADO")),ROWS($A$3:A57))),"")</f>
        <v/>
      </c>
      <c r="G57" s="10" t="str">
        <f ca="1">IFERROR(INDEX(MAESTRO!G:G,_xludf.AGGREGATE(15,6,ROW(MAESTRO!$B$3:$B$1000)/((MAESTRO!$B$3:$B$1000="MILITARES")*(UPPER(MAESTRO!$L$3:$L$1000)="CONFIRMADO")),ROWS($A$3:A57))),"")</f>
        <v/>
      </c>
      <c r="H57" s="10" t="str">
        <f ca="1">IFERROR(INDEX(MAESTRO!H:H,_xludf.AGGREGATE(15,6,ROW(MAESTRO!$B$3:$B$1000)/((MAESTRO!$B$3:$B$1000="MILITARES")*(UPPER(MAESTRO!$L$3:$L$1000)="CONFIRMADO")),ROWS($A$3:A57))),"")</f>
        <v/>
      </c>
      <c r="I57" s="10" t="str">
        <f ca="1">IFERROR(INDEX(MAESTRO!I:I,_xludf.AGGREGATE(15,6,ROW(MAESTRO!$B$3:$B$1000)/((MAESTRO!$B$3:$B$1000="MILITARES")*(UPPER(MAESTRO!$L$3:$L$1000)="CONFIRMADO")),ROWS($A$3:A57))),"")</f>
        <v/>
      </c>
      <c r="J57" s="10" t="str">
        <f ca="1">IFERROR(INDEX(MAESTRO!J:J,_xludf.AGGREGATE(15,6,ROW(MAESTRO!$B$3:$B$1000)/((MAESTRO!$B$3:$B$1000="MILITARES")*(UPPER(MAESTRO!$L$3:$L$1000)="CONFIRMADO")),ROWS($A$3:A57))),"")</f>
        <v/>
      </c>
      <c r="K57" s="10" t="str">
        <f ca="1">IFERROR(INDEX(MAESTRO!K:K,_xludf.AGGREGATE(15,6,ROW(MAESTRO!$B$3:$B$1000)/((MAESTRO!$B$3:$B$1000="MILITARES")*(UPPER(MAESTRO!$L$3:$L$1000)="CONFIRMADO")),ROWS($A$3:A57))),"")</f>
        <v/>
      </c>
      <c r="L57" s="10" t="str">
        <f ca="1">IFERROR(INDEX(MAESTRO!L:L,_xludf.AGGREGATE(15,6,ROW(MAESTRO!$B$3:$B$1000)/((MAESTRO!$B$3:$B$1000="MILITARES")*(UPPER(MAESTRO!$L$3:$L$1000)="CONFIRMADO")),ROWS($A$3:A57))),"")</f>
        <v/>
      </c>
      <c r="M57" s="10" t="str">
        <f ca="1">IFERROR(INDEX(MAESTRO!M:M,_xludf.AGGREGATE(15,6,ROW(MAESTRO!$B$3:$B$1000)/((MAESTRO!$B$3:$B$1000="MILITARES")*(UPPER(MAESTRO!$L$3:$L$1000)="CONFIRMADO")),ROWS($A$3:A57))),"")</f>
        <v/>
      </c>
      <c r="N57" s="10" t="str">
        <f ca="1">IFERROR(INDEX(MAESTRO!N:N,_xludf.AGGREGATE(15,6,ROW(MAESTRO!$B$3:$B$1000)/((MAESTRO!$B$3:$B$1000="MILITARES")*(UPPER(MAESTRO!$L$3:$L$1000)="CONFIRMADO")),ROWS($A$3:A57))),"")</f>
        <v/>
      </c>
      <c r="O57" s="10" t="str">
        <f ca="1">IFERROR(INDEX(MAESTRO!O:O,_xludf.AGGREGATE(15,6,ROW(MAESTRO!$B$3:$B$1000)/((MAESTRO!$B$3:$B$1000="MILITARES")*(UPPER(MAESTRO!$L$3:$L$1000)="CONFIRMADO")),ROWS($A$3:A57))),"")</f>
        <v/>
      </c>
      <c r="P57" s="10" t="str">
        <f ca="1">IFERROR(INDEX(MAESTRO!P:P,_xludf.AGGREGATE(15,6,ROW(MAESTRO!$B$3:$B$1000)/((MAESTRO!$B$3:$B$1000="MILITARES")*(UPPER(MAESTRO!$L$3:$L$1000)="CONFIRMADO")),ROWS($A$3:A57))),"")</f>
        <v/>
      </c>
      <c r="Q57" s="10" t="str">
        <f ca="1">IFERROR(INDEX(MAESTRO!Q:Q,_xludf.AGGREGATE(15,6,ROW(MAESTRO!$B$3:$B$1000)/((MAESTRO!$B$3:$B$1000="MILITARES")*(UPPER(MAESTRO!$L$3:$L$1000)="CONFIRMADO")),ROWS($A$3:A57))),"")</f>
        <v/>
      </c>
      <c r="R57" s="10" t="str">
        <f ca="1">IFERROR(INDEX(MAESTRO!R:R,_xludf.AGGREGATE(15,6,ROW(MAESTRO!$B$3:$B$1000)/((MAESTRO!$B$3:$B$1000="MILITARES")*(UPPER(MAESTRO!$L$3:$L$1000)="CONFIRMADO")),ROWS($A$3:A57))),"")</f>
        <v/>
      </c>
      <c r="S57" s="10" t="str">
        <f ca="1">IFERROR(INDEX(MAESTRO!S:S,_xludf.AGGREGATE(15,6,ROW(MAESTRO!$B$3:$B$1000)/((MAESTRO!$B$3:$B$1000="MILITARES")*(UPPER(MAESTRO!$L$3:$L$1000)="CONFIRMADO")),ROWS($A$3:A57))),"")</f>
        <v/>
      </c>
      <c r="T57" s="10" t="str">
        <f ca="1">IFERROR(INDEX(MAESTRO!T:T,_xludf.AGGREGATE(15,6,ROW(MAESTRO!$B$3:$B$1000)/((MAESTRO!$B$3:$B$1000="MILITARES")*(UPPER(MAESTRO!$L$3:$L$1000)="CONFIRMADO")),ROWS($A$3:A57))),"")</f>
        <v/>
      </c>
      <c r="U57" s="10" t="str">
        <f ca="1">IFERROR(INDEX(MAESTRO!U:U,_xludf.AGGREGATE(15,6,ROW(MAESTRO!$B$3:$B$1000)/((MAESTRO!$B$3:$B$1000="MILITARES")*(UPPER(MAESTRO!$L$3:$L$1000)="CONFIRMADO")),ROWS($A$3:A57))),"")</f>
        <v/>
      </c>
      <c r="V57" s="10" t="str">
        <f ca="1">IFERROR(INDEX(MAESTRO!V:V,_xludf.AGGREGATE(15,6,ROW(MAESTRO!$B$3:$B$1000)/((MAESTRO!$B$3:$B$1000="MILITARES")*(UPPER(MAESTRO!$L$3:$L$1000)="CONFIRMADO")),ROWS($A$3:A57))),"")</f>
        <v/>
      </c>
      <c r="W57" s="10" t="str">
        <f ca="1">IFERROR(INDEX(MAESTRO!W:W,_xludf.AGGREGATE(15,6,ROW(MAESTRO!$B$3:$B$1000)/((MAESTRO!$B$3:$B$1000="MILITARES")*(UPPER(MAESTRO!$L$3:$L$1000)="CONFIRMADO")),ROWS($A$3:A57))),"")</f>
        <v/>
      </c>
      <c r="X57" s="10" t="str">
        <f ca="1">IFERROR(INDEX(MAESTRO!X:X,_xludf.AGGREGATE(15,6,ROW(MAESTRO!$B$3:$B$1000)/((MAESTRO!$B$3:$B$1000="MILITARES")*(UPPER(MAESTRO!$L$3:$L$1000)="CONFIRMADO")),ROWS($A$3:A57))),"")</f>
        <v/>
      </c>
    </row>
    <row r="58" spans="1:24" ht="22.05" customHeight="1">
      <c r="A58" s="15" t="str">
        <f ca="1">IFERROR(INDEX(MAESTRO!A:A,_xludf.AGGREGATE(15,6,ROW(MAESTRO!$B$3:$B$1000)/((MAESTRO!$B$3:$B$1000="MILITARES")*(UPPER(MAESTRO!$L$3:$L$1000)="CONFIRMADO")),ROWS($A$3:A58))),"")</f>
        <v/>
      </c>
      <c r="B58" s="15" t="str">
        <f ca="1">IFERROR(INDEX(MAESTRO!B:B,_xludf.AGGREGATE(15,6,ROW(MAESTRO!$B$3:$B$1000)/((MAESTRO!$B$3:$B$1000="MILITARES")*(UPPER(MAESTRO!$L$3:$L$1000)="CONFIRMADO")),ROWS($A$3:A58))),"")</f>
        <v/>
      </c>
      <c r="C58" s="15" t="str">
        <f ca="1">IFERROR(INDEX(MAESTRO!C:C,_xludf.AGGREGATE(15,6,ROW(MAESTRO!$B$3:$B$1000)/((MAESTRO!$B$3:$B$1000="MILITARES")*(UPPER(MAESTRO!$L$3:$L$1000)="CONFIRMADO")),ROWS($A$3:A58))),"")</f>
        <v/>
      </c>
      <c r="D58" s="15" t="str">
        <f ca="1">IFERROR(INDEX(MAESTRO!D:D,_xludf.AGGREGATE(15,6,ROW(MAESTRO!$B$3:$B$1000)/((MAESTRO!$B$3:$B$1000="MILITARES")*(UPPER(MAESTRO!$L$3:$L$1000)="CONFIRMADO")),ROWS($A$3:A58))),"")</f>
        <v/>
      </c>
      <c r="E58" s="15" t="str">
        <f ca="1">IFERROR(INDEX(MAESTRO!E:E,_xludf.AGGREGATE(15,6,ROW(MAESTRO!$B$3:$B$1000)/((MAESTRO!$B$3:$B$1000="MILITARES")*(UPPER(MAESTRO!$L$3:$L$1000)="CONFIRMADO")),ROWS($A$3:A58))),"")</f>
        <v/>
      </c>
      <c r="F58" s="15" t="str">
        <f ca="1">IFERROR(INDEX(MAESTRO!F:F,_xludf.AGGREGATE(15,6,ROW(MAESTRO!$B$3:$B$1000)/((MAESTRO!$B$3:$B$1000="MILITARES")*(UPPER(MAESTRO!$L$3:$L$1000)="CONFIRMADO")),ROWS($A$3:A58))),"")</f>
        <v/>
      </c>
      <c r="G58" s="15" t="str">
        <f ca="1">IFERROR(INDEX(MAESTRO!G:G,_xludf.AGGREGATE(15,6,ROW(MAESTRO!$B$3:$B$1000)/((MAESTRO!$B$3:$B$1000="MILITARES")*(UPPER(MAESTRO!$L$3:$L$1000)="CONFIRMADO")),ROWS($A$3:A58))),"")</f>
        <v/>
      </c>
      <c r="H58" s="15" t="str">
        <f ca="1">IFERROR(INDEX(MAESTRO!H:H,_xludf.AGGREGATE(15,6,ROW(MAESTRO!$B$3:$B$1000)/((MAESTRO!$B$3:$B$1000="MILITARES")*(UPPER(MAESTRO!$L$3:$L$1000)="CONFIRMADO")),ROWS($A$3:A58))),"")</f>
        <v/>
      </c>
      <c r="I58" s="15" t="str">
        <f ca="1">IFERROR(INDEX(MAESTRO!I:I,_xludf.AGGREGATE(15,6,ROW(MAESTRO!$B$3:$B$1000)/((MAESTRO!$B$3:$B$1000="MILITARES")*(UPPER(MAESTRO!$L$3:$L$1000)="CONFIRMADO")),ROWS($A$3:A58))),"")</f>
        <v/>
      </c>
      <c r="J58" s="15" t="str">
        <f ca="1">IFERROR(INDEX(MAESTRO!J:J,_xludf.AGGREGATE(15,6,ROW(MAESTRO!$B$3:$B$1000)/((MAESTRO!$B$3:$B$1000="MILITARES")*(UPPER(MAESTRO!$L$3:$L$1000)="CONFIRMADO")),ROWS($A$3:A58))),"")</f>
        <v/>
      </c>
      <c r="K58" s="15" t="str">
        <f ca="1">IFERROR(INDEX(MAESTRO!K:K,_xludf.AGGREGATE(15,6,ROW(MAESTRO!$B$3:$B$1000)/((MAESTRO!$B$3:$B$1000="MILITARES")*(UPPER(MAESTRO!$L$3:$L$1000)="CONFIRMADO")),ROWS($A$3:A58))),"")</f>
        <v/>
      </c>
      <c r="L58" s="15" t="str">
        <f ca="1">IFERROR(INDEX(MAESTRO!L:L,_xludf.AGGREGATE(15,6,ROW(MAESTRO!$B$3:$B$1000)/((MAESTRO!$B$3:$B$1000="MILITARES")*(UPPER(MAESTRO!$L$3:$L$1000)="CONFIRMADO")),ROWS($A$3:A58))),"")</f>
        <v/>
      </c>
      <c r="M58" s="15" t="str">
        <f ca="1">IFERROR(INDEX(MAESTRO!M:M,_xludf.AGGREGATE(15,6,ROW(MAESTRO!$B$3:$B$1000)/((MAESTRO!$B$3:$B$1000="MILITARES")*(UPPER(MAESTRO!$L$3:$L$1000)="CONFIRMADO")),ROWS($A$3:A58))),"")</f>
        <v/>
      </c>
      <c r="N58" s="15" t="str">
        <f ca="1">IFERROR(INDEX(MAESTRO!N:N,_xludf.AGGREGATE(15,6,ROW(MAESTRO!$B$3:$B$1000)/((MAESTRO!$B$3:$B$1000="MILITARES")*(UPPER(MAESTRO!$L$3:$L$1000)="CONFIRMADO")),ROWS($A$3:A58))),"")</f>
        <v/>
      </c>
      <c r="O58" s="15" t="str">
        <f ca="1">IFERROR(INDEX(MAESTRO!O:O,_xludf.AGGREGATE(15,6,ROW(MAESTRO!$B$3:$B$1000)/((MAESTRO!$B$3:$B$1000="MILITARES")*(UPPER(MAESTRO!$L$3:$L$1000)="CONFIRMADO")),ROWS($A$3:A58))),"")</f>
        <v/>
      </c>
      <c r="P58" s="15" t="str">
        <f ca="1">IFERROR(INDEX(MAESTRO!P:P,_xludf.AGGREGATE(15,6,ROW(MAESTRO!$B$3:$B$1000)/((MAESTRO!$B$3:$B$1000="MILITARES")*(UPPER(MAESTRO!$L$3:$L$1000)="CONFIRMADO")),ROWS($A$3:A58))),"")</f>
        <v/>
      </c>
      <c r="Q58" s="15" t="str">
        <f ca="1">IFERROR(INDEX(MAESTRO!Q:Q,_xludf.AGGREGATE(15,6,ROW(MAESTRO!$B$3:$B$1000)/((MAESTRO!$B$3:$B$1000="MILITARES")*(UPPER(MAESTRO!$L$3:$L$1000)="CONFIRMADO")),ROWS($A$3:A58))),"")</f>
        <v/>
      </c>
      <c r="R58" s="15" t="str">
        <f ca="1">IFERROR(INDEX(MAESTRO!R:R,_xludf.AGGREGATE(15,6,ROW(MAESTRO!$B$3:$B$1000)/((MAESTRO!$B$3:$B$1000="MILITARES")*(UPPER(MAESTRO!$L$3:$L$1000)="CONFIRMADO")),ROWS($A$3:A58))),"")</f>
        <v/>
      </c>
      <c r="S58" s="15" t="str">
        <f ca="1">IFERROR(INDEX(MAESTRO!S:S,_xludf.AGGREGATE(15,6,ROW(MAESTRO!$B$3:$B$1000)/((MAESTRO!$B$3:$B$1000="MILITARES")*(UPPER(MAESTRO!$L$3:$L$1000)="CONFIRMADO")),ROWS($A$3:A58))),"")</f>
        <v/>
      </c>
      <c r="T58" s="15" t="str">
        <f ca="1">IFERROR(INDEX(MAESTRO!T:T,_xludf.AGGREGATE(15,6,ROW(MAESTRO!$B$3:$B$1000)/((MAESTRO!$B$3:$B$1000="MILITARES")*(UPPER(MAESTRO!$L$3:$L$1000)="CONFIRMADO")),ROWS($A$3:A58))),"")</f>
        <v/>
      </c>
      <c r="U58" s="15" t="str">
        <f ca="1">IFERROR(INDEX(MAESTRO!U:U,_xludf.AGGREGATE(15,6,ROW(MAESTRO!$B$3:$B$1000)/((MAESTRO!$B$3:$B$1000="MILITARES")*(UPPER(MAESTRO!$L$3:$L$1000)="CONFIRMADO")),ROWS($A$3:A58))),"")</f>
        <v/>
      </c>
      <c r="V58" s="15" t="str">
        <f ca="1">IFERROR(INDEX(MAESTRO!V:V,_xludf.AGGREGATE(15,6,ROW(MAESTRO!$B$3:$B$1000)/((MAESTRO!$B$3:$B$1000="MILITARES")*(UPPER(MAESTRO!$L$3:$L$1000)="CONFIRMADO")),ROWS($A$3:A58))),"")</f>
        <v/>
      </c>
      <c r="W58" s="15" t="str">
        <f ca="1">IFERROR(INDEX(MAESTRO!W:W,_xludf.AGGREGATE(15,6,ROW(MAESTRO!$B$3:$B$1000)/((MAESTRO!$B$3:$B$1000="MILITARES")*(UPPER(MAESTRO!$L$3:$L$1000)="CONFIRMADO")),ROWS($A$3:A58))),"")</f>
        <v/>
      </c>
      <c r="X58" s="15" t="str">
        <f ca="1">IFERROR(INDEX(MAESTRO!X:X,_xludf.AGGREGATE(15,6,ROW(MAESTRO!$B$3:$B$1000)/((MAESTRO!$B$3:$B$1000="MILITARES")*(UPPER(MAESTRO!$L$3:$L$1000)="CONFIRMADO")),ROWS($A$3:A58))),"")</f>
        <v/>
      </c>
    </row>
    <row r="59" spans="1:24" ht="22.05" customHeight="1">
      <c r="A59" s="10" t="str">
        <f ca="1">IFERROR(INDEX(MAESTRO!A:A,_xludf.AGGREGATE(15,6,ROW(MAESTRO!$B$3:$B$1000)/((MAESTRO!$B$3:$B$1000="MILITARES")*(UPPER(MAESTRO!$L$3:$L$1000)="CONFIRMADO")),ROWS($A$3:A59))),"")</f>
        <v/>
      </c>
      <c r="B59" s="10" t="str">
        <f ca="1">IFERROR(INDEX(MAESTRO!B:B,_xludf.AGGREGATE(15,6,ROW(MAESTRO!$B$3:$B$1000)/((MAESTRO!$B$3:$B$1000="MILITARES")*(UPPER(MAESTRO!$L$3:$L$1000)="CONFIRMADO")),ROWS($A$3:A59))),"")</f>
        <v/>
      </c>
      <c r="C59" s="10" t="str">
        <f ca="1">IFERROR(INDEX(MAESTRO!C:C,_xludf.AGGREGATE(15,6,ROW(MAESTRO!$B$3:$B$1000)/((MAESTRO!$B$3:$B$1000="MILITARES")*(UPPER(MAESTRO!$L$3:$L$1000)="CONFIRMADO")),ROWS($A$3:A59))),"")</f>
        <v/>
      </c>
      <c r="D59" s="10" t="str">
        <f ca="1">IFERROR(INDEX(MAESTRO!D:D,_xludf.AGGREGATE(15,6,ROW(MAESTRO!$B$3:$B$1000)/((MAESTRO!$B$3:$B$1000="MILITARES")*(UPPER(MAESTRO!$L$3:$L$1000)="CONFIRMADO")),ROWS($A$3:A59))),"")</f>
        <v/>
      </c>
      <c r="E59" s="10" t="str">
        <f ca="1">IFERROR(INDEX(MAESTRO!E:E,_xludf.AGGREGATE(15,6,ROW(MAESTRO!$B$3:$B$1000)/((MAESTRO!$B$3:$B$1000="MILITARES")*(UPPER(MAESTRO!$L$3:$L$1000)="CONFIRMADO")),ROWS($A$3:A59))),"")</f>
        <v/>
      </c>
      <c r="F59" s="10" t="str">
        <f ca="1">IFERROR(INDEX(MAESTRO!F:F,_xludf.AGGREGATE(15,6,ROW(MAESTRO!$B$3:$B$1000)/((MAESTRO!$B$3:$B$1000="MILITARES")*(UPPER(MAESTRO!$L$3:$L$1000)="CONFIRMADO")),ROWS($A$3:A59))),"")</f>
        <v/>
      </c>
      <c r="G59" s="10" t="str">
        <f ca="1">IFERROR(INDEX(MAESTRO!G:G,_xludf.AGGREGATE(15,6,ROW(MAESTRO!$B$3:$B$1000)/((MAESTRO!$B$3:$B$1000="MILITARES")*(UPPER(MAESTRO!$L$3:$L$1000)="CONFIRMADO")),ROWS($A$3:A59))),"")</f>
        <v/>
      </c>
      <c r="H59" s="10" t="str">
        <f ca="1">IFERROR(INDEX(MAESTRO!H:H,_xludf.AGGREGATE(15,6,ROW(MAESTRO!$B$3:$B$1000)/((MAESTRO!$B$3:$B$1000="MILITARES")*(UPPER(MAESTRO!$L$3:$L$1000)="CONFIRMADO")),ROWS($A$3:A59))),"")</f>
        <v/>
      </c>
      <c r="I59" s="10" t="str">
        <f ca="1">IFERROR(INDEX(MAESTRO!I:I,_xludf.AGGREGATE(15,6,ROW(MAESTRO!$B$3:$B$1000)/((MAESTRO!$B$3:$B$1000="MILITARES")*(UPPER(MAESTRO!$L$3:$L$1000)="CONFIRMADO")),ROWS($A$3:A59))),"")</f>
        <v/>
      </c>
      <c r="J59" s="10" t="str">
        <f ca="1">IFERROR(INDEX(MAESTRO!J:J,_xludf.AGGREGATE(15,6,ROW(MAESTRO!$B$3:$B$1000)/((MAESTRO!$B$3:$B$1000="MILITARES")*(UPPER(MAESTRO!$L$3:$L$1000)="CONFIRMADO")),ROWS($A$3:A59))),"")</f>
        <v/>
      </c>
      <c r="K59" s="10" t="str">
        <f ca="1">IFERROR(INDEX(MAESTRO!K:K,_xludf.AGGREGATE(15,6,ROW(MAESTRO!$B$3:$B$1000)/((MAESTRO!$B$3:$B$1000="MILITARES")*(UPPER(MAESTRO!$L$3:$L$1000)="CONFIRMADO")),ROWS($A$3:A59))),"")</f>
        <v/>
      </c>
      <c r="L59" s="10" t="str">
        <f ca="1">IFERROR(INDEX(MAESTRO!L:L,_xludf.AGGREGATE(15,6,ROW(MAESTRO!$B$3:$B$1000)/((MAESTRO!$B$3:$B$1000="MILITARES")*(UPPER(MAESTRO!$L$3:$L$1000)="CONFIRMADO")),ROWS($A$3:A59))),"")</f>
        <v/>
      </c>
      <c r="M59" s="10" t="str">
        <f ca="1">IFERROR(INDEX(MAESTRO!M:M,_xludf.AGGREGATE(15,6,ROW(MAESTRO!$B$3:$B$1000)/((MAESTRO!$B$3:$B$1000="MILITARES")*(UPPER(MAESTRO!$L$3:$L$1000)="CONFIRMADO")),ROWS($A$3:A59))),"")</f>
        <v/>
      </c>
      <c r="N59" s="10" t="str">
        <f ca="1">IFERROR(INDEX(MAESTRO!N:N,_xludf.AGGREGATE(15,6,ROW(MAESTRO!$B$3:$B$1000)/((MAESTRO!$B$3:$B$1000="MILITARES")*(UPPER(MAESTRO!$L$3:$L$1000)="CONFIRMADO")),ROWS($A$3:A59))),"")</f>
        <v/>
      </c>
      <c r="O59" s="10" t="str">
        <f ca="1">IFERROR(INDEX(MAESTRO!O:O,_xludf.AGGREGATE(15,6,ROW(MAESTRO!$B$3:$B$1000)/((MAESTRO!$B$3:$B$1000="MILITARES")*(UPPER(MAESTRO!$L$3:$L$1000)="CONFIRMADO")),ROWS($A$3:A59))),"")</f>
        <v/>
      </c>
      <c r="P59" s="10" t="str">
        <f ca="1">IFERROR(INDEX(MAESTRO!P:P,_xludf.AGGREGATE(15,6,ROW(MAESTRO!$B$3:$B$1000)/((MAESTRO!$B$3:$B$1000="MILITARES")*(UPPER(MAESTRO!$L$3:$L$1000)="CONFIRMADO")),ROWS($A$3:A59))),"")</f>
        <v/>
      </c>
      <c r="Q59" s="10" t="str">
        <f ca="1">IFERROR(INDEX(MAESTRO!Q:Q,_xludf.AGGREGATE(15,6,ROW(MAESTRO!$B$3:$B$1000)/((MAESTRO!$B$3:$B$1000="MILITARES")*(UPPER(MAESTRO!$L$3:$L$1000)="CONFIRMADO")),ROWS($A$3:A59))),"")</f>
        <v/>
      </c>
      <c r="R59" s="10" t="str">
        <f ca="1">IFERROR(INDEX(MAESTRO!R:R,_xludf.AGGREGATE(15,6,ROW(MAESTRO!$B$3:$B$1000)/((MAESTRO!$B$3:$B$1000="MILITARES")*(UPPER(MAESTRO!$L$3:$L$1000)="CONFIRMADO")),ROWS($A$3:A59))),"")</f>
        <v/>
      </c>
      <c r="S59" s="10" t="str">
        <f ca="1">IFERROR(INDEX(MAESTRO!S:S,_xludf.AGGREGATE(15,6,ROW(MAESTRO!$B$3:$B$1000)/((MAESTRO!$B$3:$B$1000="MILITARES")*(UPPER(MAESTRO!$L$3:$L$1000)="CONFIRMADO")),ROWS($A$3:A59))),"")</f>
        <v/>
      </c>
      <c r="T59" s="10" t="str">
        <f ca="1">IFERROR(INDEX(MAESTRO!T:T,_xludf.AGGREGATE(15,6,ROW(MAESTRO!$B$3:$B$1000)/((MAESTRO!$B$3:$B$1000="MILITARES")*(UPPER(MAESTRO!$L$3:$L$1000)="CONFIRMADO")),ROWS($A$3:A59))),"")</f>
        <v/>
      </c>
      <c r="U59" s="10" t="str">
        <f ca="1">IFERROR(INDEX(MAESTRO!U:U,_xludf.AGGREGATE(15,6,ROW(MAESTRO!$B$3:$B$1000)/((MAESTRO!$B$3:$B$1000="MILITARES")*(UPPER(MAESTRO!$L$3:$L$1000)="CONFIRMADO")),ROWS($A$3:A59))),"")</f>
        <v/>
      </c>
      <c r="V59" s="10" t="str">
        <f ca="1">IFERROR(INDEX(MAESTRO!V:V,_xludf.AGGREGATE(15,6,ROW(MAESTRO!$B$3:$B$1000)/((MAESTRO!$B$3:$B$1000="MILITARES")*(UPPER(MAESTRO!$L$3:$L$1000)="CONFIRMADO")),ROWS($A$3:A59))),"")</f>
        <v/>
      </c>
      <c r="W59" s="10" t="str">
        <f ca="1">IFERROR(INDEX(MAESTRO!W:W,_xludf.AGGREGATE(15,6,ROW(MAESTRO!$B$3:$B$1000)/((MAESTRO!$B$3:$B$1000="MILITARES")*(UPPER(MAESTRO!$L$3:$L$1000)="CONFIRMADO")),ROWS($A$3:A59))),"")</f>
        <v/>
      </c>
      <c r="X59" s="10" t="str">
        <f ca="1">IFERROR(INDEX(MAESTRO!X:X,_xludf.AGGREGATE(15,6,ROW(MAESTRO!$B$3:$B$1000)/((MAESTRO!$B$3:$B$1000="MILITARES")*(UPPER(MAESTRO!$L$3:$L$1000)="CONFIRMADO")),ROWS($A$3:A59))),"")</f>
        <v/>
      </c>
    </row>
    <row r="60" spans="1:24" ht="22.05" customHeight="1">
      <c r="A60" s="15" t="str">
        <f ca="1">IFERROR(INDEX(MAESTRO!A:A,_xludf.AGGREGATE(15,6,ROW(MAESTRO!$B$3:$B$1000)/((MAESTRO!$B$3:$B$1000="MILITARES")*(UPPER(MAESTRO!$L$3:$L$1000)="CONFIRMADO")),ROWS($A$3:A60))),"")</f>
        <v/>
      </c>
      <c r="B60" s="15" t="str">
        <f ca="1">IFERROR(INDEX(MAESTRO!B:B,_xludf.AGGREGATE(15,6,ROW(MAESTRO!$B$3:$B$1000)/((MAESTRO!$B$3:$B$1000="MILITARES")*(UPPER(MAESTRO!$L$3:$L$1000)="CONFIRMADO")),ROWS($A$3:A60))),"")</f>
        <v/>
      </c>
      <c r="C60" s="15" t="str">
        <f ca="1">IFERROR(INDEX(MAESTRO!C:C,_xludf.AGGREGATE(15,6,ROW(MAESTRO!$B$3:$B$1000)/((MAESTRO!$B$3:$B$1000="MILITARES")*(UPPER(MAESTRO!$L$3:$L$1000)="CONFIRMADO")),ROWS($A$3:A60))),"")</f>
        <v/>
      </c>
      <c r="D60" s="15" t="str">
        <f ca="1">IFERROR(INDEX(MAESTRO!D:D,_xludf.AGGREGATE(15,6,ROW(MAESTRO!$B$3:$B$1000)/((MAESTRO!$B$3:$B$1000="MILITARES")*(UPPER(MAESTRO!$L$3:$L$1000)="CONFIRMADO")),ROWS($A$3:A60))),"")</f>
        <v/>
      </c>
      <c r="E60" s="15" t="str">
        <f ca="1">IFERROR(INDEX(MAESTRO!E:E,_xludf.AGGREGATE(15,6,ROW(MAESTRO!$B$3:$B$1000)/((MAESTRO!$B$3:$B$1000="MILITARES")*(UPPER(MAESTRO!$L$3:$L$1000)="CONFIRMADO")),ROWS($A$3:A60))),"")</f>
        <v/>
      </c>
      <c r="F60" s="15" t="str">
        <f ca="1">IFERROR(INDEX(MAESTRO!F:F,_xludf.AGGREGATE(15,6,ROW(MAESTRO!$B$3:$B$1000)/((MAESTRO!$B$3:$B$1000="MILITARES")*(UPPER(MAESTRO!$L$3:$L$1000)="CONFIRMADO")),ROWS($A$3:A60))),"")</f>
        <v/>
      </c>
      <c r="G60" s="15" t="str">
        <f ca="1">IFERROR(INDEX(MAESTRO!G:G,_xludf.AGGREGATE(15,6,ROW(MAESTRO!$B$3:$B$1000)/((MAESTRO!$B$3:$B$1000="MILITARES")*(UPPER(MAESTRO!$L$3:$L$1000)="CONFIRMADO")),ROWS($A$3:A60))),"")</f>
        <v/>
      </c>
      <c r="H60" s="15" t="str">
        <f ca="1">IFERROR(INDEX(MAESTRO!H:H,_xludf.AGGREGATE(15,6,ROW(MAESTRO!$B$3:$B$1000)/((MAESTRO!$B$3:$B$1000="MILITARES")*(UPPER(MAESTRO!$L$3:$L$1000)="CONFIRMADO")),ROWS($A$3:A60))),"")</f>
        <v/>
      </c>
      <c r="I60" s="15" t="str">
        <f ca="1">IFERROR(INDEX(MAESTRO!I:I,_xludf.AGGREGATE(15,6,ROW(MAESTRO!$B$3:$B$1000)/((MAESTRO!$B$3:$B$1000="MILITARES")*(UPPER(MAESTRO!$L$3:$L$1000)="CONFIRMADO")),ROWS($A$3:A60))),"")</f>
        <v/>
      </c>
      <c r="J60" s="15" t="str">
        <f ca="1">IFERROR(INDEX(MAESTRO!J:J,_xludf.AGGREGATE(15,6,ROW(MAESTRO!$B$3:$B$1000)/((MAESTRO!$B$3:$B$1000="MILITARES")*(UPPER(MAESTRO!$L$3:$L$1000)="CONFIRMADO")),ROWS($A$3:A60))),"")</f>
        <v/>
      </c>
      <c r="K60" s="15" t="str">
        <f ca="1">IFERROR(INDEX(MAESTRO!K:K,_xludf.AGGREGATE(15,6,ROW(MAESTRO!$B$3:$B$1000)/((MAESTRO!$B$3:$B$1000="MILITARES")*(UPPER(MAESTRO!$L$3:$L$1000)="CONFIRMADO")),ROWS($A$3:A60))),"")</f>
        <v/>
      </c>
      <c r="L60" s="15" t="str">
        <f ca="1">IFERROR(INDEX(MAESTRO!L:L,_xludf.AGGREGATE(15,6,ROW(MAESTRO!$B$3:$B$1000)/((MAESTRO!$B$3:$B$1000="MILITARES")*(UPPER(MAESTRO!$L$3:$L$1000)="CONFIRMADO")),ROWS($A$3:A60))),"")</f>
        <v/>
      </c>
      <c r="M60" s="15" t="str">
        <f ca="1">IFERROR(INDEX(MAESTRO!M:M,_xludf.AGGREGATE(15,6,ROW(MAESTRO!$B$3:$B$1000)/((MAESTRO!$B$3:$B$1000="MILITARES")*(UPPER(MAESTRO!$L$3:$L$1000)="CONFIRMADO")),ROWS($A$3:A60))),"")</f>
        <v/>
      </c>
      <c r="N60" s="15" t="str">
        <f ca="1">IFERROR(INDEX(MAESTRO!N:N,_xludf.AGGREGATE(15,6,ROW(MAESTRO!$B$3:$B$1000)/((MAESTRO!$B$3:$B$1000="MILITARES")*(UPPER(MAESTRO!$L$3:$L$1000)="CONFIRMADO")),ROWS($A$3:A60))),"")</f>
        <v/>
      </c>
      <c r="O60" s="15" t="str">
        <f ca="1">IFERROR(INDEX(MAESTRO!O:O,_xludf.AGGREGATE(15,6,ROW(MAESTRO!$B$3:$B$1000)/((MAESTRO!$B$3:$B$1000="MILITARES")*(UPPER(MAESTRO!$L$3:$L$1000)="CONFIRMADO")),ROWS($A$3:A60))),"")</f>
        <v/>
      </c>
      <c r="P60" s="15" t="str">
        <f ca="1">IFERROR(INDEX(MAESTRO!P:P,_xludf.AGGREGATE(15,6,ROW(MAESTRO!$B$3:$B$1000)/((MAESTRO!$B$3:$B$1000="MILITARES")*(UPPER(MAESTRO!$L$3:$L$1000)="CONFIRMADO")),ROWS($A$3:A60))),"")</f>
        <v/>
      </c>
      <c r="Q60" s="15" t="str">
        <f ca="1">IFERROR(INDEX(MAESTRO!Q:Q,_xludf.AGGREGATE(15,6,ROW(MAESTRO!$B$3:$B$1000)/((MAESTRO!$B$3:$B$1000="MILITARES")*(UPPER(MAESTRO!$L$3:$L$1000)="CONFIRMADO")),ROWS($A$3:A60))),"")</f>
        <v/>
      </c>
      <c r="R60" s="15" t="str">
        <f ca="1">IFERROR(INDEX(MAESTRO!R:R,_xludf.AGGREGATE(15,6,ROW(MAESTRO!$B$3:$B$1000)/((MAESTRO!$B$3:$B$1000="MILITARES")*(UPPER(MAESTRO!$L$3:$L$1000)="CONFIRMADO")),ROWS($A$3:A60))),"")</f>
        <v/>
      </c>
      <c r="S60" s="15" t="str">
        <f ca="1">IFERROR(INDEX(MAESTRO!S:S,_xludf.AGGREGATE(15,6,ROW(MAESTRO!$B$3:$B$1000)/((MAESTRO!$B$3:$B$1000="MILITARES")*(UPPER(MAESTRO!$L$3:$L$1000)="CONFIRMADO")),ROWS($A$3:A60))),"")</f>
        <v/>
      </c>
      <c r="T60" s="15" t="str">
        <f ca="1">IFERROR(INDEX(MAESTRO!T:T,_xludf.AGGREGATE(15,6,ROW(MAESTRO!$B$3:$B$1000)/((MAESTRO!$B$3:$B$1000="MILITARES")*(UPPER(MAESTRO!$L$3:$L$1000)="CONFIRMADO")),ROWS($A$3:A60))),"")</f>
        <v/>
      </c>
      <c r="U60" s="15" t="str">
        <f ca="1">IFERROR(INDEX(MAESTRO!U:U,_xludf.AGGREGATE(15,6,ROW(MAESTRO!$B$3:$B$1000)/((MAESTRO!$B$3:$B$1000="MILITARES")*(UPPER(MAESTRO!$L$3:$L$1000)="CONFIRMADO")),ROWS($A$3:A60))),"")</f>
        <v/>
      </c>
      <c r="V60" s="15" t="str">
        <f ca="1">IFERROR(INDEX(MAESTRO!V:V,_xludf.AGGREGATE(15,6,ROW(MAESTRO!$B$3:$B$1000)/((MAESTRO!$B$3:$B$1000="MILITARES")*(UPPER(MAESTRO!$L$3:$L$1000)="CONFIRMADO")),ROWS($A$3:A60))),"")</f>
        <v/>
      </c>
      <c r="W60" s="15" t="str">
        <f ca="1">IFERROR(INDEX(MAESTRO!W:W,_xludf.AGGREGATE(15,6,ROW(MAESTRO!$B$3:$B$1000)/((MAESTRO!$B$3:$B$1000="MILITARES")*(UPPER(MAESTRO!$L$3:$L$1000)="CONFIRMADO")),ROWS($A$3:A60))),"")</f>
        <v/>
      </c>
      <c r="X60" s="15" t="str">
        <f ca="1">IFERROR(INDEX(MAESTRO!X:X,_xludf.AGGREGATE(15,6,ROW(MAESTRO!$B$3:$B$1000)/((MAESTRO!$B$3:$B$1000="MILITARES")*(UPPER(MAESTRO!$L$3:$L$1000)="CONFIRMADO")),ROWS($A$3:A60))),"")</f>
        <v/>
      </c>
    </row>
    <row r="61" spans="1:24" ht="22.05" customHeight="1">
      <c r="A61" s="10" t="str">
        <f ca="1">IFERROR(INDEX(MAESTRO!A:A,_xludf.AGGREGATE(15,6,ROW(MAESTRO!$B$3:$B$1000)/((MAESTRO!$B$3:$B$1000="MILITARES")*(UPPER(MAESTRO!$L$3:$L$1000)="CONFIRMADO")),ROWS($A$3:A61))),"")</f>
        <v/>
      </c>
      <c r="B61" s="10" t="str">
        <f ca="1">IFERROR(INDEX(MAESTRO!B:B,_xludf.AGGREGATE(15,6,ROW(MAESTRO!$B$3:$B$1000)/((MAESTRO!$B$3:$B$1000="MILITARES")*(UPPER(MAESTRO!$L$3:$L$1000)="CONFIRMADO")),ROWS($A$3:A61))),"")</f>
        <v/>
      </c>
      <c r="C61" s="10" t="str">
        <f ca="1">IFERROR(INDEX(MAESTRO!C:C,_xludf.AGGREGATE(15,6,ROW(MAESTRO!$B$3:$B$1000)/((MAESTRO!$B$3:$B$1000="MILITARES")*(UPPER(MAESTRO!$L$3:$L$1000)="CONFIRMADO")),ROWS($A$3:A61))),"")</f>
        <v/>
      </c>
      <c r="D61" s="10" t="str">
        <f ca="1">IFERROR(INDEX(MAESTRO!D:D,_xludf.AGGREGATE(15,6,ROW(MAESTRO!$B$3:$B$1000)/((MAESTRO!$B$3:$B$1000="MILITARES")*(UPPER(MAESTRO!$L$3:$L$1000)="CONFIRMADO")),ROWS($A$3:A61))),"")</f>
        <v/>
      </c>
      <c r="E61" s="10" t="str">
        <f ca="1">IFERROR(INDEX(MAESTRO!E:E,_xludf.AGGREGATE(15,6,ROW(MAESTRO!$B$3:$B$1000)/((MAESTRO!$B$3:$B$1000="MILITARES")*(UPPER(MAESTRO!$L$3:$L$1000)="CONFIRMADO")),ROWS($A$3:A61))),"")</f>
        <v/>
      </c>
      <c r="F61" s="10" t="str">
        <f ca="1">IFERROR(INDEX(MAESTRO!F:F,_xludf.AGGREGATE(15,6,ROW(MAESTRO!$B$3:$B$1000)/((MAESTRO!$B$3:$B$1000="MILITARES")*(UPPER(MAESTRO!$L$3:$L$1000)="CONFIRMADO")),ROWS($A$3:A61))),"")</f>
        <v/>
      </c>
      <c r="G61" s="10" t="str">
        <f ca="1">IFERROR(INDEX(MAESTRO!G:G,_xludf.AGGREGATE(15,6,ROW(MAESTRO!$B$3:$B$1000)/((MAESTRO!$B$3:$B$1000="MILITARES")*(UPPER(MAESTRO!$L$3:$L$1000)="CONFIRMADO")),ROWS($A$3:A61))),"")</f>
        <v/>
      </c>
      <c r="H61" s="10" t="str">
        <f ca="1">IFERROR(INDEX(MAESTRO!H:H,_xludf.AGGREGATE(15,6,ROW(MAESTRO!$B$3:$B$1000)/((MAESTRO!$B$3:$B$1000="MILITARES")*(UPPER(MAESTRO!$L$3:$L$1000)="CONFIRMADO")),ROWS($A$3:A61))),"")</f>
        <v/>
      </c>
      <c r="I61" s="10" t="str">
        <f ca="1">IFERROR(INDEX(MAESTRO!I:I,_xludf.AGGREGATE(15,6,ROW(MAESTRO!$B$3:$B$1000)/((MAESTRO!$B$3:$B$1000="MILITARES")*(UPPER(MAESTRO!$L$3:$L$1000)="CONFIRMADO")),ROWS($A$3:A61))),"")</f>
        <v/>
      </c>
      <c r="J61" s="10" t="str">
        <f ca="1">IFERROR(INDEX(MAESTRO!J:J,_xludf.AGGREGATE(15,6,ROW(MAESTRO!$B$3:$B$1000)/((MAESTRO!$B$3:$B$1000="MILITARES")*(UPPER(MAESTRO!$L$3:$L$1000)="CONFIRMADO")),ROWS($A$3:A61))),"")</f>
        <v/>
      </c>
      <c r="K61" s="10" t="str">
        <f ca="1">IFERROR(INDEX(MAESTRO!K:K,_xludf.AGGREGATE(15,6,ROW(MAESTRO!$B$3:$B$1000)/((MAESTRO!$B$3:$B$1000="MILITARES")*(UPPER(MAESTRO!$L$3:$L$1000)="CONFIRMADO")),ROWS($A$3:A61))),"")</f>
        <v/>
      </c>
      <c r="L61" s="10" t="str">
        <f ca="1">IFERROR(INDEX(MAESTRO!L:L,_xludf.AGGREGATE(15,6,ROW(MAESTRO!$B$3:$B$1000)/((MAESTRO!$B$3:$B$1000="MILITARES")*(UPPER(MAESTRO!$L$3:$L$1000)="CONFIRMADO")),ROWS($A$3:A61))),"")</f>
        <v/>
      </c>
      <c r="M61" s="10" t="str">
        <f ca="1">IFERROR(INDEX(MAESTRO!M:M,_xludf.AGGREGATE(15,6,ROW(MAESTRO!$B$3:$B$1000)/((MAESTRO!$B$3:$B$1000="MILITARES")*(UPPER(MAESTRO!$L$3:$L$1000)="CONFIRMADO")),ROWS($A$3:A61))),"")</f>
        <v/>
      </c>
      <c r="N61" s="10" t="str">
        <f ca="1">IFERROR(INDEX(MAESTRO!N:N,_xludf.AGGREGATE(15,6,ROW(MAESTRO!$B$3:$B$1000)/((MAESTRO!$B$3:$B$1000="MILITARES")*(UPPER(MAESTRO!$L$3:$L$1000)="CONFIRMADO")),ROWS($A$3:A61))),"")</f>
        <v/>
      </c>
      <c r="O61" s="10" t="str">
        <f ca="1">IFERROR(INDEX(MAESTRO!O:O,_xludf.AGGREGATE(15,6,ROW(MAESTRO!$B$3:$B$1000)/((MAESTRO!$B$3:$B$1000="MILITARES")*(UPPER(MAESTRO!$L$3:$L$1000)="CONFIRMADO")),ROWS($A$3:A61))),"")</f>
        <v/>
      </c>
      <c r="P61" s="10" t="str">
        <f ca="1">IFERROR(INDEX(MAESTRO!P:P,_xludf.AGGREGATE(15,6,ROW(MAESTRO!$B$3:$B$1000)/((MAESTRO!$B$3:$B$1000="MILITARES")*(UPPER(MAESTRO!$L$3:$L$1000)="CONFIRMADO")),ROWS($A$3:A61))),"")</f>
        <v/>
      </c>
      <c r="Q61" s="10" t="str">
        <f ca="1">IFERROR(INDEX(MAESTRO!Q:Q,_xludf.AGGREGATE(15,6,ROW(MAESTRO!$B$3:$B$1000)/((MAESTRO!$B$3:$B$1000="MILITARES")*(UPPER(MAESTRO!$L$3:$L$1000)="CONFIRMADO")),ROWS($A$3:A61))),"")</f>
        <v/>
      </c>
      <c r="R61" s="10" t="str">
        <f ca="1">IFERROR(INDEX(MAESTRO!R:R,_xludf.AGGREGATE(15,6,ROW(MAESTRO!$B$3:$B$1000)/((MAESTRO!$B$3:$B$1000="MILITARES")*(UPPER(MAESTRO!$L$3:$L$1000)="CONFIRMADO")),ROWS($A$3:A61))),"")</f>
        <v/>
      </c>
      <c r="S61" s="10" t="str">
        <f ca="1">IFERROR(INDEX(MAESTRO!S:S,_xludf.AGGREGATE(15,6,ROW(MAESTRO!$B$3:$B$1000)/((MAESTRO!$B$3:$B$1000="MILITARES")*(UPPER(MAESTRO!$L$3:$L$1000)="CONFIRMADO")),ROWS($A$3:A61))),"")</f>
        <v/>
      </c>
      <c r="T61" s="10" t="str">
        <f ca="1">IFERROR(INDEX(MAESTRO!T:T,_xludf.AGGREGATE(15,6,ROW(MAESTRO!$B$3:$B$1000)/((MAESTRO!$B$3:$B$1000="MILITARES")*(UPPER(MAESTRO!$L$3:$L$1000)="CONFIRMADO")),ROWS($A$3:A61))),"")</f>
        <v/>
      </c>
      <c r="U61" s="10" t="str">
        <f ca="1">IFERROR(INDEX(MAESTRO!U:U,_xludf.AGGREGATE(15,6,ROW(MAESTRO!$B$3:$B$1000)/((MAESTRO!$B$3:$B$1000="MILITARES")*(UPPER(MAESTRO!$L$3:$L$1000)="CONFIRMADO")),ROWS($A$3:A61))),"")</f>
        <v/>
      </c>
      <c r="V61" s="10" t="str">
        <f ca="1">IFERROR(INDEX(MAESTRO!V:V,_xludf.AGGREGATE(15,6,ROW(MAESTRO!$B$3:$B$1000)/((MAESTRO!$B$3:$B$1000="MILITARES")*(UPPER(MAESTRO!$L$3:$L$1000)="CONFIRMADO")),ROWS($A$3:A61))),"")</f>
        <v/>
      </c>
      <c r="W61" s="10" t="str">
        <f ca="1">IFERROR(INDEX(MAESTRO!W:W,_xludf.AGGREGATE(15,6,ROW(MAESTRO!$B$3:$B$1000)/((MAESTRO!$B$3:$B$1000="MILITARES")*(UPPER(MAESTRO!$L$3:$L$1000)="CONFIRMADO")),ROWS($A$3:A61))),"")</f>
        <v/>
      </c>
      <c r="X61" s="10" t="str">
        <f ca="1">IFERROR(INDEX(MAESTRO!X:X,_xludf.AGGREGATE(15,6,ROW(MAESTRO!$B$3:$B$1000)/((MAESTRO!$B$3:$B$1000="MILITARES")*(UPPER(MAESTRO!$L$3:$L$1000)="CONFIRMADO")),ROWS($A$3:A61))),"")</f>
        <v/>
      </c>
    </row>
    <row r="62" spans="1:24" ht="22.05" customHeight="1">
      <c r="A62" s="15" t="str">
        <f ca="1">IFERROR(INDEX(MAESTRO!A:A,_xludf.AGGREGATE(15,6,ROW(MAESTRO!$B$3:$B$1000)/((MAESTRO!$B$3:$B$1000="MILITARES")*(UPPER(MAESTRO!$L$3:$L$1000)="CONFIRMADO")),ROWS($A$3:A62))),"")</f>
        <v/>
      </c>
      <c r="B62" s="15" t="str">
        <f ca="1">IFERROR(INDEX(MAESTRO!B:B,_xludf.AGGREGATE(15,6,ROW(MAESTRO!$B$3:$B$1000)/((MAESTRO!$B$3:$B$1000="MILITARES")*(UPPER(MAESTRO!$L$3:$L$1000)="CONFIRMADO")),ROWS($A$3:A62))),"")</f>
        <v/>
      </c>
      <c r="C62" s="15" t="str">
        <f ca="1">IFERROR(INDEX(MAESTRO!C:C,_xludf.AGGREGATE(15,6,ROW(MAESTRO!$B$3:$B$1000)/((MAESTRO!$B$3:$B$1000="MILITARES")*(UPPER(MAESTRO!$L$3:$L$1000)="CONFIRMADO")),ROWS($A$3:A62))),"")</f>
        <v/>
      </c>
      <c r="D62" s="15" t="str">
        <f ca="1">IFERROR(INDEX(MAESTRO!D:D,_xludf.AGGREGATE(15,6,ROW(MAESTRO!$B$3:$B$1000)/((MAESTRO!$B$3:$B$1000="MILITARES")*(UPPER(MAESTRO!$L$3:$L$1000)="CONFIRMADO")),ROWS($A$3:A62))),"")</f>
        <v/>
      </c>
      <c r="E62" s="15" t="str">
        <f ca="1">IFERROR(INDEX(MAESTRO!E:E,_xludf.AGGREGATE(15,6,ROW(MAESTRO!$B$3:$B$1000)/((MAESTRO!$B$3:$B$1000="MILITARES")*(UPPER(MAESTRO!$L$3:$L$1000)="CONFIRMADO")),ROWS($A$3:A62))),"")</f>
        <v/>
      </c>
      <c r="F62" s="15" t="str">
        <f ca="1">IFERROR(INDEX(MAESTRO!F:F,_xludf.AGGREGATE(15,6,ROW(MAESTRO!$B$3:$B$1000)/((MAESTRO!$B$3:$B$1000="MILITARES")*(UPPER(MAESTRO!$L$3:$L$1000)="CONFIRMADO")),ROWS($A$3:A62))),"")</f>
        <v/>
      </c>
      <c r="G62" s="15" t="str">
        <f ca="1">IFERROR(INDEX(MAESTRO!G:G,_xludf.AGGREGATE(15,6,ROW(MAESTRO!$B$3:$B$1000)/((MAESTRO!$B$3:$B$1000="MILITARES")*(UPPER(MAESTRO!$L$3:$L$1000)="CONFIRMADO")),ROWS($A$3:A62))),"")</f>
        <v/>
      </c>
      <c r="H62" s="15" t="str">
        <f ca="1">IFERROR(INDEX(MAESTRO!H:H,_xludf.AGGREGATE(15,6,ROW(MAESTRO!$B$3:$B$1000)/((MAESTRO!$B$3:$B$1000="MILITARES")*(UPPER(MAESTRO!$L$3:$L$1000)="CONFIRMADO")),ROWS($A$3:A62))),"")</f>
        <v/>
      </c>
      <c r="I62" s="15" t="str">
        <f ca="1">IFERROR(INDEX(MAESTRO!I:I,_xludf.AGGREGATE(15,6,ROW(MAESTRO!$B$3:$B$1000)/((MAESTRO!$B$3:$B$1000="MILITARES")*(UPPER(MAESTRO!$L$3:$L$1000)="CONFIRMADO")),ROWS($A$3:A62))),"")</f>
        <v/>
      </c>
      <c r="J62" s="15" t="str">
        <f ca="1">IFERROR(INDEX(MAESTRO!J:J,_xludf.AGGREGATE(15,6,ROW(MAESTRO!$B$3:$B$1000)/((MAESTRO!$B$3:$B$1000="MILITARES")*(UPPER(MAESTRO!$L$3:$L$1000)="CONFIRMADO")),ROWS($A$3:A62))),"")</f>
        <v/>
      </c>
      <c r="K62" s="15" t="str">
        <f ca="1">IFERROR(INDEX(MAESTRO!K:K,_xludf.AGGREGATE(15,6,ROW(MAESTRO!$B$3:$B$1000)/((MAESTRO!$B$3:$B$1000="MILITARES")*(UPPER(MAESTRO!$L$3:$L$1000)="CONFIRMADO")),ROWS($A$3:A62))),"")</f>
        <v/>
      </c>
      <c r="L62" s="15" t="str">
        <f ca="1">IFERROR(INDEX(MAESTRO!L:L,_xludf.AGGREGATE(15,6,ROW(MAESTRO!$B$3:$B$1000)/((MAESTRO!$B$3:$B$1000="MILITARES")*(UPPER(MAESTRO!$L$3:$L$1000)="CONFIRMADO")),ROWS($A$3:A62))),"")</f>
        <v/>
      </c>
      <c r="M62" s="15" t="str">
        <f ca="1">IFERROR(INDEX(MAESTRO!M:M,_xludf.AGGREGATE(15,6,ROW(MAESTRO!$B$3:$B$1000)/((MAESTRO!$B$3:$B$1000="MILITARES")*(UPPER(MAESTRO!$L$3:$L$1000)="CONFIRMADO")),ROWS($A$3:A62))),"")</f>
        <v/>
      </c>
      <c r="N62" s="15" t="str">
        <f ca="1">IFERROR(INDEX(MAESTRO!N:N,_xludf.AGGREGATE(15,6,ROW(MAESTRO!$B$3:$B$1000)/((MAESTRO!$B$3:$B$1000="MILITARES")*(UPPER(MAESTRO!$L$3:$L$1000)="CONFIRMADO")),ROWS($A$3:A62))),"")</f>
        <v/>
      </c>
      <c r="O62" s="15" t="str">
        <f ca="1">IFERROR(INDEX(MAESTRO!O:O,_xludf.AGGREGATE(15,6,ROW(MAESTRO!$B$3:$B$1000)/((MAESTRO!$B$3:$B$1000="MILITARES")*(UPPER(MAESTRO!$L$3:$L$1000)="CONFIRMADO")),ROWS($A$3:A62))),"")</f>
        <v/>
      </c>
      <c r="P62" s="15" t="str">
        <f ca="1">IFERROR(INDEX(MAESTRO!P:P,_xludf.AGGREGATE(15,6,ROW(MAESTRO!$B$3:$B$1000)/((MAESTRO!$B$3:$B$1000="MILITARES")*(UPPER(MAESTRO!$L$3:$L$1000)="CONFIRMADO")),ROWS($A$3:A62))),"")</f>
        <v/>
      </c>
      <c r="Q62" s="15" t="str">
        <f ca="1">IFERROR(INDEX(MAESTRO!Q:Q,_xludf.AGGREGATE(15,6,ROW(MAESTRO!$B$3:$B$1000)/((MAESTRO!$B$3:$B$1000="MILITARES")*(UPPER(MAESTRO!$L$3:$L$1000)="CONFIRMADO")),ROWS($A$3:A62))),"")</f>
        <v/>
      </c>
      <c r="R62" s="15" t="str">
        <f ca="1">IFERROR(INDEX(MAESTRO!R:R,_xludf.AGGREGATE(15,6,ROW(MAESTRO!$B$3:$B$1000)/((MAESTRO!$B$3:$B$1000="MILITARES")*(UPPER(MAESTRO!$L$3:$L$1000)="CONFIRMADO")),ROWS($A$3:A62))),"")</f>
        <v/>
      </c>
      <c r="S62" s="15" t="str">
        <f ca="1">IFERROR(INDEX(MAESTRO!S:S,_xludf.AGGREGATE(15,6,ROW(MAESTRO!$B$3:$B$1000)/((MAESTRO!$B$3:$B$1000="MILITARES")*(UPPER(MAESTRO!$L$3:$L$1000)="CONFIRMADO")),ROWS($A$3:A62))),"")</f>
        <v/>
      </c>
      <c r="T62" s="15" t="str">
        <f ca="1">IFERROR(INDEX(MAESTRO!T:T,_xludf.AGGREGATE(15,6,ROW(MAESTRO!$B$3:$B$1000)/((MAESTRO!$B$3:$B$1000="MILITARES")*(UPPER(MAESTRO!$L$3:$L$1000)="CONFIRMADO")),ROWS($A$3:A62))),"")</f>
        <v/>
      </c>
      <c r="U62" s="15" t="str">
        <f ca="1">IFERROR(INDEX(MAESTRO!U:U,_xludf.AGGREGATE(15,6,ROW(MAESTRO!$B$3:$B$1000)/((MAESTRO!$B$3:$B$1000="MILITARES")*(UPPER(MAESTRO!$L$3:$L$1000)="CONFIRMADO")),ROWS($A$3:A62))),"")</f>
        <v/>
      </c>
      <c r="V62" s="15" t="str">
        <f ca="1">IFERROR(INDEX(MAESTRO!V:V,_xludf.AGGREGATE(15,6,ROW(MAESTRO!$B$3:$B$1000)/((MAESTRO!$B$3:$B$1000="MILITARES")*(UPPER(MAESTRO!$L$3:$L$1000)="CONFIRMADO")),ROWS($A$3:A62))),"")</f>
        <v/>
      </c>
      <c r="W62" s="15" t="str">
        <f ca="1">IFERROR(INDEX(MAESTRO!W:W,_xludf.AGGREGATE(15,6,ROW(MAESTRO!$B$3:$B$1000)/((MAESTRO!$B$3:$B$1000="MILITARES")*(UPPER(MAESTRO!$L$3:$L$1000)="CONFIRMADO")),ROWS($A$3:A62))),"")</f>
        <v/>
      </c>
      <c r="X62" s="15" t="str">
        <f ca="1">IFERROR(INDEX(MAESTRO!X:X,_xludf.AGGREGATE(15,6,ROW(MAESTRO!$B$3:$B$1000)/((MAESTRO!$B$3:$B$1000="MILITARES")*(UPPER(MAESTRO!$L$3:$L$1000)="CONFIRMADO")),ROWS($A$3:A62))),"")</f>
        <v/>
      </c>
    </row>
    <row r="63" spans="1:24" ht="22.05" customHeight="1">
      <c r="A63" s="10" t="str">
        <f ca="1">IFERROR(INDEX(MAESTRO!A:A,_xludf.AGGREGATE(15,6,ROW(MAESTRO!$B$3:$B$1000)/((MAESTRO!$B$3:$B$1000="MILITARES")*(UPPER(MAESTRO!$L$3:$L$1000)="CONFIRMADO")),ROWS($A$3:A63))),"")</f>
        <v/>
      </c>
      <c r="B63" s="10" t="str">
        <f ca="1">IFERROR(INDEX(MAESTRO!B:B,_xludf.AGGREGATE(15,6,ROW(MAESTRO!$B$3:$B$1000)/((MAESTRO!$B$3:$B$1000="MILITARES")*(UPPER(MAESTRO!$L$3:$L$1000)="CONFIRMADO")),ROWS($A$3:A63))),"")</f>
        <v/>
      </c>
      <c r="C63" s="10" t="str">
        <f ca="1">IFERROR(INDEX(MAESTRO!C:C,_xludf.AGGREGATE(15,6,ROW(MAESTRO!$B$3:$B$1000)/((MAESTRO!$B$3:$B$1000="MILITARES")*(UPPER(MAESTRO!$L$3:$L$1000)="CONFIRMADO")),ROWS($A$3:A63))),"")</f>
        <v/>
      </c>
      <c r="D63" s="10" t="str">
        <f ca="1">IFERROR(INDEX(MAESTRO!D:D,_xludf.AGGREGATE(15,6,ROW(MAESTRO!$B$3:$B$1000)/((MAESTRO!$B$3:$B$1000="MILITARES")*(UPPER(MAESTRO!$L$3:$L$1000)="CONFIRMADO")),ROWS($A$3:A63))),"")</f>
        <v/>
      </c>
      <c r="E63" s="10" t="str">
        <f ca="1">IFERROR(INDEX(MAESTRO!E:E,_xludf.AGGREGATE(15,6,ROW(MAESTRO!$B$3:$B$1000)/((MAESTRO!$B$3:$B$1000="MILITARES")*(UPPER(MAESTRO!$L$3:$L$1000)="CONFIRMADO")),ROWS($A$3:A63))),"")</f>
        <v/>
      </c>
      <c r="F63" s="10" t="str">
        <f ca="1">IFERROR(INDEX(MAESTRO!F:F,_xludf.AGGREGATE(15,6,ROW(MAESTRO!$B$3:$B$1000)/((MAESTRO!$B$3:$B$1000="MILITARES")*(UPPER(MAESTRO!$L$3:$L$1000)="CONFIRMADO")),ROWS($A$3:A63))),"")</f>
        <v/>
      </c>
      <c r="G63" s="10" t="str">
        <f ca="1">IFERROR(INDEX(MAESTRO!G:G,_xludf.AGGREGATE(15,6,ROW(MAESTRO!$B$3:$B$1000)/((MAESTRO!$B$3:$B$1000="MILITARES")*(UPPER(MAESTRO!$L$3:$L$1000)="CONFIRMADO")),ROWS($A$3:A63))),"")</f>
        <v/>
      </c>
      <c r="H63" s="10" t="str">
        <f ca="1">IFERROR(INDEX(MAESTRO!H:H,_xludf.AGGREGATE(15,6,ROW(MAESTRO!$B$3:$B$1000)/((MAESTRO!$B$3:$B$1000="MILITARES")*(UPPER(MAESTRO!$L$3:$L$1000)="CONFIRMADO")),ROWS($A$3:A63))),"")</f>
        <v/>
      </c>
      <c r="I63" s="10" t="str">
        <f ca="1">IFERROR(INDEX(MAESTRO!I:I,_xludf.AGGREGATE(15,6,ROW(MAESTRO!$B$3:$B$1000)/((MAESTRO!$B$3:$B$1000="MILITARES")*(UPPER(MAESTRO!$L$3:$L$1000)="CONFIRMADO")),ROWS($A$3:A63))),"")</f>
        <v/>
      </c>
      <c r="J63" s="10" t="str">
        <f ca="1">IFERROR(INDEX(MAESTRO!J:J,_xludf.AGGREGATE(15,6,ROW(MAESTRO!$B$3:$B$1000)/((MAESTRO!$B$3:$B$1000="MILITARES")*(UPPER(MAESTRO!$L$3:$L$1000)="CONFIRMADO")),ROWS($A$3:A63))),"")</f>
        <v/>
      </c>
      <c r="K63" s="10" t="str">
        <f ca="1">IFERROR(INDEX(MAESTRO!K:K,_xludf.AGGREGATE(15,6,ROW(MAESTRO!$B$3:$B$1000)/((MAESTRO!$B$3:$B$1000="MILITARES")*(UPPER(MAESTRO!$L$3:$L$1000)="CONFIRMADO")),ROWS($A$3:A63))),"")</f>
        <v/>
      </c>
      <c r="L63" s="10" t="str">
        <f ca="1">IFERROR(INDEX(MAESTRO!L:L,_xludf.AGGREGATE(15,6,ROW(MAESTRO!$B$3:$B$1000)/((MAESTRO!$B$3:$B$1000="MILITARES")*(UPPER(MAESTRO!$L$3:$L$1000)="CONFIRMADO")),ROWS($A$3:A63))),"")</f>
        <v/>
      </c>
      <c r="M63" s="10" t="str">
        <f ca="1">IFERROR(INDEX(MAESTRO!M:M,_xludf.AGGREGATE(15,6,ROW(MAESTRO!$B$3:$B$1000)/((MAESTRO!$B$3:$B$1000="MILITARES")*(UPPER(MAESTRO!$L$3:$L$1000)="CONFIRMADO")),ROWS($A$3:A63))),"")</f>
        <v/>
      </c>
      <c r="N63" s="10" t="str">
        <f ca="1">IFERROR(INDEX(MAESTRO!N:N,_xludf.AGGREGATE(15,6,ROW(MAESTRO!$B$3:$B$1000)/((MAESTRO!$B$3:$B$1000="MILITARES")*(UPPER(MAESTRO!$L$3:$L$1000)="CONFIRMADO")),ROWS($A$3:A63))),"")</f>
        <v/>
      </c>
      <c r="O63" s="10" t="str">
        <f ca="1">IFERROR(INDEX(MAESTRO!O:O,_xludf.AGGREGATE(15,6,ROW(MAESTRO!$B$3:$B$1000)/((MAESTRO!$B$3:$B$1000="MILITARES")*(UPPER(MAESTRO!$L$3:$L$1000)="CONFIRMADO")),ROWS($A$3:A63))),"")</f>
        <v/>
      </c>
      <c r="P63" s="10" t="str">
        <f ca="1">IFERROR(INDEX(MAESTRO!P:P,_xludf.AGGREGATE(15,6,ROW(MAESTRO!$B$3:$B$1000)/((MAESTRO!$B$3:$B$1000="MILITARES")*(UPPER(MAESTRO!$L$3:$L$1000)="CONFIRMADO")),ROWS($A$3:A63))),"")</f>
        <v/>
      </c>
      <c r="Q63" s="10" t="str">
        <f ca="1">IFERROR(INDEX(MAESTRO!Q:Q,_xludf.AGGREGATE(15,6,ROW(MAESTRO!$B$3:$B$1000)/((MAESTRO!$B$3:$B$1000="MILITARES")*(UPPER(MAESTRO!$L$3:$L$1000)="CONFIRMADO")),ROWS($A$3:A63))),"")</f>
        <v/>
      </c>
      <c r="R63" s="10" t="str">
        <f ca="1">IFERROR(INDEX(MAESTRO!R:R,_xludf.AGGREGATE(15,6,ROW(MAESTRO!$B$3:$B$1000)/((MAESTRO!$B$3:$B$1000="MILITARES")*(UPPER(MAESTRO!$L$3:$L$1000)="CONFIRMADO")),ROWS($A$3:A63))),"")</f>
        <v/>
      </c>
      <c r="S63" s="10" t="str">
        <f ca="1">IFERROR(INDEX(MAESTRO!S:S,_xludf.AGGREGATE(15,6,ROW(MAESTRO!$B$3:$B$1000)/((MAESTRO!$B$3:$B$1000="MILITARES")*(UPPER(MAESTRO!$L$3:$L$1000)="CONFIRMADO")),ROWS($A$3:A63))),"")</f>
        <v/>
      </c>
      <c r="T63" s="10" t="str">
        <f ca="1">IFERROR(INDEX(MAESTRO!T:T,_xludf.AGGREGATE(15,6,ROW(MAESTRO!$B$3:$B$1000)/((MAESTRO!$B$3:$B$1000="MILITARES")*(UPPER(MAESTRO!$L$3:$L$1000)="CONFIRMADO")),ROWS($A$3:A63))),"")</f>
        <v/>
      </c>
      <c r="U63" s="10" t="str">
        <f ca="1">IFERROR(INDEX(MAESTRO!U:U,_xludf.AGGREGATE(15,6,ROW(MAESTRO!$B$3:$B$1000)/((MAESTRO!$B$3:$B$1000="MILITARES")*(UPPER(MAESTRO!$L$3:$L$1000)="CONFIRMADO")),ROWS($A$3:A63))),"")</f>
        <v/>
      </c>
      <c r="V63" s="10" t="str">
        <f ca="1">IFERROR(INDEX(MAESTRO!V:V,_xludf.AGGREGATE(15,6,ROW(MAESTRO!$B$3:$B$1000)/((MAESTRO!$B$3:$B$1000="MILITARES")*(UPPER(MAESTRO!$L$3:$L$1000)="CONFIRMADO")),ROWS($A$3:A63))),"")</f>
        <v/>
      </c>
      <c r="W63" s="10" t="str">
        <f ca="1">IFERROR(INDEX(MAESTRO!W:W,_xludf.AGGREGATE(15,6,ROW(MAESTRO!$B$3:$B$1000)/((MAESTRO!$B$3:$B$1000="MILITARES")*(UPPER(MAESTRO!$L$3:$L$1000)="CONFIRMADO")),ROWS($A$3:A63))),"")</f>
        <v/>
      </c>
      <c r="X63" s="10" t="str">
        <f ca="1">IFERROR(INDEX(MAESTRO!X:X,_xludf.AGGREGATE(15,6,ROW(MAESTRO!$B$3:$B$1000)/((MAESTRO!$B$3:$B$1000="MILITARES")*(UPPER(MAESTRO!$L$3:$L$1000)="CONFIRMADO")),ROWS($A$3:A63))),"")</f>
        <v/>
      </c>
    </row>
    <row r="64" spans="1:24" ht="22.05" customHeight="1">
      <c r="A64" s="15" t="str">
        <f ca="1">IFERROR(INDEX(MAESTRO!A:A,_xludf.AGGREGATE(15,6,ROW(MAESTRO!$B$3:$B$1000)/((MAESTRO!$B$3:$B$1000="MILITARES")*(UPPER(MAESTRO!$L$3:$L$1000)="CONFIRMADO")),ROWS($A$3:A64))),"")</f>
        <v/>
      </c>
      <c r="B64" s="15" t="str">
        <f ca="1">IFERROR(INDEX(MAESTRO!B:B,_xludf.AGGREGATE(15,6,ROW(MAESTRO!$B$3:$B$1000)/((MAESTRO!$B$3:$B$1000="MILITARES")*(UPPER(MAESTRO!$L$3:$L$1000)="CONFIRMADO")),ROWS($A$3:A64))),"")</f>
        <v/>
      </c>
      <c r="C64" s="15" t="str">
        <f ca="1">IFERROR(INDEX(MAESTRO!C:C,_xludf.AGGREGATE(15,6,ROW(MAESTRO!$B$3:$B$1000)/((MAESTRO!$B$3:$B$1000="MILITARES")*(UPPER(MAESTRO!$L$3:$L$1000)="CONFIRMADO")),ROWS($A$3:A64))),"")</f>
        <v/>
      </c>
      <c r="D64" s="15" t="str">
        <f ca="1">IFERROR(INDEX(MAESTRO!D:D,_xludf.AGGREGATE(15,6,ROW(MAESTRO!$B$3:$B$1000)/((MAESTRO!$B$3:$B$1000="MILITARES")*(UPPER(MAESTRO!$L$3:$L$1000)="CONFIRMADO")),ROWS($A$3:A64))),"")</f>
        <v/>
      </c>
      <c r="E64" s="15" t="str">
        <f ca="1">IFERROR(INDEX(MAESTRO!E:E,_xludf.AGGREGATE(15,6,ROW(MAESTRO!$B$3:$B$1000)/((MAESTRO!$B$3:$B$1000="MILITARES")*(UPPER(MAESTRO!$L$3:$L$1000)="CONFIRMADO")),ROWS($A$3:A64))),"")</f>
        <v/>
      </c>
      <c r="F64" s="15" t="str">
        <f ca="1">IFERROR(INDEX(MAESTRO!F:F,_xludf.AGGREGATE(15,6,ROW(MAESTRO!$B$3:$B$1000)/((MAESTRO!$B$3:$B$1000="MILITARES")*(UPPER(MAESTRO!$L$3:$L$1000)="CONFIRMADO")),ROWS($A$3:A64))),"")</f>
        <v/>
      </c>
      <c r="G64" s="15" t="str">
        <f ca="1">IFERROR(INDEX(MAESTRO!G:G,_xludf.AGGREGATE(15,6,ROW(MAESTRO!$B$3:$B$1000)/((MAESTRO!$B$3:$B$1000="MILITARES")*(UPPER(MAESTRO!$L$3:$L$1000)="CONFIRMADO")),ROWS($A$3:A64))),"")</f>
        <v/>
      </c>
      <c r="H64" s="15" t="str">
        <f ca="1">IFERROR(INDEX(MAESTRO!H:H,_xludf.AGGREGATE(15,6,ROW(MAESTRO!$B$3:$B$1000)/((MAESTRO!$B$3:$B$1000="MILITARES")*(UPPER(MAESTRO!$L$3:$L$1000)="CONFIRMADO")),ROWS($A$3:A64))),"")</f>
        <v/>
      </c>
      <c r="I64" s="15" t="str">
        <f ca="1">IFERROR(INDEX(MAESTRO!I:I,_xludf.AGGREGATE(15,6,ROW(MAESTRO!$B$3:$B$1000)/((MAESTRO!$B$3:$B$1000="MILITARES")*(UPPER(MAESTRO!$L$3:$L$1000)="CONFIRMADO")),ROWS($A$3:A64))),"")</f>
        <v/>
      </c>
      <c r="J64" s="15" t="str">
        <f ca="1">IFERROR(INDEX(MAESTRO!J:J,_xludf.AGGREGATE(15,6,ROW(MAESTRO!$B$3:$B$1000)/((MAESTRO!$B$3:$B$1000="MILITARES")*(UPPER(MAESTRO!$L$3:$L$1000)="CONFIRMADO")),ROWS($A$3:A64))),"")</f>
        <v/>
      </c>
      <c r="K64" s="15" t="str">
        <f ca="1">IFERROR(INDEX(MAESTRO!K:K,_xludf.AGGREGATE(15,6,ROW(MAESTRO!$B$3:$B$1000)/((MAESTRO!$B$3:$B$1000="MILITARES")*(UPPER(MAESTRO!$L$3:$L$1000)="CONFIRMADO")),ROWS($A$3:A64))),"")</f>
        <v/>
      </c>
      <c r="L64" s="15" t="str">
        <f ca="1">IFERROR(INDEX(MAESTRO!L:L,_xludf.AGGREGATE(15,6,ROW(MAESTRO!$B$3:$B$1000)/((MAESTRO!$B$3:$B$1000="MILITARES")*(UPPER(MAESTRO!$L$3:$L$1000)="CONFIRMADO")),ROWS($A$3:A64))),"")</f>
        <v/>
      </c>
      <c r="M64" s="15" t="str">
        <f ca="1">IFERROR(INDEX(MAESTRO!M:M,_xludf.AGGREGATE(15,6,ROW(MAESTRO!$B$3:$B$1000)/((MAESTRO!$B$3:$B$1000="MILITARES")*(UPPER(MAESTRO!$L$3:$L$1000)="CONFIRMADO")),ROWS($A$3:A64))),"")</f>
        <v/>
      </c>
      <c r="N64" s="15" t="str">
        <f ca="1">IFERROR(INDEX(MAESTRO!N:N,_xludf.AGGREGATE(15,6,ROW(MAESTRO!$B$3:$B$1000)/((MAESTRO!$B$3:$B$1000="MILITARES")*(UPPER(MAESTRO!$L$3:$L$1000)="CONFIRMADO")),ROWS($A$3:A64))),"")</f>
        <v/>
      </c>
      <c r="O64" s="15" t="str">
        <f ca="1">IFERROR(INDEX(MAESTRO!O:O,_xludf.AGGREGATE(15,6,ROW(MAESTRO!$B$3:$B$1000)/((MAESTRO!$B$3:$B$1000="MILITARES")*(UPPER(MAESTRO!$L$3:$L$1000)="CONFIRMADO")),ROWS($A$3:A64))),"")</f>
        <v/>
      </c>
      <c r="P64" s="15" t="str">
        <f ca="1">IFERROR(INDEX(MAESTRO!P:P,_xludf.AGGREGATE(15,6,ROW(MAESTRO!$B$3:$B$1000)/((MAESTRO!$B$3:$B$1000="MILITARES")*(UPPER(MAESTRO!$L$3:$L$1000)="CONFIRMADO")),ROWS($A$3:A64))),"")</f>
        <v/>
      </c>
      <c r="Q64" s="15" t="str">
        <f ca="1">IFERROR(INDEX(MAESTRO!Q:Q,_xludf.AGGREGATE(15,6,ROW(MAESTRO!$B$3:$B$1000)/((MAESTRO!$B$3:$B$1000="MILITARES")*(UPPER(MAESTRO!$L$3:$L$1000)="CONFIRMADO")),ROWS($A$3:A64))),"")</f>
        <v/>
      </c>
      <c r="R64" s="15" t="str">
        <f ca="1">IFERROR(INDEX(MAESTRO!R:R,_xludf.AGGREGATE(15,6,ROW(MAESTRO!$B$3:$B$1000)/((MAESTRO!$B$3:$B$1000="MILITARES")*(UPPER(MAESTRO!$L$3:$L$1000)="CONFIRMADO")),ROWS($A$3:A64))),"")</f>
        <v/>
      </c>
      <c r="S64" s="15" t="str">
        <f ca="1">IFERROR(INDEX(MAESTRO!S:S,_xludf.AGGREGATE(15,6,ROW(MAESTRO!$B$3:$B$1000)/((MAESTRO!$B$3:$B$1000="MILITARES")*(UPPER(MAESTRO!$L$3:$L$1000)="CONFIRMADO")),ROWS($A$3:A64))),"")</f>
        <v/>
      </c>
      <c r="T64" s="15" t="str">
        <f ca="1">IFERROR(INDEX(MAESTRO!T:T,_xludf.AGGREGATE(15,6,ROW(MAESTRO!$B$3:$B$1000)/((MAESTRO!$B$3:$B$1000="MILITARES")*(UPPER(MAESTRO!$L$3:$L$1000)="CONFIRMADO")),ROWS($A$3:A64))),"")</f>
        <v/>
      </c>
      <c r="U64" s="15" t="str">
        <f ca="1">IFERROR(INDEX(MAESTRO!U:U,_xludf.AGGREGATE(15,6,ROW(MAESTRO!$B$3:$B$1000)/((MAESTRO!$B$3:$B$1000="MILITARES")*(UPPER(MAESTRO!$L$3:$L$1000)="CONFIRMADO")),ROWS($A$3:A64))),"")</f>
        <v/>
      </c>
      <c r="V64" s="15" t="str">
        <f ca="1">IFERROR(INDEX(MAESTRO!V:V,_xludf.AGGREGATE(15,6,ROW(MAESTRO!$B$3:$B$1000)/((MAESTRO!$B$3:$B$1000="MILITARES")*(UPPER(MAESTRO!$L$3:$L$1000)="CONFIRMADO")),ROWS($A$3:A64))),"")</f>
        <v/>
      </c>
      <c r="W64" s="15" t="str">
        <f ca="1">IFERROR(INDEX(MAESTRO!W:W,_xludf.AGGREGATE(15,6,ROW(MAESTRO!$B$3:$B$1000)/((MAESTRO!$B$3:$B$1000="MILITARES")*(UPPER(MAESTRO!$L$3:$L$1000)="CONFIRMADO")),ROWS($A$3:A64))),"")</f>
        <v/>
      </c>
      <c r="X64" s="15" t="str">
        <f ca="1">IFERROR(INDEX(MAESTRO!X:X,_xludf.AGGREGATE(15,6,ROW(MAESTRO!$B$3:$B$1000)/((MAESTRO!$B$3:$B$1000="MILITARES")*(UPPER(MAESTRO!$L$3:$L$1000)="CONFIRMADO")),ROWS($A$3:A64))),"")</f>
        <v/>
      </c>
    </row>
    <row r="65" spans="1:24" ht="22.05" customHeight="1">
      <c r="A65" s="10" t="str">
        <f ca="1">IFERROR(INDEX(MAESTRO!A:A,_xludf.AGGREGATE(15,6,ROW(MAESTRO!$B$3:$B$1000)/((MAESTRO!$B$3:$B$1000="MILITARES")*(UPPER(MAESTRO!$L$3:$L$1000)="CONFIRMADO")),ROWS($A$3:A65))),"")</f>
        <v/>
      </c>
      <c r="B65" s="10" t="str">
        <f ca="1">IFERROR(INDEX(MAESTRO!B:B,_xludf.AGGREGATE(15,6,ROW(MAESTRO!$B$3:$B$1000)/((MAESTRO!$B$3:$B$1000="MILITARES")*(UPPER(MAESTRO!$L$3:$L$1000)="CONFIRMADO")),ROWS($A$3:A65))),"")</f>
        <v/>
      </c>
      <c r="C65" s="10" t="str">
        <f ca="1">IFERROR(INDEX(MAESTRO!C:C,_xludf.AGGREGATE(15,6,ROW(MAESTRO!$B$3:$B$1000)/((MAESTRO!$B$3:$B$1000="MILITARES")*(UPPER(MAESTRO!$L$3:$L$1000)="CONFIRMADO")),ROWS($A$3:A65))),"")</f>
        <v/>
      </c>
      <c r="D65" s="10" t="str">
        <f ca="1">IFERROR(INDEX(MAESTRO!D:D,_xludf.AGGREGATE(15,6,ROW(MAESTRO!$B$3:$B$1000)/((MAESTRO!$B$3:$B$1000="MILITARES")*(UPPER(MAESTRO!$L$3:$L$1000)="CONFIRMADO")),ROWS($A$3:A65))),"")</f>
        <v/>
      </c>
      <c r="E65" s="10" t="str">
        <f ca="1">IFERROR(INDEX(MAESTRO!E:E,_xludf.AGGREGATE(15,6,ROW(MAESTRO!$B$3:$B$1000)/((MAESTRO!$B$3:$B$1000="MILITARES")*(UPPER(MAESTRO!$L$3:$L$1000)="CONFIRMADO")),ROWS($A$3:A65))),"")</f>
        <v/>
      </c>
      <c r="F65" s="10" t="str">
        <f ca="1">IFERROR(INDEX(MAESTRO!F:F,_xludf.AGGREGATE(15,6,ROW(MAESTRO!$B$3:$B$1000)/((MAESTRO!$B$3:$B$1000="MILITARES")*(UPPER(MAESTRO!$L$3:$L$1000)="CONFIRMADO")),ROWS($A$3:A65))),"")</f>
        <v/>
      </c>
      <c r="G65" s="10" t="str">
        <f ca="1">IFERROR(INDEX(MAESTRO!G:G,_xludf.AGGREGATE(15,6,ROW(MAESTRO!$B$3:$B$1000)/((MAESTRO!$B$3:$B$1000="MILITARES")*(UPPER(MAESTRO!$L$3:$L$1000)="CONFIRMADO")),ROWS($A$3:A65))),"")</f>
        <v/>
      </c>
      <c r="H65" s="10" t="str">
        <f ca="1">IFERROR(INDEX(MAESTRO!H:H,_xludf.AGGREGATE(15,6,ROW(MAESTRO!$B$3:$B$1000)/((MAESTRO!$B$3:$B$1000="MILITARES")*(UPPER(MAESTRO!$L$3:$L$1000)="CONFIRMADO")),ROWS($A$3:A65))),"")</f>
        <v/>
      </c>
      <c r="I65" s="10" t="str">
        <f ca="1">IFERROR(INDEX(MAESTRO!I:I,_xludf.AGGREGATE(15,6,ROW(MAESTRO!$B$3:$B$1000)/((MAESTRO!$B$3:$B$1000="MILITARES")*(UPPER(MAESTRO!$L$3:$L$1000)="CONFIRMADO")),ROWS($A$3:A65))),"")</f>
        <v/>
      </c>
      <c r="J65" s="10" t="str">
        <f ca="1">IFERROR(INDEX(MAESTRO!J:J,_xludf.AGGREGATE(15,6,ROW(MAESTRO!$B$3:$B$1000)/((MAESTRO!$B$3:$B$1000="MILITARES")*(UPPER(MAESTRO!$L$3:$L$1000)="CONFIRMADO")),ROWS($A$3:A65))),"")</f>
        <v/>
      </c>
      <c r="K65" s="10" t="str">
        <f ca="1">IFERROR(INDEX(MAESTRO!K:K,_xludf.AGGREGATE(15,6,ROW(MAESTRO!$B$3:$B$1000)/((MAESTRO!$B$3:$B$1000="MILITARES")*(UPPER(MAESTRO!$L$3:$L$1000)="CONFIRMADO")),ROWS($A$3:A65))),"")</f>
        <v/>
      </c>
      <c r="L65" s="10" t="str">
        <f ca="1">IFERROR(INDEX(MAESTRO!L:L,_xludf.AGGREGATE(15,6,ROW(MAESTRO!$B$3:$B$1000)/((MAESTRO!$B$3:$B$1000="MILITARES")*(UPPER(MAESTRO!$L$3:$L$1000)="CONFIRMADO")),ROWS($A$3:A65))),"")</f>
        <v/>
      </c>
      <c r="M65" s="10" t="str">
        <f ca="1">IFERROR(INDEX(MAESTRO!M:M,_xludf.AGGREGATE(15,6,ROW(MAESTRO!$B$3:$B$1000)/((MAESTRO!$B$3:$B$1000="MILITARES")*(UPPER(MAESTRO!$L$3:$L$1000)="CONFIRMADO")),ROWS($A$3:A65))),"")</f>
        <v/>
      </c>
      <c r="N65" s="10" t="str">
        <f ca="1">IFERROR(INDEX(MAESTRO!N:N,_xludf.AGGREGATE(15,6,ROW(MAESTRO!$B$3:$B$1000)/((MAESTRO!$B$3:$B$1000="MILITARES")*(UPPER(MAESTRO!$L$3:$L$1000)="CONFIRMADO")),ROWS($A$3:A65))),"")</f>
        <v/>
      </c>
      <c r="O65" s="10" t="str">
        <f ca="1">IFERROR(INDEX(MAESTRO!O:O,_xludf.AGGREGATE(15,6,ROW(MAESTRO!$B$3:$B$1000)/((MAESTRO!$B$3:$B$1000="MILITARES")*(UPPER(MAESTRO!$L$3:$L$1000)="CONFIRMADO")),ROWS($A$3:A65))),"")</f>
        <v/>
      </c>
      <c r="P65" s="10" t="str">
        <f ca="1">IFERROR(INDEX(MAESTRO!P:P,_xludf.AGGREGATE(15,6,ROW(MAESTRO!$B$3:$B$1000)/((MAESTRO!$B$3:$B$1000="MILITARES")*(UPPER(MAESTRO!$L$3:$L$1000)="CONFIRMADO")),ROWS($A$3:A65))),"")</f>
        <v/>
      </c>
      <c r="Q65" s="10" t="str">
        <f ca="1">IFERROR(INDEX(MAESTRO!Q:Q,_xludf.AGGREGATE(15,6,ROW(MAESTRO!$B$3:$B$1000)/((MAESTRO!$B$3:$B$1000="MILITARES")*(UPPER(MAESTRO!$L$3:$L$1000)="CONFIRMADO")),ROWS($A$3:A65))),"")</f>
        <v/>
      </c>
      <c r="R65" s="10" t="str">
        <f ca="1">IFERROR(INDEX(MAESTRO!R:R,_xludf.AGGREGATE(15,6,ROW(MAESTRO!$B$3:$B$1000)/((MAESTRO!$B$3:$B$1000="MILITARES")*(UPPER(MAESTRO!$L$3:$L$1000)="CONFIRMADO")),ROWS($A$3:A65))),"")</f>
        <v/>
      </c>
      <c r="S65" s="10" t="str">
        <f ca="1">IFERROR(INDEX(MAESTRO!S:S,_xludf.AGGREGATE(15,6,ROW(MAESTRO!$B$3:$B$1000)/((MAESTRO!$B$3:$B$1000="MILITARES")*(UPPER(MAESTRO!$L$3:$L$1000)="CONFIRMADO")),ROWS($A$3:A65))),"")</f>
        <v/>
      </c>
      <c r="T65" s="10" t="str">
        <f ca="1">IFERROR(INDEX(MAESTRO!T:T,_xludf.AGGREGATE(15,6,ROW(MAESTRO!$B$3:$B$1000)/((MAESTRO!$B$3:$B$1000="MILITARES")*(UPPER(MAESTRO!$L$3:$L$1000)="CONFIRMADO")),ROWS($A$3:A65))),"")</f>
        <v/>
      </c>
      <c r="U65" s="10" t="str">
        <f ca="1">IFERROR(INDEX(MAESTRO!U:U,_xludf.AGGREGATE(15,6,ROW(MAESTRO!$B$3:$B$1000)/((MAESTRO!$B$3:$B$1000="MILITARES")*(UPPER(MAESTRO!$L$3:$L$1000)="CONFIRMADO")),ROWS($A$3:A65))),"")</f>
        <v/>
      </c>
      <c r="V65" s="10" t="str">
        <f ca="1">IFERROR(INDEX(MAESTRO!V:V,_xludf.AGGREGATE(15,6,ROW(MAESTRO!$B$3:$B$1000)/((MAESTRO!$B$3:$B$1000="MILITARES")*(UPPER(MAESTRO!$L$3:$L$1000)="CONFIRMADO")),ROWS($A$3:A65))),"")</f>
        <v/>
      </c>
      <c r="W65" s="10" t="str">
        <f ca="1">IFERROR(INDEX(MAESTRO!W:W,_xludf.AGGREGATE(15,6,ROW(MAESTRO!$B$3:$B$1000)/((MAESTRO!$B$3:$B$1000="MILITARES")*(UPPER(MAESTRO!$L$3:$L$1000)="CONFIRMADO")),ROWS($A$3:A65))),"")</f>
        <v/>
      </c>
      <c r="X65" s="10" t="str">
        <f ca="1">IFERROR(INDEX(MAESTRO!X:X,_xludf.AGGREGATE(15,6,ROW(MAESTRO!$B$3:$B$1000)/((MAESTRO!$B$3:$B$1000="MILITARES")*(UPPER(MAESTRO!$L$3:$L$1000)="CONFIRMADO")),ROWS($A$3:A65))),"")</f>
        <v/>
      </c>
    </row>
    <row r="66" spans="1:24" ht="22.05" customHeight="1">
      <c r="A66" s="15" t="str">
        <f ca="1">IFERROR(INDEX(MAESTRO!A:A,_xludf.AGGREGATE(15,6,ROW(MAESTRO!$B$3:$B$1000)/((MAESTRO!$B$3:$B$1000="MILITARES")*(UPPER(MAESTRO!$L$3:$L$1000)="CONFIRMADO")),ROWS($A$3:A66))),"")</f>
        <v/>
      </c>
      <c r="B66" s="15" t="str">
        <f ca="1">IFERROR(INDEX(MAESTRO!B:B,_xludf.AGGREGATE(15,6,ROW(MAESTRO!$B$3:$B$1000)/((MAESTRO!$B$3:$B$1000="MILITARES")*(UPPER(MAESTRO!$L$3:$L$1000)="CONFIRMADO")),ROWS($A$3:A66))),"")</f>
        <v/>
      </c>
      <c r="C66" s="15" t="str">
        <f ca="1">IFERROR(INDEX(MAESTRO!C:C,_xludf.AGGREGATE(15,6,ROW(MAESTRO!$B$3:$B$1000)/((MAESTRO!$B$3:$B$1000="MILITARES")*(UPPER(MAESTRO!$L$3:$L$1000)="CONFIRMADO")),ROWS($A$3:A66))),"")</f>
        <v/>
      </c>
      <c r="D66" s="15" t="str">
        <f ca="1">IFERROR(INDEX(MAESTRO!D:D,_xludf.AGGREGATE(15,6,ROW(MAESTRO!$B$3:$B$1000)/((MAESTRO!$B$3:$B$1000="MILITARES")*(UPPER(MAESTRO!$L$3:$L$1000)="CONFIRMADO")),ROWS($A$3:A66))),"")</f>
        <v/>
      </c>
      <c r="E66" s="15" t="str">
        <f ca="1">IFERROR(INDEX(MAESTRO!E:E,_xludf.AGGREGATE(15,6,ROW(MAESTRO!$B$3:$B$1000)/((MAESTRO!$B$3:$B$1000="MILITARES")*(UPPER(MAESTRO!$L$3:$L$1000)="CONFIRMADO")),ROWS($A$3:A66))),"")</f>
        <v/>
      </c>
      <c r="F66" s="15" t="str">
        <f ca="1">IFERROR(INDEX(MAESTRO!F:F,_xludf.AGGREGATE(15,6,ROW(MAESTRO!$B$3:$B$1000)/((MAESTRO!$B$3:$B$1000="MILITARES")*(UPPER(MAESTRO!$L$3:$L$1000)="CONFIRMADO")),ROWS($A$3:A66))),"")</f>
        <v/>
      </c>
      <c r="G66" s="15" t="str">
        <f ca="1">IFERROR(INDEX(MAESTRO!G:G,_xludf.AGGREGATE(15,6,ROW(MAESTRO!$B$3:$B$1000)/((MAESTRO!$B$3:$B$1000="MILITARES")*(UPPER(MAESTRO!$L$3:$L$1000)="CONFIRMADO")),ROWS($A$3:A66))),"")</f>
        <v/>
      </c>
      <c r="H66" s="15" t="str">
        <f ca="1">IFERROR(INDEX(MAESTRO!H:H,_xludf.AGGREGATE(15,6,ROW(MAESTRO!$B$3:$B$1000)/((MAESTRO!$B$3:$B$1000="MILITARES")*(UPPER(MAESTRO!$L$3:$L$1000)="CONFIRMADO")),ROWS($A$3:A66))),"")</f>
        <v/>
      </c>
      <c r="I66" s="15" t="str">
        <f ca="1">IFERROR(INDEX(MAESTRO!I:I,_xludf.AGGREGATE(15,6,ROW(MAESTRO!$B$3:$B$1000)/((MAESTRO!$B$3:$B$1000="MILITARES")*(UPPER(MAESTRO!$L$3:$L$1000)="CONFIRMADO")),ROWS($A$3:A66))),"")</f>
        <v/>
      </c>
      <c r="J66" s="15" t="str">
        <f ca="1">IFERROR(INDEX(MAESTRO!J:J,_xludf.AGGREGATE(15,6,ROW(MAESTRO!$B$3:$B$1000)/((MAESTRO!$B$3:$B$1000="MILITARES")*(UPPER(MAESTRO!$L$3:$L$1000)="CONFIRMADO")),ROWS($A$3:A66))),"")</f>
        <v/>
      </c>
      <c r="K66" s="15" t="str">
        <f ca="1">IFERROR(INDEX(MAESTRO!K:K,_xludf.AGGREGATE(15,6,ROW(MAESTRO!$B$3:$B$1000)/((MAESTRO!$B$3:$B$1000="MILITARES")*(UPPER(MAESTRO!$L$3:$L$1000)="CONFIRMADO")),ROWS($A$3:A66))),"")</f>
        <v/>
      </c>
      <c r="L66" s="15" t="str">
        <f ca="1">IFERROR(INDEX(MAESTRO!L:L,_xludf.AGGREGATE(15,6,ROW(MAESTRO!$B$3:$B$1000)/((MAESTRO!$B$3:$B$1000="MILITARES")*(UPPER(MAESTRO!$L$3:$L$1000)="CONFIRMADO")),ROWS($A$3:A66))),"")</f>
        <v/>
      </c>
      <c r="M66" s="15" t="str">
        <f ca="1">IFERROR(INDEX(MAESTRO!M:M,_xludf.AGGREGATE(15,6,ROW(MAESTRO!$B$3:$B$1000)/((MAESTRO!$B$3:$B$1000="MILITARES")*(UPPER(MAESTRO!$L$3:$L$1000)="CONFIRMADO")),ROWS($A$3:A66))),"")</f>
        <v/>
      </c>
      <c r="N66" s="15" t="str">
        <f ca="1">IFERROR(INDEX(MAESTRO!N:N,_xludf.AGGREGATE(15,6,ROW(MAESTRO!$B$3:$B$1000)/((MAESTRO!$B$3:$B$1000="MILITARES")*(UPPER(MAESTRO!$L$3:$L$1000)="CONFIRMADO")),ROWS($A$3:A66))),"")</f>
        <v/>
      </c>
      <c r="O66" s="15" t="str">
        <f ca="1">IFERROR(INDEX(MAESTRO!O:O,_xludf.AGGREGATE(15,6,ROW(MAESTRO!$B$3:$B$1000)/((MAESTRO!$B$3:$B$1000="MILITARES")*(UPPER(MAESTRO!$L$3:$L$1000)="CONFIRMADO")),ROWS($A$3:A66))),"")</f>
        <v/>
      </c>
      <c r="P66" s="15" t="str">
        <f ca="1">IFERROR(INDEX(MAESTRO!P:P,_xludf.AGGREGATE(15,6,ROW(MAESTRO!$B$3:$B$1000)/((MAESTRO!$B$3:$B$1000="MILITARES")*(UPPER(MAESTRO!$L$3:$L$1000)="CONFIRMADO")),ROWS($A$3:A66))),"")</f>
        <v/>
      </c>
      <c r="Q66" s="15" t="str">
        <f ca="1">IFERROR(INDEX(MAESTRO!Q:Q,_xludf.AGGREGATE(15,6,ROW(MAESTRO!$B$3:$B$1000)/((MAESTRO!$B$3:$B$1000="MILITARES")*(UPPER(MAESTRO!$L$3:$L$1000)="CONFIRMADO")),ROWS($A$3:A66))),"")</f>
        <v/>
      </c>
      <c r="R66" s="15" t="str">
        <f ca="1">IFERROR(INDEX(MAESTRO!R:R,_xludf.AGGREGATE(15,6,ROW(MAESTRO!$B$3:$B$1000)/((MAESTRO!$B$3:$B$1000="MILITARES")*(UPPER(MAESTRO!$L$3:$L$1000)="CONFIRMADO")),ROWS($A$3:A66))),"")</f>
        <v/>
      </c>
      <c r="S66" s="15" t="str">
        <f ca="1">IFERROR(INDEX(MAESTRO!S:S,_xludf.AGGREGATE(15,6,ROW(MAESTRO!$B$3:$B$1000)/((MAESTRO!$B$3:$B$1000="MILITARES")*(UPPER(MAESTRO!$L$3:$L$1000)="CONFIRMADO")),ROWS($A$3:A66))),"")</f>
        <v/>
      </c>
      <c r="T66" s="15" t="str">
        <f ca="1">IFERROR(INDEX(MAESTRO!T:T,_xludf.AGGREGATE(15,6,ROW(MAESTRO!$B$3:$B$1000)/((MAESTRO!$B$3:$B$1000="MILITARES")*(UPPER(MAESTRO!$L$3:$L$1000)="CONFIRMADO")),ROWS($A$3:A66))),"")</f>
        <v/>
      </c>
      <c r="U66" s="15" t="str">
        <f ca="1">IFERROR(INDEX(MAESTRO!U:U,_xludf.AGGREGATE(15,6,ROW(MAESTRO!$B$3:$B$1000)/((MAESTRO!$B$3:$B$1000="MILITARES")*(UPPER(MAESTRO!$L$3:$L$1000)="CONFIRMADO")),ROWS($A$3:A66))),"")</f>
        <v/>
      </c>
      <c r="V66" s="15" t="str">
        <f ca="1">IFERROR(INDEX(MAESTRO!V:V,_xludf.AGGREGATE(15,6,ROW(MAESTRO!$B$3:$B$1000)/((MAESTRO!$B$3:$B$1000="MILITARES")*(UPPER(MAESTRO!$L$3:$L$1000)="CONFIRMADO")),ROWS($A$3:A66))),"")</f>
        <v/>
      </c>
      <c r="W66" s="15" t="str">
        <f ca="1">IFERROR(INDEX(MAESTRO!W:W,_xludf.AGGREGATE(15,6,ROW(MAESTRO!$B$3:$B$1000)/((MAESTRO!$B$3:$B$1000="MILITARES")*(UPPER(MAESTRO!$L$3:$L$1000)="CONFIRMADO")),ROWS($A$3:A66))),"")</f>
        <v/>
      </c>
      <c r="X66" s="15" t="str">
        <f ca="1">IFERROR(INDEX(MAESTRO!X:X,_xludf.AGGREGATE(15,6,ROW(MAESTRO!$B$3:$B$1000)/((MAESTRO!$B$3:$B$1000="MILITARES")*(UPPER(MAESTRO!$L$3:$L$1000)="CONFIRMADO")),ROWS($A$3:A66))),"")</f>
        <v/>
      </c>
    </row>
    <row r="67" spans="1:24" ht="22.05" customHeight="1">
      <c r="A67" s="10" t="str">
        <f ca="1">IFERROR(INDEX(MAESTRO!A:A,_xludf.AGGREGATE(15,6,ROW(MAESTRO!$B$3:$B$1000)/((MAESTRO!$B$3:$B$1000="MILITARES")*(UPPER(MAESTRO!$L$3:$L$1000)="CONFIRMADO")),ROWS($A$3:A67))),"")</f>
        <v/>
      </c>
      <c r="B67" s="10" t="str">
        <f ca="1">IFERROR(INDEX(MAESTRO!B:B,_xludf.AGGREGATE(15,6,ROW(MAESTRO!$B$3:$B$1000)/((MAESTRO!$B$3:$B$1000="MILITARES")*(UPPER(MAESTRO!$L$3:$L$1000)="CONFIRMADO")),ROWS($A$3:A67))),"")</f>
        <v/>
      </c>
      <c r="C67" s="10" t="str">
        <f ca="1">IFERROR(INDEX(MAESTRO!C:C,_xludf.AGGREGATE(15,6,ROW(MAESTRO!$B$3:$B$1000)/((MAESTRO!$B$3:$B$1000="MILITARES")*(UPPER(MAESTRO!$L$3:$L$1000)="CONFIRMADO")),ROWS($A$3:A67))),"")</f>
        <v/>
      </c>
      <c r="D67" s="10" t="str">
        <f ca="1">IFERROR(INDEX(MAESTRO!D:D,_xludf.AGGREGATE(15,6,ROW(MAESTRO!$B$3:$B$1000)/((MAESTRO!$B$3:$B$1000="MILITARES")*(UPPER(MAESTRO!$L$3:$L$1000)="CONFIRMADO")),ROWS($A$3:A67))),"")</f>
        <v/>
      </c>
      <c r="E67" s="10" t="str">
        <f ca="1">IFERROR(INDEX(MAESTRO!E:E,_xludf.AGGREGATE(15,6,ROW(MAESTRO!$B$3:$B$1000)/((MAESTRO!$B$3:$B$1000="MILITARES")*(UPPER(MAESTRO!$L$3:$L$1000)="CONFIRMADO")),ROWS($A$3:A67))),"")</f>
        <v/>
      </c>
      <c r="F67" s="10" t="str">
        <f ca="1">IFERROR(INDEX(MAESTRO!F:F,_xludf.AGGREGATE(15,6,ROW(MAESTRO!$B$3:$B$1000)/((MAESTRO!$B$3:$B$1000="MILITARES")*(UPPER(MAESTRO!$L$3:$L$1000)="CONFIRMADO")),ROWS($A$3:A67))),"")</f>
        <v/>
      </c>
      <c r="G67" s="10" t="str">
        <f ca="1">IFERROR(INDEX(MAESTRO!G:G,_xludf.AGGREGATE(15,6,ROW(MAESTRO!$B$3:$B$1000)/((MAESTRO!$B$3:$B$1000="MILITARES")*(UPPER(MAESTRO!$L$3:$L$1000)="CONFIRMADO")),ROWS($A$3:A67))),"")</f>
        <v/>
      </c>
      <c r="H67" s="10" t="str">
        <f ca="1">IFERROR(INDEX(MAESTRO!H:H,_xludf.AGGREGATE(15,6,ROW(MAESTRO!$B$3:$B$1000)/((MAESTRO!$B$3:$B$1000="MILITARES")*(UPPER(MAESTRO!$L$3:$L$1000)="CONFIRMADO")),ROWS($A$3:A67))),"")</f>
        <v/>
      </c>
      <c r="I67" s="10" t="str">
        <f ca="1">IFERROR(INDEX(MAESTRO!I:I,_xludf.AGGREGATE(15,6,ROW(MAESTRO!$B$3:$B$1000)/((MAESTRO!$B$3:$B$1000="MILITARES")*(UPPER(MAESTRO!$L$3:$L$1000)="CONFIRMADO")),ROWS($A$3:A67))),"")</f>
        <v/>
      </c>
      <c r="J67" s="10" t="str">
        <f ca="1">IFERROR(INDEX(MAESTRO!J:J,_xludf.AGGREGATE(15,6,ROW(MAESTRO!$B$3:$B$1000)/((MAESTRO!$B$3:$B$1000="MILITARES")*(UPPER(MAESTRO!$L$3:$L$1000)="CONFIRMADO")),ROWS($A$3:A67))),"")</f>
        <v/>
      </c>
      <c r="K67" s="10" t="str">
        <f ca="1">IFERROR(INDEX(MAESTRO!K:K,_xludf.AGGREGATE(15,6,ROW(MAESTRO!$B$3:$B$1000)/((MAESTRO!$B$3:$B$1000="MILITARES")*(UPPER(MAESTRO!$L$3:$L$1000)="CONFIRMADO")),ROWS($A$3:A67))),"")</f>
        <v/>
      </c>
      <c r="L67" s="10" t="str">
        <f ca="1">IFERROR(INDEX(MAESTRO!L:L,_xludf.AGGREGATE(15,6,ROW(MAESTRO!$B$3:$B$1000)/((MAESTRO!$B$3:$B$1000="MILITARES")*(UPPER(MAESTRO!$L$3:$L$1000)="CONFIRMADO")),ROWS($A$3:A67))),"")</f>
        <v/>
      </c>
      <c r="M67" s="10" t="str">
        <f ca="1">IFERROR(INDEX(MAESTRO!M:M,_xludf.AGGREGATE(15,6,ROW(MAESTRO!$B$3:$B$1000)/((MAESTRO!$B$3:$B$1000="MILITARES")*(UPPER(MAESTRO!$L$3:$L$1000)="CONFIRMADO")),ROWS($A$3:A67))),"")</f>
        <v/>
      </c>
      <c r="N67" s="10" t="str">
        <f ca="1">IFERROR(INDEX(MAESTRO!N:N,_xludf.AGGREGATE(15,6,ROW(MAESTRO!$B$3:$B$1000)/((MAESTRO!$B$3:$B$1000="MILITARES")*(UPPER(MAESTRO!$L$3:$L$1000)="CONFIRMADO")),ROWS($A$3:A67))),"")</f>
        <v/>
      </c>
      <c r="O67" s="10" t="str">
        <f ca="1">IFERROR(INDEX(MAESTRO!O:O,_xludf.AGGREGATE(15,6,ROW(MAESTRO!$B$3:$B$1000)/((MAESTRO!$B$3:$B$1000="MILITARES")*(UPPER(MAESTRO!$L$3:$L$1000)="CONFIRMADO")),ROWS($A$3:A67))),"")</f>
        <v/>
      </c>
      <c r="P67" s="10" t="str">
        <f ca="1">IFERROR(INDEX(MAESTRO!P:P,_xludf.AGGREGATE(15,6,ROW(MAESTRO!$B$3:$B$1000)/((MAESTRO!$B$3:$B$1000="MILITARES")*(UPPER(MAESTRO!$L$3:$L$1000)="CONFIRMADO")),ROWS($A$3:A67))),"")</f>
        <v/>
      </c>
      <c r="Q67" s="10" t="str">
        <f ca="1">IFERROR(INDEX(MAESTRO!Q:Q,_xludf.AGGREGATE(15,6,ROW(MAESTRO!$B$3:$B$1000)/((MAESTRO!$B$3:$B$1000="MILITARES")*(UPPER(MAESTRO!$L$3:$L$1000)="CONFIRMADO")),ROWS($A$3:A67))),"")</f>
        <v/>
      </c>
      <c r="R67" s="10" t="str">
        <f ca="1">IFERROR(INDEX(MAESTRO!R:R,_xludf.AGGREGATE(15,6,ROW(MAESTRO!$B$3:$B$1000)/((MAESTRO!$B$3:$B$1000="MILITARES")*(UPPER(MAESTRO!$L$3:$L$1000)="CONFIRMADO")),ROWS($A$3:A67))),"")</f>
        <v/>
      </c>
      <c r="S67" s="10" t="str">
        <f ca="1">IFERROR(INDEX(MAESTRO!S:S,_xludf.AGGREGATE(15,6,ROW(MAESTRO!$B$3:$B$1000)/((MAESTRO!$B$3:$B$1000="MILITARES")*(UPPER(MAESTRO!$L$3:$L$1000)="CONFIRMADO")),ROWS($A$3:A67))),"")</f>
        <v/>
      </c>
      <c r="T67" s="10" t="str">
        <f ca="1">IFERROR(INDEX(MAESTRO!T:T,_xludf.AGGREGATE(15,6,ROW(MAESTRO!$B$3:$B$1000)/((MAESTRO!$B$3:$B$1000="MILITARES")*(UPPER(MAESTRO!$L$3:$L$1000)="CONFIRMADO")),ROWS($A$3:A67))),"")</f>
        <v/>
      </c>
      <c r="U67" s="10" t="str">
        <f ca="1">IFERROR(INDEX(MAESTRO!U:U,_xludf.AGGREGATE(15,6,ROW(MAESTRO!$B$3:$B$1000)/((MAESTRO!$B$3:$B$1000="MILITARES")*(UPPER(MAESTRO!$L$3:$L$1000)="CONFIRMADO")),ROWS($A$3:A67))),"")</f>
        <v/>
      </c>
      <c r="V67" s="10" t="str">
        <f ca="1">IFERROR(INDEX(MAESTRO!V:V,_xludf.AGGREGATE(15,6,ROW(MAESTRO!$B$3:$B$1000)/((MAESTRO!$B$3:$B$1000="MILITARES")*(UPPER(MAESTRO!$L$3:$L$1000)="CONFIRMADO")),ROWS($A$3:A67))),"")</f>
        <v/>
      </c>
      <c r="W67" s="10" t="str">
        <f ca="1">IFERROR(INDEX(MAESTRO!W:W,_xludf.AGGREGATE(15,6,ROW(MAESTRO!$B$3:$B$1000)/((MAESTRO!$B$3:$B$1000="MILITARES")*(UPPER(MAESTRO!$L$3:$L$1000)="CONFIRMADO")),ROWS($A$3:A67))),"")</f>
        <v/>
      </c>
      <c r="X67" s="10" t="str">
        <f ca="1">IFERROR(INDEX(MAESTRO!X:X,_xludf.AGGREGATE(15,6,ROW(MAESTRO!$B$3:$B$1000)/((MAESTRO!$B$3:$B$1000="MILITARES")*(UPPER(MAESTRO!$L$3:$L$1000)="CONFIRMADO")),ROWS($A$3:A67))),"")</f>
        <v/>
      </c>
    </row>
    <row r="68" spans="1:24" ht="22.05" customHeight="1">
      <c r="A68" s="15" t="str">
        <f ca="1">IFERROR(INDEX(MAESTRO!A:A,_xludf.AGGREGATE(15,6,ROW(MAESTRO!$B$3:$B$1000)/((MAESTRO!$B$3:$B$1000="MILITARES")*(UPPER(MAESTRO!$L$3:$L$1000)="CONFIRMADO")),ROWS($A$3:A68))),"")</f>
        <v/>
      </c>
      <c r="B68" s="15" t="str">
        <f ca="1">IFERROR(INDEX(MAESTRO!B:B,_xludf.AGGREGATE(15,6,ROW(MAESTRO!$B$3:$B$1000)/((MAESTRO!$B$3:$B$1000="MILITARES")*(UPPER(MAESTRO!$L$3:$L$1000)="CONFIRMADO")),ROWS($A$3:A68))),"")</f>
        <v/>
      </c>
      <c r="C68" s="15" t="str">
        <f ca="1">IFERROR(INDEX(MAESTRO!C:C,_xludf.AGGREGATE(15,6,ROW(MAESTRO!$B$3:$B$1000)/((MAESTRO!$B$3:$B$1000="MILITARES")*(UPPER(MAESTRO!$L$3:$L$1000)="CONFIRMADO")),ROWS($A$3:A68))),"")</f>
        <v/>
      </c>
      <c r="D68" s="15" t="str">
        <f ca="1">IFERROR(INDEX(MAESTRO!D:D,_xludf.AGGREGATE(15,6,ROW(MAESTRO!$B$3:$B$1000)/((MAESTRO!$B$3:$B$1000="MILITARES")*(UPPER(MAESTRO!$L$3:$L$1000)="CONFIRMADO")),ROWS($A$3:A68))),"")</f>
        <v/>
      </c>
      <c r="E68" s="15" t="str">
        <f ca="1">IFERROR(INDEX(MAESTRO!E:E,_xludf.AGGREGATE(15,6,ROW(MAESTRO!$B$3:$B$1000)/((MAESTRO!$B$3:$B$1000="MILITARES")*(UPPER(MAESTRO!$L$3:$L$1000)="CONFIRMADO")),ROWS($A$3:A68))),"")</f>
        <v/>
      </c>
      <c r="F68" s="15" t="str">
        <f ca="1">IFERROR(INDEX(MAESTRO!F:F,_xludf.AGGREGATE(15,6,ROW(MAESTRO!$B$3:$B$1000)/((MAESTRO!$B$3:$B$1000="MILITARES")*(UPPER(MAESTRO!$L$3:$L$1000)="CONFIRMADO")),ROWS($A$3:A68))),"")</f>
        <v/>
      </c>
      <c r="G68" s="15" t="str">
        <f ca="1">IFERROR(INDEX(MAESTRO!G:G,_xludf.AGGREGATE(15,6,ROW(MAESTRO!$B$3:$B$1000)/((MAESTRO!$B$3:$B$1000="MILITARES")*(UPPER(MAESTRO!$L$3:$L$1000)="CONFIRMADO")),ROWS($A$3:A68))),"")</f>
        <v/>
      </c>
      <c r="H68" s="15" t="str">
        <f ca="1">IFERROR(INDEX(MAESTRO!H:H,_xludf.AGGREGATE(15,6,ROW(MAESTRO!$B$3:$B$1000)/((MAESTRO!$B$3:$B$1000="MILITARES")*(UPPER(MAESTRO!$L$3:$L$1000)="CONFIRMADO")),ROWS($A$3:A68))),"")</f>
        <v/>
      </c>
      <c r="I68" s="15" t="str">
        <f ca="1">IFERROR(INDEX(MAESTRO!I:I,_xludf.AGGREGATE(15,6,ROW(MAESTRO!$B$3:$B$1000)/((MAESTRO!$B$3:$B$1000="MILITARES")*(UPPER(MAESTRO!$L$3:$L$1000)="CONFIRMADO")),ROWS($A$3:A68))),"")</f>
        <v/>
      </c>
      <c r="J68" s="15" t="str">
        <f ca="1">IFERROR(INDEX(MAESTRO!J:J,_xludf.AGGREGATE(15,6,ROW(MAESTRO!$B$3:$B$1000)/((MAESTRO!$B$3:$B$1000="MILITARES")*(UPPER(MAESTRO!$L$3:$L$1000)="CONFIRMADO")),ROWS($A$3:A68))),"")</f>
        <v/>
      </c>
      <c r="K68" s="15" t="str">
        <f ca="1">IFERROR(INDEX(MAESTRO!K:K,_xludf.AGGREGATE(15,6,ROW(MAESTRO!$B$3:$B$1000)/((MAESTRO!$B$3:$B$1000="MILITARES")*(UPPER(MAESTRO!$L$3:$L$1000)="CONFIRMADO")),ROWS($A$3:A68))),"")</f>
        <v/>
      </c>
      <c r="L68" s="15" t="str">
        <f ca="1">IFERROR(INDEX(MAESTRO!L:L,_xludf.AGGREGATE(15,6,ROW(MAESTRO!$B$3:$B$1000)/((MAESTRO!$B$3:$B$1000="MILITARES")*(UPPER(MAESTRO!$L$3:$L$1000)="CONFIRMADO")),ROWS($A$3:A68))),"")</f>
        <v/>
      </c>
      <c r="M68" s="15" t="str">
        <f ca="1">IFERROR(INDEX(MAESTRO!M:M,_xludf.AGGREGATE(15,6,ROW(MAESTRO!$B$3:$B$1000)/((MAESTRO!$B$3:$B$1000="MILITARES")*(UPPER(MAESTRO!$L$3:$L$1000)="CONFIRMADO")),ROWS($A$3:A68))),"")</f>
        <v/>
      </c>
      <c r="N68" s="15" t="str">
        <f ca="1">IFERROR(INDEX(MAESTRO!N:N,_xludf.AGGREGATE(15,6,ROW(MAESTRO!$B$3:$B$1000)/((MAESTRO!$B$3:$B$1000="MILITARES")*(UPPER(MAESTRO!$L$3:$L$1000)="CONFIRMADO")),ROWS($A$3:A68))),"")</f>
        <v/>
      </c>
      <c r="O68" s="15" t="str">
        <f ca="1">IFERROR(INDEX(MAESTRO!O:O,_xludf.AGGREGATE(15,6,ROW(MAESTRO!$B$3:$B$1000)/((MAESTRO!$B$3:$B$1000="MILITARES")*(UPPER(MAESTRO!$L$3:$L$1000)="CONFIRMADO")),ROWS($A$3:A68))),"")</f>
        <v/>
      </c>
      <c r="P68" s="15" t="str">
        <f ca="1">IFERROR(INDEX(MAESTRO!P:P,_xludf.AGGREGATE(15,6,ROW(MAESTRO!$B$3:$B$1000)/((MAESTRO!$B$3:$B$1000="MILITARES")*(UPPER(MAESTRO!$L$3:$L$1000)="CONFIRMADO")),ROWS($A$3:A68))),"")</f>
        <v/>
      </c>
      <c r="Q68" s="15" t="str">
        <f ca="1">IFERROR(INDEX(MAESTRO!Q:Q,_xludf.AGGREGATE(15,6,ROW(MAESTRO!$B$3:$B$1000)/((MAESTRO!$B$3:$B$1000="MILITARES")*(UPPER(MAESTRO!$L$3:$L$1000)="CONFIRMADO")),ROWS($A$3:A68))),"")</f>
        <v/>
      </c>
      <c r="R68" s="15" t="str">
        <f ca="1">IFERROR(INDEX(MAESTRO!R:R,_xludf.AGGREGATE(15,6,ROW(MAESTRO!$B$3:$B$1000)/((MAESTRO!$B$3:$B$1000="MILITARES")*(UPPER(MAESTRO!$L$3:$L$1000)="CONFIRMADO")),ROWS($A$3:A68))),"")</f>
        <v/>
      </c>
      <c r="S68" s="15" t="str">
        <f ca="1">IFERROR(INDEX(MAESTRO!S:S,_xludf.AGGREGATE(15,6,ROW(MAESTRO!$B$3:$B$1000)/((MAESTRO!$B$3:$B$1000="MILITARES")*(UPPER(MAESTRO!$L$3:$L$1000)="CONFIRMADO")),ROWS($A$3:A68))),"")</f>
        <v/>
      </c>
      <c r="T68" s="15" t="str">
        <f ca="1">IFERROR(INDEX(MAESTRO!T:T,_xludf.AGGREGATE(15,6,ROW(MAESTRO!$B$3:$B$1000)/((MAESTRO!$B$3:$B$1000="MILITARES")*(UPPER(MAESTRO!$L$3:$L$1000)="CONFIRMADO")),ROWS($A$3:A68))),"")</f>
        <v/>
      </c>
      <c r="U68" s="15" t="str">
        <f ca="1">IFERROR(INDEX(MAESTRO!U:U,_xludf.AGGREGATE(15,6,ROW(MAESTRO!$B$3:$B$1000)/((MAESTRO!$B$3:$B$1000="MILITARES")*(UPPER(MAESTRO!$L$3:$L$1000)="CONFIRMADO")),ROWS($A$3:A68))),"")</f>
        <v/>
      </c>
      <c r="V68" s="15" t="str">
        <f ca="1">IFERROR(INDEX(MAESTRO!V:V,_xludf.AGGREGATE(15,6,ROW(MAESTRO!$B$3:$B$1000)/((MAESTRO!$B$3:$B$1000="MILITARES")*(UPPER(MAESTRO!$L$3:$L$1000)="CONFIRMADO")),ROWS($A$3:A68))),"")</f>
        <v/>
      </c>
      <c r="W68" s="15" t="str">
        <f ca="1">IFERROR(INDEX(MAESTRO!W:W,_xludf.AGGREGATE(15,6,ROW(MAESTRO!$B$3:$B$1000)/((MAESTRO!$B$3:$B$1000="MILITARES")*(UPPER(MAESTRO!$L$3:$L$1000)="CONFIRMADO")),ROWS($A$3:A68))),"")</f>
        <v/>
      </c>
      <c r="X68" s="15" t="str">
        <f ca="1">IFERROR(INDEX(MAESTRO!X:X,_xludf.AGGREGATE(15,6,ROW(MAESTRO!$B$3:$B$1000)/((MAESTRO!$B$3:$B$1000="MILITARES")*(UPPER(MAESTRO!$L$3:$L$1000)="CONFIRMADO")),ROWS($A$3:A68))),"")</f>
        <v/>
      </c>
    </row>
    <row r="69" spans="1:24" ht="22.05" customHeight="1">
      <c r="A69" s="10" t="str">
        <f ca="1">IFERROR(INDEX(MAESTRO!A:A,_xludf.AGGREGATE(15,6,ROW(MAESTRO!$B$3:$B$1000)/((MAESTRO!$B$3:$B$1000="MILITARES")*(UPPER(MAESTRO!$L$3:$L$1000)="CONFIRMADO")),ROWS($A$3:A69))),"")</f>
        <v/>
      </c>
      <c r="B69" s="10" t="str">
        <f ca="1">IFERROR(INDEX(MAESTRO!B:B,_xludf.AGGREGATE(15,6,ROW(MAESTRO!$B$3:$B$1000)/((MAESTRO!$B$3:$B$1000="MILITARES")*(UPPER(MAESTRO!$L$3:$L$1000)="CONFIRMADO")),ROWS($A$3:A69))),"")</f>
        <v/>
      </c>
      <c r="C69" s="10" t="str">
        <f ca="1">IFERROR(INDEX(MAESTRO!C:C,_xludf.AGGREGATE(15,6,ROW(MAESTRO!$B$3:$B$1000)/((MAESTRO!$B$3:$B$1000="MILITARES")*(UPPER(MAESTRO!$L$3:$L$1000)="CONFIRMADO")),ROWS($A$3:A69))),"")</f>
        <v/>
      </c>
      <c r="D69" s="10" t="str">
        <f ca="1">IFERROR(INDEX(MAESTRO!D:D,_xludf.AGGREGATE(15,6,ROW(MAESTRO!$B$3:$B$1000)/((MAESTRO!$B$3:$B$1000="MILITARES")*(UPPER(MAESTRO!$L$3:$L$1000)="CONFIRMADO")),ROWS($A$3:A69))),"")</f>
        <v/>
      </c>
      <c r="E69" s="10" t="str">
        <f ca="1">IFERROR(INDEX(MAESTRO!E:E,_xludf.AGGREGATE(15,6,ROW(MAESTRO!$B$3:$B$1000)/((MAESTRO!$B$3:$B$1000="MILITARES")*(UPPER(MAESTRO!$L$3:$L$1000)="CONFIRMADO")),ROWS($A$3:A69))),"")</f>
        <v/>
      </c>
      <c r="F69" s="10" t="str">
        <f ca="1">IFERROR(INDEX(MAESTRO!F:F,_xludf.AGGREGATE(15,6,ROW(MAESTRO!$B$3:$B$1000)/((MAESTRO!$B$3:$B$1000="MILITARES")*(UPPER(MAESTRO!$L$3:$L$1000)="CONFIRMADO")),ROWS($A$3:A69))),"")</f>
        <v/>
      </c>
      <c r="G69" s="10" t="str">
        <f ca="1">IFERROR(INDEX(MAESTRO!G:G,_xludf.AGGREGATE(15,6,ROW(MAESTRO!$B$3:$B$1000)/((MAESTRO!$B$3:$B$1000="MILITARES")*(UPPER(MAESTRO!$L$3:$L$1000)="CONFIRMADO")),ROWS($A$3:A69))),"")</f>
        <v/>
      </c>
      <c r="H69" s="10" t="str">
        <f ca="1">IFERROR(INDEX(MAESTRO!H:H,_xludf.AGGREGATE(15,6,ROW(MAESTRO!$B$3:$B$1000)/((MAESTRO!$B$3:$B$1000="MILITARES")*(UPPER(MAESTRO!$L$3:$L$1000)="CONFIRMADO")),ROWS($A$3:A69))),"")</f>
        <v/>
      </c>
      <c r="I69" s="10" t="str">
        <f ca="1">IFERROR(INDEX(MAESTRO!I:I,_xludf.AGGREGATE(15,6,ROW(MAESTRO!$B$3:$B$1000)/((MAESTRO!$B$3:$B$1000="MILITARES")*(UPPER(MAESTRO!$L$3:$L$1000)="CONFIRMADO")),ROWS($A$3:A69))),"")</f>
        <v/>
      </c>
      <c r="J69" s="10" t="str">
        <f ca="1">IFERROR(INDEX(MAESTRO!J:J,_xludf.AGGREGATE(15,6,ROW(MAESTRO!$B$3:$B$1000)/((MAESTRO!$B$3:$B$1000="MILITARES")*(UPPER(MAESTRO!$L$3:$L$1000)="CONFIRMADO")),ROWS($A$3:A69))),"")</f>
        <v/>
      </c>
      <c r="K69" s="10" t="str">
        <f ca="1">IFERROR(INDEX(MAESTRO!K:K,_xludf.AGGREGATE(15,6,ROW(MAESTRO!$B$3:$B$1000)/((MAESTRO!$B$3:$B$1000="MILITARES")*(UPPER(MAESTRO!$L$3:$L$1000)="CONFIRMADO")),ROWS($A$3:A69))),"")</f>
        <v/>
      </c>
      <c r="L69" s="10" t="str">
        <f ca="1">IFERROR(INDEX(MAESTRO!L:L,_xludf.AGGREGATE(15,6,ROW(MAESTRO!$B$3:$B$1000)/((MAESTRO!$B$3:$B$1000="MILITARES")*(UPPER(MAESTRO!$L$3:$L$1000)="CONFIRMADO")),ROWS($A$3:A69))),"")</f>
        <v/>
      </c>
      <c r="M69" s="10" t="str">
        <f ca="1">IFERROR(INDEX(MAESTRO!M:M,_xludf.AGGREGATE(15,6,ROW(MAESTRO!$B$3:$B$1000)/((MAESTRO!$B$3:$B$1000="MILITARES")*(UPPER(MAESTRO!$L$3:$L$1000)="CONFIRMADO")),ROWS($A$3:A69))),"")</f>
        <v/>
      </c>
      <c r="N69" s="10" t="str">
        <f ca="1">IFERROR(INDEX(MAESTRO!N:N,_xludf.AGGREGATE(15,6,ROW(MAESTRO!$B$3:$B$1000)/((MAESTRO!$B$3:$B$1000="MILITARES")*(UPPER(MAESTRO!$L$3:$L$1000)="CONFIRMADO")),ROWS($A$3:A69))),"")</f>
        <v/>
      </c>
      <c r="O69" s="10" t="str">
        <f ca="1">IFERROR(INDEX(MAESTRO!O:O,_xludf.AGGREGATE(15,6,ROW(MAESTRO!$B$3:$B$1000)/((MAESTRO!$B$3:$B$1000="MILITARES")*(UPPER(MAESTRO!$L$3:$L$1000)="CONFIRMADO")),ROWS($A$3:A69))),"")</f>
        <v/>
      </c>
      <c r="P69" s="10" t="str">
        <f ca="1">IFERROR(INDEX(MAESTRO!P:P,_xludf.AGGREGATE(15,6,ROW(MAESTRO!$B$3:$B$1000)/((MAESTRO!$B$3:$B$1000="MILITARES")*(UPPER(MAESTRO!$L$3:$L$1000)="CONFIRMADO")),ROWS($A$3:A69))),"")</f>
        <v/>
      </c>
      <c r="Q69" s="10" t="str">
        <f ca="1">IFERROR(INDEX(MAESTRO!Q:Q,_xludf.AGGREGATE(15,6,ROW(MAESTRO!$B$3:$B$1000)/((MAESTRO!$B$3:$B$1000="MILITARES")*(UPPER(MAESTRO!$L$3:$L$1000)="CONFIRMADO")),ROWS($A$3:A69))),"")</f>
        <v/>
      </c>
      <c r="R69" s="10" t="str">
        <f ca="1">IFERROR(INDEX(MAESTRO!R:R,_xludf.AGGREGATE(15,6,ROW(MAESTRO!$B$3:$B$1000)/((MAESTRO!$B$3:$B$1000="MILITARES")*(UPPER(MAESTRO!$L$3:$L$1000)="CONFIRMADO")),ROWS($A$3:A69))),"")</f>
        <v/>
      </c>
      <c r="S69" s="10" t="str">
        <f ca="1">IFERROR(INDEX(MAESTRO!S:S,_xludf.AGGREGATE(15,6,ROW(MAESTRO!$B$3:$B$1000)/((MAESTRO!$B$3:$B$1000="MILITARES")*(UPPER(MAESTRO!$L$3:$L$1000)="CONFIRMADO")),ROWS($A$3:A69))),"")</f>
        <v/>
      </c>
      <c r="T69" s="10" t="str">
        <f ca="1">IFERROR(INDEX(MAESTRO!T:T,_xludf.AGGREGATE(15,6,ROW(MAESTRO!$B$3:$B$1000)/((MAESTRO!$B$3:$B$1000="MILITARES")*(UPPER(MAESTRO!$L$3:$L$1000)="CONFIRMADO")),ROWS($A$3:A69))),"")</f>
        <v/>
      </c>
      <c r="U69" s="10" t="str">
        <f ca="1">IFERROR(INDEX(MAESTRO!U:U,_xludf.AGGREGATE(15,6,ROW(MAESTRO!$B$3:$B$1000)/((MAESTRO!$B$3:$B$1000="MILITARES")*(UPPER(MAESTRO!$L$3:$L$1000)="CONFIRMADO")),ROWS($A$3:A69))),"")</f>
        <v/>
      </c>
      <c r="V69" s="10" t="str">
        <f ca="1">IFERROR(INDEX(MAESTRO!V:V,_xludf.AGGREGATE(15,6,ROW(MAESTRO!$B$3:$B$1000)/((MAESTRO!$B$3:$B$1000="MILITARES")*(UPPER(MAESTRO!$L$3:$L$1000)="CONFIRMADO")),ROWS($A$3:A69))),"")</f>
        <v/>
      </c>
      <c r="W69" s="10" t="str">
        <f ca="1">IFERROR(INDEX(MAESTRO!W:W,_xludf.AGGREGATE(15,6,ROW(MAESTRO!$B$3:$B$1000)/((MAESTRO!$B$3:$B$1000="MILITARES")*(UPPER(MAESTRO!$L$3:$L$1000)="CONFIRMADO")),ROWS($A$3:A69))),"")</f>
        <v/>
      </c>
      <c r="X69" s="10" t="str">
        <f ca="1">IFERROR(INDEX(MAESTRO!X:X,_xludf.AGGREGATE(15,6,ROW(MAESTRO!$B$3:$B$1000)/((MAESTRO!$B$3:$B$1000="MILITARES")*(UPPER(MAESTRO!$L$3:$L$1000)="CONFIRMADO")),ROWS($A$3:A69))),"")</f>
        <v/>
      </c>
    </row>
    <row r="70" spans="1:24" ht="22.05" customHeight="1">
      <c r="A70" s="15" t="str">
        <f ca="1">IFERROR(INDEX(MAESTRO!A:A,_xludf.AGGREGATE(15,6,ROW(MAESTRO!$B$3:$B$1000)/((MAESTRO!$B$3:$B$1000="MILITARES")*(UPPER(MAESTRO!$L$3:$L$1000)="CONFIRMADO")),ROWS($A$3:A70))),"")</f>
        <v/>
      </c>
      <c r="B70" s="15" t="str">
        <f ca="1">IFERROR(INDEX(MAESTRO!B:B,_xludf.AGGREGATE(15,6,ROW(MAESTRO!$B$3:$B$1000)/((MAESTRO!$B$3:$B$1000="MILITARES")*(UPPER(MAESTRO!$L$3:$L$1000)="CONFIRMADO")),ROWS($A$3:A70))),"")</f>
        <v/>
      </c>
      <c r="C70" s="15" t="str">
        <f ca="1">IFERROR(INDEX(MAESTRO!C:C,_xludf.AGGREGATE(15,6,ROW(MAESTRO!$B$3:$B$1000)/((MAESTRO!$B$3:$B$1000="MILITARES")*(UPPER(MAESTRO!$L$3:$L$1000)="CONFIRMADO")),ROWS($A$3:A70))),"")</f>
        <v/>
      </c>
      <c r="D70" s="15" t="str">
        <f ca="1">IFERROR(INDEX(MAESTRO!D:D,_xludf.AGGREGATE(15,6,ROW(MAESTRO!$B$3:$B$1000)/((MAESTRO!$B$3:$B$1000="MILITARES")*(UPPER(MAESTRO!$L$3:$L$1000)="CONFIRMADO")),ROWS($A$3:A70))),"")</f>
        <v/>
      </c>
      <c r="E70" s="15" t="str">
        <f ca="1">IFERROR(INDEX(MAESTRO!E:E,_xludf.AGGREGATE(15,6,ROW(MAESTRO!$B$3:$B$1000)/((MAESTRO!$B$3:$B$1000="MILITARES")*(UPPER(MAESTRO!$L$3:$L$1000)="CONFIRMADO")),ROWS($A$3:A70))),"")</f>
        <v/>
      </c>
      <c r="F70" s="15" t="str">
        <f ca="1">IFERROR(INDEX(MAESTRO!F:F,_xludf.AGGREGATE(15,6,ROW(MAESTRO!$B$3:$B$1000)/((MAESTRO!$B$3:$B$1000="MILITARES")*(UPPER(MAESTRO!$L$3:$L$1000)="CONFIRMADO")),ROWS($A$3:A70))),"")</f>
        <v/>
      </c>
      <c r="G70" s="15" t="str">
        <f ca="1">IFERROR(INDEX(MAESTRO!G:G,_xludf.AGGREGATE(15,6,ROW(MAESTRO!$B$3:$B$1000)/((MAESTRO!$B$3:$B$1000="MILITARES")*(UPPER(MAESTRO!$L$3:$L$1000)="CONFIRMADO")),ROWS($A$3:A70))),"")</f>
        <v/>
      </c>
      <c r="H70" s="15" t="str">
        <f ca="1">IFERROR(INDEX(MAESTRO!H:H,_xludf.AGGREGATE(15,6,ROW(MAESTRO!$B$3:$B$1000)/((MAESTRO!$B$3:$B$1000="MILITARES")*(UPPER(MAESTRO!$L$3:$L$1000)="CONFIRMADO")),ROWS($A$3:A70))),"")</f>
        <v/>
      </c>
      <c r="I70" s="15" t="str">
        <f ca="1">IFERROR(INDEX(MAESTRO!I:I,_xludf.AGGREGATE(15,6,ROW(MAESTRO!$B$3:$B$1000)/((MAESTRO!$B$3:$B$1000="MILITARES")*(UPPER(MAESTRO!$L$3:$L$1000)="CONFIRMADO")),ROWS($A$3:A70))),"")</f>
        <v/>
      </c>
      <c r="J70" s="15" t="str">
        <f ca="1">IFERROR(INDEX(MAESTRO!J:J,_xludf.AGGREGATE(15,6,ROW(MAESTRO!$B$3:$B$1000)/((MAESTRO!$B$3:$B$1000="MILITARES")*(UPPER(MAESTRO!$L$3:$L$1000)="CONFIRMADO")),ROWS($A$3:A70))),"")</f>
        <v/>
      </c>
      <c r="K70" s="15" t="str">
        <f ca="1">IFERROR(INDEX(MAESTRO!K:K,_xludf.AGGREGATE(15,6,ROW(MAESTRO!$B$3:$B$1000)/((MAESTRO!$B$3:$B$1000="MILITARES")*(UPPER(MAESTRO!$L$3:$L$1000)="CONFIRMADO")),ROWS($A$3:A70))),"")</f>
        <v/>
      </c>
      <c r="L70" s="15" t="str">
        <f ca="1">IFERROR(INDEX(MAESTRO!L:L,_xludf.AGGREGATE(15,6,ROW(MAESTRO!$B$3:$B$1000)/((MAESTRO!$B$3:$B$1000="MILITARES")*(UPPER(MAESTRO!$L$3:$L$1000)="CONFIRMADO")),ROWS($A$3:A70))),"")</f>
        <v/>
      </c>
      <c r="M70" s="15" t="str">
        <f ca="1">IFERROR(INDEX(MAESTRO!M:M,_xludf.AGGREGATE(15,6,ROW(MAESTRO!$B$3:$B$1000)/((MAESTRO!$B$3:$B$1000="MILITARES")*(UPPER(MAESTRO!$L$3:$L$1000)="CONFIRMADO")),ROWS($A$3:A70))),"")</f>
        <v/>
      </c>
      <c r="N70" s="15" t="str">
        <f ca="1">IFERROR(INDEX(MAESTRO!N:N,_xludf.AGGREGATE(15,6,ROW(MAESTRO!$B$3:$B$1000)/((MAESTRO!$B$3:$B$1000="MILITARES")*(UPPER(MAESTRO!$L$3:$L$1000)="CONFIRMADO")),ROWS($A$3:A70))),"")</f>
        <v/>
      </c>
      <c r="O70" s="15" t="str">
        <f ca="1">IFERROR(INDEX(MAESTRO!O:O,_xludf.AGGREGATE(15,6,ROW(MAESTRO!$B$3:$B$1000)/((MAESTRO!$B$3:$B$1000="MILITARES")*(UPPER(MAESTRO!$L$3:$L$1000)="CONFIRMADO")),ROWS($A$3:A70))),"")</f>
        <v/>
      </c>
      <c r="P70" s="15" t="str">
        <f ca="1">IFERROR(INDEX(MAESTRO!P:P,_xludf.AGGREGATE(15,6,ROW(MAESTRO!$B$3:$B$1000)/((MAESTRO!$B$3:$B$1000="MILITARES")*(UPPER(MAESTRO!$L$3:$L$1000)="CONFIRMADO")),ROWS($A$3:A70))),"")</f>
        <v/>
      </c>
      <c r="Q70" s="15" t="str">
        <f ca="1">IFERROR(INDEX(MAESTRO!Q:Q,_xludf.AGGREGATE(15,6,ROW(MAESTRO!$B$3:$B$1000)/((MAESTRO!$B$3:$B$1000="MILITARES")*(UPPER(MAESTRO!$L$3:$L$1000)="CONFIRMADO")),ROWS($A$3:A70))),"")</f>
        <v/>
      </c>
      <c r="R70" s="15" t="str">
        <f ca="1">IFERROR(INDEX(MAESTRO!R:R,_xludf.AGGREGATE(15,6,ROW(MAESTRO!$B$3:$B$1000)/((MAESTRO!$B$3:$B$1000="MILITARES")*(UPPER(MAESTRO!$L$3:$L$1000)="CONFIRMADO")),ROWS($A$3:A70))),"")</f>
        <v/>
      </c>
      <c r="S70" s="15" t="str">
        <f ca="1">IFERROR(INDEX(MAESTRO!S:S,_xludf.AGGREGATE(15,6,ROW(MAESTRO!$B$3:$B$1000)/((MAESTRO!$B$3:$B$1000="MILITARES")*(UPPER(MAESTRO!$L$3:$L$1000)="CONFIRMADO")),ROWS($A$3:A70))),"")</f>
        <v/>
      </c>
      <c r="T70" s="15" t="str">
        <f ca="1">IFERROR(INDEX(MAESTRO!T:T,_xludf.AGGREGATE(15,6,ROW(MAESTRO!$B$3:$B$1000)/((MAESTRO!$B$3:$B$1000="MILITARES")*(UPPER(MAESTRO!$L$3:$L$1000)="CONFIRMADO")),ROWS($A$3:A70))),"")</f>
        <v/>
      </c>
      <c r="U70" s="15" t="str">
        <f ca="1">IFERROR(INDEX(MAESTRO!U:U,_xludf.AGGREGATE(15,6,ROW(MAESTRO!$B$3:$B$1000)/((MAESTRO!$B$3:$B$1000="MILITARES")*(UPPER(MAESTRO!$L$3:$L$1000)="CONFIRMADO")),ROWS($A$3:A70))),"")</f>
        <v/>
      </c>
      <c r="V70" s="15" t="str">
        <f ca="1">IFERROR(INDEX(MAESTRO!V:V,_xludf.AGGREGATE(15,6,ROW(MAESTRO!$B$3:$B$1000)/((MAESTRO!$B$3:$B$1000="MILITARES")*(UPPER(MAESTRO!$L$3:$L$1000)="CONFIRMADO")),ROWS($A$3:A70))),"")</f>
        <v/>
      </c>
      <c r="W70" s="15" t="str">
        <f ca="1">IFERROR(INDEX(MAESTRO!W:W,_xludf.AGGREGATE(15,6,ROW(MAESTRO!$B$3:$B$1000)/((MAESTRO!$B$3:$B$1000="MILITARES")*(UPPER(MAESTRO!$L$3:$L$1000)="CONFIRMADO")),ROWS($A$3:A70))),"")</f>
        <v/>
      </c>
      <c r="X70" s="15" t="str">
        <f ca="1">IFERROR(INDEX(MAESTRO!X:X,_xludf.AGGREGATE(15,6,ROW(MAESTRO!$B$3:$B$1000)/((MAESTRO!$B$3:$B$1000="MILITARES")*(UPPER(MAESTRO!$L$3:$L$1000)="CONFIRMADO")),ROWS($A$3:A70))),"")</f>
        <v/>
      </c>
    </row>
    <row r="71" spans="1:24" ht="22.05" customHeight="1">
      <c r="A71" s="10" t="str">
        <f ca="1">IFERROR(INDEX(MAESTRO!A:A,_xludf.AGGREGATE(15,6,ROW(MAESTRO!$B$3:$B$1000)/((MAESTRO!$B$3:$B$1000="MILITARES")*(UPPER(MAESTRO!$L$3:$L$1000)="CONFIRMADO")),ROWS($A$3:A71))),"")</f>
        <v/>
      </c>
      <c r="B71" s="10" t="str">
        <f ca="1">IFERROR(INDEX(MAESTRO!B:B,_xludf.AGGREGATE(15,6,ROW(MAESTRO!$B$3:$B$1000)/((MAESTRO!$B$3:$B$1000="MILITARES")*(UPPER(MAESTRO!$L$3:$L$1000)="CONFIRMADO")),ROWS($A$3:A71))),"")</f>
        <v/>
      </c>
      <c r="C71" s="10" t="str">
        <f ca="1">IFERROR(INDEX(MAESTRO!C:C,_xludf.AGGREGATE(15,6,ROW(MAESTRO!$B$3:$B$1000)/((MAESTRO!$B$3:$B$1000="MILITARES")*(UPPER(MAESTRO!$L$3:$L$1000)="CONFIRMADO")),ROWS($A$3:A71))),"")</f>
        <v/>
      </c>
      <c r="D71" s="10" t="str">
        <f ca="1">IFERROR(INDEX(MAESTRO!D:D,_xludf.AGGREGATE(15,6,ROW(MAESTRO!$B$3:$B$1000)/((MAESTRO!$B$3:$B$1000="MILITARES")*(UPPER(MAESTRO!$L$3:$L$1000)="CONFIRMADO")),ROWS($A$3:A71))),"")</f>
        <v/>
      </c>
      <c r="E71" s="10" t="str">
        <f ca="1">IFERROR(INDEX(MAESTRO!E:E,_xludf.AGGREGATE(15,6,ROW(MAESTRO!$B$3:$B$1000)/((MAESTRO!$B$3:$B$1000="MILITARES")*(UPPER(MAESTRO!$L$3:$L$1000)="CONFIRMADO")),ROWS($A$3:A71))),"")</f>
        <v/>
      </c>
      <c r="F71" s="10" t="str">
        <f ca="1">IFERROR(INDEX(MAESTRO!F:F,_xludf.AGGREGATE(15,6,ROW(MAESTRO!$B$3:$B$1000)/((MAESTRO!$B$3:$B$1000="MILITARES")*(UPPER(MAESTRO!$L$3:$L$1000)="CONFIRMADO")),ROWS($A$3:A71))),"")</f>
        <v/>
      </c>
      <c r="G71" s="10" t="str">
        <f ca="1">IFERROR(INDEX(MAESTRO!G:G,_xludf.AGGREGATE(15,6,ROW(MAESTRO!$B$3:$B$1000)/((MAESTRO!$B$3:$B$1000="MILITARES")*(UPPER(MAESTRO!$L$3:$L$1000)="CONFIRMADO")),ROWS($A$3:A71))),"")</f>
        <v/>
      </c>
      <c r="H71" s="10" t="str">
        <f ca="1">IFERROR(INDEX(MAESTRO!H:H,_xludf.AGGREGATE(15,6,ROW(MAESTRO!$B$3:$B$1000)/((MAESTRO!$B$3:$B$1000="MILITARES")*(UPPER(MAESTRO!$L$3:$L$1000)="CONFIRMADO")),ROWS($A$3:A71))),"")</f>
        <v/>
      </c>
      <c r="I71" s="10" t="str">
        <f ca="1">IFERROR(INDEX(MAESTRO!I:I,_xludf.AGGREGATE(15,6,ROW(MAESTRO!$B$3:$B$1000)/((MAESTRO!$B$3:$B$1000="MILITARES")*(UPPER(MAESTRO!$L$3:$L$1000)="CONFIRMADO")),ROWS($A$3:A71))),"")</f>
        <v/>
      </c>
      <c r="J71" s="10" t="str">
        <f ca="1">IFERROR(INDEX(MAESTRO!J:J,_xludf.AGGREGATE(15,6,ROW(MAESTRO!$B$3:$B$1000)/((MAESTRO!$B$3:$B$1000="MILITARES")*(UPPER(MAESTRO!$L$3:$L$1000)="CONFIRMADO")),ROWS($A$3:A71))),"")</f>
        <v/>
      </c>
      <c r="K71" s="10" t="str">
        <f ca="1">IFERROR(INDEX(MAESTRO!K:K,_xludf.AGGREGATE(15,6,ROW(MAESTRO!$B$3:$B$1000)/((MAESTRO!$B$3:$B$1000="MILITARES")*(UPPER(MAESTRO!$L$3:$L$1000)="CONFIRMADO")),ROWS($A$3:A71))),"")</f>
        <v/>
      </c>
      <c r="L71" s="10" t="str">
        <f ca="1">IFERROR(INDEX(MAESTRO!L:L,_xludf.AGGREGATE(15,6,ROW(MAESTRO!$B$3:$B$1000)/((MAESTRO!$B$3:$B$1000="MILITARES")*(UPPER(MAESTRO!$L$3:$L$1000)="CONFIRMADO")),ROWS($A$3:A71))),"")</f>
        <v/>
      </c>
      <c r="M71" s="10" t="str">
        <f ca="1">IFERROR(INDEX(MAESTRO!M:M,_xludf.AGGREGATE(15,6,ROW(MAESTRO!$B$3:$B$1000)/((MAESTRO!$B$3:$B$1000="MILITARES")*(UPPER(MAESTRO!$L$3:$L$1000)="CONFIRMADO")),ROWS($A$3:A71))),"")</f>
        <v/>
      </c>
      <c r="N71" s="10" t="str">
        <f ca="1">IFERROR(INDEX(MAESTRO!N:N,_xludf.AGGREGATE(15,6,ROW(MAESTRO!$B$3:$B$1000)/((MAESTRO!$B$3:$B$1000="MILITARES")*(UPPER(MAESTRO!$L$3:$L$1000)="CONFIRMADO")),ROWS($A$3:A71))),"")</f>
        <v/>
      </c>
      <c r="O71" s="10" t="str">
        <f ca="1">IFERROR(INDEX(MAESTRO!O:O,_xludf.AGGREGATE(15,6,ROW(MAESTRO!$B$3:$B$1000)/((MAESTRO!$B$3:$B$1000="MILITARES")*(UPPER(MAESTRO!$L$3:$L$1000)="CONFIRMADO")),ROWS($A$3:A71))),"")</f>
        <v/>
      </c>
      <c r="P71" s="10" t="str">
        <f ca="1">IFERROR(INDEX(MAESTRO!P:P,_xludf.AGGREGATE(15,6,ROW(MAESTRO!$B$3:$B$1000)/((MAESTRO!$B$3:$B$1000="MILITARES")*(UPPER(MAESTRO!$L$3:$L$1000)="CONFIRMADO")),ROWS($A$3:A71))),"")</f>
        <v/>
      </c>
      <c r="Q71" s="10" t="str">
        <f ca="1">IFERROR(INDEX(MAESTRO!Q:Q,_xludf.AGGREGATE(15,6,ROW(MAESTRO!$B$3:$B$1000)/((MAESTRO!$B$3:$B$1000="MILITARES")*(UPPER(MAESTRO!$L$3:$L$1000)="CONFIRMADO")),ROWS($A$3:A71))),"")</f>
        <v/>
      </c>
      <c r="R71" s="10" t="str">
        <f ca="1">IFERROR(INDEX(MAESTRO!R:R,_xludf.AGGREGATE(15,6,ROW(MAESTRO!$B$3:$B$1000)/((MAESTRO!$B$3:$B$1000="MILITARES")*(UPPER(MAESTRO!$L$3:$L$1000)="CONFIRMADO")),ROWS($A$3:A71))),"")</f>
        <v/>
      </c>
      <c r="S71" s="10" t="str">
        <f ca="1">IFERROR(INDEX(MAESTRO!S:S,_xludf.AGGREGATE(15,6,ROW(MAESTRO!$B$3:$B$1000)/((MAESTRO!$B$3:$B$1000="MILITARES")*(UPPER(MAESTRO!$L$3:$L$1000)="CONFIRMADO")),ROWS($A$3:A71))),"")</f>
        <v/>
      </c>
      <c r="T71" s="10" t="str">
        <f ca="1">IFERROR(INDEX(MAESTRO!T:T,_xludf.AGGREGATE(15,6,ROW(MAESTRO!$B$3:$B$1000)/((MAESTRO!$B$3:$B$1000="MILITARES")*(UPPER(MAESTRO!$L$3:$L$1000)="CONFIRMADO")),ROWS($A$3:A71))),"")</f>
        <v/>
      </c>
      <c r="U71" s="10" t="str">
        <f ca="1">IFERROR(INDEX(MAESTRO!U:U,_xludf.AGGREGATE(15,6,ROW(MAESTRO!$B$3:$B$1000)/((MAESTRO!$B$3:$B$1000="MILITARES")*(UPPER(MAESTRO!$L$3:$L$1000)="CONFIRMADO")),ROWS($A$3:A71))),"")</f>
        <v/>
      </c>
      <c r="V71" s="10" t="str">
        <f ca="1">IFERROR(INDEX(MAESTRO!V:V,_xludf.AGGREGATE(15,6,ROW(MAESTRO!$B$3:$B$1000)/((MAESTRO!$B$3:$B$1000="MILITARES")*(UPPER(MAESTRO!$L$3:$L$1000)="CONFIRMADO")),ROWS($A$3:A71))),"")</f>
        <v/>
      </c>
      <c r="W71" s="10" t="str">
        <f ca="1">IFERROR(INDEX(MAESTRO!W:W,_xludf.AGGREGATE(15,6,ROW(MAESTRO!$B$3:$B$1000)/((MAESTRO!$B$3:$B$1000="MILITARES")*(UPPER(MAESTRO!$L$3:$L$1000)="CONFIRMADO")),ROWS($A$3:A71))),"")</f>
        <v/>
      </c>
      <c r="X71" s="10" t="str">
        <f ca="1">IFERROR(INDEX(MAESTRO!X:X,_xludf.AGGREGATE(15,6,ROW(MAESTRO!$B$3:$B$1000)/((MAESTRO!$B$3:$B$1000="MILITARES")*(UPPER(MAESTRO!$L$3:$L$1000)="CONFIRMADO")),ROWS($A$3:A71))),"")</f>
        <v/>
      </c>
    </row>
    <row r="72" spans="1:24" ht="22.05" customHeight="1">
      <c r="A72" s="15" t="str">
        <f ca="1">IFERROR(INDEX(MAESTRO!A:A,_xludf.AGGREGATE(15,6,ROW(MAESTRO!$B$3:$B$1000)/((MAESTRO!$B$3:$B$1000="MILITARES")*(UPPER(MAESTRO!$L$3:$L$1000)="CONFIRMADO")),ROWS($A$3:A72))),"")</f>
        <v/>
      </c>
      <c r="B72" s="15" t="str">
        <f ca="1">IFERROR(INDEX(MAESTRO!B:B,_xludf.AGGREGATE(15,6,ROW(MAESTRO!$B$3:$B$1000)/((MAESTRO!$B$3:$B$1000="MILITARES")*(UPPER(MAESTRO!$L$3:$L$1000)="CONFIRMADO")),ROWS($A$3:A72))),"")</f>
        <v/>
      </c>
      <c r="C72" s="15" t="str">
        <f ca="1">IFERROR(INDEX(MAESTRO!C:C,_xludf.AGGREGATE(15,6,ROW(MAESTRO!$B$3:$B$1000)/((MAESTRO!$B$3:$B$1000="MILITARES")*(UPPER(MAESTRO!$L$3:$L$1000)="CONFIRMADO")),ROWS($A$3:A72))),"")</f>
        <v/>
      </c>
      <c r="D72" s="15" t="str">
        <f ca="1">IFERROR(INDEX(MAESTRO!D:D,_xludf.AGGREGATE(15,6,ROW(MAESTRO!$B$3:$B$1000)/((MAESTRO!$B$3:$B$1000="MILITARES")*(UPPER(MAESTRO!$L$3:$L$1000)="CONFIRMADO")),ROWS($A$3:A72))),"")</f>
        <v/>
      </c>
      <c r="E72" s="15" t="str">
        <f ca="1">IFERROR(INDEX(MAESTRO!E:E,_xludf.AGGREGATE(15,6,ROW(MAESTRO!$B$3:$B$1000)/((MAESTRO!$B$3:$B$1000="MILITARES")*(UPPER(MAESTRO!$L$3:$L$1000)="CONFIRMADO")),ROWS($A$3:A72))),"")</f>
        <v/>
      </c>
      <c r="F72" s="15" t="str">
        <f ca="1">IFERROR(INDEX(MAESTRO!F:F,_xludf.AGGREGATE(15,6,ROW(MAESTRO!$B$3:$B$1000)/((MAESTRO!$B$3:$B$1000="MILITARES")*(UPPER(MAESTRO!$L$3:$L$1000)="CONFIRMADO")),ROWS($A$3:A72))),"")</f>
        <v/>
      </c>
      <c r="G72" s="15" t="str">
        <f ca="1">IFERROR(INDEX(MAESTRO!G:G,_xludf.AGGREGATE(15,6,ROW(MAESTRO!$B$3:$B$1000)/((MAESTRO!$B$3:$B$1000="MILITARES")*(UPPER(MAESTRO!$L$3:$L$1000)="CONFIRMADO")),ROWS($A$3:A72))),"")</f>
        <v/>
      </c>
      <c r="H72" s="15" t="str">
        <f ca="1">IFERROR(INDEX(MAESTRO!H:H,_xludf.AGGREGATE(15,6,ROW(MAESTRO!$B$3:$B$1000)/((MAESTRO!$B$3:$B$1000="MILITARES")*(UPPER(MAESTRO!$L$3:$L$1000)="CONFIRMADO")),ROWS($A$3:A72))),"")</f>
        <v/>
      </c>
      <c r="I72" s="15" t="str">
        <f ca="1">IFERROR(INDEX(MAESTRO!I:I,_xludf.AGGREGATE(15,6,ROW(MAESTRO!$B$3:$B$1000)/((MAESTRO!$B$3:$B$1000="MILITARES")*(UPPER(MAESTRO!$L$3:$L$1000)="CONFIRMADO")),ROWS($A$3:A72))),"")</f>
        <v/>
      </c>
      <c r="J72" s="15" t="str">
        <f ca="1">IFERROR(INDEX(MAESTRO!J:J,_xludf.AGGREGATE(15,6,ROW(MAESTRO!$B$3:$B$1000)/((MAESTRO!$B$3:$B$1000="MILITARES")*(UPPER(MAESTRO!$L$3:$L$1000)="CONFIRMADO")),ROWS($A$3:A72))),"")</f>
        <v/>
      </c>
      <c r="K72" s="15" t="str">
        <f ca="1">IFERROR(INDEX(MAESTRO!K:K,_xludf.AGGREGATE(15,6,ROW(MAESTRO!$B$3:$B$1000)/((MAESTRO!$B$3:$B$1000="MILITARES")*(UPPER(MAESTRO!$L$3:$L$1000)="CONFIRMADO")),ROWS($A$3:A72))),"")</f>
        <v/>
      </c>
      <c r="L72" s="15" t="str">
        <f ca="1">IFERROR(INDEX(MAESTRO!L:L,_xludf.AGGREGATE(15,6,ROW(MAESTRO!$B$3:$B$1000)/((MAESTRO!$B$3:$B$1000="MILITARES")*(UPPER(MAESTRO!$L$3:$L$1000)="CONFIRMADO")),ROWS($A$3:A72))),"")</f>
        <v/>
      </c>
      <c r="M72" s="15" t="str">
        <f ca="1">IFERROR(INDEX(MAESTRO!M:M,_xludf.AGGREGATE(15,6,ROW(MAESTRO!$B$3:$B$1000)/((MAESTRO!$B$3:$B$1000="MILITARES")*(UPPER(MAESTRO!$L$3:$L$1000)="CONFIRMADO")),ROWS($A$3:A72))),"")</f>
        <v/>
      </c>
      <c r="N72" s="15" t="str">
        <f ca="1">IFERROR(INDEX(MAESTRO!N:N,_xludf.AGGREGATE(15,6,ROW(MAESTRO!$B$3:$B$1000)/((MAESTRO!$B$3:$B$1000="MILITARES")*(UPPER(MAESTRO!$L$3:$L$1000)="CONFIRMADO")),ROWS($A$3:A72))),"")</f>
        <v/>
      </c>
      <c r="O72" s="15" t="str">
        <f ca="1">IFERROR(INDEX(MAESTRO!O:O,_xludf.AGGREGATE(15,6,ROW(MAESTRO!$B$3:$B$1000)/((MAESTRO!$B$3:$B$1000="MILITARES")*(UPPER(MAESTRO!$L$3:$L$1000)="CONFIRMADO")),ROWS($A$3:A72))),"")</f>
        <v/>
      </c>
      <c r="P72" s="15" t="str">
        <f ca="1">IFERROR(INDEX(MAESTRO!P:P,_xludf.AGGREGATE(15,6,ROW(MAESTRO!$B$3:$B$1000)/((MAESTRO!$B$3:$B$1000="MILITARES")*(UPPER(MAESTRO!$L$3:$L$1000)="CONFIRMADO")),ROWS($A$3:A72))),"")</f>
        <v/>
      </c>
      <c r="Q72" s="15" t="str">
        <f ca="1">IFERROR(INDEX(MAESTRO!Q:Q,_xludf.AGGREGATE(15,6,ROW(MAESTRO!$B$3:$B$1000)/((MAESTRO!$B$3:$B$1000="MILITARES")*(UPPER(MAESTRO!$L$3:$L$1000)="CONFIRMADO")),ROWS($A$3:A72))),"")</f>
        <v/>
      </c>
      <c r="R72" s="15" t="str">
        <f ca="1">IFERROR(INDEX(MAESTRO!R:R,_xludf.AGGREGATE(15,6,ROW(MAESTRO!$B$3:$B$1000)/((MAESTRO!$B$3:$B$1000="MILITARES")*(UPPER(MAESTRO!$L$3:$L$1000)="CONFIRMADO")),ROWS($A$3:A72))),"")</f>
        <v/>
      </c>
      <c r="S72" s="15" t="str">
        <f ca="1">IFERROR(INDEX(MAESTRO!S:S,_xludf.AGGREGATE(15,6,ROW(MAESTRO!$B$3:$B$1000)/((MAESTRO!$B$3:$B$1000="MILITARES")*(UPPER(MAESTRO!$L$3:$L$1000)="CONFIRMADO")),ROWS($A$3:A72))),"")</f>
        <v/>
      </c>
      <c r="T72" s="15" t="str">
        <f ca="1">IFERROR(INDEX(MAESTRO!T:T,_xludf.AGGREGATE(15,6,ROW(MAESTRO!$B$3:$B$1000)/((MAESTRO!$B$3:$B$1000="MILITARES")*(UPPER(MAESTRO!$L$3:$L$1000)="CONFIRMADO")),ROWS($A$3:A72))),"")</f>
        <v/>
      </c>
      <c r="U72" s="15" t="str">
        <f ca="1">IFERROR(INDEX(MAESTRO!U:U,_xludf.AGGREGATE(15,6,ROW(MAESTRO!$B$3:$B$1000)/((MAESTRO!$B$3:$B$1000="MILITARES")*(UPPER(MAESTRO!$L$3:$L$1000)="CONFIRMADO")),ROWS($A$3:A72))),"")</f>
        <v/>
      </c>
      <c r="V72" s="15" t="str">
        <f ca="1">IFERROR(INDEX(MAESTRO!V:V,_xludf.AGGREGATE(15,6,ROW(MAESTRO!$B$3:$B$1000)/((MAESTRO!$B$3:$B$1000="MILITARES")*(UPPER(MAESTRO!$L$3:$L$1000)="CONFIRMADO")),ROWS($A$3:A72))),"")</f>
        <v/>
      </c>
      <c r="W72" s="15" t="str">
        <f ca="1">IFERROR(INDEX(MAESTRO!W:W,_xludf.AGGREGATE(15,6,ROW(MAESTRO!$B$3:$B$1000)/((MAESTRO!$B$3:$B$1000="MILITARES")*(UPPER(MAESTRO!$L$3:$L$1000)="CONFIRMADO")),ROWS($A$3:A72))),"")</f>
        <v/>
      </c>
      <c r="X72" s="15" t="str">
        <f ca="1">IFERROR(INDEX(MAESTRO!X:X,_xludf.AGGREGATE(15,6,ROW(MAESTRO!$B$3:$B$1000)/((MAESTRO!$B$3:$B$1000="MILITARES")*(UPPER(MAESTRO!$L$3:$L$1000)="CONFIRMADO")),ROWS($A$3:A72))),"")</f>
        <v/>
      </c>
    </row>
    <row r="73" spans="1:24" ht="22.05" customHeight="1">
      <c r="A73" s="10" t="str">
        <f ca="1">IFERROR(INDEX(MAESTRO!A:A,_xludf.AGGREGATE(15,6,ROW(MAESTRO!$B$3:$B$1000)/((MAESTRO!$B$3:$B$1000="MILITARES")*(UPPER(MAESTRO!$L$3:$L$1000)="CONFIRMADO")),ROWS($A$3:A73))),"")</f>
        <v/>
      </c>
      <c r="B73" s="10" t="str">
        <f ca="1">IFERROR(INDEX(MAESTRO!B:B,_xludf.AGGREGATE(15,6,ROW(MAESTRO!$B$3:$B$1000)/((MAESTRO!$B$3:$B$1000="MILITARES")*(UPPER(MAESTRO!$L$3:$L$1000)="CONFIRMADO")),ROWS($A$3:A73))),"")</f>
        <v/>
      </c>
      <c r="C73" s="10" t="str">
        <f ca="1">IFERROR(INDEX(MAESTRO!C:C,_xludf.AGGREGATE(15,6,ROW(MAESTRO!$B$3:$B$1000)/((MAESTRO!$B$3:$B$1000="MILITARES")*(UPPER(MAESTRO!$L$3:$L$1000)="CONFIRMADO")),ROWS($A$3:A73))),"")</f>
        <v/>
      </c>
      <c r="D73" s="10" t="str">
        <f ca="1">IFERROR(INDEX(MAESTRO!D:D,_xludf.AGGREGATE(15,6,ROW(MAESTRO!$B$3:$B$1000)/((MAESTRO!$B$3:$B$1000="MILITARES")*(UPPER(MAESTRO!$L$3:$L$1000)="CONFIRMADO")),ROWS($A$3:A73))),"")</f>
        <v/>
      </c>
      <c r="E73" s="10" t="str">
        <f ca="1">IFERROR(INDEX(MAESTRO!E:E,_xludf.AGGREGATE(15,6,ROW(MAESTRO!$B$3:$B$1000)/((MAESTRO!$B$3:$B$1000="MILITARES")*(UPPER(MAESTRO!$L$3:$L$1000)="CONFIRMADO")),ROWS($A$3:A73))),"")</f>
        <v/>
      </c>
      <c r="F73" s="10" t="str">
        <f ca="1">IFERROR(INDEX(MAESTRO!F:F,_xludf.AGGREGATE(15,6,ROW(MAESTRO!$B$3:$B$1000)/((MAESTRO!$B$3:$B$1000="MILITARES")*(UPPER(MAESTRO!$L$3:$L$1000)="CONFIRMADO")),ROWS($A$3:A73))),"")</f>
        <v/>
      </c>
      <c r="G73" s="10" t="str">
        <f ca="1">IFERROR(INDEX(MAESTRO!G:G,_xludf.AGGREGATE(15,6,ROW(MAESTRO!$B$3:$B$1000)/((MAESTRO!$B$3:$B$1000="MILITARES")*(UPPER(MAESTRO!$L$3:$L$1000)="CONFIRMADO")),ROWS($A$3:A73))),"")</f>
        <v/>
      </c>
      <c r="H73" s="10" t="str">
        <f ca="1">IFERROR(INDEX(MAESTRO!H:H,_xludf.AGGREGATE(15,6,ROW(MAESTRO!$B$3:$B$1000)/((MAESTRO!$B$3:$B$1000="MILITARES")*(UPPER(MAESTRO!$L$3:$L$1000)="CONFIRMADO")),ROWS($A$3:A73))),"")</f>
        <v/>
      </c>
      <c r="I73" s="10" t="str">
        <f ca="1">IFERROR(INDEX(MAESTRO!I:I,_xludf.AGGREGATE(15,6,ROW(MAESTRO!$B$3:$B$1000)/((MAESTRO!$B$3:$B$1000="MILITARES")*(UPPER(MAESTRO!$L$3:$L$1000)="CONFIRMADO")),ROWS($A$3:A73))),"")</f>
        <v/>
      </c>
      <c r="J73" s="10" t="str">
        <f ca="1">IFERROR(INDEX(MAESTRO!J:J,_xludf.AGGREGATE(15,6,ROW(MAESTRO!$B$3:$B$1000)/((MAESTRO!$B$3:$B$1000="MILITARES")*(UPPER(MAESTRO!$L$3:$L$1000)="CONFIRMADO")),ROWS($A$3:A73))),"")</f>
        <v/>
      </c>
      <c r="K73" s="10" t="str">
        <f ca="1">IFERROR(INDEX(MAESTRO!K:K,_xludf.AGGREGATE(15,6,ROW(MAESTRO!$B$3:$B$1000)/((MAESTRO!$B$3:$B$1000="MILITARES")*(UPPER(MAESTRO!$L$3:$L$1000)="CONFIRMADO")),ROWS($A$3:A73))),"")</f>
        <v/>
      </c>
      <c r="L73" s="10" t="str">
        <f ca="1">IFERROR(INDEX(MAESTRO!L:L,_xludf.AGGREGATE(15,6,ROW(MAESTRO!$B$3:$B$1000)/((MAESTRO!$B$3:$B$1000="MILITARES")*(UPPER(MAESTRO!$L$3:$L$1000)="CONFIRMADO")),ROWS($A$3:A73))),"")</f>
        <v/>
      </c>
      <c r="M73" s="10" t="str">
        <f ca="1">IFERROR(INDEX(MAESTRO!M:M,_xludf.AGGREGATE(15,6,ROW(MAESTRO!$B$3:$B$1000)/((MAESTRO!$B$3:$B$1000="MILITARES")*(UPPER(MAESTRO!$L$3:$L$1000)="CONFIRMADO")),ROWS($A$3:A73))),"")</f>
        <v/>
      </c>
      <c r="N73" s="10" t="str">
        <f ca="1">IFERROR(INDEX(MAESTRO!N:N,_xludf.AGGREGATE(15,6,ROW(MAESTRO!$B$3:$B$1000)/((MAESTRO!$B$3:$B$1000="MILITARES")*(UPPER(MAESTRO!$L$3:$L$1000)="CONFIRMADO")),ROWS($A$3:A73))),"")</f>
        <v/>
      </c>
      <c r="O73" s="10" t="str">
        <f ca="1">IFERROR(INDEX(MAESTRO!O:O,_xludf.AGGREGATE(15,6,ROW(MAESTRO!$B$3:$B$1000)/((MAESTRO!$B$3:$B$1000="MILITARES")*(UPPER(MAESTRO!$L$3:$L$1000)="CONFIRMADO")),ROWS($A$3:A73))),"")</f>
        <v/>
      </c>
      <c r="P73" s="10" t="str">
        <f ca="1">IFERROR(INDEX(MAESTRO!P:P,_xludf.AGGREGATE(15,6,ROW(MAESTRO!$B$3:$B$1000)/((MAESTRO!$B$3:$B$1000="MILITARES")*(UPPER(MAESTRO!$L$3:$L$1000)="CONFIRMADO")),ROWS($A$3:A73))),"")</f>
        <v/>
      </c>
      <c r="Q73" s="10" t="str">
        <f ca="1">IFERROR(INDEX(MAESTRO!Q:Q,_xludf.AGGREGATE(15,6,ROW(MAESTRO!$B$3:$B$1000)/((MAESTRO!$B$3:$B$1000="MILITARES")*(UPPER(MAESTRO!$L$3:$L$1000)="CONFIRMADO")),ROWS($A$3:A73))),"")</f>
        <v/>
      </c>
      <c r="R73" s="10" t="str">
        <f ca="1">IFERROR(INDEX(MAESTRO!R:R,_xludf.AGGREGATE(15,6,ROW(MAESTRO!$B$3:$B$1000)/((MAESTRO!$B$3:$B$1000="MILITARES")*(UPPER(MAESTRO!$L$3:$L$1000)="CONFIRMADO")),ROWS($A$3:A73))),"")</f>
        <v/>
      </c>
      <c r="S73" s="10" t="str">
        <f ca="1">IFERROR(INDEX(MAESTRO!S:S,_xludf.AGGREGATE(15,6,ROW(MAESTRO!$B$3:$B$1000)/((MAESTRO!$B$3:$B$1000="MILITARES")*(UPPER(MAESTRO!$L$3:$L$1000)="CONFIRMADO")),ROWS($A$3:A73))),"")</f>
        <v/>
      </c>
      <c r="T73" s="10" t="str">
        <f ca="1">IFERROR(INDEX(MAESTRO!T:T,_xludf.AGGREGATE(15,6,ROW(MAESTRO!$B$3:$B$1000)/((MAESTRO!$B$3:$B$1000="MILITARES")*(UPPER(MAESTRO!$L$3:$L$1000)="CONFIRMADO")),ROWS($A$3:A73))),"")</f>
        <v/>
      </c>
      <c r="U73" s="10" t="str">
        <f ca="1">IFERROR(INDEX(MAESTRO!U:U,_xludf.AGGREGATE(15,6,ROW(MAESTRO!$B$3:$B$1000)/((MAESTRO!$B$3:$B$1000="MILITARES")*(UPPER(MAESTRO!$L$3:$L$1000)="CONFIRMADO")),ROWS($A$3:A73))),"")</f>
        <v/>
      </c>
      <c r="V73" s="10" t="str">
        <f ca="1">IFERROR(INDEX(MAESTRO!V:V,_xludf.AGGREGATE(15,6,ROW(MAESTRO!$B$3:$B$1000)/((MAESTRO!$B$3:$B$1000="MILITARES")*(UPPER(MAESTRO!$L$3:$L$1000)="CONFIRMADO")),ROWS($A$3:A73))),"")</f>
        <v/>
      </c>
      <c r="W73" s="10" t="str">
        <f ca="1">IFERROR(INDEX(MAESTRO!W:W,_xludf.AGGREGATE(15,6,ROW(MAESTRO!$B$3:$B$1000)/((MAESTRO!$B$3:$B$1000="MILITARES")*(UPPER(MAESTRO!$L$3:$L$1000)="CONFIRMADO")),ROWS($A$3:A73))),"")</f>
        <v/>
      </c>
      <c r="X73" s="10" t="str">
        <f ca="1">IFERROR(INDEX(MAESTRO!X:X,_xludf.AGGREGATE(15,6,ROW(MAESTRO!$B$3:$B$1000)/((MAESTRO!$B$3:$B$1000="MILITARES")*(UPPER(MAESTRO!$L$3:$L$1000)="CONFIRMADO")),ROWS($A$3:A73))),"")</f>
        <v/>
      </c>
    </row>
    <row r="74" spans="1:24" ht="22.05" customHeight="1">
      <c r="A74" s="15" t="str">
        <f ca="1">IFERROR(INDEX(MAESTRO!A:A,_xludf.AGGREGATE(15,6,ROW(MAESTRO!$B$3:$B$1000)/((MAESTRO!$B$3:$B$1000="MILITARES")*(UPPER(MAESTRO!$L$3:$L$1000)="CONFIRMADO")),ROWS($A$3:A74))),"")</f>
        <v/>
      </c>
      <c r="B74" s="15" t="str">
        <f ca="1">IFERROR(INDEX(MAESTRO!B:B,_xludf.AGGREGATE(15,6,ROW(MAESTRO!$B$3:$B$1000)/((MAESTRO!$B$3:$B$1000="MILITARES")*(UPPER(MAESTRO!$L$3:$L$1000)="CONFIRMADO")),ROWS($A$3:A74))),"")</f>
        <v/>
      </c>
      <c r="C74" s="15" t="str">
        <f ca="1">IFERROR(INDEX(MAESTRO!C:C,_xludf.AGGREGATE(15,6,ROW(MAESTRO!$B$3:$B$1000)/((MAESTRO!$B$3:$B$1000="MILITARES")*(UPPER(MAESTRO!$L$3:$L$1000)="CONFIRMADO")),ROWS($A$3:A74))),"")</f>
        <v/>
      </c>
      <c r="D74" s="15" t="str">
        <f ca="1">IFERROR(INDEX(MAESTRO!D:D,_xludf.AGGREGATE(15,6,ROW(MAESTRO!$B$3:$B$1000)/((MAESTRO!$B$3:$B$1000="MILITARES")*(UPPER(MAESTRO!$L$3:$L$1000)="CONFIRMADO")),ROWS($A$3:A74))),"")</f>
        <v/>
      </c>
      <c r="E74" s="15" t="str">
        <f ca="1">IFERROR(INDEX(MAESTRO!E:E,_xludf.AGGREGATE(15,6,ROW(MAESTRO!$B$3:$B$1000)/((MAESTRO!$B$3:$B$1000="MILITARES")*(UPPER(MAESTRO!$L$3:$L$1000)="CONFIRMADO")),ROWS($A$3:A74))),"")</f>
        <v/>
      </c>
      <c r="F74" s="15" t="str">
        <f ca="1">IFERROR(INDEX(MAESTRO!F:F,_xludf.AGGREGATE(15,6,ROW(MAESTRO!$B$3:$B$1000)/((MAESTRO!$B$3:$B$1000="MILITARES")*(UPPER(MAESTRO!$L$3:$L$1000)="CONFIRMADO")),ROWS($A$3:A74))),"")</f>
        <v/>
      </c>
      <c r="G74" s="15" t="str">
        <f ca="1">IFERROR(INDEX(MAESTRO!G:G,_xludf.AGGREGATE(15,6,ROW(MAESTRO!$B$3:$B$1000)/((MAESTRO!$B$3:$B$1000="MILITARES")*(UPPER(MAESTRO!$L$3:$L$1000)="CONFIRMADO")),ROWS($A$3:A74))),"")</f>
        <v/>
      </c>
      <c r="H74" s="15" t="str">
        <f ca="1">IFERROR(INDEX(MAESTRO!H:H,_xludf.AGGREGATE(15,6,ROW(MAESTRO!$B$3:$B$1000)/((MAESTRO!$B$3:$B$1000="MILITARES")*(UPPER(MAESTRO!$L$3:$L$1000)="CONFIRMADO")),ROWS($A$3:A74))),"")</f>
        <v/>
      </c>
      <c r="I74" s="15" t="str">
        <f ca="1">IFERROR(INDEX(MAESTRO!I:I,_xludf.AGGREGATE(15,6,ROW(MAESTRO!$B$3:$B$1000)/((MAESTRO!$B$3:$B$1000="MILITARES")*(UPPER(MAESTRO!$L$3:$L$1000)="CONFIRMADO")),ROWS($A$3:A74))),"")</f>
        <v/>
      </c>
      <c r="J74" s="15" t="str">
        <f ca="1">IFERROR(INDEX(MAESTRO!J:J,_xludf.AGGREGATE(15,6,ROW(MAESTRO!$B$3:$B$1000)/((MAESTRO!$B$3:$B$1000="MILITARES")*(UPPER(MAESTRO!$L$3:$L$1000)="CONFIRMADO")),ROWS($A$3:A74))),"")</f>
        <v/>
      </c>
      <c r="K74" s="15" t="str">
        <f ca="1">IFERROR(INDEX(MAESTRO!K:K,_xludf.AGGREGATE(15,6,ROW(MAESTRO!$B$3:$B$1000)/((MAESTRO!$B$3:$B$1000="MILITARES")*(UPPER(MAESTRO!$L$3:$L$1000)="CONFIRMADO")),ROWS($A$3:A74))),"")</f>
        <v/>
      </c>
      <c r="L74" s="15" t="str">
        <f ca="1">IFERROR(INDEX(MAESTRO!L:L,_xludf.AGGREGATE(15,6,ROW(MAESTRO!$B$3:$B$1000)/((MAESTRO!$B$3:$B$1000="MILITARES")*(UPPER(MAESTRO!$L$3:$L$1000)="CONFIRMADO")),ROWS($A$3:A74))),"")</f>
        <v/>
      </c>
      <c r="M74" s="15" t="str">
        <f ca="1">IFERROR(INDEX(MAESTRO!M:M,_xludf.AGGREGATE(15,6,ROW(MAESTRO!$B$3:$B$1000)/((MAESTRO!$B$3:$B$1000="MILITARES")*(UPPER(MAESTRO!$L$3:$L$1000)="CONFIRMADO")),ROWS($A$3:A74))),"")</f>
        <v/>
      </c>
      <c r="N74" s="15" t="str">
        <f ca="1">IFERROR(INDEX(MAESTRO!N:N,_xludf.AGGREGATE(15,6,ROW(MAESTRO!$B$3:$B$1000)/((MAESTRO!$B$3:$B$1000="MILITARES")*(UPPER(MAESTRO!$L$3:$L$1000)="CONFIRMADO")),ROWS($A$3:A74))),"")</f>
        <v/>
      </c>
      <c r="O74" s="15" t="str">
        <f ca="1">IFERROR(INDEX(MAESTRO!O:O,_xludf.AGGREGATE(15,6,ROW(MAESTRO!$B$3:$B$1000)/((MAESTRO!$B$3:$B$1000="MILITARES")*(UPPER(MAESTRO!$L$3:$L$1000)="CONFIRMADO")),ROWS($A$3:A74))),"")</f>
        <v/>
      </c>
      <c r="P74" s="15" t="str">
        <f ca="1">IFERROR(INDEX(MAESTRO!P:P,_xludf.AGGREGATE(15,6,ROW(MAESTRO!$B$3:$B$1000)/((MAESTRO!$B$3:$B$1000="MILITARES")*(UPPER(MAESTRO!$L$3:$L$1000)="CONFIRMADO")),ROWS($A$3:A74))),"")</f>
        <v/>
      </c>
      <c r="Q74" s="15" t="str">
        <f ca="1">IFERROR(INDEX(MAESTRO!Q:Q,_xludf.AGGREGATE(15,6,ROW(MAESTRO!$B$3:$B$1000)/((MAESTRO!$B$3:$B$1000="MILITARES")*(UPPER(MAESTRO!$L$3:$L$1000)="CONFIRMADO")),ROWS($A$3:A74))),"")</f>
        <v/>
      </c>
      <c r="R74" s="15" t="str">
        <f ca="1">IFERROR(INDEX(MAESTRO!R:R,_xludf.AGGREGATE(15,6,ROW(MAESTRO!$B$3:$B$1000)/((MAESTRO!$B$3:$B$1000="MILITARES")*(UPPER(MAESTRO!$L$3:$L$1000)="CONFIRMADO")),ROWS($A$3:A74))),"")</f>
        <v/>
      </c>
      <c r="S74" s="15" t="str">
        <f ca="1">IFERROR(INDEX(MAESTRO!S:S,_xludf.AGGREGATE(15,6,ROW(MAESTRO!$B$3:$B$1000)/((MAESTRO!$B$3:$B$1000="MILITARES")*(UPPER(MAESTRO!$L$3:$L$1000)="CONFIRMADO")),ROWS($A$3:A74))),"")</f>
        <v/>
      </c>
      <c r="T74" s="15" t="str">
        <f ca="1">IFERROR(INDEX(MAESTRO!T:T,_xludf.AGGREGATE(15,6,ROW(MAESTRO!$B$3:$B$1000)/((MAESTRO!$B$3:$B$1000="MILITARES")*(UPPER(MAESTRO!$L$3:$L$1000)="CONFIRMADO")),ROWS($A$3:A74))),"")</f>
        <v/>
      </c>
      <c r="U74" s="15" t="str">
        <f ca="1">IFERROR(INDEX(MAESTRO!U:U,_xludf.AGGREGATE(15,6,ROW(MAESTRO!$B$3:$B$1000)/((MAESTRO!$B$3:$B$1000="MILITARES")*(UPPER(MAESTRO!$L$3:$L$1000)="CONFIRMADO")),ROWS($A$3:A74))),"")</f>
        <v/>
      </c>
      <c r="V74" s="15" t="str">
        <f ca="1">IFERROR(INDEX(MAESTRO!V:V,_xludf.AGGREGATE(15,6,ROW(MAESTRO!$B$3:$B$1000)/((MAESTRO!$B$3:$B$1000="MILITARES")*(UPPER(MAESTRO!$L$3:$L$1000)="CONFIRMADO")),ROWS($A$3:A74))),"")</f>
        <v/>
      </c>
      <c r="W74" s="15" t="str">
        <f ca="1">IFERROR(INDEX(MAESTRO!W:W,_xludf.AGGREGATE(15,6,ROW(MAESTRO!$B$3:$B$1000)/((MAESTRO!$B$3:$B$1000="MILITARES")*(UPPER(MAESTRO!$L$3:$L$1000)="CONFIRMADO")),ROWS($A$3:A74))),"")</f>
        <v/>
      </c>
      <c r="X74" s="15" t="str">
        <f ca="1">IFERROR(INDEX(MAESTRO!X:X,_xludf.AGGREGATE(15,6,ROW(MAESTRO!$B$3:$B$1000)/((MAESTRO!$B$3:$B$1000="MILITARES")*(UPPER(MAESTRO!$L$3:$L$1000)="CONFIRMADO")),ROWS($A$3:A74))),"")</f>
        <v/>
      </c>
    </row>
    <row r="75" spans="1:24" ht="22.05" customHeight="1">
      <c r="A75" s="10" t="str">
        <f ca="1">IFERROR(INDEX(MAESTRO!A:A,_xludf.AGGREGATE(15,6,ROW(MAESTRO!$B$3:$B$1000)/((MAESTRO!$B$3:$B$1000="MILITARES")*(UPPER(MAESTRO!$L$3:$L$1000)="CONFIRMADO")),ROWS($A$3:A75))),"")</f>
        <v/>
      </c>
      <c r="B75" s="10" t="str">
        <f ca="1">IFERROR(INDEX(MAESTRO!B:B,_xludf.AGGREGATE(15,6,ROW(MAESTRO!$B$3:$B$1000)/((MAESTRO!$B$3:$B$1000="MILITARES")*(UPPER(MAESTRO!$L$3:$L$1000)="CONFIRMADO")),ROWS($A$3:A75))),"")</f>
        <v/>
      </c>
      <c r="C75" s="10" t="str">
        <f ca="1">IFERROR(INDEX(MAESTRO!C:C,_xludf.AGGREGATE(15,6,ROW(MAESTRO!$B$3:$B$1000)/((MAESTRO!$B$3:$B$1000="MILITARES")*(UPPER(MAESTRO!$L$3:$L$1000)="CONFIRMADO")),ROWS($A$3:A75))),"")</f>
        <v/>
      </c>
      <c r="D75" s="10" t="str">
        <f ca="1">IFERROR(INDEX(MAESTRO!D:D,_xludf.AGGREGATE(15,6,ROW(MAESTRO!$B$3:$B$1000)/((MAESTRO!$B$3:$B$1000="MILITARES")*(UPPER(MAESTRO!$L$3:$L$1000)="CONFIRMADO")),ROWS($A$3:A75))),"")</f>
        <v/>
      </c>
      <c r="E75" s="10" t="str">
        <f ca="1">IFERROR(INDEX(MAESTRO!E:E,_xludf.AGGREGATE(15,6,ROW(MAESTRO!$B$3:$B$1000)/((MAESTRO!$B$3:$B$1000="MILITARES")*(UPPER(MAESTRO!$L$3:$L$1000)="CONFIRMADO")),ROWS($A$3:A75))),"")</f>
        <v/>
      </c>
      <c r="F75" s="10" t="str">
        <f ca="1">IFERROR(INDEX(MAESTRO!F:F,_xludf.AGGREGATE(15,6,ROW(MAESTRO!$B$3:$B$1000)/((MAESTRO!$B$3:$B$1000="MILITARES")*(UPPER(MAESTRO!$L$3:$L$1000)="CONFIRMADO")),ROWS($A$3:A75))),"")</f>
        <v/>
      </c>
      <c r="G75" s="10" t="str">
        <f ca="1">IFERROR(INDEX(MAESTRO!G:G,_xludf.AGGREGATE(15,6,ROW(MAESTRO!$B$3:$B$1000)/((MAESTRO!$B$3:$B$1000="MILITARES")*(UPPER(MAESTRO!$L$3:$L$1000)="CONFIRMADO")),ROWS($A$3:A75))),"")</f>
        <v/>
      </c>
      <c r="H75" s="10" t="str">
        <f ca="1">IFERROR(INDEX(MAESTRO!H:H,_xludf.AGGREGATE(15,6,ROW(MAESTRO!$B$3:$B$1000)/((MAESTRO!$B$3:$B$1000="MILITARES")*(UPPER(MAESTRO!$L$3:$L$1000)="CONFIRMADO")),ROWS($A$3:A75))),"")</f>
        <v/>
      </c>
      <c r="I75" s="10" t="str">
        <f ca="1">IFERROR(INDEX(MAESTRO!I:I,_xludf.AGGREGATE(15,6,ROW(MAESTRO!$B$3:$B$1000)/((MAESTRO!$B$3:$B$1000="MILITARES")*(UPPER(MAESTRO!$L$3:$L$1000)="CONFIRMADO")),ROWS($A$3:A75))),"")</f>
        <v/>
      </c>
      <c r="J75" s="10" t="str">
        <f ca="1">IFERROR(INDEX(MAESTRO!J:J,_xludf.AGGREGATE(15,6,ROW(MAESTRO!$B$3:$B$1000)/((MAESTRO!$B$3:$B$1000="MILITARES")*(UPPER(MAESTRO!$L$3:$L$1000)="CONFIRMADO")),ROWS($A$3:A75))),"")</f>
        <v/>
      </c>
      <c r="K75" s="10" t="str">
        <f ca="1">IFERROR(INDEX(MAESTRO!K:K,_xludf.AGGREGATE(15,6,ROW(MAESTRO!$B$3:$B$1000)/((MAESTRO!$B$3:$B$1000="MILITARES")*(UPPER(MAESTRO!$L$3:$L$1000)="CONFIRMADO")),ROWS($A$3:A75))),"")</f>
        <v/>
      </c>
      <c r="L75" s="10" t="str">
        <f ca="1">IFERROR(INDEX(MAESTRO!L:L,_xludf.AGGREGATE(15,6,ROW(MAESTRO!$B$3:$B$1000)/((MAESTRO!$B$3:$B$1000="MILITARES")*(UPPER(MAESTRO!$L$3:$L$1000)="CONFIRMADO")),ROWS($A$3:A75))),"")</f>
        <v/>
      </c>
      <c r="M75" s="10" t="str">
        <f ca="1">IFERROR(INDEX(MAESTRO!M:M,_xludf.AGGREGATE(15,6,ROW(MAESTRO!$B$3:$B$1000)/((MAESTRO!$B$3:$B$1000="MILITARES")*(UPPER(MAESTRO!$L$3:$L$1000)="CONFIRMADO")),ROWS($A$3:A75))),"")</f>
        <v/>
      </c>
      <c r="N75" s="10" t="str">
        <f ca="1">IFERROR(INDEX(MAESTRO!N:N,_xludf.AGGREGATE(15,6,ROW(MAESTRO!$B$3:$B$1000)/((MAESTRO!$B$3:$B$1000="MILITARES")*(UPPER(MAESTRO!$L$3:$L$1000)="CONFIRMADO")),ROWS($A$3:A75))),"")</f>
        <v/>
      </c>
      <c r="O75" s="10" t="str">
        <f ca="1">IFERROR(INDEX(MAESTRO!O:O,_xludf.AGGREGATE(15,6,ROW(MAESTRO!$B$3:$B$1000)/((MAESTRO!$B$3:$B$1000="MILITARES")*(UPPER(MAESTRO!$L$3:$L$1000)="CONFIRMADO")),ROWS($A$3:A75))),"")</f>
        <v/>
      </c>
      <c r="P75" s="10" t="str">
        <f ca="1">IFERROR(INDEX(MAESTRO!P:P,_xludf.AGGREGATE(15,6,ROW(MAESTRO!$B$3:$B$1000)/((MAESTRO!$B$3:$B$1000="MILITARES")*(UPPER(MAESTRO!$L$3:$L$1000)="CONFIRMADO")),ROWS($A$3:A75))),"")</f>
        <v/>
      </c>
      <c r="Q75" s="10" t="str">
        <f ca="1">IFERROR(INDEX(MAESTRO!Q:Q,_xludf.AGGREGATE(15,6,ROW(MAESTRO!$B$3:$B$1000)/((MAESTRO!$B$3:$B$1000="MILITARES")*(UPPER(MAESTRO!$L$3:$L$1000)="CONFIRMADO")),ROWS($A$3:A75))),"")</f>
        <v/>
      </c>
      <c r="R75" s="10" t="str">
        <f ca="1">IFERROR(INDEX(MAESTRO!R:R,_xludf.AGGREGATE(15,6,ROW(MAESTRO!$B$3:$B$1000)/((MAESTRO!$B$3:$B$1000="MILITARES")*(UPPER(MAESTRO!$L$3:$L$1000)="CONFIRMADO")),ROWS($A$3:A75))),"")</f>
        <v/>
      </c>
      <c r="S75" s="10" t="str">
        <f ca="1">IFERROR(INDEX(MAESTRO!S:S,_xludf.AGGREGATE(15,6,ROW(MAESTRO!$B$3:$B$1000)/((MAESTRO!$B$3:$B$1000="MILITARES")*(UPPER(MAESTRO!$L$3:$L$1000)="CONFIRMADO")),ROWS($A$3:A75))),"")</f>
        <v/>
      </c>
      <c r="T75" s="10" t="str">
        <f ca="1">IFERROR(INDEX(MAESTRO!T:T,_xludf.AGGREGATE(15,6,ROW(MAESTRO!$B$3:$B$1000)/((MAESTRO!$B$3:$B$1000="MILITARES")*(UPPER(MAESTRO!$L$3:$L$1000)="CONFIRMADO")),ROWS($A$3:A75))),"")</f>
        <v/>
      </c>
      <c r="U75" s="10" t="str">
        <f ca="1">IFERROR(INDEX(MAESTRO!U:U,_xludf.AGGREGATE(15,6,ROW(MAESTRO!$B$3:$B$1000)/((MAESTRO!$B$3:$B$1000="MILITARES")*(UPPER(MAESTRO!$L$3:$L$1000)="CONFIRMADO")),ROWS($A$3:A75))),"")</f>
        <v/>
      </c>
      <c r="V75" s="10" t="str">
        <f ca="1">IFERROR(INDEX(MAESTRO!V:V,_xludf.AGGREGATE(15,6,ROW(MAESTRO!$B$3:$B$1000)/((MAESTRO!$B$3:$B$1000="MILITARES")*(UPPER(MAESTRO!$L$3:$L$1000)="CONFIRMADO")),ROWS($A$3:A75))),"")</f>
        <v/>
      </c>
      <c r="W75" s="10" t="str">
        <f ca="1">IFERROR(INDEX(MAESTRO!W:W,_xludf.AGGREGATE(15,6,ROW(MAESTRO!$B$3:$B$1000)/((MAESTRO!$B$3:$B$1000="MILITARES")*(UPPER(MAESTRO!$L$3:$L$1000)="CONFIRMADO")),ROWS($A$3:A75))),"")</f>
        <v/>
      </c>
      <c r="X75" s="10" t="str">
        <f ca="1">IFERROR(INDEX(MAESTRO!X:X,_xludf.AGGREGATE(15,6,ROW(MAESTRO!$B$3:$B$1000)/((MAESTRO!$B$3:$B$1000="MILITARES")*(UPPER(MAESTRO!$L$3:$L$1000)="CONFIRMADO")),ROWS($A$3:A75))),"")</f>
        <v/>
      </c>
    </row>
    <row r="76" spans="1:24" ht="22.05" customHeight="1">
      <c r="A76" s="15" t="str">
        <f ca="1">IFERROR(INDEX(MAESTRO!A:A,_xludf.AGGREGATE(15,6,ROW(MAESTRO!$B$3:$B$1000)/((MAESTRO!$B$3:$B$1000="MILITARES")*(UPPER(MAESTRO!$L$3:$L$1000)="CONFIRMADO")),ROWS($A$3:A76))),"")</f>
        <v/>
      </c>
      <c r="B76" s="15" t="str">
        <f ca="1">IFERROR(INDEX(MAESTRO!B:B,_xludf.AGGREGATE(15,6,ROW(MAESTRO!$B$3:$B$1000)/((MAESTRO!$B$3:$B$1000="MILITARES")*(UPPER(MAESTRO!$L$3:$L$1000)="CONFIRMADO")),ROWS($A$3:A76))),"")</f>
        <v/>
      </c>
      <c r="C76" s="15" t="str">
        <f ca="1">IFERROR(INDEX(MAESTRO!C:C,_xludf.AGGREGATE(15,6,ROW(MAESTRO!$B$3:$B$1000)/((MAESTRO!$B$3:$B$1000="MILITARES")*(UPPER(MAESTRO!$L$3:$L$1000)="CONFIRMADO")),ROWS($A$3:A76))),"")</f>
        <v/>
      </c>
      <c r="D76" s="15" t="str">
        <f ca="1">IFERROR(INDEX(MAESTRO!D:D,_xludf.AGGREGATE(15,6,ROW(MAESTRO!$B$3:$B$1000)/((MAESTRO!$B$3:$B$1000="MILITARES")*(UPPER(MAESTRO!$L$3:$L$1000)="CONFIRMADO")),ROWS($A$3:A76))),"")</f>
        <v/>
      </c>
      <c r="E76" s="15" t="str">
        <f ca="1">IFERROR(INDEX(MAESTRO!E:E,_xludf.AGGREGATE(15,6,ROW(MAESTRO!$B$3:$B$1000)/((MAESTRO!$B$3:$B$1000="MILITARES")*(UPPER(MAESTRO!$L$3:$L$1000)="CONFIRMADO")),ROWS($A$3:A76))),"")</f>
        <v/>
      </c>
      <c r="F76" s="15" t="str">
        <f ca="1">IFERROR(INDEX(MAESTRO!F:F,_xludf.AGGREGATE(15,6,ROW(MAESTRO!$B$3:$B$1000)/((MAESTRO!$B$3:$B$1000="MILITARES")*(UPPER(MAESTRO!$L$3:$L$1000)="CONFIRMADO")),ROWS($A$3:A76))),"")</f>
        <v/>
      </c>
      <c r="G76" s="15" t="str">
        <f ca="1">IFERROR(INDEX(MAESTRO!G:G,_xludf.AGGREGATE(15,6,ROW(MAESTRO!$B$3:$B$1000)/((MAESTRO!$B$3:$B$1000="MILITARES")*(UPPER(MAESTRO!$L$3:$L$1000)="CONFIRMADO")),ROWS($A$3:A76))),"")</f>
        <v/>
      </c>
      <c r="H76" s="15" t="str">
        <f ca="1">IFERROR(INDEX(MAESTRO!H:H,_xludf.AGGREGATE(15,6,ROW(MAESTRO!$B$3:$B$1000)/((MAESTRO!$B$3:$B$1000="MILITARES")*(UPPER(MAESTRO!$L$3:$L$1000)="CONFIRMADO")),ROWS($A$3:A76))),"")</f>
        <v/>
      </c>
      <c r="I76" s="15" t="str">
        <f ca="1">IFERROR(INDEX(MAESTRO!I:I,_xludf.AGGREGATE(15,6,ROW(MAESTRO!$B$3:$B$1000)/((MAESTRO!$B$3:$B$1000="MILITARES")*(UPPER(MAESTRO!$L$3:$L$1000)="CONFIRMADO")),ROWS($A$3:A76))),"")</f>
        <v/>
      </c>
      <c r="J76" s="15" t="str">
        <f ca="1">IFERROR(INDEX(MAESTRO!J:J,_xludf.AGGREGATE(15,6,ROW(MAESTRO!$B$3:$B$1000)/((MAESTRO!$B$3:$B$1000="MILITARES")*(UPPER(MAESTRO!$L$3:$L$1000)="CONFIRMADO")),ROWS($A$3:A76))),"")</f>
        <v/>
      </c>
      <c r="K76" s="15" t="str">
        <f ca="1">IFERROR(INDEX(MAESTRO!K:K,_xludf.AGGREGATE(15,6,ROW(MAESTRO!$B$3:$B$1000)/((MAESTRO!$B$3:$B$1000="MILITARES")*(UPPER(MAESTRO!$L$3:$L$1000)="CONFIRMADO")),ROWS($A$3:A76))),"")</f>
        <v/>
      </c>
      <c r="L76" s="15" t="str">
        <f ca="1">IFERROR(INDEX(MAESTRO!L:L,_xludf.AGGREGATE(15,6,ROW(MAESTRO!$B$3:$B$1000)/((MAESTRO!$B$3:$B$1000="MILITARES")*(UPPER(MAESTRO!$L$3:$L$1000)="CONFIRMADO")),ROWS($A$3:A76))),"")</f>
        <v/>
      </c>
      <c r="M76" s="15" t="str">
        <f ca="1">IFERROR(INDEX(MAESTRO!M:M,_xludf.AGGREGATE(15,6,ROW(MAESTRO!$B$3:$B$1000)/((MAESTRO!$B$3:$B$1000="MILITARES")*(UPPER(MAESTRO!$L$3:$L$1000)="CONFIRMADO")),ROWS($A$3:A76))),"")</f>
        <v/>
      </c>
      <c r="N76" s="15" t="str">
        <f ca="1">IFERROR(INDEX(MAESTRO!N:N,_xludf.AGGREGATE(15,6,ROW(MAESTRO!$B$3:$B$1000)/((MAESTRO!$B$3:$B$1000="MILITARES")*(UPPER(MAESTRO!$L$3:$L$1000)="CONFIRMADO")),ROWS($A$3:A76))),"")</f>
        <v/>
      </c>
      <c r="O76" s="15" t="str">
        <f ca="1">IFERROR(INDEX(MAESTRO!O:O,_xludf.AGGREGATE(15,6,ROW(MAESTRO!$B$3:$B$1000)/((MAESTRO!$B$3:$B$1000="MILITARES")*(UPPER(MAESTRO!$L$3:$L$1000)="CONFIRMADO")),ROWS($A$3:A76))),"")</f>
        <v/>
      </c>
      <c r="P76" s="15" t="str">
        <f ca="1">IFERROR(INDEX(MAESTRO!P:P,_xludf.AGGREGATE(15,6,ROW(MAESTRO!$B$3:$B$1000)/((MAESTRO!$B$3:$B$1000="MILITARES")*(UPPER(MAESTRO!$L$3:$L$1000)="CONFIRMADO")),ROWS($A$3:A76))),"")</f>
        <v/>
      </c>
      <c r="Q76" s="15" t="str">
        <f ca="1">IFERROR(INDEX(MAESTRO!Q:Q,_xludf.AGGREGATE(15,6,ROW(MAESTRO!$B$3:$B$1000)/((MAESTRO!$B$3:$B$1000="MILITARES")*(UPPER(MAESTRO!$L$3:$L$1000)="CONFIRMADO")),ROWS($A$3:A76))),"")</f>
        <v/>
      </c>
      <c r="R76" s="15" t="str">
        <f ca="1">IFERROR(INDEX(MAESTRO!R:R,_xludf.AGGREGATE(15,6,ROW(MAESTRO!$B$3:$B$1000)/((MAESTRO!$B$3:$B$1000="MILITARES")*(UPPER(MAESTRO!$L$3:$L$1000)="CONFIRMADO")),ROWS($A$3:A76))),"")</f>
        <v/>
      </c>
      <c r="S76" s="15" t="str">
        <f ca="1">IFERROR(INDEX(MAESTRO!S:S,_xludf.AGGREGATE(15,6,ROW(MAESTRO!$B$3:$B$1000)/((MAESTRO!$B$3:$B$1000="MILITARES")*(UPPER(MAESTRO!$L$3:$L$1000)="CONFIRMADO")),ROWS($A$3:A76))),"")</f>
        <v/>
      </c>
      <c r="T76" s="15" t="str">
        <f ca="1">IFERROR(INDEX(MAESTRO!T:T,_xludf.AGGREGATE(15,6,ROW(MAESTRO!$B$3:$B$1000)/((MAESTRO!$B$3:$B$1000="MILITARES")*(UPPER(MAESTRO!$L$3:$L$1000)="CONFIRMADO")),ROWS($A$3:A76))),"")</f>
        <v/>
      </c>
      <c r="U76" s="15" t="str">
        <f ca="1">IFERROR(INDEX(MAESTRO!U:U,_xludf.AGGREGATE(15,6,ROW(MAESTRO!$B$3:$B$1000)/((MAESTRO!$B$3:$B$1000="MILITARES")*(UPPER(MAESTRO!$L$3:$L$1000)="CONFIRMADO")),ROWS($A$3:A76))),"")</f>
        <v/>
      </c>
      <c r="V76" s="15" t="str">
        <f ca="1">IFERROR(INDEX(MAESTRO!V:V,_xludf.AGGREGATE(15,6,ROW(MAESTRO!$B$3:$B$1000)/((MAESTRO!$B$3:$B$1000="MILITARES")*(UPPER(MAESTRO!$L$3:$L$1000)="CONFIRMADO")),ROWS($A$3:A76))),"")</f>
        <v/>
      </c>
      <c r="W76" s="15" t="str">
        <f ca="1">IFERROR(INDEX(MAESTRO!W:W,_xludf.AGGREGATE(15,6,ROW(MAESTRO!$B$3:$B$1000)/((MAESTRO!$B$3:$B$1000="MILITARES")*(UPPER(MAESTRO!$L$3:$L$1000)="CONFIRMADO")),ROWS($A$3:A76))),"")</f>
        <v/>
      </c>
      <c r="X76" s="15" t="str">
        <f ca="1">IFERROR(INDEX(MAESTRO!X:X,_xludf.AGGREGATE(15,6,ROW(MAESTRO!$B$3:$B$1000)/((MAESTRO!$B$3:$B$1000="MILITARES")*(UPPER(MAESTRO!$L$3:$L$1000)="CONFIRMADO")),ROWS($A$3:A76))),"")</f>
        <v/>
      </c>
    </row>
    <row r="77" spans="1:24" ht="22.05" customHeight="1">
      <c r="A77" s="10" t="str">
        <f ca="1">IFERROR(INDEX(MAESTRO!A:A,_xludf.AGGREGATE(15,6,ROW(MAESTRO!$B$3:$B$1000)/((MAESTRO!$B$3:$B$1000="MILITARES")*(UPPER(MAESTRO!$L$3:$L$1000)="CONFIRMADO")),ROWS($A$3:A77))),"")</f>
        <v/>
      </c>
      <c r="B77" s="10" t="str">
        <f ca="1">IFERROR(INDEX(MAESTRO!B:B,_xludf.AGGREGATE(15,6,ROW(MAESTRO!$B$3:$B$1000)/((MAESTRO!$B$3:$B$1000="MILITARES")*(UPPER(MAESTRO!$L$3:$L$1000)="CONFIRMADO")),ROWS($A$3:A77))),"")</f>
        <v/>
      </c>
      <c r="C77" s="10" t="str">
        <f ca="1">IFERROR(INDEX(MAESTRO!C:C,_xludf.AGGREGATE(15,6,ROW(MAESTRO!$B$3:$B$1000)/((MAESTRO!$B$3:$B$1000="MILITARES")*(UPPER(MAESTRO!$L$3:$L$1000)="CONFIRMADO")),ROWS($A$3:A77))),"")</f>
        <v/>
      </c>
      <c r="D77" s="10" t="str">
        <f ca="1">IFERROR(INDEX(MAESTRO!D:D,_xludf.AGGREGATE(15,6,ROW(MAESTRO!$B$3:$B$1000)/((MAESTRO!$B$3:$B$1000="MILITARES")*(UPPER(MAESTRO!$L$3:$L$1000)="CONFIRMADO")),ROWS($A$3:A77))),"")</f>
        <v/>
      </c>
      <c r="E77" s="10" t="str">
        <f ca="1">IFERROR(INDEX(MAESTRO!E:E,_xludf.AGGREGATE(15,6,ROW(MAESTRO!$B$3:$B$1000)/((MAESTRO!$B$3:$B$1000="MILITARES")*(UPPER(MAESTRO!$L$3:$L$1000)="CONFIRMADO")),ROWS($A$3:A77))),"")</f>
        <v/>
      </c>
      <c r="F77" s="10" t="str">
        <f ca="1">IFERROR(INDEX(MAESTRO!F:F,_xludf.AGGREGATE(15,6,ROW(MAESTRO!$B$3:$B$1000)/((MAESTRO!$B$3:$B$1000="MILITARES")*(UPPER(MAESTRO!$L$3:$L$1000)="CONFIRMADO")),ROWS($A$3:A77))),"")</f>
        <v/>
      </c>
      <c r="G77" s="10" t="str">
        <f ca="1">IFERROR(INDEX(MAESTRO!G:G,_xludf.AGGREGATE(15,6,ROW(MAESTRO!$B$3:$B$1000)/((MAESTRO!$B$3:$B$1000="MILITARES")*(UPPER(MAESTRO!$L$3:$L$1000)="CONFIRMADO")),ROWS($A$3:A77))),"")</f>
        <v/>
      </c>
      <c r="H77" s="10" t="str">
        <f ca="1">IFERROR(INDEX(MAESTRO!H:H,_xludf.AGGREGATE(15,6,ROW(MAESTRO!$B$3:$B$1000)/((MAESTRO!$B$3:$B$1000="MILITARES")*(UPPER(MAESTRO!$L$3:$L$1000)="CONFIRMADO")),ROWS($A$3:A77))),"")</f>
        <v/>
      </c>
      <c r="I77" s="10" t="str">
        <f ca="1">IFERROR(INDEX(MAESTRO!I:I,_xludf.AGGREGATE(15,6,ROW(MAESTRO!$B$3:$B$1000)/((MAESTRO!$B$3:$B$1000="MILITARES")*(UPPER(MAESTRO!$L$3:$L$1000)="CONFIRMADO")),ROWS($A$3:A77))),"")</f>
        <v/>
      </c>
      <c r="J77" s="10" t="str">
        <f ca="1">IFERROR(INDEX(MAESTRO!J:J,_xludf.AGGREGATE(15,6,ROW(MAESTRO!$B$3:$B$1000)/((MAESTRO!$B$3:$B$1000="MILITARES")*(UPPER(MAESTRO!$L$3:$L$1000)="CONFIRMADO")),ROWS($A$3:A77))),"")</f>
        <v/>
      </c>
      <c r="K77" s="10" t="str">
        <f ca="1">IFERROR(INDEX(MAESTRO!K:K,_xludf.AGGREGATE(15,6,ROW(MAESTRO!$B$3:$B$1000)/((MAESTRO!$B$3:$B$1000="MILITARES")*(UPPER(MAESTRO!$L$3:$L$1000)="CONFIRMADO")),ROWS($A$3:A77))),"")</f>
        <v/>
      </c>
      <c r="L77" s="10" t="str">
        <f ca="1">IFERROR(INDEX(MAESTRO!L:L,_xludf.AGGREGATE(15,6,ROW(MAESTRO!$B$3:$B$1000)/((MAESTRO!$B$3:$B$1000="MILITARES")*(UPPER(MAESTRO!$L$3:$L$1000)="CONFIRMADO")),ROWS($A$3:A77))),"")</f>
        <v/>
      </c>
      <c r="M77" s="10" t="str">
        <f ca="1">IFERROR(INDEX(MAESTRO!M:M,_xludf.AGGREGATE(15,6,ROW(MAESTRO!$B$3:$B$1000)/((MAESTRO!$B$3:$B$1000="MILITARES")*(UPPER(MAESTRO!$L$3:$L$1000)="CONFIRMADO")),ROWS($A$3:A77))),"")</f>
        <v/>
      </c>
      <c r="N77" s="10" t="str">
        <f ca="1">IFERROR(INDEX(MAESTRO!N:N,_xludf.AGGREGATE(15,6,ROW(MAESTRO!$B$3:$B$1000)/((MAESTRO!$B$3:$B$1000="MILITARES")*(UPPER(MAESTRO!$L$3:$L$1000)="CONFIRMADO")),ROWS($A$3:A77))),"")</f>
        <v/>
      </c>
      <c r="O77" s="10" t="str">
        <f ca="1">IFERROR(INDEX(MAESTRO!O:O,_xludf.AGGREGATE(15,6,ROW(MAESTRO!$B$3:$B$1000)/((MAESTRO!$B$3:$B$1000="MILITARES")*(UPPER(MAESTRO!$L$3:$L$1000)="CONFIRMADO")),ROWS($A$3:A77))),"")</f>
        <v/>
      </c>
      <c r="P77" s="10" t="str">
        <f ca="1">IFERROR(INDEX(MAESTRO!P:P,_xludf.AGGREGATE(15,6,ROW(MAESTRO!$B$3:$B$1000)/((MAESTRO!$B$3:$B$1000="MILITARES")*(UPPER(MAESTRO!$L$3:$L$1000)="CONFIRMADO")),ROWS($A$3:A77))),"")</f>
        <v/>
      </c>
      <c r="Q77" s="10" t="str">
        <f ca="1">IFERROR(INDEX(MAESTRO!Q:Q,_xludf.AGGREGATE(15,6,ROW(MAESTRO!$B$3:$B$1000)/((MAESTRO!$B$3:$B$1000="MILITARES")*(UPPER(MAESTRO!$L$3:$L$1000)="CONFIRMADO")),ROWS($A$3:A77))),"")</f>
        <v/>
      </c>
      <c r="R77" s="10" t="str">
        <f ca="1">IFERROR(INDEX(MAESTRO!R:R,_xludf.AGGREGATE(15,6,ROW(MAESTRO!$B$3:$B$1000)/((MAESTRO!$B$3:$B$1000="MILITARES")*(UPPER(MAESTRO!$L$3:$L$1000)="CONFIRMADO")),ROWS($A$3:A77))),"")</f>
        <v/>
      </c>
      <c r="S77" s="10" t="str">
        <f ca="1">IFERROR(INDEX(MAESTRO!S:S,_xludf.AGGREGATE(15,6,ROW(MAESTRO!$B$3:$B$1000)/((MAESTRO!$B$3:$B$1000="MILITARES")*(UPPER(MAESTRO!$L$3:$L$1000)="CONFIRMADO")),ROWS($A$3:A77))),"")</f>
        <v/>
      </c>
      <c r="T77" s="10" t="str">
        <f ca="1">IFERROR(INDEX(MAESTRO!T:T,_xludf.AGGREGATE(15,6,ROW(MAESTRO!$B$3:$B$1000)/((MAESTRO!$B$3:$B$1000="MILITARES")*(UPPER(MAESTRO!$L$3:$L$1000)="CONFIRMADO")),ROWS($A$3:A77))),"")</f>
        <v/>
      </c>
      <c r="U77" s="10" t="str">
        <f ca="1">IFERROR(INDEX(MAESTRO!U:U,_xludf.AGGREGATE(15,6,ROW(MAESTRO!$B$3:$B$1000)/((MAESTRO!$B$3:$B$1000="MILITARES")*(UPPER(MAESTRO!$L$3:$L$1000)="CONFIRMADO")),ROWS($A$3:A77))),"")</f>
        <v/>
      </c>
      <c r="V77" s="10" t="str">
        <f ca="1">IFERROR(INDEX(MAESTRO!V:V,_xludf.AGGREGATE(15,6,ROW(MAESTRO!$B$3:$B$1000)/((MAESTRO!$B$3:$B$1000="MILITARES")*(UPPER(MAESTRO!$L$3:$L$1000)="CONFIRMADO")),ROWS($A$3:A77))),"")</f>
        <v/>
      </c>
      <c r="W77" s="10" t="str">
        <f ca="1">IFERROR(INDEX(MAESTRO!W:W,_xludf.AGGREGATE(15,6,ROW(MAESTRO!$B$3:$B$1000)/((MAESTRO!$B$3:$B$1000="MILITARES")*(UPPER(MAESTRO!$L$3:$L$1000)="CONFIRMADO")),ROWS($A$3:A77))),"")</f>
        <v/>
      </c>
      <c r="X77" s="10" t="str">
        <f ca="1">IFERROR(INDEX(MAESTRO!X:X,_xludf.AGGREGATE(15,6,ROW(MAESTRO!$B$3:$B$1000)/((MAESTRO!$B$3:$B$1000="MILITARES")*(UPPER(MAESTRO!$L$3:$L$1000)="CONFIRMADO")),ROWS($A$3:A77))),"")</f>
        <v/>
      </c>
    </row>
    <row r="78" spans="1:24" ht="22.05" customHeight="1">
      <c r="A78" s="15" t="str">
        <f ca="1">IFERROR(INDEX(MAESTRO!A:A,_xludf.AGGREGATE(15,6,ROW(MAESTRO!$B$3:$B$1000)/((MAESTRO!$B$3:$B$1000="MILITARES")*(UPPER(MAESTRO!$L$3:$L$1000)="CONFIRMADO")),ROWS($A$3:A78))),"")</f>
        <v/>
      </c>
      <c r="B78" s="15" t="str">
        <f ca="1">IFERROR(INDEX(MAESTRO!B:B,_xludf.AGGREGATE(15,6,ROW(MAESTRO!$B$3:$B$1000)/((MAESTRO!$B$3:$B$1000="MILITARES")*(UPPER(MAESTRO!$L$3:$L$1000)="CONFIRMADO")),ROWS($A$3:A78))),"")</f>
        <v/>
      </c>
      <c r="C78" s="15" t="str">
        <f ca="1">IFERROR(INDEX(MAESTRO!C:C,_xludf.AGGREGATE(15,6,ROW(MAESTRO!$B$3:$B$1000)/((MAESTRO!$B$3:$B$1000="MILITARES")*(UPPER(MAESTRO!$L$3:$L$1000)="CONFIRMADO")),ROWS($A$3:A78))),"")</f>
        <v/>
      </c>
      <c r="D78" s="15" t="str">
        <f ca="1">IFERROR(INDEX(MAESTRO!D:D,_xludf.AGGREGATE(15,6,ROW(MAESTRO!$B$3:$B$1000)/((MAESTRO!$B$3:$B$1000="MILITARES")*(UPPER(MAESTRO!$L$3:$L$1000)="CONFIRMADO")),ROWS($A$3:A78))),"")</f>
        <v/>
      </c>
      <c r="E78" s="15" t="str">
        <f ca="1">IFERROR(INDEX(MAESTRO!E:E,_xludf.AGGREGATE(15,6,ROW(MAESTRO!$B$3:$B$1000)/((MAESTRO!$B$3:$B$1000="MILITARES")*(UPPER(MAESTRO!$L$3:$L$1000)="CONFIRMADO")),ROWS($A$3:A78))),"")</f>
        <v/>
      </c>
      <c r="F78" s="15" t="str">
        <f ca="1">IFERROR(INDEX(MAESTRO!F:F,_xludf.AGGREGATE(15,6,ROW(MAESTRO!$B$3:$B$1000)/((MAESTRO!$B$3:$B$1000="MILITARES")*(UPPER(MAESTRO!$L$3:$L$1000)="CONFIRMADO")),ROWS($A$3:A78))),"")</f>
        <v/>
      </c>
      <c r="G78" s="15" t="str">
        <f ca="1">IFERROR(INDEX(MAESTRO!G:G,_xludf.AGGREGATE(15,6,ROW(MAESTRO!$B$3:$B$1000)/((MAESTRO!$B$3:$B$1000="MILITARES")*(UPPER(MAESTRO!$L$3:$L$1000)="CONFIRMADO")),ROWS($A$3:A78))),"")</f>
        <v/>
      </c>
      <c r="H78" s="15" t="str">
        <f ca="1">IFERROR(INDEX(MAESTRO!H:H,_xludf.AGGREGATE(15,6,ROW(MAESTRO!$B$3:$B$1000)/((MAESTRO!$B$3:$B$1000="MILITARES")*(UPPER(MAESTRO!$L$3:$L$1000)="CONFIRMADO")),ROWS($A$3:A78))),"")</f>
        <v/>
      </c>
      <c r="I78" s="15" t="str">
        <f ca="1">IFERROR(INDEX(MAESTRO!I:I,_xludf.AGGREGATE(15,6,ROW(MAESTRO!$B$3:$B$1000)/((MAESTRO!$B$3:$B$1000="MILITARES")*(UPPER(MAESTRO!$L$3:$L$1000)="CONFIRMADO")),ROWS($A$3:A78))),"")</f>
        <v/>
      </c>
      <c r="J78" s="15" t="str">
        <f ca="1">IFERROR(INDEX(MAESTRO!J:J,_xludf.AGGREGATE(15,6,ROW(MAESTRO!$B$3:$B$1000)/((MAESTRO!$B$3:$B$1000="MILITARES")*(UPPER(MAESTRO!$L$3:$L$1000)="CONFIRMADO")),ROWS($A$3:A78))),"")</f>
        <v/>
      </c>
      <c r="K78" s="15" t="str">
        <f ca="1">IFERROR(INDEX(MAESTRO!K:K,_xludf.AGGREGATE(15,6,ROW(MAESTRO!$B$3:$B$1000)/((MAESTRO!$B$3:$B$1000="MILITARES")*(UPPER(MAESTRO!$L$3:$L$1000)="CONFIRMADO")),ROWS($A$3:A78))),"")</f>
        <v/>
      </c>
      <c r="L78" s="15" t="str">
        <f ca="1">IFERROR(INDEX(MAESTRO!L:L,_xludf.AGGREGATE(15,6,ROW(MAESTRO!$B$3:$B$1000)/((MAESTRO!$B$3:$B$1000="MILITARES")*(UPPER(MAESTRO!$L$3:$L$1000)="CONFIRMADO")),ROWS($A$3:A78))),"")</f>
        <v/>
      </c>
      <c r="M78" s="15" t="str">
        <f ca="1">IFERROR(INDEX(MAESTRO!M:M,_xludf.AGGREGATE(15,6,ROW(MAESTRO!$B$3:$B$1000)/((MAESTRO!$B$3:$B$1000="MILITARES")*(UPPER(MAESTRO!$L$3:$L$1000)="CONFIRMADO")),ROWS($A$3:A78))),"")</f>
        <v/>
      </c>
      <c r="N78" s="15" t="str">
        <f ca="1">IFERROR(INDEX(MAESTRO!N:N,_xludf.AGGREGATE(15,6,ROW(MAESTRO!$B$3:$B$1000)/((MAESTRO!$B$3:$B$1000="MILITARES")*(UPPER(MAESTRO!$L$3:$L$1000)="CONFIRMADO")),ROWS($A$3:A78))),"")</f>
        <v/>
      </c>
      <c r="O78" s="15" t="str">
        <f ca="1">IFERROR(INDEX(MAESTRO!O:O,_xludf.AGGREGATE(15,6,ROW(MAESTRO!$B$3:$B$1000)/((MAESTRO!$B$3:$B$1000="MILITARES")*(UPPER(MAESTRO!$L$3:$L$1000)="CONFIRMADO")),ROWS($A$3:A78))),"")</f>
        <v/>
      </c>
      <c r="P78" s="15" t="str">
        <f ca="1">IFERROR(INDEX(MAESTRO!P:P,_xludf.AGGREGATE(15,6,ROW(MAESTRO!$B$3:$B$1000)/((MAESTRO!$B$3:$B$1000="MILITARES")*(UPPER(MAESTRO!$L$3:$L$1000)="CONFIRMADO")),ROWS($A$3:A78))),"")</f>
        <v/>
      </c>
      <c r="Q78" s="15" t="str">
        <f ca="1">IFERROR(INDEX(MAESTRO!Q:Q,_xludf.AGGREGATE(15,6,ROW(MAESTRO!$B$3:$B$1000)/((MAESTRO!$B$3:$B$1000="MILITARES")*(UPPER(MAESTRO!$L$3:$L$1000)="CONFIRMADO")),ROWS($A$3:A78))),"")</f>
        <v/>
      </c>
      <c r="R78" s="15" t="str">
        <f ca="1">IFERROR(INDEX(MAESTRO!R:R,_xludf.AGGREGATE(15,6,ROW(MAESTRO!$B$3:$B$1000)/((MAESTRO!$B$3:$B$1000="MILITARES")*(UPPER(MAESTRO!$L$3:$L$1000)="CONFIRMADO")),ROWS($A$3:A78))),"")</f>
        <v/>
      </c>
      <c r="S78" s="15" t="str">
        <f ca="1">IFERROR(INDEX(MAESTRO!S:S,_xludf.AGGREGATE(15,6,ROW(MAESTRO!$B$3:$B$1000)/((MAESTRO!$B$3:$B$1000="MILITARES")*(UPPER(MAESTRO!$L$3:$L$1000)="CONFIRMADO")),ROWS($A$3:A78))),"")</f>
        <v/>
      </c>
      <c r="T78" s="15" t="str">
        <f ca="1">IFERROR(INDEX(MAESTRO!T:T,_xludf.AGGREGATE(15,6,ROW(MAESTRO!$B$3:$B$1000)/((MAESTRO!$B$3:$B$1000="MILITARES")*(UPPER(MAESTRO!$L$3:$L$1000)="CONFIRMADO")),ROWS($A$3:A78))),"")</f>
        <v/>
      </c>
      <c r="U78" s="15" t="str">
        <f ca="1">IFERROR(INDEX(MAESTRO!U:U,_xludf.AGGREGATE(15,6,ROW(MAESTRO!$B$3:$B$1000)/((MAESTRO!$B$3:$B$1000="MILITARES")*(UPPER(MAESTRO!$L$3:$L$1000)="CONFIRMADO")),ROWS($A$3:A78))),"")</f>
        <v/>
      </c>
      <c r="V78" s="15" t="str">
        <f ca="1">IFERROR(INDEX(MAESTRO!V:V,_xludf.AGGREGATE(15,6,ROW(MAESTRO!$B$3:$B$1000)/((MAESTRO!$B$3:$B$1000="MILITARES")*(UPPER(MAESTRO!$L$3:$L$1000)="CONFIRMADO")),ROWS($A$3:A78))),"")</f>
        <v/>
      </c>
      <c r="W78" s="15" t="str">
        <f ca="1">IFERROR(INDEX(MAESTRO!W:W,_xludf.AGGREGATE(15,6,ROW(MAESTRO!$B$3:$B$1000)/((MAESTRO!$B$3:$B$1000="MILITARES")*(UPPER(MAESTRO!$L$3:$L$1000)="CONFIRMADO")),ROWS($A$3:A78))),"")</f>
        <v/>
      </c>
      <c r="X78" s="15" t="str">
        <f ca="1">IFERROR(INDEX(MAESTRO!X:X,_xludf.AGGREGATE(15,6,ROW(MAESTRO!$B$3:$B$1000)/((MAESTRO!$B$3:$B$1000="MILITARES")*(UPPER(MAESTRO!$L$3:$L$1000)="CONFIRMADO")),ROWS($A$3:A78))),"")</f>
        <v/>
      </c>
    </row>
    <row r="79" spans="1:24" ht="22.05" customHeight="1">
      <c r="A79" s="10" t="str">
        <f ca="1">IFERROR(INDEX(MAESTRO!A:A,_xludf.AGGREGATE(15,6,ROW(MAESTRO!$B$3:$B$1000)/((MAESTRO!$B$3:$B$1000="MILITARES")*(UPPER(MAESTRO!$L$3:$L$1000)="CONFIRMADO")),ROWS($A$3:A79))),"")</f>
        <v/>
      </c>
      <c r="B79" s="10" t="str">
        <f ca="1">IFERROR(INDEX(MAESTRO!B:B,_xludf.AGGREGATE(15,6,ROW(MAESTRO!$B$3:$B$1000)/((MAESTRO!$B$3:$B$1000="MILITARES")*(UPPER(MAESTRO!$L$3:$L$1000)="CONFIRMADO")),ROWS($A$3:A79))),"")</f>
        <v/>
      </c>
      <c r="C79" s="10" t="str">
        <f ca="1">IFERROR(INDEX(MAESTRO!C:C,_xludf.AGGREGATE(15,6,ROW(MAESTRO!$B$3:$B$1000)/((MAESTRO!$B$3:$B$1000="MILITARES")*(UPPER(MAESTRO!$L$3:$L$1000)="CONFIRMADO")),ROWS($A$3:A79))),"")</f>
        <v/>
      </c>
      <c r="D79" s="10" t="str">
        <f ca="1">IFERROR(INDEX(MAESTRO!D:D,_xludf.AGGREGATE(15,6,ROW(MAESTRO!$B$3:$B$1000)/((MAESTRO!$B$3:$B$1000="MILITARES")*(UPPER(MAESTRO!$L$3:$L$1000)="CONFIRMADO")),ROWS($A$3:A79))),"")</f>
        <v/>
      </c>
      <c r="E79" s="10" t="str">
        <f ca="1">IFERROR(INDEX(MAESTRO!E:E,_xludf.AGGREGATE(15,6,ROW(MAESTRO!$B$3:$B$1000)/((MAESTRO!$B$3:$B$1000="MILITARES")*(UPPER(MAESTRO!$L$3:$L$1000)="CONFIRMADO")),ROWS($A$3:A79))),"")</f>
        <v/>
      </c>
      <c r="F79" s="10" t="str">
        <f ca="1">IFERROR(INDEX(MAESTRO!F:F,_xludf.AGGREGATE(15,6,ROW(MAESTRO!$B$3:$B$1000)/((MAESTRO!$B$3:$B$1000="MILITARES")*(UPPER(MAESTRO!$L$3:$L$1000)="CONFIRMADO")),ROWS($A$3:A79))),"")</f>
        <v/>
      </c>
      <c r="G79" s="10" t="str">
        <f ca="1">IFERROR(INDEX(MAESTRO!G:G,_xludf.AGGREGATE(15,6,ROW(MAESTRO!$B$3:$B$1000)/((MAESTRO!$B$3:$B$1000="MILITARES")*(UPPER(MAESTRO!$L$3:$L$1000)="CONFIRMADO")),ROWS($A$3:A79))),"")</f>
        <v/>
      </c>
      <c r="H79" s="10" t="str">
        <f ca="1">IFERROR(INDEX(MAESTRO!H:H,_xludf.AGGREGATE(15,6,ROW(MAESTRO!$B$3:$B$1000)/((MAESTRO!$B$3:$B$1000="MILITARES")*(UPPER(MAESTRO!$L$3:$L$1000)="CONFIRMADO")),ROWS($A$3:A79))),"")</f>
        <v/>
      </c>
      <c r="I79" s="10" t="str">
        <f ca="1">IFERROR(INDEX(MAESTRO!I:I,_xludf.AGGREGATE(15,6,ROW(MAESTRO!$B$3:$B$1000)/((MAESTRO!$B$3:$B$1000="MILITARES")*(UPPER(MAESTRO!$L$3:$L$1000)="CONFIRMADO")),ROWS($A$3:A79))),"")</f>
        <v/>
      </c>
      <c r="J79" s="10" t="str">
        <f ca="1">IFERROR(INDEX(MAESTRO!J:J,_xludf.AGGREGATE(15,6,ROW(MAESTRO!$B$3:$B$1000)/((MAESTRO!$B$3:$B$1000="MILITARES")*(UPPER(MAESTRO!$L$3:$L$1000)="CONFIRMADO")),ROWS($A$3:A79))),"")</f>
        <v/>
      </c>
      <c r="K79" s="10" t="str">
        <f ca="1">IFERROR(INDEX(MAESTRO!K:K,_xludf.AGGREGATE(15,6,ROW(MAESTRO!$B$3:$B$1000)/((MAESTRO!$B$3:$B$1000="MILITARES")*(UPPER(MAESTRO!$L$3:$L$1000)="CONFIRMADO")),ROWS($A$3:A79))),"")</f>
        <v/>
      </c>
      <c r="L79" s="10" t="str">
        <f ca="1">IFERROR(INDEX(MAESTRO!L:L,_xludf.AGGREGATE(15,6,ROW(MAESTRO!$B$3:$B$1000)/((MAESTRO!$B$3:$B$1000="MILITARES")*(UPPER(MAESTRO!$L$3:$L$1000)="CONFIRMADO")),ROWS($A$3:A79))),"")</f>
        <v/>
      </c>
      <c r="M79" s="10" t="str">
        <f ca="1">IFERROR(INDEX(MAESTRO!M:M,_xludf.AGGREGATE(15,6,ROW(MAESTRO!$B$3:$B$1000)/((MAESTRO!$B$3:$B$1000="MILITARES")*(UPPER(MAESTRO!$L$3:$L$1000)="CONFIRMADO")),ROWS($A$3:A79))),"")</f>
        <v/>
      </c>
      <c r="N79" s="10" t="str">
        <f ca="1">IFERROR(INDEX(MAESTRO!N:N,_xludf.AGGREGATE(15,6,ROW(MAESTRO!$B$3:$B$1000)/((MAESTRO!$B$3:$B$1000="MILITARES")*(UPPER(MAESTRO!$L$3:$L$1000)="CONFIRMADO")),ROWS($A$3:A79))),"")</f>
        <v/>
      </c>
      <c r="O79" s="10" t="str">
        <f ca="1">IFERROR(INDEX(MAESTRO!O:O,_xludf.AGGREGATE(15,6,ROW(MAESTRO!$B$3:$B$1000)/((MAESTRO!$B$3:$B$1000="MILITARES")*(UPPER(MAESTRO!$L$3:$L$1000)="CONFIRMADO")),ROWS($A$3:A79))),"")</f>
        <v/>
      </c>
      <c r="P79" s="10" t="str">
        <f ca="1">IFERROR(INDEX(MAESTRO!P:P,_xludf.AGGREGATE(15,6,ROW(MAESTRO!$B$3:$B$1000)/((MAESTRO!$B$3:$B$1000="MILITARES")*(UPPER(MAESTRO!$L$3:$L$1000)="CONFIRMADO")),ROWS($A$3:A79))),"")</f>
        <v/>
      </c>
      <c r="Q79" s="10" t="str">
        <f ca="1">IFERROR(INDEX(MAESTRO!Q:Q,_xludf.AGGREGATE(15,6,ROW(MAESTRO!$B$3:$B$1000)/((MAESTRO!$B$3:$B$1000="MILITARES")*(UPPER(MAESTRO!$L$3:$L$1000)="CONFIRMADO")),ROWS($A$3:A79))),"")</f>
        <v/>
      </c>
      <c r="R79" s="10" t="str">
        <f ca="1">IFERROR(INDEX(MAESTRO!R:R,_xludf.AGGREGATE(15,6,ROW(MAESTRO!$B$3:$B$1000)/((MAESTRO!$B$3:$B$1000="MILITARES")*(UPPER(MAESTRO!$L$3:$L$1000)="CONFIRMADO")),ROWS($A$3:A79))),"")</f>
        <v/>
      </c>
      <c r="S79" s="10" t="str">
        <f ca="1">IFERROR(INDEX(MAESTRO!S:S,_xludf.AGGREGATE(15,6,ROW(MAESTRO!$B$3:$B$1000)/((MAESTRO!$B$3:$B$1000="MILITARES")*(UPPER(MAESTRO!$L$3:$L$1000)="CONFIRMADO")),ROWS($A$3:A79))),"")</f>
        <v/>
      </c>
      <c r="T79" s="10" t="str">
        <f ca="1">IFERROR(INDEX(MAESTRO!T:T,_xludf.AGGREGATE(15,6,ROW(MAESTRO!$B$3:$B$1000)/((MAESTRO!$B$3:$B$1000="MILITARES")*(UPPER(MAESTRO!$L$3:$L$1000)="CONFIRMADO")),ROWS($A$3:A79))),"")</f>
        <v/>
      </c>
      <c r="U79" s="10" t="str">
        <f ca="1">IFERROR(INDEX(MAESTRO!U:U,_xludf.AGGREGATE(15,6,ROW(MAESTRO!$B$3:$B$1000)/((MAESTRO!$B$3:$B$1000="MILITARES")*(UPPER(MAESTRO!$L$3:$L$1000)="CONFIRMADO")),ROWS($A$3:A79))),"")</f>
        <v/>
      </c>
      <c r="V79" s="10" t="str">
        <f ca="1">IFERROR(INDEX(MAESTRO!V:V,_xludf.AGGREGATE(15,6,ROW(MAESTRO!$B$3:$B$1000)/((MAESTRO!$B$3:$B$1000="MILITARES")*(UPPER(MAESTRO!$L$3:$L$1000)="CONFIRMADO")),ROWS($A$3:A79))),"")</f>
        <v/>
      </c>
      <c r="W79" s="10" t="str">
        <f ca="1">IFERROR(INDEX(MAESTRO!W:W,_xludf.AGGREGATE(15,6,ROW(MAESTRO!$B$3:$B$1000)/((MAESTRO!$B$3:$B$1000="MILITARES")*(UPPER(MAESTRO!$L$3:$L$1000)="CONFIRMADO")),ROWS($A$3:A79))),"")</f>
        <v/>
      </c>
      <c r="X79" s="10" t="str">
        <f ca="1">IFERROR(INDEX(MAESTRO!X:X,_xludf.AGGREGATE(15,6,ROW(MAESTRO!$B$3:$B$1000)/((MAESTRO!$B$3:$B$1000="MILITARES")*(UPPER(MAESTRO!$L$3:$L$1000)="CONFIRMADO")),ROWS($A$3:A79))),"")</f>
        <v/>
      </c>
    </row>
    <row r="80" spans="1:24" ht="22.05" customHeight="1">
      <c r="A80" s="15" t="str">
        <f ca="1">IFERROR(INDEX(MAESTRO!A:A,_xludf.AGGREGATE(15,6,ROW(MAESTRO!$B$3:$B$1000)/((MAESTRO!$B$3:$B$1000="MILITARES")*(UPPER(MAESTRO!$L$3:$L$1000)="CONFIRMADO")),ROWS($A$3:A80))),"")</f>
        <v/>
      </c>
      <c r="B80" s="15" t="str">
        <f ca="1">IFERROR(INDEX(MAESTRO!B:B,_xludf.AGGREGATE(15,6,ROW(MAESTRO!$B$3:$B$1000)/((MAESTRO!$B$3:$B$1000="MILITARES")*(UPPER(MAESTRO!$L$3:$L$1000)="CONFIRMADO")),ROWS($A$3:A80))),"")</f>
        <v/>
      </c>
      <c r="C80" s="15" t="str">
        <f ca="1">IFERROR(INDEX(MAESTRO!C:C,_xludf.AGGREGATE(15,6,ROW(MAESTRO!$B$3:$B$1000)/((MAESTRO!$B$3:$B$1000="MILITARES")*(UPPER(MAESTRO!$L$3:$L$1000)="CONFIRMADO")),ROWS($A$3:A80))),"")</f>
        <v/>
      </c>
      <c r="D80" s="15" t="str">
        <f ca="1">IFERROR(INDEX(MAESTRO!D:D,_xludf.AGGREGATE(15,6,ROW(MAESTRO!$B$3:$B$1000)/((MAESTRO!$B$3:$B$1000="MILITARES")*(UPPER(MAESTRO!$L$3:$L$1000)="CONFIRMADO")),ROWS($A$3:A80))),"")</f>
        <v/>
      </c>
      <c r="E80" s="15" t="str">
        <f ca="1">IFERROR(INDEX(MAESTRO!E:E,_xludf.AGGREGATE(15,6,ROW(MAESTRO!$B$3:$B$1000)/((MAESTRO!$B$3:$B$1000="MILITARES")*(UPPER(MAESTRO!$L$3:$L$1000)="CONFIRMADO")),ROWS($A$3:A80))),"")</f>
        <v/>
      </c>
      <c r="F80" s="15" t="str">
        <f ca="1">IFERROR(INDEX(MAESTRO!F:F,_xludf.AGGREGATE(15,6,ROW(MAESTRO!$B$3:$B$1000)/((MAESTRO!$B$3:$B$1000="MILITARES")*(UPPER(MAESTRO!$L$3:$L$1000)="CONFIRMADO")),ROWS($A$3:A80))),"")</f>
        <v/>
      </c>
      <c r="G80" s="15" t="str">
        <f ca="1">IFERROR(INDEX(MAESTRO!G:G,_xludf.AGGREGATE(15,6,ROW(MAESTRO!$B$3:$B$1000)/((MAESTRO!$B$3:$B$1000="MILITARES")*(UPPER(MAESTRO!$L$3:$L$1000)="CONFIRMADO")),ROWS($A$3:A80))),"")</f>
        <v/>
      </c>
      <c r="H80" s="15" t="str">
        <f ca="1">IFERROR(INDEX(MAESTRO!H:H,_xludf.AGGREGATE(15,6,ROW(MAESTRO!$B$3:$B$1000)/((MAESTRO!$B$3:$B$1000="MILITARES")*(UPPER(MAESTRO!$L$3:$L$1000)="CONFIRMADO")),ROWS($A$3:A80))),"")</f>
        <v/>
      </c>
      <c r="I80" s="15" t="str">
        <f ca="1">IFERROR(INDEX(MAESTRO!I:I,_xludf.AGGREGATE(15,6,ROW(MAESTRO!$B$3:$B$1000)/((MAESTRO!$B$3:$B$1000="MILITARES")*(UPPER(MAESTRO!$L$3:$L$1000)="CONFIRMADO")),ROWS($A$3:A80))),"")</f>
        <v/>
      </c>
      <c r="J80" s="15" t="str">
        <f ca="1">IFERROR(INDEX(MAESTRO!J:J,_xludf.AGGREGATE(15,6,ROW(MAESTRO!$B$3:$B$1000)/((MAESTRO!$B$3:$B$1000="MILITARES")*(UPPER(MAESTRO!$L$3:$L$1000)="CONFIRMADO")),ROWS($A$3:A80))),"")</f>
        <v/>
      </c>
      <c r="K80" s="15" t="str">
        <f ca="1">IFERROR(INDEX(MAESTRO!K:K,_xludf.AGGREGATE(15,6,ROW(MAESTRO!$B$3:$B$1000)/((MAESTRO!$B$3:$B$1000="MILITARES")*(UPPER(MAESTRO!$L$3:$L$1000)="CONFIRMADO")),ROWS($A$3:A80))),"")</f>
        <v/>
      </c>
      <c r="L80" s="15" t="str">
        <f ca="1">IFERROR(INDEX(MAESTRO!L:L,_xludf.AGGREGATE(15,6,ROW(MAESTRO!$B$3:$B$1000)/((MAESTRO!$B$3:$B$1000="MILITARES")*(UPPER(MAESTRO!$L$3:$L$1000)="CONFIRMADO")),ROWS($A$3:A80))),"")</f>
        <v/>
      </c>
      <c r="M80" s="15" t="str">
        <f ca="1">IFERROR(INDEX(MAESTRO!M:M,_xludf.AGGREGATE(15,6,ROW(MAESTRO!$B$3:$B$1000)/((MAESTRO!$B$3:$B$1000="MILITARES")*(UPPER(MAESTRO!$L$3:$L$1000)="CONFIRMADO")),ROWS($A$3:A80))),"")</f>
        <v/>
      </c>
      <c r="N80" s="15" t="str">
        <f ca="1">IFERROR(INDEX(MAESTRO!N:N,_xludf.AGGREGATE(15,6,ROW(MAESTRO!$B$3:$B$1000)/((MAESTRO!$B$3:$B$1000="MILITARES")*(UPPER(MAESTRO!$L$3:$L$1000)="CONFIRMADO")),ROWS($A$3:A80))),"")</f>
        <v/>
      </c>
      <c r="O80" s="15" t="str">
        <f ca="1">IFERROR(INDEX(MAESTRO!O:O,_xludf.AGGREGATE(15,6,ROW(MAESTRO!$B$3:$B$1000)/((MAESTRO!$B$3:$B$1000="MILITARES")*(UPPER(MAESTRO!$L$3:$L$1000)="CONFIRMADO")),ROWS($A$3:A80))),"")</f>
        <v/>
      </c>
      <c r="P80" s="15" t="str">
        <f ca="1">IFERROR(INDEX(MAESTRO!P:P,_xludf.AGGREGATE(15,6,ROW(MAESTRO!$B$3:$B$1000)/((MAESTRO!$B$3:$B$1000="MILITARES")*(UPPER(MAESTRO!$L$3:$L$1000)="CONFIRMADO")),ROWS($A$3:A80))),"")</f>
        <v/>
      </c>
      <c r="Q80" s="15" t="str">
        <f ca="1">IFERROR(INDEX(MAESTRO!Q:Q,_xludf.AGGREGATE(15,6,ROW(MAESTRO!$B$3:$B$1000)/((MAESTRO!$B$3:$B$1000="MILITARES")*(UPPER(MAESTRO!$L$3:$L$1000)="CONFIRMADO")),ROWS($A$3:A80))),"")</f>
        <v/>
      </c>
      <c r="R80" s="15" t="str">
        <f ca="1">IFERROR(INDEX(MAESTRO!R:R,_xludf.AGGREGATE(15,6,ROW(MAESTRO!$B$3:$B$1000)/((MAESTRO!$B$3:$B$1000="MILITARES")*(UPPER(MAESTRO!$L$3:$L$1000)="CONFIRMADO")),ROWS($A$3:A80))),"")</f>
        <v/>
      </c>
      <c r="S80" s="15" t="str">
        <f ca="1">IFERROR(INDEX(MAESTRO!S:S,_xludf.AGGREGATE(15,6,ROW(MAESTRO!$B$3:$B$1000)/((MAESTRO!$B$3:$B$1000="MILITARES")*(UPPER(MAESTRO!$L$3:$L$1000)="CONFIRMADO")),ROWS($A$3:A80))),"")</f>
        <v/>
      </c>
      <c r="T80" s="15" t="str">
        <f ca="1">IFERROR(INDEX(MAESTRO!T:T,_xludf.AGGREGATE(15,6,ROW(MAESTRO!$B$3:$B$1000)/((MAESTRO!$B$3:$B$1000="MILITARES")*(UPPER(MAESTRO!$L$3:$L$1000)="CONFIRMADO")),ROWS($A$3:A80))),"")</f>
        <v/>
      </c>
      <c r="U80" s="15" t="str">
        <f ca="1">IFERROR(INDEX(MAESTRO!U:U,_xludf.AGGREGATE(15,6,ROW(MAESTRO!$B$3:$B$1000)/((MAESTRO!$B$3:$B$1000="MILITARES")*(UPPER(MAESTRO!$L$3:$L$1000)="CONFIRMADO")),ROWS($A$3:A80))),"")</f>
        <v/>
      </c>
      <c r="V80" s="15" t="str">
        <f ca="1">IFERROR(INDEX(MAESTRO!V:V,_xludf.AGGREGATE(15,6,ROW(MAESTRO!$B$3:$B$1000)/((MAESTRO!$B$3:$B$1000="MILITARES")*(UPPER(MAESTRO!$L$3:$L$1000)="CONFIRMADO")),ROWS($A$3:A80))),"")</f>
        <v/>
      </c>
      <c r="W80" s="15" t="str">
        <f ca="1">IFERROR(INDEX(MAESTRO!W:W,_xludf.AGGREGATE(15,6,ROW(MAESTRO!$B$3:$B$1000)/((MAESTRO!$B$3:$B$1000="MILITARES")*(UPPER(MAESTRO!$L$3:$L$1000)="CONFIRMADO")),ROWS($A$3:A80))),"")</f>
        <v/>
      </c>
      <c r="X80" s="15" t="str">
        <f ca="1">IFERROR(INDEX(MAESTRO!X:X,_xludf.AGGREGATE(15,6,ROW(MAESTRO!$B$3:$B$1000)/((MAESTRO!$B$3:$B$1000="MILITARES")*(UPPER(MAESTRO!$L$3:$L$1000)="CONFIRMADO")),ROWS($A$3:A80))),"")</f>
        <v/>
      </c>
    </row>
    <row r="81" spans="1:24" ht="22.05" customHeight="1">
      <c r="A81" s="10" t="str">
        <f ca="1">IFERROR(INDEX(MAESTRO!A:A,_xludf.AGGREGATE(15,6,ROW(MAESTRO!$B$3:$B$1000)/((MAESTRO!$B$3:$B$1000="MILITARES")*(UPPER(MAESTRO!$L$3:$L$1000)="CONFIRMADO")),ROWS($A$3:A81))),"")</f>
        <v/>
      </c>
      <c r="B81" s="10" t="str">
        <f ca="1">IFERROR(INDEX(MAESTRO!B:B,_xludf.AGGREGATE(15,6,ROW(MAESTRO!$B$3:$B$1000)/((MAESTRO!$B$3:$B$1000="MILITARES")*(UPPER(MAESTRO!$L$3:$L$1000)="CONFIRMADO")),ROWS($A$3:A81))),"")</f>
        <v/>
      </c>
      <c r="C81" s="10" t="str">
        <f ca="1">IFERROR(INDEX(MAESTRO!C:C,_xludf.AGGREGATE(15,6,ROW(MAESTRO!$B$3:$B$1000)/((MAESTRO!$B$3:$B$1000="MILITARES")*(UPPER(MAESTRO!$L$3:$L$1000)="CONFIRMADO")),ROWS($A$3:A81))),"")</f>
        <v/>
      </c>
      <c r="D81" s="10" t="str">
        <f ca="1">IFERROR(INDEX(MAESTRO!D:D,_xludf.AGGREGATE(15,6,ROW(MAESTRO!$B$3:$B$1000)/((MAESTRO!$B$3:$B$1000="MILITARES")*(UPPER(MAESTRO!$L$3:$L$1000)="CONFIRMADO")),ROWS($A$3:A81))),"")</f>
        <v/>
      </c>
      <c r="E81" s="10" t="str">
        <f ca="1">IFERROR(INDEX(MAESTRO!E:E,_xludf.AGGREGATE(15,6,ROW(MAESTRO!$B$3:$B$1000)/((MAESTRO!$B$3:$B$1000="MILITARES")*(UPPER(MAESTRO!$L$3:$L$1000)="CONFIRMADO")),ROWS($A$3:A81))),"")</f>
        <v/>
      </c>
      <c r="F81" s="10" t="str">
        <f ca="1">IFERROR(INDEX(MAESTRO!F:F,_xludf.AGGREGATE(15,6,ROW(MAESTRO!$B$3:$B$1000)/((MAESTRO!$B$3:$B$1000="MILITARES")*(UPPER(MAESTRO!$L$3:$L$1000)="CONFIRMADO")),ROWS($A$3:A81))),"")</f>
        <v/>
      </c>
      <c r="G81" s="10" t="str">
        <f ca="1">IFERROR(INDEX(MAESTRO!G:G,_xludf.AGGREGATE(15,6,ROW(MAESTRO!$B$3:$B$1000)/((MAESTRO!$B$3:$B$1000="MILITARES")*(UPPER(MAESTRO!$L$3:$L$1000)="CONFIRMADO")),ROWS($A$3:A81))),"")</f>
        <v/>
      </c>
      <c r="H81" s="10" t="str">
        <f ca="1">IFERROR(INDEX(MAESTRO!H:H,_xludf.AGGREGATE(15,6,ROW(MAESTRO!$B$3:$B$1000)/((MAESTRO!$B$3:$B$1000="MILITARES")*(UPPER(MAESTRO!$L$3:$L$1000)="CONFIRMADO")),ROWS($A$3:A81))),"")</f>
        <v/>
      </c>
      <c r="I81" s="10" t="str">
        <f ca="1">IFERROR(INDEX(MAESTRO!I:I,_xludf.AGGREGATE(15,6,ROW(MAESTRO!$B$3:$B$1000)/((MAESTRO!$B$3:$B$1000="MILITARES")*(UPPER(MAESTRO!$L$3:$L$1000)="CONFIRMADO")),ROWS($A$3:A81))),"")</f>
        <v/>
      </c>
      <c r="J81" s="10" t="str">
        <f ca="1">IFERROR(INDEX(MAESTRO!J:J,_xludf.AGGREGATE(15,6,ROW(MAESTRO!$B$3:$B$1000)/((MAESTRO!$B$3:$B$1000="MILITARES")*(UPPER(MAESTRO!$L$3:$L$1000)="CONFIRMADO")),ROWS($A$3:A81))),"")</f>
        <v/>
      </c>
      <c r="K81" s="10" t="str">
        <f ca="1">IFERROR(INDEX(MAESTRO!K:K,_xludf.AGGREGATE(15,6,ROW(MAESTRO!$B$3:$B$1000)/((MAESTRO!$B$3:$B$1000="MILITARES")*(UPPER(MAESTRO!$L$3:$L$1000)="CONFIRMADO")),ROWS($A$3:A81))),"")</f>
        <v/>
      </c>
      <c r="L81" s="10" t="str">
        <f ca="1">IFERROR(INDEX(MAESTRO!L:L,_xludf.AGGREGATE(15,6,ROW(MAESTRO!$B$3:$B$1000)/((MAESTRO!$B$3:$B$1000="MILITARES")*(UPPER(MAESTRO!$L$3:$L$1000)="CONFIRMADO")),ROWS($A$3:A81))),"")</f>
        <v/>
      </c>
      <c r="M81" s="10" t="str">
        <f ca="1">IFERROR(INDEX(MAESTRO!M:M,_xludf.AGGREGATE(15,6,ROW(MAESTRO!$B$3:$B$1000)/((MAESTRO!$B$3:$B$1000="MILITARES")*(UPPER(MAESTRO!$L$3:$L$1000)="CONFIRMADO")),ROWS($A$3:A81))),"")</f>
        <v/>
      </c>
      <c r="N81" s="10" t="str">
        <f ca="1">IFERROR(INDEX(MAESTRO!N:N,_xludf.AGGREGATE(15,6,ROW(MAESTRO!$B$3:$B$1000)/((MAESTRO!$B$3:$B$1000="MILITARES")*(UPPER(MAESTRO!$L$3:$L$1000)="CONFIRMADO")),ROWS($A$3:A81))),"")</f>
        <v/>
      </c>
      <c r="O81" s="10" t="str">
        <f ca="1">IFERROR(INDEX(MAESTRO!O:O,_xludf.AGGREGATE(15,6,ROW(MAESTRO!$B$3:$B$1000)/((MAESTRO!$B$3:$B$1000="MILITARES")*(UPPER(MAESTRO!$L$3:$L$1000)="CONFIRMADO")),ROWS($A$3:A81))),"")</f>
        <v/>
      </c>
      <c r="P81" s="10" t="str">
        <f ca="1">IFERROR(INDEX(MAESTRO!P:P,_xludf.AGGREGATE(15,6,ROW(MAESTRO!$B$3:$B$1000)/((MAESTRO!$B$3:$B$1000="MILITARES")*(UPPER(MAESTRO!$L$3:$L$1000)="CONFIRMADO")),ROWS($A$3:A81))),"")</f>
        <v/>
      </c>
      <c r="Q81" s="10" t="str">
        <f ca="1">IFERROR(INDEX(MAESTRO!Q:Q,_xludf.AGGREGATE(15,6,ROW(MAESTRO!$B$3:$B$1000)/((MAESTRO!$B$3:$B$1000="MILITARES")*(UPPER(MAESTRO!$L$3:$L$1000)="CONFIRMADO")),ROWS($A$3:A81))),"")</f>
        <v/>
      </c>
      <c r="R81" s="10" t="str">
        <f ca="1">IFERROR(INDEX(MAESTRO!R:R,_xludf.AGGREGATE(15,6,ROW(MAESTRO!$B$3:$B$1000)/((MAESTRO!$B$3:$B$1000="MILITARES")*(UPPER(MAESTRO!$L$3:$L$1000)="CONFIRMADO")),ROWS($A$3:A81))),"")</f>
        <v/>
      </c>
      <c r="S81" s="10" t="str">
        <f ca="1">IFERROR(INDEX(MAESTRO!S:S,_xludf.AGGREGATE(15,6,ROW(MAESTRO!$B$3:$B$1000)/((MAESTRO!$B$3:$B$1000="MILITARES")*(UPPER(MAESTRO!$L$3:$L$1000)="CONFIRMADO")),ROWS($A$3:A81))),"")</f>
        <v/>
      </c>
      <c r="T81" s="10" t="str">
        <f ca="1">IFERROR(INDEX(MAESTRO!T:T,_xludf.AGGREGATE(15,6,ROW(MAESTRO!$B$3:$B$1000)/((MAESTRO!$B$3:$B$1000="MILITARES")*(UPPER(MAESTRO!$L$3:$L$1000)="CONFIRMADO")),ROWS($A$3:A81))),"")</f>
        <v/>
      </c>
      <c r="U81" s="10" t="str">
        <f ca="1">IFERROR(INDEX(MAESTRO!U:U,_xludf.AGGREGATE(15,6,ROW(MAESTRO!$B$3:$B$1000)/((MAESTRO!$B$3:$B$1000="MILITARES")*(UPPER(MAESTRO!$L$3:$L$1000)="CONFIRMADO")),ROWS($A$3:A81))),"")</f>
        <v/>
      </c>
      <c r="V81" s="10" t="str">
        <f ca="1">IFERROR(INDEX(MAESTRO!V:V,_xludf.AGGREGATE(15,6,ROW(MAESTRO!$B$3:$B$1000)/((MAESTRO!$B$3:$B$1000="MILITARES")*(UPPER(MAESTRO!$L$3:$L$1000)="CONFIRMADO")),ROWS($A$3:A81))),"")</f>
        <v/>
      </c>
      <c r="W81" s="10" t="str">
        <f ca="1">IFERROR(INDEX(MAESTRO!W:W,_xludf.AGGREGATE(15,6,ROW(MAESTRO!$B$3:$B$1000)/((MAESTRO!$B$3:$B$1000="MILITARES")*(UPPER(MAESTRO!$L$3:$L$1000)="CONFIRMADO")),ROWS($A$3:A81))),"")</f>
        <v/>
      </c>
      <c r="X81" s="10" t="str">
        <f ca="1">IFERROR(INDEX(MAESTRO!X:X,_xludf.AGGREGATE(15,6,ROW(MAESTRO!$B$3:$B$1000)/((MAESTRO!$B$3:$B$1000="MILITARES")*(UPPER(MAESTRO!$L$3:$L$1000)="CONFIRMADO")),ROWS($A$3:A81))),"")</f>
        <v/>
      </c>
    </row>
    <row r="82" spans="1:24" ht="22.05" customHeight="1">
      <c r="A82" s="15" t="str">
        <f ca="1">IFERROR(INDEX(MAESTRO!A:A,_xludf.AGGREGATE(15,6,ROW(MAESTRO!$B$3:$B$1000)/((MAESTRO!$B$3:$B$1000="MILITARES")*(UPPER(MAESTRO!$L$3:$L$1000)="CONFIRMADO")),ROWS($A$3:A82))),"")</f>
        <v/>
      </c>
      <c r="B82" s="15" t="str">
        <f ca="1">IFERROR(INDEX(MAESTRO!B:B,_xludf.AGGREGATE(15,6,ROW(MAESTRO!$B$3:$B$1000)/((MAESTRO!$B$3:$B$1000="MILITARES")*(UPPER(MAESTRO!$L$3:$L$1000)="CONFIRMADO")),ROWS($A$3:A82))),"")</f>
        <v/>
      </c>
      <c r="C82" s="15" t="str">
        <f ca="1">IFERROR(INDEX(MAESTRO!C:C,_xludf.AGGREGATE(15,6,ROW(MAESTRO!$B$3:$B$1000)/((MAESTRO!$B$3:$B$1000="MILITARES")*(UPPER(MAESTRO!$L$3:$L$1000)="CONFIRMADO")),ROWS($A$3:A82))),"")</f>
        <v/>
      </c>
      <c r="D82" s="15" t="str">
        <f ca="1">IFERROR(INDEX(MAESTRO!D:D,_xludf.AGGREGATE(15,6,ROW(MAESTRO!$B$3:$B$1000)/((MAESTRO!$B$3:$B$1000="MILITARES")*(UPPER(MAESTRO!$L$3:$L$1000)="CONFIRMADO")),ROWS($A$3:A82))),"")</f>
        <v/>
      </c>
      <c r="E82" s="15" t="str">
        <f ca="1">IFERROR(INDEX(MAESTRO!E:E,_xludf.AGGREGATE(15,6,ROW(MAESTRO!$B$3:$B$1000)/((MAESTRO!$B$3:$B$1000="MILITARES")*(UPPER(MAESTRO!$L$3:$L$1000)="CONFIRMADO")),ROWS($A$3:A82))),"")</f>
        <v/>
      </c>
      <c r="F82" s="15" t="str">
        <f ca="1">IFERROR(INDEX(MAESTRO!F:F,_xludf.AGGREGATE(15,6,ROW(MAESTRO!$B$3:$B$1000)/((MAESTRO!$B$3:$B$1000="MILITARES")*(UPPER(MAESTRO!$L$3:$L$1000)="CONFIRMADO")),ROWS($A$3:A82))),"")</f>
        <v/>
      </c>
      <c r="G82" s="15" t="str">
        <f ca="1">IFERROR(INDEX(MAESTRO!G:G,_xludf.AGGREGATE(15,6,ROW(MAESTRO!$B$3:$B$1000)/((MAESTRO!$B$3:$B$1000="MILITARES")*(UPPER(MAESTRO!$L$3:$L$1000)="CONFIRMADO")),ROWS($A$3:A82))),"")</f>
        <v/>
      </c>
      <c r="H82" s="15" t="str">
        <f ca="1">IFERROR(INDEX(MAESTRO!H:H,_xludf.AGGREGATE(15,6,ROW(MAESTRO!$B$3:$B$1000)/((MAESTRO!$B$3:$B$1000="MILITARES")*(UPPER(MAESTRO!$L$3:$L$1000)="CONFIRMADO")),ROWS($A$3:A82))),"")</f>
        <v/>
      </c>
      <c r="I82" s="15" t="str">
        <f ca="1">IFERROR(INDEX(MAESTRO!I:I,_xludf.AGGREGATE(15,6,ROW(MAESTRO!$B$3:$B$1000)/((MAESTRO!$B$3:$B$1000="MILITARES")*(UPPER(MAESTRO!$L$3:$L$1000)="CONFIRMADO")),ROWS($A$3:A82))),"")</f>
        <v/>
      </c>
      <c r="J82" s="15" t="str">
        <f ca="1">IFERROR(INDEX(MAESTRO!J:J,_xludf.AGGREGATE(15,6,ROW(MAESTRO!$B$3:$B$1000)/((MAESTRO!$B$3:$B$1000="MILITARES")*(UPPER(MAESTRO!$L$3:$L$1000)="CONFIRMADO")),ROWS($A$3:A82))),"")</f>
        <v/>
      </c>
      <c r="K82" s="15" t="str">
        <f ca="1">IFERROR(INDEX(MAESTRO!K:K,_xludf.AGGREGATE(15,6,ROW(MAESTRO!$B$3:$B$1000)/((MAESTRO!$B$3:$B$1000="MILITARES")*(UPPER(MAESTRO!$L$3:$L$1000)="CONFIRMADO")),ROWS($A$3:A82))),"")</f>
        <v/>
      </c>
      <c r="L82" s="15" t="str">
        <f ca="1">IFERROR(INDEX(MAESTRO!L:L,_xludf.AGGREGATE(15,6,ROW(MAESTRO!$B$3:$B$1000)/((MAESTRO!$B$3:$B$1000="MILITARES")*(UPPER(MAESTRO!$L$3:$L$1000)="CONFIRMADO")),ROWS($A$3:A82))),"")</f>
        <v/>
      </c>
      <c r="M82" s="15" t="str">
        <f ca="1">IFERROR(INDEX(MAESTRO!M:M,_xludf.AGGREGATE(15,6,ROW(MAESTRO!$B$3:$B$1000)/((MAESTRO!$B$3:$B$1000="MILITARES")*(UPPER(MAESTRO!$L$3:$L$1000)="CONFIRMADO")),ROWS($A$3:A82))),"")</f>
        <v/>
      </c>
      <c r="N82" s="15" t="str">
        <f ca="1">IFERROR(INDEX(MAESTRO!N:N,_xludf.AGGREGATE(15,6,ROW(MAESTRO!$B$3:$B$1000)/((MAESTRO!$B$3:$B$1000="MILITARES")*(UPPER(MAESTRO!$L$3:$L$1000)="CONFIRMADO")),ROWS($A$3:A82))),"")</f>
        <v/>
      </c>
      <c r="O82" s="15" t="str">
        <f ca="1">IFERROR(INDEX(MAESTRO!O:O,_xludf.AGGREGATE(15,6,ROW(MAESTRO!$B$3:$B$1000)/((MAESTRO!$B$3:$B$1000="MILITARES")*(UPPER(MAESTRO!$L$3:$L$1000)="CONFIRMADO")),ROWS($A$3:A82))),"")</f>
        <v/>
      </c>
      <c r="P82" s="15" t="str">
        <f ca="1">IFERROR(INDEX(MAESTRO!P:P,_xludf.AGGREGATE(15,6,ROW(MAESTRO!$B$3:$B$1000)/((MAESTRO!$B$3:$B$1000="MILITARES")*(UPPER(MAESTRO!$L$3:$L$1000)="CONFIRMADO")),ROWS($A$3:A82))),"")</f>
        <v/>
      </c>
      <c r="Q82" s="15" t="str">
        <f ca="1">IFERROR(INDEX(MAESTRO!Q:Q,_xludf.AGGREGATE(15,6,ROW(MAESTRO!$B$3:$B$1000)/((MAESTRO!$B$3:$B$1000="MILITARES")*(UPPER(MAESTRO!$L$3:$L$1000)="CONFIRMADO")),ROWS($A$3:A82))),"")</f>
        <v/>
      </c>
      <c r="R82" s="15" t="str">
        <f ca="1">IFERROR(INDEX(MAESTRO!R:R,_xludf.AGGREGATE(15,6,ROW(MAESTRO!$B$3:$B$1000)/((MAESTRO!$B$3:$B$1000="MILITARES")*(UPPER(MAESTRO!$L$3:$L$1000)="CONFIRMADO")),ROWS($A$3:A82))),"")</f>
        <v/>
      </c>
      <c r="S82" s="15" t="str">
        <f ca="1">IFERROR(INDEX(MAESTRO!S:S,_xludf.AGGREGATE(15,6,ROW(MAESTRO!$B$3:$B$1000)/((MAESTRO!$B$3:$B$1000="MILITARES")*(UPPER(MAESTRO!$L$3:$L$1000)="CONFIRMADO")),ROWS($A$3:A82))),"")</f>
        <v/>
      </c>
      <c r="T82" s="15" t="str">
        <f ca="1">IFERROR(INDEX(MAESTRO!T:T,_xludf.AGGREGATE(15,6,ROW(MAESTRO!$B$3:$B$1000)/((MAESTRO!$B$3:$B$1000="MILITARES")*(UPPER(MAESTRO!$L$3:$L$1000)="CONFIRMADO")),ROWS($A$3:A82))),"")</f>
        <v/>
      </c>
      <c r="U82" s="15" t="str">
        <f ca="1">IFERROR(INDEX(MAESTRO!U:U,_xludf.AGGREGATE(15,6,ROW(MAESTRO!$B$3:$B$1000)/((MAESTRO!$B$3:$B$1000="MILITARES")*(UPPER(MAESTRO!$L$3:$L$1000)="CONFIRMADO")),ROWS($A$3:A82))),"")</f>
        <v/>
      </c>
      <c r="V82" s="15" t="str">
        <f ca="1">IFERROR(INDEX(MAESTRO!V:V,_xludf.AGGREGATE(15,6,ROW(MAESTRO!$B$3:$B$1000)/((MAESTRO!$B$3:$B$1000="MILITARES")*(UPPER(MAESTRO!$L$3:$L$1000)="CONFIRMADO")),ROWS($A$3:A82))),"")</f>
        <v/>
      </c>
      <c r="W82" s="15" t="str">
        <f ca="1">IFERROR(INDEX(MAESTRO!W:W,_xludf.AGGREGATE(15,6,ROW(MAESTRO!$B$3:$B$1000)/((MAESTRO!$B$3:$B$1000="MILITARES")*(UPPER(MAESTRO!$L$3:$L$1000)="CONFIRMADO")),ROWS($A$3:A82))),"")</f>
        <v/>
      </c>
      <c r="X82" s="15" t="str">
        <f ca="1">IFERROR(INDEX(MAESTRO!X:X,_xludf.AGGREGATE(15,6,ROW(MAESTRO!$B$3:$B$1000)/((MAESTRO!$B$3:$B$1000="MILITARES")*(UPPER(MAESTRO!$L$3:$L$1000)="CONFIRMADO")),ROWS($A$3:A82))),"")</f>
        <v/>
      </c>
    </row>
    <row r="83" spans="1:24" ht="22.05" customHeight="1">
      <c r="A83" s="10" t="str">
        <f ca="1">IFERROR(INDEX(MAESTRO!A:A,_xludf.AGGREGATE(15,6,ROW(MAESTRO!$B$3:$B$1000)/((MAESTRO!$B$3:$B$1000="MILITARES")*(UPPER(MAESTRO!$L$3:$L$1000)="CONFIRMADO")),ROWS($A$3:A83))),"")</f>
        <v/>
      </c>
      <c r="B83" s="10" t="str">
        <f ca="1">IFERROR(INDEX(MAESTRO!B:B,_xludf.AGGREGATE(15,6,ROW(MAESTRO!$B$3:$B$1000)/((MAESTRO!$B$3:$B$1000="MILITARES")*(UPPER(MAESTRO!$L$3:$L$1000)="CONFIRMADO")),ROWS($A$3:A83))),"")</f>
        <v/>
      </c>
      <c r="C83" s="10" t="str">
        <f ca="1">IFERROR(INDEX(MAESTRO!C:C,_xludf.AGGREGATE(15,6,ROW(MAESTRO!$B$3:$B$1000)/((MAESTRO!$B$3:$B$1000="MILITARES")*(UPPER(MAESTRO!$L$3:$L$1000)="CONFIRMADO")),ROWS($A$3:A83))),"")</f>
        <v/>
      </c>
      <c r="D83" s="10" t="str">
        <f ca="1">IFERROR(INDEX(MAESTRO!D:D,_xludf.AGGREGATE(15,6,ROW(MAESTRO!$B$3:$B$1000)/((MAESTRO!$B$3:$B$1000="MILITARES")*(UPPER(MAESTRO!$L$3:$L$1000)="CONFIRMADO")),ROWS($A$3:A83))),"")</f>
        <v/>
      </c>
      <c r="E83" s="10" t="str">
        <f ca="1">IFERROR(INDEX(MAESTRO!E:E,_xludf.AGGREGATE(15,6,ROW(MAESTRO!$B$3:$B$1000)/((MAESTRO!$B$3:$B$1000="MILITARES")*(UPPER(MAESTRO!$L$3:$L$1000)="CONFIRMADO")),ROWS($A$3:A83))),"")</f>
        <v/>
      </c>
      <c r="F83" s="10" t="str">
        <f ca="1">IFERROR(INDEX(MAESTRO!F:F,_xludf.AGGREGATE(15,6,ROW(MAESTRO!$B$3:$B$1000)/((MAESTRO!$B$3:$B$1000="MILITARES")*(UPPER(MAESTRO!$L$3:$L$1000)="CONFIRMADO")),ROWS($A$3:A83))),"")</f>
        <v/>
      </c>
      <c r="G83" s="10" t="str">
        <f ca="1">IFERROR(INDEX(MAESTRO!G:G,_xludf.AGGREGATE(15,6,ROW(MAESTRO!$B$3:$B$1000)/((MAESTRO!$B$3:$B$1000="MILITARES")*(UPPER(MAESTRO!$L$3:$L$1000)="CONFIRMADO")),ROWS($A$3:A83))),"")</f>
        <v/>
      </c>
      <c r="H83" s="10" t="str">
        <f ca="1">IFERROR(INDEX(MAESTRO!H:H,_xludf.AGGREGATE(15,6,ROW(MAESTRO!$B$3:$B$1000)/((MAESTRO!$B$3:$B$1000="MILITARES")*(UPPER(MAESTRO!$L$3:$L$1000)="CONFIRMADO")),ROWS($A$3:A83))),"")</f>
        <v/>
      </c>
      <c r="I83" s="10" t="str">
        <f ca="1">IFERROR(INDEX(MAESTRO!I:I,_xludf.AGGREGATE(15,6,ROW(MAESTRO!$B$3:$B$1000)/((MAESTRO!$B$3:$B$1000="MILITARES")*(UPPER(MAESTRO!$L$3:$L$1000)="CONFIRMADO")),ROWS($A$3:A83))),"")</f>
        <v/>
      </c>
      <c r="J83" s="10" t="str">
        <f ca="1">IFERROR(INDEX(MAESTRO!J:J,_xludf.AGGREGATE(15,6,ROW(MAESTRO!$B$3:$B$1000)/((MAESTRO!$B$3:$B$1000="MILITARES")*(UPPER(MAESTRO!$L$3:$L$1000)="CONFIRMADO")),ROWS($A$3:A83))),"")</f>
        <v/>
      </c>
      <c r="K83" s="10" t="str">
        <f ca="1">IFERROR(INDEX(MAESTRO!K:K,_xludf.AGGREGATE(15,6,ROW(MAESTRO!$B$3:$B$1000)/((MAESTRO!$B$3:$B$1000="MILITARES")*(UPPER(MAESTRO!$L$3:$L$1000)="CONFIRMADO")),ROWS($A$3:A83))),"")</f>
        <v/>
      </c>
      <c r="L83" s="10" t="str">
        <f ca="1">IFERROR(INDEX(MAESTRO!L:L,_xludf.AGGREGATE(15,6,ROW(MAESTRO!$B$3:$B$1000)/((MAESTRO!$B$3:$B$1000="MILITARES")*(UPPER(MAESTRO!$L$3:$L$1000)="CONFIRMADO")),ROWS($A$3:A83))),"")</f>
        <v/>
      </c>
      <c r="M83" s="10" t="str">
        <f ca="1">IFERROR(INDEX(MAESTRO!M:M,_xludf.AGGREGATE(15,6,ROW(MAESTRO!$B$3:$B$1000)/((MAESTRO!$B$3:$B$1000="MILITARES")*(UPPER(MAESTRO!$L$3:$L$1000)="CONFIRMADO")),ROWS($A$3:A83))),"")</f>
        <v/>
      </c>
      <c r="N83" s="10" t="str">
        <f ca="1">IFERROR(INDEX(MAESTRO!N:N,_xludf.AGGREGATE(15,6,ROW(MAESTRO!$B$3:$B$1000)/((MAESTRO!$B$3:$B$1000="MILITARES")*(UPPER(MAESTRO!$L$3:$L$1000)="CONFIRMADO")),ROWS($A$3:A83))),"")</f>
        <v/>
      </c>
      <c r="O83" s="10" t="str">
        <f ca="1">IFERROR(INDEX(MAESTRO!O:O,_xludf.AGGREGATE(15,6,ROW(MAESTRO!$B$3:$B$1000)/((MAESTRO!$B$3:$B$1000="MILITARES")*(UPPER(MAESTRO!$L$3:$L$1000)="CONFIRMADO")),ROWS($A$3:A83))),"")</f>
        <v/>
      </c>
      <c r="P83" s="10" t="str">
        <f ca="1">IFERROR(INDEX(MAESTRO!P:P,_xludf.AGGREGATE(15,6,ROW(MAESTRO!$B$3:$B$1000)/((MAESTRO!$B$3:$B$1000="MILITARES")*(UPPER(MAESTRO!$L$3:$L$1000)="CONFIRMADO")),ROWS($A$3:A83))),"")</f>
        <v/>
      </c>
      <c r="Q83" s="10" t="str">
        <f ca="1">IFERROR(INDEX(MAESTRO!Q:Q,_xludf.AGGREGATE(15,6,ROW(MAESTRO!$B$3:$B$1000)/((MAESTRO!$B$3:$B$1000="MILITARES")*(UPPER(MAESTRO!$L$3:$L$1000)="CONFIRMADO")),ROWS($A$3:A83))),"")</f>
        <v/>
      </c>
      <c r="R83" s="10" t="str">
        <f ca="1">IFERROR(INDEX(MAESTRO!R:R,_xludf.AGGREGATE(15,6,ROW(MAESTRO!$B$3:$B$1000)/((MAESTRO!$B$3:$B$1000="MILITARES")*(UPPER(MAESTRO!$L$3:$L$1000)="CONFIRMADO")),ROWS($A$3:A83))),"")</f>
        <v/>
      </c>
      <c r="S83" s="10" t="str">
        <f ca="1">IFERROR(INDEX(MAESTRO!S:S,_xludf.AGGREGATE(15,6,ROW(MAESTRO!$B$3:$B$1000)/((MAESTRO!$B$3:$B$1000="MILITARES")*(UPPER(MAESTRO!$L$3:$L$1000)="CONFIRMADO")),ROWS($A$3:A83))),"")</f>
        <v/>
      </c>
      <c r="T83" s="10" t="str">
        <f ca="1">IFERROR(INDEX(MAESTRO!T:T,_xludf.AGGREGATE(15,6,ROW(MAESTRO!$B$3:$B$1000)/((MAESTRO!$B$3:$B$1000="MILITARES")*(UPPER(MAESTRO!$L$3:$L$1000)="CONFIRMADO")),ROWS($A$3:A83))),"")</f>
        <v/>
      </c>
      <c r="U83" s="10" t="str">
        <f ca="1">IFERROR(INDEX(MAESTRO!U:U,_xludf.AGGREGATE(15,6,ROW(MAESTRO!$B$3:$B$1000)/((MAESTRO!$B$3:$B$1000="MILITARES")*(UPPER(MAESTRO!$L$3:$L$1000)="CONFIRMADO")),ROWS($A$3:A83))),"")</f>
        <v/>
      </c>
      <c r="V83" s="10" t="str">
        <f ca="1">IFERROR(INDEX(MAESTRO!V:V,_xludf.AGGREGATE(15,6,ROW(MAESTRO!$B$3:$B$1000)/((MAESTRO!$B$3:$B$1000="MILITARES")*(UPPER(MAESTRO!$L$3:$L$1000)="CONFIRMADO")),ROWS($A$3:A83))),"")</f>
        <v/>
      </c>
      <c r="W83" s="10" t="str">
        <f ca="1">IFERROR(INDEX(MAESTRO!W:W,_xludf.AGGREGATE(15,6,ROW(MAESTRO!$B$3:$B$1000)/((MAESTRO!$B$3:$B$1000="MILITARES")*(UPPER(MAESTRO!$L$3:$L$1000)="CONFIRMADO")),ROWS($A$3:A83))),"")</f>
        <v/>
      </c>
      <c r="X83" s="10" t="str">
        <f ca="1">IFERROR(INDEX(MAESTRO!X:X,_xludf.AGGREGATE(15,6,ROW(MAESTRO!$B$3:$B$1000)/((MAESTRO!$B$3:$B$1000="MILITARES")*(UPPER(MAESTRO!$L$3:$L$1000)="CONFIRMADO")),ROWS($A$3:A83))),"")</f>
        <v/>
      </c>
    </row>
    <row r="84" spans="1:24" ht="22.05" customHeight="1">
      <c r="A84" s="15" t="str">
        <f ca="1">IFERROR(INDEX(MAESTRO!A:A,_xludf.AGGREGATE(15,6,ROW(MAESTRO!$B$3:$B$1000)/((MAESTRO!$B$3:$B$1000="MILITARES")*(UPPER(MAESTRO!$L$3:$L$1000)="CONFIRMADO")),ROWS($A$3:A84))),"")</f>
        <v/>
      </c>
      <c r="B84" s="15" t="str">
        <f ca="1">IFERROR(INDEX(MAESTRO!B:B,_xludf.AGGREGATE(15,6,ROW(MAESTRO!$B$3:$B$1000)/((MAESTRO!$B$3:$B$1000="MILITARES")*(UPPER(MAESTRO!$L$3:$L$1000)="CONFIRMADO")),ROWS($A$3:A84))),"")</f>
        <v/>
      </c>
      <c r="C84" s="15" t="str">
        <f ca="1">IFERROR(INDEX(MAESTRO!C:C,_xludf.AGGREGATE(15,6,ROW(MAESTRO!$B$3:$B$1000)/((MAESTRO!$B$3:$B$1000="MILITARES")*(UPPER(MAESTRO!$L$3:$L$1000)="CONFIRMADO")),ROWS($A$3:A84))),"")</f>
        <v/>
      </c>
      <c r="D84" s="15" t="str">
        <f ca="1">IFERROR(INDEX(MAESTRO!D:D,_xludf.AGGREGATE(15,6,ROW(MAESTRO!$B$3:$B$1000)/((MAESTRO!$B$3:$B$1000="MILITARES")*(UPPER(MAESTRO!$L$3:$L$1000)="CONFIRMADO")),ROWS($A$3:A84))),"")</f>
        <v/>
      </c>
      <c r="E84" s="15" t="str">
        <f ca="1">IFERROR(INDEX(MAESTRO!E:E,_xludf.AGGREGATE(15,6,ROW(MAESTRO!$B$3:$B$1000)/((MAESTRO!$B$3:$B$1000="MILITARES")*(UPPER(MAESTRO!$L$3:$L$1000)="CONFIRMADO")),ROWS($A$3:A84))),"")</f>
        <v/>
      </c>
      <c r="F84" s="15" t="str">
        <f ca="1">IFERROR(INDEX(MAESTRO!F:F,_xludf.AGGREGATE(15,6,ROW(MAESTRO!$B$3:$B$1000)/((MAESTRO!$B$3:$B$1000="MILITARES")*(UPPER(MAESTRO!$L$3:$L$1000)="CONFIRMADO")),ROWS($A$3:A84))),"")</f>
        <v/>
      </c>
      <c r="G84" s="15" t="str">
        <f ca="1">IFERROR(INDEX(MAESTRO!G:G,_xludf.AGGREGATE(15,6,ROW(MAESTRO!$B$3:$B$1000)/((MAESTRO!$B$3:$B$1000="MILITARES")*(UPPER(MAESTRO!$L$3:$L$1000)="CONFIRMADO")),ROWS($A$3:A84))),"")</f>
        <v/>
      </c>
      <c r="H84" s="15" t="str">
        <f ca="1">IFERROR(INDEX(MAESTRO!H:H,_xludf.AGGREGATE(15,6,ROW(MAESTRO!$B$3:$B$1000)/((MAESTRO!$B$3:$B$1000="MILITARES")*(UPPER(MAESTRO!$L$3:$L$1000)="CONFIRMADO")),ROWS($A$3:A84))),"")</f>
        <v/>
      </c>
      <c r="I84" s="15" t="str">
        <f ca="1">IFERROR(INDEX(MAESTRO!I:I,_xludf.AGGREGATE(15,6,ROW(MAESTRO!$B$3:$B$1000)/((MAESTRO!$B$3:$B$1000="MILITARES")*(UPPER(MAESTRO!$L$3:$L$1000)="CONFIRMADO")),ROWS($A$3:A84))),"")</f>
        <v/>
      </c>
      <c r="J84" s="15" t="str">
        <f ca="1">IFERROR(INDEX(MAESTRO!J:J,_xludf.AGGREGATE(15,6,ROW(MAESTRO!$B$3:$B$1000)/((MAESTRO!$B$3:$B$1000="MILITARES")*(UPPER(MAESTRO!$L$3:$L$1000)="CONFIRMADO")),ROWS($A$3:A84))),"")</f>
        <v/>
      </c>
      <c r="K84" s="15" t="str">
        <f ca="1">IFERROR(INDEX(MAESTRO!K:K,_xludf.AGGREGATE(15,6,ROW(MAESTRO!$B$3:$B$1000)/((MAESTRO!$B$3:$B$1000="MILITARES")*(UPPER(MAESTRO!$L$3:$L$1000)="CONFIRMADO")),ROWS($A$3:A84))),"")</f>
        <v/>
      </c>
      <c r="L84" s="15" t="str">
        <f ca="1">IFERROR(INDEX(MAESTRO!L:L,_xludf.AGGREGATE(15,6,ROW(MAESTRO!$B$3:$B$1000)/((MAESTRO!$B$3:$B$1000="MILITARES")*(UPPER(MAESTRO!$L$3:$L$1000)="CONFIRMADO")),ROWS($A$3:A84))),"")</f>
        <v/>
      </c>
      <c r="M84" s="15" t="str">
        <f ca="1">IFERROR(INDEX(MAESTRO!M:M,_xludf.AGGREGATE(15,6,ROW(MAESTRO!$B$3:$B$1000)/((MAESTRO!$B$3:$B$1000="MILITARES")*(UPPER(MAESTRO!$L$3:$L$1000)="CONFIRMADO")),ROWS($A$3:A84))),"")</f>
        <v/>
      </c>
      <c r="N84" s="15" t="str">
        <f ca="1">IFERROR(INDEX(MAESTRO!N:N,_xludf.AGGREGATE(15,6,ROW(MAESTRO!$B$3:$B$1000)/((MAESTRO!$B$3:$B$1000="MILITARES")*(UPPER(MAESTRO!$L$3:$L$1000)="CONFIRMADO")),ROWS($A$3:A84))),"")</f>
        <v/>
      </c>
      <c r="O84" s="15" t="str">
        <f ca="1">IFERROR(INDEX(MAESTRO!O:O,_xludf.AGGREGATE(15,6,ROW(MAESTRO!$B$3:$B$1000)/((MAESTRO!$B$3:$B$1000="MILITARES")*(UPPER(MAESTRO!$L$3:$L$1000)="CONFIRMADO")),ROWS($A$3:A84))),"")</f>
        <v/>
      </c>
      <c r="P84" s="15" t="str">
        <f ca="1">IFERROR(INDEX(MAESTRO!P:P,_xludf.AGGREGATE(15,6,ROW(MAESTRO!$B$3:$B$1000)/((MAESTRO!$B$3:$B$1000="MILITARES")*(UPPER(MAESTRO!$L$3:$L$1000)="CONFIRMADO")),ROWS($A$3:A84))),"")</f>
        <v/>
      </c>
      <c r="Q84" s="15" t="str">
        <f ca="1">IFERROR(INDEX(MAESTRO!Q:Q,_xludf.AGGREGATE(15,6,ROW(MAESTRO!$B$3:$B$1000)/((MAESTRO!$B$3:$B$1000="MILITARES")*(UPPER(MAESTRO!$L$3:$L$1000)="CONFIRMADO")),ROWS($A$3:A84))),"")</f>
        <v/>
      </c>
      <c r="R84" s="15" t="str">
        <f ca="1">IFERROR(INDEX(MAESTRO!R:R,_xludf.AGGREGATE(15,6,ROW(MAESTRO!$B$3:$B$1000)/((MAESTRO!$B$3:$B$1000="MILITARES")*(UPPER(MAESTRO!$L$3:$L$1000)="CONFIRMADO")),ROWS($A$3:A84))),"")</f>
        <v/>
      </c>
      <c r="S84" s="15" t="str">
        <f ca="1">IFERROR(INDEX(MAESTRO!S:S,_xludf.AGGREGATE(15,6,ROW(MAESTRO!$B$3:$B$1000)/((MAESTRO!$B$3:$B$1000="MILITARES")*(UPPER(MAESTRO!$L$3:$L$1000)="CONFIRMADO")),ROWS($A$3:A84))),"")</f>
        <v/>
      </c>
      <c r="T84" s="15" t="str">
        <f ca="1">IFERROR(INDEX(MAESTRO!T:T,_xludf.AGGREGATE(15,6,ROW(MAESTRO!$B$3:$B$1000)/((MAESTRO!$B$3:$B$1000="MILITARES")*(UPPER(MAESTRO!$L$3:$L$1000)="CONFIRMADO")),ROWS($A$3:A84))),"")</f>
        <v/>
      </c>
      <c r="U84" s="15" t="str">
        <f ca="1">IFERROR(INDEX(MAESTRO!U:U,_xludf.AGGREGATE(15,6,ROW(MAESTRO!$B$3:$B$1000)/((MAESTRO!$B$3:$B$1000="MILITARES")*(UPPER(MAESTRO!$L$3:$L$1000)="CONFIRMADO")),ROWS($A$3:A84))),"")</f>
        <v/>
      </c>
      <c r="V84" s="15" t="str">
        <f ca="1">IFERROR(INDEX(MAESTRO!V:V,_xludf.AGGREGATE(15,6,ROW(MAESTRO!$B$3:$B$1000)/((MAESTRO!$B$3:$B$1000="MILITARES")*(UPPER(MAESTRO!$L$3:$L$1000)="CONFIRMADO")),ROWS($A$3:A84))),"")</f>
        <v/>
      </c>
      <c r="W84" s="15" t="str">
        <f ca="1">IFERROR(INDEX(MAESTRO!W:W,_xludf.AGGREGATE(15,6,ROW(MAESTRO!$B$3:$B$1000)/((MAESTRO!$B$3:$B$1000="MILITARES")*(UPPER(MAESTRO!$L$3:$L$1000)="CONFIRMADO")),ROWS($A$3:A84))),"")</f>
        <v/>
      </c>
      <c r="X84" s="15" t="str">
        <f ca="1">IFERROR(INDEX(MAESTRO!X:X,_xludf.AGGREGATE(15,6,ROW(MAESTRO!$B$3:$B$1000)/((MAESTRO!$B$3:$B$1000="MILITARES")*(UPPER(MAESTRO!$L$3:$L$1000)="CONFIRMADO")),ROWS($A$3:A84))),"")</f>
        <v/>
      </c>
    </row>
    <row r="85" spans="1:24" ht="22.05" customHeight="1">
      <c r="A85" s="10" t="str">
        <f ca="1">IFERROR(INDEX(MAESTRO!A:A,_xludf.AGGREGATE(15,6,ROW(MAESTRO!$B$3:$B$1000)/((MAESTRO!$B$3:$B$1000="MILITARES")*(UPPER(MAESTRO!$L$3:$L$1000)="CONFIRMADO")),ROWS($A$3:A85))),"")</f>
        <v/>
      </c>
      <c r="B85" s="10" t="str">
        <f ca="1">IFERROR(INDEX(MAESTRO!B:B,_xludf.AGGREGATE(15,6,ROW(MAESTRO!$B$3:$B$1000)/((MAESTRO!$B$3:$B$1000="MILITARES")*(UPPER(MAESTRO!$L$3:$L$1000)="CONFIRMADO")),ROWS($A$3:A85))),"")</f>
        <v/>
      </c>
      <c r="C85" s="10" t="str">
        <f ca="1">IFERROR(INDEX(MAESTRO!C:C,_xludf.AGGREGATE(15,6,ROW(MAESTRO!$B$3:$B$1000)/((MAESTRO!$B$3:$B$1000="MILITARES")*(UPPER(MAESTRO!$L$3:$L$1000)="CONFIRMADO")),ROWS($A$3:A85))),"")</f>
        <v/>
      </c>
      <c r="D85" s="10" t="str">
        <f ca="1">IFERROR(INDEX(MAESTRO!D:D,_xludf.AGGREGATE(15,6,ROW(MAESTRO!$B$3:$B$1000)/((MAESTRO!$B$3:$B$1000="MILITARES")*(UPPER(MAESTRO!$L$3:$L$1000)="CONFIRMADO")),ROWS($A$3:A85))),"")</f>
        <v/>
      </c>
      <c r="E85" s="10" t="str">
        <f ca="1">IFERROR(INDEX(MAESTRO!E:E,_xludf.AGGREGATE(15,6,ROW(MAESTRO!$B$3:$B$1000)/((MAESTRO!$B$3:$B$1000="MILITARES")*(UPPER(MAESTRO!$L$3:$L$1000)="CONFIRMADO")),ROWS($A$3:A85))),"")</f>
        <v/>
      </c>
      <c r="F85" s="10" t="str">
        <f ca="1">IFERROR(INDEX(MAESTRO!F:F,_xludf.AGGREGATE(15,6,ROW(MAESTRO!$B$3:$B$1000)/((MAESTRO!$B$3:$B$1000="MILITARES")*(UPPER(MAESTRO!$L$3:$L$1000)="CONFIRMADO")),ROWS($A$3:A85))),"")</f>
        <v/>
      </c>
      <c r="G85" s="10" t="str">
        <f ca="1">IFERROR(INDEX(MAESTRO!G:G,_xludf.AGGREGATE(15,6,ROW(MAESTRO!$B$3:$B$1000)/((MAESTRO!$B$3:$B$1000="MILITARES")*(UPPER(MAESTRO!$L$3:$L$1000)="CONFIRMADO")),ROWS($A$3:A85))),"")</f>
        <v/>
      </c>
      <c r="H85" s="10" t="str">
        <f ca="1">IFERROR(INDEX(MAESTRO!H:H,_xludf.AGGREGATE(15,6,ROW(MAESTRO!$B$3:$B$1000)/((MAESTRO!$B$3:$B$1000="MILITARES")*(UPPER(MAESTRO!$L$3:$L$1000)="CONFIRMADO")),ROWS($A$3:A85))),"")</f>
        <v/>
      </c>
      <c r="I85" s="10" t="str">
        <f ca="1">IFERROR(INDEX(MAESTRO!I:I,_xludf.AGGREGATE(15,6,ROW(MAESTRO!$B$3:$B$1000)/((MAESTRO!$B$3:$B$1000="MILITARES")*(UPPER(MAESTRO!$L$3:$L$1000)="CONFIRMADO")),ROWS($A$3:A85))),"")</f>
        <v/>
      </c>
      <c r="J85" s="10" t="str">
        <f ca="1">IFERROR(INDEX(MAESTRO!J:J,_xludf.AGGREGATE(15,6,ROW(MAESTRO!$B$3:$B$1000)/((MAESTRO!$B$3:$B$1000="MILITARES")*(UPPER(MAESTRO!$L$3:$L$1000)="CONFIRMADO")),ROWS($A$3:A85))),"")</f>
        <v/>
      </c>
      <c r="K85" s="10" t="str">
        <f ca="1">IFERROR(INDEX(MAESTRO!K:K,_xludf.AGGREGATE(15,6,ROW(MAESTRO!$B$3:$B$1000)/((MAESTRO!$B$3:$B$1000="MILITARES")*(UPPER(MAESTRO!$L$3:$L$1000)="CONFIRMADO")),ROWS($A$3:A85))),"")</f>
        <v/>
      </c>
      <c r="L85" s="10" t="str">
        <f ca="1">IFERROR(INDEX(MAESTRO!L:L,_xludf.AGGREGATE(15,6,ROW(MAESTRO!$B$3:$B$1000)/((MAESTRO!$B$3:$B$1000="MILITARES")*(UPPER(MAESTRO!$L$3:$L$1000)="CONFIRMADO")),ROWS($A$3:A85))),"")</f>
        <v/>
      </c>
      <c r="M85" s="10" t="str">
        <f ca="1">IFERROR(INDEX(MAESTRO!M:M,_xludf.AGGREGATE(15,6,ROW(MAESTRO!$B$3:$B$1000)/((MAESTRO!$B$3:$B$1000="MILITARES")*(UPPER(MAESTRO!$L$3:$L$1000)="CONFIRMADO")),ROWS($A$3:A85))),"")</f>
        <v/>
      </c>
      <c r="N85" s="10" t="str">
        <f ca="1">IFERROR(INDEX(MAESTRO!N:N,_xludf.AGGREGATE(15,6,ROW(MAESTRO!$B$3:$B$1000)/((MAESTRO!$B$3:$B$1000="MILITARES")*(UPPER(MAESTRO!$L$3:$L$1000)="CONFIRMADO")),ROWS($A$3:A85))),"")</f>
        <v/>
      </c>
      <c r="O85" s="10" t="str">
        <f ca="1">IFERROR(INDEX(MAESTRO!O:O,_xludf.AGGREGATE(15,6,ROW(MAESTRO!$B$3:$B$1000)/((MAESTRO!$B$3:$B$1000="MILITARES")*(UPPER(MAESTRO!$L$3:$L$1000)="CONFIRMADO")),ROWS($A$3:A85))),"")</f>
        <v/>
      </c>
      <c r="P85" s="10" t="str">
        <f ca="1">IFERROR(INDEX(MAESTRO!P:P,_xludf.AGGREGATE(15,6,ROW(MAESTRO!$B$3:$B$1000)/((MAESTRO!$B$3:$B$1000="MILITARES")*(UPPER(MAESTRO!$L$3:$L$1000)="CONFIRMADO")),ROWS($A$3:A85))),"")</f>
        <v/>
      </c>
      <c r="Q85" s="10" t="str">
        <f ca="1">IFERROR(INDEX(MAESTRO!Q:Q,_xludf.AGGREGATE(15,6,ROW(MAESTRO!$B$3:$B$1000)/((MAESTRO!$B$3:$B$1000="MILITARES")*(UPPER(MAESTRO!$L$3:$L$1000)="CONFIRMADO")),ROWS($A$3:A85))),"")</f>
        <v/>
      </c>
      <c r="R85" s="10" t="str">
        <f ca="1">IFERROR(INDEX(MAESTRO!R:R,_xludf.AGGREGATE(15,6,ROW(MAESTRO!$B$3:$B$1000)/((MAESTRO!$B$3:$B$1000="MILITARES")*(UPPER(MAESTRO!$L$3:$L$1000)="CONFIRMADO")),ROWS($A$3:A85))),"")</f>
        <v/>
      </c>
      <c r="S85" s="10" t="str">
        <f ca="1">IFERROR(INDEX(MAESTRO!S:S,_xludf.AGGREGATE(15,6,ROW(MAESTRO!$B$3:$B$1000)/((MAESTRO!$B$3:$B$1000="MILITARES")*(UPPER(MAESTRO!$L$3:$L$1000)="CONFIRMADO")),ROWS($A$3:A85))),"")</f>
        <v/>
      </c>
      <c r="T85" s="10" t="str">
        <f ca="1">IFERROR(INDEX(MAESTRO!T:T,_xludf.AGGREGATE(15,6,ROW(MAESTRO!$B$3:$B$1000)/((MAESTRO!$B$3:$B$1000="MILITARES")*(UPPER(MAESTRO!$L$3:$L$1000)="CONFIRMADO")),ROWS($A$3:A85))),"")</f>
        <v/>
      </c>
      <c r="U85" s="10" t="str">
        <f ca="1">IFERROR(INDEX(MAESTRO!U:U,_xludf.AGGREGATE(15,6,ROW(MAESTRO!$B$3:$B$1000)/((MAESTRO!$B$3:$B$1000="MILITARES")*(UPPER(MAESTRO!$L$3:$L$1000)="CONFIRMADO")),ROWS($A$3:A85))),"")</f>
        <v/>
      </c>
      <c r="V85" s="10" t="str">
        <f ca="1">IFERROR(INDEX(MAESTRO!V:V,_xludf.AGGREGATE(15,6,ROW(MAESTRO!$B$3:$B$1000)/((MAESTRO!$B$3:$B$1000="MILITARES")*(UPPER(MAESTRO!$L$3:$L$1000)="CONFIRMADO")),ROWS($A$3:A85))),"")</f>
        <v/>
      </c>
      <c r="W85" s="10" t="str">
        <f ca="1">IFERROR(INDEX(MAESTRO!W:W,_xludf.AGGREGATE(15,6,ROW(MAESTRO!$B$3:$B$1000)/((MAESTRO!$B$3:$B$1000="MILITARES")*(UPPER(MAESTRO!$L$3:$L$1000)="CONFIRMADO")),ROWS($A$3:A85))),"")</f>
        <v/>
      </c>
      <c r="X85" s="10" t="str">
        <f ca="1">IFERROR(INDEX(MAESTRO!X:X,_xludf.AGGREGATE(15,6,ROW(MAESTRO!$B$3:$B$1000)/((MAESTRO!$B$3:$B$1000="MILITARES")*(UPPER(MAESTRO!$L$3:$L$1000)="CONFIRMADO")),ROWS($A$3:A85))),"")</f>
        <v/>
      </c>
    </row>
    <row r="86" spans="1:24" ht="22.05" customHeight="1">
      <c r="A86" s="15" t="str">
        <f ca="1">IFERROR(INDEX(MAESTRO!A:A,_xludf.AGGREGATE(15,6,ROW(MAESTRO!$B$3:$B$1000)/((MAESTRO!$B$3:$B$1000="MILITARES")*(UPPER(MAESTRO!$L$3:$L$1000)="CONFIRMADO")),ROWS($A$3:A86))),"")</f>
        <v/>
      </c>
      <c r="B86" s="15" t="str">
        <f ca="1">IFERROR(INDEX(MAESTRO!B:B,_xludf.AGGREGATE(15,6,ROW(MAESTRO!$B$3:$B$1000)/((MAESTRO!$B$3:$B$1000="MILITARES")*(UPPER(MAESTRO!$L$3:$L$1000)="CONFIRMADO")),ROWS($A$3:A86))),"")</f>
        <v/>
      </c>
      <c r="C86" s="15" t="str">
        <f ca="1">IFERROR(INDEX(MAESTRO!C:C,_xludf.AGGREGATE(15,6,ROW(MAESTRO!$B$3:$B$1000)/((MAESTRO!$B$3:$B$1000="MILITARES")*(UPPER(MAESTRO!$L$3:$L$1000)="CONFIRMADO")),ROWS($A$3:A86))),"")</f>
        <v/>
      </c>
      <c r="D86" s="15" t="str">
        <f ca="1">IFERROR(INDEX(MAESTRO!D:D,_xludf.AGGREGATE(15,6,ROW(MAESTRO!$B$3:$B$1000)/((MAESTRO!$B$3:$B$1000="MILITARES")*(UPPER(MAESTRO!$L$3:$L$1000)="CONFIRMADO")),ROWS($A$3:A86))),"")</f>
        <v/>
      </c>
      <c r="E86" s="15" t="str">
        <f ca="1">IFERROR(INDEX(MAESTRO!E:E,_xludf.AGGREGATE(15,6,ROW(MAESTRO!$B$3:$B$1000)/((MAESTRO!$B$3:$B$1000="MILITARES")*(UPPER(MAESTRO!$L$3:$L$1000)="CONFIRMADO")),ROWS($A$3:A86))),"")</f>
        <v/>
      </c>
      <c r="F86" s="15" t="str">
        <f ca="1">IFERROR(INDEX(MAESTRO!F:F,_xludf.AGGREGATE(15,6,ROW(MAESTRO!$B$3:$B$1000)/((MAESTRO!$B$3:$B$1000="MILITARES")*(UPPER(MAESTRO!$L$3:$L$1000)="CONFIRMADO")),ROWS($A$3:A86))),"")</f>
        <v/>
      </c>
      <c r="G86" s="15" t="str">
        <f ca="1">IFERROR(INDEX(MAESTRO!G:G,_xludf.AGGREGATE(15,6,ROW(MAESTRO!$B$3:$B$1000)/((MAESTRO!$B$3:$B$1000="MILITARES")*(UPPER(MAESTRO!$L$3:$L$1000)="CONFIRMADO")),ROWS($A$3:A86))),"")</f>
        <v/>
      </c>
      <c r="H86" s="15" t="str">
        <f ca="1">IFERROR(INDEX(MAESTRO!H:H,_xludf.AGGREGATE(15,6,ROW(MAESTRO!$B$3:$B$1000)/((MAESTRO!$B$3:$B$1000="MILITARES")*(UPPER(MAESTRO!$L$3:$L$1000)="CONFIRMADO")),ROWS($A$3:A86))),"")</f>
        <v/>
      </c>
      <c r="I86" s="15" t="str">
        <f ca="1">IFERROR(INDEX(MAESTRO!I:I,_xludf.AGGREGATE(15,6,ROW(MAESTRO!$B$3:$B$1000)/((MAESTRO!$B$3:$B$1000="MILITARES")*(UPPER(MAESTRO!$L$3:$L$1000)="CONFIRMADO")),ROWS($A$3:A86))),"")</f>
        <v/>
      </c>
      <c r="J86" s="15" t="str">
        <f ca="1">IFERROR(INDEX(MAESTRO!J:J,_xludf.AGGREGATE(15,6,ROW(MAESTRO!$B$3:$B$1000)/((MAESTRO!$B$3:$B$1000="MILITARES")*(UPPER(MAESTRO!$L$3:$L$1000)="CONFIRMADO")),ROWS($A$3:A86))),"")</f>
        <v/>
      </c>
      <c r="K86" s="15" t="str">
        <f ca="1">IFERROR(INDEX(MAESTRO!K:K,_xludf.AGGREGATE(15,6,ROW(MAESTRO!$B$3:$B$1000)/((MAESTRO!$B$3:$B$1000="MILITARES")*(UPPER(MAESTRO!$L$3:$L$1000)="CONFIRMADO")),ROWS($A$3:A86))),"")</f>
        <v/>
      </c>
      <c r="L86" s="15" t="str">
        <f ca="1">IFERROR(INDEX(MAESTRO!L:L,_xludf.AGGREGATE(15,6,ROW(MAESTRO!$B$3:$B$1000)/((MAESTRO!$B$3:$B$1000="MILITARES")*(UPPER(MAESTRO!$L$3:$L$1000)="CONFIRMADO")),ROWS($A$3:A86))),"")</f>
        <v/>
      </c>
      <c r="M86" s="15" t="str">
        <f ca="1">IFERROR(INDEX(MAESTRO!M:M,_xludf.AGGREGATE(15,6,ROW(MAESTRO!$B$3:$B$1000)/((MAESTRO!$B$3:$B$1000="MILITARES")*(UPPER(MAESTRO!$L$3:$L$1000)="CONFIRMADO")),ROWS($A$3:A86))),"")</f>
        <v/>
      </c>
      <c r="N86" s="15" t="str">
        <f ca="1">IFERROR(INDEX(MAESTRO!N:N,_xludf.AGGREGATE(15,6,ROW(MAESTRO!$B$3:$B$1000)/((MAESTRO!$B$3:$B$1000="MILITARES")*(UPPER(MAESTRO!$L$3:$L$1000)="CONFIRMADO")),ROWS($A$3:A86))),"")</f>
        <v/>
      </c>
      <c r="O86" s="15" t="str">
        <f ca="1">IFERROR(INDEX(MAESTRO!O:O,_xludf.AGGREGATE(15,6,ROW(MAESTRO!$B$3:$B$1000)/((MAESTRO!$B$3:$B$1000="MILITARES")*(UPPER(MAESTRO!$L$3:$L$1000)="CONFIRMADO")),ROWS($A$3:A86))),"")</f>
        <v/>
      </c>
      <c r="P86" s="15" t="str">
        <f ca="1">IFERROR(INDEX(MAESTRO!P:P,_xludf.AGGREGATE(15,6,ROW(MAESTRO!$B$3:$B$1000)/((MAESTRO!$B$3:$B$1000="MILITARES")*(UPPER(MAESTRO!$L$3:$L$1000)="CONFIRMADO")),ROWS($A$3:A86))),"")</f>
        <v/>
      </c>
      <c r="Q86" s="15" t="str">
        <f ca="1">IFERROR(INDEX(MAESTRO!Q:Q,_xludf.AGGREGATE(15,6,ROW(MAESTRO!$B$3:$B$1000)/((MAESTRO!$B$3:$B$1000="MILITARES")*(UPPER(MAESTRO!$L$3:$L$1000)="CONFIRMADO")),ROWS($A$3:A86))),"")</f>
        <v/>
      </c>
      <c r="R86" s="15" t="str">
        <f ca="1">IFERROR(INDEX(MAESTRO!R:R,_xludf.AGGREGATE(15,6,ROW(MAESTRO!$B$3:$B$1000)/((MAESTRO!$B$3:$B$1000="MILITARES")*(UPPER(MAESTRO!$L$3:$L$1000)="CONFIRMADO")),ROWS($A$3:A86))),"")</f>
        <v/>
      </c>
      <c r="S86" s="15" t="str">
        <f ca="1">IFERROR(INDEX(MAESTRO!S:S,_xludf.AGGREGATE(15,6,ROW(MAESTRO!$B$3:$B$1000)/((MAESTRO!$B$3:$B$1000="MILITARES")*(UPPER(MAESTRO!$L$3:$L$1000)="CONFIRMADO")),ROWS($A$3:A86))),"")</f>
        <v/>
      </c>
      <c r="T86" s="15" t="str">
        <f ca="1">IFERROR(INDEX(MAESTRO!T:T,_xludf.AGGREGATE(15,6,ROW(MAESTRO!$B$3:$B$1000)/((MAESTRO!$B$3:$B$1000="MILITARES")*(UPPER(MAESTRO!$L$3:$L$1000)="CONFIRMADO")),ROWS($A$3:A86))),"")</f>
        <v/>
      </c>
      <c r="U86" s="15" t="str">
        <f ca="1">IFERROR(INDEX(MAESTRO!U:U,_xludf.AGGREGATE(15,6,ROW(MAESTRO!$B$3:$B$1000)/((MAESTRO!$B$3:$B$1000="MILITARES")*(UPPER(MAESTRO!$L$3:$L$1000)="CONFIRMADO")),ROWS($A$3:A86))),"")</f>
        <v/>
      </c>
      <c r="V86" s="15" t="str">
        <f ca="1">IFERROR(INDEX(MAESTRO!V:V,_xludf.AGGREGATE(15,6,ROW(MAESTRO!$B$3:$B$1000)/((MAESTRO!$B$3:$B$1000="MILITARES")*(UPPER(MAESTRO!$L$3:$L$1000)="CONFIRMADO")),ROWS($A$3:A86))),"")</f>
        <v/>
      </c>
      <c r="W86" s="15" t="str">
        <f ca="1">IFERROR(INDEX(MAESTRO!W:W,_xludf.AGGREGATE(15,6,ROW(MAESTRO!$B$3:$B$1000)/((MAESTRO!$B$3:$B$1000="MILITARES")*(UPPER(MAESTRO!$L$3:$L$1000)="CONFIRMADO")),ROWS($A$3:A86))),"")</f>
        <v/>
      </c>
      <c r="X86" s="15" t="str">
        <f ca="1">IFERROR(INDEX(MAESTRO!X:X,_xludf.AGGREGATE(15,6,ROW(MAESTRO!$B$3:$B$1000)/((MAESTRO!$B$3:$B$1000="MILITARES")*(UPPER(MAESTRO!$L$3:$L$1000)="CONFIRMADO")),ROWS($A$3:A86))),"")</f>
        <v/>
      </c>
    </row>
    <row r="87" spans="1:24" ht="22.05" customHeight="1">
      <c r="A87" s="10" t="str">
        <f ca="1">IFERROR(INDEX(MAESTRO!A:A,_xludf.AGGREGATE(15,6,ROW(MAESTRO!$B$3:$B$1000)/((MAESTRO!$B$3:$B$1000="MILITARES")*(UPPER(MAESTRO!$L$3:$L$1000)="CONFIRMADO")),ROWS($A$3:A87))),"")</f>
        <v/>
      </c>
      <c r="B87" s="10" t="str">
        <f ca="1">IFERROR(INDEX(MAESTRO!B:B,_xludf.AGGREGATE(15,6,ROW(MAESTRO!$B$3:$B$1000)/((MAESTRO!$B$3:$B$1000="MILITARES")*(UPPER(MAESTRO!$L$3:$L$1000)="CONFIRMADO")),ROWS($A$3:A87))),"")</f>
        <v/>
      </c>
      <c r="C87" s="10" t="str">
        <f ca="1">IFERROR(INDEX(MAESTRO!C:C,_xludf.AGGREGATE(15,6,ROW(MAESTRO!$B$3:$B$1000)/((MAESTRO!$B$3:$B$1000="MILITARES")*(UPPER(MAESTRO!$L$3:$L$1000)="CONFIRMADO")),ROWS($A$3:A87))),"")</f>
        <v/>
      </c>
      <c r="D87" s="10" t="str">
        <f ca="1">IFERROR(INDEX(MAESTRO!D:D,_xludf.AGGREGATE(15,6,ROW(MAESTRO!$B$3:$B$1000)/((MAESTRO!$B$3:$B$1000="MILITARES")*(UPPER(MAESTRO!$L$3:$L$1000)="CONFIRMADO")),ROWS($A$3:A87))),"")</f>
        <v/>
      </c>
      <c r="E87" s="10" t="str">
        <f ca="1">IFERROR(INDEX(MAESTRO!E:E,_xludf.AGGREGATE(15,6,ROW(MAESTRO!$B$3:$B$1000)/((MAESTRO!$B$3:$B$1000="MILITARES")*(UPPER(MAESTRO!$L$3:$L$1000)="CONFIRMADO")),ROWS($A$3:A87))),"")</f>
        <v/>
      </c>
      <c r="F87" s="10" t="str">
        <f ca="1">IFERROR(INDEX(MAESTRO!F:F,_xludf.AGGREGATE(15,6,ROW(MAESTRO!$B$3:$B$1000)/((MAESTRO!$B$3:$B$1000="MILITARES")*(UPPER(MAESTRO!$L$3:$L$1000)="CONFIRMADO")),ROWS($A$3:A87))),"")</f>
        <v/>
      </c>
      <c r="G87" s="10" t="str">
        <f ca="1">IFERROR(INDEX(MAESTRO!G:G,_xludf.AGGREGATE(15,6,ROW(MAESTRO!$B$3:$B$1000)/((MAESTRO!$B$3:$B$1000="MILITARES")*(UPPER(MAESTRO!$L$3:$L$1000)="CONFIRMADO")),ROWS($A$3:A87))),"")</f>
        <v/>
      </c>
      <c r="H87" s="10" t="str">
        <f ca="1">IFERROR(INDEX(MAESTRO!H:H,_xludf.AGGREGATE(15,6,ROW(MAESTRO!$B$3:$B$1000)/((MAESTRO!$B$3:$B$1000="MILITARES")*(UPPER(MAESTRO!$L$3:$L$1000)="CONFIRMADO")),ROWS($A$3:A87))),"")</f>
        <v/>
      </c>
      <c r="I87" s="10" t="str">
        <f ca="1">IFERROR(INDEX(MAESTRO!I:I,_xludf.AGGREGATE(15,6,ROW(MAESTRO!$B$3:$B$1000)/((MAESTRO!$B$3:$B$1000="MILITARES")*(UPPER(MAESTRO!$L$3:$L$1000)="CONFIRMADO")),ROWS($A$3:A87))),"")</f>
        <v/>
      </c>
      <c r="J87" s="10" t="str">
        <f ca="1">IFERROR(INDEX(MAESTRO!J:J,_xludf.AGGREGATE(15,6,ROW(MAESTRO!$B$3:$B$1000)/((MAESTRO!$B$3:$B$1000="MILITARES")*(UPPER(MAESTRO!$L$3:$L$1000)="CONFIRMADO")),ROWS($A$3:A87))),"")</f>
        <v/>
      </c>
      <c r="K87" s="10" t="str">
        <f ca="1">IFERROR(INDEX(MAESTRO!K:K,_xludf.AGGREGATE(15,6,ROW(MAESTRO!$B$3:$B$1000)/((MAESTRO!$B$3:$B$1000="MILITARES")*(UPPER(MAESTRO!$L$3:$L$1000)="CONFIRMADO")),ROWS($A$3:A87))),"")</f>
        <v/>
      </c>
      <c r="L87" s="10" t="str">
        <f ca="1">IFERROR(INDEX(MAESTRO!L:L,_xludf.AGGREGATE(15,6,ROW(MAESTRO!$B$3:$B$1000)/((MAESTRO!$B$3:$B$1000="MILITARES")*(UPPER(MAESTRO!$L$3:$L$1000)="CONFIRMADO")),ROWS($A$3:A87))),"")</f>
        <v/>
      </c>
      <c r="M87" s="10" t="str">
        <f ca="1">IFERROR(INDEX(MAESTRO!M:M,_xludf.AGGREGATE(15,6,ROW(MAESTRO!$B$3:$B$1000)/((MAESTRO!$B$3:$B$1000="MILITARES")*(UPPER(MAESTRO!$L$3:$L$1000)="CONFIRMADO")),ROWS($A$3:A87))),"")</f>
        <v/>
      </c>
      <c r="N87" s="10" t="str">
        <f ca="1">IFERROR(INDEX(MAESTRO!N:N,_xludf.AGGREGATE(15,6,ROW(MAESTRO!$B$3:$B$1000)/((MAESTRO!$B$3:$B$1000="MILITARES")*(UPPER(MAESTRO!$L$3:$L$1000)="CONFIRMADO")),ROWS($A$3:A87))),"")</f>
        <v/>
      </c>
      <c r="O87" s="10" t="str">
        <f ca="1">IFERROR(INDEX(MAESTRO!O:O,_xludf.AGGREGATE(15,6,ROW(MAESTRO!$B$3:$B$1000)/((MAESTRO!$B$3:$B$1000="MILITARES")*(UPPER(MAESTRO!$L$3:$L$1000)="CONFIRMADO")),ROWS($A$3:A87))),"")</f>
        <v/>
      </c>
      <c r="P87" s="10" t="str">
        <f ca="1">IFERROR(INDEX(MAESTRO!P:P,_xludf.AGGREGATE(15,6,ROW(MAESTRO!$B$3:$B$1000)/((MAESTRO!$B$3:$B$1000="MILITARES")*(UPPER(MAESTRO!$L$3:$L$1000)="CONFIRMADO")),ROWS($A$3:A87))),"")</f>
        <v/>
      </c>
      <c r="Q87" s="10" t="str">
        <f ca="1">IFERROR(INDEX(MAESTRO!Q:Q,_xludf.AGGREGATE(15,6,ROW(MAESTRO!$B$3:$B$1000)/((MAESTRO!$B$3:$B$1000="MILITARES")*(UPPER(MAESTRO!$L$3:$L$1000)="CONFIRMADO")),ROWS($A$3:A87))),"")</f>
        <v/>
      </c>
      <c r="R87" s="10" t="str">
        <f ca="1">IFERROR(INDEX(MAESTRO!R:R,_xludf.AGGREGATE(15,6,ROW(MAESTRO!$B$3:$B$1000)/((MAESTRO!$B$3:$B$1000="MILITARES")*(UPPER(MAESTRO!$L$3:$L$1000)="CONFIRMADO")),ROWS($A$3:A87))),"")</f>
        <v/>
      </c>
      <c r="S87" s="10" t="str">
        <f ca="1">IFERROR(INDEX(MAESTRO!S:S,_xludf.AGGREGATE(15,6,ROW(MAESTRO!$B$3:$B$1000)/((MAESTRO!$B$3:$B$1000="MILITARES")*(UPPER(MAESTRO!$L$3:$L$1000)="CONFIRMADO")),ROWS($A$3:A87))),"")</f>
        <v/>
      </c>
      <c r="T87" s="10" t="str">
        <f ca="1">IFERROR(INDEX(MAESTRO!T:T,_xludf.AGGREGATE(15,6,ROW(MAESTRO!$B$3:$B$1000)/((MAESTRO!$B$3:$B$1000="MILITARES")*(UPPER(MAESTRO!$L$3:$L$1000)="CONFIRMADO")),ROWS($A$3:A87))),"")</f>
        <v/>
      </c>
      <c r="U87" s="10" t="str">
        <f ca="1">IFERROR(INDEX(MAESTRO!U:U,_xludf.AGGREGATE(15,6,ROW(MAESTRO!$B$3:$B$1000)/((MAESTRO!$B$3:$B$1000="MILITARES")*(UPPER(MAESTRO!$L$3:$L$1000)="CONFIRMADO")),ROWS($A$3:A87))),"")</f>
        <v/>
      </c>
      <c r="V87" s="10" t="str">
        <f ca="1">IFERROR(INDEX(MAESTRO!V:V,_xludf.AGGREGATE(15,6,ROW(MAESTRO!$B$3:$B$1000)/((MAESTRO!$B$3:$B$1000="MILITARES")*(UPPER(MAESTRO!$L$3:$L$1000)="CONFIRMADO")),ROWS($A$3:A87))),"")</f>
        <v/>
      </c>
      <c r="W87" s="10" t="str">
        <f ca="1">IFERROR(INDEX(MAESTRO!W:W,_xludf.AGGREGATE(15,6,ROW(MAESTRO!$B$3:$B$1000)/((MAESTRO!$B$3:$B$1000="MILITARES")*(UPPER(MAESTRO!$L$3:$L$1000)="CONFIRMADO")),ROWS($A$3:A87))),"")</f>
        <v/>
      </c>
      <c r="X87" s="10" t="str">
        <f ca="1">IFERROR(INDEX(MAESTRO!X:X,_xludf.AGGREGATE(15,6,ROW(MAESTRO!$B$3:$B$1000)/((MAESTRO!$B$3:$B$1000="MILITARES")*(UPPER(MAESTRO!$L$3:$L$1000)="CONFIRMADO")),ROWS($A$3:A87))),"")</f>
        <v/>
      </c>
    </row>
    <row r="88" spans="1:24" ht="22.05" customHeight="1">
      <c r="A88" s="15" t="str">
        <f ca="1">IFERROR(INDEX(MAESTRO!A:A,_xludf.AGGREGATE(15,6,ROW(MAESTRO!$B$3:$B$1000)/((MAESTRO!$B$3:$B$1000="MILITARES")*(UPPER(MAESTRO!$L$3:$L$1000)="CONFIRMADO")),ROWS($A$3:A88))),"")</f>
        <v/>
      </c>
      <c r="B88" s="15" t="str">
        <f ca="1">IFERROR(INDEX(MAESTRO!B:B,_xludf.AGGREGATE(15,6,ROW(MAESTRO!$B$3:$B$1000)/((MAESTRO!$B$3:$B$1000="MILITARES")*(UPPER(MAESTRO!$L$3:$L$1000)="CONFIRMADO")),ROWS($A$3:A88))),"")</f>
        <v/>
      </c>
      <c r="C88" s="15" t="str">
        <f ca="1">IFERROR(INDEX(MAESTRO!C:C,_xludf.AGGREGATE(15,6,ROW(MAESTRO!$B$3:$B$1000)/((MAESTRO!$B$3:$B$1000="MILITARES")*(UPPER(MAESTRO!$L$3:$L$1000)="CONFIRMADO")),ROWS($A$3:A88))),"")</f>
        <v/>
      </c>
      <c r="D88" s="15" t="str">
        <f ca="1">IFERROR(INDEX(MAESTRO!D:D,_xludf.AGGREGATE(15,6,ROW(MAESTRO!$B$3:$B$1000)/((MAESTRO!$B$3:$B$1000="MILITARES")*(UPPER(MAESTRO!$L$3:$L$1000)="CONFIRMADO")),ROWS($A$3:A88))),"")</f>
        <v/>
      </c>
      <c r="E88" s="15" t="str">
        <f ca="1">IFERROR(INDEX(MAESTRO!E:E,_xludf.AGGREGATE(15,6,ROW(MAESTRO!$B$3:$B$1000)/((MAESTRO!$B$3:$B$1000="MILITARES")*(UPPER(MAESTRO!$L$3:$L$1000)="CONFIRMADO")),ROWS($A$3:A88))),"")</f>
        <v/>
      </c>
      <c r="F88" s="15" t="str">
        <f ca="1">IFERROR(INDEX(MAESTRO!F:F,_xludf.AGGREGATE(15,6,ROW(MAESTRO!$B$3:$B$1000)/((MAESTRO!$B$3:$B$1000="MILITARES")*(UPPER(MAESTRO!$L$3:$L$1000)="CONFIRMADO")),ROWS($A$3:A88))),"")</f>
        <v/>
      </c>
      <c r="G88" s="15" t="str">
        <f ca="1">IFERROR(INDEX(MAESTRO!G:G,_xludf.AGGREGATE(15,6,ROW(MAESTRO!$B$3:$B$1000)/((MAESTRO!$B$3:$B$1000="MILITARES")*(UPPER(MAESTRO!$L$3:$L$1000)="CONFIRMADO")),ROWS($A$3:A88))),"")</f>
        <v/>
      </c>
      <c r="H88" s="15" t="str">
        <f ca="1">IFERROR(INDEX(MAESTRO!H:H,_xludf.AGGREGATE(15,6,ROW(MAESTRO!$B$3:$B$1000)/((MAESTRO!$B$3:$B$1000="MILITARES")*(UPPER(MAESTRO!$L$3:$L$1000)="CONFIRMADO")),ROWS($A$3:A88))),"")</f>
        <v/>
      </c>
      <c r="I88" s="15" t="str">
        <f ca="1">IFERROR(INDEX(MAESTRO!I:I,_xludf.AGGREGATE(15,6,ROW(MAESTRO!$B$3:$B$1000)/((MAESTRO!$B$3:$B$1000="MILITARES")*(UPPER(MAESTRO!$L$3:$L$1000)="CONFIRMADO")),ROWS($A$3:A88))),"")</f>
        <v/>
      </c>
      <c r="J88" s="15" t="str">
        <f ca="1">IFERROR(INDEX(MAESTRO!J:J,_xludf.AGGREGATE(15,6,ROW(MAESTRO!$B$3:$B$1000)/((MAESTRO!$B$3:$B$1000="MILITARES")*(UPPER(MAESTRO!$L$3:$L$1000)="CONFIRMADO")),ROWS($A$3:A88))),"")</f>
        <v/>
      </c>
      <c r="K88" s="15" t="str">
        <f ca="1">IFERROR(INDEX(MAESTRO!K:K,_xludf.AGGREGATE(15,6,ROW(MAESTRO!$B$3:$B$1000)/((MAESTRO!$B$3:$B$1000="MILITARES")*(UPPER(MAESTRO!$L$3:$L$1000)="CONFIRMADO")),ROWS($A$3:A88))),"")</f>
        <v/>
      </c>
      <c r="L88" s="15" t="str">
        <f ca="1">IFERROR(INDEX(MAESTRO!L:L,_xludf.AGGREGATE(15,6,ROW(MAESTRO!$B$3:$B$1000)/((MAESTRO!$B$3:$B$1000="MILITARES")*(UPPER(MAESTRO!$L$3:$L$1000)="CONFIRMADO")),ROWS($A$3:A88))),"")</f>
        <v/>
      </c>
      <c r="M88" s="15" t="str">
        <f ca="1">IFERROR(INDEX(MAESTRO!M:M,_xludf.AGGREGATE(15,6,ROW(MAESTRO!$B$3:$B$1000)/((MAESTRO!$B$3:$B$1000="MILITARES")*(UPPER(MAESTRO!$L$3:$L$1000)="CONFIRMADO")),ROWS($A$3:A88))),"")</f>
        <v/>
      </c>
      <c r="N88" s="15" t="str">
        <f ca="1">IFERROR(INDEX(MAESTRO!N:N,_xludf.AGGREGATE(15,6,ROW(MAESTRO!$B$3:$B$1000)/((MAESTRO!$B$3:$B$1000="MILITARES")*(UPPER(MAESTRO!$L$3:$L$1000)="CONFIRMADO")),ROWS($A$3:A88))),"")</f>
        <v/>
      </c>
      <c r="O88" s="15" t="str">
        <f ca="1">IFERROR(INDEX(MAESTRO!O:O,_xludf.AGGREGATE(15,6,ROW(MAESTRO!$B$3:$B$1000)/((MAESTRO!$B$3:$B$1000="MILITARES")*(UPPER(MAESTRO!$L$3:$L$1000)="CONFIRMADO")),ROWS($A$3:A88))),"")</f>
        <v/>
      </c>
      <c r="P88" s="15" t="str">
        <f ca="1">IFERROR(INDEX(MAESTRO!P:P,_xludf.AGGREGATE(15,6,ROW(MAESTRO!$B$3:$B$1000)/((MAESTRO!$B$3:$B$1000="MILITARES")*(UPPER(MAESTRO!$L$3:$L$1000)="CONFIRMADO")),ROWS($A$3:A88))),"")</f>
        <v/>
      </c>
      <c r="Q88" s="15" t="str">
        <f ca="1">IFERROR(INDEX(MAESTRO!Q:Q,_xludf.AGGREGATE(15,6,ROW(MAESTRO!$B$3:$B$1000)/((MAESTRO!$B$3:$B$1000="MILITARES")*(UPPER(MAESTRO!$L$3:$L$1000)="CONFIRMADO")),ROWS($A$3:A88))),"")</f>
        <v/>
      </c>
      <c r="R88" s="15" t="str">
        <f ca="1">IFERROR(INDEX(MAESTRO!R:R,_xludf.AGGREGATE(15,6,ROW(MAESTRO!$B$3:$B$1000)/((MAESTRO!$B$3:$B$1000="MILITARES")*(UPPER(MAESTRO!$L$3:$L$1000)="CONFIRMADO")),ROWS($A$3:A88))),"")</f>
        <v/>
      </c>
      <c r="S88" s="15" t="str">
        <f ca="1">IFERROR(INDEX(MAESTRO!S:S,_xludf.AGGREGATE(15,6,ROW(MAESTRO!$B$3:$B$1000)/((MAESTRO!$B$3:$B$1000="MILITARES")*(UPPER(MAESTRO!$L$3:$L$1000)="CONFIRMADO")),ROWS($A$3:A88))),"")</f>
        <v/>
      </c>
      <c r="T88" s="15" t="str">
        <f ca="1">IFERROR(INDEX(MAESTRO!T:T,_xludf.AGGREGATE(15,6,ROW(MAESTRO!$B$3:$B$1000)/((MAESTRO!$B$3:$B$1000="MILITARES")*(UPPER(MAESTRO!$L$3:$L$1000)="CONFIRMADO")),ROWS($A$3:A88))),"")</f>
        <v/>
      </c>
      <c r="U88" s="15" t="str">
        <f ca="1">IFERROR(INDEX(MAESTRO!U:U,_xludf.AGGREGATE(15,6,ROW(MAESTRO!$B$3:$B$1000)/((MAESTRO!$B$3:$B$1000="MILITARES")*(UPPER(MAESTRO!$L$3:$L$1000)="CONFIRMADO")),ROWS($A$3:A88))),"")</f>
        <v/>
      </c>
      <c r="V88" s="15" t="str">
        <f ca="1">IFERROR(INDEX(MAESTRO!V:V,_xludf.AGGREGATE(15,6,ROW(MAESTRO!$B$3:$B$1000)/((MAESTRO!$B$3:$B$1000="MILITARES")*(UPPER(MAESTRO!$L$3:$L$1000)="CONFIRMADO")),ROWS($A$3:A88))),"")</f>
        <v/>
      </c>
      <c r="W88" s="15" t="str">
        <f ca="1">IFERROR(INDEX(MAESTRO!W:W,_xludf.AGGREGATE(15,6,ROW(MAESTRO!$B$3:$B$1000)/((MAESTRO!$B$3:$B$1000="MILITARES")*(UPPER(MAESTRO!$L$3:$L$1000)="CONFIRMADO")),ROWS($A$3:A88))),"")</f>
        <v/>
      </c>
      <c r="X88" s="15" t="str">
        <f ca="1">IFERROR(INDEX(MAESTRO!X:X,_xludf.AGGREGATE(15,6,ROW(MAESTRO!$B$3:$B$1000)/((MAESTRO!$B$3:$B$1000="MILITARES")*(UPPER(MAESTRO!$L$3:$L$1000)="CONFIRMADO")),ROWS($A$3:A88))),"")</f>
        <v/>
      </c>
    </row>
    <row r="89" spans="1:24" ht="22.05" customHeight="1">
      <c r="A89" s="10" t="str">
        <f ca="1">IFERROR(INDEX(MAESTRO!A:A,_xludf.AGGREGATE(15,6,ROW(MAESTRO!$B$3:$B$1000)/((MAESTRO!$B$3:$B$1000="MILITARES")*(UPPER(MAESTRO!$L$3:$L$1000)="CONFIRMADO")),ROWS($A$3:A89))),"")</f>
        <v/>
      </c>
      <c r="B89" s="10" t="str">
        <f ca="1">IFERROR(INDEX(MAESTRO!B:B,_xludf.AGGREGATE(15,6,ROW(MAESTRO!$B$3:$B$1000)/((MAESTRO!$B$3:$B$1000="MILITARES")*(UPPER(MAESTRO!$L$3:$L$1000)="CONFIRMADO")),ROWS($A$3:A89))),"")</f>
        <v/>
      </c>
      <c r="C89" s="10" t="str">
        <f ca="1">IFERROR(INDEX(MAESTRO!C:C,_xludf.AGGREGATE(15,6,ROW(MAESTRO!$B$3:$B$1000)/((MAESTRO!$B$3:$B$1000="MILITARES")*(UPPER(MAESTRO!$L$3:$L$1000)="CONFIRMADO")),ROWS($A$3:A89))),"")</f>
        <v/>
      </c>
      <c r="D89" s="10" t="str">
        <f ca="1">IFERROR(INDEX(MAESTRO!D:D,_xludf.AGGREGATE(15,6,ROW(MAESTRO!$B$3:$B$1000)/((MAESTRO!$B$3:$B$1000="MILITARES")*(UPPER(MAESTRO!$L$3:$L$1000)="CONFIRMADO")),ROWS($A$3:A89))),"")</f>
        <v/>
      </c>
      <c r="E89" s="10" t="str">
        <f ca="1">IFERROR(INDEX(MAESTRO!E:E,_xludf.AGGREGATE(15,6,ROW(MAESTRO!$B$3:$B$1000)/((MAESTRO!$B$3:$B$1000="MILITARES")*(UPPER(MAESTRO!$L$3:$L$1000)="CONFIRMADO")),ROWS($A$3:A89))),"")</f>
        <v/>
      </c>
      <c r="F89" s="10" t="str">
        <f ca="1">IFERROR(INDEX(MAESTRO!F:F,_xludf.AGGREGATE(15,6,ROW(MAESTRO!$B$3:$B$1000)/((MAESTRO!$B$3:$B$1000="MILITARES")*(UPPER(MAESTRO!$L$3:$L$1000)="CONFIRMADO")),ROWS($A$3:A89))),"")</f>
        <v/>
      </c>
      <c r="G89" s="10" t="str">
        <f ca="1">IFERROR(INDEX(MAESTRO!G:G,_xludf.AGGREGATE(15,6,ROW(MAESTRO!$B$3:$B$1000)/((MAESTRO!$B$3:$B$1000="MILITARES")*(UPPER(MAESTRO!$L$3:$L$1000)="CONFIRMADO")),ROWS($A$3:A89))),"")</f>
        <v/>
      </c>
      <c r="H89" s="10" t="str">
        <f ca="1">IFERROR(INDEX(MAESTRO!H:H,_xludf.AGGREGATE(15,6,ROW(MAESTRO!$B$3:$B$1000)/((MAESTRO!$B$3:$B$1000="MILITARES")*(UPPER(MAESTRO!$L$3:$L$1000)="CONFIRMADO")),ROWS($A$3:A89))),"")</f>
        <v/>
      </c>
      <c r="I89" s="10" t="str">
        <f ca="1">IFERROR(INDEX(MAESTRO!I:I,_xludf.AGGREGATE(15,6,ROW(MAESTRO!$B$3:$B$1000)/((MAESTRO!$B$3:$B$1000="MILITARES")*(UPPER(MAESTRO!$L$3:$L$1000)="CONFIRMADO")),ROWS($A$3:A89))),"")</f>
        <v/>
      </c>
      <c r="J89" s="10" t="str">
        <f ca="1">IFERROR(INDEX(MAESTRO!J:J,_xludf.AGGREGATE(15,6,ROW(MAESTRO!$B$3:$B$1000)/((MAESTRO!$B$3:$B$1000="MILITARES")*(UPPER(MAESTRO!$L$3:$L$1000)="CONFIRMADO")),ROWS($A$3:A89))),"")</f>
        <v/>
      </c>
      <c r="K89" s="10" t="str">
        <f ca="1">IFERROR(INDEX(MAESTRO!K:K,_xludf.AGGREGATE(15,6,ROW(MAESTRO!$B$3:$B$1000)/((MAESTRO!$B$3:$B$1000="MILITARES")*(UPPER(MAESTRO!$L$3:$L$1000)="CONFIRMADO")),ROWS($A$3:A89))),"")</f>
        <v/>
      </c>
      <c r="L89" s="10" t="str">
        <f ca="1">IFERROR(INDEX(MAESTRO!L:L,_xludf.AGGREGATE(15,6,ROW(MAESTRO!$B$3:$B$1000)/((MAESTRO!$B$3:$B$1000="MILITARES")*(UPPER(MAESTRO!$L$3:$L$1000)="CONFIRMADO")),ROWS($A$3:A89))),"")</f>
        <v/>
      </c>
      <c r="M89" s="10" t="str">
        <f ca="1">IFERROR(INDEX(MAESTRO!M:M,_xludf.AGGREGATE(15,6,ROW(MAESTRO!$B$3:$B$1000)/((MAESTRO!$B$3:$B$1000="MILITARES")*(UPPER(MAESTRO!$L$3:$L$1000)="CONFIRMADO")),ROWS($A$3:A89))),"")</f>
        <v/>
      </c>
      <c r="N89" s="10" t="str">
        <f ca="1">IFERROR(INDEX(MAESTRO!N:N,_xludf.AGGREGATE(15,6,ROW(MAESTRO!$B$3:$B$1000)/((MAESTRO!$B$3:$B$1000="MILITARES")*(UPPER(MAESTRO!$L$3:$L$1000)="CONFIRMADO")),ROWS($A$3:A89))),"")</f>
        <v/>
      </c>
      <c r="O89" s="10" t="str">
        <f ca="1">IFERROR(INDEX(MAESTRO!O:O,_xludf.AGGREGATE(15,6,ROW(MAESTRO!$B$3:$B$1000)/((MAESTRO!$B$3:$B$1000="MILITARES")*(UPPER(MAESTRO!$L$3:$L$1000)="CONFIRMADO")),ROWS($A$3:A89))),"")</f>
        <v/>
      </c>
      <c r="P89" s="10" t="str">
        <f ca="1">IFERROR(INDEX(MAESTRO!P:P,_xludf.AGGREGATE(15,6,ROW(MAESTRO!$B$3:$B$1000)/((MAESTRO!$B$3:$B$1000="MILITARES")*(UPPER(MAESTRO!$L$3:$L$1000)="CONFIRMADO")),ROWS($A$3:A89))),"")</f>
        <v/>
      </c>
      <c r="Q89" s="10" t="str">
        <f ca="1">IFERROR(INDEX(MAESTRO!Q:Q,_xludf.AGGREGATE(15,6,ROW(MAESTRO!$B$3:$B$1000)/((MAESTRO!$B$3:$B$1000="MILITARES")*(UPPER(MAESTRO!$L$3:$L$1000)="CONFIRMADO")),ROWS($A$3:A89))),"")</f>
        <v/>
      </c>
      <c r="R89" s="10" t="str">
        <f ca="1">IFERROR(INDEX(MAESTRO!R:R,_xludf.AGGREGATE(15,6,ROW(MAESTRO!$B$3:$B$1000)/((MAESTRO!$B$3:$B$1000="MILITARES")*(UPPER(MAESTRO!$L$3:$L$1000)="CONFIRMADO")),ROWS($A$3:A89))),"")</f>
        <v/>
      </c>
      <c r="S89" s="10" t="str">
        <f ca="1">IFERROR(INDEX(MAESTRO!S:S,_xludf.AGGREGATE(15,6,ROW(MAESTRO!$B$3:$B$1000)/((MAESTRO!$B$3:$B$1000="MILITARES")*(UPPER(MAESTRO!$L$3:$L$1000)="CONFIRMADO")),ROWS($A$3:A89))),"")</f>
        <v/>
      </c>
      <c r="T89" s="10" t="str">
        <f ca="1">IFERROR(INDEX(MAESTRO!T:T,_xludf.AGGREGATE(15,6,ROW(MAESTRO!$B$3:$B$1000)/((MAESTRO!$B$3:$B$1000="MILITARES")*(UPPER(MAESTRO!$L$3:$L$1000)="CONFIRMADO")),ROWS($A$3:A89))),"")</f>
        <v/>
      </c>
      <c r="U89" s="10" t="str">
        <f ca="1">IFERROR(INDEX(MAESTRO!U:U,_xludf.AGGREGATE(15,6,ROW(MAESTRO!$B$3:$B$1000)/((MAESTRO!$B$3:$B$1000="MILITARES")*(UPPER(MAESTRO!$L$3:$L$1000)="CONFIRMADO")),ROWS($A$3:A89))),"")</f>
        <v/>
      </c>
      <c r="V89" s="10" t="str">
        <f ca="1">IFERROR(INDEX(MAESTRO!V:V,_xludf.AGGREGATE(15,6,ROW(MAESTRO!$B$3:$B$1000)/((MAESTRO!$B$3:$B$1000="MILITARES")*(UPPER(MAESTRO!$L$3:$L$1000)="CONFIRMADO")),ROWS($A$3:A89))),"")</f>
        <v/>
      </c>
      <c r="W89" s="10" t="str">
        <f ca="1">IFERROR(INDEX(MAESTRO!W:W,_xludf.AGGREGATE(15,6,ROW(MAESTRO!$B$3:$B$1000)/((MAESTRO!$B$3:$B$1000="MILITARES")*(UPPER(MAESTRO!$L$3:$L$1000)="CONFIRMADO")),ROWS($A$3:A89))),"")</f>
        <v/>
      </c>
      <c r="X89" s="10" t="str">
        <f ca="1">IFERROR(INDEX(MAESTRO!X:X,_xludf.AGGREGATE(15,6,ROW(MAESTRO!$B$3:$B$1000)/((MAESTRO!$B$3:$B$1000="MILITARES")*(UPPER(MAESTRO!$L$3:$L$1000)="CONFIRMADO")),ROWS($A$3:A89))),"")</f>
        <v/>
      </c>
    </row>
    <row r="90" spans="1:24" ht="22.05" customHeight="1">
      <c r="A90" s="15" t="str">
        <f ca="1">IFERROR(INDEX(MAESTRO!A:A,_xludf.AGGREGATE(15,6,ROW(MAESTRO!$B$3:$B$1000)/((MAESTRO!$B$3:$B$1000="MILITARES")*(UPPER(MAESTRO!$L$3:$L$1000)="CONFIRMADO")),ROWS($A$3:A90))),"")</f>
        <v/>
      </c>
      <c r="B90" s="15" t="str">
        <f ca="1">IFERROR(INDEX(MAESTRO!B:B,_xludf.AGGREGATE(15,6,ROW(MAESTRO!$B$3:$B$1000)/((MAESTRO!$B$3:$B$1000="MILITARES")*(UPPER(MAESTRO!$L$3:$L$1000)="CONFIRMADO")),ROWS($A$3:A90))),"")</f>
        <v/>
      </c>
      <c r="C90" s="15" t="str">
        <f ca="1">IFERROR(INDEX(MAESTRO!C:C,_xludf.AGGREGATE(15,6,ROW(MAESTRO!$B$3:$B$1000)/((MAESTRO!$B$3:$B$1000="MILITARES")*(UPPER(MAESTRO!$L$3:$L$1000)="CONFIRMADO")),ROWS($A$3:A90))),"")</f>
        <v/>
      </c>
      <c r="D90" s="15" t="str">
        <f ca="1">IFERROR(INDEX(MAESTRO!D:D,_xludf.AGGREGATE(15,6,ROW(MAESTRO!$B$3:$B$1000)/((MAESTRO!$B$3:$B$1000="MILITARES")*(UPPER(MAESTRO!$L$3:$L$1000)="CONFIRMADO")),ROWS($A$3:A90))),"")</f>
        <v/>
      </c>
      <c r="E90" s="15" t="str">
        <f ca="1">IFERROR(INDEX(MAESTRO!E:E,_xludf.AGGREGATE(15,6,ROW(MAESTRO!$B$3:$B$1000)/((MAESTRO!$B$3:$B$1000="MILITARES")*(UPPER(MAESTRO!$L$3:$L$1000)="CONFIRMADO")),ROWS($A$3:A90))),"")</f>
        <v/>
      </c>
      <c r="F90" s="15" t="str">
        <f ca="1">IFERROR(INDEX(MAESTRO!F:F,_xludf.AGGREGATE(15,6,ROW(MAESTRO!$B$3:$B$1000)/((MAESTRO!$B$3:$B$1000="MILITARES")*(UPPER(MAESTRO!$L$3:$L$1000)="CONFIRMADO")),ROWS($A$3:A90))),"")</f>
        <v/>
      </c>
      <c r="G90" s="15" t="str">
        <f ca="1">IFERROR(INDEX(MAESTRO!G:G,_xludf.AGGREGATE(15,6,ROW(MAESTRO!$B$3:$B$1000)/((MAESTRO!$B$3:$B$1000="MILITARES")*(UPPER(MAESTRO!$L$3:$L$1000)="CONFIRMADO")),ROWS($A$3:A90))),"")</f>
        <v/>
      </c>
      <c r="H90" s="15" t="str">
        <f ca="1">IFERROR(INDEX(MAESTRO!H:H,_xludf.AGGREGATE(15,6,ROW(MAESTRO!$B$3:$B$1000)/((MAESTRO!$B$3:$B$1000="MILITARES")*(UPPER(MAESTRO!$L$3:$L$1000)="CONFIRMADO")),ROWS($A$3:A90))),"")</f>
        <v/>
      </c>
      <c r="I90" s="15" t="str">
        <f ca="1">IFERROR(INDEX(MAESTRO!I:I,_xludf.AGGREGATE(15,6,ROW(MAESTRO!$B$3:$B$1000)/((MAESTRO!$B$3:$B$1000="MILITARES")*(UPPER(MAESTRO!$L$3:$L$1000)="CONFIRMADO")),ROWS($A$3:A90))),"")</f>
        <v/>
      </c>
      <c r="J90" s="15" t="str">
        <f ca="1">IFERROR(INDEX(MAESTRO!J:J,_xludf.AGGREGATE(15,6,ROW(MAESTRO!$B$3:$B$1000)/((MAESTRO!$B$3:$B$1000="MILITARES")*(UPPER(MAESTRO!$L$3:$L$1000)="CONFIRMADO")),ROWS($A$3:A90))),"")</f>
        <v/>
      </c>
      <c r="K90" s="15" t="str">
        <f ca="1">IFERROR(INDEX(MAESTRO!K:K,_xludf.AGGREGATE(15,6,ROW(MAESTRO!$B$3:$B$1000)/((MAESTRO!$B$3:$B$1000="MILITARES")*(UPPER(MAESTRO!$L$3:$L$1000)="CONFIRMADO")),ROWS($A$3:A90))),"")</f>
        <v/>
      </c>
      <c r="L90" s="15" t="str">
        <f ca="1">IFERROR(INDEX(MAESTRO!L:L,_xludf.AGGREGATE(15,6,ROW(MAESTRO!$B$3:$B$1000)/((MAESTRO!$B$3:$B$1000="MILITARES")*(UPPER(MAESTRO!$L$3:$L$1000)="CONFIRMADO")),ROWS($A$3:A90))),"")</f>
        <v/>
      </c>
      <c r="M90" s="15" t="str">
        <f ca="1">IFERROR(INDEX(MAESTRO!M:M,_xludf.AGGREGATE(15,6,ROW(MAESTRO!$B$3:$B$1000)/((MAESTRO!$B$3:$B$1000="MILITARES")*(UPPER(MAESTRO!$L$3:$L$1000)="CONFIRMADO")),ROWS($A$3:A90))),"")</f>
        <v/>
      </c>
      <c r="N90" s="15" t="str">
        <f ca="1">IFERROR(INDEX(MAESTRO!N:N,_xludf.AGGREGATE(15,6,ROW(MAESTRO!$B$3:$B$1000)/((MAESTRO!$B$3:$B$1000="MILITARES")*(UPPER(MAESTRO!$L$3:$L$1000)="CONFIRMADO")),ROWS($A$3:A90))),"")</f>
        <v/>
      </c>
      <c r="O90" s="15" t="str">
        <f ca="1">IFERROR(INDEX(MAESTRO!O:O,_xludf.AGGREGATE(15,6,ROW(MAESTRO!$B$3:$B$1000)/((MAESTRO!$B$3:$B$1000="MILITARES")*(UPPER(MAESTRO!$L$3:$L$1000)="CONFIRMADO")),ROWS($A$3:A90))),"")</f>
        <v/>
      </c>
      <c r="P90" s="15" t="str">
        <f ca="1">IFERROR(INDEX(MAESTRO!P:P,_xludf.AGGREGATE(15,6,ROW(MAESTRO!$B$3:$B$1000)/((MAESTRO!$B$3:$B$1000="MILITARES")*(UPPER(MAESTRO!$L$3:$L$1000)="CONFIRMADO")),ROWS($A$3:A90))),"")</f>
        <v/>
      </c>
      <c r="Q90" s="15" t="str">
        <f ca="1">IFERROR(INDEX(MAESTRO!Q:Q,_xludf.AGGREGATE(15,6,ROW(MAESTRO!$B$3:$B$1000)/((MAESTRO!$B$3:$B$1000="MILITARES")*(UPPER(MAESTRO!$L$3:$L$1000)="CONFIRMADO")),ROWS($A$3:A90))),"")</f>
        <v/>
      </c>
      <c r="R90" s="15" t="str">
        <f ca="1">IFERROR(INDEX(MAESTRO!R:R,_xludf.AGGREGATE(15,6,ROW(MAESTRO!$B$3:$B$1000)/((MAESTRO!$B$3:$B$1000="MILITARES")*(UPPER(MAESTRO!$L$3:$L$1000)="CONFIRMADO")),ROWS($A$3:A90))),"")</f>
        <v/>
      </c>
      <c r="S90" s="15" t="str">
        <f ca="1">IFERROR(INDEX(MAESTRO!S:S,_xludf.AGGREGATE(15,6,ROW(MAESTRO!$B$3:$B$1000)/((MAESTRO!$B$3:$B$1000="MILITARES")*(UPPER(MAESTRO!$L$3:$L$1000)="CONFIRMADO")),ROWS($A$3:A90))),"")</f>
        <v/>
      </c>
      <c r="T90" s="15" t="str">
        <f ca="1">IFERROR(INDEX(MAESTRO!T:T,_xludf.AGGREGATE(15,6,ROW(MAESTRO!$B$3:$B$1000)/((MAESTRO!$B$3:$B$1000="MILITARES")*(UPPER(MAESTRO!$L$3:$L$1000)="CONFIRMADO")),ROWS($A$3:A90))),"")</f>
        <v/>
      </c>
      <c r="U90" s="15" t="str">
        <f ca="1">IFERROR(INDEX(MAESTRO!U:U,_xludf.AGGREGATE(15,6,ROW(MAESTRO!$B$3:$B$1000)/((MAESTRO!$B$3:$B$1000="MILITARES")*(UPPER(MAESTRO!$L$3:$L$1000)="CONFIRMADO")),ROWS($A$3:A90))),"")</f>
        <v/>
      </c>
      <c r="V90" s="15" t="str">
        <f ca="1">IFERROR(INDEX(MAESTRO!V:V,_xludf.AGGREGATE(15,6,ROW(MAESTRO!$B$3:$B$1000)/((MAESTRO!$B$3:$B$1000="MILITARES")*(UPPER(MAESTRO!$L$3:$L$1000)="CONFIRMADO")),ROWS($A$3:A90))),"")</f>
        <v/>
      </c>
      <c r="W90" s="15" t="str">
        <f ca="1">IFERROR(INDEX(MAESTRO!W:W,_xludf.AGGREGATE(15,6,ROW(MAESTRO!$B$3:$B$1000)/((MAESTRO!$B$3:$B$1000="MILITARES")*(UPPER(MAESTRO!$L$3:$L$1000)="CONFIRMADO")),ROWS($A$3:A90))),"")</f>
        <v/>
      </c>
      <c r="X90" s="15" t="str">
        <f ca="1">IFERROR(INDEX(MAESTRO!X:X,_xludf.AGGREGATE(15,6,ROW(MAESTRO!$B$3:$B$1000)/((MAESTRO!$B$3:$B$1000="MILITARES")*(UPPER(MAESTRO!$L$3:$L$1000)="CONFIRMADO")),ROWS($A$3:A90))),"")</f>
        <v/>
      </c>
    </row>
    <row r="91" spans="1:24" ht="22.05" customHeight="1">
      <c r="A91" s="10" t="str">
        <f ca="1">IFERROR(INDEX(MAESTRO!A:A,_xludf.AGGREGATE(15,6,ROW(MAESTRO!$B$3:$B$1000)/((MAESTRO!$B$3:$B$1000="MILITARES")*(UPPER(MAESTRO!$L$3:$L$1000)="CONFIRMADO")),ROWS($A$3:A91))),"")</f>
        <v/>
      </c>
      <c r="B91" s="10" t="str">
        <f ca="1">IFERROR(INDEX(MAESTRO!B:B,_xludf.AGGREGATE(15,6,ROW(MAESTRO!$B$3:$B$1000)/((MAESTRO!$B$3:$B$1000="MILITARES")*(UPPER(MAESTRO!$L$3:$L$1000)="CONFIRMADO")),ROWS($A$3:A91))),"")</f>
        <v/>
      </c>
      <c r="C91" s="10" t="str">
        <f ca="1">IFERROR(INDEX(MAESTRO!C:C,_xludf.AGGREGATE(15,6,ROW(MAESTRO!$B$3:$B$1000)/((MAESTRO!$B$3:$B$1000="MILITARES")*(UPPER(MAESTRO!$L$3:$L$1000)="CONFIRMADO")),ROWS($A$3:A91))),"")</f>
        <v/>
      </c>
      <c r="D91" s="10" t="str">
        <f ca="1">IFERROR(INDEX(MAESTRO!D:D,_xludf.AGGREGATE(15,6,ROW(MAESTRO!$B$3:$B$1000)/((MAESTRO!$B$3:$B$1000="MILITARES")*(UPPER(MAESTRO!$L$3:$L$1000)="CONFIRMADO")),ROWS($A$3:A91))),"")</f>
        <v/>
      </c>
      <c r="E91" s="10" t="str">
        <f ca="1">IFERROR(INDEX(MAESTRO!E:E,_xludf.AGGREGATE(15,6,ROW(MAESTRO!$B$3:$B$1000)/((MAESTRO!$B$3:$B$1000="MILITARES")*(UPPER(MAESTRO!$L$3:$L$1000)="CONFIRMADO")),ROWS($A$3:A91))),"")</f>
        <v/>
      </c>
      <c r="F91" s="10" t="str">
        <f ca="1">IFERROR(INDEX(MAESTRO!F:F,_xludf.AGGREGATE(15,6,ROW(MAESTRO!$B$3:$B$1000)/((MAESTRO!$B$3:$B$1000="MILITARES")*(UPPER(MAESTRO!$L$3:$L$1000)="CONFIRMADO")),ROWS($A$3:A91))),"")</f>
        <v/>
      </c>
      <c r="G91" s="10" t="str">
        <f ca="1">IFERROR(INDEX(MAESTRO!G:G,_xludf.AGGREGATE(15,6,ROW(MAESTRO!$B$3:$B$1000)/((MAESTRO!$B$3:$B$1000="MILITARES")*(UPPER(MAESTRO!$L$3:$L$1000)="CONFIRMADO")),ROWS($A$3:A91))),"")</f>
        <v/>
      </c>
      <c r="H91" s="10" t="str">
        <f ca="1">IFERROR(INDEX(MAESTRO!H:H,_xludf.AGGREGATE(15,6,ROW(MAESTRO!$B$3:$B$1000)/((MAESTRO!$B$3:$B$1000="MILITARES")*(UPPER(MAESTRO!$L$3:$L$1000)="CONFIRMADO")),ROWS($A$3:A91))),"")</f>
        <v/>
      </c>
      <c r="I91" s="10" t="str">
        <f ca="1">IFERROR(INDEX(MAESTRO!I:I,_xludf.AGGREGATE(15,6,ROW(MAESTRO!$B$3:$B$1000)/((MAESTRO!$B$3:$B$1000="MILITARES")*(UPPER(MAESTRO!$L$3:$L$1000)="CONFIRMADO")),ROWS($A$3:A91))),"")</f>
        <v/>
      </c>
      <c r="J91" s="10" t="str">
        <f ca="1">IFERROR(INDEX(MAESTRO!J:J,_xludf.AGGREGATE(15,6,ROW(MAESTRO!$B$3:$B$1000)/((MAESTRO!$B$3:$B$1000="MILITARES")*(UPPER(MAESTRO!$L$3:$L$1000)="CONFIRMADO")),ROWS($A$3:A91))),"")</f>
        <v/>
      </c>
      <c r="K91" s="10" t="str">
        <f ca="1">IFERROR(INDEX(MAESTRO!K:K,_xludf.AGGREGATE(15,6,ROW(MAESTRO!$B$3:$B$1000)/((MAESTRO!$B$3:$B$1000="MILITARES")*(UPPER(MAESTRO!$L$3:$L$1000)="CONFIRMADO")),ROWS($A$3:A91))),"")</f>
        <v/>
      </c>
      <c r="L91" s="10" t="str">
        <f ca="1">IFERROR(INDEX(MAESTRO!L:L,_xludf.AGGREGATE(15,6,ROW(MAESTRO!$B$3:$B$1000)/((MAESTRO!$B$3:$B$1000="MILITARES")*(UPPER(MAESTRO!$L$3:$L$1000)="CONFIRMADO")),ROWS($A$3:A91))),"")</f>
        <v/>
      </c>
      <c r="M91" s="10" t="str">
        <f ca="1">IFERROR(INDEX(MAESTRO!M:M,_xludf.AGGREGATE(15,6,ROW(MAESTRO!$B$3:$B$1000)/((MAESTRO!$B$3:$B$1000="MILITARES")*(UPPER(MAESTRO!$L$3:$L$1000)="CONFIRMADO")),ROWS($A$3:A91))),"")</f>
        <v/>
      </c>
      <c r="N91" s="10" t="str">
        <f ca="1">IFERROR(INDEX(MAESTRO!N:N,_xludf.AGGREGATE(15,6,ROW(MAESTRO!$B$3:$B$1000)/((MAESTRO!$B$3:$B$1000="MILITARES")*(UPPER(MAESTRO!$L$3:$L$1000)="CONFIRMADO")),ROWS($A$3:A91))),"")</f>
        <v/>
      </c>
      <c r="O91" s="10" t="str">
        <f ca="1">IFERROR(INDEX(MAESTRO!O:O,_xludf.AGGREGATE(15,6,ROW(MAESTRO!$B$3:$B$1000)/((MAESTRO!$B$3:$B$1000="MILITARES")*(UPPER(MAESTRO!$L$3:$L$1000)="CONFIRMADO")),ROWS($A$3:A91))),"")</f>
        <v/>
      </c>
      <c r="P91" s="10" t="str">
        <f ca="1">IFERROR(INDEX(MAESTRO!P:P,_xludf.AGGREGATE(15,6,ROW(MAESTRO!$B$3:$B$1000)/((MAESTRO!$B$3:$B$1000="MILITARES")*(UPPER(MAESTRO!$L$3:$L$1000)="CONFIRMADO")),ROWS($A$3:A91))),"")</f>
        <v/>
      </c>
      <c r="Q91" s="10" t="str">
        <f ca="1">IFERROR(INDEX(MAESTRO!Q:Q,_xludf.AGGREGATE(15,6,ROW(MAESTRO!$B$3:$B$1000)/((MAESTRO!$B$3:$B$1000="MILITARES")*(UPPER(MAESTRO!$L$3:$L$1000)="CONFIRMADO")),ROWS($A$3:A91))),"")</f>
        <v/>
      </c>
      <c r="R91" s="10" t="str">
        <f ca="1">IFERROR(INDEX(MAESTRO!R:R,_xludf.AGGREGATE(15,6,ROW(MAESTRO!$B$3:$B$1000)/((MAESTRO!$B$3:$B$1000="MILITARES")*(UPPER(MAESTRO!$L$3:$L$1000)="CONFIRMADO")),ROWS($A$3:A91))),"")</f>
        <v/>
      </c>
      <c r="S91" s="10" t="str">
        <f ca="1">IFERROR(INDEX(MAESTRO!S:S,_xludf.AGGREGATE(15,6,ROW(MAESTRO!$B$3:$B$1000)/((MAESTRO!$B$3:$B$1000="MILITARES")*(UPPER(MAESTRO!$L$3:$L$1000)="CONFIRMADO")),ROWS($A$3:A91))),"")</f>
        <v/>
      </c>
      <c r="T91" s="10" t="str">
        <f ca="1">IFERROR(INDEX(MAESTRO!T:T,_xludf.AGGREGATE(15,6,ROW(MAESTRO!$B$3:$B$1000)/((MAESTRO!$B$3:$B$1000="MILITARES")*(UPPER(MAESTRO!$L$3:$L$1000)="CONFIRMADO")),ROWS($A$3:A91))),"")</f>
        <v/>
      </c>
      <c r="U91" s="10" t="str">
        <f ca="1">IFERROR(INDEX(MAESTRO!U:U,_xludf.AGGREGATE(15,6,ROW(MAESTRO!$B$3:$B$1000)/((MAESTRO!$B$3:$B$1000="MILITARES")*(UPPER(MAESTRO!$L$3:$L$1000)="CONFIRMADO")),ROWS($A$3:A91))),"")</f>
        <v/>
      </c>
      <c r="V91" s="10" t="str">
        <f ca="1">IFERROR(INDEX(MAESTRO!V:V,_xludf.AGGREGATE(15,6,ROW(MAESTRO!$B$3:$B$1000)/((MAESTRO!$B$3:$B$1000="MILITARES")*(UPPER(MAESTRO!$L$3:$L$1000)="CONFIRMADO")),ROWS($A$3:A91))),"")</f>
        <v/>
      </c>
      <c r="W91" s="10" t="str">
        <f ca="1">IFERROR(INDEX(MAESTRO!W:W,_xludf.AGGREGATE(15,6,ROW(MAESTRO!$B$3:$B$1000)/((MAESTRO!$B$3:$B$1000="MILITARES")*(UPPER(MAESTRO!$L$3:$L$1000)="CONFIRMADO")),ROWS($A$3:A91))),"")</f>
        <v/>
      </c>
      <c r="X91" s="10" t="str">
        <f ca="1">IFERROR(INDEX(MAESTRO!X:X,_xludf.AGGREGATE(15,6,ROW(MAESTRO!$B$3:$B$1000)/((MAESTRO!$B$3:$B$1000="MILITARES")*(UPPER(MAESTRO!$L$3:$L$1000)="CONFIRMADO")),ROWS($A$3:A91))),"")</f>
        <v/>
      </c>
    </row>
    <row r="92" spans="1:24" ht="22.05" customHeight="1">
      <c r="A92" s="15" t="str">
        <f ca="1">IFERROR(INDEX(MAESTRO!A:A,_xludf.AGGREGATE(15,6,ROW(MAESTRO!$B$3:$B$1000)/((MAESTRO!$B$3:$B$1000="MILITARES")*(UPPER(MAESTRO!$L$3:$L$1000)="CONFIRMADO")),ROWS($A$3:A92))),"")</f>
        <v/>
      </c>
      <c r="B92" s="15" t="str">
        <f ca="1">IFERROR(INDEX(MAESTRO!B:B,_xludf.AGGREGATE(15,6,ROW(MAESTRO!$B$3:$B$1000)/((MAESTRO!$B$3:$B$1000="MILITARES")*(UPPER(MAESTRO!$L$3:$L$1000)="CONFIRMADO")),ROWS($A$3:A92))),"")</f>
        <v/>
      </c>
      <c r="C92" s="15" t="str">
        <f ca="1">IFERROR(INDEX(MAESTRO!C:C,_xludf.AGGREGATE(15,6,ROW(MAESTRO!$B$3:$B$1000)/((MAESTRO!$B$3:$B$1000="MILITARES")*(UPPER(MAESTRO!$L$3:$L$1000)="CONFIRMADO")),ROWS($A$3:A92))),"")</f>
        <v/>
      </c>
      <c r="D92" s="15" t="str">
        <f ca="1">IFERROR(INDEX(MAESTRO!D:D,_xludf.AGGREGATE(15,6,ROW(MAESTRO!$B$3:$B$1000)/((MAESTRO!$B$3:$B$1000="MILITARES")*(UPPER(MAESTRO!$L$3:$L$1000)="CONFIRMADO")),ROWS($A$3:A92))),"")</f>
        <v/>
      </c>
      <c r="E92" s="15" t="str">
        <f ca="1">IFERROR(INDEX(MAESTRO!E:E,_xludf.AGGREGATE(15,6,ROW(MAESTRO!$B$3:$B$1000)/((MAESTRO!$B$3:$B$1000="MILITARES")*(UPPER(MAESTRO!$L$3:$L$1000)="CONFIRMADO")),ROWS($A$3:A92))),"")</f>
        <v/>
      </c>
      <c r="F92" s="15" t="str">
        <f ca="1">IFERROR(INDEX(MAESTRO!F:F,_xludf.AGGREGATE(15,6,ROW(MAESTRO!$B$3:$B$1000)/((MAESTRO!$B$3:$B$1000="MILITARES")*(UPPER(MAESTRO!$L$3:$L$1000)="CONFIRMADO")),ROWS($A$3:A92))),"")</f>
        <v/>
      </c>
      <c r="G92" s="15" t="str">
        <f ca="1">IFERROR(INDEX(MAESTRO!G:G,_xludf.AGGREGATE(15,6,ROW(MAESTRO!$B$3:$B$1000)/((MAESTRO!$B$3:$B$1000="MILITARES")*(UPPER(MAESTRO!$L$3:$L$1000)="CONFIRMADO")),ROWS($A$3:A92))),"")</f>
        <v/>
      </c>
      <c r="H92" s="15" t="str">
        <f ca="1">IFERROR(INDEX(MAESTRO!H:H,_xludf.AGGREGATE(15,6,ROW(MAESTRO!$B$3:$B$1000)/((MAESTRO!$B$3:$B$1000="MILITARES")*(UPPER(MAESTRO!$L$3:$L$1000)="CONFIRMADO")),ROWS($A$3:A92))),"")</f>
        <v/>
      </c>
      <c r="I92" s="15" t="str">
        <f ca="1">IFERROR(INDEX(MAESTRO!I:I,_xludf.AGGREGATE(15,6,ROW(MAESTRO!$B$3:$B$1000)/((MAESTRO!$B$3:$B$1000="MILITARES")*(UPPER(MAESTRO!$L$3:$L$1000)="CONFIRMADO")),ROWS($A$3:A92))),"")</f>
        <v/>
      </c>
      <c r="J92" s="15" t="str">
        <f ca="1">IFERROR(INDEX(MAESTRO!J:J,_xludf.AGGREGATE(15,6,ROW(MAESTRO!$B$3:$B$1000)/((MAESTRO!$B$3:$B$1000="MILITARES")*(UPPER(MAESTRO!$L$3:$L$1000)="CONFIRMADO")),ROWS($A$3:A92))),"")</f>
        <v/>
      </c>
      <c r="K92" s="15" t="str">
        <f ca="1">IFERROR(INDEX(MAESTRO!K:K,_xludf.AGGREGATE(15,6,ROW(MAESTRO!$B$3:$B$1000)/((MAESTRO!$B$3:$B$1000="MILITARES")*(UPPER(MAESTRO!$L$3:$L$1000)="CONFIRMADO")),ROWS($A$3:A92))),"")</f>
        <v/>
      </c>
      <c r="L92" s="15" t="str">
        <f ca="1">IFERROR(INDEX(MAESTRO!L:L,_xludf.AGGREGATE(15,6,ROW(MAESTRO!$B$3:$B$1000)/((MAESTRO!$B$3:$B$1000="MILITARES")*(UPPER(MAESTRO!$L$3:$L$1000)="CONFIRMADO")),ROWS($A$3:A92))),"")</f>
        <v/>
      </c>
      <c r="M92" s="15" t="str">
        <f ca="1">IFERROR(INDEX(MAESTRO!M:M,_xludf.AGGREGATE(15,6,ROW(MAESTRO!$B$3:$B$1000)/((MAESTRO!$B$3:$B$1000="MILITARES")*(UPPER(MAESTRO!$L$3:$L$1000)="CONFIRMADO")),ROWS($A$3:A92))),"")</f>
        <v/>
      </c>
      <c r="N92" s="15" t="str">
        <f ca="1">IFERROR(INDEX(MAESTRO!N:N,_xludf.AGGREGATE(15,6,ROW(MAESTRO!$B$3:$B$1000)/((MAESTRO!$B$3:$B$1000="MILITARES")*(UPPER(MAESTRO!$L$3:$L$1000)="CONFIRMADO")),ROWS($A$3:A92))),"")</f>
        <v/>
      </c>
      <c r="O92" s="15" t="str">
        <f ca="1">IFERROR(INDEX(MAESTRO!O:O,_xludf.AGGREGATE(15,6,ROW(MAESTRO!$B$3:$B$1000)/((MAESTRO!$B$3:$B$1000="MILITARES")*(UPPER(MAESTRO!$L$3:$L$1000)="CONFIRMADO")),ROWS($A$3:A92))),"")</f>
        <v/>
      </c>
      <c r="P92" s="15" t="str">
        <f ca="1">IFERROR(INDEX(MAESTRO!P:P,_xludf.AGGREGATE(15,6,ROW(MAESTRO!$B$3:$B$1000)/((MAESTRO!$B$3:$B$1000="MILITARES")*(UPPER(MAESTRO!$L$3:$L$1000)="CONFIRMADO")),ROWS($A$3:A92))),"")</f>
        <v/>
      </c>
      <c r="Q92" s="15" t="str">
        <f ca="1">IFERROR(INDEX(MAESTRO!Q:Q,_xludf.AGGREGATE(15,6,ROW(MAESTRO!$B$3:$B$1000)/((MAESTRO!$B$3:$B$1000="MILITARES")*(UPPER(MAESTRO!$L$3:$L$1000)="CONFIRMADO")),ROWS($A$3:A92))),"")</f>
        <v/>
      </c>
      <c r="R92" s="15" t="str">
        <f ca="1">IFERROR(INDEX(MAESTRO!R:R,_xludf.AGGREGATE(15,6,ROW(MAESTRO!$B$3:$B$1000)/((MAESTRO!$B$3:$B$1000="MILITARES")*(UPPER(MAESTRO!$L$3:$L$1000)="CONFIRMADO")),ROWS($A$3:A92))),"")</f>
        <v/>
      </c>
      <c r="S92" s="15" t="str">
        <f ca="1">IFERROR(INDEX(MAESTRO!S:S,_xludf.AGGREGATE(15,6,ROW(MAESTRO!$B$3:$B$1000)/((MAESTRO!$B$3:$B$1000="MILITARES")*(UPPER(MAESTRO!$L$3:$L$1000)="CONFIRMADO")),ROWS($A$3:A92))),"")</f>
        <v/>
      </c>
      <c r="T92" s="15" t="str">
        <f ca="1">IFERROR(INDEX(MAESTRO!T:T,_xludf.AGGREGATE(15,6,ROW(MAESTRO!$B$3:$B$1000)/((MAESTRO!$B$3:$B$1000="MILITARES")*(UPPER(MAESTRO!$L$3:$L$1000)="CONFIRMADO")),ROWS($A$3:A92))),"")</f>
        <v/>
      </c>
      <c r="U92" s="15" t="str">
        <f ca="1">IFERROR(INDEX(MAESTRO!U:U,_xludf.AGGREGATE(15,6,ROW(MAESTRO!$B$3:$B$1000)/((MAESTRO!$B$3:$B$1000="MILITARES")*(UPPER(MAESTRO!$L$3:$L$1000)="CONFIRMADO")),ROWS($A$3:A92))),"")</f>
        <v/>
      </c>
      <c r="V92" s="15" t="str">
        <f ca="1">IFERROR(INDEX(MAESTRO!V:V,_xludf.AGGREGATE(15,6,ROW(MAESTRO!$B$3:$B$1000)/((MAESTRO!$B$3:$B$1000="MILITARES")*(UPPER(MAESTRO!$L$3:$L$1000)="CONFIRMADO")),ROWS($A$3:A92))),"")</f>
        <v/>
      </c>
      <c r="W92" s="15" t="str">
        <f ca="1">IFERROR(INDEX(MAESTRO!W:W,_xludf.AGGREGATE(15,6,ROW(MAESTRO!$B$3:$B$1000)/((MAESTRO!$B$3:$B$1000="MILITARES")*(UPPER(MAESTRO!$L$3:$L$1000)="CONFIRMADO")),ROWS($A$3:A92))),"")</f>
        <v/>
      </c>
      <c r="X92" s="15" t="str">
        <f ca="1">IFERROR(INDEX(MAESTRO!X:X,_xludf.AGGREGATE(15,6,ROW(MAESTRO!$B$3:$B$1000)/((MAESTRO!$B$3:$B$1000="MILITARES")*(UPPER(MAESTRO!$L$3:$L$1000)="CONFIRMADO")),ROWS($A$3:A92))),"")</f>
        <v/>
      </c>
    </row>
    <row r="93" spans="1:24" ht="22.05" customHeight="1">
      <c r="A93" s="10" t="str">
        <f ca="1">IFERROR(INDEX(MAESTRO!A:A,_xludf.AGGREGATE(15,6,ROW(MAESTRO!$B$3:$B$1000)/((MAESTRO!$B$3:$B$1000="MILITARES")*(UPPER(MAESTRO!$L$3:$L$1000)="CONFIRMADO")),ROWS($A$3:A93))),"")</f>
        <v/>
      </c>
      <c r="B93" s="10" t="str">
        <f ca="1">IFERROR(INDEX(MAESTRO!B:B,_xludf.AGGREGATE(15,6,ROW(MAESTRO!$B$3:$B$1000)/((MAESTRO!$B$3:$B$1000="MILITARES")*(UPPER(MAESTRO!$L$3:$L$1000)="CONFIRMADO")),ROWS($A$3:A93))),"")</f>
        <v/>
      </c>
      <c r="C93" s="10" t="str">
        <f ca="1">IFERROR(INDEX(MAESTRO!C:C,_xludf.AGGREGATE(15,6,ROW(MAESTRO!$B$3:$B$1000)/((MAESTRO!$B$3:$B$1000="MILITARES")*(UPPER(MAESTRO!$L$3:$L$1000)="CONFIRMADO")),ROWS($A$3:A93))),"")</f>
        <v/>
      </c>
      <c r="D93" s="10" t="str">
        <f ca="1">IFERROR(INDEX(MAESTRO!D:D,_xludf.AGGREGATE(15,6,ROW(MAESTRO!$B$3:$B$1000)/((MAESTRO!$B$3:$B$1000="MILITARES")*(UPPER(MAESTRO!$L$3:$L$1000)="CONFIRMADO")),ROWS($A$3:A93))),"")</f>
        <v/>
      </c>
      <c r="E93" s="10" t="str">
        <f ca="1">IFERROR(INDEX(MAESTRO!E:E,_xludf.AGGREGATE(15,6,ROW(MAESTRO!$B$3:$B$1000)/((MAESTRO!$B$3:$B$1000="MILITARES")*(UPPER(MAESTRO!$L$3:$L$1000)="CONFIRMADO")),ROWS($A$3:A93))),"")</f>
        <v/>
      </c>
      <c r="F93" s="10" t="str">
        <f ca="1">IFERROR(INDEX(MAESTRO!F:F,_xludf.AGGREGATE(15,6,ROW(MAESTRO!$B$3:$B$1000)/((MAESTRO!$B$3:$B$1000="MILITARES")*(UPPER(MAESTRO!$L$3:$L$1000)="CONFIRMADO")),ROWS($A$3:A93))),"")</f>
        <v/>
      </c>
      <c r="G93" s="10" t="str">
        <f ca="1">IFERROR(INDEX(MAESTRO!G:G,_xludf.AGGREGATE(15,6,ROW(MAESTRO!$B$3:$B$1000)/((MAESTRO!$B$3:$B$1000="MILITARES")*(UPPER(MAESTRO!$L$3:$L$1000)="CONFIRMADO")),ROWS($A$3:A93))),"")</f>
        <v/>
      </c>
      <c r="H93" s="10" t="str">
        <f ca="1">IFERROR(INDEX(MAESTRO!H:H,_xludf.AGGREGATE(15,6,ROW(MAESTRO!$B$3:$B$1000)/((MAESTRO!$B$3:$B$1000="MILITARES")*(UPPER(MAESTRO!$L$3:$L$1000)="CONFIRMADO")),ROWS($A$3:A93))),"")</f>
        <v/>
      </c>
      <c r="I93" s="10" t="str">
        <f ca="1">IFERROR(INDEX(MAESTRO!I:I,_xludf.AGGREGATE(15,6,ROW(MAESTRO!$B$3:$B$1000)/((MAESTRO!$B$3:$B$1000="MILITARES")*(UPPER(MAESTRO!$L$3:$L$1000)="CONFIRMADO")),ROWS($A$3:A93))),"")</f>
        <v/>
      </c>
      <c r="J93" s="10" t="str">
        <f ca="1">IFERROR(INDEX(MAESTRO!J:J,_xludf.AGGREGATE(15,6,ROW(MAESTRO!$B$3:$B$1000)/((MAESTRO!$B$3:$B$1000="MILITARES")*(UPPER(MAESTRO!$L$3:$L$1000)="CONFIRMADO")),ROWS($A$3:A93))),"")</f>
        <v/>
      </c>
      <c r="K93" s="10" t="str">
        <f ca="1">IFERROR(INDEX(MAESTRO!K:K,_xludf.AGGREGATE(15,6,ROW(MAESTRO!$B$3:$B$1000)/((MAESTRO!$B$3:$B$1000="MILITARES")*(UPPER(MAESTRO!$L$3:$L$1000)="CONFIRMADO")),ROWS($A$3:A93))),"")</f>
        <v/>
      </c>
      <c r="L93" s="10" t="str">
        <f ca="1">IFERROR(INDEX(MAESTRO!L:L,_xludf.AGGREGATE(15,6,ROW(MAESTRO!$B$3:$B$1000)/((MAESTRO!$B$3:$B$1000="MILITARES")*(UPPER(MAESTRO!$L$3:$L$1000)="CONFIRMADO")),ROWS($A$3:A93))),"")</f>
        <v/>
      </c>
      <c r="M93" s="10" t="str">
        <f ca="1">IFERROR(INDEX(MAESTRO!M:M,_xludf.AGGREGATE(15,6,ROW(MAESTRO!$B$3:$B$1000)/((MAESTRO!$B$3:$B$1000="MILITARES")*(UPPER(MAESTRO!$L$3:$L$1000)="CONFIRMADO")),ROWS($A$3:A93))),"")</f>
        <v/>
      </c>
      <c r="N93" s="10" t="str">
        <f ca="1">IFERROR(INDEX(MAESTRO!N:N,_xludf.AGGREGATE(15,6,ROW(MAESTRO!$B$3:$B$1000)/((MAESTRO!$B$3:$B$1000="MILITARES")*(UPPER(MAESTRO!$L$3:$L$1000)="CONFIRMADO")),ROWS($A$3:A93))),"")</f>
        <v/>
      </c>
      <c r="O93" s="10" t="str">
        <f ca="1">IFERROR(INDEX(MAESTRO!O:O,_xludf.AGGREGATE(15,6,ROW(MAESTRO!$B$3:$B$1000)/((MAESTRO!$B$3:$B$1000="MILITARES")*(UPPER(MAESTRO!$L$3:$L$1000)="CONFIRMADO")),ROWS($A$3:A93))),"")</f>
        <v/>
      </c>
      <c r="P93" s="10" t="str">
        <f ca="1">IFERROR(INDEX(MAESTRO!P:P,_xludf.AGGREGATE(15,6,ROW(MAESTRO!$B$3:$B$1000)/((MAESTRO!$B$3:$B$1000="MILITARES")*(UPPER(MAESTRO!$L$3:$L$1000)="CONFIRMADO")),ROWS($A$3:A93))),"")</f>
        <v/>
      </c>
      <c r="Q93" s="10" t="str">
        <f ca="1">IFERROR(INDEX(MAESTRO!Q:Q,_xludf.AGGREGATE(15,6,ROW(MAESTRO!$B$3:$B$1000)/((MAESTRO!$B$3:$B$1000="MILITARES")*(UPPER(MAESTRO!$L$3:$L$1000)="CONFIRMADO")),ROWS($A$3:A93))),"")</f>
        <v/>
      </c>
      <c r="R93" s="10" t="str">
        <f ca="1">IFERROR(INDEX(MAESTRO!R:R,_xludf.AGGREGATE(15,6,ROW(MAESTRO!$B$3:$B$1000)/((MAESTRO!$B$3:$B$1000="MILITARES")*(UPPER(MAESTRO!$L$3:$L$1000)="CONFIRMADO")),ROWS($A$3:A93))),"")</f>
        <v/>
      </c>
      <c r="S93" s="10" t="str">
        <f ca="1">IFERROR(INDEX(MAESTRO!S:S,_xludf.AGGREGATE(15,6,ROW(MAESTRO!$B$3:$B$1000)/((MAESTRO!$B$3:$B$1000="MILITARES")*(UPPER(MAESTRO!$L$3:$L$1000)="CONFIRMADO")),ROWS($A$3:A93))),"")</f>
        <v/>
      </c>
      <c r="T93" s="10" t="str">
        <f ca="1">IFERROR(INDEX(MAESTRO!T:T,_xludf.AGGREGATE(15,6,ROW(MAESTRO!$B$3:$B$1000)/((MAESTRO!$B$3:$B$1000="MILITARES")*(UPPER(MAESTRO!$L$3:$L$1000)="CONFIRMADO")),ROWS($A$3:A93))),"")</f>
        <v/>
      </c>
      <c r="U93" s="10" t="str">
        <f ca="1">IFERROR(INDEX(MAESTRO!U:U,_xludf.AGGREGATE(15,6,ROW(MAESTRO!$B$3:$B$1000)/((MAESTRO!$B$3:$B$1000="MILITARES")*(UPPER(MAESTRO!$L$3:$L$1000)="CONFIRMADO")),ROWS($A$3:A93))),"")</f>
        <v/>
      </c>
      <c r="V93" s="10" t="str">
        <f ca="1">IFERROR(INDEX(MAESTRO!V:V,_xludf.AGGREGATE(15,6,ROW(MAESTRO!$B$3:$B$1000)/((MAESTRO!$B$3:$B$1000="MILITARES")*(UPPER(MAESTRO!$L$3:$L$1000)="CONFIRMADO")),ROWS($A$3:A93))),"")</f>
        <v/>
      </c>
      <c r="W93" s="10" t="str">
        <f ca="1">IFERROR(INDEX(MAESTRO!W:W,_xludf.AGGREGATE(15,6,ROW(MAESTRO!$B$3:$B$1000)/((MAESTRO!$B$3:$B$1000="MILITARES")*(UPPER(MAESTRO!$L$3:$L$1000)="CONFIRMADO")),ROWS($A$3:A93))),"")</f>
        <v/>
      </c>
      <c r="X93" s="10" t="str">
        <f ca="1">IFERROR(INDEX(MAESTRO!X:X,_xludf.AGGREGATE(15,6,ROW(MAESTRO!$B$3:$B$1000)/((MAESTRO!$B$3:$B$1000="MILITARES")*(UPPER(MAESTRO!$L$3:$L$1000)="CONFIRMADO")),ROWS($A$3:A93))),"")</f>
        <v/>
      </c>
    </row>
    <row r="94" spans="1:24" ht="22.05" customHeight="1">
      <c r="A94" s="15" t="str">
        <f ca="1">IFERROR(INDEX(MAESTRO!A:A,_xludf.AGGREGATE(15,6,ROW(MAESTRO!$B$3:$B$1000)/((MAESTRO!$B$3:$B$1000="MILITARES")*(UPPER(MAESTRO!$L$3:$L$1000)="CONFIRMADO")),ROWS($A$3:A94))),"")</f>
        <v/>
      </c>
      <c r="B94" s="15" t="str">
        <f ca="1">IFERROR(INDEX(MAESTRO!B:B,_xludf.AGGREGATE(15,6,ROW(MAESTRO!$B$3:$B$1000)/((MAESTRO!$B$3:$B$1000="MILITARES")*(UPPER(MAESTRO!$L$3:$L$1000)="CONFIRMADO")),ROWS($A$3:A94))),"")</f>
        <v/>
      </c>
      <c r="C94" s="15" t="str">
        <f ca="1">IFERROR(INDEX(MAESTRO!C:C,_xludf.AGGREGATE(15,6,ROW(MAESTRO!$B$3:$B$1000)/((MAESTRO!$B$3:$B$1000="MILITARES")*(UPPER(MAESTRO!$L$3:$L$1000)="CONFIRMADO")),ROWS($A$3:A94))),"")</f>
        <v/>
      </c>
      <c r="D94" s="15" t="str">
        <f ca="1">IFERROR(INDEX(MAESTRO!D:D,_xludf.AGGREGATE(15,6,ROW(MAESTRO!$B$3:$B$1000)/((MAESTRO!$B$3:$B$1000="MILITARES")*(UPPER(MAESTRO!$L$3:$L$1000)="CONFIRMADO")),ROWS($A$3:A94))),"")</f>
        <v/>
      </c>
      <c r="E94" s="15" t="str">
        <f ca="1">IFERROR(INDEX(MAESTRO!E:E,_xludf.AGGREGATE(15,6,ROW(MAESTRO!$B$3:$B$1000)/((MAESTRO!$B$3:$B$1000="MILITARES")*(UPPER(MAESTRO!$L$3:$L$1000)="CONFIRMADO")),ROWS($A$3:A94))),"")</f>
        <v/>
      </c>
      <c r="F94" s="15" t="str">
        <f ca="1">IFERROR(INDEX(MAESTRO!F:F,_xludf.AGGREGATE(15,6,ROW(MAESTRO!$B$3:$B$1000)/((MAESTRO!$B$3:$B$1000="MILITARES")*(UPPER(MAESTRO!$L$3:$L$1000)="CONFIRMADO")),ROWS($A$3:A94))),"")</f>
        <v/>
      </c>
      <c r="G94" s="15" t="str">
        <f ca="1">IFERROR(INDEX(MAESTRO!G:G,_xludf.AGGREGATE(15,6,ROW(MAESTRO!$B$3:$B$1000)/((MAESTRO!$B$3:$B$1000="MILITARES")*(UPPER(MAESTRO!$L$3:$L$1000)="CONFIRMADO")),ROWS($A$3:A94))),"")</f>
        <v/>
      </c>
      <c r="H94" s="15" t="str">
        <f ca="1">IFERROR(INDEX(MAESTRO!H:H,_xludf.AGGREGATE(15,6,ROW(MAESTRO!$B$3:$B$1000)/((MAESTRO!$B$3:$B$1000="MILITARES")*(UPPER(MAESTRO!$L$3:$L$1000)="CONFIRMADO")),ROWS($A$3:A94))),"")</f>
        <v/>
      </c>
      <c r="I94" s="15" t="str">
        <f ca="1">IFERROR(INDEX(MAESTRO!I:I,_xludf.AGGREGATE(15,6,ROW(MAESTRO!$B$3:$B$1000)/((MAESTRO!$B$3:$B$1000="MILITARES")*(UPPER(MAESTRO!$L$3:$L$1000)="CONFIRMADO")),ROWS($A$3:A94))),"")</f>
        <v/>
      </c>
      <c r="J94" s="15" t="str">
        <f ca="1">IFERROR(INDEX(MAESTRO!J:J,_xludf.AGGREGATE(15,6,ROW(MAESTRO!$B$3:$B$1000)/((MAESTRO!$B$3:$B$1000="MILITARES")*(UPPER(MAESTRO!$L$3:$L$1000)="CONFIRMADO")),ROWS($A$3:A94))),"")</f>
        <v/>
      </c>
      <c r="K94" s="15" t="str">
        <f ca="1">IFERROR(INDEX(MAESTRO!K:K,_xludf.AGGREGATE(15,6,ROW(MAESTRO!$B$3:$B$1000)/((MAESTRO!$B$3:$B$1000="MILITARES")*(UPPER(MAESTRO!$L$3:$L$1000)="CONFIRMADO")),ROWS($A$3:A94))),"")</f>
        <v/>
      </c>
      <c r="L94" s="15" t="str">
        <f ca="1">IFERROR(INDEX(MAESTRO!L:L,_xludf.AGGREGATE(15,6,ROW(MAESTRO!$B$3:$B$1000)/((MAESTRO!$B$3:$B$1000="MILITARES")*(UPPER(MAESTRO!$L$3:$L$1000)="CONFIRMADO")),ROWS($A$3:A94))),"")</f>
        <v/>
      </c>
      <c r="M94" s="15" t="str">
        <f ca="1">IFERROR(INDEX(MAESTRO!M:M,_xludf.AGGREGATE(15,6,ROW(MAESTRO!$B$3:$B$1000)/((MAESTRO!$B$3:$B$1000="MILITARES")*(UPPER(MAESTRO!$L$3:$L$1000)="CONFIRMADO")),ROWS($A$3:A94))),"")</f>
        <v/>
      </c>
      <c r="N94" s="15" t="str">
        <f ca="1">IFERROR(INDEX(MAESTRO!N:N,_xludf.AGGREGATE(15,6,ROW(MAESTRO!$B$3:$B$1000)/((MAESTRO!$B$3:$B$1000="MILITARES")*(UPPER(MAESTRO!$L$3:$L$1000)="CONFIRMADO")),ROWS($A$3:A94))),"")</f>
        <v/>
      </c>
      <c r="O94" s="15" t="str">
        <f ca="1">IFERROR(INDEX(MAESTRO!O:O,_xludf.AGGREGATE(15,6,ROW(MAESTRO!$B$3:$B$1000)/((MAESTRO!$B$3:$B$1000="MILITARES")*(UPPER(MAESTRO!$L$3:$L$1000)="CONFIRMADO")),ROWS($A$3:A94))),"")</f>
        <v/>
      </c>
      <c r="P94" s="15" t="str">
        <f ca="1">IFERROR(INDEX(MAESTRO!P:P,_xludf.AGGREGATE(15,6,ROW(MAESTRO!$B$3:$B$1000)/((MAESTRO!$B$3:$B$1000="MILITARES")*(UPPER(MAESTRO!$L$3:$L$1000)="CONFIRMADO")),ROWS($A$3:A94))),"")</f>
        <v/>
      </c>
      <c r="Q94" s="15" t="str">
        <f ca="1">IFERROR(INDEX(MAESTRO!Q:Q,_xludf.AGGREGATE(15,6,ROW(MAESTRO!$B$3:$B$1000)/((MAESTRO!$B$3:$B$1000="MILITARES")*(UPPER(MAESTRO!$L$3:$L$1000)="CONFIRMADO")),ROWS($A$3:A94))),"")</f>
        <v/>
      </c>
      <c r="R94" s="15" t="str">
        <f ca="1">IFERROR(INDEX(MAESTRO!R:R,_xludf.AGGREGATE(15,6,ROW(MAESTRO!$B$3:$B$1000)/((MAESTRO!$B$3:$B$1000="MILITARES")*(UPPER(MAESTRO!$L$3:$L$1000)="CONFIRMADO")),ROWS($A$3:A94))),"")</f>
        <v/>
      </c>
      <c r="S94" s="15" t="str">
        <f ca="1">IFERROR(INDEX(MAESTRO!S:S,_xludf.AGGREGATE(15,6,ROW(MAESTRO!$B$3:$B$1000)/((MAESTRO!$B$3:$B$1000="MILITARES")*(UPPER(MAESTRO!$L$3:$L$1000)="CONFIRMADO")),ROWS($A$3:A94))),"")</f>
        <v/>
      </c>
      <c r="T94" s="15" t="str">
        <f ca="1">IFERROR(INDEX(MAESTRO!T:T,_xludf.AGGREGATE(15,6,ROW(MAESTRO!$B$3:$B$1000)/((MAESTRO!$B$3:$B$1000="MILITARES")*(UPPER(MAESTRO!$L$3:$L$1000)="CONFIRMADO")),ROWS($A$3:A94))),"")</f>
        <v/>
      </c>
      <c r="U94" s="15" t="str">
        <f ca="1">IFERROR(INDEX(MAESTRO!U:U,_xludf.AGGREGATE(15,6,ROW(MAESTRO!$B$3:$B$1000)/((MAESTRO!$B$3:$B$1000="MILITARES")*(UPPER(MAESTRO!$L$3:$L$1000)="CONFIRMADO")),ROWS($A$3:A94))),"")</f>
        <v/>
      </c>
      <c r="V94" s="15" t="str">
        <f ca="1">IFERROR(INDEX(MAESTRO!V:V,_xludf.AGGREGATE(15,6,ROW(MAESTRO!$B$3:$B$1000)/((MAESTRO!$B$3:$B$1000="MILITARES")*(UPPER(MAESTRO!$L$3:$L$1000)="CONFIRMADO")),ROWS($A$3:A94))),"")</f>
        <v/>
      </c>
      <c r="W94" s="15" t="str">
        <f ca="1">IFERROR(INDEX(MAESTRO!W:W,_xludf.AGGREGATE(15,6,ROW(MAESTRO!$B$3:$B$1000)/((MAESTRO!$B$3:$B$1000="MILITARES")*(UPPER(MAESTRO!$L$3:$L$1000)="CONFIRMADO")),ROWS($A$3:A94))),"")</f>
        <v/>
      </c>
      <c r="X94" s="15" t="str">
        <f ca="1">IFERROR(INDEX(MAESTRO!X:X,_xludf.AGGREGATE(15,6,ROW(MAESTRO!$B$3:$B$1000)/((MAESTRO!$B$3:$B$1000="MILITARES")*(UPPER(MAESTRO!$L$3:$L$1000)="CONFIRMADO")),ROWS($A$3:A94))),"")</f>
        <v/>
      </c>
    </row>
    <row r="95" spans="1:24" ht="22.05" customHeight="1">
      <c r="A95" s="10" t="str">
        <f ca="1">IFERROR(INDEX(MAESTRO!A:A,_xludf.AGGREGATE(15,6,ROW(MAESTRO!$B$3:$B$1000)/((MAESTRO!$B$3:$B$1000="MILITARES")*(UPPER(MAESTRO!$L$3:$L$1000)="CONFIRMADO")),ROWS($A$3:A95))),"")</f>
        <v/>
      </c>
      <c r="B95" s="10" t="str">
        <f ca="1">IFERROR(INDEX(MAESTRO!B:B,_xludf.AGGREGATE(15,6,ROW(MAESTRO!$B$3:$B$1000)/((MAESTRO!$B$3:$B$1000="MILITARES")*(UPPER(MAESTRO!$L$3:$L$1000)="CONFIRMADO")),ROWS($A$3:A95))),"")</f>
        <v/>
      </c>
      <c r="C95" s="10" t="str">
        <f ca="1">IFERROR(INDEX(MAESTRO!C:C,_xludf.AGGREGATE(15,6,ROW(MAESTRO!$B$3:$B$1000)/((MAESTRO!$B$3:$B$1000="MILITARES")*(UPPER(MAESTRO!$L$3:$L$1000)="CONFIRMADO")),ROWS($A$3:A95))),"")</f>
        <v/>
      </c>
      <c r="D95" s="10" t="str">
        <f ca="1">IFERROR(INDEX(MAESTRO!D:D,_xludf.AGGREGATE(15,6,ROW(MAESTRO!$B$3:$B$1000)/((MAESTRO!$B$3:$B$1000="MILITARES")*(UPPER(MAESTRO!$L$3:$L$1000)="CONFIRMADO")),ROWS($A$3:A95))),"")</f>
        <v/>
      </c>
      <c r="E95" s="10" t="str">
        <f ca="1">IFERROR(INDEX(MAESTRO!E:E,_xludf.AGGREGATE(15,6,ROW(MAESTRO!$B$3:$B$1000)/((MAESTRO!$B$3:$B$1000="MILITARES")*(UPPER(MAESTRO!$L$3:$L$1000)="CONFIRMADO")),ROWS($A$3:A95))),"")</f>
        <v/>
      </c>
      <c r="F95" s="10" t="str">
        <f ca="1">IFERROR(INDEX(MAESTRO!F:F,_xludf.AGGREGATE(15,6,ROW(MAESTRO!$B$3:$B$1000)/((MAESTRO!$B$3:$B$1000="MILITARES")*(UPPER(MAESTRO!$L$3:$L$1000)="CONFIRMADO")),ROWS($A$3:A95))),"")</f>
        <v/>
      </c>
      <c r="G95" s="10" t="str">
        <f ca="1">IFERROR(INDEX(MAESTRO!G:G,_xludf.AGGREGATE(15,6,ROW(MAESTRO!$B$3:$B$1000)/((MAESTRO!$B$3:$B$1000="MILITARES")*(UPPER(MAESTRO!$L$3:$L$1000)="CONFIRMADO")),ROWS($A$3:A95))),"")</f>
        <v/>
      </c>
      <c r="H95" s="10" t="str">
        <f ca="1">IFERROR(INDEX(MAESTRO!H:H,_xludf.AGGREGATE(15,6,ROW(MAESTRO!$B$3:$B$1000)/((MAESTRO!$B$3:$B$1000="MILITARES")*(UPPER(MAESTRO!$L$3:$L$1000)="CONFIRMADO")),ROWS($A$3:A95))),"")</f>
        <v/>
      </c>
      <c r="I95" s="10" t="str">
        <f ca="1">IFERROR(INDEX(MAESTRO!I:I,_xludf.AGGREGATE(15,6,ROW(MAESTRO!$B$3:$B$1000)/((MAESTRO!$B$3:$B$1000="MILITARES")*(UPPER(MAESTRO!$L$3:$L$1000)="CONFIRMADO")),ROWS($A$3:A95))),"")</f>
        <v/>
      </c>
      <c r="J95" s="10" t="str">
        <f ca="1">IFERROR(INDEX(MAESTRO!J:J,_xludf.AGGREGATE(15,6,ROW(MAESTRO!$B$3:$B$1000)/((MAESTRO!$B$3:$B$1000="MILITARES")*(UPPER(MAESTRO!$L$3:$L$1000)="CONFIRMADO")),ROWS($A$3:A95))),"")</f>
        <v/>
      </c>
      <c r="K95" s="10" t="str">
        <f ca="1">IFERROR(INDEX(MAESTRO!K:K,_xludf.AGGREGATE(15,6,ROW(MAESTRO!$B$3:$B$1000)/((MAESTRO!$B$3:$B$1000="MILITARES")*(UPPER(MAESTRO!$L$3:$L$1000)="CONFIRMADO")),ROWS($A$3:A95))),"")</f>
        <v/>
      </c>
      <c r="L95" s="10" t="str">
        <f ca="1">IFERROR(INDEX(MAESTRO!L:L,_xludf.AGGREGATE(15,6,ROW(MAESTRO!$B$3:$B$1000)/((MAESTRO!$B$3:$B$1000="MILITARES")*(UPPER(MAESTRO!$L$3:$L$1000)="CONFIRMADO")),ROWS($A$3:A95))),"")</f>
        <v/>
      </c>
      <c r="M95" s="10" t="str">
        <f ca="1">IFERROR(INDEX(MAESTRO!M:M,_xludf.AGGREGATE(15,6,ROW(MAESTRO!$B$3:$B$1000)/((MAESTRO!$B$3:$B$1000="MILITARES")*(UPPER(MAESTRO!$L$3:$L$1000)="CONFIRMADO")),ROWS($A$3:A95))),"")</f>
        <v/>
      </c>
      <c r="N95" s="10" t="str">
        <f ca="1">IFERROR(INDEX(MAESTRO!N:N,_xludf.AGGREGATE(15,6,ROW(MAESTRO!$B$3:$B$1000)/((MAESTRO!$B$3:$B$1000="MILITARES")*(UPPER(MAESTRO!$L$3:$L$1000)="CONFIRMADO")),ROWS($A$3:A95))),"")</f>
        <v/>
      </c>
      <c r="O95" s="10" t="str">
        <f ca="1">IFERROR(INDEX(MAESTRO!O:O,_xludf.AGGREGATE(15,6,ROW(MAESTRO!$B$3:$B$1000)/((MAESTRO!$B$3:$B$1000="MILITARES")*(UPPER(MAESTRO!$L$3:$L$1000)="CONFIRMADO")),ROWS($A$3:A95))),"")</f>
        <v/>
      </c>
      <c r="P95" s="10" t="str">
        <f ca="1">IFERROR(INDEX(MAESTRO!P:P,_xludf.AGGREGATE(15,6,ROW(MAESTRO!$B$3:$B$1000)/((MAESTRO!$B$3:$B$1000="MILITARES")*(UPPER(MAESTRO!$L$3:$L$1000)="CONFIRMADO")),ROWS($A$3:A95))),"")</f>
        <v/>
      </c>
      <c r="Q95" s="10" t="str">
        <f ca="1">IFERROR(INDEX(MAESTRO!Q:Q,_xludf.AGGREGATE(15,6,ROW(MAESTRO!$B$3:$B$1000)/((MAESTRO!$B$3:$B$1000="MILITARES")*(UPPER(MAESTRO!$L$3:$L$1000)="CONFIRMADO")),ROWS($A$3:A95))),"")</f>
        <v/>
      </c>
      <c r="R95" s="10" t="str">
        <f ca="1">IFERROR(INDEX(MAESTRO!R:R,_xludf.AGGREGATE(15,6,ROW(MAESTRO!$B$3:$B$1000)/((MAESTRO!$B$3:$B$1000="MILITARES")*(UPPER(MAESTRO!$L$3:$L$1000)="CONFIRMADO")),ROWS($A$3:A95))),"")</f>
        <v/>
      </c>
      <c r="S95" s="10" t="str">
        <f ca="1">IFERROR(INDEX(MAESTRO!S:S,_xludf.AGGREGATE(15,6,ROW(MAESTRO!$B$3:$B$1000)/((MAESTRO!$B$3:$B$1000="MILITARES")*(UPPER(MAESTRO!$L$3:$L$1000)="CONFIRMADO")),ROWS($A$3:A95))),"")</f>
        <v/>
      </c>
      <c r="T95" s="10" t="str">
        <f ca="1">IFERROR(INDEX(MAESTRO!T:T,_xludf.AGGREGATE(15,6,ROW(MAESTRO!$B$3:$B$1000)/((MAESTRO!$B$3:$B$1000="MILITARES")*(UPPER(MAESTRO!$L$3:$L$1000)="CONFIRMADO")),ROWS($A$3:A95))),"")</f>
        <v/>
      </c>
      <c r="U95" s="10" t="str">
        <f ca="1">IFERROR(INDEX(MAESTRO!U:U,_xludf.AGGREGATE(15,6,ROW(MAESTRO!$B$3:$B$1000)/((MAESTRO!$B$3:$B$1000="MILITARES")*(UPPER(MAESTRO!$L$3:$L$1000)="CONFIRMADO")),ROWS($A$3:A95))),"")</f>
        <v/>
      </c>
      <c r="V95" s="10" t="str">
        <f ca="1">IFERROR(INDEX(MAESTRO!V:V,_xludf.AGGREGATE(15,6,ROW(MAESTRO!$B$3:$B$1000)/((MAESTRO!$B$3:$B$1000="MILITARES")*(UPPER(MAESTRO!$L$3:$L$1000)="CONFIRMADO")),ROWS($A$3:A95))),"")</f>
        <v/>
      </c>
      <c r="W95" s="10" t="str">
        <f ca="1">IFERROR(INDEX(MAESTRO!W:W,_xludf.AGGREGATE(15,6,ROW(MAESTRO!$B$3:$B$1000)/((MAESTRO!$B$3:$B$1000="MILITARES")*(UPPER(MAESTRO!$L$3:$L$1000)="CONFIRMADO")),ROWS($A$3:A95))),"")</f>
        <v/>
      </c>
      <c r="X95" s="10" t="str">
        <f ca="1">IFERROR(INDEX(MAESTRO!X:X,_xludf.AGGREGATE(15,6,ROW(MAESTRO!$B$3:$B$1000)/((MAESTRO!$B$3:$B$1000="MILITARES")*(UPPER(MAESTRO!$L$3:$L$1000)="CONFIRMADO")),ROWS($A$3:A95))),"")</f>
        <v/>
      </c>
    </row>
    <row r="96" spans="1:24" ht="22.05" customHeight="1">
      <c r="A96" s="15" t="str">
        <f ca="1">IFERROR(INDEX(MAESTRO!A:A,_xludf.AGGREGATE(15,6,ROW(MAESTRO!$B$3:$B$1000)/((MAESTRO!$B$3:$B$1000="MILITARES")*(UPPER(MAESTRO!$L$3:$L$1000)="CONFIRMADO")),ROWS($A$3:A96))),"")</f>
        <v/>
      </c>
      <c r="B96" s="15" t="str">
        <f ca="1">IFERROR(INDEX(MAESTRO!B:B,_xludf.AGGREGATE(15,6,ROW(MAESTRO!$B$3:$B$1000)/((MAESTRO!$B$3:$B$1000="MILITARES")*(UPPER(MAESTRO!$L$3:$L$1000)="CONFIRMADO")),ROWS($A$3:A96))),"")</f>
        <v/>
      </c>
      <c r="C96" s="15" t="str">
        <f ca="1">IFERROR(INDEX(MAESTRO!C:C,_xludf.AGGREGATE(15,6,ROW(MAESTRO!$B$3:$B$1000)/((MAESTRO!$B$3:$B$1000="MILITARES")*(UPPER(MAESTRO!$L$3:$L$1000)="CONFIRMADO")),ROWS($A$3:A96))),"")</f>
        <v/>
      </c>
      <c r="D96" s="15" t="str">
        <f ca="1">IFERROR(INDEX(MAESTRO!D:D,_xludf.AGGREGATE(15,6,ROW(MAESTRO!$B$3:$B$1000)/((MAESTRO!$B$3:$B$1000="MILITARES")*(UPPER(MAESTRO!$L$3:$L$1000)="CONFIRMADO")),ROWS($A$3:A96))),"")</f>
        <v/>
      </c>
      <c r="E96" s="15" t="str">
        <f ca="1">IFERROR(INDEX(MAESTRO!E:E,_xludf.AGGREGATE(15,6,ROW(MAESTRO!$B$3:$B$1000)/((MAESTRO!$B$3:$B$1000="MILITARES")*(UPPER(MAESTRO!$L$3:$L$1000)="CONFIRMADO")),ROWS($A$3:A96))),"")</f>
        <v/>
      </c>
      <c r="F96" s="15" t="str">
        <f ca="1">IFERROR(INDEX(MAESTRO!F:F,_xludf.AGGREGATE(15,6,ROW(MAESTRO!$B$3:$B$1000)/((MAESTRO!$B$3:$B$1000="MILITARES")*(UPPER(MAESTRO!$L$3:$L$1000)="CONFIRMADO")),ROWS($A$3:A96))),"")</f>
        <v/>
      </c>
      <c r="G96" s="15" t="str">
        <f ca="1">IFERROR(INDEX(MAESTRO!G:G,_xludf.AGGREGATE(15,6,ROW(MAESTRO!$B$3:$B$1000)/((MAESTRO!$B$3:$B$1000="MILITARES")*(UPPER(MAESTRO!$L$3:$L$1000)="CONFIRMADO")),ROWS($A$3:A96))),"")</f>
        <v/>
      </c>
      <c r="H96" s="15" t="str">
        <f ca="1">IFERROR(INDEX(MAESTRO!H:H,_xludf.AGGREGATE(15,6,ROW(MAESTRO!$B$3:$B$1000)/((MAESTRO!$B$3:$B$1000="MILITARES")*(UPPER(MAESTRO!$L$3:$L$1000)="CONFIRMADO")),ROWS($A$3:A96))),"")</f>
        <v/>
      </c>
      <c r="I96" s="15" t="str">
        <f ca="1">IFERROR(INDEX(MAESTRO!I:I,_xludf.AGGREGATE(15,6,ROW(MAESTRO!$B$3:$B$1000)/((MAESTRO!$B$3:$B$1000="MILITARES")*(UPPER(MAESTRO!$L$3:$L$1000)="CONFIRMADO")),ROWS($A$3:A96))),"")</f>
        <v/>
      </c>
      <c r="J96" s="15" t="str">
        <f ca="1">IFERROR(INDEX(MAESTRO!J:J,_xludf.AGGREGATE(15,6,ROW(MAESTRO!$B$3:$B$1000)/((MAESTRO!$B$3:$B$1000="MILITARES")*(UPPER(MAESTRO!$L$3:$L$1000)="CONFIRMADO")),ROWS($A$3:A96))),"")</f>
        <v/>
      </c>
      <c r="K96" s="15" t="str">
        <f ca="1">IFERROR(INDEX(MAESTRO!K:K,_xludf.AGGREGATE(15,6,ROW(MAESTRO!$B$3:$B$1000)/((MAESTRO!$B$3:$B$1000="MILITARES")*(UPPER(MAESTRO!$L$3:$L$1000)="CONFIRMADO")),ROWS($A$3:A96))),"")</f>
        <v/>
      </c>
      <c r="L96" s="15" t="str">
        <f ca="1">IFERROR(INDEX(MAESTRO!L:L,_xludf.AGGREGATE(15,6,ROW(MAESTRO!$B$3:$B$1000)/((MAESTRO!$B$3:$B$1000="MILITARES")*(UPPER(MAESTRO!$L$3:$L$1000)="CONFIRMADO")),ROWS($A$3:A96))),"")</f>
        <v/>
      </c>
      <c r="M96" s="15" t="str">
        <f ca="1">IFERROR(INDEX(MAESTRO!M:M,_xludf.AGGREGATE(15,6,ROW(MAESTRO!$B$3:$B$1000)/((MAESTRO!$B$3:$B$1000="MILITARES")*(UPPER(MAESTRO!$L$3:$L$1000)="CONFIRMADO")),ROWS($A$3:A96))),"")</f>
        <v/>
      </c>
      <c r="N96" s="15" t="str">
        <f ca="1">IFERROR(INDEX(MAESTRO!N:N,_xludf.AGGREGATE(15,6,ROW(MAESTRO!$B$3:$B$1000)/((MAESTRO!$B$3:$B$1000="MILITARES")*(UPPER(MAESTRO!$L$3:$L$1000)="CONFIRMADO")),ROWS($A$3:A96))),"")</f>
        <v/>
      </c>
      <c r="O96" s="15" t="str">
        <f ca="1">IFERROR(INDEX(MAESTRO!O:O,_xludf.AGGREGATE(15,6,ROW(MAESTRO!$B$3:$B$1000)/((MAESTRO!$B$3:$B$1000="MILITARES")*(UPPER(MAESTRO!$L$3:$L$1000)="CONFIRMADO")),ROWS($A$3:A96))),"")</f>
        <v/>
      </c>
      <c r="P96" s="15" t="str">
        <f ca="1">IFERROR(INDEX(MAESTRO!P:P,_xludf.AGGREGATE(15,6,ROW(MAESTRO!$B$3:$B$1000)/((MAESTRO!$B$3:$B$1000="MILITARES")*(UPPER(MAESTRO!$L$3:$L$1000)="CONFIRMADO")),ROWS($A$3:A96))),"")</f>
        <v/>
      </c>
      <c r="Q96" s="15" t="str">
        <f ca="1">IFERROR(INDEX(MAESTRO!Q:Q,_xludf.AGGREGATE(15,6,ROW(MAESTRO!$B$3:$B$1000)/((MAESTRO!$B$3:$B$1000="MILITARES")*(UPPER(MAESTRO!$L$3:$L$1000)="CONFIRMADO")),ROWS($A$3:A96))),"")</f>
        <v/>
      </c>
      <c r="R96" s="15" t="str">
        <f ca="1">IFERROR(INDEX(MAESTRO!R:R,_xludf.AGGREGATE(15,6,ROW(MAESTRO!$B$3:$B$1000)/((MAESTRO!$B$3:$B$1000="MILITARES")*(UPPER(MAESTRO!$L$3:$L$1000)="CONFIRMADO")),ROWS($A$3:A96))),"")</f>
        <v/>
      </c>
      <c r="S96" s="15" t="str">
        <f ca="1">IFERROR(INDEX(MAESTRO!S:S,_xludf.AGGREGATE(15,6,ROW(MAESTRO!$B$3:$B$1000)/((MAESTRO!$B$3:$B$1000="MILITARES")*(UPPER(MAESTRO!$L$3:$L$1000)="CONFIRMADO")),ROWS($A$3:A96))),"")</f>
        <v/>
      </c>
      <c r="T96" s="15" t="str">
        <f ca="1">IFERROR(INDEX(MAESTRO!T:T,_xludf.AGGREGATE(15,6,ROW(MAESTRO!$B$3:$B$1000)/((MAESTRO!$B$3:$B$1000="MILITARES")*(UPPER(MAESTRO!$L$3:$L$1000)="CONFIRMADO")),ROWS($A$3:A96))),"")</f>
        <v/>
      </c>
      <c r="U96" s="15" t="str">
        <f ca="1">IFERROR(INDEX(MAESTRO!U:U,_xludf.AGGREGATE(15,6,ROW(MAESTRO!$B$3:$B$1000)/((MAESTRO!$B$3:$B$1000="MILITARES")*(UPPER(MAESTRO!$L$3:$L$1000)="CONFIRMADO")),ROWS($A$3:A96))),"")</f>
        <v/>
      </c>
      <c r="V96" s="15" t="str">
        <f ca="1">IFERROR(INDEX(MAESTRO!V:V,_xludf.AGGREGATE(15,6,ROW(MAESTRO!$B$3:$B$1000)/((MAESTRO!$B$3:$B$1000="MILITARES")*(UPPER(MAESTRO!$L$3:$L$1000)="CONFIRMADO")),ROWS($A$3:A96))),"")</f>
        <v/>
      </c>
      <c r="W96" s="15" t="str">
        <f ca="1">IFERROR(INDEX(MAESTRO!W:W,_xludf.AGGREGATE(15,6,ROW(MAESTRO!$B$3:$B$1000)/((MAESTRO!$B$3:$B$1000="MILITARES")*(UPPER(MAESTRO!$L$3:$L$1000)="CONFIRMADO")),ROWS($A$3:A96))),"")</f>
        <v/>
      </c>
      <c r="X96" s="15" t="str">
        <f ca="1">IFERROR(INDEX(MAESTRO!X:X,_xludf.AGGREGATE(15,6,ROW(MAESTRO!$B$3:$B$1000)/((MAESTRO!$B$3:$B$1000="MILITARES")*(UPPER(MAESTRO!$L$3:$L$1000)="CONFIRMADO")),ROWS($A$3:A96))),"")</f>
        <v/>
      </c>
    </row>
    <row r="97" spans="1:24" ht="22.05" customHeight="1">
      <c r="A97" s="10" t="str">
        <f ca="1">IFERROR(INDEX(MAESTRO!A:A,_xludf.AGGREGATE(15,6,ROW(MAESTRO!$B$3:$B$1000)/((MAESTRO!$B$3:$B$1000="MILITARES")*(UPPER(MAESTRO!$L$3:$L$1000)="CONFIRMADO")),ROWS($A$3:A97))),"")</f>
        <v/>
      </c>
      <c r="B97" s="10" t="str">
        <f ca="1">IFERROR(INDEX(MAESTRO!B:B,_xludf.AGGREGATE(15,6,ROW(MAESTRO!$B$3:$B$1000)/((MAESTRO!$B$3:$B$1000="MILITARES")*(UPPER(MAESTRO!$L$3:$L$1000)="CONFIRMADO")),ROWS($A$3:A97))),"")</f>
        <v/>
      </c>
      <c r="C97" s="10" t="str">
        <f ca="1">IFERROR(INDEX(MAESTRO!C:C,_xludf.AGGREGATE(15,6,ROW(MAESTRO!$B$3:$B$1000)/((MAESTRO!$B$3:$B$1000="MILITARES")*(UPPER(MAESTRO!$L$3:$L$1000)="CONFIRMADO")),ROWS($A$3:A97))),"")</f>
        <v/>
      </c>
      <c r="D97" s="10" t="str">
        <f ca="1">IFERROR(INDEX(MAESTRO!D:D,_xludf.AGGREGATE(15,6,ROW(MAESTRO!$B$3:$B$1000)/((MAESTRO!$B$3:$B$1000="MILITARES")*(UPPER(MAESTRO!$L$3:$L$1000)="CONFIRMADO")),ROWS($A$3:A97))),"")</f>
        <v/>
      </c>
      <c r="E97" s="10" t="str">
        <f ca="1">IFERROR(INDEX(MAESTRO!E:E,_xludf.AGGREGATE(15,6,ROW(MAESTRO!$B$3:$B$1000)/((MAESTRO!$B$3:$B$1000="MILITARES")*(UPPER(MAESTRO!$L$3:$L$1000)="CONFIRMADO")),ROWS($A$3:A97))),"")</f>
        <v/>
      </c>
      <c r="F97" s="10" t="str">
        <f ca="1">IFERROR(INDEX(MAESTRO!F:F,_xludf.AGGREGATE(15,6,ROW(MAESTRO!$B$3:$B$1000)/((MAESTRO!$B$3:$B$1000="MILITARES")*(UPPER(MAESTRO!$L$3:$L$1000)="CONFIRMADO")),ROWS($A$3:A97))),"")</f>
        <v/>
      </c>
      <c r="G97" s="10" t="str">
        <f ca="1">IFERROR(INDEX(MAESTRO!G:G,_xludf.AGGREGATE(15,6,ROW(MAESTRO!$B$3:$B$1000)/((MAESTRO!$B$3:$B$1000="MILITARES")*(UPPER(MAESTRO!$L$3:$L$1000)="CONFIRMADO")),ROWS($A$3:A97))),"")</f>
        <v/>
      </c>
      <c r="H97" s="10" t="str">
        <f ca="1">IFERROR(INDEX(MAESTRO!H:H,_xludf.AGGREGATE(15,6,ROW(MAESTRO!$B$3:$B$1000)/((MAESTRO!$B$3:$B$1000="MILITARES")*(UPPER(MAESTRO!$L$3:$L$1000)="CONFIRMADO")),ROWS($A$3:A97))),"")</f>
        <v/>
      </c>
      <c r="I97" s="10" t="str">
        <f ca="1">IFERROR(INDEX(MAESTRO!I:I,_xludf.AGGREGATE(15,6,ROW(MAESTRO!$B$3:$B$1000)/((MAESTRO!$B$3:$B$1000="MILITARES")*(UPPER(MAESTRO!$L$3:$L$1000)="CONFIRMADO")),ROWS($A$3:A97))),"")</f>
        <v/>
      </c>
      <c r="J97" s="10" t="str">
        <f ca="1">IFERROR(INDEX(MAESTRO!J:J,_xludf.AGGREGATE(15,6,ROW(MAESTRO!$B$3:$B$1000)/((MAESTRO!$B$3:$B$1000="MILITARES")*(UPPER(MAESTRO!$L$3:$L$1000)="CONFIRMADO")),ROWS($A$3:A97))),"")</f>
        <v/>
      </c>
      <c r="K97" s="10" t="str">
        <f ca="1">IFERROR(INDEX(MAESTRO!K:K,_xludf.AGGREGATE(15,6,ROW(MAESTRO!$B$3:$B$1000)/((MAESTRO!$B$3:$B$1000="MILITARES")*(UPPER(MAESTRO!$L$3:$L$1000)="CONFIRMADO")),ROWS($A$3:A97))),"")</f>
        <v/>
      </c>
      <c r="L97" s="10" t="str">
        <f ca="1">IFERROR(INDEX(MAESTRO!L:L,_xludf.AGGREGATE(15,6,ROW(MAESTRO!$B$3:$B$1000)/((MAESTRO!$B$3:$B$1000="MILITARES")*(UPPER(MAESTRO!$L$3:$L$1000)="CONFIRMADO")),ROWS($A$3:A97))),"")</f>
        <v/>
      </c>
      <c r="M97" s="10" t="str">
        <f ca="1">IFERROR(INDEX(MAESTRO!M:M,_xludf.AGGREGATE(15,6,ROW(MAESTRO!$B$3:$B$1000)/((MAESTRO!$B$3:$B$1000="MILITARES")*(UPPER(MAESTRO!$L$3:$L$1000)="CONFIRMADO")),ROWS($A$3:A97))),"")</f>
        <v/>
      </c>
      <c r="N97" s="10" t="str">
        <f ca="1">IFERROR(INDEX(MAESTRO!N:N,_xludf.AGGREGATE(15,6,ROW(MAESTRO!$B$3:$B$1000)/((MAESTRO!$B$3:$B$1000="MILITARES")*(UPPER(MAESTRO!$L$3:$L$1000)="CONFIRMADO")),ROWS($A$3:A97))),"")</f>
        <v/>
      </c>
      <c r="O97" s="10" t="str">
        <f ca="1">IFERROR(INDEX(MAESTRO!O:O,_xludf.AGGREGATE(15,6,ROW(MAESTRO!$B$3:$B$1000)/((MAESTRO!$B$3:$B$1000="MILITARES")*(UPPER(MAESTRO!$L$3:$L$1000)="CONFIRMADO")),ROWS($A$3:A97))),"")</f>
        <v/>
      </c>
      <c r="P97" s="10" t="str">
        <f ca="1">IFERROR(INDEX(MAESTRO!P:P,_xludf.AGGREGATE(15,6,ROW(MAESTRO!$B$3:$B$1000)/((MAESTRO!$B$3:$B$1000="MILITARES")*(UPPER(MAESTRO!$L$3:$L$1000)="CONFIRMADO")),ROWS($A$3:A97))),"")</f>
        <v/>
      </c>
      <c r="Q97" s="10" t="str">
        <f ca="1">IFERROR(INDEX(MAESTRO!Q:Q,_xludf.AGGREGATE(15,6,ROW(MAESTRO!$B$3:$B$1000)/((MAESTRO!$B$3:$B$1000="MILITARES")*(UPPER(MAESTRO!$L$3:$L$1000)="CONFIRMADO")),ROWS($A$3:A97))),"")</f>
        <v/>
      </c>
      <c r="R97" s="10" t="str">
        <f ca="1">IFERROR(INDEX(MAESTRO!R:R,_xludf.AGGREGATE(15,6,ROW(MAESTRO!$B$3:$B$1000)/((MAESTRO!$B$3:$B$1000="MILITARES")*(UPPER(MAESTRO!$L$3:$L$1000)="CONFIRMADO")),ROWS($A$3:A97))),"")</f>
        <v/>
      </c>
      <c r="S97" s="10" t="str">
        <f ca="1">IFERROR(INDEX(MAESTRO!S:S,_xludf.AGGREGATE(15,6,ROW(MAESTRO!$B$3:$B$1000)/((MAESTRO!$B$3:$B$1000="MILITARES")*(UPPER(MAESTRO!$L$3:$L$1000)="CONFIRMADO")),ROWS($A$3:A97))),"")</f>
        <v/>
      </c>
      <c r="T97" s="10" t="str">
        <f ca="1">IFERROR(INDEX(MAESTRO!T:T,_xludf.AGGREGATE(15,6,ROW(MAESTRO!$B$3:$B$1000)/((MAESTRO!$B$3:$B$1000="MILITARES")*(UPPER(MAESTRO!$L$3:$L$1000)="CONFIRMADO")),ROWS($A$3:A97))),"")</f>
        <v/>
      </c>
      <c r="U97" s="10" t="str">
        <f ca="1">IFERROR(INDEX(MAESTRO!U:U,_xludf.AGGREGATE(15,6,ROW(MAESTRO!$B$3:$B$1000)/((MAESTRO!$B$3:$B$1000="MILITARES")*(UPPER(MAESTRO!$L$3:$L$1000)="CONFIRMADO")),ROWS($A$3:A97))),"")</f>
        <v/>
      </c>
      <c r="V97" s="10" t="str">
        <f ca="1">IFERROR(INDEX(MAESTRO!V:V,_xludf.AGGREGATE(15,6,ROW(MAESTRO!$B$3:$B$1000)/((MAESTRO!$B$3:$B$1000="MILITARES")*(UPPER(MAESTRO!$L$3:$L$1000)="CONFIRMADO")),ROWS($A$3:A97))),"")</f>
        <v/>
      </c>
      <c r="W97" s="10" t="str">
        <f ca="1">IFERROR(INDEX(MAESTRO!W:W,_xludf.AGGREGATE(15,6,ROW(MAESTRO!$B$3:$B$1000)/((MAESTRO!$B$3:$B$1000="MILITARES")*(UPPER(MAESTRO!$L$3:$L$1000)="CONFIRMADO")),ROWS($A$3:A97))),"")</f>
        <v/>
      </c>
      <c r="X97" s="10" t="str">
        <f ca="1">IFERROR(INDEX(MAESTRO!X:X,_xludf.AGGREGATE(15,6,ROW(MAESTRO!$B$3:$B$1000)/((MAESTRO!$B$3:$B$1000="MILITARES")*(UPPER(MAESTRO!$L$3:$L$1000)="CONFIRMADO")),ROWS($A$3:A97))),"")</f>
        <v/>
      </c>
    </row>
    <row r="98" spans="1:24" ht="22.05" customHeight="1">
      <c r="A98" s="15" t="str">
        <f ca="1">IFERROR(INDEX(MAESTRO!A:A,_xludf.AGGREGATE(15,6,ROW(MAESTRO!$B$3:$B$1000)/((MAESTRO!$B$3:$B$1000="MILITARES")*(UPPER(MAESTRO!$L$3:$L$1000)="CONFIRMADO")),ROWS($A$3:A98))),"")</f>
        <v/>
      </c>
      <c r="B98" s="15" t="str">
        <f ca="1">IFERROR(INDEX(MAESTRO!B:B,_xludf.AGGREGATE(15,6,ROW(MAESTRO!$B$3:$B$1000)/((MAESTRO!$B$3:$B$1000="MILITARES")*(UPPER(MAESTRO!$L$3:$L$1000)="CONFIRMADO")),ROWS($A$3:A98))),"")</f>
        <v/>
      </c>
      <c r="C98" s="15" t="str">
        <f ca="1">IFERROR(INDEX(MAESTRO!C:C,_xludf.AGGREGATE(15,6,ROW(MAESTRO!$B$3:$B$1000)/((MAESTRO!$B$3:$B$1000="MILITARES")*(UPPER(MAESTRO!$L$3:$L$1000)="CONFIRMADO")),ROWS($A$3:A98))),"")</f>
        <v/>
      </c>
      <c r="D98" s="15" t="str">
        <f ca="1">IFERROR(INDEX(MAESTRO!D:D,_xludf.AGGREGATE(15,6,ROW(MAESTRO!$B$3:$B$1000)/((MAESTRO!$B$3:$B$1000="MILITARES")*(UPPER(MAESTRO!$L$3:$L$1000)="CONFIRMADO")),ROWS($A$3:A98))),"")</f>
        <v/>
      </c>
      <c r="E98" s="15" t="str">
        <f ca="1">IFERROR(INDEX(MAESTRO!E:E,_xludf.AGGREGATE(15,6,ROW(MAESTRO!$B$3:$B$1000)/((MAESTRO!$B$3:$B$1000="MILITARES")*(UPPER(MAESTRO!$L$3:$L$1000)="CONFIRMADO")),ROWS($A$3:A98))),"")</f>
        <v/>
      </c>
      <c r="F98" s="15" t="str">
        <f ca="1">IFERROR(INDEX(MAESTRO!F:F,_xludf.AGGREGATE(15,6,ROW(MAESTRO!$B$3:$B$1000)/((MAESTRO!$B$3:$B$1000="MILITARES")*(UPPER(MAESTRO!$L$3:$L$1000)="CONFIRMADO")),ROWS($A$3:A98))),"")</f>
        <v/>
      </c>
      <c r="G98" s="15" t="str">
        <f ca="1">IFERROR(INDEX(MAESTRO!G:G,_xludf.AGGREGATE(15,6,ROW(MAESTRO!$B$3:$B$1000)/((MAESTRO!$B$3:$B$1000="MILITARES")*(UPPER(MAESTRO!$L$3:$L$1000)="CONFIRMADO")),ROWS($A$3:A98))),"")</f>
        <v/>
      </c>
      <c r="H98" s="15" t="str">
        <f ca="1">IFERROR(INDEX(MAESTRO!H:H,_xludf.AGGREGATE(15,6,ROW(MAESTRO!$B$3:$B$1000)/((MAESTRO!$B$3:$B$1000="MILITARES")*(UPPER(MAESTRO!$L$3:$L$1000)="CONFIRMADO")),ROWS($A$3:A98))),"")</f>
        <v/>
      </c>
      <c r="I98" s="15" t="str">
        <f ca="1">IFERROR(INDEX(MAESTRO!I:I,_xludf.AGGREGATE(15,6,ROW(MAESTRO!$B$3:$B$1000)/((MAESTRO!$B$3:$B$1000="MILITARES")*(UPPER(MAESTRO!$L$3:$L$1000)="CONFIRMADO")),ROWS($A$3:A98))),"")</f>
        <v/>
      </c>
      <c r="J98" s="15" t="str">
        <f ca="1">IFERROR(INDEX(MAESTRO!J:J,_xludf.AGGREGATE(15,6,ROW(MAESTRO!$B$3:$B$1000)/((MAESTRO!$B$3:$B$1000="MILITARES")*(UPPER(MAESTRO!$L$3:$L$1000)="CONFIRMADO")),ROWS($A$3:A98))),"")</f>
        <v/>
      </c>
      <c r="K98" s="15" t="str">
        <f ca="1">IFERROR(INDEX(MAESTRO!K:K,_xludf.AGGREGATE(15,6,ROW(MAESTRO!$B$3:$B$1000)/((MAESTRO!$B$3:$B$1000="MILITARES")*(UPPER(MAESTRO!$L$3:$L$1000)="CONFIRMADO")),ROWS($A$3:A98))),"")</f>
        <v/>
      </c>
      <c r="L98" s="15" t="str">
        <f ca="1">IFERROR(INDEX(MAESTRO!L:L,_xludf.AGGREGATE(15,6,ROW(MAESTRO!$B$3:$B$1000)/((MAESTRO!$B$3:$B$1000="MILITARES")*(UPPER(MAESTRO!$L$3:$L$1000)="CONFIRMADO")),ROWS($A$3:A98))),"")</f>
        <v/>
      </c>
      <c r="M98" s="15" t="str">
        <f ca="1">IFERROR(INDEX(MAESTRO!M:M,_xludf.AGGREGATE(15,6,ROW(MAESTRO!$B$3:$B$1000)/((MAESTRO!$B$3:$B$1000="MILITARES")*(UPPER(MAESTRO!$L$3:$L$1000)="CONFIRMADO")),ROWS($A$3:A98))),"")</f>
        <v/>
      </c>
      <c r="N98" s="15" t="str">
        <f ca="1">IFERROR(INDEX(MAESTRO!N:N,_xludf.AGGREGATE(15,6,ROW(MAESTRO!$B$3:$B$1000)/((MAESTRO!$B$3:$B$1000="MILITARES")*(UPPER(MAESTRO!$L$3:$L$1000)="CONFIRMADO")),ROWS($A$3:A98))),"")</f>
        <v/>
      </c>
      <c r="O98" s="15" t="str">
        <f ca="1">IFERROR(INDEX(MAESTRO!O:O,_xludf.AGGREGATE(15,6,ROW(MAESTRO!$B$3:$B$1000)/((MAESTRO!$B$3:$B$1000="MILITARES")*(UPPER(MAESTRO!$L$3:$L$1000)="CONFIRMADO")),ROWS($A$3:A98))),"")</f>
        <v/>
      </c>
      <c r="P98" s="15" t="str">
        <f ca="1">IFERROR(INDEX(MAESTRO!P:P,_xludf.AGGREGATE(15,6,ROW(MAESTRO!$B$3:$B$1000)/((MAESTRO!$B$3:$B$1000="MILITARES")*(UPPER(MAESTRO!$L$3:$L$1000)="CONFIRMADO")),ROWS($A$3:A98))),"")</f>
        <v/>
      </c>
      <c r="Q98" s="15" t="str">
        <f ca="1">IFERROR(INDEX(MAESTRO!Q:Q,_xludf.AGGREGATE(15,6,ROW(MAESTRO!$B$3:$B$1000)/((MAESTRO!$B$3:$B$1000="MILITARES")*(UPPER(MAESTRO!$L$3:$L$1000)="CONFIRMADO")),ROWS($A$3:A98))),"")</f>
        <v/>
      </c>
      <c r="R98" s="15" t="str">
        <f ca="1">IFERROR(INDEX(MAESTRO!R:R,_xludf.AGGREGATE(15,6,ROW(MAESTRO!$B$3:$B$1000)/((MAESTRO!$B$3:$B$1000="MILITARES")*(UPPER(MAESTRO!$L$3:$L$1000)="CONFIRMADO")),ROWS($A$3:A98))),"")</f>
        <v/>
      </c>
      <c r="S98" s="15" t="str">
        <f ca="1">IFERROR(INDEX(MAESTRO!S:S,_xludf.AGGREGATE(15,6,ROW(MAESTRO!$B$3:$B$1000)/((MAESTRO!$B$3:$B$1000="MILITARES")*(UPPER(MAESTRO!$L$3:$L$1000)="CONFIRMADO")),ROWS($A$3:A98))),"")</f>
        <v/>
      </c>
      <c r="T98" s="15" t="str">
        <f ca="1">IFERROR(INDEX(MAESTRO!T:T,_xludf.AGGREGATE(15,6,ROW(MAESTRO!$B$3:$B$1000)/((MAESTRO!$B$3:$B$1000="MILITARES")*(UPPER(MAESTRO!$L$3:$L$1000)="CONFIRMADO")),ROWS($A$3:A98))),"")</f>
        <v/>
      </c>
      <c r="U98" s="15" t="str">
        <f ca="1">IFERROR(INDEX(MAESTRO!U:U,_xludf.AGGREGATE(15,6,ROW(MAESTRO!$B$3:$B$1000)/((MAESTRO!$B$3:$B$1000="MILITARES")*(UPPER(MAESTRO!$L$3:$L$1000)="CONFIRMADO")),ROWS($A$3:A98))),"")</f>
        <v/>
      </c>
      <c r="V98" s="15" t="str">
        <f ca="1">IFERROR(INDEX(MAESTRO!V:V,_xludf.AGGREGATE(15,6,ROW(MAESTRO!$B$3:$B$1000)/((MAESTRO!$B$3:$B$1000="MILITARES")*(UPPER(MAESTRO!$L$3:$L$1000)="CONFIRMADO")),ROWS($A$3:A98))),"")</f>
        <v/>
      </c>
      <c r="W98" s="15" t="str">
        <f ca="1">IFERROR(INDEX(MAESTRO!W:W,_xludf.AGGREGATE(15,6,ROW(MAESTRO!$B$3:$B$1000)/((MAESTRO!$B$3:$B$1000="MILITARES")*(UPPER(MAESTRO!$L$3:$L$1000)="CONFIRMADO")),ROWS($A$3:A98))),"")</f>
        <v/>
      </c>
      <c r="X98" s="15" t="str">
        <f ca="1">IFERROR(INDEX(MAESTRO!X:X,_xludf.AGGREGATE(15,6,ROW(MAESTRO!$B$3:$B$1000)/((MAESTRO!$B$3:$B$1000="MILITARES")*(UPPER(MAESTRO!$L$3:$L$1000)="CONFIRMADO")),ROWS($A$3:A98))),"")</f>
        <v/>
      </c>
    </row>
    <row r="99" spans="1:24" ht="22.05" customHeight="1">
      <c r="A99" s="10" t="str">
        <f ca="1">IFERROR(INDEX(MAESTRO!A:A,_xludf.AGGREGATE(15,6,ROW(MAESTRO!$B$3:$B$1000)/((MAESTRO!$B$3:$B$1000="MILITARES")*(UPPER(MAESTRO!$L$3:$L$1000)="CONFIRMADO")),ROWS($A$3:A99))),"")</f>
        <v/>
      </c>
      <c r="B99" s="10" t="str">
        <f ca="1">IFERROR(INDEX(MAESTRO!B:B,_xludf.AGGREGATE(15,6,ROW(MAESTRO!$B$3:$B$1000)/((MAESTRO!$B$3:$B$1000="MILITARES")*(UPPER(MAESTRO!$L$3:$L$1000)="CONFIRMADO")),ROWS($A$3:A99))),"")</f>
        <v/>
      </c>
      <c r="C99" s="10" t="str">
        <f ca="1">IFERROR(INDEX(MAESTRO!C:C,_xludf.AGGREGATE(15,6,ROW(MAESTRO!$B$3:$B$1000)/((MAESTRO!$B$3:$B$1000="MILITARES")*(UPPER(MAESTRO!$L$3:$L$1000)="CONFIRMADO")),ROWS($A$3:A99))),"")</f>
        <v/>
      </c>
      <c r="D99" s="10" t="str">
        <f ca="1">IFERROR(INDEX(MAESTRO!D:D,_xludf.AGGREGATE(15,6,ROW(MAESTRO!$B$3:$B$1000)/((MAESTRO!$B$3:$B$1000="MILITARES")*(UPPER(MAESTRO!$L$3:$L$1000)="CONFIRMADO")),ROWS($A$3:A99))),"")</f>
        <v/>
      </c>
      <c r="E99" s="10" t="str">
        <f ca="1">IFERROR(INDEX(MAESTRO!E:E,_xludf.AGGREGATE(15,6,ROW(MAESTRO!$B$3:$B$1000)/((MAESTRO!$B$3:$B$1000="MILITARES")*(UPPER(MAESTRO!$L$3:$L$1000)="CONFIRMADO")),ROWS($A$3:A99))),"")</f>
        <v/>
      </c>
      <c r="F99" s="10" t="str">
        <f ca="1">IFERROR(INDEX(MAESTRO!F:F,_xludf.AGGREGATE(15,6,ROW(MAESTRO!$B$3:$B$1000)/((MAESTRO!$B$3:$B$1000="MILITARES")*(UPPER(MAESTRO!$L$3:$L$1000)="CONFIRMADO")),ROWS($A$3:A99))),"")</f>
        <v/>
      </c>
      <c r="G99" s="10" t="str">
        <f ca="1">IFERROR(INDEX(MAESTRO!G:G,_xludf.AGGREGATE(15,6,ROW(MAESTRO!$B$3:$B$1000)/((MAESTRO!$B$3:$B$1000="MILITARES")*(UPPER(MAESTRO!$L$3:$L$1000)="CONFIRMADO")),ROWS($A$3:A99))),"")</f>
        <v/>
      </c>
      <c r="H99" s="10" t="str">
        <f ca="1">IFERROR(INDEX(MAESTRO!H:H,_xludf.AGGREGATE(15,6,ROW(MAESTRO!$B$3:$B$1000)/((MAESTRO!$B$3:$B$1000="MILITARES")*(UPPER(MAESTRO!$L$3:$L$1000)="CONFIRMADO")),ROWS($A$3:A99))),"")</f>
        <v/>
      </c>
      <c r="I99" s="10" t="str">
        <f ca="1">IFERROR(INDEX(MAESTRO!I:I,_xludf.AGGREGATE(15,6,ROW(MAESTRO!$B$3:$B$1000)/((MAESTRO!$B$3:$B$1000="MILITARES")*(UPPER(MAESTRO!$L$3:$L$1000)="CONFIRMADO")),ROWS($A$3:A99))),"")</f>
        <v/>
      </c>
      <c r="J99" s="10" t="str">
        <f ca="1">IFERROR(INDEX(MAESTRO!J:J,_xludf.AGGREGATE(15,6,ROW(MAESTRO!$B$3:$B$1000)/((MAESTRO!$B$3:$B$1000="MILITARES")*(UPPER(MAESTRO!$L$3:$L$1000)="CONFIRMADO")),ROWS($A$3:A99))),"")</f>
        <v/>
      </c>
      <c r="K99" s="10" t="str">
        <f ca="1">IFERROR(INDEX(MAESTRO!K:K,_xludf.AGGREGATE(15,6,ROW(MAESTRO!$B$3:$B$1000)/((MAESTRO!$B$3:$B$1000="MILITARES")*(UPPER(MAESTRO!$L$3:$L$1000)="CONFIRMADO")),ROWS($A$3:A99))),"")</f>
        <v/>
      </c>
      <c r="L99" s="10" t="str">
        <f ca="1">IFERROR(INDEX(MAESTRO!L:L,_xludf.AGGREGATE(15,6,ROW(MAESTRO!$B$3:$B$1000)/((MAESTRO!$B$3:$B$1000="MILITARES")*(UPPER(MAESTRO!$L$3:$L$1000)="CONFIRMADO")),ROWS($A$3:A99))),"")</f>
        <v/>
      </c>
      <c r="M99" s="10" t="str">
        <f ca="1">IFERROR(INDEX(MAESTRO!M:M,_xludf.AGGREGATE(15,6,ROW(MAESTRO!$B$3:$B$1000)/((MAESTRO!$B$3:$B$1000="MILITARES")*(UPPER(MAESTRO!$L$3:$L$1000)="CONFIRMADO")),ROWS($A$3:A99))),"")</f>
        <v/>
      </c>
      <c r="N99" s="10" t="str">
        <f ca="1">IFERROR(INDEX(MAESTRO!N:N,_xludf.AGGREGATE(15,6,ROW(MAESTRO!$B$3:$B$1000)/((MAESTRO!$B$3:$B$1000="MILITARES")*(UPPER(MAESTRO!$L$3:$L$1000)="CONFIRMADO")),ROWS($A$3:A99))),"")</f>
        <v/>
      </c>
      <c r="O99" s="10" t="str">
        <f ca="1">IFERROR(INDEX(MAESTRO!O:O,_xludf.AGGREGATE(15,6,ROW(MAESTRO!$B$3:$B$1000)/((MAESTRO!$B$3:$B$1000="MILITARES")*(UPPER(MAESTRO!$L$3:$L$1000)="CONFIRMADO")),ROWS($A$3:A99))),"")</f>
        <v/>
      </c>
      <c r="P99" s="10" t="str">
        <f ca="1">IFERROR(INDEX(MAESTRO!P:P,_xludf.AGGREGATE(15,6,ROW(MAESTRO!$B$3:$B$1000)/((MAESTRO!$B$3:$B$1000="MILITARES")*(UPPER(MAESTRO!$L$3:$L$1000)="CONFIRMADO")),ROWS($A$3:A99))),"")</f>
        <v/>
      </c>
      <c r="Q99" s="10" t="str">
        <f ca="1">IFERROR(INDEX(MAESTRO!Q:Q,_xludf.AGGREGATE(15,6,ROW(MAESTRO!$B$3:$B$1000)/((MAESTRO!$B$3:$B$1000="MILITARES")*(UPPER(MAESTRO!$L$3:$L$1000)="CONFIRMADO")),ROWS($A$3:A99))),"")</f>
        <v/>
      </c>
      <c r="R99" s="10" t="str">
        <f ca="1">IFERROR(INDEX(MAESTRO!R:R,_xludf.AGGREGATE(15,6,ROW(MAESTRO!$B$3:$B$1000)/((MAESTRO!$B$3:$B$1000="MILITARES")*(UPPER(MAESTRO!$L$3:$L$1000)="CONFIRMADO")),ROWS($A$3:A99))),"")</f>
        <v/>
      </c>
      <c r="S99" s="10" t="str">
        <f ca="1">IFERROR(INDEX(MAESTRO!S:S,_xludf.AGGREGATE(15,6,ROW(MAESTRO!$B$3:$B$1000)/((MAESTRO!$B$3:$B$1000="MILITARES")*(UPPER(MAESTRO!$L$3:$L$1000)="CONFIRMADO")),ROWS($A$3:A99))),"")</f>
        <v/>
      </c>
      <c r="T99" s="10" t="str">
        <f ca="1">IFERROR(INDEX(MAESTRO!T:T,_xludf.AGGREGATE(15,6,ROW(MAESTRO!$B$3:$B$1000)/((MAESTRO!$B$3:$B$1000="MILITARES")*(UPPER(MAESTRO!$L$3:$L$1000)="CONFIRMADO")),ROWS($A$3:A99))),"")</f>
        <v/>
      </c>
      <c r="U99" s="10" t="str">
        <f ca="1">IFERROR(INDEX(MAESTRO!U:U,_xludf.AGGREGATE(15,6,ROW(MAESTRO!$B$3:$B$1000)/((MAESTRO!$B$3:$B$1000="MILITARES")*(UPPER(MAESTRO!$L$3:$L$1000)="CONFIRMADO")),ROWS($A$3:A99))),"")</f>
        <v/>
      </c>
      <c r="V99" s="10" t="str">
        <f ca="1">IFERROR(INDEX(MAESTRO!V:V,_xludf.AGGREGATE(15,6,ROW(MAESTRO!$B$3:$B$1000)/((MAESTRO!$B$3:$B$1000="MILITARES")*(UPPER(MAESTRO!$L$3:$L$1000)="CONFIRMADO")),ROWS($A$3:A99))),"")</f>
        <v/>
      </c>
      <c r="W99" s="10" t="str">
        <f ca="1">IFERROR(INDEX(MAESTRO!W:W,_xludf.AGGREGATE(15,6,ROW(MAESTRO!$B$3:$B$1000)/((MAESTRO!$B$3:$B$1000="MILITARES")*(UPPER(MAESTRO!$L$3:$L$1000)="CONFIRMADO")),ROWS($A$3:A99))),"")</f>
        <v/>
      </c>
      <c r="X99" s="10" t="str">
        <f ca="1">IFERROR(INDEX(MAESTRO!X:X,_xludf.AGGREGATE(15,6,ROW(MAESTRO!$B$3:$B$1000)/((MAESTRO!$B$3:$B$1000="MILITARES")*(UPPER(MAESTRO!$L$3:$L$1000)="CONFIRMADO")),ROWS($A$3:A99))),"")</f>
        <v/>
      </c>
    </row>
    <row r="100" spans="1:24" ht="22.05" customHeight="1">
      <c r="A100" s="15" t="str">
        <f ca="1">IFERROR(INDEX(MAESTRO!A:A,_xludf.AGGREGATE(15,6,ROW(MAESTRO!$B$3:$B$1000)/((MAESTRO!$B$3:$B$1000="MILITARES")*(UPPER(MAESTRO!$L$3:$L$1000)="CONFIRMADO")),ROWS($A$3:A100))),"")</f>
        <v/>
      </c>
      <c r="B100" s="15" t="str">
        <f ca="1">IFERROR(INDEX(MAESTRO!B:B,_xludf.AGGREGATE(15,6,ROW(MAESTRO!$B$3:$B$1000)/((MAESTRO!$B$3:$B$1000="MILITARES")*(UPPER(MAESTRO!$L$3:$L$1000)="CONFIRMADO")),ROWS($A$3:A100))),"")</f>
        <v/>
      </c>
      <c r="C100" s="15" t="str">
        <f ca="1">IFERROR(INDEX(MAESTRO!C:C,_xludf.AGGREGATE(15,6,ROW(MAESTRO!$B$3:$B$1000)/((MAESTRO!$B$3:$B$1000="MILITARES")*(UPPER(MAESTRO!$L$3:$L$1000)="CONFIRMADO")),ROWS($A$3:A100))),"")</f>
        <v/>
      </c>
      <c r="D100" s="15" t="str">
        <f ca="1">IFERROR(INDEX(MAESTRO!D:D,_xludf.AGGREGATE(15,6,ROW(MAESTRO!$B$3:$B$1000)/((MAESTRO!$B$3:$B$1000="MILITARES")*(UPPER(MAESTRO!$L$3:$L$1000)="CONFIRMADO")),ROWS($A$3:A100))),"")</f>
        <v/>
      </c>
      <c r="E100" s="15" t="str">
        <f ca="1">IFERROR(INDEX(MAESTRO!E:E,_xludf.AGGREGATE(15,6,ROW(MAESTRO!$B$3:$B$1000)/((MAESTRO!$B$3:$B$1000="MILITARES")*(UPPER(MAESTRO!$L$3:$L$1000)="CONFIRMADO")),ROWS($A$3:A100))),"")</f>
        <v/>
      </c>
      <c r="F100" s="15" t="str">
        <f ca="1">IFERROR(INDEX(MAESTRO!F:F,_xludf.AGGREGATE(15,6,ROW(MAESTRO!$B$3:$B$1000)/((MAESTRO!$B$3:$B$1000="MILITARES")*(UPPER(MAESTRO!$L$3:$L$1000)="CONFIRMADO")),ROWS($A$3:A100))),"")</f>
        <v/>
      </c>
      <c r="G100" s="15" t="str">
        <f ca="1">IFERROR(INDEX(MAESTRO!G:G,_xludf.AGGREGATE(15,6,ROW(MAESTRO!$B$3:$B$1000)/((MAESTRO!$B$3:$B$1000="MILITARES")*(UPPER(MAESTRO!$L$3:$L$1000)="CONFIRMADO")),ROWS($A$3:A100))),"")</f>
        <v/>
      </c>
      <c r="H100" s="15" t="str">
        <f ca="1">IFERROR(INDEX(MAESTRO!H:H,_xludf.AGGREGATE(15,6,ROW(MAESTRO!$B$3:$B$1000)/((MAESTRO!$B$3:$B$1000="MILITARES")*(UPPER(MAESTRO!$L$3:$L$1000)="CONFIRMADO")),ROWS($A$3:A100))),"")</f>
        <v/>
      </c>
      <c r="I100" s="15" t="str">
        <f ca="1">IFERROR(INDEX(MAESTRO!I:I,_xludf.AGGREGATE(15,6,ROW(MAESTRO!$B$3:$B$1000)/((MAESTRO!$B$3:$B$1000="MILITARES")*(UPPER(MAESTRO!$L$3:$L$1000)="CONFIRMADO")),ROWS($A$3:A100))),"")</f>
        <v/>
      </c>
      <c r="J100" s="15" t="str">
        <f ca="1">IFERROR(INDEX(MAESTRO!J:J,_xludf.AGGREGATE(15,6,ROW(MAESTRO!$B$3:$B$1000)/((MAESTRO!$B$3:$B$1000="MILITARES")*(UPPER(MAESTRO!$L$3:$L$1000)="CONFIRMADO")),ROWS($A$3:A100))),"")</f>
        <v/>
      </c>
      <c r="K100" s="15" t="str">
        <f ca="1">IFERROR(INDEX(MAESTRO!K:K,_xludf.AGGREGATE(15,6,ROW(MAESTRO!$B$3:$B$1000)/((MAESTRO!$B$3:$B$1000="MILITARES")*(UPPER(MAESTRO!$L$3:$L$1000)="CONFIRMADO")),ROWS($A$3:A100))),"")</f>
        <v/>
      </c>
      <c r="L100" s="15" t="str">
        <f ca="1">IFERROR(INDEX(MAESTRO!L:L,_xludf.AGGREGATE(15,6,ROW(MAESTRO!$B$3:$B$1000)/((MAESTRO!$B$3:$B$1000="MILITARES")*(UPPER(MAESTRO!$L$3:$L$1000)="CONFIRMADO")),ROWS($A$3:A100))),"")</f>
        <v/>
      </c>
      <c r="M100" s="15" t="str">
        <f ca="1">IFERROR(INDEX(MAESTRO!M:M,_xludf.AGGREGATE(15,6,ROW(MAESTRO!$B$3:$B$1000)/((MAESTRO!$B$3:$B$1000="MILITARES")*(UPPER(MAESTRO!$L$3:$L$1000)="CONFIRMADO")),ROWS($A$3:A100))),"")</f>
        <v/>
      </c>
      <c r="N100" s="15" t="str">
        <f ca="1">IFERROR(INDEX(MAESTRO!N:N,_xludf.AGGREGATE(15,6,ROW(MAESTRO!$B$3:$B$1000)/((MAESTRO!$B$3:$B$1000="MILITARES")*(UPPER(MAESTRO!$L$3:$L$1000)="CONFIRMADO")),ROWS($A$3:A100))),"")</f>
        <v/>
      </c>
      <c r="O100" s="15" t="str">
        <f ca="1">IFERROR(INDEX(MAESTRO!O:O,_xludf.AGGREGATE(15,6,ROW(MAESTRO!$B$3:$B$1000)/((MAESTRO!$B$3:$B$1000="MILITARES")*(UPPER(MAESTRO!$L$3:$L$1000)="CONFIRMADO")),ROWS($A$3:A100))),"")</f>
        <v/>
      </c>
      <c r="P100" s="15" t="str">
        <f ca="1">IFERROR(INDEX(MAESTRO!P:P,_xludf.AGGREGATE(15,6,ROW(MAESTRO!$B$3:$B$1000)/((MAESTRO!$B$3:$B$1000="MILITARES")*(UPPER(MAESTRO!$L$3:$L$1000)="CONFIRMADO")),ROWS($A$3:A100))),"")</f>
        <v/>
      </c>
      <c r="Q100" s="15" t="str">
        <f ca="1">IFERROR(INDEX(MAESTRO!Q:Q,_xludf.AGGREGATE(15,6,ROW(MAESTRO!$B$3:$B$1000)/((MAESTRO!$B$3:$B$1000="MILITARES")*(UPPER(MAESTRO!$L$3:$L$1000)="CONFIRMADO")),ROWS($A$3:A100))),"")</f>
        <v/>
      </c>
      <c r="R100" s="15" t="str">
        <f ca="1">IFERROR(INDEX(MAESTRO!R:R,_xludf.AGGREGATE(15,6,ROW(MAESTRO!$B$3:$B$1000)/((MAESTRO!$B$3:$B$1000="MILITARES")*(UPPER(MAESTRO!$L$3:$L$1000)="CONFIRMADO")),ROWS($A$3:A100))),"")</f>
        <v/>
      </c>
      <c r="S100" s="15" t="str">
        <f ca="1">IFERROR(INDEX(MAESTRO!S:S,_xludf.AGGREGATE(15,6,ROW(MAESTRO!$B$3:$B$1000)/((MAESTRO!$B$3:$B$1000="MILITARES")*(UPPER(MAESTRO!$L$3:$L$1000)="CONFIRMADO")),ROWS($A$3:A100))),"")</f>
        <v/>
      </c>
      <c r="T100" s="15" t="str">
        <f ca="1">IFERROR(INDEX(MAESTRO!T:T,_xludf.AGGREGATE(15,6,ROW(MAESTRO!$B$3:$B$1000)/((MAESTRO!$B$3:$B$1000="MILITARES")*(UPPER(MAESTRO!$L$3:$L$1000)="CONFIRMADO")),ROWS($A$3:A100))),"")</f>
        <v/>
      </c>
      <c r="U100" s="15" t="str">
        <f ca="1">IFERROR(INDEX(MAESTRO!U:U,_xludf.AGGREGATE(15,6,ROW(MAESTRO!$B$3:$B$1000)/((MAESTRO!$B$3:$B$1000="MILITARES")*(UPPER(MAESTRO!$L$3:$L$1000)="CONFIRMADO")),ROWS($A$3:A100))),"")</f>
        <v/>
      </c>
      <c r="V100" s="15" t="str">
        <f ca="1">IFERROR(INDEX(MAESTRO!V:V,_xludf.AGGREGATE(15,6,ROW(MAESTRO!$B$3:$B$1000)/((MAESTRO!$B$3:$B$1000="MILITARES")*(UPPER(MAESTRO!$L$3:$L$1000)="CONFIRMADO")),ROWS($A$3:A100))),"")</f>
        <v/>
      </c>
      <c r="W100" s="15" t="str">
        <f ca="1">IFERROR(INDEX(MAESTRO!W:W,_xludf.AGGREGATE(15,6,ROW(MAESTRO!$B$3:$B$1000)/((MAESTRO!$B$3:$B$1000="MILITARES")*(UPPER(MAESTRO!$L$3:$L$1000)="CONFIRMADO")),ROWS($A$3:A100))),"")</f>
        <v/>
      </c>
      <c r="X100" s="15" t="str">
        <f ca="1">IFERROR(INDEX(MAESTRO!X:X,_xludf.AGGREGATE(15,6,ROW(MAESTRO!$B$3:$B$1000)/((MAESTRO!$B$3:$B$1000="MILITARES")*(UPPER(MAESTRO!$L$3:$L$1000)="CONFIRMADO")),ROWS($A$3:A100))),"")</f>
        <v/>
      </c>
    </row>
    <row r="101" spans="1:24" ht="22.05" customHeight="1">
      <c r="A101" s="10" t="str">
        <f ca="1">IFERROR(INDEX(MAESTRO!A:A,_xludf.AGGREGATE(15,6,ROW(MAESTRO!$B$3:$B$1000)/((MAESTRO!$B$3:$B$1000="MILITARES")*(UPPER(MAESTRO!$L$3:$L$1000)="CONFIRMADO")),ROWS($A$3:A101))),"")</f>
        <v/>
      </c>
      <c r="B101" s="10" t="str">
        <f ca="1">IFERROR(INDEX(MAESTRO!B:B,_xludf.AGGREGATE(15,6,ROW(MAESTRO!$B$3:$B$1000)/((MAESTRO!$B$3:$B$1000="MILITARES")*(UPPER(MAESTRO!$L$3:$L$1000)="CONFIRMADO")),ROWS($A$3:A101))),"")</f>
        <v/>
      </c>
      <c r="C101" s="10" t="str">
        <f ca="1">IFERROR(INDEX(MAESTRO!C:C,_xludf.AGGREGATE(15,6,ROW(MAESTRO!$B$3:$B$1000)/((MAESTRO!$B$3:$B$1000="MILITARES")*(UPPER(MAESTRO!$L$3:$L$1000)="CONFIRMADO")),ROWS($A$3:A101))),"")</f>
        <v/>
      </c>
      <c r="D101" s="10" t="str">
        <f ca="1">IFERROR(INDEX(MAESTRO!D:D,_xludf.AGGREGATE(15,6,ROW(MAESTRO!$B$3:$B$1000)/((MAESTRO!$B$3:$B$1000="MILITARES")*(UPPER(MAESTRO!$L$3:$L$1000)="CONFIRMADO")),ROWS($A$3:A101))),"")</f>
        <v/>
      </c>
      <c r="E101" s="10" t="str">
        <f ca="1">IFERROR(INDEX(MAESTRO!E:E,_xludf.AGGREGATE(15,6,ROW(MAESTRO!$B$3:$B$1000)/((MAESTRO!$B$3:$B$1000="MILITARES")*(UPPER(MAESTRO!$L$3:$L$1000)="CONFIRMADO")),ROWS($A$3:A101))),"")</f>
        <v/>
      </c>
      <c r="F101" s="10" t="str">
        <f ca="1">IFERROR(INDEX(MAESTRO!F:F,_xludf.AGGREGATE(15,6,ROW(MAESTRO!$B$3:$B$1000)/((MAESTRO!$B$3:$B$1000="MILITARES")*(UPPER(MAESTRO!$L$3:$L$1000)="CONFIRMADO")),ROWS($A$3:A101))),"")</f>
        <v/>
      </c>
      <c r="G101" s="10" t="str">
        <f ca="1">IFERROR(INDEX(MAESTRO!G:G,_xludf.AGGREGATE(15,6,ROW(MAESTRO!$B$3:$B$1000)/((MAESTRO!$B$3:$B$1000="MILITARES")*(UPPER(MAESTRO!$L$3:$L$1000)="CONFIRMADO")),ROWS($A$3:A101))),"")</f>
        <v/>
      </c>
      <c r="H101" s="10" t="str">
        <f ca="1">IFERROR(INDEX(MAESTRO!H:H,_xludf.AGGREGATE(15,6,ROW(MAESTRO!$B$3:$B$1000)/((MAESTRO!$B$3:$B$1000="MILITARES")*(UPPER(MAESTRO!$L$3:$L$1000)="CONFIRMADO")),ROWS($A$3:A101))),"")</f>
        <v/>
      </c>
      <c r="I101" s="10" t="str">
        <f ca="1">IFERROR(INDEX(MAESTRO!I:I,_xludf.AGGREGATE(15,6,ROW(MAESTRO!$B$3:$B$1000)/((MAESTRO!$B$3:$B$1000="MILITARES")*(UPPER(MAESTRO!$L$3:$L$1000)="CONFIRMADO")),ROWS($A$3:A101))),"")</f>
        <v/>
      </c>
      <c r="J101" s="10" t="str">
        <f ca="1">IFERROR(INDEX(MAESTRO!J:J,_xludf.AGGREGATE(15,6,ROW(MAESTRO!$B$3:$B$1000)/((MAESTRO!$B$3:$B$1000="MILITARES")*(UPPER(MAESTRO!$L$3:$L$1000)="CONFIRMADO")),ROWS($A$3:A101))),"")</f>
        <v/>
      </c>
      <c r="K101" s="10" t="str">
        <f ca="1">IFERROR(INDEX(MAESTRO!K:K,_xludf.AGGREGATE(15,6,ROW(MAESTRO!$B$3:$B$1000)/((MAESTRO!$B$3:$B$1000="MILITARES")*(UPPER(MAESTRO!$L$3:$L$1000)="CONFIRMADO")),ROWS($A$3:A101))),"")</f>
        <v/>
      </c>
      <c r="L101" s="10" t="str">
        <f ca="1">IFERROR(INDEX(MAESTRO!L:L,_xludf.AGGREGATE(15,6,ROW(MAESTRO!$B$3:$B$1000)/((MAESTRO!$B$3:$B$1000="MILITARES")*(UPPER(MAESTRO!$L$3:$L$1000)="CONFIRMADO")),ROWS($A$3:A101))),"")</f>
        <v/>
      </c>
      <c r="M101" s="10" t="str">
        <f ca="1">IFERROR(INDEX(MAESTRO!M:M,_xludf.AGGREGATE(15,6,ROW(MAESTRO!$B$3:$B$1000)/((MAESTRO!$B$3:$B$1000="MILITARES")*(UPPER(MAESTRO!$L$3:$L$1000)="CONFIRMADO")),ROWS($A$3:A101))),"")</f>
        <v/>
      </c>
      <c r="N101" s="10" t="str">
        <f ca="1">IFERROR(INDEX(MAESTRO!N:N,_xludf.AGGREGATE(15,6,ROW(MAESTRO!$B$3:$B$1000)/((MAESTRO!$B$3:$B$1000="MILITARES")*(UPPER(MAESTRO!$L$3:$L$1000)="CONFIRMADO")),ROWS($A$3:A101))),"")</f>
        <v/>
      </c>
      <c r="O101" s="10" t="str">
        <f ca="1">IFERROR(INDEX(MAESTRO!O:O,_xludf.AGGREGATE(15,6,ROW(MAESTRO!$B$3:$B$1000)/((MAESTRO!$B$3:$B$1000="MILITARES")*(UPPER(MAESTRO!$L$3:$L$1000)="CONFIRMADO")),ROWS($A$3:A101))),"")</f>
        <v/>
      </c>
      <c r="P101" s="10" t="str">
        <f ca="1">IFERROR(INDEX(MAESTRO!P:P,_xludf.AGGREGATE(15,6,ROW(MAESTRO!$B$3:$B$1000)/((MAESTRO!$B$3:$B$1000="MILITARES")*(UPPER(MAESTRO!$L$3:$L$1000)="CONFIRMADO")),ROWS($A$3:A101))),"")</f>
        <v/>
      </c>
      <c r="Q101" s="10" t="str">
        <f ca="1">IFERROR(INDEX(MAESTRO!Q:Q,_xludf.AGGREGATE(15,6,ROW(MAESTRO!$B$3:$B$1000)/((MAESTRO!$B$3:$B$1000="MILITARES")*(UPPER(MAESTRO!$L$3:$L$1000)="CONFIRMADO")),ROWS($A$3:A101))),"")</f>
        <v/>
      </c>
      <c r="R101" s="10" t="str">
        <f ca="1">IFERROR(INDEX(MAESTRO!R:R,_xludf.AGGREGATE(15,6,ROW(MAESTRO!$B$3:$B$1000)/((MAESTRO!$B$3:$B$1000="MILITARES")*(UPPER(MAESTRO!$L$3:$L$1000)="CONFIRMADO")),ROWS($A$3:A101))),"")</f>
        <v/>
      </c>
      <c r="S101" s="10" t="str">
        <f ca="1">IFERROR(INDEX(MAESTRO!S:S,_xludf.AGGREGATE(15,6,ROW(MAESTRO!$B$3:$B$1000)/((MAESTRO!$B$3:$B$1000="MILITARES")*(UPPER(MAESTRO!$L$3:$L$1000)="CONFIRMADO")),ROWS($A$3:A101))),"")</f>
        <v/>
      </c>
      <c r="T101" s="10" t="str">
        <f ca="1">IFERROR(INDEX(MAESTRO!T:T,_xludf.AGGREGATE(15,6,ROW(MAESTRO!$B$3:$B$1000)/((MAESTRO!$B$3:$B$1000="MILITARES")*(UPPER(MAESTRO!$L$3:$L$1000)="CONFIRMADO")),ROWS($A$3:A101))),"")</f>
        <v/>
      </c>
      <c r="U101" s="10" t="str">
        <f ca="1">IFERROR(INDEX(MAESTRO!U:U,_xludf.AGGREGATE(15,6,ROW(MAESTRO!$B$3:$B$1000)/((MAESTRO!$B$3:$B$1000="MILITARES")*(UPPER(MAESTRO!$L$3:$L$1000)="CONFIRMADO")),ROWS($A$3:A101))),"")</f>
        <v/>
      </c>
      <c r="V101" s="10" t="str">
        <f ca="1">IFERROR(INDEX(MAESTRO!V:V,_xludf.AGGREGATE(15,6,ROW(MAESTRO!$B$3:$B$1000)/((MAESTRO!$B$3:$B$1000="MILITARES")*(UPPER(MAESTRO!$L$3:$L$1000)="CONFIRMADO")),ROWS($A$3:A101))),"")</f>
        <v/>
      </c>
      <c r="W101" s="10" t="str">
        <f ca="1">IFERROR(INDEX(MAESTRO!W:W,_xludf.AGGREGATE(15,6,ROW(MAESTRO!$B$3:$B$1000)/((MAESTRO!$B$3:$B$1000="MILITARES")*(UPPER(MAESTRO!$L$3:$L$1000)="CONFIRMADO")),ROWS($A$3:A101))),"")</f>
        <v/>
      </c>
      <c r="X101" s="10" t="str">
        <f ca="1">IFERROR(INDEX(MAESTRO!X:X,_xludf.AGGREGATE(15,6,ROW(MAESTRO!$B$3:$B$1000)/((MAESTRO!$B$3:$B$1000="MILITARES")*(UPPER(MAESTRO!$L$3:$L$1000)="CONFIRMADO")),ROWS($A$3:A101))),"")</f>
        <v/>
      </c>
    </row>
    <row r="102" spans="1:24" ht="22.05" customHeight="1">
      <c r="A102" s="15" t="str">
        <f ca="1">IFERROR(INDEX(MAESTRO!A:A,_xludf.AGGREGATE(15,6,ROW(MAESTRO!$B$3:$B$1000)/((MAESTRO!$B$3:$B$1000="MILITARES")*(UPPER(MAESTRO!$L$3:$L$1000)="CONFIRMADO")),ROWS($A$3:A102))),"")</f>
        <v/>
      </c>
      <c r="B102" s="15" t="str">
        <f ca="1">IFERROR(INDEX(MAESTRO!B:B,_xludf.AGGREGATE(15,6,ROW(MAESTRO!$B$3:$B$1000)/((MAESTRO!$B$3:$B$1000="MILITARES")*(UPPER(MAESTRO!$L$3:$L$1000)="CONFIRMADO")),ROWS($A$3:A102))),"")</f>
        <v/>
      </c>
      <c r="C102" s="15" t="str">
        <f ca="1">IFERROR(INDEX(MAESTRO!C:C,_xludf.AGGREGATE(15,6,ROW(MAESTRO!$B$3:$B$1000)/((MAESTRO!$B$3:$B$1000="MILITARES")*(UPPER(MAESTRO!$L$3:$L$1000)="CONFIRMADO")),ROWS($A$3:A102))),"")</f>
        <v/>
      </c>
      <c r="D102" s="15" t="str">
        <f ca="1">IFERROR(INDEX(MAESTRO!D:D,_xludf.AGGREGATE(15,6,ROW(MAESTRO!$B$3:$B$1000)/((MAESTRO!$B$3:$B$1000="MILITARES")*(UPPER(MAESTRO!$L$3:$L$1000)="CONFIRMADO")),ROWS($A$3:A102))),"")</f>
        <v/>
      </c>
      <c r="E102" s="15" t="str">
        <f ca="1">IFERROR(INDEX(MAESTRO!E:E,_xludf.AGGREGATE(15,6,ROW(MAESTRO!$B$3:$B$1000)/((MAESTRO!$B$3:$B$1000="MILITARES")*(UPPER(MAESTRO!$L$3:$L$1000)="CONFIRMADO")),ROWS($A$3:A102))),"")</f>
        <v/>
      </c>
      <c r="F102" s="15" t="str">
        <f ca="1">IFERROR(INDEX(MAESTRO!F:F,_xludf.AGGREGATE(15,6,ROW(MAESTRO!$B$3:$B$1000)/((MAESTRO!$B$3:$B$1000="MILITARES")*(UPPER(MAESTRO!$L$3:$L$1000)="CONFIRMADO")),ROWS($A$3:A102))),"")</f>
        <v/>
      </c>
      <c r="G102" s="15" t="str">
        <f ca="1">IFERROR(INDEX(MAESTRO!G:G,_xludf.AGGREGATE(15,6,ROW(MAESTRO!$B$3:$B$1000)/((MAESTRO!$B$3:$B$1000="MILITARES")*(UPPER(MAESTRO!$L$3:$L$1000)="CONFIRMADO")),ROWS($A$3:A102))),"")</f>
        <v/>
      </c>
      <c r="H102" s="15" t="str">
        <f ca="1">IFERROR(INDEX(MAESTRO!H:H,_xludf.AGGREGATE(15,6,ROW(MAESTRO!$B$3:$B$1000)/((MAESTRO!$B$3:$B$1000="MILITARES")*(UPPER(MAESTRO!$L$3:$L$1000)="CONFIRMADO")),ROWS($A$3:A102))),"")</f>
        <v/>
      </c>
      <c r="I102" s="15" t="str">
        <f ca="1">IFERROR(INDEX(MAESTRO!I:I,_xludf.AGGREGATE(15,6,ROW(MAESTRO!$B$3:$B$1000)/((MAESTRO!$B$3:$B$1000="MILITARES")*(UPPER(MAESTRO!$L$3:$L$1000)="CONFIRMADO")),ROWS($A$3:A102))),"")</f>
        <v/>
      </c>
      <c r="J102" s="15" t="str">
        <f ca="1">IFERROR(INDEX(MAESTRO!J:J,_xludf.AGGREGATE(15,6,ROW(MAESTRO!$B$3:$B$1000)/((MAESTRO!$B$3:$B$1000="MILITARES")*(UPPER(MAESTRO!$L$3:$L$1000)="CONFIRMADO")),ROWS($A$3:A102))),"")</f>
        <v/>
      </c>
      <c r="K102" s="15" t="str">
        <f ca="1">IFERROR(INDEX(MAESTRO!K:K,_xludf.AGGREGATE(15,6,ROW(MAESTRO!$B$3:$B$1000)/((MAESTRO!$B$3:$B$1000="MILITARES")*(UPPER(MAESTRO!$L$3:$L$1000)="CONFIRMADO")),ROWS($A$3:A102))),"")</f>
        <v/>
      </c>
      <c r="L102" s="15" t="str">
        <f ca="1">IFERROR(INDEX(MAESTRO!L:L,_xludf.AGGREGATE(15,6,ROW(MAESTRO!$B$3:$B$1000)/((MAESTRO!$B$3:$B$1000="MILITARES")*(UPPER(MAESTRO!$L$3:$L$1000)="CONFIRMADO")),ROWS($A$3:A102))),"")</f>
        <v/>
      </c>
      <c r="M102" s="15" t="str">
        <f ca="1">IFERROR(INDEX(MAESTRO!M:M,_xludf.AGGREGATE(15,6,ROW(MAESTRO!$B$3:$B$1000)/((MAESTRO!$B$3:$B$1000="MILITARES")*(UPPER(MAESTRO!$L$3:$L$1000)="CONFIRMADO")),ROWS($A$3:A102))),"")</f>
        <v/>
      </c>
      <c r="N102" s="15" t="str">
        <f ca="1">IFERROR(INDEX(MAESTRO!N:N,_xludf.AGGREGATE(15,6,ROW(MAESTRO!$B$3:$B$1000)/((MAESTRO!$B$3:$B$1000="MILITARES")*(UPPER(MAESTRO!$L$3:$L$1000)="CONFIRMADO")),ROWS($A$3:A102))),"")</f>
        <v/>
      </c>
      <c r="O102" s="15" t="str">
        <f ca="1">IFERROR(INDEX(MAESTRO!O:O,_xludf.AGGREGATE(15,6,ROW(MAESTRO!$B$3:$B$1000)/((MAESTRO!$B$3:$B$1000="MILITARES")*(UPPER(MAESTRO!$L$3:$L$1000)="CONFIRMADO")),ROWS($A$3:A102))),"")</f>
        <v/>
      </c>
      <c r="P102" s="15" t="str">
        <f ca="1">IFERROR(INDEX(MAESTRO!P:P,_xludf.AGGREGATE(15,6,ROW(MAESTRO!$B$3:$B$1000)/((MAESTRO!$B$3:$B$1000="MILITARES")*(UPPER(MAESTRO!$L$3:$L$1000)="CONFIRMADO")),ROWS($A$3:A102))),"")</f>
        <v/>
      </c>
      <c r="Q102" s="15" t="str">
        <f ca="1">IFERROR(INDEX(MAESTRO!Q:Q,_xludf.AGGREGATE(15,6,ROW(MAESTRO!$B$3:$B$1000)/((MAESTRO!$B$3:$B$1000="MILITARES")*(UPPER(MAESTRO!$L$3:$L$1000)="CONFIRMADO")),ROWS($A$3:A102))),"")</f>
        <v/>
      </c>
      <c r="R102" s="15" t="str">
        <f ca="1">IFERROR(INDEX(MAESTRO!R:R,_xludf.AGGREGATE(15,6,ROW(MAESTRO!$B$3:$B$1000)/((MAESTRO!$B$3:$B$1000="MILITARES")*(UPPER(MAESTRO!$L$3:$L$1000)="CONFIRMADO")),ROWS($A$3:A102))),"")</f>
        <v/>
      </c>
      <c r="S102" s="15" t="str">
        <f ca="1">IFERROR(INDEX(MAESTRO!S:S,_xludf.AGGREGATE(15,6,ROW(MAESTRO!$B$3:$B$1000)/((MAESTRO!$B$3:$B$1000="MILITARES")*(UPPER(MAESTRO!$L$3:$L$1000)="CONFIRMADO")),ROWS($A$3:A102))),"")</f>
        <v/>
      </c>
      <c r="T102" s="15" t="str">
        <f ca="1">IFERROR(INDEX(MAESTRO!T:T,_xludf.AGGREGATE(15,6,ROW(MAESTRO!$B$3:$B$1000)/((MAESTRO!$B$3:$B$1000="MILITARES")*(UPPER(MAESTRO!$L$3:$L$1000)="CONFIRMADO")),ROWS($A$3:A102))),"")</f>
        <v/>
      </c>
      <c r="U102" s="15" t="str">
        <f ca="1">IFERROR(INDEX(MAESTRO!U:U,_xludf.AGGREGATE(15,6,ROW(MAESTRO!$B$3:$B$1000)/((MAESTRO!$B$3:$B$1000="MILITARES")*(UPPER(MAESTRO!$L$3:$L$1000)="CONFIRMADO")),ROWS($A$3:A102))),"")</f>
        <v/>
      </c>
      <c r="V102" s="15" t="str">
        <f ca="1">IFERROR(INDEX(MAESTRO!V:V,_xludf.AGGREGATE(15,6,ROW(MAESTRO!$B$3:$B$1000)/((MAESTRO!$B$3:$B$1000="MILITARES")*(UPPER(MAESTRO!$L$3:$L$1000)="CONFIRMADO")),ROWS($A$3:A102))),"")</f>
        <v/>
      </c>
      <c r="W102" s="15" t="str">
        <f ca="1">IFERROR(INDEX(MAESTRO!W:W,_xludf.AGGREGATE(15,6,ROW(MAESTRO!$B$3:$B$1000)/((MAESTRO!$B$3:$B$1000="MILITARES")*(UPPER(MAESTRO!$L$3:$L$1000)="CONFIRMADO")),ROWS($A$3:A102))),"")</f>
        <v/>
      </c>
      <c r="X102" s="15" t="str">
        <f ca="1">IFERROR(INDEX(MAESTRO!X:X,_xludf.AGGREGATE(15,6,ROW(MAESTRO!$B$3:$B$1000)/((MAESTRO!$B$3:$B$1000="MILITARES")*(UPPER(MAESTRO!$L$3:$L$1000)="CONFIRMADO")),ROWS($A$3:A102))),"")</f>
        <v/>
      </c>
    </row>
    <row r="103" spans="1:24" ht="22.05" customHeight="1">
      <c r="A103" s="10" t="str">
        <f ca="1">IFERROR(INDEX(MAESTRO!A:A,_xludf.AGGREGATE(15,6,ROW(MAESTRO!$B$3:$B$1000)/((MAESTRO!$B$3:$B$1000="MILITARES")*(UPPER(MAESTRO!$L$3:$L$1000)="CONFIRMADO")),ROWS($A$3:A103))),"")</f>
        <v/>
      </c>
      <c r="B103" s="10" t="str">
        <f ca="1">IFERROR(INDEX(MAESTRO!B:B,_xludf.AGGREGATE(15,6,ROW(MAESTRO!$B$3:$B$1000)/((MAESTRO!$B$3:$B$1000="MILITARES")*(UPPER(MAESTRO!$L$3:$L$1000)="CONFIRMADO")),ROWS($A$3:A103))),"")</f>
        <v/>
      </c>
      <c r="C103" s="10" t="str">
        <f ca="1">IFERROR(INDEX(MAESTRO!C:C,_xludf.AGGREGATE(15,6,ROW(MAESTRO!$B$3:$B$1000)/((MAESTRO!$B$3:$B$1000="MILITARES")*(UPPER(MAESTRO!$L$3:$L$1000)="CONFIRMADO")),ROWS($A$3:A103))),"")</f>
        <v/>
      </c>
      <c r="D103" s="10" t="str">
        <f ca="1">IFERROR(INDEX(MAESTRO!D:D,_xludf.AGGREGATE(15,6,ROW(MAESTRO!$B$3:$B$1000)/((MAESTRO!$B$3:$B$1000="MILITARES")*(UPPER(MAESTRO!$L$3:$L$1000)="CONFIRMADO")),ROWS($A$3:A103))),"")</f>
        <v/>
      </c>
      <c r="E103" s="10" t="str">
        <f ca="1">IFERROR(INDEX(MAESTRO!E:E,_xludf.AGGREGATE(15,6,ROW(MAESTRO!$B$3:$B$1000)/((MAESTRO!$B$3:$B$1000="MILITARES")*(UPPER(MAESTRO!$L$3:$L$1000)="CONFIRMADO")),ROWS($A$3:A103))),"")</f>
        <v/>
      </c>
      <c r="F103" s="10" t="str">
        <f ca="1">IFERROR(INDEX(MAESTRO!F:F,_xludf.AGGREGATE(15,6,ROW(MAESTRO!$B$3:$B$1000)/((MAESTRO!$B$3:$B$1000="MILITARES")*(UPPER(MAESTRO!$L$3:$L$1000)="CONFIRMADO")),ROWS($A$3:A103))),"")</f>
        <v/>
      </c>
      <c r="G103" s="10" t="str">
        <f ca="1">IFERROR(INDEX(MAESTRO!G:G,_xludf.AGGREGATE(15,6,ROW(MAESTRO!$B$3:$B$1000)/((MAESTRO!$B$3:$B$1000="MILITARES")*(UPPER(MAESTRO!$L$3:$L$1000)="CONFIRMADO")),ROWS($A$3:A103))),"")</f>
        <v/>
      </c>
      <c r="H103" s="10" t="str">
        <f ca="1">IFERROR(INDEX(MAESTRO!H:H,_xludf.AGGREGATE(15,6,ROW(MAESTRO!$B$3:$B$1000)/((MAESTRO!$B$3:$B$1000="MILITARES")*(UPPER(MAESTRO!$L$3:$L$1000)="CONFIRMADO")),ROWS($A$3:A103))),"")</f>
        <v/>
      </c>
      <c r="I103" s="10" t="str">
        <f ca="1">IFERROR(INDEX(MAESTRO!I:I,_xludf.AGGREGATE(15,6,ROW(MAESTRO!$B$3:$B$1000)/((MAESTRO!$B$3:$B$1000="MILITARES")*(UPPER(MAESTRO!$L$3:$L$1000)="CONFIRMADO")),ROWS($A$3:A103))),"")</f>
        <v/>
      </c>
      <c r="J103" s="10" t="str">
        <f ca="1">IFERROR(INDEX(MAESTRO!J:J,_xludf.AGGREGATE(15,6,ROW(MAESTRO!$B$3:$B$1000)/((MAESTRO!$B$3:$B$1000="MILITARES")*(UPPER(MAESTRO!$L$3:$L$1000)="CONFIRMADO")),ROWS($A$3:A103))),"")</f>
        <v/>
      </c>
      <c r="K103" s="10" t="str">
        <f ca="1">IFERROR(INDEX(MAESTRO!K:K,_xludf.AGGREGATE(15,6,ROW(MAESTRO!$B$3:$B$1000)/((MAESTRO!$B$3:$B$1000="MILITARES")*(UPPER(MAESTRO!$L$3:$L$1000)="CONFIRMADO")),ROWS($A$3:A103))),"")</f>
        <v/>
      </c>
      <c r="L103" s="10" t="str">
        <f ca="1">IFERROR(INDEX(MAESTRO!L:L,_xludf.AGGREGATE(15,6,ROW(MAESTRO!$B$3:$B$1000)/((MAESTRO!$B$3:$B$1000="MILITARES")*(UPPER(MAESTRO!$L$3:$L$1000)="CONFIRMADO")),ROWS($A$3:A103))),"")</f>
        <v/>
      </c>
      <c r="M103" s="10" t="str">
        <f ca="1">IFERROR(INDEX(MAESTRO!M:M,_xludf.AGGREGATE(15,6,ROW(MAESTRO!$B$3:$B$1000)/((MAESTRO!$B$3:$B$1000="MILITARES")*(UPPER(MAESTRO!$L$3:$L$1000)="CONFIRMADO")),ROWS($A$3:A103))),"")</f>
        <v/>
      </c>
      <c r="N103" s="10" t="str">
        <f ca="1">IFERROR(INDEX(MAESTRO!N:N,_xludf.AGGREGATE(15,6,ROW(MAESTRO!$B$3:$B$1000)/((MAESTRO!$B$3:$B$1000="MILITARES")*(UPPER(MAESTRO!$L$3:$L$1000)="CONFIRMADO")),ROWS($A$3:A103))),"")</f>
        <v/>
      </c>
      <c r="O103" s="10" t="str">
        <f ca="1">IFERROR(INDEX(MAESTRO!O:O,_xludf.AGGREGATE(15,6,ROW(MAESTRO!$B$3:$B$1000)/((MAESTRO!$B$3:$B$1000="MILITARES")*(UPPER(MAESTRO!$L$3:$L$1000)="CONFIRMADO")),ROWS($A$3:A103))),"")</f>
        <v/>
      </c>
      <c r="P103" s="10" t="str">
        <f ca="1">IFERROR(INDEX(MAESTRO!P:P,_xludf.AGGREGATE(15,6,ROW(MAESTRO!$B$3:$B$1000)/((MAESTRO!$B$3:$B$1000="MILITARES")*(UPPER(MAESTRO!$L$3:$L$1000)="CONFIRMADO")),ROWS($A$3:A103))),"")</f>
        <v/>
      </c>
      <c r="Q103" s="10" t="str">
        <f ca="1">IFERROR(INDEX(MAESTRO!Q:Q,_xludf.AGGREGATE(15,6,ROW(MAESTRO!$B$3:$B$1000)/((MAESTRO!$B$3:$B$1000="MILITARES")*(UPPER(MAESTRO!$L$3:$L$1000)="CONFIRMADO")),ROWS($A$3:A103))),"")</f>
        <v/>
      </c>
      <c r="R103" s="10" t="str">
        <f ca="1">IFERROR(INDEX(MAESTRO!R:R,_xludf.AGGREGATE(15,6,ROW(MAESTRO!$B$3:$B$1000)/((MAESTRO!$B$3:$B$1000="MILITARES")*(UPPER(MAESTRO!$L$3:$L$1000)="CONFIRMADO")),ROWS($A$3:A103))),"")</f>
        <v/>
      </c>
      <c r="S103" s="10" t="str">
        <f ca="1">IFERROR(INDEX(MAESTRO!S:S,_xludf.AGGREGATE(15,6,ROW(MAESTRO!$B$3:$B$1000)/((MAESTRO!$B$3:$B$1000="MILITARES")*(UPPER(MAESTRO!$L$3:$L$1000)="CONFIRMADO")),ROWS($A$3:A103))),"")</f>
        <v/>
      </c>
      <c r="T103" s="10" t="str">
        <f ca="1">IFERROR(INDEX(MAESTRO!T:T,_xludf.AGGREGATE(15,6,ROW(MAESTRO!$B$3:$B$1000)/((MAESTRO!$B$3:$B$1000="MILITARES")*(UPPER(MAESTRO!$L$3:$L$1000)="CONFIRMADO")),ROWS($A$3:A103))),"")</f>
        <v/>
      </c>
      <c r="U103" s="10" t="str">
        <f ca="1">IFERROR(INDEX(MAESTRO!U:U,_xludf.AGGREGATE(15,6,ROW(MAESTRO!$B$3:$B$1000)/((MAESTRO!$B$3:$B$1000="MILITARES")*(UPPER(MAESTRO!$L$3:$L$1000)="CONFIRMADO")),ROWS($A$3:A103))),"")</f>
        <v/>
      </c>
      <c r="V103" s="10" t="str">
        <f ca="1">IFERROR(INDEX(MAESTRO!V:V,_xludf.AGGREGATE(15,6,ROW(MAESTRO!$B$3:$B$1000)/((MAESTRO!$B$3:$B$1000="MILITARES")*(UPPER(MAESTRO!$L$3:$L$1000)="CONFIRMADO")),ROWS($A$3:A103))),"")</f>
        <v/>
      </c>
      <c r="W103" s="10" t="str">
        <f ca="1">IFERROR(INDEX(MAESTRO!W:W,_xludf.AGGREGATE(15,6,ROW(MAESTRO!$B$3:$B$1000)/((MAESTRO!$B$3:$B$1000="MILITARES")*(UPPER(MAESTRO!$L$3:$L$1000)="CONFIRMADO")),ROWS($A$3:A103))),"")</f>
        <v/>
      </c>
      <c r="X103" s="10" t="str">
        <f ca="1">IFERROR(INDEX(MAESTRO!X:X,_xludf.AGGREGATE(15,6,ROW(MAESTRO!$B$3:$B$1000)/((MAESTRO!$B$3:$B$1000="MILITARES")*(UPPER(MAESTRO!$L$3:$L$1000)="CONFIRMADO")),ROWS($A$3:A103))),"")</f>
        <v/>
      </c>
    </row>
    <row r="104" spans="1:24" ht="22.05" customHeight="1">
      <c r="A104" s="15" t="str">
        <f ca="1">IFERROR(INDEX(MAESTRO!A:A,_xludf.AGGREGATE(15,6,ROW(MAESTRO!$B$3:$B$1000)/((MAESTRO!$B$3:$B$1000="MILITARES")*(UPPER(MAESTRO!$L$3:$L$1000)="CONFIRMADO")),ROWS($A$3:A104))),"")</f>
        <v/>
      </c>
      <c r="B104" s="15" t="str">
        <f ca="1">IFERROR(INDEX(MAESTRO!B:B,_xludf.AGGREGATE(15,6,ROW(MAESTRO!$B$3:$B$1000)/((MAESTRO!$B$3:$B$1000="MILITARES")*(UPPER(MAESTRO!$L$3:$L$1000)="CONFIRMADO")),ROWS($A$3:A104))),"")</f>
        <v/>
      </c>
      <c r="C104" s="15" t="str">
        <f ca="1">IFERROR(INDEX(MAESTRO!C:C,_xludf.AGGREGATE(15,6,ROW(MAESTRO!$B$3:$B$1000)/((MAESTRO!$B$3:$B$1000="MILITARES")*(UPPER(MAESTRO!$L$3:$L$1000)="CONFIRMADO")),ROWS($A$3:A104))),"")</f>
        <v/>
      </c>
      <c r="D104" s="15" t="str">
        <f ca="1">IFERROR(INDEX(MAESTRO!D:D,_xludf.AGGREGATE(15,6,ROW(MAESTRO!$B$3:$B$1000)/((MAESTRO!$B$3:$B$1000="MILITARES")*(UPPER(MAESTRO!$L$3:$L$1000)="CONFIRMADO")),ROWS($A$3:A104))),"")</f>
        <v/>
      </c>
      <c r="E104" s="15" t="str">
        <f ca="1">IFERROR(INDEX(MAESTRO!E:E,_xludf.AGGREGATE(15,6,ROW(MAESTRO!$B$3:$B$1000)/((MAESTRO!$B$3:$B$1000="MILITARES")*(UPPER(MAESTRO!$L$3:$L$1000)="CONFIRMADO")),ROWS($A$3:A104))),"")</f>
        <v/>
      </c>
      <c r="F104" s="15" t="str">
        <f ca="1">IFERROR(INDEX(MAESTRO!F:F,_xludf.AGGREGATE(15,6,ROW(MAESTRO!$B$3:$B$1000)/((MAESTRO!$B$3:$B$1000="MILITARES")*(UPPER(MAESTRO!$L$3:$L$1000)="CONFIRMADO")),ROWS($A$3:A104))),"")</f>
        <v/>
      </c>
      <c r="G104" s="15" t="str">
        <f ca="1">IFERROR(INDEX(MAESTRO!G:G,_xludf.AGGREGATE(15,6,ROW(MAESTRO!$B$3:$B$1000)/((MAESTRO!$B$3:$B$1000="MILITARES")*(UPPER(MAESTRO!$L$3:$L$1000)="CONFIRMADO")),ROWS($A$3:A104))),"")</f>
        <v/>
      </c>
      <c r="H104" s="15" t="str">
        <f ca="1">IFERROR(INDEX(MAESTRO!H:H,_xludf.AGGREGATE(15,6,ROW(MAESTRO!$B$3:$B$1000)/((MAESTRO!$B$3:$B$1000="MILITARES")*(UPPER(MAESTRO!$L$3:$L$1000)="CONFIRMADO")),ROWS($A$3:A104))),"")</f>
        <v/>
      </c>
      <c r="I104" s="15" t="str">
        <f ca="1">IFERROR(INDEX(MAESTRO!I:I,_xludf.AGGREGATE(15,6,ROW(MAESTRO!$B$3:$B$1000)/((MAESTRO!$B$3:$B$1000="MILITARES")*(UPPER(MAESTRO!$L$3:$L$1000)="CONFIRMADO")),ROWS($A$3:A104))),"")</f>
        <v/>
      </c>
      <c r="J104" s="15" t="str">
        <f ca="1">IFERROR(INDEX(MAESTRO!J:J,_xludf.AGGREGATE(15,6,ROW(MAESTRO!$B$3:$B$1000)/((MAESTRO!$B$3:$B$1000="MILITARES")*(UPPER(MAESTRO!$L$3:$L$1000)="CONFIRMADO")),ROWS($A$3:A104))),"")</f>
        <v/>
      </c>
      <c r="K104" s="15" t="str">
        <f ca="1">IFERROR(INDEX(MAESTRO!K:K,_xludf.AGGREGATE(15,6,ROW(MAESTRO!$B$3:$B$1000)/((MAESTRO!$B$3:$B$1000="MILITARES")*(UPPER(MAESTRO!$L$3:$L$1000)="CONFIRMADO")),ROWS($A$3:A104))),"")</f>
        <v/>
      </c>
      <c r="L104" s="15" t="str">
        <f ca="1">IFERROR(INDEX(MAESTRO!L:L,_xludf.AGGREGATE(15,6,ROW(MAESTRO!$B$3:$B$1000)/((MAESTRO!$B$3:$B$1000="MILITARES")*(UPPER(MAESTRO!$L$3:$L$1000)="CONFIRMADO")),ROWS($A$3:A104))),"")</f>
        <v/>
      </c>
      <c r="M104" s="15" t="str">
        <f ca="1">IFERROR(INDEX(MAESTRO!M:M,_xludf.AGGREGATE(15,6,ROW(MAESTRO!$B$3:$B$1000)/((MAESTRO!$B$3:$B$1000="MILITARES")*(UPPER(MAESTRO!$L$3:$L$1000)="CONFIRMADO")),ROWS($A$3:A104))),"")</f>
        <v/>
      </c>
      <c r="N104" s="15" t="str">
        <f ca="1">IFERROR(INDEX(MAESTRO!N:N,_xludf.AGGREGATE(15,6,ROW(MAESTRO!$B$3:$B$1000)/((MAESTRO!$B$3:$B$1000="MILITARES")*(UPPER(MAESTRO!$L$3:$L$1000)="CONFIRMADO")),ROWS($A$3:A104))),"")</f>
        <v/>
      </c>
      <c r="O104" s="15" t="str">
        <f ca="1">IFERROR(INDEX(MAESTRO!O:O,_xludf.AGGREGATE(15,6,ROW(MAESTRO!$B$3:$B$1000)/((MAESTRO!$B$3:$B$1000="MILITARES")*(UPPER(MAESTRO!$L$3:$L$1000)="CONFIRMADO")),ROWS($A$3:A104))),"")</f>
        <v/>
      </c>
      <c r="P104" s="15" t="str">
        <f ca="1">IFERROR(INDEX(MAESTRO!P:P,_xludf.AGGREGATE(15,6,ROW(MAESTRO!$B$3:$B$1000)/((MAESTRO!$B$3:$B$1000="MILITARES")*(UPPER(MAESTRO!$L$3:$L$1000)="CONFIRMADO")),ROWS($A$3:A104))),"")</f>
        <v/>
      </c>
      <c r="Q104" s="15" t="str">
        <f ca="1">IFERROR(INDEX(MAESTRO!Q:Q,_xludf.AGGREGATE(15,6,ROW(MAESTRO!$B$3:$B$1000)/((MAESTRO!$B$3:$B$1000="MILITARES")*(UPPER(MAESTRO!$L$3:$L$1000)="CONFIRMADO")),ROWS($A$3:A104))),"")</f>
        <v/>
      </c>
      <c r="R104" s="15" t="str">
        <f ca="1">IFERROR(INDEX(MAESTRO!R:R,_xludf.AGGREGATE(15,6,ROW(MAESTRO!$B$3:$B$1000)/((MAESTRO!$B$3:$B$1000="MILITARES")*(UPPER(MAESTRO!$L$3:$L$1000)="CONFIRMADO")),ROWS($A$3:A104))),"")</f>
        <v/>
      </c>
      <c r="S104" s="15" t="str">
        <f ca="1">IFERROR(INDEX(MAESTRO!S:S,_xludf.AGGREGATE(15,6,ROW(MAESTRO!$B$3:$B$1000)/((MAESTRO!$B$3:$B$1000="MILITARES")*(UPPER(MAESTRO!$L$3:$L$1000)="CONFIRMADO")),ROWS($A$3:A104))),"")</f>
        <v/>
      </c>
      <c r="T104" s="15" t="str">
        <f ca="1">IFERROR(INDEX(MAESTRO!T:T,_xludf.AGGREGATE(15,6,ROW(MAESTRO!$B$3:$B$1000)/((MAESTRO!$B$3:$B$1000="MILITARES")*(UPPER(MAESTRO!$L$3:$L$1000)="CONFIRMADO")),ROWS($A$3:A104))),"")</f>
        <v/>
      </c>
      <c r="U104" s="15" t="str">
        <f ca="1">IFERROR(INDEX(MAESTRO!U:U,_xludf.AGGREGATE(15,6,ROW(MAESTRO!$B$3:$B$1000)/((MAESTRO!$B$3:$B$1000="MILITARES")*(UPPER(MAESTRO!$L$3:$L$1000)="CONFIRMADO")),ROWS($A$3:A104))),"")</f>
        <v/>
      </c>
      <c r="V104" s="15" t="str">
        <f ca="1">IFERROR(INDEX(MAESTRO!V:V,_xludf.AGGREGATE(15,6,ROW(MAESTRO!$B$3:$B$1000)/((MAESTRO!$B$3:$B$1000="MILITARES")*(UPPER(MAESTRO!$L$3:$L$1000)="CONFIRMADO")),ROWS($A$3:A104))),"")</f>
        <v/>
      </c>
      <c r="W104" s="15" t="str">
        <f ca="1">IFERROR(INDEX(MAESTRO!W:W,_xludf.AGGREGATE(15,6,ROW(MAESTRO!$B$3:$B$1000)/((MAESTRO!$B$3:$B$1000="MILITARES")*(UPPER(MAESTRO!$L$3:$L$1000)="CONFIRMADO")),ROWS($A$3:A104))),"")</f>
        <v/>
      </c>
      <c r="X104" s="15" t="str">
        <f ca="1">IFERROR(INDEX(MAESTRO!X:X,_xludf.AGGREGATE(15,6,ROW(MAESTRO!$B$3:$B$1000)/((MAESTRO!$B$3:$B$1000="MILITARES")*(UPPER(MAESTRO!$L$3:$L$1000)="CONFIRMADO")),ROWS($A$3:A104))),"")</f>
        <v/>
      </c>
    </row>
    <row r="105" spans="1:24" ht="22.05" customHeight="1">
      <c r="A105" s="10" t="str">
        <f ca="1">IFERROR(INDEX(MAESTRO!A:A,_xludf.AGGREGATE(15,6,ROW(MAESTRO!$B$3:$B$1000)/((MAESTRO!$B$3:$B$1000="MILITARES")*(UPPER(MAESTRO!$L$3:$L$1000)="CONFIRMADO")),ROWS($A$3:A105))),"")</f>
        <v/>
      </c>
      <c r="B105" s="10" t="str">
        <f ca="1">IFERROR(INDEX(MAESTRO!B:B,_xludf.AGGREGATE(15,6,ROW(MAESTRO!$B$3:$B$1000)/((MAESTRO!$B$3:$B$1000="MILITARES")*(UPPER(MAESTRO!$L$3:$L$1000)="CONFIRMADO")),ROWS($A$3:A105))),"")</f>
        <v/>
      </c>
      <c r="C105" s="10" t="str">
        <f ca="1">IFERROR(INDEX(MAESTRO!C:C,_xludf.AGGREGATE(15,6,ROW(MAESTRO!$B$3:$B$1000)/((MAESTRO!$B$3:$B$1000="MILITARES")*(UPPER(MAESTRO!$L$3:$L$1000)="CONFIRMADO")),ROWS($A$3:A105))),"")</f>
        <v/>
      </c>
      <c r="D105" s="10" t="str">
        <f ca="1">IFERROR(INDEX(MAESTRO!D:D,_xludf.AGGREGATE(15,6,ROW(MAESTRO!$B$3:$B$1000)/((MAESTRO!$B$3:$B$1000="MILITARES")*(UPPER(MAESTRO!$L$3:$L$1000)="CONFIRMADO")),ROWS($A$3:A105))),"")</f>
        <v/>
      </c>
      <c r="E105" s="10" t="str">
        <f ca="1">IFERROR(INDEX(MAESTRO!E:E,_xludf.AGGREGATE(15,6,ROW(MAESTRO!$B$3:$B$1000)/((MAESTRO!$B$3:$B$1000="MILITARES")*(UPPER(MAESTRO!$L$3:$L$1000)="CONFIRMADO")),ROWS($A$3:A105))),"")</f>
        <v/>
      </c>
      <c r="F105" s="10" t="str">
        <f ca="1">IFERROR(INDEX(MAESTRO!F:F,_xludf.AGGREGATE(15,6,ROW(MAESTRO!$B$3:$B$1000)/((MAESTRO!$B$3:$B$1000="MILITARES")*(UPPER(MAESTRO!$L$3:$L$1000)="CONFIRMADO")),ROWS($A$3:A105))),"")</f>
        <v/>
      </c>
      <c r="G105" s="10" t="str">
        <f ca="1">IFERROR(INDEX(MAESTRO!G:G,_xludf.AGGREGATE(15,6,ROW(MAESTRO!$B$3:$B$1000)/((MAESTRO!$B$3:$B$1000="MILITARES")*(UPPER(MAESTRO!$L$3:$L$1000)="CONFIRMADO")),ROWS($A$3:A105))),"")</f>
        <v/>
      </c>
      <c r="H105" s="10" t="str">
        <f ca="1">IFERROR(INDEX(MAESTRO!H:H,_xludf.AGGREGATE(15,6,ROW(MAESTRO!$B$3:$B$1000)/((MAESTRO!$B$3:$B$1000="MILITARES")*(UPPER(MAESTRO!$L$3:$L$1000)="CONFIRMADO")),ROWS($A$3:A105))),"")</f>
        <v/>
      </c>
      <c r="I105" s="10" t="str">
        <f ca="1">IFERROR(INDEX(MAESTRO!I:I,_xludf.AGGREGATE(15,6,ROW(MAESTRO!$B$3:$B$1000)/((MAESTRO!$B$3:$B$1000="MILITARES")*(UPPER(MAESTRO!$L$3:$L$1000)="CONFIRMADO")),ROWS($A$3:A105))),"")</f>
        <v/>
      </c>
      <c r="J105" s="10" t="str">
        <f ca="1">IFERROR(INDEX(MAESTRO!J:J,_xludf.AGGREGATE(15,6,ROW(MAESTRO!$B$3:$B$1000)/((MAESTRO!$B$3:$B$1000="MILITARES")*(UPPER(MAESTRO!$L$3:$L$1000)="CONFIRMADO")),ROWS($A$3:A105))),"")</f>
        <v/>
      </c>
      <c r="K105" s="10" t="str">
        <f ca="1">IFERROR(INDEX(MAESTRO!K:K,_xludf.AGGREGATE(15,6,ROW(MAESTRO!$B$3:$B$1000)/((MAESTRO!$B$3:$B$1000="MILITARES")*(UPPER(MAESTRO!$L$3:$L$1000)="CONFIRMADO")),ROWS($A$3:A105))),"")</f>
        <v/>
      </c>
      <c r="L105" s="10" t="str">
        <f ca="1">IFERROR(INDEX(MAESTRO!L:L,_xludf.AGGREGATE(15,6,ROW(MAESTRO!$B$3:$B$1000)/((MAESTRO!$B$3:$B$1000="MILITARES")*(UPPER(MAESTRO!$L$3:$L$1000)="CONFIRMADO")),ROWS($A$3:A105))),"")</f>
        <v/>
      </c>
      <c r="M105" s="10" t="str">
        <f ca="1">IFERROR(INDEX(MAESTRO!M:M,_xludf.AGGREGATE(15,6,ROW(MAESTRO!$B$3:$B$1000)/((MAESTRO!$B$3:$B$1000="MILITARES")*(UPPER(MAESTRO!$L$3:$L$1000)="CONFIRMADO")),ROWS($A$3:A105))),"")</f>
        <v/>
      </c>
      <c r="N105" s="10" t="str">
        <f ca="1">IFERROR(INDEX(MAESTRO!N:N,_xludf.AGGREGATE(15,6,ROW(MAESTRO!$B$3:$B$1000)/((MAESTRO!$B$3:$B$1000="MILITARES")*(UPPER(MAESTRO!$L$3:$L$1000)="CONFIRMADO")),ROWS($A$3:A105))),"")</f>
        <v/>
      </c>
      <c r="O105" s="10" t="str">
        <f ca="1">IFERROR(INDEX(MAESTRO!O:O,_xludf.AGGREGATE(15,6,ROW(MAESTRO!$B$3:$B$1000)/((MAESTRO!$B$3:$B$1000="MILITARES")*(UPPER(MAESTRO!$L$3:$L$1000)="CONFIRMADO")),ROWS($A$3:A105))),"")</f>
        <v/>
      </c>
      <c r="P105" s="10" t="str">
        <f ca="1">IFERROR(INDEX(MAESTRO!P:P,_xludf.AGGREGATE(15,6,ROW(MAESTRO!$B$3:$B$1000)/((MAESTRO!$B$3:$B$1000="MILITARES")*(UPPER(MAESTRO!$L$3:$L$1000)="CONFIRMADO")),ROWS($A$3:A105))),"")</f>
        <v/>
      </c>
      <c r="Q105" s="10" t="str">
        <f ca="1">IFERROR(INDEX(MAESTRO!Q:Q,_xludf.AGGREGATE(15,6,ROW(MAESTRO!$B$3:$B$1000)/((MAESTRO!$B$3:$B$1000="MILITARES")*(UPPER(MAESTRO!$L$3:$L$1000)="CONFIRMADO")),ROWS($A$3:A105))),"")</f>
        <v/>
      </c>
      <c r="R105" s="10" t="str">
        <f ca="1">IFERROR(INDEX(MAESTRO!R:R,_xludf.AGGREGATE(15,6,ROW(MAESTRO!$B$3:$B$1000)/((MAESTRO!$B$3:$B$1000="MILITARES")*(UPPER(MAESTRO!$L$3:$L$1000)="CONFIRMADO")),ROWS($A$3:A105))),"")</f>
        <v/>
      </c>
      <c r="S105" s="10" t="str">
        <f ca="1">IFERROR(INDEX(MAESTRO!S:S,_xludf.AGGREGATE(15,6,ROW(MAESTRO!$B$3:$B$1000)/((MAESTRO!$B$3:$B$1000="MILITARES")*(UPPER(MAESTRO!$L$3:$L$1000)="CONFIRMADO")),ROWS($A$3:A105))),"")</f>
        <v/>
      </c>
      <c r="T105" s="10" t="str">
        <f ca="1">IFERROR(INDEX(MAESTRO!T:T,_xludf.AGGREGATE(15,6,ROW(MAESTRO!$B$3:$B$1000)/((MAESTRO!$B$3:$B$1000="MILITARES")*(UPPER(MAESTRO!$L$3:$L$1000)="CONFIRMADO")),ROWS($A$3:A105))),"")</f>
        <v/>
      </c>
      <c r="U105" s="10" t="str">
        <f ca="1">IFERROR(INDEX(MAESTRO!U:U,_xludf.AGGREGATE(15,6,ROW(MAESTRO!$B$3:$B$1000)/((MAESTRO!$B$3:$B$1000="MILITARES")*(UPPER(MAESTRO!$L$3:$L$1000)="CONFIRMADO")),ROWS($A$3:A105))),"")</f>
        <v/>
      </c>
      <c r="V105" s="10" t="str">
        <f ca="1">IFERROR(INDEX(MAESTRO!V:V,_xludf.AGGREGATE(15,6,ROW(MAESTRO!$B$3:$B$1000)/((MAESTRO!$B$3:$B$1000="MILITARES")*(UPPER(MAESTRO!$L$3:$L$1000)="CONFIRMADO")),ROWS($A$3:A105))),"")</f>
        <v/>
      </c>
      <c r="W105" s="10" t="str">
        <f ca="1">IFERROR(INDEX(MAESTRO!W:W,_xludf.AGGREGATE(15,6,ROW(MAESTRO!$B$3:$B$1000)/((MAESTRO!$B$3:$B$1000="MILITARES")*(UPPER(MAESTRO!$L$3:$L$1000)="CONFIRMADO")),ROWS($A$3:A105))),"")</f>
        <v/>
      </c>
      <c r="X105" s="10" t="str">
        <f ca="1">IFERROR(INDEX(MAESTRO!X:X,_xludf.AGGREGATE(15,6,ROW(MAESTRO!$B$3:$B$1000)/((MAESTRO!$B$3:$B$1000="MILITARES")*(UPPER(MAESTRO!$L$3:$L$1000)="CONFIRMADO")),ROWS($A$3:A105))),"")</f>
        <v/>
      </c>
    </row>
    <row r="106" spans="1:24" ht="22.05" customHeight="1">
      <c r="A106" s="15" t="str">
        <f ca="1">IFERROR(INDEX(MAESTRO!A:A,_xludf.AGGREGATE(15,6,ROW(MAESTRO!$B$3:$B$1000)/((MAESTRO!$B$3:$B$1000="MILITARES")*(UPPER(MAESTRO!$L$3:$L$1000)="CONFIRMADO")),ROWS($A$3:A106))),"")</f>
        <v/>
      </c>
      <c r="B106" s="15" t="str">
        <f ca="1">IFERROR(INDEX(MAESTRO!B:B,_xludf.AGGREGATE(15,6,ROW(MAESTRO!$B$3:$B$1000)/((MAESTRO!$B$3:$B$1000="MILITARES")*(UPPER(MAESTRO!$L$3:$L$1000)="CONFIRMADO")),ROWS($A$3:A106))),"")</f>
        <v/>
      </c>
      <c r="C106" s="15" t="str">
        <f ca="1">IFERROR(INDEX(MAESTRO!C:C,_xludf.AGGREGATE(15,6,ROW(MAESTRO!$B$3:$B$1000)/((MAESTRO!$B$3:$B$1000="MILITARES")*(UPPER(MAESTRO!$L$3:$L$1000)="CONFIRMADO")),ROWS($A$3:A106))),"")</f>
        <v/>
      </c>
      <c r="D106" s="15" t="str">
        <f ca="1">IFERROR(INDEX(MAESTRO!D:D,_xludf.AGGREGATE(15,6,ROW(MAESTRO!$B$3:$B$1000)/((MAESTRO!$B$3:$B$1000="MILITARES")*(UPPER(MAESTRO!$L$3:$L$1000)="CONFIRMADO")),ROWS($A$3:A106))),"")</f>
        <v/>
      </c>
      <c r="E106" s="15" t="str">
        <f ca="1">IFERROR(INDEX(MAESTRO!E:E,_xludf.AGGREGATE(15,6,ROW(MAESTRO!$B$3:$B$1000)/((MAESTRO!$B$3:$B$1000="MILITARES")*(UPPER(MAESTRO!$L$3:$L$1000)="CONFIRMADO")),ROWS($A$3:A106))),"")</f>
        <v/>
      </c>
      <c r="F106" s="15" t="str">
        <f ca="1">IFERROR(INDEX(MAESTRO!F:F,_xludf.AGGREGATE(15,6,ROW(MAESTRO!$B$3:$B$1000)/((MAESTRO!$B$3:$B$1000="MILITARES")*(UPPER(MAESTRO!$L$3:$L$1000)="CONFIRMADO")),ROWS($A$3:A106))),"")</f>
        <v/>
      </c>
      <c r="G106" s="15" t="str">
        <f ca="1">IFERROR(INDEX(MAESTRO!G:G,_xludf.AGGREGATE(15,6,ROW(MAESTRO!$B$3:$B$1000)/((MAESTRO!$B$3:$B$1000="MILITARES")*(UPPER(MAESTRO!$L$3:$L$1000)="CONFIRMADO")),ROWS($A$3:A106))),"")</f>
        <v/>
      </c>
      <c r="H106" s="15" t="str">
        <f ca="1">IFERROR(INDEX(MAESTRO!H:H,_xludf.AGGREGATE(15,6,ROW(MAESTRO!$B$3:$B$1000)/((MAESTRO!$B$3:$B$1000="MILITARES")*(UPPER(MAESTRO!$L$3:$L$1000)="CONFIRMADO")),ROWS($A$3:A106))),"")</f>
        <v/>
      </c>
      <c r="I106" s="15" t="str">
        <f ca="1">IFERROR(INDEX(MAESTRO!I:I,_xludf.AGGREGATE(15,6,ROW(MAESTRO!$B$3:$B$1000)/((MAESTRO!$B$3:$B$1000="MILITARES")*(UPPER(MAESTRO!$L$3:$L$1000)="CONFIRMADO")),ROWS($A$3:A106))),"")</f>
        <v/>
      </c>
      <c r="J106" s="15" t="str">
        <f ca="1">IFERROR(INDEX(MAESTRO!J:J,_xludf.AGGREGATE(15,6,ROW(MAESTRO!$B$3:$B$1000)/((MAESTRO!$B$3:$B$1000="MILITARES")*(UPPER(MAESTRO!$L$3:$L$1000)="CONFIRMADO")),ROWS($A$3:A106))),"")</f>
        <v/>
      </c>
      <c r="K106" s="15" t="str">
        <f ca="1">IFERROR(INDEX(MAESTRO!K:K,_xludf.AGGREGATE(15,6,ROW(MAESTRO!$B$3:$B$1000)/((MAESTRO!$B$3:$B$1000="MILITARES")*(UPPER(MAESTRO!$L$3:$L$1000)="CONFIRMADO")),ROWS($A$3:A106))),"")</f>
        <v/>
      </c>
      <c r="L106" s="15" t="str">
        <f ca="1">IFERROR(INDEX(MAESTRO!L:L,_xludf.AGGREGATE(15,6,ROW(MAESTRO!$B$3:$B$1000)/((MAESTRO!$B$3:$B$1000="MILITARES")*(UPPER(MAESTRO!$L$3:$L$1000)="CONFIRMADO")),ROWS($A$3:A106))),"")</f>
        <v/>
      </c>
      <c r="M106" s="15" t="str">
        <f ca="1">IFERROR(INDEX(MAESTRO!M:M,_xludf.AGGREGATE(15,6,ROW(MAESTRO!$B$3:$B$1000)/((MAESTRO!$B$3:$B$1000="MILITARES")*(UPPER(MAESTRO!$L$3:$L$1000)="CONFIRMADO")),ROWS($A$3:A106))),"")</f>
        <v/>
      </c>
      <c r="N106" s="15" t="str">
        <f ca="1">IFERROR(INDEX(MAESTRO!N:N,_xludf.AGGREGATE(15,6,ROW(MAESTRO!$B$3:$B$1000)/((MAESTRO!$B$3:$B$1000="MILITARES")*(UPPER(MAESTRO!$L$3:$L$1000)="CONFIRMADO")),ROWS($A$3:A106))),"")</f>
        <v/>
      </c>
      <c r="O106" s="15" t="str">
        <f ca="1">IFERROR(INDEX(MAESTRO!O:O,_xludf.AGGREGATE(15,6,ROW(MAESTRO!$B$3:$B$1000)/((MAESTRO!$B$3:$B$1000="MILITARES")*(UPPER(MAESTRO!$L$3:$L$1000)="CONFIRMADO")),ROWS($A$3:A106))),"")</f>
        <v/>
      </c>
      <c r="P106" s="15" t="str">
        <f ca="1">IFERROR(INDEX(MAESTRO!P:P,_xludf.AGGREGATE(15,6,ROW(MAESTRO!$B$3:$B$1000)/((MAESTRO!$B$3:$B$1000="MILITARES")*(UPPER(MAESTRO!$L$3:$L$1000)="CONFIRMADO")),ROWS($A$3:A106))),"")</f>
        <v/>
      </c>
      <c r="Q106" s="15" t="str">
        <f ca="1">IFERROR(INDEX(MAESTRO!Q:Q,_xludf.AGGREGATE(15,6,ROW(MAESTRO!$B$3:$B$1000)/((MAESTRO!$B$3:$B$1000="MILITARES")*(UPPER(MAESTRO!$L$3:$L$1000)="CONFIRMADO")),ROWS($A$3:A106))),"")</f>
        <v/>
      </c>
      <c r="R106" s="15" t="str">
        <f ca="1">IFERROR(INDEX(MAESTRO!R:R,_xludf.AGGREGATE(15,6,ROW(MAESTRO!$B$3:$B$1000)/((MAESTRO!$B$3:$B$1000="MILITARES")*(UPPER(MAESTRO!$L$3:$L$1000)="CONFIRMADO")),ROWS($A$3:A106))),"")</f>
        <v/>
      </c>
      <c r="S106" s="15" t="str">
        <f ca="1">IFERROR(INDEX(MAESTRO!S:S,_xludf.AGGREGATE(15,6,ROW(MAESTRO!$B$3:$B$1000)/((MAESTRO!$B$3:$B$1000="MILITARES")*(UPPER(MAESTRO!$L$3:$L$1000)="CONFIRMADO")),ROWS($A$3:A106))),"")</f>
        <v/>
      </c>
      <c r="T106" s="15" t="str">
        <f ca="1">IFERROR(INDEX(MAESTRO!T:T,_xludf.AGGREGATE(15,6,ROW(MAESTRO!$B$3:$B$1000)/((MAESTRO!$B$3:$B$1000="MILITARES")*(UPPER(MAESTRO!$L$3:$L$1000)="CONFIRMADO")),ROWS($A$3:A106))),"")</f>
        <v/>
      </c>
      <c r="U106" s="15" t="str">
        <f ca="1">IFERROR(INDEX(MAESTRO!U:U,_xludf.AGGREGATE(15,6,ROW(MAESTRO!$B$3:$B$1000)/((MAESTRO!$B$3:$B$1000="MILITARES")*(UPPER(MAESTRO!$L$3:$L$1000)="CONFIRMADO")),ROWS($A$3:A106))),"")</f>
        <v/>
      </c>
      <c r="V106" s="15" t="str">
        <f ca="1">IFERROR(INDEX(MAESTRO!V:V,_xludf.AGGREGATE(15,6,ROW(MAESTRO!$B$3:$B$1000)/((MAESTRO!$B$3:$B$1000="MILITARES")*(UPPER(MAESTRO!$L$3:$L$1000)="CONFIRMADO")),ROWS($A$3:A106))),"")</f>
        <v/>
      </c>
      <c r="W106" s="15" t="str">
        <f ca="1">IFERROR(INDEX(MAESTRO!W:W,_xludf.AGGREGATE(15,6,ROW(MAESTRO!$B$3:$B$1000)/((MAESTRO!$B$3:$B$1000="MILITARES")*(UPPER(MAESTRO!$L$3:$L$1000)="CONFIRMADO")),ROWS($A$3:A106))),"")</f>
        <v/>
      </c>
      <c r="X106" s="15" t="str">
        <f ca="1">IFERROR(INDEX(MAESTRO!X:X,_xludf.AGGREGATE(15,6,ROW(MAESTRO!$B$3:$B$1000)/((MAESTRO!$B$3:$B$1000="MILITARES")*(UPPER(MAESTRO!$L$3:$L$1000)="CONFIRMADO")),ROWS($A$3:A106))),"")</f>
        <v/>
      </c>
    </row>
    <row r="107" spans="1:24" ht="22.05" customHeight="1">
      <c r="A107" s="10" t="str">
        <f ca="1">IFERROR(INDEX(MAESTRO!A:A,_xludf.AGGREGATE(15,6,ROW(MAESTRO!$B$3:$B$1000)/((MAESTRO!$B$3:$B$1000="MILITARES")*(UPPER(MAESTRO!$L$3:$L$1000)="CONFIRMADO")),ROWS($A$3:A107))),"")</f>
        <v/>
      </c>
      <c r="B107" s="10" t="str">
        <f ca="1">IFERROR(INDEX(MAESTRO!B:B,_xludf.AGGREGATE(15,6,ROW(MAESTRO!$B$3:$B$1000)/((MAESTRO!$B$3:$B$1000="MILITARES")*(UPPER(MAESTRO!$L$3:$L$1000)="CONFIRMADO")),ROWS($A$3:A107))),"")</f>
        <v/>
      </c>
      <c r="C107" s="10" t="str">
        <f ca="1">IFERROR(INDEX(MAESTRO!C:C,_xludf.AGGREGATE(15,6,ROW(MAESTRO!$B$3:$B$1000)/((MAESTRO!$B$3:$B$1000="MILITARES")*(UPPER(MAESTRO!$L$3:$L$1000)="CONFIRMADO")),ROWS($A$3:A107))),"")</f>
        <v/>
      </c>
      <c r="D107" s="10" t="str">
        <f ca="1">IFERROR(INDEX(MAESTRO!D:D,_xludf.AGGREGATE(15,6,ROW(MAESTRO!$B$3:$B$1000)/((MAESTRO!$B$3:$B$1000="MILITARES")*(UPPER(MAESTRO!$L$3:$L$1000)="CONFIRMADO")),ROWS($A$3:A107))),"")</f>
        <v/>
      </c>
      <c r="E107" s="10" t="str">
        <f ca="1">IFERROR(INDEX(MAESTRO!E:E,_xludf.AGGREGATE(15,6,ROW(MAESTRO!$B$3:$B$1000)/((MAESTRO!$B$3:$B$1000="MILITARES")*(UPPER(MAESTRO!$L$3:$L$1000)="CONFIRMADO")),ROWS($A$3:A107))),"")</f>
        <v/>
      </c>
      <c r="F107" s="10" t="str">
        <f ca="1">IFERROR(INDEX(MAESTRO!F:F,_xludf.AGGREGATE(15,6,ROW(MAESTRO!$B$3:$B$1000)/((MAESTRO!$B$3:$B$1000="MILITARES")*(UPPER(MAESTRO!$L$3:$L$1000)="CONFIRMADO")),ROWS($A$3:A107))),"")</f>
        <v/>
      </c>
      <c r="G107" s="10" t="str">
        <f ca="1">IFERROR(INDEX(MAESTRO!G:G,_xludf.AGGREGATE(15,6,ROW(MAESTRO!$B$3:$B$1000)/((MAESTRO!$B$3:$B$1000="MILITARES")*(UPPER(MAESTRO!$L$3:$L$1000)="CONFIRMADO")),ROWS($A$3:A107))),"")</f>
        <v/>
      </c>
      <c r="H107" s="10" t="str">
        <f ca="1">IFERROR(INDEX(MAESTRO!H:H,_xludf.AGGREGATE(15,6,ROW(MAESTRO!$B$3:$B$1000)/((MAESTRO!$B$3:$B$1000="MILITARES")*(UPPER(MAESTRO!$L$3:$L$1000)="CONFIRMADO")),ROWS($A$3:A107))),"")</f>
        <v/>
      </c>
      <c r="I107" s="10" t="str">
        <f ca="1">IFERROR(INDEX(MAESTRO!I:I,_xludf.AGGREGATE(15,6,ROW(MAESTRO!$B$3:$B$1000)/((MAESTRO!$B$3:$B$1000="MILITARES")*(UPPER(MAESTRO!$L$3:$L$1000)="CONFIRMADO")),ROWS($A$3:A107))),"")</f>
        <v/>
      </c>
      <c r="J107" s="10" t="str">
        <f ca="1">IFERROR(INDEX(MAESTRO!J:J,_xludf.AGGREGATE(15,6,ROW(MAESTRO!$B$3:$B$1000)/((MAESTRO!$B$3:$B$1000="MILITARES")*(UPPER(MAESTRO!$L$3:$L$1000)="CONFIRMADO")),ROWS($A$3:A107))),"")</f>
        <v/>
      </c>
      <c r="K107" s="10" t="str">
        <f ca="1">IFERROR(INDEX(MAESTRO!K:K,_xludf.AGGREGATE(15,6,ROW(MAESTRO!$B$3:$B$1000)/((MAESTRO!$B$3:$B$1000="MILITARES")*(UPPER(MAESTRO!$L$3:$L$1000)="CONFIRMADO")),ROWS($A$3:A107))),"")</f>
        <v/>
      </c>
      <c r="L107" s="10" t="str">
        <f ca="1">IFERROR(INDEX(MAESTRO!L:L,_xludf.AGGREGATE(15,6,ROW(MAESTRO!$B$3:$B$1000)/((MAESTRO!$B$3:$B$1000="MILITARES")*(UPPER(MAESTRO!$L$3:$L$1000)="CONFIRMADO")),ROWS($A$3:A107))),"")</f>
        <v/>
      </c>
      <c r="M107" s="10" t="str">
        <f ca="1">IFERROR(INDEX(MAESTRO!M:M,_xludf.AGGREGATE(15,6,ROW(MAESTRO!$B$3:$B$1000)/((MAESTRO!$B$3:$B$1000="MILITARES")*(UPPER(MAESTRO!$L$3:$L$1000)="CONFIRMADO")),ROWS($A$3:A107))),"")</f>
        <v/>
      </c>
      <c r="N107" s="10" t="str">
        <f ca="1">IFERROR(INDEX(MAESTRO!N:N,_xludf.AGGREGATE(15,6,ROW(MAESTRO!$B$3:$B$1000)/((MAESTRO!$B$3:$B$1000="MILITARES")*(UPPER(MAESTRO!$L$3:$L$1000)="CONFIRMADO")),ROWS($A$3:A107))),"")</f>
        <v/>
      </c>
      <c r="O107" s="10" t="str">
        <f ca="1">IFERROR(INDEX(MAESTRO!O:O,_xludf.AGGREGATE(15,6,ROW(MAESTRO!$B$3:$B$1000)/((MAESTRO!$B$3:$B$1000="MILITARES")*(UPPER(MAESTRO!$L$3:$L$1000)="CONFIRMADO")),ROWS($A$3:A107))),"")</f>
        <v/>
      </c>
      <c r="P107" s="10" t="str">
        <f ca="1">IFERROR(INDEX(MAESTRO!P:P,_xludf.AGGREGATE(15,6,ROW(MAESTRO!$B$3:$B$1000)/((MAESTRO!$B$3:$B$1000="MILITARES")*(UPPER(MAESTRO!$L$3:$L$1000)="CONFIRMADO")),ROWS($A$3:A107))),"")</f>
        <v/>
      </c>
      <c r="Q107" s="10" t="str">
        <f ca="1">IFERROR(INDEX(MAESTRO!Q:Q,_xludf.AGGREGATE(15,6,ROW(MAESTRO!$B$3:$B$1000)/((MAESTRO!$B$3:$B$1000="MILITARES")*(UPPER(MAESTRO!$L$3:$L$1000)="CONFIRMADO")),ROWS($A$3:A107))),"")</f>
        <v/>
      </c>
      <c r="R107" s="10" t="str">
        <f ca="1">IFERROR(INDEX(MAESTRO!R:R,_xludf.AGGREGATE(15,6,ROW(MAESTRO!$B$3:$B$1000)/((MAESTRO!$B$3:$B$1000="MILITARES")*(UPPER(MAESTRO!$L$3:$L$1000)="CONFIRMADO")),ROWS($A$3:A107))),"")</f>
        <v/>
      </c>
      <c r="S107" s="10" t="str">
        <f ca="1">IFERROR(INDEX(MAESTRO!S:S,_xludf.AGGREGATE(15,6,ROW(MAESTRO!$B$3:$B$1000)/((MAESTRO!$B$3:$B$1000="MILITARES")*(UPPER(MAESTRO!$L$3:$L$1000)="CONFIRMADO")),ROWS($A$3:A107))),"")</f>
        <v/>
      </c>
      <c r="T107" s="10" t="str">
        <f ca="1">IFERROR(INDEX(MAESTRO!T:T,_xludf.AGGREGATE(15,6,ROW(MAESTRO!$B$3:$B$1000)/((MAESTRO!$B$3:$B$1000="MILITARES")*(UPPER(MAESTRO!$L$3:$L$1000)="CONFIRMADO")),ROWS($A$3:A107))),"")</f>
        <v/>
      </c>
      <c r="U107" s="10" t="str">
        <f ca="1">IFERROR(INDEX(MAESTRO!U:U,_xludf.AGGREGATE(15,6,ROW(MAESTRO!$B$3:$B$1000)/((MAESTRO!$B$3:$B$1000="MILITARES")*(UPPER(MAESTRO!$L$3:$L$1000)="CONFIRMADO")),ROWS($A$3:A107))),"")</f>
        <v/>
      </c>
      <c r="V107" s="10" t="str">
        <f ca="1">IFERROR(INDEX(MAESTRO!V:V,_xludf.AGGREGATE(15,6,ROW(MAESTRO!$B$3:$B$1000)/((MAESTRO!$B$3:$B$1000="MILITARES")*(UPPER(MAESTRO!$L$3:$L$1000)="CONFIRMADO")),ROWS($A$3:A107))),"")</f>
        <v/>
      </c>
      <c r="W107" s="10" t="str">
        <f ca="1">IFERROR(INDEX(MAESTRO!W:W,_xludf.AGGREGATE(15,6,ROW(MAESTRO!$B$3:$B$1000)/((MAESTRO!$B$3:$B$1000="MILITARES")*(UPPER(MAESTRO!$L$3:$L$1000)="CONFIRMADO")),ROWS($A$3:A107))),"")</f>
        <v/>
      </c>
      <c r="X107" s="10" t="str">
        <f ca="1">IFERROR(INDEX(MAESTRO!X:X,_xludf.AGGREGATE(15,6,ROW(MAESTRO!$B$3:$B$1000)/((MAESTRO!$B$3:$B$1000="MILITARES")*(UPPER(MAESTRO!$L$3:$L$1000)="CONFIRMADO")),ROWS($A$3:A107))),"")</f>
        <v/>
      </c>
    </row>
    <row r="108" spans="1:24" ht="22.05" customHeight="1">
      <c r="A108" s="15" t="str">
        <f ca="1">IFERROR(INDEX(MAESTRO!A:A,_xludf.AGGREGATE(15,6,ROW(MAESTRO!$B$3:$B$1000)/((MAESTRO!$B$3:$B$1000="MILITARES")*(UPPER(MAESTRO!$L$3:$L$1000)="CONFIRMADO")),ROWS($A$3:A108))),"")</f>
        <v/>
      </c>
      <c r="B108" s="15" t="str">
        <f ca="1">IFERROR(INDEX(MAESTRO!B:B,_xludf.AGGREGATE(15,6,ROW(MAESTRO!$B$3:$B$1000)/((MAESTRO!$B$3:$B$1000="MILITARES")*(UPPER(MAESTRO!$L$3:$L$1000)="CONFIRMADO")),ROWS($A$3:A108))),"")</f>
        <v/>
      </c>
      <c r="C108" s="15" t="str">
        <f ca="1">IFERROR(INDEX(MAESTRO!C:C,_xludf.AGGREGATE(15,6,ROW(MAESTRO!$B$3:$B$1000)/((MAESTRO!$B$3:$B$1000="MILITARES")*(UPPER(MAESTRO!$L$3:$L$1000)="CONFIRMADO")),ROWS($A$3:A108))),"")</f>
        <v/>
      </c>
      <c r="D108" s="15" t="str">
        <f ca="1">IFERROR(INDEX(MAESTRO!D:D,_xludf.AGGREGATE(15,6,ROW(MAESTRO!$B$3:$B$1000)/((MAESTRO!$B$3:$B$1000="MILITARES")*(UPPER(MAESTRO!$L$3:$L$1000)="CONFIRMADO")),ROWS($A$3:A108))),"")</f>
        <v/>
      </c>
      <c r="E108" s="15" t="str">
        <f ca="1">IFERROR(INDEX(MAESTRO!E:E,_xludf.AGGREGATE(15,6,ROW(MAESTRO!$B$3:$B$1000)/((MAESTRO!$B$3:$B$1000="MILITARES")*(UPPER(MAESTRO!$L$3:$L$1000)="CONFIRMADO")),ROWS($A$3:A108))),"")</f>
        <v/>
      </c>
      <c r="F108" s="15" t="str">
        <f ca="1">IFERROR(INDEX(MAESTRO!F:F,_xludf.AGGREGATE(15,6,ROW(MAESTRO!$B$3:$B$1000)/((MAESTRO!$B$3:$B$1000="MILITARES")*(UPPER(MAESTRO!$L$3:$L$1000)="CONFIRMADO")),ROWS($A$3:A108))),"")</f>
        <v/>
      </c>
      <c r="G108" s="15" t="str">
        <f ca="1">IFERROR(INDEX(MAESTRO!G:G,_xludf.AGGREGATE(15,6,ROW(MAESTRO!$B$3:$B$1000)/((MAESTRO!$B$3:$B$1000="MILITARES")*(UPPER(MAESTRO!$L$3:$L$1000)="CONFIRMADO")),ROWS($A$3:A108))),"")</f>
        <v/>
      </c>
      <c r="H108" s="15" t="str">
        <f ca="1">IFERROR(INDEX(MAESTRO!H:H,_xludf.AGGREGATE(15,6,ROW(MAESTRO!$B$3:$B$1000)/((MAESTRO!$B$3:$B$1000="MILITARES")*(UPPER(MAESTRO!$L$3:$L$1000)="CONFIRMADO")),ROWS($A$3:A108))),"")</f>
        <v/>
      </c>
      <c r="I108" s="15" t="str">
        <f ca="1">IFERROR(INDEX(MAESTRO!I:I,_xludf.AGGREGATE(15,6,ROW(MAESTRO!$B$3:$B$1000)/((MAESTRO!$B$3:$B$1000="MILITARES")*(UPPER(MAESTRO!$L$3:$L$1000)="CONFIRMADO")),ROWS($A$3:A108))),"")</f>
        <v/>
      </c>
      <c r="J108" s="15" t="str">
        <f ca="1">IFERROR(INDEX(MAESTRO!J:J,_xludf.AGGREGATE(15,6,ROW(MAESTRO!$B$3:$B$1000)/((MAESTRO!$B$3:$B$1000="MILITARES")*(UPPER(MAESTRO!$L$3:$L$1000)="CONFIRMADO")),ROWS($A$3:A108))),"")</f>
        <v/>
      </c>
      <c r="K108" s="15" t="str">
        <f ca="1">IFERROR(INDEX(MAESTRO!K:K,_xludf.AGGREGATE(15,6,ROW(MAESTRO!$B$3:$B$1000)/((MAESTRO!$B$3:$B$1000="MILITARES")*(UPPER(MAESTRO!$L$3:$L$1000)="CONFIRMADO")),ROWS($A$3:A108))),"")</f>
        <v/>
      </c>
      <c r="L108" s="15" t="str">
        <f ca="1">IFERROR(INDEX(MAESTRO!L:L,_xludf.AGGREGATE(15,6,ROW(MAESTRO!$B$3:$B$1000)/((MAESTRO!$B$3:$B$1000="MILITARES")*(UPPER(MAESTRO!$L$3:$L$1000)="CONFIRMADO")),ROWS($A$3:A108))),"")</f>
        <v/>
      </c>
      <c r="M108" s="15" t="str">
        <f ca="1">IFERROR(INDEX(MAESTRO!M:M,_xludf.AGGREGATE(15,6,ROW(MAESTRO!$B$3:$B$1000)/((MAESTRO!$B$3:$B$1000="MILITARES")*(UPPER(MAESTRO!$L$3:$L$1000)="CONFIRMADO")),ROWS($A$3:A108))),"")</f>
        <v/>
      </c>
      <c r="N108" s="15" t="str">
        <f ca="1">IFERROR(INDEX(MAESTRO!N:N,_xludf.AGGREGATE(15,6,ROW(MAESTRO!$B$3:$B$1000)/((MAESTRO!$B$3:$B$1000="MILITARES")*(UPPER(MAESTRO!$L$3:$L$1000)="CONFIRMADO")),ROWS($A$3:A108))),"")</f>
        <v/>
      </c>
      <c r="O108" s="15" t="str">
        <f ca="1">IFERROR(INDEX(MAESTRO!O:O,_xludf.AGGREGATE(15,6,ROW(MAESTRO!$B$3:$B$1000)/((MAESTRO!$B$3:$B$1000="MILITARES")*(UPPER(MAESTRO!$L$3:$L$1000)="CONFIRMADO")),ROWS($A$3:A108))),"")</f>
        <v/>
      </c>
      <c r="P108" s="15" t="str">
        <f ca="1">IFERROR(INDEX(MAESTRO!P:P,_xludf.AGGREGATE(15,6,ROW(MAESTRO!$B$3:$B$1000)/((MAESTRO!$B$3:$B$1000="MILITARES")*(UPPER(MAESTRO!$L$3:$L$1000)="CONFIRMADO")),ROWS($A$3:A108))),"")</f>
        <v/>
      </c>
      <c r="Q108" s="15" t="str">
        <f ca="1">IFERROR(INDEX(MAESTRO!Q:Q,_xludf.AGGREGATE(15,6,ROW(MAESTRO!$B$3:$B$1000)/((MAESTRO!$B$3:$B$1000="MILITARES")*(UPPER(MAESTRO!$L$3:$L$1000)="CONFIRMADO")),ROWS($A$3:A108))),"")</f>
        <v/>
      </c>
      <c r="R108" s="15" t="str">
        <f ca="1">IFERROR(INDEX(MAESTRO!R:R,_xludf.AGGREGATE(15,6,ROW(MAESTRO!$B$3:$B$1000)/((MAESTRO!$B$3:$B$1000="MILITARES")*(UPPER(MAESTRO!$L$3:$L$1000)="CONFIRMADO")),ROWS($A$3:A108))),"")</f>
        <v/>
      </c>
      <c r="S108" s="15" t="str">
        <f ca="1">IFERROR(INDEX(MAESTRO!S:S,_xludf.AGGREGATE(15,6,ROW(MAESTRO!$B$3:$B$1000)/((MAESTRO!$B$3:$B$1000="MILITARES")*(UPPER(MAESTRO!$L$3:$L$1000)="CONFIRMADO")),ROWS($A$3:A108))),"")</f>
        <v/>
      </c>
      <c r="T108" s="15" t="str">
        <f ca="1">IFERROR(INDEX(MAESTRO!T:T,_xludf.AGGREGATE(15,6,ROW(MAESTRO!$B$3:$B$1000)/((MAESTRO!$B$3:$B$1000="MILITARES")*(UPPER(MAESTRO!$L$3:$L$1000)="CONFIRMADO")),ROWS($A$3:A108))),"")</f>
        <v/>
      </c>
      <c r="U108" s="15" t="str">
        <f ca="1">IFERROR(INDEX(MAESTRO!U:U,_xludf.AGGREGATE(15,6,ROW(MAESTRO!$B$3:$B$1000)/((MAESTRO!$B$3:$B$1000="MILITARES")*(UPPER(MAESTRO!$L$3:$L$1000)="CONFIRMADO")),ROWS($A$3:A108))),"")</f>
        <v/>
      </c>
      <c r="V108" s="15" t="str">
        <f ca="1">IFERROR(INDEX(MAESTRO!V:V,_xludf.AGGREGATE(15,6,ROW(MAESTRO!$B$3:$B$1000)/((MAESTRO!$B$3:$B$1000="MILITARES")*(UPPER(MAESTRO!$L$3:$L$1000)="CONFIRMADO")),ROWS($A$3:A108))),"")</f>
        <v/>
      </c>
      <c r="W108" s="15" t="str">
        <f ca="1">IFERROR(INDEX(MAESTRO!W:W,_xludf.AGGREGATE(15,6,ROW(MAESTRO!$B$3:$B$1000)/((MAESTRO!$B$3:$B$1000="MILITARES")*(UPPER(MAESTRO!$L$3:$L$1000)="CONFIRMADO")),ROWS($A$3:A108))),"")</f>
        <v/>
      </c>
      <c r="X108" s="15" t="str">
        <f ca="1">IFERROR(INDEX(MAESTRO!X:X,_xludf.AGGREGATE(15,6,ROW(MAESTRO!$B$3:$B$1000)/((MAESTRO!$B$3:$B$1000="MILITARES")*(UPPER(MAESTRO!$L$3:$L$1000)="CONFIRMADO")),ROWS($A$3:A108))),"")</f>
        <v/>
      </c>
    </row>
    <row r="109" spans="1:24" ht="22.05" customHeight="1">
      <c r="A109" s="10" t="str">
        <f ca="1">IFERROR(INDEX(MAESTRO!A:A,_xludf.AGGREGATE(15,6,ROW(MAESTRO!$B$3:$B$1000)/((MAESTRO!$B$3:$B$1000="MILITARES")*(UPPER(MAESTRO!$L$3:$L$1000)="CONFIRMADO")),ROWS($A$3:A109))),"")</f>
        <v/>
      </c>
      <c r="B109" s="10" t="str">
        <f ca="1">IFERROR(INDEX(MAESTRO!B:B,_xludf.AGGREGATE(15,6,ROW(MAESTRO!$B$3:$B$1000)/((MAESTRO!$B$3:$B$1000="MILITARES")*(UPPER(MAESTRO!$L$3:$L$1000)="CONFIRMADO")),ROWS($A$3:A109))),"")</f>
        <v/>
      </c>
      <c r="C109" s="10" t="str">
        <f ca="1">IFERROR(INDEX(MAESTRO!C:C,_xludf.AGGREGATE(15,6,ROW(MAESTRO!$B$3:$B$1000)/((MAESTRO!$B$3:$B$1000="MILITARES")*(UPPER(MAESTRO!$L$3:$L$1000)="CONFIRMADO")),ROWS($A$3:A109))),"")</f>
        <v/>
      </c>
      <c r="D109" s="10" t="str">
        <f ca="1">IFERROR(INDEX(MAESTRO!D:D,_xludf.AGGREGATE(15,6,ROW(MAESTRO!$B$3:$B$1000)/((MAESTRO!$B$3:$B$1000="MILITARES")*(UPPER(MAESTRO!$L$3:$L$1000)="CONFIRMADO")),ROWS($A$3:A109))),"")</f>
        <v/>
      </c>
      <c r="E109" s="10" t="str">
        <f ca="1">IFERROR(INDEX(MAESTRO!E:E,_xludf.AGGREGATE(15,6,ROW(MAESTRO!$B$3:$B$1000)/((MAESTRO!$B$3:$B$1000="MILITARES")*(UPPER(MAESTRO!$L$3:$L$1000)="CONFIRMADO")),ROWS($A$3:A109))),"")</f>
        <v/>
      </c>
      <c r="F109" s="10" t="str">
        <f ca="1">IFERROR(INDEX(MAESTRO!F:F,_xludf.AGGREGATE(15,6,ROW(MAESTRO!$B$3:$B$1000)/((MAESTRO!$B$3:$B$1000="MILITARES")*(UPPER(MAESTRO!$L$3:$L$1000)="CONFIRMADO")),ROWS($A$3:A109))),"")</f>
        <v/>
      </c>
      <c r="G109" s="10" t="str">
        <f ca="1">IFERROR(INDEX(MAESTRO!G:G,_xludf.AGGREGATE(15,6,ROW(MAESTRO!$B$3:$B$1000)/((MAESTRO!$B$3:$B$1000="MILITARES")*(UPPER(MAESTRO!$L$3:$L$1000)="CONFIRMADO")),ROWS($A$3:A109))),"")</f>
        <v/>
      </c>
      <c r="H109" s="10" t="str">
        <f ca="1">IFERROR(INDEX(MAESTRO!H:H,_xludf.AGGREGATE(15,6,ROW(MAESTRO!$B$3:$B$1000)/((MAESTRO!$B$3:$B$1000="MILITARES")*(UPPER(MAESTRO!$L$3:$L$1000)="CONFIRMADO")),ROWS($A$3:A109))),"")</f>
        <v/>
      </c>
      <c r="I109" s="10" t="str">
        <f ca="1">IFERROR(INDEX(MAESTRO!I:I,_xludf.AGGREGATE(15,6,ROW(MAESTRO!$B$3:$B$1000)/((MAESTRO!$B$3:$B$1000="MILITARES")*(UPPER(MAESTRO!$L$3:$L$1000)="CONFIRMADO")),ROWS($A$3:A109))),"")</f>
        <v/>
      </c>
      <c r="J109" s="10" t="str">
        <f ca="1">IFERROR(INDEX(MAESTRO!J:J,_xludf.AGGREGATE(15,6,ROW(MAESTRO!$B$3:$B$1000)/((MAESTRO!$B$3:$B$1000="MILITARES")*(UPPER(MAESTRO!$L$3:$L$1000)="CONFIRMADO")),ROWS($A$3:A109))),"")</f>
        <v/>
      </c>
      <c r="K109" s="10" t="str">
        <f ca="1">IFERROR(INDEX(MAESTRO!K:K,_xludf.AGGREGATE(15,6,ROW(MAESTRO!$B$3:$B$1000)/((MAESTRO!$B$3:$B$1000="MILITARES")*(UPPER(MAESTRO!$L$3:$L$1000)="CONFIRMADO")),ROWS($A$3:A109))),"")</f>
        <v/>
      </c>
      <c r="L109" s="10" t="str">
        <f ca="1">IFERROR(INDEX(MAESTRO!L:L,_xludf.AGGREGATE(15,6,ROW(MAESTRO!$B$3:$B$1000)/((MAESTRO!$B$3:$B$1000="MILITARES")*(UPPER(MAESTRO!$L$3:$L$1000)="CONFIRMADO")),ROWS($A$3:A109))),"")</f>
        <v/>
      </c>
      <c r="M109" s="10" t="str">
        <f ca="1">IFERROR(INDEX(MAESTRO!M:M,_xludf.AGGREGATE(15,6,ROW(MAESTRO!$B$3:$B$1000)/((MAESTRO!$B$3:$B$1000="MILITARES")*(UPPER(MAESTRO!$L$3:$L$1000)="CONFIRMADO")),ROWS($A$3:A109))),"")</f>
        <v/>
      </c>
      <c r="N109" s="10" t="str">
        <f ca="1">IFERROR(INDEX(MAESTRO!N:N,_xludf.AGGREGATE(15,6,ROW(MAESTRO!$B$3:$B$1000)/((MAESTRO!$B$3:$B$1000="MILITARES")*(UPPER(MAESTRO!$L$3:$L$1000)="CONFIRMADO")),ROWS($A$3:A109))),"")</f>
        <v/>
      </c>
      <c r="O109" s="10" t="str">
        <f ca="1">IFERROR(INDEX(MAESTRO!O:O,_xludf.AGGREGATE(15,6,ROW(MAESTRO!$B$3:$B$1000)/((MAESTRO!$B$3:$B$1000="MILITARES")*(UPPER(MAESTRO!$L$3:$L$1000)="CONFIRMADO")),ROWS($A$3:A109))),"")</f>
        <v/>
      </c>
      <c r="P109" s="10" t="str">
        <f ca="1">IFERROR(INDEX(MAESTRO!P:P,_xludf.AGGREGATE(15,6,ROW(MAESTRO!$B$3:$B$1000)/((MAESTRO!$B$3:$B$1000="MILITARES")*(UPPER(MAESTRO!$L$3:$L$1000)="CONFIRMADO")),ROWS($A$3:A109))),"")</f>
        <v/>
      </c>
      <c r="Q109" s="10" t="str">
        <f ca="1">IFERROR(INDEX(MAESTRO!Q:Q,_xludf.AGGREGATE(15,6,ROW(MAESTRO!$B$3:$B$1000)/((MAESTRO!$B$3:$B$1000="MILITARES")*(UPPER(MAESTRO!$L$3:$L$1000)="CONFIRMADO")),ROWS($A$3:A109))),"")</f>
        <v/>
      </c>
      <c r="R109" s="10" t="str">
        <f ca="1">IFERROR(INDEX(MAESTRO!R:R,_xludf.AGGREGATE(15,6,ROW(MAESTRO!$B$3:$B$1000)/((MAESTRO!$B$3:$B$1000="MILITARES")*(UPPER(MAESTRO!$L$3:$L$1000)="CONFIRMADO")),ROWS($A$3:A109))),"")</f>
        <v/>
      </c>
      <c r="S109" s="10" t="str">
        <f ca="1">IFERROR(INDEX(MAESTRO!S:S,_xludf.AGGREGATE(15,6,ROW(MAESTRO!$B$3:$B$1000)/((MAESTRO!$B$3:$B$1000="MILITARES")*(UPPER(MAESTRO!$L$3:$L$1000)="CONFIRMADO")),ROWS($A$3:A109))),"")</f>
        <v/>
      </c>
      <c r="T109" s="10" t="str">
        <f ca="1">IFERROR(INDEX(MAESTRO!T:T,_xludf.AGGREGATE(15,6,ROW(MAESTRO!$B$3:$B$1000)/((MAESTRO!$B$3:$B$1000="MILITARES")*(UPPER(MAESTRO!$L$3:$L$1000)="CONFIRMADO")),ROWS($A$3:A109))),"")</f>
        <v/>
      </c>
      <c r="U109" s="10" t="str">
        <f ca="1">IFERROR(INDEX(MAESTRO!U:U,_xludf.AGGREGATE(15,6,ROW(MAESTRO!$B$3:$B$1000)/((MAESTRO!$B$3:$B$1000="MILITARES")*(UPPER(MAESTRO!$L$3:$L$1000)="CONFIRMADO")),ROWS($A$3:A109))),"")</f>
        <v/>
      </c>
      <c r="V109" s="10" t="str">
        <f ca="1">IFERROR(INDEX(MAESTRO!V:V,_xludf.AGGREGATE(15,6,ROW(MAESTRO!$B$3:$B$1000)/((MAESTRO!$B$3:$B$1000="MILITARES")*(UPPER(MAESTRO!$L$3:$L$1000)="CONFIRMADO")),ROWS($A$3:A109))),"")</f>
        <v/>
      </c>
      <c r="W109" s="10" t="str">
        <f ca="1">IFERROR(INDEX(MAESTRO!W:W,_xludf.AGGREGATE(15,6,ROW(MAESTRO!$B$3:$B$1000)/((MAESTRO!$B$3:$B$1000="MILITARES")*(UPPER(MAESTRO!$L$3:$L$1000)="CONFIRMADO")),ROWS($A$3:A109))),"")</f>
        <v/>
      </c>
      <c r="X109" s="10" t="str">
        <f ca="1">IFERROR(INDEX(MAESTRO!X:X,_xludf.AGGREGATE(15,6,ROW(MAESTRO!$B$3:$B$1000)/((MAESTRO!$B$3:$B$1000="MILITARES")*(UPPER(MAESTRO!$L$3:$L$1000)="CONFIRMADO")),ROWS($A$3:A109))),"")</f>
        <v/>
      </c>
    </row>
    <row r="110" spans="1:24" ht="22.05" customHeight="1">
      <c r="A110" s="15" t="str">
        <f ca="1">IFERROR(INDEX(MAESTRO!A:A,_xludf.AGGREGATE(15,6,ROW(MAESTRO!$B$3:$B$1000)/((MAESTRO!$B$3:$B$1000="MILITARES")*(UPPER(MAESTRO!$L$3:$L$1000)="CONFIRMADO")),ROWS($A$3:A110))),"")</f>
        <v/>
      </c>
      <c r="B110" s="15" t="str">
        <f ca="1">IFERROR(INDEX(MAESTRO!B:B,_xludf.AGGREGATE(15,6,ROW(MAESTRO!$B$3:$B$1000)/((MAESTRO!$B$3:$B$1000="MILITARES")*(UPPER(MAESTRO!$L$3:$L$1000)="CONFIRMADO")),ROWS($A$3:A110))),"")</f>
        <v/>
      </c>
      <c r="C110" s="15" t="str">
        <f ca="1">IFERROR(INDEX(MAESTRO!C:C,_xludf.AGGREGATE(15,6,ROW(MAESTRO!$B$3:$B$1000)/((MAESTRO!$B$3:$B$1000="MILITARES")*(UPPER(MAESTRO!$L$3:$L$1000)="CONFIRMADO")),ROWS($A$3:A110))),"")</f>
        <v/>
      </c>
      <c r="D110" s="15" t="str">
        <f ca="1">IFERROR(INDEX(MAESTRO!D:D,_xludf.AGGREGATE(15,6,ROW(MAESTRO!$B$3:$B$1000)/((MAESTRO!$B$3:$B$1000="MILITARES")*(UPPER(MAESTRO!$L$3:$L$1000)="CONFIRMADO")),ROWS($A$3:A110))),"")</f>
        <v/>
      </c>
      <c r="E110" s="15" t="str">
        <f ca="1">IFERROR(INDEX(MAESTRO!E:E,_xludf.AGGREGATE(15,6,ROW(MAESTRO!$B$3:$B$1000)/((MAESTRO!$B$3:$B$1000="MILITARES")*(UPPER(MAESTRO!$L$3:$L$1000)="CONFIRMADO")),ROWS($A$3:A110))),"")</f>
        <v/>
      </c>
      <c r="F110" s="15" t="str">
        <f ca="1">IFERROR(INDEX(MAESTRO!F:F,_xludf.AGGREGATE(15,6,ROW(MAESTRO!$B$3:$B$1000)/((MAESTRO!$B$3:$B$1000="MILITARES")*(UPPER(MAESTRO!$L$3:$L$1000)="CONFIRMADO")),ROWS($A$3:A110))),"")</f>
        <v/>
      </c>
      <c r="G110" s="15" t="str">
        <f ca="1">IFERROR(INDEX(MAESTRO!G:G,_xludf.AGGREGATE(15,6,ROW(MAESTRO!$B$3:$B$1000)/((MAESTRO!$B$3:$B$1000="MILITARES")*(UPPER(MAESTRO!$L$3:$L$1000)="CONFIRMADO")),ROWS($A$3:A110))),"")</f>
        <v/>
      </c>
      <c r="H110" s="15" t="str">
        <f ca="1">IFERROR(INDEX(MAESTRO!H:H,_xludf.AGGREGATE(15,6,ROW(MAESTRO!$B$3:$B$1000)/((MAESTRO!$B$3:$B$1000="MILITARES")*(UPPER(MAESTRO!$L$3:$L$1000)="CONFIRMADO")),ROWS($A$3:A110))),"")</f>
        <v/>
      </c>
      <c r="I110" s="15" t="str">
        <f ca="1">IFERROR(INDEX(MAESTRO!I:I,_xludf.AGGREGATE(15,6,ROW(MAESTRO!$B$3:$B$1000)/((MAESTRO!$B$3:$B$1000="MILITARES")*(UPPER(MAESTRO!$L$3:$L$1000)="CONFIRMADO")),ROWS($A$3:A110))),"")</f>
        <v/>
      </c>
      <c r="J110" s="15" t="str">
        <f ca="1">IFERROR(INDEX(MAESTRO!J:J,_xludf.AGGREGATE(15,6,ROW(MAESTRO!$B$3:$B$1000)/((MAESTRO!$B$3:$B$1000="MILITARES")*(UPPER(MAESTRO!$L$3:$L$1000)="CONFIRMADO")),ROWS($A$3:A110))),"")</f>
        <v/>
      </c>
      <c r="K110" s="15" t="str">
        <f ca="1">IFERROR(INDEX(MAESTRO!K:K,_xludf.AGGREGATE(15,6,ROW(MAESTRO!$B$3:$B$1000)/((MAESTRO!$B$3:$B$1000="MILITARES")*(UPPER(MAESTRO!$L$3:$L$1000)="CONFIRMADO")),ROWS($A$3:A110))),"")</f>
        <v/>
      </c>
      <c r="L110" s="15" t="str">
        <f ca="1">IFERROR(INDEX(MAESTRO!L:L,_xludf.AGGREGATE(15,6,ROW(MAESTRO!$B$3:$B$1000)/((MAESTRO!$B$3:$B$1000="MILITARES")*(UPPER(MAESTRO!$L$3:$L$1000)="CONFIRMADO")),ROWS($A$3:A110))),"")</f>
        <v/>
      </c>
      <c r="M110" s="15" t="str">
        <f ca="1">IFERROR(INDEX(MAESTRO!M:M,_xludf.AGGREGATE(15,6,ROW(MAESTRO!$B$3:$B$1000)/((MAESTRO!$B$3:$B$1000="MILITARES")*(UPPER(MAESTRO!$L$3:$L$1000)="CONFIRMADO")),ROWS($A$3:A110))),"")</f>
        <v/>
      </c>
      <c r="N110" s="15" t="str">
        <f ca="1">IFERROR(INDEX(MAESTRO!N:N,_xludf.AGGREGATE(15,6,ROW(MAESTRO!$B$3:$B$1000)/((MAESTRO!$B$3:$B$1000="MILITARES")*(UPPER(MAESTRO!$L$3:$L$1000)="CONFIRMADO")),ROWS($A$3:A110))),"")</f>
        <v/>
      </c>
      <c r="O110" s="15" t="str">
        <f ca="1">IFERROR(INDEX(MAESTRO!O:O,_xludf.AGGREGATE(15,6,ROW(MAESTRO!$B$3:$B$1000)/((MAESTRO!$B$3:$B$1000="MILITARES")*(UPPER(MAESTRO!$L$3:$L$1000)="CONFIRMADO")),ROWS($A$3:A110))),"")</f>
        <v/>
      </c>
      <c r="P110" s="15" t="str">
        <f ca="1">IFERROR(INDEX(MAESTRO!P:P,_xludf.AGGREGATE(15,6,ROW(MAESTRO!$B$3:$B$1000)/((MAESTRO!$B$3:$B$1000="MILITARES")*(UPPER(MAESTRO!$L$3:$L$1000)="CONFIRMADO")),ROWS($A$3:A110))),"")</f>
        <v/>
      </c>
      <c r="Q110" s="15" t="str">
        <f ca="1">IFERROR(INDEX(MAESTRO!Q:Q,_xludf.AGGREGATE(15,6,ROW(MAESTRO!$B$3:$B$1000)/((MAESTRO!$B$3:$B$1000="MILITARES")*(UPPER(MAESTRO!$L$3:$L$1000)="CONFIRMADO")),ROWS($A$3:A110))),"")</f>
        <v/>
      </c>
      <c r="R110" s="15" t="str">
        <f ca="1">IFERROR(INDEX(MAESTRO!R:R,_xludf.AGGREGATE(15,6,ROW(MAESTRO!$B$3:$B$1000)/((MAESTRO!$B$3:$B$1000="MILITARES")*(UPPER(MAESTRO!$L$3:$L$1000)="CONFIRMADO")),ROWS($A$3:A110))),"")</f>
        <v/>
      </c>
      <c r="S110" s="15" t="str">
        <f ca="1">IFERROR(INDEX(MAESTRO!S:S,_xludf.AGGREGATE(15,6,ROW(MAESTRO!$B$3:$B$1000)/((MAESTRO!$B$3:$B$1000="MILITARES")*(UPPER(MAESTRO!$L$3:$L$1000)="CONFIRMADO")),ROWS($A$3:A110))),"")</f>
        <v/>
      </c>
      <c r="T110" s="15" t="str">
        <f ca="1">IFERROR(INDEX(MAESTRO!T:T,_xludf.AGGREGATE(15,6,ROW(MAESTRO!$B$3:$B$1000)/((MAESTRO!$B$3:$B$1000="MILITARES")*(UPPER(MAESTRO!$L$3:$L$1000)="CONFIRMADO")),ROWS($A$3:A110))),"")</f>
        <v/>
      </c>
      <c r="U110" s="15" t="str">
        <f ca="1">IFERROR(INDEX(MAESTRO!U:U,_xludf.AGGREGATE(15,6,ROW(MAESTRO!$B$3:$B$1000)/((MAESTRO!$B$3:$B$1000="MILITARES")*(UPPER(MAESTRO!$L$3:$L$1000)="CONFIRMADO")),ROWS($A$3:A110))),"")</f>
        <v/>
      </c>
      <c r="V110" s="15" t="str">
        <f ca="1">IFERROR(INDEX(MAESTRO!V:V,_xludf.AGGREGATE(15,6,ROW(MAESTRO!$B$3:$B$1000)/((MAESTRO!$B$3:$B$1000="MILITARES")*(UPPER(MAESTRO!$L$3:$L$1000)="CONFIRMADO")),ROWS($A$3:A110))),"")</f>
        <v/>
      </c>
      <c r="W110" s="15" t="str">
        <f ca="1">IFERROR(INDEX(MAESTRO!W:W,_xludf.AGGREGATE(15,6,ROW(MAESTRO!$B$3:$B$1000)/((MAESTRO!$B$3:$B$1000="MILITARES")*(UPPER(MAESTRO!$L$3:$L$1000)="CONFIRMADO")),ROWS($A$3:A110))),"")</f>
        <v/>
      </c>
      <c r="X110" s="15" t="str">
        <f ca="1">IFERROR(INDEX(MAESTRO!X:X,_xludf.AGGREGATE(15,6,ROW(MAESTRO!$B$3:$B$1000)/((MAESTRO!$B$3:$B$1000="MILITARES")*(UPPER(MAESTRO!$L$3:$L$1000)="CONFIRMADO")),ROWS($A$3:A110))),"")</f>
        <v/>
      </c>
    </row>
    <row r="111" spans="1:24" ht="22.05" customHeight="1">
      <c r="A111" s="10" t="str">
        <f ca="1">IFERROR(INDEX(MAESTRO!A:A,_xludf.AGGREGATE(15,6,ROW(MAESTRO!$B$3:$B$1000)/((MAESTRO!$B$3:$B$1000="MILITARES")*(UPPER(MAESTRO!$L$3:$L$1000)="CONFIRMADO")),ROWS($A$3:A111))),"")</f>
        <v/>
      </c>
      <c r="B111" s="10" t="str">
        <f ca="1">IFERROR(INDEX(MAESTRO!B:B,_xludf.AGGREGATE(15,6,ROW(MAESTRO!$B$3:$B$1000)/((MAESTRO!$B$3:$B$1000="MILITARES")*(UPPER(MAESTRO!$L$3:$L$1000)="CONFIRMADO")),ROWS($A$3:A111))),"")</f>
        <v/>
      </c>
      <c r="C111" s="10" t="str">
        <f ca="1">IFERROR(INDEX(MAESTRO!C:C,_xludf.AGGREGATE(15,6,ROW(MAESTRO!$B$3:$B$1000)/((MAESTRO!$B$3:$B$1000="MILITARES")*(UPPER(MAESTRO!$L$3:$L$1000)="CONFIRMADO")),ROWS($A$3:A111))),"")</f>
        <v/>
      </c>
      <c r="D111" s="10" t="str">
        <f ca="1">IFERROR(INDEX(MAESTRO!D:D,_xludf.AGGREGATE(15,6,ROW(MAESTRO!$B$3:$B$1000)/((MAESTRO!$B$3:$B$1000="MILITARES")*(UPPER(MAESTRO!$L$3:$L$1000)="CONFIRMADO")),ROWS($A$3:A111))),"")</f>
        <v/>
      </c>
      <c r="E111" s="10" t="str">
        <f ca="1">IFERROR(INDEX(MAESTRO!E:E,_xludf.AGGREGATE(15,6,ROW(MAESTRO!$B$3:$B$1000)/((MAESTRO!$B$3:$B$1000="MILITARES")*(UPPER(MAESTRO!$L$3:$L$1000)="CONFIRMADO")),ROWS($A$3:A111))),"")</f>
        <v/>
      </c>
      <c r="F111" s="10" t="str">
        <f ca="1">IFERROR(INDEX(MAESTRO!F:F,_xludf.AGGREGATE(15,6,ROW(MAESTRO!$B$3:$B$1000)/((MAESTRO!$B$3:$B$1000="MILITARES")*(UPPER(MAESTRO!$L$3:$L$1000)="CONFIRMADO")),ROWS($A$3:A111))),"")</f>
        <v/>
      </c>
      <c r="G111" s="10" t="str">
        <f ca="1">IFERROR(INDEX(MAESTRO!G:G,_xludf.AGGREGATE(15,6,ROW(MAESTRO!$B$3:$B$1000)/((MAESTRO!$B$3:$B$1000="MILITARES")*(UPPER(MAESTRO!$L$3:$L$1000)="CONFIRMADO")),ROWS($A$3:A111))),"")</f>
        <v/>
      </c>
      <c r="H111" s="10" t="str">
        <f ca="1">IFERROR(INDEX(MAESTRO!H:H,_xludf.AGGREGATE(15,6,ROW(MAESTRO!$B$3:$B$1000)/((MAESTRO!$B$3:$B$1000="MILITARES")*(UPPER(MAESTRO!$L$3:$L$1000)="CONFIRMADO")),ROWS($A$3:A111))),"")</f>
        <v/>
      </c>
      <c r="I111" s="10" t="str">
        <f ca="1">IFERROR(INDEX(MAESTRO!I:I,_xludf.AGGREGATE(15,6,ROW(MAESTRO!$B$3:$B$1000)/((MAESTRO!$B$3:$B$1000="MILITARES")*(UPPER(MAESTRO!$L$3:$L$1000)="CONFIRMADO")),ROWS($A$3:A111))),"")</f>
        <v/>
      </c>
      <c r="J111" s="10" t="str">
        <f ca="1">IFERROR(INDEX(MAESTRO!J:J,_xludf.AGGREGATE(15,6,ROW(MAESTRO!$B$3:$B$1000)/((MAESTRO!$B$3:$B$1000="MILITARES")*(UPPER(MAESTRO!$L$3:$L$1000)="CONFIRMADO")),ROWS($A$3:A111))),"")</f>
        <v/>
      </c>
      <c r="K111" s="10" t="str">
        <f ca="1">IFERROR(INDEX(MAESTRO!K:K,_xludf.AGGREGATE(15,6,ROW(MAESTRO!$B$3:$B$1000)/((MAESTRO!$B$3:$B$1000="MILITARES")*(UPPER(MAESTRO!$L$3:$L$1000)="CONFIRMADO")),ROWS($A$3:A111))),"")</f>
        <v/>
      </c>
      <c r="L111" s="10" t="str">
        <f ca="1">IFERROR(INDEX(MAESTRO!L:L,_xludf.AGGREGATE(15,6,ROW(MAESTRO!$B$3:$B$1000)/((MAESTRO!$B$3:$B$1000="MILITARES")*(UPPER(MAESTRO!$L$3:$L$1000)="CONFIRMADO")),ROWS($A$3:A111))),"")</f>
        <v/>
      </c>
      <c r="M111" s="10" t="str">
        <f ca="1">IFERROR(INDEX(MAESTRO!M:M,_xludf.AGGREGATE(15,6,ROW(MAESTRO!$B$3:$B$1000)/((MAESTRO!$B$3:$B$1000="MILITARES")*(UPPER(MAESTRO!$L$3:$L$1000)="CONFIRMADO")),ROWS($A$3:A111))),"")</f>
        <v/>
      </c>
      <c r="N111" s="10" t="str">
        <f ca="1">IFERROR(INDEX(MAESTRO!N:N,_xludf.AGGREGATE(15,6,ROW(MAESTRO!$B$3:$B$1000)/((MAESTRO!$B$3:$B$1000="MILITARES")*(UPPER(MAESTRO!$L$3:$L$1000)="CONFIRMADO")),ROWS($A$3:A111))),"")</f>
        <v/>
      </c>
      <c r="O111" s="10" t="str">
        <f ca="1">IFERROR(INDEX(MAESTRO!O:O,_xludf.AGGREGATE(15,6,ROW(MAESTRO!$B$3:$B$1000)/((MAESTRO!$B$3:$B$1000="MILITARES")*(UPPER(MAESTRO!$L$3:$L$1000)="CONFIRMADO")),ROWS($A$3:A111))),"")</f>
        <v/>
      </c>
      <c r="P111" s="10" t="str">
        <f ca="1">IFERROR(INDEX(MAESTRO!P:P,_xludf.AGGREGATE(15,6,ROW(MAESTRO!$B$3:$B$1000)/((MAESTRO!$B$3:$B$1000="MILITARES")*(UPPER(MAESTRO!$L$3:$L$1000)="CONFIRMADO")),ROWS($A$3:A111))),"")</f>
        <v/>
      </c>
      <c r="Q111" s="10" t="str">
        <f ca="1">IFERROR(INDEX(MAESTRO!Q:Q,_xludf.AGGREGATE(15,6,ROW(MAESTRO!$B$3:$B$1000)/((MAESTRO!$B$3:$B$1000="MILITARES")*(UPPER(MAESTRO!$L$3:$L$1000)="CONFIRMADO")),ROWS($A$3:A111))),"")</f>
        <v/>
      </c>
      <c r="R111" s="10" t="str">
        <f ca="1">IFERROR(INDEX(MAESTRO!R:R,_xludf.AGGREGATE(15,6,ROW(MAESTRO!$B$3:$B$1000)/((MAESTRO!$B$3:$B$1000="MILITARES")*(UPPER(MAESTRO!$L$3:$L$1000)="CONFIRMADO")),ROWS($A$3:A111))),"")</f>
        <v/>
      </c>
      <c r="S111" s="10" t="str">
        <f ca="1">IFERROR(INDEX(MAESTRO!S:S,_xludf.AGGREGATE(15,6,ROW(MAESTRO!$B$3:$B$1000)/((MAESTRO!$B$3:$B$1000="MILITARES")*(UPPER(MAESTRO!$L$3:$L$1000)="CONFIRMADO")),ROWS($A$3:A111))),"")</f>
        <v/>
      </c>
      <c r="T111" s="10" t="str">
        <f ca="1">IFERROR(INDEX(MAESTRO!T:T,_xludf.AGGREGATE(15,6,ROW(MAESTRO!$B$3:$B$1000)/((MAESTRO!$B$3:$B$1000="MILITARES")*(UPPER(MAESTRO!$L$3:$L$1000)="CONFIRMADO")),ROWS($A$3:A111))),"")</f>
        <v/>
      </c>
      <c r="U111" s="10" t="str">
        <f ca="1">IFERROR(INDEX(MAESTRO!U:U,_xludf.AGGREGATE(15,6,ROW(MAESTRO!$B$3:$B$1000)/((MAESTRO!$B$3:$B$1000="MILITARES")*(UPPER(MAESTRO!$L$3:$L$1000)="CONFIRMADO")),ROWS($A$3:A111))),"")</f>
        <v/>
      </c>
      <c r="V111" s="10" t="str">
        <f ca="1">IFERROR(INDEX(MAESTRO!V:V,_xludf.AGGREGATE(15,6,ROW(MAESTRO!$B$3:$B$1000)/((MAESTRO!$B$3:$B$1000="MILITARES")*(UPPER(MAESTRO!$L$3:$L$1000)="CONFIRMADO")),ROWS($A$3:A111))),"")</f>
        <v/>
      </c>
      <c r="W111" s="10" t="str">
        <f ca="1">IFERROR(INDEX(MAESTRO!W:W,_xludf.AGGREGATE(15,6,ROW(MAESTRO!$B$3:$B$1000)/((MAESTRO!$B$3:$B$1000="MILITARES")*(UPPER(MAESTRO!$L$3:$L$1000)="CONFIRMADO")),ROWS($A$3:A111))),"")</f>
        <v/>
      </c>
      <c r="X111" s="10" t="str">
        <f ca="1">IFERROR(INDEX(MAESTRO!X:X,_xludf.AGGREGATE(15,6,ROW(MAESTRO!$B$3:$B$1000)/((MAESTRO!$B$3:$B$1000="MILITARES")*(UPPER(MAESTRO!$L$3:$L$1000)="CONFIRMADO")),ROWS($A$3:A111))),"")</f>
        <v/>
      </c>
    </row>
    <row r="112" spans="1:24" ht="22.05" customHeight="1">
      <c r="A112" s="15" t="str">
        <f ca="1">IFERROR(INDEX(MAESTRO!A:A,_xludf.AGGREGATE(15,6,ROW(MAESTRO!$B$3:$B$1000)/((MAESTRO!$B$3:$B$1000="MILITARES")*(UPPER(MAESTRO!$L$3:$L$1000)="CONFIRMADO")),ROWS($A$3:A112))),"")</f>
        <v/>
      </c>
      <c r="B112" s="15" t="str">
        <f ca="1">IFERROR(INDEX(MAESTRO!B:B,_xludf.AGGREGATE(15,6,ROW(MAESTRO!$B$3:$B$1000)/((MAESTRO!$B$3:$B$1000="MILITARES")*(UPPER(MAESTRO!$L$3:$L$1000)="CONFIRMADO")),ROWS($A$3:A112))),"")</f>
        <v/>
      </c>
      <c r="C112" s="15" t="str">
        <f ca="1">IFERROR(INDEX(MAESTRO!C:C,_xludf.AGGREGATE(15,6,ROW(MAESTRO!$B$3:$B$1000)/((MAESTRO!$B$3:$B$1000="MILITARES")*(UPPER(MAESTRO!$L$3:$L$1000)="CONFIRMADO")),ROWS($A$3:A112))),"")</f>
        <v/>
      </c>
      <c r="D112" s="15" t="str">
        <f ca="1">IFERROR(INDEX(MAESTRO!D:D,_xludf.AGGREGATE(15,6,ROW(MAESTRO!$B$3:$B$1000)/((MAESTRO!$B$3:$B$1000="MILITARES")*(UPPER(MAESTRO!$L$3:$L$1000)="CONFIRMADO")),ROWS($A$3:A112))),"")</f>
        <v/>
      </c>
      <c r="E112" s="15" t="str">
        <f ca="1">IFERROR(INDEX(MAESTRO!E:E,_xludf.AGGREGATE(15,6,ROW(MAESTRO!$B$3:$B$1000)/((MAESTRO!$B$3:$B$1000="MILITARES")*(UPPER(MAESTRO!$L$3:$L$1000)="CONFIRMADO")),ROWS($A$3:A112))),"")</f>
        <v/>
      </c>
      <c r="F112" s="15" t="str">
        <f ca="1">IFERROR(INDEX(MAESTRO!F:F,_xludf.AGGREGATE(15,6,ROW(MAESTRO!$B$3:$B$1000)/((MAESTRO!$B$3:$B$1000="MILITARES")*(UPPER(MAESTRO!$L$3:$L$1000)="CONFIRMADO")),ROWS($A$3:A112))),"")</f>
        <v/>
      </c>
      <c r="G112" s="15" t="str">
        <f ca="1">IFERROR(INDEX(MAESTRO!G:G,_xludf.AGGREGATE(15,6,ROW(MAESTRO!$B$3:$B$1000)/((MAESTRO!$B$3:$B$1000="MILITARES")*(UPPER(MAESTRO!$L$3:$L$1000)="CONFIRMADO")),ROWS($A$3:A112))),"")</f>
        <v/>
      </c>
      <c r="H112" s="15" t="str">
        <f ca="1">IFERROR(INDEX(MAESTRO!H:H,_xludf.AGGREGATE(15,6,ROW(MAESTRO!$B$3:$B$1000)/((MAESTRO!$B$3:$B$1000="MILITARES")*(UPPER(MAESTRO!$L$3:$L$1000)="CONFIRMADO")),ROWS($A$3:A112))),"")</f>
        <v/>
      </c>
      <c r="I112" s="15" t="str">
        <f ca="1">IFERROR(INDEX(MAESTRO!I:I,_xludf.AGGREGATE(15,6,ROW(MAESTRO!$B$3:$B$1000)/((MAESTRO!$B$3:$B$1000="MILITARES")*(UPPER(MAESTRO!$L$3:$L$1000)="CONFIRMADO")),ROWS($A$3:A112))),"")</f>
        <v/>
      </c>
      <c r="J112" s="15" t="str">
        <f ca="1">IFERROR(INDEX(MAESTRO!J:J,_xludf.AGGREGATE(15,6,ROW(MAESTRO!$B$3:$B$1000)/((MAESTRO!$B$3:$B$1000="MILITARES")*(UPPER(MAESTRO!$L$3:$L$1000)="CONFIRMADO")),ROWS($A$3:A112))),"")</f>
        <v/>
      </c>
      <c r="K112" s="15" t="str">
        <f ca="1">IFERROR(INDEX(MAESTRO!K:K,_xludf.AGGREGATE(15,6,ROW(MAESTRO!$B$3:$B$1000)/((MAESTRO!$B$3:$B$1000="MILITARES")*(UPPER(MAESTRO!$L$3:$L$1000)="CONFIRMADO")),ROWS($A$3:A112))),"")</f>
        <v/>
      </c>
      <c r="L112" s="15" t="str">
        <f ca="1">IFERROR(INDEX(MAESTRO!L:L,_xludf.AGGREGATE(15,6,ROW(MAESTRO!$B$3:$B$1000)/((MAESTRO!$B$3:$B$1000="MILITARES")*(UPPER(MAESTRO!$L$3:$L$1000)="CONFIRMADO")),ROWS($A$3:A112))),"")</f>
        <v/>
      </c>
      <c r="M112" s="15" t="str">
        <f ca="1">IFERROR(INDEX(MAESTRO!M:M,_xludf.AGGREGATE(15,6,ROW(MAESTRO!$B$3:$B$1000)/((MAESTRO!$B$3:$B$1000="MILITARES")*(UPPER(MAESTRO!$L$3:$L$1000)="CONFIRMADO")),ROWS($A$3:A112))),"")</f>
        <v/>
      </c>
      <c r="N112" s="15" t="str">
        <f ca="1">IFERROR(INDEX(MAESTRO!N:N,_xludf.AGGREGATE(15,6,ROW(MAESTRO!$B$3:$B$1000)/((MAESTRO!$B$3:$B$1000="MILITARES")*(UPPER(MAESTRO!$L$3:$L$1000)="CONFIRMADO")),ROWS($A$3:A112))),"")</f>
        <v/>
      </c>
      <c r="O112" s="15" t="str">
        <f ca="1">IFERROR(INDEX(MAESTRO!O:O,_xludf.AGGREGATE(15,6,ROW(MAESTRO!$B$3:$B$1000)/((MAESTRO!$B$3:$B$1000="MILITARES")*(UPPER(MAESTRO!$L$3:$L$1000)="CONFIRMADO")),ROWS($A$3:A112))),"")</f>
        <v/>
      </c>
      <c r="P112" s="15" t="str">
        <f ca="1">IFERROR(INDEX(MAESTRO!P:P,_xludf.AGGREGATE(15,6,ROW(MAESTRO!$B$3:$B$1000)/((MAESTRO!$B$3:$B$1000="MILITARES")*(UPPER(MAESTRO!$L$3:$L$1000)="CONFIRMADO")),ROWS($A$3:A112))),"")</f>
        <v/>
      </c>
      <c r="Q112" s="15" t="str">
        <f ca="1">IFERROR(INDEX(MAESTRO!Q:Q,_xludf.AGGREGATE(15,6,ROW(MAESTRO!$B$3:$B$1000)/((MAESTRO!$B$3:$B$1000="MILITARES")*(UPPER(MAESTRO!$L$3:$L$1000)="CONFIRMADO")),ROWS($A$3:A112))),"")</f>
        <v/>
      </c>
      <c r="R112" s="15" t="str">
        <f ca="1">IFERROR(INDEX(MAESTRO!R:R,_xludf.AGGREGATE(15,6,ROW(MAESTRO!$B$3:$B$1000)/((MAESTRO!$B$3:$B$1000="MILITARES")*(UPPER(MAESTRO!$L$3:$L$1000)="CONFIRMADO")),ROWS($A$3:A112))),"")</f>
        <v/>
      </c>
      <c r="S112" s="15" t="str">
        <f ca="1">IFERROR(INDEX(MAESTRO!S:S,_xludf.AGGREGATE(15,6,ROW(MAESTRO!$B$3:$B$1000)/((MAESTRO!$B$3:$B$1000="MILITARES")*(UPPER(MAESTRO!$L$3:$L$1000)="CONFIRMADO")),ROWS($A$3:A112))),"")</f>
        <v/>
      </c>
      <c r="T112" s="15" t="str">
        <f ca="1">IFERROR(INDEX(MAESTRO!T:T,_xludf.AGGREGATE(15,6,ROW(MAESTRO!$B$3:$B$1000)/((MAESTRO!$B$3:$B$1000="MILITARES")*(UPPER(MAESTRO!$L$3:$L$1000)="CONFIRMADO")),ROWS($A$3:A112))),"")</f>
        <v/>
      </c>
      <c r="U112" s="15" t="str">
        <f ca="1">IFERROR(INDEX(MAESTRO!U:U,_xludf.AGGREGATE(15,6,ROW(MAESTRO!$B$3:$B$1000)/((MAESTRO!$B$3:$B$1000="MILITARES")*(UPPER(MAESTRO!$L$3:$L$1000)="CONFIRMADO")),ROWS($A$3:A112))),"")</f>
        <v/>
      </c>
      <c r="V112" s="15" t="str">
        <f ca="1">IFERROR(INDEX(MAESTRO!V:V,_xludf.AGGREGATE(15,6,ROW(MAESTRO!$B$3:$B$1000)/((MAESTRO!$B$3:$B$1000="MILITARES")*(UPPER(MAESTRO!$L$3:$L$1000)="CONFIRMADO")),ROWS($A$3:A112))),"")</f>
        <v/>
      </c>
      <c r="W112" s="15" t="str">
        <f ca="1">IFERROR(INDEX(MAESTRO!W:W,_xludf.AGGREGATE(15,6,ROW(MAESTRO!$B$3:$B$1000)/((MAESTRO!$B$3:$B$1000="MILITARES")*(UPPER(MAESTRO!$L$3:$L$1000)="CONFIRMADO")),ROWS($A$3:A112))),"")</f>
        <v/>
      </c>
      <c r="X112" s="15" t="str">
        <f ca="1">IFERROR(INDEX(MAESTRO!X:X,_xludf.AGGREGATE(15,6,ROW(MAESTRO!$B$3:$B$1000)/((MAESTRO!$B$3:$B$1000="MILITARES")*(UPPER(MAESTRO!$L$3:$L$1000)="CONFIRMADO")),ROWS($A$3:A112))),"")</f>
        <v/>
      </c>
    </row>
    <row r="113" spans="1:24" ht="22.05" customHeight="1">
      <c r="A113" s="10" t="str">
        <f ca="1">IFERROR(INDEX(MAESTRO!A:A,_xludf.AGGREGATE(15,6,ROW(MAESTRO!$B$3:$B$1000)/((MAESTRO!$B$3:$B$1000="MILITARES")*(UPPER(MAESTRO!$L$3:$L$1000)="CONFIRMADO")),ROWS($A$3:A113))),"")</f>
        <v/>
      </c>
      <c r="B113" s="10" t="str">
        <f ca="1">IFERROR(INDEX(MAESTRO!B:B,_xludf.AGGREGATE(15,6,ROW(MAESTRO!$B$3:$B$1000)/((MAESTRO!$B$3:$B$1000="MILITARES")*(UPPER(MAESTRO!$L$3:$L$1000)="CONFIRMADO")),ROWS($A$3:A113))),"")</f>
        <v/>
      </c>
      <c r="C113" s="10" t="str">
        <f ca="1">IFERROR(INDEX(MAESTRO!C:C,_xludf.AGGREGATE(15,6,ROW(MAESTRO!$B$3:$B$1000)/((MAESTRO!$B$3:$B$1000="MILITARES")*(UPPER(MAESTRO!$L$3:$L$1000)="CONFIRMADO")),ROWS($A$3:A113))),"")</f>
        <v/>
      </c>
      <c r="D113" s="10" t="str">
        <f ca="1">IFERROR(INDEX(MAESTRO!D:D,_xludf.AGGREGATE(15,6,ROW(MAESTRO!$B$3:$B$1000)/((MAESTRO!$B$3:$B$1000="MILITARES")*(UPPER(MAESTRO!$L$3:$L$1000)="CONFIRMADO")),ROWS($A$3:A113))),"")</f>
        <v/>
      </c>
      <c r="E113" s="10" t="str">
        <f ca="1">IFERROR(INDEX(MAESTRO!E:E,_xludf.AGGREGATE(15,6,ROW(MAESTRO!$B$3:$B$1000)/((MAESTRO!$B$3:$B$1000="MILITARES")*(UPPER(MAESTRO!$L$3:$L$1000)="CONFIRMADO")),ROWS($A$3:A113))),"")</f>
        <v/>
      </c>
      <c r="F113" s="10" t="str">
        <f ca="1">IFERROR(INDEX(MAESTRO!F:F,_xludf.AGGREGATE(15,6,ROW(MAESTRO!$B$3:$B$1000)/((MAESTRO!$B$3:$B$1000="MILITARES")*(UPPER(MAESTRO!$L$3:$L$1000)="CONFIRMADO")),ROWS($A$3:A113))),"")</f>
        <v/>
      </c>
      <c r="G113" s="10" t="str">
        <f ca="1">IFERROR(INDEX(MAESTRO!G:G,_xludf.AGGREGATE(15,6,ROW(MAESTRO!$B$3:$B$1000)/((MAESTRO!$B$3:$B$1000="MILITARES")*(UPPER(MAESTRO!$L$3:$L$1000)="CONFIRMADO")),ROWS($A$3:A113))),"")</f>
        <v/>
      </c>
      <c r="H113" s="10" t="str">
        <f ca="1">IFERROR(INDEX(MAESTRO!H:H,_xludf.AGGREGATE(15,6,ROW(MAESTRO!$B$3:$B$1000)/((MAESTRO!$B$3:$B$1000="MILITARES")*(UPPER(MAESTRO!$L$3:$L$1000)="CONFIRMADO")),ROWS($A$3:A113))),"")</f>
        <v/>
      </c>
      <c r="I113" s="10" t="str">
        <f ca="1">IFERROR(INDEX(MAESTRO!I:I,_xludf.AGGREGATE(15,6,ROW(MAESTRO!$B$3:$B$1000)/((MAESTRO!$B$3:$B$1000="MILITARES")*(UPPER(MAESTRO!$L$3:$L$1000)="CONFIRMADO")),ROWS($A$3:A113))),"")</f>
        <v/>
      </c>
      <c r="J113" s="10" t="str">
        <f ca="1">IFERROR(INDEX(MAESTRO!J:J,_xludf.AGGREGATE(15,6,ROW(MAESTRO!$B$3:$B$1000)/((MAESTRO!$B$3:$B$1000="MILITARES")*(UPPER(MAESTRO!$L$3:$L$1000)="CONFIRMADO")),ROWS($A$3:A113))),"")</f>
        <v/>
      </c>
      <c r="K113" s="10" t="str">
        <f ca="1">IFERROR(INDEX(MAESTRO!K:K,_xludf.AGGREGATE(15,6,ROW(MAESTRO!$B$3:$B$1000)/((MAESTRO!$B$3:$B$1000="MILITARES")*(UPPER(MAESTRO!$L$3:$L$1000)="CONFIRMADO")),ROWS($A$3:A113))),"")</f>
        <v/>
      </c>
      <c r="L113" s="10" t="str">
        <f ca="1">IFERROR(INDEX(MAESTRO!L:L,_xludf.AGGREGATE(15,6,ROW(MAESTRO!$B$3:$B$1000)/((MAESTRO!$B$3:$B$1000="MILITARES")*(UPPER(MAESTRO!$L$3:$L$1000)="CONFIRMADO")),ROWS($A$3:A113))),"")</f>
        <v/>
      </c>
      <c r="M113" s="10" t="str">
        <f ca="1">IFERROR(INDEX(MAESTRO!M:M,_xludf.AGGREGATE(15,6,ROW(MAESTRO!$B$3:$B$1000)/((MAESTRO!$B$3:$B$1000="MILITARES")*(UPPER(MAESTRO!$L$3:$L$1000)="CONFIRMADO")),ROWS($A$3:A113))),"")</f>
        <v/>
      </c>
      <c r="N113" s="10" t="str">
        <f ca="1">IFERROR(INDEX(MAESTRO!N:N,_xludf.AGGREGATE(15,6,ROW(MAESTRO!$B$3:$B$1000)/((MAESTRO!$B$3:$B$1000="MILITARES")*(UPPER(MAESTRO!$L$3:$L$1000)="CONFIRMADO")),ROWS($A$3:A113))),"")</f>
        <v/>
      </c>
      <c r="O113" s="10" t="str">
        <f ca="1">IFERROR(INDEX(MAESTRO!O:O,_xludf.AGGREGATE(15,6,ROW(MAESTRO!$B$3:$B$1000)/((MAESTRO!$B$3:$B$1000="MILITARES")*(UPPER(MAESTRO!$L$3:$L$1000)="CONFIRMADO")),ROWS($A$3:A113))),"")</f>
        <v/>
      </c>
      <c r="P113" s="10" t="str">
        <f ca="1">IFERROR(INDEX(MAESTRO!P:P,_xludf.AGGREGATE(15,6,ROW(MAESTRO!$B$3:$B$1000)/((MAESTRO!$B$3:$B$1000="MILITARES")*(UPPER(MAESTRO!$L$3:$L$1000)="CONFIRMADO")),ROWS($A$3:A113))),"")</f>
        <v/>
      </c>
      <c r="Q113" s="10" t="str">
        <f ca="1">IFERROR(INDEX(MAESTRO!Q:Q,_xludf.AGGREGATE(15,6,ROW(MAESTRO!$B$3:$B$1000)/((MAESTRO!$B$3:$B$1000="MILITARES")*(UPPER(MAESTRO!$L$3:$L$1000)="CONFIRMADO")),ROWS($A$3:A113))),"")</f>
        <v/>
      </c>
      <c r="R113" s="10" t="str">
        <f ca="1">IFERROR(INDEX(MAESTRO!R:R,_xludf.AGGREGATE(15,6,ROW(MAESTRO!$B$3:$B$1000)/((MAESTRO!$B$3:$B$1000="MILITARES")*(UPPER(MAESTRO!$L$3:$L$1000)="CONFIRMADO")),ROWS($A$3:A113))),"")</f>
        <v/>
      </c>
      <c r="S113" s="10" t="str">
        <f ca="1">IFERROR(INDEX(MAESTRO!S:S,_xludf.AGGREGATE(15,6,ROW(MAESTRO!$B$3:$B$1000)/((MAESTRO!$B$3:$B$1000="MILITARES")*(UPPER(MAESTRO!$L$3:$L$1000)="CONFIRMADO")),ROWS($A$3:A113))),"")</f>
        <v/>
      </c>
      <c r="T113" s="10" t="str">
        <f ca="1">IFERROR(INDEX(MAESTRO!T:T,_xludf.AGGREGATE(15,6,ROW(MAESTRO!$B$3:$B$1000)/((MAESTRO!$B$3:$B$1000="MILITARES")*(UPPER(MAESTRO!$L$3:$L$1000)="CONFIRMADO")),ROWS($A$3:A113))),"")</f>
        <v/>
      </c>
      <c r="U113" s="10" t="str">
        <f ca="1">IFERROR(INDEX(MAESTRO!U:U,_xludf.AGGREGATE(15,6,ROW(MAESTRO!$B$3:$B$1000)/((MAESTRO!$B$3:$B$1000="MILITARES")*(UPPER(MAESTRO!$L$3:$L$1000)="CONFIRMADO")),ROWS($A$3:A113))),"")</f>
        <v/>
      </c>
      <c r="V113" s="10" t="str">
        <f ca="1">IFERROR(INDEX(MAESTRO!V:V,_xludf.AGGREGATE(15,6,ROW(MAESTRO!$B$3:$B$1000)/((MAESTRO!$B$3:$B$1000="MILITARES")*(UPPER(MAESTRO!$L$3:$L$1000)="CONFIRMADO")),ROWS($A$3:A113))),"")</f>
        <v/>
      </c>
      <c r="W113" s="10" t="str">
        <f ca="1">IFERROR(INDEX(MAESTRO!W:W,_xludf.AGGREGATE(15,6,ROW(MAESTRO!$B$3:$B$1000)/((MAESTRO!$B$3:$B$1000="MILITARES")*(UPPER(MAESTRO!$L$3:$L$1000)="CONFIRMADO")),ROWS($A$3:A113))),"")</f>
        <v/>
      </c>
      <c r="X113" s="10" t="str">
        <f ca="1">IFERROR(INDEX(MAESTRO!X:X,_xludf.AGGREGATE(15,6,ROW(MAESTRO!$B$3:$B$1000)/((MAESTRO!$B$3:$B$1000="MILITARES")*(UPPER(MAESTRO!$L$3:$L$1000)="CONFIRMADO")),ROWS($A$3:A113))),"")</f>
        <v/>
      </c>
    </row>
    <row r="114" spans="1:24" ht="22.05" customHeight="1">
      <c r="A114" s="15" t="str">
        <f ca="1">IFERROR(INDEX(MAESTRO!A:A,_xludf.AGGREGATE(15,6,ROW(MAESTRO!$B$3:$B$1000)/((MAESTRO!$B$3:$B$1000="MILITARES")*(UPPER(MAESTRO!$L$3:$L$1000)="CONFIRMADO")),ROWS($A$3:A114))),"")</f>
        <v/>
      </c>
      <c r="B114" s="15" t="str">
        <f ca="1">IFERROR(INDEX(MAESTRO!B:B,_xludf.AGGREGATE(15,6,ROW(MAESTRO!$B$3:$B$1000)/((MAESTRO!$B$3:$B$1000="MILITARES")*(UPPER(MAESTRO!$L$3:$L$1000)="CONFIRMADO")),ROWS($A$3:A114))),"")</f>
        <v/>
      </c>
      <c r="C114" s="15" t="str">
        <f ca="1">IFERROR(INDEX(MAESTRO!C:C,_xludf.AGGREGATE(15,6,ROW(MAESTRO!$B$3:$B$1000)/((MAESTRO!$B$3:$B$1000="MILITARES")*(UPPER(MAESTRO!$L$3:$L$1000)="CONFIRMADO")),ROWS($A$3:A114))),"")</f>
        <v/>
      </c>
      <c r="D114" s="15" t="str">
        <f ca="1">IFERROR(INDEX(MAESTRO!D:D,_xludf.AGGREGATE(15,6,ROW(MAESTRO!$B$3:$B$1000)/((MAESTRO!$B$3:$B$1000="MILITARES")*(UPPER(MAESTRO!$L$3:$L$1000)="CONFIRMADO")),ROWS($A$3:A114))),"")</f>
        <v/>
      </c>
      <c r="E114" s="15" t="str">
        <f ca="1">IFERROR(INDEX(MAESTRO!E:E,_xludf.AGGREGATE(15,6,ROW(MAESTRO!$B$3:$B$1000)/((MAESTRO!$B$3:$B$1000="MILITARES")*(UPPER(MAESTRO!$L$3:$L$1000)="CONFIRMADO")),ROWS($A$3:A114))),"")</f>
        <v/>
      </c>
      <c r="F114" s="15" t="str">
        <f ca="1">IFERROR(INDEX(MAESTRO!F:F,_xludf.AGGREGATE(15,6,ROW(MAESTRO!$B$3:$B$1000)/((MAESTRO!$B$3:$B$1000="MILITARES")*(UPPER(MAESTRO!$L$3:$L$1000)="CONFIRMADO")),ROWS($A$3:A114))),"")</f>
        <v/>
      </c>
      <c r="G114" s="15" t="str">
        <f ca="1">IFERROR(INDEX(MAESTRO!G:G,_xludf.AGGREGATE(15,6,ROW(MAESTRO!$B$3:$B$1000)/((MAESTRO!$B$3:$B$1000="MILITARES")*(UPPER(MAESTRO!$L$3:$L$1000)="CONFIRMADO")),ROWS($A$3:A114))),"")</f>
        <v/>
      </c>
      <c r="H114" s="15" t="str">
        <f ca="1">IFERROR(INDEX(MAESTRO!H:H,_xludf.AGGREGATE(15,6,ROW(MAESTRO!$B$3:$B$1000)/((MAESTRO!$B$3:$B$1000="MILITARES")*(UPPER(MAESTRO!$L$3:$L$1000)="CONFIRMADO")),ROWS($A$3:A114))),"")</f>
        <v/>
      </c>
      <c r="I114" s="15" t="str">
        <f ca="1">IFERROR(INDEX(MAESTRO!I:I,_xludf.AGGREGATE(15,6,ROW(MAESTRO!$B$3:$B$1000)/((MAESTRO!$B$3:$B$1000="MILITARES")*(UPPER(MAESTRO!$L$3:$L$1000)="CONFIRMADO")),ROWS($A$3:A114))),"")</f>
        <v/>
      </c>
      <c r="J114" s="15" t="str">
        <f ca="1">IFERROR(INDEX(MAESTRO!J:J,_xludf.AGGREGATE(15,6,ROW(MAESTRO!$B$3:$B$1000)/((MAESTRO!$B$3:$B$1000="MILITARES")*(UPPER(MAESTRO!$L$3:$L$1000)="CONFIRMADO")),ROWS($A$3:A114))),"")</f>
        <v/>
      </c>
      <c r="K114" s="15" t="str">
        <f ca="1">IFERROR(INDEX(MAESTRO!K:K,_xludf.AGGREGATE(15,6,ROW(MAESTRO!$B$3:$B$1000)/((MAESTRO!$B$3:$B$1000="MILITARES")*(UPPER(MAESTRO!$L$3:$L$1000)="CONFIRMADO")),ROWS($A$3:A114))),"")</f>
        <v/>
      </c>
      <c r="L114" s="15" t="str">
        <f ca="1">IFERROR(INDEX(MAESTRO!L:L,_xludf.AGGREGATE(15,6,ROW(MAESTRO!$B$3:$B$1000)/((MAESTRO!$B$3:$B$1000="MILITARES")*(UPPER(MAESTRO!$L$3:$L$1000)="CONFIRMADO")),ROWS($A$3:A114))),"")</f>
        <v/>
      </c>
      <c r="M114" s="15" t="str">
        <f ca="1">IFERROR(INDEX(MAESTRO!M:M,_xludf.AGGREGATE(15,6,ROW(MAESTRO!$B$3:$B$1000)/((MAESTRO!$B$3:$B$1000="MILITARES")*(UPPER(MAESTRO!$L$3:$L$1000)="CONFIRMADO")),ROWS($A$3:A114))),"")</f>
        <v/>
      </c>
      <c r="N114" s="15" t="str">
        <f ca="1">IFERROR(INDEX(MAESTRO!N:N,_xludf.AGGREGATE(15,6,ROW(MAESTRO!$B$3:$B$1000)/((MAESTRO!$B$3:$B$1000="MILITARES")*(UPPER(MAESTRO!$L$3:$L$1000)="CONFIRMADO")),ROWS($A$3:A114))),"")</f>
        <v/>
      </c>
      <c r="O114" s="15" t="str">
        <f ca="1">IFERROR(INDEX(MAESTRO!O:O,_xludf.AGGREGATE(15,6,ROW(MAESTRO!$B$3:$B$1000)/((MAESTRO!$B$3:$B$1000="MILITARES")*(UPPER(MAESTRO!$L$3:$L$1000)="CONFIRMADO")),ROWS($A$3:A114))),"")</f>
        <v/>
      </c>
      <c r="P114" s="15" t="str">
        <f ca="1">IFERROR(INDEX(MAESTRO!P:P,_xludf.AGGREGATE(15,6,ROW(MAESTRO!$B$3:$B$1000)/((MAESTRO!$B$3:$B$1000="MILITARES")*(UPPER(MAESTRO!$L$3:$L$1000)="CONFIRMADO")),ROWS($A$3:A114))),"")</f>
        <v/>
      </c>
      <c r="Q114" s="15" t="str">
        <f ca="1">IFERROR(INDEX(MAESTRO!Q:Q,_xludf.AGGREGATE(15,6,ROW(MAESTRO!$B$3:$B$1000)/((MAESTRO!$B$3:$B$1000="MILITARES")*(UPPER(MAESTRO!$L$3:$L$1000)="CONFIRMADO")),ROWS($A$3:A114))),"")</f>
        <v/>
      </c>
      <c r="R114" s="15" t="str">
        <f ca="1">IFERROR(INDEX(MAESTRO!R:R,_xludf.AGGREGATE(15,6,ROW(MAESTRO!$B$3:$B$1000)/((MAESTRO!$B$3:$B$1000="MILITARES")*(UPPER(MAESTRO!$L$3:$L$1000)="CONFIRMADO")),ROWS($A$3:A114))),"")</f>
        <v/>
      </c>
      <c r="S114" s="15" t="str">
        <f ca="1">IFERROR(INDEX(MAESTRO!S:S,_xludf.AGGREGATE(15,6,ROW(MAESTRO!$B$3:$B$1000)/((MAESTRO!$B$3:$B$1000="MILITARES")*(UPPER(MAESTRO!$L$3:$L$1000)="CONFIRMADO")),ROWS($A$3:A114))),"")</f>
        <v/>
      </c>
      <c r="T114" s="15" t="str">
        <f ca="1">IFERROR(INDEX(MAESTRO!T:T,_xludf.AGGREGATE(15,6,ROW(MAESTRO!$B$3:$B$1000)/((MAESTRO!$B$3:$B$1000="MILITARES")*(UPPER(MAESTRO!$L$3:$L$1000)="CONFIRMADO")),ROWS($A$3:A114))),"")</f>
        <v/>
      </c>
      <c r="U114" s="15" t="str">
        <f ca="1">IFERROR(INDEX(MAESTRO!U:U,_xludf.AGGREGATE(15,6,ROW(MAESTRO!$B$3:$B$1000)/((MAESTRO!$B$3:$B$1000="MILITARES")*(UPPER(MAESTRO!$L$3:$L$1000)="CONFIRMADO")),ROWS($A$3:A114))),"")</f>
        <v/>
      </c>
      <c r="V114" s="15" t="str">
        <f ca="1">IFERROR(INDEX(MAESTRO!V:V,_xludf.AGGREGATE(15,6,ROW(MAESTRO!$B$3:$B$1000)/((MAESTRO!$B$3:$B$1000="MILITARES")*(UPPER(MAESTRO!$L$3:$L$1000)="CONFIRMADO")),ROWS($A$3:A114))),"")</f>
        <v/>
      </c>
      <c r="W114" s="15" t="str">
        <f ca="1">IFERROR(INDEX(MAESTRO!W:W,_xludf.AGGREGATE(15,6,ROW(MAESTRO!$B$3:$B$1000)/((MAESTRO!$B$3:$B$1000="MILITARES")*(UPPER(MAESTRO!$L$3:$L$1000)="CONFIRMADO")),ROWS($A$3:A114))),"")</f>
        <v/>
      </c>
      <c r="X114" s="15" t="str">
        <f ca="1">IFERROR(INDEX(MAESTRO!X:X,_xludf.AGGREGATE(15,6,ROW(MAESTRO!$B$3:$B$1000)/((MAESTRO!$B$3:$B$1000="MILITARES")*(UPPER(MAESTRO!$L$3:$L$1000)="CONFIRMADO")),ROWS($A$3:A114))),"")</f>
        <v/>
      </c>
    </row>
    <row r="115" spans="1:24" ht="22.05" customHeight="1">
      <c r="A115" s="10" t="str">
        <f ca="1">IFERROR(INDEX(MAESTRO!A:A,_xludf.AGGREGATE(15,6,ROW(MAESTRO!$B$3:$B$1000)/((MAESTRO!$B$3:$B$1000="MILITARES")*(UPPER(MAESTRO!$L$3:$L$1000)="CONFIRMADO")),ROWS($A$3:A115))),"")</f>
        <v/>
      </c>
      <c r="B115" s="10" t="str">
        <f ca="1">IFERROR(INDEX(MAESTRO!B:B,_xludf.AGGREGATE(15,6,ROW(MAESTRO!$B$3:$B$1000)/((MAESTRO!$B$3:$B$1000="MILITARES")*(UPPER(MAESTRO!$L$3:$L$1000)="CONFIRMADO")),ROWS($A$3:A115))),"")</f>
        <v/>
      </c>
      <c r="C115" s="10" t="str">
        <f ca="1">IFERROR(INDEX(MAESTRO!C:C,_xludf.AGGREGATE(15,6,ROW(MAESTRO!$B$3:$B$1000)/((MAESTRO!$B$3:$B$1000="MILITARES")*(UPPER(MAESTRO!$L$3:$L$1000)="CONFIRMADO")),ROWS($A$3:A115))),"")</f>
        <v/>
      </c>
      <c r="D115" s="10" t="str">
        <f ca="1">IFERROR(INDEX(MAESTRO!D:D,_xludf.AGGREGATE(15,6,ROW(MAESTRO!$B$3:$B$1000)/((MAESTRO!$B$3:$B$1000="MILITARES")*(UPPER(MAESTRO!$L$3:$L$1000)="CONFIRMADO")),ROWS($A$3:A115))),"")</f>
        <v/>
      </c>
      <c r="E115" s="10" t="str">
        <f ca="1">IFERROR(INDEX(MAESTRO!E:E,_xludf.AGGREGATE(15,6,ROW(MAESTRO!$B$3:$B$1000)/((MAESTRO!$B$3:$B$1000="MILITARES")*(UPPER(MAESTRO!$L$3:$L$1000)="CONFIRMADO")),ROWS($A$3:A115))),"")</f>
        <v/>
      </c>
      <c r="F115" s="10" t="str">
        <f ca="1">IFERROR(INDEX(MAESTRO!F:F,_xludf.AGGREGATE(15,6,ROW(MAESTRO!$B$3:$B$1000)/((MAESTRO!$B$3:$B$1000="MILITARES")*(UPPER(MAESTRO!$L$3:$L$1000)="CONFIRMADO")),ROWS($A$3:A115))),"")</f>
        <v/>
      </c>
      <c r="G115" s="10" t="str">
        <f ca="1">IFERROR(INDEX(MAESTRO!G:G,_xludf.AGGREGATE(15,6,ROW(MAESTRO!$B$3:$B$1000)/((MAESTRO!$B$3:$B$1000="MILITARES")*(UPPER(MAESTRO!$L$3:$L$1000)="CONFIRMADO")),ROWS($A$3:A115))),"")</f>
        <v/>
      </c>
      <c r="H115" s="10" t="str">
        <f ca="1">IFERROR(INDEX(MAESTRO!H:H,_xludf.AGGREGATE(15,6,ROW(MAESTRO!$B$3:$B$1000)/((MAESTRO!$B$3:$B$1000="MILITARES")*(UPPER(MAESTRO!$L$3:$L$1000)="CONFIRMADO")),ROWS($A$3:A115))),"")</f>
        <v/>
      </c>
      <c r="I115" s="10" t="str">
        <f ca="1">IFERROR(INDEX(MAESTRO!I:I,_xludf.AGGREGATE(15,6,ROW(MAESTRO!$B$3:$B$1000)/((MAESTRO!$B$3:$B$1000="MILITARES")*(UPPER(MAESTRO!$L$3:$L$1000)="CONFIRMADO")),ROWS($A$3:A115))),"")</f>
        <v/>
      </c>
      <c r="J115" s="10" t="str">
        <f ca="1">IFERROR(INDEX(MAESTRO!J:J,_xludf.AGGREGATE(15,6,ROW(MAESTRO!$B$3:$B$1000)/((MAESTRO!$B$3:$B$1000="MILITARES")*(UPPER(MAESTRO!$L$3:$L$1000)="CONFIRMADO")),ROWS($A$3:A115))),"")</f>
        <v/>
      </c>
      <c r="K115" s="10" t="str">
        <f ca="1">IFERROR(INDEX(MAESTRO!K:K,_xludf.AGGREGATE(15,6,ROW(MAESTRO!$B$3:$B$1000)/((MAESTRO!$B$3:$B$1000="MILITARES")*(UPPER(MAESTRO!$L$3:$L$1000)="CONFIRMADO")),ROWS($A$3:A115))),"")</f>
        <v/>
      </c>
      <c r="L115" s="10" t="str">
        <f ca="1">IFERROR(INDEX(MAESTRO!L:L,_xludf.AGGREGATE(15,6,ROW(MAESTRO!$B$3:$B$1000)/((MAESTRO!$B$3:$B$1000="MILITARES")*(UPPER(MAESTRO!$L$3:$L$1000)="CONFIRMADO")),ROWS($A$3:A115))),"")</f>
        <v/>
      </c>
      <c r="M115" s="10" t="str">
        <f ca="1">IFERROR(INDEX(MAESTRO!M:M,_xludf.AGGREGATE(15,6,ROW(MAESTRO!$B$3:$B$1000)/((MAESTRO!$B$3:$B$1000="MILITARES")*(UPPER(MAESTRO!$L$3:$L$1000)="CONFIRMADO")),ROWS($A$3:A115))),"")</f>
        <v/>
      </c>
      <c r="N115" s="10" t="str">
        <f ca="1">IFERROR(INDEX(MAESTRO!N:N,_xludf.AGGREGATE(15,6,ROW(MAESTRO!$B$3:$B$1000)/((MAESTRO!$B$3:$B$1000="MILITARES")*(UPPER(MAESTRO!$L$3:$L$1000)="CONFIRMADO")),ROWS($A$3:A115))),"")</f>
        <v/>
      </c>
      <c r="O115" s="10" t="str">
        <f ca="1">IFERROR(INDEX(MAESTRO!O:O,_xludf.AGGREGATE(15,6,ROW(MAESTRO!$B$3:$B$1000)/((MAESTRO!$B$3:$B$1000="MILITARES")*(UPPER(MAESTRO!$L$3:$L$1000)="CONFIRMADO")),ROWS($A$3:A115))),"")</f>
        <v/>
      </c>
      <c r="P115" s="10" t="str">
        <f ca="1">IFERROR(INDEX(MAESTRO!P:P,_xludf.AGGREGATE(15,6,ROW(MAESTRO!$B$3:$B$1000)/((MAESTRO!$B$3:$B$1000="MILITARES")*(UPPER(MAESTRO!$L$3:$L$1000)="CONFIRMADO")),ROWS($A$3:A115))),"")</f>
        <v/>
      </c>
      <c r="Q115" s="10" t="str">
        <f ca="1">IFERROR(INDEX(MAESTRO!Q:Q,_xludf.AGGREGATE(15,6,ROW(MAESTRO!$B$3:$B$1000)/((MAESTRO!$B$3:$B$1000="MILITARES")*(UPPER(MAESTRO!$L$3:$L$1000)="CONFIRMADO")),ROWS($A$3:A115))),"")</f>
        <v/>
      </c>
      <c r="R115" s="10" t="str">
        <f ca="1">IFERROR(INDEX(MAESTRO!R:R,_xludf.AGGREGATE(15,6,ROW(MAESTRO!$B$3:$B$1000)/((MAESTRO!$B$3:$B$1000="MILITARES")*(UPPER(MAESTRO!$L$3:$L$1000)="CONFIRMADO")),ROWS($A$3:A115))),"")</f>
        <v/>
      </c>
      <c r="S115" s="10" t="str">
        <f ca="1">IFERROR(INDEX(MAESTRO!S:S,_xludf.AGGREGATE(15,6,ROW(MAESTRO!$B$3:$B$1000)/((MAESTRO!$B$3:$B$1000="MILITARES")*(UPPER(MAESTRO!$L$3:$L$1000)="CONFIRMADO")),ROWS($A$3:A115))),"")</f>
        <v/>
      </c>
      <c r="T115" s="10" t="str">
        <f ca="1">IFERROR(INDEX(MAESTRO!T:T,_xludf.AGGREGATE(15,6,ROW(MAESTRO!$B$3:$B$1000)/((MAESTRO!$B$3:$B$1000="MILITARES")*(UPPER(MAESTRO!$L$3:$L$1000)="CONFIRMADO")),ROWS($A$3:A115))),"")</f>
        <v/>
      </c>
      <c r="U115" s="10" t="str">
        <f ca="1">IFERROR(INDEX(MAESTRO!U:U,_xludf.AGGREGATE(15,6,ROW(MAESTRO!$B$3:$B$1000)/((MAESTRO!$B$3:$B$1000="MILITARES")*(UPPER(MAESTRO!$L$3:$L$1000)="CONFIRMADO")),ROWS($A$3:A115))),"")</f>
        <v/>
      </c>
      <c r="V115" s="10" t="str">
        <f ca="1">IFERROR(INDEX(MAESTRO!V:V,_xludf.AGGREGATE(15,6,ROW(MAESTRO!$B$3:$B$1000)/((MAESTRO!$B$3:$B$1000="MILITARES")*(UPPER(MAESTRO!$L$3:$L$1000)="CONFIRMADO")),ROWS($A$3:A115))),"")</f>
        <v/>
      </c>
      <c r="W115" s="10" t="str">
        <f ca="1">IFERROR(INDEX(MAESTRO!W:W,_xludf.AGGREGATE(15,6,ROW(MAESTRO!$B$3:$B$1000)/((MAESTRO!$B$3:$B$1000="MILITARES")*(UPPER(MAESTRO!$L$3:$L$1000)="CONFIRMADO")),ROWS($A$3:A115))),"")</f>
        <v/>
      </c>
      <c r="X115" s="10" t="str">
        <f ca="1">IFERROR(INDEX(MAESTRO!X:X,_xludf.AGGREGATE(15,6,ROW(MAESTRO!$B$3:$B$1000)/((MAESTRO!$B$3:$B$1000="MILITARES")*(UPPER(MAESTRO!$L$3:$L$1000)="CONFIRMADO")),ROWS($A$3:A115))),"")</f>
        <v/>
      </c>
    </row>
    <row r="116" spans="1:24" ht="22.05" customHeight="1">
      <c r="A116" s="15" t="str">
        <f ca="1">IFERROR(INDEX(MAESTRO!A:A,_xludf.AGGREGATE(15,6,ROW(MAESTRO!$B$3:$B$1000)/((MAESTRO!$B$3:$B$1000="MILITARES")*(UPPER(MAESTRO!$L$3:$L$1000)="CONFIRMADO")),ROWS($A$3:A116))),"")</f>
        <v/>
      </c>
      <c r="B116" s="15" t="str">
        <f ca="1">IFERROR(INDEX(MAESTRO!B:B,_xludf.AGGREGATE(15,6,ROW(MAESTRO!$B$3:$B$1000)/((MAESTRO!$B$3:$B$1000="MILITARES")*(UPPER(MAESTRO!$L$3:$L$1000)="CONFIRMADO")),ROWS($A$3:A116))),"")</f>
        <v/>
      </c>
      <c r="C116" s="15" t="str">
        <f ca="1">IFERROR(INDEX(MAESTRO!C:C,_xludf.AGGREGATE(15,6,ROW(MAESTRO!$B$3:$B$1000)/((MAESTRO!$B$3:$B$1000="MILITARES")*(UPPER(MAESTRO!$L$3:$L$1000)="CONFIRMADO")),ROWS($A$3:A116))),"")</f>
        <v/>
      </c>
      <c r="D116" s="15" t="str">
        <f ca="1">IFERROR(INDEX(MAESTRO!D:D,_xludf.AGGREGATE(15,6,ROW(MAESTRO!$B$3:$B$1000)/((MAESTRO!$B$3:$B$1000="MILITARES")*(UPPER(MAESTRO!$L$3:$L$1000)="CONFIRMADO")),ROWS($A$3:A116))),"")</f>
        <v/>
      </c>
      <c r="E116" s="15" t="str">
        <f ca="1">IFERROR(INDEX(MAESTRO!E:E,_xludf.AGGREGATE(15,6,ROW(MAESTRO!$B$3:$B$1000)/((MAESTRO!$B$3:$B$1000="MILITARES")*(UPPER(MAESTRO!$L$3:$L$1000)="CONFIRMADO")),ROWS($A$3:A116))),"")</f>
        <v/>
      </c>
      <c r="F116" s="15" t="str">
        <f ca="1">IFERROR(INDEX(MAESTRO!F:F,_xludf.AGGREGATE(15,6,ROW(MAESTRO!$B$3:$B$1000)/((MAESTRO!$B$3:$B$1000="MILITARES")*(UPPER(MAESTRO!$L$3:$L$1000)="CONFIRMADO")),ROWS($A$3:A116))),"")</f>
        <v/>
      </c>
      <c r="G116" s="15" t="str">
        <f ca="1">IFERROR(INDEX(MAESTRO!G:G,_xludf.AGGREGATE(15,6,ROW(MAESTRO!$B$3:$B$1000)/((MAESTRO!$B$3:$B$1000="MILITARES")*(UPPER(MAESTRO!$L$3:$L$1000)="CONFIRMADO")),ROWS($A$3:A116))),"")</f>
        <v/>
      </c>
      <c r="H116" s="15" t="str">
        <f ca="1">IFERROR(INDEX(MAESTRO!H:H,_xludf.AGGREGATE(15,6,ROW(MAESTRO!$B$3:$B$1000)/((MAESTRO!$B$3:$B$1000="MILITARES")*(UPPER(MAESTRO!$L$3:$L$1000)="CONFIRMADO")),ROWS($A$3:A116))),"")</f>
        <v/>
      </c>
      <c r="I116" s="15" t="str">
        <f ca="1">IFERROR(INDEX(MAESTRO!I:I,_xludf.AGGREGATE(15,6,ROW(MAESTRO!$B$3:$B$1000)/((MAESTRO!$B$3:$B$1000="MILITARES")*(UPPER(MAESTRO!$L$3:$L$1000)="CONFIRMADO")),ROWS($A$3:A116))),"")</f>
        <v/>
      </c>
      <c r="J116" s="15" t="str">
        <f ca="1">IFERROR(INDEX(MAESTRO!J:J,_xludf.AGGREGATE(15,6,ROW(MAESTRO!$B$3:$B$1000)/((MAESTRO!$B$3:$B$1000="MILITARES")*(UPPER(MAESTRO!$L$3:$L$1000)="CONFIRMADO")),ROWS($A$3:A116))),"")</f>
        <v/>
      </c>
      <c r="K116" s="15" t="str">
        <f ca="1">IFERROR(INDEX(MAESTRO!K:K,_xludf.AGGREGATE(15,6,ROW(MAESTRO!$B$3:$B$1000)/((MAESTRO!$B$3:$B$1000="MILITARES")*(UPPER(MAESTRO!$L$3:$L$1000)="CONFIRMADO")),ROWS($A$3:A116))),"")</f>
        <v/>
      </c>
      <c r="L116" s="15" t="str">
        <f ca="1">IFERROR(INDEX(MAESTRO!L:L,_xludf.AGGREGATE(15,6,ROW(MAESTRO!$B$3:$B$1000)/((MAESTRO!$B$3:$B$1000="MILITARES")*(UPPER(MAESTRO!$L$3:$L$1000)="CONFIRMADO")),ROWS($A$3:A116))),"")</f>
        <v/>
      </c>
      <c r="M116" s="15" t="str">
        <f ca="1">IFERROR(INDEX(MAESTRO!M:M,_xludf.AGGREGATE(15,6,ROW(MAESTRO!$B$3:$B$1000)/((MAESTRO!$B$3:$B$1000="MILITARES")*(UPPER(MAESTRO!$L$3:$L$1000)="CONFIRMADO")),ROWS($A$3:A116))),"")</f>
        <v/>
      </c>
      <c r="N116" s="15" t="str">
        <f ca="1">IFERROR(INDEX(MAESTRO!N:N,_xludf.AGGREGATE(15,6,ROW(MAESTRO!$B$3:$B$1000)/((MAESTRO!$B$3:$B$1000="MILITARES")*(UPPER(MAESTRO!$L$3:$L$1000)="CONFIRMADO")),ROWS($A$3:A116))),"")</f>
        <v/>
      </c>
      <c r="O116" s="15" t="str">
        <f ca="1">IFERROR(INDEX(MAESTRO!O:O,_xludf.AGGREGATE(15,6,ROW(MAESTRO!$B$3:$B$1000)/((MAESTRO!$B$3:$B$1000="MILITARES")*(UPPER(MAESTRO!$L$3:$L$1000)="CONFIRMADO")),ROWS($A$3:A116))),"")</f>
        <v/>
      </c>
      <c r="P116" s="15" t="str">
        <f ca="1">IFERROR(INDEX(MAESTRO!P:P,_xludf.AGGREGATE(15,6,ROW(MAESTRO!$B$3:$B$1000)/((MAESTRO!$B$3:$B$1000="MILITARES")*(UPPER(MAESTRO!$L$3:$L$1000)="CONFIRMADO")),ROWS($A$3:A116))),"")</f>
        <v/>
      </c>
      <c r="Q116" s="15" t="str">
        <f ca="1">IFERROR(INDEX(MAESTRO!Q:Q,_xludf.AGGREGATE(15,6,ROW(MAESTRO!$B$3:$B$1000)/((MAESTRO!$B$3:$B$1000="MILITARES")*(UPPER(MAESTRO!$L$3:$L$1000)="CONFIRMADO")),ROWS($A$3:A116))),"")</f>
        <v/>
      </c>
      <c r="R116" s="15" t="str">
        <f ca="1">IFERROR(INDEX(MAESTRO!R:R,_xludf.AGGREGATE(15,6,ROW(MAESTRO!$B$3:$B$1000)/((MAESTRO!$B$3:$B$1000="MILITARES")*(UPPER(MAESTRO!$L$3:$L$1000)="CONFIRMADO")),ROWS($A$3:A116))),"")</f>
        <v/>
      </c>
      <c r="S116" s="15" t="str">
        <f ca="1">IFERROR(INDEX(MAESTRO!S:S,_xludf.AGGREGATE(15,6,ROW(MAESTRO!$B$3:$B$1000)/((MAESTRO!$B$3:$B$1000="MILITARES")*(UPPER(MAESTRO!$L$3:$L$1000)="CONFIRMADO")),ROWS($A$3:A116))),"")</f>
        <v/>
      </c>
      <c r="T116" s="15" t="str">
        <f ca="1">IFERROR(INDEX(MAESTRO!T:T,_xludf.AGGREGATE(15,6,ROW(MAESTRO!$B$3:$B$1000)/((MAESTRO!$B$3:$B$1000="MILITARES")*(UPPER(MAESTRO!$L$3:$L$1000)="CONFIRMADO")),ROWS($A$3:A116))),"")</f>
        <v/>
      </c>
      <c r="U116" s="15" t="str">
        <f ca="1">IFERROR(INDEX(MAESTRO!U:U,_xludf.AGGREGATE(15,6,ROW(MAESTRO!$B$3:$B$1000)/((MAESTRO!$B$3:$B$1000="MILITARES")*(UPPER(MAESTRO!$L$3:$L$1000)="CONFIRMADO")),ROWS($A$3:A116))),"")</f>
        <v/>
      </c>
      <c r="V116" s="15" t="str">
        <f ca="1">IFERROR(INDEX(MAESTRO!V:V,_xludf.AGGREGATE(15,6,ROW(MAESTRO!$B$3:$B$1000)/((MAESTRO!$B$3:$B$1000="MILITARES")*(UPPER(MAESTRO!$L$3:$L$1000)="CONFIRMADO")),ROWS($A$3:A116))),"")</f>
        <v/>
      </c>
      <c r="W116" s="15" t="str">
        <f ca="1">IFERROR(INDEX(MAESTRO!W:W,_xludf.AGGREGATE(15,6,ROW(MAESTRO!$B$3:$B$1000)/((MAESTRO!$B$3:$B$1000="MILITARES")*(UPPER(MAESTRO!$L$3:$L$1000)="CONFIRMADO")),ROWS($A$3:A116))),"")</f>
        <v/>
      </c>
      <c r="X116" s="15" t="str">
        <f ca="1">IFERROR(INDEX(MAESTRO!X:X,_xludf.AGGREGATE(15,6,ROW(MAESTRO!$B$3:$B$1000)/((MAESTRO!$B$3:$B$1000="MILITARES")*(UPPER(MAESTRO!$L$3:$L$1000)="CONFIRMADO")),ROWS($A$3:A116))),"")</f>
        <v/>
      </c>
    </row>
    <row r="117" spans="1:24" ht="22.05" customHeight="1">
      <c r="A117" s="10" t="str">
        <f ca="1">IFERROR(INDEX(MAESTRO!A:A,_xludf.AGGREGATE(15,6,ROW(MAESTRO!$B$3:$B$1000)/((MAESTRO!$B$3:$B$1000="MILITARES")*(UPPER(MAESTRO!$L$3:$L$1000)="CONFIRMADO")),ROWS($A$3:A117))),"")</f>
        <v/>
      </c>
      <c r="B117" s="10" t="str">
        <f ca="1">IFERROR(INDEX(MAESTRO!B:B,_xludf.AGGREGATE(15,6,ROW(MAESTRO!$B$3:$B$1000)/((MAESTRO!$B$3:$B$1000="MILITARES")*(UPPER(MAESTRO!$L$3:$L$1000)="CONFIRMADO")),ROWS($A$3:A117))),"")</f>
        <v/>
      </c>
      <c r="C117" s="10" t="str">
        <f ca="1">IFERROR(INDEX(MAESTRO!C:C,_xludf.AGGREGATE(15,6,ROW(MAESTRO!$B$3:$B$1000)/((MAESTRO!$B$3:$B$1000="MILITARES")*(UPPER(MAESTRO!$L$3:$L$1000)="CONFIRMADO")),ROWS($A$3:A117))),"")</f>
        <v/>
      </c>
      <c r="D117" s="10" t="str">
        <f ca="1">IFERROR(INDEX(MAESTRO!D:D,_xludf.AGGREGATE(15,6,ROW(MAESTRO!$B$3:$B$1000)/((MAESTRO!$B$3:$B$1000="MILITARES")*(UPPER(MAESTRO!$L$3:$L$1000)="CONFIRMADO")),ROWS($A$3:A117))),"")</f>
        <v/>
      </c>
      <c r="E117" s="10" t="str">
        <f ca="1">IFERROR(INDEX(MAESTRO!E:E,_xludf.AGGREGATE(15,6,ROW(MAESTRO!$B$3:$B$1000)/((MAESTRO!$B$3:$B$1000="MILITARES")*(UPPER(MAESTRO!$L$3:$L$1000)="CONFIRMADO")),ROWS($A$3:A117))),"")</f>
        <v/>
      </c>
      <c r="F117" s="10" t="str">
        <f ca="1">IFERROR(INDEX(MAESTRO!F:F,_xludf.AGGREGATE(15,6,ROW(MAESTRO!$B$3:$B$1000)/((MAESTRO!$B$3:$B$1000="MILITARES")*(UPPER(MAESTRO!$L$3:$L$1000)="CONFIRMADO")),ROWS($A$3:A117))),"")</f>
        <v/>
      </c>
      <c r="G117" s="10" t="str">
        <f ca="1">IFERROR(INDEX(MAESTRO!G:G,_xludf.AGGREGATE(15,6,ROW(MAESTRO!$B$3:$B$1000)/((MAESTRO!$B$3:$B$1000="MILITARES")*(UPPER(MAESTRO!$L$3:$L$1000)="CONFIRMADO")),ROWS($A$3:A117))),"")</f>
        <v/>
      </c>
      <c r="H117" s="10" t="str">
        <f ca="1">IFERROR(INDEX(MAESTRO!H:H,_xludf.AGGREGATE(15,6,ROW(MAESTRO!$B$3:$B$1000)/((MAESTRO!$B$3:$B$1000="MILITARES")*(UPPER(MAESTRO!$L$3:$L$1000)="CONFIRMADO")),ROWS($A$3:A117))),"")</f>
        <v/>
      </c>
      <c r="I117" s="10" t="str">
        <f ca="1">IFERROR(INDEX(MAESTRO!I:I,_xludf.AGGREGATE(15,6,ROW(MAESTRO!$B$3:$B$1000)/((MAESTRO!$B$3:$B$1000="MILITARES")*(UPPER(MAESTRO!$L$3:$L$1000)="CONFIRMADO")),ROWS($A$3:A117))),"")</f>
        <v/>
      </c>
      <c r="J117" s="10" t="str">
        <f ca="1">IFERROR(INDEX(MAESTRO!J:J,_xludf.AGGREGATE(15,6,ROW(MAESTRO!$B$3:$B$1000)/((MAESTRO!$B$3:$B$1000="MILITARES")*(UPPER(MAESTRO!$L$3:$L$1000)="CONFIRMADO")),ROWS($A$3:A117))),"")</f>
        <v/>
      </c>
      <c r="K117" s="10" t="str">
        <f ca="1">IFERROR(INDEX(MAESTRO!K:K,_xludf.AGGREGATE(15,6,ROW(MAESTRO!$B$3:$B$1000)/((MAESTRO!$B$3:$B$1000="MILITARES")*(UPPER(MAESTRO!$L$3:$L$1000)="CONFIRMADO")),ROWS($A$3:A117))),"")</f>
        <v/>
      </c>
      <c r="L117" s="10" t="str">
        <f ca="1">IFERROR(INDEX(MAESTRO!L:L,_xludf.AGGREGATE(15,6,ROW(MAESTRO!$B$3:$B$1000)/((MAESTRO!$B$3:$B$1000="MILITARES")*(UPPER(MAESTRO!$L$3:$L$1000)="CONFIRMADO")),ROWS($A$3:A117))),"")</f>
        <v/>
      </c>
      <c r="M117" s="10" t="str">
        <f ca="1">IFERROR(INDEX(MAESTRO!M:M,_xludf.AGGREGATE(15,6,ROW(MAESTRO!$B$3:$B$1000)/((MAESTRO!$B$3:$B$1000="MILITARES")*(UPPER(MAESTRO!$L$3:$L$1000)="CONFIRMADO")),ROWS($A$3:A117))),"")</f>
        <v/>
      </c>
      <c r="N117" s="10" t="str">
        <f ca="1">IFERROR(INDEX(MAESTRO!N:N,_xludf.AGGREGATE(15,6,ROW(MAESTRO!$B$3:$B$1000)/((MAESTRO!$B$3:$B$1000="MILITARES")*(UPPER(MAESTRO!$L$3:$L$1000)="CONFIRMADO")),ROWS($A$3:A117))),"")</f>
        <v/>
      </c>
      <c r="O117" s="10" t="str">
        <f ca="1">IFERROR(INDEX(MAESTRO!O:O,_xludf.AGGREGATE(15,6,ROW(MAESTRO!$B$3:$B$1000)/((MAESTRO!$B$3:$B$1000="MILITARES")*(UPPER(MAESTRO!$L$3:$L$1000)="CONFIRMADO")),ROWS($A$3:A117))),"")</f>
        <v/>
      </c>
      <c r="P117" s="10" t="str">
        <f ca="1">IFERROR(INDEX(MAESTRO!P:P,_xludf.AGGREGATE(15,6,ROW(MAESTRO!$B$3:$B$1000)/((MAESTRO!$B$3:$B$1000="MILITARES")*(UPPER(MAESTRO!$L$3:$L$1000)="CONFIRMADO")),ROWS($A$3:A117))),"")</f>
        <v/>
      </c>
      <c r="Q117" s="10" t="str">
        <f ca="1">IFERROR(INDEX(MAESTRO!Q:Q,_xludf.AGGREGATE(15,6,ROW(MAESTRO!$B$3:$B$1000)/((MAESTRO!$B$3:$B$1000="MILITARES")*(UPPER(MAESTRO!$L$3:$L$1000)="CONFIRMADO")),ROWS($A$3:A117))),"")</f>
        <v/>
      </c>
      <c r="R117" s="10" t="str">
        <f ca="1">IFERROR(INDEX(MAESTRO!R:R,_xludf.AGGREGATE(15,6,ROW(MAESTRO!$B$3:$B$1000)/((MAESTRO!$B$3:$B$1000="MILITARES")*(UPPER(MAESTRO!$L$3:$L$1000)="CONFIRMADO")),ROWS($A$3:A117))),"")</f>
        <v/>
      </c>
      <c r="S117" s="10" t="str">
        <f ca="1">IFERROR(INDEX(MAESTRO!S:S,_xludf.AGGREGATE(15,6,ROW(MAESTRO!$B$3:$B$1000)/((MAESTRO!$B$3:$B$1000="MILITARES")*(UPPER(MAESTRO!$L$3:$L$1000)="CONFIRMADO")),ROWS($A$3:A117))),"")</f>
        <v/>
      </c>
      <c r="T117" s="10" t="str">
        <f ca="1">IFERROR(INDEX(MAESTRO!T:T,_xludf.AGGREGATE(15,6,ROW(MAESTRO!$B$3:$B$1000)/((MAESTRO!$B$3:$B$1000="MILITARES")*(UPPER(MAESTRO!$L$3:$L$1000)="CONFIRMADO")),ROWS($A$3:A117))),"")</f>
        <v/>
      </c>
      <c r="U117" s="10" t="str">
        <f ca="1">IFERROR(INDEX(MAESTRO!U:U,_xludf.AGGREGATE(15,6,ROW(MAESTRO!$B$3:$B$1000)/((MAESTRO!$B$3:$B$1000="MILITARES")*(UPPER(MAESTRO!$L$3:$L$1000)="CONFIRMADO")),ROWS($A$3:A117))),"")</f>
        <v/>
      </c>
      <c r="V117" s="10" t="str">
        <f ca="1">IFERROR(INDEX(MAESTRO!V:V,_xludf.AGGREGATE(15,6,ROW(MAESTRO!$B$3:$B$1000)/((MAESTRO!$B$3:$B$1000="MILITARES")*(UPPER(MAESTRO!$L$3:$L$1000)="CONFIRMADO")),ROWS($A$3:A117))),"")</f>
        <v/>
      </c>
      <c r="W117" s="10" t="str">
        <f ca="1">IFERROR(INDEX(MAESTRO!W:W,_xludf.AGGREGATE(15,6,ROW(MAESTRO!$B$3:$B$1000)/((MAESTRO!$B$3:$B$1000="MILITARES")*(UPPER(MAESTRO!$L$3:$L$1000)="CONFIRMADO")),ROWS($A$3:A117))),"")</f>
        <v/>
      </c>
      <c r="X117" s="10" t="str">
        <f ca="1">IFERROR(INDEX(MAESTRO!X:X,_xludf.AGGREGATE(15,6,ROW(MAESTRO!$B$3:$B$1000)/((MAESTRO!$B$3:$B$1000="MILITARES")*(UPPER(MAESTRO!$L$3:$L$1000)="CONFIRMADO")),ROWS($A$3:A117))),"")</f>
        <v/>
      </c>
    </row>
    <row r="118" spans="1:24" ht="22.05" customHeight="1">
      <c r="A118" s="15" t="str">
        <f ca="1">IFERROR(INDEX(MAESTRO!A:A,_xludf.AGGREGATE(15,6,ROW(MAESTRO!$B$3:$B$1000)/((MAESTRO!$B$3:$B$1000="MILITARES")*(UPPER(MAESTRO!$L$3:$L$1000)="CONFIRMADO")),ROWS($A$3:A118))),"")</f>
        <v/>
      </c>
      <c r="B118" s="15" t="str">
        <f ca="1">IFERROR(INDEX(MAESTRO!B:B,_xludf.AGGREGATE(15,6,ROW(MAESTRO!$B$3:$B$1000)/((MAESTRO!$B$3:$B$1000="MILITARES")*(UPPER(MAESTRO!$L$3:$L$1000)="CONFIRMADO")),ROWS($A$3:A118))),"")</f>
        <v/>
      </c>
      <c r="C118" s="15" t="str">
        <f ca="1">IFERROR(INDEX(MAESTRO!C:C,_xludf.AGGREGATE(15,6,ROW(MAESTRO!$B$3:$B$1000)/((MAESTRO!$B$3:$B$1000="MILITARES")*(UPPER(MAESTRO!$L$3:$L$1000)="CONFIRMADO")),ROWS($A$3:A118))),"")</f>
        <v/>
      </c>
      <c r="D118" s="15" t="str">
        <f ca="1">IFERROR(INDEX(MAESTRO!D:D,_xludf.AGGREGATE(15,6,ROW(MAESTRO!$B$3:$B$1000)/((MAESTRO!$B$3:$B$1000="MILITARES")*(UPPER(MAESTRO!$L$3:$L$1000)="CONFIRMADO")),ROWS($A$3:A118))),"")</f>
        <v/>
      </c>
      <c r="E118" s="15" t="str">
        <f ca="1">IFERROR(INDEX(MAESTRO!E:E,_xludf.AGGREGATE(15,6,ROW(MAESTRO!$B$3:$B$1000)/((MAESTRO!$B$3:$B$1000="MILITARES")*(UPPER(MAESTRO!$L$3:$L$1000)="CONFIRMADO")),ROWS($A$3:A118))),"")</f>
        <v/>
      </c>
      <c r="F118" s="15" t="str">
        <f ca="1">IFERROR(INDEX(MAESTRO!F:F,_xludf.AGGREGATE(15,6,ROW(MAESTRO!$B$3:$B$1000)/((MAESTRO!$B$3:$B$1000="MILITARES")*(UPPER(MAESTRO!$L$3:$L$1000)="CONFIRMADO")),ROWS($A$3:A118))),"")</f>
        <v/>
      </c>
      <c r="G118" s="15" t="str">
        <f ca="1">IFERROR(INDEX(MAESTRO!G:G,_xludf.AGGREGATE(15,6,ROW(MAESTRO!$B$3:$B$1000)/((MAESTRO!$B$3:$B$1000="MILITARES")*(UPPER(MAESTRO!$L$3:$L$1000)="CONFIRMADO")),ROWS($A$3:A118))),"")</f>
        <v/>
      </c>
      <c r="H118" s="15" t="str">
        <f ca="1">IFERROR(INDEX(MAESTRO!H:H,_xludf.AGGREGATE(15,6,ROW(MAESTRO!$B$3:$B$1000)/((MAESTRO!$B$3:$B$1000="MILITARES")*(UPPER(MAESTRO!$L$3:$L$1000)="CONFIRMADO")),ROWS($A$3:A118))),"")</f>
        <v/>
      </c>
      <c r="I118" s="15" t="str">
        <f ca="1">IFERROR(INDEX(MAESTRO!I:I,_xludf.AGGREGATE(15,6,ROW(MAESTRO!$B$3:$B$1000)/((MAESTRO!$B$3:$B$1000="MILITARES")*(UPPER(MAESTRO!$L$3:$L$1000)="CONFIRMADO")),ROWS($A$3:A118))),"")</f>
        <v/>
      </c>
      <c r="J118" s="15" t="str">
        <f ca="1">IFERROR(INDEX(MAESTRO!J:J,_xludf.AGGREGATE(15,6,ROW(MAESTRO!$B$3:$B$1000)/((MAESTRO!$B$3:$B$1000="MILITARES")*(UPPER(MAESTRO!$L$3:$L$1000)="CONFIRMADO")),ROWS($A$3:A118))),"")</f>
        <v/>
      </c>
      <c r="K118" s="15" t="str">
        <f ca="1">IFERROR(INDEX(MAESTRO!K:K,_xludf.AGGREGATE(15,6,ROW(MAESTRO!$B$3:$B$1000)/((MAESTRO!$B$3:$B$1000="MILITARES")*(UPPER(MAESTRO!$L$3:$L$1000)="CONFIRMADO")),ROWS($A$3:A118))),"")</f>
        <v/>
      </c>
      <c r="L118" s="15" t="str">
        <f ca="1">IFERROR(INDEX(MAESTRO!L:L,_xludf.AGGREGATE(15,6,ROW(MAESTRO!$B$3:$B$1000)/((MAESTRO!$B$3:$B$1000="MILITARES")*(UPPER(MAESTRO!$L$3:$L$1000)="CONFIRMADO")),ROWS($A$3:A118))),"")</f>
        <v/>
      </c>
      <c r="M118" s="15" t="str">
        <f ca="1">IFERROR(INDEX(MAESTRO!M:M,_xludf.AGGREGATE(15,6,ROW(MAESTRO!$B$3:$B$1000)/((MAESTRO!$B$3:$B$1000="MILITARES")*(UPPER(MAESTRO!$L$3:$L$1000)="CONFIRMADO")),ROWS($A$3:A118))),"")</f>
        <v/>
      </c>
      <c r="N118" s="15" t="str">
        <f ca="1">IFERROR(INDEX(MAESTRO!N:N,_xludf.AGGREGATE(15,6,ROW(MAESTRO!$B$3:$B$1000)/((MAESTRO!$B$3:$B$1000="MILITARES")*(UPPER(MAESTRO!$L$3:$L$1000)="CONFIRMADO")),ROWS($A$3:A118))),"")</f>
        <v/>
      </c>
      <c r="O118" s="15" t="str">
        <f ca="1">IFERROR(INDEX(MAESTRO!O:O,_xludf.AGGREGATE(15,6,ROW(MAESTRO!$B$3:$B$1000)/((MAESTRO!$B$3:$B$1000="MILITARES")*(UPPER(MAESTRO!$L$3:$L$1000)="CONFIRMADO")),ROWS($A$3:A118))),"")</f>
        <v/>
      </c>
      <c r="P118" s="15" t="str">
        <f ca="1">IFERROR(INDEX(MAESTRO!P:P,_xludf.AGGREGATE(15,6,ROW(MAESTRO!$B$3:$B$1000)/((MAESTRO!$B$3:$B$1000="MILITARES")*(UPPER(MAESTRO!$L$3:$L$1000)="CONFIRMADO")),ROWS($A$3:A118))),"")</f>
        <v/>
      </c>
      <c r="Q118" s="15" t="str">
        <f ca="1">IFERROR(INDEX(MAESTRO!Q:Q,_xludf.AGGREGATE(15,6,ROW(MAESTRO!$B$3:$B$1000)/((MAESTRO!$B$3:$B$1000="MILITARES")*(UPPER(MAESTRO!$L$3:$L$1000)="CONFIRMADO")),ROWS($A$3:A118))),"")</f>
        <v/>
      </c>
      <c r="R118" s="15" t="str">
        <f ca="1">IFERROR(INDEX(MAESTRO!R:R,_xludf.AGGREGATE(15,6,ROW(MAESTRO!$B$3:$B$1000)/((MAESTRO!$B$3:$B$1000="MILITARES")*(UPPER(MAESTRO!$L$3:$L$1000)="CONFIRMADO")),ROWS($A$3:A118))),"")</f>
        <v/>
      </c>
      <c r="S118" s="15" t="str">
        <f ca="1">IFERROR(INDEX(MAESTRO!S:S,_xludf.AGGREGATE(15,6,ROW(MAESTRO!$B$3:$B$1000)/((MAESTRO!$B$3:$B$1000="MILITARES")*(UPPER(MAESTRO!$L$3:$L$1000)="CONFIRMADO")),ROWS($A$3:A118))),"")</f>
        <v/>
      </c>
      <c r="T118" s="15" t="str">
        <f ca="1">IFERROR(INDEX(MAESTRO!T:T,_xludf.AGGREGATE(15,6,ROW(MAESTRO!$B$3:$B$1000)/((MAESTRO!$B$3:$B$1000="MILITARES")*(UPPER(MAESTRO!$L$3:$L$1000)="CONFIRMADO")),ROWS($A$3:A118))),"")</f>
        <v/>
      </c>
      <c r="U118" s="15" t="str">
        <f ca="1">IFERROR(INDEX(MAESTRO!U:U,_xludf.AGGREGATE(15,6,ROW(MAESTRO!$B$3:$B$1000)/((MAESTRO!$B$3:$B$1000="MILITARES")*(UPPER(MAESTRO!$L$3:$L$1000)="CONFIRMADO")),ROWS($A$3:A118))),"")</f>
        <v/>
      </c>
      <c r="V118" s="15" t="str">
        <f ca="1">IFERROR(INDEX(MAESTRO!V:V,_xludf.AGGREGATE(15,6,ROW(MAESTRO!$B$3:$B$1000)/((MAESTRO!$B$3:$B$1000="MILITARES")*(UPPER(MAESTRO!$L$3:$L$1000)="CONFIRMADO")),ROWS($A$3:A118))),"")</f>
        <v/>
      </c>
      <c r="W118" s="15" t="str">
        <f ca="1">IFERROR(INDEX(MAESTRO!W:W,_xludf.AGGREGATE(15,6,ROW(MAESTRO!$B$3:$B$1000)/((MAESTRO!$B$3:$B$1000="MILITARES")*(UPPER(MAESTRO!$L$3:$L$1000)="CONFIRMADO")),ROWS($A$3:A118))),"")</f>
        <v/>
      </c>
      <c r="X118" s="15" t="str">
        <f ca="1">IFERROR(INDEX(MAESTRO!X:X,_xludf.AGGREGATE(15,6,ROW(MAESTRO!$B$3:$B$1000)/((MAESTRO!$B$3:$B$1000="MILITARES")*(UPPER(MAESTRO!$L$3:$L$1000)="CONFIRMADO")),ROWS($A$3:A118))),"")</f>
        <v/>
      </c>
    </row>
    <row r="119" spans="1:24" ht="22.05" customHeight="1">
      <c r="A119" s="10" t="str">
        <f ca="1">IFERROR(INDEX(MAESTRO!A:A,_xludf.AGGREGATE(15,6,ROW(MAESTRO!$B$3:$B$1000)/((MAESTRO!$B$3:$B$1000="MILITARES")*(UPPER(MAESTRO!$L$3:$L$1000)="CONFIRMADO")),ROWS($A$3:A119))),"")</f>
        <v/>
      </c>
      <c r="B119" s="10" t="str">
        <f ca="1">IFERROR(INDEX(MAESTRO!B:B,_xludf.AGGREGATE(15,6,ROW(MAESTRO!$B$3:$B$1000)/((MAESTRO!$B$3:$B$1000="MILITARES")*(UPPER(MAESTRO!$L$3:$L$1000)="CONFIRMADO")),ROWS($A$3:A119))),"")</f>
        <v/>
      </c>
      <c r="C119" s="10" t="str">
        <f ca="1">IFERROR(INDEX(MAESTRO!C:C,_xludf.AGGREGATE(15,6,ROW(MAESTRO!$B$3:$B$1000)/((MAESTRO!$B$3:$B$1000="MILITARES")*(UPPER(MAESTRO!$L$3:$L$1000)="CONFIRMADO")),ROWS($A$3:A119))),"")</f>
        <v/>
      </c>
      <c r="D119" s="10" t="str">
        <f ca="1">IFERROR(INDEX(MAESTRO!D:D,_xludf.AGGREGATE(15,6,ROW(MAESTRO!$B$3:$B$1000)/((MAESTRO!$B$3:$B$1000="MILITARES")*(UPPER(MAESTRO!$L$3:$L$1000)="CONFIRMADO")),ROWS($A$3:A119))),"")</f>
        <v/>
      </c>
      <c r="E119" s="10" t="str">
        <f ca="1">IFERROR(INDEX(MAESTRO!E:E,_xludf.AGGREGATE(15,6,ROW(MAESTRO!$B$3:$B$1000)/((MAESTRO!$B$3:$B$1000="MILITARES")*(UPPER(MAESTRO!$L$3:$L$1000)="CONFIRMADO")),ROWS($A$3:A119))),"")</f>
        <v/>
      </c>
      <c r="F119" s="10" t="str">
        <f ca="1">IFERROR(INDEX(MAESTRO!F:F,_xludf.AGGREGATE(15,6,ROW(MAESTRO!$B$3:$B$1000)/((MAESTRO!$B$3:$B$1000="MILITARES")*(UPPER(MAESTRO!$L$3:$L$1000)="CONFIRMADO")),ROWS($A$3:A119))),"")</f>
        <v/>
      </c>
      <c r="G119" s="10" t="str">
        <f ca="1">IFERROR(INDEX(MAESTRO!G:G,_xludf.AGGREGATE(15,6,ROW(MAESTRO!$B$3:$B$1000)/((MAESTRO!$B$3:$B$1000="MILITARES")*(UPPER(MAESTRO!$L$3:$L$1000)="CONFIRMADO")),ROWS($A$3:A119))),"")</f>
        <v/>
      </c>
      <c r="H119" s="10" t="str">
        <f ca="1">IFERROR(INDEX(MAESTRO!H:H,_xludf.AGGREGATE(15,6,ROW(MAESTRO!$B$3:$B$1000)/((MAESTRO!$B$3:$B$1000="MILITARES")*(UPPER(MAESTRO!$L$3:$L$1000)="CONFIRMADO")),ROWS($A$3:A119))),"")</f>
        <v/>
      </c>
      <c r="I119" s="10" t="str">
        <f ca="1">IFERROR(INDEX(MAESTRO!I:I,_xludf.AGGREGATE(15,6,ROW(MAESTRO!$B$3:$B$1000)/((MAESTRO!$B$3:$B$1000="MILITARES")*(UPPER(MAESTRO!$L$3:$L$1000)="CONFIRMADO")),ROWS($A$3:A119))),"")</f>
        <v/>
      </c>
      <c r="J119" s="10" t="str">
        <f ca="1">IFERROR(INDEX(MAESTRO!J:J,_xludf.AGGREGATE(15,6,ROW(MAESTRO!$B$3:$B$1000)/((MAESTRO!$B$3:$B$1000="MILITARES")*(UPPER(MAESTRO!$L$3:$L$1000)="CONFIRMADO")),ROWS($A$3:A119))),"")</f>
        <v/>
      </c>
      <c r="K119" s="10" t="str">
        <f ca="1">IFERROR(INDEX(MAESTRO!K:K,_xludf.AGGREGATE(15,6,ROW(MAESTRO!$B$3:$B$1000)/((MAESTRO!$B$3:$B$1000="MILITARES")*(UPPER(MAESTRO!$L$3:$L$1000)="CONFIRMADO")),ROWS($A$3:A119))),"")</f>
        <v/>
      </c>
      <c r="L119" s="10" t="str">
        <f ca="1">IFERROR(INDEX(MAESTRO!L:L,_xludf.AGGREGATE(15,6,ROW(MAESTRO!$B$3:$B$1000)/((MAESTRO!$B$3:$B$1000="MILITARES")*(UPPER(MAESTRO!$L$3:$L$1000)="CONFIRMADO")),ROWS($A$3:A119))),"")</f>
        <v/>
      </c>
      <c r="M119" s="10" t="str">
        <f ca="1">IFERROR(INDEX(MAESTRO!M:M,_xludf.AGGREGATE(15,6,ROW(MAESTRO!$B$3:$B$1000)/((MAESTRO!$B$3:$B$1000="MILITARES")*(UPPER(MAESTRO!$L$3:$L$1000)="CONFIRMADO")),ROWS($A$3:A119))),"")</f>
        <v/>
      </c>
      <c r="N119" s="10" t="str">
        <f ca="1">IFERROR(INDEX(MAESTRO!N:N,_xludf.AGGREGATE(15,6,ROW(MAESTRO!$B$3:$B$1000)/((MAESTRO!$B$3:$B$1000="MILITARES")*(UPPER(MAESTRO!$L$3:$L$1000)="CONFIRMADO")),ROWS($A$3:A119))),"")</f>
        <v/>
      </c>
      <c r="O119" s="10" t="str">
        <f ca="1">IFERROR(INDEX(MAESTRO!O:O,_xludf.AGGREGATE(15,6,ROW(MAESTRO!$B$3:$B$1000)/((MAESTRO!$B$3:$B$1000="MILITARES")*(UPPER(MAESTRO!$L$3:$L$1000)="CONFIRMADO")),ROWS($A$3:A119))),"")</f>
        <v/>
      </c>
      <c r="P119" s="10" t="str">
        <f ca="1">IFERROR(INDEX(MAESTRO!P:P,_xludf.AGGREGATE(15,6,ROW(MAESTRO!$B$3:$B$1000)/((MAESTRO!$B$3:$B$1000="MILITARES")*(UPPER(MAESTRO!$L$3:$L$1000)="CONFIRMADO")),ROWS($A$3:A119))),"")</f>
        <v/>
      </c>
      <c r="Q119" s="10" t="str">
        <f ca="1">IFERROR(INDEX(MAESTRO!Q:Q,_xludf.AGGREGATE(15,6,ROW(MAESTRO!$B$3:$B$1000)/((MAESTRO!$B$3:$B$1000="MILITARES")*(UPPER(MAESTRO!$L$3:$L$1000)="CONFIRMADO")),ROWS($A$3:A119))),"")</f>
        <v/>
      </c>
      <c r="R119" s="10" t="str">
        <f ca="1">IFERROR(INDEX(MAESTRO!R:R,_xludf.AGGREGATE(15,6,ROW(MAESTRO!$B$3:$B$1000)/((MAESTRO!$B$3:$B$1000="MILITARES")*(UPPER(MAESTRO!$L$3:$L$1000)="CONFIRMADO")),ROWS($A$3:A119))),"")</f>
        <v/>
      </c>
      <c r="S119" s="10" t="str">
        <f ca="1">IFERROR(INDEX(MAESTRO!S:S,_xludf.AGGREGATE(15,6,ROW(MAESTRO!$B$3:$B$1000)/((MAESTRO!$B$3:$B$1000="MILITARES")*(UPPER(MAESTRO!$L$3:$L$1000)="CONFIRMADO")),ROWS($A$3:A119))),"")</f>
        <v/>
      </c>
      <c r="T119" s="10" t="str">
        <f ca="1">IFERROR(INDEX(MAESTRO!T:T,_xludf.AGGREGATE(15,6,ROW(MAESTRO!$B$3:$B$1000)/((MAESTRO!$B$3:$B$1000="MILITARES")*(UPPER(MAESTRO!$L$3:$L$1000)="CONFIRMADO")),ROWS($A$3:A119))),"")</f>
        <v/>
      </c>
      <c r="U119" s="10" t="str">
        <f ca="1">IFERROR(INDEX(MAESTRO!U:U,_xludf.AGGREGATE(15,6,ROW(MAESTRO!$B$3:$B$1000)/((MAESTRO!$B$3:$B$1000="MILITARES")*(UPPER(MAESTRO!$L$3:$L$1000)="CONFIRMADO")),ROWS($A$3:A119))),"")</f>
        <v/>
      </c>
      <c r="V119" s="10" t="str">
        <f ca="1">IFERROR(INDEX(MAESTRO!V:V,_xludf.AGGREGATE(15,6,ROW(MAESTRO!$B$3:$B$1000)/((MAESTRO!$B$3:$B$1000="MILITARES")*(UPPER(MAESTRO!$L$3:$L$1000)="CONFIRMADO")),ROWS($A$3:A119))),"")</f>
        <v/>
      </c>
      <c r="W119" s="10" t="str">
        <f ca="1">IFERROR(INDEX(MAESTRO!W:W,_xludf.AGGREGATE(15,6,ROW(MAESTRO!$B$3:$B$1000)/((MAESTRO!$B$3:$B$1000="MILITARES")*(UPPER(MAESTRO!$L$3:$L$1000)="CONFIRMADO")),ROWS($A$3:A119))),"")</f>
        <v/>
      </c>
      <c r="X119" s="10" t="str">
        <f ca="1">IFERROR(INDEX(MAESTRO!X:X,_xludf.AGGREGATE(15,6,ROW(MAESTRO!$B$3:$B$1000)/((MAESTRO!$B$3:$B$1000="MILITARES")*(UPPER(MAESTRO!$L$3:$L$1000)="CONFIRMADO")),ROWS($A$3:A119))),"")</f>
        <v/>
      </c>
    </row>
    <row r="120" spans="1:24" ht="22.05" customHeight="1">
      <c r="A120" s="15" t="str">
        <f ca="1">IFERROR(INDEX(MAESTRO!A:A,_xludf.AGGREGATE(15,6,ROW(MAESTRO!$B$3:$B$1000)/((MAESTRO!$B$3:$B$1000="MILITARES")*(UPPER(MAESTRO!$L$3:$L$1000)="CONFIRMADO")),ROWS($A$3:A120))),"")</f>
        <v/>
      </c>
      <c r="B120" s="15" t="str">
        <f ca="1">IFERROR(INDEX(MAESTRO!B:B,_xludf.AGGREGATE(15,6,ROW(MAESTRO!$B$3:$B$1000)/((MAESTRO!$B$3:$B$1000="MILITARES")*(UPPER(MAESTRO!$L$3:$L$1000)="CONFIRMADO")),ROWS($A$3:A120))),"")</f>
        <v/>
      </c>
      <c r="C120" s="15" t="str">
        <f ca="1">IFERROR(INDEX(MAESTRO!C:C,_xludf.AGGREGATE(15,6,ROW(MAESTRO!$B$3:$B$1000)/((MAESTRO!$B$3:$B$1000="MILITARES")*(UPPER(MAESTRO!$L$3:$L$1000)="CONFIRMADO")),ROWS($A$3:A120))),"")</f>
        <v/>
      </c>
      <c r="D120" s="15" t="str">
        <f ca="1">IFERROR(INDEX(MAESTRO!D:D,_xludf.AGGREGATE(15,6,ROW(MAESTRO!$B$3:$B$1000)/((MAESTRO!$B$3:$B$1000="MILITARES")*(UPPER(MAESTRO!$L$3:$L$1000)="CONFIRMADO")),ROWS($A$3:A120))),"")</f>
        <v/>
      </c>
      <c r="E120" s="15" t="str">
        <f ca="1">IFERROR(INDEX(MAESTRO!E:E,_xludf.AGGREGATE(15,6,ROW(MAESTRO!$B$3:$B$1000)/((MAESTRO!$B$3:$B$1000="MILITARES")*(UPPER(MAESTRO!$L$3:$L$1000)="CONFIRMADO")),ROWS($A$3:A120))),"")</f>
        <v/>
      </c>
      <c r="F120" s="15" t="str">
        <f ca="1">IFERROR(INDEX(MAESTRO!F:F,_xludf.AGGREGATE(15,6,ROW(MAESTRO!$B$3:$B$1000)/((MAESTRO!$B$3:$B$1000="MILITARES")*(UPPER(MAESTRO!$L$3:$L$1000)="CONFIRMADO")),ROWS($A$3:A120))),"")</f>
        <v/>
      </c>
      <c r="G120" s="15" t="str">
        <f ca="1">IFERROR(INDEX(MAESTRO!G:G,_xludf.AGGREGATE(15,6,ROW(MAESTRO!$B$3:$B$1000)/((MAESTRO!$B$3:$B$1000="MILITARES")*(UPPER(MAESTRO!$L$3:$L$1000)="CONFIRMADO")),ROWS($A$3:A120))),"")</f>
        <v/>
      </c>
      <c r="H120" s="15" t="str">
        <f ca="1">IFERROR(INDEX(MAESTRO!H:H,_xludf.AGGREGATE(15,6,ROW(MAESTRO!$B$3:$B$1000)/((MAESTRO!$B$3:$B$1000="MILITARES")*(UPPER(MAESTRO!$L$3:$L$1000)="CONFIRMADO")),ROWS($A$3:A120))),"")</f>
        <v/>
      </c>
      <c r="I120" s="15" t="str">
        <f ca="1">IFERROR(INDEX(MAESTRO!I:I,_xludf.AGGREGATE(15,6,ROW(MAESTRO!$B$3:$B$1000)/((MAESTRO!$B$3:$B$1000="MILITARES")*(UPPER(MAESTRO!$L$3:$L$1000)="CONFIRMADO")),ROWS($A$3:A120))),"")</f>
        <v/>
      </c>
      <c r="J120" s="15" t="str">
        <f ca="1">IFERROR(INDEX(MAESTRO!J:J,_xludf.AGGREGATE(15,6,ROW(MAESTRO!$B$3:$B$1000)/((MAESTRO!$B$3:$B$1000="MILITARES")*(UPPER(MAESTRO!$L$3:$L$1000)="CONFIRMADO")),ROWS($A$3:A120))),"")</f>
        <v/>
      </c>
      <c r="K120" s="15" t="str">
        <f ca="1">IFERROR(INDEX(MAESTRO!K:K,_xludf.AGGREGATE(15,6,ROW(MAESTRO!$B$3:$B$1000)/((MAESTRO!$B$3:$B$1000="MILITARES")*(UPPER(MAESTRO!$L$3:$L$1000)="CONFIRMADO")),ROWS($A$3:A120))),"")</f>
        <v/>
      </c>
      <c r="L120" s="15" t="str">
        <f ca="1">IFERROR(INDEX(MAESTRO!L:L,_xludf.AGGREGATE(15,6,ROW(MAESTRO!$B$3:$B$1000)/((MAESTRO!$B$3:$B$1000="MILITARES")*(UPPER(MAESTRO!$L$3:$L$1000)="CONFIRMADO")),ROWS($A$3:A120))),"")</f>
        <v/>
      </c>
      <c r="M120" s="15" t="str">
        <f ca="1">IFERROR(INDEX(MAESTRO!M:M,_xludf.AGGREGATE(15,6,ROW(MAESTRO!$B$3:$B$1000)/((MAESTRO!$B$3:$B$1000="MILITARES")*(UPPER(MAESTRO!$L$3:$L$1000)="CONFIRMADO")),ROWS($A$3:A120))),"")</f>
        <v/>
      </c>
      <c r="N120" s="15" t="str">
        <f ca="1">IFERROR(INDEX(MAESTRO!N:N,_xludf.AGGREGATE(15,6,ROW(MAESTRO!$B$3:$B$1000)/((MAESTRO!$B$3:$B$1000="MILITARES")*(UPPER(MAESTRO!$L$3:$L$1000)="CONFIRMADO")),ROWS($A$3:A120))),"")</f>
        <v/>
      </c>
      <c r="O120" s="15" t="str">
        <f ca="1">IFERROR(INDEX(MAESTRO!O:O,_xludf.AGGREGATE(15,6,ROW(MAESTRO!$B$3:$B$1000)/((MAESTRO!$B$3:$B$1000="MILITARES")*(UPPER(MAESTRO!$L$3:$L$1000)="CONFIRMADO")),ROWS($A$3:A120))),"")</f>
        <v/>
      </c>
      <c r="P120" s="15" t="str">
        <f ca="1">IFERROR(INDEX(MAESTRO!P:P,_xludf.AGGREGATE(15,6,ROW(MAESTRO!$B$3:$B$1000)/((MAESTRO!$B$3:$B$1000="MILITARES")*(UPPER(MAESTRO!$L$3:$L$1000)="CONFIRMADO")),ROWS($A$3:A120))),"")</f>
        <v/>
      </c>
      <c r="Q120" s="15" t="str">
        <f ca="1">IFERROR(INDEX(MAESTRO!Q:Q,_xludf.AGGREGATE(15,6,ROW(MAESTRO!$B$3:$B$1000)/((MAESTRO!$B$3:$B$1000="MILITARES")*(UPPER(MAESTRO!$L$3:$L$1000)="CONFIRMADO")),ROWS($A$3:A120))),"")</f>
        <v/>
      </c>
      <c r="R120" s="15" t="str">
        <f ca="1">IFERROR(INDEX(MAESTRO!R:R,_xludf.AGGREGATE(15,6,ROW(MAESTRO!$B$3:$B$1000)/((MAESTRO!$B$3:$B$1000="MILITARES")*(UPPER(MAESTRO!$L$3:$L$1000)="CONFIRMADO")),ROWS($A$3:A120))),"")</f>
        <v/>
      </c>
      <c r="S120" s="15" t="str">
        <f ca="1">IFERROR(INDEX(MAESTRO!S:S,_xludf.AGGREGATE(15,6,ROW(MAESTRO!$B$3:$B$1000)/((MAESTRO!$B$3:$B$1000="MILITARES")*(UPPER(MAESTRO!$L$3:$L$1000)="CONFIRMADO")),ROWS($A$3:A120))),"")</f>
        <v/>
      </c>
      <c r="T120" s="15" t="str">
        <f ca="1">IFERROR(INDEX(MAESTRO!T:T,_xludf.AGGREGATE(15,6,ROW(MAESTRO!$B$3:$B$1000)/((MAESTRO!$B$3:$B$1000="MILITARES")*(UPPER(MAESTRO!$L$3:$L$1000)="CONFIRMADO")),ROWS($A$3:A120))),"")</f>
        <v/>
      </c>
      <c r="U120" s="15" t="str">
        <f ca="1">IFERROR(INDEX(MAESTRO!U:U,_xludf.AGGREGATE(15,6,ROW(MAESTRO!$B$3:$B$1000)/((MAESTRO!$B$3:$B$1000="MILITARES")*(UPPER(MAESTRO!$L$3:$L$1000)="CONFIRMADO")),ROWS($A$3:A120))),"")</f>
        <v/>
      </c>
      <c r="V120" s="15" t="str">
        <f ca="1">IFERROR(INDEX(MAESTRO!V:V,_xludf.AGGREGATE(15,6,ROW(MAESTRO!$B$3:$B$1000)/((MAESTRO!$B$3:$B$1000="MILITARES")*(UPPER(MAESTRO!$L$3:$L$1000)="CONFIRMADO")),ROWS($A$3:A120))),"")</f>
        <v/>
      </c>
      <c r="W120" s="15" t="str">
        <f ca="1">IFERROR(INDEX(MAESTRO!W:W,_xludf.AGGREGATE(15,6,ROW(MAESTRO!$B$3:$B$1000)/((MAESTRO!$B$3:$B$1000="MILITARES")*(UPPER(MAESTRO!$L$3:$L$1000)="CONFIRMADO")),ROWS($A$3:A120))),"")</f>
        <v/>
      </c>
      <c r="X120" s="15" t="str">
        <f ca="1">IFERROR(INDEX(MAESTRO!X:X,_xludf.AGGREGATE(15,6,ROW(MAESTRO!$B$3:$B$1000)/((MAESTRO!$B$3:$B$1000="MILITARES")*(UPPER(MAESTRO!$L$3:$L$1000)="CONFIRMADO")),ROWS($A$3:A120))),"")</f>
        <v/>
      </c>
    </row>
    <row r="121" spans="1:24" ht="22.05" customHeight="1">
      <c r="A121" s="10" t="str">
        <f ca="1">IFERROR(INDEX(MAESTRO!A:A,_xludf.AGGREGATE(15,6,ROW(MAESTRO!$B$3:$B$1000)/((MAESTRO!$B$3:$B$1000="MILITARES")*(UPPER(MAESTRO!$L$3:$L$1000)="CONFIRMADO")),ROWS($A$3:A121))),"")</f>
        <v/>
      </c>
      <c r="B121" s="10" t="str">
        <f ca="1">IFERROR(INDEX(MAESTRO!B:B,_xludf.AGGREGATE(15,6,ROW(MAESTRO!$B$3:$B$1000)/((MAESTRO!$B$3:$B$1000="MILITARES")*(UPPER(MAESTRO!$L$3:$L$1000)="CONFIRMADO")),ROWS($A$3:A121))),"")</f>
        <v/>
      </c>
      <c r="C121" s="10" t="str">
        <f ca="1">IFERROR(INDEX(MAESTRO!C:C,_xludf.AGGREGATE(15,6,ROW(MAESTRO!$B$3:$B$1000)/((MAESTRO!$B$3:$B$1000="MILITARES")*(UPPER(MAESTRO!$L$3:$L$1000)="CONFIRMADO")),ROWS($A$3:A121))),"")</f>
        <v/>
      </c>
      <c r="D121" s="10" t="str">
        <f ca="1">IFERROR(INDEX(MAESTRO!D:D,_xludf.AGGREGATE(15,6,ROW(MAESTRO!$B$3:$B$1000)/((MAESTRO!$B$3:$B$1000="MILITARES")*(UPPER(MAESTRO!$L$3:$L$1000)="CONFIRMADO")),ROWS($A$3:A121))),"")</f>
        <v/>
      </c>
      <c r="E121" s="10" t="str">
        <f ca="1">IFERROR(INDEX(MAESTRO!E:E,_xludf.AGGREGATE(15,6,ROW(MAESTRO!$B$3:$B$1000)/((MAESTRO!$B$3:$B$1000="MILITARES")*(UPPER(MAESTRO!$L$3:$L$1000)="CONFIRMADO")),ROWS($A$3:A121))),"")</f>
        <v/>
      </c>
      <c r="F121" s="10" t="str">
        <f ca="1">IFERROR(INDEX(MAESTRO!F:F,_xludf.AGGREGATE(15,6,ROW(MAESTRO!$B$3:$B$1000)/((MAESTRO!$B$3:$B$1000="MILITARES")*(UPPER(MAESTRO!$L$3:$L$1000)="CONFIRMADO")),ROWS($A$3:A121))),"")</f>
        <v/>
      </c>
      <c r="G121" s="10" t="str">
        <f ca="1">IFERROR(INDEX(MAESTRO!G:G,_xludf.AGGREGATE(15,6,ROW(MAESTRO!$B$3:$B$1000)/((MAESTRO!$B$3:$B$1000="MILITARES")*(UPPER(MAESTRO!$L$3:$L$1000)="CONFIRMADO")),ROWS($A$3:A121))),"")</f>
        <v/>
      </c>
      <c r="H121" s="10" t="str">
        <f ca="1">IFERROR(INDEX(MAESTRO!H:H,_xludf.AGGREGATE(15,6,ROW(MAESTRO!$B$3:$B$1000)/((MAESTRO!$B$3:$B$1000="MILITARES")*(UPPER(MAESTRO!$L$3:$L$1000)="CONFIRMADO")),ROWS($A$3:A121))),"")</f>
        <v/>
      </c>
      <c r="I121" s="10" t="str">
        <f ca="1">IFERROR(INDEX(MAESTRO!I:I,_xludf.AGGREGATE(15,6,ROW(MAESTRO!$B$3:$B$1000)/((MAESTRO!$B$3:$B$1000="MILITARES")*(UPPER(MAESTRO!$L$3:$L$1000)="CONFIRMADO")),ROWS($A$3:A121))),"")</f>
        <v/>
      </c>
      <c r="J121" s="10" t="str">
        <f ca="1">IFERROR(INDEX(MAESTRO!J:J,_xludf.AGGREGATE(15,6,ROW(MAESTRO!$B$3:$B$1000)/((MAESTRO!$B$3:$B$1000="MILITARES")*(UPPER(MAESTRO!$L$3:$L$1000)="CONFIRMADO")),ROWS($A$3:A121))),"")</f>
        <v/>
      </c>
      <c r="K121" s="10" t="str">
        <f ca="1">IFERROR(INDEX(MAESTRO!K:K,_xludf.AGGREGATE(15,6,ROW(MAESTRO!$B$3:$B$1000)/((MAESTRO!$B$3:$B$1000="MILITARES")*(UPPER(MAESTRO!$L$3:$L$1000)="CONFIRMADO")),ROWS($A$3:A121))),"")</f>
        <v/>
      </c>
      <c r="L121" s="10" t="str">
        <f ca="1">IFERROR(INDEX(MAESTRO!L:L,_xludf.AGGREGATE(15,6,ROW(MAESTRO!$B$3:$B$1000)/((MAESTRO!$B$3:$B$1000="MILITARES")*(UPPER(MAESTRO!$L$3:$L$1000)="CONFIRMADO")),ROWS($A$3:A121))),"")</f>
        <v/>
      </c>
      <c r="M121" s="10" t="str">
        <f ca="1">IFERROR(INDEX(MAESTRO!M:M,_xludf.AGGREGATE(15,6,ROW(MAESTRO!$B$3:$B$1000)/((MAESTRO!$B$3:$B$1000="MILITARES")*(UPPER(MAESTRO!$L$3:$L$1000)="CONFIRMADO")),ROWS($A$3:A121))),"")</f>
        <v/>
      </c>
      <c r="N121" s="10" t="str">
        <f ca="1">IFERROR(INDEX(MAESTRO!N:N,_xludf.AGGREGATE(15,6,ROW(MAESTRO!$B$3:$B$1000)/((MAESTRO!$B$3:$B$1000="MILITARES")*(UPPER(MAESTRO!$L$3:$L$1000)="CONFIRMADO")),ROWS($A$3:A121))),"")</f>
        <v/>
      </c>
      <c r="O121" s="10" t="str">
        <f ca="1">IFERROR(INDEX(MAESTRO!O:O,_xludf.AGGREGATE(15,6,ROW(MAESTRO!$B$3:$B$1000)/((MAESTRO!$B$3:$B$1000="MILITARES")*(UPPER(MAESTRO!$L$3:$L$1000)="CONFIRMADO")),ROWS($A$3:A121))),"")</f>
        <v/>
      </c>
      <c r="P121" s="10" t="str">
        <f ca="1">IFERROR(INDEX(MAESTRO!P:P,_xludf.AGGREGATE(15,6,ROW(MAESTRO!$B$3:$B$1000)/((MAESTRO!$B$3:$B$1000="MILITARES")*(UPPER(MAESTRO!$L$3:$L$1000)="CONFIRMADO")),ROWS($A$3:A121))),"")</f>
        <v/>
      </c>
      <c r="Q121" s="10" t="str">
        <f ca="1">IFERROR(INDEX(MAESTRO!Q:Q,_xludf.AGGREGATE(15,6,ROW(MAESTRO!$B$3:$B$1000)/((MAESTRO!$B$3:$B$1000="MILITARES")*(UPPER(MAESTRO!$L$3:$L$1000)="CONFIRMADO")),ROWS($A$3:A121))),"")</f>
        <v/>
      </c>
      <c r="R121" s="10" t="str">
        <f ca="1">IFERROR(INDEX(MAESTRO!R:R,_xludf.AGGREGATE(15,6,ROW(MAESTRO!$B$3:$B$1000)/((MAESTRO!$B$3:$B$1000="MILITARES")*(UPPER(MAESTRO!$L$3:$L$1000)="CONFIRMADO")),ROWS($A$3:A121))),"")</f>
        <v/>
      </c>
      <c r="S121" s="10" t="str">
        <f ca="1">IFERROR(INDEX(MAESTRO!S:S,_xludf.AGGREGATE(15,6,ROW(MAESTRO!$B$3:$B$1000)/((MAESTRO!$B$3:$B$1000="MILITARES")*(UPPER(MAESTRO!$L$3:$L$1000)="CONFIRMADO")),ROWS($A$3:A121))),"")</f>
        <v/>
      </c>
      <c r="T121" s="10" t="str">
        <f ca="1">IFERROR(INDEX(MAESTRO!T:T,_xludf.AGGREGATE(15,6,ROW(MAESTRO!$B$3:$B$1000)/((MAESTRO!$B$3:$B$1000="MILITARES")*(UPPER(MAESTRO!$L$3:$L$1000)="CONFIRMADO")),ROWS($A$3:A121))),"")</f>
        <v/>
      </c>
      <c r="U121" s="10" t="str">
        <f ca="1">IFERROR(INDEX(MAESTRO!U:U,_xludf.AGGREGATE(15,6,ROW(MAESTRO!$B$3:$B$1000)/((MAESTRO!$B$3:$B$1000="MILITARES")*(UPPER(MAESTRO!$L$3:$L$1000)="CONFIRMADO")),ROWS($A$3:A121))),"")</f>
        <v/>
      </c>
      <c r="V121" s="10" t="str">
        <f ca="1">IFERROR(INDEX(MAESTRO!V:V,_xludf.AGGREGATE(15,6,ROW(MAESTRO!$B$3:$B$1000)/((MAESTRO!$B$3:$B$1000="MILITARES")*(UPPER(MAESTRO!$L$3:$L$1000)="CONFIRMADO")),ROWS($A$3:A121))),"")</f>
        <v/>
      </c>
      <c r="W121" s="10" t="str">
        <f ca="1">IFERROR(INDEX(MAESTRO!W:W,_xludf.AGGREGATE(15,6,ROW(MAESTRO!$B$3:$B$1000)/((MAESTRO!$B$3:$B$1000="MILITARES")*(UPPER(MAESTRO!$L$3:$L$1000)="CONFIRMADO")),ROWS($A$3:A121))),"")</f>
        <v/>
      </c>
      <c r="X121" s="10" t="str">
        <f ca="1">IFERROR(INDEX(MAESTRO!X:X,_xludf.AGGREGATE(15,6,ROW(MAESTRO!$B$3:$B$1000)/((MAESTRO!$B$3:$B$1000="MILITARES")*(UPPER(MAESTRO!$L$3:$L$1000)="CONFIRMADO")),ROWS($A$3:A121))),"")</f>
        <v/>
      </c>
    </row>
    <row r="122" spans="1:24" ht="22.05" customHeight="1">
      <c r="A122" s="15" t="str">
        <f ca="1">IFERROR(INDEX(MAESTRO!A:A,_xludf.AGGREGATE(15,6,ROW(MAESTRO!$B$3:$B$1000)/((MAESTRO!$B$3:$B$1000="MILITARES")*(UPPER(MAESTRO!$L$3:$L$1000)="CONFIRMADO")),ROWS($A$3:A122))),"")</f>
        <v/>
      </c>
      <c r="B122" s="15" t="str">
        <f ca="1">IFERROR(INDEX(MAESTRO!B:B,_xludf.AGGREGATE(15,6,ROW(MAESTRO!$B$3:$B$1000)/((MAESTRO!$B$3:$B$1000="MILITARES")*(UPPER(MAESTRO!$L$3:$L$1000)="CONFIRMADO")),ROWS($A$3:A122))),"")</f>
        <v/>
      </c>
      <c r="C122" s="15" t="str">
        <f ca="1">IFERROR(INDEX(MAESTRO!C:C,_xludf.AGGREGATE(15,6,ROW(MAESTRO!$B$3:$B$1000)/((MAESTRO!$B$3:$B$1000="MILITARES")*(UPPER(MAESTRO!$L$3:$L$1000)="CONFIRMADO")),ROWS($A$3:A122))),"")</f>
        <v/>
      </c>
      <c r="D122" s="15" t="str">
        <f ca="1">IFERROR(INDEX(MAESTRO!D:D,_xludf.AGGREGATE(15,6,ROW(MAESTRO!$B$3:$B$1000)/((MAESTRO!$B$3:$B$1000="MILITARES")*(UPPER(MAESTRO!$L$3:$L$1000)="CONFIRMADO")),ROWS($A$3:A122))),"")</f>
        <v/>
      </c>
      <c r="E122" s="15" t="str">
        <f ca="1">IFERROR(INDEX(MAESTRO!E:E,_xludf.AGGREGATE(15,6,ROW(MAESTRO!$B$3:$B$1000)/((MAESTRO!$B$3:$B$1000="MILITARES")*(UPPER(MAESTRO!$L$3:$L$1000)="CONFIRMADO")),ROWS($A$3:A122))),"")</f>
        <v/>
      </c>
      <c r="F122" s="15" t="str">
        <f ca="1">IFERROR(INDEX(MAESTRO!F:F,_xludf.AGGREGATE(15,6,ROW(MAESTRO!$B$3:$B$1000)/((MAESTRO!$B$3:$B$1000="MILITARES")*(UPPER(MAESTRO!$L$3:$L$1000)="CONFIRMADO")),ROWS($A$3:A122))),"")</f>
        <v/>
      </c>
      <c r="G122" s="15" t="str">
        <f ca="1">IFERROR(INDEX(MAESTRO!G:G,_xludf.AGGREGATE(15,6,ROW(MAESTRO!$B$3:$B$1000)/((MAESTRO!$B$3:$B$1000="MILITARES")*(UPPER(MAESTRO!$L$3:$L$1000)="CONFIRMADO")),ROWS($A$3:A122))),"")</f>
        <v/>
      </c>
      <c r="H122" s="15" t="str">
        <f ca="1">IFERROR(INDEX(MAESTRO!H:H,_xludf.AGGREGATE(15,6,ROW(MAESTRO!$B$3:$B$1000)/((MAESTRO!$B$3:$B$1000="MILITARES")*(UPPER(MAESTRO!$L$3:$L$1000)="CONFIRMADO")),ROWS($A$3:A122))),"")</f>
        <v/>
      </c>
      <c r="I122" s="15" t="str">
        <f ca="1">IFERROR(INDEX(MAESTRO!I:I,_xludf.AGGREGATE(15,6,ROW(MAESTRO!$B$3:$B$1000)/((MAESTRO!$B$3:$B$1000="MILITARES")*(UPPER(MAESTRO!$L$3:$L$1000)="CONFIRMADO")),ROWS($A$3:A122))),"")</f>
        <v/>
      </c>
      <c r="J122" s="15" t="str">
        <f ca="1">IFERROR(INDEX(MAESTRO!J:J,_xludf.AGGREGATE(15,6,ROW(MAESTRO!$B$3:$B$1000)/((MAESTRO!$B$3:$B$1000="MILITARES")*(UPPER(MAESTRO!$L$3:$L$1000)="CONFIRMADO")),ROWS($A$3:A122))),"")</f>
        <v/>
      </c>
      <c r="K122" s="15" t="str">
        <f ca="1">IFERROR(INDEX(MAESTRO!K:K,_xludf.AGGREGATE(15,6,ROW(MAESTRO!$B$3:$B$1000)/((MAESTRO!$B$3:$B$1000="MILITARES")*(UPPER(MAESTRO!$L$3:$L$1000)="CONFIRMADO")),ROWS($A$3:A122))),"")</f>
        <v/>
      </c>
      <c r="L122" s="15" t="str">
        <f ca="1">IFERROR(INDEX(MAESTRO!L:L,_xludf.AGGREGATE(15,6,ROW(MAESTRO!$B$3:$B$1000)/((MAESTRO!$B$3:$B$1000="MILITARES")*(UPPER(MAESTRO!$L$3:$L$1000)="CONFIRMADO")),ROWS($A$3:A122))),"")</f>
        <v/>
      </c>
      <c r="M122" s="15" t="str">
        <f ca="1">IFERROR(INDEX(MAESTRO!M:M,_xludf.AGGREGATE(15,6,ROW(MAESTRO!$B$3:$B$1000)/((MAESTRO!$B$3:$B$1000="MILITARES")*(UPPER(MAESTRO!$L$3:$L$1000)="CONFIRMADO")),ROWS($A$3:A122))),"")</f>
        <v/>
      </c>
      <c r="N122" s="15" t="str">
        <f ca="1">IFERROR(INDEX(MAESTRO!N:N,_xludf.AGGREGATE(15,6,ROW(MAESTRO!$B$3:$B$1000)/((MAESTRO!$B$3:$B$1000="MILITARES")*(UPPER(MAESTRO!$L$3:$L$1000)="CONFIRMADO")),ROWS($A$3:A122))),"")</f>
        <v/>
      </c>
      <c r="O122" s="15" t="str">
        <f ca="1">IFERROR(INDEX(MAESTRO!O:O,_xludf.AGGREGATE(15,6,ROW(MAESTRO!$B$3:$B$1000)/((MAESTRO!$B$3:$B$1000="MILITARES")*(UPPER(MAESTRO!$L$3:$L$1000)="CONFIRMADO")),ROWS($A$3:A122))),"")</f>
        <v/>
      </c>
      <c r="P122" s="15" t="str">
        <f ca="1">IFERROR(INDEX(MAESTRO!P:P,_xludf.AGGREGATE(15,6,ROW(MAESTRO!$B$3:$B$1000)/((MAESTRO!$B$3:$B$1000="MILITARES")*(UPPER(MAESTRO!$L$3:$L$1000)="CONFIRMADO")),ROWS($A$3:A122))),"")</f>
        <v/>
      </c>
      <c r="Q122" s="15" t="str">
        <f ca="1">IFERROR(INDEX(MAESTRO!Q:Q,_xludf.AGGREGATE(15,6,ROW(MAESTRO!$B$3:$B$1000)/((MAESTRO!$B$3:$B$1000="MILITARES")*(UPPER(MAESTRO!$L$3:$L$1000)="CONFIRMADO")),ROWS($A$3:A122))),"")</f>
        <v/>
      </c>
      <c r="R122" s="15" t="str">
        <f ca="1">IFERROR(INDEX(MAESTRO!R:R,_xludf.AGGREGATE(15,6,ROW(MAESTRO!$B$3:$B$1000)/((MAESTRO!$B$3:$B$1000="MILITARES")*(UPPER(MAESTRO!$L$3:$L$1000)="CONFIRMADO")),ROWS($A$3:A122))),"")</f>
        <v/>
      </c>
      <c r="S122" s="15" t="str">
        <f ca="1">IFERROR(INDEX(MAESTRO!S:S,_xludf.AGGREGATE(15,6,ROW(MAESTRO!$B$3:$B$1000)/((MAESTRO!$B$3:$B$1000="MILITARES")*(UPPER(MAESTRO!$L$3:$L$1000)="CONFIRMADO")),ROWS($A$3:A122))),"")</f>
        <v/>
      </c>
      <c r="T122" s="15" t="str">
        <f ca="1">IFERROR(INDEX(MAESTRO!T:T,_xludf.AGGREGATE(15,6,ROW(MAESTRO!$B$3:$B$1000)/((MAESTRO!$B$3:$B$1000="MILITARES")*(UPPER(MAESTRO!$L$3:$L$1000)="CONFIRMADO")),ROWS($A$3:A122))),"")</f>
        <v/>
      </c>
      <c r="U122" s="15" t="str">
        <f ca="1">IFERROR(INDEX(MAESTRO!U:U,_xludf.AGGREGATE(15,6,ROW(MAESTRO!$B$3:$B$1000)/((MAESTRO!$B$3:$B$1000="MILITARES")*(UPPER(MAESTRO!$L$3:$L$1000)="CONFIRMADO")),ROWS($A$3:A122))),"")</f>
        <v/>
      </c>
      <c r="V122" s="15" t="str">
        <f ca="1">IFERROR(INDEX(MAESTRO!V:V,_xludf.AGGREGATE(15,6,ROW(MAESTRO!$B$3:$B$1000)/((MAESTRO!$B$3:$B$1000="MILITARES")*(UPPER(MAESTRO!$L$3:$L$1000)="CONFIRMADO")),ROWS($A$3:A122))),"")</f>
        <v/>
      </c>
      <c r="W122" s="15" t="str">
        <f ca="1">IFERROR(INDEX(MAESTRO!W:W,_xludf.AGGREGATE(15,6,ROW(MAESTRO!$B$3:$B$1000)/((MAESTRO!$B$3:$B$1000="MILITARES")*(UPPER(MAESTRO!$L$3:$L$1000)="CONFIRMADO")),ROWS($A$3:A122))),"")</f>
        <v/>
      </c>
      <c r="X122" s="15" t="str">
        <f ca="1">IFERROR(INDEX(MAESTRO!X:X,_xludf.AGGREGATE(15,6,ROW(MAESTRO!$B$3:$B$1000)/((MAESTRO!$B$3:$B$1000="MILITARES")*(UPPER(MAESTRO!$L$3:$L$1000)="CONFIRMADO")),ROWS($A$3:A122))),"")</f>
        <v/>
      </c>
    </row>
    <row r="123" spans="1:24" ht="22.05" customHeight="1">
      <c r="A123" s="10" t="str">
        <f ca="1">IFERROR(INDEX(MAESTRO!A:A,_xludf.AGGREGATE(15,6,ROW(MAESTRO!$B$3:$B$1000)/((MAESTRO!$B$3:$B$1000="MILITARES")*(UPPER(MAESTRO!$L$3:$L$1000)="CONFIRMADO")),ROWS($A$3:A123))),"")</f>
        <v/>
      </c>
      <c r="B123" s="10" t="str">
        <f ca="1">IFERROR(INDEX(MAESTRO!B:B,_xludf.AGGREGATE(15,6,ROW(MAESTRO!$B$3:$B$1000)/((MAESTRO!$B$3:$B$1000="MILITARES")*(UPPER(MAESTRO!$L$3:$L$1000)="CONFIRMADO")),ROWS($A$3:A123))),"")</f>
        <v/>
      </c>
      <c r="C123" s="10" t="str">
        <f ca="1">IFERROR(INDEX(MAESTRO!C:C,_xludf.AGGREGATE(15,6,ROW(MAESTRO!$B$3:$B$1000)/((MAESTRO!$B$3:$B$1000="MILITARES")*(UPPER(MAESTRO!$L$3:$L$1000)="CONFIRMADO")),ROWS($A$3:A123))),"")</f>
        <v/>
      </c>
      <c r="D123" s="10" t="str">
        <f ca="1">IFERROR(INDEX(MAESTRO!D:D,_xludf.AGGREGATE(15,6,ROW(MAESTRO!$B$3:$B$1000)/((MAESTRO!$B$3:$B$1000="MILITARES")*(UPPER(MAESTRO!$L$3:$L$1000)="CONFIRMADO")),ROWS($A$3:A123))),"")</f>
        <v/>
      </c>
      <c r="E123" s="10" t="str">
        <f ca="1">IFERROR(INDEX(MAESTRO!E:E,_xludf.AGGREGATE(15,6,ROW(MAESTRO!$B$3:$B$1000)/((MAESTRO!$B$3:$B$1000="MILITARES")*(UPPER(MAESTRO!$L$3:$L$1000)="CONFIRMADO")),ROWS($A$3:A123))),"")</f>
        <v/>
      </c>
      <c r="F123" s="10" t="str">
        <f ca="1">IFERROR(INDEX(MAESTRO!F:F,_xludf.AGGREGATE(15,6,ROW(MAESTRO!$B$3:$B$1000)/((MAESTRO!$B$3:$B$1000="MILITARES")*(UPPER(MAESTRO!$L$3:$L$1000)="CONFIRMADO")),ROWS($A$3:A123))),"")</f>
        <v/>
      </c>
      <c r="G123" s="10" t="str">
        <f ca="1">IFERROR(INDEX(MAESTRO!G:G,_xludf.AGGREGATE(15,6,ROW(MAESTRO!$B$3:$B$1000)/((MAESTRO!$B$3:$B$1000="MILITARES")*(UPPER(MAESTRO!$L$3:$L$1000)="CONFIRMADO")),ROWS($A$3:A123))),"")</f>
        <v/>
      </c>
      <c r="H123" s="10" t="str">
        <f ca="1">IFERROR(INDEX(MAESTRO!H:H,_xludf.AGGREGATE(15,6,ROW(MAESTRO!$B$3:$B$1000)/((MAESTRO!$B$3:$B$1000="MILITARES")*(UPPER(MAESTRO!$L$3:$L$1000)="CONFIRMADO")),ROWS($A$3:A123))),"")</f>
        <v/>
      </c>
      <c r="I123" s="10" t="str">
        <f ca="1">IFERROR(INDEX(MAESTRO!I:I,_xludf.AGGREGATE(15,6,ROW(MAESTRO!$B$3:$B$1000)/((MAESTRO!$B$3:$B$1000="MILITARES")*(UPPER(MAESTRO!$L$3:$L$1000)="CONFIRMADO")),ROWS($A$3:A123))),"")</f>
        <v/>
      </c>
      <c r="J123" s="10" t="str">
        <f ca="1">IFERROR(INDEX(MAESTRO!J:J,_xludf.AGGREGATE(15,6,ROW(MAESTRO!$B$3:$B$1000)/((MAESTRO!$B$3:$B$1000="MILITARES")*(UPPER(MAESTRO!$L$3:$L$1000)="CONFIRMADO")),ROWS($A$3:A123))),"")</f>
        <v/>
      </c>
      <c r="K123" s="10" t="str">
        <f ca="1">IFERROR(INDEX(MAESTRO!K:K,_xludf.AGGREGATE(15,6,ROW(MAESTRO!$B$3:$B$1000)/((MAESTRO!$B$3:$B$1000="MILITARES")*(UPPER(MAESTRO!$L$3:$L$1000)="CONFIRMADO")),ROWS($A$3:A123))),"")</f>
        <v/>
      </c>
      <c r="L123" s="10" t="str">
        <f ca="1">IFERROR(INDEX(MAESTRO!L:L,_xludf.AGGREGATE(15,6,ROW(MAESTRO!$B$3:$B$1000)/((MAESTRO!$B$3:$B$1000="MILITARES")*(UPPER(MAESTRO!$L$3:$L$1000)="CONFIRMADO")),ROWS($A$3:A123))),"")</f>
        <v/>
      </c>
      <c r="M123" s="10" t="str">
        <f ca="1">IFERROR(INDEX(MAESTRO!M:M,_xludf.AGGREGATE(15,6,ROW(MAESTRO!$B$3:$B$1000)/((MAESTRO!$B$3:$B$1000="MILITARES")*(UPPER(MAESTRO!$L$3:$L$1000)="CONFIRMADO")),ROWS($A$3:A123))),"")</f>
        <v/>
      </c>
      <c r="N123" s="10" t="str">
        <f ca="1">IFERROR(INDEX(MAESTRO!N:N,_xludf.AGGREGATE(15,6,ROW(MAESTRO!$B$3:$B$1000)/((MAESTRO!$B$3:$B$1000="MILITARES")*(UPPER(MAESTRO!$L$3:$L$1000)="CONFIRMADO")),ROWS($A$3:A123))),"")</f>
        <v/>
      </c>
      <c r="O123" s="10" t="str">
        <f ca="1">IFERROR(INDEX(MAESTRO!O:O,_xludf.AGGREGATE(15,6,ROW(MAESTRO!$B$3:$B$1000)/((MAESTRO!$B$3:$B$1000="MILITARES")*(UPPER(MAESTRO!$L$3:$L$1000)="CONFIRMADO")),ROWS($A$3:A123))),"")</f>
        <v/>
      </c>
      <c r="P123" s="10" t="str">
        <f ca="1">IFERROR(INDEX(MAESTRO!P:P,_xludf.AGGREGATE(15,6,ROW(MAESTRO!$B$3:$B$1000)/((MAESTRO!$B$3:$B$1000="MILITARES")*(UPPER(MAESTRO!$L$3:$L$1000)="CONFIRMADO")),ROWS($A$3:A123))),"")</f>
        <v/>
      </c>
      <c r="Q123" s="10" t="str">
        <f ca="1">IFERROR(INDEX(MAESTRO!Q:Q,_xludf.AGGREGATE(15,6,ROW(MAESTRO!$B$3:$B$1000)/((MAESTRO!$B$3:$B$1000="MILITARES")*(UPPER(MAESTRO!$L$3:$L$1000)="CONFIRMADO")),ROWS($A$3:A123))),"")</f>
        <v/>
      </c>
      <c r="R123" s="10" t="str">
        <f ca="1">IFERROR(INDEX(MAESTRO!R:R,_xludf.AGGREGATE(15,6,ROW(MAESTRO!$B$3:$B$1000)/((MAESTRO!$B$3:$B$1000="MILITARES")*(UPPER(MAESTRO!$L$3:$L$1000)="CONFIRMADO")),ROWS($A$3:A123))),"")</f>
        <v/>
      </c>
      <c r="S123" s="10" t="str">
        <f ca="1">IFERROR(INDEX(MAESTRO!S:S,_xludf.AGGREGATE(15,6,ROW(MAESTRO!$B$3:$B$1000)/((MAESTRO!$B$3:$B$1000="MILITARES")*(UPPER(MAESTRO!$L$3:$L$1000)="CONFIRMADO")),ROWS($A$3:A123))),"")</f>
        <v/>
      </c>
      <c r="T123" s="10" t="str">
        <f ca="1">IFERROR(INDEX(MAESTRO!T:T,_xludf.AGGREGATE(15,6,ROW(MAESTRO!$B$3:$B$1000)/((MAESTRO!$B$3:$B$1000="MILITARES")*(UPPER(MAESTRO!$L$3:$L$1000)="CONFIRMADO")),ROWS($A$3:A123))),"")</f>
        <v/>
      </c>
      <c r="U123" s="10" t="str">
        <f ca="1">IFERROR(INDEX(MAESTRO!U:U,_xludf.AGGREGATE(15,6,ROW(MAESTRO!$B$3:$B$1000)/((MAESTRO!$B$3:$B$1000="MILITARES")*(UPPER(MAESTRO!$L$3:$L$1000)="CONFIRMADO")),ROWS($A$3:A123))),"")</f>
        <v/>
      </c>
      <c r="V123" s="10" t="str">
        <f ca="1">IFERROR(INDEX(MAESTRO!V:V,_xludf.AGGREGATE(15,6,ROW(MAESTRO!$B$3:$B$1000)/((MAESTRO!$B$3:$B$1000="MILITARES")*(UPPER(MAESTRO!$L$3:$L$1000)="CONFIRMADO")),ROWS($A$3:A123))),"")</f>
        <v/>
      </c>
      <c r="W123" s="10" t="str">
        <f ca="1">IFERROR(INDEX(MAESTRO!W:W,_xludf.AGGREGATE(15,6,ROW(MAESTRO!$B$3:$B$1000)/((MAESTRO!$B$3:$B$1000="MILITARES")*(UPPER(MAESTRO!$L$3:$L$1000)="CONFIRMADO")),ROWS($A$3:A123))),"")</f>
        <v/>
      </c>
      <c r="X123" s="10" t="str">
        <f ca="1">IFERROR(INDEX(MAESTRO!X:X,_xludf.AGGREGATE(15,6,ROW(MAESTRO!$B$3:$B$1000)/((MAESTRO!$B$3:$B$1000="MILITARES")*(UPPER(MAESTRO!$L$3:$L$1000)="CONFIRMADO")),ROWS($A$3:A123))),"")</f>
        <v/>
      </c>
    </row>
    <row r="124" spans="1:24" ht="22.05" customHeight="1">
      <c r="A124" s="15" t="str">
        <f ca="1">IFERROR(INDEX(MAESTRO!A:A,_xludf.AGGREGATE(15,6,ROW(MAESTRO!$B$3:$B$1000)/((MAESTRO!$B$3:$B$1000="MILITARES")*(UPPER(MAESTRO!$L$3:$L$1000)="CONFIRMADO")),ROWS($A$3:A124))),"")</f>
        <v/>
      </c>
      <c r="B124" s="15" t="str">
        <f ca="1">IFERROR(INDEX(MAESTRO!B:B,_xludf.AGGREGATE(15,6,ROW(MAESTRO!$B$3:$B$1000)/((MAESTRO!$B$3:$B$1000="MILITARES")*(UPPER(MAESTRO!$L$3:$L$1000)="CONFIRMADO")),ROWS($A$3:A124))),"")</f>
        <v/>
      </c>
      <c r="C124" s="15" t="str">
        <f ca="1">IFERROR(INDEX(MAESTRO!C:C,_xludf.AGGREGATE(15,6,ROW(MAESTRO!$B$3:$B$1000)/((MAESTRO!$B$3:$B$1000="MILITARES")*(UPPER(MAESTRO!$L$3:$L$1000)="CONFIRMADO")),ROWS($A$3:A124))),"")</f>
        <v/>
      </c>
      <c r="D124" s="15" t="str">
        <f ca="1">IFERROR(INDEX(MAESTRO!D:D,_xludf.AGGREGATE(15,6,ROW(MAESTRO!$B$3:$B$1000)/((MAESTRO!$B$3:$B$1000="MILITARES")*(UPPER(MAESTRO!$L$3:$L$1000)="CONFIRMADO")),ROWS($A$3:A124))),"")</f>
        <v/>
      </c>
      <c r="E124" s="15" t="str">
        <f ca="1">IFERROR(INDEX(MAESTRO!E:E,_xludf.AGGREGATE(15,6,ROW(MAESTRO!$B$3:$B$1000)/((MAESTRO!$B$3:$B$1000="MILITARES")*(UPPER(MAESTRO!$L$3:$L$1000)="CONFIRMADO")),ROWS($A$3:A124))),"")</f>
        <v/>
      </c>
      <c r="F124" s="15" t="str">
        <f ca="1">IFERROR(INDEX(MAESTRO!F:F,_xludf.AGGREGATE(15,6,ROW(MAESTRO!$B$3:$B$1000)/((MAESTRO!$B$3:$B$1000="MILITARES")*(UPPER(MAESTRO!$L$3:$L$1000)="CONFIRMADO")),ROWS($A$3:A124))),"")</f>
        <v/>
      </c>
      <c r="G124" s="15" t="str">
        <f ca="1">IFERROR(INDEX(MAESTRO!G:G,_xludf.AGGREGATE(15,6,ROW(MAESTRO!$B$3:$B$1000)/((MAESTRO!$B$3:$B$1000="MILITARES")*(UPPER(MAESTRO!$L$3:$L$1000)="CONFIRMADO")),ROWS($A$3:A124))),"")</f>
        <v/>
      </c>
      <c r="H124" s="15" t="str">
        <f ca="1">IFERROR(INDEX(MAESTRO!H:H,_xludf.AGGREGATE(15,6,ROW(MAESTRO!$B$3:$B$1000)/((MAESTRO!$B$3:$B$1000="MILITARES")*(UPPER(MAESTRO!$L$3:$L$1000)="CONFIRMADO")),ROWS($A$3:A124))),"")</f>
        <v/>
      </c>
      <c r="I124" s="15" t="str">
        <f ca="1">IFERROR(INDEX(MAESTRO!I:I,_xludf.AGGREGATE(15,6,ROW(MAESTRO!$B$3:$B$1000)/((MAESTRO!$B$3:$B$1000="MILITARES")*(UPPER(MAESTRO!$L$3:$L$1000)="CONFIRMADO")),ROWS($A$3:A124))),"")</f>
        <v/>
      </c>
      <c r="J124" s="15" t="str">
        <f ca="1">IFERROR(INDEX(MAESTRO!J:J,_xludf.AGGREGATE(15,6,ROW(MAESTRO!$B$3:$B$1000)/((MAESTRO!$B$3:$B$1000="MILITARES")*(UPPER(MAESTRO!$L$3:$L$1000)="CONFIRMADO")),ROWS($A$3:A124))),"")</f>
        <v/>
      </c>
      <c r="K124" s="15" t="str">
        <f ca="1">IFERROR(INDEX(MAESTRO!K:K,_xludf.AGGREGATE(15,6,ROW(MAESTRO!$B$3:$B$1000)/((MAESTRO!$B$3:$B$1000="MILITARES")*(UPPER(MAESTRO!$L$3:$L$1000)="CONFIRMADO")),ROWS($A$3:A124))),"")</f>
        <v/>
      </c>
      <c r="L124" s="15" t="str">
        <f ca="1">IFERROR(INDEX(MAESTRO!L:L,_xludf.AGGREGATE(15,6,ROW(MAESTRO!$B$3:$B$1000)/((MAESTRO!$B$3:$B$1000="MILITARES")*(UPPER(MAESTRO!$L$3:$L$1000)="CONFIRMADO")),ROWS($A$3:A124))),"")</f>
        <v/>
      </c>
      <c r="M124" s="15" t="str">
        <f ca="1">IFERROR(INDEX(MAESTRO!M:M,_xludf.AGGREGATE(15,6,ROW(MAESTRO!$B$3:$B$1000)/((MAESTRO!$B$3:$B$1000="MILITARES")*(UPPER(MAESTRO!$L$3:$L$1000)="CONFIRMADO")),ROWS($A$3:A124))),"")</f>
        <v/>
      </c>
      <c r="N124" s="15" t="str">
        <f ca="1">IFERROR(INDEX(MAESTRO!N:N,_xludf.AGGREGATE(15,6,ROW(MAESTRO!$B$3:$B$1000)/((MAESTRO!$B$3:$B$1000="MILITARES")*(UPPER(MAESTRO!$L$3:$L$1000)="CONFIRMADO")),ROWS($A$3:A124))),"")</f>
        <v/>
      </c>
      <c r="O124" s="15" t="str">
        <f ca="1">IFERROR(INDEX(MAESTRO!O:O,_xludf.AGGREGATE(15,6,ROW(MAESTRO!$B$3:$B$1000)/((MAESTRO!$B$3:$B$1000="MILITARES")*(UPPER(MAESTRO!$L$3:$L$1000)="CONFIRMADO")),ROWS($A$3:A124))),"")</f>
        <v/>
      </c>
      <c r="P124" s="15" t="str">
        <f ca="1">IFERROR(INDEX(MAESTRO!P:P,_xludf.AGGREGATE(15,6,ROW(MAESTRO!$B$3:$B$1000)/((MAESTRO!$B$3:$B$1000="MILITARES")*(UPPER(MAESTRO!$L$3:$L$1000)="CONFIRMADO")),ROWS($A$3:A124))),"")</f>
        <v/>
      </c>
      <c r="Q124" s="15" t="str">
        <f ca="1">IFERROR(INDEX(MAESTRO!Q:Q,_xludf.AGGREGATE(15,6,ROW(MAESTRO!$B$3:$B$1000)/((MAESTRO!$B$3:$B$1000="MILITARES")*(UPPER(MAESTRO!$L$3:$L$1000)="CONFIRMADO")),ROWS($A$3:A124))),"")</f>
        <v/>
      </c>
      <c r="R124" s="15" t="str">
        <f ca="1">IFERROR(INDEX(MAESTRO!R:R,_xludf.AGGREGATE(15,6,ROW(MAESTRO!$B$3:$B$1000)/((MAESTRO!$B$3:$B$1000="MILITARES")*(UPPER(MAESTRO!$L$3:$L$1000)="CONFIRMADO")),ROWS($A$3:A124))),"")</f>
        <v/>
      </c>
      <c r="S124" s="15" t="str">
        <f ca="1">IFERROR(INDEX(MAESTRO!S:S,_xludf.AGGREGATE(15,6,ROW(MAESTRO!$B$3:$B$1000)/((MAESTRO!$B$3:$B$1000="MILITARES")*(UPPER(MAESTRO!$L$3:$L$1000)="CONFIRMADO")),ROWS($A$3:A124))),"")</f>
        <v/>
      </c>
      <c r="T124" s="15" t="str">
        <f ca="1">IFERROR(INDEX(MAESTRO!T:T,_xludf.AGGREGATE(15,6,ROW(MAESTRO!$B$3:$B$1000)/((MAESTRO!$B$3:$B$1000="MILITARES")*(UPPER(MAESTRO!$L$3:$L$1000)="CONFIRMADO")),ROWS($A$3:A124))),"")</f>
        <v/>
      </c>
      <c r="U124" s="15" t="str">
        <f ca="1">IFERROR(INDEX(MAESTRO!U:U,_xludf.AGGREGATE(15,6,ROW(MAESTRO!$B$3:$B$1000)/((MAESTRO!$B$3:$B$1000="MILITARES")*(UPPER(MAESTRO!$L$3:$L$1000)="CONFIRMADO")),ROWS($A$3:A124))),"")</f>
        <v/>
      </c>
      <c r="V124" s="15" t="str">
        <f ca="1">IFERROR(INDEX(MAESTRO!V:V,_xludf.AGGREGATE(15,6,ROW(MAESTRO!$B$3:$B$1000)/((MAESTRO!$B$3:$B$1000="MILITARES")*(UPPER(MAESTRO!$L$3:$L$1000)="CONFIRMADO")),ROWS($A$3:A124))),"")</f>
        <v/>
      </c>
      <c r="W124" s="15" t="str">
        <f ca="1">IFERROR(INDEX(MAESTRO!W:W,_xludf.AGGREGATE(15,6,ROW(MAESTRO!$B$3:$B$1000)/((MAESTRO!$B$3:$B$1000="MILITARES")*(UPPER(MAESTRO!$L$3:$L$1000)="CONFIRMADO")),ROWS($A$3:A124))),"")</f>
        <v/>
      </c>
      <c r="X124" s="15" t="str">
        <f ca="1">IFERROR(INDEX(MAESTRO!X:X,_xludf.AGGREGATE(15,6,ROW(MAESTRO!$B$3:$B$1000)/((MAESTRO!$B$3:$B$1000="MILITARES")*(UPPER(MAESTRO!$L$3:$L$1000)="CONFIRMADO")),ROWS($A$3:A124))),"")</f>
        <v/>
      </c>
    </row>
    <row r="125" spans="1:24" ht="22.05" customHeight="1">
      <c r="A125" s="10" t="str">
        <f ca="1">IFERROR(INDEX(MAESTRO!A:A,_xludf.AGGREGATE(15,6,ROW(MAESTRO!$B$3:$B$1000)/((MAESTRO!$B$3:$B$1000="MILITARES")*(UPPER(MAESTRO!$L$3:$L$1000)="CONFIRMADO")),ROWS($A$3:A125))),"")</f>
        <v/>
      </c>
      <c r="B125" s="10" t="str">
        <f ca="1">IFERROR(INDEX(MAESTRO!B:B,_xludf.AGGREGATE(15,6,ROW(MAESTRO!$B$3:$B$1000)/((MAESTRO!$B$3:$B$1000="MILITARES")*(UPPER(MAESTRO!$L$3:$L$1000)="CONFIRMADO")),ROWS($A$3:A125))),"")</f>
        <v/>
      </c>
      <c r="C125" s="10" t="str">
        <f ca="1">IFERROR(INDEX(MAESTRO!C:C,_xludf.AGGREGATE(15,6,ROW(MAESTRO!$B$3:$B$1000)/((MAESTRO!$B$3:$B$1000="MILITARES")*(UPPER(MAESTRO!$L$3:$L$1000)="CONFIRMADO")),ROWS($A$3:A125))),"")</f>
        <v/>
      </c>
      <c r="D125" s="10" t="str">
        <f ca="1">IFERROR(INDEX(MAESTRO!D:D,_xludf.AGGREGATE(15,6,ROW(MAESTRO!$B$3:$B$1000)/((MAESTRO!$B$3:$B$1000="MILITARES")*(UPPER(MAESTRO!$L$3:$L$1000)="CONFIRMADO")),ROWS($A$3:A125))),"")</f>
        <v/>
      </c>
      <c r="E125" s="10" t="str">
        <f ca="1">IFERROR(INDEX(MAESTRO!E:E,_xludf.AGGREGATE(15,6,ROW(MAESTRO!$B$3:$B$1000)/((MAESTRO!$B$3:$B$1000="MILITARES")*(UPPER(MAESTRO!$L$3:$L$1000)="CONFIRMADO")),ROWS($A$3:A125))),"")</f>
        <v/>
      </c>
      <c r="F125" s="10" t="str">
        <f ca="1">IFERROR(INDEX(MAESTRO!F:F,_xludf.AGGREGATE(15,6,ROW(MAESTRO!$B$3:$B$1000)/((MAESTRO!$B$3:$B$1000="MILITARES")*(UPPER(MAESTRO!$L$3:$L$1000)="CONFIRMADO")),ROWS($A$3:A125))),"")</f>
        <v/>
      </c>
      <c r="G125" s="10" t="str">
        <f ca="1">IFERROR(INDEX(MAESTRO!G:G,_xludf.AGGREGATE(15,6,ROW(MAESTRO!$B$3:$B$1000)/((MAESTRO!$B$3:$B$1000="MILITARES")*(UPPER(MAESTRO!$L$3:$L$1000)="CONFIRMADO")),ROWS($A$3:A125))),"")</f>
        <v/>
      </c>
      <c r="H125" s="10" t="str">
        <f ca="1">IFERROR(INDEX(MAESTRO!H:H,_xludf.AGGREGATE(15,6,ROW(MAESTRO!$B$3:$B$1000)/((MAESTRO!$B$3:$B$1000="MILITARES")*(UPPER(MAESTRO!$L$3:$L$1000)="CONFIRMADO")),ROWS($A$3:A125))),"")</f>
        <v/>
      </c>
      <c r="I125" s="10" t="str">
        <f ca="1">IFERROR(INDEX(MAESTRO!I:I,_xludf.AGGREGATE(15,6,ROW(MAESTRO!$B$3:$B$1000)/((MAESTRO!$B$3:$B$1000="MILITARES")*(UPPER(MAESTRO!$L$3:$L$1000)="CONFIRMADO")),ROWS($A$3:A125))),"")</f>
        <v/>
      </c>
      <c r="J125" s="10" t="str">
        <f ca="1">IFERROR(INDEX(MAESTRO!J:J,_xludf.AGGREGATE(15,6,ROW(MAESTRO!$B$3:$B$1000)/((MAESTRO!$B$3:$B$1000="MILITARES")*(UPPER(MAESTRO!$L$3:$L$1000)="CONFIRMADO")),ROWS($A$3:A125))),"")</f>
        <v/>
      </c>
      <c r="K125" s="10" t="str">
        <f ca="1">IFERROR(INDEX(MAESTRO!K:K,_xludf.AGGREGATE(15,6,ROW(MAESTRO!$B$3:$B$1000)/((MAESTRO!$B$3:$B$1000="MILITARES")*(UPPER(MAESTRO!$L$3:$L$1000)="CONFIRMADO")),ROWS($A$3:A125))),"")</f>
        <v/>
      </c>
      <c r="L125" s="10" t="str">
        <f ca="1">IFERROR(INDEX(MAESTRO!L:L,_xludf.AGGREGATE(15,6,ROW(MAESTRO!$B$3:$B$1000)/((MAESTRO!$B$3:$B$1000="MILITARES")*(UPPER(MAESTRO!$L$3:$L$1000)="CONFIRMADO")),ROWS($A$3:A125))),"")</f>
        <v/>
      </c>
      <c r="M125" s="10" t="str">
        <f ca="1">IFERROR(INDEX(MAESTRO!M:M,_xludf.AGGREGATE(15,6,ROW(MAESTRO!$B$3:$B$1000)/((MAESTRO!$B$3:$B$1000="MILITARES")*(UPPER(MAESTRO!$L$3:$L$1000)="CONFIRMADO")),ROWS($A$3:A125))),"")</f>
        <v/>
      </c>
      <c r="N125" s="10" t="str">
        <f ca="1">IFERROR(INDEX(MAESTRO!N:N,_xludf.AGGREGATE(15,6,ROW(MAESTRO!$B$3:$B$1000)/((MAESTRO!$B$3:$B$1000="MILITARES")*(UPPER(MAESTRO!$L$3:$L$1000)="CONFIRMADO")),ROWS($A$3:A125))),"")</f>
        <v/>
      </c>
      <c r="O125" s="10" t="str">
        <f ca="1">IFERROR(INDEX(MAESTRO!O:O,_xludf.AGGREGATE(15,6,ROW(MAESTRO!$B$3:$B$1000)/((MAESTRO!$B$3:$B$1000="MILITARES")*(UPPER(MAESTRO!$L$3:$L$1000)="CONFIRMADO")),ROWS($A$3:A125))),"")</f>
        <v/>
      </c>
      <c r="P125" s="10" t="str">
        <f ca="1">IFERROR(INDEX(MAESTRO!P:P,_xludf.AGGREGATE(15,6,ROW(MAESTRO!$B$3:$B$1000)/((MAESTRO!$B$3:$B$1000="MILITARES")*(UPPER(MAESTRO!$L$3:$L$1000)="CONFIRMADO")),ROWS($A$3:A125))),"")</f>
        <v/>
      </c>
      <c r="Q125" s="10" t="str">
        <f ca="1">IFERROR(INDEX(MAESTRO!Q:Q,_xludf.AGGREGATE(15,6,ROW(MAESTRO!$B$3:$B$1000)/((MAESTRO!$B$3:$B$1000="MILITARES")*(UPPER(MAESTRO!$L$3:$L$1000)="CONFIRMADO")),ROWS($A$3:A125))),"")</f>
        <v/>
      </c>
      <c r="R125" s="10" t="str">
        <f ca="1">IFERROR(INDEX(MAESTRO!R:R,_xludf.AGGREGATE(15,6,ROW(MAESTRO!$B$3:$B$1000)/((MAESTRO!$B$3:$B$1000="MILITARES")*(UPPER(MAESTRO!$L$3:$L$1000)="CONFIRMADO")),ROWS($A$3:A125))),"")</f>
        <v/>
      </c>
      <c r="S125" s="10" t="str">
        <f ca="1">IFERROR(INDEX(MAESTRO!S:S,_xludf.AGGREGATE(15,6,ROW(MAESTRO!$B$3:$B$1000)/((MAESTRO!$B$3:$B$1000="MILITARES")*(UPPER(MAESTRO!$L$3:$L$1000)="CONFIRMADO")),ROWS($A$3:A125))),"")</f>
        <v/>
      </c>
      <c r="T125" s="10" t="str">
        <f ca="1">IFERROR(INDEX(MAESTRO!T:T,_xludf.AGGREGATE(15,6,ROW(MAESTRO!$B$3:$B$1000)/((MAESTRO!$B$3:$B$1000="MILITARES")*(UPPER(MAESTRO!$L$3:$L$1000)="CONFIRMADO")),ROWS($A$3:A125))),"")</f>
        <v/>
      </c>
      <c r="U125" s="10" t="str">
        <f ca="1">IFERROR(INDEX(MAESTRO!U:U,_xludf.AGGREGATE(15,6,ROW(MAESTRO!$B$3:$B$1000)/((MAESTRO!$B$3:$B$1000="MILITARES")*(UPPER(MAESTRO!$L$3:$L$1000)="CONFIRMADO")),ROWS($A$3:A125))),"")</f>
        <v/>
      </c>
      <c r="V125" s="10" t="str">
        <f ca="1">IFERROR(INDEX(MAESTRO!V:V,_xludf.AGGREGATE(15,6,ROW(MAESTRO!$B$3:$B$1000)/((MAESTRO!$B$3:$B$1000="MILITARES")*(UPPER(MAESTRO!$L$3:$L$1000)="CONFIRMADO")),ROWS($A$3:A125))),"")</f>
        <v/>
      </c>
      <c r="W125" s="10" t="str">
        <f ca="1">IFERROR(INDEX(MAESTRO!W:W,_xludf.AGGREGATE(15,6,ROW(MAESTRO!$B$3:$B$1000)/((MAESTRO!$B$3:$B$1000="MILITARES")*(UPPER(MAESTRO!$L$3:$L$1000)="CONFIRMADO")),ROWS($A$3:A125))),"")</f>
        <v/>
      </c>
      <c r="X125" s="10" t="str">
        <f ca="1">IFERROR(INDEX(MAESTRO!X:X,_xludf.AGGREGATE(15,6,ROW(MAESTRO!$B$3:$B$1000)/((MAESTRO!$B$3:$B$1000="MILITARES")*(UPPER(MAESTRO!$L$3:$L$1000)="CONFIRMADO")),ROWS($A$3:A125))),"")</f>
        <v/>
      </c>
    </row>
    <row r="126" spans="1:24" ht="22.05" customHeight="1">
      <c r="A126" s="15" t="str">
        <f ca="1">IFERROR(INDEX(MAESTRO!A:A,_xludf.AGGREGATE(15,6,ROW(MAESTRO!$B$3:$B$1000)/((MAESTRO!$B$3:$B$1000="MILITARES")*(UPPER(MAESTRO!$L$3:$L$1000)="CONFIRMADO")),ROWS($A$3:A126))),"")</f>
        <v/>
      </c>
      <c r="B126" s="15" t="str">
        <f ca="1">IFERROR(INDEX(MAESTRO!B:B,_xludf.AGGREGATE(15,6,ROW(MAESTRO!$B$3:$B$1000)/((MAESTRO!$B$3:$B$1000="MILITARES")*(UPPER(MAESTRO!$L$3:$L$1000)="CONFIRMADO")),ROWS($A$3:A126))),"")</f>
        <v/>
      </c>
      <c r="C126" s="15" t="str">
        <f ca="1">IFERROR(INDEX(MAESTRO!C:C,_xludf.AGGREGATE(15,6,ROW(MAESTRO!$B$3:$B$1000)/((MAESTRO!$B$3:$B$1000="MILITARES")*(UPPER(MAESTRO!$L$3:$L$1000)="CONFIRMADO")),ROWS($A$3:A126))),"")</f>
        <v/>
      </c>
      <c r="D126" s="15" t="str">
        <f ca="1">IFERROR(INDEX(MAESTRO!D:D,_xludf.AGGREGATE(15,6,ROW(MAESTRO!$B$3:$B$1000)/((MAESTRO!$B$3:$B$1000="MILITARES")*(UPPER(MAESTRO!$L$3:$L$1000)="CONFIRMADO")),ROWS($A$3:A126))),"")</f>
        <v/>
      </c>
      <c r="E126" s="15" t="str">
        <f ca="1">IFERROR(INDEX(MAESTRO!E:E,_xludf.AGGREGATE(15,6,ROW(MAESTRO!$B$3:$B$1000)/((MAESTRO!$B$3:$B$1000="MILITARES")*(UPPER(MAESTRO!$L$3:$L$1000)="CONFIRMADO")),ROWS($A$3:A126))),"")</f>
        <v/>
      </c>
      <c r="F126" s="15" t="str">
        <f ca="1">IFERROR(INDEX(MAESTRO!F:F,_xludf.AGGREGATE(15,6,ROW(MAESTRO!$B$3:$B$1000)/((MAESTRO!$B$3:$B$1000="MILITARES")*(UPPER(MAESTRO!$L$3:$L$1000)="CONFIRMADO")),ROWS($A$3:A126))),"")</f>
        <v/>
      </c>
      <c r="G126" s="15" t="str">
        <f ca="1">IFERROR(INDEX(MAESTRO!G:G,_xludf.AGGREGATE(15,6,ROW(MAESTRO!$B$3:$B$1000)/((MAESTRO!$B$3:$B$1000="MILITARES")*(UPPER(MAESTRO!$L$3:$L$1000)="CONFIRMADO")),ROWS($A$3:A126))),"")</f>
        <v/>
      </c>
      <c r="H126" s="15" t="str">
        <f ca="1">IFERROR(INDEX(MAESTRO!H:H,_xludf.AGGREGATE(15,6,ROW(MAESTRO!$B$3:$B$1000)/((MAESTRO!$B$3:$B$1000="MILITARES")*(UPPER(MAESTRO!$L$3:$L$1000)="CONFIRMADO")),ROWS($A$3:A126))),"")</f>
        <v/>
      </c>
      <c r="I126" s="15" t="str">
        <f ca="1">IFERROR(INDEX(MAESTRO!I:I,_xludf.AGGREGATE(15,6,ROW(MAESTRO!$B$3:$B$1000)/((MAESTRO!$B$3:$B$1000="MILITARES")*(UPPER(MAESTRO!$L$3:$L$1000)="CONFIRMADO")),ROWS($A$3:A126))),"")</f>
        <v/>
      </c>
      <c r="J126" s="15" t="str">
        <f ca="1">IFERROR(INDEX(MAESTRO!J:J,_xludf.AGGREGATE(15,6,ROW(MAESTRO!$B$3:$B$1000)/((MAESTRO!$B$3:$B$1000="MILITARES")*(UPPER(MAESTRO!$L$3:$L$1000)="CONFIRMADO")),ROWS($A$3:A126))),"")</f>
        <v/>
      </c>
      <c r="K126" s="15" t="str">
        <f ca="1">IFERROR(INDEX(MAESTRO!K:K,_xludf.AGGREGATE(15,6,ROW(MAESTRO!$B$3:$B$1000)/((MAESTRO!$B$3:$B$1000="MILITARES")*(UPPER(MAESTRO!$L$3:$L$1000)="CONFIRMADO")),ROWS($A$3:A126))),"")</f>
        <v/>
      </c>
      <c r="L126" s="15" t="str">
        <f ca="1">IFERROR(INDEX(MAESTRO!L:L,_xludf.AGGREGATE(15,6,ROW(MAESTRO!$B$3:$B$1000)/((MAESTRO!$B$3:$B$1000="MILITARES")*(UPPER(MAESTRO!$L$3:$L$1000)="CONFIRMADO")),ROWS($A$3:A126))),"")</f>
        <v/>
      </c>
      <c r="M126" s="15" t="str">
        <f ca="1">IFERROR(INDEX(MAESTRO!M:M,_xludf.AGGREGATE(15,6,ROW(MAESTRO!$B$3:$B$1000)/((MAESTRO!$B$3:$B$1000="MILITARES")*(UPPER(MAESTRO!$L$3:$L$1000)="CONFIRMADO")),ROWS($A$3:A126))),"")</f>
        <v/>
      </c>
      <c r="N126" s="15" t="str">
        <f ca="1">IFERROR(INDEX(MAESTRO!N:N,_xludf.AGGREGATE(15,6,ROW(MAESTRO!$B$3:$B$1000)/((MAESTRO!$B$3:$B$1000="MILITARES")*(UPPER(MAESTRO!$L$3:$L$1000)="CONFIRMADO")),ROWS($A$3:A126))),"")</f>
        <v/>
      </c>
      <c r="O126" s="15" t="str">
        <f ca="1">IFERROR(INDEX(MAESTRO!O:O,_xludf.AGGREGATE(15,6,ROW(MAESTRO!$B$3:$B$1000)/((MAESTRO!$B$3:$B$1000="MILITARES")*(UPPER(MAESTRO!$L$3:$L$1000)="CONFIRMADO")),ROWS($A$3:A126))),"")</f>
        <v/>
      </c>
      <c r="P126" s="15" t="str">
        <f ca="1">IFERROR(INDEX(MAESTRO!P:P,_xludf.AGGREGATE(15,6,ROW(MAESTRO!$B$3:$B$1000)/((MAESTRO!$B$3:$B$1000="MILITARES")*(UPPER(MAESTRO!$L$3:$L$1000)="CONFIRMADO")),ROWS($A$3:A126))),"")</f>
        <v/>
      </c>
      <c r="Q126" s="15" t="str">
        <f ca="1">IFERROR(INDEX(MAESTRO!Q:Q,_xludf.AGGREGATE(15,6,ROW(MAESTRO!$B$3:$B$1000)/((MAESTRO!$B$3:$B$1000="MILITARES")*(UPPER(MAESTRO!$L$3:$L$1000)="CONFIRMADO")),ROWS($A$3:A126))),"")</f>
        <v/>
      </c>
      <c r="R126" s="15" t="str">
        <f ca="1">IFERROR(INDEX(MAESTRO!R:R,_xludf.AGGREGATE(15,6,ROW(MAESTRO!$B$3:$B$1000)/((MAESTRO!$B$3:$B$1000="MILITARES")*(UPPER(MAESTRO!$L$3:$L$1000)="CONFIRMADO")),ROWS($A$3:A126))),"")</f>
        <v/>
      </c>
      <c r="S126" s="15" t="str">
        <f ca="1">IFERROR(INDEX(MAESTRO!S:S,_xludf.AGGREGATE(15,6,ROW(MAESTRO!$B$3:$B$1000)/((MAESTRO!$B$3:$B$1000="MILITARES")*(UPPER(MAESTRO!$L$3:$L$1000)="CONFIRMADO")),ROWS($A$3:A126))),"")</f>
        <v/>
      </c>
      <c r="T126" s="15" t="str">
        <f ca="1">IFERROR(INDEX(MAESTRO!T:T,_xludf.AGGREGATE(15,6,ROW(MAESTRO!$B$3:$B$1000)/((MAESTRO!$B$3:$B$1000="MILITARES")*(UPPER(MAESTRO!$L$3:$L$1000)="CONFIRMADO")),ROWS($A$3:A126))),"")</f>
        <v/>
      </c>
      <c r="U126" s="15" t="str">
        <f ca="1">IFERROR(INDEX(MAESTRO!U:U,_xludf.AGGREGATE(15,6,ROW(MAESTRO!$B$3:$B$1000)/((MAESTRO!$B$3:$B$1000="MILITARES")*(UPPER(MAESTRO!$L$3:$L$1000)="CONFIRMADO")),ROWS($A$3:A126))),"")</f>
        <v/>
      </c>
      <c r="V126" s="15" t="str">
        <f ca="1">IFERROR(INDEX(MAESTRO!V:V,_xludf.AGGREGATE(15,6,ROW(MAESTRO!$B$3:$B$1000)/((MAESTRO!$B$3:$B$1000="MILITARES")*(UPPER(MAESTRO!$L$3:$L$1000)="CONFIRMADO")),ROWS($A$3:A126))),"")</f>
        <v/>
      </c>
      <c r="W126" s="15" t="str">
        <f ca="1">IFERROR(INDEX(MAESTRO!W:W,_xludf.AGGREGATE(15,6,ROW(MAESTRO!$B$3:$B$1000)/((MAESTRO!$B$3:$B$1000="MILITARES")*(UPPER(MAESTRO!$L$3:$L$1000)="CONFIRMADO")),ROWS($A$3:A126))),"")</f>
        <v/>
      </c>
      <c r="X126" s="15" t="str">
        <f ca="1">IFERROR(INDEX(MAESTRO!X:X,_xludf.AGGREGATE(15,6,ROW(MAESTRO!$B$3:$B$1000)/((MAESTRO!$B$3:$B$1000="MILITARES")*(UPPER(MAESTRO!$L$3:$L$1000)="CONFIRMADO")),ROWS($A$3:A126))),"")</f>
        <v/>
      </c>
    </row>
    <row r="127" spans="1:24" ht="22.05" customHeight="1">
      <c r="A127" s="10" t="str">
        <f ca="1">IFERROR(INDEX(MAESTRO!A:A,_xludf.AGGREGATE(15,6,ROW(MAESTRO!$B$3:$B$1000)/((MAESTRO!$B$3:$B$1000="MILITARES")*(UPPER(MAESTRO!$L$3:$L$1000)="CONFIRMADO")),ROWS($A$3:A127))),"")</f>
        <v/>
      </c>
      <c r="B127" s="10" t="str">
        <f ca="1">IFERROR(INDEX(MAESTRO!B:B,_xludf.AGGREGATE(15,6,ROW(MAESTRO!$B$3:$B$1000)/((MAESTRO!$B$3:$B$1000="MILITARES")*(UPPER(MAESTRO!$L$3:$L$1000)="CONFIRMADO")),ROWS($A$3:A127))),"")</f>
        <v/>
      </c>
      <c r="C127" s="10" t="str">
        <f ca="1">IFERROR(INDEX(MAESTRO!C:C,_xludf.AGGREGATE(15,6,ROW(MAESTRO!$B$3:$B$1000)/((MAESTRO!$B$3:$B$1000="MILITARES")*(UPPER(MAESTRO!$L$3:$L$1000)="CONFIRMADO")),ROWS($A$3:A127))),"")</f>
        <v/>
      </c>
      <c r="D127" s="10" t="str">
        <f ca="1">IFERROR(INDEX(MAESTRO!D:D,_xludf.AGGREGATE(15,6,ROW(MAESTRO!$B$3:$B$1000)/((MAESTRO!$B$3:$B$1000="MILITARES")*(UPPER(MAESTRO!$L$3:$L$1000)="CONFIRMADO")),ROWS($A$3:A127))),"")</f>
        <v/>
      </c>
      <c r="E127" s="10" t="str">
        <f ca="1">IFERROR(INDEX(MAESTRO!E:E,_xludf.AGGREGATE(15,6,ROW(MAESTRO!$B$3:$B$1000)/((MAESTRO!$B$3:$B$1000="MILITARES")*(UPPER(MAESTRO!$L$3:$L$1000)="CONFIRMADO")),ROWS($A$3:A127))),"")</f>
        <v/>
      </c>
      <c r="F127" s="10" t="str">
        <f ca="1">IFERROR(INDEX(MAESTRO!F:F,_xludf.AGGREGATE(15,6,ROW(MAESTRO!$B$3:$B$1000)/((MAESTRO!$B$3:$B$1000="MILITARES")*(UPPER(MAESTRO!$L$3:$L$1000)="CONFIRMADO")),ROWS($A$3:A127))),"")</f>
        <v/>
      </c>
      <c r="G127" s="10" t="str">
        <f ca="1">IFERROR(INDEX(MAESTRO!G:G,_xludf.AGGREGATE(15,6,ROW(MAESTRO!$B$3:$B$1000)/((MAESTRO!$B$3:$B$1000="MILITARES")*(UPPER(MAESTRO!$L$3:$L$1000)="CONFIRMADO")),ROWS($A$3:A127))),"")</f>
        <v/>
      </c>
      <c r="H127" s="10" t="str">
        <f ca="1">IFERROR(INDEX(MAESTRO!H:H,_xludf.AGGREGATE(15,6,ROW(MAESTRO!$B$3:$B$1000)/((MAESTRO!$B$3:$B$1000="MILITARES")*(UPPER(MAESTRO!$L$3:$L$1000)="CONFIRMADO")),ROWS($A$3:A127))),"")</f>
        <v/>
      </c>
      <c r="I127" s="10" t="str">
        <f ca="1">IFERROR(INDEX(MAESTRO!I:I,_xludf.AGGREGATE(15,6,ROW(MAESTRO!$B$3:$B$1000)/((MAESTRO!$B$3:$B$1000="MILITARES")*(UPPER(MAESTRO!$L$3:$L$1000)="CONFIRMADO")),ROWS($A$3:A127))),"")</f>
        <v/>
      </c>
      <c r="J127" s="10" t="str">
        <f ca="1">IFERROR(INDEX(MAESTRO!J:J,_xludf.AGGREGATE(15,6,ROW(MAESTRO!$B$3:$B$1000)/((MAESTRO!$B$3:$B$1000="MILITARES")*(UPPER(MAESTRO!$L$3:$L$1000)="CONFIRMADO")),ROWS($A$3:A127))),"")</f>
        <v/>
      </c>
      <c r="K127" s="10" t="str">
        <f ca="1">IFERROR(INDEX(MAESTRO!K:K,_xludf.AGGREGATE(15,6,ROW(MAESTRO!$B$3:$B$1000)/((MAESTRO!$B$3:$B$1000="MILITARES")*(UPPER(MAESTRO!$L$3:$L$1000)="CONFIRMADO")),ROWS($A$3:A127))),"")</f>
        <v/>
      </c>
      <c r="L127" s="10" t="str">
        <f ca="1">IFERROR(INDEX(MAESTRO!L:L,_xludf.AGGREGATE(15,6,ROW(MAESTRO!$B$3:$B$1000)/((MAESTRO!$B$3:$B$1000="MILITARES")*(UPPER(MAESTRO!$L$3:$L$1000)="CONFIRMADO")),ROWS($A$3:A127))),"")</f>
        <v/>
      </c>
      <c r="M127" s="10" t="str">
        <f ca="1">IFERROR(INDEX(MAESTRO!M:M,_xludf.AGGREGATE(15,6,ROW(MAESTRO!$B$3:$B$1000)/((MAESTRO!$B$3:$B$1000="MILITARES")*(UPPER(MAESTRO!$L$3:$L$1000)="CONFIRMADO")),ROWS($A$3:A127))),"")</f>
        <v/>
      </c>
      <c r="N127" s="10" t="str">
        <f ca="1">IFERROR(INDEX(MAESTRO!N:N,_xludf.AGGREGATE(15,6,ROW(MAESTRO!$B$3:$B$1000)/((MAESTRO!$B$3:$B$1000="MILITARES")*(UPPER(MAESTRO!$L$3:$L$1000)="CONFIRMADO")),ROWS($A$3:A127))),"")</f>
        <v/>
      </c>
      <c r="O127" s="10" t="str">
        <f ca="1">IFERROR(INDEX(MAESTRO!O:O,_xludf.AGGREGATE(15,6,ROW(MAESTRO!$B$3:$B$1000)/((MAESTRO!$B$3:$B$1000="MILITARES")*(UPPER(MAESTRO!$L$3:$L$1000)="CONFIRMADO")),ROWS($A$3:A127))),"")</f>
        <v/>
      </c>
      <c r="P127" s="10" t="str">
        <f ca="1">IFERROR(INDEX(MAESTRO!P:P,_xludf.AGGREGATE(15,6,ROW(MAESTRO!$B$3:$B$1000)/((MAESTRO!$B$3:$B$1000="MILITARES")*(UPPER(MAESTRO!$L$3:$L$1000)="CONFIRMADO")),ROWS($A$3:A127))),"")</f>
        <v/>
      </c>
      <c r="Q127" s="10" t="str">
        <f ca="1">IFERROR(INDEX(MAESTRO!Q:Q,_xludf.AGGREGATE(15,6,ROW(MAESTRO!$B$3:$B$1000)/((MAESTRO!$B$3:$B$1000="MILITARES")*(UPPER(MAESTRO!$L$3:$L$1000)="CONFIRMADO")),ROWS($A$3:A127))),"")</f>
        <v/>
      </c>
      <c r="R127" s="10" t="str">
        <f ca="1">IFERROR(INDEX(MAESTRO!R:R,_xludf.AGGREGATE(15,6,ROW(MAESTRO!$B$3:$B$1000)/((MAESTRO!$B$3:$B$1000="MILITARES")*(UPPER(MAESTRO!$L$3:$L$1000)="CONFIRMADO")),ROWS($A$3:A127))),"")</f>
        <v/>
      </c>
      <c r="S127" s="10" t="str">
        <f ca="1">IFERROR(INDEX(MAESTRO!S:S,_xludf.AGGREGATE(15,6,ROW(MAESTRO!$B$3:$B$1000)/((MAESTRO!$B$3:$B$1000="MILITARES")*(UPPER(MAESTRO!$L$3:$L$1000)="CONFIRMADO")),ROWS($A$3:A127))),"")</f>
        <v/>
      </c>
      <c r="T127" s="10" t="str">
        <f ca="1">IFERROR(INDEX(MAESTRO!T:T,_xludf.AGGREGATE(15,6,ROW(MAESTRO!$B$3:$B$1000)/((MAESTRO!$B$3:$B$1000="MILITARES")*(UPPER(MAESTRO!$L$3:$L$1000)="CONFIRMADO")),ROWS($A$3:A127))),"")</f>
        <v/>
      </c>
      <c r="U127" s="10" t="str">
        <f ca="1">IFERROR(INDEX(MAESTRO!U:U,_xludf.AGGREGATE(15,6,ROW(MAESTRO!$B$3:$B$1000)/((MAESTRO!$B$3:$B$1000="MILITARES")*(UPPER(MAESTRO!$L$3:$L$1000)="CONFIRMADO")),ROWS($A$3:A127))),"")</f>
        <v/>
      </c>
      <c r="V127" s="10" t="str">
        <f ca="1">IFERROR(INDEX(MAESTRO!V:V,_xludf.AGGREGATE(15,6,ROW(MAESTRO!$B$3:$B$1000)/((MAESTRO!$B$3:$B$1000="MILITARES")*(UPPER(MAESTRO!$L$3:$L$1000)="CONFIRMADO")),ROWS($A$3:A127))),"")</f>
        <v/>
      </c>
      <c r="W127" s="10" t="str">
        <f ca="1">IFERROR(INDEX(MAESTRO!W:W,_xludf.AGGREGATE(15,6,ROW(MAESTRO!$B$3:$B$1000)/((MAESTRO!$B$3:$B$1000="MILITARES")*(UPPER(MAESTRO!$L$3:$L$1000)="CONFIRMADO")),ROWS($A$3:A127))),"")</f>
        <v/>
      </c>
      <c r="X127" s="10" t="str">
        <f ca="1">IFERROR(INDEX(MAESTRO!X:X,_xludf.AGGREGATE(15,6,ROW(MAESTRO!$B$3:$B$1000)/((MAESTRO!$B$3:$B$1000="MILITARES")*(UPPER(MAESTRO!$L$3:$L$1000)="CONFIRMADO")),ROWS($A$3:A127))),"")</f>
        <v/>
      </c>
    </row>
    <row r="128" spans="1:24" ht="22.05" customHeight="1">
      <c r="A128" s="15" t="str">
        <f ca="1">IFERROR(INDEX(MAESTRO!A:A,_xludf.AGGREGATE(15,6,ROW(MAESTRO!$B$3:$B$1000)/((MAESTRO!$B$3:$B$1000="MILITARES")*(UPPER(MAESTRO!$L$3:$L$1000)="CONFIRMADO")),ROWS($A$3:A128))),"")</f>
        <v/>
      </c>
      <c r="B128" s="15" t="str">
        <f ca="1">IFERROR(INDEX(MAESTRO!B:B,_xludf.AGGREGATE(15,6,ROW(MAESTRO!$B$3:$B$1000)/((MAESTRO!$B$3:$B$1000="MILITARES")*(UPPER(MAESTRO!$L$3:$L$1000)="CONFIRMADO")),ROWS($A$3:A128))),"")</f>
        <v/>
      </c>
      <c r="C128" s="15" t="str">
        <f ca="1">IFERROR(INDEX(MAESTRO!C:C,_xludf.AGGREGATE(15,6,ROW(MAESTRO!$B$3:$B$1000)/((MAESTRO!$B$3:$B$1000="MILITARES")*(UPPER(MAESTRO!$L$3:$L$1000)="CONFIRMADO")),ROWS($A$3:A128))),"")</f>
        <v/>
      </c>
      <c r="D128" s="15" t="str">
        <f ca="1">IFERROR(INDEX(MAESTRO!D:D,_xludf.AGGREGATE(15,6,ROW(MAESTRO!$B$3:$B$1000)/((MAESTRO!$B$3:$B$1000="MILITARES")*(UPPER(MAESTRO!$L$3:$L$1000)="CONFIRMADO")),ROWS($A$3:A128))),"")</f>
        <v/>
      </c>
      <c r="E128" s="15" t="str">
        <f ca="1">IFERROR(INDEX(MAESTRO!E:E,_xludf.AGGREGATE(15,6,ROW(MAESTRO!$B$3:$B$1000)/((MAESTRO!$B$3:$B$1000="MILITARES")*(UPPER(MAESTRO!$L$3:$L$1000)="CONFIRMADO")),ROWS($A$3:A128))),"")</f>
        <v/>
      </c>
      <c r="F128" s="15" t="str">
        <f ca="1">IFERROR(INDEX(MAESTRO!F:F,_xludf.AGGREGATE(15,6,ROW(MAESTRO!$B$3:$B$1000)/((MAESTRO!$B$3:$B$1000="MILITARES")*(UPPER(MAESTRO!$L$3:$L$1000)="CONFIRMADO")),ROWS($A$3:A128))),"")</f>
        <v/>
      </c>
      <c r="G128" s="15" t="str">
        <f ca="1">IFERROR(INDEX(MAESTRO!G:G,_xludf.AGGREGATE(15,6,ROW(MAESTRO!$B$3:$B$1000)/((MAESTRO!$B$3:$B$1000="MILITARES")*(UPPER(MAESTRO!$L$3:$L$1000)="CONFIRMADO")),ROWS($A$3:A128))),"")</f>
        <v/>
      </c>
      <c r="H128" s="15" t="str">
        <f ca="1">IFERROR(INDEX(MAESTRO!H:H,_xludf.AGGREGATE(15,6,ROW(MAESTRO!$B$3:$B$1000)/((MAESTRO!$B$3:$B$1000="MILITARES")*(UPPER(MAESTRO!$L$3:$L$1000)="CONFIRMADO")),ROWS($A$3:A128))),"")</f>
        <v/>
      </c>
      <c r="I128" s="15" t="str">
        <f ca="1">IFERROR(INDEX(MAESTRO!I:I,_xludf.AGGREGATE(15,6,ROW(MAESTRO!$B$3:$B$1000)/((MAESTRO!$B$3:$B$1000="MILITARES")*(UPPER(MAESTRO!$L$3:$L$1000)="CONFIRMADO")),ROWS($A$3:A128))),"")</f>
        <v/>
      </c>
      <c r="J128" s="15" t="str">
        <f ca="1">IFERROR(INDEX(MAESTRO!J:J,_xludf.AGGREGATE(15,6,ROW(MAESTRO!$B$3:$B$1000)/((MAESTRO!$B$3:$B$1000="MILITARES")*(UPPER(MAESTRO!$L$3:$L$1000)="CONFIRMADO")),ROWS($A$3:A128))),"")</f>
        <v/>
      </c>
      <c r="K128" s="15" t="str">
        <f ca="1">IFERROR(INDEX(MAESTRO!K:K,_xludf.AGGREGATE(15,6,ROW(MAESTRO!$B$3:$B$1000)/((MAESTRO!$B$3:$B$1000="MILITARES")*(UPPER(MAESTRO!$L$3:$L$1000)="CONFIRMADO")),ROWS($A$3:A128))),"")</f>
        <v/>
      </c>
      <c r="L128" s="15" t="str">
        <f ca="1">IFERROR(INDEX(MAESTRO!L:L,_xludf.AGGREGATE(15,6,ROW(MAESTRO!$B$3:$B$1000)/((MAESTRO!$B$3:$B$1000="MILITARES")*(UPPER(MAESTRO!$L$3:$L$1000)="CONFIRMADO")),ROWS($A$3:A128))),"")</f>
        <v/>
      </c>
      <c r="M128" s="15" t="str">
        <f ca="1">IFERROR(INDEX(MAESTRO!M:M,_xludf.AGGREGATE(15,6,ROW(MAESTRO!$B$3:$B$1000)/((MAESTRO!$B$3:$B$1000="MILITARES")*(UPPER(MAESTRO!$L$3:$L$1000)="CONFIRMADO")),ROWS($A$3:A128))),"")</f>
        <v/>
      </c>
      <c r="N128" s="15" t="str">
        <f ca="1">IFERROR(INDEX(MAESTRO!N:N,_xludf.AGGREGATE(15,6,ROW(MAESTRO!$B$3:$B$1000)/((MAESTRO!$B$3:$B$1000="MILITARES")*(UPPER(MAESTRO!$L$3:$L$1000)="CONFIRMADO")),ROWS($A$3:A128))),"")</f>
        <v/>
      </c>
      <c r="O128" s="15" t="str">
        <f ca="1">IFERROR(INDEX(MAESTRO!O:O,_xludf.AGGREGATE(15,6,ROW(MAESTRO!$B$3:$B$1000)/((MAESTRO!$B$3:$B$1000="MILITARES")*(UPPER(MAESTRO!$L$3:$L$1000)="CONFIRMADO")),ROWS($A$3:A128))),"")</f>
        <v/>
      </c>
      <c r="P128" s="15" t="str">
        <f ca="1">IFERROR(INDEX(MAESTRO!P:P,_xludf.AGGREGATE(15,6,ROW(MAESTRO!$B$3:$B$1000)/((MAESTRO!$B$3:$B$1000="MILITARES")*(UPPER(MAESTRO!$L$3:$L$1000)="CONFIRMADO")),ROWS($A$3:A128))),"")</f>
        <v/>
      </c>
      <c r="Q128" s="15" t="str">
        <f ca="1">IFERROR(INDEX(MAESTRO!Q:Q,_xludf.AGGREGATE(15,6,ROW(MAESTRO!$B$3:$B$1000)/((MAESTRO!$B$3:$B$1000="MILITARES")*(UPPER(MAESTRO!$L$3:$L$1000)="CONFIRMADO")),ROWS($A$3:A128))),"")</f>
        <v/>
      </c>
      <c r="R128" s="15" t="str">
        <f ca="1">IFERROR(INDEX(MAESTRO!R:R,_xludf.AGGREGATE(15,6,ROW(MAESTRO!$B$3:$B$1000)/((MAESTRO!$B$3:$B$1000="MILITARES")*(UPPER(MAESTRO!$L$3:$L$1000)="CONFIRMADO")),ROWS($A$3:A128))),"")</f>
        <v/>
      </c>
      <c r="S128" s="15" t="str">
        <f ca="1">IFERROR(INDEX(MAESTRO!S:S,_xludf.AGGREGATE(15,6,ROW(MAESTRO!$B$3:$B$1000)/((MAESTRO!$B$3:$B$1000="MILITARES")*(UPPER(MAESTRO!$L$3:$L$1000)="CONFIRMADO")),ROWS($A$3:A128))),"")</f>
        <v/>
      </c>
      <c r="T128" s="15" t="str">
        <f ca="1">IFERROR(INDEX(MAESTRO!T:T,_xludf.AGGREGATE(15,6,ROW(MAESTRO!$B$3:$B$1000)/((MAESTRO!$B$3:$B$1000="MILITARES")*(UPPER(MAESTRO!$L$3:$L$1000)="CONFIRMADO")),ROWS($A$3:A128))),"")</f>
        <v/>
      </c>
      <c r="U128" s="15" t="str">
        <f ca="1">IFERROR(INDEX(MAESTRO!U:U,_xludf.AGGREGATE(15,6,ROW(MAESTRO!$B$3:$B$1000)/((MAESTRO!$B$3:$B$1000="MILITARES")*(UPPER(MAESTRO!$L$3:$L$1000)="CONFIRMADO")),ROWS($A$3:A128))),"")</f>
        <v/>
      </c>
      <c r="V128" s="15" t="str">
        <f ca="1">IFERROR(INDEX(MAESTRO!V:V,_xludf.AGGREGATE(15,6,ROW(MAESTRO!$B$3:$B$1000)/((MAESTRO!$B$3:$B$1000="MILITARES")*(UPPER(MAESTRO!$L$3:$L$1000)="CONFIRMADO")),ROWS($A$3:A128))),"")</f>
        <v/>
      </c>
      <c r="W128" s="15" t="str">
        <f ca="1">IFERROR(INDEX(MAESTRO!W:W,_xludf.AGGREGATE(15,6,ROW(MAESTRO!$B$3:$B$1000)/((MAESTRO!$B$3:$B$1000="MILITARES")*(UPPER(MAESTRO!$L$3:$L$1000)="CONFIRMADO")),ROWS($A$3:A128))),"")</f>
        <v/>
      </c>
      <c r="X128" s="15" t="str">
        <f ca="1">IFERROR(INDEX(MAESTRO!X:X,_xludf.AGGREGATE(15,6,ROW(MAESTRO!$B$3:$B$1000)/((MAESTRO!$B$3:$B$1000="MILITARES")*(UPPER(MAESTRO!$L$3:$L$1000)="CONFIRMADO")),ROWS($A$3:A128))),"")</f>
        <v/>
      </c>
    </row>
    <row r="129" spans="1:24" ht="22.05" customHeight="1">
      <c r="A129" s="10" t="str">
        <f ca="1">IFERROR(INDEX(MAESTRO!A:A,_xludf.AGGREGATE(15,6,ROW(MAESTRO!$B$3:$B$1000)/((MAESTRO!$B$3:$B$1000="MILITARES")*(UPPER(MAESTRO!$L$3:$L$1000)="CONFIRMADO")),ROWS($A$3:A129))),"")</f>
        <v/>
      </c>
      <c r="B129" s="10" t="str">
        <f ca="1">IFERROR(INDEX(MAESTRO!B:B,_xludf.AGGREGATE(15,6,ROW(MAESTRO!$B$3:$B$1000)/((MAESTRO!$B$3:$B$1000="MILITARES")*(UPPER(MAESTRO!$L$3:$L$1000)="CONFIRMADO")),ROWS($A$3:A129))),"")</f>
        <v/>
      </c>
      <c r="C129" s="10" t="str">
        <f ca="1">IFERROR(INDEX(MAESTRO!C:C,_xludf.AGGREGATE(15,6,ROW(MAESTRO!$B$3:$B$1000)/((MAESTRO!$B$3:$B$1000="MILITARES")*(UPPER(MAESTRO!$L$3:$L$1000)="CONFIRMADO")),ROWS($A$3:A129))),"")</f>
        <v/>
      </c>
      <c r="D129" s="10" t="str">
        <f ca="1">IFERROR(INDEX(MAESTRO!D:D,_xludf.AGGREGATE(15,6,ROW(MAESTRO!$B$3:$B$1000)/((MAESTRO!$B$3:$B$1000="MILITARES")*(UPPER(MAESTRO!$L$3:$L$1000)="CONFIRMADO")),ROWS($A$3:A129))),"")</f>
        <v/>
      </c>
      <c r="E129" s="10" t="str">
        <f ca="1">IFERROR(INDEX(MAESTRO!E:E,_xludf.AGGREGATE(15,6,ROW(MAESTRO!$B$3:$B$1000)/((MAESTRO!$B$3:$B$1000="MILITARES")*(UPPER(MAESTRO!$L$3:$L$1000)="CONFIRMADO")),ROWS($A$3:A129))),"")</f>
        <v/>
      </c>
      <c r="F129" s="10" t="str">
        <f ca="1">IFERROR(INDEX(MAESTRO!F:F,_xludf.AGGREGATE(15,6,ROW(MAESTRO!$B$3:$B$1000)/((MAESTRO!$B$3:$B$1000="MILITARES")*(UPPER(MAESTRO!$L$3:$L$1000)="CONFIRMADO")),ROWS($A$3:A129))),"")</f>
        <v/>
      </c>
      <c r="G129" s="10" t="str">
        <f ca="1">IFERROR(INDEX(MAESTRO!G:G,_xludf.AGGREGATE(15,6,ROW(MAESTRO!$B$3:$B$1000)/((MAESTRO!$B$3:$B$1000="MILITARES")*(UPPER(MAESTRO!$L$3:$L$1000)="CONFIRMADO")),ROWS($A$3:A129))),"")</f>
        <v/>
      </c>
      <c r="H129" s="10" t="str">
        <f ca="1">IFERROR(INDEX(MAESTRO!H:H,_xludf.AGGREGATE(15,6,ROW(MAESTRO!$B$3:$B$1000)/((MAESTRO!$B$3:$B$1000="MILITARES")*(UPPER(MAESTRO!$L$3:$L$1000)="CONFIRMADO")),ROWS($A$3:A129))),"")</f>
        <v/>
      </c>
      <c r="I129" s="10" t="str">
        <f ca="1">IFERROR(INDEX(MAESTRO!I:I,_xludf.AGGREGATE(15,6,ROW(MAESTRO!$B$3:$B$1000)/((MAESTRO!$B$3:$B$1000="MILITARES")*(UPPER(MAESTRO!$L$3:$L$1000)="CONFIRMADO")),ROWS($A$3:A129))),"")</f>
        <v/>
      </c>
      <c r="J129" s="10" t="str">
        <f ca="1">IFERROR(INDEX(MAESTRO!J:J,_xludf.AGGREGATE(15,6,ROW(MAESTRO!$B$3:$B$1000)/((MAESTRO!$B$3:$B$1000="MILITARES")*(UPPER(MAESTRO!$L$3:$L$1000)="CONFIRMADO")),ROWS($A$3:A129))),"")</f>
        <v/>
      </c>
      <c r="K129" s="10" t="str">
        <f ca="1">IFERROR(INDEX(MAESTRO!K:K,_xludf.AGGREGATE(15,6,ROW(MAESTRO!$B$3:$B$1000)/((MAESTRO!$B$3:$B$1000="MILITARES")*(UPPER(MAESTRO!$L$3:$L$1000)="CONFIRMADO")),ROWS($A$3:A129))),"")</f>
        <v/>
      </c>
      <c r="L129" s="10" t="str">
        <f ca="1">IFERROR(INDEX(MAESTRO!L:L,_xludf.AGGREGATE(15,6,ROW(MAESTRO!$B$3:$B$1000)/((MAESTRO!$B$3:$B$1000="MILITARES")*(UPPER(MAESTRO!$L$3:$L$1000)="CONFIRMADO")),ROWS($A$3:A129))),"")</f>
        <v/>
      </c>
      <c r="M129" s="10" t="str">
        <f ca="1">IFERROR(INDEX(MAESTRO!M:M,_xludf.AGGREGATE(15,6,ROW(MAESTRO!$B$3:$B$1000)/((MAESTRO!$B$3:$B$1000="MILITARES")*(UPPER(MAESTRO!$L$3:$L$1000)="CONFIRMADO")),ROWS($A$3:A129))),"")</f>
        <v/>
      </c>
      <c r="N129" s="10" t="str">
        <f ca="1">IFERROR(INDEX(MAESTRO!N:N,_xludf.AGGREGATE(15,6,ROW(MAESTRO!$B$3:$B$1000)/((MAESTRO!$B$3:$B$1000="MILITARES")*(UPPER(MAESTRO!$L$3:$L$1000)="CONFIRMADO")),ROWS($A$3:A129))),"")</f>
        <v/>
      </c>
      <c r="O129" s="10" t="str">
        <f ca="1">IFERROR(INDEX(MAESTRO!O:O,_xludf.AGGREGATE(15,6,ROW(MAESTRO!$B$3:$B$1000)/((MAESTRO!$B$3:$B$1000="MILITARES")*(UPPER(MAESTRO!$L$3:$L$1000)="CONFIRMADO")),ROWS($A$3:A129))),"")</f>
        <v/>
      </c>
      <c r="P129" s="10" t="str">
        <f ca="1">IFERROR(INDEX(MAESTRO!P:P,_xludf.AGGREGATE(15,6,ROW(MAESTRO!$B$3:$B$1000)/((MAESTRO!$B$3:$B$1000="MILITARES")*(UPPER(MAESTRO!$L$3:$L$1000)="CONFIRMADO")),ROWS($A$3:A129))),"")</f>
        <v/>
      </c>
      <c r="Q129" s="10" t="str">
        <f ca="1">IFERROR(INDEX(MAESTRO!Q:Q,_xludf.AGGREGATE(15,6,ROW(MAESTRO!$B$3:$B$1000)/((MAESTRO!$B$3:$B$1000="MILITARES")*(UPPER(MAESTRO!$L$3:$L$1000)="CONFIRMADO")),ROWS($A$3:A129))),"")</f>
        <v/>
      </c>
      <c r="R129" s="10" t="str">
        <f ca="1">IFERROR(INDEX(MAESTRO!R:R,_xludf.AGGREGATE(15,6,ROW(MAESTRO!$B$3:$B$1000)/((MAESTRO!$B$3:$B$1000="MILITARES")*(UPPER(MAESTRO!$L$3:$L$1000)="CONFIRMADO")),ROWS($A$3:A129))),"")</f>
        <v/>
      </c>
      <c r="S129" s="10" t="str">
        <f ca="1">IFERROR(INDEX(MAESTRO!S:S,_xludf.AGGREGATE(15,6,ROW(MAESTRO!$B$3:$B$1000)/((MAESTRO!$B$3:$B$1000="MILITARES")*(UPPER(MAESTRO!$L$3:$L$1000)="CONFIRMADO")),ROWS($A$3:A129))),"")</f>
        <v/>
      </c>
      <c r="T129" s="10" t="str">
        <f ca="1">IFERROR(INDEX(MAESTRO!T:T,_xludf.AGGREGATE(15,6,ROW(MAESTRO!$B$3:$B$1000)/((MAESTRO!$B$3:$B$1000="MILITARES")*(UPPER(MAESTRO!$L$3:$L$1000)="CONFIRMADO")),ROWS($A$3:A129))),"")</f>
        <v/>
      </c>
      <c r="U129" s="10" t="str">
        <f ca="1">IFERROR(INDEX(MAESTRO!U:U,_xludf.AGGREGATE(15,6,ROW(MAESTRO!$B$3:$B$1000)/((MAESTRO!$B$3:$B$1000="MILITARES")*(UPPER(MAESTRO!$L$3:$L$1000)="CONFIRMADO")),ROWS($A$3:A129))),"")</f>
        <v/>
      </c>
      <c r="V129" s="10" t="str">
        <f ca="1">IFERROR(INDEX(MAESTRO!V:V,_xludf.AGGREGATE(15,6,ROW(MAESTRO!$B$3:$B$1000)/((MAESTRO!$B$3:$B$1000="MILITARES")*(UPPER(MAESTRO!$L$3:$L$1000)="CONFIRMADO")),ROWS($A$3:A129))),"")</f>
        <v/>
      </c>
      <c r="W129" s="10" t="str">
        <f ca="1">IFERROR(INDEX(MAESTRO!W:W,_xludf.AGGREGATE(15,6,ROW(MAESTRO!$B$3:$B$1000)/((MAESTRO!$B$3:$B$1000="MILITARES")*(UPPER(MAESTRO!$L$3:$L$1000)="CONFIRMADO")),ROWS($A$3:A129))),"")</f>
        <v/>
      </c>
      <c r="X129" s="10" t="str">
        <f ca="1">IFERROR(INDEX(MAESTRO!X:X,_xludf.AGGREGATE(15,6,ROW(MAESTRO!$B$3:$B$1000)/((MAESTRO!$B$3:$B$1000="MILITARES")*(UPPER(MAESTRO!$L$3:$L$1000)="CONFIRMADO")),ROWS($A$3:A129))),"")</f>
        <v/>
      </c>
    </row>
    <row r="130" spans="1:24" ht="22.05" customHeight="1">
      <c r="A130" s="15" t="str">
        <f ca="1">IFERROR(INDEX(MAESTRO!A:A,_xludf.AGGREGATE(15,6,ROW(MAESTRO!$B$3:$B$1000)/((MAESTRO!$B$3:$B$1000="MILITARES")*(UPPER(MAESTRO!$L$3:$L$1000)="CONFIRMADO")),ROWS($A$3:A130))),"")</f>
        <v/>
      </c>
      <c r="B130" s="15" t="str">
        <f ca="1">IFERROR(INDEX(MAESTRO!B:B,_xludf.AGGREGATE(15,6,ROW(MAESTRO!$B$3:$B$1000)/((MAESTRO!$B$3:$B$1000="MILITARES")*(UPPER(MAESTRO!$L$3:$L$1000)="CONFIRMADO")),ROWS($A$3:A130))),"")</f>
        <v/>
      </c>
      <c r="C130" s="15" t="str">
        <f ca="1">IFERROR(INDEX(MAESTRO!C:C,_xludf.AGGREGATE(15,6,ROW(MAESTRO!$B$3:$B$1000)/((MAESTRO!$B$3:$B$1000="MILITARES")*(UPPER(MAESTRO!$L$3:$L$1000)="CONFIRMADO")),ROWS($A$3:A130))),"")</f>
        <v/>
      </c>
      <c r="D130" s="15" t="str">
        <f ca="1">IFERROR(INDEX(MAESTRO!D:D,_xludf.AGGREGATE(15,6,ROW(MAESTRO!$B$3:$B$1000)/((MAESTRO!$B$3:$B$1000="MILITARES")*(UPPER(MAESTRO!$L$3:$L$1000)="CONFIRMADO")),ROWS($A$3:A130))),"")</f>
        <v/>
      </c>
      <c r="E130" s="15" t="str">
        <f ca="1">IFERROR(INDEX(MAESTRO!E:E,_xludf.AGGREGATE(15,6,ROW(MAESTRO!$B$3:$B$1000)/((MAESTRO!$B$3:$B$1000="MILITARES")*(UPPER(MAESTRO!$L$3:$L$1000)="CONFIRMADO")),ROWS($A$3:A130))),"")</f>
        <v/>
      </c>
      <c r="F130" s="15" t="str">
        <f ca="1">IFERROR(INDEX(MAESTRO!F:F,_xludf.AGGREGATE(15,6,ROW(MAESTRO!$B$3:$B$1000)/((MAESTRO!$B$3:$B$1000="MILITARES")*(UPPER(MAESTRO!$L$3:$L$1000)="CONFIRMADO")),ROWS($A$3:A130))),"")</f>
        <v/>
      </c>
      <c r="G130" s="15" t="str">
        <f ca="1">IFERROR(INDEX(MAESTRO!G:G,_xludf.AGGREGATE(15,6,ROW(MAESTRO!$B$3:$B$1000)/((MAESTRO!$B$3:$B$1000="MILITARES")*(UPPER(MAESTRO!$L$3:$L$1000)="CONFIRMADO")),ROWS($A$3:A130))),"")</f>
        <v/>
      </c>
      <c r="H130" s="15" t="str">
        <f ca="1">IFERROR(INDEX(MAESTRO!H:H,_xludf.AGGREGATE(15,6,ROW(MAESTRO!$B$3:$B$1000)/((MAESTRO!$B$3:$B$1000="MILITARES")*(UPPER(MAESTRO!$L$3:$L$1000)="CONFIRMADO")),ROWS($A$3:A130))),"")</f>
        <v/>
      </c>
      <c r="I130" s="15" t="str">
        <f ca="1">IFERROR(INDEX(MAESTRO!I:I,_xludf.AGGREGATE(15,6,ROW(MAESTRO!$B$3:$B$1000)/((MAESTRO!$B$3:$B$1000="MILITARES")*(UPPER(MAESTRO!$L$3:$L$1000)="CONFIRMADO")),ROWS($A$3:A130))),"")</f>
        <v/>
      </c>
      <c r="J130" s="15" t="str">
        <f ca="1">IFERROR(INDEX(MAESTRO!J:J,_xludf.AGGREGATE(15,6,ROW(MAESTRO!$B$3:$B$1000)/((MAESTRO!$B$3:$B$1000="MILITARES")*(UPPER(MAESTRO!$L$3:$L$1000)="CONFIRMADO")),ROWS($A$3:A130))),"")</f>
        <v/>
      </c>
      <c r="K130" s="15" t="str">
        <f ca="1">IFERROR(INDEX(MAESTRO!K:K,_xludf.AGGREGATE(15,6,ROW(MAESTRO!$B$3:$B$1000)/((MAESTRO!$B$3:$B$1000="MILITARES")*(UPPER(MAESTRO!$L$3:$L$1000)="CONFIRMADO")),ROWS($A$3:A130))),"")</f>
        <v/>
      </c>
      <c r="L130" s="15" t="str">
        <f ca="1">IFERROR(INDEX(MAESTRO!L:L,_xludf.AGGREGATE(15,6,ROW(MAESTRO!$B$3:$B$1000)/((MAESTRO!$B$3:$B$1000="MILITARES")*(UPPER(MAESTRO!$L$3:$L$1000)="CONFIRMADO")),ROWS($A$3:A130))),"")</f>
        <v/>
      </c>
      <c r="M130" s="15" t="str">
        <f ca="1">IFERROR(INDEX(MAESTRO!M:M,_xludf.AGGREGATE(15,6,ROW(MAESTRO!$B$3:$B$1000)/((MAESTRO!$B$3:$B$1000="MILITARES")*(UPPER(MAESTRO!$L$3:$L$1000)="CONFIRMADO")),ROWS($A$3:A130))),"")</f>
        <v/>
      </c>
      <c r="N130" s="15" t="str">
        <f ca="1">IFERROR(INDEX(MAESTRO!N:N,_xludf.AGGREGATE(15,6,ROW(MAESTRO!$B$3:$B$1000)/((MAESTRO!$B$3:$B$1000="MILITARES")*(UPPER(MAESTRO!$L$3:$L$1000)="CONFIRMADO")),ROWS($A$3:A130))),"")</f>
        <v/>
      </c>
      <c r="O130" s="15" t="str">
        <f ca="1">IFERROR(INDEX(MAESTRO!O:O,_xludf.AGGREGATE(15,6,ROW(MAESTRO!$B$3:$B$1000)/((MAESTRO!$B$3:$B$1000="MILITARES")*(UPPER(MAESTRO!$L$3:$L$1000)="CONFIRMADO")),ROWS($A$3:A130))),"")</f>
        <v/>
      </c>
      <c r="P130" s="15" t="str">
        <f ca="1">IFERROR(INDEX(MAESTRO!P:P,_xludf.AGGREGATE(15,6,ROW(MAESTRO!$B$3:$B$1000)/((MAESTRO!$B$3:$B$1000="MILITARES")*(UPPER(MAESTRO!$L$3:$L$1000)="CONFIRMADO")),ROWS($A$3:A130))),"")</f>
        <v/>
      </c>
      <c r="Q130" s="15" t="str">
        <f ca="1">IFERROR(INDEX(MAESTRO!Q:Q,_xludf.AGGREGATE(15,6,ROW(MAESTRO!$B$3:$B$1000)/((MAESTRO!$B$3:$B$1000="MILITARES")*(UPPER(MAESTRO!$L$3:$L$1000)="CONFIRMADO")),ROWS($A$3:A130))),"")</f>
        <v/>
      </c>
      <c r="R130" s="15" t="str">
        <f ca="1">IFERROR(INDEX(MAESTRO!R:R,_xludf.AGGREGATE(15,6,ROW(MAESTRO!$B$3:$B$1000)/((MAESTRO!$B$3:$B$1000="MILITARES")*(UPPER(MAESTRO!$L$3:$L$1000)="CONFIRMADO")),ROWS($A$3:A130))),"")</f>
        <v/>
      </c>
      <c r="S130" s="15" t="str">
        <f ca="1">IFERROR(INDEX(MAESTRO!S:S,_xludf.AGGREGATE(15,6,ROW(MAESTRO!$B$3:$B$1000)/((MAESTRO!$B$3:$B$1000="MILITARES")*(UPPER(MAESTRO!$L$3:$L$1000)="CONFIRMADO")),ROWS($A$3:A130))),"")</f>
        <v/>
      </c>
      <c r="T130" s="15" t="str">
        <f ca="1">IFERROR(INDEX(MAESTRO!T:T,_xludf.AGGREGATE(15,6,ROW(MAESTRO!$B$3:$B$1000)/((MAESTRO!$B$3:$B$1000="MILITARES")*(UPPER(MAESTRO!$L$3:$L$1000)="CONFIRMADO")),ROWS($A$3:A130))),"")</f>
        <v/>
      </c>
      <c r="U130" s="15" t="str">
        <f ca="1">IFERROR(INDEX(MAESTRO!U:U,_xludf.AGGREGATE(15,6,ROW(MAESTRO!$B$3:$B$1000)/((MAESTRO!$B$3:$B$1000="MILITARES")*(UPPER(MAESTRO!$L$3:$L$1000)="CONFIRMADO")),ROWS($A$3:A130))),"")</f>
        <v/>
      </c>
      <c r="V130" s="15" t="str">
        <f ca="1">IFERROR(INDEX(MAESTRO!V:V,_xludf.AGGREGATE(15,6,ROW(MAESTRO!$B$3:$B$1000)/((MAESTRO!$B$3:$B$1000="MILITARES")*(UPPER(MAESTRO!$L$3:$L$1000)="CONFIRMADO")),ROWS($A$3:A130))),"")</f>
        <v/>
      </c>
      <c r="W130" s="15" t="str">
        <f ca="1">IFERROR(INDEX(MAESTRO!W:W,_xludf.AGGREGATE(15,6,ROW(MAESTRO!$B$3:$B$1000)/((MAESTRO!$B$3:$B$1000="MILITARES")*(UPPER(MAESTRO!$L$3:$L$1000)="CONFIRMADO")),ROWS($A$3:A130))),"")</f>
        <v/>
      </c>
      <c r="X130" s="15" t="str">
        <f ca="1">IFERROR(INDEX(MAESTRO!X:X,_xludf.AGGREGATE(15,6,ROW(MAESTRO!$B$3:$B$1000)/((MAESTRO!$B$3:$B$1000="MILITARES")*(UPPER(MAESTRO!$L$3:$L$1000)="CONFIRMADO")),ROWS($A$3:A130))),"")</f>
        <v/>
      </c>
    </row>
    <row r="131" spans="1:24" ht="22.05" customHeight="1">
      <c r="A131" s="10" t="str">
        <f ca="1">IFERROR(INDEX(MAESTRO!A:A,_xludf.AGGREGATE(15,6,ROW(MAESTRO!$B$3:$B$1000)/((MAESTRO!$B$3:$B$1000="MILITARES")*(UPPER(MAESTRO!$L$3:$L$1000)="CONFIRMADO")),ROWS($A$3:A131))),"")</f>
        <v/>
      </c>
      <c r="B131" s="10" t="str">
        <f ca="1">IFERROR(INDEX(MAESTRO!B:B,_xludf.AGGREGATE(15,6,ROW(MAESTRO!$B$3:$B$1000)/((MAESTRO!$B$3:$B$1000="MILITARES")*(UPPER(MAESTRO!$L$3:$L$1000)="CONFIRMADO")),ROWS($A$3:A131))),"")</f>
        <v/>
      </c>
      <c r="C131" s="10" t="str">
        <f ca="1">IFERROR(INDEX(MAESTRO!C:C,_xludf.AGGREGATE(15,6,ROW(MAESTRO!$B$3:$B$1000)/((MAESTRO!$B$3:$B$1000="MILITARES")*(UPPER(MAESTRO!$L$3:$L$1000)="CONFIRMADO")),ROWS($A$3:A131))),"")</f>
        <v/>
      </c>
      <c r="D131" s="10" t="str">
        <f ca="1">IFERROR(INDEX(MAESTRO!D:D,_xludf.AGGREGATE(15,6,ROW(MAESTRO!$B$3:$B$1000)/((MAESTRO!$B$3:$B$1000="MILITARES")*(UPPER(MAESTRO!$L$3:$L$1000)="CONFIRMADO")),ROWS($A$3:A131))),"")</f>
        <v/>
      </c>
      <c r="E131" s="10" t="str">
        <f ca="1">IFERROR(INDEX(MAESTRO!E:E,_xludf.AGGREGATE(15,6,ROW(MAESTRO!$B$3:$B$1000)/((MAESTRO!$B$3:$B$1000="MILITARES")*(UPPER(MAESTRO!$L$3:$L$1000)="CONFIRMADO")),ROWS($A$3:A131))),"")</f>
        <v/>
      </c>
      <c r="F131" s="10" t="str">
        <f ca="1">IFERROR(INDEX(MAESTRO!F:F,_xludf.AGGREGATE(15,6,ROW(MAESTRO!$B$3:$B$1000)/((MAESTRO!$B$3:$B$1000="MILITARES")*(UPPER(MAESTRO!$L$3:$L$1000)="CONFIRMADO")),ROWS($A$3:A131))),"")</f>
        <v/>
      </c>
      <c r="G131" s="10" t="str">
        <f ca="1">IFERROR(INDEX(MAESTRO!G:G,_xludf.AGGREGATE(15,6,ROW(MAESTRO!$B$3:$B$1000)/((MAESTRO!$B$3:$B$1000="MILITARES")*(UPPER(MAESTRO!$L$3:$L$1000)="CONFIRMADO")),ROWS($A$3:A131))),"")</f>
        <v/>
      </c>
      <c r="H131" s="10" t="str">
        <f ca="1">IFERROR(INDEX(MAESTRO!H:H,_xludf.AGGREGATE(15,6,ROW(MAESTRO!$B$3:$B$1000)/((MAESTRO!$B$3:$B$1000="MILITARES")*(UPPER(MAESTRO!$L$3:$L$1000)="CONFIRMADO")),ROWS($A$3:A131))),"")</f>
        <v/>
      </c>
      <c r="I131" s="10" t="str">
        <f ca="1">IFERROR(INDEX(MAESTRO!I:I,_xludf.AGGREGATE(15,6,ROW(MAESTRO!$B$3:$B$1000)/((MAESTRO!$B$3:$B$1000="MILITARES")*(UPPER(MAESTRO!$L$3:$L$1000)="CONFIRMADO")),ROWS($A$3:A131))),"")</f>
        <v/>
      </c>
      <c r="J131" s="10" t="str">
        <f ca="1">IFERROR(INDEX(MAESTRO!J:J,_xludf.AGGREGATE(15,6,ROW(MAESTRO!$B$3:$B$1000)/((MAESTRO!$B$3:$B$1000="MILITARES")*(UPPER(MAESTRO!$L$3:$L$1000)="CONFIRMADO")),ROWS($A$3:A131))),"")</f>
        <v/>
      </c>
      <c r="K131" s="10" t="str">
        <f ca="1">IFERROR(INDEX(MAESTRO!K:K,_xludf.AGGREGATE(15,6,ROW(MAESTRO!$B$3:$B$1000)/((MAESTRO!$B$3:$B$1000="MILITARES")*(UPPER(MAESTRO!$L$3:$L$1000)="CONFIRMADO")),ROWS($A$3:A131))),"")</f>
        <v/>
      </c>
      <c r="L131" s="10" t="str">
        <f ca="1">IFERROR(INDEX(MAESTRO!L:L,_xludf.AGGREGATE(15,6,ROW(MAESTRO!$B$3:$B$1000)/((MAESTRO!$B$3:$B$1000="MILITARES")*(UPPER(MAESTRO!$L$3:$L$1000)="CONFIRMADO")),ROWS($A$3:A131))),"")</f>
        <v/>
      </c>
      <c r="M131" s="10" t="str">
        <f ca="1">IFERROR(INDEX(MAESTRO!M:M,_xludf.AGGREGATE(15,6,ROW(MAESTRO!$B$3:$B$1000)/((MAESTRO!$B$3:$B$1000="MILITARES")*(UPPER(MAESTRO!$L$3:$L$1000)="CONFIRMADO")),ROWS($A$3:A131))),"")</f>
        <v/>
      </c>
      <c r="N131" s="10" t="str">
        <f ca="1">IFERROR(INDEX(MAESTRO!N:N,_xludf.AGGREGATE(15,6,ROW(MAESTRO!$B$3:$B$1000)/((MAESTRO!$B$3:$B$1000="MILITARES")*(UPPER(MAESTRO!$L$3:$L$1000)="CONFIRMADO")),ROWS($A$3:A131))),"")</f>
        <v/>
      </c>
      <c r="O131" s="10" t="str">
        <f ca="1">IFERROR(INDEX(MAESTRO!O:O,_xludf.AGGREGATE(15,6,ROW(MAESTRO!$B$3:$B$1000)/((MAESTRO!$B$3:$B$1000="MILITARES")*(UPPER(MAESTRO!$L$3:$L$1000)="CONFIRMADO")),ROWS($A$3:A131))),"")</f>
        <v/>
      </c>
      <c r="P131" s="10" t="str">
        <f ca="1">IFERROR(INDEX(MAESTRO!P:P,_xludf.AGGREGATE(15,6,ROW(MAESTRO!$B$3:$B$1000)/((MAESTRO!$B$3:$B$1000="MILITARES")*(UPPER(MAESTRO!$L$3:$L$1000)="CONFIRMADO")),ROWS($A$3:A131))),"")</f>
        <v/>
      </c>
      <c r="Q131" s="10" t="str">
        <f ca="1">IFERROR(INDEX(MAESTRO!Q:Q,_xludf.AGGREGATE(15,6,ROW(MAESTRO!$B$3:$B$1000)/((MAESTRO!$B$3:$B$1000="MILITARES")*(UPPER(MAESTRO!$L$3:$L$1000)="CONFIRMADO")),ROWS($A$3:A131))),"")</f>
        <v/>
      </c>
      <c r="R131" s="10" t="str">
        <f ca="1">IFERROR(INDEX(MAESTRO!R:R,_xludf.AGGREGATE(15,6,ROW(MAESTRO!$B$3:$B$1000)/((MAESTRO!$B$3:$B$1000="MILITARES")*(UPPER(MAESTRO!$L$3:$L$1000)="CONFIRMADO")),ROWS($A$3:A131))),"")</f>
        <v/>
      </c>
      <c r="S131" s="10" t="str">
        <f ca="1">IFERROR(INDEX(MAESTRO!S:S,_xludf.AGGREGATE(15,6,ROW(MAESTRO!$B$3:$B$1000)/((MAESTRO!$B$3:$B$1000="MILITARES")*(UPPER(MAESTRO!$L$3:$L$1000)="CONFIRMADO")),ROWS($A$3:A131))),"")</f>
        <v/>
      </c>
      <c r="T131" s="10" t="str">
        <f ca="1">IFERROR(INDEX(MAESTRO!T:T,_xludf.AGGREGATE(15,6,ROW(MAESTRO!$B$3:$B$1000)/((MAESTRO!$B$3:$B$1000="MILITARES")*(UPPER(MAESTRO!$L$3:$L$1000)="CONFIRMADO")),ROWS($A$3:A131))),"")</f>
        <v/>
      </c>
      <c r="U131" s="10" t="str">
        <f ca="1">IFERROR(INDEX(MAESTRO!U:U,_xludf.AGGREGATE(15,6,ROW(MAESTRO!$B$3:$B$1000)/((MAESTRO!$B$3:$B$1000="MILITARES")*(UPPER(MAESTRO!$L$3:$L$1000)="CONFIRMADO")),ROWS($A$3:A131))),"")</f>
        <v/>
      </c>
      <c r="V131" s="10" t="str">
        <f ca="1">IFERROR(INDEX(MAESTRO!V:V,_xludf.AGGREGATE(15,6,ROW(MAESTRO!$B$3:$B$1000)/((MAESTRO!$B$3:$B$1000="MILITARES")*(UPPER(MAESTRO!$L$3:$L$1000)="CONFIRMADO")),ROWS($A$3:A131))),"")</f>
        <v/>
      </c>
      <c r="W131" s="10" t="str">
        <f ca="1">IFERROR(INDEX(MAESTRO!W:W,_xludf.AGGREGATE(15,6,ROW(MAESTRO!$B$3:$B$1000)/((MAESTRO!$B$3:$B$1000="MILITARES")*(UPPER(MAESTRO!$L$3:$L$1000)="CONFIRMADO")),ROWS($A$3:A131))),"")</f>
        <v/>
      </c>
      <c r="X131" s="10" t="str">
        <f ca="1">IFERROR(INDEX(MAESTRO!X:X,_xludf.AGGREGATE(15,6,ROW(MAESTRO!$B$3:$B$1000)/((MAESTRO!$B$3:$B$1000="MILITARES")*(UPPER(MAESTRO!$L$3:$L$1000)="CONFIRMADO")),ROWS($A$3:A131))),"")</f>
        <v/>
      </c>
    </row>
    <row r="132" spans="1:24" ht="22.05" customHeight="1">
      <c r="A132" s="15" t="str">
        <f ca="1">IFERROR(INDEX(MAESTRO!A:A,_xludf.AGGREGATE(15,6,ROW(MAESTRO!$B$3:$B$1000)/((MAESTRO!$B$3:$B$1000="MILITARES")*(UPPER(MAESTRO!$L$3:$L$1000)="CONFIRMADO")),ROWS($A$3:A132))),"")</f>
        <v/>
      </c>
      <c r="B132" s="15" t="str">
        <f ca="1">IFERROR(INDEX(MAESTRO!B:B,_xludf.AGGREGATE(15,6,ROW(MAESTRO!$B$3:$B$1000)/((MAESTRO!$B$3:$B$1000="MILITARES")*(UPPER(MAESTRO!$L$3:$L$1000)="CONFIRMADO")),ROWS($A$3:A132))),"")</f>
        <v/>
      </c>
      <c r="C132" s="15" t="str">
        <f ca="1">IFERROR(INDEX(MAESTRO!C:C,_xludf.AGGREGATE(15,6,ROW(MAESTRO!$B$3:$B$1000)/((MAESTRO!$B$3:$B$1000="MILITARES")*(UPPER(MAESTRO!$L$3:$L$1000)="CONFIRMADO")),ROWS($A$3:A132))),"")</f>
        <v/>
      </c>
      <c r="D132" s="15" t="str">
        <f ca="1">IFERROR(INDEX(MAESTRO!D:D,_xludf.AGGREGATE(15,6,ROW(MAESTRO!$B$3:$B$1000)/((MAESTRO!$B$3:$B$1000="MILITARES")*(UPPER(MAESTRO!$L$3:$L$1000)="CONFIRMADO")),ROWS($A$3:A132))),"")</f>
        <v/>
      </c>
      <c r="E132" s="15" t="str">
        <f ca="1">IFERROR(INDEX(MAESTRO!E:E,_xludf.AGGREGATE(15,6,ROW(MAESTRO!$B$3:$B$1000)/((MAESTRO!$B$3:$B$1000="MILITARES")*(UPPER(MAESTRO!$L$3:$L$1000)="CONFIRMADO")),ROWS($A$3:A132))),"")</f>
        <v/>
      </c>
      <c r="F132" s="15" t="str">
        <f ca="1">IFERROR(INDEX(MAESTRO!F:F,_xludf.AGGREGATE(15,6,ROW(MAESTRO!$B$3:$B$1000)/((MAESTRO!$B$3:$B$1000="MILITARES")*(UPPER(MAESTRO!$L$3:$L$1000)="CONFIRMADO")),ROWS($A$3:A132))),"")</f>
        <v/>
      </c>
      <c r="G132" s="15" t="str">
        <f ca="1">IFERROR(INDEX(MAESTRO!G:G,_xludf.AGGREGATE(15,6,ROW(MAESTRO!$B$3:$B$1000)/((MAESTRO!$B$3:$B$1000="MILITARES")*(UPPER(MAESTRO!$L$3:$L$1000)="CONFIRMADO")),ROWS($A$3:A132))),"")</f>
        <v/>
      </c>
      <c r="H132" s="15" t="str">
        <f ca="1">IFERROR(INDEX(MAESTRO!H:H,_xludf.AGGREGATE(15,6,ROW(MAESTRO!$B$3:$B$1000)/((MAESTRO!$B$3:$B$1000="MILITARES")*(UPPER(MAESTRO!$L$3:$L$1000)="CONFIRMADO")),ROWS($A$3:A132))),"")</f>
        <v/>
      </c>
      <c r="I132" s="15" t="str">
        <f ca="1">IFERROR(INDEX(MAESTRO!I:I,_xludf.AGGREGATE(15,6,ROW(MAESTRO!$B$3:$B$1000)/((MAESTRO!$B$3:$B$1000="MILITARES")*(UPPER(MAESTRO!$L$3:$L$1000)="CONFIRMADO")),ROWS($A$3:A132))),"")</f>
        <v/>
      </c>
      <c r="J132" s="15" t="str">
        <f ca="1">IFERROR(INDEX(MAESTRO!J:J,_xludf.AGGREGATE(15,6,ROW(MAESTRO!$B$3:$B$1000)/((MAESTRO!$B$3:$B$1000="MILITARES")*(UPPER(MAESTRO!$L$3:$L$1000)="CONFIRMADO")),ROWS($A$3:A132))),"")</f>
        <v/>
      </c>
      <c r="K132" s="15" t="str">
        <f ca="1">IFERROR(INDEX(MAESTRO!K:K,_xludf.AGGREGATE(15,6,ROW(MAESTRO!$B$3:$B$1000)/((MAESTRO!$B$3:$B$1000="MILITARES")*(UPPER(MAESTRO!$L$3:$L$1000)="CONFIRMADO")),ROWS($A$3:A132))),"")</f>
        <v/>
      </c>
      <c r="L132" s="15" t="str">
        <f ca="1">IFERROR(INDEX(MAESTRO!L:L,_xludf.AGGREGATE(15,6,ROW(MAESTRO!$B$3:$B$1000)/((MAESTRO!$B$3:$B$1000="MILITARES")*(UPPER(MAESTRO!$L$3:$L$1000)="CONFIRMADO")),ROWS($A$3:A132))),"")</f>
        <v/>
      </c>
      <c r="M132" s="15" t="str">
        <f ca="1">IFERROR(INDEX(MAESTRO!M:M,_xludf.AGGREGATE(15,6,ROW(MAESTRO!$B$3:$B$1000)/((MAESTRO!$B$3:$B$1000="MILITARES")*(UPPER(MAESTRO!$L$3:$L$1000)="CONFIRMADO")),ROWS($A$3:A132))),"")</f>
        <v/>
      </c>
      <c r="N132" s="15" t="str">
        <f ca="1">IFERROR(INDEX(MAESTRO!N:N,_xludf.AGGREGATE(15,6,ROW(MAESTRO!$B$3:$B$1000)/((MAESTRO!$B$3:$B$1000="MILITARES")*(UPPER(MAESTRO!$L$3:$L$1000)="CONFIRMADO")),ROWS($A$3:A132))),"")</f>
        <v/>
      </c>
      <c r="O132" s="15" t="str">
        <f ca="1">IFERROR(INDEX(MAESTRO!O:O,_xludf.AGGREGATE(15,6,ROW(MAESTRO!$B$3:$B$1000)/((MAESTRO!$B$3:$B$1000="MILITARES")*(UPPER(MAESTRO!$L$3:$L$1000)="CONFIRMADO")),ROWS($A$3:A132))),"")</f>
        <v/>
      </c>
      <c r="P132" s="15" t="str">
        <f ca="1">IFERROR(INDEX(MAESTRO!P:P,_xludf.AGGREGATE(15,6,ROW(MAESTRO!$B$3:$B$1000)/((MAESTRO!$B$3:$B$1000="MILITARES")*(UPPER(MAESTRO!$L$3:$L$1000)="CONFIRMADO")),ROWS($A$3:A132))),"")</f>
        <v/>
      </c>
      <c r="Q132" s="15" t="str">
        <f ca="1">IFERROR(INDEX(MAESTRO!Q:Q,_xludf.AGGREGATE(15,6,ROW(MAESTRO!$B$3:$B$1000)/((MAESTRO!$B$3:$B$1000="MILITARES")*(UPPER(MAESTRO!$L$3:$L$1000)="CONFIRMADO")),ROWS($A$3:A132))),"")</f>
        <v/>
      </c>
      <c r="R132" s="15" t="str">
        <f ca="1">IFERROR(INDEX(MAESTRO!R:R,_xludf.AGGREGATE(15,6,ROW(MAESTRO!$B$3:$B$1000)/((MAESTRO!$B$3:$B$1000="MILITARES")*(UPPER(MAESTRO!$L$3:$L$1000)="CONFIRMADO")),ROWS($A$3:A132))),"")</f>
        <v/>
      </c>
      <c r="S132" s="15" t="str">
        <f ca="1">IFERROR(INDEX(MAESTRO!S:S,_xludf.AGGREGATE(15,6,ROW(MAESTRO!$B$3:$B$1000)/((MAESTRO!$B$3:$B$1000="MILITARES")*(UPPER(MAESTRO!$L$3:$L$1000)="CONFIRMADO")),ROWS($A$3:A132))),"")</f>
        <v/>
      </c>
      <c r="T132" s="15" t="str">
        <f ca="1">IFERROR(INDEX(MAESTRO!T:T,_xludf.AGGREGATE(15,6,ROW(MAESTRO!$B$3:$B$1000)/((MAESTRO!$B$3:$B$1000="MILITARES")*(UPPER(MAESTRO!$L$3:$L$1000)="CONFIRMADO")),ROWS($A$3:A132))),"")</f>
        <v/>
      </c>
      <c r="U132" s="15" t="str">
        <f ca="1">IFERROR(INDEX(MAESTRO!U:U,_xludf.AGGREGATE(15,6,ROW(MAESTRO!$B$3:$B$1000)/((MAESTRO!$B$3:$B$1000="MILITARES")*(UPPER(MAESTRO!$L$3:$L$1000)="CONFIRMADO")),ROWS($A$3:A132))),"")</f>
        <v/>
      </c>
      <c r="V132" s="15" t="str">
        <f ca="1">IFERROR(INDEX(MAESTRO!V:V,_xludf.AGGREGATE(15,6,ROW(MAESTRO!$B$3:$B$1000)/((MAESTRO!$B$3:$B$1000="MILITARES")*(UPPER(MAESTRO!$L$3:$L$1000)="CONFIRMADO")),ROWS($A$3:A132))),"")</f>
        <v/>
      </c>
      <c r="W132" s="15" t="str">
        <f ca="1">IFERROR(INDEX(MAESTRO!W:W,_xludf.AGGREGATE(15,6,ROW(MAESTRO!$B$3:$B$1000)/((MAESTRO!$B$3:$B$1000="MILITARES")*(UPPER(MAESTRO!$L$3:$L$1000)="CONFIRMADO")),ROWS($A$3:A132))),"")</f>
        <v/>
      </c>
      <c r="X132" s="15" t="str">
        <f ca="1">IFERROR(INDEX(MAESTRO!X:X,_xludf.AGGREGATE(15,6,ROW(MAESTRO!$B$3:$B$1000)/((MAESTRO!$B$3:$B$1000="MILITARES")*(UPPER(MAESTRO!$L$3:$L$1000)="CONFIRMADO")),ROWS($A$3:A132))),"")</f>
        <v/>
      </c>
    </row>
    <row r="133" spans="1:24" ht="22.05" customHeight="1">
      <c r="A133" s="10" t="str">
        <f ca="1">IFERROR(INDEX(MAESTRO!A:A,_xludf.AGGREGATE(15,6,ROW(MAESTRO!$B$3:$B$1000)/((MAESTRO!$B$3:$B$1000="MILITARES")*(UPPER(MAESTRO!$L$3:$L$1000)="CONFIRMADO")),ROWS($A$3:A133))),"")</f>
        <v/>
      </c>
      <c r="B133" s="10" t="str">
        <f ca="1">IFERROR(INDEX(MAESTRO!B:B,_xludf.AGGREGATE(15,6,ROW(MAESTRO!$B$3:$B$1000)/((MAESTRO!$B$3:$B$1000="MILITARES")*(UPPER(MAESTRO!$L$3:$L$1000)="CONFIRMADO")),ROWS($A$3:A133))),"")</f>
        <v/>
      </c>
      <c r="C133" s="10" t="str">
        <f ca="1">IFERROR(INDEX(MAESTRO!C:C,_xludf.AGGREGATE(15,6,ROW(MAESTRO!$B$3:$B$1000)/((MAESTRO!$B$3:$B$1000="MILITARES")*(UPPER(MAESTRO!$L$3:$L$1000)="CONFIRMADO")),ROWS($A$3:A133))),"")</f>
        <v/>
      </c>
      <c r="D133" s="10" t="str">
        <f ca="1">IFERROR(INDEX(MAESTRO!D:D,_xludf.AGGREGATE(15,6,ROW(MAESTRO!$B$3:$B$1000)/((MAESTRO!$B$3:$B$1000="MILITARES")*(UPPER(MAESTRO!$L$3:$L$1000)="CONFIRMADO")),ROWS($A$3:A133))),"")</f>
        <v/>
      </c>
      <c r="E133" s="10" t="str">
        <f ca="1">IFERROR(INDEX(MAESTRO!E:E,_xludf.AGGREGATE(15,6,ROW(MAESTRO!$B$3:$B$1000)/((MAESTRO!$B$3:$B$1000="MILITARES")*(UPPER(MAESTRO!$L$3:$L$1000)="CONFIRMADO")),ROWS($A$3:A133))),"")</f>
        <v/>
      </c>
      <c r="F133" s="10" t="str">
        <f ca="1">IFERROR(INDEX(MAESTRO!F:F,_xludf.AGGREGATE(15,6,ROW(MAESTRO!$B$3:$B$1000)/((MAESTRO!$B$3:$B$1000="MILITARES")*(UPPER(MAESTRO!$L$3:$L$1000)="CONFIRMADO")),ROWS($A$3:A133))),"")</f>
        <v/>
      </c>
      <c r="G133" s="10" t="str">
        <f ca="1">IFERROR(INDEX(MAESTRO!G:G,_xludf.AGGREGATE(15,6,ROW(MAESTRO!$B$3:$B$1000)/((MAESTRO!$B$3:$B$1000="MILITARES")*(UPPER(MAESTRO!$L$3:$L$1000)="CONFIRMADO")),ROWS($A$3:A133))),"")</f>
        <v/>
      </c>
      <c r="H133" s="10" t="str">
        <f ca="1">IFERROR(INDEX(MAESTRO!H:H,_xludf.AGGREGATE(15,6,ROW(MAESTRO!$B$3:$B$1000)/((MAESTRO!$B$3:$B$1000="MILITARES")*(UPPER(MAESTRO!$L$3:$L$1000)="CONFIRMADO")),ROWS($A$3:A133))),"")</f>
        <v/>
      </c>
      <c r="I133" s="10" t="str">
        <f ca="1">IFERROR(INDEX(MAESTRO!I:I,_xludf.AGGREGATE(15,6,ROW(MAESTRO!$B$3:$B$1000)/((MAESTRO!$B$3:$B$1000="MILITARES")*(UPPER(MAESTRO!$L$3:$L$1000)="CONFIRMADO")),ROWS($A$3:A133))),"")</f>
        <v/>
      </c>
      <c r="J133" s="10" t="str">
        <f ca="1">IFERROR(INDEX(MAESTRO!J:J,_xludf.AGGREGATE(15,6,ROW(MAESTRO!$B$3:$B$1000)/((MAESTRO!$B$3:$B$1000="MILITARES")*(UPPER(MAESTRO!$L$3:$L$1000)="CONFIRMADO")),ROWS($A$3:A133))),"")</f>
        <v/>
      </c>
      <c r="K133" s="10" t="str">
        <f ca="1">IFERROR(INDEX(MAESTRO!K:K,_xludf.AGGREGATE(15,6,ROW(MAESTRO!$B$3:$B$1000)/((MAESTRO!$B$3:$B$1000="MILITARES")*(UPPER(MAESTRO!$L$3:$L$1000)="CONFIRMADO")),ROWS($A$3:A133))),"")</f>
        <v/>
      </c>
      <c r="L133" s="10" t="str">
        <f ca="1">IFERROR(INDEX(MAESTRO!L:L,_xludf.AGGREGATE(15,6,ROW(MAESTRO!$B$3:$B$1000)/((MAESTRO!$B$3:$B$1000="MILITARES")*(UPPER(MAESTRO!$L$3:$L$1000)="CONFIRMADO")),ROWS($A$3:A133))),"")</f>
        <v/>
      </c>
      <c r="M133" s="10" t="str">
        <f ca="1">IFERROR(INDEX(MAESTRO!M:M,_xludf.AGGREGATE(15,6,ROW(MAESTRO!$B$3:$B$1000)/((MAESTRO!$B$3:$B$1000="MILITARES")*(UPPER(MAESTRO!$L$3:$L$1000)="CONFIRMADO")),ROWS($A$3:A133))),"")</f>
        <v/>
      </c>
      <c r="N133" s="10" t="str">
        <f ca="1">IFERROR(INDEX(MAESTRO!N:N,_xludf.AGGREGATE(15,6,ROW(MAESTRO!$B$3:$B$1000)/((MAESTRO!$B$3:$B$1000="MILITARES")*(UPPER(MAESTRO!$L$3:$L$1000)="CONFIRMADO")),ROWS($A$3:A133))),"")</f>
        <v/>
      </c>
      <c r="O133" s="10" t="str">
        <f ca="1">IFERROR(INDEX(MAESTRO!O:O,_xludf.AGGREGATE(15,6,ROW(MAESTRO!$B$3:$B$1000)/((MAESTRO!$B$3:$B$1000="MILITARES")*(UPPER(MAESTRO!$L$3:$L$1000)="CONFIRMADO")),ROWS($A$3:A133))),"")</f>
        <v/>
      </c>
      <c r="P133" s="10" t="str">
        <f ca="1">IFERROR(INDEX(MAESTRO!P:P,_xludf.AGGREGATE(15,6,ROW(MAESTRO!$B$3:$B$1000)/((MAESTRO!$B$3:$B$1000="MILITARES")*(UPPER(MAESTRO!$L$3:$L$1000)="CONFIRMADO")),ROWS($A$3:A133))),"")</f>
        <v/>
      </c>
      <c r="Q133" s="10" t="str">
        <f ca="1">IFERROR(INDEX(MAESTRO!Q:Q,_xludf.AGGREGATE(15,6,ROW(MAESTRO!$B$3:$B$1000)/((MAESTRO!$B$3:$B$1000="MILITARES")*(UPPER(MAESTRO!$L$3:$L$1000)="CONFIRMADO")),ROWS($A$3:A133))),"")</f>
        <v/>
      </c>
      <c r="R133" s="10" t="str">
        <f ca="1">IFERROR(INDEX(MAESTRO!R:R,_xludf.AGGREGATE(15,6,ROW(MAESTRO!$B$3:$B$1000)/((MAESTRO!$B$3:$B$1000="MILITARES")*(UPPER(MAESTRO!$L$3:$L$1000)="CONFIRMADO")),ROWS($A$3:A133))),"")</f>
        <v/>
      </c>
      <c r="S133" s="10" t="str">
        <f ca="1">IFERROR(INDEX(MAESTRO!S:S,_xludf.AGGREGATE(15,6,ROW(MAESTRO!$B$3:$B$1000)/((MAESTRO!$B$3:$B$1000="MILITARES")*(UPPER(MAESTRO!$L$3:$L$1000)="CONFIRMADO")),ROWS($A$3:A133))),"")</f>
        <v/>
      </c>
      <c r="T133" s="10" t="str">
        <f ca="1">IFERROR(INDEX(MAESTRO!T:T,_xludf.AGGREGATE(15,6,ROW(MAESTRO!$B$3:$B$1000)/((MAESTRO!$B$3:$B$1000="MILITARES")*(UPPER(MAESTRO!$L$3:$L$1000)="CONFIRMADO")),ROWS($A$3:A133))),"")</f>
        <v/>
      </c>
      <c r="U133" s="10" t="str">
        <f ca="1">IFERROR(INDEX(MAESTRO!U:U,_xludf.AGGREGATE(15,6,ROW(MAESTRO!$B$3:$B$1000)/((MAESTRO!$B$3:$B$1000="MILITARES")*(UPPER(MAESTRO!$L$3:$L$1000)="CONFIRMADO")),ROWS($A$3:A133))),"")</f>
        <v/>
      </c>
      <c r="V133" s="10" t="str">
        <f ca="1">IFERROR(INDEX(MAESTRO!V:V,_xludf.AGGREGATE(15,6,ROW(MAESTRO!$B$3:$B$1000)/((MAESTRO!$B$3:$B$1000="MILITARES")*(UPPER(MAESTRO!$L$3:$L$1000)="CONFIRMADO")),ROWS($A$3:A133))),"")</f>
        <v/>
      </c>
      <c r="W133" s="10" t="str">
        <f ca="1">IFERROR(INDEX(MAESTRO!W:W,_xludf.AGGREGATE(15,6,ROW(MAESTRO!$B$3:$B$1000)/((MAESTRO!$B$3:$B$1000="MILITARES")*(UPPER(MAESTRO!$L$3:$L$1000)="CONFIRMADO")),ROWS($A$3:A133))),"")</f>
        <v/>
      </c>
      <c r="X133" s="10" t="str">
        <f ca="1">IFERROR(INDEX(MAESTRO!X:X,_xludf.AGGREGATE(15,6,ROW(MAESTRO!$B$3:$B$1000)/((MAESTRO!$B$3:$B$1000="MILITARES")*(UPPER(MAESTRO!$L$3:$L$1000)="CONFIRMADO")),ROWS($A$3:A133))),"")</f>
        <v/>
      </c>
    </row>
    <row r="134" spans="1:24" ht="22.05" customHeight="1">
      <c r="A134" s="15" t="str">
        <f ca="1">IFERROR(INDEX(MAESTRO!A:A,_xludf.AGGREGATE(15,6,ROW(MAESTRO!$B$3:$B$1000)/((MAESTRO!$B$3:$B$1000="MILITARES")*(UPPER(MAESTRO!$L$3:$L$1000)="CONFIRMADO")),ROWS($A$3:A134))),"")</f>
        <v/>
      </c>
      <c r="B134" s="15" t="str">
        <f ca="1">IFERROR(INDEX(MAESTRO!B:B,_xludf.AGGREGATE(15,6,ROW(MAESTRO!$B$3:$B$1000)/((MAESTRO!$B$3:$B$1000="MILITARES")*(UPPER(MAESTRO!$L$3:$L$1000)="CONFIRMADO")),ROWS($A$3:A134))),"")</f>
        <v/>
      </c>
      <c r="C134" s="15" t="str">
        <f ca="1">IFERROR(INDEX(MAESTRO!C:C,_xludf.AGGREGATE(15,6,ROW(MAESTRO!$B$3:$B$1000)/((MAESTRO!$B$3:$B$1000="MILITARES")*(UPPER(MAESTRO!$L$3:$L$1000)="CONFIRMADO")),ROWS($A$3:A134))),"")</f>
        <v/>
      </c>
      <c r="D134" s="15" t="str">
        <f ca="1">IFERROR(INDEX(MAESTRO!D:D,_xludf.AGGREGATE(15,6,ROW(MAESTRO!$B$3:$B$1000)/((MAESTRO!$B$3:$B$1000="MILITARES")*(UPPER(MAESTRO!$L$3:$L$1000)="CONFIRMADO")),ROWS($A$3:A134))),"")</f>
        <v/>
      </c>
      <c r="E134" s="15" t="str">
        <f ca="1">IFERROR(INDEX(MAESTRO!E:E,_xludf.AGGREGATE(15,6,ROW(MAESTRO!$B$3:$B$1000)/((MAESTRO!$B$3:$B$1000="MILITARES")*(UPPER(MAESTRO!$L$3:$L$1000)="CONFIRMADO")),ROWS($A$3:A134))),"")</f>
        <v/>
      </c>
      <c r="F134" s="15" t="str">
        <f ca="1">IFERROR(INDEX(MAESTRO!F:F,_xludf.AGGREGATE(15,6,ROW(MAESTRO!$B$3:$B$1000)/((MAESTRO!$B$3:$B$1000="MILITARES")*(UPPER(MAESTRO!$L$3:$L$1000)="CONFIRMADO")),ROWS($A$3:A134))),"")</f>
        <v/>
      </c>
      <c r="G134" s="15" t="str">
        <f ca="1">IFERROR(INDEX(MAESTRO!G:G,_xludf.AGGREGATE(15,6,ROW(MAESTRO!$B$3:$B$1000)/((MAESTRO!$B$3:$B$1000="MILITARES")*(UPPER(MAESTRO!$L$3:$L$1000)="CONFIRMADO")),ROWS($A$3:A134))),"")</f>
        <v/>
      </c>
      <c r="H134" s="15" t="str">
        <f ca="1">IFERROR(INDEX(MAESTRO!H:H,_xludf.AGGREGATE(15,6,ROW(MAESTRO!$B$3:$B$1000)/((MAESTRO!$B$3:$B$1000="MILITARES")*(UPPER(MAESTRO!$L$3:$L$1000)="CONFIRMADO")),ROWS($A$3:A134))),"")</f>
        <v/>
      </c>
      <c r="I134" s="15" t="str">
        <f ca="1">IFERROR(INDEX(MAESTRO!I:I,_xludf.AGGREGATE(15,6,ROW(MAESTRO!$B$3:$B$1000)/((MAESTRO!$B$3:$B$1000="MILITARES")*(UPPER(MAESTRO!$L$3:$L$1000)="CONFIRMADO")),ROWS($A$3:A134))),"")</f>
        <v/>
      </c>
      <c r="J134" s="15" t="str">
        <f ca="1">IFERROR(INDEX(MAESTRO!J:J,_xludf.AGGREGATE(15,6,ROW(MAESTRO!$B$3:$B$1000)/((MAESTRO!$B$3:$B$1000="MILITARES")*(UPPER(MAESTRO!$L$3:$L$1000)="CONFIRMADO")),ROWS($A$3:A134))),"")</f>
        <v/>
      </c>
      <c r="K134" s="15" t="str">
        <f ca="1">IFERROR(INDEX(MAESTRO!K:K,_xludf.AGGREGATE(15,6,ROW(MAESTRO!$B$3:$B$1000)/((MAESTRO!$B$3:$B$1000="MILITARES")*(UPPER(MAESTRO!$L$3:$L$1000)="CONFIRMADO")),ROWS($A$3:A134))),"")</f>
        <v/>
      </c>
      <c r="L134" s="15" t="str">
        <f ca="1">IFERROR(INDEX(MAESTRO!L:L,_xludf.AGGREGATE(15,6,ROW(MAESTRO!$B$3:$B$1000)/((MAESTRO!$B$3:$B$1000="MILITARES")*(UPPER(MAESTRO!$L$3:$L$1000)="CONFIRMADO")),ROWS($A$3:A134))),"")</f>
        <v/>
      </c>
      <c r="M134" s="15" t="str">
        <f ca="1">IFERROR(INDEX(MAESTRO!M:M,_xludf.AGGREGATE(15,6,ROW(MAESTRO!$B$3:$B$1000)/((MAESTRO!$B$3:$B$1000="MILITARES")*(UPPER(MAESTRO!$L$3:$L$1000)="CONFIRMADO")),ROWS($A$3:A134))),"")</f>
        <v/>
      </c>
      <c r="N134" s="15" t="str">
        <f ca="1">IFERROR(INDEX(MAESTRO!N:N,_xludf.AGGREGATE(15,6,ROW(MAESTRO!$B$3:$B$1000)/((MAESTRO!$B$3:$B$1000="MILITARES")*(UPPER(MAESTRO!$L$3:$L$1000)="CONFIRMADO")),ROWS($A$3:A134))),"")</f>
        <v/>
      </c>
      <c r="O134" s="15" t="str">
        <f ca="1">IFERROR(INDEX(MAESTRO!O:O,_xludf.AGGREGATE(15,6,ROW(MAESTRO!$B$3:$B$1000)/((MAESTRO!$B$3:$B$1000="MILITARES")*(UPPER(MAESTRO!$L$3:$L$1000)="CONFIRMADO")),ROWS($A$3:A134))),"")</f>
        <v/>
      </c>
      <c r="P134" s="15" t="str">
        <f ca="1">IFERROR(INDEX(MAESTRO!P:P,_xludf.AGGREGATE(15,6,ROW(MAESTRO!$B$3:$B$1000)/((MAESTRO!$B$3:$B$1000="MILITARES")*(UPPER(MAESTRO!$L$3:$L$1000)="CONFIRMADO")),ROWS($A$3:A134))),"")</f>
        <v/>
      </c>
      <c r="Q134" s="15" t="str">
        <f ca="1">IFERROR(INDEX(MAESTRO!Q:Q,_xludf.AGGREGATE(15,6,ROW(MAESTRO!$B$3:$B$1000)/((MAESTRO!$B$3:$B$1000="MILITARES")*(UPPER(MAESTRO!$L$3:$L$1000)="CONFIRMADO")),ROWS($A$3:A134))),"")</f>
        <v/>
      </c>
      <c r="R134" s="15" t="str">
        <f ca="1">IFERROR(INDEX(MAESTRO!R:R,_xludf.AGGREGATE(15,6,ROW(MAESTRO!$B$3:$B$1000)/((MAESTRO!$B$3:$B$1000="MILITARES")*(UPPER(MAESTRO!$L$3:$L$1000)="CONFIRMADO")),ROWS($A$3:A134))),"")</f>
        <v/>
      </c>
      <c r="S134" s="15" t="str">
        <f ca="1">IFERROR(INDEX(MAESTRO!S:S,_xludf.AGGREGATE(15,6,ROW(MAESTRO!$B$3:$B$1000)/((MAESTRO!$B$3:$B$1000="MILITARES")*(UPPER(MAESTRO!$L$3:$L$1000)="CONFIRMADO")),ROWS($A$3:A134))),"")</f>
        <v/>
      </c>
      <c r="T134" s="15" t="str">
        <f ca="1">IFERROR(INDEX(MAESTRO!T:T,_xludf.AGGREGATE(15,6,ROW(MAESTRO!$B$3:$B$1000)/((MAESTRO!$B$3:$B$1000="MILITARES")*(UPPER(MAESTRO!$L$3:$L$1000)="CONFIRMADO")),ROWS($A$3:A134))),"")</f>
        <v/>
      </c>
      <c r="U134" s="15" t="str">
        <f ca="1">IFERROR(INDEX(MAESTRO!U:U,_xludf.AGGREGATE(15,6,ROW(MAESTRO!$B$3:$B$1000)/((MAESTRO!$B$3:$B$1000="MILITARES")*(UPPER(MAESTRO!$L$3:$L$1000)="CONFIRMADO")),ROWS($A$3:A134))),"")</f>
        <v/>
      </c>
      <c r="V134" s="15" t="str">
        <f ca="1">IFERROR(INDEX(MAESTRO!V:V,_xludf.AGGREGATE(15,6,ROW(MAESTRO!$B$3:$B$1000)/((MAESTRO!$B$3:$B$1000="MILITARES")*(UPPER(MAESTRO!$L$3:$L$1000)="CONFIRMADO")),ROWS($A$3:A134))),"")</f>
        <v/>
      </c>
      <c r="W134" s="15" t="str">
        <f ca="1">IFERROR(INDEX(MAESTRO!W:W,_xludf.AGGREGATE(15,6,ROW(MAESTRO!$B$3:$B$1000)/((MAESTRO!$B$3:$B$1000="MILITARES")*(UPPER(MAESTRO!$L$3:$L$1000)="CONFIRMADO")),ROWS($A$3:A134))),"")</f>
        <v/>
      </c>
      <c r="X134" s="15" t="str">
        <f ca="1">IFERROR(INDEX(MAESTRO!X:X,_xludf.AGGREGATE(15,6,ROW(MAESTRO!$B$3:$B$1000)/((MAESTRO!$B$3:$B$1000="MILITARES")*(UPPER(MAESTRO!$L$3:$L$1000)="CONFIRMADO")),ROWS($A$3:A134))),"")</f>
        <v/>
      </c>
    </row>
    <row r="135" spans="1:24" ht="22.05" customHeight="1">
      <c r="A135" s="10" t="str">
        <f ca="1">IFERROR(INDEX(MAESTRO!A:A,_xludf.AGGREGATE(15,6,ROW(MAESTRO!$B$3:$B$1000)/((MAESTRO!$B$3:$B$1000="MILITARES")*(UPPER(MAESTRO!$L$3:$L$1000)="CONFIRMADO")),ROWS($A$3:A135))),"")</f>
        <v/>
      </c>
      <c r="B135" s="10" t="str">
        <f ca="1">IFERROR(INDEX(MAESTRO!B:B,_xludf.AGGREGATE(15,6,ROW(MAESTRO!$B$3:$B$1000)/((MAESTRO!$B$3:$B$1000="MILITARES")*(UPPER(MAESTRO!$L$3:$L$1000)="CONFIRMADO")),ROWS($A$3:A135))),"")</f>
        <v/>
      </c>
      <c r="C135" s="10" t="str">
        <f ca="1">IFERROR(INDEX(MAESTRO!C:C,_xludf.AGGREGATE(15,6,ROW(MAESTRO!$B$3:$B$1000)/((MAESTRO!$B$3:$B$1000="MILITARES")*(UPPER(MAESTRO!$L$3:$L$1000)="CONFIRMADO")),ROWS($A$3:A135))),"")</f>
        <v/>
      </c>
      <c r="D135" s="10" t="str">
        <f ca="1">IFERROR(INDEX(MAESTRO!D:D,_xludf.AGGREGATE(15,6,ROW(MAESTRO!$B$3:$B$1000)/((MAESTRO!$B$3:$B$1000="MILITARES")*(UPPER(MAESTRO!$L$3:$L$1000)="CONFIRMADO")),ROWS($A$3:A135))),"")</f>
        <v/>
      </c>
      <c r="E135" s="10" t="str">
        <f ca="1">IFERROR(INDEX(MAESTRO!E:E,_xludf.AGGREGATE(15,6,ROW(MAESTRO!$B$3:$B$1000)/((MAESTRO!$B$3:$B$1000="MILITARES")*(UPPER(MAESTRO!$L$3:$L$1000)="CONFIRMADO")),ROWS($A$3:A135))),"")</f>
        <v/>
      </c>
      <c r="F135" s="10" t="str">
        <f ca="1">IFERROR(INDEX(MAESTRO!F:F,_xludf.AGGREGATE(15,6,ROW(MAESTRO!$B$3:$B$1000)/((MAESTRO!$B$3:$B$1000="MILITARES")*(UPPER(MAESTRO!$L$3:$L$1000)="CONFIRMADO")),ROWS($A$3:A135))),"")</f>
        <v/>
      </c>
      <c r="G135" s="10" t="str">
        <f ca="1">IFERROR(INDEX(MAESTRO!G:G,_xludf.AGGREGATE(15,6,ROW(MAESTRO!$B$3:$B$1000)/((MAESTRO!$B$3:$B$1000="MILITARES")*(UPPER(MAESTRO!$L$3:$L$1000)="CONFIRMADO")),ROWS($A$3:A135))),"")</f>
        <v/>
      </c>
      <c r="H135" s="10" t="str">
        <f ca="1">IFERROR(INDEX(MAESTRO!H:H,_xludf.AGGREGATE(15,6,ROW(MAESTRO!$B$3:$B$1000)/((MAESTRO!$B$3:$B$1000="MILITARES")*(UPPER(MAESTRO!$L$3:$L$1000)="CONFIRMADO")),ROWS($A$3:A135))),"")</f>
        <v/>
      </c>
      <c r="I135" s="10" t="str">
        <f ca="1">IFERROR(INDEX(MAESTRO!I:I,_xludf.AGGREGATE(15,6,ROW(MAESTRO!$B$3:$B$1000)/((MAESTRO!$B$3:$B$1000="MILITARES")*(UPPER(MAESTRO!$L$3:$L$1000)="CONFIRMADO")),ROWS($A$3:A135))),"")</f>
        <v/>
      </c>
      <c r="J135" s="10" t="str">
        <f ca="1">IFERROR(INDEX(MAESTRO!J:J,_xludf.AGGREGATE(15,6,ROW(MAESTRO!$B$3:$B$1000)/((MAESTRO!$B$3:$B$1000="MILITARES")*(UPPER(MAESTRO!$L$3:$L$1000)="CONFIRMADO")),ROWS($A$3:A135))),"")</f>
        <v/>
      </c>
      <c r="K135" s="10" t="str">
        <f ca="1">IFERROR(INDEX(MAESTRO!K:K,_xludf.AGGREGATE(15,6,ROW(MAESTRO!$B$3:$B$1000)/((MAESTRO!$B$3:$B$1000="MILITARES")*(UPPER(MAESTRO!$L$3:$L$1000)="CONFIRMADO")),ROWS($A$3:A135))),"")</f>
        <v/>
      </c>
      <c r="L135" s="10" t="str">
        <f ca="1">IFERROR(INDEX(MAESTRO!L:L,_xludf.AGGREGATE(15,6,ROW(MAESTRO!$B$3:$B$1000)/((MAESTRO!$B$3:$B$1000="MILITARES")*(UPPER(MAESTRO!$L$3:$L$1000)="CONFIRMADO")),ROWS($A$3:A135))),"")</f>
        <v/>
      </c>
      <c r="M135" s="10" t="str">
        <f ca="1">IFERROR(INDEX(MAESTRO!M:M,_xludf.AGGREGATE(15,6,ROW(MAESTRO!$B$3:$B$1000)/((MAESTRO!$B$3:$B$1000="MILITARES")*(UPPER(MAESTRO!$L$3:$L$1000)="CONFIRMADO")),ROWS($A$3:A135))),"")</f>
        <v/>
      </c>
      <c r="N135" s="10" t="str">
        <f ca="1">IFERROR(INDEX(MAESTRO!N:N,_xludf.AGGREGATE(15,6,ROW(MAESTRO!$B$3:$B$1000)/((MAESTRO!$B$3:$B$1000="MILITARES")*(UPPER(MAESTRO!$L$3:$L$1000)="CONFIRMADO")),ROWS($A$3:A135))),"")</f>
        <v/>
      </c>
      <c r="O135" s="10" t="str">
        <f ca="1">IFERROR(INDEX(MAESTRO!O:O,_xludf.AGGREGATE(15,6,ROW(MAESTRO!$B$3:$B$1000)/((MAESTRO!$B$3:$B$1000="MILITARES")*(UPPER(MAESTRO!$L$3:$L$1000)="CONFIRMADO")),ROWS($A$3:A135))),"")</f>
        <v/>
      </c>
      <c r="P135" s="10" t="str">
        <f ca="1">IFERROR(INDEX(MAESTRO!P:P,_xludf.AGGREGATE(15,6,ROW(MAESTRO!$B$3:$B$1000)/((MAESTRO!$B$3:$B$1000="MILITARES")*(UPPER(MAESTRO!$L$3:$L$1000)="CONFIRMADO")),ROWS($A$3:A135))),"")</f>
        <v/>
      </c>
      <c r="Q135" s="10" t="str">
        <f ca="1">IFERROR(INDEX(MAESTRO!Q:Q,_xludf.AGGREGATE(15,6,ROW(MAESTRO!$B$3:$B$1000)/((MAESTRO!$B$3:$B$1000="MILITARES")*(UPPER(MAESTRO!$L$3:$L$1000)="CONFIRMADO")),ROWS($A$3:A135))),"")</f>
        <v/>
      </c>
      <c r="R135" s="10" t="str">
        <f ca="1">IFERROR(INDEX(MAESTRO!R:R,_xludf.AGGREGATE(15,6,ROW(MAESTRO!$B$3:$B$1000)/((MAESTRO!$B$3:$B$1000="MILITARES")*(UPPER(MAESTRO!$L$3:$L$1000)="CONFIRMADO")),ROWS($A$3:A135))),"")</f>
        <v/>
      </c>
      <c r="S135" s="10" t="str">
        <f ca="1">IFERROR(INDEX(MAESTRO!S:S,_xludf.AGGREGATE(15,6,ROW(MAESTRO!$B$3:$B$1000)/((MAESTRO!$B$3:$B$1000="MILITARES")*(UPPER(MAESTRO!$L$3:$L$1000)="CONFIRMADO")),ROWS($A$3:A135))),"")</f>
        <v/>
      </c>
      <c r="T135" s="10" t="str">
        <f ca="1">IFERROR(INDEX(MAESTRO!T:T,_xludf.AGGREGATE(15,6,ROW(MAESTRO!$B$3:$B$1000)/((MAESTRO!$B$3:$B$1000="MILITARES")*(UPPER(MAESTRO!$L$3:$L$1000)="CONFIRMADO")),ROWS($A$3:A135))),"")</f>
        <v/>
      </c>
      <c r="U135" s="10" t="str">
        <f ca="1">IFERROR(INDEX(MAESTRO!U:U,_xludf.AGGREGATE(15,6,ROW(MAESTRO!$B$3:$B$1000)/((MAESTRO!$B$3:$B$1000="MILITARES")*(UPPER(MAESTRO!$L$3:$L$1000)="CONFIRMADO")),ROWS($A$3:A135))),"")</f>
        <v/>
      </c>
      <c r="V135" s="10" t="str">
        <f ca="1">IFERROR(INDEX(MAESTRO!V:V,_xludf.AGGREGATE(15,6,ROW(MAESTRO!$B$3:$B$1000)/((MAESTRO!$B$3:$B$1000="MILITARES")*(UPPER(MAESTRO!$L$3:$L$1000)="CONFIRMADO")),ROWS($A$3:A135))),"")</f>
        <v/>
      </c>
      <c r="W135" s="10" t="str">
        <f ca="1">IFERROR(INDEX(MAESTRO!W:W,_xludf.AGGREGATE(15,6,ROW(MAESTRO!$B$3:$B$1000)/((MAESTRO!$B$3:$B$1000="MILITARES")*(UPPER(MAESTRO!$L$3:$L$1000)="CONFIRMADO")),ROWS($A$3:A135))),"")</f>
        <v/>
      </c>
      <c r="X135" s="10" t="str">
        <f ca="1">IFERROR(INDEX(MAESTRO!X:X,_xludf.AGGREGATE(15,6,ROW(MAESTRO!$B$3:$B$1000)/((MAESTRO!$B$3:$B$1000="MILITARES")*(UPPER(MAESTRO!$L$3:$L$1000)="CONFIRMADO")),ROWS($A$3:A135))),"")</f>
        <v/>
      </c>
    </row>
    <row r="136" spans="1:24" ht="22.05" customHeight="1">
      <c r="A136" s="15" t="str">
        <f ca="1">IFERROR(INDEX(MAESTRO!A:A,_xludf.AGGREGATE(15,6,ROW(MAESTRO!$B$3:$B$1000)/((MAESTRO!$B$3:$B$1000="MILITARES")*(UPPER(MAESTRO!$L$3:$L$1000)="CONFIRMADO")),ROWS($A$3:A136))),"")</f>
        <v/>
      </c>
      <c r="B136" s="15" t="str">
        <f ca="1">IFERROR(INDEX(MAESTRO!B:B,_xludf.AGGREGATE(15,6,ROW(MAESTRO!$B$3:$B$1000)/((MAESTRO!$B$3:$B$1000="MILITARES")*(UPPER(MAESTRO!$L$3:$L$1000)="CONFIRMADO")),ROWS($A$3:A136))),"")</f>
        <v/>
      </c>
      <c r="C136" s="15" t="str">
        <f ca="1">IFERROR(INDEX(MAESTRO!C:C,_xludf.AGGREGATE(15,6,ROW(MAESTRO!$B$3:$B$1000)/((MAESTRO!$B$3:$B$1000="MILITARES")*(UPPER(MAESTRO!$L$3:$L$1000)="CONFIRMADO")),ROWS($A$3:A136))),"")</f>
        <v/>
      </c>
      <c r="D136" s="15" t="str">
        <f ca="1">IFERROR(INDEX(MAESTRO!D:D,_xludf.AGGREGATE(15,6,ROW(MAESTRO!$B$3:$B$1000)/((MAESTRO!$B$3:$B$1000="MILITARES")*(UPPER(MAESTRO!$L$3:$L$1000)="CONFIRMADO")),ROWS($A$3:A136))),"")</f>
        <v/>
      </c>
      <c r="E136" s="15" t="str">
        <f ca="1">IFERROR(INDEX(MAESTRO!E:E,_xludf.AGGREGATE(15,6,ROW(MAESTRO!$B$3:$B$1000)/((MAESTRO!$B$3:$B$1000="MILITARES")*(UPPER(MAESTRO!$L$3:$L$1000)="CONFIRMADO")),ROWS($A$3:A136))),"")</f>
        <v/>
      </c>
      <c r="F136" s="15" t="str">
        <f ca="1">IFERROR(INDEX(MAESTRO!F:F,_xludf.AGGREGATE(15,6,ROW(MAESTRO!$B$3:$B$1000)/((MAESTRO!$B$3:$B$1000="MILITARES")*(UPPER(MAESTRO!$L$3:$L$1000)="CONFIRMADO")),ROWS($A$3:A136))),"")</f>
        <v/>
      </c>
      <c r="G136" s="15" t="str">
        <f ca="1">IFERROR(INDEX(MAESTRO!G:G,_xludf.AGGREGATE(15,6,ROW(MAESTRO!$B$3:$B$1000)/((MAESTRO!$B$3:$B$1000="MILITARES")*(UPPER(MAESTRO!$L$3:$L$1000)="CONFIRMADO")),ROWS($A$3:A136))),"")</f>
        <v/>
      </c>
      <c r="H136" s="15" t="str">
        <f ca="1">IFERROR(INDEX(MAESTRO!H:H,_xludf.AGGREGATE(15,6,ROW(MAESTRO!$B$3:$B$1000)/((MAESTRO!$B$3:$B$1000="MILITARES")*(UPPER(MAESTRO!$L$3:$L$1000)="CONFIRMADO")),ROWS($A$3:A136))),"")</f>
        <v/>
      </c>
      <c r="I136" s="15" t="str">
        <f ca="1">IFERROR(INDEX(MAESTRO!I:I,_xludf.AGGREGATE(15,6,ROW(MAESTRO!$B$3:$B$1000)/((MAESTRO!$B$3:$B$1000="MILITARES")*(UPPER(MAESTRO!$L$3:$L$1000)="CONFIRMADO")),ROWS($A$3:A136))),"")</f>
        <v/>
      </c>
      <c r="J136" s="15" t="str">
        <f ca="1">IFERROR(INDEX(MAESTRO!J:J,_xludf.AGGREGATE(15,6,ROW(MAESTRO!$B$3:$B$1000)/((MAESTRO!$B$3:$B$1000="MILITARES")*(UPPER(MAESTRO!$L$3:$L$1000)="CONFIRMADO")),ROWS($A$3:A136))),"")</f>
        <v/>
      </c>
      <c r="K136" s="15" t="str">
        <f ca="1">IFERROR(INDEX(MAESTRO!K:K,_xludf.AGGREGATE(15,6,ROW(MAESTRO!$B$3:$B$1000)/((MAESTRO!$B$3:$B$1000="MILITARES")*(UPPER(MAESTRO!$L$3:$L$1000)="CONFIRMADO")),ROWS($A$3:A136))),"")</f>
        <v/>
      </c>
      <c r="L136" s="15" t="str">
        <f ca="1">IFERROR(INDEX(MAESTRO!L:L,_xludf.AGGREGATE(15,6,ROW(MAESTRO!$B$3:$B$1000)/((MAESTRO!$B$3:$B$1000="MILITARES")*(UPPER(MAESTRO!$L$3:$L$1000)="CONFIRMADO")),ROWS($A$3:A136))),"")</f>
        <v/>
      </c>
      <c r="M136" s="15" t="str">
        <f ca="1">IFERROR(INDEX(MAESTRO!M:M,_xludf.AGGREGATE(15,6,ROW(MAESTRO!$B$3:$B$1000)/((MAESTRO!$B$3:$B$1000="MILITARES")*(UPPER(MAESTRO!$L$3:$L$1000)="CONFIRMADO")),ROWS($A$3:A136))),"")</f>
        <v/>
      </c>
      <c r="N136" s="15" t="str">
        <f ca="1">IFERROR(INDEX(MAESTRO!N:N,_xludf.AGGREGATE(15,6,ROW(MAESTRO!$B$3:$B$1000)/((MAESTRO!$B$3:$B$1000="MILITARES")*(UPPER(MAESTRO!$L$3:$L$1000)="CONFIRMADO")),ROWS($A$3:A136))),"")</f>
        <v/>
      </c>
      <c r="O136" s="15" t="str">
        <f ca="1">IFERROR(INDEX(MAESTRO!O:O,_xludf.AGGREGATE(15,6,ROW(MAESTRO!$B$3:$B$1000)/((MAESTRO!$B$3:$B$1000="MILITARES")*(UPPER(MAESTRO!$L$3:$L$1000)="CONFIRMADO")),ROWS($A$3:A136))),"")</f>
        <v/>
      </c>
      <c r="P136" s="15" t="str">
        <f ca="1">IFERROR(INDEX(MAESTRO!P:P,_xludf.AGGREGATE(15,6,ROW(MAESTRO!$B$3:$B$1000)/((MAESTRO!$B$3:$B$1000="MILITARES")*(UPPER(MAESTRO!$L$3:$L$1000)="CONFIRMADO")),ROWS($A$3:A136))),"")</f>
        <v/>
      </c>
      <c r="Q136" s="15" t="str">
        <f ca="1">IFERROR(INDEX(MAESTRO!Q:Q,_xludf.AGGREGATE(15,6,ROW(MAESTRO!$B$3:$B$1000)/((MAESTRO!$B$3:$B$1000="MILITARES")*(UPPER(MAESTRO!$L$3:$L$1000)="CONFIRMADO")),ROWS($A$3:A136))),"")</f>
        <v/>
      </c>
      <c r="R136" s="15" t="str">
        <f ca="1">IFERROR(INDEX(MAESTRO!R:R,_xludf.AGGREGATE(15,6,ROW(MAESTRO!$B$3:$B$1000)/((MAESTRO!$B$3:$B$1000="MILITARES")*(UPPER(MAESTRO!$L$3:$L$1000)="CONFIRMADO")),ROWS($A$3:A136))),"")</f>
        <v/>
      </c>
      <c r="S136" s="15" t="str">
        <f ca="1">IFERROR(INDEX(MAESTRO!S:S,_xludf.AGGREGATE(15,6,ROW(MAESTRO!$B$3:$B$1000)/((MAESTRO!$B$3:$B$1000="MILITARES")*(UPPER(MAESTRO!$L$3:$L$1000)="CONFIRMADO")),ROWS($A$3:A136))),"")</f>
        <v/>
      </c>
      <c r="T136" s="15" t="str">
        <f ca="1">IFERROR(INDEX(MAESTRO!T:T,_xludf.AGGREGATE(15,6,ROW(MAESTRO!$B$3:$B$1000)/((MAESTRO!$B$3:$B$1000="MILITARES")*(UPPER(MAESTRO!$L$3:$L$1000)="CONFIRMADO")),ROWS($A$3:A136))),"")</f>
        <v/>
      </c>
      <c r="U136" s="15" t="str">
        <f ca="1">IFERROR(INDEX(MAESTRO!U:U,_xludf.AGGREGATE(15,6,ROW(MAESTRO!$B$3:$B$1000)/((MAESTRO!$B$3:$B$1000="MILITARES")*(UPPER(MAESTRO!$L$3:$L$1000)="CONFIRMADO")),ROWS($A$3:A136))),"")</f>
        <v/>
      </c>
      <c r="V136" s="15" t="str">
        <f ca="1">IFERROR(INDEX(MAESTRO!V:V,_xludf.AGGREGATE(15,6,ROW(MAESTRO!$B$3:$B$1000)/((MAESTRO!$B$3:$B$1000="MILITARES")*(UPPER(MAESTRO!$L$3:$L$1000)="CONFIRMADO")),ROWS($A$3:A136))),"")</f>
        <v/>
      </c>
      <c r="W136" s="15" t="str">
        <f ca="1">IFERROR(INDEX(MAESTRO!W:W,_xludf.AGGREGATE(15,6,ROW(MAESTRO!$B$3:$B$1000)/((MAESTRO!$B$3:$B$1000="MILITARES")*(UPPER(MAESTRO!$L$3:$L$1000)="CONFIRMADO")),ROWS($A$3:A136))),"")</f>
        <v/>
      </c>
      <c r="X136" s="15" t="str">
        <f ca="1">IFERROR(INDEX(MAESTRO!X:X,_xludf.AGGREGATE(15,6,ROW(MAESTRO!$B$3:$B$1000)/((MAESTRO!$B$3:$B$1000="MILITARES")*(UPPER(MAESTRO!$L$3:$L$1000)="CONFIRMADO")),ROWS($A$3:A136))),"")</f>
        <v/>
      </c>
    </row>
    <row r="137" spans="1:24" ht="22.05" customHeight="1">
      <c r="A137" s="10" t="str">
        <f ca="1">IFERROR(INDEX(MAESTRO!A:A,_xludf.AGGREGATE(15,6,ROW(MAESTRO!$B$3:$B$1000)/((MAESTRO!$B$3:$B$1000="MILITARES")*(UPPER(MAESTRO!$L$3:$L$1000)="CONFIRMADO")),ROWS($A$3:A137))),"")</f>
        <v/>
      </c>
      <c r="B137" s="10" t="str">
        <f ca="1">IFERROR(INDEX(MAESTRO!B:B,_xludf.AGGREGATE(15,6,ROW(MAESTRO!$B$3:$B$1000)/((MAESTRO!$B$3:$B$1000="MILITARES")*(UPPER(MAESTRO!$L$3:$L$1000)="CONFIRMADO")),ROWS($A$3:A137))),"")</f>
        <v/>
      </c>
      <c r="C137" s="10" t="str">
        <f ca="1">IFERROR(INDEX(MAESTRO!C:C,_xludf.AGGREGATE(15,6,ROW(MAESTRO!$B$3:$B$1000)/((MAESTRO!$B$3:$B$1000="MILITARES")*(UPPER(MAESTRO!$L$3:$L$1000)="CONFIRMADO")),ROWS($A$3:A137))),"")</f>
        <v/>
      </c>
      <c r="D137" s="10" t="str">
        <f ca="1">IFERROR(INDEX(MAESTRO!D:D,_xludf.AGGREGATE(15,6,ROW(MAESTRO!$B$3:$B$1000)/((MAESTRO!$B$3:$B$1000="MILITARES")*(UPPER(MAESTRO!$L$3:$L$1000)="CONFIRMADO")),ROWS($A$3:A137))),"")</f>
        <v/>
      </c>
      <c r="E137" s="10" t="str">
        <f ca="1">IFERROR(INDEX(MAESTRO!E:E,_xludf.AGGREGATE(15,6,ROW(MAESTRO!$B$3:$B$1000)/((MAESTRO!$B$3:$B$1000="MILITARES")*(UPPER(MAESTRO!$L$3:$L$1000)="CONFIRMADO")),ROWS($A$3:A137))),"")</f>
        <v/>
      </c>
      <c r="F137" s="10" t="str">
        <f ca="1">IFERROR(INDEX(MAESTRO!F:F,_xludf.AGGREGATE(15,6,ROW(MAESTRO!$B$3:$B$1000)/((MAESTRO!$B$3:$B$1000="MILITARES")*(UPPER(MAESTRO!$L$3:$L$1000)="CONFIRMADO")),ROWS($A$3:A137))),"")</f>
        <v/>
      </c>
      <c r="G137" s="10" t="str">
        <f ca="1">IFERROR(INDEX(MAESTRO!G:G,_xludf.AGGREGATE(15,6,ROW(MAESTRO!$B$3:$B$1000)/((MAESTRO!$B$3:$B$1000="MILITARES")*(UPPER(MAESTRO!$L$3:$L$1000)="CONFIRMADO")),ROWS($A$3:A137))),"")</f>
        <v/>
      </c>
      <c r="H137" s="10" t="str">
        <f ca="1">IFERROR(INDEX(MAESTRO!H:H,_xludf.AGGREGATE(15,6,ROW(MAESTRO!$B$3:$B$1000)/((MAESTRO!$B$3:$B$1000="MILITARES")*(UPPER(MAESTRO!$L$3:$L$1000)="CONFIRMADO")),ROWS($A$3:A137))),"")</f>
        <v/>
      </c>
      <c r="I137" s="10" t="str">
        <f ca="1">IFERROR(INDEX(MAESTRO!I:I,_xludf.AGGREGATE(15,6,ROW(MAESTRO!$B$3:$B$1000)/((MAESTRO!$B$3:$B$1000="MILITARES")*(UPPER(MAESTRO!$L$3:$L$1000)="CONFIRMADO")),ROWS($A$3:A137))),"")</f>
        <v/>
      </c>
      <c r="J137" s="10" t="str">
        <f ca="1">IFERROR(INDEX(MAESTRO!J:J,_xludf.AGGREGATE(15,6,ROW(MAESTRO!$B$3:$B$1000)/((MAESTRO!$B$3:$B$1000="MILITARES")*(UPPER(MAESTRO!$L$3:$L$1000)="CONFIRMADO")),ROWS($A$3:A137))),"")</f>
        <v/>
      </c>
      <c r="K137" s="10" t="str">
        <f ca="1">IFERROR(INDEX(MAESTRO!K:K,_xludf.AGGREGATE(15,6,ROW(MAESTRO!$B$3:$B$1000)/((MAESTRO!$B$3:$B$1000="MILITARES")*(UPPER(MAESTRO!$L$3:$L$1000)="CONFIRMADO")),ROWS($A$3:A137))),"")</f>
        <v/>
      </c>
      <c r="L137" s="10" t="str">
        <f ca="1">IFERROR(INDEX(MAESTRO!L:L,_xludf.AGGREGATE(15,6,ROW(MAESTRO!$B$3:$B$1000)/((MAESTRO!$B$3:$B$1000="MILITARES")*(UPPER(MAESTRO!$L$3:$L$1000)="CONFIRMADO")),ROWS($A$3:A137))),"")</f>
        <v/>
      </c>
      <c r="M137" s="10" t="str">
        <f ca="1">IFERROR(INDEX(MAESTRO!M:M,_xludf.AGGREGATE(15,6,ROW(MAESTRO!$B$3:$B$1000)/((MAESTRO!$B$3:$B$1000="MILITARES")*(UPPER(MAESTRO!$L$3:$L$1000)="CONFIRMADO")),ROWS($A$3:A137))),"")</f>
        <v/>
      </c>
      <c r="N137" s="10" t="str">
        <f ca="1">IFERROR(INDEX(MAESTRO!N:N,_xludf.AGGREGATE(15,6,ROW(MAESTRO!$B$3:$B$1000)/((MAESTRO!$B$3:$B$1000="MILITARES")*(UPPER(MAESTRO!$L$3:$L$1000)="CONFIRMADO")),ROWS($A$3:A137))),"")</f>
        <v/>
      </c>
      <c r="O137" s="10" t="str">
        <f ca="1">IFERROR(INDEX(MAESTRO!O:O,_xludf.AGGREGATE(15,6,ROW(MAESTRO!$B$3:$B$1000)/((MAESTRO!$B$3:$B$1000="MILITARES")*(UPPER(MAESTRO!$L$3:$L$1000)="CONFIRMADO")),ROWS($A$3:A137))),"")</f>
        <v/>
      </c>
      <c r="P137" s="10" t="str">
        <f ca="1">IFERROR(INDEX(MAESTRO!P:P,_xludf.AGGREGATE(15,6,ROW(MAESTRO!$B$3:$B$1000)/((MAESTRO!$B$3:$B$1000="MILITARES")*(UPPER(MAESTRO!$L$3:$L$1000)="CONFIRMADO")),ROWS($A$3:A137))),"")</f>
        <v/>
      </c>
      <c r="Q137" s="10" t="str">
        <f ca="1">IFERROR(INDEX(MAESTRO!Q:Q,_xludf.AGGREGATE(15,6,ROW(MAESTRO!$B$3:$B$1000)/((MAESTRO!$B$3:$B$1000="MILITARES")*(UPPER(MAESTRO!$L$3:$L$1000)="CONFIRMADO")),ROWS($A$3:A137))),"")</f>
        <v/>
      </c>
      <c r="R137" s="10" t="str">
        <f ca="1">IFERROR(INDEX(MAESTRO!R:R,_xludf.AGGREGATE(15,6,ROW(MAESTRO!$B$3:$B$1000)/((MAESTRO!$B$3:$B$1000="MILITARES")*(UPPER(MAESTRO!$L$3:$L$1000)="CONFIRMADO")),ROWS($A$3:A137))),"")</f>
        <v/>
      </c>
      <c r="S137" s="10" t="str">
        <f ca="1">IFERROR(INDEX(MAESTRO!S:S,_xludf.AGGREGATE(15,6,ROW(MAESTRO!$B$3:$B$1000)/((MAESTRO!$B$3:$B$1000="MILITARES")*(UPPER(MAESTRO!$L$3:$L$1000)="CONFIRMADO")),ROWS($A$3:A137))),"")</f>
        <v/>
      </c>
      <c r="T137" s="10" t="str">
        <f ca="1">IFERROR(INDEX(MAESTRO!T:T,_xludf.AGGREGATE(15,6,ROW(MAESTRO!$B$3:$B$1000)/((MAESTRO!$B$3:$B$1000="MILITARES")*(UPPER(MAESTRO!$L$3:$L$1000)="CONFIRMADO")),ROWS($A$3:A137))),"")</f>
        <v/>
      </c>
      <c r="U137" s="10" t="str">
        <f ca="1">IFERROR(INDEX(MAESTRO!U:U,_xludf.AGGREGATE(15,6,ROW(MAESTRO!$B$3:$B$1000)/((MAESTRO!$B$3:$B$1000="MILITARES")*(UPPER(MAESTRO!$L$3:$L$1000)="CONFIRMADO")),ROWS($A$3:A137))),"")</f>
        <v/>
      </c>
      <c r="V137" s="10" t="str">
        <f ca="1">IFERROR(INDEX(MAESTRO!V:V,_xludf.AGGREGATE(15,6,ROW(MAESTRO!$B$3:$B$1000)/((MAESTRO!$B$3:$B$1000="MILITARES")*(UPPER(MAESTRO!$L$3:$L$1000)="CONFIRMADO")),ROWS($A$3:A137))),"")</f>
        <v/>
      </c>
      <c r="W137" s="10" t="str">
        <f ca="1">IFERROR(INDEX(MAESTRO!W:W,_xludf.AGGREGATE(15,6,ROW(MAESTRO!$B$3:$B$1000)/((MAESTRO!$B$3:$B$1000="MILITARES")*(UPPER(MAESTRO!$L$3:$L$1000)="CONFIRMADO")),ROWS($A$3:A137))),"")</f>
        <v/>
      </c>
      <c r="X137" s="10" t="str">
        <f ca="1">IFERROR(INDEX(MAESTRO!X:X,_xludf.AGGREGATE(15,6,ROW(MAESTRO!$B$3:$B$1000)/((MAESTRO!$B$3:$B$1000="MILITARES")*(UPPER(MAESTRO!$L$3:$L$1000)="CONFIRMADO")),ROWS($A$3:A137))),"")</f>
        <v/>
      </c>
    </row>
    <row r="138" spans="1:24" ht="22.05" customHeight="1">
      <c r="A138" s="15" t="str">
        <f ca="1">IFERROR(INDEX(MAESTRO!A:A,_xludf.AGGREGATE(15,6,ROW(MAESTRO!$B$3:$B$1000)/((MAESTRO!$B$3:$B$1000="MILITARES")*(UPPER(MAESTRO!$L$3:$L$1000)="CONFIRMADO")),ROWS($A$3:A138))),"")</f>
        <v/>
      </c>
      <c r="B138" s="15" t="str">
        <f ca="1">IFERROR(INDEX(MAESTRO!B:B,_xludf.AGGREGATE(15,6,ROW(MAESTRO!$B$3:$B$1000)/((MAESTRO!$B$3:$B$1000="MILITARES")*(UPPER(MAESTRO!$L$3:$L$1000)="CONFIRMADO")),ROWS($A$3:A138))),"")</f>
        <v/>
      </c>
      <c r="C138" s="15" t="str">
        <f ca="1">IFERROR(INDEX(MAESTRO!C:C,_xludf.AGGREGATE(15,6,ROW(MAESTRO!$B$3:$B$1000)/((MAESTRO!$B$3:$B$1000="MILITARES")*(UPPER(MAESTRO!$L$3:$L$1000)="CONFIRMADO")),ROWS($A$3:A138))),"")</f>
        <v/>
      </c>
      <c r="D138" s="15" t="str">
        <f ca="1">IFERROR(INDEX(MAESTRO!D:D,_xludf.AGGREGATE(15,6,ROW(MAESTRO!$B$3:$B$1000)/((MAESTRO!$B$3:$B$1000="MILITARES")*(UPPER(MAESTRO!$L$3:$L$1000)="CONFIRMADO")),ROWS($A$3:A138))),"")</f>
        <v/>
      </c>
      <c r="E138" s="15" t="str">
        <f ca="1">IFERROR(INDEX(MAESTRO!E:E,_xludf.AGGREGATE(15,6,ROW(MAESTRO!$B$3:$B$1000)/((MAESTRO!$B$3:$B$1000="MILITARES")*(UPPER(MAESTRO!$L$3:$L$1000)="CONFIRMADO")),ROWS($A$3:A138))),"")</f>
        <v/>
      </c>
      <c r="F138" s="15" t="str">
        <f ca="1">IFERROR(INDEX(MAESTRO!F:F,_xludf.AGGREGATE(15,6,ROW(MAESTRO!$B$3:$B$1000)/((MAESTRO!$B$3:$B$1000="MILITARES")*(UPPER(MAESTRO!$L$3:$L$1000)="CONFIRMADO")),ROWS($A$3:A138))),"")</f>
        <v/>
      </c>
      <c r="G138" s="15" t="str">
        <f ca="1">IFERROR(INDEX(MAESTRO!G:G,_xludf.AGGREGATE(15,6,ROW(MAESTRO!$B$3:$B$1000)/((MAESTRO!$B$3:$B$1000="MILITARES")*(UPPER(MAESTRO!$L$3:$L$1000)="CONFIRMADO")),ROWS($A$3:A138))),"")</f>
        <v/>
      </c>
      <c r="H138" s="15" t="str">
        <f ca="1">IFERROR(INDEX(MAESTRO!H:H,_xludf.AGGREGATE(15,6,ROW(MAESTRO!$B$3:$B$1000)/((MAESTRO!$B$3:$B$1000="MILITARES")*(UPPER(MAESTRO!$L$3:$L$1000)="CONFIRMADO")),ROWS($A$3:A138))),"")</f>
        <v/>
      </c>
      <c r="I138" s="15" t="str">
        <f ca="1">IFERROR(INDEX(MAESTRO!I:I,_xludf.AGGREGATE(15,6,ROW(MAESTRO!$B$3:$B$1000)/((MAESTRO!$B$3:$B$1000="MILITARES")*(UPPER(MAESTRO!$L$3:$L$1000)="CONFIRMADO")),ROWS($A$3:A138))),"")</f>
        <v/>
      </c>
      <c r="J138" s="15" t="str">
        <f ca="1">IFERROR(INDEX(MAESTRO!J:J,_xludf.AGGREGATE(15,6,ROW(MAESTRO!$B$3:$B$1000)/((MAESTRO!$B$3:$B$1000="MILITARES")*(UPPER(MAESTRO!$L$3:$L$1000)="CONFIRMADO")),ROWS($A$3:A138))),"")</f>
        <v/>
      </c>
      <c r="K138" s="15" t="str">
        <f ca="1">IFERROR(INDEX(MAESTRO!K:K,_xludf.AGGREGATE(15,6,ROW(MAESTRO!$B$3:$B$1000)/((MAESTRO!$B$3:$B$1000="MILITARES")*(UPPER(MAESTRO!$L$3:$L$1000)="CONFIRMADO")),ROWS($A$3:A138))),"")</f>
        <v/>
      </c>
      <c r="L138" s="15" t="str">
        <f ca="1">IFERROR(INDEX(MAESTRO!L:L,_xludf.AGGREGATE(15,6,ROW(MAESTRO!$B$3:$B$1000)/((MAESTRO!$B$3:$B$1000="MILITARES")*(UPPER(MAESTRO!$L$3:$L$1000)="CONFIRMADO")),ROWS($A$3:A138))),"")</f>
        <v/>
      </c>
      <c r="M138" s="15" t="str">
        <f ca="1">IFERROR(INDEX(MAESTRO!M:M,_xludf.AGGREGATE(15,6,ROW(MAESTRO!$B$3:$B$1000)/((MAESTRO!$B$3:$B$1000="MILITARES")*(UPPER(MAESTRO!$L$3:$L$1000)="CONFIRMADO")),ROWS($A$3:A138))),"")</f>
        <v/>
      </c>
      <c r="N138" s="15" t="str">
        <f ca="1">IFERROR(INDEX(MAESTRO!N:N,_xludf.AGGREGATE(15,6,ROW(MAESTRO!$B$3:$B$1000)/((MAESTRO!$B$3:$B$1000="MILITARES")*(UPPER(MAESTRO!$L$3:$L$1000)="CONFIRMADO")),ROWS($A$3:A138))),"")</f>
        <v/>
      </c>
      <c r="O138" s="15" t="str">
        <f ca="1">IFERROR(INDEX(MAESTRO!O:O,_xludf.AGGREGATE(15,6,ROW(MAESTRO!$B$3:$B$1000)/((MAESTRO!$B$3:$B$1000="MILITARES")*(UPPER(MAESTRO!$L$3:$L$1000)="CONFIRMADO")),ROWS($A$3:A138))),"")</f>
        <v/>
      </c>
      <c r="P138" s="15" t="str">
        <f ca="1">IFERROR(INDEX(MAESTRO!P:P,_xludf.AGGREGATE(15,6,ROW(MAESTRO!$B$3:$B$1000)/((MAESTRO!$B$3:$B$1000="MILITARES")*(UPPER(MAESTRO!$L$3:$L$1000)="CONFIRMADO")),ROWS($A$3:A138))),"")</f>
        <v/>
      </c>
      <c r="Q138" s="15" t="str">
        <f ca="1">IFERROR(INDEX(MAESTRO!Q:Q,_xludf.AGGREGATE(15,6,ROW(MAESTRO!$B$3:$B$1000)/((MAESTRO!$B$3:$B$1000="MILITARES")*(UPPER(MAESTRO!$L$3:$L$1000)="CONFIRMADO")),ROWS($A$3:A138))),"")</f>
        <v/>
      </c>
      <c r="R138" s="15" t="str">
        <f ca="1">IFERROR(INDEX(MAESTRO!R:R,_xludf.AGGREGATE(15,6,ROW(MAESTRO!$B$3:$B$1000)/((MAESTRO!$B$3:$B$1000="MILITARES")*(UPPER(MAESTRO!$L$3:$L$1000)="CONFIRMADO")),ROWS($A$3:A138))),"")</f>
        <v/>
      </c>
      <c r="S138" s="15" t="str">
        <f ca="1">IFERROR(INDEX(MAESTRO!S:S,_xludf.AGGREGATE(15,6,ROW(MAESTRO!$B$3:$B$1000)/((MAESTRO!$B$3:$B$1000="MILITARES")*(UPPER(MAESTRO!$L$3:$L$1000)="CONFIRMADO")),ROWS($A$3:A138))),"")</f>
        <v/>
      </c>
      <c r="T138" s="15" t="str">
        <f ca="1">IFERROR(INDEX(MAESTRO!T:T,_xludf.AGGREGATE(15,6,ROW(MAESTRO!$B$3:$B$1000)/((MAESTRO!$B$3:$B$1000="MILITARES")*(UPPER(MAESTRO!$L$3:$L$1000)="CONFIRMADO")),ROWS($A$3:A138))),"")</f>
        <v/>
      </c>
      <c r="U138" s="15" t="str">
        <f ca="1">IFERROR(INDEX(MAESTRO!U:U,_xludf.AGGREGATE(15,6,ROW(MAESTRO!$B$3:$B$1000)/((MAESTRO!$B$3:$B$1000="MILITARES")*(UPPER(MAESTRO!$L$3:$L$1000)="CONFIRMADO")),ROWS($A$3:A138))),"")</f>
        <v/>
      </c>
      <c r="V138" s="15" t="str">
        <f ca="1">IFERROR(INDEX(MAESTRO!V:V,_xludf.AGGREGATE(15,6,ROW(MAESTRO!$B$3:$B$1000)/((MAESTRO!$B$3:$B$1000="MILITARES")*(UPPER(MAESTRO!$L$3:$L$1000)="CONFIRMADO")),ROWS($A$3:A138))),"")</f>
        <v/>
      </c>
      <c r="W138" s="15" t="str">
        <f ca="1">IFERROR(INDEX(MAESTRO!W:W,_xludf.AGGREGATE(15,6,ROW(MAESTRO!$B$3:$B$1000)/((MAESTRO!$B$3:$B$1000="MILITARES")*(UPPER(MAESTRO!$L$3:$L$1000)="CONFIRMADO")),ROWS($A$3:A138))),"")</f>
        <v/>
      </c>
      <c r="X138" s="15" t="str">
        <f ca="1">IFERROR(INDEX(MAESTRO!X:X,_xludf.AGGREGATE(15,6,ROW(MAESTRO!$B$3:$B$1000)/((MAESTRO!$B$3:$B$1000="MILITARES")*(UPPER(MAESTRO!$L$3:$L$1000)="CONFIRMADO")),ROWS($A$3:A138))),"")</f>
        <v/>
      </c>
    </row>
    <row r="139" spans="1:24" ht="22.05" customHeight="1">
      <c r="A139" s="10" t="str">
        <f ca="1">IFERROR(INDEX(MAESTRO!A:A,_xludf.AGGREGATE(15,6,ROW(MAESTRO!$B$3:$B$1000)/((MAESTRO!$B$3:$B$1000="MILITARES")*(UPPER(MAESTRO!$L$3:$L$1000)="CONFIRMADO")),ROWS($A$3:A139))),"")</f>
        <v/>
      </c>
      <c r="B139" s="10" t="str">
        <f ca="1">IFERROR(INDEX(MAESTRO!B:B,_xludf.AGGREGATE(15,6,ROW(MAESTRO!$B$3:$B$1000)/((MAESTRO!$B$3:$B$1000="MILITARES")*(UPPER(MAESTRO!$L$3:$L$1000)="CONFIRMADO")),ROWS($A$3:A139))),"")</f>
        <v/>
      </c>
      <c r="C139" s="10" t="str">
        <f ca="1">IFERROR(INDEX(MAESTRO!C:C,_xludf.AGGREGATE(15,6,ROW(MAESTRO!$B$3:$B$1000)/((MAESTRO!$B$3:$B$1000="MILITARES")*(UPPER(MAESTRO!$L$3:$L$1000)="CONFIRMADO")),ROWS($A$3:A139))),"")</f>
        <v/>
      </c>
      <c r="D139" s="10" t="str">
        <f ca="1">IFERROR(INDEX(MAESTRO!D:D,_xludf.AGGREGATE(15,6,ROW(MAESTRO!$B$3:$B$1000)/((MAESTRO!$B$3:$B$1000="MILITARES")*(UPPER(MAESTRO!$L$3:$L$1000)="CONFIRMADO")),ROWS($A$3:A139))),"")</f>
        <v/>
      </c>
      <c r="E139" s="10" t="str">
        <f ca="1">IFERROR(INDEX(MAESTRO!E:E,_xludf.AGGREGATE(15,6,ROW(MAESTRO!$B$3:$B$1000)/((MAESTRO!$B$3:$B$1000="MILITARES")*(UPPER(MAESTRO!$L$3:$L$1000)="CONFIRMADO")),ROWS($A$3:A139))),"")</f>
        <v/>
      </c>
      <c r="F139" s="10" t="str">
        <f ca="1">IFERROR(INDEX(MAESTRO!F:F,_xludf.AGGREGATE(15,6,ROW(MAESTRO!$B$3:$B$1000)/((MAESTRO!$B$3:$B$1000="MILITARES")*(UPPER(MAESTRO!$L$3:$L$1000)="CONFIRMADO")),ROWS($A$3:A139))),"")</f>
        <v/>
      </c>
      <c r="G139" s="10" t="str">
        <f ca="1">IFERROR(INDEX(MAESTRO!G:G,_xludf.AGGREGATE(15,6,ROW(MAESTRO!$B$3:$B$1000)/((MAESTRO!$B$3:$B$1000="MILITARES")*(UPPER(MAESTRO!$L$3:$L$1000)="CONFIRMADO")),ROWS($A$3:A139))),"")</f>
        <v/>
      </c>
      <c r="H139" s="10" t="str">
        <f ca="1">IFERROR(INDEX(MAESTRO!H:H,_xludf.AGGREGATE(15,6,ROW(MAESTRO!$B$3:$B$1000)/((MAESTRO!$B$3:$B$1000="MILITARES")*(UPPER(MAESTRO!$L$3:$L$1000)="CONFIRMADO")),ROWS($A$3:A139))),"")</f>
        <v/>
      </c>
      <c r="I139" s="10" t="str">
        <f ca="1">IFERROR(INDEX(MAESTRO!I:I,_xludf.AGGREGATE(15,6,ROW(MAESTRO!$B$3:$B$1000)/((MAESTRO!$B$3:$B$1000="MILITARES")*(UPPER(MAESTRO!$L$3:$L$1000)="CONFIRMADO")),ROWS($A$3:A139))),"")</f>
        <v/>
      </c>
      <c r="J139" s="10" t="str">
        <f ca="1">IFERROR(INDEX(MAESTRO!J:J,_xludf.AGGREGATE(15,6,ROW(MAESTRO!$B$3:$B$1000)/((MAESTRO!$B$3:$B$1000="MILITARES")*(UPPER(MAESTRO!$L$3:$L$1000)="CONFIRMADO")),ROWS($A$3:A139))),"")</f>
        <v/>
      </c>
      <c r="K139" s="10" t="str">
        <f ca="1">IFERROR(INDEX(MAESTRO!K:K,_xludf.AGGREGATE(15,6,ROW(MAESTRO!$B$3:$B$1000)/((MAESTRO!$B$3:$B$1000="MILITARES")*(UPPER(MAESTRO!$L$3:$L$1000)="CONFIRMADO")),ROWS($A$3:A139))),"")</f>
        <v/>
      </c>
      <c r="L139" s="10" t="str">
        <f ca="1">IFERROR(INDEX(MAESTRO!L:L,_xludf.AGGREGATE(15,6,ROW(MAESTRO!$B$3:$B$1000)/((MAESTRO!$B$3:$B$1000="MILITARES")*(UPPER(MAESTRO!$L$3:$L$1000)="CONFIRMADO")),ROWS($A$3:A139))),"")</f>
        <v/>
      </c>
      <c r="M139" s="10" t="str">
        <f ca="1">IFERROR(INDEX(MAESTRO!M:M,_xludf.AGGREGATE(15,6,ROW(MAESTRO!$B$3:$B$1000)/((MAESTRO!$B$3:$B$1000="MILITARES")*(UPPER(MAESTRO!$L$3:$L$1000)="CONFIRMADO")),ROWS($A$3:A139))),"")</f>
        <v/>
      </c>
      <c r="N139" s="10" t="str">
        <f ca="1">IFERROR(INDEX(MAESTRO!N:N,_xludf.AGGREGATE(15,6,ROW(MAESTRO!$B$3:$B$1000)/((MAESTRO!$B$3:$B$1000="MILITARES")*(UPPER(MAESTRO!$L$3:$L$1000)="CONFIRMADO")),ROWS($A$3:A139))),"")</f>
        <v/>
      </c>
      <c r="O139" s="10" t="str">
        <f ca="1">IFERROR(INDEX(MAESTRO!O:O,_xludf.AGGREGATE(15,6,ROW(MAESTRO!$B$3:$B$1000)/((MAESTRO!$B$3:$B$1000="MILITARES")*(UPPER(MAESTRO!$L$3:$L$1000)="CONFIRMADO")),ROWS($A$3:A139))),"")</f>
        <v/>
      </c>
      <c r="P139" s="10" t="str">
        <f ca="1">IFERROR(INDEX(MAESTRO!P:P,_xludf.AGGREGATE(15,6,ROW(MAESTRO!$B$3:$B$1000)/((MAESTRO!$B$3:$B$1000="MILITARES")*(UPPER(MAESTRO!$L$3:$L$1000)="CONFIRMADO")),ROWS($A$3:A139))),"")</f>
        <v/>
      </c>
      <c r="Q139" s="10" t="str">
        <f ca="1">IFERROR(INDEX(MAESTRO!Q:Q,_xludf.AGGREGATE(15,6,ROW(MAESTRO!$B$3:$B$1000)/((MAESTRO!$B$3:$B$1000="MILITARES")*(UPPER(MAESTRO!$L$3:$L$1000)="CONFIRMADO")),ROWS($A$3:A139))),"")</f>
        <v/>
      </c>
      <c r="R139" s="10" t="str">
        <f ca="1">IFERROR(INDEX(MAESTRO!R:R,_xludf.AGGREGATE(15,6,ROW(MAESTRO!$B$3:$B$1000)/((MAESTRO!$B$3:$B$1000="MILITARES")*(UPPER(MAESTRO!$L$3:$L$1000)="CONFIRMADO")),ROWS($A$3:A139))),"")</f>
        <v/>
      </c>
      <c r="S139" s="10" t="str">
        <f ca="1">IFERROR(INDEX(MAESTRO!S:S,_xludf.AGGREGATE(15,6,ROW(MAESTRO!$B$3:$B$1000)/((MAESTRO!$B$3:$B$1000="MILITARES")*(UPPER(MAESTRO!$L$3:$L$1000)="CONFIRMADO")),ROWS($A$3:A139))),"")</f>
        <v/>
      </c>
      <c r="T139" s="10" t="str">
        <f ca="1">IFERROR(INDEX(MAESTRO!T:T,_xludf.AGGREGATE(15,6,ROW(MAESTRO!$B$3:$B$1000)/((MAESTRO!$B$3:$B$1000="MILITARES")*(UPPER(MAESTRO!$L$3:$L$1000)="CONFIRMADO")),ROWS($A$3:A139))),"")</f>
        <v/>
      </c>
      <c r="U139" s="10" t="str">
        <f ca="1">IFERROR(INDEX(MAESTRO!U:U,_xludf.AGGREGATE(15,6,ROW(MAESTRO!$B$3:$B$1000)/((MAESTRO!$B$3:$B$1000="MILITARES")*(UPPER(MAESTRO!$L$3:$L$1000)="CONFIRMADO")),ROWS($A$3:A139))),"")</f>
        <v/>
      </c>
      <c r="V139" s="10" t="str">
        <f ca="1">IFERROR(INDEX(MAESTRO!V:V,_xludf.AGGREGATE(15,6,ROW(MAESTRO!$B$3:$B$1000)/((MAESTRO!$B$3:$B$1000="MILITARES")*(UPPER(MAESTRO!$L$3:$L$1000)="CONFIRMADO")),ROWS($A$3:A139))),"")</f>
        <v/>
      </c>
      <c r="W139" s="10" t="str">
        <f ca="1">IFERROR(INDEX(MAESTRO!W:W,_xludf.AGGREGATE(15,6,ROW(MAESTRO!$B$3:$B$1000)/((MAESTRO!$B$3:$B$1000="MILITARES")*(UPPER(MAESTRO!$L$3:$L$1000)="CONFIRMADO")),ROWS($A$3:A139))),"")</f>
        <v/>
      </c>
      <c r="X139" s="10" t="str">
        <f ca="1">IFERROR(INDEX(MAESTRO!X:X,_xludf.AGGREGATE(15,6,ROW(MAESTRO!$B$3:$B$1000)/((MAESTRO!$B$3:$B$1000="MILITARES")*(UPPER(MAESTRO!$L$3:$L$1000)="CONFIRMADO")),ROWS($A$3:A139))),"")</f>
        <v/>
      </c>
    </row>
    <row r="140" spans="1:24" ht="22.05" customHeight="1">
      <c r="A140" s="15" t="str">
        <f ca="1">IFERROR(INDEX(MAESTRO!A:A,_xludf.AGGREGATE(15,6,ROW(MAESTRO!$B$3:$B$1000)/((MAESTRO!$B$3:$B$1000="MILITARES")*(UPPER(MAESTRO!$L$3:$L$1000)="CONFIRMADO")),ROWS($A$3:A140))),"")</f>
        <v/>
      </c>
      <c r="B140" s="15" t="str">
        <f ca="1">IFERROR(INDEX(MAESTRO!B:B,_xludf.AGGREGATE(15,6,ROW(MAESTRO!$B$3:$B$1000)/((MAESTRO!$B$3:$B$1000="MILITARES")*(UPPER(MAESTRO!$L$3:$L$1000)="CONFIRMADO")),ROWS($A$3:A140))),"")</f>
        <v/>
      </c>
      <c r="C140" s="15" t="str">
        <f ca="1">IFERROR(INDEX(MAESTRO!C:C,_xludf.AGGREGATE(15,6,ROW(MAESTRO!$B$3:$B$1000)/((MAESTRO!$B$3:$B$1000="MILITARES")*(UPPER(MAESTRO!$L$3:$L$1000)="CONFIRMADO")),ROWS($A$3:A140))),"")</f>
        <v/>
      </c>
      <c r="D140" s="15" t="str">
        <f ca="1">IFERROR(INDEX(MAESTRO!D:D,_xludf.AGGREGATE(15,6,ROW(MAESTRO!$B$3:$B$1000)/((MAESTRO!$B$3:$B$1000="MILITARES")*(UPPER(MAESTRO!$L$3:$L$1000)="CONFIRMADO")),ROWS($A$3:A140))),"")</f>
        <v/>
      </c>
      <c r="E140" s="15" t="str">
        <f ca="1">IFERROR(INDEX(MAESTRO!E:E,_xludf.AGGREGATE(15,6,ROW(MAESTRO!$B$3:$B$1000)/((MAESTRO!$B$3:$B$1000="MILITARES")*(UPPER(MAESTRO!$L$3:$L$1000)="CONFIRMADO")),ROWS($A$3:A140))),"")</f>
        <v/>
      </c>
      <c r="F140" s="15" t="str">
        <f ca="1">IFERROR(INDEX(MAESTRO!F:F,_xludf.AGGREGATE(15,6,ROW(MAESTRO!$B$3:$B$1000)/((MAESTRO!$B$3:$B$1000="MILITARES")*(UPPER(MAESTRO!$L$3:$L$1000)="CONFIRMADO")),ROWS($A$3:A140))),"")</f>
        <v/>
      </c>
      <c r="G140" s="15" t="str">
        <f ca="1">IFERROR(INDEX(MAESTRO!G:G,_xludf.AGGREGATE(15,6,ROW(MAESTRO!$B$3:$B$1000)/((MAESTRO!$B$3:$B$1000="MILITARES")*(UPPER(MAESTRO!$L$3:$L$1000)="CONFIRMADO")),ROWS($A$3:A140))),"")</f>
        <v/>
      </c>
      <c r="H140" s="15" t="str">
        <f ca="1">IFERROR(INDEX(MAESTRO!H:H,_xludf.AGGREGATE(15,6,ROW(MAESTRO!$B$3:$B$1000)/((MAESTRO!$B$3:$B$1000="MILITARES")*(UPPER(MAESTRO!$L$3:$L$1000)="CONFIRMADO")),ROWS($A$3:A140))),"")</f>
        <v/>
      </c>
      <c r="I140" s="15" t="str">
        <f ca="1">IFERROR(INDEX(MAESTRO!I:I,_xludf.AGGREGATE(15,6,ROW(MAESTRO!$B$3:$B$1000)/((MAESTRO!$B$3:$B$1000="MILITARES")*(UPPER(MAESTRO!$L$3:$L$1000)="CONFIRMADO")),ROWS($A$3:A140))),"")</f>
        <v/>
      </c>
      <c r="J140" s="15" t="str">
        <f ca="1">IFERROR(INDEX(MAESTRO!J:J,_xludf.AGGREGATE(15,6,ROW(MAESTRO!$B$3:$B$1000)/((MAESTRO!$B$3:$B$1000="MILITARES")*(UPPER(MAESTRO!$L$3:$L$1000)="CONFIRMADO")),ROWS($A$3:A140))),"")</f>
        <v/>
      </c>
      <c r="K140" s="15" t="str">
        <f ca="1">IFERROR(INDEX(MAESTRO!K:K,_xludf.AGGREGATE(15,6,ROW(MAESTRO!$B$3:$B$1000)/((MAESTRO!$B$3:$B$1000="MILITARES")*(UPPER(MAESTRO!$L$3:$L$1000)="CONFIRMADO")),ROWS($A$3:A140))),"")</f>
        <v/>
      </c>
      <c r="L140" s="15" t="str">
        <f ca="1">IFERROR(INDEX(MAESTRO!L:L,_xludf.AGGREGATE(15,6,ROW(MAESTRO!$B$3:$B$1000)/((MAESTRO!$B$3:$B$1000="MILITARES")*(UPPER(MAESTRO!$L$3:$L$1000)="CONFIRMADO")),ROWS($A$3:A140))),"")</f>
        <v/>
      </c>
      <c r="M140" s="15" t="str">
        <f ca="1">IFERROR(INDEX(MAESTRO!M:M,_xludf.AGGREGATE(15,6,ROW(MAESTRO!$B$3:$B$1000)/((MAESTRO!$B$3:$B$1000="MILITARES")*(UPPER(MAESTRO!$L$3:$L$1000)="CONFIRMADO")),ROWS($A$3:A140))),"")</f>
        <v/>
      </c>
      <c r="N140" s="15" t="str">
        <f ca="1">IFERROR(INDEX(MAESTRO!N:N,_xludf.AGGREGATE(15,6,ROW(MAESTRO!$B$3:$B$1000)/((MAESTRO!$B$3:$B$1000="MILITARES")*(UPPER(MAESTRO!$L$3:$L$1000)="CONFIRMADO")),ROWS($A$3:A140))),"")</f>
        <v/>
      </c>
      <c r="O140" s="15" t="str">
        <f ca="1">IFERROR(INDEX(MAESTRO!O:O,_xludf.AGGREGATE(15,6,ROW(MAESTRO!$B$3:$B$1000)/((MAESTRO!$B$3:$B$1000="MILITARES")*(UPPER(MAESTRO!$L$3:$L$1000)="CONFIRMADO")),ROWS($A$3:A140))),"")</f>
        <v/>
      </c>
      <c r="P140" s="15" t="str">
        <f ca="1">IFERROR(INDEX(MAESTRO!P:P,_xludf.AGGREGATE(15,6,ROW(MAESTRO!$B$3:$B$1000)/((MAESTRO!$B$3:$B$1000="MILITARES")*(UPPER(MAESTRO!$L$3:$L$1000)="CONFIRMADO")),ROWS($A$3:A140))),"")</f>
        <v/>
      </c>
      <c r="Q140" s="15" t="str">
        <f ca="1">IFERROR(INDEX(MAESTRO!Q:Q,_xludf.AGGREGATE(15,6,ROW(MAESTRO!$B$3:$B$1000)/((MAESTRO!$B$3:$B$1000="MILITARES")*(UPPER(MAESTRO!$L$3:$L$1000)="CONFIRMADO")),ROWS($A$3:A140))),"")</f>
        <v/>
      </c>
      <c r="R140" s="15" t="str">
        <f ca="1">IFERROR(INDEX(MAESTRO!R:R,_xludf.AGGREGATE(15,6,ROW(MAESTRO!$B$3:$B$1000)/((MAESTRO!$B$3:$B$1000="MILITARES")*(UPPER(MAESTRO!$L$3:$L$1000)="CONFIRMADO")),ROWS($A$3:A140))),"")</f>
        <v/>
      </c>
      <c r="S140" s="15" t="str">
        <f ca="1">IFERROR(INDEX(MAESTRO!S:S,_xludf.AGGREGATE(15,6,ROW(MAESTRO!$B$3:$B$1000)/((MAESTRO!$B$3:$B$1000="MILITARES")*(UPPER(MAESTRO!$L$3:$L$1000)="CONFIRMADO")),ROWS($A$3:A140))),"")</f>
        <v/>
      </c>
      <c r="T140" s="15" t="str">
        <f ca="1">IFERROR(INDEX(MAESTRO!T:T,_xludf.AGGREGATE(15,6,ROW(MAESTRO!$B$3:$B$1000)/((MAESTRO!$B$3:$B$1000="MILITARES")*(UPPER(MAESTRO!$L$3:$L$1000)="CONFIRMADO")),ROWS($A$3:A140))),"")</f>
        <v/>
      </c>
      <c r="U140" s="15" t="str">
        <f ca="1">IFERROR(INDEX(MAESTRO!U:U,_xludf.AGGREGATE(15,6,ROW(MAESTRO!$B$3:$B$1000)/((MAESTRO!$B$3:$B$1000="MILITARES")*(UPPER(MAESTRO!$L$3:$L$1000)="CONFIRMADO")),ROWS($A$3:A140))),"")</f>
        <v/>
      </c>
      <c r="V140" s="15" t="str">
        <f ca="1">IFERROR(INDEX(MAESTRO!V:V,_xludf.AGGREGATE(15,6,ROW(MAESTRO!$B$3:$B$1000)/((MAESTRO!$B$3:$B$1000="MILITARES")*(UPPER(MAESTRO!$L$3:$L$1000)="CONFIRMADO")),ROWS($A$3:A140))),"")</f>
        <v/>
      </c>
      <c r="W140" s="15" t="str">
        <f ca="1">IFERROR(INDEX(MAESTRO!W:W,_xludf.AGGREGATE(15,6,ROW(MAESTRO!$B$3:$B$1000)/((MAESTRO!$B$3:$B$1000="MILITARES")*(UPPER(MAESTRO!$L$3:$L$1000)="CONFIRMADO")),ROWS($A$3:A140))),"")</f>
        <v/>
      </c>
      <c r="X140" s="15" t="str">
        <f ca="1">IFERROR(INDEX(MAESTRO!X:X,_xludf.AGGREGATE(15,6,ROW(MAESTRO!$B$3:$B$1000)/((MAESTRO!$B$3:$B$1000="MILITARES")*(UPPER(MAESTRO!$L$3:$L$1000)="CONFIRMADO")),ROWS($A$3:A140))),"")</f>
        <v/>
      </c>
    </row>
    <row r="141" spans="1:24" ht="22.05" customHeight="1">
      <c r="A141" s="10" t="str">
        <f ca="1">IFERROR(INDEX(MAESTRO!A:A,_xludf.AGGREGATE(15,6,ROW(MAESTRO!$B$3:$B$1000)/((MAESTRO!$B$3:$B$1000="MILITARES")*(UPPER(MAESTRO!$L$3:$L$1000)="CONFIRMADO")),ROWS($A$3:A141))),"")</f>
        <v/>
      </c>
      <c r="B141" s="10" t="str">
        <f ca="1">IFERROR(INDEX(MAESTRO!B:B,_xludf.AGGREGATE(15,6,ROW(MAESTRO!$B$3:$B$1000)/((MAESTRO!$B$3:$B$1000="MILITARES")*(UPPER(MAESTRO!$L$3:$L$1000)="CONFIRMADO")),ROWS($A$3:A141))),"")</f>
        <v/>
      </c>
      <c r="C141" s="10" t="str">
        <f ca="1">IFERROR(INDEX(MAESTRO!C:C,_xludf.AGGREGATE(15,6,ROW(MAESTRO!$B$3:$B$1000)/((MAESTRO!$B$3:$B$1000="MILITARES")*(UPPER(MAESTRO!$L$3:$L$1000)="CONFIRMADO")),ROWS($A$3:A141))),"")</f>
        <v/>
      </c>
      <c r="D141" s="10" t="str">
        <f ca="1">IFERROR(INDEX(MAESTRO!D:D,_xludf.AGGREGATE(15,6,ROW(MAESTRO!$B$3:$B$1000)/((MAESTRO!$B$3:$B$1000="MILITARES")*(UPPER(MAESTRO!$L$3:$L$1000)="CONFIRMADO")),ROWS($A$3:A141))),"")</f>
        <v/>
      </c>
      <c r="E141" s="10" t="str">
        <f ca="1">IFERROR(INDEX(MAESTRO!E:E,_xludf.AGGREGATE(15,6,ROW(MAESTRO!$B$3:$B$1000)/((MAESTRO!$B$3:$B$1000="MILITARES")*(UPPER(MAESTRO!$L$3:$L$1000)="CONFIRMADO")),ROWS($A$3:A141))),"")</f>
        <v/>
      </c>
      <c r="F141" s="10" t="str">
        <f ca="1">IFERROR(INDEX(MAESTRO!F:F,_xludf.AGGREGATE(15,6,ROW(MAESTRO!$B$3:$B$1000)/((MAESTRO!$B$3:$B$1000="MILITARES")*(UPPER(MAESTRO!$L$3:$L$1000)="CONFIRMADO")),ROWS($A$3:A141))),"")</f>
        <v/>
      </c>
      <c r="G141" s="10" t="str">
        <f ca="1">IFERROR(INDEX(MAESTRO!G:G,_xludf.AGGREGATE(15,6,ROW(MAESTRO!$B$3:$B$1000)/((MAESTRO!$B$3:$B$1000="MILITARES")*(UPPER(MAESTRO!$L$3:$L$1000)="CONFIRMADO")),ROWS($A$3:A141))),"")</f>
        <v/>
      </c>
      <c r="H141" s="10" t="str">
        <f ca="1">IFERROR(INDEX(MAESTRO!H:H,_xludf.AGGREGATE(15,6,ROW(MAESTRO!$B$3:$B$1000)/((MAESTRO!$B$3:$B$1000="MILITARES")*(UPPER(MAESTRO!$L$3:$L$1000)="CONFIRMADO")),ROWS($A$3:A141))),"")</f>
        <v/>
      </c>
      <c r="I141" s="10" t="str">
        <f ca="1">IFERROR(INDEX(MAESTRO!I:I,_xludf.AGGREGATE(15,6,ROW(MAESTRO!$B$3:$B$1000)/((MAESTRO!$B$3:$B$1000="MILITARES")*(UPPER(MAESTRO!$L$3:$L$1000)="CONFIRMADO")),ROWS($A$3:A141))),"")</f>
        <v/>
      </c>
      <c r="J141" s="10" t="str">
        <f ca="1">IFERROR(INDEX(MAESTRO!J:J,_xludf.AGGREGATE(15,6,ROW(MAESTRO!$B$3:$B$1000)/((MAESTRO!$B$3:$B$1000="MILITARES")*(UPPER(MAESTRO!$L$3:$L$1000)="CONFIRMADO")),ROWS($A$3:A141))),"")</f>
        <v/>
      </c>
      <c r="K141" s="10" t="str">
        <f ca="1">IFERROR(INDEX(MAESTRO!K:K,_xludf.AGGREGATE(15,6,ROW(MAESTRO!$B$3:$B$1000)/((MAESTRO!$B$3:$B$1000="MILITARES")*(UPPER(MAESTRO!$L$3:$L$1000)="CONFIRMADO")),ROWS($A$3:A141))),"")</f>
        <v/>
      </c>
      <c r="L141" s="10" t="str">
        <f ca="1">IFERROR(INDEX(MAESTRO!L:L,_xludf.AGGREGATE(15,6,ROW(MAESTRO!$B$3:$B$1000)/((MAESTRO!$B$3:$B$1000="MILITARES")*(UPPER(MAESTRO!$L$3:$L$1000)="CONFIRMADO")),ROWS($A$3:A141))),"")</f>
        <v/>
      </c>
      <c r="M141" s="10" t="str">
        <f ca="1">IFERROR(INDEX(MAESTRO!M:M,_xludf.AGGREGATE(15,6,ROW(MAESTRO!$B$3:$B$1000)/((MAESTRO!$B$3:$B$1000="MILITARES")*(UPPER(MAESTRO!$L$3:$L$1000)="CONFIRMADO")),ROWS($A$3:A141))),"")</f>
        <v/>
      </c>
      <c r="N141" s="10" t="str">
        <f ca="1">IFERROR(INDEX(MAESTRO!N:N,_xludf.AGGREGATE(15,6,ROW(MAESTRO!$B$3:$B$1000)/((MAESTRO!$B$3:$B$1000="MILITARES")*(UPPER(MAESTRO!$L$3:$L$1000)="CONFIRMADO")),ROWS($A$3:A141))),"")</f>
        <v/>
      </c>
      <c r="O141" s="10" t="str">
        <f ca="1">IFERROR(INDEX(MAESTRO!O:O,_xludf.AGGREGATE(15,6,ROW(MAESTRO!$B$3:$B$1000)/((MAESTRO!$B$3:$B$1000="MILITARES")*(UPPER(MAESTRO!$L$3:$L$1000)="CONFIRMADO")),ROWS($A$3:A141))),"")</f>
        <v/>
      </c>
      <c r="P141" s="10" t="str">
        <f ca="1">IFERROR(INDEX(MAESTRO!P:P,_xludf.AGGREGATE(15,6,ROW(MAESTRO!$B$3:$B$1000)/((MAESTRO!$B$3:$B$1000="MILITARES")*(UPPER(MAESTRO!$L$3:$L$1000)="CONFIRMADO")),ROWS($A$3:A141))),"")</f>
        <v/>
      </c>
      <c r="Q141" s="10" t="str">
        <f ca="1">IFERROR(INDEX(MAESTRO!Q:Q,_xludf.AGGREGATE(15,6,ROW(MAESTRO!$B$3:$B$1000)/((MAESTRO!$B$3:$B$1000="MILITARES")*(UPPER(MAESTRO!$L$3:$L$1000)="CONFIRMADO")),ROWS($A$3:A141))),"")</f>
        <v/>
      </c>
      <c r="R141" s="10" t="str">
        <f ca="1">IFERROR(INDEX(MAESTRO!R:R,_xludf.AGGREGATE(15,6,ROW(MAESTRO!$B$3:$B$1000)/((MAESTRO!$B$3:$B$1000="MILITARES")*(UPPER(MAESTRO!$L$3:$L$1000)="CONFIRMADO")),ROWS($A$3:A141))),"")</f>
        <v/>
      </c>
      <c r="S141" s="10" t="str">
        <f ca="1">IFERROR(INDEX(MAESTRO!S:S,_xludf.AGGREGATE(15,6,ROW(MAESTRO!$B$3:$B$1000)/((MAESTRO!$B$3:$B$1000="MILITARES")*(UPPER(MAESTRO!$L$3:$L$1000)="CONFIRMADO")),ROWS($A$3:A141))),"")</f>
        <v/>
      </c>
      <c r="T141" s="10" t="str">
        <f ca="1">IFERROR(INDEX(MAESTRO!T:T,_xludf.AGGREGATE(15,6,ROW(MAESTRO!$B$3:$B$1000)/((MAESTRO!$B$3:$B$1000="MILITARES")*(UPPER(MAESTRO!$L$3:$L$1000)="CONFIRMADO")),ROWS($A$3:A141))),"")</f>
        <v/>
      </c>
      <c r="U141" s="10" t="str">
        <f ca="1">IFERROR(INDEX(MAESTRO!U:U,_xludf.AGGREGATE(15,6,ROW(MAESTRO!$B$3:$B$1000)/((MAESTRO!$B$3:$B$1000="MILITARES")*(UPPER(MAESTRO!$L$3:$L$1000)="CONFIRMADO")),ROWS($A$3:A141))),"")</f>
        <v/>
      </c>
      <c r="V141" s="10" t="str">
        <f ca="1">IFERROR(INDEX(MAESTRO!V:V,_xludf.AGGREGATE(15,6,ROW(MAESTRO!$B$3:$B$1000)/((MAESTRO!$B$3:$B$1000="MILITARES")*(UPPER(MAESTRO!$L$3:$L$1000)="CONFIRMADO")),ROWS($A$3:A141))),"")</f>
        <v/>
      </c>
      <c r="W141" s="10" t="str">
        <f ca="1">IFERROR(INDEX(MAESTRO!W:W,_xludf.AGGREGATE(15,6,ROW(MAESTRO!$B$3:$B$1000)/((MAESTRO!$B$3:$B$1000="MILITARES")*(UPPER(MAESTRO!$L$3:$L$1000)="CONFIRMADO")),ROWS($A$3:A141))),"")</f>
        <v/>
      </c>
      <c r="X141" s="10" t="str">
        <f ca="1">IFERROR(INDEX(MAESTRO!X:X,_xludf.AGGREGATE(15,6,ROW(MAESTRO!$B$3:$B$1000)/((MAESTRO!$B$3:$B$1000="MILITARES")*(UPPER(MAESTRO!$L$3:$L$1000)="CONFIRMADO")),ROWS($A$3:A141))),"")</f>
        <v/>
      </c>
    </row>
    <row r="142" spans="1:24" ht="22.05" customHeight="1">
      <c r="A142" s="15" t="str">
        <f ca="1">IFERROR(INDEX(MAESTRO!A:A,_xludf.AGGREGATE(15,6,ROW(MAESTRO!$B$3:$B$1000)/((MAESTRO!$B$3:$B$1000="MILITARES")*(UPPER(MAESTRO!$L$3:$L$1000)="CONFIRMADO")),ROWS($A$3:A142))),"")</f>
        <v/>
      </c>
      <c r="B142" s="15" t="str">
        <f ca="1">IFERROR(INDEX(MAESTRO!B:B,_xludf.AGGREGATE(15,6,ROW(MAESTRO!$B$3:$B$1000)/((MAESTRO!$B$3:$B$1000="MILITARES")*(UPPER(MAESTRO!$L$3:$L$1000)="CONFIRMADO")),ROWS($A$3:A142))),"")</f>
        <v/>
      </c>
      <c r="C142" s="15" t="str">
        <f ca="1">IFERROR(INDEX(MAESTRO!C:C,_xludf.AGGREGATE(15,6,ROW(MAESTRO!$B$3:$B$1000)/((MAESTRO!$B$3:$B$1000="MILITARES")*(UPPER(MAESTRO!$L$3:$L$1000)="CONFIRMADO")),ROWS($A$3:A142))),"")</f>
        <v/>
      </c>
      <c r="D142" s="15" t="str">
        <f ca="1">IFERROR(INDEX(MAESTRO!D:D,_xludf.AGGREGATE(15,6,ROW(MAESTRO!$B$3:$B$1000)/((MAESTRO!$B$3:$B$1000="MILITARES")*(UPPER(MAESTRO!$L$3:$L$1000)="CONFIRMADO")),ROWS($A$3:A142))),"")</f>
        <v/>
      </c>
      <c r="E142" s="15" t="str">
        <f ca="1">IFERROR(INDEX(MAESTRO!E:E,_xludf.AGGREGATE(15,6,ROW(MAESTRO!$B$3:$B$1000)/((MAESTRO!$B$3:$B$1000="MILITARES")*(UPPER(MAESTRO!$L$3:$L$1000)="CONFIRMADO")),ROWS($A$3:A142))),"")</f>
        <v/>
      </c>
      <c r="F142" s="15" t="str">
        <f ca="1">IFERROR(INDEX(MAESTRO!F:F,_xludf.AGGREGATE(15,6,ROW(MAESTRO!$B$3:$B$1000)/((MAESTRO!$B$3:$B$1000="MILITARES")*(UPPER(MAESTRO!$L$3:$L$1000)="CONFIRMADO")),ROWS($A$3:A142))),"")</f>
        <v/>
      </c>
      <c r="G142" s="15" t="str">
        <f ca="1">IFERROR(INDEX(MAESTRO!G:G,_xludf.AGGREGATE(15,6,ROW(MAESTRO!$B$3:$B$1000)/((MAESTRO!$B$3:$B$1000="MILITARES")*(UPPER(MAESTRO!$L$3:$L$1000)="CONFIRMADO")),ROWS($A$3:A142))),"")</f>
        <v/>
      </c>
      <c r="H142" s="15" t="str">
        <f ca="1">IFERROR(INDEX(MAESTRO!H:H,_xludf.AGGREGATE(15,6,ROW(MAESTRO!$B$3:$B$1000)/((MAESTRO!$B$3:$B$1000="MILITARES")*(UPPER(MAESTRO!$L$3:$L$1000)="CONFIRMADO")),ROWS($A$3:A142))),"")</f>
        <v/>
      </c>
      <c r="I142" s="15" t="str">
        <f ca="1">IFERROR(INDEX(MAESTRO!I:I,_xludf.AGGREGATE(15,6,ROW(MAESTRO!$B$3:$B$1000)/((MAESTRO!$B$3:$B$1000="MILITARES")*(UPPER(MAESTRO!$L$3:$L$1000)="CONFIRMADO")),ROWS($A$3:A142))),"")</f>
        <v/>
      </c>
      <c r="J142" s="15" t="str">
        <f ca="1">IFERROR(INDEX(MAESTRO!J:J,_xludf.AGGREGATE(15,6,ROW(MAESTRO!$B$3:$B$1000)/((MAESTRO!$B$3:$B$1000="MILITARES")*(UPPER(MAESTRO!$L$3:$L$1000)="CONFIRMADO")),ROWS($A$3:A142))),"")</f>
        <v/>
      </c>
      <c r="K142" s="15" t="str">
        <f ca="1">IFERROR(INDEX(MAESTRO!K:K,_xludf.AGGREGATE(15,6,ROW(MAESTRO!$B$3:$B$1000)/((MAESTRO!$B$3:$B$1000="MILITARES")*(UPPER(MAESTRO!$L$3:$L$1000)="CONFIRMADO")),ROWS($A$3:A142))),"")</f>
        <v/>
      </c>
      <c r="L142" s="15" t="str">
        <f ca="1">IFERROR(INDEX(MAESTRO!L:L,_xludf.AGGREGATE(15,6,ROW(MAESTRO!$B$3:$B$1000)/((MAESTRO!$B$3:$B$1000="MILITARES")*(UPPER(MAESTRO!$L$3:$L$1000)="CONFIRMADO")),ROWS($A$3:A142))),"")</f>
        <v/>
      </c>
      <c r="M142" s="15" t="str">
        <f ca="1">IFERROR(INDEX(MAESTRO!M:M,_xludf.AGGREGATE(15,6,ROW(MAESTRO!$B$3:$B$1000)/((MAESTRO!$B$3:$B$1000="MILITARES")*(UPPER(MAESTRO!$L$3:$L$1000)="CONFIRMADO")),ROWS($A$3:A142))),"")</f>
        <v/>
      </c>
      <c r="N142" s="15" t="str">
        <f ca="1">IFERROR(INDEX(MAESTRO!N:N,_xludf.AGGREGATE(15,6,ROW(MAESTRO!$B$3:$B$1000)/((MAESTRO!$B$3:$B$1000="MILITARES")*(UPPER(MAESTRO!$L$3:$L$1000)="CONFIRMADO")),ROWS($A$3:A142))),"")</f>
        <v/>
      </c>
      <c r="O142" s="15" t="str">
        <f ca="1">IFERROR(INDEX(MAESTRO!O:O,_xludf.AGGREGATE(15,6,ROW(MAESTRO!$B$3:$B$1000)/((MAESTRO!$B$3:$B$1000="MILITARES")*(UPPER(MAESTRO!$L$3:$L$1000)="CONFIRMADO")),ROWS($A$3:A142))),"")</f>
        <v/>
      </c>
      <c r="P142" s="15" t="str">
        <f ca="1">IFERROR(INDEX(MAESTRO!P:P,_xludf.AGGREGATE(15,6,ROW(MAESTRO!$B$3:$B$1000)/((MAESTRO!$B$3:$B$1000="MILITARES")*(UPPER(MAESTRO!$L$3:$L$1000)="CONFIRMADO")),ROWS($A$3:A142))),"")</f>
        <v/>
      </c>
      <c r="Q142" s="15" t="str">
        <f ca="1">IFERROR(INDEX(MAESTRO!Q:Q,_xludf.AGGREGATE(15,6,ROW(MAESTRO!$B$3:$B$1000)/((MAESTRO!$B$3:$B$1000="MILITARES")*(UPPER(MAESTRO!$L$3:$L$1000)="CONFIRMADO")),ROWS($A$3:A142))),"")</f>
        <v/>
      </c>
      <c r="R142" s="15" t="str">
        <f ca="1">IFERROR(INDEX(MAESTRO!R:R,_xludf.AGGREGATE(15,6,ROW(MAESTRO!$B$3:$B$1000)/((MAESTRO!$B$3:$B$1000="MILITARES")*(UPPER(MAESTRO!$L$3:$L$1000)="CONFIRMADO")),ROWS($A$3:A142))),"")</f>
        <v/>
      </c>
      <c r="S142" s="15" t="str">
        <f ca="1">IFERROR(INDEX(MAESTRO!S:S,_xludf.AGGREGATE(15,6,ROW(MAESTRO!$B$3:$B$1000)/((MAESTRO!$B$3:$B$1000="MILITARES")*(UPPER(MAESTRO!$L$3:$L$1000)="CONFIRMADO")),ROWS($A$3:A142))),"")</f>
        <v/>
      </c>
      <c r="T142" s="15" t="str">
        <f ca="1">IFERROR(INDEX(MAESTRO!T:T,_xludf.AGGREGATE(15,6,ROW(MAESTRO!$B$3:$B$1000)/((MAESTRO!$B$3:$B$1000="MILITARES")*(UPPER(MAESTRO!$L$3:$L$1000)="CONFIRMADO")),ROWS($A$3:A142))),"")</f>
        <v/>
      </c>
      <c r="U142" s="15" t="str">
        <f ca="1">IFERROR(INDEX(MAESTRO!U:U,_xludf.AGGREGATE(15,6,ROW(MAESTRO!$B$3:$B$1000)/((MAESTRO!$B$3:$B$1000="MILITARES")*(UPPER(MAESTRO!$L$3:$L$1000)="CONFIRMADO")),ROWS($A$3:A142))),"")</f>
        <v/>
      </c>
      <c r="V142" s="15" t="str">
        <f ca="1">IFERROR(INDEX(MAESTRO!V:V,_xludf.AGGREGATE(15,6,ROW(MAESTRO!$B$3:$B$1000)/((MAESTRO!$B$3:$B$1000="MILITARES")*(UPPER(MAESTRO!$L$3:$L$1000)="CONFIRMADO")),ROWS($A$3:A142))),"")</f>
        <v/>
      </c>
      <c r="W142" s="15" t="str">
        <f ca="1">IFERROR(INDEX(MAESTRO!W:W,_xludf.AGGREGATE(15,6,ROW(MAESTRO!$B$3:$B$1000)/((MAESTRO!$B$3:$B$1000="MILITARES")*(UPPER(MAESTRO!$L$3:$L$1000)="CONFIRMADO")),ROWS($A$3:A142))),"")</f>
        <v/>
      </c>
      <c r="X142" s="15" t="str">
        <f ca="1">IFERROR(INDEX(MAESTRO!X:X,_xludf.AGGREGATE(15,6,ROW(MAESTRO!$B$3:$B$1000)/((MAESTRO!$B$3:$B$1000="MILITARES")*(UPPER(MAESTRO!$L$3:$L$1000)="CONFIRMADO")),ROWS($A$3:A142))),"")</f>
        <v/>
      </c>
    </row>
    <row r="143" spans="1:24" ht="22.05" customHeight="1">
      <c r="A143" s="10" t="str">
        <f ca="1">IFERROR(INDEX(MAESTRO!A:A,_xludf.AGGREGATE(15,6,ROW(MAESTRO!$B$3:$B$1000)/((MAESTRO!$B$3:$B$1000="MILITARES")*(UPPER(MAESTRO!$L$3:$L$1000)="CONFIRMADO")),ROWS($A$3:A143))),"")</f>
        <v/>
      </c>
      <c r="B143" s="10" t="str">
        <f ca="1">IFERROR(INDEX(MAESTRO!B:B,_xludf.AGGREGATE(15,6,ROW(MAESTRO!$B$3:$B$1000)/((MAESTRO!$B$3:$B$1000="MILITARES")*(UPPER(MAESTRO!$L$3:$L$1000)="CONFIRMADO")),ROWS($A$3:A143))),"")</f>
        <v/>
      </c>
      <c r="C143" s="10" t="str">
        <f ca="1">IFERROR(INDEX(MAESTRO!C:C,_xludf.AGGREGATE(15,6,ROW(MAESTRO!$B$3:$B$1000)/((MAESTRO!$B$3:$B$1000="MILITARES")*(UPPER(MAESTRO!$L$3:$L$1000)="CONFIRMADO")),ROWS($A$3:A143))),"")</f>
        <v/>
      </c>
      <c r="D143" s="10" t="str">
        <f ca="1">IFERROR(INDEX(MAESTRO!D:D,_xludf.AGGREGATE(15,6,ROW(MAESTRO!$B$3:$B$1000)/((MAESTRO!$B$3:$B$1000="MILITARES")*(UPPER(MAESTRO!$L$3:$L$1000)="CONFIRMADO")),ROWS($A$3:A143))),"")</f>
        <v/>
      </c>
      <c r="E143" s="10" t="str">
        <f ca="1">IFERROR(INDEX(MAESTRO!E:E,_xludf.AGGREGATE(15,6,ROW(MAESTRO!$B$3:$B$1000)/((MAESTRO!$B$3:$B$1000="MILITARES")*(UPPER(MAESTRO!$L$3:$L$1000)="CONFIRMADO")),ROWS($A$3:A143))),"")</f>
        <v/>
      </c>
      <c r="F143" s="10" t="str">
        <f ca="1">IFERROR(INDEX(MAESTRO!F:F,_xludf.AGGREGATE(15,6,ROW(MAESTRO!$B$3:$B$1000)/((MAESTRO!$B$3:$B$1000="MILITARES")*(UPPER(MAESTRO!$L$3:$L$1000)="CONFIRMADO")),ROWS($A$3:A143))),"")</f>
        <v/>
      </c>
      <c r="G143" s="10" t="str">
        <f ca="1">IFERROR(INDEX(MAESTRO!G:G,_xludf.AGGREGATE(15,6,ROW(MAESTRO!$B$3:$B$1000)/((MAESTRO!$B$3:$B$1000="MILITARES")*(UPPER(MAESTRO!$L$3:$L$1000)="CONFIRMADO")),ROWS($A$3:A143))),"")</f>
        <v/>
      </c>
      <c r="H143" s="10" t="str">
        <f ca="1">IFERROR(INDEX(MAESTRO!H:H,_xludf.AGGREGATE(15,6,ROW(MAESTRO!$B$3:$B$1000)/((MAESTRO!$B$3:$B$1000="MILITARES")*(UPPER(MAESTRO!$L$3:$L$1000)="CONFIRMADO")),ROWS($A$3:A143))),"")</f>
        <v/>
      </c>
      <c r="I143" s="10" t="str">
        <f ca="1">IFERROR(INDEX(MAESTRO!I:I,_xludf.AGGREGATE(15,6,ROW(MAESTRO!$B$3:$B$1000)/((MAESTRO!$B$3:$B$1000="MILITARES")*(UPPER(MAESTRO!$L$3:$L$1000)="CONFIRMADO")),ROWS($A$3:A143))),"")</f>
        <v/>
      </c>
      <c r="J143" s="10" t="str">
        <f ca="1">IFERROR(INDEX(MAESTRO!J:J,_xludf.AGGREGATE(15,6,ROW(MAESTRO!$B$3:$B$1000)/((MAESTRO!$B$3:$B$1000="MILITARES")*(UPPER(MAESTRO!$L$3:$L$1000)="CONFIRMADO")),ROWS($A$3:A143))),"")</f>
        <v/>
      </c>
      <c r="K143" s="10" t="str">
        <f ca="1">IFERROR(INDEX(MAESTRO!K:K,_xludf.AGGREGATE(15,6,ROW(MAESTRO!$B$3:$B$1000)/((MAESTRO!$B$3:$B$1000="MILITARES")*(UPPER(MAESTRO!$L$3:$L$1000)="CONFIRMADO")),ROWS($A$3:A143))),"")</f>
        <v/>
      </c>
      <c r="L143" s="10" t="str">
        <f ca="1">IFERROR(INDEX(MAESTRO!L:L,_xludf.AGGREGATE(15,6,ROW(MAESTRO!$B$3:$B$1000)/((MAESTRO!$B$3:$B$1000="MILITARES")*(UPPER(MAESTRO!$L$3:$L$1000)="CONFIRMADO")),ROWS($A$3:A143))),"")</f>
        <v/>
      </c>
      <c r="M143" s="10" t="str">
        <f ca="1">IFERROR(INDEX(MAESTRO!M:M,_xludf.AGGREGATE(15,6,ROW(MAESTRO!$B$3:$B$1000)/((MAESTRO!$B$3:$B$1000="MILITARES")*(UPPER(MAESTRO!$L$3:$L$1000)="CONFIRMADO")),ROWS($A$3:A143))),"")</f>
        <v/>
      </c>
      <c r="N143" s="10" t="str">
        <f ca="1">IFERROR(INDEX(MAESTRO!N:N,_xludf.AGGREGATE(15,6,ROW(MAESTRO!$B$3:$B$1000)/((MAESTRO!$B$3:$B$1000="MILITARES")*(UPPER(MAESTRO!$L$3:$L$1000)="CONFIRMADO")),ROWS($A$3:A143))),"")</f>
        <v/>
      </c>
      <c r="O143" s="10" t="str">
        <f ca="1">IFERROR(INDEX(MAESTRO!O:O,_xludf.AGGREGATE(15,6,ROW(MAESTRO!$B$3:$B$1000)/((MAESTRO!$B$3:$B$1000="MILITARES")*(UPPER(MAESTRO!$L$3:$L$1000)="CONFIRMADO")),ROWS($A$3:A143))),"")</f>
        <v/>
      </c>
      <c r="P143" s="10" t="str">
        <f ca="1">IFERROR(INDEX(MAESTRO!P:P,_xludf.AGGREGATE(15,6,ROW(MAESTRO!$B$3:$B$1000)/((MAESTRO!$B$3:$B$1000="MILITARES")*(UPPER(MAESTRO!$L$3:$L$1000)="CONFIRMADO")),ROWS($A$3:A143))),"")</f>
        <v/>
      </c>
      <c r="Q143" s="10" t="str">
        <f ca="1">IFERROR(INDEX(MAESTRO!Q:Q,_xludf.AGGREGATE(15,6,ROW(MAESTRO!$B$3:$B$1000)/((MAESTRO!$B$3:$B$1000="MILITARES")*(UPPER(MAESTRO!$L$3:$L$1000)="CONFIRMADO")),ROWS($A$3:A143))),"")</f>
        <v/>
      </c>
      <c r="R143" s="10" t="str">
        <f ca="1">IFERROR(INDEX(MAESTRO!R:R,_xludf.AGGREGATE(15,6,ROW(MAESTRO!$B$3:$B$1000)/((MAESTRO!$B$3:$B$1000="MILITARES")*(UPPER(MAESTRO!$L$3:$L$1000)="CONFIRMADO")),ROWS($A$3:A143))),"")</f>
        <v/>
      </c>
      <c r="S143" s="10" t="str">
        <f ca="1">IFERROR(INDEX(MAESTRO!S:S,_xludf.AGGREGATE(15,6,ROW(MAESTRO!$B$3:$B$1000)/((MAESTRO!$B$3:$B$1000="MILITARES")*(UPPER(MAESTRO!$L$3:$L$1000)="CONFIRMADO")),ROWS($A$3:A143))),"")</f>
        <v/>
      </c>
      <c r="T143" s="10" t="str">
        <f ca="1">IFERROR(INDEX(MAESTRO!T:T,_xludf.AGGREGATE(15,6,ROW(MAESTRO!$B$3:$B$1000)/((MAESTRO!$B$3:$B$1000="MILITARES")*(UPPER(MAESTRO!$L$3:$L$1000)="CONFIRMADO")),ROWS($A$3:A143))),"")</f>
        <v/>
      </c>
      <c r="U143" s="10" t="str">
        <f ca="1">IFERROR(INDEX(MAESTRO!U:U,_xludf.AGGREGATE(15,6,ROW(MAESTRO!$B$3:$B$1000)/((MAESTRO!$B$3:$B$1000="MILITARES")*(UPPER(MAESTRO!$L$3:$L$1000)="CONFIRMADO")),ROWS($A$3:A143))),"")</f>
        <v/>
      </c>
      <c r="V143" s="10" t="str">
        <f ca="1">IFERROR(INDEX(MAESTRO!V:V,_xludf.AGGREGATE(15,6,ROW(MAESTRO!$B$3:$B$1000)/((MAESTRO!$B$3:$B$1000="MILITARES")*(UPPER(MAESTRO!$L$3:$L$1000)="CONFIRMADO")),ROWS($A$3:A143))),"")</f>
        <v/>
      </c>
      <c r="W143" s="10" t="str">
        <f ca="1">IFERROR(INDEX(MAESTRO!W:W,_xludf.AGGREGATE(15,6,ROW(MAESTRO!$B$3:$B$1000)/((MAESTRO!$B$3:$B$1000="MILITARES")*(UPPER(MAESTRO!$L$3:$L$1000)="CONFIRMADO")),ROWS($A$3:A143))),"")</f>
        <v/>
      </c>
      <c r="X143" s="10" t="str">
        <f ca="1">IFERROR(INDEX(MAESTRO!X:X,_xludf.AGGREGATE(15,6,ROW(MAESTRO!$B$3:$B$1000)/((MAESTRO!$B$3:$B$1000="MILITARES")*(UPPER(MAESTRO!$L$3:$L$1000)="CONFIRMADO")),ROWS($A$3:A143))),"")</f>
        <v/>
      </c>
    </row>
    <row r="144" spans="1:24" ht="22.05" customHeight="1">
      <c r="A144" s="15" t="str">
        <f ca="1">IFERROR(INDEX(MAESTRO!A:A,_xludf.AGGREGATE(15,6,ROW(MAESTRO!$B$3:$B$1000)/((MAESTRO!$B$3:$B$1000="MILITARES")*(UPPER(MAESTRO!$L$3:$L$1000)="CONFIRMADO")),ROWS($A$3:A144))),"")</f>
        <v/>
      </c>
      <c r="B144" s="15" t="str">
        <f ca="1">IFERROR(INDEX(MAESTRO!B:B,_xludf.AGGREGATE(15,6,ROW(MAESTRO!$B$3:$B$1000)/((MAESTRO!$B$3:$B$1000="MILITARES")*(UPPER(MAESTRO!$L$3:$L$1000)="CONFIRMADO")),ROWS($A$3:A144))),"")</f>
        <v/>
      </c>
      <c r="C144" s="15" t="str">
        <f ca="1">IFERROR(INDEX(MAESTRO!C:C,_xludf.AGGREGATE(15,6,ROW(MAESTRO!$B$3:$B$1000)/((MAESTRO!$B$3:$B$1000="MILITARES")*(UPPER(MAESTRO!$L$3:$L$1000)="CONFIRMADO")),ROWS($A$3:A144))),"")</f>
        <v/>
      </c>
      <c r="D144" s="15" t="str">
        <f ca="1">IFERROR(INDEX(MAESTRO!D:D,_xludf.AGGREGATE(15,6,ROW(MAESTRO!$B$3:$B$1000)/((MAESTRO!$B$3:$B$1000="MILITARES")*(UPPER(MAESTRO!$L$3:$L$1000)="CONFIRMADO")),ROWS($A$3:A144))),"")</f>
        <v/>
      </c>
      <c r="E144" s="15" t="str">
        <f ca="1">IFERROR(INDEX(MAESTRO!E:E,_xludf.AGGREGATE(15,6,ROW(MAESTRO!$B$3:$B$1000)/((MAESTRO!$B$3:$B$1000="MILITARES")*(UPPER(MAESTRO!$L$3:$L$1000)="CONFIRMADO")),ROWS($A$3:A144))),"")</f>
        <v/>
      </c>
      <c r="F144" s="15" t="str">
        <f ca="1">IFERROR(INDEX(MAESTRO!F:F,_xludf.AGGREGATE(15,6,ROW(MAESTRO!$B$3:$B$1000)/((MAESTRO!$B$3:$B$1000="MILITARES")*(UPPER(MAESTRO!$L$3:$L$1000)="CONFIRMADO")),ROWS($A$3:A144))),"")</f>
        <v/>
      </c>
      <c r="G144" s="15" t="str">
        <f ca="1">IFERROR(INDEX(MAESTRO!G:G,_xludf.AGGREGATE(15,6,ROW(MAESTRO!$B$3:$B$1000)/((MAESTRO!$B$3:$B$1000="MILITARES")*(UPPER(MAESTRO!$L$3:$L$1000)="CONFIRMADO")),ROWS($A$3:A144))),"")</f>
        <v/>
      </c>
      <c r="H144" s="15" t="str">
        <f ca="1">IFERROR(INDEX(MAESTRO!H:H,_xludf.AGGREGATE(15,6,ROW(MAESTRO!$B$3:$B$1000)/((MAESTRO!$B$3:$B$1000="MILITARES")*(UPPER(MAESTRO!$L$3:$L$1000)="CONFIRMADO")),ROWS($A$3:A144))),"")</f>
        <v/>
      </c>
      <c r="I144" s="15" t="str">
        <f ca="1">IFERROR(INDEX(MAESTRO!I:I,_xludf.AGGREGATE(15,6,ROW(MAESTRO!$B$3:$B$1000)/((MAESTRO!$B$3:$B$1000="MILITARES")*(UPPER(MAESTRO!$L$3:$L$1000)="CONFIRMADO")),ROWS($A$3:A144))),"")</f>
        <v/>
      </c>
      <c r="J144" s="15" t="str">
        <f ca="1">IFERROR(INDEX(MAESTRO!J:J,_xludf.AGGREGATE(15,6,ROW(MAESTRO!$B$3:$B$1000)/((MAESTRO!$B$3:$B$1000="MILITARES")*(UPPER(MAESTRO!$L$3:$L$1000)="CONFIRMADO")),ROWS($A$3:A144))),"")</f>
        <v/>
      </c>
      <c r="K144" s="15" t="str">
        <f ca="1">IFERROR(INDEX(MAESTRO!K:K,_xludf.AGGREGATE(15,6,ROW(MAESTRO!$B$3:$B$1000)/((MAESTRO!$B$3:$B$1000="MILITARES")*(UPPER(MAESTRO!$L$3:$L$1000)="CONFIRMADO")),ROWS($A$3:A144))),"")</f>
        <v/>
      </c>
      <c r="L144" s="15" t="str">
        <f ca="1">IFERROR(INDEX(MAESTRO!L:L,_xludf.AGGREGATE(15,6,ROW(MAESTRO!$B$3:$B$1000)/((MAESTRO!$B$3:$B$1000="MILITARES")*(UPPER(MAESTRO!$L$3:$L$1000)="CONFIRMADO")),ROWS($A$3:A144))),"")</f>
        <v/>
      </c>
      <c r="M144" s="15" t="str">
        <f ca="1">IFERROR(INDEX(MAESTRO!M:M,_xludf.AGGREGATE(15,6,ROW(MAESTRO!$B$3:$B$1000)/((MAESTRO!$B$3:$B$1000="MILITARES")*(UPPER(MAESTRO!$L$3:$L$1000)="CONFIRMADO")),ROWS($A$3:A144))),"")</f>
        <v/>
      </c>
      <c r="N144" s="15" t="str">
        <f ca="1">IFERROR(INDEX(MAESTRO!N:N,_xludf.AGGREGATE(15,6,ROW(MAESTRO!$B$3:$B$1000)/((MAESTRO!$B$3:$B$1000="MILITARES")*(UPPER(MAESTRO!$L$3:$L$1000)="CONFIRMADO")),ROWS($A$3:A144))),"")</f>
        <v/>
      </c>
      <c r="O144" s="15" t="str">
        <f ca="1">IFERROR(INDEX(MAESTRO!O:O,_xludf.AGGREGATE(15,6,ROW(MAESTRO!$B$3:$B$1000)/((MAESTRO!$B$3:$B$1000="MILITARES")*(UPPER(MAESTRO!$L$3:$L$1000)="CONFIRMADO")),ROWS($A$3:A144))),"")</f>
        <v/>
      </c>
      <c r="P144" s="15" t="str">
        <f ca="1">IFERROR(INDEX(MAESTRO!P:P,_xludf.AGGREGATE(15,6,ROW(MAESTRO!$B$3:$B$1000)/((MAESTRO!$B$3:$B$1000="MILITARES")*(UPPER(MAESTRO!$L$3:$L$1000)="CONFIRMADO")),ROWS($A$3:A144))),"")</f>
        <v/>
      </c>
      <c r="Q144" s="15" t="str">
        <f ca="1">IFERROR(INDEX(MAESTRO!Q:Q,_xludf.AGGREGATE(15,6,ROW(MAESTRO!$B$3:$B$1000)/((MAESTRO!$B$3:$B$1000="MILITARES")*(UPPER(MAESTRO!$L$3:$L$1000)="CONFIRMADO")),ROWS($A$3:A144))),"")</f>
        <v/>
      </c>
      <c r="R144" s="15" t="str">
        <f ca="1">IFERROR(INDEX(MAESTRO!R:R,_xludf.AGGREGATE(15,6,ROW(MAESTRO!$B$3:$B$1000)/((MAESTRO!$B$3:$B$1000="MILITARES")*(UPPER(MAESTRO!$L$3:$L$1000)="CONFIRMADO")),ROWS($A$3:A144))),"")</f>
        <v/>
      </c>
      <c r="S144" s="15" t="str">
        <f ca="1">IFERROR(INDEX(MAESTRO!S:S,_xludf.AGGREGATE(15,6,ROW(MAESTRO!$B$3:$B$1000)/((MAESTRO!$B$3:$B$1000="MILITARES")*(UPPER(MAESTRO!$L$3:$L$1000)="CONFIRMADO")),ROWS($A$3:A144))),"")</f>
        <v/>
      </c>
      <c r="T144" s="15" t="str">
        <f ca="1">IFERROR(INDEX(MAESTRO!T:T,_xludf.AGGREGATE(15,6,ROW(MAESTRO!$B$3:$B$1000)/((MAESTRO!$B$3:$B$1000="MILITARES")*(UPPER(MAESTRO!$L$3:$L$1000)="CONFIRMADO")),ROWS($A$3:A144))),"")</f>
        <v/>
      </c>
      <c r="U144" s="15" t="str">
        <f ca="1">IFERROR(INDEX(MAESTRO!U:U,_xludf.AGGREGATE(15,6,ROW(MAESTRO!$B$3:$B$1000)/((MAESTRO!$B$3:$B$1000="MILITARES")*(UPPER(MAESTRO!$L$3:$L$1000)="CONFIRMADO")),ROWS($A$3:A144))),"")</f>
        <v/>
      </c>
      <c r="V144" s="15" t="str">
        <f ca="1">IFERROR(INDEX(MAESTRO!V:V,_xludf.AGGREGATE(15,6,ROW(MAESTRO!$B$3:$B$1000)/((MAESTRO!$B$3:$B$1000="MILITARES")*(UPPER(MAESTRO!$L$3:$L$1000)="CONFIRMADO")),ROWS($A$3:A144))),"")</f>
        <v/>
      </c>
      <c r="W144" s="15" t="str">
        <f ca="1">IFERROR(INDEX(MAESTRO!W:W,_xludf.AGGREGATE(15,6,ROW(MAESTRO!$B$3:$B$1000)/((MAESTRO!$B$3:$B$1000="MILITARES")*(UPPER(MAESTRO!$L$3:$L$1000)="CONFIRMADO")),ROWS($A$3:A144))),"")</f>
        <v/>
      </c>
      <c r="X144" s="15" t="str">
        <f ca="1">IFERROR(INDEX(MAESTRO!X:X,_xludf.AGGREGATE(15,6,ROW(MAESTRO!$B$3:$B$1000)/((MAESTRO!$B$3:$B$1000="MILITARES")*(UPPER(MAESTRO!$L$3:$L$1000)="CONFIRMADO")),ROWS($A$3:A144))),"")</f>
        <v/>
      </c>
    </row>
    <row r="145" spans="1:24" ht="22.05" customHeight="1">
      <c r="A145" s="10" t="str">
        <f ca="1">IFERROR(INDEX(MAESTRO!A:A,_xludf.AGGREGATE(15,6,ROW(MAESTRO!$B$3:$B$1000)/((MAESTRO!$B$3:$B$1000="MILITARES")*(UPPER(MAESTRO!$L$3:$L$1000)="CONFIRMADO")),ROWS($A$3:A145))),"")</f>
        <v/>
      </c>
      <c r="B145" s="10" t="str">
        <f ca="1">IFERROR(INDEX(MAESTRO!B:B,_xludf.AGGREGATE(15,6,ROW(MAESTRO!$B$3:$B$1000)/((MAESTRO!$B$3:$B$1000="MILITARES")*(UPPER(MAESTRO!$L$3:$L$1000)="CONFIRMADO")),ROWS($A$3:A145))),"")</f>
        <v/>
      </c>
      <c r="C145" s="10" t="str">
        <f ca="1">IFERROR(INDEX(MAESTRO!C:C,_xludf.AGGREGATE(15,6,ROW(MAESTRO!$B$3:$B$1000)/((MAESTRO!$B$3:$B$1000="MILITARES")*(UPPER(MAESTRO!$L$3:$L$1000)="CONFIRMADO")),ROWS($A$3:A145))),"")</f>
        <v/>
      </c>
      <c r="D145" s="10" t="str">
        <f ca="1">IFERROR(INDEX(MAESTRO!D:D,_xludf.AGGREGATE(15,6,ROW(MAESTRO!$B$3:$B$1000)/((MAESTRO!$B$3:$B$1000="MILITARES")*(UPPER(MAESTRO!$L$3:$L$1000)="CONFIRMADO")),ROWS($A$3:A145))),"")</f>
        <v/>
      </c>
      <c r="E145" s="10" t="str">
        <f ca="1">IFERROR(INDEX(MAESTRO!E:E,_xludf.AGGREGATE(15,6,ROW(MAESTRO!$B$3:$B$1000)/((MAESTRO!$B$3:$B$1000="MILITARES")*(UPPER(MAESTRO!$L$3:$L$1000)="CONFIRMADO")),ROWS($A$3:A145))),"")</f>
        <v/>
      </c>
      <c r="F145" s="10" t="str">
        <f ca="1">IFERROR(INDEX(MAESTRO!F:F,_xludf.AGGREGATE(15,6,ROW(MAESTRO!$B$3:$B$1000)/((MAESTRO!$B$3:$B$1000="MILITARES")*(UPPER(MAESTRO!$L$3:$L$1000)="CONFIRMADO")),ROWS($A$3:A145))),"")</f>
        <v/>
      </c>
      <c r="G145" s="10" t="str">
        <f ca="1">IFERROR(INDEX(MAESTRO!G:G,_xludf.AGGREGATE(15,6,ROW(MAESTRO!$B$3:$B$1000)/((MAESTRO!$B$3:$B$1000="MILITARES")*(UPPER(MAESTRO!$L$3:$L$1000)="CONFIRMADO")),ROWS($A$3:A145))),"")</f>
        <v/>
      </c>
      <c r="H145" s="10" t="str">
        <f ca="1">IFERROR(INDEX(MAESTRO!H:H,_xludf.AGGREGATE(15,6,ROW(MAESTRO!$B$3:$B$1000)/((MAESTRO!$B$3:$B$1000="MILITARES")*(UPPER(MAESTRO!$L$3:$L$1000)="CONFIRMADO")),ROWS($A$3:A145))),"")</f>
        <v/>
      </c>
      <c r="I145" s="10" t="str">
        <f ca="1">IFERROR(INDEX(MAESTRO!I:I,_xludf.AGGREGATE(15,6,ROW(MAESTRO!$B$3:$B$1000)/((MAESTRO!$B$3:$B$1000="MILITARES")*(UPPER(MAESTRO!$L$3:$L$1000)="CONFIRMADO")),ROWS($A$3:A145))),"")</f>
        <v/>
      </c>
      <c r="J145" s="10" t="str">
        <f ca="1">IFERROR(INDEX(MAESTRO!J:J,_xludf.AGGREGATE(15,6,ROW(MAESTRO!$B$3:$B$1000)/((MAESTRO!$B$3:$B$1000="MILITARES")*(UPPER(MAESTRO!$L$3:$L$1000)="CONFIRMADO")),ROWS($A$3:A145))),"")</f>
        <v/>
      </c>
      <c r="K145" s="10" t="str">
        <f ca="1">IFERROR(INDEX(MAESTRO!K:K,_xludf.AGGREGATE(15,6,ROW(MAESTRO!$B$3:$B$1000)/((MAESTRO!$B$3:$B$1000="MILITARES")*(UPPER(MAESTRO!$L$3:$L$1000)="CONFIRMADO")),ROWS($A$3:A145))),"")</f>
        <v/>
      </c>
      <c r="L145" s="10" t="str">
        <f ca="1">IFERROR(INDEX(MAESTRO!L:L,_xludf.AGGREGATE(15,6,ROW(MAESTRO!$B$3:$B$1000)/((MAESTRO!$B$3:$B$1000="MILITARES")*(UPPER(MAESTRO!$L$3:$L$1000)="CONFIRMADO")),ROWS($A$3:A145))),"")</f>
        <v/>
      </c>
      <c r="M145" s="10" t="str">
        <f ca="1">IFERROR(INDEX(MAESTRO!M:M,_xludf.AGGREGATE(15,6,ROW(MAESTRO!$B$3:$B$1000)/((MAESTRO!$B$3:$B$1000="MILITARES")*(UPPER(MAESTRO!$L$3:$L$1000)="CONFIRMADO")),ROWS($A$3:A145))),"")</f>
        <v/>
      </c>
      <c r="N145" s="10" t="str">
        <f ca="1">IFERROR(INDEX(MAESTRO!N:N,_xludf.AGGREGATE(15,6,ROW(MAESTRO!$B$3:$B$1000)/((MAESTRO!$B$3:$B$1000="MILITARES")*(UPPER(MAESTRO!$L$3:$L$1000)="CONFIRMADO")),ROWS($A$3:A145))),"")</f>
        <v/>
      </c>
      <c r="O145" s="10" t="str">
        <f ca="1">IFERROR(INDEX(MAESTRO!O:O,_xludf.AGGREGATE(15,6,ROW(MAESTRO!$B$3:$B$1000)/((MAESTRO!$B$3:$B$1000="MILITARES")*(UPPER(MAESTRO!$L$3:$L$1000)="CONFIRMADO")),ROWS($A$3:A145))),"")</f>
        <v/>
      </c>
      <c r="P145" s="10" t="str">
        <f ca="1">IFERROR(INDEX(MAESTRO!P:P,_xludf.AGGREGATE(15,6,ROW(MAESTRO!$B$3:$B$1000)/((MAESTRO!$B$3:$B$1000="MILITARES")*(UPPER(MAESTRO!$L$3:$L$1000)="CONFIRMADO")),ROWS($A$3:A145))),"")</f>
        <v/>
      </c>
      <c r="Q145" s="10" t="str">
        <f ca="1">IFERROR(INDEX(MAESTRO!Q:Q,_xludf.AGGREGATE(15,6,ROW(MAESTRO!$B$3:$B$1000)/((MAESTRO!$B$3:$B$1000="MILITARES")*(UPPER(MAESTRO!$L$3:$L$1000)="CONFIRMADO")),ROWS($A$3:A145))),"")</f>
        <v/>
      </c>
      <c r="R145" s="10" t="str">
        <f ca="1">IFERROR(INDEX(MAESTRO!R:R,_xludf.AGGREGATE(15,6,ROW(MAESTRO!$B$3:$B$1000)/((MAESTRO!$B$3:$B$1000="MILITARES")*(UPPER(MAESTRO!$L$3:$L$1000)="CONFIRMADO")),ROWS($A$3:A145))),"")</f>
        <v/>
      </c>
      <c r="S145" s="10" t="str">
        <f ca="1">IFERROR(INDEX(MAESTRO!S:S,_xludf.AGGREGATE(15,6,ROW(MAESTRO!$B$3:$B$1000)/((MAESTRO!$B$3:$B$1000="MILITARES")*(UPPER(MAESTRO!$L$3:$L$1000)="CONFIRMADO")),ROWS($A$3:A145))),"")</f>
        <v/>
      </c>
      <c r="T145" s="10" t="str">
        <f ca="1">IFERROR(INDEX(MAESTRO!T:T,_xludf.AGGREGATE(15,6,ROW(MAESTRO!$B$3:$B$1000)/((MAESTRO!$B$3:$B$1000="MILITARES")*(UPPER(MAESTRO!$L$3:$L$1000)="CONFIRMADO")),ROWS($A$3:A145))),"")</f>
        <v/>
      </c>
      <c r="U145" s="10" t="str">
        <f ca="1">IFERROR(INDEX(MAESTRO!U:U,_xludf.AGGREGATE(15,6,ROW(MAESTRO!$B$3:$B$1000)/((MAESTRO!$B$3:$B$1000="MILITARES")*(UPPER(MAESTRO!$L$3:$L$1000)="CONFIRMADO")),ROWS($A$3:A145))),"")</f>
        <v/>
      </c>
      <c r="V145" s="10" t="str">
        <f ca="1">IFERROR(INDEX(MAESTRO!V:V,_xludf.AGGREGATE(15,6,ROW(MAESTRO!$B$3:$B$1000)/((MAESTRO!$B$3:$B$1000="MILITARES")*(UPPER(MAESTRO!$L$3:$L$1000)="CONFIRMADO")),ROWS($A$3:A145))),"")</f>
        <v/>
      </c>
      <c r="W145" s="10" t="str">
        <f ca="1">IFERROR(INDEX(MAESTRO!W:W,_xludf.AGGREGATE(15,6,ROW(MAESTRO!$B$3:$B$1000)/((MAESTRO!$B$3:$B$1000="MILITARES")*(UPPER(MAESTRO!$L$3:$L$1000)="CONFIRMADO")),ROWS($A$3:A145))),"")</f>
        <v/>
      </c>
      <c r="X145" s="10" t="str">
        <f ca="1">IFERROR(INDEX(MAESTRO!X:X,_xludf.AGGREGATE(15,6,ROW(MAESTRO!$B$3:$B$1000)/((MAESTRO!$B$3:$B$1000="MILITARES")*(UPPER(MAESTRO!$L$3:$L$1000)="CONFIRMADO")),ROWS($A$3:A145))),"")</f>
        <v/>
      </c>
    </row>
    <row r="146" spans="1:24" ht="22.05" customHeight="1">
      <c r="A146" s="15" t="str">
        <f ca="1">IFERROR(INDEX(MAESTRO!A:A,_xludf.AGGREGATE(15,6,ROW(MAESTRO!$B$3:$B$1000)/((MAESTRO!$B$3:$B$1000="MILITARES")*(UPPER(MAESTRO!$L$3:$L$1000)="CONFIRMADO")),ROWS($A$3:A146))),"")</f>
        <v/>
      </c>
      <c r="B146" s="15" t="str">
        <f ca="1">IFERROR(INDEX(MAESTRO!B:B,_xludf.AGGREGATE(15,6,ROW(MAESTRO!$B$3:$B$1000)/((MAESTRO!$B$3:$B$1000="MILITARES")*(UPPER(MAESTRO!$L$3:$L$1000)="CONFIRMADO")),ROWS($A$3:A146))),"")</f>
        <v/>
      </c>
      <c r="C146" s="15" t="str">
        <f ca="1">IFERROR(INDEX(MAESTRO!C:C,_xludf.AGGREGATE(15,6,ROW(MAESTRO!$B$3:$B$1000)/((MAESTRO!$B$3:$B$1000="MILITARES")*(UPPER(MAESTRO!$L$3:$L$1000)="CONFIRMADO")),ROWS($A$3:A146))),"")</f>
        <v/>
      </c>
      <c r="D146" s="15" t="str">
        <f ca="1">IFERROR(INDEX(MAESTRO!D:D,_xludf.AGGREGATE(15,6,ROW(MAESTRO!$B$3:$B$1000)/((MAESTRO!$B$3:$B$1000="MILITARES")*(UPPER(MAESTRO!$L$3:$L$1000)="CONFIRMADO")),ROWS($A$3:A146))),"")</f>
        <v/>
      </c>
      <c r="E146" s="15" t="str">
        <f ca="1">IFERROR(INDEX(MAESTRO!E:E,_xludf.AGGREGATE(15,6,ROW(MAESTRO!$B$3:$B$1000)/((MAESTRO!$B$3:$B$1000="MILITARES")*(UPPER(MAESTRO!$L$3:$L$1000)="CONFIRMADO")),ROWS($A$3:A146))),"")</f>
        <v/>
      </c>
      <c r="F146" s="15" t="str">
        <f ca="1">IFERROR(INDEX(MAESTRO!F:F,_xludf.AGGREGATE(15,6,ROW(MAESTRO!$B$3:$B$1000)/((MAESTRO!$B$3:$B$1000="MILITARES")*(UPPER(MAESTRO!$L$3:$L$1000)="CONFIRMADO")),ROWS($A$3:A146))),"")</f>
        <v/>
      </c>
      <c r="G146" s="15" t="str">
        <f ca="1">IFERROR(INDEX(MAESTRO!G:G,_xludf.AGGREGATE(15,6,ROW(MAESTRO!$B$3:$B$1000)/((MAESTRO!$B$3:$B$1000="MILITARES")*(UPPER(MAESTRO!$L$3:$L$1000)="CONFIRMADO")),ROWS($A$3:A146))),"")</f>
        <v/>
      </c>
      <c r="H146" s="15" t="str">
        <f ca="1">IFERROR(INDEX(MAESTRO!H:H,_xludf.AGGREGATE(15,6,ROW(MAESTRO!$B$3:$B$1000)/((MAESTRO!$B$3:$B$1000="MILITARES")*(UPPER(MAESTRO!$L$3:$L$1000)="CONFIRMADO")),ROWS($A$3:A146))),"")</f>
        <v/>
      </c>
      <c r="I146" s="15" t="str">
        <f ca="1">IFERROR(INDEX(MAESTRO!I:I,_xludf.AGGREGATE(15,6,ROW(MAESTRO!$B$3:$B$1000)/((MAESTRO!$B$3:$B$1000="MILITARES")*(UPPER(MAESTRO!$L$3:$L$1000)="CONFIRMADO")),ROWS($A$3:A146))),"")</f>
        <v/>
      </c>
      <c r="J146" s="15" t="str">
        <f ca="1">IFERROR(INDEX(MAESTRO!J:J,_xludf.AGGREGATE(15,6,ROW(MAESTRO!$B$3:$B$1000)/((MAESTRO!$B$3:$B$1000="MILITARES")*(UPPER(MAESTRO!$L$3:$L$1000)="CONFIRMADO")),ROWS($A$3:A146))),"")</f>
        <v/>
      </c>
      <c r="K146" s="15" t="str">
        <f ca="1">IFERROR(INDEX(MAESTRO!K:K,_xludf.AGGREGATE(15,6,ROW(MAESTRO!$B$3:$B$1000)/((MAESTRO!$B$3:$B$1000="MILITARES")*(UPPER(MAESTRO!$L$3:$L$1000)="CONFIRMADO")),ROWS($A$3:A146))),"")</f>
        <v/>
      </c>
      <c r="L146" s="15" t="str">
        <f ca="1">IFERROR(INDEX(MAESTRO!L:L,_xludf.AGGREGATE(15,6,ROW(MAESTRO!$B$3:$B$1000)/((MAESTRO!$B$3:$B$1000="MILITARES")*(UPPER(MAESTRO!$L$3:$L$1000)="CONFIRMADO")),ROWS($A$3:A146))),"")</f>
        <v/>
      </c>
      <c r="M146" s="15" t="str">
        <f ca="1">IFERROR(INDEX(MAESTRO!M:M,_xludf.AGGREGATE(15,6,ROW(MAESTRO!$B$3:$B$1000)/((MAESTRO!$B$3:$B$1000="MILITARES")*(UPPER(MAESTRO!$L$3:$L$1000)="CONFIRMADO")),ROWS($A$3:A146))),"")</f>
        <v/>
      </c>
      <c r="N146" s="15" t="str">
        <f ca="1">IFERROR(INDEX(MAESTRO!N:N,_xludf.AGGREGATE(15,6,ROW(MAESTRO!$B$3:$B$1000)/((MAESTRO!$B$3:$B$1000="MILITARES")*(UPPER(MAESTRO!$L$3:$L$1000)="CONFIRMADO")),ROWS($A$3:A146))),"")</f>
        <v/>
      </c>
      <c r="O146" s="15" t="str">
        <f ca="1">IFERROR(INDEX(MAESTRO!O:O,_xludf.AGGREGATE(15,6,ROW(MAESTRO!$B$3:$B$1000)/((MAESTRO!$B$3:$B$1000="MILITARES")*(UPPER(MAESTRO!$L$3:$L$1000)="CONFIRMADO")),ROWS($A$3:A146))),"")</f>
        <v/>
      </c>
      <c r="P146" s="15" t="str">
        <f ca="1">IFERROR(INDEX(MAESTRO!P:P,_xludf.AGGREGATE(15,6,ROW(MAESTRO!$B$3:$B$1000)/((MAESTRO!$B$3:$B$1000="MILITARES")*(UPPER(MAESTRO!$L$3:$L$1000)="CONFIRMADO")),ROWS($A$3:A146))),"")</f>
        <v/>
      </c>
      <c r="Q146" s="15" t="str">
        <f ca="1">IFERROR(INDEX(MAESTRO!Q:Q,_xludf.AGGREGATE(15,6,ROW(MAESTRO!$B$3:$B$1000)/((MAESTRO!$B$3:$B$1000="MILITARES")*(UPPER(MAESTRO!$L$3:$L$1000)="CONFIRMADO")),ROWS($A$3:A146))),"")</f>
        <v/>
      </c>
      <c r="R146" s="15" t="str">
        <f ca="1">IFERROR(INDEX(MAESTRO!R:R,_xludf.AGGREGATE(15,6,ROW(MAESTRO!$B$3:$B$1000)/((MAESTRO!$B$3:$B$1000="MILITARES")*(UPPER(MAESTRO!$L$3:$L$1000)="CONFIRMADO")),ROWS($A$3:A146))),"")</f>
        <v/>
      </c>
      <c r="S146" s="15" t="str">
        <f ca="1">IFERROR(INDEX(MAESTRO!S:S,_xludf.AGGREGATE(15,6,ROW(MAESTRO!$B$3:$B$1000)/((MAESTRO!$B$3:$B$1000="MILITARES")*(UPPER(MAESTRO!$L$3:$L$1000)="CONFIRMADO")),ROWS($A$3:A146))),"")</f>
        <v/>
      </c>
      <c r="T146" s="15" t="str">
        <f ca="1">IFERROR(INDEX(MAESTRO!T:T,_xludf.AGGREGATE(15,6,ROW(MAESTRO!$B$3:$B$1000)/((MAESTRO!$B$3:$B$1000="MILITARES")*(UPPER(MAESTRO!$L$3:$L$1000)="CONFIRMADO")),ROWS($A$3:A146))),"")</f>
        <v/>
      </c>
      <c r="U146" s="15" t="str">
        <f ca="1">IFERROR(INDEX(MAESTRO!U:U,_xludf.AGGREGATE(15,6,ROW(MAESTRO!$B$3:$B$1000)/((MAESTRO!$B$3:$B$1000="MILITARES")*(UPPER(MAESTRO!$L$3:$L$1000)="CONFIRMADO")),ROWS($A$3:A146))),"")</f>
        <v/>
      </c>
      <c r="V146" s="15" t="str">
        <f ca="1">IFERROR(INDEX(MAESTRO!V:V,_xludf.AGGREGATE(15,6,ROW(MAESTRO!$B$3:$B$1000)/((MAESTRO!$B$3:$B$1000="MILITARES")*(UPPER(MAESTRO!$L$3:$L$1000)="CONFIRMADO")),ROWS($A$3:A146))),"")</f>
        <v/>
      </c>
      <c r="W146" s="15" t="str">
        <f ca="1">IFERROR(INDEX(MAESTRO!W:W,_xludf.AGGREGATE(15,6,ROW(MAESTRO!$B$3:$B$1000)/((MAESTRO!$B$3:$B$1000="MILITARES")*(UPPER(MAESTRO!$L$3:$L$1000)="CONFIRMADO")),ROWS($A$3:A146))),"")</f>
        <v/>
      </c>
      <c r="X146" s="15" t="str">
        <f ca="1">IFERROR(INDEX(MAESTRO!X:X,_xludf.AGGREGATE(15,6,ROW(MAESTRO!$B$3:$B$1000)/((MAESTRO!$B$3:$B$1000="MILITARES")*(UPPER(MAESTRO!$L$3:$L$1000)="CONFIRMADO")),ROWS($A$3:A146))),"")</f>
        <v/>
      </c>
    </row>
    <row r="147" spans="1:24" ht="22.05" customHeight="1">
      <c r="A147" s="10" t="str">
        <f ca="1">IFERROR(INDEX(MAESTRO!A:A,_xludf.AGGREGATE(15,6,ROW(MAESTRO!$B$3:$B$1000)/((MAESTRO!$B$3:$B$1000="MILITARES")*(UPPER(MAESTRO!$L$3:$L$1000)="CONFIRMADO")),ROWS($A$3:A147))),"")</f>
        <v/>
      </c>
      <c r="B147" s="10" t="str">
        <f ca="1">IFERROR(INDEX(MAESTRO!B:B,_xludf.AGGREGATE(15,6,ROW(MAESTRO!$B$3:$B$1000)/((MAESTRO!$B$3:$B$1000="MILITARES")*(UPPER(MAESTRO!$L$3:$L$1000)="CONFIRMADO")),ROWS($A$3:A147))),"")</f>
        <v/>
      </c>
      <c r="C147" s="10" t="str">
        <f ca="1">IFERROR(INDEX(MAESTRO!C:C,_xludf.AGGREGATE(15,6,ROW(MAESTRO!$B$3:$B$1000)/((MAESTRO!$B$3:$B$1000="MILITARES")*(UPPER(MAESTRO!$L$3:$L$1000)="CONFIRMADO")),ROWS($A$3:A147))),"")</f>
        <v/>
      </c>
      <c r="D147" s="10" t="str">
        <f ca="1">IFERROR(INDEX(MAESTRO!D:D,_xludf.AGGREGATE(15,6,ROW(MAESTRO!$B$3:$B$1000)/((MAESTRO!$B$3:$B$1000="MILITARES")*(UPPER(MAESTRO!$L$3:$L$1000)="CONFIRMADO")),ROWS($A$3:A147))),"")</f>
        <v/>
      </c>
      <c r="E147" s="10" t="str">
        <f ca="1">IFERROR(INDEX(MAESTRO!E:E,_xludf.AGGREGATE(15,6,ROW(MAESTRO!$B$3:$B$1000)/((MAESTRO!$B$3:$B$1000="MILITARES")*(UPPER(MAESTRO!$L$3:$L$1000)="CONFIRMADO")),ROWS($A$3:A147))),"")</f>
        <v/>
      </c>
      <c r="F147" s="10" t="str">
        <f ca="1">IFERROR(INDEX(MAESTRO!F:F,_xludf.AGGREGATE(15,6,ROW(MAESTRO!$B$3:$B$1000)/((MAESTRO!$B$3:$B$1000="MILITARES")*(UPPER(MAESTRO!$L$3:$L$1000)="CONFIRMADO")),ROWS($A$3:A147))),"")</f>
        <v/>
      </c>
      <c r="G147" s="10" t="str">
        <f ca="1">IFERROR(INDEX(MAESTRO!G:G,_xludf.AGGREGATE(15,6,ROW(MAESTRO!$B$3:$B$1000)/((MAESTRO!$B$3:$B$1000="MILITARES")*(UPPER(MAESTRO!$L$3:$L$1000)="CONFIRMADO")),ROWS($A$3:A147))),"")</f>
        <v/>
      </c>
      <c r="H147" s="10" t="str">
        <f ca="1">IFERROR(INDEX(MAESTRO!H:H,_xludf.AGGREGATE(15,6,ROW(MAESTRO!$B$3:$B$1000)/((MAESTRO!$B$3:$B$1000="MILITARES")*(UPPER(MAESTRO!$L$3:$L$1000)="CONFIRMADO")),ROWS($A$3:A147))),"")</f>
        <v/>
      </c>
      <c r="I147" s="10" t="str">
        <f ca="1">IFERROR(INDEX(MAESTRO!I:I,_xludf.AGGREGATE(15,6,ROW(MAESTRO!$B$3:$B$1000)/((MAESTRO!$B$3:$B$1000="MILITARES")*(UPPER(MAESTRO!$L$3:$L$1000)="CONFIRMADO")),ROWS($A$3:A147))),"")</f>
        <v/>
      </c>
      <c r="J147" s="10" t="str">
        <f ca="1">IFERROR(INDEX(MAESTRO!J:J,_xludf.AGGREGATE(15,6,ROW(MAESTRO!$B$3:$B$1000)/((MAESTRO!$B$3:$B$1000="MILITARES")*(UPPER(MAESTRO!$L$3:$L$1000)="CONFIRMADO")),ROWS($A$3:A147))),"")</f>
        <v/>
      </c>
      <c r="K147" s="10" t="str">
        <f ca="1">IFERROR(INDEX(MAESTRO!K:K,_xludf.AGGREGATE(15,6,ROW(MAESTRO!$B$3:$B$1000)/((MAESTRO!$B$3:$B$1000="MILITARES")*(UPPER(MAESTRO!$L$3:$L$1000)="CONFIRMADO")),ROWS($A$3:A147))),"")</f>
        <v/>
      </c>
      <c r="L147" s="10" t="str">
        <f ca="1">IFERROR(INDEX(MAESTRO!L:L,_xludf.AGGREGATE(15,6,ROW(MAESTRO!$B$3:$B$1000)/((MAESTRO!$B$3:$B$1000="MILITARES")*(UPPER(MAESTRO!$L$3:$L$1000)="CONFIRMADO")),ROWS($A$3:A147))),"")</f>
        <v/>
      </c>
      <c r="M147" s="10" t="str">
        <f ca="1">IFERROR(INDEX(MAESTRO!M:M,_xludf.AGGREGATE(15,6,ROW(MAESTRO!$B$3:$B$1000)/((MAESTRO!$B$3:$B$1000="MILITARES")*(UPPER(MAESTRO!$L$3:$L$1000)="CONFIRMADO")),ROWS($A$3:A147))),"")</f>
        <v/>
      </c>
      <c r="N147" s="10" t="str">
        <f ca="1">IFERROR(INDEX(MAESTRO!N:N,_xludf.AGGREGATE(15,6,ROW(MAESTRO!$B$3:$B$1000)/((MAESTRO!$B$3:$B$1000="MILITARES")*(UPPER(MAESTRO!$L$3:$L$1000)="CONFIRMADO")),ROWS($A$3:A147))),"")</f>
        <v/>
      </c>
      <c r="O147" s="10" t="str">
        <f ca="1">IFERROR(INDEX(MAESTRO!O:O,_xludf.AGGREGATE(15,6,ROW(MAESTRO!$B$3:$B$1000)/((MAESTRO!$B$3:$B$1000="MILITARES")*(UPPER(MAESTRO!$L$3:$L$1000)="CONFIRMADO")),ROWS($A$3:A147))),"")</f>
        <v/>
      </c>
      <c r="P147" s="10" t="str">
        <f ca="1">IFERROR(INDEX(MAESTRO!P:P,_xludf.AGGREGATE(15,6,ROW(MAESTRO!$B$3:$B$1000)/((MAESTRO!$B$3:$B$1000="MILITARES")*(UPPER(MAESTRO!$L$3:$L$1000)="CONFIRMADO")),ROWS($A$3:A147))),"")</f>
        <v/>
      </c>
      <c r="Q147" s="10" t="str">
        <f ca="1">IFERROR(INDEX(MAESTRO!Q:Q,_xludf.AGGREGATE(15,6,ROW(MAESTRO!$B$3:$B$1000)/((MAESTRO!$B$3:$B$1000="MILITARES")*(UPPER(MAESTRO!$L$3:$L$1000)="CONFIRMADO")),ROWS($A$3:A147))),"")</f>
        <v/>
      </c>
      <c r="R147" s="10" t="str">
        <f ca="1">IFERROR(INDEX(MAESTRO!R:R,_xludf.AGGREGATE(15,6,ROW(MAESTRO!$B$3:$B$1000)/((MAESTRO!$B$3:$B$1000="MILITARES")*(UPPER(MAESTRO!$L$3:$L$1000)="CONFIRMADO")),ROWS($A$3:A147))),"")</f>
        <v/>
      </c>
      <c r="S147" s="10" t="str">
        <f ca="1">IFERROR(INDEX(MAESTRO!S:S,_xludf.AGGREGATE(15,6,ROW(MAESTRO!$B$3:$B$1000)/((MAESTRO!$B$3:$B$1000="MILITARES")*(UPPER(MAESTRO!$L$3:$L$1000)="CONFIRMADO")),ROWS($A$3:A147))),"")</f>
        <v/>
      </c>
      <c r="T147" s="10" t="str">
        <f ca="1">IFERROR(INDEX(MAESTRO!T:T,_xludf.AGGREGATE(15,6,ROW(MAESTRO!$B$3:$B$1000)/((MAESTRO!$B$3:$B$1000="MILITARES")*(UPPER(MAESTRO!$L$3:$L$1000)="CONFIRMADO")),ROWS($A$3:A147))),"")</f>
        <v/>
      </c>
      <c r="U147" s="10" t="str">
        <f ca="1">IFERROR(INDEX(MAESTRO!U:U,_xludf.AGGREGATE(15,6,ROW(MAESTRO!$B$3:$B$1000)/((MAESTRO!$B$3:$B$1000="MILITARES")*(UPPER(MAESTRO!$L$3:$L$1000)="CONFIRMADO")),ROWS($A$3:A147))),"")</f>
        <v/>
      </c>
      <c r="V147" s="10" t="str">
        <f ca="1">IFERROR(INDEX(MAESTRO!V:V,_xludf.AGGREGATE(15,6,ROW(MAESTRO!$B$3:$B$1000)/((MAESTRO!$B$3:$B$1000="MILITARES")*(UPPER(MAESTRO!$L$3:$L$1000)="CONFIRMADO")),ROWS($A$3:A147))),"")</f>
        <v/>
      </c>
      <c r="W147" s="10" t="str">
        <f ca="1">IFERROR(INDEX(MAESTRO!W:W,_xludf.AGGREGATE(15,6,ROW(MAESTRO!$B$3:$B$1000)/((MAESTRO!$B$3:$B$1000="MILITARES")*(UPPER(MAESTRO!$L$3:$L$1000)="CONFIRMADO")),ROWS($A$3:A147))),"")</f>
        <v/>
      </c>
      <c r="X147" s="10" t="str">
        <f ca="1">IFERROR(INDEX(MAESTRO!X:X,_xludf.AGGREGATE(15,6,ROW(MAESTRO!$B$3:$B$1000)/((MAESTRO!$B$3:$B$1000="MILITARES")*(UPPER(MAESTRO!$L$3:$L$1000)="CONFIRMADO")),ROWS($A$3:A147))),"")</f>
        <v/>
      </c>
    </row>
    <row r="148" spans="1:24" ht="22.05" customHeight="1">
      <c r="A148" s="15" t="str">
        <f ca="1">IFERROR(INDEX(MAESTRO!A:A,_xludf.AGGREGATE(15,6,ROW(MAESTRO!$B$3:$B$1000)/((MAESTRO!$B$3:$B$1000="MILITARES")*(UPPER(MAESTRO!$L$3:$L$1000)="CONFIRMADO")),ROWS($A$3:A148))),"")</f>
        <v/>
      </c>
      <c r="B148" s="15" t="str">
        <f ca="1">IFERROR(INDEX(MAESTRO!B:B,_xludf.AGGREGATE(15,6,ROW(MAESTRO!$B$3:$B$1000)/((MAESTRO!$B$3:$B$1000="MILITARES")*(UPPER(MAESTRO!$L$3:$L$1000)="CONFIRMADO")),ROWS($A$3:A148))),"")</f>
        <v/>
      </c>
      <c r="C148" s="15" t="str">
        <f ca="1">IFERROR(INDEX(MAESTRO!C:C,_xludf.AGGREGATE(15,6,ROW(MAESTRO!$B$3:$B$1000)/((MAESTRO!$B$3:$B$1000="MILITARES")*(UPPER(MAESTRO!$L$3:$L$1000)="CONFIRMADO")),ROWS($A$3:A148))),"")</f>
        <v/>
      </c>
      <c r="D148" s="15" t="str">
        <f ca="1">IFERROR(INDEX(MAESTRO!D:D,_xludf.AGGREGATE(15,6,ROW(MAESTRO!$B$3:$B$1000)/((MAESTRO!$B$3:$B$1000="MILITARES")*(UPPER(MAESTRO!$L$3:$L$1000)="CONFIRMADO")),ROWS($A$3:A148))),"")</f>
        <v/>
      </c>
      <c r="E148" s="15" t="str">
        <f ca="1">IFERROR(INDEX(MAESTRO!E:E,_xludf.AGGREGATE(15,6,ROW(MAESTRO!$B$3:$B$1000)/((MAESTRO!$B$3:$B$1000="MILITARES")*(UPPER(MAESTRO!$L$3:$L$1000)="CONFIRMADO")),ROWS($A$3:A148))),"")</f>
        <v/>
      </c>
      <c r="F148" s="15" t="str">
        <f ca="1">IFERROR(INDEX(MAESTRO!F:F,_xludf.AGGREGATE(15,6,ROW(MAESTRO!$B$3:$B$1000)/((MAESTRO!$B$3:$B$1000="MILITARES")*(UPPER(MAESTRO!$L$3:$L$1000)="CONFIRMADO")),ROWS($A$3:A148))),"")</f>
        <v/>
      </c>
      <c r="G148" s="15" t="str">
        <f ca="1">IFERROR(INDEX(MAESTRO!G:G,_xludf.AGGREGATE(15,6,ROW(MAESTRO!$B$3:$B$1000)/((MAESTRO!$B$3:$B$1000="MILITARES")*(UPPER(MAESTRO!$L$3:$L$1000)="CONFIRMADO")),ROWS($A$3:A148))),"")</f>
        <v/>
      </c>
      <c r="H148" s="15" t="str">
        <f ca="1">IFERROR(INDEX(MAESTRO!H:H,_xludf.AGGREGATE(15,6,ROW(MAESTRO!$B$3:$B$1000)/((MAESTRO!$B$3:$B$1000="MILITARES")*(UPPER(MAESTRO!$L$3:$L$1000)="CONFIRMADO")),ROWS($A$3:A148))),"")</f>
        <v/>
      </c>
      <c r="I148" s="15" t="str">
        <f ca="1">IFERROR(INDEX(MAESTRO!I:I,_xludf.AGGREGATE(15,6,ROW(MAESTRO!$B$3:$B$1000)/((MAESTRO!$B$3:$B$1000="MILITARES")*(UPPER(MAESTRO!$L$3:$L$1000)="CONFIRMADO")),ROWS($A$3:A148))),"")</f>
        <v/>
      </c>
      <c r="J148" s="15" t="str">
        <f ca="1">IFERROR(INDEX(MAESTRO!J:J,_xludf.AGGREGATE(15,6,ROW(MAESTRO!$B$3:$B$1000)/((MAESTRO!$B$3:$B$1000="MILITARES")*(UPPER(MAESTRO!$L$3:$L$1000)="CONFIRMADO")),ROWS($A$3:A148))),"")</f>
        <v/>
      </c>
      <c r="K148" s="15" t="str">
        <f ca="1">IFERROR(INDEX(MAESTRO!K:K,_xludf.AGGREGATE(15,6,ROW(MAESTRO!$B$3:$B$1000)/((MAESTRO!$B$3:$B$1000="MILITARES")*(UPPER(MAESTRO!$L$3:$L$1000)="CONFIRMADO")),ROWS($A$3:A148))),"")</f>
        <v/>
      </c>
      <c r="L148" s="15" t="str">
        <f ca="1">IFERROR(INDEX(MAESTRO!L:L,_xludf.AGGREGATE(15,6,ROW(MAESTRO!$B$3:$B$1000)/((MAESTRO!$B$3:$B$1000="MILITARES")*(UPPER(MAESTRO!$L$3:$L$1000)="CONFIRMADO")),ROWS($A$3:A148))),"")</f>
        <v/>
      </c>
      <c r="M148" s="15" t="str">
        <f ca="1">IFERROR(INDEX(MAESTRO!M:M,_xludf.AGGREGATE(15,6,ROW(MAESTRO!$B$3:$B$1000)/((MAESTRO!$B$3:$B$1000="MILITARES")*(UPPER(MAESTRO!$L$3:$L$1000)="CONFIRMADO")),ROWS($A$3:A148))),"")</f>
        <v/>
      </c>
      <c r="N148" s="15" t="str">
        <f ca="1">IFERROR(INDEX(MAESTRO!N:N,_xludf.AGGREGATE(15,6,ROW(MAESTRO!$B$3:$B$1000)/((MAESTRO!$B$3:$B$1000="MILITARES")*(UPPER(MAESTRO!$L$3:$L$1000)="CONFIRMADO")),ROWS($A$3:A148))),"")</f>
        <v/>
      </c>
      <c r="O148" s="15" t="str">
        <f ca="1">IFERROR(INDEX(MAESTRO!O:O,_xludf.AGGREGATE(15,6,ROW(MAESTRO!$B$3:$B$1000)/((MAESTRO!$B$3:$B$1000="MILITARES")*(UPPER(MAESTRO!$L$3:$L$1000)="CONFIRMADO")),ROWS($A$3:A148))),"")</f>
        <v/>
      </c>
      <c r="P148" s="15" t="str">
        <f ca="1">IFERROR(INDEX(MAESTRO!P:P,_xludf.AGGREGATE(15,6,ROW(MAESTRO!$B$3:$B$1000)/((MAESTRO!$B$3:$B$1000="MILITARES")*(UPPER(MAESTRO!$L$3:$L$1000)="CONFIRMADO")),ROWS($A$3:A148))),"")</f>
        <v/>
      </c>
      <c r="Q148" s="15" t="str">
        <f ca="1">IFERROR(INDEX(MAESTRO!Q:Q,_xludf.AGGREGATE(15,6,ROW(MAESTRO!$B$3:$B$1000)/((MAESTRO!$B$3:$B$1000="MILITARES")*(UPPER(MAESTRO!$L$3:$L$1000)="CONFIRMADO")),ROWS($A$3:A148))),"")</f>
        <v/>
      </c>
      <c r="R148" s="15" t="str">
        <f ca="1">IFERROR(INDEX(MAESTRO!R:R,_xludf.AGGREGATE(15,6,ROW(MAESTRO!$B$3:$B$1000)/((MAESTRO!$B$3:$B$1000="MILITARES")*(UPPER(MAESTRO!$L$3:$L$1000)="CONFIRMADO")),ROWS($A$3:A148))),"")</f>
        <v/>
      </c>
      <c r="S148" s="15" t="str">
        <f ca="1">IFERROR(INDEX(MAESTRO!S:S,_xludf.AGGREGATE(15,6,ROW(MAESTRO!$B$3:$B$1000)/((MAESTRO!$B$3:$B$1000="MILITARES")*(UPPER(MAESTRO!$L$3:$L$1000)="CONFIRMADO")),ROWS($A$3:A148))),"")</f>
        <v/>
      </c>
      <c r="T148" s="15" t="str">
        <f ca="1">IFERROR(INDEX(MAESTRO!T:T,_xludf.AGGREGATE(15,6,ROW(MAESTRO!$B$3:$B$1000)/((MAESTRO!$B$3:$B$1000="MILITARES")*(UPPER(MAESTRO!$L$3:$L$1000)="CONFIRMADO")),ROWS($A$3:A148))),"")</f>
        <v/>
      </c>
      <c r="U148" s="15" t="str">
        <f ca="1">IFERROR(INDEX(MAESTRO!U:U,_xludf.AGGREGATE(15,6,ROW(MAESTRO!$B$3:$B$1000)/((MAESTRO!$B$3:$B$1000="MILITARES")*(UPPER(MAESTRO!$L$3:$L$1000)="CONFIRMADO")),ROWS($A$3:A148))),"")</f>
        <v/>
      </c>
      <c r="V148" s="15" t="str">
        <f ca="1">IFERROR(INDEX(MAESTRO!V:V,_xludf.AGGREGATE(15,6,ROW(MAESTRO!$B$3:$B$1000)/((MAESTRO!$B$3:$B$1000="MILITARES")*(UPPER(MAESTRO!$L$3:$L$1000)="CONFIRMADO")),ROWS($A$3:A148))),"")</f>
        <v/>
      </c>
      <c r="W148" s="15" t="str">
        <f ca="1">IFERROR(INDEX(MAESTRO!W:W,_xludf.AGGREGATE(15,6,ROW(MAESTRO!$B$3:$B$1000)/((MAESTRO!$B$3:$B$1000="MILITARES")*(UPPER(MAESTRO!$L$3:$L$1000)="CONFIRMADO")),ROWS($A$3:A148))),"")</f>
        <v/>
      </c>
      <c r="X148" s="15" t="str">
        <f ca="1">IFERROR(INDEX(MAESTRO!X:X,_xludf.AGGREGATE(15,6,ROW(MAESTRO!$B$3:$B$1000)/((MAESTRO!$B$3:$B$1000="MILITARES")*(UPPER(MAESTRO!$L$3:$L$1000)="CONFIRMADO")),ROWS($A$3:A148))),"")</f>
        <v/>
      </c>
    </row>
    <row r="149" spans="1:24" ht="22.05" customHeight="1">
      <c r="A149" s="10" t="str">
        <f ca="1">IFERROR(INDEX(MAESTRO!A:A,_xludf.AGGREGATE(15,6,ROW(MAESTRO!$B$3:$B$1000)/((MAESTRO!$B$3:$B$1000="MILITARES")*(UPPER(MAESTRO!$L$3:$L$1000)="CONFIRMADO")),ROWS($A$3:A149))),"")</f>
        <v/>
      </c>
      <c r="B149" s="10" t="str">
        <f ca="1">IFERROR(INDEX(MAESTRO!B:B,_xludf.AGGREGATE(15,6,ROW(MAESTRO!$B$3:$B$1000)/((MAESTRO!$B$3:$B$1000="MILITARES")*(UPPER(MAESTRO!$L$3:$L$1000)="CONFIRMADO")),ROWS($A$3:A149))),"")</f>
        <v/>
      </c>
      <c r="C149" s="10" t="str">
        <f ca="1">IFERROR(INDEX(MAESTRO!C:C,_xludf.AGGREGATE(15,6,ROW(MAESTRO!$B$3:$B$1000)/((MAESTRO!$B$3:$B$1000="MILITARES")*(UPPER(MAESTRO!$L$3:$L$1000)="CONFIRMADO")),ROWS($A$3:A149))),"")</f>
        <v/>
      </c>
      <c r="D149" s="10" t="str">
        <f ca="1">IFERROR(INDEX(MAESTRO!D:D,_xludf.AGGREGATE(15,6,ROW(MAESTRO!$B$3:$B$1000)/((MAESTRO!$B$3:$B$1000="MILITARES")*(UPPER(MAESTRO!$L$3:$L$1000)="CONFIRMADO")),ROWS($A$3:A149))),"")</f>
        <v/>
      </c>
      <c r="E149" s="10" t="str">
        <f ca="1">IFERROR(INDEX(MAESTRO!E:E,_xludf.AGGREGATE(15,6,ROW(MAESTRO!$B$3:$B$1000)/((MAESTRO!$B$3:$B$1000="MILITARES")*(UPPER(MAESTRO!$L$3:$L$1000)="CONFIRMADO")),ROWS($A$3:A149))),"")</f>
        <v/>
      </c>
      <c r="F149" s="10" t="str">
        <f ca="1">IFERROR(INDEX(MAESTRO!F:F,_xludf.AGGREGATE(15,6,ROW(MAESTRO!$B$3:$B$1000)/((MAESTRO!$B$3:$B$1000="MILITARES")*(UPPER(MAESTRO!$L$3:$L$1000)="CONFIRMADO")),ROWS($A$3:A149))),"")</f>
        <v/>
      </c>
      <c r="G149" s="10" t="str">
        <f ca="1">IFERROR(INDEX(MAESTRO!G:G,_xludf.AGGREGATE(15,6,ROW(MAESTRO!$B$3:$B$1000)/((MAESTRO!$B$3:$B$1000="MILITARES")*(UPPER(MAESTRO!$L$3:$L$1000)="CONFIRMADO")),ROWS($A$3:A149))),"")</f>
        <v/>
      </c>
      <c r="H149" s="10" t="str">
        <f ca="1">IFERROR(INDEX(MAESTRO!H:H,_xludf.AGGREGATE(15,6,ROW(MAESTRO!$B$3:$B$1000)/((MAESTRO!$B$3:$B$1000="MILITARES")*(UPPER(MAESTRO!$L$3:$L$1000)="CONFIRMADO")),ROWS($A$3:A149))),"")</f>
        <v/>
      </c>
      <c r="I149" s="10" t="str">
        <f ca="1">IFERROR(INDEX(MAESTRO!I:I,_xludf.AGGREGATE(15,6,ROW(MAESTRO!$B$3:$B$1000)/((MAESTRO!$B$3:$B$1000="MILITARES")*(UPPER(MAESTRO!$L$3:$L$1000)="CONFIRMADO")),ROWS($A$3:A149))),"")</f>
        <v/>
      </c>
      <c r="J149" s="10" t="str">
        <f ca="1">IFERROR(INDEX(MAESTRO!J:J,_xludf.AGGREGATE(15,6,ROW(MAESTRO!$B$3:$B$1000)/((MAESTRO!$B$3:$B$1000="MILITARES")*(UPPER(MAESTRO!$L$3:$L$1000)="CONFIRMADO")),ROWS($A$3:A149))),"")</f>
        <v/>
      </c>
      <c r="K149" s="10" t="str">
        <f ca="1">IFERROR(INDEX(MAESTRO!K:K,_xludf.AGGREGATE(15,6,ROW(MAESTRO!$B$3:$B$1000)/((MAESTRO!$B$3:$B$1000="MILITARES")*(UPPER(MAESTRO!$L$3:$L$1000)="CONFIRMADO")),ROWS($A$3:A149))),"")</f>
        <v/>
      </c>
      <c r="L149" s="10" t="str">
        <f ca="1">IFERROR(INDEX(MAESTRO!L:L,_xludf.AGGREGATE(15,6,ROW(MAESTRO!$B$3:$B$1000)/((MAESTRO!$B$3:$B$1000="MILITARES")*(UPPER(MAESTRO!$L$3:$L$1000)="CONFIRMADO")),ROWS($A$3:A149))),"")</f>
        <v/>
      </c>
      <c r="M149" s="10" t="str">
        <f ca="1">IFERROR(INDEX(MAESTRO!M:M,_xludf.AGGREGATE(15,6,ROW(MAESTRO!$B$3:$B$1000)/((MAESTRO!$B$3:$B$1000="MILITARES")*(UPPER(MAESTRO!$L$3:$L$1000)="CONFIRMADO")),ROWS($A$3:A149))),"")</f>
        <v/>
      </c>
      <c r="N149" s="10" t="str">
        <f ca="1">IFERROR(INDEX(MAESTRO!N:N,_xludf.AGGREGATE(15,6,ROW(MAESTRO!$B$3:$B$1000)/((MAESTRO!$B$3:$B$1000="MILITARES")*(UPPER(MAESTRO!$L$3:$L$1000)="CONFIRMADO")),ROWS($A$3:A149))),"")</f>
        <v/>
      </c>
      <c r="O149" s="10" t="str">
        <f ca="1">IFERROR(INDEX(MAESTRO!O:O,_xludf.AGGREGATE(15,6,ROW(MAESTRO!$B$3:$B$1000)/((MAESTRO!$B$3:$B$1000="MILITARES")*(UPPER(MAESTRO!$L$3:$L$1000)="CONFIRMADO")),ROWS($A$3:A149))),"")</f>
        <v/>
      </c>
      <c r="P149" s="10" t="str">
        <f ca="1">IFERROR(INDEX(MAESTRO!P:P,_xludf.AGGREGATE(15,6,ROW(MAESTRO!$B$3:$B$1000)/((MAESTRO!$B$3:$B$1000="MILITARES")*(UPPER(MAESTRO!$L$3:$L$1000)="CONFIRMADO")),ROWS($A$3:A149))),"")</f>
        <v/>
      </c>
      <c r="Q149" s="10" t="str">
        <f ca="1">IFERROR(INDEX(MAESTRO!Q:Q,_xludf.AGGREGATE(15,6,ROW(MAESTRO!$B$3:$B$1000)/((MAESTRO!$B$3:$B$1000="MILITARES")*(UPPER(MAESTRO!$L$3:$L$1000)="CONFIRMADO")),ROWS($A$3:A149))),"")</f>
        <v/>
      </c>
      <c r="R149" s="10" t="str">
        <f ca="1">IFERROR(INDEX(MAESTRO!R:R,_xludf.AGGREGATE(15,6,ROW(MAESTRO!$B$3:$B$1000)/((MAESTRO!$B$3:$B$1000="MILITARES")*(UPPER(MAESTRO!$L$3:$L$1000)="CONFIRMADO")),ROWS($A$3:A149))),"")</f>
        <v/>
      </c>
      <c r="S149" s="10" t="str">
        <f ca="1">IFERROR(INDEX(MAESTRO!S:S,_xludf.AGGREGATE(15,6,ROW(MAESTRO!$B$3:$B$1000)/((MAESTRO!$B$3:$B$1000="MILITARES")*(UPPER(MAESTRO!$L$3:$L$1000)="CONFIRMADO")),ROWS($A$3:A149))),"")</f>
        <v/>
      </c>
      <c r="T149" s="10" t="str">
        <f ca="1">IFERROR(INDEX(MAESTRO!T:T,_xludf.AGGREGATE(15,6,ROW(MAESTRO!$B$3:$B$1000)/((MAESTRO!$B$3:$B$1000="MILITARES")*(UPPER(MAESTRO!$L$3:$L$1000)="CONFIRMADO")),ROWS($A$3:A149))),"")</f>
        <v/>
      </c>
      <c r="U149" s="10" t="str">
        <f ca="1">IFERROR(INDEX(MAESTRO!U:U,_xludf.AGGREGATE(15,6,ROW(MAESTRO!$B$3:$B$1000)/((MAESTRO!$B$3:$B$1000="MILITARES")*(UPPER(MAESTRO!$L$3:$L$1000)="CONFIRMADO")),ROWS($A$3:A149))),"")</f>
        <v/>
      </c>
      <c r="V149" s="10" t="str">
        <f ca="1">IFERROR(INDEX(MAESTRO!V:V,_xludf.AGGREGATE(15,6,ROW(MAESTRO!$B$3:$B$1000)/((MAESTRO!$B$3:$B$1000="MILITARES")*(UPPER(MAESTRO!$L$3:$L$1000)="CONFIRMADO")),ROWS($A$3:A149))),"")</f>
        <v/>
      </c>
      <c r="W149" s="10" t="str">
        <f ca="1">IFERROR(INDEX(MAESTRO!W:W,_xludf.AGGREGATE(15,6,ROW(MAESTRO!$B$3:$B$1000)/((MAESTRO!$B$3:$B$1000="MILITARES")*(UPPER(MAESTRO!$L$3:$L$1000)="CONFIRMADO")),ROWS($A$3:A149))),"")</f>
        <v/>
      </c>
      <c r="X149" s="10" t="str">
        <f ca="1">IFERROR(INDEX(MAESTRO!X:X,_xludf.AGGREGATE(15,6,ROW(MAESTRO!$B$3:$B$1000)/((MAESTRO!$B$3:$B$1000="MILITARES")*(UPPER(MAESTRO!$L$3:$L$1000)="CONFIRMADO")),ROWS($A$3:A149))),"")</f>
        <v/>
      </c>
    </row>
    <row r="150" spans="1:24" ht="22.05" customHeight="1">
      <c r="A150" s="15" t="str">
        <f ca="1">IFERROR(INDEX(MAESTRO!A:A,_xludf.AGGREGATE(15,6,ROW(MAESTRO!$B$3:$B$1000)/((MAESTRO!$B$3:$B$1000="MILITARES")*(UPPER(MAESTRO!$L$3:$L$1000)="CONFIRMADO")),ROWS($A$3:A150))),"")</f>
        <v/>
      </c>
      <c r="B150" s="15" t="str">
        <f ca="1">IFERROR(INDEX(MAESTRO!B:B,_xludf.AGGREGATE(15,6,ROW(MAESTRO!$B$3:$B$1000)/((MAESTRO!$B$3:$B$1000="MILITARES")*(UPPER(MAESTRO!$L$3:$L$1000)="CONFIRMADO")),ROWS($A$3:A150))),"")</f>
        <v/>
      </c>
      <c r="C150" s="15" t="str">
        <f ca="1">IFERROR(INDEX(MAESTRO!C:C,_xludf.AGGREGATE(15,6,ROW(MAESTRO!$B$3:$B$1000)/((MAESTRO!$B$3:$B$1000="MILITARES")*(UPPER(MAESTRO!$L$3:$L$1000)="CONFIRMADO")),ROWS($A$3:A150))),"")</f>
        <v/>
      </c>
      <c r="D150" s="15" t="str">
        <f ca="1">IFERROR(INDEX(MAESTRO!D:D,_xludf.AGGREGATE(15,6,ROW(MAESTRO!$B$3:$B$1000)/((MAESTRO!$B$3:$B$1000="MILITARES")*(UPPER(MAESTRO!$L$3:$L$1000)="CONFIRMADO")),ROWS($A$3:A150))),"")</f>
        <v/>
      </c>
      <c r="E150" s="15" t="str">
        <f ca="1">IFERROR(INDEX(MAESTRO!E:E,_xludf.AGGREGATE(15,6,ROW(MAESTRO!$B$3:$B$1000)/((MAESTRO!$B$3:$B$1000="MILITARES")*(UPPER(MAESTRO!$L$3:$L$1000)="CONFIRMADO")),ROWS($A$3:A150))),"")</f>
        <v/>
      </c>
      <c r="F150" s="15" t="str">
        <f ca="1">IFERROR(INDEX(MAESTRO!F:F,_xludf.AGGREGATE(15,6,ROW(MAESTRO!$B$3:$B$1000)/((MAESTRO!$B$3:$B$1000="MILITARES")*(UPPER(MAESTRO!$L$3:$L$1000)="CONFIRMADO")),ROWS($A$3:A150))),"")</f>
        <v/>
      </c>
      <c r="G150" s="15" t="str">
        <f ca="1">IFERROR(INDEX(MAESTRO!G:G,_xludf.AGGREGATE(15,6,ROW(MAESTRO!$B$3:$B$1000)/((MAESTRO!$B$3:$B$1000="MILITARES")*(UPPER(MAESTRO!$L$3:$L$1000)="CONFIRMADO")),ROWS($A$3:A150))),"")</f>
        <v/>
      </c>
      <c r="H150" s="15" t="str">
        <f ca="1">IFERROR(INDEX(MAESTRO!H:H,_xludf.AGGREGATE(15,6,ROW(MAESTRO!$B$3:$B$1000)/((MAESTRO!$B$3:$B$1000="MILITARES")*(UPPER(MAESTRO!$L$3:$L$1000)="CONFIRMADO")),ROWS($A$3:A150))),"")</f>
        <v/>
      </c>
      <c r="I150" s="15" t="str">
        <f ca="1">IFERROR(INDEX(MAESTRO!I:I,_xludf.AGGREGATE(15,6,ROW(MAESTRO!$B$3:$B$1000)/((MAESTRO!$B$3:$B$1000="MILITARES")*(UPPER(MAESTRO!$L$3:$L$1000)="CONFIRMADO")),ROWS($A$3:A150))),"")</f>
        <v/>
      </c>
      <c r="J150" s="15" t="str">
        <f ca="1">IFERROR(INDEX(MAESTRO!J:J,_xludf.AGGREGATE(15,6,ROW(MAESTRO!$B$3:$B$1000)/((MAESTRO!$B$3:$B$1000="MILITARES")*(UPPER(MAESTRO!$L$3:$L$1000)="CONFIRMADO")),ROWS($A$3:A150))),"")</f>
        <v/>
      </c>
      <c r="K150" s="15" t="str">
        <f ca="1">IFERROR(INDEX(MAESTRO!K:K,_xludf.AGGREGATE(15,6,ROW(MAESTRO!$B$3:$B$1000)/((MAESTRO!$B$3:$B$1000="MILITARES")*(UPPER(MAESTRO!$L$3:$L$1000)="CONFIRMADO")),ROWS($A$3:A150))),"")</f>
        <v/>
      </c>
      <c r="L150" s="15" t="str">
        <f ca="1">IFERROR(INDEX(MAESTRO!L:L,_xludf.AGGREGATE(15,6,ROW(MAESTRO!$B$3:$B$1000)/((MAESTRO!$B$3:$B$1000="MILITARES")*(UPPER(MAESTRO!$L$3:$L$1000)="CONFIRMADO")),ROWS($A$3:A150))),"")</f>
        <v/>
      </c>
      <c r="M150" s="15" t="str">
        <f ca="1">IFERROR(INDEX(MAESTRO!M:M,_xludf.AGGREGATE(15,6,ROW(MAESTRO!$B$3:$B$1000)/((MAESTRO!$B$3:$B$1000="MILITARES")*(UPPER(MAESTRO!$L$3:$L$1000)="CONFIRMADO")),ROWS($A$3:A150))),"")</f>
        <v/>
      </c>
      <c r="N150" s="15" t="str">
        <f ca="1">IFERROR(INDEX(MAESTRO!N:N,_xludf.AGGREGATE(15,6,ROW(MAESTRO!$B$3:$B$1000)/((MAESTRO!$B$3:$B$1000="MILITARES")*(UPPER(MAESTRO!$L$3:$L$1000)="CONFIRMADO")),ROWS($A$3:A150))),"")</f>
        <v/>
      </c>
      <c r="O150" s="15" t="str">
        <f ca="1">IFERROR(INDEX(MAESTRO!O:O,_xludf.AGGREGATE(15,6,ROW(MAESTRO!$B$3:$B$1000)/((MAESTRO!$B$3:$B$1000="MILITARES")*(UPPER(MAESTRO!$L$3:$L$1000)="CONFIRMADO")),ROWS($A$3:A150))),"")</f>
        <v/>
      </c>
      <c r="P150" s="15" t="str">
        <f ca="1">IFERROR(INDEX(MAESTRO!P:P,_xludf.AGGREGATE(15,6,ROW(MAESTRO!$B$3:$B$1000)/((MAESTRO!$B$3:$B$1000="MILITARES")*(UPPER(MAESTRO!$L$3:$L$1000)="CONFIRMADO")),ROWS($A$3:A150))),"")</f>
        <v/>
      </c>
      <c r="Q150" s="15" t="str">
        <f ca="1">IFERROR(INDEX(MAESTRO!Q:Q,_xludf.AGGREGATE(15,6,ROW(MAESTRO!$B$3:$B$1000)/((MAESTRO!$B$3:$B$1000="MILITARES")*(UPPER(MAESTRO!$L$3:$L$1000)="CONFIRMADO")),ROWS($A$3:A150))),"")</f>
        <v/>
      </c>
      <c r="R150" s="15" t="str">
        <f ca="1">IFERROR(INDEX(MAESTRO!R:R,_xludf.AGGREGATE(15,6,ROW(MAESTRO!$B$3:$B$1000)/((MAESTRO!$B$3:$B$1000="MILITARES")*(UPPER(MAESTRO!$L$3:$L$1000)="CONFIRMADO")),ROWS($A$3:A150))),"")</f>
        <v/>
      </c>
      <c r="S150" s="15" t="str">
        <f ca="1">IFERROR(INDEX(MAESTRO!S:S,_xludf.AGGREGATE(15,6,ROW(MAESTRO!$B$3:$B$1000)/((MAESTRO!$B$3:$B$1000="MILITARES")*(UPPER(MAESTRO!$L$3:$L$1000)="CONFIRMADO")),ROWS($A$3:A150))),"")</f>
        <v/>
      </c>
      <c r="T150" s="15" t="str">
        <f ca="1">IFERROR(INDEX(MAESTRO!T:T,_xludf.AGGREGATE(15,6,ROW(MAESTRO!$B$3:$B$1000)/((MAESTRO!$B$3:$B$1000="MILITARES")*(UPPER(MAESTRO!$L$3:$L$1000)="CONFIRMADO")),ROWS($A$3:A150))),"")</f>
        <v/>
      </c>
      <c r="U150" s="15" t="str">
        <f ca="1">IFERROR(INDEX(MAESTRO!U:U,_xludf.AGGREGATE(15,6,ROW(MAESTRO!$B$3:$B$1000)/((MAESTRO!$B$3:$B$1000="MILITARES")*(UPPER(MAESTRO!$L$3:$L$1000)="CONFIRMADO")),ROWS($A$3:A150))),"")</f>
        <v/>
      </c>
      <c r="V150" s="15" t="str">
        <f ca="1">IFERROR(INDEX(MAESTRO!V:V,_xludf.AGGREGATE(15,6,ROW(MAESTRO!$B$3:$B$1000)/((MAESTRO!$B$3:$B$1000="MILITARES")*(UPPER(MAESTRO!$L$3:$L$1000)="CONFIRMADO")),ROWS($A$3:A150))),"")</f>
        <v/>
      </c>
      <c r="W150" s="15" t="str">
        <f ca="1">IFERROR(INDEX(MAESTRO!W:W,_xludf.AGGREGATE(15,6,ROW(MAESTRO!$B$3:$B$1000)/((MAESTRO!$B$3:$B$1000="MILITARES")*(UPPER(MAESTRO!$L$3:$L$1000)="CONFIRMADO")),ROWS($A$3:A150))),"")</f>
        <v/>
      </c>
      <c r="X150" s="15" t="str">
        <f ca="1">IFERROR(INDEX(MAESTRO!X:X,_xludf.AGGREGATE(15,6,ROW(MAESTRO!$B$3:$B$1000)/((MAESTRO!$B$3:$B$1000="MILITARES")*(UPPER(MAESTRO!$L$3:$L$1000)="CONFIRMADO")),ROWS($A$3:A150))),"")</f>
        <v/>
      </c>
    </row>
    <row r="151" spans="1:24" ht="22.05" customHeight="1">
      <c r="A151" s="10" t="str">
        <f ca="1">IFERROR(INDEX(MAESTRO!A:A,_xludf.AGGREGATE(15,6,ROW(MAESTRO!$B$3:$B$1000)/((MAESTRO!$B$3:$B$1000="MILITARES")*(UPPER(MAESTRO!$L$3:$L$1000)="CONFIRMADO")),ROWS($A$3:A151))),"")</f>
        <v/>
      </c>
      <c r="B151" s="10" t="str">
        <f ca="1">IFERROR(INDEX(MAESTRO!B:B,_xludf.AGGREGATE(15,6,ROW(MAESTRO!$B$3:$B$1000)/((MAESTRO!$B$3:$B$1000="MILITARES")*(UPPER(MAESTRO!$L$3:$L$1000)="CONFIRMADO")),ROWS($A$3:A151))),"")</f>
        <v/>
      </c>
      <c r="C151" s="10" t="str">
        <f ca="1">IFERROR(INDEX(MAESTRO!C:C,_xludf.AGGREGATE(15,6,ROW(MAESTRO!$B$3:$B$1000)/((MAESTRO!$B$3:$B$1000="MILITARES")*(UPPER(MAESTRO!$L$3:$L$1000)="CONFIRMADO")),ROWS($A$3:A151))),"")</f>
        <v/>
      </c>
      <c r="D151" s="10" t="str">
        <f ca="1">IFERROR(INDEX(MAESTRO!D:D,_xludf.AGGREGATE(15,6,ROW(MAESTRO!$B$3:$B$1000)/((MAESTRO!$B$3:$B$1000="MILITARES")*(UPPER(MAESTRO!$L$3:$L$1000)="CONFIRMADO")),ROWS($A$3:A151))),"")</f>
        <v/>
      </c>
      <c r="E151" s="10" t="str">
        <f ca="1">IFERROR(INDEX(MAESTRO!E:E,_xludf.AGGREGATE(15,6,ROW(MAESTRO!$B$3:$B$1000)/((MAESTRO!$B$3:$B$1000="MILITARES")*(UPPER(MAESTRO!$L$3:$L$1000)="CONFIRMADO")),ROWS($A$3:A151))),"")</f>
        <v/>
      </c>
      <c r="F151" s="10" t="str">
        <f ca="1">IFERROR(INDEX(MAESTRO!F:F,_xludf.AGGREGATE(15,6,ROW(MAESTRO!$B$3:$B$1000)/((MAESTRO!$B$3:$B$1000="MILITARES")*(UPPER(MAESTRO!$L$3:$L$1000)="CONFIRMADO")),ROWS($A$3:A151))),"")</f>
        <v/>
      </c>
      <c r="G151" s="10" t="str">
        <f ca="1">IFERROR(INDEX(MAESTRO!G:G,_xludf.AGGREGATE(15,6,ROW(MAESTRO!$B$3:$B$1000)/((MAESTRO!$B$3:$B$1000="MILITARES")*(UPPER(MAESTRO!$L$3:$L$1000)="CONFIRMADO")),ROWS($A$3:A151))),"")</f>
        <v/>
      </c>
      <c r="H151" s="10" t="str">
        <f ca="1">IFERROR(INDEX(MAESTRO!H:H,_xludf.AGGREGATE(15,6,ROW(MAESTRO!$B$3:$B$1000)/((MAESTRO!$B$3:$B$1000="MILITARES")*(UPPER(MAESTRO!$L$3:$L$1000)="CONFIRMADO")),ROWS($A$3:A151))),"")</f>
        <v/>
      </c>
      <c r="I151" s="10" t="str">
        <f ca="1">IFERROR(INDEX(MAESTRO!I:I,_xludf.AGGREGATE(15,6,ROW(MAESTRO!$B$3:$B$1000)/((MAESTRO!$B$3:$B$1000="MILITARES")*(UPPER(MAESTRO!$L$3:$L$1000)="CONFIRMADO")),ROWS($A$3:A151))),"")</f>
        <v/>
      </c>
      <c r="J151" s="10" t="str">
        <f ca="1">IFERROR(INDEX(MAESTRO!J:J,_xludf.AGGREGATE(15,6,ROW(MAESTRO!$B$3:$B$1000)/((MAESTRO!$B$3:$B$1000="MILITARES")*(UPPER(MAESTRO!$L$3:$L$1000)="CONFIRMADO")),ROWS($A$3:A151))),"")</f>
        <v/>
      </c>
      <c r="K151" s="10" t="str">
        <f ca="1">IFERROR(INDEX(MAESTRO!K:K,_xludf.AGGREGATE(15,6,ROW(MAESTRO!$B$3:$B$1000)/((MAESTRO!$B$3:$B$1000="MILITARES")*(UPPER(MAESTRO!$L$3:$L$1000)="CONFIRMADO")),ROWS($A$3:A151))),"")</f>
        <v/>
      </c>
      <c r="L151" s="10" t="str">
        <f ca="1">IFERROR(INDEX(MAESTRO!L:L,_xludf.AGGREGATE(15,6,ROW(MAESTRO!$B$3:$B$1000)/((MAESTRO!$B$3:$B$1000="MILITARES")*(UPPER(MAESTRO!$L$3:$L$1000)="CONFIRMADO")),ROWS($A$3:A151))),"")</f>
        <v/>
      </c>
      <c r="M151" s="10" t="str">
        <f ca="1">IFERROR(INDEX(MAESTRO!M:M,_xludf.AGGREGATE(15,6,ROW(MAESTRO!$B$3:$B$1000)/((MAESTRO!$B$3:$B$1000="MILITARES")*(UPPER(MAESTRO!$L$3:$L$1000)="CONFIRMADO")),ROWS($A$3:A151))),"")</f>
        <v/>
      </c>
      <c r="N151" s="10" t="str">
        <f ca="1">IFERROR(INDEX(MAESTRO!N:N,_xludf.AGGREGATE(15,6,ROW(MAESTRO!$B$3:$B$1000)/((MAESTRO!$B$3:$B$1000="MILITARES")*(UPPER(MAESTRO!$L$3:$L$1000)="CONFIRMADO")),ROWS($A$3:A151))),"")</f>
        <v/>
      </c>
      <c r="O151" s="10" t="str">
        <f ca="1">IFERROR(INDEX(MAESTRO!O:O,_xludf.AGGREGATE(15,6,ROW(MAESTRO!$B$3:$B$1000)/((MAESTRO!$B$3:$B$1000="MILITARES")*(UPPER(MAESTRO!$L$3:$L$1000)="CONFIRMADO")),ROWS($A$3:A151))),"")</f>
        <v/>
      </c>
      <c r="P151" s="10" t="str">
        <f ca="1">IFERROR(INDEX(MAESTRO!P:P,_xludf.AGGREGATE(15,6,ROW(MAESTRO!$B$3:$B$1000)/((MAESTRO!$B$3:$B$1000="MILITARES")*(UPPER(MAESTRO!$L$3:$L$1000)="CONFIRMADO")),ROWS($A$3:A151))),"")</f>
        <v/>
      </c>
      <c r="Q151" s="10" t="str">
        <f ca="1">IFERROR(INDEX(MAESTRO!Q:Q,_xludf.AGGREGATE(15,6,ROW(MAESTRO!$B$3:$B$1000)/((MAESTRO!$B$3:$B$1000="MILITARES")*(UPPER(MAESTRO!$L$3:$L$1000)="CONFIRMADO")),ROWS($A$3:A151))),"")</f>
        <v/>
      </c>
      <c r="R151" s="10" t="str">
        <f ca="1">IFERROR(INDEX(MAESTRO!R:R,_xludf.AGGREGATE(15,6,ROW(MAESTRO!$B$3:$B$1000)/((MAESTRO!$B$3:$B$1000="MILITARES")*(UPPER(MAESTRO!$L$3:$L$1000)="CONFIRMADO")),ROWS($A$3:A151))),"")</f>
        <v/>
      </c>
      <c r="S151" s="10" t="str">
        <f ca="1">IFERROR(INDEX(MAESTRO!S:S,_xludf.AGGREGATE(15,6,ROW(MAESTRO!$B$3:$B$1000)/((MAESTRO!$B$3:$B$1000="MILITARES")*(UPPER(MAESTRO!$L$3:$L$1000)="CONFIRMADO")),ROWS($A$3:A151))),"")</f>
        <v/>
      </c>
      <c r="T151" s="10" t="str">
        <f ca="1">IFERROR(INDEX(MAESTRO!T:T,_xludf.AGGREGATE(15,6,ROW(MAESTRO!$B$3:$B$1000)/((MAESTRO!$B$3:$B$1000="MILITARES")*(UPPER(MAESTRO!$L$3:$L$1000)="CONFIRMADO")),ROWS($A$3:A151))),"")</f>
        <v/>
      </c>
      <c r="U151" s="10" t="str">
        <f ca="1">IFERROR(INDEX(MAESTRO!U:U,_xludf.AGGREGATE(15,6,ROW(MAESTRO!$B$3:$B$1000)/((MAESTRO!$B$3:$B$1000="MILITARES")*(UPPER(MAESTRO!$L$3:$L$1000)="CONFIRMADO")),ROWS($A$3:A151))),"")</f>
        <v/>
      </c>
      <c r="V151" s="10" t="str">
        <f ca="1">IFERROR(INDEX(MAESTRO!V:V,_xludf.AGGREGATE(15,6,ROW(MAESTRO!$B$3:$B$1000)/((MAESTRO!$B$3:$B$1000="MILITARES")*(UPPER(MAESTRO!$L$3:$L$1000)="CONFIRMADO")),ROWS($A$3:A151))),"")</f>
        <v/>
      </c>
      <c r="W151" s="10" t="str">
        <f ca="1">IFERROR(INDEX(MAESTRO!W:W,_xludf.AGGREGATE(15,6,ROW(MAESTRO!$B$3:$B$1000)/((MAESTRO!$B$3:$B$1000="MILITARES")*(UPPER(MAESTRO!$L$3:$L$1000)="CONFIRMADO")),ROWS($A$3:A151))),"")</f>
        <v/>
      </c>
      <c r="X151" s="10" t="str">
        <f ca="1">IFERROR(INDEX(MAESTRO!X:X,_xludf.AGGREGATE(15,6,ROW(MAESTRO!$B$3:$B$1000)/((MAESTRO!$B$3:$B$1000="MILITARES")*(UPPER(MAESTRO!$L$3:$L$1000)="CONFIRMADO")),ROWS($A$3:A151))),"")</f>
        <v/>
      </c>
    </row>
    <row r="152" spans="1:24" ht="22.05" customHeight="1">
      <c r="A152" s="15" t="str">
        <f ca="1">IFERROR(INDEX(MAESTRO!A:A,_xludf.AGGREGATE(15,6,ROW(MAESTRO!$B$3:$B$1000)/((MAESTRO!$B$3:$B$1000="MILITARES")*(UPPER(MAESTRO!$L$3:$L$1000)="CONFIRMADO")),ROWS($A$3:A152))),"")</f>
        <v/>
      </c>
      <c r="B152" s="15" t="str">
        <f ca="1">IFERROR(INDEX(MAESTRO!B:B,_xludf.AGGREGATE(15,6,ROW(MAESTRO!$B$3:$B$1000)/((MAESTRO!$B$3:$B$1000="MILITARES")*(UPPER(MAESTRO!$L$3:$L$1000)="CONFIRMADO")),ROWS($A$3:A152))),"")</f>
        <v/>
      </c>
      <c r="C152" s="15" t="str">
        <f ca="1">IFERROR(INDEX(MAESTRO!C:C,_xludf.AGGREGATE(15,6,ROW(MAESTRO!$B$3:$B$1000)/((MAESTRO!$B$3:$B$1000="MILITARES")*(UPPER(MAESTRO!$L$3:$L$1000)="CONFIRMADO")),ROWS($A$3:A152))),"")</f>
        <v/>
      </c>
      <c r="D152" s="15" t="str">
        <f ca="1">IFERROR(INDEX(MAESTRO!D:D,_xludf.AGGREGATE(15,6,ROW(MAESTRO!$B$3:$B$1000)/((MAESTRO!$B$3:$B$1000="MILITARES")*(UPPER(MAESTRO!$L$3:$L$1000)="CONFIRMADO")),ROWS($A$3:A152))),"")</f>
        <v/>
      </c>
      <c r="E152" s="15" t="str">
        <f ca="1">IFERROR(INDEX(MAESTRO!E:E,_xludf.AGGREGATE(15,6,ROW(MAESTRO!$B$3:$B$1000)/((MAESTRO!$B$3:$B$1000="MILITARES")*(UPPER(MAESTRO!$L$3:$L$1000)="CONFIRMADO")),ROWS($A$3:A152))),"")</f>
        <v/>
      </c>
      <c r="F152" s="15" t="str">
        <f ca="1">IFERROR(INDEX(MAESTRO!F:F,_xludf.AGGREGATE(15,6,ROW(MAESTRO!$B$3:$B$1000)/((MAESTRO!$B$3:$B$1000="MILITARES")*(UPPER(MAESTRO!$L$3:$L$1000)="CONFIRMADO")),ROWS($A$3:A152))),"")</f>
        <v/>
      </c>
      <c r="G152" s="15" t="str">
        <f ca="1">IFERROR(INDEX(MAESTRO!G:G,_xludf.AGGREGATE(15,6,ROW(MAESTRO!$B$3:$B$1000)/((MAESTRO!$B$3:$B$1000="MILITARES")*(UPPER(MAESTRO!$L$3:$L$1000)="CONFIRMADO")),ROWS($A$3:A152))),"")</f>
        <v/>
      </c>
      <c r="H152" s="15" t="str">
        <f ca="1">IFERROR(INDEX(MAESTRO!H:H,_xludf.AGGREGATE(15,6,ROW(MAESTRO!$B$3:$B$1000)/((MAESTRO!$B$3:$B$1000="MILITARES")*(UPPER(MAESTRO!$L$3:$L$1000)="CONFIRMADO")),ROWS($A$3:A152))),"")</f>
        <v/>
      </c>
      <c r="I152" s="15" t="str">
        <f ca="1">IFERROR(INDEX(MAESTRO!I:I,_xludf.AGGREGATE(15,6,ROW(MAESTRO!$B$3:$B$1000)/((MAESTRO!$B$3:$B$1000="MILITARES")*(UPPER(MAESTRO!$L$3:$L$1000)="CONFIRMADO")),ROWS($A$3:A152))),"")</f>
        <v/>
      </c>
      <c r="J152" s="15" t="str">
        <f ca="1">IFERROR(INDEX(MAESTRO!J:J,_xludf.AGGREGATE(15,6,ROW(MAESTRO!$B$3:$B$1000)/((MAESTRO!$B$3:$B$1000="MILITARES")*(UPPER(MAESTRO!$L$3:$L$1000)="CONFIRMADO")),ROWS($A$3:A152))),"")</f>
        <v/>
      </c>
      <c r="K152" s="15" t="str">
        <f ca="1">IFERROR(INDEX(MAESTRO!K:K,_xludf.AGGREGATE(15,6,ROW(MAESTRO!$B$3:$B$1000)/((MAESTRO!$B$3:$B$1000="MILITARES")*(UPPER(MAESTRO!$L$3:$L$1000)="CONFIRMADO")),ROWS($A$3:A152))),"")</f>
        <v/>
      </c>
      <c r="L152" s="15" t="str">
        <f ca="1">IFERROR(INDEX(MAESTRO!L:L,_xludf.AGGREGATE(15,6,ROW(MAESTRO!$B$3:$B$1000)/((MAESTRO!$B$3:$B$1000="MILITARES")*(UPPER(MAESTRO!$L$3:$L$1000)="CONFIRMADO")),ROWS($A$3:A152))),"")</f>
        <v/>
      </c>
      <c r="M152" s="15" t="str">
        <f ca="1">IFERROR(INDEX(MAESTRO!M:M,_xludf.AGGREGATE(15,6,ROW(MAESTRO!$B$3:$B$1000)/((MAESTRO!$B$3:$B$1000="MILITARES")*(UPPER(MAESTRO!$L$3:$L$1000)="CONFIRMADO")),ROWS($A$3:A152))),"")</f>
        <v/>
      </c>
      <c r="N152" s="15" t="str">
        <f ca="1">IFERROR(INDEX(MAESTRO!N:N,_xludf.AGGREGATE(15,6,ROW(MAESTRO!$B$3:$B$1000)/((MAESTRO!$B$3:$B$1000="MILITARES")*(UPPER(MAESTRO!$L$3:$L$1000)="CONFIRMADO")),ROWS($A$3:A152))),"")</f>
        <v/>
      </c>
      <c r="O152" s="15" t="str">
        <f ca="1">IFERROR(INDEX(MAESTRO!O:O,_xludf.AGGREGATE(15,6,ROW(MAESTRO!$B$3:$B$1000)/((MAESTRO!$B$3:$B$1000="MILITARES")*(UPPER(MAESTRO!$L$3:$L$1000)="CONFIRMADO")),ROWS($A$3:A152))),"")</f>
        <v/>
      </c>
      <c r="P152" s="15" t="str">
        <f ca="1">IFERROR(INDEX(MAESTRO!P:P,_xludf.AGGREGATE(15,6,ROW(MAESTRO!$B$3:$B$1000)/((MAESTRO!$B$3:$B$1000="MILITARES")*(UPPER(MAESTRO!$L$3:$L$1000)="CONFIRMADO")),ROWS($A$3:A152))),"")</f>
        <v/>
      </c>
      <c r="Q152" s="15" t="str">
        <f ca="1">IFERROR(INDEX(MAESTRO!Q:Q,_xludf.AGGREGATE(15,6,ROW(MAESTRO!$B$3:$B$1000)/((MAESTRO!$B$3:$B$1000="MILITARES")*(UPPER(MAESTRO!$L$3:$L$1000)="CONFIRMADO")),ROWS($A$3:A152))),"")</f>
        <v/>
      </c>
      <c r="R152" s="15" t="str">
        <f ca="1">IFERROR(INDEX(MAESTRO!R:R,_xludf.AGGREGATE(15,6,ROW(MAESTRO!$B$3:$B$1000)/((MAESTRO!$B$3:$B$1000="MILITARES")*(UPPER(MAESTRO!$L$3:$L$1000)="CONFIRMADO")),ROWS($A$3:A152))),"")</f>
        <v/>
      </c>
      <c r="S152" s="15" t="str">
        <f ca="1">IFERROR(INDEX(MAESTRO!S:S,_xludf.AGGREGATE(15,6,ROW(MAESTRO!$B$3:$B$1000)/((MAESTRO!$B$3:$B$1000="MILITARES")*(UPPER(MAESTRO!$L$3:$L$1000)="CONFIRMADO")),ROWS($A$3:A152))),"")</f>
        <v/>
      </c>
      <c r="T152" s="15" t="str">
        <f ca="1">IFERROR(INDEX(MAESTRO!T:T,_xludf.AGGREGATE(15,6,ROW(MAESTRO!$B$3:$B$1000)/((MAESTRO!$B$3:$B$1000="MILITARES")*(UPPER(MAESTRO!$L$3:$L$1000)="CONFIRMADO")),ROWS($A$3:A152))),"")</f>
        <v/>
      </c>
      <c r="U152" s="15" t="str">
        <f ca="1">IFERROR(INDEX(MAESTRO!U:U,_xludf.AGGREGATE(15,6,ROW(MAESTRO!$B$3:$B$1000)/((MAESTRO!$B$3:$B$1000="MILITARES")*(UPPER(MAESTRO!$L$3:$L$1000)="CONFIRMADO")),ROWS($A$3:A152))),"")</f>
        <v/>
      </c>
      <c r="V152" s="15" t="str">
        <f ca="1">IFERROR(INDEX(MAESTRO!V:V,_xludf.AGGREGATE(15,6,ROW(MAESTRO!$B$3:$B$1000)/((MAESTRO!$B$3:$B$1000="MILITARES")*(UPPER(MAESTRO!$L$3:$L$1000)="CONFIRMADO")),ROWS($A$3:A152))),"")</f>
        <v/>
      </c>
      <c r="W152" s="15" t="str">
        <f ca="1">IFERROR(INDEX(MAESTRO!W:W,_xludf.AGGREGATE(15,6,ROW(MAESTRO!$B$3:$B$1000)/((MAESTRO!$B$3:$B$1000="MILITARES")*(UPPER(MAESTRO!$L$3:$L$1000)="CONFIRMADO")),ROWS($A$3:A152))),"")</f>
        <v/>
      </c>
      <c r="X152" s="15" t="str">
        <f ca="1">IFERROR(INDEX(MAESTRO!X:X,_xludf.AGGREGATE(15,6,ROW(MAESTRO!$B$3:$B$1000)/((MAESTRO!$B$3:$B$1000="MILITARES")*(UPPER(MAESTRO!$L$3:$L$1000)="CONFIRMADO")),ROWS($A$3:A152))),"")</f>
        <v/>
      </c>
    </row>
    <row r="153" spans="1:24" ht="22.05" customHeight="1">
      <c r="A153" s="10" t="str">
        <f ca="1">IFERROR(INDEX(MAESTRO!A:A,_xludf.AGGREGATE(15,6,ROW(MAESTRO!$B$3:$B$1000)/((MAESTRO!$B$3:$B$1000="MILITARES")*(UPPER(MAESTRO!$L$3:$L$1000)="CONFIRMADO")),ROWS($A$3:A153))),"")</f>
        <v/>
      </c>
      <c r="B153" s="10" t="str">
        <f ca="1">IFERROR(INDEX(MAESTRO!B:B,_xludf.AGGREGATE(15,6,ROW(MAESTRO!$B$3:$B$1000)/((MAESTRO!$B$3:$B$1000="MILITARES")*(UPPER(MAESTRO!$L$3:$L$1000)="CONFIRMADO")),ROWS($A$3:A153))),"")</f>
        <v/>
      </c>
      <c r="C153" s="10" t="str">
        <f ca="1">IFERROR(INDEX(MAESTRO!C:C,_xludf.AGGREGATE(15,6,ROW(MAESTRO!$B$3:$B$1000)/((MAESTRO!$B$3:$B$1000="MILITARES")*(UPPER(MAESTRO!$L$3:$L$1000)="CONFIRMADO")),ROWS($A$3:A153))),"")</f>
        <v/>
      </c>
      <c r="D153" s="10" t="str">
        <f ca="1">IFERROR(INDEX(MAESTRO!D:D,_xludf.AGGREGATE(15,6,ROW(MAESTRO!$B$3:$B$1000)/((MAESTRO!$B$3:$B$1000="MILITARES")*(UPPER(MAESTRO!$L$3:$L$1000)="CONFIRMADO")),ROWS($A$3:A153))),"")</f>
        <v/>
      </c>
      <c r="E153" s="10" t="str">
        <f ca="1">IFERROR(INDEX(MAESTRO!E:E,_xludf.AGGREGATE(15,6,ROW(MAESTRO!$B$3:$B$1000)/((MAESTRO!$B$3:$B$1000="MILITARES")*(UPPER(MAESTRO!$L$3:$L$1000)="CONFIRMADO")),ROWS($A$3:A153))),"")</f>
        <v/>
      </c>
      <c r="F153" s="10" t="str">
        <f ca="1">IFERROR(INDEX(MAESTRO!F:F,_xludf.AGGREGATE(15,6,ROW(MAESTRO!$B$3:$B$1000)/((MAESTRO!$B$3:$B$1000="MILITARES")*(UPPER(MAESTRO!$L$3:$L$1000)="CONFIRMADO")),ROWS($A$3:A153))),"")</f>
        <v/>
      </c>
      <c r="G153" s="10" t="str">
        <f ca="1">IFERROR(INDEX(MAESTRO!G:G,_xludf.AGGREGATE(15,6,ROW(MAESTRO!$B$3:$B$1000)/((MAESTRO!$B$3:$B$1000="MILITARES")*(UPPER(MAESTRO!$L$3:$L$1000)="CONFIRMADO")),ROWS($A$3:A153))),"")</f>
        <v/>
      </c>
      <c r="H153" s="10" t="str">
        <f ca="1">IFERROR(INDEX(MAESTRO!H:H,_xludf.AGGREGATE(15,6,ROW(MAESTRO!$B$3:$B$1000)/((MAESTRO!$B$3:$B$1000="MILITARES")*(UPPER(MAESTRO!$L$3:$L$1000)="CONFIRMADO")),ROWS($A$3:A153))),"")</f>
        <v/>
      </c>
      <c r="I153" s="10" t="str">
        <f ca="1">IFERROR(INDEX(MAESTRO!I:I,_xludf.AGGREGATE(15,6,ROW(MAESTRO!$B$3:$B$1000)/((MAESTRO!$B$3:$B$1000="MILITARES")*(UPPER(MAESTRO!$L$3:$L$1000)="CONFIRMADO")),ROWS($A$3:A153))),"")</f>
        <v/>
      </c>
      <c r="J153" s="10" t="str">
        <f ca="1">IFERROR(INDEX(MAESTRO!J:J,_xludf.AGGREGATE(15,6,ROW(MAESTRO!$B$3:$B$1000)/((MAESTRO!$B$3:$B$1000="MILITARES")*(UPPER(MAESTRO!$L$3:$L$1000)="CONFIRMADO")),ROWS($A$3:A153))),"")</f>
        <v/>
      </c>
      <c r="K153" s="10" t="str">
        <f ca="1">IFERROR(INDEX(MAESTRO!K:K,_xludf.AGGREGATE(15,6,ROW(MAESTRO!$B$3:$B$1000)/((MAESTRO!$B$3:$B$1000="MILITARES")*(UPPER(MAESTRO!$L$3:$L$1000)="CONFIRMADO")),ROWS($A$3:A153))),"")</f>
        <v/>
      </c>
      <c r="L153" s="10" t="str">
        <f ca="1">IFERROR(INDEX(MAESTRO!L:L,_xludf.AGGREGATE(15,6,ROW(MAESTRO!$B$3:$B$1000)/((MAESTRO!$B$3:$B$1000="MILITARES")*(UPPER(MAESTRO!$L$3:$L$1000)="CONFIRMADO")),ROWS($A$3:A153))),"")</f>
        <v/>
      </c>
      <c r="M153" s="10" t="str">
        <f ca="1">IFERROR(INDEX(MAESTRO!M:M,_xludf.AGGREGATE(15,6,ROW(MAESTRO!$B$3:$B$1000)/((MAESTRO!$B$3:$B$1000="MILITARES")*(UPPER(MAESTRO!$L$3:$L$1000)="CONFIRMADO")),ROWS($A$3:A153))),"")</f>
        <v/>
      </c>
      <c r="N153" s="10" t="str">
        <f ca="1">IFERROR(INDEX(MAESTRO!N:N,_xludf.AGGREGATE(15,6,ROW(MAESTRO!$B$3:$B$1000)/((MAESTRO!$B$3:$B$1000="MILITARES")*(UPPER(MAESTRO!$L$3:$L$1000)="CONFIRMADO")),ROWS($A$3:A153))),"")</f>
        <v/>
      </c>
      <c r="O153" s="10" t="str">
        <f ca="1">IFERROR(INDEX(MAESTRO!O:O,_xludf.AGGREGATE(15,6,ROW(MAESTRO!$B$3:$B$1000)/((MAESTRO!$B$3:$B$1000="MILITARES")*(UPPER(MAESTRO!$L$3:$L$1000)="CONFIRMADO")),ROWS($A$3:A153))),"")</f>
        <v/>
      </c>
      <c r="P153" s="10" t="str">
        <f ca="1">IFERROR(INDEX(MAESTRO!P:P,_xludf.AGGREGATE(15,6,ROW(MAESTRO!$B$3:$B$1000)/((MAESTRO!$B$3:$B$1000="MILITARES")*(UPPER(MAESTRO!$L$3:$L$1000)="CONFIRMADO")),ROWS($A$3:A153))),"")</f>
        <v/>
      </c>
      <c r="Q153" s="10" t="str">
        <f ca="1">IFERROR(INDEX(MAESTRO!Q:Q,_xludf.AGGREGATE(15,6,ROW(MAESTRO!$B$3:$B$1000)/((MAESTRO!$B$3:$B$1000="MILITARES")*(UPPER(MAESTRO!$L$3:$L$1000)="CONFIRMADO")),ROWS($A$3:A153))),"")</f>
        <v/>
      </c>
      <c r="R153" s="10" t="str">
        <f ca="1">IFERROR(INDEX(MAESTRO!R:R,_xludf.AGGREGATE(15,6,ROW(MAESTRO!$B$3:$B$1000)/((MAESTRO!$B$3:$B$1000="MILITARES")*(UPPER(MAESTRO!$L$3:$L$1000)="CONFIRMADO")),ROWS($A$3:A153))),"")</f>
        <v/>
      </c>
      <c r="S153" s="10" t="str">
        <f ca="1">IFERROR(INDEX(MAESTRO!S:S,_xludf.AGGREGATE(15,6,ROW(MAESTRO!$B$3:$B$1000)/((MAESTRO!$B$3:$B$1000="MILITARES")*(UPPER(MAESTRO!$L$3:$L$1000)="CONFIRMADO")),ROWS($A$3:A153))),"")</f>
        <v/>
      </c>
      <c r="T153" s="10" t="str">
        <f ca="1">IFERROR(INDEX(MAESTRO!T:T,_xludf.AGGREGATE(15,6,ROW(MAESTRO!$B$3:$B$1000)/((MAESTRO!$B$3:$B$1000="MILITARES")*(UPPER(MAESTRO!$L$3:$L$1000)="CONFIRMADO")),ROWS($A$3:A153))),"")</f>
        <v/>
      </c>
      <c r="U153" s="10" t="str">
        <f ca="1">IFERROR(INDEX(MAESTRO!U:U,_xludf.AGGREGATE(15,6,ROW(MAESTRO!$B$3:$B$1000)/((MAESTRO!$B$3:$B$1000="MILITARES")*(UPPER(MAESTRO!$L$3:$L$1000)="CONFIRMADO")),ROWS($A$3:A153))),"")</f>
        <v/>
      </c>
      <c r="V153" s="10" t="str">
        <f ca="1">IFERROR(INDEX(MAESTRO!V:V,_xludf.AGGREGATE(15,6,ROW(MAESTRO!$B$3:$B$1000)/((MAESTRO!$B$3:$B$1000="MILITARES")*(UPPER(MAESTRO!$L$3:$L$1000)="CONFIRMADO")),ROWS($A$3:A153))),"")</f>
        <v/>
      </c>
      <c r="W153" s="10" t="str">
        <f ca="1">IFERROR(INDEX(MAESTRO!W:W,_xludf.AGGREGATE(15,6,ROW(MAESTRO!$B$3:$B$1000)/((MAESTRO!$B$3:$B$1000="MILITARES")*(UPPER(MAESTRO!$L$3:$L$1000)="CONFIRMADO")),ROWS($A$3:A153))),"")</f>
        <v/>
      </c>
      <c r="X153" s="10" t="str">
        <f ca="1">IFERROR(INDEX(MAESTRO!X:X,_xludf.AGGREGATE(15,6,ROW(MAESTRO!$B$3:$B$1000)/((MAESTRO!$B$3:$B$1000="MILITARES")*(UPPER(MAESTRO!$L$3:$L$1000)="CONFIRMADO")),ROWS($A$3:A153))),"")</f>
        <v/>
      </c>
    </row>
    <row r="154" spans="1:24" ht="22.05" customHeight="1">
      <c r="A154" s="15" t="str">
        <f ca="1">IFERROR(INDEX(MAESTRO!A:A,_xludf.AGGREGATE(15,6,ROW(MAESTRO!$B$3:$B$1000)/((MAESTRO!$B$3:$B$1000="MILITARES")*(UPPER(MAESTRO!$L$3:$L$1000)="CONFIRMADO")),ROWS($A$3:A154))),"")</f>
        <v/>
      </c>
      <c r="B154" s="15" t="str">
        <f ca="1">IFERROR(INDEX(MAESTRO!B:B,_xludf.AGGREGATE(15,6,ROW(MAESTRO!$B$3:$B$1000)/((MAESTRO!$B$3:$B$1000="MILITARES")*(UPPER(MAESTRO!$L$3:$L$1000)="CONFIRMADO")),ROWS($A$3:A154))),"")</f>
        <v/>
      </c>
      <c r="C154" s="15" t="str">
        <f ca="1">IFERROR(INDEX(MAESTRO!C:C,_xludf.AGGREGATE(15,6,ROW(MAESTRO!$B$3:$B$1000)/((MAESTRO!$B$3:$B$1000="MILITARES")*(UPPER(MAESTRO!$L$3:$L$1000)="CONFIRMADO")),ROWS($A$3:A154))),"")</f>
        <v/>
      </c>
      <c r="D154" s="15" t="str">
        <f ca="1">IFERROR(INDEX(MAESTRO!D:D,_xludf.AGGREGATE(15,6,ROW(MAESTRO!$B$3:$B$1000)/((MAESTRO!$B$3:$B$1000="MILITARES")*(UPPER(MAESTRO!$L$3:$L$1000)="CONFIRMADO")),ROWS($A$3:A154))),"")</f>
        <v/>
      </c>
      <c r="E154" s="15" t="str">
        <f ca="1">IFERROR(INDEX(MAESTRO!E:E,_xludf.AGGREGATE(15,6,ROW(MAESTRO!$B$3:$B$1000)/((MAESTRO!$B$3:$B$1000="MILITARES")*(UPPER(MAESTRO!$L$3:$L$1000)="CONFIRMADO")),ROWS($A$3:A154))),"")</f>
        <v/>
      </c>
      <c r="F154" s="15" t="str">
        <f ca="1">IFERROR(INDEX(MAESTRO!F:F,_xludf.AGGREGATE(15,6,ROW(MAESTRO!$B$3:$B$1000)/((MAESTRO!$B$3:$B$1000="MILITARES")*(UPPER(MAESTRO!$L$3:$L$1000)="CONFIRMADO")),ROWS($A$3:A154))),"")</f>
        <v/>
      </c>
      <c r="G154" s="15" t="str">
        <f ca="1">IFERROR(INDEX(MAESTRO!G:G,_xludf.AGGREGATE(15,6,ROW(MAESTRO!$B$3:$B$1000)/((MAESTRO!$B$3:$B$1000="MILITARES")*(UPPER(MAESTRO!$L$3:$L$1000)="CONFIRMADO")),ROWS($A$3:A154))),"")</f>
        <v/>
      </c>
      <c r="H154" s="15" t="str">
        <f ca="1">IFERROR(INDEX(MAESTRO!H:H,_xludf.AGGREGATE(15,6,ROW(MAESTRO!$B$3:$B$1000)/((MAESTRO!$B$3:$B$1000="MILITARES")*(UPPER(MAESTRO!$L$3:$L$1000)="CONFIRMADO")),ROWS($A$3:A154))),"")</f>
        <v/>
      </c>
      <c r="I154" s="15" t="str">
        <f ca="1">IFERROR(INDEX(MAESTRO!I:I,_xludf.AGGREGATE(15,6,ROW(MAESTRO!$B$3:$B$1000)/((MAESTRO!$B$3:$B$1000="MILITARES")*(UPPER(MAESTRO!$L$3:$L$1000)="CONFIRMADO")),ROWS($A$3:A154))),"")</f>
        <v/>
      </c>
      <c r="J154" s="15" t="str">
        <f ca="1">IFERROR(INDEX(MAESTRO!J:J,_xludf.AGGREGATE(15,6,ROW(MAESTRO!$B$3:$B$1000)/((MAESTRO!$B$3:$B$1000="MILITARES")*(UPPER(MAESTRO!$L$3:$L$1000)="CONFIRMADO")),ROWS($A$3:A154))),"")</f>
        <v/>
      </c>
      <c r="K154" s="15" t="str">
        <f ca="1">IFERROR(INDEX(MAESTRO!K:K,_xludf.AGGREGATE(15,6,ROW(MAESTRO!$B$3:$B$1000)/((MAESTRO!$B$3:$B$1000="MILITARES")*(UPPER(MAESTRO!$L$3:$L$1000)="CONFIRMADO")),ROWS($A$3:A154))),"")</f>
        <v/>
      </c>
      <c r="L154" s="15" t="str">
        <f ca="1">IFERROR(INDEX(MAESTRO!L:L,_xludf.AGGREGATE(15,6,ROW(MAESTRO!$B$3:$B$1000)/((MAESTRO!$B$3:$B$1000="MILITARES")*(UPPER(MAESTRO!$L$3:$L$1000)="CONFIRMADO")),ROWS($A$3:A154))),"")</f>
        <v/>
      </c>
      <c r="M154" s="15" t="str">
        <f ca="1">IFERROR(INDEX(MAESTRO!M:M,_xludf.AGGREGATE(15,6,ROW(MAESTRO!$B$3:$B$1000)/((MAESTRO!$B$3:$B$1000="MILITARES")*(UPPER(MAESTRO!$L$3:$L$1000)="CONFIRMADO")),ROWS($A$3:A154))),"")</f>
        <v/>
      </c>
      <c r="N154" s="15" t="str">
        <f ca="1">IFERROR(INDEX(MAESTRO!N:N,_xludf.AGGREGATE(15,6,ROW(MAESTRO!$B$3:$B$1000)/((MAESTRO!$B$3:$B$1000="MILITARES")*(UPPER(MAESTRO!$L$3:$L$1000)="CONFIRMADO")),ROWS($A$3:A154))),"")</f>
        <v/>
      </c>
      <c r="O154" s="15" t="str">
        <f ca="1">IFERROR(INDEX(MAESTRO!O:O,_xludf.AGGREGATE(15,6,ROW(MAESTRO!$B$3:$B$1000)/((MAESTRO!$B$3:$B$1000="MILITARES")*(UPPER(MAESTRO!$L$3:$L$1000)="CONFIRMADO")),ROWS($A$3:A154))),"")</f>
        <v/>
      </c>
      <c r="P154" s="15" t="str">
        <f ca="1">IFERROR(INDEX(MAESTRO!P:P,_xludf.AGGREGATE(15,6,ROW(MAESTRO!$B$3:$B$1000)/((MAESTRO!$B$3:$B$1000="MILITARES")*(UPPER(MAESTRO!$L$3:$L$1000)="CONFIRMADO")),ROWS($A$3:A154))),"")</f>
        <v/>
      </c>
      <c r="Q154" s="15" t="str">
        <f ca="1">IFERROR(INDEX(MAESTRO!Q:Q,_xludf.AGGREGATE(15,6,ROW(MAESTRO!$B$3:$B$1000)/((MAESTRO!$B$3:$B$1000="MILITARES")*(UPPER(MAESTRO!$L$3:$L$1000)="CONFIRMADO")),ROWS($A$3:A154))),"")</f>
        <v/>
      </c>
      <c r="R154" s="15" t="str">
        <f ca="1">IFERROR(INDEX(MAESTRO!R:R,_xludf.AGGREGATE(15,6,ROW(MAESTRO!$B$3:$B$1000)/((MAESTRO!$B$3:$B$1000="MILITARES")*(UPPER(MAESTRO!$L$3:$L$1000)="CONFIRMADO")),ROWS($A$3:A154))),"")</f>
        <v/>
      </c>
      <c r="S154" s="15" t="str">
        <f ca="1">IFERROR(INDEX(MAESTRO!S:S,_xludf.AGGREGATE(15,6,ROW(MAESTRO!$B$3:$B$1000)/((MAESTRO!$B$3:$B$1000="MILITARES")*(UPPER(MAESTRO!$L$3:$L$1000)="CONFIRMADO")),ROWS($A$3:A154))),"")</f>
        <v/>
      </c>
      <c r="T154" s="15" t="str">
        <f ca="1">IFERROR(INDEX(MAESTRO!T:T,_xludf.AGGREGATE(15,6,ROW(MAESTRO!$B$3:$B$1000)/((MAESTRO!$B$3:$B$1000="MILITARES")*(UPPER(MAESTRO!$L$3:$L$1000)="CONFIRMADO")),ROWS($A$3:A154))),"")</f>
        <v/>
      </c>
      <c r="U154" s="15" t="str">
        <f ca="1">IFERROR(INDEX(MAESTRO!U:U,_xludf.AGGREGATE(15,6,ROW(MAESTRO!$B$3:$B$1000)/((MAESTRO!$B$3:$B$1000="MILITARES")*(UPPER(MAESTRO!$L$3:$L$1000)="CONFIRMADO")),ROWS($A$3:A154))),"")</f>
        <v/>
      </c>
      <c r="V154" s="15" t="str">
        <f ca="1">IFERROR(INDEX(MAESTRO!V:V,_xludf.AGGREGATE(15,6,ROW(MAESTRO!$B$3:$B$1000)/((MAESTRO!$B$3:$B$1000="MILITARES")*(UPPER(MAESTRO!$L$3:$L$1000)="CONFIRMADO")),ROWS($A$3:A154))),"")</f>
        <v/>
      </c>
      <c r="W154" s="15" t="str">
        <f ca="1">IFERROR(INDEX(MAESTRO!W:W,_xludf.AGGREGATE(15,6,ROW(MAESTRO!$B$3:$B$1000)/((MAESTRO!$B$3:$B$1000="MILITARES")*(UPPER(MAESTRO!$L$3:$L$1000)="CONFIRMADO")),ROWS($A$3:A154))),"")</f>
        <v/>
      </c>
      <c r="X154" s="15" t="str">
        <f ca="1">IFERROR(INDEX(MAESTRO!X:X,_xludf.AGGREGATE(15,6,ROW(MAESTRO!$B$3:$B$1000)/((MAESTRO!$B$3:$B$1000="MILITARES")*(UPPER(MAESTRO!$L$3:$L$1000)="CONFIRMADO")),ROWS($A$3:A154))),"")</f>
        <v/>
      </c>
    </row>
    <row r="155" spans="1:24" ht="22.05" customHeight="1">
      <c r="A155" s="10" t="str">
        <f ca="1">IFERROR(INDEX(MAESTRO!A:A,_xludf.AGGREGATE(15,6,ROW(MAESTRO!$B$3:$B$1000)/((MAESTRO!$B$3:$B$1000="MILITARES")*(UPPER(MAESTRO!$L$3:$L$1000)="CONFIRMADO")),ROWS($A$3:A155))),"")</f>
        <v/>
      </c>
      <c r="B155" s="10" t="str">
        <f ca="1">IFERROR(INDEX(MAESTRO!B:B,_xludf.AGGREGATE(15,6,ROW(MAESTRO!$B$3:$B$1000)/((MAESTRO!$B$3:$B$1000="MILITARES")*(UPPER(MAESTRO!$L$3:$L$1000)="CONFIRMADO")),ROWS($A$3:A155))),"")</f>
        <v/>
      </c>
      <c r="C155" s="10" t="str">
        <f ca="1">IFERROR(INDEX(MAESTRO!C:C,_xludf.AGGREGATE(15,6,ROW(MAESTRO!$B$3:$B$1000)/((MAESTRO!$B$3:$B$1000="MILITARES")*(UPPER(MAESTRO!$L$3:$L$1000)="CONFIRMADO")),ROWS($A$3:A155))),"")</f>
        <v/>
      </c>
      <c r="D155" s="10" t="str">
        <f ca="1">IFERROR(INDEX(MAESTRO!D:D,_xludf.AGGREGATE(15,6,ROW(MAESTRO!$B$3:$B$1000)/((MAESTRO!$B$3:$B$1000="MILITARES")*(UPPER(MAESTRO!$L$3:$L$1000)="CONFIRMADO")),ROWS($A$3:A155))),"")</f>
        <v/>
      </c>
      <c r="E155" s="10" t="str">
        <f ca="1">IFERROR(INDEX(MAESTRO!E:E,_xludf.AGGREGATE(15,6,ROW(MAESTRO!$B$3:$B$1000)/((MAESTRO!$B$3:$B$1000="MILITARES")*(UPPER(MAESTRO!$L$3:$L$1000)="CONFIRMADO")),ROWS($A$3:A155))),"")</f>
        <v/>
      </c>
      <c r="F155" s="10" t="str">
        <f ca="1">IFERROR(INDEX(MAESTRO!F:F,_xludf.AGGREGATE(15,6,ROW(MAESTRO!$B$3:$B$1000)/((MAESTRO!$B$3:$B$1000="MILITARES")*(UPPER(MAESTRO!$L$3:$L$1000)="CONFIRMADO")),ROWS($A$3:A155))),"")</f>
        <v/>
      </c>
      <c r="G155" s="10" t="str">
        <f ca="1">IFERROR(INDEX(MAESTRO!G:G,_xludf.AGGREGATE(15,6,ROW(MAESTRO!$B$3:$B$1000)/((MAESTRO!$B$3:$B$1000="MILITARES")*(UPPER(MAESTRO!$L$3:$L$1000)="CONFIRMADO")),ROWS($A$3:A155))),"")</f>
        <v/>
      </c>
      <c r="H155" s="10" t="str">
        <f ca="1">IFERROR(INDEX(MAESTRO!H:H,_xludf.AGGREGATE(15,6,ROW(MAESTRO!$B$3:$B$1000)/((MAESTRO!$B$3:$B$1000="MILITARES")*(UPPER(MAESTRO!$L$3:$L$1000)="CONFIRMADO")),ROWS($A$3:A155))),"")</f>
        <v/>
      </c>
      <c r="I155" s="10" t="str">
        <f ca="1">IFERROR(INDEX(MAESTRO!I:I,_xludf.AGGREGATE(15,6,ROW(MAESTRO!$B$3:$B$1000)/((MAESTRO!$B$3:$B$1000="MILITARES")*(UPPER(MAESTRO!$L$3:$L$1000)="CONFIRMADO")),ROWS($A$3:A155))),"")</f>
        <v/>
      </c>
      <c r="J155" s="10" t="str">
        <f ca="1">IFERROR(INDEX(MAESTRO!J:J,_xludf.AGGREGATE(15,6,ROW(MAESTRO!$B$3:$B$1000)/((MAESTRO!$B$3:$B$1000="MILITARES")*(UPPER(MAESTRO!$L$3:$L$1000)="CONFIRMADO")),ROWS($A$3:A155))),"")</f>
        <v/>
      </c>
      <c r="K155" s="10" t="str">
        <f ca="1">IFERROR(INDEX(MAESTRO!K:K,_xludf.AGGREGATE(15,6,ROW(MAESTRO!$B$3:$B$1000)/((MAESTRO!$B$3:$B$1000="MILITARES")*(UPPER(MAESTRO!$L$3:$L$1000)="CONFIRMADO")),ROWS($A$3:A155))),"")</f>
        <v/>
      </c>
      <c r="L155" s="10" t="str">
        <f ca="1">IFERROR(INDEX(MAESTRO!L:L,_xludf.AGGREGATE(15,6,ROW(MAESTRO!$B$3:$B$1000)/((MAESTRO!$B$3:$B$1000="MILITARES")*(UPPER(MAESTRO!$L$3:$L$1000)="CONFIRMADO")),ROWS($A$3:A155))),"")</f>
        <v/>
      </c>
      <c r="M155" s="10" t="str">
        <f ca="1">IFERROR(INDEX(MAESTRO!M:M,_xludf.AGGREGATE(15,6,ROW(MAESTRO!$B$3:$B$1000)/((MAESTRO!$B$3:$B$1000="MILITARES")*(UPPER(MAESTRO!$L$3:$L$1000)="CONFIRMADO")),ROWS($A$3:A155))),"")</f>
        <v/>
      </c>
      <c r="N155" s="10" t="str">
        <f ca="1">IFERROR(INDEX(MAESTRO!N:N,_xludf.AGGREGATE(15,6,ROW(MAESTRO!$B$3:$B$1000)/((MAESTRO!$B$3:$B$1000="MILITARES")*(UPPER(MAESTRO!$L$3:$L$1000)="CONFIRMADO")),ROWS($A$3:A155))),"")</f>
        <v/>
      </c>
      <c r="O155" s="10" t="str">
        <f ca="1">IFERROR(INDEX(MAESTRO!O:O,_xludf.AGGREGATE(15,6,ROW(MAESTRO!$B$3:$B$1000)/((MAESTRO!$B$3:$B$1000="MILITARES")*(UPPER(MAESTRO!$L$3:$L$1000)="CONFIRMADO")),ROWS($A$3:A155))),"")</f>
        <v/>
      </c>
      <c r="P155" s="10" t="str">
        <f ca="1">IFERROR(INDEX(MAESTRO!P:P,_xludf.AGGREGATE(15,6,ROW(MAESTRO!$B$3:$B$1000)/((MAESTRO!$B$3:$B$1000="MILITARES")*(UPPER(MAESTRO!$L$3:$L$1000)="CONFIRMADO")),ROWS($A$3:A155))),"")</f>
        <v/>
      </c>
      <c r="Q155" s="10" t="str">
        <f ca="1">IFERROR(INDEX(MAESTRO!Q:Q,_xludf.AGGREGATE(15,6,ROW(MAESTRO!$B$3:$B$1000)/((MAESTRO!$B$3:$B$1000="MILITARES")*(UPPER(MAESTRO!$L$3:$L$1000)="CONFIRMADO")),ROWS($A$3:A155))),"")</f>
        <v/>
      </c>
      <c r="R155" s="10" t="str">
        <f ca="1">IFERROR(INDEX(MAESTRO!R:R,_xludf.AGGREGATE(15,6,ROW(MAESTRO!$B$3:$B$1000)/((MAESTRO!$B$3:$B$1000="MILITARES")*(UPPER(MAESTRO!$L$3:$L$1000)="CONFIRMADO")),ROWS($A$3:A155))),"")</f>
        <v/>
      </c>
      <c r="S155" s="10" t="str">
        <f ca="1">IFERROR(INDEX(MAESTRO!S:S,_xludf.AGGREGATE(15,6,ROW(MAESTRO!$B$3:$B$1000)/((MAESTRO!$B$3:$B$1000="MILITARES")*(UPPER(MAESTRO!$L$3:$L$1000)="CONFIRMADO")),ROWS($A$3:A155))),"")</f>
        <v/>
      </c>
      <c r="T155" s="10" t="str">
        <f ca="1">IFERROR(INDEX(MAESTRO!T:T,_xludf.AGGREGATE(15,6,ROW(MAESTRO!$B$3:$B$1000)/((MAESTRO!$B$3:$B$1000="MILITARES")*(UPPER(MAESTRO!$L$3:$L$1000)="CONFIRMADO")),ROWS($A$3:A155))),"")</f>
        <v/>
      </c>
      <c r="U155" s="10" t="str">
        <f ca="1">IFERROR(INDEX(MAESTRO!U:U,_xludf.AGGREGATE(15,6,ROW(MAESTRO!$B$3:$B$1000)/((MAESTRO!$B$3:$B$1000="MILITARES")*(UPPER(MAESTRO!$L$3:$L$1000)="CONFIRMADO")),ROWS($A$3:A155))),"")</f>
        <v/>
      </c>
      <c r="V155" s="10" t="str">
        <f ca="1">IFERROR(INDEX(MAESTRO!V:V,_xludf.AGGREGATE(15,6,ROW(MAESTRO!$B$3:$B$1000)/((MAESTRO!$B$3:$B$1000="MILITARES")*(UPPER(MAESTRO!$L$3:$L$1000)="CONFIRMADO")),ROWS($A$3:A155))),"")</f>
        <v/>
      </c>
      <c r="W155" s="10" t="str">
        <f ca="1">IFERROR(INDEX(MAESTRO!W:W,_xludf.AGGREGATE(15,6,ROW(MAESTRO!$B$3:$B$1000)/((MAESTRO!$B$3:$B$1000="MILITARES")*(UPPER(MAESTRO!$L$3:$L$1000)="CONFIRMADO")),ROWS($A$3:A155))),"")</f>
        <v/>
      </c>
      <c r="X155" s="10" t="str">
        <f ca="1">IFERROR(INDEX(MAESTRO!X:X,_xludf.AGGREGATE(15,6,ROW(MAESTRO!$B$3:$B$1000)/((MAESTRO!$B$3:$B$1000="MILITARES")*(UPPER(MAESTRO!$L$3:$L$1000)="CONFIRMADO")),ROWS($A$3:A155))),"")</f>
        <v/>
      </c>
    </row>
    <row r="156" spans="1:24" ht="22.05" customHeight="1">
      <c r="A156" s="15" t="str">
        <f ca="1">IFERROR(INDEX(MAESTRO!A:A,_xludf.AGGREGATE(15,6,ROW(MAESTRO!$B$3:$B$1000)/((MAESTRO!$B$3:$B$1000="MILITARES")*(UPPER(MAESTRO!$L$3:$L$1000)="CONFIRMADO")),ROWS($A$3:A156))),"")</f>
        <v/>
      </c>
      <c r="B156" s="15" t="str">
        <f ca="1">IFERROR(INDEX(MAESTRO!B:B,_xludf.AGGREGATE(15,6,ROW(MAESTRO!$B$3:$B$1000)/((MAESTRO!$B$3:$B$1000="MILITARES")*(UPPER(MAESTRO!$L$3:$L$1000)="CONFIRMADO")),ROWS($A$3:A156))),"")</f>
        <v/>
      </c>
      <c r="C156" s="15" t="str">
        <f ca="1">IFERROR(INDEX(MAESTRO!C:C,_xludf.AGGREGATE(15,6,ROW(MAESTRO!$B$3:$B$1000)/((MAESTRO!$B$3:$B$1000="MILITARES")*(UPPER(MAESTRO!$L$3:$L$1000)="CONFIRMADO")),ROWS($A$3:A156))),"")</f>
        <v/>
      </c>
      <c r="D156" s="15" t="str">
        <f ca="1">IFERROR(INDEX(MAESTRO!D:D,_xludf.AGGREGATE(15,6,ROW(MAESTRO!$B$3:$B$1000)/((MAESTRO!$B$3:$B$1000="MILITARES")*(UPPER(MAESTRO!$L$3:$L$1000)="CONFIRMADO")),ROWS($A$3:A156))),"")</f>
        <v/>
      </c>
      <c r="E156" s="15" t="str">
        <f ca="1">IFERROR(INDEX(MAESTRO!E:E,_xludf.AGGREGATE(15,6,ROW(MAESTRO!$B$3:$B$1000)/((MAESTRO!$B$3:$B$1000="MILITARES")*(UPPER(MAESTRO!$L$3:$L$1000)="CONFIRMADO")),ROWS($A$3:A156))),"")</f>
        <v/>
      </c>
      <c r="F156" s="15" t="str">
        <f ca="1">IFERROR(INDEX(MAESTRO!F:F,_xludf.AGGREGATE(15,6,ROW(MAESTRO!$B$3:$B$1000)/((MAESTRO!$B$3:$B$1000="MILITARES")*(UPPER(MAESTRO!$L$3:$L$1000)="CONFIRMADO")),ROWS($A$3:A156))),"")</f>
        <v/>
      </c>
      <c r="G156" s="15" t="str">
        <f ca="1">IFERROR(INDEX(MAESTRO!G:G,_xludf.AGGREGATE(15,6,ROW(MAESTRO!$B$3:$B$1000)/((MAESTRO!$B$3:$B$1000="MILITARES")*(UPPER(MAESTRO!$L$3:$L$1000)="CONFIRMADO")),ROWS($A$3:A156))),"")</f>
        <v/>
      </c>
      <c r="H156" s="15" t="str">
        <f ca="1">IFERROR(INDEX(MAESTRO!H:H,_xludf.AGGREGATE(15,6,ROW(MAESTRO!$B$3:$B$1000)/((MAESTRO!$B$3:$B$1000="MILITARES")*(UPPER(MAESTRO!$L$3:$L$1000)="CONFIRMADO")),ROWS($A$3:A156))),"")</f>
        <v/>
      </c>
      <c r="I156" s="15" t="str">
        <f ca="1">IFERROR(INDEX(MAESTRO!I:I,_xludf.AGGREGATE(15,6,ROW(MAESTRO!$B$3:$B$1000)/((MAESTRO!$B$3:$B$1000="MILITARES")*(UPPER(MAESTRO!$L$3:$L$1000)="CONFIRMADO")),ROWS($A$3:A156))),"")</f>
        <v/>
      </c>
      <c r="J156" s="15" t="str">
        <f ca="1">IFERROR(INDEX(MAESTRO!J:J,_xludf.AGGREGATE(15,6,ROW(MAESTRO!$B$3:$B$1000)/((MAESTRO!$B$3:$B$1000="MILITARES")*(UPPER(MAESTRO!$L$3:$L$1000)="CONFIRMADO")),ROWS($A$3:A156))),"")</f>
        <v/>
      </c>
      <c r="K156" s="15" t="str">
        <f ca="1">IFERROR(INDEX(MAESTRO!K:K,_xludf.AGGREGATE(15,6,ROW(MAESTRO!$B$3:$B$1000)/((MAESTRO!$B$3:$B$1000="MILITARES")*(UPPER(MAESTRO!$L$3:$L$1000)="CONFIRMADO")),ROWS($A$3:A156))),"")</f>
        <v/>
      </c>
      <c r="L156" s="15" t="str">
        <f ca="1">IFERROR(INDEX(MAESTRO!L:L,_xludf.AGGREGATE(15,6,ROW(MAESTRO!$B$3:$B$1000)/((MAESTRO!$B$3:$B$1000="MILITARES")*(UPPER(MAESTRO!$L$3:$L$1000)="CONFIRMADO")),ROWS($A$3:A156))),"")</f>
        <v/>
      </c>
      <c r="M156" s="15" t="str">
        <f ca="1">IFERROR(INDEX(MAESTRO!M:M,_xludf.AGGREGATE(15,6,ROW(MAESTRO!$B$3:$B$1000)/((MAESTRO!$B$3:$B$1000="MILITARES")*(UPPER(MAESTRO!$L$3:$L$1000)="CONFIRMADO")),ROWS($A$3:A156))),"")</f>
        <v/>
      </c>
      <c r="N156" s="15" t="str">
        <f ca="1">IFERROR(INDEX(MAESTRO!N:N,_xludf.AGGREGATE(15,6,ROW(MAESTRO!$B$3:$B$1000)/((MAESTRO!$B$3:$B$1000="MILITARES")*(UPPER(MAESTRO!$L$3:$L$1000)="CONFIRMADO")),ROWS($A$3:A156))),"")</f>
        <v/>
      </c>
      <c r="O156" s="15" t="str">
        <f ca="1">IFERROR(INDEX(MAESTRO!O:O,_xludf.AGGREGATE(15,6,ROW(MAESTRO!$B$3:$B$1000)/((MAESTRO!$B$3:$B$1000="MILITARES")*(UPPER(MAESTRO!$L$3:$L$1000)="CONFIRMADO")),ROWS($A$3:A156))),"")</f>
        <v/>
      </c>
      <c r="P156" s="15" t="str">
        <f ca="1">IFERROR(INDEX(MAESTRO!P:P,_xludf.AGGREGATE(15,6,ROW(MAESTRO!$B$3:$B$1000)/((MAESTRO!$B$3:$B$1000="MILITARES")*(UPPER(MAESTRO!$L$3:$L$1000)="CONFIRMADO")),ROWS($A$3:A156))),"")</f>
        <v/>
      </c>
      <c r="Q156" s="15" t="str">
        <f ca="1">IFERROR(INDEX(MAESTRO!Q:Q,_xludf.AGGREGATE(15,6,ROW(MAESTRO!$B$3:$B$1000)/((MAESTRO!$B$3:$B$1000="MILITARES")*(UPPER(MAESTRO!$L$3:$L$1000)="CONFIRMADO")),ROWS($A$3:A156))),"")</f>
        <v/>
      </c>
      <c r="R156" s="15" t="str">
        <f ca="1">IFERROR(INDEX(MAESTRO!R:R,_xludf.AGGREGATE(15,6,ROW(MAESTRO!$B$3:$B$1000)/((MAESTRO!$B$3:$B$1000="MILITARES")*(UPPER(MAESTRO!$L$3:$L$1000)="CONFIRMADO")),ROWS($A$3:A156))),"")</f>
        <v/>
      </c>
      <c r="S156" s="15" t="str">
        <f ca="1">IFERROR(INDEX(MAESTRO!S:S,_xludf.AGGREGATE(15,6,ROW(MAESTRO!$B$3:$B$1000)/((MAESTRO!$B$3:$B$1000="MILITARES")*(UPPER(MAESTRO!$L$3:$L$1000)="CONFIRMADO")),ROWS($A$3:A156))),"")</f>
        <v/>
      </c>
      <c r="T156" s="15" t="str">
        <f ca="1">IFERROR(INDEX(MAESTRO!T:T,_xludf.AGGREGATE(15,6,ROW(MAESTRO!$B$3:$B$1000)/((MAESTRO!$B$3:$B$1000="MILITARES")*(UPPER(MAESTRO!$L$3:$L$1000)="CONFIRMADO")),ROWS($A$3:A156))),"")</f>
        <v/>
      </c>
      <c r="U156" s="15" t="str">
        <f ca="1">IFERROR(INDEX(MAESTRO!U:U,_xludf.AGGREGATE(15,6,ROW(MAESTRO!$B$3:$B$1000)/((MAESTRO!$B$3:$B$1000="MILITARES")*(UPPER(MAESTRO!$L$3:$L$1000)="CONFIRMADO")),ROWS($A$3:A156))),"")</f>
        <v/>
      </c>
      <c r="V156" s="15" t="str">
        <f ca="1">IFERROR(INDEX(MAESTRO!V:V,_xludf.AGGREGATE(15,6,ROW(MAESTRO!$B$3:$B$1000)/((MAESTRO!$B$3:$B$1000="MILITARES")*(UPPER(MAESTRO!$L$3:$L$1000)="CONFIRMADO")),ROWS($A$3:A156))),"")</f>
        <v/>
      </c>
      <c r="W156" s="15" t="str">
        <f ca="1">IFERROR(INDEX(MAESTRO!W:W,_xludf.AGGREGATE(15,6,ROW(MAESTRO!$B$3:$B$1000)/((MAESTRO!$B$3:$B$1000="MILITARES")*(UPPER(MAESTRO!$L$3:$L$1000)="CONFIRMADO")),ROWS($A$3:A156))),"")</f>
        <v/>
      </c>
      <c r="X156" s="15" t="str">
        <f ca="1">IFERROR(INDEX(MAESTRO!X:X,_xludf.AGGREGATE(15,6,ROW(MAESTRO!$B$3:$B$1000)/((MAESTRO!$B$3:$B$1000="MILITARES")*(UPPER(MAESTRO!$L$3:$L$1000)="CONFIRMADO")),ROWS($A$3:A156))),"")</f>
        <v/>
      </c>
    </row>
    <row r="157" spans="1:24" ht="22.05" customHeight="1">
      <c r="A157" s="10" t="str">
        <f ca="1">IFERROR(INDEX(MAESTRO!A:A,_xludf.AGGREGATE(15,6,ROW(MAESTRO!$B$3:$B$1000)/((MAESTRO!$B$3:$B$1000="MILITARES")*(UPPER(MAESTRO!$L$3:$L$1000)="CONFIRMADO")),ROWS($A$3:A157))),"")</f>
        <v/>
      </c>
      <c r="B157" s="10" t="str">
        <f ca="1">IFERROR(INDEX(MAESTRO!B:B,_xludf.AGGREGATE(15,6,ROW(MAESTRO!$B$3:$B$1000)/((MAESTRO!$B$3:$B$1000="MILITARES")*(UPPER(MAESTRO!$L$3:$L$1000)="CONFIRMADO")),ROWS($A$3:A157))),"")</f>
        <v/>
      </c>
      <c r="C157" s="10" t="str">
        <f ca="1">IFERROR(INDEX(MAESTRO!C:C,_xludf.AGGREGATE(15,6,ROW(MAESTRO!$B$3:$B$1000)/((MAESTRO!$B$3:$B$1000="MILITARES")*(UPPER(MAESTRO!$L$3:$L$1000)="CONFIRMADO")),ROWS($A$3:A157))),"")</f>
        <v/>
      </c>
      <c r="D157" s="10" t="str">
        <f ca="1">IFERROR(INDEX(MAESTRO!D:D,_xludf.AGGREGATE(15,6,ROW(MAESTRO!$B$3:$B$1000)/((MAESTRO!$B$3:$B$1000="MILITARES")*(UPPER(MAESTRO!$L$3:$L$1000)="CONFIRMADO")),ROWS($A$3:A157))),"")</f>
        <v/>
      </c>
      <c r="E157" s="10" t="str">
        <f ca="1">IFERROR(INDEX(MAESTRO!E:E,_xludf.AGGREGATE(15,6,ROW(MAESTRO!$B$3:$B$1000)/((MAESTRO!$B$3:$B$1000="MILITARES")*(UPPER(MAESTRO!$L$3:$L$1000)="CONFIRMADO")),ROWS($A$3:A157))),"")</f>
        <v/>
      </c>
      <c r="F157" s="10" t="str">
        <f ca="1">IFERROR(INDEX(MAESTRO!F:F,_xludf.AGGREGATE(15,6,ROW(MAESTRO!$B$3:$B$1000)/((MAESTRO!$B$3:$B$1000="MILITARES")*(UPPER(MAESTRO!$L$3:$L$1000)="CONFIRMADO")),ROWS($A$3:A157))),"")</f>
        <v/>
      </c>
      <c r="G157" s="10" t="str">
        <f ca="1">IFERROR(INDEX(MAESTRO!G:G,_xludf.AGGREGATE(15,6,ROW(MAESTRO!$B$3:$B$1000)/((MAESTRO!$B$3:$B$1000="MILITARES")*(UPPER(MAESTRO!$L$3:$L$1000)="CONFIRMADO")),ROWS($A$3:A157))),"")</f>
        <v/>
      </c>
      <c r="H157" s="10" t="str">
        <f ca="1">IFERROR(INDEX(MAESTRO!H:H,_xludf.AGGREGATE(15,6,ROW(MAESTRO!$B$3:$B$1000)/((MAESTRO!$B$3:$B$1000="MILITARES")*(UPPER(MAESTRO!$L$3:$L$1000)="CONFIRMADO")),ROWS($A$3:A157))),"")</f>
        <v/>
      </c>
      <c r="I157" s="10" t="str">
        <f ca="1">IFERROR(INDEX(MAESTRO!I:I,_xludf.AGGREGATE(15,6,ROW(MAESTRO!$B$3:$B$1000)/((MAESTRO!$B$3:$B$1000="MILITARES")*(UPPER(MAESTRO!$L$3:$L$1000)="CONFIRMADO")),ROWS($A$3:A157))),"")</f>
        <v/>
      </c>
      <c r="J157" s="10" t="str">
        <f ca="1">IFERROR(INDEX(MAESTRO!J:J,_xludf.AGGREGATE(15,6,ROW(MAESTRO!$B$3:$B$1000)/((MAESTRO!$B$3:$B$1000="MILITARES")*(UPPER(MAESTRO!$L$3:$L$1000)="CONFIRMADO")),ROWS($A$3:A157))),"")</f>
        <v/>
      </c>
      <c r="K157" s="10" t="str">
        <f ca="1">IFERROR(INDEX(MAESTRO!K:K,_xludf.AGGREGATE(15,6,ROW(MAESTRO!$B$3:$B$1000)/((MAESTRO!$B$3:$B$1000="MILITARES")*(UPPER(MAESTRO!$L$3:$L$1000)="CONFIRMADO")),ROWS($A$3:A157))),"")</f>
        <v/>
      </c>
      <c r="L157" s="10" t="str">
        <f ca="1">IFERROR(INDEX(MAESTRO!L:L,_xludf.AGGREGATE(15,6,ROW(MAESTRO!$B$3:$B$1000)/((MAESTRO!$B$3:$B$1000="MILITARES")*(UPPER(MAESTRO!$L$3:$L$1000)="CONFIRMADO")),ROWS($A$3:A157))),"")</f>
        <v/>
      </c>
      <c r="M157" s="10" t="str">
        <f ca="1">IFERROR(INDEX(MAESTRO!M:M,_xludf.AGGREGATE(15,6,ROW(MAESTRO!$B$3:$B$1000)/((MAESTRO!$B$3:$B$1000="MILITARES")*(UPPER(MAESTRO!$L$3:$L$1000)="CONFIRMADO")),ROWS($A$3:A157))),"")</f>
        <v/>
      </c>
      <c r="N157" s="10" t="str">
        <f ca="1">IFERROR(INDEX(MAESTRO!N:N,_xludf.AGGREGATE(15,6,ROW(MAESTRO!$B$3:$B$1000)/((MAESTRO!$B$3:$B$1000="MILITARES")*(UPPER(MAESTRO!$L$3:$L$1000)="CONFIRMADO")),ROWS($A$3:A157))),"")</f>
        <v/>
      </c>
      <c r="O157" s="10" t="str">
        <f ca="1">IFERROR(INDEX(MAESTRO!O:O,_xludf.AGGREGATE(15,6,ROW(MAESTRO!$B$3:$B$1000)/((MAESTRO!$B$3:$B$1000="MILITARES")*(UPPER(MAESTRO!$L$3:$L$1000)="CONFIRMADO")),ROWS($A$3:A157))),"")</f>
        <v/>
      </c>
      <c r="P157" s="10" t="str">
        <f ca="1">IFERROR(INDEX(MAESTRO!P:P,_xludf.AGGREGATE(15,6,ROW(MAESTRO!$B$3:$B$1000)/((MAESTRO!$B$3:$B$1000="MILITARES")*(UPPER(MAESTRO!$L$3:$L$1000)="CONFIRMADO")),ROWS($A$3:A157))),"")</f>
        <v/>
      </c>
      <c r="Q157" s="10" t="str">
        <f ca="1">IFERROR(INDEX(MAESTRO!Q:Q,_xludf.AGGREGATE(15,6,ROW(MAESTRO!$B$3:$B$1000)/((MAESTRO!$B$3:$B$1000="MILITARES")*(UPPER(MAESTRO!$L$3:$L$1000)="CONFIRMADO")),ROWS($A$3:A157))),"")</f>
        <v/>
      </c>
      <c r="R157" s="10" t="str">
        <f ca="1">IFERROR(INDEX(MAESTRO!R:R,_xludf.AGGREGATE(15,6,ROW(MAESTRO!$B$3:$B$1000)/((MAESTRO!$B$3:$B$1000="MILITARES")*(UPPER(MAESTRO!$L$3:$L$1000)="CONFIRMADO")),ROWS($A$3:A157))),"")</f>
        <v/>
      </c>
      <c r="S157" s="10" t="str">
        <f ca="1">IFERROR(INDEX(MAESTRO!S:S,_xludf.AGGREGATE(15,6,ROW(MAESTRO!$B$3:$B$1000)/((MAESTRO!$B$3:$B$1000="MILITARES")*(UPPER(MAESTRO!$L$3:$L$1000)="CONFIRMADO")),ROWS($A$3:A157))),"")</f>
        <v/>
      </c>
      <c r="T157" s="10" t="str">
        <f ca="1">IFERROR(INDEX(MAESTRO!T:T,_xludf.AGGREGATE(15,6,ROW(MAESTRO!$B$3:$B$1000)/((MAESTRO!$B$3:$B$1000="MILITARES")*(UPPER(MAESTRO!$L$3:$L$1000)="CONFIRMADO")),ROWS($A$3:A157))),"")</f>
        <v/>
      </c>
      <c r="U157" s="10" t="str">
        <f ca="1">IFERROR(INDEX(MAESTRO!U:U,_xludf.AGGREGATE(15,6,ROW(MAESTRO!$B$3:$B$1000)/((MAESTRO!$B$3:$B$1000="MILITARES")*(UPPER(MAESTRO!$L$3:$L$1000)="CONFIRMADO")),ROWS($A$3:A157))),"")</f>
        <v/>
      </c>
      <c r="V157" s="10" t="str">
        <f ca="1">IFERROR(INDEX(MAESTRO!V:V,_xludf.AGGREGATE(15,6,ROW(MAESTRO!$B$3:$B$1000)/((MAESTRO!$B$3:$B$1000="MILITARES")*(UPPER(MAESTRO!$L$3:$L$1000)="CONFIRMADO")),ROWS($A$3:A157))),"")</f>
        <v/>
      </c>
      <c r="W157" s="10" t="str">
        <f ca="1">IFERROR(INDEX(MAESTRO!W:W,_xludf.AGGREGATE(15,6,ROW(MAESTRO!$B$3:$B$1000)/((MAESTRO!$B$3:$B$1000="MILITARES")*(UPPER(MAESTRO!$L$3:$L$1000)="CONFIRMADO")),ROWS($A$3:A157))),"")</f>
        <v/>
      </c>
      <c r="X157" s="10" t="str">
        <f ca="1">IFERROR(INDEX(MAESTRO!X:X,_xludf.AGGREGATE(15,6,ROW(MAESTRO!$B$3:$B$1000)/((MAESTRO!$B$3:$B$1000="MILITARES")*(UPPER(MAESTRO!$L$3:$L$1000)="CONFIRMADO")),ROWS($A$3:A157))),"")</f>
        <v/>
      </c>
    </row>
    <row r="158" spans="1:24" ht="22.05" customHeight="1">
      <c r="A158" s="15" t="str">
        <f ca="1">IFERROR(INDEX(MAESTRO!A:A,_xludf.AGGREGATE(15,6,ROW(MAESTRO!$B$3:$B$1000)/((MAESTRO!$B$3:$B$1000="MILITARES")*(UPPER(MAESTRO!$L$3:$L$1000)="CONFIRMADO")),ROWS($A$3:A158))),"")</f>
        <v/>
      </c>
      <c r="B158" s="15" t="str">
        <f ca="1">IFERROR(INDEX(MAESTRO!B:B,_xludf.AGGREGATE(15,6,ROW(MAESTRO!$B$3:$B$1000)/((MAESTRO!$B$3:$B$1000="MILITARES")*(UPPER(MAESTRO!$L$3:$L$1000)="CONFIRMADO")),ROWS($A$3:A158))),"")</f>
        <v/>
      </c>
      <c r="C158" s="15" t="str">
        <f ca="1">IFERROR(INDEX(MAESTRO!C:C,_xludf.AGGREGATE(15,6,ROW(MAESTRO!$B$3:$B$1000)/((MAESTRO!$B$3:$B$1000="MILITARES")*(UPPER(MAESTRO!$L$3:$L$1000)="CONFIRMADO")),ROWS($A$3:A158))),"")</f>
        <v/>
      </c>
      <c r="D158" s="15" t="str">
        <f ca="1">IFERROR(INDEX(MAESTRO!D:D,_xludf.AGGREGATE(15,6,ROW(MAESTRO!$B$3:$B$1000)/((MAESTRO!$B$3:$B$1000="MILITARES")*(UPPER(MAESTRO!$L$3:$L$1000)="CONFIRMADO")),ROWS($A$3:A158))),"")</f>
        <v/>
      </c>
      <c r="E158" s="15" t="str">
        <f ca="1">IFERROR(INDEX(MAESTRO!E:E,_xludf.AGGREGATE(15,6,ROW(MAESTRO!$B$3:$B$1000)/((MAESTRO!$B$3:$B$1000="MILITARES")*(UPPER(MAESTRO!$L$3:$L$1000)="CONFIRMADO")),ROWS($A$3:A158))),"")</f>
        <v/>
      </c>
      <c r="F158" s="15" t="str">
        <f ca="1">IFERROR(INDEX(MAESTRO!F:F,_xludf.AGGREGATE(15,6,ROW(MAESTRO!$B$3:$B$1000)/((MAESTRO!$B$3:$B$1000="MILITARES")*(UPPER(MAESTRO!$L$3:$L$1000)="CONFIRMADO")),ROWS($A$3:A158))),"")</f>
        <v/>
      </c>
      <c r="G158" s="15" t="str">
        <f ca="1">IFERROR(INDEX(MAESTRO!G:G,_xludf.AGGREGATE(15,6,ROW(MAESTRO!$B$3:$B$1000)/((MAESTRO!$B$3:$B$1000="MILITARES")*(UPPER(MAESTRO!$L$3:$L$1000)="CONFIRMADO")),ROWS($A$3:A158))),"")</f>
        <v/>
      </c>
      <c r="H158" s="15" t="str">
        <f ca="1">IFERROR(INDEX(MAESTRO!H:H,_xludf.AGGREGATE(15,6,ROW(MAESTRO!$B$3:$B$1000)/((MAESTRO!$B$3:$B$1000="MILITARES")*(UPPER(MAESTRO!$L$3:$L$1000)="CONFIRMADO")),ROWS($A$3:A158))),"")</f>
        <v/>
      </c>
      <c r="I158" s="15" t="str">
        <f ca="1">IFERROR(INDEX(MAESTRO!I:I,_xludf.AGGREGATE(15,6,ROW(MAESTRO!$B$3:$B$1000)/((MAESTRO!$B$3:$B$1000="MILITARES")*(UPPER(MAESTRO!$L$3:$L$1000)="CONFIRMADO")),ROWS($A$3:A158))),"")</f>
        <v/>
      </c>
      <c r="J158" s="15" t="str">
        <f ca="1">IFERROR(INDEX(MAESTRO!J:J,_xludf.AGGREGATE(15,6,ROW(MAESTRO!$B$3:$B$1000)/((MAESTRO!$B$3:$B$1000="MILITARES")*(UPPER(MAESTRO!$L$3:$L$1000)="CONFIRMADO")),ROWS($A$3:A158))),"")</f>
        <v/>
      </c>
      <c r="K158" s="15" t="str">
        <f ca="1">IFERROR(INDEX(MAESTRO!K:K,_xludf.AGGREGATE(15,6,ROW(MAESTRO!$B$3:$B$1000)/((MAESTRO!$B$3:$B$1000="MILITARES")*(UPPER(MAESTRO!$L$3:$L$1000)="CONFIRMADO")),ROWS($A$3:A158))),"")</f>
        <v/>
      </c>
      <c r="L158" s="15" t="str">
        <f ca="1">IFERROR(INDEX(MAESTRO!L:L,_xludf.AGGREGATE(15,6,ROW(MAESTRO!$B$3:$B$1000)/((MAESTRO!$B$3:$B$1000="MILITARES")*(UPPER(MAESTRO!$L$3:$L$1000)="CONFIRMADO")),ROWS($A$3:A158))),"")</f>
        <v/>
      </c>
      <c r="M158" s="15" t="str">
        <f ca="1">IFERROR(INDEX(MAESTRO!M:M,_xludf.AGGREGATE(15,6,ROW(MAESTRO!$B$3:$B$1000)/((MAESTRO!$B$3:$B$1000="MILITARES")*(UPPER(MAESTRO!$L$3:$L$1000)="CONFIRMADO")),ROWS($A$3:A158))),"")</f>
        <v/>
      </c>
      <c r="N158" s="15" t="str">
        <f ca="1">IFERROR(INDEX(MAESTRO!N:N,_xludf.AGGREGATE(15,6,ROW(MAESTRO!$B$3:$B$1000)/((MAESTRO!$B$3:$B$1000="MILITARES")*(UPPER(MAESTRO!$L$3:$L$1000)="CONFIRMADO")),ROWS($A$3:A158))),"")</f>
        <v/>
      </c>
      <c r="O158" s="15" t="str">
        <f ca="1">IFERROR(INDEX(MAESTRO!O:O,_xludf.AGGREGATE(15,6,ROW(MAESTRO!$B$3:$B$1000)/((MAESTRO!$B$3:$B$1000="MILITARES")*(UPPER(MAESTRO!$L$3:$L$1000)="CONFIRMADO")),ROWS($A$3:A158))),"")</f>
        <v/>
      </c>
      <c r="P158" s="15" t="str">
        <f ca="1">IFERROR(INDEX(MAESTRO!P:P,_xludf.AGGREGATE(15,6,ROW(MAESTRO!$B$3:$B$1000)/((MAESTRO!$B$3:$B$1000="MILITARES")*(UPPER(MAESTRO!$L$3:$L$1000)="CONFIRMADO")),ROWS($A$3:A158))),"")</f>
        <v/>
      </c>
      <c r="Q158" s="15" t="str">
        <f ca="1">IFERROR(INDEX(MAESTRO!Q:Q,_xludf.AGGREGATE(15,6,ROW(MAESTRO!$B$3:$B$1000)/((MAESTRO!$B$3:$B$1000="MILITARES")*(UPPER(MAESTRO!$L$3:$L$1000)="CONFIRMADO")),ROWS($A$3:A158))),"")</f>
        <v/>
      </c>
      <c r="R158" s="15" t="str">
        <f ca="1">IFERROR(INDEX(MAESTRO!R:R,_xludf.AGGREGATE(15,6,ROW(MAESTRO!$B$3:$B$1000)/((MAESTRO!$B$3:$B$1000="MILITARES")*(UPPER(MAESTRO!$L$3:$L$1000)="CONFIRMADO")),ROWS($A$3:A158))),"")</f>
        <v/>
      </c>
      <c r="S158" s="15" t="str">
        <f ca="1">IFERROR(INDEX(MAESTRO!S:S,_xludf.AGGREGATE(15,6,ROW(MAESTRO!$B$3:$B$1000)/((MAESTRO!$B$3:$B$1000="MILITARES")*(UPPER(MAESTRO!$L$3:$L$1000)="CONFIRMADO")),ROWS($A$3:A158))),"")</f>
        <v/>
      </c>
      <c r="T158" s="15" t="str">
        <f ca="1">IFERROR(INDEX(MAESTRO!T:T,_xludf.AGGREGATE(15,6,ROW(MAESTRO!$B$3:$B$1000)/((MAESTRO!$B$3:$B$1000="MILITARES")*(UPPER(MAESTRO!$L$3:$L$1000)="CONFIRMADO")),ROWS($A$3:A158))),"")</f>
        <v/>
      </c>
      <c r="U158" s="15" t="str">
        <f ca="1">IFERROR(INDEX(MAESTRO!U:U,_xludf.AGGREGATE(15,6,ROW(MAESTRO!$B$3:$B$1000)/((MAESTRO!$B$3:$B$1000="MILITARES")*(UPPER(MAESTRO!$L$3:$L$1000)="CONFIRMADO")),ROWS($A$3:A158))),"")</f>
        <v/>
      </c>
      <c r="V158" s="15" t="str">
        <f ca="1">IFERROR(INDEX(MAESTRO!V:V,_xludf.AGGREGATE(15,6,ROW(MAESTRO!$B$3:$B$1000)/((MAESTRO!$B$3:$B$1000="MILITARES")*(UPPER(MAESTRO!$L$3:$L$1000)="CONFIRMADO")),ROWS($A$3:A158))),"")</f>
        <v/>
      </c>
      <c r="W158" s="15" t="str">
        <f ca="1">IFERROR(INDEX(MAESTRO!W:W,_xludf.AGGREGATE(15,6,ROW(MAESTRO!$B$3:$B$1000)/((MAESTRO!$B$3:$B$1000="MILITARES")*(UPPER(MAESTRO!$L$3:$L$1000)="CONFIRMADO")),ROWS($A$3:A158))),"")</f>
        <v/>
      </c>
      <c r="X158" s="15" t="str">
        <f ca="1">IFERROR(INDEX(MAESTRO!X:X,_xludf.AGGREGATE(15,6,ROW(MAESTRO!$B$3:$B$1000)/((MAESTRO!$B$3:$B$1000="MILITARES")*(UPPER(MAESTRO!$L$3:$L$1000)="CONFIRMADO")),ROWS($A$3:A158))),"")</f>
        <v/>
      </c>
    </row>
    <row r="159" spans="1:24" ht="22.05" customHeight="1">
      <c r="A159" s="10" t="str">
        <f ca="1">IFERROR(INDEX(MAESTRO!A:A,_xludf.AGGREGATE(15,6,ROW(MAESTRO!$B$3:$B$1000)/((MAESTRO!$B$3:$B$1000="MILITARES")*(UPPER(MAESTRO!$L$3:$L$1000)="CONFIRMADO")),ROWS($A$3:A159))),"")</f>
        <v/>
      </c>
      <c r="B159" s="10" t="str">
        <f ca="1">IFERROR(INDEX(MAESTRO!B:B,_xludf.AGGREGATE(15,6,ROW(MAESTRO!$B$3:$B$1000)/((MAESTRO!$B$3:$B$1000="MILITARES")*(UPPER(MAESTRO!$L$3:$L$1000)="CONFIRMADO")),ROWS($A$3:A159))),"")</f>
        <v/>
      </c>
      <c r="C159" s="10" t="str">
        <f ca="1">IFERROR(INDEX(MAESTRO!C:C,_xludf.AGGREGATE(15,6,ROW(MAESTRO!$B$3:$B$1000)/((MAESTRO!$B$3:$B$1000="MILITARES")*(UPPER(MAESTRO!$L$3:$L$1000)="CONFIRMADO")),ROWS($A$3:A159))),"")</f>
        <v/>
      </c>
      <c r="D159" s="10" t="str">
        <f ca="1">IFERROR(INDEX(MAESTRO!D:D,_xludf.AGGREGATE(15,6,ROW(MAESTRO!$B$3:$B$1000)/((MAESTRO!$B$3:$B$1000="MILITARES")*(UPPER(MAESTRO!$L$3:$L$1000)="CONFIRMADO")),ROWS($A$3:A159))),"")</f>
        <v/>
      </c>
      <c r="E159" s="10" t="str">
        <f ca="1">IFERROR(INDEX(MAESTRO!E:E,_xludf.AGGREGATE(15,6,ROW(MAESTRO!$B$3:$B$1000)/((MAESTRO!$B$3:$B$1000="MILITARES")*(UPPER(MAESTRO!$L$3:$L$1000)="CONFIRMADO")),ROWS($A$3:A159))),"")</f>
        <v/>
      </c>
      <c r="F159" s="10" t="str">
        <f ca="1">IFERROR(INDEX(MAESTRO!F:F,_xludf.AGGREGATE(15,6,ROW(MAESTRO!$B$3:$B$1000)/((MAESTRO!$B$3:$B$1000="MILITARES")*(UPPER(MAESTRO!$L$3:$L$1000)="CONFIRMADO")),ROWS($A$3:A159))),"")</f>
        <v/>
      </c>
      <c r="G159" s="10" t="str">
        <f ca="1">IFERROR(INDEX(MAESTRO!G:G,_xludf.AGGREGATE(15,6,ROW(MAESTRO!$B$3:$B$1000)/((MAESTRO!$B$3:$B$1000="MILITARES")*(UPPER(MAESTRO!$L$3:$L$1000)="CONFIRMADO")),ROWS($A$3:A159))),"")</f>
        <v/>
      </c>
      <c r="H159" s="10" t="str">
        <f ca="1">IFERROR(INDEX(MAESTRO!H:H,_xludf.AGGREGATE(15,6,ROW(MAESTRO!$B$3:$B$1000)/((MAESTRO!$B$3:$B$1000="MILITARES")*(UPPER(MAESTRO!$L$3:$L$1000)="CONFIRMADO")),ROWS($A$3:A159))),"")</f>
        <v/>
      </c>
      <c r="I159" s="10" t="str">
        <f ca="1">IFERROR(INDEX(MAESTRO!I:I,_xludf.AGGREGATE(15,6,ROW(MAESTRO!$B$3:$B$1000)/((MAESTRO!$B$3:$B$1000="MILITARES")*(UPPER(MAESTRO!$L$3:$L$1000)="CONFIRMADO")),ROWS($A$3:A159))),"")</f>
        <v/>
      </c>
      <c r="J159" s="10" t="str">
        <f ca="1">IFERROR(INDEX(MAESTRO!J:J,_xludf.AGGREGATE(15,6,ROW(MAESTRO!$B$3:$B$1000)/((MAESTRO!$B$3:$B$1000="MILITARES")*(UPPER(MAESTRO!$L$3:$L$1000)="CONFIRMADO")),ROWS($A$3:A159))),"")</f>
        <v/>
      </c>
      <c r="K159" s="10" t="str">
        <f ca="1">IFERROR(INDEX(MAESTRO!K:K,_xludf.AGGREGATE(15,6,ROW(MAESTRO!$B$3:$B$1000)/((MAESTRO!$B$3:$B$1000="MILITARES")*(UPPER(MAESTRO!$L$3:$L$1000)="CONFIRMADO")),ROWS($A$3:A159))),"")</f>
        <v/>
      </c>
      <c r="L159" s="10" t="str">
        <f ca="1">IFERROR(INDEX(MAESTRO!L:L,_xludf.AGGREGATE(15,6,ROW(MAESTRO!$B$3:$B$1000)/((MAESTRO!$B$3:$B$1000="MILITARES")*(UPPER(MAESTRO!$L$3:$L$1000)="CONFIRMADO")),ROWS($A$3:A159))),"")</f>
        <v/>
      </c>
      <c r="M159" s="10" t="str">
        <f ca="1">IFERROR(INDEX(MAESTRO!M:M,_xludf.AGGREGATE(15,6,ROW(MAESTRO!$B$3:$B$1000)/((MAESTRO!$B$3:$B$1000="MILITARES")*(UPPER(MAESTRO!$L$3:$L$1000)="CONFIRMADO")),ROWS($A$3:A159))),"")</f>
        <v/>
      </c>
      <c r="N159" s="10" t="str">
        <f ca="1">IFERROR(INDEX(MAESTRO!N:N,_xludf.AGGREGATE(15,6,ROW(MAESTRO!$B$3:$B$1000)/((MAESTRO!$B$3:$B$1000="MILITARES")*(UPPER(MAESTRO!$L$3:$L$1000)="CONFIRMADO")),ROWS($A$3:A159))),"")</f>
        <v/>
      </c>
      <c r="O159" s="10" t="str">
        <f ca="1">IFERROR(INDEX(MAESTRO!O:O,_xludf.AGGREGATE(15,6,ROW(MAESTRO!$B$3:$B$1000)/((MAESTRO!$B$3:$B$1000="MILITARES")*(UPPER(MAESTRO!$L$3:$L$1000)="CONFIRMADO")),ROWS($A$3:A159))),"")</f>
        <v/>
      </c>
      <c r="P159" s="10" t="str">
        <f ca="1">IFERROR(INDEX(MAESTRO!P:P,_xludf.AGGREGATE(15,6,ROW(MAESTRO!$B$3:$B$1000)/((MAESTRO!$B$3:$B$1000="MILITARES")*(UPPER(MAESTRO!$L$3:$L$1000)="CONFIRMADO")),ROWS($A$3:A159))),"")</f>
        <v/>
      </c>
      <c r="Q159" s="10" t="str">
        <f ca="1">IFERROR(INDEX(MAESTRO!Q:Q,_xludf.AGGREGATE(15,6,ROW(MAESTRO!$B$3:$B$1000)/((MAESTRO!$B$3:$B$1000="MILITARES")*(UPPER(MAESTRO!$L$3:$L$1000)="CONFIRMADO")),ROWS($A$3:A159))),"")</f>
        <v/>
      </c>
      <c r="R159" s="10" t="str">
        <f ca="1">IFERROR(INDEX(MAESTRO!R:R,_xludf.AGGREGATE(15,6,ROW(MAESTRO!$B$3:$B$1000)/((MAESTRO!$B$3:$B$1000="MILITARES")*(UPPER(MAESTRO!$L$3:$L$1000)="CONFIRMADO")),ROWS($A$3:A159))),"")</f>
        <v/>
      </c>
      <c r="S159" s="10" t="str">
        <f ca="1">IFERROR(INDEX(MAESTRO!S:S,_xludf.AGGREGATE(15,6,ROW(MAESTRO!$B$3:$B$1000)/((MAESTRO!$B$3:$B$1000="MILITARES")*(UPPER(MAESTRO!$L$3:$L$1000)="CONFIRMADO")),ROWS($A$3:A159))),"")</f>
        <v/>
      </c>
      <c r="T159" s="10" t="str">
        <f ca="1">IFERROR(INDEX(MAESTRO!T:T,_xludf.AGGREGATE(15,6,ROW(MAESTRO!$B$3:$B$1000)/((MAESTRO!$B$3:$B$1000="MILITARES")*(UPPER(MAESTRO!$L$3:$L$1000)="CONFIRMADO")),ROWS($A$3:A159))),"")</f>
        <v/>
      </c>
      <c r="U159" s="10" t="str">
        <f ca="1">IFERROR(INDEX(MAESTRO!U:U,_xludf.AGGREGATE(15,6,ROW(MAESTRO!$B$3:$B$1000)/((MAESTRO!$B$3:$B$1000="MILITARES")*(UPPER(MAESTRO!$L$3:$L$1000)="CONFIRMADO")),ROWS($A$3:A159))),"")</f>
        <v/>
      </c>
      <c r="V159" s="10" t="str">
        <f ca="1">IFERROR(INDEX(MAESTRO!V:V,_xludf.AGGREGATE(15,6,ROW(MAESTRO!$B$3:$B$1000)/((MAESTRO!$B$3:$B$1000="MILITARES")*(UPPER(MAESTRO!$L$3:$L$1000)="CONFIRMADO")),ROWS($A$3:A159))),"")</f>
        <v/>
      </c>
      <c r="W159" s="10" t="str">
        <f ca="1">IFERROR(INDEX(MAESTRO!W:W,_xludf.AGGREGATE(15,6,ROW(MAESTRO!$B$3:$B$1000)/((MAESTRO!$B$3:$B$1000="MILITARES")*(UPPER(MAESTRO!$L$3:$L$1000)="CONFIRMADO")),ROWS($A$3:A159))),"")</f>
        <v/>
      </c>
      <c r="X159" s="10" t="str">
        <f ca="1">IFERROR(INDEX(MAESTRO!X:X,_xludf.AGGREGATE(15,6,ROW(MAESTRO!$B$3:$B$1000)/((MAESTRO!$B$3:$B$1000="MILITARES")*(UPPER(MAESTRO!$L$3:$L$1000)="CONFIRMADO")),ROWS($A$3:A159))),"")</f>
        <v/>
      </c>
    </row>
    <row r="160" spans="1:24" ht="22.05" customHeight="1">
      <c r="A160" s="15" t="str">
        <f ca="1">IFERROR(INDEX(MAESTRO!A:A,_xludf.AGGREGATE(15,6,ROW(MAESTRO!$B$3:$B$1000)/((MAESTRO!$B$3:$B$1000="MILITARES")*(UPPER(MAESTRO!$L$3:$L$1000)="CONFIRMADO")),ROWS($A$3:A160))),"")</f>
        <v/>
      </c>
      <c r="B160" s="15" t="str">
        <f ca="1">IFERROR(INDEX(MAESTRO!B:B,_xludf.AGGREGATE(15,6,ROW(MAESTRO!$B$3:$B$1000)/((MAESTRO!$B$3:$B$1000="MILITARES")*(UPPER(MAESTRO!$L$3:$L$1000)="CONFIRMADO")),ROWS($A$3:A160))),"")</f>
        <v/>
      </c>
      <c r="C160" s="15" t="str">
        <f ca="1">IFERROR(INDEX(MAESTRO!C:C,_xludf.AGGREGATE(15,6,ROW(MAESTRO!$B$3:$B$1000)/((MAESTRO!$B$3:$B$1000="MILITARES")*(UPPER(MAESTRO!$L$3:$L$1000)="CONFIRMADO")),ROWS($A$3:A160))),"")</f>
        <v/>
      </c>
      <c r="D160" s="15" t="str">
        <f ca="1">IFERROR(INDEX(MAESTRO!D:D,_xludf.AGGREGATE(15,6,ROW(MAESTRO!$B$3:$B$1000)/((MAESTRO!$B$3:$B$1000="MILITARES")*(UPPER(MAESTRO!$L$3:$L$1000)="CONFIRMADO")),ROWS($A$3:A160))),"")</f>
        <v/>
      </c>
      <c r="E160" s="15" t="str">
        <f ca="1">IFERROR(INDEX(MAESTRO!E:E,_xludf.AGGREGATE(15,6,ROW(MAESTRO!$B$3:$B$1000)/((MAESTRO!$B$3:$B$1000="MILITARES")*(UPPER(MAESTRO!$L$3:$L$1000)="CONFIRMADO")),ROWS($A$3:A160))),"")</f>
        <v/>
      </c>
      <c r="F160" s="15" t="str">
        <f ca="1">IFERROR(INDEX(MAESTRO!F:F,_xludf.AGGREGATE(15,6,ROW(MAESTRO!$B$3:$B$1000)/((MAESTRO!$B$3:$B$1000="MILITARES")*(UPPER(MAESTRO!$L$3:$L$1000)="CONFIRMADO")),ROWS($A$3:A160))),"")</f>
        <v/>
      </c>
      <c r="G160" s="15" t="str">
        <f ca="1">IFERROR(INDEX(MAESTRO!G:G,_xludf.AGGREGATE(15,6,ROW(MAESTRO!$B$3:$B$1000)/((MAESTRO!$B$3:$B$1000="MILITARES")*(UPPER(MAESTRO!$L$3:$L$1000)="CONFIRMADO")),ROWS($A$3:A160))),"")</f>
        <v/>
      </c>
      <c r="H160" s="15" t="str">
        <f ca="1">IFERROR(INDEX(MAESTRO!H:H,_xludf.AGGREGATE(15,6,ROW(MAESTRO!$B$3:$B$1000)/((MAESTRO!$B$3:$B$1000="MILITARES")*(UPPER(MAESTRO!$L$3:$L$1000)="CONFIRMADO")),ROWS($A$3:A160))),"")</f>
        <v/>
      </c>
      <c r="I160" s="15" t="str">
        <f ca="1">IFERROR(INDEX(MAESTRO!I:I,_xludf.AGGREGATE(15,6,ROW(MAESTRO!$B$3:$B$1000)/((MAESTRO!$B$3:$B$1000="MILITARES")*(UPPER(MAESTRO!$L$3:$L$1000)="CONFIRMADO")),ROWS($A$3:A160))),"")</f>
        <v/>
      </c>
      <c r="J160" s="15" t="str">
        <f ca="1">IFERROR(INDEX(MAESTRO!J:J,_xludf.AGGREGATE(15,6,ROW(MAESTRO!$B$3:$B$1000)/((MAESTRO!$B$3:$B$1000="MILITARES")*(UPPER(MAESTRO!$L$3:$L$1000)="CONFIRMADO")),ROWS($A$3:A160))),"")</f>
        <v/>
      </c>
      <c r="K160" s="15" t="str">
        <f ca="1">IFERROR(INDEX(MAESTRO!K:K,_xludf.AGGREGATE(15,6,ROW(MAESTRO!$B$3:$B$1000)/((MAESTRO!$B$3:$B$1000="MILITARES")*(UPPER(MAESTRO!$L$3:$L$1000)="CONFIRMADO")),ROWS($A$3:A160))),"")</f>
        <v/>
      </c>
      <c r="L160" s="15" t="str">
        <f ca="1">IFERROR(INDEX(MAESTRO!L:L,_xludf.AGGREGATE(15,6,ROW(MAESTRO!$B$3:$B$1000)/((MAESTRO!$B$3:$B$1000="MILITARES")*(UPPER(MAESTRO!$L$3:$L$1000)="CONFIRMADO")),ROWS($A$3:A160))),"")</f>
        <v/>
      </c>
      <c r="M160" s="15" t="str">
        <f ca="1">IFERROR(INDEX(MAESTRO!M:M,_xludf.AGGREGATE(15,6,ROW(MAESTRO!$B$3:$B$1000)/((MAESTRO!$B$3:$B$1000="MILITARES")*(UPPER(MAESTRO!$L$3:$L$1000)="CONFIRMADO")),ROWS($A$3:A160))),"")</f>
        <v/>
      </c>
      <c r="N160" s="15" t="str">
        <f ca="1">IFERROR(INDEX(MAESTRO!N:N,_xludf.AGGREGATE(15,6,ROW(MAESTRO!$B$3:$B$1000)/((MAESTRO!$B$3:$B$1000="MILITARES")*(UPPER(MAESTRO!$L$3:$L$1000)="CONFIRMADO")),ROWS($A$3:A160))),"")</f>
        <v/>
      </c>
      <c r="O160" s="15" t="str">
        <f ca="1">IFERROR(INDEX(MAESTRO!O:O,_xludf.AGGREGATE(15,6,ROW(MAESTRO!$B$3:$B$1000)/((MAESTRO!$B$3:$B$1000="MILITARES")*(UPPER(MAESTRO!$L$3:$L$1000)="CONFIRMADO")),ROWS($A$3:A160))),"")</f>
        <v/>
      </c>
      <c r="P160" s="15" t="str">
        <f ca="1">IFERROR(INDEX(MAESTRO!P:P,_xludf.AGGREGATE(15,6,ROW(MAESTRO!$B$3:$B$1000)/((MAESTRO!$B$3:$B$1000="MILITARES")*(UPPER(MAESTRO!$L$3:$L$1000)="CONFIRMADO")),ROWS($A$3:A160))),"")</f>
        <v/>
      </c>
      <c r="Q160" s="15" t="str">
        <f ca="1">IFERROR(INDEX(MAESTRO!Q:Q,_xludf.AGGREGATE(15,6,ROW(MAESTRO!$B$3:$B$1000)/((MAESTRO!$B$3:$B$1000="MILITARES")*(UPPER(MAESTRO!$L$3:$L$1000)="CONFIRMADO")),ROWS($A$3:A160))),"")</f>
        <v/>
      </c>
      <c r="R160" s="15" t="str">
        <f ca="1">IFERROR(INDEX(MAESTRO!R:R,_xludf.AGGREGATE(15,6,ROW(MAESTRO!$B$3:$B$1000)/((MAESTRO!$B$3:$B$1000="MILITARES")*(UPPER(MAESTRO!$L$3:$L$1000)="CONFIRMADO")),ROWS($A$3:A160))),"")</f>
        <v/>
      </c>
      <c r="S160" s="15" t="str">
        <f ca="1">IFERROR(INDEX(MAESTRO!S:S,_xludf.AGGREGATE(15,6,ROW(MAESTRO!$B$3:$B$1000)/((MAESTRO!$B$3:$B$1000="MILITARES")*(UPPER(MAESTRO!$L$3:$L$1000)="CONFIRMADO")),ROWS($A$3:A160))),"")</f>
        <v/>
      </c>
      <c r="T160" s="15" t="str">
        <f ca="1">IFERROR(INDEX(MAESTRO!T:T,_xludf.AGGREGATE(15,6,ROW(MAESTRO!$B$3:$B$1000)/((MAESTRO!$B$3:$B$1000="MILITARES")*(UPPER(MAESTRO!$L$3:$L$1000)="CONFIRMADO")),ROWS($A$3:A160))),"")</f>
        <v/>
      </c>
      <c r="U160" s="15" t="str">
        <f ca="1">IFERROR(INDEX(MAESTRO!U:U,_xludf.AGGREGATE(15,6,ROW(MAESTRO!$B$3:$B$1000)/((MAESTRO!$B$3:$B$1000="MILITARES")*(UPPER(MAESTRO!$L$3:$L$1000)="CONFIRMADO")),ROWS($A$3:A160))),"")</f>
        <v/>
      </c>
      <c r="V160" s="15" t="str">
        <f ca="1">IFERROR(INDEX(MAESTRO!V:V,_xludf.AGGREGATE(15,6,ROW(MAESTRO!$B$3:$B$1000)/((MAESTRO!$B$3:$B$1000="MILITARES")*(UPPER(MAESTRO!$L$3:$L$1000)="CONFIRMADO")),ROWS($A$3:A160))),"")</f>
        <v/>
      </c>
      <c r="W160" s="15" t="str">
        <f ca="1">IFERROR(INDEX(MAESTRO!W:W,_xludf.AGGREGATE(15,6,ROW(MAESTRO!$B$3:$B$1000)/((MAESTRO!$B$3:$B$1000="MILITARES")*(UPPER(MAESTRO!$L$3:$L$1000)="CONFIRMADO")),ROWS($A$3:A160))),"")</f>
        <v/>
      </c>
      <c r="X160" s="15" t="str">
        <f ca="1">IFERROR(INDEX(MAESTRO!X:X,_xludf.AGGREGATE(15,6,ROW(MAESTRO!$B$3:$B$1000)/((MAESTRO!$B$3:$B$1000="MILITARES")*(UPPER(MAESTRO!$L$3:$L$1000)="CONFIRMADO")),ROWS($A$3:A160))),"")</f>
        <v/>
      </c>
    </row>
    <row r="161" spans="1:24" ht="22.05" customHeight="1">
      <c r="A161" s="10" t="str">
        <f ca="1">IFERROR(INDEX(MAESTRO!A:A,_xludf.AGGREGATE(15,6,ROW(MAESTRO!$B$3:$B$1000)/((MAESTRO!$B$3:$B$1000="MILITARES")*(UPPER(MAESTRO!$L$3:$L$1000)="CONFIRMADO")),ROWS($A$3:A161))),"")</f>
        <v/>
      </c>
      <c r="B161" s="10" t="str">
        <f ca="1">IFERROR(INDEX(MAESTRO!B:B,_xludf.AGGREGATE(15,6,ROW(MAESTRO!$B$3:$B$1000)/((MAESTRO!$B$3:$B$1000="MILITARES")*(UPPER(MAESTRO!$L$3:$L$1000)="CONFIRMADO")),ROWS($A$3:A161))),"")</f>
        <v/>
      </c>
      <c r="C161" s="10" t="str">
        <f ca="1">IFERROR(INDEX(MAESTRO!C:C,_xludf.AGGREGATE(15,6,ROW(MAESTRO!$B$3:$B$1000)/((MAESTRO!$B$3:$B$1000="MILITARES")*(UPPER(MAESTRO!$L$3:$L$1000)="CONFIRMADO")),ROWS($A$3:A161))),"")</f>
        <v/>
      </c>
      <c r="D161" s="10" t="str">
        <f ca="1">IFERROR(INDEX(MAESTRO!D:D,_xludf.AGGREGATE(15,6,ROW(MAESTRO!$B$3:$B$1000)/((MAESTRO!$B$3:$B$1000="MILITARES")*(UPPER(MAESTRO!$L$3:$L$1000)="CONFIRMADO")),ROWS($A$3:A161))),"")</f>
        <v/>
      </c>
      <c r="E161" s="10" t="str">
        <f ca="1">IFERROR(INDEX(MAESTRO!E:E,_xludf.AGGREGATE(15,6,ROW(MAESTRO!$B$3:$B$1000)/((MAESTRO!$B$3:$B$1000="MILITARES")*(UPPER(MAESTRO!$L$3:$L$1000)="CONFIRMADO")),ROWS($A$3:A161))),"")</f>
        <v/>
      </c>
      <c r="F161" s="10" t="str">
        <f ca="1">IFERROR(INDEX(MAESTRO!F:F,_xludf.AGGREGATE(15,6,ROW(MAESTRO!$B$3:$B$1000)/((MAESTRO!$B$3:$B$1000="MILITARES")*(UPPER(MAESTRO!$L$3:$L$1000)="CONFIRMADO")),ROWS($A$3:A161))),"")</f>
        <v/>
      </c>
      <c r="G161" s="10" t="str">
        <f ca="1">IFERROR(INDEX(MAESTRO!G:G,_xludf.AGGREGATE(15,6,ROW(MAESTRO!$B$3:$B$1000)/((MAESTRO!$B$3:$B$1000="MILITARES")*(UPPER(MAESTRO!$L$3:$L$1000)="CONFIRMADO")),ROWS($A$3:A161))),"")</f>
        <v/>
      </c>
      <c r="H161" s="10" t="str">
        <f ca="1">IFERROR(INDEX(MAESTRO!H:H,_xludf.AGGREGATE(15,6,ROW(MAESTRO!$B$3:$B$1000)/((MAESTRO!$B$3:$B$1000="MILITARES")*(UPPER(MAESTRO!$L$3:$L$1000)="CONFIRMADO")),ROWS($A$3:A161))),"")</f>
        <v/>
      </c>
      <c r="I161" s="10" t="str">
        <f ca="1">IFERROR(INDEX(MAESTRO!I:I,_xludf.AGGREGATE(15,6,ROW(MAESTRO!$B$3:$B$1000)/((MAESTRO!$B$3:$B$1000="MILITARES")*(UPPER(MAESTRO!$L$3:$L$1000)="CONFIRMADO")),ROWS($A$3:A161))),"")</f>
        <v/>
      </c>
      <c r="J161" s="10" t="str">
        <f ca="1">IFERROR(INDEX(MAESTRO!J:J,_xludf.AGGREGATE(15,6,ROW(MAESTRO!$B$3:$B$1000)/((MAESTRO!$B$3:$B$1000="MILITARES")*(UPPER(MAESTRO!$L$3:$L$1000)="CONFIRMADO")),ROWS($A$3:A161))),"")</f>
        <v/>
      </c>
      <c r="K161" s="10" t="str">
        <f ca="1">IFERROR(INDEX(MAESTRO!K:K,_xludf.AGGREGATE(15,6,ROW(MAESTRO!$B$3:$B$1000)/((MAESTRO!$B$3:$B$1000="MILITARES")*(UPPER(MAESTRO!$L$3:$L$1000)="CONFIRMADO")),ROWS($A$3:A161))),"")</f>
        <v/>
      </c>
      <c r="L161" s="10" t="str">
        <f ca="1">IFERROR(INDEX(MAESTRO!L:L,_xludf.AGGREGATE(15,6,ROW(MAESTRO!$B$3:$B$1000)/((MAESTRO!$B$3:$B$1000="MILITARES")*(UPPER(MAESTRO!$L$3:$L$1000)="CONFIRMADO")),ROWS($A$3:A161))),"")</f>
        <v/>
      </c>
      <c r="M161" s="10" t="str">
        <f ca="1">IFERROR(INDEX(MAESTRO!M:M,_xludf.AGGREGATE(15,6,ROW(MAESTRO!$B$3:$B$1000)/((MAESTRO!$B$3:$B$1000="MILITARES")*(UPPER(MAESTRO!$L$3:$L$1000)="CONFIRMADO")),ROWS($A$3:A161))),"")</f>
        <v/>
      </c>
      <c r="N161" s="10" t="str">
        <f ca="1">IFERROR(INDEX(MAESTRO!N:N,_xludf.AGGREGATE(15,6,ROW(MAESTRO!$B$3:$B$1000)/((MAESTRO!$B$3:$B$1000="MILITARES")*(UPPER(MAESTRO!$L$3:$L$1000)="CONFIRMADO")),ROWS($A$3:A161))),"")</f>
        <v/>
      </c>
      <c r="O161" s="10" t="str">
        <f ca="1">IFERROR(INDEX(MAESTRO!O:O,_xludf.AGGREGATE(15,6,ROW(MAESTRO!$B$3:$B$1000)/((MAESTRO!$B$3:$B$1000="MILITARES")*(UPPER(MAESTRO!$L$3:$L$1000)="CONFIRMADO")),ROWS($A$3:A161))),"")</f>
        <v/>
      </c>
      <c r="P161" s="10" t="str">
        <f ca="1">IFERROR(INDEX(MAESTRO!P:P,_xludf.AGGREGATE(15,6,ROW(MAESTRO!$B$3:$B$1000)/((MAESTRO!$B$3:$B$1000="MILITARES")*(UPPER(MAESTRO!$L$3:$L$1000)="CONFIRMADO")),ROWS($A$3:A161))),"")</f>
        <v/>
      </c>
      <c r="Q161" s="10" t="str">
        <f ca="1">IFERROR(INDEX(MAESTRO!Q:Q,_xludf.AGGREGATE(15,6,ROW(MAESTRO!$B$3:$B$1000)/((MAESTRO!$B$3:$B$1000="MILITARES")*(UPPER(MAESTRO!$L$3:$L$1000)="CONFIRMADO")),ROWS($A$3:A161))),"")</f>
        <v/>
      </c>
      <c r="R161" s="10" t="str">
        <f ca="1">IFERROR(INDEX(MAESTRO!R:R,_xludf.AGGREGATE(15,6,ROW(MAESTRO!$B$3:$B$1000)/((MAESTRO!$B$3:$B$1000="MILITARES")*(UPPER(MAESTRO!$L$3:$L$1000)="CONFIRMADO")),ROWS($A$3:A161))),"")</f>
        <v/>
      </c>
      <c r="S161" s="10" t="str">
        <f ca="1">IFERROR(INDEX(MAESTRO!S:S,_xludf.AGGREGATE(15,6,ROW(MAESTRO!$B$3:$B$1000)/((MAESTRO!$B$3:$B$1000="MILITARES")*(UPPER(MAESTRO!$L$3:$L$1000)="CONFIRMADO")),ROWS($A$3:A161))),"")</f>
        <v/>
      </c>
      <c r="T161" s="10" t="str">
        <f ca="1">IFERROR(INDEX(MAESTRO!T:T,_xludf.AGGREGATE(15,6,ROW(MAESTRO!$B$3:$B$1000)/((MAESTRO!$B$3:$B$1000="MILITARES")*(UPPER(MAESTRO!$L$3:$L$1000)="CONFIRMADO")),ROWS($A$3:A161))),"")</f>
        <v/>
      </c>
      <c r="U161" s="10" t="str">
        <f ca="1">IFERROR(INDEX(MAESTRO!U:U,_xludf.AGGREGATE(15,6,ROW(MAESTRO!$B$3:$B$1000)/((MAESTRO!$B$3:$B$1000="MILITARES")*(UPPER(MAESTRO!$L$3:$L$1000)="CONFIRMADO")),ROWS($A$3:A161))),"")</f>
        <v/>
      </c>
      <c r="V161" s="10" t="str">
        <f ca="1">IFERROR(INDEX(MAESTRO!V:V,_xludf.AGGREGATE(15,6,ROW(MAESTRO!$B$3:$B$1000)/((MAESTRO!$B$3:$B$1000="MILITARES")*(UPPER(MAESTRO!$L$3:$L$1000)="CONFIRMADO")),ROWS($A$3:A161))),"")</f>
        <v/>
      </c>
      <c r="W161" s="10" t="str">
        <f ca="1">IFERROR(INDEX(MAESTRO!W:W,_xludf.AGGREGATE(15,6,ROW(MAESTRO!$B$3:$B$1000)/((MAESTRO!$B$3:$B$1000="MILITARES")*(UPPER(MAESTRO!$L$3:$L$1000)="CONFIRMADO")),ROWS($A$3:A161))),"")</f>
        <v/>
      </c>
      <c r="X161" s="10" t="str">
        <f ca="1">IFERROR(INDEX(MAESTRO!X:X,_xludf.AGGREGATE(15,6,ROW(MAESTRO!$B$3:$B$1000)/((MAESTRO!$B$3:$B$1000="MILITARES")*(UPPER(MAESTRO!$L$3:$L$1000)="CONFIRMADO")),ROWS($A$3:A161))),"")</f>
        <v/>
      </c>
    </row>
    <row r="162" spans="1:24" ht="22.05" customHeight="1">
      <c r="A162" s="15" t="str">
        <f ca="1">IFERROR(INDEX(MAESTRO!A:A,_xludf.AGGREGATE(15,6,ROW(MAESTRO!$B$3:$B$1000)/((MAESTRO!$B$3:$B$1000="MILITARES")*(UPPER(MAESTRO!$L$3:$L$1000)="CONFIRMADO")),ROWS($A$3:A162))),"")</f>
        <v/>
      </c>
      <c r="B162" s="15" t="str">
        <f ca="1">IFERROR(INDEX(MAESTRO!B:B,_xludf.AGGREGATE(15,6,ROW(MAESTRO!$B$3:$B$1000)/((MAESTRO!$B$3:$B$1000="MILITARES")*(UPPER(MAESTRO!$L$3:$L$1000)="CONFIRMADO")),ROWS($A$3:A162))),"")</f>
        <v/>
      </c>
      <c r="C162" s="15" t="str">
        <f ca="1">IFERROR(INDEX(MAESTRO!C:C,_xludf.AGGREGATE(15,6,ROW(MAESTRO!$B$3:$B$1000)/((MAESTRO!$B$3:$B$1000="MILITARES")*(UPPER(MAESTRO!$L$3:$L$1000)="CONFIRMADO")),ROWS($A$3:A162))),"")</f>
        <v/>
      </c>
      <c r="D162" s="15" t="str">
        <f ca="1">IFERROR(INDEX(MAESTRO!D:D,_xludf.AGGREGATE(15,6,ROW(MAESTRO!$B$3:$B$1000)/((MAESTRO!$B$3:$B$1000="MILITARES")*(UPPER(MAESTRO!$L$3:$L$1000)="CONFIRMADO")),ROWS($A$3:A162))),"")</f>
        <v/>
      </c>
      <c r="E162" s="15" t="str">
        <f ca="1">IFERROR(INDEX(MAESTRO!E:E,_xludf.AGGREGATE(15,6,ROW(MAESTRO!$B$3:$B$1000)/((MAESTRO!$B$3:$B$1000="MILITARES")*(UPPER(MAESTRO!$L$3:$L$1000)="CONFIRMADO")),ROWS($A$3:A162))),"")</f>
        <v/>
      </c>
      <c r="F162" s="15" t="str">
        <f ca="1">IFERROR(INDEX(MAESTRO!F:F,_xludf.AGGREGATE(15,6,ROW(MAESTRO!$B$3:$B$1000)/((MAESTRO!$B$3:$B$1000="MILITARES")*(UPPER(MAESTRO!$L$3:$L$1000)="CONFIRMADO")),ROWS($A$3:A162))),"")</f>
        <v/>
      </c>
      <c r="G162" s="15" t="str">
        <f ca="1">IFERROR(INDEX(MAESTRO!G:G,_xludf.AGGREGATE(15,6,ROW(MAESTRO!$B$3:$B$1000)/((MAESTRO!$B$3:$B$1000="MILITARES")*(UPPER(MAESTRO!$L$3:$L$1000)="CONFIRMADO")),ROWS($A$3:A162))),"")</f>
        <v/>
      </c>
      <c r="H162" s="15" t="str">
        <f ca="1">IFERROR(INDEX(MAESTRO!H:H,_xludf.AGGREGATE(15,6,ROW(MAESTRO!$B$3:$B$1000)/((MAESTRO!$B$3:$B$1000="MILITARES")*(UPPER(MAESTRO!$L$3:$L$1000)="CONFIRMADO")),ROWS($A$3:A162))),"")</f>
        <v/>
      </c>
      <c r="I162" s="15" t="str">
        <f ca="1">IFERROR(INDEX(MAESTRO!I:I,_xludf.AGGREGATE(15,6,ROW(MAESTRO!$B$3:$B$1000)/((MAESTRO!$B$3:$B$1000="MILITARES")*(UPPER(MAESTRO!$L$3:$L$1000)="CONFIRMADO")),ROWS($A$3:A162))),"")</f>
        <v/>
      </c>
      <c r="J162" s="15" t="str">
        <f ca="1">IFERROR(INDEX(MAESTRO!J:J,_xludf.AGGREGATE(15,6,ROW(MAESTRO!$B$3:$B$1000)/((MAESTRO!$B$3:$B$1000="MILITARES")*(UPPER(MAESTRO!$L$3:$L$1000)="CONFIRMADO")),ROWS($A$3:A162))),"")</f>
        <v/>
      </c>
      <c r="K162" s="15" t="str">
        <f ca="1">IFERROR(INDEX(MAESTRO!K:K,_xludf.AGGREGATE(15,6,ROW(MAESTRO!$B$3:$B$1000)/((MAESTRO!$B$3:$B$1000="MILITARES")*(UPPER(MAESTRO!$L$3:$L$1000)="CONFIRMADO")),ROWS($A$3:A162))),"")</f>
        <v/>
      </c>
      <c r="L162" s="15" t="str">
        <f ca="1">IFERROR(INDEX(MAESTRO!L:L,_xludf.AGGREGATE(15,6,ROW(MAESTRO!$B$3:$B$1000)/((MAESTRO!$B$3:$B$1000="MILITARES")*(UPPER(MAESTRO!$L$3:$L$1000)="CONFIRMADO")),ROWS($A$3:A162))),"")</f>
        <v/>
      </c>
      <c r="M162" s="15" t="str">
        <f ca="1">IFERROR(INDEX(MAESTRO!M:M,_xludf.AGGREGATE(15,6,ROW(MAESTRO!$B$3:$B$1000)/((MAESTRO!$B$3:$B$1000="MILITARES")*(UPPER(MAESTRO!$L$3:$L$1000)="CONFIRMADO")),ROWS($A$3:A162))),"")</f>
        <v/>
      </c>
      <c r="N162" s="15" t="str">
        <f ca="1">IFERROR(INDEX(MAESTRO!N:N,_xludf.AGGREGATE(15,6,ROW(MAESTRO!$B$3:$B$1000)/((MAESTRO!$B$3:$B$1000="MILITARES")*(UPPER(MAESTRO!$L$3:$L$1000)="CONFIRMADO")),ROWS($A$3:A162))),"")</f>
        <v/>
      </c>
      <c r="O162" s="15" t="str">
        <f ca="1">IFERROR(INDEX(MAESTRO!O:O,_xludf.AGGREGATE(15,6,ROW(MAESTRO!$B$3:$B$1000)/((MAESTRO!$B$3:$B$1000="MILITARES")*(UPPER(MAESTRO!$L$3:$L$1000)="CONFIRMADO")),ROWS($A$3:A162))),"")</f>
        <v/>
      </c>
      <c r="P162" s="15" t="str">
        <f ca="1">IFERROR(INDEX(MAESTRO!P:P,_xludf.AGGREGATE(15,6,ROW(MAESTRO!$B$3:$B$1000)/((MAESTRO!$B$3:$B$1000="MILITARES")*(UPPER(MAESTRO!$L$3:$L$1000)="CONFIRMADO")),ROWS($A$3:A162))),"")</f>
        <v/>
      </c>
      <c r="Q162" s="15" t="str">
        <f ca="1">IFERROR(INDEX(MAESTRO!Q:Q,_xludf.AGGREGATE(15,6,ROW(MAESTRO!$B$3:$B$1000)/((MAESTRO!$B$3:$B$1000="MILITARES")*(UPPER(MAESTRO!$L$3:$L$1000)="CONFIRMADO")),ROWS($A$3:A162))),"")</f>
        <v/>
      </c>
      <c r="R162" s="15" t="str">
        <f ca="1">IFERROR(INDEX(MAESTRO!R:R,_xludf.AGGREGATE(15,6,ROW(MAESTRO!$B$3:$B$1000)/((MAESTRO!$B$3:$B$1000="MILITARES")*(UPPER(MAESTRO!$L$3:$L$1000)="CONFIRMADO")),ROWS($A$3:A162))),"")</f>
        <v/>
      </c>
      <c r="S162" s="15" t="str">
        <f ca="1">IFERROR(INDEX(MAESTRO!S:S,_xludf.AGGREGATE(15,6,ROW(MAESTRO!$B$3:$B$1000)/((MAESTRO!$B$3:$B$1000="MILITARES")*(UPPER(MAESTRO!$L$3:$L$1000)="CONFIRMADO")),ROWS($A$3:A162))),"")</f>
        <v/>
      </c>
      <c r="T162" s="15" t="str">
        <f ca="1">IFERROR(INDEX(MAESTRO!T:T,_xludf.AGGREGATE(15,6,ROW(MAESTRO!$B$3:$B$1000)/((MAESTRO!$B$3:$B$1000="MILITARES")*(UPPER(MAESTRO!$L$3:$L$1000)="CONFIRMADO")),ROWS($A$3:A162))),"")</f>
        <v/>
      </c>
      <c r="U162" s="15" t="str">
        <f ca="1">IFERROR(INDEX(MAESTRO!U:U,_xludf.AGGREGATE(15,6,ROW(MAESTRO!$B$3:$B$1000)/((MAESTRO!$B$3:$B$1000="MILITARES")*(UPPER(MAESTRO!$L$3:$L$1000)="CONFIRMADO")),ROWS($A$3:A162))),"")</f>
        <v/>
      </c>
      <c r="V162" s="15" t="str">
        <f ca="1">IFERROR(INDEX(MAESTRO!V:V,_xludf.AGGREGATE(15,6,ROW(MAESTRO!$B$3:$B$1000)/((MAESTRO!$B$3:$B$1000="MILITARES")*(UPPER(MAESTRO!$L$3:$L$1000)="CONFIRMADO")),ROWS($A$3:A162))),"")</f>
        <v/>
      </c>
      <c r="W162" s="15" t="str">
        <f ca="1">IFERROR(INDEX(MAESTRO!W:W,_xludf.AGGREGATE(15,6,ROW(MAESTRO!$B$3:$B$1000)/((MAESTRO!$B$3:$B$1000="MILITARES")*(UPPER(MAESTRO!$L$3:$L$1000)="CONFIRMADO")),ROWS($A$3:A162))),"")</f>
        <v/>
      </c>
      <c r="X162" s="15" t="str">
        <f ca="1">IFERROR(INDEX(MAESTRO!X:X,_xludf.AGGREGATE(15,6,ROW(MAESTRO!$B$3:$B$1000)/((MAESTRO!$B$3:$B$1000="MILITARES")*(UPPER(MAESTRO!$L$3:$L$1000)="CONFIRMADO")),ROWS($A$3:A162))),"")</f>
        <v/>
      </c>
    </row>
    <row r="163" spans="1:24" ht="22.05" customHeight="1">
      <c r="A163" s="10" t="str">
        <f ca="1">IFERROR(INDEX(MAESTRO!A:A,_xludf.AGGREGATE(15,6,ROW(MAESTRO!$B$3:$B$1000)/((MAESTRO!$B$3:$B$1000="MILITARES")*(UPPER(MAESTRO!$L$3:$L$1000)="CONFIRMADO")),ROWS($A$3:A163))),"")</f>
        <v/>
      </c>
      <c r="B163" s="10" t="str">
        <f ca="1">IFERROR(INDEX(MAESTRO!B:B,_xludf.AGGREGATE(15,6,ROW(MAESTRO!$B$3:$B$1000)/((MAESTRO!$B$3:$B$1000="MILITARES")*(UPPER(MAESTRO!$L$3:$L$1000)="CONFIRMADO")),ROWS($A$3:A163))),"")</f>
        <v/>
      </c>
      <c r="C163" s="10" t="str">
        <f ca="1">IFERROR(INDEX(MAESTRO!C:C,_xludf.AGGREGATE(15,6,ROW(MAESTRO!$B$3:$B$1000)/((MAESTRO!$B$3:$B$1000="MILITARES")*(UPPER(MAESTRO!$L$3:$L$1000)="CONFIRMADO")),ROWS($A$3:A163))),"")</f>
        <v/>
      </c>
      <c r="D163" s="10" t="str">
        <f ca="1">IFERROR(INDEX(MAESTRO!D:D,_xludf.AGGREGATE(15,6,ROW(MAESTRO!$B$3:$B$1000)/((MAESTRO!$B$3:$B$1000="MILITARES")*(UPPER(MAESTRO!$L$3:$L$1000)="CONFIRMADO")),ROWS($A$3:A163))),"")</f>
        <v/>
      </c>
      <c r="E163" s="10" t="str">
        <f ca="1">IFERROR(INDEX(MAESTRO!E:E,_xludf.AGGREGATE(15,6,ROW(MAESTRO!$B$3:$B$1000)/((MAESTRO!$B$3:$B$1000="MILITARES")*(UPPER(MAESTRO!$L$3:$L$1000)="CONFIRMADO")),ROWS($A$3:A163))),"")</f>
        <v/>
      </c>
      <c r="F163" s="10" t="str">
        <f ca="1">IFERROR(INDEX(MAESTRO!F:F,_xludf.AGGREGATE(15,6,ROW(MAESTRO!$B$3:$B$1000)/((MAESTRO!$B$3:$B$1000="MILITARES")*(UPPER(MAESTRO!$L$3:$L$1000)="CONFIRMADO")),ROWS($A$3:A163))),"")</f>
        <v/>
      </c>
      <c r="G163" s="10" t="str">
        <f ca="1">IFERROR(INDEX(MAESTRO!G:G,_xludf.AGGREGATE(15,6,ROW(MAESTRO!$B$3:$B$1000)/((MAESTRO!$B$3:$B$1000="MILITARES")*(UPPER(MAESTRO!$L$3:$L$1000)="CONFIRMADO")),ROWS($A$3:A163))),"")</f>
        <v/>
      </c>
      <c r="H163" s="10" t="str">
        <f ca="1">IFERROR(INDEX(MAESTRO!H:H,_xludf.AGGREGATE(15,6,ROW(MAESTRO!$B$3:$B$1000)/((MAESTRO!$B$3:$B$1000="MILITARES")*(UPPER(MAESTRO!$L$3:$L$1000)="CONFIRMADO")),ROWS($A$3:A163))),"")</f>
        <v/>
      </c>
      <c r="I163" s="10" t="str">
        <f ca="1">IFERROR(INDEX(MAESTRO!I:I,_xludf.AGGREGATE(15,6,ROW(MAESTRO!$B$3:$B$1000)/((MAESTRO!$B$3:$B$1000="MILITARES")*(UPPER(MAESTRO!$L$3:$L$1000)="CONFIRMADO")),ROWS($A$3:A163))),"")</f>
        <v/>
      </c>
      <c r="J163" s="10" t="str">
        <f ca="1">IFERROR(INDEX(MAESTRO!J:J,_xludf.AGGREGATE(15,6,ROW(MAESTRO!$B$3:$B$1000)/((MAESTRO!$B$3:$B$1000="MILITARES")*(UPPER(MAESTRO!$L$3:$L$1000)="CONFIRMADO")),ROWS($A$3:A163))),"")</f>
        <v/>
      </c>
      <c r="K163" s="10" t="str">
        <f ca="1">IFERROR(INDEX(MAESTRO!K:K,_xludf.AGGREGATE(15,6,ROW(MAESTRO!$B$3:$B$1000)/((MAESTRO!$B$3:$B$1000="MILITARES")*(UPPER(MAESTRO!$L$3:$L$1000)="CONFIRMADO")),ROWS($A$3:A163))),"")</f>
        <v/>
      </c>
      <c r="L163" s="10" t="str">
        <f ca="1">IFERROR(INDEX(MAESTRO!L:L,_xludf.AGGREGATE(15,6,ROW(MAESTRO!$B$3:$B$1000)/((MAESTRO!$B$3:$B$1000="MILITARES")*(UPPER(MAESTRO!$L$3:$L$1000)="CONFIRMADO")),ROWS($A$3:A163))),"")</f>
        <v/>
      </c>
      <c r="M163" s="10" t="str">
        <f ca="1">IFERROR(INDEX(MAESTRO!M:M,_xludf.AGGREGATE(15,6,ROW(MAESTRO!$B$3:$B$1000)/((MAESTRO!$B$3:$B$1000="MILITARES")*(UPPER(MAESTRO!$L$3:$L$1000)="CONFIRMADO")),ROWS($A$3:A163))),"")</f>
        <v/>
      </c>
      <c r="N163" s="10" t="str">
        <f ca="1">IFERROR(INDEX(MAESTRO!N:N,_xludf.AGGREGATE(15,6,ROW(MAESTRO!$B$3:$B$1000)/((MAESTRO!$B$3:$B$1000="MILITARES")*(UPPER(MAESTRO!$L$3:$L$1000)="CONFIRMADO")),ROWS($A$3:A163))),"")</f>
        <v/>
      </c>
      <c r="O163" s="10" t="str">
        <f ca="1">IFERROR(INDEX(MAESTRO!O:O,_xludf.AGGREGATE(15,6,ROW(MAESTRO!$B$3:$B$1000)/((MAESTRO!$B$3:$B$1000="MILITARES")*(UPPER(MAESTRO!$L$3:$L$1000)="CONFIRMADO")),ROWS($A$3:A163))),"")</f>
        <v/>
      </c>
      <c r="P163" s="10" t="str">
        <f ca="1">IFERROR(INDEX(MAESTRO!P:P,_xludf.AGGREGATE(15,6,ROW(MAESTRO!$B$3:$B$1000)/((MAESTRO!$B$3:$B$1000="MILITARES")*(UPPER(MAESTRO!$L$3:$L$1000)="CONFIRMADO")),ROWS($A$3:A163))),"")</f>
        <v/>
      </c>
      <c r="Q163" s="10" t="str">
        <f ca="1">IFERROR(INDEX(MAESTRO!Q:Q,_xludf.AGGREGATE(15,6,ROW(MAESTRO!$B$3:$B$1000)/((MAESTRO!$B$3:$B$1000="MILITARES")*(UPPER(MAESTRO!$L$3:$L$1000)="CONFIRMADO")),ROWS($A$3:A163))),"")</f>
        <v/>
      </c>
      <c r="R163" s="10" t="str">
        <f ca="1">IFERROR(INDEX(MAESTRO!R:R,_xludf.AGGREGATE(15,6,ROW(MAESTRO!$B$3:$B$1000)/((MAESTRO!$B$3:$B$1000="MILITARES")*(UPPER(MAESTRO!$L$3:$L$1000)="CONFIRMADO")),ROWS($A$3:A163))),"")</f>
        <v/>
      </c>
      <c r="S163" s="10" t="str">
        <f ca="1">IFERROR(INDEX(MAESTRO!S:S,_xludf.AGGREGATE(15,6,ROW(MAESTRO!$B$3:$B$1000)/((MAESTRO!$B$3:$B$1000="MILITARES")*(UPPER(MAESTRO!$L$3:$L$1000)="CONFIRMADO")),ROWS($A$3:A163))),"")</f>
        <v/>
      </c>
      <c r="T163" s="10" t="str">
        <f ca="1">IFERROR(INDEX(MAESTRO!T:T,_xludf.AGGREGATE(15,6,ROW(MAESTRO!$B$3:$B$1000)/((MAESTRO!$B$3:$B$1000="MILITARES")*(UPPER(MAESTRO!$L$3:$L$1000)="CONFIRMADO")),ROWS($A$3:A163))),"")</f>
        <v/>
      </c>
      <c r="U163" s="10" t="str">
        <f ca="1">IFERROR(INDEX(MAESTRO!U:U,_xludf.AGGREGATE(15,6,ROW(MAESTRO!$B$3:$B$1000)/((MAESTRO!$B$3:$B$1000="MILITARES")*(UPPER(MAESTRO!$L$3:$L$1000)="CONFIRMADO")),ROWS($A$3:A163))),"")</f>
        <v/>
      </c>
      <c r="V163" s="10" t="str">
        <f ca="1">IFERROR(INDEX(MAESTRO!V:V,_xludf.AGGREGATE(15,6,ROW(MAESTRO!$B$3:$B$1000)/((MAESTRO!$B$3:$B$1000="MILITARES")*(UPPER(MAESTRO!$L$3:$L$1000)="CONFIRMADO")),ROWS($A$3:A163))),"")</f>
        <v/>
      </c>
      <c r="W163" s="10" t="str">
        <f ca="1">IFERROR(INDEX(MAESTRO!W:W,_xludf.AGGREGATE(15,6,ROW(MAESTRO!$B$3:$B$1000)/((MAESTRO!$B$3:$B$1000="MILITARES")*(UPPER(MAESTRO!$L$3:$L$1000)="CONFIRMADO")),ROWS($A$3:A163))),"")</f>
        <v/>
      </c>
      <c r="X163" s="10" t="str">
        <f ca="1">IFERROR(INDEX(MAESTRO!X:X,_xludf.AGGREGATE(15,6,ROW(MAESTRO!$B$3:$B$1000)/((MAESTRO!$B$3:$B$1000="MILITARES")*(UPPER(MAESTRO!$L$3:$L$1000)="CONFIRMADO")),ROWS($A$3:A163))),"")</f>
        <v/>
      </c>
    </row>
    <row r="164" spans="1:24" ht="22.05" customHeight="1">
      <c r="A164" s="15" t="str">
        <f ca="1">IFERROR(INDEX(MAESTRO!A:A,_xludf.AGGREGATE(15,6,ROW(MAESTRO!$B$3:$B$1000)/((MAESTRO!$B$3:$B$1000="MILITARES")*(UPPER(MAESTRO!$L$3:$L$1000)="CONFIRMADO")),ROWS($A$3:A164))),"")</f>
        <v/>
      </c>
      <c r="B164" s="15" t="str">
        <f ca="1">IFERROR(INDEX(MAESTRO!B:B,_xludf.AGGREGATE(15,6,ROW(MAESTRO!$B$3:$B$1000)/((MAESTRO!$B$3:$B$1000="MILITARES")*(UPPER(MAESTRO!$L$3:$L$1000)="CONFIRMADO")),ROWS($A$3:A164))),"")</f>
        <v/>
      </c>
      <c r="C164" s="15" t="str">
        <f ca="1">IFERROR(INDEX(MAESTRO!C:C,_xludf.AGGREGATE(15,6,ROW(MAESTRO!$B$3:$B$1000)/((MAESTRO!$B$3:$B$1000="MILITARES")*(UPPER(MAESTRO!$L$3:$L$1000)="CONFIRMADO")),ROWS($A$3:A164))),"")</f>
        <v/>
      </c>
      <c r="D164" s="15" t="str">
        <f ca="1">IFERROR(INDEX(MAESTRO!D:D,_xludf.AGGREGATE(15,6,ROW(MAESTRO!$B$3:$B$1000)/((MAESTRO!$B$3:$B$1000="MILITARES")*(UPPER(MAESTRO!$L$3:$L$1000)="CONFIRMADO")),ROWS($A$3:A164))),"")</f>
        <v/>
      </c>
      <c r="E164" s="15" t="str">
        <f ca="1">IFERROR(INDEX(MAESTRO!E:E,_xludf.AGGREGATE(15,6,ROW(MAESTRO!$B$3:$B$1000)/((MAESTRO!$B$3:$B$1000="MILITARES")*(UPPER(MAESTRO!$L$3:$L$1000)="CONFIRMADO")),ROWS($A$3:A164))),"")</f>
        <v/>
      </c>
      <c r="F164" s="15" t="str">
        <f ca="1">IFERROR(INDEX(MAESTRO!F:F,_xludf.AGGREGATE(15,6,ROW(MAESTRO!$B$3:$B$1000)/((MAESTRO!$B$3:$B$1000="MILITARES")*(UPPER(MAESTRO!$L$3:$L$1000)="CONFIRMADO")),ROWS($A$3:A164))),"")</f>
        <v/>
      </c>
      <c r="G164" s="15" t="str">
        <f ca="1">IFERROR(INDEX(MAESTRO!G:G,_xludf.AGGREGATE(15,6,ROW(MAESTRO!$B$3:$B$1000)/((MAESTRO!$B$3:$B$1000="MILITARES")*(UPPER(MAESTRO!$L$3:$L$1000)="CONFIRMADO")),ROWS($A$3:A164))),"")</f>
        <v/>
      </c>
      <c r="H164" s="15" t="str">
        <f ca="1">IFERROR(INDEX(MAESTRO!H:H,_xludf.AGGREGATE(15,6,ROW(MAESTRO!$B$3:$B$1000)/((MAESTRO!$B$3:$B$1000="MILITARES")*(UPPER(MAESTRO!$L$3:$L$1000)="CONFIRMADO")),ROWS($A$3:A164))),"")</f>
        <v/>
      </c>
      <c r="I164" s="15" t="str">
        <f ca="1">IFERROR(INDEX(MAESTRO!I:I,_xludf.AGGREGATE(15,6,ROW(MAESTRO!$B$3:$B$1000)/((MAESTRO!$B$3:$B$1000="MILITARES")*(UPPER(MAESTRO!$L$3:$L$1000)="CONFIRMADO")),ROWS($A$3:A164))),"")</f>
        <v/>
      </c>
      <c r="J164" s="15" t="str">
        <f ca="1">IFERROR(INDEX(MAESTRO!J:J,_xludf.AGGREGATE(15,6,ROW(MAESTRO!$B$3:$B$1000)/((MAESTRO!$B$3:$B$1000="MILITARES")*(UPPER(MAESTRO!$L$3:$L$1000)="CONFIRMADO")),ROWS($A$3:A164))),"")</f>
        <v/>
      </c>
      <c r="K164" s="15" t="str">
        <f ca="1">IFERROR(INDEX(MAESTRO!K:K,_xludf.AGGREGATE(15,6,ROW(MAESTRO!$B$3:$B$1000)/((MAESTRO!$B$3:$B$1000="MILITARES")*(UPPER(MAESTRO!$L$3:$L$1000)="CONFIRMADO")),ROWS($A$3:A164))),"")</f>
        <v/>
      </c>
      <c r="L164" s="15" t="str">
        <f ca="1">IFERROR(INDEX(MAESTRO!L:L,_xludf.AGGREGATE(15,6,ROW(MAESTRO!$B$3:$B$1000)/((MAESTRO!$B$3:$B$1000="MILITARES")*(UPPER(MAESTRO!$L$3:$L$1000)="CONFIRMADO")),ROWS($A$3:A164))),"")</f>
        <v/>
      </c>
      <c r="M164" s="15" t="str">
        <f ca="1">IFERROR(INDEX(MAESTRO!M:M,_xludf.AGGREGATE(15,6,ROW(MAESTRO!$B$3:$B$1000)/((MAESTRO!$B$3:$B$1000="MILITARES")*(UPPER(MAESTRO!$L$3:$L$1000)="CONFIRMADO")),ROWS($A$3:A164))),"")</f>
        <v/>
      </c>
      <c r="N164" s="15" t="str">
        <f ca="1">IFERROR(INDEX(MAESTRO!N:N,_xludf.AGGREGATE(15,6,ROW(MAESTRO!$B$3:$B$1000)/((MAESTRO!$B$3:$B$1000="MILITARES")*(UPPER(MAESTRO!$L$3:$L$1000)="CONFIRMADO")),ROWS($A$3:A164))),"")</f>
        <v/>
      </c>
      <c r="O164" s="15" t="str">
        <f ca="1">IFERROR(INDEX(MAESTRO!O:O,_xludf.AGGREGATE(15,6,ROW(MAESTRO!$B$3:$B$1000)/((MAESTRO!$B$3:$B$1000="MILITARES")*(UPPER(MAESTRO!$L$3:$L$1000)="CONFIRMADO")),ROWS($A$3:A164))),"")</f>
        <v/>
      </c>
      <c r="P164" s="15" t="str">
        <f ca="1">IFERROR(INDEX(MAESTRO!P:P,_xludf.AGGREGATE(15,6,ROW(MAESTRO!$B$3:$B$1000)/((MAESTRO!$B$3:$B$1000="MILITARES")*(UPPER(MAESTRO!$L$3:$L$1000)="CONFIRMADO")),ROWS($A$3:A164))),"")</f>
        <v/>
      </c>
      <c r="Q164" s="15" t="str">
        <f ca="1">IFERROR(INDEX(MAESTRO!Q:Q,_xludf.AGGREGATE(15,6,ROW(MAESTRO!$B$3:$B$1000)/((MAESTRO!$B$3:$B$1000="MILITARES")*(UPPER(MAESTRO!$L$3:$L$1000)="CONFIRMADO")),ROWS($A$3:A164))),"")</f>
        <v/>
      </c>
      <c r="R164" s="15" t="str">
        <f ca="1">IFERROR(INDEX(MAESTRO!R:R,_xludf.AGGREGATE(15,6,ROW(MAESTRO!$B$3:$B$1000)/((MAESTRO!$B$3:$B$1000="MILITARES")*(UPPER(MAESTRO!$L$3:$L$1000)="CONFIRMADO")),ROWS($A$3:A164))),"")</f>
        <v/>
      </c>
      <c r="S164" s="15" t="str">
        <f ca="1">IFERROR(INDEX(MAESTRO!S:S,_xludf.AGGREGATE(15,6,ROW(MAESTRO!$B$3:$B$1000)/((MAESTRO!$B$3:$B$1000="MILITARES")*(UPPER(MAESTRO!$L$3:$L$1000)="CONFIRMADO")),ROWS($A$3:A164))),"")</f>
        <v/>
      </c>
      <c r="T164" s="15" t="str">
        <f ca="1">IFERROR(INDEX(MAESTRO!T:T,_xludf.AGGREGATE(15,6,ROW(MAESTRO!$B$3:$B$1000)/((MAESTRO!$B$3:$B$1000="MILITARES")*(UPPER(MAESTRO!$L$3:$L$1000)="CONFIRMADO")),ROWS($A$3:A164))),"")</f>
        <v/>
      </c>
      <c r="U164" s="15" t="str">
        <f ca="1">IFERROR(INDEX(MAESTRO!U:U,_xludf.AGGREGATE(15,6,ROW(MAESTRO!$B$3:$B$1000)/((MAESTRO!$B$3:$B$1000="MILITARES")*(UPPER(MAESTRO!$L$3:$L$1000)="CONFIRMADO")),ROWS($A$3:A164))),"")</f>
        <v/>
      </c>
      <c r="V164" s="15" t="str">
        <f ca="1">IFERROR(INDEX(MAESTRO!V:V,_xludf.AGGREGATE(15,6,ROW(MAESTRO!$B$3:$B$1000)/((MAESTRO!$B$3:$B$1000="MILITARES")*(UPPER(MAESTRO!$L$3:$L$1000)="CONFIRMADO")),ROWS($A$3:A164))),"")</f>
        <v/>
      </c>
      <c r="W164" s="15" t="str">
        <f ca="1">IFERROR(INDEX(MAESTRO!W:W,_xludf.AGGREGATE(15,6,ROW(MAESTRO!$B$3:$B$1000)/((MAESTRO!$B$3:$B$1000="MILITARES")*(UPPER(MAESTRO!$L$3:$L$1000)="CONFIRMADO")),ROWS($A$3:A164))),"")</f>
        <v/>
      </c>
      <c r="X164" s="15" t="str">
        <f ca="1">IFERROR(INDEX(MAESTRO!X:X,_xludf.AGGREGATE(15,6,ROW(MAESTRO!$B$3:$B$1000)/((MAESTRO!$B$3:$B$1000="MILITARES")*(UPPER(MAESTRO!$L$3:$L$1000)="CONFIRMADO")),ROWS($A$3:A164))),"")</f>
        <v/>
      </c>
    </row>
    <row r="165" spans="1:24" ht="22.05" customHeight="1">
      <c r="A165" s="10" t="str">
        <f ca="1">IFERROR(INDEX(MAESTRO!A:A,_xludf.AGGREGATE(15,6,ROW(MAESTRO!$B$3:$B$1000)/((MAESTRO!$B$3:$B$1000="MILITARES")*(UPPER(MAESTRO!$L$3:$L$1000)="CONFIRMADO")),ROWS($A$3:A165))),"")</f>
        <v/>
      </c>
      <c r="B165" s="10" t="str">
        <f ca="1">IFERROR(INDEX(MAESTRO!B:B,_xludf.AGGREGATE(15,6,ROW(MAESTRO!$B$3:$B$1000)/((MAESTRO!$B$3:$B$1000="MILITARES")*(UPPER(MAESTRO!$L$3:$L$1000)="CONFIRMADO")),ROWS($A$3:A165))),"")</f>
        <v/>
      </c>
      <c r="C165" s="10" t="str">
        <f ca="1">IFERROR(INDEX(MAESTRO!C:C,_xludf.AGGREGATE(15,6,ROW(MAESTRO!$B$3:$B$1000)/((MAESTRO!$B$3:$B$1000="MILITARES")*(UPPER(MAESTRO!$L$3:$L$1000)="CONFIRMADO")),ROWS($A$3:A165))),"")</f>
        <v/>
      </c>
      <c r="D165" s="10" t="str">
        <f ca="1">IFERROR(INDEX(MAESTRO!D:D,_xludf.AGGREGATE(15,6,ROW(MAESTRO!$B$3:$B$1000)/((MAESTRO!$B$3:$B$1000="MILITARES")*(UPPER(MAESTRO!$L$3:$L$1000)="CONFIRMADO")),ROWS($A$3:A165))),"")</f>
        <v/>
      </c>
      <c r="E165" s="10" t="str">
        <f ca="1">IFERROR(INDEX(MAESTRO!E:E,_xludf.AGGREGATE(15,6,ROW(MAESTRO!$B$3:$B$1000)/((MAESTRO!$B$3:$B$1000="MILITARES")*(UPPER(MAESTRO!$L$3:$L$1000)="CONFIRMADO")),ROWS($A$3:A165))),"")</f>
        <v/>
      </c>
      <c r="F165" s="10" t="str">
        <f ca="1">IFERROR(INDEX(MAESTRO!F:F,_xludf.AGGREGATE(15,6,ROW(MAESTRO!$B$3:$B$1000)/((MAESTRO!$B$3:$B$1000="MILITARES")*(UPPER(MAESTRO!$L$3:$L$1000)="CONFIRMADO")),ROWS($A$3:A165))),"")</f>
        <v/>
      </c>
      <c r="G165" s="10" t="str">
        <f ca="1">IFERROR(INDEX(MAESTRO!G:G,_xludf.AGGREGATE(15,6,ROW(MAESTRO!$B$3:$B$1000)/((MAESTRO!$B$3:$B$1000="MILITARES")*(UPPER(MAESTRO!$L$3:$L$1000)="CONFIRMADO")),ROWS($A$3:A165))),"")</f>
        <v/>
      </c>
      <c r="H165" s="10" t="str">
        <f ca="1">IFERROR(INDEX(MAESTRO!H:H,_xludf.AGGREGATE(15,6,ROW(MAESTRO!$B$3:$B$1000)/((MAESTRO!$B$3:$B$1000="MILITARES")*(UPPER(MAESTRO!$L$3:$L$1000)="CONFIRMADO")),ROWS($A$3:A165))),"")</f>
        <v/>
      </c>
      <c r="I165" s="10" t="str">
        <f ca="1">IFERROR(INDEX(MAESTRO!I:I,_xludf.AGGREGATE(15,6,ROW(MAESTRO!$B$3:$B$1000)/((MAESTRO!$B$3:$B$1000="MILITARES")*(UPPER(MAESTRO!$L$3:$L$1000)="CONFIRMADO")),ROWS($A$3:A165))),"")</f>
        <v/>
      </c>
      <c r="J165" s="10" t="str">
        <f ca="1">IFERROR(INDEX(MAESTRO!J:J,_xludf.AGGREGATE(15,6,ROW(MAESTRO!$B$3:$B$1000)/((MAESTRO!$B$3:$B$1000="MILITARES")*(UPPER(MAESTRO!$L$3:$L$1000)="CONFIRMADO")),ROWS($A$3:A165))),"")</f>
        <v/>
      </c>
      <c r="K165" s="10" t="str">
        <f ca="1">IFERROR(INDEX(MAESTRO!K:K,_xludf.AGGREGATE(15,6,ROW(MAESTRO!$B$3:$B$1000)/((MAESTRO!$B$3:$B$1000="MILITARES")*(UPPER(MAESTRO!$L$3:$L$1000)="CONFIRMADO")),ROWS($A$3:A165))),"")</f>
        <v/>
      </c>
      <c r="L165" s="10" t="str">
        <f ca="1">IFERROR(INDEX(MAESTRO!L:L,_xludf.AGGREGATE(15,6,ROW(MAESTRO!$B$3:$B$1000)/((MAESTRO!$B$3:$B$1000="MILITARES")*(UPPER(MAESTRO!$L$3:$L$1000)="CONFIRMADO")),ROWS($A$3:A165))),"")</f>
        <v/>
      </c>
      <c r="M165" s="10" t="str">
        <f ca="1">IFERROR(INDEX(MAESTRO!M:M,_xludf.AGGREGATE(15,6,ROW(MAESTRO!$B$3:$B$1000)/((MAESTRO!$B$3:$B$1000="MILITARES")*(UPPER(MAESTRO!$L$3:$L$1000)="CONFIRMADO")),ROWS($A$3:A165))),"")</f>
        <v/>
      </c>
      <c r="N165" s="10" t="str">
        <f ca="1">IFERROR(INDEX(MAESTRO!N:N,_xludf.AGGREGATE(15,6,ROW(MAESTRO!$B$3:$B$1000)/((MAESTRO!$B$3:$B$1000="MILITARES")*(UPPER(MAESTRO!$L$3:$L$1000)="CONFIRMADO")),ROWS($A$3:A165))),"")</f>
        <v/>
      </c>
      <c r="O165" s="10" t="str">
        <f ca="1">IFERROR(INDEX(MAESTRO!O:O,_xludf.AGGREGATE(15,6,ROW(MAESTRO!$B$3:$B$1000)/((MAESTRO!$B$3:$B$1000="MILITARES")*(UPPER(MAESTRO!$L$3:$L$1000)="CONFIRMADO")),ROWS($A$3:A165))),"")</f>
        <v/>
      </c>
      <c r="P165" s="10" t="str">
        <f ca="1">IFERROR(INDEX(MAESTRO!P:P,_xludf.AGGREGATE(15,6,ROW(MAESTRO!$B$3:$B$1000)/((MAESTRO!$B$3:$B$1000="MILITARES")*(UPPER(MAESTRO!$L$3:$L$1000)="CONFIRMADO")),ROWS($A$3:A165))),"")</f>
        <v/>
      </c>
      <c r="Q165" s="10" t="str">
        <f ca="1">IFERROR(INDEX(MAESTRO!Q:Q,_xludf.AGGREGATE(15,6,ROW(MAESTRO!$B$3:$B$1000)/((MAESTRO!$B$3:$B$1000="MILITARES")*(UPPER(MAESTRO!$L$3:$L$1000)="CONFIRMADO")),ROWS($A$3:A165))),"")</f>
        <v/>
      </c>
      <c r="R165" s="10" t="str">
        <f ca="1">IFERROR(INDEX(MAESTRO!R:R,_xludf.AGGREGATE(15,6,ROW(MAESTRO!$B$3:$B$1000)/((MAESTRO!$B$3:$B$1000="MILITARES")*(UPPER(MAESTRO!$L$3:$L$1000)="CONFIRMADO")),ROWS($A$3:A165))),"")</f>
        <v/>
      </c>
      <c r="S165" s="10" t="str">
        <f ca="1">IFERROR(INDEX(MAESTRO!S:S,_xludf.AGGREGATE(15,6,ROW(MAESTRO!$B$3:$B$1000)/((MAESTRO!$B$3:$B$1000="MILITARES")*(UPPER(MAESTRO!$L$3:$L$1000)="CONFIRMADO")),ROWS($A$3:A165))),"")</f>
        <v/>
      </c>
      <c r="T165" s="10" t="str">
        <f ca="1">IFERROR(INDEX(MAESTRO!T:T,_xludf.AGGREGATE(15,6,ROW(MAESTRO!$B$3:$B$1000)/((MAESTRO!$B$3:$B$1000="MILITARES")*(UPPER(MAESTRO!$L$3:$L$1000)="CONFIRMADO")),ROWS($A$3:A165))),"")</f>
        <v/>
      </c>
      <c r="U165" s="10" t="str">
        <f ca="1">IFERROR(INDEX(MAESTRO!U:U,_xludf.AGGREGATE(15,6,ROW(MAESTRO!$B$3:$B$1000)/((MAESTRO!$B$3:$B$1000="MILITARES")*(UPPER(MAESTRO!$L$3:$L$1000)="CONFIRMADO")),ROWS($A$3:A165))),"")</f>
        <v/>
      </c>
      <c r="V165" s="10" t="str">
        <f ca="1">IFERROR(INDEX(MAESTRO!V:V,_xludf.AGGREGATE(15,6,ROW(MAESTRO!$B$3:$B$1000)/((MAESTRO!$B$3:$B$1000="MILITARES")*(UPPER(MAESTRO!$L$3:$L$1000)="CONFIRMADO")),ROWS($A$3:A165))),"")</f>
        <v/>
      </c>
      <c r="W165" s="10" t="str">
        <f ca="1">IFERROR(INDEX(MAESTRO!W:W,_xludf.AGGREGATE(15,6,ROW(MAESTRO!$B$3:$B$1000)/((MAESTRO!$B$3:$B$1000="MILITARES")*(UPPER(MAESTRO!$L$3:$L$1000)="CONFIRMADO")),ROWS($A$3:A165))),"")</f>
        <v/>
      </c>
      <c r="X165" s="10" t="str">
        <f ca="1">IFERROR(INDEX(MAESTRO!X:X,_xludf.AGGREGATE(15,6,ROW(MAESTRO!$B$3:$B$1000)/((MAESTRO!$B$3:$B$1000="MILITARES")*(UPPER(MAESTRO!$L$3:$L$1000)="CONFIRMADO")),ROWS($A$3:A165))),"")</f>
        <v/>
      </c>
    </row>
    <row r="166" spans="1:24" ht="22.05" customHeight="1">
      <c r="A166" s="15" t="str">
        <f ca="1">IFERROR(INDEX(MAESTRO!A:A,_xludf.AGGREGATE(15,6,ROW(MAESTRO!$B$3:$B$1000)/((MAESTRO!$B$3:$B$1000="MILITARES")*(UPPER(MAESTRO!$L$3:$L$1000)="CONFIRMADO")),ROWS($A$3:A166))),"")</f>
        <v/>
      </c>
      <c r="B166" s="15" t="str">
        <f ca="1">IFERROR(INDEX(MAESTRO!B:B,_xludf.AGGREGATE(15,6,ROW(MAESTRO!$B$3:$B$1000)/((MAESTRO!$B$3:$B$1000="MILITARES")*(UPPER(MAESTRO!$L$3:$L$1000)="CONFIRMADO")),ROWS($A$3:A166))),"")</f>
        <v/>
      </c>
      <c r="C166" s="15" t="str">
        <f ca="1">IFERROR(INDEX(MAESTRO!C:C,_xludf.AGGREGATE(15,6,ROW(MAESTRO!$B$3:$B$1000)/((MAESTRO!$B$3:$B$1000="MILITARES")*(UPPER(MAESTRO!$L$3:$L$1000)="CONFIRMADO")),ROWS($A$3:A166))),"")</f>
        <v/>
      </c>
      <c r="D166" s="15" t="str">
        <f ca="1">IFERROR(INDEX(MAESTRO!D:D,_xludf.AGGREGATE(15,6,ROW(MAESTRO!$B$3:$B$1000)/((MAESTRO!$B$3:$B$1000="MILITARES")*(UPPER(MAESTRO!$L$3:$L$1000)="CONFIRMADO")),ROWS($A$3:A166))),"")</f>
        <v/>
      </c>
      <c r="E166" s="15" t="str">
        <f ca="1">IFERROR(INDEX(MAESTRO!E:E,_xludf.AGGREGATE(15,6,ROW(MAESTRO!$B$3:$B$1000)/((MAESTRO!$B$3:$B$1000="MILITARES")*(UPPER(MAESTRO!$L$3:$L$1000)="CONFIRMADO")),ROWS($A$3:A166))),"")</f>
        <v/>
      </c>
      <c r="F166" s="15" t="str">
        <f ca="1">IFERROR(INDEX(MAESTRO!F:F,_xludf.AGGREGATE(15,6,ROW(MAESTRO!$B$3:$B$1000)/((MAESTRO!$B$3:$B$1000="MILITARES")*(UPPER(MAESTRO!$L$3:$L$1000)="CONFIRMADO")),ROWS($A$3:A166))),"")</f>
        <v/>
      </c>
      <c r="G166" s="15" t="str">
        <f ca="1">IFERROR(INDEX(MAESTRO!G:G,_xludf.AGGREGATE(15,6,ROW(MAESTRO!$B$3:$B$1000)/((MAESTRO!$B$3:$B$1000="MILITARES")*(UPPER(MAESTRO!$L$3:$L$1000)="CONFIRMADO")),ROWS($A$3:A166))),"")</f>
        <v/>
      </c>
      <c r="H166" s="15" t="str">
        <f ca="1">IFERROR(INDEX(MAESTRO!H:H,_xludf.AGGREGATE(15,6,ROW(MAESTRO!$B$3:$B$1000)/((MAESTRO!$B$3:$B$1000="MILITARES")*(UPPER(MAESTRO!$L$3:$L$1000)="CONFIRMADO")),ROWS($A$3:A166))),"")</f>
        <v/>
      </c>
      <c r="I166" s="15" t="str">
        <f ca="1">IFERROR(INDEX(MAESTRO!I:I,_xludf.AGGREGATE(15,6,ROW(MAESTRO!$B$3:$B$1000)/((MAESTRO!$B$3:$B$1000="MILITARES")*(UPPER(MAESTRO!$L$3:$L$1000)="CONFIRMADO")),ROWS($A$3:A166))),"")</f>
        <v/>
      </c>
      <c r="J166" s="15" t="str">
        <f ca="1">IFERROR(INDEX(MAESTRO!J:J,_xludf.AGGREGATE(15,6,ROW(MAESTRO!$B$3:$B$1000)/((MAESTRO!$B$3:$B$1000="MILITARES")*(UPPER(MAESTRO!$L$3:$L$1000)="CONFIRMADO")),ROWS($A$3:A166))),"")</f>
        <v/>
      </c>
      <c r="K166" s="15" t="str">
        <f ca="1">IFERROR(INDEX(MAESTRO!K:K,_xludf.AGGREGATE(15,6,ROW(MAESTRO!$B$3:$B$1000)/((MAESTRO!$B$3:$B$1000="MILITARES")*(UPPER(MAESTRO!$L$3:$L$1000)="CONFIRMADO")),ROWS($A$3:A166))),"")</f>
        <v/>
      </c>
      <c r="L166" s="15" t="str">
        <f ca="1">IFERROR(INDEX(MAESTRO!L:L,_xludf.AGGREGATE(15,6,ROW(MAESTRO!$B$3:$B$1000)/((MAESTRO!$B$3:$B$1000="MILITARES")*(UPPER(MAESTRO!$L$3:$L$1000)="CONFIRMADO")),ROWS($A$3:A166))),"")</f>
        <v/>
      </c>
      <c r="M166" s="15" t="str">
        <f ca="1">IFERROR(INDEX(MAESTRO!M:M,_xludf.AGGREGATE(15,6,ROW(MAESTRO!$B$3:$B$1000)/((MAESTRO!$B$3:$B$1000="MILITARES")*(UPPER(MAESTRO!$L$3:$L$1000)="CONFIRMADO")),ROWS($A$3:A166))),"")</f>
        <v/>
      </c>
      <c r="N166" s="15" t="str">
        <f ca="1">IFERROR(INDEX(MAESTRO!N:N,_xludf.AGGREGATE(15,6,ROW(MAESTRO!$B$3:$B$1000)/((MAESTRO!$B$3:$B$1000="MILITARES")*(UPPER(MAESTRO!$L$3:$L$1000)="CONFIRMADO")),ROWS($A$3:A166))),"")</f>
        <v/>
      </c>
      <c r="O166" s="15" t="str">
        <f ca="1">IFERROR(INDEX(MAESTRO!O:O,_xludf.AGGREGATE(15,6,ROW(MAESTRO!$B$3:$B$1000)/((MAESTRO!$B$3:$B$1000="MILITARES")*(UPPER(MAESTRO!$L$3:$L$1000)="CONFIRMADO")),ROWS($A$3:A166))),"")</f>
        <v/>
      </c>
      <c r="P166" s="15" t="str">
        <f ca="1">IFERROR(INDEX(MAESTRO!P:P,_xludf.AGGREGATE(15,6,ROW(MAESTRO!$B$3:$B$1000)/((MAESTRO!$B$3:$B$1000="MILITARES")*(UPPER(MAESTRO!$L$3:$L$1000)="CONFIRMADO")),ROWS($A$3:A166))),"")</f>
        <v/>
      </c>
      <c r="Q166" s="15" t="str">
        <f ca="1">IFERROR(INDEX(MAESTRO!Q:Q,_xludf.AGGREGATE(15,6,ROW(MAESTRO!$B$3:$B$1000)/((MAESTRO!$B$3:$B$1000="MILITARES")*(UPPER(MAESTRO!$L$3:$L$1000)="CONFIRMADO")),ROWS($A$3:A166))),"")</f>
        <v/>
      </c>
      <c r="R166" s="15" t="str">
        <f ca="1">IFERROR(INDEX(MAESTRO!R:R,_xludf.AGGREGATE(15,6,ROW(MAESTRO!$B$3:$B$1000)/((MAESTRO!$B$3:$B$1000="MILITARES")*(UPPER(MAESTRO!$L$3:$L$1000)="CONFIRMADO")),ROWS($A$3:A166))),"")</f>
        <v/>
      </c>
      <c r="S166" s="15" t="str">
        <f ca="1">IFERROR(INDEX(MAESTRO!S:S,_xludf.AGGREGATE(15,6,ROW(MAESTRO!$B$3:$B$1000)/((MAESTRO!$B$3:$B$1000="MILITARES")*(UPPER(MAESTRO!$L$3:$L$1000)="CONFIRMADO")),ROWS($A$3:A166))),"")</f>
        <v/>
      </c>
      <c r="T166" s="15" t="str">
        <f ca="1">IFERROR(INDEX(MAESTRO!T:T,_xludf.AGGREGATE(15,6,ROW(MAESTRO!$B$3:$B$1000)/((MAESTRO!$B$3:$B$1000="MILITARES")*(UPPER(MAESTRO!$L$3:$L$1000)="CONFIRMADO")),ROWS($A$3:A166))),"")</f>
        <v/>
      </c>
      <c r="U166" s="15" t="str">
        <f ca="1">IFERROR(INDEX(MAESTRO!U:U,_xludf.AGGREGATE(15,6,ROW(MAESTRO!$B$3:$B$1000)/((MAESTRO!$B$3:$B$1000="MILITARES")*(UPPER(MAESTRO!$L$3:$L$1000)="CONFIRMADO")),ROWS($A$3:A166))),"")</f>
        <v/>
      </c>
      <c r="V166" s="15" t="str">
        <f ca="1">IFERROR(INDEX(MAESTRO!V:V,_xludf.AGGREGATE(15,6,ROW(MAESTRO!$B$3:$B$1000)/((MAESTRO!$B$3:$B$1000="MILITARES")*(UPPER(MAESTRO!$L$3:$L$1000)="CONFIRMADO")),ROWS($A$3:A166))),"")</f>
        <v/>
      </c>
      <c r="W166" s="15" t="str">
        <f ca="1">IFERROR(INDEX(MAESTRO!W:W,_xludf.AGGREGATE(15,6,ROW(MAESTRO!$B$3:$B$1000)/((MAESTRO!$B$3:$B$1000="MILITARES")*(UPPER(MAESTRO!$L$3:$L$1000)="CONFIRMADO")),ROWS($A$3:A166))),"")</f>
        <v/>
      </c>
      <c r="X166" s="15" t="str">
        <f ca="1">IFERROR(INDEX(MAESTRO!X:X,_xludf.AGGREGATE(15,6,ROW(MAESTRO!$B$3:$B$1000)/((MAESTRO!$B$3:$B$1000="MILITARES")*(UPPER(MAESTRO!$L$3:$L$1000)="CONFIRMADO")),ROWS($A$3:A166))),"")</f>
        <v/>
      </c>
    </row>
    <row r="167" spans="1:24" ht="22.05" customHeight="1">
      <c r="A167" s="10" t="str">
        <f ca="1">IFERROR(INDEX(MAESTRO!A:A,_xludf.AGGREGATE(15,6,ROW(MAESTRO!$B$3:$B$1000)/((MAESTRO!$B$3:$B$1000="MILITARES")*(UPPER(MAESTRO!$L$3:$L$1000)="CONFIRMADO")),ROWS($A$3:A167))),"")</f>
        <v/>
      </c>
      <c r="B167" s="10" t="str">
        <f ca="1">IFERROR(INDEX(MAESTRO!B:B,_xludf.AGGREGATE(15,6,ROW(MAESTRO!$B$3:$B$1000)/((MAESTRO!$B$3:$B$1000="MILITARES")*(UPPER(MAESTRO!$L$3:$L$1000)="CONFIRMADO")),ROWS($A$3:A167))),"")</f>
        <v/>
      </c>
      <c r="C167" s="10" t="str">
        <f ca="1">IFERROR(INDEX(MAESTRO!C:C,_xludf.AGGREGATE(15,6,ROW(MAESTRO!$B$3:$B$1000)/((MAESTRO!$B$3:$B$1000="MILITARES")*(UPPER(MAESTRO!$L$3:$L$1000)="CONFIRMADO")),ROWS($A$3:A167))),"")</f>
        <v/>
      </c>
      <c r="D167" s="10" t="str">
        <f ca="1">IFERROR(INDEX(MAESTRO!D:D,_xludf.AGGREGATE(15,6,ROW(MAESTRO!$B$3:$B$1000)/((MAESTRO!$B$3:$B$1000="MILITARES")*(UPPER(MAESTRO!$L$3:$L$1000)="CONFIRMADO")),ROWS($A$3:A167))),"")</f>
        <v/>
      </c>
      <c r="E167" s="10" t="str">
        <f ca="1">IFERROR(INDEX(MAESTRO!E:E,_xludf.AGGREGATE(15,6,ROW(MAESTRO!$B$3:$B$1000)/((MAESTRO!$B$3:$B$1000="MILITARES")*(UPPER(MAESTRO!$L$3:$L$1000)="CONFIRMADO")),ROWS($A$3:A167))),"")</f>
        <v/>
      </c>
      <c r="F167" s="10" t="str">
        <f ca="1">IFERROR(INDEX(MAESTRO!F:F,_xludf.AGGREGATE(15,6,ROW(MAESTRO!$B$3:$B$1000)/((MAESTRO!$B$3:$B$1000="MILITARES")*(UPPER(MAESTRO!$L$3:$L$1000)="CONFIRMADO")),ROWS($A$3:A167))),"")</f>
        <v/>
      </c>
      <c r="G167" s="10" t="str">
        <f ca="1">IFERROR(INDEX(MAESTRO!G:G,_xludf.AGGREGATE(15,6,ROW(MAESTRO!$B$3:$B$1000)/((MAESTRO!$B$3:$B$1000="MILITARES")*(UPPER(MAESTRO!$L$3:$L$1000)="CONFIRMADO")),ROWS($A$3:A167))),"")</f>
        <v/>
      </c>
      <c r="H167" s="10" t="str">
        <f ca="1">IFERROR(INDEX(MAESTRO!H:H,_xludf.AGGREGATE(15,6,ROW(MAESTRO!$B$3:$B$1000)/((MAESTRO!$B$3:$B$1000="MILITARES")*(UPPER(MAESTRO!$L$3:$L$1000)="CONFIRMADO")),ROWS($A$3:A167))),"")</f>
        <v/>
      </c>
      <c r="I167" s="10" t="str">
        <f ca="1">IFERROR(INDEX(MAESTRO!I:I,_xludf.AGGREGATE(15,6,ROW(MAESTRO!$B$3:$B$1000)/((MAESTRO!$B$3:$B$1000="MILITARES")*(UPPER(MAESTRO!$L$3:$L$1000)="CONFIRMADO")),ROWS($A$3:A167))),"")</f>
        <v/>
      </c>
      <c r="J167" s="10" t="str">
        <f ca="1">IFERROR(INDEX(MAESTRO!J:J,_xludf.AGGREGATE(15,6,ROW(MAESTRO!$B$3:$B$1000)/((MAESTRO!$B$3:$B$1000="MILITARES")*(UPPER(MAESTRO!$L$3:$L$1000)="CONFIRMADO")),ROWS($A$3:A167))),"")</f>
        <v/>
      </c>
      <c r="K167" s="10" t="str">
        <f ca="1">IFERROR(INDEX(MAESTRO!K:K,_xludf.AGGREGATE(15,6,ROW(MAESTRO!$B$3:$B$1000)/((MAESTRO!$B$3:$B$1000="MILITARES")*(UPPER(MAESTRO!$L$3:$L$1000)="CONFIRMADO")),ROWS($A$3:A167))),"")</f>
        <v/>
      </c>
      <c r="L167" s="10" t="str">
        <f ca="1">IFERROR(INDEX(MAESTRO!L:L,_xludf.AGGREGATE(15,6,ROW(MAESTRO!$B$3:$B$1000)/((MAESTRO!$B$3:$B$1000="MILITARES")*(UPPER(MAESTRO!$L$3:$L$1000)="CONFIRMADO")),ROWS($A$3:A167))),"")</f>
        <v/>
      </c>
      <c r="M167" s="10" t="str">
        <f ca="1">IFERROR(INDEX(MAESTRO!M:M,_xludf.AGGREGATE(15,6,ROW(MAESTRO!$B$3:$B$1000)/((MAESTRO!$B$3:$B$1000="MILITARES")*(UPPER(MAESTRO!$L$3:$L$1000)="CONFIRMADO")),ROWS($A$3:A167))),"")</f>
        <v/>
      </c>
      <c r="N167" s="10" t="str">
        <f ca="1">IFERROR(INDEX(MAESTRO!N:N,_xludf.AGGREGATE(15,6,ROW(MAESTRO!$B$3:$B$1000)/((MAESTRO!$B$3:$B$1000="MILITARES")*(UPPER(MAESTRO!$L$3:$L$1000)="CONFIRMADO")),ROWS($A$3:A167))),"")</f>
        <v/>
      </c>
      <c r="O167" s="10" t="str">
        <f ca="1">IFERROR(INDEX(MAESTRO!O:O,_xludf.AGGREGATE(15,6,ROW(MAESTRO!$B$3:$B$1000)/((MAESTRO!$B$3:$B$1000="MILITARES")*(UPPER(MAESTRO!$L$3:$L$1000)="CONFIRMADO")),ROWS($A$3:A167))),"")</f>
        <v/>
      </c>
      <c r="P167" s="10" t="str">
        <f ca="1">IFERROR(INDEX(MAESTRO!P:P,_xludf.AGGREGATE(15,6,ROW(MAESTRO!$B$3:$B$1000)/((MAESTRO!$B$3:$B$1000="MILITARES")*(UPPER(MAESTRO!$L$3:$L$1000)="CONFIRMADO")),ROWS($A$3:A167))),"")</f>
        <v/>
      </c>
      <c r="Q167" s="10" t="str">
        <f ca="1">IFERROR(INDEX(MAESTRO!Q:Q,_xludf.AGGREGATE(15,6,ROW(MAESTRO!$B$3:$B$1000)/((MAESTRO!$B$3:$B$1000="MILITARES")*(UPPER(MAESTRO!$L$3:$L$1000)="CONFIRMADO")),ROWS($A$3:A167))),"")</f>
        <v/>
      </c>
      <c r="R167" s="10" t="str">
        <f ca="1">IFERROR(INDEX(MAESTRO!R:R,_xludf.AGGREGATE(15,6,ROW(MAESTRO!$B$3:$B$1000)/((MAESTRO!$B$3:$B$1000="MILITARES")*(UPPER(MAESTRO!$L$3:$L$1000)="CONFIRMADO")),ROWS($A$3:A167))),"")</f>
        <v/>
      </c>
      <c r="S167" s="10" t="str">
        <f ca="1">IFERROR(INDEX(MAESTRO!S:S,_xludf.AGGREGATE(15,6,ROW(MAESTRO!$B$3:$B$1000)/((MAESTRO!$B$3:$B$1000="MILITARES")*(UPPER(MAESTRO!$L$3:$L$1000)="CONFIRMADO")),ROWS($A$3:A167))),"")</f>
        <v/>
      </c>
      <c r="T167" s="10" t="str">
        <f ca="1">IFERROR(INDEX(MAESTRO!T:T,_xludf.AGGREGATE(15,6,ROW(MAESTRO!$B$3:$B$1000)/((MAESTRO!$B$3:$B$1000="MILITARES")*(UPPER(MAESTRO!$L$3:$L$1000)="CONFIRMADO")),ROWS($A$3:A167))),"")</f>
        <v/>
      </c>
      <c r="U167" s="10" t="str">
        <f ca="1">IFERROR(INDEX(MAESTRO!U:U,_xludf.AGGREGATE(15,6,ROW(MAESTRO!$B$3:$B$1000)/((MAESTRO!$B$3:$B$1000="MILITARES")*(UPPER(MAESTRO!$L$3:$L$1000)="CONFIRMADO")),ROWS($A$3:A167))),"")</f>
        <v/>
      </c>
      <c r="V167" s="10" t="str">
        <f ca="1">IFERROR(INDEX(MAESTRO!V:V,_xludf.AGGREGATE(15,6,ROW(MAESTRO!$B$3:$B$1000)/((MAESTRO!$B$3:$B$1000="MILITARES")*(UPPER(MAESTRO!$L$3:$L$1000)="CONFIRMADO")),ROWS($A$3:A167))),"")</f>
        <v/>
      </c>
      <c r="W167" s="10" t="str">
        <f ca="1">IFERROR(INDEX(MAESTRO!W:W,_xludf.AGGREGATE(15,6,ROW(MAESTRO!$B$3:$B$1000)/((MAESTRO!$B$3:$B$1000="MILITARES")*(UPPER(MAESTRO!$L$3:$L$1000)="CONFIRMADO")),ROWS($A$3:A167))),"")</f>
        <v/>
      </c>
      <c r="X167" s="10" t="str">
        <f ca="1">IFERROR(INDEX(MAESTRO!X:X,_xludf.AGGREGATE(15,6,ROW(MAESTRO!$B$3:$B$1000)/((MAESTRO!$B$3:$B$1000="MILITARES")*(UPPER(MAESTRO!$L$3:$L$1000)="CONFIRMADO")),ROWS($A$3:A167))),"")</f>
        <v/>
      </c>
    </row>
    <row r="168" spans="1:24" ht="22.05" customHeight="1">
      <c r="A168" s="15" t="str">
        <f ca="1">IFERROR(INDEX(MAESTRO!A:A,_xludf.AGGREGATE(15,6,ROW(MAESTRO!$B$3:$B$1000)/((MAESTRO!$B$3:$B$1000="MILITARES")*(UPPER(MAESTRO!$L$3:$L$1000)="CONFIRMADO")),ROWS($A$3:A168))),"")</f>
        <v/>
      </c>
      <c r="B168" s="15" t="str">
        <f ca="1">IFERROR(INDEX(MAESTRO!B:B,_xludf.AGGREGATE(15,6,ROW(MAESTRO!$B$3:$B$1000)/((MAESTRO!$B$3:$B$1000="MILITARES")*(UPPER(MAESTRO!$L$3:$L$1000)="CONFIRMADO")),ROWS($A$3:A168))),"")</f>
        <v/>
      </c>
      <c r="C168" s="15" t="str">
        <f ca="1">IFERROR(INDEX(MAESTRO!C:C,_xludf.AGGREGATE(15,6,ROW(MAESTRO!$B$3:$B$1000)/((MAESTRO!$B$3:$B$1000="MILITARES")*(UPPER(MAESTRO!$L$3:$L$1000)="CONFIRMADO")),ROWS($A$3:A168))),"")</f>
        <v/>
      </c>
      <c r="D168" s="15" t="str">
        <f ca="1">IFERROR(INDEX(MAESTRO!D:D,_xludf.AGGREGATE(15,6,ROW(MAESTRO!$B$3:$B$1000)/((MAESTRO!$B$3:$B$1000="MILITARES")*(UPPER(MAESTRO!$L$3:$L$1000)="CONFIRMADO")),ROWS($A$3:A168))),"")</f>
        <v/>
      </c>
      <c r="E168" s="15" t="str">
        <f ca="1">IFERROR(INDEX(MAESTRO!E:E,_xludf.AGGREGATE(15,6,ROW(MAESTRO!$B$3:$B$1000)/((MAESTRO!$B$3:$B$1000="MILITARES")*(UPPER(MAESTRO!$L$3:$L$1000)="CONFIRMADO")),ROWS($A$3:A168))),"")</f>
        <v/>
      </c>
      <c r="F168" s="15" t="str">
        <f ca="1">IFERROR(INDEX(MAESTRO!F:F,_xludf.AGGREGATE(15,6,ROW(MAESTRO!$B$3:$B$1000)/((MAESTRO!$B$3:$B$1000="MILITARES")*(UPPER(MAESTRO!$L$3:$L$1000)="CONFIRMADO")),ROWS($A$3:A168))),"")</f>
        <v/>
      </c>
      <c r="G168" s="15" t="str">
        <f ca="1">IFERROR(INDEX(MAESTRO!G:G,_xludf.AGGREGATE(15,6,ROW(MAESTRO!$B$3:$B$1000)/((MAESTRO!$B$3:$B$1000="MILITARES")*(UPPER(MAESTRO!$L$3:$L$1000)="CONFIRMADO")),ROWS($A$3:A168))),"")</f>
        <v/>
      </c>
      <c r="H168" s="15" t="str">
        <f ca="1">IFERROR(INDEX(MAESTRO!H:H,_xludf.AGGREGATE(15,6,ROW(MAESTRO!$B$3:$B$1000)/((MAESTRO!$B$3:$B$1000="MILITARES")*(UPPER(MAESTRO!$L$3:$L$1000)="CONFIRMADO")),ROWS($A$3:A168))),"")</f>
        <v/>
      </c>
      <c r="I168" s="15" t="str">
        <f ca="1">IFERROR(INDEX(MAESTRO!I:I,_xludf.AGGREGATE(15,6,ROW(MAESTRO!$B$3:$B$1000)/((MAESTRO!$B$3:$B$1000="MILITARES")*(UPPER(MAESTRO!$L$3:$L$1000)="CONFIRMADO")),ROWS($A$3:A168))),"")</f>
        <v/>
      </c>
      <c r="J168" s="15" t="str">
        <f ca="1">IFERROR(INDEX(MAESTRO!J:J,_xludf.AGGREGATE(15,6,ROW(MAESTRO!$B$3:$B$1000)/((MAESTRO!$B$3:$B$1000="MILITARES")*(UPPER(MAESTRO!$L$3:$L$1000)="CONFIRMADO")),ROWS($A$3:A168))),"")</f>
        <v/>
      </c>
      <c r="K168" s="15" t="str">
        <f ca="1">IFERROR(INDEX(MAESTRO!K:K,_xludf.AGGREGATE(15,6,ROW(MAESTRO!$B$3:$B$1000)/((MAESTRO!$B$3:$B$1000="MILITARES")*(UPPER(MAESTRO!$L$3:$L$1000)="CONFIRMADO")),ROWS($A$3:A168))),"")</f>
        <v/>
      </c>
      <c r="L168" s="15" t="str">
        <f ca="1">IFERROR(INDEX(MAESTRO!L:L,_xludf.AGGREGATE(15,6,ROW(MAESTRO!$B$3:$B$1000)/((MAESTRO!$B$3:$B$1000="MILITARES")*(UPPER(MAESTRO!$L$3:$L$1000)="CONFIRMADO")),ROWS($A$3:A168))),"")</f>
        <v/>
      </c>
      <c r="M168" s="15" t="str">
        <f ca="1">IFERROR(INDEX(MAESTRO!M:M,_xludf.AGGREGATE(15,6,ROW(MAESTRO!$B$3:$B$1000)/((MAESTRO!$B$3:$B$1000="MILITARES")*(UPPER(MAESTRO!$L$3:$L$1000)="CONFIRMADO")),ROWS($A$3:A168))),"")</f>
        <v/>
      </c>
      <c r="N168" s="15" t="str">
        <f ca="1">IFERROR(INDEX(MAESTRO!N:N,_xludf.AGGREGATE(15,6,ROW(MAESTRO!$B$3:$B$1000)/((MAESTRO!$B$3:$B$1000="MILITARES")*(UPPER(MAESTRO!$L$3:$L$1000)="CONFIRMADO")),ROWS($A$3:A168))),"")</f>
        <v/>
      </c>
      <c r="O168" s="15" t="str">
        <f ca="1">IFERROR(INDEX(MAESTRO!O:O,_xludf.AGGREGATE(15,6,ROW(MAESTRO!$B$3:$B$1000)/((MAESTRO!$B$3:$B$1000="MILITARES")*(UPPER(MAESTRO!$L$3:$L$1000)="CONFIRMADO")),ROWS($A$3:A168))),"")</f>
        <v/>
      </c>
      <c r="P168" s="15" t="str">
        <f ca="1">IFERROR(INDEX(MAESTRO!P:P,_xludf.AGGREGATE(15,6,ROW(MAESTRO!$B$3:$B$1000)/((MAESTRO!$B$3:$B$1000="MILITARES")*(UPPER(MAESTRO!$L$3:$L$1000)="CONFIRMADO")),ROWS($A$3:A168))),"")</f>
        <v/>
      </c>
      <c r="Q168" s="15" t="str">
        <f ca="1">IFERROR(INDEX(MAESTRO!Q:Q,_xludf.AGGREGATE(15,6,ROW(MAESTRO!$B$3:$B$1000)/((MAESTRO!$B$3:$B$1000="MILITARES")*(UPPER(MAESTRO!$L$3:$L$1000)="CONFIRMADO")),ROWS($A$3:A168))),"")</f>
        <v/>
      </c>
      <c r="R168" s="15" t="str">
        <f ca="1">IFERROR(INDEX(MAESTRO!R:R,_xludf.AGGREGATE(15,6,ROW(MAESTRO!$B$3:$B$1000)/((MAESTRO!$B$3:$B$1000="MILITARES")*(UPPER(MAESTRO!$L$3:$L$1000)="CONFIRMADO")),ROWS($A$3:A168))),"")</f>
        <v/>
      </c>
      <c r="S168" s="15" t="str">
        <f ca="1">IFERROR(INDEX(MAESTRO!S:S,_xludf.AGGREGATE(15,6,ROW(MAESTRO!$B$3:$B$1000)/((MAESTRO!$B$3:$B$1000="MILITARES")*(UPPER(MAESTRO!$L$3:$L$1000)="CONFIRMADO")),ROWS($A$3:A168))),"")</f>
        <v/>
      </c>
      <c r="T168" s="15" t="str">
        <f ca="1">IFERROR(INDEX(MAESTRO!T:T,_xludf.AGGREGATE(15,6,ROW(MAESTRO!$B$3:$B$1000)/((MAESTRO!$B$3:$B$1000="MILITARES")*(UPPER(MAESTRO!$L$3:$L$1000)="CONFIRMADO")),ROWS($A$3:A168))),"")</f>
        <v/>
      </c>
      <c r="U168" s="15" t="str">
        <f ca="1">IFERROR(INDEX(MAESTRO!U:U,_xludf.AGGREGATE(15,6,ROW(MAESTRO!$B$3:$B$1000)/((MAESTRO!$B$3:$B$1000="MILITARES")*(UPPER(MAESTRO!$L$3:$L$1000)="CONFIRMADO")),ROWS($A$3:A168))),"")</f>
        <v/>
      </c>
      <c r="V168" s="15" t="str">
        <f ca="1">IFERROR(INDEX(MAESTRO!V:V,_xludf.AGGREGATE(15,6,ROW(MAESTRO!$B$3:$B$1000)/((MAESTRO!$B$3:$B$1000="MILITARES")*(UPPER(MAESTRO!$L$3:$L$1000)="CONFIRMADO")),ROWS($A$3:A168))),"")</f>
        <v/>
      </c>
      <c r="W168" s="15" t="str">
        <f ca="1">IFERROR(INDEX(MAESTRO!W:W,_xludf.AGGREGATE(15,6,ROW(MAESTRO!$B$3:$B$1000)/((MAESTRO!$B$3:$B$1000="MILITARES")*(UPPER(MAESTRO!$L$3:$L$1000)="CONFIRMADO")),ROWS($A$3:A168))),"")</f>
        <v/>
      </c>
      <c r="X168" s="15" t="str">
        <f ca="1">IFERROR(INDEX(MAESTRO!X:X,_xludf.AGGREGATE(15,6,ROW(MAESTRO!$B$3:$B$1000)/((MAESTRO!$B$3:$B$1000="MILITARES")*(UPPER(MAESTRO!$L$3:$L$1000)="CONFIRMADO")),ROWS($A$3:A168))),"")</f>
        <v/>
      </c>
    </row>
    <row r="169" spans="1:24" ht="22.05" customHeight="1">
      <c r="A169" s="10" t="str">
        <f ca="1">IFERROR(INDEX(MAESTRO!A:A,_xludf.AGGREGATE(15,6,ROW(MAESTRO!$B$3:$B$1000)/((MAESTRO!$B$3:$B$1000="MILITARES")*(UPPER(MAESTRO!$L$3:$L$1000)="CONFIRMADO")),ROWS($A$3:A169))),"")</f>
        <v/>
      </c>
      <c r="B169" s="10" t="str">
        <f ca="1">IFERROR(INDEX(MAESTRO!B:B,_xludf.AGGREGATE(15,6,ROW(MAESTRO!$B$3:$B$1000)/((MAESTRO!$B$3:$B$1000="MILITARES")*(UPPER(MAESTRO!$L$3:$L$1000)="CONFIRMADO")),ROWS($A$3:A169))),"")</f>
        <v/>
      </c>
      <c r="C169" s="10" t="str">
        <f ca="1">IFERROR(INDEX(MAESTRO!C:C,_xludf.AGGREGATE(15,6,ROW(MAESTRO!$B$3:$B$1000)/((MAESTRO!$B$3:$B$1000="MILITARES")*(UPPER(MAESTRO!$L$3:$L$1000)="CONFIRMADO")),ROWS($A$3:A169))),"")</f>
        <v/>
      </c>
      <c r="D169" s="10" t="str">
        <f ca="1">IFERROR(INDEX(MAESTRO!D:D,_xludf.AGGREGATE(15,6,ROW(MAESTRO!$B$3:$B$1000)/((MAESTRO!$B$3:$B$1000="MILITARES")*(UPPER(MAESTRO!$L$3:$L$1000)="CONFIRMADO")),ROWS($A$3:A169))),"")</f>
        <v/>
      </c>
      <c r="E169" s="10" t="str">
        <f ca="1">IFERROR(INDEX(MAESTRO!E:E,_xludf.AGGREGATE(15,6,ROW(MAESTRO!$B$3:$B$1000)/((MAESTRO!$B$3:$B$1000="MILITARES")*(UPPER(MAESTRO!$L$3:$L$1000)="CONFIRMADO")),ROWS($A$3:A169))),"")</f>
        <v/>
      </c>
      <c r="F169" s="10" t="str">
        <f ca="1">IFERROR(INDEX(MAESTRO!F:F,_xludf.AGGREGATE(15,6,ROW(MAESTRO!$B$3:$B$1000)/((MAESTRO!$B$3:$B$1000="MILITARES")*(UPPER(MAESTRO!$L$3:$L$1000)="CONFIRMADO")),ROWS($A$3:A169))),"")</f>
        <v/>
      </c>
      <c r="G169" s="10" t="str">
        <f ca="1">IFERROR(INDEX(MAESTRO!G:G,_xludf.AGGREGATE(15,6,ROW(MAESTRO!$B$3:$B$1000)/((MAESTRO!$B$3:$B$1000="MILITARES")*(UPPER(MAESTRO!$L$3:$L$1000)="CONFIRMADO")),ROWS($A$3:A169))),"")</f>
        <v/>
      </c>
      <c r="H169" s="10" t="str">
        <f ca="1">IFERROR(INDEX(MAESTRO!H:H,_xludf.AGGREGATE(15,6,ROW(MAESTRO!$B$3:$B$1000)/((MAESTRO!$B$3:$B$1000="MILITARES")*(UPPER(MAESTRO!$L$3:$L$1000)="CONFIRMADO")),ROWS($A$3:A169))),"")</f>
        <v/>
      </c>
      <c r="I169" s="10" t="str">
        <f ca="1">IFERROR(INDEX(MAESTRO!I:I,_xludf.AGGREGATE(15,6,ROW(MAESTRO!$B$3:$B$1000)/((MAESTRO!$B$3:$B$1000="MILITARES")*(UPPER(MAESTRO!$L$3:$L$1000)="CONFIRMADO")),ROWS($A$3:A169))),"")</f>
        <v/>
      </c>
      <c r="J169" s="10" t="str">
        <f ca="1">IFERROR(INDEX(MAESTRO!J:J,_xludf.AGGREGATE(15,6,ROW(MAESTRO!$B$3:$B$1000)/((MAESTRO!$B$3:$B$1000="MILITARES")*(UPPER(MAESTRO!$L$3:$L$1000)="CONFIRMADO")),ROWS($A$3:A169))),"")</f>
        <v/>
      </c>
      <c r="K169" s="10" t="str">
        <f ca="1">IFERROR(INDEX(MAESTRO!K:K,_xludf.AGGREGATE(15,6,ROW(MAESTRO!$B$3:$B$1000)/((MAESTRO!$B$3:$B$1000="MILITARES")*(UPPER(MAESTRO!$L$3:$L$1000)="CONFIRMADO")),ROWS($A$3:A169))),"")</f>
        <v/>
      </c>
      <c r="L169" s="10" t="str">
        <f ca="1">IFERROR(INDEX(MAESTRO!L:L,_xludf.AGGREGATE(15,6,ROW(MAESTRO!$B$3:$B$1000)/((MAESTRO!$B$3:$B$1000="MILITARES")*(UPPER(MAESTRO!$L$3:$L$1000)="CONFIRMADO")),ROWS($A$3:A169))),"")</f>
        <v/>
      </c>
      <c r="M169" s="10" t="str">
        <f ca="1">IFERROR(INDEX(MAESTRO!M:M,_xludf.AGGREGATE(15,6,ROW(MAESTRO!$B$3:$B$1000)/((MAESTRO!$B$3:$B$1000="MILITARES")*(UPPER(MAESTRO!$L$3:$L$1000)="CONFIRMADO")),ROWS($A$3:A169))),"")</f>
        <v/>
      </c>
      <c r="N169" s="10" t="str">
        <f ca="1">IFERROR(INDEX(MAESTRO!N:N,_xludf.AGGREGATE(15,6,ROW(MAESTRO!$B$3:$B$1000)/((MAESTRO!$B$3:$B$1000="MILITARES")*(UPPER(MAESTRO!$L$3:$L$1000)="CONFIRMADO")),ROWS($A$3:A169))),"")</f>
        <v/>
      </c>
      <c r="O169" s="10" t="str">
        <f ca="1">IFERROR(INDEX(MAESTRO!O:O,_xludf.AGGREGATE(15,6,ROW(MAESTRO!$B$3:$B$1000)/((MAESTRO!$B$3:$B$1000="MILITARES")*(UPPER(MAESTRO!$L$3:$L$1000)="CONFIRMADO")),ROWS($A$3:A169))),"")</f>
        <v/>
      </c>
      <c r="P169" s="10" t="str">
        <f ca="1">IFERROR(INDEX(MAESTRO!P:P,_xludf.AGGREGATE(15,6,ROW(MAESTRO!$B$3:$B$1000)/((MAESTRO!$B$3:$B$1000="MILITARES")*(UPPER(MAESTRO!$L$3:$L$1000)="CONFIRMADO")),ROWS($A$3:A169))),"")</f>
        <v/>
      </c>
      <c r="Q169" s="10" t="str">
        <f ca="1">IFERROR(INDEX(MAESTRO!Q:Q,_xludf.AGGREGATE(15,6,ROW(MAESTRO!$B$3:$B$1000)/((MAESTRO!$B$3:$B$1000="MILITARES")*(UPPER(MAESTRO!$L$3:$L$1000)="CONFIRMADO")),ROWS($A$3:A169))),"")</f>
        <v/>
      </c>
      <c r="R169" s="10" t="str">
        <f ca="1">IFERROR(INDEX(MAESTRO!R:R,_xludf.AGGREGATE(15,6,ROW(MAESTRO!$B$3:$B$1000)/((MAESTRO!$B$3:$B$1000="MILITARES")*(UPPER(MAESTRO!$L$3:$L$1000)="CONFIRMADO")),ROWS($A$3:A169))),"")</f>
        <v/>
      </c>
      <c r="S169" s="10" t="str">
        <f ca="1">IFERROR(INDEX(MAESTRO!S:S,_xludf.AGGREGATE(15,6,ROW(MAESTRO!$B$3:$B$1000)/((MAESTRO!$B$3:$B$1000="MILITARES")*(UPPER(MAESTRO!$L$3:$L$1000)="CONFIRMADO")),ROWS($A$3:A169))),"")</f>
        <v/>
      </c>
      <c r="T169" s="10" t="str">
        <f ca="1">IFERROR(INDEX(MAESTRO!T:T,_xludf.AGGREGATE(15,6,ROW(MAESTRO!$B$3:$B$1000)/((MAESTRO!$B$3:$B$1000="MILITARES")*(UPPER(MAESTRO!$L$3:$L$1000)="CONFIRMADO")),ROWS($A$3:A169))),"")</f>
        <v/>
      </c>
      <c r="U169" s="10" t="str">
        <f ca="1">IFERROR(INDEX(MAESTRO!U:U,_xludf.AGGREGATE(15,6,ROW(MAESTRO!$B$3:$B$1000)/((MAESTRO!$B$3:$B$1000="MILITARES")*(UPPER(MAESTRO!$L$3:$L$1000)="CONFIRMADO")),ROWS($A$3:A169))),"")</f>
        <v/>
      </c>
      <c r="V169" s="10" t="str">
        <f ca="1">IFERROR(INDEX(MAESTRO!V:V,_xludf.AGGREGATE(15,6,ROW(MAESTRO!$B$3:$B$1000)/((MAESTRO!$B$3:$B$1000="MILITARES")*(UPPER(MAESTRO!$L$3:$L$1000)="CONFIRMADO")),ROWS($A$3:A169))),"")</f>
        <v/>
      </c>
      <c r="W169" s="10" t="str">
        <f ca="1">IFERROR(INDEX(MAESTRO!W:W,_xludf.AGGREGATE(15,6,ROW(MAESTRO!$B$3:$B$1000)/((MAESTRO!$B$3:$B$1000="MILITARES")*(UPPER(MAESTRO!$L$3:$L$1000)="CONFIRMADO")),ROWS($A$3:A169))),"")</f>
        <v/>
      </c>
      <c r="X169" s="10" t="str">
        <f ca="1">IFERROR(INDEX(MAESTRO!X:X,_xludf.AGGREGATE(15,6,ROW(MAESTRO!$B$3:$B$1000)/((MAESTRO!$B$3:$B$1000="MILITARES")*(UPPER(MAESTRO!$L$3:$L$1000)="CONFIRMADO")),ROWS($A$3:A169))),"")</f>
        <v/>
      </c>
    </row>
    <row r="170" spans="1:24" ht="22.05" customHeight="1">
      <c r="A170" s="15" t="str">
        <f ca="1">IFERROR(INDEX(MAESTRO!A:A,_xludf.AGGREGATE(15,6,ROW(MAESTRO!$B$3:$B$1000)/((MAESTRO!$B$3:$B$1000="MILITARES")*(UPPER(MAESTRO!$L$3:$L$1000)="CONFIRMADO")),ROWS($A$3:A170))),"")</f>
        <v/>
      </c>
      <c r="B170" s="15" t="str">
        <f ca="1">IFERROR(INDEX(MAESTRO!B:B,_xludf.AGGREGATE(15,6,ROW(MAESTRO!$B$3:$B$1000)/((MAESTRO!$B$3:$B$1000="MILITARES")*(UPPER(MAESTRO!$L$3:$L$1000)="CONFIRMADO")),ROWS($A$3:A170))),"")</f>
        <v/>
      </c>
      <c r="C170" s="15" t="str">
        <f ca="1">IFERROR(INDEX(MAESTRO!C:C,_xludf.AGGREGATE(15,6,ROW(MAESTRO!$B$3:$B$1000)/((MAESTRO!$B$3:$B$1000="MILITARES")*(UPPER(MAESTRO!$L$3:$L$1000)="CONFIRMADO")),ROWS($A$3:A170))),"")</f>
        <v/>
      </c>
      <c r="D170" s="15" t="str">
        <f ca="1">IFERROR(INDEX(MAESTRO!D:D,_xludf.AGGREGATE(15,6,ROW(MAESTRO!$B$3:$B$1000)/((MAESTRO!$B$3:$B$1000="MILITARES")*(UPPER(MAESTRO!$L$3:$L$1000)="CONFIRMADO")),ROWS($A$3:A170))),"")</f>
        <v/>
      </c>
      <c r="E170" s="15" t="str">
        <f ca="1">IFERROR(INDEX(MAESTRO!E:E,_xludf.AGGREGATE(15,6,ROW(MAESTRO!$B$3:$B$1000)/((MAESTRO!$B$3:$B$1000="MILITARES")*(UPPER(MAESTRO!$L$3:$L$1000)="CONFIRMADO")),ROWS($A$3:A170))),"")</f>
        <v/>
      </c>
      <c r="F170" s="15" t="str">
        <f ca="1">IFERROR(INDEX(MAESTRO!F:F,_xludf.AGGREGATE(15,6,ROW(MAESTRO!$B$3:$B$1000)/((MAESTRO!$B$3:$B$1000="MILITARES")*(UPPER(MAESTRO!$L$3:$L$1000)="CONFIRMADO")),ROWS($A$3:A170))),"")</f>
        <v/>
      </c>
      <c r="G170" s="15" t="str">
        <f ca="1">IFERROR(INDEX(MAESTRO!G:G,_xludf.AGGREGATE(15,6,ROW(MAESTRO!$B$3:$B$1000)/((MAESTRO!$B$3:$B$1000="MILITARES")*(UPPER(MAESTRO!$L$3:$L$1000)="CONFIRMADO")),ROWS($A$3:A170))),"")</f>
        <v/>
      </c>
      <c r="H170" s="15" t="str">
        <f ca="1">IFERROR(INDEX(MAESTRO!H:H,_xludf.AGGREGATE(15,6,ROW(MAESTRO!$B$3:$B$1000)/((MAESTRO!$B$3:$B$1000="MILITARES")*(UPPER(MAESTRO!$L$3:$L$1000)="CONFIRMADO")),ROWS($A$3:A170))),"")</f>
        <v/>
      </c>
      <c r="I170" s="15" t="str">
        <f ca="1">IFERROR(INDEX(MAESTRO!I:I,_xludf.AGGREGATE(15,6,ROW(MAESTRO!$B$3:$B$1000)/((MAESTRO!$B$3:$B$1000="MILITARES")*(UPPER(MAESTRO!$L$3:$L$1000)="CONFIRMADO")),ROWS($A$3:A170))),"")</f>
        <v/>
      </c>
      <c r="J170" s="15" t="str">
        <f ca="1">IFERROR(INDEX(MAESTRO!J:J,_xludf.AGGREGATE(15,6,ROW(MAESTRO!$B$3:$B$1000)/((MAESTRO!$B$3:$B$1000="MILITARES")*(UPPER(MAESTRO!$L$3:$L$1000)="CONFIRMADO")),ROWS($A$3:A170))),"")</f>
        <v/>
      </c>
      <c r="K170" s="15" t="str">
        <f ca="1">IFERROR(INDEX(MAESTRO!K:K,_xludf.AGGREGATE(15,6,ROW(MAESTRO!$B$3:$B$1000)/((MAESTRO!$B$3:$B$1000="MILITARES")*(UPPER(MAESTRO!$L$3:$L$1000)="CONFIRMADO")),ROWS($A$3:A170))),"")</f>
        <v/>
      </c>
      <c r="L170" s="15" t="str">
        <f ca="1">IFERROR(INDEX(MAESTRO!L:L,_xludf.AGGREGATE(15,6,ROW(MAESTRO!$B$3:$B$1000)/((MAESTRO!$B$3:$B$1000="MILITARES")*(UPPER(MAESTRO!$L$3:$L$1000)="CONFIRMADO")),ROWS($A$3:A170))),"")</f>
        <v/>
      </c>
      <c r="M170" s="15" t="str">
        <f ca="1">IFERROR(INDEX(MAESTRO!M:M,_xludf.AGGREGATE(15,6,ROW(MAESTRO!$B$3:$B$1000)/((MAESTRO!$B$3:$B$1000="MILITARES")*(UPPER(MAESTRO!$L$3:$L$1000)="CONFIRMADO")),ROWS($A$3:A170))),"")</f>
        <v/>
      </c>
      <c r="N170" s="15" t="str">
        <f ca="1">IFERROR(INDEX(MAESTRO!N:N,_xludf.AGGREGATE(15,6,ROW(MAESTRO!$B$3:$B$1000)/((MAESTRO!$B$3:$B$1000="MILITARES")*(UPPER(MAESTRO!$L$3:$L$1000)="CONFIRMADO")),ROWS($A$3:A170))),"")</f>
        <v/>
      </c>
      <c r="O170" s="15" t="str">
        <f ca="1">IFERROR(INDEX(MAESTRO!O:O,_xludf.AGGREGATE(15,6,ROW(MAESTRO!$B$3:$B$1000)/((MAESTRO!$B$3:$B$1000="MILITARES")*(UPPER(MAESTRO!$L$3:$L$1000)="CONFIRMADO")),ROWS($A$3:A170))),"")</f>
        <v/>
      </c>
      <c r="P170" s="15" t="str">
        <f ca="1">IFERROR(INDEX(MAESTRO!P:P,_xludf.AGGREGATE(15,6,ROW(MAESTRO!$B$3:$B$1000)/((MAESTRO!$B$3:$B$1000="MILITARES")*(UPPER(MAESTRO!$L$3:$L$1000)="CONFIRMADO")),ROWS($A$3:A170))),"")</f>
        <v/>
      </c>
      <c r="Q170" s="15" t="str">
        <f ca="1">IFERROR(INDEX(MAESTRO!Q:Q,_xludf.AGGREGATE(15,6,ROW(MAESTRO!$B$3:$B$1000)/((MAESTRO!$B$3:$B$1000="MILITARES")*(UPPER(MAESTRO!$L$3:$L$1000)="CONFIRMADO")),ROWS($A$3:A170))),"")</f>
        <v/>
      </c>
      <c r="R170" s="15" t="str">
        <f ca="1">IFERROR(INDEX(MAESTRO!R:R,_xludf.AGGREGATE(15,6,ROW(MAESTRO!$B$3:$B$1000)/((MAESTRO!$B$3:$B$1000="MILITARES")*(UPPER(MAESTRO!$L$3:$L$1000)="CONFIRMADO")),ROWS($A$3:A170))),"")</f>
        <v/>
      </c>
      <c r="S170" s="15" t="str">
        <f ca="1">IFERROR(INDEX(MAESTRO!S:S,_xludf.AGGREGATE(15,6,ROW(MAESTRO!$B$3:$B$1000)/((MAESTRO!$B$3:$B$1000="MILITARES")*(UPPER(MAESTRO!$L$3:$L$1000)="CONFIRMADO")),ROWS($A$3:A170))),"")</f>
        <v/>
      </c>
      <c r="T170" s="15" t="str">
        <f ca="1">IFERROR(INDEX(MAESTRO!T:T,_xludf.AGGREGATE(15,6,ROW(MAESTRO!$B$3:$B$1000)/((MAESTRO!$B$3:$B$1000="MILITARES")*(UPPER(MAESTRO!$L$3:$L$1000)="CONFIRMADO")),ROWS($A$3:A170))),"")</f>
        <v/>
      </c>
      <c r="U170" s="15" t="str">
        <f ca="1">IFERROR(INDEX(MAESTRO!U:U,_xludf.AGGREGATE(15,6,ROW(MAESTRO!$B$3:$B$1000)/((MAESTRO!$B$3:$B$1000="MILITARES")*(UPPER(MAESTRO!$L$3:$L$1000)="CONFIRMADO")),ROWS($A$3:A170))),"")</f>
        <v/>
      </c>
      <c r="V170" s="15" t="str">
        <f ca="1">IFERROR(INDEX(MAESTRO!V:V,_xludf.AGGREGATE(15,6,ROW(MAESTRO!$B$3:$B$1000)/((MAESTRO!$B$3:$B$1000="MILITARES")*(UPPER(MAESTRO!$L$3:$L$1000)="CONFIRMADO")),ROWS($A$3:A170))),"")</f>
        <v/>
      </c>
      <c r="W170" s="15" t="str">
        <f ca="1">IFERROR(INDEX(MAESTRO!W:W,_xludf.AGGREGATE(15,6,ROW(MAESTRO!$B$3:$B$1000)/((MAESTRO!$B$3:$B$1000="MILITARES")*(UPPER(MAESTRO!$L$3:$L$1000)="CONFIRMADO")),ROWS($A$3:A170))),"")</f>
        <v/>
      </c>
      <c r="X170" s="15" t="str">
        <f ca="1">IFERROR(INDEX(MAESTRO!X:X,_xludf.AGGREGATE(15,6,ROW(MAESTRO!$B$3:$B$1000)/((MAESTRO!$B$3:$B$1000="MILITARES")*(UPPER(MAESTRO!$L$3:$L$1000)="CONFIRMADO")),ROWS($A$3:A170))),"")</f>
        <v/>
      </c>
    </row>
    <row r="171" spans="1:24" ht="22.05" customHeight="1">
      <c r="A171" s="10" t="str">
        <f ca="1">IFERROR(INDEX(MAESTRO!A:A,_xludf.AGGREGATE(15,6,ROW(MAESTRO!$B$3:$B$1000)/((MAESTRO!$B$3:$B$1000="MILITARES")*(UPPER(MAESTRO!$L$3:$L$1000)="CONFIRMADO")),ROWS($A$3:A171))),"")</f>
        <v/>
      </c>
      <c r="B171" s="10" t="str">
        <f ca="1">IFERROR(INDEX(MAESTRO!B:B,_xludf.AGGREGATE(15,6,ROW(MAESTRO!$B$3:$B$1000)/((MAESTRO!$B$3:$B$1000="MILITARES")*(UPPER(MAESTRO!$L$3:$L$1000)="CONFIRMADO")),ROWS($A$3:A171))),"")</f>
        <v/>
      </c>
      <c r="C171" s="10" t="str">
        <f ca="1">IFERROR(INDEX(MAESTRO!C:C,_xludf.AGGREGATE(15,6,ROW(MAESTRO!$B$3:$B$1000)/((MAESTRO!$B$3:$B$1000="MILITARES")*(UPPER(MAESTRO!$L$3:$L$1000)="CONFIRMADO")),ROWS($A$3:A171))),"")</f>
        <v/>
      </c>
      <c r="D171" s="10" t="str">
        <f ca="1">IFERROR(INDEX(MAESTRO!D:D,_xludf.AGGREGATE(15,6,ROW(MAESTRO!$B$3:$B$1000)/((MAESTRO!$B$3:$B$1000="MILITARES")*(UPPER(MAESTRO!$L$3:$L$1000)="CONFIRMADO")),ROWS($A$3:A171))),"")</f>
        <v/>
      </c>
      <c r="E171" s="10" t="str">
        <f ca="1">IFERROR(INDEX(MAESTRO!E:E,_xludf.AGGREGATE(15,6,ROW(MAESTRO!$B$3:$B$1000)/((MAESTRO!$B$3:$B$1000="MILITARES")*(UPPER(MAESTRO!$L$3:$L$1000)="CONFIRMADO")),ROWS($A$3:A171))),"")</f>
        <v/>
      </c>
      <c r="F171" s="10" t="str">
        <f ca="1">IFERROR(INDEX(MAESTRO!F:F,_xludf.AGGREGATE(15,6,ROW(MAESTRO!$B$3:$B$1000)/((MAESTRO!$B$3:$B$1000="MILITARES")*(UPPER(MAESTRO!$L$3:$L$1000)="CONFIRMADO")),ROWS($A$3:A171))),"")</f>
        <v/>
      </c>
      <c r="G171" s="10" t="str">
        <f ca="1">IFERROR(INDEX(MAESTRO!G:G,_xludf.AGGREGATE(15,6,ROW(MAESTRO!$B$3:$B$1000)/((MAESTRO!$B$3:$B$1000="MILITARES")*(UPPER(MAESTRO!$L$3:$L$1000)="CONFIRMADO")),ROWS($A$3:A171))),"")</f>
        <v/>
      </c>
      <c r="H171" s="10" t="str">
        <f ca="1">IFERROR(INDEX(MAESTRO!H:H,_xludf.AGGREGATE(15,6,ROW(MAESTRO!$B$3:$B$1000)/((MAESTRO!$B$3:$B$1000="MILITARES")*(UPPER(MAESTRO!$L$3:$L$1000)="CONFIRMADO")),ROWS($A$3:A171))),"")</f>
        <v/>
      </c>
      <c r="I171" s="10" t="str">
        <f ca="1">IFERROR(INDEX(MAESTRO!I:I,_xludf.AGGREGATE(15,6,ROW(MAESTRO!$B$3:$B$1000)/((MAESTRO!$B$3:$B$1000="MILITARES")*(UPPER(MAESTRO!$L$3:$L$1000)="CONFIRMADO")),ROWS($A$3:A171))),"")</f>
        <v/>
      </c>
      <c r="J171" s="10" t="str">
        <f ca="1">IFERROR(INDEX(MAESTRO!J:J,_xludf.AGGREGATE(15,6,ROW(MAESTRO!$B$3:$B$1000)/((MAESTRO!$B$3:$B$1000="MILITARES")*(UPPER(MAESTRO!$L$3:$L$1000)="CONFIRMADO")),ROWS($A$3:A171))),"")</f>
        <v/>
      </c>
      <c r="K171" s="10" t="str">
        <f ca="1">IFERROR(INDEX(MAESTRO!K:K,_xludf.AGGREGATE(15,6,ROW(MAESTRO!$B$3:$B$1000)/((MAESTRO!$B$3:$B$1000="MILITARES")*(UPPER(MAESTRO!$L$3:$L$1000)="CONFIRMADO")),ROWS($A$3:A171))),"")</f>
        <v/>
      </c>
      <c r="L171" s="10" t="str">
        <f ca="1">IFERROR(INDEX(MAESTRO!L:L,_xludf.AGGREGATE(15,6,ROW(MAESTRO!$B$3:$B$1000)/((MAESTRO!$B$3:$B$1000="MILITARES")*(UPPER(MAESTRO!$L$3:$L$1000)="CONFIRMADO")),ROWS($A$3:A171))),"")</f>
        <v/>
      </c>
      <c r="M171" s="10" t="str">
        <f ca="1">IFERROR(INDEX(MAESTRO!M:M,_xludf.AGGREGATE(15,6,ROW(MAESTRO!$B$3:$B$1000)/((MAESTRO!$B$3:$B$1000="MILITARES")*(UPPER(MAESTRO!$L$3:$L$1000)="CONFIRMADO")),ROWS($A$3:A171))),"")</f>
        <v/>
      </c>
      <c r="N171" s="10" t="str">
        <f ca="1">IFERROR(INDEX(MAESTRO!N:N,_xludf.AGGREGATE(15,6,ROW(MAESTRO!$B$3:$B$1000)/((MAESTRO!$B$3:$B$1000="MILITARES")*(UPPER(MAESTRO!$L$3:$L$1000)="CONFIRMADO")),ROWS($A$3:A171))),"")</f>
        <v/>
      </c>
      <c r="O171" s="10" t="str">
        <f ca="1">IFERROR(INDEX(MAESTRO!O:O,_xludf.AGGREGATE(15,6,ROW(MAESTRO!$B$3:$B$1000)/((MAESTRO!$B$3:$B$1000="MILITARES")*(UPPER(MAESTRO!$L$3:$L$1000)="CONFIRMADO")),ROWS($A$3:A171))),"")</f>
        <v/>
      </c>
      <c r="P171" s="10" t="str">
        <f ca="1">IFERROR(INDEX(MAESTRO!P:P,_xludf.AGGREGATE(15,6,ROW(MAESTRO!$B$3:$B$1000)/((MAESTRO!$B$3:$B$1000="MILITARES")*(UPPER(MAESTRO!$L$3:$L$1000)="CONFIRMADO")),ROWS($A$3:A171))),"")</f>
        <v/>
      </c>
      <c r="Q171" s="10" t="str">
        <f ca="1">IFERROR(INDEX(MAESTRO!Q:Q,_xludf.AGGREGATE(15,6,ROW(MAESTRO!$B$3:$B$1000)/((MAESTRO!$B$3:$B$1000="MILITARES")*(UPPER(MAESTRO!$L$3:$L$1000)="CONFIRMADO")),ROWS($A$3:A171))),"")</f>
        <v/>
      </c>
      <c r="R171" s="10" t="str">
        <f ca="1">IFERROR(INDEX(MAESTRO!R:R,_xludf.AGGREGATE(15,6,ROW(MAESTRO!$B$3:$B$1000)/((MAESTRO!$B$3:$B$1000="MILITARES")*(UPPER(MAESTRO!$L$3:$L$1000)="CONFIRMADO")),ROWS($A$3:A171))),"")</f>
        <v/>
      </c>
      <c r="S171" s="10" t="str">
        <f ca="1">IFERROR(INDEX(MAESTRO!S:S,_xludf.AGGREGATE(15,6,ROW(MAESTRO!$B$3:$B$1000)/((MAESTRO!$B$3:$B$1000="MILITARES")*(UPPER(MAESTRO!$L$3:$L$1000)="CONFIRMADO")),ROWS($A$3:A171))),"")</f>
        <v/>
      </c>
      <c r="T171" s="10" t="str">
        <f ca="1">IFERROR(INDEX(MAESTRO!T:T,_xludf.AGGREGATE(15,6,ROW(MAESTRO!$B$3:$B$1000)/((MAESTRO!$B$3:$B$1000="MILITARES")*(UPPER(MAESTRO!$L$3:$L$1000)="CONFIRMADO")),ROWS($A$3:A171))),"")</f>
        <v/>
      </c>
      <c r="U171" s="10" t="str">
        <f ca="1">IFERROR(INDEX(MAESTRO!U:U,_xludf.AGGREGATE(15,6,ROW(MAESTRO!$B$3:$B$1000)/((MAESTRO!$B$3:$B$1000="MILITARES")*(UPPER(MAESTRO!$L$3:$L$1000)="CONFIRMADO")),ROWS($A$3:A171))),"")</f>
        <v/>
      </c>
      <c r="V171" s="10" t="str">
        <f ca="1">IFERROR(INDEX(MAESTRO!V:V,_xludf.AGGREGATE(15,6,ROW(MAESTRO!$B$3:$B$1000)/((MAESTRO!$B$3:$B$1000="MILITARES")*(UPPER(MAESTRO!$L$3:$L$1000)="CONFIRMADO")),ROWS($A$3:A171))),"")</f>
        <v/>
      </c>
      <c r="W171" s="10" t="str">
        <f ca="1">IFERROR(INDEX(MAESTRO!W:W,_xludf.AGGREGATE(15,6,ROW(MAESTRO!$B$3:$B$1000)/((MAESTRO!$B$3:$B$1000="MILITARES")*(UPPER(MAESTRO!$L$3:$L$1000)="CONFIRMADO")),ROWS($A$3:A171))),"")</f>
        <v/>
      </c>
      <c r="X171" s="10" t="str">
        <f ca="1">IFERROR(INDEX(MAESTRO!X:X,_xludf.AGGREGATE(15,6,ROW(MAESTRO!$B$3:$B$1000)/((MAESTRO!$B$3:$B$1000="MILITARES")*(UPPER(MAESTRO!$L$3:$L$1000)="CONFIRMADO")),ROWS($A$3:A171))),"")</f>
        <v/>
      </c>
    </row>
    <row r="172" spans="1:24" ht="22.05" customHeight="1">
      <c r="A172" s="15" t="str">
        <f ca="1">IFERROR(INDEX(MAESTRO!A:A,_xludf.AGGREGATE(15,6,ROW(MAESTRO!$B$3:$B$1000)/((MAESTRO!$B$3:$B$1000="MILITARES")*(UPPER(MAESTRO!$L$3:$L$1000)="CONFIRMADO")),ROWS($A$3:A172))),"")</f>
        <v/>
      </c>
      <c r="B172" s="15" t="str">
        <f ca="1">IFERROR(INDEX(MAESTRO!B:B,_xludf.AGGREGATE(15,6,ROW(MAESTRO!$B$3:$B$1000)/((MAESTRO!$B$3:$B$1000="MILITARES")*(UPPER(MAESTRO!$L$3:$L$1000)="CONFIRMADO")),ROWS($A$3:A172))),"")</f>
        <v/>
      </c>
      <c r="C172" s="15" t="str">
        <f ca="1">IFERROR(INDEX(MAESTRO!C:C,_xludf.AGGREGATE(15,6,ROW(MAESTRO!$B$3:$B$1000)/((MAESTRO!$B$3:$B$1000="MILITARES")*(UPPER(MAESTRO!$L$3:$L$1000)="CONFIRMADO")),ROWS($A$3:A172))),"")</f>
        <v/>
      </c>
      <c r="D172" s="15" t="str">
        <f ca="1">IFERROR(INDEX(MAESTRO!D:D,_xludf.AGGREGATE(15,6,ROW(MAESTRO!$B$3:$B$1000)/((MAESTRO!$B$3:$B$1000="MILITARES")*(UPPER(MAESTRO!$L$3:$L$1000)="CONFIRMADO")),ROWS($A$3:A172))),"")</f>
        <v/>
      </c>
      <c r="E172" s="15" t="str">
        <f ca="1">IFERROR(INDEX(MAESTRO!E:E,_xludf.AGGREGATE(15,6,ROW(MAESTRO!$B$3:$B$1000)/((MAESTRO!$B$3:$B$1000="MILITARES")*(UPPER(MAESTRO!$L$3:$L$1000)="CONFIRMADO")),ROWS($A$3:A172))),"")</f>
        <v/>
      </c>
      <c r="F172" s="15" t="str">
        <f ca="1">IFERROR(INDEX(MAESTRO!F:F,_xludf.AGGREGATE(15,6,ROW(MAESTRO!$B$3:$B$1000)/((MAESTRO!$B$3:$B$1000="MILITARES")*(UPPER(MAESTRO!$L$3:$L$1000)="CONFIRMADO")),ROWS($A$3:A172))),"")</f>
        <v/>
      </c>
      <c r="G172" s="15" t="str">
        <f ca="1">IFERROR(INDEX(MAESTRO!G:G,_xludf.AGGREGATE(15,6,ROW(MAESTRO!$B$3:$B$1000)/((MAESTRO!$B$3:$B$1000="MILITARES")*(UPPER(MAESTRO!$L$3:$L$1000)="CONFIRMADO")),ROWS($A$3:A172))),"")</f>
        <v/>
      </c>
      <c r="H172" s="15" t="str">
        <f ca="1">IFERROR(INDEX(MAESTRO!H:H,_xludf.AGGREGATE(15,6,ROW(MAESTRO!$B$3:$B$1000)/((MAESTRO!$B$3:$B$1000="MILITARES")*(UPPER(MAESTRO!$L$3:$L$1000)="CONFIRMADO")),ROWS($A$3:A172))),"")</f>
        <v/>
      </c>
      <c r="I172" s="15" t="str">
        <f ca="1">IFERROR(INDEX(MAESTRO!I:I,_xludf.AGGREGATE(15,6,ROW(MAESTRO!$B$3:$B$1000)/((MAESTRO!$B$3:$B$1000="MILITARES")*(UPPER(MAESTRO!$L$3:$L$1000)="CONFIRMADO")),ROWS($A$3:A172))),"")</f>
        <v/>
      </c>
      <c r="J172" s="15" t="str">
        <f ca="1">IFERROR(INDEX(MAESTRO!J:J,_xludf.AGGREGATE(15,6,ROW(MAESTRO!$B$3:$B$1000)/((MAESTRO!$B$3:$B$1000="MILITARES")*(UPPER(MAESTRO!$L$3:$L$1000)="CONFIRMADO")),ROWS($A$3:A172))),"")</f>
        <v/>
      </c>
      <c r="K172" s="15" t="str">
        <f ca="1">IFERROR(INDEX(MAESTRO!K:K,_xludf.AGGREGATE(15,6,ROW(MAESTRO!$B$3:$B$1000)/((MAESTRO!$B$3:$B$1000="MILITARES")*(UPPER(MAESTRO!$L$3:$L$1000)="CONFIRMADO")),ROWS($A$3:A172))),"")</f>
        <v/>
      </c>
      <c r="L172" s="15" t="str">
        <f ca="1">IFERROR(INDEX(MAESTRO!L:L,_xludf.AGGREGATE(15,6,ROW(MAESTRO!$B$3:$B$1000)/((MAESTRO!$B$3:$B$1000="MILITARES")*(UPPER(MAESTRO!$L$3:$L$1000)="CONFIRMADO")),ROWS($A$3:A172))),"")</f>
        <v/>
      </c>
      <c r="M172" s="15" t="str">
        <f ca="1">IFERROR(INDEX(MAESTRO!M:M,_xludf.AGGREGATE(15,6,ROW(MAESTRO!$B$3:$B$1000)/((MAESTRO!$B$3:$B$1000="MILITARES")*(UPPER(MAESTRO!$L$3:$L$1000)="CONFIRMADO")),ROWS($A$3:A172))),"")</f>
        <v/>
      </c>
      <c r="N172" s="15" t="str">
        <f ca="1">IFERROR(INDEX(MAESTRO!N:N,_xludf.AGGREGATE(15,6,ROW(MAESTRO!$B$3:$B$1000)/((MAESTRO!$B$3:$B$1000="MILITARES")*(UPPER(MAESTRO!$L$3:$L$1000)="CONFIRMADO")),ROWS($A$3:A172))),"")</f>
        <v/>
      </c>
      <c r="O172" s="15" t="str">
        <f ca="1">IFERROR(INDEX(MAESTRO!O:O,_xludf.AGGREGATE(15,6,ROW(MAESTRO!$B$3:$B$1000)/((MAESTRO!$B$3:$B$1000="MILITARES")*(UPPER(MAESTRO!$L$3:$L$1000)="CONFIRMADO")),ROWS($A$3:A172))),"")</f>
        <v/>
      </c>
      <c r="P172" s="15" t="str">
        <f ca="1">IFERROR(INDEX(MAESTRO!P:P,_xludf.AGGREGATE(15,6,ROW(MAESTRO!$B$3:$B$1000)/((MAESTRO!$B$3:$B$1000="MILITARES")*(UPPER(MAESTRO!$L$3:$L$1000)="CONFIRMADO")),ROWS($A$3:A172))),"")</f>
        <v/>
      </c>
      <c r="Q172" s="15" t="str">
        <f ca="1">IFERROR(INDEX(MAESTRO!Q:Q,_xludf.AGGREGATE(15,6,ROW(MAESTRO!$B$3:$B$1000)/((MAESTRO!$B$3:$B$1000="MILITARES")*(UPPER(MAESTRO!$L$3:$L$1000)="CONFIRMADO")),ROWS($A$3:A172))),"")</f>
        <v/>
      </c>
      <c r="R172" s="15" t="str">
        <f ca="1">IFERROR(INDEX(MAESTRO!R:R,_xludf.AGGREGATE(15,6,ROW(MAESTRO!$B$3:$B$1000)/((MAESTRO!$B$3:$B$1000="MILITARES")*(UPPER(MAESTRO!$L$3:$L$1000)="CONFIRMADO")),ROWS($A$3:A172))),"")</f>
        <v/>
      </c>
      <c r="S172" s="15" t="str">
        <f ca="1">IFERROR(INDEX(MAESTRO!S:S,_xludf.AGGREGATE(15,6,ROW(MAESTRO!$B$3:$B$1000)/((MAESTRO!$B$3:$B$1000="MILITARES")*(UPPER(MAESTRO!$L$3:$L$1000)="CONFIRMADO")),ROWS($A$3:A172))),"")</f>
        <v/>
      </c>
      <c r="T172" s="15" t="str">
        <f ca="1">IFERROR(INDEX(MAESTRO!T:T,_xludf.AGGREGATE(15,6,ROW(MAESTRO!$B$3:$B$1000)/((MAESTRO!$B$3:$B$1000="MILITARES")*(UPPER(MAESTRO!$L$3:$L$1000)="CONFIRMADO")),ROWS($A$3:A172))),"")</f>
        <v/>
      </c>
      <c r="U172" s="15" t="str">
        <f ca="1">IFERROR(INDEX(MAESTRO!U:U,_xludf.AGGREGATE(15,6,ROW(MAESTRO!$B$3:$B$1000)/((MAESTRO!$B$3:$B$1000="MILITARES")*(UPPER(MAESTRO!$L$3:$L$1000)="CONFIRMADO")),ROWS($A$3:A172))),"")</f>
        <v/>
      </c>
      <c r="V172" s="15" t="str">
        <f ca="1">IFERROR(INDEX(MAESTRO!V:V,_xludf.AGGREGATE(15,6,ROW(MAESTRO!$B$3:$B$1000)/((MAESTRO!$B$3:$B$1000="MILITARES")*(UPPER(MAESTRO!$L$3:$L$1000)="CONFIRMADO")),ROWS($A$3:A172))),"")</f>
        <v/>
      </c>
      <c r="W172" s="15" t="str">
        <f ca="1">IFERROR(INDEX(MAESTRO!W:W,_xludf.AGGREGATE(15,6,ROW(MAESTRO!$B$3:$B$1000)/((MAESTRO!$B$3:$B$1000="MILITARES")*(UPPER(MAESTRO!$L$3:$L$1000)="CONFIRMADO")),ROWS($A$3:A172))),"")</f>
        <v/>
      </c>
      <c r="X172" s="15" t="str">
        <f ca="1">IFERROR(INDEX(MAESTRO!X:X,_xludf.AGGREGATE(15,6,ROW(MAESTRO!$B$3:$B$1000)/((MAESTRO!$B$3:$B$1000="MILITARES")*(UPPER(MAESTRO!$L$3:$L$1000)="CONFIRMADO")),ROWS($A$3:A172))),"")</f>
        <v/>
      </c>
    </row>
    <row r="173" spans="1:24" ht="22.05" customHeight="1">
      <c r="A173" s="10" t="str">
        <f ca="1">IFERROR(INDEX(MAESTRO!A:A,_xludf.AGGREGATE(15,6,ROW(MAESTRO!$B$3:$B$1000)/((MAESTRO!$B$3:$B$1000="MILITARES")*(UPPER(MAESTRO!$L$3:$L$1000)="CONFIRMADO")),ROWS($A$3:A173))),"")</f>
        <v/>
      </c>
      <c r="B173" s="10" t="str">
        <f ca="1">IFERROR(INDEX(MAESTRO!B:B,_xludf.AGGREGATE(15,6,ROW(MAESTRO!$B$3:$B$1000)/((MAESTRO!$B$3:$B$1000="MILITARES")*(UPPER(MAESTRO!$L$3:$L$1000)="CONFIRMADO")),ROWS($A$3:A173))),"")</f>
        <v/>
      </c>
      <c r="C173" s="10" t="str">
        <f ca="1">IFERROR(INDEX(MAESTRO!C:C,_xludf.AGGREGATE(15,6,ROW(MAESTRO!$B$3:$B$1000)/((MAESTRO!$B$3:$B$1000="MILITARES")*(UPPER(MAESTRO!$L$3:$L$1000)="CONFIRMADO")),ROWS($A$3:A173))),"")</f>
        <v/>
      </c>
      <c r="D173" s="10" t="str">
        <f ca="1">IFERROR(INDEX(MAESTRO!D:D,_xludf.AGGREGATE(15,6,ROW(MAESTRO!$B$3:$B$1000)/((MAESTRO!$B$3:$B$1000="MILITARES")*(UPPER(MAESTRO!$L$3:$L$1000)="CONFIRMADO")),ROWS($A$3:A173))),"")</f>
        <v/>
      </c>
      <c r="E173" s="10" t="str">
        <f ca="1">IFERROR(INDEX(MAESTRO!E:E,_xludf.AGGREGATE(15,6,ROW(MAESTRO!$B$3:$B$1000)/((MAESTRO!$B$3:$B$1000="MILITARES")*(UPPER(MAESTRO!$L$3:$L$1000)="CONFIRMADO")),ROWS($A$3:A173))),"")</f>
        <v/>
      </c>
      <c r="F173" s="10" t="str">
        <f ca="1">IFERROR(INDEX(MAESTRO!F:F,_xludf.AGGREGATE(15,6,ROW(MAESTRO!$B$3:$B$1000)/((MAESTRO!$B$3:$B$1000="MILITARES")*(UPPER(MAESTRO!$L$3:$L$1000)="CONFIRMADO")),ROWS($A$3:A173))),"")</f>
        <v/>
      </c>
      <c r="G173" s="10" t="str">
        <f ca="1">IFERROR(INDEX(MAESTRO!G:G,_xludf.AGGREGATE(15,6,ROW(MAESTRO!$B$3:$B$1000)/((MAESTRO!$B$3:$B$1000="MILITARES")*(UPPER(MAESTRO!$L$3:$L$1000)="CONFIRMADO")),ROWS($A$3:A173))),"")</f>
        <v/>
      </c>
      <c r="H173" s="10" t="str">
        <f ca="1">IFERROR(INDEX(MAESTRO!H:H,_xludf.AGGREGATE(15,6,ROW(MAESTRO!$B$3:$B$1000)/((MAESTRO!$B$3:$B$1000="MILITARES")*(UPPER(MAESTRO!$L$3:$L$1000)="CONFIRMADO")),ROWS($A$3:A173))),"")</f>
        <v/>
      </c>
      <c r="I173" s="10" t="str">
        <f ca="1">IFERROR(INDEX(MAESTRO!I:I,_xludf.AGGREGATE(15,6,ROW(MAESTRO!$B$3:$B$1000)/((MAESTRO!$B$3:$B$1000="MILITARES")*(UPPER(MAESTRO!$L$3:$L$1000)="CONFIRMADO")),ROWS($A$3:A173))),"")</f>
        <v/>
      </c>
      <c r="J173" s="10" t="str">
        <f ca="1">IFERROR(INDEX(MAESTRO!J:J,_xludf.AGGREGATE(15,6,ROW(MAESTRO!$B$3:$B$1000)/((MAESTRO!$B$3:$B$1000="MILITARES")*(UPPER(MAESTRO!$L$3:$L$1000)="CONFIRMADO")),ROWS($A$3:A173))),"")</f>
        <v/>
      </c>
      <c r="K173" s="10" t="str">
        <f ca="1">IFERROR(INDEX(MAESTRO!K:K,_xludf.AGGREGATE(15,6,ROW(MAESTRO!$B$3:$B$1000)/((MAESTRO!$B$3:$B$1000="MILITARES")*(UPPER(MAESTRO!$L$3:$L$1000)="CONFIRMADO")),ROWS($A$3:A173))),"")</f>
        <v/>
      </c>
      <c r="L173" s="10" t="str">
        <f ca="1">IFERROR(INDEX(MAESTRO!L:L,_xludf.AGGREGATE(15,6,ROW(MAESTRO!$B$3:$B$1000)/((MAESTRO!$B$3:$B$1000="MILITARES")*(UPPER(MAESTRO!$L$3:$L$1000)="CONFIRMADO")),ROWS($A$3:A173))),"")</f>
        <v/>
      </c>
      <c r="M173" s="10" t="str">
        <f ca="1">IFERROR(INDEX(MAESTRO!M:M,_xludf.AGGREGATE(15,6,ROW(MAESTRO!$B$3:$B$1000)/((MAESTRO!$B$3:$B$1000="MILITARES")*(UPPER(MAESTRO!$L$3:$L$1000)="CONFIRMADO")),ROWS($A$3:A173))),"")</f>
        <v/>
      </c>
      <c r="N173" s="10" t="str">
        <f ca="1">IFERROR(INDEX(MAESTRO!N:N,_xludf.AGGREGATE(15,6,ROW(MAESTRO!$B$3:$B$1000)/((MAESTRO!$B$3:$B$1000="MILITARES")*(UPPER(MAESTRO!$L$3:$L$1000)="CONFIRMADO")),ROWS($A$3:A173))),"")</f>
        <v/>
      </c>
      <c r="O173" s="10" t="str">
        <f ca="1">IFERROR(INDEX(MAESTRO!O:O,_xludf.AGGREGATE(15,6,ROW(MAESTRO!$B$3:$B$1000)/((MAESTRO!$B$3:$B$1000="MILITARES")*(UPPER(MAESTRO!$L$3:$L$1000)="CONFIRMADO")),ROWS($A$3:A173))),"")</f>
        <v/>
      </c>
      <c r="P173" s="10" t="str">
        <f ca="1">IFERROR(INDEX(MAESTRO!P:P,_xludf.AGGREGATE(15,6,ROW(MAESTRO!$B$3:$B$1000)/((MAESTRO!$B$3:$B$1000="MILITARES")*(UPPER(MAESTRO!$L$3:$L$1000)="CONFIRMADO")),ROWS($A$3:A173))),"")</f>
        <v/>
      </c>
      <c r="Q173" s="10" t="str">
        <f ca="1">IFERROR(INDEX(MAESTRO!Q:Q,_xludf.AGGREGATE(15,6,ROW(MAESTRO!$B$3:$B$1000)/((MAESTRO!$B$3:$B$1000="MILITARES")*(UPPER(MAESTRO!$L$3:$L$1000)="CONFIRMADO")),ROWS($A$3:A173))),"")</f>
        <v/>
      </c>
      <c r="R173" s="10" t="str">
        <f ca="1">IFERROR(INDEX(MAESTRO!R:R,_xludf.AGGREGATE(15,6,ROW(MAESTRO!$B$3:$B$1000)/((MAESTRO!$B$3:$B$1000="MILITARES")*(UPPER(MAESTRO!$L$3:$L$1000)="CONFIRMADO")),ROWS($A$3:A173))),"")</f>
        <v/>
      </c>
      <c r="S173" s="10" t="str">
        <f ca="1">IFERROR(INDEX(MAESTRO!S:S,_xludf.AGGREGATE(15,6,ROW(MAESTRO!$B$3:$B$1000)/((MAESTRO!$B$3:$B$1000="MILITARES")*(UPPER(MAESTRO!$L$3:$L$1000)="CONFIRMADO")),ROWS($A$3:A173))),"")</f>
        <v/>
      </c>
      <c r="T173" s="10" t="str">
        <f ca="1">IFERROR(INDEX(MAESTRO!T:T,_xludf.AGGREGATE(15,6,ROW(MAESTRO!$B$3:$B$1000)/((MAESTRO!$B$3:$B$1000="MILITARES")*(UPPER(MAESTRO!$L$3:$L$1000)="CONFIRMADO")),ROWS($A$3:A173))),"")</f>
        <v/>
      </c>
      <c r="U173" s="10" t="str">
        <f ca="1">IFERROR(INDEX(MAESTRO!U:U,_xludf.AGGREGATE(15,6,ROW(MAESTRO!$B$3:$B$1000)/((MAESTRO!$B$3:$B$1000="MILITARES")*(UPPER(MAESTRO!$L$3:$L$1000)="CONFIRMADO")),ROWS($A$3:A173))),"")</f>
        <v/>
      </c>
      <c r="V173" s="10" t="str">
        <f ca="1">IFERROR(INDEX(MAESTRO!V:V,_xludf.AGGREGATE(15,6,ROW(MAESTRO!$B$3:$B$1000)/((MAESTRO!$B$3:$B$1000="MILITARES")*(UPPER(MAESTRO!$L$3:$L$1000)="CONFIRMADO")),ROWS($A$3:A173))),"")</f>
        <v/>
      </c>
      <c r="W173" s="10" t="str">
        <f ca="1">IFERROR(INDEX(MAESTRO!W:W,_xludf.AGGREGATE(15,6,ROW(MAESTRO!$B$3:$B$1000)/((MAESTRO!$B$3:$B$1000="MILITARES")*(UPPER(MAESTRO!$L$3:$L$1000)="CONFIRMADO")),ROWS($A$3:A173))),"")</f>
        <v/>
      </c>
      <c r="X173" s="10" t="str">
        <f ca="1">IFERROR(INDEX(MAESTRO!X:X,_xludf.AGGREGATE(15,6,ROW(MAESTRO!$B$3:$B$1000)/((MAESTRO!$B$3:$B$1000="MILITARES")*(UPPER(MAESTRO!$L$3:$L$1000)="CONFIRMADO")),ROWS($A$3:A173))),"")</f>
        <v/>
      </c>
    </row>
    <row r="174" spans="1:24" ht="22.05" customHeight="1">
      <c r="A174" s="15" t="str">
        <f ca="1">IFERROR(INDEX(MAESTRO!A:A,_xludf.AGGREGATE(15,6,ROW(MAESTRO!$B$3:$B$1000)/((MAESTRO!$B$3:$B$1000="MILITARES")*(UPPER(MAESTRO!$L$3:$L$1000)="CONFIRMADO")),ROWS($A$3:A174))),"")</f>
        <v/>
      </c>
      <c r="B174" s="15" t="str">
        <f ca="1">IFERROR(INDEX(MAESTRO!B:B,_xludf.AGGREGATE(15,6,ROW(MAESTRO!$B$3:$B$1000)/((MAESTRO!$B$3:$B$1000="MILITARES")*(UPPER(MAESTRO!$L$3:$L$1000)="CONFIRMADO")),ROWS($A$3:A174))),"")</f>
        <v/>
      </c>
      <c r="C174" s="15" t="str">
        <f ca="1">IFERROR(INDEX(MAESTRO!C:C,_xludf.AGGREGATE(15,6,ROW(MAESTRO!$B$3:$B$1000)/((MAESTRO!$B$3:$B$1000="MILITARES")*(UPPER(MAESTRO!$L$3:$L$1000)="CONFIRMADO")),ROWS($A$3:A174))),"")</f>
        <v/>
      </c>
      <c r="D174" s="15" t="str">
        <f ca="1">IFERROR(INDEX(MAESTRO!D:D,_xludf.AGGREGATE(15,6,ROW(MAESTRO!$B$3:$B$1000)/((MAESTRO!$B$3:$B$1000="MILITARES")*(UPPER(MAESTRO!$L$3:$L$1000)="CONFIRMADO")),ROWS($A$3:A174))),"")</f>
        <v/>
      </c>
      <c r="E174" s="15" t="str">
        <f ca="1">IFERROR(INDEX(MAESTRO!E:E,_xludf.AGGREGATE(15,6,ROW(MAESTRO!$B$3:$B$1000)/((MAESTRO!$B$3:$B$1000="MILITARES")*(UPPER(MAESTRO!$L$3:$L$1000)="CONFIRMADO")),ROWS($A$3:A174))),"")</f>
        <v/>
      </c>
      <c r="F174" s="15" t="str">
        <f ca="1">IFERROR(INDEX(MAESTRO!F:F,_xludf.AGGREGATE(15,6,ROW(MAESTRO!$B$3:$B$1000)/((MAESTRO!$B$3:$B$1000="MILITARES")*(UPPER(MAESTRO!$L$3:$L$1000)="CONFIRMADO")),ROWS($A$3:A174))),"")</f>
        <v/>
      </c>
      <c r="G174" s="15" t="str">
        <f ca="1">IFERROR(INDEX(MAESTRO!G:G,_xludf.AGGREGATE(15,6,ROW(MAESTRO!$B$3:$B$1000)/((MAESTRO!$B$3:$B$1000="MILITARES")*(UPPER(MAESTRO!$L$3:$L$1000)="CONFIRMADO")),ROWS($A$3:A174))),"")</f>
        <v/>
      </c>
      <c r="H174" s="15" t="str">
        <f ca="1">IFERROR(INDEX(MAESTRO!H:H,_xludf.AGGREGATE(15,6,ROW(MAESTRO!$B$3:$B$1000)/((MAESTRO!$B$3:$B$1000="MILITARES")*(UPPER(MAESTRO!$L$3:$L$1000)="CONFIRMADO")),ROWS($A$3:A174))),"")</f>
        <v/>
      </c>
      <c r="I174" s="15" t="str">
        <f ca="1">IFERROR(INDEX(MAESTRO!I:I,_xludf.AGGREGATE(15,6,ROW(MAESTRO!$B$3:$B$1000)/((MAESTRO!$B$3:$B$1000="MILITARES")*(UPPER(MAESTRO!$L$3:$L$1000)="CONFIRMADO")),ROWS($A$3:A174))),"")</f>
        <v/>
      </c>
      <c r="J174" s="15" t="str">
        <f ca="1">IFERROR(INDEX(MAESTRO!J:J,_xludf.AGGREGATE(15,6,ROW(MAESTRO!$B$3:$B$1000)/((MAESTRO!$B$3:$B$1000="MILITARES")*(UPPER(MAESTRO!$L$3:$L$1000)="CONFIRMADO")),ROWS($A$3:A174))),"")</f>
        <v/>
      </c>
      <c r="K174" s="15" t="str">
        <f ca="1">IFERROR(INDEX(MAESTRO!K:K,_xludf.AGGREGATE(15,6,ROW(MAESTRO!$B$3:$B$1000)/((MAESTRO!$B$3:$B$1000="MILITARES")*(UPPER(MAESTRO!$L$3:$L$1000)="CONFIRMADO")),ROWS($A$3:A174))),"")</f>
        <v/>
      </c>
      <c r="L174" s="15" t="str">
        <f ca="1">IFERROR(INDEX(MAESTRO!L:L,_xludf.AGGREGATE(15,6,ROW(MAESTRO!$B$3:$B$1000)/((MAESTRO!$B$3:$B$1000="MILITARES")*(UPPER(MAESTRO!$L$3:$L$1000)="CONFIRMADO")),ROWS($A$3:A174))),"")</f>
        <v/>
      </c>
      <c r="M174" s="15" t="str">
        <f ca="1">IFERROR(INDEX(MAESTRO!M:M,_xludf.AGGREGATE(15,6,ROW(MAESTRO!$B$3:$B$1000)/((MAESTRO!$B$3:$B$1000="MILITARES")*(UPPER(MAESTRO!$L$3:$L$1000)="CONFIRMADO")),ROWS($A$3:A174))),"")</f>
        <v/>
      </c>
      <c r="N174" s="15" t="str">
        <f ca="1">IFERROR(INDEX(MAESTRO!N:N,_xludf.AGGREGATE(15,6,ROW(MAESTRO!$B$3:$B$1000)/((MAESTRO!$B$3:$B$1000="MILITARES")*(UPPER(MAESTRO!$L$3:$L$1000)="CONFIRMADO")),ROWS($A$3:A174))),"")</f>
        <v/>
      </c>
      <c r="O174" s="15" t="str">
        <f ca="1">IFERROR(INDEX(MAESTRO!O:O,_xludf.AGGREGATE(15,6,ROW(MAESTRO!$B$3:$B$1000)/((MAESTRO!$B$3:$B$1000="MILITARES")*(UPPER(MAESTRO!$L$3:$L$1000)="CONFIRMADO")),ROWS($A$3:A174))),"")</f>
        <v/>
      </c>
      <c r="P174" s="15" t="str">
        <f ca="1">IFERROR(INDEX(MAESTRO!P:P,_xludf.AGGREGATE(15,6,ROW(MAESTRO!$B$3:$B$1000)/((MAESTRO!$B$3:$B$1000="MILITARES")*(UPPER(MAESTRO!$L$3:$L$1000)="CONFIRMADO")),ROWS($A$3:A174))),"")</f>
        <v/>
      </c>
      <c r="Q174" s="15" t="str">
        <f ca="1">IFERROR(INDEX(MAESTRO!Q:Q,_xludf.AGGREGATE(15,6,ROW(MAESTRO!$B$3:$B$1000)/((MAESTRO!$B$3:$B$1000="MILITARES")*(UPPER(MAESTRO!$L$3:$L$1000)="CONFIRMADO")),ROWS($A$3:A174))),"")</f>
        <v/>
      </c>
      <c r="R174" s="15" t="str">
        <f ca="1">IFERROR(INDEX(MAESTRO!R:R,_xludf.AGGREGATE(15,6,ROW(MAESTRO!$B$3:$B$1000)/((MAESTRO!$B$3:$B$1000="MILITARES")*(UPPER(MAESTRO!$L$3:$L$1000)="CONFIRMADO")),ROWS($A$3:A174))),"")</f>
        <v/>
      </c>
      <c r="S174" s="15" t="str">
        <f ca="1">IFERROR(INDEX(MAESTRO!S:S,_xludf.AGGREGATE(15,6,ROW(MAESTRO!$B$3:$B$1000)/((MAESTRO!$B$3:$B$1000="MILITARES")*(UPPER(MAESTRO!$L$3:$L$1000)="CONFIRMADO")),ROWS($A$3:A174))),"")</f>
        <v/>
      </c>
      <c r="T174" s="15" t="str">
        <f ca="1">IFERROR(INDEX(MAESTRO!T:T,_xludf.AGGREGATE(15,6,ROW(MAESTRO!$B$3:$B$1000)/((MAESTRO!$B$3:$B$1000="MILITARES")*(UPPER(MAESTRO!$L$3:$L$1000)="CONFIRMADO")),ROWS($A$3:A174))),"")</f>
        <v/>
      </c>
      <c r="U174" s="15" t="str">
        <f ca="1">IFERROR(INDEX(MAESTRO!U:U,_xludf.AGGREGATE(15,6,ROW(MAESTRO!$B$3:$B$1000)/((MAESTRO!$B$3:$B$1000="MILITARES")*(UPPER(MAESTRO!$L$3:$L$1000)="CONFIRMADO")),ROWS($A$3:A174))),"")</f>
        <v/>
      </c>
      <c r="V174" s="15" t="str">
        <f ca="1">IFERROR(INDEX(MAESTRO!V:V,_xludf.AGGREGATE(15,6,ROW(MAESTRO!$B$3:$B$1000)/((MAESTRO!$B$3:$B$1000="MILITARES")*(UPPER(MAESTRO!$L$3:$L$1000)="CONFIRMADO")),ROWS($A$3:A174))),"")</f>
        <v/>
      </c>
      <c r="W174" s="15" t="str">
        <f ca="1">IFERROR(INDEX(MAESTRO!W:W,_xludf.AGGREGATE(15,6,ROW(MAESTRO!$B$3:$B$1000)/((MAESTRO!$B$3:$B$1000="MILITARES")*(UPPER(MAESTRO!$L$3:$L$1000)="CONFIRMADO")),ROWS($A$3:A174))),"")</f>
        <v/>
      </c>
      <c r="X174" s="15" t="str">
        <f ca="1">IFERROR(INDEX(MAESTRO!X:X,_xludf.AGGREGATE(15,6,ROW(MAESTRO!$B$3:$B$1000)/((MAESTRO!$B$3:$B$1000="MILITARES")*(UPPER(MAESTRO!$L$3:$L$1000)="CONFIRMADO")),ROWS($A$3:A174))),"")</f>
        <v/>
      </c>
    </row>
    <row r="175" spans="1:24" ht="22.05" customHeight="1">
      <c r="A175" s="10" t="str">
        <f ca="1">IFERROR(INDEX(MAESTRO!A:A,_xludf.AGGREGATE(15,6,ROW(MAESTRO!$B$3:$B$1000)/((MAESTRO!$B$3:$B$1000="MILITARES")*(UPPER(MAESTRO!$L$3:$L$1000)="CONFIRMADO")),ROWS($A$3:A175))),"")</f>
        <v/>
      </c>
      <c r="B175" s="10" t="str">
        <f ca="1">IFERROR(INDEX(MAESTRO!B:B,_xludf.AGGREGATE(15,6,ROW(MAESTRO!$B$3:$B$1000)/((MAESTRO!$B$3:$B$1000="MILITARES")*(UPPER(MAESTRO!$L$3:$L$1000)="CONFIRMADO")),ROWS($A$3:A175))),"")</f>
        <v/>
      </c>
      <c r="C175" s="10" t="str">
        <f ca="1">IFERROR(INDEX(MAESTRO!C:C,_xludf.AGGREGATE(15,6,ROW(MAESTRO!$B$3:$B$1000)/((MAESTRO!$B$3:$B$1000="MILITARES")*(UPPER(MAESTRO!$L$3:$L$1000)="CONFIRMADO")),ROWS($A$3:A175))),"")</f>
        <v/>
      </c>
      <c r="D175" s="10" t="str">
        <f ca="1">IFERROR(INDEX(MAESTRO!D:D,_xludf.AGGREGATE(15,6,ROW(MAESTRO!$B$3:$B$1000)/((MAESTRO!$B$3:$B$1000="MILITARES")*(UPPER(MAESTRO!$L$3:$L$1000)="CONFIRMADO")),ROWS($A$3:A175))),"")</f>
        <v/>
      </c>
      <c r="E175" s="10" t="str">
        <f ca="1">IFERROR(INDEX(MAESTRO!E:E,_xludf.AGGREGATE(15,6,ROW(MAESTRO!$B$3:$B$1000)/((MAESTRO!$B$3:$B$1000="MILITARES")*(UPPER(MAESTRO!$L$3:$L$1000)="CONFIRMADO")),ROWS($A$3:A175))),"")</f>
        <v/>
      </c>
      <c r="F175" s="10" t="str">
        <f ca="1">IFERROR(INDEX(MAESTRO!F:F,_xludf.AGGREGATE(15,6,ROW(MAESTRO!$B$3:$B$1000)/((MAESTRO!$B$3:$B$1000="MILITARES")*(UPPER(MAESTRO!$L$3:$L$1000)="CONFIRMADO")),ROWS($A$3:A175))),"")</f>
        <v/>
      </c>
      <c r="G175" s="10" t="str">
        <f ca="1">IFERROR(INDEX(MAESTRO!G:G,_xludf.AGGREGATE(15,6,ROW(MAESTRO!$B$3:$B$1000)/((MAESTRO!$B$3:$B$1000="MILITARES")*(UPPER(MAESTRO!$L$3:$L$1000)="CONFIRMADO")),ROWS($A$3:A175))),"")</f>
        <v/>
      </c>
      <c r="H175" s="10" t="str">
        <f ca="1">IFERROR(INDEX(MAESTRO!H:H,_xludf.AGGREGATE(15,6,ROW(MAESTRO!$B$3:$B$1000)/((MAESTRO!$B$3:$B$1000="MILITARES")*(UPPER(MAESTRO!$L$3:$L$1000)="CONFIRMADO")),ROWS($A$3:A175))),"")</f>
        <v/>
      </c>
      <c r="I175" s="10" t="str">
        <f ca="1">IFERROR(INDEX(MAESTRO!I:I,_xludf.AGGREGATE(15,6,ROW(MAESTRO!$B$3:$B$1000)/((MAESTRO!$B$3:$B$1000="MILITARES")*(UPPER(MAESTRO!$L$3:$L$1000)="CONFIRMADO")),ROWS($A$3:A175))),"")</f>
        <v/>
      </c>
      <c r="J175" s="10" t="str">
        <f ca="1">IFERROR(INDEX(MAESTRO!J:J,_xludf.AGGREGATE(15,6,ROW(MAESTRO!$B$3:$B$1000)/((MAESTRO!$B$3:$B$1000="MILITARES")*(UPPER(MAESTRO!$L$3:$L$1000)="CONFIRMADO")),ROWS($A$3:A175))),"")</f>
        <v/>
      </c>
      <c r="K175" s="10" t="str">
        <f ca="1">IFERROR(INDEX(MAESTRO!K:K,_xludf.AGGREGATE(15,6,ROW(MAESTRO!$B$3:$B$1000)/((MAESTRO!$B$3:$B$1000="MILITARES")*(UPPER(MAESTRO!$L$3:$L$1000)="CONFIRMADO")),ROWS($A$3:A175))),"")</f>
        <v/>
      </c>
      <c r="L175" s="10" t="str">
        <f ca="1">IFERROR(INDEX(MAESTRO!L:L,_xludf.AGGREGATE(15,6,ROW(MAESTRO!$B$3:$B$1000)/((MAESTRO!$B$3:$B$1000="MILITARES")*(UPPER(MAESTRO!$L$3:$L$1000)="CONFIRMADO")),ROWS($A$3:A175))),"")</f>
        <v/>
      </c>
      <c r="M175" s="10" t="str">
        <f ca="1">IFERROR(INDEX(MAESTRO!M:M,_xludf.AGGREGATE(15,6,ROW(MAESTRO!$B$3:$B$1000)/((MAESTRO!$B$3:$B$1000="MILITARES")*(UPPER(MAESTRO!$L$3:$L$1000)="CONFIRMADO")),ROWS($A$3:A175))),"")</f>
        <v/>
      </c>
      <c r="N175" s="10" t="str">
        <f ca="1">IFERROR(INDEX(MAESTRO!N:N,_xludf.AGGREGATE(15,6,ROW(MAESTRO!$B$3:$B$1000)/((MAESTRO!$B$3:$B$1000="MILITARES")*(UPPER(MAESTRO!$L$3:$L$1000)="CONFIRMADO")),ROWS($A$3:A175))),"")</f>
        <v/>
      </c>
      <c r="O175" s="10" t="str">
        <f ca="1">IFERROR(INDEX(MAESTRO!O:O,_xludf.AGGREGATE(15,6,ROW(MAESTRO!$B$3:$B$1000)/((MAESTRO!$B$3:$B$1000="MILITARES")*(UPPER(MAESTRO!$L$3:$L$1000)="CONFIRMADO")),ROWS($A$3:A175))),"")</f>
        <v/>
      </c>
      <c r="P175" s="10" t="str">
        <f ca="1">IFERROR(INDEX(MAESTRO!P:P,_xludf.AGGREGATE(15,6,ROW(MAESTRO!$B$3:$B$1000)/((MAESTRO!$B$3:$B$1000="MILITARES")*(UPPER(MAESTRO!$L$3:$L$1000)="CONFIRMADO")),ROWS($A$3:A175))),"")</f>
        <v/>
      </c>
      <c r="Q175" s="10" t="str">
        <f ca="1">IFERROR(INDEX(MAESTRO!Q:Q,_xludf.AGGREGATE(15,6,ROW(MAESTRO!$B$3:$B$1000)/((MAESTRO!$B$3:$B$1000="MILITARES")*(UPPER(MAESTRO!$L$3:$L$1000)="CONFIRMADO")),ROWS($A$3:A175))),"")</f>
        <v/>
      </c>
      <c r="R175" s="10" t="str">
        <f ca="1">IFERROR(INDEX(MAESTRO!R:R,_xludf.AGGREGATE(15,6,ROW(MAESTRO!$B$3:$B$1000)/((MAESTRO!$B$3:$B$1000="MILITARES")*(UPPER(MAESTRO!$L$3:$L$1000)="CONFIRMADO")),ROWS($A$3:A175))),"")</f>
        <v/>
      </c>
      <c r="S175" s="10" t="str">
        <f ca="1">IFERROR(INDEX(MAESTRO!S:S,_xludf.AGGREGATE(15,6,ROW(MAESTRO!$B$3:$B$1000)/((MAESTRO!$B$3:$B$1000="MILITARES")*(UPPER(MAESTRO!$L$3:$L$1000)="CONFIRMADO")),ROWS($A$3:A175))),"")</f>
        <v/>
      </c>
      <c r="T175" s="10" t="str">
        <f ca="1">IFERROR(INDEX(MAESTRO!T:T,_xludf.AGGREGATE(15,6,ROW(MAESTRO!$B$3:$B$1000)/((MAESTRO!$B$3:$B$1000="MILITARES")*(UPPER(MAESTRO!$L$3:$L$1000)="CONFIRMADO")),ROWS($A$3:A175))),"")</f>
        <v/>
      </c>
      <c r="U175" s="10" t="str">
        <f ca="1">IFERROR(INDEX(MAESTRO!U:U,_xludf.AGGREGATE(15,6,ROW(MAESTRO!$B$3:$B$1000)/((MAESTRO!$B$3:$B$1000="MILITARES")*(UPPER(MAESTRO!$L$3:$L$1000)="CONFIRMADO")),ROWS($A$3:A175))),"")</f>
        <v/>
      </c>
      <c r="V175" s="10" t="str">
        <f ca="1">IFERROR(INDEX(MAESTRO!V:V,_xludf.AGGREGATE(15,6,ROW(MAESTRO!$B$3:$B$1000)/((MAESTRO!$B$3:$B$1000="MILITARES")*(UPPER(MAESTRO!$L$3:$L$1000)="CONFIRMADO")),ROWS($A$3:A175))),"")</f>
        <v/>
      </c>
      <c r="W175" s="10" t="str">
        <f ca="1">IFERROR(INDEX(MAESTRO!W:W,_xludf.AGGREGATE(15,6,ROW(MAESTRO!$B$3:$B$1000)/((MAESTRO!$B$3:$B$1000="MILITARES")*(UPPER(MAESTRO!$L$3:$L$1000)="CONFIRMADO")),ROWS($A$3:A175))),"")</f>
        <v/>
      </c>
      <c r="X175" s="10" t="str">
        <f ca="1">IFERROR(INDEX(MAESTRO!X:X,_xludf.AGGREGATE(15,6,ROW(MAESTRO!$B$3:$B$1000)/((MAESTRO!$B$3:$B$1000="MILITARES")*(UPPER(MAESTRO!$L$3:$L$1000)="CONFIRMADO")),ROWS($A$3:A175))),"")</f>
        <v/>
      </c>
    </row>
    <row r="176" spans="1:24" ht="22.05" customHeight="1">
      <c r="A176" s="15" t="str">
        <f ca="1">IFERROR(INDEX(MAESTRO!A:A,_xludf.AGGREGATE(15,6,ROW(MAESTRO!$B$3:$B$1000)/((MAESTRO!$B$3:$B$1000="MILITARES")*(UPPER(MAESTRO!$L$3:$L$1000)="CONFIRMADO")),ROWS($A$3:A176))),"")</f>
        <v/>
      </c>
      <c r="B176" s="15" t="str">
        <f ca="1">IFERROR(INDEX(MAESTRO!B:B,_xludf.AGGREGATE(15,6,ROW(MAESTRO!$B$3:$B$1000)/((MAESTRO!$B$3:$B$1000="MILITARES")*(UPPER(MAESTRO!$L$3:$L$1000)="CONFIRMADO")),ROWS($A$3:A176))),"")</f>
        <v/>
      </c>
      <c r="C176" s="15" t="str">
        <f ca="1">IFERROR(INDEX(MAESTRO!C:C,_xludf.AGGREGATE(15,6,ROW(MAESTRO!$B$3:$B$1000)/((MAESTRO!$B$3:$B$1000="MILITARES")*(UPPER(MAESTRO!$L$3:$L$1000)="CONFIRMADO")),ROWS($A$3:A176))),"")</f>
        <v/>
      </c>
      <c r="D176" s="15" t="str">
        <f ca="1">IFERROR(INDEX(MAESTRO!D:D,_xludf.AGGREGATE(15,6,ROW(MAESTRO!$B$3:$B$1000)/((MAESTRO!$B$3:$B$1000="MILITARES")*(UPPER(MAESTRO!$L$3:$L$1000)="CONFIRMADO")),ROWS($A$3:A176))),"")</f>
        <v/>
      </c>
      <c r="E176" s="15" t="str">
        <f ca="1">IFERROR(INDEX(MAESTRO!E:E,_xludf.AGGREGATE(15,6,ROW(MAESTRO!$B$3:$B$1000)/((MAESTRO!$B$3:$B$1000="MILITARES")*(UPPER(MAESTRO!$L$3:$L$1000)="CONFIRMADO")),ROWS($A$3:A176))),"")</f>
        <v/>
      </c>
      <c r="F176" s="15" t="str">
        <f ca="1">IFERROR(INDEX(MAESTRO!F:F,_xludf.AGGREGATE(15,6,ROW(MAESTRO!$B$3:$B$1000)/((MAESTRO!$B$3:$B$1000="MILITARES")*(UPPER(MAESTRO!$L$3:$L$1000)="CONFIRMADO")),ROWS($A$3:A176))),"")</f>
        <v/>
      </c>
      <c r="G176" s="15" t="str">
        <f ca="1">IFERROR(INDEX(MAESTRO!G:G,_xludf.AGGREGATE(15,6,ROW(MAESTRO!$B$3:$B$1000)/((MAESTRO!$B$3:$B$1000="MILITARES")*(UPPER(MAESTRO!$L$3:$L$1000)="CONFIRMADO")),ROWS($A$3:A176))),"")</f>
        <v/>
      </c>
      <c r="H176" s="15" t="str">
        <f ca="1">IFERROR(INDEX(MAESTRO!H:H,_xludf.AGGREGATE(15,6,ROW(MAESTRO!$B$3:$B$1000)/((MAESTRO!$B$3:$B$1000="MILITARES")*(UPPER(MAESTRO!$L$3:$L$1000)="CONFIRMADO")),ROWS($A$3:A176))),"")</f>
        <v/>
      </c>
      <c r="I176" s="15" t="str">
        <f ca="1">IFERROR(INDEX(MAESTRO!I:I,_xludf.AGGREGATE(15,6,ROW(MAESTRO!$B$3:$B$1000)/((MAESTRO!$B$3:$B$1000="MILITARES")*(UPPER(MAESTRO!$L$3:$L$1000)="CONFIRMADO")),ROWS($A$3:A176))),"")</f>
        <v/>
      </c>
      <c r="J176" s="15" t="str">
        <f ca="1">IFERROR(INDEX(MAESTRO!J:J,_xludf.AGGREGATE(15,6,ROW(MAESTRO!$B$3:$B$1000)/((MAESTRO!$B$3:$B$1000="MILITARES")*(UPPER(MAESTRO!$L$3:$L$1000)="CONFIRMADO")),ROWS($A$3:A176))),"")</f>
        <v/>
      </c>
      <c r="K176" s="15" t="str">
        <f ca="1">IFERROR(INDEX(MAESTRO!K:K,_xludf.AGGREGATE(15,6,ROW(MAESTRO!$B$3:$B$1000)/((MAESTRO!$B$3:$B$1000="MILITARES")*(UPPER(MAESTRO!$L$3:$L$1000)="CONFIRMADO")),ROWS($A$3:A176))),"")</f>
        <v/>
      </c>
      <c r="L176" s="15" t="str">
        <f ca="1">IFERROR(INDEX(MAESTRO!L:L,_xludf.AGGREGATE(15,6,ROW(MAESTRO!$B$3:$B$1000)/((MAESTRO!$B$3:$B$1000="MILITARES")*(UPPER(MAESTRO!$L$3:$L$1000)="CONFIRMADO")),ROWS($A$3:A176))),"")</f>
        <v/>
      </c>
      <c r="M176" s="15" t="str">
        <f ca="1">IFERROR(INDEX(MAESTRO!M:M,_xludf.AGGREGATE(15,6,ROW(MAESTRO!$B$3:$B$1000)/((MAESTRO!$B$3:$B$1000="MILITARES")*(UPPER(MAESTRO!$L$3:$L$1000)="CONFIRMADO")),ROWS($A$3:A176))),"")</f>
        <v/>
      </c>
      <c r="N176" s="15" t="str">
        <f ca="1">IFERROR(INDEX(MAESTRO!N:N,_xludf.AGGREGATE(15,6,ROW(MAESTRO!$B$3:$B$1000)/((MAESTRO!$B$3:$B$1000="MILITARES")*(UPPER(MAESTRO!$L$3:$L$1000)="CONFIRMADO")),ROWS($A$3:A176))),"")</f>
        <v/>
      </c>
      <c r="O176" s="15" t="str">
        <f ca="1">IFERROR(INDEX(MAESTRO!O:O,_xludf.AGGREGATE(15,6,ROW(MAESTRO!$B$3:$B$1000)/((MAESTRO!$B$3:$B$1000="MILITARES")*(UPPER(MAESTRO!$L$3:$L$1000)="CONFIRMADO")),ROWS($A$3:A176))),"")</f>
        <v/>
      </c>
      <c r="P176" s="15" t="str">
        <f ca="1">IFERROR(INDEX(MAESTRO!P:P,_xludf.AGGREGATE(15,6,ROW(MAESTRO!$B$3:$B$1000)/((MAESTRO!$B$3:$B$1000="MILITARES")*(UPPER(MAESTRO!$L$3:$L$1000)="CONFIRMADO")),ROWS($A$3:A176))),"")</f>
        <v/>
      </c>
      <c r="Q176" s="15" t="str">
        <f ca="1">IFERROR(INDEX(MAESTRO!Q:Q,_xludf.AGGREGATE(15,6,ROW(MAESTRO!$B$3:$B$1000)/((MAESTRO!$B$3:$B$1000="MILITARES")*(UPPER(MAESTRO!$L$3:$L$1000)="CONFIRMADO")),ROWS($A$3:A176))),"")</f>
        <v/>
      </c>
      <c r="R176" s="15" t="str">
        <f ca="1">IFERROR(INDEX(MAESTRO!R:R,_xludf.AGGREGATE(15,6,ROW(MAESTRO!$B$3:$B$1000)/((MAESTRO!$B$3:$B$1000="MILITARES")*(UPPER(MAESTRO!$L$3:$L$1000)="CONFIRMADO")),ROWS($A$3:A176))),"")</f>
        <v/>
      </c>
      <c r="S176" s="15" t="str">
        <f ca="1">IFERROR(INDEX(MAESTRO!S:S,_xludf.AGGREGATE(15,6,ROW(MAESTRO!$B$3:$B$1000)/((MAESTRO!$B$3:$B$1000="MILITARES")*(UPPER(MAESTRO!$L$3:$L$1000)="CONFIRMADO")),ROWS($A$3:A176))),"")</f>
        <v/>
      </c>
      <c r="T176" s="15" t="str">
        <f ca="1">IFERROR(INDEX(MAESTRO!T:T,_xludf.AGGREGATE(15,6,ROW(MAESTRO!$B$3:$B$1000)/((MAESTRO!$B$3:$B$1000="MILITARES")*(UPPER(MAESTRO!$L$3:$L$1000)="CONFIRMADO")),ROWS($A$3:A176))),"")</f>
        <v/>
      </c>
      <c r="U176" s="15" t="str">
        <f ca="1">IFERROR(INDEX(MAESTRO!U:U,_xludf.AGGREGATE(15,6,ROW(MAESTRO!$B$3:$B$1000)/((MAESTRO!$B$3:$B$1000="MILITARES")*(UPPER(MAESTRO!$L$3:$L$1000)="CONFIRMADO")),ROWS($A$3:A176))),"")</f>
        <v/>
      </c>
      <c r="V176" s="15" t="str">
        <f ca="1">IFERROR(INDEX(MAESTRO!V:V,_xludf.AGGREGATE(15,6,ROW(MAESTRO!$B$3:$B$1000)/((MAESTRO!$B$3:$B$1000="MILITARES")*(UPPER(MAESTRO!$L$3:$L$1000)="CONFIRMADO")),ROWS($A$3:A176))),"")</f>
        <v/>
      </c>
      <c r="W176" s="15" t="str">
        <f ca="1">IFERROR(INDEX(MAESTRO!W:W,_xludf.AGGREGATE(15,6,ROW(MAESTRO!$B$3:$B$1000)/((MAESTRO!$B$3:$B$1000="MILITARES")*(UPPER(MAESTRO!$L$3:$L$1000)="CONFIRMADO")),ROWS($A$3:A176))),"")</f>
        <v/>
      </c>
      <c r="X176" s="15" t="str">
        <f ca="1">IFERROR(INDEX(MAESTRO!X:X,_xludf.AGGREGATE(15,6,ROW(MAESTRO!$B$3:$B$1000)/((MAESTRO!$B$3:$B$1000="MILITARES")*(UPPER(MAESTRO!$L$3:$L$1000)="CONFIRMADO")),ROWS($A$3:A176))),"")</f>
        <v/>
      </c>
    </row>
    <row r="177" spans="1:24" ht="22.05" customHeight="1">
      <c r="A177" s="10" t="str">
        <f ca="1">IFERROR(INDEX(MAESTRO!A:A,_xludf.AGGREGATE(15,6,ROW(MAESTRO!$B$3:$B$1000)/((MAESTRO!$B$3:$B$1000="MILITARES")*(UPPER(MAESTRO!$L$3:$L$1000)="CONFIRMADO")),ROWS($A$3:A177))),"")</f>
        <v/>
      </c>
      <c r="B177" s="10" t="str">
        <f ca="1">IFERROR(INDEX(MAESTRO!B:B,_xludf.AGGREGATE(15,6,ROW(MAESTRO!$B$3:$B$1000)/((MAESTRO!$B$3:$B$1000="MILITARES")*(UPPER(MAESTRO!$L$3:$L$1000)="CONFIRMADO")),ROWS($A$3:A177))),"")</f>
        <v/>
      </c>
      <c r="C177" s="10" t="str">
        <f ca="1">IFERROR(INDEX(MAESTRO!C:C,_xludf.AGGREGATE(15,6,ROW(MAESTRO!$B$3:$B$1000)/((MAESTRO!$B$3:$B$1000="MILITARES")*(UPPER(MAESTRO!$L$3:$L$1000)="CONFIRMADO")),ROWS($A$3:A177))),"")</f>
        <v/>
      </c>
      <c r="D177" s="10" t="str">
        <f ca="1">IFERROR(INDEX(MAESTRO!D:D,_xludf.AGGREGATE(15,6,ROW(MAESTRO!$B$3:$B$1000)/((MAESTRO!$B$3:$B$1000="MILITARES")*(UPPER(MAESTRO!$L$3:$L$1000)="CONFIRMADO")),ROWS($A$3:A177))),"")</f>
        <v/>
      </c>
      <c r="E177" s="10" t="str">
        <f ca="1">IFERROR(INDEX(MAESTRO!E:E,_xludf.AGGREGATE(15,6,ROW(MAESTRO!$B$3:$B$1000)/((MAESTRO!$B$3:$B$1000="MILITARES")*(UPPER(MAESTRO!$L$3:$L$1000)="CONFIRMADO")),ROWS($A$3:A177))),"")</f>
        <v/>
      </c>
      <c r="F177" s="10" t="str">
        <f ca="1">IFERROR(INDEX(MAESTRO!F:F,_xludf.AGGREGATE(15,6,ROW(MAESTRO!$B$3:$B$1000)/((MAESTRO!$B$3:$B$1000="MILITARES")*(UPPER(MAESTRO!$L$3:$L$1000)="CONFIRMADO")),ROWS($A$3:A177))),"")</f>
        <v/>
      </c>
      <c r="G177" s="10" t="str">
        <f ca="1">IFERROR(INDEX(MAESTRO!G:G,_xludf.AGGREGATE(15,6,ROW(MAESTRO!$B$3:$B$1000)/((MAESTRO!$B$3:$B$1000="MILITARES")*(UPPER(MAESTRO!$L$3:$L$1000)="CONFIRMADO")),ROWS($A$3:A177))),"")</f>
        <v/>
      </c>
      <c r="H177" s="10" t="str">
        <f ca="1">IFERROR(INDEX(MAESTRO!H:H,_xludf.AGGREGATE(15,6,ROW(MAESTRO!$B$3:$B$1000)/((MAESTRO!$B$3:$B$1000="MILITARES")*(UPPER(MAESTRO!$L$3:$L$1000)="CONFIRMADO")),ROWS($A$3:A177))),"")</f>
        <v/>
      </c>
      <c r="I177" s="10" t="str">
        <f ca="1">IFERROR(INDEX(MAESTRO!I:I,_xludf.AGGREGATE(15,6,ROW(MAESTRO!$B$3:$B$1000)/((MAESTRO!$B$3:$B$1000="MILITARES")*(UPPER(MAESTRO!$L$3:$L$1000)="CONFIRMADO")),ROWS($A$3:A177))),"")</f>
        <v/>
      </c>
      <c r="J177" s="10" t="str">
        <f ca="1">IFERROR(INDEX(MAESTRO!J:J,_xludf.AGGREGATE(15,6,ROW(MAESTRO!$B$3:$B$1000)/((MAESTRO!$B$3:$B$1000="MILITARES")*(UPPER(MAESTRO!$L$3:$L$1000)="CONFIRMADO")),ROWS($A$3:A177))),"")</f>
        <v/>
      </c>
      <c r="K177" s="10" t="str">
        <f ca="1">IFERROR(INDEX(MAESTRO!K:K,_xludf.AGGREGATE(15,6,ROW(MAESTRO!$B$3:$B$1000)/((MAESTRO!$B$3:$B$1000="MILITARES")*(UPPER(MAESTRO!$L$3:$L$1000)="CONFIRMADO")),ROWS($A$3:A177))),"")</f>
        <v/>
      </c>
      <c r="L177" s="10" t="str">
        <f ca="1">IFERROR(INDEX(MAESTRO!L:L,_xludf.AGGREGATE(15,6,ROW(MAESTRO!$B$3:$B$1000)/((MAESTRO!$B$3:$B$1000="MILITARES")*(UPPER(MAESTRO!$L$3:$L$1000)="CONFIRMADO")),ROWS($A$3:A177))),"")</f>
        <v/>
      </c>
      <c r="M177" s="10" t="str">
        <f ca="1">IFERROR(INDEX(MAESTRO!M:M,_xludf.AGGREGATE(15,6,ROW(MAESTRO!$B$3:$B$1000)/((MAESTRO!$B$3:$B$1000="MILITARES")*(UPPER(MAESTRO!$L$3:$L$1000)="CONFIRMADO")),ROWS($A$3:A177))),"")</f>
        <v/>
      </c>
      <c r="N177" s="10" t="str">
        <f ca="1">IFERROR(INDEX(MAESTRO!N:N,_xludf.AGGREGATE(15,6,ROW(MAESTRO!$B$3:$B$1000)/((MAESTRO!$B$3:$B$1000="MILITARES")*(UPPER(MAESTRO!$L$3:$L$1000)="CONFIRMADO")),ROWS($A$3:A177))),"")</f>
        <v/>
      </c>
      <c r="O177" s="10" t="str">
        <f ca="1">IFERROR(INDEX(MAESTRO!O:O,_xludf.AGGREGATE(15,6,ROW(MAESTRO!$B$3:$B$1000)/((MAESTRO!$B$3:$B$1000="MILITARES")*(UPPER(MAESTRO!$L$3:$L$1000)="CONFIRMADO")),ROWS($A$3:A177))),"")</f>
        <v/>
      </c>
      <c r="P177" s="10" t="str">
        <f ca="1">IFERROR(INDEX(MAESTRO!P:P,_xludf.AGGREGATE(15,6,ROW(MAESTRO!$B$3:$B$1000)/((MAESTRO!$B$3:$B$1000="MILITARES")*(UPPER(MAESTRO!$L$3:$L$1000)="CONFIRMADO")),ROWS($A$3:A177))),"")</f>
        <v/>
      </c>
      <c r="Q177" s="10" t="str">
        <f ca="1">IFERROR(INDEX(MAESTRO!Q:Q,_xludf.AGGREGATE(15,6,ROW(MAESTRO!$B$3:$B$1000)/((MAESTRO!$B$3:$B$1000="MILITARES")*(UPPER(MAESTRO!$L$3:$L$1000)="CONFIRMADO")),ROWS($A$3:A177))),"")</f>
        <v/>
      </c>
      <c r="R177" s="10" t="str">
        <f ca="1">IFERROR(INDEX(MAESTRO!R:R,_xludf.AGGREGATE(15,6,ROW(MAESTRO!$B$3:$B$1000)/((MAESTRO!$B$3:$B$1000="MILITARES")*(UPPER(MAESTRO!$L$3:$L$1000)="CONFIRMADO")),ROWS($A$3:A177))),"")</f>
        <v/>
      </c>
      <c r="S177" s="10" t="str">
        <f ca="1">IFERROR(INDEX(MAESTRO!S:S,_xludf.AGGREGATE(15,6,ROW(MAESTRO!$B$3:$B$1000)/((MAESTRO!$B$3:$B$1000="MILITARES")*(UPPER(MAESTRO!$L$3:$L$1000)="CONFIRMADO")),ROWS($A$3:A177))),"")</f>
        <v/>
      </c>
      <c r="T177" s="10" t="str">
        <f ca="1">IFERROR(INDEX(MAESTRO!T:T,_xludf.AGGREGATE(15,6,ROW(MAESTRO!$B$3:$B$1000)/((MAESTRO!$B$3:$B$1000="MILITARES")*(UPPER(MAESTRO!$L$3:$L$1000)="CONFIRMADO")),ROWS($A$3:A177))),"")</f>
        <v/>
      </c>
      <c r="U177" s="10" t="str">
        <f ca="1">IFERROR(INDEX(MAESTRO!U:U,_xludf.AGGREGATE(15,6,ROW(MAESTRO!$B$3:$B$1000)/((MAESTRO!$B$3:$B$1000="MILITARES")*(UPPER(MAESTRO!$L$3:$L$1000)="CONFIRMADO")),ROWS($A$3:A177))),"")</f>
        <v/>
      </c>
      <c r="V177" s="10" t="str">
        <f ca="1">IFERROR(INDEX(MAESTRO!V:V,_xludf.AGGREGATE(15,6,ROW(MAESTRO!$B$3:$B$1000)/((MAESTRO!$B$3:$B$1000="MILITARES")*(UPPER(MAESTRO!$L$3:$L$1000)="CONFIRMADO")),ROWS($A$3:A177))),"")</f>
        <v/>
      </c>
      <c r="W177" s="10" t="str">
        <f ca="1">IFERROR(INDEX(MAESTRO!W:W,_xludf.AGGREGATE(15,6,ROW(MAESTRO!$B$3:$B$1000)/((MAESTRO!$B$3:$B$1000="MILITARES")*(UPPER(MAESTRO!$L$3:$L$1000)="CONFIRMADO")),ROWS($A$3:A177))),"")</f>
        <v/>
      </c>
      <c r="X177" s="10" t="str">
        <f ca="1">IFERROR(INDEX(MAESTRO!X:X,_xludf.AGGREGATE(15,6,ROW(MAESTRO!$B$3:$B$1000)/((MAESTRO!$B$3:$B$1000="MILITARES")*(UPPER(MAESTRO!$L$3:$L$1000)="CONFIRMADO")),ROWS($A$3:A177))),"")</f>
        <v/>
      </c>
    </row>
    <row r="178" spans="1:24" ht="22.05" customHeight="1">
      <c r="A178" s="15" t="str">
        <f ca="1">IFERROR(INDEX(MAESTRO!A:A,_xludf.AGGREGATE(15,6,ROW(MAESTRO!$B$3:$B$1000)/((MAESTRO!$B$3:$B$1000="MILITARES")*(UPPER(MAESTRO!$L$3:$L$1000)="CONFIRMADO")),ROWS($A$3:A178))),"")</f>
        <v/>
      </c>
      <c r="B178" s="15" t="str">
        <f ca="1">IFERROR(INDEX(MAESTRO!B:B,_xludf.AGGREGATE(15,6,ROW(MAESTRO!$B$3:$B$1000)/((MAESTRO!$B$3:$B$1000="MILITARES")*(UPPER(MAESTRO!$L$3:$L$1000)="CONFIRMADO")),ROWS($A$3:A178))),"")</f>
        <v/>
      </c>
      <c r="C178" s="15" t="str">
        <f ca="1">IFERROR(INDEX(MAESTRO!C:C,_xludf.AGGREGATE(15,6,ROW(MAESTRO!$B$3:$B$1000)/((MAESTRO!$B$3:$B$1000="MILITARES")*(UPPER(MAESTRO!$L$3:$L$1000)="CONFIRMADO")),ROWS($A$3:A178))),"")</f>
        <v/>
      </c>
      <c r="D178" s="15" t="str">
        <f ca="1">IFERROR(INDEX(MAESTRO!D:D,_xludf.AGGREGATE(15,6,ROW(MAESTRO!$B$3:$B$1000)/((MAESTRO!$B$3:$B$1000="MILITARES")*(UPPER(MAESTRO!$L$3:$L$1000)="CONFIRMADO")),ROWS($A$3:A178))),"")</f>
        <v/>
      </c>
      <c r="E178" s="15" t="str">
        <f ca="1">IFERROR(INDEX(MAESTRO!E:E,_xludf.AGGREGATE(15,6,ROW(MAESTRO!$B$3:$B$1000)/((MAESTRO!$B$3:$B$1000="MILITARES")*(UPPER(MAESTRO!$L$3:$L$1000)="CONFIRMADO")),ROWS($A$3:A178))),"")</f>
        <v/>
      </c>
      <c r="F178" s="15" t="str">
        <f ca="1">IFERROR(INDEX(MAESTRO!F:F,_xludf.AGGREGATE(15,6,ROW(MAESTRO!$B$3:$B$1000)/((MAESTRO!$B$3:$B$1000="MILITARES")*(UPPER(MAESTRO!$L$3:$L$1000)="CONFIRMADO")),ROWS($A$3:A178))),"")</f>
        <v/>
      </c>
      <c r="G178" s="15" t="str">
        <f ca="1">IFERROR(INDEX(MAESTRO!G:G,_xludf.AGGREGATE(15,6,ROW(MAESTRO!$B$3:$B$1000)/((MAESTRO!$B$3:$B$1000="MILITARES")*(UPPER(MAESTRO!$L$3:$L$1000)="CONFIRMADO")),ROWS($A$3:A178))),"")</f>
        <v/>
      </c>
      <c r="H178" s="15" t="str">
        <f ca="1">IFERROR(INDEX(MAESTRO!H:H,_xludf.AGGREGATE(15,6,ROW(MAESTRO!$B$3:$B$1000)/((MAESTRO!$B$3:$B$1000="MILITARES")*(UPPER(MAESTRO!$L$3:$L$1000)="CONFIRMADO")),ROWS($A$3:A178))),"")</f>
        <v/>
      </c>
      <c r="I178" s="15" t="str">
        <f ca="1">IFERROR(INDEX(MAESTRO!I:I,_xludf.AGGREGATE(15,6,ROW(MAESTRO!$B$3:$B$1000)/((MAESTRO!$B$3:$B$1000="MILITARES")*(UPPER(MAESTRO!$L$3:$L$1000)="CONFIRMADO")),ROWS($A$3:A178))),"")</f>
        <v/>
      </c>
      <c r="J178" s="15" t="str">
        <f ca="1">IFERROR(INDEX(MAESTRO!J:J,_xludf.AGGREGATE(15,6,ROW(MAESTRO!$B$3:$B$1000)/((MAESTRO!$B$3:$B$1000="MILITARES")*(UPPER(MAESTRO!$L$3:$L$1000)="CONFIRMADO")),ROWS($A$3:A178))),"")</f>
        <v/>
      </c>
      <c r="K178" s="15" t="str">
        <f ca="1">IFERROR(INDEX(MAESTRO!K:K,_xludf.AGGREGATE(15,6,ROW(MAESTRO!$B$3:$B$1000)/((MAESTRO!$B$3:$B$1000="MILITARES")*(UPPER(MAESTRO!$L$3:$L$1000)="CONFIRMADO")),ROWS($A$3:A178))),"")</f>
        <v/>
      </c>
      <c r="L178" s="15" t="str">
        <f ca="1">IFERROR(INDEX(MAESTRO!L:L,_xludf.AGGREGATE(15,6,ROW(MAESTRO!$B$3:$B$1000)/((MAESTRO!$B$3:$B$1000="MILITARES")*(UPPER(MAESTRO!$L$3:$L$1000)="CONFIRMADO")),ROWS($A$3:A178))),"")</f>
        <v/>
      </c>
      <c r="M178" s="15" t="str">
        <f ca="1">IFERROR(INDEX(MAESTRO!M:M,_xludf.AGGREGATE(15,6,ROW(MAESTRO!$B$3:$B$1000)/((MAESTRO!$B$3:$B$1000="MILITARES")*(UPPER(MAESTRO!$L$3:$L$1000)="CONFIRMADO")),ROWS($A$3:A178))),"")</f>
        <v/>
      </c>
      <c r="N178" s="15" t="str">
        <f ca="1">IFERROR(INDEX(MAESTRO!N:N,_xludf.AGGREGATE(15,6,ROW(MAESTRO!$B$3:$B$1000)/((MAESTRO!$B$3:$B$1000="MILITARES")*(UPPER(MAESTRO!$L$3:$L$1000)="CONFIRMADO")),ROWS($A$3:A178))),"")</f>
        <v/>
      </c>
      <c r="O178" s="15" t="str">
        <f ca="1">IFERROR(INDEX(MAESTRO!O:O,_xludf.AGGREGATE(15,6,ROW(MAESTRO!$B$3:$B$1000)/((MAESTRO!$B$3:$B$1000="MILITARES")*(UPPER(MAESTRO!$L$3:$L$1000)="CONFIRMADO")),ROWS($A$3:A178))),"")</f>
        <v/>
      </c>
      <c r="P178" s="15" t="str">
        <f ca="1">IFERROR(INDEX(MAESTRO!P:P,_xludf.AGGREGATE(15,6,ROW(MAESTRO!$B$3:$B$1000)/((MAESTRO!$B$3:$B$1000="MILITARES")*(UPPER(MAESTRO!$L$3:$L$1000)="CONFIRMADO")),ROWS($A$3:A178))),"")</f>
        <v/>
      </c>
      <c r="Q178" s="15" t="str">
        <f ca="1">IFERROR(INDEX(MAESTRO!Q:Q,_xludf.AGGREGATE(15,6,ROW(MAESTRO!$B$3:$B$1000)/((MAESTRO!$B$3:$B$1000="MILITARES")*(UPPER(MAESTRO!$L$3:$L$1000)="CONFIRMADO")),ROWS($A$3:A178))),"")</f>
        <v/>
      </c>
      <c r="R178" s="15" t="str">
        <f ca="1">IFERROR(INDEX(MAESTRO!R:R,_xludf.AGGREGATE(15,6,ROW(MAESTRO!$B$3:$B$1000)/((MAESTRO!$B$3:$B$1000="MILITARES")*(UPPER(MAESTRO!$L$3:$L$1000)="CONFIRMADO")),ROWS($A$3:A178))),"")</f>
        <v/>
      </c>
      <c r="S178" s="15" t="str">
        <f ca="1">IFERROR(INDEX(MAESTRO!S:S,_xludf.AGGREGATE(15,6,ROW(MAESTRO!$B$3:$B$1000)/((MAESTRO!$B$3:$B$1000="MILITARES")*(UPPER(MAESTRO!$L$3:$L$1000)="CONFIRMADO")),ROWS($A$3:A178))),"")</f>
        <v/>
      </c>
      <c r="T178" s="15" t="str">
        <f ca="1">IFERROR(INDEX(MAESTRO!T:T,_xludf.AGGREGATE(15,6,ROW(MAESTRO!$B$3:$B$1000)/((MAESTRO!$B$3:$B$1000="MILITARES")*(UPPER(MAESTRO!$L$3:$L$1000)="CONFIRMADO")),ROWS($A$3:A178))),"")</f>
        <v/>
      </c>
      <c r="U178" s="15" t="str">
        <f ca="1">IFERROR(INDEX(MAESTRO!U:U,_xludf.AGGREGATE(15,6,ROW(MAESTRO!$B$3:$B$1000)/((MAESTRO!$B$3:$B$1000="MILITARES")*(UPPER(MAESTRO!$L$3:$L$1000)="CONFIRMADO")),ROWS($A$3:A178))),"")</f>
        <v/>
      </c>
      <c r="V178" s="15" t="str">
        <f ca="1">IFERROR(INDEX(MAESTRO!V:V,_xludf.AGGREGATE(15,6,ROW(MAESTRO!$B$3:$B$1000)/((MAESTRO!$B$3:$B$1000="MILITARES")*(UPPER(MAESTRO!$L$3:$L$1000)="CONFIRMADO")),ROWS($A$3:A178))),"")</f>
        <v/>
      </c>
      <c r="W178" s="15" t="str">
        <f ca="1">IFERROR(INDEX(MAESTRO!W:W,_xludf.AGGREGATE(15,6,ROW(MAESTRO!$B$3:$B$1000)/((MAESTRO!$B$3:$B$1000="MILITARES")*(UPPER(MAESTRO!$L$3:$L$1000)="CONFIRMADO")),ROWS($A$3:A178))),"")</f>
        <v/>
      </c>
      <c r="X178" s="15" t="str">
        <f ca="1">IFERROR(INDEX(MAESTRO!X:X,_xludf.AGGREGATE(15,6,ROW(MAESTRO!$B$3:$B$1000)/((MAESTRO!$B$3:$B$1000="MILITARES")*(UPPER(MAESTRO!$L$3:$L$1000)="CONFIRMADO")),ROWS($A$3:A178))),"")</f>
        <v/>
      </c>
    </row>
    <row r="179" spans="1:24" ht="22.05" customHeight="1">
      <c r="A179" s="10" t="str">
        <f ca="1">IFERROR(INDEX(MAESTRO!A:A,_xludf.AGGREGATE(15,6,ROW(MAESTRO!$B$3:$B$1000)/((MAESTRO!$B$3:$B$1000="MILITARES")*(UPPER(MAESTRO!$L$3:$L$1000)="CONFIRMADO")),ROWS($A$3:A179))),"")</f>
        <v/>
      </c>
      <c r="B179" s="10" t="str">
        <f ca="1">IFERROR(INDEX(MAESTRO!B:B,_xludf.AGGREGATE(15,6,ROW(MAESTRO!$B$3:$B$1000)/((MAESTRO!$B$3:$B$1000="MILITARES")*(UPPER(MAESTRO!$L$3:$L$1000)="CONFIRMADO")),ROWS($A$3:A179))),"")</f>
        <v/>
      </c>
      <c r="C179" s="10" t="str">
        <f ca="1">IFERROR(INDEX(MAESTRO!C:C,_xludf.AGGREGATE(15,6,ROW(MAESTRO!$B$3:$B$1000)/((MAESTRO!$B$3:$B$1000="MILITARES")*(UPPER(MAESTRO!$L$3:$L$1000)="CONFIRMADO")),ROWS($A$3:A179))),"")</f>
        <v/>
      </c>
      <c r="D179" s="10" t="str">
        <f ca="1">IFERROR(INDEX(MAESTRO!D:D,_xludf.AGGREGATE(15,6,ROW(MAESTRO!$B$3:$B$1000)/((MAESTRO!$B$3:$B$1000="MILITARES")*(UPPER(MAESTRO!$L$3:$L$1000)="CONFIRMADO")),ROWS($A$3:A179))),"")</f>
        <v/>
      </c>
      <c r="E179" s="10" t="str">
        <f ca="1">IFERROR(INDEX(MAESTRO!E:E,_xludf.AGGREGATE(15,6,ROW(MAESTRO!$B$3:$B$1000)/((MAESTRO!$B$3:$B$1000="MILITARES")*(UPPER(MAESTRO!$L$3:$L$1000)="CONFIRMADO")),ROWS($A$3:A179))),"")</f>
        <v/>
      </c>
      <c r="F179" s="10" t="str">
        <f ca="1">IFERROR(INDEX(MAESTRO!F:F,_xludf.AGGREGATE(15,6,ROW(MAESTRO!$B$3:$B$1000)/((MAESTRO!$B$3:$B$1000="MILITARES")*(UPPER(MAESTRO!$L$3:$L$1000)="CONFIRMADO")),ROWS($A$3:A179))),"")</f>
        <v/>
      </c>
      <c r="G179" s="10" t="str">
        <f ca="1">IFERROR(INDEX(MAESTRO!G:G,_xludf.AGGREGATE(15,6,ROW(MAESTRO!$B$3:$B$1000)/((MAESTRO!$B$3:$B$1000="MILITARES")*(UPPER(MAESTRO!$L$3:$L$1000)="CONFIRMADO")),ROWS($A$3:A179))),"")</f>
        <v/>
      </c>
      <c r="H179" s="10" t="str">
        <f ca="1">IFERROR(INDEX(MAESTRO!H:H,_xludf.AGGREGATE(15,6,ROW(MAESTRO!$B$3:$B$1000)/((MAESTRO!$B$3:$B$1000="MILITARES")*(UPPER(MAESTRO!$L$3:$L$1000)="CONFIRMADO")),ROWS($A$3:A179))),"")</f>
        <v/>
      </c>
      <c r="I179" s="10" t="str">
        <f ca="1">IFERROR(INDEX(MAESTRO!I:I,_xludf.AGGREGATE(15,6,ROW(MAESTRO!$B$3:$B$1000)/((MAESTRO!$B$3:$B$1000="MILITARES")*(UPPER(MAESTRO!$L$3:$L$1000)="CONFIRMADO")),ROWS($A$3:A179))),"")</f>
        <v/>
      </c>
      <c r="J179" s="10" t="str">
        <f ca="1">IFERROR(INDEX(MAESTRO!J:J,_xludf.AGGREGATE(15,6,ROW(MAESTRO!$B$3:$B$1000)/((MAESTRO!$B$3:$B$1000="MILITARES")*(UPPER(MAESTRO!$L$3:$L$1000)="CONFIRMADO")),ROWS($A$3:A179))),"")</f>
        <v/>
      </c>
      <c r="K179" s="10" t="str">
        <f ca="1">IFERROR(INDEX(MAESTRO!K:K,_xludf.AGGREGATE(15,6,ROW(MAESTRO!$B$3:$B$1000)/((MAESTRO!$B$3:$B$1000="MILITARES")*(UPPER(MAESTRO!$L$3:$L$1000)="CONFIRMADO")),ROWS($A$3:A179))),"")</f>
        <v/>
      </c>
      <c r="L179" s="10" t="str">
        <f ca="1">IFERROR(INDEX(MAESTRO!L:L,_xludf.AGGREGATE(15,6,ROW(MAESTRO!$B$3:$B$1000)/((MAESTRO!$B$3:$B$1000="MILITARES")*(UPPER(MAESTRO!$L$3:$L$1000)="CONFIRMADO")),ROWS($A$3:A179))),"")</f>
        <v/>
      </c>
      <c r="M179" s="10" t="str">
        <f ca="1">IFERROR(INDEX(MAESTRO!M:M,_xludf.AGGREGATE(15,6,ROW(MAESTRO!$B$3:$B$1000)/((MAESTRO!$B$3:$B$1000="MILITARES")*(UPPER(MAESTRO!$L$3:$L$1000)="CONFIRMADO")),ROWS($A$3:A179))),"")</f>
        <v/>
      </c>
      <c r="N179" s="10" t="str">
        <f ca="1">IFERROR(INDEX(MAESTRO!N:N,_xludf.AGGREGATE(15,6,ROW(MAESTRO!$B$3:$B$1000)/((MAESTRO!$B$3:$B$1000="MILITARES")*(UPPER(MAESTRO!$L$3:$L$1000)="CONFIRMADO")),ROWS($A$3:A179))),"")</f>
        <v/>
      </c>
      <c r="O179" s="10" t="str">
        <f ca="1">IFERROR(INDEX(MAESTRO!O:O,_xludf.AGGREGATE(15,6,ROW(MAESTRO!$B$3:$B$1000)/((MAESTRO!$B$3:$B$1000="MILITARES")*(UPPER(MAESTRO!$L$3:$L$1000)="CONFIRMADO")),ROWS($A$3:A179))),"")</f>
        <v/>
      </c>
      <c r="P179" s="10" t="str">
        <f ca="1">IFERROR(INDEX(MAESTRO!P:P,_xludf.AGGREGATE(15,6,ROW(MAESTRO!$B$3:$B$1000)/((MAESTRO!$B$3:$B$1000="MILITARES")*(UPPER(MAESTRO!$L$3:$L$1000)="CONFIRMADO")),ROWS($A$3:A179))),"")</f>
        <v/>
      </c>
      <c r="Q179" s="10" t="str">
        <f ca="1">IFERROR(INDEX(MAESTRO!Q:Q,_xludf.AGGREGATE(15,6,ROW(MAESTRO!$B$3:$B$1000)/((MAESTRO!$B$3:$B$1000="MILITARES")*(UPPER(MAESTRO!$L$3:$L$1000)="CONFIRMADO")),ROWS($A$3:A179))),"")</f>
        <v/>
      </c>
      <c r="R179" s="10" t="str">
        <f ca="1">IFERROR(INDEX(MAESTRO!R:R,_xludf.AGGREGATE(15,6,ROW(MAESTRO!$B$3:$B$1000)/((MAESTRO!$B$3:$B$1000="MILITARES")*(UPPER(MAESTRO!$L$3:$L$1000)="CONFIRMADO")),ROWS($A$3:A179))),"")</f>
        <v/>
      </c>
      <c r="S179" s="10" t="str">
        <f ca="1">IFERROR(INDEX(MAESTRO!S:S,_xludf.AGGREGATE(15,6,ROW(MAESTRO!$B$3:$B$1000)/((MAESTRO!$B$3:$B$1000="MILITARES")*(UPPER(MAESTRO!$L$3:$L$1000)="CONFIRMADO")),ROWS($A$3:A179))),"")</f>
        <v/>
      </c>
      <c r="T179" s="10" t="str">
        <f ca="1">IFERROR(INDEX(MAESTRO!T:T,_xludf.AGGREGATE(15,6,ROW(MAESTRO!$B$3:$B$1000)/((MAESTRO!$B$3:$B$1000="MILITARES")*(UPPER(MAESTRO!$L$3:$L$1000)="CONFIRMADO")),ROWS($A$3:A179))),"")</f>
        <v/>
      </c>
      <c r="U179" s="10" t="str">
        <f ca="1">IFERROR(INDEX(MAESTRO!U:U,_xludf.AGGREGATE(15,6,ROW(MAESTRO!$B$3:$B$1000)/((MAESTRO!$B$3:$B$1000="MILITARES")*(UPPER(MAESTRO!$L$3:$L$1000)="CONFIRMADO")),ROWS($A$3:A179))),"")</f>
        <v/>
      </c>
      <c r="V179" s="10" t="str">
        <f ca="1">IFERROR(INDEX(MAESTRO!V:V,_xludf.AGGREGATE(15,6,ROW(MAESTRO!$B$3:$B$1000)/((MAESTRO!$B$3:$B$1000="MILITARES")*(UPPER(MAESTRO!$L$3:$L$1000)="CONFIRMADO")),ROWS($A$3:A179))),"")</f>
        <v/>
      </c>
      <c r="W179" s="10" t="str">
        <f ca="1">IFERROR(INDEX(MAESTRO!W:W,_xludf.AGGREGATE(15,6,ROW(MAESTRO!$B$3:$B$1000)/((MAESTRO!$B$3:$B$1000="MILITARES")*(UPPER(MAESTRO!$L$3:$L$1000)="CONFIRMADO")),ROWS($A$3:A179))),"")</f>
        <v/>
      </c>
      <c r="X179" s="10" t="str">
        <f ca="1">IFERROR(INDEX(MAESTRO!X:X,_xludf.AGGREGATE(15,6,ROW(MAESTRO!$B$3:$B$1000)/((MAESTRO!$B$3:$B$1000="MILITARES")*(UPPER(MAESTRO!$L$3:$L$1000)="CONFIRMADO")),ROWS($A$3:A179))),"")</f>
        <v/>
      </c>
    </row>
    <row r="180" spans="1:24" ht="22.05" customHeight="1">
      <c r="A180" s="15" t="str">
        <f ca="1">IFERROR(INDEX(MAESTRO!A:A,_xludf.AGGREGATE(15,6,ROW(MAESTRO!$B$3:$B$1000)/((MAESTRO!$B$3:$B$1000="MILITARES")*(UPPER(MAESTRO!$L$3:$L$1000)="CONFIRMADO")),ROWS($A$3:A180))),"")</f>
        <v/>
      </c>
      <c r="B180" s="15" t="str">
        <f ca="1">IFERROR(INDEX(MAESTRO!B:B,_xludf.AGGREGATE(15,6,ROW(MAESTRO!$B$3:$B$1000)/((MAESTRO!$B$3:$B$1000="MILITARES")*(UPPER(MAESTRO!$L$3:$L$1000)="CONFIRMADO")),ROWS($A$3:A180))),"")</f>
        <v/>
      </c>
      <c r="C180" s="15" t="str">
        <f ca="1">IFERROR(INDEX(MAESTRO!C:C,_xludf.AGGREGATE(15,6,ROW(MAESTRO!$B$3:$B$1000)/((MAESTRO!$B$3:$B$1000="MILITARES")*(UPPER(MAESTRO!$L$3:$L$1000)="CONFIRMADO")),ROWS($A$3:A180))),"")</f>
        <v/>
      </c>
      <c r="D180" s="15" t="str">
        <f ca="1">IFERROR(INDEX(MAESTRO!D:D,_xludf.AGGREGATE(15,6,ROW(MAESTRO!$B$3:$B$1000)/((MAESTRO!$B$3:$B$1000="MILITARES")*(UPPER(MAESTRO!$L$3:$L$1000)="CONFIRMADO")),ROWS($A$3:A180))),"")</f>
        <v/>
      </c>
      <c r="E180" s="15" t="str">
        <f ca="1">IFERROR(INDEX(MAESTRO!E:E,_xludf.AGGREGATE(15,6,ROW(MAESTRO!$B$3:$B$1000)/((MAESTRO!$B$3:$B$1000="MILITARES")*(UPPER(MAESTRO!$L$3:$L$1000)="CONFIRMADO")),ROWS($A$3:A180))),"")</f>
        <v/>
      </c>
      <c r="F180" s="15" t="str">
        <f ca="1">IFERROR(INDEX(MAESTRO!F:F,_xludf.AGGREGATE(15,6,ROW(MAESTRO!$B$3:$B$1000)/((MAESTRO!$B$3:$B$1000="MILITARES")*(UPPER(MAESTRO!$L$3:$L$1000)="CONFIRMADO")),ROWS($A$3:A180))),"")</f>
        <v/>
      </c>
      <c r="G180" s="15" t="str">
        <f ca="1">IFERROR(INDEX(MAESTRO!G:G,_xludf.AGGREGATE(15,6,ROW(MAESTRO!$B$3:$B$1000)/((MAESTRO!$B$3:$B$1000="MILITARES")*(UPPER(MAESTRO!$L$3:$L$1000)="CONFIRMADO")),ROWS($A$3:A180))),"")</f>
        <v/>
      </c>
      <c r="H180" s="15" t="str">
        <f ca="1">IFERROR(INDEX(MAESTRO!H:H,_xludf.AGGREGATE(15,6,ROW(MAESTRO!$B$3:$B$1000)/((MAESTRO!$B$3:$B$1000="MILITARES")*(UPPER(MAESTRO!$L$3:$L$1000)="CONFIRMADO")),ROWS($A$3:A180))),"")</f>
        <v/>
      </c>
      <c r="I180" s="15" t="str">
        <f ca="1">IFERROR(INDEX(MAESTRO!I:I,_xludf.AGGREGATE(15,6,ROW(MAESTRO!$B$3:$B$1000)/((MAESTRO!$B$3:$B$1000="MILITARES")*(UPPER(MAESTRO!$L$3:$L$1000)="CONFIRMADO")),ROWS($A$3:A180))),"")</f>
        <v/>
      </c>
      <c r="J180" s="15" t="str">
        <f ca="1">IFERROR(INDEX(MAESTRO!J:J,_xludf.AGGREGATE(15,6,ROW(MAESTRO!$B$3:$B$1000)/((MAESTRO!$B$3:$B$1000="MILITARES")*(UPPER(MAESTRO!$L$3:$L$1000)="CONFIRMADO")),ROWS($A$3:A180))),"")</f>
        <v/>
      </c>
      <c r="K180" s="15" t="str">
        <f ca="1">IFERROR(INDEX(MAESTRO!K:K,_xludf.AGGREGATE(15,6,ROW(MAESTRO!$B$3:$B$1000)/((MAESTRO!$B$3:$B$1000="MILITARES")*(UPPER(MAESTRO!$L$3:$L$1000)="CONFIRMADO")),ROWS($A$3:A180))),"")</f>
        <v/>
      </c>
      <c r="L180" s="15" t="str">
        <f ca="1">IFERROR(INDEX(MAESTRO!L:L,_xludf.AGGREGATE(15,6,ROW(MAESTRO!$B$3:$B$1000)/((MAESTRO!$B$3:$B$1000="MILITARES")*(UPPER(MAESTRO!$L$3:$L$1000)="CONFIRMADO")),ROWS($A$3:A180))),"")</f>
        <v/>
      </c>
      <c r="M180" s="15" t="str">
        <f ca="1">IFERROR(INDEX(MAESTRO!M:M,_xludf.AGGREGATE(15,6,ROW(MAESTRO!$B$3:$B$1000)/((MAESTRO!$B$3:$B$1000="MILITARES")*(UPPER(MAESTRO!$L$3:$L$1000)="CONFIRMADO")),ROWS($A$3:A180))),"")</f>
        <v/>
      </c>
      <c r="N180" s="15" t="str">
        <f ca="1">IFERROR(INDEX(MAESTRO!N:N,_xludf.AGGREGATE(15,6,ROW(MAESTRO!$B$3:$B$1000)/((MAESTRO!$B$3:$B$1000="MILITARES")*(UPPER(MAESTRO!$L$3:$L$1000)="CONFIRMADO")),ROWS($A$3:A180))),"")</f>
        <v/>
      </c>
      <c r="O180" s="15" t="str">
        <f ca="1">IFERROR(INDEX(MAESTRO!O:O,_xludf.AGGREGATE(15,6,ROW(MAESTRO!$B$3:$B$1000)/((MAESTRO!$B$3:$B$1000="MILITARES")*(UPPER(MAESTRO!$L$3:$L$1000)="CONFIRMADO")),ROWS($A$3:A180))),"")</f>
        <v/>
      </c>
      <c r="P180" s="15" t="str">
        <f ca="1">IFERROR(INDEX(MAESTRO!P:P,_xludf.AGGREGATE(15,6,ROW(MAESTRO!$B$3:$B$1000)/((MAESTRO!$B$3:$B$1000="MILITARES")*(UPPER(MAESTRO!$L$3:$L$1000)="CONFIRMADO")),ROWS($A$3:A180))),"")</f>
        <v/>
      </c>
      <c r="Q180" s="15" t="str">
        <f ca="1">IFERROR(INDEX(MAESTRO!Q:Q,_xludf.AGGREGATE(15,6,ROW(MAESTRO!$B$3:$B$1000)/((MAESTRO!$B$3:$B$1000="MILITARES")*(UPPER(MAESTRO!$L$3:$L$1000)="CONFIRMADO")),ROWS($A$3:A180))),"")</f>
        <v/>
      </c>
      <c r="R180" s="15" t="str">
        <f ca="1">IFERROR(INDEX(MAESTRO!R:R,_xludf.AGGREGATE(15,6,ROW(MAESTRO!$B$3:$B$1000)/((MAESTRO!$B$3:$B$1000="MILITARES")*(UPPER(MAESTRO!$L$3:$L$1000)="CONFIRMADO")),ROWS($A$3:A180))),"")</f>
        <v/>
      </c>
      <c r="S180" s="15" t="str">
        <f ca="1">IFERROR(INDEX(MAESTRO!S:S,_xludf.AGGREGATE(15,6,ROW(MAESTRO!$B$3:$B$1000)/((MAESTRO!$B$3:$B$1000="MILITARES")*(UPPER(MAESTRO!$L$3:$L$1000)="CONFIRMADO")),ROWS($A$3:A180))),"")</f>
        <v/>
      </c>
      <c r="T180" s="15" t="str">
        <f ca="1">IFERROR(INDEX(MAESTRO!T:T,_xludf.AGGREGATE(15,6,ROW(MAESTRO!$B$3:$B$1000)/((MAESTRO!$B$3:$B$1000="MILITARES")*(UPPER(MAESTRO!$L$3:$L$1000)="CONFIRMADO")),ROWS($A$3:A180))),"")</f>
        <v/>
      </c>
      <c r="U180" s="15" t="str">
        <f ca="1">IFERROR(INDEX(MAESTRO!U:U,_xludf.AGGREGATE(15,6,ROW(MAESTRO!$B$3:$B$1000)/((MAESTRO!$B$3:$B$1000="MILITARES")*(UPPER(MAESTRO!$L$3:$L$1000)="CONFIRMADO")),ROWS($A$3:A180))),"")</f>
        <v/>
      </c>
      <c r="V180" s="15" t="str">
        <f ca="1">IFERROR(INDEX(MAESTRO!V:V,_xludf.AGGREGATE(15,6,ROW(MAESTRO!$B$3:$B$1000)/((MAESTRO!$B$3:$B$1000="MILITARES")*(UPPER(MAESTRO!$L$3:$L$1000)="CONFIRMADO")),ROWS($A$3:A180))),"")</f>
        <v/>
      </c>
      <c r="W180" s="15" t="str">
        <f ca="1">IFERROR(INDEX(MAESTRO!W:W,_xludf.AGGREGATE(15,6,ROW(MAESTRO!$B$3:$B$1000)/((MAESTRO!$B$3:$B$1000="MILITARES")*(UPPER(MAESTRO!$L$3:$L$1000)="CONFIRMADO")),ROWS($A$3:A180))),"")</f>
        <v/>
      </c>
      <c r="X180" s="15" t="str">
        <f ca="1">IFERROR(INDEX(MAESTRO!X:X,_xludf.AGGREGATE(15,6,ROW(MAESTRO!$B$3:$B$1000)/((MAESTRO!$B$3:$B$1000="MILITARES")*(UPPER(MAESTRO!$L$3:$L$1000)="CONFIRMADO")),ROWS($A$3:A180))),"")</f>
        <v/>
      </c>
    </row>
    <row r="181" spans="1:24" ht="22.05" customHeight="1">
      <c r="A181" s="10" t="str">
        <f ca="1">IFERROR(INDEX(MAESTRO!A:A,_xludf.AGGREGATE(15,6,ROW(MAESTRO!$B$3:$B$1000)/((MAESTRO!$B$3:$B$1000="MILITARES")*(UPPER(MAESTRO!$L$3:$L$1000)="CONFIRMADO")),ROWS($A$3:A181))),"")</f>
        <v/>
      </c>
      <c r="B181" s="10" t="str">
        <f ca="1">IFERROR(INDEX(MAESTRO!B:B,_xludf.AGGREGATE(15,6,ROW(MAESTRO!$B$3:$B$1000)/((MAESTRO!$B$3:$B$1000="MILITARES")*(UPPER(MAESTRO!$L$3:$L$1000)="CONFIRMADO")),ROWS($A$3:A181))),"")</f>
        <v/>
      </c>
      <c r="C181" s="10" t="str">
        <f ca="1">IFERROR(INDEX(MAESTRO!C:C,_xludf.AGGREGATE(15,6,ROW(MAESTRO!$B$3:$B$1000)/((MAESTRO!$B$3:$B$1000="MILITARES")*(UPPER(MAESTRO!$L$3:$L$1000)="CONFIRMADO")),ROWS($A$3:A181))),"")</f>
        <v/>
      </c>
      <c r="D181" s="10" t="str">
        <f ca="1">IFERROR(INDEX(MAESTRO!D:D,_xludf.AGGREGATE(15,6,ROW(MAESTRO!$B$3:$B$1000)/((MAESTRO!$B$3:$B$1000="MILITARES")*(UPPER(MAESTRO!$L$3:$L$1000)="CONFIRMADO")),ROWS($A$3:A181))),"")</f>
        <v/>
      </c>
      <c r="E181" s="10" t="str">
        <f ca="1">IFERROR(INDEX(MAESTRO!E:E,_xludf.AGGREGATE(15,6,ROW(MAESTRO!$B$3:$B$1000)/((MAESTRO!$B$3:$B$1000="MILITARES")*(UPPER(MAESTRO!$L$3:$L$1000)="CONFIRMADO")),ROWS($A$3:A181))),"")</f>
        <v/>
      </c>
      <c r="F181" s="10" t="str">
        <f ca="1">IFERROR(INDEX(MAESTRO!F:F,_xludf.AGGREGATE(15,6,ROW(MAESTRO!$B$3:$B$1000)/((MAESTRO!$B$3:$B$1000="MILITARES")*(UPPER(MAESTRO!$L$3:$L$1000)="CONFIRMADO")),ROWS($A$3:A181))),"")</f>
        <v/>
      </c>
      <c r="G181" s="10" t="str">
        <f ca="1">IFERROR(INDEX(MAESTRO!G:G,_xludf.AGGREGATE(15,6,ROW(MAESTRO!$B$3:$B$1000)/((MAESTRO!$B$3:$B$1000="MILITARES")*(UPPER(MAESTRO!$L$3:$L$1000)="CONFIRMADO")),ROWS($A$3:A181))),"")</f>
        <v/>
      </c>
      <c r="H181" s="10" t="str">
        <f ca="1">IFERROR(INDEX(MAESTRO!H:H,_xludf.AGGREGATE(15,6,ROW(MAESTRO!$B$3:$B$1000)/((MAESTRO!$B$3:$B$1000="MILITARES")*(UPPER(MAESTRO!$L$3:$L$1000)="CONFIRMADO")),ROWS($A$3:A181))),"")</f>
        <v/>
      </c>
      <c r="I181" s="10" t="str">
        <f ca="1">IFERROR(INDEX(MAESTRO!I:I,_xludf.AGGREGATE(15,6,ROW(MAESTRO!$B$3:$B$1000)/((MAESTRO!$B$3:$B$1000="MILITARES")*(UPPER(MAESTRO!$L$3:$L$1000)="CONFIRMADO")),ROWS($A$3:A181))),"")</f>
        <v/>
      </c>
      <c r="J181" s="10" t="str">
        <f ca="1">IFERROR(INDEX(MAESTRO!J:J,_xludf.AGGREGATE(15,6,ROW(MAESTRO!$B$3:$B$1000)/((MAESTRO!$B$3:$B$1000="MILITARES")*(UPPER(MAESTRO!$L$3:$L$1000)="CONFIRMADO")),ROWS($A$3:A181))),"")</f>
        <v/>
      </c>
      <c r="K181" s="10" t="str">
        <f ca="1">IFERROR(INDEX(MAESTRO!K:K,_xludf.AGGREGATE(15,6,ROW(MAESTRO!$B$3:$B$1000)/((MAESTRO!$B$3:$B$1000="MILITARES")*(UPPER(MAESTRO!$L$3:$L$1000)="CONFIRMADO")),ROWS($A$3:A181))),"")</f>
        <v/>
      </c>
      <c r="L181" s="10" t="str">
        <f ca="1">IFERROR(INDEX(MAESTRO!L:L,_xludf.AGGREGATE(15,6,ROW(MAESTRO!$B$3:$B$1000)/((MAESTRO!$B$3:$B$1000="MILITARES")*(UPPER(MAESTRO!$L$3:$L$1000)="CONFIRMADO")),ROWS($A$3:A181))),"")</f>
        <v/>
      </c>
      <c r="M181" s="10" t="str">
        <f ca="1">IFERROR(INDEX(MAESTRO!M:M,_xludf.AGGREGATE(15,6,ROW(MAESTRO!$B$3:$B$1000)/((MAESTRO!$B$3:$B$1000="MILITARES")*(UPPER(MAESTRO!$L$3:$L$1000)="CONFIRMADO")),ROWS($A$3:A181))),"")</f>
        <v/>
      </c>
      <c r="N181" s="10" t="str">
        <f ca="1">IFERROR(INDEX(MAESTRO!N:N,_xludf.AGGREGATE(15,6,ROW(MAESTRO!$B$3:$B$1000)/((MAESTRO!$B$3:$B$1000="MILITARES")*(UPPER(MAESTRO!$L$3:$L$1000)="CONFIRMADO")),ROWS($A$3:A181))),"")</f>
        <v/>
      </c>
      <c r="O181" s="10" t="str">
        <f ca="1">IFERROR(INDEX(MAESTRO!O:O,_xludf.AGGREGATE(15,6,ROW(MAESTRO!$B$3:$B$1000)/((MAESTRO!$B$3:$B$1000="MILITARES")*(UPPER(MAESTRO!$L$3:$L$1000)="CONFIRMADO")),ROWS($A$3:A181))),"")</f>
        <v/>
      </c>
      <c r="P181" s="10" t="str">
        <f ca="1">IFERROR(INDEX(MAESTRO!P:P,_xludf.AGGREGATE(15,6,ROW(MAESTRO!$B$3:$B$1000)/((MAESTRO!$B$3:$B$1000="MILITARES")*(UPPER(MAESTRO!$L$3:$L$1000)="CONFIRMADO")),ROWS($A$3:A181))),"")</f>
        <v/>
      </c>
      <c r="Q181" s="10" t="str">
        <f ca="1">IFERROR(INDEX(MAESTRO!Q:Q,_xludf.AGGREGATE(15,6,ROW(MAESTRO!$B$3:$B$1000)/((MAESTRO!$B$3:$B$1000="MILITARES")*(UPPER(MAESTRO!$L$3:$L$1000)="CONFIRMADO")),ROWS($A$3:A181))),"")</f>
        <v/>
      </c>
      <c r="R181" s="10" t="str">
        <f ca="1">IFERROR(INDEX(MAESTRO!R:R,_xludf.AGGREGATE(15,6,ROW(MAESTRO!$B$3:$B$1000)/((MAESTRO!$B$3:$B$1000="MILITARES")*(UPPER(MAESTRO!$L$3:$L$1000)="CONFIRMADO")),ROWS($A$3:A181))),"")</f>
        <v/>
      </c>
      <c r="S181" s="10" t="str">
        <f ca="1">IFERROR(INDEX(MAESTRO!S:S,_xludf.AGGREGATE(15,6,ROW(MAESTRO!$B$3:$B$1000)/((MAESTRO!$B$3:$B$1000="MILITARES")*(UPPER(MAESTRO!$L$3:$L$1000)="CONFIRMADO")),ROWS($A$3:A181))),"")</f>
        <v/>
      </c>
      <c r="T181" s="10" t="str">
        <f ca="1">IFERROR(INDEX(MAESTRO!T:T,_xludf.AGGREGATE(15,6,ROW(MAESTRO!$B$3:$B$1000)/((MAESTRO!$B$3:$B$1000="MILITARES")*(UPPER(MAESTRO!$L$3:$L$1000)="CONFIRMADO")),ROWS($A$3:A181))),"")</f>
        <v/>
      </c>
      <c r="U181" s="10" t="str">
        <f ca="1">IFERROR(INDEX(MAESTRO!U:U,_xludf.AGGREGATE(15,6,ROW(MAESTRO!$B$3:$B$1000)/((MAESTRO!$B$3:$B$1000="MILITARES")*(UPPER(MAESTRO!$L$3:$L$1000)="CONFIRMADO")),ROWS($A$3:A181))),"")</f>
        <v/>
      </c>
      <c r="V181" s="10" t="str">
        <f ca="1">IFERROR(INDEX(MAESTRO!V:V,_xludf.AGGREGATE(15,6,ROW(MAESTRO!$B$3:$B$1000)/((MAESTRO!$B$3:$B$1000="MILITARES")*(UPPER(MAESTRO!$L$3:$L$1000)="CONFIRMADO")),ROWS($A$3:A181))),"")</f>
        <v/>
      </c>
      <c r="W181" s="10" t="str">
        <f ca="1">IFERROR(INDEX(MAESTRO!W:W,_xludf.AGGREGATE(15,6,ROW(MAESTRO!$B$3:$B$1000)/((MAESTRO!$B$3:$B$1000="MILITARES")*(UPPER(MAESTRO!$L$3:$L$1000)="CONFIRMADO")),ROWS($A$3:A181))),"")</f>
        <v/>
      </c>
      <c r="X181" s="10" t="str">
        <f ca="1">IFERROR(INDEX(MAESTRO!X:X,_xludf.AGGREGATE(15,6,ROW(MAESTRO!$B$3:$B$1000)/((MAESTRO!$B$3:$B$1000="MILITARES")*(UPPER(MAESTRO!$L$3:$L$1000)="CONFIRMADO")),ROWS($A$3:A181))),"")</f>
        <v/>
      </c>
    </row>
    <row r="182" spans="1:24" ht="22.05" customHeight="1">
      <c r="A182" s="15" t="str">
        <f ca="1">IFERROR(INDEX(MAESTRO!A:A,_xludf.AGGREGATE(15,6,ROW(MAESTRO!$B$3:$B$1000)/((MAESTRO!$B$3:$B$1000="MILITARES")*(UPPER(MAESTRO!$L$3:$L$1000)="CONFIRMADO")),ROWS($A$3:A182))),"")</f>
        <v/>
      </c>
      <c r="B182" s="15" t="str">
        <f ca="1">IFERROR(INDEX(MAESTRO!B:B,_xludf.AGGREGATE(15,6,ROW(MAESTRO!$B$3:$B$1000)/((MAESTRO!$B$3:$B$1000="MILITARES")*(UPPER(MAESTRO!$L$3:$L$1000)="CONFIRMADO")),ROWS($A$3:A182))),"")</f>
        <v/>
      </c>
      <c r="C182" s="15" t="str">
        <f ca="1">IFERROR(INDEX(MAESTRO!C:C,_xludf.AGGREGATE(15,6,ROW(MAESTRO!$B$3:$B$1000)/((MAESTRO!$B$3:$B$1000="MILITARES")*(UPPER(MAESTRO!$L$3:$L$1000)="CONFIRMADO")),ROWS($A$3:A182))),"")</f>
        <v/>
      </c>
      <c r="D182" s="15" t="str">
        <f ca="1">IFERROR(INDEX(MAESTRO!D:D,_xludf.AGGREGATE(15,6,ROW(MAESTRO!$B$3:$B$1000)/((MAESTRO!$B$3:$B$1000="MILITARES")*(UPPER(MAESTRO!$L$3:$L$1000)="CONFIRMADO")),ROWS($A$3:A182))),"")</f>
        <v/>
      </c>
      <c r="E182" s="15" t="str">
        <f ca="1">IFERROR(INDEX(MAESTRO!E:E,_xludf.AGGREGATE(15,6,ROW(MAESTRO!$B$3:$B$1000)/((MAESTRO!$B$3:$B$1000="MILITARES")*(UPPER(MAESTRO!$L$3:$L$1000)="CONFIRMADO")),ROWS($A$3:A182))),"")</f>
        <v/>
      </c>
      <c r="F182" s="15" t="str">
        <f ca="1">IFERROR(INDEX(MAESTRO!F:F,_xludf.AGGREGATE(15,6,ROW(MAESTRO!$B$3:$B$1000)/((MAESTRO!$B$3:$B$1000="MILITARES")*(UPPER(MAESTRO!$L$3:$L$1000)="CONFIRMADO")),ROWS($A$3:A182))),"")</f>
        <v/>
      </c>
      <c r="G182" s="15" t="str">
        <f ca="1">IFERROR(INDEX(MAESTRO!G:G,_xludf.AGGREGATE(15,6,ROW(MAESTRO!$B$3:$B$1000)/((MAESTRO!$B$3:$B$1000="MILITARES")*(UPPER(MAESTRO!$L$3:$L$1000)="CONFIRMADO")),ROWS($A$3:A182))),"")</f>
        <v/>
      </c>
      <c r="H182" s="15" t="str">
        <f ca="1">IFERROR(INDEX(MAESTRO!H:H,_xludf.AGGREGATE(15,6,ROW(MAESTRO!$B$3:$B$1000)/((MAESTRO!$B$3:$B$1000="MILITARES")*(UPPER(MAESTRO!$L$3:$L$1000)="CONFIRMADO")),ROWS($A$3:A182))),"")</f>
        <v/>
      </c>
      <c r="I182" s="15" t="str">
        <f ca="1">IFERROR(INDEX(MAESTRO!I:I,_xludf.AGGREGATE(15,6,ROW(MAESTRO!$B$3:$B$1000)/((MAESTRO!$B$3:$B$1000="MILITARES")*(UPPER(MAESTRO!$L$3:$L$1000)="CONFIRMADO")),ROWS($A$3:A182))),"")</f>
        <v/>
      </c>
      <c r="J182" s="15" t="str">
        <f ca="1">IFERROR(INDEX(MAESTRO!J:J,_xludf.AGGREGATE(15,6,ROW(MAESTRO!$B$3:$B$1000)/((MAESTRO!$B$3:$B$1000="MILITARES")*(UPPER(MAESTRO!$L$3:$L$1000)="CONFIRMADO")),ROWS($A$3:A182))),"")</f>
        <v/>
      </c>
      <c r="K182" s="15" t="str">
        <f ca="1">IFERROR(INDEX(MAESTRO!K:K,_xludf.AGGREGATE(15,6,ROW(MAESTRO!$B$3:$B$1000)/((MAESTRO!$B$3:$B$1000="MILITARES")*(UPPER(MAESTRO!$L$3:$L$1000)="CONFIRMADO")),ROWS($A$3:A182))),"")</f>
        <v/>
      </c>
      <c r="L182" s="15" t="str">
        <f ca="1">IFERROR(INDEX(MAESTRO!L:L,_xludf.AGGREGATE(15,6,ROW(MAESTRO!$B$3:$B$1000)/((MAESTRO!$B$3:$B$1000="MILITARES")*(UPPER(MAESTRO!$L$3:$L$1000)="CONFIRMADO")),ROWS($A$3:A182))),"")</f>
        <v/>
      </c>
      <c r="M182" s="15" t="str">
        <f ca="1">IFERROR(INDEX(MAESTRO!M:M,_xludf.AGGREGATE(15,6,ROW(MAESTRO!$B$3:$B$1000)/((MAESTRO!$B$3:$B$1000="MILITARES")*(UPPER(MAESTRO!$L$3:$L$1000)="CONFIRMADO")),ROWS($A$3:A182))),"")</f>
        <v/>
      </c>
      <c r="N182" s="15" t="str">
        <f ca="1">IFERROR(INDEX(MAESTRO!N:N,_xludf.AGGREGATE(15,6,ROW(MAESTRO!$B$3:$B$1000)/((MAESTRO!$B$3:$B$1000="MILITARES")*(UPPER(MAESTRO!$L$3:$L$1000)="CONFIRMADO")),ROWS($A$3:A182))),"")</f>
        <v/>
      </c>
      <c r="O182" s="15" t="str">
        <f ca="1">IFERROR(INDEX(MAESTRO!O:O,_xludf.AGGREGATE(15,6,ROW(MAESTRO!$B$3:$B$1000)/((MAESTRO!$B$3:$B$1000="MILITARES")*(UPPER(MAESTRO!$L$3:$L$1000)="CONFIRMADO")),ROWS($A$3:A182))),"")</f>
        <v/>
      </c>
      <c r="P182" s="15" t="str">
        <f ca="1">IFERROR(INDEX(MAESTRO!P:P,_xludf.AGGREGATE(15,6,ROW(MAESTRO!$B$3:$B$1000)/((MAESTRO!$B$3:$B$1000="MILITARES")*(UPPER(MAESTRO!$L$3:$L$1000)="CONFIRMADO")),ROWS($A$3:A182))),"")</f>
        <v/>
      </c>
      <c r="Q182" s="15" t="str">
        <f ca="1">IFERROR(INDEX(MAESTRO!Q:Q,_xludf.AGGREGATE(15,6,ROW(MAESTRO!$B$3:$B$1000)/((MAESTRO!$B$3:$B$1000="MILITARES")*(UPPER(MAESTRO!$L$3:$L$1000)="CONFIRMADO")),ROWS($A$3:A182))),"")</f>
        <v/>
      </c>
      <c r="R182" s="15" t="str">
        <f ca="1">IFERROR(INDEX(MAESTRO!R:R,_xludf.AGGREGATE(15,6,ROW(MAESTRO!$B$3:$B$1000)/((MAESTRO!$B$3:$B$1000="MILITARES")*(UPPER(MAESTRO!$L$3:$L$1000)="CONFIRMADO")),ROWS($A$3:A182))),"")</f>
        <v/>
      </c>
      <c r="S182" s="15" t="str">
        <f ca="1">IFERROR(INDEX(MAESTRO!S:S,_xludf.AGGREGATE(15,6,ROW(MAESTRO!$B$3:$B$1000)/((MAESTRO!$B$3:$B$1000="MILITARES")*(UPPER(MAESTRO!$L$3:$L$1000)="CONFIRMADO")),ROWS($A$3:A182))),"")</f>
        <v/>
      </c>
      <c r="T182" s="15" t="str">
        <f ca="1">IFERROR(INDEX(MAESTRO!T:T,_xludf.AGGREGATE(15,6,ROW(MAESTRO!$B$3:$B$1000)/((MAESTRO!$B$3:$B$1000="MILITARES")*(UPPER(MAESTRO!$L$3:$L$1000)="CONFIRMADO")),ROWS($A$3:A182))),"")</f>
        <v/>
      </c>
      <c r="U182" s="15" t="str">
        <f ca="1">IFERROR(INDEX(MAESTRO!U:U,_xludf.AGGREGATE(15,6,ROW(MAESTRO!$B$3:$B$1000)/((MAESTRO!$B$3:$B$1000="MILITARES")*(UPPER(MAESTRO!$L$3:$L$1000)="CONFIRMADO")),ROWS($A$3:A182))),"")</f>
        <v/>
      </c>
      <c r="V182" s="15" t="str">
        <f ca="1">IFERROR(INDEX(MAESTRO!V:V,_xludf.AGGREGATE(15,6,ROW(MAESTRO!$B$3:$B$1000)/((MAESTRO!$B$3:$B$1000="MILITARES")*(UPPER(MAESTRO!$L$3:$L$1000)="CONFIRMADO")),ROWS($A$3:A182))),"")</f>
        <v/>
      </c>
      <c r="W182" s="15" t="str">
        <f ca="1">IFERROR(INDEX(MAESTRO!W:W,_xludf.AGGREGATE(15,6,ROW(MAESTRO!$B$3:$B$1000)/((MAESTRO!$B$3:$B$1000="MILITARES")*(UPPER(MAESTRO!$L$3:$L$1000)="CONFIRMADO")),ROWS($A$3:A182))),"")</f>
        <v/>
      </c>
      <c r="X182" s="15" t="str">
        <f ca="1">IFERROR(INDEX(MAESTRO!X:X,_xludf.AGGREGATE(15,6,ROW(MAESTRO!$B$3:$B$1000)/((MAESTRO!$B$3:$B$1000="MILITARES")*(UPPER(MAESTRO!$L$3:$L$1000)="CONFIRMADO")),ROWS($A$3:A182))),"")</f>
        <v/>
      </c>
    </row>
    <row r="183" spans="1:24" ht="22.05" customHeight="1">
      <c r="A183" s="10" t="str">
        <f ca="1">IFERROR(INDEX(MAESTRO!A:A,_xludf.AGGREGATE(15,6,ROW(MAESTRO!$B$3:$B$1000)/((MAESTRO!$B$3:$B$1000="MILITARES")*(UPPER(MAESTRO!$L$3:$L$1000)="CONFIRMADO")),ROWS($A$3:A183))),"")</f>
        <v/>
      </c>
      <c r="B183" s="10" t="str">
        <f ca="1">IFERROR(INDEX(MAESTRO!B:B,_xludf.AGGREGATE(15,6,ROW(MAESTRO!$B$3:$B$1000)/((MAESTRO!$B$3:$B$1000="MILITARES")*(UPPER(MAESTRO!$L$3:$L$1000)="CONFIRMADO")),ROWS($A$3:A183))),"")</f>
        <v/>
      </c>
      <c r="C183" s="10" t="str">
        <f ca="1">IFERROR(INDEX(MAESTRO!C:C,_xludf.AGGREGATE(15,6,ROW(MAESTRO!$B$3:$B$1000)/((MAESTRO!$B$3:$B$1000="MILITARES")*(UPPER(MAESTRO!$L$3:$L$1000)="CONFIRMADO")),ROWS($A$3:A183))),"")</f>
        <v/>
      </c>
      <c r="D183" s="10" t="str">
        <f ca="1">IFERROR(INDEX(MAESTRO!D:D,_xludf.AGGREGATE(15,6,ROW(MAESTRO!$B$3:$B$1000)/((MAESTRO!$B$3:$B$1000="MILITARES")*(UPPER(MAESTRO!$L$3:$L$1000)="CONFIRMADO")),ROWS($A$3:A183))),"")</f>
        <v/>
      </c>
      <c r="E183" s="10" t="str">
        <f ca="1">IFERROR(INDEX(MAESTRO!E:E,_xludf.AGGREGATE(15,6,ROW(MAESTRO!$B$3:$B$1000)/((MAESTRO!$B$3:$B$1000="MILITARES")*(UPPER(MAESTRO!$L$3:$L$1000)="CONFIRMADO")),ROWS($A$3:A183))),"")</f>
        <v/>
      </c>
      <c r="F183" s="10" t="str">
        <f ca="1">IFERROR(INDEX(MAESTRO!F:F,_xludf.AGGREGATE(15,6,ROW(MAESTRO!$B$3:$B$1000)/((MAESTRO!$B$3:$B$1000="MILITARES")*(UPPER(MAESTRO!$L$3:$L$1000)="CONFIRMADO")),ROWS($A$3:A183))),"")</f>
        <v/>
      </c>
      <c r="G183" s="10" t="str">
        <f ca="1">IFERROR(INDEX(MAESTRO!G:G,_xludf.AGGREGATE(15,6,ROW(MAESTRO!$B$3:$B$1000)/((MAESTRO!$B$3:$B$1000="MILITARES")*(UPPER(MAESTRO!$L$3:$L$1000)="CONFIRMADO")),ROWS($A$3:A183))),"")</f>
        <v/>
      </c>
      <c r="H183" s="10" t="str">
        <f ca="1">IFERROR(INDEX(MAESTRO!H:H,_xludf.AGGREGATE(15,6,ROW(MAESTRO!$B$3:$B$1000)/((MAESTRO!$B$3:$B$1000="MILITARES")*(UPPER(MAESTRO!$L$3:$L$1000)="CONFIRMADO")),ROWS($A$3:A183))),"")</f>
        <v/>
      </c>
      <c r="I183" s="10" t="str">
        <f ca="1">IFERROR(INDEX(MAESTRO!I:I,_xludf.AGGREGATE(15,6,ROW(MAESTRO!$B$3:$B$1000)/((MAESTRO!$B$3:$B$1000="MILITARES")*(UPPER(MAESTRO!$L$3:$L$1000)="CONFIRMADO")),ROWS($A$3:A183))),"")</f>
        <v/>
      </c>
      <c r="J183" s="10" t="str">
        <f ca="1">IFERROR(INDEX(MAESTRO!J:J,_xludf.AGGREGATE(15,6,ROW(MAESTRO!$B$3:$B$1000)/((MAESTRO!$B$3:$B$1000="MILITARES")*(UPPER(MAESTRO!$L$3:$L$1000)="CONFIRMADO")),ROWS($A$3:A183))),"")</f>
        <v/>
      </c>
      <c r="K183" s="10" t="str">
        <f ca="1">IFERROR(INDEX(MAESTRO!K:K,_xludf.AGGREGATE(15,6,ROW(MAESTRO!$B$3:$B$1000)/((MAESTRO!$B$3:$B$1000="MILITARES")*(UPPER(MAESTRO!$L$3:$L$1000)="CONFIRMADO")),ROWS($A$3:A183))),"")</f>
        <v/>
      </c>
      <c r="L183" s="10" t="str">
        <f ca="1">IFERROR(INDEX(MAESTRO!L:L,_xludf.AGGREGATE(15,6,ROW(MAESTRO!$B$3:$B$1000)/((MAESTRO!$B$3:$B$1000="MILITARES")*(UPPER(MAESTRO!$L$3:$L$1000)="CONFIRMADO")),ROWS($A$3:A183))),"")</f>
        <v/>
      </c>
      <c r="M183" s="10" t="str">
        <f ca="1">IFERROR(INDEX(MAESTRO!M:M,_xludf.AGGREGATE(15,6,ROW(MAESTRO!$B$3:$B$1000)/((MAESTRO!$B$3:$B$1000="MILITARES")*(UPPER(MAESTRO!$L$3:$L$1000)="CONFIRMADO")),ROWS($A$3:A183))),"")</f>
        <v/>
      </c>
      <c r="N183" s="10" t="str">
        <f ca="1">IFERROR(INDEX(MAESTRO!N:N,_xludf.AGGREGATE(15,6,ROW(MAESTRO!$B$3:$B$1000)/((MAESTRO!$B$3:$B$1000="MILITARES")*(UPPER(MAESTRO!$L$3:$L$1000)="CONFIRMADO")),ROWS($A$3:A183))),"")</f>
        <v/>
      </c>
      <c r="O183" s="10" t="str">
        <f ca="1">IFERROR(INDEX(MAESTRO!O:O,_xludf.AGGREGATE(15,6,ROW(MAESTRO!$B$3:$B$1000)/((MAESTRO!$B$3:$B$1000="MILITARES")*(UPPER(MAESTRO!$L$3:$L$1000)="CONFIRMADO")),ROWS($A$3:A183))),"")</f>
        <v/>
      </c>
      <c r="P183" s="10" t="str">
        <f ca="1">IFERROR(INDEX(MAESTRO!P:P,_xludf.AGGREGATE(15,6,ROW(MAESTRO!$B$3:$B$1000)/((MAESTRO!$B$3:$B$1000="MILITARES")*(UPPER(MAESTRO!$L$3:$L$1000)="CONFIRMADO")),ROWS($A$3:A183))),"")</f>
        <v/>
      </c>
      <c r="Q183" s="10" t="str">
        <f ca="1">IFERROR(INDEX(MAESTRO!Q:Q,_xludf.AGGREGATE(15,6,ROW(MAESTRO!$B$3:$B$1000)/((MAESTRO!$B$3:$B$1000="MILITARES")*(UPPER(MAESTRO!$L$3:$L$1000)="CONFIRMADO")),ROWS($A$3:A183))),"")</f>
        <v/>
      </c>
      <c r="R183" s="10" t="str">
        <f ca="1">IFERROR(INDEX(MAESTRO!R:R,_xludf.AGGREGATE(15,6,ROW(MAESTRO!$B$3:$B$1000)/((MAESTRO!$B$3:$B$1000="MILITARES")*(UPPER(MAESTRO!$L$3:$L$1000)="CONFIRMADO")),ROWS($A$3:A183))),"")</f>
        <v/>
      </c>
      <c r="S183" s="10" t="str">
        <f ca="1">IFERROR(INDEX(MAESTRO!S:S,_xludf.AGGREGATE(15,6,ROW(MAESTRO!$B$3:$B$1000)/((MAESTRO!$B$3:$B$1000="MILITARES")*(UPPER(MAESTRO!$L$3:$L$1000)="CONFIRMADO")),ROWS($A$3:A183))),"")</f>
        <v/>
      </c>
      <c r="T183" s="10" t="str">
        <f ca="1">IFERROR(INDEX(MAESTRO!T:T,_xludf.AGGREGATE(15,6,ROW(MAESTRO!$B$3:$B$1000)/((MAESTRO!$B$3:$B$1000="MILITARES")*(UPPER(MAESTRO!$L$3:$L$1000)="CONFIRMADO")),ROWS($A$3:A183))),"")</f>
        <v/>
      </c>
      <c r="U183" s="10" t="str">
        <f ca="1">IFERROR(INDEX(MAESTRO!U:U,_xludf.AGGREGATE(15,6,ROW(MAESTRO!$B$3:$B$1000)/((MAESTRO!$B$3:$B$1000="MILITARES")*(UPPER(MAESTRO!$L$3:$L$1000)="CONFIRMADO")),ROWS($A$3:A183))),"")</f>
        <v/>
      </c>
      <c r="V183" s="10" t="str">
        <f ca="1">IFERROR(INDEX(MAESTRO!V:V,_xludf.AGGREGATE(15,6,ROW(MAESTRO!$B$3:$B$1000)/((MAESTRO!$B$3:$B$1000="MILITARES")*(UPPER(MAESTRO!$L$3:$L$1000)="CONFIRMADO")),ROWS($A$3:A183))),"")</f>
        <v/>
      </c>
      <c r="W183" s="10" t="str">
        <f ca="1">IFERROR(INDEX(MAESTRO!W:W,_xludf.AGGREGATE(15,6,ROW(MAESTRO!$B$3:$B$1000)/((MAESTRO!$B$3:$B$1000="MILITARES")*(UPPER(MAESTRO!$L$3:$L$1000)="CONFIRMADO")),ROWS($A$3:A183))),"")</f>
        <v/>
      </c>
      <c r="X183" s="10" t="str">
        <f ca="1">IFERROR(INDEX(MAESTRO!X:X,_xludf.AGGREGATE(15,6,ROW(MAESTRO!$B$3:$B$1000)/((MAESTRO!$B$3:$B$1000="MILITARES")*(UPPER(MAESTRO!$L$3:$L$1000)="CONFIRMADO")),ROWS($A$3:A183))),"")</f>
        <v/>
      </c>
    </row>
    <row r="184" spans="1:24" ht="22.05" customHeight="1">
      <c r="A184" s="15" t="str">
        <f ca="1">IFERROR(INDEX(MAESTRO!A:A,_xludf.AGGREGATE(15,6,ROW(MAESTRO!$B$3:$B$1000)/((MAESTRO!$B$3:$B$1000="MILITARES")*(UPPER(MAESTRO!$L$3:$L$1000)="CONFIRMADO")),ROWS($A$3:A184))),"")</f>
        <v/>
      </c>
      <c r="B184" s="15" t="str">
        <f ca="1">IFERROR(INDEX(MAESTRO!B:B,_xludf.AGGREGATE(15,6,ROW(MAESTRO!$B$3:$B$1000)/((MAESTRO!$B$3:$B$1000="MILITARES")*(UPPER(MAESTRO!$L$3:$L$1000)="CONFIRMADO")),ROWS($A$3:A184))),"")</f>
        <v/>
      </c>
      <c r="C184" s="15" t="str">
        <f ca="1">IFERROR(INDEX(MAESTRO!C:C,_xludf.AGGREGATE(15,6,ROW(MAESTRO!$B$3:$B$1000)/((MAESTRO!$B$3:$B$1000="MILITARES")*(UPPER(MAESTRO!$L$3:$L$1000)="CONFIRMADO")),ROWS($A$3:A184))),"")</f>
        <v/>
      </c>
      <c r="D184" s="15" t="str">
        <f ca="1">IFERROR(INDEX(MAESTRO!D:D,_xludf.AGGREGATE(15,6,ROW(MAESTRO!$B$3:$B$1000)/((MAESTRO!$B$3:$B$1000="MILITARES")*(UPPER(MAESTRO!$L$3:$L$1000)="CONFIRMADO")),ROWS($A$3:A184))),"")</f>
        <v/>
      </c>
      <c r="E184" s="15" t="str">
        <f ca="1">IFERROR(INDEX(MAESTRO!E:E,_xludf.AGGREGATE(15,6,ROW(MAESTRO!$B$3:$B$1000)/((MAESTRO!$B$3:$B$1000="MILITARES")*(UPPER(MAESTRO!$L$3:$L$1000)="CONFIRMADO")),ROWS($A$3:A184))),"")</f>
        <v/>
      </c>
      <c r="F184" s="15" t="str">
        <f ca="1">IFERROR(INDEX(MAESTRO!F:F,_xludf.AGGREGATE(15,6,ROW(MAESTRO!$B$3:$B$1000)/((MAESTRO!$B$3:$B$1000="MILITARES")*(UPPER(MAESTRO!$L$3:$L$1000)="CONFIRMADO")),ROWS($A$3:A184))),"")</f>
        <v/>
      </c>
      <c r="G184" s="15" t="str">
        <f ca="1">IFERROR(INDEX(MAESTRO!G:G,_xludf.AGGREGATE(15,6,ROW(MAESTRO!$B$3:$B$1000)/((MAESTRO!$B$3:$B$1000="MILITARES")*(UPPER(MAESTRO!$L$3:$L$1000)="CONFIRMADO")),ROWS($A$3:A184))),"")</f>
        <v/>
      </c>
      <c r="H184" s="15" t="str">
        <f ca="1">IFERROR(INDEX(MAESTRO!H:H,_xludf.AGGREGATE(15,6,ROW(MAESTRO!$B$3:$B$1000)/((MAESTRO!$B$3:$B$1000="MILITARES")*(UPPER(MAESTRO!$L$3:$L$1000)="CONFIRMADO")),ROWS($A$3:A184))),"")</f>
        <v/>
      </c>
      <c r="I184" s="15" t="str">
        <f ca="1">IFERROR(INDEX(MAESTRO!I:I,_xludf.AGGREGATE(15,6,ROW(MAESTRO!$B$3:$B$1000)/((MAESTRO!$B$3:$B$1000="MILITARES")*(UPPER(MAESTRO!$L$3:$L$1000)="CONFIRMADO")),ROWS($A$3:A184))),"")</f>
        <v/>
      </c>
      <c r="J184" s="15" t="str">
        <f ca="1">IFERROR(INDEX(MAESTRO!J:J,_xludf.AGGREGATE(15,6,ROW(MAESTRO!$B$3:$B$1000)/((MAESTRO!$B$3:$B$1000="MILITARES")*(UPPER(MAESTRO!$L$3:$L$1000)="CONFIRMADO")),ROWS($A$3:A184))),"")</f>
        <v/>
      </c>
      <c r="K184" s="15" t="str">
        <f ca="1">IFERROR(INDEX(MAESTRO!K:K,_xludf.AGGREGATE(15,6,ROW(MAESTRO!$B$3:$B$1000)/((MAESTRO!$B$3:$B$1000="MILITARES")*(UPPER(MAESTRO!$L$3:$L$1000)="CONFIRMADO")),ROWS($A$3:A184))),"")</f>
        <v/>
      </c>
      <c r="L184" s="15" t="str">
        <f ca="1">IFERROR(INDEX(MAESTRO!L:L,_xludf.AGGREGATE(15,6,ROW(MAESTRO!$B$3:$B$1000)/((MAESTRO!$B$3:$B$1000="MILITARES")*(UPPER(MAESTRO!$L$3:$L$1000)="CONFIRMADO")),ROWS($A$3:A184))),"")</f>
        <v/>
      </c>
      <c r="M184" s="15" t="str">
        <f ca="1">IFERROR(INDEX(MAESTRO!M:M,_xludf.AGGREGATE(15,6,ROW(MAESTRO!$B$3:$B$1000)/((MAESTRO!$B$3:$B$1000="MILITARES")*(UPPER(MAESTRO!$L$3:$L$1000)="CONFIRMADO")),ROWS($A$3:A184))),"")</f>
        <v/>
      </c>
      <c r="N184" s="15" t="str">
        <f ca="1">IFERROR(INDEX(MAESTRO!N:N,_xludf.AGGREGATE(15,6,ROW(MAESTRO!$B$3:$B$1000)/((MAESTRO!$B$3:$B$1000="MILITARES")*(UPPER(MAESTRO!$L$3:$L$1000)="CONFIRMADO")),ROWS($A$3:A184))),"")</f>
        <v/>
      </c>
      <c r="O184" s="15" t="str">
        <f ca="1">IFERROR(INDEX(MAESTRO!O:O,_xludf.AGGREGATE(15,6,ROW(MAESTRO!$B$3:$B$1000)/((MAESTRO!$B$3:$B$1000="MILITARES")*(UPPER(MAESTRO!$L$3:$L$1000)="CONFIRMADO")),ROWS($A$3:A184))),"")</f>
        <v/>
      </c>
      <c r="P184" s="15" t="str">
        <f ca="1">IFERROR(INDEX(MAESTRO!P:P,_xludf.AGGREGATE(15,6,ROW(MAESTRO!$B$3:$B$1000)/((MAESTRO!$B$3:$B$1000="MILITARES")*(UPPER(MAESTRO!$L$3:$L$1000)="CONFIRMADO")),ROWS($A$3:A184))),"")</f>
        <v/>
      </c>
      <c r="Q184" s="15" t="str">
        <f ca="1">IFERROR(INDEX(MAESTRO!Q:Q,_xludf.AGGREGATE(15,6,ROW(MAESTRO!$B$3:$B$1000)/((MAESTRO!$B$3:$B$1000="MILITARES")*(UPPER(MAESTRO!$L$3:$L$1000)="CONFIRMADO")),ROWS($A$3:A184))),"")</f>
        <v/>
      </c>
      <c r="R184" s="15" t="str">
        <f ca="1">IFERROR(INDEX(MAESTRO!R:R,_xludf.AGGREGATE(15,6,ROW(MAESTRO!$B$3:$B$1000)/((MAESTRO!$B$3:$B$1000="MILITARES")*(UPPER(MAESTRO!$L$3:$L$1000)="CONFIRMADO")),ROWS($A$3:A184))),"")</f>
        <v/>
      </c>
      <c r="S184" s="15" t="str">
        <f ca="1">IFERROR(INDEX(MAESTRO!S:S,_xludf.AGGREGATE(15,6,ROW(MAESTRO!$B$3:$B$1000)/((MAESTRO!$B$3:$B$1000="MILITARES")*(UPPER(MAESTRO!$L$3:$L$1000)="CONFIRMADO")),ROWS($A$3:A184))),"")</f>
        <v/>
      </c>
      <c r="T184" s="15" t="str">
        <f ca="1">IFERROR(INDEX(MAESTRO!T:T,_xludf.AGGREGATE(15,6,ROW(MAESTRO!$B$3:$B$1000)/((MAESTRO!$B$3:$B$1000="MILITARES")*(UPPER(MAESTRO!$L$3:$L$1000)="CONFIRMADO")),ROWS($A$3:A184))),"")</f>
        <v/>
      </c>
      <c r="U184" s="15" t="str">
        <f ca="1">IFERROR(INDEX(MAESTRO!U:U,_xludf.AGGREGATE(15,6,ROW(MAESTRO!$B$3:$B$1000)/((MAESTRO!$B$3:$B$1000="MILITARES")*(UPPER(MAESTRO!$L$3:$L$1000)="CONFIRMADO")),ROWS($A$3:A184))),"")</f>
        <v/>
      </c>
      <c r="V184" s="15" t="str">
        <f ca="1">IFERROR(INDEX(MAESTRO!V:V,_xludf.AGGREGATE(15,6,ROW(MAESTRO!$B$3:$B$1000)/((MAESTRO!$B$3:$B$1000="MILITARES")*(UPPER(MAESTRO!$L$3:$L$1000)="CONFIRMADO")),ROWS($A$3:A184))),"")</f>
        <v/>
      </c>
      <c r="W184" s="15" t="str">
        <f ca="1">IFERROR(INDEX(MAESTRO!W:W,_xludf.AGGREGATE(15,6,ROW(MAESTRO!$B$3:$B$1000)/((MAESTRO!$B$3:$B$1000="MILITARES")*(UPPER(MAESTRO!$L$3:$L$1000)="CONFIRMADO")),ROWS($A$3:A184))),"")</f>
        <v/>
      </c>
      <c r="X184" s="15" t="str">
        <f ca="1">IFERROR(INDEX(MAESTRO!X:X,_xludf.AGGREGATE(15,6,ROW(MAESTRO!$B$3:$B$1000)/((MAESTRO!$B$3:$B$1000="MILITARES")*(UPPER(MAESTRO!$L$3:$L$1000)="CONFIRMADO")),ROWS($A$3:A184))),"")</f>
        <v/>
      </c>
    </row>
    <row r="185" spans="1:24" ht="22.05" customHeight="1">
      <c r="A185" s="10" t="str">
        <f ca="1">IFERROR(INDEX(MAESTRO!A:A,_xludf.AGGREGATE(15,6,ROW(MAESTRO!$B$3:$B$1000)/((MAESTRO!$B$3:$B$1000="MILITARES")*(UPPER(MAESTRO!$L$3:$L$1000)="CONFIRMADO")),ROWS($A$3:A185))),"")</f>
        <v/>
      </c>
      <c r="B185" s="10" t="str">
        <f ca="1">IFERROR(INDEX(MAESTRO!B:B,_xludf.AGGREGATE(15,6,ROW(MAESTRO!$B$3:$B$1000)/((MAESTRO!$B$3:$B$1000="MILITARES")*(UPPER(MAESTRO!$L$3:$L$1000)="CONFIRMADO")),ROWS($A$3:A185))),"")</f>
        <v/>
      </c>
      <c r="C185" s="10" t="str">
        <f ca="1">IFERROR(INDEX(MAESTRO!C:C,_xludf.AGGREGATE(15,6,ROW(MAESTRO!$B$3:$B$1000)/((MAESTRO!$B$3:$B$1000="MILITARES")*(UPPER(MAESTRO!$L$3:$L$1000)="CONFIRMADO")),ROWS($A$3:A185))),"")</f>
        <v/>
      </c>
      <c r="D185" s="10" t="str">
        <f ca="1">IFERROR(INDEX(MAESTRO!D:D,_xludf.AGGREGATE(15,6,ROW(MAESTRO!$B$3:$B$1000)/((MAESTRO!$B$3:$B$1000="MILITARES")*(UPPER(MAESTRO!$L$3:$L$1000)="CONFIRMADO")),ROWS($A$3:A185))),"")</f>
        <v/>
      </c>
      <c r="E185" s="10" t="str">
        <f ca="1">IFERROR(INDEX(MAESTRO!E:E,_xludf.AGGREGATE(15,6,ROW(MAESTRO!$B$3:$B$1000)/((MAESTRO!$B$3:$B$1000="MILITARES")*(UPPER(MAESTRO!$L$3:$L$1000)="CONFIRMADO")),ROWS($A$3:A185))),"")</f>
        <v/>
      </c>
      <c r="F185" s="10" t="str">
        <f ca="1">IFERROR(INDEX(MAESTRO!F:F,_xludf.AGGREGATE(15,6,ROW(MAESTRO!$B$3:$B$1000)/((MAESTRO!$B$3:$B$1000="MILITARES")*(UPPER(MAESTRO!$L$3:$L$1000)="CONFIRMADO")),ROWS($A$3:A185))),"")</f>
        <v/>
      </c>
      <c r="G185" s="10" t="str">
        <f ca="1">IFERROR(INDEX(MAESTRO!G:G,_xludf.AGGREGATE(15,6,ROW(MAESTRO!$B$3:$B$1000)/((MAESTRO!$B$3:$B$1000="MILITARES")*(UPPER(MAESTRO!$L$3:$L$1000)="CONFIRMADO")),ROWS($A$3:A185))),"")</f>
        <v/>
      </c>
      <c r="H185" s="10" t="str">
        <f ca="1">IFERROR(INDEX(MAESTRO!H:H,_xludf.AGGREGATE(15,6,ROW(MAESTRO!$B$3:$B$1000)/((MAESTRO!$B$3:$B$1000="MILITARES")*(UPPER(MAESTRO!$L$3:$L$1000)="CONFIRMADO")),ROWS($A$3:A185))),"")</f>
        <v/>
      </c>
      <c r="I185" s="10" t="str">
        <f ca="1">IFERROR(INDEX(MAESTRO!I:I,_xludf.AGGREGATE(15,6,ROW(MAESTRO!$B$3:$B$1000)/((MAESTRO!$B$3:$B$1000="MILITARES")*(UPPER(MAESTRO!$L$3:$L$1000)="CONFIRMADO")),ROWS($A$3:A185))),"")</f>
        <v/>
      </c>
      <c r="J185" s="10" t="str">
        <f ca="1">IFERROR(INDEX(MAESTRO!J:J,_xludf.AGGREGATE(15,6,ROW(MAESTRO!$B$3:$B$1000)/((MAESTRO!$B$3:$B$1000="MILITARES")*(UPPER(MAESTRO!$L$3:$L$1000)="CONFIRMADO")),ROWS($A$3:A185))),"")</f>
        <v/>
      </c>
      <c r="K185" s="10" t="str">
        <f ca="1">IFERROR(INDEX(MAESTRO!K:K,_xludf.AGGREGATE(15,6,ROW(MAESTRO!$B$3:$B$1000)/((MAESTRO!$B$3:$B$1000="MILITARES")*(UPPER(MAESTRO!$L$3:$L$1000)="CONFIRMADO")),ROWS($A$3:A185))),"")</f>
        <v/>
      </c>
      <c r="L185" s="10" t="str">
        <f ca="1">IFERROR(INDEX(MAESTRO!L:L,_xludf.AGGREGATE(15,6,ROW(MAESTRO!$B$3:$B$1000)/((MAESTRO!$B$3:$B$1000="MILITARES")*(UPPER(MAESTRO!$L$3:$L$1000)="CONFIRMADO")),ROWS($A$3:A185))),"")</f>
        <v/>
      </c>
      <c r="M185" s="10" t="str">
        <f ca="1">IFERROR(INDEX(MAESTRO!M:M,_xludf.AGGREGATE(15,6,ROW(MAESTRO!$B$3:$B$1000)/((MAESTRO!$B$3:$B$1000="MILITARES")*(UPPER(MAESTRO!$L$3:$L$1000)="CONFIRMADO")),ROWS($A$3:A185))),"")</f>
        <v/>
      </c>
      <c r="N185" s="10" t="str">
        <f ca="1">IFERROR(INDEX(MAESTRO!N:N,_xludf.AGGREGATE(15,6,ROW(MAESTRO!$B$3:$B$1000)/((MAESTRO!$B$3:$B$1000="MILITARES")*(UPPER(MAESTRO!$L$3:$L$1000)="CONFIRMADO")),ROWS($A$3:A185))),"")</f>
        <v/>
      </c>
      <c r="O185" s="10" t="str">
        <f ca="1">IFERROR(INDEX(MAESTRO!O:O,_xludf.AGGREGATE(15,6,ROW(MAESTRO!$B$3:$B$1000)/((MAESTRO!$B$3:$B$1000="MILITARES")*(UPPER(MAESTRO!$L$3:$L$1000)="CONFIRMADO")),ROWS($A$3:A185))),"")</f>
        <v/>
      </c>
      <c r="P185" s="10" t="str">
        <f ca="1">IFERROR(INDEX(MAESTRO!P:P,_xludf.AGGREGATE(15,6,ROW(MAESTRO!$B$3:$B$1000)/((MAESTRO!$B$3:$B$1000="MILITARES")*(UPPER(MAESTRO!$L$3:$L$1000)="CONFIRMADO")),ROWS($A$3:A185))),"")</f>
        <v/>
      </c>
      <c r="Q185" s="10" t="str">
        <f ca="1">IFERROR(INDEX(MAESTRO!Q:Q,_xludf.AGGREGATE(15,6,ROW(MAESTRO!$B$3:$B$1000)/((MAESTRO!$B$3:$B$1000="MILITARES")*(UPPER(MAESTRO!$L$3:$L$1000)="CONFIRMADO")),ROWS($A$3:A185))),"")</f>
        <v/>
      </c>
      <c r="R185" s="10" t="str">
        <f ca="1">IFERROR(INDEX(MAESTRO!R:R,_xludf.AGGREGATE(15,6,ROW(MAESTRO!$B$3:$B$1000)/((MAESTRO!$B$3:$B$1000="MILITARES")*(UPPER(MAESTRO!$L$3:$L$1000)="CONFIRMADO")),ROWS($A$3:A185))),"")</f>
        <v/>
      </c>
      <c r="S185" s="10" t="str">
        <f ca="1">IFERROR(INDEX(MAESTRO!S:S,_xludf.AGGREGATE(15,6,ROW(MAESTRO!$B$3:$B$1000)/((MAESTRO!$B$3:$B$1000="MILITARES")*(UPPER(MAESTRO!$L$3:$L$1000)="CONFIRMADO")),ROWS($A$3:A185))),"")</f>
        <v/>
      </c>
      <c r="T185" s="10" t="str">
        <f ca="1">IFERROR(INDEX(MAESTRO!T:T,_xludf.AGGREGATE(15,6,ROW(MAESTRO!$B$3:$B$1000)/((MAESTRO!$B$3:$B$1000="MILITARES")*(UPPER(MAESTRO!$L$3:$L$1000)="CONFIRMADO")),ROWS($A$3:A185))),"")</f>
        <v/>
      </c>
      <c r="U185" s="10" t="str">
        <f ca="1">IFERROR(INDEX(MAESTRO!U:U,_xludf.AGGREGATE(15,6,ROW(MAESTRO!$B$3:$B$1000)/((MAESTRO!$B$3:$B$1000="MILITARES")*(UPPER(MAESTRO!$L$3:$L$1000)="CONFIRMADO")),ROWS($A$3:A185))),"")</f>
        <v/>
      </c>
      <c r="V185" s="10" t="str">
        <f ca="1">IFERROR(INDEX(MAESTRO!V:V,_xludf.AGGREGATE(15,6,ROW(MAESTRO!$B$3:$B$1000)/((MAESTRO!$B$3:$B$1000="MILITARES")*(UPPER(MAESTRO!$L$3:$L$1000)="CONFIRMADO")),ROWS($A$3:A185))),"")</f>
        <v/>
      </c>
      <c r="W185" s="10" t="str">
        <f ca="1">IFERROR(INDEX(MAESTRO!W:W,_xludf.AGGREGATE(15,6,ROW(MAESTRO!$B$3:$B$1000)/((MAESTRO!$B$3:$B$1000="MILITARES")*(UPPER(MAESTRO!$L$3:$L$1000)="CONFIRMADO")),ROWS($A$3:A185))),"")</f>
        <v/>
      </c>
      <c r="X185" s="10" t="str">
        <f ca="1">IFERROR(INDEX(MAESTRO!X:X,_xludf.AGGREGATE(15,6,ROW(MAESTRO!$B$3:$B$1000)/((MAESTRO!$B$3:$B$1000="MILITARES")*(UPPER(MAESTRO!$L$3:$L$1000)="CONFIRMADO")),ROWS($A$3:A185))),"")</f>
        <v/>
      </c>
    </row>
    <row r="186" spans="1:24" ht="22.05" customHeight="1">
      <c r="A186" s="15" t="str">
        <f ca="1">IFERROR(INDEX(MAESTRO!A:A,_xludf.AGGREGATE(15,6,ROW(MAESTRO!$B$3:$B$1000)/((MAESTRO!$B$3:$B$1000="MILITARES")*(UPPER(MAESTRO!$L$3:$L$1000)="CONFIRMADO")),ROWS($A$3:A186))),"")</f>
        <v/>
      </c>
      <c r="B186" s="15" t="str">
        <f ca="1">IFERROR(INDEX(MAESTRO!B:B,_xludf.AGGREGATE(15,6,ROW(MAESTRO!$B$3:$B$1000)/((MAESTRO!$B$3:$B$1000="MILITARES")*(UPPER(MAESTRO!$L$3:$L$1000)="CONFIRMADO")),ROWS($A$3:A186))),"")</f>
        <v/>
      </c>
      <c r="C186" s="15" t="str">
        <f ca="1">IFERROR(INDEX(MAESTRO!C:C,_xludf.AGGREGATE(15,6,ROW(MAESTRO!$B$3:$B$1000)/((MAESTRO!$B$3:$B$1000="MILITARES")*(UPPER(MAESTRO!$L$3:$L$1000)="CONFIRMADO")),ROWS($A$3:A186))),"")</f>
        <v/>
      </c>
      <c r="D186" s="15" t="str">
        <f ca="1">IFERROR(INDEX(MAESTRO!D:D,_xludf.AGGREGATE(15,6,ROW(MAESTRO!$B$3:$B$1000)/((MAESTRO!$B$3:$B$1000="MILITARES")*(UPPER(MAESTRO!$L$3:$L$1000)="CONFIRMADO")),ROWS($A$3:A186))),"")</f>
        <v/>
      </c>
      <c r="E186" s="15" t="str">
        <f ca="1">IFERROR(INDEX(MAESTRO!E:E,_xludf.AGGREGATE(15,6,ROW(MAESTRO!$B$3:$B$1000)/((MAESTRO!$B$3:$B$1000="MILITARES")*(UPPER(MAESTRO!$L$3:$L$1000)="CONFIRMADO")),ROWS($A$3:A186))),"")</f>
        <v/>
      </c>
      <c r="F186" s="15" t="str">
        <f ca="1">IFERROR(INDEX(MAESTRO!F:F,_xludf.AGGREGATE(15,6,ROW(MAESTRO!$B$3:$B$1000)/((MAESTRO!$B$3:$B$1000="MILITARES")*(UPPER(MAESTRO!$L$3:$L$1000)="CONFIRMADO")),ROWS($A$3:A186))),"")</f>
        <v/>
      </c>
      <c r="G186" s="15" t="str">
        <f ca="1">IFERROR(INDEX(MAESTRO!G:G,_xludf.AGGREGATE(15,6,ROW(MAESTRO!$B$3:$B$1000)/((MAESTRO!$B$3:$B$1000="MILITARES")*(UPPER(MAESTRO!$L$3:$L$1000)="CONFIRMADO")),ROWS($A$3:A186))),"")</f>
        <v/>
      </c>
      <c r="H186" s="15" t="str">
        <f ca="1">IFERROR(INDEX(MAESTRO!H:H,_xludf.AGGREGATE(15,6,ROW(MAESTRO!$B$3:$B$1000)/((MAESTRO!$B$3:$B$1000="MILITARES")*(UPPER(MAESTRO!$L$3:$L$1000)="CONFIRMADO")),ROWS($A$3:A186))),"")</f>
        <v/>
      </c>
      <c r="I186" s="15" t="str">
        <f ca="1">IFERROR(INDEX(MAESTRO!I:I,_xludf.AGGREGATE(15,6,ROW(MAESTRO!$B$3:$B$1000)/((MAESTRO!$B$3:$B$1000="MILITARES")*(UPPER(MAESTRO!$L$3:$L$1000)="CONFIRMADO")),ROWS($A$3:A186))),"")</f>
        <v/>
      </c>
      <c r="J186" s="15" t="str">
        <f ca="1">IFERROR(INDEX(MAESTRO!J:J,_xludf.AGGREGATE(15,6,ROW(MAESTRO!$B$3:$B$1000)/((MAESTRO!$B$3:$B$1000="MILITARES")*(UPPER(MAESTRO!$L$3:$L$1000)="CONFIRMADO")),ROWS($A$3:A186))),"")</f>
        <v/>
      </c>
      <c r="K186" s="15" t="str">
        <f ca="1">IFERROR(INDEX(MAESTRO!K:K,_xludf.AGGREGATE(15,6,ROW(MAESTRO!$B$3:$B$1000)/((MAESTRO!$B$3:$B$1000="MILITARES")*(UPPER(MAESTRO!$L$3:$L$1000)="CONFIRMADO")),ROWS($A$3:A186))),"")</f>
        <v/>
      </c>
      <c r="L186" s="15" t="str">
        <f ca="1">IFERROR(INDEX(MAESTRO!L:L,_xludf.AGGREGATE(15,6,ROW(MAESTRO!$B$3:$B$1000)/((MAESTRO!$B$3:$B$1000="MILITARES")*(UPPER(MAESTRO!$L$3:$L$1000)="CONFIRMADO")),ROWS($A$3:A186))),"")</f>
        <v/>
      </c>
      <c r="M186" s="15" t="str">
        <f ca="1">IFERROR(INDEX(MAESTRO!M:M,_xludf.AGGREGATE(15,6,ROW(MAESTRO!$B$3:$B$1000)/((MAESTRO!$B$3:$B$1000="MILITARES")*(UPPER(MAESTRO!$L$3:$L$1000)="CONFIRMADO")),ROWS($A$3:A186))),"")</f>
        <v/>
      </c>
      <c r="N186" s="15" t="str">
        <f ca="1">IFERROR(INDEX(MAESTRO!N:N,_xludf.AGGREGATE(15,6,ROW(MAESTRO!$B$3:$B$1000)/((MAESTRO!$B$3:$B$1000="MILITARES")*(UPPER(MAESTRO!$L$3:$L$1000)="CONFIRMADO")),ROWS($A$3:A186))),"")</f>
        <v/>
      </c>
      <c r="O186" s="15" t="str">
        <f ca="1">IFERROR(INDEX(MAESTRO!O:O,_xludf.AGGREGATE(15,6,ROW(MAESTRO!$B$3:$B$1000)/((MAESTRO!$B$3:$B$1000="MILITARES")*(UPPER(MAESTRO!$L$3:$L$1000)="CONFIRMADO")),ROWS($A$3:A186))),"")</f>
        <v/>
      </c>
      <c r="P186" s="15" t="str">
        <f ca="1">IFERROR(INDEX(MAESTRO!P:P,_xludf.AGGREGATE(15,6,ROW(MAESTRO!$B$3:$B$1000)/((MAESTRO!$B$3:$B$1000="MILITARES")*(UPPER(MAESTRO!$L$3:$L$1000)="CONFIRMADO")),ROWS($A$3:A186))),"")</f>
        <v/>
      </c>
      <c r="Q186" s="15" t="str">
        <f ca="1">IFERROR(INDEX(MAESTRO!Q:Q,_xludf.AGGREGATE(15,6,ROW(MAESTRO!$B$3:$B$1000)/((MAESTRO!$B$3:$B$1000="MILITARES")*(UPPER(MAESTRO!$L$3:$L$1000)="CONFIRMADO")),ROWS($A$3:A186))),"")</f>
        <v/>
      </c>
      <c r="R186" s="15" t="str">
        <f ca="1">IFERROR(INDEX(MAESTRO!R:R,_xludf.AGGREGATE(15,6,ROW(MAESTRO!$B$3:$B$1000)/((MAESTRO!$B$3:$B$1000="MILITARES")*(UPPER(MAESTRO!$L$3:$L$1000)="CONFIRMADO")),ROWS($A$3:A186))),"")</f>
        <v/>
      </c>
      <c r="S186" s="15" t="str">
        <f ca="1">IFERROR(INDEX(MAESTRO!S:S,_xludf.AGGREGATE(15,6,ROW(MAESTRO!$B$3:$B$1000)/((MAESTRO!$B$3:$B$1000="MILITARES")*(UPPER(MAESTRO!$L$3:$L$1000)="CONFIRMADO")),ROWS($A$3:A186))),"")</f>
        <v/>
      </c>
      <c r="T186" s="15" t="str">
        <f ca="1">IFERROR(INDEX(MAESTRO!T:T,_xludf.AGGREGATE(15,6,ROW(MAESTRO!$B$3:$B$1000)/((MAESTRO!$B$3:$B$1000="MILITARES")*(UPPER(MAESTRO!$L$3:$L$1000)="CONFIRMADO")),ROWS($A$3:A186))),"")</f>
        <v/>
      </c>
      <c r="U186" s="15" t="str">
        <f ca="1">IFERROR(INDEX(MAESTRO!U:U,_xludf.AGGREGATE(15,6,ROW(MAESTRO!$B$3:$B$1000)/((MAESTRO!$B$3:$B$1000="MILITARES")*(UPPER(MAESTRO!$L$3:$L$1000)="CONFIRMADO")),ROWS($A$3:A186))),"")</f>
        <v/>
      </c>
      <c r="V186" s="15" t="str">
        <f ca="1">IFERROR(INDEX(MAESTRO!V:V,_xludf.AGGREGATE(15,6,ROW(MAESTRO!$B$3:$B$1000)/((MAESTRO!$B$3:$B$1000="MILITARES")*(UPPER(MAESTRO!$L$3:$L$1000)="CONFIRMADO")),ROWS($A$3:A186))),"")</f>
        <v/>
      </c>
      <c r="W186" s="15" t="str">
        <f ca="1">IFERROR(INDEX(MAESTRO!W:W,_xludf.AGGREGATE(15,6,ROW(MAESTRO!$B$3:$B$1000)/((MAESTRO!$B$3:$B$1000="MILITARES")*(UPPER(MAESTRO!$L$3:$L$1000)="CONFIRMADO")),ROWS($A$3:A186))),"")</f>
        <v/>
      </c>
      <c r="X186" s="15" t="str">
        <f ca="1">IFERROR(INDEX(MAESTRO!X:X,_xludf.AGGREGATE(15,6,ROW(MAESTRO!$B$3:$B$1000)/((MAESTRO!$B$3:$B$1000="MILITARES")*(UPPER(MAESTRO!$L$3:$L$1000)="CONFIRMADO")),ROWS($A$3:A186))),"")</f>
        <v/>
      </c>
    </row>
    <row r="187" spans="1:24" ht="22.05" customHeight="1">
      <c r="A187" s="10" t="str">
        <f ca="1">IFERROR(INDEX(MAESTRO!A:A,_xludf.AGGREGATE(15,6,ROW(MAESTRO!$B$3:$B$1000)/((MAESTRO!$B$3:$B$1000="MILITARES")*(UPPER(MAESTRO!$L$3:$L$1000)="CONFIRMADO")),ROWS($A$3:A187))),"")</f>
        <v/>
      </c>
      <c r="B187" s="10" t="str">
        <f ca="1">IFERROR(INDEX(MAESTRO!B:B,_xludf.AGGREGATE(15,6,ROW(MAESTRO!$B$3:$B$1000)/((MAESTRO!$B$3:$B$1000="MILITARES")*(UPPER(MAESTRO!$L$3:$L$1000)="CONFIRMADO")),ROWS($A$3:A187))),"")</f>
        <v/>
      </c>
      <c r="C187" s="10" t="str">
        <f ca="1">IFERROR(INDEX(MAESTRO!C:C,_xludf.AGGREGATE(15,6,ROW(MAESTRO!$B$3:$B$1000)/((MAESTRO!$B$3:$B$1000="MILITARES")*(UPPER(MAESTRO!$L$3:$L$1000)="CONFIRMADO")),ROWS($A$3:A187))),"")</f>
        <v/>
      </c>
      <c r="D187" s="10" t="str">
        <f ca="1">IFERROR(INDEX(MAESTRO!D:D,_xludf.AGGREGATE(15,6,ROW(MAESTRO!$B$3:$B$1000)/((MAESTRO!$B$3:$B$1000="MILITARES")*(UPPER(MAESTRO!$L$3:$L$1000)="CONFIRMADO")),ROWS($A$3:A187))),"")</f>
        <v/>
      </c>
      <c r="E187" s="10" t="str">
        <f ca="1">IFERROR(INDEX(MAESTRO!E:E,_xludf.AGGREGATE(15,6,ROW(MAESTRO!$B$3:$B$1000)/((MAESTRO!$B$3:$B$1000="MILITARES")*(UPPER(MAESTRO!$L$3:$L$1000)="CONFIRMADO")),ROWS($A$3:A187))),"")</f>
        <v/>
      </c>
      <c r="F187" s="10" t="str">
        <f ca="1">IFERROR(INDEX(MAESTRO!F:F,_xludf.AGGREGATE(15,6,ROW(MAESTRO!$B$3:$B$1000)/((MAESTRO!$B$3:$B$1000="MILITARES")*(UPPER(MAESTRO!$L$3:$L$1000)="CONFIRMADO")),ROWS($A$3:A187))),"")</f>
        <v/>
      </c>
      <c r="G187" s="10" t="str">
        <f ca="1">IFERROR(INDEX(MAESTRO!G:G,_xludf.AGGREGATE(15,6,ROW(MAESTRO!$B$3:$B$1000)/((MAESTRO!$B$3:$B$1000="MILITARES")*(UPPER(MAESTRO!$L$3:$L$1000)="CONFIRMADO")),ROWS($A$3:A187))),"")</f>
        <v/>
      </c>
      <c r="H187" s="10" t="str">
        <f ca="1">IFERROR(INDEX(MAESTRO!H:H,_xludf.AGGREGATE(15,6,ROW(MAESTRO!$B$3:$B$1000)/((MAESTRO!$B$3:$B$1000="MILITARES")*(UPPER(MAESTRO!$L$3:$L$1000)="CONFIRMADO")),ROWS($A$3:A187))),"")</f>
        <v/>
      </c>
      <c r="I187" s="10" t="str">
        <f ca="1">IFERROR(INDEX(MAESTRO!I:I,_xludf.AGGREGATE(15,6,ROW(MAESTRO!$B$3:$B$1000)/((MAESTRO!$B$3:$B$1000="MILITARES")*(UPPER(MAESTRO!$L$3:$L$1000)="CONFIRMADO")),ROWS($A$3:A187))),"")</f>
        <v/>
      </c>
      <c r="J187" s="10" t="str">
        <f ca="1">IFERROR(INDEX(MAESTRO!J:J,_xludf.AGGREGATE(15,6,ROW(MAESTRO!$B$3:$B$1000)/((MAESTRO!$B$3:$B$1000="MILITARES")*(UPPER(MAESTRO!$L$3:$L$1000)="CONFIRMADO")),ROWS($A$3:A187))),"")</f>
        <v/>
      </c>
      <c r="K187" s="10" t="str">
        <f ca="1">IFERROR(INDEX(MAESTRO!K:K,_xludf.AGGREGATE(15,6,ROW(MAESTRO!$B$3:$B$1000)/((MAESTRO!$B$3:$B$1000="MILITARES")*(UPPER(MAESTRO!$L$3:$L$1000)="CONFIRMADO")),ROWS($A$3:A187))),"")</f>
        <v/>
      </c>
      <c r="L187" s="10" t="str">
        <f ca="1">IFERROR(INDEX(MAESTRO!L:L,_xludf.AGGREGATE(15,6,ROW(MAESTRO!$B$3:$B$1000)/((MAESTRO!$B$3:$B$1000="MILITARES")*(UPPER(MAESTRO!$L$3:$L$1000)="CONFIRMADO")),ROWS($A$3:A187))),"")</f>
        <v/>
      </c>
      <c r="M187" s="10" t="str">
        <f ca="1">IFERROR(INDEX(MAESTRO!M:M,_xludf.AGGREGATE(15,6,ROW(MAESTRO!$B$3:$B$1000)/((MAESTRO!$B$3:$B$1000="MILITARES")*(UPPER(MAESTRO!$L$3:$L$1000)="CONFIRMADO")),ROWS($A$3:A187))),"")</f>
        <v/>
      </c>
      <c r="N187" s="10" t="str">
        <f ca="1">IFERROR(INDEX(MAESTRO!N:N,_xludf.AGGREGATE(15,6,ROW(MAESTRO!$B$3:$B$1000)/((MAESTRO!$B$3:$B$1000="MILITARES")*(UPPER(MAESTRO!$L$3:$L$1000)="CONFIRMADO")),ROWS($A$3:A187))),"")</f>
        <v/>
      </c>
      <c r="O187" s="10" t="str">
        <f ca="1">IFERROR(INDEX(MAESTRO!O:O,_xludf.AGGREGATE(15,6,ROW(MAESTRO!$B$3:$B$1000)/((MAESTRO!$B$3:$B$1000="MILITARES")*(UPPER(MAESTRO!$L$3:$L$1000)="CONFIRMADO")),ROWS($A$3:A187))),"")</f>
        <v/>
      </c>
      <c r="P187" s="10" t="str">
        <f ca="1">IFERROR(INDEX(MAESTRO!P:P,_xludf.AGGREGATE(15,6,ROW(MAESTRO!$B$3:$B$1000)/((MAESTRO!$B$3:$B$1000="MILITARES")*(UPPER(MAESTRO!$L$3:$L$1000)="CONFIRMADO")),ROWS($A$3:A187))),"")</f>
        <v/>
      </c>
      <c r="Q187" s="10" t="str">
        <f ca="1">IFERROR(INDEX(MAESTRO!Q:Q,_xludf.AGGREGATE(15,6,ROW(MAESTRO!$B$3:$B$1000)/((MAESTRO!$B$3:$B$1000="MILITARES")*(UPPER(MAESTRO!$L$3:$L$1000)="CONFIRMADO")),ROWS($A$3:A187))),"")</f>
        <v/>
      </c>
      <c r="R187" s="10" t="str">
        <f ca="1">IFERROR(INDEX(MAESTRO!R:R,_xludf.AGGREGATE(15,6,ROW(MAESTRO!$B$3:$B$1000)/((MAESTRO!$B$3:$B$1000="MILITARES")*(UPPER(MAESTRO!$L$3:$L$1000)="CONFIRMADO")),ROWS($A$3:A187))),"")</f>
        <v/>
      </c>
      <c r="S187" s="10" t="str">
        <f ca="1">IFERROR(INDEX(MAESTRO!S:S,_xludf.AGGREGATE(15,6,ROW(MAESTRO!$B$3:$B$1000)/((MAESTRO!$B$3:$B$1000="MILITARES")*(UPPER(MAESTRO!$L$3:$L$1000)="CONFIRMADO")),ROWS($A$3:A187))),"")</f>
        <v/>
      </c>
      <c r="T187" s="10" t="str">
        <f ca="1">IFERROR(INDEX(MAESTRO!T:T,_xludf.AGGREGATE(15,6,ROW(MAESTRO!$B$3:$B$1000)/((MAESTRO!$B$3:$B$1000="MILITARES")*(UPPER(MAESTRO!$L$3:$L$1000)="CONFIRMADO")),ROWS($A$3:A187))),"")</f>
        <v/>
      </c>
      <c r="U187" s="10" t="str">
        <f ca="1">IFERROR(INDEX(MAESTRO!U:U,_xludf.AGGREGATE(15,6,ROW(MAESTRO!$B$3:$B$1000)/((MAESTRO!$B$3:$B$1000="MILITARES")*(UPPER(MAESTRO!$L$3:$L$1000)="CONFIRMADO")),ROWS($A$3:A187))),"")</f>
        <v/>
      </c>
      <c r="V187" s="10" t="str">
        <f ca="1">IFERROR(INDEX(MAESTRO!V:V,_xludf.AGGREGATE(15,6,ROW(MAESTRO!$B$3:$B$1000)/((MAESTRO!$B$3:$B$1000="MILITARES")*(UPPER(MAESTRO!$L$3:$L$1000)="CONFIRMADO")),ROWS($A$3:A187))),"")</f>
        <v/>
      </c>
      <c r="W187" s="10" t="str">
        <f ca="1">IFERROR(INDEX(MAESTRO!W:W,_xludf.AGGREGATE(15,6,ROW(MAESTRO!$B$3:$B$1000)/((MAESTRO!$B$3:$B$1000="MILITARES")*(UPPER(MAESTRO!$L$3:$L$1000)="CONFIRMADO")),ROWS($A$3:A187))),"")</f>
        <v/>
      </c>
      <c r="X187" s="10" t="str">
        <f ca="1">IFERROR(INDEX(MAESTRO!X:X,_xludf.AGGREGATE(15,6,ROW(MAESTRO!$B$3:$B$1000)/((MAESTRO!$B$3:$B$1000="MILITARES")*(UPPER(MAESTRO!$L$3:$L$1000)="CONFIRMADO")),ROWS($A$3:A187))),"")</f>
        <v/>
      </c>
    </row>
    <row r="188" spans="1:24" ht="22.05" customHeight="1">
      <c r="A188" s="15" t="str">
        <f ca="1">IFERROR(INDEX(MAESTRO!A:A,_xludf.AGGREGATE(15,6,ROW(MAESTRO!$B$3:$B$1000)/((MAESTRO!$B$3:$B$1000="MILITARES")*(UPPER(MAESTRO!$L$3:$L$1000)="CONFIRMADO")),ROWS($A$3:A188))),"")</f>
        <v/>
      </c>
      <c r="B188" s="15" t="str">
        <f ca="1">IFERROR(INDEX(MAESTRO!B:B,_xludf.AGGREGATE(15,6,ROW(MAESTRO!$B$3:$B$1000)/((MAESTRO!$B$3:$B$1000="MILITARES")*(UPPER(MAESTRO!$L$3:$L$1000)="CONFIRMADO")),ROWS($A$3:A188))),"")</f>
        <v/>
      </c>
      <c r="C188" s="15" t="str">
        <f ca="1">IFERROR(INDEX(MAESTRO!C:C,_xludf.AGGREGATE(15,6,ROW(MAESTRO!$B$3:$B$1000)/((MAESTRO!$B$3:$B$1000="MILITARES")*(UPPER(MAESTRO!$L$3:$L$1000)="CONFIRMADO")),ROWS($A$3:A188))),"")</f>
        <v/>
      </c>
      <c r="D188" s="15" t="str">
        <f ca="1">IFERROR(INDEX(MAESTRO!D:D,_xludf.AGGREGATE(15,6,ROW(MAESTRO!$B$3:$B$1000)/((MAESTRO!$B$3:$B$1000="MILITARES")*(UPPER(MAESTRO!$L$3:$L$1000)="CONFIRMADO")),ROWS($A$3:A188))),"")</f>
        <v/>
      </c>
      <c r="E188" s="15" t="str">
        <f ca="1">IFERROR(INDEX(MAESTRO!E:E,_xludf.AGGREGATE(15,6,ROW(MAESTRO!$B$3:$B$1000)/((MAESTRO!$B$3:$B$1000="MILITARES")*(UPPER(MAESTRO!$L$3:$L$1000)="CONFIRMADO")),ROWS($A$3:A188))),"")</f>
        <v/>
      </c>
      <c r="F188" s="15" t="str">
        <f ca="1">IFERROR(INDEX(MAESTRO!F:F,_xludf.AGGREGATE(15,6,ROW(MAESTRO!$B$3:$B$1000)/((MAESTRO!$B$3:$B$1000="MILITARES")*(UPPER(MAESTRO!$L$3:$L$1000)="CONFIRMADO")),ROWS($A$3:A188))),"")</f>
        <v/>
      </c>
      <c r="G188" s="15" t="str">
        <f ca="1">IFERROR(INDEX(MAESTRO!G:G,_xludf.AGGREGATE(15,6,ROW(MAESTRO!$B$3:$B$1000)/((MAESTRO!$B$3:$B$1000="MILITARES")*(UPPER(MAESTRO!$L$3:$L$1000)="CONFIRMADO")),ROWS($A$3:A188))),"")</f>
        <v/>
      </c>
      <c r="H188" s="15" t="str">
        <f ca="1">IFERROR(INDEX(MAESTRO!H:H,_xludf.AGGREGATE(15,6,ROW(MAESTRO!$B$3:$B$1000)/((MAESTRO!$B$3:$B$1000="MILITARES")*(UPPER(MAESTRO!$L$3:$L$1000)="CONFIRMADO")),ROWS($A$3:A188))),"")</f>
        <v/>
      </c>
      <c r="I188" s="15" t="str">
        <f ca="1">IFERROR(INDEX(MAESTRO!I:I,_xludf.AGGREGATE(15,6,ROW(MAESTRO!$B$3:$B$1000)/((MAESTRO!$B$3:$B$1000="MILITARES")*(UPPER(MAESTRO!$L$3:$L$1000)="CONFIRMADO")),ROWS($A$3:A188))),"")</f>
        <v/>
      </c>
      <c r="J188" s="15" t="str">
        <f ca="1">IFERROR(INDEX(MAESTRO!J:J,_xludf.AGGREGATE(15,6,ROW(MAESTRO!$B$3:$B$1000)/((MAESTRO!$B$3:$B$1000="MILITARES")*(UPPER(MAESTRO!$L$3:$L$1000)="CONFIRMADO")),ROWS($A$3:A188))),"")</f>
        <v/>
      </c>
      <c r="K188" s="15" t="str">
        <f ca="1">IFERROR(INDEX(MAESTRO!K:K,_xludf.AGGREGATE(15,6,ROW(MAESTRO!$B$3:$B$1000)/((MAESTRO!$B$3:$B$1000="MILITARES")*(UPPER(MAESTRO!$L$3:$L$1000)="CONFIRMADO")),ROWS($A$3:A188))),"")</f>
        <v/>
      </c>
      <c r="L188" s="15" t="str">
        <f ca="1">IFERROR(INDEX(MAESTRO!L:L,_xludf.AGGREGATE(15,6,ROW(MAESTRO!$B$3:$B$1000)/((MAESTRO!$B$3:$B$1000="MILITARES")*(UPPER(MAESTRO!$L$3:$L$1000)="CONFIRMADO")),ROWS($A$3:A188))),"")</f>
        <v/>
      </c>
      <c r="M188" s="15" t="str">
        <f ca="1">IFERROR(INDEX(MAESTRO!M:M,_xludf.AGGREGATE(15,6,ROW(MAESTRO!$B$3:$B$1000)/((MAESTRO!$B$3:$B$1000="MILITARES")*(UPPER(MAESTRO!$L$3:$L$1000)="CONFIRMADO")),ROWS($A$3:A188))),"")</f>
        <v/>
      </c>
      <c r="N188" s="15" t="str">
        <f ca="1">IFERROR(INDEX(MAESTRO!N:N,_xludf.AGGREGATE(15,6,ROW(MAESTRO!$B$3:$B$1000)/((MAESTRO!$B$3:$B$1000="MILITARES")*(UPPER(MAESTRO!$L$3:$L$1000)="CONFIRMADO")),ROWS($A$3:A188))),"")</f>
        <v/>
      </c>
      <c r="O188" s="15" t="str">
        <f ca="1">IFERROR(INDEX(MAESTRO!O:O,_xludf.AGGREGATE(15,6,ROW(MAESTRO!$B$3:$B$1000)/((MAESTRO!$B$3:$B$1000="MILITARES")*(UPPER(MAESTRO!$L$3:$L$1000)="CONFIRMADO")),ROWS($A$3:A188))),"")</f>
        <v/>
      </c>
      <c r="P188" s="15" t="str">
        <f ca="1">IFERROR(INDEX(MAESTRO!P:P,_xludf.AGGREGATE(15,6,ROW(MAESTRO!$B$3:$B$1000)/((MAESTRO!$B$3:$B$1000="MILITARES")*(UPPER(MAESTRO!$L$3:$L$1000)="CONFIRMADO")),ROWS($A$3:A188))),"")</f>
        <v/>
      </c>
      <c r="Q188" s="15" t="str">
        <f ca="1">IFERROR(INDEX(MAESTRO!Q:Q,_xludf.AGGREGATE(15,6,ROW(MAESTRO!$B$3:$B$1000)/((MAESTRO!$B$3:$B$1000="MILITARES")*(UPPER(MAESTRO!$L$3:$L$1000)="CONFIRMADO")),ROWS($A$3:A188))),"")</f>
        <v/>
      </c>
      <c r="R188" s="15" t="str">
        <f ca="1">IFERROR(INDEX(MAESTRO!R:R,_xludf.AGGREGATE(15,6,ROW(MAESTRO!$B$3:$B$1000)/((MAESTRO!$B$3:$B$1000="MILITARES")*(UPPER(MAESTRO!$L$3:$L$1000)="CONFIRMADO")),ROWS($A$3:A188))),"")</f>
        <v/>
      </c>
      <c r="S188" s="15" t="str">
        <f ca="1">IFERROR(INDEX(MAESTRO!S:S,_xludf.AGGREGATE(15,6,ROW(MAESTRO!$B$3:$B$1000)/((MAESTRO!$B$3:$B$1000="MILITARES")*(UPPER(MAESTRO!$L$3:$L$1000)="CONFIRMADO")),ROWS($A$3:A188))),"")</f>
        <v/>
      </c>
      <c r="T188" s="15" t="str">
        <f ca="1">IFERROR(INDEX(MAESTRO!T:T,_xludf.AGGREGATE(15,6,ROW(MAESTRO!$B$3:$B$1000)/((MAESTRO!$B$3:$B$1000="MILITARES")*(UPPER(MAESTRO!$L$3:$L$1000)="CONFIRMADO")),ROWS($A$3:A188))),"")</f>
        <v/>
      </c>
      <c r="U188" s="15" t="str">
        <f ca="1">IFERROR(INDEX(MAESTRO!U:U,_xludf.AGGREGATE(15,6,ROW(MAESTRO!$B$3:$B$1000)/((MAESTRO!$B$3:$B$1000="MILITARES")*(UPPER(MAESTRO!$L$3:$L$1000)="CONFIRMADO")),ROWS($A$3:A188))),"")</f>
        <v/>
      </c>
      <c r="V188" s="15" t="str">
        <f ca="1">IFERROR(INDEX(MAESTRO!V:V,_xludf.AGGREGATE(15,6,ROW(MAESTRO!$B$3:$B$1000)/((MAESTRO!$B$3:$B$1000="MILITARES")*(UPPER(MAESTRO!$L$3:$L$1000)="CONFIRMADO")),ROWS($A$3:A188))),"")</f>
        <v/>
      </c>
      <c r="W188" s="15" t="str">
        <f ca="1">IFERROR(INDEX(MAESTRO!W:W,_xludf.AGGREGATE(15,6,ROW(MAESTRO!$B$3:$B$1000)/((MAESTRO!$B$3:$B$1000="MILITARES")*(UPPER(MAESTRO!$L$3:$L$1000)="CONFIRMADO")),ROWS($A$3:A188))),"")</f>
        <v/>
      </c>
      <c r="X188" s="15" t="str">
        <f ca="1">IFERROR(INDEX(MAESTRO!X:X,_xludf.AGGREGATE(15,6,ROW(MAESTRO!$B$3:$B$1000)/((MAESTRO!$B$3:$B$1000="MILITARES")*(UPPER(MAESTRO!$L$3:$L$1000)="CONFIRMADO")),ROWS($A$3:A188))),"")</f>
        <v/>
      </c>
    </row>
    <row r="189" spans="1:24" ht="22.05" customHeight="1">
      <c r="A189" s="10" t="str">
        <f ca="1">IFERROR(INDEX(MAESTRO!A:A,_xludf.AGGREGATE(15,6,ROW(MAESTRO!$B$3:$B$1000)/((MAESTRO!$B$3:$B$1000="MILITARES")*(UPPER(MAESTRO!$L$3:$L$1000)="CONFIRMADO")),ROWS($A$3:A189))),"")</f>
        <v/>
      </c>
      <c r="B189" s="10" t="str">
        <f ca="1">IFERROR(INDEX(MAESTRO!B:B,_xludf.AGGREGATE(15,6,ROW(MAESTRO!$B$3:$B$1000)/((MAESTRO!$B$3:$B$1000="MILITARES")*(UPPER(MAESTRO!$L$3:$L$1000)="CONFIRMADO")),ROWS($A$3:A189))),"")</f>
        <v/>
      </c>
      <c r="C189" s="10" t="str">
        <f ca="1">IFERROR(INDEX(MAESTRO!C:C,_xludf.AGGREGATE(15,6,ROW(MAESTRO!$B$3:$B$1000)/((MAESTRO!$B$3:$B$1000="MILITARES")*(UPPER(MAESTRO!$L$3:$L$1000)="CONFIRMADO")),ROWS($A$3:A189))),"")</f>
        <v/>
      </c>
      <c r="D189" s="10" t="str">
        <f ca="1">IFERROR(INDEX(MAESTRO!D:D,_xludf.AGGREGATE(15,6,ROW(MAESTRO!$B$3:$B$1000)/((MAESTRO!$B$3:$B$1000="MILITARES")*(UPPER(MAESTRO!$L$3:$L$1000)="CONFIRMADO")),ROWS($A$3:A189))),"")</f>
        <v/>
      </c>
      <c r="E189" s="10" t="str">
        <f ca="1">IFERROR(INDEX(MAESTRO!E:E,_xludf.AGGREGATE(15,6,ROW(MAESTRO!$B$3:$B$1000)/((MAESTRO!$B$3:$B$1000="MILITARES")*(UPPER(MAESTRO!$L$3:$L$1000)="CONFIRMADO")),ROWS($A$3:A189))),"")</f>
        <v/>
      </c>
      <c r="F189" s="10" t="str">
        <f ca="1">IFERROR(INDEX(MAESTRO!F:F,_xludf.AGGREGATE(15,6,ROW(MAESTRO!$B$3:$B$1000)/((MAESTRO!$B$3:$B$1000="MILITARES")*(UPPER(MAESTRO!$L$3:$L$1000)="CONFIRMADO")),ROWS($A$3:A189))),"")</f>
        <v/>
      </c>
      <c r="G189" s="10" t="str">
        <f ca="1">IFERROR(INDEX(MAESTRO!G:G,_xludf.AGGREGATE(15,6,ROW(MAESTRO!$B$3:$B$1000)/((MAESTRO!$B$3:$B$1000="MILITARES")*(UPPER(MAESTRO!$L$3:$L$1000)="CONFIRMADO")),ROWS($A$3:A189))),"")</f>
        <v/>
      </c>
      <c r="H189" s="10" t="str">
        <f ca="1">IFERROR(INDEX(MAESTRO!H:H,_xludf.AGGREGATE(15,6,ROW(MAESTRO!$B$3:$B$1000)/((MAESTRO!$B$3:$B$1000="MILITARES")*(UPPER(MAESTRO!$L$3:$L$1000)="CONFIRMADO")),ROWS($A$3:A189))),"")</f>
        <v/>
      </c>
      <c r="I189" s="10" t="str">
        <f ca="1">IFERROR(INDEX(MAESTRO!I:I,_xludf.AGGREGATE(15,6,ROW(MAESTRO!$B$3:$B$1000)/((MAESTRO!$B$3:$B$1000="MILITARES")*(UPPER(MAESTRO!$L$3:$L$1000)="CONFIRMADO")),ROWS($A$3:A189))),"")</f>
        <v/>
      </c>
      <c r="J189" s="10" t="str">
        <f ca="1">IFERROR(INDEX(MAESTRO!J:J,_xludf.AGGREGATE(15,6,ROW(MAESTRO!$B$3:$B$1000)/((MAESTRO!$B$3:$B$1000="MILITARES")*(UPPER(MAESTRO!$L$3:$L$1000)="CONFIRMADO")),ROWS($A$3:A189))),"")</f>
        <v/>
      </c>
      <c r="K189" s="10" t="str">
        <f ca="1">IFERROR(INDEX(MAESTRO!K:K,_xludf.AGGREGATE(15,6,ROW(MAESTRO!$B$3:$B$1000)/((MAESTRO!$B$3:$B$1000="MILITARES")*(UPPER(MAESTRO!$L$3:$L$1000)="CONFIRMADO")),ROWS($A$3:A189))),"")</f>
        <v/>
      </c>
      <c r="L189" s="10" t="str">
        <f ca="1">IFERROR(INDEX(MAESTRO!L:L,_xludf.AGGREGATE(15,6,ROW(MAESTRO!$B$3:$B$1000)/((MAESTRO!$B$3:$B$1000="MILITARES")*(UPPER(MAESTRO!$L$3:$L$1000)="CONFIRMADO")),ROWS($A$3:A189))),"")</f>
        <v/>
      </c>
      <c r="M189" s="10" t="str">
        <f ca="1">IFERROR(INDEX(MAESTRO!M:M,_xludf.AGGREGATE(15,6,ROW(MAESTRO!$B$3:$B$1000)/((MAESTRO!$B$3:$B$1000="MILITARES")*(UPPER(MAESTRO!$L$3:$L$1000)="CONFIRMADO")),ROWS($A$3:A189))),"")</f>
        <v/>
      </c>
      <c r="N189" s="10" t="str">
        <f ca="1">IFERROR(INDEX(MAESTRO!N:N,_xludf.AGGREGATE(15,6,ROW(MAESTRO!$B$3:$B$1000)/((MAESTRO!$B$3:$B$1000="MILITARES")*(UPPER(MAESTRO!$L$3:$L$1000)="CONFIRMADO")),ROWS($A$3:A189))),"")</f>
        <v/>
      </c>
      <c r="O189" s="10" t="str">
        <f ca="1">IFERROR(INDEX(MAESTRO!O:O,_xludf.AGGREGATE(15,6,ROW(MAESTRO!$B$3:$B$1000)/((MAESTRO!$B$3:$B$1000="MILITARES")*(UPPER(MAESTRO!$L$3:$L$1000)="CONFIRMADO")),ROWS($A$3:A189))),"")</f>
        <v/>
      </c>
      <c r="P189" s="10" t="str">
        <f ca="1">IFERROR(INDEX(MAESTRO!P:P,_xludf.AGGREGATE(15,6,ROW(MAESTRO!$B$3:$B$1000)/((MAESTRO!$B$3:$B$1000="MILITARES")*(UPPER(MAESTRO!$L$3:$L$1000)="CONFIRMADO")),ROWS($A$3:A189))),"")</f>
        <v/>
      </c>
      <c r="Q189" s="10" t="str">
        <f ca="1">IFERROR(INDEX(MAESTRO!Q:Q,_xludf.AGGREGATE(15,6,ROW(MAESTRO!$B$3:$B$1000)/((MAESTRO!$B$3:$B$1000="MILITARES")*(UPPER(MAESTRO!$L$3:$L$1000)="CONFIRMADO")),ROWS($A$3:A189))),"")</f>
        <v/>
      </c>
      <c r="R189" s="10" t="str">
        <f ca="1">IFERROR(INDEX(MAESTRO!R:R,_xludf.AGGREGATE(15,6,ROW(MAESTRO!$B$3:$B$1000)/((MAESTRO!$B$3:$B$1000="MILITARES")*(UPPER(MAESTRO!$L$3:$L$1000)="CONFIRMADO")),ROWS($A$3:A189))),"")</f>
        <v/>
      </c>
      <c r="S189" s="10" t="str">
        <f ca="1">IFERROR(INDEX(MAESTRO!S:S,_xludf.AGGREGATE(15,6,ROW(MAESTRO!$B$3:$B$1000)/((MAESTRO!$B$3:$B$1000="MILITARES")*(UPPER(MAESTRO!$L$3:$L$1000)="CONFIRMADO")),ROWS($A$3:A189))),"")</f>
        <v/>
      </c>
      <c r="T189" s="10" t="str">
        <f ca="1">IFERROR(INDEX(MAESTRO!T:T,_xludf.AGGREGATE(15,6,ROW(MAESTRO!$B$3:$B$1000)/((MAESTRO!$B$3:$B$1000="MILITARES")*(UPPER(MAESTRO!$L$3:$L$1000)="CONFIRMADO")),ROWS($A$3:A189))),"")</f>
        <v/>
      </c>
      <c r="U189" s="10" t="str">
        <f ca="1">IFERROR(INDEX(MAESTRO!U:U,_xludf.AGGREGATE(15,6,ROW(MAESTRO!$B$3:$B$1000)/((MAESTRO!$B$3:$B$1000="MILITARES")*(UPPER(MAESTRO!$L$3:$L$1000)="CONFIRMADO")),ROWS($A$3:A189))),"")</f>
        <v/>
      </c>
      <c r="V189" s="10" t="str">
        <f ca="1">IFERROR(INDEX(MAESTRO!V:V,_xludf.AGGREGATE(15,6,ROW(MAESTRO!$B$3:$B$1000)/((MAESTRO!$B$3:$B$1000="MILITARES")*(UPPER(MAESTRO!$L$3:$L$1000)="CONFIRMADO")),ROWS($A$3:A189))),"")</f>
        <v/>
      </c>
      <c r="W189" s="10" t="str">
        <f ca="1">IFERROR(INDEX(MAESTRO!W:W,_xludf.AGGREGATE(15,6,ROW(MAESTRO!$B$3:$B$1000)/((MAESTRO!$B$3:$B$1000="MILITARES")*(UPPER(MAESTRO!$L$3:$L$1000)="CONFIRMADO")),ROWS($A$3:A189))),"")</f>
        <v/>
      </c>
      <c r="X189" s="10" t="str">
        <f ca="1">IFERROR(INDEX(MAESTRO!X:X,_xludf.AGGREGATE(15,6,ROW(MAESTRO!$B$3:$B$1000)/((MAESTRO!$B$3:$B$1000="MILITARES")*(UPPER(MAESTRO!$L$3:$L$1000)="CONFIRMADO")),ROWS($A$3:A189))),"")</f>
        <v/>
      </c>
    </row>
    <row r="190" spans="1:24" ht="22.05" customHeight="1">
      <c r="A190" s="15" t="str">
        <f ca="1">IFERROR(INDEX(MAESTRO!A:A,_xludf.AGGREGATE(15,6,ROW(MAESTRO!$B$3:$B$1000)/((MAESTRO!$B$3:$B$1000="MILITARES")*(UPPER(MAESTRO!$L$3:$L$1000)="CONFIRMADO")),ROWS($A$3:A190))),"")</f>
        <v/>
      </c>
      <c r="B190" s="15" t="str">
        <f ca="1">IFERROR(INDEX(MAESTRO!B:B,_xludf.AGGREGATE(15,6,ROW(MAESTRO!$B$3:$B$1000)/((MAESTRO!$B$3:$B$1000="MILITARES")*(UPPER(MAESTRO!$L$3:$L$1000)="CONFIRMADO")),ROWS($A$3:A190))),"")</f>
        <v/>
      </c>
      <c r="C190" s="15" t="str">
        <f ca="1">IFERROR(INDEX(MAESTRO!C:C,_xludf.AGGREGATE(15,6,ROW(MAESTRO!$B$3:$B$1000)/((MAESTRO!$B$3:$B$1000="MILITARES")*(UPPER(MAESTRO!$L$3:$L$1000)="CONFIRMADO")),ROWS($A$3:A190))),"")</f>
        <v/>
      </c>
      <c r="D190" s="15" t="str">
        <f ca="1">IFERROR(INDEX(MAESTRO!D:D,_xludf.AGGREGATE(15,6,ROW(MAESTRO!$B$3:$B$1000)/((MAESTRO!$B$3:$B$1000="MILITARES")*(UPPER(MAESTRO!$L$3:$L$1000)="CONFIRMADO")),ROWS($A$3:A190))),"")</f>
        <v/>
      </c>
      <c r="E190" s="15" t="str">
        <f ca="1">IFERROR(INDEX(MAESTRO!E:E,_xludf.AGGREGATE(15,6,ROW(MAESTRO!$B$3:$B$1000)/((MAESTRO!$B$3:$B$1000="MILITARES")*(UPPER(MAESTRO!$L$3:$L$1000)="CONFIRMADO")),ROWS($A$3:A190))),"")</f>
        <v/>
      </c>
      <c r="F190" s="15" t="str">
        <f ca="1">IFERROR(INDEX(MAESTRO!F:F,_xludf.AGGREGATE(15,6,ROW(MAESTRO!$B$3:$B$1000)/((MAESTRO!$B$3:$B$1000="MILITARES")*(UPPER(MAESTRO!$L$3:$L$1000)="CONFIRMADO")),ROWS($A$3:A190))),"")</f>
        <v/>
      </c>
      <c r="G190" s="15" t="str">
        <f ca="1">IFERROR(INDEX(MAESTRO!G:G,_xludf.AGGREGATE(15,6,ROW(MAESTRO!$B$3:$B$1000)/((MAESTRO!$B$3:$B$1000="MILITARES")*(UPPER(MAESTRO!$L$3:$L$1000)="CONFIRMADO")),ROWS($A$3:A190))),"")</f>
        <v/>
      </c>
      <c r="H190" s="15" t="str">
        <f ca="1">IFERROR(INDEX(MAESTRO!H:H,_xludf.AGGREGATE(15,6,ROW(MAESTRO!$B$3:$B$1000)/((MAESTRO!$B$3:$B$1000="MILITARES")*(UPPER(MAESTRO!$L$3:$L$1000)="CONFIRMADO")),ROWS($A$3:A190))),"")</f>
        <v/>
      </c>
      <c r="I190" s="15" t="str">
        <f ca="1">IFERROR(INDEX(MAESTRO!I:I,_xludf.AGGREGATE(15,6,ROW(MAESTRO!$B$3:$B$1000)/((MAESTRO!$B$3:$B$1000="MILITARES")*(UPPER(MAESTRO!$L$3:$L$1000)="CONFIRMADO")),ROWS($A$3:A190))),"")</f>
        <v/>
      </c>
      <c r="J190" s="15" t="str">
        <f ca="1">IFERROR(INDEX(MAESTRO!J:J,_xludf.AGGREGATE(15,6,ROW(MAESTRO!$B$3:$B$1000)/((MAESTRO!$B$3:$B$1000="MILITARES")*(UPPER(MAESTRO!$L$3:$L$1000)="CONFIRMADO")),ROWS($A$3:A190))),"")</f>
        <v/>
      </c>
      <c r="K190" s="15" t="str">
        <f ca="1">IFERROR(INDEX(MAESTRO!K:K,_xludf.AGGREGATE(15,6,ROW(MAESTRO!$B$3:$B$1000)/((MAESTRO!$B$3:$B$1000="MILITARES")*(UPPER(MAESTRO!$L$3:$L$1000)="CONFIRMADO")),ROWS($A$3:A190))),"")</f>
        <v/>
      </c>
      <c r="L190" s="15" t="str">
        <f ca="1">IFERROR(INDEX(MAESTRO!L:L,_xludf.AGGREGATE(15,6,ROW(MAESTRO!$B$3:$B$1000)/((MAESTRO!$B$3:$B$1000="MILITARES")*(UPPER(MAESTRO!$L$3:$L$1000)="CONFIRMADO")),ROWS($A$3:A190))),"")</f>
        <v/>
      </c>
      <c r="M190" s="15" t="str">
        <f ca="1">IFERROR(INDEX(MAESTRO!M:M,_xludf.AGGREGATE(15,6,ROW(MAESTRO!$B$3:$B$1000)/((MAESTRO!$B$3:$B$1000="MILITARES")*(UPPER(MAESTRO!$L$3:$L$1000)="CONFIRMADO")),ROWS($A$3:A190))),"")</f>
        <v/>
      </c>
      <c r="N190" s="15" t="str">
        <f ca="1">IFERROR(INDEX(MAESTRO!N:N,_xludf.AGGREGATE(15,6,ROW(MAESTRO!$B$3:$B$1000)/((MAESTRO!$B$3:$B$1000="MILITARES")*(UPPER(MAESTRO!$L$3:$L$1000)="CONFIRMADO")),ROWS($A$3:A190))),"")</f>
        <v/>
      </c>
      <c r="O190" s="15" t="str">
        <f ca="1">IFERROR(INDEX(MAESTRO!O:O,_xludf.AGGREGATE(15,6,ROW(MAESTRO!$B$3:$B$1000)/((MAESTRO!$B$3:$B$1000="MILITARES")*(UPPER(MAESTRO!$L$3:$L$1000)="CONFIRMADO")),ROWS($A$3:A190))),"")</f>
        <v/>
      </c>
      <c r="P190" s="15" t="str">
        <f ca="1">IFERROR(INDEX(MAESTRO!P:P,_xludf.AGGREGATE(15,6,ROW(MAESTRO!$B$3:$B$1000)/((MAESTRO!$B$3:$B$1000="MILITARES")*(UPPER(MAESTRO!$L$3:$L$1000)="CONFIRMADO")),ROWS($A$3:A190))),"")</f>
        <v/>
      </c>
      <c r="Q190" s="15" t="str">
        <f ca="1">IFERROR(INDEX(MAESTRO!Q:Q,_xludf.AGGREGATE(15,6,ROW(MAESTRO!$B$3:$B$1000)/((MAESTRO!$B$3:$B$1000="MILITARES")*(UPPER(MAESTRO!$L$3:$L$1000)="CONFIRMADO")),ROWS($A$3:A190))),"")</f>
        <v/>
      </c>
      <c r="R190" s="15" t="str">
        <f ca="1">IFERROR(INDEX(MAESTRO!R:R,_xludf.AGGREGATE(15,6,ROW(MAESTRO!$B$3:$B$1000)/((MAESTRO!$B$3:$B$1000="MILITARES")*(UPPER(MAESTRO!$L$3:$L$1000)="CONFIRMADO")),ROWS($A$3:A190))),"")</f>
        <v/>
      </c>
      <c r="S190" s="15" t="str">
        <f ca="1">IFERROR(INDEX(MAESTRO!S:S,_xludf.AGGREGATE(15,6,ROW(MAESTRO!$B$3:$B$1000)/((MAESTRO!$B$3:$B$1000="MILITARES")*(UPPER(MAESTRO!$L$3:$L$1000)="CONFIRMADO")),ROWS($A$3:A190))),"")</f>
        <v/>
      </c>
      <c r="T190" s="15" t="str">
        <f ca="1">IFERROR(INDEX(MAESTRO!T:T,_xludf.AGGREGATE(15,6,ROW(MAESTRO!$B$3:$B$1000)/((MAESTRO!$B$3:$B$1000="MILITARES")*(UPPER(MAESTRO!$L$3:$L$1000)="CONFIRMADO")),ROWS($A$3:A190))),"")</f>
        <v/>
      </c>
      <c r="U190" s="15" t="str">
        <f ca="1">IFERROR(INDEX(MAESTRO!U:U,_xludf.AGGREGATE(15,6,ROW(MAESTRO!$B$3:$B$1000)/((MAESTRO!$B$3:$B$1000="MILITARES")*(UPPER(MAESTRO!$L$3:$L$1000)="CONFIRMADO")),ROWS($A$3:A190))),"")</f>
        <v/>
      </c>
      <c r="V190" s="15" t="str">
        <f ca="1">IFERROR(INDEX(MAESTRO!V:V,_xludf.AGGREGATE(15,6,ROW(MAESTRO!$B$3:$B$1000)/((MAESTRO!$B$3:$B$1000="MILITARES")*(UPPER(MAESTRO!$L$3:$L$1000)="CONFIRMADO")),ROWS($A$3:A190))),"")</f>
        <v/>
      </c>
      <c r="W190" s="15" t="str">
        <f ca="1">IFERROR(INDEX(MAESTRO!W:W,_xludf.AGGREGATE(15,6,ROW(MAESTRO!$B$3:$B$1000)/((MAESTRO!$B$3:$B$1000="MILITARES")*(UPPER(MAESTRO!$L$3:$L$1000)="CONFIRMADO")),ROWS($A$3:A190))),"")</f>
        <v/>
      </c>
      <c r="X190" s="15" t="str">
        <f ca="1">IFERROR(INDEX(MAESTRO!X:X,_xludf.AGGREGATE(15,6,ROW(MAESTRO!$B$3:$B$1000)/((MAESTRO!$B$3:$B$1000="MILITARES")*(UPPER(MAESTRO!$L$3:$L$1000)="CONFIRMADO")),ROWS($A$3:A190))),"")</f>
        <v/>
      </c>
    </row>
    <row r="191" spans="1:24" ht="22.05" customHeight="1">
      <c r="A191" s="10" t="str">
        <f ca="1">IFERROR(INDEX(MAESTRO!A:A,_xludf.AGGREGATE(15,6,ROW(MAESTRO!$B$3:$B$1000)/((MAESTRO!$B$3:$B$1000="MILITARES")*(UPPER(MAESTRO!$L$3:$L$1000)="CONFIRMADO")),ROWS($A$3:A191))),"")</f>
        <v/>
      </c>
      <c r="B191" s="10" t="str">
        <f ca="1">IFERROR(INDEX(MAESTRO!B:B,_xludf.AGGREGATE(15,6,ROW(MAESTRO!$B$3:$B$1000)/((MAESTRO!$B$3:$B$1000="MILITARES")*(UPPER(MAESTRO!$L$3:$L$1000)="CONFIRMADO")),ROWS($A$3:A191))),"")</f>
        <v/>
      </c>
      <c r="C191" s="10" t="str">
        <f ca="1">IFERROR(INDEX(MAESTRO!C:C,_xludf.AGGREGATE(15,6,ROW(MAESTRO!$B$3:$B$1000)/((MAESTRO!$B$3:$B$1000="MILITARES")*(UPPER(MAESTRO!$L$3:$L$1000)="CONFIRMADO")),ROWS($A$3:A191))),"")</f>
        <v/>
      </c>
      <c r="D191" s="10" t="str">
        <f ca="1">IFERROR(INDEX(MAESTRO!D:D,_xludf.AGGREGATE(15,6,ROW(MAESTRO!$B$3:$B$1000)/((MAESTRO!$B$3:$B$1000="MILITARES")*(UPPER(MAESTRO!$L$3:$L$1000)="CONFIRMADO")),ROWS($A$3:A191))),"")</f>
        <v/>
      </c>
      <c r="E191" s="10" t="str">
        <f ca="1">IFERROR(INDEX(MAESTRO!E:E,_xludf.AGGREGATE(15,6,ROW(MAESTRO!$B$3:$B$1000)/((MAESTRO!$B$3:$B$1000="MILITARES")*(UPPER(MAESTRO!$L$3:$L$1000)="CONFIRMADO")),ROWS($A$3:A191))),"")</f>
        <v/>
      </c>
      <c r="F191" s="10" t="str">
        <f ca="1">IFERROR(INDEX(MAESTRO!F:F,_xludf.AGGREGATE(15,6,ROW(MAESTRO!$B$3:$B$1000)/((MAESTRO!$B$3:$B$1000="MILITARES")*(UPPER(MAESTRO!$L$3:$L$1000)="CONFIRMADO")),ROWS($A$3:A191))),"")</f>
        <v/>
      </c>
      <c r="G191" s="10" t="str">
        <f ca="1">IFERROR(INDEX(MAESTRO!G:G,_xludf.AGGREGATE(15,6,ROW(MAESTRO!$B$3:$B$1000)/((MAESTRO!$B$3:$B$1000="MILITARES")*(UPPER(MAESTRO!$L$3:$L$1000)="CONFIRMADO")),ROWS($A$3:A191))),"")</f>
        <v/>
      </c>
      <c r="H191" s="10" t="str">
        <f ca="1">IFERROR(INDEX(MAESTRO!H:H,_xludf.AGGREGATE(15,6,ROW(MAESTRO!$B$3:$B$1000)/((MAESTRO!$B$3:$B$1000="MILITARES")*(UPPER(MAESTRO!$L$3:$L$1000)="CONFIRMADO")),ROWS($A$3:A191))),"")</f>
        <v/>
      </c>
      <c r="I191" s="10" t="str">
        <f ca="1">IFERROR(INDEX(MAESTRO!I:I,_xludf.AGGREGATE(15,6,ROW(MAESTRO!$B$3:$B$1000)/((MAESTRO!$B$3:$B$1000="MILITARES")*(UPPER(MAESTRO!$L$3:$L$1000)="CONFIRMADO")),ROWS($A$3:A191))),"")</f>
        <v/>
      </c>
      <c r="J191" s="10" t="str">
        <f ca="1">IFERROR(INDEX(MAESTRO!J:J,_xludf.AGGREGATE(15,6,ROW(MAESTRO!$B$3:$B$1000)/((MAESTRO!$B$3:$B$1000="MILITARES")*(UPPER(MAESTRO!$L$3:$L$1000)="CONFIRMADO")),ROWS($A$3:A191))),"")</f>
        <v/>
      </c>
      <c r="K191" s="10" t="str">
        <f ca="1">IFERROR(INDEX(MAESTRO!K:K,_xludf.AGGREGATE(15,6,ROW(MAESTRO!$B$3:$B$1000)/((MAESTRO!$B$3:$B$1000="MILITARES")*(UPPER(MAESTRO!$L$3:$L$1000)="CONFIRMADO")),ROWS($A$3:A191))),"")</f>
        <v/>
      </c>
      <c r="L191" s="10" t="str">
        <f ca="1">IFERROR(INDEX(MAESTRO!L:L,_xludf.AGGREGATE(15,6,ROW(MAESTRO!$B$3:$B$1000)/((MAESTRO!$B$3:$B$1000="MILITARES")*(UPPER(MAESTRO!$L$3:$L$1000)="CONFIRMADO")),ROWS($A$3:A191))),"")</f>
        <v/>
      </c>
      <c r="M191" s="10" t="str">
        <f ca="1">IFERROR(INDEX(MAESTRO!M:M,_xludf.AGGREGATE(15,6,ROW(MAESTRO!$B$3:$B$1000)/((MAESTRO!$B$3:$B$1000="MILITARES")*(UPPER(MAESTRO!$L$3:$L$1000)="CONFIRMADO")),ROWS($A$3:A191))),"")</f>
        <v/>
      </c>
      <c r="N191" s="10" t="str">
        <f ca="1">IFERROR(INDEX(MAESTRO!N:N,_xludf.AGGREGATE(15,6,ROW(MAESTRO!$B$3:$B$1000)/((MAESTRO!$B$3:$B$1000="MILITARES")*(UPPER(MAESTRO!$L$3:$L$1000)="CONFIRMADO")),ROWS($A$3:A191))),"")</f>
        <v/>
      </c>
      <c r="O191" s="10" t="str">
        <f ca="1">IFERROR(INDEX(MAESTRO!O:O,_xludf.AGGREGATE(15,6,ROW(MAESTRO!$B$3:$B$1000)/((MAESTRO!$B$3:$B$1000="MILITARES")*(UPPER(MAESTRO!$L$3:$L$1000)="CONFIRMADO")),ROWS($A$3:A191))),"")</f>
        <v/>
      </c>
      <c r="P191" s="10" t="str">
        <f ca="1">IFERROR(INDEX(MAESTRO!P:P,_xludf.AGGREGATE(15,6,ROW(MAESTRO!$B$3:$B$1000)/((MAESTRO!$B$3:$B$1000="MILITARES")*(UPPER(MAESTRO!$L$3:$L$1000)="CONFIRMADO")),ROWS($A$3:A191))),"")</f>
        <v/>
      </c>
      <c r="Q191" s="10" t="str">
        <f ca="1">IFERROR(INDEX(MAESTRO!Q:Q,_xludf.AGGREGATE(15,6,ROW(MAESTRO!$B$3:$B$1000)/((MAESTRO!$B$3:$B$1000="MILITARES")*(UPPER(MAESTRO!$L$3:$L$1000)="CONFIRMADO")),ROWS($A$3:A191))),"")</f>
        <v/>
      </c>
      <c r="R191" s="10" t="str">
        <f ca="1">IFERROR(INDEX(MAESTRO!R:R,_xludf.AGGREGATE(15,6,ROW(MAESTRO!$B$3:$B$1000)/((MAESTRO!$B$3:$B$1000="MILITARES")*(UPPER(MAESTRO!$L$3:$L$1000)="CONFIRMADO")),ROWS($A$3:A191))),"")</f>
        <v/>
      </c>
      <c r="S191" s="10" t="str">
        <f ca="1">IFERROR(INDEX(MAESTRO!S:S,_xludf.AGGREGATE(15,6,ROW(MAESTRO!$B$3:$B$1000)/((MAESTRO!$B$3:$B$1000="MILITARES")*(UPPER(MAESTRO!$L$3:$L$1000)="CONFIRMADO")),ROWS($A$3:A191))),"")</f>
        <v/>
      </c>
      <c r="T191" s="10" t="str">
        <f ca="1">IFERROR(INDEX(MAESTRO!T:T,_xludf.AGGREGATE(15,6,ROW(MAESTRO!$B$3:$B$1000)/((MAESTRO!$B$3:$B$1000="MILITARES")*(UPPER(MAESTRO!$L$3:$L$1000)="CONFIRMADO")),ROWS($A$3:A191))),"")</f>
        <v/>
      </c>
      <c r="U191" s="10" t="str">
        <f ca="1">IFERROR(INDEX(MAESTRO!U:U,_xludf.AGGREGATE(15,6,ROW(MAESTRO!$B$3:$B$1000)/((MAESTRO!$B$3:$B$1000="MILITARES")*(UPPER(MAESTRO!$L$3:$L$1000)="CONFIRMADO")),ROWS($A$3:A191))),"")</f>
        <v/>
      </c>
      <c r="V191" s="10" t="str">
        <f ca="1">IFERROR(INDEX(MAESTRO!V:V,_xludf.AGGREGATE(15,6,ROW(MAESTRO!$B$3:$B$1000)/((MAESTRO!$B$3:$B$1000="MILITARES")*(UPPER(MAESTRO!$L$3:$L$1000)="CONFIRMADO")),ROWS($A$3:A191))),"")</f>
        <v/>
      </c>
      <c r="W191" s="10" t="str">
        <f ca="1">IFERROR(INDEX(MAESTRO!W:W,_xludf.AGGREGATE(15,6,ROW(MAESTRO!$B$3:$B$1000)/((MAESTRO!$B$3:$B$1000="MILITARES")*(UPPER(MAESTRO!$L$3:$L$1000)="CONFIRMADO")),ROWS($A$3:A191))),"")</f>
        <v/>
      </c>
      <c r="X191" s="10" t="str">
        <f ca="1">IFERROR(INDEX(MAESTRO!X:X,_xludf.AGGREGATE(15,6,ROW(MAESTRO!$B$3:$B$1000)/((MAESTRO!$B$3:$B$1000="MILITARES")*(UPPER(MAESTRO!$L$3:$L$1000)="CONFIRMADO")),ROWS($A$3:A191))),"")</f>
        <v/>
      </c>
    </row>
    <row r="192" spans="1:24" ht="22.05" customHeight="1">
      <c r="A192" s="15" t="str">
        <f ca="1">IFERROR(INDEX(MAESTRO!A:A,_xludf.AGGREGATE(15,6,ROW(MAESTRO!$B$3:$B$1000)/((MAESTRO!$B$3:$B$1000="MILITARES")*(UPPER(MAESTRO!$L$3:$L$1000)="CONFIRMADO")),ROWS($A$3:A192))),"")</f>
        <v/>
      </c>
      <c r="B192" s="15" t="str">
        <f ca="1">IFERROR(INDEX(MAESTRO!B:B,_xludf.AGGREGATE(15,6,ROW(MAESTRO!$B$3:$B$1000)/((MAESTRO!$B$3:$B$1000="MILITARES")*(UPPER(MAESTRO!$L$3:$L$1000)="CONFIRMADO")),ROWS($A$3:A192))),"")</f>
        <v/>
      </c>
      <c r="C192" s="15" t="str">
        <f ca="1">IFERROR(INDEX(MAESTRO!C:C,_xludf.AGGREGATE(15,6,ROW(MAESTRO!$B$3:$B$1000)/((MAESTRO!$B$3:$B$1000="MILITARES")*(UPPER(MAESTRO!$L$3:$L$1000)="CONFIRMADO")),ROWS($A$3:A192))),"")</f>
        <v/>
      </c>
      <c r="D192" s="15" t="str">
        <f ca="1">IFERROR(INDEX(MAESTRO!D:D,_xludf.AGGREGATE(15,6,ROW(MAESTRO!$B$3:$B$1000)/((MAESTRO!$B$3:$B$1000="MILITARES")*(UPPER(MAESTRO!$L$3:$L$1000)="CONFIRMADO")),ROWS($A$3:A192))),"")</f>
        <v/>
      </c>
      <c r="E192" s="15" t="str">
        <f ca="1">IFERROR(INDEX(MAESTRO!E:E,_xludf.AGGREGATE(15,6,ROW(MAESTRO!$B$3:$B$1000)/((MAESTRO!$B$3:$B$1000="MILITARES")*(UPPER(MAESTRO!$L$3:$L$1000)="CONFIRMADO")),ROWS($A$3:A192))),"")</f>
        <v/>
      </c>
      <c r="F192" s="15" t="str">
        <f ca="1">IFERROR(INDEX(MAESTRO!F:F,_xludf.AGGREGATE(15,6,ROW(MAESTRO!$B$3:$B$1000)/((MAESTRO!$B$3:$B$1000="MILITARES")*(UPPER(MAESTRO!$L$3:$L$1000)="CONFIRMADO")),ROWS($A$3:A192))),"")</f>
        <v/>
      </c>
      <c r="G192" s="15" t="str">
        <f ca="1">IFERROR(INDEX(MAESTRO!G:G,_xludf.AGGREGATE(15,6,ROW(MAESTRO!$B$3:$B$1000)/((MAESTRO!$B$3:$B$1000="MILITARES")*(UPPER(MAESTRO!$L$3:$L$1000)="CONFIRMADO")),ROWS($A$3:A192))),"")</f>
        <v/>
      </c>
      <c r="H192" s="15" t="str">
        <f ca="1">IFERROR(INDEX(MAESTRO!H:H,_xludf.AGGREGATE(15,6,ROW(MAESTRO!$B$3:$B$1000)/((MAESTRO!$B$3:$B$1000="MILITARES")*(UPPER(MAESTRO!$L$3:$L$1000)="CONFIRMADO")),ROWS($A$3:A192))),"")</f>
        <v/>
      </c>
      <c r="I192" s="15" t="str">
        <f ca="1">IFERROR(INDEX(MAESTRO!I:I,_xludf.AGGREGATE(15,6,ROW(MAESTRO!$B$3:$B$1000)/((MAESTRO!$B$3:$B$1000="MILITARES")*(UPPER(MAESTRO!$L$3:$L$1000)="CONFIRMADO")),ROWS($A$3:A192))),"")</f>
        <v/>
      </c>
      <c r="J192" s="15" t="str">
        <f ca="1">IFERROR(INDEX(MAESTRO!J:J,_xludf.AGGREGATE(15,6,ROW(MAESTRO!$B$3:$B$1000)/((MAESTRO!$B$3:$B$1000="MILITARES")*(UPPER(MAESTRO!$L$3:$L$1000)="CONFIRMADO")),ROWS($A$3:A192))),"")</f>
        <v/>
      </c>
      <c r="K192" s="15" t="str">
        <f ca="1">IFERROR(INDEX(MAESTRO!K:K,_xludf.AGGREGATE(15,6,ROW(MAESTRO!$B$3:$B$1000)/((MAESTRO!$B$3:$B$1000="MILITARES")*(UPPER(MAESTRO!$L$3:$L$1000)="CONFIRMADO")),ROWS($A$3:A192))),"")</f>
        <v/>
      </c>
      <c r="L192" s="15" t="str">
        <f ca="1">IFERROR(INDEX(MAESTRO!L:L,_xludf.AGGREGATE(15,6,ROW(MAESTRO!$B$3:$B$1000)/((MAESTRO!$B$3:$B$1000="MILITARES")*(UPPER(MAESTRO!$L$3:$L$1000)="CONFIRMADO")),ROWS($A$3:A192))),"")</f>
        <v/>
      </c>
      <c r="M192" s="15" t="str">
        <f ca="1">IFERROR(INDEX(MAESTRO!M:M,_xludf.AGGREGATE(15,6,ROW(MAESTRO!$B$3:$B$1000)/((MAESTRO!$B$3:$B$1000="MILITARES")*(UPPER(MAESTRO!$L$3:$L$1000)="CONFIRMADO")),ROWS($A$3:A192))),"")</f>
        <v/>
      </c>
      <c r="N192" s="15" t="str">
        <f ca="1">IFERROR(INDEX(MAESTRO!N:N,_xludf.AGGREGATE(15,6,ROW(MAESTRO!$B$3:$B$1000)/((MAESTRO!$B$3:$B$1000="MILITARES")*(UPPER(MAESTRO!$L$3:$L$1000)="CONFIRMADO")),ROWS($A$3:A192))),"")</f>
        <v/>
      </c>
      <c r="O192" s="15" t="str">
        <f ca="1">IFERROR(INDEX(MAESTRO!O:O,_xludf.AGGREGATE(15,6,ROW(MAESTRO!$B$3:$B$1000)/((MAESTRO!$B$3:$B$1000="MILITARES")*(UPPER(MAESTRO!$L$3:$L$1000)="CONFIRMADO")),ROWS($A$3:A192))),"")</f>
        <v/>
      </c>
      <c r="P192" s="15" t="str">
        <f ca="1">IFERROR(INDEX(MAESTRO!P:P,_xludf.AGGREGATE(15,6,ROW(MAESTRO!$B$3:$B$1000)/((MAESTRO!$B$3:$B$1000="MILITARES")*(UPPER(MAESTRO!$L$3:$L$1000)="CONFIRMADO")),ROWS($A$3:A192))),"")</f>
        <v/>
      </c>
      <c r="Q192" s="15" t="str">
        <f ca="1">IFERROR(INDEX(MAESTRO!Q:Q,_xludf.AGGREGATE(15,6,ROW(MAESTRO!$B$3:$B$1000)/((MAESTRO!$B$3:$B$1000="MILITARES")*(UPPER(MAESTRO!$L$3:$L$1000)="CONFIRMADO")),ROWS($A$3:A192))),"")</f>
        <v/>
      </c>
      <c r="R192" s="15" t="str">
        <f ca="1">IFERROR(INDEX(MAESTRO!R:R,_xludf.AGGREGATE(15,6,ROW(MAESTRO!$B$3:$B$1000)/((MAESTRO!$B$3:$B$1000="MILITARES")*(UPPER(MAESTRO!$L$3:$L$1000)="CONFIRMADO")),ROWS($A$3:A192))),"")</f>
        <v/>
      </c>
      <c r="S192" s="15" t="str">
        <f ca="1">IFERROR(INDEX(MAESTRO!S:S,_xludf.AGGREGATE(15,6,ROW(MAESTRO!$B$3:$B$1000)/((MAESTRO!$B$3:$B$1000="MILITARES")*(UPPER(MAESTRO!$L$3:$L$1000)="CONFIRMADO")),ROWS($A$3:A192))),"")</f>
        <v/>
      </c>
      <c r="T192" s="15" t="str">
        <f ca="1">IFERROR(INDEX(MAESTRO!T:T,_xludf.AGGREGATE(15,6,ROW(MAESTRO!$B$3:$B$1000)/((MAESTRO!$B$3:$B$1000="MILITARES")*(UPPER(MAESTRO!$L$3:$L$1000)="CONFIRMADO")),ROWS($A$3:A192))),"")</f>
        <v/>
      </c>
      <c r="U192" s="15" t="str">
        <f ca="1">IFERROR(INDEX(MAESTRO!U:U,_xludf.AGGREGATE(15,6,ROW(MAESTRO!$B$3:$B$1000)/((MAESTRO!$B$3:$B$1000="MILITARES")*(UPPER(MAESTRO!$L$3:$L$1000)="CONFIRMADO")),ROWS($A$3:A192))),"")</f>
        <v/>
      </c>
      <c r="V192" s="15" t="str">
        <f ca="1">IFERROR(INDEX(MAESTRO!V:V,_xludf.AGGREGATE(15,6,ROW(MAESTRO!$B$3:$B$1000)/((MAESTRO!$B$3:$B$1000="MILITARES")*(UPPER(MAESTRO!$L$3:$L$1000)="CONFIRMADO")),ROWS($A$3:A192))),"")</f>
        <v/>
      </c>
      <c r="W192" s="15" t="str">
        <f ca="1">IFERROR(INDEX(MAESTRO!W:W,_xludf.AGGREGATE(15,6,ROW(MAESTRO!$B$3:$B$1000)/((MAESTRO!$B$3:$B$1000="MILITARES")*(UPPER(MAESTRO!$L$3:$L$1000)="CONFIRMADO")),ROWS($A$3:A192))),"")</f>
        <v/>
      </c>
      <c r="X192" s="15" t="str">
        <f ca="1">IFERROR(INDEX(MAESTRO!X:X,_xludf.AGGREGATE(15,6,ROW(MAESTRO!$B$3:$B$1000)/((MAESTRO!$B$3:$B$1000="MILITARES")*(UPPER(MAESTRO!$L$3:$L$1000)="CONFIRMADO")),ROWS($A$3:A192))),"")</f>
        <v/>
      </c>
    </row>
    <row r="193" spans="1:24" ht="22.05" customHeight="1">
      <c r="A193" s="10" t="str">
        <f ca="1">IFERROR(INDEX(MAESTRO!A:A,_xludf.AGGREGATE(15,6,ROW(MAESTRO!$B$3:$B$1000)/((MAESTRO!$B$3:$B$1000="MILITARES")*(UPPER(MAESTRO!$L$3:$L$1000)="CONFIRMADO")),ROWS($A$3:A193))),"")</f>
        <v/>
      </c>
      <c r="B193" s="10" t="str">
        <f ca="1">IFERROR(INDEX(MAESTRO!B:B,_xludf.AGGREGATE(15,6,ROW(MAESTRO!$B$3:$B$1000)/((MAESTRO!$B$3:$B$1000="MILITARES")*(UPPER(MAESTRO!$L$3:$L$1000)="CONFIRMADO")),ROWS($A$3:A193))),"")</f>
        <v/>
      </c>
      <c r="C193" s="10" t="str">
        <f ca="1">IFERROR(INDEX(MAESTRO!C:C,_xludf.AGGREGATE(15,6,ROW(MAESTRO!$B$3:$B$1000)/((MAESTRO!$B$3:$B$1000="MILITARES")*(UPPER(MAESTRO!$L$3:$L$1000)="CONFIRMADO")),ROWS($A$3:A193))),"")</f>
        <v/>
      </c>
      <c r="D193" s="10" t="str">
        <f ca="1">IFERROR(INDEX(MAESTRO!D:D,_xludf.AGGREGATE(15,6,ROW(MAESTRO!$B$3:$B$1000)/((MAESTRO!$B$3:$B$1000="MILITARES")*(UPPER(MAESTRO!$L$3:$L$1000)="CONFIRMADO")),ROWS($A$3:A193))),"")</f>
        <v/>
      </c>
      <c r="E193" s="10" t="str">
        <f ca="1">IFERROR(INDEX(MAESTRO!E:E,_xludf.AGGREGATE(15,6,ROW(MAESTRO!$B$3:$B$1000)/((MAESTRO!$B$3:$B$1000="MILITARES")*(UPPER(MAESTRO!$L$3:$L$1000)="CONFIRMADO")),ROWS($A$3:A193))),"")</f>
        <v/>
      </c>
      <c r="F193" s="10" t="str">
        <f ca="1">IFERROR(INDEX(MAESTRO!F:F,_xludf.AGGREGATE(15,6,ROW(MAESTRO!$B$3:$B$1000)/((MAESTRO!$B$3:$B$1000="MILITARES")*(UPPER(MAESTRO!$L$3:$L$1000)="CONFIRMADO")),ROWS($A$3:A193))),"")</f>
        <v/>
      </c>
      <c r="G193" s="10" t="str">
        <f ca="1">IFERROR(INDEX(MAESTRO!G:G,_xludf.AGGREGATE(15,6,ROW(MAESTRO!$B$3:$B$1000)/((MAESTRO!$B$3:$B$1000="MILITARES")*(UPPER(MAESTRO!$L$3:$L$1000)="CONFIRMADO")),ROWS($A$3:A193))),"")</f>
        <v/>
      </c>
      <c r="H193" s="10" t="str">
        <f ca="1">IFERROR(INDEX(MAESTRO!H:H,_xludf.AGGREGATE(15,6,ROW(MAESTRO!$B$3:$B$1000)/((MAESTRO!$B$3:$B$1000="MILITARES")*(UPPER(MAESTRO!$L$3:$L$1000)="CONFIRMADO")),ROWS($A$3:A193))),"")</f>
        <v/>
      </c>
      <c r="I193" s="10" t="str">
        <f ca="1">IFERROR(INDEX(MAESTRO!I:I,_xludf.AGGREGATE(15,6,ROW(MAESTRO!$B$3:$B$1000)/((MAESTRO!$B$3:$B$1000="MILITARES")*(UPPER(MAESTRO!$L$3:$L$1000)="CONFIRMADO")),ROWS($A$3:A193))),"")</f>
        <v/>
      </c>
      <c r="J193" s="10" t="str">
        <f ca="1">IFERROR(INDEX(MAESTRO!J:J,_xludf.AGGREGATE(15,6,ROW(MAESTRO!$B$3:$B$1000)/((MAESTRO!$B$3:$B$1000="MILITARES")*(UPPER(MAESTRO!$L$3:$L$1000)="CONFIRMADO")),ROWS($A$3:A193))),"")</f>
        <v/>
      </c>
      <c r="K193" s="10" t="str">
        <f ca="1">IFERROR(INDEX(MAESTRO!K:K,_xludf.AGGREGATE(15,6,ROW(MAESTRO!$B$3:$B$1000)/((MAESTRO!$B$3:$B$1000="MILITARES")*(UPPER(MAESTRO!$L$3:$L$1000)="CONFIRMADO")),ROWS($A$3:A193))),"")</f>
        <v/>
      </c>
      <c r="L193" s="10" t="str">
        <f ca="1">IFERROR(INDEX(MAESTRO!L:L,_xludf.AGGREGATE(15,6,ROW(MAESTRO!$B$3:$B$1000)/((MAESTRO!$B$3:$B$1000="MILITARES")*(UPPER(MAESTRO!$L$3:$L$1000)="CONFIRMADO")),ROWS($A$3:A193))),"")</f>
        <v/>
      </c>
      <c r="M193" s="10" t="str">
        <f ca="1">IFERROR(INDEX(MAESTRO!M:M,_xludf.AGGREGATE(15,6,ROW(MAESTRO!$B$3:$B$1000)/((MAESTRO!$B$3:$B$1000="MILITARES")*(UPPER(MAESTRO!$L$3:$L$1000)="CONFIRMADO")),ROWS($A$3:A193))),"")</f>
        <v/>
      </c>
      <c r="N193" s="10" t="str">
        <f ca="1">IFERROR(INDEX(MAESTRO!N:N,_xludf.AGGREGATE(15,6,ROW(MAESTRO!$B$3:$B$1000)/((MAESTRO!$B$3:$B$1000="MILITARES")*(UPPER(MAESTRO!$L$3:$L$1000)="CONFIRMADO")),ROWS($A$3:A193))),"")</f>
        <v/>
      </c>
      <c r="O193" s="10" t="str">
        <f ca="1">IFERROR(INDEX(MAESTRO!O:O,_xludf.AGGREGATE(15,6,ROW(MAESTRO!$B$3:$B$1000)/((MAESTRO!$B$3:$B$1000="MILITARES")*(UPPER(MAESTRO!$L$3:$L$1000)="CONFIRMADO")),ROWS($A$3:A193))),"")</f>
        <v/>
      </c>
      <c r="P193" s="10" t="str">
        <f ca="1">IFERROR(INDEX(MAESTRO!P:P,_xludf.AGGREGATE(15,6,ROW(MAESTRO!$B$3:$B$1000)/((MAESTRO!$B$3:$B$1000="MILITARES")*(UPPER(MAESTRO!$L$3:$L$1000)="CONFIRMADO")),ROWS($A$3:A193))),"")</f>
        <v/>
      </c>
      <c r="Q193" s="10" t="str">
        <f ca="1">IFERROR(INDEX(MAESTRO!Q:Q,_xludf.AGGREGATE(15,6,ROW(MAESTRO!$B$3:$B$1000)/((MAESTRO!$B$3:$B$1000="MILITARES")*(UPPER(MAESTRO!$L$3:$L$1000)="CONFIRMADO")),ROWS($A$3:A193))),"")</f>
        <v/>
      </c>
      <c r="R193" s="10" t="str">
        <f ca="1">IFERROR(INDEX(MAESTRO!R:R,_xludf.AGGREGATE(15,6,ROW(MAESTRO!$B$3:$B$1000)/((MAESTRO!$B$3:$B$1000="MILITARES")*(UPPER(MAESTRO!$L$3:$L$1000)="CONFIRMADO")),ROWS($A$3:A193))),"")</f>
        <v/>
      </c>
      <c r="S193" s="10" t="str">
        <f ca="1">IFERROR(INDEX(MAESTRO!S:S,_xludf.AGGREGATE(15,6,ROW(MAESTRO!$B$3:$B$1000)/((MAESTRO!$B$3:$B$1000="MILITARES")*(UPPER(MAESTRO!$L$3:$L$1000)="CONFIRMADO")),ROWS($A$3:A193))),"")</f>
        <v/>
      </c>
      <c r="T193" s="10" t="str">
        <f ca="1">IFERROR(INDEX(MAESTRO!T:T,_xludf.AGGREGATE(15,6,ROW(MAESTRO!$B$3:$B$1000)/((MAESTRO!$B$3:$B$1000="MILITARES")*(UPPER(MAESTRO!$L$3:$L$1000)="CONFIRMADO")),ROWS($A$3:A193))),"")</f>
        <v/>
      </c>
      <c r="U193" s="10" t="str">
        <f ca="1">IFERROR(INDEX(MAESTRO!U:U,_xludf.AGGREGATE(15,6,ROW(MAESTRO!$B$3:$B$1000)/((MAESTRO!$B$3:$B$1000="MILITARES")*(UPPER(MAESTRO!$L$3:$L$1000)="CONFIRMADO")),ROWS($A$3:A193))),"")</f>
        <v/>
      </c>
      <c r="V193" s="10" t="str">
        <f ca="1">IFERROR(INDEX(MAESTRO!V:V,_xludf.AGGREGATE(15,6,ROW(MAESTRO!$B$3:$B$1000)/((MAESTRO!$B$3:$B$1000="MILITARES")*(UPPER(MAESTRO!$L$3:$L$1000)="CONFIRMADO")),ROWS($A$3:A193))),"")</f>
        <v/>
      </c>
      <c r="W193" s="10" t="str">
        <f ca="1">IFERROR(INDEX(MAESTRO!W:W,_xludf.AGGREGATE(15,6,ROW(MAESTRO!$B$3:$B$1000)/((MAESTRO!$B$3:$B$1000="MILITARES")*(UPPER(MAESTRO!$L$3:$L$1000)="CONFIRMADO")),ROWS($A$3:A193))),"")</f>
        <v/>
      </c>
      <c r="X193" s="10" t="str">
        <f ca="1">IFERROR(INDEX(MAESTRO!X:X,_xludf.AGGREGATE(15,6,ROW(MAESTRO!$B$3:$B$1000)/((MAESTRO!$B$3:$B$1000="MILITARES")*(UPPER(MAESTRO!$L$3:$L$1000)="CONFIRMADO")),ROWS($A$3:A193))),"")</f>
        <v/>
      </c>
    </row>
    <row r="194" spans="1:24" ht="22.05" customHeight="1">
      <c r="A194" s="15" t="str">
        <f ca="1">IFERROR(INDEX(MAESTRO!A:A,_xludf.AGGREGATE(15,6,ROW(MAESTRO!$B$3:$B$1000)/((MAESTRO!$B$3:$B$1000="MILITARES")*(UPPER(MAESTRO!$L$3:$L$1000)="CONFIRMADO")),ROWS($A$3:A194))),"")</f>
        <v/>
      </c>
      <c r="B194" s="15" t="str">
        <f ca="1">IFERROR(INDEX(MAESTRO!B:B,_xludf.AGGREGATE(15,6,ROW(MAESTRO!$B$3:$B$1000)/((MAESTRO!$B$3:$B$1000="MILITARES")*(UPPER(MAESTRO!$L$3:$L$1000)="CONFIRMADO")),ROWS($A$3:A194))),"")</f>
        <v/>
      </c>
      <c r="C194" s="15" t="str">
        <f ca="1">IFERROR(INDEX(MAESTRO!C:C,_xludf.AGGREGATE(15,6,ROW(MAESTRO!$B$3:$B$1000)/((MAESTRO!$B$3:$B$1000="MILITARES")*(UPPER(MAESTRO!$L$3:$L$1000)="CONFIRMADO")),ROWS($A$3:A194))),"")</f>
        <v/>
      </c>
      <c r="D194" s="15" t="str">
        <f ca="1">IFERROR(INDEX(MAESTRO!D:D,_xludf.AGGREGATE(15,6,ROW(MAESTRO!$B$3:$B$1000)/((MAESTRO!$B$3:$B$1000="MILITARES")*(UPPER(MAESTRO!$L$3:$L$1000)="CONFIRMADO")),ROWS($A$3:A194))),"")</f>
        <v/>
      </c>
      <c r="E194" s="15" t="str">
        <f ca="1">IFERROR(INDEX(MAESTRO!E:E,_xludf.AGGREGATE(15,6,ROW(MAESTRO!$B$3:$B$1000)/((MAESTRO!$B$3:$B$1000="MILITARES")*(UPPER(MAESTRO!$L$3:$L$1000)="CONFIRMADO")),ROWS($A$3:A194))),"")</f>
        <v/>
      </c>
      <c r="F194" s="15" t="str">
        <f ca="1">IFERROR(INDEX(MAESTRO!F:F,_xludf.AGGREGATE(15,6,ROW(MAESTRO!$B$3:$B$1000)/((MAESTRO!$B$3:$B$1000="MILITARES")*(UPPER(MAESTRO!$L$3:$L$1000)="CONFIRMADO")),ROWS($A$3:A194))),"")</f>
        <v/>
      </c>
      <c r="G194" s="15" t="str">
        <f ca="1">IFERROR(INDEX(MAESTRO!G:G,_xludf.AGGREGATE(15,6,ROW(MAESTRO!$B$3:$B$1000)/((MAESTRO!$B$3:$B$1000="MILITARES")*(UPPER(MAESTRO!$L$3:$L$1000)="CONFIRMADO")),ROWS($A$3:A194))),"")</f>
        <v/>
      </c>
      <c r="H194" s="15" t="str">
        <f ca="1">IFERROR(INDEX(MAESTRO!H:H,_xludf.AGGREGATE(15,6,ROW(MAESTRO!$B$3:$B$1000)/((MAESTRO!$B$3:$B$1000="MILITARES")*(UPPER(MAESTRO!$L$3:$L$1000)="CONFIRMADO")),ROWS($A$3:A194))),"")</f>
        <v/>
      </c>
      <c r="I194" s="15" t="str">
        <f ca="1">IFERROR(INDEX(MAESTRO!I:I,_xludf.AGGREGATE(15,6,ROW(MAESTRO!$B$3:$B$1000)/((MAESTRO!$B$3:$B$1000="MILITARES")*(UPPER(MAESTRO!$L$3:$L$1000)="CONFIRMADO")),ROWS($A$3:A194))),"")</f>
        <v/>
      </c>
      <c r="J194" s="15" t="str">
        <f ca="1">IFERROR(INDEX(MAESTRO!J:J,_xludf.AGGREGATE(15,6,ROW(MAESTRO!$B$3:$B$1000)/((MAESTRO!$B$3:$B$1000="MILITARES")*(UPPER(MAESTRO!$L$3:$L$1000)="CONFIRMADO")),ROWS($A$3:A194))),"")</f>
        <v/>
      </c>
      <c r="K194" s="15" t="str">
        <f ca="1">IFERROR(INDEX(MAESTRO!K:K,_xludf.AGGREGATE(15,6,ROW(MAESTRO!$B$3:$B$1000)/((MAESTRO!$B$3:$B$1000="MILITARES")*(UPPER(MAESTRO!$L$3:$L$1000)="CONFIRMADO")),ROWS($A$3:A194))),"")</f>
        <v/>
      </c>
      <c r="L194" s="15" t="str">
        <f ca="1">IFERROR(INDEX(MAESTRO!L:L,_xludf.AGGREGATE(15,6,ROW(MAESTRO!$B$3:$B$1000)/((MAESTRO!$B$3:$B$1000="MILITARES")*(UPPER(MAESTRO!$L$3:$L$1000)="CONFIRMADO")),ROWS($A$3:A194))),"")</f>
        <v/>
      </c>
      <c r="M194" s="15" t="str">
        <f ca="1">IFERROR(INDEX(MAESTRO!M:M,_xludf.AGGREGATE(15,6,ROW(MAESTRO!$B$3:$B$1000)/((MAESTRO!$B$3:$B$1000="MILITARES")*(UPPER(MAESTRO!$L$3:$L$1000)="CONFIRMADO")),ROWS($A$3:A194))),"")</f>
        <v/>
      </c>
      <c r="N194" s="15" t="str">
        <f ca="1">IFERROR(INDEX(MAESTRO!N:N,_xludf.AGGREGATE(15,6,ROW(MAESTRO!$B$3:$B$1000)/((MAESTRO!$B$3:$B$1000="MILITARES")*(UPPER(MAESTRO!$L$3:$L$1000)="CONFIRMADO")),ROWS($A$3:A194))),"")</f>
        <v/>
      </c>
      <c r="O194" s="15" t="str">
        <f ca="1">IFERROR(INDEX(MAESTRO!O:O,_xludf.AGGREGATE(15,6,ROW(MAESTRO!$B$3:$B$1000)/((MAESTRO!$B$3:$B$1000="MILITARES")*(UPPER(MAESTRO!$L$3:$L$1000)="CONFIRMADO")),ROWS($A$3:A194))),"")</f>
        <v/>
      </c>
      <c r="P194" s="15" t="str">
        <f ca="1">IFERROR(INDEX(MAESTRO!P:P,_xludf.AGGREGATE(15,6,ROW(MAESTRO!$B$3:$B$1000)/((MAESTRO!$B$3:$B$1000="MILITARES")*(UPPER(MAESTRO!$L$3:$L$1000)="CONFIRMADO")),ROWS($A$3:A194))),"")</f>
        <v/>
      </c>
      <c r="Q194" s="15" t="str">
        <f ca="1">IFERROR(INDEX(MAESTRO!Q:Q,_xludf.AGGREGATE(15,6,ROW(MAESTRO!$B$3:$B$1000)/((MAESTRO!$B$3:$B$1000="MILITARES")*(UPPER(MAESTRO!$L$3:$L$1000)="CONFIRMADO")),ROWS($A$3:A194))),"")</f>
        <v/>
      </c>
      <c r="R194" s="15" t="str">
        <f ca="1">IFERROR(INDEX(MAESTRO!R:R,_xludf.AGGREGATE(15,6,ROW(MAESTRO!$B$3:$B$1000)/((MAESTRO!$B$3:$B$1000="MILITARES")*(UPPER(MAESTRO!$L$3:$L$1000)="CONFIRMADO")),ROWS($A$3:A194))),"")</f>
        <v/>
      </c>
      <c r="S194" s="15" t="str">
        <f ca="1">IFERROR(INDEX(MAESTRO!S:S,_xludf.AGGREGATE(15,6,ROW(MAESTRO!$B$3:$B$1000)/((MAESTRO!$B$3:$B$1000="MILITARES")*(UPPER(MAESTRO!$L$3:$L$1000)="CONFIRMADO")),ROWS($A$3:A194))),"")</f>
        <v/>
      </c>
      <c r="T194" s="15" t="str">
        <f ca="1">IFERROR(INDEX(MAESTRO!T:T,_xludf.AGGREGATE(15,6,ROW(MAESTRO!$B$3:$B$1000)/((MAESTRO!$B$3:$B$1000="MILITARES")*(UPPER(MAESTRO!$L$3:$L$1000)="CONFIRMADO")),ROWS($A$3:A194))),"")</f>
        <v/>
      </c>
      <c r="U194" s="15" t="str">
        <f ca="1">IFERROR(INDEX(MAESTRO!U:U,_xludf.AGGREGATE(15,6,ROW(MAESTRO!$B$3:$B$1000)/((MAESTRO!$B$3:$B$1000="MILITARES")*(UPPER(MAESTRO!$L$3:$L$1000)="CONFIRMADO")),ROWS($A$3:A194))),"")</f>
        <v/>
      </c>
      <c r="V194" s="15" t="str">
        <f ca="1">IFERROR(INDEX(MAESTRO!V:V,_xludf.AGGREGATE(15,6,ROW(MAESTRO!$B$3:$B$1000)/((MAESTRO!$B$3:$B$1000="MILITARES")*(UPPER(MAESTRO!$L$3:$L$1000)="CONFIRMADO")),ROWS($A$3:A194))),"")</f>
        <v/>
      </c>
      <c r="W194" s="15" t="str">
        <f ca="1">IFERROR(INDEX(MAESTRO!W:W,_xludf.AGGREGATE(15,6,ROW(MAESTRO!$B$3:$B$1000)/((MAESTRO!$B$3:$B$1000="MILITARES")*(UPPER(MAESTRO!$L$3:$L$1000)="CONFIRMADO")),ROWS($A$3:A194))),"")</f>
        <v/>
      </c>
      <c r="X194" s="15" t="str">
        <f ca="1">IFERROR(INDEX(MAESTRO!X:X,_xludf.AGGREGATE(15,6,ROW(MAESTRO!$B$3:$B$1000)/((MAESTRO!$B$3:$B$1000="MILITARES")*(UPPER(MAESTRO!$L$3:$L$1000)="CONFIRMADO")),ROWS($A$3:A194))),"")</f>
        <v/>
      </c>
    </row>
    <row r="195" spans="1:24" ht="22.05" customHeight="1">
      <c r="A195" s="10" t="str">
        <f ca="1">IFERROR(INDEX(MAESTRO!A:A,_xludf.AGGREGATE(15,6,ROW(MAESTRO!$B$3:$B$1000)/((MAESTRO!$B$3:$B$1000="MILITARES")*(UPPER(MAESTRO!$L$3:$L$1000)="CONFIRMADO")),ROWS($A$3:A195))),"")</f>
        <v/>
      </c>
      <c r="B195" s="10" t="str">
        <f ca="1">IFERROR(INDEX(MAESTRO!B:B,_xludf.AGGREGATE(15,6,ROW(MAESTRO!$B$3:$B$1000)/((MAESTRO!$B$3:$B$1000="MILITARES")*(UPPER(MAESTRO!$L$3:$L$1000)="CONFIRMADO")),ROWS($A$3:A195))),"")</f>
        <v/>
      </c>
      <c r="C195" s="10" t="str">
        <f ca="1">IFERROR(INDEX(MAESTRO!C:C,_xludf.AGGREGATE(15,6,ROW(MAESTRO!$B$3:$B$1000)/((MAESTRO!$B$3:$B$1000="MILITARES")*(UPPER(MAESTRO!$L$3:$L$1000)="CONFIRMADO")),ROWS($A$3:A195))),"")</f>
        <v/>
      </c>
      <c r="D195" s="10" t="str">
        <f ca="1">IFERROR(INDEX(MAESTRO!D:D,_xludf.AGGREGATE(15,6,ROW(MAESTRO!$B$3:$B$1000)/((MAESTRO!$B$3:$B$1000="MILITARES")*(UPPER(MAESTRO!$L$3:$L$1000)="CONFIRMADO")),ROWS($A$3:A195))),"")</f>
        <v/>
      </c>
      <c r="E195" s="10" t="str">
        <f ca="1">IFERROR(INDEX(MAESTRO!E:E,_xludf.AGGREGATE(15,6,ROW(MAESTRO!$B$3:$B$1000)/((MAESTRO!$B$3:$B$1000="MILITARES")*(UPPER(MAESTRO!$L$3:$L$1000)="CONFIRMADO")),ROWS($A$3:A195))),"")</f>
        <v/>
      </c>
      <c r="F195" s="10" t="str">
        <f ca="1">IFERROR(INDEX(MAESTRO!F:F,_xludf.AGGREGATE(15,6,ROW(MAESTRO!$B$3:$B$1000)/((MAESTRO!$B$3:$B$1000="MILITARES")*(UPPER(MAESTRO!$L$3:$L$1000)="CONFIRMADO")),ROWS($A$3:A195))),"")</f>
        <v/>
      </c>
      <c r="G195" s="10" t="str">
        <f ca="1">IFERROR(INDEX(MAESTRO!G:G,_xludf.AGGREGATE(15,6,ROW(MAESTRO!$B$3:$B$1000)/((MAESTRO!$B$3:$B$1000="MILITARES")*(UPPER(MAESTRO!$L$3:$L$1000)="CONFIRMADO")),ROWS($A$3:A195))),"")</f>
        <v/>
      </c>
      <c r="H195" s="10" t="str">
        <f ca="1">IFERROR(INDEX(MAESTRO!H:H,_xludf.AGGREGATE(15,6,ROW(MAESTRO!$B$3:$B$1000)/((MAESTRO!$B$3:$B$1000="MILITARES")*(UPPER(MAESTRO!$L$3:$L$1000)="CONFIRMADO")),ROWS($A$3:A195))),"")</f>
        <v/>
      </c>
      <c r="I195" s="10" t="str">
        <f ca="1">IFERROR(INDEX(MAESTRO!I:I,_xludf.AGGREGATE(15,6,ROW(MAESTRO!$B$3:$B$1000)/((MAESTRO!$B$3:$B$1000="MILITARES")*(UPPER(MAESTRO!$L$3:$L$1000)="CONFIRMADO")),ROWS($A$3:A195))),"")</f>
        <v/>
      </c>
      <c r="J195" s="10" t="str">
        <f ca="1">IFERROR(INDEX(MAESTRO!J:J,_xludf.AGGREGATE(15,6,ROW(MAESTRO!$B$3:$B$1000)/((MAESTRO!$B$3:$B$1000="MILITARES")*(UPPER(MAESTRO!$L$3:$L$1000)="CONFIRMADO")),ROWS($A$3:A195))),"")</f>
        <v/>
      </c>
      <c r="K195" s="10" t="str">
        <f ca="1">IFERROR(INDEX(MAESTRO!K:K,_xludf.AGGREGATE(15,6,ROW(MAESTRO!$B$3:$B$1000)/((MAESTRO!$B$3:$B$1000="MILITARES")*(UPPER(MAESTRO!$L$3:$L$1000)="CONFIRMADO")),ROWS($A$3:A195))),"")</f>
        <v/>
      </c>
      <c r="L195" s="10" t="str">
        <f ca="1">IFERROR(INDEX(MAESTRO!L:L,_xludf.AGGREGATE(15,6,ROW(MAESTRO!$B$3:$B$1000)/((MAESTRO!$B$3:$B$1000="MILITARES")*(UPPER(MAESTRO!$L$3:$L$1000)="CONFIRMADO")),ROWS($A$3:A195))),"")</f>
        <v/>
      </c>
      <c r="M195" s="10" t="str">
        <f ca="1">IFERROR(INDEX(MAESTRO!M:M,_xludf.AGGREGATE(15,6,ROW(MAESTRO!$B$3:$B$1000)/((MAESTRO!$B$3:$B$1000="MILITARES")*(UPPER(MAESTRO!$L$3:$L$1000)="CONFIRMADO")),ROWS($A$3:A195))),"")</f>
        <v/>
      </c>
      <c r="N195" s="10" t="str">
        <f ca="1">IFERROR(INDEX(MAESTRO!N:N,_xludf.AGGREGATE(15,6,ROW(MAESTRO!$B$3:$B$1000)/((MAESTRO!$B$3:$B$1000="MILITARES")*(UPPER(MAESTRO!$L$3:$L$1000)="CONFIRMADO")),ROWS($A$3:A195))),"")</f>
        <v/>
      </c>
      <c r="O195" s="10" t="str">
        <f ca="1">IFERROR(INDEX(MAESTRO!O:O,_xludf.AGGREGATE(15,6,ROW(MAESTRO!$B$3:$B$1000)/((MAESTRO!$B$3:$B$1000="MILITARES")*(UPPER(MAESTRO!$L$3:$L$1000)="CONFIRMADO")),ROWS($A$3:A195))),"")</f>
        <v/>
      </c>
      <c r="P195" s="10" t="str">
        <f ca="1">IFERROR(INDEX(MAESTRO!P:P,_xludf.AGGREGATE(15,6,ROW(MAESTRO!$B$3:$B$1000)/((MAESTRO!$B$3:$B$1000="MILITARES")*(UPPER(MAESTRO!$L$3:$L$1000)="CONFIRMADO")),ROWS($A$3:A195))),"")</f>
        <v/>
      </c>
      <c r="Q195" s="10" t="str">
        <f ca="1">IFERROR(INDEX(MAESTRO!Q:Q,_xludf.AGGREGATE(15,6,ROW(MAESTRO!$B$3:$B$1000)/((MAESTRO!$B$3:$B$1000="MILITARES")*(UPPER(MAESTRO!$L$3:$L$1000)="CONFIRMADO")),ROWS($A$3:A195))),"")</f>
        <v/>
      </c>
      <c r="R195" s="10" t="str">
        <f ca="1">IFERROR(INDEX(MAESTRO!R:R,_xludf.AGGREGATE(15,6,ROW(MAESTRO!$B$3:$B$1000)/((MAESTRO!$B$3:$B$1000="MILITARES")*(UPPER(MAESTRO!$L$3:$L$1000)="CONFIRMADO")),ROWS($A$3:A195))),"")</f>
        <v/>
      </c>
      <c r="S195" s="10" t="str">
        <f ca="1">IFERROR(INDEX(MAESTRO!S:S,_xludf.AGGREGATE(15,6,ROW(MAESTRO!$B$3:$B$1000)/((MAESTRO!$B$3:$B$1000="MILITARES")*(UPPER(MAESTRO!$L$3:$L$1000)="CONFIRMADO")),ROWS($A$3:A195))),"")</f>
        <v/>
      </c>
      <c r="T195" s="10" t="str">
        <f ca="1">IFERROR(INDEX(MAESTRO!T:T,_xludf.AGGREGATE(15,6,ROW(MAESTRO!$B$3:$B$1000)/((MAESTRO!$B$3:$B$1000="MILITARES")*(UPPER(MAESTRO!$L$3:$L$1000)="CONFIRMADO")),ROWS($A$3:A195))),"")</f>
        <v/>
      </c>
      <c r="U195" s="10" t="str">
        <f ca="1">IFERROR(INDEX(MAESTRO!U:U,_xludf.AGGREGATE(15,6,ROW(MAESTRO!$B$3:$B$1000)/((MAESTRO!$B$3:$B$1000="MILITARES")*(UPPER(MAESTRO!$L$3:$L$1000)="CONFIRMADO")),ROWS($A$3:A195))),"")</f>
        <v/>
      </c>
      <c r="V195" s="10" t="str">
        <f ca="1">IFERROR(INDEX(MAESTRO!V:V,_xludf.AGGREGATE(15,6,ROW(MAESTRO!$B$3:$B$1000)/((MAESTRO!$B$3:$B$1000="MILITARES")*(UPPER(MAESTRO!$L$3:$L$1000)="CONFIRMADO")),ROWS($A$3:A195))),"")</f>
        <v/>
      </c>
      <c r="W195" s="10" t="str">
        <f ca="1">IFERROR(INDEX(MAESTRO!W:W,_xludf.AGGREGATE(15,6,ROW(MAESTRO!$B$3:$B$1000)/((MAESTRO!$B$3:$B$1000="MILITARES")*(UPPER(MAESTRO!$L$3:$L$1000)="CONFIRMADO")),ROWS($A$3:A195))),"")</f>
        <v/>
      </c>
      <c r="X195" s="10" t="str">
        <f ca="1">IFERROR(INDEX(MAESTRO!X:X,_xludf.AGGREGATE(15,6,ROW(MAESTRO!$B$3:$B$1000)/((MAESTRO!$B$3:$B$1000="MILITARES")*(UPPER(MAESTRO!$L$3:$L$1000)="CONFIRMADO")),ROWS($A$3:A195))),"")</f>
        <v/>
      </c>
    </row>
    <row r="196" spans="1:24" ht="22.05" customHeight="1">
      <c r="A196" s="15" t="str">
        <f ca="1">IFERROR(INDEX(MAESTRO!A:A,_xludf.AGGREGATE(15,6,ROW(MAESTRO!$B$3:$B$1000)/((MAESTRO!$B$3:$B$1000="MILITARES")*(UPPER(MAESTRO!$L$3:$L$1000)="CONFIRMADO")),ROWS($A$3:A196))),"")</f>
        <v/>
      </c>
      <c r="B196" s="15" t="str">
        <f ca="1">IFERROR(INDEX(MAESTRO!B:B,_xludf.AGGREGATE(15,6,ROW(MAESTRO!$B$3:$B$1000)/((MAESTRO!$B$3:$B$1000="MILITARES")*(UPPER(MAESTRO!$L$3:$L$1000)="CONFIRMADO")),ROWS($A$3:A196))),"")</f>
        <v/>
      </c>
      <c r="C196" s="15" t="str">
        <f ca="1">IFERROR(INDEX(MAESTRO!C:C,_xludf.AGGREGATE(15,6,ROW(MAESTRO!$B$3:$B$1000)/((MAESTRO!$B$3:$B$1000="MILITARES")*(UPPER(MAESTRO!$L$3:$L$1000)="CONFIRMADO")),ROWS($A$3:A196))),"")</f>
        <v/>
      </c>
      <c r="D196" s="15" t="str">
        <f ca="1">IFERROR(INDEX(MAESTRO!D:D,_xludf.AGGREGATE(15,6,ROW(MAESTRO!$B$3:$B$1000)/((MAESTRO!$B$3:$B$1000="MILITARES")*(UPPER(MAESTRO!$L$3:$L$1000)="CONFIRMADO")),ROWS($A$3:A196))),"")</f>
        <v/>
      </c>
      <c r="E196" s="15" t="str">
        <f ca="1">IFERROR(INDEX(MAESTRO!E:E,_xludf.AGGREGATE(15,6,ROW(MAESTRO!$B$3:$B$1000)/((MAESTRO!$B$3:$B$1000="MILITARES")*(UPPER(MAESTRO!$L$3:$L$1000)="CONFIRMADO")),ROWS($A$3:A196))),"")</f>
        <v/>
      </c>
      <c r="F196" s="15" t="str">
        <f ca="1">IFERROR(INDEX(MAESTRO!F:F,_xludf.AGGREGATE(15,6,ROW(MAESTRO!$B$3:$B$1000)/((MAESTRO!$B$3:$B$1000="MILITARES")*(UPPER(MAESTRO!$L$3:$L$1000)="CONFIRMADO")),ROWS($A$3:A196))),"")</f>
        <v/>
      </c>
      <c r="G196" s="15" t="str">
        <f ca="1">IFERROR(INDEX(MAESTRO!G:G,_xludf.AGGREGATE(15,6,ROW(MAESTRO!$B$3:$B$1000)/((MAESTRO!$B$3:$B$1000="MILITARES")*(UPPER(MAESTRO!$L$3:$L$1000)="CONFIRMADO")),ROWS($A$3:A196))),"")</f>
        <v/>
      </c>
      <c r="H196" s="15" t="str">
        <f ca="1">IFERROR(INDEX(MAESTRO!H:H,_xludf.AGGREGATE(15,6,ROW(MAESTRO!$B$3:$B$1000)/((MAESTRO!$B$3:$B$1000="MILITARES")*(UPPER(MAESTRO!$L$3:$L$1000)="CONFIRMADO")),ROWS($A$3:A196))),"")</f>
        <v/>
      </c>
      <c r="I196" s="15" t="str">
        <f ca="1">IFERROR(INDEX(MAESTRO!I:I,_xludf.AGGREGATE(15,6,ROW(MAESTRO!$B$3:$B$1000)/((MAESTRO!$B$3:$B$1000="MILITARES")*(UPPER(MAESTRO!$L$3:$L$1000)="CONFIRMADO")),ROWS($A$3:A196))),"")</f>
        <v/>
      </c>
      <c r="J196" s="15" t="str">
        <f ca="1">IFERROR(INDEX(MAESTRO!J:J,_xludf.AGGREGATE(15,6,ROW(MAESTRO!$B$3:$B$1000)/((MAESTRO!$B$3:$B$1000="MILITARES")*(UPPER(MAESTRO!$L$3:$L$1000)="CONFIRMADO")),ROWS($A$3:A196))),"")</f>
        <v/>
      </c>
      <c r="K196" s="15" t="str">
        <f ca="1">IFERROR(INDEX(MAESTRO!K:K,_xludf.AGGREGATE(15,6,ROW(MAESTRO!$B$3:$B$1000)/((MAESTRO!$B$3:$B$1000="MILITARES")*(UPPER(MAESTRO!$L$3:$L$1000)="CONFIRMADO")),ROWS($A$3:A196))),"")</f>
        <v/>
      </c>
      <c r="L196" s="15" t="str">
        <f ca="1">IFERROR(INDEX(MAESTRO!L:L,_xludf.AGGREGATE(15,6,ROW(MAESTRO!$B$3:$B$1000)/((MAESTRO!$B$3:$B$1000="MILITARES")*(UPPER(MAESTRO!$L$3:$L$1000)="CONFIRMADO")),ROWS($A$3:A196))),"")</f>
        <v/>
      </c>
      <c r="M196" s="15" t="str">
        <f ca="1">IFERROR(INDEX(MAESTRO!M:M,_xludf.AGGREGATE(15,6,ROW(MAESTRO!$B$3:$B$1000)/((MAESTRO!$B$3:$B$1000="MILITARES")*(UPPER(MAESTRO!$L$3:$L$1000)="CONFIRMADO")),ROWS($A$3:A196))),"")</f>
        <v/>
      </c>
      <c r="N196" s="15" t="str">
        <f ca="1">IFERROR(INDEX(MAESTRO!N:N,_xludf.AGGREGATE(15,6,ROW(MAESTRO!$B$3:$B$1000)/((MAESTRO!$B$3:$B$1000="MILITARES")*(UPPER(MAESTRO!$L$3:$L$1000)="CONFIRMADO")),ROWS($A$3:A196))),"")</f>
        <v/>
      </c>
      <c r="O196" s="15" t="str">
        <f ca="1">IFERROR(INDEX(MAESTRO!O:O,_xludf.AGGREGATE(15,6,ROW(MAESTRO!$B$3:$B$1000)/((MAESTRO!$B$3:$B$1000="MILITARES")*(UPPER(MAESTRO!$L$3:$L$1000)="CONFIRMADO")),ROWS($A$3:A196))),"")</f>
        <v/>
      </c>
      <c r="P196" s="15" t="str">
        <f ca="1">IFERROR(INDEX(MAESTRO!P:P,_xludf.AGGREGATE(15,6,ROW(MAESTRO!$B$3:$B$1000)/((MAESTRO!$B$3:$B$1000="MILITARES")*(UPPER(MAESTRO!$L$3:$L$1000)="CONFIRMADO")),ROWS($A$3:A196))),"")</f>
        <v/>
      </c>
      <c r="Q196" s="15" t="str">
        <f ca="1">IFERROR(INDEX(MAESTRO!Q:Q,_xludf.AGGREGATE(15,6,ROW(MAESTRO!$B$3:$B$1000)/((MAESTRO!$B$3:$B$1000="MILITARES")*(UPPER(MAESTRO!$L$3:$L$1000)="CONFIRMADO")),ROWS($A$3:A196))),"")</f>
        <v/>
      </c>
      <c r="R196" s="15" t="str">
        <f ca="1">IFERROR(INDEX(MAESTRO!R:R,_xludf.AGGREGATE(15,6,ROW(MAESTRO!$B$3:$B$1000)/((MAESTRO!$B$3:$B$1000="MILITARES")*(UPPER(MAESTRO!$L$3:$L$1000)="CONFIRMADO")),ROWS($A$3:A196))),"")</f>
        <v/>
      </c>
      <c r="S196" s="15" t="str">
        <f ca="1">IFERROR(INDEX(MAESTRO!S:S,_xludf.AGGREGATE(15,6,ROW(MAESTRO!$B$3:$B$1000)/((MAESTRO!$B$3:$B$1000="MILITARES")*(UPPER(MAESTRO!$L$3:$L$1000)="CONFIRMADO")),ROWS($A$3:A196))),"")</f>
        <v/>
      </c>
      <c r="T196" s="15" t="str">
        <f ca="1">IFERROR(INDEX(MAESTRO!T:T,_xludf.AGGREGATE(15,6,ROW(MAESTRO!$B$3:$B$1000)/((MAESTRO!$B$3:$B$1000="MILITARES")*(UPPER(MAESTRO!$L$3:$L$1000)="CONFIRMADO")),ROWS($A$3:A196))),"")</f>
        <v/>
      </c>
      <c r="U196" s="15" t="str">
        <f ca="1">IFERROR(INDEX(MAESTRO!U:U,_xludf.AGGREGATE(15,6,ROW(MAESTRO!$B$3:$B$1000)/((MAESTRO!$B$3:$B$1000="MILITARES")*(UPPER(MAESTRO!$L$3:$L$1000)="CONFIRMADO")),ROWS($A$3:A196))),"")</f>
        <v/>
      </c>
      <c r="V196" s="15" t="str">
        <f ca="1">IFERROR(INDEX(MAESTRO!V:V,_xludf.AGGREGATE(15,6,ROW(MAESTRO!$B$3:$B$1000)/((MAESTRO!$B$3:$B$1000="MILITARES")*(UPPER(MAESTRO!$L$3:$L$1000)="CONFIRMADO")),ROWS($A$3:A196))),"")</f>
        <v/>
      </c>
      <c r="W196" s="15" t="str">
        <f ca="1">IFERROR(INDEX(MAESTRO!W:W,_xludf.AGGREGATE(15,6,ROW(MAESTRO!$B$3:$B$1000)/((MAESTRO!$B$3:$B$1000="MILITARES")*(UPPER(MAESTRO!$L$3:$L$1000)="CONFIRMADO")),ROWS($A$3:A196))),"")</f>
        <v/>
      </c>
      <c r="X196" s="15" t="str">
        <f ca="1">IFERROR(INDEX(MAESTRO!X:X,_xludf.AGGREGATE(15,6,ROW(MAESTRO!$B$3:$B$1000)/((MAESTRO!$B$3:$B$1000="MILITARES")*(UPPER(MAESTRO!$L$3:$L$1000)="CONFIRMADO")),ROWS($A$3:A196))),"")</f>
        <v/>
      </c>
    </row>
    <row r="197" spans="1:24" ht="22.05" customHeight="1">
      <c r="A197" s="10" t="str">
        <f ca="1">IFERROR(INDEX(MAESTRO!A:A,_xludf.AGGREGATE(15,6,ROW(MAESTRO!$B$3:$B$1000)/((MAESTRO!$B$3:$B$1000="MILITARES")*(UPPER(MAESTRO!$L$3:$L$1000)="CONFIRMADO")),ROWS($A$3:A197))),"")</f>
        <v/>
      </c>
      <c r="B197" s="10" t="str">
        <f ca="1">IFERROR(INDEX(MAESTRO!B:B,_xludf.AGGREGATE(15,6,ROW(MAESTRO!$B$3:$B$1000)/((MAESTRO!$B$3:$B$1000="MILITARES")*(UPPER(MAESTRO!$L$3:$L$1000)="CONFIRMADO")),ROWS($A$3:A197))),"")</f>
        <v/>
      </c>
      <c r="C197" s="10" t="str">
        <f ca="1">IFERROR(INDEX(MAESTRO!C:C,_xludf.AGGREGATE(15,6,ROW(MAESTRO!$B$3:$B$1000)/((MAESTRO!$B$3:$B$1000="MILITARES")*(UPPER(MAESTRO!$L$3:$L$1000)="CONFIRMADO")),ROWS($A$3:A197))),"")</f>
        <v/>
      </c>
      <c r="D197" s="10" t="str">
        <f ca="1">IFERROR(INDEX(MAESTRO!D:D,_xludf.AGGREGATE(15,6,ROW(MAESTRO!$B$3:$B$1000)/((MAESTRO!$B$3:$B$1000="MILITARES")*(UPPER(MAESTRO!$L$3:$L$1000)="CONFIRMADO")),ROWS($A$3:A197))),"")</f>
        <v/>
      </c>
      <c r="E197" s="10" t="str">
        <f ca="1">IFERROR(INDEX(MAESTRO!E:E,_xludf.AGGREGATE(15,6,ROW(MAESTRO!$B$3:$B$1000)/((MAESTRO!$B$3:$B$1000="MILITARES")*(UPPER(MAESTRO!$L$3:$L$1000)="CONFIRMADO")),ROWS($A$3:A197))),"")</f>
        <v/>
      </c>
      <c r="F197" s="10" t="str">
        <f ca="1">IFERROR(INDEX(MAESTRO!F:F,_xludf.AGGREGATE(15,6,ROW(MAESTRO!$B$3:$B$1000)/((MAESTRO!$B$3:$B$1000="MILITARES")*(UPPER(MAESTRO!$L$3:$L$1000)="CONFIRMADO")),ROWS($A$3:A197))),"")</f>
        <v/>
      </c>
      <c r="G197" s="10" t="str">
        <f ca="1">IFERROR(INDEX(MAESTRO!G:G,_xludf.AGGREGATE(15,6,ROW(MAESTRO!$B$3:$B$1000)/((MAESTRO!$B$3:$B$1000="MILITARES")*(UPPER(MAESTRO!$L$3:$L$1000)="CONFIRMADO")),ROWS($A$3:A197))),"")</f>
        <v/>
      </c>
      <c r="H197" s="10" t="str">
        <f ca="1">IFERROR(INDEX(MAESTRO!H:H,_xludf.AGGREGATE(15,6,ROW(MAESTRO!$B$3:$B$1000)/((MAESTRO!$B$3:$B$1000="MILITARES")*(UPPER(MAESTRO!$L$3:$L$1000)="CONFIRMADO")),ROWS($A$3:A197))),"")</f>
        <v/>
      </c>
      <c r="I197" s="10" t="str">
        <f ca="1">IFERROR(INDEX(MAESTRO!I:I,_xludf.AGGREGATE(15,6,ROW(MAESTRO!$B$3:$B$1000)/((MAESTRO!$B$3:$B$1000="MILITARES")*(UPPER(MAESTRO!$L$3:$L$1000)="CONFIRMADO")),ROWS($A$3:A197))),"")</f>
        <v/>
      </c>
      <c r="J197" s="10" t="str">
        <f ca="1">IFERROR(INDEX(MAESTRO!J:J,_xludf.AGGREGATE(15,6,ROW(MAESTRO!$B$3:$B$1000)/((MAESTRO!$B$3:$B$1000="MILITARES")*(UPPER(MAESTRO!$L$3:$L$1000)="CONFIRMADO")),ROWS($A$3:A197))),"")</f>
        <v/>
      </c>
      <c r="K197" s="10" t="str">
        <f ca="1">IFERROR(INDEX(MAESTRO!K:K,_xludf.AGGREGATE(15,6,ROW(MAESTRO!$B$3:$B$1000)/((MAESTRO!$B$3:$B$1000="MILITARES")*(UPPER(MAESTRO!$L$3:$L$1000)="CONFIRMADO")),ROWS($A$3:A197))),"")</f>
        <v/>
      </c>
      <c r="L197" s="10" t="str">
        <f ca="1">IFERROR(INDEX(MAESTRO!L:L,_xludf.AGGREGATE(15,6,ROW(MAESTRO!$B$3:$B$1000)/((MAESTRO!$B$3:$B$1000="MILITARES")*(UPPER(MAESTRO!$L$3:$L$1000)="CONFIRMADO")),ROWS($A$3:A197))),"")</f>
        <v/>
      </c>
      <c r="M197" s="10" t="str">
        <f ca="1">IFERROR(INDEX(MAESTRO!M:M,_xludf.AGGREGATE(15,6,ROW(MAESTRO!$B$3:$B$1000)/((MAESTRO!$B$3:$B$1000="MILITARES")*(UPPER(MAESTRO!$L$3:$L$1000)="CONFIRMADO")),ROWS($A$3:A197))),"")</f>
        <v/>
      </c>
      <c r="N197" s="10" t="str">
        <f ca="1">IFERROR(INDEX(MAESTRO!N:N,_xludf.AGGREGATE(15,6,ROW(MAESTRO!$B$3:$B$1000)/((MAESTRO!$B$3:$B$1000="MILITARES")*(UPPER(MAESTRO!$L$3:$L$1000)="CONFIRMADO")),ROWS($A$3:A197))),"")</f>
        <v/>
      </c>
      <c r="O197" s="10" t="str">
        <f ca="1">IFERROR(INDEX(MAESTRO!O:O,_xludf.AGGREGATE(15,6,ROW(MAESTRO!$B$3:$B$1000)/((MAESTRO!$B$3:$B$1000="MILITARES")*(UPPER(MAESTRO!$L$3:$L$1000)="CONFIRMADO")),ROWS($A$3:A197))),"")</f>
        <v/>
      </c>
      <c r="P197" s="10" t="str">
        <f ca="1">IFERROR(INDEX(MAESTRO!P:P,_xludf.AGGREGATE(15,6,ROW(MAESTRO!$B$3:$B$1000)/((MAESTRO!$B$3:$B$1000="MILITARES")*(UPPER(MAESTRO!$L$3:$L$1000)="CONFIRMADO")),ROWS($A$3:A197))),"")</f>
        <v/>
      </c>
      <c r="Q197" s="10" t="str">
        <f ca="1">IFERROR(INDEX(MAESTRO!Q:Q,_xludf.AGGREGATE(15,6,ROW(MAESTRO!$B$3:$B$1000)/((MAESTRO!$B$3:$B$1000="MILITARES")*(UPPER(MAESTRO!$L$3:$L$1000)="CONFIRMADO")),ROWS($A$3:A197))),"")</f>
        <v/>
      </c>
      <c r="R197" s="10" t="str">
        <f ca="1">IFERROR(INDEX(MAESTRO!R:R,_xludf.AGGREGATE(15,6,ROW(MAESTRO!$B$3:$B$1000)/((MAESTRO!$B$3:$B$1000="MILITARES")*(UPPER(MAESTRO!$L$3:$L$1000)="CONFIRMADO")),ROWS($A$3:A197))),"")</f>
        <v/>
      </c>
      <c r="S197" s="10" t="str">
        <f ca="1">IFERROR(INDEX(MAESTRO!S:S,_xludf.AGGREGATE(15,6,ROW(MAESTRO!$B$3:$B$1000)/((MAESTRO!$B$3:$B$1000="MILITARES")*(UPPER(MAESTRO!$L$3:$L$1000)="CONFIRMADO")),ROWS($A$3:A197))),"")</f>
        <v/>
      </c>
      <c r="T197" s="10" t="str">
        <f ca="1">IFERROR(INDEX(MAESTRO!T:T,_xludf.AGGREGATE(15,6,ROW(MAESTRO!$B$3:$B$1000)/((MAESTRO!$B$3:$B$1000="MILITARES")*(UPPER(MAESTRO!$L$3:$L$1000)="CONFIRMADO")),ROWS($A$3:A197))),"")</f>
        <v/>
      </c>
      <c r="U197" s="10" t="str">
        <f ca="1">IFERROR(INDEX(MAESTRO!U:U,_xludf.AGGREGATE(15,6,ROW(MAESTRO!$B$3:$B$1000)/((MAESTRO!$B$3:$B$1000="MILITARES")*(UPPER(MAESTRO!$L$3:$L$1000)="CONFIRMADO")),ROWS($A$3:A197))),"")</f>
        <v/>
      </c>
      <c r="V197" s="10" t="str">
        <f ca="1">IFERROR(INDEX(MAESTRO!V:V,_xludf.AGGREGATE(15,6,ROW(MAESTRO!$B$3:$B$1000)/((MAESTRO!$B$3:$B$1000="MILITARES")*(UPPER(MAESTRO!$L$3:$L$1000)="CONFIRMADO")),ROWS($A$3:A197))),"")</f>
        <v/>
      </c>
      <c r="W197" s="10" t="str">
        <f ca="1">IFERROR(INDEX(MAESTRO!W:W,_xludf.AGGREGATE(15,6,ROW(MAESTRO!$B$3:$B$1000)/((MAESTRO!$B$3:$B$1000="MILITARES")*(UPPER(MAESTRO!$L$3:$L$1000)="CONFIRMADO")),ROWS($A$3:A197))),"")</f>
        <v/>
      </c>
      <c r="X197" s="10" t="str">
        <f ca="1">IFERROR(INDEX(MAESTRO!X:X,_xludf.AGGREGATE(15,6,ROW(MAESTRO!$B$3:$B$1000)/((MAESTRO!$B$3:$B$1000="MILITARES")*(UPPER(MAESTRO!$L$3:$L$1000)="CONFIRMADO")),ROWS($A$3:A197))),"")</f>
        <v/>
      </c>
    </row>
    <row r="198" spans="1:24" ht="22.05" customHeight="1">
      <c r="A198" s="15" t="str">
        <f ca="1">IFERROR(INDEX(MAESTRO!A:A,_xludf.AGGREGATE(15,6,ROW(MAESTRO!$B$3:$B$1000)/((MAESTRO!$B$3:$B$1000="MILITARES")*(UPPER(MAESTRO!$L$3:$L$1000)="CONFIRMADO")),ROWS($A$3:A198))),"")</f>
        <v/>
      </c>
      <c r="B198" s="15" t="str">
        <f ca="1">IFERROR(INDEX(MAESTRO!B:B,_xludf.AGGREGATE(15,6,ROW(MAESTRO!$B$3:$B$1000)/((MAESTRO!$B$3:$B$1000="MILITARES")*(UPPER(MAESTRO!$L$3:$L$1000)="CONFIRMADO")),ROWS($A$3:A198))),"")</f>
        <v/>
      </c>
      <c r="C198" s="15" t="str">
        <f ca="1">IFERROR(INDEX(MAESTRO!C:C,_xludf.AGGREGATE(15,6,ROW(MAESTRO!$B$3:$B$1000)/((MAESTRO!$B$3:$B$1000="MILITARES")*(UPPER(MAESTRO!$L$3:$L$1000)="CONFIRMADO")),ROWS($A$3:A198))),"")</f>
        <v/>
      </c>
      <c r="D198" s="15" t="str">
        <f ca="1">IFERROR(INDEX(MAESTRO!D:D,_xludf.AGGREGATE(15,6,ROW(MAESTRO!$B$3:$B$1000)/((MAESTRO!$B$3:$B$1000="MILITARES")*(UPPER(MAESTRO!$L$3:$L$1000)="CONFIRMADO")),ROWS($A$3:A198))),"")</f>
        <v/>
      </c>
      <c r="E198" s="15" t="str">
        <f ca="1">IFERROR(INDEX(MAESTRO!E:E,_xludf.AGGREGATE(15,6,ROW(MAESTRO!$B$3:$B$1000)/((MAESTRO!$B$3:$B$1000="MILITARES")*(UPPER(MAESTRO!$L$3:$L$1000)="CONFIRMADO")),ROWS($A$3:A198))),"")</f>
        <v/>
      </c>
      <c r="F198" s="15" t="str">
        <f ca="1">IFERROR(INDEX(MAESTRO!F:F,_xludf.AGGREGATE(15,6,ROW(MAESTRO!$B$3:$B$1000)/((MAESTRO!$B$3:$B$1000="MILITARES")*(UPPER(MAESTRO!$L$3:$L$1000)="CONFIRMADO")),ROWS($A$3:A198))),"")</f>
        <v/>
      </c>
      <c r="G198" s="15" t="str">
        <f ca="1">IFERROR(INDEX(MAESTRO!G:G,_xludf.AGGREGATE(15,6,ROW(MAESTRO!$B$3:$B$1000)/((MAESTRO!$B$3:$B$1000="MILITARES")*(UPPER(MAESTRO!$L$3:$L$1000)="CONFIRMADO")),ROWS($A$3:A198))),"")</f>
        <v/>
      </c>
      <c r="H198" s="15" t="str">
        <f ca="1">IFERROR(INDEX(MAESTRO!H:H,_xludf.AGGREGATE(15,6,ROW(MAESTRO!$B$3:$B$1000)/((MAESTRO!$B$3:$B$1000="MILITARES")*(UPPER(MAESTRO!$L$3:$L$1000)="CONFIRMADO")),ROWS($A$3:A198))),"")</f>
        <v/>
      </c>
      <c r="I198" s="15" t="str">
        <f ca="1">IFERROR(INDEX(MAESTRO!I:I,_xludf.AGGREGATE(15,6,ROW(MAESTRO!$B$3:$B$1000)/((MAESTRO!$B$3:$B$1000="MILITARES")*(UPPER(MAESTRO!$L$3:$L$1000)="CONFIRMADO")),ROWS($A$3:A198))),"")</f>
        <v/>
      </c>
      <c r="J198" s="15" t="str">
        <f ca="1">IFERROR(INDEX(MAESTRO!J:J,_xludf.AGGREGATE(15,6,ROW(MAESTRO!$B$3:$B$1000)/((MAESTRO!$B$3:$B$1000="MILITARES")*(UPPER(MAESTRO!$L$3:$L$1000)="CONFIRMADO")),ROWS($A$3:A198))),"")</f>
        <v/>
      </c>
      <c r="K198" s="15" t="str">
        <f ca="1">IFERROR(INDEX(MAESTRO!K:K,_xludf.AGGREGATE(15,6,ROW(MAESTRO!$B$3:$B$1000)/((MAESTRO!$B$3:$B$1000="MILITARES")*(UPPER(MAESTRO!$L$3:$L$1000)="CONFIRMADO")),ROWS($A$3:A198))),"")</f>
        <v/>
      </c>
      <c r="L198" s="15" t="str">
        <f ca="1">IFERROR(INDEX(MAESTRO!L:L,_xludf.AGGREGATE(15,6,ROW(MAESTRO!$B$3:$B$1000)/((MAESTRO!$B$3:$B$1000="MILITARES")*(UPPER(MAESTRO!$L$3:$L$1000)="CONFIRMADO")),ROWS($A$3:A198))),"")</f>
        <v/>
      </c>
      <c r="M198" s="15" t="str">
        <f ca="1">IFERROR(INDEX(MAESTRO!M:M,_xludf.AGGREGATE(15,6,ROW(MAESTRO!$B$3:$B$1000)/((MAESTRO!$B$3:$B$1000="MILITARES")*(UPPER(MAESTRO!$L$3:$L$1000)="CONFIRMADO")),ROWS($A$3:A198))),"")</f>
        <v/>
      </c>
      <c r="N198" s="15" t="str">
        <f ca="1">IFERROR(INDEX(MAESTRO!N:N,_xludf.AGGREGATE(15,6,ROW(MAESTRO!$B$3:$B$1000)/((MAESTRO!$B$3:$B$1000="MILITARES")*(UPPER(MAESTRO!$L$3:$L$1000)="CONFIRMADO")),ROWS($A$3:A198))),"")</f>
        <v/>
      </c>
      <c r="O198" s="15" t="str">
        <f ca="1">IFERROR(INDEX(MAESTRO!O:O,_xludf.AGGREGATE(15,6,ROW(MAESTRO!$B$3:$B$1000)/((MAESTRO!$B$3:$B$1000="MILITARES")*(UPPER(MAESTRO!$L$3:$L$1000)="CONFIRMADO")),ROWS($A$3:A198))),"")</f>
        <v/>
      </c>
      <c r="P198" s="15" t="str">
        <f ca="1">IFERROR(INDEX(MAESTRO!P:P,_xludf.AGGREGATE(15,6,ROW(MAESTRO!$B$3:$B$1000)/((MAESTRO!$B$3:$B$1000="MILITARES")*(UPPER(MAESTRO!$L$3:$L$1000)="CONFIRMADO")),ROWS($A$3:A198))),"")</f>
        <v/>
      </c>
      <c r="Q198" s="15" t="str">
        <f ca="1">IFERROR(INDEX(MAESTRO!Q:Q,_xludf.AGGREGATE(15,6,ROW(MAESTRO!$B$3:$B$1000)/((MAESTRO!$B$3:$B$1000="MILITARES")*(UPPER(MAESTRO!$L$3:$L$1000)="CONFIRMADO")),ROWS($A$3:A198))),"")</f>
        <v/>
      </c>
      <c r="R198" s="15" t="str">
        <f ca="1">IFERROR(INDEX(MAESTRO!R:R,_xludf.AGGREGATE(15,6,ROW(MAESTRO!$B$3:$B$1000)/((MAESTRO!$B$3:$B$1000="MILITARES")*(UPPER(MAESTRO!$L$3:$L$1000)="CONFIRMADO")),ROWS($A$3:A198))),"")</f>
        <v/>
      </c>
      <c r="S198" s="15" t="str">
        <f ca="1">IFERROR(INDEX(MAESTRO!S:S,_xludf.AGGREGATE(15,6,ROW(MAESTRO!$B$3:$B$1000)/((MAESTRO!$B$3:$B$1000="MILITARES")*(UPPER(MAESTRO!$L$3:$L$1000)="CONFIRMADO")),ROWS($A$3:A198))),"")</f>
        <v/>
      </c>
      <c r="T198" s="15" t="str">
        <f ca="1">IFERROR(INDEX(MAESTRO!T:T,_xludf.AGGREGATE(15,6,ROW(MAESTRO!$B$3:$B$1000)/((MAESTRO!$B$3:$B$1000="MILITARES")*(UPPER(MAESTRO!$L$3:$L$1000)="CONFIRMADO")),ROWS($A$3:A198))),"")</f>
        <v/>
      </c>
      <c r="U198" s="15" t="str">
        <f ca="1">IFERROR(INDEX(MAESTRO!U:U,_xludf.AGGREGATE(15,6,ROW(MAESTRO!$B$3:$B$1000)/((MAESTRO!$B$3:$B$1000="MILITARES")*(UPPER(MAESTRO!$L$3:$L$1000)="CONFIRMADO")),ROWS($A$3:A198))),"")</f>
        <v/>
      </c>
      <c r="V198" s="15" t="str">
        <f ca="1">IFERROR(INDEX(MAESTRO!V:V,_xludf.AGGREGATE(15,6,ROW(MAESTRO!$B$3:$B$1000)/((MAESTRO!$B$3:$B$1000="MILITARES")*(UPPER(MAESTRO!$L$3:$L$1000)="CONFIRMADO")),ROWS($A$3:A198))),"")</f>
        <v/>
      </c>
      <c r="W198" s="15" t="str">
        <f ca="1">IFERROR(INDEX(MAESTRO!W:W,_xludf.AGGREGATE(15,6,ROW(MAESTRO!$B$3:$B$1000)/((MAESTRO!$B$3:$B$1000="MILITARES")*(UPPER(MAESTRO!$L$3:$L$1000)="CONFIRMADO")),ROWS($A$3:A198))),"")</f>
        <v/>
      </c>
      <c r="X198" s="15" t="str">
        <f ca="1">IFERROR(INDEX(MAESTRO!X:X,_xludf.AGGREGATE(15,6,ROW(MAESTRO!$B$3:$B$1000)/((MAESTRO!$B$3:$B$1000="MILITARES")*(UPPER(MAESTRO!$L$3:$L$1000)="CONFIRMADO")),ROWS($A$3:A198))),"")</f>
        <v/>
      </c>
    </row>
    <row r="199" spans="1:24" ht="22.05" customHeight="1">
      <c r="A199" s="10" t="str">
        <f ca="1">IFERROR(INDEX(MAESTRO!A:A,_xludf.AGGREGATE(15,6,ROW(MAESTRO!$B$3:$B$1000)/((MAESTRO!$B$3:$B$1000="MILITARES")*(UPPER(MAESTRO!$L$3:$L$1000)="CONFIRMADO")),ROWS($A$3:A199))),"")</f>
        <v/>
      </c>
      <c r="B199" s="10" t="str">
        <f ca="1">IFERROR(INDEX(MAESTRO!B:B,_xludf.AGGREGATE(15,6,ROW(MAESTRO!$B$3:$B$1000)/((MAESTRO!$B$3:$B$1000="MILITARES")*(UPPER(MAESTRO!$L$3:$L$1000)="CONFIRMADO")),ROWS($A$3:A199))),"")</f>
        <v/>
      </c>
      <c r="C199" s="10" t="str">
        <f ca="1">IFERROR(INDEX(MAESTRO!C:C,_xludf.AGGREGATE(15,6,ROW(MAESTRO!$B$3:$B$1000)/((MAESTRO!$B$3:$B$1000="MILITARES")*(UPPER(MAESTRO!$L$3:$L$1000)="CONFIRMADO")),ROWS($A$3:A199))),"")</f>
        <v/>
      </c>
      <c r="D199" s="10" t="str">
        <f ca="1">IFERROR(INDEX(MAESTRO!D:D,_xludf.AGGREGATE(15,6,ROW(MAESTRO!$B$3:$B$1000)/((MAESTRO!$B$3:$B$1000="MILITARES")*(UPPER(MAESTRO!$L$3:$L$1000)="CONFIRMADO")),ROWS($A$3:A199))),"")</f>
        <v/>
      </c>
      <c r="E199" s="10" t="str">
        <f ca="1">IFERROR(INDEX(MAESTRO!E:E,_xludf.AGGREGATE(15,6,ROW(MAESTRO!$B$3:$B$1000)/((MAESTRO!$B$3:$B$1000="MILITARES")*(UPPER(MAESTRO!$L$3:$L$1000)="CONFIRMADO")),ROWS($A$3:A199))),"")</f>
        <v/>
      </c>
      <c r="F199" s="10" t="str">
        <f ca="1">IFERROR(INDEX(MAESTRO!F:F,_xludf.AGGREGATE(15,6,ROW(MAESTRO!$B$3:$B$1000)/((MAESTRO!$B$3:$B$1000="MILITARES")*(UPPER(MAESTRO!$L$3:$L$1000)="CONFIRMADO")),ROWS($A$3:A199))),"")</f>
        <v/>
      </c>
      <c r="G199" s="10" t="str">
        <f ca="1">IFERROR(INDEX(MAESTRO!G:G,_xludf.AGGREGATE(15,6,ROW(MAESTRO!$B$3:$B$1000)/((MAESTRO!$B$3:$B$1000="MILITARES")*(UPPER(MAESTRO!$L$3:$L$1000)="CONFIRMADO")),ROWS($A$3:A199))),"")</f>
        <v/>
      </c>
      <c r="H199" s="10" t="str">
        <f ca="1">IFERROR(INDEX(MAESTRO!H:H,_xludf.AGGREGATE(15,6,ROW(MAESTRO!$B$3:$B$1000)/((MAESTRO!$B$3:$B$1000="MILITARES")*(UPPER(MAESTRO!$L$3:$L$1000)="CONFIRMADO")),ROWS($A$3:A199))),"")</f>
        <v/>
      </c>
      <c r="I199" s="10" t="str">
        <f ca="1">IFERROR(INDEX(MAESTRO!I:I,_xludf.AGGREGATE(15,6,ROW(MAESTRO!$B$3:$B$1000)/((MAESTRO!$B$3:$B$1000="MILITARES")*(UPPER(MAESTRO!$L$3:$L$1000)="CONFIRMADO")),ROWS($A$3:A199))),"")</f>
        <v/>
      </c>
      <c r="J199" s="10" t="str">
        <f ca="1">IFERROR(INDEX(MAESTRO!J:J,_xludf.AGGREGATE(15,6,ROW(MAESTRO!$B$3:$B$1000)/((MAESTRO!$B$3:$B$1000="MILITARES")*(UPPER(MAESTRO!$L$3:$L$1000)="CONFIRMADO")),ROWS($A$3:A199))),"")</f>
        <v/>
      </c>
      <c r="K199" s="10" t="str">
        <f ca="1">IFERROR(INDEX(MAESTRO!K:K,_xludf.AGGREGATE(15,6,ROW(MAESTRO!$B$3:$B$1000)/((MAESTRO!$B$3:$B$1000="MILITARES")*(UPPER(MAESTRO!$L$3:$L$1000)="CONFIRMADO")),ROWS($A$3:A199))),"")</f>
        <v/>
      </c>
      <c r="L199" s="10" t="str">
        <f ca="1">IFERROR(INDEX(MAESTRO!L:L,_xludf.AGGREGATE(15,6,ROW(MAESTRO!$B$3:$B$1000)/((MAESTRO!$B$3:$B$1000="MILITARES")*(UPPER(MAESTRO!$L$3:$L$1000)="CONFIRMADO")),ROWS($A$3:A199))),"")</f>
        <v/>
      </c>
      <c r="M199" s="10" t="str">
        <f ca="1">IFERROR(INDEX(MAESTRO!M:M,_xludf.AGGREGATE(15,6,ROW(MAESTRO!$B$3:$B$1000)/((MAESTRO!$B$3:$B$1000="MILITARES")*(UPPER(MAESTRO!$L$3:$L$1000)="CONFIRMADO")),ROWS($A$3:A199))),"")</f>
        <v/>
      </c>
      <c r="N199" s="10" t="str">
        <f ca="1">IFERROR(INDEX(MAESTRO!N:N,_xludf.AGGREGATE(15,6,ROW(MAESTRO!$B$3:$B$1000)/((MAESTRO!$B$3:$B$1000="MILITARES")*(UPPER(MAESTRO!$L$3:$L$1000)="CONFIRMADO")),ROWS($A$3:A199))),"")</f>
        <v/>
      </c>
      <c r="O199" s="10" t="str">
        <f ca="1">IFERROR(INDEX(MAESTRO!O:O,_xludf.AGGREGATE(15,6,ROW(MAESTRO!$B$3:$B$1000)/((MAESTRO!$B$3:$B$1000="MILITARES")*(UPPER(MAESTRO!$L$3:$L$1000)="CONFIRMADO")),ROWS($A$3:A199))),"")</f>
        <v/>
      </c>
      <c r="P199" s="10" t="str">
        <f ca="1">IFERROR(INDEX(MAESTRO!P:P,_xludf.AGGREGATE(15,6,ROW(MAESTRO!$B$3:$B$1000)/((MAESTRO!$B$3:$B$1000="MILITARES")*(UPPER(MAESTRO!$L$3:$L$1000)="CONFIRMADO")),ROWS($A$3:A199))),"")</f>
        <v/>
      </c>
      <c r="Q199" s="10" t="str">
        <f ca="1">IFERROR(INDEX(MAESTRO!Q:Q,_xludf.AGGREGATE(15,6,ROW(MAESTRO!$B$3:$B$1000)/((MAESTRO!$B$3:$B$1000="MILITARES")*(UPPER(MAESTRO!$L$3:$L$1000)="CONFIRMADO")),ROWS($A$3:A199))),"")</f>
        <v/>
      </c>
      <c r="R199" s="10" t="str">
        <f ca="1">IFERROR(INDEX(MAESTRO!R:R,_xludf.AGGREGATE(15,6,ROW(MAESTRO!$B$3:$B$1000)/((MAESTRO!$B$3:$B$1000="MILITARES")*(UPPER(MAESTRO!$L$3:$L$1000)="CONFIRMADO")),ROWS($A$3:A199))),"")</f>
        <v/>
      </c>
      <c r="S199" s="10" t="str">
        <f ca="1">IFERROR(INDEX(MAESTRO!S:S,_xludf.AGGREGATE(15,6,ROW(MAESTRO!$B$3:$B$1000)/((MAESTRO!$B$3:$B$1000="MILITARES")*(UPPER(MAESTRO!$L$3:$L$1000)="CONFIRMADO")),ROWS($A$3:A199))),"")</f>
        <v/>
      </c>
      <c r="T199" s="10" t="str">
        <f ca="1">IFERROR(INDEX(MAESTRO!T:T,_xludf.AGGREGATE(15,6,ROW(MAESTRO!$B$3:$B$1000)/((MAESTRO!$B$3:$B$1000="MILITARES")*(UPPER(MAESTRO!$L$3:$L$1000)="CONFIRMADO")),ROWS($A$3:A199))),"")</f>
        <v/>
      </c>
      <c r="U199" s="10" t="str">
        <f ca="1">IFERROR(INDEX(MAESTRO!U:U,_xludf.AGGREGATE(15,6,ROW(MAESTRO!$B$3:$B$1000)/((MAESTRO!$B$3:$B$1000="MILITARES")*(UPPER(MAESTRO!$L$3:$L$1000)="CONFIRMADO")),ROWS($A$3:A199))),"")</f>
        <v/>
      </c>
      <c r="V199" s="10" t="str">
        <f ca="1">IFERROR(INDEX(MAESTRO!V:V,_xludf.AGGREGATE(15,6,ROW(MAESTRO!$B$3:$B$1000)/((MAESTRO!$B$3:$B$1000="MILITARES")*(UPPER(MAESTRO!$L$3:$L$1000)="CONFIRMADO")),ROWS($A$3:A199))),"")</f>
        <v/>
      </c>
      <c r="W199" s="10" t="str">
        <f ca="1">IFERROR(INDEX(MAESTRO!W:W,_xludf.AGGREGATE(15,6,ROW(MAESTRO!$B$3:$B$1000)/((MAESTRO!$B$3:$B$1000="MILITARES")*(UPPER(MAESTRO!$L$3:$L$1000)="CONFIRMADO")),ROWS($A$3:A199))),"")</f>
        <v/>
      </c>
      <c r="X199" s="10" t="str">
        <f ca="1">IFERROR(INDEX(MAESTRO!X:X,_xludf.AGGREGATE(15,6,ROW(MAESTRO!$B$3:$B$1000)/((MAESTRO!$B$3:$B$1000="MILITARES")*(UPPER(MAESTRO!$L$3:$L$1000)="CONFIRMADO")),ROWS($A$3:A199))),"")</f>
        <v/>
      </c>
    </row>
    <row r="200" spans="1:24" ht="22.05" customHeight="1">
      <c r="A200" s="15" t="str">
        <f ca="1">IFERROR(INDEX(MAESTRO!A:A,_xludf.AGGREGATE(15,6,ROW(MAESTRO!$B$3:$B$1000)/((MAESTRO!$B$3:$B$1000="MILITARES")*(UPPER(MAESTRO!$L$3:$L$1000)="CONFIRMADO")),ROWS($A$3:A200))),"")</f>
        <v/>
      </c>
      <c r="B200" s="15" t="str">
        <f ca="1">IFERROR(INDEX(MAESTRO!B:B,_xludf.AGGREGATE(15,6,ROW(MAESTRO!$B$3:$B$1000)/((MAESTRO!$B$3:$B$1000="MILITARES")*(UPPER(MAESTRO!$L$3:$L$1000)="CONFIRMADO")),ROWS($A$3:A200))),"")</f>
        <v/>
      </c>
      <c r="C200" s="15" t="str">
        <f ca="1">IFERROR(INDEX(MAESTRO!C:C,_xludf.AGGREGATE(15,6,ROW(MAESTRO!$B$3:$B$1000)/((MAESTRO!$B$3:$B$1000="MILITARES")*(UPPER(MAESTRO!$L$3:$L$1000)="CONFIRMADO")),ROWS($A$3:A200))),"")</f>
        <v/>
      </c>
      <c r="D200" s="15" t="str">
        <f ca="1">IFERROR(INDEX(MAESTRO!D:D,_xludf.AGGREGATE(15,6,ROW(MAESTRO!$B$3:$B$1000)/((MAESTRO!$B$3:$B$1000="MILITARES")*(UPPER(MAESTRO!$L$3:$L$1000)="CONFIRMADO")),ROWS($A$3:A200))),"")</f>
        <v/>
      </c>
      <c r="E200" s="15" t="str">
        <f ca="1">IFERROR(INDEX(MAESTRO!E:E,_xludf.AGGREGATE(15,6,ROW(MAESTRO!$B$3:$B$1000)/((MAESTRO!$B$3:$B$1000="MILITARES")*(UPPER(MAESTRO!$L$3:$L$1000)="CONFIRMADO")),ROWS($A$3:A200))),"")</f>
        <v/>
      </c>
      <c r="F200" s="15" t="str">
        <f ca="1">IFERROR(INDEX(MAESTRO!F:F,_xludf.AGGREGATE(15,6,ROW(MAESTRO!$B$3:$B$1000)/((MAESTRO!$B$3:$B$1000="MILITARES")*(UPPER(MAESTRO!$L$3:$L$1000)="CONFIRMADO")),ROWS($A$3:A200))),"")</f>
        <v/>
      </c>
      <c r="G200" s="15" t="str">
        <f ca="1">IFERROR(INDEX(MAESTRO!G:G,_xludf.AGGREGATE(15,6,ROW(MAESTRO!$B$3:$B$1000)/((MAESTRO!$B$3:$B$1000="MILITARES")*(UPPER(MAESTRO!$L$3:$L$1000)="CONFIRMADO")),ROWS($A$3:A200))),"")</f>
        <v/>
      </c>
      <c r="H200" s="15" t="str">
        <f ca="1">IFERROR(INDEX(MAESTRO!H:H,_xludf.AGGREGATE(15,6,ROW(MAESTRO!$B$3:$B$1000)/((MAESTRO!$B$3:$B$1000="MILITARES")*(UPPER(MAESTRO!$L$3:$L$1000)="CONFIRMADO")),ROWS($A$3:A200))),"")</f>
        <v/>
      </c>
      <c r="I200" s="15" t="str">
        <f ca="1">IFERROR(INDEX(MAESTRO!I:I,_xludf.AGGREGATE(15,6,ROW(MAESTRO!$B$3:$B$1000)/((MAESTRO!$B$3:$B$1000="MILITARES")*(UPPER(MAESTRO!$L$3:$L$1000)="CONFIRMADO")),ROWS($A$3:A200))),"")</f>
        <v/>
      </c>
      <c r="J200" s="15" t="str">
        <f ca="1">IFERROR(INDEX(MAESTRO!J:J,_xludf.AGGREGATE(15,6,ROW(MAESTRO!$B$3:$B$1000)/((MAESTRO!$B$3:$B$1000="MILITARES")*(UPPER(MAESTRO!$L$3:$L$1000)="CONFIRMADO")),ROWS($A$3:A200))),"")</f>
        <v/>
      </c>
      <c r="K200" s="15" t="str">
        <f ca="1">IFERROR(INDEX(MAESTRO!K:K,_xludf.AGGREGATE(15,6,ROW(MAESTRO!$B$3:$B$1000)/((MAESTRO!$B$3:$B$1000="MILITARES")*(UPPER(MAESTRO!$L$3:$L$1000)="CONFIRMADO")),ROWS($A$3:A200))),"")</f>
        <v/>
      </c>
      <c r="L200" s="15" t="str">
        <f ca="1">IFERROR(INDEX(MAESTRO!L:L,_xludf.AGGREGATE(15,6,ROW(MAESTRO!$B$3:$B$1000)/((MAESTRO!$B$3:$B$1000="MILITARES")*(UPPER(MAESTRO!$L$3:$L$1000)="CONFIRMADO")),ROWS($A$3:A200))),"")</f>
        <v/>
      </c>
      <c r="M200" s="15" t="str">
        <f ca="1">IFERROR(INDEX(MAESTRO!M:M,_xludf.AGGREGATE(15,6,ROW(MAESTRO!$B$3:$B$1000)/((MAESTRO!$B$3:$B$1000="MILITARES")*(UPPER(MAESTRO!$L$3:$L$1000)="CONFIRMADO")),ROWS($A$3:A200))),"")</f>
        <v/>
      </c>
      <c r="N200" s="15" t="str">
        <f ca="1">IFERROR(INDEX(MAESTRO!N:N,_xludf.AGGREGATE(15,6,ROW(MAESTRO!$B$3:$B$1000)/((MAESTRO!$B$3:$B$1000="MILITARES")*(UPPER(MAESTRO!$L$3:$L$1000)="CONFIRMADO")),ROWS($A$3:A200))),"")</f>
        <v/>
      </c>
      <c r="O200" s="15" t="str">
        <f ca="1">IFERROR(INDEX(MAESTRO!O:O,_xludf.AGGREGATE(15,6,ROW(MAESTRO!$B$3:$B$1000)/((MAESTRO!$B$3:$B$1000="MILITARES")*(UPPER(MAESTRO!$L$3:$L$1000)="CONFIRMADO")),ROWS($A$3:A200))),"")</f>
        <v/>
      </c>
      <c r="P200" s="15" t="str">
        <f ca="1">IFERROR(INDEX(MAESTRO!P:P,_xludf.AGGREGATE(15,6,ROW(MAESTRO!$B$3:$B$1000)/((MAESTRO!$B$3:$B$1000="MILITARES")*(UPPER(MAESTRO!$L$3:$L$1000)="CONFIRMADO")),ROWS($A$3:A200))),"")</f>
        <v/>
      </c>
      <c r="Q200" s="15" t="str">
        <f ca="1">IFERROR(INDEX(MAESTRO!Q:Q,_xludf.AGGREGATE(15,6,ROW(MAESTRO!$B$3:$B$1000)/((MAESTRO!$B$3:$B$1000="MILITARES")*(UPPER(MAESTRO!$L$3:$L$1000)="CONFIRMADO")),ROWS($A$3:A200))),"")</f>
        <v/>
      </c>
      <c r="R200" s="15" t="str">
        <f ca="1">IFERROR(INDEX(MAESTRO!R:R,_xludf.AGGREGATE(15,6,ROW(MAESTRO!$B$3:$B$1000)/((MAESTRO!$B$3:$B$1000="MILITARES")*(UPPER(MAESTRO!$L$3:$L$1000)="CONFIRMADO")),ROWS($A$3:A200))),"")</f>
        <v/>
      </c>
      <c r="S200" s="15" t="str">
        <f ca="1">IFERROR(INDEX(MAESTRO!S:S,_xludf.AGGREGATE(15,6,ROW(MAESTRO!$B$3:$B$1000)/((MAESTRO!$B$3:$B$1000="MILITARES")*(UPPER(MAESTRO!$L$3:$L$1000)="CONFIRMADO")),ROWS($A$3:A200))),"")</f>
        <v/>
      </c>
      <c r="T200" s="15" t="str">
        <f ca="1">IFERROR(INDEX(MAESTRO!T:T,_xludf.AGGREGATE(15,6,ROW(MAESTRO!$B$3:$B$1000)/((MAESTRO!$B$3:$B$1000="MILITARES")*(UPPER(MAESTRO!$L$3:$L$1000)="CONFIRMADO")),ROWS($A$3:A200))),"")</f>
        <v/>
      </c>
      <c r="U200" s="15" t="str">
        <f ca="1">IFERROR(INDEX(MAESTRO!U:U,_xludf.AGGREGATE(15,6,ROW(MAESTRO!$B$3:$B$1000)/((MAESTRO!$B$3:$B$1000="MILITARES")*(UPPER(MAESTRO!$L$3:$L$1000)="CONFIRMADO")),ROWS($A$3:A200))),"")</f>
        <v/>
      </c>
      <c r="V200" s="15" t="str">
        <f ca="1">IFERROR(INDEX(MAESTRO!V:V,_xludf.AGGREGATE(15,6,ROW(MAESTRO!$B$3:$B$1000)/((MAESTRO!$B$3:$B$1000="MILITARES")*(UPPER(MAESTRO!$L$3:$L$1000)="CONFIRMADO")),ROWS($A$3:A200))),"")</f>
        <v/>
      </c>
      <c r="W200" s="15" t="str">
        <f ca="1">IFERROR(INDEX(MAESTRO!W:W,_xludf.AGGREGATE(15,6,ROW(MAESTRO!$B$3:$B$1000)/((MAESTRO!$B$3:$B$1000="MILITARES")*(UPPER(MAESTRO!$L$3:$L$1000)="CONFIRMADO")),ROWS($A$3:A200))),"")</f>
        <v/>
      </c>
      <c r="X200" s="15" t="str">
        <f ca="1">IFERROR(INDEX(MAESTRO!X:X,_xludf.AGGREGATE(15,6,ROW(MAESTRO!$B$3:$B$1000)/((MAESTRO!$B$3:$B$1000="MILITARES")*(UPPER(MAESTRO!$L$3:$L$1000)="CONFIRMADO")),ROWS($A$3:A200))),"")</f>
        <v/>
      </c>
    </row>
    <row r="201" spans="1:24" ht="22.05" customHeight="1">
      <c r="A201" s="10" t="str">
        <f ca="1">IFERROR(INDEX(MAESTRO!A:A,_xludf.AGGREGATE(15,6,ROW(MAESTRO!$B$3:$B$1000)/((MAESTRO!$B$3:$B$1000="MILITARES")*(UPPER(MAESTRO!$L$3:$L$1000)="CONFIRMADO")),ROWS($A$3:A201))),"")</f>
        <v/>
      </c>
      <c r="B201" s="10" t="str">
        <f ca="1">IFERROR(INDEX(MAESTRO!B:B,_xludf.AGGREGATE(15,6,ROW(MAESTRO!$B$3:$B$1000)/((MAESTRO!$B$3:$B$1000="MILITARES")*(UPPER(MAESTRO!$L$3:$L$1000)="CONFIRMADO")),ROWS($A$3:A201))),"")</f>
        <v/>
      </c>
      <c r="C201" s="10" t="str">
        <f ca="1">IFERROR(INDEX(MAESTRO!C:C,_xludf.AGGREGATE(15,6,ROW(MAESTRO!$B$3:$B$1000)/((MAESTRO!$B$3:$B$1000="MILITARES")*(UPPER(MAESTRO!$L$3:$L$1000)="CONFIRMADO")),ROWS($A$3:A201))),"")</f>
        <v/>
      </c>
      <c r="D201" s="10" t="str">
        <f ca="1">IFERROR(INDEX(MAESTRO!D:D,_xludf.AGGREGATE(15,6,ROW(MAESTRO!$B$3:$B$1000)/((MAESTRO!$B$3:$B$1000="MILITARES")*(UPPER(MAESTRO!$L$3:$L$1000)="CONFIRMADO")),ROWS($A$3:A201))),"")</f>
        <v/>
      </c>
      <c r="E201" s="10" t="str">
        <f ca="1">IFERROR(INDEX(MAESTRO!E:E,_xludf.AGGREGATE(15,6,ROW(MAESTRO!$B$3:$B$1000)/((MAESTRO!$B$3:$B$1000="MILITARES")*(UPPER(MAESTRO!$L$3:$L$1000)="CONFIRMADO")),ROWS($A$3:A201))),"")</f>
        <v/>
      </c>
      <c r="F201" s="10" t="str">
        <f ca="1">IFERROR(INDEX(MAESTRO!F:F,_xludf.AGGREGATE(15,6,ROW(MAESTRO!$B$3:$B$1000)/((MAESTRO!$B$3:$B$1000="MILITARES")*(UPPER(MAESTRO!$L$3:$L$1000)="CONFIRMADO")),ROWS($A$3:A201))),"")</f>
        <v/>
      </c>
      <c r="G201" s="10" t="str">
        <f ca="1">IFERROR(INDEX(MAESTRO!G:G,_xludf.AGGREGATE(15,6,ROW(MAESTRO!$B$3:$B$1000)/((MAESTRO!$B$3:$B$1000="MILITARES")*(UPPER(MAESTRO!$L$3:$L$1000)="CONFIRMADO")),ROWS($A$3:A201))),"")</f>
        <v/>
      </c>
      <c r="H201" s="10" t="str">
        <f ca="1">IFERROR(INDEX(MAESTRO!H:H,_xludf.AGGREGATE(15,6,ROW(MAESTRO!$B$3:$B$1000)/((MAESTRO!$B$3:$B$1000="MILITARES")*(UPPER(MAESTRO!$L$3:$L$1000)="CONFIRMADO")),ROWS($A$3:A201))),"")</f>
        <v/>
      </c>
      <c r="I201" s="10" t="str">
        <f ca="1">IFERROR(INDEX(MAESTRO!I:I,_xludf.AGGREGATE(15,6,ROW(MAESTRO!$B$3:$B$1000)/((MAESTRO!$B$3:$B$1000="MILITARES")*(UPPER(MAESTRO!$L$3:$L$1000)="CONFIRMADO")),ROWS($A$3:A201))),"")</f>
        <v/>
      </c>
      <c r="J201" s="10" t="str">
        <f ca="1">IFERROR(INDEX(MAESTRO!J:J,_xludf.AGGREGATE(15,6,ROW(MAESTRO!$B$3:$B$1000)/((MAESTRO!$B$3:$B$1000="MILITARES")*(UPPER(MAESTRO!$L$3:$L$1000)="CONFIRMADO")),ROWS($A$3:A201))),"")</f>
        <v/>
      </c>
      <c r="K201" s="10" t="str">
        <f ca="1">IFERROR(INDEX(MAESTRO!K:K,_xludf.AGGREGATE(15,6,ROW(MAESTRO!$B$3:$B$1000)/((MAESTRO!$B$3:$B$1000="MILITARES")*(UPPER(MAESTRO!$L$3:$L$1000)="CONFIRMADO")),ROWS($A$3:A201))),"")</f>
        <v/>
      </c>
      <c r="L201" s="10" t="str">
        <f ca="1">IFERROR(INDEX(MAESTRO!L:L,_xludf.AGGREGATE(15,6,ROW(MAESTRO!$B$3:$B$1000)/((MAESTRO!$B$3:$B$1000="MILITARES")*(UPPER(MAESTRO!$L$3:$L$1000)="CONFIRMADO")),ROWS($A$3:A201))),"")</f>
        <v/>
      </c>
      <c r="M201" s="10" t="str">
        <f ca="1">IFERROR(INDEX(MAESTRO!M:M,_xludf.AGGREGATE(15,6,ROW(MAESTRO!$B$3:$B$1000)/((MAESTRO!$B$3:$B$1000="MILITARES")*(UPPER(MAESTRO!$L$3:$L$1000)="CONFIRMADO")),ROWS($A$3:A201))),"")</f>
        <v/>
      </c>
      <c r="N201" s="10" t="str">
        <f ca="1">IFERROR(INDEX(MAESTRO!N:N,_xludf.AGGREGATE(15,6,ROW(MAESTRO!$B$3:$B$1000)/((MAESTRO!$B$3:$B$1000="MILITARES")*(UPPER(MAESTRO!$L$3:$L$1000)="CONFIRMADO")),ROWS($A$3:A201))),"")</f>
        <v/>
      </c>
      <c r="O201" s="10" t="str">
        <f ca="1">IFERROR(INDEX(MAESTRO!O:O,_xludf.AGGREGATE(15,6,ROW(MAESTRO!$B$3:$B$1000)/((MAESTRO!$B$3:$B$1000="MILITARES")*(UPPER(MAESTRO!$L$3:$L$1000)="CONFIRMADO")),ROWS($A$3:A201))),"")</f>
        <v/>
      </c>
      <c r="P201" s="10" t="str">
        <f ca="1">IFERROR(INDEX(MAESTRO!P:P,_xludf.AGGREGATE(15,6,ROW(MAESTRO!$B$3:$B$1000)/((MAESTRO!$B$3:$B$1000="MILITARES")*(UPPER(MAESTRO!$L$3:$L$1000)="CONFIRMADO")),ROWS($A$3:A201))),"")</f>
        <v/>
      </c>
      <c r="Q201" s="10" t="str">
        <f ca="1">IFERROR(INDEX(MAESTRO!Q:Q,_xludf.AGGREGATE(15,6,ROW(MAESTRO!$B$3:$B$1000)/((MAESTRO!$B$3:$B$1000="MILITARES")*(UPPER(MAESTRO!$L$3:$L$1000)="CONFIRMADO")),ROWS($A$3:A201))),"")</f>
        <v/>
      </c>
      <c r="R201" s="10" t="str">
        <f ca="1">IFERROR(INDEX(MAESTRO!R:R,_xludf.AGGREGATE(15,6,ROW(MAESTRO!$B$3:$B$1000)/((MAESTRO!$B$3:$B$1000="MILITARES")*(UPPER(MAESTRO!$L$3:$L$1000)="CONFIRMADO")),ROWS($A$3:A201))),"")</f>
        <v/>
      </c>
      <c r="S201" s="10" t="str">
        <f ca="1">IFERROR(INDEX(MAESTRO!S:S,_xludf.AGGREGATE(15,6,ROW(MAESTRO!$B$3:$B$1000)/((MAESTRO!$B$3:$B$1000="MILITARES")*(UPPER(MAESTRO!$L$3:$L$1000)="CONFIRMADO")),ROWS($A$3:A201))),"")</f>
        <v/>
      </c>
      <c r="T201" s="10" t="str">
        <f ca="1">IFERROR(INDEX(MAESTRO!T:T,_xludf.AGGREGATE(15,6,ROW(MAESTRO!$B$3:$B$1000)/((MAESTRO!$B$3:$B$1000="MILITARES")*(UPPER(MAESTRO!$L$3:$L$1000)="CONFIRMADO")),ROWS($A$3:A201))),"")</f>
        <v/>
      </c>
      <c r="U201" s="10" t="str">
        <f ca="1">IFERROR(INDEX(MAESTRO!U:U,_xludf.AGGREGATE(15,6,ROW(MAESTRO!$B$3:$B$1000)/((MAESTRO!$B$3:$B$1000="MILITARES")*(UPPER(MAESTRO!$L$3:$L$1000)="CONFIRMADO")),ROWS($A$3:A201))),"")</f>
        <v/>
      </c>
      <c r="V201" s="10" t="str">
        <f ca="1">IFERROR(INDEX(MAESTRO!V:V,_xludf.AGGREGATE(15,6,ROW(MAESTRO!$B$3:$B$1000)/((MAESTRO!$B$3:$B$1000="MILITARES")*(UPPER(MAESTRO!$L$3:$L$1000)="CONFIRMADO")),ROWS($A$3:A201))),"")</f>
        <v/>
      </c>
      <c r="W201" s="10" t="str">
        <f ca="1">IFERROR(INDEX(MAESTRO!W:W,_xludf.AGGREGATE(15,6,ROW(MAESTRO!$B$3:$B$1000)/((MAESTRO!$B$3:$B$1000="MILITARES")*(UPPER(MAESTRO!$L$3:$L$1000)="CONFIRMADO")),ROWS($A$3:A201))),"")</f>
        <v/>
      </c>
      <c r="X201" s="10" t="str">
        <f ca="1">IFERROR(INDEX(MAESTRO!X:X,_xludf.AGGREGATE(15,6,ROW(MAESTRO!$B$3:$B$1000)/((MAESTRO!$B$3:$B$1000="MILITARES")*(UPPER(MAESTRO!$L$3:$L$1000)="CONFIRMADO")),ROWS($A$3:A201))),"")</f>
        <v/>
      </c>
    </row>
    <row r="202" spans="1:24" ht="22.05" customHeight="1">
      <c r="A202" s="15" t="str">
        <f ca="1">IFERROR(INDEX(MAESTRO!A:A,_xludf.AGGREGATE(15,6,ROW(MAESTRO!$B$3:$B$1000)/((MAESTRO!$B$3:$B$1000="MILITARES")*(UPPER(MAESTRO!$L$3:$L$1000)="CONFIRMADO")),ROWS($A$3:A202))),"")</f>
        <v/>
      </c>
      <c r="B202" s="15" t="str">
        <f ca="1">IFERROR(INDEX(MAESTRO!B:B,_xludf.AGGREGATE(15,6,ROW(MAESTRO!$B$3:$B$1000)/((MAESTRO!$B$3:$B$1000="MILITARES")*(UPPER(MAESTRO!$L$3:$L$1000)="CONFIRMADO")),ROWS($A$3:A202))),"")</f>
        <v/>
      </c>
      <c r="C202" s="15" t="str">
        <f ca="1">IFERROR(INDEX(MAESTRO!C:C,_xludf.AGGREGATE(15,6,ROW(MAESTRO!$B$3:$B$1000)/((MAESTRO!$B$3:$B$1000="MILITARES")*(UPPER(MAESTRO!$L$3:$L$1000)="CONFIRMADO")),ROWS($A$3:A202))),"")</f>
        <v/>
      </c>
      <c r="D202" s="15" t="str">
        <f ca="1">IFERROR(INDEX(MAESTRO!D:D,_xludf.AGGREGATE(15,6,ROW(MAESTRO!$B$3:$B$1000)/((MAESTRO!$B$3:$B$1000="MILITARES")*(UPPER(MAESTRO!$L$3:$L$1000)="CONFIRMADO")),ROWS($A$3:A202))),"")</f>
        <v/>
      </c>
      <c r="E202" s="15" t="str">
        <f ca="1">IFERROR(INDEX(MAESTRO!E:E,_xludf.AGGREGATE(15,6,ROW(MAESTRO!$B$3:$B$1000)/((MAESTRO!$B$3:$B$1000="MILITARES")*(UPPER(MAESTRO!$L$3:$L$1000)="CONFIRMADO")),ROWS($A$3:A202))),"")</f>
        <v/>
      </c>
      <c r="F202" s="15" t="str">
        <f ca="1">IFERROR(INDEX(MAESTRO!F:F,_xludf.AGGREGATE(15,6,ROW(MAESTRO!$B$3:$B$1000)/((MAESTRO!$B$3:$B$1000="MILITARES")*(UPPER(MAESTRO!$L$3:$L$1000)="CONFIRMADO")),ROWS($A$3:A202))),"")</f>
        <v/>
      </c>
      <c r="G202" s="15" t="str">
        <f ca="1">IFERROR(INDEX(MAESTRO!G:G,_xludf.AGGREGATE(15,6,ROW(MAESTRO!$B$3:$B$1000)/((MAESTRO!$B$3:$B$1000="MILITARES")*(UPPER(MAESTRO!$L$3:$L$1000)="CONFIRMADO")),ROWS($A$3:A202))),"")</f>
        <v/>
      </c>
      <c r="H202" s="15" t="str">
        <f ca="1">IFERROR(INDEX(MAESTRO!H:H,_xludf.AGGREGATE(15,6,ROW(MAESTRO!$B$3:$B$1000)/((MAESTRO!$B$3:$B$1000="MILITARES")*(UPPER(MAESTRO!$L$3:$L$1000)="CONFIRMADO")),ROWS($A$3:A202))),"")</f>
        <v/>
      </c>
      <c r="I202" s="15" t="str">
        <f ca="1">IFERROR(INDEX(MAESTRO!I:I,_xludf.AGGREGATE(15,6,ROW(MAESTRO!$B$3:$B$1000)/((MAESTRO!$B$3:$B$1000="MILITARES")*(UPPER(MAESTRO!$L$3:$L$1000)="CONFIRMADO")),ROWS($A$3:A202))),"")</f>
        <v/>
      </c>
      <c r="J202" s="15" t="str">
        <f ca="1">IFERROR(INDEX(MAESTRO!J:J,_xludf.AGGREGATE(15,6,ROW(MAESTRO!$B$3:$B$1000)/((MAESTRO!$B$3:$B$1000="MILITARES")*(UPPER(MAESTRO!$L$3:$L$1000)="CONFIRMADO")),ROWS($A$3:A202))),"")</f>
        <v/>
      </c>
      <c r="K202" s="15" t="str">
        <f ca="1">IFERROR(INDEX(MAESTRO!K:K,_xludf.AGGREGATE(15,6,ROW(MAESTRO!$B$3:$B$1000)/((MAESTRO!$B$3:$B$1000="MILITARES")*(UPPER(MAESTRO!$L$3:$L$1000)="CONFIRMADO")),ROWS($A$3:A202))),"")</f>
        <v/>
      </c>
      <c r="L202" s="15" t="str">
        <f ca="1">IFERROR(INDEX(MAESTRO!L:L,_xludf.AGGREGATE(15,6,ROW(MAESTRO!$B$3:$B$1000)/((MAESTRO!$B$3:$B$1000="MILITARES")*(UPPER(MAESTRO!$L$3:$L$1000)="CONFIRMADO")),ROWS($A$3:A202))),"")</f>
        <v/>
      </c>
      <c r="M202" s="15" t="str">
        <f ca="1">IFERROR(INDEX(MAESTRO!M:M,_xludf.AGGREGATE(15,6,ROW(MAESTRO!$B$3:$B$1000)/((MAESTRO!$B$3:$B$1000="MILITARES")*(UPPER(MAESTRO!$L$3:$L$1000)="CONFIRMADO")),ROWS($A$3:A202))),"")</f>
        <v/>
      </c>
      <c r="N202" s="15" t="str">
        <f ca="1">IFERROR(INDEX(MAESTRO!N:N,_xludf.AGGREGATE(15,6,ROW(MAESTRO!$B$3:$B$1000)/((MAESTRO!$B$3:$B$1000="MILITARES")*(UPPER(MAESTRO!$L$3:$L$1000)="CONFIRMADO")),ROWS($A$3:A202))),"")</f>
        <v/>
      </c>
      <c r="O202" s="15" t="str">
        <f ca="1">IFERROR(INDEX(MAESTRO!O:O,_xludf.AGGREGATE(15,6,ROW(MAESTRO!$B$3:$B$1000)/((MAESTRO!$B$3:$B$1000="MILITARES")*(UPPER(MAESTRO!$L$3:$L$1000)="CONFIRMADO")),ROWS($A$3:A202))),"")</f>
        <v/>
      </c>
      <c r="P202" s="15" t="str">
        <f ca="1">IFERROR(INDEX(MAESTRO!P:P,_xludf.AGGREGATE(15,6,ROW(MAESTRO!$B$3:$B$1000)/((MAESTRO!$B$3:$B$1000="MILITARES")*(UPPER(MAESTRO!$L$3:$L$1000)="CONFIRMADO")),ROWS($A$3:A202))),"")</f>
        <v/>
      </c>
      <c r="Q202" s="15" t="str">
        <f ca="1">IFERROR(INDEX(MAESTRO!Q:Q,_xludf.AGGREGATE(15,6,ROW(MAESTRO!$B$3:$B$1000)/((MAESTRO!$B$3:$B$1000="MILITARES")*(UPPER(MAESTRO!$L$3:$L$1000)="CONFIRMADO")),ROWS($A$3:A202))),"")</f>
        <v/>
      </c>
      <c r="R202" s="15" t="str">
        <f ca="1">IFERROR(INDEX(MAESTRO!R:R,_xludf.AGGREGATE(15,6,ROW(MAESTRO!$B$3:$B$1000)/((MAESTRO!$B$3:$B$1000="MILITARES")*(UPPER(MAESTRO!$L$3:$L$1000)="CONFIRMADO")),ROWS($A$3:A202))),"")</f>
        <v/>
      </c>
      <c r="S202" s="15" t="str">
        <f ca="1">IFERROR(INDEX(MAESTRO!S:S,_xludf.AGGREGATE(15,6,ROW(MAESTRO!$B$3:$B$1000)/((MAESTRO!$B$3:$B$1000="MILITARES")*(UPPER(MAESTRO!$L$3:$L$1000)="CONFIRMADO")),ROWS($A$3:A202))),"")</f>
        <v/>
      </c>
      <c r="T202" s="15" t="str">
        <f ca="1">IFERROR(INDEX(MAESTRO!T:T,_xludf.AGGREGATE(15,6,ROW(MAESTRO!$B$3:$B$1000)/((MAESTRO!$B$3:$B$1000="MILITARES")*(UPPER(MAESTRO!$L$3:$L$1000)="CONFIRMADO")),ROWS($A$3:A202))),"")</f>
        <v/>
      </c>
      <c r="U202" s="15" t="str">
        <f ca="1">IFERROR(INDEX(MAESTRO!U:U,_xludf.AGGREGATE(15,6,ROW(MAESTRO!$B$3:$B$1000)/((MAESTRO!$B$3:$B$1000="MILITARES")*(UPPER(MAESTRO!$L$3:$L$1000)="CONFIRMADO")),ROWS($A$3:A202))),"")</f>
        <v/>
      </c>
      <c r="V202" s="15" t="str">
        <f ca="1">IFERROR(INDEX(MAESTRO!V:V,_xludf.AGGREGATE(15,6,ROW(MAESTRO!$B$3:$B$1000)/((MAESTRO!$B$3:$B$1000="MILITARES")*(UPPER(MAESTRO!$L$3:$L$1000)="CONFIRMADO")),ROWS($A$3:A202))),"")</f>
        <v/>
      </c>
      <c r="W202" s="15" t="str">
        <f ca="1">IFERROR(INDEX(MAESTRO!W:W,_xludf.AGGREGATE(15,6,ROW(MAESTRO!$B$3:$B$1000)/((MAESTRO!$B$3:$B$1000="MILITARES")*(UPPER(MAESTRO!$L$3:$L$1000)="CONFIRMADO")),ROWS($A$3:A202))),"")</f>
        <v/>
      </c>
      <c r="X202" s="15" t="str">
        <f ca="1">IFERROR(INDEX(MAESTRO!X:X,_xludf.AGGREGATE(15,6,ROW(MAESTRO!$B$3:$B$1000)/((MAESTRO!$B$3:$B$1000="MILITARES")*(UPPER(MAESTRO!$L$3:$L$1000)="CONFIRMADO")),ROWS($A$3:A202))),"")</f>
        <v/>
      </c>
    </row>
    <row r="203" spans="1:24" ht="22.05" customHeight="1">
      <c r="A203" s="10" t="str">
        <f ca="1">IFERROR(INDEX(MAESTRO!A:A,_xludf.AGGREGATE(15,6,ROW(MAESTRO!$B$3:$B$1000)/((MAESTRO!$B$3:$B$1000="MILITARES")*(UPPER(MAESTRO!$L$3:$L$1000)="CONFIRMADO")),ROWS($A$3:A203))),"")</f>
        <v/>
      </c>
      <c r="B203" s="10" t="str">
        <f ca="1">IFERROR(INDEX(MAESTRO!B:B,_xludf.AGGREGATE(15,6,ROW(MAESTRO!$B$3:$B$1000)/((MAESTRO!$B$3:$B$1000="MILITARES")*(UPPER(MAESTRO!$L$3:$L$1000)="CONFIRMADO")),ROWS($A$3:A203))),"")</f>
        <v/>
      </c>
      <c r="C203" s="10" t="str">
        <f ca="1">IFERROR(INDEX(MAESTRO!C:C,_xludf.AGGREGATE(15,6,ROW(MAESTRO!$B$3:$B$1000)/((MAESTRO!$B$3:$B$1000="MILITARES")*(UPPER(MAESTRO!$L$3:$L$1000)="CONFIRMADO")),ROWS($A$3:A203))),"")</f>
        <v/>
      </c>
      <c r="D203" s="10" t="str">
        <f ca="1">IFERROR(INDEX(MAESTRO!D:D,_xludf.AGGREGATE(15,6,ROW(MAESTRO!$B$3:$B$1000)/((MAESTRO!$B$3:$B$1000="MILITARES")*(UPPER(MAESTRO!$L$3:$L$1000)="CONFIRMADO")),ROWS($A$3:A203))),"")</f>
        <v/>
      </c>
      <c r="E203" s="10" t="str">
        <f ca="1">IFERROR(INDEX(MAESTRO!E:E,_xludf.AGGREGATE(15,6,ROW(MAESTRO!$B$3:$B$1000)/((MAESTRO!$B$3:$B$1000="MILITARES")*(UPPER(MAESTRO!$L$3:$L$1000)="CONFIRMADO")),ROWS($A$3:A203))),"")</f>
        <v/>
      </c>
      <c r="F203" s="10" t="str">
        <f ca="1">IFERROR(INDEX(MAESTRO!F:F,_xludf.AGGREGATE(15,6,ROW(MAESTRO!$B$3:$B$1000)/((MAESTRO!$B$3:$B$1000="MILITARES")*(UPPER(MAESTRO!$L$3:$L$1000)="CONFIRMADO")),ROWS($A$3:A203))),"")</f>
        <v/>
      </c>
      <c r="G203" s="10" t="str">
        <f ca="1">IFERROR(INDEX(MAESTRO!G:G,_xludf.AGGREGATE(15,6,ROW(MAESTRO!$B$3:$B$1000)/((MAESTRO!$B$3:$B$1000="MILITARES")*(UPPER(MAESTRO!$L$3:$L$1000)="CONFIRMADO")),ROWS($A$3:A203))),"")</f>
        <v/>
      </c>
      <c r="H203" s="10" t="str">
        <f ca="1">IFERROR(INDEX(MAESTRO!H:H,_xludf.AGGREGATE(15,6,ROW(MAESTRO!$B$3:$B$1000)/((MAESTRO!$B$3:$B$1000="MILITARES")*(UPPER(MAESTRO!$L$3:$L$1000)="CONFIRMADO")),ROWS($A$3:A203))),"")</f>
        <v/>
      </c>
      <c r="I203" s="10" t="str">
        <f ca="1">IFERROR(INDEX(MAESTRO!I:I,_xludf.AGGREGATE(15,6,ROW(MAESTRO!$B$3:$B$1000)/((MAESTRO!$B$3:$B$1000="MILITARES")*(UPPER(MAESTRO!$L$3:$L$1000)="CONFIRMADO")),ROWS($A$3:A203))),"")</f>
        <v/>
      </c>
      <c r="J203" s="10" t="str">
        <f ca="1">IFERROR(INDEX(MAESTRO!J:J,_xludf.AGGREGATE(15,6,ROW(MAESTRO!$B$3:$B$1000)/((MAESTRO!$B$3:$B$1000="MILITARES")*(UPPER(MAESTRO!$L$3:$L$1000)="CONFIRMADO")),ROWS($A$3:A203))),"")</f>
        <v/>
      </c>
      <c r="K203" s="10" t="str">
        <f ca="1">IFERROR(INDEX(MAESTRO!K:K,_xludf.AGGREGATE(15,6,ROW(MAESTRO!$B$3:$B$1000)/((MAESTRO!$B$3:$B$1000="MILITARES")*(UPPER(MAESTRO!$L$3:$L$1000)="CONFIRMADO")),ROWS($A$3:A203))),"")</f>
        <v/>
      </c>
      <c r="L203" s="10" t="str">
        <f ca="1">IFERROR(INDEX(MAESTRO!L:L,_xludf.AGGREGATE(15,6,ROW(MAESTRO!$B$3:$B$1000)/((MAESTRO!$B$3:$B$1000="MILITARES")*(UPPER(MAESTRO!$L$3:$L$1000)="CONFIRMADO")),ROWS($A$3:A203))),"")</f>
        <v/>
      </c>
      <c r="M203" s="10" t="str">
        <f ca="1">IFERROR(INDEX(MAESTRO!M:M,_xludf.AGGREGATE(15,6,ROW(MAESTRO!$B$3:$B$1000)/((MAESTRO!$B$3:$B$1000="MILITARES")*(UPPER(MAESTRO!$L$3:$L$1000)="CONFIRMADO")),ROWS($A$3:A203))),"")</f>
        <v/>
      </c>
      <c r="N203" s="10" t="str">
        <f ca="1">IFERROR(INDEX(MAESTRO!N:N,_xludf.AGGREGATE(15,6,ROW(MAESTRO!$B$3:$B$1000)/((MAESTRO!$B$3:$B$1000="MILITARES")*(UPPER(MAESTRO!$L$3:$L$1000)="CONFIRMADO")),ROWS($A$3:A203))),"")</f>
        <v/>
      </c>
      <c r="O203" s="10" t="str">
        <f ca="1">IFERROR(INDEX(MAESTRO!O:O,_xludf.AGGREGATE(15,6,ROW(MAESTRO!$B$3:$B$1000)/((MAESTRO!$B$3:$B$1000="MILITARES")*(UPPER(MAESTRO!$L$3:$L$1000)="CONFIRMADO")),ROWS($A$3:A203))),"")</f>
        <v/>
      </c>
      <c r="P203" s="10" t="str">
        <f ca="1">IFERROR(INDEX(MAESTRO!P:P,_xludf.AGGREGATE(15,6,ROW(MAESTRO!$B$3:$B$1000)/((MAESTRO!$B$3:$B$1000="MILITARES")*(UPPER(MAESTRO!$L$3:$L$1000)="CONFIRMADO")),ROWS($A$3:A203))),"")</f>
        <v/>
      </c>
      <c r="Q203" s="10" t="str">
        <f ca="1">IFERROR(INDEX(MAESTRO!Q:Q,_xludf.AGGREGATE(15,6,ROW(MAESTRO!$B$3:$B$1000)/((MAESTRO!$B$3:$B$1000="MILITARES")*(UPPER(MAESTRO!$L$3:$L$1000)="CONFIRMADO")),ROWS($A$3:A203))),"")</f>
        <v/>
      </c>
      <c r="R203" s="10" t="str">
        <f ca="1">IFERROR(INDEX(MAESTRO!R:R,_xludf.AGGREGATE(15,6,ROW(MAESTRO!$B$3:$B$1000)/((MAESTRO!$B$3:$B$1000="MILITARES")*(UPPER(MAESTRO!$L$3:$L$1000)="CONFIRMADO")),ROWS($A$3:A203))),"")</f>
        <v/>
      </c>
      <c r="S203" s="10" t="str">
        <f ca="1">IFERROR(INDEX(MAESTRO!S:S,_xludf.AGGREGATE(15,6,ROW(MAESTRO!$B$3:$B$1000)/((MAESTRO!$B$3:$B$1000="MILITARES")*(UPPER(MAESTRO!$L$3:$L$1000)="CONFIRMADO")),ROWS($A$3:A203))),"")</f>
        <v/>
      </c>
      <c r="T203" s="10" t="str">
        <f ca="1">IFERROR(INDEX(MAESTRO!T:T,_xludf.AGGREGATE(15,6,ROW(MAESTRO!$B$3:$B$1000)/((MAESTRO!$B$3:$B$1000="MILITARES")*(UPPER(MAESTRO!$L$3:$L$1000)="CONFIRMADO")),ROWS($A$3:A203))),"")</f>
        <v/>
      </c>
      <c r="U203" s="10" t="str">
        <f ca="1">IFERROR(INDEX(MAESTRO!U:U,_xludf.AGGREGATE(15,6,ROW(MAESTRO!$B$3:$B$1000)/((MAESTRO!$B$3:$B$1000="MILITARES")*(UPPER(MAESTRO!$L$3:$L$1000)="CONFIRMADO")),ROWS($A$3:A203))),"")</f>
        <v/>
      </c>
      <c r="V203" s="10" t="str">
        <f ca="1">IFERROR(INDEX(MAESTRO!V:V,_xludf.AGGREGATE(15,6,ROW(MAESTRO!$B$3:$B$1000)/((MAESTRO!$B$3:$B$1000="MILITARES")*(UPPER(MAESTRO!$L$3:$L$1000)="CONFIRMADO")),ROWS($A$3:A203))),"")</f>
        <v/>
      </c>
      <c r="W203" s="10" t="str">
        <f ca="1">IFERROR(INDEX(MAESTRO!W:W,_xludf.AGGREGATE(15,6,ROW(MAESTRO!$B$3:$B$1000)/((MAESTRO!$B$3:$B$1000="MILITARES")*(UPPER(MAESTRO!$L$3:$L$1000)="CONFIRMADO")),ROWS($A$3:A203))),"")</f>
        <v/>
      </c>
      <c r="X203" s="10" t="str">
        <f ca="1">IFERROR(INDEX(MAESTRO!X:X,_xludf.AGGREGATE(15,6,ROW(MAESTRO!$B$3:$B$1000)/((MAESTRO!$B$3:$B$1000="MILITARES")*(UPPER(MAESTRO!$L$3:$L$1000)="CONFIRMADO")),ROWS($A$3:A203))),"")</f>
        <v/>
      </c>
    </row>
    <row r="204" spans="1:24" ht="22.05" customHeight="1">
      <c r="A204" s="15" t="str">
        <f ca="1">IFERROR(INDEX(MAESTRO!A:A,_xludf.AGGREGATE(15,6,ROW(MAESTRO!$B$3:$B$1000)/((MAESTRO!$B$3:$B$1000="MILITARES")*(UPPER(MAESTRO!$L$3:$L$1000)="CONFIRMADO")),ROWS($A$3:A204))),"")</f>
        <v/>
      </c>
      <c r="B204" s="15" t="str">
        <f ca="1">IFERROR(INDEX(MAESTRO!B:B,_xludf.AGGREGATE(15,6,ROW(MAESTRO!$B$3:$B$1000)/((MAESTRO!$B$3:$B$1000="MILITARES")*(UPPER(MAESTRO!$L$3:$L$1000)="CONFIRMADO")),ROWS($A$3:A204))),"")</f>
        <v/>
      </c>
      <c r="C204" s="15" t="str">
        <f ca="1">IFERROR(INDEX(MAESTRO!C:C,_xludf.AGGREGATE(15,6,ROW(MAESTRO!$B$3:$B$1000)/((MAESTRO!$B$3:$B$1000="MILITARES")*(UPPER(MAESTRO!$L$3:$L$1000)="CONFIRMADO")),ROWS($A$3:A204))),"")</f>
        <v/>
      </c>
      <c r="D204" s="15" t="str">
        <f ca="1">IFERROR(INDEX(MAESTRO!D:D,_xludf.AGGREGATE(15,6,ROW(MAESTRO!$B$3:$B$1000)/((MAESTRO!$B$3:$B$1000="MILITARES")*(UPPER(MAESTRO!$L$3:$L$1000)="CONFIRMADO")),ROWS($A$3:A204))),"")</f>
        <v/>
      </c>
      <c r="E204" s="15" t="str">
        <f ca="1">IFERROR(INDEX(MAESTRO!E:E,_xludf.AGGREGATE(15,6,ROW(MAESTRO!$B$3:$B$1000)/((MAESTRO!$B$3:$B$1000="MILITARES")*(UPPER(MAESTRO!$L$3:$L$1000)="CONFIRMADO")),ROWS($A$3:A204))),"")</f>
        <v/>
      </c>
      <c r="F204" s="15" t="str">
        <f ca="1">IFERROR(INDEX(MAESTRO!F:F,_xludf.AGGREGATE(15,6,ROW(MAESTRO!$B$3:$B$1000)/((MAESTRO!$B$3:$B$1000="MILITARES")*(UPPER(MAESTRO!$L$3:$L$1000)="CONFIRMADO")),ROWS($A$3:A204))),"")</f>
        <v/>
      </c>
      <c r="G204" s="15" t="str">
        <f ca="1">IFERROR(INDEX(MAESTRO!G:G,_xludf.AGGREGATE(15,6,ROW(MAESTRO!$B$3:$B$1000)/((MAESTRO!$B$3:$B$1000="MILITARES")*(UPPER(MAESTRO!$L$3:$L$1000)="CONFIRMADO")),ROWS($A$3:A204))),"")</f>
        <v/>
      </c>
      <c r="H204" s="15" t="str">
        <f ca="1">IFERROR(INDEX(MAESTRO!H:H,_xludf.AGGREGATE(15,6,ROW(MAESTRO!$B$3:$B$1000)/((MAESTRO!$B$3:$B$1000="MILITARES")*(UPPER(MAESTRO!$L$3:$L$1000)="CONFIRMADO")),ROWS($A$3:A204))),"")</f>
        <v/>
      </c>
      <c r="I204" s="15" t="str">
        <f ca="1">IFERROR(INDEX(MAESTRO!I:I,_xludf.AGGREGATE(15,6,ROW(MAESTRO!$B$3:$B$1000)/((MAESTRO!$B$3:$B$1000="MILITARES")*(UPPER(MAESTRO!$L$3:$L$1000)="CONFIRMADO")),ROWS($A$3:A204))),"")</f>
        <v/>
      </c>
      <c r="J204" s="15" t="str">
        <f ca="1">IFERROR(INDEX(MAESTRO!J:J,_xludf.AGGREGATE(15,6,ROW(MAESTRO!$B$3:$B$1000)/((MAESTRO!$B$3:$B$1000="MILITARES")*(UPPER(MAESTRO!$L$3:$L$1000)="CONFIRMADO")),ROWS($A$3:A204))),"")</f>
        <v/>
      </c>
      <c r="K204" s="15" t="str">
        <f ca="1">IFERROR(INDEX(MAESTRO!K:K,_xludf.AGGREGATE(15,6,ROW(MAESTRO!$B$3:$B$1000)/((MAESTRO!$B$3:$B$1000="MILITARES")*(UPPER(MAESTRO!$L$3:$L$1000)="CONFIRMADO")),ROWS($A$3:A204))),"")</f>
        <v/>
      </c>
      <c r="L204" s="15" t="str">
        <f ca="1">IFERROR(INDEX(MAESTRO!L:L,_xludf.AGGREGATE(15,6,ROW(MAESTRO!$B$3:$B$1000)/((MAESTRO!$B$3:$B$1000="MILITARES")*(UPPER(MAESTRO!$L$3:$L$1000)="CONFIRMADO")),ROWS($A$3:A204))),"")</f>
        <v/>
      </c>
      <c r="M204" s="15" t="str">
        <f ca="1">IFERROR(INDEX(MAESTRO!M:M,_xludf.AGGREGATE(15,6,ROW(MAESTRO!$B$3:$B$1000)/((MAESTRO!$B$3:$B$1000="MILITARES")*(UPPER(MAESTRO!$L$3:$L$1000)="CONFIRMADO")),ROWS($A$3:A204))),"")</f>
        <v/>
      </c>
      <c r="N204" s="15" t="str">
        <f ca="1">IFERROR(INDEX(MAESTRO!N:N,_xludf.AGGREGATE(15,6,ROW(MAESTRO!$B$3:$B$1000)/((MAESTRO!$B$3:$B$1000="MILITARES")*(UPPER(MAESTRO!$L$3:$L$1000)="CONFIRMADO")),ROWS($A$3:A204))),"")</f>
        <v/>
      </c>
      <c r="O204" s="15" t="str">
        <f ca="1">IFERROR(INDEX(MAESTRO!O:O,_xludf.AGGREGATE(15,6,ROW(MAESTRO!$B$3:$B$1000)/((MAESTRO!$B$3:$B$1000="MILITARES")*(UPPER(MAESTRO!$L$3:$L$1000)="CONFIRMADO")),ROWS($A$3:A204))),"")</f>
        <v/>
      </c>
      <c r="P204" s="15" t="str">
        <f ca="1">IFERROR(INDEX(MAESTRO!P:P,_xludf.AGGREGATE(15,6,ROW(MAESTRO!$B$3:$B$1000)/((MAESTRO!$B$3:$B$1000="MILITARES")*(UPPER(MAESTRO!$L$3:$L$1000)="CONFIRMADO")),ROWS($A$3:A204))),"")</f>
        <v/>
      </c>
      <c r="Q204" s="15" t="str">
        <f ca="1">IFERROR(INDEX(MAESTRO!Q:Q,_xludf.AGGREGATE(15,6,ROW(MAESTRO!$B$3:$B$1000)/((MAESTRO!$B$3:$B$1000="MILITARES")*(UPPER(MAESTRO!$L$3:$L$1000)="CONFIRMADO")),ROWS($A$3:A204))),"")</f>
        <v/>
      </c>
      <c r="R204" s="15" t="str">
        <f ca="1">IFERROR(INDEX(MAESTRO!R:R,_xludf.AGGREGATE(15,6,ROW(MAESTRO!$B$3:$B$1000)/((MAESTRO!$B$3:$B$1000="MILITARES")*(UPPER(MAESTRO!$L$3:$L$1000)="CONFIRMADO")),ROWS($A$3:A204))),"")</f>
        <v/>
      </c>
      <c r="S204" s="15" t="str">
        <f ca="1">IFERROR(INDEX(MAESTRO!S:S,_xludf.AGGREGATE(15,6,ROW(MAESTRO!$B$3:$B$1000)/((MAESTRO!$B$3:$B$1000="MILITARES")*(UPPER(MAESTRO!$L$3:$L$1000)="CONFIRMADO")),ROWS($A$3:A204))),"")</f>
        <v/>
      </c>
      <c r="T204" s="15" t="str">
        <f ca="1">IFERROR(INDEX(MAESTRO!T:T,_xludf.AGGREGATE(15,6,ROW(MAESTRO!$B$3:$B$1000)/((MAESTRO!$B$3:$B$1000="MILITARES")*(UPPER(MAESTRO!$L$3:$L$1000)="CONFIRMADO")),ROWS($A$3:A204))),"")</f>
        <v/>
      </c>
      <c r="U204" s="15" t="str">
        <f ca="1">IFERROR(INDEX(MAESTRO!U:U,_xludf.AGGREGATE(15,6,ROW(MAESTRO!$B$3:$B$1000)/((MAESTRO!$B$3:$B$1000="MILITARES")*(UPPER(MAESTRO!$L$3:$L$1000)="CONFIRMADO")),ROWS($A$3:A204))),"")</f>
        <v/>
      </c>
      <c r="V204" s="15" t="str">
        <f ca="1">IFERROR(INDEX(MAESTRO!V:V,_xludf.AGGREGATE(15,6,ROW(MAESTRO!$B$3:$B$1000)/((MAESTRO!$B$3:$B$1000="MILITARES")*(UPPER(MAESTRO!$L$3:$L$1000)="CONFIRMADO")),ROWS($A$3:A204))),"")</f>
        <v/>
      </c>
      <c r="W204" s="15" t="str">
        <f ca="1">IFERROR(INDEX(MAESTRO!W:W,_xludf.AGGREGATE(15,6,ROW(MAESTRO!$B$3:$B$1000)/((MAESTRO!$B$3:$B$1000="MILITARES")*(UPPER(MAESTRO!$L$3:$L$1000)="CONFIRMADO")),ROWS($A$3:A204))),"")</f>
        <v/>
      </c>
      <c r="X204" s="15" t="str">
        <f ca="1">IFERROR(INDEX(MAESTRO!X:X,_xludf.AGGREGATE(15,6,ROW(MAESTRO!$B$3:$B$1000)/((MAESTRO!$B$3:$B$1000="MILITARES")*(UPPER(MAESTRO!$L$3:$L$1000)="CONFIRMADO")),ROWS($A$3:A204))),"")</f>
        <v/>
      </c>
    </row>
    <row r="205" spans="1:24" ht="22.05" customHeight="1">
      <c r="A205" s="10" t="str">
        <f ca="1">IFERROR(INDEX(MAESTRO!A:A,_xludf.AGGREGATE(15,6,ROW(MAESTRO!$B$3:$B$1000)/((MAESTRO!$B$3:$B$1000="MILITARES")*(UPPER(MAESTRO!$L$3:$L$1000)="CONFIRMADO")),ROWS($A$3:A205))),"")</f>
        <v/>
      </c>
      <c r="B205" s="10" t="str">
        <f ca="1">IFERROR(INDEX(MAESTRO!B:B,_xludf.AGGREGATE(15,6,ROW(MAESTRO!$B$3:$B$1000)/((MAESTRO!$B$3:$B$1000="MILITARES")*(UPPER(MAESTRO!$L$3:$L$1000)="CONFIRMADO")),ROWS($A$3:A205))),"")</f>
        <v/>
      </c>
      <c r="C205" s="10" t="str">
        <f ca="1">IFERROR(INDEX(MAESTRO!C:C,_xludf.AGGREGATE(15,6,ROW(MAESTRO!$B$3:$B$1000)/((MAESTRO!$B$3:$B$1000="MILITARES")*(UPPER(MAESTRO!$L$3:$L$1000)="CONFIRMADO")),ROWS($A$3:A205))),"")</f>
        <v/>
      </c>
      <c r="D205" s="10" t="str">
        <f ca="1">IFERROR(INDEX(MAESTRO!D:D,_xludf.AGGREGATE(15,6,ROW(MAESTRO!$B$3:$B$1000)/((MAESTRO!$B$3:$B$1000="MILITARES")*(UPPER(MAESTRO!$L$3:$L$1000)="CONFIRMADO")),ROWS($A$3:A205))),"")</f>
        <v/>
      </c>
      <c r="E205" s="10" t="str">
        <f ca="1">IFERROR(INDEX(MAESTRO!E:E,_xludf.AGGREGATE(15,6,ROW(MAESTRO!$B$3:$B$1000)/((MAESTRO!$B$3:$B$1000="MILITARES")*(UPPER(MAESTRO!$L$3:$L$1000)="CONFIRMADO")),ROWS($A$3:A205))),"")</f>
        <v/>
      </c>
      <c r="F205" s="10" t="str">
        <f ca="1">IFERROR(INDEX(MAESTRO!F:F,_xludf.AGGREGATE(15,6,ROW(MAESTRO!$B$3:$B$1000)/((MAESTRO!$B$3:$B$1000="MILITARES")*(UPPER(MAESTRO!$L$3:$L$1000)="CONFIRMADO")),ROWS($A$3:A205))),"")</f>
        <v/>
      </c>
      <c r="G205" s="10" t="str">
        <f ca="1">IFERROR(INDEX(MAESTRO!G:G,_xludf.AGGREGATE(15,6,ROW(MAESTRO!$B$3:$B$1000)/((MAESTRO!$B$3:$B$1000="MILITARES")*(UPPER(MAESTRO!$L$3:$L$1000)="CONFIRMADO")),ROWS($A$3:A205))),"")</f>
        <v/>
      </c>
      <c r="H205" s="10" t="str">
        <f ca="1">IFERROR(INDEX(MAESTRO!H:H,_xludf.AGGREGATE(15,6,ROW(MAESTRO!$B$3:$B$1000)/((MAESTRO!$B$3:$B$1000="MILITARES")*(UPPER(MAESTRO!$L$3:$L$1000)="CONFIRMADO")),ROWS($A$3:A205))),"")</f>
        <v/>
      </c>
      <c r="I205" s="10" t="str">
        <f ca="1">IFERROR(INDEX(MAESTRO!I:I,_xludf.AGGREGATE(15,6,ROW(MAESTRO!$B$3:$B$1000)/((MAESTRO!$B$3:$B$1000="MILITARES")*(UPPER(MAESTRO!$L$3:$L$1000)="CONFIRMADO")),ROWS($A$3:A205))),"")</f>
        <v/>
      </c>
      <c r="J205" s="10" t="str">
        <f ca="1">IFERROR(INDEX(MAESTRO!J:J,_xludf.AGGREGATE(15,6,ROW(MAESTRO!$B$3:$B$1000)/((MAESTRO!$B$3:$B$1000="MILITARES")*(UPPER(MAESTRO!$L$3:$L$1000)="CONFIRMADO")),ROWS($A$3:A205))),"")</f>
        <v/>
      </c>
      <c r="K205" s="10" t="str">
        <f ca="1">IFERROR(INDEX(MAESTRO!K:K,_xludf.AGGREGATE(15,6,ROW(MAESTRO!$B$3:$B$1000)/((MAESTRO!$B$3:$B$1000="MILITARES")*(UPPER(MAESTRO!$L$3:$L$1000)="CONFIRMADO")),ROWS($A$3:A205))),"")</f>
        <v/>
      </c>
      <c r="L205" s="10" t="str">
        <f ca="1">IFERROR(INDEX(MAESTRO!L:L,_xludf.AGGREGATE(15,6,ROW(MAESTRO!$B$3:$B$1000)/((MAESTRO!$B$3:$B$1000="MILITARES")*(UPPER(MAESTRO!$L$3:$L$1000)="CONFIRMADO")),ROWS($A$3:A205))),"")</f>
        <v/>
      </c>
      <c r="M205" s="10" t="str">
        <f ca="1">IFERROR(INDEX(MAESTRO!M:M,_xludf.AGGREGATE(15,6,ROW(MAESTRO!$B$3:$B$1000)/((MAESTRO!$B$3:$B$1000="MILITARES")*(UPPER(MAESTRO!$L$3:$L$1000)="CONFIRMADO")),ROWS($A$3:A205))),"")</f>
        <v/>
      </c>
      <c r="N205" s="10" t="str">
        <f ca="1">IFERROR(INDEX(MAESTRO!N:N,_xludf.AGGREGATE(15,6,ROW(MAESTRO!$B$3:$B$1000)/((MAESTRO!$B$3:$B$1000="MILITARES")*(UPPER(MAESTRO!$L$3:$L$1000)="CONFIRMADO")),ROWS($A$3:A205))),"")</f>
        <v/>
      </c>
      <c r="O205" s="10" t="str">
        <f ca="1">IFERROR(INDEX(MAESTRO!O:O,_xludf.AGGREGATE(15,6,ROW(MAESTRO!$B$3:$B$1000)/((MAESTRO!$B$3:$B$1000="MILITARES")*(UPPER(MAESTRO!$L$3:$L$1000)="CONFIRMADO")),ROWS($A$3:A205))),"")</f>
        <v/>
      </c>
      <c r="P205" s="10" t="str">
        <f ca="1">IFERROR(INDEX(MAESTRO!P:P,_xludf.AGGREGATE(15,6,ROW(MAESTRO!$B$3:$B$1000)/((MAESTRO!$B$3:$B$1000="MILITARES")*(UPPER(MAESTRO!$L$3:$L$1000)="CONFIRMADO")),ROWS($A$3:A205))),"")</f>
        <v/>
      </c>
      <c r="Q205" s="10" t="str">
        <f ca="1">IFERROR(INDEX(MAESTRO!Q:Q,_xludf.AGGREGATE(15,6,ROW(MAESTRO!$B$3:$B$1000)/((MAESTRO!$B$3:$B$1000="MILITARES")*(UPPER(MAESTRO!$L$3:$L$1000)="CONFIRMADO")),ROWS($A$3:A205))),"")</f>
        <v/>
      </c>
      <c r="R205" s="10" t="str">
        <f ca="1">IFERROR(INDEX(MAESTRO!R:R,_xludf.AGGREGATE(15,6,ROW(MAESTRO!$B$3:$B$1000)/((MAESTRO!$B$3:$B$1000="MILITARES")*(UPPER(MAESTRO!$L$3:$L$1000)="CONFIRMADO")),ROWS($A$3:A205))),"")</f>
        <v/>
      </c>
      <c r="S205" s="10" t="str">
        <f ca="1">IFERROR(INDEX(MAESTRO!S:S,_xludf.AGGREGATE(15,6,ROW(MAESTRO!$B$3:$B$1000)/((MAESTRO!$B$3:$B$1000="MILITARES")*(UPPER(MAESTRO!$L$3:$L$1000)="CONFIRMADO")),ROWS($A$3:A205))),"")</f>
        <v/>
      </c>
      <c r="T205" s="10" t="str">
        <f ca="1">IFERROR(INDEX(MAESTRO!T:T,_xludf.AGGREGATE(15,6,ROW(MAESTRO!$B$3:$B$1000)/((MAESTRO!$B$3:$B$1000="MILITARES")*(UPPER(MAESTRO!$L$3:$L$1000)="CONFIRMADO")),ROWS($A$3:A205))),"")</f>
        <v/>
      </c>
      <c r="U205" s="10" t="str">
        <f ca="1">IFERROR(INDEX(MAESTRO!U:U,_xludf.AGGREGATE(15,6,ROW(MAESTRO!$B$3:$B$1000)/((MAESTRO!$B$3:$B$1000="MILITARES")*(UPPER(MAESTRO!$L$3:$L$1000)="CONFIRMADO")),ROWS($A$3:A205))),"")</f>
        <v/>
      </c>
      <c r="V205" s="10" t="str">
        <f ca="1">IFERROR(INDEX(MAESTRO!V:V,_xludf.AGGREGATE(15,6,ROW(MAESTRO!$B$3:$B$1000)/((MAESTRO!$B$3:$B$1000="MILITARES")*(UPPER(MAESTRO!$L$3:$L$1000)="CONFIRMADO")),ROWS($A$3:A205))),"")</f>
        <v/>
      </c>
      <c r="W205" s="10" t="str">
        <f ca="1">IFERROR(INDEX(MAESTRO!W:W,_xludf.AGGREGATE(15,6,ROW(MAESTRO!$B$3:$B$1000)/((MAESTRO!$B$3:$B$1000="MILITARES")*(UPPER(MAESTRO!$L$3:$L$1000)="CONFIRMADO")),ROWS($A$3:A205))),"")</f>
        <v/>
      </c>
      <c r="X205" s="10" t="str">
        <f ca="1">IFERROR(INDEX(MAESTRO!X:X,_xludf.AGGREGATE(15,6,ROW(MAESTRO!$B$3:$B$1000)/((MAESTRO!$B$3:$B$1000="MILITARES")*(UPPER(MAESTRO!$L$3:$L$1000)="CONFIRMADO")),ROWS($A$3:A205))),"")</f>
        <v/>
      </c>
    </row>
    <row r="206" spans="1:24" ht="22.05" customHeight="1">
      <c r="A206" s="15" t="str">
        <f ca="1">IFERROR(INDEX(MAESTRO!A:A,_xludf.AGGREGATE(15,6,ROW(MAESTRO!$B$3:$B$1000)/((MAESTRO!$B$3:$B$1000="MILITARES")*(UPPER(MAESTRO!$L$3:$L$1000)="CONFIRMADO")),ROWS($A$3:A206))),"")</f>
        <v/>
      </c>
      <c r="B206" s="15" t="str">
        <f ca="1">IFERROR(INDEX(MAESTRO!B:B,_xludf.AGGREGATE(15,6,ROW(MAESTRO!$B$3:$B$1000)/((MAESTRO!$B$3:$B$1000="MILITARES")*(UPPER(MAESTRO!$L$3:$L$1000)="CONFIRMADO")),ROWS($A$3:A206))),"")</f>
        <v/>
      </c>
      <c r="C206" s="15" t="str">
        <f ca="1">IFERROR(INDEX(MAESTRO!C:C,_xludf.AGGREGATE(15,6,ROW(MAESTRO!$B$3:$B$1000)/((MAESTRO!$B$3:$B$1000="MILITARES")*(UPPER(MAESTRO!$L$3:$L$1000)="CONFIRMADO")),ROWS($A$3:A206))),"")</f>
        <v/>
      </c>
      <c r="D206" s="15" t="str">
        <f ca="1">IFERROR(INDEX(MAESTRO!D:D,_xludf.AGGREGATE(15,6,ROW(MAESTRO!$B$3:$B$1000)/((MAESTRO!$B$3:$B$1000="MILITARES")*(UPPER(MAESTRO!$L$3:$L$1000)="CONFIRMADO")),ROWS($A$3:A206))),"")</f>
        <v/>
      </c>
      <c r="E206" s="15" t="str">
        <f ca="1">IFERROR(INDEX(MAESTRO!E:E,_xludf.AGGREGATE(15,6,ROW(MAESTRO!$B$3:$B$1000)/((MAESTRO!$B$3:$B$1000="MILITARES")*(UPPER(MAESTRO!$L$3:$L$1000)="CONFIRMADO")),ROWS($A$3:A206))),"")</f>
        <v/>
      </c>
      <c r="F206" s="15" t="str">
        <f ca="1">IFERROR(INDEX(MAESTRO!F:F,_xludf.AGGREGATE(15,6,ROW(MAESTRO!$B$3:$B$1000)/((MAESTRO!$B$3:$B$1000="MILITARES")*(UPPER(MAESTRO!$L$3:$L$1000)="CONFIRMADO")),ROWS($A$3:A206))),"")</f>
        <v/>
      </c>
      <c r="G206" s="15" t="str">
        <f ca="1">IFERROR(INDEX(MAESTRO!G:G,_xludf.AGGREGATE(15,6,ROW(MAESTRO!$B$3:$B$1000)/((MAESTRO!$B$3:$B$1000="MILITARES")*(UPPER(MAESTRO!$L$3:$L$1000)="CONFIRMADO")),ROWS($A$3:A206))),"")</f>
        <v/>
      </c>
      <c r="H206" s="15" t="str">
        <f ca="1">IFERROR(INDEX(MAESTRO!H:H,_xludf.AGGREGATE(15,6,ROW(MAESTRO!$B$3:$B$1000)/((MAESTRO!$B$3:$B$1000="MILITARES")*(UPPER(MAESTRO!$L$3:$L$1000)="CONFIRMADO")),ROWS($A$3:A206))),"")</f>
        <v/>
      </c>
      <c r="I206" s="15" t="str">
        <f ca="1">IFERROR(INDEX(MAESTRO!I:I,_xludf.AGGREGATE(15,6,ROW(MAESTRO!$B$3:$B$1000)/((MAESTRO!$B$3:$B$1000="MILITARES")*(UPPER(MAESTRO!$L$3:$L$1000)="CONFIRMADO")),ROWS($A$3:A206))),"")</f>
        <v/>
      </c>
      <c r="J206" s="15" t="str">
        <f ca="1">IFERROR(INDEX(MAESTRO!J:J,_xludf.AGGREGATE(15,6,ROW(MAESTRO!$B$3:$B$1000)/((MAESTRO!$B$3:$B$1000="MILITARES")*(UPPER(MAESTRO!$L$3:$L$1000)="CONFIRMADO")),ROWS($A$3:A206))),"")</f>
        <v/>
      </c>
      <c r="K206" s="15" t="str">
        <f ca="1">IFERROR(INDEX(MAESTRO!K:K,_xludf.AGGREGATE(15,6,ROW(MAESTRO!$B$3:$B$1000)/((MAESTRO!$B$3:$B$1000="MILITARES")*(UPPER(MAESTRO!$L$3:$L$1000)="CONFIRMADO")),ROWS($A$3:A206))),"")</f>
        <v/>
      </c>
      <c r="L206" s="15" t="str">
        <f ca="1">IFERROR(INDEX(MAESTRO!L:L,_xludf.AGGREGATE(15,6,ROW(MAESTRO!$B$3:$B$1000)/((MAESTRO!$B$3:$B$1000="MILITARES")*(UPPER(MAESTRO!$L$3:$L$1000)="CONFIRMADO")),ROWS($A$3:A206))),"")</f>
        <v/>
      </c>
      <c r="M206" s="15" t="str">
        <f ca="1">IFERROR(INDEX(MAESTRO!M:M,_xludf.AGGREGATE(15,6,ROW(MAESTRO!$B$3:$B$1000)/((MAESTRO!$B$3:$B$1000="MILITARES")*(UPPER(MAESTRO!$L$3:$L$1000)="CONFIRMADO")),ROWS($A$3:A206))),"")</f>
        <v/>
      </c>
      <c r="N206" s="15" t="str">
        <f ca="1">IFERROR(INDEX(MAESTRO!N:N,_xludf.AGGREGATE(15,6,ROW(MAESTRO!$B$3:$B$1000)/((MAESTRO!$B$3:$B$1000="MILITARES")*(UPPER(MAESTRO!$L$3:$L$1000)="CONFIRMADO")),ROWS($A$3:A206))),"")</f>
        <v/>
      </c>
      <c r="O206" s="15" t="str">
        <f ca="1">IFERROR(INDEX(MAESTRO!O:O,_xludf.AGGREGATE(15,6,ROW(MAESTRO!$B$3:$B$1000)/((MAESTRO!$B$3:$B$1000="MILITARES")*(UPPER(MAESTRO!$L$3:$L$1000)="CONFIRMADO")),ROWS($A$3:A206))),"")</f>
        <v/>
      </c>
      <c r="P206" s="15" t="str">
        <f ca="1">IFERROR(INDEX(MAESTRO!P:P,_xludf.AGGREGATE(15,6,ROW(MAESTRO!$B$3:$B$1000)/((MAESTRO!$B$3:$B$1000="MILITARES")*(UPPER(MAESTRO!$L$3:$L$1000)="CONFIRMADO")),ROWS($A$3:A206))),"")</f>
        <v/>
      </c>
      <c r="Q206" s="15" t="str">
        <f ca="1">IFERROR(INDEX(MAESTRO!Q:Q,_xludf.AGGREGATE(15,6,ROW(MAESTRO!$B$3:$B$1000)/((MAESTRO!$B$3:$B$1000="MILITARES")*(UPPER(MAESTRO!$L$3:$L$1000)="CONFIRMADO")),ROWS($A$3:A206))),"")</f>
        <v/>
      </c>
      <c r="R206" s="15" t="str">
        <f ca="1">IFERROR(INDEX(MAESTRO!R:R,_xludf.AGGREGATE(15,6,ROW(MAESTRO!$B$3:$B$1000)/((MAESTRO!$B$3:$B$1000="MILITARES")*(UPPER(MAESTRO!$L$3:$L$1000)="CONFIRMADO")),ROWS($A$3:A206))),"")</f>
        <v/>
      </c>
      <c r="S206" s="15" t="str">
        <f ca="1">IFERROR(INDEX(MAESTRO!S:S,_xludf.AGGREGATE(15,6,ROW(MAESTRO!$B$3:$B$1000)/((MAESTRO!$B$3:$B$1000="MILITARES")*(UPPER(MAESTRO!$L$3:$L$1000)="CONFIRMADO")),ROWS($A$3:A206))),"")</f>
        <v/>
      </c>
      <c r="T206" s="15" t="str">
        <f ca="1">IFERROR(INDEX(MAESTRO!T:T,_xludf.AGGREGATE(15,6,ROW(MAESTRO!$B$3:$B$1000)/((MAESTRO!$B$3:$B$1000="MILITARES")*(UPPER(MAESTRO!$L$3:$L$1000)="CONFIRMADO")),ROWS($A$3:A206))),"")</f>
        <v/>
      </c>
      <c r="U206" s="15" t="str">
        <f ca="1">IFERROR(INDEX(MAESTRO!U:U,_xludf.AGGREGATE(15,6,ROW(MAESTRO!$B$3:$B$1000)/((MAESTRO!$B$3:$B$1000="MILITARES")*(UPPER(MAESTRO!$L$3:$L$1000)="CONFIRMADO")),ROWS($A$3:A206))),"")</f>
        <v/>
      </c>
      <c r="V206" s="15" t="str">
        <f ca="1">IFERROR(INDEX(MAESTRO!V:V,_xludf.AGGREGATE(15,6,ROW(MAESTRO!$B$3:$B$1000)/((MAESTRO!$B$3:$B$1000="MILITARES")*(UPPER(MAESTRO!$L$3:$L$1000)="CONFIRMADO")),ROWS($A$3:A206))),"")</f>
        <v/>
      </c>
      <c r="W206" s="15" t="str">
        <f ca="1">IFERROR(INDEX(MAESTRO!W:W,_xludf.AGGREGATE(15,6,ROW(MAESTRO!$B$3:$B$1000)/((MAESTRO!$B$3:$B$1000="MILITARES")*(UPPER(MAESTRO!$L$3:$L$1000)="CONFIRMADO")),ROWS($A$3:A206))),"")</f>
        <v/>
      </c>
      <c r="X206" s="15" t="str">
        <f ca="1">IFERROR(INDEX(MAESTRO!X:X,_xludf.AGGREGATE(15,6,ROW(MAESTRO!$B$3:$B$1000)/((MAESTRO!$B$3:$B$1000="MILITARES")*(UPPER(MAESTRO!$L$3:$L$1000)="CONFIRMADO")),ROWS($A$3:A206))),"")</f>
        <v/>
      </c>
    </row>
    <row r="207" spans="1:24" ht="22.05" customHeight="1">
      <c r="A207" s="10" t="str">
        <f ca="1">IFERROR(INDEX(MAESTRO!A:A,_xludf.AGGREGATE(15,6,ROW(MAESTRO!$B$3:$B$1000)/((MAESTRO!$B$3:$B$1000="MILITARES")*(UPPER(MAESTRO!$L$3:$L$1000)="CONFIRMADO")),ROWS($A$3:A207))),"")</f>
        <v/>
      </c>
      <c r="B207" s="10" t="str">
        <f ca="1">IFERROR(INDEX(MAESTRO!B:B,_xludf.AGGREGATE(15,6,ROW(MAESTRO!$B$3:$B$1000)/((MAESTRO!$B$3:$B$1000="MILITARES")*(UPPER(MAESTRO!$L$3:$L$1000)="CONFIRMADO")),ROWS($A$3:A207))),"")</f>
        <v/>
      </c>
      <c r="C207" s="10" t="str">
        <f ca="1">IFERROR(INDEX(MAESTRO!C:C,_xludf.AGGREGATE(15,6,ROW(MAESTRO!$B$3:$B$1000)/((MAESTRO!$B$3:$B$1000="MILITARES")*(UPPER(MAESTRO!$L$3:$L$1000)="CONFIRMADO")),ROWS($A$3:A207))),"")</f>
        <v/>
      </c>
      <c r="D207" s="10" t="str">
        <f ca="1">IFERROR(INDEX(MAESTRO!D:D,_xludf.AGGREGATE(15,6,ROW(MAESTRO!$B$3:$B$1000)/((MAESTRO!$B$3:$B$1000="MILITARES")*(UPPER(MAESTRO!$L$3:$L$1000)="CONFIRMADO")),ROWS($A$3:A207))),"")</f>
        <v/>
      </c>
      <c r="E207" s="10" t="str">
        <f ca="1">IFERROR(INDEX(MAESTRO!E:E,_xludf.AGGREGATE(15,6,ROW(MAESTRO!$B$3:$B$1000)/((MAESTRO!$B$3:$B$1000="MILITARES")*(UPPER(MAESTRO!$L$3:$L$1000)="CONFIRMADO")),ROWS($A$3:A207))),"")</f>
        <v/>
      </c>
      <c r="F207" s="10" t="str">
        <f ca="1">IFERROR(INDEX(MAESTRO!F:F,_xludf.AGGREGATE(15,6,ROW(MAESTRO!$B$3:$B$1000)/((MAESTRO!$B$3:$B$1000="MILITARES")*(UPPER(MAESTRO!$L$3:$L$1000)="CONFIRMADO")),ROWS($A$3:A207))),"")</f>
        <v/>
      </c>
      <c r="G207" s="10" t="str">
        <f ca="1">IFERROR(INDEX(MAESTRO!G:G,_xludf.AGGREGATE(15,6,ROW(MAESTRO!$B$3:$B$1000)/((MAESTRO!$B$3:$B$1000="MILITARES")*(UPPER(MAESTRO!$L$3:$L$1000)="CONFIRMADO")),ROWS($A$3:A207))),"")</f>
        <v/>
      </c>
      <c r="H207" s="10" t="str">
        <f ca="1">IFERROR(INDEX(MAESTRO!H:H,_xludf.AGGREGATE(15,6,ROW(MAESTRO!$B$3:$B$1000)/((MAESTRO!$B$3:$B$1000="MILITARES")*(UPPER(MAESTRO!$L$3:$L$1000)="CONFIRMADO")),ROWS($A$3:A207))),"")</f>
        <v/>
      </c>
      <c r="I207" s="10" t="str">
        <f ca="1">IFERROR(INDEX(MAESTRO!I:I,_xludf.AGGREGATE(15,6,ROW(MAESTRO!$B$3:$B$1000)/((MAESTRO!$B$3:$B$1000="MILITARES")*(UPPER(MAESTRO!$L$3:$L$1000)="CONFIRMADO")),ROWS($A$3:A207))),"")</f>
        <v/>
      </c>
      <c r="J207" s="10" t="str">
        <f ca="1">IFERROR(INDEX(MAESTRO!J:J,_xludf.AGGREGATE(15,6,ROW(MAESTRO!$B$3:$B$1000)/((MAESTRO!$B$3:$B$1000="MILITARES")*(UPPER(MAESTRO!$L$3:$L$1000)="CONFIRMADO")),ROWS($A$3:A207))),"")</f>
        <v/>
      </c>
      <c r="K207" s="10" t="str">
        <f ca="1">IFERROR(INDEX(MAESTRO!K:K,_xludf.AGGREGATE(15,6,ROW(MAESTRO!$B$3:$B$1000)/((MAESTRO!$B$3:$B$1000="MILITARES")*(UPPER(MAESTRO!$L$3:$L$1000)="CONFIRMADO")),ROWS($A$3:A207))),"")</f>
        <v/>
      </c>
      <c r="L207" s="10" t="str">
        <f ca="1">IFERROR(INDEX(MAESTRO!L:L,_xludf.AGGREGATE(15,6,ROW(MAESTRO!$B$3:$B$1000)/((MAESTRO!$B$3:$B$1000="MILITARES")*(UPPER(MAESTRO!$L$3:$L$1000)="CONFIRMADO")),ROWS($A$3:A207))),"")</f>
        <v/>
      </c>
      <c r="M207" s="10" t="str">
        <f ca="1">IFERROR(INDEX(MAESTRO!M:M,_xludf.AGGREGATE(15,6,ROW(MAESTRO!$B$3:$B$1000)/((MAESTRO!$B$3:$B$1000="MILITARES")*(UPPER(MAESTRO!$L$3:$L$1000)="CONFIRMADO")),ROWS($A$3:A207))),"")</f>
        <v/>
      </c>
      <c r="N207" s="10" t="str">
        <f ca="1">IFERROR(INDEX(MAESTRO!N:N,_xludf.AGGREGATE(15,6,ROW(MAESTRO!$B$3:$B$1000)/((MAESTRO!$B$3:$B$1000="MILITARES")*(UPPER(MAESTRO!$L$3:$L$1000)="CONFIRMADO")),ROWS($A$3:A207))),"")</f>
        <v/>
      </c>
      <c r="O207" s="10" t="str">
        <f ca="1">IFERROR(INDEX(MAESTRO!O:O,_xludf.AGGREGATE(15,6,ROW(MAESTRO!$B$3:$B$1000)/((MAESTRO!$B$3:$B$1000="MILITARES")*(UPPER(MAESTRO!$L$3:$L$1000)="CONFIRMADO")),ROWS($A$3:A207))),"")</f>
        <v/>
      </c>
      <c r="P207" s="10" t="str">
        <f ca="1">IFERROR(INDEX(MAESTRO!P:P,_xludf.AGGREGATE(15,6,ROW(MAESTRO!$B$3:$B$1000)/((MAESTRO!$B$3:$B$1000="MILITARES")*(UPPER(MAESTRO!$L$3:$L$1000)="CONFIRMADO")),ROWS($A$3:A207))),"")</f>
        <v/>
      </c>
      <c r="Q207" s="10" t="str">
        <f ca="1">IFERROR(INDEX(MAESTRO!Q:Q,_xludf.AGGREGATE(15,6,ROW(MAESTRO!$B$3:$B$1000)/((MAESTRO!$B$3:$B$1000="MILITARES")*(UPPER(MAESTRO!$L$3:$L$1000)="CONFIRMADO")),ROWS($A$3:A207))),"")</f>
        <v/>
      </c>
      <c r="R207" s="10" t="str">
        <f ca="1">IFERROR(INDEX(MAESTRO!R:R,_xludf.AGGREGATE(15,6,ROW(MAESTRO!$B$3:$B$1000)/((MAESTRO!$B$3:$B$1000="MILITARES")*(UPPER(MAESTRO!$L$3:$L$1000)="CONFIRMADO")),ROWS($A$3:A207))),"")</f>
        <v/>
      </c>
      <c r="S207" s="10" t="str">
        <f ca="1">IFERROR(INDEX(MAESTRO!S:S,_xludf.AGGREGATE(15,6,ROW(MAESTRO!$B$3:$B$1000)/((MAESTRO!$B$3:$B$1000="MILITARES")*(UPPER(MAESTRO!$L$3:$L$1000)="CONFIRMADO")),ROWS($A$3:A207))),"")</f>
        <v/>
      </c>
      <c r="T207" s="10" t="str">
        <f ca="1">IFERROR(INDEX(MAESTRO!T:T,_xludf.AGGREGATE(15,6,ROW(MAESTRO!$B$3:$B$1000)/((MAESTRO!$B$3:$B$1000="MILITARES")*(UPPER(MAESTRO!$L$3:$L$1000)="CONFIRMADO")),ROWS($A$3:A207))),"")</f>
        <v/>
      </c>
      <c r="U207" s="10" t="str">
        <f ca="1">IFERROR(INDEX(MAESTRO!U:U,_xludf.AGGREGATE(15,6,ROW(MAESTRO!$B$3:$B$1000)/((MAESTRO!$B$3:$B$1000="MILITARES")*(UPPER(MAESTRO!$L$3:$L$1000)="CONFIRMADO")),ROWS($A$3:A207))),"")</f>
        <v/>
      </c>
      <c r="V207" s="10" t="str">
        <f ca="1">IFERROR(INDEX(MAESTRO!V:V,_xludf.AGGREGATE(15,6,ROW(MAESTRO!$B$3:$B$1000)/((MAESTRO!$B$3:$B$1000="MILITARES")*(UPPER(MAESTRO!$L$3:$L$1000)="CONFIRMADO")),ROWS($A$3:A207))),"")</f>
        <v/>
      </c>
      <c r="W207" s="10" t="str">
        <f ca="1">IFERROR(INDEX(MAESTRO!W:W,_xludf.AGGREGATE(15,6,ROW(MAESTRO!$B$3:$B$1000)/((MAESTRO!$B$3:$B$1000="MILITARES")*(UPPER(MAESTRO!$L$3:$L$1000)="CONFIRMADO")),ROWS($A$3:A207))),"")</f>
        <v/>
      </c>
      <c r="X207" s="10" t="str">
        <f ca="1">IFERROR(INDEX(MAESTRO!X:X,_xludf.AGGREGATE(15,6,ROW(MAESTRO!$B$3:$B$1000)/((MAESTRO!$B$3:$B$1000="MILITARES")*(UPPER(MAESTRO!$L$3:$L$1000)="CONFIRMADO")),ROWS($A$3:A207))),"")</f>
        <v/>
      </c>
    </row>
    <row r="208" spans="1:24" ht="22.05" customHeight="1">
      <c r="A208" s="15" t="str">
        <f ca="1">IFERROR(INDEX(MAESTRO!A:A,_xludf.AGGREGATE(15,6,ROW(MAESTRO!$B$3:$B$1000)/((MAESTRO!$B$3:$B$1000="MILITARES")*(UPPER(MAESTRO!$L$3:$L$1000)="CONFIRMADO")),ROWS($A$3:A208))),"")</f>
        <v/>
      </c>
      <c r="B208" s="15" t="str">
        <f ca="1">IFERROR(INDEX(MAESTRO!B:B,_xludf.AGGREGATE(15,6,ROW(MAESTRO!$B$3:$B$1000)/((MAESTRO!$B$3:$B$1000="MILITARES")*(UPPER(MAESTRO!$L$3:$L$1000)="CONFIRMADO")),ROWS($A$3:A208))),"")</f>
        <v/>
      </c>
      <c r="C208" s="15" t="str">
        <f ca="1">IFERROR(INDEX(MAESTRO!C:C,_xludf.AGGREGATE(15,6,ROW(MAESTRO!$B$3:$B$1000)/((MAESTRO!$B$3:$B$1000="MILITARES")*(UPPER(MAESTRO!$L$3:$L$1000)="CONFIRMADO")),ROWS($A$3:A208))),"")</f>
        <v/>
      </c>
      <c r="D208" s="15" t="str">
        <f ca="1">IFERROR(INDEX(MAESTRO!D:D,_xludf.AGGREGATE(15,6,ROW(MAESTRO!$B$3:$B$1000)/((MAESTRO!$B$3:$B$1000="MILITARES")*(UPPER(MAESTRO!$L$3:$L$1000)="CONFIRMADO")),ROWS($A$3:A208))),"")</f>
        <v/>
      </c>
      <c r="E208" s="15" t="str">
        <f ca="1">IFERROR(INDEX(MAESTRO!E:E,_xludf.AGGREGATE(15,6,ROW(MAESTRO!$B$3:$B$1000)/((MAESTRO!$B$3:$B$1000="MILITARES")*(UPPER(MAESTRO!$L$3:$L$1000)="CONFIRMADO")),ROWS($A$3:A208))),"")</f>
        <v/>
      </c>
      <c r="F208" s="15" t="str">
        <f ca="1">IFERROR(INDEX(MAESTRO!F:F,_xludf.AGGREGATE(15,6,ROW(MAESTRO!$B$3:$B$1000)/((MAESTRO!$B$3:$B$1000="MILITARES")*(UPPER(MAESTRO!$L$3:$L$1000)="CONFIRMADO")),ROWS($A$3:A208))),"")</f>
        <v/>
      </c>
      <c r="G208" s="15" t="str">
        <f ca="1">IFERROR(INDEX(MAESTRO!G:G,_xludf.AGGREGATE(15,6,ROW(MAESTRO!$B$3:$B$1000)/((MAESTRO!$B$3:$B$1000="MILITARES")*(UPPER(MAESTRO!$L$3:$L$1000)="CONFIRMADO")),ROWS($A$3:A208))),"")</f>
        <v/>
      </c>
      <c r="H208" s="15" t="str">
        <f ca="1">IFERROR(INDEX(MAESTRO!H:H,_xludf.AGGREGATE(15,6,ROW(MAESTRO!$B$3:$B$1000)/((MAESTRO!$B$3:$B$1000="MILITARES")*(UPPER(MAESTRO!$L$3:$L$1000)="CONFIRMADO")),ROWS($A$3:A208))),"")</f>
        <v/>
      </c>
      <c r="I208" s="15" t="str">
        <f ca="1">IFERROR(INDEX(MAESTRO!I:I,_xludf.AGGREGATE(15,6,ROW(MAESTRO!$B$3:$B$1000)/((MAESTRO!$B$3:$B$1000="MILITARES")*(UPPER(MAESTRO!$L$3:$L$1000)="CONFIRMADO")),ROWS($A$3:A208))),"")</f>
        <v/>
      </c>
      <c r="J208" s="15" t="str">
        <f ca="1">IFERROR(INDEX(MAESTRO!J:J,_xludf.AGGREGATE(15,6,ROW(MAESTRO!$B$3:$B$1000)/((MAESTRO!$B$3:$B$1000="MILITARES")*(UPPER(MAESTRO!$L$3:$L$1000)="CONFIRMADO")),ROWS($A$3:A208))),"")</f>
        <v/>
      </c>
      <c r="K208" s="15" t="str">
        <f ca="1">IFERROR(INDEX(MAESTRO!K:K,_xludf.AGGREGATE(15,6,ROW(MAESTRO!$B$3:$B$1000)/((MAESTRO!$B$3:$B$1000="MILITARES")*(UPPER(MAESTRO!$L$3:$L$1000)="CONFIRMADO")),ROWS($A$3:A208))),"")</f>
        <v/>
      </c>
      <c r="L208" s="15" t="str">
        <f ca="1">IFERROR(INDEX(MAESTRO!L:L,_xludf.AGGREGATE(15,6,ROW(MAESTRO!$B$3:$B$1000)/((MAESTRO!$B$3:$B$1000="MILITARES")*(UPPER(MAESTRO!$L$3:$L$1000)="CONFIRMADO")),ROWS($A$3:A208))),"")</f>
        <v/>
      </c>
      <c r="M208" s="15" t="str">
        <f ca="1">IFERROR(INDEX(MAESTRO!M:M,_xludf.AGGREGATE(15,6,ROW(MAESTRO!$B$3:$B$1000)/((MAESTRO!$B$3:$B$1000="MILITARES")*(UPPER(MAESTRO!$L$3:$L$1000)="CONFIRMADO")),ROWS($A$3:A208))),"")</f>
        <v/>
      </c>
      <c r="N208" s="15" t="str">
        <f ca="1">IFERROR(INDEX(MAESTRO!N:N,_xludf.AGGREGATE(15,6,ROW(MAESTRO!$B$3:$B$1000)/((MAESTRO!$B$3:$B$1000="MILITARES")*(UPPER(MAESTRO!$L$3:$L$1000)="CONFIRMADO")),ROWS($A$3:A208))),"")</f>
        <v/>
      </c>
      <c r="O208" s="15" t="str">
        <f ca="1">IFERROR(INDEX(MAESTRO!O:O,_xludf.AGGREGATE(15,6,ROW(MAESTRO!$B$3:$B$1000)/((MAESTRO!$B$3:$B$1000="MILITARES")*(UPPER(MAESTRO!$L$3:$L$1000)="CONFIRMADO")),ROWS($A$3:A208))),"")</f>
        <v/>
      </c>
      <c r="P208" s="15" t="str">
        <f ca="1">IFERROR(INDEX(MAESTRO!P:P,_xludf.AGGREGATE(15,6,ROW(MAESTRO!$B$3:$B$1000)/((MAESTRO!$B$3:$B$1000="MILITARES")*(UPPER(MAESTRO!$L$3:$L$1000)="CONFIRMADO")),ROWS($A$3:A208))),"")</f>
        <v/>
      </c>
      <c r="Q208" s="15" t="str">
        <f ca="1">IFERROR(INDEX(MAESTRO!Q:Q,_xludf.AGGREGATE(15,6,ROW(MAESTRO!$B$3:$B$1000)/((MAESTRO!$B$3:$B$1000="MILITARES")*(UPPER(MAESTRO!$L$3:$L$1000)="CONFIRMADO")),ROWS($A$3:A208))),"")</f>
        <v/>
      </c>
      <c r="R208" s="15" t="str">
        <f ca="1">IFERROR(INDEX(MAESTRO!R:R,_xludf.AGGREGATE(15,6,ROW(MAESTRO!$B$3:$B$1000)/((MAESTRO!$B$3:$B$1000="MILITARES")*(UPPER(MAESTRO!$L$3:$L$1000)="CONFIRMADO")),ROWS($A$3:A208))),"")</f>
        <v/>
      </c>
      <c r="S208" s="15" t="str">
        <f ca="1">IFERROR(INDEX(MAESTRO!S:S,_xludf.AGGREGATE(15,6,ROW(MAESTRO!$B$3:$B$1000)/((MAESTRO!$B$3:$B$1000="MILITARES")*(UPPER(MAESTRO!$L$3:$L$1000)="CONFIRMADO")),ROWS($A$3:A208))),"")</f>
        <v/>
      </c>
      <c r="T208" s="15" t="str">
        <f ca="1">IFERROR(INDEX(MAESTRO!T:T,_xludf.AGGREGATE(15,6,ROW(MAESTRO!$B$3:$B$1000)/((MAESTRO!$B$3:$B$1000="MILITARES")*(UPPER(MAESTRO!$L$3:$L$1000)="CONFIRMADO")),ROWS($A$3:A208))),"")</f>
        <v/>
      </c>
      <c r="U208" s="15" t="str">
        <f ca="1">IFERROR(INDEX(MAESTRO!U:U,_xludf.AGGREGATE(15,6,ROW(MAESTRO!$B$3:$B$1000)/((MAESTRO!$B$3:$B$1000="MILITARES")*(UPPER(MAESTRO!$L$3:$L$1000)="CONFIRMADO")),ROWS($A$3:A208))),"")</f>
        <v/>
      </c>
      <c r="V208" s="15" t="str">
        <f ca="1">IFERROR(INDEX(MAESTRO!V:V,_xludf.AGGREGATE(15,6,ROW(MAESTRO!$B$3:$B$1000)/((MAESTRO!$B$3:$B$1000="MILITARES")*(UPPER(MAESTRO!$L$3:$L$1000)="CONFIRMADO")),ROWS($A$3:A208))),"")</f>
        <v/>
      </c>
      <c r="W208" s="15" t="str">
        <f ca="1">IFERROR(INDEX(MAESTRO!W:W,_xludf.AGGREGATE(15,6,ROW(MAESTRO!$B$3:$B$1000)/((MAESTRO!$B$3:$B$1000="MILITARES")*(UPPER(MAESTRO!$L$3:$L$1000)="CONFIRMADO")),ROWS($A$3:A208))),"")</f>
        <v/>
      </c>
      <c r="X208" s="15" t="str">
        <f ca="1">IFERROR(INDEX(MAESTRO!X:X,_xludf.AGGREGATE(15,6,ROW(MAESTRO!$B$3:$B$1000)/((MAESTRO!$B$3:$B$1000="MILITARES")*(UPPER(MAESTRO!$L$3:$L$1000)="CONFIRMADO")),ROWS($A$3:A208))),"")</f>
        <v/>
      </c>
    </row>
    <row r="209" spans="1:24" ht="22.05" customHeight="1">
      <c r="A209" s="10" t="str">
        <f ca="1">IFERROR(INDEX(MAESTRO!A:A,_xludf.AGGREGATE(15,6,ROW(MAESTRO!$B$3:$B$1000)/((MAESTRO!$B$3:$B$1000="MILITARES")*(UPPER(MAESTRO!$L$3:$L$1000)="CONFIRMADO")),ROWS($A$3:A209))),"")</f>
        <v/>
      </c>
      <c r="B209" s="10" t="str">
        <f ca="1">IFERROR(INDEX(MAESTRO!B:B,_xludf.AGGREGATE(15,6,ROW(MAESTRO!$B$3:$B$1000)/((MAESTRO!$B$3:$B$1000="MILITARES")*(UPPER(MAESTRO!$L$3:$L$1000)="CONFIRMADO")),ROWS($A$3:A209))),"")</f>
        <v/>
      </c>
      <c r="C209" s="10" t="str">
        <f ca="1">IFERROR(INDEX(MAESTRO!C:C,_xludf.AGGREGATE(15,6,ROW(MAESTRO!$B$3:$B$1000)/((MAESTRO!$B$3:$B$1000="MILITARES")*(UPPER(MAESTRO!$L$3:$L$1000)="CONFIRMADO")),ROWS($A$3:A209))),"")</f>
        <v/>
      </c>
      <c r="D209" s="10" t="str">
        <f ca="1">IFERROR(INDEX(MAESTRO!D:D,_xludf.AGGREGATE(15,6,ROW(MAESTRO!$B$3:$B$1000)/((MAESTRO!$B$3:$B$1000="MILITARES")*(UPPER(MAESTRO!$L$3:$L$1000)="CONFIRMADO")),ROWS($A$3:A209))),"")</f>
        <v/>
      </c>
      <c r="E209" s="10" t="str">
        <f ca="1">IFERROR(INDEX(MAESTRO!E:E,_xludf.AGGREGATE(15,6,ROW(MAESTRO!$B$3:$B$1000)/((MAESTRO!$B$3:$B$1000="MILITARES")*(UPPER(MAESTRO!$L$3:$L$1000)="CONFIRMADO")),ROWS($A$3:A209))),"")</f>
        <v/>
      </c>
      <c r="F209" s="10" t="str">
        <f ca="1">IFERROR(INDEX(MAESTRO!F:F,_xludf.AGGREGATE(15,6,ROW(MAESTRO!$B$3:$B$1000)/((MAESTRO!$B$3:$B$1000="MILITARES")*(UPPER(MAESTRO!$L$3:$L$1000)="CONFIRMADO")),ROWS($A$3:A209))),"")</f>
        <v/>
      </c>
      <c r="G209" s="10" t="str">
        <f ca="1">IFERROR(INDEX(MAESTRO!G:G,_xludf.AGGREGATE(15,6,ROW(MAESTRO!$B$3:$B$1000)/((MAESTRO!$B$3:$B$1000="MILITARES")*(UPPER(MAESTRO!$L$3:$L$1000)="CONFIRMADO")),ROWS($A$3:A209))),"")</f>
        <v/>
      </c>
      <c r="H209" s="10" t="str">
        <f ca="1">IFERROR(INDEX(MAESTRO!H:H,_xludf.AGGREGATE(15,6,ROW(MAESTRO!$B$3:$B$1000)/((MAESTRO!$B$3:$B$1000="MILITARES")*(UPPER(MAESTRO!$L$3:$L$1000)="CONFIRMADO")),ROWS($A$3:A209))),"")</f>
        <v/>
      </c>
      <c r="I209" s="10" t="str">
        <f ca="1">IFERROR(INDEX(MAESTRO!I:I,_xludf.AGGREGATE(15,6,ROW(MAESTRO!$B$3:$B$1000)/((MAESTRO!$B$3:$B$1000="MILITARES")*(UPPER(MAESTRO!$L$3:$L$1000)="CONFIRMADO")),ROWS($A$3:A209))),"")</f>
        <v/>
      </c>
      <c r="J209" s="10" t="str">
        <f ca="1">IFERROR(INDEX(MAESTRO!J:J,_xludf.AGGREGATE(15,6,ROW(MAESTRO!$B$3:$B$1000)/((MAESTRO!$B$3:$B$1000="MILITARES")*(UPPER(MAESTRO!$L$3:$L$1000)="CONFIRMADO")),ROWS($A$3:A209))),"")</f>
        <v/>
      </c>
      <c r="K209" s="10" t="str">
        <f ca="1">IFERROR(INDEX(MAESTRO!K:K,_xludf.AGGREGATE(15,6,ROW(MAESTRO!$B$3:$B$1000)/((MAESTRO!$B$3:$B$1000="MILITARES")*(UPPER(MAESTRO!$L$3:$L$1000)="CONFIRMADO")),ROWS($A$3:A209))),"")</f>
        <v/>
      </c>
      <c r="L209" s="10" t="str">
        <f ca="1">IFERROR(INDEX(MAESTRO!L:L,_xludf.AGGREGATE(15,6,ROW(MAESTRO!$B$3:$B$1000)/((MAESTRO!$B$3:$B$1000="MILITARES")*(UPPER(MAESTRO!$L$3:$L$1000)="CONFIRMADO")),ROWS($A$3:A209))),"")</f>
        <v/>
      </c>
      <c r="M209" s="10" t="str">
        <f ca="1">IFERROR(INDEX(MAESTRO!M:M,_xludf.AGGREGATE(15,6,ROW(MAESTRO!$B$3:$B$1000)/((MAESTRO!$B$3:$B$1000="MILITARES")*(UPPER(MAESTRO!$L$3:$L$1000)="CONFIRMADO")),ROWS($A$3:A209))),"")</f>
        <v/>
      </c>
      <c r="N209" s="10" t="str">
        <f ca="1">IFERROR(INDEX(MAESTRO!N:N,_xludf.AGGREGATE(15,6,ROW(MAESTRO!$B$3:$B$1000)/((MAESTRO!$B$3:$B$1000="MILITARES")*(UPPER(MAESTRO!$L$3:$L$1000)="CONFIRMADO")),ROWS($A$3:A209))),"")</f>
        <v/>
      </c>
      <c r="O209" s="10" t="str">
        <f ca="1">IFERROR(INDEX(MAESTRO!O:O,_xludf.AGGREGATE(15,6,ROW(MAESTRO!$B$3:$B$1000)/((MAESTRO!$B$3:$B$1000="MILITARES")*(UPPER(MAESTRO!$L$3:$L$1000)="CONFIRMADO")),ROWS($A$3:A209))),"")</f>
        <v/>
      </c>
      <c r="P209" s="10" t="str">
        <f ca="1">IFERROR(INDEX(MAESTRO!P:P,_xludf.AGGREGATE(15,6,ROW(MAESTRO!$B$3:$B$1000)/((MAESTRO!$B$3:$B$1000="MILITARES")*(UPPER(MAESTRO!$L$3:$L$1000)="CONFIRMADO")),ROWS($A$3:A209))),"")</f>
        <v/>
      </c>
      <c r="Q209" s="10" t="str">
        <f ca="1">IFERROR(INDEX(MAESTRO!Q:Q,_xludf.AGGREGATE(15,6,ROW(MAESTRO!$B$3:$B$1000)/((MAESTRO!$B$3:$B$1000="MILITARES")*(UPPER(MAESTRO!$L$3:$L$1000)="CONFIRMADO")),ROWS($A$3:A209))),"")</f>
        <v/>
      </c>
      <c r="R209" s="10" t="str">
        <f ca="1">IFERROR(INDEX(MAESTRO!R:R,_xludf.AGGREGATE(15,6,ROW(MAESTRO!$B$3:$B$1000)/((MAESTRO!$B$3:$B$1000="MILITARES")*(UPPER(MAESTRO!$L$3:$L$1000)="CONFIRMADO")),ROWS($A$3:A209))),"")</f>
        <v/>
      </c>
      <c r="S209" s="10" t="str">
        <f ca="1">IFERROR(INDEX(MAESTRO!S:S,_xludf.AGGREGATE(15,6,ROW(MAESTRO!$B$3:$B$1000)/((MAESTRO!$B$3:$B$1000="MILITARES")*(UPPER(MAESTRO!$L$3:$L$1000)="CONFIRMADO")),ROWS($A$3:A209))),"")</f>
        <v/>
      </c>
      <c r="T209" s="10" t="str">
        <f ca="1">IFERROR(INDEX(MAESTRO!T:T,_xludf.AGGREGATE(15,6,ROW(MAESTRO!$B$3:$B$1000)/((MAESTRO!$B$3:$B$1000="MILITARES")*(UPPER(MAESTRO!$L$3:$L$1000)="CONFIRMADO")),ROWS($A$3:A209))),"")</f>
        <v/>
      </c>
      <c r="U209" s="10" t="str">
        <f ca="1">IFERROR(INDEX(MAESTRO!U:U,_xludf.AGGREGATE(15,6,ROW(MAESTRO!$B$3:$B$1000)/((MAESTRO!$B$3:$B$1000="MILITARES")*(UPPER(MAESTRO!$L$3:$L$1000)="CONFIRMADO")),ROWS($A$3:A209))),"")</f>
        <v/>
      </c>
      <c r="V209" s="10" t="str">
        <f ca="1">IFERROR(INDEX(MAESTRO!V:V,_xludf.AGGREGATE(15,6,ROW(MAESTRO!$B$3:$B$1000)/((MAESTRO!$B$3:$B$1000="MILITARES")*(UPPER(MAESTRO!$L$3:$L$1000)="CONFIRMADO")),ROWS($A$3:A209))),"")</f>
        <v/>
      </c>
      <c r="W209" s="10" t="str">
        <f ca="1">IFERROR(INDEX(MAESTRO!W:W,_xludf.AGGREGATE(15,6,ROW(MAESTRO!$B$3:$B$1000)/((MAESTRO!$B$3:$B$1000="MILITARES")*(UPPER(MAESTRO!$L$3:$L$1000)="CONFIRMADO")),ROWS($A$3:A209))),"")</f>
        <v/>
      </c>
      <c r="X209" s="10" t="str">
        <f ca="1">IFERROR(INDEX(MAESTRO!X:X,_xludf.AGGREGATE(15,6,ROW(MAESTRO!$B$3:$B$1000)/((MAESTRO!$B$3:$B$1000="MILITARES")*(UPPER(MAESTRO!$L$3:$L$1000)="CONFIRMADO")),ROWS($A$3:A209))),"")</f>
        <v/>
      </c>
    </row>
    <row r="210" spans="1:24" ht="22.05" customHeight="1">
      <c r="A210" s="15" t="str">
        <f ca="1">IFERROR(INDEX(MAESTRO!A:A,_xludf.AGGREGATE(15,6,ROW(MAESTRO!$B$3:$B$1000)/((MAESTRO!$B$3:$B$1000="MILITARES")*(UPPER(MAESTRO!$L$3:$L$1000)="CONFIRMADO")),ROWS($A$3:A210))),"")</f>
        <v/>
      </c>
      <c r="B210" s="15" t="str">
        <f ca="1">IFERROR(INDEX(MAESTRO!B:B,_xludf.AGGREGATE(15,6,ROW(MAESTRO!$B$3:$B$1000)/((MAESTRO!$B$3:$B$1000="MILITARES")*(UPPER(MAESTRO!$L$3:$L$1000)="CONFIRMADO")),ROWS($A$3:A210))),"")</f>
        <v/>
      </c>
      <c r="C210" s="15" t="str">
        <f ca="1">IFERROR(INDEX(MAESTRO!C:C,_xludf.AGGREGATE(15,6,ROW(MAESTRO!$B$3:$B$1000)/((MAESTRO!$B$3:$B$1000="MILITARES")*(UPPER(MAESTRO!$L$3:$L$1000)="CONFIRMADO")),ROWS($A$3:A210))),"")</f>
        <v/>
      </c>
      <c r="D210" s="15" t="str">
        <f ca="1">IFERROR(INDEX(MAESTRO!D:D,_xludf.AGGREGATE(15,6,ROW(MAESTRO!$B$3:$B$1000)/((MAESTRO!$B$3:$B$1000="MILITARES")*(UPPER(MAESTRO!$L$3:$L$1000)="CONFIRMADO")),ROWS($A$3:A210))),"")</f>
        <v/>
      </c>
      <c r="E210" s="15" t="str">
        <f ca="1">IFERROR(INDEX(MAESTRO!E:E,_xludf.AGGREGATE(15,6,ROW(MAESTRO!$B$3:$B$1000)/((MAESTRO!$B$3:$B$1000="MILITARES")*(UPPER(MAESTRO!$L$3:$L$1000)="CONFIRMADO")),ROWS($A$3:A210))),"")</f>
        <v/>
      </c>
      <c r="F210" s="15" t="str">
        <f ca="1">IFERROR(INDEX(MAESTRO!F:F,_xludf.AGGREGATE(15,6,ROW(MAESTRO!$B$3:$B$1000)/((MAESTRO!$B$3:$B$1000="MILITARES")*(UPPER(MAESTRO!$L$3:$L$1000)="CONFIRMADO")),ROWS($A$3:A210))),"")</f>
        <v/>
      </c>
      <c r="G210" s="15" t="str">
        <f ca="1">IFERROR(INDEX(MAESTRO!G:G,_xludf.AGGREGATE(15,6,ROW(MAESTRO!$B$3:$B$1000)/((MAESTRO!$B$3:$B$1000="MILITARES")*(UPPER(MAESTRO!$L$3:$L$1000)="CONFIRMADO")),ROWS($A$3:A210))),"")</f>
        <v/>
      </c>
      <c r="H210" s="15" t="str">
        <f ca="1">IFERROR(INDEX(MAESTRO!H:H,_xludf.AGGREGATE(15,6,ROW(MAESTRO!$B$3:$B$1000)/((MAESTRO!$B$3:$B$1000="MILITARES")*(UPPER(MAESTRO!$L$3:$L$1000)="CONFIRMADO")),ROWS($A$3:A210))),"")</f>
        <v/>
      </c>
      <c r="I210" s="15" t="str">
        <f ca="1">IFERROR(INDEX(MAESTRO!I:I,_xludf.AGGREGATE(15,6,ROW(MAESTRO!$B$3:$B$1000)/((MAESTRO!$B$3:$B$1000="MILITARES")*(UPPER(MAESTRO!$L$3:$L$1000)="CONFIRMADO")),ROWS($A$3:A210))),"")</f>
        <v/>
      </c>
      <c r="J210" s="15" t="str">
        <f ca="1">IFERROR(INDEX(MAESTRO!J:J,_xludf.AGGREGATE(15,6,ROW(MAESTRO!$B$3:$B$1000)/((MAESTRO!$B$3:$B$1000="MILITARES")*(UPPER(MAESTRO!$L$3:$L$1000)="CONFIRMADO")),ROWS($A$3:A210))),"")</f>
        <v/>
      </c>
      <c r="K210" s="15" t="str">
        <f ca="1">IFERROR(INDEX(MAESTRO!K:K,_xludf.AGGREGATE(15,6,ROW(MAESTRO!$B$3:$B$1000)/((MAESTRO!$B$3:$B$1000="MILITARES")*(UPPER(MAESTRO!$L$3:$L$1000)="CONFIRMADO")),ROWS($A$3:A210))),"")</f>
        <v/>
      </c>
      <c r="L210" s="15" t="str">
        <f ca="1">IFERROR(INDEX(MAESTRO!L:L,_xludf.AGGREGATE(15,6,ROW(MAESTRO!$B$3:$B$1000)/((MAESTRO!$B$3:$B$1000="MILITARES")*(UPPER(MAESTRO!$L$3:$L$1000)="CONFIRMADO")),ROWS($A$3:A210))),"")</f>
        <v/>
      </c>
      <c r="M210" s="15" t="str">
        <f ca="1">IFERROR(INDEX(MAESTRO!M:M,_xludf.AGGREGATE(15,6,ROW(MAESTRO!$B$3:$B$1000)/((MAESTRO!$B$3:$B$1000="MILITARES")*(UPPER(MAESTRO!$L$3:$L$1000)="CONFIRMADO")),ROWS($A$3:A210))),"")</f>
        <v/>
      </c>
      <c r="N210" s="15" t="str">
        <f ca="1">IFERROR(INDEX(MAESTRO!N:N,_xludf.AGGREGATE(15,6,ROW(MAESTRO!$B$3:$B$1000)/((MAESTRO!$B$3:$B$1000="MILITARES")*(UPPER(MAESTRO!$L$3:$L$1000)="CONFIRMADO")),ROWS($A$3:A210))),"")</f>
        <v/>
      </c>
      <c r="O210" s="15" t="str">
        <f ca="1">IFERROR(INDEX(MAESTRO!O:O,_xludf.AGGREGATE(15,6,ROW(MAESTRO!$B$3:$B$1000)/((MAESTRO!$B$3:$B$1000="MILITARES")*(UPPER(MAESTRO!$L$3:$L$1000)="CONFIRMADO")),ROWS($A$3:A210))),"")</f>
        <v/>
      </c>
      <c r="P210" s="15" t="str">
        <f ca="1">IFERROR(INDEX(MAESTRO!P:P,_xludf.AGGREGATE(15,6,ROW(MAESTRO!$B$3:$B$1000)/((MAESTRO!$B$3:$B$1000="MILITARES")*(UPPER(MAESTRO!$L$3:$L$1000)="CONFIRMADO")),ROWS($A$3:A210))),"")</f>
        <v/>
      </c>
      <c r="Q210" s="15" t="str">
        <f ca="1">IFERROR(INDEX(MAESTRO!Q:Q,_xludf.AGGREGATE(15,6,ROW(MAESTRO!$B$3:$B$1000)/((MAESTRO!$B$3:$B$1000="MILITARES")*(UPPER(MAESTRO!$L$3:$L$1000)="CONFIRMADO")),ROWS($A$3:A210))),"")</f>
        <v/>
      </c>
      <c r="R210" s="15" t="str">
        <f ca="1">IFERROR(INDEX(MAESTRO!R:R,_xludf.AGGREGATE(15,6,ROW(MAESTRO!$B$3:$B$1000)/((MAESTRO!$B$3:$B$1000="MILITARES")*(UPPER(MAESTRO!$L$3:$L$1000)="CONFIRMADO")),ROWS($A$3:A210))),"")</f>
        <v/>
      </c>
      <c r="S210" s="15" t="str">
        <f ca="1">IFERROR(INDEX(MAESTRO!S:S,_xludf.AGGREGATE(15,6,ROW(MAESTRO!$B$3:$B$1000)/((MAESTRO!$B$3:$B$1000="MILITARES")*(UPPER(MAESTRO!$L$3:$L$1000)="CONFIRMADO")),ROWS($A$3:A210))),"")</f>
        <v/>
      </c>
      <c r="T210" s="15" t="str">
        <f ca="1">IFERROR(INDEX(MAESTRO!T:T,_xludf.AGGREGATE(15,6,ROW(MAESTRO!$B$3:$B$1000)/((MAESTRO!$B$3:$B$1000="MILITARES")*(UPPER(MAESTRO!$L$3:$L$1000)="CONFIRMADO")),ROWS($A$3:A210))),"")</f>
        <v/>
      </c>
      <c r="U210" s="15" t="str">
        <f ca="1">IFERROR(INDEX(MAESTRO!U:U,_xludf.AGGREGATE(15,6,ROW(MAESTRO!$B$3:$B$1000)/((MAESTRO!$B$3:$B$1000="MILITARES")*(UPPER(MAESTRO!$L$3:$L$1000)="CONFIRMADO")),ROWS($A$3:A210))),"")</f>
        <v/>
      </c>
      <c r="V210" s="15" t="str">
        <f ca="1">IFERROR(INDEX(MAESTRO!V:V,_xludf.AGGREGATE(15,6,ROW(MAESTRO!$B$3:$B$1000)/((MAESTRO!$B$3:$B$1000="MILITARES")*(UPPER(MAESTRO!$L$3:$L$1000)="CONFIRMADO")),ROWS($A$3:A210))),"")</f>
        <v/>
      </c>
      <c r="W210" s="15" t="str">
        <f ca="1">IFERROR(INDEX(MAESTRO!W:W,_xludf.AGGREGATE(15,6,ROW(MAESTRO!$B$3:$B$1000)/((MAESTRO!$B$3:$B$1000="MILITARES")*(UPPER(MAESTRO!$L$3:$L$1000)="CONFIRMADO")),ROWS($A$3:A210))),"")</f>
        <v/>
      </c>
      <c r="X210" s="15" t="str">
        <f ca="1">IFERROR(INDEX(MAESTRO!X:X,_xludf.AGGREGATE(15,6,ROW(MAESTRO!$B$3:$B$1000)/((MAESTRO!$B$3:$B$1000="MILITARES")*(UPPER(MAESTRO!$L$3:$L$1000)="CONFIRMADO")),ROWS($A$3:A210))),"")</f>
        <v/>
      </c>
    </row>
    <row r="211" spans="1:24" ht="22.05" customHeight="1">
      <c r="A211" s="10" t="str">
        <f ca="1">IFERROR(INDEX(MAESTRO!A:A,_xludf.AGGREGATE(15,6,ROW(MAESTRO!$B$3:$B$1000)/((MAESTRO!$B$3:$B$1000="MILITARES")*(UPPER(MAESTRO!$L$3:$L$1000)="CONFIRMADO")),ROWS($A$3:A211))),"")</f>
        <v/>
      </c>
      <c r="B211" s="10" t="str">
        <f ca="1">IFERROR(INDEX(MAESTRO!B:B,_xludf.AGGREGATE(15,6,ROW(MAESTRO!$B$3:$B$1000)/((MAESTRO!$B$3:$B$1000="MILITARES")*(UPPER(MAESTRO!$L$3:$L$1000)="CONFIRMADO")),ROWS($A$3:A211))),"")</f>
        <v/>
      </c>
      <c r="C211" s="10" t="str">
        <f ca="1">IFERROR(INDEX(MAESTRO!C:C,_xludf.AGGREGATE(15,6,ROW(MAESTRO!$B$3:$B$1000)/((MAESTRO!$B$3:$B$1000="MILITARES")*(UPPER(MAESTRO!$L$3:$L$1000)="CONFIRMADO")),ROWS($A$3:A211))),"")</f>
        <v/>
      </c>
      <c r="D211" s="10" t="str">
        <f ca="1">IFERROR(INDEX(MAESTRO!D:D,_xludf.AGGREGATE(15,6,ROW(MAESTRO!$B$3:$B$1000)/((MAESTRO!$B$3:$B$1000="MILITARES")*(UPPER(MAESTRO!$L$3:$L$1000)="CONFIRMADO")),ROWS($A$3:A211))),"")</f>
        <v/>
      </c>
      <c r="E211" s="10" t="str">
        <f ca="1">IFERROR(INDEX(MAESTRO!E:E,_xludf.AGGREGATE(15,6,ROW(MAESTRO!$B$3:$B$1000)/((MAESTRO!$B$3:$B$1000="MILITARES")*(UPPER(MAESTRO!$L$3:$L$1000)="CONFIRMADO")),ROWS($A$3:A211))),"")</f>
        <v/>
      </c>
      <c r="F211" s="10" t="str">
        <f ca="1">IFERROR(INDEX(MAESTRO!F:F,_xludf.AGGREGATE(15,6,ROW(MAESTRO!$B$3:$B$1000)/((MAESTRO!$B$3:$B$1000="MILITARES")*(UPPER(MAESTRO!$L$3:$L$1000)="CONFIRMADO")),ROWS($A$3:A211))),"")</f>
        <v/>
      </c>
      <c r="G211" s="10" t="str">
        <f ca="1">IFERROR(INDEX(MAESTRO!G:G,_xludf.AGGREGATE(15,6,ROW(MAESTRO!$B$3:$B$1000)/((MAESTRO!$B$3:$B$1000="MILITARES")*(UPPER(MAESTRO!$L$3:$L$1000)="CONFIRMADO")),ROWS($A$3:A211))),"")</f>
        <v/>
      </c>
      <c r="H211" s="10" t="str">
        <f ca="1">IFERROR(INDEX(MAESTRO!H:H,_xludf.AGGREGATE(15,6,ROW(MAESTRO!$B$3:$B$1000)/((MAESTRO!$B$3:$B$1000="MILITARES")*(UPPER(MAESTRO!$L$3:$L$1000)="CONFIRMADO")),ROWS($A$3:A211))),"")</f>
        <v/>
      </c>
      <c r="I211" s="10" t="str">
        <f ca="1">IFERROR(INDEX(MAESTRO!I:I,_xludf.AGGREGATE(15,6,ROW(MAESTRO!$B$3:$B$1000)/((MAESTRO!$B$3:$B$1000="MILITARES")*(UPPER(MAESTRO!$L$3:$L$1000)="CONFIRMADO")),ROWS($A$3:A211))),"")</f>
        <v/>
      </c>
      <c r="J211" s="10" t="str">
        <f ca="1">IFERROR(INDEX(MAESTRO!J:J,_xludf.AGGREGATE(15,6,ROW(MAESTRO!$B$3:$B$1000)/((MAESTRO!$B$3:$B$1000="MILITARES")*(UPPER(MAESTRO!$L$3:$L$1000)="CONFIRMADO")),ROWS($A$3:A211))),"")</f>
        <v/>
      </c>
      <c r="K211" s="10" t="str">
        <f ca="1">IFERROR(INDEX(MAESTRO!K:K,_xludf.AGGREGATE(15,6,ROW(MAESTRO!$B$3:$B$1000)/((MAESTRO!$B$3:$B$1000="MILITARES")*(UPPER(MAESTRO!$L$3:$L$1000)="CONFIRMADO")),ROWS($A$3:A211))),"")</f>
        <v/>
      </c>
      <c r="L211" s="10" t="str">
        <f ca="1">IFERROR(INDEX(MAESTRO!L:L,_xludf.AGGREGATE(15,6,ROW(MAESTRO!$B$3:$B$1000)/((MAESTRO!$B$3:$B$1000="MILITARES")*(UPPER(MAESTRO!$L$3:$L$1000)="CONFIRMADO")),ROWS($A$3:A211))),"")</f>
        <v/>
      </c>
      <c r="M211" s="10" t="str">
        <f ca="1">IFERROR(INDEX(MAESTRO!M:M,_xludf.AGGREGATE(15,6,ROW(MAESTRO!$B$3:$B$1000)/((MAESTRO!$B$3:$B$1000="MILITARES")*(UPPER(MAESTRO!$L$3:$L$1000)="CONFIRMADO")),ROWS($A$3:A211))),"")</f>
        <v/>
      </c>
      <c r="N211" s="10" t="str">
        <f ca="1">IFERROR(INDEX(MAESTRO!N:N,_xludf.AGGREGATE(15,6,ROW(MAESTRO!$B$3:$B$1000)/((MAESTRO!$B$3:$B$1000="MILITARES")*(UPPER(MAESTRO!$L$3:$L$1000)="CONFIRMADO")),ROWS($A$3:A211))),"")</f>
        <v/>
      </c>
      <c r="O211" s="10" t="str">
        <f ca="1">IFERROR(INDEX(MAESTRO!O:O,_xludf.AGGREGATE(15,6,ROW(MAESTRO!$B$3:$B$1000)/((MAESTRO!$B$3:$B$1000="MILITARES")*(UPPER(MAESTRO!$L$3:$L$1000)="CONFIRMADO")),ROWS($A$3:A211))),"")</f>
        <v/>
      </c>
      <c r="P211" s="10" t="str">
        <f ca="1">IFERROR(INDEX(MAESTRO!P:P,_xludf.AGGREGATE(15,6,ROW(MAESTRO!$B$3:$B$1000)/((MAESTRO!$B$3:$B$1000="MILITARES")*(UPPER(MAESTRO!$L$3:$L$1000)="CONFIRMADO")),ROWS($A$3:A211))),"")</f>
        <v/>
      </c>
      <c r="Q211" s="10" t="str">
        <f ca="1">IFERROR(INDEX(MAESTRO!Q:Q,_xludf.AGGREGATE(15,6,ROW(MAESTRO!$B$3:$B$1000)/((MAESTRO!$B$3:$B$1000="MILITARES")*(UPPER(MAESTRO!$L$3:$L$1000)="CONFIRMADO")),ROWS($A$3:A211))),"")</f>
        <v/>
      </c>
      <c r="R211" s="10" t="str">
        <f ca="1">IFERROR(INDEX(MAESTRO!R:R,_xludf.AGGREGATE(15,6,ROW(MAESTRO!$B$3:$B$1000)/((MAESTRO!$B$3:$B$1000="MILITARES")*(UPPER(MAESTRO!$L$3:$L$1000)="CONFIRMADO")),ROWS($A$3:A211))),"")</f>
        <v/>
      </c>
      <c r="S211" s="10" t="str">
        <f ca="1">IFERROR(INDEX(MAESTRO!S:S,_xludf.AGGREGATE(15,6,ROW(MAESTRO!$B$3:$B$1000)/((MAESTRO!$B$3:$B$1000="MILITARES")*(UPPER(MAESTRO!$L$3:$L$1000)="CONFIRMADO")),ROWS($A$3:A211))),"")</f>
        <v/>
      </c>
      <c r="T211" s="10" t="str">
        <f ca="1">IFERROR(INDEX(MAESTRO!T:T,_xludf.AGGREGATE(15,6,ROW(MAESTRO!$B$3:$B$1000)/((MAESTRO!$B$3:$B$1000="MILITARES")*(UPPER(MAESTRO!$L$3:$L$1000)="CONFIRMADO")),ROWS($A$3:A211))),"")</f>
        <v/>
      </c>
      <c r="U211" s="10" t="str">
        <f ca="1">IFERROR(INDEX(MAESTRO!U:U,_xludf.AGGREGATE(15,6,ROW(MAESTRO!$B$3:$B$1000)/((MAESTRO!$B$3:$B$1000="MILITARES")*(UPPER(MAESTRO!$L$3:$L$1000)="CONFIRMADO")),ROWS($A$3:A211))),"")</f>
        <v/>
      </c>
      <c r="V211" s="10" t="str">
        <f ca="1">IFERROR(INDEX(MAESTRO!V:V,_xludf.AGGREGATE(15,6,ROW(MAESTRO!$B$3:$B$1000)/((MAESTRO!$B$3:$B$1000="MILITARES")*(UPPER(MAESTRO!$L$3:$L$1000)="CONFIRMADO")),ROWS($A$3:A211))),"")</f>
        <v/>
      </c>
      <c r="W211" s="10" t="str">
        <f ca="1">IFERROR(INDEX(MAESTRO!W:W,_xludf.AGGREGATE(15,6,ROW(MAESTRO!$B$3:$B$1000)/((MAESTRO!$B$3:$B$1000="MILITARES")*(UPPER(MAESTRO!$L$3:$L$1000)="CONFIRMADO")),ROWS($A$3:A211))),"")</f>
        <v/>
      </c>
      <c r="X211" s="10" t="str">
        <f ca="1">IFERROR(INDEX(MAESTRO!X:X,_xludf.AGGREGATE(15,6,ROW(MAESTRO!$B$3:$B$1000)/((MAESTRO!$B$3:$B$1000="MILITARES")*(UPPER(MAESTRO!$L$3:$L$1000)="CONFIRMADO")),ROWS($A$3:A211))),"")</f>
        <v/>
      </c>
    </row>
    <row r="212" spans="1:24" ht="22.05" customHeight="1">
      <c r="A212" s="15" t="str">
        <f ca="1">IFERROR(INDEX(MAESTRO!A:A,_xludf.AGGREGATE(15,6,ROW(MAESTRO!$B$3:$B$1000)/((MAESTRO!$B$3:$B$1000="MILITARES")*(UPPER(MAESTRO!$L$3:$L$1000)="CONFIRMADO")),ROWS($A$3:A212))),"")</f>
        <v/>
      </c>
      <c r="B212" s="15" t="str">
        <f ca="1">IFERROR(INDEX(MAESTRO!B:B,_xludf.AGGREGATE(15,6,ROW(MAESTRO!$B$3:$B$1000)/((MAESTRO!$B$3:$B$1000="MILITARES")*(UPPER(MAESTRO!$L$3:$L$1000)="CONFIRMADO")),ROWS($A$3:A212))),"")</f>
        <v/>
      </c>
      <c r="C212" s="15" t="str">
        <f ca="1">IFERROR(INDEX(MAESTRO!C:C,_xludf.AGGREGATE(15,6,ROW(MAESTRO!$B$3:$B$1000)/((MAESTRO!$B$3:$B$1000="MILITARES")*(UPPER(MAESTRO!$L$3:$L$1000)="CONFIRMADO")),ROWS($A$3:A212))),"")</f>
        <v/>
      </c>
      <c r="D212" s="15" t="str">
        <f ca="1">IFERROR(INDEX(MAESTRO!D:D,_xludf.AGGREGATE(15,6,ROW(MAESTRO!$B$3:$B$1000)/((MAESTRO!$B$3:$B$1000="MILITARES")*(UPPER(MAESTRO!$L$3:$L$1000)="CONFIRMADO")),ROWS($A$3:A212))),"")</f>
        <v/>
      </c>
      <c r="E212" s="15" t="str">
        <f ca="1">IFERROR(INDEX(MAESTRO!E:E,_xludf.AGGREGATE(15,6,ROW(MAESTRO!$B$3:$B$1000)/((MAESTRO!$B$3:$B$1000="MILITARES")*(UPPER(MAESTRO!$L$3:$L$1000)="CONFIRMADO")),ROWS($A$3:A212))),"")</f>
        <v/>
      </c>
      <c r="F212" s="15" t="str">
        <f ca="1">IFERROR(INDEX(MAESTRO!F:F,_xludf.AGGREGATE(15,6,ROW(MAESTRO!$B$3:$B$1000)/((MAESTRO!$B$3:$B$1000="MILITARES")*(UPPER(MAESTRO!$L$3:$L$1000)="CONFIRMADO")),ROWS($A$3:A212))),"")</f>
        <v/>
      </c>
      <c r="G212" s="15" t="str">
        <f ca="1">IFERROR(INDEX(MAESTRO!G:G,_xludf.AGGREGATE(15,6,ROW(MAESTRO!$B$3:$B$1000)/((MAESTRO!$B$3:$B$1000="MILITARES")*(UPPER(MAESTRO!$L$3:$L$1000)="CONFIRMADO")),ROWS($A$3:A212))),"")</f>
        <v/>
      </c>
      <c r="H212" s="15" t="str">
        <f ca="1">IFERROR(INDEX(MAESTRO!H:H,_xludf.AGGREGATE(15,6,ROW(MAESTRO!$B$3:$B$1000)/((MAESTRO!$B$3:$B$1000="MILITARES")*(UPPER(MAESTRO!$L$3:$L$1000)="CONFIRMADO")),ROWS($A$3:A212))),"")</f>
        <v/>
      </c>
      <c r="I212" s="15" t="str">
        <f ca="1">IFERROR(INDEX(MAESTRO!I:I,_xludf.AGGREGATE(15,6,ROW(MAESTRO!$B$3:$B$1000)/((MAESTRO!$B$3:$B$1000="MILITARES")*(UPPER(MAESTRO!$L$3:$L$1000)="CONFIRMADO")),ROWS($A$3:A212))),"")</f>
        <v/>
      </c>
      <c r="J212" s="15" t="str">
        <f ca="1">IFERROR(INDEX(MAESTRO!J:J,_xludf.AGGREGATE(15,6,ROW(MAESTRO!$B$3:$B$1000)/((MAESTRO!$B$3:$B$1000="MILITARES")*(UPPER(MAESTRO!$L$3:$L$1000)="CONFIRMADO")),ROWS($A$3:A212))),"")</f>
        <v/>
      </c>
      <c r="K212" s="15" t="str">
        <f ca="1">IFERROR(INDEX(MAESTRO!K:K,_xludf.AGGREGATE(15,6,ROW(MAESTRO!$B$3:$B$1000)/((MAESTRO!$B$3:$B$1000="MILITARES")*(UPPER(MAESTRO!$L$3:$L$1000)="CONFIRMADO")),ROWS($A$3:A212))),"")</f>
        <v/>
      </c>
      <c r="L212" s="15" t="str">
        <f ca="1">IFERROR(INDEX(MAESTRO!L:L,_xludf.AGGREGATE(15,6,ROW(MAESTRO!$B$3:$B$1000)/((MAESTRO!$B$3:$B$1000="MILITARES")*(UPPER(MAESTRO!$L$3:$L$1000)="CONFIRMADO")),ROWS($A$3:A212))),"")</f>
        <v/>
      </c>
      <c r="M212" s="15" t="str">
        <f ca="1">IFERROR(INDEX(MAESTRO!M:M,_xludf.AGGREGATE(15,6,ROW(MAESTRO!$B$3:$B$1000)/((MAESTRO!$B$3:$B$1000="MILITARES")*(UPPER(MAESTRO!$L$3:$L$1000)="CONFIRMADO")),ROWS($A$3:A212))),"")</f>
        <v/>
      </c>
      <c r="N212" s="15" t="str">
        <f ca="1">IFERROR(INDEX(MAESTRO!N:N,_xludf.AGGREGATE(15,6,ROW(MAESTRO!$B$3:$B$1000)/((MAESTRO!$B$3:$B$1000="MILITARES")*(UPPER(MAESTRO!$L$3:$L$1000)="CONFIRMADO")),ROWS($A$3:A212))),"")</f>
        <v/>
      </c>
      <c r="O212" s="15" t="str">
        <f ca="1">IFERROR(INDEX(MAESTRO!O:O,_xludf.AGGREGATE(15,6,ROW(MAESTRO!$B$3:$B$1000)/((MAESTRO!$B$3:$B$1000="MILITARES")*(UPPER(MAESTRO!$L$3:$L$1000)="CONFIRMADO")),ROWS($A$3:A212))),"")</f>
        <v/>
      </c>
      <c r="P212" s="15" t="str">
        <f ca="1">IFERROR(INDEX(MAESTRO!P:P,_xludf.AGGREGATE(15,6,ROW(MAESTRO!$B$3:$B$1000)/((MAESTRO!$B$3:$B$1000="MILITARES")*(UPPER(MAESTRO!$L$3:$L$1000)="CONFIRMADO")),ROWS($A$3:A212))),"")</f>
        <v/>
      </c>
      <c r="Q212" s="15" t="str">
        <f ca="1">IFERROR(INDEX(MAESTRO!Q:Q,_xludf.AGGREGATE(15,6,ROW(MAESTRO!$B$3:$B$1000)/((MAESTRO!$B$3:$B$1000="MILITARES")*(UPPER(MAESTRO!$L$3:$L$1000)="CONFIRMADO")),ROWS($A$3:A212))),"")</f>
        <v/>
      </c>
      <c r="R212" s="15" t="str">
        <f ca="1">IFERROR(INDEX(MAESTRO!R:R,_xludf.AGGREGATE(15,6,ROW(MAESTRO!$B$3:$B$1000)/((MAESTRO!$B$3:$B$1000="MILITARES")*(UPPER(MAESTRO!$L$3:$L$1000)="CONFIRMADO")),ROWS($A$3:A212))),"")</f>
        <v/>
      </c>
      <c r="S212" s="15" t="str">
        <f ca="1">IFERROR(INDEX(MAESTRO!S:S,_xludf.AGGREGATE(15,6,ROW(MAESTRO!$B$3:$B$1000)/((MAESTRO!$B$3:$B$1000="MILITARES")*(UPPER(MAESTRO!$L$3:$L$1000)="CONFIRMADO")),ROWS($A$3:A212))),"")</f>
        <v/>
      </c>
      <c r="T212" s="15" t="str">
        <f ca="1">IFERROR(INDEX(MAESTRO!T:T,_xludf.AGGREGATE(15,6,ROW(MAESTRO!$B$3:$B$1000)/((MAESTRO!$B$3:$B$1000="MILITARES")*(UPPER(MAESTRO!$L$3:$L$1000)="CONFIRMADO")),ROWS($A$3:A212))),"")</f>
        <v/>
      </c>
      <c r="U212" s="15" t="str">
        <f ca="1">IFERROR(INDEX(MAESTRO!U:U,_xludf.AGGREGATE(15,6,ROW(MAESTRO!$B$3:$B$1000)/((MAESTRO!$B$3:$B$1000="MILITARES")*(UPPER(MAESTRO!$L$3:$L$1000)="CONFIRMADO")),ROWS($A$3:A212))),"")</f>
        <v/>
      </c>
      <c r="V212" s="15" t="str">
        <f ca="1">IFERROR(INDEX(MAESTRO!V:V,_xludf.AGGREGATE(15,6,ROW(MAESTRO!$B$3:$B$1000)/((MAESTRO!$B$3:$B$1000="MILITARES")*(UPPER(MAESTRO!$L$3:$L$1000)="CONFIRMADO")),ROWS($A$3:A212))),"")</f>
        <v/>
      </c>
      <c r="W212" s="15" t="str">
        <f ca="1">IFERROR(INDEX(MAESTRO!W:W,_xludf.AGGREGATE(15,6,ROW(MAESTRO!$B$3:$B$1000)/((MAESTRO!$B$3:$B$1000="MILITARES")*(UPPER(MAESTRO!$L$3:$L$1000)="CONFIRMADO")),ROWS($A$3:A212))),"")</f>
        <v/>
      </c>
      <c r="X212" s="15" t="str">
        <f ca="1">IFERROR(INDEX(MAESTRO!X:X,_xludf.AGGREGATE(15,6,ROW(MAESTRO!$B$3:$B$1000)/((MAESTRO!$B$3:$B$1000="MILITARES")*(UPPER(MAESTRO!$L$3:$L$1000)="CONFIRMADO")),ROWS($A$3:A212))),"")</f>
        <v/>
      </c>
    </row>
    <row r="213" spans="1:24" ht="22.05" customHeight="1">
      <c r="A213" s="10" t="str">
        <f ca="1">IFERROR(INDEX(MAESTRO!A:A,_xludf.AGGREGATE(15,6,ROW(MAESTRO!$B$3:$B$1000)/((MAESTRO!$B$3:$B$1000="MILITARES")*(UPPER(MAESTRO!$L$3:$L$1000)="CONFIRMADO")),ROWS($A$3:A213))),"")</f>
        <v/>
      </c>
      <c r="B213" s="10" t="str">
        <f ca="1">IFERROR(INDEX(MAESTRO!B:B,_xludf.AGGREGATE(15,6,ROW(MAESTRO!$B$3:$B$1000)/((MAESTRO!$B$3:$B$1000="MILITARES")*(UPPER(MAESTRO!$L$3:$L$1000)="CONFIRMADO")),ROWS($A$3:A213))),"")</f>
        <v/>
      </c>
      <c r="C213" s="10" t="str">
        <f ca="1">IFERROR(INDEX(MAESTRO!C:C,_xludf.AGGREGATE(15,6,ROW(MAESTRO!$B$3:$B$1000)/((MAESTRO!$B$3:$B$1000="MILITARES")*(UPPER(MAESTRO!$L$3:$L$1000)="CONFIRMADO")),ROWS($A$3:A213))),"")</f>
        <v/>
      </c>
      <c r="D213" s="10" t="str">
        <f ca="1">IFERROR(INDEX(MAESTRO!D:D,_xludf.AGGREGATE(15,6,ROW(MAESTRO!$B$3:$B$1000)/((MAESTRO!$B$3:$B$1000="MILITARES")*(UPPER(MAESTRO!$L$3:$L$1000)="CONFIRMADO")),ROWS($A$3:A213))),"")</f>
        <v/>
      </c>
      <c r="E213" s="10" t="str">
        <f ca="1">IFERROR(INDEX(MAESTRO!E:E,_xludf.AGGREGATE(15,6,ROW(MAESTRO!$B$3:$B$1000)/((MAESTRO!$B$3:$B$1000="MILITARES")*(UPPER(MAESTRO!$L$3:$L$1000)="CONFIRMADO")),ROWS($A$3:A213))),"")</f>
        <v/>
      </c>
      <c r="F213" s="10" t="str">
        <f ca="1">IFERROR(INDEX(MAESTRO!F:F,_xludf.AGGREGATE(15,6,ROW(MAESTRO!$B$3:$B$1000)/((MAESTRO!$B$3:$B$1000="MILITARES")*(UPPER(MAESTRO!$L$3:$L$1000)="CONFIRMADO")),ROWS($A$3:A213))),"")</f>
        <v/>
      </c>
      <c r="G213" s="10" t="str">
        <f ca="1">IFERROR(INDEX(MAESTRO!G:G,_xludf.AGGREGATE(15,6,ROW(MAESTRO!$B$3:$B$1000)/((MAESTRO!$B$3:$B$1000="MILITARES")*(UPPER(MAESTRO!$L$3:$L$1000)="CONFIRMADO")),ROWS($A$3:A213))),"")</f>
        <v/>
      </c>
      <c r="H213" s="10" t="str">
        <f ca="1">IFERROR(INDEX(MAESTRO!H:H,_xludf.AGGREGATE(15,6,ROW(MAESTRO!$B$3:$B$1000)/((MAESTRO!$B$3:$B$1000="MILITARES")*(UPPER(MAESTRO!$L$3:$L$1000)="CONFIRMADO")),ROWS($A$3:A213))),"")</f>
        <v/>
      </c>
      <c r="I213" s="10" t="str">
        <f ca="1">IFERROR(INDEX(MAESTRO!I:I,_xludf.AGGREGATE(15,6,ROW(MAESTRO!$B$3:$B$1000)/((MAESTRO!$B$3:$B$1000="MILITARES")*(UPPER(MAESTRO!$L$3:$L$1000)="CONFIRMADO")),ROWS($A$3:A213))),"")</f>
        <v/>
      </c>
      <c r="J213" s="10" t="str">
        <f ca="1">IFERROR(INDEX(MAESTRO!J:J,_xludf.AGGREGATE(15,6,ROW(MAESTRO!$B$3:$B$1000)/((MAESTRO!$B$3:$B$1000="MILITARES")*(UPPER(MAESTRO!$L$3:$L$1000)="CONFIRMADO")),ROWS($A$3:A213))),"")</f>
        <v/>
      </c>
      <c r="K213" s="10" t="str">
        <f ca="1">IFERROR(INDEX(MAESTRO!K:K,_xludf.AGGREGATE(15,6,ROW(MAESTRO!$B$3:$B$1000)/((MAESTRO!$B$3:$B$1000="MILITARES")*(UPPER(MAESTRO!$L$3:$L$1000)="CONFIRMADO")),ROWS($A$3:A213))),"")</f>
        <v/>
      </c>
      <c r="L213" s="10" t="str">
        <f ca="1">IFERROR(INDEX(MAESTRO!L:L,_xludf.AGGREGATE(15,6,ROW(MAESTRO!$B$3:$B$1000)/((MAESTRO!$B$3:$B$1000="MILITARES")*(UPPER(MAESTRO!$L$3:$L$1000)="CONFIRMADO")),ROWS($A$3:A213))),"")</f>
        <v/>
      </c>
      <c r="M213" s="10" t="str">
        <f ca="1">IFERROR(INDEX(MAESTRO!M:M,_xludf.AGGREGATE(15,6,ROW(MAESTRO!$B$3:$B$1000)/((MAESTRO!$B$3:$B$1000="MILITARES")*(UPPER(MAESTRO!$L$3:$L$1000)="CONFIRMADO")),ROWS($A$3:A213))),"")</f>
        <v/>
      </c>
      <c r="N213" s="10" t="str">
        <f ca="1">IFERROR(INDEX(MAESTRO!N:N,_xludf.AGGREGATE(15,6,ROW(MAESTRO!$B$3:$B$1000)/((MAESTRO!$B$3:$B$1000="MILITARES")*(UPPER(MAESTRO!$L$3:$L$1000)="CONFIRMADO")),ROWS($A$3:A213))),"")</f>
        <v/>
      </c>
      <c r="O213" s="10" t="str">
        <f ca="1">IFERROR(INDEX(MAESTRO!O:O,_xludf.AGGREGATE(15,6,ROW(MAESTRO!$B$3:$B$1000)/((MAESTRO!$B$3:$B$1000="MILITARES")*(UPPER(MAESTRO!$L$3:$L$1000)="CONFIRMADO")),ROWS($A$3:A213))),"")</f>
        <v/>
      </c>
      <c r="P213" s="10" t="str">
        <f ca="1">IFERROR(INDEX(MAESTRO!P:P,_xludf.AGGREGATE(15,6,ROW(MAESTRO!$B$3:$B$1000)/((MAESTRO!$B$3:$B$1000="MILITARES")*(UPPER(MAESTRO!$L$3:$L$1000)="CONFIRMADO")),ROWS($A$3:A213))),"")</f>
        <v/>
      </c>
      <c r="Q213" s="10" t="str">
        <f ca="1">IFERROR(INDEX(MAESTRO!Q:Q,_xludf.AGGREGATE(15,6,ROW(MAESTRO!$B$3:$B$1000)/((MAESTRO!$B$3:$B$1000="MILITARES")*(UPPER(MAESTRO!$L$3:$L$1000)="CONFIRMADO")),ROWS($A$3:A213))),"")</f>
        <v/>
      </c>
      <c r="R213" s="10" t="str">
        <f ca="1">IFERROR(INDEX(MAESTRO!R:R,_xludf.AGGREGATE(15,6,ROW(MAESTRO!$B$3:$B$1000)/((MAESTRO!$B$3:$B$1000="MILITARES")*(UPPER(MAESTRO!$L$3:$L$1000)="CONFIRMADO")),ROWS($A$3:A213))),"")</f>
        <v/>
      </c>
      <c r="S213" s="10" t="str">
        <f ca="1">IFERROR(INDEX(MAESTRO!S:S,_xludf.AGGREGATE(15,6,ROW(MAESTRO!$B$3:$B$1000)/((MAESTRO!$B$3:$B$1000="MILITARES")*(UPPER(MAESTRO!$L$3:$L$1000)="CONFIRMADO")),ROWS($A$3:A213))),"")</f>
        <v/>
      </c>
      <c r="T213" s="10" t="str">
        <f ca="1">IFERROR(INDEX(MAESTRO!T:T,_xludf.AGGREGATE(15,6,ROW(MAESTRO!$B$3:$B$1000)/((MAESTRO!$B$3:$B$1000="MILITARES")*(UPPER(MAESTRO!$L$3:$L$1000)="CONFIRMADO")),ROWS($A$3:A213))),"")</f>
        <v/>
      </c>
      <c r="U213" s="10" t="str">
        <f ca="1">IFERROR(INDEX(MAESTRO!U:U,_xludf.AGGREGATE(15,6,ROW(MAESTRO!$B$3:$B$1000)/((MAESTRO!$B$3:$B$1000="MILITARES")*(UPPER(MAESTRO!$L$3:$L$1000)="CONFIRMADO")),ROWS($A$3:A213))),"")</f>
        <v/>
      </c>
      <c r="V213" s="10" t="str">
        <f ca="1">IFERROR(INDEX(MAESTRO!V:V,_xludf.AGGREGATE(15,6,ROW(MAESTRO!$B$3:$B$1000)/((MAESTRO!$B$3:$B$1000="MILITARES")*(UPPER(MAESTRO!$L$3:$L$1000)="CONFIRMADO")),ROWS($A$3:A213))),"")</f>
        <v/>
      </c>
      <c r="W213" s="10" t="str">
        <f ca="1">IFERROR(INDEX(MAESTRO!W:W,_xludf.AGGREGATE(15,6,ROW(MAESTRO!$B$3:$B$1000)/((MAESTRO!$B$3:$B$1000="MILITARES")*(UPPER(MAESTRO!$L$3:$L$1000)="CONFIRMADO")),ROWS($A$3:A213))),"")</f>
        <v/>
      </c>
      <c r="X213" s="10" t="str">
        <f ca="1">IFERROR(INDEX(MAESTRO!X:X,_xludf.AGGREGATE(15,6,ROW(MAESTRO!$B$3:$B$1000)/((MAESTRO!$B$3:$B$1000="MILITARES")*(UPPER(MAESTRO!$L$3:$L$1000)="CONFIRMADO")),ROWS($A$3:A213))),"")</f>
        <v/>
      </c>
    </row>
    <row r="214" spans="1:24" ht="22.05" customHeight="1">
      <c r="A214" s="15" t="str">
        <f ca="1">IFERROR(INDEX(MAESTRO!A:A,_xludf.AGGREGATE(15,6,ROW(MAESTRO!$B$3:$B$1000)/((MAESTRO!$B$3:$B$1000="MILITARES")*(UPPER(MAESTRO!$L$3:$L$1000)="CONFIRMADO")),ROWS($A$3:A214))),"")</f>
        <v/>
      </c>
      <c r="B214" s="15" t="str">
        <f ca="1">IFERROR(INDEX(MAESTRO!B:B,_xludf.AGGREGATE(15,6,ROW(MAESTRO!$B$3:$B$1000)/((MAESTRO!$B$3:$B$1000="MILITARES")*(UPPER(MAESTRO!$L$3:$L$1000)="CONFIRMADO")),ROWS($A$3:A214))),"")</f>
        <v/>
      </c>
      <c r="C214" s="15" t="str">
        <f ca="1">IFERROR(INDEX(MAESTRO!C:C,_xludf.AGGREGATE(15,6,ROW(MAESTRO!$B$3:$B$1000)/((MAESTRO!$B$3:$B$1000="MILITARES")*(UPPER(MAESTRO!$L$3:$L$1000)="CONFIRMADO")),ROWS($A$3:A214))),"")</f>
        <v/>
      </c>
      <c r="D214" s="15" t="str">
        <f ca="1">IFERROR(INDEX(MAESTRO!D:D,_xludf.AGGREGATE(15,6,ROW(MAESTRO!$B$3:$B$1000)/((MAESTRO!$B$3:$B$1000="MILITARES")*(UPPER(MAESTRO!$L$3:$L$1000)="CONFIRMADO")),ROWS($A$3:A214))),"")</f>
        <v/>
      </c>
      <c r="E214" s="15" t="str">
        <f ca="1">IFERROR(INDEX(MAESTRO!E:E,_xludf.AGGREGATE(15,6,ROW(MAESTRO!$B$3:$B$1000)/((MAESTRO!$B$3:$B$1000="MILITARES")*(UPPER(MAESTRO!$L$3:$L$1000)="CONFIRMADO")),ROWS($A$3:A214))),"")</f>
        <v/>
      </c>
      <c r="F214" s="15" t="str">
        <f ca="1">IFERROR(INDEX(MAESTRO!F:F,_xludf.AGGREGATE(15,6,ROW(MAESTRO!$B$3:$B$1000)/((MAESTRO!$B$3:$B$1000="MILITARES")*(UPPER(MAESTRO!$L$3:$L$1000)="CONFIRMADO")),ROWS($A$3:A214))),"")</f>
        <v/>
      </c>
      <c r="G214" s="15" t="str">
        <f ca="1">IFERROR(INDEX(MAESTRO!G:G,_xludf.AGGREGATE(15,6,ROW(MAESTRO!$B$3:$B$1000)/((MAESTRO!$B$3:$B$1000="MILITARES")*(UPPER(MAESTRO!$L$3:$L$1000)="CONFIRMADO")),ROWS($A$3:A214))),"")</f>
        <v/>
      </c>
      <c r="H214" s="15" t="str">
        <f ca="1">IFERROR(INDEX(MAESTRO!H:H,_xludf.AGGREGATE(15,6,ROW(MAESTRO!$B$3:$B$1000)/((MAESTRO!$B$3:$B$1000="MILITARES")*(UPPER(MAESTRO!$L$3:$L$1000)="CONFIRMADO")),ROWS($A$3:A214))),"")</f>
        <v/>
      </c>
      <c r="I214" s="15" t="str">
        <f ca="1">IFERROR(INDEX(MAESTRO!I:I,_xludf.AGGREGATE(15,6,ROW(MAESTRO!$B$3:$B$1000)/((MAESTRO!$B$3:$B$1000="MILITARES")*(UPPER(MAESTRO!$L$3:$L$1000)="CONFIRMADO")),ROWS($A$3:A214))),"")</f>
        <v/>
      </c>
      <c r="J214" s="15" t="str">
        <f ca="1">IFERROR(INDEX(MAESTRO!J:J,_xludf.AGGREGATE(15,6,ROW(MAESTRO!$B$3:$B$1000)/((MAESTRO!$B$3:$B$1000="MILITARES")*(UPPER(MAESTRO!$L$3:$L$1000)="CONFIRMADO")),ROWS($A$3:A214))),"")</f>
        <v/>
      </c>
      <c r="K214" s="15" t="str">
        <f ca="1">IFERROR(INDEX(MAESTRO!K:K,_xludf.AGGREGATE(15,6,ROW(MAESTRO!$B$3:$B$1000)/((MAESTRO!$B$3:$B$1000="MILITARES")*(UPPER(MAESTRO!$L$3:$L$1000)="CONFIRMADO")),ROWS($A$3:A214))),"")</f>
        <v/>
      </c>
      <c r="L214" s="15" t="str">
        <f ca="1">IFERROR(INDEX(MAESTRO!L:L,_xludf.AGGREGATE(15,6,ROW(MAESTRO!$B$3:$B$1000)/((MAESTRO!$B$3:$B$1000="MILITARES")*(UPPER(MAESTRO!$L$3:$L$1000)="CONFIRMADO")),ROWS($A$3:A214))),"")</f>
        <v/>
      </c>
      <c r="M214" s="15" t="str">
        <f ca="1">IFERROR(INDEX(MAESTRO!M:M,_xludf.AGGREGATE(15,6,ROW(MAESTRO!$B$3:$B$1000)/((MAESTRO!$B$3:$B$1000="MILITARES")*(UPPER(MAESTRO!$L$3:$L$1000)="CONFIRMADO")),ROWS($A$3:A214))),"")</f>
        <v/>
      </c>
      <c r="N214" s="15" t="str">
        <f ca="1">IFERROR(INDEX(MAESTRO!N:N,_xludf.AGGREGATE(15,6,ROW(MAESTRO!$B$3:$B$1000)/((MAESTRO!$B$3:$B$1000="MILITARES")*(UPPER(MAESTRO!$L$3:$L$1000)="CONFIRMADO")),ROWS($A$3:A214))),"")</f>
        <v/>
      </c>
      <c r="O214" s="15" t="str">
        <f ca="1">IFERROR(INDEX(MAESTRO!O:O,_xludf.AGGREGATE(15,6,ROW(MAESTRO!$B$3:$B$1000)/((MAESTRO!$B$3:$B$1000="MILITARES")*(UPPER(MAESTRO!$L$3:$L$1000)="CONFIRMADO")),ROWS($A$3:A214))),"")</f>
        <v/>
      </c>
      <c r="P214" s="15" t="str">
        <f ca="1">IFERROR(INDEX(MAESTRO!P:P,_xludf.AGGREGATE(15,6,ROW(MAESTRO!$B$3:$B$1000)/((MAESTRO!$B$3:$B$1000="MILITARES")*(UPPER(MAESTRO!$L$3:$L$1000)="CONFIRMADO")),ROWS($A$3:A214))),"")</f>
        <v/>
      </c>
      <c r="Q214" s="15" t="str">
        <f ca="1">IFERROR(INDEX(MAESTRO!Q:Q,_xludf.AGGREGATE(15,6,ROW(MAESTRO!$B$3:$B$1000)/((MAESTRO!$B$3:$B$1000="MILITARES")*(UPPER(MAESTRO!$L$3:$L$1000)="CONFIRMADO")),ROWS($A$3:A214))),"")</f>
        <v/>
      </c>
      <c r="R214" s="15" t="str">
        <f ca="1">IFERROR(INDEX(MAESTRO!R:R,_xludf.AGGREGATE(15,6,ROW(MAESTRO!$B$3:$B$1000)/((MAESTRO!$B$3:$B$1000="MILITARES")*(UPPER(MAESTRO!$L$3:$L$1000)="CONFIRMADO")),ROWS($A$3:A214))),"")</f>
        <v/>
      </c>
      <c r="S214" s="15" t="str">
        <f ca="1">IFERROR(INDEX(MAESTRO!S:S,_xludf.AGGREGATE(15,6,ROW(MAESTRO!$B$3:$B$1000)/((MAESTRO!$B$3:$B$1000="MILITARES")*(UPPER(MAESTRO!$L$3:$L$1000)="CONFIRMADO")),ROWS($A$3:A214))),"")</f>
        <v/>
      </c>
      <c r="T214" s="15" t="str">
        <f ca="1">IFERROR(INDEX(MAESTRO!T:T,_xludf.AGGREGATE(15,6,ROW(MAESTRO!$B$3:$B$1000)/((MAESTRO!$B$3:$B$1000="MILITARES")*(UPPER(MAESTRO!$L$3:$L$1000)="CONFIRMADO")),ROWS($A$3:A214))),"")</f>
        <v/>
      </c>
      <c r="U214" s="15" t="str">
        <f ca="1">IFERROR(INDEX(MAESTRO!U:U,_xludf.AGGREGATE(15,6,ROW(MAESTRO!$B$3:$B$1000)/((MAESTRO!$B$3:$B$1000="MILITARES")*(UPPER(MAESTRO!$L$3:$L$1000)="CONFIRMADO")),ROWS($A$3:A214))),"")</f>
        <v/>
      </c>
      <c r="V214" s="15" t="str">
        <f ca="1">IFERROR(INDEX(MAESTRO!V:V,_xludf.AGGREGATE(15,6,ROW(MAESTRO!$B$3:$B$1000)/((MAESTRO!$B$3:$B$1000="MILITARES")*(UPPER(MAESTRO!$L$3:$L$1000)="CONFIRMADO")),ROWS($A$3:A214))),"")</f>
        <v/>
      </c>
      <c r="W214" s="15" t="str">
        <f ca="1">IFERROR(INDEX(MAESTRO!W:W,_xludf.AGGREGATE(15,6,ROW(MAESTRO!$B$3:$B$1000)/((MAESTRO!$B$3:$B$1000="MILITARES")*(UPPER(MAESTRO!$L$3:$L$1000)="CONFIRMADO")),ROWS($A$3:A214))),"")</f>
        <v/>
      </c>
      <c r="X214" s="15" t="str">
        <f ca="1">IFERROR(INDEX(MAESTRO!X:X,_xludf.AGGREGATE(15,6,ROW(MAESTRO!$B$3:$B$1000)/((MAESTRO!$B$3:$B$1000="MILITARES")*(UPPER(MAESTRO!$L$3:$L$1000)="CONFIRMADO")),ROWS($A$3:A214))),"")</f>
        <v/>
      </c>
    </row>
    <row r="215" spans="1:24" ht="22.05" customHeight="1">
      <c r="A215" s="10" t="str">
        <f ca="1">IFERROR(INDEX(MAESTRO!A:A,_xludf.AGGREGATE(15,6,ROW(MAESTRO!$B$3:$B$1000)/((MAESTRO!$B$3:$B$1000="MILITARES")*(UPPER(MAESTRO!$L$3:$L$1000)="CONFIRMADO")),ROWS($A$3:A215))),"")</f>
        <v/>
      </c>
      <c r="B215" s="10" t="str">
        <f ca="1">IFERROR(INDEX(MAESTRO!B:B,_xludf.AGGREGATE(15,6,ROW(MAESTRO!$B$3:$B$1000)/((MAESTRO!$B$3:$B$1000="MILITARES")*(UPPER(MAESTRO!$L$3:$L$1000)="CONFIRMADO")),ROWS($A$3:A215))),"")</f>
        <v/>
      </c>
      <c r="C215" s="10" t="str">
        <f ca="1">IFERROR(INDEX(MAESTRO!C:C,_xludf.AGGREGATE(15,6,ROW(MAESTRO!$B$3:$B$1000)/((MAESTRO!$B$3:$B$1000="MILITARES")*(UPPER(MAESTRO!$L$3:$L$1000)="CONFIRMADO")),ROWS($A$3:A215))),"")</f>
        <v/>
      </c>
      <c r="D215" s="10" t="str">
        <f ca="1">IFERROR(INDEX(MAESTRO!D:D,_xludf.AGGREGATE(15,6,ROW(MAESTRO!$B$3:$B$1000)/((MAESTRO!$B$3:$B$1000="MILITARES")*(UPPER(MAESTRO!$L$3:$L$1000)="CONFIRMADO")),ROWS($A$3:A215))),"")</f>
        <v/>
      </c>
      <c r="E215" s="10" t="str">
        <f ca="1">IFERROR(INDEX(MAESTRO!E:E,_xludf.AGGREGATE(15,6,ROW(MAESTRO!$B$3:$B$1000)/((MAESTRO!$B$3:$B$1000="MILITARES")*(UPPER(MAESTRO!$L$3:$L$1000)="CONFIRMADO")),ROWS($A$3:A215))),"")</f>
        <v/>
      </c>
      <c r="F215" s="10" t="str">
        <f ca="1">IFERROR(INDEX(MAESTRO!F:F,_xludf.AGGREGATE(15,6,ROW(MAESTRO!$B$3:$B$1000)/((MAESTRO!$B$3:$B$1000="MILITARES")*(UPPER(MAESTRO!$L$3:$L$1000)="CONFIRMADO")),ROWS($A$3:A215))),"")</f>
        <v/>
      </c>
      <c r="G215" s="10" t="str">
        <f ca="1">IFERROR(INDEX(MAESTRO!G:G,_xludf.AGGREGATE(15,6,ROW(MAESTRO!$B$3:$B$1000)/((MAESTRO!$B$3:$B$1000="MILITARES")*(UPPER(MAESTRO!$L$3:$L$1000)="CONFIRMADO")),ROWS($A$3:A215))),"")</f>
        <v/>
      </c>
      <c r="H215" s="10" t="str">
        <f ca="1">IFERROR(INDEX(MAESTRO!H:H,_xludf.AGGREGATE(15,6,ROW(MAESTRO!$B$3:$B$1000)/((MAESTRO!$B$3:$B$1000="MILITARES")*(UPPER(MAESTRO!$L$3:$L$1000)="CONFIRMADO")),ROWS($A$3:A215))),"")</f>
        <v/>
      </c>
      <c r="I215" s="10" t="str">
        <f ca="1">IFERROR(INDEX(MAESTRO!I:I,_xludf.AGGREGATE(15,6,ROW(MAESTRO!$B$3:$B$1000)/((MAESTRO!$B$3:$B$1000="MILITARES")*(UPPER(MAESTRO!$L$3:$L$1000)="CONFIRMADO")),ROWS($A$3:A215))),"")</f>
        <v/>
      </c>
      <c r="J215" s="10" t="str">
        <f ca="1">IFERROR(INDEX(MAESTRO!J:J,_xludf.AGGREGATE(15,6,ROW(MAESTRO!$B$3:$B$1000)/((MAESTRO!$B$3:$B$1000="MILITARES")*(UPPER(MAESTRO!$L$3:$L$1000)="CONFIRMADO")),ROWS($A$3:A215))),"")</f>
        <v/>
      </c>
      <c r="K215" s="10" t="str">
        <f ca="1">IFERROR(INDEX(MAESTRO!K:K,_xludf.AGGREGATE(15,6,ROW(MAESTRO!$B$3:$B$1000)/((MAESTRO!$B$3:$B$1000="MILITARES")*(UPPER(MAESTRO!$L$3:$L$1000)="CONFIRMADO")),ROWS($A$3:A215))),"")</f>
        <v/>
      </c>
      <c r="L215" s="10" t="str">
        <f ca="1">IFERROR(INDEX(MAESTRO!L:L,_xludf.AGGREGATE(15,6,ROW(MAESTRO!$B$3:$B$1000)/((MAESTRO!$B$3:$B$1000="MILITARES")*(UPPER(MAESTRO!$L$3:$L$1000)="CONFIRMADO")),ROWS($A$3:A215))),"")</f>
        <v/>
      </c>
      <c r="M215" s="10" t="str">
        <f ca="1">IFERROR(INDEX(MAESTRO!M:M,_xludf.AGGREGATE(15,6,ROW(MAESTRO!$B$3:$B$1000)/((MAESTRO!$B$3:$B$1000="MILITARES")*(UPPER(MAESTRO!$L$3:$L$1000)="CONFIRMADO")),ROWS($A$3:A215))),"")</f>
        <v/>
      </c>
      <c r="N215" s="10" t="str">
        <f ca="1">IFERROR(INDEX(MAESTRO!N:N,_xludf.AGGREGATE(15,6,ROW(MAESTRO!$B$3:$B$1000)/((MAESTRO!$B$3:$B$1000="MILITARES")*(UPPER(MAESTRO!$L$3:$L$1000)="CONFIRMADO")),ROWS($A$3:A215))),"")</f>
        <v/>
      </c>
      <c r="O215" s="10" t="str">
        <f ca="1">IFERROR(INDEX(MAESTRO!O:O,_xludf.AGGREGATE(15,6,ROW(MAESTRO!$B$3:$B$1000)/((MAESTRO!$B$3:$B$1000="MILITARES")*(UPPER(MAESTRO!$L$3:$L$1000)="CONFIRMADO")),ROWS($A$3:A215))),"")</f>
        <v/>
      </c>
      <c r="P215" s="10" t="str">
        <f ca="1">IFERROR(INDEX(MAESTRO!P:P,_xludf.AGGREGATE(15,6,ROW(MAESTRO!$B$3:$B$1000)/((MAESTRO!$B$3:$B$1000="MILITARES")*(UPPER(MAESTRO!$L$3:$L$1000)="CONFIRMADO")),ROWS($A$3:A215))),"")</f>
        <v/>
      </c>
      <c r="Q215" s="10" t="str">
        <f ca="1">IFERROR(INDEX(MAESTRO!Q:Q,_xludf.AGGREGATE(15,6,ROW(MAESTRO!$B$3:$B$1000)/((MAESTRO!$B$3:$B$1000="MILITARES")*(UPPER(MAESTRO!$L$3:$L$1000)="CONFIRMADO")),ROWS($A$3:A215))),"")</f>
        <v/>
      </c>
      <c r="R215" s="10" t="str">
        <f ca="1">IFERROR(INDEX(MAESTRO!R:R,_xludf.AGGREGATE(15,6,ROW(MAESTRO!$B$3:$B$1000)/((MAESTRO!$B$3:$B$1000="MILITARES")*(UPPER(MAESTRO!$L$3:$L$1000)="CONFIRMADO")),ROWS($A$3:A215))),"")</f>
        <v/>
      </c>
      <c r="S215" s="10" t="str">
        <f ca="1">IFERROR(INDEX(MAESTRO!S:S,_xludf.AGGREGATE(15,6,ROW(MAESTRO!$B$3:$B$1000)/((MAESTRO!$B$3:$B$1000="MILITARES")*(UPPER(MAESTRO!$L$3:$L$1000)="CONFIRMADO")),ROWS($A$3:A215))),"")</f>
        <v/>
      </c>
      <c r="T215" s="10" t="str">
        <f ca="1">IFERROR(INDEX(MAESTRO!T:T,_xludf.AGGREGATE(15,6,ROW(MAESTRO!$B$3:$B$1000)/((MAESTRO!$B$3:$B$1000="MILITARES")*(UPPER(MAESTRO!$L$3:$L$1000)="CONFIRMADO")),ROWS($A$3:A215))),"")</f>
        <v/>
      </c>
      <c r="U215" s="10" t="str">
        <f ca="1">IFERROR(INDEX(MAESTRO!U:U,_xludf.AGGREGATE(15,6,ROW(MAESTRO!$B$3:$B$1000)/((MAESTRO!$B$3:$B$1000="MILITARES")*(UPPER(MAESTRO!$L$3:$L$1000)="CONFIRMADO")),ROWS($A$3:A215))),"")</f>
        <v/>
      </c>
      <c r="V215" s="10" t="str">
        <f ca="1">IFERROR(INDEX(MAESTRO!V:V,_xludf.AGGREGATE(15,6,ROW(MAESTRO!$B$3:$B$1000)/((MAESTRO!$B$3:$B$1000="MILITARES")*(UPPER(MAESTRO!$L$3:$L$1000)="CONFIRMADO")),ROWS($A$3:A215))),"")</f>
        <v/>
      </c>
      <c r="W215" s="10" t="str">
        <f ca="1">IFERROR(INDEX(MAESTRO!W:W,_xludf.AGGREGATE(15,6,ROW(MAESTRO!$B$3:$B$1000)/((MAESTRO!$B$3:$B$1000="MILITARES")*(UPPER(MAESTRO!$L$3:$L$1000)="CONFIRMADO")),ROWS($A$3:A215))),"")</f>
        <v/>
      </c>
      <c r="X215" s="10" t="str">
        <f ca="1">IFERROR(INDEX(MAESTRO!X:X,_xludf.AGGREGATE(15,6,ROW(MAESTRO!$B$3:$B$1000)/((MAESTRO!$B$3:$B$1000="MILITARES")*(UPPER(MAESTRO!$L$3:$L$1000)="CONFIRMADO")),ROWS($A$3:A215))),"")</f>
        <v/>
      </c>
    </row>
    <row r="216" spans="1:24" ht="22.05" customHeight="1">
      <c r="A216" s="15" t="str">
        <f ca="1">IFERROR(INDEX(MAESTRO!A:A,_xludf.AGGREGATE(15,6,ROW(MAESTRO!$B$3:$B$1000)/((MAESTRO!$B$3:$B$1000="MILITARES")*(UPPER(MAESTRO!$L$3:$L$1000)="CONFIRMADO")),ROWS($A$3:A216))),"")</f>
        <v/>
      </c>
      <c r="B216" s="15" t="str">
        <f ca="1">IFERROR(INDEX(MAESTRO!B:B,_xludf.AGGREGATE(15,6,ROW(MAESTRO!$B$3:$B$1000)/((MAESTRO!$B$3:$B$1000="MILITARES")*(UPPER(MAESTRO!$L$3:$L$1000)="CONFIRMADO")),ROWS($A$3:A216))),"")</f>
        <v/>
      </c>
      <c r="C216" s="15" t="str">
        <f ca="1">IFERROR(INDEX(MAESTRO!C:C,_xludf.AGGREGATE(15,6,ROW(MAESTRO!$B$3:$B$1000)/((MAESTRO!$B$3:$B$1000="MILITARES")*(UPPER(MAESTRO!$L$3:$L$1000)="CONFIRMADO")),ROWS($A$3:A216))),"")</f>
        <v/>
      </c>
      <c r="D216" s="15" t="str">
        <f ca="1">IFERROR(INDEX(MAESTRO!D:D,_xludf.AGGREGATE(15,6,ROW(MAESTRO!$B$3:$B$1000)/((MAESTRO!$B$3:$B$1000="MILITARES")*(UPPER(MAESTRO!$L$3:$L$1000)="CONFIRMADO")),ROWS($A$3:A216))),"")</f>
        <v/>
      </c>
      <c r="E216" s="15" t="str">
        <f ca="1">IFERROR(INDEX(MAESTRO!E:E,_xludf.AGGREGATE(15,6,ROW(MAESTRO!$B$3:$B$1000)/((MAESTRO!$B$3:$B$1000="MILITARES")*(UPPER(MAESTRO!$L$3:$L$1000)="CONFIRMADO")),ROWS($A$3:A216))),"")</f>
        <v/>
      </c>
      <c r="F216" s="15" t="str">
        <f ca="1">IFERROR(INDEX(MAESTRO!F:F,_xludf.AGGREGATE(15,6,ROW(MAESTRO!$B$3:$B$1000)/((MAESTRO!$B$3:$B$1000="MILITARES")*(UPPER(MAESTRO!$L$3:$L$1000)="CONFIRMADO")),ROWS($A$3:A216))),"")</f>
        <v/>
      </c>
      <c r="G216" s="15" t="str">
        <f ca="1">IFERROR(INDEX(MAESTRO!G:G,_xludf.AGGREGATE(15,6,ROW(MAESTRO!$B$3:$B$1000)/((MAESTRO!$B$3:$B$1000="MILITARES")*(UPPER(MAESTRO!$L$3:$L$1000)="CONFIRMADO")),ROWS($A$3:A216))),"")</f>
        <v/>
      </c>
      <c r="H216" s="15" t="str">
        <f ca="1">IFERROR(INDEX(MAESTRO!H:H,_xludf.AGGREGATE(15,6,ROW(MAESTRO!$B$3:$B$1000)/((MAESTRO!$B$3:$B$1000="MILITARES")*(UPPER(MAESTRO!$L$3:$L$1000)="CONFIRMADO")),ROWS($A$3:A216))),"")</f>
        <v/>
      </c>
      <c r="I216" s="15" t="str">
        <f ca="1">IFERROR(INDEX(MAESTRO!I:I,_xludf.AGGREGATE(15,6,ROW(MAESTRO!$B$3:$B$1000)/((MAESTRO!$B$3:$B$1000="MILITARES")*(UPPER(MAESTRO!$L$3:$L$1000)="CONFIRMADO")),ROWS($A$3:A216))),"")</f>
        <v/>
      </c>
      <c r="J216" s="15" t="str">
        <f ca="1">IFERROR(INDEX(MAESTRO!J:J,_xludf.AGGREGATE(15,6,ROW(MAESTRO!$B$3:$B$1000)/((MAESTRO!$B$3:$B$1000="MILITARES")*(UPPER(MAESTRO!$L$3:$L$1000)="CONFIRMADO")),ROWS($A$3:A216))),"")</f>
        <v/>
      </c>
      <c r="K216" s="15" t="str">
        <f ca="1">IFERROR(INDEX(MAESTRO!K:K,_xludf.AGGREGATE(15,6,ROW(MAESTRO!$B$3:$B$1000)/((MAESTRO!$B$3:$B$1000="MILITARES")*(UPPER(MAESTRO!$L$3:$L$1000)="CONFIRMADO")),ROWS($A$3:A216))),"")</f>
        <v/>
      </c>
      <c r="L216" s="15" t="str">
        <f ca="1">IFERROR(INDEX(MAESTRO!L:L,_xludf.AGGREGATE(15,6,ROW(MAESTRO!$B$3:$B$1000)/((MAESTRO!$B$3:$B$1000="MILITARES")*(UPPER(MAESTRO!$L$3:$L$1000)="CONFIRMADO")),ROWS($A$3:A216))),"")</f>
        <v/>
      </c>
      <c r="M216" s="15" t="str">
        <f ca="1">IFERROR(INDEX(MAESTRO!M:M,_xludf.AGGREGATE(15,6,ROW(MAESTRO!$B$3:$B$1000)/((MAESTRO!$B$3:$B$1000="MILITARES")*(UPPER(MAESTRO!$L$3:$L$1000)="CONFIRMADO")),ROWS($A$3:A216))),"")</f>
        <v/>
      </c>
      <c r="N216" s="15" t="str">
        <f ca="1">IFERROR(INDEX(MAESTRO!N:N,_xludf.AGGREGATE(15,6,ROW(MAESTRO!$B$3:$B$1000)/((MAESTRO!$B$3:$B$1000="MILITARES")*(UPPER(MAESTRO!$L$3:$L$1000)="CONFIRMADO")),ROWS($A$3:A216))),"")</f>
        <v/>
      </c>
      <c r="O216" s="15" t="str">
        <f ca="1">IFERROR(INDEX(MAESTRO!O:O,_xludf.AGGREGATE(15,6,ROW(MAESTRO!$B$3:$B$1000)/((MAESTRO!$B$3:$B$1000="MILITARES")*(UPPER(MAESTRO!$L$3:$L$1000)="CONFIRMADO")),ROWS($A$3:A216))),"")</f>
        <v/>
      </c>
      <c r="P216" s="15" t="str">
        <f ca="1">IFERROR(INDEX(MAESTRO!P:P,_xludf.AGGREGATE(15,6,ROW(MAESTRO!$B$3:$B$1000)/((MAESTRO!$B$3:$B$1000="MILITARES")*(UPPER(MAESTRO!$L$3:$L$1000)="CONFIRMADO")),ROWS($A$3:A216))),"")</f>
        <v/>
      </c>
      <c r="Q216" s="15" t="str">
        <f ca="1">IFERROR(INDEX(MAESTRO!Q:Q,_xludf.AGGREGATE(15,6,ROW(MAESTRO!$B$3:$B$1000)/((MAESTRO!$B$3:$B$1000="MILITARES")*(UPPER(MAESTRO!$L$3:$L$1000)="CONFIRMADO")),ROWS($A$3:A216))),"")</f>
        <v/>
      </c>
      <c r="R216" s="15" t="str">
        <f ca="1">IFERROR(INDEX(MAESTRO!R:R,_xludf.AGGREGATE(15,6,ROW(MAESTRO!$B$3:$B$1000)/((MAESTRO!$B$3:$B$1000="MILITARES")*(UPPER(MAESTRO!$L$3:$L$1000)="CONFIRMADO")),ROWS($A$3:A216))),"")</f>
        <v/>
      </c>
      <c r="S216" s="15" t="str">
        <f ca="1">IFERROR(INDEX(MAESTRO!S:S,_xludf.AGGREGATE(15,6,ROW(MAESTRO!$B$3:$B$1000)/((MAESTRO!$B$3:$B$1000="MILITARES")*(UPPER(MAESTRO!$L$3:$L$1000)="CONFIRMADO")),ROWS($A$3:A216))),"")</f>
        <v/>
      </c>
      <c r="T216" s="15" t="str">
        <f ca="1">IFERROR(INDEX(MAESTRO!T:T,_xludf.AGGREGATE(15,6,ROW(MAESTRO!$B$3:$B$1000)/((MAESTRO!$B$3:$B$1000="MILITARES")*(UPPER(MAESTRO!$L$3:$L$1000)="CONFIRMADO")),ROWS($A$3:A216))),"")</f>
        <v/>
      </c>
      <c r="U216" s="15" t="str">
        <f ca="1">IFERROR(INDEX(MAESTRO!U:U,_xludf.AGGREGATE(15,6,ROW(MAESTRO!$B$3:$B$1000)/((MAESTRO!$B$3:$B$1000="MILITARES")*(UPPER(MAESTRO!$L$3:$L$1000)="CONFIRMADO")),ROWS($A$3:A216))),"")</f>
        <v/>
      </c>
      <c r="V216" s="15" t="str">
        <f ca="1">IFERROR(INDEX(MAESTRO!V:V,_xludf.AGGREGATE(15,6,ROW(MAESTRO!$B$3:$B$1000)/((MAESTRO!$B$3:$B$1000="MILITARES")*(UPPER(MAESTRO!$L$3:$L$1000)="CONFIRMADO")),ROWS($A$3:A216))),"")</f>
        <v/>
      </c>
      <c r="W216" s="15" t="str">
        <f ca="1">IFERROR(INDEX(MAESTRO!W:W,_xludf.AGGREGATE(15,6,ROW(MAESTRO!$B$3:$B$1000)/((MAESTRO!$B$3:$B$1000="MILITARES")*(UPPER(MAESTRO!$L$3:$L$1000)="CONFIRMADO")),ROWS($A$3:A216))),"")</f>
        <v/>
      </c>
      <c r="X216" s="15" t="str">
        <f ca="1">IFERROR(INDEX(MAESTRO!X:X,_xludf.AGGREGATE(15,6,ROW(MAESTRO!$B$3:$B$1000)/((MAESTRO!$B$3:$B$1000="MILITARES")*(UPPER(MAESTRO!$L$3:$L$1000)="CONFIRMADO")),ROWS($A$3:A216))),"")</f>
        <v/>
      </c>
    </row>
    <row r="217" spans="1:24" ht="22.05" customHeight="1">
      <c r="A217" s="10" t="str">
        <f ca="1">IFERROR(INDEX(MAESTRO!A:A,_xludf.AGGREGATE(15,6,ROW(MAESTRO!$B$3:$B$1000)/((MAESTRO!$B$3:$B$1000="MILITARES")*(UPPER(MAESTRO!$L$3:$L$1000)="CONFIRMADO")),ROWS($A$3:A217))),"")</f>
        <v/>
      </c>
      <c r="B217" s="10" t="str">
        <f ca="1">IFERROR(INDEX(MAESTRO!B:B,_xludf.AGGREGATE(15,6,ROW(MAESTRO!$B$3:$B$1000)/((MAESTRO!$B$3:$B$1000="MILITARES")*(UPPER(MAESTRO!$L$3:$L$1000)="CONFIRMADO")),ROWS($A$3:A217))),"")</f>
        <v/>
      </c>
      <c r="C217" s="10" t="str">
        <f ca="1">IFERROR(INDEX(MAESTRO!C:C,_xludf.AGGREGATE(15,6,ROW(MAESTRO!$B$3:$B$1000)/((MAESTRO!$B$3:$B$1000="MILITARES")*(UPPER(MAESTRO!$L$3:$L$1000)="CONFIRMADO")),ROWS($A$3:A217))),"")</f>
        <v/>
      </c>
      <c r="D217" s="10" t="str">
        <f ca="1">IFERROR(INDEX(MAESTRO!D:D,_xludf.AGGREGATE(15,6,ROW(MAESTRO!$B$3:$B$1000)/((MAESTRO!$B$3:$B$1000="MILITARES")*(UPPER(MAESTRO!$L$3:$L$1000)="CONFIRMADO")),ROWS($A$3:A217))),"")</f>
        <v/>
      </c>
      <c r="E217" s="10" t="str">
        <f ca="1">IFERROR(INDEX(MAESTRO!E:E,_xludf.AGGREGATE(15,6,ROW(MAESTRO!$B$3:$B$1000)/((MAESTRO!$B$3:$B$1000="MILITARES")*(UPPER(MAESTRO!$L$3:$L$1000)="CONFIRMADO")),ROWS($A$3:A217))),"")</f>
        <v/>
      </c>
      <c r="F217" s="10" t="str">
        <f ca="1">IFERROR(INDEX(MAESTRO!F:F,_xludf.AGGREGATE(15,6,ROW(MAESTRO!$B$3:$B$1000)/((MAESTRO!$B$3:$B$1000="MILITARES")*(UPPER(MAESTRO!$L$3:$L$1000)="CONFIRMADO")),ROWS($A$3:A217))),"")</f>
        <v/>
      </c>
      <c r="G217" s="10" t="str">
        <f ca="1">IFERROR(INDEX(MAESTRO!G:G,_xludf.AGGREGATE(15,6,ROW(MAESTRO!$B$3:$B$1000)/((MAESTRO!$B$3:$B$1000="MILITARES")*(UPPER(MAESTRO!$L$3:$L$1000)="CONFIRMADO")),ROWS($A$3:A217))),"")</f>
        <v/>
      </c>
      <c r="H217" s="10" t="str">
        <f ca="1">IFERROR(INDEX(MAESTRO!H:H,_xludf.AGGREGATE(15,6,ROW(MAESTRO!$B$3:$B$1000)/((MAESTRO!$B$3:$B$1000="MILITARES")*(UPPER(MAESTRO!$L$3:$L$1000)="CONFIRMADO")),ROWS($A$3:A217))),"")</f>
        <v/>
      </c>
      <c r="I217" s="10" t="str">
        <f ca="1">IFERROR(INDEX(MAESTRO!I:I,_xludf.AGGREGATE(15,6,ROW(MAESTRO!$B$3:$B$1000)/((MAESTRO!$B$3:$B$1000="MILITARES")*(UPPER(MAESTRO!$L$3:$L$1000)="CONFIRMADO")),ROWS($A$3:A217))),"")</f>
        <v/>
      </c>
      <c r="J217" s="10" t="str">
        <f ca="1">IFERROR(INDEX(MAESTRO!J:J,_xludf.AGGREGATE(15,6,ROW(MAESTRO!$B$3:$B$1000)/((MAESTRO!$B$3:$B$1000="MILITARES")*(UPPER(MAESTRO!$L$3:$L$1000)="CONFIRMADO")),ROWS($A$3:A217))),"")</f>
        <v/>
      </c>
      <c r="K217" s="10" t="str">
        <f ca="1">IFERROR(INDEX(MAESTRO!K:K,_xludf.AGGREGATE(15,6,ROW(MAESTRO!$B$3:$B$1000)/((MAESTRO!$B$3:$B$1000="MILITARES")*(UPPER(MAESTRO!$L$3:$L$1000)="CONFIRMADO")),ROWS($A$3:A217))),"")</f>
        <v/>
      </c>
      <c r="L217" s="10" t="str">
        <f ca="1">IFERROR(INDEX(MAESTRO!L:L,_xludf.AGGREGATE(15,6,ROW(MAESTRO!$B$3:$B$1000)/((MAESTRO!$B$3:$B$1000="MILITARES")*(UPPER(MAESTRO!$L$3:$L$1000)="CONFIRMADO")),ROWS($A$3:A217))),"")</f>
        <v/>
      </c>
      <c r="M217" s="10" t="str">
        <f ca="1">IFERROR(INDEX(MAESTRO!M:M,_xludf.AGGREGATE(15,6,ROW(MAESTRO!$B$3:$B$1000)/((MAESTRO!$B$3:$B$1000="MILITARES")*(UPPER(MAESTRO!$L$3:$L$1000)="CONFIRMADO")),ROWS($A$3:A217))),"")</f>
        <v/>
      </c>
      <c r="N217" s="10" t="str">
        <f ca="1">IFERROR(INDEX(MAESTRO!N:N,_xludf.AGGREGATE(15,6,ROW(MAESTRO!$B$3:$B$1000)/((MAESTRO!$B$3:$B$1000="MILITARES")*(UPPER(MAESTRO!$L$3:$L$1000)="CONFIRMADO")),ROWS($A$3:A217))),"")</f>
        <v/>
      </c>
      <c r="O217" s="10" t="str">
        <f ca="1">IFERROR(INDEX(MAESTRO!O:O,_xludf.AGGREGATE(15,6,ROW(MAESTRO!$B$3:$B$1000)/((MAESTRO!$B$3:$B$1000="MILITARES")*(UPPER(MAESTRO!$L$3:$L$1000)="CONFIRMADO")),ROWS($A$3:A217))),"")</f>
        <v/>
      </c>
      <c r="P217" s="10" t="str">
        <f ca="1">IFERROR(INDEX(MAESTRO!P:P,_xludf.AGGREGATE(15,6,ROW(MAESTRO!$B$3:$B$1000)/((MAESTRO!$B$3:$B$1000="MILITARES")*(UPPER(MAESTRO!$L$3:$L$1000)="CONFIRMADO")),ROWS($A$3:A217))),"")</f>
        <v/>
      </c>
      <c r="Q217" s="10" t="str">
        <f ca="1">IFERROR(INDEX(MAESTRO!Q:Q,_xludf.AGGREGATE(15,6,ROW(MAESTRO!$B$3:$B$1000)/((MAESTRO!$B$3:$B$1000="MILITARES")*(UPPER(MAESTRO!$L$3:$L$1000)="CONFIRMADO")),ROWS($A$3:A217))),"")</f>
        <v/>
      </c>
      <c r="R217" s="10" t="str">
        <f ca="1">IFERROR(INDEX(MAESTRO!R:R,_xludf.AGGREGATE(15,6,ROW(MAESTRO!$B$3:$B$1000)/((MAESTRO!$B$3:$B$1000="MILITARES")*(UPPER(MAESTRO!$L$3:$L$1000)="CONFIRMADO")),ROWS($A$3:A217))),"")</f>
        <v/>
      </c>
      <c r="S217" s="10" t="str">
        <f ca="1">IFERROR(INDEX(MAESTRO!S:S,_xludf.AGGREGATE(15,6,ROW(MAESTRO!$B$3:$B$1000)/((MAESTRO!$B$3:$B$1000="MILITARES")*(UPPER(MAESTRO!$L$3:$L$1000)="CONFIRMADO")),ROWS($A$3:A217))),"")</f>
        <v/>
      </c>
      <c r="T217" s="10" t="str">
        <f ca="1">IFERROR(INDEX(MAESTRO!T:T,_xludf.AGGREGATE(15,6,ROW(MAESTRO!$B$3:$B$1000)/((MAESTRO!$B$3:$B$1000="MILITARES")*(UPPER(MAESTRO!$L$3:$L$1000)="CONFIRMADO")),ROWS($A$3:A217))),"")</f>
        <v/>
      </c>
      <c r="U217" s="10" t="str">
        <f ca="1">IFERROR(INDEX(MAESTRO!U:U,_xludf.AGGREGATE(15,6,ROW(MAESTRO!$B$3:$B$1000)/((MAESTRO!$B$3:$B$1000="MILITARES")*(UPPER(MAESTRO!$L$3:$L$1000)="CONFIRMADO")),ROWS($A$3:A217))),"")</f>
        <v/>
      </c>
      <c r="V217" s="10" t="str">
        <f ca="1">IFERROR(INDEX(MAESTRO!V:V,_xludf.AGGREGATE(15,6,ROW(MAESTRO!$B$3:$B$1000)/((MAESTRO!$B$3:$B$1000="MILITARES")*(UPPER(MAESTRO!$L$3:$L$1000)="CONFIRMADO")),ROWS($A$3:A217))),"")</f>
        <v/>
      </c>
      <c r="W217" s="10" t="str">
        <f ca="1">IFERROR(INDEX(MAESTRO!W:W,_xludf.AGGREGATE(15,6,ROW(MAESTRO!$B$3:$B$1000)/((MAESTRO!$B$3:$B$1000="MILITARES")*(UPPER(MAESTRO!$L$3:$L$1000)="CONFIRMADO")),ROWS($A$3:A217))),"")</f>
        <v/>
      </c>
      <c r="X217" s="10" t="str">
        <f ca="1">IFERROR(INDEX(MAESTRO!X:X,_xludf.AGGREGATE(15,6,ROW(MAESTRO!$B$3:$B$1000)/((MAESTRO!$B$3:$B$1000="MILITARES")*(UPPER(MAESTRO!$L$3:$L$1000)="CONFIRMADO")),ROWS($A$3:A217))),"")</f>
        <v/>
      </c>
    </row>
    <row r="218" spans="1:24" ht="22.05" customHeight="1">
      <c r="A218" s="15" t="str">
        <f ca="1">IFERROR(INDEX(MAESTRO!A:A,_xludf.AGGREGATE(15,6,ROW(MAESTRO!$B$3:$B$1000)/((MAESTRO!$B$3:$B$1000="MILITARES")*(UPPER(MAESTRO!$L$3:$L$1000)="CONFIRMADO")),ROWS($A$3:A218))),"")</f>
        <v/>
      </c>
      <c r="B218" s="15" t="str">
        <f ca="1">IFERROR(INDEX(MAESTRO!B:B,_xludf.AGGREGATE(15,6,ROW(MAESTRO!$B$3:$B$1000)/((MAESTRO!$B$3:$B$1000="MILITARES")*(UPPER(MAESTRO!$L$3:$L$1000)="CONFIRMADO")),ROWS($A$3:A218))),"")</f>
        <v/>
      </c>
      <c r="C218" s="15" t="str">
        <f ca="1">IFERROR(INDEX(MAESTRO!C:C,_xludf.AGGREGATE(15,6,ROW(MAESTRO!$B$3:$B$1000)/((MAESTRO!$B$3:$B$1000="MILITARES")*(UPPER(MAESTRO!$L$3:$L$1000)="CONFIRMADO")),ROWS($A$3:A218))),"")</f>
        <v/>
      </c>
      <c r="D218" s="15" t="str">
        <f ca="1">IFERROR(INDEX(MAESTRO!D:D,_xludf.AGGREGATE(15,6,ROW(MAESTRO!$B$3:$B$1000)/((MAESTRO!$B$3:$B$1000="MILITARES")*(UPPER(MAESTRO!$L$3:$L$1000)="CONFIRMADO")),ROWS($A$3:A218))),"")</f>
        <v/>
      </c>
      <c r="E218" s="15" t="str">
        <f ca="1">IFERROR(INDEX(MAESTRO!E:E,_xludf.AGGREGATE(15,6,ROW(MAESTRO!$B$3:$B$1000)/((MAESTRO!$B$3:$B$1000="MILITARES")*(UPPER(MAESTRO!$L$3:$L$1000)="CONFIRMADO")),ROWS($A$3:A218))),"")</f>
        <v/>
      </c>
      <c r="F218" s="15" t="str">
        <f ca="1">IFERROR(INDEX(MAESTRO!F:F,_xludf.AGGREGATE(15,6,ROW(MAESTRO!$B$3:$B$1000)/((MAESTRO!$B$3:$B$1000="MILITARES")*(UPPER(MAESTRO!$L$3:$L$1000)="CONFIRMADO")),ROWS($A$3:A218))),"")</f>
        <v/>
      </c>
      <c r="G218" s="15" t="str">
        <f ca="1">IFERROR(INDEX(MAESTRO!G:G,_xludf.AGGREGATE(15,6,ROW(MAESTRO!$B$3:$B$1000)/((MAESTRO!$B$3:$B$1000="MILITARES")*(UPPER(MAESTRO!$L$3:$L$1000)="CONFIRMADO")),ROWS($A$3:A218))),"")</f>
        <v/>
      </c>
      <c r="H218" s="15" t="str">
        <f ca="1">IFERROR(INDEX(MAESTRO!H:H,_xludf.AGGREGATE(15,6,ROW(MAESTRO!$B$3:$B$1000)/((MAESTRO!$B$3:$B$1000="MILITARES")*(UPPER(MAESTRO!$L$3:$L$1000)="CONFIRMADO")),ROWS($A$3:A218))),"")</f>
        <v/>
      </c>
      <c r="I218" s="15" t="str">
        <f ca="1">IFERROR(INDEX(MAESTRO!I:I,_xludf.AGGREGATE(15,6,ROW(MAESTRO!$B$3:$B$1000)/((MAESTRO!$B$3:$B$1000="MILITARES")*(UPPER(MAESTRO!$L$3:$L$1000)="CONFIRMADO")),ROWS($A$3:A218))),"")</f>
        <v/>
      </c>
      <c r="J218" s="15" t="str">
        <f ca="1">IFERROR(INDEX(MAESTRO!J:J,_xludf.AGGREGATE(15,6,ROW(MAESTRO!$B$3:$B$1000)/((MAESTRO!$B$3:$B$1000="MILITARES")*(UPPER(MAESTRO!$L$3:$L$1000)="CONFIRMADO")),ROWS($A$3:A218))),"")</f>
        <v/>
      </c>
      <c r="K218" s="15" t="str">
        <f ca="1">IFERROR(INDEX(MAESTRO!K:K,_xludf.AGGREGATE(15,6,ROW(MAESTRO!$B$3:$B$1000)/((MAESTRO!$B$3:$B$1000="MILITARES")*(UPPER(MAESTRO!$L$3:$L$1000)="CONFIRMADO")),ROWS($A$3:A218))),"")</f>
        <v/>
      </c>
      <c r="L218" s="15" t="str">
        <f ca="1">IFERROR(INDEX(MAESTRO!L:L,_xludf.AGGREGATE(15,6,ROW(MAESTRO!$B$3:$B$1000)/((MAESTRO!$B$3:$B$1000="MILITARES")*(UPPER(MAESTRO!$L$3:$L$1000)="CONFIRMADO")),ROWS($A$3:A218))),"")</f>
        <v/>
      </c>
      <c r="M218" s="15" t="str">
        <f ca="1">IFERROR(INDEX(MAESTRO!M:M,_xludf.AGGREGATE(15,6,ROW(MAESTRO!$B$3:$B$1000)/((MAESTRO!$B$3:$B$1000="MILITARES")*(UPPER(MAESTRO!$L$3:$L$1000)="CONFIRMADO")),ROWS($A$3:A218))),"")</f>
        <v/>
      </c>
      <c r="N218" s="15" t="str">
        <f ca="1">IFERROR(INDEX(MAESTRO!N:N,_xludf.AGGREGATE(15,6,ROW(MAESTRO!$B$3:$B$1000)/((MAESTRO!$B$3:$B$1000="MILITARES")*(UPPER(MAESTRO!$L$3:$L$1000)="CONFIRMADO")),ROWS($A$3:A218))),"")</f>
        <v/>
      </c>
      <c r="O218" s="15" t="str">
        <f ca="1">IFERROR(INDEX(MAESTRO!O:O,_xludf.AGGREGATE(15,6,ROW(MAESTRO!$B$3:$B$1000)/((MAESTRO!$B$3:$B$1000="MILITARES")*(UPPER(MAESTRO!$L$3:$L$1000)="CONFIRMADO")),ROWS($A$3:A218))),"")</f>
        <v/>
      </c>
      <c r="P218" s="15" t="str">
        <f ca="1">IFERROR(INDEX(MAESTRO!P:P,_xludf.AGGREGATE(15,6,ROW(MAESTRO!$B$3:$B$1000)/((MAESTRO!$B$3:$B$1000="MILITARES")*(UPPER(MAESTRO!$L$3:$L$1000)="CONFIRMADO")),ROWS($A$3:A218))),"")</f>
        <v/>
      </c>
      <c r="Q218" s="15" t="str">
        <f ca="1">IFERROR(INDEX(MAESTRO!Q:Q,_xludf.AGGREGATE(15,6,ROW(MAESTRO!$B$3:$B$1000)/((MAESTRO!$B$3:$B$1000="MILITARES")*(UPPER(MAESTRO!$L$3:$L$1000)="CONFIRMADO")),ROWS($A$3:A218))),"")</f>
        <v/>
      </c>
      <c r="R218" s="15" t="str">
        <f ca="1">IFERROR(INDEX(MAESTRO!R:R,_xludf.AGGREGATE(15,6,ROW(MAESTRO!$B$3:$B$1000)/((MAESTRO!$B$3:$B$1000="MILITARES")*(UPPER(MAESTRO!$L$3:$L$1000)="CONFIRMADO")),ROWS($A$3:A218))),"")</f>
        <v/>
      </c>
      <c r="S218" s="15" t="str">
        <f ca="1">IFERROR(INDEX(MAESTRO!S:S,_xludf.AGGREGATE(15,6,ROW(MAESTRO!$B$3:$B$1000)/((MAESTRO!$B$3:$B$1000="MILITARES")*(UPPER(MAESTRO!$L$3:$L$1000)="CONFIRMADO")),ROWS($A$3:A218))),"")</f>
        <v/>
      </c>
      <c r="T218" s="15" t="str">
        <f ca="1">IFERROR(INDEX(MAESTRO!T:T,_xludf.AGGREGATE(15,6,ROW(MAESTRO!$B$3:$B$1000)/((MAESTRO!$B$3:$B$1000="MILITARES")*(UPPER(MAESTRO!$L$3:$L$1000)="CONFIRMADO")),ROWS($A$3:A218))),"")</f>
        <v/>
      </c>
      <c r="U218" s="15" t="str">
        <f ca="1">IFERROR(INDEX(MAESTRO!U:U,_xludf.AGGREGATE(15,6,ROW(MAESTRO!$B$3:$B$1000)/((MAESTRO!$B$3:$B$1000="MILITARES")*(UPPER(MAESTRO!$L$3:$L$1000)="CONFIRMADO")),ROWS($A$3:A218))),"")</f>
        <v/>
      </c>
      <c r="V218" s="15" t="str">
        <f ca="1">IFERROR(INDEX(MAESTRO!V:V,_xludf.AGGREGATE(15,6,ROW(MAESTRO!$B$3:$B$1000)/((MAESTRO!$B$3:$B$1000="MILITARES")*(UPPER(MAESTRO!$L$3:$L$1000)="CONFIRMADO")),ROWS($A$3:A218))),"")</f>
        <v/>
      </c>
      <c r="W218" s="15" t="str">
        <f ca="1">IFERROR(INDEX(MAESTRO!W:W,_xludf.AGGREGATE(15,6,ROW(MAESTRO!$B$3:$B$1000)/((MAESTRO!$B$3:$B$1000="MILITARES")*(UPPER(MAESTRO!$L$3:$L$1000)="CONFIRMADO")),ROWS($A$3:A218))),"")</f>
        <v/>
      </c>
      <c r="X218" s="15" t="str">
        <f ca="1">IFERROR(INDEX(MAESTRO!X:X,_xludf.AGGREGATE(15,6,ROW(MAESTRO!$B$3:$B$1000)/((MAESTRO!$B$3:$B$1000="MILITARES")*(UPPER(MAESTRO!$L$3:$L$1000)="CONFIRMADO")),ROWS($A$3:A218))),"")</f>
        <v/>
      </c>
    </row>
    <row r="219" spans="1:24" ht="22.05" customHeight="1">
      <c r="A219" s="10" t="str">
        <f ca="1">IFERROR(INDEX(MAESTRO!A:A,_xludf.AGGREGATE(15,6,ROW(MAESTRO!$B$3:$B$1000)/((MAESTRO!$B$3:$B$1000="MILITARES")*(UPPER(MAESTRO!$L$3:$L$1000)="CONFIRMADO")),ROWS($A$3:A219))),"")</f>
        <v/>
      </c>
      <c r="B219" s="10" t="str">
        <f ca="1">IFERROR(INDEX(MAESTRO!B:B,_xludf.AGGREGATE(15,6,ROW(MAESTRO!$B$3:$B$1000)/((MAESTRO!$B$3:$B$1000="MILITARES")*(UPPER(MAESTRO!$L$3:$L$1000)="CONFIRMADO")),ROWS($A$3:A219))),"")</f>
        <v/>
      </c>
      <c r="C219" s="10" t="str">
        <f ca="1">IFERROR(INDEX(MAESTRO!C:C,_xludf.AGGREGATE(15,6,ROW(MAESTRO!$B$3:$B$1000)/((MAESTRO!$B$3:$B$1000="MILITARES")*(UPPER(MAESTRO!$L$3:$L$1000)="CONFIRMADO")),ROWS($A$3:A219))),"")</f>
        <v/>
      </c>
      <c r="D219" s="10" t="str">
        <f ca="1">IFERROR(INDEX(MAESTRO!D:D,_xludf.AGGREGATE(15,6,ROW(MAESTRO!$B$3:$B$1000)/((MAESTRO!$B$3:$B$1000="MILITARES")*(UPPER(MAESTRO!$L$3:$L$1000)="CONFIRMADO")),ROWS($A$3:A219))),"")</f>
        <v/>
      </c>
      <c r="E219" s="10" t="str">
        <f ca="1">IFERROR(INDEX(MAESTRO!E:E,_xludf.AGGREGATE(15,6,ROW(MAESTRO!$B$3:$B$1000)/((MAESTRO!$B$3:$B$1000="MILITARES")*(UPPER(MAESTRO!$L$3:$L$1000)="CONFIRMADO")),ROWS($A$3:A219))),"")</f>
        <v/>
      </c>
      <c r="F219" s="10" t="str">
        <f ca="1">IFERROR(INDEX(MAESTRO!F:F,_xludf.AGGREGATE(15,6,ROW(MAESTRO!$B$3:$B$1000)/((MAESTRO!$B$3:$B$1000="MILITARES")*(UPPER(MAESTRO!$L$3:$L$1000)="CONFIRMADO")),ROWS($A$3:A219))),"")</f>
        <v/>
      </c>
      <c r="G219" s="10" t="str">
        <f ca="1">IFERROR(INDEX(MAESTRO!G:G,_xludf.AGGREGATE(15,6,ROW(MAESTRO!$B$3:$B$1000)/((MAESTRO!$B$3:$B$1000="MILITARES")*(UPPER(MAESTRO!$L$3:$L$1000)="CONFIRMADO")),ROWS($A$3:A219))),"")</f>
        <v/>
      </c>
      <c r="H219" s="10" t="str">
        <f ca="1">IFERROR(INDEX(MAESTRO!H:H,_xludf.AGGREGATE(15,6,ROW(MAESTRO!$B$3:$B$1000)/((MAESTRO!$B$3:$B$1000="MILITARES")*(UPPER(MAESTRO!$L$3:$L$1000)="CONFIRMADO")),ROWS($A$3:A219))),"")</f>
        <v/>
      </c>
      <c r="I219" s="10" t="str">
        <f ca="1">IFERROR(INDEX(MAESTRO!I:I,_xludf.AGGREGATE(15,6,ROW(MAESTRO!$B$3:$B$1000)/((MAESTRO!$B$3:$B$1000="MILITARES")*(UPPER(MAESTRO!$L$3:$L$1000)="CONFIRMADO")),ROWS($A$3:A219))),"")</f>
        <v/>
      </c>
      <c r="J219" s="10" t="str">
        <f ca="1">IFERROR(INDEX(MAESTRO!J:J,_xludf.AGGREGATE(15,6,ROW(MAESTRO!$B$3:$B$1000)/((MAESTRO!$B$3:$B$1000="MILITARES")*(UPPER(MAESTRO!$L$3:$L$1000)="CONFIRMADO")),ROWS($A$3:A219))),"")</f>
        <v/>
      </c>
      <c r="K219" s="10" t="str">
        <f ca="1">IFERROR(INDEX(MAESTRO!K:K,_xludf.AGGREGATE(15,6,ROW(MAESTRO!$B$3:$B$1000)/((MAESTRO!$B$3:$B$1000="MILITARES")*(UPPER(MAESTRO!$L$3:$L$1000)="CONFIRMADO")),ROWS($A$3:A219))),"")</f>
        <v/>
      </c>
      <c r="L219" s="10" t="str">
        <f ca="1">IFERROR(INDEX(MAESTRO!L:L,_xludf.AGGREGATE(15,6,ROW(MAESTRO!$B$3:$B$1000)/((MAESTRO!$B$3:$B$1000="MILITARES")*(UPPER(MAESTRO!$L$3:$L$1000)="CONFIRMADO")),ROWS($A$3:A219))),"")</f>
        <v/>
      </c>
      <c r="M219" s="10" t="str">
        <f ca="1">IFERROR(INDEX(MAESTRO!M:M,_xludf.AGGREGATE(15,6,ROW(MAESTRO!$B$3:$B$1000)/((MAESTRO!$B$3:$B$1000="MILITARES")*(UPPER(MAESTRO!$L$3:$L$1000)="CONFIRMADO")),ROWS($A$3:A219))),"")</f>
        <v/>
      </c>
      <c r="N219" s="10" t="str">
        <f ca="1">IFERROR(INDEX(MAESTRO!N:N,_xludf.AGGREGATE(15,6,ROW(MAESTRO!$B$3:$B$1000)/((MAESTRO!$B$3:$B$1000="MILITARES")*(UPPER(MAESTRO!$L$3:$L$1000)="CONFIRMADO")),ROWS($A$3:A219))),"")</f>
        <v/>
      </c>
      <c r="O219" s="10" t="str">
        <f ca="1">IFERROR(INDEX(MAESTRO!O:O,_xludf.AGGREGATE(15,6,ROW(MAESTRO!$B$3:$B$1000)/((MAESTRO!$B$3:$B$1000="MILITARES")*(UPPER(MAESTRO!$L$3:$L$1000)="CONFIRMADO")),ROWS($A$3:A219))),"")</f>
        <v/>
      </c>
      <c r="P219" s="10" t="str">
        <f ca="1">IFERROR(INDEX(MAESTRO!P:P,_xludf.AGGREGATE(15,6,ROW(MAESTRO!$B$3:$B$1000)/((MAESTRO!$B$3:$B$1000="MILITARES")*(UPPER(MAESTRO!$L$3:$L$1000)="CONFIRMADO")),ROWS($A$3:A219))),"")</f>
        <v/>
      </c>
      <c r="Q219" s="10" t="str">
        <f ca="1">IFERROR(INDEX(MAESTRO!Q:Q,_xludf.AGGREGATE(15,6,ROW(MAESTRO!$B$3:$B$1000)/((MAESTRO!$B$3:$B$1000="MILITARES")*(UPPER(MAESTRO!$L$3:$L$1000)="CONFIRMADO")),ROWS($A$3:A219))),"")</f>
        <v/>
      </c>
      <c r="R219" s="10" t="str">
        <f ca="1">IFERROR(INDEX(MAESTRO!R:R,_xludf.AGGREGATE(15,6,ROW(MAESTRO!$B$3:$B$1000)/((MAESTRO!$B$3:$B$1000="MILITARES")*(UPPER(MAESTRO!$L$3:$L$1000)="CONFIRMADO")),ROWS($A$3:A219))),"")</f>
        <v/>
      </c>
      <c r="S219" s="10" t="str">
        <f ca="1">IFERROR(INDEX(MAESTRO!S:S,_xludf.AGGREGATE(15,6,ROW(MAESTRO!$B$3:$B$1000)/((MAESTRO!$B$3:$B$1000="MILITARES")*(UPPER(MAESTRO!$L$3:$L$1000)="CONFIRMADO")),ROWS($A$3:A219))),"")</f>
        <v/>
      </c>
      <c r="T219" s="10" t="str">
        <f ca="1">IFERROR(INDEX(MAESTRO!T:T,_xludf.AGGREGATE(15,6,ROW(MAESTRO!$B$3:$B$1000)/((MAESTRO!$B$3:$B$1000="MILITARES")*(UPPER(MAESTRO!$L$3:$L$1000)="CONFIRMADO")),ROWS($A$3:A219))),"")</f>
        <v/>
      </c>
      <c r="U219" s="10" t="str">
        <f ca="1">IFERROR(INDEX(MAESTRO!U:U,_xludf.AGGREGATE(15,6,ROW(MAESTRO!$B$3:$B$1000)/((MAESTRO!$B$3:$B$1000="MILITARES")*(UPPER(MAESTRO!$L$3:$L$1000)="CONFIRMADO")),ROWS($A$3:A219))),"")</f>
        <v/>
      </c>
      <c r="V219" s="10" t="str">
        <f ca="1">IFERROR(INDEX(MAESTRO!V:V,_xludf.AGGREGATE(15,6,ROW(MAESTRO!$B$3:$B$1000)/((MAESTRO!$B$3:$B$1000="MILITARES")*(UPPER(MAESTRO!$L$3:$L$1000)="CONFIRMADO")),ROWS($A$3:A219))),"")</f>
        <v/>
      </c>
      <c r="W219" s="10" t="str">
        <f ca="1">IFERROR(INDEX(MAESTRO!W:W,_xludf.AGGREGATE(15,6,ROW(MAESTRO!$B$3:$B$1000)/((MAESTRO!$B$3:$B$1000="MILITARES")*(UPPER(MAESTRO!$L$3:$L$1000)="CONFIRMADO")),ROWS($A$3:A219))),"")</f>
        <v/>
      </c>
      <c r="X219" s="10" t="str">
        <f ca="1">IFERROR(INDEX(MAESTRO!X:X,_xludf.AGGREGATE(15,6,ROW(MAESTRO!$B$3:$B$1000)/((MAESTRO!$B$3:$B$1000="MILITARES")*(UPPER(MAESTRO!$L$3:$L$1000)="CONFIRMADO")),ROWS($A$3:A219))),"")</f>
        <v/>
      </c>
    </row>
    <row r="220" spans="1:24" ht="22.05" customHeight="1">
      <c r="A220" s="15" t="str">
        <f ca="1">IFERROR(INDEX(MAESTRO!A:A,_xludf.AGGREGATE(15,6,ROW(MAESTRO!$B$3:$B$1000)/((MAESTRO!$B$3:$B$1000="MILITARES")*(UPPER(MAESTRO!$L$3:$L$1000)="CONFIRMADO")),ROWS($A$3:A220))),"")</f>
        <v/>
      </c>
      <c r="B220" s="15" t="str">
        <f ca="1">IFERROR(INDEX(MAESTRO!B:B,_xludf.AGGREGATE(15,6,ROW(MAESTRO!$B$3:$B$1000)/((MAESTRO!$B$3:$B$1000="MILITARES")*(UPPER(MAESTRO!$L$3:$L$1000)="CONFIRMADO")),ROWS($A$3:A220))),"")</f>
        <v/>
      </c>
      <c r="C220" s="15" t="str">
        <f ca="1">IFERROR(INDEX(MAESTRO!C:C,_xludf.AGGREGATE(15,6,ROW(MAESTRO!$B$3:$B$1000)/((MAESTRO!$B$3:$B$1000="MILITARES")*(UPPER(MAESTRO!$L$3:$L$1000)="CONFIRMADO")),ROWS($A$3:A220))),"")</f>
        <v/>
      </c>
      <c r="D220" s="15" t="str">
        <f ca="1">IFERROR(INDEX(MAESTRO!D:D,_xludf.AGGREGATE(15,6,ROW(MAESTRO!$B$3:$B$1000)/((MAESTRO!$B$3:$B$1000="MILITARES")*(UPPER(MAESTRO!$L$3:$L$1000)="CONFIRMADO")),ROWS($A$3:A220))),"")</f>
        <v/>
      </c>
      <c r="E220" s="15" t="str">
        <f ca="1">IFERROR(INDEX(MAESTRO!E:E,_xludf.AGGREGATE(15,6,ROW(MAESTRO!$B$3:$B$1000)/((MAESTRO!$B$3:$B$1000="MILITARES")*(UPPER(MAESTRO!$L$3:$L$1000)="CONFIRMADO")),ROWS($A$3:A220))),"")</f>
        <v/>
      </c>
      <c r="F220" s="15" t="str">
        <f ca="1">IFERROR(INDEX(MAESTRO!F:F,_xludf.AGGREGATE(15,6,ROW(MAESTRO!$B$3:$B$1000)/((MAESTRO!$B$3:$B$1000="MILITARES")*(UPPER(MAESTRO!$L$3:$L$1000)="CONFIRMADO")),ROWS($A$3:A220))),"")</f>
        <v/>
      </c>
      <c r="G220" s="15" t="str">
        <f ca="1">IFERROR(INDEX(MAESTRO!G:G,_xludf.AGGREGATE(15,6,ROW(MAESTRO!$B$3:$B$1000)/((MAESTRO!$B$3:$B$1000="MILITARES")*(UPPER(MAESTRO!$L$3:$L$1000)="CONFIRMADO")),ROWS($A$3:A220))),"")</f>
        <v/>
      </c>
      <c r="H220" s="15" t="str">
        <f ca="1">IFERROR(INDEX(MAESTRO!H:H,_xludf.AGGREGATE(15,6,ROW(MAESTRO!$B$3:$B$1000)/((MAESTRO!$B$3:$B$1000="MILITARES")*(UPPER(MAESTRO!$L$3:$L$1000)="CONFIRMADO")),ROWS($A$3:A220))),"")</f>
        <v/>
      </c>
      <c r="I220" s="15" t="str">
        <f ca="1">IFERROR(INDEX(MAESTRO!I:I,_xludf.AGGREGATE(15,6,ROW(MAESTRO!$B$3:$B$1000)/((MAESTRO!$B$3:$B$1000="MILITARES")*(UPPER(MAESTRO!$L$3:$L$1000)="CONFIRMADO")),ROWS($A$3:A220))),"")</f>
        <v/>
      </c>
      <c r="J220" s="15" t="str">
        <f ca="1">IFERROR(INDEX(MAESTRO!J:J,_xludf.AGGREGATE(15,6,ROW(MAESTRO!$B$3:$B$1000)/((MAESTRO!$B$3:$B$1000="MILITARES")*(UPPER(MAESTRO!$L$3:$L$1000)="CONFIRMADO")),ROWS($A$3:A220))),"")</f>
        <v/>
      </c>
      <c r="K220" s="15" t="str">
        <f ca="1">IFERROR(INDEX(MAESTRO!K:K,_xludf.AGGREGATE(15,6,ROW(MAESTRO!$B$3:$B$1000)/((MAESTRO!$B$3:$B$1000="MILITARES")*(UPPER(MAESTRO!$L$3:$L$1000)="CONFIRMADO")),ROWS($A$3:A220))),"")</f>
        <v/>
      </c>
      <c r="L220" s="15" t="str">
        <f ca="1">IFERROR(INDEX(MAESTRO!L:L,_xludf.AGGREGATE(15,6,ROW(MAESTRO!$B$3:$B$1000)/((MAESTRO!$B$3:$B$1000="MILITARES")*(UPPER(MAESTRO!$L$3:$L$1000)="CONFIRMADO")),ROWS($A$3:A220))),"")</f>
        <v/>
      </c>
      <c r="M220" s="15" t="str">
        <f ca="1">IFERROR(INDEX(MAESTRO!M:M,_xludf.AGGREGATE(15,6,ROW(MAESTRO!$B$3:$B$1000)/((MAESTRO!$B$3:$B$1000="MILITARES")*(UPPER(MAESTRO!$L$3:$L$1000)="CONFIRMADO")),ROWS($A$3:A220))),"")</f>
        <v/>
      </c>
      <c r="N220" s="15" t="str">
        <f ca="1">IFERROR(INDEX(MAESTRO!N:N,_xludf.AGGREGATE(15,6,ROW(MAESTRO!$B$3:$B$1000)/((MAESTRO!$B$3:$B$1000="MILITARES")*(UPPER(MAESTRO!$L$3:$L$1000)="CONFIRMADO")),ROWS($A$3:A220))),"")</f>
        <v/>
      </c>
      <c r="O220" s="15" t="str">
        <f ca="1">IFERROR(INDEX(MAESTRO!O:O,_xludf.AGGREGATE(15,6,ROW(MAESTRO!$B$3:$B$1000)/((MAESTRO!$B$3:$B$1000="MILITARES")*(UPPER(MAESTRO!$L$3:$L$1000)="CONFIRMADO")),ROWS($A$3:A220))),"")</f>
        <v/>
      </c>
      <c r="P220" s="15" t="str">
        <f ca="1">IFERROR(INDEX(MAESTRO!P:P,_xludf.AGGREGATE(15,6,ROW(MAESTRO!$B$3:$B$1000)/((MAESTRO!$B$3:$B$1000="MILITARES")*(UPPER(MAESTRO!$L$3:$L$1000)="CONFIRMADO")),ROWS($A$3:A220))),"")</f>
        <v/>
      </c>
      <c r="Q220" s="15" t="str">
        <f ca="1">IFERROR(INDEX(MAESTRO!Q:Q,_xludf.AGGREGATE(15,6,ROW(MAESTRO!$B$3:$B$1000)/((MAESTRO!$B$3:$B$1000="MILITARES")*(UPPER(MAESTRO!$L$3:$L$1000)="CONFIRMADO")),ROWS($A$3:A220))),"")</f>
        <v/>
      </c>
      <c r="R220" s="15" t="str">
        <f ca="1">IFERROR(INDEX(MAESTRO!R:R,_xludf.AGGREGATE(15,6,ROW(MAESTRO!$B$3:$B$1000)/((MAESTRO!$B$3:$B$1000="MILITARES")*(UPPER(MAESTRO!$L$3:$L$1000)="CONFIRMADO")),ROWS($A$3:A220))),"")</f>
        <v/>
      </c>
      <c r="S220" s="15" t="str">
        <f ca="1">IFERROR(INDEX(MAESTRO!S:S,_xludf.AGGREGATE(15,6,ROW(MAESTRO!$B$3:$B$1000)/((MAESTRO!$B$3:$B$1000="MILITARES")*(UPPER(MAESTRO!$L$3:$L$1000)="CONFIRMADO")),ROWS($A$3:A220))),"")</f>
        <v/>
      </c>
      <c r="T220" s="15" t="str">
        <f ca="1">IFERROR(INDEX(MAESTRO!T:T,_xludf.AGGREGATE(15,6,ROW(MAESTRO!$B$3:$B$1000)/((MAESTRO!$B$3:$B$1000="MILITARES")*(UPPER(MAESTRO!$L$3:$L$1000)="CONFIRMADO")),ROWS($A$3:A220))),"")</f>
        <v/>
      </c>
      <c r="U220" s="15" t="str">
        <f ca="1">IFERROR(INDEX(MAESTRO!U:U,_xludf.AGGREGATE(15,6,ROW(MAESTRO!$B$3:$B$1000)/((MAESTRO!$B$3:$B$1000="MILITARES")*(UPPER(MAESTRO!$L$3:$L$1000)="CONFIRMADO")),ROWS($A$3:A220))),"")</f>
        <v/>
      </c>
      <c r="V220" s="15" t="str">
        <f ca="1">IFERROR(INDEX(MAESTRO!V:V,_xludf.AGGREGATE(15,6,ROW(MAESTRO!$B$3:$B$1000)/((MAESTRO!$B$3:$B$1000="MILITARES")*(UPPER(MAESTRO!$L$3:$L$1000)="CONFIRMADO")),ROWS($A$3:A220))),"")</f>
        <v/>
      </c>
      <c r="W220" s="15" t="str">
        <f ca="1">IFERROR(INDEX(MAESTRO!W:W,_xludf.AGGREGATE(15,6,ROW(MAESTRO!$B$3:$B$1000)/((MAESTRO!$B$3:$B$1000="MILITARES")*(UPPER(MAESTRO!$L$3:$L$1000)="CONFIRMADO")),ROWS($A$3:A220))),"")</f>
        <v/>
      </c>
      <c r="X220" s="15" t="str">
        <f ca="1">IFERROR(INDEX(MAESTRO!X:X,_xludf.AGGREGATE(15,6,ROW(MAESTRO!$B$3:$B$1000)/((MAESTRO!$B$3:$B$1000="MILITARES")*(UPPER(MAESTRO!$L$3:$L$1000)="CONFIRMADO")),ROWS($A$3:A220))),"")</f>
        <v/>
      </c>
    </row>
    <row r="221" spans="1:24" ht="22.05" customHeight="1">
      <c r="A221" s="10" t="str">
        <f ca="1">IFERROR(INDEX(MAESTRO!A:A,_xludf.AGGREGATE(15,6,ROW(MAESTRO!$B$3:$B$1000)/((MAESTRO!$B$3:$B$1000="MILITARES")*(UPPER(MAESTRO!$L$3:$L$1000)="CONFIRMADO")),ROWS($A$3:A221))),"")</f>
        <v/>
      </c>
      <c r="B221" s="10" t="str">
        <f ca="1">IFERROR(INDEX(MAESTRO!B:B,_xludf.AGGREGATE(15,6,ROW(MAESTRO!$B$3:$B$1000)/((MAESTRO!$B$3:$B$1000="MILITARES")*(UPPER(MAESTRO!$L$3:$L$1000)="CONFIRMADO")),ROWS($A$3:A221))),"")</f>
        <v/>
      </c>
      <c r="C221" s="10" t="str">
        <f ca="1">IFERROR(INDEX(MAESTRO!C:C,_xludf.AGGREGATE(15,6,ROW(MAESTRO!$B$3:$B$1000)/((MAESTRO!$B$3:$B$1000="MILITARES")*(UPPER(MAESTRO!$L$3:$L$1000)="CONFIRMADO")),ROWS($A$3:A221))),"")</f>
        <v/>
      </c>
      <c r="D221" s="10" t="str">
        <f ca="1">IFERROR(INDEX(MAESTRO!D:D,_xludf.AGGREGATE(15,6,ROW(MAESTRO!$B$3:$B$1000)/((MAESTRO!$B$3:$B$1000="MILITARES")*(UPPER(MAESTRO!$L$3:$L$1000)="CONFIRMADO")),ROWS($A$3:A221))),"")</f>
        <v/>
      </c>
      <c r="E221" s="10" t="str">
        <f ca="1">IFERROR(INDEX(MAESTRO!E:E,_xludf.AGGREGATE(15,6,ROW(MAESTRO!$B$3:$B$1000)/((MAESTRO!$B$3:$B$1000="MILITARES")*(UPPER(MAESTRO!$L$3:$L$1000)="CONFIRMADO")),ROWS($A$3:A221))),"")</f>
        <v/>
      </c>
      <c r="F221" s="10" t="str">
        <f ca="1">IFERROR(INDEX(MAESTRO!F:F,_xludf.AGGREGATE(15,6,ROW(MAESTRO!$B$3:$B$1000)/((MAESTRO!$B$3:$B$1000="MILITARES")*(UPPER(MAESTRO!$L$3:$L$1000)="CONFIRMADO")),ROWS($A$3:A221))),"")</f>
        <v/>
      </c>
      <c r="G221" s="10" t="str">
        <f ca="1">IFERROR(INDEX(MAESTRO!G:G,_xludf.AGGREGATE(15,6,ROW(MAESTRO!$B$3:$B$1000)/((MAESTRO!$B$3:$B$1000="MILITARES")*(UPPER(MAESTRO!$L$3:$L$1000)="CONFIRMADO")),ROWS($A$3:A221))),"")</f>
        <v/>
      </c>
      <c r="H221" s="10" t="str">
        <f ca="1">IFERROR(INDEX(MAESTRO!H:H,_xludf.AGGREGATE(15,6,ROW(MAESTRO!$B$3:$B$1000)/((MAESTRO!$B$3:$B$1000="MILITARES")*(UPPER(MAESTRO!$L$3:$L$1000)="CONFIRMADO")),ROWS($A$3:A221))),"")</f>
        <v/>
      </c>
      <c r="I221" s="10" t="str">
        <f ca="1">IFERROR(INDEX(MAESTRO!I:I,_xludf.AGGREGATE(15,6,ROW(MAESTRO!$B$3:$B$1000)/((MAESTRO!$B$3:$B$1000="MILITARES")*(UPPER(MAESTRO!$L$3:$L$1000)="CONFIRMADO")),ROWS($A$3:A221))),"")</f>
        <v/>
      </c>
      <c r="J221" s="10" t="str">
        <f ca="1">IFERROR(INDEX(MAESTRO!J:J,_xludf.AGGREGATE(15,6,ROW(MAESTRO!$B$3:$B$1000)/((MAESTRO!$B$3:$B$1000="MILITARES")*(UPPER(MAESTRO!$L$3:$L$1000)="CONFIRMADO")),ROWS($A$3:A221))),"")</f>
        <v/>
      </c>
      <c r="K221" s="10" t="str">
        <f ca="1">IFERROR(INDEX(MAESTRO!K:K,_xludf.AGGREGATE(15,6,ROW(MAESTRO!$B$3:$B$1000)/((MAESTRO!$B$3:$B$1000="MILITARES")*(UPPER(MAESTRO!$L$3:$L$1000)="CONFIRMADO")),ROWS($A$3:A221))),"")</f>
        <v/>
      </c>
      <c r="L221" s="10" t="str">
        <f ca="1">IFERROR(INDEX(MAESTRO!L:L,_xludf.AGGREGATE(15,6,ROW(MAESTRO!$B$3:$B$1000)/((MAESTRO!$B$3:$B$1000="MILITARES")*(UPPER(MAESTRO!$L$3:$L$1000)="CONFIRMADO")),ROWS($A$3:A221))),"")</f>
        <v/>
      </c>
      <c r="M221" s="10" t="str">
        <f ca="1">IFERROR(INDEX(MAESTRO!M:M,_xludf.AGGREGATE(15,6,ROW(MAESTRO!$B$3:$B$1000)/((MAESTRO!$B$3:$B$1000="MILITARES")*(UPPER(MAESTRO!$L$3:$L$1000)="CONFIRMADO")),ROWS($A$3:A221))),"")</f>
        <v/>
      </c>
      <c r="N221" s="10" t="str">
        <f ca="1">IFERROR(INDEX(MAESTRO!N:N,_xludf.AGGREGATE(15,6,ROW(MAESTRO!$B$3:$B$1000)/((MAESTRO!$B$3:$B$1000="MILITARES")*(UPPER(MAESTRO!$L$3:$L$1000)="CONFIRMADO")),ROWS($A$3:A221))),"")</f>
        <v/>
      </c>
      <c r="O221" s="10" t="str">
        <f ca="1">IFERROR(INDEX(MAESTRO!O:O,_xludf.AGGREGATE(15,6,ROW(MAESTRO!$B$3:$B$1000)/((MAESTRO!$B$3:$B$1000="MILITARES")*(UPPER(MAESTRO!$L$3:$L$1000)="CONFIRMADO")),ROWS($A$3:A221))),"")</f>
        <v/>
      </c>
      <c r="P221" s="10" t="str">
        <f ca="1">IFERROR(INDEX(MAESTRO!P:P,_xludf.AGGREGATE(15,6,ROW(MAESTRO!$B$3:$B$1000)/((MAESTRO!$B$3:$B$1000="MILITARES")*(UPPER(MAESTRO!$L$3:$L$1000)="CONFIRMADO")),ROWS($A$3:A221))),"")</f>
        <v/>
      </c>
      <c r="Q221" s="10" t="str">
        <f ca="1">IFERROR(INDEX(MAESTRO!Q:Q,_xludf.AGGREGATE(15,6,ROW(MAESTRO!$B$3:$B$1000)/((MAESTRO!$B$3:$B$1000="MILITARES")*(UPPER(MAESTRO!$L$3:$L$1000)="CONFIRMADO")),ROWS($A$3:A221))),"")</f>
        <v/>
      </c>
      <c r="R221" s="10" t="str">
        <f ca="1">IFERROR(INDEX(MAESTRO!R:R,_xludf.AGGREGATE(15,6,ROW(MAESTRO!$B$3:$B$1000)/((MAESTRO!$B$3:$B$1000="MILITARES")*(UPPER(MAESTRO!$L$3:$L$1000)="CONFIRMADO")),ROWS($A$3:A221))),"")</f>
        <v/>
      </c>
      <c r="S221" s="10" t="str">
        <f ca="1">IFERROR(INDEX(MAESTRO!S:S,_xludf.AGGREGATE(15,6,ROW(MAESTRO!$B$3:$B$1000)/((MAESTRO!$B$3:$B$1000="MILITARES")*(UPPER(MAESTRO!$L$3:$L$1000)="CONFIRMADO")),ROWS($A$3:A221))),"")</f>
        <v/>
      </c>
      <c r="T221" s="10" t="str">
        <f ca="1">IFERROR(INDEX(MAESTRO!T:T,_xludf.AGGREGATE(15,6,ROW(MAESTRO!$B$3:$B$1000)/((MAESTRO!$B$3:$B$1000="MILITARES")*(UPPER(MAESTRO!$L$3:$L$1000)="CONFIRMADO")),ROWS($A$3:A221))),"")</f>
        <v/>
      </c>
      <c r="U221" s="10" t="str">
        <f ca="1">IFERROR(INDEX(MAESTRO!U:U,_xludf.AGGREGATE(15,6,ROW(MAESTRO!$B$3:$B$1000)/((MAESTRO!$B$3:$B$1000="MILITARES")*(UPPER(MAESTRO!$L$3:$L$1000)="CONFIRMADO")),ROWS($A$3:A221))),"")</f>
        <v/>
      </c>
      <c r="V221" s="10" t="str">
        <f ca="1">IFERROR(INDEX(MAESTRO!V:V,_xludf.AGGREGATE(15,6,ROW(MAESTRO!$B$3:$B$1000)/((MAESTRO!$B$3:$B$1000="MILITARES")*(UPPER(MAESTRO!$L$3:$L$1000)="CONFIRMADO")),ROWS($A$3:A221))),"")</f>
        <v/>
      </c>
      <c r="W221" s="10" t="str">
        <f ca="1">IFERROR(INDEX(MAESTRO!W:W,_xludf.AGGREGATE(15,6,ROW(MAESTRO!$B$3:$B$1000)/((MAESTRO!$B$3:$B$1000="MILITARES")*(UPPER(MAESTRO!$L$3:$L$1000)="CONFIRMADO")),ROWS($A$3:A221))),"")</f>
        <v/>
      </c>
      <c r="X221" s="10" t="str">
        <f ca="1">IFERROR(INDEX(MAESTRO!X:X,_xludf.AGGREGATE(15,6,ROW(MAESTRO!$B$3:$B$1000)/((MAESTRO!$B$3:$B$1000="MILITARES")*(UPPER(MAESTRO!$L$3:$L$1000)="CONFIRMADO")),ROWS($A$3:A221))),"")</f>
        <v/>
      </c>
    </row>
    <row r="222" spans="1:24" ht="22.05" customHeight="1">
      <c r="A222" s="15" t="str">
        <f ca="1">IFERROR(INDEX(MAESTRO!A:A,_xludf.AGGREGATE(15,6,ROW(MAESTRO!$B$3:$B$1000)/((MAESTRO!$B$3:$B$1000="MILITARES")*(UPPER(MAESTRO!$L$3:$L$1000)="CONFIRMADO")),ROWS($A$3:A222))),"")</f>
        <v/>
      </c>
      <c r="B222" s="15" t="str">
        <f ca="1">IFERROR(INDEX(MAESTRO!B:B,_xludf.AGGREGATE(15,6,ROW(MAESTRO!$B$3:$B$1000)/((MAESTRO!$B$3:$B$1000="MILITARES")*(UPPER(MAESTRO!$L$3:$L$1000)="CONFIRMADO")),ROWS($A$3:A222))),"")</f>
        <v/>
      </c>
      <c r="C222" s="15" t="str">
        <f ca="1">IFERROR(INDEX(MAESTRO!C:C,_xludf.AGGREGATE(15,6,ROW(MAESTRO!$B$3:$B$1000)/((MAESTRO!$B$3:$B$1000="MILITARES")*(UPPER(MAESTRO!$L$3:$L$1000)="CONFIRMADO")),ROWS($A$3:A222))),"")</f>
        <v/>
      </c>
      <c r="D222" s="15" t="str">
        <f ca="1">IFERROR(INDEX(MAESTRO!D:D,_xludf.AGGREGATE(15,6,ROW(MAESTRO!$B$3:$B$1000)/((MAESTRO!$B$3:$B$1000="MILITARES")*(UPPER(MAESTRO!$L$3:$L$1000)="CONFIRMADO")),ROWS($A$3:A222))),"")</f>
        <v/>
      </c>
      <c r="E222" s="15" t="str">
        <f ca="1">IFERROR(INDEX(MAESTRO!E:E,_xludf.AGGREGATE(15,6,ROW(MAESTRO!$B$3:$B$1000)/((MAESTRO!$B$3:$B$1000="MILITARES")*(UPPER(MAESTRO!$L$3:$L$1000)="CONFIRMADO")),ROWS($A$3:A222))),"")</f>
        <v/>
      </c>
      <c r="F222" s="15" t="str">
        <f ca="1">IFERROR(INDEX(MAESTRO!F:F,_xludf.AGGREGATE(15,6,ROW(MAESTRO!$B$3:$B$1000)/((MAESTRO!$B$3:$B$1000="MILITARES")*(UPPER(MAESTRO!$L$3:$L$1000)="CONFIRMADO")),ROWS($A$3:A222))),"")</f>
        <v/>
      </c>
      <c r="G222" s="15" t="str">
        <f ca="1">IFERROR(INDEX(MAESTRO!G:G,_xludf.AGGREGATE(15,6,ROW(MAESTRO!$B$3:$B$1000)/((MAESTRO!$B$3:$B$1000="MILITARES")*(UPPER(MAESTRO!$L$3:$L$1000)="CONFIRMADO")),ROWS($A$3:A222))),"")</f>
        <v/>
      </c>
      <c r="H222" s="15" t="str">
        <f ca="1">IFERROR(INDEX(MAESTRO!H:H,_xludf.AGGREGATE(15,6,ROW(MAESTRO!$B$3:$B$1000)/((MAESTRO!$B$3:$B$1000="MILITARES")*(UPPER(MAESTRO!$L$3:$L$1000)="CONFIRMADO")),ROWS($A$3:A222))),"")</f>
        <v/>
      </c>
      <c r="I222" s="15" t="str">
        <f ca="1">IFERROR(INDEX(MAESTRO!I:I,_xludf.AGGREGATE(15,6,ROW(MAESTRO!$B$3:$B$1000)/((MAESTRO!$B$3:$B$1000="MILITARES")*(UPPER(MAESTRO!$L$3:$L$1000)="CONFIRMADO")),ROWS($A$3:A222))),"")</f>
        <v/>
      </c>
      <c r="J222" s="15" t="str">
        <f ca="1">IFERROR(INDEX(MAESTRO!J:J,_xludf.AGGREGATE(15,6,ROW(MAESTRO!$B$3:$B$1000)/((MAESTRO!$B$3:$B$1000="MILITARES")*(UPPER(MAESTRO!$L$3:$L$1000)="CONFIRMADO")),ROWS($A$3:A222))),"")</f>
        <v/>
      </c>
      <c r="K222" s="15" t="str">
        <f ca="1">IFERROR(INDEX(MAESTRO!K:K,_xludf.AGGREGATE(15,6,ROW(MAESTRO!$B$3:$B$1000)/((MAESTRO!$B$3:$B$1000="MILITARES")*(UPPER(MAESTRO!$L$3:$L$1000)="CONFIRMADO")),ROWS($A$3:A222))),"")</f>
        <v/>
      </c>
      <c r="L222" s="15" t="str">
        <f ca="1">IFERROR(INDEX(MAESTRO!L:L,_xludf.AGGREGATE(15,6,ROW(MAESTRO!$B$3:$B$1000)/((MAESTRO!$B$3:$B$1000="MILITARES")*(UPPER(MAESTRO!$L$3:$L$1000)="CONFIRMADO")),ROWS($A$3:A222))),"")</f>
        <v/>
      </c>
      <c r="M222" s="15" t="str">
        <f ca="1">IFERROR(INDEX(MAESTRO!M:M,_xludf.AGGREGATE(15,6,ROW(MAESTRO!$B$3:$B$1000)/((MAESTRO!$B$3:$B$1000="MILITARES")*(UPPER(MAESTRO!$L$3:$L$1000)="CONFIRMADO")),ROWS($A$3:A222))),"")</f>
        <v/>
      </c>
      <c r="N222" s="15" t="str">
        <f ca="1">IFERROR(INDEX(MAESTRO!N:N,_xludf.AGGREGATE(15,6,ROW(MAESTRO!$B$3:$B$1000)/((MAESTRO!$B$3:$B$1000="MILITARES")*(UPPER(MAESTRO!$L$3:$L$1000)="CONFIRMADO")),ROWS($A$3:A222))),"")</f>
        <v/>
      </c>
      <c r="O222" s="15" t="str">
        <f ca="1">IFERROR(INDEX(MAESTRO!O:O,_xludf.AGGREGATE(15,6,ROW(MAESTRO!$B$3:$B$1000)/((MAESTRO!$B$3:$B$1000="MILITARES")*(UPPER(MAESTRO!$L$3:$L$1000)="CONFIRMADO")),ROWS($A$3:A222))),"")</f>
        <v/>
      </c>
      <c r="P222" s="15" t="str">
        <f ca="1">IFERROR(INDEX(MAESTRO!P:P,_xludf.AGGREGATE(15,6,ROW(MAESTRO!$B$3:$B$1000)/((MAESTRO!$B$3:$B$1000="MILITARES")*(UPPER(MAESTRO!$L$3:$L$1000)="CONFIRMADO")),ROWS($A$3:A222))),"")</f>
        <v/>
      </c>
      <c r="Q222" s="15" t="str">
        <f ca="1">IFERROR(INDEX(MAESTRO!Q:Q,_xludf.AGGREGATE(15,6,ROW(MAESTRO!$B$3:$B$1000)/((MAESTRO!$B$3:$B$1000="MILITARES")*(UPPER(MAESTRO!$L$3:$L$1000)="CONFIRMADO")),ROWS($A$3:A222))),"")</f>
        <v/>
      </c>
      <c r="R222" s="15" t="str">
        <f ca="1">IFERROR(INDEX(MAESTRO!R:R,_xludf.AGGREGATE(15,6,ROW(MAESTRO!$B$3:$B$1000)/((MAESTRO!$B$3:$B$1000="MILITARES")*(UPPER(MAESTRO!$L$3:$L$1000)="CONFIRMADO")),ROWS($A$3:A222))),"")</f>
        <v/>
      </c>
      <c r="S222" s="15" t="str">
        <f ca="1">IFERROR(INDEX(MAESTRO!S:S,_xludf.AGGREGATE(15,6,ROW(MAESTRO!$B$3:$B$1000)/((MAESTRO!$B$3:$B$1000="MILITARES")*(UPPER(MAESTRO!$L$3:$L$1000)="CONFIRMADO")),ROWS($A$3:A222))),"")</f>
        <v/>
      </c>
      <c r="T222" s="15" t="str">
        <f ca="1">IFERROR(INDEX(MAESTRO!T:T,_xludf.AGGREGATE(15,6,ROW(MAESTRO!$B$3:$B$1000)/((MAESTRO!$B$3:$B$1000="MILITARES")*(UPPER(MAESTRO!$L$3:$L$1000)="CONFIRMADO")),ROWS($A$3:A222))),"")</f>
        <v/>
      </c>
      <c r="U222" s="15" t="str">
        <f ca="1">IFERROR(INDEX(MAESTRO!U:U,_xludf.AGGREGATE(15,6,ROW(MAESTRO!$B$3:$B$1000)/((MAESTRO!$B$3:$B$1000="MILITARES")*(UPPER(MAESTRO!$L$3:$L$1000)="CONFIRMADO")),ROWS($A$3:A222))),"")</f>
        <v/>
      </c>
      <c r="V222" s="15" t="str">
        <f ca="1">IFERROR(INDEX(MAESTRO!V:V,_xludf.AGGREGATE(15,6,ROW(MAESTRO!$B$3:$B$1000)/((MAESTRO!$B$3:$B$1000="MILITARES")*(UPPER(MAESTRO!$L$3:$L$1000)="CONFIRMADO")),ROWS($A$3:A222))),"")</f>
        <v/>
      </c>
      <c r="W222" s="15" t="str">
        <f ca="1">IFERROR(INDEX(MAESTRO!W:W,_xludf.AGGREGATE(15,6,ROW(MAESTRO!$B$3:$B$1000)/((MAESTRO!$B$3:$B$1000="MILITARES")*(UPPER(MAESTRO!$L$3:$L$1000)="CONFIRMADO")),ROWS($A$3:A222))),"")</f>
        <v/>
      </c>
      <c r="X222" s="15" t="str">
        <f ca="1">IFERROR(INDEX(MAESTRO!X:X,_xludf.AGGREGATE(15,6,ROW(MAESTRO!$B$3:$B$1000)/((MAESTRO!$B$3:$B$1000="MILITARES")*(UPPER(MAESTRO!$L$3:$L$1000)="CONFIRMADO")),ROWS($A$3:A222))),"")</f>
        <v/>
      </c>
    </row>
    <row r="223" spans="1:24" ht="22.05" customHeight="1">
      <c r="A223" s="10" t="str">
        <f ca="1">IFERROR(INDEX(MAESTRO!A:A,_xludf.AGGREGATE(15,6,ROW(MAESTRO!$B$3:$B$1000)/((MAESTRO!$B$3:$B$1000="MILITARES")*(UPPER(MAESTRO!$L$3:$L$1000)="CONFIRMADO")),ROWS($A$3:A223))),"")</f>
        <v/>
      </c>
      <c r="B223" s="10" t="str">
        <f ca="1">IFERROR(INDEX(MAESTRO!B:B,_xludf.AGGREGATE(15,6,ROW(MAESTRO!$B$3:$B$1000)/((MAESTRO!$B$3:$B$1000="MILITARES")*(UPPER(MAESTRO!$L$3:$L$1000)="CONFIRMADO")),ROWS($A$3:A223))),"")</f>
        <v/>
      </c>
      <c r="C223" s="10" t="str">
        <f ca="1">IFERROR(INDEX(MAESTRO!C:C,_xludf.AGGREGATE(15,6,ROW(MAESTRO!$B$3:$B$1000)/((MAESTRO!$B$3:$B$1000="MILITARES")*(UPPER(MAESTRO!$L$3:$L$1000)="CONFIRMADO")),ROWS($A$3:A223))),"")</f>
        <v/>
      </c>
      <c r="D223" s="10" t="str">
        <f ca="1">IFERROR(INDEX(MAESTRO!D:D,_xludf.AGGREGATE(15,6,ROW(MAESTRO!$B$3:$B$1000)/((MAESTRO!$B$3:$B$1000="MILITARES")*(UPPER(MAESTRO!$L$3:$L$1000)="CONFIRMADO")),ROWS($A$3:A223))),"")</f>
        <v/>
      </c>
      <c r="E223" s="10" t="str">
        <f ca="1">IFERROR(INDEX(MAESTRO!E:E,_xludf.AGGREGATE(15,6,ROW(MAESTRO!$B$3:$B$1000)/((MAESTRO!$B$3:$B$1000="MILITARES")*(UPPER(MAESTRO!$L$3:$L$1000)="CONFIRMADO")),ROWS($A$3:A223))),"")</f>
        <v/>
      </c>
      <c r="F223" s="10" t="str">
        <f ca="1">IFERROR(INDEX(MAESTRO!F:F,_xludf.AGGREGATE(15,6,ROW(MAESTRO!$B$3:$B$1000)/((MAESTRO!$B$3:$B$1000="MILITARES")*(UPPER(MAESTRO!$L$3:$L$1000)="CONFIRMADO")),ROWS($A$3:A223))),"")</f>
        <v/>
      </c>
      <c r="G223" s="10" t="str">
        <f ca="1">IFERROR(INDEX(MAESTRO!G:G,_xludf.AGGREGATE(15,6,ROW(MAESTRO!$B$3:$B$1000)/((MAESTRO!$B$3:$B$1000="MILITARES")*(UPPER(MAESTRO!$L$3:$L$1000)="CONFIRMADO")),ROWS($A$3:A223))),"")</f>
        <v/>
      </c>
      <c r="H223" s="10" t="str">
        <f ca="1">IFERROR(INDEX(MAESTRO!H:H,_xludf.AGGREGATE(15,6,ROW(MAESTRO!$B$3:$B$1000)/((MAESTRO!$B$3:$B$1000="MILITARES")*(UPPER(MAESTRO!$L$3:$L$1000)="CONFIRMADO")),ROWS($A$3:A223))),"")</f>
        <v/>
      </c>
      <c r="I223" s="10" t="str">
        <f ca="1">IFERROR(INDEX(MAESTRO!I:I,_xludf.AGGREGATE(15,6,ROW(MAESTRO!$B$3:$B$1000)/((MAESTRO!$B$3:$B$1000="MILITARES")*(UPPER(MAESTRO!$L$3:$L$1000)="CONFIRMADO")),ROWS($A$3:A223))),"")</f>
        <v/>
      </c>
      <c r="J223" s="10" t="str">
        <f ca="1">IFERROR(INDEX(MAESTRO!J:J,_xludf.AGGREGATE(15,6,ROW(MAESTRO!$B$3:$B$1000)/((MAESTRO!$B$3:$B$1000="MILITARES")*(UPPER(MAESTRO!$L$3:$L$1000)="CONFIRMADO")),ROWS($A$3:A223))),"")</f>
        <v/>
      </c>
      <c r="K223" s="10" t="str">
        <f ca="1">IFERROR(INDEX(MAESTRO!K:K,_xludf.AGGREGATE(15,6,ROW(MAESTRO!$B$3:$B$1000)/((MAESTRO!$B$3:$B$1000="MILITARES")*(UPPER(MAESTRO!$L$3:$L$1000)="CONFIRMADO")),ROWS($A$3:A223))),"")</f>
        <v/>
      </c>
      <c r="L223" s="10" t="str">
        <f ca="1">IFERROR(INDEX(MAESTRO!L:L,_xludf.AGGREGATE(15,6,ROW(MAESTRO!$B$3:$B$1000)/((MAESTRO!$B$3:$B$1000="MILITARES")*(UPPER(MAESTRO!$L$3:$L$1000)="CONFIRMADO")),ROWS($A$3:A223))),"")</f>
        <v/>
      </c>
      <c r="M223" s="10" t="str">
        <f ca="1">IFERROR(INDEX(MAESTRO!M:M,_xludf.AGGREGATE(15,6,ROW(MAESTRO!$B$3:$B$1000)/((MAESTRO!$B$3:$B$1000="MILITARES")*(UPPER(MAESTRO!$L$3:$L$1000)="CONFIRMADO")),ROWS($A$3:A223))),"")</f>
        <v/>
      </c>
      <c r="N223" s="10" t="str">
        <f ca="1">IFERROR(INDEX(MAESTRO!N:N,_xludf.AGGREGATE(15,6,ROW(MAESTRO!$B$3:$B$1000)/((MAESTRO!$B$3:$B$1000="MILITARES")*(UPPER(MAESTRO!$L$3:$L$1000)="CONFIRMADO")),ROWS($A$3:A223))),"")</f>
        <v/>
      </c>
      <c r="O223" s="10" t="str">
        <f ca="1">IFERROR(INDEX(MAESTRO!O:O,_xludf.AGGREGATE(15,6,ROW(MAESTRO!$B$3:$B$1000)/((MAESTRO!$B$3:$B$1000="MILITARES")*(UPPER(MAESTRO!$L$3:$L$1000)="CONFIRMADO")),ROWS($A$3:A223))),"")</f>
        <v/>
      </c>
      <c r="P223" s="10" t="str">
        <f ca="1">IFERROR(INDEX(MAESTRO!P:P,_xludf.AGGREGATE(15,6,ROW(MAESTRO!$B$3:$B$1000)/((MAESTRO!$B$3:$B$1000="MILITARES")*(UPPER(MAESTRO!$L$3:$L$1000)="CONFIRMADO")),ROWS($A$3:A223))),"")</f>
        <v/>
      </c>
      <c r="Q223" s="10" t="str">
        <f ca="1">IFERROR(INDEX(MAESTRO!Q:Q,_xludf.AGGREGATE(15,6,ROW(MAESTRO!$B$3:$B$1000)/((MAESTRO!$B$3:$B$1000="MILITARES")*(UPPER(MAESTRO!$L$3:$L$1000)="CONFIRMADO")),ROWS($A$3:A223))),"")</f>
        <v/>
      </c>
      <c r="R223" s="10" t="str">
        <f ca="1">IFERROR(INDEX(MAESTRO!R:R,_xludf.AGGREGATE(15,6,ROW(MAESTRO!$B$3:$B$1000)/((MAESTRO!$B$3:$B$1000="MILITARES")*(UPPER(MAESTRO!$L$3:$L$1000)="CONFIRMADO")),ROWS($A$3:A223))),"")</f>
        <v/>
      </c>
      <c r="S223" s="10" t="str">
        <f ca="1">IFERROR(INDEX(MAESTRO!S:S,_xludf.AGGREGATE(15,6,ROW(MAESTRO!$B$3:$B$1000)/((MAESTRO!$B$3:$B$1000="MILITARES")*(UPPER(MAESTRO!$L$3:$L$1000)="CONFIRMADO")),ROWS($A$3:A223))),"")</f>
        <v/>
      </c>
      <c r="T223" s="10" t="str">
        <f ca="1">IFERROR(INDEX(MAESTRO!T:T,_xludf.AGGREGATE(15,6,ROW(MAESTRO!$B$3:$B$1000)/((MAESTRO!$B$3:$B$1000="MILITARES")*(UPPER(MAESTRO!$L$3:$L$1000)="CONFIRMADO")),ROWS($A$3:A223))),"")</f>
        <v/>
      </c>
      <c r="U223" s="10" t="str">
        <f ca="1">IFERROR(INDEX(MAESTRO!U:U,_xludf.AGGREGATE(15,6,ROW(MAESTRO!$B$3:$B$1000)/((MAESTRO!$B$3:$B$1000="MILITARES")*(UPPER(MAESTRO!$L$3:$L$1000)="CONFIRMADO")),ROWS($A$3:A223))),"")</f>
        <v/>
      </c>
      <c r="V223" s="10" t="str">
        <f ca="1">IFERROR(INDEX(MAESTRO!V:V,_xludf.AGGREGATE(15,6,ROW(MAESTRO!$B$3:$B$1000)/((MAESTRO!$B$3:$B$1000="MILITARES")*(UPPER(MAESTRO!$L$3:$L$1000)="CONFIRMADO")),ROWS($A$3:A223))),"")</f>
        <v/>
      </c>
      <c r="W223" s="10" t="str">
        <f ca="1">IFERROR(INDEX(MAESTRO!W:W,_xludf.AGGREGATE(15,6,ROW(MAESTRO!$B$3:$B$1000)/((MAESTRO!$B$3:$B$1000="MILITARES")*(UPPER(MAESTRO!$L$3:$L$1000)="CONFIRMADO")),ROWS($A$3:A223))),"")</f>
        <v/>
      </c>
      <c r="X223" s="10" t="str">
        <f ca="1">IFERROR(INDEX(MAESTRO!X:X,_xludf.AGGREGATE(15,6,ROW(MAESTRO!$B$3:$B$1000)/((MAESTRO!$B$3:$B$1000="MILITARES")*(UPPER(MAESTRO!$L$3:$L$1000)="CONFIRMADO")),ROWS($A$3:A223))),"")</f>
        <v/>
      </c>
    </row>
    <row r="224" spans="1:24" ht="22.05" customHeight="1">
      <c r="A224" s="15" t="str">
        <f ca="1">IFERROR(INDEX(MAESTRO!A:A,_xludf.AGGREGATE(15,6,ROW(MAESTRO!$B$3:$B$1000)/((MAESTRO!$B$3:$B$1000="MILITARES")*(UPPER(MAESTRO!$L$3:$L$1000)="CONFIRMADO")),ROWS($A$3:A224))),"")</f>
        <v/>
      </c>
      <c r="B224" s="15" t="str">
        <f ca="1">IFERROR(INDEX(MAESTRO!B:B,_xludf.AGGREGATE(15,6,ROW(MAESTRO!$B$3:$B$1000)/((MAESTRO!$B$3:$B$1000="MILITARES")*(UPPER(MAESTRO!$L$3:$L$1000)="CONFIRMADO")),ROWS($A$3:A224))),"")</f>
        <v/>
      </c>
      <c r="C224" s="15" t="str">
        <f ca="1">IFERROR(INDEX(MAESTRO!C:C,_xludf.AGGREGATE(15,6,ROW(MAESTRO!$B$3:$B$1000)/((MAESTRO!$B$3:$B$1000="MILITARES")*(UPPER(MAESTRO!$L$3:$L$1000)="CONFIRMADO")),ROWS($A$3:A224))),"")</f>
        <v/>
      </c>
      <c r="D224" s="15" t="str">
        <f ca="1">IFERROR(INDEX(MAESTRO!D:D,_xludf.AGGREGATE(15,6,ROW(MAESTRO!$B$3:$B$1000)/((MAESTRO!$B$3:$B$1000="MILITARES")*(UPPER(MAESTRO!$L$3:$L$1000)="CONFIRMADO")),ROWS($A$3:A224))),"")</f>
        <v/>
      </c>
      <c r="E224" s="15" t="str">
        <f ca="1">IFERROR(INDEX(MAESTRO!E:E,_xludf.AGGREGATE(15,6,ROW(MAESTRO!$B$3:$B$1000)/((MAESTRO!$B$3:$B$1000="MILITARES")*(UPPER(MAESTRO!$L$3:$L$1000)="CONFIRMADO")),ROWS($A$3:A224))),"")</f>
        <v/>
      </c>
      <c r="F224" s="15" t="str">
        <f ca="1">IFERROR(INDEX(MAESTRO!F:F,_xludf.AGGREGATE(15,6,ROW(MAESTRO!$B$3:$B$1000)/((MAESTRO!$B$3:$B$1000="MILITARES")*(UPPER(MAESTRO!$L$3:$L$1000)="CONFIRMADO")),ROWS($A$3:A224))),"")</f>
        <v/>
      </c>
      <c r="G224" s="15" t="str">
        <f ca="1">IFERROR(INDEX(MAESTRO!G:G,_xludf.AGGREGATE(15,6,ROW(MAESTRO!$B$3:$B$1000)/((MAESTRO!$B$3:$B$1000="MILITARES")*(UPPER(MAESTRO!$L$3:$L$1000)="CONFIRMADO")),ROWS($A$3:A224))),"")</f>
        <v/>
      </c>
      <c r="H224" s="15" t="str">
        <f ca="1">IFERROR(INDEX(MAESTRO!H:H,_xludf.AGGREGATE(15,6,ROW(MAESTRO!$B$3:$B$1000)/((MAESTRO!$B$3:$B$1000="MILITARES")*(UPPER(MAESTRO!$L$3:$L$1000)="CONFIRMADO")),ROWS($A$3:A224))),"")</f>
        <v/>
      </c>
      <c r="I224" s="15" t="str">
        <f ca="1">IFERROR(INDEX(MAESTRO!I:I,_xludf.AGGREGATE(15,6,ROW(MAESTRO!$B$3:$B$1000)/((MAESTRO!$B$3:$B$1000="MILITARES")*(UPPER(MAESTRO!$L$3:$L$1000)="CONFIRMADO")),ROWS($A$3:A224))),"")</f>
        <v/>
      </c>
      <c r="J224" s="15" t="str">
        <f ca="1">IFERROR(INDEX(MAESTRO!J:J,_xludf.AGGREGATE(15,6,ROW(MAESTRO!$B$3:$B$1000)/((MAESTRO!$B$3:$B$1000="MILITARES")*(UPPER(MAESTRO!$L$3:$L$1000)="CONFIRMADO")),ROWS($A$3:A224))),"")</f>
        <v/>
      </c>
      <c r="K224" s="15" t="str">
        <f ca="1">IFERROR(INDEX(MAESTRO!K:K,_xludf.AGGREGATE(15,6,ROW(MAESTRO!$B$3:$B$1000)/((MAESTRO!$B$3:$B$1000="MILITARES")*(UPPER(MAESTRO!$L$3:$L$1000)="CONFIRMADO")),ROWS($A$3:A224))),"")</f>
        <v/>
      </c>
      <c r="L224" s="15" t="str">
        <f ca="1">IFERROR(INDEX(MAESTRO!L:L,_xludf.AGGREGATE(15,6,ROW(MAESTRO!$B$3:$B$1000)/((MAESTRO!$B$3:$B$1000="MILITARES")*(UPPER(MAESTRO!$L$3:$L$1000)="CONFIRMADO")),ROWS($A$3:A224))),"")</f>
        <v/>
      </c>
      <c r="M224" s="15" t="str">
        <f ca="1">IFERROR(INDEX(MAESTRO!M:M,_xludf.AGGREGATE(15,6,ROW(MAESTRO!$B$3:$B$1000)/((MAESTRO!$B$3:$B$1000="MILITARES")*(UPPER(MAESTRO!$L$3:$L$1000)="CONFIRMADO")),ROWS($A$3:A224))),"")</f>
        <v/>
      </c>
      <c r="N224" s="15" t="str">
        <f ca="1">IFERROR(INDEX(MAESTRO!N:N,_xludf.AGGREGATE(15,6,ROW(MAESTRO!$B$3:$B$1000)/((MAESTRO!$B$3:$B$1000="MILITARES")*(UPPER(MAESTRO!$L$3:$L$1000)="CONFIRMADO")),ROWS($A$3:A224))),"")</f>
        <v/>
      </c>
      <c r="O224" s="15" t="str">
        <f ca="1">IFERROR(INDEX(MAESTRO!O:O,_xludf.AGGREGATE(15,6,ROW(MAESTRO!$B$3:$B$1000)/((MAESTRO!$B$3:$B$1000="MILITARES")*(UPPER(MAESTRO!$L$3:$L$1000)="CONFIRMADO")),ROWS($A$3:A224))),"")</f>
        <v/>
      </c>
      <c r="P224" s="15" t="str">
        <f ca="1">IFERROR(INDEX(MAESTRO!P:P,_xludf.AGGREGATE(15,6,ROW(MAESTRO!$B$3:$B$1000)/((MAESTRO!$B$3:$B$1000="MILITARES")*(UPPER(MAESTRO!$L$3:$L$1000)="CONFIRMADO")),ROWS($A$3:A224))),"")</f>
        <v/>
      </c>
      <c r="Q224" s="15" t="str">
        <f ca="1">IFERROR(INDEX(MAESTRO!Q:Q,_xludf.AGGREGATE(15,6,ROW(MAESTRO!$B$3:$B$1000)/((MAESTRO!$B$3:$B$1000="MILITARES")*(UPPER(MAESTRO!$L$3:$L$1000)="CONFIRMADO")),ROWS($A$3:A224))),"")</f>
        <v/>
      </c>
      <c r="R224" s="15" t="str">
        <f ca="1">IFERROR(INDEX(MAESTRO!R:R,_xludf.AGGREGATE(15,6,ROW(MAESTRO!$B$3:$B$1000)/((MAESTRO!$B$3:$B$1000="MILITARES")*(UPPER(MAESTRO!$L$3:$L$1000)="CONFIRMADO")),ROWS($A$3:A224))),"")</f>
        <v/>
      </c>
      <c r="S224" s="15" t="str">
        <f ca="1">IFERROR(INDEX(MAESTRO!S:S,_xludf.AGGREGATE(15,6,ROW(MAESTRO!$B$3:$B$1000)/((MAESTRO!$B$3:$B$1000="MILITARES")*(UPPER(MAESTRO!$L$3:$L$1000)="CONFIRMADO")),ROWS($A$3:A224))),"")</f>
        <v/>
      </c>
      <c r="T224" s="15" t="str">
        <f ca="1">IFERROR(INDEX(MAESTRO!T:T,_xludf.AGGREGATE(15,6,ROW(MAESTRO!$B$3:$B$1000)/((MAESTRO!$B$3:$B$1000="MILITARES")*(UPPER(MAESTRO!$L$3:$L$1000)="CONFIRMADO")),ROWS($A$3:A224))),"")</f>
        <v/>
      </c>
      <c r="U224" s="15" t="str">
        <f ca="1">IFERROR(INDEX(MAESTRO!U:U,_xludf.AGGREGATE(15,6,ROW(MAESTRO!$B$3:$B$1000)/((MAESTRO!$B$3:$B$1000="MILITARES")*(UPPER(MAESTRO!$L$3:$L$1000)="CONFIRMADO")),ROWS($A$3:A224))),"")</f>
        <v/>
      </c>
      <c r="V224" s="15" t="str">
        <f ca="1">IFERROR(INDEX(MAESTRO!V:V,_xludf.AGGREGATE(15,6,ROW(MAESTRO!$B$3:$B$1000)/((MAESTRO!$B$3:$B$1000="MILITARES")*(UPPER(MAESTRO!$L$3:$L$1000)="CONFIRMADO")),ROWS($A$3:A224))),"")</f>
        <v/>
      </c>
      <c r="W224" s="15" t="str">
        <f ca="1">IFERROR(INDEX(MAESTRO!W:W,_xludf.AGGREGATE(15,6,ROW(MAESTRO!$B$3:$B$1000)/((MAESTRO!$B$3:$B$1000="MILITARES")*(UPPER(MAESTRO!$L$3:$L$1000)="CONFIRMADO")),ROWS($A$3:A224))),"")</f>
        <v/>
      </c>
      <c r="X224" s="15" t="str">
        <f ca="1">IFERROR(INDEX(MAESTRO!X:X,_xludf.AGGREGATE(15,6,ROW(MAESTRO!$B$3:$B$1000)/((MAESTRO!$B$3:$B$1000="MILITARES")*(UPPER(MAESTRO!$L$3:$L$1000)="CONFIRMADO")),ROWS($A$3:A224))),"")</f>
        <v/>
      </c>
    </row>
    <row r="225" spans="1:24" ht="22.05" customHeight="1">
      <c r="A225" s="10" t="str">
        <f ca="1">IFERROR(INDEX(MAESTRO!A:A,_xludf.AGGREGATE(15,6,ROW(MAESTRO!$B$3:$B$1000)/((MAESTRO!$B$3:$B$1000="MILITARES")*(UPPER(MAESTRO!$L$3:$L$1000)="CONFIRMADO")),ROWS($A$3:A225))),"")</f>
        <v/>
      </c>
      <c r="B225" s="10" t="str">
        <f ca="1">IFERROR(INDEX(MAESTRO!B:B,_xludf.AGGREGATE(15,6,ROW(MAESTRO!$B$3:$B$1000)/((MAESTRO!$B$3:$B$1000="MILITARES")*(UPPER(MAESTRO!$L$3:$L$1000)="CONFIRMADO")),ROWS($A$3:A225))),"")</f>
        <v/>
      </c>
      <c r="C225" s="10" t="str">
        <f ca="1">IFERROR(INDEX(MAESTRO!C:C,_xludf.AGGREGATE(15,6,ROW(MAESTRO!$B$3:$B$1000)/((MAESTRO!$B$3:$B$1000="MILITARES")*(UPPER(MAESTRO!$L$3:$L$1000)="CONFIRMADO")),ROWS($A$3:A225))),"")</f>
        <v/>
      </c>
      <c r="D225" s="10" t="str">
        <f ca="1">IFERROR(INDEX(MAESTRO!D:D,_xludf.AGGREGATE(15,6,ROW(MAESTRO!$B$3:$B$1000)/((MAESTRO!$B$3:$B$1000="MILITARES")*(UPPER(MAESTRO!$L$3:$L$1000)="CONFIRMADO")),ROWS($A$3:A225))),"")</f>
        <v/>
      </c>
      <c r="E225" s="10" t="str">
        <f ca="1">IFERROR(INDEX(MAESTRO!E:E,_xludf.AGGREGATE(15,6,ROW(MAESTRO!$B$3:$B$1000)/((MAESTRO!$B$3:$B$1000="MILITARES")*(UPPER(MAESTRO!$L$3:$L$1000)="CONFIRMADO")),ROWS($A$3:A225))),"")</f>
        <v/>
      </c>
      <c r="F225" s="10" t="str">
        <f ca="1">IFERROR(INDEX(MAESTRO!F:F,_xludf.AGGREGATE(15,6,ROW(MAESTRO!$B$3:$B$1000)/((MAESTRO!$B$3:$B$1000="MILITARES")*(UPPER(MAESTRO!$L$3:$L$1000)="CONFIRMADO")),ROWS($A$3:A225))),"")</f>
        <v/>
      </c>
      <c r="G225" s="10" t="str">
        <f ca="1">IFERROR(INDEX(MAESTRO!G:G,_xludf.AGGREGATE(15,6,ROW(MAESTRO!$B$3:$B$1000)/((MAESTRO!$B$3:$B$1000="MILITARES")*(UPPER(MAESTRO!$L$3:$L$1000)="CONFIRMADO")),ROWS($A$3:A225))),"")</f>
        <v/>
      </c>
      <c r="H225" s="10" t="str">
        <f ca="1">IFERROR(INDEX(MAESTRO!H:H,_xludf.AGGREGATE(15,6,ROW(MAESTRO!$B$3:$B$1000)/((MAESTRO!$B$3:$B$1000="MILITARES")*(UPPER(MAESTRO!$L$3:$L$1000)="CONFIRMADO")),ROWS($A$3:A225))),"")</f>
        <v/>
      </c>
      <c r="I225" s="10" t="str">
        <f ca="1">IFERROR(INDEX(MAESTRO!I:I,_xludf.AGGREGATE(15,6,ROW(MAESTRO!$B$3:$B$1000)/((MAESTRO!$B$3:$B$1000="MILITARES")*(UPPER(MAESTRO!$L$3:$L$1000)="CONFIRMADO")),ROWS($A$3:A225))),"")</f>
        <v/>
      </c>
      <c r="J225" s="10" t="str">
        <f ca="1">IFERROR(INDEX(MAESTRO!J:J,_xludf.AGGREGATE(15,6,ROW(MAESTRO!$B$3:$B$1000)/((MAESTRO!$B$3:$B$1000="MILITARES")*(UPPER(MAESTRO!$L$3:$L$1000)="CONFIRMADO")),ROWS($A$3:A225))),"")</f>
        <v/>
      </c>
      <c r="K225" s="10" t="str">
        <f ca="1">IFERROR(INDEX(MAESTRO!K:K,_xludf.AGGREGATE(15,6,ROW(MAESTRO!$B$3:$B$1000)/((MAESTRO!$B$3:$B$1000="MILITARES")*(UPPER(MAESTRO!$L$3:$L$1000)="CONFIRMADO")),ROWS($A$3:A225))),"")</f>
        <v/>
      </c>
      <c r="L225" s="10" t="str">
        <f ca="1">IFERROR(INDEX(MAESTRO!L:L,_xludf.AGGREGATE(15,6,ROW(MAESTRO!$B$3:$B$1000)/((MAESTRO!$B$3:$B$1000="MILITARES")*(UPPER(MAESTRO!$L$3:$L$1000)="CONFIRMADO")),ROWS($A$3:A225))),"")</f>
        <v/>
      </c>
      <c r="M225" s="10" t="str">
        <f ca="1">IFERROR(INDEX(MAESTRO!M:M,_xludf.AGGREGATE(15,6,ROW(MAESTRO!$B$3:$B$1000)/((MAESTRO!$B$3:$B$1000="MILITARES")*(UPPER(MAESTRO!$L$3:$L$1000)="CONFIRMADO")),ROWS($A$3:A225))),"")</f>
        <v/>
      </c>
      <c r="N225" s="10" t="str">
        <f ca="1">IFERROR(INDEX(MAESTRO!N:N,_xludf.AGGREGATE(15,6,ROW(MAESTRO!$B$3:$B$1000)/((MAESTRO!$B$3:$B$1000="MILITARES")*(UPPER(MAESTRO!$L$3:$L$1000)="CONFIRMADO")),ROWS($A$3:A225))),"")</f>
        <v/>
      </c>
      <c r="O225" s="10" t="str">
        <f ca="1">IFERROR(INDEX(MAESTRO!O:O,_xludf.AGGREGATE(15,6,ROW(MAESTRO!$B$3:$B$1000)/((MAESTRO!$B$3:$B$1000="MILITARES")*(UPPER(MAESTRO!$L$3:$L$1000)="CONFIRMADO")),ROWS($A$3:A225))),"")</f>
        <v/>
      </c>
      <c r="P225" s="10" t="str">
        <f ca="1">IFERROR(INDEX(MAESTRO!P:P,_xludf.AGGREGATE(15,6,ROW(MAESTRO!$B$3:$B$1000)/((MAESTRO!$B$3:$B$1000="MILITARES")*(UPPER(MAESTRO!$L$3:$L$1000)="CONFIRMADO")),ROWS($A$3:A225))),"")</f>
        <v/>
      </c>
      <c r="Q225" s="10" t="str">
        <f ca="1">IFERROR(INDEX(MAESTRO!Q:Q,_xludf.AGGREGATE(15,6,ROW(MAESTRO!$B$3:$B$1000)/((MAESTRO!$B$3:$B$1000="MILITARES")*(UPPER(MAESTRO!$L$3:$L$1000)="CONFIRMADO")),ROWS($A$3:A225))),"")</f>
        <v/>
      </c>
      <c r="R225" s="10" t="str">
        <f ca="1">IFERROR(INDEX(MAESTRO!R:R,_xludf.AGGREGATE(15,6,ROW(MAESTRO!$B$3:$B$1000)/((MAESTRO!$B$3:$B$1000="MILITARES")*(UPPER(MAESTRO!$L$3:$L$1000)="CONFIRMADO")),ROWS($A$3:A225))),"")</f>
        <v/>
      </c>
      <c r="S225" s="10" t="str">
        <f ca="1">IFERROR(INDEX(MAESTRO!S:S,_xludf.AGGREGATE(15,6,ROW(MAESTRO!$B$3:$B$1000)/((MAESTRO!$B$3:$B$1000="MILITARES")*(UPPER(MAESTRO!$L$3:$L$1000)="CONFIRMADO")),ROWS($A$3:A225))),"")</f>
        <v/>
      </c>
      <c r="T225" s="10" t="str">
        <f ca="1">IFERROR(INDEX(MAESTRO!T:T,_xludf.AGGREGATE(15,6,ROW(MAESTRO!$B$3:$B$1000)/((MAESTRO!$B$3:$B$1000="MILITARES")*(UPPER(MAESTRO!$L$3:$L$1000)="CONFIRMADO")),ROWS($A$3:A225))),"")</f>
        <v/>
      </c>
      <c r="U225" s="10" t="str">
        <f ca="1">IFERROR(INDEX(MAESTRO!U:U,_xludf.AGGREGATE(15,6,ROW(MAESTRO!$B$3:$B$1000)/((MAESTRO!$B$3:$B$1000="MILITARES")*(UPPER(MAESTRO!$L$3:$L$1000)="CONFIRMADO")),ROWS($A$3:A225))),"")</f>
        <v/>
      </c>
      <c r="V225" s="10" t="str">
        <f ca="1">IFERROR(INDEX(MAESTRO!V:V,_xludf.AGGREGATE(15,6,ROW(MAESTRO!$B$3:$B$1000)/((MAESTRO!$B$3:$B$1000="MILITARES")*(UPPER(MAESTRO!$L$3:$L$1000)="CONFIRMADO")),ROWS($A$3:A225))),"")</f>
        <v/>
      </c>
      <c r="W225" s="10" t="str">
        <f ca="1">IFERROR(INDEX(MAESTRO!W:W,_xludf.AGGREGATE(15,6,ROW(MAESTRO!$B$3:$B$1000)/((MAESTRO!$B$3:$B$1000="MILITARES")*(UPPER(MAESTRO!$L$3:$L$1000)="CONFIRMADO")),ROWS($A$3:A225))),"")</f>
        <v/>
      </c>
      <c r="X225" s="10" t="str">
        <f ca="1">IFERROR(INDEX(MAESTRO!X:X,_xludf.AGGREGATE(15,6,ROW(MAESTRO!$B$3:$B$1000)/((MAESTRO!$B$3:$B$1000="MILITARES")*(UPPER(MAESTRO!$L$3:$L$1000)="CONFIRMADO")),ROWS($A$3:A225))),"")</f>
        <v/>
      </c>
    </row>
    <row r="226" spans="1:24" ht="22.05" customHeight="1">
      <c r="A226" s="15" t="str">
        <f ca="1">IFERROR(INDEX(MAESTRO!A:A,_xludf.AGGREGATE(15,6,ROW(MAESTRO!$B$3:$B$1000)/((MAESTRO!$B$3:$B$1000="MILITARES")*(UPPER(MAESTRO!$L$3:$L$1000)="CONFIRMADO")),ROWS($A$3:A226))),"")</f>
        <v/>
      </c>
      <c r="B226" s="15" t="str">
        <f ca="1">IFERROR(INDEX(MAESTRO!B:B,_xludf.AGGREGATE(15,6,ROW(MAESTRO!$B$3:$B$1000)/((MAESTRO!$B$3:$B$1000="MILITARES")*(UPPER(MAESTRO!$L$3:$L$1000)="CONFIRMADO")),ROWS($A$3:A226))),"")</f>
        <v/>
      </c>
      <c r="C226" s="15" t="str">
        <f ca="1">IFERROR(INDEX(MAESTRO!C:C,_xludf.AGGREGATE(15,6,ROW(MAESTRO!$B$3:$B$1000)/((MAESTRO!$B$3:$B$1000="MILITARES")*(UPPER(MAESTRO!$L$3:$L$1000)="CONFIRMADO")),ROWS($A$3:A226))),"")</f>
        <v/>
      </c>
      <c r="D226" s="15" t="str">
        <f ca="1">IFERROR(INDEX(MAESTRO!D:D,_xludf.AGGREGATE(15,6,ROW(MAESTRO!$B$3:$B$1000)/((MAESTRO!$B$3:$B$1000="MILITARES")*(UPPER(MAESTRO!$L$3:$L$1000)="CONFIRMADO")),ROWS($A$3:A226))),"")</f>
        <v/>
      </c>
      <c r="E226" s="15" t="str">
        <f ca="1">IFERROR(INDEX(MAESTRO!E:E,_xludf.AGGREGATE(15,6,ROW(MAESTRO!$B$3:$B$1000)/((MAESTRO!$B$3:$B$1000="MILITARES")*(UPPER(MAESTRO!$L$3:$L$1000)="CONFIRMADO")),ROWS($A$3:A226))),"")</f>
        <v/>
      </c>
      <c r="F226" s="15" t="str">
        <f ca="1">IFERROR(INDEX(MAESTRO!F:F,_xludf.AGGREGATE(15,6,ROW(MAESTRO!$B$3:$B$1000)/((MAESTRO!$B$3:$B$1000="MILITARES")*(UPPER(MAESTRO!$L$3:$L$1000)="CONFIRMADO")),ROWS($A$3:A226))),"")</f>
        <v/>
      </c>
      <c r="G226" s="15" t="str">
        <f ca="1">IFERROR(INDEX(MAESTRO!G:G,_xludf.AGGREGATE(15,6,ROW(MAESTRO!$B$3:$B$1000)/((MAESTRO!$B$3:$B$1000="MILITARES")*(UPPER(MAESTRO!$L$3:$L$1000)="CONFIRMADO")),ROWS($A$3:A226))),"")</f>
        <v/>
      </c>
      <c r="H226" s="15" t="str">
        <f ca="1">IFERROR(INDEX(MAESTRO!H:H,_xludf.AGGREGATE(15,6,ROW(MAESTRO!$B$3:$B$1000)/((MAESTRO!$B$3:$B$1000="MILITARES")*(UPPER(MAESTRO!$L$3:$L$1000)="CONFIRMADO")),ROWS($A$3:A226))),"")</f>
        <v/>
      </c>
      <c r="I226" s="15" t="str">
        <f ca="1">IFERROR(INDEX(MAESTRO!I:I,_xludf.AGGREGATE(15,6,ROW(MAESTRO!$B$3:$B$1000)/((MAESTRO!$B$3:$B$1000="MILITARES")*(UPPER(MAESTRO!$L$3:$L$1000)="CONFIRMADO")),ROWS($A$3:A226))),"")</f>
        <v/>
      </c>
      <c r="J226" s="15" t="str">
        <f ca="1">IFERROR(INDEX(MAESTRO!J:J,_xludf.AGGREGATE(15,6,ROW(MAESTRO!$B$3:$B$1000)/((MAESTRO!$B$3:$B$1000="MILITARES")*(UPPER(MAESTRO!$L$3:$L$1000)="CONFIRMADO")),ROWS($A$3:A226))),"")</f>
        <v/>
      </c>
      <c r="K226" s="15" t="str">
        <f ca="1">IFERROR(INDEX(MAESTRO!K:K,_xludf.AGGREGATE(15,6,ROW(MAESTRO!$B$3:$B$1000)/((MAESTRO!$B$3:$B$1000="MILITARES")*(UPPER(MAESTRO!$L$3:$L$1000)="CONFIRMADO")),ROWS($A$3:A226))),"")</f>
        <v/>
      </c>
      <c r="L226" s="15" t="str">
        <f ca="1">IFERROR(INDEX(MAESTRO!L:L,_xludf.AGGREGATE(15,6,ROW(MAESTRO!$B$3:$B$1000)/((MAESTRO!$B$3:$B$1000="MILITARES")*(UPPER(MAESTRO!$L$3:$L$1000)="CONFIRMADO")),ROWS($A$3:A226))),"")</f>
        <v/>
      </c>
      <c r="M226" s="15" t="str">
        <f ca="1">IFERROR(INDEX(MAESTRO!M:M,_xludf.AGGREGATE(15,6,ROW(MAESTRO!$B$3:$B$1000)/((MAESTRO!$B$3:$B$1000="MILITARES")*(UPPER(MAESTRO!$L$3:$L$1000)="CONFIRMADO")),ROWS($A$3:A226))),"")</f>
        <v/>
      </c>
      <c r="N226" s="15" t="str">
        <f ca="1">IFERROR(INDEX(MAESTRO!N:N,_xludf.AGGREGATE(15,6,ROW(MAESTRO!$B$3:$B$1000)/((MAESTRO!$B$3:$B$1000="MILITARES")*(UPPER(MAESTRO!$L$3:$L$1000)="CONFIRMADO")),ROWS($A$3:A226))),"")</f>
        <v/>
      </c>
      <c r="O226" s="15" t="str">
        <f ca="1">IFERROR(INDEX(MAESTRO!O:O,_xludf.AGGREGATE(15,6,ROW(MAESTRO!$B$3:$B$1000)/((MAESTRO!$B$3:$B$1000="MILITARES")*(UPPER(MAESTRO!$L$3:$L$1000)="CONFIRMADO")),ROWS($A$3:A226))),"")</f>
        <v/>
      </c>
      <c r="P226" s="15" t="str">
        <f ca="1">IFERROR(INDEX(MAESTRO!P:P,_xludf.AGGREGATE(15,6,ROW(MAESTRO!$B$3:$B$1000)/((MAESTRO!$B$3:$B$1000="MILITARES")*(UPPER(MAESTRO!$L$3:$L$1000)="CONFIRMADO")),ROWS($A$3:A226))),"")</f>
        <v/>
      </c>
      <c r="Q226" s="15" t="str">
        <f ca="1">IFERROR(INDEX(MAESTRO!Q:Q,_xludf.AGGREGATE(15,6,ROW(MAESTRO!$B$3:$B$1000)/((MAESTRO!$B$3:$B$1000="MILITARES")*(UPPER(MAESTRO!$L$3:$L$1000)="CONFIRMADO")),ROWS($A$3:A226))),"")</f>
        <v/>
      </c>
      <c r="R226" s="15" t="str">
        <f ca="1">IFERROR(INDEX(MAESTRO!R:R,_xludf.AGGREGATE(15,6,ROW(MAESTRO!$B$3:$B$1000)/((MAESTRO!$B$3:$B$1000="MILITARES")*(UPPER(MAESTRO!$L$3:$L$1000)="CONFIRMADO")),ROWS($A$3:A226))),"")</f>
        <v/>
      </c>
      <c r="S226" s="15" t="str">
        <f ca="1">IFERROR(INDEX(MAESTRO!S:S,_xludf.AGGREGATE(15,6,ROW(MAESTRO!$B$3:$B$1000)/((MAESTRO!$B$3:$B$1000="MILITARES")*(UPPER(MAESTRO!$L$3:$L$1000)="CONFIRMADO")),ROWS($A$3:A226))),"")</f>
        <v/>
      </c>
      <c r="T226" s="15" t="str">
        <f ca="1">IFERROR(INDEX(MAESTRO!T:T,_xludf.AGGREGATE(15,6,ROW(MAESTRO!$B$3:$B$1000)/((MAESTRO!$B$3:$B$1000="MILITARES")*(UPPER(MAESTRO!$L$3:$L$1000)="CONFIRMADO")),ROWS($A$3:A226))),"")</f>
        <v/>
      </c>
      <c r="U226" s="15" t="str">
        <f ca="1">IFERROR(INDEX(MAESTRO!U:U,_xludf.AGGREGATE(15,6,ROW(MAESTRO!$B$3:$B$1000)/((MAESTRO!$B$3:$B$1000="MILITARES")*(UPPER(MAESTRO!$L$3:$L$1000)="CONFIRMADO")),ROWS($A$3:A226))),"")</f>
        <v/>
      </c>
      <c r="V226" s="15" t="str">
        <f ca="1">IFERROR(INDEX(MAESTRO!V:V,_xludf.AGGREGATE(15,6,ROW(MAESTRO!$B$3:$B$1000)/((MAESTRO!$B$3:$B$1000="MILITARES")*(UPPER(MAESTRO!$L$3:$L$1000)="CONFIRMADO")),ROWS($A$3:A226))),"")</f>
        <v/>
      </c>
      <c r="W226" s="15" t="str">
        <f ca="1">IFERROR(INDEX(MAESTRO!W:W,_xludf.AGGREGATE(15,6,ROW(MAESTRO!$B$3:$B$1000)/((MAESTRO!$B$3:$B$1000="MILITARES")*(UPPER(MAESTRO!$L$3:$L$1000)="CONFIRMADO")),ROWS($A$3:A226))),"")</f>
        <v/>
      </c>
      <c r="X226" s="15" t="str">
        <f ca="1">IFERROR(INDEX(MAESTRO!X:X,_xludf.AGGREGATE(15,6,ROW(MAESTRO!$B$3:$B$1000)/((MAESTRO!$B$3:$B$1000="MILITARES")*(UPPER(MAESTRO!$L$3:$L$1000)="CONFIRMADO")),ROWS($A$3:A226))),"")</f>
        <v/>
      </c>
    </row>
    <row r="227" spans="1:24" ht="22.05" customHeight="1">
      <c r="A227" s="10" t="str">
        <f ca="1">IFERROR(INDEX(MAESTRO!A:A,_xludf.AGGREGATE(15,6,ROW(MAESTRO!$B$3:$B$1000)/((MAESTRO!$B$3:$B$1000="MILITARES")*(UPPER(MAESTRO!$L$3:$L$1000)="CONFIRMADO")),ROWS($A$3:A227))),"")</f>
        <v/>
      </c>
      <c r="B227" s="10" t="str">
        <f ca="1">IFERROR(INDEX(MAESTRO!B:B,_xludf.AGGREGATE(15,6,ROW(MAESTRO!$B$3:$B$1000)/((MAESTRO!$B$3:$B$1000="MILITARES")*(UPPER(MAESTRO!$L$3:$L$1000)="CONFIRMADO")),ROWS($A$3:A227))),"")</f>
        <v/>
      </c>
      <c r="C227" s="10" t="str">
        <f ca="1">IFERROR(INDEX(MAESTRO!C:C,_xludf.AGGREGATE(15,6,ROW(MAESTRO!$B$3:$B$1000)/((MAESTRO!$B$3:$B$1000="MILITARES")*(UPPER(MAESTRO!$L$3:$L$1000)="CONFIRMADO")),ROWS($A$3:A227))),"")</f>
        <v/>
      </c>
      <c r="D227" s="10" t="str">
        <f ca="1">IFERROR(INDEX(MAESTRO!D:D,_xludf.AGGREGATE(15,6,ROW(MAESTRO!$B$3:$B$1000)/((MAESTRO!$B$3:$B$1000="MILITARES")*(UPPER(MAESTRO!$L$3:$L$1000)="CONFIRMADO")),ROWS($A$3:A227))),"")</f>
        <v/>
      </c>
      <c r="E227" s="10" t="str">
        <f ca="1">IFERROR(INDEX(MAESTRO!E:E,_xludf.AGGREGATE(15,6,ROW(MAESTRO!$B$3:$B$1000)/((MAESTRO!$B$3:$B$1000="MILITARES")*(UPPER(MAESTRO!$L$3:$L$1000)="CONFIRMADO")),ROWS($A$3:A227))),"")</f>
        <v/>
      </c>
      <c r="F227" s="10" t="str">
        <f ca="1">IFERROR(INDEX(MAESTRO!F:F,_xludf.AGGREGATE(15,6,ROW(MAESTRO!$B$3:$B$1000)/((MAESTRO!$B$3:$B$1000="MILITARES")*(UPPER(MAESTRO!$L$3:$L$1000)="CONFIRMADO")),ROWS($A$3:A227))),"")</f>
        <v/>
      </c>
      <c r="G227" s="10" t="str">
        <f ca="1">IFERROR(INDEX(MAESTRO!G:G,_xludf.AGGREGATE(15,6,ROW(MAESTRO!$B$3:$B$1000)/((MAESTRO!$B$3:$B$1000="MILITARES")*(UPPER(MAESTRO!$L$3:$L$1000)="CONFIRMADO")),ROWS($A$3:A227))),"")</f>
        <v/>
      </c>
      <c r="H227" s="10" t="str">
        <f ca="1">IFERROR(INDEX(MAESTRO!H:H,_xludf.AGGREGATE(15,6,ROW(MAESTRO!$B$3:$B$1000)/((MAESTRO!$B$3:$B$1000="MILITARES")*(UPPER(MAESTRO!$L$3:$L$1000)="CONFIRMADO")),ROWS($A$3:A227))),"")</f>
        <v/>
      </c>
      <c r="I227" s="10" t="str">
        <f ca="1">IFERROR(INDEX(MAESTRO!I:I,_xludf.AGGREGATE(15,6,ROW(MAESTRO!$B$3:$B$1000)/((MAESTRO!$B$3:$B$1000="MILITARES")*(UPPER(MAESTRO!$L$3:$L$1000)="CONFIRMADO")),ROWS($A$3:A227))),"")</f>
        <v/>
      </c>
      <c r="J227" s="10" t="str">
        <f ca="1">IFERROR(INDEX(MAESTRO!J:J,_xludf.AGGREGATE(15,6,ROW(MAESTRO!$B$3:$B$1000)/((MAESTRO!$B$3:$B$1000="MILITARES")*(UPPER(MAESTRO!$L$3:$L$1000)="CONFIRMADO")),ROWS($A$3:A227))),"")</f>
        <v/>
      </c>
      <c r="K227" s="10" t="str">
        <f ca="1">IFERROR(INDEX(MAESTRO!K:K,_xludf.AGGREGATE(15,6,ROW(MAESTRO!$B$3:$B$1000)/((MAESTRO!$B$3:$B$1000="MILITARES")*(UPPER(MAESTRO!$L$3:$L$1000)="CONFIRMADO")),ROWS($A$3:A227))),"")</f>
        <v/>
      </c>
      <c r="L227" s="10" t="str">
        <f ca="1">IFERROR(INDEX(MAESTRO!L:L,_xludf.AGGREGATE(15,6,ROW(MAESTRO!$B$3:$B$1000)/((MAESTRO!$B$3:$B$1000="MILITARES")*(UPPER(MAESTRO!$L$3:$L$1000)="CONFIRMADO")),ROWS($A$3:A227))),"")</f>
        <v/>
      </c>
      <c r="M227" s="10" t="str">
        <f ca="1">IFERROR(INDEX(MAESTRO!M:M,_xludf.AGGREGATE(15,6,ROW(MAESTRO!$B$3:$B$1000)/((MAESTRO!$B$3:$B$1000="MILITARES")*(UPPER(MAESTRO!$L$3:$L$1000)="CONFIRMADO")),ROWS($A$3:A227))),"")</f>
        <v/>
      </c>
      <c r="N227" s="10" t="str">
        <f ca="1">IFERROR(INDEX(MAESTRO!N:N,_xludf.AGGREGATE(15,6,ROW(MAESTRO!$B$3:$B$1000)/((MAESTRO!$B$3:$B$1000="MILITARES")*(UPPER(MAESTRO!$L$3:$L$1000)="CONFIRMADO")),ROWS($A$3:A227))),"")</f>
        <v/>
      </c>
      <c r="O227" s="10" t="str">
        <f ca="1">IFERROR(INDEX(MAESTRO!O:O,_xludf.AGGREGATE(15,6,ROW(MAESTRO!$B$3:$B$1000)/((MAESTRO!$B$3:$B$1000="MILITARES")*(UPPER(MAESTRO!$L$3:$L$1000)="CONFIRMADO")),ROWS($A$3:A227))),"")</f>
        <v/>
      </c>
      <c r="P227" s="10" t="str">
        <f ca="1">IFERROR(INDEX(MAESTRO!P:P,_xludf.AGGREGATE(15,6,ROW(MAESTRO!$B$3:$B$1000)/((MAESTRO!$B$3:$B$1000="MILITARES")*(UPPER(MAESTRO!$L$3:$L$1000)="CONFIRMADO")),ROWS($A$3:A227))),"")</f>
        <v/>
      </c>
      <c r="Q227" s="10" t="str">
        <f ca="1">IFERROR(INDEX(MAESTRO!Q:Q,_xludf.AGGREGATE(15,6,ROW(MAESTRO!$B$3:$B$1000)/((MAESTRO!$B$3:$B$1000="MILITARES")*(UPPER(MAESTRO!$L$3:$L$1000)="CONFIRMADO")),ROWS($A$3:A227))),"")</f>
        <v/>
      </c>
      <c r="R227" s="10" t="str">
        <f ca="1">IFERROR(INDEX(MAESTRO!R:R,_xludf.AGGREGATE(15,6,ROW(MAESTRO!$B$3:$B$1000)/((MAESTRO!$B$3:$B$1000="MILITARES")*(UPPER(MAESTRO!$L$3:$L$1000)="CONFIRMADO")),ROWS($A$3:A227))),"")</f>
        <v/>
      </c>
      <c r="S227" s="10" t="str">
        <f ca="1">IFERROR(INDEX(MAESTRO!S:S,_xludf.AGGREGATE(15,6,ROW(MAESTRO!$B$3:$B$1000)/((MAESTRO!$B$3:$B$1000="MILITARES")*(UPPER(MAESTRO!$L$3:$L$1000)="CONFIRMADO")),ROWS($A$3:A227))),"")</f>
        <v/>
      </c>
      <c r="T227" s="10" t="str">
        <f ca="1">IFERROR(INDEX(MAESTRO!T:T,_xludf.AGGREGATE(15,6,ROW(MAESTRO!$B$3:$B$1000)/((MAESTRO!$B$3:$B$1000="MILITARES")*(UPPER(MAESTRO!$L$3:$L$1000)="CONFIRMADO")),ROWS($A$3:A227))),"")</f>
        <v/>
      </c>
      <c r="U227" s="10" t="str">
        <f ca="1">IFERROR(INDEX(MAESTRO!U:U,_xludf.AGGREGATE(15,6,ROW(MAESTRO!$B$3:$B$1000)/((MAESTRO!$B$3:$B$1000="MILITARES")*(UPPER(MAESTRO!$L$3:$L$1000)="CONFIRMADO")),ROWS($A$3:A227))),"")</f>
        <v/>
      </c>
      <c r="V227" s="10" t="str">
        <f ca="1">IFERROR(INDEX(MAESTRO!V:V,_xludf.AGGREGATE(15,6,ROW(MAESTRO!$B$3:$B$1000)/((MAESTRO!$B$3:$B$1000="MILITARES")*(UPPER(MAESTRO!$L$3:$L$1000)="CONFIRMADO")),ROWS($A$3:A227))),"")</f>
        <v/>
      </c>
      <c r="W227" s="10" t="str">
        <f ca="1">IFERROR(INDEX(MAESTRO!W:W,_xludf.AGGREGATE(15,6,ROW(MAESTRO!$B$3:$B$1000)/((MAESTRO!$B$3:$B$1000="MILITARES")*(UPPER(MAESTRO!$L$3:$L$1000)="CONFIRMADO")),ROWS($A$3:A227))),"")</f>
        <v/>
      </c>
      <c r="X227" s="10" t="str">
        <f ca="1">IFERROR(INDEX(MAESTRO!X:X,_xludf.AGGREGATE(15,6,ROW(MAESTRO!$B$3:$B$1000)/((MAESTRO!$B$3:$B$1000="MILITARES")*(UPPER(MAESTRO!$L$3:$L$1000)="CONFIRMADO")),ROWS($A$3:A227))),"")</f>
        <v/>
      </c>
    </row>
    <row r="228" spans="1:24" ht="22.05" customHeight="1">
      <c r="A228" s="15" t="str">
        <f ca="1">IFERROR(INDEX(MAESTRO!A:A,_xludf.AGGREGATE(15,6,ROW(MAESTRO!$B$3:$B$1000)/((MAESTRO!$B$3:$B$1000="MILITARES")*(UPPER(MAESTRO!$L$3:$L$1000)="CONFIRMADO")),ROWS($A$3:A228))),"")</f>
        <v/>
      </c>
      <c r="B228" s="15" t="str">
        <f ca="1">IFERROR(INDEX(MAESTRO!B:B,_xludf.AGGREGATE(15,6,ROW(MAESTRO!$B$3:$B$1000)/((MAESTRO!$B$3:$B$1000="MILITARES")*(UPPER(MAESTRO!$L$3:$L$1000)="CONFIRMADO")),ROWS($A$3:A228))),"")</f>
        <v/>
      </c>
      <c r="C228" s="15" t="str">
        <f ca="1">IFERROR(INDEX(MAESTRO!C:C,_xludf.AGGREGATE(15,6,ROW(MAESTRO!$B$3:$B$1000)/((MAESTRO!$B$3:$B$1000="MILITARES")*(UPPER(MAESTRO!$L$3:$L$1000)="CONFIRMADO")),ROWS($A$3:A228))),"")</f>
        <v/>
      </c>
      <c r="D228" s="15" t="str">
        <f ca="1">IFERROR(INDEX(MAESTRO!D:D,_xludf.AGGREGATE(15,6,ROW(MAESTRO!$B$3:$B$1000)/((MAESTRO!$B$3:$B$1000="MILITARES")*(UPPER(MAESTRO!$L$3:$L$1000)="CONFIRMADO")),ROWS($A$3:A228))),"")</f>
        <v/>
      </c>
      <c r="E228" s="15" t="str">
        <f ca="1">IFERROR(INDEX(MAESTRO!E:E,_xludf.AGGREGATE(15,6,ROW(MAESTRO!$B$3:$B$1000)/((MAESTRO!$B$3:$B$1000="MILITARES")*(UPPER(MAESTRO!$L$3:$L$1000)="CONFIRMADO")),ROWS($A$3:A228))),"")</f>
        <v/>
      </c>
      <c r="F228" s="15" t="str">
        <f ca="1">IFERROR(INDEX(MAESTRO!F:F,_xludf.AGGREGATE(15,6,ROW(MAESTRO!$B$3:$B$1000)/((MAESTRO!$B$3:$B$1000="MILITARES")*(UPPER(MAESTRO!$L$3:$L$1000)="CONFIRMADO")),ROWS($A$3:A228))),"")</f>
        <v/>
      </c>
      <c r="G228" s="15" t="str">
        <f ca="1">IFERROR(INDEX(MAESTRO!G:G,_xludf.AGGREGATE(15,6,ROW(MAESTRO!$B$3:$B$1000)/((MAESTRO!$B$3:$B$1000="MILITARES")*(UPPER(MAESTRO!$L$3:$L$1000)="CONFIRMADO")),ROWS($A$3:A228))),"")</f>
        <v/>
      </c>
      <c r="H228" s="15" t="str">
        <f ca="1">IFERROR(INDEX(MAESTRO!H:H,_xludf.AGGREGATE(15,6,ROW(MAESTRO!$B$3:$B$1000)/((MAESTRO!$B$3:$B$1000="MILITARES")*(UPPER(MAESTRO!$L$3:$L$1000)="CONFIRMADO")),ROWS($A$3:A228))),"")</f>
        <v/>
      </c>
      <c r="I228" s="15" t="str">
        <f ca="1">IFERROR(INDEX(MAESTRO!I:I,_xludf.AGGREGATE(15,6,ROW(MAESTRO!$B$3:$B$1000)/((MAESTRO!$B$3:$B$1000="MILITARES")*(UPPER(MAESTRO!$L$3:$L$1000)="CONFIRMADO")),ROWS($A$3:A228))),"")</f>
        <v/>
      </c>
      <c r="J228" s="15" t="str">
        <f ca="1">IFERROR(INDEX(MAESTRO!J:J,_xludf.AGGREGATE(15,6,ROW(MAESTRO!$B$3:$B$1000)/((MAESTRO!$B$3:$B$1000="MILITARES")*(UPPER(MAESTRO!$L$3:$L$1000)="CONFIRMADO")),ROWS($A$3:A228))),"")</f>
        <v/>
      </c>
      <c r="K228" s="15" t="str">
        <f ca="1">IFERROR(INDEX(MAESTRO!K:K,_xludf.AGGREGATE(15,6,ROW(MAESTRO!$B$3:$B$1000)/((MAESTRO!$B$3:$B$1000="MILITARES")*(UPPER(MAESTRO!$L$3:$L$1000)="CONFIRMADO")),ROWS($A$3:A228))),"")</f>
        <v/>
      </c>
      <c r="L228" s="15" t="str">
        <f ca="1">IFERROR(INDEX(MAESTRO!L:L,_xludf.AGGREGATE(15,6,ROW(MAESTRO!$B$3:$B$1000)/((MAESTRO!$B$3:$B$1000="MILITARES")*(UPPER(MAESTRO!$L$3:$L$1000)="CONFIRMADO")),ROWS($A$3:A228))),"")</f>
        <v/>
      </c>
      <c r="M228" s="15" t="str">
        <f ca="1">IFERROR(INDEX(MAESTRO!M:M,_xludf.AGGREGATE(15,6,ROW(MAESTRO!$B$3:$B$1000)/((MAESTRO!$B$3:$B$1000="MILITARES")*(UPPER(MAESTRO!$L$3:$L$1000)="CONFIRMADO")),ROWS($A$3:A228))),"")</f>
        <v/>
      </c>
      <c r="N228" s="15" t="str">
        <f ca="1">IFERROR(INDEX(MAESTRO!N:N,_xludf.AGGREGATE(15,6,ROW(MAESTRO!$B$3:$B$1000)/((MAESTRO!$B$3:$B$1000="MILITARES")*(UPPER(MAESTRO!$L$3:$L$1000)="CONFIRMADO")),ROWS($A$3:A228))),"")</f>
        <v/>
      </c>
      <c r="O228" s="15" t="str">
        <f ca="1">IFERROR(INDEX(MAESTRO!O:O,_xludf.AGGREGATE(15,6,ROW(MAESTRO!$B$3:$B$1000)/((MAESTRO!$B$3:$B$1000="MILITARES")*(UPPER(MAESTRO!$L$3:$L$1000)="CONFIRMADO")),ROWS($A$3:A228))),"")</f>
        <v/>
      </c>
      <c r="P228" s="15" t="str">
        <f ca="1">IFERROR(INDEX(MAESTRO!P:P,_xludf.AGGREGATE(15,6,ROW(MAESTRO!$B$3:$B$1000)/((MAESTRO!$B$3:$B$1000="MILITARES")*(UPPER(MAESTRO!$L$3:$L$1000)="CONFIRMADO")),ROWS($A$3:A228))),"")</f>
        <v/>
      </c>
      <c r="Q228" s="15" t="str">
        <f ca="1">IFERROR(INDEX(MAESTRO!Q:Q,_xludf.AGGREGATE(15,6,ROW(MAESTRO!$B$3:$B$1000)/((MAESTRO!$B$3:$B$1000="MILITARES")*(UPPER(MAESTRO!$L$3:$L$1000)="CONFIRMADO")),ROWS($A$3:A228))),"")</f>
        <v/>
      </c>
      <c r="R228" s="15" t="str">
        <f ca="1">IFERROR(INDEX(MAESTRO!R:R,_xludf.AGGREGATE(15,6,ROW(MAESTRO!$B$3:$B$1000)/((MAESTRO!$B$3:$B$1000="MILITARES")*(UPPER(MAESTRO!$L$3:$L$1000)="CONFIRMADO")),ROWS($A$3:A228))),"")</f>
        <v/>
      </c>
      <c r="S228" s="15" t="str">
        <f ca="1">IFERROR(INDEX(MAESTRO!S:S,_xludf.AGGREGATE(15,6,ROW(MAESTRO!$B$3:$B$1000)/((MAESTRO!$B$3:$B$1000="MILITARES")*(UPPER(MAESTRO!$L$3:$L$1000)="CONFIRMADO")),ROWS($A$3:A228))),"")</f>
        <v/>
      </c>
      <c r="T228" s="15" t="str">
        <f ca="1">IFERROR(INDEX(MAESTRO!T:T,_xludf.AGGREGATE(15,6,ROW(MAESTRO!$B$3:$B$1000)/((MAESTRO!$B$3:$B$1000="MILITARES")*(UPPER(MAESTRO!$L$3:$L$1000)="CONFIRMADO")),ROWS($A$3:A228))),"")</f>
        <v/>
      </c>
      <c r="U228" s="15" t="str">
        <f ca="1">IFERROR(INDEX(MAESTRO!U:U,_xludf.AGGREGATE(15,6,ROW(MAESTRO!$B$3:$B$1000)/((MAESTRO!$B$3:$B$1000="MILITARES")*(UPPER(MAESTRO!$L$3:$L$1000)="CONFIRMADO")),ROWS($A$3:A228))),"")</f>
        <v/>
      </c>
      <c r="V228" s="15" t="str">
        <f ca="1">IFERROR(INDEX(MAESTRO!V:V,_xludf.AGGREGATE(15,6,ROW(MAESTRO!$B$3:$B$1000)/((MAESTRO!$B$3:$B$1000="MILITARES")*(UPPER(MAESTRO!$L$3:$L$1000)="CONFIRMADO")),ROWS($A$3:A228))),"")</f>
        <v/>
      </c>
      <c r="W228" s="15" t="str">
        <f ca="1">IFERROR(INDEX(MAESTRO!W:W,_xludf.AGGREGATE(15,6,ROW(MAESTRO!$B$3:$B$1000)/((MAESTRO!$B$3:$B$1000="MILITARES")*(UPPER(MAESTRO!$L$3:$L$1000)="CONFIRMADO")),ROWS($A$3:A228))),"")</f>
        <v/>
      </c>
      <c r="X228" s="15" t="str">
        <f ca="1">IFERROR(INDEX(MAESTRO!X:X,_xludf.AGGREGATE(15,6,ROW(MAESTRO!$B$3:$B$1000)/((MAESTRO!$B$3:$B$1000="MILITARES")*(UPPER(MAESTRO!$L$3:$L$1000)="CONFIRMADO")),ROWS($A$3:A228))),"")</f>
        <v/>
      </c>
    </row>
    <row r="229" spans="1:24" ht="22.05" customHeight="1">
      <c r="A229" s="10" t="str">
        <f ca="1">IFERROR(INDEX(MAESTRO!A:A,_xludf.AGGREGATE(15,6,ROW(MAESTRO!$B$3:$B$1000)/((MAESTRO!$B$3:$B$1000="MILITARES")*(UPPER(MAESTRO!$L$3:$L$1000)="CONFIRMADO")),ROWS($A$3:A229))),"")</f>
        <v/>
      </c>
      <c r="B229" s="10" t="str">
        <f ca="1">IFERROR(INDEX(MAESTRO!B:B,_xludf.AGGREGATE(15,6,ROW(MAESTRO!$B$3:$B$1000)/((MAESTRO!$B$3:$B$1000="MILITARES")*(UPPER(MAESTRO!$L$3:$L$1000)="CONFIRMADO")),ROWS($A$3:A229))),"")</f>
        <v/>
      </c>
      <c r="C229" s="10" t="str">
        <f ca="1">IFERROR(INDEX(MAESTRO!C:C,_xludf.AGGREGATE(15,6,ROW(MAESTRO!$B$3:$B$1000)/((MAESTRO!$B$3:$B$1000="MILITARES")*(UPPER(MAESTRO!$L$3:$L$1000)="CONFIRMADO")),ROWS($A$3:A229))),"")</f>
        <v/>
      </c>
      <c r="D229" s="10" t="str">
        <f ca="1">IFERROR(INDEX(MAESTRO!D:D,_xludf.AGGREGATE(15,6,ROW(MAESTRO!$B$3:$B$1000)/((MAESTRO!$B$3:$B$1000="MILITARES")*(UPPER(MAESTRO!$L$3:$L$1000)="CONFIRMADO")),ROWS($A$3:A229))),"")</f>
        <v/>
      </c>
      <c r="E229" s="10" t="str">
        <f ca="1">IFERROR(INDEX(MAESTRO!E:E,_xludf.AGGREGATE(15,6,ROW(MAESTRO!$B$3:$B$1000)/((MAESTRO!$B$3:$B$1000="MILITARES")*(UPPER(MAESTRO!$L$3:$L$1000)="CONFIRMADO")),ROWS($A$3:A229))),"")</f>
        <v/>
      </c>
      <c r="F229" s="10" t="str">
        <f ca="1">IFERROR(INDEX(MAESTRO!F:F,_xludf.AGGREGATE(15,6,ROW(MAESTRO!$B$3:$B$1000)/((MAESTRO!$B$3:$B$1000="MILITARES")*(UPPER(MAESTRO!$L$3:$L$1000)="CONFIRMADO")),ROWS($A$3:A229))),"")</f>
        <v/>
      </c>
      <c r="G229" s="10" t="str">
        <f ca="1">IFERROR(INDEX(MAESTRO!G:G,_xludf.AGGREGATE(15,6,ROW(MAESTRO!$B$3:$B$1000)/((MAESTRO!$B$3:$B$1000="MILITARES")*(UPPER(MAESTRO!$L$3:$L$1000)="CONFIRMADO")),ROWS($A$3:A229))),"")</f>
        <v/>
      </c>
      <c r="H229" s="10" t="str">
        <f ca="1">IFERROR(INDEX(MAESTRO!H:H,_xludf.AGGREGATE(15,6,ROW(MAESTRO!$B$3:$B$1000)/((MAESTRO!$B$3:$B$1000="MILITARES")*(UPPER(MAESTRO!$L$3:$L$1000)="CONFIRMADO")),ROWS($A$3:A229))),"")</f>
        <v/>
      </c>
      <c r="I229" s="10" t="str">
        <f ca="1">IFERROR(INDEX(MAESTRO!I:I,_xludf.AGGREGATE(15,6,ROW(MAESTRO!$B$3:$B$1000)/((MAESTRO!$B$3:$B$1000="MILITARES")*(UPPER(MAESTRO!$L$3:$L$1000)="CONFIRMADO")),ROWS($A$3:A229))),"")</f>
        <v/>
      </c>
      <c r="J229" s="10" t="str">
        <f ca="1">IFERROR(INDEX(MAESTRO!J:J,_xludf.AGGREGATE(15,6,ROW(MAESTRO!$B$3:$B$1000)/((MAESTRO!$B$3:$B$1000="MILITARES")*(UPPER(MAESTRO!$L$3:$L$1000)="CONFIRMADO")),ROWS($A$3:A229))),"")</f>
        <v/>
      </c>
      <c r="K229" s="10" t="str">
        <f ca="1">IFERROR(INDEX(MAESTRO!K:K,_xludf.AGGREGATE(15,6,ROW(MAESTRO!$B$3:$B$1000)/((MAESTRO!$B$3:$B$1000="MILITARES")*(UPPER(MAESTRO!$L$3:$L$1000)="CONFIRMADO")),ROWS($A$3:A229))),"")</f>
        <v/>
      </c>
      <c r="L229" s="10" t="str">
        <f ca="1">IFERROR(INDEX(MAESTRO!L:L,_xludf.AGGREGATE(15,6,ROW(MAESTRO!$B$3:$B$1000)/((MAESTRO!$B$3:$B$1000="MILITARES")*(UPPER(MAESTRO!$L$3:$L$1000)="CONFIRMADO")),ROWS($A$3:A229))),"")</f>
        <v/>
      </c>
      <c r="M229" s="10" t="str">
        <f ca="1">IFERROR(INDEX(MAESTRO!M:M,_xludf.AGGREGATE(15,6,ROW(MAESTRO!$B$3:$B$1000)/((MAESTRO!$B$3:$B$1000="MILITARES")*(UPPER(MAESTRO!$L$3:$L$1000)="CONFIRMADO")),ROWS($A$3:A229))),"")</f>
        <v/>
      </c>
      <c r="N229" s="10" t="str">
        <f ca="1">IFERROR(INDEX(MAESTRO!N:N,_xludf.AGGREGATE(15,6,ROW(MAESTRO!$B$3:$B$1000)/((MAESTRO!$B$3:$B$1000="MILITARES")*(UPPER(MAESTRO!$L$3:$L$1000)="CONFIRMADO")),ROWS($A$3:A229))),"")</f>
        <v/>
      </c>
      <c r="O229" s="10" t="str">
        <f ca="1">IFERROR(INDEX(MAESTRO!O:O,_xludf.AGGREGATE(15,6,ROW(MAESTRO!$B$3:$B$1000)/((MAESTRO!$B$3:$B$1000="MILITARES")*(UPPER(MAESTRO!$L$3:$L$1000)="CONFIRMADO")),ROWS($A$3:A229))),"")</f>
        <v/>
      </c>
      <c r="P229" s="10" t="str">
        <f ca="1">IFERROR(INDEX(MAESTRO!P:P,_xludf.AGGREGATE(15,6,ROW(MAESTRO!$B$3:$B$1000)/((MAESTRO!$B$3:$B$1000="MILITARES")*(UPPER(MAESTRO!$L$3:$L$1000)="CONFIRMADO")),ROWS($A$3:A229))),"")</f>
        <v/>
      </c>
      <c r="Q229" s="10" t="str">
        <f ca="1">IFERROR(INDEX(MAESTRO!Q:Q,_xludf.AGGREGATE(15,6,ROW(MAESTRO!$B$3:$B$1000)/((MAESTRO!$B$3:$B$1000="MILITARES")*(UPPER(MAESTRO!$L$3:$L$1000)="CONFIRMADO")),ROWS($A$3:A229))),"")</f>
        <v/>
      </c>
      <c r="R229" s="10" t="str">
        <f ca="1">IFERROR(INDEX(MAESTRO!R:R,_xludf.AGGREGATE(15,6,ROW(MAESTRO!$B$3:$B$1000)/((MAESTRO!$B$3:$B$1000="MILITARES")*(UPPER(MAESTRO!$L$3:$L$1000)="CONFIRMADO")),ROWS($A$3:A229))),"")</f>
        <v/>
      </c>
      <c r="S229" s="10" t="str">
        <f ca="1">IFERROR(INDEX(MAESTRO!S:S,_xludf.AGGREGATE(15,6,ROW(MAESTRO!$B$3:$B$1000)/((MAESTRO!$B$3:$B$1000="MILITARES")*(UPPER(MAESTRO!$L$3:$L$1000)="CONFIRMADO")),ROWS($A$3:A229))),"")</f>
        <v/>
      </c>
      <c r="T229" s="10" t="str">
        <f ca="1">IFERROR(INDEX(MAESTRO!T:T,_xludf.AGGREGATE(15,6,ROW(MAESTRO!$B$3:$B$1000)/((MAESTRO!$B$3:$B$1000="MILITARES")*(UPPER(MAESTRO!$L$3:$L$1000)="CONFIRMADO")),ROWS($A$3:A229))),"")</f>
        <v/>
      </c>
      <c r="U229" s="10" t="str">
        <f ca="1">IFERROR(INDEX(MAESTRO!U:U,_xludf.AGGREGATE(15,6,ROW(MAESTRO!$B$3:$B$1000)/((MAESTRO!$B$3:$B$1000="MILITARES")*(UPPER(MAESTRO!$L$3:$L$1000)="CONFIRMADO")),ROWS($A$3:A229))),"")</f>
        <v/>
      </c>
      <c r="V229" s="10" t="str">
        <f ca="1">IFERROR(INDEX(MAESTRO!V:V,_xludf.AGGREGATE(15,6,ROW(MAESTRO!$B$3:$B$1000)/((MAESTRO!$B$3:$B$1000="MILITARES")*(UPPER(MAESTRO!$L$3:$L$1000)="CONFIRMADO")),ROWS($A$3:A229))),"")</f>
        <v/>
      </c>
      <c r="W229" s="10" t="str">
        <f ca="1">IFERROR(INDEX(MAESTRO!W:W,_xludf.AGGREGATE(15,6,ROW(MAESTRO!$B$3:$B$1000)/((MAESTRO!$B$3:$B$1000="MILITARES")*(UPPER(MAESTRO!$L$3:$L$1000)="CONFIRMADO")),ROWS($A$3:A229))),"")</f>
        <v/>
      </c>
      <c r="X229" s="10" t="str">
        <f ca="1">IFERROR(INDEX(MAESTRO!X:X,_xludf.AGGREGATE(15,6,ROW(MAESTRO!$B$3:$B$1000)/((MAESTRO!$B$3:$B$1000="MILITARES")*(UPPER(MAESTRO!$L$3:$L$1000)="CONFIRMADO")),ROWS($A$3:A229))),"")</f>
        <v/>
      </c>
    </row>
    <row r="230" spans="1:24" ht="22.05" customHeight="1">
      <c r="A230" s="15" t="str">
        <f ca="1">IFERROR(INDEX(MAESTRO!A:A,_xludf.AGGREGATE(15,6,ROW(MAESTRO!$B$3:$B$1000)/((MAESTRO!$B$3:$B$1000="MILITARES")*(UPPER(MAESTRO!$L$3:$L$1000)="CONFIRMADO")),ROWS($A$3:A230))),"")</f>
        <v/>
      </c>
      <c r="B230" s="15" t="str">
        <f ca="1">IFERROR(INDEX(MAESTRO!B:B,_xludf.AGGREGATE(15,6,ROW(MAESTRO!$B$3:$B$1000)/((MAESTRO!$B$3:$B$1000="MILITARES")*(UPPER(MAESTRO!$L$3:$L$1000)="CONFIRMADO")),ROWS($A$3:A230))),"")</f>
        <v/>
      </c>
      <c r="C230" s="15" t="str">
        <f ca="1">IFERROR(INDEX(MAESTRO!C:C,_xludf.AGGREGATE(15,6,ROW(MAESTRO!$B$3:$B$1000)/((MAESTRO!$B$3:$B$1000="MILITARES")*(UPPER(MAESTRO!$L$3:$L$1000)="CONFIRMADO")),ROWS($A$3:A230))),"")</f>
        <v/>
      </c>
      <c r="D230" s="15" t="str">
        <f ca="1">IFERROR(INDEX(MAESTRO!D:D,_xludf.AGGREGATE(15,6,ROW(MAESTRO!$B$3:$B$1000)/((MAESTRO!$B$3:$B$1000="MILITARES")*(UPPER(MAESTRO!$L$3:$L$1000)="CONFIRMADO")),ROWS($A$3:A230))),"")</f>
        <v/>
      </c>
      <c r="E230" s="15" t="str">
        <f ca="1">IFERROR(INDEX(MAESTRO!E:E,_xludf.AGGREGATE(15,6,ROW(MAESTRO!$B$3:$B$1000)/((MAESTRO!$B$3:$B$1000="MILITARES")*(UPPER(MAESTRO!$L$3:$L$1000)="CONFIRMADO")),ROWS($A$3:A230))),"")</f>
        <v/>
      </c>
      <c r="F230" s="15" t="str">
        <f ca="1">IFERROR(INDEX(MAESTRO!F:F,_xludf.AGGREGATE(15,6,ROW(MAESTRO!$B$3:$B$1000)/((MAESTRO!$B$3:$B$1000="MILITARES")*(UPPER(MAESTRO!$L$3:$L$1000)="CONFIRMADO")),ROWS($A$3:A230))),"")</f>
        <v/>
      </c>
      <c r="G230" s="15" t="str">
        <f ca="1">IFERROR(INDEX(MAESTRO!G:G,_xludf.AGGREGATE(15,6,ROW(MAESTRO!$B$3:$B$1000)/((MAESTRO!$B$3:$B$1000="MILITARES")*(UPPER(MAESTRO!$L$3:$L$1000)="CONFIRMADO")),ROWS($A$3:A230))),"")</f>
        <v/>
      </c>
      <c r="H230" s="15" t="str">
        <f ca="1">IFERROR(INDEX(MAESTRO!H:H,_xludf.AGGREGATE(15,6,ROW(MAESTRO!$B$3:$B$1000)/((MAESTRO!$B$3:$B$1000="MILITARES")*(UPPER(MAESTRO!$L$3:$L$1000)="CONFIRMADO")),ROWS($A$3:A230))),"")</f>
        <v/>
      </c>
      <c r="I230" s="15" t="str">
        <f ca="1">IFERROR(INDEX(MAESTRO!I:I,_xludf.AGGREGATE(15,6,ROW(MAESTRO!$B$3:$B$1000)/((MAESTRO!$B$3:$B$1000="MILITARES")*(UPPER(MAESTRO!$L$3:$L$1000)="CONFIRMADO")),ROWS($A$3:A230))),"")</f>
        <v/>
      </c>
      <c r="J230" s="15" t="str">
        <f ca="1">IFERROR(INDEX(MAESTRO!J:J,_xludf.AGGREGATE(15,6,ROW(MAESTRO!$B$3:$B$1000)/((MAESTRO!$B$3:$B$1000="MILITARES")*(UPPER(MAESTRO!$L$3:$L$1000)="CONFIRMADO")),ROWS($A$3:A230))),"")</f>
        <v/>
      </c>
      <c r="K230" s="15" t="str">
        <f ca="1">IFERROR(INDEX(MAESTRO!K:K,_xludf.AGGREGATE(15,6,ROW(MAESTRO!$B$3:$B$1000)/((MAESTRO!$B$3:$B$1000="MILITARES")*(UPPER(MAESTRO!$L$3:$L$1000)="CONFIRMADO")),ROWS($A$3:A230))),"")</f>
        <v/>
      </c>
      <c r="L230" s="15" t="str">
        <f ca="1">IFERROR(INDEX(MAESTRO!L:L,_xludf.AGGREGATE(15,6,ROW(MAESTRO!$B$3:$B$1000)/((MAESTRO!$B$3:$B$1000="MILITARES")*(UPPER(MAESTRO!$L$3:$L$1000)="CONFIRMADO")),ROWS($A$3:A230))),"")</f>
        <v/>
      </c>
      <c r="M230" s="15" t="str">
        <f ca="1">IFERROR(INDEX(MAESTRO!M:M,_xludf.AGGREGATE(15,6,ROW(MAESTRO!$B$3:$B$1000)/((MAESTRO!$B$3:$B$1000="MILITARES")*(UPPER(MAESTRO!$L$3:$L$1000)="CONFIRMADO")),ROWS($A$3:A230))),"")</f>
        <v/>
      </c>
      <c r="N230" s="15" t="str">
        <f ca="1">IFERROR(INDEX(MAESTRO!N:N,_xludf.AGGREGATE(15,6,ROW(MAESTRO!$B$3:$B$1000)/((MAESTRO!$B$3:$B$1000="MILITARES")*(UPPER(MAESTRO!$L$3:$L$1000)="CONFIRMADO")),ROWS($A$3:A230))),"")</f>
        <v/>
      </c>
      <c r="O230" s="15" t="str">
        <f ca="1">IFERROR(INDEX(MAESTRO!O:O,_xludf.AGGREGATE(15,6,ROW(MAESTRO!$B$3:$B$1000)/((MAESTRO!$B$3:$B$1000="MILITARES")*(UPPER(MAESTRO!$L$3:$L$1000)="CONFIRMADO")),ROWS($A$3:A230))),"")</f>
        <v/>
      </c>
      <c r="P230" s="15" t="str">
        <f ca="1">IFERROR(INDEX(MAESTRO!P:P,_xludf.AGGREGATE(15,6,ROW(MAESTRO!$B$3:$B$1000)/((MAESTRO!$B$3:$B$1000="MILITARES")*(UPPER(MAESTRO!$L$3:$L$1000)="CONFIRMADO")),ROWS($A$3:A230))),"")</f>
        <v/>
      </c>
      <c r="Q230" s="15" t="str">
        <f ca="1">IFERROR(INDEX(MAESTRO!Q:Q,_xludf.AGGREGATE(15,6,ROW(MAESTRO!$B$3:$B$1000)/((MAESTRO!$B$3:$B$1000="MILITARES")*(UPPER(MAESTRO!$L$3:$L$1000)="CONFIRMADO")),ROWS($A$3:A230))),"")</f>
        <v/>
      </c>
      <c r="R230" s="15" t="str">
        <f ca="1">IFERROR(INDEX(MAESTRO!R:R,_xludf.AGGREGATE(15,6,ROW(MAESTRO!$B$3:$B$1000)/((MAESTRO!$B$3:$B$1000="MILITARES")*(UPPER(MAESTRO!$L$3:$L$1000)="CONFIRMADO")),ROWS($A$3:A230))),"")</f>
        <v/>
      </c>
      <c r="S230" s="15" t="str">
        <f ca="1">IFERROR(INDEX(MAESTRO!S:S,_xludf.AGGREGATE(15,6,ROW(MAESTRO!$B$3:$B$1000)/((MAESTRO!$B$3:$B$1000="MILITARES")*(UPPER(MAESTRO!$L$3:$L$1000)="CONFIRMADO")),ROWS($A$3:A230))),"")</f>
        <v/>
      </c>
      <c r="T230" s="15" t="str">
        <f ca="1">IFERROR(INDEX(MAESTRO!T:T,_xludf.AGGREGATE(15,6,ROW(MAESTRO!$B$3:$B$1000)/((MAESTRO!$B$3:$B$1000="MILITARES")*(UPPER(MAESTRO!$L$3:$L$1000)="CONFIRMADO")),ROWS($A$3:A230))),"")</f>
        <v/>
      </c>
      <c r="U230" s="15" t="str">
        <f ca="1">IFERROR(INDEX(MAESTRO!U:U,_xludf.AGGREGATE(15,6,ROW(MAESTRO!$B$3:$B$1000)/((MAESTRO!$B$3:$B$1000="MILITARES")*(UPPER(MAESTRO!$L$3:$L$1000)="CONFIRMADO")),ROWS($A$3:A230))),"")</f>
        <v/>
      </c>
      <c r="V230" s="15" t="str">
        <f ca="1">IFERROR(INDEX(MAESTRO!V:V,_xludf.AGGREGATE(15,6,ROW(MAESTRO!$B$3:$B$1000)/((MAESTRO!$B$3:$B$1000="MILITARES")*(UPPER(MAESTRO!$L$3:$L$1000)="CONFIRMADO")),ROWS($A$3:A230))),"")</f>
        <v/>
      </c>
      <c r="W230" s="15" t="str">
        <f ca="1">IFERROR(INDEX(MAESTRO!W:W,_xludf.AGGREGATE(15,6,ROW(MAESTRO!$B$3:$B$1000)/((MAESTRO!$B$3:$B$1000="MILITARES")*(UPPER(MAESTRO!$L$3:$L$1000)="CONFIRMADO")),ROWS($A$3:A230))),"")</f>
        <v/>
      </c>
      <c r="X230" s="15" t="str">
        <f ca="1">IFERROR(INDEX(MAESTRO!X:X,_xludf.AGGREGATE(15,6,ROW(MAESTRO!$B$3:$B$1000)/((MAESTRO!$B$3:$B$1000="MILITARES")*(UPPER(MAESTRO!$L$3:$L$1000)="CONFIRMADO")),ROWS($A$3:A230))),"")</f>
        <v/>
      </c>
    </row>
    <row r="231" spans="1:24" ht="22.05" customHeight="1">
      <c r="A231" s="10" t="str">
        <f ca="1">IFERROR(INDEX(MAESTRO!A:A,_xludf.AGGREGATE(15,6,ROW(MAESTRO!$B$3:$B$1000)/((MAESTRO!$B$3:$B$1000="MILITARES")*(UPPER(MAESTRO!$L$3:$L$1000)="CONFIRMADO")),ROWS($A$3:A231))),"")</f>
        <v/>
      </c>
      <c r="B231" s="10" t="str">
        <f ca="1">IFERROR(INDEX(MAESTRO!B:B,_xludf.AGGREGATE(15,6,ROW(MAESTRO!$B$3:$B$1000)/((MAESTRO!$B$3:$B$1000="MILITARES")*(UPPER(MAESTRO!$L$3:$L$1000)="CONFIRMADO")),ROWS($A$3:A231))),"")</f>
        <v/>
      </c>
      <c r="C231" s="10" t="str">
        <f ca="1">IFERROR(INDEX(MAESTRO!C:C,_xludf.AGGREGATE(15,6,ROW(MAESTRO!$B$3:$B$1000)/((MAESTRO!$B$3:$B$1000="MILITARES")*(UPPER(MAESTRO!$L$3:$L$1000)="CONFIRMADO")),ROWS($A$3:A231))),"")</f>
        <v/>
      </c>
      <c r="D231" s="10" t="str">
        <f ca="1">IFERROR(INDEX(MAESTRO!D:D,_xludf.AGGREGATE(15,6,ROW(MAESTRO!$B$3:$B$1000)/((MAESTRO!$B$3:$B$1000="MILITARES")*(UPPER(MAESTRO!$L$3:$L$1000)="CONFIRMADO")),ROWS($A$3:A231))),"")</f>
        <v/>
      </c>
      <c r="E231" s="10" t="str">
        <f ca="1">IFERROR(INDEX(MAESTRO!E:E,_xludf.AGGREGATE(15,6,ROW(MAESTRO!$B$3:$B$1000)/((MAESTRO!$B$3:$B$1000="MILITARES")*(UPPER(MAESTRO!$L$3:$L$1000)="CONFIRMADO")),ROWS($A$3:A231))),"")</f>
        <v/>
      </c>
      <c r="F231" s="10" t="str">
        <f ca="1">IFERROR(INDEX(MAESTRO!F:F,_xludf.AGGREGATE(15,6,ROW(MAESTRO!$B$3:$B$1000)/((MAESTRO!$B$3:$B$1000="MILITARES")*(UPPER(MAESTRO!$L$3:$L$1000)="CONFIRMADO")),ROWS($A$3:A231))),"")</f>
        <v/>
      </c>
      <c r="G231" s="10" t="str">
        <f ca="1">IFERROR(INDEX(MAESTRO!G:G,_xludf.AGGREGATE(15,6,ROW(MAESTRO!$B$3:$B$1000)/((MAESTRO!$B$3:$B$1000="MILITARES")*(UPPER(MAESTRO!$L$3:$L$1000)="CONFIRMADO")),ROWS($A$3:A231))),"")</f>
        <v/>
      </c>
      <c r="H231" s="10" t="str">
        <f ca="1">IFERROR(INDEX(MAESTRO!H:H,_xludf.AGGREGATE(15,6,ROW(MAESTRO!$B$3:$B$1000)/((MAESTRO!$B$3:$B$1000="MILITARES")*(UPPER(MAESTRO!$L$3:$L$1000)="CONFIRMADO")),ROWS($A$3:A231))),"")</f>
        <v/>
      </c>
      <c r="I231" s="10" t="str">
        <f ca="1">IFERROR(INDEX(MAESTRO!I:I,_xludf.AGGREGATE(15,6,ROW(MAESTRO!$B$3:$B$1000)/((MAESTRO!$B$3:$B$1000="MILITARES")*(UPPER(MAESTRO!$L$3:$L$1000)="CONFIRMADO")),ROWS($A$3:A231))),"")</f>
        <v/>
      </c>
      <c r="J231" s="10" t="str">
        <f ca="1">IFERROR(INDEX(MAESTRO!J:J,_xludf.AGGREGATE(15,6,ROW(MAESTRO!$B$3:$B$1000)/((MAESTRO!$B$3:$B$1000="MILITARES")*(UPPER(MAESTRO!$L$3:$L$1000)="CONFIRMADO")),ROWS($A$3:A231))),"")</f>
        <v/>
      </c>
      <c r="K231" s="10" t="str">
        <f ca="1">IFERROR(INDEX(MAESTRO!K:K,_xludf.AGGREGATE(15,6,ROW(MAESTRO!$B$3:$B$1000)/((MAESTRO!$B$3:$B$1000="MILITARES")*(UPPER(MAESTRO!$L$3:$L$1000)="CONFIRMADO")),ROWS($A$3:A231))),"")</f>
        <v/>
      </c>
      <c r="L231" s="10" t="str">
        <f ca="1">IFERROR(INDEX(MAESTRO!L:L,_xludf.AGGREGATE(15,6,ROW(MAESTRO!$B$3:$B$1000)/((MAESTRO!$B$3:$B$1000="MILITARES")*(UPPER(MAESTRO!$L$3:$L$1000)="CONFIRMADO")),ROWS($A$3:A231))),"")</f>
        <v/>
      </c>
      <c r="M231" s="10" t="str">
        <f ca="1">IFERROR(INDEX(MAESTRO!M:M,_xludf.AGGREGATE(15,6,ROW(MAESTRO!$B$3:$B$1000)/((MAESTRO!$B$3:$B$1000="MILITARES")*(UPPER(MAESTRO!$L$3:$L$1000)="CONFIRMADO")),ROWS($A$3:A231))),"")</f>
        <v/>
      </c>
      <c r="N231" s="10" t="str">
        <f ca="1">IFERROR(INDEX(MAESTRO!N:N,_xludf.AGGREGATE(15,6,ROW(MAESTRO!$B$3:$B$1000)/((MAESTRO!$B$3:$B$1000="MILITARES")*(UPPER(MAESTRO!$L$3:$L$1000)="CONFIRMADO")),ROWS($A$3:A231))),"")</f>
        <v/>
      </c>
      <c r="O231" s="10" t="str">
        <f ca="1">IFERROR(INDEX(MAESTRO!O:O,_xludf.AGGREGATE(15,6,ROW(MAESTRO!$B$3:$B$1000)/((MAESTRO!$B$3:$B$1000="MILITARES")*(UPPER(MAESTRO!$L$3:$L$1000)="CONFIRMADO")),ROWS($A$3:A231))),"")</f>
        <v/>
      </c>
      <c r="P231" s="10" t="str">
        <f ca="1">IFERROR(INDEX(MAESTRO!P:P,_xludf.AGGREGATE(15,6,ROW(MAESTRO!$B$3:$B$1000)/((MAESTRO!$B$3:$B$1000="MILITARES")*(UPPER(MAESTRO!$L$3:$L$1000)="CONFIRMADO")),ROWS($A$3:A231))),"")</f>
        <v/>
      </c>
      <c r="Q231" s="10" t="str">
        <f ca="1">IFERROR(INDEX(MAESTRO!Q:Q,_xludf.AGGREGATE(15,6,ROW(MAESTRO!$B$3:$B$1000)/((MAESTRO!$B$3:$B$1000="MILITARES")*(UPPER(MAESTRO!$L$3:$L$1000)="CONFIRMADO")),ROWS($A$3:A231))),"")</f>
        <v/>
      </c>
      <c r="R231" s="10" t="str">
        <f ca="1">IFERROR(INDEX(MAESTRO!R:R,_xludf.AGGREGATE(15,6,ROW(MAESTRO!$B$3:$B$1000)/((MAESTRO!$B$3:$B$1000="MILITARES")*(UPPER(MAESTRO!$L$3:$L$1000)="CONFIRMADO")),ROWS($A$3:A231))),"")</f>
        <v/>
      </c>
      <c r="S231" s="10" t="str">
        <f ca="1">IFERROR(INDEX(MAESTRO!S:S,_xludf.AGGREGATE(15,6,ROW(MAESTRO!$B$3:$B$1000)/((MAESTRO!$B$3:$B$1000="MILITARES")*(UPPER(MAESTRO!$L$3:$L$1000)="CONFIRMADO")),ROWS($A$3:A231))),"")</f>
        <v/>
      </c>
      <c r="T231" s="10" t="str">
        <f ca="1">IFERROR(INDEX(MAESTRO!T:T,_xludf.AGGREGATE(15,6,ROW(MAESTRO!$B$3:$B$1000)/((MAESTRO!$B$3:$B$1000="MILITARES")*(UPPER(MAESTRO!$L$3:$L$1000)="CONFIRMADO")),ROWS($A$3:A231))),"")</f>
        <v/>
      </c>
      <c r="U231" s="10" t="str">
        <f ca="1">IFERROR(INDEX(MAESTRO!U:U,_xludf.AGGREGATE(15,6,ROW(MAESTRO!$B$3:$B$1000)/((MAESTRO!$B$3:$B$1000="MILITARES")*(UPPER(MAESTRO!$L$3:$L$1000)="CONFIRMADO")),ROWS($A$3:A231))),"")</f>
        <v/>
      </c>
      <c r="V231" s="10" t="str">
        <f ca="1">IFERROR(INDEX(MAESTRO!V:V,_xludf.AGGREGATE(15,6,ROW(MAESTRO!$B$3:$B$1000)/((MAESTRO!$B$3:$B$1000="MILITARES")*(UPPER(MAESTRO!$L$3:$L$1000)="CONFIRMADO")),ROWS($A$3:A231))),"")</f>
        <v/>
      </c>
      <c r="W231" s="10" t="str">
        <f ca="1">IFERROR(INDEX(MAESTRO!W:W,_xludf.AGGREGATE(15,6,ROW(MAESTRO!$B$3:$B$1000)/((MAESTRO!$B$3:$B$1000="MILITARES")*(UPPER(MAESTRO!$L$3:$L$1000)="CONFIRMADO")),ROWS($A$3:A231))),"")</f>
        <v/>
      </c>
      <c r="X231" s="10" t="str">
        <f ca="1">IFERROR(INDEX(MAESTRO!X:X,_xludf.AGGREGATE(15,6,ROW(MAESTRO!$B$3:$B$1000)/((MAESTRO!$B$3:$B$1000="MILITARES")*(UPPER(MAESTRO!$L$3:$L$1000)="CONFIRMADO")),ROWS($A$3:A231))),"")</f>
        <v/>
      </c>
    </row>
    <row r="232" spans="1:24" ht="22.05" customHeight="1">
      <c r="A232" s="15" t="str">
        <f ca="1">IFERROR(INDEX(MAESTRO!A:A,_xludf.AGGREGATE(15,6,ROW(MAESTRO!$B$3:$B$1000)/((MAESTRO!$B$3:$B$1000="MILITARES")*(UPPER(MAESTRO!$L$3:$L$1000)="CONFIRMADO")),ROWS($A$3:A232))),"")</f>
        <v/>
      </c>
      <c r="B232" s="15" t="str">
        <f ca="1">IFERROR(INDEX(MAESTRO!B:B,_xludf.AGGREGATE(15,6,ROW(MAESTRO!$B$3:$B$1000)/((MAESTRO!$B$3:$B$1000="MILITARES")*(UPPER(MAESTRO!$L$3:$L$1000)="CONFIRMADO")),ROWS($A$3:A232))),"")</f>
        <v/>
      </c>
      <c r="C232" s="15" t="str">
        <f ca="1">IFERROR(INDEX(MAESTRO!C:C,_xludf.AGGREGATE(15,6,ROW(MAESTRO!$B$3:$B$1000)/((MAESTRO!$B$3:$B$1000="MILITARES")*(UPPER(MAESTRO!$L$3:$L$1000)="CONFIRMADO")),ROWS($A$3:A232))),"")</f>
        <v/>
      </c>
      <c r="D232" s="15" t="str">
        <f ca="1">IFERROR(INDEX(MAESTRO!D:D,_xludf.AGGREGATE(15,6,ROW(MAESTRO!$B$3:$B$1000)/((MAESTRO!$B$3:$B$1000="MILITARES")*(UPPER(MAESTRO!$L$3:$L$1000)="CONFIRMADO")),ROWS($A$3:A232))),"")</f>
        <v/>
      </c>
      <c r="E232" s="15" t="str">
        <f ca="1">IFERROR(INDEX(MAESTRO!E:E,_xludf.AGGREGATE(15,6,ROW(MAESTRO!$B$3:$B$1000)/((MAESTRO!$B$3:$B$1000="MILITARES")*(UPPER(MAESTRO!$L$3:$L$1000)="CONFIRMADO")),ROWS($A$3:A232))),"")</f>
        <v/>
      </c>
      <c r="F232" s="15" t="str">
        <f ca="1">IFERROR(INDEX(MAESTRO!F:F,_xludf.AGGREGATE(15,6,ROW(MAESTRO!$B$3:$B$1000)/((MAESTRO!$B$3:$B$1000="MILITARES")*(UPPER(MAESTRO!$L$3:$L$1000)="CONFIRMADO")),ROWS($A$3:A232))),"")</f>
        <v/>
      </c>
      <c r="G232" s="15" t="str">
        <f ca="1">IFERROR(INDEX(MAESTRO!G:G,_xludf.AGGREGATE(15,6,ROW(MAESTRO!$B$3:$B$1000)/((MAESTRO!$B$3:$B$1000="MILITARES")*(UPPER(MAESTRO!$L$3:$L$1000)="CONFIRMADO")),ROWS($A$3:A232))),"")</f>
        <v/>
      </c>
      <c r="H232" s="15" t="str">
        <f ca="1">IFERROR(INDEX(MAESTRO!H:H,_xludf.AGGREGATE(15,6,ROW(MAESTRO!$B$3:$B$1000)/((MAESTRO!$B$3:$B$1000="MILITARES")*(UPPER(MAESTRO!$L$3:$L$1000)="CONFIRMADO")),ROWS($A$3:A232))),"")</f>
        <v/>
      </c>
      <c r="I232" s="15" t="str">
        <f ca="1">IFERROR(INDEX(MAESTRO!I:I,_xludf.AGGREGATE(15,6,ROW(MAESTRO!$B$3:$B$1000)/((MAESTRO!$B$3:$B$1000="MILITARES")*(UPPER(MAESTRO!$L$3:$L$1000)="CONFIRMADO")),ROWS($A$3:A232))),"")</f>
        <v/>
      </c>
      <c r="J232" s="15" t="str">
        <f ca="1">IFERROR(INDEX(MAESTRO!J:J,_xludf.AGGREGATE(15,6,ROW(MAESTRO!$B$3:$B$1000)/((MAESTRO!$B$3:$B$1000="MILITARES")*(UPPER(MAESTRO!$L$3:$L$1000)="CONFIRMADO")),ROWS($A$3:A232))),"")</f>
        <v/>
      </c>
      <c r="K232" s="15" t="str">
        <f ca="1">IFERROR(INDEX(MAESTRO!K:K,_xludf.AGGREGATE(15,6,ROW(MAESTRO!$B$3:$B$1000)/((MAESTRO!$B$3:$B$1000="MILITARES")*(UPPER(MAESTRO!$L$3:$L$1000)="CONFIRMADO")),ROWS($A$3:A232))),"")</f>
        <v/>
      </c>
      <c r="L232" s="15" t="str">
        <f ca="1">IFERROR(INDEX(MAESTRO!L:L,_xludf.AGGREGATE(15,6,ROW(MAESTRO!$B$3:$B$1000)/((MAESTRO!$B$3:$B$1000="MILITARES")*(UPPER(MAESTRO!$L$3:$L$1000)="CONFIRMADO")),ROWS($A$3:A232))),"")</f>
        <v/>
      </c>
      <c r="M232" s="15" t="str">
        <f ca="1">IFERROR(INDEX(MAESTRO!M:M,_xludf.AGGREGATE(15,6,ROW(MAESTRO!$B$3:$B$1000)/((MAESTRO!$B$3:$B$1000="MILITARES")*(UPPER(MAESTRO!$L$3:$L$1000)="CONFIRMADO")),ROWS($A$3:A232))),"")</f>
        <v/>
      </c>
      <c r="N232" s="15" t="str">
        <f ca="1">IFERROR(INDEX(MAESTRO!N:N,_xludf.AGGREGATE(15,6,ROW(MAESTRO!$B$3:$B$1000)/((MAESTRO!$B$3:$B$1000="MILITARES")*(UPPER(MAESTRO!$L$3:$L$1000)="CONFIRMADO")),ROWS($A$3:A232))),"")</f>
        <v/>
      </c>
      <c r="O232" s="15" t="str">
        <f ca="1">IFERROR(INDEX(MAESTRO!O:O,_xludf.AGGREGATE(15,6,ROW(MAESTRO!$B$3:$B$1000)/((MAESTRO!$B$3:$B$1000="MILITARES")*(UPPER(MAESTRO!$L$3:$L$1000)="CONFIRMADO")),ROWS($A$3:A232))),"")</f>
        <v/>
      </c>
      <c r="P232" s="15" t="str">
        <f ca="1">IFERROR(INDEX(MAESTRO!P:P,_xludf.AGGREGATE(15,6,ROW(MAESTRO!$B$3:$B$1000)/((MAESTRO!$B$3:$B$1000="MILITARES")*(UPPER(MAESTRO!$L$3:$L$1000)="CONFIRMADO")),ROWS($A$3:A232))),"")</f>
        <v/>
      </c>
      <c r="Q232" s="15" t="str">
        <f ca="1">IFERROR(INDEX(MAESTRO!Q:Q,_xludf.AGGREGATE(15,6,ROW(MAESTRO!$B$3:$B$1000)/((MAESTRO!$B$3:$B$1000="MILITARES")*(UPPER(MAESTRO!$L$3:$L$1000)="CONFIRMADO")),ROWS($A$3:A232))),"")</f>
        <v/>
      </c>
      <c r="R232" s="15" t="str">
        <f ca="1">IFERROR(INDEX(MAESTRO!R:R,_xludf.AGGREGATE(15,6,ROW(MAESTRO!$B$3:$B$1000)/((MAESTRO!$B$3:$B$1000="MILITARES")*(UPPER(MAESTRO!$L$3:$L$1000)="CONFIRMADO")),ROWS($A$3:A232))),"")</f>
        <v/>
      </c>
      <c r="S232" s="15" t="str">
        <f ca="1">IFERROR(INDEX(MAESTRO!S:S,_xludf.AGGREGATE(15,6,ROW(MAESTRO!$B$3:$B$1000)/((MAESTRO!$B$3:$B$1000="MILITARES")*(UPPER(MAESTRO!$L$3:$L$1000)="CONFIRMADO")),ROWS($A$3:A232))),"")</f>
        <v/>
      </c>
      <c r="T232" s="15" t="str">
        <f ca="1">IFERROR(INDEX(MAESTRO!T:T,_xludf.AGGREGATE(15,6,ROW(MAESTRO!$B$3:$B$1000)/((MAESTRO!$B$3:$B$1000="MILITARES")*(UPPER(MAESTRO!$L$3:$L$1000)="CONFIRMADO")),ROWS($A$3:A232))),"")</f>
        <v/>
      </c>
      <c r="U232" s="15" t="str">
        <f ca="1">IFERROR(INDEX(MAESTRO!U:U,_xludf.AGGREGATE(15,6,ROW(MAESTRO!$B$3:$B$1000)/((MAESTRO!$B$3:$B$1000="MILITARES")*(UPPER(MAESTRO!$L$3:$L$1000)="CONFIRMADO")),ROWS($A$3:A232))),"")</f>
        <v/>
      </c>
      <c r="V232" s="15" t="str">
        <f ca="1">IFERROR(INDEX(MAESTRO!V:V,_xludf.AGGREGATE(15,6,ROW(MAESTRO!$B$3:$B$1000)/((MAESTRO!$B$3:$B$1000="MILITARES")*(UPPER(MAESTRO!$L$3:$L$1000)="CONFIRMADO")),ROWS($A$3:A232))),"")</f>
        <v/>
      </c>
      <c r="W232" s="15" t="str">
        <f ca="1">IFERROR(INDEX(MAESTRO!W:W,_xludf.AGGREGATE(15,6,ROW(MAESTRO!$B$3:$B$1000)/((MAESTRO!$B$3:$B$1000="MILITARES")*(UPPER(MAESTRO!$L$3:$L$1000)="CONFIRMADO")),ROWS($A$3:A232))),"")</f>
        <v/>
      </c>
      <c r="X232" s="15" t="str">
        <f ca="1">IFERROR(INDEX(MAESTRO!X:X,_xludf.AGGREGATE(15,6,ROW(MAESTRO!$B$3:$B$1000)/((MAESTRO!$B$3:$B$1000="MILITARES")*(UPPER(MAESTRO!$L$3:$L$1000)="CONFIRMADO")),ROWS($A$3:A232))),"")</f>
        <v/>
      </c>
    </row>
    <row r="233" spans="1:24" ht="22.05" customHeight="1">
      <c r="A233" s="10" t="str">
        <f ca="1">IFERROR(INDEX(MAESTRO!A:A,_xludf.AGGREGATE(15,6,ROW(MAESTRO!$B$3:$B$1000)/((MAESTRO!$B$3:$B$1000="MILITARES")*(UPPER(MAESTRO!$L$3:$L$1000)="CONFIRMADO")),ROWS($A$3:A233))),"")</f>
        <v/>
      </c>
      <c r="B233" s="10" t="str">
        <f ca="1">IFERROR(INDEX(MAESTRO!B:B,_xludf.AGGREGATE(15,6,ROW(MAESTRO!$B$3:$B$1000)/((MAESTRO!$B$3:$B$1000="MILITARES")*(UPPER(MAESTRO!$L$3:$L$1000)="CONFIRMADO")),ROWS($A$3:A233))),"")</f>
        <v/>
      </c>
      <c r="C233" s="10" t="str">
        <f ca="1">IFERROR(INDEX(MAESTRO!C:C,_xludf.AGGREGATE(15,6,ROW(MAESTRO!$B$3:$B$1000)/((MAESTRO!$B$3:$B$1000="MILITARES")*(UPPER(MAESTRO!$L$3:$L$1000)="CONFIRMADO")),ROWS($A$3:A233))),"")</f>
        <v/>
      </c>
      <c r="D233" s="10" t="str">
        <f ca="1">IFERROR(INDEX(MAESTRO!D:D,_xludf.AGGREGATE(15,6,ROW(MAESTRO!$B$3:$B$1000)/((MAESTRO!$B$3:$B$1000="MILITARES")*(UPPER(MAESTRO!$L$3:$L$1000)="CONFIRMADO")),ROWS($A$3:A233))),"")</f>
        <v/>
      </c>
      <c r="E233" s="10" t="str">
        <f ca="1">IFERROR(INDEX(MAESTRO!E:E,_xludf.AGGREGATE(15,6,ROW(MAESTRO!$B$3:$B$1000)/((MAESTRO!$B$3:$B$1000="MILITARES")*(UPPER(MAESTRO!$L$3:$L$1000)="CONFIRMADO")),ROWS($A$3:A233))),"")</f>
        <v/>
      </c>
      <c r="F233" s="10" t="str">
        <f ca="1">IFERROR(INDEX(MAESTRO!F:F,_xludf.AGGREGATE(15,6,ROW(MAESTRO!$B$3:$B$1000)/((MAESTRO!$B$3:$B$1000="MILITARES")*(UPPER(MAESTRO!$L$3:$L$1000)="CONFIRMADO")),ROWS($A$3:A233))),"")</f>
        <v/>
      </c>
      <c r="G233" s="10" t="str">
        <f ca="1">IFERROR(INDEX(MAESTRO!G:G,_xludf.AGGREGATE(15,6,ROW(MAESTRO!$B$3:$B$1000)/((MAESTRO!$B$3:$B$1000="MILITARES")*(UPPER(MAESTRO!$L$3:$L$1000)="CONFIRMADO")),ROWS($A$3:A233))),"")</f>
        <v/>
      </c>
      <c r="H233" s="10" t="str">
        <f ca="1">IFERROR(INDEX(MAESTRO!H:H,_xludf.AGGREGATE(15,6,ROW(MAESTRO!$B$3:$B$1000)/((MAESTRO!$B$3:$B$1000="MILITARES")*(UPPER(MAESTRO!$L$3:$L$1000)="CONFIRMADO")),ROWS($A$3:A233))),"")</f>
        <v/>
      </c>
      <c r="I233" s="10" t="str">
        <f ca="1">IFERROR(INDEX(MAESTRO!I:I,_xludf.AGGREGATE(15,6,ROW(MAESTRO!$B$3:$B$1000)/((MAESTRO!$B$3:$B$1000="MILITARES")*(UPPER(MAESTRO!$L$3:$L$1000)="CONFIRMADO")),ROWS($A$3:A233))),"")</f>
        <v/>
      </c>
      <c r="J233" s="10" t="str">
        <f ca="1">IFERROR(INDEX(MAESTRO!J:J,_xludf.AGGREGATE(15,6,ROW(MAESTRO!$B$3:$B$1000)/((MAESTRO!$B$3:$B$1000="MILITARES")*(UPPER(MAESTRO!$L$3:$L$1000)="CONFIRMADO")),ROWS($A$3:A233))),"")</f>
        <v/>
      </c>
      <c r="K233" s="10" t="str">
        <f ca="1">IFERROR(INDEX(MAESTRO!K:K,_xludf.AGGREGATE(15,6,ROW(MAESTRO!$B$3:$B$1000)/((MAESTRO!$B$3:$B$1000="MILITARES")*(UPPER(MAESTRO!$L$3:$L$1000)="CONFIRMADO")),ROWS($A$3:A233))),"")</f>
        <v/>
      </c>
      <c r="L233" s="10" t="str">
        <f ca="1">IFERROR(INDEX(MAESTRO!L:L,_xludf.AGGREGATE(15,6,ROW(MAESTRO!$B$3:$B$1000)/((MAESTRO!$B$3:$B$1000="MILITARES")*(UPPER(MAESTRO!$L$3:$L$1000)="CONFIRMADO")),ROWS($A$3:A233))),"")</f>
        <v/>
      </c>
      <c r="M233" s="10" t="str">
        <f ca="1">IFERROR(INDEX(MAESTRO!M:M,_xludf.AGGREGATE(15,6,ROW(MAESTRO!$B$3:$B$1000)/((MAESTRO!$B$3:$B$1000="MILITARES")*(UPPER(MAESTRO!$L$3:$L$1000)="CONFIRMADO")),ROWS($A$3:A233))),"")</f>
        <v/>
      </c>
      <c r="N233" s="10" t="str">
        <f ca="1">IFERROR(INDEX(MAESTRO!N:N,_xludf.AGGREGATE(15,6,ROW(MAESTRO!$B$3:$B$1000)/((MAESTRO!$B$3:$B$1000="MILITARES")*(UPPER(MAESTRO!$L$3:$L$1000)="CONFIRMADO")),ROWS($A$3:A233))),"")</f>
        <v/>
      </c>
      <c r="O233" s="10" t="str">
        <f ca="1">IFERROR(INDEX(MAESTRO!O:O,_xludf.AGGREGATE(15,6,ROW(MAESTRO!$B$3:$B$1000)/((MAESTRO!$B$3:$B$1000="MILITARES")*(UPPER(MAESTRO!$L$3:$L$1000)="CONFIRMADO")),ROWS($A$3:A233))),"")</f>
        <v/>
      </c>
      <c r="P233" s="10" t="str">
        <f ca="1">IFERROR(INDEX(MAESTRO!P:P,_xludf.AGGREGATE(15,6,ROW(MAESTRO!$B$3:$B$1000)/((MAESTRO!$B$3:$B$1000="MILITARES")*(UPPER(MAESTRO!$L$3:$L$1000)="CONFIRMADO")),ROWS($A$3:A233))),"")</f>
        <v/>
      </c>
      <c r="Q233" s="10" t="str">
        <f ca="1">IFERROR(INDEX(MAESTRO!Q:Q,_xludf.AGGREGATE(15,6,ROW(MAESTRO!$B$3:$B$1000)/((MAESTRO!$B$3:$B$1000="MILITARES")*(UPPER(MAESTRO!$L$3:$L$1000)="CONFIRMADO")),ROWS($A$3:A233))),"")</f>
        <v/>
      </c>
      <c r="R233" s="10" t="str">
        <f ca="1">IFERROR(INDEX(MAESTRO!R:R,_xludf.AGGREGATE(15,6,ROW(MAESTRO!$B$3:$B$1000)/((MAESTRO!$B$3:$B$1000="MILITARES")*(UPPER(MAESTRO!$L$3:$L$1000)="CONFIRMADO")),ROWS($A$3:A233))),"")</f>
        <v/>
      </c>
      <c r="S233" s="10" t="str">
        <f ca="1">IFERROR(INDEX(MAESTRO!S:S,_xludf.AGGREGATE(15,6,ROW(MAESTRO!$B$3:$B$1000)/((MAESTRO!$B$3:$B$1000="MILITARES")*(UPPER(MAESTRO!$L$3:$L$1000)="CONFIRMADO")),ROWS($A$3:A233))),"")</f>
        <v/>
      </c>
      <c r="T233" s="10" t="str">
        <f ca="1">IFERROR(INDEX(MAESTRO!T:T,_xludf.AGGREGATE(15,6,ROW(MAESTRO!$B$3:$B$1000)/((MAESTRO!$B$3:$B$1000="MILITARES")*(UPPER(MAESTRO!$L$3:$L$1000)="CONFIRMADO")),ROWS($A$3:A233))),"")</f>
        <v/>
      </c>
      <c r="U233" s="10" t="str">
        <f ca="1">IFERROR(INDEX(MAESTRO!U:U,_xludf.AGGREGATE(15,6,ROW(MAESTRO!$B$3:$B$1000)/((MAESTRO!$B$3:$B$1000="MILITARES")*(UPPER(MAESTRO!$L$3:$L$1000)="CONFIRMADO")),ROWS($A$3:A233))),"")</f>
        <v/>
      </c>
      <c r="V233" s="10" t="str">
        <f ca="1">IFERROR(INDEX(MAESTRO!V:V,_xludf.AGGREGATE(15,6,ROW(MAESTRO!$B$3:$B$1000)/((MAESTRO!$B$3:$B$1000="MILITARES")*(UPPER(MAESTRO!$L$3:$L$1000)="CONFIRMADO")),ROWS($A$3:A233))),"")</f>
        <v/>
      </c>
      <c r="W233" s="10" t="str">
        <f ca="1">IFERROR(INDEX(MAESTRO!W:W,_xludf.AGGREGATE(15,6,ROW(MAESTRO!$B$3:$B$1000)/((MAESTRO!$B$3:$B$1000="MILITARES")*(UPPER(MAESTRO!$L$3:$L$1000)="CONFIRMADO")),ROWS($A$3:A233))),"")</f>
        <v/>
      </c>
      <c r="X233" s="10" t="str">
        <f ca="1">IFERROR(INDEX(MAESTRO!X:X,_xludf.AGGREGATE(15,6,ROW(MAESTRO!$B$3:$B$1000)/((MAESTRO!$B$3:$B$1000="MILITARES")*(UPPER(MAESTRO!$L$3:$L$1000)="CONFIRMADO")),ROWS($A$3:A233))),"")</f>
        <v/>
      </c>
    </row>
    <row r="234" spans="1:24" ht="22.05" customHeight="1">
      <c r="A234" s="15" t="str">
        <f ca="1">IFERROR(INDEX(MAESTRO!A:A,_xludf.AGGREGATE(15,6,ROW(MAESTRO!$B$3:$B$1000)/((MAESTRO!$B$3:$B$1000="MILITARES")*(UPPER(MAESTRO!$L$3:$L$1000)="CONFIRMADO")),ROWS($A$3:A234))),"")</f>
        <v/>
      </c>
      <c r="B234" s="15" t="str">
        <f ca="1">IFERROR(INDEX(MAESTRO!B:B,_xludf.AGGREGATE(15,6,ROW(MAESTRO!$B$3:$B$1000)/((MAESTRO!$B$3:$B$1000="MILITARES")*(UPPER(MAESTRO!$L$3:$L$1000)="CONFIRMADO")),ROWS($A$3:A234))),"")</f>
        <v/>
      </c>
      <c r="C234" s="15" t="str">
        <f ca="1">IFERROR(INDEX(MAESTRO!C:C,_xludf.AGGREGATE(15,6,ROW(MAESTRO!$B$3:$B$1000)/((MAESTRO!$B$3:$B$1000="MILITARES")*(UPPER(MAESTRO!$L$3:$L$1000)="CONFIRMADO")),ROWS($A$3:A234))),"")</f>
        <v/>
      </c>
      <c r="D234" s="15" t="str">
        <f ca="1">IFERROR(INDEX(MAESTRO!D:D,_xludf.AGGREGATE(15,6,ROW(MAESTRO!$B$3:$B$1000)/((MAESTRO!$B$3:$B$1000="MILITARES")*(UPPER(MAESTRO!$L$3:$L$1000)="CONFIRMADO")),ROWS($A$3:A234))),"")</f>
        <v/>
      </c>
      <c r="E234" s="15" t="str">
        <f ca="1">IFERROR(INDEX(MAESTRO!E:E,_xludf.AGGREGATE(15,6,ROW(MAESTRO!$B$3:$B$1000)/((MAESTRO!$B$3:$B$1000="MILITARES")*(UPPER(MAESTRO!$L$3:$L$1000)="CONFIRMADO")),ROWS($A$3:A234))),"")</f>
        <v/>
      </c>
      <c r="F234" s="15" t="str">
        <f ca="1">IFERROR(INDEX(MAESTRO!F:F,_xludf.AGGREGATE(15,6,ROW(MAESTRO!$B$3:$B$1000)/((MAESTRO!$B$3:$B$1000="MILITARES")*(UPPER(MAESTRO!$L$3:$L$1000)="CONFIRMADO")),ROWS($A$3:A234))),"")</f>
        <v/>
      </c>
      <c r="G234" s="15" t="str">
        <f ca="1">IFERROR(INDEX(MAESTRO!G:G,_xludf.AGGREGATE(15,6,ROW(MAESTRO!$B$3:$B$1000)/((MAESTRO!$B$3:$B$1000="MILITARES")*(UPPER(MAESTRO!$L$3:$L$1000)="CONFIRMADO")),ROWS($A$3:A234))),"")</f>
        <v/>
      </c>
      <c r="H234" s="15" t="str">
        <f ca="1">IFERROR(INDEX(MAESTRO!H:H,_xludf.AGGREGATE(15,6,ROW(MAESTRO!$B$3:$B$1000)/((MAESTRO!$B$3:$B$1000="MILITARES")*(UPPER(MAESTRO!$L$3:$L$1000)="CONFIRMADO")),ROWS($A$3:A234))),"")</f>
        <v/>
      </c>
      <c r="I234" s="15" t="str">
        <f ca="1">IFERROR(INDEX(MAESTRO!I:I,_xludf.AGGREGATE(15,6,ROW(MAESTRO!$B$3:$B$1000)/((MAESTRO!$B$3:$B$1000="MILITARES")*(UPPER(MAESTRO!$L$3:$L$1000)="CONFIRMADO")),ROWS($A$3:A234))),"")</f>
        <v/>
      </c>
      <c r="J234" s="15" t="str">
        <f ca="1">IFERROR(INDEX(MAESTRO!J:J,_xludf.AGGREGATE(15,6,ROW(MAESTRO!$B$3:$B$1000)/((MAESTRO!$B$3:$B$1000="MILITARES")*(UPPER(MAESTRO!$L$3:$L$1000)="CONFIRMADO")),ROWS($A$3:A234))),"")</f>
        <v/>
      </c>
      <c r="K234" s="15" t="str">
        <f ca="1">IFERROR(INDEX(MAESTRO!K:K,_xludf.AGGREGATE(15,6,ROW(MAESTRO!$B$3:$B$1000)/((MAESTRO!$B$3:$B$1000="MILITARES")*(UPPER(MAESTRO!$L$3:$L$1000)="CONFIRMADO")),ROWS($A$3:A234))),"")</f>
        <v/>
      </c>
      <c r="L234" s="15" t="str">
        <f ca="1">IFERROR(INDEX(MAESTRO!L:L,_xludf.AGGREGATE(15,6,ROW(MAESTRO!$B$3:$B$1000)/((MAESTRO!$B$3:$B$1000="MILITARES")*(UPPER(MAESTRO!$L$3:$L$1000)="CONFIRMADO")),ROWS($A$3:A234))),"")</f>
        <v/>
      </c>
      <c r="M234" s="15" t="str">
        <f ca="1">IFERROR(INDEX(MAESTRO!M:M,_xludf.AGGREGATE(15,6,ROW(MAESTRO!$B$3:$B$1000)/((MAESTRO!$B$3:$B$1000="MILITARES")*(UPPER(MAESTRO!$L$3:$L$1000)="CONFIRMADO")),ROWS($A$3:A234))),"")</f>
        <v/>
      </c>
      <c r="N234" s="15" t="str">
        <f ca="1">IFERROR(INDEX(MAESTRO!N:N,_xludf.AGGREGATE(15,6,ROW(MAESTRO!$B$3:$B$1000)/((MAESTRO!$B$3:$B$1000="MILITARES")*(UPPER(MAESTRO!$L$3:$L$1000)="CONFIRMADO")),ROWS($A$3:A234))),"")</f>
        <v/>
      </c>
      <c r="O234" s="15" t="str">
        <f ca="1">IFERROR(INDEX(MAESTRO!O:O,_xludf.AGGREGATE(15,6,ROW(MAESTRO!$B$3:$B$1000)/((MAESTRO!$B$3:$B$1000="MILITARES")*(UPPER(MAESTRO!$L$3:$L$1000)="CONFIRMADO")),ROWS($A$3:A234))),"")</f>
        <v/>
      </c>
      <c r="P234" s="15" t="str">
        <f ca="1">IFERROR(INDEX(MAESTRO!P:P,_xludf.AGGREGATE(15,6,ROW(MAESTRO!$B$3:$B$1000)/((MAESTRO!$B$3:$B$1000="MILITARES")*(UPPER(MAESTRO!$L$3:$L$1000)="CONFIRMADO")),ROWS($A$3:A234))),"")</f>
        <v/>
      </c>
      <c r="Q234" s="15" t="str">
        <f ca="1">IFERROR(INDEX(MAESTRO!Q:Q,_xludf.AGGREGATE(15,6,ROW(MAESTRO!$B$3:$B$1000)/((MAESTRO!$B$3:$B$1000="MILITARES")*(UPPER(MAESTRO!$L$3:$L$1000)="CONFIRMADO")),ROWS($A$3:A234))),"")</f>
        <v/>
      </c>
      <c r="R234" s="15" t="str">
        <f ca="1">IFERROR(INDEX(MAESTRO!R:R,_xludf.AGGREGATE(15,6,ROW(MAESTRO!$B$3:$B$1000)/((MAESTRO!$B$3:$B$1000="MILITARES")*(UPPER(MAESTRO!$L$3:$L$1000)="CONFIRMADO")),ROWS($A$3:A234))),"")</f>
        <v/>
      </c>
      <c r="S234" s="15" t="str">
        <f ca="1">IFERROR(INDEX(MAESTRO!S:S,_xludf.AGGREGATE(15,6,ROW(MAESTRO!$B$3:$B$1000)/((MAESTRO!$B$3:$B$1000="MILITARES")*(UPPER(MAESTRO!$L$3:$L$1000)="CONFIRMADO")),ROWS($A$3:A234))),"")</f>
        <v/>
      </c>
      <c r="T234" s="15" t="str">
        <f ca="1">IFERROR(INDEX(MAESTRO!T:T,_xludf.AGGREGATE(15,6,ROW(MAESTRO!$B$3:$B$1000)/((MAESTRO!$B$3:$B$1000="MILITARES")*(UPPER(MAESTRO!$L$3:$L$1000)="CONFIRMADO")),ROWS($A$3:A234))),"")</f>
        <v/>
      </c>
      <c r="U234" s="15" t="str">
        <f ca="1">IFERROR(INDEX(MAESTRO!U:U,_xludf.AGGREGATE(15,6,ROW(MAESTRO!$B$3:$B$1000)/((MAESTRO!$B$3:$B$1000="MILITARES")*(UPPER(MAESTRO!$L$3:$L$1000)="CONFIRMADO")),ROWS($A$3:A234))),"")</f>
        <v/>
      </c>
      <c r="V234" s="15" t="str">
        <f ca="1">IFERROR(INDEX(MAESTRO!V:V,_xludf.AGGREGATE(15,6,ROW(MAESTRO!$B$3:$B$1000)/((MAESTRO!$B$3:$B$1000="MILITARES")*(UPPER(MAESTRO!$L$3:$L$1000)="CONFIRMADO")),ROWS($A$3:A234))),"")</f>
        <v/>
      </c>
      <c r="W234" s="15" t="str">
        <f ca="1">IFERROR(INDEX(MAESTRO!W:W,_xludf.AGGREGATE(15,6,ROW(MAESTRO!$B$3:$B$1000)/((MAESTRO!$B$3:$B$1000="MILITARES")*(UPPER(MAESTRO!$L$3:$L$1000)="CONFIRMADO")),ROWS($A$3:A234))),"")</f>
        <v/>
      </c>
      <c r="X234" s="15" t="str">
        <f ca="1">IFERROR(INDEX(MAESTRO!X:X,_xludf.AGGREGATE(15,6,ROW(MAESTRO!$B$3:$B$1000)/((MAESTRO!$B$3:$B$1000="MILITARES")*(UPPER(MAESTRO!$L$3:$L$1000)="CONFIRMADO")),ROWS($A$3:A234))),"")</f>
        <v/>
      </c>
    </row>
    <row r="235" spans="1:24" ht="22.05" customHeight="1">
      <c r="A235" s="10" t="str">
        <f ca="1">IFERROR(INDEX(MAESTRO!A:A,_xludf.AGGREGATE(15,6,ROW(MAESTRO!$B$3:$B$1000)/((MAESTRO!$B$3:$B$1000="MILITARES")*(UPPER(MAESTRO!$L$3:$L$1000)="CONFIRMADO")),ROWS($A$3:A235))),"")</f>
        <v/>
      </c>
      <c r="B235" s="10" t="str">
        <f ca="1">IFERROR(INDEX(MAESTRO!B:B,_xludf.AGGREGATE(15,6,ROW(MAESTRO!$B$3:$B$1000)/((MAESTRO!$B$3:$B$1000="MILITARES")*(UPPER(MAESTRO!$L$3:$L$1000)="CONFIRMADO")),ROWS($A$3:A235))),"")</f>
        <v/>
      </c>
      <c r="C235" s="10" t="str">
        <f ca="1">IFERROR(INDEX(MAESTRO!C:C,_xludf.AGGREGATE(15,6,ROW(MAESTRO!$B$3:$B$1000)/((MAESTRO!$B$3:$B$1000="MILITARES")*(UPPER(MAESTRO!$L$3:$L$1000)="CONFIRMADO")),ROWS($A$3:A235))),"")</f>
        <v/>
      </c>
      <c r="D235" s="10" t="str">
        <f ca="1">IFERROR(INDEX(MAESTRO!D:D,_xludf.AGGREGATE(15,6,ROW(MAESTRO!$B$3:$B$1000)/((MAESTRO!$B$3:$B$1000="MILITARES")*(UPPER(MAESTRO!$L$3:$L$1000)="CONFIRMADO")),ROWS($A$3:A235))),"")</f>
        <v/>
      </c>
      <c r="E235" s="10" t="str">
        <f ca="1">IFERROR(INDEX(MAESTRO!E:E,_xludf.AGGREGATE(15,6,ROW(MAESTRO!$B$3:$B$1000)/((MAESTRO!$B$3:$B$1000="MILITARES")*(UPPER(MAESTRO!$L$3:$L$1000)="CONFIRMADO")),ROWS($A$3:A235))),"")</f>
        <v/>
      </c>
      <c r="F235" s="10" t="str">
        <f ca="1">IFERROR(INDEX(MAESTRO!F:F,_xludf.AGGREGATE(15,6,ROW(MAESTRO!$B$3:$B$1000)/((MAESTRO!$B$3:$B$1000="MILITARES")*(UPPER(MAESTRO!$L$3:$L$1000)="CONFIRMADO")),ROWS($A$3:A235))),"")</f>
        <v/>
      </c>
      <c r="G235" s="10" t="str">
        <f ca="1">IFERROR(INDEX(MAESTRO!G:G,_xludf.AGGREGATE(15,6,ROW(MAESTRO!$B$3:$B$1000)/((MAESTRO!$B$3:$B$1000="MILITARES")*(UPPER(MAESTRO!$L$3:$L$1000)="CONFIRMADO")),ROWS($A$3:A235))),"")</f>
        <v/>
      </c>
      <c r="H235" s="10" t="str">
        <f ca="1">IFERROR(INDEX(MAESTRO!H:H,_xludf.AGGREGATE(15,6,ROW(MAESTRO!$B$3:$B$1000)/((MAESTRO!$B$3:$B$1000="MILITARES")*(UPPER(MAESTRO!$L$3:$L$1000)="CONFIRMADO")),ROWS($A$3:A235))),"")</f>
        <v/>
      </c>
      <c r="I235" s="10" t="str">
        <f ca="1">IFERROR(INDEX(MAESTRO!I:I,_xludf.AGGREGATE(15,6,ROW(MAESTRO!$B$3:$B$1000)/((MAESTRO!$B$3:$B$1000="MILITARES")*(UPPER(MAESTRO!$L$3:$L$1000)="CONFIRMADO")),ROWS($A$3:A235))),"")</f>
        <v/>
      </c>
      <c r="J235" s="10" t="str">
        <f ca="1">IFERROR(INDEX(MAESTRO!J:J,_xludf.AGGREGATE(15,6,ROW(MAESTRO!$B$3:$B$1000)/((MAESTRO!$B$3:$B$1000="MILITARES")*(UPPER(MAESTRO!$L$3:$L$1000)="CONFIRMADO")),ROWS($A$3:A235))),"")</f>
        <v/>
      </c>
      <c r="K235" s="10" t="str">
        <f ca="1">IFERROR(INDEX(MAESTRO!K:K,_xludf.AGGREGATE(15,6,ROW(MAESTRO!$B$3:$B$1000)/((MAESTRO!$B$3:$B$1000="MILITARES")*(UPPER(MAESTRO!$L$3:$L$1000)="CONFIRMADO")),ROWS($A$3:A235))),"")</f>
        <v/>
      </c>
      <c r="L235" s="10" t="str">
        <f ca="1">IFERROR(INDEX(MAESTRO!L:L,_xludf.AGGREGATE(15,6,ROW(MAESTRO!$B$3:$B$1000)/((MAESTRO!$B$3:$B$1000="MILITARES")*(UPPER(MAESTRO!$L$3:$L$1000)="CONFIRMADO")),ROWS($A$3:A235))),"")</f>
        <v/>
      </c>
      <c r="M235" s="10" t="str">
        <f ca="1">IFERROR(INDEX(MAESTRO!M:M,_xludf.AGGREGATE(15,6,ROW(MAESTRO!$B$3:$B$1000)/((MAESTRO!$B$3:$B$1000="MILITARES")*(UPPER(MAESTRO!$L$3:$L$1000)="CONFIRMADO")),ROWS($A$3:A235))),"")</f>
        <v/>
      </c>
      <c r="N235" s="10" t="str">
        <f ca="1">IFERROR(INDEX(MAESTRO!N:N,_xludf.AGGREGATE(15,6,ROW(MAESTRO!$B$3:$B$1000)/((MAESTRO!$B$3:$B$1000="MILITARES")*(UPPER(MAESTRO!$L$3:$L$1000)="CONFIRMADO")),ROWS($A$3:A235))),"")</f>
        <v/>
      </c>
      <c r="O235" s="10" t="str">
        <f ca="1">IFERROR(INDEX(MAESTRO!O:O,_xludf.AGGREGATE(15,6,ROW(MAESTRO!$B$3:$B$1000)/((MAESTRO!$B$3:$B$1000="MILITARES")*(UPPER(MAESTRO!$L$3:$L$1000)="CONFIRMADO")),ROWS($A$3:A235))),"")</f>
        <v/>
      </c>
      <c r="P235" s="10" t="str">
        <f ca="1">IFERROR(INDEX(MAESTRO!P:P,_xludf.AGGREGATE(15,6,ROW(MAESTRO!$B$3:$B$1000)/((MAESTRO!$B$3:$B$1000="MILITARES")*(UPPER(MAESTRO!$L$3:$L$1000)="CONFIRMADO")),ROWS($A$3:A235))),"")</f>
        <v/>
      </c>
      <c r="Q235" s="10" t="str">
        <f ca="1">IFERROR(INDEX(MAESTRO!Q:Q,_xludf.AGGREGATE(15,6,ROW(MAESTRO!$B$3:$B$1000)/((MAESTRO!$B$3:$B$1000="MILITARES")*(UPPER(MAESTRO!$L$3:$L$1000)="CONFIRMADO")),ROWS($A$3:A235))),"")</f>
        <v/>
      </c>
      <c r="R235" s="10" t="str">
        <f ca="1">IFERROR(INDEX(MAESTRO!R:R,_xludf.AGGREGATE(15,6,ROW(MAESTRO!$B$3:$B$1000)/((MAESTRO!$B$3:$B$1000="MILITARES")*(UPPER(MAESTRO!$L$3:$L$1000)="CONFIRMADO")),ROWS($A$3:A235))),"")</f>
        <v/>
      </c>
      <c r="S235" s="10" t="str">
        <f ca="1">IFERROR(INDEX(MAESTRO!S:S,_xludf.AGGREGATE(15,6,ROW(MAESTRO!$B$3:$B$1000)/((MAESTRO!$B$3:$B$1000="MILITARES")*(UPPER(MAESTRO!$L$3:$L$1000)="CONFIRMADO")),ROWS($A$3:A235))),"")</f>
        <v/>
      </c>
      <c r="T235" s="10" t="str">
        <f ca="1">IFERROR(INDEX(MAESTRO!T:T,_xludf.AGGREGATE(15,6,ROW(MAESTRO!$B$3:$B$1000)/((MAESTRO!$B$3:$B$1000="MILITARES")*(UPPER(MAESTRO!$L$3:$L$1000)="CONFIRMADO")),ROWS($A$3:A235))),"")</f>
        <v/>
      </c>
      <c r="U235" s="10" t="str">
        <f ca="1">IFERROR(INDEX(MAESTRO!U:U,_xludf.AGGREGATE(15,6,ROW(MAESTRO!$B$3:$B$1000)/((MAESTRO!$B$3:$B$1000="MILITARES")*(UPPER(MAESTRO!$L$3:$L$1000)="CONFIRMADO")),ROWS($A$3:A235))),"")</f>
        <v/>
      </c>
      <c r="V235" s="10" t="str">
        <f ca="1">IFERROR(INDEX(MAESTRO!V:V,_xludf.AGGREGATE(15,6,ROW(MAESTRO!$B$3:$B$1000)/((MAESTRO!$B$3:$B$1000="MILITARES")*(UPPER(MAESTRO!$L$3:$L$1000)="CONFIRMADO")),ROWS($A$3:A235))),"")</f>
        <v/>
      </c>
      <c r="W235" s="10" t="str">
        <f ca="1">IFERROR(INDEX(MAESTRO!W:W,_xludf.AGGREGATE(15,6,ROW(MAESTRO!$B$3:$B$1000)/((MAESTRO!$B$3:$B$1000="MILITARES")*(UPPER(MAESTRO!$L$3:$L$1000)="CONFIRMADO")),ROWS($A$3:A235))),"")</f>
        <v/>
      </c>
      <c r="X235" s="10" t="str">
        <f ca="1">IFERROR(INDEX(MAESTRO!X:X,_xludf.AGGREGATE(15,6,ROW(MAESTRO!$B$3:$B$1000)/((MAESTRO!$B$3:$B$1000="MILITARES")*(UPPER(MAESTRO!$L$3:$L$1000)="CONFIRMADO")),ROWS($A$3:A235))),"")</f>
        <v/>
      </c>
    </row>
    <row r="236" spans="1:24" ht="22.05" customHeight="1">
      <c r="A236" s="15" t="str">
        <f ca="1">IFERROR(INDEX(MAESTRO!A:A,_xludf.AGGREGATE(15,6,ROW(MAESTRO!$B$3:$B$1000)/((MAESTRO!$B$3:$B$1000="MILITARES")*(UPPER(MAESTRO!$L$3:$L$1000)="CONFIRMADO")),ROWS($A$3:A236))),"")</f>
        <v/>
      </c>
      <c r="B236" s="15" t="str">
        <f ca="1">IFERROR(INDEX(MAESTRO!B:B,_xludf.AGGREGATE(15,6,ROW(MAESTRO!$B$3:$B$1000)/((MAESTRO!$B$3:$B$1000="MILITARES")*(UPPER(MAESTRO!$L$3:$L$1000)="CONFIRMADO")),ROWS($A$3:A236))),"")</f>
        <v/>
      </c>
      <c r="C236" s="15" t="str">
        <f ca="1">IFERROR(INDEX(MAESTRO!C:C,_xludf.AGGREGATE(15,6,ROW(MAESTRO!$B$3:$B$1000)/((MAESTRO!$B$3:$B$1000="MILITARES")*(UPPER(MAESTRO!$L$3:$L$1000)="CONFIRMADO")),ROWS($A$3:A236))),"")</f>
        <v/>
      </c>
      <c r="D236" s="15" t="str">
        <f ca="1">IFERROR(INDEX(MAESTRO!D:D,_xludf.AGGREGATE(15,6,ROW(MAESTRO!$B$3:$B$1000)/((MAESTRO!$B$3:$B$1000="MILITARES")*(UPPER(MAESTRO!$L$3:$L$1000)="CONFIRMADO")),ROWS($A$3:A236))),"")</f>
        <v/>
      </c>
      <c r="E236" s="15" t="str">
        <f ca="1">IFERROR(INDEX(MAESTRO!E:E,_xludf.AGGREGATE(15,6,ROW(MAESTRO!$B$3:$B$1000)/((MAESTRO!$B$3:$B$1000="MILITARES")*(UPPER(MAESTRO!$L$3:$L$1000)="CONFIRMADO")),ROWS($A$3:A236))),"")</f>
        <v/>
      </c>
      <c r="F236" s="15" t="str">
        <f ca="1">IFERROR(INDEX(MAESTRO!F:F,_xludf.AGGREGATE(15,6,ROW(MAESTRO!$B$3:$B$1000)/((MAESTRO!$B$3:$B$1000="MILITARES")*(UPPER(MAESTRO!$L$3:$L$1000)="CONFIRMADO")),ROWS($A$3:A236))),"")</f>
        <v/>
      </c>
      <c r="G236" s="15" t="str">
        <f ca="1">IFERROR(INDEX(MAESTRO!G:G,_xludf.AGGREGATE(15,6,ROW(MAESTRO!$B$3:$B$1000)/((MAESTRO!$B$3:$B$1000="MILITARES")*(UPPER(MAESTRO!$L$3:$L$1000)="CONFIRMADO")),ROWS($A$3:A236))),"")</f>
        <v/>
      </c>
      <c r="H236" s="15" t="str">
        <f ca="1">IFERROR(INDEX(MAESTRO!H:H,_xludf.AGGREGATE(15,6,ROW(MAESTRO!$B$3:$B$1000)/((MAESTRO!$B$3:$B$1000="MILITARES")*(UPPER(MAESTRO!$L$3:$L$1000)="CONFIRMADO")),ROWS($A$3:A236))),"")</f>
        <v/>
      </c>
      <c r="I236" s="15" t="str">
        <f ca="1">IFERROR(INDEX(MAESTRO!I:I,_xludf.AGGREGATE(15,6,ROW(MAESTRO!$B$3:$B$1000)/((MAESTRO!$B$3:$B$1000="MILITARES")*(UPPER(MAESTRO!$L$3:$L$1000)="CONFIRMADO")),ROWS($A$3:A236))),"")</f>
        <v/>
      </c>
      <c r="J236" s="15" t="str">
        <f ca="1">IFERROR(INDEX(MAESTRO!J:J,_xludf.AGGREGATE(15,6,ROW(MAESTRO!$B$3:$B$1000)/((MAESTRO!$B$3:$B$1000="MILITARES")*(UPPER(MAESTRO!$L$3:$L$1000)="CONFIRMADO")),ROWS($A$3:A236))),"")</f>
        <v/>
      </c>
      <c r="K236" s="15" t="str">
        <f ca="1">IFERROR(INDEX(MAESTRO!K:K,_xludf.AGGREGATE(15,6,ROW(MAESTRO!$B$3:$B$1000)/((MAESTRO!$B$3:$B$1000="MILITARES")*(UPPER(MAESTRO!$L$3:$L$1000)="CONFIRMADO")),ROWS($A$3:A236))),"")</f>
        <v/>
      </c>
      <c r="L236" s="15" t="str">
        <f ca="1">IFERROR(INDEX(MAESTRO!L:L,_xludf.AGGREGATE(15,6,ROW(MAESTRO!$B$3:$B$1000)/((MAESTRO!$B$3:$B$1000="MILITARES")*(UPPER(MAESTRO!$L$3:$L$1000)="CONFIRMADO")),ROWS($A$3:A236))),"")</f>
        <v/>
      </c>
      <c r="M236" s="15" t="str">
        <f ca="1">IFERROR(INDEX(MAESTRO!M:M,_xludf.AGGREGATE(15,6,ROW(MAESTRO!$B$3:$B$1000)/((MAESTRO!$B$3:$B$1000="MILITARES")*(UPPER(MAESTRO!$L$3:$L$1000)="CONFIRMADO")),ROWS($A$3:A236))),"")</f>
        <v/>
      </c>
      <c r="N236" s="15" t="str">
        <f ca="1">IFERROR(INDEX(MAESTRO!N:N,_xludf.AGGREGATE(15,6,ROW(MAESTRO!$B$3:$B$1000)/((MAESTRO!$B$3:$B$1000="MILITARES")*(UPPER(MAESTRO!$L$3:$L$1000)="CONFIRMADO")),ROWS($A$3:A236))),"")</f>
        <v/>
      </c>
      <c r="O236" s="15" t="str">
        <f ca="1">IFERROR(INDEX(MAESTRO!O:O,_xludf.AGGREGATE(15,6,ROW(MAESTRO!$B$3:$B$1000)/((MAESTRO!$B$3:$B$1000="MILITARES")*(UPPER(MAESTRO!$L$3:$L$1000)="CONFIRMADO")),ROWS($A$3:A236))),"")</f>
        <v/>
      </c>
      <c r="P236" s="15" t="str">
        <f ca="1">IFERROR(INDEX(MAESTRO!P:P,_xludf.AGGREGATE(15,6,ROW(MAESTRO!$B$3:$B$1000)/((MAESTRO!$B$3:$B$1000="MILITARES")*(UPPER(MAESTRO!$L$3:$L$1000)="CONFIRMADO")),ROWS($A$3:A236))),"")</f>
        <v/>
      </c>
      <c r="Q236" s="15" t="str">
        <f ca="1">IFERROR(INDEX(MAESTRO!Q:Q,_xludf.AGGREGATE(15,6,ROW(MAESTRO!$B$3:$B$1000)/((MAESTRO!$B$3:$B$1000="MILITARES")*(UPPER(MAESTRO!$L$3:$L$1000)="CONFIRMADO")),ROWS($A$3:A236))),"")</f>
        <v/>
      </c>
      <c r="R236" s="15" t="str">
        <f ca="1">IFERROR(INDEX(MAESTRO!R:R,_xludf.AGGREGATE(15,6,ROW(MAESTRO!$B$3:$B$1000)/((MAESTRO!$B$3:$B$1000="MILITARES")*(UPPER(MAESTRO!$L$3:$L$1000)="CONFIRMADO")),ROWS($A$3:A236))),"")</f>
        <v/>
      </c>
      <c r="S236" s="15" t="str">
        <f ca="1">IFERROR(INDEX(MAESTRO!S:S,_xludf.AGGREGATE(15,6,ROW(MAESTRO!$B$3:$B$1000)/((MAESTRO!$B$3:$B$1000="MILITARES")*(UPPER(MAESTRO!$L$3:$L$1000)="CONFIRMADO")),ROWS($A$3:A236))),"")</f>
        <v/>
      </c>
      <c r="T236" s="15" t="str">
        <f ca="1">IFERROR(INDEX(MAESTRO!T:T,_xludf.AGGREGATE(15,6,ROW(MAESTRO!$B$3:$B$1000)/((MAESTRO!$B$3:$B$1000="MILITARES")*(UPPER(MAESTRO!$L$3:$L$1000)="CONFIRMADO")),ROWS($A$3:A236))),"")</f>
        <v/>
      </c>
      <c r="U236" s="15" t="str">
        <f ca="1">IFERROR(INDEX(MAESTRO!U:U,_xludf.AGGREGATE(15,6,ROW(MAESTRO!$B$3:$B$1000)/((MAESTRO!$B$3:$B$1000="MILITARES")*(UPPER(MAESTRO!$L$3:$L$1000)="CONFIRMADO")),ROWS($A$3:A236))),"")</f>
        <v/>
      </c>
      <c r="V236" s="15" t="str">
        <f ca="1">IFERROR(INDEX(MAESTRO!V:V,_xludf.AGGREGATE(15,6,ROW(MAESTRO!$B$3:$B$1000)/((MAESTRO!$B$3:$B$1000="MILITARES")*(UPPER(MAESTRO!$L$3:$L$1000)="CONFIRMADO")),ROWS($A$3:A236))),"")</f>
        <v/>
      </c>
      <c r="W236" s="15" t="str">
        <f ca="1">IFERROR(INDEX(MAESTRO!W:W,_xludf.AGGREGATE(15,6,ROW(MAESTRO!$B$3:$B$1000)/((MAESTRO!$B$3:$B$1000="MILITARES")*(UPPER(MAESTRO!$L$3:$L$1000)="CONFIRMADO")),ROWS($A$3:A236))),"")</f>
        <v/>
      </c>
      <c r="X236" s="15" t="str">
        <f ca="1">IFERROR(INDEX(MAESTRO!X:X,_xludf.AGGREGATE(15,6,ROW(MAESTRO!$B$3:$B$1000)/((MAESTRO!$B$3:$B$1000="MILITARES")*(UPPER(MAESTRO!$L$3:$L$1000)="CONFIRMADO")),ROWS($A$3:A236))),"")</f>
        <v/>
      </c>
    </row>
    <row r="237" spans="1:24" ht="22.05" customHeight="1">
      <c r="A237" s="10" t="str">
        <f ca="1">IFERROR(INDEX(MAESTRO!A:A,_xludf.AGGREGATE(15,6,ROW(MAESTRO!$B$3:$B$1000)/((MAESTRO!$B$3:$B$1000="MILITARES")*(UPPER(MAESTRO!$L$3:$L$1000)="CONFIRMADO")),ROWS($A$3:A237))),"")</f>
        <v/>
      </c>
      <c r="B237" s="10" t="str">
        <f ca="1">IFERROR(INDEX(MAESTRO!B:B,_xludf.AGGREGATE(15,6,ROW(MAESTRO!$B$3:$B$1000)/((MAESTRO!$B$3:$B$1000="MILITARES")*(UPPER(MAESTRO!$L$3:$L$1000)="CONFIRMADO")),ROWS($A$3:A237))),"")</f>
        <v/>
      </c>
      <c r="C237" s="10" t="str">
        <f ca="1">IFERROR(INDEX(MAESTRO!C:C,_xludf.AGGREGATE(15,6,ROW(MAESTRO!$B$3:$B$1000)/((MAESTRO!$B$3:$B$1000="MILITARES")*(UPPER(MAESTRO!$L$3:$L$1000)="CONFIRMADO")),ROWS($A$3:A237))),"")</f>
        <v/>
      </c>
      <c r="D237" s="10" t="str">
        <f ca="1">IFERROR(INDEX(MAESTRO!D:D,_xludf.AGGREGATE(15,6,ROW(MAESTRO!$B$3:$B$1000)/((MAESTRO!$B$3:$B$1000="MILITARES")*(UPPER(MAESTRO!$L$3:$L$1000)="CONFIRMADO")),ROWS($A$3:A237))),"")</f>
        <v/>
      </c>
      <c r="E237" s="10" t="str">
        <f ca="1">IFERROR(INDEX(MAESTRO!E:E,_xludf.AGGREGATE(15,6,ROW(MAESTRO!$B$3:$B$1000)/((MAESTRO!$B$3:$B$1000="MILITARES")*(UPPER(MAESTRO!$L$3:$L$1000)="CONFIRMADO")),ROWS($A$3:A237))),"")</f>
        <v/>
      </c>
      <c r="F237" s="10" t="str">
        <f ca="1">IFERROR(INDEX(MAESTRO!F:F,_xludf.AGGREGATE(15,6,ROW(MAESTRO!$B$3:$B$1000)/((MAESTRO!$B$3:$B$1000="MILITARES")*(UPPER(MAESTRO!$L$3:$L$1000)="CONFIRMADO")),ROWS($A$3:A237))),"")</f>
        <v/>
      </c>
      <c r="G237" s="10" t="str">
        <f ca="1">IFERROR(INDEX(MAESTRO!G:G,_xludf.AGGREGATE(15,6,ROW(MAESTRO!$B$3:$B$1000)/((MAESTRO!$B$3:$B$1000="MILITARES")*(UPPER(MAESTRO!$L$3:$L$1000)="CONFIRMADO")),ROWS($A$3:A237))),"")</f>
        <v/>
      </c>
      <c r="H237" s="10" t="str">
        <f ca="1">IFERROR(INDEX(MAESTRO!H:H,_xludf.AGGREGATE(15,6,ROW(MAESTRO!$B$3:$B$1000)/((MAESTRO!$B$3:$B$1000="MILITARES")*(UPPER(MAESTRO!$L$3:$L$1000)="CONFIRMADO")),ROWS($A$3:A237))),"")</f>
        <v/>
      </c>
      <c r="I237" s="10" t="str">
        <f ca="1">IFERROR(INDEX(MAESTRO!I:I,_xludf.AGGREGATE(15,6,ROW(MAESTRO!$B$3:$B$1000)/((MAESTRO!$B$3:$B$1000="MILITARES")*(UPPER(MAESTRO!$L$3:$L$1000)="CONFIRMADO")),ROWS($A$3:A237))),"")</f>
        <v/>
      </c>
      <c r="J237" s="10" t="str">
        <f ca="1">IFERROR(INDEX(MAESTRO!J:J,_xludf.AGGREGATE(15,6,ROW(MAESTRO!$B$3:$B$1000)/((MAESTRO!$B$3:$B$1000="MILITARES")*(UPPER(MAESTRO!$L$3:$L$1000)="CONFIRMADO")),ROWS($A$3:A237))),"")</f>
        <v/>
      </c>
      <c r="K237" s="10" t="str">
        <f ca="1">IFERROR(INDEX(MAESTRO!K:K,_xludf.AGGREGATE(15,6,ROW(MAESTRO!$B$3:$B$1000)/((MAESTRO!$B$3:$B$1000="MILITARES")*(UPPER(MAESTRO!$L$3:$L$1000)="CONFIRMADO")),ROWS($A$3:A237))),"")</f>
        <v/>
      </c>
      <c r="L237" s="10" t="str">
        <f ca="1">IFERROR(INDEX(MAESTRO!L:L,_xludf.AGGREGATE(15,6,ROW(MAESTRO!$B$3:$B$1000)/((MAESTRO!$B$3:$B$1000="MILITARES")*(UPPER(MAESTRO!$L$3:$L$1000)="CONFIRMADO")),ROWS($A$3:A237))),"")</f>
        <v/>
      </c>
      <c r="M237" s="10" t="str">
        <f ca="1">IFERROR(INDEX(MAESTRO!M:M,_xludf.AGGREGATE(15,6,ROW(MAESTRO!$B$3:$B$1000)/((MAESTRO!$B$3:$B$1000="MILITARES")*(UPPER(MAESTRO!$L$3:$L$1000)="CONFIRMADO")),ROWS($A$3:A237))),"")</f>
        <v/>
      </c>
      <c r="N237" s="10" t="str">
        <f ca="1">IFERROR(INDEX(MAESTRO!N:N,_xludf.AGGREGATE(15,6,ROW(MAESTRO!$B$3:$B$1000)/((MAESTRO!$B$3:$B$1000="MILITARES")*(UPPER(MAESTRO!$L$3:$L$1000)="CONFIRMADO")),ROWS($A$3:A237))),"")</f>
        <v/>
      </c>
      <c r="O237" s="10" t="str">
        <f ca="1">IFERROR(INDEX(MAESTRO!O:O,_xludf.AGGREGATE(15,6,ROW(MAESTRO!$B$3:$B$1000)/((MAESTRO!$B$3:$B$1000="MILITARES")*(UPPER(MAESTRO!$L$3:$L$1000)="CONFIRMADO")),ROWS($A$3:A237))),"")</f>
        <v/>
      </c>
      <c r="P237" s="10" t="str">
        <f ca="1">IFERROR(INDEX(MAESTRO!P:P,_xludf.AGGREGATE(15,6,ROW(MAESTRO!$B$3:$B$1000)/((MAESTRO!$B$3:$B$1000="MILITARES")*(UPPER(MAESTRO!$L$3:$L$1000)="CONFIRMADO")),ROWS($A$3:A237))),"")</f>
        <v/>
      </c>
      <c r="Q237" s="10" t="str">
        <f ca="1">IFERROR(INDEX(MAESTRO!Q:Q,_xludf.AGGREGATE(15,6,ROW(MAESTRO!$B$3:$B$1000)/((MAESTRO!$B$3:$B$1000="MILITARES")*(UPPER(MAESTRO!$L$3:$L$1000)="CONFIRMADO")),ROWS($A$3:A237))),"")</f>
        <v/>
      </c>
      <c r="R237" s="10" t="str">
        <f ca="1">IFERROR(INDEX(MAESTRO!R:R,_xludf.AGGREGATE(15,6,ROW(MAESTRO!$B$3:$B$1000)/((MAESTRO!$B$3:$B$1000="MILITARES")*(UPPER(MAESTRO!$L$3:$L$1000)="CONFIRMADO")),ROWS($A$3:A237))),"")</f>
        <v/>
      </c>
      <c r="S237" s="10" t="str">
        <f ca="1">IFERROR(INDEX(MAESTRO!S:S,_xludf.AGGREGATE(15,6,ROW(MAESTRO!$B$3:$B$1000)/((MAESTRO!$B$3:$B$1000="MILITARES")*(UPPER(MAESTRO!$L$3:$L$1000)="CONFIRMADO")),ROWS($A$3:A237))),"")</f>
        <v/>
      </c>
      <c r="T237" s="10" t="str">
        <f ca="1">IFERROR(INDEX(MAESTRO!T:T,_xludf.AGGREGATE(15,6,ROW(MAESTRO!$B$3:$B$1000)/((MAESTRO!$B$3:$B$1000="MILITARES")*(UPPER(MAESTRO!$L$3:$L$1000)="CONFIRMADO")),ROWS($A$3:A237))),"")</f>
        <v/>
      </c>
      <c r="U237" s="10" t="str">
        <f ca="1">IFERROR(INDEX(MAESTRO!U:U,_xludf.AGGREGATE(15,6,ROW(MAESTRO!$B$3:$B$1000)/((MAESTRO!$B$3:$B$1000="MILITARES")*(UPPER(MAESTRO!$L$3:$L$1000)="CONFIRMADO")),ROWS($A$3:A237))),"")</f>
        <v/>
      </c>
      <c r="V237" s="10" t="str">
        <f ca="1">IFERROR(INDEX(MAESTRO!V:V,_xludf.AGGREGATE(15,6,ROW(MAESTRO!$B$3:$B$1000)/((MAESTRO!$B$3:$B$1000="MILITARES")*(UPPER(MAESTRO!$L$3:$L$1000)="CONFIRMADO")),ROWS($A$3:A237))),"")</f>
        <v/>
      </c>
      <c r="W237" s="10" t="str">
        <f ca="1">IFERROR(INDEX(MAESTRO!W:W,_xludf.AGGREGATE(15,6,ROW(MAESTRO!$B$3:$B$1000)/((MAESTRO!$B$3:$B$1000="MILITARES")*(UPPER(MAESTRO!$L$3:$L$1000)="CONFIRMADO")),ROWS($A$3:A237))),"")</f>
        <v/>
      </c>
      <c r="X237" s="10" t="str">
        <f ca="1">IFERROR(INDEX(MAESTRO!X:X,_xludf.AGGREGATE(15,6,ROW(MAESTRO!$B$3:$B$1000)/((MAESTRO!$B$3:$B$1000="MILITARES")*(UPPER(MAESTRO!$L$3:$L$1000)="CONFIRMADO")),ROWS($A$3:A237))),"")</f>
        <v/>
      </c>
    </row>
    <row r="238" spans="1:24" ht="22.05" customHeight="1">
      <c r="A238" s="15" t="str">
        <f ca="1">IFERROR(INDEX(MAESTRO!A:A,_xludf.AGGREGATE(15,6,ROW(MAESTRO!$B$3:$B$1000)/((MAESTRO!$B$3:$B$1000="MILITARES")*(UPPER(MAESTRO!$L$3:$L$1000)="CONFIRMADO")),ROWS($A$3:A238))),"")</f>
        <v/>
      </c>
      <c r="B238" s="15" t="str">
        <f ca="1">IFERROR(INDEX(MAESTRO!B:B,_xludf.AGGREGATE(15,6,ROW(MAESTRO!$B$3:$B$1000)/((MAESTRO!$B$3:$B$1000="MILITARES")*(UPPER(MAESTRO!$L$3:$L$1000)="CONFIRMADO")),ROWS($A$3:A238))),"")</f>
        <v/>
      </c>
      <c r="C238" s="15" t="str">
        <f ca="1">IFERROR(INDEX(MAESTRO!C:C,_xludf.AGGREGATE(15,6,ROW(MAESTRO!$B$3:$B$1000)/((MAESTRO!$B$3:$B$1000="MILITARES")*(UPPER(MAESTRO!$L$3:$L$1000)="CONFIRMADO")),ROWS($A$3:A238))),"")</f>
        <v/>
      </c>
      <c r="D238" s="15" t="str">
        <f ca="1">IFERROR(INDEX(MAESTRO!D:D,_xludf.AGGREGATE(15,6,ROW(MAESTRO!$B$3:$B$1000)/((MAESTRO!$B$3:$B$1000="MILITARES")*(UPPER(MAESTRO!$L$3:$L$1000)="CONFIRMADO")),ROWS($A$3:A238))),"")</f>
        <v/>
      </c>
      <c r="E238" s="15" t="str">
        <f ca="1">IFERROR(INDEX(MAESTRO!E:E,_xludf.AGGREGATE(15,6,ROW(MAESTRO!$B$3:$B$1000)/((MAESTRO!$B$3:$B$1000="MILITARES")*(UPPER(MAESTRO!$L$3:$L$1000)="CONFIRMADO")),ROWS($A$3:A238))),"")</f>
        <v/>
      </c>
      <c r="F238" s="15" t="str">
        <f ca="1">IFERROR(INDEX(MAESTRO!F:F,_xludf.AGGREGATE(15,6,ROW(MAESTRO!$B$3:$B$1000)/((MAESTRO!$B$3:$B$1000="MILITARES")*(UPPER(MAESTRO!$L$3:$L$1000)="CONFIRMADO")),ROWS($A$3:A238))),"")</f>
        <v/>
      </c>
      <c r="G238" s="15" t="str">
        <f ca="1">IFERROR(INDEX(MAESTRO!G:G,_xludf.AGGREGATE(15,6,ROW(MAESTRO!$B$3:$B$1000)/((MAESTRO!$B$3:$B$1000="MILITARES")*(UPPER(MAESTRO!$L$3:$L$1000)="CONFIRMADO")),ROWS($A$3:A238))),"")</f>
        <v/>
      </c>
      <c r="H238" s="15" t="str">
        <f ca="1">IFERROR(INDEX(MAESTRO!H:H,_xludf.AGGREGATE(15,6,ROW(MAESTRO!$B$3:$B$1000)/((MAESTRO!$B$3:$B$1000="MILITARES")*(UPPER(MAESTRO!$L$3:$L$1000)="CONFIRMADO")),ROWS($A$3:A238))),"")</f>
        <v/>
      </c>
      <c r="I238" s="15" t="str">
        <f ca="1">IFERROR(INDEX(MAESTRO!I:I,_xludf.AGGREGATE(15,6,ROW(MAESTRO!$B$3:$B$1000)/((MAESTRO!$B$3:$B$1000="MILITARES")*(UPPER(MAESTRO!$L$3:$L$1000)="CONFIRMADO")),ROWS($A$3:A238))),"")</f>
        <v/>
      </c>
      <c r="J238" s="15" t="str">
        <f ca="1">IFERROR(INDEX(MAESTRO!J:J,_xludf.AGGREGATE(15,6,ROW(MAESTRO!$B$3:$B$1000)/((MAESTRO!$B$3:$B$1000="MILITARES")*(UPPER(MAESTRO!$L$3:$L$1000)="CONFIRMADO")),ROWS($A$3:A238))),"")</f>
        <v/>
      </c>
      <c r="K238" s="15" t="str">
        <f ca="1">IFERROR(INDEX(MAESTRO!K:K,_xludf.AGGREGATE(15,6,ROW(MAESTRO!$B$3:$B$1000)/((MAESTRO!$B$3:$B$1000="MILITARES")*(UPPER(MAESTRO!$L$3:$L$1000)="CONFIRMADO")),ROWS($A$3:A238))),"")</f>
        <v/>
      </c>
      <c r="L238" s="15" t="str">
        <f ca="1">IFERROR(INDEX(MAESTRO!L:L,_xludf.AGGREGATE(15,6,ROW(MAESTRO!$B$3:$B$1000)/((MAESTRO!$B$3:$B$1000="MILITARES")*(UPPER(MAESTRO!$L$3:$L$1000)="CONFIRMADO")),ROWS($A$3:A238))),"")</f>
        <v/>
      </c>
      <c r="M238" s="15" t="str">
        <f ca="1">IFERROR(INDEX(MAESTRO!M:M,_xludf.AGGREGATE(15,6,ROW(MAESTRO!$B$3:$B$1000)/((MAESTRO!$B$3:$B$1000="MILITARES")*(UPPER(MAESTRO!$L$3:$L$1000)="CONFIRMADO")),ROWS($A$3:A238))),"")</f>
        <v/>
      </c>
      <c r="N238" s="15" t="str">
        <f ca="1">IFERROR(INDEX(MAESTRO!N:N,_xludf.AGGREGATE(15,6,ROW(MAESTRO!$B$3:$B$1000)/((MAESTRO!$B$3:$B$1000="MILITARES")*(UPPER(MAESTRO!$L$3:$L$1000)="CONFIRMADO")),ROWS($A$3:A238))),"")</f>
        <v/>
      </c>
      <c r="O238" s="15" t="str">
        <f ca="1">IFERROR(INDEX(MAESTRO!O:O,_xludf.AGGREGATE(15,6,ROW(MAESTRO!$B$3:$B$1000)/((MAESTRO!$B$3:$B$1000="MILITARES")*(UPPER(MAESTRO!$L$3:$L$1000)="CONFIRMADO")),ROWS($A$3:A238))),"")</f>
        <v/>
      </c>
      <c r="P238" s="15" t="str">
        <f ca="1">IFERROR(INDEX(MAESTRO!P:P,_xludf.AGGREGATE(15,6,ROW(MAESTRO!$B$3:$B$1000)/((MAESTRO!$B$3:$B$1000="MILITARES")*(UPPER(MAESTRO!$L$3:$L$1000)="CONFIRMADO")),ROWS($A$3:A238))),"")</f>
        <v/>
      </c>
      <c r="Q238" s="15" t="str">
        <f ca="1">IFERROR(INDEX(MAESTRO!Q:Q,_xludf.AGGREGATE(15,6,ROW(MAESTRO!$B$3:$B$1000)/((MAESTRO!$B$3:$B$1000="MILITARES")*(UPPER(MAESTRO!$L$3:$L$1000)="CONFIRMADO")),ROWS($A$3:A238))),"")</f>
        <v/>
      </c>
      <c r="R238" s="15" t="str">
        <f ca="1">IFERROR(INDEX(MAESTRO!R:R,_xludf.AGGREGATE(15,6,ROW(MAESTRO!$B$3:$B$1000)/((MAESTRO!$B$3:$B$1000="MILITARES")*(UPPER(MAESTRO!$L$3:$L$1000)="CONFIRMADO")),ROWS($A$3:A238))),"")</f>
        <v/>
      </c>
      <c r="S238" s="15" t="str">
        <f ca="1">IFERROR(INDEX(MAESTRO!S:S,_xludf.AGGREGATE(15,6,ROW(MAESTRO!$B$3:$B$1000)/((MAESTRO!$B$3:$B$1000="MILITARES")*(UPPER(MAESTRO!$L$3:$L$1000)="CONFIRMADO")),ROWS($A$3:A238))),"")</f>
        <v/>
      </c>
      <c r="T238" s="15" t="str">
        <f ca="1">IFERROR(INDEX(MAESTRO!T:T,_xludf.AGGREGATE(15,6,ROW(MAESTRO!$B$3:$B$1000)/((MAESTRO!$B$3:$B$1000="MILITARES")*(UPPER(MAESTRO!$L$3:$L$1000)="CONFIRMADO")),ROWS($A$3:A238))),"")</f>
        <v/>
      </c>
      <c r="U238" s="15" t="str">
        <f ca="1">IFERROR(INDEX(MAESTRO!U:U,_xludf.AGGREGATE(15,6,ROW(MAESTRO!$B$3:$B$1000)/((MAESTRO!$B$3:$B$1000="MILITARES")*(UPPER(MAESTRO!$L$3:$L$1000)="CONFIRMADO")),ROWS($A$3:A238))),"")</f>
        <v/>
      </c>
      <c r="V238" s="15" t="str">
        <f ca="1">IFERROR(INDEX(MAESTRO!V:V,_xludf.AGGREGATE(15,6,ROW(MAESTRO!$B$3:$B$1000)/((MAESTRO!$B$3:$B$1000="MILITARES")*(UPPER(MAESTRO!$L$3:$L$1000)="CONFIRMADO")),ROWS($A$3:A238))),"")</f>
        <v/>
      </c>
      <c r="W238" s="15" t="str">
        <f ca="1">IFERROR(INDEX(MAESTRO!W:W,_xludf.AGGREGATE(15,6,ROW(MAESTRO!$B$3:$B$1000)/((MAESTRO!$B$3:$B$1000="MILITARES")*(UPPER(MAESTRO!$L$3:$L$1000)="CONFIRMADO")),ROWS($A$3:A238))),"")</f>
        <v/>
      </c>
      <c r="X238" s="15" t="str">
        <f ca="1">IFERROR(INDEX(MAESTRO!X:X,_xludf.AGGREGATE(15,6,ROW(MAESTRO!$B$3:$B$1000)/((MAESTRO!$B$3:$B$1000="MILITARES")*(UPPER(MAESTRO!$L$3:$L$1000)="CONFIRMADO")),ROWS($A$3:A238))),"")</f>
        <v/>
      </c>
    </row>
    <row r="239" spans="1:24" ht="22.05" customHeight="1">
      <c r="A239" s="10" t="str">
        <f ca="1">IFERROR(INDEX(MAESTRO!A:A,_xludf.AGGREGATE(15,6,ROW(MAESTRO!$B$3:$B$1000)/((MAESTRO!$B$3:$B$1000="MILITARES")*(UPPER(MAESTRO!$L$3:$L$1000)="CONFIRMADO")),ROWS($A$3:A239))),"")</f>
        <v/>
      </c>
      <c r="B239" s="10" t="str">
        <f ca="1">IFERROR(INDEX(MAESTRO!B:B,_xludf.AGGREGATE(15,6,ROW(MAESTRO!$B$3:$B$1000)/((MAESTRO!$B$3:$B$1000="MILITARES")*(UPPER(MAESTRO!$L$3:$L$1000)="CONFIRMADO")),ROWS($A$3:A239))),"")</f>
        <v/>
      </c>
      <c r="C239" s="10" t="str">
        <f ca="1">IFERROR(INDEX(MAESTRO!C:C,_xludf.AGGREGATE(15,6,ROW(MAESTRO!$B$3:$B$1000)/((MAESTRO!$B$3:$B$1000="MILITARES")*(UPPER(MAESTRO!$L$3:$L$1000)="CONFIRMADO")),ROWS($A$3:A239))),"")</f>
        <v/>
      </c>
      <c r="D239" s="10" t="str">
        <f ca="1">IFERROR(INDEX(MAESTRO!D:D,_xludf.AGGREGATE(15,6,ROW(MAESTRO!$B$3:$B$1000)/((MAESTRO!$B$3:$B$1000="MILITARES")*(UPPER(MAESTRO!$L$3:$L$1000)="CONFIRMADO")),ROWS($A$3:A239))),"")</f>
        <v/>
      </c>
      <c r="E239" s="10" t="str">
        <f ca="1">IFERROR(INDEX(MAESTRO!E:E,_xludf.AGGREGATE(15,6,ROW(MAESTRO!$B$3:$B$1000)/((MAESTRO!$B$3:$B$1000="MILITARES")*(UPPER(MAESTRO!$L$3:$L$1000)="CONFIRMADO")),ROWS($A$3:A239))),"")</f>
        <v/>
      </c>
      <c r="F239" s="10" t="str">
        <f ca="1">IFERROR(INDEX(MAESTRO!F:F,_xludf.AGGREGATE(15,6,ROW(MAESTRO!$B$3:$B$1000)/((MAESTRO!$B$3:$B$1000="MILITARES")*(UPPER(MAESTRO!$L$3:$L$1000)="CONFIRMADO")),ROWS($A$3:A239))),"")</f>
        <v/>
      </c>
      <c r="G239" s="10" t="str">
        <f ca="1">IFERROR(INDEX(MAESTRO!G:G,_xludf.AGGREGATE(15,6,ROW(MAESTRO!$B$3:$B$1000)/((MAESTRO!$B$3:$B$1000="MILITARES")*(UPPER(MAESTRO!$L$3:$L$1000)="CONFIRMADO")),ROWS($A$3:A239))),"")</f>
        <v/>
      </c>
      <c r="H239" s="10" t="str">
        <f ca="1">IFERROR(INDEX(MAESTRO!H:H,_xludf.AGGREGATE(15,6,ROW(MAESTRO!$B$3:$B$1000)/((MAESTRO!$B$3:$B$1000="MILITARES")*(UPPER(MAESTRO!$L$3:$L$1000)="CONFIRMADO")),ROWS($A$3:A239))),"")</f>
        <v/>
      </c>
      <c r="I239" s="10" t="str">
        <f ca="1">IFERROR(INDEX(MAESTRO!I:I,_xludf.AGGREGATE(15,6,ROW(MAESTRO!$B$3:$B$1000)/((MAESTRO!$B$3:$B$1000="MILITARES")*(UPPER(MAESTRO!$L$3:$L$1000)="CONFIRMADO")),ROWS($A$3:A239))),"")</f>
        <v/>
      </c>
      <c r="J239" s="10" t="str">
        <f ca="1">IFERROR(INDEX(MAESTRO!J:J,_xludf.AGGREGATE(15,6,ROW(MAESTRO!$B$3:$B$1000)/((MAESTRO!$B$3:$B$1000="MILITARES")*(UPPER(MAESTRO!$L$3:$L$1000)="CONFIRMADO")),ROWS($A$3:A239))),"")</f>
        <v/>
      </c>
      <c r="K239" s="10" t="str">
        <f ca="1">IFERROR(INDEX(MAESTRO!K:K,_xludf.AGGREGATE(15,6,ROW(MAESTRO!$B$3:$B$1000)/((MAESTRO!$B$3:$B$1000="MILITARES")*(UPPER(MAESTRO!$L$3:$L$1000)="CONFIRMADO")),ROWS($A$3:A239))),"")</f>
        <v/>
      </c>
      <c r="L239" s="10" t="str">
        <f ca="1">IFERROR(INDEX(MAESTRO!L:L,_xludf.AGGREGATE(15,6,ROW(MAESTRO!$B$3:$B$1000)/((MAESTRO!$B$3:$B$1000="MILITARES")*(UPPER(MAESTRO!$L$3:$L$1000)="CONFIRMADO")),ROWS($A$3:A239))),"")</f>
        <v/>
      </c>
      <c r="M239" s="10" t="str">
        <f ca="1">IFERROR(INDEX(MAESTRO!M:M,_xludf.AGGREGATE(15,6,ROW(MAESTRO!$B$3:$B$1000)/((MAESTRO!$B$3:$B$1000="MILITARES")*(UPPER(MAESTRO!$L$3:$L$1000)="CONFIRMADO")),ROWS($A$3:A239))),"")</f>
        <v/>
      </c>
      <c r="N239" s="10" t="str">
        <f ca="1">IFERROR(INDEX(MAESTRO!N:N,_xludf.AGGREGATE(15,6,ROW(MAESTRO!$B$3:$B$1000)/((MAESTRO!$B$3:$B$1000="MILITARES")*(UPPER(MAESTRO!$L$3:$L$1000)="CONFIRMADO")),ROWS($A$3:A239))),"")</f>
        <v/>
      </c>
      <c r="O239" s="10" t="str">
        <f ca="1">IFERROR(INDEX(MAESTRO!O:O,_xludf.AGGREGATE(15,6,ROW(MAESTRO!$B$3:$B$1000)/((MAESTRO!$B$3:$B$1000="MILITARES")*(UPPER(MAESTRO!$L$3:$L$1000)="CONFIRMADO")),ROWS($A$3:A239))),"")</f>
        <v/>
      </c>
      <c r="P239" s="10" t="str">
        <f ca="1">IFERROR(INDEX(MAESTRO!P:P,_xludf.AGGREGATE(15,6,ROW(MAESTRO!$B$3:$B$1000)/((MAESTRO!$B$3:$B$1000="MILITARES")*(UPPER(MAESTRO!$L$3:$L$1000)="CONFIRMADO")),ROWS($A$3:A239))),"")</f>
        <v/>
      </c>
      <c r="Q239" s="10" t="str">
        <f ca="1">IFERROR(INDEX(MAESTRO!Q:Q,_xludf.AGGREGATE(15,6,ROW(MAESTRO!$B$3:$B$1000)/((MAESTRO!$B$3:$B$1000="MILITARES")*(UPPER(MAESTRO!$L$3:$L$1000)="CONFIRMADO")),ROWS($A$3:A239))),"")</f>
        <v/>
      </c>
      <c r="R239" s="10" t="str">
        <f ca="1">IFERROR(INDEX(MAESTRO!R:R,_xludf.AGGREGATE(15,6,ROW(MAESTRO!$B$3:$B$1000)/((MAESTRO!$B$3:$B$1000="MILITARES")*(UPPER(MAESTRO!$L$3:$L$1000)="CONFIRMADO")),ROWS($A$3:A239))),"")</f>
        <v/>
      </c>
      <c r="S239" s="10" t="str">
        <f ca="1">IFERROR(INDEX(MAESTRO!S:S,_xludf.AGGREGATE(15,6,ROW(MAESTRO!$B$3:$B$1000)/((MAESTRO!$B$3:$B$1000="MILITARES")*(UPPER(MAESTRO!$L$3:$L$1000)="CONFIRMADO")),ROWS($A$3:A239))),"")</f>
        <v/>
      </c>
      <c r="T239" s="10" t="str">
        <f ca="1">IFERROR(INDEX(MAESTRO!T:T,_xludf.AGGREGATE(15,6,ROW(MAESTRO!$B$3:$B$1000)/((MAESTRO!$B$3:$B$1000="MILITARES")*(UPPER(MAESTRO!$L$3:$L$1000)="CONFIRMADO")),ROWS($A$3:A239))),"")</f>
        <v/>
      </c>
      <c r="U239" s="10" t="str">
        <f ca="1">IFERROR(INDEX(MAESTRO!U:U,_xludf.AGGREGATE(15,6,ROW(MAESTRO!$B$3:$B$1000)/((MAESTRO!$B$3:$B$1000="MILITARES")*(UPPER(MAESTRO!$L$3:$L$1000)="CONFIRMADO")),ROWS($A$3:A239))),"")</f>
        <v/>
      </c>
      <c r="V239" s="10" t="str">
        <f ca="1">IFERROR(INDEX(MAESTRO!V:V,_xludf.AGGREGATE(15,6,ROW(MAESTRO!$B$3:$B$1000)/((MAESTRO!$B$3:$B$1000="MILITARES")*(UPPER(MAESTRO!$L$3:$L$1000)="CONFIRMADO")),ROWS($A$3:A239))),"")</f>
        <v/>
      </c>
      <c r="W239" s="10" t="str">
        <f ca="1">IFERROR(INDEX(MAESTRO!W:W,_xludf.AGGREGATE(15,6,ROW(MAESTRO!$B$3:$B$1000)/((MAESTRO!$B$3:$B$1000="MILITARES")*(UPPER(MAESTRO!$L$3:$L$1000)="CONFIRMADO")),ROWS($A$3:A239))),"")</f>
        <v/>
      </c>
      <c r="X239" s="10" t="str">
        <f ca="1">IFERROR(INDEX(MAESTRO!X:X,_xludf.AGGREGATE(15,6,ROW(MAESTRO!$B$3:$B$1000)/((MAESTRO!$B$3:$B$1000="MILITARES")*(UPPER(MAESTRO!$L$3:$L$1000)="CONFIRMADO")),ROWS($A$3:A239))),"")</f>
        <v/>
      </c>
    </row>
    <row r="240" spans="1:24" ht="22.05" customHeight="1">
      <c r="A240" s="15" t="str">
        <f ca="1">IFERROR(INDEX(MAESTRO!A:A,_xludf.AGGREGATE(15,6,ROW(MAESTRO!$B$3:$B$1000)/((MAESTRO!$B$3:$B$1000="MILITARES")*(UPPER(MAESTRO!$L$3:$L$1000)="CONFIRMADO")),ROWS($A$3:A240))),"")</f>
        <v/>
      </c>
      <c r="B240" s="15" t="str">
        <f ca="1">IFERROR(INDEX(MAESTRO!B:B,_xludf.AGGREGATE(15,6,ROW(MAESTRO!$B$3:$B$1000)/((MAESTRO!$B$3:$B$1000="MILITARES")*(UPPER(MAESTRO!$L$3:$L$1000)="CONFIRMADO")),ROWS($A$3:A240))),"")</f>
        <v/>
      </c>
      <c r="C240" s="15" t="str">
        <f ca="1">IFERROR(INDEX(MAESTRO!C:C,_xludf.AGGREGATE(15,6,ROW(MAESTRO!$B$3:$B$1000)/((MAESTRO!$B$3:$B$1000="MILITARES")*(UPPER(MAESTRO!$L$3:$L$1000)="CONFIRMADO")),ROWS($A$3:A240))),"")</f>
        <v/>
      </c>
      <c r="D240" s="15" t="str">
        <f ca="1">IFERROR(INDEX(MAESTRO!D:D,_xludf.AGGREGATE(15,6,ROW(MAESTRO!$B$3:$B$1000)/((MAESTRO!$B$3:$B$1000="MILITARES")*(UPPER(MAESTRO!$L$3:$L$1000)="CONFIRMADO")),ROWS($A$3:A240))),"")</f>
        <v/>
      </c>
      <c r="E240" s="15" t="str">
        <f ca="1">IFERROR(INDEX(MAESTRO!E:E,_xludf.AGGREGATE(15,6,ROW(MAESTRO!$B$3:$B$1000)/((MAESTRO!$B$3:$B$1000="MILITARES")*(UPPER(MAESTRO!$L$3:$L$1000)="CONFIRMADO")),ROWS($A$3:A240))),"")</f>
        <v/>
      </c>
      <c r="F240" s="15" t="str">
        <f ca="1">IFERROR(INDEX(MAESTRO!F:F,_xludf.AGGREGATE(15,6,ROW(MAESTRO!$B$3:$B$1000)/((MAESTRO!$B$3:$B$1000="MILITARES")*(UPPER(MAESTRO!$L$3:$L$1000)="CONFIRMADO")),ROWS($A$3:A240))),"")</f>
        <v/>
      </c>
      <c r="G240" s="15" t="str">
        <f ca="1">IFERROR(INDEX(MAESTRO!G:G,_xludf.AGGREGATE(15,6,ROW(MAESTRO!$B$3:$B$1000)/((MAESTRO!$B$3:$B$1000="MILITARES")*(UPPER(MAESTRO!$L$3:$L$1000)="CONFIRMADO")),ROWS($A$3:A240))),"")</f>
        <v/>
      </c>
      <c r="H240" s="15" t="str">
        <f ca="1">IFERROR(INDEX(MAESTRO!H:H,_xludf.AGGREGATE(15,6,ROW(MAESTRO!$B$3:$B$1000)/((MAESTRO!$B$3:$B$1000="MILITARES")*(UPPER(MAESTRO!$L$3:$L$1000)="CONFIRMADO")),ROWS($A$3:A240))),"")</f>
        <v/>
      </c>
      <c r="I240" s="15" t="str">
        <f ca="1">IFERROR(INDEX(MAESTRO!I:I,_xludf.AGGREGATE(15,6,ROW(MAESTRO!$B$3:$B$1000)/((MAESTRO!$B$3:$B$1000="MILITARES")*(UPPER(MAESTRO!$L$3:$L$1000)="CONFIRMADO")),ROWS($A$3:A240))),"")</f>
        <v/>
      </c>
      <c r="J240" s="15" t="str">
        <f ca="1">IFERROR(INDEX(MAESTRO!J:J,_xludf.AGGREGATE(15,6,ROW(MAESTRO!$B$3:$B$1000)/((MAESTRO!$B$3:$B$1000="MILITARES")*(UPPER(MAESTRO!$L$3:$L$1000)="CONFIRMADO")),ROWS($A$3:A240))),"")</f>
        <v/>
      </c>
      <c r="K240" s="15" t="str">
        <f ca="1">IFERROR(INDEX(MAESTRO!K:K,_xludf.AGGREGATE(15,6,ROW(MAESTRO!$B$3:$B$1000)/((MAESTRO!$B$3:$B$1000="MILITARES")*(UPPER(MAESTRO!$L$3:$L$1000)="CONFIRMADO")),ROWS($A$3:A240))),"")</f>
        <v/>
      </c>
      <c r="L240" s="15" t="str">
        <f ca="1">IFERROR(INDEX(MAESTRO!L:L,_xludf.AGGREGATE(15,6,ROW(MAESTRO!$B$3:$B$1000)/((MAESTRO!$B$3:$B$1000="MILITARES")*(UPPER(MAESTRO!$L$3:$L$1000)="CONFIRMADO")),ROWS($A$3:A240))),"")</f>
        <v/>
      </c>
      <c r="M240" s="15" t="str">
        <f ca="1">IFERROR(INDEX(MAESTRO!M:M,_xludf.AGGREGATE(15,6,ROW(MAESTRO!$B$3:$B$1000)/((MAESTRO!$B$3:$B$1000="MILITARES")*(UPPER(MAESTRO!$L$3:$L$1000)="CONFIRMADO")),ROWS($A$3:A240))),"")</f>
        <v/>
      </c>
      <c r="N240" s="15" t="str">
        <f ca="1">IFERROR(INDEX(MAESTRO!N:N,_xludf.AGGREGATE(15,6,ROW(MAESTRO!$B$3:$B$1000)/((MAESTRO!$B$3:$B$1000="MILITARES")*(UPPER(MAESTRO!$L$3:$L$1000)="CONFIRMADO")),ROWS($A$3:A240))),"")</f>
        <v/>
      </c>
      <c r="O240" s="15" t="str">
        <f ca="1">IFERROR(INDEX(MAESTRO!O:O,_xludf.AGGREGATE(15,6,ROW(MAESTRO!$B$3:$B$1000)/((MAESTRO!$B$3:$B$1000="MILITARES")*(UPPER(MAESTRO!$L$3:$L$1000)="CONFIRMADO")),ROWS($A$3:A240))),"")</f>
        <v/>
      </c>
      <c r="P240" s="15" t="str">
        <f ca="1">IFERROR(INDEX(MAESTRO!P:P,_xludf.AGGREGATE(15,6,ROW(MAESTRO!$B$3:$B$1000)/((MAESTRO!$B$3:$B$1000="MILITARES")*(UPPER(MAESTRO!$L$3:$L$1000)="CONFIRMADO")),ROWS($A$3:A240))),"")</f>
        <v/>
      </c>
      <c r="Q240" s="15" t="str">
        <f ca="1">IFERROR(INDEX(MAESTRO!Q:Q,_xludf.AGGREGATE(15,6,ROW(MAESTRO!$B$3:$B$1000)/((MAESTRO!$B$3:$B$1000="MILITARES")*(UPPER(MAESTRO!$L$3:$L$1000)="CONFIRMADO")),ROWS($A$3:A240))),"")</f>
        <v/>
      </c>
      <c r="R240" s="15" t="str">
        <f ca="1">IFERROR(INDEX(MAESTRO!R:R,_xludf.AGGREGATE(15,6,ROW(MAESTRO!$B$3:$B$1000)/((MAESTRO!$B$3:$B$1000="MILITARES")*(UPPER(MAESTRO!$L$3:$L$1000)="CONFIRMADO")),ROWS($A$3:A240))),"")</f>
        <v/>
      </c>
      <c r="S240" s="15" t="str">
        <f ca="1">IFERROR(INDEX(MAESTRO!S:S,_xludf.AGGREGATE(15,6,ROW(MAESTRO!$B$3:$B$1000)/((MAESTRO!$B$3:$B$1000="MILITARES")*(UPPER(MAESTRO!$L$3:$L$1000)="CONFIRMADO")),ROWS($A$3:A240))),"")</f>
        <v/>
      </c>
      <c r="T240" s="15" t="str">
        <f ca="1">IFERROR(INDEX(MAESTRO!T:T,_xludf.AGGREGATE(15,6,ROW(MAESTRO!$B$3:$B$1000)/((MAESTRO!$B$3:$B$1000="MILITARES")*(UPPER(MAESTRO!$L$3:$L$1000)="CONFIRMADO")),ROWS($A$3:A240))),"")</f>
        <v/>
      </c>
      <c r="U240" s="15" t="str">
        <f ca="1">IFERROR(INDEX(MAESTRO!U:U,_xludf.AGGREGATE(15,6,ROW(MAESTRO!$B$3:$B$1000)/((MAESTRO!$B$3:$B$1000="MILITARES")*(UPPER(MAESTRO!$L$3:$L$1000)="CONFIRMADO")),ROWS($A$3:A240))),"")</f>
        <v/>
      </c>
      <c r="V240" s="15" t="str">
        <f ca="1">IFERROR(INDEX(MAESTRO!V:V,_xludf.AGGREGATE(15,6,ROW(MAESTRO!$B$3:$B$1000)/((MAESTRO!$B$3:$B$1000="MILITARES")*(UPPER(MAESTRO!$L$3:$L$1000)="CONFIRMADO")),ROWS($A$3:A240))),"")</f>
        <v/>
      </c>
      <c r="W240" s="15" t="str">
        <f ca="1">IFERROR(INDEX(MAESTRO!W:W,_xludf.AGGREGATE(15,6,ROW(MAESTRO!$B$3:$B$1000)/((MAESTRO!$B$3:$B$1000="MILITARES")*(UPPER(MAESTRO!$L$3:$L$1000)="CONFIRMADO")),ROWS($A$3:A240))),"")</f>
        <v/>
      </c>
      <c r="X240" s="15" t="str">
        <f ca="1">IFERROR(INDEX(MAESTRO!X:X,_xludf.AGGREGATE(15,6,ROW(MAESTRO!$B$3:$B$1000)/((MAESTRO!$B$3:$B$1000="MILITARES")*(UPPER(MAESTRO!$L$3:$L$1000)="CONFIRMADO")),ROWS($A$3:A240))),"")</f>
        <v/>
      </c>
    </row>
    <row r="241" spans="1:24" ht="22.05" customHeight="1">
      <c r="A241" s="10" t="str">
        <f ca="1">IFERROR(INDEX(MAESTRO!A:A,_xludf.AGGREGATE(15,6,ROW(MAESTRO!$B$3:$B$1000)/((MAESTRO!$B$3:$B$1000="MILITARES")*(UPPER(MAESTRO!$L$3:$L$1000)="CONFIRMADO")),ROWS($A$3:A241))),"")</f>
        <v/>
      </c>
      <c r="B241" s="10" t="str">
        <f ca="1">IFERROR(INDEX(MAESTRO!B:B,_xludf.AGGREGATE(15,6,ROW(MAESTRO!$B$3:$B$1000)/((MAESTRO!$B$3:$B$1000="MILITARES")*(UPPER(MAESTRO!$L$3:$L$1000)="CONFIRMADO")),ROWS($A$3:A241))),"")</f>
        <v/>
      </c>
      <c r="C241" s="10" t="str">
        <f ca="1">IFERROR(INDEX(MAESTRO!C:C,_xludf.AGGREGATE(15,6,ROW(MAESTRO!$B$3:$B$1000)/((MAESTRO!$B$3:$B$1000="MILITARES")*(UPPER(MAESTRO!$L$3:$L$1000)="CONFIRMADO")),ROWS($A$3:A241))),"")</f>
        <v/>
      </c>
      <c r="D241" s="10" t="str">
        <f ca="1">IFERROR(INDEX(MAESTRO!D:D,_xludf.AGGREGATE(15,6,ROW(MAESTRO!$B$3:$B$1000)/((MAESTRO!$B$3:$B$1000="MILITARES")*(UPPER(MAESTRO!$L$3:$L$1000)="CONFIRMADO")),ROWS($A$3:A241))),"")</f>
        <v/>
      </c>
      <c r="E241" s="10" t="str">
        <f ca="1">IFERROR(INDEX(MAESTRO!E:E,_xludf.AGGREGATE(15,6,ROW(MAESTRO!$B$3:$B$1000)/((MAESTRO!$B$3:$B$1000="MILITARES")*(UPPER(MAESTRO!$L$3:$L$1000)="CONFIRMADO")),ROWS($A$3:A241))),"")</f>
        <v/>
      </c>
      <c r="F241" s="10" t="str">
        <f ca="1">IFERROR(INDEX(MAESTRO!F:F,_xludf.AGGREGATE(15,6,ROW(MAESTRO!$B$3:$B$1000)/((MAESTRO!$B$3:$B$1000="MILITARES")*(UPPER(MAESTRO!$L$3:$L$1000)="CONFIRMADO")),ROWS($A$3:A241))),"")</f>
        <v/>
      </c>
      <c r="G241" s="10" t="str">
        <f ca="1">IFERROR(INDEX(MAESTRO!G:G,_xludf.AGGREGATE(15,6,ROW(MAESTRO!$B$3:$B$1000)/((MAESTRO!$B$3:$B$1000="MILITARES")*(UPPER(MAESTRO!$L$3:$L$1000)="CONFIRMADO")),ROWS($A$3:A241))),"")</f>
        <v/>
      </c>
      <c r="H241" s="10" t="str">
        <f ca="1">IFERROR(INDEX(MAESTRO!H:H,_xludf.AGGREGATE(15,6,ROW(MAESTRO!$B$3:$B$1000)/((MAESTRO!$B$3:$B$1000="MILITARES")*(UPPER(MAESTRO!$L$3:$L$1000)="CONFIRMADO")),ROWS($A$3:A241))),"")</f>
        <v/>
      </c>
      <c r="I241" s="10" t="str">
        <f ca="1">IFERROR(INDEX(MAESTRO!I:I,_xludf.AGGREGATE(15,6,ROW(MAESTRO!$B$3:$B$1000)/((MAESTRO!$B$3:$B$1000="MILITARES")*(UPPER(MAESTRO!$L$3:$L$1000)="CONFIRMADO")),ROWS($A$3:A241))),"")</f>
        <v/>
      </c>
      <c r="J241" s="10" t="str">
        <f ca="1">IFERROR(INDEX(MAESTRO!J:J,_xludf.AGGREGATE(15,6,ROW(MAESTRO!$B$3:$B$1000)/((MAESTRO!$B$3:$B$1000="MILITARES")*(UPPER(MAESTRO!$L$3:$L$1000)="CONFIRMADO")),ROWS($A$3:A241))),"")</f>
        <v/>
      </c>
      <c r="K241" s="10" t="str">
        <f ca="1">IFERROR(INDEX(MAESTRO!K:K,_xludf.AGGREGATE(15,6,ROW(MAESTRO!$B$3:$B$1000)/((MAESTRO!$B$3:$B$1000="MILITARES")*(UPPER(MAESTRO!$L$3:$L$1000)="CONFIRMADO")),ROWS($A$3:A241))),"")</f>
        <v/>
      </c>
      <c r="L241" s="10" t="str">
        <f ca="1">IFERROR(INDEX(MAESTRO!L:L,_xludf.AGGREGATE(15,6,ROW(MAESTRO!$B$3:$B$1000)/((MAESTRO!$B$3:$B$1000="MILITARES")*(UPPER(MAESTRO!$L$3:$L$1000)="CONFIRMADO")),ROWS($A$3:A241))),"")</f>
        <v/>
      </c>
      <c r="M241" s="10" t="str">
        <f ca="1">IFERROR(INDEX(MAESTRO!M:M,_xludf.AGGREGATE(15,6,ROW(MAESTRO!$B$3:$B$1000)/((MAESTRO!$B$3:$B$1000="MILITARES")*(UPPER(MAESTRO!$L$3:$L$1000)="CONFIRMADO")),ROWS($A$3:A241))),"")</f>
        <v/>
      </c>
      <c r="N241" s="10" t="str">
        <f ca="1">IFERROR(INDEX(MAESTRO!N:N,_xludf.AGGREGATE(15,6,ROW(MAESTRO!$B$3:$B$1000)/((MAESTRO!$B$3:$B$1000="MILITARES")*(UPPER(MAESTRO!$L$3:$L$1000)="CONFIRMADO")),ROWS($A$3:A241))),"")</f>
        <v/>
      </c>
      <c r="O241" s="10" t="str">
        <f ca="1">IFERROR(INDEX(MAESTRO!O:O,_xludf.AGGREGATE(15,6,ROW(MAESTRO!$B$3:$B$1000)/((MAESTRO!$B$3:$B$1000="MILITARES")*(UPPER(MAESTRO!$L$3:$L$1000)="CONFIRMADO")),ROWS($A$3:A241))),"")</f>
        <v/>
      </c>
      <c r="P241" s="10" t="str">
        <f ca="1">IFERROR(INDEX(MAESTRO!P:P,_xludf.AGGREGATE(15,6,ROW(MAESTRO!$B$3:$B$1000)/((MAESTRO!$B$3:$B$1000="MILITARES")*(UPPER(MAESTRO!$L$3:$L$1000)="CONFIRMADO")),ROWS($A$3:A241))),"")</f>
        <v/>
      </c>
      <c r="Q241" s="10" t="str">
        <f ca="1">IFERROR(INDEX(MAESTRO!Q:Q,_xludf.AGGREGATE(15,6,ROW(MAESTRO!$B$3:$B$1000)/((MAESTRO!$B$3:$B$1000="MILITARES")*(UPPER(MAESTRO!$L$3:$L$1000)="CONFIRMADO")),ROWS($A$3:A241))),"")</f>
        <v/>
      </c>
      <c r="R241" s="10" t="str">
        <f ca="1">IFERROR(INDEX(MAESTRO!R:R,_xludf.AGGREGATE(15,6,ROW(MAESTRO!$B$3:$B$1000)/((MAESTRO!$B$3:$B$1000="MILITARES")*(UPPER(MAESTRO!$L$3:$L$1000)="CONFIRMADO")),ROWS($A$3:A241))),"")</f>
        <v/>
      </c>
      <c r="S241" s="10" t="str">
        <f ca="1">IFERROR(INDEX(MAESTRO!S:S,_xludf.AGGREGATE(15,6,ROW(MAESTRO!$B$3:$B$1000)/((MAESTRO!$B$3:$B$1000="MILITARES")*(UPPER(MAESTRO!$L$3:$L$1000)="CONFIRMADO")),ROWS($A$3:A241))),"")</f>
        <v/>
      </c>
      <c r="T241" s="10" t="str">
        <f ca="1">IFERROR(INDEX(MAESTRO!T:T,_xludf.AGGREGATE(15,6,ROW(MAESTRO!$B$3:$B$1000)/((MAESTRO!$B$3:$B$1000="MILITARES")*(UPPER(MAESTRO!$L$3:$L$1000)="CONFIRMADO")),ROWS($A$3:A241))),"")</f>
        <v/>
      </c>
      <c r="U241" s="10" t="str">
        <f ca="1">IFERROR(INDEX(MAESTRO!U:U,_xludf.AGGREGATE(15,6,ROW(MAESTRO!$B$3:$B$1000)/((MAESTRO!$B$3:$B$1000="MILITARES")*(UPPER(MAESTRO!$L$3:$L$1000)="CONFIRMADO")),ROWS($A$3:A241))),"")</f>
        <v/>
      </c>
      <c r="V241" s="10" t="str">
        <f ca="1">IFERROR(INDEX(MAESTRO!V:V,_xludf.AGGREGATE(15,6,ROW(MAESTRO!$B$3:$B$1000)/((MAESTRO!$B$3:$B$1000="MILITARES")*(UPPER(MAESTRO!$L$3:$L$1000)="CONFIRMADO")),ROWS($A$3:A241))),"")</f>
        <v/>
      </c>
      <c r="W241" s="10" t="str">
        <f ca="1">IFERROR(INDEX(MAESTRO!W:W,_xludf.AGGREGATE(15,6,ROW(MAESTRO!$B$3:$B$1000)/((MAESTRO!$B$3:$B$1000="MILITARES")*(UPPER(MAESTRO!$L$3:$L$1000)="CONFIRMADO")),ROWS($A$3:A241))),"")</f>
        <v/>
      </c>
      <c r="X241" s="10" t="str">
        <f ca="1">IFERROR(INDEX(MAESTRO!X:X,_xludf.AGGREGATE(15,6,ROW(MAESTRO!$B$3:$B$1000)/((MAESTRO!$B$3:$B$1000="MILITARES")*(UPPER(MAESTRO!$L$3:$L$1000)="CONFIRMADO")),ROWS($A$3:A241))),"")</f>
        <v/>
      </c>
    </row>
    <row r="242" spans="1:24" ht="22.05" customHeight="1">
      <c r="A242" s="15" t="str">
        <f ca="1">IFERROR(INDEX(MAESTRO!A:A,_xludf.AGGREGATE(15,6,ROW(MAESTRO!$B$3:$B$1000)/((MAESTRO!$B$3:$B$1000="MILITARES")*(UPPER(MAESTRO!$L$3:$L$1000)="CONFIRMADO")),ROWS($A$3:A242))),"")</f>
        <v/>
      </c>
      <c r="B242" s="15" t="str">
        <f ca="1">IFERROR(INDEX(MAESTRO!B:B,_xludf.AGGREGATE(15,6,ROW(MAESTRO!$B$3:$B$1000)/((MAESTRO!$B$3:$B$1000="MILITARES")*(UPPER(MAESTRO!$L$3:$L$1000)="CONFIRMADO")),ROWS($A$3:A242))),"")</f>
        <v/>
      </c>
      <c r="C242" s="15" t="str">
        <f ca="1">IFERROR(INDEX(MAESTRO!C:C,_xludf.AGGREGATE(15,6,ROW(MAESTRO!$B$3:$B$1000)/((MAESTRO!$B$3:$B$1000="MILITARES")*(UPPER(MAESTRO!$L$3:$L$1000)="CONFIRMADO")),ROWS($A$3:A242))),"")</f>
        <v/>
      </c>
      <c r="D242" s="15" t="str">
        <f ca="1">IFERROR(INDEX(MAESTRO!D:D,_xludf.AGGREGATE(15,6,ROW(MAESTRO!$B$3:$B$1000)/((MAESTRO!$B$3:$B$1000="MILITARES")*(UPPER(MAESTRO!$L$3:$L$1000)="CONFIRMADO")),ROWS($A$3:A242))),"")</f>
        <v/>
      </c>
      <c r="E242" s="15" t="str">
        <f ca="1">IFERROR(INDEX(MAESTRO!E:E,_xludf.AGGREGATE(15,6,ROW(MAESTRO!$B$3:$B$1000)/((MAESTRO!$B$3:$B$1000="MILITARES")*(UPPER(MAESTRO!$L$3:$L$1000)="CONFIRMADO")),ROWS($A$3:A242))),"")</f>
        <v/>
      </c>
      <c r="F242" s="15" t="str">
        <f ca="1">IFERROR(INDEX(MAESTRO!F:F,_xludf.AGGREGATE(15,6,ROW(MAESTRO!$B$3:$B$1000)/((MAESTRO!$B$3:$B$1000="MILITARES")*(UPPER(MAESTRO!$L$3:$L$1000)="CONFIRMADO")),ROWS($A$3:A242))),"")</f>
        <v/>
      </c>
      <c r="G242" s="15" t="str">
        <f ca="1">IFERROR(INDEX(MAESTRO!G:G,_xludf.AGGREGATE(15,6,ROW(MAESTRO!$B$3:$B$1000)/((MAESTRO!$B$3:$B$1000="MILITARES")*(UPPER(MAESTRO!$L$3:$L$1000)="CONFIRMADO")),ROWS($A$3:A242))),"")</f>
        <v/>
      </c>
      <c r="H242" s="15" t="str">
        <f ca="1">IFERROR(INDEX(MAESTRO!H:H,_xludf.AGGREGATE(15,6,ROW(MAESTRO!$B$3:$B$1000)/((MAESTRO!$B$3:$B$1000="MILITARES")*(UPPER(MAESTRO!$L$3:$L$1000)="CONFIRMADO")),ROWS($A$3:A242))),"")</f>
        <v/>
      </c>
      <c r="I242" s="15" t="str">
        <f ca="1">IFERROR(INDEX(MAESTRO!I:I,_xludf.AGGREGATE(15,6,ROW(MAESTRO!$B$3:$B$1000)/((MAESTRO!$B$3:$B$1000="MILITARES")*(UPPER(MAESTRO!$L$3:$L$1000)="CONFIRMADO")),ROWS($A$3:A242))),"")</f>
        <v/>
      </c>
      <c r="J242" s="15" t="str">
        <f ca="1">IFERROR(INDEX(MAESTRO!J:J,_xludf.AGGREGATE(15,6,ROW(MAESTRO!$B$3:$B$1000)/((MAESTRO!$B$3:$B$1000="MILITARES")*(UPPER(MAESTRO!$L$3:$L$1000)="CONFIRMADO")),ROWS($A$3:A242))),"")</f>
        <v/>
      </c>
      <c r="K242" s="15" t="str">
        <f ca="1">IFERROR(INDEX(MAESTRO!K:K,_xludf.AGGREGATE(15,6,ROW(MAESTRO!$B$3:$B$1000)/((MAESTRO!$B$3:$B$1000="MILITARES")*(UPPER(MAESTRO!$L$3:$L$1000)="CONFIRMADO")),ROWS($A$3:A242))),"")</f>
        <v/>
      </c>
      <c r="L242" s="15" t="str">
        <f ca="1">IFERROR(INDEX(MAESTRO!L:L,_xludf.AGGREGATE(15,6,ROW(MAESTRO!$B$3:$B$1000)/((MAESTRO!$B$3:$B$1000="MILITARES")*(UPPER(MAESTRO!$L$3:$L$1000)="CONFIRMADO")),ROWS($A$3:A242))),"")</f>
        <v/>
      </c>
      <c r="M242" s="15" t="str">
        <f ca="1">IFERROR(INDEX(MAESTRO!M:M,_xludf.AGGREGATE(15,6,ROW(MAESTRO!$B$3:$B$1000)/((MAESTRO!$B$3:$B$1000="MILITARES")*(UPPER(MAESTRO!$L$3:$L$1000)="CONFIRMADO")),ROWS($A$3:A242))),"")</f>
        <v/>
      </c>
      <c r="N242" s="15" t="str">
        <f ca="1">IFERROR(INDEX(MAESTRO!N:N,_xludf.AGGREGATE(15,6,ROW(MAESTRO!$B$3:$B$1000)/((MAESTRO!$B$3:$B$1000="MILITARES")*(UPPER(MAESTRO!$L$3:$L$1000)="CONFIRMADO")),ROWS($A$3:A242))),"")</f>
        <v/>
      </c>
      <c r="O242" s="15" t="str">
        <f ca="1">IFERROR(INDEX(MAESTRO!O:O,_xludf.AGGREGATE(15,6,ROW(MAESTRO!$B$3:$B$1000)/((MAESTRO!$B$3:$B$1000="MILITARES")*(UPPER(MAESTRO!$L$3:$L$1000)="CONFIRMADO")),ROWS($A$3:A242))),"")</f>
        <v/>
      </c>
      <c r="P242" s="15" t="str">
        <f ca="1">IFERROR(INDEX(MAESTRO!P:P,_xludf.AGGREGATE(15,6,ROW(MAESTRO!$B$3:$B$1000)/((MAESTRO!$B$3:$B$1000="MILITARES")*(UPPER(MAESTRO!$L$3:$L$1000)="CONFIRMADO")),ROWS($A$3:A242))),"")</f>
        <v/>
      </c>
      <c r="Q242" s="15" t="str">
        <f ca="1">IFERROR(INDEX(MAESTRO!Q:Q,_xludf.AGGREGATE(15,6,ROW(MAESTRO!$B$3:$B$1000)/((MAESTRO!$B$3:$B$1000="MILITARES")*(UPPER(MAESTRO!$L$3:$L$1000)="CONFIRMADO")),ROWS($A$3:A242))),"")</f>
        <v/>
      </c>
      <c r="R242" s="15" t="str">
        <f ca="1">IFERROR(INDEX(MAESTRO!R:R,_xludf.AGGREGATE(15,6,ROW(MAESTRO!$B$3:$B$1000)/((MAESTRO!$B$3:$B$1000="MILITARES")*(UPPER(MAESTRO!$L$3:$L$1000)="CONFIRMADO")),ROWS($A$3:A242))),"")</f>
        <v/>
      </c>
      <c r="S242" s="15" t="str">
        <f ca="1">IFERROR(INDEX(MAESTRO!S:S,_xludf.AGGREGATE(15,6,ROW(MAESTRO!$B$3:$B$1000)/((MAESTRO!$B$3:$B$1000="MILITARES")*(UPPER(MAESTRO!$L$3:$L$1000)="CONFIRMADO")),ROWS($A$3:A242))),"")</f>
        <v/>
      </c>
      <c r="T242" s="15" t="str">
        <f ca="1">IFERROR(INDEX(MAESTRO!T:T,_xludf.AGGREGATE(15,6,ROW(MAESTRO!$B$3:$B$1000)/((MAESTRO!$B$3:$B$1000="MILITARES")*(UPPER(MAESTRO!$L$3:$L$1000)="CONFIRMADO")),ROWS($A$3:A242))),"")</f>
        <v/>
      </c>
      <c r="U242" s="15" t="str">
        <f ca="1">IFERROR(INDEX(MAESTRO!U:U,_xludf.AGGREGATE(15,6,ROW(MAESTRO!$B$3:$B$1000)/((MAESTRO!$B$3:$B$1000="MILITARES")*(UPPER(MAESTRO!$L$3:$L$1000)="CONFIRMADO")),ROWS($A$3:A242))),"")</f>
        <v/>
      </c>
      <c r="V242" s="15" t="str">
        <f ca="1">IFERROR(INDEX(MAESTRO!V:V,_xludf.AGGREGATE(15,6,ROW(MAESTRO!$B$3:$B$1000)/((MAESTRO!$B$3:$B$1000="MILITARES")*(UPPER(MAESTRO!$L$3:$L$1000)="CONFIRMADO")),ROWS($A$3:A242))),"")</f>
        <v/>
      </c>
      <c r="W242" s="15" t="str">
        <f ca="1">IFERROR(INDEX(MAESTRO!W:W,_xludf.AGGREGATE(15,6,ROW(MAESTRO!$B$3:$B$1000)/((MAESTRO!$B$3:$B$1000="MILITARES")*(UPPER(MAESTRO!$L$3:$L$1000)="CONFIRMADO")),ROWS($A$3:A242))),"")</f>
        <v/>
      </c>
      <c r="X242" s="15" t="str">
        <f ca="1">IFERROR(INDEX(MAESTRO!X:X,_xludf.AGGREGATE(15,6,ROW(MAESTRO!$B$3:$B$1000)/((MAESTRO!$B$3:$B$1000="MILITARES")*(UPPER(MAESTRO!$L$3:$L$1000)="CONFIRMADO")),ROWS($A$3:A242))),"")</f>
        <v/>
      </c>
    </row>
    <row r="243" spans="1:24" ht="22.05" customHeight="1">
      <c r="A243" s="10" t="str">
        <f ca="1">IFERROR(INDEX(MAESTRO!A:A,_xludf.AGGREGATE(15,6,ROW(MAESTRO!$B$3:$B$1000)/((MAESTRO!$B$3:$B$1000="MILITARES")*(UPPER(MAESTRO!$L$3:$L$1000)="CONFIRMADO")),ROWS($A$3:A243))),"")</f>
        <v/>
      </c>
      <c r="B243" s="10" t="str">
        <f ca="1">IFERROR(INDEX(MAESTRO!B:B,_xludf.AGGREGATE(15,6,ROW(MAESTRO!$B$3:$B$1000)/((MAESTRO!$B$3:$B$1000="MILITARES")*(UPPER(MAESTRO!$L$3:$L$1000)="CONFIRMADO")),ROWS($A$3:A243))),"")</f>
        <v/>
      </c>
      <c r="C243" s="10" t="str">
        <f ca="1">IFERROR(INDEX(MAESTRO!C:C,_xludf.AGGREGATE(15,6,ROW(MAESTRO!$B$3:$B$1000)/((MAESTRO!$B$3:$B$1000="MILITARES")*(UPPER(MAESTRO!$L$3:$L$1000)="CONFIRMADO")),ROWS($A$3:A243))),"")</f>
        <v/>
      </c>
      <c r="D243" s="10" t="str">
        <f ca="1">IFERROR(INDEX(MAESTRO!D:D,_xludf.AGGREGATE(15,6,ROW(MAESTRO!$B$3:$B$1000)/((MAESTRO!$B$3:$B$1000="MILITARES")*(UPPER(MAESTRO!$L$3:$L$1000)="CONFIRMADO")),ROWS($A$3:A243))),"")</f>
        <v/>
      </c>
      <c r="E243" s="10" t="str">
        <f ca="1">IFERROR(INDEX(MAESTRO!E:E,_xludf.AGGREGATE(15,6,ROW(MAESTRO!$B$3:$B$1000)/((MAESTRO!$B$3:$B$1000="MILITARES")*(UPPER(MAESTRO!$L$3:$L$1000)="CONFIRMADO")),ROWS($A$3:A243))),"")</f>
        <v/>
      </c>
      <c r="F243" s="10" t="str">
        <f ca="1">IFERROR(INDEX(MAESTRO!F:F,_xludf.AGGREGATE(15,6,ROW(MAESTRO!$B$3:$B$1000)/((MAESTRO!$B$3:$B$1000="MILITARES")*(UPPER(MAESTRO!$L$3:$L$1000)="CONFIRMADO")),ROWS($A$3:A243))),"")</f>
        <v/>
      </c>
      <c r="G243" s="10" t="str">
        <f ca="1">IFERROR(INDEX(MAESTRO!G:G,_xludf.AGGREGATE(15,6,ROW(MAESTRO!$B$3:$B$1000)/((MAESTRO!$B$3:$B$1000="MILITARES")*(UPPER(MAESTRO!$L$3:$L$1000)="CONFIRMADO")),ROWS($A$3:A243))),"")</f>
        <v/>
      </c>
      <c r="H243" s="10" t="str">
        <f ca="1">IFERROR(INDEX(MAESTRO!H:H,_xludf.AGGREGATE(15,6,ROW(MAESTRO!$B$3:$B$1000)/((MAESTRO!$B$3:$B$1000="MILITARES")*(UPPER(MAESTRO!$L$3:$L$1000)="CONFIRMADO")),ROWS($A$3:A243))),"")</f>
        <v/>
      </c>
      <c r="I243" s="10" t="str">
        <f ca="1">IFERROR(INDEX(MAESTRO!I:I,_xludf.AGGREGATE(15,6,ROW(MAESTRO!$B$3:$B$1000)/((MAESTRO!$B$3:$B$1000="MILITARES")*(UPPER(MAESTRO!$L$3:$L$1000)="CONFIRMADO")),ROWS($A$3:A243))),"")</f>
        <v/>
      </c>
      <c r="J243" s="10" t="str">
        <f ca="1">IFERROR(INDEX(MAESTRO!J:J,_xludf.AGGREGATE(15,6,ROW(MAESTRO!$B$3:$B$1000)/((MAESTRO!$B$3:$B$1000="MILITARES")*(UPPER(MAESTRO!$L$3:$L$1000)="CONFIRMADO")),ROWS($A$3:A243))),"")</f>
        <v/>
      </c>
      <c r="K243" s="10" t="str">
        <f ca="1">IFERROR(INDEX(MAESTRO!K:K,_xludf.AGGREGATE(15,6,ROW(MAESTRO!$B$3:$B$1000)/((MAESTRO!$B$3:$B$1000="MILITARES")*(UPPER(MAESTRO!$L$3:$L$1000)="CONFIRMADO")),ROWS($A$3:A243))),"")</f>
        <v/>
      </c>
      <c r="L243" s="10" t="str">
        <f ca="1">IFERROR(INDEX(MAESTRO!L:L,_xludf.AGGREGATE(15,6,ROW(MAESTRO!$B$3:$B$1000)/((MAESTRO!$B$3:$B$1000="MILITARES")*(UPPER(MAESTRO!$L$3:$L$1000)="CONFIRMADO")),ROWS($A$3:A243))),"")</f>
        <v/>
      </c>
      <c r="M243" s="10" t="str">
        <f ca="1">IFERROR(INDEX(MAESTRO!M:M,_xludf.AGGREGATE(15,6,ROW(MAESTRO!$B$3:$B$1000)/((MAESTRO!$B$3:$B$1000="MILITARES")*(UPPER(MAESTRO!$L$3:$L$1000)="CONFIRMADO")),ROWS($A$3:A243))),"")</f>
        <v/>
      </c>
      <c r="N243" s="10" t="str">
        <f ca="1">IFERROR(INDEX(MAESTRO!N:N,_xludf.AGGREGATE(15,6,ROW(MAESTRO!$B$3:$B$1000)/((MAESTRO!$B$3:$B$1000="MILITARES")*(UPPER(MAESTRO!$L$3:$L$1000)="CONFIRMADO")),ROWS($A$3:A243))),"")</f>
        <v/>
      </c>
      <c r="O243" s="10" t="str">
        <f ca="1">IFERROR(INDEX(MAESTRO!O:O,_xludf.AGGREGATE(15,6,ROW(MAESTRO!$B$3:$B$1000)/((MAESTRO!$B$3:$B$1000="MILITARES")*(UPPER(MAESTRO!$L$3:$L$1000)="CONFIRMADO")),ROWS($A$3:A243))),"")</f>
        <v/>
      </c>
      <c r="P243" s="10" t="str">
        <f ca="1">IFERROR(INDEX(MAESTRO!P:P,_xludf.AGGREGATE(15,6,ROW(MAESTRO!$B$3:$B$1000)/((MAESTRO!$B$3:$B$1000="MILITARES")*(UPPER(MAESTRO!$L$3:$L$1000)="CONFIRMADO")),ROWS($A$3:A243))),"")</f>
        <v/>
      </c>
      <c r="Q243" s="10" t="str">
        <f ca="1">IFERROR(INDEX(MAESTRO!Q:Q,_xludf.AGGREGATE(15,6,ROW(MAESTRO!$B$3:$B$1000)/((MAESTRO!$B$3:$B$1000="MILITARES")*(UPPER(MAESTRO!$L$3:$L$1000)="CONFIRMADO")),ROWS($A$3:A243))),"")</f>
        <v/>
      </c>
      <c r="R243" s="10" t="str">
        <f ca="1">IFERROR(INDEX(MAESTRO!R:R,_xludf.AGGREGATE(15,6,ROW(MAESTRO!$B$3:$B$1000)/((MAESTRO!$B$3:$B$1000="MILITARES")*(UPPER(MAESTRO!$L$3:$L$1000)="CONFIRMADO")),ROWS($A$3:A243))),"")</f>
        <v/>
      </c>
      <c r="S243" s="10" t="str">
        <f ca="1">IFERROR(INDEX(MAESTRO!S:S,_xludf.AGGREGATE(15,6,ROW(MAESTRO!$B$3:$B$1000)/((MAESTRO!$B$3:$B$1000="MILITARES")*(UPPER(MAESTRO!$L$3:$L$1000)="CONFIRMADO")),ROWS($A$3:A243))),"")</f>
        <v/>
      </c>
      <c r="T243" s="10" t="str">
        <f ca="1">IFERROR(INDEX(MAESTRO!T:T,_xludf.AGGREGATE(15,6,ROW(MAESTRO!$B$3:$B$1000)/((MAESTRO!$B$3:$B$1000="MILITARES")*(UPPER(MAESTRO!$L$3:$L$1000)="CONFIRMADO")),ROWS($A$3:A243))),"")</f>
        <v/>
      </c>
      <c r="U243" s="10" t="str">
        <f ca="1">IFERROR(INDEX(MAESTRO!U:U,_xludf.AGGREGATE(15,6,ROW(MAESTRO!$B$3:$B$1000)/((MAESTRO!$B$3:$B$1000="MILITARES")*(UPPER(MAESTRO!$L$3:$L$1000)="CONFIRMADO")),ROWS($A$3:A243))),"")</f>
        <v/>
      </c>
      <c r="V243" s="10" t="str">
        <f ca="1">IFERROR(INDEX(MAESTRO!V:V,_xludf.AGGREGATE(15,6,ROW(MAESTRO!$B$3:$B$1000)/((MAESTRO!$B$3:$B$1000="MILITARES")*(UPPER(MAESTRO!$L$3:$L$1000)="CONFIRMADO")),ROWS($A$3:A243))),"")</f>
        <v/>
      </c>
      <c r="W243" s="10" t="str">
        <f ca="1">IFERROR(INDEX(MAESTRO!W:W,_xludf.AGGREGATE(15,6,ROW(MAESTRO!$B$3:$B$1000)/((MAESTRO!$B$3:$B$1000="MILITARES")*(UPPER(MAESTRO!$L$3:$L$1000)="CONFIRMADO")),ROWS($A$3:A243))),"")</f>
        <v/>
      </c>
      <c r="X243" s="10" t="str">
        <f ca="1">IFERROR(INDEX(MAESTRO!X:X,_xludf.AGGREGATE(15,6,ROW(MAESTRO!$B$3:$B$1000)/((MAESTRO!$B$3:$B$1000="MILITARES")*(UPPER(MAESTRO!$L$3:$L$1000)="CONFIRMADO")),ROWS($A$3:A243))),"")</f>
        <v/>
      </c>
    </row>
    <row r="244" spans="1:24" ht="22.05" customHeight="1">
      <c r="A244" s="15" t="str">
        <f ca="1">IFERROR(INDEX(MAESTRO!A:A,_xludf.AGGREGATE(15,6,ROW(MAESTRO!$B$3:$B$1000)/((MAESTRO!$B$3:$B$1000="MILITARES")*(UPPER(MAESTRO!$L$3:$L$1000)="CONFIRMADO")),ROWS($A$3:A244))),"")</f>
        <v/>
      </c>
      <c r="B244" s="15" t="str">
        <f ca="1">IFERROR(INDEX(MAESTRO!B:B,_xludf.AGGREGATE(15,6,ROW(MAESTRO!$B$3:$B$1000)/((MAESTRO!$B$3:$B$1000="MILITARES")*(UPPER(MAESTRO!$L$3:$L$1000)="CONFIRMADO")),ROWS($A$3:A244))),"")</f>
        <v/>
      </c>
      <c r="C244" s="15" t="str">
        <f ca="1">IFERROR(INDEX(MAESTRO!C:C,_xludf.AGGREGATE(15,6,ROW(MAESTRO!$B$3:$B$1000)/((MAESTRO!$B$3:$B$1000="MILITARES")*(UPPER(MAESTRO!$L$3:$L$1000)="CONFIRMADO")),ROWS($A$3:A244))),"")</f>
        <v/>
      </c>
      <c r="D244" s="15" t="str">
        <f ca="1">IFERROR(INDEX(MAESTRO!D:D,_xludf.AGGREGATE(15,6,ROW(MAESTRO!$B$3:$B$1000)/((MAESTRO!$B$3:$B$1000="MILITARES")*(UPPER(MAESTRO!$L$3:$L$1000)="CONFIRMADO")),ROWS($A$3:A244))),"")</f>
        <v/>
      </c>
      <c r="E244" s="15" t="str">
        <f ca="1">IFERROR(INDEX(MAESTRO!E:E,_xludf.AGGREGATE(15,6,ROW(MAESTRO!$B$3:$B$1000)/((MAESTRO!$B$3:$B$1000="MILITARES")*(UPPER(MAESTRO!$L$3:$L$1000)="CONFIRMADO")),ROWS($A$3:A244))),"")</f>
        <v/>
      </c>
      <c r="F244" s="15" t="str">
        <f ca="1">IFERROR(INDEX(MAESTRO!F:F,_xludf.AGGREGATE(15,6,ROW(MAESTRO!$B$3:$B$1000)/((MAESTRO!$B$3:$B$1000="MILITARES")*(UPPER(MAESTRO!$L$3:$L$1000)="CONFIRMADO")),ROWS($A$3:A244))),"")</f>
        <v/>
      </c>
      <c r="G244" s="15" t="str">
        <f ca="1">IFERROR(INDEX(MAESTRO!G:G,_xludf.AGGREGATE(15,6,ROW(MAESTRO!$B$3:$B$1000)/((MAESTRO!$B$3:$B$1000="MILITARES")*(UPPER(MAESTRO!$L$3:$L$1000)="CONFIRMADO")),ROWS($A$3:A244))),"")</f>
        <v/>
      </c>
      <c r="H244" s="15" t="str">
        <f ca="1">IFERROR(INDEX(MAESTRO!H:H,_xludf.AGGREGATE(15,6,ROW(MAESTRO!$B$3:$B$1000)/((MAESTRO!$B$3:$B$1000="MILITARES")*(UPPER(MAESTRO!$L$3:$L$1000)="CONFIRMADO")),ROWS($A$3:A244))),"")</f>
        <v/>
      </c>
      <c r="I244" s="15" t="str">
        <f ca="1">IFERROR(INDEX(MAESTRO!I:I,_xludf.AGGREGATE(15,6,ROW(MAESTRO!$B$3:$B$1000)/((MAESTRO!$B$3:$B$1000="MILITARES")*(UPPER(MAESTRO!$L$3:$L$1000)="CONFIRMADO")),ROWS($A$3:A244))),"")</f>
        <v/>
      </c>
      <c r="J244" s="15" t="str">
        <f ca="1">IFERROR(INDEX(MAESTRO!J:J,_xludf.AGGREGATE(15,6,ROW(MAESTRO!$B$3:$B$1000)/((MAESTRO!$B$3:$B$1000="MILITARES")*(UPPER(MAESTRO!$L$3:$L$1000)="CONFIRMADO")),ROWS($A$3:A244))),"")</f>
        <v/>
      </c>
      <c r="K244" s="15" t="str">
        <f ca="1">IFERROR(INDEX(MAESTRO!K:K,_xludf.AGGREGATE(15,6,ROW(MAESTRO!$B$3:$B$1000)/((MAESTRO!$B$3:$B$1000="MILITARES")*(UPPER(MAESTRO!$L$3:$L$1000)="CONFIRMADO")),ROWS($A$3:A244))),"")</f>
        <v/>
      </c>
      <c r="L244" s="15" t="str">
        <f ca="1">IFERROR(INDEX(MAESTRO!L:L,_xludf.AGGREGATE(15,6,ROW(MAESTRO!$B$3:$B$1000)/((MAESTRO!$B$3:$B$1000="MILITARES")*(UPPER(MAESTRO!$L$3:$L$1000)="CONFIRMADO")),ROWS($A$3:A244))),"")</f>
        <v/>
      </c>
      <c r="M244" s="15" t="str">
        <f ca="1">IFERROR(INDEX(MAESTRO!M:M,_xludf.AGGREGATE(15,6,ROW(MAESTRO!$B$3:$B$1000)/((MAESTRO!$B$3:$B$1000="MILITARES")*(UPPER(MAESTRO!$L$3:$L$1000)="CONFIRMADO")),ROWS($A$3:A244))),"")</f>
        <v/>
      </c>
      <c r="N244" s="15" t="str">
        <f ca="1">IFERROR(INDEX(MAESTRO!N:N,_xludf.AGGREGATE(15,6,ROW(MAESTRO!$B$3:$B$1000)/((MAESTRO!$B$3:$B$1000="MILITARES")*(UPPER(MAESTRO!$L$3:$L$1000)="CONFIRMADO")),ROWS($A$3:A244))),"")</f>
        <v/>
      </c>
      <c r="O244" s="15" t="str">
        <f ca="1">IFERROR(INDEX(MAESTRO!O:O,_xludf.AGGREGATE(15,6,ROW(MAESTRO!$B$3:$B$1000)/((MAESTRO!$B$3:$B$1000="MILITARES")*(UPPER(MAESTRO!$L$3:$L$1000)="CONFIRMADO")),ROWS($A$3:A244))),"")</f>
        <v/>
      </c>
      <c r="P244" s="15" t="str">
        <f ca="1">IFERROR(INDEX(MAESTRO!P:P,_xludf.AGGREGATE(15,6,ROW(MAESTRO!$B$3:$B$1000)/((MAESTRO!$B$3:$B$1000="MILITARES")*(UPPER(MAESTRO!$L$3:$L$1000)="CONFIRMADO")),ROWS($A$3:A244))),"")</f>
        <v/>
      </c>
      <c r="Q244" s="15" t="str">
        <f ca="1">IFERROR(INDEX(MAESTRO!Q:Q,_xludf.AGGREGATE(15,6,ROW(MAESTRO!$B$3:$B$1000)/((MAESTRO!$B$3:$B$1000="MILITARES")*(UPPER(MAESTRO!$L$3:$L$1000)="CONFIRMADO")),ROWS($A$3:A244))),"")</f>
        <v/>
      </c>
      <c r="R244" s="15" t="str">
        <f ca="1">IFERROR(INDEX(MAESTRO!R:R,_xludf.AGGREGATE(15,6,ROW(MAESTRO!$B$3:$B$1000)/((MAESTRO!$B$3:$B$1000="MILITARES")*(UPPER(MAESTRO!$L$3:$L$1000)="CONFIRMADO")),ROWS($A$3:A244))),"")</f>
        <v/>
      </c>
      <c r="S244" s="15" t="str">
        <f ca="1">IFERROR(INDEX(MAESTRO!S:S,_xludf.AGGREGATE(15,6,ROW(MAESTRO!$B$3:$B$1000)/((MAESTRO!$B$3:$B$1000="MILITARES")*(UPPER(MAESTRO!$L$3:$L$1000)="CONFIRMADO")),ROWS($A$3:A244))),"")</f>
        <v/>
      </c>
      <c r="T244" s="15" t="str">
        <f ca="1">IFERROR(INDEX(MAESTRO!T:T,_xludf.AGGREGATE(15,6,ROW(MAESTRO!$B$3:$B$1000)/((MAESTRO!$B$3:$B$1000="MILITARES")*(UPPER(MAESTRO!$L$3:$L$1000)="CONFIRMADO")),ROWS($A$3:A244))),"")</f>
        <v/>
      </c>
      <c r="U244" s="15" t="str">
        <f ca="1">IFERROR(INDEX(MAESTRO!U:U,_xludf.AGGREGATE(15,6,ROW(MAESTRO!$B$3:$B$1000)/((MAESTRO!$B$3:$B$1000="MILITARES")*(UPPER(MAESTRO!$L$3:$L$1000)="CONFIRMADO")),ROWS($A$3:A244))),"")</f>
        <v/>
      </c>
      <c r="V244" s="15" t="str">
        <f ca="1">IFERROR(INDEX(MAESTRO!V:V,_xludf.AGGREGATE(15,6,ROW(MAESTRO!$B$3:$B$1000)/((MAESTRO!$B$3:$B$1000="MILITARES")*(UPPER(MAESTRO!$L$3:$L$1000)="CONFIRMADO")),ROWS($A$3:A244))),"")</f>
        <v/>
      </c>
      <c r="W244" s="15" t="str">
        <f ca="1">IFERROR(INDEX(MAESTRO!W:W,_xludf.AGGREGATE(15,6,ROW(MAESTRO!$B$3:$B$1000)/((MAESTRO!$B$3:$B$1000="MILITARES")*(UPPER(MAESTRO!$L$3:$L$1000)="CONFIRMADO")),ROWS($A$3:A244))),"")</f>
        <v/>
      </c>
      <c r="X244" s="15" t="str">
        <f ca="1">IFERROR(INDEX(MAESTRO!X:X,_xludf.AGGREGATE(15,6,ROW(MAESTRO!$B$3:$B$1000)/((MAESTRO!$B$3:$B$1000="MILITARES")*(UPPER(MAESTRO!$L$3:$L$1000)="CONFIRMADO")),ROWS($A$3:A244))),"")</f>
        <v/>
      </c>
    </row>
    <row r="245" spans="1:24" ht="22.05" customHeight="1">
      <c r="A245" s="10" t="str">
        <f ca="1">IFERROR(INDEX(MAESTRO!A:A,_xludf.AGGREGATE(15,6,ROW(MAESTRO!$B$3:$B$1000)/((MAESTRO!$B$3:$B$1000="MILITARES")*(UPPER(MAESTRO!$L$3:$L$1000)="CONFIRMADO")),ROWS($A$3:A245))),"")</f>
        <v/>
      </c>
      <c r="B245" s="10" t="str">
        <f ca="1">IFERROR(INDEX(MAESTRO!B:B,_xludf.AGGREGATE(15,6,ROW(MAESTRO!$B$3:$B$1000)/((MAESTRO!$B$3:$B$1000="MILITARES")*(UPPER(MAESTRO!$L$3:$L$1000)="CONFIRMADO")),ROWS($A$3:A245))),"")</f>
        <v/>
      </c>
      <c r="C245" s="10" t="str">
        <f ca="1">IFERROR(INDEX(MAESTRO!C:C,_xludf.AGGREGATE(15,6,ROW(MAESTRO!$B$3:$B$1000)/((MAESTRO!$B$3:$B$1000="MILITARES")*(UPPER(MAESTRO!$L$3:$L$1000)="CONFIRMADO")),ROWS($A$3:A245))),"")</f>
        <v/>
      </c>
      <c r="D245" s="10" t="str">
        <f ca="1">IFERROR(INDEX(MAESTRO!D:D,_xludf.AGGREGATE(15,6,ROW(MAESTRO!$B$3:$B$1000)/((MAESTRO!$B$3:$B$1000="MILITARES")*(UPPER(MAESTRO!$L$3:$L$1000)="CONFIRMADO")),ROWS($A$3:A245))),"")</f>
        <v/>
      </c>
      <c r="E245" s="10" t="str">
        <f ca="1">IFERROR(INDEX(MAESTRO!E:E,_xludf.AGGREGATE(15,6,ROW(MAESTRO!$B$3:$B$1000)/((MAESTRO!$B$3:$B$1000="MILITARES")*(UPPER(MAESTRO!$L$3:$L$1000)="CONFIRMADO")),ROWS($A$3:A245))),"")</f>
        <v/>
      </c>
      <c r="F245" s="10" t="str">
        <f ca="1">IFERROR(INDEX(MAESTRO!F:F,_xludf.AGGREGATE(15,6,ROW(MAESTRO!$B$3:$B$1000)/((MAESTRO!$B$3:$B$1000="MILITARES")*(UPPER(MAESTRO!$L$3:$L$1000)="CONFIRMADO")),ROWS($A$3:A245))),"")</f>
        <v/>
      </c>
      <c r="G245" s="10" t="str">
        <f ca="1">IFERROR(INDEX(MAESTRO!G:G,_xludf.AGGREGATE(15,6,ROW(MAESTRO!$B$3:$B$1000)/((MAESTRO!$B$3:$B$1000="MILITARES")*(UPPER(MAESTRO!$L$3:$L$1000)="CONFIRMADO")),ROWS($A$3:A245))),"")</f>
        <v/>
      </c>
      <c r="H245" s="10" t="str">
        <f ca="1">IFERROR(INDEX(MAESTRO!H:H,_xludf.AGGREGATE(15,6,ROW(MAESTRO!$B$3:$B$1000)/((MAESTRO!$B$3:$B$1000="MILITARES")*(UPPER(MAESTRO!$L$3:$L$1000)="CONFIRMADO")),ROWS($A$3:A245))),"")</f>
        <v/>
      </c>
      <c r="I245" s="10" t="str">
        <f ca="1">IFERROR(INDEX(MAESTRO!I:I,_xludf.AGGREGATE(15,6,ROW(MAESTRO!$B$3:$B$1000)/((MAESTRO!$B$3:$B$1000="MILITARES")*(UPPER(MAESTRO!$L$3:$L$1000)="CONFIRMADO")),ROWS($A$3:A245))),"")</f>
        <v/>
      </c>
      <c r="J245" s="10" t="str">
        <f ca="1">IFERROR(INDEX(MAESTRO!J:J,_xludf.AGGREGATE(15,6,ROW(MAESTRO!$B$3:$B$1000)/((MAESTRO!$B$3:$B$1000="MILITARES")*(UPPER(MAESTRO!$L$3:$L$1000)="CONFIRMADO")),ROWS($A$3:A245))),"")</f>
        <v/>
      </c>
      <c r="K245" s="10" t="str">
        <f ca="1">IFERROR(INDEX(MAESTRO!K:K,_xludf.AGGREGATE(15,6,ROW(MAESTRO!$B$3:$B$1000)/((MAESTRO!$B$3:$B$1000="MILITARES")*(UPPER(MAESTRO!$L$3:$L$1000)="CONFIRMADO")),ROWS($A$3:A245))),"")</f>
        <v/>
      </c>
      <c r="L245" s="10" t="str">
        <f ca="1">IFERROR(INDEX(MAESTRO!L:L,_xludf.AGGREGATE(15,6,ROW(MAESTRO!$B$3:$B$1000)/((MAESTRO!$B$3:$B$1000="MILITARES")*(UPPER(MAESTRO!$L$3:$L$1000)="CONFIRMADO")),ROWS($A$3:A245))),"")</f>
        <v/>
      </c>
      <c r="M245" s="10" t="str">
        <f ca="1">IFERROR(INDEX(MAESTRO!M:M,_xludf.AGGREGATE(15,6,ROW(MAESTRO!$B$3:$B$1000)/((MAESTRO!$B$3:$B$1000="MILITARES")*(UPPER(MAESTRO!$L$3:$L$1000)="CONFIRMADO")),ROWS($A$3:A245))),"")</f>
        <v/>
      </c>
      <c r="N245" s="10" t="str">
        <f ca="1">IFERROR(INDEX(MAESTRO!N:N,_xludf.AGGREGATE(15,6,ROW(MAESTRO!$B$3:$B$1000)/((MAESTRO!$B$3:$B$1000="MILITARES")*(UPPER(MAESTRO!$L$3:$L$1000)="CONFIRMADO")),ROWS($A$3:A245))),"")</f>
        <v/>
      </c>
      <c r="O245" s="10" t="str">
        <f ca="1">IFERROR(INDEX(MAESTRO!O:O,_xludf.AGGREGATE(15,6,ROW(MAESTRO!$B$3:$B$1000)/((MAESTRO!$B$3:$B$1000="MILITARES")*(UPPER(MAESTRO!$L$3:$L$1000)="CONFIRMADO")),ROWS($A$3:A245))),"")</f>
        <v/>
      </c>
      <c r="P245" s="10" t="str">
        <f ca="1">IFERROR(INDEX(MAESTRO!P:P,_xludf.AGGREGATE(15,6,ROW(MAESTRO!$B$3:$B$1000)/((MAESTRO!$B$3:$B$1000="MILITARES")*(UPPER(MAESTRO!$L$3:$L$1000)="CONFIRMADO")),ROWS($A$3:A245))),"")</f>
        <v/>
      </c>
      <c r="Q245" s="10" t="str">
        <f ca="1">IFERROR(INDEX(MAESTRO!Q:Q,_xludf.AGGREGATE(15,6,ROW(MAESTRO!$B$3:$B$1000)/((MAESTRO!$B$3:$B$1000="MILITARES")*(UPPER(MAESTRO!$L$3:$L$1000)="CONFIRMADO")),ROWS($A$3:A245))),"")</f>
        <v/>
      </c>
      <c r="R245" s="10" t="str">
        <f ca="1">IFERROR(INDEX(MAESTRO!R:R,_xludf.AGGREGATE(15,6,ROW(MAESTRO!$B$3:$B$1000)/((MAESTRO!$B$3:$B$1000="MILITARES")*(UPPER(MAESTRO!$L$3:$L$1000)="CONFIRMADO")),ROWS($A$3:A245))),"")</f>
        <v/>
      </c>
      <c r="S245" s="10" t="str">
        <f ca="1">IFERROR(INDEX(MAESTRO!S:S,_xludf.AGGREGATE(15,6,ROW(MAESTRO!$B$3:$B$1000)/((MAESTRO!$B$3:$B$1000="MILITARES")*(UPPER(MAESTRO!$L$3:$L$1000)="CONFIRMADO")),ROWS($A$3:A245))),"")</f>
        <v/>
      </c>
      <c r="T245" s="10" t="str">
        <f ca="1">IFERROR(INDEX(MAESTRO!T:T,_xludf.AGGREGATE(15,6,ROW(MAESTRO!$B$3:$B$1000)/((MAESTRO!$B$3:$B$1000="MILITARES")*(UPPER(MAESTRO!$L$3:$L$1000)="CONFIRMADO")),ROWS($A$3:A245))),"")</f>
        <v/>
      </c>
      <c r="U245" s="10" t="str">
        <f ca="1">IFERROR(INDEX(MAESTRO!U:U,_xludf.AGGREGATE(15,6,ROW(MAESTRO!$B$3:$B$1000)/((MAESTRO!$B$3:$B$1000="MILITARES")*(UPPER(MAESTRO!$L$3:$L$1000)="CONFIRMADO")),ROWS($A$3:A245))),"")</f>
        <v/>
      </c>
      <c r="V245" s="10" t="str">
        <f ca="1">IFERROR(INDEX(MAESTRO!V:V,_xludf.AGGREGATE(15,6,ROW(MAESTRO!$B$3:$B$1000)/((MAESTRO!$B$3:$B$1000="MILITARES")*(UPPER(MAESTRO!$L$3:$L$1000)="CONFIRMADO")),ROWS($A$3:A245))),"")</f>
        <v/>
      </c>
      <c r="W245" s="10" t="str">
        <f ca="1">IFERROR(INDEX(MAESTRO!W:W,_xludf.AGGREGATE(15,6,ROW(MAESTRO!$B$3:$B$1000)/((MAESTRO!$B$3:$B$1000="MILITARES")*(UPPER(MAESTRO!$L$3:$L$1000)="CONFIRMADO")),ROWS($A$3:A245))),"")</f>
        <v/>
      </c>
      <c r="X245" s="10" t="str">
        <f ca="1">IFERROR(INDEX(MAESTRO!X:X,_xludf.AGGREGATE(15,6,ROW(MAESTRO!$B$3:$B$1000)/((MAESTRO!$B$3:$B$1000="MILITARES")*(UPPER(MAESTRO!$L$3:$L$1000)="CONFIRMADO")),ROWS($A$3:A245))),"")</f>
        <v/>
      </c>
    </row>
    <row r="246" spans="1:24" ht="22.05" customHeight="1">
      <c r="A246" s="15" t="str">
        <f ca="1">IFERROR(INDEX(MAESTRO!A:A,_xludf.AGGREGATE(15,6,ROW(MAESTRO!$B$3:$B$1000)/((MAESTRO!$B$3:$B$1000="MILITARES")*(UPPER(MAESTRO!$L$3:$L$1000)="CONFIRMADO")),ROWS($A$3:A246))),"")</f>
        <v/>
      </c>
      <c r="B246" s="15" t="str">
        <f ca="1">IFERROR(INDEX(MAESTRO!B:B,_xludf.AGGREGATE(15,6,ROW(MAESTRO!$B$3:$B$1000)/((MAESTRO!$B$3:$B$1000="MILITARES")*(UPPER(MAESTRO!$L$3:$L$1000)="CONFIRMADO")),ROWS($A$3:A246))),"")</f>
        <v/>
      </c>
      <c r="C246" s="15" t="str">
        <f ca="1">IFERROR(INDEX(MAESTRO!C:C,_xludf.AGGREGATE(15,6,ROW(MAESTRO!$B$3:$B$1000)/((MAESTRO!$B$3:$B$1000="MILITARES")*(UPPER(MAESTRO!$L$3:$L$1000)="CONFIRMADO")),ROWS($A$3:A246))),"")</f>
        <v/>
      </c>
      <c r="D246" s="15" t="str">
        <f ca="1">IFERROR(INDEX(MAESTRO!D:D,_xludf.AGGREGATE(15,6,ROW(MAESTRO!$B$3:$B$1000)/((MAESTRO!$B$3:$B$1000="MILITARES")*(UPPER(MAESTRO!$L$3:$L$1000)="CONFIRMADO")),ROWS($A$3:A246))),"")</f>
        <v/>
      </c>
      <c r="E246" s="15" t="str">
        <f ca="1">IFERROR(INDEX(MAESTRO!E:E,_xludf.AGGREGATE(15,6,ROW(MAESTRO!$B$3:$B$1000)/((MAESTRO!$B$3:$B$1000="MILITARES")*(UPPER(MAESTRO!$L$3:$L$1000)="CONFIRMADO")),ROWS($A$3:A246))),"")</f>
        <v/>
      </c>
      <c r="F246" s="15" t="str">
        <f ca="1">IFERROR(INDEX(MAESTRO!F:F,_xludf.AGGREGATE(15,6,ROW(MAESTRO!$B$3:$B$1000)/((MAESTRO!$B$3:$B$1000="MILITARES")*(UPPER(MAESTRO!$L$3:$L$1000)="CONFIRMADO")),ROWS($A$3:A246))),"")</f>
        <v/>
      </c>
      <c r="G246" s="15" t="str">
        <f ca="1">IFERROR(INDEX(MAESTRO!G:G,_xludf.AGGREGATE(15,6,ROW(MAESTRO!$B$3:$B$1000)/((MAESTRO!$B$3:$B$1000="MILITARES")*(UPPER(MAESTRO!$L$3:$L$1000)="CONFIRMADO")),ROWS($A$3:A246))),"")</f>
        <v/>
      </c>
      <c r="H246" s="15" t="str">
        <f ca="1">IFERROR(INDEX(MAESTRO!H:H,_xludf.AGGREGATE(15,6,ROW(MAESTRO!$B$3:$B$1000)/((MAESTRO!$B$3:$B$1000="MILITARES")*(UPPER(MAESTRO!$L$3:$L$1000)="CONFIRMADO")),ROWS($A$3:A246))),"")</f>
        <v/>
      </c>
      <c r="I246" s="15" t="str">
        <f ca="1">IFERROR(INDEX(MAESTRO!I:I,_xludf.AGGREGATE(15,6,ROW(MAESTRO!$B$3:$B$1000)/((MAESTRO!$B$3:$B$1000="MILITARES")*(UPPER(MAESTRO!$L$3:$L$1000)="CONFIRMADO")),ROWS($A$3:A246))),"")</f>
        <v/>
      </c>
      <c r="J246" s="15" t="str">
        <f ca="1">IFERROR(INDEX(MAESTRO!J:J,_xludf.AGGREGATE(15,6,ROW(MAESTRO!$B$3:$B$1000)/((MAESTRO!$B$3:$B$1000="MILITARES")*(UPPER(MAESTRO!$L$3:$L$1000)="CONFIRMADO")),ROWS($A$3:A246))),"")</f>
        <v/>
      </c>
      <c r="K246" s="15" t="str">
        <f ca="1">IFERROR(INDEX(MAESTRO!K:K,_xludf.AGGREGATE(15,6,ROW(MAESTRO!$B$3:$B$1000)/((MAESTRO!$B$3:$B$1000="MILITARES")*(UPPER(MAESTRO!$L$3:$L$1000)="CONFIRMADO")),ROWS($A$3:A246))),"")</f>
        <v/>
      </c>
      <c r="L246" s="15" t="str">
        <f ca="1">IFERROR(INDEX(MAESTRO!L:L,_xludf.AGGREGATE(15,6,ROW(MAESTRO!$B$3:$B$1000)/((MAESTRO!$B$3:$B$1000="MILITARES")*(UPPER(MAESTRO!$L$3:$L$1000)="CONFIRMADO")),ROWS($A$3:A246))),"")</f>
        <v/>
      </c>
      <c r="M246" s="15" t="str">
        <f ca="1">IFERROR(INDEX(MAESTRO!M:M,_xludf.AGGREGATE(15,6,ROW(MAESTRO!$B$3:$B$1000)/((MAESTRO!$B$3:$B$1000="MILITARES")*(UPPER(MAESTRO!$L$3:$L$1000)="CONFIRMADO")),ROWS($A$3:A246))),"")</f>
        <v/>
      </c>
      <c r="N246" s="15" t="str">
        <f ca="1">IFERROR(INDEX(MAESTRO!N:N,_xludf.AGGREGATE(15,6,ROW(MAESTRO!$B$3:$B$1000)/((MAESTRO!$B$3:$B$1000="MILITARES")*(UPPER(MAESTRO!$L$3:$L$1000)="CONFIRMADO")),ROWS($A$3:A246))),"")</f>
        <v/>
      </c>
      <c r="O246" s="15" t="str">
        <f ca="1">IFERROR(INDEX(MAESTRO!O:O,_xludf.AGGREGATE(15,6,ROW(MAESTRO!$B$3:$B$1000)/((MAESTRO!$B$3:$B$1000="MILITARES")*(UPPER(MAESTRO!$L$3:$L$1000)="CONFIRMADO")),ROWS($A$3:A246))),"")</f>
        <v/>
      </c>
      <c r="P246" s="15" t="str">
        <f ca="1">IFERROR(INDEX(MAESTRO!P:P,_xludf.AGGREGATE(15,6,ROW(MAESTRO!$B$3:$B$1000)/((MAESTRO!$B$3:$B$1000="MILITARES")*(UPPER(MAESTRO!$L$3:$L$1000)="CONFIRMADO")),ROWS($A$3:A246))),"")</f>
        <v/>
      </c>
      <c r="Q246" s="15" t="str">
        <f ca="1">IFERROR(INDEX(MAESTRO!Q:Q,_xludf.AGGREGATE(15,6,ROW(MAESTRO!$B$3:$B$1000)/((MAESTRO!$B$3:$B$1000="MILITARES")*(UPPER(MAESTRO!$L$3:$L$1000)="CONFIRMADO")),ROWS($A$3:A246))),"")</f>
        <v/>
      </c>
      <c r="R246" s="15" t="str">
        <f ca="1">IFERROR(INDEX(MAESTRO!R:R,_xludf.AGGREGATE(15,6,ROW(MAESTRO!$B$3:$B$1000)/((MAESTRO!$B$3:$B$1000="MILITARES")*(UPPER(MAESTRO!$L$3:$L$1000)="CONFIRMADO")),ROWS($A$3:A246))),"")</f>
        <v/>
      </c>
      <c r="S246" s="15" t="str">
        <f ca="1">IFERROR(INDEX(MAESTRO!S:S,_xludf.AGGREGATE(15,6,ROW(MAESTRO!$B$3:$B$1000)/((MAESTRO!$B$3:$B$1000="MILITARES")*(UPPER(MAESTRO!$L$3:$L$1000)="CONFIRMADO")),ROWS($A$3:A246))),"")</f>
        <v/>
      </c>
      <c r="T246" s="15" t="str">
        <f ca="1">IFERROR(INDEX(MAESTRO!T:T,_xludf.AGGREGATE(15,6,ROW(MAESTRO!$B$3:$B$1000)/((MAESTRO!$B$3:$B$1000="MILITARES")*(UPPER(MAESTRO!$L$3:$L$1000)="CONFIRMADO")),ROWS($A$3:A246))),"")</f>
        <v/>
      </c>
      <c r="U246" s="15" t="str">
        <f ca="1">IFERROR(INDEX(MAESTRO!U:U,_xludf.AGGREGATE(15,6,ROW(MAESTRO!$B$3:$B$1000)/((MAESTRO!$B$3:$B$1000="MILITARES")*(UPPER(MAESTRO!$L$3:$L$1000)="CONFIRMADO")),ROWS($A$3:A246))),"")</f>
        <v/>
      </c>
      <c r="V246" s="15" t="str">
        <f ca="1">IFERROR(INDEX(MAESTRO!V:V,_xludf.AGGREGATE(15,6,ROW(MAESTRO!$B$3:$B$1000)/((MAESTRO!$B$3:$B$1000="MILITARES")*(UPPER(MAESTRO!$L$3:$L$1000)="CONFIRMADO")),ROWS($A$3:A246))),"")</f>
        <v/>
      </c>
      <c r="W246" s="15" t="str">
        <f ca="1">IFERROR(INDEX(MAESTRO!W:W,_xludf.AGGREGATE(15,6,ROW(MAESTRO!$B$3:$B$1000)/((MAESTRO!$B$3:$B$1000="MILITARES")*(UPPER(MAESTRO!$L$3:$L$1000)="CONFIRMADO")),ROWS($A$3:A246))),"")</f>
        <v/>
      </c>
      <c r="X246" s="15" t="str">
        <f ca="1">IFERROR(INDEX(MAESTRO!X:X,_xludf.AGGREGATE(15,6,ROW(MAESTRO!$B$3:$B$1000)/((MAESTRO!$B$3:$B$1000="MILITARES")*(UPPER(MAESTRO!$L$3:$L$1000)="CONFIRMADO")),ROWS($A$3:A246))),"")</f>
        <v/>
      </c>
    </row>
    <row r="247" spans="1:24" ht="22.05" customHeight="1">
      <c r="A247" s="10" t="str">
        <f ca="1">IFERROR(INDEX(MAESTRO!A:A,_xludf.AGGREGATE(15,6,ROW(MAESTRO!$B$3:$B$1000)/((MAESTRO!$B$3:$B$1000="MILITARES")*(UPPER(MAESTRO!$L$3:$L$1000)="CONFIRMADO")),ROWS($A$3:A247))),"")</f>
        <v/>
      </c>
      <c r="B247" s="10" t="str">
        <f ca="1">IFERROR(INDEX(MAESTRO!B:B,_xludf.AGGREGATE(15,6,ROW(MAESTRO!$B$3:$B$1000)/((MAESTRO!$B$3:$B$1000="MILITARES")*(UPPER(MAESTRO!$L$3:$L$1000)="CONFIRMADO")),ROWS($A$3:A247))),"")</f>
        <v/>
      </c>
      <c r="C247" s="10" t="str">
        <f ca="1">IFERROR(INDEX(MAESTRO!C:C,_xludf.AGGREGATE(15,6,ROW(MAESTRO!$B$3:$B$1000)/((MAESTRO!$B$3:$B$1000="MILITARES")*(UPPER(MAESTRO!$L$3:$L$1000)="CONFIRMADO")),ROWS($A$3:A247))),"")</f>
        <v/>
      </c>
      <c r="D247" s="10" t="str">
        <f ca="1">IFERROR(INDEX(MAESTRO!D:D,_xludf.AGGREGATE(15,6,ROW(MAESTRO!$B$3:$B$1000)/((MAESTRO!$B$3:$B$1000="MILITARES")*(UPPER(MAESTRO!$L$3:$L$1000)="CONFIRMADO")),ROWS($A$3:A247))),"")</f>
        <v/>
      </c>
      <c r="E247" s="10" t="str">
        <f ca="1">IFERROR(INDEX(MAESTRO!E:E,_xludf.AGGREGATE(15,6,ROW(MAESTRO!$B$3:$B$1000)/((MAESTRO!$B$3:$B$1000="MILITARES")*(UPPER(MAESTRO!$L$3:$L$1000)="CONFIRMADO")),ROWS($A$3:A247))),"")</f>
        <v/>
      </c>
      <c r="F247" s="10" t="str">
        <f ca="1">IFERROR(INDEX(MAESTRO!F:F,_xludf.AGGREGATE(15,6,ROW(MAESTRO!$B$3:$B$1000)/((MAESTRO!$B$3:$B$1000="MILITARES")*(UPPER(MAESTRO!$L$3:$L$1000)="CONFIRMADO")),ROWS($A$3:A247))),"")</f>
        <v/>
      </c>
      <c r="G247" s="10" t="str">
        <f ca="1">IFERROR(INDEX(MAESTRO!G:G,_xludf.AGGREGATE(15,6,ROW(MAESTRO!$B$3:$B$1000)/((MAESTRO!$B$3:$B$1000="MILITARES")*(UPPER(MAESTRO!$L$3:$L$1000)="CONFIRMADO")),ROWS($A$3:A247))),"")</f>
        <v/>
      </c>
      <c r="H247" s="10" t="str">
        <f ca="1">IFERROR(INDEX(MAESTRO!H:H,_xludf.AGGREGATE(15,6,ROW(MAESTRO!$B$3:$B$1000)/((MAESTRO!$B$3:$B$1000="MILITARES")*(UPPER(MAESTRO!$L$3:$L$1000)="CONFIRMADO")),ROWS($A$3:A247))),"")</f>
        <v/>
      </c>
      <c r="I247" s="10" t="str">
        <f ca="1">IFERROR(INDEX(MAESTRO!I:I,_xludf.AGGREGATE(15,6,ROW(MAESTRO!$B$3:$B$1000)/((MAESTRO!$B$3:$B$1000="MILITARES")*(UPPER(MAESTRO!$L$3:$L$1000)="CONFIRMADO")),ROWS($A$3:A247))),"")</f>
        <v/>
      </c>
      <c r="J247" s="10" t="str">
        <f ca="1">IFERROR(INDEX(MAESTRO!J:J,_xludf.AGGREGATE(15,6,ROW(MAESTRO!$B$3:$B$1000)/((MAESTRO!$B$3:$B$1000="MILITARES")*(UPPER(MAESTRO!$L$3:$L$1000)="CONFIRMADO")),ROWS($A$3:A247))),"")</f>
        <v/>
      </c>
      <c r="K247" s="10" t="str">
        <f ca="1">IFERROR(INDEX(MAESTRO!K:K,_xludf.AGGREGATE(15,6,ROW(MAESTRO!$B$3:$B$1000)/((MAESTRO!$B$3:$B$1000="MILITARES")*(UPPER(MAESTRO!$L$3:$L$1000)="CONFIRMADO")),ROWS($A$3:A247))),"")</f>
        <v/>
      </c>
      <c r="L247" s="10" t="str">
        <f ca="1">IFERROR(INDEX(MAESTRO!L:L,_xludf.AGGREGATE(15,6,ROW(MAESTRO!$B$3:$B$1000)/((MAESTRO!$B$3:$B$1000="MILITARES")*(UPPER(MAESTRO!$L$3:$L$1000)="CONFIRMADO")),ROWS($A$3:A247))),"")</f>
        <v/>
      </c>
      <c r="M247" s="10" t="str">
        <f ca="1">IFERROR(INDEX(MAESTRO!M:M,_xludf.AGGREGATE(15,6,ROW(MAESTRO!$B$3:$B$1000)/((MAESTRO!$B$3:$B$1000="MILITARES")*(UPPER(MAESTRO!$L$3:$L$1000)="CONFIRMADO")),ROWS($A$3:A247))),"")</f>
        <v/>
      </c>
      <c r="N247" s="10" t="str">
        <f ca="1">IFERROR(INDEX(MAESTRO!N:N,_xludf.AGGREGATE(15,6,ROW(MAESTRO!$B$3:$B$1000)/((MAESTRO!$B$3:$B$1000="MILITARES")*(UPPER(MAESTRO!$L$3:$L$1000)="CONFIRMADO")),ROWS($A$3:A247))),"")</f>
        <v/>
      </c>
      <c r="O247" s="10" t="str">
        <f ca="1">IFERROR(INDEX(MAESTRO!O:O,_xludf.AGGREGATE(15,6,ROW(MAESTRO!$B$3:$B$1000)/((MAESTRO!$B$3:$B$1000="MILITARES")*(UPPER(MAESTRO!$L$3:$L$1000)="CONFIRMADO")),ROWS($A$3:A247))),"")</f>
        <v/>
      </c>
      <c r="P247" s="10" t="str">
        <f ca="1">IFERROR(INDEX(MAESTRO!P:P,_xludf.AGGREGATE(15,6,ROW(MAESTRO!$B$3:$B$1000)/((MAESTRO!$B$3:$B$1000="MILITARES")*(UPPER(MAESTRO!$L$3:$L$1000)="CONFIRMADO")),ROWS($A$3:A247))),"")</f>
        <v/>
      </c>
      <c r="Q247" s="10" t="str">
        <f ca="1">IFERROR(INDEX(MAESTRO!Q:Q,_xludf.AGGREGATE(15,6,ROW(MAESTRO!$B$3:$B$1000)/((MAESTRO!$B$3:$B$1000="MILITARES")*(UPPER(MAESTRO!$L$3:$L$1000)="CONFIRMADO")),ROWS($A$3:A247))),"")</f>
        <v/>
      </c>
      <c r="R247" s="10" t="str">
        <f ca="1">IFERROR(INDEX(MAESTRO!R:R,_xludf.AGGREGATE(15,6,ROW(MAESTRO!$B$3:$B$1000)/((MAESTRO!$B$3:$B$1000="MILITARES")*(UPPER(MAESTRO!$L$3:$L$1000)="CONFIRMADO")),ROWS($A$3:A247))),"")</f>
        <v/>
      </c>
      <c r="S247" s="10" t="str">
        <f ca="1">IFERROR(INDEX(MAESTRO!S:S,_xludf.AGGREGATE(15,6,ROW(MAESTRO!$B$3:$B$1000)/((MAESTRO!$B$3:$B$1000="MILITARES")*(UPPER(MAESTRO!$L$3:$L$1000)="CONFIRMADO")),ROWS($A$3:A247))),"")</f>
        <v/>
      </c>
      <c r="T247" s="10" t="str">
        <f ca="1">IFERROR(INDEX(MAESTRO!T:T,_xludf.AGGREGATE(15,6,ROW(MAESTRO!$B$3:$B$1000)/((MAESTRO!$B$3:$B$1000="MILITARES")*(UPPER(MAESTRO!$L$3:$L$1000)="CONFIRMADO")),ROWS($A$3:A247))),"")</f>
        <v/>
      </c>
      <c r="U247" s="10" t="str">
        <f ca="1">IFERROR(INDEX(MAESTRO!U:U,_xludf.AGGREGATE(15,6,ROW(MAESTRO!$B$3:$B$1000)/((MAESTRO!$B$3:$B$1000="MILITARES")*(UPPER(MAESTRO!$L$3:$L$1000)="CONFIRMADO")),ROWS($A$3:A247))),"")</f>
        <v/>
      </c>
      <c r="V247" s="10" t="str">
        <f ca="1">IFERROR(INDEX(MAESTRO!V:V,_xludf.AGGREGATE(15,6,ROW(MAESTRO!$B$3:$B$1000)/((MAESTRO!$B$3:$B$1000="MILITARES")*(UPPER(MAESTRO!$L$3:$L$1000)="CONFIRMADO")),ROWS($A$3:A247))),"")</f>
        <v/>
      </c>
      <c r="W247" s="10" t="str">
        <f ca="1">IFERROR(INDEX(MAESTRO!W:W,_xludf.AGGREGATE(15,6,ROW(MAESTRO!$B$3:$B$1000)/((MAESTRO!$B$3:$B$1000="MILITARES")*(UPPER(MAESTRO!$L$3:$L$1000)="CONFIRMADO")),ROWS($A$3:A247))),"")</f>
        <v/>
      </c>
      <c r="X247" s="10" t="str">
        <f ca="1">IFERROR(INDEX(MAESTRO!X:X,_xludf.AGGREGATE(15,6,ROW(MAESTRO!$B$3:$B$1000)/((MAESTRO!$B$3:$B$1000="MILITARES")*(UPPER(MAESTRO!$L$3:$L$1000)="CONFIRMADO")),ROWS($A$3:A247))),"")</f>
        <v/>
      </c>
    </row>
    <row r="248" spans="1:24" ht="22.05" customHeight="1">
      <c r="A248" s="15" t="str">
        <f ca="1">IFERROR(INDEX(MAESTRO!A:A,_xludf.AGGREGATE(15,6,ROW(MAESTRO!$B$3:$B$1000)/((MAESTRO!$B$3:$B$1000="MILITARES")*(UPPER(MAESTRO!$L$3:$L$1000)="CONFIRMADO")),ROWS($A$3:A248))),"")</f>
        <v/>
      </c>
      <c r="B248" s="15" t="str">
        <f ca="1">IFERROR(INDEX(MAESTRO!B:B,_xludf.AGGREGATE(15,6,ROW(MAESTRO!$B$3:$B$1000)/((MAESTRO!$B$3:$B$1000="MILITARES")*(UPPER(MAESTRO!$L$3:$L$1000)="CONFIRMADO")),ROWS($A$3:A248))),"")</f>
        <v/>
      </c>
      <c r="C248" s="15" t="str">
        <f ca="1">IFERROR(INDEX(MAESTRO!C:C,_xludf.AGGREGATE(15,6,ROW(MAESTRO!$B$3:$B$1000)/((MAESTRO!$B$3:$B$1000="MILITARES")*(UPPER(MAESTRO!$L$3:$L$1000)="CONFIRMADO")),ROWS($A$3:A248))),"")</f>
        <v/>
      </c>
      <c r="D248" s="15" t="str">
        <f ca="1">IFERROR(INDEX(MAESTRO!D:D,_xludf.AGGREGATE(15,6,ROW(MAESTRO!$B$3:$B$1000)/((MAESTRO!$B$3:$B$1000="MILITARES")*(UPPER(MAESTRO!$L$3:$L$1000)="CONFIRMADO")),ROWS($A$3:A248))),"")</f>
        <v/>
      </c>
      <c r="E248" s="15" t="str">
        <f ca="1">IFERROR(INDEX(MAESTRO!E:E,_xludf.AGGREGATE(15,6,ROW(MAESTRO!$B$3:$B$1000)/((MAESTRO!$B$3:$B$1000="MILITARES")*(UPPER(MAESTRO!$L$3:$L$1000)="CONFIRMADO")),ROWS($A$3:A248))),"")</f>
        <v/>
      </c>
      <c r="F248" s="15" t="str">
        <f ca="1">IFERROR(INDEX(MAESTRO!F:F,_xludf.AGGREGATE(15,6,ROW(MAESTRO!$B$3:$B$1000)/((MAESTRO!$B$3:$B$1000="MILITARES")*(UPPER(MAESTRO!$L$3:$L$1000)="CONFIRMADO")),ROWS($A$3:A248))),"")</f>
        <v/>
      </c>
      <c r="G248" s="15" t="str">
        <f ca="1">IFERROR(INDEX(MAESTRO!G:G,_xludf.AGGREGATE(15,6,ROW(MAESTRO!$B$3:$B$1000)/((MAESTRO!$B$3:$B$1000="MILITARES")*(UPPER(MAESTRO!$L$3:$L$1000)="CONFIRMADO")),ROWS($A$3:A248))),"")</f>
        <v/>
      </c>
      <c r="H248" s="15" t="str">
        <f ca="1">IFERROR(INDEX(MAESTRO!H:H,_xludf.AGGREGATE(15,6,ROW(MAESTRO!$B$3:$B$1000)/((MAESTRO!$B$3:$B$1000="MILITARES")*(UPPER(MAESTRO!$L$3:$L$1000)="CONFIRMADO")),ROWS($A$3:A248))),"")</f>
        <v/>
      </c>
      <c r="I248" s="15" t="str">
        <f ca="1">IFERROR(INDEX(MAESTRO!I:I,_xludf.AGGREGATE(15,6,ROW(MAESTRO!$B$3:$B$1000)/((MAESTRO!$B$3:$B$1000="MILITARES")*(UPPER(MAESTRO!$L$3:$L$1000)="CONFIRMADO")),ROWS($A$3:A248))),"")</f>
        <v/>
      </c>
      <c r="J248" s="15" t="str">
        <f ca="1">IFERROR(INDEX(MAESTRO!J:J,_xludf.AGGREGATE(15,6,ROW(MAESTRO!$B$3:$B$1000)/((MAESTRO!$B$3:$B$1000="MILITARES")*(UPPER(MAESTRO!$L$3:$L$1000)="CONFIRMADO")),ROWS($A$3:A248))),"")</f>
        <v/>
      </c>
      <c r="K248" s="15" t="str">
        <f ca="1">IFERROR(INDEX(MAESTRO!K:K,_xludf.AGGREGATE(15,6,ROW(MAESTRO!$B$3:$B$1000)/((MAESTRO!$B$3:$B$1000="MILITARES")*(UPPER(MAESTRO!$L$3:$L$1000)="CONFIRMADO")),ROWS($A$3:A248))),"")</f>
        <v/>
      </c>
      <c r="L248" s="15" t="str">
        <f ca="1">IFERROR(INDEX(MAESTRO!L:L,_xludf.AGGREGATE(15,6,ROW(MAESTRO!$B$3:$B$1000)/((MAESTRO!$B$3:$B$1000="MILITARES")*(UPPER(MAESTRO!$L$3:$L$1000)="CONFIRMADO")),ROWS($A$3:A248))),"")</f>
        <v/>
      </c>
      <c r="M248" s="15" t="str">
        <f ca="1">IFERROR(INDEX(MAESTRO!M:M,_xludf.AGGREGATE(15,6,ROW(MAESTRO!$B$3:$B$1000)/((MAESTRO!$B$3:$B$1000="MILITARES")*(UPPER(MAESTRO!$L$3:$L$1000)="CONFIRMADO")),ROWS($A$3:A248))),"")</f>
        <v/>
      </c>
      <c r="N248" s="15" t="str">
        <f ca="1">IFERROR(INDEX(MAESTRO!N:N,_xludf.AGGREGATE(15,6,ROW(MAESTRO!$B$3:$B$1000)/((MAESTRO!$B$3:$B$1000="MILITARES")*(UPPER(MAESTRO!$L$3:$L$1000)="CONFIRMADO")),ROWS($A$3:A248))),"")</f>
        <v/>
      </c>
      <c r="O248" s="15" t="str">
        <f ca="1">IFERROR(INDEX(MAESTRO!O:O,_xludf.AGGREGATE(15,6,ROW(MAESTRO!$B$3:$B$1000)/((MAESTRO!$B$3:$B$1000="MILITARES")*(UPPER(MAESTRO!$L$3:$L$1000)="CONFIRMADO")),ROWS($A$3:A248))),"")</f>
        <v/>
      </c>
      <c r="P248" s="15" t="str">
        <f ca="1">IFERROR(INDEX(MAESTRO!P:P,_xludf.AGGREGATE(15,6,ROW(MAESTRO!$B$3:$B$1000)/((MAESTRO!$B$3:$B$1000="MILITARES")*(UPPER(MAESTRO!$L$3:$L$1000)="CONFIRMADO")),ROWS($A$3:A248))),"")</f>
        <v/>
      </c>
      <c r="Q248" s="15" t="str">
        <f ca="1">IFERROR(INDEX(MAESTRO!Q:Q,_xludf.AGGREGATE(15,6,ROW(MAESTRO!$B$3:$B$1000)/((MAESTRO!$B$3:$B$1000="MILITARES")*(UPPER(MAESTRO!$L$3:$L$1000)="CONFIRMADO")),ROWS($A$3:A248))),"")</f>
        <v/>
      </c>
      <c r="R248" s="15" t="str">
        <f ca="1">IFERROR(INDEX(MAESTRO!R:R,_xludf.AGGREGATE(15,6,ROW(MAESTRO!$B$3:$B$1000)/((MAESTRO!$B$3:$B$1000="MILITARES")*(UPPER(MAESTRO!$L$3:$L$1000)="CONFIRMADO")),ROWS($A$3:A248))),"")</f>
        <v/>
      </c>
      <c r="S248" s="15" t="str">
        <f ca="1">IFERROR(INDEX(MAESTRO!S:S,_xludf.AGGREGATE(15,6,ROW(MAESTRO!$B$3:$B$1000)/((MAESTRO!$B$3:$B$1000="MILITARES")*(UPPER(MAESTRO!$L$3:$L$1000)="CONFIRMADO")),ROWS($A$3:A248))),"")</f>
        <v/>
      </c>
      <c r="T248" s="15" t="str">
        <f ca="1">IFERROR(INDEX(MAESTRO!T:T,_xludf.AGGREGATE(15,6,ROW(MAESTRO!$B$3:$B$1000)/((MAESTRO!$B$3:$B$1000="MILITARES")*(UPPER(MAESTRO!$L$3:$L$1000)="CONFIRMADO")),ROWS($A$3:A248))),"")</f>
        <v/>
      </c>
      <c r="U248" s="15" t="str">
        <f ca="1">IFERROR(INDEX(MAESTRO!U:U,_xludf.AGGREGATE(15,6,ROW(MAESTRO!$B$3:$B$1000)/((MAESTRO!$B$3:$B$1000="MILITARES")*(UPPER(MAESTRO!$L$3:$L$1000)="CONFIRMADO")),ROWS($A$3:A248))),"")</f>
        <v/>
      </c>
      <c r="V248" s="15" t="str">
        <f ca="1">IFERROR(INDEX(MAESTRO!V:V,_xludf.AGGREGATE(15,6,ROW(MAESTRO!$B$3:$B$1000)/((MAESTRO!$B$3:$B$1000="MILITARES")*(UPPER(MAESTRO!$L$3:$L$1000)="CONFIRMADO")),ROWS($A$3:A248))),"")</f>
        <v/>
      </c>
      <c r="W248" s="15" t="str">
        <f ca="1">IFERROR(INDEX(MAESTRO!W:W,_xludf.AGGREGATE(15,6,ROW(MAESTRO!$B$3:$B$1000)/((MAESTRO!$B$3:$B$1000="MILITARES")*(UPPER(MAESTRO!$L$3:$L$1000)="CONFIRMADO")),ROWS($A$3:A248))),"")</f>
        <v/>
      </c>
      <c r="X248" s="15" t="str">
        <f ca="1">IFERROR(INDEX(MAESTRO!X:X,_xludf.AGGREGATE(15,6,ROW(MAESTRO!$B$3:$B$1000)/((MAESTRO!$B$3:$B$1000="MILITARES")*(UPPER(MAESTRO!$L$3:$L$1000)="CONFIRMADO")),ROWS($A$3:A248))),"")</f>
        <v/>
      </c>
    </row>
    <row r="249" spans="1:24" ht="22.05" customHeight="1">
      <c r="A249" s="10" t="str">
        <f ca="1">IFERROR(INDEX(MAESTRO!A:A,_xludf.AGGREGATE(15,6,ROW(MAESTRO!$B$3:$B$1000)/((MAESTRO!$B$3:$B$1000="MILITARES")*(UPPER(MAESTRO!$L$3:$L$1000)="CONFIRMADO")),ROWS($A$3:A249))),"")</f>
        <v/>
      </c>
      <c r="B249" s="10" t="str">
        <f ca="1">IFERROR(INDEX(MAESTRO!B:B,_xludf.AGGREGATE(15,6,ROW(MAESTRO!$B$3:$B$1000)/((MAESTRO!$B$3:$B$1000="MILITARES")*(UPPER(MAESTRO!$L$3:$L$1000)="CONFIRMADO")),ROWS($A$3:A249))),"")</f>
        <v/>
      </c>
      <c r="C249" s="10" t="str">
        <f ca="1">IFERROR(INDEX(MAESTRO!C:C,_xludf.AGGREGATE(15,6,ROW(MAESTRO!$B$3:$B$1000)/((MAESTRO!$B$3:$B$1000="MILITARES")*(UPPER(MAESTRO!$L$3:$L$1000)="CONFIRMADO")),ROWS($A$3:A249))),"")</f>
        <v/>
      </c>
      <c r="D249" s="10" t="str">
        <f ca="1">IFERROR(INDEX(MAESTRO!D:D,_xludf.AGGREGATE(15,6,ROW(MAESTRO!$B$3:$B$1000)/((MAESTRO!$B$3:$B$1000="MILITARES")*(UPPER(MAESTRO!$L$3:$L$1000)="CONFIRMADO")),ROWS($A$3:A249))),"")</f>
        <v/>
      </c>
      <c r="E249" s="10" t="str">
        <f ca="1">IFERROR(INDEX(MAESTRO!E:E,_xludf.AGGREGATE(15,6,ROW(MAESTRO!$B$3:$B$1000)/((MAESTRO!$B$3:$B$1000="MILITARES")*(UPPER(MAESTRO!$L$3:$L$1000)="CONFIRMADO")),ROWS($A$3:A249))),"")</f>
        <v/>
      </c>
      <c r="F249" s="10" t="str">
        <f ca="1">IFERROR(INDEX(MAESTRO!F:F,_xludf.AGGREGATE(15,6,ROW(MAESTRO!$B$3:$B$1000)/((MAESTRO!$B$3:$B$1000="MILITARES")*(UPPER(MAESTRO!$L$3:$L$1000)="CONFIRMADO")),ROWS($A$3:A249))),"")</f>
        <v/>
      </c>
      <c r="G249" s="10" t="str">
        <f ca="1">IFERROR(INDEX(MAESTRO!G:G,_xludf.AGGREGATE(15,6,ROW(MAESTRO!$B$3:$B$1000)/((MAESTRO!$B$3:$B$1000="MILITARES")*(UPPER(MAESTRO!$L$3:$L$1000)="CONFIRMADO")),ROWS($A$3:A249))),"")</f>
        <v/>
      </c>
      <c r="H249" s="10" t="str">
        <f ca="1">IFERROR(INDEX(MAESTRO!H:H,_xludf.AGGREGATE(15,6,ROW(MAESTRO!$B$3:$B$1000)/((MAESTRO!$B$3:$B$1000="MILITARES")*(UPPER(MAESTRO!$L$3:$L$1000)="CONFIRMADO")),ROWS($A$3:A249))),"")</f>
        <v/>
      </c>
      <c r="I249" s="10" t="str">
        <f ca="1">IFERROR(INDEX(MAESTRO!I:I,_xludf.AGGREGATE(15,6,ROW(MAESTRO!$B$3:$B$1000)/((MAESTRO!$B$3:$B$1000="MILITARES")*(UPPER(MAESTRO!$L$3:$L$1000)="CONFIRMADO")),ROWS($A$3:A249))),"")</f>
        <v/>
      </c>
      <c r="J249" s="10" t="str">
        <f ca="1">IFERROR(INDEX(MAESTRO!J:J,_xludf.AGGREGATE(15,6,ROW(MAESTRO!$B$3:$B$1000)/((MAESTRO!$B$3:$B$1000="MILITARES")*(UPPER(MAESTRO!$L$3:$L$1000)="CONFIRMADO")),ROWS($A$3:A249))),"")</f>
        <v/>
      </c>
      <c r="K249" s="10" t="str">
        <f ca="1">IFERROR(INDEX(MAESTRO!K:K,_xludf.AGGREGATE(15,6,ROW(MAESTRO!$B$3:$B$1000)/((MAESTRO!$B$3:$B$1000="MILITARES")*(UPPER(MAESTRO!$L$3:$L$1000)="CONFIRMADO")),ROWS($A$3:A249))),"")</f>
        <v/>
      </c>
      <c r="L249" s="10" t="str">
        <f ca="1">IFERROR(INDEX(MAESTRO!L:L,_xludf.AGGREGATE(15,6,ROW(MAESTRO!$B$3:$B$1000)/((MAESTRO!$B$3:$B$1000="MILITARES")*(UPPER(MAESTRO!$L$3:$L$1000)="CONFIRMADO")),ROWS($A$3:A249))),"")</f>
        <v/>
      </c>
      <c r="M249" s="10" t="str">
        <f ca="1">IFERROR(INDEX(MAESTRO!M:M,_xludf.AGGREGATE(15,6,ROW(MAESTRO!$B$3:$B$1000)/((MAESTRO!$B$3:$B$1000="MILITARES")*(UPPER(MAESTRO!$L$3:$L$1000)="CONFIRMADO")),ROWS($A$3:A249))),"")</f>
        <v/>
      </c>
      <c r="N249" s="10" t="str">
        <f ca="1">IFERROR(INDEX(MAESTRO!N:N,_xludf.AGGREGATE(15,6,ROW(MAESTRO!$B$3:$B$1000)/((MAESTRO!$B$3:$B$1000="MILITARES")*(UPPER(MAESTRO!$L$3:$L$1000)="CONFIRMADO")),ROWS($A$3:A249))),"")</f>
        <v/>
      </c>
      <c r="O249" s="10" t="str">
        <f ca="1">IFERROR(INDEX(MAESTRO!O:O,_xludf.AGGREGATE(15,6,ROW(MAESTRO!$B$3:$B$1000)/((MAESTRO!$B$3:$B$1000="MILITARES")*(UPPER(MAESTRO!$L$3:$L$1000)="CONFIRMADO")),ROWS($A$3:A249))),"")</f>
        <v/>
      </c>
      <c r="P249" s="10" t="str">
        <f ca="1">IFERROR(INDEX(MAESTRO!P:P,_xludf.AGGREGATE(15,6,ROW(MAESTRO!$B$3:$B$1000)/((MAESTRO!$B$3:$B$1000="MILITARES")*(UPPER(MAESTRO!$L$3:$L$1000)="CONFIRMADO")),ROWS($A$3:A249))),"")</f>
        <v/>
      </c>
      <c r="Q249" s="10" t="str">
        <f ca="1">IFERROR(INDEX(MAESTRO!Q:Q,_xludf.AGGREGATE(15,6,ROW(MAESTRO!$B$3:$B$1000)/((MAESTRO!$B$3:$B$1000="MILITARES")*(UPPER(MAESTRO!$L$3:$L$1000)="CONFIRMADO")),ROWS($A$3:A249))),"")</f>
        <v/>
      </c>
      <c r="R249" s="10" t="str">
        <f ca="1">IFERROR(INDEX(MAESTRO!R:R,_xludf.AGGREGATE(15,6,ROW(MAESTRO!$B$3:$B$1000)/((MAESTRO!$B$3:$B$1000="MILITARES")*(UPPER(MAESTRO!$L$3:$L$1000)="CONFIRMADO")),ROWS($A$3:A249))),"")</f>
        <v/>
      </c>
      <c r="S249" s="10" t="str">
        <f ca="1">IFERROR(INDEX(MAESTRO!S:S,_xludf.AGGREGATE(15,6,ROW(MAESTRO!$B$3:$B$1000)/((MAESTRO!$B$3:$B$1000="MILITARES")*(UPPER(MAESTRO!$L$3:$L$1000)="CONFIRMADO")),ROWS($A$3:A249))),"")</f>
        <v/>
      </c>
      <c r="T249" s="10" t="str">
        <f ca="1">IFERROR(INDEX(MAESTRO!T:T,_xludf.AGGREGATE(15,6,ROW(MAESTRO!$B$3:$B$1000)/((MAESTRO!$B$3:$B$1000="MILITARES")*(UPPER(MAESTRO!$L$3:$L$1000)="CONFIRMADO")),ROWS($A$3:A249))),"")</f>
        <v/>
      </c>
      <c r="U249" s="10" t="str">
        <f ca="1">IFERROR(INDEX(MAESTRO!U:U,_xludf.AGGREGATE(15,6,ROW(MAESTRO!$B$3:$B$1000)/((MAESTRO!$B$3:$B$1000="MILITARES")*(UPPER(MAESTRO!$L$3:$L$1000)="CONFIRMADO")),ROWS($A$3:A249))),"")</f>
        <v/>
      </c>
      <c r="V249" s="10" t="str">
        <f ca="1">IFERROR(INDEX(MAESTRO!V:V,_xludf.AGGREGATE(15,6,ROW(MAESTRO!$B$3:$B$1000)/((MAESTRO!$B$3:$B$1000="MILITARES")*(UPPER(MAESTRO!$L$3:$L$1000)="CONFIRMADO")),ROWS($A$3:A249))),"")</f>
        <v/>
      </c>
      <c r="W249" s="10" t="str">
        <f ca="1">IFERROR(INDEX(MAESTRO!W:W,_xludf.AGGREGATE(15,6,ROW(MAESTRO!$B$3:$B$1000)/((MAESTRO!$B$3:$B$1000="MILITARES")*(UPPER(MAESTRO!$L$3:$L$1000)="CONFIRMADO")),ROWS($A$3:A249))),"")</f>
        <v/>
      </c>
      <c r="X249" s="10" t="str">
        <f ca="1">IFERROR(INDEX(MAESTRO!X:X,_xludf.AGGREGATE(15,6,ROW(MAESTRO!$B$3:$B$1000)/((MAESTRO!$B$3:$B$1000="MILITARES")*(UPPER(MAESTRO!$L$3:$L$1000)="CONFIRMADO")),ROWS($A$3:A249))),"")</f>
        <v/>
      </c>
    </row>
    <row r="250" spans="1:24" ht="22.05" customHeight="1">
      <c r="A250" s="15" t="str">
        <f ca="1">IFERROR(INDEX(MAESTRO!A:A,_xludf.AGGREGATE(15,6,ROW(MAESTRO!$B$3:$B$1000)/((MAESTRO!$B$3:$B$1000="MILITARES")*(UPPER(MAESTRO!$L$3:$L$1000)="CONFIRMADO")),ROWS($A$3:A250))),"")</f>
        <v/>
      </c>
      <c r="B250" s="15" t="str">
        <f ca="1">IFERROR(INDEX(MAESTRO!B:B,_xludf.AGGREGATE(15,6,ROW(MAESTRO!$B$3:$B$1000)/((MAESTRO!$B$3:$B$1000="MILITARES")*(UPPER(MAESTRO!$L$3:$L$1000)="CONFIRMADO")),ROWS($A$3:A250))),"")</f>
        <v/>
      </c>
      <c r="C250" s="15" t="str">
        <f ca="1">IFERROR(INDEX(MAESTRO!C:C,_xludf.AGGREGATE(15,6,ROW(MAESTRO!$B$3:$B$1000)/((MAESTRO!$B$3:$B$1000="MILITARES")*(UPPER(MAESTRO!$L$3:$L$1000)="CONFIRMADO")),ROWS($A$3:A250))),"")</f>
        <v/>
      </c>
      <c r="D250" s="15" t="str">
        <f ca="1">IFERROR(INDEX(MAESTRO!D:D,_xludf.AGGREGATE(15,6,ROW(MAESTRO!$B$3:$B$1000)/((MAESTRO!$B$3:$B$1000="MILITARES")*(UPPER(MAESTRO!$L$3:$L$1000)="CONFIRMADO")),ROWS($A$3:A250))),"")</f>
        <v/>
      </c>
      <c r="E250" s="15" t="str">
        <f ca="1">IFERROR(INDEX(MAESTRO!E:E,_xludf.AGGREGATE(15,6,ROW(MAESTRO!$B$3:$B$1000)/((MAESTRO!$B$3:$B$1000="MILITARES")*(UPPER(MAESTRO!$L$3:$L$1000)="CONFIRMADO")),ROWS($A$3:A250))),"")</f>
        <v/>
      </c>
      <c r="F250" s="15" t="str">
        <f ca="1">IFERROR(INDEX(MAESTRO!F:F,_xludf.AGGREGATE(15,6,ROW(MAESTRO!$B$3:$B$1000)/((MAESTRO!$B$3:$B$1000="MILITARES")*(UPPER(MAESTRO!$L$3:$L$1000)="CONFIRMADO")),ROWS($A$3:A250))),"")</f>
        <v/>
      </c>
      <c r="G250" s="15" t="str">
        <f ca="1">IFERROR(INDEX(MAESTRO!G:G,_xludf.AGGREGATE(15,6,ROW(MAESTRO!$B$3:$B$1000)/((MAESTRO!$B$3:$B$1000="MILITARES")*(UPPER(MAESTRO!$L$3:$L$1000)="CONFIRMADO")),ROWS($A$3:A250))),"")</f>
        <v/>
      </c>
      <c r="H250" s="15" t="str">
        <f ca="1">IFERROR(INDEX(MAESTRO!H:H,_xludf.AGGREGATE(15,6,ROW(MAESTRO!$B$3:$B$1000)/((MAESTRO!$B$3:$B$1000="MILITARES")*(UPPER(MAESTRO!$L$3:$L$1000)="CONFIRMADO")),ROWS($A$3:A250))),"")</f>
        <v/>
      </c>
      <c r="I250" s="15" t="str">
        <f ca="1">IFERROR(INDEX(MAESTRO!I:I,_xludf.AGGREGATE(15,6,ROW(MAESTRO!$B$3:$B$1000)/((MAESTRO!$B$3:$B$1000="MILITARES")*(UPPER(MAESTRO!$L$3:$L$1000)="CONFIRMADO")),ROWS($A$3:A250))),"")</f>
        <v/>
      </c>
      <c r="J250" s="15" t="str">
        <f ca="1">IFERROR(INDEX(MAESTRO!J:J,_xludf.AGGREGATE(15,6,ROW(MAESTRO!$B$3:$B$1000)/((MAESTRO!$B$3:$B$1000="MILITARES")*(UPPER(MAESTRO!$L$3:$L$1000)="CONFIRMADO")),ROWS($A$3:A250))),"")</f>
        <v/>
      </c>
      <c r="K250" s="15" t="str">
        <f ca="1">IFERROR(INDEX(MAESTRO!K:K,_xludf.AGGREGATE(15,6,ROW(MAESTRO!$B$3:$B$1000)/((MAESTRO!$B$3:$B$1000="MILITARES")*(UPPER(MAESTRO!$L$3:$L$1000)="CONFIRMADO")),ROWS($A$3:A250))),"")</f>
        <v/>
      </c>
      <c r="L250" s="15" t="str">
        <f ca="1">IFERROR(INDEX(MAESTRO!L:L,_xludf.AGGREGATE(15,6,ROW(MAESTRO!$B$3:$B$1000)/((MAESTRO!$B$3:$B$1000="MILITARES")*(UPPER(MAESTRO!$L$3:$L$1000)="CONFIRMADO")),ROWS($A$3:A250))),"")</f>
        <v/>
      </c>
      <c r="M250" s="15" t="str">
        <f ca="1">IFERROR(INDEX(MAESTRO!M:M,_xludf.AGGREGATE(15,6,ROW(MAESTRO!$B$3:$B$1000)/((MAESTRO!$B$3:$B$1000="MILITARES")*(UPPER(MAESTRO!$L$3:$L$1000)="CONFIRMADO")),ROWS($A$3:A250))),"")</f>
        <v/>
      </c>
      <c r="N250" s="15" t="str">
        <f ca="1">IFERROR(INDEX(MAESTRO!N:N,_xludf.AGGREGATE(15,6,ROW(MAESTRO!$B$3:$B$1000)/((MAESTRO!$B$3:$B$1000="MILITARES")*(UPPER(MAESTRO!$L$3:$L$1000)="CONFIRMADO")),ROWS($A$3:A250))),"")</f>
        <v/>
      </c>
      <c r="O250" s="15" t="str">
        <f ca="1">IFERROR(INDEX(MAESTRO!O:O,_xludf.AGGREGATE(15,6,ROW(MAESTRO!$B$3:$B$1000)/((MAESTRO!$B$3:$B$1000="MILITARES")*(UPPER(MAESTRO!$L$3:$L$1000)="CONFIRMADO")),ROWS($A$3:A250))),"")</f>
        <v/>
      </c>
      <c r="P250" s="15" t="str">
        <f ca="1">IFERROR(INDEX(MAESTRO!P:P,_xludf.AGGREGATE(15,6,ROW(MAESTRO!$B$3:$B$1000)/((MAESTRO!$B$3:$B$1000="MILITARES")*(UPPER(MAESTRO!$L$3:$L$1000)="CONFIRMADO")),ROWS($A$3:A250))),"")</f>
        <v/>
      </c>
      <c r="Q250" s="15" t="str">
        <f ca="1">IFERROR(INDEX(MAESTRO!Q:Q,_xludf.AGGREGATE(15,6,ROW(MAESTRO!$B$3:$B$1000)/((MAESTRO!$B$3:$B$1000="MILITARES")*(UPPER(MAESTRO!$L$3:$L$1000)="CONFIRMADO")),ROWS($A$3:A250))),"")</f>
        <v/>
      </c>
      <c r="R250" s="15" t="str">
        <f ca="1">IFERROR(INDEX(MAESTRO!R:R,_xludf.AGGREGATE(15,6,ROW(MAESTRO!$B$3:$B$1000)/((MAESTRO!$B$3:$B$1000="MILITARES")*(UPPER(MAESTRO!$L$3:$L$1000)="CONFIRMADO")),ROWS($A$3:A250))),"")</f>
        <v/>
      </c>
      <c r="S250" s="15" t="str">
        <f ca="1">IFERROR(INDEX(MAESTRO!S:S,_xludf.AGGREGATE(15,6,ROW(MAESTRO!$B$3:$B$1000)/((MAESTRO!$B$3:$B$1000="MILITARES")*(UPPER(MAESTRO!$L$3:$L$1000)="CONFIRMADO")),ROWS($A$3:A250))),"")</f>
        <v/>
      </c>
      <c r="T250" s="15" t="str">
        <f ca="1">IFERROR(INDEX(MAESTRO!T:T,_xludf.AGGREGATE(15,6,ROW(MAESTRO!$B$3:$B$1000)/((MAESTRO!$B$3:$B$1000="MILITARES")*(UPPER(MAESTRO!$L$3:$L$1000)="CONFIRMADO")),ROWS($A$3:A250))),"")</f>
        <v/>
      </c>
      <c r="U250" s="15" t="str">
        <f ca="1">IFERROR(INDEX(MAESTRO!U:U,_xludf.AGGREGATE(15,6,ROW(MAESTRO!$B$3:$B$1000)/((MAESTRO!$B$3:$B$1000="MILITARES")*(UPPER(MAESTRO!$L$3:$L$1000)="CONFIRMADO")),ROWS($A$3:A250))),"")</f>
        <v/>
      </c>
      <c r="V250" s="15" t="str">
        <f ca="1">IFERROR(INDEX(MAESTRO!V:V,_xludf.AGGREGATE(15,6,ROW(MAESTRO!$B$3:$B$1000)/((MAESTRO!$B$3:$B$1000="MILITARES")*(UPPER(MAESTRO!$L$3:$L$1000)="CONFIRMADO")),ROWS($A$3:A250))),"")</f>
        <v/>
      </c>
      <c r="W250" s="15" t="str">
        <f ca="1">IFERROR(INDEX(MAESTRO!W:W,_xludf.AGGREGATE(15,6,ROW(MAESTRO!$B$3:$B$1000)/((MAESTRO!$B$3:$B$1000="MILITARES")*(UPPER(MAESTRO!$L$3:$L$1000)="CONFIRMADO")),ROWS($A$3:A250))),"")</f>
        <v/>
      </c>
      <c r="X250" s="15" t="str">
        <f ca="1">IFERROR(INDEX(MAESTRO!X:X,_xludf.AGGREGATE(15,6,ROW(MAESTRO!$B$3:$B$1000)/((MAESTRO!$B$3:$B$1000="MILITARES")*(UPPER(MAESTRO!$L$3:$L$1000)="CONFIRMADO")),ROWS($A$3:A250))),"")</f>
        <v/>
      </c>
    </row>
    <row r="251" spans="1:24" ht="22.05" customHeight="1">
      <c r="A251" s="10" t="str">
        <f ca="1">IFERROR(INDEX(MAESTRO!A:A,_xludf.AGGREGATE(15,6,ROW(MAESTRO!$B$3:$B$1000)/((MAESTRO!$B$3:$B$1000="MILITARES")*(UPPER(MAESTRO!$L$3:$L$1000)="CONFIRMADO")),ROWS($A$3:A251))),"")</f>
        <v/>
      </c>
      <c r="B251" s="10" t="str">
        <f ca="1">IFERROR(INDEX(MAESTRO!B:B,_xludf.AGGREGATE(15,6,ROW(MAESTRO!$B$3:$B$1000)/((MAESTRO!$B$3:$B$1000="MILITARES")*(UPPER(MAESTRO!$L$3:$L$1000)="CONFIRMADO")),ROWS($A$3:A251))),"")</f>
        <v/>
      </c>
      <c r="C251" s="10" t="str">
        <f ca="1">IFERROR(INDEX(MAESTRO!C:C,_xludf.AGGREGATE(15,6,ROW(MAESTRO!$B$3:$B$1000)/((MAESTRO!$B$3:$B$1000="MILITARES")*(UPPER(MAESTRO!$L$3:$L$1000)="CONFIRMADO")),ROWS($A$3:A251))),"")</f>
        <v/>
      </c>
      <c r="D251" s="10" t="str">
        <f ca="1">IFERROR(INDEX(MAESTRO!D:D,_xludf.AGGREGATE(15,6,ROW(MAESTRO!$B$3:$B$1000)/((MAESTRO!$B$3:$B$1000="MILITARES")*(UPPER(MAESTRO!$L$3:$L$1000)="CONFIRMADO")),ROWS($A$3:A251))),"")</f>
        <v/>
      </c>
      <c r="E251" s="10" t="str">
        <f ca="1">IFERROR(INDEX(MAESTRO!E:E,_xludf.AGGREGATE(15,6,ROW(MAESTRO!$B$3:$B$1000)/((MAESTRO!$B$3:$B$1000="MILITARES")*(UPPER(MAESTRO!$L$3:$L$1000)="CONFIRMADO")),ROWS($A$3:A251))),"")</f>
        <v/>
      </c>
      <c r="F251" s="10" t="str">
        <f ca="1">IFERROR(INDEX(MAESTRO!F:F,_xludf.AGGREGATE(15,6,ROW(MAESTRO!$B$3:$B$1000)/((MAESTRO!$B$3:$B$1000="MILITARES")*(UPPER(MAESTRO!$L$3:$L$1000)="CONFIRMADO")),ROWS($A$3:A251))),"")</f>
        <v/>
      </c>
      <c r="G251" s="10" t="str">
        <f ca="1">IFERROR(INDEX(MAESTRO!G:G,_xludf.AGGREGATE(15,6,ROW(MAESTRO!$B$3:$B$1000)/((MAESTRO!$B$3:$B$1000="MILITARES")*(UPPER(MAESTRO!$L$3:$L$1000)="CONFIRMADO")),ROWS($A$3:A251))),"")</f>
        <v/>
      </c>
      <c r="H251" s="10" t="str">
        <f ca="1">IFERROR(INDEX(MAESTRO!H:H,_xludf.AGGREGATE(15,6,ROW(MAESTRO!$B$3:$B$1000)/((MAESTRO!$B$3:$B$1000="MILITARES")*(UPPER(MAESTRO!$L$3:$L$1000)="CONFIRMADO")),ROWS($A$3:A251))),"")</f>
        <v/>
      </c>
      <c r="I251" s="10" t="str">
        <f ca="1">IFERROR(INDEX(MAESTRO!I:I,_xludf.AGGREGATE(15,6,ROW(MAESTRO!$B$3:$B$1000)/((MAESTRO!$B$3:$B$1000="MILITARES")*(UPPER(MAESTRO!$L$3:$L$1000)="CONFIRMADO")),ROWS($A$3:A251))),"")</f>
        <v/>
      </c>
      <c r="J251" s="10" t="str">
        <f ca="1">IFERROR(INDEX(MAESTRO!J:J,_xludf.AGGREGATE(15,6,ROW(MAESTRO!$B$3:$B$1000)/((MAESTRO!$B$3:$B$1000="MILITARES")*(UPPER(MAESTRO!$L$3:$L$1000)="CONFIRMADO")),ROWS($A$3:A251))),"")</f>
        <v/>
      </c>
      <c r="K251" s="10" t="str">
        <f ca="1">IFERROR(INDEX(MAESTRO!K:K,_xludf.AGGREGATE(15,6,ROW(MAESTRO!$B$3:$B$1000)/((MAESTRO!$B$3:$B$1000="MILITARES")*(UPPER(MAESTRO!$L$3:$L$1000)="CONFIRMADO")),ROWS($A$3:A251))),"")</f>
        <v/>
      </c>
      <c r="L251" s="10" t="str">
        <f ca="1">IFERROR(INDEX(MAESTRO!L:L,_xludf.AGGREGATE(15,6,ROW(MAESTRO!$B$3:$B$1000)/((MAESTRO!$B$3:$B$1000="MILITARES")*(UPPER(MAESTRO!$L$3:$L$1000)="CONFIRMADO")),ROWS($A$3:A251))),"")</f>
        <v/>
      </c>
      <c r="M251" s="10" t="str">
        <f ca="1">IFERROR(INDEX(MAESTRO!M:M,_xludf.AGGREGATE(15,6,ROW(MAESTRO!$B$3:$B$1000)/((MAESTRO!$B$3:$B$1000="MILITARES")*(UPPER(MAESTRO!$L$3:$L$1000)="CONFIRMADO")),ROWS($A$3:A251))),"")</f>
        <v/>
      </c>
      <c r="N251" s="10" t="str">
        <f ca="1">IFERROR(INDEX(MAESTRO!N:N,_xludf.AGGREGATE(15,6,ROW(MAESTRO!$B$3:$B$1000)/((MAESTRO!$B$3:$B$1000="MILITARES")*(UPPER(MAESTRO!$L$3:$L$1000)="CONFIRMADO")),ROWS($A$3:A251))),"")</f>
        <v/>
      </c>
      <c r="O251" s="10" t="str">
        <f ca="1">IFERROR(INDEX(MAESTRO!O:O,_xludf.AGGREGATE(15,6,ROW(MAESTRO!$B$3:$B$1000)/((MAESTRO!$B$3:$B$1000="MILITARES")*(UPPER(MAESTRO!$L$3:$L$1000)="CONFIRMADO")),ROWS($A$3:A251))),"")</f>
        <v/>
      </c>
      <c r="P251" s="10" t="str">
        <f ca="1">IFERROR(INDEX(MAESTRO!P:P,_xludf.AGGREGATE(15,6,ROW(MAESTRO!$B$3:$B$1000)/((MAESTRO!$B$3:$B$1000="MILITARES")*(UPPER(MAESTRO!$L$3:$L$1000)="CONFIRMADO")),ROWS($A$3:A251))),"")</f>
        <v/>
      </c>
      <c r="Q251" s="10" t="str">
        <f ca="1">IFERROR(INDEX(MAESTRO!Q:Q,_xludf.AGGREGATE(15,6,ROW(MAESTRO!$B$3:$B$1000)/((MAESTRO!$B$3:$B$1000="MILITARES")*(UPPER(MAESTRO!$L$3:$L$1000)="CONFIRMADO")),ROWS($A$3:A251))),"")</f>
        <v/>
      </c>
      <c r="R251" s="10" t="str">
        <f ca="1">IFERROR(INDEX(MAESTRO!R:R,_xludf.AGGREGATE(15,6,ROW(MAESTRO!$B$3:$B$1000)/((MAESTRO!$B$3:$B$1000="MILITARES")*(UPPER(MAESTRO!$L$3:$L$1000)="CONFIRMADO")),ROWS($A$3:A251))),"")</f>
        <v/>
      </c>
      <c r="S251" s="10" t="str">
        <f ca="1">IFERROR(INDEX(MAESTRO!S:S,_xludf.AGGREGATE(15,6,ROW(MAESTRO!$B$3:$B$1000)/((MAESTRO!$B$3:$B$1000="MILITARES")*(UPPER(MAESTRO!$L$3:$L$1000)="CONFIRMADO")),ROWS($A$3:A251))),"")</f>
        <v/>
      </c>
      <c r="T251" s="10" t="str">
        <f ca="1">IFERROR(INDEX(MAESTRO!T:T,_xludf.AGGREGATE(15,6,ROW(MAESTRO!$B$3:$B$1000)/((MAESTRO!$B$3:$B$1000="MILITARES")*(UPPER(MAESTRO!$L$3:$L$1000)="CONFIRMADO")),ROWS($A$3:A251))),"")</f>
        <v/>
      </c>
      <c r="U251" s="10" t="str">
        <f ca="1">IFERROR(INDEX(MAESTRO!U:U,_xludf.AGGREGATE(15,6,ROW(MAESTRO!$B$3:$B$1000)/((MAESTRO!$B$3:$B$1000="MILITARES")*(UPPER(MAESTRO!$L$3:$L$1000)="CONFIRMADO")),ROWS($A$3:A251))),"")</f>
        <v/>
      </c>
      <c r="V251" s="10" t="str">
        <f ca="1">IFERROR(INDEX(MAESTRO!V:V,_xludf.AGGREGATE(15,6,ROW(MAESTRO!$B$3:$B$1000)/((MAESTRO!$B$3:$B$1000="MILITARES")*(UPPER(MAESTRO!$L$3:$L$1000)="CONFIRMADO")),ROWS($A$3:A251))),"")</f>
        <v/>
      </c>
      <c r="W251" s="10" t="str">
        <f ca="1">IFERROR(INDEX(MAESTRO!W:W,_xludf.AGGREGATE(15,6,ROW(MAESTRO!$B$3:$B$1000)/((MAESTRO!$B$3:$B$1000="MILITARES")*(UPPER(MAESTRO!$L$3:$L$1000)="CONFIRMADO")),ROWS($A$3:A251))),"")</f>
        <v/>
      </c>
      <c r="X251" s="10" t="str">
        <f ca="1">IFERROR(INDEX(MAESTRO!X:X,_xludf.AGGREGATE(15,6,ROW(MAESTRO!$B$3:$B$1000)/((MAESTRO!$B$3:$B$1000="MILITARES")*(UPPER(MAESTRO!$L$3:$L$1000)="CONFIRMADO")),ROWS($A$3:A251))),"")</f>
        <v/>
      </c>
    </row>
    <row r="252" spans="1:24" ht="22.05" customHeight="1">
      <c r="A252" s="15" t="str">
        <f ca="1">IFERROR(INDEX(MAESTRO!A:A,_xludf.AGGREGATE(15,6,ROW(MAESTRO!$B$3:$B$1000)/((MAESTRO!$B$3:$B$1000="MILITARES")*(UPPER(MAESTRO!$L$3:$L$1000)="CONFIRMADO")),ROWS($A$3:A252))),"")</f>
        <v/>
      </c>
      <c r="B252" s="15" t="str">
        <f ca="1">IFERROR(INDEX(MAESTRO!B:B,_xludf.AGGREGATE(15,6,ROW(MAESTRO!$B$3:$B$1000)/((MAESTRO!$B$3:$B$1000="MILITARES")*(UPPER(MAESTRO!$L$3:$L$1000)="CONFIRMADO")),ROWS($A$3:A252))),"")</f>
        <v/>
      </c>
      <c r="C252" s="15" t="str">
        <f ca="1">IFERROR(INDEX(MAESTRO!C:C,_xludf.AGGREGATE(15,6,ROW(MAESTRO!$B$3:$B$1000)/((MAESTRO!$B$3:$B$1000="MILITARES")*(UPPER(MAESTRO!$L$3:$L$1000)="CONFIRMADO")),ROWS($A$3:A252))),"")</f>
        <v/>
      </c>
      <c r="D252" s="15" t="str">
        <f ca="1">IFERROR(INDEX(MAESTRO!D:D,_xludf.AGGREGATE(15,6,ROW(MAESTRO!$B$3:$B$1000)/((MAESTRO!$B$3:$B$1000="MILITARES")*(UPPER(MAESTRO!$L$3:$L$1000)="CONFIRMADO")),ROWS($A$3:A252))),"")</f>
        <v/>
      </c>
      <c r="E252" s="15" t="str">
        <f ca="1">IFERROR(INDEX(MAESTRO!E:E,_xludf.AGGREGATE(15,6,ROW(MAESTRO!$B$3:$B$1000)/((MAESTRO!$B$3:$B$1000="MILITARES")*(UPPER(MAESTRO!$L$3:$L$1000)="CONFIRMADO")),ROWS($A$3:A252))),"")</f>
        <v/>
      </c>
      <c r="F252" s="15" t="str">
        <f ca="1">IFERROR(INDEX(MAESTRO!F:F,_xludf.AGGREGATE(15,6,ROW(MAESTRO!$B$3:$B$1000)/((MAESTRO!$B$3:$B$1000="MILITARES")*(UPPER(MAESTRO!$L$3:$L$1000)="CONFIRMADO")),ROWS($A$3:A252))),"")</f>
        <v/>
      </c>
      <c r="G252" s="15" t="str">
        <f ca="1">IFERROR(INDEX(MAESTRO!G:G,_xludf.AGGREGATE(15,6,ROW(MAESTRO!$B$3:$B$1000)/((MAESTRO!$B$3:$B$1000="MILITARES")*(UPPER(MAESTRO!$L$3:$L$1000)="CONFIRMADO")),ROWS($A$3:A252))),"")</f>
        <v/>
      </c>
      <c r="H252" s="15" t="str">
        <f ca="1">IFERROR(INDEX(MAESTRO!H:H,_xludf.AGGREGATE(15,6,ROW(MAESTRO!$B$3:$B$1000)/((MAESTRO!$B$3:$B$1000="MILITARES")*(UPPER(MAESTRO!$L$3:$L$1000)="CONFIRMADO")),ROWS($A$3:A252))),"")</f>
        <v/>
      </c>
      <c r="I252" s="15" t="str">
        <f ca="1">IFERROR(INDEX(MAESTRO!I:I,_xludf.AGGREGATE(15,6,ROW(MAESTRO!$B$3:$B$1000)/((MAESTRO!$B$3:$B$1000="MILITARES")*(UPPER(MAESTRO!$L$3:$L$1000)="CONFIRMADO")),ROWS($A$3:A252))),"")</f>
        <v/>
      </c>
      <c r="J252" s="15" t="str">
        <f ca="1">IFERROR(INDEX(MAESTRO!J:J,_xludf.AGGREGATE(15,6,ROW(MAESTRO!$B$3:$B$1000)/((MAESTRO!$B$3:$B$1000="MILITARES")*(UPPER(MAESTRO!$L$3:$L$1000)="CONFIRMADO")),ROWS($A$3:A252))),"")</f>
        <v/>
      </c>
      <c r="K252" s="15" t="str">
        <f ca="1">IFERROR(INDEX(MAESTRO!K:K,_xludf.AGGREGATE(15,6,ROW(MAESTRO!$B$3:$B$1000)/((MAESTRO!$B$3:$B$1000="MILITARES")*(UPPER(MAESTRO!$L$3:$L$1000)="CONFIRMADO")),ROWS($A$3:A252))),"")</f>
        <v/>
      </c>
      <c r="L252" s="15" t="str">
        <f ca="1">IFERROR(INDEX(MAESTRO!L:L,_xludf.AGGREGATE(15,6,ROW(MAESTRO!$B$3:$B$1000)/((MAESTRO!$B$3:$B$1000="MILITARES")*(UPPER(MAESTRO!$L$3:$L$1000)="CONFIRMADO")),ROWS($A$3:A252))),"")</f>
        <v/>
      </c>
      <c r="M252" s="15" t="str">
        <f ca="1">IFERROR(INDEX(MAESTRO!M:M,_xludf.AGGREGATE(15,6,ROW(MAESTRO!$B$3:$B$1000)/((MAESTRO!$B$3:$B$1000="MILITARES")*(UPPER(MAESTRO!$L$3:$L$1000)="CONFIRMADO")),ROWS($A$3:A252))),"")</f>
        <v/>
      </c>
      <c r="N252" s="15" t="str">
        <f ca="1">IFERROR(INDEX(MAESTRO!N:N,_xludf.AGGREGATE(15,6,ROW(MAESTRO!$B$3:$B$1000)/((MAESTRO!$B$3:$B$1000="MILITARES")*(UPPER(MAESTRO!$L$3:$L$1000)="CONFIRMADO")),ROWS($A$3:A252))),"")</f>
        <v/>
      </c>
      <c r="O252" s="15" t="str">
        <f ca="1">IFERROR(INDEX(MAESTRO!O:O,_xludf.AGGREGATE(15,6,ROW(MAESTRO!$B$3:$B$1000)/((MAESTRO!$B$3:$B$1000="MILITARES")*(UPPER(MAESTRO!$L$3:$L$1000)="CONFIRMADO")),ROWS($A$3:A252))),"")</f>
        <v/>
      </c>
      <c r="P252" s="15" t="str">
        <f ca="1">IFERROR(INDEX(MAESTRO!P:P,_xludf.AGGREGATE(15,6,ROW(MAESTRO!$B$3:$B$1000)/((MAESTRO!$B$3:$B$1000="MILITARES")*(UPPER(MAESTRO!$L$3:$L$1000)="CONFIRMADO")),ROWS($A$3:A252))),"")</f>
        <v/>
      </c>
      <c r="Q252" s="15" t="str">
        <f ca="1">IFERROR(INDEX(MAESTRO!Q:Q,_xludf.AGGREGATE(15,6,ROW(MAESTRO!$B$3:$B$1000)/((MAESTRO!$B$3:$B$1000="MILITARES")*(UPPER(MAESTRO!$L$3:$L$1000)="CONFIRMADO")),ROWS($A$3:A252))),"")</f>
        <v/>
      </c>
      <c r="R252" s="15" t="str">
        <f ca="1">IFERROR(INDEX(MAESTRO!R:R,_xludf.AGGREGATE(15,6,ROW(MAESTRO!$B$3:$B$1000)/((MAESTRO!$B$3:$B$1000="MILITARES")*(UPPER(MAESTRO!$L$3:$L$1000)="CONFIRMADO")),ROWS($A$3:A252))),"")</f>
        <v/>
      </c>
      <c r="S252" s="15" t="str">
        <f ca="1">IFERROR(INDEX(MAESTRO!S:S,_xludf.AGGREGATE(15,6,ROW(MAESTRO!$B$3:$B$1000)/((MAESTRO!$B$3:$B$1000="MILITARES")*(UPPER(MAESTRO!$L$3:$L$1000)="CONFIRMADO")),ROWS($A$3:A252))),"")</f>
        <v/>
      </c>
      <c r="T252" s="15" t="str">
        <f ca="1">IFERROR(INDEX(MAESTRO!T:T,_xludf.AGGREGATE(15,6,ROW(MAESTRO!$B$3:$B$1000)/((MAESTRO!$B$3:$B$1000="MILITARES")*(UPPER(MAESTRO!$L$3:$L$1000)="CONFIRMADO")),ROWS($A$3:A252))),"")</f>
        <v/>
      </c>
      <c r="U252" s="15" t="str">
        <f ca="1">IFERROR(INDEX(MAESTRO!U:U,_xludf.AGGREGATE(15,6,ROW(MAESTRO!$B$3:$B$1000)/((MAESTRO!$B$3:$B$1000="MILITARES")*(UPPER(MAESTRO!$L$3:$L$1000)="CONFIRMADO")),ROWS($A$3:A252))),"")</f>
        <v/>
      </c>
      <c r="V252" s="15" t="str">
        <f ca="1">IFERROR(INDEX(MAESTRO!V:V,_xludf.AGGREGATE(15,6,ROW(MAESTRO!$B$3:$B$1000)/((MAESTRO!$B$3:$B$1000="MILITARES")*(UPPER(MAESTRO!$L$3:$L$1000)="CONFIRMADO")),ROWS($A$3:A252))),"")</f>
        <v/>
      </c>
      <c r="W252" s="15" t="str">
        <f ca="1">IFERROR(INDEX(MAESTRO!W:W,_xludf.AGGREGATE(15,6,ROW(MAESTRO!$B$3:$B$1000)/((MAESTRO!$B$3:$B$1000="MILITARES")*(UPPER(MAESTRO!$L$3:$L$1000)="CONFIRMADO")),ROWS($A$3:A252))),"")</f>
        <v/>
      </c>
      <c r="X252" s="15" t="str">
        <f ca="1">IFERROR(INDEX(MAESTRO!X:X,_xludf.AGGREGATE(15,6,ROW(MAESTRO!$B$3:$B$1000)/((MAESTRO!$B$3:$B$1000="MILITARES")*(UPPER(MAESTRO!$L$3:$L$1000)="CONFIRMADO")),ROWS($A$3:A252))),"")</f>
        <v/>
      </c>
    </row>
    <row r="253" spans="1:24" ht="22.05" customHeight="1">
      <c r="A253" s="10" t="str">
        <f ca="1">IFERROR(INDEX(MAESTRO!A:A,_xludf.AGGREGATE(15,6,ROW(MAESTRO!$B$3:$B$1000)/((MAESTRO!$B$3:$B$1000="MILITARES")*(UPPER(MAESTRO!$L$3:$L$1000)="CONFIRMADO")),ROWS($A$3:A253))),"")</f>
        <v/>
      </c>
      <c r="B253" s="10" t="str">
        <f ca="1">IFERROR(INDEX(MAESTRO!B:B,_xludf.AGGREGATE(15,6,ROW(MAESTRO!$B$3:$B$1000)/((MAESTRO!$B$3:$B$1000="MILITARES")*(UPPER(MAESTRO!$L$3:$L$1000)="CONFIRMADO")),ROWS($A$3:A253))),"")</f>
        <v/>
      </c>
      <c r="C253" s="10" t="str">
        <f ca="1">IFERROR(INDEX(MAESTRO!C:C,_xludf.AGGREGATE(15,6,ROW(MAESTRO!$B$3:$B$1000)/((MAESTRO!$B$3:$B$1000="MILITARES")*(UPPER(MAESTRO!$L$3:$L$1000)="CONFIRMADO")),ROWS($A$3:A253))),"")</f>
        <v/>
      </c>
      <c r="D253" s="10" t="str">
        <f ca="1">IFERROR(INDEX(MAESTRO!D:D,_xludf.AGGREGATE(15,6,ROW(MAESTRO!$B$3:$B$1000)/((MAESTRO!$B$3:$B$1000="MILITARES")*(UPPER(MAESTRO!$L$3:$L$1000)="CONFIRMADO")),ROWS($A$3:A253))),"")</f>
        <v/>
      </c>
      <c r="E253" s="10" t="str">
        <f ca="1">IFERROR(INDEX(MAESTRO!E:E,_xludf.AGGREGATE(15,6,ROW(MAESTRO!$B$3:$B$1000)/((MAESTRO!$B$3:$B$1000="MILITARES")*(UPPER(MAESTRO!$L$3:$L$1000)="CONFIRMADO")),ROWS($A$3:A253))),"")</f>
        <v/>
      </c>
      <c r="F253" s="10" t="str">
        <f ca="1">IFERROR(INDEX(MAESTRO!F:F,_xludf.AGGREGATE(15,6,ROW(MAESTRO!$B$3:$B$1000)/((MAESTRO!$B$3:$B$1000="MILITARES")*(UPPER(MAESTRO!$L$3:$L$1000)="CONFIRMADO")),ROWS($A$3:A253))),"")</f>
        <v/>
      </c>
      <c r="G253" s="10" t="str">
        <f ca="1">IFERROR(INDEX(MAESTRO!G:G,_xludf.AGGREGATE(15,6,ROW(MAESTRO!$B$3:$B$1000)/((MAESTRO!$B$3:$B$1000="MILITARES")*(UPPER(MAESTRO!$L$3:$L$1000)="CONFIRMADO")),ROWS($A$3:A253))),"")</f>
        <v/>
      </c>
      <c r="H253" s="10" t="str">
        <f ca="1">IFERROR(INDEX(MAESTRO!H:H,_xludf.AGGREGATE(15,6,ROW(MAESTRO!$B$3:$B$1000)/((MAESTRO!$B$3:$B$1000="MILITARES")*(UPPER(MAESTRO!$L$3:$L$1000)="CONFIRMADO")),ROWS($A$3:A253))),"")</f>
        <v/>
      </c>
      <c r="I253" s="10" t="str">
        <f ca="1">IFERROR(INDEX(MAESTRO!I:I,_xludf.AGGREGATE(15,6,ROW(MAESTRO!$B$3:$B$1000)/((MAESTRO!$B$3:$B$1000="MILITARES")*(UPPER(MAESTRO!$L$3:$L$1000)="CONFIRMADO")),ROWS($A$3:A253))),"")</f>
        <v/>
      </c>
      <c r="J253" s="10" t="str">
        <f ca="1">IFERROR(INDEX(MAESTRO!J:J,_xludf.AGGREGATE(15,6,ROW(MAESTRO!$B$3:$B$1000)/((MAESTRO!$B$3:$B$1000="MILITARES")*(UPPER(MAESTRO!$L$3:$L$1000)="CONFIRMADO")),ROWS($A$3:A253))),"")</f>
        <v/>
      </c>
      <c r="K253" s="10" t="str">
        <f ca="1">IFERROR(INDEX(MAESTRO!K:K,_xludf.AGGREGATE(15,6,ROW(MAESTRO!$B$3:$B$1000)/((MAESTRO!$B$3:$B$1000="MILITARES")*(UPPER(MAESTRO!$L$3:$L$1000)="CONFIRMADO")),ROWS($A$3:A253))),"")</f>
        <v/>
      </c>
      <c r="L253" s="10" t="str">
        <f ca="1">IFERROR(INDEX(MAESTRO!L:L,_xludf.AGGREGATE(15,6,ROW(MAESTRO!$B$3:$B$1000)/((MAESTRO!$B$3:$B$1000="MILITARES")*(UPPER(MAESTRO!$L$3:$L$1000)="CONFIRMADO")),ROWS($A$3:A253))),"")</f>
        <v/>
      </c>
      <c r="M253" s="10" t="str">
        <f ca="1">IFERROR(INDEX(MAESTRO!M:M,_xludf.AGGREGATE(15,6,ROW(MAESTRO!$B$3:$B$1000)/((MAESTRO!$B$3:$B$1000="MILITARES")*(UPPER(MAESTRO!$L$3:$L$1000)="CONFIRMADO")),ROWS($A$3:A253))),"")</f>
        <v/>
      </c>
      <c r="N253" s="10" t="str">
        <f ca="1">IFERROR(INDEX(MAESTRO!N:N,_xludf.AGGREGATE(15,6,ROW(MAESTRO!$B$3:$B$1000)/((MAESTRO!$B$3:$B$1000="MILITARES")*(UPPER(MAESTRO!$L$3:$L$1000)="CONFIRMADO")),ROWS($A$3:A253))),"")</f>
        <v/>
      </c>
      <c r="O253" s="10" t="str">
        <f ca="1">IFERROR(INDEX(MAESTRO!O:O,_xludf.AGGREGATE(15,6,ROW(MAESTRO!$B$3:$B$1000)/((MAESTRO!$B$3:$B$1000="MILITARES")*(UPPER(MAESTRO!$L$3:$L$1000)="CONFIRMADO")),ROWS($A$3:A253))),"")</f>
        <v/>
      </c>
      <c r="P253" s="10" t="str">
        <f ca="1">IFERROR(INDEX(MAESTRO!P:P,_xludf.AGGREGATE(15,6,ROW(MAESTRO!$B$3:$B$1000)/((MAESTRO!$B$3:$B$1000="MILITARES")*(UPPER(MAESTRO!$L$3:$L$1000)="CONFIRMADO")),ROWS($A$3:A253))),"")</f>
        <v/>
      </c>
      <c r="Q253" s="10" t="str">
        <f ca="1">IFERROR(INDEX(MAESTRO!Q:Q,_xludf.AGGREGATE(15,6,ROW(MAESTRO!$B$3:$B$1000)/((MAESTRO!$B$3:$B$1000="MILITARES")*(UPPER(MAESTRO!$L$3:$L$1000)="CONFIRMADO")),ROWS($A$3:A253))),"")</f>
        <v/>
      </c>
      <c r="R253" s="10" t="str">
        <f ca="1">IFERROR(INDEX(MAESTRO!R:R,_xludf.AGGREGATE(15,6,ROW(MAESTRO!$B$3:$B$1000)/((MAESTRO!$B$3:$B$1000="MILITARES")*(UPPER(MAESTRO!$L$3:$L$1000)="CONFIRMADO")),ROWS($A$3:A253))),"")</f>
        <v/>
      </c>
      <c r="S253" s="10" t="str">
        <f ca="1">IFERROR(INDEX(MAESTRO!S:S,_xludf.AGGREGATE(15,6,ROW(MAESTRO!$B$3:$B$1000)/((MAESTRO!$B$3:$B$1000="MILITARES")*(UPPER(MAESTRO!$L$3:$L$1000)="CONFIRMADO")),ROWS($A$3:A253))),"")</f>
        <v/>
      </c>
      <c r="T253" s="10" t="str">
        <f ca="1">IFERROR(INDEX(MAESTRO!T:T,_xludf.AGGREGATE(15,6,ROW(MAESTRO!$B$3:$B$1000)/((MAESTRO!$B$3:$B$1000="MILITARES")*(UPPER(MAESTRO!$L$3:$L$1000)="CONFIRMADO")),ROWS($A$3:A253))),"")</f>
        <v/>
      </c>
      <c r="U253" s="10" t="str">
        <f ca="1">IFERROR(INDEX(MAESTRO!U:U,_xludf.AGGREGATE(15,6,ROW(MAESTRO!$B$3:$B$1000)/((MAESTRO!$B$3:$B$1000="MILITARES")*(UPPER(MAESTRO!$L$3:$L$1000)="CONFIRMADO")),ROWS($A$3:A253))),"")</f>
        <v/>
      </c>
      <c r="V253" s="10" t="str">
        <f ca="1">IFERROR(INDEX(MAESTRO!V:V,_xludf.AGGREGATE(15,6,ROW(MAESTRO!$B$3:$B$1000)/((MAESTRO!$B$3:$B$1000="MILITARES")*(UPPER(MAESTRO!$L$3:$L$1000)="CONFIRMADO")),ROWS($A$3:A253))),"")</f>
        <v/>
      </c>
      <c r="W253" s="10" t="str">
        <f ca="1">IFERROR(INDEX(MAESTRO!W:W,_xludf.AGGREGATE(15,6,ROW(MAESTRO!$B$3:$B$1000)/((MAESTRO!$B$3:$B$1000="MILITARES")*(UPPER(MAESTRO!$L$3:$L$1000)="CONFIRMADO")),ROWS($A$3:A253))),"")</f>
        <v/>
      </c>
      <c r="X253" s="10" t="str">
        <f ca="1">IFERROR(INDEX(MAESTRO!X:X,_xludf.AGGREGATE(15,6,ROW(MAESTRO!$B$3:$B$1000)/((MAESTRO!$B$3:$B$1000="MILITARES")*(UPPER(MAESTRO!$L$3:$L$1000)="CONFIRMADO")),ROWS($A$3:A253))),"")</f>
        <v/>
      </c>
    </row>
    <row r="254" spans="1:24" ht="22.05" customHeight="1">
      <c r="A254" s="15" t="str">
        <f ca="1">IFERROR(INDEX(MAESTRO!A:A,_xludf.AGGREGATE(15,6,ROW(MAESTRO!$B$3:$B$1000)/((MAESTRO!$B$3:$B$1000="MILITARES")*(UPPER(MAESTRO!$L$3:$L$1000)="CONFIRMADO")),ROWS($A$3:A254))),"")</f>
        <v/>
      </c>
      <c r="B254" s="15" t="str">
        <f ca="1">IFERROR(INDEX(MAESTRO!B:B,_xludf.AGGREGATE(15,6,ROW(MAESTRO!$B$3:$B$1000)/((MAESTRO!$B$3:$B$1000="MILITARES")*(UPPER(MAESTRO!$L$3:$L$1000)="CONFIRMADO")),ROWS($A$3:A254))),"")</f>
        <v/>
      </c>
      <c r="C254" s="15" t="str">
        <f ca="1">IFERROR(INDEX(MAESTRO!C:C,_xludf.AGGREGATE(15,6,ROW(MAESTRO!$B$3:$B$1000)/((MAESTRO!$B$3:$B$1000="MILITARES")*(UPPER(MAESTRO!$L$3:$L$1000)="CONFIRMADO")),ROWS($A$3:A254))),"")</f>
        <v/>
      </c>
      <c r="D254" s="15" t="str">
        <f ca="1">IFERROR(INDEX(MAESTRO!D:D,_xludf.AGGREGATE(15,6,ROW(MAESTRO!$B$3:$B$1000)/((MAESTRO!$B$3:$B$1000="MILITARES")*(UPPER(MAESTRO!$L$3:$L$1000)="CONFIRMADO")),ROWS($A$3:A254))),"")</f>
        <v/>
      </c>
      <c r="E254" s="15" t="str">
        <f ca="1">IFERROR(INDEX(MAESTRO!E:E,_xludf.AGGREGATE(15,6,ROW(MAESTRO!$B$3:$B$1000)/((MAESTRO!$B$3:$B$1000="MILITARES")*(UPPER(MAESTRO!$L$3:$L$1000)="CONFIRMADO")),ROWS($A$3:A254))),"")</f>
        <v/>
      </c>
      <c r="F254" s="15" t="str">
        <f ca="1">IFERROR(INDEX(MAESTRO!F:F,_xludf.AGGREGATE(15,6,ROW(MAESTRO!$B$3:$B$1000)/((MAESTRO!$B$3:$B$1000="MILITARES")*(UPPER(MAESTRO!$L$3:$L$1000)="CONFIRMADO")),ROWS($A$3:A254))),"")</f>
        <v/>
      </c>
      <c r="G254" s="15" t="str">
        <f ca="1">IFERROR(INDEX(MAESTRO!G:G,_xludf.AGGREGATE(15,6,ROW(MAESTRO!$B$3:$B$1000)/((MAESTRO!$B$3:$B$1000="MILITARES")*(UPPER(MAESTRO!$L$3:$L$1000)="CONFIRMADO")),ROWS($A$3:A254))),"")</f>
        <v/>
      </c>
      <c r="H254" s="15" t="str">
        <f ca="1">IFERROR(INDEX(MAESTRO!H:H,_xludf.AGGREGATE(15,6,ROW(MAESTRO!$B$3:$B$1000)/((MAESTRO!$B$3:$B$1000="MILITARES")*(UPPER(MAESTRO!$L$3:$L$1000)="CONFIRMADO")),ROWS($A$3:A254))),"")</f>
        <v/>
      </c>
      <c r="I254" s="15" t="str">
        <f ca="1">IFERROR(INDEX(MAESTRO!I:I,_xludf.AGGREGATE(15,6,ROW(MAESTRO!$B$3:$B$1000)/((MAESTRO!$B$3:$B$1000="MILITARES")*(UPPER(MAESTRO!$L$3:$L$1000)="CONFIRMADO")),ROWS($A$3:A254))),"")</f>
        <v/>
      </c>
      <c r="J254" s="15" t="str">
        <f ca="1">IFERROR(INDEX(MAESTRO!J:J,_xludf.AGGREGATE(15,6,ROW(MAESTRO!$B$3:$B$1000)/((MAESTRO!$B$3:$B$1000="MILITARES")*(UPPER(MAESTRO!$L$3:$L$1000)="CONFIRMADO")),ROWS($A$3:A254))),"")</f>
        <v/>
      </c>
      <c r="K254" s="15" t="str">
        <f ca="1">IFERROR(INDEX(MAESTRO!K:K,_xludf.AGGREGATE(15,6,ROW(MAESTRO!$B$3:$B$1000)/((MAESTRO!$B$3:$B$1000="MILITARES")*(UPPER(MAESTRO!$L$3:$L$1000)="CONFIRMADO")),ROWS($A$3:A254))),"")</f>
        <v/>
      </c>
      <c r="L254" s="15" t="str">
        <f ca="1">IFERROR(INDEX(MAESTRO!L:L,_xludf.AGGREGATE(15,6,ROW(MAESTRO!$B$3:$B$1000)/((MAESTRO!$B$3:$B$1000="MILITARES")*(UPPER(MAESTRO!$L$3:$L$1000)="CONFIRMADO")),ROWS($A$3:A254))),"")</f>
        <v/>
      </c>
      <c r="M254" s="15" t="str">
        <f ca="1">IFERROR(INDEX(MAESTRO!M:M,_xludf.AGGREGATE(15,6,ROW(MAESTRO!$B$3:$B$1000)/((MAESTRO!$B$3:$B$1000="MILITARES")*(UPPER(MAESTRO!$L$3:$L$1000)="CONFIRMADO")),ROWS($A$3:A254))),"")</f>
        <v/>
      </c>
      <c r="N254" s="15" t="str">
        <f ca="1">IFERROR(INDEX(MAESTRO!N:N,_xludf.AGGREGATE(15,6,ROW(MAESTRO!$B$3:$B$1000)/((MAESTRO!$B$3:$B$1000="MILITARES")*(UPPER(MAESTRO!$L$3:$L$1000)="CONFIRMADO")),ROWS($A$3:A254))),"")</f>
        <v/>
      </c>
      <c r="O254" s="15" t="str">
        <f ca="1">IFERROR(INDEX(MAESTRO!O:O,_xludf.AGGREGATE(15,6,ROW(MAESTRO!$B$3:$B$1000)/((MAESTRO!$B$3:$B$1000="MILITARES")*(UPPER(MAESTRO!$L$3:$L$1000)="CONFIRMADO")),ROWS($A$3:A254))),"")</f>
        <v/>
      </c>
      <c r="P254" s="15" t="str">
        <f ca="1">IFERROR(INDEX(MAESTRO!P:P,_xludf.AGGREGATE(15,6,ROW(MAESTRO!$B$3:$B$1000)/((MAESTRO!$B$3:$B$1000="MILITARES")*(UPPER(MAESTRO!$L$3:$L$1000)="CONFIRMADO")),ROWS($A$3:A254))),"")</f>
        <v/>
      </c>
      <c r="Q254" s="15" t="str">
        <f ca="1">IFERROR(INDEX(MAESTRO!Q:Q,_xludf.AGGREGATE(15,6,ROW(MAESTRO!$B$3:$B$1000)/((MAESTRO!$B$3:$B$1000="MILITARES")*(UPPER(MAESTRO!$L$3:$L$1000)="CONFIRMADO")),ROWS($A$3:A254))),"")</f>
        <v/>
      </c>
      <c r="R254" s="15" t="str">
        <f ca="1">IFERROR(INDEX(MAESTRO!R:R,_xludf.AGGREGATE(15,6,ROW(MAESTRO!$B$3:$B$1000)/((MAESTRO!$B$3:$B$1000="MILITARES")*(UPPER(MAESTRO!$L$3:$L$1000)="CONFIRMADO")),ROWS($A$3:A254))),"")</f>
        <v/>
      </c>
      <c r="S254" s="15" t="str">
        <f ca="1">IFERROR(INDEX(MAESTRO!S:S,_xludf.AGGREGATE(15,6,ROW(MAESTRO!$B$3:$B$1000)/((MAESTRO!$B$3:$B$1000="MILITARES")*(UPPER(MAESTRO!$L$3:$L$1000)="CONFIRMADO")),ROWS($A$3:A254))),"")</f>
        <v/>
      </c>
      <c r="T254" s="15" t="str">
        <f ca="1">IFERROR(INDEX(MAESTRO!T:T,_xludf.AGGREGATE(15,6,ROW(MAESTRO!$B$3:$B$1000)/((MAESTRO!$B$3:$B$1000="MILITARES")*(UPPER(MAESTRO!$L$3:$L$1000)="CONFIRMADO")),ROWS($A$3:A254))),"")</f>
        <v/>
      </c>
      <c r="U254" s="15" t="str">
        <f ca="1">IFERROR(INDEX(MAESTRO!U:U,_xludf.AGGREGATE(15,6,ROW(MAESTRO!$B$3:$B$1000)/((MAESTRO!$B$3:$B$1000="MILITARES")*(UPPER(MAESTRO!$L$3:$L$1000)="CONFIRMADO")),ROWS($A$3:A254))),"")</f>
        <v/>
      </c>
      <c r="V254" s="15" t="str">
        <f ca="1">IFERROR(INDEX(MAESTRO!V:V,_xludf.AGGREGATE(15,6,ROW(MAESTRO!$B$3:$B$1000)/((MAESTRO!$B$3:$B$1000="MILITARES")*(UPPER(MAESTRO!$L$3:$L$1000)="CONFIRMADO")),ROWS($A$3:A254))),"")</f>
        <v/>
      </c>
      <c r="W254" s="15" t="str">
        <f ca="1">IFERROR(INDEX(MAESTRO!W:W,_xludf.AGGREGATE(15,6,ROW(MAESTRO!$B$3:$B$1000)/((MAESTRO!$B$3:$B$1000="MILITARES")*(UPPER(MAESTRO!$L$3:$L$1000)="CONFIRMADO")),ROWS($A$3:A254))),"")</f>
        <v/>
      </c>
      <c r="X254" s="15" t="str">
        <f ca="1">IFERROR(INDEX(MAESTRO!X:X,_xludf.AGGREGATE(15,6,ROW(MAESTRO!$B$3:$B$1000)/((MAESTRO!$B$3:$B$1000="MILITARES")*(UPPER(MAESTRO!$L$3:$L$1000)="CONFIRMADO")),ROWS($A$3:A254))),"")</f>
        <v/>
      </c>
    </row>
    <row r="255" spans="1:24" ht="22.05" customHeight="1">
      <c r="A255" s="10" t="str">
        <f ca="1">IFERROR(INDEX(MAESTRO!A:A,_xludf.AGGREGATE(15,6,ROW(MAESTRO!$B$3:$B$1000)/((MAESTRO!$B$3:$B$1000="MILITARES")*(UPPER(MAESTRO!$L$3:$L$1000)="CONFIRMADO")),ROWS($A$3:A255))),"")</f>
        <v/>
      </c>
      <c r="B255" s="10" t="str">
        <f ca="1">IFERROR(INDEX(MAESTRO!B:B,_xludf.AGGREGATE(15,6,ROW(MAESTRO!$B$3:$B$1000)/((MAESTRO!$B$3:$B$1000="MILITARES")*(UPPER(MAESTRO!$L$3:$L$1000)="CONFIRMADO")),ROWS($A$3:A255))),"")</f>
        <v/>
      </c>
      <c r="C255" s="10" t="str">
        <f ca="1">IFERROR(INDEX(MAESTRO!C:C,_xludf.AGGREGATE(15,6,ROW(MAESTRO!$B$3:$B$1000)/((MAESTRO!$B$3:$B$1000="MILITARES")*(UPPER(MAESTRO!$L$3:$L$1000)="CONFIRMADO")),ROWS($A$3:A255))),"")</f>
        <v/>
      </c>
      <c r="D255" s="10" t="str">
        <f ca="1">IFERROR(INDEX(MAESTRO!D:D,_xludf.AGGREGATE(15,6,ROW(MAESTRO!$B$3:$B$1000)/((MAESTRO!$B$3:$B$1000="MILITARES")*(UPPER(MAESTRO!$L$3:$L$1000)="CONFIRMADO")),ROWS($A$3:A255))),"")</f>
        <v/>
      </c>
      <c r="E255" s="10" t="str">
        <f ca="1">IFERROR(INDEX(MAESTRO!E:E,_xludf.AGGREGATE(15,6,ROW(MAESTRO!$B$3:$B$1000)/((MAESTRO!$B$3:$B$1000="MILITARES")*(UPPER(MAESTRO!$L$3:$L$1000)="CONFIRMADO")),ROWS($A$3:A255))),"")</f>
        <v/>
      </c>
      <c r="F255" s="10" t="str">
        <f ca="1">IFERROR(INDEX(MAESTRO!F:F,_xludf.AGGREGATE(15,6,ROW(MAESTRO!$B$3:$B$1000)/((MAESTRO!$B$3:$B$1000="MILITARES")*(UPPER(MAESTRO!$L$3:$L$1000)="CONFIRMADO")),ROWS($A$3:A255))),"")</f>
        <v/>
      </c>
      <c r="G255" s="10" t="str">
        <f ca="1">IFERROR(INDEX(MAESTRO!G:G,_xludf.AGGREGATE(15,6,ROW(MAESTRO!$B$3:$B$1000)/((MAESTRO!$B$3:$B$1000="MILITARES")*(UPPER(MAESTRO!$L$3:$L$1000)="CONFIRMADO")),ROWS($A$3:A255))),"")</f>
        <v/>
      </c>
      <c r="H255" s="10" t="str">
        <f ca="1">IFERROR(INDEX(MAESTRO!H:H,_xludf.AGGREGATE(15,6,ROW(MAESTRO!$B$3:$B$1000)/((MAESTRO!$B$3:$B$1000="MILITARES")*(UPPER(MAESTRO!$L$3:$L$1000)="CONFIRMADO")),ROWS($A$3:A255))),"")</f>
        <v/>
      </c>
      <c r="I255" s="10" t="str">
        <f ca="1">IFERROR(INDEX(MAESTRO!I:I,_xludf.AGGREGATE(15,6,ROW(MAESTRO!$B$3:$B$1000)/((MAESTRO!$B$3:$B$1000="MILITARES")*(UPPER(MAESTRO!$L$3:$L$1000)="CONFIRMADO")),ROWS($A$3:A255))),"")</f>
        <v/>
      </c>
      <c r="J255" s="10" t="str">
        <f ca="1">IFERROR(INDEX(MAESTRO!J:J,_xludf.AGGREGATE(15,6,ROW(MAESTRO!$B$3:$B$1000)/((MAESTRO!$B$3:$B$1000="MILITARES")*(UPPER(MAESTRO!$L$3:$L$1000)="CONFIRMADO")),ROWS($A$3:A255))),"")</f>
        <v/>
      </c>
      <c r="K255" s="10" t="str">
        <f ca="1">IFERROR(INDEX(MAESTRO!K:K,_xludf.AGGREGATE(15,6,ROW(MAESTRO!$B$3:$B$1000)/((MAESTRO!$B$3:$B$1000="MILITARES")*(UPPER(MAESTRO!$L$3:$L$1000)="CONFIRMADO")),ROWS($A$3:A255))),"")</f>
        <v/>
      </c>
      <c r="L255" s="10" t="str">
        <f ca="1">IFERROR(INDEX(MAESTRO!L:L,_xludf.AGGREGATE(15,6,ROW(MAESTRO!$B$3:$B$1000)/((MAESTRO!$B$3:$B$1000="MILITARES")*(UPPER(MAESTRO!$L$3:$L$1000)="CONFIRMADO")),ROWS($A$3:A255))),"")</f>
        <v/>
      </c>
      <c r="M255" s="10" t="str">
        <f ca="1">IFERROR(INDEX(MAESTRO!M:M,_xludf.AGGREGATE(15,6,ROW(MAESTRO!$B$3:$B$1000)/((MAESTRO!$B$3:$B$1000="MILITARES")*(UPPER(MAESTRO!$L$3:$L$1000)="CONFIRMADO")),ROWS($A$3:A255))),"")</f>
        <v/>
      </c>
      <c r="N255" s="10" t="str">
        <f ca="1">IFERROR(INDEX(MAESTRO!N:N,_xludf.AGGREGATE(15,6,ROW(MAESTRO!$B$3:$B$1000)/((MAESTRO!$B$3:$B$1000="MILITARES")*(UPPER(MAESTRO!$L$3:$L$1000)="CONFIRMADO")),ROWS($A$3:A255))),"")</f>
        <v/>
      </c>
      <c r="O255" s="10" t="str">
        <f ca="1">IFERROR(INDEX(MAESTRO!O:O,_xludf.AGGREGATE(15,6,ROW(MAESTRO!$B$3:$B$1000)/((MAESTRO!$B$3:$B$1000="MILITARES")*(UPPER(MAESTRO!$L$3:$L$1000)="CONFIRMADO")),ROWS($A$3:A255))),"")</f>
        <v/>
      </c>
      <c r="P255" s="10" t="str">
        <f ca="1">IFERROR(INDEX(MAESTRO!P:P,_xludf.AGGREGATE(15,6,ROW(MAESTRO!$B$3:$B$1000)/((MAESTRO!$B$3:$B$1000="MILITARES")*(UPPER(MAESTRO!$L$3:$L$1000)="CONFIRMADO")),ROWS($A$3:A255))),"")</f>
        <v/>
      </c>
      <c r="Q255" s="10" t="str">
        <f ca="1">IFERROR(INDEX(MAESTRO!Q:Q,_xludf.AGGREGATE(15,6,ROW(MAESTRO!$B$3:$B$1000)/((MAESTRO!$B$3:$B$1000="MILITARES")*(UPPER(MAESTRO!$L$3:$L$1000)="CONFIRMADO")),ROWS($A$3:A255))),"")</f>
        <v/>
      </c>
      <c r="R255" s="10" t="str">
        <f ca="1">IFERROR(INDEX(MAESTRO!R:R,_xludf.AGGREGATE(15,6,ROW(MAESTRO!$B$3:$B$1000)/((MAESTRO!$B$3:$B$1000="MILITARES")*(UPPER(MAESTRO!$L$3:$L$1000)="CONFIRMADO")),ROWS($A$3:A255))),"")</f>
        <v/>
      </c>
      <c r="S255" s="10" t="str">
        <f ca="1">IFERROR(INDEX(MAESTRO!S:S,_xludf.AGGREGATE(15,6,ROW(MAESTRO!$B$3:$B$1000)/((MAESTRO!$B$3:$B$1000="MILITARES")*(UPPER(MAESTRO!$L$3:$L$1000)="CONFIRMADO")),ROWS($A$3:A255))),"")</f>
        <v/>
      </c>
      <c r="T255" s="10" t="str">
        <f ca="1">IFERROR(INDEX(MAESTRO!T:T,_xludf.AGGREGATE(15,6,ROW(MAESTRO!$B$3:$B$1000)/((MAESTRO!$B$3:$B$1000="MILITARES")*(UPPER(MAESTRO!$L$3:$L$1000)="CONFIRMADO")),ROWS($A$3:A255))),"")</f>
        <v/>
      </c>
      <c r="U255" s="10" t="str">
        <f ca="1">IFERROR(INDEX(MAESTRO!U:U,_xludf.AGGREGATE(15,6,ROW(MAESTRO!$B$3:$B$1000)/((MAESTRO!$B$3:$B$1000="MILITARES")*(UPPER(MAESTRO!$L$3:$L$1000)="CONFIRMADO")),ROWS($A$3:A255))),"")</f>
        <v/>
      </c>
      <c r="V255" s="10" t="str">
        <f ca="1">IFERROR(INDEX(MAESTRO!V:V,_xludf.AGGREGATE(15,6,ROW(MAESTRO!$B$3:$B$1000)/((MAESTRO!$B$3:$B$1000="MILITARES")*(UPPER(MAESTRO!$L$3:$L$1000)="CONFIRMADO")),ROWS($A$3:A255))),"")</f>
        <v/>
      </c>
      <c r="W255" s="10" t="str">
        <f ca="1">IFERROR(INDEX(MAESTRO!W:W,_xludf.AGGREGATE(15,6,ROW(MAESTRO!$B$3:$B$1000)/((MAESTRO!$B$3:$B$1000="MILITARES")*(UPPER(MAESTRO!$L$3:$L$1000)="CONFIRMADO")),ROWS($A$3:A255))),"")</f>
        <v/>
      </c>
      <c r="X255" s="10" t="str">
        <f ca="1">IFERROR(INDEX(MAESTRO!X:X,_xludf.AGGREGATE(15,6,ROW(MAESTRO!$B$3:$B$1000)/((MAESTRO!$B$3:$B$1000="MILITARES")*(UPPER(MAESTRO!$L$3:$L$1000)="CONFIRMADO")),ROWS($A$3:A255))),"")</f>
        <v/>
      </c>
    </row>
    <row r="256" spans="1:24" ht="22.05" customHeight="1">
      <c r="A256" s="15" t="str">
        <f ca="1">IFERROR(INDEX(MAESTRO!A:A,_xludf.AGGREGATE(15,6,ROW(MAESTRO!$B$3:$B$1000)/((MAESTRO!$B$3:$B$1000="MILITARES")*(UPPER(MAESTRO!$L$3:$L$1000)="CONFIRMADO")),ROWS($A$3:A256))),"")</f>
        <v/>
      </c>
      <c r="B256" s="15" t="str">
        <f ca="1">IFERROR(INDEX(MAESTRO!B:B,_xludf.AGGREGATE(15,6,ROW(MAESTRO!$B$3:$B$1000)/((MAESTRO!$B$3:$B$1000="MILITARES")*(UPPER(MAESTRO!$L$3:$L$1000)="CONFIRMADO")),ROWS($A$3:A256))),"")</f>
        <v/>
      </c>
      <c r="C256" s="15" t="str">
        <f ca="1">IFERROR(INDEX(MAESTRO!C:C,_xludf.AGGREGATE(15,6,ROW(MAESTRO!$B$3:$B$1000)/((MAESTRO!$B$3:$B$1000="MILITARES")*(UPPER(MAESTRO!$L$3:$L$1000)="CONFIRMADO")),ROWS($A$3:A256))),"")</f>
        <v/>
      </c>
      <c r="D256" s="15" t="str">
        <f ca="1">IFERROR(INDEX(MAESTRO!D:D,_xludf.AGGREGATE(15,6,ROW(MAESTRO!$B$3:$B$1000)/((MAESTRO!$B$3:$B$1000="MILITARES")*(UPPER(MAESTRO!$L$3:$L$1000)="CONFIRMADO")),ROWS($A$3:A256))),"")</f>
        <v/>
      </c>
      <c r="E256" s="15" t="str">
        <f ca="1">IFERROR(INDEX(MAESTRO!E:E,_xludf.AGGREGATE(15,6,ROW(MAESTRO!$B$3:$B$1000)/((MAESTRO!$B$3:$B$1000="MILITARES")*(UPPER(MAESTRO!$L$3:$L$1000)="CONFIRMADO")),ROWS($A$3:A256))),"")</f>
        <v/>
      </c>
      <c r="F256" s="15" t="str">
        <f ca="1">IFERROR(INDEX(MAESTRO!F:F,_xludf.AGGREGATE(15,6,ROW(MAESTRO!$B$3:$B$1000)/((MAESTRO!$B$3:$B$1000="MILITARES")*(UPPER(MAESTRO!$L$3:$L$1000)="CONFIRMADO")),ROWS($A$3:A256))),"")</f>
        <v/>
      </c>
      <c r="G256" s="15" t="str">
        <f ca="1">IFERROR(INDEX(MAESTRO!G:G,_xludf.AGGREGATE(15,6,ROW(MAESTRO!$B$3:$B$1000)/((MAESTRO!$B$3:$B$1000="MILITARES")*(UPPER(MAESTRO!$L$3:$L$1000)="CONFIRMADO")),ROWS($A$3:A256))),"")</f>
        <v/>
      </c>
      <c r="H256" s="15" t="str">
        <f ca="1">IFERROR(INDEX(MAESTRO!H:H,_xludf.AGGREGATE(15,6,ROW(MAESTRO!$B$3:$B$1000)/((MAESTRO!$B$3:$B$1000="MILITARES")*(UPPER(MAESTRO!$L$3:$L$1000)="CONFIRMADO")),ROWS($A$3:A256))),"")</f>
        <v/>
      </c>
      <c r="I256" s="15" t="str">
        <f ca="1">IFERROR(INDEX(MAESTRO!I:I,_xludf.AGGREGATE(15,6,ROW(MAESTRO!$B$3:$B$1000)/((MAESTRO!$B$3:$B$1000="MILITARES")*(UPPER(MAESTRO!$L$3:$L$1000)="CONFIRMADO")),ROWS($A$3:A256))),"")</f>
        <v/>
      </c>
      <c r="J256" s="15" t="str">
        <f ca="1">IFERROR(INDEX(MAESTRO!J:J,_xludf.AGGREGATE(15,6,ROW(MAESTRO!$B$3:$B$1000)/((MAESTRO!$B$3:$B$1000="MILITARES")*(UPPER(MAESTRO!$L$3:$L$1000)="CONFIRMADO")),ROWS($A$3:A256))),"")</f>
        <v/>
      </c>
      <c r="K256" s="15" t="str">
        <f ca="1">IFERROR(INDEX(MAESTRO!K:K,_xludf.AGGREGATE(15,6,ROW(MAESTRO!$B$3:$B$1000)/((MAESTRO!$B$3:$B$1000="MILITARES")*(UPPER(MAESTRO!$L$3:$L$1000)="CONFIRMADO")),ROWS($A$3:A256))),"")</f>
        <v/>
      </c>
      <c r="L256" s="15" t="str">
        <f ca="1">IFERROR(INDEX(MAESTRO!L:L,_xludf.AGGREGATE(15,6,ROW(MAESTRO!$B$3:$B$1000)/((MAESTRO!$B$3:$B$1000="MILITARES")*(UPPER(MAESTRO!$L$3:$L$1000)="CONFIRMADO")),ROWS($A$3:A256))),"")</f>
        <v/>
      </c>
      <c r="M256" s="15" t="str">
        <f ca="1">IFERROR(INDEX(MAESTRO!M:M,_xludf.AGGREGATE(15,6,ROW(MAESTRO!$B$3:$B$1000)/((MAESTRO!$B$3:$B$1000="MILITARES")*(UPPER(MAESTRO!$L$3:$L$1000)="CONFIRMADO")),ROWS($A$3:A256))),"")</f>
        <v/>
      </c>
      <c r="N256" s="15" t="str">
        <f ca="1">IFERROR(INDEX(MAESTRO!N:N,_xludf.AGGREGATE(15,6,ROW(MAESTRO!$B$3:$B$1000)/((MAESTRO!$B$3:$B$1000="MILITARES")*(UPPER(MAESTRO!$L$3:$L$1000)="CONFIRMADO")),ROWS($A$3:A256))),"")</f>
        <v/>
      </c>
      <c r="O256" s="15" t="str">
        <f ca="1">IFERROR(INDEX(MAESTRO!O:O,_xludf.AGGREGATE(15,6,ROW(MAESTRO!$B$3:$B$1000)/((MAESTRO!$B$3:$B$1000="MILITARES")*(UPPER(MAESTRO!$L$3:$L$1000)="CONFIRMADO")),ROWS($A$3:A256))),"")</f>
        <v/>
      </c>
      <c r="P256" s="15" t="str">
        <f ca="1">IFERROR(INDEX(MAESTRO!P:P,_xludf.AGGREGATE(15,6,ROW(MAESTRO!$B$3:$B$1000)/((MAESTRO!$B$3:$B$1000="MILITARES")*(UPPER(MAESTRO!$L$3:$L$1000)="CONFIRMADO")),ROWS($A$3:A256))),"")</f>
        <v/>
      </c>
      <c r="Q256" s="15" t="str">
        <f ca="1">IFERROR(INDEX(MAESTRO!Q:Q,_xludf.AGGREGATE(15,6,ROW(MAESTRO!$B$3:$B$1000)/((MAESTRO!$B$3:$B$1000="MILITARES")*(UPPER(MAESTRO!$L$3:$L$1000)="CONFIRMADO")),ROWS($A$3:A256))),"")</f>
        <v/>
      </c>
      <c r="R256" s="15" t="str">
        <f ca="1">IFERROR(INDEX(MAESTRO!R:R,_xludf.AGGREGATE(15,6,ROW(MAESTRO!$B$3:$B$1000)/((MAESTRO!$B$3:$B$1000="MILITARES")*(UPPER(MAESTRO!$L$3:$L$1000)="CONFIRMADO")),ROWS($A$3:A256))),"")</f>
        <v/>
      </c>
      <c r="S256" s="15" t="str">
        <f ca="1">IFERROR(INDEX(MAESTRO!S:S,_xludf.AGGREGATE(15,6,ROW(MAESTRO!$B$3:$B$1000)/((MAESTRO!$B$3:$B$1000="MILITARES")*(UPPER(MAESTRO!$L$3:$L$1000)="CONFIRMADO")),ROWS($A$3:A256))),"")</f>
        <v/>
      </c>
      <c r="T256" s="15" t="str">
        <f ca="1">IFERROR(INDEX(MAESTRO!T:T,_xludf.AGGREGATE(15,6,ROW(MAESTRO!$B$3:$B$1000)/((MAESTRO!$B$3:$B$1000="MILITARES")*(UPPER(MAESTRO!$L$3:$L$1000)="CONFIRMADO")),ROWS($A$3:A256))),"")</f>
        <v/>
      </c>
      <c r="U256" s="15" t="str">
        <f ca="1">IFERROR(INDEX(MAESTRO!U:U,_xludf.AGGREGATE(15,6,ROW(MAESTRO!$B$3:$B$1000)/((MAESTRO!$B$3:$B$1000="MILITARES")*(UPPER(MAESTRO!$L$3:$L$1000)="CONFIRMADO")),ROWS($A$3:A256))),"")</f>
        <v/>
      </c>
      <c r="V256" s="15" t="str">
        <f ca="1">IFERROR(INDEX(MAESTRO!V:V,_xludf.AGGREGATE(15,6,ROW(MAESTRO!$B$3:$B$1000)/((MAESTRO!$B$3:$B$1000="MILITARES")*(UPPER(MAESTRO!$L$3:$L$1000)="CONFIRMADO")),ROWS($A$3:A256))),"")</f>
        <v/>
      </c>
      <c r="W256" s="15" t="str">
        <f ca="1">IFERROR(INDEX(MAESTRO!W:W,_xludf.AGGREGATE(15,6,ROW(MAESTRO!$B$3:$B$1000)/((MAESTRO!$B$3:$B$1000="MILITARES")*(UPPER(MAESTRO!$L$3:$L$1000)="CONFIRMADO")),ROWS($A$3:A256))),"")</f>
        <v/>
      </c>
      <c r="X256" s="15" t="str">
        <f ca="1">IFERROR(INDEX(MAESTRO!X:X,_xludf.AGGREGATE(15,6,ROW(MAESTRO!$B$3:$B$1000)/((MAESTRO!$B$3:$B$1000="MILITARES")*(UPPER(MAESTRO!$L$3:$L$1000)="CONFIRMADO")),ROWS($A$3:A256))),"")</f>
        <v/>
      </c>
    </row>
    <row r="257" spans="1:24" ht="22.05" customHeight="1">
      <c r="A257" s="10" t="str">
        <f ca="1">IFERROR(INDEX(MAESTRO!A:A,_xludf.AGGREGATE(15,6,ROW(MAESTRO!$B$3:$B$1000)/((MAESTRO!$B$3:$B$1000="MILITARES")*(UPPER(MAESTRO!$L$3:$L$1000)="CONFIRMADO")),ROWS($A$3:A257))),"")</f>
        <v/>
      </c>
      <c r="B257" s="10" t="str">
        <f ca="1">IFERROR(INDEX(MAESTRO!B:B,_xludf.AGGREGATE(15,6,ROW(MAESTRO!$B$3:$B$1000)/((MAESTRO!$B$3:$B$1000="MILITARES")*(UPPER(MAESTRO!$L$3:$L$1000)="CONFIRMADO")),ROWS($A$3:A257))),"")</f>
        <v/>
      </c>
      <c r="C257" s="10" t="str">
        <f ca="1">IFERROR(INDEX(MAESTRO!C:C,_xludf.AGGREGATE(15,6,ROW(MAESTRO!$B$3:$B$1000)/((MAESTRO!$B$3:$B$1000="MILITARES")*(UPPER(MAESTRO!$L$3:$L$1000)="CONFIRMADO")),ROWS($A$3:A257))),"")</f>
        <v/>
      </c>
      <c r="D257" s="10" t="str">
        <f ca="1">IFERROR(INDEX(MAESTRO!D:D,_xludf.AGGREGATE(15,6,ROW(MAESTRO!$B$3:$B$1000)/((MAESTRO!$B$3:$B$1000="MILITARES")*(UPPER(MAESTRO!$L$3:$L$1000)="CONFIRMADO")),ROWS($A$3:A257))),"")</f>
        <v/>
      </c>
      <c r="E257" s="10" t="str">
        <f ca="1">IFERROR(INDEX(MAESTRO!E:E,_xludf.AGGREGATE(15,6,ROW(MAESTRO!$B$3:$B$1000)/((MAESTRO!$B$3:$B$1000="MILITARES")*(UPPER(MAESTRO!$L$3:$L$1000)="CONFIRMADO")),ROWS($A$3:A257))),"")</f>
        <v/>
      </c>
      <c r="F257" s="10" t="str">
        <f ca="1">IFERROR(INDEX(MAESTRO!F:F,_xludf.AGGREGATE(15,6,ROW(MAESTRO!$B$3:$B$1000)/((MAESTRO!$B$3:$B$1000="MILITARES")*(UPPER(MAESTRO!$L$3:$L$1000)="CONFIRMADO")),ROWS($A$3:A257))),"")</f>
        <v/>
      </c>
      <c r="G257" s="10" t="str">
        <f ca="1">IFERROR(INDEX(MAESTRO!G:G,_xludf.AGGREGATE(15,6,ROW(MAESTRO!$B$3:$B$1000)/((MAESTRO!$B$3:$B$1000="MILITARES")*(UPPER(MAESTRO!$L$3:$L$1000)="CONFIRMADO")),ROWS($A$3:A257))),"")</f>
        <v/>
      </c>
      <c r="H257" s="10" t="str">
        <f ca="1">IFERROR(INDEX(MAESTRO!H:H,_xludf.AGGREGATE(15,6,ROW(MAESTRO!$B$3:$B$1000)/((MAESTRO!$B$3:$B$1000="MILITARES")*(UPPER(MAESTRO!$L$3:$L$1000)="CONFIRMADO")),ROWS($A$3:A257))),"")</f>
        <v/>
      </c>
      <c r="I257" s="10" t="str">
        <f ca="1">IFERROR(INDEX(MAESTRO!I:I,_xludf.AGGREGATE(15,6,ROW(MAESTRO!$B$3:$B$1000)/((MAESTRO!$B$3:$B$1000="MILITARES")*(UPPER(MAESTRO!$L$3:$L$1000)="CONFIRMADO")),ROWS($A$3:A257))),"")</f>
        <v/>
      </c>
      <c r="J257" s="10" t="str">
        <f ca="1">IFERROR(INDEX(MAESTRO!J:J,_xludf.AGGREGATE(15,6,ROW(MAESTRO!$B$3:$B$1000)/((MAESTRO!$B$3:$B$1000="MILITARES")*(UPPER(MAESTRO!$L$3:$L$1000)="CONFIRMADO")),ROWS($A$3:A257))),"")</f>
        <v/>
      </c>
      <c r="K257" s="10" t="str">
        <f ca="1">IFERROR(INDEX(MAESTRO!K:K,_xludf.AGGREGATE(15,6,ROW(MAESTRO!$B$3:$B$1000)/((MAESTRO!$B$3:$B$1000="MILITARES")*(UPPER(MAESTRO!$L$3:$L$1000)="CONFIRMADO")),ROWS($A$3:A257))),"")</f>
        <v/>
      </c>
      <c r="L257" s="10" t="str">
        <f ca="1">IFERROR(INDEX(MAESTRO!L:L,_xludf.AGGREGATE(15,6,ROW(MAESTRO!$B$3:$B$1000)/((MAESTRO!$B$3:$B$1000="MILITARES")*(UPPER(MAESTRO!$L$3:$L$1000)="CONFIRMADO")),ROWS($A$3:A257))),"")</f>
        <v/>
      </c>
      <c r="M257" s="10" t="str">
        <f ca="1">IFERROR(INDEX(MAESTRO!M:M,_xludf.AGGREGATE(15,6,ROW(MAESTRO!$B$3:$B$1000)/((MAESTRO!$B$3:$B$1000="MILITARES")*(UPPER(MAESTRO!$L$3:$L$1000)="CONFIRMADO")),ROWS($A$3:A257))),"")</f>
        <v/>
      </c>
      <c r="N257" s="10" t="str">
        <f ca="1">IFERROR(INDEX(MAESTRO!N:N,_xludf.AGGREGATE(15,6,ROW(MAESTRO!$B$3:$B$1000)/((MAESTRO!$B$3:$B$1000="MILITARES")*(UPPER(MAESTRO!$L$3:$L$1000)="CONFIRMADO")),ROWS($A$3:A257))),"")</f>
        <v/>
      </c>
      <c r="O257" s="10" t="str">
        <f ca="1">IFERROR(INDEX(MAESTRO!O:O,_xludf.AGGREGATE(15,6,ROW(MAESTRO!$B$3:$B$1000)/((MAESTRO!$B$3:$B$1000="MILITARES")*(UPPER(MAESTRO!$L$3:$L$1000)="CONFIRMADO")),ROWS($A$3:A257))),"")</f>
        <v/>
      </c>
      <c r="P257" s="10" t="str">
        <f ca="1">IFERROR(INDEX(MAESTRO!P:P,_xludf.AGGREGATE(15,6,ROW(MAESTRO!$B$3:$B$1000)/((MAESTRO!$B$3:$B$1000="MILITARES")*(UPPER(MAESTRO!$L$3:$L$1000)="CONFIRMADO")),ROWS($A$3:A257))),"")</f>
        <v/>
      </c>
      <c r="Q257" s="10" t="str">
        <f ca="1">IFERROR(INDEX(MAESTRO!Q:Q,_xludf.AGGREGATE(15,6,ROW(MAESTRO!$B$3:$B$1000)/((MAESTRO!$B$3:$B$1000="MILITARES")*(UPPER(MAESTRO!$L$3:$L$1000)="CONFIRMADO")),ROWS($A$3:A257))),"")</f>
        <v/>
      </c>
      <c r="R257" s="10" t="str">
        <f ca="1">IFERROR(INDEX(MAESTRO!R:R,_xludf.AGGREGATE(15,6,ROW(MAESTRO!$B$3:$B$1000)/((MAESTRO!$B$3:$B$1000="MILITARES")*(UPPER(MAESTRO!$L$3:$L$1000)="CONFIRMADO")),ROWS($A$3:A257))),"")</f>
        <v/>
      </c>
      <c r="S257" s="10" t="str">
        <f ca="1">IFERROR(INDEX(MAESTRO!S:S,_xludf.AGGREGATE(15,6,ROW(MAESTRO!$B$3:$B$1000)/((MAESTRO!$B$3:$B$1000="MILITARES")*(UPPER(MAESTRO!$L$3:$L$1000)="CONFIRMADO")),ROWS($A$3:A257))),"")</f>
        <v/>
      </c>
      <c r="T257" s="10" t="str">
        <f ca="1">IFERROR(INDEX(MAESTRO!T:T,_xludf.AGGREGATE(15,6,ROW(MAESTRO!$B$3:$B$1000)/((MAESTRO!$B$3:$B$1000="MILITARES")*(UPPER(MAESTRO!$L$3:$L$1000)="CONFIRMADO")),ROWS($A$3:A257))),"")</f>
        <v/>
      </c>
      <c r="U257" s="10" t="str">
        <f ca="1">IFERROR(INDEX(MAESTRO!U:U,_xludf.AGGREGATE(15,6,ROW(MAESTRO!$B$3:$B$1000)/((MAESTRO!$B$3:$B$1000="MILITARES")*(UPPER(MAESTRO!$L$3:$L$1000)="CONFIRMADO")),ROWS($A$3:A257))),"")</f>
        <v/>
      </c>
      <c r="V257" s="10" t="str">
        <f ca="1">IFERROR(INDEX(MAESTRO!V:V,_xludf.AGGREGATE(15,6,ROW(MAESTRO!$B$3:$B$1000)/((MAESTRO!$B$3:$B$1000="MILITARES")*(UPPER(MAESTRO!$L$3:$L$1000)="CONFIRMADO")),ROWS($A$3:A257))),"")</f>
        <v/>
      </c>
      <c r="W257" s="10" t="str">
        <f ca="1">IFERROR(INDEX(MAESTRO!W:W,_xludf.AGGREGATE(15,6,ROW(MAESTRO!$B$3:$B$1000)/((MAESTRO!$B$3:$B$1000="MILITARES")*(UPPER(MAESTRO!$L$3:$L$1000)="CONFIRMADO")),ROWS($A$3:A257))),"")</f>
        <v/>
      </c>
      <c r="X257" s="10" t="str">
        <f ca="1">IFERROR(INDEX(MAESTRO!X:X,_xludf.AGGREGATE(15,6,ROW(MAESTRO!$B$3:$B$1000)/((MAESTRO!$B$3:$B$1000="MILITARES")*(UPPER(MAESTRO!$L$3:$L$1000)="CONFIRMADO")),ROWS($A$3:A257))),"")</f>
        <v/>
      </c>
    </row>
    <row r="258" spans="1:24" ht="22.05" customHeight="1">
      <c r="A258" s="15" t="str">
        <f ca="1">IFERROR(INDEX(MAESTRO!A:A,_xludf.AGGREGATE(15,6,ROW(MAESTRO!$B$3:$B$1000)/((MAESTRO!$B$3:$B$1000="MILITARES")*(UPPER(MAESTRO!$L$3:$L$1000)="CONFIRMADO")),ROWS($A$3:A258))),"")</f>
        <v/>
      </c>
      <c r="B258" s="15" t="str">
        <f ca="1">IFERROR(INDEX(MAESTRO!B:B,_xludf.AGGREGATE(15,6,ROW(MAESTRO!$B$3:$B$1000)/((MAESTRO!$B$3:$B$1000="MILITARES")*(UPPER(MAESTRO!$L$3:$L$1000)="CONFIRMADO")),ROWS($A$3:A258))),"")</f>
        <v/>
      </c>
      <c r="C258" s="15" t="str">
        <f ca="1">IFERROR(INDEX(MAESTRO!C:C,_xludf.AGGREGATE(15,6,ROW(MAESTRO!$B$3:$B$1000)/((MAESTRO!$B$3:$B$1000="MILITARES")*(UPPER(MAESTRO!$L$3:$L$1000)="CONFIRMADO")),ROWS($A$3:A258))),"")</f>
        <v/>
      </c>
      <c r="D258" s="15" t="str">
        <f ca="1">IFERROR(INDEX(MAESTRO!D:D,_xludf.AGGREGATE(15,6,ROW(MAESTRO!$B$3:$B$1000)/((MAESTRO!$B$3:$B$1000="MILITARES")*(UPPER(MAESTRO!$L$3:$L$1000)="CONFIRMADO")),ROWS($A$3:A258))),"")</f>
        <v/>
      </c>
      <c r="E258" s="15" t="str">
        <f ca="1">IFERROR(INDEX(MAESTRO!E:E,_xludf.AGGREGATE(15,6,ROW(MAESTRO!$B$3:$B$1000)/((MAESTRO!$B$3:$B$1000="MILITARES")*(UPPER(MAESTRO!$L$3:$L$1000)="CONFIRMADO")),ROWS($A$3:A258))),"")</f>
        <v/>
      </c>
      <c r="F258" s="15" t="str">
        <f ca="1">IFERROR(INDEX(MAESTRO!F:F,_xludf.AGGREGATE(15,6,ROW(MAESTRO!$B$3:$B$1000)/((MAESTRO!$B$3:$B$1000="MILITARES")*(UPPER(MAESTRO!$L$3:$L$1000)="CONFIRMADO")),ROWS($A$3:A258))),"")</f>
        <v/>
      </c>
      <c r="G258" s="15" t="str">
        <f ca="1">IFERROR(INDEX(MAESTRO!G:G,_xludf.AGGREGATE(15,6,ROW(MAESTRO!$B$3:$B$1000)/((MAESTRO!$B$3:$B$1000="MILITARES")*(UPPER(MAESTRO!$L$3:$L$1000)="CONFIRMADO")),ROWS($A$3:A258))),"")</f>
        <v/>
      </c>
      <c r="H258" s="15" t="str">
        <f ca="1">IFERROR(INDEX(MAESTRO!H:H,_xludf.AGGREGATE(15,6,ROW(MAESTRO!$B$3:$B$1000)/((MAESTRO!$B$3:$B$1000="MILITARES")*(UPPER(MAESTRO!$L$3:$L$1000)="CONFIRMADO")),ROWS($A$3:A258))),"")</f>
        <v/>
      </c>
      <c r="I258" s="15" t="str">
        <f ca="1">IFERROR(INDEX(MAESTRO!I:I,_xludf.AGGREGATE(15,6,ROW(MAESTRO!$B$3:$B$1000)/((MAESTRO!$B$3:$B$1000="MILITARES")*(UPPER(MAESTRO!$L$3:$L$1000)="CONFIRMADO")),ROWS($A$3:A258))),"")</f>
        <v/>
      </c>
      <c r="J258" s="15" t="str">
        <f ca="1">IFERROR(INDEX(MAESTRO!J:J,_xludf.AGGREGATE(15,6,ROW(MAESTRO!$B$3:$B$1000)/((MAESTRO!$B$3:$B$1000="MILITARES")*(UPPER(MAESTRO!$L$3:$L$1000)="CONFIRMADO")),ROWS($A$3:A258))),"")</f>
        <v/>
      </c>
      <c r="K258" s="15" t="str">
        <f ca="1">IFERROR(INDEX(MAESTRO!K:K,_xludf.AGGREGATE(15,6,ROW(MAESTRO!$B$3:$B$1000)/((MAESTRO!$B$3:$B$1000="MILITARES")*(UPPER(MAESTRO!$L$3:$L$1000)="CONFIRMADO")),ROWS($A$3:A258))),"")</f>
        <v/>
      </c>
      <c r="L258" s="15" t="str">
        <f ca="1">IFERROR(INDEX(MAESTRO!L:L,_xludf.AGGREGATE(15,6,ROW(MAESTRO!$B$3:$B$1000)/((MAESTRO!$B$3:$B$1000="MILITARES")*(UPPER(MAESTRO!$L$3:$L$1000)="CONFIRMADO")),ROWS($A$3:A258))),"")</f>
        <v/>
      </c>
      <c r="M258" s="15" t="str">
        <f ca="1">IFERROR(INDEX(MAESTRO!M:M,_xludf.AGGREGATE(15,6,ROW(MAESTRO!$B$3:$B$1000)/((MAESTRO!$B$3:$B$1000="MILITARES")*(UPPER(MAESTRO!$L$3:$L$1000)="CONFIRMADO")),ROWS($A$3:A258))),"")</f>
        <v/>
      </c>
      <c r="N258" s="15" t="str">
        <f ca="1">IFERROR(INDEX(MAESTRO!N:N,_xludf.AGGREGATE(15,6,ROW(MAESTRO!$B$3:$B$1000)/((MAESTRO!$B$3:$B$1000="MILITARES")*(UPPER(MAESTRO!$L$3:$L$1000)="CONFIRMADO")),ROWS($A$3:A258))),"")</f>
        <v/>
      </c>
      <c r="O258" s="15" t="str">
        <f ca="1">IFERROR(INDEX(MAESTRO!O:O,_xludf.AGGREGATE(15,6,ROW(MAESTRO!$B$3:$B$1000)/((MAESTRO!$B$3:$B$1000="MILITARES")*(UPPER(MAESTRO!$L$3:$L$1000)="CONFIRMADO")),ROWS($A$3:A258))),"")</f>
        <v/>
      </c>
      <c r="P258" s="15" t="str">
        <f ca="1">IFERROR(INDEX(MAESTRO!P:P,_xludf.AGGREGATE(15,6,ROW(MAESTRO!$B$3:$B$1000)/((MAESTRO!$B$3:$B$1000="MILITARES")*(UPPER(MAESTRO!$L$3:$L$1000)="CONFIRMADO")),ROWS($A$3:A258))),"")</f>
        <v/>
      </c>
      <c r="Q258" s="15" t="str">
        <f ca="1">IFERROR(INDEX(MAESTRO!Q:Q,_xludf.AGGREGATE(15,6,ROW(MAESTRO!$B$3:$B$1000)/((MAESTRO!$B$3:$B$1000="MILITARES")*(UPPER(MAESTRO!$L$3:$L$1000)="CONFIRMADO")),ROWS($A$3:A258))),"")</f>
        <v/>
      </c>
      <c r="R258" s="15" t="str">
        <f ca="1">IFERROR(INDEX(MAESTRO!R:R,_xludf.AGGREGATE(15,6,ROW(MAESTRO!$B$3:$B$1000)/((MAESTRO!$B$3:$B$1000="MILITARES")*(UPPER(MAESTRO!$L$3:$L$1000)="CONFIRMADO")),ROWS($A$3:A258))),"")</f>
        <v/>
      </c>
      <c r="S258" s="15" t="str">
        <f ca="1">IFERROR(INDEX(MAESTRO!S:S,_xludf.AGGREGATE(15,6,ROW(MAESTRO!$B$3:$B$1000)/((MAESTRO!$B$3:$B$1000="MILITARES")*(UPPER(MAESTRO!$L$3:$L$1000)="CONFIRMADO")),ROWS($A$3:A258))),"")</f>
        <v/>
      </c>
      <c r="T258" s="15" t="str">
        <f ca="1">IFERROR(INDEX(MAESTRO!T:T,_xludf.AGGREGATE(15,6,ROW(MAESTRO!$B$3:$B$1000)/((MAESTRO!$B$3:$B$1000="MILITARES")*(UPPER(MAESTRO!$L$3:$L$1000)="CONFIRMADO")),ROWS($A$3:A258))),"")</f>
        <v/>
      </c>
      <c r="U258" s="15" t="str">
        <f ca="1">IFERROR(INDEX(MAESTRO!U:U,_xludf.AGGREGATE(15,6,ROW(MAESTRO!$B$3:$B$1000)/((MAESTRO!$B$3:$B$1000="MILITARES")*(UPPER(MAESTRO!$L$3:$L$1000)="CONFIRMADO")),ROWS($A$3:A258))),"")</f>
        <v/>
      </c>
      <c r="V258" s="15" t="str">
        <f ca="1">IFERROR(INDEX(MAESTRO!V:V,_xludf.AGGREGATE(15,6,ROW(MAESTRO!$B$3:$B$1000)/((MAESTRO!$B$3:$B$1000="MILITARES")*(UPPER(MAESTRO!$L$3:$L$1000)="CONFIRMADO")),ROWS($A$3:A258))),"")</f>
        <v/>
      </c>
      <c r="W258" s="15" t="str">
        <f ca="1">IFERROR(INDEX(MAESTRO!W:W,_xludf.AGGREGATE(15,6,ROW(MAESTRO!$B$3:$B$1000)/((MAESTRO!$B$3:$B$1000="MILITARES")*(UPPER(MAESTRO!$L$3:$L$1000)="CONFIRMADO")),ROWS($A$3:A258))),"")</f>
        <v/>
      </c>
      <c r="X258" s="15" t="str">
        <f ca="1">IFERROR(INDEX(MAESTRO!X:X,_xludf.AGGREGATE(15,6,ROW(MAESTRO!$B$3:$B$1000)/((MAESTRO!$B$3:$B$1000="MILITARES")*(UPPER(MAESTRO!$L$3:$L$1000)="CONFIRMADO")),ROWS($A$3:A258))),"")</f>
        <v/>
      </c>
    </row>
    <row r="259" spans="1:24" ht="22.05" customHeight="1">
      <c r="A259" s="10" t="str">
        <f ca="1">IFERROR(INDEX(MAESTRO!A:A,_xludf.AGGREGATE(15,6,ROW(MAESTRO!$B$3:$B$1000)/((MAESTRO!$B$3:$B$1000="MILITARES")*(UPPER(MAESTRO!$L$3:$L$1000)="CONFIRMADO")),ROWS($A$3:A259))),"")</f>
        <v/>
      </c>
      <c r="B259" s="10" t="str">
        <f ca="1">IFERROR(INDEX(MAESTRO!B:B,_xludf.AGGREGATE(15,6,ROW(MAESTRO!$B$3:$B$1000)/((MAESTRO!$B$3:$B$1000="MILITARES")*(UPPER(MAESTRO!$L$3:$L$1000)="CONFIRMADO")),ROWS($A$3:A259))),"")</f>
        <v/>
      </c>
      <c r="C259" s="10" t="str">
        <f ca="1">IFERROR(INDEX(MAESTRO!C:C,_xludf.AGGREGATE(15,6,ROW(MAESTRO!$B$3:$B$1000)/((MAESTRO!$B$3:$B$1000="MILITARES")*(UPPER(MAESTRO!$L$3:$L$1000)="CONFIRMADO")),ROWS($A$3:A259))),"")</f>
        <v/>
      </c>
      <c r="D259" s="10" t="str">
        <f ca="1">IFERROR(INDEX(MAESTRO!D:D,_xludf.AGGREGATE(15,6,ROW(MAESTRO!$B$3:$B$1000)/((MAESTRO!$B$3:$B$1000="MILITARES")*(UPPER(MAESTRO!$L$3:$L$1000)="CONFIRMADO")),ROWS($A$3:A259))),"")</f>
        <v/>
      </c>
      <c r="E259" s="10" t="str">
        <f ca="1">IFERROR(INDEX(MAESTRO!E:E,_xludf.AGGREGATE(15,6,ROW(MAESTRO!$B$3:$B$1000)/((MAESTRO!$B$3:$B$1000="MILITARES")*(UPPER(MAESTRO!$L$3:$L$1000)="CONFIRMADO")),ROWS($A$3:A259))),"")</f>
        <v/>
      </c>
      <c r="F259" s="10" t="str">
        <f ca="1">IFERROR(INDEX(MAESTRO!F:F,_xludf.AGGREGATE(15,6,ROW(MAESTRO!$B$3:$B$1000)/((MAESTRO!$B$3:$B$1000="MILITARES")*(UPPER(MAESTRO!$L$3:$L$1000)="CONFIRMADO")),ROWS($A$3:A259))),"")</f>
        <v/>
      </c>
      <c r="G259" s="10" t="str">
        <f ca="1">IFERROR(INDEX(MAESTRO!G:G,_xludf.AGGREGATE(15,6,ROW(MAESTRO!$B$3:$B$1000)/((MAESTRO!$B$3:$B$1000="MILITARES")*(UPPER(MAESTRO!$L$3:$L$1000)="CONFIRMADO")),ROWS($A$3:A259))),"")</f>
        <v/>
      </c>
      <c r="H259" s="10" t="str">
        <f ca="1">IFERROR(INDEX(MAESTRO!H:H,_xludf.AGGREGATE(15,6,ROW(MAESTRO!$B$3:$B$1000)/((MAESTRO!$B$3:$B$1000="MILITARES")*(UPPER(MAESTRO!$L$3:$L$1000)="CONFIRMADO")),ROWS($A$3:A259))),"")</f>
        <v/>
      </c>
      <c r="I259" s="10" t="str">
        <f ca="1">IFERROR(INDEX(MAESTRO!I:I,_xludf.AGGREGATE(15,6,ROW(MAESTRO!$B$3:$B$1000)/((MAESTRO!$B$3:$B$1000="MILITARES")*(UPPER(MAESTRO!$L$3:$L$1000)="CONFIRMADO")),ROWS($A$3:A259))),"")</f>
        <v/>
      </c>
      <c r="J259" s="10" t="str">
        <f ca="1">IFERROR(INDEX(MAESTRO!J:J,_xludf.AGGREGATE(15,6,ROW(MAESTRO!$B$3:$B$1000)/((MAESTRO!$B$3:$B$1000="MILITARES")*(UPPER(MAESTRO!$L$3:$L$1000)="CONFIRMADO")),ROWS($A$3:A259))),"")</f>
        <v/>
      </c>
      <c r="K259" s="10" t="str">
        <f ca="1">IFERROR(INDEX(MAESTRO!K:K,_xludf.AGGREGATE(15,6,ROW(MAESTRO!$B$3:$B$1000)/((MAESTRO!$B$3:$B$1000="MILITARES")*(UPPER(MAESTRO!$L$3:$L$1000)="CONFIRMADO")),ROWS($A$3:A259))),"")</f>
        <v/>
      </c>
      <c r="L259" s="10" t="str">
        <f ca="1">IFERROR(INDEX(MAESTRO!L:L,_xludf.AGGREGATE(15,6,ROW(MAESTRO!$B$3:$B$1000)/((MAESTRO!$B$3:$B$1000="MILITARES")*(UPPER(MAESTRO!$L$3:$L$1000)="CONFIRMADO")),ROWS($A$3:A259))),"")</f>
        <v/>
      </c>
      <c r="M259" s="10" t="str">
        <f ca="1">IFERROR(INDEX(MAESTRO!M:M,_xludf.AGGREGATE(15,6,ROW(MAESTRO!$B$3:$B$1000)/((MAESTRO!$B$3:$B$1000="MILITARES")*(UPPER(MAESTRO!$L$3:$L$1000)="CONFIRMADO")),ROWS($A$3:A259))),"")</f>
        <v/>
      </c>
      <c r="N259" s="10" t="str">
        <f ca="1">IFERROR(INDEX(MAESTRO!N:N,_xludf.AGGREGATE(15,6,ROW(MAESTRO!$B$3:$B$1000)/((MAESTRO!$B$3:$B$1000="MILITARES")*(UPPER(MAESTRO!$L$3:$L$1000)="CONFIRMADO")),ROWS($A$3:A259))),"")</f>
        <v/>
      </c>
      <c r="O259" s="10" t="str">
        <f ca="1">IFERROR(INDEX(MAESTRO!O:O,_xludf.AGGREGATE(15,6,ROW(MAESTRO!$B$3:$B$1000)/((MAESTRO!$B$3:$B$1000="MILITARES")*(UPPER(MAESTRO!$L$3:$L$1000)="CONFIRMADO")),ROWS($A$3:A259))),"")</f>
        <v/>
      </c>
      <c r="P259" s="10" t="str">
        <f ca="1">IFERROR(INDEX(MAESTRO!P:P,_xludf.AGGREGATE(15,6,ROW(MAESTRO!$B$3:$B$1000)/((MAESTRO!$B$3:$B$1000="MILITARES")*(UPPER(MAESTRO!$L$3:$L$1000)="CONFIRMADO")),ROWS($A$3:A259))),"")</f>
        <v/>
      </c>
      <c r="Q259" s="10" t="str">
        <f ca="1">IFERROR(INDEX(MAESTRO!Q:Q,_xludf.AGGREGATE(15,6,ROW(MAESTRO!$B$3:$B$1000)/((MAESTRO!$B$3:$B$1000="MILITARES")*(UPPER(MAESTRO!$L$3:$L$1000)="CONFIRMADO")),ROWS($A$3:A259))),"")</f>
        <v/>
      </c>
      <c r="R259" s="10" t="str">
        <f ca="1">IFERROR(INDEX(MAESTRO!R:R,_xludf.AGGREGATE(15,6,ROW(MAESTRO!$B$3:$B$1000)/((MAESTRO!$B$3:$B$1000="MILITARES")*(UPPER(MAESTRO!$L$3:$L$1000)="CONFIRMADO")),ROWS($A$3:A259))),"")</f>
        <v/>
      </c>
      <c r="S259" s="10" t="str">
        <f ca="1">IFERROR(INDEX(MAESTRO!S:S,_xludf.AGGREGATE(15,6,ROW(MAESTRO!$B$3:$B$1000)/((MAESTRO!$B$3:$B$1000="MILITARES")*(UPPER(MAESTRO!$L$3:$L$1000)="CONFIRMADO")),ROWS($A$3:A259))),"")</f>
        <v/>
      </c>
      <c r="T259" s="10" t="str">
        <f ca="1">IFERROR(INDEX(MAESTRO!T:T,_xludf.AGGREGATE(15,6,ROW(MAESTRO!$B$3:$B$1000)/((MAESTRO!$B$3:$B$1000="MILITARES")*(UPPER(MAESTRO!$L$3:$L$1000)="CONFIRMADO")),ROWS($A$3:A259))),"")</f>
        <v/>
      </c>
      <c r="U259" s="10" t="str">
        <f ca="1">IFERROR(INDEX(MAESTRO!U:U,_xludf.AGGREGATE(15,6,ROW(MAESTRO!$B$3:$B$1000)/((MAESTRO!$B$3:$B$1000="MILITARES")*(UPPER(MAESTRO!$L$3:$L$1000)="CONFIRMADO")),ROWS($A$3:A259))),"")</f>
        <v/>
      </c>
      <c r="V259" s="10" t="str">
        <f ca="1">IFERROR(INDEX(MAESTRO!V:V,_xludf.AGGREGATE(15,6,ROW(MAESTRO!$B$3:$B$1000)/((MAESTRO!$B$3:$B$1000="MILITARES")*(UPPER(MAESTRO!$L$3:$L$1000)="CONFIRMADO")),ROWS($A$3:A259))),"")</f>
        <v/>
      </c>
      <c r="W259" s="10" t="str">
        <f ca="1">IFERROR(INDEX(MAESTRO!W:W,_xludf.AGGREGATE(15,6,ROW(MAESTRO!$B$3:$B$1000)/((MAESTRO!$B$3:$B$1000="MILITARES")*(UPPER(MAESTRO!$L$3:$L$1000)="CONFIRMADO")),ROWS($A$3:A259))),"")</f>
        <v/>
      </c>
      <c r="X259" s="10" t="str">
        <f ca="1">IFERROR(INDEX(MAESTRO!X:X,_xludf.AGGREGATE(15,6,ROW(MAESTRO!$B$3:$B$1000)/((MAESTRO!$B$3:$B$1000="MILITARES")*(UPPER(MAESTRO!$L$3:$L$1000)="CONFIRMADO")),ROWS($A$3:A259))),"")</f>
        <v/>
      </c>
    </row>
    <row r="260" spans="1:24" ht="22.05" customHeight="1">
      <c r="A260" s="15" t="str">
        <f ca="1">IFERROR(INDEX(MAESTRO!A:A,_xludf.AGGREGATE(15,6,ROW(MAESTRO!$B$3:$B$1000)/((MAESTRO!$B$3:$B$1000="MILITARES")*(UPPER(MAESTRO!$L$3:$L$1000)="CONFIRMADO")),ROWS($A$3:A260))),"")</f>
        <v/>
      </c>
      <c r="B260" s="15" t="str">
        <f ca="1">IFERROR(INDEX(MAESTRO!B:B,_xludf.AGGREGATE(15,6,ROW(MAESTRO!$B$3:$B$1000)/((MAESTRO!$B$3:$B$1000="MILITARES")*(UPPER(MAESTRO!$L$3:$L$1000)="CONFIRMADO")),ROWS($A$3:A260))),"")</f>
        <v/>
      </c>
      <c r="C260" s="15" t="str">
        <f ca="1">IFERROR(INDEX(MAESTRO!C:C,_xludf.AGGREGATE(15,6,ROW(MAESTRO!$B$3:$B$1000)/((MAESTRO!$B$3:$B$1000="MILITARES")*(UPPER(MAESTRO!$L$3:$L$1000)="CONFIRMADO")),ROWS($A$3:A260))),"")</f>
        <v/>
      </c>
      <c r="D260" s="15" t="str">
        <f ca="1">IFERROR(INDEX(MAESTRO!D:D,_xludf.AGGREGATE(15,6,ROW(MAESTRO!$B$3:$B$1000)/((MAESTRO!$B$3:$B$1000="MILITARES")*(UPPER(MAESTRO!$L$3:$L$1000)="CONFIRMADO")),ROWS($A$3:A260))),"")</f>
        <v/>
      </c>
      <c r="E260" s="15" t="str">
        <f ca="1">IFERROR(INDEX(MAESTRO!E:E,_xludf.AGGREGATE(15,6,ROW(MAESTRO!$B$3:$B$1000)/((MAESTRO!$B$3:$B$1000="MILITARES")*(UPPER(MAESTRO!$L$3:$L$1000)="CONFIRMADO")),ROWS($A$3:A260))),"")</f>
        <v/>
      </c>
      <c r="F260" s="15" t="str">
        <f ca="1">IFERROR(INDEX(MAESTRO!F:F,_xludf.AGGREGATE(15,6,ROW(MAESTRO!$B$3:$B$1000)/((MAESTRO!$B$3:$B$1000="MILITARES")*(UPPER(MAESTRO!$L$3:$L$1000)="CONFIRMADO")),ROWS($A$3:A260))),"")</f>
        <v/>
      </c>
      <c r="G260" s="15" t="str">
        <f ca="1">IFERROR(INDEX(MAESTRO!G:G,_xludf.AGGREGATE(15,6,ROW(MAESTRO!$B$3:$B$1000)/((MAESTRO!$B$3:$B$1000="MILITARES")*(UPPER(MAESTRO!$L$3:$L$1000)="CONFIRMADO")),ROWS($A$3:A260))),"")</f>
        <v/>
      </c>
      <c r="H260" s="15" t="str">
        <f ca="1">IFERROR(INDEX(MAESTRO!H:H,_xludf.AGGREGATE(15,6,ROW(MAESTRO!$B$3:$B$1000)/((MAESTRO!$B$3:$B$1000="MILITARES")*(UPPER(MAESTRO!$L$3:$L$1000)="CONFIRMADO")),ROWS($A$3:A260))),"")</f>
        <v/>
      </c>
      <c r="I260" s="15" t="str">
        <f ca="1">IFERROR(INDEX(MAESTRO!I:I,_xludf.AGGREGATE(15,6,ROW(MAESTRO!$B$3:$B$1000)/((MAESTRO!$B$3:$B$1000="MILITARES")*(UPPER(MAESTRO!$L$3:$L$1000)="CONFIRMADO")),ROWS($A$3:A260))),"")</f>
        <v/>
      </c>
      <c r="J260" s="15" t="str">
        <f ca="1">IFERROR(INDEX(MAESTRO!J:J,_xludf.AGGREGATE(15,6,ROW(MAESTRO!$B$3:$B$1000)/((MAESTRO!$B$3:$B$1000="MILITARES")*(UPPER(MAESTRO!$L$3:$L$1000)="CONFIRMADO")),ROWS($A$3:A260))),"")</f>
        <v/>
      </c>
      <c r="K260" s="15" t="str">
        <f ca="1">IFERROR(INDEX(MAESTRO!K:K,_xludf.AGGREGATE(15,6,ROW(MAESTRO!$B$3:$B$1000)/((MAESTRO!$B$3:$B$1000="MILITARES")*(UPPER(MAESTRO!$L$3:$L$1000)="CONFIRMADO")),ROWS($A$3:A260))),"")</f>
        <v/>
      </c>
      <c r="L260" s="15" t="str">
        <f ca="1">IFERROR(INDEX(MAESTRO!L:L,_xludf.AGGREGATE(15,6,ROW(MAESTRO!$B$3:$B$1000)/((MAESTRO!$B$3:$B$1000="MILITARES")*(UPPER(MAESTRO!$L$3:$L$1000)="CONFIRMADO")),ROWS($A$3:A260))),"")</f>
        <v/>
      </c>
      <c r="M260" s="15" t="str">
        <f ca="1">IFERROR(INDEX(MAESTRO!M:M,_xludf.AGGREGATE(15,6,ROW(MAESTRO!$B$3:$B$1000)/((MAESTRO!$B$3:$B$1000="MILITARES")*(UPPER(MAESTRO!$L$3:$L$1000)="CONFIRMADO")),ROWS($A$3:A260))),"")</f>
        <v/>
      </c>
      <c r="N260" s="15" t="str">
        <f ca="1">IFERROR(INDEX(MAESTRO!N:N,_xludf.AGGREGATE(15,6,ROW(MAESTRO!$B$3:$B$1000)/((MAESTRO!$B$3:$B$1000="MILITARES")*(UPPER(MAESTRO!$L$3:$L$1000)="CONFIRMADO")),ROWS($A$3:A260))),"")</f>
        <v/>
      </c>
      <c r="O260" s="15" t="str">
        <f ca="1">IFERROR(INDEX(MAESTRO!O:O,_xludf.AGGREGATE(15,6,ROW(MAESTRO!$B$3:$B$1000)/((MAESTRO!$B$3:$B$1000="MILITARES")*(UPPER(MAESTRO!$L$3:$L$1000)="CONFIRMADO")),ROWS($A$3:A260))),"")</f>
        <v/>
      </c>
      <c r="P260" s="15" t="str">
        <f ca="1">IFERROR(INDEX(MAESTRO!P:P,_xludf.AGGREGATE(15,6,ROW(MAESTRO!$B$3:$B$1000)/((MAESTRO!$B$3:$B$1000="MILITARES")*(UPPER(MAESTRO!$L$3:$L$1000)="CONFIRMADO")),ROWS($A$3:A260))),"")</f>
        <v/>
      </c>
      <c r="Q260" s="15" t="str">
        <f ca="1">IFERROR(INDEX(MAESTRO!Q:Q,_xludf.AGGREGATE(15,6,ROW(MAESTRO!$B$3:$B$1000)/((MAESTRO!$B$3:$B$1000="MILITARES")*(UPPER(MAESTRO!$L$3:$L$1000)="CONFIRMADO")),ROWS($A$3:A260))),"")</f>
        <v/>
      </c>
      <c r="R260" s="15" t="str">
        <f ca="1">IFERROR(INDEX(MAESTRO!R:R,_xludf.AGGREGATE(15,6,ROW(MAESTRO!$B$3:$B$1000)/((MAESTRO!$B$3:$B$1000="MILITARES")*(UPPER(MAESTRO!$L$3:$L$1000)="CONFIRMADO")),ROWS($A$3:A260))),"")</f>
        <v/>
      </c>
      <c r="S260" s="15" t="str">
        <f ca="1">IFERROR(INDEX(MAESTRO!S:S,_xludf.AGGREGATE(15,6,ROW(MAESTRO!$B$3:$B$1000)/((MAESTRO!$B$3:$B$1000="MILITARES")*(UPPER(MAESTRO!$L$3:$L$1000)="CONFIRMADO")),ROWS($A$3:A260))),"")</f>
        <v/>
      </c>
      <c r="T260" s="15" t="str">
        <f ca="1">IFERROR(INDEX(MAESTRO!T:T,_xludf.AGGREGATE(15,6,ROW(MAESTRO!$B$3:$B$1000)/((MAESTRO!$B$3:$B$1000="MILITARES")*(UPPER(MAESTRO!$L$3:$L$1000)="CONFIRMADO")),ROWS($A$3:A260))),"")</f>
        <v/>
      </c>
      <c r="U260" s="15" t="str">
        <f ca="1">IFERROR(INDEX(MAESTRO!U:U,_xludf.AGGREGATE(15,6,ROW(MAESTRO!$B$3:$B$1000)/((MAESTRO!$B$3:$B$1000="MILITARES")*(UPPER(MAESTRO!$L$3:$L$1000)="CONFIRMADO")),ROWS($A$3:A260))),"")</f>
        <v/>
      </c>
      <c r="V260" s="15" t="str">
        <f ca="1">IFERROR(INDEX(MAESTRO!V:V,_xludf.AGGREGATE(15,6,ROW(MAESTRO!$B$3:$B$1000)/((MAESTRO!$B$3:$B$1000="MILITARES")*(UPPER(MAESTRO!$L$3:$L$1000)="CONFIRMADO")),ROWS($A$3:A260))),"")</f>
        <v/>
      </c>
      <c r="W260" s="15" t="str">
        <f ca="1">IFERROR(INDEX(MAESTRO!W:W,_xludf.AGGREGATE(15,6,ROW(MAESTRO!$B$3:$B$1000)/((MAESTRO!$B$3:$B$1000="MILITARES")*(UPPER(MAESTRO!$L$3:$L$1000)="CONFIRMADO")),ROWS($A$3:A260))),"")</f>
        <v/>
      </c>
      <c r="X260" s="15" t="str">
        <f ca="1">IFERROR(INDEX(MAESTRO!X:X,_xludf.AGGREGATE(15,6,ROW(MAESTRO!$B$3:$B$1000)/((MAESTRO!$B$3:$B$1000="MILITARES")*(UPPER(MAESTRO!$L$3:$L$1000)="CONFIRMADO")),ROWS($A$3:A260))),"")</f>
        <v/>
      </c>
    </row>
    <row r="261" spans="1:24" ht="22.05" customHeight="1">
      <c r="A261" s="10" t="str">
        <f ca="1">IFERROR(INDEX(MAESTRO!A:A,_xludf.AGGREGATE(15,6,ROW(MAESTRO!$B$3:$B$1000)/((MAESTRO!$B$3:$B$1000="MILITARES")*(UPPER(MAESTRO!$L$3:$L$1000)="CONFIRMADO")),ROWS($A$3:A261))),"")</f>
        <v/>
      </c>
      <c r="B261" s="10" t="str">
        <f ca="1">IFERROR(INDEX(MAESTRO!B:B,_xludf.AGGREGATE(15,6,ROW(MAESTRO!$B$3:$B$1000)/((MAESTRO!$B$3:$B$1000="MILITARES")*(UPPER(MAESTRO!$L$3:$L$1000)="CONFIRMADO")),ROWS($A$3:A261))),"")</f>
        <v/>
      </c>
      <c r="C261" s="10" t="str">
        <f ca="1">IFERROR(INDEX(MAESTRO!C:C,_xludf.AGGREGATE(15,6,ROW(MAESTRO!$B$3:$B$1000)/((MAESTRO!$B$3:$B$1000="MILITARES")*(UPPER(MAESTRO!$L$3:$L$1000)="CONFIRMADO")),ROWS($A$3:A261))),"")</f>
        <v/>
      </c>
      <c r="D261" s="10" t="str">
        <f ca="1">IFERROR(INDEX(MAESTRO!D:D,_xludf.AGGREGATE(15,6,ROW(MAESTRO!$B$3:$B$1000)/((MAESTRO!$B$3:$B$1000="MILITARES")*(UPPER(MAESTRO!$L$3:$L$1000)="CONFIRMADO")),ROWS($A$3:A261))),"")</f>
        <v/>
      </c>
      <c r="E261" s="10" t="str">
        <f ca="1">IFERROR(INDEX(MAESTRO!E:E,_xludf.AGGREGATE(15,6,ROW(MAESTRO!$B$3:$B$1000)/((MAESTRO!$B$3:$B$1000="MILITARES")*(UPPER(MAESTRO!$L$3:$L$1000)="CONFIRMADO")),ROWS($A$3:A261))),"")</f>
        <v/>
      </c>
      <c r="F261" s="10" t="str">
        <f ca="1">IFERROR(INDEX(MAESTRO!F:F,_xludf.AGGREGATE(15,6,ROW(MAESTRO!$B$3:$B$1000)/((MAESTRO!$B$3:$B$1000="MILITARES")*(UPPER(MAESTRO!$L$3:$L$1000)="CONFIRMADO")),ROWS($A$3:A261))),"")</f>
        <v/>
      </c>
      <c r="G261" s="10" t="str">
        <f ca="1">IFERROR(INDEX(MAESTRO!G:G,_xludf.AGGREGATE(15,6,ROW(MAESTRO!$B$3:$B$1000)/((MAESTRO!$B$3:$B$1000="MILITARES")*(UPPER(MAESTRO!$L$3:$L$1000)="CONFIRMADO")),ROWS($A$3:A261))),"")</f>
        <v/>
      </c>
      <c r="H261" s="10" t="str">
        <f ca="1">IFERROR(INDEX(MAESTRO!H:H,_xludf.AGGREGATE(15,6,ROW(MAESTRO!$B$3:$B$1000)/((MAESTRO!$B$3:$B$1000="MILITARES")*(UPPER(MAESTRO!$L$3:$L$1000)="CONFIRMADO")),ROWS($A$3:A261))),"")</f>
        <v/>
      </c>
      <c r="I261" s="10" t="str">
        <f ca="1">IFERROR(INDEX(MAESTRO!I:I,_xludf.AGGREGATE(15,6,ROW(MAESTRO!$B$3:$B$1000)/((MAESTRO!$B$3:$B$1000="MILITARES")*(UPPER(MAESTRO!$L$3:$L$1000)="CONFIRMADO")),ROWS($A$3:A261))),"")</f>
        <v/>
      </c>
      <c r="J261" s="10" t="str">
        <f ca="1">IFERROR(INDEX(MAESTRO!J:J,_xludf.AGGREGATE(15,6,ROW(MAESTRO!$B$3:$B$1000)/((MAESTRO!$B$3:$B$1000="MILITARES")*(UPPER(MAESTRO!$L$3:$L$1000)="CONFIRMADO")),ROWS($A$3:A261))),"")</f>
        <v/>
      </c>
      <c r="K261" s="10" t="str">
        <f ca="1">IFERROR(INDEX(MAESTRO!K:K,_xludf.AGGREGATE(15,6,ROW(MAESTRO!$B$3:$B$1000)/((MAESTRO!$B$3:$B$1000="MILITARES")*(UPPER(MAESTRO!$L$3:$L$1000)="CONFIRMADO")),ROWS($A$3:A261))),"")</f>
        <v/>
      </c>
      <c r="L261" s="10" t="str">
        <f ca="1">IFERROR(INDEX(MAESTRO!L:L,_xludf.AGGREGATE(15,6,ROW(MAESTRO!$B$3:$B$1000)/((MAESTRO!$B$3:$B$1000="MILITARES")*(UPPER(MAESTRO!$L$3:$L$1000)="CONFIRMADO")),ROWS($A$3:A261))),"")</f>
        <v/>
      </c>
      <c r="M261" s="10" t="str">
        <f ca="1">IFERROR(INDEX(MAESTRO!M:M,_xludf.AGGREGATE(15,6,ROW(MAESTRO!$B$3:$B$1000)/((MAESTRO!$B$3:$B$1000="MILITARES")*(UPPER(MAESTRO!$L$3:$L$1000)="CONFIRMADO")),ROWS($A$3:A261))),"")</f>
        <v/>
      </c>
      <c r="N261" s="10" t="str">
        <f ca="1">IFERROR(INDEX(MAESTRO!N:N,_xludf.AGGREGATE(15,6,ROW(MAESTRO!$B$3:$B$1000)/((MAESTRO!$B$3:$B$1000="MILITARES")*(UPPER(MAESTRO!$L$3:$L$1000)="CONFIRMADO")),ROWS($A$3:A261))),"")</f>
        <v/>
      </c>
      <c r="O261" s="10" t="str">
        <f ca="1">IFERROR(INDEX(MAESTRO!O:O,_xludf.AGGREGATE(15,6,ROW(MAESTRO!$B$3:$B$1000)/((MAESTRO!$B$3:$B$1000="MILITARES")*(UPPER(MAESTRO!$L$3:$L$1000)="CONFIRMADO")),ROWS($A$3:A261))),"")</f>
        <v/>
      </c>
      <c r="P261" s="10" t="str">
        <f ca="1">IFERROR(INDEX(MAESTRO!P:P,_xludf.AGGREGATE(15,6,ROW(MAESTRO!$B$3:$B$1000)/((MAESTRO!$B$3:$B$1000="MILITARES")*(UPPER(MAESTRO!$L$3:$L$1000)="CONFIRMADO")),ROWS($A$3:A261))),"")</f>
        <v/>
      </c>
      <c r="Q261" s="10" t="str">
        <f ca="1">IFERROR(INDEX(MAESTRO!Q:Q,_xludf.AGGREGATE(15,6,ROW(MAESTRO!$B$3:$B$1000)/((MAESTRO!$B$3:$B$1000="MILITARES")*(UPPER(MAESTRO!$L$3:$L$1000)="CONFIRMADO")),ROWS($A$3:A261))),"")</f>
        <v/>
      </c>
      <c r="R261" s="10" t="str">
        <f ca="1">IFERROR(INDEX(MAESTRO!R:R,_xludf.AGGREGATE(15,6,ROW(MAESTRO!$B$3:$B$1000)/((MAESTRO!$B$3:$B$1000="MILITARES")*(UPPER(MAESTRO!$L$3:$L$1000)="CONFIRMADO")),ROWS($A$3:A261))),"")</f>
        <v/>
      </c>
      <c r="S261" s="10" t="str">
        <f ca="1">IFERROR(INDEX(MAESTRO!S:S,_xludf.AGGREGATE(15,6,ROW(MAESTRO!$B$3:$B$1000)/((MAESTRO!$B$3:$B$1000="MILITARES")*(UPPER(MAESTRO!$L$3:$L$1000)="CONFIRMADO")),ROWS($A$3:A261))),"")</f>
        <v/>
      </c>
      <c r="T261" s="10" t="str">
        <f ca="1">IFERROR(INDEX(MAESTRO!T:T,_xludf.AGGREGATE(15,6,ROW(MAESTRO!$B$3:$B$1000)/((MAESTRO!$B$3:$B$1000="MILITARES")*(UPPER(MAESTRO!$L$3:$L$1000)="CONFIRMADO")),ROWS($A$3:A261))),"")</f>
        <v/>
      </c>
      <c r="U261" s="10" t="str">
        <f ca="1">IFERROR(INDEX(MAESTRO!U:U,_xludf.AGGREGATE(15,6,ROW(MAESTRO!$B$3:$B$1000)/((MAESTRO!$B$3:$B$1000="MILITARES")*(UPPER(MAESTRO!$L$3:$L$1000)="CONFIRMADO")),ROWS($A$3:A261))),"")</f>
        <v/>
      </c>
      <c r="V261" s="10" t="str">
        <f ca="1">IFERROR(INDEX(MAESTRO!V:V,_xludf.AGGREGATE(15,6,ROW(MAESTRO!$B$3:$B$1000)/((MAESTRO!$B$3:$B$1000="MILITARES")*(UPPER(MAESTRO!$L$3:$L$1000)="CONFIRMADO")),ROWS($A$3:A261))),"")</f>
        <v/>
      </c>
      <c r="W261" s="10" t="str">
        <f ca="1">IFERROR(INDEX(MAESTRO!W:W,_xludf.AGGREGATE(15,6,ROW(MAESTRO!$B$3:$B$1000)/((MAESTRO!$B$3:$B$1000="MILITARES")*(UPPER(MAESTRO!$L$3:$L$1000)="CONFIRMADO")),ROWS($A$3:A261))),"")</f>
        <v/>
      </c>
      <c r="X261" s="10" t="str">
        <f ca="1">IFERROR(INDEX(MAESTRO!X:X,_xludf.AGGREGATE(15,6,ROW(MAESTRO!$B$3:$B$1000)/((MAESTRO!$B$3:$B$1000="MILITARES")*(UPPER(MAESTRO!$L$3:$L$1000)="CONFIRMADO")),ROWS($A$3:A261))),"")</f>
        <v/>
      </c>
    </row>
    <row r="262" spans="1:24" ht="22.05" customHeight="1">
      <c r="A262" s="15" t="str">
        <f ca="1">IFERROR(INDEX(MAESTRO!A:A,_xludf.AGGREGATE(15,6,ROW(MAESTRO!$B$3:$B$1000)/((MAESTRO!$B$3:$B$1000="MILITARES")*(UPPER(MAESTRO!$L$3:$L$1000)="CONFIRMADO")),ROWS($A$3:A262))),"")</f>
        <v/>
      </c>
      <c r="B262" s="15" t="str">
        <f ca="1">IFERROR(INDEX(MAESTRO!B:B,_xludf.AGGREGATE(15,6,ROW(MAESTRO!$B$3:$B$1000)/((MAESTRO!$B$3:$B$1000="MILITARES")*(UPPER(MAESTRO!$L$3:$L$1000)="CONFIRMADO")),ROWS($A$3:A262))),"")</f>
        <v/>
      </c>
      <c r="C262" s="15" t="str">
        <f ca="1">IFERROR(INDEX(MAESTRO!C:C,_xludf.AGGREGATE(15,6,ROW(MAESTRO!$B$3:$B$1000)/((MAESTRO!$B$3:$B$1000="MILITARES")*(UPPER(MAESTRO!$L$3:$L$1000)="CONFIRMADO")),ROWS($A$3:A262))),"")</f>
        <v/>
      </c>
      <c r="D262" s="15" t="str">
        <f ca="1">IFERROR(INDEX(MAESTRO!D:D,_xludf.AGGREGATE(15,6,ROW(MAESTRO!$B$3:$B$1000)/((MAESTRO!$B$3:$B$1000="MILITARES")*(UPPER(MAESTRO!$L$3:$L$1000)="CONFIRMADO")),ROWS($A$3:A262))),"")</f>
        <v/>
      </c>
      <c r="E262" s="15" t="str">
        <f ca="1">IFERROR(INDEX(MAESTRO!E:E,_xludf.AGGREGATE(15,6,ROW(MAESTRO!$B$3:$B$1000)/((MAESTRO!$B$3:$B$1000="MILITARES")*(UPPER(MAESTRO!$L$3:$L$1000)="CONFIRMADO")),ROWS($A$3:A262))),"")</f>
        <v/>
      </c>
      <c r="F262" s="15" t="str">
        <f ca="1">IFERROR(INDEX(MAESTRO!F:F,_xludf.AGGREGATE(15,6,ROW(MAESTRO!$B$3:$B$1000)/((MAESTRO!$B$3:$B$1000="MILITARES")*(UPPER(MAESTRO!$L$3:$L$1000)="CONFIRMADO")),ROWS($A$3:A262))),"")</f>
        <v/>
      </c>
      <c r="G262" s="15" t="str">
        <f ca="1">IFERROR(INDEX(MAESTRO!G:G,_xludf.AGGREGATE(15,6,ROW(MAESTRO!$B$3:$B$1000)/((MAESTRO!$B$3:$B$1000="MILITARES")*(UPPER(MAESTRO!$L$3:$L$1000)="CONFIRMADO")),ROWS($A$3:A262))),"")</f>
        <v/>
      </c>
      <c r="H262" s="15" t="str">
        <f ca="1">IFERROR(INDEX(MAESTRO!H:H,_xludf.AGGREGATE(15,6,ROW(MAESTRO!$B$3:$B$1000)/((MAESTRO!$B$3:$B$1000="MILITARES")*(UPPER(MAESTRO!$L$3:$L$1000)="CONFIRMADO")),ROWS($A$3:A262))),"")</f>
        <v/>
      </c>
      <c r="I262" s="15" t="str">
        <f ca="1">IFERROR(INDEX(MAESTRO!I:I,_xludf.AGGREGATE(15,6,ROW(MAESTRO!$B$3:$B$1000)/((MAESTRO!$B$3:$B$1000="MILITARES")*(UPPER(MAESTRO!$L$3:$L$1000)="CONFIRMADO")),ROWS($A$3:A262))),"")</f>
        <v/>
      </c>
      <c r="J262" s="15" t="str">
        <f ca="1">IFERROR(INDEX(MAESTRO!J:J,_xludf.AGGREGATE(15,6,ROW(MAESTRO!$B$3:$B$1000)/((MAESTRO!$B$3:$B$1000="MILITARES")*(UPPER(MAESTRO!$L$3:$L$1000)="CONFIRMADO")),ROWS($A$3:A262))),"")</f>
        <v/>
      </c>
      <c r="K262" s="15" t="str">
        <f ca="1">IFERROR(INDEX(MAESTRO!K:K,_xludf.AGGREGATE(15,6,ROW(MAESTRO!$B$3:$B$1000)/((MAESTRO!$B$3:$B$1000="MILITARES")*(UPPER(MAESTRO!$L$3:$L$1000)="CONFIRMADO")),ROWS($A$3:A262))),"")</f>
        <v/>
      </c>
      <c r="L262" s="15" t="str">
        <f ca="1">IFERROR(INDEX(MAESTRO!L:L,_xludf.AGGREGATE(15,6,ROW(MAESTRO!$B$3:$B$1000)/((MAESTRO!$B$3:$B$1000="MILITARES")*(UPPER(MAESTRO!$L$3:$L$1000)="CONFIRMADO")),ROWS($A$3:A262))),"")</f>
        <v/>
      </c>
      <c r="M262" s="15" t="str">
        <f ca="1">IFERROR(INDEX(MAESTRO!M:M,_xludf.AGGREGATE(15,6,ROW(MAESTRO!$B$3:$B$1000)/((MAESTRO!$B$3:$B$1000="MILITARES")*(UPPER(MAESTRO!$L$3:$L$1000)="CONFIRMADO")),ROWS($A$3:A262))),"")</f>
        <v/>
      </c>
      <c r="N262" s="15" t="str">
        <f ca="1">IFERROR(INDEX(MAESTRO!N:N,_xludf.AGGREGATE(15,6,ROW(MAESTRO!$B$3:$B$1000)/((MAESTRO!$B$3:$B$1000="MILITARES")*(UPPER(MAESTRO!$L$3:$L$1000)="CONFIRMADO")),ROWS($A$3:A262))),"")</f>
        <v/>
      </c>
      <c r="O262" s="15" t="str">
        <f ca="1">IFERROR(INDEX(MAESTRO!O:O,_xludf.AGGREGATE(15,6,ROW(MAESTRO!$B$3:$B$1000)/((MAESTRO!$B$3:$B$1000="MILITARES")*(UPPER(MAESTRO!$L$3:$L$1000)="CONFIRMADO")),ROWS($A$3:A262))),"")</f>
        <v/>
      </c>
      <c r="P262" s="15" t="str">
        <f ca="1">IFERROR(INDEX(MAESTRO!P:P,_xludf.AGGREGATE(15,6,ROW(MAESTRO!$B$3:$B$1000)/((MAESTRO!$B$3:$B$1000="MILITARES")*(UPPER(MAESTRO!$L$3:$L$1000)="CONFIRMADO")),ROWS($A$3:A262))),"")</f>
        <v/>
      </c>
      <c r="Q262" s="15" t="str">
        <f ca="1">IFERROR(INDEX(MAESTRO!Q:Q,_xludf.AGGREGATE(15,6,ROW(MAESTRO!$B$3:$B$1000)/((MAESTRO!$B$3:$B$1000="MILITARES")*(UPPER(MAESTRO!$L$3:$L$1000)="CONFIRMADO")),ROWS($A$3:A262))),"")</f>
        <v/>
      </c>
      <c r="R262" s="15" t="str">
        <f ca="1">IFERROR(INDEX(MAESTRO!R:R,_xludf.AGGREGATE(15,6,ROW(MAESTRO!$B$3:$B$1000)/((MAESTRO!$B$3:$B$1000="MILITARES")*(UPPER(MAESTRO!$L$3:$L$1000)="CONFIRMADO")),ROWS($A$3:A262))),"")</f>
        <v/>
      </c>
      <c r="S262" s="15" t="str">
        <f ca="1">IFERROR(INDEX(MAESTRO!S:S,_xludf.AGGREGATE(15,6,ROW(MAESTRO!$B$3:$B$1000)/((MAESTRO!$B$3:$B$1000="MILITARES")*(UPPER(MAESTRO!$L$3:$L$1000)="CONFIRMADO")),ROWS($A$3:A262))),"")</f>
        <v/>
      </c>
      <c r="T262" s="15" t="str">
        <f ca="1">IFERROR(INDEX(MAESTRO!T:T,_xludf.AGGREGATE(15,6,ROW(MAESTRO!$B$3:$B$1000)/((MAESTRO!$B$3:$B$1000="MILITARES")*(UPPER(MAESTRO!$L$3:$L$1000)="CONFIRMADO")),ROWS($A$3:A262))),"")</f>
        <v/>
      </c>
      <c r="U262" s="15" t="str">
        <f ca="1">IFERROR(INDEX(MAESTRO!U:U,_xludf.AGGREGATE(15,6,ROW(MAESTRO!$B$3:$B$1000)/((MAESTRO!$B$3:$B$1000="MILITARES")*(UPPER(MAESTRO!$L$3:$L$1000)="CONFIRMADO")),ROWS($A$3:A262))),"")</f>
        <v/>
      </c>
      <c r="V262" s="15" t="str">
        <f ca="1">IFERROR(INDEX(MAESTRO!V:V,_xludf.AGGREGATE(15,6,ROW(MAESTRO!$B$3:$B$1000)/((MAESTRO!$B$3:$B$1000="MILITARES")*(UPPER(MAESTRO!$L$3:$L$1000)="CONFIRMADO")),ROWS($A$3:A262))),"")</f>
        <v/>
      </c>
      <c r="W262" s="15" t="str">
        <f ca="1">IFERROR(INDEX(MAESTRO!W:W,_xludf.AGGREGATE(15,6,ROW(MAESTRO!$B$3:$B$1000)/((MAESTRO!$B$3:$B$1000="MILITARES")*(UPPER(MAESTRO!$L$3:$L$1000)="CONFIRMADO")),ROWS($A$3:A262))),"")</f>
        <v/>
      </c>
      <c r="X262" s="15" t="str">
        <f ca="1">IFERROR(INDEX(MAESTRO!X:X,_xludf.AGGREGATE(15,6,ROW(MAESTRO!$B$3:$B$1000)/((MAESTRO!$B$3:$B$1000="MILITARES")*(UPPER(MAESTRO!$L$3:$L$1000)="CONFIRMADO")),ROWS($A$3:A262))),"")</f>
        <v/>
      </c>
    </row>
    <row r="263" spans="1:24" ht="22.05" customHeight="1">
      <c r="A263" s="10" t="str">
        <f ca="1">IFERROR(INDEX(MAESTRO!A:A,_xludf.AGGREGATE(15,6,ROW(MAESTRO!$B$3:$B$1000)/((MAESTRO!$B$3:$B$1000="MILITARES")*(UPPER(MAESTRO!$L$3:$L$1000)="CONFIRMADO")),ROWS($A$3:A263))),"")</f>
        <v/>
      </c>
      <c r="B263" s="10" t="str">
        <f ca="1">IFERROR(INDEX(MAESTRO!B:B,_xludf.AGGREGATE(15,6,ROW(MAESTRO!$B$3:$B$1000)/((MAESTRO!$B$3:$B$1000="MILITARES")*(UPPER(MAESTRO!$L$3:$L$1000)="CONFIRMADO")),ROWS($A$3:A263))),"")</f>
        <v/>
      </c>
      <c r="C263" s="10" t="str">
        <f ca="1">IFERROR(INDEX(MAESTRO!C:C,_xludf.AGGREGATE(15,6,ROW(MAESTRO!$B$3:$B$1000)/((MAESTRO!$B$3:$B$1000="MILITARES")*(UPPER(MAESTRO!$L$3:$L$1000)="CONFIRMADO")),ROWS($A$3:A263))),"")</f>
        <v/>
      </c>
      <c r="D263" s="10" t="str">
        <f ca="1">IFERROR(INDEX(MAESTRO!D:D,_xludf.AGGREGATE(15,6,ROW(MAESTRO!$B$3:$B$1000)/((MAESTRO!$B$3:$B$1000="MILITARES")*(UPPER(MAESTRO!$L$3:$L$1000)="CONFIRMADO")),ROWS($A$3:A263))),"")</f>
        <v/>
      </c>
      <c r="E263" s="10" t="str">
        <f ca="1">IFERROR(INDEX(MAESTRO!E:E,_xludf.AGGREGATE(15,6,ROW(MAESTRO!$B$3:$B$1000)/((MAESTRO!$B$3:$B$1000="MILITARES")*(UPPER(MAESTRO!$L$3:$L$1000)="CONFIRMADO")),ROWS($A$3:A263))),"")</f>
        <v/>
      </c>
      <c r="F263" s="10" t="str">
        <f ca="1">IFERROR(INDEX(MAESTRO!F:F,_xludf.AGGREGATE(15,6,ROW(MAESTRO!$B$3:$B$1000)/((MAESTRO!$B$3:$B$1000="MILITARES")*(UPPER(MAESTRO!$L$3:$L$1000)="CONFIRMADO")),ROWS($A$3:A263))),"")</f>
        <v/>
      </c>
      <c r="G263" s="10" t="str">
        <f ca="1">IFERROR(INDEX(MAESTRO!G:G,_xludf.AGGREGATE(15,6,ROW(MAESTRO!$B$3:$B$1000)/((MAESTRO!$B$3:$B$1000="MILITARES")*(UPPER(MAESTRO!$L$3:$L$1000)="CONFIRMADO")),ROWS($A$3:A263))),"")</f>
        <v/>
      </c>
      <c r="H263" s="10" t="str">
        <f ca="1">IFERROR(INDEX(MAESTRO!H:H,_xludf.AGGREGATE(15,6,ROW(MAESTRO!$B$3:$B$1000)/((MAESTRO!$B$3:$B$1000="MILITARES")*(UPPER(MAESTRO!$L$3:$L$1000)="CONFIRMADO")),ROWS($A$3:A263))),"")</f>
        <v/>
      </c>
      <c r="I263" s="10" t="str">
        <f ca="1">IFERROR(INDEX(MAESTRO!I:I,_xludf.AGGREGATE(15,6,ROW(MAESTRO!$B$3:$B$1000)/((MAESTRO!$B$3:$B$1000="MILITARES")*(UPPER(MAESTRO!$L$3:$L$1000)="CONFIRMADO")),ROWS($A$3:A263))),"")</f>
        <v/>
      </c>
      <c r="J263" s="10" t="str">
        <f ca="1">IFERROR(INDEX(MAESTRO!J:J,_xludf.AGGREGATE(15,6,ROW(MAESTRO!$B$3:$B$1000)/((MAESTRO!$B$3:$B$1000="MILITARES")*(UPPER(MAESTRO!$L$3:$L$1000)="CONFIRMADO")),ROWS($A$3:A263))),"")</f>
        <v/>
      </c>
      <c r="K263" s="10" t="str">
        <f ca="1">IFERROR(INDEX(MAESTRO!K:K,_xludf.AGGREGATE(15,6,ROW(MAESTRO!$B$3:$B$1000)/((MAESTRO!$B$3:$B$1000="MILITARES")*(UPPER(MAESTRO!$L$3:$L$1000)="CONFIRMADO")),ROWS($A$3:A263))),"")</f>
        <v/>
      </c>
      <c r="L263" s="10" t="str">
        <f ca="1">IFERROR(INDEX(MAESTRO!L:L,_xludf.AGGREGATE(15,6,ROW(MAESTRO!$B$3:$B$1000)/((MAESTRO!$B$3:$B$1000="MILITARES")*(UPPER(MAESTRO!$L$3:$L$1000)="CONFIRMADO")),ROWS($A$3:A263))),"")</f>
        <v/>
      </c>
      <c r="M263" s="10" t="str">
        <f ca="1">IFERROR(INDEX(MAESTRO!M:M,_xludf.AGGREGATE(15,6,ROW(MAESTRO!$B$3:$B$1000)/((MAESTRO!$B$3:$B$1000="MILITARES")*(UPPER(MAESTRO!$L$3:$L$1000)="CONFIRMADO")),ROWS($A$3:A263))),"")</f>
        <v/>
      </c>
      <c r="N263" s="10" t="str">
        <f ca="1">IFERROR(INDEX(MAESTRO!N:N,_xludf.AGGREGATE(15,6,ROW(MAESTRO!$B$3:$B$1000)/((MAESTRO!$B$3:$B$1000="MILITARES")*(UPPER(MAESTRO!$L$3:$L$1000)="CONFIRMADO")),ROWS($A$3:A263))),"")</f>
        <v/>
      </c>
      <c r="O263" s="10" t="str">
        <f ca="1">IFERROR(INDEX(MAESTRO!O:O,_xludf.AGGREGATE(15,6,ROW(MAESTRO!$B$3:$B$1000)/((MAESTRO!$B$3:$B$1000="MILITARES")*(UPPER(MAESTRO!$L$3:$L$1000)="CONFIRMADO")),ROWS($A$3:A263))),"")</f>
        <v/>
      </c>
      <c r="P263" s="10" t="str">
        <f ca="1">IFERROR(INDEX(MAESTRO!P:P,_xludf.AGGREGATE(15,6,ROW(MAESTRO!$B$3:$B$1000)/((MAESTRO!$B$3:$B$1000="MILITARES")*(UPPER(MAESTRO!$L$3:$L$1000)="CONFIRMADO")),ROWS($A$3:A263))),"")</f>
        <v/>
      </c>
      <c r="Q263" s="10" t="str">
        <f ca="1">IFERROR(INDEX(MAESTRO!Q:Q,_xludf.AGGREGATE(15,6,ROW(MAESTRO!$B$3:$B$1000)/((MAESTRO!$B$3:$B$1000="MILITARES")*(UPPER(MAESTRO!$L$3:$L$1000)="CONFIRMADO")),ROWS($A$3:A263))),"")</f>
        <v/>
      </c>
      <c r="R263" s="10" t="str">
        <f ca="1">IFERROR(INDEX(MAESTRO!R:R,_xludf.AGGREGATE(15,6,ROW(MAESTRO!$B$3:$B$1000)/((MAESTRO!$B$3:$B$1000="MILITARES")*(UPPER(MAESTRO!$L$3:$L$1000)="CONFIRMADO")),ROWS($A$3:A263))),"")</f>
        <v/>
      </c>
      <c r="S263" s="10" t="str">
        <f ca="1">IFERROR(INDEX(MAESTRO!S:S,_xludf.AGGREGATE(15,6,ROW(MAESTRO!$B$3:$B$1000)/((MAESTRO!$B$3:$B$1000="MILITARES")*(UPPER(MAESTRO!$L$3:$L$1000)="CONFIRMADO")),ROWS($A$3:A263))),"")</f>
        <v/>
      </c>
      <c r="T263" s="10" t="str">
        <f ca="1">IFERROR(INDEX(MAESTRO!T:T,_xludf.AGGREGATE(15,6,ROW(MAESTRO!$B$3:$B$1000)/((MAESTRO!$B$3:$B$1000="MILITARES")*(UPPER(MAESTRO!$L$3:$L$1000)="CONFIRMADO")),ROWS($A$3:A263))),"")</f>
        <v/>
      </c>
      <c r="U263" s="10" t="str">
        <f ca="1">IFERROR(INDEX(MAESTRO!U:U,_xludf.AGGREGATE(15,6,ROW(MAESTRO!$B$3:$B$1000)/((MAESTRO!$B$3:$B$1000="MILITARES")*(UPPER(MAESTRO!$L$3:$L$1000)="CONFIRMADO")),ROWS($A$3:A263))),"")</f>
        <v/>
      </c>
      <c r="V263" s="10" t="str">
        <f ca="1">IFERROR(INDEX(MAESTRO!V:V,_xludf.AGGREGATE(15,6,ROW(MAESTRO!$B$3:$B$1000)/((MAESTRO!$B$3:$B$1000="MILITARES")*(UPPER(MAESTRO!$L$3:$L$1000)="CONFIRMADO")),ROWS($A$3:A263))),"")</f>
        <v/>
      </c>
      <c r="W263" s="10" t="str">
        <f ca="1">IFERROR(INDEX(MAESTRO!W:W,_xludf.AGGREGATE(15,6,ROW(MAESTRO!$B$3:$B$1000)/((MAESTRO!$B$3:$B$1000="MILITARES")*(UPPER(MAESTRO!$L$3:$L$1000)="CONFIRMADO")),ROWS($A$3:A263))),"")</f>
        <v/>
      </c>
      <c r="X263" s="10" t="str">
        <f ca="1">IFERROR(INDEX(MAESTRO!X:X,_xludf.AGGREGATE(15,6,ROW(MAESTRO!$B$3:$B$1000)/((MAESTRO!$B$3:$B$1000="MILITARES")*(UPPER(MAESTRO!$L$3:$L$1000)="CONFIRMADO")),ROWS($A$3:A263))),"")</f>
        <v/>
      </c>
    </row>
    <row r="264" spans="1:24" ht="22.05" customHeight="1">
      <c r="A264" s="15" t="str">
        <f ca="1">IFERROR(INDEX(MAESTRO!A:A,_xludf.AGGREGATE(15,6,ROW(MAESTRO!$B$3:$B$1000)/((MAESTRO!$B$3:$B$1000="MILITARES")*(UPPER(MAESTRO!$L$3:$L$1000)="CONFIRMADO")),ROWS($A$3:A264))),"")</f>
        <v/>
      </c>
      <c r="B264" s="15" t="str">
        <f ca="1">IFERROR(INDEX(MAESTRO!B:B,_xludf.AGGREGATE(15,6,ROW(MAESTRO!$B$3:$B$1000)/((MAESTRO!$B$3:$B$1000="MILITARES")*(UPPER(MAESTRO!$L$3:$L$1000)="CONFIRMADO")),ROWS($A$3:A264))),"")</f>
        <v/>
      </c>
      <c r="C264" s="15" t="str">
        <f ca="1">IFERROR(INDEX(MAESTRO!C:C,_xludf.AGGREGATE(15,6,ROW(MAESTRO!$B$3:$B$1000)/((MAESTRO!$B$3:$B$1000="MILITARES")*(UPPER(MAESTRO!$L$3:$L$1000)="CONFIRMADO")),ROWS($A$3:A264))),"")</f>
        <v/>
      </c>
      <c r="D264" s="15" t="str">
        <f ca="1">IFERROR(INDEX(MAESTRO!D:D,_xludf.AGGREGATE(15,6,ROW(MAESTRO!$B$3:$B$1000)/((MAESTRO!$B$3:$B$1000="MILITARES")*(UPPER(MAESTRO!$L$3:$L$1000)="CONFIRMADO")),ROWS($A$3:A264))),"")</f>
        <v/>
      </c>
      <c r="E264" s="15" t="str">
        <f ca="1">IFERROR(INDEX(MAESTRO!E:E,_xludf.AGGREGATE(15,6,ROW(MAESTRO!$B$3:$B$1000)/((MAESTRO!$B$3:$B$1000="MILITARES")*(UPPER(MAESTRO!$L$3:$L$1000)="CONFIRMADO")),ROWS($A$3:A264))),"")</f>
        <v/>
      </c>
      <c r="F264" s="15" t="str">
        <f ca="1">IFERROR(INDEX(MAESTRO!F:F,_xludf.AGGREGATE(15,6,ROW(MAESTRO!$B$3:$B$1000)/((MAESTRO!$B$3:$B$1000="MILITARES")*(UPPER(MAESTRO!$L$3:$L$1000)="CONFIRMADO")),ROWS($A$3:A264))),"")</f>
        <v/>
      </c>
      <c r="G264" s="15" t="str">
        <f ca="1">IFERROR(INDEX(MAESTRO!G:G,_xludf.AGGREGATE(15,6,ROW(MAESTRO!$B$3:$B$1000)/((MAESTRO!$B$3:$B$1000="MILITARES")*(UPPER(MAESTRO!$L$3:$L$1000)="CONFIRMADO")),ROWS($A$3:A264))),"")</f>
        <v/>
      </c>
      <c r="H264" s="15" t="str">
        <f ca="1">IFERROR(INDEX(MAESTRO!H:H,_xludf.AGGREGATE(15,6,ROW(MAESTRO!$B$3:$B$1000)/((MAESTRO!$B$3:$B$1000="MILITARES")*(UPPER(MAESTRO!$L$3:$L$1000)="CONFIRMADO")),ROWS($A$3:A264))),"")</f>
        <v/>
      </c>
      <c r="I264" s="15" t="str">
        <f ca="1">IFERROR(INDEX(MAESTRO!I:I,_xludf.AGGREGATE(15,6,ROW(MAESTRO!$B$3:$B$1000)/((MAESTRO!$B$3:$B$1000="MILITARES")*(UPPER(MAESTRO!$L$3:$L$1000)="CONFIRMADO")),ROWS($A$3:A264))),"")</f>
        <v/>
      </c>
      <c r="J264" s="15" t="str">
        <f ca="1">IFERROR(INDEX(MAESTRO!J:J,_xludf.AGGREGATE(15,6,ROW(MAESTRO!$B$3:$B$1000)/((MAESTRO!$B$3:$B$1000="MILITARES")*(UPPER(MAESTRO!$L$3:$L$1000)="CONFIRMADO")),ROWS($A$3:A264))),"")</f>
        <v/>
      </c>
      <c r="K264" s="15" t="str">
        <f ca="1">IFERROR(INDEX(MAESTRO!K:K,_xludf.AGGREGATE(15,6,ROW(MAESTRO!$B$3:$B$1000)/((MAESTRO!$B$3:$B$1000="MILITARES")*(UPPER(MAESTRO!$L$3:$L$1000)="CONFIRMADO")),ROWS($A$3:A264))),"")</f>
        <v/>
      </c>
      <c r="L264" s="15" t="str">
        <f ca="1">IFERROR(INDEX(MAESTRO!L:L,_xludf.AGGREGATE(15,6,ROW(MAESTRO!$B$3:$B$1000)/((MAESTRO!$B$3:$B$1000="MILITARES")*(UPPER(MAESTRO!$L$3:$L$1000)="CONFIRMADO")),ROWS($A$3:A264))),"")</f>
        <v/>
      </c>
      <c r="M264" s="15" t="str">
        <f ca="1">IFERROR(INDEX(MAESTRO!M:M,_xludf.AGGREGATE(15,6,ROW(MAESTRO!$B$3:$B$1000)/((MAESTRO!$B$3:$B$1000="MILITARES")*(UPPER(MAESTRO!$L$3:$L$1000)="CONFIRMADO")),ROWS($A$3:A264))),"")</f>
        <v/>
      </c>
      <c r="N264" s="15" t="str">
        <f ca="1">IFERROR(INDEX(MAESTRO!N:N,_xludf.AGGREGATE(15,6,ROW(MAESTRO!$B$3:$B$1000)/((MAESTRO!$B$3:$B$1000="MILITARES")*(UPPER(MAESTRO!$L$3:$L$1000)="CONFIRMADO")),ROWS($A$3:A264))),"")</f>
        <v/>
      </c>
      <c r="O264" s="15" t="str">
        <f ca="1">IFERROR(INDEX(MAESTRO!O:O,_xludf.AGGREGATE(15,6,ROW(MAESTRO!$B$3:$B$1000)/((MAESTRO!$B$3:$B$1000="MILITARES")*(UPPER(MAESTRO!$L$3:$L$1000)="CONFIRMADO")),ROWS($A$3:A264))),"")</f>
        <v/>
      </c>
      <c r="P264" s="15" t="str">
        <f ca="1">IFERROR(INDEX(MAESTRO!P:P,_xludf.AGGREGATE(15,6,ROW(MAESTRO!$B$3:$B$1000)/((MAESTRO!$B$3:$B$1000="MILITARES")*(UPPER(MAESTRO!$L$3:$L$1000)="CONFIRMADO")),ROWS($A$3:A264))),"")</f>
        <v/>
      </c>
      <c r="Q264" s="15" t="str">
        <f ca="1">IFERROR(INDEX(MAESTRO!Q:Q,_xludf.AGGREGATE(15,6,ROW(MAESTRO!$B$3:$B$1000)/((MAESTRO!$B$3:$B$1000="MILITARES")*(UPPER(MAESTRO!$L$3:$L$1000)="CONFIRMADO")),ROWS($A$3:A264))),"")</f>
        <v/>
      </c>
      <c r="R264" s="15" t="str">
        <f ca="1">IFERROR(INDEX(MAESTRO!R:R,_xludf.AGGREGATE(15,6,ROW(MAESTRO!$B$3:$B$1000)/((MAESTRO!$B$3:$B$1000="MILITARES")*(UPPER(MAESTRO!$L$3:$L$1000)="CONFIRMADO")),ROWS($A$3:A264))),"")</f>
        <v/>
      </c>
      <c r="S264" s="15" t="str">
        <f ca="1">IFERROR(INDEX(MAESTRO!S:S,_xludf.AGGREGATE(15,6,ROW(MAESTRO!$B$3:$B$1000)/((MAESTRO!$B$3:$B$1000="MILITARES")*(UPPER(MAESTRO!$L$3:$L$1000)="CONFIRMADO")),ROWS($A$3:A264))),"")</f>
        <v/>
      </c>
      <c r="T264" s="15" t="str">
        <f ca="1">IFERROR(INDEX(MAESTRO!T:T,_xludf.AGGREGATE(15,6,ROW(MAESTRO!$B$3:$B$1000)/((MAESTRO!$B$3:$B$1000="MILITARES")*(UPPER(MAESTRO!$L$3:$L$1000)="CONFIRMADO")),ROWS($A$3:A264))),"")</f>
        <v/>
      </c>
      <c r="U264" s="15" t="str">
        <f ca="1">IFERROR(INDEX(MAESTRO!U:U,_xludf.AGGREGATE(15,6,ROW(MAESTRO!$B$3:$B$1000)/((MAESTRO!$B$3:$B$1000="MILITARES")*(UPPER(MAESTRO!$L$3:$L$1000)="CONFIRMADO")),ROWS($A$3:A264))),"")</f>
        <v/>
      </c>
      <c r="V264" s="15" t="str">
        <f ca="1">IFERROR(INDEX(MAESTRO!V:V,_xludf.AGGREGATE(15,6,ROW(MAESTRO!$B$3:$B$1000)/((MAESTRO!$B$3:$B$1000="MILITARES")*(UPPER(MAESTRO!$L$3:$L$1000)="CONFIRMADO")),ROWS($A$3:A264))),"")</f>
        <v/>
      </c>
      <c r="W264" s="15" t="str">
        <f ca="1">IFERROR(INDEX(MAESTRO!W:W,_xludf.AGGREGATE(15,6,ROW(MAESTRO!$B$3:$B$1000)/((MAESTRO!$B$3:$B$1000="MILITARES")*(UPPER(MAESTRO!$L$3:$L$1000)="CONFIRMADO")),ROWS($A$3:A264))),"")</f>
        <v/>
      </c>
      <c r="X264" s="15" t="str">
        <f ca="1">IFERROR(INDEX(MAESTRO!X:X,_xludf.AGGREGATE(15,6,ROW(MAESTRO!$B$3:$B$1000)/((MAESTRO!$B$3:$B$1000="MILITARES")*(UPPER(MAESTRO!$L$3:$L$1000)="CONFIRMADO")),ROWS($A$3:A264))),"")</f>
        <v/>
      </c>
    </row>
    <row r="265" spans="1:24" ht="22.05" customHeight="1">
      <c r="A265" s="10" t="str">
        <f ca="1">IFERROR(INDEX(MAESTRO!A:A,_xludf.AGGREGATE(15,6,ROW(MAESTRO!$B$3:$B$1000)/((MAESTRO!$B$3:$B$1000="MILITARES")*(UPPER(MAESTRO!$L$3:$L$1000)="CONFIRMADO")),ROWS($A$3:A265))),"")</f>
        <v/>
      </c>
      <c r="B265" s="10" t="str">
        <f ca="1">IFERROR(INDEX(MAESTRO!B:B,_xludf.AGGREGATE(15,6,ROW(MAESTRO!$B$3:$B$1000)/((MAESTRO!$B$3:$B$1000="MILITARES")*(UPPER(MAESTRO!$L$3:$L$1000)="CONFIRMADO")),ROWS($A$3:A265))),"")</f>
        <v/>
      </c>
      <c r="C265" s="10" t="str">
        <f ca="1">IFERROR(INDEX(MAESTRO!C:C,_xludf.AGGREGATE(15,6,ROW(MAESTRO!$B$3:$B$1000)/((MAESTRO!$B$3:$B$1000="MILITARES")*(UPPER(MAESTRO!$L$3:$L$1000)="CONFIRMADO")),ROWS($A$3:A265))),"")</f>
        <v/>
      </c>
      <c r="D265" s="10" t="str">
        <f ca="1">IFERROR(INDEX(MAESTRO!D:D,_xludf.AGGREGATE(15,6,ROW(MAESTRO!$B$3:$B$1000)/((MAESTRO!$B$3:$B$1000="MILITARES")*(UPPER(MAESTRO!$L$3:$L$1000)="CONFIRMADO")),ROWS($A$3:A265))),"")</f>
        <v/>
      </c>
      <c r="E265" s="10" t="str">
        <f ca="1">IFERROR(INDEX(MAESTRO!E:E,_xludf.AGGREGATE(15,6,ROW(MAESTRO!$B$3:$B$1000)/((MAESTRO!$B$3:$B$1000="MILITARES")*(UPPER(MAESTRO!$L$3:$L$1000)="CONFIRMADO")),ROWS($A$3:A265))),"")</f>
        <v/>
      </c>
      <c r="F265" s="10" t="str">
        <f ca="1">IFERROR(INDEX(MAESTRO!F:F,_xludf.AGGREGATE(15,6,ROW(MAESTRO!$B$3:$B$1000)/((MAESTRO!$B$3:$B$1000="MILITARES")*(UPPER(MAESTRO!$L$3:$L$1000)="CONFIRMADO")),ROWS($A$3:A265))),"")</f>
        <v/>
      </c>
      <c r="G265" s="10" t="str">
        <f ca="1">IFERROR(INDEX(MAESTRO!G:G,_xludf.AGGREGATE(15,6,ROW(MAESTRO!$B$3:$B$1000)/((MAESTRO!$B$3:$B$1000="MILITARES")*(UPPER(MAESTRO!$L$3:$L$1000)="CONFIRMADO")),ROWS($A$3:A265))),"")</f>
        <v/>
      </c>
      <c r="H265" s="10" t="str">
        <f ca="1">IFERROR(INDEX(MAESTRO!H:H,_xludf.AGGREGATE(15,6,ROW(MAESTRO!$B$3:$B$1000)/((MAESTRO!$B$3:$B$1000="MILITARES")*(UPPER(MAESTRO!$L$3:$L$1000)="CONFIRMADO")),ROWS($A$3:A265))),"")</f>
        <v/>
      </c>
      <c r="I265" s="10" t="str">
        <f ca="1">IFERROR(INDEX(MAESTRO!I:I,_xludf.AGGREGATE(15,6,ROW(MAESTRO!$B$3:$B$1000)/((MAESTRO!$B$3:$B$1000="MILITARES")*(UPPER(MAESTRO!$L$3:$L$1000)="CONFIRMADO")),ROWS($A$3:A265))),"")</f>
        <v/>
      </c>
      <c r="J265" s="10" t="str">
        <f ca="1">IFERROR(INDEX(MAESTRO!J:J,_xludf.AGGREGATE(15,6,ROW(MAESTRO!$B$3:$B$1000)/((MAESTRO!$B$3:$B$1000="MILITARES")*(UPPER(MAESTRO!$L$3:$L$1000)="CONFIRMADO")),ROWS($A$3:A265))),"")</f>
        <v/>
      </c>
      <c r="K265" s="10" t="str">
        <f ca="1">IFERROR(INDEX(MAESTRO!K:K,_xludf.AGGREGATE(15,6,ROW(MAESTRO!$B$3:$B$1000)/((MAESTRO!$B$3:$B$1000="MILITARES")*(UPPER(MAESTRO!$L$3:$L$1000)="CONFIRMADO")),ROWS($A$3:A265))),"")</f>
        <v/>
      </c>
      <c r="L265" s="10" t="str">
        <f ca="1">IFERROR(INDEX(MAESTRO!L:L,_xludf.AGGREGATE(15,6,ROW(MAESTRO!$B$3:$B$1000)/((MAESTRO!$B$3:$B$1000="MILITARES")*(UPPER(MAESTRO!$L$3:$L$1000)="CONFIRMADO")),ROWS($A$3:A265))),"")</f>
        <v/>
      </c>
      <c r="M265" s="10" t="str">
        <f ca="1">IFERROR(INDEX(MAESTRO!M:M,_xludf.AGGREGATE(15,6,ROW(MAESTRO!$B$3:$B$1000)/((MAESTRO!$B$3:$B$1000="MILITARES")*(UPPER(MAESTRO!$L$3:$L$1000)="CONFIRMADO")),ROWS($A$3:A265))),"")</f>
        <v/>
      </c>
      <c r="N265" s="10" t="str">
        <f ca="1">IFERROR(INDEX(MAESTRO!N:N,_xludf.AGGREGATE(15,6,ROW(MAESTRO!$B$3:$B$1000)/((MAESTRO!$B$3:$B$1000="MILITARES")*(UPPER(MAESTRO!$L$3:$L$1000)="CONFIRMADO")),ROWS($A$3:A265))),"")</f>
        <v/>
      </c>
      <c r="O265" s="10" t="str">
        <f ca="1">IFERROR(INDEX(MAESTRO!O:O,_xludf.AGGREGATE(15,6,ROW(MAESTRO!$B$3:$B$1000)/((MAESTRO!$B$3:$B$1000="MILITARES")*(UPPER(MAESTRO!$L$3:$L$1000)="CONFIRMADO")),ROWS($A$3:A265))),"")</f>
        <v/>
      </c>
      <c r="P265" s="10" t="str">
        <f ca="1">IFERROR(INDEX(MAESTRO!P:P,_xludf.AGGREGATE(15,6,ROW(MAESTRO!$B$3:$B$1000)/((MAESTRO!$B$3:$B$1000="MILITARES")*(UPPER(MAESTRO!$L$3:$L$1000)="CONFIRMADO")),ROWS($A$3:A265))),"")</f>
        <v/>
      </c>
      <c r="Q265" s="10" t="str">
        <f ca="1">IFERROR(INDEX(MAESTRO!Q:Q,_xludf.AGGREGATE(15,6,ROW(MAESTRO!$B$3:$B$1000)/((MAESTRO!$B$3:$B$1000="MILITARES")*(UPPER(MAESTRO!$L$3:$L$1000)="CONFIRMADO")),ROWS($A$3:A265))),"")</f>
        <v/>
      </c>
      <c r="R265" s="10" t="str">
        <f ca="1">IFERROR(INDEX(MAESTRO!R:R,_xludf.AGGREGATE(15,6,ROW(MAESTRO!$B$3:$B$1000)/((MAESTRO!$B$3:$B$1000="MILITARES")*(UPPER(MAESTRO!$L$3:$L$1000)="CONFIRMADO")),ROWS($A$3:A265))),"")</f>
        <v/>
      </c>
      <c r="S265" s="10" t="str">
        <f ca="1">IFERROR(INDEX(MAESTRO!S:S,_xludf.AGGREGATE(15,6,ROW(MAESTRO!$B$3:$B$1000)/((MAESTRO!$B$3:$B$1000="MILITARES")*(UPPER(MAESTRO!$L$3:$L$1000)="CONFIRMADO")),ROWS($A$3:A265))),"")</f>
        <v/>
      </c>
      <c r="T265" s="10" t="str">
        <f ca="1">IFERROR(INDEX(MAESTRO!T:T,_xludf.AGGREGATE(15,6,ROW(MAESTRO!$B$3:$B$1000)/((MAESTRO!$B$3:$B$1000="MILITARES")*(UPPER(MAESTRO!$L$3:$L$1000)="CONFIRMADO")),ROWS($A$3:A265))),"")</f>
        <v/>
      </c>
      <c r="U265" s="10" t="str">
        <f ca="1">IFERROR(INDEX(MAESTRO!U:U,_xludf.AGGREGATE(15,6,ROW(MAESTRO!$B$3:$B$1000)/((MAESTRO!$B$3:$B$1000="MILITARES")*(UPPER(MAESTRO!$L$3:$L$1000)="CONFIRMADO")),ROWS($A$3:A265))),"")</f>
        <v/>
      </c>
      <c r="V265" s="10" t="str">
        <f ca="1">IFERROR(INDEX(MAESTRO!V:V,_xludf.AGGREGATE(15,6,ROW(MAESTRO!$B$3:$B$1000)/((MAESTRO!$B$3:$B$1000="MILITARES")*(UPPER(MAESTRO!$L$3:$L$1000)="CONFIRMADO")),ROWS($A$3:A265))),"")</f>
        <v/>
      </c>
      <c r="W265" s="10" t="str">
        <f ca="1">IFERROR(INDEX(MAESTRO!W:W,_xludf.AGGREGATE(15,6,ROW(MAESTRO!$B$3:$B$1000)/((MAESTRO!$B$3:$B$1000="MILITARES")*(UPPER(MAESTRO!$L$3:$L$1000)="CONFIRMADO")),ROWS($A$3:A265))),"")</f>
        <v/>
      </c>
      <c r="X265" s="10" t="str">
        <f ca="1">IFERROR(INDEX(MAESTRO!X:X,_xludf.AGGREGATE(15,6,ROW(MAESTRO!$B$3:$B$1000)/((MAESTRO!$B$3:$B$1000="MILITARES")*(UPPER(MAESTRO!$L$3:$L$1000)="CONFIRMADO")),ROWS($A$3:A265))),"")</f>
        <v/>
      </c>
    </row>
    <row r="266" spans="1:24" ht="22.05" customHeight="1">
      <c r="A266" s="15" t="str">
        <f ca="1">IFERROR(INDEX(MAESTRO!A:A,_xludf.AGGREGATE(15,6,ROW(MAESTRO!$B$3:$B$1000)/((MAESTRO!$B$3:$B$1000="MILITARES")*(UPPER(MAESTRO!$L$3:$L$1000)="CONFIRMADO")),ROWS($A$3:A266))),"")</f>
        <v/>
      </c>
      <c r="B266" s="15" t="str">
        <f ca="1">IFERROR(INDEX(MAESTRO!B:B,_xludf.AGGREGATE(15,6,ROW(MAESTRO!$B$3:$B$1000)/((MAESTRO!$B$3:$B$1000="MILITARES")*(UPPER(MAESTRO!$L$3:$L$1000)="CONFIRMADO")),ROWS($A$3:A266))),"")</f>
        <v/>
      </c>
      <c r="C266" s="15" t="str">
        <f ca="1">IFERROR(INDEX(MAESTRO!C:C,_xludf.AGGREGATE(15,6,ROW(MAESTRO!$B$3:$B$1000)/((MAESTRO!$B$3:$B$1000="MILITARES")*(UPPER(MAESTRO!$L$3:$L$1000)="CONFIRMADO")),ROWS($A$3:A266))),"")</f>
        <v/>
      </c>
      <c r="D266" s="15" t="str">
        <f ca="1">IFERROR(INDEX(MAESTRO!D:D,_xludf.AGGREGATE(15,6,ROW(MAESTRO!$B$3:$B$1000)/((MAESTRO!$B$3:$B$1000="MILITARES")*(UPPER(MAESTRO!$L$3:$L$1000)="CONFIRMADO")),ROWS($A$3:A266))),"")</f>
        <v/>
      </c>
      <c r="E266" s="15" t="str">
        <f ca="1">IFERROR(INDEX(MAESTRO!E:E,_xludf.AGGREGATE(15,6,ROW(MAESTRO!$B$3:$B$1000)/((MAESTRO!$B$3:$B$1000="MILITARES")*(UPPER(MAESTRO!$L$3:$L$1000)="CONFIRMADO")),ROWS($A$3:A266))),"")</f>
        <v/>
      </c>
      <c r="F266" s="15" t="str">
        <f ca="1">IFERROR(INDEX(MAESTRO!F:F,_xludf.AGGREGATE(15,6,ROW(MAESTRO!$B$3:$B$1000)/((MAESTRO!$B$3:$B$1000="MILITARES")*(UPPER(MAESTRO!$L$3:$L$1000)="CONFIRMADO")),ROWS($A$3:A266))),"")</f>
        <v/>
      </c>
      <c r="G266" s="15" t="str">
        <f ca="1">IFERROR(INDEX(MAESTRO!G:G,_xludf.AGGREGATE(15,6,ROW(MAESTRO!$B$3:$B$1000)/((MAESTRO!$B$3:$B$1000="MILITARES")*(UPPER(MAESTRO!$L$3:$L$1000)="CONFIRMADO")),ROWS($A$3:A266))),"")</f>
        <v/>
      </c>
      <c r="H266" s="15" t="str">
        <f ca="1">IFERROR(INDEX(MAESTRO!H:H,_xludf.AGGREGATE(15,6,ROW(MAESTRO!$B$3:$B$1000)/((MAESTRO!$B$3:$B$1000="MILITARES")*(UPPER(MAESTRO!$L$3:$L$1000)="CONFIRMADO")),ROWS($A$3:A266))),"")</f>
        <v/>
      </c>
      <c r="I266" s="15" t="str">
        <f ca="1">IFERROR(INDEX(MAESTRO!I:I,_xludf.AGGREGATE(15,6,ROW(MAESTRO!$B$3:$B$1000)/((MAESTRO!$B$3:$B$1000="MILITARES")*(UPPER(MAESTRO!$L$3:$L$1000)="CONFIRMADO")),ROWS($A$3:A266))),"")</f>
        <v/>
      </c>
      <c r="J266" s="15" t="str">
        <f ca="1">IFERROR(INDEX(MAESTRO!J:J,_xludf.AGGREGATE(15,6,ROW(MAESTRO!$B$3:$B$1000)/((MAESTRO!$B$3:$B$1000="MILITARES")*(UPPER(MAESTRO!$L$3:$L$1000)="CONFIRMADO")),ROWS($A$3:A266))),"")</f>
        <v/>
      </c>
      <c r="K266" s="15" t="str">
        <f ca="1">IFERROR(INDEX(MAESTRO!K:K,_xludf.AGGREGATE(15,6,ROW(MAESTRO!$B$3:$B$1000)/((MAESTRO!$B$3:$B$1000="MILITARES")*(UPPER(MAESTRO!$L$3:$L$1000)="CONFIRMADO")),ROWS($A$3:A266))),"")</f>
        <v/>
      </c>
      <c r="L266" s="15" t="str">
        <f ca="1">IFERROR(INDEX(MAESTRO!L:L,_xludf.AGGREGATE(15,6,ROW(MAESTRO!$B$3:$B$1000)/((MAESTRO!$B$3:$B$1000="MILITARES")*(UPPER(MAESTRO!$L$3:$L$1000)="CONFIRMADO")),ROWS($A$3:A266))),"")</f>
        <v/>
      </c>
      <c r="M266" s="15" t="str">
        <f ca="1">IFERROR(INDEX(MAESTRO!M:M,_xludf.AGGREGATE(15,6,ROW(MAESTRO!$B$3:$B$1000)/((MAESTRO!$B$3:$B$1000="MILITARES")*(UPPER(MAESTRO!$L$3:$L$1000)="CONFIRMADO")),ROWS($A$3:A266))),"")</f>
        <v/>
      </c>
      <c r="N266" s="15" t="str">
        <f ca="1">IFERROR(INDEX(MAESTRO!N:N,_xludf.AGGREGATE(15,6,ROW(MAESTRO!$B$3:$B$1000)/((MAESTRO!$B$3:$B$1000="MILITARES")*(UPPER(MAESTRO!$L$3:$L$1000)="CONFIRMADO")),ROWS($A$3:A266))),"")</f>
        <v/>
      </c>
      <c r="O266" s="15" t="str">
        <f ca="1">IFERROR(INDEX(MAESTRO!O:O,_xludf.AGGREGATE(15,6,ROW(MAESTRO!$B$3:$B$1000)/((MAESTRO!$B$3:$B$1000="MILITARES")*(UPPER(MAESTRO!$L$3:$L$1000)="CONFIRMADO")),ROWS($A$3:A266))),"")</f>
        <v/>
      </c>
      <c r="P266" s="15" t="str">
        <f ca="1">IFERROR(INDEX(MAESTRO!P:P,_xludf.AGGREGATE(15,6,ROW(MAESTRO!$B$3:$B$1000)/((MAESTRO!$B$3:$B$1000="MILITARES")*(UPPER(MAESTRO!$L$3:$L$1000)="CONFIRMADO")),ROWS($A$3:A266))),"")</f>
        <v/>
      </c>
      <c r="Q266" s="15" t="str">
        <f ca="1">IFERROR(INDEX(MAESTRO!Q:Q,_xludf.AGGREGATE(15,6,ROW(MAESTRO!$B$3:$B$1000)/((MAESTRO!$B$3:$B$1000="MILITARES")*(UPPER(MAESTRO!$L$3:$L$1000)="CONFIRMADO")),ROWS($A$3:A266))),"")</f>
        <v/>
      </c>
      <c r="R266" s="15" t="str">
        <f ca="1">IFERROR(INDEX(MAESTRO!R:R,_xludf.AGGREGATE(15,6,ROW(MAESTRO!$B$3:$B$1000)/((MAESTRO!$B$3:$B$1000="MILITARES")*(UPPER(MAESTRO!$L$3:$L$1000)="CONFIRMADO")),ROWS($A$3:A266))),"")</f>
        <v/>
      </c>
      <c r="S266" s="15" t="str">
        <f ca="1">IFERROR(INDEX(MAESTRO!S:S,_xludf.AGGREGATE(15,6,ROW(MAESTRO!$B$3:$B$1000)/((MAESTRO!$B$3:$B$1000="MILITARES")*(UPPER(MAESTRO!$L$3:$L$1000)="CONFIRMADO")),ROWS($A$3:A266))),"")</f>
        <v/>
      </c>
      <c r="T266" s="15" t="str">
        <f ca="1">IFERROR(INDEX(MAESTRO!T:T,_xludf.AGGREGATE(15,6,ROW(MAESTRO!$B$3:$B$1000)/((MAESTRO!$B$3:$B$1000="MILITARES")*(UPPER(MAESTRO!$L$3:$L$1000)="CONFIRMADO")),ROWS($A$3:A266))),"")</f>
        <v/>
      </c>
      <c r="U266" s="15" t="str">
        <f ca="1">IFERROR(INDEX(MAESTRO!U:U,_xludf.AGGREGATE(15,6,ROW(MAESTRO!$B$3:$B$1000)/((MAESTRO!$B$3:$B$1000="MILITARES")*(UPPER(MAESTRO!$L$3:$L$1000)="CONFIRMADO")),ROWS($A$3:A266))),"")</f>
        <v/>
      </c>
      <c r="V266" s="15" t="str">
        <f ca="1">IFERROR(INDEX(MAESTRO!V:V,_xludf.AGGREGATE(15,6,ROW(MAESTRO!$B$3:$B$1000)/((MAESTRO!$B$3:$B$1000="MILITARES")*(UPPER(MAESTRO!$L$3:$L$1000)="CONFIRMADO")),ROWS($A$3:A266))),"")</f>
        <v/>
      </c>
      <c r="W266" s="15" t="str">
        <f ca="1">IFERROR(INDEX(MAESTRO!W:W,_xludf.AGGREGATE(15,6,ROW(MAESTRO!$B$3:$B$1000)/((MAESTRO!$B$3:$B$1000="MILITARES")*(UPPER(MAESTRO!$L$3:$L$1000)="CONFIRMADO")),ROWS($A$3:A266))),"")</f>
        <v/>
      </c>
      <c r="X266" s="15" t="str">
        <f ca="1">IFERROR(INDEX(MAESTRO!X:X,_xludf.AGGREGATE(15,6,ROW(MAESTRO!$B$3:$B$1000)/((MAESTRO!$B$3:$B$1000="MILITARES")*(UPPER(MAESTRO!$L$3:$L$1000)="CONFIRMADO")),ROWS($A$3:A266))),"")</f>
        <v/>
      </c>
    </row>
    <row r="267" spans="1:24" ht="22.05" customHeight="1">
      <c r="A267" s="10" t="str">
        <f ca="1">IFERROR(INDEX(MAESTRO!A:A,_xludf.AGGREGATE(15,6,ROW(MAESTRO!$B$3:$B$1000)/((MAESTRO!$B$3:$B$1000="MILITARES")*(UPPER(MAESTRO!$L$3:$L$1000)="CONFIRMADO")),ROWS($A$3:A267))),"")</f>
        <v/>
      </c>
      <c r="B267" s="10" t="str">
        <f ca="1">IFERROR(INDEX(MAESTRO!B:B,_xludf.AGGREGATE(15,6,ROW(MAESTRO!$B$3:$B$1000)/((MAESTRO!$B$3:$B$1000="MILITARES")*(UPPER(MAESTRO!$L$3:$L$1000)="CONFIRMADO")),ROWS($A$3:A267))),"")</f>
        <v/>
      </c>
      <c r="C267" s="10" t="str">
        <f ca="1">IFERROR(INDEX(MAESTRO!C:C,_xludf.AGGREGATE(15,6,ROW(MAESTRO!$B$3:$B$1000)/((MAESTRO!$B$3:$B$1000="MILITARES")*(UPPER(MAESTRO!$L$3:$L$1000)="CONFIRMADO")),ROWS($A$3:A267))),"")</f>
        <v/>
      </c>
      <c r="D267" s="10" t="str">
        <f ca="1">IFERROR(INDEX(MAESTRO!D:D,_xludf.AGGREGATE(15,6,ROW(MAESTRO!$B$3:$B$1000)/((MAESTRO!$B$3:$B$1000="MILITARES")*(UPPER(MAESTRO!$L$3:$L$1000)="CONFIRMADO")),ROWS($A$3:A267))),"")</f>
        <v/>
      </c>
      <c r="E267" s="10" t="str">
        <f ca="1">IFERROR(INDEX(MAESTRO!E:E,_xludf.AGGREGATE(15,6,ROW(MAESTRO!$B$3:$B$1000)/((MAESTRO!$B$3:$B$1000="MILITARES")*(UPPER(MAESTRO!$L$3:$L$1000)="CONFIRMADO")),ROWS($A$3:A267))),"")</f>
        <v/>
      </c>
      <c r="F267" s="10" t="str">
        <f ca="1">IFERROR(INDEX(MAESTRO!F:F,_xludf.AGGREGATE(15,6,ROW(MAESTRO!$B$3:$B$1000)/((MAESTRO!$B$3:$B$1000="MILITARES")*(UPPER(MAESTRO!$L$3:$L$1000)="CONFIRMADO")),ROWS($A$3:A267))),"")</f>
        <v/>
      </c>
      <c r="G267" s="10" t="str">
        <f ca="1">IFERROR(INDEX(MAESTRO!G:G,_xludf.AGGREGATE(15,6,ROW(MAESTRO!$B$3:$B$1000)/((MAESTRO!$B$3:$B$1000="MILITARES")*(UPPER(MAESTRO!$L$3:$L$1000)="CONFIRMADO")),ROWS($A$3:A267))),"")</f>
        <v/>
      </c>
      <c r="H267" s="10" t="str">
        <f ca="1">IFERROR(INDEX(MAESTRO!H:H,_xludf.AGGREGATE(15,6,ROW(MAESTRO!$B$3:$B$1000)/((MAESTRO!$B$3:$B$1000="MILITARES")*(UPPER(MAESTRO!$L$3:$L$1000)="CONFIRMADO")),ROWS($A$3:A267))),"")</f>
        <v/>
      </c>
      <c r="I267" s="10" t="str">
        <f ca="1">IFERROR(INDEX(MAESTRO!I:I,_xludf.AGGREGATE(15,6,ROW(MAESTRO!$B$3:$B$1000)/((MAESTRO!$B$3:$B$1000="MILITARES")*(UPPER(MAESTRO!$L$3:$L$1000)="CONFIRMADO")),ROWS($A$3:A267))),"")</f>
        <v/>
      </c>
      <c r="J267" s="10" t="str">
        <f ca="1">IFERROR(INDEX(MAESTRO!J:J,_xludf.AGGREGATE(15,6,ROW(MAESTRO!$B$3:$B$1000)/((MAESTRO!$B$3:$B$1000="MILITARES")*(UPPER(MAESTRO!$L$3:$L$1000)="CONFIRMADO")),ROWS($A$3:A267))),"")</f>
        <v/>
      </c>
      <c r="K267" s="10" t="str">
        <f ca="1">IFERROR(INDEX(MAESTRO!K:K,_xludf.AGGREGATE(15,6,ROW(MAESTRO!$B$3:$B$1000)/((MAESTRO!$B$3:$B$1000="MILITARES")*(UPPER(MAESTRO!$L$3:$L$1000)="CONFIRMADO")),ROWS($A$3:A267))),"")</f>
        <v/>
      </c>
      <c r="L267" s="10" t="str">
        <f ca="1">IFERROR(INDEX(MAESTRO!L:L,_xludf.AGGREGATE(15,6,ROW(MAESTRO!$B$3:$B$1000)/((MAESTRO!$B$3:$B$1000="MILITARES")*(UPPER(MAESTRO!$L$3:$L$1000)="CONFIRMADO")),ROWS($A$3:A267))),"")</f>
        <v/>
      </c>
      <c r="M267" s="10" t="str">
        <f ca="1">IFERROR(INDEX(MAESTRO!M:M,_xludf.AGGREGATE(15,6,ROW(MAESTRO!$B$3:$B$1000)/((MAESTRO!$B$3:$B$1000="MILITARES")*(UPPER(MAESTRO!$L$3:$L$1000)="CONFIRMADO")),ROWS($A$3:A267))),"")</f>
        <v/>
      </c>
      <c r="N267" s="10" t="str">
        <f ca="1">IFERROR(INDEX(MAESTRO!N:N,_xludf.AGGREGATE(15,6,ROW(MAESTRO!$B$3:$B$1000)/((MAESTRO!$B$3:$B$1000="MILITARES")*(UPPER(MAESTRO!$L$3:$L$1000)="CONFIRMADO")),ROWS($A$3:A267))),"")</f>
        <v/>
      </c>
      <c r="O267" s="10" t="str">
        <f ca="1">IFERROR(INDEX(MAESTRO!O:O,_xludf.AGGREGATE(15,6,ROW(MAESTRO!$B$3:$B$1000)/((MAESTRO!$B$3:$B$1000="MILITARES")*(UPPER(MAESTRO!$L$3:$L$1000)="CONFIRMADO")),ROWS($A$3:A267))),"")</f>
        <v/>
      </c>
      <c r="P267" s="10" t="str">
        <f ca="1">IFERROR(INDEX(MAESTRO!P:P,_xludf.AGGREGATE(15,6,ROW(MAESTRO!$B$3:$B$1000)/((MAESTRO!$B$3:$B$1000="MILITARES")*(UPPER(MAESTRO!$L$3:$L$1000)="CONFIRMADO")),ROWS($A$3:A267))),"")</f>
        <v/>
      </c>
      <c r="Q267" s="10" t="str">
        <f ca="1">IFERROR(INDEX(MAESTRO!Q:Q,_xludf.AGGREGATE(15,6,ROW(MAESTRO!$B$3:$B$1000)/((MAESTRO!$B$3:$B$1000="MILITARES")*(UPPER(MAESTRO!$L$3:$L$1000)="CONFIRMADO")),ROWS($A$3:A267))),"")</f>
        <v/>
      </c>
      <c r="R267" s="10" t="str">
        <f ca="1">IFERROR(INDEX(MAESTRO!R:R,_xludf.AGGREGATE(15,6,ROW(MAESTRO!$B$3:$B$1000)/((MAESTRO!$B$3:$B$1000="MILITARES")*(UPPER(MAESTRO!$L$3:$L$1000)="CONFIRMADO")),ROWS($A$3:A267))),"")</f>
        <v/>
      </c>
      <c r="S267" s="10" t="str">
        <f ca="1">IFERROR(INDEX(MAESTRO!S:S,_xludf.AGGREGATE(15,6,ROW(MAESTRO!$B$3:$B$1000)/((MAESTRO!$B$3:$B$1000="MILITARES")*(UPPER(MAESTRO!$L$3:$L$1000)="CONFIRMADO")),ROWS($A$3:A267))),"")</f>
        <v/>
      </c>
      <c r="T267" s="10" t="str">
        <f ca="1">IFERROR(INDEX(MAESTRO!T:T,_xludf.AGGREGATE(15,6,ROW(MAESTRO!$B$3:$B$1000)/((MAESTRO!$B$3:$B$1000="MILITARES")*(UPPER(MAESTRO!$L$3:$L$1000)="CONFIRMADO")),ROWS($A$3:A267))),"")</f>
        <v/>
      </c>
      <c r="U267" s="10" t="str">
        <f ca="1">IFERROR(INDEX(MAESTRO!U:U,_xludf.AGGREGATE(15,6,ROW(MAESTRO!$B$3:$B$1000)/((MAESTRO!$B$3:$B$1000="MILITARES")*(UPPER(MAESTRO!$L$3:$L$1000)="CONFIRMADO")),ROWS($A$3:A267))),"")</f>
        <v/>
      </c>
      <c r="V267" s="10" t="str">
        <f ca="1">IFERROR(INDEX(MAESTRO!V:V,_xludf.AGGREGATE(15,6,ROW(MAESTRO!$B$3:$B$1000)/((MAESTRO!$B$3:$B$1000="MILITARES")*(UPPER(MAESTRO!$L$3:$L$1000)="CONFIRMADO")),ROWS($A$3:A267))),"")</f>
        <v/>
      </c>
      <c r="W267" s="10" t="str">
        <f ca="1">IFERROR(INDEX(MAESTRO!W:W,_xludf.AGGREGATE(15,6,ROW(MAESTRO!$B$3:$B$1000)/((MAESTRO!$B$3:$B$1000="MILITARES")*(UPPER(MAESTRO!$L$3:$L$1000)="CONFIRMADO")),ROWS($A$3:A267))),"")</f>
        <v/>
      </c>
      <c r="X267" s="10" t="str">
        <f ca="1">IFERROR(INDEX(MAESTRO!X:X,_xludf.AGGREGATE(15,6,ROW(MAESTRO!$B$3:$B$1000)/((MAESTRO!$B$3:$B$1000="MILITARES")*(UPPER(MAESTRO!$L$3:$L$1000)="CONFIRMADO")),ROWS($A$3:A267))),"")</f>
        <v/>
      </c>
    </row>
    <row r="268" spans="1:24" ht="22.05" customHeight="1">
      <c r="A268" s="15" t="str">
        <f ca="1">IFERROR(INDEX(MAESTRO!A:A,_xludf.AGGREGATE(15,6,ROW(MAESTRO!$B$3:$B$1000)/((MAESTRO!$B$3:$B$1000="MILITARES")*(UPPER(MAESTRO!$L$3:$L$1000)="CONFIRMADO")),ROWS($A$3:A268))),"")</f>
        <v/>
      </c>
      <c r="B268" s="15" t="str">
        <f ca="1">IFERROR(INDEX(MAESTRO!B:B,_xludf.AGGREGATE(15,6,ROW(MAESTRO!$B$3:$B$1000)/((MAESTRO!$B$3:$B$1000="MILITARES")*(UPPER(MAESTRO!$L$3:$L$1000)="CONFIRMADO")),ROWS($A$3:A268))),"")</f>
        <v/>
      </c>
      <c r="C268" s="15" t="str">
        <f ca="1">IFERROR(INDEX(MAESTRO!C:C,_xludf.AGGREGATE(15,6,ROW(MAESTRO!$B$3:$B$1000)/((MAESTRO!$B$3:$B$1000="MILITARES")*(UPPER(MAESTRO!$L$3:$L$1000)="CONFIRMADO")),ROWS($A$3:A268))),"")</f>
        <v/>
      </c>
      <c r="D268" s="15" t="str">
        <f ca="1">IFERROR(INDEX(MAESTRO!D:D,_xludf.AGGREGATE(15,6,ROW(MAESTRO!$B$3:$B$1000)/((MAESTRO!$B$3:$B$1000="MILITARES")*(UPPER(MAESTRO!$L$3:$L$1000)="CONFIRMADO")),ROWS($A$3:A268))),"")</f>
        <v/>
      </c>
      <c r="E268" s="15" t="str">
        <f ca="1">IFERROR(INDEX(MAESTRO!E:E,_xludf.AGGREGATE(15,6,ROW(MAESTRO!$B$3:$B$1000)/((MAESTRO!$B$3:$B$1000="MILITARES")*(UPPER(MAESTRO!$L$3:$L$1000)="CONFIRMADO")),ROWS($A$3:A268))),"")</f>
        <v/>
      </c>
      <c r="F268" s="15" t="str">
        <f ca="1">IFERROR(INDEX(MAESTRO!F:F,_xludf.AGGREGATE(15,6,ROW(MAESTRO!$B$3:$B$1000)/((MAESTRO!$B$3:$B$1000="MILITARES")*(UPPER(MAESTRO!$L$3:$L$1000)="CONFIRMADO")),ROWS($A$3:A268))),"")</f>
        <v/>
      </c>
      <c r="G268" s="15" t="str">
        <f ca="1">IFERROR(INDEX(MAESTRO!G:G,_xludf.AGGREGATE(15,6,ROW(MAESTRO!$B$3:$B$1000)/((MAESTRO!$B$3:$B$1000="MILITARES")*(UPPER(MAESTRO!$L$3:$L$1000)="CONFIRMADO")),ROWS($A$3:A268))),"")</f>
        <v/>
      </c>
      <c r="H268" s="15" t="str">
        <f ca="1">IFERROR(INDEX(MAESTRO!H:H,_xludf.AGGREGATE(15,6,ROW(MAESTRO!$B$3:$B$1000)/((MAESTRO!$B$3:$B$1000="MILITARES")*(UPPER(MAESTRO!$L$3:$L$1000)="CONFIRMADO")),ROWS($A$3:A268))),"")</f>
        <v/>
      </c>
      <c r="I268" s="15" t="str">
        <f ca="1">IFERROR(INDEX(MAESTRO!I:I,_xludf.AGGREGATE(15,6,ROW(MAESTRO!$B$3:$B$1000)/((MAESTRO!$B$3:$B$1000="MILITARES")*(UPPER(MAESTRO!$L$3:$L$1000)="CONFIRMADO")),ROWS($A$3:A268))),"")</f>
        <v/>
      </c>
      <c r="J268" s="15" t="str">
        <f ca="1">IFERROR(INDEX(MAESTRO!J:J,_xludf.AGGREGATE(15,6,ROW(MAESTRO!$B$3:$B$1000)/((MAESTRO!$B$3:$B$1000="MILITARES")*(UPPER(MAESTRO!$L$3:$L$1000)="CONFIRMADO")),ROWS($A$3:A268))),"")</f>
        <v/>
      </c>
      <c r="K268" s="15" t="str">
        <f ca="1">IFERROR(INDEX(MAESTRO!K:K,_xludf.AGGREGATE(15,6,ROW(MAESTRO!$B$3:$B$1000)/((MAESTRO!$B$3:$B$1000="MILITARES")*(UPPER(MAESTRO!$L$3:$L$1000)="CONFIRMADO")),ROWS($A$3:A268))),"")</f>
        <v/>
      </c>
      <c r="L268" s="15" t="str">
        <f ca="1">IFERROR(INDEX(MAESTRO!L:L,_xludf.AGGREGATE(15,6,ROW(MAESTRO!$B$3:$B$1000)/((MAESTRO!$B$3:$B$1000="MILITARES")*(UPPER(MAESTRO!$L$3:$L$1000)="CONFIRMADO")),ROWS($A$3:A268))),"")</f>
        <v/>
      </c>
      <c r="M268" s="15" t="str">
        <f ca="1">IFERROR(INDEX(MAESTRO!M:M,_xludf.AGGREGATE(15,6,ROW(MAESTRO!$B$3:$B$1000)/((MAESTRO!$B$3:$B$1000="MILITARES")*(UPPER(MAESTRO!$L$3:$L$1000)="CONFIRMADO")),ROWS($A$3:A268))),"")</f>
        <v/>
      </c>
      <c r="N268" s="15" t="str">
        <f ca="1">IFERROR(INDEX(MAESTRO!N:N,_xludf.AGGREGATE(15,6,ROW(MAESTRO!$B$3:$B$1000)/((MAESTRO!$B$3:$B$1000="MILITARES")*(UPPER(MAESTRO!$L$3:$L$1000)="CONFIRMADO")),ROWS($A$3:A268))),"")</f>
        <v/>
      </c>
      <c r="O268" s="15" t="str">
        <f ca="1">IFERROR(INDEX(MAESTRO!O:O,_xludf.AGGREGATE(15,6,ROW(MAESTRO!$B$3:$B$1000)/((MAESTRO!$B$3:$B$1000="MILITARES")*(UPPER(MAESTRO!$L$3:$L$1000)="CONFIRMADO")),ROWS($A$3:A268))),"")</f>
        <v/>
      </c>
      <c r="P268" s="15" t="str">
        <f ca="1">IFERROR(INDEX(MAESTRO!P:P,_xludf.AGGREGATE(15,6,ROW(MAESTRO!$B$3:$B$1000)/((MAESTRO!$B$3:$B$1000="MILITARES")*(UPPER(MAESTRO!$L$3:$L$1000)="CONFIRMADO")),ROWS($A$3:A268))),"")</f>
        <v/>
      </c>
      <c r="Q268" s="15" t="str">
        <f ca="1">IFERROR(INDEX(MAESTRO!Q:Q,_xludf.AGGREGATE(15,6,ROW(MAESTRO!$B$3:$B$1000)/((MAESTRO!$B$3:$B$1000="MILITARES")*(UPPER(MAESTRO!$L$3:$L$1000)="CONFIRMADO")),ROWS($A$3:A268))),"")</f>
        <v/>
      </c>
      <c r="R268" s="15" t="str">
        <f ca="1">IFERROR(INDEX(MAESTRO!R:R,_xludf.AGGREGATE(15,6,ROW(MAESTRO!$B$3:$B$1000)/((MAESTRO!$B$3:$B$1000="MILITARES")*(UPPER(MAESTRO!$L$3:$L$1000)="CONFIRMADO")),ROWS($A$3:A268))),"")</f>
        <v/>
      </c>
      <c r="S268" s="15" t="str">
        <f ca="1">IFERROR(INDEX(MAESTRO!S:S,_xludf.AGGREGATE(15,6,ROW(MAESTRO!$B$3:$B$1000)/((MAESTRO!$B$3:$B$1000="MILITARES")*(UPPER(MAESTRO!$L$3:$L$1000)="CONFIRMADO")),ROWS($A$3:A268))),"")</f>
        <v/>
      </c>
      <c r="T268" s="15" t="str">
        <f ca="1">IFERROR(INDEX(MAESTRO!T:T,_xludf.AGGREGATE(15,6,ROW(MAESTRO!$B$3:$B$1000)/((MAESTRO!$B$3:$B$1000="MILITARES")*(UPPER(MAESTRO!$L$3:$L$1000)="CONFIRMADO")),ROWS($A$3:A268))),"")</f>
        <v/>
      </c>
      <c r="U268" s="15" t="str">
        <f ca="1">IFERROR(INDEX(MAESTRO!U:U,_xludf.AGGREGATE(15,6,ROW(MAESTRO!$B$3:$B$1000)/((MAESTRO!$B$3:$B$1000="MILITARES")*(UPPER(MAESTRO!$L$3:$L$1000)="CONFIRMADO")),ROWS($A$3:A268))),"")</f>
        <v/>
      </c>
      <c r="V268" s="15" t="str">
        <f ca="1">IFERROR(INDEX(MAESTRO!V:V,_xludf.AGGREGATE(15,6,ROW(MAESTRO!$B$3:$B$1000)/((MAESTRO!$B$3:$B$1000="MILITARES")*(UPPER(MAESTRO!$L$3:$L$1000)="CONFIRMADO")),ROWS($A$3:A268))),"")</f>
        <v/>
      </c>
      <c r="W268" s="15" t="str">
        <f ca="1">IFERROR(INDEX(MAESTRO!W:W,_xludf.AGGREGATE(15,6,ROW(MAESTRO!$B$3:$B$1000)/((MAESTRO!$B$3:$B$1000="MILITARES")*(UPPER(MAESTRO!$L$3:$L$1000)="CONFIRMADO")),ROWS($A$3:A268))),"")</f>
        <v/>
      </c>
      <c r="X268" s="15" t="str">
        <f ca="1">IFERROR(INDEX(MAESTRO!X:X,_xludf.AGGREGATE(15,6,ROW(MAESTRO!$B$3:$B$1000)/((MAESTRO!$B$3:$B$1000="MILITARES")*(UPPER(MAESTRO!$L$3:$L$1000)="CONFIRMADO")),ROWS($A$3:A268))),"")</f>
        <v/>
      </c>
    </row>
    <row r="269" spans="1:24" ht="22.05" customHeight="1">
      <c r="A269" s="10" t="str">
        <f ca="1">IFERROR(INDEX(MAESTRO!A:A,_xludf.AGGREGATE(15,6,ROW(MAESTRO!$B$3:$B$1000)/((MAESTRO!$B$3:$B$1000="MILITARES")*(UPPER(MAESTRO!$L$3:$L$1000)="CONFIRMADO")),ROWS($A$3:A269))),"")</f>
        <v/>
      </c>
      <c r="B269" s="10" t="str">
        <f ca="1">IFERROR(INDEX(MAESTRO!B:B,_xludf.AGGREGATE(15,6,ROW(MAESTRO!$B$3:$B$1000)/((MAESTRO!$B$3:$B$1000="MILITARES")*(UPPER(MAESTRO!$L$3:$L$1000)="CONFIRMADO")),ROWS($A$3:A269))),"")</f>
        <v/>
      </c>
      <c r="C269" s="10" t="str">
        <f ca="1">IFERROR(INDEX(MAESTRO!C:C,_xludf.AGGREGATE(15,6,ROW(MAESTRO!$B$3:$B$1000)/((MAESTRO!$B$3:$B$1000="MILITARES")*(UPPER(MAESTRO!$L$3:$L$1000)="CONFIRMADO")),ROWS($A$3:A269))),"")</f>
        <v/>
      </c>
      <c r="D269" s="10" t="str">
        <f ca="1">IFERROR(INDEX(MAESTRO!D:D,_xludf.AGGREGATE(15,6,ROW(MAESTRO!$B$3:$B$1000)/((MAESTRO!$B$3:$B$1000="MILITARES")*(UPPER(MAESTRO!$L$3:$L$1000)="CONFIRMADO")),ROWS($A$3:A269))),"")</f>
        <v/>
      </c>
      <c r="E269" s="10" t="str">
        <f ca="1">IFERROR(INDEX(MAESTRO!E:E,_xludf.AGGREGATE(15,6,ROW(MAESTRO!$B$3:$B$1000)/((MAESTRO!$B$3:$B$1000="MILITARES")*(UPPER(MAESTRO!$L$3:$L$1000)="CONFIRMADO")),ROWS($A$3:A269))),"")</f>
        <v/>
      </c>
      <c r="F269" s="10" t="str">
        <f ca="1">IFERROR(INDEX(MAESTRO!F:F,_xludf.AGGREGATE(15,6,ROW(MAESTRO!$B$3:$B$1000)/((MAESTRO!$B$3:$B$1000="MILITARES")*(UPPER(MAESTRO!$L$3:$L$1000)="CONFIRMADO")),ROWS($A$3:A269))),"")</f>
        <v/>
      </c>
      <c r="G269" s="10" t="str">
        <f ca="1">IFERROR(INDEX(MAESTRO!G:G,_xludf.AGGREGATE(15,6,ROW(MAESTRO!$B$3:$B$1000)/((MAESTRO!$B$3:$B$1000="MILITARES")*(UPPER(MAESTRO!$L$3:$L$1000)="CONFIRMADO")),ROWS($A$3:A269))),"")</f>
        <v/>
      </c>
      <c r="H269" s="10" t="str">
        <f ca="1">IFERROR(INDEX(MAESTRO!H:H,_xludf.AGGREGATE(15,6,ROW(MAESTRO!$B$3:$B$1000)/((MAESTRO!$B$3:$B$1000="MILITARES")*(UPPER(MAESTRO!$L$3:$L$1000)="CONFIRMADO")),ROWS($A$3:A269))),"")</f>
        <v/>
      </c>
      <c r="I269" s="10" t="str">
        <f ca="1">IFERROR(INDEX(MAESTRO!I:I,_xludf.AGGREGATE(15,6,ROW(MAESTRO!$B$3:$B$1000)/((MAESTRO!$B$3:$B$1000="MILITARES")*(UPPER(MAESTRO!$L$3:$L$1000)="CONFIRMADO")),ROWS($A$3:A269))),"")</f>
        <v/>
      </c>
      <c r="J269" s="10" t="str">
        <f ca="1">IFERROR(INDEX(MAESTRO!J:J,_xludf.AGGREGATE(15,6,ROW(MAESTRO!$B$3:$B$1000)/((MAESTRO!$B$3:$B$1000="MILITARES")*(UPPER(MAESTRO!$L$3:$L$1000)="CONFIRMADO")),ROWS($A$3:A269))),"")</f>
        <v/>
      </c>
      <c r="K269" s="10" t="str">
        <f ca="1">IFERROR(INDEX(MAESTRO!K:K,_xludf.AGGREGATE(15,6,ROW(MAESTRO!$B$3:$B$1000)/((MAESTRO!$B$3:$B$1000="MILITARES")*(UPPER(MAESTRO!$L$3:$L$1000)="CONFIRMADO")),ROWS($A$3:A269))),"")</f>
        <v/>
      </c>
      <c r="L269" s="10" t="str">
        <f ca="1">IFERROR(INDEX(MAESTRO!L:L,_xludf.AGGREGATE(15,6,ROW(MAESTRO!$B$3:$B$1000)/((MAESTRO!$B$3:$B$1000="MILITARES")*(UPPER(MAESTRO!$L$3:$L$1000)="CONFIRMADO")),ROWS($A$3:A269))),"")</f>
        <v/>
      </c>
      <c r="M269" s="10" t="str">
        <f ca="1">IFERROR(INDEX(MAESTRO!M:M,_xludf.AGGREGATE(15,6,ROW(MAESTRO!$B$3:$B$1000)/((MAESTRO!$B$3:$B$1000="MILITARES")*(UPPER(MAESTRO!$L$3:$L$1000)="CONFIRMADO")),ROWS($A$3:A269))),"")</f>
        <v/>
      </c>
      <c r="N269" s="10" t="str">
        <f ca="1">IFERROR(INDEX(MAESTRO!N:N,_xludf.AGGREGATE(15,6,ROW(MAESTRO!$B$3:$B$1000)/((MAESTRO!$B$3:$B$1000="MILITARES")*(UPPER(MAESTRO!$L$3:$L$1000)="CONFIRMADO")),ROWS($A$3:A269))),"")</f>
        <v/>
      </c>
      <c r="O269" s="10" t="str">
        <f ca="1">IFERROR(INDEX(MAESTRO!O:O,_xludf.AGGREGATE(15,6,ROW(MAESTRO!$B$3:$B$1000)/((MAESTRO!$B$3:$B$1000="MILITARES")*(UPPER(MAESTRO!$L$3:$L$1000)="CONFIRMADO")),ROWS($A$3:A269))),"")</f>
        <v/>
      </c>
      <c r="P269" s="10" t="str">
        <f ca="1">IFERROR(INDEX(MAESTRO!P:P,_xludf.AGGREGATE(15,6,ROW(MAESTRO!$B$3:$B$1000)/((MAESTRO!$B$3:$B$1000="MILITARES")*(UPPER(MAESTRO!$L$3:$L$1000)="CONFIRMADO")),ROWS($A$3:A269))),"")</f>
        <v/>
      </c>
      <c r="Q269" s="10" t="str">
        <f ca="1">IFERROR(INDEX(MAESTRO!Q:Q,_xludf.AGGREGATE(15,6,ROW(MAESTRO!$B$3:$B$1000)/((MAESTRO!$B$3:$B$1000="MILITARES")*(UPPER(MAESTRO!$L$3:$L$1000)="CONFIRMADO")),ROWS($A$3:A269))),"")</f>
        <v/>
      </c>
      <c r="R269" s="10" t="str">
        <f ca="1">IFERROR(INDEX(MAESTRO!R:R,_xludf.AGGREGATE(15,6,ROW(MAESTRO!$B$3:$B$1000)/((MAESTRO!$B$3:$B$1000="MILITARES")*(UPPER(MAESTRO!$L$3:$L$1000)="CONFIRMADO")),ROWS($A$3:A269))),"")</f>
        <v/>
      </c>
      <c r="S269" s="10" t="str">
        <f ca="1">IFERROR(INDEX(MAESTRO!S:S,_xludf.AGGREGATE(15,6,ROW(MAESTRO!$B$3:$B$1000)/((MAESTRO!$B$3:$B$1000="MILITARES")*(UPPER(MAESTRO!$L$3:$L$1000)="CONFIRMADO")),ROWS($A$3:A269))),"")</f>
        <v/>
      </c>
      <c r="T269" s="10" t="str">
        <f ca="1">IFERROR(INDEX(MAESTRO!T:T,_xludf.AGGREGATE(15,6,ROW(MAESTRO!$B$3:$B$1000)/((MAESTRO!$B$3:$B$1000="MILITARES")*(UPPER(MAESTRO!$L$3:$L$1000)="CONFIRMADO")),ROWS($A$3:A269))),"")</f>
        <v/>
      </c>
      <c r="U269" s="10" t="str">
        <f ca="1">IFERROR(INDEX(MAESTRO!U:U,_xludf.AGGREGATE(15,6,ROW(MAESTRO!$B$3:$B$1000)/((MAESTRO!$B$3:$B$1000="MILITARES")*(UPPER(MAESTRO!$L$3:$L$1000)="CONFIRMADO")),ROWS($A$3:A269))),"")</f>
        <v/>
      </c>
      <c r="V269" s="10" t="str">
        <f ca="1">IFERROR(INDEX(MAESTRO!V:V,_xludf.AGGREGATE(15,6,ROW(MAESTRO!$B$3:$B$1000)/((MAESTRO!$B$3:$B$1000="MILITARES")*(UPPER(MAESTRO!$L$3:$L$1000)="CONFIRMADO")),ROWS($A$3:A269))),"")</f>
        <v/>
      </c>
      <c r="W269" s="10" t="str">
        <f ca="1">IFERROR(INDEX(MAESTRO!W:W,_xludf.AGGREGATE(15,6,ROW(MAESTRO!$B$3:$B$1000)/((MAESTRO!$B$3:$B$1000="MILITARES")*(UPPER(MAESTRO!$L$3:$L$1000)="CONFIRMADO")),ROWS($A$3:A269))),"")</f>
        <v/>
      </c>
      <c r="X269" s="10" t="str">
        <f ca="1">IFERROR(INDEX(MAESTRO!X:X,_xludf.AGGREGATE(15,6,ROW(MAESTRO!$B$3:$B$1000)/((MAESTRO!$B$3:$B$1000="MILITARES")*(UPPER(MAESTRO!$L$3:$L$1000)="CONFIRMADO")),ROWS($A$3:A269))),"")</f>
        <v/>
      </c>
    </row>
    <row r="270" spans="1:24" ht="22.05" customHeight="1">
      <c r="A270" s="15" t="str">
        <f ca="1">IFERROR(INDEX(MAESTRO!A:A,_xludf.AGGREGATE(15,6,ROW(MAESTRO!$B$3:$B$1000)/((MAESTRO!$B$3:$B$1000="MILITARES")*(UPPER(MAESTRO!$L$3:$L$1000)="CONFIRMADO")),ROWS($A$3:A270))),"")</f>
        <v/>
      </c>
      <c r="B270" s="15" t="str">
        <f ca="1">IFERROR(INDEX(MAESTRO!B:B,_xludf.AGGREGATE(15,6,ROW(MAESTRO!$B$3:$B$1000)/((MAESTRO!$B$3:$B$1000="MILITARES")*(UPPER(MAESTRO!$L$3:$L$1000)="CONFIRMADO")),ROWS($A$3:A270))),"")</f>
        <v/>
      </c>
      <c r="C270" s="15" t="str">
        <f ca="1">IFERROR(INDEX(MAESTRO!C:C,_xludf.AGGREGATE(15,6,ROW(MAESTRO!$B$3:$B$1000)/((MAESTRO!$B$3:$B$1000="MILITARES")*(UPPER(MAESTRO!$L$3:$L$1000)="CONFIRMADO")),ROWS($A$3:A270))),"")</f>
        <v/>
      </c>
      <c r="D270" s="15" t="str">
        <f ca="1">IFERROR(INDEX(MAESTRO!D:D,_xludf.AGGREGATE(15,6,ROW(MAESTRO!$B$3:$B$1000)/((MAESTRO!$B$3:$B$1000="MILITARES")*(UPPER(MAESTRO!$L$3:$L$1000)="CONFIRMADO")),ROWS($A$3:A270))),"")</f>
        <v/>
      </c>
      <c r="E270" s="15" t="str">
        <f ca="1">IFERROR(INDEX(MAESTRO!E:E,_xludf.AGGREGATE(15,6,ROW(MAESTRO!$B$3:$B$1000)/((MAESTRO!$B$3:$B$1000="MILITARES")*(UPPER(MAESTRO!$L$3:$L$1000)="CONFIRMADO")),ROWS($A$3:A270))),"")</f>
        <v/>
      </c>
      <c r="F270" s="15" t="str">
        <f ca="1">IFERROR(INDEX(MAESTRO!F:F,_xludf.AGGREGATE(15,6,ROW(MAESTRO!$B$3:$B$1000)/((MAESTRO!$B$3:$B$1000="MILITARES")*(UPPER(MAESTRO!$L$3:$L$1000)="CONFIRMADO")),ROWS($A$3:A270))),"")</f>
        <v/>
      </c>
      <c r="G270" s="15" t="str">
        <f ca="1">IFERROR(INDEX(MAESTRO!G:G,_xludf.AGGREGATE(15,6,ROW(MAESTRO!$B$3:$B$1000)/((MAESTRO!$B$3:$B$1000="MILITARES")*(UPPER(MAESTRO!$L$3:$L$1000)="CONFIRMADO")),ROWS($A$3:A270))),"")</f>
        <v/>
      </c>
      <c r="H270" s="15" t="str">
        <f ca="1">IFERROR(INDEX(MAESTRO!H:H,_xludf.AGGREGATE(15,6,ROW(MAESTRO!$B$3:$B$1000)/((MAESTRO!$B$3:$B$1000="MILITARES")*(UPPER(MAESTRO!$L$3:$L$1000)="CONFIRMADO")),ROWS($A$3:A270))),"")</f>
        <v/>
      </c>
      <c r="I270" s="15" t="str">
        <f ca="1">IFERROR(INDEX(MAESTRO!I:I,_xludf.AGGREGATE(15,6,ROW(MAESTRO!$B$3:$B$1000)/((MAESTRO!$B$3:$B$1000="MILITARES")*(UPPER(MAESTRO!$L$3:$L$1000)="CONFIRMADO")),ROWS($A$3:A270))),"")</f>
        <v/>
      </c>
      <c r="J270" s="15" t="str">
        <f ca="1">IFERROR(INDEX(MAESTRO!J:J,_xludf.AGGREGATE(15,6,ROW(MAESTRO!$B$3:$B$1000)/((MAESTRO!$B$3:$B$1000="MILITARES")*(UPPER(MAESTRO!$L$3:$L$1000)="CONFIRMADO")),ROWS($A$3:A270))),"")</f>
        <v/>
      </c>
      <c r="K270" s="15" t="str">
        <f ca="1">IFERROR(INDEX(MAESTRO!K:K,_xludf.AGGREGATE(15,6,ROW(MAESTRO!$B$3:$B$1000)/((MAESTRO!$B$3:$B$1000="MILITARES")*(UPPER(MAESTRO!$L$3:$L$1000)="CONFIRMADO")),ROWS($A$3:A270))),"")</f>
        <v/>
      </c>
      <c r="L270" s="15" t="str">
        <f ca="1">IFERROR(INDEX(MAESTRO!L:L,_xludf.AGGREGATE(15,6,ROW(MAESTRO!$B$3:$B$1000)/((MAESTRO!$B$3:$B$1000="MILITARES")*(UPPER(MAESTRO!$L$3:$L$1000)="CONFIRMADO")),ROWS($A$3:A270))),"")</f>
        <v/>
      </c>
      <c r="M270" s="15" t="str">
        <f ca="1">IFERROR(INDEX(MAESTRO!M:M,_xludf.AGGREGATE(15,6,ROW(MAESTRO!$B$3:$B$1000)/((MAESTRO!$B$3:$B$1000="MILITARES")*(UPPER(MAESTRO!$L$3:$L$1000)="CONFIRMADO")),ROWS($A$3:A270))),"")</f>
        <v/>
      </c>
      <c r="N270" s="15" t="str">
        <f ca="1">IFERROR(INDEX(MAESTRO!N:N,_xludf.AGGREGATE(15,6,ROW(MAESTRO!$B$3:$B$1000)/((MAESTRO!$B$3:$B$1000="MILITARES")*(UPPER(MAESTRO!$L$3:$L$1000)="CONFIRMADO")),ROWS($A$3:A270))),"")</f>
        <v/>
      </c>
      <c r="O270" s="15" t="str">
        <f ca="1">IFERROR(INDEX(MAESTRO!O:O,_xludf.AGGREGATE(15,6,ROW(MAESTRO!$B$3:$B$1000)/((MAESTRO!$B$3:$B$1000="MILITARES")*(UPPER(MAESTRO!$L$3:$L$1000)="CONFIRMADO")),ROWS($A$3:A270))),"")</f>
        <v/>
      </c>
      <c r="P270" s="15" t="str">
        <f ca="1">IFERROR(INDEX(MAESTRO!P:P,_xludf.AGGREGATE(15,6,ROW(MAESTRO!$B$3:$B$1000)/((MAESTRO!$B$3:$B$1000="MILITARES")*(UPPER(MAESTRO!$L$3:$L$1000)="CONFIRMADO")),ROWS($A$3:A270))),"")</f>
        <v/>
      </c>
      <c r="Q270" s="15" t="str">
        <f ca="1">IFERROR(INDEX(MAESTRO!Q:Q,_xludf.AGGREGATE(15,6,ROW(MAESTRO!$B$3:$B$1000)/((MAESTRO!$B$3:$B$1000="MILITARES")*(UPPER(MAESTRO!$L$3:$L$1000)="CONFIRMADO")),ROWS($A$3:A270))),"")</f>
        <v/>
      </c>
      <c r="R270" s="15" t="str">
        <f ca="1">IFERROR(INDEX(MAESTRO!R:R,_xludf.AGGREGATE(15,6,ROW(MAESTRO!$B$3:$B$1000)/((MAESTRO!$B$3:$B$1000="MILITARES")*(UPPER(MAESTRO!$L$3:$L$1000)="CONFIRMADO")),ROWS($A$3:A270))),"")</f>
        <v/>
      </c>
      <c r="S270" s="15" t="str">
        <f ca="1">IFERROR(INDEX(MAESTRO!S:S,_xludf.AGGREGATE(15,6,ROW(MAESTRO!$B$3:$B$1000)/((MAESTRO!$B$3:$B$1000="MILITARES")*(UPPER(MAESTRO!$L$3:$L$1000)="CONFIRMADO")),ROWS($A$3:A270))),"")</f>
        <v/>
      </c>
      <c r="T270" s="15" t="str">
        <f ca="1">IFERROR(INDEX(MAESTRO!T:T,_xludf.AGGREGATE(15,6,ROW(MAESTRO!$B$3:$B$1000)/((MAESTRO!$B$3:$B$1000="MILITARES")*(UPPER(MAESTRO!$L$3:$L$1000)="CONFIRMADO")),ROWS($A$3:A270))),"")</f>
        <v/>
      </c>
      <c r="U270" s="15" t="str">
        <f ca="1">IFERROR(INDEX(MAESTRO!U:U,_xludf.AGGREGATE(15,6,ROW(MAESTRO!$B$3:$B$1000)/((MAESTRO!$B$3:$B$1000="MILITARES")*(UPPER(MAESTRO!$L$3:$L$1000)="CONFIRMADO")),ROWS($A$3:A270))),"")</f>
        <v/>
      </c>
      <c r="V270" s="15" t="str">
        <f ca="1">IFERROR(INDEX(MAESTRO!V:V,_xludf.AGGREGATE(15,6,ROW(MAESTRO!$B$3:$B$1000)/((MAESTRO!$B$3:$B$1000="MILITARES")*(UPPER(MAESTRO!$L$3:$L$1000)="CONFIRMADO")),ROWS($A$3:A270))),"")</f>
        <v/>
      </c>
      <c r="W270" s="15" t="str">
        <f ca="1">IFERROR(INDEX(MAESTRO!W:W,_xludf.AGGREGATE(15,6,ROW(MAESTRO!$B$3:$B$1000)/((MAESTRO!$B$3:$B$1000="MILITARES")*(UPPER(MAESTRO!$L$3:$L$1000)="CONFIRMADO")),ROWS($A$3:A270))),"")</f>
        <v/>
      </c>
      <c r="X270" s="15" t="str">
        <f ca="1">IFERROR(INDEX(MAESTRO!X:X,_xludf.AGGREGATE(15,6,ROW(MAESTRO!$B$3:$B$1000)/((MAESTRO!$B$3:$B$1000="MILITARES")*(UPPER(MAESTRO!$L$3:$L$1000)="CONFIRMADO")),ROWS($A$3:A270))),"")</f>
        <v/>
      </c>
    </row>
    <row r="271" spans="1:24" ht="22.05" customHeight="1">
      <c r="A271" s="10" t="str">
        <f ca="1">IFERROR(INDEX(MAESTRO!A:A,_xludf.AGGREGATE(15,6,ROW(MAESTRO!$B$3:$B$1000)/((MAESTRO!$B$3:$B$1000="MILITARES")*(UPPER(MAESTRO!$L$3:$L$1000)="CONFIRMADO")),ROWS($A$3:A271))),"")</f>
        <v/>
      </c>
      <c r="B271" s="10" t="str">
        <f ca="1">IFERROR(INDEX(MAESTRO!B:B,_xludf.AGGREGATE(15,6,ROW(MAESTRO!$B$3:$B$1000)/((MAESTRO!$B$3:$B$1000="MILITARES")*(UPPER(MAESTRO!$L$3:$L$1000)="CONFIRMADO")),ROWS($A$3:A271))),"")</f>
        <v/>
      </c>
      <c r="C271" s="10" t="str">
        <f ca="1">IFERROR(INDEX(MAESTRO!C:C,_xludf.AGGREGATE(15,6,ROW(MAESTRO!$B$3:$B$1000)/((MAESTRO!$B$3:$B$1000="MILITARES")*(UPPER(MAESTRO!$L$3:$L$1000)="CONFIRMADO")),ROWS($A$3:A271))),"")</f>
        <v/>
      </c>
      <c r="D271" s="10" t="str">
        <f ca="1">IFERROR(INDEX(MAESTRO!D:D,_xludf.AGGREGATE(15,6,ROW(MAESTRO!$B$3:$B$1000)/((MAESTRO!$B$3:$B$1000="MILITARES")*(UPPER(MAESTRO!$L$3:$L$1000)="CONFIRMADO")),ROWS($A$3:A271))),"")</f>
        <v/>
      </c>
      <c r="E271" s="10" t="str">
        <f ca="1">IFERROR(INDEX(MAESTRO!E:E,_xludf.AGGREGATE(15,6,ROW(MAESTRO!$B$3:$B$1000)/((MAESTRO!$B$3:$B$1000="MILITARES")*(UPPER(MAESTRO!$L$3:$L$1000)="CONFIRMADO")),ROWS($A$3:A271))),"")</f>
        <v/>
      </c>
      <c r="F271" s="10" t="str">
        <f ca="1">IFERROR(INDEX(MAESTRO!F:F,_xludf.AGGREGATE(15,6,ROW(MAESTRO!$B$3:$B$1000)/((MAESTRO!$B$3:$B$1000="MILITARES")*(UPPER(MAESTRO!$L$3:$L$1000)="CONFIRMADO")),ROWS($A$3:A271))),"")</f>
        <v/>
      </c>
      <c r="G271" s="10" t="str">
        <f ca="1">IFERROR(INDEX(MAESTRO!G:G,_xludf.AGGREGATE(15,6,ROW(MAESTRO!$B$3:$B$1000)/((MAESTRO!$B$3:$B$1000="MILITARES")*(UPPER(MAESTRO!$L$3:$L$1000)="CONFIRMADO")),ROWS($A$3:A271))),"")</f>
        <v/>
      </c>
      <c r="H271" s="10" t="str">
        <f ca="1">IFERROR(INDEX(MAESTRO!H:H,_xludf.AGGREGATE(15,6,ROW(MAESTRO!$B$3:$B$1000)/((MAESTRO!$B$3:$B$1000="MILITARES")*(UPPER(MAESTRO!$L$3:$L$1000)="CONFIRMADO")),ROWS($A$3:A271))),"")</f>
        <v/>
      </c>
      <c r="I271" s="10" t="str">
        <f ca="1">IFERROR(INDEX(MAESTRO!I:I,_xludf.AGGREGATE(15,6,ROW(MAESTRO!$B$3:$B$1000)/((MAESTRO!$B$3:$B$1000="MILITARES")*(UPPER(MAESTRO!$L$3:$L$1000)="CONFIRMADO")),ROWS($A$3:A271))),"")</f>
        <v/>
      </c>
      <c r="J271" s="10" t="str">
        <f ca="1">IFERROR(INDEX(MAESTRO!J:J,_xludf.AGGREGATE(15,6,ROW(MAESTRO!$B$3:$B$1000)/((MAESTRO!$B$3:$B$1000="MILITARES")*(UPPER(MAESTRO!$L$3:$L$1000)="CONFIRMADO")),ROWS($A$3:A271))),"")</f>
        <v/>
      </c>
      <c r="K271" s="10" t="str">
        <f ca="1">IFERROR(INDEX(MAESTRO!K:K,_xludf.AGGREGATE(15,6,ROW(MAESTRO!$B$3:$B$1000)/((MAESTRO!$B$3:$B$1000="MILITARES")*(UPPER(MAESTRO!$L$3:$L$1000)="CONFIRMADO")),ROWS($A$3:A271))),"")</f>
        <v/>
      </c>
      <c r="L271" s="10" t="str">
        <f ca="1">IFERROR(INDEX(MAESTRO!L:L,_xludf.AGGREGATE(15,6,ROW(MAESTRO!$B$3:$B$1000)/((MAESTRO!$B$3:$B$1000="MILITARES")*(UPPER(MAESTRO!$L$3:$L$1000)="CONFIRMADO")),ROWS($A$3:A271))),"")</f>
        <v/>
      </c>
      <c r="M271" s="10" t="str">
        <f ca="1">IFERROR(INDEX(MAESTRO!M:M,_xludf.AGGREGATE(15,6,ROW(MAESTRO!$B$3:$B$1000)/((MAESTRO!$B$3:$B$1000="MILITARES")*(UPPER(MAESTRO!$L$3:$L$1000)="CONFIRMADO")),ROWS($A$3:A271))),"")</f>
        <v/>
      </c>
      <c r="N271" s="10" t="str">
        <f ca="1">IFERROR(INDEX(MAESTRO!N:N,_xludf.AGGREGATE(15,6,ROW(MAESTRO!$B$3:$B$1000)/((MAESTRO!$B$3:$B$1000="MILITARES")*(UPPER(MAESTRO!$L$3:$L$1000)="CONFIRMADO")),ROWS($A$3:A271))),"")</f>
        <v/>
      </c>
      <c r="O271" s="10" t="str">
        <f ca="1">IFERROR(INDEX(MAESTRO!O:O,_xludf.AGGREGATE(15,6,ROW(MAESTRO!$B$3:$B$1000)/((MAESTRO!$B$3:$B$1000="MILITARES")*(UPPER(MAESTRO!$L$3:$L$1000)="CONFIRMADO")),ROWS($A$3:A271))),"")</f>
        <v/>
      </c>
      <c r="P271" s="10" t="str">
        <f ca="1">IFERROR(INDEX(MAESTRO!P:P,_xludf.AGGREGATE(15,6,ROW(MAESTRO!$B$3:$B$1000)/((MAESTRO!$B$3:$B$1000="MILITARES")*(UPPER(MAESTRO!$L$3:$L$1000)="CONFIRMADO")),ROWS($A$3:A271))),"")</f>
        <v/>
      </c>
      <c r="Q271" s="10" t="str">
        <f ca="1">IFERROR(INDEX(MAESTRO!Q:Q,_xludf.AGGREGATE(15,6,ROW(MAESTRO!$B$3:$B$1000)/((MAESTRO!$B$3:$B$1000="MILITARES")*(UPPER(MAESTRO!$L$3:$L$1000)="CONFIRMADO")),ROWS($A$3:A271))),"")</f>
        <v/>
      </c>
      <c r="R271" s="10" t="str">
        <f ca="1">IFERROR(INDEX(MAESTRO!R:R,_xludf.AGGREGATE(15,6,ROW(MAESTRO!$B$3:$B$1000)/((MAESTRO!$B$3:$B$1000="MILITARES")*(UPPER(MAESTRO!$L$3:$L$1000)="CONFIRMADO")),ROWS($A$3:A271))),"")</f>
        <v/>
      </c>
      <c r="S271" s="10" t="str">
        <f ca="1">IFERROR(INDEX(MAESTRO!S:S,_xludf.AGGREGATE(15,6,ROW(MAESTRO!$B$3:$B$1000)/((MAESTRO!$B$3:$B$1000="MILITARES")*(UPPER(MAESTRO!$L$3:$L$1000)="CONFIRMADO")),ROWS($A$3:A271))),"")</f>
        <v/>
      </c>
      <c r="T271" s="10" t="str">
        <f ca="1">IFERROR(INDEX(MAESTRO!T:T,_xludf.AGGREGATE(15,6,ROW(MAESTRO!$B$3:$B$1000)/((MAESTRO!$B$3:$B$1000="MILITARES")*(UPPER(MAESTRO!$L$3:$L$1000)="CONFIRMADO")),ROWS($A$3:A271))),"")</f>
        <v/>
      </c>
      <c r="U271" s="10" t="str">
        <f ca="1">IFERROR(INDEX(MAESTRO!U:U,_xludf.AGGREGATE(15,6,ROW(MAESTRO!$B$3:$B$1000)/((MAESTRO!$B$3:$B$1000="MILITARES")*(UPPER(MAESTRO!$L$3:$L$1000)="CONFIRMADO")),ROWS($A$3:A271))),"")</f>
        <v/>
      </c>
      <c r="V271" s="10" t="str">
        <f ca="1">IFERROR(INDEX(MAESTRO!V:V,_xludf.AGGREGATE(15,6,ROW(MAESTRO!$B$3:$B$1000)/((MAESTRO!$B$3:$B$1000="MILITARES")*(UPPER(MAESTRO!$L$3:$L$1000)="CONFIRMADO")),ROWS($A$3:A271))),"")</f>
        <v/>
      </c>
      <c r="W271" s="10" t="str">
        <f ca="1">IFERROR(INDEX(MAESTRO!W:W,_xludf.AGGREGATE(15,6,ROW(MAESTRO!$B$3:$B$1000)/((MAESTRO!$B$3:$B$1000="MILITARES")*(UPPER(MAESTRO!$L$3:$L$1000)="CONFIRMADO")),ROWS($A$3:A271))),"")</f>
        <v/>
      </c>
      <c r="X271" s="10" t="str">
        <f ca="1">IFERROR(INDEX(MAESTRO!X:X,_xludf.AGGREGATE(15,6,ROW(MAESTRO!$B$3:$B$1000)/((MAESTRO!$B$3:$B$1000="MILITARES")*(UPPER(MAESTRO!$L$3:$L$1000)="CONFIRMADO")),ROWS($A$3:A271))),"")</f>
        <v/>
      </c>
    </row>
    <row r="272" spans="1:24" ht="22.05" customHeight="1">
      <c r="A272" s="15" t="str">
        <f ca="1">IFERROR(INDEX(MAESTRO!A:A,_xludf.AGGREGATE(15,6,ROW(MAESTRO!$B$3:$B$1000)/((MAESTRO!$B$3:$B$1000="MILITARES")*(UPPER(MAESTRO!$L$3:$L$1000)="CONFIRMADO")),ROWS($A$3:A272))),"")</f>
        <v/>
      </c>
      <c r="B272" s="15" t="str">
        <f ca="1">IFERROR(INDEX(MAESTRO!B:B,_xludf.AGGREGATE(15,6,ROW(MAESTRO!$B$3:$B$1000)/((MAESTRO!$B$3:$B$1000="MILITARES")*(UPPER(MAESTRO!$L$3:$L$1000)="CONFIRMADO")),ROWS($A$3:A272))),"")</f>
        <v/>
      </c>
      <c r="C272" s="15" t="str">
        <f ca="1">IFERROR(INDEX(MAESTRO!C:C,_xludf.AGGREGATE(15,6,ROW(MAESTRO!$B$3:$B$1000)/((MAESTRO!$B$3:$B$1000="MILITARES")*(UPPER(MAESTRO!$L$3:$L$1000)="CONFIRMADO")),ROWS($A$3:A272))),"")</f>
        <v/>
      </c>
      <c r="D272" s="15" t="str">
        <f ca="1">IFERROR(INDEX(MAESTRO!D:D,_xludf.AGGREGATE(15,6,ROW(MAESTRO!$B$3:$B$1000)/((MAESTRO!$B$3:$B$1000="MILITARES")*(UPPER(MAESTRO!$L$3:$L$1000)="CONFIRMADO")),ROWS($A$3:A272))),"")</f>
        <v/>
      </c>
      <c r="E272" s="15" t="str">
        <f ca="1">IFERROR(INDEX(MAESTRO!E:E,_xludf.AGGREGATE(15,6,ROW(MAESTRO!$B$3:$B$1000)/((MAESTRO!$B$3:$B$1000="MILITARES")*(UPPER(MAESTRO!$L$3:$L$1000)="CONFIRMADO")),ROWS($A$3:A272))),"")</f>
        <v/>
      </c>
      <c r="F272" s="15" t="str">
        <f ca="1">IFERROR(INDEX(MAESTRO!F:F,_xludf.AGGREGATE(15,6,ROW(MAESTRO!$B$3:$B$1000)/((MAESTRO!$B$3:$B$1000="MILITARES")*(UPPER(MAESTRO!$L$3:$L$1000)="CONFIRMADO")),ROWS($A$3:A272))),"")</f>
        <v/>
      </c>
      <c r="G272" s="15" t="str">
        <f ca="1">IFERROR(INDEX(MAESTRO!G:G,_xludf.AGGREGATE(15,6,ROW(MAESTRO!$B$3:$B$1000)/((MAESTRO!$B$3:$B$1000="MILITARES")*(UPPER(MAESTRO!$L$3:$L$1000)="CONFIRMADO")),ROWS($A$3:A272))),"")</f>
        <v/>
      </c>
      <c r="H272" s="15" t="str">
        <f ca="1">IFERROR(INDEX(MAESTRO!H:H,_xludf.AGGREGATE(15,6,ROW(MAESTRO!$B$3:$B$1000)/((MAESTRO!$B$3:$B$1000="MILITARES")*(UPPER(MAESTRO!$L$3:$L$1000)="CONFIRMADO")),ROWS($A$3:A272))),"")</f>
        <v/>
      </c>
      <c r="I272" s="15" t="str">
        <f ca="1">IFERROR(INDEX(MAESTRO!I:I,_xludf.AGGREGATE(15,6,ROW(MAESTRO!$B$3:$B$1000)/((MAESTRO!$B$3:$B$1000="MILITARES")*(UPPER(MAESTRO!$L$3:$L$1000)="CONFIRMADO")),ROWS($A$3:A272))),"")</f>
        <v/>
      </c>
      <c r="J272" s="15" t="str">
        <f ca="1">IFERROR(INDEX(MAESTRO!J:J,_xludf.AGGREGATE(15,6,ROW(MAESTRO!$B$3:$B$1000)/((MAESTRO!$B$3:$B$1000="MILITARES")*(UPPER(MAESTRO!$L$3:$L$1000)="CONFIRMADO")),ROWS($A$3:A272))),"")</f>
        <v/>
      </c>
      <c r="K272" s="15" t="str">
        <f ca="1">IFERROR(INDEX(MAESTRO!K:K,_xludf.AGGREGATE(15,6,ROW(MAESTRO!$B$3:$B$1000)/((MAESTRO!$B$3:$B$1000="MILITARES")*(UPPER(MAESTRO!$L$3:$L$1000)="CONFIRMADO")),ROWS($A$3:A272))),"")</f>
        <v/>
      </c>
      <c r="L272" s="15" t="str">
        <f ca="1">IFERROR(INDEX(MAESTRO!L:L,_xludf.AGGREGATE(15,6,ROW(MAESTRO!$B$3:$B$1000)/((MAESTRO!$B$3:$B$1000="MILITARES")*(UPPER(MAESTRO!$L$3:$L$1000)="CONFIRMADO")),ROWS($A$3:A272))),"")</f>
        <v/>
      </c>
      <c r="M272" s="15" t="str">
        <f ca="1">IFERROR(INDEX(MAESTRO!M:M,_xludf.AGGREGATE(15,6,ROW(MAESTRO!$B$3:$B$1000)/((MAESTRO!$B$3:$B$1000="MILITARES")*(UPPER(MAESTRO!$L$3:$L$1000)="CONFIRMADO")),ROWS($A$3:A272))),"")</f>
        <v/>
      </c>
      <c r="N272" s="15" t="str">
        <f ca="1">IFERROR(INDEX(MAESTRO!N:N,_xludf.AGGREGATE(15,6,ROW(MAESTRO!$B$3:$B$1000)/((MAESTRO!$B$3:$B$1000="MILITARES")*(UPPER(MAESTRO!$L$3:$L$1000)="CONFIRMADO")),ROWS($A$3:A272))),"")</f>
        <v/>
      </c>
      <c r="O272" s="15" t="str">
        <f ca="1">IFERROR(INDEX(MAESTRO!O:O,_xludf.AGGREGATE(15,6,ROW(MAESTRO!$B$3:$B$1000)/((MAESTRO!$B$3:$B$1000="MILITARES")*(UPPER(MAESTRO!$L$3:$L$1000)="CONFIRMADO")),ROWS($A$3:A272))),"")</f>
        <v/>
      </c>
      <c r="P272" s="15" t="str">
        <f ca="1">IFERROR(INDEX(MAESTRO!P:P,_xludf.AGGREGATE(15,6,ROW(MAESTRO!$B$3:$B$1000)/((MAESTRO!$B$3:$B$1000="MILITARES")*(UPPER(MAESTRO!$L$3:$L$1000)="CONFIRMADO")),ROWS($A$3:A272))),"")</f>
        <v/>
      </c>
      <c r="Q272" s="15" t="str">
        <f ca="1">IFERROR(INDEX(MAESTRO!Q:Q,_xludf.AGGREGATE(15,6,ROW(MAESTRO!$B$3:$B$1000)/((MAESTRO!$B$3:$B$1000="MILITARES")*(UPPER(MAESTRO!$L$3:$L$1000)="CONFIRMADO")),ROWS($A$3:A272))),"")</f>
        <v/>
      </c>
      <c r="R272" s="15" t="str">
        <f ca="1">IFERROR(INDEX(MAESTRO!R:R,_xludf.AGGREGATE(15,6,ROW(MAESTRO!$B$3:$B$1000)/((MAESTRO!$B$3:$B$1000="MILITARES")*(UPPER(MAESTRO!$L$3:$L$1000)="CONFIRMADO")),ROWS($A$3:A272))),"")</f>
        <v/>
      </c>
      <c r="S272" s="15" t="str">
        <f ca="1">IFERROR(INDEX(MAESTRO!S:S,_xludf.AGGREGATE(15,6,ROW(MAESTRO!$B$3:$B$1000)/((MAESTRO!$B$3:$B$1000="MILITARES")*(UPPER(MAESTRO!$L$3:$L$1000)="CONFIRMADO")),ROWS($A$3:A272))),"")</f>
        <v/>
      </c>
      <c r="T272" s="15" t="str">
        <f ca="1">IFERROR(INDEX(MAESTRO!T:T,_xludf.AGGREGATE(15,6,ROW(MAESTRO!$B$3:$B$1000)/((MAESTRO!$B$3:$B$1000="MILITARES")*(UPPER(MAESTRO!$L$3:$L$1000)="CONFIRMADO")),ROWS($A$3:A272))),"")</f>
        <v/>
      </c>
      <c r="U272" s="15" t="str">
        <f ca="1">IFERROR(INDEX(MAESTRO!U:U,_xludf.AGGREGATE(15,6,ROW(MAESTRO!$B$3:$B$1000)/((MAESTRO!$B$3:$B$1000="MILITARES")*(UPPER(MAESTRO!$L$3:$L$1000)="CONFIRMADO")),ROWS($A$3:A272))),"")</f>
        <v/>
      </c>
      <c r="V272" s="15" t="str">
        <f ca="1">IFERROR(INDEX(MAESTRO!V:V,_xludf.AGGREGATE(15,6,ROW(MAESTRO!$B$3:$B$1000)/((MAESTRO!$B$3:$B$1000="MILITARES")*(UPPER(MAESTRO!$L$3:$L$1000)="CONFIRMADO")),ROWS($A$3:A272))),"")</f>
        <v/>
      </c>
      <c r="W272" s="15" t="str">
        <f ca="1">IFERROR(INDEX(MAESTRO!W:W,_xludf.AGGREGATE(15,6,ROW(MAESTRO!$B$3:$B$1000)/((MAESTRO!$B$3:$B$1000="MILITARES")*(UPPER(MAESTRO!$L$3:$L$1000)="CONFIRMADO")),ROWS($A$3:A272))),"")</f>
        <v/>
      </c>
      <c r="X272" s="15" t="str">
        <f ca="1">IFERROR(INDEX(MAESTRO!X:X,_xludf.AGGREGATE(15,6,ROW(MAESTRO!$B$3:$B$1000)/((MAESTRO!$B$3:$B$1000="MILITARES")*(UPPER(MAESTRO!$L$3:$L$1000)="CONFIRMADO")),ROWS($A$3:A272))),"")</f>
        <v/>
      </c>
    </row>
    <row r="273" spans="1:24" ht="22.05" customHeight="1">
      <c r="A273" s="10" t="str">
        <f ca="1">IFERROR(INDEX(MAESTRO!A:A,_xludf.AGGREGATE(15,6,ROW(MAESTRO!$B$3:$B$1000)/((MAESTRO!$B$3:$B$1000="MILITARES")*(UPPER(MAESTRO!$L$3:$L$1000)="CONFIRMADO")),ROWS($A$3:A273))),"")</f>
        <v/>
      </c>
      <c r="B273" s="10" t="str">
        <f ca="1">IFERROR(INDEX(MAESTRO!B:B,_xludf.AGGREGATE(15,6,ROW(MAESTRO!$B$3:$B$1000)/((MAESTRO!$B$3:$B$1000="MILITARES")*(UPPER(MAESTRO!$L$3:$L$1000)="CONFIRMADO")),ROWS($A$3:A273))),"")</f>
        <v/>
      </c>
      <c r="C273" s="10" t="str">
        <f ca="1">IFERROR(INDEX(MAESTRO!C:C,_xludf.AGGREGATE(15,6,ROW(MAESTRO!$B$3:$B$1000)/((MAESTRO!$B$3:$B$1000="MILITARES")*(UPPER(MAESTRO!$L$3:$L$1000)="CONFIRMADO")),ROWS($A$3:A273))),"")</f>
        <v/>
      </c>
      <c r="D273" s="10" t="str">
        <f ca="1">IFERROR(INDEX(MAESTRO!D:D,_xludf.AGGREGATE(15,6,ROW(MAESTRO!$B$3:$B$1000)/((MAESTRO!$B$3:$B$1000="MILITARES")*(UPPER(MAESTRO!$L$3:$L$1000)="CONFIRMADO")),ROWS($A$3:A273))),"")</f>
        <v/>
      </c>
      <c r="E273" s="10" t="str">
        <f ca="1">IFERROR(INDEX(MAESTRO!E:E,_xludf.AGGREGATE(15,6,ROW(MAESTRO!$B$3:$B$1000)/((MAESTRO!$B$3:$B$1000="MILITARES")*(UPPER(MAESTRO!$L$3:$L$1000)="CONFIRMADO")),ROWS($A$3:A273))),"")</f>
        <v/>
      </c>
      <c r="F273" s="10" t="str">
        <f ca="1">IFERROR(INDEX(MAESTRO!F:F,_xludf.AGGREGATE(15,6,ROW(MAESTRO!$B$3:$B$1000)/((MAESTRO!$B$3:$B$1000="MILITARES")*(UPPER(MAESTRO!$L$3:$L$1000)="CONFIRMADO")),ROWS($A$3:A273))),"")</f>
        <v/>
      </c>
      <c r="G273" s="10" t="str">
        <f ca="1">IFERROR(INDEX(MAESTRO!G:G,_xludf.AGGREGATE(15,6,ROW(MAESTRO!$B$3:$B$1000)/((MAESTRO!$B$3:$B$1000="MILITARES")*(UPPER(MAESTRO!$L$3:$L$1000)="CONFIRMADO")),ROWS($A$3:A273))),"")</f>
        <v/>
      </c>
      <c r="H273" s="10" t="str">
        <f ca="1">IFERROR(INDEX(MAESTRO!H:H,_xludf.AGGREGATE(15,6,ROW(MAESTRO!$B$3:$B$1000)/((MAESTRO!$B$3:$B$1000="MILITARES")*(UPPER(MAESTRO!$L$3:$L$1000)="CONFIRMADO")),ROWS($A$3:A273))),"")</f>
        <v/>
      </c>
      <c r="I273" s="10" t="str">
        <f ca="1">IFERROR(INDEX(MAESTRO!I:I,_xludf.AGGREGATE(15,6,ROW(MAESTRO!$B$3:$B$1000)/((MAESTRO!$B$3:$B$1000="MILITARES")*(UPPER(MAESTRO!$L$3:$L$1000)="CONFIRMADO")),ROWS($A$3:A273))),"")</f>
        <v/>
      </c>
      <c r="J273" s="10" t="str">
        <f ca="1">IFERROR(INDEX(MAESTRO!J:J,_xludf.AGGREGATE(15,6,ROW(MAESTRO!$B$3:$B$1000)/((MAESTRO!$B$3:$B$1000="MILITARES")*(UPPER(MAESTRO!$L$3:$L$1000)="CONFIRMADO")),ROWS($A$3:A273))),"")</f>
        <v/>
      </c>
      <c r="K273" s="10" t="str">
        <f ca="1">IFERROR(INDEX(MAESTRO!K:K,_xludf.AGGREGATE(15,6,ROW(MAESTRO!$B$3:$B$1000)/((MAESTRO!$B$3:$B$1000="MILITARES")*(UPPER(MAESTRO!$L$3:$L$1000)="CONFIRMADO")),ROWS($A$3:A273))),"")</f>
        <v/>
      </c>
      <c r="L273" s="10" t="str">
        <f ca="1">IFERROR(INDEX(MAESTRO!L:L,_xludf.AGGREGATE(15,6,ROW(MAESTRO!$B$3:$B$1000)/((MAESTRO!$B$3:$B$1000="MILITARES")*(UPPER(MAESTRO!$L$3:$L$1000)="CONFIRMADO")),ROWS($A$3:A273))),"")</f>
        <v/>
      </c>
      <c r="M273" s="10" t="str">
        <f ca="1">IFERROR(INDEX(MAESTRO!M:M,_xludf.AGGREGATE(15,6,ROW(MAESTRO!$B$3:$B$1000)/((MAESTRO!$B$3:$B$1000="MILITARES")*(UPPER(MAESTRO!$L$3:$L$1000)="CONFIRMADO")),ROWS($A$3:A273))),"")</f>
        <v/>
      </c>
      <c r="N273" s="10" t="str">
        <f ca="1">IFERROR(INDEX(MAESTRO!N:N,_xludf.AGGREGATE(15,6,ROW(MAESTRO!$B$3:$B$1000)/((MAESTRO!$B$3:$B$1000="MILITARES")*(UPPER(MAESTRO!$L$3:$L$1000)="CONFIRMADO")),ROWS($A$3:A273))),"")</f>
        <v/>
      </c>
      <c r="O273" s="10" t="str">
        <f ca="1">IFERROR(INDEX(MAESTRO!O:O,_xludf.AGGREGATE(15,6,ROW(MAESTRO!$B$3:$B$1000)/((MAESTRO!$B$3:$B$1000="MILITARES")*(UPPER(MAESTRO!$L$3:$L$1000)="CONFIRMADO")),ROWS($A$3:A273))),"")</f>
        <v/>
      </c>
      <c r="P273" s="10" t="str">
        <f ca="1">IFERROR(INDEX(MAESTRO!P:P,_xludf.AGGREGATE(15,6,ROW(MAESTRO!$B$3:$B$1000)/((MAESTRO!$B$3:$B$1000="MILITARES")*(UPPER(MAESTRO!$L$3:$L$1000)="CONFIRMADO")),ROWS($A$3:A273))),"")</f>
        <v/>
      </c>
      <c r="Q273" s="10" t="str">
        <f ca="1">IFERROR(INDEX(MAESTRO!Q:Q,_xludf.AGGREGATE(15,6,ROW(MAESTRO!$B$3:$B$1000)/((MAESTRO!$B$3:$B$1000="MILITARES")*(UPPER(MAESTRO!$L$3:$L$1000)="CONFIRMADO")),ROWS($A$3:A273))),"")</f>
        <v/>
      </c>
      <c r="R273" s="10" t="str">
        <f ca="1">IFERROR(INDEX(MAESTRO!R:R,_xludf.AGGREGATE(15,6,ROW(MAESTRO!$B$3:$B$1000)/((MAESTRO!$B$3:$B$1000="MILITARES")*(UPPER(MAESTRO!$L$3:$L$1000)="CONFIRMADO")),ROWS($A$3:A273))),"")</f>
        <v/>
      </c>
      <c r="S273" s="10" t="str">
        <f ca="1">IFERROR(INDEX(MAESTRO!S:S,_xludf.AGGREGATE(15,6,ROW(MAESTRO!$B$3:$B$1000)/((MAESTRO!$B$3:$B$1000="MILITARES")*(UPPER(MAESTRO!$L$3:$L$1000)="CONFIRMADO")),ROWS($A$3:A273))),"")</f>
        <v/>
      </c>
      <c r="T273" s="10" t="str">
        <f ca="1">IFERROR(INDEX(MAESTRO!T:T,_xludf.AGGREGATE(15,6,ROW(MAESTRO!$B$3:$B$1000)/((MAESTRO!$B$3:$B$1000="MILITARES")*(UPPER(MAESTRO!$L$3:$L$1000)="CONFIRMADO")),ROWS($A$3:A273))),"")</f>
        <v/>
      </c>
      <c r="U273" s="10" t="str">
        <f ca="1">IFERROR(INDEX(MAESTRO!U:U,_xludf.AGGREGATE(15,6,ROW(MAESTRO!$B$3:$B$1000)/((MAESTRO!$B$3:$B$1000="MILITARES")*(UPPER(MAESTRO!$L$3:$L$1000)="CONFIRMADO")),ROWS($A$3:A273))),"")</f>
        <v/>
      </c>
      <c r="V273" s="10" t="str">
        <f ca="1">IFERROR(INDEX(MAESTRO!V:V,_xludf.AGGREGATE(15,6,ROW(MAESTRO!$B$3:$B$1000)/((MAESTRO!$B$3:$B$1000="MILITARES")*(UPPER(MAESTRO!$L$3:$L$1000)="CONFIRMADO")),ROWS($A$3:A273))),"")</f>
        <v/>
      </c>
      <c r="W273" s="10" t="str">
        <f ca="1">IFERROR(INDEX(MAESTRO!W:W,_xludf.AGGREGATE(15,6,ROW(MAESTRO!$B$3:$B$1000)/((MAESTRO!$B$3:$B$1000="MILITARES")*(UPPER(MAESTRO!$L$3:$L$1000)="CONFIRMADO")),ROWS($A$3:A273))),"")</f>
        <v/>
      </c>
      <c r="X273" s="10" t="str">
        <f ca="1">IFERROR(INDEX(MAESTRO!X:X,_xludf.AGGREGATE(15,6,ROW(MAESTRO!$B$3:$B$1000)/((MAESTRO!$B$3:$B$1000="MILITARES")*(UPPER(MAESTRO!$L$3:$L$1000)="CONFIRMADO")),ROWS($A$3:A273))),"")</f>
        <v/>
      </c>
    </row>
    <row r="274" spans="1:24" ht="22.05" customHeight="1">
      <c r="A274" s="15" t="str">
        <f ca="1">IFERROR(INDEX(MAESTRO!A:A,_xludf.AGGREGATE(15,6,ROW(MAESTRO!$B$3:$B$1000)/((MAESTRO!$B$3:$B$1000="MILITARES")*(UPPER(MAESTRO!$L$3:$L$1000)="CONFIRMADO")),ROWS($A$3:A274))),"")</f>
        <v/>
      </c>
      <c r="B274" s="15" t="str">
        <f ca="1">IFERROR(INDEX(MAESTRO!B:B,_xludf.AGGREGATE(15,6,ROW(MAESTRO!$B$3:$B$1000)/((MAESTRO!$B$3:$B$1000="MILITARES")*(UPPER(MAESTRO!$L$3:$L$1000)="CONFIRMADO")),ROWS($A$3:A274))),"")</f>
        <v/>
      </c>
      <c r="C274" s="15" t="str">
        <f ca="1">IFERROR(INDEX(MAESTRO!C:C,_xludf.AGGREGATE(15,6,ROW(MAESTRO!$B$3:$B$1000)/((MAESTRO!$B$3:$B$1000="MILITARES")*(UPPER(MAESTRO!$L$3:$L$1000)="CONFIRMADO")),ROWS($A$3:A274))),"")</f>
        <v/>
      </c>
      <c r="D274" s="15" t="str">
        <f ca="1">IFERROR(INDEX(MAESTRO!D:D,_xludf.AGGREGATE(15,6,ROW(MAESTRO!$B$3:$B$1000)/((MAESTRO!$B$3:$B$1000="MILITARES")*(UPPER(MAESTRO!$L$3:$L$1000)="CONFIRMADO")),ROWS($A$3:A274))),"")</f>
        <v/>
      </c>
      <c r="E274" s="15" t="str">
        <f ca="1">IFERROR(INDEX(MAESTRO!E:E,_xludf.AGGREGATE(15,6,ROW(MAESTRO!$B$3:$B$1000)/((MAESTRO!$B$3:$B$1000="MILITARES")*(UPPER(MAESTRO!$L$3:$L$1000)="CONFIRMADO")),ROWS($A$3:A274))),"")</f>
        <v/>
      </c>
      <c r="F274" s="15" t="str">
        <f ca="1">IFERROR(INDEX(MAESTRO!F:F,_xludf.AGGREGATE(15,6,ROW(MAESTRO!$B$3:$B$1000)/((MAESTRO!$B$3:$B$1000="MILITARES")*(UPPER(MAESTRO!$L$3:$L$1000)="CONFIRMADO")),ROWS($A$3:A274))),"")</f>
        <v/>
      </c>
      <c r="G274" s="15" t="str">
        <f ca="1">IFERROR(INDEX(MAESTRO!G:G,_xludf.AGGREGATE(15,6,ROW(MAESTRO!$B$3:$B$1000)/((MAESTRO!$B$3:$B$1000="MILITARES")*(UPPER(MAESTRO!$L$3:$L$1000)="CONFIRMADO")),ROWS($A$3:A274))),"")</f>
        <v/>
      </c>
      <c r="H274" s="15" t="str">
        <f ca="1">IFERROR(INDEX(MAESTRO!H:H,_xludf.AGGREGATE(15,6,ROW(MAESTRO!$B$3:$B$1000)/((MAESTRO!$B$3:$B$1000="MILITARES")*(UPPER(MAESTRO!$L$3:$L$1000)="CONFIRMADO")),ROWS($A$3:A274))),"")</f>
        <v/>
      </c>
      <c r="I274" s="15" t="str">
        <f ca="1">IFERROR(INDEX(MAESTRO!I:I,_xludf.AGGREGATE(15,6,ROW(MAESTRO!$B$3:$B$1000)/((MAESTRO!$B$3:$B$1000="MILITARES")*(UPPER(MAESTRO!$L$3:$L$1000)="CONFIRMADO")),ROWS($A$3:A274))),"")</f>
        <v/>
      </c>
      <c r="J274" s="15" t="str">
        <f ca="1">IFERROR(INDEX(MAESTRO!J:J,_xludf.AGGREGATE(15,6,ROW(MAESTRO!$B$3:$B$1000)/((MAESTRO!$B$3:$B$1000="MILITARES")*(UPPER(MAESTRO!$L$3:$L$1000)="CONFIRMADO")),ROWS($A$3:A274))),"")</f>
        <v/>
      </c>
      <c r="K274" s="15" t="str">
        <f ca="1">IFERROR(INDEX(MAESTRO!K:K,_xludf.AGGREGATE(15,6,ROW(MAESTRO!$B$3:$B$1000)/((MAESTRO!$B$3:$B$1000="MILITARES")*(UPPER(MAESTRO!$L$3:$L$1000)="CONFIRMADO")),ROWS($A$3:A274))),"")</f>
        <v/>
      </c>
      <c r="L274" s="15" t="str">
        <f ca="1">IFERROR(INDEX(MAESTRO!L:L,_xludf.AGGREGATE(15,6,ROW(MAESTRO!$B$3:$B$1000)/((MAESTRO!$B$3:$B$1000="MILITARES")*(UPPER(MAESTRO!$L$3:$L$1000)="CONFIRMADO")),ROWS($A$3:A274))),"")</f>
        <v/>
      </c>
      <c r="M274" s="15" t="str">
        <f ca="1">IFERROR(INDEX(MAESTRO!M:M,_xludf.AGGREGATE(15,6,ROW(MAESTRO!$B$3:$B$1000)/((MAESTRO!$B$3:$B$1000="MILITARES")*(UPPER(MAESTRO!$L$3:$L$1000)="CONFIRMADO")),ROWS($A$3:A274))),"")</f>
        <v/>
      </c>
      <c r="N274" s="15" t="str">
        <f ca="1">IFERROR(INDEX(MAESTRO!N:N,_xludf.AGGREGATE(15,6,ROW(MAESTRO!$B$3:$B$1000)/((MAESTRO!$B$3:$B$1000="MILITARES")*(UPPER(MAESTRO!$L$3:$L$1000)="CONFIRMADO")),ROWS($A$3:A274))),"")</f>
        <v/>
      </c>
      <c r="O274" s="15" t="str">
        <f ca="1">IFERROR(INDEX(MAESTRO!O:O,_xludf.AGGREGATE(15,6,ROW(MAESTRO!$B$3:$B$1000)/((MAESTRO!$B$3:$B$1000="MILITARES")*(UPPER(MAESTRO!$L$3:$L$1000)="CONFIRMADO")),ROWS($A$3:A274))),"")</f>
        <v/>
      </c>
      <c r="P274" s="15" t="str">
        <f ca="1">IFERROR(INDEX(MAESTRO!P:P,_xludf.AGGREGATE(15,6,ROW(MAESTRO!$B$3:$B$1000)/((MAESTRO!$B$3:$B$1000="MILITARES")*(UPPER(MAESTRO!$L$3:$L$1000)="CONFIRMADO")),ROWS($A$3:A274))),"")</f>
        <v/>
      </c>
      <c r="Q274" s="15" t="str">
        <f ca="1">IFERROR(INDEX(MAESTRO!Q:Q,_xludf.AGGREGATE(15,6,ROW(MAESTRO!$B$3:$B$1000)/((MAESTRO!$B$3:$B$1000="MILITARES")*(UPPER(MAESTRO!$L$3:$L$1000)="CONFIRMADO")),ROWS($A$3:A274))),"")</f>
        <v/>
      </c>
      <c r="R274" s="15" t="str">
        <f ca="1">IFERROR(INDEX(MAESTRO!R:R,_xludf.AGGREGATE(15,6,ROW(MAESTRO!$B$3:$B$1000)/((MAESTRO!$B$3:$B$1000="MILITARES")*(UPPER(MAESTRO!$L$3:$L$1000)="CONFIRMADO")),ROWS($A$3:A274))),"")</f>
        <v/>
      </c>
      <c r="S274" s="15" t="str">
        <f ca="1">IFERROR(INDEX(MAESTRO!S:S,_xludf.AGGREGATE(15,6,ROW(MAESTRO!$B$3:$B$1000)/((MAESTRO!$B$3:$B$1000="MILITARES")*(UPPER(MAESTRO!$L$3:$L$1000)="CONFIRMADO")),ROWS($A$3:A274))),"")</f>
        <v/>
      </c>
      <c r="T274" s="15" t="str">
        <f ca="1">IFERROR(INDEX(MAESTRO!T:T,_xludf.AGGREGATE(15,6,ROW(MAESTRO!$B$3:$B$1000)/((MAESTRO!$B$3:$B$1000="MILITARES")*(UPPER(MAESTRO!$L$3:$L$1000)="CONFIRMADO")),ROWS($A$3:A274))),"")</f>
        <v/>
      </c>
      <c r="U274" s="15" t="str">
        <f ca="1">IFERROR(INDEX(MAESTRO!U:U,_xludf.AGGREGATE(15,6,ROW(MAESTRO!$B$3:$B$1000)/((MAESTRO!$B$3:$B$1000="MILITARES")*(UPPER(MAESTRO!$L$3:$L$1000)="CONFIRMADO")),ROWS($A$3:A274))),"")</f>
        <v/>
      </c>
      <c r="V274" s="15" t="str">
        <f ca="1">IFERROR(INDEX(MAESTRO!V:V,_xludf.AGGREGATE(15,6,ROW(MAESTRO!$B$3:$B$1000)/((MAESTRO!$B$3:$B$1000="MILITARES")*(UPPER(MAESTRO!$L$3:$L$1000)="CONFIRMADO")),ROWS($A$3:A274))),"")</f>
        <v/>
      </c>
      <c r="W274" s="15" t="str">
        <f ca="1">IFERROR(INDEX(MAESTRO!W:W,_xludf.AGGREGATE(15,6,ROW(MAESTRO!$B$3:$B$1000)/((MAESTRO!$B$3:$B$1000="MILITARES")*(UPPER(MAESTRO!$L$3:$L$1000)="CONFIRMADO")),ROWS($A$3:A274))),"")</f>
        <v/>
      </c>
      <c r="X274" s="15" t="str">
        <f ca="1">IFERROR(INDEX(MAESTRO!X:X,_xludf.AGGREGATE(15,6,ROW(MAESTRO!$B$3:$B$1000)/((MAESTRO!$B$3:$B$1000="MILITARES")*(UPPER(MAESTRO!$L$3:$L$1000)="CONFIRMADO")),ROWS($A$3:A274))),"")</f>
        <v/>
      </c>
    </row>
    <row r="275" spans="1:24" ht="22.05" customHeight="1">
      <c r="A275" s="10" t="str">
        <f ca="1">IFERROR(INDEX(MAESTRO!A:A,_xludf.AGGREGATE(15,6,ROW(MAESTRO!$B$3:$B$1000)/((MAESTRO!$B$3:$B$1000="MILITARES")*(UPPER(MAESTRO!$L$3:$L$1000)="CONFIRMADO")),ROWS($A$3:A275))),"")</f>
        <v/>
      </c>
      <c r="B275" s="10" t="str">
        <f ca="1">IFERROR(INDEX(MAESTRO!B:B,_xludf.AGGREGATE(15,6,ROW(MAESTRO!$B$3:$B$1000)/((MAESTRO!$B$3:$B$1000="MILITARES")*(UPPER(MAESTRO!$L$3:$L$1000)="CONFIRMADO")),ROWS($A$3:A275))),"")</f>
        <v/>
      </c>
      <c r="C275" s="10" t="str">
        <f ca="1">IFERROR(INDEX(MAESTRO!C:C,_xludf.AGGREGATE(15,6,ROW(MAESTRO!$B$3:$B$1000)/((MAESTRO!$B$3:$B$1000="MILITARES")*(UPPER(MAESTRO!$L$3:$L$1000)="CONFIRMADO")),ROWS($A$3:A275))),"")</f>
        <v/>
      </c>
      <c r="D275" s="10" t="str">
        <f ca="1">IFERROR(INDEX(MAESTRO!D:D,_xludf.AGGREGATE(15,6,ROW(MAESTRO!$B$3:$B$1000)/((MAESTRO!$B$3:$B$1000="MILITARES")*(UPPER(MAESTRO!$L$3:$L$1000)="CONFIRMADO")),ROWS($A$3:A275))),"")</f>
        <v/>
      </c>
      <c r="E275" s="10" t="str">
        <f ca="1">IFERROR(INDEX(MAESTRO!E:E,_xludf.AGGREGATE(15,6,ROW(MAESTRO!$B$3:$B$1000)/((MAESTRO!$B$3:$B$1000="MILITARES")*(UPPER(MAESTRO!$L$3:$L$1000)="CONFIRMADO")),ROWS($A$3:A275))),"")</f>
        <v/>
      </c>
      <c r="F275" s="10" t="str">
        <f ca="1">IFERROR(INDEX(MAESTRO!F:F,_xludf.AGGREGATE(15,6,ROW(MAESTRO!$B$3:$B$1000)/((MAESTRO!$B$3:$B$1000="MILITARES")*(UPPER(MAESTRO!$L$3:$L$1000)="CONFIRMADO")),ROWS($A$3:A275))),"")</f>
        <v/>
      </c>
      <c r="G275" s="10" t="str">
        <f ca="1">IFERROR(INDEX(MAESTRO!G:G,_xludf.AGGREGATE(15,6,ROW(MAESTRO!$B$3:$B$1000)/((MAESTRO!$B$3:$B$1000="MILITARES")*(UPPER(MAESTRO!$L$3:$L$1000)="CONFIRMADO")),ROWS($A$3:A275))),"")</f>
        <v/>
      </c>
      <c r="H275" s="10" t="str">
        <f ca="1">IFERROR(INDEX(MAESTRO!H:H,_xludf.AGGREGATE(15,6,ROW(MAESTRO!$B$3:$B$1000)/((MAESTRO!$B$3:$B$1000="MILITARES")*(UPPER(MAESTRO!$L$3:$L$1000)="CONFIRMADO")),ROWS($A$3:A275))),"")</f>
        <v/>
      </c>
      <c r="I275" s="10" t="str">
        <f ca="1">IFERROR(INDEX(MAESTRO!I:I,_xludf.AGGREGATE(15,6,ROW(MAESTRO!$B$3:$B$1000)/((MAESTRO!$B$3:$B$1000="MILITARES")*(UPPER(MAESTRO!$L$3:$L$1000)="CONFIRMADO")),ROWS($A$3:A275))),"")</f>
        <v/>
      </c>
      <c r="J275" s="10" t="str">
        <f ca="1">IFERROR(INDEX(MAESTRO!J:J,_xludf.AGGREGATE(15,6,ROW(MAESTRO!$B$3:$B$1000)/((MAESTRO!$B$3:$B$1000="MILITARES")*(UPPER(MAESTRO!$L$3:$L$1000)="CONFIRMADO")),ROWS($A$3:A275))),"")</f>
        <v/>
      </c>
      <c r="K275" s="10" t="str">
        <f ca="1">IFERROR(INDEX(MAESTRO!K:K,_xludf.AGGREGATE(15,6,ROW(MAESTRO!$B$3:$B$1000)/((MAESTRO!$B$3:$B$1000="MILITARES")*(UPPER(MAESTRO!$L$3:$L$1000)="CONFIRMADO")),ROWS($A$3:A275))),"")</f>
        <v/>
      </c>
      <c r="L275" s="10" t="str">
        <f ca="1">IFERROR(INDEX(MAESTRO!L:L,_xludf.AGGREGATE(15,6,ROW(MAESTRO!$B$3:$B$1000)/((MAESTRO!$B$3:$B$1000="MILITARES")*(UPPER(MAESTRO!$L$3:$L$1000)="CONFIRMADO")),ROWS($A$3:A275))),"")</f>
        <v/>
      </c>
      <c r="M275" s="10" t="str">
        <f ca="1">IFERROR(INDEX(MAESTRO!M:M,_xludf.AGGREGATE(15,6,ROW(MAESTRO!$B$3:$B$1000)/((MAESTRO!$B$3:$B$1000="MILITARES")*(UPPER(MAESTRO!$L$3:$L$1000)="CONFIRMADO")),ROWS($A$3:A275))),"")</f>
        <v/>
      </c>
      <c r="N275" s="10" t="str">
        <f ca="1">IFERROR(INDEX(MAESTRO!N:N,_xludf.AGGREGATE(15,6,ROW(MAESTRO!$B$3:$B$1000)/((MAESTRO!$B$3:$B$1000="MILITARES")*(UPPER(MAESTRO!$L$3:$L$1000)="CONFIRMADO")),ROWS($A$3:A275))),"")</f>
        <v/>
      </c>
      <c r="O275" s="10" t="str">
        <f ca="1">IFERROR(INDEX(MAESTRO!O:O,_xludf.AGGREGATE(15,6,ROW(MAESTRO!$B$3:$B$1000)/((MAESTRO!$B$3:$B$1000="MILITARES")*(UPPER(MAESTRO!$L$3:$L$1000)="CONFIRMADO")),ROWS($A$3:A275))),"")</f>
        <v/>
      </c>
      <c r="P275" s="10" t="str">
        <f ca="1">IFERROR(INDEX(MAESTRO!P:P,_xludf.AGGREGATE(15,6,ROW(MAESTRO!$B$3:$B$1000)/((MAESTRO!$B$3:$B$1000="MILITARES")*(UPPER(MAESTRO!$L$3:$L$1000)="CONFIRMADO")),ROWS($A$3:A275))),"")</f>
        <v/>
      </c>
      <c r="Q275" s="10" t="str">
        <f ca="1">IFERROR(INDEX(MAESTRO!Q:Q,_xludf.AGGREGATE(15,6,ROW(MAESTRO!$B$3:$B$1000)/((MAESTRO!$B$3:$B$1000="MILITARES")*(UPPER(MAESTRO!$L$3:$L$1000)="CONFIRMADO")),ROWS($A$3:A275))),"")</f>
        <v/>
      </c>
      <c r="R275" s="10" t="str">
        <f ca="1">IFERROR(INDEX(MAESTRO!R:R,_xludf.AGGREGATE(15,6,ROW(MAESTRO!$B$3:$B$1000)/((MAESTRO!$B$3:$B$1000="MILITARES")*(UPPER(MAESTRO!$L$3:$L$1000)="CONFIRMADO")),ROWS($A$3:A275))),"")</f>
        <v/>
      </c>
      <c r="S275" s="10" t="str">
        <f ca="1">IFERROR(INDEX(MAESTRO!S:S,_xludf.AGGREGATE(15,6,ROW(MAESTRO!$B$3:$B$1000)/((MAESTRO!$B$3:$B$1000="MILITARES")*(UPPER(MAESTRO!$L$3:$L$1000)="CONFIRMADO")),ROWS($A$3:A275))),"")</f>
        <v/>
      </c>
      <c r="T275" s="10" t="str">
        <f ca="1">IFERROR(INDEX(MAESTRO!T:T,_xludf.AGGREGATE(15,6,ROW(MAESTRO!$B$3:$B$1000)/((MAESTRO!$B$3:$B$1000="MILITARES")*(UPPER(MAESTRO!$L$3:$L$1000)="CONFIRMADO")),ROWS($A$3:A275))),"")</f>
        <v/>
      </c>
      <c r="U275" s="10" t="str">
        <f ca="1">IFERROR(INDEX(MAESTRO!U:U,_xludf.AGGREGATE(15,6,ROW(MAESTRO!$B$3:$B$1000)/((MAESTRO!$B$3:$B$1000="MILITARES")*(UPPER(MAESTRO!$L$3:$L$1000)="CONFIRMADO")),ROWS($A$3:A275))),"")</f>
        <v/>
      </c>
      <c r="V275" s="10" t="str">
        <f ca="1">IFERROR(INDEX(MAESTRO!V:V,_xludf.AGGREGATE(15,6,ROW(MAESTRO!$B$3:$B$1000)/((MAESTRO!$B$3:$B$1000="MILITARES")*(UPPER(MAESTRO!$L$3:$L$1000)="CONFIRMADO")),ROWS($A$3:A275))),"")</f>
        <v/>
      </c>
      <c r="W275" s="10" t="str">
        <f ca="1">IFERROR(INDEX(MAESTRO!W:W,_xludf.AGGREGATE(15,6,ROW(MAESTRO!$B$3:$B$1000)/((MAESTRO!$B$3:$B$1000="MILITARES")*(UPPER(MAESTRO!$L$3:$L$1000)="CONFIRMADO")),ROWS($A$3:A275))),"")</f>
        <v/>
      </c>
      <c r="X275" s="10" t="str">
        <f ca="1">IFERROR(INDEX(MAESTRO!X:X,_xludf.AGGREGATE(15,6,ROW(MAESTRO!$B$3:$B$1000)/((MAESTRO!$B$3:$B$1000="MILITARES")*(UPPER(MAESTRO!$L$3:$L$1000)="CONFIRMADO")),ROWS($A$3:A275))),"")</f>
        <v/>
      </c>
    </row>
    <row r="276" spans="1:24" ht="22.05" customHeight="1">
      <c r="A276" s="15" t="str">
        <f ca="1">IFERROR(INDEX(MAESTRO!A:A,_xludf.AGGREGATE(15,6,ROW(MAESTRO!$B$3:$B$1000)/((MAESTRO!$B$3:$B$1000="MILITARES")*(UPPER(MAESTRO!$L$3:$L$1000)="CONFIRMADO")),ROWS($A$3:A276))),"")</f>
        <v/>
      </c>
      <c r="B276" s="15" t="str">
        <f ca="1">IFERROR(INDEX(MAESTRO!B:B,_xludf.AGGREGATE(15,6,ROW(MAESTRO!$B$3:$B$1000)/((MAESTRO!$B$3:$B$1000="MILITARES")*(UPPER(MAESTRO!$L$3:$L$1000)="CONFIRMADO")),ROWS($A$3:A276))),"")</f>
        <v/>
      </c>
      <c r="C276" s="15" t="str">
        <f ca="1">IFERROR(INDEX(MAESTRO!C:C,_xludf.AGGREGATE(15,6,ROW(MAESTRO!$B$3:$B$1000)/((MAESTRO!$B$3:$B$1000="MILITARES")*(UPPER(MAESTRO!$L$3:$L$1000)="CONFIRMADO")),ROWS($A$3:A276))),"")</f>
        <v/>
      </c>
      <c r="D276" s="15" t="str">
        <f ca="1">IFERROR(INDEX(MAESTRO!D:D,_xludf.AGGREGATE(15,6,ROW(MAESTRO!$B$3:$B$1000)/((MAESTRO!$B$3:$B$1000="MILITARES")*(UPPER(MAESTRO!$L$3:$L$1000)="CONFIRMADO")),ROWS($A$3:A276))),"")</f>
        <v/>
      </c>
      <c r="E276" s="15" t="str">
        <f ca="1">IFERROR(INDEX(MAESTRO!E:E,_xludf.AGGREGATE(15,6,ROW(MAESTRO!$B$3:$B$1000)/((MAESTRO!$B$3:$B$1000="MILITARES")*(UPPER(MAESTRO!$L$3:$L$1000)="CONFIRMADO")),ROWS($A$3:A276))),"")</f>
        <v/>
      </c>
      <c r="F276" s="15" t="str">
        <f ca="1">IFERROR(INDEX(MAESTRO!F:F,_xludf.AGGREGATE(15,6,ROW(MAESTRO!$B$3:$B$1000)/((MAESTRO!$B$3:$B$1000="MILITARES")*(UPPER(MAESTRO!$L$3:$L$1000)="CONFIRMADO")),ROWS($A$3:A276))),"")</f>
        <v/>
      </c>
      <c r="G276" s="15" t="str">
        <f ca="1">IFERROR(INDEX(MAESTRO!G:G,_xludf.AGGREGATE(15,6,ROW(MAESTRO!$B$3:$B$1000)/((MAESTRO!$B$3:$B$1000="MILITARES")*(UPPER(MAESTRO!$L$3:$L$1000)="CONFIRMADO")),ROWS($A$3:A276))),"")</f>
        <v/>
      </c>
      <c r="H276" s="15" t="str">
        <f ca="1">IFERROR(INDEX(MAESTRO!H:H,_xludf.AGGREGATE(15,6,ROW(MAESTRO!$B$3:$B$1000)/((MAESTRO!$B$3:$B$1000="MILITARES")*(UPPER(MAESTRO!$L$3:$L$1000)="CONFIRMADO")),ROWS($A$3:A276))),"")</f>
        <v/>
      </c>
      <c r="I276" s="15" t="str">
        <f ca="1">IFERROR(INDEX(MAESTRO!I:I,_xludf.AGGREGATE(15,6,ROW(MAESTRO!$B$3:$B$1000)/((MAESTRO!$B$3:$B$1000="MILITARES")*(UPPER(MAESTRO!$L$3:$L$1000)="CONFIRMADO")),ROWS($A$3:A276))),"")</f>
        <v/>
      </c>
      <c r="J276" s="15" t="str">
        <f ca="1">IFERROR(INDEX(MAESTRO!J:J,_xludf.AGGREGATE(15,6,ROW(MAESTRO!$B$3:$B$1000)/((MAESTRO!$B$3:$B$1000="MILITARES")*(UPPER(MAESTRO!$L$3:$L$1000)="CONFIRMADO")),ROWS($A$3:A276))),"")</f>
        <v/>
      </c>
      <c r="K276" s="15" t="str">
        <f ca="1">IFERROR(INDEX(MAESTRO!K:K,_xludf.AGGREGATE(15,6,ROW(MAESTRO!$B$3:$B$1000)/((MAESTRO!$B$3:$B$1000="MILITARES")*(UPPER(MAESTRO!$L$3:$L$1000)="CONFIRMADO")),ROWS($A$3:A276))),"")</f>
        <v/>
      </c>
      <c r="L276" s="15" t="str">
        <f ca="1">IFERROR(INDEX(MAESTRO!L:L,_xludf.AGGREGATE(15,6,ROW(MAESTRO!$B$3:$B$1000)/((MAESTRO!$B$3:$B$1000="MILITARES")*(UPPER(MAESTRO!$L$3:$L$1000)="CONFIRMADO")),ROWS($A$3:A276))),"")</f>
        <v/>
      </c>
      <c r="M276" s="15" t="str">
        <f ca="1">IFERROR(INDEX(MAESTRO!M:M,_xludf.AGGREGATE(15,6,ROW(MAESTRO!$B$3:$B$1000)/((MAESTRO!$B$3:$B$1000="MILITARES")*(UPPER(MAESTRO!$L$3:$L$1000)="CONFIRMADO")),ROWS($A$3:A276))),"")</f>
        <v/>
      </c>
      <c r="N276" s="15" t="str">
        <f ca="1">IFERROR(INDEX(MAESTRO!N:N,_xludf.AGGREGATE(15,6,ROW(MAESTRO!$B$3:$B$1000)/((MAESTRO!$B$3:$B$1000="MILITARES")*(UPPER(MAESTRO!$L$3:$L$1000)="CONFIRMADO")),ROWS($A$3:A276))),"")</f>
        <v/>
      </c>
      <c r="O276" s="15" t="str">
        <f ca="1">IFERROR(INDEX(MAESTRO!O:O,_xludf.AGGREGATE(15,6,ROW(MAESTRO!$B$3:$B$1000)/((MAESTRO!$B$3:$B$1000="MILITARES")*(UPPER(MAESTRO!$L$3:$L$1000)="CONFIRMADO")),ROWS($A$3:A276))),"")</f>
        <v/>
      </c>
      <c r="P276" s="15" t="str">
        <f ca="1">IFERROR(INDEX(MAESTRO!P:P,_xludf.AGGREGATE(15,6,ROW(MAESTRO!$B$3:$B$1000)/((MAESTRO!$B$3:$B$1000="MILITARES")*(UPPER(MAESTRO!$L$3:$L$1000)="CONFIRMADO")),ROWS($A$3:A276))),"")</f>
        <v/>
      </c>
      <c r="Q276" s="15" t="str">
        <f ca="1">IFERROR(INDEX(MAESTRO!Q:Q,_xludf.AGGREGATE(15,6,ROW(MAESTRO!$B$3:$B$1000)/((MAESTRO!$B$3:$B$1000="MILITARES")*(UPPER(MAESTRO!$L$3:$L$1000)="CONFIRMADO")),ROWS($A$3:A276))),"")</f>
        <v/>
      </c>
      <c r="R276" s="15" t="str">
        <f ca="1">IFERROR(INDEX(MAESTRO!R:R,_xludf.AGGREGATE(15,6,ROW(MAESTRO!$B$3:$B$1000)/((MAESTRO!$B$3:$B$1000="MILITARES")*(UPPER(MAESTRO!$L$3:$L$1000)="CONFIRMADO")),ROWS($A$3:A276))),"")</f>
        <v/>
      </c>
      <c r="S276" s="15" t="str">
        <f ca="1">IFERROR(INDEX(MAESTRO!S:S,_xludf.AGGREGATE(15,6,ROW(MAESTRO!$B$3:$B$1000)/((MAESTRO!$B$3:$B$1000="MILITARES")*(UPPER(MAESTRO!$L$3:$L$1000)="CONFIRMADO")),ROWS($A$3:A276))),"")</f>
        <v/>
      </c>
      <c r="T276" s="15" t="str">
        <f ca="1">IFERROR(INDEX(MAESTRO!T:T,_xludf.AGGREGATE(15,6,ROW(MAESTRO!$B$3:$B$1000)/((MAESTRO!$B$3:$B$1000="MILITARES")*(UPPER(MAESTRO!$L$3:$L$1000)="CONFIRMADO")),ROWS($A$3:A276))),"")</f>
        <v/>
      </c>
      <c r="U276" s="15" t="str">
        <f ca="1">IFERROR(INDEX(MAESTRO!U:U,_xludf.AGGREGATE(15,6,ROW(MAESTRO!$B$3:$B$1000)/((MAESTRO!$B$3:$B$1000="MILITARES")*(UPPER(MAESTRO!$L$3:$L$1000)="CONFIRMADO")),ROWS($A$3:A276))),"")</f>
        <v/>
      </c>
      <c r="V276" s="15" t="str">
        <f ca="1">IFERROR(INDEX(MAESTRO!V:V,_xludf.AGGREGATE(15,6,ROW(MAESTRO!$B$3:$B$1000)/((MAESTRO!$B$3:$B$1000="MILITARES")*(UPPER(MAESTRO!$L$3:$L$1000)="CONFIRMADO")),ROWS($A$3:A276))),"")</f>
        <v/>
      </c>
      <c r="W276" s="15" t="str">
        <f ca="1">IFERROR(INDEX(MAESTRO!W:W,_xludf.AGGREGATE(15,6,ROW(MAESTRO!$B$3:$B$1000)/((MAESTRO!$B$3:$B$1000="MILITARES")*(UPPER(MAESTRO!$L$3:$L$1000)="CONFIRMADO")),ROWS($A$3:A276))),"")</f>
        <v/>
      </c>
      <c r="X276" s="15" t="str">
        <f ca="1">IFERROR(INDEX(MAESTRO!X:X,_xludf.AGGREGATE(15,6,ROW(MAESTRO!$B$3:$B$1000)/((MAESTRO!$B$3:$B$1000="MILITARES")*(UPPER(MAESTRO!$L$3:$L$1000)="CONFIRMADO")),ROWS($A$3:A276))),"")</f>
        <v/>
      </c>
    </row>
    <row r="277" spans="1:24" ht="22.05" customHeight="1">
      <c r="A277" s="10" t="str">
        <f ca="1">IFERROR(INDEX(MAESTRO!A:A,_xludf.AGGREGATE(15,6,ROW(MAESTRO!$B$3:$B$1000)/((MAESTRO!$B$3:$B$1000="MILITARES")*(UPPER(MAESTRO!$L$3:$L$1000)="CONFIRMADO")),ROWS($A$3:A277))),"")</f>
        <v/>
      </c>
      <c r="B277" s="10" t="str">
        <f ca="1">IFERROR(INDEX(MAESTRO!B:B,_xludf.AGGREGATE(15,6,ROW(MAESTRO!$B$3:$B$1000)/((MAESTRO!$B$3:$B$1000="MILITARES")*(UPPER(MAESTRO!$L$3:$L$1000)="CONFIRMADO")),ROWS($A$3:A277))),"")</f>
        <v/>
      </c>
      <c r="C277" s="10" t="str">
        <f ca="1">IFERROR(INDEX(MAESTRO!C:C,_xludf.AGGREGATE(15,6,ROW(MAESTRO!$B$3:$B$1000)/((MAESTRO!$B$3:$B$1000="MILITARES")*(UPPER(MAESTRO!$L$3:$L$1000)="CONFIRMADO")),ROWS($A$3:A277))),"")</f>
        <v/>
      </c>
      <c r="D277" s="10" t="str">
        <f ca="1">IFERROR(INDEX(MAESTRO!D:D,_xludf.AGGREGATE(15,6,ROW(MAESTRO!$B$3:$B$1000)/((MAESTRO!$B$3:$B$1000="MILITARES")*(UPPER(MAESTRO!$L$3:$L$1000)="CONFIRMADO")),ROWS($A$3:A277))),"")</f>
        <v/>
      </c>
      <c r="E277" s="10" t="str">
        <f ca="1">IFERROR(INDEX(MAESTRO!E:E,_xludf.AGGREGATE(15,6,ROW(MAESTRO!$B$3:$B$1000)/((MAESTRO!$B$3:$B$1000="MILITARES")*(UPPER(MAESTRO!$L$3:$L$1000)="CONFIRMADO")),ROWS($A$3:A277))),"")</f>
        <v/>
      </c>
      <c r="F277" s="10" t="str">
        <f ca="1">IFERROR(INDEX(MAESTRO!F:F,_xludf.AGGREGATE(15,6,ROW(MAESTRO!$B$3:$B$1000)/((MAESTRO!$B$3:$B$1000="MILITARES")*(UPPER(MAESTRO!$L$3:$L$1000)="CONFIRMADO")),ROWS($A$3:A277))),"")</f>
        <v/>
      </c>
      <c r="G277" s="10" t="str">
        <f ca="1">IFERROR(INDEX(MAESTRO!G:G,_xludf.AGGREGATE(15,6,ROW(MAESTRO!$B$3:$B$1000)/((MAESTRO!$B$3:$B$1000="MILITARES")*(UPPER(MAESTRO!$L$3:$L$1000)="CONFIRMADO")),ROWS($A$3:A277))),"")</f>
        <v/>
      </c>
      <c r="H277" s="10" t="str">
        <f ca="1">IFERROR(INDEX(MAESTRO!H:H,_xludf.AGGREGATE(15,6,ROW(MAESTRO!$B$3:$B$1000)/((MAESTRO!$B$3:$B$1000="MILITARES")*(UPPER(MAESTRO!$L$3:$L$1000)="CONFIRMADO")),ROWS($A$3:A277))),"")</f>
        <v/>
      </c>
      <c r="I277" s="10" t="str">
        <f ca="1">IFERROR(INDEX(MAESTRO!I:I,_xludf.AGGREGATE(15,6,ROW(MAESTRO!$B$3:$B$1000)/((MAESTRO!$B$3:$B$1000="MILITARES")*(UPPER(MAESTRO!$L$3:$L$1000)="CONFIRMADO")),ROWS($A$3:A277))),"")</f>
        <v/>
      </c>
      <c r="J277" s="10" t="str">
        <f ca="1">IFERROR(INDEX(MAESTRO!J:J,_xludf.AGGREGATE(15,6,ROW(MAESTRO!$B$3:$B$1000)/((MAESTRO!$B$3:$B$1000="MILITARES")*(UPPER(MAESTRO!$L$3:$L$1000)="CONFIRMADO")),ROWS($A$3:A277))),"")</f>
        <v/>
      </c>
      <c r="K277" s="10" t="str">
        <f ca="1">IFERROR(INDEX(MAESTRO!K:K,_xludf.AGGREGATE(15,6,ROW(MAESTRO!$B$3:$B$1000)/((MAESTRO!$B$3:$B$1000="MILITARES")*(UPPER(MAESTRO!$L$3:$L$1000)="CONFIRMADO")),ROWS($A$3:A277))),"")</f>
        <v/>
      </c>
      <c r="L277" s="10" t="str">
        <f ca="1">IFERROR(INDEX(MAESTRO!L:L,_xludf.AGGREGATE(15,6,ROW(MAESTRO!$B$3:$B$1000)/((MAESTRO!$B$3:$B$1000="MILITARES")*(UPPER(MAESTRO!$L$3:$L$1000)="CONFIRMADO")),ROWS($A$3:A277))),"")</f>
        <v/>
      </c>
      <c r="M277" s="10" t="str">
        <f ca="1">IFERROR(INDEX(MAESTRO!M:M,_xludf.AGGREGATE(15,6,ROW(MAESTRO!$B$3:$B$1000)/((MAESTRO!$B$3:$B$1000="MILITARES")*(UPPER(MAESTRO!$L$3:$L$1000)="CONFIRMADO")),ROWS($A$3:A277))),"")</f>
        <v/>
      </c>
      <c r="N277" s="10" t="str">
        <f ca="1">IFERROR(INDEX(MAESTRO!N:N,_xludf.AGGREGATE(15,6,ROW(MAESTRO!$B$3:$B$1000)/((MAESTRO!$B$3:$B$1000="MILITARES")*(UPPER(MAESTRO!$L$3:$L$1000)="CONFIRMADO")),ROWS($A$3:A277))),"")</f>
        <v/>
      </c>
      <c r="O277" s="10" t="str">
        <f ca="1">IFERROR(INDEX(MAESTRO!O:O,_xludf.AGGREGATE(15,6,ROW(MAESTRO!$B$3:$B$1000)/((MAESTRO!$B$3:$B$1000="MILITARES")*(UPPER(MAESTRO!$L$3:$L$1000)="CONFIRMADO")),ROWS($A$3:A277))),"")</f>
        <v/>
      </c>
      <c r="P277" s="10" t="str">
        <f ca="1">IFERROR(INDEX(MAESTRO!P:P,_xludf.AGGREGATE(15,6,ROW(MAESTRO!$B$3:$B$1000)/((MAESTRO!$B$3:$B$1000="MILITARES")*(UPPER(MAESTRO!$L$3:$L$1000)="CONFIRMADO")),ROWS($A$3:A277))),"")</f>
        <v/>
      </c>
      <c r="Q277" s="10" t="str">
        <f ca="1">IFERROR(INDEX(MAESTRO!Q:Q,_xludf.AGGREGATE(15,6,ROW(MAESTRO!$B$3:$B$1000)/((MAESTRO!$B$3:$B$1000="MILITARES")*(UPPER(MAESTRO!$L$3:$L$1000)="CONFIRMADO")),ROWS($A$3:A277))),"")</f>
        <v/>
      </c>
      <c r="R277" s="10" t="str">
        <f ca="1">IFERROR(INDEX(MAESTRO!R:R,_xludf.AGGREGATE(15,6,ROW(MAESTRO!$B$3:$B$1000)/((MAESTRO!$B$3:$B$1000="MILITARES")*(UPPER(MAESTRO!$L$3:$L$1000)="CONFIRMADO")),ROWS($A$3:A277))),"")</f>
        <v/>
      </c>
      <c r="S277" s="10" t="str">
        <f ca="1">IFERROR(INDEX(MAESTRO!S:S,_xludf.AGGREGATE(15,6,ROW(MAESTRO!$B$3:$B$1000)/((MAESTRO!$B$3:$B$1000="MILITARES")*(UPPER(MAESTRO!$L$3:$L$1000)="CONFIRMADO")),ROWS($A$3:A277))),"")</f>
        <v/>
      </c>
      <c r="T277" s="10" t="str">
        <f ca="1">IFERROR(INDEX(MAESTRO!T:T,_xludf.AGGREGATE(15,6,ROW(MAESTRO!$B$3:$B$1000)/((MAESTRO!$B$3:$B$1000="MILITARES")*(UPPER(MAESTRO!$L$3:$L$1000)="CONFIRMADO")),ROWS($A$3:A277))),"")</f>
        <v/>
      </c>
      <c r="U277" s="10" t="str">
        <f ca="1">IFERROR(INDEX(MAESTRO!U:U,_xludf.AGGREGATE(15,6,ROW(MAESTRO!$B$3:$B$1000)/((MAESTRO!$B$3:$B$1000="MILITARES")*(UPPER(MAESTRO!$L$3:$L$1000)="CONFIRMADO")),ROWS($A$3:A277))),"")</f>
        <v/>
      </c>
      <c r="V277" s="10" t="str">
        <f ca="1">IFERROR(INDEX(MAESTRO!V:V,_xludf.AGGREGATE(15,6,ROW(MAESTRO!$B$3:$B$1000)/((MAESTRO!$B$3:$B$1000="MILITARES")*(UPPER(MAESTRO!$L$3:$L$1000)="CONFIRMADO")),ROWS($A$3:A277))),"")</f>
        <v/>
      </c>
      <c r="W277" s="10" t="str">
        <f ca="1">IFERROR(INDEX(MAESTRO!W:W,_xludf.AGGREGATE(15,6,ROW(MAESTRO!$B$3:$B$1000)/((MAESTRO!$B$3:$B$1000="MILITARES")*(UPPER(MAESTRO!$L$3:$L$1000)="CONFIRMADO")),ROWS($A$3:A277))),"")</f>
        <v/>
      </c>
      <c r="X277" s="10" t="str">
        <f ca="1">IFERROR(INDEX(MAESTRO!X:X,_xludf.AGGREGATE(15,6,ROW(MAESTRO!$B$3:$B$1000)/((MAESTRO!$B$3:$B$1000="MILITARES")*(UPPER(MAESTRO!$L$3:$L$1000)="CONFIRMADO")),ROWS($A$3:A277))),"")</f>
        <v/>
      </c>
    </row>
    <row r="278" spans="1:24" ht="22.05" customHeight="1">
      <c r="A278" s="15" t="str">
        <f ca="1">IFERROR(INDEX(MAESTRO!A:A,_xludf.AGGREGATE(15,6,ROW(MAESTRO!$B$3:$B$1000)/((MAESTRO!$B$3:$B$1000="MILITARES")*(UPPER(MAESTRO!$L$3:$L$1000)="CONFIRMADO")),ROWS($A$3:A278))),"")</f>
        <v/>
      </c>
      <c r="B278" s="15" t="str">
        <f ca="1">IFERROR(INDEX(MAESTRO!B:B,_xludf.AGGREGATE(15,6,ROW(MAESTRO!$B$3:$B$1000)/((MAESTRO!$B$3:$B$1000="MILITARES")*(UPPER(MAESTRO!$L$3:$L$1000)="CONFIRMADO")),ROWS($A$3:A278))),"")</f>
        <v/>
      </c>
      <c r="C278" s="15" t="str">
        <f ca="1">IFERROR(INDEX(MAESTRO!C:C,_xludf.AGGREGATE(15,6,ROW(MAESTRO!$B$3:$B$1000)/((MAESTRO!$B$3:$B$1000="MILITARES")*(UPPER(MAESTRO!$L$3:$L$1000)="CONFIRMADO")),ROWS($A$3:A278))),"")</f>
        <v/>
      </c>
      <c r="D278" s="15" t="str">
        <f ca="1">IFERROR(INDEX(MAESTRO!D:D,_xludf.AGGREGATE(15,6,ROW(MAESTRO!$B$3:$B$1000)/((MAESTRO!$B$3:$B$1000="MILITARES")*(UPPER(MAESTRO!$L$3:$L$1000)="CONFIRMADO")),ROWS($A$3:A278))),"")</f>
        <v/>
      </c>
      <c r="E278" s="15" t="str">
        <f ca="1">IFERROR(INDEX(MAESTRO!E:E,_xludf.AGGREGATE(15,6,ROW(MAESTRO!$B$3:$B$1000)/((MAESTRO!$B$3:$B$1000="MILITARES")*(UPPER(MAESTRO!$L$3:$L$1000)="CONFIRMADO")),ROWS($A$3:A278))),"")</f>
        <v/>
      </c>
      <c r="F278" s="15" t="str">
        <f ca="1">IFERROR(INDEX(MAESTRO!F:F,_xludf.AGGREGATE(15,6,ROW(MAESTRO!$B$3:$B$1000)/((MAESTRO!$B$3:$B$1000="MILITARES")*(UPPER(MAESTRO!$L$3:$L$1000)="CONFIRMADO")),ROWS($A$3:A278))),"")</f>
        <v/>
      </c>
      <c r="G278" s="15" t="str">
        <f ca="1">IFERROR(INDEX(MAESTRO!G:G,_xludf.AGGREGATE(15,6,ROW(MAESTRO!$B$3:$B$1000)/((MAESTRO!$B$3:$B$1000="MILITARES")*(UPPER(MAESTRO!$L$3:$L$1000)="CONFIRMADO")),ROWS($A$3:A278))),"")</f>
        <v/>
      </c>
      <c r="H278" s="15" t="str">
        <f ca="1">IFERROR(INDEX(MAESTRO!H:H,_xludf.AGGREGATE(15,6,ROW(MAESTRO!$B$3:$B$1000)/((MAESTRO!$B$3:$B$1000="MILITARES")*(UPPER(MAESTRO!$L$3:$L$1000)="CONFIRMADO")),ROWS($A$3:A278))),"")</f>
        <v/>
      </c>
      <c r="I278" s="15" t="str">
        <f ca="1">IFERROR(INDEX(MAESTRO!I:I,_xludf.AGGREGATE(15,6,ROW(MAESTRO!$B$3:$B$1000)/((MAESTRO!$B$3:$B$1000="MILITARES")*(UPPER(MAESTRO!$L$3:$L$1000)="CONFIRMADO")),ROWS($A$3:A278))),"")</f>
        <v/>
      </c>
      <c r="J278" s="15" t="str">
        <f ca="1">IFERROR(INDEX(MAESTRO!J:J,_xludf.AGGREGATE(15,6,ROW(MAESTRO!$B$3:$B$1000)/((MAESTRO!$B$3:$B$1000="MILITARES")*(UPPER(MAESTRO!$L$3:$L$1000)="CONFIRMADO")),ROWS($A$3:A278))),"")</f>
        <v/>
      </c>
      <c r="K278" s="15" t="str">
        <f ca="1">IFERROR(INDEX(MAESTRO!K:K,_xludf.AGGREGATE(15,6,ROW(MAESTRO!$B$3:$B$1000)/((MAESTRO!$B$3:$B$1000="MILITARES")*(UPPER(MAESTRO!$L$3:$L$1000)="CONFIRMADO")),ROWS($A$3:A278))),"")</f>
        <v/>
      </c>
      <c r="L278" s="15" t="str">
        <f ca="1">IFERROR(INDEX(MAESTRO!L:L,_xludf.AGGREGATE(15,6,ROW(MAESTRO!$B$3:$B$1000)/((MAESTRO!$B$3:$B$1000="MILITARES")*(UPPER(MAESTRO!$L$3:$L$1000)="CONFIRMADO")),ROWS($A$3:A278))),"")</f>
        <v/>
      </c>
      <c r="M278" s="15" t="str">
        <f ca="1">IFERROR(INDEX(MAESTRO!M:M,_xludf.AGGREGATE(15,6,ROW(MAESTRO!$B$3:$B$1000)/((MAESTRO!$B$3:$B$1000="MILITARES")*(UPPER(MAESTRO!$L$3:$L$1000)="CONFIRMADO")),ROWS($A$3:A278))),"")</f>
        <v/>
      </c>
      <c r="N278" s="15" t="str">
        <f ca="1">IFERROR(INDEX(MAESTRO!N:N,_xludf.AGGREGATE(15,6,ROW(MAESTRO!$B$3:$B$1000)/((MAESTRO!$B$3:$B$1000="MILITARES")*(UPPER(MAESTRO!$L$3:$L$1000)="CONFIRMADO")),ROWS($A$3:A278))),"")</f>
        <v/>
      </c>
      <c r="O278" s="15" t="str">
        <f ca="1">IFERROR(INDEX(MAESTRO!O:O,_xludf.AGGREGATE(15,6,ROW(MAESTRO!$B$3:$B$1000)/((MAESTRO!$B$3:$B$1000="MILITARES")*(UPPER(MAESTRO!$L$3:$L$1000)="CONFIRMADO")),ROWS($A$3:A278))),"")</f>
        <v/>
      </c>
      <c r="P278" s="15" t="str">
        <f ca="1">IFERROR(INDEX(MAESTRO!P:P,_xludf.AGGREGATE(15,6,ROW(MAESTRO!$B$3:$B$1000)/((MAESTRO!$B$3:$B$1000="MILITARES")*(UPPER(MAESTRO!$L$3:$L$1000)="CONFIRMADO")),ROWS($A$3:A278))),"")</f>
        <v/>
      </c>
      <c r="Q278" s="15" t="str">
        <f ca="1">IFERROR(INDEX(MAESTRO!Q:Q,_xludf.AGGREGATE(15,6,ROW(MAESTRO!$B$3:$B$1000)/((MAESTRO!$B$3:$B$1000="MILITARES")*(UPPER(MAESTRO!$L$3:$L$1000)="CONFIRMADO")),ROWS($A$3:A278))),"")</f>
        <v/>
      </c>
      <c r="R278" s="15" t="str">
        <f ca="1">IFERROR(INDEX(MAESTRO!R:R,_xludf.AGGREGATE(15,6,ROW(MAESTRO!$B$3:$B$1000)/((MAESTRO!$B$3:$B$1000="MILITARES")*(UPPER(MAESTRO!$L$3:$L$1000)="CONFIRMADO")),ROWS($A$3:A278))),"")</f>
        <v/>
      </c>
      <c r="S278" s="15" t="str">
        <f ca="1">IFERROR(INDEX(MAESTRO!S:S,_xludf.AGGREGATE(15,6,ROW(MAESTRO!$B$3:$B$1000)/((MAESTRO!$B$3:$B$1000="MILITARES")*(UPPER(MAESTRO!$L$3:$L$1000)="CONFIRMADO")),ROWS($A$3:A278))),"")</f>
        <v/>
      </c>
      <c r="T278" s="15" t="str">
        <f ca="1">IFERROR(INDEX(MAESTRO!T:T,_xludf.AGGREGATE(15,6,ROW(MAESTRO!$B$3:$B$1000)/((MAESTRO!$B$3:$B$1000="MILITARES")*(UPPER(MAESTRO!$L$3:$L$1000)="CONFIRMADO")),ROWS($A$3:A278))),"")</f>
        <v/>
      </c>
      <c r="U278" s="15" t="str">
        <f ca="1">IFERROR(INDEX(MAESTRO!U:U,_xludf.AGGREGATE(15,6,ROW(MAESTRO!$B$3:$B$1000)/((MAESTRO!$B$3:$B$1000="MILITARES")*(UPPER(MAESTRO!$L$3:$L$1000)="CONFIRMADO")),ROWS($A$3:A278))),"")</f>
        <v/>
      </c>
      <c r="V278" s="15" t="str">
        <f ca="1">IFERROR(INDEX(MAESTRO!V:V,_xludf.AGGREGATE(15,6,ROW(MAESTRO!$B$3:$B$1000)/((MAESTRO!$B$3:$B$1000="MILITARES")*(UPPER(MAESTRO!$L$3:$L$1000)="CONFIRMADO")),ROWS($A$3:A278))),"")</f>
        <v/>
      </c>
      <c r="W278" s="15" t="str">
        <f ca="1">IFERROR(INDEX(MAESTRO!W:W,_xludf.AGGREGATE(15,6,ROW(MAESTRO!$B$3:$B$1000)/((MAESTRO!$B$3:$B$1000="MILITARES")*(UPPER(MAESTRO!$L$3:$L$1000)="CONFIRMADO")),ROWS($A$3:A278))),"")</f>
        <v/>
      </c>
      <c r="X278" s="15" t="str">
        <f ca="1">IFERROR(INDEX(MAESTRO!X:X,_xludf.AGGREGATE(15,6,ROW(MAESTRO!$B$3:$B$1000)/((MAESTRO!$B$3:$B$1000="MILITARES")*(UPPER(MAESTRO!$L$3:$L$1000)="CONFIRMADO")),ROWS($A$3:A278))),"")</f>
        <v/>
      </c>
    </row>
    <row r="279" spans="1:24" ht="22.05" customHeight="1">
      <c r="A279" s="10" t="str">
        <f ca="1">IFERROR(INDEX(MAESTRO!A:A,_xludf.AGGREGATE(15,6,ROW(MAESTRO!$B$3:$B$1000)/((MAESTRO!$B$3:$B$1000="MILITARES")*(UPPER(MAESTRO!$L$3:$L$1000)="CONFIRMADO")),ROWS($A$3:A279))),"")</f>
        <v/>
      </c>
      <c r="B279" s="10" t="str">
        <f ca="1">IFERROR(INDEX(MAESTRO!B:B,_xludf.AGGREGATE(15,6,ROW(MAESTRO!$B$3:$B$1000)/((MAESTRO!$B$3:$B$1000="MILITARES")*(UPPER(MAESTRO!$L$3:$L$1000)="CONFIRMADO")),ROWS($A$3:A279))),"")</f>
        <v/>
      </c>
      <c r="C279" s="10" t="str">
        <f ca="1">IFERROR(INDEX(MAESTRO!C:C,_xludf.AGGREGATE(15,6,ROW(MAESTRO!$B$3:$B$1000)/((MAESTRO!$B$3:$B$1000="MILITARES")*(UPPER(MAESTRO!$L$3:$L$1000)="CONFIRMADO")),ROWS($A$3:A279))),"")</f>
        <v/>
      </c>
      <c r="D279" s="10" t="str">
        <f ca="1">IFERROR(INDEX(MAESTRO!D:D,_xludf.AGGREGATE(15,6,ROW(MAESTRO!$B$3:$B$1000)/((MAESTRO!$B$3:$B$1000="MILITARES")*(UPPER(MAESTRO!$L$3:$L$1000)="CONFIRMADO")),ROWS($A$3:A279))),"")</f>
        <v/>
      </c>
      <c r="E279" s="10" t="str">
        <f ca="1">IFERROR(INDEX(MAESTRO!E:E,_xludf.AGGREGATE(15,6,ROW(MAESTRO!$B$3:$B$1000)/((MAESTRO!$B$3:$B$1000="MILITARES")*(UPPER(MAESTRO!$L$3:$L$1000)="CONFIRMADO")),ROWS($A$3:A279))),"")</f>
        <v/>
      </c>
      <c r="F279" s="10" t="str">
        <f ca="1">IFERROR(INDEX(MAESTRO!F:F,_xludf.AGGREGATE(15,6,ROW(MAESTRO!$B$3:$B$1000)/((MAESTRO!$B$3:$B$1000="MILITARES")*(UPPER(MAESTRO!$L$3:$L$1000)="CONFIRMADO")),ROWS($A$3:A279))),"")</f>
        <v/>
      </c>
      <c r="G279" s="10" t="str">
        <f ca="1">IFERROR(INDEX(MAESTRO!G:G,_xludf.AGGREGATE(15,6,ROW(MAESTRO!$B$3:$B$1000)/((MAESTRO!$B$3:$B$1000="MILITARES")*(UPPER(MAESTRO!$L$3:$L$1000)="CONFIRMADO")),ROWS($A$3:A279))),"")</f>
        <v/>
      </c>
      <c r="H279" s="10" t="str">
        <f ca="1">IFERROR(INDEX(MAESTRO!H:H,_xludf.AGGREGATE(15,6,ROW(MAESTRO!$B$3:$B$1000)/((MAESTRO!$B$3:$B$1000="MILITARES")*(UPPER(MAESTRO!$L$3:$L$1000)="CONFIRMADO")),ROWS($A$3:A279))),"")</f>
        <v/>
      </c>
      <c r="I279" s="10" t="str">
        <f ca="1">IFERROR(INDEX(MAESTRO!I:I,_xludf.AGGREGATE(15,6,ROW(MAESTRO!$B$3:$B$1000)/((MAESTRO!$B$3:$B$1000="MILITARES")*(UPPER(MAESTRO!$L$3:$L$1000)="CONFIRMADO")),ROWS($A$3:A279))),"")</f>
        <v/>
      </c>
      <c r="J279" s="10" t="str">
        <f ca="1">IFERROR(INDEX(MAESTRO!J:J,_xludf.AGGREGATE(15,6,ROW(MAESTRO!$B$3:$B$1000)/((MAESTRO!$B$3:$B$1000="MILITARES")*(UPPER(MAESTRO!$L$3:$L$1000)="CONFIRMADO")),ROWS($A$3:A279))),"")</f>
        <v/>
      </c>
      <c r="K279" s="10" t="str">
        <f ca="1">IFERROR(INDEX(MAESTRO!K:K,_xludf.AGGREGATE(15,6,ROW(MAESTRO!$B$3:$B$1000)/((MAESTRO!$B$3:$B$1000="MILITARES")*(UPPER(MAESTRO!$L$3:$L$1000)="CONFIRMADO")),ROWS($A$3:A279))),"")</f>
        <v/>
      </c>
      <c r="L279" s="10" t="str">
        <f ca="1">IFERROR(INDEX(MAESTRO!L:L,_xludf.AGGREGATE(15,6,ROW(MAESTRO!$B$3:$B$1000)/((MAESTRO!$B$3:$B$1000="MILITARES")*(UPPER(MAESTRO!$L$3:$L$1000)="CONFIRMADO")),ROWS($A$3:A279))),"")</f>
        <v/>
      </c>
      <c r="M279" s="10" t="str">
        <f ca="1">IFERROR(INDEX(MAESTRO!M:M,_xludf.AGGREGATE(15,6,ROW(MAESTRO!$B$3:$B$1000)/((MAESTRO!$B$3:$B$1000="MILITARES")*(UPPER(MAESTRO!$L$3:$L$1000)="CONFIRMADO")),ROWS($A$3:A279))),"")</f>
        <v/>
      </c>
      <c r="N279" s="10" t="str">
        <f ca="1">IFERROR(INDEX(MAESTRO!N:N,_xludf.AGGREGATE(15,6,ROW(MAESTRO!$B$3:$B$1000)/((MAESTRO!$B$3:$B$1000="MILITARES")*(UPPER(MAESTRO!$L$3:$L$1000)="CONFIRMADO")),ROWS($A$3:A279))),"")</f>
        <v/>
      </c>
      <c r="O279" s="10" t="str">
        <f ca="1">IFERROR(INDEX(MAESTRO!O:O,_xludf.AGGREGATE(15,6,ROW(MAESTRO!$B$3:$B$1000)/((MAESTRO!$B$3:$B$1000="MILITARES")*(UPPER(MAESTRO!$L$3:$L$1000)="CONFIRMADO")),ROWS($A$3:A279))),"")</f>
        <v/>
      </c>
      <c r="P279" s="10" t="str">
        <f ca="1">IFERROR(INDEX(MAESTRO!P:P,_xludf.AGGREGATE(15,6,ROW(MAESTRO!$B$3:$B$1000)/((MAESTRO!$B$3:$B$1000="MILITARES")*(UPPER(MAESTRO!$L$3:$L$1000)="CONFIRMADO")),ROWS($A$3:A279))),"")</f>
        <v/>
      </c>
      <c r="Q279" s="10" t="str">
        <f ca="1">IFERROR(INDEX(MAESTRO!Q:Q,_xludf.AGGREGATE(15,6,ROW(MAESTRO!$B$3:$B$1000)/((MAESTRO!$B$3:$B$1000="MILITARES")*(UPPER(MAESTRO!$L$3:$L$1000)="CONFIRMADO")),ROWS($A$3:A279))),"")</f>
        <v/>
      </c>
      <c r="R279" s="10" t="str">
        <f ca="1">IFERROR(INDEX(MAESTRO!R:R,_xludf.AGGREGATE(15,6,ROW(MAESTRO!$B$3:$B$1000)/((MAESTRO!$B$3:$B$1000="MILITARES")*(UPPER(MAESTRO!$L$3:$L$1000)="CONFIRMADO")),ROWS($A$3:A279))),"")</f>
        <v/>
      </c>
      <c r="S279" s="10" t="str">
        <f ca="1">IFERROR(INDEX(MAESTRO!S:S,_xludf.AGGREGATE(15,6,ROW(MAESTRO!$B$3:$B$1000)/((MAESTRO!$B$3:$B$1000="MILITARES")*(UPPER(MAESTRO!$L$3:$L$1000)="CONFIRMADO")),ROWS($A$3:A279))),"")</f>
        <v/>
      </c>
      <c r="T279" s="10" t="str">
        <f ca="1">IFERROR(INDEX(MAESTRO!T:T,_xludf.AGGREGATE(15,6,ROW(MAESTRO!$B$3:$B$1000)/((MAESTRO!$B$3:$B$1000="MILITARES")*(UPPER(MAESTRO!$L$3:$L$1000)="CONFIRMADO")),ROWS($A$3:A279))),"")</f>
        <v/>
      </c>
      <c r="U279" s="10" t="str">
        <f ca="1">IFERROR(INDEX(MAESTRO!U:U,_xludf.AGGREGATE(15,6,ROW(MAESTRO!$B$3:$B$1000)/((MAESTRO!$B$3:$B$1000="MILITARES")*(UPPER(MAESTRO!$L$3:$L$1000)="CONFIRMADO")),ROWS($A$3:A279))),"")</f>
        <v/>
      </c>
      <c r="V279" s="10" t="str">
        <f ca="1">IFERROR(INDEX(MAESTRO!V:V,_xludf.AGGREGATE(15,6,ROW(MAESTRO!$B$3:$B$1000)/((MAESTRO!$B$3:$B$1000="MILITARES")*(UPPER(MAESTRO!$L$3:$L$1000)="CONFIRMADO")),ROWS($A$3:A279))),"")</f>
        <v/>
      </c>
      <c r="W279" s="10" t="str">
        <f ca="1">IFERROR(INDEX(MAESTRO!W:W,_xludf.AGGREGATE(15,6,ROW(MAESTRO!$B$3:$B$1000)/((MAESTRO!$B$3:$B$1000="MILITARES")*(UPPER(MAESTRO!$L$3:$L$1000)="CONFIRMADO")),ROWS($A$3:A279))),"")</f>
        <v/>
      </c>
      <c r="X279" s="10" t="str">
        <f ca="1">IFERROR(INDEX(MAESTRO!X:X,_xludf.AGGREGATE(15,6,ROW(MAESTRO!$B$3:$B$1000)/((MAESTRO!$B$3:$B$1000="MILITARES")*(UPPER(MAESTRO!$L$3:$L$1000)="CONFIRMADO")),ROWS($A$3:A279))),"")</f>
        <v/>
      </c>
    </row>
    <row r="280" spans="1:24" ht="22.05" customHeight="1">
      <c r="A280" s="15" t="str">
        <f ca="1">IFERROR(INDEX(MAESTRO!A:A,_xludf.AGGREGATE(15,6,ROW(MAESTRO!$B$3:$B$1000)/((MAESTRO!$B$3:$B$1000="MILITARES")*(UPPER(MAESTRO!$L$3:$L$1000)="CONFIRMADO")),ROWS($A$3:A280))),"")</f>
        <v/>
      </c>
      <c r="B280" s="15" t="str">
        <f ca="1">IFERROR(INDEX(MAESTRO!B:B,_xludf.AGGREGATE(15,6,ROW(MAESTRO!$B$3:$B$1000)/((MAESTRO!$B$3:$B$1000="MILITARES")*(UPPER(MAESTRO!$L$3:$L$1000)="CONFIRMADO")),ROWS($A$3:A280))),"")</f>
        <v/>
      </c>
      <c r="C280" s="15" t="str">
        <f ca="1">IFERROR(INDEX(MAESTRO!C:C,_xludf.AGGREGATE(15,6,ROW(MAESTRO!$B$3:$B$1000)/((MAESTRO!$B$3:$B$1000="MILITARES")*(UPPER(MAESTRO!$L$3:$L$1000)="CONFIRMADO")),ROWS($A$3:A280))),"")</f>
        <v/>
      </c>
      <c r="D280" s="15" t="str">
        <f ca="1">IFERROR(INDEX(MAESTRO!D:D,_xludf.AGGREGATE(15,6,ROW(MAESTRO!$B$3:$B$1000)/((MAESTRO!$B$3:$B$1000="MILITARES")*(UPPER(MAESTRO!$L$3:$L$1000)="CONFIRMADO")),ROWS($A$3:A280))),"")</f>
        <v/>
      </c>
      <c r="E280" s="15" t="str">
        <f ca="1">IFERROR(INDEX(MAESTRO!E:E,_xludf.AGGREGATE(15,6,ROW(MAESTRO!$B$3:$B$1000)/((MAESTRO!$B$3:$B$1000="MILITARES")*(UPPER(MAESTRO!$L$3:$L$1000)="CONFIRMADO")),ROWS($A$3:A280))),"")</f>
        <v/>
      </c>
      <c r="F280" s="15" t="str">
        <f ca="1">IFERROR(INDEX(MAESTRO!F:F,_xludf.AGGREGATE(15,6,ROW(MAESTRO!$B$3:$B$1000)/((MAESTRO!$B$3:$B$1000="MILITARES")*(UPPER(MAESTRO!$L$3:$L$1000)="CONFIRMADO")),ROWS($A$3:A280))),"")</f>
        <v/>
      </c>
      <c r="G280" s="15" t="str">
        <f ca="1">IFERROR(INDEX(MAESTRO!G:G,_xludf.AGGREGATE(15,6,ROW(MAESTRO!$B$3:$B$1000)/((MAESTRO!$B$3:$B$1000="MILITARES")*(UPPER(MAESTRO!$L$3:$L$1000)="CONFIRMADO")),ROWS($A$3:A280))),"")</f>
        <v/>
      </c>
      <c r="H280" s="15" t="str">
        <f ca="1">IFERROR(INDEX(MAESTRO!H:H,_xludf.AGGREGATE(15,6,ROW(MAESTRO!$B$3:$B$1000)/((MAESTRO!$B$3:$B$1000="MILITARES")*(UPPER(MAESTRO!$L$3:$L$1000)="CONFIRMADO")),ROWS($A$3:A280))),"")</f>
        <v/>
      </c>
      <c r="I280" s="15" t="str">
        <f ca="1">IFERROR(INDEX(MAESTRO!I:I,_xludf.AGGREGATE(15,6,ROW(MAESTRO!$B$3:$B$1000)/((MAESTRO!$B$3:$B$1000="MILITARES")*(UPPER(MAESTRO!$L$3:$L$1000)="CONFIRMADO")),ROWS($A$3:A280))),"")</f>
        <v/>
      </c>
      <c r="J280" s="15" t="str">
        <f ca="1">IFERROR(INDEX(MAESTRO!J:J,_xludf.AGGREGATE(15,6,ROW(MAESTRO!$B$3:$B$1000)/((MAESTRO!$B$3:$B$1000="MILITARES")*(UPPER(MAESTRO!$L$3:$L$1000)="CONFIRMADO")),ROWS($A$3:A280))),"")</f>
        <v/>
      </c>
      <c r="K280" s="15" t="str">
        <f ca="1">IFERROR(INDEX(MAESTRO!K:K,_xludf.AGGREGATE(15,6,ROW(MAESTRO!$B$3:$B$1000)/((MAESTRO!$B$3:$B$1000="MILITARES")*(UPPER(MAESTRO!$L$3:$L$1000)="CONFIRMADO")),ROWS($A$3:A280))),"")</f>
        <v/>
      </c>
      <c r="L280" s="15" t="str">
        <f ca="1">IFERROR(INDEX(MAESTRO!L:L,_xludf.AGGREGATE(15,6,ROW(MAESTRO!$B$3:$B$1000)/((MAESTRO!$B$3:$B$1000="MILITARES")*(UPPER(MAESTRO!$L$3:$L$1000)="CONFIRMADO")),ROWS($A$3:A280))),"")</f>
        <v/>
      </c>
      <c r="M280" s="15" t="str">
        <f ca="1">IFERROR(INDEX(MAESTRO!M:M,_xludf.AGGREGATE(15,6,ROW(MAESTRO!$B$3:$B$1000)/((MAESTRO!$B$3:$B$1000="MILITARES")*(UPPER(MAESTRO!$L$3:$L$1000)="CONFIRMADO")),ROWS($A$3:A280))),"")</f>
        <v/>
      </c>
      <c r="N280" s="15" t="str">
        <f ca="1">IFERROR(INDEX(MAESTRO!N:N,_xludf.AGGREGATE(15,6,ROW(MAESTRO!$B$3:$B$1000)/((MAESTRO!$B$3:$B$1000="MILITARES")*(UPPER(MAESTRO!$L$3:$L$1000)="CONFIRMADO")),ROWS($A$3:A280))),"")</f>
        <v/>
      </c>
      <c r="O280" s="15" t="str">
        <f ca="1">IFERROR(INDEX(MAESTRO!O:O,_xludf.AGGREGATE(15,6,ROW(MAESTRO!$B$3:$B$1000)/((MAESTRO!$B$3:$B$1000="MILITARES")*(UPPER(MAESTRO!$L$3:$L$1000)="CONFIRMADO")),ROWS($A$3:A280))),"")</f>
        <v/>
      </c>
      <c r="P280" s="15" t="str">
        <f ca="1">IFERROR(INDEX(MAESTRO!P:P,_xludf.AGGREGATE(15,6,ROW(MAESTRO!$B$3:$B$1000)/((MAESTRO!$B$3:$B$1000="MILITARES")*(UPPER(MAESTRO!$L$3:$L$1000)="CONFIRMADO")),ROWS($A$3:A280))),"")</f>
        <v/>
      </c>
      <c r="Q280" s="15" t="str">
        <f ca="1">IFERROR(INDEX(MAESTRO!Q:Q,_xludf.AGGREGATE(15,6,ROW(MAESTRO!$B$3:$B$1000)/((MAESTRO!$B$3:$B$1000="MILITARES")*(UPPER(MAESTRO!$L$3:$L$1000)="CONFIRMADO")),ROWS($A$3:A280))),"")</f>
        <v/>
      </c>
      <c r="R280" s="15" t="str">
        <f ca="1">IFERROR(INDEX(MAESTRO!R:R,_xludf.AGGREGATE(15,6,ROW(MAESTRO!$B$3:$B$1000)/((MAESTRO!$B$3:$B$1000="MILITARES")*(UPPER(MAESTRO!$L$3:$L$1000)="CONFIRMADO")),ROWS($A$3:A280))),"")</f>
        <v/>
      </c>
      <c r="S280" s="15" t="str">
        <f ca="1">IFERROR(INDEX(MAESTRO!S:S,_xludf.AGGREGATE(15,6,ROW(MAESTRO!$B$3:$B$1000)/((MAESTRO!$B$3:$B$1000="MILITARES")*(UPPER(MAESTRO!$L$3:$L$1000)="CONFIRMADO")),ROWS($A$3:A280))),"")</f>
        <v/>
      </c>
      <c r="T280" s="15" t="str">
        <f ca="1">IFERROR(INDEX(MAESTRO!T:T,_xludf.AGGREGATE(15,6,ROW(MAESTRO!$B$3:$B$1000)/((MAESTRO!$B$3:$B$1000="MILITARES")*(UPPER(MAESTRO!$L$3:$L$1000)="CONFIRMADO")),ROWS($A$3:A280))),"")</f>
        <v/>
      </c>
      <c r="U280" s="15" t="str">
        <f ca="1">IFERROR(INDEX(MAESTRO!U:U,_xludf.AGGREGATE(15,6,ROW(MAESTRO!$B$3:$B$1000)/((MAESTRO!$B$3:$B$1000="MILITARES")*(UPPER(MAESTRO!$L$3:$L$1000)="CONFIRMADO")),ROWS($A$3:A280))),"")</f>
        <v/>
      </c>
      <c r="V280" s="15" t="str">
        <f ca="1">IFERROR(INDEX(MAESTRO!V:V,_xludf.AGGREGATE(15,6,ROW(MAESTRO!$B$3:$B$1000)/((MAESTRO!$B$3:$B$1000="MILITARES")*(UPPER(MAESTRO!$L$3:$L$1000)="CONFIRMADO")),ROWS($A$3:A280))),"")</f>
        <v/>
      </c>
      <c r="W280" s="15" t="str">
        <f ca="1">IFERROR(INDEX(MAESTRO!W:W,_xludf.AGGREGATE(15,6,ROW(MAESTRO!$B$3:$B$1000)/((MAESTRO!$B$3:$B$1000="MILITARES")*(UPPER(MAESTRO!$L$3:$L$1000)="CONFIRMADO")),ROWS($A$3:A280))),"")</f>
        <v/>
      </c>
      <c r="X280" s="15" t="str">
        <f ca="1">IFERROR(INDEX(MAESTRO!X:X,_xludf.AGGREGATE(15,6,ROW(MAESTRO!$B$3:$B$1000)/((MAESTRO!$B$3:$B$1000="MILITARES")*(UPPER(MAESTRO!$L$3:$L$1000)="CONFIRMADO")),ROWS($A$3:A280))),"")</f>
        <v/>
      </c>
    </row>
    <row r="281" spans="1:24" ht="22.05" customHeight="1">
      <c r="A281" s="10" t="str">
        <f ca="1">IFERROR(INDEX(MAESTRO!A:A,_xludf.AGGREGATE(15,6,ROW(MAESTRO!$B$3:$B$1000)/((MAESTRO!$B$3:$B$1000="MILITARES")*(UPPER(MAESTRO!$L$3:$L$1000)="CONFIRMADO")),ROWS($A$3:A281))),"")</f>
        <v/>
      </c>
      <c r="B281" s="10" t="str">
        <f ca="1">IFERROR(INDEX(MAESTRO!B:B,_xludf.AGGREGATE(15,6,ROW(MAESTRO!$B$3:$B$1000)/((MAESTRO!$B$3:$B$1000="MILITARES")*(UPPER(MAESTRO!$L$3:$L$1000)="CONFIRMADO")),ROWS($A$3:A281))),"")</f>
        <v/>
      </c>
      <c r="C281" s="10" t="str">
        <f ca="1">IFERROR(INDEX(MAESTRO!C:C,_xludf.AGGREGATE(15,6,ROW(MAESTRO!$B$3:$B$1000)/((MAESTRO!$B$3:$B$1000="MILITARES")*(UPPER(MAESTRO!$L$3:$L$1000)="CONFIRMADO")),ROWS($A$3:A281))),"")</f>
        <v/>
      </c>
      <c r="D281" s="10" t="str">
        <f ca="1">IFERROR(INDEX(MAESTRO!D:D,_xludf.AGGREGATE(15,6,ROW(MAESTRO!$B$3:$B$1000)/((MAESTRO!$B$3:$B$1000="MILITARES")*(UPPER(MAESTRO!$L$3:$L$1000)="CONFIRMADO")),ROWS($A$3:A281))),"")</f>
        <v/>
      </c>
      <c r="E281" s="10" t="str">
        <f ca="1">IFERROR(INDEX(MAESTRO!E:E,_xludf.AGGREGATE(15,6,ROW(MAESTRO!$B$3:$B$1000)/((MAESTRO!$B$3:$B$1000="MILITARES")*(UPPER(MAESTRO!$L$3:$L$1000)="CONFIRMADO")),ROWS($A$3:A281))),"")</f>
        <v/>
      </c>
      <c r="F281" s="10" t="str">
        <f ca="1">IFERROR(INDEX(MAESTRO!F:F,_xludf.AGGREGATE(15,6,ROW(MAESTRO!$B$3:$B$1000)/((MAESTRO!$B$3:$B$1000="MILITARES")*(UPPER(MAESTRO!$L$3:$L$1000)="CONFIRMADO")),ROWS($A$3:A281))),"")</f>
        <v/>
      </c>
      <c r="G281" s="10" t="str">
        <f ca="1">IFERROR(INDEX(MAESTRO!G:G,_xludf.AGGREGATE(15,6,ROW(MAESTRO!$B$3:$B$1000)/((MAESTRO!$B$3:$B$1000="MILITARES")*(UPPER(MAESTRO!$L$3:$L$1000)="CONFIRMADO")),ROWS($A$3:A281))),"")</f>
        <v/>
      </c>
      <c r="H281" s="10" t="str">
        <f ca="1">IFERROR(INDEX(MAESTRO!H:H,_xludf.AGGREGATE(15,6,ROW(MAESTRO!$B$3:$B$1000)/((MAESTRO!$B$3:$B$1000="MILITARES")*(UPPER(MAESTRO!$L$3:$L$1000)="CONFIRMADO")),ROWS($A$3:A281))),"")</f>
        <v/>
      </c>
      <c r="I281" s="10" t="str">
        <f ca="1">IFERROR(INDEX(MAESTRO!I:I,_xludf.AGGREGATE(15,6,ROW(MAESTRO!$B$3:$B$1000)/((MAESTRO!$B$3:$B$1000="MILITARES")*(UPPER(MAESTRO!$L$3:$L$1000)="CONFIRMADO")),ROWS($A$3:A281))),"")</f>
        <v/>
      </c>
      <c r="J281" s="10" t="str">
        <f ca="1">IFERROR(INDEX(MAESTRO!J:J,_xludf.AGGREGATE(15,6,ROW(MAESTRO!$B$3:$B$1000)/((MAESTRO!$B$3:$B$1000="MILITARES")*(UPPER(MAESTRO!$L$3:$L$1000)="CONFIRMADO")),ROWS($A$3:A281))),"")</f>
        <v/>
      </c>
      <c r="K281" s="10" t="str">
        <f ca="1">IFERROR(INDEX(MAESTRO!K:K,_xludf.AGGREGATE(15,6,ROW(MAESTRO!$B$3:$B$1000)/((MAESTRO!$B$3:$B$1000="MILITARES")*(UPPER(MAESTRO!$L$3:$L$1000)="CONFIRMADO")),ROWS($A$3:A281))),"")</f>
        <v/>
      </c>
      <c r="L281" s="10" t="str">
        <f ca="1">IFERROR(INDEX(MAESTRO!L:L,_xludf.AGGREGATE(15,6,ROW(MAESTRO!$B$3:$B$1000)/((MAESTRO!$B$3:$B$1000="MILITARES")*(UPPER(MAESTRO!$L$3:$L$1000)="CONFIRMADO")),ROWS($A$3:A281))),"")</f>
        <v/>
      </c>
      <c r="M281" s="10" t="str">
        <f ca="1">IFERROR(INDEX(MAESTRO!M:M,_xludf.AGGREGATE(15,6,ROW(MAESTRO!$B$3:$B$1000)/((MAESTRO!$B$3:$B$1000="MILITARES")*(UPPER(MAESTRO!$L$3:$L$1000)="CONFIRMADO")),ROWS($A$3:A281))),"")</f>
        <v/>
      </c>
      <c r="N281" s="10" t="str">
        <f ca="1">IFERROR(INDEX(MAESTRO!N:N,_xludf.AGGREGATE(15,6,ROW(MAESTRO!$B$3:$B$1000)/((MAESTRO!$B$3:$B$1000="MILITARES")*(UPPER(MAESTRO!$L$3:$L$1000)="CONFIRMADO")),ROWS($A$3:A281))),"")</f>
        <v/>
      </c>
      <c r="O281" s="10" t="str">
        <f ca="1">IFERROR(INDEX(MAESTRO!O:O,_xludf.AGGREGATE(15,6,ROW(MAESTRO!$B$3:$B$1000)/((MAESTRO!$B$3:$B$1000="MILITARES")*(UPPER(MAESTRO!$L$3:$L$1000)="CONFIRMADO")),ROWS($A$3:A281))),"")</f>
        <v/>
      </c>
      <c r="P281" s="10" t="str">
        <f ca="1">IFERROR(INDEX(MAESTRO!P:P,_xludf.AGGREGATE(15,6,ROW(MAESTRO!$B$3:$B$1000)/((MAESTRO!$B$3:$B$1000="MILITARES")*(UPPER(MAESTRO!$L$3:$L$1000)="CONFIRMADO")),ROWS($A$3:A281))),"")</f>
        <v/>
      </c>
      <c r="Q281" s="10" t="str">
        <f ca="1">IFERROR(INDEX(MAESTRO!Q:Q,_xludf.AGGREGATE(15,6,ROW(MAESTRO!$B$3:$B$1000)/((MAESTRO!$B$3:$B$1000="MILITARES")*(UPPER(MAESTRO!$L$3:$L$1000)="CONFIRMADO")),ROWS($A$3:A281))),"")</f>
        <v/>
      </c>
      <c r="R281" s="10" t="str">
        <f ca="1">IFERROR(INDEX(MAESTRO!R:R,_xludf.AGGREGATE(15,6,ROW(MAESTRO!$B$3:$B$1000)/((MAESTRO!$B$3:$B$1000="MILITARES")*(UPPER(MAESTRO!$L$3:$L$1000)="CONFIRMADO")),ROWS($A$3:A281))),"")</f>
        <v/>
      </c>
      <c r="S281" s="10" t="str">
        <f ca="1">IFERROR(INDEX(MAESTRO!S:S,_xludf.AGGREGATE(15,6,ROW(MAESTRO!$B$3:$B$1000)/((MAESTRO!$B$3:$B$1000="MILITARES")*(UPPER(MAESTRO!$L$3:$L$1000)="CONFIRMADO")),ROWS($A$3:A281))),"")</f>
        <v/>
      </c>
      <c r="T281" s="10" t="str">
        <f ca="1">IFERROR(INDEX(MAESTRO!T:T,_xludf.AGGREGATE(15,6,ROW(MAESTRO!$B$3:$B$1000)/((MAESTRO!$B$3:$B$1000="MILITARES")*(UPPER(MAESTRO!$L$3:$L$1000)="CONFIRMADO")),ROWS($A$3:A281))),"")</f>
        <v/>
      </c>
      <c r="U281" s="10" t="str">
        <f ca="1">IFERROR(INDEX(MAESTRO!U:U,_xludf.AGGREGATE(15,6,ROW(MAESTRO!$B$3:$B$1000)/((MAESTRO!$B$3:$B$1000="MILITARES")*(UPPER(MAESTRO!$L$3:$L$1000)="CONFIRMADO")),ROWS($A$3:A281))),"")</f>
        <v/>
      </c>
      <c r="V281" s="10" t="str">
        <f ca="1">IFERROR(INDEX(MAESTRO!V:V,_xludf.AGGREGATE(15,6,ROW(MAESTRO!$B$3:$B$1000)/((MAESTRO!$B$3:$B$1000="MILITARES")*(UPPER(MAESTRO!$L$3:$L$1000)="CONFIRMADO")),ROWS($A$3:A281))),"")</f>
        <v/>
      </c>
      <c r="W281" s="10" t="str">
        <f ca="1">IFERROR(INDEX(MAESTRO!W:W,_xludf.AGGREGATE(15,6,ROW(MAESTRO!$B$3:$B$1000)/((MAESTRO!$B$3:$B$1000="MILITARES")*(UPPER(MAESTRO!$L$3:$L$1000)="CONFIRMADO")),ROWS($A$3:A281))),"")</f>
        <v/>
      </c>
      <c r="X281" s="10" t="str">
        <f ca="1">IFERROR(INDEX(MAESTRO!X:X,_xludf.AGGREGATE(15,6,ROW(MAESTRO!$B$3:$B$1000)/((MAESTRO!$B$3:$B$1000="MILITARES")*(UPPER(MAESTRO!$L$3:$L$1000)="CONFIRMADO")),ROWS($A$3:A281))),"")</f>
        <v/>
      </c>
    </row>
    <row r="282" spans="1:24" ht="22.05" customHeight="1">
      <c r="A282" s="15" t="str">
        <f ca="1">IFERROR(INDEX(MAESTRO!A:A,_xludf.AGGREGATE(15,6,ROW(MAESTRO!$B$3:$B$1000)/((MAESTRO!$B$3:$B$1000="MILITARES")*(UPPER(MAESTRO!$L$3:$L$1000)="CONFIRMADO")),ROWS($A$3:A282))),"")</f>
        <v/>
      </c>
      <c r="B282" s="15" t="str">
        <f ca="1">IFERROR(INDEX(MAESTRO!B:B,_xludf.AGGREGATE(15,6,ROW(MAESTRO!$B$3:$B$1000)/((MAESTRO!$B$3:$B$1000="MILITARES")*(UPPER(MAESTRO!$L$3:$L$1000)="CONFIRMADO")),ROWS($A$3:A282))),"")</f>
        <v/>
      </c>
      <c r="C282" s="15" t="str">
        <f ca="1">IFERROR(INDEX(MAESTRO!C:C,_xludf.AGGREGATE(15,6,ROW(MAESTRO!$B$3:$B$1000)/((MAESTRO!$B$3:$B$1000="MILITARES")*(UPPER(MAESTRO!$L$3:$L$1000)="CONFIRMADO")),ROWS($A$3:A282))),"")</f>
        <v/>
      </c>
      <c r="D282" s="15" t="str">
        <f ca="1">IFERROR(INDEX(MAESTRO!D:D,_xludf.AGGREGATE(15,6,ROW(MAESTRO!$B$3:$B$1000)/((MAESTRO!$B$3:$B$1000="MILITARES")*(UPPER(MAESTRO!$L$3:$L$1000)="CONFIRMADO")),ROWS($A$3:A282))),"")</f>
        <v/>
      </c>
      <c r="E282" s="15" t="str">
        <f ca="1">IFERROR(INDEX(MAESTRO!E:E,_xludf.AGGREGATE(15,6,ROW(MAESTRO!$B$3:$B$1000)/((MAESTRO!$B$3:$B$1000="MILITARES")*(UPPER(MAESTRO!$L$3:$L$1000)="CONFIRMADO")),ROWS($A$3:A282))),"")</f>
        <v/>
      </c>
      <c r="F282" s="15" t="str">
        <f ca="1">IFERROR(INDEX(MAESTRO!F:F,_xludf.AGGREGATE(15,6,ROW(MAESTRO!$B$3:$B$1000)/((MAESTRO!$B$3:$B$1000="MILITARES")*(UPPER(MAESTRO!$L$3:$L$1000)="CONFIRMADO")),ROWS($A$3:A282))),"")</f>
        <v/>
      </c>
      <c r="G282" s="15" t="str">
        <f ca="1">IFERROR(INDEX(MAESTRO!G:G,_xludf.AGGREGATE(15,6,ROW(MAESTRO!$B$3:$B$1000)/((MAESTRO!$B$3:$B$1000="MILITARES")*(UPPER(MAESTRO!$L$3:$L$1000)="CONFIRMADO")),ROWS($A$3:A282))),"")</f>
        <v/>
      </c>
      <c r="H282" s="15" t="str">
        <f ca="1">IFERROR(INDEX(MAESTRO!H:H,_xludf.AGGREGATE(15,6,ROW(MAESTRO!$B$3:$B$1000)/((MAESTRO!$B$3:$B$1000="MILITARES")*(UPPER(MAESTRO!$L$3:$L$1000)="CONFIRMADO")),ROWS($A$3:A282))),"")</f>
        <v/>
      </c>
      <c r="I282" s="15" t="str">
        <f ca="1">IFERROR(INDEX(MAESTRO!I:I,_xludf.AGGREGATE(15,6,ROW(MAESTRO!$B$3:$B$1000)/((MAESTRO!$B$3:$B$1000="MILITARES")*(UPPER(MAESTRO!$L$3:$L$1000)="CONFIRMADO")),ROWS($A$3:A282))),"")</f>
        <v/>
      </c>
      <c r="J282" s="15" t="str">
        <f ca="1">IFERROR(INDEX(MAESTRO!J:J,_xludf.AGGREGATE(15,6,ROW(MAESTRO!$B$3:$B$1000)/((MAESTRO!$B$3:$B$1000="MILITARES")*(UPPER(MAESTRO!$L$3:$L$1000)="CONFIRMADO")),ROWS($A$3:A282))),"")</f>
        <v/>
      </c>
      <c r="K282" s="15" t="str">
        <f ca="1">IFERROR(INDEX(MAESTRO!K:K,_xludf.AGGREGATE(15,6,ROW(MAESTRO!$B$3:$B$1000)/((MAESTRO!$B$3:$B$1000="MILITARES")*(UPPER(MAESTRO!$L$3:$L$1000)="CONFIRMADO")),ROWS($A$3:A282))),"")</f>
        <v/>
      </c>
      <c r="L282" s="15" t="str">
        <f ca="1">IFERROR(INDEX(MAESTRO!L:L,_xludf.AGGREGATE(15,6,ROW(MAESTRO!$B$3:$B$1000)/((MAESTRO!$B$3:$B$1000="MILITARES")*(UPPER(MAESTRO!$L$3:$L$1000)="CONFIRMADO")),ROWS($A$3:A282))),"")</f>
        <v/>
      </c>
      <c r="M282" s="15" t="str">
        <f ca="1">IFERROR(INDEX(MAESTRO!M:M,_xludf.AGGREGATE(15,6,ROW(MAESTRO!$B$3:$B$1000)/((MAESTRO!$B$3:$B$1000="MILITARES")*(UPPER(MAESTRO!$L$3:$L$1000)="CONFIRMADO")),ROWS($A$3:A282))),"")</f>
        <v/>
      </c>
      <c r="N282" s="15" t="str">
        <f ca="1">IFERROR(INDEX(MAESTRO!N:N,_xludf.AGGREGATE(15,6,ROW(MAESTRO!$B$3:$B$1000)/((MAESTRO!$B$3:$B$1000="MILITARES")*(UPPER(MAESTRO!$L$3:$L$1000)="CONFIRMADO")),ROWS($A$3:A282))),"")</f>
        <v/>
      </c>
      <c r="O282" s="15" t="str">
        <f ca="1">IFERROR(INDEX(MAESTRO!O:O,_xludf.AGGREGATE(15,6,ROW(MAESTRO!$B$3:$B$1000)/((MAESTRO!$B$3:$B$1000="MILITARES")*(UPPER(MAESTRO!$L$3:$L$1000)="CONFIRMADO")),ROWS($A$3:A282))),"")</f>
        <v/>
      </c>
      <c r="P282" s="15" t="str">
        <f ca="1">IFERROR(INDEX(MAESTRO!P:P,_xludf.AGGREGATE(15,6,ROW(MAESTRO!$B$3:$B$1000)/((MAESTRO!$B$3:$B$1000="MILITARES")*(UPPER(MAESTRO!$L$3:$L$1000)="CONFIRMADO")),ROWS($A$3:A282))),"")</f>
        <v/>
      </c>
      <c r="Q282" s="15" t="str">
        <f ca="1">IFERROR(INDEX(MAESTRO!Q:Q,_xludf.AGGREGATE(15,6,ROW(MAESTRO!$B$3:$B$1000)/((MAESTRO!$B$3:$B$1000="MILITARES")*(UPPER(MAESTRO!$L$3:$L$1000)="CONFIRMADO")),ROWS($A$3:A282))),"")</f>
        <v/>
      </c>
      <c r="R282" s="15" t="str">
        <f ca="1">IFERROR(INDEX(MAESTRO!R:R,_xludf.AGGREGATE(15,6,ROW(MAESTRO!$B$3:$B$1000)/((MAESTRO!$B$3:$B$1000="MILITARES")*(UPPER(MAESTRO!$L$3:$L$1000)="CONFIRMADO")),ROWS($A$3:A282))),"")</f>
        <v/>
      </c>
      <c r="S282" s="15" t="str">
        <f ca="1">IFERROR(INDEX(MAESTRO!S:S,_xludf.AGGREGATE(15,6,ROW(MAESTRO!$B$3:$B$1000)/((MAESTRO!$B$3:$B$1000="MILITARES")*(UPPER(MAESTRO!$L$3:$L$1000)="CONFIRMADO")),ROWS($A$3:A282))),"")</f>
        <v/>
      </c>
      <c r="T282" s="15" t="str">
        <f ca="1">IFERROR(INDEX(MAESTRO!T:T,_xludf.AGGREGATE(15,6,ROW(MAESTRO!$B$3:$B$1000)/((MAESTRO!$B$3:$B$1000="MILITARES")*(UPPER(MAESTRO!$L$3:$L$1000)="CONFIRMADO")),ROWS($A$3:A282))),"")</f>
        <v/>
      </c>
      <c r="U282" s="15" t="str">
        <f ca="1">IFERROR(INDEX(MAESTRO!U:U,_xludf.AGGREGATE(15,6,ROW(MAESTRO!$B$3:$B$1000)/((MAESTRO!$B$3:$B$1000="MILITARES")*(UPPER(MAESTRO!$L$3:$L$1000)="CONFIRMADO")),ROWS($A$3:A282))),"")</f>
        <v/>
      </c>
      <c r="V282" s="15" t="str">
        <f ca="1">IFERROR(INDEX(MAESTRO!V:V,_xludf.AGGREGATE(15,6,ROW(MAESTRO!$B$3:$B$1000)/((MAESTRO!$B$3:$B$1000="MILITARES")*(UPPER(MAESTRO!$L$3:$L$1000)="CONFIRMADO")),ROWS($A$3:A282))),"")</f>
        <v/>
      </c>
      <c r="W282" s="15" t="str">
        <f ca="1">IFERROR(INDEX(MAESTRO!W:W,_xludf.AGGREGATE(15,6,ROW(MAESTRO!$B$3:$B$1000)/((MAESTRO!$B$3:$B$1000="MILITARES")*(UPPER(MAESTRO!$L$3:$L$1000)="CONFIRMADO")),ROWS($A$3:A282))),"")</f>
        <v/>
      </c>
      <c r="X282" s="15" t="str">
        <f ca="1">IFERROR(INDEX(MAESTRO!X:X,_xludf.AGGREGATE(15,6,ROW(MAESTRO!$B$3:$B$1000)/((MAESTRO!$B$3:$B$1000="MILITARES")*(UPPER(MAESTRO!$L$3:$L$1000)="CONFIRMADO")),ROWS($A$3:A282))),"")</f>
        <v/>
      </c>
    </row>
    <row r="283" spans="1:24" ht="22.05" customHeight="1">
      <c r="A283" s="10" t="str">
        <f ca="1">IFERROR(INDEX(MAESTRO!A:A,_xludf.AGGREGATE(15,6,ROW(MAESTRO!$B$3:$B$1000)/((MAESTRO!$B$3:$B$1000="MILITARES")*(UPPER(MAESTRO!$L$3:$L$1000)="CONFIRMADO")),ROWS($A$3:A283))),"")</f>
        <v/>
      </c>
      <c r="B283" s="10" t="str">
        <f ca="1">IFERROR(INDEX(MAESTRO!B:B,_xludf.AGGREGATE(15,6,ROW(MAESTRO!$B$3:$B$1000)/((MAESTRO!$B$3:$B$1000="MILITARES")*(UPPER(MAESTRO!$L$3:$L$1000)="CONFIRMADO")),ROWS($A$3:A283))),"")</f>
        <v/>
      </c>
      <c r="C283" s="10" t="str">
        <f ca="1">IFERROR(INDEX(MAESTRO!C:C,_xludf.AGGREGATE(15,6,ROW(MAESTRO!$B$3:$B$1000)/((MAESTRO!$B$3:$B$1000="MILITARES")*(UPPER(MAESTRO!$L$3:$L$1000)="CONFIRMADO")),ROWS($A$3:A283))),"")</f>
        <v/>
      </c>
      <c r="D283" s="10" t="str">
        <f ca="1">IFERROR(INDEX(MAESTRO!D:D,_xludf.AGGREGATE(15,6,ROW(MAESTRO!$B$3:$B$1000)/((MAESTRO!$B$3:$B$1000="MILITARES")*(UPPER(MAESTRO!$L$3:$L$1000)="CONFIRMADO")),ROWS($A$3:A283))),"")</f>
        <v/>
      </c>
      <c r="E283" s="10" t="str">
        <f ca="1">IFERROR(INDEX(MAESTRO!E:E,_xludf.AGGREGATE(15,6,ROW(MAESTRO!$B$3:$B$1000)/((MAESTRO!$B$3:$B$1000="MILITARES")*(UPPER(MAESTRO!$L$3:$L$1000)="CONFIRMADO")),ROWS($A$3:A283))),"")</f>
        <v/>
      </c>
      <c r="F283" s="10" t="str">
        <f ca="1">IFERROR(INDEX(MAESTRO!F:F,_xludf.AGGREGATE(15,6,ROW(MAESTRO!$B$3:$B$1000)/((MAESTRO!$B$3:$B$1000="MILITARES")*(UPPER(MAESTRO!$L$3:$L$1000)="CONFIRMADO")),ROWS($A$3:A283))),"")</f>
        <v/>
      </c>
      <c r="G283" s="10" t="str">
        <f ca="1">IFERROR(INDEX(MAESTRO!G:G,_xludf.AGGREGATE(15,6,ROW(MAESTRO!$B$3:$B$1000)/((MAESTRO!$B$3:$B$1000="MILITARES")*(UPPER(MAESTRO!$L$3:$L$1000)="CONFIRMADO")),ROWS($A$3:A283))),"")</f>
        <v/>
      </c>
      <c r="H283" s="10" t="str">
        <f ca="1">IFERROR(INDEX(MAESTRO!H:H,_xludf.AGGREGATE(15,6,ROW(MAESTRO!$B$3:$B$1000)/((MAESTRO!$B$3:$B$1000="MILITARES")*(UPPER(MAESTRO!$L$3:$L$1000)="CONFIRMADO")),ROWS($A$3:A283))),"")</f>
        <v/>
      </c>
      <c r="I283" s="10" t="str">
        <f ca="1">IFERROR(INDEX(MAESTRO!I:I,_xludf.AGGREGATE(15,6,ROW(MAESTRO!$B$3:$B$1000)/((MAESTRO!$B$3:$B$1000="MILITARES")*(UPPER(MAESTRO!$L$3:$L$1000)="CONFIRMADO")),ROWS($A$3:A283))),"")</f>
        <v/>
      </c>
      <c r="J283" s="10" t="str">
        <f ca="1">IFERROR(INDEX(MAESTRO!J:J,_xludf.AGGREGATE(15,6,ROW(MAESTRO!$B$3:$B$1000)/((MAESTRO!$B$3:$B$1000="MILITARES")*(UPPER(MAESTRO!$L$3:$L$1000)="CONFIRMADO")),ROWS($A$3:A283))),"")</f>
        <v/>
      </c>
      <c r="K283" s="10" t="str">
        <f ca="1">IFERROR(INDEX(MAESTRO!K:K,_xludf.AGGREGATE(15,6,ROW(MAESTRO!$B$3:$B$1000)/((MAESTRO!$B$3:$B$1000="MILITARES")*(UPPER(MAESTRO!$L$3:$L$1000)="CONFIRMADO")),ROWS($A$3:A283))),"")</f>
        <v/>
      </c>
      <c r="L283" s="10" t="str">
        <f ca="1">IFERROR(INDEX(MAESTRO!L:L,_xludf.AGGREGATE(15,6,ROW(MAESTRO!$B$3:$B$1000)/((MAESTRO!$B$3:$B$1000="MILITARES")*(UPPER(MAESTRO!$L$3:$L$1000)="CONFIRMADO")),ROWS($A$3:A283))),"")</f>
        <v/>
      </c>
      <c r="M283" s="10" t="str">
        <f ca="1">IFERROR(INDEX(MAESTRO!M:M,_xludf.AGGREGATE(15,6,ROW(MAESTRO!$B$3:$B$1000)/((MAESTRO!$B$3:$B$1000="MILITARES")*(UPPER(MAESTRO!$L$3:$L$1000)="CONFIRMADO")),ROWS($A$3:A283))),"")</f>
        <v/>
      </c>
      <c r="N283" s="10" t="str">
        <f ca="1">IFERROR(INDEX(MAESTRO!N:N,_xludf.AGGREGATE(15,6,ROW(MAESTRO!$B$3:$B$1000)/((MAESTRO!$B$3:$B$1000="MILITARES")*(UPPER(MAESTRO!$L$3:$L$1000)="CONFIRMADO")),ROWS($A$3:A283))),"")</f>
        <v/>
      </c>
      <c r="O283" s="10" t="str">
        <f ca="1">IFERROR(INDEX(MAESTRO!O:O,_xludf.AGGREGATE(15,6,ROW(MAESTRO!$B$3:$B$1000)/((MAESTRO!$B$3:$B$1000="MILITARES")*(UPPER(MAESTRO!$L$3:$L$1000)="CONFIRMADO")),ROWS($A$3:A283))),"")</f>
        <v/>
      </c>
      <c r="P283" s="10" t="str">
        <f ca="1">IFERROR(INDEX(MAESTRO!P:P,_xludf.AGGREGATE(15,6,ROW(MAESTRO!$B$3:$B$1000)/((MAESTRO!$B$3:$B$1000="MILITARES")*(UPPER(MAESTRO!$L$3:$L$1000)="CONFIRMADO")),ROWS($A$3:A283))),"")</f>
        <v/>
      </c>
      <c r="Q283" s="10" t="str">
        <f ca="1">IFERROR(INDEX(MAESTRO!Q:Q,_xludf.AGGREGATE(15,6,ROW(MAESTRO!$B$3:$B$1000)/((MAESTRO!$B$3:$B$1000="MILITARES")*(UPPER(MAESTRO!$L$3:$L$1000)="CONFIRMADO")),ROWS($A$3:A283))),"")</f>
        <v/>
      </c>
      <c r="R283" s="10" t="str">
        <f ca="1">IFERROR(INDEX(MAESTRO!R:R,_xludf.AGGREGATE(15,6,ROW(MAESTRO!$B$3:$B$1000)/((MAESTRO!$B$3:$B$1000="MILITARES")*(UPPER(MAESTRO!$L$3:$L$1000)="CONFIRMADO")),ROWS($A$3:A283))),"")</f>
        <v/>
      </c>
      <c r="S283" s="10" t="str">
        <f ca="1">IFERROR(INDEX(MAESTRO!S:S,_xludf.AGGREGATE(15,6,ROW(MAESTRO!$B$3:$B$1000)/((MAESTRO!$B$3:$B$1000="MILITARES")*(UPPER(MAESTRO!$L$3:$L$1000)="CONFIRMADO")),ROWS($A$3:A283))),"")</f>
        <v/>
      </c>
      <c r="T283" s="10" t="str">
        <f ca="1">IFERROR(INDEX(MAESTRO!T:T,_xludf.AGGREGATE(15,6,ROW(MAESTRO!$B$3:$B$1000)/((MAESTRO!$B$3:$B$1000="MILITARES")*(UPPER(MAESTRO!$L$3:$L$1000)="CONFIRMADO")),ROWS($A$3:A283))),"")</f>
        <v/>
      </c>
      <c r="U283" s="10" t="str">
        <f ca="1">IFERROR(INDEX(MAESTRO!U:U,_xludf.AGGREGATE(15,6,ROW(MAESTRO!$B$3:$B$1000)/((MAESTRO!$B$3:$B$1000="MILITARES")*(UPPER(MAESTRO!$L$3:$L$1000)="CONFIRMADO")),ROWS($A$3:A283))),"")</f>
        <v/>
      </c>
      <c r="V283" s="10" t="str">
        <f ca="1">IFERROR(INDEX(MAESTRO!V:V,_xludf.AGGREGATE(15,6,ROW(MAESTRO!$B$3:$B$1000)/((MAESTRO!$B$3:$B$1000="MILITARES")*(UPPER(MAESTRO!$L$3:$L$1000)="CONFIRMADO")),ROWS($A$3:A283))),"")</f>
        <v/>
      </c>
      <c r="W283" s="10" t="str">
        <f ca="1">IFERROR(INDEX(MAESTRO!W:W,_xludf.AGGREGATE(15,6,ROW(MAESTRO!$B$3:$B$1000)/((MAESTRO!$B$3:$B$1000="MILITARES")*(UPPER(MAESTRO!$L$3:$L$1000)="CONFIRMADO")),ROWS($A$3:A283))),"")</f>
        <v/>
      </c>
      <c r="X283" s="10" t="str">
        <f ca="1">IFERROR(INDEX(MAESTRO!X:X,_xludf.AGGREGATE(15,6,ROW(MAESTRO!$B$3:$B$1000)/((MAESTRO!$B$3:$B$1000="MILITARES")*(UPPER(MAESTRO!$L$3:$L$1000)="CONFIRMADO")),ROWS($A$3:A283))),"")</f>
        <v/>
      </c>
    </row>
    <row r="284" spans="1:24" ht="22.05" customHeight="1">
      <c r="A284" s="15" t="str">
        <f ca="1">IFERROR(INDEX(MAESTRO!A:A,_xludf.AGGREGATE(15,6,ROW(MAESTRO!$B$3:$B$1000)/((MAESTRO!$B$3:$B$1000="MILITARES")*(UPPER(MAESTRO!$L$3:$L$1000)="CONFIRMADO")),ROWS($A$3:A284))),"")</f>
        <v/>
      </c>
      <c r="B284" s="15" t="str">
        <f ca="1">IFERROR(INDEX(MAESTRO!B:B,_xludf.AGGREGATE(15,6,ROW(MAESTRO!$B$3:$B$1000)/((MAESTRO!$B$3:$B$1000="MILITARES")*(UPPER(MAESTRO!$L$3:$L$1000)="CONFIRMADO")),ROWS($A$3:A284))),"")</f>
        <v/>
      </c>
      <c r="C284" s="15" t="str">
        <f ca="1">IFERROR(INDEX(MAESTRO!C:C,_xludf.AGGREGATE(15,6,ROW(MAESTRO!$B$3:$B$1000)/((MAESTRO!$B$3:$B$1000="MILITARES")*(UPPER(MAESTRO!$L$3:$L$1000)="CONFIRMADO")),ROWS($A$3:A284))),"")</f>
        <v/>
      </c>
      <c r="D284" s="15" t="str">
        <f ca="1">IFERROR(INDEX(MAESTRO!D:D,_xludf.AGGREGATE(15,6,ROW(MAESTRO!$B$3:$B$1000)/((MAESTRO!$B$3:$B$1000="MILITARES")*(UPPER(MAESTRO!$L$3:$L$1000)="CONFIRMADO")),ROWS($A$3:A284))),"")</f>
        <v/>
      </c>
      <c r="E284" s="15" t="str">
        <f ca="1">IFERROR(INDEX(MAESTRO!E:E,_xludf.AGGREGATE(15,6,ROW(MAESTRO!$B$3:$B$1000)/((MAESTRO!$B$3:$B$1000="MILITARES")*(UPPER(MAESTRO!$L$3:$L$1000)="CONFIRMADO")),ROWS($A$3:A284))),"")</f>
        <v/>
      </c>
      <c r="F284" s="15" t="str">
        <f ca="1">IFERROR(INDEX(MAESTRO!F:F,_xludf.AGGREGATE(15,6,ROW(MAESTRO!$B$3:$B$1000)/((MAESTRO!$B$3:$B$1000="MILITARES")*(UPPER(MAESTRO!$L$3:$L$1000)="CONFIRMADO")),ROWS($A$3:A284))),"")</f>
        <v/>
      </c>
      <c r="G284" s="15" t="str">
        <f ca="1">IFERROR(INDEX(MAESTRO!G:G,_xludf.AGGREGATE(15,6,ROW(MAESTRO!$B$3:$B$1000)/((MAESTRO!$B$3:$B$1000="MILITARES")*(UPPER(MAESTRO!$L$3:$L$1000)="CONFIRMADO")),ROWS($A$3:A284))),"")</f>
        <v/>
      </c>
      <c r="H284" s="15" t="str">
        <f ca="1">IFERROR(INDEX(MAESTRO!H:H,_xludf.AGGREGATE(15,6,ROW(MAESTRO!$B$3:$B$1000)/((MAESTRO!$B$3:$B$1000="MILITARES")*(UPPER(MAESTRO!$L$3:$L$1000)="CONFIRMADO")),ROWS($A$3:A284))),"")</f>
        <v/>
      </c>
      <c r="I284" s="15" t="str">
        <f ca="1">IFERROR(INDEX(MAESTRO!I:I,_xludf.AGGREGATE(15,6,ROW(MAESTRO!$B$3:$B$1000)/((MAESTRO!$B$3:$B$1000="MILITARES")*(UPPER(MAESTRO!$L$3:$L$1000)="CONFIRMADO")),ROWS($A$3:A284))),"")</f>
        <v/>
      </c>
      <c r="J284" s="15" t="str">
        <f ca="1">IFERROR(INDEX(MAESTRO!J:J,_xludf.AGGREGATE(15,6,ROW(MAESTRO!$B$3:$B$1000)/((MAESTRO!$B$3:$B$1000="MILITARES")*(UPPER(MAESTRO!$L$3:$L$1000)="CONFIRMADO")),ROWS($A$3:A284))),"")</f>
        <v/>
      </c>
      <c r="K284" s="15" t="str">
        <f ca="1">IFERROR(INDEX(MAESTRO!K:K,_xludf.AGGREGATE(15,6,ROW(MAESTRO!$B$3:$B$1000)/((MAESTRO!$B$3:$B$1000="MILITARES")*(UPPER(MAESTRO!$L$3:$L$1000)="CONFIRMADO")),ROWS($A$3:A284))),"")</f>
        <v/>
      </c>
      <c r="L284" s="15" t="str">
        <f ca="1">IFERROR(INDEX(MAESTRO!L:L,_xludf.AGGREGATE(15,6,ROW(MAESTRO!$B$3:$B$1000)/((MAESTRO!$B$3:$B$1000="MILITARES")*(UPPER(MAESTRO!$L$3:$L$1000)="CONFIRMADO")),ROWS($A$3:A284))),"")</f>
        <v/>
      </c>
      <c r="M284" s="15" t="str">
        <f ca="1">IFERROR(INDEX(MAESTRO!M:M,_xludf.AGGREGATE(15,6,ROW(MAESTRO!$B$3:$B$1000)/((MAESTRO!$B$3:$B$1000="MILITARES")*(UPPER(MAESTRO!$L$3:$L$1000)="CONFIRMADO")),ROWS($A$3:A284))),"")</f>
        <v/>
      </c>
      <c r="N284" s="15" t="str">
        <f ca="1">IFERROR(INDEX(MAESTRO!N:N,_xludf.AGGREGATE(15,6,ROW(MAESTRO!$B$3:$B$1000)/((MAESTRO!$B$3:$B$1000="MILITARES")*(UPPER(MAESTRO!$L$3:$L$1000)="CONFIRMADO")),ROWS($A$3:A284))),"")</f>
        <v/>
      </c>
      <c r="O284" s="15" t="str">
        <f ca="1">IFERROR(INDEX(MAESTRO!O:O,_xludf.AGGREGATE(15,6,ROW(MAESTRO!$B$3:$B$1000)/((MAESTRO!$B$3:$B$1000="MILITARES")*(UPPER(MAESTRO!$L$3:$L$1000)="CONFIRMADO")),ROWS($A$3:A284))),"")</f>
        <v/>
      </c>
      <c r="P284" s="15" t="str">
        <f ca="1">IFERROR(INDEX(MAESTRO!P:P,_xludf.AGGREGATE(15,6,ROW(MAESTRO!$B$3:$B$1000)/((MAESTRO!$B$3:$B$1000="MILITARES")*(UPPER(MAESTRO!$L$3:$L$1000)="CONFIRMADO")),ROWS($A$3:A284))),"")</f>
        <v/>
      </c>
      <c r="Q284" s="15" t="str">
        <f ca="1">IFERROR(INDEX(MAESTRO!Q:Q,_xludf.AGGREGATE(15,6,ROW(MAESTRO!$B$3:$B$1000)/((MAESTRO!$B$3:$B$1000="MILITARES")*(UPPER(MAESTRO!$L$3:$L$1000)="CONFIRMADO")),ROWS($A$3:A284))),"")</f>
        <v/>
      </c>
      <c r="R284" s="15" t="str">
        <f ca="1">IFERROR(INDEX(MAESTRO!R:R,_xludf.AGGREGATE(15,6,ROW(MAESTRO!$B$3:$B$1000)/((MAESTRO!$B$3:$B$1000="MILITARES")*(UPPER(MAESTRO!$L$3:$L$1000)="CONFIRMADO")),ROWS($A$3:A284))),"")</f>
        <v/>
      </c>
      <c r="S284" s="15" t="str">
        <f ca="1">IFERROR(INDEX(MAESTRO!S:S,_xludf.AGGREGATE(15,6,ROW(MAESTRO!$B$3:$B$1000)/((MAESTRO!$B$3:$B$1000="MILITARES")*(UPPER(MAESTRO!$L$3:$L$1000)="CONFIRMADO")),ROWS($A$3:A284))),"")</f>
        <v/>
      </c>
      <c r="T284" s="15" t="str">
        <f ca="1">IFERROR(INDEX(MAESTRO!T:T,_xludf.AGGREGATE(15,6,ROW(MAESTRO!$B$3:$B$1000)/((MAESTRO!$B$3:$B$1000="MILITARES")*(UPPER(MAESTRO!$L$3:$L$1000)="CONFIRMADO")),ROWS($A$3:A284))),"")</f>
        <v/>
      </c>
      <c r="U284" s="15" t="str">
        <f ca="1">IFERROR(INDEX(MAESTRO!U:U,_xludf.AGGREGATE(15,6,ROW(MAESTRO!$B$3:$B$1000)/((MAESTRO!$B$3:$B$1000="MILITARES")*(UPPER(MAESTRO!$L$3:$L$1000)="CONFIRMADO")),ROWS($A$3:A284))),"")</f>
        <v/>
      </c>
      <c r="V284" s="15" t="str">
        <f ca="1">IFERROR(INDEX(MAESTRO!V:V,_xludf.AGGREGATE(15,6,ROW(MAESTRO!$B$3:$B$1000)/((MAESTRO!$B$3:$B$1000="MILITARES")*(UPPER(MAESTRO!$L$3:$L$1000)="CONFIRMADO")),ROWS($A$3:A284))),"")</f>
        <v/>
      </c>
      <c r="W284" s="15" t="str">
        <f ca="1">IFERROR(INDEX(MAESTRO!W:W,_xludf.AGGREGATE(15,6,ROW(MAESTRO!$B$3:$B$1000)/((MAESTRO!$B$3:$B$1000="MILITARES")*(UPPER(MAESTRO!$L$3:$L$1000)="CONFIRMADO")),ROWS($A$3:A284))),"")</f>
        <v/>
      </c>
      <c r="X284" s="15" t="str">
        <f ca="1">IFERROR(INDEX(MAESTRO!X:X,_xludf.AGGREGATE(15,6,ROW(MAESTRO!$B$3:$B$1000)/((MAESTRO!$B$3:$B$1000="MILITARES")*(UPPER(MAESTRO!$L$3:$L$1000)="CONFIRMADO")),ROWS($A$3:A284))),"")</f>
        <v/>
      </c>
    </row>
    <row r="285" spans="1:24" ht="22.05" customHeight="1">
      <c r="A285" s="10" t="str">
        <f ca="1">IFERROR(INDEX(MAESTRO!A:A,_xludf.AGGREGATE(15,6,ROW(MAESTRO!$B$3:$B$1000)/((MAESTRO!$B$3:$B$1000="MILITARES")*(UPPER(MAESTRO!$L$3:$L$1000)="CONFIRMADO")),ROWS($A$3:A285))),"")</f>
        <v/>
      </c>
      <c r="B285" s="10" t="str">
        <f ca="1">IFERROR(INDEX(MAESTRO!B:B,_xludf.AGGREGATE(15,6,ROW(MAESTRO!$B$3:$B$1000)/((MAESTRO!$B$3:$B$1000="MILITARES")*(UPPER(MAESTRO!$L$3:$L$1000)="CONFIRMADO")),ROWS($A$3:A285))),"")</f>
        <v/>
      </c>
      <c r="C285" s="10" t="str">
        <f ca="1">IFERROR(INDEX(MAESTRO!C:C,_xludf.AGGREGATE(15,6,ROW(MAESTRO!$B$3:$B$1000)/((MAESTRO!$B$3:$B$1000="MILITARES")*(UPPER(MAESTRO!$L$3:$L$1000)="CONFIRMADO")),ROWS($A$3:A285))),"")</f>
        <v/>
      </c>
      <c r="D285" s="10" t="str">
        <f ca="1">IFERROR(INDEX(MAESTRO!D:D,_xludf.AGGREGATE(15,6,ROW(MAESTRO!$B$3:$B$1000)/((MAESTRO!$B$3:$B$1000="MILITARES")*(UPPER(MAESTRO!$L$3:$L$1000)="CONFIRMADO")),ROWS($A$3:A285))),"")</f>
        <v/>
      </c>
      <c r="E285" s="10" t="str">
        <f ca="1">IFERROR(INDEX(MAESTRO!E:E,_xludf.AGGREGATE(15,6,ROW(MAESTRO!$B$3:$B$1000)/((MAESTRO!$B$3:$B$1000="MILITARES")*(UPPER(MAESTRO!$L$3:$L$1000)="CONFIRMADO")),ROWS($A$3:A285))),"")</f>
        <v/>
      </c>
      <c r="F285" s="10" t="str">
        <f ca="1">IFERROR(INDEX(MAESTRO!F:F,_xludf.AGGREGATE(15,6,ROW(MAESTRO!$B$3:$B$1000)/((MAESTRO!$B$3:$B$1000="MILITARES")*(UPPER(MAESTRO!$L$3:$L$1000)="CONFIRMADO")),ROWS($A$3:A285))),"")</f>
        <v/>
      </c>
      <c r="G285" s="10" t="str">
        <f ca="1">IFERROR(INDEX(MAESTRO!G:G,_xludf.AGGREGATE(15,6,ROW(MAESTRO!$B$3:$B$1000)/((MAESTRO!$B$3:$B$1000="MILITARES")*(UPPER(MAESTRO!$L$3:$L$1000)="CONFIRMADO")),ROWS($A$3:A285))),"")</f>
        <v/>
      </c>
      <c r="H285" s="10" t="str">
        <f ca="1">IFERROR(INDEX(MAESTRO!H:H,_xludf.AGGREGATE(15,6,ROW(MAESTRO!$B$3:$B$1000)/((MAESTRO!$B$3:$B$1000="MILITARES")*(UPPER(MAESTRO!$L$3:$L$1000)="CONFIRMADO")),ROWS($A$3:A285))),"")</f>
        <v/>
      </c>
      <c r="I285" s="10" t="str">
        <f ca="1">IFERROR(INDEX(MAESTRO!I:I,_xludf.AGGREGATE(15,6,ROW(MAESTRO!$B$3:$B$1000)/((MAESTRO!$B$3:$B$1000="MILITARES")*(UPPER(MAESTRO!$L$3:$L$1000)="CONFIRMADO")),ROWS($A$3:A285))),"")</f>
        <v/>
      </c>
      <c r="J285" s="10" t="str">
        <f ca="1">IFERROR(INDEX(MAESTRO!J:J,_xludf.AGGREGATE(15,6,ROW(MAESTRO!$B$3:$B$1000)/((MAESTRO!$B$3:$B$1000="MILITARES")*(UPPER(MAESTRO!$L$3:$L$1000)="CONFIRMADO")),ROWS($A$3:A285))),"")</f>
        <v/>
      </c>
      <c r="K285" s="10" t="str">
        <f ca="1">IFERROR(INDEX(MAESTRO!K:K,_xludf.AGGREGATE(15,6,ROW(MAESTRO!$B$3:$B$1000)/((MAESTRO!$B$3:$B$1000="MILITARES")*(UPPER(MAESTRO!$L$3:$L$1000)="CONFIRMADO")),ROWS($A$3:A285))),"")</f>
        <v/>
      </c>
      <c r="L285" s="10" t="str">
        <f ca="1">IFERROR(INDEX(MAESTRO!L:L,_xludf.AGGREGATE(15,6,ROW(MAESTRO!$B$3:$B$1000)/((MAESTRO!$B$3:$B$1000="MILITARES")*(UPPER(MAESTRO!$L$3:$L$1000)="CONFIRMADO")),ROWS($A$3:A285))),"")</f>
        <v/>
      </c>
      <c r="M285" s="10" t="str">
        <f ca="1">IFERROR(INDEX(MAESTRO!M:M,_xludf.AGGREGATE(15,6,ROW(MAESTRO!$B$3:$B$1000)/((MAESTRO!$B$3:$B$1000="MILITARES")*(UPPER(MAESTRO!$L$3:$L$1000)="CONFIRMADO")),ROWS($A$3:A285))),"")</f>
        <v/>
      </c>
      <c r="N285" s="10" t="str">
        <f ca="1">IFERROR(INDEX(MAESTRO!N:N,_xludf.AGGREGATE(15,6,ROW(MAESTRO!$B$3:$B$1000)/((MAESTRO!$B$3:$B$1000="MILITARES")*(UPPER(MAESTRO!$L$3:$L$1000)="CONFIRMADO")),ROWS($A$3:A285))),"")</f>
        <v/>
      </c>
      <c r="O285" s="10" t="str">
        <f ca="1">IFERROR(INDEX(MAESTRO!O:O,_xludf.AGGREGATE(15,6,ROW(MAESTRO!$B$3:$B$1000)/((MAESTRO!$B$3:$B$1000="MILITARES")*(UPPER(MAESTRO!$L$3:$L$1000)="CONFIRMADO")),ROWS($A$3:A285))),"")</f>
        <v/>
      </c>
      <c r="P285" s="10" t="str">
        <f ca="1">IFERROR(INDEX(MAESTRO!P:P,_xludf.AGGREGATE(15,6,ROW(MAESTRO!$B$3:$B$1000)/((MAESTRO!$B$3:$B$1000="MILITARES")*(UPPER(MAESTRO!$L$3:$L$1000)="CONFIRMADO")),ROWS($A$3:A285))),"")</f>
        <v/>
      </c>
      <c r="Q285" s="10" t="str">
        <f ca="1">IFERROR(INDEX(MAESTRO!Q:Q,_xludf.AGGREGATE(15,6,ROW(MAESTRO!$B$3:$B$1000)/((MAESTRO!$B$3:$B$1000="MILITARES")*(UPPER(MAESTRO!$L$3:$L$1000)="CONFIRMADO")),ROWS($A$3:A285))),"")</f>
        <v/>
      </c>
      <c r="R285" s="10" t="str">
        <f ca="1">IFERROR(INDEX(MAESTRO!R:R,_xludf.AGGREGATE(15,6,ROW(MAESTRO!$B$3:$B$1000)/((MAESTRO!$B$3:$B$1000="MILITARES")*(UPPER(MAESTRO!$L$3:$L$1000)="CONFIRMADO")),ROWS($A$3:A285))),"")</f>
        <v/>
      </c>
      <c r="S285" s="10" t="str">
        <f ca="1">IFERROR(INDEX(MAESTRO!S:S,_xludf.AGGREGATE(15,6,ROW(MAESTRO!$B$3:$B$1000)/((MAESTRO!$B$3:$B$1000="MILITARES")*(UPPER(MAESTRO!$L$3:$L$1000)="CONFIRMADO")),ROWS($A$3:A285))),"")</f>
        <v/>
      </c>
      <c r="T285" s="10" t="str">
        <f ca="1">IFERROR(INDEX(MAESTRO!T:T,_xludf.AGGREGATE(15,6,ROW(MAESTRO!$B$3:$B$1000)/((MAESTRO!$B$3:$B$1000="MILITARES")*(UPPER(MAESTRO!$L$3:$L$1000)="CONFIRMADO")),ROWS($A$3:A285))),"")</f>
        <v/>
      </c>
      <c r="U285" s="10" t="str">
        <f ca="1">IFERROR(INDEX(MAESTRO!U:U,_xludf.AGGREGATE(15,6,ROW(MAESTRO!$B$3:$B$1000)/((MAESTRO!$B$3:$B$1000="MILITARES")*(UPPER(MAESTRO!$L$3:$L$1000)="CONFIRMADO")),ROWS($A$3:A285))),"")</f>
        <v/>
      </c>
      <c r="V285" s="10" t="str">
        <f ca="1">IFERROR(INDEX(MAESTRO!V:V,_xludf.AGGREGATE(15,6,ROW(MAESTRO!$B$3:$B$1000)/((MAESTRO!$B$3:$B$1000="MILITARES")*(UPPER(MAESTRO!$L$3:$L$1000)="CONFIRMADO")),ROWS($A$3:A285))),"")</f>
        <v/>
      </c>
      <c r="W285" s="10" t="str">
        <f ca="1">IFERROR(INDEX(MAESTRO!W:W,_xludf.AGGREGATE(15,6,ROW(MAESTRO!$B$3:$B$1000)/((MAESTRO!$B$3:$B$1000="MILITARES")*(UPPER(MAESTRO!$L$3:$L$1000)="CONFIRMADO")),ROWS($A$3:A285))),"")</f>
        <v/>
      </c>
      <c r="X285" s="10" t="str">
        <f ca="1">IFERROR(INDEX(MAESTRO!X:X,_xludf.AGGREGATE(15,6,ROW(MAESTRO!$B$3:$B$1000)/((MAESTRO!$B$3:$B$1000="MILITARES")*(UPPER(MAESTRO!$L$3:$L$1000)="CONFIRMADO")),ROWS($A$3:A285))),"")</f>
        <v/>
      </c>
    </row>
    <row r="286" spans="1:24" ht="22.05" customHeight="1">
      <c r="A286" s="15" t="str">
        <f ca="1">IFERROR(INDEX(MAESTRO!A:A,_xludf.AGGREGATE(15,6,ROW(MAESTRO!$B$3:$B$1000)/((MAESTRO!$B$3:$B$1000="MILITARES")*(UPPER(MAESTRO!$L$3:$L$1000)="CONFIRMADO")),ROWS($A$3:A286))),"")</f>
        <v/>
      </c>
      <c r="B286" s="15" t="str">
        <f ca="1">IFERROR(INDEX(MAESTRO!B:B,_xludf.AGGREGATE(15,6,ROW(MAESTRO!$B$3:$B$1000)/((MAESTRO!$B$3:$B$1000="MILITARES")*(UPPER(MAESTRO!$L$3:$L$1000)="CONFIRMADO")),ROWS($A$3:A286))),"")</f>
        <v/>
      </c>
      <c r="C286" s="15" t="str">
        <f ca="1">IFERROR(INDEX(MAESTRO!C:C,_xludf.AGGREGATE(15,6,ROW(MAESTRO!$B$3:$B$1000)/((MAESTRO!$B$3:$B$1000="MILITARES")*(UPPER(MAESTRO!$L$3:$L$1000)="CONFIRMADO")),ROWS($A$3:A286))),"")</f>
        <v/>
      </c>
      <c r="D286" s="15" t="str">
        <f ca="1">IFERROR(INDEX(MAESTRO!D:D,_xludf.AGGREGATE(15,6,ROW(MAESTRO!$B$3:$B$1000)/((MAESTRO!$B$3:$B$1000="MILITARES")*(UPPER(MAESTRO!$L$3:$L$1000)="CONFIRMADO")),ROWS($A$3:A286))),"")</f>
        <v/>
      </c>
      <c r="E286" s="15" t="str">
        <f ca="1">IFERROR(INDEX(MAESTRO!E:E,_xludf.AGGREGATE(15,6,ROW(MAESTRO!$B$3:$B$1000)/((MAESTRO!$B$3:$B$1000="MILITARES")*(UPPER(MAESTRO!$L$3:$L$1000)="CONFIRMADO")),ROWS($A$3:A286))),"")</f>
        <v/>
      </c>
      <c r="F286" s="15" t="str">
        <f ca="1">IFERROR(INDEX(MAESTRO!F:F,_xludf.AGGREGATE(15,6,ROW(MAESTRO!$B$3:$B$1000)/((MAESTRO!$B$3:$B$1000="MILITARES")*(UPPER(MAESTRO!$L$3:$L$1000)="CONFIRMADO")),ROWS($A$3:A286))),"")</f>
        <v/>
      </c>
      <c r="G286" s="15" t="str">
        <f ca="1">IFERROR(INDEX(MAESTRO!G:G,_xludf.AGGREGATE(15,6,ROW(MAESTRO!$B$3:$B$1000)/((MAESTRO!$B$3:$B$1000="MILITARES")*(UPPER(MAESTRO!$L$3:$L$1000)="CONFIRMADO")),ROWS($A$3:A286))),"")</f>
        <v/>
      </c>
      <c r="H286" s="15" t="str">
        <f ca="1">IFERROR(INDEX(MAESTRO!H:H,_xludf.AGGREGATE(15,6,ROW(MAESTRO!$B$3:$B$1000)/((MAESTRO!$B$3:$B$1000="MILITARES")*(UPPER(MAESTRO!$L$3:$L$1000)="CONFIRMADO")),ROWS($A$3:A286))),"")</f>
        <v/>
      </c>
      <c r="I286" s="15" t="str">
        <f ca="1">IFERROR(INDEX(MAESTRO!I:I,_xludf.AGGREGATE(15,6,ROW(MAESTRO!$B$3:$B$1000)/((MAESTRO!$B$3:$B$1000="MILITARES")*(UPPER(MAESTRO!$L$3:$L$1000)="CONFIRMADO")),ROWS($A$3:A286))),"")</f>
        <v/>
      </c>
      <c r="J286" s="15" t="str">
        <f ca="1">IFERROR(INDEX(MAESTRO!J:J,_xludf.AGGREGATE(15,6,ROW(MAESTRO!$B$3:$B$1000)/((MAESTRO!$B$3:$B$1000="MILITARES")*(UPPER(MAESTRO!$L$3:$L$1000)="CONFIRMADO")),ROWS($A$3:A286))),"")</f>
        <v/>
      </c>
      <c r="K286" s="15" t="str">
        <f ca="1">IFERROR(INDEX(MAESTRO!K:K,_xludf.AGGREGATE(15,6,ROW(MAESTRO!$B$3:$B$1000)/((MAESTRO!$B$3:$B$1000="MILITARES")*(UPPER(MAESTRO!$L$3:$L$1000)="CONFIRMADO")),ROWS($A$3:A286))),"")</f>
        <v/>
      </c>
      <c r="L286" s="15" t="str">
        <f ca="1">IFERROR(INDEX(MAESTRO!L:L,_xludf.AGGREGATE(15,6,ROW(MAESTRO!$B$3:$B$1000)/((MAESTRO!$B$3:$B$1000="MILITARES")*(UPPER(MAESTRO!$L$3:$L$1000)="CONFIRMADO")),ROWS($A$3:A286))),"")</f>
        <v/>
      </c>
      <c r="M286" s="15" t="str">
        <f ca="1">IFERROR(INDEX(MAESTRO!M:M,_xludf.AGGREGATE(15,6,ROW(MAESTRO!$B$3:$B$1000)/((MAESTRO!$B$3:$B$1000="MILITARES")*(UPPER(MAESTRO!$L$3:$L$1000)="CONFIRMADO")),ROWS($A$3:A286))),"")</f>
        <v/>
      </c>
      <c r="N286" s="15" t="str">
        <f ca="1">IFERROR(INDEX(MAESTRO!N:N,_xludf.AGGREGATE(15,6,ROW(MAESTRO!$B$3:$B$1000)/((MAESTRO!$B$3:$B$1000="MILITARES")*(UPPER(MAESTRO!$L$3:$L$1000)="CONFIRMADO")),ROWS($A$3:A286))),"")</f>
        <v/>
      </c>
      <c r="O286" s="15" t="str">
        <f ca="1">IFERROR(INDEX(MAESTRO!O:O,_xludf.AGGREGATE(15,6,ROW(MAESTRO!$B$3:$B$1000)/((MAESTRO!$B$3:$B$1000="MILITARES")*(UPPER(MAESTRO!$L$3:$L$1000)="CONFIRMADO")),ROWS($A$3:A286))),"")</f>
        <v/>
      </c>
      <c r="P286" s="15" t="str">
        <f ca="1">IFERROR(INDEX(MAESTRO!P:P,_xludf.AGGREGATE(15,6,ROW(MAESTRO!$B$3:$B$1000)/((MAESTRO!$B$3:$B$1000="MILITARES")*(UPPER(MAESTRO!$L$3:$L$1000)="CONFIRMADO")),ROWS($A$3:A286))),"")</f>
        <v/>
      </c>
      <c r="Q286" s="15" t="str">
        <f ca="1">IFERROR(INDEX(MAESTRO!Q:Q,_xludf.AGGREGATE(15,6,ROW(MAESTRO!$B$3:$B$1000)/((MAESTRO!$B$3:$B$1000="MILITARES")*(UPPER(MAESTRO!$L$3:$L$1000)="CONFIRMADO")),ROWS($A$3:A286))),"")</f>
        <v/>
      </c>
      <c r="R286" s="15" t="str">
        <f ca="1">IFERROR(INDEX(MAESTRO!R:R,_xludf.AGGREGATE(15,6,ROW(MAESTRO!$B$3:$B$1000)/((MAESTRO!$B$3:$B$1000="MILITARES")*(UPPER(MAESTRO!$L$3:$L$1000)="CONFIRMADO")),ROWS($A$3:A286))),"")</f>
        <v/>
      </c>
      <c r="S286" s="15" t="str">
        <f ca="1">IFERROR(INDEX(MAESTRO!S:S,_xludf.AGGREGATE(15,6,ROW(MAESTRO!$B$3:$B$1000)/((MAESTRO!$B$3:$B$1000="MILITARES")*(UPPER(MAESTRO!$L$3:$L$1000)="CONFIRMADO")),ROWS($A$3:A286))),"")</f>
        <v/>
      </c>
      <c r="T286" s="15" t="str">
        <f ca="1">IFERROR(INDEX(MAESTRO!T:T,_xludf.AGGREGATE(15,6,ROW(MAESTRO!$B$3:$B$1000)/((MAESTRO!$B$3:$B$1000="MILITARES")*(UPPER(MAESTRO!$L$3:$L$1000)="CONFIRMADO")),ROWS($A$3:A286))),"")</f>
        <v/>
      </c>
      <c r="U286" s="15" t="str">
        <f ca="1">IFERROR(INDEX(MAESTRO!U:U,_xludf.AGGREGATE(15,6,ROW(MAESTRO!$B$3:$B$1000)/((MAESTRO!$B$3:$B$1000="MILITARES")*(UPPER(MAESTRO!$L$3:$L$1000)="CONFIRMADO")),ROWS($A$3:A286))),"")</f>
        <v/>
      </c>
      <c r="V286" s="15" t="str">
        <f ca="1">IFERROR(INDEX(MAESTRO!V:V,_xludf.AGGREGATE(15,6,ROW(MAESTRO!$B$3:$B$1000)/((MAESTRO!$B$3:$B$1000="MILITARES")*(UPPER(MAESTRO!$L$3:$L$1000)="CONFIRMADO")),ROWS($A$3:A286))),"")</f>
        <v/>
      </c>
      <c r="W286" s="15" t="str">
        <f ca="1">IFERROR(INDEX(MAESTRO!W:W,_xludf.AGGREGATE(15,6,ROW(MAESTRO!$B$3:$B$1000)/((MAESTRO!$B$3:$B$1000="MILITARES")*(UPPER(MAESTRO!$L$3:$L$1000)="CONFIRMADO")),ROWS($A$3:A286))),"")</f>
        <v/>
      </c>
      <c r="X286" s="15" t="str">
        <f ca="1">IFERROR(INDEX(MAESTRO!X:X,_xludf.AGGREGATE(15,6,ROW(MAESTRO!$B$3:$B$1000)/((MAESTRO!$B$3:$B$1000="MILITARES")*(UPPER(MAESTRO!$L$3:$L$1000)="CONFIRMADO")),ROWS($A$3:A286))),"")</f>
        <v/>
      </c>
    </row>
    <row r="287" spans="1:24" ht="22.05" customHeight="1">
      <c r="A287" s="10" t="str">
        <f ca="1">IFERROR(INDEX(MAESTRO!A:A,_xludf.AGGREGATE(15,6,ROW(MAESTRO!$B$3:$B$1000)/((MAESTRO!$B$3:$B$1000="MILITARES")*(UPPER(MAESTRO!$L$3:$L$1000)="CONFIRMADO")),ROWS($A$3:A287))),"")</f>
        <v/>
      </c>
      <c r="B287" s="10" t="str">
        <f ca="1">IFERROR(INDEX(MAESTRO!B:B,_xludf.AGGREGATE(15,6,ROW(MAESTRO!$B$3:$B$1000)/((MAESTRO!$B$3:$B$1000="MILITARES")*(UPPER(MAESTRO!$L$3:$L$1000)="CONFIRMADO")),ROWS($A$3:A287))),"")</f>
        <v/>
      </c>
      <c r="C287" s="10" t="str">
        <f ca="1">IFERROR(INDEX(MAESTRO!C:C,_xludf.AGGREGATE(15,6,ROW(MAESTRO!$B$3:$B$1000)/((MAESTRO!$B$3:$B$1000="MILITARES")*(UPPER(MAESTRO!$L$3:$L$1000)="CONFIRMADO")),ROWS($A$3:A287))),"")</f>
        <v/>
      </c>
      <c r="D287" s="10" t="str">
        <f ca="1">IFERROR(INDEX(MAESTRO!D:D,_xludf.AGGREGATE(15,6,ROW(MAESTRO!$B$3:$B$1000)/((MAESTRO!$B$3:$B$1000="MILITARES")*(UPPER(MAESTRO!$L$3:$L$1000)="CONFIRMADO")),ROWS($A$3:A287))),"")</f>
        <v/>
      </c>
      <c r="E287" s="10" t="str">
        <f ca="1">IFERROR(INDEX(MAESTRO!E:E,_xludf.AGGREGATE(15,6,ROW(MAESTRO!$B$3:$B$1000)/((MAESTRO!$B$3:$B$1000="MILITARES")*(UPPER(MAESTRO!$L$3:$L$1000)="CONFIRMADO")),ROWS($A$3:A287))),"")</f>
        <v/>
      </c>
      <c r="F287" s="10" t="str">
        <f ca="1">IFERROR(INDEX(MAESTRO!F:F,_xludf.AGGREGATE(15,6,ROW(MAESTRO!$B$3:$B$1000)/((MAESTRO!$B$3:$B$1000="MILITARES")*(UPPER(MAESTRO!$L$3:$L$1000)="CONFIRMADO")),ROWS($A$3:A287))),"")</f>
        <v/>
      </c>
      <c r="G287" s="10" t="str">
        <f ca="1">IFERROR(INDEX(MAESTRO!G:G,_xludf.AGGREGATE(15,6,ROW(MAESTRO!$B$3:$B$1000)/((MAESTRO!$B$3:$B$1000="MILITARES")*(UPPER(MAESTRO!$L$3:$L$1000)="CONFIRMADO")),ROWS($A$3:A287))),"")</f>
        <v/>
      </c>
      <c r="H287" s="10" t="str">
        <f ca="1">IFERROR(INDEX(MAESTRO!H:H,_xludf.AGGREGATE(15,6,ROW(MAESTRO!$B$3:$B$1000)/((MAESTRO!$B$3:$B$1000="MILITARES")*(UPPER(MAESTRO!$L$3:$L$1000)="CONFIRMADO")),ROWS($A$3:A287))),"")</f>
        <v/>
      </c>
      <c r="I287" s="10" t="str">
        <f ca="1">IFERROR(INDEX(MAESTRO!I:I,_xludf.AGGREGATE(15,6,ROW(MAESTRO!$B$3:$B$1000)/((MAESTRO!$B$3:$B$1000="MILITARES")*(UPPER(MAESTRO!$L$3:$L$1000)="CONFIRMADO")),ROWS($A$3:A287))),"")</f>
        <v/>
      </c>
      <c r="J287" s="10" t="str">
        <f ca="1">IFERROR(INDEX(MAESTRO!J:J,_xludf.AGGREGATE(15,6,ROW(MAESTRO!$B$3:$B$1000)/((MAESTRO!$B$3:$B$1000="MILITARES")*(UPPER(MAESTRO!$L$3:$L$1000)="CONFIRMADO")),ROWS($A$3:A287))),"")</f>
        <v/>
      </c>
      <c r="K287" s="10" t="str">
        <f ca="1">IFERROR(INDEX(MAESTRO!K:K,_xludf.AGGREGATE(15,6,ROW(MAESTRO!$B$3:$B$1000)/((MAESTRO!$B$3:$B$1000="MILITARES")*(UPPER(MAESTRO!$L$3:$L$1000)="CONFIRMADO")),ROWS($A$3:A287))),"")</f>
        <v/>
      </c>
      <c r="L287" s="10" t="str">
        <f ca="1">IFERROR(INDEX(MAESTRO!L:L,_xludf.AGGREGATE(15,6,ROW(MAESTRO!$B$3:$B$1000)/((MAESTRO!$B$3:$B$1000="MILITARES")*(UPPER(MAESTRO!$L$3:$L$1000)="CONFIRMADO")),ROWS($A$3:A287))),"")</f>
        <v/>
      </c>
      <c r="M287" s="10" t="str">
        <f ca="1">IFERROR(INDEX(MAESTRO!M:M,_xludf.AGGREGATE(15,6,ROW(MAESTRO!$B$3:$B$1000)/((MAESTRO!$B$3:$B$1000="MILITARES")*(UPPER(MAESTRO!$L$3:$L$1000)="CONFIRMADO")),ROWS($A$3:A287))),"")</f>
        <v/>
      </c>
      <c r="N287" s="10" t="str">
        <f ca="1">IFERROR(INDEX(MAESTRO!N:N,_xludf.AGGREGATE(15,6,ROW(MAESTRO!$B$3:$B$1000)/((MAESTRO!$B$3:$B$1000="MILITARES")*(UPPER(MAESTRO!$L$3:$L$1000)="CONFIRMADO")),ROWS($A$3:A287))),"")</f>
        <v/>
      </c>
      <c r="O287" s="10" t="str">
        <f ca="1">IFERROR(INDEX(MAESTRO!O:O,_xludf.AGGREGATE(15,6,ROW(MAESTRO!$B$3:$B$1000)/((MAESTRO!$B$3:$B$1000="MILITARES")*(UPPER(MAESTRO!$L$3:$L$1000)="CONFIRMADO")),ROWS($A$3:A287))),"")</f>
        <v/>
      </c>
      <c r="P287" s="10" t="str">
        <f ca="1">IFERROR(INDEX(MAESTRO!P:P,_xludf.AGGREGATE(15,6,ROW(MAESTRO!$B$3:$B$1000)/((MAESTRO!$B$3:$B$1000="MILITARES")*(UPPER(MAESTRO!$L$3:$L$1000)="CONFIRMADO")),ROWS($A$3:A287))),"")</f>
        <v/>
      </c>
      <c r="Q287" s="10" t="str">
        <f ca="1">IFERROR(INDEX(MAESTRO!Q:Q,_xludf.AGGREGATE(15,6,ROW(MAESTRO!$B$3:$B$1000)/((MAESTRO!$B$3:$B$1000="MILITARES")*(UPPER(MAESTRO!$L$3:$L$1000)="CONFIRMADO")),ROWS($A$3:A287))),"")</f>
        <v/>
      </c>
      <c r="R287" s="10" t="str">
        <f ca="1">IFERROR(INDEX(MAESTRO!R:R,_xludf.AGGREGATE(15,6,ROW(MAESTRO!$B$3:$B$1000)/((MAESTRO!$B$3:$B$1000="MILITARES")*(UPPER(MAESTRO!$L$3:$L$1000)="CONFIRMADO")),ROWS($A$3:A287))),"")</f>
        <v/>
      </c>
      <c r="S287" s="10" t="str">
        <f ca="1">IFERROR(INDEX(MAESTRO!S:S,_xludf.AGGREGATE(15,6,ROW(MAESTRO!$B$3:$B$1000)/((MAESTRO!$B$3:$B$1000="MILITARES")*(UPPER(MAESTRO!$L$3:$L$1000)="CONFIRMADO")),ROWS($A$3:A287))),"")</f>
        <v/>
      </c>
      <c r="T287" s="10" t="str">
        <f ca="1">IFERROR(INDEX(MAESTRO!T:T,_xludf.AGGREGATE(15,6,ROW(MAESTRO!$B$3:$B$1000)/((MAESTRO!$B$3:$B$1000="MILITARES")*(UPPER(MAESTRO!$L$3:$L$1000)="CONFIRMADO")),ROWS($A$3:A287))),"")</f>
        <v/>
      </c>
      <c r="U287" s="10" t="str">
        <f ca="1">IFERROR(INDEX(MAESTRO!U:U,_xludf.AGGREGATE(15,6,ROW(MAESTRO!$B$3:$B$1000)/((MAESTRO!$B$3:$B$1000="MILITARES")*(UPPER(MAESTRO!$L$3:$L$1000)="CONFIRMADO")),ROWS($A$3:A287))),"")</f>
        <v/>
      </c>
      <c r="V287" s="10" t="str">
        <f ca="1">IFERROR(INDEX(MAESTRO!V:V,_xludf.AGGREGATE(15,6,ROW(MAESTRO!$B$3:$B$1000)/((MAESTRO!$B$3:$B$1000="MILITARES")*(UPPER(MAESTRO!$L$3:$L$1000)="CONFIRMADO")),ROWS($A$3:A287))),"")</f>
        <v/>
      </c>
      <c r="W287" s="10" t="str">
        <f ca="1">IFERROR(INDEX(MAESTRO!W:W,_xludf.AGGREGATE(15,6,ROW(MAESTRO!$B$3:$B$1000)/((MAESTRO!$B$3:$B$1000="MILITARES")*(UPPER(MAESTRO!$L$3:$L$1000)="CONFIRMADO")),ROWS($A$3:A287))),"")</f>
        <v/>
      </c>
      <c r="X287" s="10" t="str">
        <f ca="1">IFERROR(INDEX(MAESTRO!X:X,_xludf.AGGREGATE(15,6,ROW(MAESTRO!$B$3:$B$1000)/((MAESTRO!$B$3:$B$1000="MILITARES")*(UPPER(MAESTRO!$L$3:$L$1000)="CONFIRMADO")),ROWS($A$3:A287))),"")</f>
        <v/>
      </c>
    </row>
    <row r="288" spans="1:24" ht="22.05" customHeight="1">
      <c r="A288" s="15" t="str">
        <f ca="1">IFERROR(INDEX(MAESTRO!A:A,_xludf.AGGREGATE(15,6,ROW(MAESTRO!$B$3:$B$1000)/((MAESTRO!$B$3:$B$1000="MILITARES")*(UPPER(MAESTRO!$L$3:$L$1000)="CONFIRMADO")),ROWS($A$3:A288))),"")</f>
        <v/>
      </c>
      <c r="B288" s="15" t="str">
        <f ca="1">IFERROR(INDEX(MAESTRO!B:B,_xludf.AGGREGATE(15,6,ROW(MAESTRO!$B$3:$B$1000)/((MAESTRO!$B$3:$B$1000="MILITARES")*(UPPER(MAESTRO!$L$3:$L$1000)="CONFIRMADO")),ROWS($A$3:A288))),"")</f>
        <v/>
      </c>
      <c r="C288" s="15" t="str">
        <f ca="1">IFERROR(INDEX(MAESTRO!C:C,_xludf.AGGREGATE(15,6,ROW(MAESTRO!$B$3:$B$1000)/((MAESTRO!$B$3:$B$1000="MILITARES")*(UPPER(MAESTRO!$L$3:$L$1000)="CONFIRMADO")),ROWS($A$3:A288))),"")</f>
        <v/>
      </c>
      <c r="D288" s="15" t="str">
        <f ca="1">IFERROR(INDEX(MAESTRO!D:D,_xludf.AGGREGATE(15,6,ROW(MAESTRO!$B$3:$B$1000)/((MAESTRO!$B$3:$B$1000="MILITARES")*(UPPER(MAESTRO!$L$3:$L$1000)="CONFIRMADO")),ROWS($A$3:A288))),"")</f>
        <v/>
      </c>
      <c r="E288" s="15" t="str">
        <f ca="1">IFERROR(INDEX(MAESTRO!E:E,_xludf.AGGREGATE(15,6,ROW(MAESTRO!$B$3:$B$1000)/((MAESTRO!$B$3:$B$1000="MILITARES")*(UPPER(MAESTRO!$L$3:$L$1000)="CONFIRMADO")),ROWS($A$3:A288))),"")</f>
        <v/>
      </c>
      <c r="F288" s="15" t="str">
        <f ca="1">IFERROR(INDEX(MAESTRO!F:F,_xludf.AGGREGATE(15,6,ROW(MAESTRO!$B$3:$B$1000)/((MAESTRO!$B$3:$B$1000="MILITARES")*(UPPER(MAESTRO!$L$3:$L$1000)="CONFIRMADO")),ROWS($A$3:A288))),"")</f>
        <v/>
      </c>
      <c r="G288" s="15" t="str">
        <f ca="1">IFERROR(INDEX(MAESTRO!G:G,_xludf.AGGREGATE(15,6,ROW(MAESTRO!$B$3:$B$1000)/((MAESTRO!$B$3:$B$1000="MILITARES")*(UPPER(MAESTRO!$L$3:$L$1000)="CONFIRMADO")),ROWS($A$3:A288))),"")</f>
        <v/>
      </c>
      <c r="H288" s="15" t="str">
        <f ca="1">IFERROR(INDEX(MAESTRO!H:H,_xludf.AGGREGATE(15,6,ROW(MAESTRO!$B$3:$B$1000)/((MAESTRO!$B$3:$B$1000="MILITARES")*(UPPER(MAESTRO!$L$3:$L$1000)="CONFIRMADO")),ROWS($A$3:A288))),"")</f>
        <v/>
      </c>
      <c r="I288" s="15" t="str">
        <f ca="1">IFERROR(INDEX(MAESTRO!I:I,_xludf.AGGREGATE(15,6,ROW(MAESTRO!$B$3:$B$1000)/((MAESTRO!$B$3:$B$1000="MILITARES")*(UPPER(MAESTRO!$L$3:$L$1000)="CONFIRMADO")),ROWS($A$3:A288))),"")</f>
        <v/>
      </c>
      <c r="J288" s="15" t="str">
        <f ca="1">IFERROR(INDEX(MAESTRO!J:J,_xludf.AGGREGATE(15,6,ROW(MAESTRO!$B$3:$B$1000)/((MAESTRO!$B$3:$B$1000="MILITARES")*(UPPER(MAESTRO!$L$3:$L$1000)="CONFIRMADO")),ROWS($A$3:A288))),"")</f>
        <v/>
      </c>
      <c r="K288" s="15" t="str">
        <f ca="1">IFERROR(INDEX(MAESTRO!K:K,_xludf.AGGREGATE(15,6,ROW(MAESTRO!$B$3:$B$1000)/((MAESTRO!$B$3:$B$1000="MILITARES")*(UPPER(MAESTRO!$L$3:$L$1000)="CONFIRMADO")),ROWS($A$3:A288))),"")</f>
        <v/>
      </c>
      <c r="L288" s="15" t="str">
        <f ca="1">IFERROR(INDEX(MAESTRO!L:L,_xludf.AGGREGATE(15,6,ROW(MAESTRO!$B$3:$B$1000)/((MAESTRO!$B$3:$B$1000="MILITARES")*(UPPER(MAESTRO!$L$3:$L$1000)="CONFIRMADO")),ROWS($A$3:A288))),"")</f>
        <v/>
      </c>
      <c r="M288" s="15" t="str">
        <f ca="1">IFERROR(INDEX(MAESTRO!M:M,_xludf.AGGREGATE(15,6,ROW(MAESTRO!$B$3:$B$1000)/((MAESTRO!$B$3:$B$1000="MILITARES")*(UPPER(MAESTRO!$L$3:$L$1000)="CONFIRMADO")),ROWS($A$3:A288))),"")</f>
        <v/>
      </c>
      <c r="N288" s="15" t="str">
        <f ca="1">IFERROR(INDEX(MAESTRO!N:N,_xludf.AGGREGATE(15,6,ROW(MAESTRO!$B$3:$B$1000)/((MAESTRO!$B$3:$B$1000="MILITARES")*(UPPER(MAESTRO!$L$3:$L$1000)="CONFIRMADO")),ROWS($A$3:A288))),"")</f>
        <v/>
      </c>
      <c r="O288" s="15" t="str">
        <f ca="1">IFERROR(INDEX(MAESTRO!O:O,_xludf.AGGREGATE(15,6,ROW(MAESTRO!$B$3:$B$1000)/((MAESTRO!$B$3:$B$1000="MILITARES")*(UPPER(MAESTRO!$L$3:$L$1000)="CONFIRMADO")),ROWS($A$3:A288))),"")</f>
        <v/>
      </c>
      <c r="P288" s="15" t="str">
        <f ca="1">IFERROR(INDEX(MAESTRO!P:P,_xludf.AGGREGATE(15,6,ROW(MAESTRO!$B$3:$B$1000)/((MAESTRO!$B$3:$B$1000="MILITARES")*(UPPER(MAESTRO!$L$3:$L$1000)="CONFIRMADO")),ROWS($A$3:A288))),"")</f>
        <v/>
      </c>
      <c r="Q288" s="15" t="str">
        <f ca="1">IFERROR(INDEX(MAESTRO!Q:Q,_xludf.AGGREGATE(15,6,ROW(MAESTRO!$B$3:$B$1000)/((MAESTRO!$B$3:$B$1000="MILITARES")*(UPPER(MAESTRO!$L$3:$L$1000)="CONFIRMADO")),ROWS($A$3:A288))),"")</f>
        <v/>
      </c>
      <c r="R288" s="15" t="str">
        <f ca="1">IFERROR(INDEX(MAESTRO!R:R,_xludf.AGGREGATE(15,6,ROW(MAESTRO!$B$3:$B$1000)/((MAESTRO!$B$3:$B$1000="MILITARES")*(UPPER(MAESTRO!$L$3:$L$1000)="CONFIRMADO")),ROWS($A$3:A288))),"")</f>
        <v/>
      </c>
      <c r="S288" s="15" t="str">
        <f ca="1">IFERROR(INDEX(MAESTRO!S:S,_xludf.AGGREGATE(15,6,ROW(MAESTRO!$B$3:$B$1000)/((MAESTRO!$B$3:$B$1000="MILITARES")*(UPPER(MAESTRO!$L$3:$L$1000)="CONFIRMADO")),ROWS($A$3:A288))),"")</f>
        <v/>
      </c>
      <c r="T288" s="15" t="str">
        <f ca="1">IFERROR(INDEX(MAESTRO!T:T,_xludf.AGGREGATE(15,6,ROW(MAESTRO!$B$3:$B$1000)/((MAESTRO!$B$3:$B$1000="MILITARES")*(UPPER(MAESTRO!$L$3:$L$1000)="CONFIRMADO")),ROWS($A$3:A288))),"")</f>
        <v/>
      </c>
      <c r="U288" s="15" t="str">
        <f ca="1">IFERROR(INDEX(MAESTRO!U:U,_xludf.AGGREGATE(15,6,ROW(MAESTRO!$B$3:$B$1000)/((MAESTRO!$B$3:$B$1000="MILITARES")*(UPPER(MAESTRO!$L$3:$L$1000)="CONFIRMADO")),ROWS($A$3:A288))),"")</f>
        <v/>
      </c>
      <c r="V288" s="15" t="str">
        <f ca="1">IFERROR(INDEX(MAESTRO!V:V,_xludf.AGGREGATE(15,6,ROW(MAESTRO!$B$3:$B$1000)/((MAESTRO!$B$3:$B$1000="MILITARES")*(UPPER(MAESTRO!$L$3:$L$1000)="CONFIRMADO")),ROWS($A$3:A288))),"")</f>
        <v/>
      </c>
      <c r="W288" s="15" t="str">
        <f ca="1">IFERROR(INDEX(MAESTRO!W:W,_xludf.AGGREGATE(15,6,ROW(MAESTRO!$B$3:$B$1000)/((MAESTRO!$B$3:$B$1000="MILITARES")*(UPPER(MAESTRO!$L$3:$L$1000)="CONFIRMADO")),ROWS($A$3:A288))),"")</f>
        <v/>
      </c>
      <c r="X288" s="15" t="str">
        <f ca="1">IFERROR(INDEX(MAESTRO!X:X,_xludf.AGGREGATE(15,6,ROW(MAESTRO!$B$3:$B$1000)/((MAESTRO!$B$3:$B$1000="MILITARES")*(UPPER(MAESTRO!$L$3:$L$1000)="CONFIRMADO")),ROWS($A$3:A288))),"")</f>
        <v/>
      </c>
    </row>
    <row r="289" spans="1:24" ht="22.05" customHeight="1">
      <c r="A289" s="10" t="str">
        <f ca="1">IFERROR(INDEX(MAESTRO!A:A,_xludf.AGGREGATE(15,6,ROW(MAESTRO!$B$3:$B$1000)/((MAESTRO!$B$3:$B$1000="MILITARES")*(UPPER(MAESTRO!$L$3:$L$1000)="CONFIRMADO")),ROWS($A$3:A289))),"")</f>
        <v/>
      </c>
      <c r="B289" s="10" t="str">
        <f ca="1">IFERROR(INDEX(MAESTRO!B:B,_xludf.AGGREGATE(15,6,ROW(MAESTRO!$B$3:$B$1000)/((MAESTRO!$B$3:$B$1000="MILITARES")*(UPPER(MAESTRO!$L$3:$L$1000)="CONFIRMADO")),ROWS($A$3:A289))),"")</f>
        <v/>
      </c>
      <c r="C289" s="10" t="str">
        <f ca="1">IFERROR(INDEX(MAESTRO!C:C,_xludf.AGGREGATE(15,6,ROW(MAESTRO!$B$3:$B$1000)/((MAESTRO!$B$3:$B$1000="MILITARES")*(UPPER(MAESTRO!$L$3:$L$1000)="CONFIRMADO")),ROWS($A$3:A289))),"")</f>
        <v/>
      </c>
      <c r="D289" s="10" t="str">
        <f ca="1">IFERROR(INDEX(MAESTRO!D:D,_xludf.AGGREGATE(15,6,ROW(MAESTRO!$B$3:$B$1000)/((MAESTRO!$B$3:$B$1000="MILITARES")*(UPPER(MAESTRO!$L$3:$L$1000)="CONFIRMADO")),ROWS($A$3:A289))),"")</f>
        <v/>
      </c>
      <c r="E289" s="10" t="str">
        <f ca="1">IFERROR(INDEX(MAESTRO!E:E,_xludf.AGGREGATE(15,6,ROW(MAESTRO!$B$3:$B$1000)/((MAESTRO!$B$3:$B$1000="MILITARES")*(UPPER(MAESTRO!$L$3:$L$1000)="CONFIRMADO")),ROWS($A$3:A289))),"")</f>
        <v/>
      </c>
      <c r="F289" s="10" t="str">
        <f ca="1">IFERROR(INDEX(MAESTRO!F:F,_xludf.AGGREGATE(15,6,ROW(MAESTRO!$B$3:$B$1000)/((MAESTRO!$B$3:$B$1000="MILITARES")*(UPPER(MAESTRO!$L$3:$L$1000)="CONFIRMADO")),ROWS($A$3:A289))),"")</f>
        <v/>
      </c>
      <c r="G289" s="10" t="str">
        <f ca="1">IFERROR(INDEX(MAESTRO!G:G,_xludf.AGGREGATE(15,6,ROW(MAESTRO!$B$3:$B$1000)/((MAESTRO!$B$3:$B$1000="MILITARES")*(UPPER(MAESTRO!$L$3:$L$1000)="CONFIRMADO")),ROWS($A$3:A289))),"")</f>
        <v/>
      </c>
      <c r="H289" s="10" t="str">
        <f ca="1">IFERROR(INDEX(MAESTRO!H:H,_xludf.AGGREGATE(15,6,ROW(MAESTRO!$B$3:$B$1000)/((MAESTRO!$B$3:$B$1000="MILITARES")*(UPPER(MAESTRO!$L$3:$L$1000)="CONFIRMADO")),ROWS($A$3:A289))),"")</f>
        <v/>
      </c>
      <c r="I289" s="10" t="str">
        <f ca="1">IFERROR(INDEX(MAESTRO!I:I,_xludf.AGGREGATE(15,6,ROW(MAESTRO!$B$3:$B$1000)/((MAESTRO!$B$3:$B$1000="MILITARES")*(UPPER(MAESTRO!$L$3:$L$1000)="CONFIRMADO")),ROWS($A$3:A289))),"")</f>
        <v/>
      </c>
      <c r="J289" s="10" t="str">
        <f ca="1">IFERROR(INDEX(MAESTRO!J:J,_xludf.AGGREGATE(15,6,ROW(MAESTRO!$B$3:$B$1000)/((MAESTRO!$B$3:$B$1000="MILITARES")*(UPPER(MAESTRO!$L$3:$L$1000)="CONFIRMADO")),ROWS($A$3:A289))),"")</f>
        <v/>
      </c>
      <c r="K289" s="10" t="str">
        <f ca="1">IFERROR(INDEX(MAESTRO!K:K,_xludf.AGGREGATE(15,6,ROW(MAESTRO!$B$3:$B$1000)/((MAESTRO!$B$3:$B$1000="MILITARES")*(UPPER(MAESTRO!$L$3:$L$1000)="CONFIRMADO")),ROWS($A$3:A289))),"")</f>
        <v/>
      </c>
      <c r="L289" s="10" t="str">
        <f ca="1">IFERROR(INDEX(MAESTRO!L:L,_xludf.AGGREGATE(15,6,ROW(MAESTRO!$B$3:$B$1000)/((MAESTRO!$B$3:$B$1000="MILITARES")*(UPPER(MAESTRO!$L$3:$L$1000)="CONFIRMADO")),ROWS($A$3:A289))),"")</f>
        <v/>
      </c>
      <c r="M289" s="10" t="str">
        <f ca="1">IFERROR(INDEX(MAESTRO!M:M,_xludf.AGGREGATE(15,6,ROW(MAESTRO!$B$3:$B$1000)/((MAESTRO!$B$3:$B$1000="MILITARES")*(UPPER(MAESTRO!$L$3:$L$1000)="CONFIRMADO")),ROWS($A$3:A289))),"")</f>
        <v/>
      </c>
      <c r="N289" s="10" t="str">
        <f ca="1">IFERROR(INDEX(MAESTRO!N:N,_xludf.AGGREGATE(15,6,ROW(MAESTRO!$B$3:$B$1000)/((MAESTRO!$B$3:$B$1000="MILITARES")*(UPPER(MAESTRO!$L$3:$L$1000)="CONFIRMADO")),ROWS($A$3:A289))),"")</f>
        <v/>
      </c>
      <c r="O289" s="10" t="str">
        <f ca="1">IFERROR(INDEX(MAESTRO!O:O,_xludf.AGGREGATE(15,6,ROW(MAESTRO!$B$3:$B$1000)/((MAESTRO!$B$3:$B$1000="MILITARES")*(UPPER(MAESTRO!$L$3:$L$1000)="CONFIRMADO")),ROWS($A$3:A289))),"")</f>
        <v/>
      </c>
      <c r="P289" s="10" t="str">
        <f ca="1">IFERROR(INDEX(MAESTRO!P:P,_xludf.AGGREGATE(15,6,ROW(MAESTRO!$B$3:$B$1000)/((MAESTRO!$B$3:$B$1000="MILITARES")*(UPPER(MAESTRO!$L$3:$L$1000)="CONFIRMADO")),ROWS($A$3:A289))),"")</f>
        <v/>
      </c>
      <c r="Q289" s="10" t="str">
        <f ca="1">IFERROR(INDEX(MAESTRO!Q:Q,_xludf.AGGREGATE(15,6,ROW(MAESTRO!$B$3:$B$1000)/((MAESTRO!$B$3:$B$1000="MILITARES")*(UPPER(MAESTRO!$L$3:$L$1000)="CONFIRMADO")),ROWS($A$3:A289))),"")</f>
        <v/>
      </c>
      <c r="R289" s="10" t="str">
        <f ca="1">IFERROR(INDEX(MAESTRO!R:R,_xludf.AGGREGATE(15,6,ROW(MAESTRO!$B$3:$B$1000)/((MAESTRO!$B$3:$B$1000="MILITARES")*(UPPER(MAESTRO!$L$3:$L$1000)="CONFIRMADO")),ROWS($A$3:A289))),"")</f>
        <v/>
      </c>
      <c r="S289" s="10" t="str">
        <f ca="1">IFERROR(INDEX(MAESTRO!S:S,_xludf.AGGREGATE(15,6,ROW(MAESTRO!$B$3:$B$1000)/((MAESTRO!$B$3:$B$1000="MILITARES")*(UPPER(MAESTRO!$L$3:$L$1000)="CONFIRMADO")),ROWS($A$3:A289))),"")</f>
        <v/>
      </c>
      <c r="T289" s="10" t="str">
        <f ca="1">IFERROR(INDEX(MAESTRO!T:T,_xludf.AGGREGATE(15,6,ROW(MAESTRO!$B$3:$B$1000)/((MAESTRO!$B$3:$B$1000="MILITARES")*(UPPER(MAESTRO!$L$3:$L$1000)="CONFIRMADO")),ROWS($A$3:A289))),"")</f>
        <v/>
      </c>
      <c r="U289" s="10" t="str">
        <f ca="1">IFERROR(INDEX(MAESTRO!U:U,_xludf.AGGREGATE(15,6,ROW(MAESTRO!$B$3:$B$1000)/((MAESTRO!$B$3:$B$1000="MILITARES")*(UPPER(MAESTRO!$L$3:$L$1000)="CONFIRMADO")),ROWS($A$3:A289))),"")</f>
        <v/>
      </c>
      <c r="V289" s="10" t="str">
        <f ca="1">IFERROR(INDEX(MAESTRO!V:V,_xludf.AGGREGATE(15,6,ROW(MAESTRO!$B$3:$B$1000)/((MAESTRO!$B$3:$B$1000="MILITARES")*(UPPER(MAESTRO!$L$3:$L$1000)="CONFIRMADO")),ROWS($A$3:A289))),"")</f>
        <v/>
      </c>
      <c r="W289" s="10" t="str">
        <f ca="1">IFERROR(INDEX(MAESTRO!W:W,_xludf.AGGREGATE(15,6,ROW(MAESTRO!$B$3:$B$1000)/((MAESTRO!$B$3:$B$1000="MILITARES")*(UPPER(MAESTRO!$L$3:$L$1000)="CONFIRMADO")),ROWS($A$3:A289))),"")</f>
        <v/>
      </c>
      <c r="X289" s="10" t="str">
        <f ca="1">IFERROR(INDEX(MAESTRO!X:X,_xludf.AGGREGATE(15,6,ROW(MAESTRO!$B$3:$B$1000)/((MAESTRO!$B$3:$B$1000="MILITARES")*(UPPER(MAESTRO!$L$3:$L$1000)="CONFIRMADO")),ROWS($A$3:A289))),"")</f>
        <v/>
      </c>
    </row>
    <row r="290" spans="1:24" ht="22.05" customHeight="1">
      <c r="A290" s="15" t="str">
        <f ca="1">IFERROR(INDEX(MAESTRO!A:A,_xludf.AGGREGATE(15,6,ROW(MAESTRO!$B$3:$B$1000)/((MAESTRO!$B$3:$B$1000="MILITARES")*(UPPER(MAESTRO!$L$3:$L$1000)="CONFIRMADO")),ROWS($A$3:A290))),"")</f>
        <v/>
      </c>
      <c r="B290" s="15" t="str">
        <f ca="1">IFERROR(INDEX(MAESTRO!B:B,_xludf.AGGREGATE(15,6,ROW(MAESTRO!$B$3:$B$1000)/((MAESTRO!$B$3:$B$1000="MILITARES")*(UPPER(MAESTRO!$L$3:$L$1000)="CONFIRMADO")),ROWS($A$3:A290))),"")</f>
        <v/>
      </c>
      <c r="C290" s="15" t="str">
        <f ca="1">IFERROR(INDEX(MAESTRO!C:C,_xludf.AGGREGATE(15,6,ROW(MAESTRO!$B$3:$B$1000)/((MAESTRO!$B$3:$B$1000="MILITARES")*(UPPER(MAESTRO!$L$3:$L$1000)="CONFIRMADO")),ROWS($A$3:A290))),"")</f>
        <v/>
      </c>
      <c r="D290" s="15" t="str">
        <f ca="1">IFERROR(INDEX(MAESTRO!D:D,_xludf.AGGREGATE(15,6,ROW(MAESTRO!$B$3:$B$1000)/((MAESTRO!$B$3:$B$1000="MILITARES")*(UPPER(MAESTRO!$L$3:$L$1000)="CONFIRMADO")),ROWS($A$3:A290))),"")</f>
        <v/>
      </c>
      <c r="E290" s="15" t="str">
        <f ca="1">IFERROR(INDEX(MAESTRO!E:E,_xludf.AGGREGATE(15,6,ROW(MAESTRO!$B$3:$B$1000)/((MAESTRO!$B$3:$B$1000="MILITARES")*(UPPER(MAESTRO!$L$3:$L$1000)="CONFIRMADO")),ROWS($A$3:A290))),"")</f>
        <v/>
      </c>
      <c r="F290" s="15" t="str">
        <f ca="1">IFERROR(INDEX(MAESTRO!F:F,_xludf.AGGREGATE(15,6,ROW(MAESTRO!$B$3:$B$1000)/((MAESTRO!$B$3:$B$1000="MILITARES")*(UPPER(MAESTRO!$L$3:$L$1000)="CONFIRMADO")),ROWS($A$3:A290))),"")</f>
        <v/>
      </c>
      <c r="G290" s="15" t="str">
        <f ca="1">IFERROR(INDEX(MAESTRO!G:G,_xludf.AGGREGATE(15,6,ROW(MAESTRO!$B$3:$B$1000)/((MAESTRO!$B$3:$B$1000="MILITARES")*(UPPER(MAESTRO!$L$3:$L$1000)="CONFIRMADO")),ROWS($A$3:A290))),"")</f>
        <v/>
      </c>
      <c r="H290" s="15" t="str">
        <f ca="1">IFERROR(INDEX(MAESTRO!H:H,_xludf.AGGREGATE(15,6,ROW(MAESTRO!$B$3:$B$1000)/((MAESTRO!$B$3:$B$1000="MILITARES")*(UPPER(MAESTRO!$L$3:$L$1000)="CONFIRMADO")),ROWS($A$3:A290))),"")</f>
        <v/>
      </c>
      <c r="I290" s="15" t="str">
        <f ca="1">IFERROR(INDEX(MAESTRO!I:I,_xludf.AGGREGATE(15,6,ROW(MAESTRO!$B$3:$B$1000)/((MAESTRO!$B$3:$B$1000="MILITARES")*(UPPER(MAESTRO!$L$3:$L$1000)="CONFIRMADO")),ROWS($A$3:A290))),"")</f>
        <v/>
      </c>
      <c r="J290" s="15" t="str">
        <f ca="1">IFERROR(INDEX(MAESTRO!J:J,_xludf.AGGREGATE(15,6,ROW(MAESTRO!$B$3:$B$1000)/((MAESTRO!$B$3:$B$1000="MILITARES")*(UPPER(MAESTRO!$L$3:$L$1000)="CONFIRMADO")),ROWS($A$3:A290))),"")</f>
        <v/>
      </c>
      <c r="K290" s="15" t="str">
        <f ca="1">IFERROR(INDEX(MAESTRO!K:K,_xludf.AGGREGATE(15,6,ROW(MAESTRO!$B$3:$B$1000)/((MAESTRO!$B$3:$B$1000="MILITARES")*(UPPER(MAESTRO!$L$3:$L$1000)="CONFIRMADO")),ROWS($A$3:A290))),"")</f>
        <v/>
      </c>
      <c r="L290" s="15" t="str">
        <f ca="1">IFERROR(INDEX(MAESTRO!L:L,_xludf.AGGREGATE(15,6,ROW(MAESTRO!$B$3:$B$1000)/((MAESTRO!$B$3:$B$1000="MILITARES")*(UPPER(MAESTRO!$L$3:$L$1000)="CONFIRMADO")),ROWS($A$3:A290))),"")</f>
        <v/>
      </c>
      <c r="M290" s="15" t="str">
        <f ca="1">IFERROR(INDEX(MAESTRO!M:M,_xludf.AGGREGATE(15,6,ROW(MAESTRO!$B$3:$B$1000)/((MAESTRO!$B$3:$B$1000="MILITARES")*(UPPER(MAESTRO!$L$3:$L$1000)="CONFIRMADO")),ROWS($A$3:A290))),"")</f>
        <v/>
      </c>
      <c r="N290" s="15" t="str">
        <f ca="1">IFERROR(INDEX(MAESTRO!N:N,_xludf.AGGREGATE(15,6,ROW(MAESTRO!$B$3:$B$1000)/((MAESTRO!$B$3:$B$1000="MILITARES")*(UPPER(MAESTRO!$L$3:$L$1000)="CONFIRMADO")),ROWS($A$3:A290))),"")</f>
        <v/>
      </c>
      <c r="O290" s="15" t="str">
        <f ca="1">IFERROR(INDEX(MAESTRO!O:O,_xludf.AGGREGATE(15,6,ROW(MAESTRO!$B$3:$B$1000)/((MAESTRO!$B$3:$B$1000="MILITARES")*(UPPER(MAESTRO!$L$3:$L$1000)="CONFIRMADO")),ROWS($A$3:A290))),"")</f>
        <v/>
      </c>
      <c r="P290" s="15" t="str">
        <f ca="1">IFERROR(INDEX(MAESTRO!P:P,_xludf.AGGREGATE(15,6,ROW(MAESTRO!$B$3:$B$1000)/((MAESTRO!$B$3:$B$1000="MILITARES")*(UPPER(MAESTRO!$L$3:$L$1000)="CONFIRMADO")),ROWS($A$3:A290))),"")</f>
        <v/>
      </c>
      <c r="Q290" s="15" t="str">
        <f ca="1">IFERROR(INDEX(MAESTRO!Q:Q,_xludf.AGGREGATE(15,6,ROW(MAESTRO!$B$3:$B$1000)/((MAESTRO!$B$3:$B$1000="MILITARES")*(UPPER(MAESTRO!$L$3:$L$1000)="CONFIRMADO")),ROWS($A$3:A290))),"")</f>
        <v/>
      </c>
      <c r="R290" s="15" t="str">
        <f ca="1">IFERROR(INDEX(MAESTRO!R:R,_xludf.AGGREGATE(15,6,ROW(MAESTRO!$B$3:$B$1000)/((MAESTRO!$B$3:$B$1000="MILITARES")*(UPPER(MAESTRO!$L$3:$L$1000)="CONFIRMADO")),ROWS($A$3:A290))),"")</f>
        <v/>
      </c>
      <c r="S290" s="15" t="str">
        <f ca="1">IFERROR(INDEX(MAESTRO!S:S,_xludf.AGGREGATE(15,6,ROW(MAESTRO!$B$3:$B$1000)/((MAESTRO!$B$3:$B$1000="MILITARES")*(UPPER(MAESTRO!$L$3:$L$1000)="CONFIRMADO")),ROWS($A$3:A290))),"")</f>
        <v/>
      </c>
      <c r="T290" s="15" t="str">
        <f ca="1">IFERROR(INDEX(MAESTRO!T:T,_xludf.AGGREGATE(15,6,ROW(MAESTRO!$B$3:$B$1000)/((MAESTRO!$B$3:$B$1000="MILITARES")*(UPPER(MAESTRO!$L$3:$L$1000)="CONFIRMADO")),ROWS($A$3:A290))),"")</f>
        <v/>
      </c>
      <c r="U290" s="15" t="str">
        <f ca="1">IFERROR(INDEX(MAESTRO!U:U,_xludf.AGGREGATE(15,6,ROW(MAESTRO!$B$3:$B$1000)/((MAESTRO!$B$3:$B$1000="MILITARES")*(UPPER(MAESTRO!$L$3:$L$1000)="CONFIRMADO")),ROWS($A$3:A290))),"")</f>
        <v/>
      </c>
      <c r="V290" s="15" t="str">
        <f ca="1">IFERROR(INDEX(MAESTRO!V:V,_xludf.AGGREGATE(15,6,ROW(MAESTRO!$B$3:$B$1000)/((MAESTRO!$B$3:$B$1000="MILITARES")*(UPPER(MAESTRO!$L$3:$L$1000)="CONFIRMADO")),ROWS($A$3:A290))),"")</f>
        <v/>
      </c>
      <c r="W290" s="15" t="str">
        <f ca="1">IFERROR(INDEX(MAESTRO!W:W,_xludf.AGGREGATE(15,6,ROW(MAESTRO!$B$3:$B$1000)/((MAESTRO!$B$3:$B$1000="MILITARES")*(UPPER(MAESTRO!$L$3:$L$1000)="CONFIRMADO")),ROWS($A$3:A290))),"")</f>
        <v/>
      </c>
      <c r="X290" s="15" t="str">
        <f ca="1">IFERROR(INDEX(MAESTRO!X:X,_xludf.AGGREGATE(15,6,ROW(MAESTRO!$B$3:$B$1000)/((MAESTRO!$B$3:$B$1000="MILITARES")*(UPPER(MAESTRO!$L$3:$L$1000)="CONFIRMADO")),ROWS($A$3:A290))),"")</f>
        <v/>
      </c>
    </row>
    <row r="291" spans="1:24" ht="22.05" customHeight="1">
      <c r="A291" s="10" t="str">
        <f ca="1">IFERROR(INDEX(MAESTRO!A:A,_xludf.AGGREGATE(15,6,ROW(MAESTRO!$B$3:$B$1000)/((MAESTRO!$B$3:$B$1000="MILITARES")*(UPPER(MAESTRO!$L$3:$L$1000)="CONFIRMADO")),ROWS($A$3:A291))),"")</f>
        <v/>
      </c>
      <c r="B291" s="10" t="str">
        <f ca="1">IFERROR(INDEX(MAESTRO!B:B,_xludf.AGGREGATE(15,6,ROW(MAESTRO!$B$3:$B$1000)/((MAESTRO!$B$3:$B$1000="MILITARES")*(UPPER(MAESTRO!$L$3:$L$1000)="CONFIRMADO")),ROWS($A$3:A291))),"")</f>
        <v/>
      </c>
      <c r="C291" s="10" t="str">
        <f ca="1">IFERROR(INDEX(MAESTRO!C:C,_xludf.AGGREGATE(15,6,ROW(MAESTRO!$B$3:$B$1000)/((MAESTRO!$B$3:$B$1000="MILITARES")*(UPPER(MAESTRO!$L$3:$L$1000)="CONFIRMADO")),ROWS($A$3:A291))),"")</f>
        <v/>
      </c>
      <c r="D291" s="10" t="str">
        <f ca="1">IFERROR(INDEX(MAESTRO!D:D,_xludf.AGGREGATE(15,6,ROW(MAESTRO!$B$3:$B$1000)/((MAESTRO!$B$3:$B$1000="MILITARES")*(UPPER(MAESTRO!$L$3:$L$1000)="CONFIRMADO")),ROWS($A$3:A291))),"")</f>
        <v/>
      </c>
      <c r="E291" s="10" t="str">
        <f ca="1">IFERROR(INDEX(MAESTRO!E:E,_xludf.AGGREGATE(15,6,ROW(MAESTRO!$B$3:$B$1000)/((MAESTRO!$B$3:$B$1000="MILITARES")*(UPPER(MAESTRO!$L$3:$L$1000)="CONFIRMADO")),ROWS($A$3:A291))),"")</f>
        <v/>
      </c>
      <c r="F291" s="10" t="str">
        <f ca="1">IFERROR(INDEX(MAESTRO!F:F,_xludf.AGGREGATE(15,6,ROW(MAESTRO!$B$3:$B$1000)/((MAESTRO!$B$3:$B$1000="MILITARES")*(UPPER(MAESTRO!$L$3:$L$1000)="CONFIRMADO")),ROWS($A$3:A291))),"")</f>
        <v/>
      </c>
      <c r="G291" s="10" t="str">
        <f ca="1">IFERROR(INDEX(MAESTRO!G:G,_xludf.AGGREGATE(15,6,ROW(MAESTRO!$B$3:$B$1000)/((MAESTRO!$B$3:$B$1000="MILITARES")*(UPPER(MAESTRO!$L$3:$L$1000)="CONFIRMADO")),ROWS($A$3:A291))),"")</f>
        <v/>
      </c>
      <c r="H291" s="10" t="str">
        <f ca="1">IFERROR(INDEX(MAESTRO!H:H,_xludf.AGGREGATE(15,6,ROW(MAESTRO!$B$3:$B$1000)/((MAESTRO!$B$3:$B$1000="MILITARES")*(UPPER(MAESTRO!$L$3:$L$1000)="CONFIRMADO")),ROWS($A$3:A291))),"")</f>
        <v/>
      </c>
      <c r="I291" s="10" t="str">
        <f ca="1">IFERROR(INDEX(MAESTRO!I:I,_xludf.AGGREGATE(15,6,ROW(MAESTRO!$B$3:$B$1000)/((MAESTRO!$B$3:$B$1000="MILITARES")*(UPPER(MAESTRO!$L$3:$L$1000)="CONFIRMADO")),ROWS($A$3:A291))),"")</f>
        <v/>
      </c>
      <c r="J291" s="10" t="str">
        <f ca="1">IFERROR(INDEX(MAESTRO!J:J,_xludf.AGGREGATE(15,6,ROW(MAESTRO!$B$3:$B$1000)/((MAESTRO!$B$3:$B$1000="MILITARES")*(UPPER(MAESTRO!$L$3:$L$1000)="CONFIRMADO")),ROWS($A$3:A291))),"")</f>
        <v/>
      </c>
      <c r="K291" s="10" t="str">
        <f ca="1">IFERROR(INDEX(MAESTRO!K:K,_xludf.AGGREGATE(15,6,ROW(MAESTRO!$B$3:$B$1000)/((MAESTRO!$B$3:$B$1000="MILITARES")*(UPPER(MAESTRO!$L$3:$L$1000)="CONFIRMADO")),ROWS($A$3:A291))),"")</f>
        <v/>
      </c>
      <c r="L291" s="10" t="str">
        <f ca="1">IFERROR(INDEX(MAESTRO!L:L,_xludf.AGGREGATE(15,6,ROW(MAESTRO!$B$3:$B$1000)/((MAESTRO!$B$3:$B$1000="MILITARES")*(UPPER(MAESTRO!$L$3:$L$1000)="CONFIRMADO")),ROWS($A$3:A291))),"")</f>
        <v/>
      </c>
      <c r="M291" s="10" t="str">
        <f ca="1">IFERROR(INDEX(MAESTRO!M:M,_xludf.AGGREGATE(15,6,ROW(MAESTRO!$B$3:$B$1000)/((MAESTRO!$B$3:$B$1000="MILITARES")*(UPPER(MAESTRO!$L$3:$L$1000)="CONFIRMADO")),ROWS($A$3:A291))),"")</f>
        <v/>
      </c>
      <c r="N291" s="10" t="str">
        <f ca="1">IFERROR(INDEX(MAESTRO!N:N,_xludf.AGGREGATE(15,6,ROW(MAESTRO!$B$3:$B$1000)/((MAESTRO!$B$3:$B$1000="MILITARES")*(UPPER(MAESTRO!$L$3:$L$1000)="CONFIRMADO")),ROWS($A$3:A291))),"")</f>
        <v/>
      </c>
      <c r="O291" s="10" t="str">
        <f ca="1">IFERROR(INDEX(MAESTRO!O:O,_xludf.AGGREGATE(15,6,ROW(MAESTRO!$B$3:$B$1000)/((MAESTRO!$B$3:$B$1000="MILITARES")*(UPPER(MAESTRO!$L$3:$L$1000)="CONFIRMADO")),ROWS($A$3:A291))),"")</f>
        <v/>
      </c>
      <c r="P291" s="10" t="str">
        <f ca="1">IFERROR(INDEX(MAESTRO!P:P,_xludf.AGGREGATE(15,6,ROW(MAESTRO!$B$3:$B$1000)/((MAESTRO!$B$3:$B$1000="MILITARES")*(UPPER(MAESTRO!$L$3:$L$1000)="CONFIRMADO")),ROWS($A$3:A291))),"")</f>
        <v/>
      </c>
      <c r="Q291" s="10" t="str">
        <f ca="1">IFERROR(INDEX(MAESTRO!Q:Q,_xludf.AGGREGATE(15,6,ROW(MAESTRO!$B$3:$B$1000)/((MAESTRO!$B$3:$B$1000="MILITARES")*(UPPER(MAESTRO!$L$3:$L$1000)="CONFIRMADO")),ROWS($A$3:A291))),"")</f>
        <v/>
      </c>
      <c r="R291" s="10" t="str">
        <f ca="1">IFERROR(INDEX(MAESTRO!R:R,_xludf.AGGREGATE(15,6,ROW(MAESTRO!$B$3:$B$1000)/((MAESTRO!$B$3:$B$1000="MILITARES")*(UPPER(MAESTRO!$L$3:$L$1000)="CONFIRMADO")),ROWS($A$3:A291))),"")</f>
        <v/>
      </c>
      <c r="S291" s="10" t="str">
        <f ca="1">IFERROR(INDEX(MAESTRO!S:S,_xludf.AGGREGATE(15,6,ROW(MAESTRO!$B$3:$B$1000)/((MAESTRO!$B$3:$B$1000="MILITARES")*(UPPER(MAESTRO!$L$3:$L$1000)="CONFIRMADO")),ROWS($A$3:A291))),"")</f>
        <v/>
      </c>
      <c r="T291" s="10" t="str">
        <f ca="1">IFERROR(INDEX(MAESTRO!T:T,_xludf.AGGREGATE(15,6,ROW(MAESTRO!$B$3:$B$1000)/((MAESTRO!$B$3:$B$1000="MILITARES")*(UPPER(MAESTRO!$L$3:$L$1000)="CONFIRMADO")),ROWS($A$3:A291))),"")</f>
        <v/>
      </c>
      <c r="U291" s="10" t="str">
        <f ca="1">IFERROR(INDEX(MAESTRO!U:U,_xludf.AGGREGATE(15,6,ROW(MAESTRO!$B$3:$B$1000)/((MAESTRO!$B$3:$B$1000="MILITARES")*(UPPER(MAESTRO!$L$3:$L$1000)="CONFIRMADO")),ROWS($A$3:A291))),"")</f>
        <v/>
      </c>
      <c r="V291" s="10" t="str">
        <f ca="1">IFERROR(INDEX(MAESTRO!V:V,_xludf.AGGREGATE(15,6,ROW(MAESTRO!$B$3:$B$1000)/((MAESTRO!$B$3:$B$1000="MILITARES")*(UPPER(MAESTRO!$L$3:$L$1000)="CONFIRMADO")),ROWS($A$3:A291))),"")</f>
        <v/>
      </c>
      <c r="W291" s="10" t="str">
        <f ca="1">IFERROR(INDEX(MAESTRO!W:W,_xludf.AGGREGATE(15,6,ROW(MAESTRO!$B$3:$B$1000)/((MAESTRO!$B$3:$B$1000="MILITARES")*(UPPER(MAESTRO!$L$3:$L$1000)="CONFIRMADO")),ROWS($A$3:A291))),"")</f>
        <v/>
      </c>
      <c r="X291" s="10" t="str">
        <f ca="1">IFERROR(INDEX(MAESTRO!X:X,_xludf.AGGREGATE(15,6,ROW(MAESTRO!$B$3:$B$1000)/((MAESTRO!$B$3:$B$1000="MILITARES")*(UPPER(MAESTRO!$L$3:$L$1000)="CONFIRMADO")),ROWS($A$3:A291))),"")</f>
        <v/>
      </c>
    </row>
    <row r="292" spans="1:24" ht="22.05" customHeight="1">
      <c r="A292" s="15" t="str">
        <f ca="1">IFERROR(INDEX(MAESTRO!A:A,_xludf.AGGREGATE(15,6,ROW(MAESTRO!$B$3:$B$1000)/((MAESTRO!$B$3:$B$1000="MILITARES")*(UPPER(MAESTRO!$L$3:$L$1000)="CONFIRMADO")),ROWS($A$3:A292))),"")</f>
        <v/>
      </c>
      <c r="B292" s="15" t="str">
        <f ca="1">IFERROR(INDEX(MAESTRO!B:B,_xludf.AGGREGATE(15,6,ROW(MAESTRO!$B$3:$B$1000)/((MAESTRO!$B$3:$B$1000="MILITARES")*(UPPER(MAESTRO!$L$3:$L$1000)="CONFIRMADO")),ROWS($A$3:A292))),"")</f>
        <v/>
      </c>
      <c r="C292" s="15" t="str">
        <f ca="1">IFERROR(INDEX(MAESTRO!C:C,_xludf.AGGREGATE(15,6,ROW(MAESTRO!$B$3:$B$1000)/((MAESTRO!$B$3:$B$1000="MILITARES")*(UPPER(MAESTRO!$L$3:$L$1000)="CONFIRMADO")),ROWS($A$3:A292))),"")</f>
        <v/>
      </c>
      <c r="D292" s="15" t="str">
        <f ca="1">IFERROR(INDEX(MAESTRO!D:D,_xludf.AGGREGATE(15,6,ROW(MAESTRO!$B$3:$B$1000)/((MAESTRO!$B$3:$B$1000="MILITARES")*(UPPER(MAESTRO!$L$3:$L$1000)="CONFIRMADO")),ROWS($A$3:A292))),"")</f>
        <v/>
      </c>
      <c r="E292" s="15" t="str">
        <f ca="1">IFERROR(INDEX(MAESTRO!E:E,_xludf.AGGREGATE(15,6,ROW(MAESTRO!$B$3:$B$1000)/((MAESTRO!$B$3:$B$1000="MILITARES")*(UPPER(MAESTRO!$L$3:$L$1000)="CONFIRMADO")),ROWS($A$3:A292))),"")</f>
        <v/>
      </c>
      <c r="F292" s="15" t="str">
        <f ca="1">IFERROR(INDEX(MAESTRO!F:F,_xludf.AGGREGATE(15,6,ROW(MAESTRO!$B$3:$B$1000)/((MAESTRO!$B$3:$B$1000="MILITARES")*(UPPER(MAESTRO!$L$3:$L$1000)="CONFIRMADO")),ROWS($A$3:A292))),"")</f>
        <v/>
      </c>
      <c r="G292" s="15" t="str">
        <f ca="1">IFERROR(INDEX(MAESTRO!G:G,_xludf.AGGREGATE(15,6,ROW(MAESTRO!$B$3:$B$1000)/((MAESTRO!$B$3:$B$1000="MILITARES")*(UPPER(MAESTRO!$L$3:$L$1000)="CONFIRMADO")),ROWS($A$3:A292))),"")</f>
        <v/>
      </c>
      <c r="H292" s="15" t="str">
        <f ca="1">IFERROR(INDEX(MAESTRO!H:H,_xludf.AGGREGATE(15,6,ROW(MAESTRO!$B$3:$B$1000)/((MAESTRO!$B$3:$B$1000="MILITARES")*(UPPER(MAESTRO!$L$3:$L$1000)="CONFIRMADO")),ROWS($A$3:A292))),"")</f>
        <v/>
      </c>
      <c r="I292" s="15" t="str">
        <f ca="1">IFERROR(INDEX(MAESTRO!I:I,_xludf.AGGREGATE(15,6,ROW(MAESTRO!$B$3:$B$1000)/((MAESTRO!$B$3:$B$1000="MILITARES")*(UPPER(MAESTRO!$L$3:$L$1000)="CONFIRMADO")),ROWS($A$3:A292))),"")</f>
        <v/>
      </c>
      <c r="J292" s="15" t="str">
        <f ca="1">IFERROR(INDEX(MAESTRO!J:J,_xludf.AGGREGATE(15,6,ROW(MAESTRO!$B$3:$B$1000)/((MAESTRO!$B$3:$B$1000="MILITARES")*(UPPER(MAESTRO!$L$3:$L$1000)="CONFIRMADO")),ROWS($A$3:A292))),"")</f>
        <v/>
      </c>
      <c r="K292" s="15" t="str">
        <f ca="1">IFERROR(INDEX(MAESTRO!K:K,_xludf.AGGREGATE(15,6,ROW(MAESTRO!$B$3:$B$1000)/((MAESTRO!$B$3:$B$1000="MILITARES")*(UPPER(MAESTRO!$L$3:$L$1000)="CONFIRMADO")),ROWS($A$3:A292))),"")</f>
        <v/>
      </c>
      <c r="L292" s="15" t="str">
        <f ca="1">IFERROR(INDEX(MAESTRO!L:L,_xludf.AGGREGATE(15,6,ROW(MAESTRO!$B$3:$B$1000)/((MAESTRO!$B$3:$B$1000="MILITARES")*(UPPER(MAESTRO!$L$3:$L$1000)="CONFIRMADO")),ROWS($A$3:A292))),"")</f>
        <v/>
      </c>
      <c r="M292" s="15" t="str">
        <f ca="1">IFERROR(INDEX(MAESTRO!M:M,_xludf.AGGREGATE(15,6,ROW(MAESTRO!$B$3:$B$1000)/((MAESTRO!$B$3:$B$1000="MILITARES")*(UPPER(MAESTRO!$L$3:$L$1000)="CONFIRMADO")),ROWS($A$3:A292))),"")</f>
        <v/>
      </c>
      <c r="N292" s="15" t="str">
        <f ca="1">IFERROR(INDEX(MAESTRO!N:N,_xludf.AGGREGATE(15,6,ROW(MAESTRO!$B$3:$B$1000)/((MAESTRO!$B$3:$B$1000="MILITARES")*(UPPER(MAESTRO!$L$3:$L$1000)="CONFIRMADO")),ROWS($A$3:A292))),"")</f>
        <v/>
      </c>
      <c r="O292" s="15" t="str">
        <f ca="1">IFERROR(INDEX(MAESTRO!O:O,_xludf.AGGREGATE(15,6,ROW(MAESTRO!$B$3:$B$1000)/((MAESTRO!$B$3:$B$1000="MILITARES")*(UPPER(MAESTRO!$L$3:$L$1000)="CONFIRMADO")),ROWS($A$3:A292))),"")</f>
        <v/>
      </c>
      <c r="P292" s="15" t="str">
        <f ca="1">IFERROR(INDEX(MAESTRO!P:P,_xludf.AGGREGATE(15,6,ROW(MAESTRO!$B$3:$B$1000)/((MAESTRO!$B$3:$B$1000="MILITARES")*(UPPER(MAESTRO!$L$3:$L$1000)="CONFIRMADO")),ROWS($A$3:A292))),"")</f>
        <v/>
      </c>
      <c r="Q292" s="15" t="str">
        <f ca="1">IFERROR(INDEX(MAESTRO!Q:Q,_xludf.AGGREGATE(15,6,ROW(MAESTRO!$B$3:$B$1000)/((MAESTRO!$B$3:$B$1000="MILITARES")*(UPPER(MAESTRO!$L$3:$L$1000)="CONFIRMADO")),ROWS($A$3:A292))),"")</f>
        <v/>
      </c>
      <c r="R292" s="15" t="str">
        <f ca="1">IFERROR(INDEX(MAESTRO!R:R,_xludf.AGGREGATE(15,6,ROW(MAESTRO!$B$3:$B$1000)/((MAESTRO!$B$3:$B$1000="MILITARES")*(UPPER(MAESTRO!$L$3:$L$1000)="CONFIRMADO")),ROWS($A$3:A292))),"")</f>
        <v/>
      </c>
      <c r="S292" s="15" t="str">
        <f ca="1">IFERROR(INDEX(MAESTRO!S:S,_xludf.AGGREGATE(15,6,ROW(MAESTRO!$B$3:$B$1000)/((MAESTRO!$B$3:$B$1000="MILITARES")*(UPPER(MAESTRO!$L$3:$L$1000)="CONFIRMADO")),ROWS($A$3:A292))),"")</f>
        <v/>
      </c>
      <c r="T292" s="15" t="str">
        <f ca="1">IFERROR(INDEX(MAESTRO!T:T,_xludf.AGGREGATE(15,6,ROW(MAESTRO!$B$3:$B$1000)/((MAESTRO!$B$3:$B$1000="MILITARES")*(UPPER(MAESTRO!$L$3:$L$1000)="CONFIRMADO")),ROWS($A$3:A292))),"")</f>
        <v/>
      </c>
      <c r="U292" s="15" t="str">
        <f ca="1">IFERROR(INDEX(MAESTRO!U:U,_xludf.AGGREGATE(15,6,ROW(MAESTRO!$B$3:$B$1000)/((MAESTRO!$B$3:$B$1000="MILITARES")*(UPPER(MAESTRO!$L$3:$L$1000)="CONFIRMADO")),ROWS($A$3:A292))),"")</f>
        <v/>
      </c>
      <c r="V292" s="15" t="str">
        <f ca="1">IFERROR(INDEX(MAESTRO!V:V,_xludf.AGGREGATE(15,6,ROW(MAESTRO!$B$3:$B$1000)/((MAESTRO!$B$3:$B$1000="MILITARES")*(UPPER(MAESTRO!$L$3:$L$1000)="CONFIRMADO")),ROWS($A$3:A292))),"")</f>
        <v/>
      </c>
      <c r="W292" s="15" t="str">
        <f ca="1">IFERROR(INDEX(MAESTRO!W:W,_xludf.AGGREGATE(15,6,ROW(MAESTRO!$B$3:$B$1000)/((MAESTRO!$B$3:$B$1000="MILITARES")*(UPPER(MAESTRO!$L$3:$L$1000)="CONFIRMADO")),ROWS($A$3:A292))),"")</f>
        <v/>
      </c>
      <c r="X292" s="15" t="str">
        <f ca="1">IFERROR(INDEX(MAESTRO!X:X,_xludf.AGGREGATE(15,6,ROW(MAESTRO!$B$3:$B$1000)/((MAESTRO!$B$3:$B$1000="MILITARES")*(UPPER(MAESTRO!$L$3:$L$1000)="CONFIRMADO")),ROWS($A$3:A292))),"")</f>
        <v/>
      </c>
    </row>
    <row r="293" spans="1:24" ht="22.05" customHeight="1">
      <c r="A293" s="10" t="str">
        <f ca="1">IFERROR(INDEX(MAESTRO!A:A,_xludf.AGGREGATE(15,6,ROW(MAESTRO!$B$3:$B$1000)/((MAESTRO!$B$3:$B$1000="MILITARES")*(UPPER(MAESTRO!$L$3:$L$1000)="CONFIRMADO")),ROWS($A$3:A293))),"")</f>
        <v/>
      </c>
      <c r="B293" s="10" t="str">
        <f ca="1">IFERROR(INDEX(MAESTRO!B:B,_xludf.AGGREGATE(15,6,ROW(MAESTRO!$B$3:$B$1000)/((MAESTRO!$B$3:$B$1000="MILITARES")*(UPPER(MAESTRO!$L$3:$L$1000)="CONFIRMADO")),ROWS($A$3:A293))),"")</f>
        <v/>
      </c>
      <c r="C293" s="10" t="str">
        <f ca="1">IFERROR(INDEX(MAESTRO!C:C,_xludf.AGGREGATE(15,6,ROW(MAESTRO!$B$3:$B$1000)/((MAESTRO!$B$3:$B$1000="MILITARES")*(UPPER(MAESTRO!$L$3:$L$1000)="CONFIRMADO")),ROWS($A$3:A293))),"")</f>
        <v/>
      </c>
      <c r="D293" s="10" t="str">
        <f ca="1">IFERROR(INDEX(MAESTRO!D:D,_xludf.AGGREGATE(15,6,ROW(MAESTRO!$B$3:$B$1000)/((MAESTRO!$B$3:$B$1000="MILITARES")*(UPPER(MAESTRO!$L$3:$L$1000)="CONFIRMADO")),ROWS($A$3:A293))),"")</f>
        <v/>
      </c>
      <c r="E293" s="10" t="str">
        <f ca="1">IFERROR(INDEX(MAESTRO!E:E,_xludf.AGGREGATE(15,6,ROW(MAESTRO!$B$3:$B$1000)/((MAESTRO!$B$3:$B$1000="MILITARES")*(UPPER(MAESTRO!$L$3:$L$1000)="CONFIRMADO")),ROWS($A$3:A293))),"")</f>
        <v/>
      </c>
      <c r="F293" s="10" t="str">
        <f ca="1">IFERROR(INDEX(MAESTRO!F:F,_xludf.AGGREGATE(15,6,ROW(MAESTRO!$B$3:$B$1000)/((MAESTRO!$B$3:$B$1000="MILITARES")*(UPPER(MAESTRO!$L$3:$L$1000)="CONFIRMADO")),ROWS($A$3:A293))),"")</f>
        <v/>
      </c>
      <c r="G293" s="10" t="str">
        <f ca="1">IFERROR(INDEX(MAESTRO!G:G,_xludf.AGGREGATE(15,6,ROW(MAESTRO!$B$3:$B$1000)/((MAESTRO!$B$3:$B$1000="MILITARES")*(UPPER(MAESTRO!$L$3:$L$1000)="CONFIRMADO")),ROWS($A$3:A293))),"")</f>
        <v/>
      </c>
      <c r="H293" s="10" t="str">
        <f ca="1">IFERROR(INDEX(MAESTRO!H:H,_xludf.AGGREGATE(15,6,ROW(MAESTRO!$B$3:$B$1000)/((MAESTRO!$B$3:$B$1000="MILITARES")*(UPPER(MAESTRO!$L$3:$L$1000)="CONFIRMADO")),ROWS($A$3:A293))),"")</f>
        <v/>
      </c>
      <c r="I293" s="10" t="str">
        <f ca="1">IFERROR(INDEX(MAESTRO!I:I,_xludf.AGGREGATE(15,6,ROW(MAESTRO!$B$3:$B$1000)/((MAESTRO!$B$3:$B$1000="MILITARES")*(UPPER(MAESTRO!$L$3:$L$1000)="CONFIRMADO")),ROWS($A$3:A293))),"")</f>
        <v/>
      </c>
      <c r="J293" s="10" t="str">
        <f ca="1">IFERROR(INDEX(MAESTRO!J:J,_xludf.AGGREGATE(15,6,ROW(MAESTRO!$B$3:$B$1000)/((MAESTRO!$B$3:$B$1000="MILITARES")*(UPPER(MAESTRO!$L$3:$L$1000)="CONFIRMADO")),ROWS($A$3:A293))),"")</f>
        <v/>
      </c>
      <c r="K293" s="10" t="str">
        <f ca="1">IFERROR(INDEX(MAESTRO!K:K,_xludf.AGGREGATE(15,6,ROW(MAESTRO!$B$3:$B$1000)/((MAESTRO!$B$3:$B$1000="MILITARES")*(UPPER(MAESTRO!$L$3:$L$1000)="CONFIRMADO")),ROWS($A$3:A293))),"")</f>
        <v/>
      </c>
      <c r="L293" s="10" t="str">
        <f ca="1">IFERROR(INDEX(MAESTRO!L:L,_xludf.AGGREGATE(15,6,ROW(MAESTRO!$B$3:$B$1000)/((MAESTRO!$B$3:$B$1000="MILITARES")*(UPPER(MAESTRO!$L$3:$L$1000)="CONFIRMADO")),ROWS($A$3:A293))),"")</f>
        <v/>
      </c>
      <c r="M293" s="10" t="str">
        <f ca="1">IFERROR(INDEX(MAESTRO!M:M,_xludf.AGGREGATE(15,6,ROW(MAESTRO!$B$3:$B$1000)/((MAESTRO!$B$3:$B$1000="MILITARES")*(UPPER(MAESTRO!$L$3:$L$1000)="CONFIRMADO")),ROWS($A$3:A293))),"")</f>
        <v/>
      </c>
      <c r="N293" s="10" t="str">
        <f ca="1">IFERROR(INDEX(MAESTRO!N:N,_xludf.AGGREGATE(15,6,ROW(MAESTRO!$B$3:$B$1000)/((MAESTRO!$B$3:$B$1000="MILITARES")*(UPPER(MAESTRO!$L$3:$L$1000)="CONFIRMADO")),ROWS($A$3:A293))),"")</f>
        <v/>
      </c>
      <c r="O293" s="10" t="str">
        <f ca="1">IFERROR(INDEX(MAESTRO!O:O,_xludf.AGGREGATE(15,6,ROW(MAESTRO!$B$3:$B$1000)/((MAESTRO!$B$3:$B$1000="MILITARES")*(UPPER(MAESTRO!$L$3:$L$1000)="CONFIRMADO")),ROWS($A$3:A293))),"")</f>
        <v/>
      </c>
      <c r="P293" s="10" t="str">
        <f ca="1">IFERROR(INDEX(MAESTRO!P:P,_xludf.AGGREGATE(15,6,ROW(MAESTRO!$B$3:$B$1000)/((MAESTRO!$B$3:$B$1000="MILITARES")*(UPPER(MAESTRO!$L$3:$L$1000)="CONFIRMADO")),ROWS($A$3:A293))),"")</f>
        <v/>
      </c>
      <c r="Q293" s="10" t="str">
        <f ca="1">IFERROR(INDEX(MAESTRO!Q:Q,_xludf.AGGREGATE(15,6,ROW(MAESTRO!$B$3:$B$1000)/((MAESTRO!$B$3:$B$1000="MILITARES")*(UPPER(MAESTRO!$L$3:$L$1000)="CONFIRMADO")),ROWS($A$3:A293))),"")</f>
        <v/>
      </c>
      <c r="R293" s="10" t="str">
        <f ca="1">IFERROR(INDEX(MAESTRO!R:R,_xludf.AGGREGATE(15,6,ROW(MAESTRO!$B$3:$B$1000)/((MAESTRO!$B$3:$B$1000="MILITARES")*(UPPER(MAESTRO!$L$3:$L$1000)="CONFIRMADO")),ROWS($A$3:A293))),"")</f>
        <v/>
      </c>
      <c r="S293" s="10" t="str">
        <f ca="1">IFERROR(INDEX(MAESTRO!S:S,_xludf.AGGREGATE(15,6,ROW(MAESTRO!$B$3:$B$1000)/((MAESTRO!$B$3:$B$1000="MILITARES")*(UPPER(MAESTRO!$L$3:$L$1000)="CONFIRMADO")),ROWS($A$3:A293))),"")</f>
        <v/>
      </c>
      <c r="T293" s="10" t="str">
        <f ca="1">IFERROR(INDEX(MAESTRO!T:T,_xludf.AGGREGATE(15,6,ROW(MAESTRO!$B$3:$B$1000)/((MAESTRO!$B$3:$B$1000="MILITARES")*(UPPER(MAESTRO!$L$3:$L$1000)="CONFIRMADO")),ROWS($A$3:A293))),"")</f>
        <v/>
      </c>
      <c r="U293" s="10" t="str">
        <f ca="1">IFERROR(INDEX(MAESTRO!U:U,_xludf.AGGREGATE(15,6,ROW(MAESTRO!$B$3:$B$1000)/((MAESTRO!$B$3:$B$1000="MILITARES")*(UPPER(MAESTRO!$L$3:$L$1000)="CONFIRMADO")),ROWS($A$3:A293))),"")</f>
        <v/>
      </c>
      <c r="V293" s="10" t="str">
        <f ca="1">IFERROR(INDEX(MAESTRO!V:V,_xludf.AGGREGATE(15,6,ROW(MAESTRO!$B$3:$B$1000)/((MAESTRO!$B$3:$B$1000="MILITARES")*(UPPER(MAESTRO!$L$3:$L$1000)="CONFIRMADO")),ROWS($A$3:A293))),"")</f>
        <v/>
      </c>
      <c r="W293" s="10" t="str">
        <f ca="1">IFERROR(INDEX(MAESTRO!W:W,_xludf.AGGREGATE(15,6,ROW(MAESTRO!$B$3:$B$1000)/((MAESTRO!$B$3:$B$1000="MILITARES")*(UPPER(MAESTRO!$L$3:$L$1000)="CONFIRMADO")),ROWS($A$3:A293))),"")</f>
        <v/>
      </c>
      <c r="X293" s="10" t="str">
        <f ca="1">IFERROR(INDEX(MAESTRO!X:X,_xludf.AGGREGATE(15,6,ROW(MAESTRO!$B$3:$B$1000)/((MAESTRO!$B$3:$B$1000="MILITARES")*(UPPER(MAESTRO!$L$3:$L$1000)="CONFIRMADO")),ROWS($A$3:A293))),"")</f>
        <v/>
      </c>
    </row>
    <row r="294" spans="1:24" ht="22.05" customHeight="1">
      <c r="A294" s="15" t="str">
        <f ca="1">IFERROR(INDEX(MAESTRO!A:A,_xludf.AGGREGATE(15,6,ROW(MAESTRO!$B$3:$B$1000)/((MAESTRO!$B$3:$B$1000="MILITARES")*(UPPER(MAESTRO!$L$3:$L$1000)="CONFIRMADO")),ROWS($A$3:A294))),"")</f>
        <v/>
      </c>
      <c r="B294" s="15" t="str">
        <f ca="1">IFERROR(INDEX(MAESTRO!B:B,_xludf.AGGREGATE(15,6,ROW(MAESTRO!$B$3:$B$1000)/((MAESTRO!$B$3:$B$1000="MILITARES")*(UPPER(MAESTRO!$L$3:$L$1000)="CONFIRMADO")),ROWS($A$3:A294))),"")</f>
        <v/>
      </c>
      <c r="C294" s="15" t="str">
        <f ca="1">IFERROR(INDEX(MAESTRO!C:C,_xludf.AGGREGATE(15,6,ROW(MAESTRO!$B$3:$B$1000)/((MAESTRO!$B$3:$B$1000="MILITARES")*(UPPER(MAESTRO!$L$3:$L$1000)="CONFIRMADO")),ROWS($A$3:A294))),"")</f>
        <v/>
      </c>
      <c r="D294" s="15" t="str">
        <f ca="1">IFERROR(INDEX(MAESTRO!D:D,_xludf.AGGREGATE(15,6,ROW(MAESTRO!$B$3:$B$1000)/((MAESTRO!$B$3:$B$1000="MILITARES")*(UPPER(MAESTRO!$L$3:$L$1000)="CONFIRMADO")),ROWS($A$3:A294))),"")</f>
        <v/>
      </c>
      <c r="E294" s="15" t="str">
        <f ca="1">IFERROR(INDEX(MAESTRO!E:E,_xludf.AGGREGATE(15,6,ROW(MAESTRO!$B$3:$B$1000)/((MAESTRO!$B$3:$B$1000="MILITARES")*(UPPER(MAESTRO!$L$3:$L$1000)="CONFIRMADO")),ROWS($A$3:A294))),"")</f>
        <v/>
      </c>
      <c r="F294" s="15" t="str">
        <f ca="1">IFERROR(INDEX(MAESTRO!F:F,_xludf.AGGREGATE(15,6,ROW(MAESTRO!$B$3:$B$1000)/((MAESTRO!$B$3:$B$1000="MILITARES")*(UPPER(MAESTRO!$L$3:$L$1000)="CONFIRMADO")),ROWS($A$3:A294))),"")</f>
        <v/>
      </c>
      <c r="G294" s="15" t="str">
        <f ca="1">IFERROR(INDEX(MAESTRO!G:G,_xludf.AGGREGATE(15,6,ROW(MAESTRO!$B$3:$B$1000)/((MAESTRO!$B$3:$B$1000="MILITARES")*(UPPER(MAESTRO!$L$3:$L$1000)="CONFIRMADO")),ROWS($A$3:A294))),"")</f>
        <v/>
      </c>
      <c r="H294" s="15" t="str">
        <f ca="1">IFERROR(INDEX(MAESTRO!H:H,_xludf.AGGREGATE(15,6,ROW(MAESTRO!$B$3:$B$1000)/((MAESTRO!$B$3:$B$1000="MILITARES")*(UPPER(MAESTRO!$L$3:$L$1000)="CONFIRMADO")),ROWS($A$3:A294))),"")</f>
        <v/>
      </c>
      <c r="I294" s="15" t="str">
        <f ca="1">IFERROR(INDEX(MAESTRO!I:I,_xludf.AGGREGATE(15,6,ROW(MAESTRO!$B$3:$B$1000)/((MAESTRO!$B$3:$B$1000="MILITARES")*(UPPER(MAESTRO!$L$3:$L$1000)="CONFIRMADO")),ROWS($A$3:A294))),"")</f>
        <v/>
      </c>
      <c r="J294" s="15" t="str">
        <f ca="1">IFERROR(INDEX(MAESTRO!J:J,_xludf.AGGREGATE(15,6,ROW(MAESTRO!$B$3:$B$1000)/((MAESTRO!$B$3:$B$1000="MILITARES")*(UPPER(MAESTRO!$L$3:$L$1000)="CONFIRMADO")),ROWS($A$3:A294))),"")</f>
        <v/>
      </c>
      <c r="K294" s="15" t="str">
        <f ca="1">IFERROR(INDEX(MAESTRO!K:K,_xludf.AGGREGATE(15,6,ROW(MAESTRO!$B$3:$B$1000)/((MAESTRO!$B$3:$B$1000="MILITARES")*(UPPER(MAESTRO!$L$3:$L$1000)="CONFIRMADO")),ROWS($A$3:A294))),"")</f>
        <v/>
      </c>
      <c r="L294" s="15" t="str">
        <f ca="1">IFERROR(INDEX(MAESTRO!L:L,_xludf.AGGREGATE(15,6,ROW(MAESTRO!$B$3:$B$1000)/((MAESTRO!$B$3:$B$1000="MILITARES")*(UPPER(MAESTRO!$L$3:$L$1000)="CONFIRMADO")),ROWS($A$3:A294))),"")</f>
        <v/>
      </c>
      <c r="M294" s="15" t="str">
        <f ca="1">IFERROR(INDEX(MAESTRO!M:M,_xludf.AGGREGATE(15,6,ROW(MAESTRO!$B$3:$B$1000)/((MAESTRO!$B$3:$B$1000="MILITARES")*(UPPER(MAESTRO!$L$3:$L$1000)="CONFIRMADO")),ROWS($A$3:A294))),"")</f>
        <v/>
      </c>
      <c r="N294" s="15" t="str">
        <f ca="1">IFERROR(INDEX(MAESTRO!N:N,_xludf.AGGREGATE(15,6,ROW(MAESTRO!$B$3:$B$1000)/((MAESTRO!$B$3:$B$1000="MILITARES")*(UPPER(MAESTRO!$L$3:$L$1000)="CONFIRMADO")),ROWS($A$3:A294))),"")</f>
        <v/>
      </c>
      <c r="O294" s="15" t="str">
        <f ca="1">IFERROR(INDEX(MAESTRO!O:O,_xludf.AGGREGATE(15,6,ROW(MAESTRO!$B$3:$B$1000)/((MAESTRO!$B$3:$B$1000="MILITARES")*(UPPER(MAESTRO!$L$3:$L$1000)="CONFIRMADO")),ROWS($A$3:A294))),"")</f>
        <v/>
      </c>
      <c r="P294" s="15" t="str">
        <f ca="1">IFERROR(INDEX(MAESTRO!P:P,_xludf.AGGREGATE(15,6,ROW(MAESTRO!$B$3:$B$1000)/((MAESTRO!$B$3:$B$1000="MILITARES")*(UPPER(MAESTRO!$L$3:$L$1000)="CONFIRMADO")),ROWS($A$3:A294))),"")</f>
        <v/>
      </c>
      <c r="Q294" s="15" t="str">
        <f ca="1">IFERROR(INDEX(MAESTRO!Q:Q,_xludf.AGGREGATE(15,6,ROW(MAESTRO!$B$3:$B$1000)/((MAESTRO!$B$3:$B$1000="MILITARES")*(UPPER(MAESTRO!$L$3:$L$1000)="CONFIRMADO")),ROWS($A$3:A294))),"")</f>
        <v/>
      </c>
      <c r="R294" s="15" t="str">
        <f ca="1">IFERROR(INDEX(MAESTRO!R:R,_xludf.AGGREGATE(15,6,ROW(MAESTRO!$B$3:$B$1000)/((MAESTRO!$B$3:$B$1000="MILITARES")*(UPPER(MAESTRO!$L$3:$L$1000)="CONFIRMADO")),ROWS($A$3:A294))),"")</f>
        <v/>
      </c>
      <c r="S294" s="15" t="str">
        <f ca="1">IFERROR(INDEX(MAESTRO!S:S,_xludf.AGGREGATE(15,6,ROW(MAESTRO!$B$3:$B$1000)/((MAESTRO!$B$3:$B$1000="MILITARES")*(UPPER(MAESTRO!$L$3:$L$1000)="CONFIRMADO")),ROWS($A$3:A294))),"")</f>
        <v/>
      </c>
      <c r="T294" s="15" t="str">
        <f ca="1">IFERROR(INDEX(MAESTRO!T:T,_xludf.AGGREGATE(15,6,ROW(MAESTRO!$B$3:$B$1000)/((MAESTRO!$B$3:$B$1000="MILITARES")*(UPPER(MAESTRO!$L$3:$L$1000)="CONFIRMADO")),ROWS($A$3:A294))),"")</f>
        <v/>
      </c>
      <c r="U294" s="15" t="str">
        <f ca="1">IFERROR(INDEX(MAESTRO!U:U,_xludf.AGGREGATE(15,6,ROW(MAESTRO!$B$3:$B$1000)/((MAESTRO!$B$3:$B$1000="MILITARES")*(UPPER(MAESTRO!$L$3:$L$1000)="CONFIRMADO")),ROWS($A$3:A294))),"")</f>
        <v/>
      </c>
      <c r="V294" s="15" t="str">
        <f ca="1">IFERROR(INDEX(MAESTRO!V:V,_xludf.AGGREGATE(15,6,ROW(MAESTRO!$B$3:$B$1000)/((MAESTRO!$B$3:$B$1000="MILITARES")*(UPPER(MAESTRO!$L$3:$L$1000)="CONFIRMADO")),ROWS($A$3:A294))),"")</f>
        <v/>
      </c>
      <c r="W294" s="15" t="str">
        <f ca="1">IFERROR(INDEX(MAESTRO!W:W,_xludf.AGGREGATE(15,6,ROW(MAESTRO!$B$3:$B$1000)/((MAESTRO!$B$3:$B$1000="MILITARES")*(UPPER(MAESTRO!$L$3:$L$1000)="CONFIRMADO")),ROWS($A$3:A294))),"")</f>
        <v/>
      </c>
      <c r="X294" s="15" t="str">
        <f ca="1">IFERROR(INDEX(MAESTRO!X:X,_xludf.AGGREGATE(15,6,ROW(MAESTRO!$B$3:$B$1000)/((MAESTRO!$B$3:$B$1000="MILITARES")*(UPPER(MAESTRO!$L$3:$L$1000)="CONFIRMADO")),ROWS($A$3:A294))),"")</f>
        <v/>
      </c>
    </row>
    <row r="295" spans="1:24" ht="22.05" customHeight="1">
      <c r="A295" s="10" t="str">
        <f ca="1">IFERROR(INDEX(MAESTRO!A:A,_xludf.AGGREGATE(15,6,ROW(MAESTRO!$B$3:$B$1000)/((MAESTRO!$B$3:$B$1000="MILITARES")*(UPPER(MAESTRO!$L$3:$L$1000)="CONFIRMADO")),ROWS($A$3:A295))),"")</f>
        <v/>
      </c>
      <c r="B295" s="10" t="str">
        <f ca="1">IFERROR(INDEX(MAESTRO!B:B,_xludf.AGGREGATE(15,6,ROW(MAESTRO!$B$3:$B$1000)/((MAESTRO!$B$3:$B$1000="MILITARES")*(UPPER(MAESTRO!$L$3:$L$1000)="CONFIRMADO")),ROWS($A$3:A295))),"")</f>
        <v/>
      </c>
      <c r="C295" s="10" t="str">
        <f ca="1">IFERROR(INDEX(MAESTRO!C:C,_xludf.AGGREGATE(15,6,ROW(MAESTRO!$B$3:$B$1000)/((MAESTRO!$B$3:$B$1000="MILITARES")*(UPPER(MAESTRO!$L$3:$L$1000)="CONFIRMADO")),ROWS($A$3:A295))),"")</f>
        <v/>
      </c>
      <c r="D295" s="10" t="str">
        <f ca="1">IFERROR(INDEX(MAESTRO!D:D,_xludf.AGGREGATE(15,6,ROW(MAESTRO!$B$3:$B$1000)/((MAESTRO!$B$3:$B$1000="MILITARES")*(UPPER(MAESTRO!$L$3:$L$1000)="CONFIRMADO")),ROWS($A$3:A295))),"")</f>
        <v/>
      </c>
      <c r="E295" s="10" t="str">
        <f ca="1">IFERROR(INDEX(MAESTRO!E:E,_xludf.AGGREGATE(15,6,ROW(MAESTRO!$B$3:$B$1000)/((MAESTRO!$B$3:$B$1000="MILITARES")*(UPPER(MAESTRO!$L$3:$L$1000)="CONFIRMADO")),ROWS($A$3:A295))),"")</f>
        <v/>
      </c>
      <c r="F295" s="10" t="str">
        <f ca="1">IFERROR(INDEX(MAESTRO!F:F,_xludf.AGGREGATE(15,6,ROW(MAESTRO!$B$3:$B$1000)/((MAESTRO!$B$3:$B$1000="MILITARES")*(UPPER(MAESTRO!$L$3:$L$1000)="CONFIRMADO")),ROWS($A$3:A295))),"")</f>
        <v/>
      </c>
      <c r="G295" s="10" t="str">
        <f ca="1">IFERROR(INDEX(MAESTRO!G:G,_xludf.AGGREGATE(15,6,ROW(MAESTRO!$B$3:$B$1000)/((MAESTRO!$B$3:$B$1000="MILITARES")*(UPPER(MAESTRO!$L$3:$L$1000)="CONFIRMADO")),ROWS($A$3:A295))),"")</f>
        <v/>
      </c>
      <c r="H295" s="10" t="str">
        <f ca="1">IFERROR(INDEX(MAESTRO!H:H,_xludf.AGGREGATE(15,6,ROW(MAESTRO!$B$3:$B$1000)/((MAESTRO!$B$3:$B$1000="MILITARES")*(UPPER(MAESTRO!$L$3:$L$1000)="CONFIRMADO")),ROWS($A$3:A295))),"")</f>
        <v/>
      </c>
      <c r="I295" s="10" t="str">
        <f ca="1">IFERROR(INDEX(MAESTRO!I:I,_xludf.AGGREGATE(15,6,ROW(MAESTRO!$B$3:$B$1000)/((MAESTRO!$B$3:$B$1000="MILITARES")*(UPPER(MAESTRO!$L$3:$L$1000)="CONFIRMADO")),ROWS($A$3:A295))),"")</f>
        <v/>
      </c>
      <c r="J295" s="10" t="str">
        <f ca="1">IFERROR(INDEX(MAESTRO!J:J,_xludf.AGGREGATE(15,6,ROW(MAESTRO!$B$3:$B$1000)/((MAESTRO!$B$3:$B$1000="MILITARES")*(UPPER(MAESTRO!$L$3:$L$1000)="CONFIRMADO")),ROWS($A$3:A295))),"")</f>
        <v/>
      </c>
      <c r="K295" s="10" t="str">
        <f ca="1">IFERROR(INDEX(MAESTRO!K:K,_xludf.AGGREGATE(15,6,ROW(MAESTRO!$B$3:$B$1000)/((MAESTRO!$B$3:$B$1000="MILITARES")*(UPPER(MAESTRO!$L$3:$L$1000)="CONFIRMADO")),ROWS($A$3:A295))),"")</f>
        <v/>
      </c>
      <c r="L295" s="10" t="str">
        <f ca="1">IFERROR(INDEX(MAESTRO!L:L,_xludf.AGGREGATE(15,6,ROW(MAESTRO!$B$3:$B$1000)/((MAESTRO!$B$3:$B$1000="MILITARES")*(UPPER(MAESTRO!$L$3:$L$1000)="CONFIRMADO")),ROWS($A$3:A295))),"")</f>
        <v/>
      </c>
      <c r="M295" s="10" t="str">
        <f ca="1">IFERROR(INDEX(MAESTRO!M:M,_xludf.AGGREGATE(15,6,ROW(MAESTRO!$B$3:$B$1000)/((MAESTRO!$B$3:$B$1000="MILITARES")*(UPPER(MAESTRO!$L$3:$L$1000)="CONFIRMADO")),ROWS($A$3:A295))),"")</f>
        <v/>
      </c>
      <c r="N295" s="10" t="str">
        <f ca="1">IFERROR(INDEX(MAESTRO!N:N,_xludf.AGGREGATE(15,6,ROW(MAESTRO!$B$3:$B$1000)/((MAESTRO!$B$3:$B$1000="MILITARES")*(UPPER(MAESTRO!$L$3:$L$1000)="CONFIRMADO")),ROWS($A$3:A295))),"")</f>
        <v/>
      </c>
      <c r="O295" s="10" t="str">
        <f ca="1">IFERROR(INDEX(MAESTRO!O:O,_xludf.AGGREGATE(15,6,ROW(MAESTRO!$B$3:$B$1000)/((MAESTRO!$B$3:$B$1000="MILITARES")*(UPPER(MAESTRO!$L$3:$L$1000)="CONFIRMADO")),ROWS($A$3:A295))),"")</f>
        <v/>
      </c>
      <c r="P295" s="10" t="str">
        <f ca="1">IFERROR(INDEX(MAESTRO!P:P,_xludf.AGGREGATE(15,6,ROW(MAESTRO!$B$3:$B$1000)/((MAESTRO!$B$3:$B$1000="MILITARES")*(UPPER(MAESTRO!$L$3:$L$1000)="CONFIRMADO")),ROWS($A$3:A295))),"")</f>
        <v/>
      </c>
      <c r="Q295" s="10" t="str">
        <f ca="1">IFERROR(INDEX(MAESTRO!Q:Q,_xludf.AGGREGATE(15,6,ROW(MAESTRO!$B$3:$B$1000)/((MAESTRO!$B$3:$B$1000="MILITARES")*(UPPER(MAESTRO!$L$3:$L$1000)="CONFIRMADO")),ROWS($A$3:A295))),"")</f>
        <v/>
      </c>
      <c r="R295" s="10" t="str">
        <f ca="1">IFERROR(INDEX(MAESTRO!R:R,_xludf.AGGREGATE(15,6,ROW(MAESTRO!$B$3:$B$1000)/((MAESTRO!$B$3:$B$1000="MILITARES")*(UPPER(MAESTRO!$L$3:$L$1000)="CONFIRMADO")),ROWS($A$3:A295))),"")</f>
        <v/>
      </c>
      <c r="S295" s="10" t="str">
        <f ca="1">IFERROR(INDEX(MAESTRO!S:S,_xludf.AGGREGATE(15,6,ROW(MAESTRO!$B$3:$B$1000)/((MAESTRO!$B$3:$B$1000="MILITARES")*(UPPER(MAESTRO!$L$3:$L$1000)="CONFIRMADO")),ROWS($A$3:A295))),"")</f>
        <v/>
      </c>
      <c r="T295" s="10" t="str">
        <f ca="1">IFERROR(INDEX(MAESTRO!T:T,_xludf.AGGREGATE(15,6,ROW(MAESTRO!$B$3:$B$1000)/((MAESTRO!$B$3:$B$1000="MILITARES")*(UPPER(MAESTRO!$L$3:$L$1000)="CONFIRMADO")),ROWS($A$3:A295))),"")</f>
        <v/>
      </c>
      <c r="U295" s="10" t="str">
        <f ca="1">IFERROR(INDEX(MAESTRO!U:U,_xludf.AGGREGATE(15,6,ROW(MAESTRO!$B$3:$B$1000)/((MAESTRO!$B$3:$B$1000="MILITARES")*(UPPER(MAESTRO!$L$3:$L$1000)="CONFIRMADO")),ROWS($A$3:A295))),"")</f>
        <v/>
      </c>
      <c r="V295" s="10" t="str">
        <f ca="1">IFERROR(INDEX(MAESTRO!V:V,_xludf.AGGREGATE(15,6,ROW(MAESTRO!$B$3:$B$1000)/((MAESTRO!$B$3:$B$1000="MILITARES")*(UPPER(MAESTRO!$L$3:$L$1000)="CONFIRMADO")),ROWS($A$3:A295))),"")</f>
        <v/>
      </c>
      <c r="W295" s="10" t="str">
        <f ca="1">IFERROR(INDEX(MAESTRO!W:W,_xludf.AGGREGATE(15,6,ROW(MAESTRO!$B$3:$B$1000)/((MAESTRO!$B$3:$B$1000="MILITARES")*(UPPER(MAESTRO!$L$3:$L$1000)="CONFIRMADO")),ROWS($A$3:A295))),"")</f>
        <v/>
      </c>
      <c r="X295" s="10" t="str">
        <f ca="1">IFERROR(INDEX(MAESTRO!X:X,_xludf.AGGREGATE(15,6,ROW(MAESTRO!$B$3:$B$1000)/((MAESTRO!$B$3:$B$1000="MILITARES")*(UPPER(MAESTRO!$L$3:$L$1000)="CONFIRMADO")),ROWS($A$3:A295))),"")</f>
        <v/>
      </c>
    </row>
    <row r="296" spans="1:24" ht="22.05" customHeight="1">
      <c r="A296" s="15" t="str">
        <f ca="1">IFERROR(INDEX(MAESTRO!A:A,_xludf.AGGREGATE(15,6,ROW(MAESTRO!$B$3:$B$1000)/((MAESTRO!$B$3:$B$1000="MILITARES")*(UPPER(MAESTRO!$L$3:$L$1000)="CONFIRMADO")),ROWS($A$3:A296))),"")</f>
        <v/>
      </c>
      <c r="B296" s="15" t="str">
        <f ca="1">IFERROR(INDEX(MAESTRO!B:B,_xludf.AGGREGATE(15,6,ROW(MAESTRO!$B$3:$B$1000)/((MAESTRO!$B$3:$B$1000="MILITARES")*(UPPER(MAESTRO!$L$3:$L$1000)="CONFIRMADO")),ROWS($A$3:A296))),"")</f>
        <v/>
      </c>
      <c r="C296" s="15" t="str">
        <f ca="1">IFERROR(INDEX(MAESTRO!C:C,_xludf.AGGREGATE(15,6,ROW(MAESTRO!$B$3:$B$1000)/((MAESTRO!$B$3:$B$1000="MILITARES")*(UPPER(MAESTRO!$L$3:$L$1000)="CONFIRMADO")),ROWS($A$3:A296))),"")</f>
        <v/>
      </c>
      <c r="D296" s="15" t="str">
        <f ca="1">IFERROR(INDEX(MAESTRO!D:D,_xludf.AGGREGATE(15,6,ROW(MAESTRO!$B$3:$B$1000)/((MAESTRO!$B$3:$B$1000="MILITARES")*(UPPER(MAESTRO!$L$3:$L$1000)="CONFIRMADO")),ROWS($A$3:A296))),"")</f>
        <v/>
      </c>
      <c r="E296" s="15" t="str">
        <f ca="1">IFERROR(INDEX(MAESTRO!E:E,_xludf.AGGREGATE(15,6,ROW(MAESTRO!$B$3:$B$1000)/((MAESTRO!$B$3:$B$1000="MILITARES")*(UPPER(MAESTRO!$L$3:$L$1000)="CONFIRMADO")),ROWS($A$3:A296))),"")</f>
        <v/>
      </c>
      <c r="F296" s="15" t="str">
        <f ca="1">IFERROR(INDEX(MAESTRO!F:F,_xludf.AGGREGATE(15,6,ROW(MAESTRO!$B$3:$B$1000)/((MAESTRO!$B$3:$B$1000="MILITARES")*(UPPER(MAESTRO!$L$3:$L$1000)="CONFIRMADO")),ROWS($A$3:A296))),"")</f>
        <v/>
      </c>
      <c r="G296" s="15" t="str">
        <f ca="1">IFERROR(INDEX(MAESTRO!G:G,_xludf.AGGREGATE(15,6,ROW(MAESTRO!$B$3:$B$1000)/((MAESTRO!$B$3:$B$1000="MILITARES")*(UPPER(MAESTRO!$L$3:$L$1000)="CONFIRMADO")),ROWS($A$3:A296))),"")</f>
        <v/>
      </c>
      <c r="H296" s="15" t="str">
        <f ca="1">IFERROR(INDEX(MAESTRO!H:H,_xludf.AGGREGATE(15,6,ROW(MAESTRO!$B$3:$B$1000)/((MAESTRO!$B$3:$B$1000="MILITARES")*(UPPER(MAESTRO!$L$3:$L$1000)="CONFIRMADO")),ROWS($A$3:A296))),"")</f>
        <v/>
      </c>
      <c r="I296" s="15" t="str">
        <f ca="1">IFERROR(INDEX(MAESTRO!I:I,_xludf.AGGREGATE(15,6,ROW(MAESTRO!$B$3:$B$1000)/((MAESTRO!$B$3:$B$1000="MILITARES")*(UPPER(MAESTRO!$L$3:$L$1000)="CONFIRMADO")),ROWS($A$3:A296))),"")</f>
        <v/>
      </c>
      <c r="J296" s="15" t="str">
        <f ca="1">IFERROR(INDEX(MAESTRO!J:J,_xludf.AGGREGATE(15,6,ROW(MAESTRO!$B$3:$B$1000)/((MAESTRO!$B$3:$B$1000="MILITARES")*(UPPER(MAESTRO!$L$3:$L$1000)="CONFIRMADO")),ROWS($A$3:A296))),"")</f>
        <v/>
      </c>
      <c r="K296" s="15" t="str">
        <f ca="1">IFERROR(INDEX(MAESTRO!K:K,_xludf.AGGREGATE(15,6,ROW(MAESTRO!$B$3:$B$1000)/((MAESTRO!$B$3:$B$1000="MILITARES")*(UPPER(MAESTRO!$L$3:$L$1000)="CONFIRMADO")),ROWS($A$3:A296))),"")</f>
        <v/>
      </c>
      <c r="L296" s="15" t="str">
        <f ca="1">IFERROR(INDEX(MAESTRO!L:L,_xludf.AGGREGATE(15,6,ROW(MAESTRO!$B$3:$B$1000)/((MAESTRO!$B$3:$B$1000="MILITARES")*(UPPER(MAESTRO!$L$3:$L$1000)="CONFIRMADO")),ROWS($A$3:A296))),"")</f>
        <v/>
      </c>
      <c r="M296" s="15" t="str">
        <f ca="1">IFERROR(INDEX(MAESTRO!M:M,_xludf.AGGREGATE(15,6,ROW(MAESTRO!$B$3:$B$1000)/((MAESTRO!$B$3:$B$1000="MILITARES")*(UPPER(MAESTRO!$L$3:$L$1000)="CONFIRMADO")),ROWS($A$3:A296))),"")</f>
        <v/>
      </c>
      <c r="N296" s="15" t="str">
        <f ca="1">IFERROR(INDEX(MAESTRO!N:N,_xludf.AGGREGATE(15,6,ROW(MAESTRO!$B$3:$B$1000)/((MAESTRO!$B$3:$B$1000="MILITARES")*(UPPER(MAESTRO!$L$3:$L$1000)="CONFIRMADO")),ROWS($A$3:A296))),"")</f>
        <v/>
      </c>
      <c r="O296" s="15" t="str">
        <f ca="1">IFERROR(INDEX(MAESTRO!O:O,_xludf.AGGREGATE(15,6,ROW(MAESTRO!$B$3:$B$1000)/((MAESTRO!$B$3:$B$1000="MILITARES")*(UPPER(MAESTRO!$L$3:$L$1000)="CONFIRMADO")),ROWS($A$3:A296))),"")</f>
        <v/>
      </c>
      <c r="P296" s="15" t="str">
        <f ca="1">IFERROR(INDEX(MAESTRO!P:P,_xludf.AGGREGATE(15,6,ROW(MAESTRO!$B$3:$B$1000)/((MAESTRO!$B$3:$B$1000="MILITARES")*(UPPER(MAESTRO!$L$3:$L$1000)="CONFIRMADO")),ROWS($A$3:A296))),"")</f>
        <v/>
      </c>
      <c r="Q296" s="15" t="str">
        <f ca="1">IFERROR(INDEX(MAESTRO!Q:Q,_xludf.AGGREGATE(15,6,ROW(MAESTRO!$B$3:$B$1000)/((MAESTRO!$B$3:$B$1000="MILITARES")*(UPPER(MAESTRO!$L$3:$L$1000)="CONFIRMADO")),ROWS($A$3:A296))),"")</f>
        <v/>
      </c>
      <c r="R296" s="15" t="str">
        <f ca="1">IFERROR(INDEX(MAESTRO!R:R,_xludf.AGGREGATE(15,6,ROW(MAESTRO!$B$3:$B$1000)/((MAESTRO!$B$3:$B$1000="MILITARES")*(UPPER(MAESTRO!$L$3:$L$1000)="CONFIRMADO")),ROWS($A$3:A296))),"")</f>
        <v/>
      </c>
      <c r="S296" s="15" t="str">
        <f ca="1">IFERROR(INDEX(MAESTRO!S:S,_xludf.AGGREGATE(15,6,ROW(MAESTRO!$B$3:$B$1000)/((MAESTRO!$B$3:$B$1000="MILITARES")*(UPPER(MAESTRO!$L$3:$L$1000)="CONFIRMADO")),ROWS($A$3:A296))),"")</f>
        <v/>
      </c>
      <c r="T296" s="15" t="str">
        <f ca="1">IFERROR(INDEX(MAESTRO!T:T,_xludf.AGGREGATE(15,6,ROW(MAESTRO!$B$3:$B$1000)/((MAESTRO!$B$3:$B$1000="MILITARES")*(UPPER(MAESTRO!$L$3:$L$1000)="CONFIRMADO")),ROWS($A$3:A296))),"")</f>
        <v/>
      </c>
      <c r="U296" s="15" t="str">
        <f ca="1">IFERROR(INDEX(MAESTRO!U:U,_xludf.AGGREGATE(15,6,ROW(MAESTRO!$B$3:$B$1000)/((MAESTRO!$B$3:$B$1000="MILITARES")*(UPPER(MAESTRO!$L$3:$L$1000)="CONFIRMADO")),ROWS($A$3:A296))),"")</f>
        <v/>
      </c>
      <c r="V296" s="15" t="str">
        <f ca="1">IFERROR(INDEX(MAESTRO!V:V,_xludf.AGGREGATE(15,6,ROW(MAESTRO!$B$3:$B$1000)/((MAESTRO!$B$3:$B$1000="MILITARES")*(UPPER(MAESTRO!$L$3:$L$1000)="CONFIRMADO")),ROWS($A$3:A296))),"")</f>
        <v/>
      </c>
      <c r="W296" s="15" t="str">
        <f ca="1">IFERROR(INDEX(MAESTRO!W:W,_xludf.AGGREGATE(15,6,ROW(MAESTRO!$B$3:$B$1000)/((MAESTRO!$B$3:$B$1000="MILITARES")*(UPPER(MAESTRO!$L$3:$L$1000)="CONFIRMADO")),ROWS($A$3:A296))),"")</f>
        <v/>
      </c>
      <c r="X296" s="15" t="str">
        <f ca="1">IFERROR(INDEX(MAESTRO!X:X,_xludf.AGGREGATE(15,6,ROW(MAESTRO!$B$3:$B$1000)/((MAESTRO!$B$3:$B$1000="MILITARES")*(UPPER(MAESTRO!$L$3:$L$1000)="CONFIRMADO")),ROWS($A$3:A296))),"")</f>
        <v/>
      </c>
    </row>
    <row r="297" spans="1:24" ht="22.05" customHeight="1">
      <c r="A297" s="10" t="str">
        <f ca="1">IFERROR(INDEX(MAESTRO!A:A,_xludf.AGGREGATE(15,6,ROW(MAESTRO!$B$3:$B$1000)/((MAESTRO!$B$3:$B$1000="MILITARES")*(UPPER(MAESTRO!$L$3:$L$1000)="CONFIRMADO")),ROWS($A$3:A297))),"")</f>
        <v/>
      </c>
      <c r="B297" s="10" t="str">
        <f ca="1">IFERROR(INDEX(MAESTRO!B:B,_xludf.AGGREGATE(15,6,ROW(MAESTRO!$B$3:$B$1000)/((MAESTRO!$B$3:$B$1000="MILITARES")*(UPPER(MAESTRO!$L$3:$L$1000)="CONFIRMADO")),ROWS($A$3:A297))),"")</f>
        <v/>
      </c>
      <c r="C297" s="10" t="str">
        <f ca="1">IFERROR(INDEX(MAESTRO!C:C,_xludf.AGGREGATE(15,6,ROW(MAESTRO!$B$3:$B$1000)/((MAESTRO!$B$3:$B$1000="MILITARES")*(UPPER(MAESTRO!$L$3:$L$1000)="CONFIRMADO")),ROWS($A$3:A297))),"")</f>
        <v/>
      </c>
      <c r="D297" s="10" t="str">
        <f ca="1">IFERROR(INDEX(MAESTRO!D:D,_xludf.AGGREGATE(15,6,ROW(MAESTRO!$B$3:$B$1000)/((MAESTRO!$B$3:$B$1000="MILITARES")*(UPPER(MAESTRO!$L$3:$L$1000)="CONFIRMADO")),ROWS($A$3:A297))),"")</f>
        <v/>
      </c>
      <c r="E297" s="10" t="str">
        <f ca="1">IFERROR(INDEX(MAESTRO!E:E,_xludf.AGGREGATE(15,6,ROW(MAESTRO!$B$3:$B$1000)/((MAESTRO!$B$3:$B$1000="MILITARES")*(UPPER(MAESTRO!$L$3:$L$1000)="CONFIRMADO")),ROWS($A$3:A297))),"")</f>
        <v/>
      </c>
      <c r="F297" s="10" t="str">
        <f ca="1">IFERROR(INDEX(MAESTRO!F:F,_xludf.AGGREGATE(15,6,ROW(MAESTRO!$B$3:$B$1000)/((MAESTRO!$B$3:$B$1000="MILITARES")*(UPPER(MAESTRO!$L$3:$L$1000)="CONFIRMADO")),ROWS($A$3:A297))),"")</f>
        <v/>
      </c>
      <c r="G297" s="10" t="str">
        <f ca="1">IFERROR(INDEX(MAESTRO!G:G,_xludf.AGGREGATE(15,6,ROW(MAESTRO!$B$3:$B$1000)/((MAESTRO!$B$3:$B$1000="MILITARES")*(UPPER(MAESTRO!$L$3:$L$1000)="CONFIRMADO")),ROWS($A$3:A297))),"")</f>
        <v/>
      </c>
      <c r="H297" s="10" t="str">
        <f ca="1">IFERROR(INDEX(MAESTRO!H:H,_xludf.AGGREGATE(15,6,ROW(MAESTRO!$B$3:$B$1000)/((MAESTRO!$B$3:$B$1000="MILITARES")*(UPPER(MAESTRO!$L$3:$L$1000)="CONFIRMADO")),ROWS($A$3:A297))),"")</f>
        <v/>
      </c>
      <c r="I297" s="10" t="str">
        <f ca="1">IFERROR(INDEX(MAESTRO!I:I,_xludf.AGGREGATE(15,6,ROW(MAESTRO!$B$3:$B$1000)/((MAESTRO!$B$3:$B$1000="MILITARES")*(UPPER(MAESTRO!$L$3:$L$1000)="CONFIRMADO")),ROWS($A$3:A297))),"")</f>
        <v/>
      </c>
      <c r="J297" s="10" t="str">
        <f ca="1">IFERROR(INDEX(MAESTRO!J:J,_xludf.AGGREGATE(15,6,ROW(MAESTRO!$B$3:$B$1000)/((MAESTRO!$B$3:$B$1000="MILITARES")*(UPPER(MAESTRO!$L$3:$L$1000)="CONFIRMADO")),ROWS($A$3:A297))),"")</f>
        <v/>
      </c>
      <c r="K297" s="10" t="str">
        <f ca="1">IFERROR(INDEX(MAESTRO!K:K,_xludf.AGGREGATE(15,6,ROW(MAESTRO!$B$3:$B$1000)/((MAESTRO!$B$3:$B$1000="MILITARES")*(UPPER(MAESTRO!$L$3:$L$1000)="CONFIRMADO")),ROWS($A$3:A297))),"")</f>
        <v/>
      </c>
      <c r="L297" s="10" t="str">
        <f ca="1">IFERROR(INDEX(MAESTRO!L:L,_xludf.AGGREGATE(15,6,ROW(MAESTRO!$B$3:$B$1000)/((MAESTRO!$B$3:$B$1000="MILITARES")*(UPPER(MAESTRO!$L$3:$L$1000)="CONFIRMADO")),ROWS($A$3:A297))),"")</f>
        <v/>
      </c>
      <c r="M297" s="10" t="str">
        <f ca="1">IFERROR(INDEX(MAESTRO!M:M,_xludf.AGGREGATE(15,6,ROW(MAESTRO!$B$3:$B$1000)/((MAESTRO!$B$3:$B$1000="MILITARES")*(UPPER(MAESTRO!$L$3:$L$1000)="CONFIRMADO")),ROWS($A$3:A297))),"")</f>
        <v/>
      </c>
      <c r="N297" s="10" t="str">
        <f ca="1">IFERROR(INDEX(MAESTRO!N:N,_xludf.AGGREGATE(15,6,ROW(MAESTRO!$B$3:$B$1000)/((MAESTRO!$B$3:$B$1000="MILITARES")*(UPPER(MAESTRO!$L$3:$L$1000)="CONFIRMADO")),ROWS($A$3:A297))),"")</f>
        <v/>
      </c>
      <c r="O297" s="10" t="str">
        <f ca="1">IFERROR(INDEX(MAESTRO!O:O,_xludf.AGGREGATE(15,6,ROW(MAESTRO!$B$3:$B$1000)/((MAESTRO!$B$3:$B$1000="MILITARES")*(UPPER(MAESTRO!$L$3:$L$1000)="CONFIRMADO")),ROWS($A$3:A297))),"")</f>
        <v/>
      </c>
      <c r="P297" s="10" t="str">
        <f ca="1">IFERROR(INDEX(MAESTRO!P:P,_xludf.AGGREGATE(15,6,ROW(MAESTRO!$B$3:$B$1000)/((MAESTRO!$B$3:$B$1000="MILITARES")*(UPPER(MAESTRO!$L$3:$L$1000)="CONFIRMADO")),ROWS($A$3:A297))),"")</f>
        <v/>
      </c>
      <c r="Q297" s="10" t="str">
        <f ca="1">IFERROR(INDEX(MAESTRO!Q:Q,_xludf.AGGREGATE(15,6,ROW(MAESTRO!$B$3:$B$1000)/((MAESTRO!$B$3:$B$1000="MILITARES")*(UPPER(MAESTRO!$L$3:$L$1000)="CONFIRMADO")),ROWS($A$3:A297))),"")</f>
        <v/>
      </c>
      <c r="R297" s="10" t="str">
        <f ca="1">IFERROR(INDEX(MAESTRO!R:R,_xludf.AGGREGATE(15,6,ROW(MAESTRO!$B$3:$B$1000)/((MAESTRO!$B$3:$B$1000="MILITARES")*(UPPER(MAESTRO!$L$3:$L$1000)="CONFIRMADO")),ROWS($A$3:A297))),"")</f>
        <v/>
      </c>
      <c r="S297" s="10" t="str">
        <f ca="1">IFERROR(INDEX(MAESTRO!S:S,_xludf.AGGREGATE(15,6,ROW(MAESTRO!$B$3:$B$1000)/((MAESTRO!$B$3:$B$1000="MILITARES")*(UPPER(MAESTRO!$L$3:$L$1000)="CONFIRMADO")),ROWS($A$3:A297))),"")</f>
        <v/>
      </c>
      <c r="T297" s="10" t="str">
        <f ca="1">IFERROR(INDEX(MAESTRO!T:T,_xludf.AGGREGATE(15,6,ROW(MAESTRO!$B$3:$B$1000)/((MAESTRO!$B$3:$B$1000="MILITARES")*(UPPER(MAESTRO!$L$3:$L$1000)="CONFIRMADO")),ROWS($A$3:A297))),"")</f>
        <v/>
      </c>
      <c r="U297" s="10" t="str">
        <f ca="1">IFERROR(INDEX(MAESTRO!U:U,_xludf.AGGREGATE(15,6,ROW(MAESTRO!$B$3:$B$1000)/((MAESTRO!$B$3:$B$1000="MILITARES")*(UPPER(MAESTRO!$L$3:$L$1000)="CONFIRMADO")),ROWS($A$3:A297))),"")</f>
        <v/>
      </c>
      <c r="V297" s="10" t="str">
        <f ca="1">IFERROR(INDEX(MAESTRO!V:V,_xludf.AGGREGATE(15,6,ROW(MAESTRO!$B$3:$B$1000)/((MAESTRO!$B$3:$B$1000="MILITARES")*(UPPER(MAESTRO!$L$3:$L$1000)="CONFIRMADO")),ROWS($A$3:A297))),"")</f>
        <v/>
      </c>
      <c r="W297" s="10" t="str">
        <f ca="1">IFERROR(INDEX(MAESTRO!W:W,_xludf.AGGREGATE(15,6,ROW(MAESTRO!$B$3:$B$1000)/((MAESTRO!$B$3:$B$1000="MILITARES")*(UPPER(MAESTRO!$L$3:$L$1000)="CONFIRMADO")),ROWS($A$3:A297))),"")</f>
        <v/>
      </c>
      <c r="X297" s="10" t="str">
        <f ca="1">IFERROR(INDEX(MAESTRO!X:X,_xludf.AGGREGATE(15,6,ROW(MAESTRO!$B$3:$B$1000)/((MAESTRO!$B$3:$B$1000="MILITARES")*(UPPER(MAESTRO!$L$3:$L$1000)="CONFIRMADO")),ROWS($A$3:A297))),"")</f>
        <v/>
      </c>
    </row>
    <row r="298" spans="1:24" ht="22.05" customHeight="1">
      <c r="A298" s="15" t="str">
        <f ca="1">IFERROR(INDEX(MAESTRO!A:A,_xludf.AGGREGATE(15,6,ROW(MAESTRO!$B$3:$B$1000)/((MAESTRO!$B$3:$B$1000="MILITARES")*(UPPER(MAESTRO!$L$3:$L$1000)="CONFIRMADO")),ROWS($A$3:A298))),"")</f>
        <v/>
      </c>
      <c r="B298" s="15" t="str">
        <f ca="1">IFERROR(INDEX(MAESTRO!B:B,_xludf.AGGREGATE(15,6,ROW(MAESTRO!$B$3:$B$1000)/((MAESTRO!$B$3:$B$1000="MILITARES")*(UPPER(MAESTRO!$L$3:$L$1000)="CONFIRMADO")),ROWS($A$3:A298))),"")</f>
        <v/>
      </c>
      <c r="C298" s="15" t="str">
        <f ca="1">IFERROR(INDEX(MAESTRO!C:C,_xludf.AGGREGATE(15,6,ROW(MAESTRO!$B$3:$B$1000)/((MAESTRO!$B$3:$B$1000="MILITARES")*(UPPER(MAESTRO!$L$3:$L$1000)="CONFIRMADO")),ROWS($A$3:A298))),"")</f>
        <v/>
      </c>
      <c r="D298" s="15" t="str">
        <f ca="1">IFERROR(INDEX(MAESTRO!D:D,_xludf.AGGREGATE(15,6,ROW(MAESTRO!$B$3:$B$1000)/((MAESTRO!$B$3:$B$1000="MILITARES")*(UPPER(MAESTRO!$L$3:$L$1000)="CONFIRMADO")),ROWS($A$3:A298))),"")</f>
        <v/>
      </c>
      <c r="E298" s="15" t="str">
        <f ca="1">IFERROR(INDEX(MAESTRO!E:E,_xludf.AGGREGATE(15,6,ROW(MAESTRO!$B$3:$B$1000)/((MAESTRO!$B$3:$B$1000="MILITARES")*(UPPER(MAESTRO!$L$3:$L$1000)="CONFIRMADO")),ROWS($A$3:A298))),"")</f>
        <v/>
      </c>
      <c r="F298" s="15" t="str">
        <f ca="1">IFERROR(INDEX(MAESTRO!F:F,_xludf.AGGREGATE(15,6,ROW(MAESTRO!$B$3:$B$1000)/((MAESTRO!$B$3:$B$1000="MILITARES")*(UPPER(MAESTRO!$L$3:$L$1000)="CONFIRMADO")),ROWS($A$3:A298))),"")</f>
        <v/>
      </c>
      <c r="G298" s="15" t="str">
        <f ca="1">IFERROR(INDEX(MAESTRO!G:G,_xludf.AGGREGATE(15,6,ROW(MAESTRO!$B$3:$B$1000)/((MAESTRO!$B$3:$B$1000="MILITARES")*(UPPER(MAESTRO!$L$3:$L$1000)="CONFIRMADO")),ROWS($A$3:A298))),"")</f>
        <v/>
      </c>
      <c r="H298" s="15" t="str">
        <f ca="1">IFERROR(INDEX(MAESTRO!H:H,_xludf.AGGREGATE(15,6,ROW(MAESTRO!$B$3:$B$1000)/((MAESTRO!$B$3:$B$1000="MILITARES")*(UPPER(MAESTRO!$L$3:$L$1000)="CONFIRMADO")),ROWS($A$3:A298))),"")</f>
        <v/>
      </c>
      <c r="I298" s="15" t="str">
        <f ca="1">IFERROR(INDEX(MAESTRO!I:I,_xludf.AGGREGATE(15,6,ROW(MAESTRO!$B$3:$B$1000)/((MAESTRO!$B$3:$B$1000="MILITARES")*(UPPER(MAESTRO!$L$3:$L$1000)="CONFIRMADO")),ROWS($A$3:A298))),"")</f>
        <v/>
      </c>
      <c r="J298" s="15" t="str">
        <f ca="1">IFERROR(INDEX(MAESTRO!J:J,_xludf.AGGREGATE(15,6,ROW(MAESTRO!$B$3:$B$1000)/((MAESTRO!$B$3:$B$1000="MILITARES")*(UPPER(MAESTRO!$L$3:$L$1000)="CONFIRMADO")),ROWS($A$3:A298))),"")</f>
        <v/>
      </c>
      <c r="K298" s="15" t="str">
        <f ca="1">IFERROR(INDEX(MAESTRO!K:K,_xludf.AGGREGATE(15,6,ROW(MAESTRO!$B$3:$B$1000)/((MAESTRO!$B$3:$B$1000="MILITARES")*(UPPER(MAESTRO!$L$3:$L$1000)="CONFIRMADO")),ROWS($A$3:A298))),"")</f>
        <v/>
      </c>
      <c r="L298" s="15" t="str">
        <f ca="1">IFERROR(INDEX(MAESTRO!L:L,_xludf.AGGREGATE(15,6,ROW(MAESTRO!$B$3:$B$1000)/((MAESTRO!$B$3:$B$1000="MILITARES")*(UPPER(MAESTRO!$L$3:$L$1000)="CONFIRMADO")),ROWS($A$3:A298))),"")</f>
        <v/>
      </c>
      <c r="M298" s="15" t="str">
        <f ca="1">IFERROR(INDEX(MAESTRO!M:M,_xludf.AGGREGATE(15,6,ROW(MAESTRO!$B$3:$B$1000)/((MAESTRO!$B$3:$B$1000="MILITARES")*(UPPER(MAESTRO!$L$3:$L$1000)="CONFIRMADO")),ROWS($A$3:A298))),"")</f>
        <v/>
      </c>
      <c r="N298" s="15" t="str">
        <f ca="1">IFERROR(INDEX(MAESTRO!N:N,_xludf.AGGREGATE(15,6,ROW(MAESTRO!$B$3:$B$1000)/((MAESTRO!$B$3:$B$1000="MILITARES")*(UPPER(MAESTRO!$L$3:$L$1000)="CONFIRMADO")),ROWS($A$3:A298))),"")</f>
        <v/>
      </c>
      <c r="O298" s="15" t="str">
        <f ca="1">IFERROR(INDEX(MAESTRO!O:O,_xludf.AGGREGATE(15,6,ROW(MAESTRO!$B$3:$B$1000)/((MAESTRO!$B$3:$B$1000="MILITARES")*(UPPER(MAESTRO!$L$3:$L$1000)="CONFIRMADO")),ROWS($A$3:A298))),"")</f>
        <v/>
      </c>
      <c r="P298" s="15" t="str">
        <f ca="1">IFERROR(INDEX(MAESTRO!P:P,_xludf.AGGREGATE(15,6,ROW(MAESTRO!$B$3:$B$1000)/((MAESTRO!$B$3:$B$1000="MILITARES")*(UPPER(MAESTRO!$L$3:$L$1000)="CONFIRMADO")),ROWS($A$3:A298))),"")</f>
        <v/>
      </c>
      <c r="Q298" s="15" t="str">
        <f ca="1">IFERROR(INDEX(MAESTRO!Q:Q,_xludf.AGGREGATE(15,6,ROW(MAESTRO!$B$3:$B$1000)/((MAESTRO!$B$3:$B$1000="MILITARES")*(UPPER(MAESTRO!$L$3:$L$1000)="CONFIRMADO")),ROWS($A$3:A298))),"")</f>
        <v/>
      </c>
      <c r="R298" s="15" t="str">
        <f ca="1">IFERROR(INDEX(MAESTRO!R:R,_xludf.AGGREGATE(15,6,ROW(MAESTRO!$B$3:$B$1000)/((MAESTRO!$B$3:$B$1000="MILITARES")*(UPPER(MAESTRO!$L$3:$L$1000)="CONFIRMADO")),ROWS($A$3:A298))),"")</f>
        <v/>
      </c>
      <c r="S298" s="15" t="str">
        <f ca="1">IFERROR(INDEX(MAESTRO!S:S,_xludf.AGGREGATE(15,6,ROW(MAESTRO!$B$3:$B$1000)/((MAESTRO!$B$3:$B$1000="MILITARES")*(UPPER(MAESTRO!$L$3:$L$1000)="CONFIRMADO")),ROWS($A$3:A298))),"")</f>
        <v/>
      </c>
      <c r="T298" s="15" t="str">
        <f ca="1">IFERROR(INDEX(MAESTRO!T:T,_xludf.AGGREGATE(15,6,ROW(MAESTRO!$B$3:$B$1000)/((MAESTRO!$B$3:$B$1000="MILITARES")*(UPPER(MAESTRO!$L$3:$L$1000)="CONFIRMADO")),ROWS($A$3:A298))),"")</f>
        <v/>
      </c>
      <c r="U298" s="15" t="str">
        <f ca="1">IFERROR(INDEX(MAESTRO!U:U,_xludf.AGGREGATE(15,6,ROW(MAESTRO!$B$3:$B$1000)/((MAESTRO!$B$3:$B$1000="MILITARES")*(UPPER(MAESTRO!$L$3:$L$1000)="CONFIRMADO")),ROWS($A$3:A298))),"")</f>
        <v/>
      </c>
      <c r="V298" s="15" t="str">
        <f ca="1">IFERROR(INDEX(MAESTRO!V:V,_xludf.AGGREGATE(15,6,ROW(MAESTRO!$B$3:$B$1000)/((MAESTRO!$B$3:$B$1000="MILITARES")*(UPPER(MAESTRO!$L$3:$L$1000)="CONFIRMADO")),ROWS($A$3:A298))),"")</f>
        <v/>
      </c>
      <c r="W298" s="15" t="str">
        <f ca="1">IFERROR(INDEX(MAESTRO!W:W,_xludf.AGGREGATE(15,6,ROW(MAESTRO!$B$3:$B$1000)/((MAESTRO!$B$3:$B$1000="MILITARES")*(UPPER(MAESTRO!$L$3:$L$1000)="CONFIRMADO")),ROWS($A$3:A298))),"")</f>
        <v/>
      </c>
      <c r="X298" s="15" t="str">
        <f ca="1">IFERROR(INDEX(MAESTRO!X:X,_xludf.AGGREGATE(15,6,ROW(MAESTRO!$B$3:$B$1000)/((MAESTRO!$B$3:$B$1000="MILITARES")*(UPPER(MAESTRO!$L$3:$L$1000)="CONFIRMADO")),ROWS($A$3:A298))),"")</f>
        <v/>
      </c>
    </row>
    <row r="299" spans="1:24" ht="22.05" customHeight="1">
      <c r="A299" s="10" t="str">
        <f ca="1">IFERROR(INDEX(MAESTRO!A:A,_xludf.AGGREGATE(15,6,ROW(MAESTRO!$B$3:$B$1000)/((MAESTRO!$B$3:$B$1000="MILITARES")*(UPPER(MAESTRO!$L$3:$L$1000)="CONFIRMADO")),ROWS($A$3:A299))),"")</f>
        <v/>
      </c>
      <c r="B299" s="10" t="str">
        <f ca="1">IFERROR(INDEX(MAESTRO!B:B,_xludf.AGGREGATE(15,6,ROW(MAESTRO!$B$3:$B$1000)/((MAESTRO!$B$3:$B$1000="MILITARES")*(UPPER(MAESTRO!$L$3:$L$1000)="CONFIRMADO")),ROWS($A$3:A299))),"")</f>
        <v/>
      </c>
      <c r="C299" s="10" t="str">
        <f ca="1">IFERROR(INDEX(MAESTRO!C:C,_xludf.AGGREGATE(15,6,ROW(MAESTRO!$B$3:$B$1000)/((MAESTRO!$B$3:$B$1000="MILITARES")*(UPPER(MAESTRO!$L$3:$L$1000)="CONFIRMADO")),ROWS($A$3:A299))),"")</f>
        <v/>
      </c>
      <c r="D299" s="10" t="str">
        <f ca="1">IFERROR(INDEX(MAESTRO!D:D,_xludf.AGGREGATE(15,6,ROW(MAESTRO!$B$3:$B$1000)/((MAESTRO!$B$3:$B$1000="MILITARES")*(UPPER(MAESTRO!$L$3:$L$1000)="CONFIRMADO")),ROWS($A$3:A299))),"")</f>
        <v/>
      </c>
      <c r="E299" s="10" t="str">
        <f ca="1">IFERROR(INDEX(MAESTRO!E:E,_xludf.AGGREGATE(15,6,ROW(MAESTRO!$B$3:$B$1000)/((MAESTRO!$B$3:$B$1000="MILITARES")*(UPPER(MAESTRO!$L$3:$L$1000)="CONFIRMADO")),ROWS($A$3:A299))),"")</f>
        <v/>
      </c>
      <c r="F299" s="10" t="str">
        <f ca="1">IFERROR(INDEX(MAESTRO!F:F,_xludf.AGGREGATE(15,6,ROW(MAESTRO!$B$3:$B$1000)/((MAESTRO!$B$3:$B$1000="MILITARES")*(UPPER(MAESTRO!$L$3:$L$1000)="CONFIRMADO")),ROWS($A$3:A299))),"")</f>
        <v/>
      </c>
      <c r="G299" s="10" t="str">
        <f ca="1">IFERROR(INDEX(MAESTRO!G:G,_xludf.AGGREGATE(15,6,ROW(MAESTRO!$B$3:$B$1000)/((MAESTRO!$B$3:$B$1000="MILITARES")*(UPPER(MAESTRO!$L$3:$L$1000)="CONFIRMADO")),ROWS($A$3:A299))),"")</f>
        <v/>
      </c>
      <c r="H299" s="10" t="str">
        <f ca="1">IFERROR(INDEX(MAESTRO!H:H,_xludf.AGGREGATE(15,6,ROW(MAESTRO!$B$3:$B$1000)/((MAESTRO!$B$3:$B$1000="MILITARES")*(UPPER(MAESTRO!$L$3:$L$1000)="CONFIRMADO")),ROWS($A$3:A299))),"")</f>
        <v/>
      </c>
      <c r="I299" s="10" t="str">
        <f ca="1">IFERROR(INDEX(MAESTRO!I:I,_xludf.AGGREGATE(15,6,ROW(MAESTRO!$B$3:$B$1000)/((MAESTRO!$B$3:$B$1000="MILITARES")*(UPPER(MAESTRO!$L$3:$L$1000)="CONFIRMADO")),ROWS($A$3:A299))),"")</f>
        <v/>
      </c>
      <c r="J299" s="10" t="str">
        <f ca="1">IFERROR(INDEX(MAESTRO!J:J,_xludf.AGGREGATE(15,6,ROW(MAESTRO!$B$3:$B$1000)/((MAESTRO!$B$3:$B$1000="MILITARES")*(UPPER(MAESTRO!$L$3:$L$1000)="CONFIRMADO")),ROWS($A$3:A299))),"")</f>
        <v/>
      </c>
      <c r="K299" s="10" t="str">
        <f ca="1">IFERROR(INDEX(MAESTRO!K:K,_xludf.AGGREGATE(15,6,ROW(MAESTRO!$B$3:$B$1000)/((MAESTRO!$B$3:$B$1000="MILITARES")*(UPPER(MAESTRO!$L$3:$L$1000)="CONFIRMADO")),ROWS($A$3:A299))),"")</f>
        <v/>
      </c>
      <c r="L299" s="10" t="str">
        <f ca="1">IFERROR(INDEX(MAESTRO!L:L,_xludf.AGGREGATE(15,6,ROW(MAESTRO!$B$3:$B$1000)/((MAESTRO!$B$3:$B$1000="MILITARES")*(UPPER(MAESTRO!$L$3:$L$1000)="CONFIRMADO")),ROWS($A$3:A299))),"")</f>
        <v/>
      </c>
      <c r="M299" s="10" t="str">
        <f ca="1">IFERROR(INDEX(MAESTRO!M:M,_xludf.AGGREGATE(15,6,ROW(MAESTRO!$B$3:$B$1000)/((MAESTRO!$B$3:$B$1000="MILITARES")*(UPPER(MAESTRO!$L$3:$L$1000)="CONFIRMADO")),ROWS($A$3:A299))),"")</f>
        <v/>
      </c>
      <c r="N299" s="10" t="str">
        <f ca="1">IFERROR(INDEX(MAESTRO!N:N,_xludf.AGGREGATE(15,6,ROW(MAESTRO!$B$3:$B$1000)/((MAESTRO!$B$3:$B$1000="MILITARES")*(UPPER(MAESTRO!$L$3:$L$1000)="CONFIRMADO")),ROWS($A$3:A299))),"")</f>
        <v/>
      </c>
      <c r="O299" s="10" t="str">
        <f ca="1">IFERROR(INDEX(MAESTRO!O:O,_xludf.AGGREGATE(15,6,ROW(MAESTRO!$B$3:$B$1000)/((MAESTRO!$B$3:$B$1000="MILITARES")*(UPPER(MAESTRO!$L$3:$L$1000)="CONFIRMADO")),ROWS($A$3:A299))),"")</f>
        <v/>
      </c>
      <c r="P299" s="10" t="str">
        <f ca="1">IFERROR(INDEX(MAESTRO!P:P,_xludf.AGGREGATE(15,6,ROW(MAESTRO!$B$3:$B$1000)/((MAESTRO!$B$3:$B$1000="MILITARES")*(UPPER(MAESTRO!$L$3:$L$1000)="CONFIRMADO")),ROWS($A$3:A299))),"")</f>
        <v/>
      </c>
      <c r="Q299" s="10" t="str">
        <f ca="1">IFERROR(INDEX(MAESTRO!Q:Q,_xludf.AGGREGATE(15,6,ROW(MAESTRO!$B$3:$B$1000)/((MAESTRO!$B$3:$B$1000="MILITARES")*(UPPER(MAESTRO!$L$3:$L$1000)="CONFIRMADO")),ROWS($A$3:A299))),"")</f>
        <v/>
      </c>
      <c r="R299" s="10" t="str">
        <f ca="1">IFERROR(INDEX(MAESTRO!R:R,_xludf.AGGREGATE(15,6,ROW(MAESTRO!$B$3:$B$1000)/((MAESTRO!$B$3:$B$1000="MILITARES")*(UPPER(MAESTRO!$L$3:$L$1000)="CONFIRMADO")),ROWS($A$3:A299))),"")</f>
        <v/>
      </c>
      <c r="S299" s="10" t="str">
        <f ca="1">IFERROR(INDEX(MAESTRO!S:S,_xludf.AGGREGATE(15,6,ROW(MAESTRO!$B$3:$B$1000)/((MAESTRO!$B$3:$B$1000="MILITARES")*(UPPER(MAESTRO!$L$3:$L$1000)="CONFIRMADO")),ROWS($A$3:A299))),"")</f>
        <v/>
      </c>
      <c r="T299" s="10" t="str">
        <f ca="1">IFERROR(INDEX(MAESTRO!T:T,_xludf.AGGREGATE(15,6,ROW(MAESTRO!$B$3:$B$1000)/((MAESTRO!$B$3:$B$1000="MILITARES")*(UPPER(MAESTRO!$L$3:$L$1000)="CONFIRMADO")),ROWS($A$3:A299))),"")</f>
        <v/>
      </c>
      <c r="U299" s="10" t="str">
        <f ca="1">IFERROR(INDEX(MAESTRO!U:U,_xludf.AGGREGATE(15,6,ROW(MAESTRO!$B$3:$B$1000)/((MAESTRO!$B$3:$B$1000="MILITARES")*(UPPER(MAESTRO!$L$3:$L$1000)="CONFIRMADO")),ROWS($A$3:A299))),"")</f>
        <v/>
      </c>
      <c r="V299" s="10" t="str">
        <f ca="1">IFERROR(INDEX(MAESTRO!V:V,_xludf.AGGREGATE(15,6,ROW(MAESTRO!$B$3:$B$1000)/((MAESTRO!$B$3:$B$1000="MILITARES")*(UPPER(MAESTRO!$L$3:$L$1000)="CONFIRMADO")),ROWS($A$3:A299))),"")</f>
        <v/>
      </c>
      <c r="W299" s="10" t="str">
        <f ca="1">IFERROR(INDEX(MAESTRO!W:W,_xludf.AGGREGATE(15,6,ROW(MAESTRO!$B$3:$B$1000)/((MAESTRO!$B$3:$B$1000="MILITARES")*(UPPER(MAESTRO!$L$3:$L$1000)="CONFIRMADO")),ROWS($A$3:A299))),"")</f>
        <v/>
      </c>
      <c r="X299" s="10" t="str">
        <f ca="1">IFERROR(INDEX(MAESTRO!X:X,_xludf.AGGREGATE(15,6,ROW(MAESTRO!$B$3:$B$1000)/((MAESTRO!$B$3:$B$1000="MILITARES")*(UPPER(MAESTRO!$L$3:$L$1000)="CONFIRMADO")),ROWS($A$3:A299))),"")</f>
        <v/>
      </c>
    </row>
    <row r="300" spans="1:24" ht="22.05" customHeight="1">
      <c r="A300" s="15" t="str">
        <f ca="1">IFERROR(INDEX(MAESTRO!A:A,_xludf.AGGREGATE(15,6,ROW(MAESTRO!$B$3:$B$1000)/((MAESTRO!$B$3:$B$1000="MILITARES")*(UPPER(MAESTRO!$L$3:$L$1000)="CONFIRMADO")),ROWS($A$3:A300))),"")</f>
        <v/>
      </c>
      <c r="B300" s="15" t="str">
        <f ca="1">IFERROR(INDEX(MAESTRO!B:B,_xludf.AGGREGATE(15,6,ROW(MAESTRO!$B$3:$B$1000)/((MAESTRO!$B$3:$B$1000="MILITARES")*(UPPER(MAESTRO!$L$3:$L$1000)="CONFIRMADO")),ROWS($A$3:A300))),"")</f>
        <v/>
      </c>
      <c r="C300" s="15" t="str">
        <f ca="1">IFERROR(INDEX(MAESTRO!C:C,_xludf.AGGREGATE(15,6,ROW(MAESTRO!$B$3:$B$1000)/((MAESTRO!$B$3:$B$1000="MILITARES")*(UPPER(MAESTRO!$L$3:$L$1000)="CONFIRMADO")),ROWS($A$3:A300))),"")</f>
        <v/>
      </c>
      <c r="D300" s="15" t="str">
        <f ca="1">IFERROR(INDEX(MAESTRO!D:D,_xludf.AGGREGATE(15,6,ROW(MAESTRO!$B$3:$B$1000)/((MAESTRO!$B$3:$B$1000="MILITARES")*(UPPER(MAESTRO!$L$3:$L$1000)="CONFIRMADO")),ROWS($A$3:A300))),"")</f>
        <v/>
      </c>
      <c r="E300" s="15" t="str">
        <f ca="1">IFERROR(INDEX(MAESTRO!E:E,_xludf.AGGREGATE(15,6,ROW(MAESTRO!$B$3:$B$1000)/((MAESTRO!$B$3:$B$1000="MILITARES")*(UPPER(MAESTRO!$L$3:$L$1000)="CONFIRMADO")),ROWS($A$3:A300))),"")</f>
        <v/>
      </c>
      <c r="F300" s="15" t="str">
        <f ca="1">IFERROR(INDEX(MAESTRO!F:F,_xludf.AGGREGATE(15,6,ROW(MAESTRO!$B$3:$B$1000)/((MAESTRO!$B$3:$B$1000="MILITARES")*(UPPER(MAESTRO!$L$3:$L$1000)="CONFIRMADO")),ROWS($A$3:A300))),"")</f>
        <v/>
      </c>
      <c r="G300" s="15" t="str">
        <f ca="1">IFERROR(INDEX(MAESTRO!G:G,_xludf.AGGREGATE(15,6,ROW(MAESTRO!$B$3:$B$1000)/((MAESTRO!$B$3:$B$1000="MILITARES")*(UPPER(MAESTRO!$L$3:$L$1000)="CONFIRMADO")),ROWS($A$3:A300))),"")</f>
        <v/>
      </c>
      <c r="H300" s="15" t="str">
        <f ca="1">IFERROR(INDEX(MAESTRO!H:H,_xludf.AGGREGATE(15,6,ROW(MAESTRO!$B$3:$B$1000)/((MAESTRO!$B$3:$B$1000="MILITARES")*(UPPER(MAESTRO!$L$3:$L$1000)="CONFIRMADO")),ROWS($A$3:A300))),"")</f>
        <v/>
      </c>
      <c r="I300" s="15" t="str">
        <f ca="1">IFERROR(INDEX(MAESTRO!I:I,_xludf.AGGREGATE(15,6,ROW(MAESTRO!$B$3:$B$1000)/((MAESTRO!$B$3:$B$1000="MILITARES")*(UPPER(MAESTRO!$L$3:$L$1000)="CONFIRMADO")),ROWS($A$3:A300))),"")</f>
        <v/>
      </c>
      <c r="J300" s="15" t="str">
        <f ca="1">IFERROR(INDEX(MAESTRO!J:J,_xludf.AGGREGATE(15,6,ROW(MAESTRO!$B$3:$B$1000)/((MAESTRO!$B$3:$B$1000="MILITARES")*(UPPER(MAESTRO!$L$3:$L$1000)="CONFIRMADO")),ROWS($A$3:A300))),"")</f>
        <v/>
      </c>
      <c r="K300" s="15" t="str">
        <f ca="1">IFERROR(INDEX(MAESTRO!K:K,_xludf.AGGREGATE(15,6,ROW(MAESTRO!$B$3:$B$1000)/((MAESTRO!$B$3:$B$1000="MILITARES")*(UPPER(MAESTRO!$L$3:$L$1000)="CONFIRMADO")),ROWS($A$3:A300))),"")</f>
        <v/>
      </c>
      <c r="L300" s="15" t="str">
        <f ca="1">IFERROR(INDEX(MAESTRO!L:L,_xludf.AGGREGATE(15,6,ROW(MAESTRO!$B$3:$B$1000)/((MAESTRO!$B$3:$B$1000="MILITARES")*(UPPER(MAESTRO!$L$3:$L$1000)="CONFIRMADO")),ROWS($A$3:A300))),"")</f>
        <v/>
      </c>
      <c r="M300" s="15" t="str">
        <f ca="1">IFERROR(INDEX(MAESTRO!M:M,_xludf.AGGREGATE(15,6,ROW(MAESTRO!$B$3:$B$1000)/((MAESTRO!$B$3:$B$1000="MILITARES")*(UPPER(MAESTRO!$L$3:$L$1000)="CONFIRMADO")),ROWS($A$3:A300))),"")</f>
        <v/>
      </c>
      <c r="N300" s="15" t="str">
        <f ca="1">IFERROR(INDEX(MAESTRO!N:N,_xludf.AGGREGATE(15,6,ROW(MAESTRO!$B$3:$B$1000)/((MAESTRO!$B$3:$B$1000="MILITARES")*(UPPER(MAESTRO!$L$3:$L$1000)="CONFIRMADO")),ROWS($A$3:A300))),"")</f>
        <v/>
      </c>
      <c r="O300" s="15" t="str">
        <f ca="1">IFERROR(INDEX(MAESTRO!O:O,_xludf.AGGREGATE(15,6,ROW(MAESTRO!$B$3:$B$1000)/((MAESTRO!$B$3:$B$1000="MILITARES")*(UPPER(MAESTRO!$L$3:$L$1000)="CONFIRMADO")),ROWS($A$3:A300))),"")</f>
        <v/>
      </c>
      <c r="P300" s="15" t="str">
        <f ca="1">IFERROR(INDEX(MAESTRO!P:P,_xludf.AGGREGATE(15,6,ROW(MAESTRO!$B$3:$B$1000)/((MAESTRO!$B$3:$B$1000="MILITARES")*(UPPER(MAESTRO!$L$3:$L$1000)="CONFIRMADO")),ROWS($A$3:A300))),"")</f>
        <v/>
      </c>
      <c r="Q300" s="15" t="str">
        <f ca="1">IFERROR(INDEX(MAESTRO!Q:Q,_xludf.AGGREGATE(15,6,ROW(MAESTRO!$B$3:$B$1000)/((MAESTRO!$B$3:$B$1000="MILITARES")*(UPPER(MAESTRO!$L$3:$L$1000)="CONFIRMADO")),ROWS($A$3:A300))),"")</f>
        <v/>
      </c>
      <c r="R300" s="15" t="str">
        <f ca="1">IFERROR(INDEX(MAESTRO!R:R,_xludf.AGGREGATE(15,6,ROW(MAESTRO!$B$3:$B$1000)/((MAESTRO!$B$3:$B$1000="MILITARES")*(UPPER(MAESTRO!$L$3:$L$1000)="CONFIRMADO")),ROWS($A$3:A300))),"")</f>
        <v/>
      </c>
      <c r="S300" s="15" t="str">
        <f ca="1">IFERROR(INDEX(MAESTRO!S:S,_xludf.AGGREGATE(15,6,ROW(MAESTRO!$B$3:$B$1000)/((MAESTRO!$B$3:$B$1000="MILITARES")*(UPPER(MAESTRO!$L$3:$L$1000)="CONFIRMADO")),ROWS($A$3:A300))),"")</f>
        <v/>
      </c>
      <c r="T300" s="15" t="str">
        <f ca="1">IFERROR(INDEX(MAESTRO!T:T,_xludf.AGGREGATE(15,6,ROW(MAESTRO!$B$3:$B$1000)/((MAESTRO!$B$3:$B$1000="MILITARES")*(UPPER(MAESTRO!$L$3:$L$1000)="CONFIRMADO")),ROWS($A$3:A300))),"")</f>
        <v/>
      </c>
      <c r="U300" s="15" t="str">
        <f ca="1">IFERROR(INDEX(MAESTRO!U:U,_xludf.AGGREGATE(15,6,ROW(MAESTRO!$B$3:$B$1000)/((MAESTRO!$B$3:$B$1000="MILITARES")*(UPPER(MAESTRO!$L$3:$L$1000)="CONFIRMADO")),ROWS($A$3:A300))),"")</f>
        <v/>
      </c>
      <c r="V300" s="15" t="str">
        <f ca="1">IFERROR(INDEX(MAESTRO!V:V,_xludf.AGGREGATE(15,6,ROW(MAESTRO!$B$3:$B$1000)/((MAESTRO!$B$3:$B$1000="MILITARES")*(UPPER(MAESTRO!$L$3:$L$1000)="CONFIRMADO")),ROWS($A$3:A300))),"")</f>
        <v/>
      </c>
      <c r="W300" s="15" t="str">
        <f ca="1">IFERROR(INDEX(MAESTRO!W:W,_xludf.AGGREGATE(15,6,ROW(MAESTRO!$B$3:$B$1000)/((MAESTRO!$B$3:$B$1000="MILITARES")*(UPPER(MAESTRO!$L$3:$L$1000)="CONFIRMADO")),ROWS($A$3:A300))),"")</f>
        <v/>
      </c>
      <c r="X300" s="15" t="str">
        <f ca="1">IFERROR(INDEX(MAESTRO!X:X,_xludf.AGGREGATE(15,6,ROW(MAESTRO!$B$3:$B$1000)/((MAESTRO!$B$3:$B$1000="MILITARES")*(UPPER(MAESTRO!$L$3:$L$1000)="CONFIRMADO")),ROWS($A$3:A300))),"")</f>
        <v/>
      </c>
    </row>
    <row r="301" spans="1:24" ht="22.05" customHeight="1">
      <c r="A301" s="10" t="str">
        <f ca="1">IFERROR(INDEX(MAESTRO!A:A,_xludf.AGGREGATE(15,6,ROW(MAESTRO!$B$3:$B$1000)/((MAESTRO!$B$3:$B$1000="MILITARES")*(UPPER(MAESTRO!$L$3:$L$1000)="CONFIRMADO")),ROWS($A$3:A301))),"")</f>
        <v/>
      </c>
      <c r="B301" s="10" t="str">
        <f ca="1">IFERROR(INDEX(MAESTRO!B:B,_xludf.AGGREGATE(15,6,ROW(MAESTRO!$B$3:$B$1000)/((MAESTRO!$B$3:$B$1000="MILITARES")*(UPPER(MAESTRO!$L$3:$L$1000)="CONFIRMADO")),ROWS($A$3:A301))),"")</f>
        <v/>
      </c>
      <c r="C301" s="10" t="str">
        <f ca="1">IFERROR(INDEX(MAESTRO!C:C,_xludf.AGGREGATE(15,6,ROW(MAESTRO!$B$3:$B$1000)/((MAESTRO!$B$3:$B$1000="MILITARES")*(UPPER(MAESTRO!$L$3:$L$1000)="CONFIRMADO")),ROWS($A$3:A301))),"")</f>
        <v/>
      </c>
      <c r="D301" s="10" t="str">
        <f ca="1">IFERROR(INDEX(MAESTRO!D:D,_xludf.AGGREGATE(15,6,ROW(MAESTRO!$B$3:$B$1000)/((MAESTRO!$B$3:$B$1000="MILITARES")*(UPPER(MAESTRO!$L$3:$L$1000)="CONFIRMADO")),ROWS($A$3:A301))),"")</f>
        <v/>
      </c>
      <c r="E301" s="10" t="str">
        <f ca="1">IFERROR(INDEX(MAESTRO!E:E,_xludf.AGGREGATE(15,6,ROW(MAESTRO!$B$3:$B$1000)/((MAESTRO!$B$3:$B$1000="MILITARES")*(UPPER(MAESTRO!$L$3:$L$1000)="CONFIRMADO")),ROWS($A$3:A301))),"")</f>
        <v/>
      </c>
      <c r="F301" s="10" t="str">
        <f ca="1">IFERROR(INDEX(MAESTRO!F:F,_xludf.AGGREGATE(15,6,ROW(MAESTRO!$B$3:$B$1000)/((MAESTRO!$B$3:$B$1000="MILITARES")*(UPPER(MAESTRO!$L$3:$L$1000)="CONFIRMADO")),ROWS($A$3:A301))),"")</f>
        <v/>
      </c>
      <c r="G301" s="10" t="str">
        <f ca="1">IFERROR(INDEX(MAESTRO!G:G,_xludf.AGGREGATE(15,6,ROW(MAESTRO!$B$3:$B$1000)/((MAESTRO!$B$3:$B$1000="MILITARES")*(UPPER(MAESTRO!$L$3:$L$1000)="CONFIRMADO")),ROWS($A$3:A301))),"")</f>
        <v/>
      </c>
      <c r="H301" s="10" t="str">
        <f ca="1">IFERROR(INDEX(MAESTRO!H:H,_xludf.AGGREGATE(15,6,ROW(MAESTRO!$B$3:$B$1000)/((MAESTRO!$B$3:$B$1000="MILITARES")*(UPPER(MAESTRO!$L$3:$L$1000)="CONFIRMADO")),ROWS($A$3:A301))),"")</f>
        <v/>
      </c>
      <c r="I301" s="10" t="str">
        <f ca="1">IFERROR(INDEX(MAESTRO!I:I,_xludf.AGGREGATE(15,6,ROW(MAESTRO!$B$3:$B$1000)/((MAESTRO!$B$3:$B$1000="MILITARES")*(UPPER(MAESTRO!$L$3:$L$1000)="CONFIRMADO")),ROWS($A$3:A301))),"")</f>
        <v/>
      </c>
      <c r="J301" s="10" t="str">
        <f ca="1">IFERROR(INDEX(MAESTRO!J:J,_xludf.AGGREGATE(15,6,ROW(MAESTRO!$B$3:$B$1000)/((MAESTRO!$B$3:$B$1000="MILITARES")*(UPPER(MAESTRO!$L$3:$L$1000)="CONFIRMADO")),ROWS($A$3:A301))),"")</f>
        <v/>
      </c>
      <c r="K301" s="10" t="str">
        <f ca="1">IFERROR(INDEX(MAESTRO!K:K,_xludf.AGGREGATE(15,6,ROW(MAESTRO!$B$3:$B$1000)/((MAESTRO!$B$3:$B$1000="MILITARES")*(UPPER(MAESTRO!$L$3:$L$1000)="CONFIRMADO")),ROWS($A$3:A301))),"")</f>
        <v/>
      </c>
      <c r="L301" s="10" t="str">
        <f ca="1">IFERROR(INDEX(MAESTRO!L:L,_xludf.AGGREGATE(15,6,ROW(MAESTRO!$B$3:$B$1000)/((MAESTRO!$B$3:$B$1000="MILITARES")*(UPPER(MAESTRO!$L$3:$L$1000)="CONFIRMADO")),ROWS($A$3:A301))),"")</f>
        <v/>
      </c>
      <c r="M301" s="10" t="str">
        <f ca="1">IFERROR(INDEX(MAESTRO!M:M,_xludf.AGGREGATE(15,6,ROW(MAESTRO!$B$3:$B$1000)/((MAESTRO!$B$3:$B$1000="MILITARES")*(UPPER(MAESTRO!$L$3:$L$1000)="CONFIRMADO")),ROWS($A$3:A301))),"")</f>
        <v/>
      </c>
      <c r="N301" s="10" t="str">
        <f ca="1">IFERROR(INDEX(MAESTRO!N:N,_xludf.AGGREGATE(15,6,ROW(MAESTRO!$B$3:$B$1000)/((MAESTRO!$B$3:$B$1000="MILITARES")*(UPPER(MAESTRO!$L$3:$L$1000)="CONFIRMADO")),ROWS($A$3:A301))),"")</f>
        <v/>
      </c>
      <c r="O301" s="10" t="str">
        <f ca="1">IFERROR(INDEX(MAESTRO!O:O,_xludf.AGGREGATE(15,6,ROW(MAESTRO!$B$3:$B$1000)/((MAESTRO!$B$3:$B$1000="MILITARES")*(UPPER(MAESTRO!$L$3:$L$1000)="CONFIRMADO")),ROWS($A$3:A301))),"")</f>
        <v/>
      </c>
      <c r="P301" s="10" t="str">
        <f ca="1">IFERROR(INDEX(MAESTRO!P:P,_xludf.AGGREGATE(15,6,ROW(MAESTRO!$B$3:$B$1000)/((MAESTRO!$B$3:$B$1000="MILITARES")*(UPPER(MAESTRO!$L$3:$L$1000)="CONFIRMADO")),ROWS($A$3:A301))),"")</f>
        <v/>
      </c>
      <c r="Q301" s="10" t="str">
        <f ca="1">IFERROR(INDEX(MAESTRO!Q:Q,_xludf.AGGREGATE(15,6,ROW(MAESTRO!$B$3:$B$1000)/((MAESTRO!$B$3:$B$1000="MILITARES")*(UPPER(MAESTRO!$L$3:$L$1000)="CONFIRMADO")),ROWS($A$3:A301))),"")</f>
        <v/>
      </c>
      <c r="R301" s="10" t="str">
        <f ca="1">IFERROR(INDEX(MAESTRO!R:R,_xludf.AGGREGATE(15,6,ROW(MAESTRO!$B$3:$B$1000)/((MAESTRO!$B$3:$B$1000="MILITARES")*(UPPER(MAESTRO!$L$3:$L$1000)="CONFIRMADO")),ROWS($A$3:A301))),"")</f>
        <v/>
      </c>
      <c r="S301" s="10" t="str">
        <f ca="1">IFERROR(INDEX(MAESTRO!S:S,_xludf.AGGREGATE(15,6,ROW(MAESTRO!$B$3:$B$1000)/((MAESTRO!$B$3:$B$1000="MILITARES")*(UPPER(MAESTRO!$L$3:$L$1000)="CONFIRMADO")),ROWS($A$3:A301))),"")</f>
        <v/>
      </c>
      <c r="T301" s="10" t="str">
        <f ca="1">IFERROR(INDEX(MAESTRO!T:T,_xludf.AGGREGATE(15,6,ROW(MAESTRO!$B$3:$B$1000)/((MAESTRO!$B$3:$B$1000="MILITARES")*(UPPER(MAESTRO!$L$3:$L$1000)="CONFIRMADO")),ROWS($A$3:A301))),"")</f>
        <v/>
      </c>
      <c r="U301" s="10" t="str">
        <f ca="1">IFERROR(INDEX(MAESTRO!U:U,_xludf.AGGREGATE(15,6,ROW(MAESTRO!$B$3:$B$1000)/((MAESTRO!$B$3:$B$1000="MILITARES")*(UPPER(MAESTRO!$L$3:$L$1000)="CONFIRMADO")),ROWS($A$3:A301))),"")</f>
        <v/>
      </c>
      <c r="V301" s="10" t="str">
        <f ca="1">IFERROR(INDEX(MAESTRO!V:V,_xludf.AGGREGATE(15,6,ROW(MAESTRO!$B$3:$B$1000)/((MAESTRO!$B$3:$B$1000="MILITARES")*(UPPER(MAESTRO!$L$3:$L$1000)="CONFIRMADO")),ROWS($A$3:A301))),"")</f>
        <v/>
      </c>
      <c r="W301" s="10" t="str">
        <f ca="1">IFERROR(INDEX(MAESTRO!W:W,_xludf.AGGREGATE(15,6,ROW(MAESTRO!$B$3:$B$1000)/((MAESTRO!$B$3:$B$1000="MILITARES")*(UPPER(MAESTRO!$L$3:$L$1000)="CONFIRMADO")),ROWS($A$3:A301))),"")</f>
        <v/>
      </c>
      <c r="X301" s="10" t="str">
        <f ca="1">IFERROR(INDEX(MAESTRO!X:X,_xludf.AGGREGATE(15,6,ROW(MAESTRO!$B$3:$B$1000)/((MAESTRO!$B$3:$B$1000="MILITARES")*(UPPER(MAESTRO!$L$3:$L$1000)="CONFIRMADO")),ROWS($A$3:A301))),"")</f>
        <v/>
      </c>
    </row>
    <row r="302" spans="1:24" ht="22.05" customHeight="1">
      <c r="A302" s="15" t="str">
        <f ca="1">IFERROR(INDEX(MAESTRO!A:A,_xludf.AGGREGATE(15,6,ROW(MAESTRO!$B$3:$B$1000)/((MAESTRO!$B$3:$B$1000="MILITARES")*(UPPER(MAESTRO!$L$3:$L$1000)="CONFIRMADO")),ROWS($A$3:A302))),"")</f>
        <v/>
      </c>
      <c r="B302" s="15" t="str">
        <f ca="1">IFERROR(INDEX(MAESTRO!B:B,_xludf.AGGREGATE(15,6,ROW(MAESTRO!$B$3:$B$1000)/((MAESTRO!$B$3:$B$1000="MILITARES")*(UPPER(MAESTRO!$L$3:$L$1000)="CONFIRMADO")),ROWS($A$3:A302))),"")</f>
        <v/>
      </c>
      <c r="C302" s="15" t="str">
        <f ca="1">IFERROR(INDEX(MAESTRO!C:C,_xludf.AGGREGATE(15,6,ROW(MAESTRO!$B$3:$B$1000)/((MAESTRO!$B$3:$B$1000="MILITARES")*(UPPER(MAESTRO!$L$3:$L$1000)="CONFIRMADO")),ROWS($A$3:A302))),"")</f>
        <v/>
      </c>
      <c r="D302" s="15" t="str">
        <f ca="1">IFERROR(INDEX(MAESTRO!D:D,_xludf.AGGREGATE(15,6,ROW(MAESTRO!$B$3:$B$1000)/((MAESTRO!$B$3:$B$1000="MILITARES")*(UPPER(MAESTRO!$L$3:$L$1000)="CONFIRMADO")),ROWS($A$3:A302))),"")</f>
        <v/>
      </c>
      <c r="E302" s="15" t="str">
        <f ca="1">IFERROR(INDEX(MAESTRO!E:E,_xludf.AGGREGATE(15,6,ROW(MAESTRO!$B$3:$B$1000)/((MAESTRO!$B$3:$B$1000="MILITARES")*(UPPER(MAESTRO!$L$3:$L$1000)="CONFIRMADO")),ROWS($A$3:A302))),"")</f>
        <v/>
      </c>
      <c r="F302" s="15" t="str">
        <f ca="1">IFERROR(INDEX(MAESTRO!F:F,_xludf.AGGREGATE(15,6,ROW(MAESTRO!$B$3:$B$1000)/((MAESTRO!$B$3:$B$1000="MILITARES")*(UPPER(MAESTRO!$L$3:$L$1000)="CONFIRMADO")),ROWS($A$3:A302))),"")</f>
        <v/>
      </c>
      <c r="G302" s="15" t="str">
        <f ca="1">IFERROR(INDEX(MAESTRO!G:G,_xludf.AGGREGATE(15,6,ROW(MAESTRO!$B$3:$B$1000)/((MAESTRO!$B$3:$B$1000="MILITARES")*(UPPER(MAESTRO!$L$3:$L$1000)="CONFIRMADO")),ROWS($A$3:A302))),"")</f>
        <v/>
      </c>
      <c r="H302" s="15" t="str">
        <f ca="1">IFERROR(INDEX(MAESTRO!H:H,_xludf.AGGREGATE(15,6,ROW(MAESTRO!$B$3:$B$1000)/((MAESTRO!$B$3:$B$1000="MILITARES")*(UPPER(MAESTRO!$L$3:$L$1000)="CONFIRMADO")),ROWS($A$3:A302))),"")</f>
        <v/>
      </c>
      <c r="I302" s="15" t="str">
        <f ca="1">IFERROR(INDEX(MAESTRO!I:I,_xludf.AGGREGATE(15,6,ROW(MAESTRO!$B$3:$B$1000)/((MAESTRO!$B$3:$B$1000="MILITARES")*(UPPER(MAESTRO!$L$3:$L$1000)="CONFIRMADO")),ROWS($A$3:A302))),"")</f>
        <v/>
      </c>
      <c r="J302" s="15" t="str">
        <f ca="1">IFERROR(INDEX(MAESTRO!J:J,_xludf.AGGREGATE(15,6,ROW(MAESTRO!$B$3:$B$1000)/((MAESTRO!$B$3:$B$1000="MILITARES")*(UPPER(MAESTRO!$L$3:$L$1000)="CONFIRMADO")),ROWS($A$3:A302))),"")</f>
        <v/>
      </c>
      <c r="K302" s="15" t="str">
        <f ca="1">IFERROR(INDEX(MAESTRO!K:K,_xludf.AGGREGATE(15,6,ROW(MAESTRO!$B$3:$B$1000)/((MAESTRO!$B$3:$B$1000="MILITARES")*(UPPER(MAESTRO!$L$3:$L$1000)="CONFIRMADO")),ROWS($A$3:A302))),"")</f>
        <v/>
      </c>
      <c r="L302" s="15" t="str">
        <f ca="1">IFERROR(INDEX(MAESTRO!L:L,_xludf.AGGREGATE(15,6,ROW(MAESTRO!$B$3:$B$1000)/((MAESTRO!$B$3:$B$1000="MILITARES")*(UPPER(MAESTRO!$L$3:$L$1000)="CONFIRMADO")),ROWS($A$3:A302))),"")</f>
        <v/>
      </c>
      <c r="M302" s="15" t="str">
        <f ca="1">IFERROR(INDEX(MAESTRO!M:M,_xludf.AGGREGATE(15,6,ROW(MAESTRO!$B$3:$B$1000)/((MAESTRO!$B$3:$B$1000="MILITARES")*(UPPER(MAESTRO!$L$3:$L$1000)="CONFIRMADO")),ROWS($A$3:A302))),"")</f>
        <v/>
      </c>
      <c r="N302" s="15" t="str">
        <f ca="1">IFERROR(INDEX(MAESTRO!N:N,_xludf.AGGREGATE(15,6,ROW(MAESTRO!$B$3:$B$1000)/((MAESTRO!$B$3:$B$1000="MILITARES")*(UPPER(MAESTRO!$L$3:$L$1000)="CONFIRMADO")),ROWS($A$3:A302))),"")</f>
        <v/>
      </c>
      <c r="O302" s="15" t="str">
        <f ca="1">IFERROR(INDEX(MAESTRO!O:O,_xludf.AGGREGATE(15,6,ROW(MAESTRO!$B$3:$B$1000)/((MAESTRO!$B$3:$B$1000="MILITARES")*(UPPER(MAESTRO!$L$3:$L$1000)="CONFIRMADO")),ROWS($A$3:A302))),"")</f>
        <v/>
      </c>
      <c r="P302" s="15" t="str">
        <f ca="1">IFERROR(INDEX(MAESTRO!P:P,_xludf.AGGREGATE(15,6,ROW(MAESTRO!$B$3:$B$1000)/((MAESTRO!$B$3:$B$1000="MILITARES")*(UPPER(MAESTRO!$L$3:$L$1000)="CONFIRMADO")),ROWS($A$3:A302))),"")</f>
        <v/>
      </c>
      <c r="Q302" s="15" t="str">
        <f ca="1">IFERROR(INDEX(MAESTRO!Q:Q,_xludf.AGGREGATE(15,6,ROW(MAESTRO!$B$3:$B$1000)/((MAESTRO!$B$3:$B$1000="MILITARES")*(UPPER(MAESTRO!$L$3:$L$1000)="CONFIRMADO")),ROWS($A$3:A302))),"")</f>
        <v/>
      </c>
      <c r="R302" s="15" t="str">
        <f ca="1">IFERROR(INDEX(MAESTRO!R:R,_xludf.AGGREGATE(15,6,ROW(MAESTRO!$B$3:$B$1000)/((MAESTRO!$B$3:$B$1000="MILITARES")*(UPPER(MAESTRO!$L$3:$L$1000)="CONFIRMADO")),ROWS($A$3:A302))),"")</f>
        <v/>
      </c>
      <c r="S302" s="15" t="str">
        <f ca="1">IFERROR(INDEX(MAESTRO!S:S,_xludf.AGGREGATE(15,6,ROW(MAESTRO!$B$3:$B$1000)/((MAESTRO!$B$3:$B$1000="MILITARES")*(UPPER(MAESTRO!$L$3:$L$1000)="CONFIRMADO")),ROWS($A$3:A302))),"")</f>
        <v/>
      </c>
      <c r="T302" s="15" t="str">
        <f ca="1">IFERROR(INDEX(MAESTRO!T:T,_xludf.AGGREGATE(15,6,ROW(MAESTRO!$B$3:$B$1000)/((MAESTRO!$B$3:$B$1000="MILITARES")*(UPPER(MAESTRO!$L$3:$L$1000)="CONFIRMADO")),ROWS($A$3:A302))),"")</f>
        <v/>
      </c>
      <c r="U302" s="15" t="str">
        <f ca="1">IFERROR(INDEX(MAESTRO!U:U,_xludf.AGGREGATE(15,6,ROW(MAESTRO!$B$3:$B$1000)/((MAESTRO!$B$3:$B$1000="MILITARES")*(UPPER(MAESTRO!$L$3:$L$1000)="CONFIRMADO")),ROWS($A$3:A302))),"")</f>
        <v/>
      </c>
      <c r="V302" s="15" t="str">
        <f ca="1">IFERROR(INDEX(MAESTRO!V:V,_xludf.AGGREGATE(15,6,ROW(MAESTRO!$B$3:$B$1000)/((MAESTRO!$B$3:$B$1000="MILITARES")*(UPPER(MAESTRO!$L$3:$L$1000)="CONFIRMADO")),ROWS($A$3:A302))),"")</f>
        <v/>
      </c>
      <c r="W302" s="15" t="str">
        <f ca="1">IFERROR(INDEX(MAESTRO!W:W,_xludf.AGGREGATE(15,6,ROW(MAESTRO!$B$3:$B$1000)/((MAESTRO!$B$3:$B$1000="MILITARES")*(UPPER(MAESTRO!$L$3:$L$1000)="CONFIRMADO")),ROWS($A$3:A302))),"")</f>
        <v/>
      </c>
      <c r="X302" s="15" t="str">
        <f ca="1">IFERROR(INDEX(MAESTRO!X:X,_xludf.AGGREGATE(15,6,ROW(MAESTRO!$B$3:$B$1000)/((MAESTRO!$B$3:$B$1000="MILITARES")*(UPPER(MAESTRO!$L$3:$L$1000)="CONFIRMADO")),ROWS($A$3:A302))),"")</f>
        <v/>
      </c>
    </row>
    <row r="303" spans="1:24" ht="22.05" customHeight="1">
      <c r="A303" s="10" t="str">
        <f ca="1">IFERROR(INDEX(MAESTRO!A:A,_xludf.AGGREGATE(15,6,ROW(MAESTRO!$B$3:$B$1000)/((MAESTRO!$B$3:$B$1000="MILITARES")*(UPPER(MAESTRO!$L$3:$L$1000)="CONFIRMADO")),ROWS($A$3:A303))),"")</f>
        <v/>
      </c>
      <c r="B303" s="10" t="str">
        <f ca="1">IFERROR(INDEX(MAESTRO!B:B,_xludf.AGGREGATE(15,6,ROW(MAESTRO!$B$3:$B$1000)/((MAESTRO!$B$3:$B$1000="MILITARES")*(UPPER(MAESTRO!$L$3:$L$1000)="CONFIRMADO")),ROWS($A$3:A303))),"")</f>
        <v/>
      </c>
      <c r="C303" s="10" t="str">
        <f ca="1">IFERROR(INDEX(MAESTRO!C:C,_xludf.AGGREGATE(15,6,ROW(MAESTRO!$B$3:$B$1000)/((MAESTRO!$B$3:$B$1000="MILITARES")*(UPPER(MAESTRO!$L$3:$L$1000)="CONFIRMADO")),ROWS($A$3:A303))),"")</f>
        <v/>
      </c>
      <c r="D303" s="10" t="str">
        <f ca="1">IFERROR(INDEX(MAESTRO!D:D,_xludf.AGGREGATE(15,6,ROW(MAESTRO!$B$3:$B$1000)/((MAESTRO!$B$3:$B$1000="MILITARES")*(UPPER(MAESTRO!$L$3:$L$1000)="CONFIRMADO")),ROWS($A$3:A303))),"")</f>
        <v/>
      </c>
      <c r="E303" s="10" t="str">
        <f ca="1">IFERROR(INDEX(MAESTRO!E:E,_xludf.AGGREGATE(15,6,ROW(MAESTRO!$B$3:$B$1000)/((MAESTRO!$B$3:$B$1000="MILITARES")*(UPPER(MAESTRO!$L$3:$L$1000)="CONFIRMADO")),ROWS($A$3:A303))),"")</f>
        <v/>
      </c>
      <c r="F303" s="10" t="str">
        <f ca="1">IFERROR(INDEX(MAESTRO!F:F,_xludf.AGGREGATE(15,6,ROW(MAESTRO!$B$3:$B$1000)/((MAESTRO!$B$3:$B$1000="MILITARES")*(UPPER(MAESTRO!$L$3:$L$1000)="CONFIRMADO")),ROWS($A$3:A303))),"")</f>
        <v/>
      </c>
      <c r="G303" s="10" t="str">
        <f ca="1">IFERROR(INDEX(MAESTRO!G:G,_xludf.AGGREGATE(15,6,ROW(MAESTRO!$B$3:$B$1000)/((MAESTRO!$B$3:$B$1000="MILITARES")*(UPPER(MAESTRO!$L$3:$L$1000)="CONFIRMADO")),ROWS($A$3:A303))),"")</f>
        <v/>
      </c>
      <c r="H303" s="10" t="str">
        <f ca="1">IFERROR(INDEX(MAESTRO!H:H,_xludf.AGGREGATE(15,6,ROW(MAESTRO!$B$3:$B$1000)/((MAESTRO!$B$3:$B$1000="MILITARES")*(UPPER(MAESTRO!$L$3:$L$1000)="CONFIRMADO")),ROWS($A$3:A303))),"")</f>
        <v/>
      </c>
      <c r="I303" s="10" t="str">
        <f ca="1">IFERROR(INDEX(MAESTRO!I:I,_xludf.AGGREGATE(15,6,ROW(MAESTRO!$B$3:$B$1000)/((MAESTRO!$B$3:$B$1000="MILITARES")*(UPPER(MAESTRO!$L$3:$L$1000)="CONFIRMADO")),ROWS($A$3:A303))),"")</f>
        <v/>
      </c>
      <c r="J303" s="10" t="str">
        <f ca="1">IFERROR(INDEX(MAESTRO!J:J,_xludf.AGGREGATE(15,6,ROW(MAESTRO!$B$3:$B$1000)/((MAESTRO!$B$3:$B$1000="MILITARES")*(UPPER(MAESTRO!$L$3:$L$1000)="CONFIRMADO")),ROWS($A$3:A303))),"")</f>
        <v/>
      </c>
      <c r="K303" s="10" t="str">
        <f ca="1">IFERROR(INDEX(MAESTRO!K:K,_xludf.AGGREGATE(15,6,ROW(MAESTRO!$B$3:$B$1000)/((MAESTRO!$B$3:$B$1000="MILITARES")*(UPPER(MAESTRO!$L$3:$L$1000)="CONFIRMADO")),ROWS($A$3:A303))),"")</f>
        <v/>
      </c>
      <c r="L303" s="10" t="str">
        <f ca="1">IFERROR(INDEX(MAESTRO!L:L,_xludf.AGGREGATE(15,6,ROW(MAESTRO!$B$3:$B$1000)/((MAESTRO!$B$3:$B$1000="MILITARES")*(UPPER(MAESTRO!$L$3:$L$1000)="CONFIRMADO")),ROWS($A$3:A303))),"")</f>
        <v/>
      </c>
      <c r="M303" s="10" t="str">
        <f ca="1">IFERROR(INDEX(MAESTRO!M:M,_xludf.AGGREGATE(15,6,ROW(MAESTRO!$B$3:$B$1000)/((MAESTRO!$B$3:$B$1000="MILITARES")*(UPPER(MAESTRO!$L$3:$L$1000)="CONFIRMADO")),ROWS($A$3:A303))),"")</f>
        <v/>
      </c>
      <c r="N303" s="10" t="str">
        <f ca="1">IFERROR(INDEX(MAESTRO!N:N,_xludf.AGGREGATE(15,6,ROW(MAESTRO!$B$3:$B$1000)/((MAESTRO!$B$3:$B$1000="MILITARES")*(UPPER(MAESTRO!$L$3:$L$1000)="CONFIRMADO")),ROWS($A$3:A303))),"")</f>
        <v/>
      </c>
      <c r="O303" s="10" t="str">
        <f ca="1">IFERROR(INDEX(MAESTRO!O:O,_xludf.AGGREGATE(15,6,ROW(MAESTRO!$B$3:$B$1000)/((MAESTRO!$B$3:$B$1000="MILITARES")*(UPPER(MAESTRO!$L$3:$L$1000)="CONFIRMADO")),ROWS($A$3:A303))),"")</f>
        <v/>
      </c>
      <c r="P303" s="10" t="str">
        <f ca="1">IFERROR(INDEX(MAESTRO!P:P,_xludf.AGGREGATE(15,6,ROW(MAESTRO!$B$3:$B$1000)/((MAESTRO!$B$3:$B$1000="MILITARES")*(UPPER(MAESTRO!$L$3:$L$1000)="CONFIRMADO")),ROWS($A$3:A303))),"")</f>
        <v/>
      </c>
      <c r="Q303" s="10" t="str">
        <f ca="1">IFERROR(INDEX(MAESTRO!Q:Q,_xludf.AGGREGATE(15,6,ROW(MAESTRO!$B$3:$B$1000)/((MAESTRO!$B$3:$B$1000="MILITARES")*(UPPER(MAESTRO!$L$3:$L$1000)="CONFIRMADO")),ROWS($A$3:A303))),"")</f>
        <v/>
      </c>
      <c r="R303" s="10" t="str">
        <f ca="1">IFERROR(INDEX(MAESTRO!R:R,_xludf.AGGREGATE(15,6,ROW(MAESTRO!$B$3:$B$1000)/((MAESTRO!$B$3:$B$1000="MILITARES")*(UPPER(MAESTRO!$L$3:$L$1000)="CONFIRMADO")),ROWS($A$3:A303))),"")</f>
        <v/>
      </c>
      <c r="S303" s="10" t="str">
        <f ca="1">IFERROR(INDEX(MAESTRO!S:S,_xludf.AGGREGATE(15,6,ROW(MAESTRO!$B$3:$B$1000)/((MAESTRO!$B$3:$B$1000="MILITARES")*(UPPER(MAESTRO!$L$3:$L$1000)="CONFIRMADO")),ROWS($A$3:A303))),"")</f>
        <v/>
      </c>
      <c r="T303" s="10" t="str">
        <f ca="1">IFERROR(INDEX(MAESTRO!T:T,_xludf.AGGREGATE(15,6,ROW(MAESTRO!$B$3:$B$1000)/((MAESTRO!$B$3:$B$1000="MILITARES")*(UPPER(MAESTRO!$L$3:$L$1000)="CONFIRMADO")),ROWS($A$3:A303))),"")</f>
        <v/>
      </c>
      <c r="U303" s="10" t="str">
        <f ca="1">IFERROR(INDEX(MAESTRO!U:U,_xludf.AGGREGATE(15,6,ROW(MAESTRO!$B$3:$B$1000)/((MAESTRO!$B$3:$B$1000="MILITARES")*(UPPER(MAESTRO!$L$3:$L$1000)="CONFIRMADO")),ROWS($A$3:A303))),"")</f>
        <v/>
      </c>
      <c r="V303" s="10" t="str">
        <f ca="1">IFERROR(INDEX(MAESTRO!V:V,_xludf.AGGREGATE(15,6,ROW(MAESTRO!$B$3:$B$1000)/((MAESTRO!$B$3:$B$1000="MILITARES")*(UPPER(MAESTRO!$L$3:$L$1000)="CONFIRMADO")),ROWS($A$3:A303))),"")</f>
        <v/>
      </c>
      <c r="W303" s="10" t="str">
        <f ca="1">IFERROR(INDEX(MAESTRO!W:W,_xludf.AGGREGATE(15,6,ROW(MAESTRO!$B$3:$B$1000)/((MAESTRO!$B$3:$B$1000="MILITARES")*(UPPER(MAESTRO!$L$3:$L$1000)="CONFIRMADO")),ROWS($A$3:A303))),"")</f>
        <v/>
      </c>
      <c r="X303" s="10" t="str">
        <f ca="1">IFERROR(INDEX(MAESTRO!X:X,_xludf.AGGREGATE(15,6,ROW(MAESTRO!$B$3:$B$1000)/((MAESTRO!$B$3:$B$1000="MILITARES")*(UPPER(MAESTRO!$L$3:$L$1000)="CONFIRMADO")),ROWS($A$3:A303))),"")</f>
        <v/>
      </c>
    </row>
    <row r="304" spans="1:24" ht="22.05" customHeight="1">
      <c r="A304" s="15" t="str">
        <f ca="1">IFERROR(INDEX(MAESTRO!A:A,_xludf.AGGREGATE(15,6,ROW(MAESTRO!$B$3:$B$1000)/((MAESTRO!$B$3:$B$1000="MILITARES")*(UPPER(MAESTRO!$L$3:$L$1000)="CONFIRMADO")),ROWS($A$3:A304))),"")</f>
        <v/>
      </c>
      <c r="B304" s="15" t="str">
        <f ca="1">IFERROR(INDEX(MAESTRO!B:B,_xludf.AGGREGATE(15,6,ROW(MAESTRO!$B$3:$B$1000)/((MAESTRO!$B$3:$B$1000="MILITARES")*(UPPER(MAESTRO!$L$3:$L$1000)="CONFIRMADO")),ROWS($A$3:A304))),"")</f>
        <v/>
      </c>
      <c r="C304" s="15" t="str">
        <f ca="1">IFERROR(INDEX(MAESTRO!C:C,_xludf.AGGREGATE(15,6,ROW(MAESTRO!$B$3:$B$1000)/((MAESTRO!$B$3:$B$1000="MILITARES")*(UPPER(MAESTRO!$L$3:$L$1000)="CONFIRMADO")),ROWS($A$3:A304))),"")</f>
        <v/>
      </c>
      <c r="D304" s="15" t="str">
        <f ca="1">IFERROR(INDEX(MAESTRO!D:D,_xludf.AGGREGATE(15,6,ROW(MAESTRO!$B$3:$B$1000)/((MAESTRO!$B$3:$B$1000="MILITARES")*(UPPER(MAESTRO!$L$3:$L$1000)="CONFIRMADO")),ROWS($A$3:A304))),"")</f>
        <v/>
      </c>
      <c r="E304" s="15" t="str">
        <f ca="1">IFERROR(INDEX(MAESTRO!E:E,_xludf.AGGREGATE(15,6,ROW(MAESTRO!$B$3:$B$1000)/((MAESTRO!$B$3:$B$1000="MILITARES")*(UPPER(MAESTRO!$L$3:$L$1000)="CONFIRMADO")),ROWS($A$3:A304))),"")</f>
        <v/>
      </c>
      <c r="F304" s="15" t="str">
        <f ca="1">IFERROR(INDEX(MAESTRO!F:F,_xludf.AGGREGATE(15,6,ROW(MAESTRO!$B$3:$B$1000)/((MAESTRO!$B$3:$B$1000="MILITARES")*(UPPER(MAESTRO!$L$3:$L$1000)="CONFIRMADO")),ROWS($A$3:A304))),"")</f>
        <v/>
      </c>
      <c r="G304" s="15" t="str">
        <f ca="1">IFERROR(INDEX(MAESTRO!G:G,_xludf.AGGREGATE(15,6,ROW(MAESTRO!$B$3:$B$1000)/((MAESTRO!$B$3:$B$1000="MILITARES")*(UPPER(MAESTRO!$L$3:$L$1000)="CONFIRMADO")),ROWS($A$3:A304))),"")</f>
        <v/>
      </c>
      <c r="H304" s="15" t="str">
        <f ca="1">IFERROR(INDEX(MAESTRO!H:H,_xludf.AGGREGATE(15,6,ROW(MAESTRO!$B$3:$B$1000)/((MAESTRO!$B$3:$B$1000="MILITARES")*(UPPER(MAESTRO!$L$3:$L$1000)="CONFIRMADO")),ROWS($A$3:A304))),"")</f>
        <v/>
      </c>
      <c r="I304" s="15" t="str">
        <f ca="1">IFERROR(INDEX(MAESTRO!I:I,_xludf.AGGREGATE(15,6,ROW(MAESTRO!$B$3:$B$1000)/((MAESTRO!$B$3:$B$1000="MILITARES")*(UPPER(MAESTRO!$L$3:$L$1000)="CONFIRMADO")),ROWS($A$3:A304))),"")</f>
        <v/>
      </c>
      <c r="J304" s="15" t="str">
        <f ca="1">IFERROR(INDEX(MAESTRO!J:J,_xludf.AGGREGATE(15,6,ROW(MAESTRO!$B$3:$B$1000)/((MAESTRO!$B$3:$B$1000="MILITARES")*(UPPER(MAESTRO!$L$3:$L$1000)="CONFIRMADO")),ROWS($A$3:A304))),"")</f>
        <v/>
      </c>
      <c r="K304" s="15" t="str">
        <f ca="1">IFERROR(INDEX(MAESTRO!K:K,_xludf.AGGREGATE(15,6,ROW(MAESTRO!$B$3:$B$1000)/((MAESTRO!$B$3:$B$1000="MILITARES")*(UPPER(MAESTRO!$L$3:$L$1000)="CONFIRMADO")),ROWS($A$3:A304))),"")</f>
        <v/>
      </c>
      <c r="L304" s="15" t="str">
        <f ca="1">IFERROR(INDEX(MAESTRO!L:L,_xludf.AGGREGATE(15,6,ROW(MAESTRO!$B$3:$B$1000)/((MAESTRO!$B$3:$B$1000="MILITARES")*(UPPER(MAESTRO!$L$3:$L$1000)="CONFIRMADO")),ROWS($A$3:A304))),"")</f>
        <v/>
      </c>
      <c r="M304" s="15" t="str">
        <f ca="1">IFERROR(INDEX(MAESTRO!M:M,_xludf.AGGREGATE(15,6,ROW(MAESTRO!$B$3:$B$1000)/((MAESTRO!$B$3:$B$1000="MILITARES")*(UPPER(MAESTRO!$L$3:$L$1000)="CONFIRMADO")),ROWS($A$3:A304))),"")</f>
        <v/>
      </c>
      <c r="N304" s="15" t="str">
        <f ca="1">IFERROR(INDEX(MAESTRO!N:N,_xludf.AGGREGATE(15,6,ROW(MAESTRO!$B$3:$B$1000)/((MAESTRO!$B$3:$B$1000="MILITARES")*(UPPER(MAESTRO!$L$3:$L$1000)="CONFIRMADO")),ROWS($A$3:A304))),"")</f>
        <v/>
      </c>
      <c r="O304" s="15" t="str">
        <f ca="1">IFERROR(INDEX(MAESTRO!O:O,_xludf.AGGREGATE(15,6,ROW(MAESTRO!$B$3:$B$1000)/((MAESTRO!$B$3:$B$1000="MILITARES")*(UPPER(MAESTRO!$L$3:$L$1000)="CONFIRMADO")),ROWS($A$3:A304))),"")</f>
        <v/>
      </c>
      <c r="P304" s="15" t="str">
        <f ca="1">IFERROR(INDEX(MAESTRO!P:P,_xludf.AGGREGATE(15,6,ROW(MAESTRO!$B$3:$B$1000)/((MAESTRO!$B$3:$B$1000="MILITARES")*(UPPER(MAESTRO!$L$3:$L$1000)="CONFIRMADO")),ROWS($A$3:A304))),"")</f>
        <v/>
      </c>
      <c r="Q304" s="15" t="str">
        <f ca="1">IFERROR(INDEX(MAESTRO!Q:Q,_xludf.AGGREGATE(15,6,ROW(MAESTRO!$B$3:$B$1000)/((MAESTRO!$B$3:$B$1000="MILITARES")*(UPPER(MAESTRO!$L$3:$L$1000)="CONFIRMADO")),ROWS($A$3:A304))),"")</f>
        <v/>
      </c>
      <c r="R304" s="15" t="str">
        <f ca="1">IFERROR(INDEX(MAESTRO!R:R,_xludf.AGGREGATE(15,6,ROW(MAESTRO!$B$3:$B$1000)/((MAESTRO!$B$3:$B$1000="MILITARES")*(UPPER(MAESTRO!$L$3:$L$1000)="CONFIRMADO")),ROWS($A$3:A304))),"")</f>
        <v/>
      </c>
      <c r="S304" s="15" t="str">
        <f ca="1">IFERROR(INDEX(MAESTRO!S:S,_xludf.AGGREGATE(15,6,ROW(MAESTRO!$B$3:$B$1000)/((MAESTRO!$B$3:$B$1000="MILITARES")*(UPPER(MAESTRO!$L$3:$L$1000)="CONFIRMADO")),ROWS($A$3:A304))),"")</f>
        <v/>
      </c>
      <c r="T304" s="15" t="str">
        <f ca="1">IFERROR(INDEX(MAESTRO!T:T,_xludf.AGGREGATE(15,6,ROW(MAESTRO!$B$3:$B$1000)/((MAESTRO!$B$3:$B$1000="MILITARES")*(UPPER(MAESTRO!$L$3:$L$1000)="CONFIRMADO")),ROWS($A$3:A304))),"")</f>
        <v/>
      </c>
      <c r="U304" s="15" t="str">
        <f ca="1">IFERROR(INDEX(MAESTRO!U:U,_xludf.AGGREGATE(15,6,ROW(MAESTRO!$B$3:$B$1000)/((MAESTRO!$B$3:$B$1000="MILITARES")*(UPPER(MAESTRO!$L$3:$L$1000)="CONFIRMADO")),ROWS($A$3:A304))),"")</f>
        <v/>
      </c>
      <c r="V304" s="15" t="str">
        <f ca="1">IFERROR(INDEX(MAESTRO!V:V,_xludf.AGGREGATE(15,6,ROW(MAESTRO!$B$3:$B$1000)/((MAESTRO!$B$3:$B$1000="MILITARES")*(UPPER(MAESTRO!$L$3:$L$1000)="CONFIRMADO")),ROWS($A$3:A304))),"")</f>
        <v/>
      </c>
      <c r="W304" s="15" t="str">
        <f ca="1">IFERROR(INDEX(MAESTRO!W:W,_xludf.AGGREGATE(15,6,ROW(MAESTRO!$B$3:$B$1000)/((MAESTRO!$B$3:$B$1000="MILITARES")*(UPPER(MAESTRO!$L$3:$L$1000)="CONFIRMADO")),ROWS($A$3:A304))),"")</f>
        <v/>
      </c>
      <c r="X304" s="15" t="str">
        <f ca="1">IFERROR(INDEX(MAESTRO!X:X,_xludf.AGGREGATE(15,6,ROW(MAESTRO!$B$3:$B$1000)/((MAESTRO!$B$3:$B$1000="MILITARES")*(UPPER(MAESTRO!$L$3:$L$1000)="CONFIRMADO")),ROWS($A$3:A304))),"")</f>
        <v/>
      </c>
    </row>
    <row r="305" spans="1:24" ht="22.05" customHeight="1">
      <c r="A305" s="10" t="str">
        <f ca="1">IFERROR(INDEX(MAESTRO!A:A,_xludf.AGGREGATE(15,6,ROW(MAESTRO!$B$3:$B$1000)/((MAESTRO!$B$3:$B$1000="MILITARES")*(UPPER(MAESTRO!$L$3:$L$1000)="CONFIRMADO")),ROWS($A$3:A305))),"")</f>
        <v/>
      </c>
      <c r="B305" s="10" t="str">
        <f ca="1">IFERROR(INDEX(MAESTRO!B:B,_xludf.AGGREGATE(15,6,ROW(MAESTRO!$B$3:$B$1000)/((MAESTRO!$B$3:$B$1000="MILITARES")*(UPPER(MAESTRO!$L$3:$L$1000)="CONFIRMADO")),ROWS($A$3:A305))),"")</f>
        <v/>
      </c>
      <c r="C305" s="10" t="str">
        <f ca="1">IFERROR(INDEX(MAESTRO!C:C,_xludf.AGGREGATE(15,6,ROW(MAESTRO!$B$3:$B$1000)/((MAESTRO!$B$3:$B$1000="MILITARES")*(UPPER(MAESTRO!$L$3:$L$1000)="CONFIRMADO")),ROWS($A$3:A305))),"")</f>
        <v/>
      </c>
      <c r="D305" s="10" t="str">
        <f ca="1">IFERROR(INDEX(MAESTRO!D:D,_xludf.AGGREGATE(15,6,ROW(MAESTRO!$B$3:$B$1000)/((MAESTRO!$B$3:$B$1000="MILITARES")*(UPPER(MAESTRO!$L$3:$L$1000)="CONFIRMADO")),ROWS($A$3:A305))),"")</f>
        <v/>
      </c>
      <c r="E305" s="10" t="str">
        <f ca="1">IFERROR(INDEX(MAESTRO!E:E,_xludf.AGGREGATE(15,6,ROW(MAESTRO!$B$3:$B$1000)/((MAESTRO!$B$3:$B$1000="MILITARES")*(UPPER(MAESTRO!$L$3:$L$1000)="CONFIRMADO")),ROWS($A$3:A305))),"")</f>
        <v/>
      </c>
      <c r="F305" s="10" t="str">
        <f ca="1">IFERROR(INDEX(MAESTRO!F:F,_xludf.AGGREGATE(15,6,ROW(MAESTRO!$B$3:$B$1000)/((MAESTRO!$B$3:$B$1000="MILITARES")*(UPPER(MAESTRO!$L$3:$L$1000)="CONFIRMADO")),ROWS($A$3:A305))),"")</f>
        <v/>
      </c>
      <c r="G305" s="10" t="str">
        <f ca="1">IFERROR(INDEX(MAESTRO!G:G,_xludf.AGGREGATE(15,6,ROW(MAESTRO!$B$3:$B$1000)/((MAESTRO!$B$3:$B$1000="MILITARES")*(UPPER(MAESTRO!$L$3:$L$1000)="CONFIRMADO")),ROWS($A$3:A305))),"")</f>
        <v/>
      </c>
      <c r="H305" s="10" t="str">
        <f ca="1">IFERROR(INDEX(MAESTRO!H:H,_xludf.AGGREGATE(15,6,ROW(MAESTRO!$B$3:$B$1000)/((MAESTRO!$B$3:$B$1000="MILITARES")*(UPPER(MAESTRO!$L$3:$L$1000)="CONFIRMADO")),ROWS($A$3:A305))),"")</f>
        <v/>
      </c>
      <c r="I305" s="10" t="str">
        <f ca="1">IFERROR(INDEX(MAESTRO!I:I,_xludf.AGGREGATE(15,6,ROW(MAESTRO!$B$3:$B$1000)/((MAESTRO!$B$3:$B$1000="MILITARES")*(UPPER(MAESTRO!$L$3:$L$1000)="CONFIRMADO")),ROWS($A$3:A305))),"")</f>
        <v/>
      </c>
      <c r="J305" s="10" t="str">
        <f ca="1">IFERROR(INDEX(MAESTRO!J:J,_xludf.AGGREGATE(15,6,ROW(MAESTRO!$B$3:$B$1000)/((MAESTRO!$B$3:$B$1000="MILITARES")*(UPPER(MAESTRO!$L$3:$L$1000)="CONFIRMADO")),ROWS($A$3:A305))),"")</f>
        <v/>
      </c>
      <c r="K305" s="10" t="str">
        <f ca="1">IFERROR(INDEX(MAESTRO!K:K,_xludf.AGGREGATE(15,6,ROW(MAESTRO!$B$3:$B$1000)/((MAESTRO!$B$3:$B$1000="MILITARES")*(UPPER(MAESTRO!$L$3:$L$1000)="CONFIRMADO")),ROWS($A$3:A305))),"")</f>
        <v/>
      </c>
      <c r="L305" s="10" t="str">
        <f ca="1">IFERROR(INDEX(MAESTRO!L:L,_xludf.AGGREGATE(15,6,ROW(MAESTRO!$B$3:$B$1000)/((MAESTRO!$B$3:$B$1000="MILITARES")*(UPPER(MAESTRO!$L$3:$L$1000)="CONFIRMADO")),ROWS($A$3:A305))),"")</f>
        <v/>
      </c>
      <c r="M305" s="10" t="str">
        <f ca="1">IFERROR(INDEX(MAESTRO!M:M,_xludf.AGGREGATE(15,6,ROW(MAESTRO!$B$3:$B$1000)/((MAESTRO!$B$3:$B$1000="MILITARES")*(UPPER(MAESTRO!$L$3:$L$1000)="CONFIRMADO")),ROWS($A$3:A305))),"")</f>
        <v/>
      </c>
      <c r="N305" s="10" t="str">
        <f ca="1">IFERROR(INDEX(MAESTRO!N:N,_xludf.AGGREGATE(15,6,ROW(MAESTRO!$B$3:$B$1000)/((MAESTRO!$B$3:$B$1000="MILITARES")*(UPPER(MAESTRO!$L$3:$L$1000)="CONFIRMADO")),ROWS($A$3:A305))),"")</f>
        <v/>
      </c>
      <c r="O305" s="10" t="str">
        <f ca="1">IFERROR(INDEX(MAESTRO!O:O,_xludf.AGGREGATE(15,6,ROW(MAESTRO!$B$3:$B$1000)/((MAESTRO!$B$3:$B$1000="MILITARES")*(UPPER(MAESTRO!$L$3:$L$1000)="CONFIRMADO")),ROWS($A$3:A305))),"")</f>
        <v/>
      </c>
      <c r="P305" s="10" t="str">
        <f ca="1">IFERROR(INDEX(MAESTRO!P:P,_xludf.AGGREGATE(15,6,ROW(MAESTRO!$B$3:$B$1000)/((MAESTRO!$B$3:$B$1000="MILITARES")*(UPPER(MAESTRO!$L$3:$L$1000)="CONFIRMADO")),ROWS($A$3:A305))),"")</f>
        <v/>
      </c>
      <c r="Q305" s="10" t="str">
        <f ca="1">IFERROR(INDEX(MAESTRO!Q:Q,_xludf.AGGREGATE(15,6,ROW(MAESTRO!$B$3:$B$1000)/((MAESTRO!$B$3:$B$1000="MILITARES")*(UPPER(MAESTRO!$L$3:$L$1000)="CONFIRMADO")),ROWS($A$3:A305))),"")</f>
        <v/>
      </c>
      <c r="R305" s="10" t="str">
        <f ca="1">IFERROR(INDEX(MAESTRO!R:R,_xludf.AGGREGATE(15,6,ROW(MAESTRO!$B$3:$B$1000)/((MAESTRO!$B$3:$B$1000="MILITARES")*(UPPER(MAESTRO!$L$3:$L$1000)="CONFIRMADO")),ROWS($A$3:A305))),"")</f>
        <v/>
      </c>
      <c r="S305" s="10" t="str">
        <f ca="1">IFERROR(INDEX(MAESTRO!S:S,_xludf.AGGREGATE(15,6,ROW(MAESTRO!$B$3:$B$1000)/((MAESTRO!$B$3:$B$1000="MILITARES")*(UPPER(MAESTRO!$L$3:$L$1000)="CONFIRMADO")),ROWS($A$3:A305))),"")</f>
        <v/>
      </c>
      <c r="T305" s="10" t="str">
        <f ca="1">IFERROR(INDEX(MAESTRO!T:T,_xludf.AGGREGATE(15,6,ROW(MAESTRO!$B$3:$B$1000)/((MAESTRO!$B$3:$B$1000="MILITARES")*(UPPER(MAESTRO!$L$3:$L$1000)="CONFIRMADO")),ROWS($A$3:A305))),"")</f>
        <v/>
      </c>
      <c r="U305" s="10" t="str">
        <f ca="1">IFERROR(INDEX(MAESTRO!U:U,_xludf.AGGREGATE(15,6,ROW(MAESTRO!$B$3:$B$1000)/((MAESTRO!$B$3:$B$1000="MILITARES")*(UPPER(MAESTRO!$L$3:$L$1000)="CONFIRMADO")),ROWS($A$3:A305))),"")</f>
        <v/>
      </c>
      <c r="V305" s="10" t="str">
        <f ca="1">IFERROR(INDEX(MAESTRO!V:V,_xludf.AGGREGATE(15,6,ROW(MAESTRO!$B$3:$B$1000)/((MAESTRO!$B$3:$B$1000="MILITARES")*(UPPER(MAESTRO!$L$3:$L$1000)="CONFIRMADO")),ROWS($A$3:A305))),"")</f>
        <v/>
      </c>
      <c r="W305" s="10" t="str">
        <f ca="1">IFERROR(INDEX(MAESTRO!W:W,_xludf.AGGREGATE(15,6,ROW(MAESTRO!$B$3:$B$1000)/((MAESTRO!$B$3:$B$1000="MILITARES")*(UPPER(MAESTRO!$L$3:$L$1000)="CONFIRMADO")),ROWS($A$3:A305))),"")</f>
        <v/>
      </c>
      <c r="X305" s="10" t="str">
        <f ca="1">IFERROR(INDEX(MAESTRO!X:X,_xludf.AGGREGATE(15,6,ROW(MAESTRO!$B$3:$B$1000)/((MAESTRO!$B$3:$B$1000="MILITARES")*(UPPER(MAESTRO!$L$3:$L$1000)="CONFIRMADO")),ROWS($A$3:A305))),"")</f>
        <v/>
      </c>
    </row>
    <row r="306" spans="1:24" ht="22.05" customHeight="1">
      <c r="A306" s="15" t="str">
        <f ca="1">IFERROR(INDEX(MAESTRO!A:A,_xludf.AGGREGATE(15,6,ROW(MAESTRO!$B$3:$B$1000)/((MAESTRO!$B$3:$B$1000="MILITARES")*(UPPER(MAESTRO!$L$3:$L$1000)="CONFIRMADO")),ROWS($A$3:A306))),"")</f>
        <v/>
      </c>
      <c r="B306" s="15" t="str">
        <f ca="1">IFERROR(INDEX(MAESTRO!B:B,_xludf.AGGREGATE(15,6,ROW(MAESTRO!$B$3:$B$1000)/((MAESTRO!$B$3:$B$1000="MILITARES")*(UPPER(MAESTRO!$L$3:$L$1000)="CONFIRMADO")),ROWS($A$3:A306))),"")</f>
        <v/>
      </c>
      <c r="C306" s="15" t="str">
        <f ca="1">IFERROR(INDEX(MAESTRO!C:C,_xludf.AGGREGATE(15,6,ROW(MAESTRO!$B$3:$B$1000)/((MAESTRO!$B$3:$B$1000="MILITARES")*(UPPER(MAESTRO!$L$3:$L$1000)="CONFIRMADO")),ROWS($A$3:A306))),"")</f>
        <v/>
      </c>
      <c r="D306" s="15" t="str">
        <f ca="1">IFERROR(INDEX(MAESTRO!D:D,_xludf.AGGREGATE(15,6,ROW(MAESTRO!$B$3:$B$1000)/((MAESTRO!$B$3:$B$1000="MILITARES")*(UPPER(MAESTRO!$L$3:$L$1000)="CONFIRMADO")),ROWS($A$3:A306))),"")</f>
        <v/>
      </c>
      <c r="E306" s="15" t="str">
        <f ca="1">IFERROR(INDEX(MAESTRO!E:E,_xludf.AGGREGATE(15,6,ROW(MAESTRO!$B$3:$B$1000)/((MAESTRO!$B$3:$B$1000="MILITARES")*(UPPER(MAESTRO!$L$3:$L$1000)="CONFIRMADO")),ROWS($A$3:A306))),"")</f>
        <v/>
      </c>
      <c r="F306" s="15" t="str">
        <f ca="1">IFERROR(INDEX(MAESTRO!F:F,_xludf.AGGREGATE(15,6,ROW(MAESTRO!$B$3:$B$1000)/((MAESTRO!$B$3:$B$1000="MILITARES")*(UPPER(MAESTRO!$L$3:$L$1000)="CONFIRMADO")),ROWS($A$3:A306))),"")</f>
        <v/>
      </c>
      <c r="G306" s="15" t="str">
        <f ca="1">IFERROR(INDEX(MAESTRO!G:G,_xludf.AGGREGATE(15,6,ROW(MAESTRO!$B$3:$B$1000)/((MAESTRO!$B$3:$B$1000="MILITARES")*(UPPER(MAESTRO!$L$3:$L$1000)="CONFIRMADO")),ROWS($A$3:A306))),"")</f>
        <v/>
      </c>
      <c r="H306" s="15" t="str">
        <f ca="1">IFERROR(INDEX(MAESTRO!H:H,_xludf.AGGREGATE(15,6,ROW(MAESTRO!$B$3:$B$1000)/((MAESTRO!$B$3:$B$1000="MILITARES")*(UPPER(MAESTRO!$L$3:$L$1000)="CONFIRMADO")),ROWS($A$3:A306))),"")</f>
        <v/>
      </c>
      <c r="I306" s="15" t="str">
        <f ca="1">IFERROR(INDEX(MAESTRO!I:I,_xludf.AGGREGATE(15,6,ROW(MAESTRO!$B$3:$B$1000)/((MAESTRO!$B$3:$B$1000="MILITARES")*(UPPER(MAESTRO!$L$3:$L$1000)="CONFIRMADO")),ROWS($A$3:A306))),"")</f>
        <v/>
      </c>
      <c r="J306" s="15" t="str">
        <f ca="1">IFERROR(INDEX(MAESTRO!J:J,_xludf.AGGREGATE(15,6,ROW(MAESTRO!$B$3:$B$1000)/((MAESTRO!$B$3:$B$1000="MILITARES")*(UPPER(MAESTRO!$L$3:$L$1000)="CONFIRMADO")),ROWS($A$3:A306))),"")</f>
        <v/>
      </c>
      <c r="K306" s="15" t="str">
        <f ca="1">IFERROR(INDEX(MAESTRO!K:K,_xludf.AGGREGATE(15,6,ROW(MAESTRO!$B$3:$B$1000)/((MAESTRO!$B$3:$B$1000="MILITARES")*(UPPER(MAESTRO!$L$3:$L$1000)="CONFIRMADO")),ROWS($A$3:A306))),"")</f>
        <v/>
      </c>
      <c r="L306" s="15" t="str">
        <f ca="1">IFERROR(INDEX(MAESTRO!L:L,_xludf.AGGREGATE(15,6,ROW(MAESTRO!$B$3:$B$1000)/((MAESTRO!$B$3:$B$1000="MILITARES")*(UPPER(MAESTRO!$L$3:$L$1000)="CONFIRMADO")),ROWS($A$3:A306))),"")</f>
        <v/>
      </c>
      <c r="M306" s="15" t="str">
        <f ca="1">IFERROR(INDEX(MAESTRO!M:M,_xludf.AGGREGATE(15,6,ROW(MAESTRO!$B$3:$B$1000)/((MAESTRO!$B$3:$B$1000="MILITARES")*(UPPER(MAESTRO!$L$3:$L$1000)="CONFIRMADO")),ROWS($A$3:A306))),"")</f>
        <v/>
      </c>
      <c r="N306" s="15" t="str">
        <f ca="1">IFERROR(INDEX(MAESTRO!N:N,_xludf.AGGREGATE(15,6,ROW(MAESTRO!$B$3:$B$1000)/((MAESTRO!$B$3:$B$1000="MILITARES")*(UPPER(MAESTRO!$L$3:$L$1000)="CONFIRMADO")),ROWS($A$3:A306))),"")</f>
        <v/>
      </c>
      <c r="O306" s="15" t="str">
        <f ca="1">IFERROR(INDEX(MAESTRO!O:O,_xludf.AGGREGATE(15,6,ROW(MAESTRO!$B$3:$B$1000)/((MAESTRO!$B$3:$B$1000="MILITARES")*(UPPER(MAESTRO!$L$3:$L$1000)="CONFIRMADO")),ROWS($A$3:A306))),"")</f>
        <v/>
      </c>
      <c r="P306" s="15" t="str">
        <f ca="1">IFERROR(INDEX(MAESTRO!P:P,_xludf.AGGREGATE(15,6,ROW(MAESTRO!$B$3:$B$1000)/((MAESTRO!$B$3:$B$1000="MILITARES")*(UPPER(MAESTRO!$L$3:$L$1000)="CONFIRMADO")),ROWS($A$3:A306))),"")</f>
        <v/>
      </c>
      <c r="Q306" s="15" t="str">
        <f ca="1">IFERROR(INDEX(MAESTRO!Q:Q,_xludf.AGGREGATE(15,6,ROW(MAESTRO!$B$3:$B$1000)/((MAESTRO!$B$3:$B$1000="MILITARES")*(UPPER(MAESTRO!$L$3:$L$1000)="CONFIRMADO")),ROWS($A$3:A306))),"")</f>
        <v/>
      </c>
      <c r="R306" s="15" t="str">
        <f ca="1">IFERROR(INDEX(MAESTRO!R:R,_xludf.AGGREGATE(15,6,ROW(MAESTRO!$B$3:$B$1000)/((MAESTRO!$B$3:$B$1000="MILITARES")*(UPPER(MAESTRO!$L$3:$L$1000)="CONFIRMADO")),ROWS($A$3:A306))),"")</f>
        <v/>
      </c>
      <c r="S306" s="15" t="str">
        <f ca="1">IFERROR(INDEX(MAESTRO!S:S,_xludf.AGGREGATE(15,6,ROW(MAESTRO!$B$3:$B$1000)/((MAESTRO!$B$3:$B$1000="MILITARES")*(UPPER(MAESTRO!$L$3:$L$1000)="CONFIRMADO")),ROWS($A$3:A306))),"")</f>
        <v/>
      </c>
      <c r="T306" s="15" t="str">
        <f ca="1">IFERROR(INDEX(MAESTRO!T:T,_xludf.AGGREGATE(15,6,ROW(MAESTRO!$B$3:$B$1000)/((MAESTRO!$B$3:$B$1000="MILITARES")*(UPPER(MAESTRO!$L$3:$L$1000)="CONFIRMADO")),ROWS($A$3:A306))),"")</f>
        <v/>
      </c>
      <c r="U306" s="15" t="str">
        <f ca="1">IFERROR(INDEX(MAESTRO!U:U,_xludf.AGGREGATE(15,6,ROW(MAESTRO!$B$3:$B$1000)/((MAESTRO!$B$3:$B$1000="MILITARES")*(UPPER(MAESTRO!$L$3:$L$1000)="CONFIRMADO")),ROWS($A$3:A306))),"")</f>
        <v/>
      </c>
      <c r="V306" s="15" t="str">
        <f ca="1">IFERROR(INDEX(MAESTRO!V:V,_xludf.AGGREGATE(15,6,ROW(MAESTRO!$B$3:$B$1000)/((MAESTRO!$B$3:$B$1000="MILITARES")*(UPPER(MAESTRO!$L$3:$L$1000)="CONFIRMADO")),ROWS($A$3:A306))),"")</f>
        <v/>
      </c>
      <c r="W306" s="15" t="str">
        <f ca="1">IFERROR(INDEX(MAESTRO!W:W,_xludf.AGGREGATE(15,6,ROW(MAESTRO!$B$3:$B$1000)/((MAESTRO!$B$3:$B$1000="MILITARES")*(UPPER(MAESTRO!$L$3:$L$1000)="CONFIRMADO")),ROWS($A$3:A306))),"")</f>
        <v/>
      </c>
      <c r="X306" s="15" t="str">
        <f ca="1">IFERROR(INDEX(MAESTRO!X:X,_xludf.AGGREGATE(15,6,ROW(MAESTRO!$B$3:$B$1000)/((MAESTRO!$B$3:$B$1000="MILITARES")*(UPPER(MAESTRO!$L$3:$L$1000)="CONFIRMADO")),ROWS($A$3:A306))),"")</f>
        <v/>
      </c>
    </row>
    <row r="307" spans="1:24" ht="22.05" customHeight="1">
      <c r="A307" s="10" t="str">
        <f ca="1">IFERROR(INDEX(MAESTRO!A:A,_xludf.AGGREGATE(15,6,ROW(MAESTRO!$B$3:$B$1000)/((MAESTRO!$B$3:$B$1000="MILITARES")*(UPPER(MAESTRO!$L$3:$L$1000)="CONFIRMADO")),ROWS($A$3:A307))),"")</f>
        <v/>
      </c>
      <c r="B307" s="10" t="str">
        <f ca="1">IFERROR(INDEX(MAESTRO!B:B,_xludf.AGGREGATE(15,6,ROW(MAESTRO!$B$3:$B$1000)/((MAESTRO!$B$3:$B$1000="MILITARES")*(UPPER(MAESTRO!$L$3:$L$1000)="CONFIRMADO")),ROWS($A$3:A307))),"")</f>
        <v/>
      </c>
      <c r="C307" s="10" t="str">
        <f ca="1">IFERROR(INDEX(MAESTRO!C:C,_xludf.AGGREGATE(15,6,ROW(MAESTRO!$B$3:$B$1000)/((MAESTRO!$B$3:$B$1000="MILITARES")*(UPPER(MAESTRO!$L$3:$L$1000)="CONFIRMADO")),ROWS($A$3:A307))),"")</f>
        <v/>
      </c>
      <c r="D307" s="10" t="str">
        <f ca="1">IFERROR(INDEX(MAESTRO!D:D,_xludf.AGGREGATE(15,6,ROW(MAESTRO!$B$3:$B$1000)/((MAESTRO!$B$3:$B$1000="MILITARES")*(UPPER(MAESTRO!$L$3:$L$1000)="CONFIRMADO")),ROWS($A$3:A307))),"")</f>
        <v/>
      </c>
      <c r="E307" s="10" t="str">
        <f ca="1">IFERROR(INDEX(MAESTRO!E:E,_xludf.AGGREGATE(15,6,ROW(MAESTRO!$B$3:$B$1000)/((MAESTRO!$B$3:$B$1000="MILITARES")*(UPPER(MAESTRO!$L$3:$L$1000)="CONFIRMADO")),ROWS($A$3:A307))),"")</f>
        <v/>
      </c>
      <c r="F307" s="10" t="str">
        <f ca="1">IFERROR(INDEX(MAESTRO!F:F,_xludf.AGGREGATE(15,6,ROW(MAESTRO!$B$3:$B$1000)/((MAESTRO!$B$3:$B$1000="MILITARES")*(UPPER(MAESTRO!$L$3:$L$1000)="CONFIRMADO")),ROWS($A$3:A307))),"")</f>
        <v/>
      </c>
      <c r="G307" s="10" t="str">
        <f ca="1">IFERROR(INDEX(MAESTRO!G:G,_xludf.AGGREGATE(15,6,ROW(MAESTRO!$B$3:$B$1000)/((MAESTRO!$B$3:$B$1000="MILITARES")*(UPPER(MAESTRO!$L$3:$L$1000)="CONFIRMADO")),ROWS($A$3:A307))),"")</f>
        <v/>
      </c>
      <c r="H307" s="10" t="str">
        <f ca="1">IFERROR(INDEX(MAESTRO!H:H,_xludf.AGGREGATE(15,6,ROW(MAESTRO!$B$3:$B$1000)/((MAESTRO!$B$3:$B$1000="MILITARES")*(UPPER(MAESTRO!$L$3:$L$1000)="CONFIRMADO")),ROWS($A$3:A307))),"")</f>
        <v/>
      </c>
      <c r="I307" s="10" t="str">
        <f ca="1">IFERROR(INDEX(MAESTRO!I:I,_xludf.AGGREGATE(15,6,ROW(MAESTRO!$B$3:$B$1000)/((MAESTRO!$B$3:$B$1000="MILITARES")*(UPPER(MAESTRO!$L$3:$L$1000)="CONFIRMADO")),ROWS($A$3:A307))),"")</f>
        <v/>
      </c>
      <c r="J307" s="10" t="str">
        <f ca="1">IFERROR(INDEX(MAESTRO!J:J,_xludf.AGGREGATE(15,6,ROW(MAESTRO!$B$3:$B$1000)/((MAESTRO!$B$3:$B$1000="MILITARES")*(UPPER(MAESTRO!$L$3:$L$1000)="CONFIRMADO")),ROWS($A$3:A307))),"")</f>
        <v/>
      </c>
      <c r="K307" s="10" t="str">
        <f ca="1">IFERROR(INDEX(MAESTRO!K:K,_xludf.AGGREGATE(15,6,ROW(MAESTRO!$B$3:$B$1000)/((MAESTRO!$B$3:$B$1000="MILITARES")*(UPPER(MAESTRO!$L$3:$L$1000)="CONFIRMADO")),ROWS($A$3:A307))),"")</f>
        <v/>
      </c>
      <c r="L307" s="10" t="str">
        <f ca="1">IFERROR(INDEX(MAESTRO!L:L,_xludf.AGGREGATE(15,6,ROW(MAESTRO!$B$3:$B$1000)/((MAESTRO!$B$3:$B$1000="MILITARES")*(UPPER(MAESTRO!$L$3:$L$1000)="CONFIRMADO")),ROWS($A$3:A307))),"")</f>
        <v/>
      </c>
      <c r="M307" s="10" t="str">
        <f ca="1">IFERROR(INDEX(MAESTRO!M:M,_xludf.AGGREGATE(15,6,ROW(MAESTRO!$B$3:$B$1000)/((MAESTRO!$B$3:$B$1000="MILITARES")*(UPPER(MAESTRO!$L$3:$L$1000)="CONFIRMADO")),ROWS($A$3:A307))),"")</f>
        <v/>
      </c>
      <c r="N307" s="10" t="str">
        <f ca="1">IFERROR(INDEX(MAESTRO!N:N,_xludf.AGGREGATE(15,6,ROW(MAESTRO!$B$3:$B$1000)/((MAESTRO!$B$3:$B$1000="MILITARES")*(UPPER(MAESTRO!$L$3:$L$1000)="CONFIRMADO")),ROWS($A$3:A307))),"")</f>
        <v/>
      </c>
      <c r="O307" s="10" t="str">
        <f ca="1">IFERROR(INDEX(MAESTRO!O:O,_xludf.AGGREGATE(15,6,ROW(MAESTRO!$B$3:$B$1000)/((MAESTRO!$B$3:$B$1000="MILITARES")*(UPPER(MAESTRO!$L$3:$L$1000)="CONFIRMADO")),ROWS($A$3:A307))),"")</f>
        <v/>
      </c>
      <c r="P307" s="10" t="str">
        <f ca="1">IFERROR(INDEX(MAESTRO!P:P,_xludf.AGGREGATE(15,6,ROW(MAESTRO!$B$3:$B$1000)/((MAESTRO!$B$3:$B$1000="MILITARES")*(UPPER(MAESTRO!$L$3:$L$1000)="CONFIRMADO")),ROWS($A$3:A307))),"")</f>
        <v/>
      </c>
      <c r="Q307" s="10" t="str">
        <f ca="1">IFERROR(INDEX(MAESTRO!Q:Q,_xludf.AGGREGATE(15,6,ROW(MAESTRO!$B$3:$B$1000)/((MAESTRO!$B$3:$B$1000="MILITARES")*(UPPER(MAESTRO!$L$3:$L$1000)="CONFIRMADO")),ROWS($A$3:A307))),"")</f>
        <v/>
      </c>
      <c r="R307" s="10" t="str">
        <f ca="1">IFERROR(INDEX(MAESTRO!R:R,_xludf.AGGREGATE(15,6,ROW(MAESTRO!$B$3:$B$1000)/((MAESTRO!$B$3:$B$1000="MILITARES")*(UPPER(MAESTRO!$L$3:$L$1000)="CONFIRMADO")),ROWS($A$3:A307))),"")</f>
        <v/>
      </c>
      <c r="S307" s="10" t="str">
        <f ca="1">IFERROR(INDEX(MAESTRO!S:S,_xludf.AGGREGATE(15,6,ROW(MAESTRO!$B$3:$B$1000)/((MAESTRO!$B$3:$B$1000="MILITARES")*(UPPER(MAESTRO!$L$3:$L$1000)="CONFIRMADO")),ROWS($A$3:A307))),"")</f>
        <v/>
      </c>
      <c r="T307" s="10" t="str">
        <f ca="1">IFERROR(INDEX(MAESTRO!T:T,_xludf.AGGREGATE(15,6,ROW(MAESTRO!$B$3:$B$1000)/((MAESTRO!$B$3:$B$1000="MILITARES")*(UPPER(MAESTRO!$L$3:$L$1000)="CONFIRMADO")),ROWS($A$3:A307))),"")</f>
        <v/>
      </c>
      <c r="U307" s="10" t="str">
        <f ca="1">IFERROR(INDEX(MAESTRO!U:U,_xludf.AGGREGATE(15,6,ROW(MAESTRO!$B$3:$B$1000)/((MAESTRO!$B$3:$B$1000="MILITARES")*(UPPER(MAESTRO!$L$3:$L$1000)="CONFIRMADO")),ROWS($A$3:A307))),"")</f>
        <v/>
      </c>
      <c r="V307" s="10" t="str">
        <f ca="1">IFERROR(INDEX(MAESTRO!V:V,_xludf.AGGREGATE(15,6,ROW(MAESTRO!$B$3:$B$1000)/((MAESTRO!$B$3:$B$1000="MILITARES")*(UPPER(MAESTRO!$L$3:$L$1000)="CONFIRMADO")),ROWS($A$3:A307))),"")</f>
        <v/>
      </c>
      <c r="W307" s="10" t="str">
        <f ca="1">IFERROR(INDEX(MAESTRO!W:W,_xludf.AGGREGATE(15,6,ROW(MAESTRO!$B$3:$B$1000)/((MAESTRO!$B$3:$B$1000="MILITARES")*(UPPER(MAESTRO!$L$3:$L$1000)="CONFIRMADO")),ROWS($A$3:A307))),"")</f>
        <v/>
      </c>
      <c r="X307" s="10" t="str">
        <f ca="1">IFERROR(INDEX(MAESTRO!X:X,_xludf.AGGREGATE(15,6,ROW(MAESTRO!$B$3:$B$1000)/((MAESTRO!$B$3:$B$1000="MILITARES")*(UPPER(MAESTRO!$L$3:$L$1000)="CONFIRMADO")),ROWS($A$3:A307))),"")</f>
        <v/>
      </c>
    </row>
    <row r="308" spans="1:24" ht="22.05" customHeight="1">
      <c r="A308" s="15" t="str">
        <f ca="1">IFERROR(INDEX(MAESTRO!A:A,_xludf.AGGREGATE(15,6,ROW(MAESTRO!$B$3:$B$1000)/((MAESTRO!$B$3:$B$1000="MILITARES")*(UPPER(MAESTRO!$L$3:$L$1000)="CONFIRMADO")),ROWS($A$3:A308))),"")</f>
        <v/>
      </c>
      <c r="B308" s="15" t="str">
        <f ca="1">IFERROR(INDEX(MAESTRO!B:B,_xludf.AGGREGATE(15,6,ROW(MAESTRO!$B$3:$B$1000)/((MAESTRO!$B$3:$B$1000="MILITARES")*(UPPER(MAESTRO!$L$3:$L$1000)="CONFIRMADO")),ROWS($A$3:A308))),"")</f>
        <v/>
      </c>
      <c r="C308" s="15" t="str">
        <f ca="1">IFERROR(INDEX(MAESTRO!C:C,_xludf.AGGREGATE(15,6,ROW(MAESTRO!$B$3:$B$1000)/((MAESTRO!$B$3:$B$1000="MILITARES")*(UPPER(MAESTRO!$L$3:$L$1000)="CONFIRMADO")),ROWS($A$3:A308))),"")</f>
        <v/>
      </c>
      <c r="D308" s="15" t="str">
        <f ca="1">IFERROR(INDEX(MAESTRO!D:D,_xludf.AGGREGATE(15,6,ROW(MAESTRO!$B$3:$B$1000)/((MAESTRO!$B$3:$B$1000="MILITARES")*(UPPER(MAESTRO!$L$3:$L$1000)="CONFIRMADO")),ROWS($A$3:A308))),"")</f>
        <v/>
      </c>
      <c r="E308" s="15" t="str">
        <f ca="1">IFERROR(INDEX(MAESTRO!E:E,_xludf.AGGREGATE(15,6,ROW(MAESTRO!$B$3:$B$1000)/((MAESTRO!$B$3:$B$1000="MILITARES")*(UPPER(MAESTRO!$L$3:$L$1000)="CONFIRMADO")),ROWS($A$3:A308))),"")</f>
        <v/>
      </c>
      <c r="F308" s="15" t="str">
        <f ca="1">IFERROR(INDEX(MAESTRO!F:F,_xludf.AGGREGATE(15,6,ROW(MAESTRO!$B$3:$B$1000)/((MAESTRO!$B$3:$B$1000="MILITARES")*(UPPER(MAESTRO!$L$3:$L$1000)="CONFIRMADO")),ROWS($A$3:A308))),"")</f>
        <v/>
      </c>
      <c r="G308" s="15" t="str">
        <f ca="1">IFERROR(INDEX(MAESTRO!G:G,_xludf.AGGREGATE(15,6,ROW(MAESTRO!$B$3:$B$1000)/((MAESTRO!$B$3:$B$1000="MILITARES")*(UPPER(MAESTRO!$L$3:$L$1000)="CONFIRMADO")),ROWS($A$3:A308))),"")</f>
        <v/>
      </c>
      <c r="H308" s="15" t="str">
        <f ca="1">IFERROR(INDEX(MAESTRO!H:H,_xludf.AGGREGATE(15,6,ROW(MAESTRO!$B$3:$B$1000)/((MAESTRO!$B$3:$B$1000="MILITARES")*(UPPER(MAESTRO!$L$3:$L$1000)="CONFIRMADO")),ROWS($A$3:A308))),"")</f>
        <v/>
      </c>
      <c r="I308" s="15" t="str">
        <f ca="1">IFERROR(INDEX(MAESTRO!I:I,_xludf.AGGREGATE(15,6,ROW(MAESTRO!$B$3:$B$1000)/((MAESTRO!$B$3:$B$1000="MILITARES")*(UPPER(MAESTRO!$L$3:$L$1000)="CONFIRMADO")),ROWS($A$3:A308))),"")</f>
        <v/>
      </c>
      <c r="J308" s="15" t="str">
        <f ca="1">IFERROR(INDEX(MAESTRO!J:J,_xludf.AGGREGATE(15,6,ROW(MAESTRO!$B$3:$B$1000)/((MAESTRO!$B$3:$B$1000="MILITARES")*(UPPER(MAESTRO!$L$3:$L$1000)="CONFIRMADO")),ROWS($A$3:A308))),"")</f>
        <v/>
      </c>
      <c r="K308" s="15" t="str">
        <f ca="1">IFERROR(INDEX(MAESTRO!K:K,_xludf.AGGREGATE(15,6,ROW(MAESTRO!$B$3:$B$1000)/((MAESTRO!$B$3:$B$1000="MILITARES")*(UPPER(MAESTRO!$L$3:$L$1000)="CONFIRMADO")),ROWS($A$3:A308))),"")</f>
        <v/>
      </c>
      <c r="L308" s="15" t="str">
        <f ca="1">IFERROR(INDEX(MAESTRO!L:L,_xludf.AGGREGATE(15,6,ROW(MAESTRO!$B$3:$B$1000)/((MAESTRO!$B$3:$B$1000="MILITARES")*(UPPER(MAESTRO!$L$3:$L$1000)="CONFIRMADO")),ROWS($A$3:A308))),"")</f>
        <v/>
      </c>
      <c r="M308" s="15" t="str">
        <f ca="1">IFERROR(INDEX(MAESTRO!M:M,_xludf.AGGREGATE(15,6,ROW(MAESTRO!$B$3:$B$1000)/((MAESTRO!$B$3:$B$1000="MILITARES")*(UPPER(MAESTRO!$L$3:$L$1000)="CONFIRMADO")),ROWS($A$3:A308))),"")</f>
        <v/>
      </c>
      <c r="N308" s="15" t="str">
        <f ca="1">IFERROR(INDEX(MAESTRO!N:N,_xludf.AGGREGATE(15,6,ROW(MAESTRO!$B$3:$B$1000)/((MAESTRO!$B$3:$B$1000="MILITARES")*(UPPER(MAESTRO!$L$3:$L$1000)="CONFIRMADO")),ROWS($A$3:A308))),"")</f>
        <v/>
      </c>
      <c r="O308" s="15" t="str">
        <f ca="1">IFERROR(INDEX(MAESTRO!O:O,_xludf.AGGREGATE(15,6,ROW(MAESTRO!$B$3:$B$1000)/((MAESTRO!$B$3:$B$1000="MILITARES")*(UPPER(MAESTRO!$L$3:$L$1000)="CONFIRMADO")),ROWS($A$3:A308))),"")</f>
        <v/>
      </c>
      <c r="P308" s="15" t="str">
        <f ca="1">IFERROR(INDEX(MAESTRO!P:P,_xludf.AGGREGATE(15,6,ROW(MAESTRO!$B$3:$B$1000)/((MAESTRO!$B$3:$B$1000="MILITARES")*(UPPER(MAESTRO!$L$3:$L$1000)="CONFIRMADO")),ROWS($A$3:A308))),"")</f>
        <v/>
      </c>
      <c r="Q308" s="15" t="str">
        <f ca="1">IFERROR(INDEX(MAESTRO!Q:Q,_xludf.AGGREGATE(15,6,ROW(MAESTRO!$B$3:$B$1000)/((MAESTRO!$B$3:$B$1000="MILITARES")*(UPPER(MAESTRO!$L$3:$L$1000)="CONFIRMADO")),ROWS($A$3:A308))),"")</f>
        <v/>
      </c>
      <c r="R308" s="15" t="str">
        <f ca="1">IFERROR(INDEX(MAESTRO!R:R,_xludf.AGGREGATE(15,6,ROW(MAESTRO!$B$3:$B$1000)/((MAESTRO!$B$3:$B$1000="MILITARES")*(UPPER(MAESTRO!$L$3:$L$1000)="CONFIRMADO")),ROWS($A$3:A308))),"")</f>
        <v/>
      </c>
      <c r="S308" s="15" t="str">
        <f ca="1">IFERROR(INDEX(MAESTRO!S:S,_xludf.AGGREGATE(15,6,ROW(MAESTRO!$B$3:$B$1000)/((MAESTRO!$B$3:$B$1000="MILITARES")*(UPPER(MAESTRO!$L$3:$L$1000)="CONFIRMADO")),ROWS($A$3:A308))),"")</f>
        <v/>
      </c>
      <c r="T308" s="15" t="str">
        <f ca="1">IFERROR(INDEX(MAESTRO!T:T,_xludf.AGGREGATE(15,6,ROW(MAESTRO!$B$3:$B$1000)/((MAESTRO!$B$3:$B$1000="MILITARES")*(UPPER(MAESTRO!$L$3:$L$1000)="CONFIRMADO")),ROWS($A$3:A308))),"")</f>
        <v/>
      </c>
      <c r="U308" s="15" t="str">
        <f ca="1">IFERROR(INDEX(MAESTRO!U:U,_xludf.AGGREGATE(15,6,ROW(MAESTRO!$B$3:$B$1000)/((MAESTRO!$B$3:$B$1000="MILITARES")*(UPPER(MAESTRO!$L$3:$L$1000)="CONFIRMADO")),ROWS($A$3:A308))),"")</f>
        <v/>
      </c>
      <c r="V308" s="15" t="str">
        <f ca="1">IFERROR(INDEX(MAESTRO!V:V,_xludf.AGGREGATE(15,6,ROW(MAESTRO!$B$3:$B$1000)/((MAESTRO!$B$3:$B$1000="MILITARES")*(UPPER(MAESTRO!$L$3:$L$1000)="CONFIRMADO")),ROWS($A$3:A308))),"")</f>
        <v/>
      </c>
      <c r="W308" s="15" t="str">
        <f ca="1">IFERROR(INDEX(MAESTRO!W:W,_xludf.AGGREGATE(15,6,ROW(MAESTRO!$B$3:$B$1000)/((MAESTRO!$B$3:$B$1000="MILITARES")*(UPPER(MAESTRO!$L$3:$L$1000)="CONFIRMADO")),ROWS($A$3:A308))),"")</f>
        <v/>
      </c>
      <c r="X308" s="15" t="str">
        <f ca="1">IFERROR(INDEX(MAESTRO!X:X,_xludf.AGGREGATE(15,6,ROW(MAESTRO!$B$3:$B$1000)/((MAESTRO!$B$3:$B$1000="MILITARES")*(UPPER(MAESTRO!$L$3:$L$1000)="CONFIRMADO")),ROWS($A$3:A308))),"")</f>
        <v/>
      </c>
    </row>
    <row r="309" spans="1:24" ht="22.05" customHeight="1">
      <c r="A309" s="10" t="str">
        <f ca="1">IFERROR(INDEX(MAESTRO!A:A,_xludf.AGGREGATE(15,6,ROW(MAESTRO!$B$3:$B$1000)/((MAESTRO!$B$3:$B$1000="MILITARES")*(UPPER(MAESTRO!$L$3:$L$1000)="CONFIRMADO")),ROWS($A$3:A309))),"")</f>
        <v/>
      </c>
      <c r="B309" s="10" t="str">
        <f ca="1">IFERROR(INDEX(MAESTRO!B:B,_xludf.AGGREGATE(15,6,ROW(MAESTRO!$B$3:$B$1000)/((MAESTRO!$B$3:$B$1000="MILITARES")*(UPPER(MAESTRO!$L$3:$L$1000)="CONFIRMADO")),ROWS($A$3:A309))),"")</f>
        <v/>
      </c>
      <c r="C309" s="10" t="str">
        <f ca="1">IFERROR(INDEX(MAESTRO!C:C,_xludf.AGGREGATE(15,6,ROW(MAESTRO!$B$3:$B$1000)/((MAESTRO!$B$3:$B$1000="MILITARES")*(UPPER(MAESTRO!$L$3:$L$1000)="CONFIRMADO")),ROWS($A$3:A309))),"")</f>
        <v/>
      </c>
      <c r="D309" s="10" t="str">
        <f ca="1">IFERROR(INDEX(MAESTRO!D:D,_xludf.AGGREGATE(15,6,ROW(MAESTRO!$B$3:$B$1000)/((MAESTRO!$B$3:$B$1000="MILITARES")*(UPPER(MAESTRO!$L$3:$L$1000)="CONFIRMADO")),ROWS($A$3:A309))),"")</f>
        <v/>
      </c>
      <c r="E309" s="10" t="str">
        <f ca="1">IFERROR(INDEX(MAESTRO!E:E,_xludf.AGGREGATE(15,6,ROW(MAESTRO!$B$3:$B$1000)/((MAESTRO!$B$3:$B$1000="MILITARES")*(UPPER(MAESTRO!$L$3:$L$1000)="CONFIRMADO")),ROWS($A$3:A309))),"")</f>
        <v/>
      </c>
      <c r="F309" s="10" t="str">
        <f ca="1">IFERROR(INDEX(MAESTRO!F:F,_xludf.AGGREGATE(15,6,ROW(MAESTRO!$B$3:$B$1000)/((MAESTRO!$B$3:$B$1000="MILITARES")*(UPPER(MAESTRO!$L$3:$L$1000)="CONFIRMADO")),ROWS($A$3:A309))),"")</f>
        <v/>
      </c>
      <c r="G309" s="10" t="str">
        <f ca="1">IFERROR(INDEX(MAESTRO!G:G,_xludf.AGGREGATE(15,6,ROW(MAESTRO!$B$3:$B$1000)/((MAESTRO!$B$3:$B$1000="MILITARES")*(UPPER(MAESTRO!$L$3:$L$1000)="CONFIRMADO")),ROWS($A$3:A309))),"")</f>
        <v/>
      </c>
      <c r="H309" s="10" t="str">
        <f ca="1">IFERROR(INDEX(MAESTRO!H:H,_xludf.AGGREGATE(15,6,ROW(MAESTRO!$B$3:$B$1000)/((MAESTRO!$B$3:$B$1000="MILITARES")*(UPPER(MAESTRO!$L$3:$L$1000)="CONFIRMADO")),ROWS($A$3:A309))),"")</f>
        <v/>
      </c>
      <c r="I309" s="10" t="str">
        <f ca="1">IFERROR(INDEX(MAESTRO!I:I,_xludf.AGGREGATE(15,6,ROW(MAESTRO!$B$3:$B$1000)/((MAESTRO!$B$3:$B$1000="MILITARES")*(UPPER(MAESTRO!$L$3:$L$1000)="CONFIRMADO")),ROWS($A$3:A309))),"")</f>
        <v/>
      </c>
      <c r="J309" s="10" t="str">
        <f ca="1">IFERROR(INDEX(MAESTRO!J:J,_xludf.AGGREGATE(15,6,ROW(MAESTRO!$B$3:$B$1000)/((MAESTRO!$B$3:$B$1000="MILITARES")*(UPPER(MAESTRO!$L$3:$L$1000)="CONFIRMADO")),ROWS($A$3:A309))),"")</f>
        <v/>
      </c>
      <c r="K309" s="10" t="str">
        <f ca="1">IFERROR(INDEX(MAESTRO!K:K,_xludf.AGGREGATE(15,6,ROW(MAESTRO!$B$3:$B$1000)/((MAESTRO!$B$3:$B$1000="MILITARES")*(UPPER(MAESTRO!$L$3:$L$1000)="CONFIRMADO")),ROWS($A$3:A309))),"")</f>
        <v/>
      </c>
      <c r="L309" s="10" t="str">
        <f ca="1">IFERROR(INDEX(MAESTRO!L:L,_xludf.AGGREGATE(15,6,ROW(MAESTRO!$B$3:$B$1000)/((MAESTRO!$B$3:$B$1000="MILITARES")*(UPPER(MAESTRO!$L$3:$L$1000)="CONFIRMADO")),ROWS($A$3:A309))),"")</f>
        <v/>
      </c>
      <c r="M309" s="10" t="str">
        <f ca="1">IFERROR(INDEX(MAESTRO!M:M,_xludf.AGGREGATE(15,6,ROW(MAESTRO!$B$3:$B$1000)/((MAESTRO!$B$3:$B$1000="MILITARES")*(UPPER(MAESTRO!$L$3:$L$1000)="CONFIRMADO")),ROWS($A$3:A309))),"")</f>
        <v/>
      </c>
      <c r="N309" s="10" t="str">
        <f ca="1">IFERROR(INDEX(MAESTRO!N:N,_xludf.AGGREGATE(15,6,ROW(MAESTRO!$B$3:$B$1000)/((MAESTRO!$B$3:$B$1000="MILITARES")*(UPPER(MAESTRO!$L$3:$L$1000)="CONFIRMADO")),ROWS($A$3:A309))),"")</f>
        <v/>
      </c>
      <c r="O309" s="10" t="str">
        <f ca="1">IFERROR(INDEX(MAESTRO!O:O,_xludf.AGGREGATE(15,6,ROW(MAESTRO!$B$3:$B$1000)/((MAESTRO!$B$3:$B$1000="MILITARES")*(UPPER(MAESTRO!$L$3:$L$1000)="CONFIRMADO")),ROWS($A$3:A309))),"")</f>
        <v/>
      </c>
      <c r="P309" s="10" t="str">
        <f ca="1">IFERROR(INDEX(MAESTRO!P:P,_xludf.AGGREGATE(15,6,ROW(MAESTRO!$B$3:$B$1000)/((MAESTRO!$B$3:$B$1000="MILITARES")*(UPPER(MAESTRO!$L$3:$L$1000)="CONFIRMADO")),ROWS($A$3:A309))),"")</f>
        <v/>
      </c>
      <c r="Q309" s="10" t="str">
        <f ca="1">IFERROR(INDEX(MAESTRO!Q:Q,_xludf.AGGREGATE(15,6,ROW(MAESTRO!$B$3:$B$1000)/((MAESTRO!$B$3:$B$1000="MILITARES")*(UPPER(MAESTRO!$L$3:$L$1000)="CONFIRMADO")),ROWS($A$3:A309))),"")</f>
        <v/>
      </c>
      <c r="R309" s="10" t="str">
        <f ca="1">IFERROR(INDEX(MAESTRO!R:R,_xludf.AGGREGATE(15,6,ROW(MAESTRO!$B$3:$B$1000)/((MAESTRO!$B$3:$B$1000="MILITARES")*(UPPER(MAESTRO!$L$3:$L$1000)="CONFIRMADO")),ROWS($A$3:A309))),"")</f>
        <v/>
      </c>
      <c r="S309" s="10" t="str">
        <f ca="1">IFERROR(INDEX(MAESTRO!S:S,_xludf.AGGREGATE(15,6,ROW(MAESTRO!$B$3:$B$1000)/((MAESTRO!$B$3:$B$1000="MILITARES")*(UPPER(MAESTRO!$L$3:$L$1000)="CONFIRMADO")),ROWS($A$3:A309))),"")</f>
        <v/>
      </c>
      <c r="T309" s="10" t="str">
        <f ca="1">IFERROR(INDEX(MAESTRO!T:T,_xludf.AGGREGATE(15,6,ROW(MAESTRO!$B$3:$B$1000)/((MAESTRO!$B$3:$B$1000="MILITARES")*(UPPER(MAESTRO!$L$3:$L$1000)="CONFIRMADO")),ROWS($A$3:A309))),"")</f>
        <v/>
      </c>
      <c r="U309" s="10" t="str">
        <f ca="1">IFERROR(INDEX(MAESTRO!U:U,_xludf.AGGREGATE(15,6,ROW(MAESTRO!$B$3:$B$1000)/((MAESTRO!$B$3:$B$1000="MILITARES")*(UPPER(MAESTRO!$L$3:$L$1000)="CONFIRMADO")),ROWS($A$3:A309))),"")</f>
        <v/>
      </c>
      <c r="V309" s="10" t="str">
        <f ca="1">IFERROR(INDEX(MAESTRO!V:V,_xludf.AGGREGATE(15,6,ROW(MAESTRO!$B$3:$B$1000)/((MAESTRO!$B$3:$B$1000="MILITARES")*(UPPER(MAESTRO!$L$3:$L$1000)="CONFIRMADO")),ROWS($A$3:A309))),"")</f>
        <v/>
      </c>
      <c r="W309" s="10" t="str">
        <f ca="1">IFERROR(INDEX(MAESTRO!W:W,_xludf.AGGREGATE(15,6,ROW(MAESTRO!$B$3:$B$1000)/((MAESTRO!$B$3:$B$1000="MILITARES")*(UPPER(MAESTRO!$L$3:$L$1000)="CONFIRMADO")),ROWS($A$3:A309))),"")</f>
        <v/>
      </c>
      <c r="X309" s="10" t="str">
        <f ca="1">IFERROR(INDEX(MAESTRO!X:X,_xludf.AGGREGATE(15,6,ROW(MAESTRO!$B$3:$B$1000)/((MAESTRO!$B$3:$B$1000="MILITARES")*(UPPER(MAESTRO!$L$3:$L$1000)="CONFIRMADO")),ROWS($A$3:A309))),"")</f>
        <v/>
      </c>
    </row>
    <row r="310" spans="1:24" ht="22.05" customHeight="1">
      <c r="A310" s="15" t="str">
        <f ca="1">IFERROR(INDEX(MAESTRO!A:A,_xludf.AGGREGATE(15,6,ROW(MAESTRO!$B$3:$B$1000)/((MAESTRO!$B$3:$B$1000="MILITARES")*(UPPER(MAESTRO!$L$3:$L$1000)="CONFIRMADO")),ROWS($A$3:A310))),"")</f>
        <v/>
      </c>
      <c r="B310" s="15" t="str">
        <f ca="1">IFERROR(INDEX(MAESTRO!B:B,_xludf.AGGREGATE(15,6,ROW(MAESTRO!$B$3:$B$1000)/((MAESTRO!$B$3:$B$1000="MILITARES")*(UPPER(MAESTRO!$L$3:$L$1000)="CONFIRMADO")),ROWS($A$3:A310))),"")</f>
        <v/>
      </c>
      <c r="C310" s="15" t="str">
        <f ca="1">IFERROR(INDEX(MAESTRO!C:C,_xludf.AGGREGATE(15,6,ROW(MAESTRO!$B$3:$B$1000)/((MAESTRO!$B$3:$B$1000="MILITARES")*(UPPER(MAESTRO!$L$3:$L$1000)="CONFIRMADO")),ROWS($A$3:A310))),"")</f>
        <v/>
      </c>
      <c r="D310" s="15" t="str">
        <f ca="1">IFERROR(INDEX(MAESTRO!D:D,_xludf.AGGREGATE(15,6,ROW(MAESTRO!$B$3:$B$1000)/((MAESTRO!$B$3:$B$1000="MILITARES")*(UPPER(MAESTRO!$L$3:$L$1000)="CONFIRMADO")),ROWS($A$3:A310))),"")</f>
        <v/>
      </c>
      <c r="E310" s="15" t="str">
        <f ca="1">IFERROR(INDEX(MAESTRO!E:E,_xludf.AGGREGATE(15,6,ROW(MAESTRO!$B$3:$B$1000)/((MAESTRO!$B$3:$B$1000="MILITARES")*(UPPER(MAESTRO!$L$3:$L$1000)="CONFIRMADO")),ROWS($A$3:A310))),"")</f>
        <v/>
      </c>
      <c r="F310" s="15" t="str">
        <f ca="1">IFERROR(INDEX(MAESTRO!F:F,_xludf.AGGREGATE(15,6,ROW(MAESTRO!$B$3:$B$1000)/((MAESTRO!$B$3:$B$1000="MILITARES")*(UPPER(MAESTRO!$L$3:$L$1000)="CONFIRMADO")),ROWS($A$3:A310))),"")</f>
        <v/>
      </c>
      <c r="G310" s="15" t="str">
        <f ca="1">IFERROR(INDEX(MAESTRO!G:G,_xludf.AGGREGATE(15,6,ROW(MAESTRO!$B$3:$B$1000)/((MAESTRO!$B$3:$B$1000="MILITARES")*(UPPER(MAESTRO!$L$3:$L$1000)="CONFIRMADO")),ROWS($A$3:A310))),"")</f>
        <v/>
      </c>
      <c r="H310" s="15" t="str">
        <f ca="1">IFERROR(INDEX(MAESTRO!H:H,_xludf.AGGREGATE(15,6,ROW(MAESTRO!$B$3:$B$1000)/((MAESTRO!$B$3:$B$1000="MILITARES")*(UPPER(MAESTRO!$L$3:$L$1000)="CONFIRMADO")),ROWS($A$3:A310))),"")</f>
        <v/>
      </c>
      <c r="I310" s="15" t="str">
        <f ca="1">IFERROR(INDEX(MAESTRO!I:I,_xludf.AGGREGATE(15,6,ROW(MAESTRO!$B$3:$B$1000)/((MAESTRO!$B$3:$B$1000="MILITARES")*(UPPER(MAESTRO!$L$3:$L$1000)="CONFIRMADO")),ROWS($A$3:A310))),"")</f>
        <v/>
      </c>
      <c r="J310" s="15" t="str">
        <f ca="1">IFERROR(INDEX(MAESTRO!J:J,_xludf.AGGREGATE(15,6,ROW(MAESTRO!$B$3:$B$1000)/((MAESTRO!$B$3:$B$1000="MILITARES")*(UPPER(MAESTRO!$L$3:$L$1000)="CONFIRMADO")),ROWS($A$3:A310))),"")</f>
        <v/>
      </c>
      <c r="K310" s="15" t="str">
        <f ca="1">IFERROR(INDEX(MAESTRO!K:K,_xludf.AGGREGATE(15,6,ROW(MAESTRO!$B$3:$B$1000)/((MAESTRO!$B$3:$B$1000="MILITARES")*(UPPER(MAESTRO!$L$3:$L$1000)="CONFIRMADO")),ROWS($A$3:A310))),"")</f>
        <v/>
      </c>
      <c r="L310" s="15" t="str">
        <f ca="1">IFERROR(INDEX(MAESTRO!L:L,_xludf.AGGREGATE(15,6,ROW(MAESTRO!$B$3:$B$1000)/((MAESTRO!$B$3:$B$1000="MILITARES")*(UPPER(MAESTRO!$L$3:$L$1000)="CONFIRMADO")),ROWS($A$3:A310))),"")</f>
        <v/>
      </c>
      <c r="M310" s="15" t="str">
        <f ca="1">IFERROR(INDEX(MAESTRO!M:M,_xludf.AGGREGATE(15,6,ROW(MAESTRO!$B$3:$B$1000)/((MAESTRO!$B$3:$B$1000="MILITARES")*(UPPER(MAESTRO!$L$3:$L$1000)="CONFIRMADO")),ROWS($A$3:A310))),"")</f>
        <v/>
      </c>
      <c r="N310" s="15" t="str">
        <f ca="1">IFERROR(INDEX(MAESTRO!N:N,_xludf.AGGREGATE(15,6,ROW(MAESTRO!$B$3:$B$1000)/((MAESTRO!$B$3:$B$1000="MILITARES")*(UPPER(MAESTRO!$L$3:$L$1000)="CONFIRMADO")),ROWS($A$3:A310))),"")</f>
        <v/>
      </c>
      <c r="O310" s="15" t="str">
        <f ca="1">IFERROR(INDEX(MAESTRO!O:O,_xludf.AGGREGATE(15,6,ROW(MAESTRO!$B$3:$B$1000)/((MAESTRO!$B$3:$B$1000="MILITARES")*(UPPER(MAESTRO!$L$3:$L$1000)="CONFIRMADO")),ROWS($A$3:A310))),"")</f>
        <v/>
      </c>
      <c r="P310" s="15" t="str">
        <f ca="1">IFERROR(INDEX(MAESTRO!P:P,_xludf.AGGREGATE(15,6,ROW(MAESTRO!$B$3:$B$1000)/((MAESTRO!$B$3:$B$1000="MILITARES")*(UPPER(MAESTRO!$L$3:$L$1000)="CONFIRMADO")),ROWS($A$3:A310))),"")</f>
        <v/>
      </c>
      <c r="Q310" s="15" t="str">
        <f ca="1">IFERROR(INDEX(MAESTRO!Q:Q,_xludf.AGGREGATE(15,6,ROW(MAESTRO!$B$3:$B$1000)/((MAESTRO!$B$3:$B$1000="MILITARES")*(UPPER(MAESTRO!$L$3:$L$1000)="CONFIRMADO")),ROWS($A$3:A310))),"")</f>
        <v/>
      </c>
      <c r="R310" s="15" t="str">
        <f ca="1">IFERROR(INDEX(MAESTRO!R:R,_xludf.AGGREGATE(15,6,ROW(MAESTRO!$B$3:$B$1000)/((MAESTRO!$B$3:$B$1000="MILITARES")*(UPPER(MAESTRO!$L$3:$L$1000)="CONFIRMADO")),ROWS($A$3:A310))),"")</f>
        <v/>
      </c>
      <c r="S310" s="15" t="str">
        <f ca="1">IFERROR(INDEX(MAESTRO!S:S,_xludf.AGGREGATE(15,6,ROW(MAESTRO!$B$3:$B$1000)/((MAESTRO!$B$3:$B$1000="MILITARES")*(UPPER(MAESTRO!$L$3:$L$1000)="CONFIRMADO")),ROWS($A$3:A310))),"")</f>
        <v/>
      </c>
      <c r="T310" s="15" t="str">
        <f ca="1">IFERROR(INDEX(MAESTRO!T:T,_xludf.AGGREGATE(15,6,ROW(MAESTRO!$B$3:$B$1000)/((MAESTRO!$B$3:$B$1000="MILITARES")*(UPPER(MAESTRO!$L$3:$L$1000)="CONFIRMADO")),ROWS($A$3:A310))),"")</f>
        <v/>
      </c>
      <c r="U310" s="15" t="str">
        <f ca="1">IFERROR(INDEX(MAESTRO!U:U,_xludf.AGGREGATE(15,6,ROW(MAESTRO!$B$3:$B$1000)/((MAESTRO!$B$3:$B$1000="MILITARES")*(UPPER(MAESTRO!$L$3:$L$1000)="CONFIRMADO")),ROWS($A$3:A310))),"")</f>
        <v/>
      </c>
      <c r="V310" s="15" t="str">
        <f ca="1">IFERROR(INDEX(MAESTRO!V:V,_xludf.AGGREGATE(15,6,ROW(MAESTRO!$B$3:$B$1000)/((MAESTRO!$B$3:$B$1000="MILITARES")*(UPPER(MAESTRO!$L$3:$L$1000)="CONFIRMADO")),ROWS($A$3:A310))),"")</f>
        <v/>
      </c>
      <c r="W310" s="15" t="str">
        <f ca="1">IFERROR(INDEX(MAESTRO!W:W,_xludf.AGGREGATE(15,6,ROW(MAESTRO!$B$3:$B$1000)/((MAESTRO!$B$3:$B$1000="MILITARES")*(UPPER(MAESTRO!$L$3:$L$1000)="CONFIRMADO")),ROWS($A$3:A310))),"")</f>
        <v/>
      </c>
      <c r="X310" s="15" t="str">
        <f ca="1">IFERROR(INDEX(MAESTRO!X:X,_xludf.AGGREGATE(15,6,ROW(MAESTRO!$B$3:$B$1000)/((MAESTRO!$B$3:$B$1000="MILITARES")*(UPPER(MAESTRO!$L$3:$L$1000)="CONFIRMADO")),ROWS($A$3:A310))),"")</f>
        <v/>
      </c>
    </row>
    <row r="311" spans="1:24" ht="22.05" customHeight="1">
      <c r="A311" s="10" t="str">
        <f ca="1">IFERROR(INDEX(MAESTRO!A:A,_xludf.AGGREGATE(15,6,ROW(MAESTRO!$B$3:$B$1000)/((MAESTRO!$B$3:$B$1000="MILITARES")*(UPPER(MAESTRO!$L$3:$L$1000)="CONFIRMADO")),ROWS($A$3:A311))),"")</f>
        <v/>
      </c>
      <c r="B311" s="10" t="str">
        <f ca="1">IFERROR(INDEX(MAESTRO!B:B,_xludf.AGGREGATE(15,6,ROW(MAESTRO!$B$3:$B$1000)/((MAESTRO!$B$3:$B$1000="MILITARES")*(UPPER(MAESTRO!$L$3:$L$1000)="CONFIRMADO")),ROWS($A$3:A311))),"")</f>
        <v/>
      </c>
      <c r="C311" s="10" t="str">
        <f ca="1">IFERROR(INDEX(MAESTRO!C:C,_xludf.AGGREGATE(15,6,ROW(MAESTRO!$B$3:$B$1000)/((MAESTRO!$B$3:$B$1000="MILITARES")*(UPPER(MAESTRO!$L$3:$L$1000)="CONFIRMADO")),ROWS($A$3:A311))),"")</f>
        <v/>
      </c>
      <c r="D311" s="10" t="str">
        <f ca="1">IFERROR(INDEX(MAESTRO!D:D,_xludf.AGGREGATE(15,6,ROW(MAESTRO!$B$3:$B$1000)/((MAESTRO!$B$3:$B$1000="MILITARES")*(UPPER(MAESTRO!$L$3:$L$1000)="CONFIRMADO")),ROWS($A$3:A311))),"")</f>
        <v/>
      </c>
      <c r="E311" s="10" t="str">
        <f ca="1">IFERROR(INDEX(MAESTRO!E:E,_xludf.AGGREGATE(15,6,ROW(MAESTRO!$B$3:$B$1000)/((MAESTRO!$B$3:$B$1000="MILITARES")*(UPPER(MAESTRO!$L$3:$L$1000)="CONFIRMADO")),ROWS($A$3:A311))),"")</f>
        <v/>
      </c>
      <c r="F311" s="10" t="str">
        <f ca="1">IFERROR(INDEX(MAESTRO!F:F,_xludf.AGGREGATE(15,6,ROW(MAESTRO!$B$3:$B$1000)/((MAESTRO!$B$3:$B$1000="MILITARES")*(UPPER(MAESTRO!$L$3:$L$1000)="CONFIRMADO")),ROWS($A$3:A311))),"")</f>
        <v/>
      </c>
      <c r="G311" s="10" t="str">
        <f ca="1">IFERROR(INDEX(MAESTRO!G:G,_xludf.AGGREGATE(15,6,ROW(MAESTRO!$B$3:$B$1000)/((MAESTRO!$B$3:$B$1000="MILITARES")*(UPPER(MAESTRO!$L$3:$L$1000)="CONFIRMADO")),ROWS($A$3:A311))),"")</f>
        <v/>
      </c>
      <c r="H311" s="10" t="str">
        <f ca="1">IFERROR(INDEX(MAESTRO!H:H,_xludf.AGGREGATE(15,6,ROW(MAESTRO!$B$3:$B$1000)/((MAESTRO!$B$3:$B$1000="MILITARES")*(UPPER(MAESTRO!$L$3:$L$1000)="CONFIRMADO")),ROWS($A$3:A311))),"")</f>
        <v/>
      </c>
      <c r="I311" s="10" t="str">
        <f ca="1">IFERROR(INDEX(MAESTRO!I:I,_xludf.AGGREGATE(15,6,ROW(MAESTRO!$B$3:$B$1000)/((MAESTRO!$B$3:$B$1000="MILITARES")*(UPPER(MAESTRO!$L$3:$L$1000)="CONFIRMADO")),ROWS($A$3:A311))),"")</f>
        <v/>
      </c>
      <c r="J311" s="10" t="str">
        <f ca="1">IFERROR(INDEX(MAESTRO!J:J,_xludf.AGGREGATE(15,6,ROW(MAESTRO!$B$3:$B$1000)/((MAESTRO!$B$3:$B$1000="MILITARES")*(UPPER(MAESTRO!$L$3:$L$1000)="CONFIRMADO")),ROWS($A$3:A311))),"")</f>
        <v/>
      </c>
      <c r="K311" s="10" t="str">
        <f ca="1">IFERROR(INDEX(MAESTRO!K:K,_xludf.AGGREGATE(15,6,ROW(MAESTRO!$B$3:$B$1000)/((MAESTRO!$B$3:$B$1000="MILITARES")*(UPPER(MAESTRO!$L$3:$L$1000)="CONFIRMADO")),ROWS($A$3:A311))),"")</f>
        <v/>
      </c>
      <c r="L311" s="10" t="str">
        <f ca="1">IFERROR(INDEX(MAESTRO!L:L,_xludf.AGGREGATE(15,6,ROW(MAESTRO!$B$3:$B$1000)/((MAESTRO!$B$3:$B$1000="MILITARES")*(UPPER(MAESTRO!$L$3:$L$1000)="CONFIRMADO")),ROWS($A$3:A311))),"")</f>
        <v/>
      </c>
      <c r="M311" s="10" t="str">
        <f ca="1">IFERROR(INDEX(MAESTRO!M:M,_xludf.AGGREGATE(15,6,ROW(MAESTRO!$B$3:$B$1000)/((MAESTRO!$B$3:$B$1000="MILITARES")*(UPPER(MAESTRO!$L$3:$L$1000)="CONFIRMADO")),ROWS($A$3:A311))),"")</f>
        <v/>
      </c>
      <c r="N311" s="10" t="str">
        <f ca="1">IFERROR(INDEX(MAESTRO!N:N,_xludf.AGGREGATE(15,6,ROW(MAESTRO!$B$3:$B$1000)/((MAESTRO!$B$3:$B$1000="MILITARES")*(UPPER(MAESTRO!$L$3:$L$1000)="CONFIRMADO")),ROWS($A$3:A311))),"")</f>
        <v/>
      </c>
      <c r="O311" s="10" t="str">
        <f ca="1">IFERROR(INDEX(MAESTRO!O:O,_xludf.AGGREGATE(15,6,ROW(MAESTRO!$B$3:$B$1000)/((MAESTRO!$B$3:$B$1000="MILITARES")*(UPPER(MAESTRO!$L$3:$L$1000)="CONFIRMADO")),ROWS($A$3:A311))),"")</f>
        <v/>
      </c>
      <c r="P311" s="10" t="str">
        <f ca="1">IFERROR(INDEX(MAESTRO!P:P,_xludf.AGGREGATE(15,6,ROW(MAESTRO!$B$3:$B$1000)/((MAESTRO!$B$3:$B$1000="MILITARES")*(UPPER(MAESTRO!$L$3:$L$1000)="CONFIRMADO")),ROWS($A$3:A311))),"")</f>
        <v/>
      </c>
      <c r="Q311" s="10" t="str">
        <f ca="1">IFERROR(INDEX(MAESTRO!Q:Q,_xludf.AGGREGATE(15,6,ROW(MAESTRO!$B$3:$B$1000)/((MAESTRO!$B$3:$B$1000="MILITARES")*(UPPER(MAESTRO!$L$3:$L$1000)="CONFIRMADO")),ROWS($A$3:A311))),"")</f>
        <v/>
      </c>
      <c r="R311" s="10" t="str">
        <f ca="1">IFERROR(INDEX(MAESTRO!R:R,_xludf.AGGREGATE(15,6,ROW(MAESTRO!$B$3:$B$1000)/((MAESTRO!$B$3:$B$1000="MILITARES")*(UPPER(MAESTRO!$L$3:$L$1000)="CONFIRMADO")),ROWS($A$3:A311))),"")</f>
        <v/>
      </c>
      <c r="S311" s="10" t="str">
        <f ca="1">IFERROR(INDEX(MAESTRO!S:S,_xludf.AGGREGATE(15,6,ROW(MAESTRO!$B$3:$B$1000)/((MAESTRO!$B$3:$B$1000="MILITARES")*(UPPER(MAESTRO!$L$3:$L$1000)="CONFIRMADO")),ROWS($A$3:A311))),"")</f>
        <v/>
      </c>
      <c r="T311" s="10" t="str">
        <f ca="1">IFERROR(INDEX(MAESTRO!T:T,_xludf.AGGREGATE(15,6,ROW(MAESTRO!$B$3:$B$1000)/((MAESTRO!$B$3:$B$1000="MILITARES")*(UPPER(MAESTRO!$L$3:$L$1000)="CONFIRMADO")),ROWS($A$3:A311))),"")</f>
        <v/>
      </c>
      <c r="U311" s="10" t="str">
        <f ca="1">IFERROR(INDEX(MAESTRO!U:U,_xludf.AGGREGATE(15,6,ROW(MAESTRO!$B$3:$B$1000)/((MAESTRO!$B$3:$B$1000="MILITARES")*(UPPER(MAESTRO!$L$3:$L$1000)="CONFIRMADO")),ROWS($A$3:A311))),"")</f>
        <v/>
      </c>
      <c r="V311" s="10" t="str">
        <f ca="1">IFERROR(INDEX(MAESTRO!V:V,_xludf.AGGREGATE(15,6,ROW(MAESTRO!$B$3:$B$1000)/((MAESTRO!$B$3:$B$1000="MILITARES")*(UPPER(MAESTRO!$L$3:$L$1000)="CONFIRMADO")),ROWS($A$3:A311))),"")</f>
        <v/>
      </c>
      <c r="W311" s="10" t="str">
        <f ca="1">IFERROR(INDEX(MAESTRO!W:W,_xludf.AGGREGATE(15,6,ROW(MAESTRO!$B$3:$B$1000)/((MAESTRO!$B$3:$B$1000="MILITARES")*(UPPER(MAESTRO!$L$3:$L$1000)="CONFIRMADO")),ROWS($A$3:A311))),"")</f>
        <v/>
      </c>
      <c r="X311" s="10" t="str">
        <f ca="1">IFERROR(INDEX(MAESTRO!X:X,_xludf.AGGREGATE(15,6,ROW(MAESTRO!$B$3:$B$1000)/((MAESTRO!$B$3:$B$1000="MILITARES")*(UPPER(MAESTRO!$L$3:$L$1000)="CONFIRMADO")),ROWS($A$3:A311))),"")</f>
        <v/>
      </c>
    </row>
    <row r="312" spans="1:24" ht="22.05" customHeight="1">
      <c r="A312" s="15" t="str">
        <f ca="1">IFERROR(INDEX(MAESTRO!A:A,_xludf.AGGREGATE(15,6,ROW(MAESTRO!$B$3:$B$1000)/((MAESTRO!$B$3:$B$1000="MILITARES")*(UPPER(MAESTRO!$L$3:$L$1000)="CONFIRMADO")),ROWS($A$3:A312))),"")</f>
        <v/>
      </c>
      <c r="B312" s="15" t="str">
        <f ca="1">IFERROR(INDEX(MAESTRO!B:B,_xludf.AGGREGATE(15,6,ROW(MAESTRO!$B$3:$B$1000)/((MAESTRO!$B$3:$B$1000="MILITARES")*(UPPER(MAESTRO!$L$3:$L$1000)="CONFIRMADO")),ROWS($A$3:A312))),"")</f>
        <v/>
      </c>
      <c r="C312" s="15" t="str">
        <f ca="1">IFERROR(INDEX(MAESTRO!C:C,_xludf.AGGREGATE(15,6,ROW(MAESTRO!$B$3:$B$1000)/((MAESTRO!$B$3:$B$1000="MILITARES")*(UPPER(MAESTRO!$L$3:$L$1000)="CONFIRMADO")),ROWS($A$3:A312))),"")</f>
        <v/>
      </c>
      <c r="D312" s="15" t="str">
        <f ca="1">IFERROR(INDEX(MAESTRO!D:D,_xludf.AGGREGATE(15,6,ROW(MAESTRO!$B$3:$B$1000)/((MAESTRO!$B$3:$B$1000="MILITARES")*(UPPER(MAESTRO!$L$3:$L$1000)="CONFIRMADO")),ROWS($A$3:A312))),"")</f>
        <v/>
      </c>
      <c r="E312" s="15" t="str">
        <f ca="1">IFERROR(INDEX(MAESTRO!E:E,_xludf.AGGREGATE(15,6,ROW(MAESTRO!$B$3:$B$1000)/((MAESTRO!$B$3:$B$1000="MILITARES")*(UPPER(MAESTRO!$L$3:$L$1000)="CONFIRMADO")),ROWS($A$3:A312))),"")</f>
        <v/>
      </c>
      <c r="F312" s="15" t="str">
        <f ca="1">IFERROR(INDEX(MAESTRO!F:F,_xludf.AGGREGATE(15,6,ROW(MAESTRO!$B$3:$B$1000)/((MAESTRO!$B$3:$B$1000="MILITARES")*(UPPER(MAESTRO!$L$3:$L$1000)="CONFIRMADO")),ROWS($A$3:A312))),"")</f>
        <v/>
      </c>
      <c r="G312" s="15" t="str">
        <f ca="1">IFERROR(INDEX(MAESTRO!G:G,_xludf.AGGREGATE(15,6,ROW(MAESTRO!$B$3:$B$1000)/((MAESTRO!$B$3:$B$1000="MILITARES")*(UPPER(MAESTRO!$L$3:$L$1000)="CONFIRMADO")),ROWS($A$3:A312))),"")</f>
        <v/>
      </c>
      <c r="H312" s="15" t="str">
        <f ca="1">IFERROR(INDEX(MAESTRO!H:H,_xludf.AGGREGATE(15,6,ROW(MAESTRO!$B$3:$B$1000)/((MAESTRO!$B$3:$B$1000="MILITARES")*(UPPER(MAESTRO!$L$3:$L$1000)="CONFIRMADO")),ROWS($A$3:A312))),"")</f>
        <v/>
      </c>
      <c r="I312" s="15" t="str">
        <f ca="1">IFERROR(INDEX(MAESTRO!I:I,_xludf.AGGREGATE(15,6,ROW(MAESTRO!$B$3:$B$1000)/((MAESTRO!$B$3:$B$1000="MILITARES")*(UPPER(MAESTRO!$L$3:$L$1000)="CONFIRMADO")),ROWS($A$3:A312))),"")</f>
        <v/>
      </c>
      <c r="J312" s="15" t="str">
        <f ca="1">IFERROR(INDEX(MAESTRO!J:J,_xludf.AGGREGATE(15,6,ROW(MAESTRO!$B$3:$B$1000)/((MAESTRO!$B$3:$B$1000="MILITARES")*(UPPER(MAESTRO!$L$3:$L$1000)="CONFIRMADO")),ROWS($A$3:A312))),"")</f>
        <v/>
      </c>
      <c r="K312" s="15" t="str">
        <f ca="1">IFERROR(INDEX(MAESTRO!K:K,_xludf.AGGREGATE(15,6,ROW(MAESTRO!$B$3:$B$1000)/((MAESTRO!$B$3:$B$1000="MILITARES")*(UPPER(MAESTRO!$L$3:$L$1000)="CONFIRMADO")),ROWS($A$3:A312))),"")</f>
        <v/>
      </c>
      <c r="L312" s="15" t="str">
        <f ca="1">IFERROR(INDEX(MAESTRO!L:L,_xludf.AGGREGATE(15,6,ROW(MAESTRO!$B$3:$B$1000)/((MAESTRO!$B$3:$B$1000="MILITARES")*(UPPER(MAESTRO!$L$3:$L$1000)="CONFIRMADO")),ROWS($A$3:A312))),"")</f>
        <v/>
      </c>
      <c r="M312" s="15" t="str">
        <f ca="1">IFERROR(INDEX(MAESTRO!M:M,_xludf.AGGREGATE(15,6,ROW(MAESTRO!$B$3:$B$1000)/((MAESTRO!$B$3:$B$1000="MILITARES")*(UPPER(MAESTRO!$L$3:$L$1000)="CONFIRMADO")),ROWS($A$3:A312))),"")</f>
        <v/>
      </c>
      <c r="N312" s="15" t="str">
        <f ca="1">IFERROR(INDEX(MAESTRO!N:N,_xludf.AGGREGATE(15,6,ROW(MAESTRO!$B$3:$B$1000)/((MAESTRO!$B$3:$B$1000="MILITARES")*(UPPER(MAESTRO!$L$3:$L$1000)="CONFIRMADO")),ROWS($A$3:A312))),"")</f>
        <v/>
      </c>
      <c r="O312" s="15" t="str">
        <f ca="1">IFERROR(INDEX(MAESTRO!O:O,_xludf.AGGREGATE(15,6,ROW(MAESTRO!$B$3:$B$1000)/((MAESTRO!$B$3:$B$1000="MILITARES")*(UPPER(MAESTRO!$L$3:$L$1000)="CONFIRMADO")),ROWS($A$3:A312))),"")</f>
        <v/>
      </c>
      <c r="P312" s="15" t="str">
        <f ca="1">IFERROR(INDEX(MAESTRO!P:P,_xludf.AGGREGATE(15,6,ROW(MAESTRO!$B$3:$B$1000)/((MAESTRO!$B$3:$B$1000="MILITARES")*(UPPER(MAESTRO!$L$3:$L$1000)="CONFIRMADO")),ROWS($A$3:A312))),"")</f>
        <v/>
      </c>
      <c r="Q312" s="15" t="str">
        <f ca="1">IFERROR(INDEX(MAESTRO!Q:Q,_xludf.AGGREGATE(15,6,ROW(MAESTRO!$B$3:$B$1000)/((MAESTRO!$B$3:$B$1000="MILITARES")*(UPPER(MAESTRO!$L$3:$L$1000)="CONFIRMADO")),ROWS($A$3:A312))),"")</f>
        <v/>
      </c>
      <c r="R312" s="15" t="str">
        <f ca="1">IFERROR(INDEX(MAESTRO!R:R,_xludf.AGGREGATE(15,6,ROW(MAESTRO!$B$3:$B$1000)/((MAESTRO!$B$3:$B$1000="MILITARES")*(UPPER(MAESTRO!$L$3:$L$1000)="CONFIRMADO")),ROWS($A$3:A312))),"")</f>
        <v/>
      </c>
      <c r="S312" s="15" t="str">
        <f ca="1">IFERROR(INDEX(MAESTRO!S:S,_xludf.AGGREGATE(15,6,ROW(MAESTRO!$B$3:$B$1000)/((MAESTRO!$B$3:$B$1000="MILITARES")*(UPPER(MAESTRO!$L$3:$L$1000)="CONFIRMADO")),ROWS($A$3:A312))),"")</f>
        <v/>
      </c>
      <c r="T312" s="15" t="str">
        <f ca="1">IFERROR(INDEX(MAESTRO!T:T,_xludf.AGGREGATE(15,6,ROW(MAESTRO!$B$3:$B$1000)/((MAESTRO!$B$3:$B$1000="MILITARES")*(UPPER(MAESTRO!$L$3:$L$1000)="CONFIRMADO")),ROWS($A$3:A312))),"")</f>
        <v/>
      </c>
      <c r="U312" s="15" t="str">
        <f ca="1">IFERROR(INDEX(MAESTRO!U:U,_xludf.AGGREGATE(15,6,ROW(MAESTRO!$B$3:$B$1000)/((MAESTRO!$B$3:$B$1000="MILITARES")*(UPPER(MAESTRO!$L$3:$L$1000)="CONFIRMADO")),ROWS($A$3:A312))),"")</f>
        <v/>
      </c>
      <c r="V312" s="15" t="str">
        <f ca="1">IFERROR(INDEX(MAESTRO!V:V,_xludf.AGGREGATE(15,6,ROW(MAESTRO!$B$3:$B$1000)/((MAESTRO!$B$3:$B$1000="MILITARES")*(UPPER(MAESTRO!$L$3:$L$1000)="CONFIRMADO")),ROWS($A$3:A312))),"")</f>
        <v/>
      </c>
      <c r="W312" s="15" t="str">
        <f ca="1">IFERROR(INDEX(MAESTRO!W:W,_xludf.AGGREGATE(15,6,ROW(MAESTRO!$B$3:$B$1000)/((MAESTRO!$B$3:$B$1000="MILITARES")*(UPPER(MAESTRO!$L$3:$L$1000)="CONFIRMADO")),ROWS($A$3:A312))),"")</f>
        <v/>
      </c>
      <c r="X312" s="15" t="str">
        <f ca="1">IFERROR(INDEX(MAESTRO!X:X,_xludf.AGGREGATE(15,6,ROW(MAESTRO!$B$3:$B$1000)/((MAESTRO!$B$3:$B$1000="MILITARES")*(UPPER(MAESTRO!$L$3:$L$1000)="CONFIRMADO")),ROWS($A$3:A312))),"")</f>
        <v/>
      </c>
    </row>
    <row r="313" spans="1:24" ht="22.05" customHeight="1">
      <c r="A313" s="10" t="str">
        <f ca="1">IFERROR(INDEX(MAESTRO!A:A,_xludf.AGGREGATE(15,6,ROW(MAESTRO!$B$3:$B$1000)/((MAESTRO!$B$3:$B$1000="MILITARES")*(UPPER(MAESTRO!$L$3:$L$1000)="CONFIRMADO")),ROWS($A$3:A313))),"")</f>
        <v/>
      </c>
      <c r="B313" s="10" t="str">
        <f ca="1">IFERROR(INDEX(MAESTRO!B:B,_xludf.AGGREGATE(15,6,ROW(MAESTRO!$B$3:$B$1000)/((MAESTRO!$B$3:$B$1000="MILITARES")*(UPPER(MAESTRO!$L$3:$L$1000)="CONFIRMADO")),ROWS($A$3:A313))),"")</f>
        <v/>
      </c>
      <c r="C313" s="10" t="str">
        <f ca="1">IFERROR(INDEX(MAESTRO!C:C,_xludf.AGGREGATE(15,6,ROW(MAESTRO!$B$3:$B$1000)/((MAESTRO!$B$3:$B$1000="MILITARES")*(UPPER(MAESTRO!$L$3:$L$1000)="CONFIRMADO")),ROWS($A$3:A313))),"")</f>
        <v/>
      </c>
      <c r="D313" s="10" t="str">
        <f ca="1">IFERROR(INDEX(MAESTRO!D:D,_xludf.AGGREGATE(15,6,ROW(MAESTRO!$B$3:$B$1000)/((MAESTRO!$B$3:$B$1000="MILITARES")*(UPPER(MAESTRO!$L$3:$L$1000)="CONFIRMADO")),ROWS($A$3:A313))),"")</f>
        <v/>
      </c>
      <c r="E313" s="10" t="str">
        <f ca="1">IFERROR(INDEX(MAESTRO!E:E,_xludf.AGGREGATE(15,6,ROW(MAESTRO!$B$3:$B$1000)/((MAESTRO!$B$3:$B$1000="MILITARES")*(UPPER(MAESTRO!$L$3:$L$1000)="CONFIRMADO")),ROWS($A$3:A313))),"")</f>
        <v/>
      </c>
      <c r="F313" s="10" t="str">
        <f ca="1">IFERROR(INDEX(MAESTRO!F:F,_xludf.AGGREGATE(15,6,ROW(MAESTRO!$B$3:$B$1000)/((MAESTRO!$B$3:$B$1000="MILITARES")*(UPPER(MAESTRO!$L$3:$L$1000)="CONFIRMADO")),ROWS($A$3:A313))),"")</f>
        <v/>
      </c>
      <c r="G313" s="10" t="str">
        <f ca="1">IFERROR(INDEX(MAESTRO!G:G,_xludf.AGGREGATE(15,6,ROW(MAESTRO!$B$3:$B$1000)/((MAESTRO!$B$3:$B$1000="MILITARES")*(UPPER(MAESTRO!$L$3:$L$1000)="CONFIRMADO")),ROWS($A$3:A313))),"")</f>
        <v/>
      </c>
      <c r="H313" s="10" t="str">
        <f ca="1">IFERROR(INDEX(MAESTRO!H:H,_xludf.AGGREGATE(15,6,ROW(MAESTRO!$B$3:$B$1000)/((MAESTRO!$B$3:$B$1000="MILITARES")*(UPPER(MAESTRO!$L$3:$L$1000)="CONFIRMADO")),ROWS($A$3:A313))),"")</f>
        <v/>
      </c>
      <c r="I313" s="10" t="str">
        <f ca="1">IFERROR(INDEX(MAESTRO!I:I,_xludf.AGGREGATE(15,6,ROW(MAESTRO!$B$3:$B$1000)/((MAESTRO!$B$3:$B$1000="MILITARES")*(UPPER(MAESTRO!$L$3:$L$1000)="CONFIRMADO")),ROWS($A$3:A313))),"")</f>
        <v/>
      </c>
      <c r="J313" s="10" t="str">
        <f ca="1">IFERROR(INDEX(MAESTRO!J:J,_xludf.AGGREGATE(15,6,ROW(MAESTRO!$B$3:$B$1000)/((MAESTRO!$B$3:$B$1000="MILITARES")*(UPPER(MAESTRO!$L$3:$L$1000)="CONFIRMADO")),ROWS($A$3:A313))),"")</f>
        <v/>
      </c>
      <c r="K313" s="10" t="str">
        <f ca="1">IFERROR(INDEX(MAESTRO!K:K,_xludf.AGGREGATE(15,6,ROW(MAESTRO!$B$3:$B$1000)/((MAESTRO!$B$3:$B$1000="MILITARES")*(UPPER(MAESTRO!$L$3:$L$1000)="CONFIRMADO")),ROWS($A$3:A313))),"")</f>
        <v/>
      </c>
      <c r="L313" s="10" t="str">
        <f ca="1">IFERROR(INDEX(MAESTRO!L:L,_xludf.AGGREGATE(15,6,ROW(MAESTRO!$B$3:$B$1000)/((MAESTRO!$B$3:$B$1000="MILITARES")*(UPPER(MAESTRO!$L$3:$L$1000)="CONFIRMADO")),ROWS($A$3:A313))),"")</f>
        <v/>
      </c>
      <c r="M313" s="10" t="str">
        <f ca="1">IFERROR(INDEX(MAESTRO!M:M,_xludf.AGGREGATE(15,6,ROW(MAESTRO!$B$3:$B$1000)/((MAESTRO!$B$3:$B$1000="MILITARES")*(UPPER(MAESTRO!$L$3:$L$1000)="CONFIRMADO")),ROWS($A$3:A313))),"")</f>
        <v/>
      </c>
      <c r="N313" s="10" t="str">
        <f ca="1">IFERROR(INDEX(MAESTRO!N:N,_xludf.AGGREGATE(15,6,ROW(MAESTRO!$B$3:$B$1000)/((MAESTRO!$B$3:$B$1000="MILITARES")*(UPPER(MAESTRO!$L$3:$L$1000)="CONFIRMADO")),ROWS($A$3:A313))),"")</f>
        <v/>
      </c>
      <c r="O313" s="10" t="str">
        <f ca="1">IFERROR(INDEX(MAESTRO!O:O,_xludf.AGGREGATE(15,6,ROW(MAESTRO!$B$3:$B$1000)/((MAESTRO!$B$3:$B$1000="MILITARES")*(UPPER(MAESTRO!$L$3:$L$1000)="CONFIRMADO")),ROWS($A$3:A313))),"")</f>
        <v/>
      </c>
      <c r="P313" s="10" t="str">
        <f ca="1">IFERROR(INDEX(MAESTRO!P:P,_xludf.AGGREGATE(15,6,ROW(MAESTRO!$B$3:$B$1000)/((MAESTRO!$B$3:$B$1000="MILITARES")*(UPPER(MAESTRO!$L$3:$L$1000)="CONFIRMADO")),ROWS($A$3:A313))),"")</f>
        <v/>
      </c>
      <c r="Q313" s="10" t="str">
        <f ca="1">IFERROR(INDEX(MAESTRO!Q:Q,_xludf.AGGREGATE(15,6,ROW(MAESTRO!$B$3:$B$1000)/((MAESTRO!$B$3:$B$1000="MILITARES")*(UPPER(MAESTRO!$L$3:$L$1000)="CONFIRMADO")),ROWS($A$3:A313))),"")</f>
        <v/>
      </c>
      <c r="R313" s="10" t="str">
        <f ca="1">IFERROR(INDEX(MAESTRO!R:R,_xludf.AGGREGATE(15,6,ROW(MAESTRO!$B$3:$B$1000)/((MAESTRO!$B$3:$B$1000="MILITARES")*(UPPER(MAESTRO!$L$3:$L$1000)="CONFIRMADO")),ROWS($A$3:A313))),"")</f>
        <v/>
      </c>
      <c r="S313" s="10" t="str">
        <f ca="1">IFERROR(INDEX(MAESTRO!S:S,_xludf.AGGREGATE(15,6,ROW(MAESTRO!$B$3:$B$1000)/((MAESTRO!$B$3:$B$1000="MILITARES")*(UPPER(MAESTRO!$L$3:$L$1000)="CONFIRMADO")),ROWS($A$3:A313))),"")</f>
        <v/>
      </c>
      <c r="T313" s="10" t="str">
        <f ca="1">IFERROR(INDEX(MAESTRO!T:T,_xludf.AGGREGATE(15,6,ROW(MAESTRO!$B$3:$B$1000)/((MAESTRO!$B$3:$B$1000="MILITARES")*(UPPER(MAESTRO!$L$3:$L$1000)="CONFIRMADO")),ROWS($A$3:A313))),"")</f>
        <v/>
      </c>
      <c r="U313" s="10" t="str">
        <f ca="1">IFERROR(INDEX(MAESTRO!U:U,_xludf.AGGREGATE(15,6,ROW(MAESTRO!$B$3:$B$1000)/((MAESTRO!$B$3:$B$1000="MILITARES")*(UPPER(MAESTRO!$L$3:$L$1000)="CONFIRMADO")),ROWS($A$3:A313))),"")</f>
        <v/>
      </c>
      <c r="V313" s="10" t="str">
        <f ca="1">IFERROR(INDEX(MAESTRO!V:V,_xludf.AGGREGATE(15,6,ROW(MAESTRO!$B$3:$B$1000)/((MAESTRO!$B$3:$B$1000="MILITARES")*(UPPER(MAESTRO!$L$3:$L$1000)="CONFIRMADO")),ROWS($A$3:A313))),"")</f>
        <v/>
      </c>
      <c r="W313" s="10" t="str">
        <f ca="1">IFERROR(INDEX(MAESTRO!W:W,_xludf.AGGREGATE(15,6,ROW(MAESTRO!$B$3:$B$1000)/((MAESTRO!$B$3:$B$1000="MILITARES")*(UPPER(MAESTRO!$L$3:$L$1000)="CONFIRMADO")),ROWS($A$3:A313))),"")</f>
        <v/>
      </c>
      <c r="X313" s="10" t="str">
        <f ca="1">IFERROR(INDEX(MAESTRO!X:X,_xludf.AGGREGATE(15,6,ROW(MAESTRO!$B$3:$B$1000)/((MAESTRO!$B$3:$B$1000="MILITARES")*(UPPER(MAESTRO!$L$3:$L$1000)="CONFIRMADO")),ROWS($A$3:A313))),"")</f>
        <v/>
      </c>
    </row>
    <row r="314" spans="1:24" ht="22.05" customHeight="1">
      <c r="A314" s="15" t="str">
        <f ca="1">IFERROR(INDEX(MAESTRO!A:A,_xludf.AGGREGATE(15,6,ROW(MAESTRO!$B$3:$B$1000)/((MAESTRO!$B$3:$B$1000="MILITARES")*(UPPER(MAESTRO!$L$3:$L$1000)="CONFIRMADO")),ROWS($A$3:A314))),"")</f>
        <v/>
      </c>
      <c r="B314" s="15" t="str">
        <f ca="1">IFERROR(INDEX(MAESTRO!B:B,_xludf.AGGREGATE(15,6,ROW(MAESTRO!$B$3:$B$1000)/((MAESTRO!$B$3:$B$1000="MILITARES")*(UPPER(MAESTRO!$L$3:$L$1000)="CONFIRMADO")),ROWS($A$3:A314))),"")</f>
        <v/>
      </c>
      <c r="C314" s="15" t="str">
        <f ca="1">IFERROR(INDEX(MAESTRO!C:C,_xludf.AGGREGATE(15,6,ROW(MAESTRO!$B$3:$B$1000)/((MAESTRO!$B$3:$B$1000="MILITARES")*(UPPER(MAESTRO!$L$3:$L$1000)="CONFIRMADO")),ROWS($A$3:A314))),"")</f>
        <v/>
      </c>
      <c r="D314" s="15" t="str">
        <f ca="1">IFERROR(INDEX(MAESTRO!D:D,_xludf.AGGREGATE(15,6,ROW(MAESTRO!$B$3:$B$1000)/((MAESTRO!$B$3:$B$1000="MILITARES")*(UPPER(MAESTRO!$L$3:$L$1000)="CONFIRMADO")),ROWS($A$3:A314))),"")</f>
        <v/>
      </c>
      <c r="E314" s="15" t="str">
        <f ca="1">IFERROR(INDEX(MAESTRO!E:E,_xludf.AGGREGATE(15,6,ROW(MAESTRO!$B$3:$B$1000)/((MAESTRO!$B$3:$B$1000="MILITARES")*(UPPER(MAESTRO!$L$3:$L$1000)="CONFIRMADO")),ROWS($A$3:A314))),"")</f>
        <v/>
      </c>
      <c r="F314" s="15" t="str">
        <f ca="1">IFERROR(INDEX(MAESTRO!F:F,_xludf.AGGREGATE(15,6,ROW(MAESTRO!$B$3:$B$1000)/((MAESTRO!$B$3:$B$1000="MILITARES")*(UPPER(MAESTRO!$L$3:$L$1000)="CONFIRMADO")),ROWS($A$3:A314))),"")</f>
        <v/>
      </c>
      <c r="G314" s="15" t="str">
        <f ca="1">IFERROR(INDEX(MAESTRO!G:G,_xludf.AGGREGATE(15,6,ROW(MAESTRO!$B$3:$B$1000)/((MAESTRO!$B$3:$B$1000="MILITARES")*(UPPER(MAESTRO!$L$3:$L$1000)="CONFIRMADO")),ROWS($A$3:A314))),"")</f>
        <v/>
      </c>
      <c r="H314" s="15" t="str">
        <f ca="1">IFERROR(INDEX(MAESTRO!H:H,_xludf.AGGREGATE(15,6,ROW(MAESTRO!$B$3:$B$1000)/((MAESTRO!$B$3:$B$1000="MILITARES")*(UPPER(MAESTRO!$L$3:$L$1000)="CONFIRMADO")),ROWS($A$3:A314))),"")</f>
        <v/>
      </c>
      <c r="I314" s="15" t="str">
        <f ca="1">IFERROR(INDEX(MAESTRO!I:I,_xludf.AGGREGATE(15,6,ROW(MAESTRO!$B$3:$B$1000)/((MAESTRO!$B$3:$B$1000="MILITARES")*(UPPER(MAESTRO!$L$3:$L$1000)="CONFIRMADO")),ROWS($A$3:A314))),"")</f>
        <v/>
      </c>
      <c r="J314" s="15" t="str">
        <f ca="1">IFERROR(INDEX(MAESTRO!J:J,_xludf.AGGREGATE(15,6,ROW(MAESTRO!$B$3:$B$1000)/((MAESTRO!$B$3:$B$1000="MILITARES")*(UPPER(MAESTRO!$L$3:$L$1000)="CONFIRMADO")),ROWS($A$3:A314))),"")</f>
        <v/>
      </c>
      <c r="K314" s="15" t="str">
        <f ca="1">IFERROR(INDEX(MAESTRO!K:K,_xludf.AGGREGATE(15,6,ROW(MAESTRO!$B$3:$B$1000)/((MAESTRO!$B$3:$B$1000="MILITARES")*(UPPER(MAESTRO!$L$3:$L$1000)="CONFIRMADO")),ROWS($A$3:A314))),"")</f>
        <v/>
      </c>
      <c r="L314" s="15" t="str">
        <f ca="1">IFERROR(INDEX(MAESTRO!L:L,_xludf.AGGREGATE(15,6,ROW(MAESTRO!$B$3:$B$1000)/((MAESTRO!$B$3:$B$1000="MILITARES")*(UPPER(MAESTRO!$L$3:$L$1000)="CONFIRMADO")),ROWS($A$3:A314))),"")</f>
        <v/>
      </c>
      <c r="M314" s="15" t="str">
        <f ca="1">IFERROR(INDEX(MAESTRO!M:M,_xludf.AGGREGATE(15,6,ROW(MAESTRO!$B$3:$B$1000)/((MAESTRO!$B$3:$B$1000="MILITARES")*(UPPER(MAESTRO!$L$3:$L$1000)="CONFIRMADO")),ROWS($A$3:A314))),"")</f>
        <v/>
      </c>
      <c r="N314" s="15" t="str">
        <f ca="1">IFERROR(INDEX(MAESTRO!N:N,_xludf.AGGREGATE(15,6,ROW(MAESTRO!$B$3:$B$1000)/((MAESTRO!$B$3:$B$1000="MILITARES")*(UPPER(MAESTRO!$L$3:$L$1000)="CONFIRMADO")),ROWS($A$3:A314))),"")</f>
        <v/>
      </c>
      <c r="O314" s="15" t="str">
        <f ca="1">IFERROR(INDEX(MAESTRO!O:O,_xludf.AGGREGATE(15,6,ROW(MAESTRO!$B$3:$B$1000)/((MAESTRO!$B$3:$B$1000="MILITARES")*(UPPER(MAESTRO!$L$3:$L$1000)="CONFIRMADO")),ROWS($A$3:A314))),"")</f>
        <v/>
      </c>
      <c r="P314" s="15" t="str">
        <f ca="1">IFERROR(INDEX(MAESTRO!P:P,_xludf.AGGREGATE(15,6,ROW(MAESTRO!$B$3:$B$1000)/((MAESTRO!$B$3:$B$1000="MILITARES")*(UPPER(MAESTRO!$L$3:$L$1000)="CONFIRMADO")),ROWS($A$3:A314))),"")</f>
        <v/>
      </c>
      <c r="Q314" s="15" t="str">
        <f ca="1">IFERROR(INDEX(MAESTRO!Q:Q,_xludf.AGGREGATE(15,6,ROW(MAESTRO!$B$3:$B$1000)/((MAESTRO!$B$3:$B$1000="MILITARES")*(UPPER(MAESTRO!$L$3:$L$1000)="CONFIRMADO")),ROWS($A$3:A314))),"")</f>
        <v/>
      </c>
      <c r="R314" s="15" t="str">
        <f ca="1">IFERROR(INDEX(MAESTRO!R:R,_xludf.AGGREGATE(15,6,ROW(MAESTRO!$B$3:$B$1000)/((MAESTRO!$B$3:$B$1000="MILITARES")*(UPPER(MAESTRO!$L$3:$L$1000)="CONFIRMADO")),ROWS($A$3:A314))),"")</f>
        <v/>
      </c>
      <c r="S314" s="15" t="str">
        <f ca="1">IFERROR(INDEX(MAESTRO!S:S,_xludf.AGGREGATE(15,6,ROW(MAESTRO!$B$3:$B$1000)/((MAESTRO!$B$3:$B$1000="MILITARES")*(UPPER(MAESTRO!$L$3:$L$1000)="CONFIRMADO")),ROWS($A$3:A314))),"")</f>
        <v/>
      </c>
      <c r="T314" s="15" t="str">
        <f ca="1">IFERROR(INDEX(MAESTRO!T:T,_xludf.AGGREGATE(15,6,ROW(MAESTRO!$B$3:$B$1000)/((MAESTRO!$B$3:$B$1000="MILITARES")*(UPPER(MAESTRO!$L$3:$L$1000)="CONFIRMADO")),ROWS($A$3:A314))),"")</f>
        <v/>
      </c>
      <c r="U314" s="15" t="str">
        <f ca="1">IFERROR(INDEX(MAESTRO!U:U,_xludf.AGGREGATE(15,6,ROW(MAESTRO!$B$3:$B$1000)/((MAESTRO!$B$3:$B$1000="MILITARES")*(UPPER(MAESTRO!$L$3:$L$1000)="CONFIRMADO")),ROWS($A$3:A314))),"")</f>
        <v/>
      </c>
      <c r="V314" s="15" t="str">
        <f ca="1">IFERROR(INDEX(MAESTRO!V:V,_xludf.AGGREGATE(15,6,ROW(MAESTRO!$B$3:$B$1000)/((MAESTRO!$B$3:$B$1000="MILITARES")*(UPPER(MAESTRO!$L$3:$L$1000)="CONFIRMADO")),ROWS($A$3:A314))),"")</f>
        <v/>
      </c>
      <c r="W314" s="15" t="str">
        <f ca="1">IFERROR(INDEX(MAESTRO!W:W,_xludf.AGGREGATE(15,6,ROW(MAESTRO!$B$3:$B$1000)/((MAESTRO!$B$3:$B$1000="MILITARES")*(UPPER(MAESTRO!$L$3:$L$1000)="CONFIRMADO")),ROWS($A$3:A314))),"")</f>
        <v/>
      </c>
      <c r="X314" s="15" t="str">
        <f ca="1">IFERROR(INDEX(MAESTRO!X:X,_xludf.AGGREGATE(15,6,ROW(MAESTRO!$B$3:$B$1000)/((MAESTRO!$B$3:$B$1000="MILITARES")*(UPPER(MAESTRO!$L$3:$L$1000)="CONFIRMADO")),ROWS($A$3:A314))),"")</f>
        <v/>
      </c>
    </row>
    <row r="315" spans="1:24" ht="22.05" customHeight="1">
      <c r="A315" s="10" t="str">
        <f ca="1">IFERROR(INDEX(MAESTRO!A:A,_xludf.AGGREGATE(15,6,ROW(MAESTRO!$B$3:$B$1000)/((MAESTRO!$B$3:$B$1000="MILITARES")*(UPPER(MAESTRO!$L$3:$L$1000)="CONFIRMADO")),ROWS($A$3:A315))),"")</f>
        <v/>
      </c>
      <c r="B315" s="10" t="str">
        <f ca="1">IFERROR(INDEX(MAESTRO!B:B,_xludf.AGGREGATE(15,6,ROW(MAESTRO!$B$3:$B$1000)/((MAESTRO!$B$3:$B$1000="MILITARES")*(UPPER(MAESTRO!$L$3:$L$1000)="CONFIRMADO")),ROWS($A$3:A315))),"")</f>
        <v/>
      </c>
      <c r="C315" s="10" t="str">
        <f ca="1">IFERROR(INDEX(MAESTRO!C:C,_xludf.AGGREGATE(15,6,ROW(MAESTRO!$B$3:$B$1000)/((MAESTRO!$B$3:$B$1000="MILITARES")*(UPPER(MAESTRO!$L$3:$L$1000)="CONFIRMADO")),ROWS($A$3:A315))),"")</f>
        <v/>
      </c>
      <c r="D315" s="10" t="str">
        <f ca="1">IFERROR(INDEX(MAESTRO!D:D,_xludf.AGGREGATE(15,6,ROW(MAESTRO!$B$3:$B$1000)/((MAESTRO!$B$3:$B$1000="MILITARES")*(UPPER(MAESTRO!$L$3:$L$1000)="CONFIRMADO")),ROWS($A$3:A315))),"")</f>
        <v/>
      </c>
      <c r="E315" s="10" t="str">
        <f ca="1">IFERROR(INDEX(MAESTRO!E:E,_xludf.AGGREGATE(15,6,ROW(MAESTRO!$B$3:$B$1000)/((MAESTRO!$B$3:$B$1000="MILITARES")*(UPPER(MAESTRO!$L$3:$L$1000)="CONFIRMADO")),ROWS($A$3:A315))),"")</f>
        <v/>
      </c>
      <c r="F315" s="10" t="str">
        <f ca="1">IFERROR(INDEX(MAESTRO!F:F,_xludf.AGGREGATE(15,6,ROW(MAESTRO!$B$3:$B$1000)/((MAESTRO!$B$3:$B$1000="MILITARES")*(UPPER(MAESTRO!$L$3:$L$1000)="CONFIRMADO")),ROWS($A$3:A315))),"")</f>
        <v/>
      </c>
      <c r="G315" s="10" t="str">
        <f ca="1">IFERROR(INDEX(MAESTRO!G:G,_xludf.AGGREGATE(15,6,ROW(MAESTRO!$B$3:$B$1000)/((MAESTRO!$B$3:$B$1000="MILITARES")*(UPPER(MAESTRO!$L$3:$L$1000)="CONFIRMADO")),ROWS($A$3:A315))),"")</f>
        <v/>
      </c>
      <c r="H315" s="10" t="str">
        <f ca="1">IFERROR(INDEX(MAESTRO!H:H,_xludf.AGGREGATE(15,6,ROW(MAESTRO!$B$3:$B$1000)/((MAESTRO!$B$3:$B$1000="MILITARES")*(UPPER(MAESTRO!$L$3:$L$1000)="CONFIRMADO")),ROWS($A$3:A315))),"")</f>
        <v/>
      </c>
      <c r="I315" s="10" t="str">
        <f ca="1">IFERROR(INDEX(MAESTRO!I:I,_xludf.AGGREGATE(15,6,ROW(MAESTRO!$B$3:$B$1000)/((MAESTRO!$B$3:$B$1000="MILITARES")*(UPPER(MAESTRO!$L$3:$L$1000)="CONFIRMADO")),ROWS($A$3:A315))),"")</f>
        <v/>
      </c>
      <c r="J315" s="10" t="str">
        <f ca="1">IFERROR(INDEX(MAESTRO!J:J,_xludf.AGGREGATE(15,6,ROW(MAESTRO!$B$3:$B$1000)/((MAESTRO!$B$3:$B$1000="MILITARES")*(UPPER(MAESTRO!$L$3:$L$1000)="CONFIRMADO")),ROWS($A$3:A315))),"")</f>
        <v/>
      </c>
      <c r="K315" s="10" t="str">
        <f ca="1">IFERROR(INDEX(MAESTRO!K:K,_xludf.AGGREGATE(15,6,ROW(MAESTRO!$B$3:$B$1000)/((MAESTRO!$B$3:$B$1000="MILITARES")*(UPPER(MAESTRO!$L$3:$L$1000)="CONFIRMADO")),ROWS($A$3:A315))),"")</f>
        <v/>
      </c>
      <c r="L315" s="10" t="str">
        <f ca="1">IFERROR(INDEX(MAESTRO!L:L,_xludf.AGGREGATE(15,6,ROW(MAESTRO!$B$3:$B$1000)/((MAESTRO!$B$3:$B$1000="MILITARES")*(UPPER(MAESTRO!$L$3:$L$1000)="CONFIRMADO")),ROWS($A$3:A315))),"")</f>
        <v/>
      </c>
      <c r="M315" s="10" t="str">
        <f ca="1">IFERROR(INDEX(MAESTRO!M:M,_xludf.AGGREGATE(15,6,ROW(MAESTRO!$B$3:$B$1000)/((MAESTRO!$B$3:$B$1000="MILITARES")*(UPPER(MAESTRO!$L$3:$L$1000)="CONFIRMADO")),ROWS($A$3:A315))),"")</f>
        <v/>
      </c>
      <c r="N315" s="10" t="str">
        <f ca="1">IFERROR(INDEX(MAESTRO!N:N,_xludf.AGGREGATE(15,6,ROW(MAESTRO!$B$3:$B$1000)/((MAESTRO!$B$3:$B$1000="MILITARES")*(UPPER(MAESTRO!$L$3:$L$1000)="CONFIRMADO")),ROWS($A$3:A315))),"")</f>
        <v/>
      </c>
      <c r="O315" s="10" t="str">
        <f ca="1">IFERROR(INDEX(MAESTRO!O:O,_xludf.AGGREGATE(15,6,ROW(MAESTRO!$B$3:$B$1000)/((MAESTRO!$B$3:$B$1000="MILITARES")*(UPPER(MAESTRO!$L$3:$L$1000)="CONFIRMADO")),ROWS($A$3:A315))),"")</f>
        <v/>
      </c>
      <c r="P315" s="10" t="str">
        <f ca="1">IFERROR(INDEX(MAESTRO!P:P,_xludf.AGGREGATE(15,6,ROW(MAESTRO!$B$3:$B$1000)/((MAESTRO!$B$3:$B$1000="MILITARES")*(UPPER(MAESTRO!$L$3:$L$1000)="CONFIRMADO")),ROWS($A$3:A315))),"")</f>
        <v/>
      </c>
      <c r="Q315" s="10" t="str">
        <f ca="1">IFERROR(INDEX(MAESTRO!Q:Q,_xludf.AGGREGATE(15,6,ROW(MAESTRO!$B$3:$B$1000)/((MAESTRO!$B$3:$B$1000="MILITARES")*(UPPER(MAESTRO!$L$3:$L$1000)="CONFIRMADO")),ROWS($A$3:A315))),"")</f>
        <v/>
      </c>
      <c r="R315" s="10" t="str">
        <f ca="1">IFERROR(INDEX(MAESTRO!R:R,_xludf.AGGREGATE(15,6,ROW(MAESTRO!$B$3:$B$1000)/((MAESTRO!$B$3:$B$1000="MILITARES")*(UPPER(MAESTRO!$L$3:$L$1000)="CONFIRMADO")),ROWS($A$3:A315))),"")</f>
        <v/>
      </c>
      <c r="S315" s="10" t="str">
        <f ca="1">IFERROR(INDEX(MAESTRO!S:S,_xludf.AGGREGATE(15,6,ROW(MAESTRO!$B$3:$B$1000)/((MAESTRO!$B$3:$B$1000="MILITARES")*(UPPER(MAESTRO!$L$3:$L$1000)="CONFIRMADO")),ROWS($A$3:A315))),"")</f>
        <v/>
      </c>
      <c r="T315" s="10" t="str">
        <f ca="1">IFERROR(INDEX(MAESTRO!T:T,_xludf.AGGREGATE(15,6,ROW(MAESTRO!$B$3:$B$1000)/((MAESTRO!$B$3:$B$1000="MILITARES")*(UPPER(MAESTRO!$L$3:$L$1000)="CONFIRMADO")),ROWS($A$3:A315))),"")</f>
        <v/>
      </c>
      <c r="U315" s="10" t="str">
        <f ca="1">IFERROR(INDEX(MAESTRO!U:U,_xludf.AGGREGATE(15,6,ROW(MAESTRO!$B$3:$B$1000)/((MAESTRO!$B$3:$B$1000="MILITARES")*(UPPER(MAESTRO!$L$3:$L$1000)="CONFIRMADO")),ROWS($A$3:A315))),"")</f>
        <v/>
      </c>
      <c r="V315" s="10" t="str">
        <f ca="1">IFERROR(INDEX(MAESTRO!V:V,_xludf.AGGREGATE(15,6,ROW(MAESTRO!$B$3:$B$1000)/((MAESTRO!$B$3:$B$1000="MILITARES")*(UPPER(MAESTRO!$L$3:$L$1000)="CONFIRMADO")),ROWS($A$3:A315))),"")</f>
        <v/>
      </c>
      <c r="W315" s="10" t="str">
        <f ca="1">IFERROR(INDEX(MAESTRO!W:W,_xludf.AGGREGATE(15,6,ROW(MAESTRO!$B$3:$B$1000)/((MAESTRO!$B$3:$B$1000="MILITARES")*(UPPER(MAESTRO!$L$3:$L$1000)="CONFIRMADO")),ROWS($A$3:A315))),"")</f>
        <v/>
      </c>
      <c r="X315" s="10" t="str">
        <f ca="1">IFERROR(INDEX(MAESTRO!X:X,_xludf.AGGREGATE(15,6,ROW(MAESTRO!$B$3:$B$1000)/((MAESTRO!$B$3:$B$1000="MILITARES")*(UPPER(MAESTRO!$L$3:$L$1000)="CONFIRMADO")),ROWS($A$3:A315))),"")</f>
        <v/>
      </c>
    </row>
    <row r="316" spans="1:24" ht="22.05" customHeight="1">
      <c r="A316" s="15" t="str">
        <f ca="1">IFERROR(INDEX(MAESTRO!A:A,_xludf.AGGREGATE(15,6,ROW(MAESTRO!$B$3:$B$1000)/((MAESTRO!$B$3:$B$1000="MILITARES")*(UPPER(MAESTRO!$L$3:$L$1000)="CONFIRMADO")),ROWS($A$3:A316))),"")</f>
        <v/>
      </c>
      <c r="B316" s="15" t="str">
        <f ca="1">IFERROR(INDEX(MAESTRO!B:B,_xludf.AGGREGATE(15,6,ROW(MAESTRO!$B$3:$B$1000)/((MAESTRO!$B$3:$B$1000="MILITARES")*(UPPER(MAESTRO!$L$3:$L$1000)="CONFIRMADO")),ROWS($A$3:A316))),"")</f>
        <v/>
      </c>
      <c r="C316" s="15" t="str">
        <f ca="1">IFERROR(INDEX(MAESTRO!C:C,_xludf.AGGREGATE(15,6,ROW(MAESTRO!$B$3:$B$1000)/((MAESTRO!$B$3:$B$1000="MILITARES")*(UPPER(MAESTRO!$L$3:$L$1000)="CONFIRMADO")),ROWS($A$3:A316))),"")</f>
        <v/>
      </c>
      <c r="D316" s="15" t="str">
        <f ca="1">IFERROR(INDEX(MAESTRO!D:D,_xludf.AGGREGATE(15,6,ROW(MAESTRO!$B$3:$B$1000)/((MAESTRO!$B$3:$B$1000="MILITARES")*(UPPER(MAESTRO!$L$3:$L$1000)="CONFIRMADO")),ROWS($A$3:A316))),"")</f>
        <v/>
      </c>
      <c r="E316" s="15" t="str">
        <f ca="1">IFERROR(INDEX(MAESTRO!E:E,_xludf.AGGREGATE(15,6,ROW(MAESTRO!$B$3:$B$1000)/((MAESTRO!$B$3:$B$1000="MILITARES")*(UPPER(MAESTRO!$L$3:$L$1000)="CONFIRMADO")),ROWS($A$3:A316))),"")</f>
        <v/>
      </c>
      <c r="F316" s="15" t="str">
        <f ca="1">IFERROR(INDEX(MAESTRO!F:F,_xludf.AGGREGATE(15,6,ROW(MAESTRO!$B$3:$B$1000)/((MAESTRO!$B$3:$B$1000="MILITARES")*(UPPER(MAESTRO!$L$3:$L$1000)="CONFIRMADO")),ROWS($A$3:A316))),"")</f>
        <v/>
      </c>
      <c r="G316" s="15" t="str">
        <f ca="1">IFERROR(INDEX(MAESTRO!G:G,_xludf.AGGREGATE(15,6,ROW(MAESTRO!$B$3:$B$1000)/((MAESTRO!$B$3:$B$1000="MILITARES")*(UPPER(MAESTRO!$L$3:$L$1000)="CONFIRMADO")),ROWS($A$3:A316))),"")</f>
        <v/>
      </c>
      <c r="H316" s="15" t="str">
        <f ca="1">IFERROR(INDEX(MAESTRO!H:H,_xludf.AGGREGATE(15,6,ROW(MAESTRO!$B$3:$B$1000)/((MAESTRO!$B$3:$B$1000="MILITARES")*(UPPER(MAESTRO!$L$3:$L$1000)="CONFIRMADO")),ROWS($A$3:A316))),"")</f>
        <v/>
      </c>
      <c r="I316" s="15" t="str">
        <f ca="1">IFERROR(INDEX(MAESTRO!I:I,_xludf.AGGREGATE(15,6,ROW(MAESTRO!$B$3:$B$1000)/((MAESTRO!$B$3:$B$1000="MILITARES")*(UPPER(MAESTRO!$L$3:$L$1000)="CONFIRMADO")),ROWS($A$3:A316))),"")</f>
        <v/>
      </c>
      <c r="J316" s="15" t="str">
        <f ca="1">IFERROR(INDEX(MAESTRO!J:J,_xludf.AGGREGATE(15,6,ROW(MAESTRO!$B$3:$B$1000)/((MAESTRO!$B$3:$B$1000="MILITARES")*(UPPER(MAESTRO!$L$3:$L$1000)="CONFIRMADO")),ROWS($A$3:A316))),"")</f>
        <v/>
      </c>
      <c r="K316" s="15" t="str">
        <f ca="1">IFERROR(INDEX(MAESTRO!K:K,_xludf.AGGREGATE(15,6,ROW(MAESTRO!$B$3:$B$1000)/((MAESTRO!$B$3:$B$1000="MILITARES")*(UPPER(MAESTRO!$L$3:$L$1000)="CONFIRMADO")),ROWS($A$3:A316))),"")</f>
        <v/>
      </c>
      <c r="L316" s="15" t="str">
        <f ca="1">IFERROR(INDEX(MAESTRO!L:L,_xludf.AGGREGATE(15,6,ROW(MAESTRO!$B$3:$B$1000)/((MAESTRO!$B$3:$B$1000="MILITARES")*(UPPER(MAESTRO!$L$3:$L$1000)="CONFIRMADO")),ROWS($A$3:A316))),"")</f>
        <v/>
      </c>
      <c r="M316" s="15" t="str">
        <f ca="1">IFERROR(INDEX(MAESTRO!M:M,_xludf.AGGREGATE(15,6,ROW(MAESTRO!$B$3:$B$1000)/((MAESTRO!$B$3:$B$1000="MILITARES")*(UPPER(MAESTRO!$L$3:$L$1000)="CONFIRMADO")),ROWS($A$3:A316))),"")</f>
        <v/>
      </c>
      <c r="N316" s="15" t="str">
        <f ca="1">IFERROR(INDEX(MAESTRO!N:N,_xludf.AGGREGATE(15,6,ROW(MAESTRO!$B$3:$B$1000)/((MAESTRO!$B$3:$B$1000="MILITARES")*(UPPER(MAESTRO!$L$3:$L$1000)="CONFIRMADO")),ROWS($A$3:A316))),"")</f>
        <v/>
      </c>
      <c r="O316" s="15" t="str">
        <f ca="1">IFERROR(INDEX(MAESTRO!O:O,_xludf.AGGREGATE(15,6,ROW(MAESTRO!$B$3:$B$1000)/((MAESTRO!$B$3:$B$1000="MILITARES")*(UPPER(MAESTRO!$L$3:$L$1000)="CONFIRMADO")),ROWS($A$3:A316))),"")</f>
        <v/>
      </c>
      <c r="P316" s="15" t="str">
        <f ca="1">IFERROR(INDEX(MAESTRO!P:P,_xludf.AGGREGATE(15,6,ROW(MAESTRO!$B$3:$B$1000)/((MAESTRO!$B$3:$B$1000="MILITARES")*(UPPER(MAESTRO!$L$3:$L$1000)="CONFIRMADO")),ROWS($A$3:A316))),"")</f>
        <v/>
      </c>
      <c r="Q316" s="15" t="str">
        <f ca="1">IFERROR(INDEX(MAESTRO!Q:Q,_xludf.AGGREGATE(15,6,ROW(MAESTRO!$B$3:$B$1000)/((MAESTRO!$B$3:$B$1000="MILITARES")*(UPPER(MAESTRO!$L$3:$L$1000)="CONFIRMADO")),ROWS($A$3:A316))),"")</f>
        <v/>
      </c>
      <c r="R316" s="15" t="str">
        <f ca="1">IFERROR(INDEX(MAESTRO!R:R,_xludf.AGGREGATE(15,6,ROW(MAESTRO!$B$3:$B$1000)/((MAESTRO!$B$3:$B$1000="MILITARES")*(UPPER(MAESTRO!$L$3:$L$1000)="CONFIRMADO")),ROWS($A$3:A316))),"")</f>
        <v/>
      </c>
      <c r="S316" s="15" t="str">
        <f ca="1">IFERROR(INDEX(MAESTRO!S:S,_xludf.AGGREGATE(15,6,ROW(MAESTRO!$B$3:$B$1000)/((MAESTRO!$B$3:$B$1000="MILITARES")*(UPPER(MAESTRO!$L$3:$L$1000)="CONFIRMADO")),ROWS($A$3:A316))),"")</f>
        <v/>
      </c>
      <c r="T316" s="15" t="str">
        <f ca="1">IFERROR(INDEX(MAESTRO!T:T,_xludf.AGGREGATE(15,6,ROW(MAESTRO!$B$3:$B$1000)/((MAESTRO!$B$3:$B$1000="MILITARES")*(UPPER(MAESTRO!$L$3:$L$1000)="CONFIRMADO")),ROWS($A$3:A316))),"")</f>
        <v/>
      </c>
      <c r="U316" s="15" t="str">
        <f ca="1">IFERROR(INDEX(MAESTRO!U:U,_xludf.AGGREGATE(15,6,ROW(MAESTRO!$B$3:$B$1000)/((MAESTRO!$B$3:$B$1000="MILITARES")*(UPPER(MAESTRO!$L$3:$L$1000)="CONFIRMADO")),ROWS($A$3:A316))),"")</f>
        <v/>
      </c>
      <c r="V316" s="15" t="str">
        <f ca="1">IFERROR(INDEX(MAESTRO!V:V,_xludf.AGGREGATE(15,6,ROW(MAESTRO!$B$3:$B$1000)/((MAESTRO!$B$3:$B$1000="MILITARES")*(UPPER(MAESTRO!$L$3:$L$1000)="CONFIRMADO")),ROWS($A$3:A316))),"")</f>
        <v/>
      </c>
      <c r="W316" s="15" t="str">
        <f ca="1">IFERROR(INDEX(MAESTRO!W:W,_xludf.AGGREGATE(15,6,ROW(MAESTRO!$B$3:$B$1000)/((MAESTRO!$B$3:$B$1000="MILITARES")*(UPPER(MAESTRO!$L$3:$L$1000)="CONFIRMADO")),ROWS($A$3:A316))),"")</f>
        <v/>
      </c>
      <c r="X316" s="15" t="str">
        <f ca="1">IFERROR(INDEX(MAESTRO!X:X,_xludf.AGGREGATE(15,6,ROW(MAESTRO!$B$3:$B$1000)/((MAESTRO!$B$3:$B$1000="MILITARES")*(UPPER(MAESTRO!$L$3:$L$1000)="CONFIRMADO")),ROWS($A$3:A316))),"")</f>
        <v/>
      </c>
    </row>
    <row r="317" spans="1:24" ht="22.05" customHeight="1">
      <c r="A317" s="10" t="str">
        <f ca="1">IFERROR(INDEX(MAESTRO!A:A,_xludf.AGGREGATE(15,6,ROW(MAESTRO!$B$3:$B$1000)/((MAESTRO!$B$3:$B$1000="MILITARES")*(UPPER(MAESTRO!$L$3:$L$1000)="CONFIRMADO")),ROWS($A$3:A317))),"")</f>
        <v/>
      </c>
      <c r="B317" s="10" t="str">
        <f ca="1">IFERROR(INDEX(MAESTRO!B:B,_xludf.AGGREGATE(15,6,ROW(MAESTRO!$B$3:$B$1000)/((MAESTRO!$B$3:$B$1000="MILITARES")*(UPPER(MAESTRO!$L$3:$L$1000)="CONFIRMADO")),ROWS($A$3:A317))),"")</f>
        <v/>
      </c>
      <c r="C317" s="10" t="str">
        <f ca="1">IFERROR(INDEX(MAESTRO!C:C,_xludf.AGGREGATE(15,6,ROW(MAESTRO!$B$3:$B$1000)/((MAESTRO!$B$3:$B$1000="MILITARES")*(UPPER(MAESTRO!$L$3:$L$1000)="CONFIRMADO")),ROWS($A$3:A317))),"")</f>
        <v/>
      </c>
      <c r="D317" s="10" t="str">
        <f ca="1">IFERROR(INDEX(MAESTRO!D:D,_xludf.AGGREGATE(15,6,ROW(MAESTRO!$B$3:$B$1000)/((MAESTRO!$B$3:$B$1000="MILITARES")*(UPPER(MAESTRO!$L$3:$L$1000)="CONFIRMADO")),ROWS($A$3:A317))),"")</f>
        <v/>
      </c>
      <c r="E317" s="10" t="str">
        <f ca="1">IFERROR(INDEX(MAESTRO!E:E,_xludf.AGGREGATE(15,6,ROW(MAESTRO!$B$3:$B$1000)/((MAESTRO!$B$3:$B$1000="MILITARES")*(UPPER(MAESTRO!$L$3:$L$1000)="CONFIRMADO")),ROWS($A$3:A317))),"")</f>
        <v/>
      </c>
      <c r="F317" s="10" t="str">
        <f ca="1">IFERROR(INDEX(MAESTRO!F:F,_xludf.AGGREGATE(15,6,ROW(MAESTRO!$B$3:$B$1000)/((MAESTRO!$B$3:$B$1000="MILITARES")*(UPPER(MAESTRO!$L$3:$L$1000)="CONFIRMADO")),ROWS($A$3:A317))),"")</f>
        <v/>
      </c>
      <c r="G317" s="10" t="str">
        <f ca="1">IFERROR(INDEX(MAESTRO!G:G,_xludf.AGGREGATE(15,6,ROW(MAESTRO!$B$3:$B$1000)/((MAESTRO!$B$3:$B$1000="MILITARES")*(UPPER(MAESTRO!$L$3:$L$1000)="CONFIRMADO")),ROWS($A$3:A317))),"")</f>
        <v/>
      </c>
      <c r="H317" s="10" t="str">
        <f ca="1">IFERROR(INDEX(MAESTRO!H:H,_xludf.AGGREGATE(15,6,ROW(MAESTRO!$B$3:$B$1000)/((MAESTRO!$B$3:$B$1000="MILITARES")*(UPPER(MAESTRO!$L$3:$L$1000)="CONFIRMADO")),ROWS($A$3:A317))),"")</f>
        <v/>
      </c>
      <c r="I317" s="10" t="str">
        <f ca="1">IFERROR(INDEX(MAESTRO!I:I,_xludf.AGGREGATE(15,6,ROW(MAESTRO!$B$3:$B$1000)/((MAESTRO!$B$3:$B$1000="MILITARES")*(UPPER(MAESTRO!$L$3:$L$1000)="CONFIRMADO")),ROWS($A$3:A317))),"")</f>
        <v/>
      </c>
      <c r="J317" s="10" t="str">
        <f ca="1">IFERROR(INDEX(MAESTRO!J:J,_xludf.AGGREGATE(15,6,ROW(MAESTRO!$B$3:$B$1000)/((MAESTRO!$B$3:$B$1000="MILITARES")*(UPPER(MAESTRO!$L$3:$L$1000)="CONFIRMADO")),ROWS($A$3:A317))),"")</f>
        <v/>
      </c>
      <c r="K317" s="10" t="str">
        <f ca="1">IFERROR(INDEX(MAESTRO!K:K,_xludf.AGGREGATE(15,6,ROW(MAESTRO!$B$3:$B$1000)/((MAESTRO!$B$3:$B$1000="MILITARES")*(UPPER(MAESTRO!$L$3:$L$1000)="CONFIRMADO")),ROWS($A$3:A317))),"")</f>
        <v/>
      </c>
      <c r="L317" s="10" t="str">
        <f ca="1">IFERROR(INDEX(MAESTRO!L:L,_xludf.AGGREGATE(15,6,ROW(MAESTRO!$B$3:$B$1000)/((MAESTRO!$B$3:$B$1000="MILITARES")*(UPPER(MAESTRO!$L$3:$L$1000)="CONFIRMADO")),ROWS($A$3:A317))),"")</f>
        <v/>
      </c>
      <c r="M317" s="10" t="str">
        <f ca="1">IFERROR(INDEX(MAESTRO!M:M,_xludf.AGGREGATE(15,6,ROW(MAESTRO!$B$3:$B$1000)/((MAESTRO!$B$3:$B$1000="MILITARES")*(UPPER(MAESTRO!$L$3:$L$1000)="CONFIRMADO")),ROWS($A$3:A317))),"")</f>
        <v/>
      </c>
      <c r="N317" s="10" t="str">
        <f ca="1">IFERROR(INDEX(MAESTRO!N:N,_xludf.AGGREGATE(15,6,ROW(MAESTRO!$B$3:$B$1000)/((MAESTRO!$B$3:$B$1000="MILITARES")*(UPPER(MAESTRO!$L$3:$L$1000)="CONFIRMADO")),ROWS($A$3:A317))),"")</f>
        <v/>
      </c>
      <c r="O317" s="10" t="str">
        <f ca="1">IFERROR(INDEX(MAESTRO!O:O,_xludf.AGGREGATE(15,6,ROW(MAESTRO!$B$3:$B$1000)/((MAESTRO!$B$3:$B$1000="MILITARES")*(UPPER(MAESTRO!$L$3:$L$1000)="CONFIRMADO")),ROWS($A$3:A317))),"")</f>
        <v/>
      </c>
      <c r="P317" s="10" t="str">
        <f ca="1">IFERROR(INDEX(MAESTRO!P:P,_xludf.AGGREGATE(15,6,ROW(MAESTRO!$B$3:$B$1000)/((MAESTRO!$B$3:$B$1000="MILITARES")*(UPPER(MAESTRO!$L$3:$L$1000)="CONFIRMADO")),ROWS($A$3:A317))),"")</f>
        <v/>
      </c>
      <c r="Q317" s="10" t="str">
        <f ca="1">IFERROR(INDEX(MAESTRO!Q:Q,_xludf.AGGREGATE(15,6,ROW(MAESTRO!$B$3:$B$1000)/((MAESTRO!$B$3:$B$1000="MILITARES")*(UPPER(MAESTRO!$L$3:$L$1000)="CONFIRMADO")),ROWS($A$3:A317))),"")</f>
        <v/>
      </c>
      <c r="R317" s="10" t="str">
        <f ca="1">IFERROR(INDEX(MAESTRO!R:R,_xludf.AGGREGATE(15,6,ROW(MAESTRO!$B$3:$B$1000)/((MAESTRO!$B$3:$B$1000="MILITARES")*(UPPER(MAESTRO!$L$3:$L$1000)="CONFIRMADO")),ROWS($A$3:A317))),"")</f>
        <v/>
      </c>
      <c r="S317" s="10" t="str">
        <f ca="1">IFERROR(INDEX(MAESTRO!S:S,_xludf.AGGREGATE(15,6,ROW(MAESTRO!$B$3:$B$1000)/((MAESTRO!$B$3:$B$1000="MILITARES")*(UPPER(MAESTRO!$L$3:$L$1000)="CONFIRMADO")),ROWS($A$3:A317))),"")</f>
        <v/>
      </c>
      <c r="T317" s="10" t="str">
        <f ca="1">IFERROR(INDEX(MAESTRO!T:T,_xludf.AGGREGATE(15,6,ROW(MAESTRO!$B$3:$B$1000)/((MAESTRO!$B$3:$B$1000="MILITARES")*(UPPER(MAESTRO!$L$3:$L$1000)="CONFIRMADO")),ROWS($A$3:A317))),"")</f>
        <v/>
      </c>
      <c r="U317" s="10" t="str">
        <f ca="1">IFERROR(INDEX(MAESTRO!U:U,_xludf.AGGREGATE(15,6,ROW(MAESTRO!$B$3:$B$1000)/((MAESTRO!$B$3:$B$1000="MILITARES")*(UPPER(MAESTRO!$L$3:$L$1000)="CONFIRMADO")),ROWS($A$3:A317))),"")</f>
        <v/>
      </c>
      <c r="V317" s="10" t="str">
        <f ca="1">IFERROR(INDEX(MAESTRO!V:V,_xludf.AGGREGATE(15,6,ROW(MAESTRO!$B$3:$B$1000)/((MAESTRO!$B$3:$B$1000="MILITARES")*(UPPER(MAESTRO!$L$3:$L$1000)="CONFIRMADO")),ROWS($A$3:A317))),"")</f>
        <v/>
      </c>
      <c r="W317" s="10" t="str">
        <f ca="1">IFERROR(INDEX(MAESTRO!W:W,_xludf.AGGREGATE(15,6,ROW(MAESTRO!$B$3:$B$1000)/((MAESTRO!$B$3:$B$1000="MILITARES")*(UPPER(MAESTRO!$L$3:$L$1000)="CONFIRMADO")),ROWS($A$3:A317))),"")</f>
        <v/>
      </c>
      <c r="X317" s="10" t="str">
        <f ca="1">IFERROR(INDEX(MAESTRO!X:X,_xludf.AGGREGATE(15,6,ROW(MAESTRO!$B$3:$B$1000)/((MAESTRO!$B$3:$B$1000="MILITARES")*(UPPER(MAESTRO!$L$3:$L$1000)="CONFIRMADO")),ROWS($A$3:A317))),"")</f>
        <v/>
      </c>
    </row>
    <row r="318" spans="1:24" ht="22.05" customHeight="1">
      <c r="A318" s="15" t="str">
        <f ca="1">IFERROR(INDEX(MAESTRO!A:A,_xludf.AGGREGATE(15,6,ROW(MAESTRO!$B$3:$B$1000)/((MAESTRO!$B$3:$B$1000="MILITARES")*(UPPER(MAESTRO!$L$3:$L$1000)="CONFIRMADO")),ROWS($A$3:A318))),"")</f>
        <v/>
      </c>
      <c r="B318" s="15" t="str">
        <f ca="1">IFERROR(INDEX(MAESTRO!B:B,_xludf.AGGREGATE(15,6,ROW(MAESTRO!$B$3:$B$1000)/((MAESTRO!$B$3:$B$1000="MILITARES")*(UPPER(MAESTRO!$L$3:$L$1000)="CONFIRMADO")),ROWS($A$3:A318))),"")</f>
        <v/>
      </c>
      <c r="C318" s="15" t="str">
        <f ca="1">IFERROR(INDEX(MAESTRO!C:C,_xludf.AGGREGATE(15,6,ROW(MAESTRO!$B$3:$B$1000)/((MAESTRO!$B$3:$B$1000="MILITARES")*(UPPER(MAESTRO!$L$3:$L$1000)="CONFIRMADO")),ROWS($A$3:A318))),"")</f>
        <v/>
      </c>
      <c r="D318" s="15" t="str">
        <f ca="1">IFERROR(INDEX(MAESTRO!D:D,_xludf.AGGREGATE(15,6,ROW(MAESTRO!$B$3:$B$1000)/((MAESTRO!$B$3:$B$1000="MILITARES")*(UPPER(MAESTRO!$L$3:$L$1000)="CONFIRMADO")),ROWS($A$3:A318))),"")</f>
        <v/>
      </c>
      <c r="E318" s="15" t="str">
        <f ca="1">IFERROR(INDEX(MAESTRO!E:E,_xludf.AGGREGATE(15,6,ROW(MAESTRO!$B$3:$B$1000)/((MAESTRO!$B$3:$B$1000="MILITARES")*(UPPER(MAESTRO!$L$3:$L$1000)="CONFIRMADO")),ROWS($A$3:A318))),"")</f>
        <v/>
      </c>
      <c r="F318" s="15" t="str">
        <f ca="1">IFERROR(INDEX(MAESTRO!F:F,_xludf.AGGREGATE(15,6,ROW(MAESTRO!$B$3:$B$1000)/((MAESTRO!$B$3:$B$1000="MILITARES")*(UPPER(MAESTRO!$L$3:$L$1000)="CONFIRMADO")),ROWS($A$3:A318))),"")</f>
        <v/>
      </c>
      <c r="G318" s="15" t="str">
        <f ca="1">IFERROR(INDEX(MAESTRO!G:G,_xludf.AGGREGATE(15,6,ROW(MAESTRO!$B$3:$B$1000)/((MAESTRO!$B$3:$B$1000="MILITARES")*(UPPER(MAESTRO!$L$3:$L$1000)="CONFIRMADO")),ROWS($A$3:A318))),"")</f>
        <v/>
      </c>
      <c r="H318" s="15" t="str">
        <f ca="1">IFERROR(INDEX(MAESTRO!H:H,_xludf.AGGREGATE(15,6,ROW(MAESTRO!$B$3:$B$1000)/((MAESTRO!$B$3:$B$1000="MILITARES")*(UPPER(MAESTRO!$L$3:$L$1000)="CONFIRMADO")),ROWS($A$3:A318))),"")</f>
        <v/>
      </c>
      <c r="I318" s="15" t="str">
        <f ca="1">IFERROR(INDEX(MAESTRO!I:I,_xludf.AGGREGATE(15,6,ROW(MAESTRO!$B$3:$B$1000)/((MAESTRO!$B$3:$B$1000="MILITARES")*(UPPER(MAESTRO!$L$3:$L$1000)="CONFIRMADO")),ROWS($A$3:A318))),"")</f>
        <v/>
      </c>
      <c r="J318" s="15" t="str">
        <f ca="1">IFERROR(INDEX(MAESTRO!J:J,_xludf.AGGREGATE(15,6,ROW(MAESTRO!$B$3:$B$1000)/((MAESTRO!$B$3:$B$1000="MILITARES")*(UPPER(MAESTRO!$L$3:$L$1000)="CONFIRMADO")),ROWS($A$3:A318))),"")</f>
        <v/>
      </c>
      <c r="K318" s="15" t="str">
        <f ca="1">IFERROR(INDEX(MAESTRO!K:K,_xludf.AGGREGATE(15,6,ROW(MAESTRO!$B$3:$B$1000)/((MAESTRO!$B$3:$B$1000="MILITARES")*(UPPER(MAESTRO!$L$3:$L$1000)="CONFIRMADO")),ROWS($A$3:A318))),"")</f>
        <v/>
      </c>
      <c r="L318" s="15" t="str">
        <f ca="1">IFERROR(INDEX(MAESTRO!L:L,_xludf.AGGREGATE(15,6,ROW(MAESTRO!$B$3:$B$1000)/((MAESTRO!$B$3:$B$1000="MILITARES")*(UPPER(MAESTRO!$L$3:$L$1000)="CONFIRMADO")),ROWS($A$3:A318))),"")</f>
        <v/>
      </c>
      <c r="M318" s="15" t="str">
        <f ca="1">IFERROR(INDEX(MAESTRO!M:M,_xludf.AGGREGATE(15,6,ROW(MAESTRO!$B$3:$B$1000)/((MAESTRO!$B$3:$B$1000="MILITARES")*(UPPER(MAESTRO!$L$3:$L$1000)="CONFIRMADO")),ROWS($A$3:A318))),"")</f>
        <v/>
      </c>
      <c r="N318" s="15" t="str">
        <f ca="1">IFERROR(INDEX(MAESTRO!N:N,_xludf.AGGREGATE(15,6,ROW(MAESTRO!$B$3:$B$1000)/((MAESTRO!$B$3:$B$1000="MILITARES")*(UPPER(MAESTRO!$L$3:$L$1000)="CONFIRMADO")),ROWS($A$3:A318))),"")</f>
        <v/>
      </c>
      <c r="O318" s="15" t="str">
        <f ca="1">IFERROR(INDEX(MAESTRO!O:O,_xludf.AGGREGATE(15,6,ROW(MAESTRO!$B$3:$B$1000)/((MAESTRO!$B$3:$B$1000="MILITARES")*(UPPER(MAESTRO!$L$3:$L$1000)="CONFIRMADO")),ROWS($A$3:A318))),"")</f>
        <v/>
      </c>
      <c r="P318" s="15" t="str">
        <f ca="1">IFERROR(INDEX(MAESTRO!P:P,_xludf.AGGREGATE(15,6,ROW(MAESTRO!$B$3:$B$1000)/((MAESTRO!$B$3:$B$1000="MILITARES")*(UPPER(MAESTRO!$L$3:$L$1000)="CONFIRMADO")),ROWS($A$3:A318))),"")</f>
        <v/>
      </c>
      <c r="Q318" s="15" t="str">
        <f ca="1">IFERROR(INDEX(MAESTRO!Q:Q,_xludf.AGGREGATE(15,6,ROW(MAESTRO!$B$3:$B$1000)/((MAESTRO!$B$3:$B$1000="MILITARES")*(UPPER(MAESTRO!$L$3:$L$1000)="CONFIRMADO")),ROWS($A$3:A318))),"")</f>
        <v/>
      </c>
      <c r="R318" s="15" t="str">
        <f ca="1">IFERROR(INDEX(MAESTRO!R:R,_xludf.AGGREGATE(15,6,ROW(MAESTRO!$B$3:$B$1000)/((MAESTRO!$B$3:$B$1000="MILITARES")*(UPPER(MAESTRO!$L$3:$L$1000)="CONFIRMADO")),ROWS($A$3:A318))),"")</f>
        <v/>
      </c>
      <c r="S318" s="15" t="str">
        <f ca="1">IFERROR(INDEX(MAESTRO!S:S,_xludf.AGGREGATE(15,6,ROW(MAESTRO!$B$3:$B$1000)/((MAESTRO!$B$3:$B$1000="MILITARES")*(UPPER(MAESTRO!$L$3:$L$1000)="CONFIRMADO")),ROWS($A$3:A318))),"")</f>
        <v/>
      </c>
      <c r="T318" s="15" t="str">
        <f ca="1">IFERROR(INDEX(MAESTRO!T:T,_xludf.AGGREGATE(15,6,ROW(MAESTRO!$B$3:$B$1000)/((MAESTRO!$B$3:$B$1000="MILITARES")*(UPPER(MAESTRO!$L$3:$L$1000)="CONFIRMADO")),ROWS($A$3:A318))),"")</f>
        <v/>
      </c>
      <c r="U318" s="15" t="str">
        <f ca="1">IFERROR(INDEX(MAESTRO!U:U,_xludf.AGGREGATE(15,6,ROW(MAESTRO!$B$3:$B$1000)/((MAESTRO!$B$3:$B$1000="MILITARES")*(UPPER(MAESTRO!$L$3:$L$1000)="CONFIRMADO")),ROWS($A$3:A318))),"")</f>
        <v/>
      </c>
      <c r="V318" s="15" t="str">
        <f ca="1">IFERROR(INDEX(MAESTRO!V:V,_xludf.AGGREGATE(15,6,ROW(MAESTRO!$B$3:$B$1000)/((MAESTRO!$B$3:$B$1000="MILITARES")*(UPPER(MAESTRO!$L$3:$L$1000)="CONFIRMADO")),ROWS($A$3:A318))),"")</f>
        <v/>
      </c>
      <c r="W318" s="15" t="str">
        <f ca="1">IFERROR(INDEX(MAESTRO!W:W,_xludf.AGGREGATE(15,6,ROW(MAESTRO!$B$3:$B$1000)/((MAESTRO!$B$3:$B$1000="MILITARES")*(UPPER(MAESTRO!$L$3:$L$1000)="CONFIRMADO")),ROWS($A$3:A318))),"")</f>
        <v/>
      </c>
      <c r="X318" s="15" t="str">
        <f ca="1">IFERROR(INDEX(MAESTRO!X:X,_xludf.AGGREGATE(15,6,ROW(MAESTRO!$B$3:$B$1000)/((MAESTRO!$B$3:$B$1000="MILITARES")*(UPPER(MAESTRO!$L$3:$L$1000)="CONFIRMADO")),ROWS($A$3:A318))),"")</f>
        <v/>
      </c>
    </row>
    <row r="319" spans="1:24" ht="22.05" customHeight="1">
      <c r="A319" s="10" t="str">
        <f ca="1">IFERROR(INDEX(MAESTRO!A:A,_xludf.AGGREGATE(15,6,ROW(MAESTRO!$B$3:$B$1000)/((MAESTRO!$B$3:$B$1000="MILITARES")*(UPPER(MAESTRO!$L$3:$L$1000)="CONFIRMADO")),ROWS($A$3:A319))),"")</f>
        <v/>
      </c>
      <c r="B319" s="10" t="str">
        <f ca="1">IFERROR(INDEX(MAESTRO!B:B,_xludf.AGGREGATE(15,6,ROW(MAESTRO!$B$3:$B$1000)/((MAESTRO!$B$3:$B$1000="MILITARES")*(UPPER(MAESTRO!$L$3:$L$1000)="CONFIRMADO")),ROWS($A$3:A319))),"")</f>
        <v/>
      </c>
      <c r="C319" s="10" t="str">
        <f ca="1">IFERROR(INDEX(MAESTRO!C:C,_xludf.AGGREGATE(15,6,ROW(MAESTRO!$B$3:$B$1000)/((MAESTRO!$B$3:$B$1000="MILITARES")*(UPPER(MAESTRO!$L$3:$L$1000)="CONFIRMADO")),ROWS($A$3:A319))),"")</f>
        <v/>
      </c>
      <c r="D319" s="10" t="str">
        <f ca="1">IFERROR(INDEX(MAESTRO!D:D,_xludf.AGGREGATE(15,6,ROW(MAESTRO!$B$3:$B$1000)/((MAESTRO!$B$3:$B$1000="MILITARES")*(UPPER(MAESTRO!$L$3:$L$1000)="CONFIRMADO")),ROWS($A$3:A319))),"")</f>
        <v/>
      </c>
      <c r="E319" s="10" t="str">
        <f ca="1">IFERROR(INDEX(MAESTRO!E:E,_xludf.AGGREGATE(15,6,ROW(MAESTRO!$B$3:$B$1000)/((MAESTRO!$B$3:$B$1000="MILITARES")*(UPPER(MAESTRO!$L$3:$L$1000)="CONFIRMADO")),ROWS($A$3:A319))),"")</f>
        <v/>
      </c>
      <c r="F319" s="10" t="str">
        <f ca="1">IFERROR(INDEX(MAESTRO!F:F,_xludf.AGGREGATE(15,6,ROW(MAESTRO!$B$3:$B$1000)/((MAESTRO!$B$3:$B$1000="MILITARES")*(UPPER(MAESTRO!$L$3:$L$1000)="CONFIRMADO")),ROWS($A$3:A319))),"")</f>
        <v/>
      </c>
      <c r="G319" s="10" t="str">
        <f ca="1">IFERROR(INDEX(MAESTRO!G:G,_xludf.AGGREGATE(15,6,ROW(MAESTRO!$B$3:$B$1000)/((MAESTRO!$B$3:$B$1000="MILITARES")*(UPPER(MAESTRO!$L$3:$L$1000)="CONFIRMADO")),ROWS($A$3:A319))),"")</f>
        <v/>
      </c>
      <c r="H319" s="10" t="str">
        <f ca="1">IFERROR(INDEX(MAESTRO!H:H,_xludf.AGGREGATE(15,6,ROW(MAESTRO!$B$3:$B$1000)/((MAESTRO!$B$3:$B$1000="MILITARES")*(UPPER(MAESTRO!$L$3:$L$1000)="CONFIRMADO")),ROWS($A$3:A319))),"")</f>
        <v/>
      </c>
      <c r="I319" s="10" t="str">
        <f ca="1">IFERROR(INDEX(MAESTRO!I:I,_xludf.AGGREGATE(15,6,ROW(MAESTRO!$B$3:$B$1000)/((MAESTRO!$B$3:$B$1000="MILITARES")*(UPPER(MAESTRO!$L$3:$L$1000)="CONFIRMADO")),ROWS($A$3:A319))),"")</f>
        <v/>
      </c>
      <c r="J319" s="10" t="str">
        <f ca="1">IFERROR(INDEX(MAESTRO!J:J,_xludf.AGGREGATE(15,6,ROW(MAESTRO!$B$3:$B$1000)/((MAESTRO!$B$3:$B$1000="MILITARES")*(UPPER(MAESTRO!$L$3:$L$1000)="CONFIRMADO")),ROWS($A$3:A319))),"")</f>
        <v/>
      </c>
      <c r="K319" s="10" t="str">
        <f ca="1">IFERROR(INDEX(MAESTRO!K:K,_xludf.AGGREGATE(15,6,ROW(MAESTRO!$B$3:$B$1000)/((MAESTRO!$B$3:$B$1000="MILITARES")*(UPPER(MAESTRO!$L$3:$L$1000)="CONFIRMADO")),ROWS($A$3:A319))),"")</f>
        <v/>
      </c>
      <c r="L319" s="10" t="str">
        <f ca="1">IFERROR(INDEX(MAESTRO!L:L,_xludf.AGGREGATE(15,6,ROW(MAESTRO!$B$3:$B$1000)/((MAESTRO!$B$3:$B$1000="MILITARES")*(UPPER(MAESTRO!$L$3:$L$1000)="CONFIRMADO")),ROWS($A$3:A319))),"")</f>
        <v/>
      </c>
      <c r="M319" s="10" t="str">
        <f ca="1">IFERROR(INDEX(MAESTRO!M:M,_xludf.AGGREGATE(15,6,ROW(MAESTRO!$B$3:$B$1000)/((MAESTRO!$B$3:$B$1000="MILITARES")*(UPPER(MAESTRO!$L$3:$L$1000)="CONFIRMADO")),ROWS($A$3:A319))),"")</f>
        <v/>
      </c>
      <c r="N319" s="10" t="str">
        <f ca="1">IFERROR(INDEX(MAESTRO!N:N,_xludf.AGGREGATE(15,6,ROW(MAESTRO!$B$3:$B$1000)/((MAESTRO!$B$3:$B$1000="MILITARES")*(UPPER(MAESTRO!$L$3:$L$1000)="CONFIRMADO")),ROWS($A$3:A319))),"")</f>
        <v/>
      </c>
      <c r="O319" s="10" t="str">
        <f ca="1">IFERROR(INDEX(MAESTRO!O:O,_xludf.AGGREGATE(15,6,ROW(MAESTRO!$B$3:$B$1000)/((MAESTRO!$B$3:$B$1000="MILITARES")*(UPPER(MAESTRO!$L$3:$L$1000)="CONFIRMADO")),ROWS($A$3:A319))),"")</f>
        <v/>
      </c>
      <c r="P319" s="10" t="str">
        <f ca="1">IFERROR(INDEX(MAESTRO!P:P,_xludf.AGGREGATE(15,6,ROW(MAESTRO!$B$3:$B$1000)/((MAESTRO!$B$3:$B$1000="MILITARES")*(UPPER(MAESTRO!$L$3:$L$1000)="CONFIRMADO")),ROWS($A$3:A319))),"")</f>
        <v/>
      </c>
      <c r="Q319" s="10" t="str">
        <f ca="1">IFERROR(INDEX(MAESTRO!Q:Q,_xludf.AGGREGATE(15,6,ROW(MAESTRO!$B$3:$B$1000)/((MAESTRO!$B$3:$B$1000="MILITARES")*(UPPER(MAESTRO!$L$3:$L$1000)="CONFIRMADO")),ROWS($A$3:A319))),"")</f>
        <v/>
      </c>
      <c r="R319" s="10" t="str">
        <f ca="1">IFERROR(INDEX(MAESTRO!R:R,_xludf.AGGREGATE(15,6,ROW(MAESTRO!$B$3:$B$1000)/((MAESTRO!$B$3:$B$1000="MILITARES")*(UPPER(MAESTRO!$L$3:$L$1000)="CONFIRMADO")),ROWS($A$3:A319))),"")</f>
        <v/>
      </c>
      <c r="S319" s="10" t="str">
        <f ca="1">IFERROR(INDEX(MAESTRO!S:S,_xludf.AGGREGATE(15,6,ROW(MAESTRO!$B$3:$B$1000)/((MAESTRO!$B$3:$B$1000="MILITARES")*(UPPER(MAESTRO!$L$3:$L$1000)="CONFIRMADO")),ROWS($A$3:A319))),"")</f>
        <v/>
      </c>
      <c r="T319" s="10" t="str">
        <f ca="1">IFERROR(INDEX(MAESTRO!T:T,_xludf.AGGREGATE(15,6,ROW(MAESTRO!$B$3:$B$1000)/((MAESTRO!$B$3:$B$1000="MILITARES")*(UPPER(MAESTRO!$L$3:$L$1000)="CONFIRMADO")),ROWS($A$3:A319))),"")</f>
        <v/>
      </c>
      <c r="U319" s="10" t="str">
        <f ca="1">IFERROR(INDEX(MAESTRO!U:U,_xludf.AGGREGATE(15,6,ROW(MAESTRO!$B$3:$B$1000)/((MAESTRO!$B$3:$B$1000="MILITARES")*(UPPER(MAESTRO!$L$3:$L$1000)="CONFIRMADO")),ROWS($A$3:A319))),"")</f>
        <v/>
      </c>
      <c r="V319" s="10" t="str">
        <f ca="1">IFERROR(INDEX(MAESTRO!V:V,_xludf.AGGREGATE(15,6,ROW(MAESTRO!$B$3:$B$1000)/((MAESTRO!$B$3:$B$1000="MILITARES")*(UPPER(MAESTRO!$L$3:$L$1000)="CONFIRMADO")),ROWS($A$3:A319))),"")</f>
        <v/>
      </c>
      <c r="W319" s="10" t="str">
        <f ca="1">IFERROR(INDEX(MAESTRO!W:W,_xludf.AGGREGATE(15,6,ROW(MAESTRO!$B$3:$B$1000)/((MAESTRO!$B$3:$B$1000="MILITARES")*(UPPER(MAESTRO!$L$3:$L$1000)="CONFIRMADO")),ROWS($A$3:A319))),"")</f>
        <v/>
      </c>
      <c r="X319" s="10" t="str">
        <f ca="1">IFERROR(INDEX(MAESTRO!X:X,_xludf.AGGREGATE(15,6,ROW(MAESTRO!$B$3:$B$1000)/((MAESTRO!$B$3:$B$1000="MILITARES")*(UPPER(MAESTRO!$L$3:$L$1000)="CONFIRMADO")),ROWS($A$3:A319))),"")</f>
        <v/>
      </c>
    </row>
    <row r="320" spans="1:24" ht="22.05" customHeight="1">
      <c r="A320" s="15" t="str">
        <f ca="1">IFERROR(INDEX(MAESTRO!A:A,_xludf.AGGREGATE(15,6,ROW(MAESTRO!$B$3:$B$1000)/((MAESTRO!$B$3:$B$1000="MILITARES")*(UPPER(MAESTRO!$L$3:$L$1000)="CONFIRMADO")),ROWS($A$3:A320))),"")</f>
        <v/>
      </c>
      <c r="B320" s="15" t="str">
        <f ca="1">IFERROR(INDEX(MAESTRO!B:B,_xludf.AGGREGATE(15,6,ROW(MAESTRO!$B$3:$B$1000)/((MAESTRO!$B$3:$B$1000="MILITARES")*(UPPER(MAESTRO!$L$3:$L$1000)="CONFIRMADO")),ROWS($A$3:A320))),"")</f>
        <v/>
      </c>
      <c r="C320" s="15" t="str">
        <f ca="1">IFERROR(INDEX(MAESTRO!C:C,_xludf.AGGREGATE(15,6,ROW(MAESTRO!$B$3:$B$1000)/((MAESTRO!$B$3:$B$1000="MILITARES")*(UPPER(MAESTRO!$L$3:$L$1000)="CONFIRMADO")),ROWS($A$3:A320))),"")</f>
        <v/>
      </c>
      <c r="D320" s="15" t="str">
        <f ca="1">IFERROR(INDEX(MAESTRO!D:D,_xludf.AGGREGATE(15,6,ROW(MAESTRO!$B$3:$B$1000)/((MAESTRO!$B$3:$B$1000="MILITARES")*(UPPER(MAESTRO!$L$3:$L$1000)="CONFIRMADO")),ROWS($A$3:A320))),"")</f>
        <v/>
      </c>
      <c r="E320" s="15" t="str">
        <f ca="1">IFERROR(INDEX(MAESTRO!E:E,_xludf.AGGREGATE(15,6,ROW(MAESTRO!$B$3:$B$1000)/((MAESTRO!$B$3:$B$1000="MILITARES")*(UPPER(MAESTRO!$L$3:$L$1000)="CONFIRMADO")),ROWS($A$3:A320))),"")</f>
        <v/>
      </c>
      <c r="F320" s="15" t="str">
        <f ca="1">IFERROR(INDEX(MAESTRO!F:F,_xludf.AGGREGATE(15,6,ROW(MAESTRO!$B$3:$B$1000)/((MAESTRO!$B$3:$B$1000="MILITARES")*(UPPER(MAESTRO!$L$3:$L$1000)="CONFIRMADO")),ROWS($A$3:A320))),"")</f>
        <v/>
      </c>
      <c r="G320" s="15" t="str">
        <f ca="1">IFERROR(INDEX(MAESTRO!G:G,_xludf.AGGREGATE(15,6,ROW(MAESTRO!$B$3:$B$1000)/((MAESTRO!$B$3:$B$1000="MILITARES")*(UPPER(MAESTRO!$L$3:$L$1000)="CONFIRMADO")),ROWS($A$3:A320))),"")</f>
        <v/>
      </c>
      <c r="H320" s="15" t="str">
        <f ca="1">IFERROR(INDEX(MAESTRO!H:H,_xludf.AGGREGATE(15,6,ROW(MAESTRO!$B$3:$B$1000)/((MAESTRO!$B$3:$B$1000="MILITARES")*(UPPER(MAESTRO!$L$3:$L$1000)="CONFIRMADO")),ROWS($A$3:A320))),"")</f>
        <v/>
      </c>
      <c r="I320" s="15" t="str">
        <f ca="1">IFERROR(INDEX(MAESTRO!I:I,_xludf.AGGREGATE(15,6,ROW(MAESTRO!$B$3:$B$1000)/((MAESTRO!$B$3:$B$1000="MILITARES")*(UPPER(MAESTRO!$L$3:$L$1000)="CONFIRMADO")),ROWS($A$3:A320))),"")</f>
        <v/>
      </c>
      <c r="J320" s="15" t="str">
        <f ca="1">IFERROR(INDEX(MAESTRO!J:J,_xludf.AGGREGATE(15,6,ROW(MAESTRO!$B$3:$B$1000)/((MAESTRO!$B$3:$B$1000="MILITARES")*(UPPER(MAESTRO!$L$3:$L$1000)="CONFIRMADO")),ROWS($A$3:A320))),"")</f>
        <v/>
      </c>
      <c r="K320" s="15" t="str">
        <f ca="1">IFERROR(INDEX(MAESTRO!K:K,_xludf.AGGREGATE(15,6,ROW(MAESTRO!$B$3:$B$1000)/((MAESTRO!$B$3:$B$1000="MILITARES")*(UPPER(MAESTRO!$L$3:$L$1000)="CONFIRMADO")),ROWS($A$3:A320))),"")</f>
        <v/>
      </c>
      <c r="L320" s="15" t="str">
        <f ca="1">IFERROR(INDEX(MAESTRO!L:L,_xludf.AGGREGATE(15,6,ROW(MAESTRO!$B$3:$B$1000)/((MAESTRO!$B$3:$B$1000="MILITARES")*(UPPER(MAESTRO!$L$3:$L$1000)="CONFIRMADO")),ROWS($A$3:A320))),"")</f>
        <v/>
      </c>
      <c r="M320" s="15" t="str">
        <f ca="1">IFERROR(INDEX(MAESTRO!M:M,_xludf.AGGREGATE(15,6,ROW(MAESTRO!$B$3:$B$1000)/((MAESTRO!$B$3:$B$1000="MILITARES")*(UPPER(MAESTRO!$L$3:$L$1000)="CONFIRMADO")),ROWS($A$3:A320))),"")</f>
        <v/>
      </c>
      <c r="N320" s="15" t="str">
        <f ca="1">IFERROR(INDEX(MAESTRO!N:N,_xludf.AGGREGATE(15,6,ROW(MAESTRO!$B$3:$B$1000)/((MAESTRO!$B$3:$B$1000="MILITARES")*(UPPER(MAESTRO!$L$3:$L$1000)="CONFIRMADO")),ROWS($A$3:A320))),"")</f>
        <v/>
      </c>
      <c r="O320" s="15" t="str">
        <f ca="1">IFERROR(INDEX(MAESTRO!O:O,_xludf.AGGREGATE(15,6,ROW(MAESTRO!$B$3:$B$1000)/((MAESTRO!$B$3:$B$1000="MILITARES")*(UPPER(MAESTRO!$L$3:$L$1000)="CONFIRMADO")),ROWS($A$3:A320))),"")</f>
        <v/>
      </c>
      <c r="P320" s="15" t="str">
        <f ca="1">IFERROR(INDEX(MAESTRO!P:P,_xludf.AGGREGATE(15,6,ROW(MAESTRO!$B$3:$B$1000)/((MAESTRO!$B$3:$B$1000="MILITARES")*(UPPER(MAESTRO!$L$3:$L$1000)="CONFIRMADO")),ROWS($A$3:A320))),"")</f>
        <v/>
      </c>
      <c r="Q320" s="15" t="str">
        <f ca="1">IFERROR(INDEX(MAESTRO!Q:Q,_xludf.AGGREGATE(15,6,ROW(MAESTRO!$B$3:$B$1000)/((MAESTRO!$B$3:$B$1000="MILITARES")*(UPPER(MAESTRO!$L$3:$L$1000)="CONFIRMADO")),ROWS($A$3:A320))),"")</f>
        <v/>
      </c>
      <c r="R320" s="15" t="str">
        <f ca="1">IFERROR(INDEX(MAESTRO!R:R,_xludf.AGGREGATE(15,6,ROW(MAESTRO!$B$3:$B$1000)/((MAESTRO!$B$3:$B$1000="MILITARES")*(UPPER(MAESTRO!$L$3:$L$1000)="CONFIRMADO")),ROWS($A$3:A320))),"")</f>
        <v/>
      </c>
      <c r="S320" s="15" t="str">
        <f ca="1">IFERROR(INDEX(MAESTRO!S:S,_xludf.AGGREGATE(15,6,ROW(MAESTRO!$B$3:$B$1000)/((MAESTRO!$B$3:$B$1000="MILITARES")*(UPPER(MAESTRO!$L$3:$L$1000)="CONFIRMADO")),ROWS($A$3:A320))),"")</f>
        <v/>
      </c>
      <c r="T320" s="15" t="str">
        <f ca="1">IFERROR(INDEX(MAESTRO!T:T,_xludf.AGGREGATE(15,6,ROW(MAESTRO!$B$3:$B$1000)/((MAESTRO!$B$3:$B$1000="MILITARES")*(UPPER(MAESTRO!$L$3:$L$1000)="CONFIRMADO")),ROWS($A$3:A320))),"")</f>
        <v/>
      </c>
      <c r="U320" s="15" t="str">
        <f ca="1">IFERROR(INDEX(MAESTRO!U:U,_xludf.AGGREGATE(15,6,ROW(MAESTRO!$B$3:$B$1000)/((MAESTRO!$B$3:$B$1000="MILITARES")*(UPPER(MAESTRO!$L$3:$L$1000)="CONFIRMADO")),ROWS($A$3:A320))),"")</f>
        <v/>
      </c>
      <c r="V320" s="15" t="str">
        <f ca="1">IFERROR(INDEX(MAESTRO!V:V,_xludf.AGGREGATE(15,6,ROW(MAESTRO!$B$3:$B$1000)/((MAESTRO!$B$3:$B$1000="MILITARES")*(UPPER(MAESTRO!$L$3:$L$1000)="CONFIRMADO")),ROWS($A$3:A320))),"")</f>
        <v/>
      </c>
      <c r="W320" s="15" t="str">
        <f ca="1">IFERROR(INDEX(MAESTRO!W:W,_xludf.AGGREGATE(15,6,ROW(MAESTRO!$B$3:$B$1000)/((MAESTRO!$B$3:$B$1000="MILITARES")*(UPPER(MAESTRO!$L$3:$L$1000)="CONFIRMADO")),ROWS($A$3:A320))),"")</f>
        <v/>
      </c>
      <c r="X320" s="15" t="str">
        <f ca="1">IFERROR(INDEX(MAESTRO!X:X,_xludf.AGGREGATE(15,6,ROW(MAESTRO!$B$3:$B$1000)/((MAESTRO!$B$3:$B$1000="MILITARES")*(UPPER(MAESTRO!$L$3:$L$1000)="CONFIRMADO")),ROWS($A$3:A320))),"")</f>
        <v/>
      </c>
    </row>
    <row r="321" spans="1:24" ht="22.05" customHeight="1">
      <c r="A321" s="10" t="str">
        <f ca="1">IFERROR(INDEX(MAESTRO!A:A,_xludf.AGGREGATE(15,6,ROW(MAESTRO!$B$3:$B$1000)/((MAESTRO!$B$3:$B$1000="MILITARES")*(UPPER(MAESTRO!$L$3:$L$1000)="CONFIRMADO")),ROWS($A$3:A321))),"")</f>
        <v/>
      </c>
      <c r="B321" s="10" t="str">
        <f ca="1">IFERROR(INDEX(MAESTRO!B:B,_xludf.AGGREGATE(15,6,ROW(MAESTRO!$B$3:$B$1000)/((MAESTRO!$B$3:$B$1000="MILITARES")*(UPPER(MAESTRO!$L$3:$L$1000)="CONFIRMADO")),ROWS($A$3:A321))),"")</f>
        <v/>
      </c>
      <c r="C321" s="10" t="str">
        <f ca="1">IFERROR(INDEX(MAESTRO!C:C,_xludf.AGGREGATE(15,6,ROW(MAESTRO!$B$3:$B$1000)/((MAESTRO!$B$3:$B$1000="MILITARES")*(UPPER(MAESTRO!$L$3:$L$1000)="CONFIRMADO")),ROWS($A$3:A321))),"")</f>
        <v/>
      </c>
      <c r="D321" s="10" t="str">
        <f ca="1">IFERROR(INDEX(MAESTRO!D:D,_xludf.AGGREGATE(15,6,ROW(MAESTRO!$B$3:$B$1000)/((MAESTRO!$B$3:$B$1000="MILITARES")*(UPPER(MAESTRO!$L$3:$L$1000)="CONFIRMADO")),ROWS($A$3:A321))),"")</f>
        <v/>
      </c>
      <c r="E321" s="10" t="str">
        <f ca="1">IFERROR(INDEX(MAESTRO!E:E,_xludf.AGGREGATE(15,6,ROW(MAESTRO!$B$3:$B$1000)/((MAESTRO!$B$3:$B$1000="MILITARES")*(UPPER(MAESTRO!$L$3:$L$1000)="CONFIRMADO")),ROWS($A$3:A321))),"")</f>
        <v/>
      </c>
      <c r="F321" s="10" t="str">
        <f ca="1">IFERROR(INDEX(MAESTRO!F:F,_xludf.AGGREGATE(15,6,ROW(MAESTRO!$B$3:$B$1000)/((MAESTRO!$B$3:$B$1000="MILITARES")*(UPPER(MAESTRO!$L$3:$L$1000)="CONFIRMADO")),ROWS($A$3:A321))),"")</f>
        <v/>
      </c>
      <c r="G321" s="10" t="str">
        <f ca="1">IFERROR(INDEX(MAESTRO!G:G,_xludf.AGGREGATE(15,6,ROW(MAESTRO!$B$3:$B$1000)/((MAESTRO!$B$3:$B$1000="MILITARES")*(UPPER(MAESTRO!$L$3:$L$1000)="CONFIRMADO")),ROWS($A$3:A321))),"")</f>
        <v/>
      </c>
      <c r="H321" s="10" t="str">
        <f ca="1">IFERROR(INDEX(MAESTRO!H:H,_xludf.AGGREGATE(15,6,ROW(MAESTRO!$B$3:$B$1000)/((MAESTRO!$B$3:$B$1000="MILITARES")*(UPPER(MAESTRO!$L$3:$L$1000)="CONFIRMADO")),ROWS($A$3:A321))),"")</f>
        <v/>
      </c>
      <c r="I321" s="10" t="str">
        <f ca="1">IFERROR(INDEX(MAESTRO!I:I,_xludf.AGGREGATE(15,6,ROW(MAESTRO!$B$3:$B$1000)/((MAESTRO!$B$3:$B$1000="MILITARES")*(UPPER(MAESTRO!$L$3:$L$1000)="CONFIRMADO")),ROWS($A$3:A321))),"")</f>
        <v/>
      </c>
      <c r="J321" s="10" t="str">
        <f ca="1">IFERROR(INDEX(MAESTRO!J:J,_xludf.AGGREGATE(15,6,ROW(MAESTRO!$B$3:$B$1000)/((MAESTRO!$B$3:$B$1000="MILITARES")*(UPPER(MAESTRO!$L$3:$L$1000)="CONFIRMADO")),ROWS($A$3:A321))),"")</f>
        <v/>
      </c>
      <c r="K321" s="10" t="str">
        <f ca="1">IFERROR(INDEX(MAESTRO!K:K,_xludf.AGGREGATE(15,6,ROW(MAESTRO!$B$3:$B$1000)/((MAESTRO!$B$3:$B$1000="MILITARES")*(UPPER(MAESTRO!$L$3:$L$1000)="CONFIRMADO")),ROWS($A$3:A321))),"")</f>
        <v/>
      </c>
      <c r="L321" s="10" t="str">
        <f ca="1">IFERROR(INDEX(MAESTRO!L:L,_xludf.AGGREGATE(15,6,ROW(MAESTRO!$B$3:$B$1000)/((MAESTRO!$B$3:$B$1000="MILITARES")*(UPPER(MAESTRO!$L$3:$L$1000)="CONFIRMADO")),ROWS($A$3:A321))),"")</f>
        <v/>
      </c>
      <c r="M321" s="10" t="str">
        <f ca="1">IFERROR(INDEX(MAESTRO!M:M,_xludf.AGGREGATE(15,6,ROW(MAESTRO!$B$3:$B$1000)/((MAESTRO!$B$3:$B$1000="MILITARES")*(UPPER(MAESTRO!$L$3:$L$1000)="CONFIRMADO")),ROWS($A$3:A321))),"")</f>
        <v/>
      </c>
      <c r="N321" s="10" t="str">
        <f ca="1">IFERROR(INDEX(MAESTRO!N:N,_xludf.AGGREGATE(15,6,ROW(MAESTRO!$B$3:$B$1000)/((MAESTRO!$B$3:$B$1000="MILITARES")*(UPPER(MAESTRO!$L$3:$L$1000)="CONFIRMADO")),ROWS($A$3:A321))),"")</f>
        <v/>
      </c>
      <c r="O321" s="10" t="str">
        <f ca="1">IFERROR(INDEX(MAESTRO!O:O,_xludf.AGGREGATE(15,6,ROW(MAESTRO!$B$3:$B$1000)/((MAESTRO!$B$3:$B$1000="MILITARES")*(UPPER(MAESTRO!$L$3:$L$1000)="CONFIRMADO")),ROWS($A$3:A321))),"")</f>
        <v/>
      </c>
      <c r="P321" s="10" t="str">
        <f ca="1">IFERROR(INDEX(MAESTRO!P:P,_xludf.AGGREGATE(15,6,ROW(MAESTRO!$B$3:$B$1000)/((MAESTRO!$B$3:$B$1000="MILITARES")*(UPPER(MAESTRO!$L$3:$L$1000)="CONFIRMADO")),ROWS($A$3:A321))),"")</f>
        <v/>
      </c>
      <c r="Q321" s="10" t="str">
        <f ca="1">IFERROR(INDEX(MAESTRO!Q:Q,_xludf.AGGREGATE(15,6,ROW(MAESTRO!$B$3:$B$1000)/((MAESTRO!$B$3:$B$1000="MILITARES")*(UPPER(MAESTRO!$L$3:$L$1000)="CONFIRMADO")),ROWS($A$3:A321))),"")</f>
        <v/>
      </c>
      <c r="R321" s="10" t="str">
        <f ca="1">IFERROR(INDEX(MAESTRO!R:R,_xludf.AGGREGATE(15,6,ROW(MAESTRO!$B$3:$B$1000)/((MAESTRO!$B$3:$B$1000="MILITARES")*(UPPER(MAESTRO!$L$3:$L$1000)="CONFIRMADO")),ROWS($A$3:A321))),"")</f>
        <v/>
      </c>
      <c r="S321" s="10" t="str">
        <f ca="1">IFERROR(INDEX(MAESTRO!S:S,_xludf.AGGREGATE(15,6,ROW(MAESTRO!$B$3:$B$1000)/((MAESTRO!$B$3:$B$1000="MILITARES")*(UPPER(MAESTRO!$L$3:$L$1000)="CONFIRMADO")),ROWS($A$3:A321))),"")</f>
        <v/>
      </c>
      <c r="T321" s="10" t="str">
        <f ca="1">IFERROR(INDEX(MAESTRO!T:T,_xludf.AGGREGATE(15,6,ROW(MAESTRO!$B$3:$B$1000)/((MAESTRO!$B$3:$B$1000="MILITARES")*(UPPER(MAESTRO!$L$3:$L$1000)="CONFIRMADO")),ROWS($A$3:A321))),"")</f>
        <v/>
      </c>
      <c r="U321" s="10" t="str">
        <f ca="1">IFERROR(INDEX(MAESTRO!U:U,_xludf.AGGREGATE(15,6,ROW(MAESTRO!$B$3:$B$1000)/((MAESTRO!$B$3:$B$1000="MILITARES")*(UPPER(MAESTRO!$L$3:$L$1000)="CONFIRMADO")),ROWS($A$3:A321))),"")</f>
        <v/>
      </c>
      <c r="V321" s="10" t="str">
        <f ca="1">IFERROR(INDEX(MAESTRO!V:V,_xludf.AGGREGATE(15,6,ROW(MAESTRO!$B$3:$B$1000)/((MAESTRO!$B$3:$B$1000="MILITARES")*(UPPER(MAESTRO!$L$3:$L$1000)="CONFIRMADO")),ROWS($A$3:A321))),"")</f>
        <v/>
      </c>
      <c r="W321" s="10" t="str">
        <f ca="1">IFERROR(INDEX(MAESTRO!W:W,_xludf.AGGREGATE(15,6,ROW(MAESTRO!$B$3:$B$1000)/((MAESTRO!$B$3:$B$1000="MILITARES")*(UPPER(MAESTRO!$L$3:$L$1000)="CONFIRMADO")),ROWS($A$3:A321))),"")</f>
        <v/>
      </c>
      <c r="X321" s="10" t="str">
        <f ca="1">IFERROR(INDEX(MAESTRO!X:X,_xludf.AGGREGATE(15,6,ROW(MAESTRO!$B$3:$B$1000)/((MAESTRO!$B$3:$B$1000="MILITARES")*(UPPER(MAESTRO!$L$3:$L$1000)="CONFIRMADO")),ROWS($A$3:A321))),"")</f>
        <v/>
      </c>
    </row>
    <row r="322" spans="1:24" ht="22.05" customHeight="1">
      <c r="A322" s="15" t="str">
        <f ca="1">IFERROR(INDEX(MAESTRO!A:A,_xludf.AGGREGATE(15,6,ROW(MAESTRO!$B$3:$B$1000)/((MAESTRO!$B$3:$B$1000="MILITARES")*(UPPER(MAESTRO!$L$3:$L$1000)="CONFIRMADO")),ROWS($A$3:A322))),"")</f>
        <v/>
      </c>
      <c r="B322" s="15" t="str">
        <f ca="1">IFERROR(INDEX(MAESTRO!B:B,_xludf.AGGREGATE(15,6,ROW(MAESTRO!$B$3:$B$1000)/((MAESTRO!$B$3:$B$1000="MILITARES")*(UPPER(MAESTRO!$L$3:$L$1000)="CONFIRMADO")),ROWS($A$3:A322))),"")</f>
        <v/>
      </c>
      <c r="C322" s="15" t="str">
        <f ca="1">IFERROR(INDEX(MAESTRO!C:C,_xludf.AGGREGATE(15,6,ROW(MAESTRO!$B$3:$B$1000)/((MAESTRO!$B$3:$B$1000="MILITARES")*(UPPER(MAESTRO!$L$3:$L$1000)="CONFIRMADO")),ROWS($A$3:A322))),"")</f>
        <v/>
      </c>
      <c r="D322" s="15" t="str">
        <f ca="1">IFERROR(INDEX(MAESTRO!D:D,_xludf.AGGREGATE(15,6,ROW(MAESTRO!$B$3:$B$1000)/((MAESTRO!$B$3:$B$1000="MILITARES")*(UPPER(MAESTRO!$L$3:$L$1000)="CONFIRMADO")),ROWS($A$3:A322))),"")</f>
        <v/>
      </c>
      <c r="E322" s="15" t="str">
        <f ca="1">IFERROR(INDEX(MAESTRO!E:E,_xludf.AGGREGATE(15,6,ROW(MAESTRO!$B$3:$B$1000)/((MAESTRO!$B$3:$B$1000="MILITARES")*(UPPER(MAESTRO!$L$3:$L$1000)="CONFIRMADO")),ROWS($A$3:A322))),"")</f>
        <v/>
      </c>
      <c r="F322" s="15" t="str">
        <f ca="1">IFERROR(INDEX(MAESTRO!F:F,_xludf.AGGREGATE(15,6,ROW(MAESTRO!$B$3:$B$1000)/((MAESTRO!$B$3:$B$1000="MILITARES")*(UPPER(MAESTRO!$L$3:$L$1000)="CONFIRMADO")),ROWS($A$3:A322))),"")</f>
        <v/>
      </c>
      <c r="G322" s="15" t="str">
        <f ca="1">IFERROR(INDEX(MAESTRO!G:G,_xludf.AGGREGATE(15,6,ROW(MAESTRO!$B$3:$B$1000)/((MAESTRO!$B$3:$B$1000="MILITARES")*(UPPER(MAESTRO!$L$3:$L$1000)="CONFIRMADO")),ROWS($A$3:A322))),"")</f>
        <v/>
      </c>
      <c r="H322" s="15" t="str">
        <f ca="1">IFERROR(INDEX(MAESTRO!H:H,_xludf.AGGREGATE(15,6,ROW(MAESTRO!$B$3:$B$1000)/((MAESTRO!$B$3:$B$1000="MILITARES")*(UPPER(MAESTRO!$L$3:$L$1000)="CONFIRMADO")),ROWS($A$3:A322))),"")</f>
        <v/>
      </c>
      <c r="I322" s="15" t="str">
        <f ca="1">IFERROR(INDEX(MAESTRO!I:I,_xludf.AGGREGATE(15,6,ROW(MAESTRO!$B$3:$B$1000)/((MAESTRO!$B$3:$B$1000="MILITARES")*(UPPER(MAESTRO!$L$3:$L$1000)="CONFIRMADO")),ROWS($A$3:A322))),"")</f>
        <v/>
      </c>
      <c r="J322" s="15" t="str">
        <f ca="1">IFERROR(INDEX(MAESTRO!J:J,_xludf.AGGREGATE(15,6,ROW(MAESTRO!$B$3:$B$1000)/((MAESTRO!$B$3:$B$1000="MILITARES")*(UPPER(MAESTRO!$L$3:$L$1000)="CONFIRMADO")),ROWS($A$3:A322))),"")</f>
        <v/>
      </c>
      <c r="K322" s="15" t="str">
        <f ca="1">IFERROR(INDEX(MAESTRO!K:K,_xludf.AGGREGATE(15,6,ROW(MAESTRO!$B$3:$B$1000)/((MAESTRO!$B$3:$B$1000="MILITARES")*(UPPER(MAESTRO!$L$3:$L$1000)="CONFIRMADO")),ROWS($A$3:A322))),"")</f>
        <v/>
      </c>
      <c r="L322" s="15" t="str">
        <f ca="1">IFERROR(INDEX(MAESTRO!L:L,_xludf.AGGREGATE(15,6,ROW(MAESTRO!$B$3:$B$1000)/((MAESTRO!$B$3:$B$1000="MILITARES")*(UPPER(MAESTRO!$L$3:$L$1000)="CONFIRMADO")),ROWS($A$3:A322))),"")</f>
        <v/>
      </c>
      <c r="M322" s="15" t="str">
        <f ca="1">IFERROR(INDEX(MAESTRO!M:M,_xludf.AGGREGATE(15,6,ROW(MAESTRO!$B$3:$B$1000)/((MAESTRO!$B$3:$B$1000="MILITARES")*(UPPER(MAESTRO!$L$3:$L$1000)="CONFIRMADO")),ROWS($A$3:A322))),"")</f>
        <v/>
      </c>
      <c r="N322" s="15" t="str">
        <f ca="1">IFERROR(INDEX(MAESTRO!N:N,_xludf.AGGREGATE(15,6,ROW(MAESTRO!$B$3:$B$1000)/((MAESTRO!$B$3:$B$1000="MILITARES")*(UPPER(MAESTRO!$L$3:$L$1000)="CONFIRMADO")),ROWS($A$3:A322))),"")</f>
        <v/>
      </c>
      <c r="O322" s="15" t="str">
        <f ca="1">IFERROR(INDEX(MAESTRO!O:O,_xludf.AGGREGATE(15,6,ROW(MAESTRO!$B$3:$B$1000)/((MAESTRO!$B$3:$B$1000="MILITARES")*(UPPER(MAESTRO!$L$3:$L$1000)="CONFIRMADO")),ROWS($A$3:A322))),"")</f>
        <v/>
      </c>
      <c r="P322" s="15" t="str">
        <f ca="1">IFERROR(INDEX(MAESTRO!P:P,_xludf.AGGREGATE(15,6,ROW(MAESTRO!$B$3:$B$1000)/((MAESTRO!$B$3:$B$1000="MILITARES")*(UPPER(MAESTRO!$L$3:$L$1000)="CONFIRMADO")),ROWS($A$3:A322))),"")</f>
        <v/>
      </c>
      <c r="Q322" s="15" t="str">
        <f ca="1">IFERROR(INDEX(MAESTRO!Q:Q,_xludf.AGGREGATE(15,6,ROW(MAESTRO!$B$3:$B$1000)/((MAESTRO!$B$3:$B$1000="MILITARES")*(UPPER(MAESTRO!$L$3:$L$1000)="CONFIRMADO")),ROWS($A$3:A322))),"")</f>
        <v/>
      </c>
      <c r="R322" s="15" t="str">
        <f ca="1">IFERROR(INDEX(MAESTRO!R:R,_xludf.AGGREGATE(15,6,ROW(MAESTRO!$B$3:$B$1000)/((MAESTRO!$B$3:$B$1000="MILITARES")*(UPPER(MAESTRO!$L$3:$L$1000)="CONFIRMADO")),ROWS($A$3:A322))),"")</f>
        <v/>
      </c>
      <c r="S322" s="15" t="str">
        <f ca="1">IFERROR(INDEX(MAESTRO!S:S,_xludf.AGGREGATE(15,6,ROW(MAESTRO!$B$3:$B$1000)/((MAESTRO!$B$3:$B$1000="MILITARES")*(UPPER(MAESTRO!$L$3:$L$1000)="CONFIRMADO")),ROWS($A$3:A322))),"")</f>
        <v/>
      </c>
      <c r="T322" s="15" t="str">
        <f ca="1">IFERROR(INDEX(MAESTRO!T:T,_xludf.AGGREGATE(15,6,ROW(MAESTRO!$B$3:$B$1000)/((MAESTRO!$B$3:$B$1000="MILITARES")*(UPPER(MAESTRO!$L$3:$L$1000)="CONFIRMADO")),ROWS($A$3:A322))),"")</f>
        <v/>
      </c>
      <c r="U322" s="15" t="str">
        <f ca="1">IFERROR(INDEX(MAESTRO!U:U,_xludf.AGGREGATE(15,6,ROW(MAESTRO!$B$3:$B$1000)/((MAESTRO!$B$3:$B$1000="MILITARES")*(UPPER(MAESTRO!$L$3:$L$1000)="CONFIRMADO")),ROWS($A$3:A322))),"")</f>
        <v/>
      </c>
      <c r="V322" s="15" t="str">
        <f ca="1">IFERROR(INDEX(MAESTRO!V:V,_xludf.AGGREGATE(15,6,ROW(MAESTRO!$B$3:$B$1000)/((MAESTRO!$B$3:$B$1000="MILITARES")*(UPPER(MAESTRO!$L$3:$L$1000)="CONFIRMADO")),ROWS($A$3:A322))),"")</f>
        <v/>
      </c>
      <c r="W322" s="15" t="str">
        <f ca="1">IFERROR(INDEX(MAESTRO!W:W,_xludf.AGGREGATE(15,6,ROW(MAESTRO!$B$3:$B$1000)/((MAESTRO!$B$3:$B$1000="MILITARES")*(UPPER(MAESTRO!$L$3:$L$1000)="CONFIRMADO")),ROWS($A$3:A322))),"")</f>
        <v/>
      </c>
      <c r="X322" s="15" t="str">
        <f ca="1">IFERROR(INDEX(MAESTRO!X:X,_xludf.AGGREGATE(15,6,ROW(MAESTRO!$B$3:$B$1000)/((MAESTRO!$B$3:$B$1000="MILITARES")*(UPPER(MAESTRO!$L$3:$L$1000)="CONFIRMADO")),ROWS($A$3:A322))),"")</f>
        <v/>
      </c>
    </row>
    <row r="323" spans="1:24" ht="22.05" customHeight="1">
      <c r="A323" s="10" t="str">
        <f ca="1">IFERROR(INDEX(MAESTRO!A:A,_xludf.AGGREGATE(15,6,ROW(MAESTRO!$B$3:$B$1000)/((MAESTRO!$B$3:$B$1000="MILITARES")*(UPPER(MAESTRO!$L$3:$L$1000)="CONFIRMADO")),ROWS($A$3:A323))),"")</f>
        <v/>
      </c>
      <c r="B323" s="10" t="str">
        <f ca="1">IFERROR(INDEX(MAESTRO!B:B,_xludf.AGGREGATE(15,6,ROW(MAESTRO!$B$3:$B$1000)/((MAESTRO!$B$3:$B$1000="MILITARES")*(UPPER(MAESTRO!$L$3:$L$1000)="CONFIRMADO")),ROWS($A$3:A323))),"")</f>
        <v/>
      </c>
      <c r="C323" s="10" t="str">
        <f ca="1">IFERROR(INDEX(MAESTRO!C:C,_xludf.AGGREGATE(15,6,ROW(MAESTRO!$B$3:$B$1000)/((MAESTRO!$B$3:$B$1000="MILITARES")*(UPPER(MAESTRO!$L$3:$L$1000)="CONFIRMADO")),ROWS($A$3:A323))),"")</f>
        <v/>
      </c>
      <c r="D323" s="10" t="str">
        <f ca="1">IFERROR(INDEX(MAESTRO!D:D,_xludf.AGGREGATE(15,6,ROW(MAESTRO!$B$3:$B$1000)/((MAESTRO!$B$3:$B$1000="MILITARES")*(UPPER(MAESTRO!$L$3:$L$1000)="CONFIRMADO")),ROWS($A$3:A323))),"")</f>
        <v/>
      </c>
      <c r="E323" s="10" t="str">
        <f ca="1">IFERROR(INDEX(MAESTRO!E:E,_xludf.AGGREGATE(15,6,ROW(MAESTRO!$B$3:$B$1000)/((MAESTRO!$B$3:$B$1000="MILITARES")*(UPPER(MAESTRO!$L$3:$L$1000)="CONFIRMADO")),ROWS($A$3:A323))),"")</f>
        <v/>
      </c>
      <c r="F323" s="10" t="str">
        <f ca="1">IFERROR(INDEX(MAESTRO!F:F,_xludf.AGGREGATE(15,6,ROW(MAESTRO!$B$3:$B$1000)/((MAESTRO!$B$3:$B$1000="MILITARES")*(UPPER(MAESTRO!$L$3:$L$1000)="CONFIRMADO")),ROWS($A$3:A323))),"")</f>
        <v/>
      </c>
      <c r="G323" s="10" t="str">
        <f ca="1">IFERROR(INDEX(MAESTRO!G:G,_xludf.AGGREGATE(15,6,ROW(MAESTRO!$B$3:$B$1000)/((MAESTRO!$B$3:$B$1000="MILITARES")*(UPPER(MAESTRO!$L$3:$L$1000)="CONFIRMADO")),ROWS($A$3:A323))),"")</f>
        <v/>
      </c>
      <c r="H323" s="10" t="str">
        <f ca="1">IFERROR(INDEX(MAESTRO!H:H,_xludf.AGGREGATE(15,6,ROW(MAESTRO!$B$3:$B$1000)/((MAESTRO!$B$3:$B$1000="MILITARES")*(UPPER(MAESTRO!$L$3:$L$1000)="CONFIRMADO")),ROWS($A$3:A323))),"")</f>
        <v/>
      </c>
      <c r="I323" s="10" t="str">
        <f ca="1">IFERROR(INDEX(MAESTRO!I:I,_xludf.AGGREGATE(15,6,ROW(MAESTRO!$B$3:$B$1000)/((MAESTRO!$B$3:$B$1000="MILITARES")*(UPPER(MAESTRO!$L$3:$L$1000)="CONFIRMADO")),ROWS($A$3:A323))),"")</f>
        <v/>
      </c>
      <c r="J323" s="10" t="str">
        <f ca="1">IFERROR(INDEX(MAESTRO!J:J,_xludf.AGGREGATE(15,6,ROW(MAESTRO!$B$3:$B$1000)/((MAESTRO!$B$3:$B$1000="MILITARES")*(UPPER(MAESTRO!$L$3:$L$1000)="CONFIRMADO")),ROWS($A$3:A323))),"")</f>
        <v/>
      </c>
      <c r="K323" s="10" t="str">
        <f ca="1">IFERROR(INDEX(MAESTRO!K:K,_xludf.AGGREGATE(15,6,ROW(MAESTRO!$B$3:$B$1000)/((MAESTRO!$B$3:$B$1000="MILITARES")*(UPPER(MAESTRO!$L$3:$L$1000)="CONFIRMADO")),ROWS($A$3:A323))),"")</f>
        <v/>
      </c>
      <c r="L323" s="10" t="str">
        <f ca="1">IFERROR(INDEX(MAESTRO!L:L,_xludf.AGGREGATE(15,6,ROW(MAESTRO!$B$3:$B$1000)/((MAESTRO!$B$3:$B$1000="MILITARES")*(UPPER(MAESTRO!$L$3:$L$1000)="CONFIRMADO")),ROWS($A$3:A323))),"")</f>
        <v/>
      </c>
      <c r="M323" s="10" t="str">
        <f ca="1">IFERROR(INDEX(MAESTRO!M:M,_xludf.AGGREGATE(15,6,ROW(MAESTRO!$B$3:$B$1000)/((MAESTRO!$B$3:$B$1000="MILITARES")*(UPPER(MAESTRO!$L$3:$L$1000)="CONFIRMADO")),ROWS($A$3:A323))),"")</f>
        <v/>
      </c>
      <c r="N323" s="10" t="str">
        <f ca="1">IFERROR(INDEX(MAESTRO!N:N,_xludf.AGGREGATE(15,6,ROW(MAESTRO!$B$3:$B$1000)/((MAESTRO!$B$3:$B$1000="MILITARES")*(UPPER(MAESTRO!$L$3:$L$1000)="CONFIRMADO")),ROWS($A$3:A323))),"")</f>
        <v/>
      </c>
      <c r="O323" s="10" t="str">
        <f ca="1">IFERROR(INDEX(MAESTRO!O:O,_xludf.AGGREGATE(15,6,ROW(MAESTRO!$B$3:$B$1000)/((MAESTRO!$B$3:$B$1000="MILITARES")*(UPPER(MAESTRO!$L$3:$L$1000)="CONFIRMADO")),ROWS($A$3:A323))),"")</f>
        <v/>
      </c>
      <c r="P323" s="10" t="str">
        <f ca="1">IFERROR(INDEX(MAESTRO!P:P,_xludf.AGGREGATE(15,6,ROW(MAESTRO!$B$3:$B$1000)/((MAESTRO!$B$3:$B$1000="MILITARES")*(UPPER(MAESTRO!$L$3:$L$1000)="CONFIRMADO")),ROWS($A$3:A323))),"")</f>
        <v/>
      </c>
      <c r="Q323" s="10" t="str">
        <f ca="1">IFERROR(INDEX(MAESTRO!Q:Q,_xludf.AGGREGATE(15,6,ROW(MAESTRO!$B$3:$B$1000)/((MAESTRO!$B$3:$B$1000="MILITARES")*(UPPER(MAESTRO!$L$3:$L$1000)="CONFIRMADO")),ROWS($A$3:A323))),"")</f>
        <v/>
      </c>
      <c r="R323" s="10" t="str">
        <f ca="1">IFERROR(INDEX(MAESTRO!R:R,_xludf.AGGREGATE(15,6,ROW(MAESTRO!$B$3:$B$1000)/((MAESTRO!$B$3:$B$1000="MILITARES")*(UPPER(MAESTRO!$L$3:$L$1000)="CONFIRMADO")),ROWS($A$3:A323))),"")</f>
        <v/>
      </c>
      <c r="S323" s="10" t="str">
        <f ca="1">IFERROR(INDEX(MAESTRO!S:S,_xludf.AGGREGATE(15,6,ROW(MAESTRO!$B$3:$B$1000)/((MAESTRO!$B$3:$B$1000="MILITARES")*(UPPER(MAESTRO!$L$3:$L$1000)="CONFIRMADO")),ROWS($A$3:A323))),"")</f>
        <v/>
      </c>
      <c r="T323" s="10" t="str">
        <f ca="1">IFERROR(INDEX(MAESTRO!T:T,_xludf.AGGREGATE(15,6,ROW(MAESTRO!$B$3:$B$1000)/((MAESTRO!$B$3:$B$1000="MILITARES")*(UPPER(MAESTRO!$L$3:$L$1000)="CONFIRMADO")),ROWS($A$3:A323))),"")</f>
        <v/>
      </c>
      <c r="U323" s="10" t="str">
        <f ca="1">IFERROR(INDEX(MAESTRO!U:U,_xludf.AGGREGATE(15,6,ROW(MAESTRO!$B$3:$B$1000)/((MAESTRO!$B$3:$B$1000="MILITARES")*(UPPER(MAESTRO!$L$3:$L$1000)="CONFIRMADO")),ROWS($A$3:A323))),"")</f>
        <v/>
      </c>
      <c r="V323" s="10" t="str">
        <f ca="1">IFERROR(INDEX(MAESTRO!V:V,_xludf.AGGREGATE(15,6,ROW(MAESTRO!$B$3:$B$1000)/((MAESTRO!$B$3:$B$1000="MILITARES")*(UPPER(MAESTRO!$L$3:$L$1000)="CONFIRMADO")),ROWS($A$3:A323))),"")</f>
        <v/>
      </c>
      <c r="W323" s="10" t="str">
        <f ca="1">IFERROR(INDEX(MAESTRO!W:W,_xludf.AGGREGATE(15,6,ROW(MAESTRO!$B$3:$B$1000)/((MAESTRO!$B$3:$B$1000="MILITARES")*(UPPER(MAESTRO!$L$3:$L$1000)="CONFIRMADO")),ROWS($A$3:A323))),"")</f>
        <v/>
      </c>
      <c r="X323" s="10" t="str">
        <f ca="1">IFERROR(INDEX(MAESTRO!X:X,_xludf.AGGREGATE(15,6,ROW(MAESTRO!$B$3:$B$1000)/((MAESTRO!$B$3:$B$1000="MILITARES")*(UPPER(MAESTRO!$L$3:$L$1000)="CONFIRMADO")),ROWS($A$3:A323))),"")</f>
        <v/>
      </c>
    </row>
    <row r="324" spans="1:24" ht="22.05" customHeight="1">
      <c r="A324" s="15" t="str">
        <f ca="1">IFERROR(INDEX(MAESTRO!A:A,_xludf.AGGREGATE(15,6,ROW(MAESTRO!$B$3:$B$1000)/((MAESTRO!$B$3:$B$1000="MILITARES")*(UPPER(MAESTRO!$L$3:$L$1000)="CONFIRMADO")),ROWS($A$3:A324))),"")</f>
        <v/>
      </c>
      <c r="B324" s="15" t="str">
        <f ca="1">IFERROR(INDEX(MAESTRO!B:B,_xludf.AGGREGATE(15,6,ROW(MAESTRO!$B$3:$B$1000)/((MAESTRO!$B$3:$B$1000="MILITARES")*(UPPER(MAESTRO!$L$3:$L$1000)="CONFIRMADO")),ROWS($A$3:A324))),"")</f>
        <v/>
      </c>
      <c r="C324" s="15" t="str">
        <f ca="1">IFERROR(INDEX(MAESTRO!C:C,_xludf.AGGREGATE(15,6,ROW(MAESTRO!$B$3:$B$1000)/((MAESTRO!$B$3:$B$1000="MILITARES")*(UPPER(MAESTRO!$L$3:$L$1000)="CONFIRMADO")),ROWS($A$3:A324))),"")</f>
        <v/>
      </c>
      <c r="D324" s="15" t="str">
        <f ca="1">IFERROR(INDEX(MAESTRO!D:D,_xludf.AGGREGATE(15,6,ROW(MAESTRO!$B$3:$B$1000)/((MAESTRO!$B$3:$B$1000="MILITARES")*(UPPER(MAESTRO!$L$3:$L$1000)="CONFIRMADO")),ROWS($A$3:A324))),"")</f>
        <v/>
      </c>
      <c r="E324" s="15" t="str">
        <f ca="1">IFERROR(INDEX(MAESTRO!E:E,_xludf.AGGREGATE(15,6,ROW(MAESTRO!$B$3:$B$1000)/((MAESTRO!$B$3:$B$1000="MILITARES")*(UPPER(MAESTRO!$L$3:$L$1000)="CONFIRMADO")),ROWS($A$3:A324))),"")</f>
        <v/>
      </c>
      <c r="F324" s="15" t="str">
        <f ca="1">IFERROR(INDEX(MAESTRO!F:F,_xludf.AGGREGATE(15,6,ROW(MAESTRO!$B$3:$B$1000)/((MAESTRO!$B$3:$B$1000="MILITARES")*(UPPER(MAESTRO!$L$3:$L$1000)="CONFIRMADO")),ROWS($A$3:A324))),"")</f>
        <v/>
      </c>
      <c r="G324" s="15" t="str">
        <f ca="1">IFERROR(INDEX(MAESTRO!G:G,_xludf.AGGREGATE(15,6,ROW(MAESTRO!$B$3:$B$1000)/((MAESTRO!$B$3:$B$1000="MILITARES")*(UPPER(MAESTRO!$L$3:$L$1000)="CONFIRMADO")),ROWS($A$3:A324))),"")</f>
        <v/>
      </c>
      <c r="H324" s="15" t="str">
        <f ca="1">IFERROR(INDEX(MAESTRO!H:H,_xludf.AGGREGATE(15,6,ROW(MAESTRO!$B$3:$B$1000)/((MAESTRO!$B$3:$B$1000="MILITARES")*(UPPER(MAESTRO!$L$3:$L$1000)="CONFIRMADO")),ROWS($A$3:A324))),"")</f>
        <v/>
      </c>
      <c r="I324" s="15" t="str">
        <f ca="1">IFERROR(INDEX(MAESTRO!I:I,_xludf.AGGREGATE(15,6,ROW(MAESTRO!$B$3:$B$1000)/((MAESTRO!$B$3:$B$1000="MILITARES")*(UPPER(MAESTRO!$L$3:$L$1000)="CONFIRMADO")),ROWS($A$3:A324))),"")</f>
        <v/>
      </c>
      <c r="J324" s="15" t="str">
        <f ca="1">IFERROR(INDEX(MAESTRO!J:J,_xludf.AGGREGATE(15,6,ROW(MAESTRO!$B$3:$B$1000)/((MAESTRO!$B$3:$B$1000="MILITARES")*(UPPER(MAESTRO!$L$3:$L$1000)="CONFIRMADO")),ROWS($A$3:A324))),"")</f>
        <v/>
      </c>
      <c r="K324" s="15" t="str">
        <f ca="1">IFERROR(INDEX(MAESTRO!K:K,_xludf.AGGREGATE(15,6,ROW(MAESTRO!$B$3:$B$1000)/((MAESTRO!$B$3:$B$1000="MILITARES")*(UPPER(MAESTRO!$L$3:$L$1000)="CONFIRMADO")),ROWS($A$3:A324))),"")</f>
        <v/>
      </c>
      <c r="L324" s="15" t="str">
        <f ca="1">IFERROR(INDEX(MAESTRO!L:L,_xludf.AGGREGATE(15,6,ROW(MAESTRO!$B$3:$B$1000)/((MAESTRO!$B$3:$B$1000="MILITARES")*(UPPER(MAESTRO!$L$3:$L$1000)="CONFIRMADO")),ROWS($A$3:A324))),"")</f>
        <v/>
      </c>
      <c r="M324" s="15" t="str">
        <f ca="1">IFERROR(INDEX(MAESTRO!M:M,_xludf.AGGREGATE(15,6,ROW(MAESTRO!$B$3:$B$1000)/((MAESTRO!$B$3:$B$1000="MILITARES")*(UPPER(MAESTRO!$L$3:$L$1000)="CONFIRMADO")),ROWS($A$3:A324))),"")</f>
        <v/>
      </c>
      <c r="N324" s="15" t="str">
        <f ca="1">IFERROR(INDEX(MAESTRO!N:N,_xludf.AGGREGATE(15,6,ROW(MAESTRO!$B$3:$B$1000)/((MAESTRO!$B$3:$B$1000="MILITARES")*(UPPER(MAESTRO!$L$3:$L$1000)="CONFIRMADO")),ROWS($A$3:A324))),"")</f>
        <v/>
      </c>
      <c r="O324" s="15" t="str">
        <f ca="1">IFERROR(INDEX(MAESTRO!O:O,_xludf.AGGREGATE(15,6,ROW(MAESTRO!$B$3:$B$1000)/((MAESTRO!$B$3:$B$1000="MILITARES")*(UPPER(MAESTRO!$L$3:$L$1000)="CONFIRMADO")),ROWS($A$3:A324))),"")</f>
        <v/>
      </c>
      <c r="P324" s="15" t="str">
        <f ca="1">IFERROR(INDEX(MAESTRO!P:P,_xludf.AGGREGATE(15,6,ROW(MAESTRO!$B$3:$B$1000)/((MAESTRO!$B$3:$B$1000="MILITARES")*(UPPER(MAESTRO!$L$3:$L$1000)="CONFIRMADO")),ROWS($A$3:A324))),"")</f>
        <v/>
      </c>
      <c r="Q324" s="15" t="str">
        <f ca="1">IFERROR(INDEX(MAESTRO!Q:Q,_xludf.AGGREGATE(15,6,ROW(MAESTRO!$B$3:$B$1000)/((MAESTRO!$B$3:$B$1000="MILITARES")*(UPPER(MAESTRO!$L$3:$L$1000)="CONFIRMADO")),ROWS($A$3:A324))),"")</f>
        <v/>
      </c>
      <c r="R324" s="15" t="str">
        <f ca="1">IFERROR(INDEX(MAESTRO!R:R,_xludf.AGGREGATE(15,6,ROW(MAESTRO!$B$3:$B$1000)/((MAESTRO!$B$3:$B$1000="MILITARES")*(UPPER(MAESTRO!$L$3:$L$1000)="CONFIRMADO")),ROWS($A$3:A324))),"")</f>
        <v/>
      </c>
      <c r="S324" s="15" t="str">
        <f ca="1">IFERROR(INDEX(MAESTRO!S:S,_xludf.AGGREGATE(15,6,ROW(MAESTRO!$B$3:$B$1000)/((MAESTRO!$B$3:$B$1000="MILITARES")*(UPPER(MAESTRO!$L$3:$L$1000)="CONFIRMADO")),ROWS($A$3:A324))),"")</f>
        <v/>
      </c>
      <c r="T324" s="15" t="str">
        <f ca="1">IFERROR(INDEX(MAESTRO!T:T,_xludf.AGGREGATE(15,6,ROW(MAESTRO!$B$3:$B$1000)/((MAESTRO!$B$3:$B$1000="MILITARES")*(UPPER(MAESTRO!$L$3:$L$1000)="CONFIRMADO")),ROWS($A$3:A324))),"")</f>
        <v/>
      </c>
      <c r="U324" s="15" t="str">
        <f ca="1">IFERROR(INDEX(MAESTRO!U:U,_xludf.AGGREGATE(15,6,ROW(MAESTRO!$B$3:$B$1000)/((MAESTRO!$B$3:$B$1000="MILITARES")*(UPPER(MAESTRO!$L$3:$L$1000)="CONFIRMADO")),ROWS($A$3:A324))),"")</f>
        <v/>
      </c>
      <c r="V324" s="15" t="str">
        <f ca="1">IFERROR(INDEX(MAESTRO!V:V,_xludf.AGGREGATE(15,6,ROW(MAESTRO!$B$3:$B$1000)/((MAESTRO!$B$3:$B$1000="MILITARES")*(UPPER(MAESTRO!$L$3:$L$1000)="CONFIRMADO")),ROWS($A$3:A324))),"")</f>
        <v/>
      </c>
      <c r="W324" s="15" t="str">
        <f ca="1">IFERROR(INDEX(MAESTRO!W:W,_xludf.AGGREGATE(15,6,ROW(MAESTRO!$B$3:$B$1000)/((MAESTRO!$B$3:$B$1000="MILITARES")*(UPPER(MAESTRO!$L$3:$L$1000)="CONFIRMADO")),ROWS($A$3:A324))),"")</f>
        <v/>
      </c>
      <c r="X324" s="15" t="str">
        <f ca="1">IFERROR(INDEX(MAESTRO!X:X,_xludf.AGGREGATE(15,6,ROW(MAESTRO!$B$3:$B$1000)/((MAESTRO!$B$3:$B$1000="MILITARES")*(UPPER(MAESTRO!$L$3:$L$1000)="CONFIRMADO")),ROWS($A$3:A324))),"")</f>
        <v/>
      </c>
    </row>
    <row r="325" spans="1:24" ht="22.05" customHeight="1">
      <c r="A325" s="10" t="str">
        <f ca="1">IFERROR(INDEX(MAESTRO!A:A,_xludf.AGGREGATE(15,6,ROW(MAESTRO!$B$3:$B$1000)/((MAESTRO!$B$3:$B$1000="MILITARES")*(UPPER(MAESTRO!$L$3:$L$1000)="CONFIRMADO")),ROWS($A$3:A325))),"")</f>
        <v/>
      </c>
      <c r="B325" s="10" t="str">
        <f ca="1">IFERROR(INDEX(MAESTRO!B:B,_xludf.AGGREGATE(15,6,ROW(MAESTRO!$B$3:$B$1000)/((MAESTRO!$B$3:$B$1000="MILITARES")*(UPPER(MAESTRO!$L$3:$L$1000)="CONFIRMADO")),ROWS($A$3:A325))),"")</f>
        <v/>
      </c>
      <c r="C325" s="10" t="str">
        <f ca="1">IFERROR(INDEX(MAESTRO!C:C,_xludf.AGGREGATE(15,6,ROW(MAESTRO!$B$3:$B$1000)/((MAESTRO!$B$3:$B$1000="MILITARES")*(UPPER(MAESTRO!$L$3:$L$1000)="CONFIRMADO")),ROWS($A$3:A325))),"")</f>
        <v/>
      </c>
      <c r="D325" s="10" t="str">
        <f ca="1">IFERROR(INDEX(MAESTRO!D:D,_xludf.AGGREGATE(15,6,ROW(MAESTRO!$B$3:$B$1000)/((MAESTRO!$B$3:$B$1000="MILITARES")*(UPPER(MAESTRO!$L$3:$L$1000)="CONFIRMADO")),ROWS($A$3:A325))),"")</f>
        <v/>
      </c>
      <c r="E325" s="10" t="str">
        <f ca="1">IFERROR(INDEX(MAESTRO!E:E,_xludf.AGGREGATE(15,6,ROW(MAESTRO!$B$3:$B$1000)/((MAESTRO!$B$3:$B$1000="MILITARES")*(UPPER(MAESTRO!$L$3:$L$1000)="CONFIRMADO")),ROWS($A$3:A325))),"")</f>
        <v/>
      </c>
      <c r="F325" s="10" t="str">
        <f ca="1">IFERROR(INDEX(MAESTRO!F:F,_xludf.AGGREGATE(15,6,ROW(MAESTRO!$B$3:$B$1000)/((MAESTRO!$B$3:$B$1000="MILITARES")*(UPPER(MAESTRO!$L$3:$L$1000)="CONFIRMADO")),ROWS($A$3:A325))),"")</f>
        <v/>
      </c>
      <c r="G325" s="10" t="str">
        <f ca="1">IFERROR(INDEX(MAESTRO!G:G,_xludf.AGGREGATE(15,6,ROW(MAESTRO!$B$3:$B$1000)/((MAESTRO!$B$3:$B$1000="MILITARES")*(UPPER(MAESTRO!$L$3:$L$1000)="CONFIRMADO")),ROWS($A$3:A325))),"")</f>
        <v/>
      </c>
      <c r="H325" s="10" t="str">
        <f ca="1">IFERROR(INDEX(MAESTRO!H:H,_xludf.AGGREGATE(15,6,ROW(MAESTRO!$B$3:$B$1000)/((MAESTRO!$B$3:$B$1000="MILITARES")*(UPPER(MAESTRO!$L$3:$L$1000)="CONFIRMADO")),ROWS($A$3:A325))),"")</f>
        <v/>
      </c>
      <c r="I325" s="10" t="str">
        <f ca="1">IFERROR(INDEX(MAESTRO!I:I,_xludf.AGGREGATE(15,6,ROW(MAESTRO!$B$3:$B$1000)/((MAESTRO!$B$3:$B$1000="MILITARES")*(UPPER(MAESTRO!$L$3:$L$1000)="CONFIRMADO")),ROWS($A$3:A325))),"")</f>
        <v/>
      </c>
      <c r="J325" s="10" t="str">
        <f ca="1">IFERROR(INDEX(MAESTRO!J:J,_xludf.AGGREGATE(15,6,ROW(MAESTRO!$B$3:$B$1000)/((MAESTRO!$B$3:$B$1000="MILITARES")*(UPPER(MAESTRO!$L$3:$L$1000)="CONFIRMADO")),ROWS($A$3:A325))),"")</f>
        <v/>
      </c>
      <c r="K325" s="10" t="str">
        <f ca="1">IFERROR(INDEX(MAESTRO!K:K,_xludf.AGGREGATE(15,6,ROW(MAESTRO!$B$3:$B$1000)/((MAESTRO!$B$3:$B$1000="MILITARES")*(UPPER(MAESTRO!$L$3:$L$1000)="CONFIRMADO")),ROWS($A$3:A325))),"")</f>
        <v/>
      </c>
      <c r="L325" s="10" t="str">
        <f ca="1">IFERROR(INDEX(MAESTRO!L:L,_xludf.AGGREGATE(15,6,ROW(MAESTRO!$B$3:$B$1000)/((MAESTRO!$B$3:$B$1000="MILITARES")*(UPPER(MAESTRO!$L$3:$L$1000)="CONFIRMADO")),ROWS($A$3:A325))),"")</f>
        <v/>
      </c>
      <c r="M325" s="10" t="str">
        <f ca="1">IFERROR(INDEX(MAESTRO!M:M,_xludf.AGGREGATE(15,6,ROW(MAESTRO!$B$3:$B$1000)/((MAESTRO!$B$3:$B$1000="MILITARES")*(UPPER(MAESTRO!$L$3:$L$1000)="CONFIRMADO")),ROWS($A$3:A325))),"")</f>
        <v/>
      </c>
      <c r="N325" s="10" t="str">
        <f ca="1">IFERROR(INDEX(MAESTRO!N:N,_xludf.AGGREGATE(15,6,ROW(MAESTRO!$B$3:$B$1000)/((MAESTRO!$B$3:$B$1000="MILITARES")*(UPPER(MAESTRO!$L$3:$L$1000)="CONFIRMADO")),ROWS($A$3:A325))),"")</f>
        <v/>
      </c>
      <c r="O325" s="10" t="str">
        <f ca="1">IFERROR(INDEX(MAESTRO!O:O,_xludf.AGGREGATE(15,6,ROW(MAESTRO!$B$3:$B$1000)/((MAESTRO!$B$3:$B$1000="MILITARES")*(UPPER(MAESTRO!$L$3:$L$1000)="CONFIRMADO")),ROWS($A$3:A325))),"")</f>
        <v/>
      </c>
      <c r="P325" s="10" t="str">
        <f ca="1">IFERROR(INDEX(MAESTRO!P:P,_xludf.AGGREGATE(15,6,ROW(MAESTRO!$B$3:$B$1000)/((MAESTRO!$B$3:$B$1000="MILITARES")*(UPPER(MAESTRO!$L$3:$L$1000)="CONFIRMADO")),ROWS($A$3:A325))),"")</f>
        <v/>
      </c>
      <c r="Q325" s="10" t="str">
        <f ca="1">IFERROR(INDEX(MAESTRO!Q:Q,_xludf.AGGREGATE(15,6,ROW(MAESTRO!$B$3:$B$1000)/((MAESTRO!$B$3:$B$1000="MILITARES")*(UPPER(MAESTRO!$L$3:$L$1000)="CONFIRMADO")),ROWS($A$3:A325))),"")</f>
        <v/>
      </c>
      <c r="R325" s="10" t="str">
        <f ca="1">IFERROR(INDEX(MAESTRO!R:R,_xludf.AGGREGATE(15,6,ROW(MAESTRO!$B$3:$B$1000)/((MAESTRO!$B$3:$B$1000="MILITARES")*(UPPER(MAESTRO!$L$3:$L$1000)="CONFIRMADO")),ROWS($A$3:A325))),"")</f>
        <v/>
      </c>
      <c r="S325" s="10" t="str">
        <f ca="1">IFERROR(INDEX(MAESTRO!S:S,_xludf.AGGREGATE(15,6,ROW(MAESTRO!$B$3:$B$1000)/((MAESTRO!$B$3:$B$1000="MILITARES")*(UPPER(MAESTRO!$L$3:$L$1000)="CONFIRMADO")),ROWS($A$3:A325))),"")</f>
        <v/>
      </c>
      <c r="T325" s="10" t="str">
        <f ca="1">IFERROR(INDEX(MAESTRO!T:T,_xludf.AGGREGATE(15,6,ROW(MAESTRO!$B$3:$B$1000)/((MAESTRO!$B$3:$B$1000="MILITARES")*(UPPER(MAESTRO!$L$3:$L$1000)="CONFIRMADO")),ROWS($A$3:A325))),"")</f>
        <v/>
      </c>
      <c r="U325" s="10" t="str">
        <f ca="1">IFERROR(INDEX(MAESTRO!U:U,_xludf.AGGREGATE(15,6,ROW(MAESTRO!$B$3:$B$1000)/((MAESTRO!$B$3:$B$1000="MILITARES")*(UPPER(MAESTRO!$L$3:$L$1000)="CONFIRMADO")),ROWS($A$3:A325))),"")</f>
        <v/>
      </c>
      <c r="V325" s="10" t="str">
        <f ca="1">IFERROR(INDEX(MAESTRO!V:V,_xludf.AGGREGATE(15,6,ROW(MAESTRO!$B$3:$B$1000)/((MAESTRO!$B$3:$B$1000="MILITARES")*(UPPER(MAESTRO!$L$3:$L$1000)="CONFIRMADO")),ROWS($A$3:A325))),"")</f>
        <v/>
      </c>
      <c r="W325" s="10" t="str">
        <f ca="1">IFERROR(INDEX(MAESTRO!W:W,_xludf.AGGREGATE(15,6,ROW(MAESTRO!$B$3:$B$1000)/((MAESTRO!$B$3:$B$1000="MILITARES")*(UPPER(MAESTRO!$L$3:$L$1000)="CONFIRMADO")),ROWS($A$3:A325))),"")</f>
        <v/>
      </c>
      <c r="X325" s="10" t="str">
        <f ca="1">IFERROR(INDEX(MAESTRO!X:X,_xludf.AGGREGATE(15,6,ROW(MAESTRO!$B$3:$B$1000)/((MAESTRO!$B$3:$B$1000="MILITARES")*(UPPER(MAESTRO!$L$3:$L$1000)="CONFIRMADO")),ROWS($A$3:A325))),"")</f>
        <v/>
      </c>
    </row>
    <row r="326" spans="1:24" ht="22.05" customHeight="1">
      <c r="A326" s="15" t="str">
        <f ca="1">IFERROR(INDEX(MAESTRO!A:A,_xludf.AGGREGATE(15,6,ROW(MAESTRO!$B$3:$B$1000)/((MAESTRO!$B$3:$B$1000="MILITARES")*(UPPER(MAESTRO!$L$3:$L$1000)="CONFIRMADO")),ROWS($A$3:A326))),"")</f>
        <v/>
      </c>
      <c r="B326" s="15" t="str">
        <f ca="1">IFERROR(INDEX(MAESTRO!B:B,_xludf.AGGREGATE(15,6,ROW(MAESTRO!$B$3:$B$1000)/((MAESTRO!$B$3:$B$1000="MILITARES")*(UPPER(MAESTRO!$L$3:$L$1000)="CONFIRMADO")),ROWS($A$3:A326))),"")</f>
        <v/>
      </c>
      <c r="C326" s="15" t="str">
        <f ca="1">IFERROR(INDEX(MAESTRO!C:C,_xludf.AGGREGATE(15,6,ROW(MAESTRO!$B$3:$B$1000)/((MAESTRO!$B$3:$B$1000="MILITARES")*(UPPER(MAESTRO!$L$3:$L$1000)="CONFIRMADO")),ROWS($A$3:A326))),"")</f>
        <v/>
      </c>
      <c r="D326" s="15" t="str">
        <f ca="1">IFERROR(INDEX(MAESTRO!D:D,_xludf.AGGREGATE(15,6,ROW(MAESTRO!$B$3:$B$1000)/((MAESTRO!$B$3:$B$1000="MILITARES")*(UPPER(MAESTRO!$L$3:$L$1000)="CONFIRMADO")),ROWS($A$3:A326))),"")</f>
        <v/>
      </c>
      <c r="E326" s="15" t="str">
        <f ca="1">IFERROR(INDEX(MAESTRO!E:E,_xludf.AGGREGATE(15,6,ROW(MAESTRO!$B$3:$B$1000)/((MAESTRO!$B$3:$B$1000="MILITARES")*(UPPER(MAESTRO!$L$3:$L$1000)="CONFIRMADO")),ROWS($A$3:A326))),"")</f>
        <v/>
      </c>
      <c r="F326" s="15" t="str">
        <f ca="1">IFERROR(INDEX(MAESTRO!F:F,_xludf.AGGREGATE(15,6,ROW(MAESTRO!$B$3:$B$1000)/((MAESTRO!$B$3:$B$1000="MILITARES")*(UPPER(MAESTRO!$L$3:$L$1000)="CONFIRMADO")),ROWS($A$3:A326))),"")</f>
        <v/>
      </c>
      <c r="G326" s="15" t="str">
        <f ca="1">IFERROR(INDEX(MAESTRO!G:G,_xludf.AGGREGATE(15,6,ROW(MAESTRO!$B$3:$B$1000)/((MAESTRO!$B$3:$B$1000="MILITARES")*(UPPER(MAESTRO!$L$3:$L$1000)="CONFIRMADO")),ROWS($A$3:A326))),"")</f>
        <v/>
      </c>
      <c r="H326" s="15" t="str">
        <f ca="1">IFERROR(INDEX(MAESTRO!H:H,_xludf.AGGREGATE(15,6,ROW(MAESTRO!$B$3:$B$1000)/((MAESTRO!$B$3:$B$1000="MILITARES")*(UPPER(MAESTRO!$L$3:$L$1000)="CONFIRMADO")),ROWS($A$3:A326))),"")</f>
        <v/>
      </c>
      <c r="I326" s="15" t="str">
        <f ca="1">IFERROR(INDEX(MAESTRO!I:I,_xludf.AGGREGATE(15,6,ROW(MAESTRO!$B$3:$B$1000)/((MAESTRO!$B$3:$B$1000="MILITARES")*(UPPER(MAESTRO!$L$3:$L$1000)="CONFIRMADO")),ROWS($A$3:A326))),"")</f>
        <v/>
      </c>
      <c r="J326" s="15" t="str">
        <f ca="1">IFERROR(INDEX(MAESTRO!J:J,_xludf.AGGREGATE(15,6,ROW(MAESTRO!$B$3:$B$1000)/((MAESTRO!$B$3:$B$1000="MILITARES")*(UPPER(MAESTRO!$L$3:$L$1000)="CONFIRMADO")),ROWS($A$3:A326))),"")</f>
        <v/>
      </c>
      <c r="K326" s="15" t="str">
        <f ca="1">IFERROR(INDEX(MAESTRO!K:K,_xludf.AGGREGATE(15,6,ROW(MAESTRO!$B$3:$B$1000)/((MAESTRO!$B$3:$B$1000="MILITARES")*(UPPER(MAESTRO!$L$3:$L$1000)="CONFIRMADO")),ROWS($A$3:A326))),"")</f>
        <v/>
      </c>
      <c r="L326" s="15" t="str">
        <f ca="1">IFERROR(INDEX(MAESTRO!L:L,_xludf.AGGREGATE(15,6,ROW(MAESTRO!$B$3:$B$1000)/((MAESTRO!$B$3:$B$1000="MILITARES")*(UPPER(MAESTRO!$L$3:$L$1000)="CONFIRMADO")),ROWS($A$3:A326))),"")</f>
        <v/>
      </c>
      <c r="M326" s="15" t="str">
        <f ca="1">IFERROR(INDEX(MAESTRO!M:M,_xludf.AGGREGATE(15,6,ROW(MAESTRO!$B$3:$B$1000)/((MAESTRO!$B$3:$B$1000="MILITARES")*(UPPER(MAESTRO!$L$3:$L$1000)="CONFIRMADO")),ROWS($A$3:A326))),"")</f>
        <v/>
      </c>
      <c r="N326" s="15" t="str">
        <f ca="1">IFERROR(INDEX(MAESTRO!N:N,_xludf.AGGREGATE(15,6,ROW(MAESTRO!$B$3:$B$1000)/((MAESTRO!$B$3:$B$1000="MILITARES")*(UPPER(MAESTRO!$L$3:$L$1000)="CONFIRMADO")),ROWS($A$3:A326))),"")</f>
        <v/>
      </c>
      <c r="O326" s="15" t="str">
        <f ca="1">IFERROR(INDEX(MAESTRO!O:O,_xludf.AGGREGATE(15,6,ROW(MAESTRO!$B$3:$B$1000)/((MAESTRO!$B$3:$B$1000="MILITARES")*(UPPER(MAESTRO!$L$3:$L$1000)="CONFIRMADO")),ROWS($A$3:A326))),"")</f>
        <v/>
      </c>
      <c r="P326" s="15" t="str">
        <f ca="1">IFERROR(INDEX(MAESTRO!P:P,_xludf.AGGREGATE(15,6,ROW(MAESTRO!$B$3:$B$1000)/((MAESTRO!$B$3:$B$1000="MILITARES")*(UPPER(MAESTRO!$L$3:$L$1000)="CONFIRMADO")),ROWS($A$3:A326))),"")</f>
        <v/>
      </c>
      <c r="Q326" s="15" t="str">
        <f ca="1">IFERROR(INDEX(MAESTRO!Q:Q,_xludf.AGGREGATE(15,6,ROW(MAESTRO!$B$3:$B$1000)/((MAESTRO!$B$3:$B$1000="MILITARES")*(UPPER(MAESTRO!$L$3:$L$1000)="CONFIRMADO")),ROWS($A$3:A326))),"")</f>
        <v/>
      </c>
      <c r="R326" s="15" t="str">
        <f ca="1">IFERROR(INDEX(MAESTRO!R:R,_xludf.AGGREGATE(15,6,ROW(MAESTRO!$B$3:$B$1000)/((MAESTRO!$B$3:$B$1000="MILITARES")*(UPPER(MAESTRO!$L$3:$L$1000)="CONFIRMADO")),ROWS($A$3:A326))),"")</f>
        <v/>
      </c>
      <c r="S326" s="15" t="str">
        <f ca="1">IFERROR(INDEX(MAESTRO!S:S,_xludf.AGGREGATE(15,6,ROW(MAESTRO!$B$3:$B$1000)/((MAESTRO!$B$3:$B$1000="MILITARES")*(UPPER(MAESTRO!$L$3:$L$1000)="CONFIRMADO")),ROWS($A$3:A326))),"")</f>
        <v/>
      </c>
      <c r="T326" s="15" t="str">
        <f ca="1">IFERROR(INDEX(MAESTRO!T:T,_xludf.AGGREGATE(15,6,ROW(MAESTRO!$B$3:$B$1000)/((MAESTRO!$B$3:$B$1000="MILITARES")*(UPPER(MAESTRO!$L$3:$L$1000)="CONFIRMADO")),ROWS($A$3:A326))),"")</f>
        <v/>
      </c>
      <c r="U326" s="15" t="str">
        <f ca="1">IFERROR(INDEX(MAESTRO!U:U,_xludf.AGGREGATE(15,6,ROW(MAESTRO!$B$3:$B$1000)/((MAESTRO!$B$3:$B$1000="MILITARES")*(UPPER(MAESTRO!$L$3:$L$1000)="CONFIRMADO")),ROWS($A$3:A326))),"")</f>
        <v/>
      </c>
      <c r="V326" s="15" t="str">
        <f ca="1">IFERROR(INDEX(MAESTRO!V:V,_xludf.AGGREGATE(15,6,ROW(MAESTRO!$B$3:$B$1000)/((MAESTRO!$B$3:$B$1000="MILITARES")*(UPPER(MAESTRO!$L$3:$L$1000)="CONFIRMADO")),ROWS($A$3:A326))),"")</f>
        <v/>
      </c>
      <c r="W326" s="15" t="str">
        <f ca="1">IFERROR(INDEX(MAESTRO!W:W,_xludf.AGGREGATE(15,6,ROW(MAESTRO!$B$3:$B$1000)/((MAESTRO!$B$3:$B$1000="MILITARES")*(UPPER(MAESTRO!$L$3:$L$1000)="CONFIRMADO")),ROWS($A$3:A326))),"")</f>
        <v/>
      </c>
      <c r="X326" s="15" t="str">
        <f ca="1">IFERROR(INDEX(MAESTRO!X:X,_xludf.AGGREGATE(15,6,ROW(MAESTRO!$B$3:$B$1000)/((MAESTRO!$B$3:$B$1000="MILITARES")*(UPPER(MAESTRO!$L$3:$L$1000)="CONFIRMADO")),ROWS($A$3:A326))),"")</f>
        <v/>
      </c>
    </row>
    <row r="327" spans="1:24" ht="22.05" customHeight="1">
      <c r="A327" s="10" t="str">
        <f ca="1">IFERROR(INDEX(MAESTRO!A:A,_xludf.AGGREGATE(15,6,ROW(MAESTRO!$B$3:$B$1000)/((MAESTRO!$B$3:$B$1000="MILITARES")*(UPPER(MAESTRO!$L$3:$L$1000)="CONFIRMADO")),ROWS($A$3:A327))),"")</f>
        <v/>
      </c>
      <c r="B327" s="10" t="str">
        <f ca="1">IFERROR(INDEX(MAESTRO!B:B,_xludf.AGGREGATE(15,6,ROW(MAESTRO!$B$3:$B$1000)/((MAESTRO!$B$3:$B$1000="MILITARES")*(UPPER(MAESTRO!$L$3:$L$1000)="CONFIRMADO")),ROWS($A$3:A327))),"")</f>
        <v/>
      </c>
      <c r="C327" s="10" t="str">
        <f ca="1">IFERROR(INDEX(MAESTRO!C:C,_xludf.AGGREGATE(15,6,ROW(MAESTRO!$B$3:$B$1000)/((MAESTRO!$B$3:$B$1000="MILITARES")*(UPPER(MAESTRO!$L$3:$L$1000)="CONFIRMADO")),ROWS($A$3:A327))),"")</f>
        <v/>
      </c>
      <c r="D327" s="10" t="str">
        <f ca="1">IFERROR(INDEX(MAESTRO!D:D,_xludf.AGGREGATE(15,6,ROW(MAESTRO!$B$3:$B$1000)/((MAESTRO!$B$3:$B$1000="MILITARES")*(UPPER(MAESTRO!$L$3:$L$1000)="CONFIRMADO")),ROWS($A$3:A327))),"")</f>
        <v/>
      </c>
      <c r="E327" s="10" t="str">
        <f ca="1">IFERROR(INDEX(MAESTRO!E:E,_xludf.AGGREGATE(15,6,ROW(MAESTRO!$B$3:$B$1000)/((MAESTRO!$B$3:$B$1000="MILITARES")*(UPPER(MAESTRO!$L$3:$L$1000)="CONFIRMADO")),ROWS($A$3:A327))),"")</f>
        <v/>
      </c>
      <c r="F327" s="10" t="str">
        <f ca="1">IFERROR(INDEX(MAESTRO!F:F,_xludf.AGGREGATE(15,6,ROW(MAESTRO!$B$3:$B$1000)/((MAESTRO!$B$3:$B$1000="MILITARES")*(UPPER(MAESTRO!$L$3:$L$1000)="CONFIRMADO")),ROWS($A$3:A327))),"")</f>
        <v/>
      </c>
      <c r="G327" s="10" t="str">
        <f ca="1">IFERROR(INDEX(MAESTRO!G:G,_xludf.AGGREGATE(15,6,ROW(MAESTRO!$B$3:$B$1000)/((MAESTRO!$B$3:$B$1000="MILITARES")*(UPPER(MAESTRO!$L$3:$L$1000)="CONFIRMADO")),ROWS($A$3:A327))),"")</f>
        <v/>
      </c>
      <c r="H327" s="10" t="str">
        <f ca="1">IFERROR(INDEX(MAESTRO!H:H,_xludf.AGGREGATE(15,6,ROW(MAESTRO!$B$3:$B$1000)/((MAESTRO!$B$3:$B$1000="MILITARES")*(UPPER(MAESTRO!$L$3:$L$1000)="CONFIRMADO")),ROWS($A$3:A327))),"")</f>
        <v/>
      </c>
      <c r="I327" s="10" t="str">
        <f ca="1">IFERROR(INDEX(MAESTRO!I:I,_xludf.AGGREGATE(15,6,ROW(MAESTRO!$B$3:$B$1000)/((MAESTRO!$B$3:$B$1000="MILITARES")*(UPPER(MAESTRO!$L$3:$L$1000)="CONFIRMADO")),ROWS($A$3:A327))),"")</f>
        <v/>
      </c>
      <c r="J327" s="10" t="str">
        <f ca="1">IFERROR(INDEX(MAESTRO!J:J,_xludf.AGGREGATE(15,6,ROW(MAESTRO!$B$3:$B$1000)/((MAESTRO!$B$3:$B$1000="MILITARES")*(UPPER(MAESTRO!$L$3:$L$1000)="CONFIRMADO")),ROWS($A$3:A327))),"")</f>
        <v/>
      </c>
      <c r="K327" s="10" t="str">
        <f ca="1">IFERROR(INDEX(MAESTRO!K:K,_xludf.AGGREGATE(15,6,ROW(MAESTRO!$B$3:$B$1000)/((MAESTRO!$B$3:$B$1000="MILITARES")*(UPPER(MAESTRO!$L$3:$L$1000)="CONFIRMADO")),ROWS($A$3:A327))),"")</f>
        <v/>
      </c>
      <c r="L327" s="10" t="str">
        <f ca="1">IFERROR(INDEX(MAESTRO!L:L,_xludf.AGGREGATE(15,6,ROW(MAESTRO!$B$3:$B$1000)/((MAESTRO!$B$3:$B$1000="MILITARES")*(UPPER(MAESTRO!$L$3:$L$1000)="CONFIRMADO")),ROWS($A$3:A327))),"")</f>
        <v/>
      </c>
      <c r="M327" s="10" t="str">
        <f ca="1">IFERROR(INDEX(MAESTRO!M:M,_xludf.AGGREGATE(15,6,ROW(MAESTRO!$B$3:$B$1000)/((MAESTRO!$B$3:$B$1000="MILITARES")*(UPPER(MAESTRO!$L$3:$L$1000)="CONFIRMADO")),ROWS($A$3:A327))),"")</f>
        <v/>
      </c>
      <c r="N327" s="10" t="str">
        <f ca="1">IFERROR(INDEX(MAESTRO!N:N,_xludf.AGGREGATE(15,6,ROW(MAESTRO!$B$3:$B$1000)/((MAESTRO!$B$3:$B$1000="MILITARES")*(UPPER(MAESTRO!$L$3:$L$1000)="CONFIRMADO")),ROWS($A$3:A327))),"")</f>
        <v/>
      </c>
      <c r="O327" s="10" t="str">
        <f ca="1">IFERROR(INDEX(MAESTRO!O:O,_xludf.AGGREGATE(15,6,ROW(MAESTRO!$B$3:$B$1000)/((MAESTRO!$B$3:$B$1000="MILITARES")*(UPPER(MAESTRO!$L$3:$L$1000)="CONFIRMADO")),ROWS($A$3:A327))),"")</f>
        <v/>
      </c>
      <c r="P327" s="10" t="str">
        <f ca="1">IFERROR(INDEX(MAESTRO!P:P,_xludf.AGGREGATE(15,6,ROW(MAESTRO!$B$3:$B$1000)/((MAESTRO!$B$3:$B$1000="MILITARES")*(UPPER(MAESTRO!$L$3:$L$1000)="CONFIRMADO")),ROWS($A$3:A327))),"")</f>
        <v/>
      </c>
      <c r="Q327" s="10" t="str">
        <f ca="1">IFERROR(INDEX(MAESTRO!Q:Q,_xludf.AGGREGATE(15,6,ROW(MAESTRO!$B$3:$B$1000)/((MAESTRO!$B$3:$B$1000="MILITARES")*(UPPER(MAESTRO!$L$3:$L$1000)="CONFIRMADO")),ROWS($A$3:A327))),"")</f>
        <v/>
      </c>
      <c r="R327" s="10" t="str">
        <f ca="1">IFERROR(INDEX(MAESTRO!R:R,_xludf.AGGREGATE(15,6,ROW(MAESTRO!$B$3:$B$1000)/((MAESTRO!$B$3:$B$1000="MILITARES")*(UPPER(MAESTRO!$L$3:$L$1000)="CONFIRMADO")),ROWS($A$3:A327))),"")</f>
        <v/>
      </c>
      <c r="S327" s="10" t="str">
        <f ca="1">IFERROR(INDEX(MAESTRO!S:S,_xludf.AGGREGATE(15,6,ROW(MAESTRO!$B$3:$B$1000)/((MAESTRO!$B$3:$B$1000="MILITARES")*(UPPER(MAESTRO!$L$3:$L$1000)="CONFIRMADO")),ROWS($A$3:A327))),"")</f>
        <v/>
      </c>
      <c r="T327" s="10" t="str">
        <f ca="1">IFERROR(INDEX(MAESTRO!T:T,_xludf.AGGREGATE(15,6,ROW(MAESTRO!$B$3:$B$1000)/((MAESTRO!$B$3:$B$1000="MILITARES")*(UPPER(MAESTRO!$L$3:$L$1000)="CONFIRMADO")),ROWS($A$3:A327))),"")</f>
        <v/>
      </c>
      <c r="U327" s="10" t="str">
        <f ca="1">IFERROR(INDEX(MAESTRO!U:U,_xludf.AGGREGATE(15,6,ROW(MAESTRO!$B$3:$B$1000)/((MAESTRO!$B$3:$B$1000="MILITARES")*(UPPER(MAESTRO!$L$3:$L$1000)="CONFIRMADO")),ROWS($A$3:A327))),"")</f>
        <v/>
      </c>
      <c r="V327" s="10" t="str">
        <f ca="1">IFERROR(INDEX(MAESTRO!V:V,_xludf.AGGREGATE(15,6,ROW(MAESTRO!$B$3:$B$1000)/((MAESTRO!$B$3:$B$1000="MILITARES")*(UPPER(MAESTRO!$L$3:$L$1000)="CONFIRMADO")),ROWS($A$3:A327))),"")</f>
        <v/>
      </c>
      <c r="W327" s="10" t="str">
        <f ca="1">IFERROR(INDEX(MAESTRO!W:W,_xludf.AGGREGATE(15,6,ROW(MAESTRO!$B$3:$B$1000)/((MAESTRO!$B$3:$B$1000="MILITARES")*(UPPER(MAESTRO!$L$3:$L$1000)="CONFIRMADO")),ROWS($A$3:A327))),"")</f>
        <v/>
      </c>
      <c r="X327" s="10" t="str">
        <f ca="1">IFERROR(INDEX(MAESTRO!X:X,_xludf.AGGREGATE(15,6,ROW(MAESTRO!$B$3:$B$1000)/((MAESTRO!$B$3:$B$1000="MILITARES")*(UPPER(MAESTRO!$L$3:$L$1000)="CONFIRMADO")),ROWS($A$3:A327))),"")</f>
        <v/>
      </c>
    </row>
    <row r="328" spans="1:24" ht="22.05" customHeight="1">
      <c r="A328" s="15" t="str">
        <f ca="1">IFERROR(INDEX(MAESTRO!A:A,_xludf.AGGREGATE(15,6,ROW(MAESTRO!$B$3:$B$1000)/((MAESTRO!$B$3:$B$1000="MILITARES")*(UPPER(MAESTRO!$L$3:$L$1000)="CONFIRMADO")),ROWS($A$3:A328))),"")</f>
        <v/>
      </c>
      <c r="B328" s="15" t="str">
        <f ca="1">IFERROR(INDEX(MAESTRO!B:B,_xludf.AGGREGATE(15,6,ROW(MAESTRO!$B$3:$B$1000)/((MAESTRO!$B$3:$B$1000="MILITARES")*(UPPER(MAESTRO!$L$3:$L$1000)="CONFIRMADO")),ROWS($A$3:A328))),"")</f>
        <v/>
      </c>
      <c r="C328" s="15" t="str">
        <f ca="1">IFERROR(INDEX(MAESTRO!C:C,_xludf.AGGREGATE(15,6,ROW(MAESTRO!$B$3:$B$1000)/((MAESTRO!$B$3:$B$1000="MILITARES")*(UPPER(MAESTRO!$L$3:$L$1000)="CONFIRMADO")),ROWS($A$3:A328))),"")</f>
        <v/>
      </c>
      <c r="D328" s="15" t="str">
        <f ca="1">IFERROR(INDEX(MAESTRO!D:D,_xludf.AGGREGATE(15,6,ROW(MAESTRO!$B$3:$B$1000)/((MAESTRO!$B$3:$B$1000="MILITARES")*(UPPER(MAESTRO!$L$3:$L$1000)="CONFIRMADO")),ROWS($A$3:A328))),"")</f>
        <v/>
      </c>
      <c r="E328" s="15" t="str">
        <f ca="1">IFERROR(INDEX(MAESTRO!E:E,_xludf.AGGREGATE(15,6,ROW(MAESTRO!$B$3:$B$1000)/((MAESTRO!$B$3:$B$1000="MILITARES")*(UPPER(MAESTRO!$L$3:$L$1000)="CONFIRMADO")),ROWS($A$3:A328))),"")</f>
        <v/>
      </c>
      <c r="F328" s="15" t="str">
        <f ca="1">IFERROR(INDEX(MAESTRO!F:F,_xludf.AGGREGATE(15,6,ROW(MAESTRO!$B$3:$B$1000)/((MAESTRO!$B$3:$B$1000="MILITARES")*(UPPER(MAESTRO!$L$3:$L$1000)="CONFIRMADO")),ROWS($A$3:A328))),"")</f>
        <v/>
      </c>
      <c r="G328" s="15" t="str">
        <f ca="1">IFERROR(INDEX(MAESTRO!G:G,_xludf.AGGREGATE(15,6,ROW(MAESTRO!$B$3:$B$1000)/((MAESTRO!$B$3:$B$1000="MILITARES")*(UPPER(MAESTRO!$L$3:$L$1000)="CONFIRMADO")),ROWS($A$3:A328))),"")</f>
        <v/>
      </c>
      <c r="H328" s="15" t="str">
        <f ca="1">IFERROR(INDEX(MAESTRO!H:H,_xludf.AGGREGATE(15,6,ROW(MAESTRO!$B$3:$B$1000)/((MAESTRO!$B$3:$B$1000="MILITARES")*(UPPER(MAESTRO!$L$3:$L$1000)="CONFIRMADO")),ROWS($A$3:A328))),"")</f>
        <v/>
      </c>
      <c r="I328" s="15" t="str">
        <f ca="1">IFERROR(INDEX(MAESTRO!I:I,_xludf.AGGREGATE(15,6,ROW(MAESTRO!$B$3:$B$1000)/((MAESTRO!$B$3:$B$1000="MILITARES")*(UPPER(MAESTRO!$L$3:$L$1000)="CONFIRMADO")),ROWS($A$3:A328))),"")</f>
        <v/>
      </c>
      <c r="J328" s="15" t="str">
        <f ca="1">IFERROR(INDEX(MAESTRO!J:J,_xludf.AGGREGATE(15,6,ROW(MAESTRO!$B$3:$B$1000)/((MAESTRO!$B$3:$B$1000="MILITARES")*(UPPER(MAESTRO!$L$3:$L$1000)="CONFIRMADO")),ROWS($A$3:A328))),"")</f>
        <v/>
      </c>
      <c r="K328" s="15" t="str">
        <f ca="1">IFERROR(INDEX(MAESTRO!K:K,_xludf.AGGREGATE(15,6,ROW(MAESTRO!$B$3:$B$1000)/((MAESTRO!$B$3:$B$1000="MILITARES")*(UPPER(MAESTRO!$L$3:$L$1000)="CONFIRMADO")),ROWS($A$3:A328))),"")</f>
        <v/>
      </c>
      <c r="L328" s="15" t="str">
        <f ca="1">IFERROR(INDEX(MAESTRO!L:L,_xludf.AGGREGATE(15,6,ROW(MAESTRO!$B$3:$B$1000)/((MAESTRO!$B$3:$B$1000="MILITARES")*(UPPER(MAESTRO!$L$3:$L$1000)="CONFIRMADO")),ROWS($A$3:A328))),"")</f>
        <v/>
      </c>
      <c r="M328" s="15" t="str">
        <f ca="1">IFERROR(INDEX(MAESTRO!M:M,_xludf.AGGREGATE(15,6,ROW(MAESTRO!$B$3:$B$1000)/((MAESTRO!$B$3:$B$1000="MILITARES")*(UPPER(MAESTRO!$L$3:$L$1000)="CONFIRMADO")),ROWS($A$3:A328))),"")</f>
        <v/>
      </c>
      <c r="N328" s="15" t="str">
        <f ca="1">IFERROR(INDEX(MAESTRO!N:N,_xludf.AGGREGATE(15,6,ROW(MAESTRO!$B$3:$B$1000)/((MAESTRO!$B$3:$B$1000="MILITARES")*(UPPER(MAESTRO!$L$3:$L$1000)="CONFIRMADO")),ROWS($A$3:A328))),"")</f>
        <v/>
      </c>
      <c r="O328" s="15" t="str">
        <f ca="1">IFERROR(INDEX(MAESTRO!O:O,_xludf.AGGREGATE(15,6,ROW(MAESTRO!$B$3:$B$1000)/((MAESTRO!$B$3:$B$1000="MILITARES")*(UPPER(MAESTRO!$L$3:$L$1000)="CONFIRMADO")),ROWS($A$3:A328))),"")</f>
        <v/>
      </c>
      <c r="P328" s="15" t="str">
        <f ca="1">IFERROR(INDEX(MAESTRO!P:P,_xludf.AGGREGATE(15,6,ROW(MAESTRO!$B$3:$B$1000)/((MAESTRO!$B$3:$B$1000="MILITARES")*(UPPER(MAESTRO!$L$3:$L$1000)="CONFIRMADO")),ROWS($A$3:A328))),"")</f>
        <v/>
      </c>
      <c r="Q328" s="15" t="str">
        <f ca="1">IFERROR(INDEX(MAESTRO!Q:Q,_xludf.AGGREGATE(15,6,ROW(MAESTRO!$B$3:$B$1000)/((MAESTRO!$B$3:$B$1000="MILITARES")*(UPPER(MAESTRO!$L$3:$L$1000)="CONFIRMADO")),ROWS($A$3:A328))),"")</f>
        <v/>
      </c>
      <c r="R328" s="15" t="str">
        <f ca="1">IFERROR(INDEX(MAESTRO!R:R,_xludf.AGGREGATE(15,6,ROW(MAESTRO!$B$3:$B$1000)/((MAESTRO!$B$3:$B$1000="MILITARES")*(UPPER(MAESTRO!$L$3:$L$1000)="CONFIRMADO")),ROWS($A$3:A328))),"")</f>
        <v/>
      </c>
      <c r="S328" s="15" t="str">
        <f ca="1">IFERROR(INDEX(MAESTRO!S:S,_xludf.AGGREGATE(15,6,ROW(MAESTRO!$B$3:$B$1000)/((MAESTRO!$B$3:$B$1000="MILITARES")*(UPPER(MAESTRO!$L$3:$L$1000)="CONFIRMADO")),ROWS($A$3:A328))),"")</f>
        <v/>
      </c>
      <c r="T328" s="15" t="str">
        <f ca="1">IFERROR(INDEX(MAESTRO!T:T,_xludf.AGGREGATE(15,6,ROW(MAESTRO!$B$3:$B$1000)/((MAESTRO!$B$3:$B$1000="MILITARES")*(UPPER(MAESTRO!$L$3:$L$1000)="CONFIRMADO")),ROWS($A$3:A328))),"")</f>
        <v/>
      </c>
      <c r="U328" s="15" t="str">
        <f ca="1">IFERROR(INDEX(MAESTRO!U:U,_xludf.AGGREGATE(15,6,ROW(MAESTRO!$B$3:$B$1000)/((MAESTRO!$B$3:$B$1000="MILITARES")*(UPPER(MAESTRO!$L$3:$L$1000)="CONFIRMADO")),ROWS($A$3:A328))),"")</f>
        <v/>
      </c>
      <c r="V328" s="15" t="str">
        <f ca="1">IFERROR(INDEX(MAESTRO!V:V,_xludf.AGGREGATE(15,6,ROW(MAESTRO!$B$3:$B$1000)/((MAESTRO!$B$3:$B$1000="MILITARES")*(UPPER(MAESTRO!$L$3:$L$1000)="CONFIRMADO")),ROWS($A$3:A328))),"")</f>
        <v/>
      </c>
      <c r="W328" s="15" t="str">
        <f ca="1">IFERROR(INDEX(MAESTRO!W:W,_xludf.AGGREGATE(15,6,ROW(MAESTRO!$B$3:$B$1000)/((MAESTRO!$B$3:$B$1000="MILITARES")*(UPPER(MAESTRO!$L$3:$L$1000)="CONFIRMADO")),ROWS($A$3:A328))),"")</f>
        <v/>
      </c>
      <c r="X328" s="15" t="str">
        <f ca="1">IFERROR(INDEX(MAESTRO!X:X,_xludf.AGGREGATE(15,6,ROW(MAESTRO!$B$3:$B$1000)/((MAESTRO!$B$3:$B$1000="MILITARES")*(UPPER(MAESTRO!$L$3:$L$1000)="CONFIRMADO")),ROWS($A$3:A328))),"")</f>
        <v/>
      </c>
    </row>
    <row r="329" spans="1:24" ht="22.05" customHeight="1">
      <c r="A329" s="10" t="str">
        <f ca="1">IFERROR(INDEX(MAESTRO!A:A,_xludf.AGGREGATE(15,6,ROW(MAESTRO!$B$3:$B$1000)/((MAESTRO!$B$3:$B$1000="MILITARES")*(UPPER(MAESTRO!$L$3:$L$1000)="CONFIRMADO")),ROWS($A$3:A329))),"")</f>
        <v/>
      </c>
      <c r="B329" s="10" t="str">
        <f ca="1">IFERROR(INDEX(MAESTRO!B:B,_xludf.AGGREGATE(15,6,ROW(MAESTRO!$B$3:$B$1000)/((MAESTRO!$B$3:$B$1000="MILITARES")*(UPPER(MAESTRO!$L$3:$L$1000)="CONFIRMADO")),ROWS($A$3:A329))),"")</f>
        <v/>
      </c>
      <c r="C329" s="10" t="str">
        <f ca="1">IFERROR(INDEX(MAESTRO!C:C,_xludf.AGGREGATE(15,6,ROW(MAESTRO!$B$3:$B$1000)/((MAESTRO!$B$3:$B$1000="MILITARES")*(UPPER(MAESTRO!$L$3:$L$1000)="CONFIRMADO")),ROWS($A$3:A329))),"")</f>
        <v/>
      </c>
      <c r="D329" s="10" t="str">
        <f ca="1">IFERROR(INDEX(MAESTRO!D:D,_xludf.AGGREGATE(15,6,ROW(MAESTRO!$B$3:$B$1000)/((MAESTRO!$B$3:$B$1000="MILITARES")*(UPPER(MAESTRO!$L$3:$L$1000)="CONFIRMADO")),ROWS($A$3:A329))),"")</f>
        <v/>
      </c>
      <c r="E329" s="10" t="str">
        <f ca="1">IFERROR(INDEX(MAESTRO!E:E,_xludf.AGGREGATE(15,6,ROW(MAESTRO!$B$3:$B$1000)/((MAESTRO!$B$3:$B$1000="MILITARES")*(UPPER(MAESTRO!$L$3:$L$1000)="CONFIRMADO")),ROWS($A$3:A329))),"")</f>
        <v/>
      </c>
      <c r="F329" s="10" t="str">
        <f ca="1">IFERROR(INDEX(MAESTRO!F:F,_xludf.AGGREGATE(15,6,ROW(MAESTRO!$B$3:$B$1000)/((MAESTRO!$B$3:$B$1000="MILITARES")*(UPPER(MAESTRO!$L$3:$L$1000)="CONFIRMADO")),ROWS($A$3:A329))),"")</f>
        <v/>
      </c>
      <c r="G329" s="10" t="str">
        <f ca="1">IFERROR(INDEX(MAESTRO!G:G,_xludf.AGGREGATE(15,6,ROW(MAESTRO!$B$3:$B$1000)/((MAESTRO!$B$3:$B$1000="MILITARES")*(UPPER(MAESTRO!$L$3:$L$1000)="CONFIRMADO")),ROWS($A$3:A329))),"")</f>
        <v/>
      </c>
      <c r="H329" s="10" t="str">
        <f ca="1">IFERROR(INDEX(MAESTRO!H:H,_xludf.AGGREGATE(15,6,ROW(MAESTRO!$B$3:$B$1000)/((MAESTRO!$B$3:$B$1000="MILITARES")*(UPPER(MAESTRO!$L$3:$L$1000)="CONFIRMADO")),ROWS($A$3:A329))),"")</f>
        <v/>
      </c>
      <c r="I329" s="10" t="str">
        <f ca="1">IFERROR(INDEX(MAESTRO!I:I,_xludf.AGGREGATE(15,6,ROW(MAESTRO!$B$3:$B$1000)/((MAESTRO!$B$3:$B$1000="MILITARES")*(UPPER(MAESTRO!$L$3:$L$1000)="CONFIRMADO")),ROWS($A$3:A329))),"")</f>
        <v/>
      </c>
      <c r="J329" s="10" t="str">
        <f ca="1">IFERROR(INDEX(MAESTRO!J:J,_xludf.AGGREGATE(15,6,ROW(MAESTRO!$B$3:$B$1000)/((MAESTRO!$B$3:$B$1000="MILITARES")*(UPPER(MAESTRO!$L$3:$L$1000)="CONFIRMADO")),ROWS($A$3:A329))),"")</f>
        <v/>
      </c>
      <c r="K329" s="10" t="str">
        <f ca="1">IFERROR(INDEX(MAESTRO!K:K,_xludf.AGGREGATE(15,6,ROW(MAESTRO!$B$3:$B$1000)/((MAESTRO!$B$3:$B$1000="MILITARES")*(UPPER(MAESTRO!$L$3:$L$1000)="CONFIRMADO")),ROWS($A$3:A329))),"")</f>
        <v/>
      </c>
      <c r="L329" s="10" t="str">
        <f ca="1">IFERROR(INDEX(MAESTRO!L:L,_xludf.AGGREGATE(15,6,ROW(MAESTRO!$B$3:$B$1000)/((MAESTRO!$B$3:$B$1000="MILITARES")*(UPPER(MAESTRO!$L$3:$L$1000)="CONFIRMADO")),ROWS($A$3:A329))),"")</f>
        <v/>
      </c>
      <c r="M329" s="10" t="str">
        <f ca="1">IFERROR(INDEX(MAESTRO!M:M,_xludf.AGGREGATE(15,6,ROW(MAESTRO!$B$3:$B$1000)/((MAESTRO!$B$3:$B$1000="MILITARES")*(UPPER(MAESTRO!$L$3:$L$1000)="CONFIRMADO")),ROWS($A$3:A329))),"")</f>
        <v/>
      </c>
      <c r="N329" s="10" t="str">
        <f ca="1">IFERROR(INDEX(MAESTRO!N:N,_xludf.AGGREGATE(15,6,ROW(MAESTRO!$B$3:$B$1000)/((MAESTRO!$B$3:$B$1000="MILITARES")*(UPPER(MAESTRO!$L$3:$L$1000)="CONFIRMADO")),ROWS($A$3:A329))),"")</f>
        <v/>
      </c>
      <c r="O329" s="10" t="str">
        <f ca="1">IFERROR(INDEX(MAESTRO!O:O,_xludf.AGGREGATE(15,6,ROW(MAESTRO!$B$3:$B$1000)/((MAESTRO!$B$3:$B$1000="MILITARES")*(UPPER(MAESTRO!$L$3:$L$1000)="CONFIRMADO")),ROWS($A$3:A329))),"")</f>
        <v/>
      </c>
      <c r="P329" s="10" t="str">
        <f ca="1">IFERROR(INDEX(MAESTRO!P:P,_xludf.AGGREGATE(15,6,ROW(MAESTRO!$B$3:$B$1000)/((MAESTRO!$B$3:$B$1000="MILITARES")*(UPPER(MAESTRO!$L$3:$L$1000)="CONFIRMADO")),ROWS($A$3:A329))),"")</f>
        <v/>
      </c>
      <c r="Q329" s="10" t="str">
        <f ca="1">IFERROR(INDEX(MAESTRO!Q:Q,_xludf.AGGREGATE(15,6,ROW(MAESTRO!$B$3:$B$1000)/((MAESTRO!$B$3:$B$1000="MILITARES")*(UPPER(MAESTRO!$L$3:$L$1000)="CONFIRMADO")),ROWS($A$3:A329))),"")</f>
        <v/>
      </c>
      <c r="R329" s="10" t="str">
        <f ca="1">IFERROR(INDEX(MAESTRO!R:R,_xludf.AGGREGATE(15,6,ROW(MAESTRO!$B$3:$B$1000)/((MAESTRO!$B$3:$B$1000="MILITARES")*(UPPER(MAESTRO!$L$3:$L$1000)="CONFIRMADO")),ROWS($A$3:A329))),"")</f>
        <v/>
      </c>
      <c r="S329" s="10" t="str">
        <f ca="1">IFERROR(INDEX(MAESTRO!S:S,_xludf.AGGREGATE(15,6,ROW(MAESTRO!$B$3:$B$1000)/((MAESTRO!$B$3:$B$1000="MILITARES")*(UPPER(MAESTRO!$L$3:$L$1000)="CONFIRMADO")),ROWS($A$3:A329))),"")</f>
        <v/>
      </c>
      <c r="T329" s="10" t="str">
        <f ca="1">IFERROR(INDEX(MAESTRO!T:T,_xludf.AGGREGATE(15,6,ROW(MAESTRO!$B$3:$B$1000)/((MAESTRO!$B$3:$B$1000="MILITARES")*(UPPER(MAESTRO!$L$3:$L$1000)="CONFIRMADO")),ROWS($A$3:A329))),"")</f>
        <v/>
      </c>
      <c r="U329" s="10" t="str">
        <f ca="1">IFERROR(INDEX(MAESTRO!U:U,_xludf.AGGREGATE(15,6,ROW(MAESTRO!$B$3:$B$1000)/((MAESTRO!$B$3:$B$1000="MILITARES")*(UPPER(MAESTRO!$L$3:$L$1000)="CONFIRMADO")),ROWS($A$3:A329))),"")</f>
        <v/>
      </c>
      <c r="V329" s="10" t="str">
        <f ca="1">IFERROR(INDEX(MAESTRO!V:V,_xludf.AGGREGATE(15,6,ROW(MAESTRO!$B$3:$B$1000)/((MAESTRO!$B$3:$B$1000="MILITARES")*(UPPER(MAESTRO!$L$3:$L$1000)="CONFIRMADO")),ROWS($A$3:A329))),"")</f>
        <v/>
      </c>
      <c r="W329" s="10" t="str">
        <f ca="1">IFERROR(INDEX(MAESTRO!W:W,_xludf.AGGREGATE(15,6,ROW(MAESTRO!$B$3:$B$1000)/((MAESTRO!$B$3:$B$1000="MILITARES")*(UPPER(MAESTRO!$L$3:$L$1000)="CONFIRMADO")),ROWS($A$3:A329))),"")</f>
        <v/>
      </c>
      <c r="X329" s="10" t="str">
        <f ca="1">IFERROR(INDEX(MAESTRO!X:X,_xludf.AGGREGATE(15,6,ROW(MAESTRO!$B$3:$B$1000)/((MAESTRO!$B$3:$B$1000="MILITARES")*(UPPER(MAESTRO!$L$3:$L$1000)="CONFIRMADO")),ROWS($A$3:A329))),"")</f>
        <v/>
      </c>
    </row>
    <row r="330" spans="1:24" ht="22.05" customHeight="1">
      <c r="A330" s="15" t="str">
        <f ca="1">IFERROR(INDEX(MAESTRO!A:A,_xludf.AGGREGATE(15,6,ROW(MAESTRO!$B$3:$B$1000)/((MAESTRO!$B$3:$B$1000="MILITARES")*(UPPER(MAESTRO!$L$3:$L$1000)="CONFIRMADO")),ROWS($A$3:A330))),"")</f>
        <v/>
      </c>
      <c r="B330" s="15" t="str">
        <f ca="1">IFERROR(INDEX(MAESTRO!B:B,_xludf.AGGREGATE(15,6,ROW(MAESTRO!$B$3:$B$1000)/((MAESTRO!$B$3:$B$1000="MILITARES")*(UPPER(MAESTRO!$L$3:$L$1000)="CONFIRMADO")),ROWS($A$3:A330))),"")</f>
        <v/>
      </c>
      <c r="C330" s="15" t="str">
        <f ca="1">IFERROR(INDEX(MAESTRO!C:C,_xludf.AGGREGATE(15,6,ROW(MAESTRO!$B$3:$B$1000)/((MAESTRO!$B$3:$B$1000="MILITARES")*(UPPER(MAESTRO!$L$3:$L$1000)="CONFIRMADO")),ROWS($A$3:A330))),"")</f>
        <v/>
      </c>
      <c r="D330" s="15" t="str">
        <f ca="1">IFERROR(INDEX(MAESTRO!D:D,_xludf.AGGREGATE(15,6,ROW(MAESTRO!$B$3:$B$1000)/((MAESTRO!$B$3:$B$1000="MILITARES")*(UPPER(MAESTRO!$L$3:$L$1000)="CONFIRMADO")),ROWS($A$3:A330))),"")</f>
        <v/>
      </c>
      <c r="E330" s="15" t="str">
        <f ca="1">IFERROR(INDEX(MAESTRO!E:E,_xludf.AGGREGATE(15,6,ROW(MAESTRO!$B$3:$B$1000)/((MAESTRO!$B$3:$B$1000="MILITARES")*(UPPER(MAESTRO!$L$3:$L$1000)="CONFIRMADO")),ROWS($A$3:A330))),"")</f>
        <v/>
      </c>
      <c r="F330" s="15" t="str">
        <f ca="1">IFERROR(INDEX(MAESTRO!F:F,_xludf.AGGREGATE(15,6,ROW(MAESTRO!$B$3:$B$1000)/((MAESTRO!$B$3:$B$1000="MILITARES")*(UPPER(MAESTRO!$L$3:$L$1000)="CONFIRMADO")),ROWS($A$3:A330))),"")</f>
        <v/>
      </c>
      <c r="G330" s="15" t="str">
        <f ca="1">IFERROR(INDEX(MAESTRO!G:G,_xludf.AGGREGATE(15,6,ROW(MAESTRO!$B$3:$B$1000)/((MAESTRO!$B$3:$B$1000="MILITARES")*(UPPER(MAESTRO!$L$3:$L$1000)="CONFIRMADO")),ROWS($A$3:A330))),"")</f>
        <v/>
      </c>
      <c r="H330" s="15" t="str">
        <f ca="1">IFERROR(INDEX(MAESTRO!H:H,_xludf.AGGREGATE(15,6,ROW(MAESTRO!$B$3:$B$1000)/((MAESTRO!$B$3:$B$1000="MILITARES")*(UPPER(MAESTRO!$L$3:$L$1000)="CONFIRMADO")),ROWS($A$3:A330))),"")</f>
        <v/>
      </c>
      <c r="I330" s="15" t="str">
        <f ca="1">IFERROR(INDEX(MAESTRO!I:I,_xludf.AGGREGATE(15,6,ROW(MAESTRO!$B$3:$B$1000)/((MAESTRO!$B$3:$B$1000="MILITARES")*(UPPER(MAESTRO!$L$3:$L$1000)="CONFIRMADO")),ROWS($A$3:A330))),"")</f>
        <v/>
      </c>
      <c r="J330" s="15" t="str">
        <f ca="1">IFERROR(INDEX(MAESTRO!J:J,_xludf.AGGREGATE(15,6,ROW(MAESTRO!$B$3:$B$1000)/((MAESTRO!$B$3:$B$1000="MILITARES")*(UPPER(MAESTRO!$L$3:$L$1000)="CONFIRMADO")),ROWS($A$3:A330))),"")</f>
        <v/>
      </c>
      <c r="K330" s="15" t="str">
        <f ca="1">IFERROR(INDEX(MAESTRO!K:K,_xludf.AGGREGATE(15,6,ROW(MAESTRO!$B$3:$B$1000)/((MAESTRO!$B$3:$B$1000="MILITARES")*(UPPER(MAESTRO!$L$3:$L$1000)="CONFIRMADO")),ROWS($A$3:A330))),"")</f>
        <v/>
      </c>
      <c r="L330" s="15" t="str">
        <f ca="1">IFERROR(INDEX(MAESTRO!L:L,_xludf.AGGREGATE(15,6,ROW(MAESTRO!$B$3:$B$1000)/((MAESTRO!$B$3:$B$1000="MILITARES")*(UPPER(MAESTRO!$L$3:$L$1000)="CONFIRMADO")),ROWS($A$3:A330))),"")</f>
        <v/>
      </c>
      <c r="M330" s="15" t="str">
        <f ca="1">IFERROR(INDEX(MAESTRO!M:M,_xludf.AGGREGATE(15,6,ROW(MAESTRO!$B$3:$B$1000)/((MAESTRO!$B$3:$B$1000="MILITARES")*(UPPER(MAESTRO!$L$3:$L$1000)="CONFIRMADO")),ROWS($A$3:A330))),"")</f>
        <v/>
      </c>
      <c r="N330" s="15" t="str">
        <f ca="1">IFERROR(INDEX(MAESTRO!N:N,_xludf.AGGREGATE(15,6,ROW(MAESTRO!$B$3:$B$1000)/((MAESTRO!$B$3:$B$1000="MILITARES")*(UPPER(MAESTRO!$L$3:$L$1000)="CONFIRMADO")),ROWS($A$3:A330))),"")</f>
        <v/>
      </c>
      <c r="O330" s="15" t="str">
        <f ca="1">IFERROR(INDEX(MAESTRO!O:O,_xludf.AGGREGATE(15,6,ROW(MAESTRO!$B$3:$B$1000)/((MAESTRO!$B$3:$B$1000="MILITARES")*(UPPER(MAESTRO!$L$3:$L$1000)="CONFIRMADO")),ROWS($A$3:A330))),"")</f>
        <v/>
      </c>
      <c r="P330" s="15" t="str">
        <f ca="1">IFERROR(INDEX(MAESTRO!P:P,_xludf.AGGREGATE(15,6,ROW(MAESTRO!$B$3:$B$1000)/((MAESTRO!$B$3:$B$1000="MILITARES")*(UPPER(MAESTRO!$L$3:$L$1000)="CONFIRMADO")),ROWS($A$3:A330))),"")</f>
        <v/>
      </c>
      <c r="Q330" s="15" t="str">
        <f ca="1">IFERROR(INDEX(MAESTRO!Q:Q,_xludf.AGGREGATE(15,6,ROW(MAESTRO!$B$3:$B$1000)/((MAESTRO!$B$3:$B$1000="MILITARES")*(UPPER(MAESTRO!$L$3:$L$1000)="CONFIRMADO")),ROWS($A$3:A330))),"")</f>
        <v/>
      </c>
      <c r="R330" s="15" t="str">
        <f ca="1">IFERROR(INDEX(MAESTRO!R:R,_xludf.AGGREGATE(15,6,ROW(MAESTRO!$B$3:$B$1000)/((MAESTRO!$B$3:$B$1000="MILITARES")*(UPPER(MAESTRO!$L$3:$L$1000)="CONFIRMADO")),ROWS($A$3:A330))),"")</f>
        <v/>
      </c>
      <c r="S330" s="15" t="str">
        <f ca="1">IFERROR(INDEX(MAESTRO!S:S,_xludf.AGGREGATE(15,6,ROW(MAESTRO!$B$3:$B$1000)/((MAESTRO!$B$3:$B$1000="MILITARES")*(UPPER(MAESTRO!$L$3:$L$1000)="CONFIRMADO")),ROWS($A$3:A330))),"")</f>
        <v/>
      </c>
      <c r="T330" s="15" t="str">
        <f ca="1">IFERROR(INDEX(MAESTRO!T:T,_xludf.AGGREGATE(15,6,ROW(MAESTRO!$B$3:$B$1000)/((MAESTRO!$B$3:$B$1000="MILITARES")*(UPPER(MAESTRO!$L$3:$L$1000)="CONFIRMADO")),ROWS($A$3:A330))),"")</f>
        <v/>
      </c>
      <c r="U330" s="15" t="str">
        <f ca="1">IFERROR(INDEX(MAESTRO!U:U,_xludf.AGGREGATE(15,6,ROW(MAESTRO!$B$3:$B$1000)/((MAESTRO!$B$3:$B$1000="MILITARES")*(UPPER(MAESTRO!$L$3:$L$1000)="CONFIRMADO")),ROWS($A$3:A330))),"")</f>
        <v/>
      </c>
      <c r="V330" s="15" t="str">
        <f ca="1">IFERROR(INDEX(MAESTRO!V:V,_xludf.AGGREGATE(15,6,ROW(MAESTRO!$B$3:$B$1000)/((MAESTRO!$B$3:$B$1000="MILITARES")*(UPPER(MAESTRO!$L$3:$L$1000)="CONFIRMADO")),ROWS($A$3:A330))),"")</f>
        <v/>
      </c>
      <c r="W330" s="15" t="str">
        <f ca="1">IFERROR(INDEX(MAESTRO!W:W,_xludf.AGGREGATE(15,6,ROW(MAESTRO!$B$3:$B$1000)/((MAESTRO!$B$3:$B$1000="MILITARES")*(UPPER(MAESTRO!$L$3:$L$1000)="CONFIRMADO")),ROWS($A$3:A330))),"")</f>
        <v/>
      </c>
      <c r="X330" s="15" t="str">
        <f ca="1">IFERROR(INDEX(MAESTRO!X:X,_xludf.AGGREGATE(15,6,ROW(MAESTRO!$B$3:$B$1000)/((MAESTRO!$B$3:$B$1000="MILITARES")*(UPPER(MAESTRO!$L$3:$L$1000)="CONFIRMADO")),ROWS($A$3:A330))),"")</f>
        <v/>
      </c>
    </row>
    <row r="331" spans="1:24" ht="22.05" customHeight="1">
      <c r="A331" s="10" t="str">
        <f ca="1">IFERROR(INDEX(MAESTRO!A:A,_xludf.AGGREGATE(15,6,ROW(MAESTRO!$B$3:$B$1000)/((MAESTRO!$B$3:$B$1000="MILITARES")*(UPPER(MAESTRO!$L$3:$L$1000)="CONFIRMADO")),ROWS($A$3:A331))),"")</f>
        <v/>
      </c>
      <c r="B331" s="10" t="str">
        <f ca="1">IFERROR(INDEX(MAESTRO!B:B,_xludf.AGGREGATE(15,6,ROW(MAESTRO!$B$3:$B$1000)/((MAESTRO!$B$3:$B$1000="MILITARES")*(UPPER(MAESTRO!$L$3:$L$1000)="CONFIRMADO")),ROWS($A$3:A331))),"")</f>
        <v/>
      </c>
      <c r="C331" s="10" t="str">
        <f ca="1">IFERROR(INDEX(MAESTRO!C:C,_xludf.AGGREGATE(15,6,ROW(MAESTRO!$B$3:$B$1000)/((MAESTRO!$B$3:$B$1000="MILITARES")*(UPPER(MAESTRO!$L$3:$L$1000)="CONFIRMADO")),ROWS($A$3:A331))),"")</f>
        <v/>
      </c>
      <c r="D331" s="10" t="str">
        <f ca="1">IFERROR(INDEX(MAESTRO!D:D,_xludf.AGGREGATE(15,6,ROW(MAESTRO!$B$3:$B$1000)/((MAESTRO!$B$3:$B$1000="MILITARES")*(UPPER(MAESTRO!$L$3:$L$1000)="CONFIRMADO")),ROWS($A$3:A331))),"")</f>
        <v/>
      </c>
      <c r="E331" s="10" t="str">
        <f ca="1">IFERROR(INDEX(MAESTRO!E:E,_xludf.AGGREGATE(15,6,ROW(MAESTRO!$B$3:$B$1000)/((MAESTRO!$B$3:$B$1000="MILITARES")*(UPPER(MAESTRO!$L$3:$L$1000)="CONFIRMADO")),ROWS($A$3:A331))),"")</f>
        <v/>
      </c>
      <c r="F331" s="10" t="str">
        <f ca="1">IFERROR(INDEX(MAESTRO!F:F,_xludf.AGGREGATE(15,6,ROW(MAESTRO!$B$3:$B$1000)/((MAESTRO!$B$3:$B$1000="MILITARES")*(UPPER(MAESTRO!$L$3:$L$1000)="CONFIRMADO")),ROWS($A$3:A331))),"")</f>
        <v/>
      </c>
      <c r="G331" s="10" t="str">
        <f ca="1">IFERROR(INDEX(MAESTRO!G:G,_xludf.AGGREGATE(15,6,ROW(MAESTRO!$B$3:$B$1000)/((MAESTRO!$B$3:$B$1000="MILITARES")*(UPPER(MAESTRO!$L$3:$L$1000)="CONFIRMADO")),ROWS($A$3:A331))),"")</f>
        <v/>
      </c>
      <c r="H331" s="10" t="str">
        <f ca="1">IFERROR(INDEX(MAESTRO!H:H,_xludf.AGGREGATE(15,6,ROW(MAESTRO!$B$3:$B$1000)/((MAESTRO!$B$3:$B$1000="MILITARES")*(UPPER(MAESTRO!$L$3:$L$1000)="CONFIRMADO")),ROWS($A$3:A331))),"")</f>
        <v/>
      </c>
      <c r="I331" s="10" t="str">
        <f ca="1">IFERROR(INDEX(MAESTRO!I:I,_xludf.AGGREGATE(15,6,ROW(MAESTRO!$B$3:$B$1000)/((MAESTRO!$B$3:$B$1000="MILITARES")*(UPPER(MAESTRO!$L$3:$L$1000)="CONFIRMADO")),ROWS($A$3:A331))),"")</f>
        <v/>
      </c>
      <c r="J331" s="10" t="str">
        <f ca="1">IFERROR(INDEX(MAESTRO!J:J,_xludf.AGGREGATE(15,6,ROW(MAESTRO!$B$3:$B$1000)/((MAESTRO!$B$3:$B$1000="MILITARES")*(UPPER(MAESTRO!$L$3:$L$1000)="CONFIRMADO")),ROWS($A$3:A331))),"")</f>
        <v/>
      </c>
      <c r="K331" s="10" t="str">
        <f ca="1">IFERROR(INDEX(MAESTRO!K:K,_xludf.AGGREGATE(15,6,ROW(MAESTRO!$B$3:$B$1000)/((MAESTRO!$B$3:$B$1000="MILITARES")*(UPPER(MAESTRO!$L$3:$L$1000)="CONFIRMADO")),ROWS($A$3:A331))),"")</f>
        <v/>
      </c>
      <c r="L331" s="10" t="str">
        <f ca="1">IFERROR(INDEX(MAESTRO!L:L,_xludf.AGGREGATE(15,6,ROW(MAESTRO!$B$3:$B$1000)/((MAESTRO!$B$3:$B$1000="MILITARES")*(UPPER(MAESTRO!$L$3:$L$1000)="CONFIRMADO")),ROWS($A$3:A331))),"")</f>
        <v/>
      </c>
      <c r="M331" s="10" t="str">
        <f ca="1">IFERROR(INDEX(MAESTRO!M:M,_xludf.AGGREGATE(15,6,ROW(MAESTRO!$B$3:$B$1000)/((MAESTRO!$B$3:$B$1000="MILITARES")*(UPPER(MAESTRO!$L$3:$L$1000)="CONFIRMADO")),ROWS($A$3:A331))),"")</f>
        <v/>
      </c>
      <c r="N331" s="10" t="str">
        <f ca="1">IFERROR(INDEX(MAESTRO!N:N,_xludf.AGGREGATE(15,6,ROW(MAESTRO!$B$3:$B$1000)/((MAESTRO!$B$3:$B$1000="MILITARES")*(UPPER(MAESTRO!$L$3:$L$1000)="CONFIRMADO")),ROWS($A$3:A331))),"")</f>
        <v/>
      </c>
      <c r="O331" s="10" t="str">
        <f ca="1">IFERROR(INDEX(MAESTRO!O:O,_xludf.AGGREGATE(15,6,ROW(MAESTRO!$B$3:$B$1000)/((MAESTRO!$B$3:$B$1000="MILITARES")*(UPPER(MAESTRO!$L$3:$L$1000)="CONFIRMADO")),ROWS($A$3:A331))),"")</f>
        <v/>
      </c>
      <c r="P331" s="10" t="str">
        <f ca="1">IFERROR(INDEX(MAESTRO!P:P,_xludf.AGGREGATE(15,6,ROW(MAESTRO!$B$3:$B$1000)/((MAESTRO!$B$3:$B$1000="MILITARES")*(UPPER(MAESTRO!$L$3:$L$1000)="CONFIRMADO")),ROWS($A$3:A331))),"")</f>
        <v/>
      </c>
      <c r="Q331" s="10" t="str">
        <f ca="1">IFERROR(INDEX(MAESTRO!Q:Q,_xludf.AGGREGATE(15,6,ROW(MAESTRO!$B$3:$B$1000)/((MAESTRO!$B$3:$B$1000="MILITARES")*(UPPER(MAESTRO!$L$3:$L$1000)="CONFIRMADO")),ROWS($A$3:A331))),"")</f>
        <v/>
      </c>
      <c r="R331" s="10" t="str">
        <f ca="1">IFERROR(INDEX(MAESTRO!R:R,_xludf.AGGREGATE(15,6,ROW(MAESTRO!$B$3:$B$1000)/((MAESTRO!$B$3:$B$1000="MILITARES")*(UPPER(MAESTRO!$L$3:$L$1000)="CONFIRMADO")),ROWS($A$3:A331))),"")</f>
        <v/>
      </c>
      <c r="S331" s="10" t="str">
        <f ca="1">IFERROR(INDEX(MAESTRO!S:S,_xludf.AGGREGATE(15,6,ROW(MAESTRO!$B$3:$B$1000)/((MAESTRO!$B$3:$B$1000="MILITARES")*(UPPER(MAESTRO!$L$3:$L$1000)="CONFIRMADO")),ROWS($A$3:A331))),"")</f>
        <v/>
      </c>
      <c r="T331" s="10" t="str">
        <f ca="1">IFERROR(INDEX(MAESTRO!T:T,_xludf.AGGREGATE(15,6,ROW(MAESTRO!$B$3:$B$1000)/((MAESTRO!$B$3:$B$1000="MILITARES")*(UPPER(MAESTRO!$L$3:$L$1000)="CONFIRMADO")),ROWS($A$3:A331))),"")</f>
        <v/>
      </c>
      <c r="U331" s="10" t="str">
        <f ca="1">IFERROR(INDEX(MAESTRO!U:U,_xludf.AGGREGATE(15,6,ROW(MAESTRO!$B$3:$B$1000)/((MAESTRO!$B$3:$B$1000="MILITARES")*(UPPER(MAESTRO!$L$3:$L$1000)="CONFIRMADO")),ROWS($A$3:A331))),"")</f>
        <v/>
      </c>
      <c r="V331" s="10" t="str">
        <f ca="1">IFERROR(INDEX(MAESTRO!V:V,_xludf.AGGREGATE(15,6,ROW(MAESTRO!$B$3:$B$1000)/((MAESTRO!$B$3:$B$1000="MILITARES")*(UPPER(MAESTRO!$L$3:$L$1000)="CONFIRMADO")),ROWS($A$3:A331))),"")</f>
        <v/>
      </c>
      <c r="W331" s="10" t="str">
        <f ca="1">IFERROR(INDEX(MAESTRO!W:W,_xludf.AGGREGATE(15,6,ROW(MAESTRO!$B$3:$B$1000)/((MAESTRO!$B$3:$B$1000="MILITARES")*(UPPER(MAESTRO!$L$3:$L$1000)="CONFIRMADO")),ROWS($A$3:A331))),"")</f>
        <v/>
      </c>
      <c r="X331" s="10" t="str">
        <f ca="1">IFERROR(INDEX(MAESTRO!X:X,_xludf.AGGREGATE(15,6,ROW(MAESTRO!$B$3:$B$1000)/((MAESTRO!$B$3:$B$1000="MILITARES")*(UPPER(MAESTRO!$L$3:$L$1000)="CONFIRMADO")),ROWS($A$3:A331))),"")</f>
        <v/>
      </c>
    </row>
    <row r="332" spans="1:24" ht="22.05" customHeight="1">
      <c r="A332" s="15" t="str">
        <f ca="1">IFERROR(INDEX(MAESTRO!A:A,_xludf.AGGREGATE(15,6,ROW(MAESTRO!$B$3:$B$1000)/((MAESTRO!$B$3:$B$1000="MILITARES")*(UPPER(MAESTRO!$L$3:$L$1000)="CONFIRMADO")),ROWS($A$3:A332))),"")</f>
        <v/>
      </c>
      <c r="B332" s="15" t="str">
        <f ca="1">IFERROR(INDEX(MAESTRO!B:B,_xludf.AGGREGATE(15,6,ROW(MAESTRO!$B$3:$B$1000)/((MAESTRO!$B$3:$B$1000="MILITARES")*(UPPER(MAESTRO!$L$3:$L$1000)="CONFIRMADO")),ROWS($A$3:A332))),"")</f>
        <v/>
      </c>
      <c r="C332" s="15" t="str">
        <f ca="1">IFERROR(INDEX(MAESTRO!C:C,_xludf.AGGREGATE(15,6,ROW(MAESTRO!$B$3:$B$1000)/((MAESTRO!$B$3:$B$1000="MILITARES")*(UPPER(MAESTRO!$L$3:$L$1000)="CONFIRMADO")),ROWS($A$3:A332))),"")</f>
        <v/>
      </c>
      <c r="D332" s="15" t="str">
        <f ca="1">IFERROR(INDEX(MAESTRO!D:D,_xludf.AGGREGATE(15,6,ROW(MAESTRO!$B$3:$B$1000)/((MAESTRO!$B$3:$B$1000="MILITARES")*(UPPER(MAESTRO!$L$3:$L$1000)="CONFIRMADO")),ROWS($A$3:A332))),"")</f>
        <v/>
      </c>
      <c r="E332" s="15" t="str">
        <f ca="1">IFERROR(INDEX(MAESTRO!E:E,_xludf.AGGREGATE(15,6,ROW(MAESTRO!$B$3:$B$1000)/((MAESTRO!$B$3:$B$1000="MILITARES")*(UPPER(MAESTRO!$L$3:$L$1000)="CONFIRMADO")),ROWS($A$3:A332))),"")</f>
        <v/>
      </c>
      <c r="F332" s="15" t="str">
        <f ca="1">IFERROR(INDEX(MAESTRO!F:F,_xludf.AGGREGATE(15,6,ROW(MAESTRO!$B$3:$B$1000)/((MAESTRO!$B$3:$B$1000="MILITARES")*(UPPER(MAESTRO!$L$3:$L$1000)="CONFIRMADO")),ROWS($A$3:A332))),"")</f>
        <v/>
      </c>
      <c r="G332" s="15" t="str">
        <f ca="1">IFERROR(INDEX(MAESTRO!G:G,_xludf.AGGREGATE(15,6,ROW(MAESTRO!$B$3:$B$1000)/((MAESTRO!$B$3:$B$1000="MILITARES")*(UPPER(MAESTRO!$L$3:$L$1000)="CONFIRMADO")),ROWS($A$3:A332))),"")</f>
        <v/>
      </c>
      <c r="H332" s="15" t="str">
        <f ca="1">IFERROR(INDEX(MAESTRO!H:H,_xludf.AGGREGATE(15,6,ROW(MAESTRO!$B$3:$B$1000)/((MAESTRO!$B$3:$B$1000="MILITARES")*(UPPER(MAESTRO!$L$3:$L$1000)="CONFIRMADO")),ROWS($A$3:A332))),"")</f>
        <v/>
      </c>
      <c r="I332" s="15" t="str">
        <f ca="1">IFERROR(INDEX(MAESTRO!I:I,_xludf.AGGREGATE(15,6,ROW(MAESTRO!$B$3:$B$1000)/((MAESTRO!$B$3:$B$1000="MILITARES")*(UPPER(MAESTRO!$L$3:$L$1000)="CONFIRMADO")),ROWS($A$3:A332))),"")</f>
        <v/>
      </c>
      <c r="J332" s="15" t="str">
        <f ca="1">IFERROR(INDEX(MAESTRO!J:J,_xludf.AGGREGATE(15,6,ROW(MAESTRO!$B$3:$B$1000)/((MAESTRO!$B$3:$B$1000="MILITARES")*(UPPER(MAESTRO!$L$3:$L$1000)="CONFIRMADO")),ROWS($A$3:A332))),"")</f>
        <v/>
      </c>
      <c r="K332" s="15" t="str">
        <f ca="1">IFERROR(INDEX(MAESTRO!K:K,_xludf.AGGREGATE(15,6,ROW(MAESTRO!$B$3:$B$1000)/((MAESTRO!$B$3:$B$1000="MILITARES")*(UPPER(MAESTRO!$L$3:$L$1000)="CONFIRMADO")),ROWS($A$3:A332))),"")</f>
        <v/>
      </c>
      <c r="L332" s="15" t="str">
        <f ca="1">IFERROR(INDEX(MAESTRO!L:L,_xludf.AGGREGATE(15,6,ROW(MAESTRO!$B$3:$B$1000)/((MAESTRO!$B$3:$B$1000="MILITARES")*(UPPER(MAESTRO!$L$3:$L$1000)="CONFIRMADO")),ROWS($A$3:A332))),"")</f>
        <v/>
      </c>
      <c r="M332" s="15" t="str">
        <f ca="1">IFERROR(INDEX(MAESTRO!M:M,_xludf.AGGREGATE(15,6,ROW(MAESTRO!$B$3:$B$1000)/((MAESTRO!$B$3:$B$1000="MILITARES")*(UPPER(MAESTRO!$L$3:$L$1000)="CONFIRMADO")),ROWS($A$3:A332))),"")</f>
        <v/>
      </c>
      <c r="N332" s="15" t="str">
        <f ca="1">IFERROR(INDEX(MAESTRO!N:N,_xludf.AGGREGATE(15,6,ROW(MAESTRO!$B$3:$B$1000)/((MAESTRO!$B$3:$B$1000="MILITARES")*(UPPER(MAESTRO!$L$3:$L$1000)="CONFIRMADO")),ROWS($A$3:A332))),"")</f>
        <v/>
      </c>
      <c r="O332" s="15" t="str">
        <f ca="1">IFERROR(INDEX(MAESTRO!O:O,_xludf.AGGREGATE(15,6,ROW(MAESTRO!$B$3:$B$1000)/((MAESTRO!$B$3:$B$1000="MILITARES")*(UPPER(MAESTRO!$L$3:$L$1000)="CONFIRMADO")),ROWS($A$3:A332))),"")</f>
        <v/>
      </c>
      <c r="P332" s="15" t="str">
        <f ca="1">IFERROR(INDEX(MAESTRO!P:P,_xludf.AGGREGATE(15,6,ROW(MAESTRO!$B$3:$B$1000)/((MAESTRO!$B$3:$B$1000="MILITARES")*(UPPER(MAESTRO!$L$3:$L$1000)="CONFIRMADO")),ROWS($A$3:A332))),"")</f>
        <v/>
      </c>
      <c r="Q332" s="15" t="str">
        <f ca="1">IFERROR(INDEX(MAESTRO!Q:Q,_xludf.AGGREGATE(15,6,ROW(MAESTRO!$B$3:$B$1000)/((MAESTRO!$B$3:$B$1000="MILITARES")*(UPPER(MAESTRO!$L$3:$L$1000)="CONFIRMADO")),ROWS($A$3:A332))),"")</f>
        <v/>
      </c>
      <c r="R332" s="15" t="str">
        <f ca="1">IFERROR(INDEX(MAESTRO!R:R,_xludf.AGGREGATE(15,6,ROW(MAESTRO!$B$3:$B$1000)/((MAESTRO!$B$3:$B$1000="MILITARES")*(UPPER(MAESTRO!$L$3:$L$1000)="CONFIRMADO")),ROWS($A$3:A332))),"")</f>
        <v/>
      </c>
      <c r="S332" s="15" t="str">
        <f ca="1">IFERROR(INDEX(MAESTRO!S:S,_xludf.AGGREGATE(15,6,ROW(MAESTRO!$B$3:$B$1000)/((MAESTRO!$B$3:$B$1000="MILITARES")*(UPPER(MAESTRO!$L$3:$L$1000)="CONFIRMADO")),ROWS($A$3:A332))),"")</f>
        <v/>
      </c>
      <c r="T332" s="15" t="str">
        <f ca="1">IFERROR(INDEX(MAESTRO!T:T,_xludf.AGGREGATE(15,6,ROW(MAESTRO!$B$3:$B$1000)/((MAESTRO!$B$3:$B$1000="MILITARES")*(UPPER(MAESTRO!$L$3:$L$1000)="CONFIRMADO")),ROWS($A$3:A332))),"")</f>
        <v/>
      </c>
      <c r="U332" s="15" t="str">
        <f ca="1">IFERROR(INDEX(MAESTRO!U:U,_xludf.AGGREGATE(15,6,ROW(MAESTRO!$B$3:$B$1000)/((MAESTRO!$B$3:$B$1000="MILITARES")*(UPPER(MAESTRO!$L$3:$L$1000)="CONFIRMADO")),ROWS($A$3:A332))),"")</f>
        <v/>
      </c>
      <c r="V332" s="15" t="str">
        <f ca="1">IFERROR(INDEX(MAESTRO!V:V,_xludf.AGGREGATE(15,6,ROW(MAESTRO!$B$3:$B$1000)/((MAESTRO!$B$3:$B$1000="MILITARES")*(UPPER(MAESTRO!$L$3:$L$1000)="CONFIRMADO")),ROWS($A$3:A332))),"")</f>
        <v/>
      </c>
      <c r="W332" s="15" t="str">
        <f ca="1">IFERROR(INDEX(MAESTRO!W:W,_xludf.AGGREGATE(15,6,ROW(MAESTRO!$B$3:$B$1000)/((MAESTRO!$B$3:$B$1000="MILITARES")*(UPPER(MAESTRO!$L$3:$L$1000)="CONFIRMADO")),ROWS($A$3:A332))),"")</f>
        <v/>
      </c>
      <c r="X332" s="15" t="str">
        <f ca="1">IFERROR(INDEX(MAESTRO!X:X,_xludf.AGGREGATE(15,6,ROW(MAESTRO!$B$3:$B$1000)/((MAESTRO!$B$3:$B$1000="MILITARES")*(UPPER(MAESTRO!$L$3:$L$1000)="CONFIRMADO")),ROWS($A$3:A332))),"")</f>
        <v/>
      </c>
    </row>
    <row r="333" spans="1:24" ht="22.05" customHeight="1">
      <c r="A333" s="10" t="str">
        <f ca="1">IFERROR(INDEX(MAESTRO!A:A,_xludf.AGGREGATE(15,6,ROW(MAESTRO!$B$3:$B$1000)/((MAESTRO!$B$3:$B$1000="MILITARES")*(UPPER(MAESTRO!$L$3:$L$1000)="CONFIRMADO")),ROWS($A$3:A333))),"")</f>
        <v/>
      </c>
      <c r="B333" s="10" t="str">
        <f ca="1">IFERROR(INDEX(MAESTRO!B:B,_xludf.AGGREGATE(15,6,ROW(MAESTRO!$B$3:$B$1000)/((MAESTRO!$B$3:$B$1000="MILITARES")*(UPPER(MAESTRO!$L$3:$L$1000)="CONFIRMADO")),ROWS($A$3:A333))),"")</f>
        <v/>
      </c>
      <c r="C333" s="10" t="str">
        <f ca="1">IFERROR(INDEX(MAESTRO!C:C,_xludf.AGGREGATE(15,6,ROW(MAESTRO!$B$3:$B$1000)/((MAESTRO!$B$3:$B$1000="MILITARES")*(UPPER(MAESTRO!$L$3:$L$1000)="CONFIRMADO")),ROWS($A$3:A333))),"")</f>
        <v/>
      </c>
      <c r="D333" s="10" t="str">
        <f ca="1">IFERROR(INDEX(MAESTRO!D:D,_xludf.AGGREGATE(15,6,ROW(MAESTRO!$B$3:$B$1000)/((MAESTRO!$B$3:$B$1000="MILITARES")*(UPPER(MAESTRO!$L$3:$L$1000)="CONFIRMADO")),ROWS($A$3:A333))),"")</f>
        <v/>
      </c>
      <c r="E333" s="10" t="str">
        <f ca="1">IFERROR(INDEX(MAESTRO!E:E,_xludf.AGGREGATE(15,6,ROW(MAESTRO!$B$3:$B$1000)/((MAESTRO!$B$3:$B$1000="MILITARES")*(UPPER(MAESTRO!$L$3:$L$1000)="CONFIRMADO")),ROWS($A$3:A333))),"")</f>
        <v/>
      </c>
      <c r="F333" s="10" t="str">
        <f ca="1">IFERROR(INDEX(MAESTRO!F:F,_xludf.AGGREGATE(15,6,ROW(MAESTRO!$B$3:$B$1000)/((MAESTRO!$B$3:$B$1000="MILITARES")*(UPPER(MAESTRO!$L$3:$L$1000)="CONFIRMADO")),ROWS($A$3:A333))),"")</f>
        <v/>
      </c>
      <c r="G333" s="10" t="str">
        <f ca="1">IFERROR(INDEX(MAESTRO!G:G,_xludf.AGGREGATE(15,6,ROW(MAESTRO!$B$3:$B$1000)/((MAESTRO!$B$3:$B$1000="MILITARES")*(UPPER(MAESTRO!$L$3:$L$1000)="CONFIRMADO")),ROWS($A$3:A333))),"")</f>
        <v/>
      </c>
      <c r="H333" s="10" t="str">
        <f ca="1">IFERROR(INDEX(MAESTRO!H:H,_xludf.AGGREGATE(15,6,ROW(MAESTRO!$B$3:$B$1000)/((MAESTRO!$B$3:$B$1000="MILITARES")*(UPPER(MAESTRO!$L$3:$L$1000)="CONFIRMADO")),ROWS($A$3:A333))),"")</f>
        <v/>
      </c>
      <c r="I333" s="10" t="str">
        <f ca="1">IFERROR(INDEX(MAESTRO!I:I,_xludf.AGGREGATE(15,6,ROW(MAESTRO!$B$3:$B$1000)/((MAESTRO!$B$3:$B$1000="MILITARES")*(UPPER(MAESTRO!$L$3:$L$1000)="CONFIRMADO")),ROWS($A$3:A333))),"")</f>
        <v/>
      </c>
      <c r="J333" s="10" t="str">
        <f ca="1">IFERROR(INDEX(MAESTRO!J:J,_xludf.AGGREGATE(15,6,ROW(MAESTRO!$B$3:$B$1000)/((MAESTRO!$B$3:$B$1000="MILITARES")*(UPPER(MAESTRO!$L$3:$L$1000)="CONFIRMADO")),ROWS($A$3:A333))),"")</f>
        <v/>
      </c>
      <c r="K333" s="10" t="str">
        <f ca="1">IFERROR(INDEX(MAESTRO!K:K,_xludf.AGGREGATE(15,6,ROW(MAESTRO!$B$3:$B$1000)/((MAESTRO!$B$3:$B$1000="MILITARES")*(UPPER(MAESTRO!$L$3:$L$1000)="CONFIRMADO")),ROWS($A$3:A333))),"")</f>
        <v/>
      </c>
      <c r="L333" s="10" t="str">
        <f ca="1">IFERROR(INDEX(MAESTRO!L:L,_xludf.AGGREGATE(15,6,ROW(MAESTRO!$B$3:$B$1000)/((MAESTRO!$B$3:$B$1000="MILITARES")*(UPPER(MAESTRO!$L$3:$L$1000)="CONFIRMADO")),ROWS($A$3:A333))),"")</f>
        <v/>
      </c>
      <c r="M333" s="10" t="str">
        <f ca="1">IFERROR(INDEX(MAESTRO!M:M,_xludf.AGGREGATE(15,6,ROW(MAESTRO!$B$3:$B$1000)/((MAESTRO!$B$3:$B$1000="MILITARES")*(UPPER(MAESTRO!$L$3:$L$1000)="CONFIRMADO")),ROWS($A$3:A333))),"")</f>
        <v/>
      </c>
      <c r="N333" s="10" t="str">
        <f ca="1">IFERROR(INDEX(MAESTRO!N:N,_xludf.AGGREGATE(15,6,ROW(MAESTRO!$B$3:$B$1000)/((MAESTRO!$B$3:$B$1000="MILITARES")*(UPPER(MAESTRO!$L$3:$L$1000)="CONFIRMADO")),ROWS($A$3:A333))),"")</f>
        <v/>
      </c>
      <c r="O333" s="10" t="str">
        <f ca="1">IFERROR(INDEX(MAESTRO!O:O,_xludf.AGGREGATE(15,6,ROW(MAESTRO!$B$3:$B$1000)/((MAESTRO!$B$3:$B$1000="MILITARES")*(UPPER(MAESTRO!$L$3:$L$1000)="CONFIRMADO")),ROWS($A$3:A333))),"")</f>
        <v/>
      </c>
      <c r="P333" s="10" t="str">
        <f ca="1">IFERROR(INDEX(MAESTRO!P:P,_xludf.AGGREGATE(15,6,ROW(MAESTRO!$B$3:$B$1000)/((MAESTRO!$B$3:$B$1000="MILITARES")*(UPPER(MAESTRO!$L$3:$L$1000)="CONFIRMADO")),ROWS($A$3:A333))),"")</f>
        <v/>
      </c>
      <c r="Q333" s="10" t="str">
        <f ca="1">IFERROR(INDEX(MAESTRO!Q:Q,_xludf.AGGREGATE(15,6,ROW(MAESTRO!$B$3:$B$1000)/((MAESTRO!$B$3:$B$1000="MILITARES")*(UPPER(MAESTRO!$L$3:$L$1000)="CONFIRMADO")),ROWS($A$3:A333))),"")</f>
        <v/>
      </c>
      <c r="R333" s="10" t="str">
        <f ca="1">IFERROR(INDEX(MAESTRO!R:R,_xludf.AGGREGATE(15,6,ROW(MAESTRO!$B$3:$B$1000)/((MAESTRO!$B$3:$B$1000="MILITARES")*(UPPER(MAESTRO!$L$3:$L$1000)="CONFIRMADO")),ROWS($A$3:A333))),"")</f>
        <v/>
      </c>
      <c r="S333" s="10" t="str">
        <f ca="1">IFERROR(INDEX(MAESTRO!S:S,_xludf.AGGREGATE(15,6,ROW(MAESTRO!$B$3:$B$1000)/((MAESTRO!$B$3:$B$1000="MILITARES")*(UPPER(MAESTRO!$L$3:$L$1000)="CONFIRMADO")),ROWS($A$3:A333))),"")</f>
        <v/>
      </c>
      <c r="T333" s="10" t="str">
        <f ca="1">IFERROR(INDEX(MAESTRO!T:T,_xludf.AGGREGATE(15,6,ROW(MAESTRO!$B$3:$B$1000)/((MAESTRO!$B$3:$B$1000="MILITARES")*(UPPER(MAESTRO!$L$3:$L$1000)="CONFIRMADO")),ROWS($A$3:A333))),"")</f>
        <v/>
      </c>
      <c r="U333" s="10" t="str">
        <f ca="1">IFERROR(INDEX(MAESTRO!U:U,_xludf.AGGREGATE(15,6,ROW(MAESTRO!$B$3:$B$1000)/((MAESTRO!$B$3:$B$1000="MILITARES")*(UPPER(MAESTRO!$L$3:$L$1000)="CONFIRMADO")),ROWS($A$3:A333))),"")</f>
        <v/>
      </c>
      <c r="V333" s="10" t="str">
        <f ca="1">IFERROR(INDEX(MAESTRO!V:V,_xludf.AGGREGATE(15,6,ROW(MAESTRO!$B$3:$B$1000)/((MAESTRO!$B$3:$B$1000="MILITARES")*(UPPER(MAESTRO!$L$3:$L$1000)="CONFIRMADO")),ROWS($A$3:A333))),"")</f>
        <v/>
      </c>
      <c r="W333" s="10" t="str">
        <f ca="1">IFERROR(INDEX(MAESTRO!W:W,_xludf.AGGREGATE(15,6,ROW(MAESTRO!$B$3:$B$1000)/((MAESTRO!$B$3:$B$1000="MILITARES")*(UPPER(MAESTRO!$L$3:$L$1000)="CONFIRMADO")),ROWS($A$3:A333))),"")</f>
        <v/>
      </c>
      <c r="X333" s="10" t="str">
        <f ca="1">IFERROR(INDEX(MAESTRO!X:X,_xludf.AGGREGATE(15,6,ROW(MAESTRO!$B$3:$B$1000)/((MAESTRO!$B$3:$B$1000="MILITARES")*(UPPER(MAESTRO!$L$3:$L$1000)="CONFIRMADO")),ROWS($A$3:A333))),"")</f>
        <v/>
      </c>
    </row>
    <row r="334" spans="1:24" ht="22.05" customHeight="1">
      <c r="A334" s="15" t="str">
        <f ca="1">IFERROR(INDEX(MAESTRO!A:A,_xludf.AGGREGATE(15,6,ROW(MAESTRO!$B$3:$B$1000)/((MAESTRO!$B$3:$B$1000="MILITARES")*(UPPER(MAESTRO!$L$3:$L$1000)="CONFIRMADO")),ROWS($A$3:A334))),"")</f>
        <v/>
      </c>
      <c r="B334" s="15" t="str">
        <f ca="1">IFERROR(INDEX(MAESTRO!B:B,_xludf.AGGREGATE(15,6,ROW(MAESTRO!$B$3:$B$1000)/((MAESTRO!$B$3:$B$1000="MILITARES")*(UPPER(MAESTRO!$L$3:$L$1000)="CONFIRMADO")),ROWS($A$3:A334))),"")</f>
        <v/>
      </c>
      <c r="C334" s="15" t="str">
        <f ca="1">IFERROR(INDEX(MAESTRO!C:C,_xludf.AGGREGATE(15,6,ROW(MAESTRO!$B$3:$B$1000)/((MAESTRO!$B$3:$B$1000="MILITARES")*(UPPER(MAESTRO!$L$3:$L$1000)="CONFIRMADO")),ROWS($A$3:A334))),"")</f>
        <v/>
      </c>
      <c r="D334" s="15" t="str">
        <f ca="1">IFERROR(INDEX(MAESTRO!D:D,_xludf.AGGREGATE(15,6,ROW(MAESTRO!$B$3:$B$1000)/((MAESTRO!$B$3:$B$1000="MILITARES")*(UPPER(MAESTRO!$L$3:$L$1000)="CONFIRMADO")),ROWS($A$3:A334))),"")</f>
        <v/>
      </c>
      <c r="E334" s="15" t="str">
        <f ca="1">IFERROR(INDEX(MAESTRO!E:E,_xludf.AGGREGATE(15,6,ROW(MAESTRO!$B$3:$B$1000)/((MAESTRO!$B$3:$B$1000="MILITARES")*(UPPER(MAESTRO!$L$3:$L$1000)="CONFIRMADO")),ROWS($A$3:A334))),"")</f>
        <v/>
      </c>
      <c r="F334" s="15" t="str">
        <f ca="1">IFERROR(INDEX(MAESTRO!F:F,_xludf.AGGREGATE(15,6,ROW(MAESTRO!$B$3:$B$1000)/((MAESTRO!$B$3:$B$1000="MILITARES")*(UPPER(MAESTRO!$L$3:$L$1000)="CONFIRMADO")),ROWS($A$3:A334))),"")</f>
        <v/>
      </c>
      <c r="G334" s="15" t="str">
        <f ca="1">IFERROR(INDEX(MAESTRO!G:G,_xludf.AGGREGATE(15,6,ROW(MAESTRO!$B$3:$B$1000)/((MAESTRO!$B$3:$B$1000="MILITARES")*(UPPER(MAESTRO!$L$3:$L$1000)="CONFIRMADO")),ROWS($A$3:A334))),"")</f>
        <v/>
      </c>
      <c r="H334" s="15" t="str">
        <f ca="1">IFERROR(INDEX(MAESTRO!H:H,_xludf.AGGREGATE(15,6,ROW(MAESTRO!$B$3:$B$1000)/((MAESTRO!$B$3:$B$1000="MILITARES")*(UPPER(MAESTRO!$L$3:$L$1000)="CONFIRMADO")),ROWS($A$3:A334))),"")</f>
        <v/>
      </c>
      <c r="I334" s="15" t="str">
        <f ca="1">IFERROR(INDEX(MAESTRO!I:I,_xludf.AGGREGATE(15,6,ROW(MAESTRO!$B$3:$B$1000)/((MAESTRO!$B$3:$B$1000="MILITARES")*(UPPER(MAESTRO!$L$3:$L$1000)="CONFIRMADO")),ROWS($A$3:A334))),"")</f>
        <v/>
      </c>
      <c r="J334" s="15" t="str">
        <f ca="1">IFERROR(INDEX(MAESTRO!J:J,_xludf.AGGREGATE(15,6,ROW(MAESTRO!$B$3:$B$1000)/((MAESTRO!$B$3:$B$1000="MILITARES")*(UPPER(MAESTRO!$L$3:$L$1000)="CONFIRMADO")),ROWS($A$3:A334))),"")</f>
        <v/>
      </c>
      <c r="K334" s="15" t="str">
        <f ca="1">IFERROR(INDEX(MAESTRO!K:K,_xludf.AGGREGATE(15,6,ROW(MAESTRO!$B$3:$B$1000)/((MAESTRO!$B$3:$B$1000="MILITARES")*(UPPER(MAESTRO!$L$3:$L$1000)="CONFIRMADO")),ROWS($A$3:A334))),"")</f>
        <v/>
      </c>
      <c r="L334" s="15" t="str">
        <f ca="1">IFERROR(INDEX(MAESTRO!L:L,_xludf.AGGREGATE(15,6,ROW(MAESTRO!$B$3:$B$1000)/((MAESTRO!$B$3:$B$1000="MILITARES")*(UPPER(MAESTRO!$L$3:$L$1000)="CONFIRMADO")),ROWS($A$3:A334))),"")</f>
        <v/>
      </c>
      <c r="M334" s="15" t="str">
        <f ca="1">IFERROR(INDEX(MAESTRO!M:M,_xludf.AGGREGATE(15,6,ROW(MAESTRO!$B$3:$B$1000)/((MAESTRO!$B$3:$B$1000="MILITARES")*(UPPER(MAESTRO!$L$3:$L$1000)="CONFIRMADO")),ROWS($A$3:A334))),"")</f>
        <v/>
      </c>
      <c r="N334" s="15" t="str">
        <f ca="1">IFERROR(INDEX(MAESTRO!N:N,_xludf.AGGREGATE(15,6,ROW(MAESTRO!$B$3:$B$1000)/((MAESTRO!$B$3:$B$1000="MILITARES")*(UPPER(MAESTRO!$L$3:$L$1000)="CONFIRMADO")),ROWS($A$3:A334))),"")</f>
        <v/>
      </c>
      <c r="O334" s="15" t="str">
        <f ca="1">IFERROR(INDEX(MAESTRO!O:O,_xludf.AGGREGATE(15,6,ROW(MAESTRO!$B$3:$B$1000)/((MAESTRO!$B$3:$B$1000="MILITARES")*(UPPER(MAESTRO!$L$3:$L$1000)="CONFIRMADO")),ROWS($A$3:A334))),"")</f>
        <v/>
      </c>
      <c r="P334" s="15" t="str">
        <f ca="1">IFERROR(INDEX(MAESTRO!P:P,_xludf.AGGREGATE(15,6,ROW(MAESTRO!$B$3:$B$1000)/((MAESTRO!$B$3:$B$1000="MILITARES")*(UPPER(MAESTRO!$L$3:$L$1000)="CONFIRMADO")),ROWS($A$3:A334))),"")</f>
        <v/>
      </c>
      <c r="Q334" s="15" t="str">
        <f ca="1">IFERROR(INDEX(MAESTRO!Q:Q,_xludf.AGGREGATE(15,6,ROW(MAESTRO!$B$3:$B$1000)/((MAESTRO!$B$3:$B$1000="MILITARES")*(UPPER(MAESTRO!$L$3:$L$1000)="CONFIRMADO")),ROWS($A$3:A334))),"")</f>
        <v/>
      </c>
      <c r="R334" s="15" t="str">
        <f ca="1">IFERROR(INDEX(MAESTRO!R:R,_xludf.AGGREGATE(15,6,ROW(MAESTRO!$B$3:$B$1000)/((MAESTRO!$B$3:$B$1000="MILITARES")*(UPPER(MAESTRO!$L$3:$L$1000)="CONFIRMADO")),ROWS($A$3:A334))),"")</f>
        <v/>
      </c>
      <c r="S334" s="15" t="str">
        <f ca="1">IFERROR(INDEX(MAESTRO!S:S,_xludf.AGGREGATE(15,6,ROW(MAESTRO!$B$3:$B$1000)/((MAESTRO!$B$3:$B$1000="MILITARES")*(UPPER(MAESTRO!$L$3:$L$1000)="CONFIRMADO")),ROWS($A$3:A334))),"")</f>
        <v/>
      </c>
      <c r="T334" s="15" t="str">
        <f ca="1">IFERROR(INDEX(MAESTRO!T:T,_xludf.AGGREGATE(15,6,ROW(MAESTRO!$B$3:$B$1000)/((MAESTRO!$B$3:$B$1000="MILITARES")*(UPPER(MAESTRO!$L$3:$L$1000)="CONFIRMADO")),ROWS($A$3:A334))),"")</f>
        <v/>
      </c>
      <c r="U334" s="15" t="str">
        <f ca="1">IFERROR(INDEX(MAESTRO!U:U,_xludf.AGGREGATE(15,6,ROW(MAESTRO!$B$3:$B$1000)/((MAESTRO!$B$3:$B$1000="MILITARES")*(UPPER(MAESTRO!$L$3:$L$1000)="CONFIRMADO")),ROWS($A$3:A334))),"")</f>
        <v/>
      </c>
      <c r="V334" s="15" t="str">
        <f ca="1">IFERROR(INDEX(MAESTRO!V:V,_xludf.AGGREGATE(15,6,ROW(MAESTRO!$B$3:$B$1000)/((MAESTRO!$B$3:$B$1000="MILITARES")*(UPPER(MAESTRO!$L$3:$L$1000)="CONFIRMADO")),ROWS($A$3:A334))),"")</f>
        <v/>
      </c>
      <c r="W334" s="15" t="str">
        <f ca="1">IFERROR(INDEX(MAESTRO!W:W,_xludf.AGGREGATE(15,6,ROW(MAESTRO!$B$3:$B$1000)/((MAESTRO!$B$3:$B$1000="MILITARES")*(UPPER(MAESTRO!$L$3:$L$1000)="CONFIRMADO")),ROWS($A$3:A334))),"")</f>
        <v/>
      </c>
      <c r="X334" s="15" t="str">
        <f ca="1">IFERROR(INDEX(MAESTRO!X:X,_xludf.AGGREGATE(15,6,ROW(MAESTRO!$B$3:$B$1000)/((MAESTRO!$B$3:$B$1000="MILITARES")*(UPPER(MAESTRO!$L$3:$L$1000)="CONFIRMADO")),ROWS($A$3:A334))),"")</f>
        <v/>
      </c>
    </row>
    <row r="335" spans="1:24" ht="22.05" customHeight="1">
      <c r="A335" s="10" t="str">
        <f ca="1">IFERROR(INDEX(MAESTRO!A:A,_xludf.AGGREGATE(15,6,ROW(MAESTRO!$B$3:$B$1000)/((MAESTRO!$B$3:$B$1000="MILITARES")*(UPPER(MAESTRO!$L$3:$L$1000)="CONFIRMADO")),ROWS($A$3:A335))),"")</f>
        <v/>
      </c>
      <c r="B335" s="10" t="str">
        <f ca="1">IFERROR(INDEX(MAESTRO!B:B,_xludf.AGGREGATE(15,6,ROW(MAESTRO!$B$3:$B$1000)/((MAESTRO!$B$3:$B$1000="MILITARES")*(UPPER(MAESTRO!$L$3:$L$1000)="CONFIRMADO")),ROWS($A$3:A335))),"")</f>
        <v/>
      </c>
      <c r="C335" s="10" t="str">
        <f ca="1">IFERROR(INDEX(MAESTRO!C:C,_xludf.AGGREGATE(15,6,ROW(MAESTRO!$B$3:$B$1000)/((MAESTRO!$B$3:$B$1000="MILITARES")*(UPPER(MAESTRO!$L$3:$L$1000)="CONFIRMADO")),ROWS($A$3:A335))),"")</f>
        <v/>
      </c>
      <c r="D335" s="10" t="str">
        <f ca="1">IFERROR(INDEX(MAESTRO!D:D,_xludf.AGGREGATE(15,6,ROW(MAESTRO!$B$3:$B$1000)/((MAESTRO!$B$3:$B$1000="MILITARES")*(UPPER(MAESTRO!$L$3:$L$1000)="CONFIRMADO")),ROWS($A$3:A335))),"")</f>
        <v/>
      </c>
      <c r="E335" s="10" t="str">
        <f ca="1">IFERROR(INDEX(MAESTRO!E:E,_xludf.AGGREGATE(15,6,ROW(MAESTRO!$B$3:$B$1000)/((MAESTRO!$B$3:$B$1000="MILITARES")*(UPPER(MAESTRO!$L$3:$L$1000)="CONFIRMADO")),ROWS($A$3:A335))),"")</f>
        <v/>
      </c>
      <c r="F335" s="10" t="str">
        <f ca="1">IFERROR(INDEX(MAESTRO!F:F,_xludf.AGGREGATE(15,6,ROW(MAESTRO!$B$3:$B$1000)/((MAESTRO!$B$3:$B$1000="MILITARES")*(UPPER(MAESTRO!$L$3:$L$1000)="CONFIRMADO")),ROWS($A$3:A335))),"")</f>
        <v/>
      </c>
      <c r="G335" s="10" t="str">
        <f ca="1">IFERROR(INDEX(MAESTRO!G:G,_xludf.AGGREGATE(15,6,ROW(MAESTRO!$B$3:$B$1000)/((MAESTRO!$B$3:$B$1000="MILITARES")*(UPPER(MAESTRO!$L$3:$L$1000)="CONFIRMADO")),ROWS($A$3:A335))),"")</f>
        <v/>
      </c>
      <c r="H335" s="10" t="str">
        <f ca="1">IFERROR(INDEX(MAESTRO!H:H,_xludf.AGGREGATE(15,6,ROW(MAESTRO!$B$3:$B$1000)/((MAESTRO!$B$3:$B$1000="MILITARES")*(UPPER(MAESTRO!$L$3:$L$1000)="CONFIRMADO")),ROWS($A$3:A335))),"")</f>
        <v/>
      </c>
      <c r="I335" s="10" t="str">
        <f ca="1">IFERROR(INDEX(MAESTRO!I:I,_xludf.AGGREGATE(15,6,ROW(MAESTRO!$B$3:$B$1000)/((MAESTRO!$B$3:$B$1000="MILITARES")*(UPPER(MAESTRO!$L$3:$L$1000)="CONFIRMADO")),ROWS($A$3:A335))),"")</f>
        <v/>
      </c>
      <c r="J335" s="10" t="str">
        <f ca="1">IFERROR(INDEX(MAESTRO!J:J,_xludf.AGGREGATE(15,6,ROW(MAESTRO!$B$3:$B$1000)/((MAESTRO!$B$3:$B$1000="MILITARES")*(UPPER(MAESTRO!$L$3:$L$1000)="CONFIRMADO")),ROWS($A$3:A335))),"")</f>
        <v/>
      </c>
      <c r="K335" s="10" t="str">
        <f ca="1">IFERROR(INDEX(MAESTRO!K:K,_xludf.AGGREGATE(15,6,ROW(MAESTRO!$B$3:$B$1000)/((MAESTRO!$B$3:$B$1000="MILITARES")*(UPPER(MAESTRO!$L$3:$L$1000)="CONFIRMADO")),ROWS($A$3:A335))),"")</f>
        <v/>
      </c>
      <c r="L335" s="10" t="str">
        <f ca="1">IFERROR(INDEX(MAESTRO!L:L,_xludf.AGGREGATE(15,6,ROW(MAESTRO!$B$3:$B$1000)/((MAESTRO!$B$3:$B$1000="MILITARES")*(UPPER(MAESTRO!$L$3:$L$1000)="CONFIRMADO")),ROWS($A$3:A335))),"")</f>
        <v/>
      </c>
      <c r="M335" s="10" t="str">
        <f ca="1">IFERROR(INDEX(MAESTRO!M:M,_xludf.AGGREGATE(15,6,ROW(MAESTRO!$B$3:$B$1000)/((MAESTRO!$B$3:$B$1000="MILITARES")*(UPPER(MAESTRO!$L$3:$L$1000)="CONFIRMADO")),ROWS($A$3:A335))),"")</f>
        <v/>
      </c>
      <c r="N335" s="10" t="str">
        <f ca="1">IFERROR(INDEX(MAESTRO!N:N,_xludf.AGGREGATE(15,6,ROW(MAESTRO!$B$3:$B$1000)/((MAESTRO!$B$3:$B$1000="MILITARES")*(UPPER(MAESTRO!$L$3:$L$1000)="CONFIRMADO")),ROWS($A$3:A335))),"")</f>
        <v/>
      </c>
      <c r="O335" s="10" t="str">
        <f ca="1">IFERROR(INDEX(MAESTRO!O:O,_xludf.AGGREGATE(15,6,ROW(MAESTRO!$B$3:$B$1000)/((MAESTRO!$B$3:$B$1000="MILITARES")*(UPPER(MAESTRO!$L$3:$L$1000)="CONFIRMADO")),ROWS($A$3:A335))),"")</f>
        <v/>
      </c>
      <c r="P335" s="10" t="str">
        <f ca="1">IFERROR(INDEX(MAESTRO!P:P,_xludf.AGGREGATE(15,6,ROW(MAESTRO!$B$3:$B$1000)/((MAESTRO!$B$3:$B$1000="MILITARES")*(UPPER(MAESTRO!$L$3:$L$1000)="CONFIRMADO")),ROWS($A$3:A335))),"")</f>
        <v/>
      </c>
      <c r="Q335" s="10" t="str">
        <f ca="1">IFERROR(INDEX(MAESTRO!Q:Q,_xludf.AGGREGATE(15,6,ROW(MAESTRO!$B$3:$B$1000)/((MAESTRO!$B$3:$B$1000="MILITARES")*(UPPER(MAESTRO!$L$3:$L$1000)="CONFIRMADO")),ROWS($A$3:A335))),"")</f>
        <v/>
      </c>
      <c r="R335" s="10" t="str">
        <f ca="1">IFERROR(INDEX(MAESTRO!R:R,_xludf.AGGREGATE(15,6,ROW(MAESTRO!$B$3:$B$1000)/((MAESTRO!$B$3:$B$1000="MILITARES")*(UPPER(MAESTRO!$L$3:$L$1000)="CONFIRMADO")),ROWS($A$3:A335))),"")</f>
        <v/>
      </c>
      <c r="S335" s="10" t="str">
        <f ca="1">IFERROR(INDEX(MAESTRO!S:S,_xludf.AGGREGATE(15,6,ROW(MAESTRO!$B$3:$B$1000)/((MAESTRO!$B$3:$B$1000="MILITARES")*(UPPER(MAESTRO!$L$3:$L$1000)="CONFIRMADO")),ROWS($A$3:A335))),"")</f>
        <v/>
      </c>
      <c r="T335" s="10" t="str">
        <f ca="1">IFERROR(INDEX(MAESTRO!T:T,_xludf.AGGREGATE(15,6,ROW(MAESTRO!$B$3:$B$1000)/((MAESTRO!$B$3:$B$1000="MILITARES")*(UPPER(MAESTRO!$L$3:$L$1000)="CONFIRMADO")),ROWS($A$3:A335))),"")</f>
        <v/>
      </c>
      <c r="U335" s="10" t="str">
        <f ca="1">IFERROR(INDEX(MAESTRO!U:U,_xludf.AGGREGATE(15,6,ROW(MAESTRO!$B$3:$B$1000)/((MAESTRO!$B$3:$B$1000="MILITARES")*(UPPER(MAESTRO!$L$3:$L$1000)="CONFIRMADO")),ROWS($A$3:A335))),"")</f>
        <v/>
      </c>
      <c r="V335" s="10" t="str">
        <f ca="1">IFERROR(INDEX(MAESTRO!V:V,_xludf.AGGREGATE(15,6,ROW(MAESTRO!$B$3:$B$1000)/((MAESTRO!$B$3:$B$1000="MILITARES")*(UPPER(MAESTRO!$L$3:$L$1000)="CONFIRMADO")),ROWS($A$3:A335))),"")</f>
        <v/>
      </c>
      <c r="W335" s="10" t="str">
        <f ca="1">IFERROR(INDEX(MAESTRO!W:W,_xludf.AGGREGATE(15,6,ROW(MAESTRO!$B$3:$B$1000)/((MAESTRO!$B$3:$B$1000="MILITARES")*(UPPER(MAESTRO!$L$3:$L$1000)="CONFIRMADO")),ROWS($A$3:A335))),"")</f>
        <v/>
      </c>
      <c r="X335" s="10" t="str">
        <f ca="1">IFERROR(INDEX(MAESTRO!X:X,_xludf.AGGREGATE(15,6,ROW(MAESTRO!$B$3:$B$1000)/((MAESTRO!$B$3:$B$1000="MILITARES")*(UPPER(MAESTRO!$L$3:$L$1000)="CONFIRMADO")),ROWS($A$3:A335))),"")</f>
        <v/>
      </c>
    </row>
    <row r="336" spans="1:24" ht="22.05" customHeight="1">
      <c r="A336" s="15" t="str">
        <f ca="1">IFERROR(INDEX(MAESTRO!A:A,_xludf.AGGREGATE(15,6,ROW(MAESTRO!$B$3:$B$1000)/((MAESTRO!$B$3:$B$1000="MILITARES")*(UPPER(MAESTRO!$L$3:$L$1000)="CONFIRMADO")),ROWS($A$3:A336))),"")</f>
        <v/>
      </c>
      <c r="B336" s="15" t="str">
        <f ca="1">IFERROR(INDEX(MAESTRO!B:B,_xludf.AGGREGATE(15,6,ROW(MAESTRO!$B$3:$B$1000)/((MAESTRO!$B$3:$B$1000="MILITARES")*(UPPER(MAESTRO!$L$3:$L$1000)="CONFIRMADO")),ROWS($A$3:A336))),"")</f>
        <v/>
      </c>
      <c r="C336" s="15" t="str">
        <f ca="1">IFERROR(INDEX(MAESTRO!C:C,_xludf.AGGREGATE(15,6,ROW(MAESTRO!$B$3:$B$1000)/((MAESTRO!$B$3:$B$1000="MILITARES")*(UPPER(MAESTRO!$L$3:$L$1000)="CONFIRMADO")),ROWS($A$3:A336))),"")</f>
        <v/>
      </c>
      <c r="D336" s="15" t="str">
        <f ca="1">IFERROR(INDEX(MAESTRO!D:D,_xludf.AGGREGATE(15,6,ROW(MAESTRO!$B$3:$B$1000)/((MAESTRO!$B$3:$B$1000="MILITARES")*(UPPER(MAESTRO!$L$3:$L$1000)="CONFIRMADO")),ROWS($A$3:A336))),"")</f>
        <v/>
      </c>
      <c r="E336" s="15" t="str">
        <f ca="1">IFERROR(INDEX(MAESTRO!E:E,_xludf.AGGREGATE(15,6,ROW(MAESTRO!$B$3:$B$1000)/((MAESTRO!$B$3:$B$1000="MILITARES")*(UPPER(MAESTRO!$L$3:$L$1000)="CONFIRMADO")),ROWS($A$3:A336))),"")</f>
        <v/>
      </c>
      <c r="F336" s="15" t="str">
        <f ca="1">IFERROR(INDEX(MAESTRO!F:F,_xludf.AGGREGATE(15,6,ROW(MAESTRO!$B$3:$B$1000)/((MAESTRO!$B$3:$B$1000="MILITARES")*(UPPER(MAESTRO!$L$3:$L$1000)="CONFIRMADO")),ROWS($A$3:A336))),"")</f>
        <v/>
      </c>
      <c r="G336" s="15" t="str">
        <f ca="1">IFERROR(INDEX(MAESTRO!G:G,_xludf.AGGREGATE(15,6,ROW(MAESTRO!$B$3:$B$1000)/((MAESTRO!$B$3:$B$1000="MILITARES")*(UPPER(MAESTRO!$L$3:$L$1000)="CONFIRMADO")),ROWS($A$3:A336))),"")</f>
        <v/>
      </c>
      <c r="H336" s="15" t="str">
        <f ca="1">IFERROR(INDEX(MAESTRO!H:H,_xludf.AGGREGATE(15,6,ROW(MAESTRO!$B$3:$B$1000)/((MAESTRO!$B$3:$B$1000="MILITARES")*(UPPER(MAESTRO!$L$3:$L$1000)="CONFIRMADO")),ROWS($A$3:A336))),"")</f>
        <v/>
      </c>
      <c r="I336" s="15" t="str">
        <f ca="1">IFERROR(INDEX(MAESTRO!I:I,_xludf.AGGREGATE(15,6,ROW(MAESTRO!$B$3:$B$1000)/((MAESTRO!$B$3:$B$1000="MILITARES")*(UPPER(MAESTRO!$L$3:$L$1000)="CONFIRMADO")),ROWS($A$3:A336))),"")</f>
        <v/>
      </c>
      <c r="J336" s="15" t="str">
        <f ca="1">IFERROR(INDEX(MAESTRO!J:J,_xludf.AGGREGATE(15,6,ROW(MAESTRO!$B$3:$B$1000)/((MAESTRO!$B$3:$B$1000="MILITARES")*(UPPER(MAESTRO!$L$3:$L$1000)="CONFIRMADO")),ROWS($A$3:A336))),"")</f>
        <v/>
      </c>
      <c r="K336" s="15" t="str">
        <f ca="1">IFERROR(INDEX(MAESTRO!K:K,_xludf.AGGREGATE(15,6,ROW(MAESTRO!$B$3:$B$1000)/((MAESTRO!$B$3:$B$1000="MILITARES")*(UPPER(MAESTRO!$L$3:$L$1000)="CONFIRMADO")),ROWS($A$3:A336))),"")</f>
        <v/>
      </c>
      <c r="L336" s="15" t="str">
        <f ca="1">IFERROR(INDEX(MAESTRO!L:L,_xludf.AGGREGATE(15,6,ROW(MAESTRO!$B$3:$B$1000)/((MAESTRO!$B$3:$B$1000="MILITARES")*(UPPER(MAESTRO!$L$3:$L$1000)="CONFIRMADO")),ROWS($A$3:A336))),"")</f>
        <v/>
      </c>
      <c r="M336" s="15" t="str">
        <f ca="1">IFERROR(INDEX(MAESTRO!M:M,_xludf.AGGREGATE(15,6,ROW(MAESTRO!$B$3:$B$1000)/((MAESTRO!$B$3:$B$1000="MILITARES")*(UPPER(MAESTRO!$L$3:$L$1000)="CONFIRMADO")),ROWS($A$3:A336))),"")</f>
        <v/>
      </c>
      <c r="N336" s="15" t="str">
        <f ca="1">IFERROR(INDEX(MAESTRO!N:N,_xludf.AGGREGATE(15,6,ROW(MAESTRO!$B$3:$B$1000)/((MAESTRO!$B$3:$B$1000="MILITARES")*(UPPER(MAESTRO!$L$3:$L$1000)="CONFIRMADO")),ROWS($A$3:A336))),"")</f>
        <v/>
      </c>
      <c r="O336" s="15" t="str">
        <f ca="1">IFERROR(INDEX(MAESTRO!O:O,_xludf.AGGREGATE(15,6,ROW(MAESTRO!$B$3:$B$1000)/((MAESTRO!$B$3:$B$1000="MILITARES")*(UPPER(MAESTRO!$L$3:$L$1000)="CONFIRMADO")),ROWS($A$3:A336))),"")</f>
        <v/>
      </c>
      <c r="P336" s="15" t="str">
        <f ca="1">IFERROR(INDEX(MAESTRO!P:P,_xludf.AGGREGATE(15,6,ROW(MAESTRO!$B$3:$B$1000)/((MAESTRO!$B$3:$B$1000="MILITARES")*(UPPER(MAESTRO!$L$3:$L$1000)="CONFIRMADO")),ROWS($A$3:A336))),"")</f>
        <v/>
      </c>
      <c r="Q336" s="15" t="str">
        <f ca="1">IFERROR(INDEX(MAESTRO!Q:Q,_xludf.AGGREGATE(15,6,ROW(MAESTRO!$B$3:$B$1000)/((MAESTRO!$B$3:$B$1000="MILITARES")*(UPPER(MAESTRO!$L$3:$L$1000)="CONFIRMADO")),ROWS($A$3:A336))),"")</f>
        <v/>
      </c>
      <c r="R336" s="15" t="str">
        <f ca="1">IFERROR(INDEX(MAESTRO!R:R,_xludf.AGGREGATE(15,6,ROW(MAESTRO!$B$3:$B$1000)/((MAESTRO!$B$3:$B$1000="MILITARES")*(UPPER(MAESTRO!$L$3:$L$1000)="CONFIRMADO")),ROWS($A$3:A336))),"")</f>
        <v/>
      </c>
      <c r="S336" s="15" t="str">
        <f ca="1">IFERROR(INDEX(MAESTRO!S:S,_xludf.AGGREGATE(15,6,ROW(MAESTRO!$B$3:$B$1000)/((MAESTRO!$B$3:$B$1000="MILITARES")*(UPPER(MAESTRO!$L$3:$L$1000)="CONFIRMADO")),ROWS($A$3:A336))),"")</f>
        <v/>
      </c>
      <c r="T336" s="15" t="str">
        <f ca="1">IFERROR(INDEX(MAESTRO!T:T,_xludf.AGGREGATE(15,6,ROW(MAESTRO!$B$3:$B$1000)/((MAESTRO!$B$3:$B$1000="MILITARES")*(UPPER(MAESTRO!$L$3:$L$1000)="CONFIRMADO")),ROWS($A$3:A336))),"")</f>
        <v/>
      </c>
      <c r="U336" s="15" t="str">
        <f ca="1">IFERROR(INDEX(MAESTRO!U:U,_xludf.AGGREGATE(15,6,ROW(MAESTRO!$B$3:$B$1000)/((MAESTRO!$B$3:$B$1000="MILITARES")*(UPPER(MAESTRO!$L$3:$L$1000)="CONFIRMADO")),ROWS($A$3:A336))),"")</f>
        <v/>
      </c>
      <c r="V336" s="15" t="str">
        <f ca="1">IFERROR(INDEX(MAESTRO!V:V,_xludf.AGGREGATE(15,6,ROW(MAESTRO!$B$3:$B$1000)/((MAESTRO!$B$3:$B$1000="MILITARES")*(UPPER(MAESTRO!$L$3:$L$1000)="CONFIRMADO")),ROWS($A$3:A336))),"")</f>
        <v/>
      </c>
      <c r="W336" s="15" t="str">
        <f ca="1">IFERROR(INDEX(MAESTRO!W:W,_xludf.AGGREGATE(15,6,ROW(MAESTRO!$B$3:$B$1000)/((MAESTRO!$B$3:$B$1000="MILITARES")*(UPPER(MAESTRO!$L$3:$L$1000)="CONFIRMADO")),ROWS($A$3:A336))),"")</f>
        <v/>
      </c>
      <c r="X336" s="15" t="str">
        <f ca="1">IFERROR(INDEX(MAESTRO!X:X,_xludf.AGGREGATE(15,6,ROW(MAESTRO!$B$3:$B$1000)/((MAESTRO!$B$3:$B$1000="MILITARES")*(UPPER(MAESTRO!$L$3:$L$1000)="CONFIRMADO")),ROWS($A$3:A336))),"")</f>
        <v/>
      </c>
    </row>
    <row r="337" spans="1:24" ht="22.05" customHeight="1">
      <c r="A337" s="10" t="str">
        <f ca="1">IFERROR(INDEX(MAESTRO!A:A,_xludf.AGGREGATE(15,6,ROW(MAESTRO!$B$3:$B$1000)/((MAESTRO!$B$3:$B$1000="MILITARES")*(UPPER(MAESTRO!$L$3:$L$1000)="CONFIRMADO")),ROWS($A$3:A337))),"")</f>
        <v/>
      </c>
      <c r="B337" s="10" t="str">
        <f ca="1">IFERROR(INDEX(MAESTRO!B:B,_xludf.AGGREGATE(15,6,ROW(MAESTRO!$B$3:$B$1000)/((MAESTRO!$B$3:$B$1000="MILITARES")*(UPPER(MAESTRO!$L$3:$L$1000)="CONFIRMADO")),ROWS($A$3:A337))),"")</f>
        <v/>
      </c>
      <c r="C337" s="10" t="str">
        <f ca="1">IFERROR(INDEX(MAESTRO!C:C,_xludf.AGGREGATE(15,6,ROW(MAESTRO!$B$3:$B$1000)/((MAESTRO!$B$3:$B$1000="MILITARES")*(UPPER(MAESTRO!$L$3:$L$1000)="CONFIRMADO")),ROWS($A$3:A337))),"")</f>
        <v/>
      </c>
      <c r="D337" s="10" t="str">
        <f ca="1">IFERROR(INDEX(MAESTRO!D:D,_xludf.AGGREGATE(15,6,ROW(MAESTRO!$B$3:$B$1000)/((MAESTRO!$B$3:$B$1000="MILITARES")*(UPPER(MAESTRO!$L$3:$L$1000)="CONFIRMADO")),ROWS($A$3:A337))),"")</f>
        <v/>
      </c>
      <c r="E337" s="10" t="str">
        <f ca="1">IFERROR(INDEX(MAESTRO!E:E,_xludf.AGGREGATE(15,6,ROW(MAESTRO!$B$3:$B$1000)/((MAESTRO!$B$3:$B$1000="MILITARES")*(UPPER(MAESTRO!$L$3:$L$1000)="CONFIRMADO")),ROWS($A$3:A337))),"")</f>
        <v/>
      </c>
      <c r="F337" s="10" t="str">
        <f ca="1">IFERROR(INDEX(MAESTRO!F:F,_xludf.AGGREGATE(15,6,ROW(MAESTRO!$B$3:$B$1000)/((MAESTRO!$B$3:$B$1000="MILITARES")*(UPPER(MAESTRO!$L$3:$L$1000)="CONFIRMADO")),ROWS($A$3:A337))),"")</f>
        <v/>
      </c>
      <c r="G337" s="10" t="str">
        <f ca="1">IFERROR(INDEX(MAESTRO!G:G,_xludf.AGGREGATE(15,6,ROW(MAESTRO!$B$3:$B$1000)/((MAESTRO!$B$3:$B$1000="MILITARES")*(UPPER(MAESTRO!$L$3:$L$1000)="CONFIRMADO")),ROWS($A$3:A337))),"")</f>
        <v/>
      </c>
      <c r="H337" s="10" t="str">
        <f ca="1">IFERROR(INDEX(MAESTRO!H:H,_xludf.AGGREGATE(15,6,ROW(MAESTRO!$B$3:$B$1000)/((MAESTRO!$B$3:$B$1000="MILITARES")*(UPPER(MAESTRO!$L$3:$L$1000)="CONFIRMADO")),ROWS($A$3:A337))),"")</f>
        <v/>
      </c>
      <c r="I337" s="10" t="str">
        <f ca="1">IFERROR(INDEX(MAESTRO!I:I,_xludf.AGGREGATE(15,6,ROW(MAESTRO!$B$3:$B$1000)/((MAESTRO!$B$3:$B$1000="MILITARES")*(UPPER(MAESTRO!$L$3:$L$1000)="CONFIRMADO")),ROWS($A$3:A337))),"")</f>
        <v/>
      </c>
      <c r="J337" s="10" t="str">
        <f ca="1">IFERROR(INDEX(MAESTRO!J:J,_xludf.AGGREGATE(15,6,ROW(MAESTRO!$B$3:$B$1000)/((MAESTRO!$B$3:$B$1000="MILITARES")*(UPPER(MAESTRO!$L$3:$L$1000)="CONFIRMADO")),ROWS($A$3:A337))),"")</f>
        <v/>
      </c>
      <c r="K337" s="10" t="str">
        <f ca="1">IFERROR(INDEX(MAESTRO!K:K,_xludf.AGGREGATE(15,6,ROW(MAESTRO!$B$3:$B$1000)/((MAESTRO!$B$3:$B$1000="MILITARES")*(UPPER(MAESTRO!$L$3:$L$1000)="CONFIRMADO")),ROWS($A$3:A337))),"")</f>
        <v/>
      </c>
      <c r="L337" s="10" t="str">
        <f ca="1">IFERROR(INDEX(MAESTRO!L:L,_xludf.AGGREGATE(15,6,ROW(MAESTRO!$B$3:$B$1000)/((MAESTRO!$B$3:$B$1000="MILITARES")*(UPPER(MAESTRO!$L$3:$L$1000)="CONFIRMADO")),ROWS($A$3:A337))),"")</f>
        <v/>
      </c>
      <c r="M337" s="10" t="str">
        <f ca="1">IFERROR(INDEX(MAESTRO!M:M,_xludf.AGGREGATE(15,6,ROW(MAESTRO!$B$3:$B$1000)/((MAESTRO!$B$3:$B$1000="MILITARES")*(UPPER(MAESTRO!$L$3:$L$1000)="CONFIRMADO")),ROWS($A$3:A337))),"")</f>
        <v/>
      </c>
      <c r="N337" s="10" t="str">
        <f ca="1">IFERROR(INDEX(MAESTRO!N:N,_xludf.AGGREGATE(15,6,ROW(MAESTRO!$B$3:$B$1000)/((MAESTRO!$B$3:$B$1000="MILITARES")*(UPPER(MAESTRO!$L$3:$L$1000)="CONFIRMADO")),ROWS($A$3:A337))),"")</f>
        <v/>
      </c>
      <c r="O337" s="10" t="str">
        <f ca="1">IFERROR(INDEX(MAESTRO!O:O,_xludf.AGGREGATE(15,6,ROW(MAESTRO!$B$3:$B$1000)/((MAESTRO!$B$3:$B$1000="MILITARES")*(UPPER(MAESTRO!$L$3:$L$1000)="CONFIRMADO")),ROWS($A$3:A337))),"")</f>
        <v/>
      </c>
      <c r="P337" s="10" t="str">
        <f ca="1">IFERROR(INDEX(MAESTRO!P:P,_xludf.AGGREGATE(15,6,ROW(MAESTRO!$B$3:$B$1000)/((MAESTRO!$B$3:$B$1000="MILITARES")*(UPPER(MAESTRO!$L$3:$L$1000)="CONFIRMADO")),ROWS($A$3:A337))),"")</f>
        <v/>
      </c>
      <c r="Q337" s="10" t="str">
        <f ca="1">IFERROR(INDEX(MAESTRO!Q:Q,_xludf.AGGREGATE(15,6,ROW(MAESTRO!$B$3:$B$1000)/((MAESTRO!$B$3:$B$1000="MILITARES")*(UPPER(MAESTRO!$L$3:$L$1000)="CONFIRMADO")),ROWS($A$3:A337))),"")</f>
        <v/>
      </c>
      <c r="R337" s="10" t="str">
        <f ca="1">IFERROR(INDEX(MAESTRO!R:R,_xludf.AGGREGATE(15,6,ROW(MAESTRO!$B$3:$B$1000)/((MAESTRO!$B$3:$B$1000="MILITARES")*(UPPER(MAESTRO!$L$3:$L$1000)="CONFIRMADO")),ROWS($A$3:A337))),"")</f>
        <v/>
      </c>
      <c r="S337" s="10" t="str">
        <f ca="1">IFERROR(INDEX(MAESTRO!S:S,_xludf.AGGREGATE(15,6,ROW(MAESTRO!$B$3:$B$1000)/((MAESTRO!$B$3:$B$1000="MILITARES")*(UPPER(MAESTRO!$L$3:$L$1000)="CONFIRMADO")),ROWS($A$3:A337))),"")</f>
        <v/>
      </c>
      <c r="T337" s="10" t="str">
        <f ca="1">IFERROR(INDEX(MAESTRO!T:T,_xludf.AGGREGATE(15,6,ROW(MAESTRO!$B$3:$B$1000)/((MAESTRO!$B$3:$B$1000="MILITARES")*(UPPER(MAESTRO!$L$3:$L$1000)="CONFIRMADO")),ROWS($A$3:A337))),"")</f>
        <v/>
      </c>
      <c r="U337" s="10" t="str">
        <f ca="1">IFERROR(INDEX(MAESTRO!U:U,_xludf.AGGREGATE(15,6,ROW(MAESTRO!$B$3:$B$1000)/((MAESTRO!$B$3:$B$1000="MILITARES")*(UPPER(MAESTRO!$L$3:$L$1000)="CONFIRMADO")),ROWS($A$3:A337))),"")</f>
        <v/>
      </c>
      <c r="V337" s="10" t="str">
        <f ca="1">IFERROR(INDEX(MAESTRO!V:V,_xludf.AGGREGATE(15,6,ROW(MAESTRO!$B$3:$B$1000)/((MAESTRO!$B$3:$B$1000="MILITARES")*(UPPER(MAESTRO!$L$3:$L$1000)="CONFIRMADO")),ROWS($A$3:A337))),"")</f>
        <v/>
      </c>
      <c r="W337" s="10" t="str">
        <f ca="1">IFERROR(INDEX(MAESTRO!W:W,_xludf.AGGREGATE(15,6,ROW(MAESTRO!$B$3:$B$1000)/((MAESTRO!$B$3:$B$1000="MILITARES")*(UPPER(MAESTRO!$L$3:$L$1000)="CONFIRMADO")),ROWS($A$3:A337))),"")</f>
        <v/>
      </c>
      <c r="X337" s="10" t="str">
        <f ca="1">IFERROR(INDEX(MAESTRO!X:X,_xludf.AGGREGATE(15,6,ROW(MAESTRO!$B$3:$B$1000)/((MAESTRO!$B$3:$B$1000="MILITARES")*(UPPER(MAESTRO!$L$3:$L$1000)="CONFIRMADO")),ROWS($A$3:A337))),"")</f>
        <v/>
      </c>
    </row>
    <row r="338" spans="1:24" ht="22.05" customHeight="1">
      <c r="A338" s="15" t="str">
        <f ca="1">IFERROR(INDEX(MAESTRO!A:A,_xludf.AGGREGATE(15,6,ROW(MAESTRO!$B$3:$B$1000)/((MAESTRO!$B$3:$B$1000="MILITARES")*(UPPER(MAESTRO!$L$3:$L$1000)="CONFIRMADO")),ROWS($A$3:A338))),"")</f>
        <v/>
      </c>
      <c r="B338" s="15" t="str">
        <f ca="1">IFERROR(INDEX(MAESTRO!B:B,_xludf.AGGREGATE(15,6,ROW(MAESTRO!$B$3:$B$1000)/((MAESTRO!$B$3:$B$1000="MILITARES")*(UPPER(MAESTRO!$L$3:$L$1000)="CONFIRMADO")),ROWS($A$3:A338))),"")</f>
        <v/>
      </c>
      <c r="C338" s="15" t="str">
        <f ca="1">IFERROR(INDEX(MAESTRO!C:C,_xludf.AGGREGATE(15,6,ROW(MAESTRO!$B$3:$B$1000)/((MAESTRO!$B$3:$B$1000="MILITARES")*(UPPER(MAESTRO!$L$3:$L$1000)="CONFIRMADO")),ROWS($A$3:A338))),"")</f>
        <v/>
      </c>
      <c r="D338" s="15" t="str">
        <f ca="1">IFERROR(INDEX(MAESTRO!D:D,_xludf.AGGREGATE(15,6,ROW(MAESTRO!$B$3:$B$1000)/((MAESTRO!$B$3:$B$1000="MILITARES")*(UPPER(MAESTRO!$L$3:$L$1000)="CONFIRMADO")),ROWS($A$3:A338))),"")</f>
        <v/>
      </c>
      <c r="E338" s="15" t="str">
        <f ca="1">IFERROR(INDEX(MAESTRO!E:E,_xludf.AGGREGATE(15,6,ROW(MAESTRO!$B$3:$B$1000)/((MAESTRO!$B$3:$B$1000="MILITARES")*(UPPER(MAESTRO!$L$3:$L$1000)="CONFIRMADO")),ROWS($A$3:A338))),"")</f>
        <v/>
      </c>
      <c r="F338" s="15" t="str">
        <f ca="1">IFERROR(INDEX(MAESTRO!F:F,_xludf.AGGREGATE(15,6,ROW(MAESTRO!$B$3:$B$1000)/((MAESTRO!$B$3:$B$1000="MILITARES")*(UPPER(MAESTRO!$L$3:$L$1000)="CONFIRMADO")),ROWS($A$3:A338))),"")</f>
        <v/>
      </c>
      <c r="G338" s="15" t="str">
        <f ca="1">IFERROR(INDEX(MAESTRO!G:G,_xludf.AGGREGATE(15,6,ROW(MAESTRO!$B$3:$B$1000)/((MAESTRO!$B$3:$B$1000="MILITARES")*(UPPER(MAESTRO!$L$3:$L$1000)="CONFIRMADO")),ROWS($A$3:A338))),"")</f>
        <v/>
      </c>
      <c r="H338" s="15" t="str">
        <f ca="1">IFERROR(INDEX(MAESTRO!H:H,_xludf.AGGREGATE(15,6,ROW(MAESTRO!$B$3:$B$1000)/((MAESTRO!$B$3:$B$1000="MILITARES")*(UPPER(MAESTRO!$L$3:$L$1000)="CONFIRMADO")),ROWS($A$3:A338))),"")</f>
        <v/>
      </c>
      <c r="I338" s="15" t="str">
        <f ca="1">IFERROR(INDEX(MAESTRO!I:I,_xludf.AGGREGATE(15,6,ROW(MAESTRO!$B$3:$B$1000)/((MAESTRO!$B$3:$B$1000="MILITARES")*(UPPER(MAESTRO!$L$3:$L$1000)="CONFIRMADO")),ROWS($A$3:A338))),"")</f>
        <v/>
      </c>
      <c r="J338" s="15" t="str">
        <f ca="1">IFERROR(INDEX(MAESTRO!J:J,_xludf.AGGREGATE(15,6,ROW(MAESTRO!$B$3:$B$1000)/((MAESTRO!$B$3:$B$1000="MILITARES")*(UPPER(MAESTRO!$L$3:$L$1000)="CONFIRMADO")),ROWS($A$3:A338))),"")</f>
        <v/>
      </c>
      <c r="K338" s="15" t="str">
        <f ca="1">IFERROR(INDEX(MAESTRO!K:K,_xludf.AGGREGATE(15,6,ROW(MAESTRO!$B$3:$B$1000)/((MAESTRO!$B$3:$B$1000="MILITARES")*(UPPER(MAESTRO!$L$3:$L$1000)="CONFIRMADO")),ROWS($A$3:A338))),"")</f>
        <v/>
      </c>
      <c r="L338" s="15" t="str">
        <f ca="1">IFERROR(INDEX(MAESTRO!L:L,_xludf.AGGREGATE(15,6,ROW(MAESTRO!$B$3:$B$1000)/((MAESTRO!$B$3:$B$1000="MILITARES")*(UPPER(MAESTRO!$L$3:$L$1000)="CONFIRMADO")),ROWS($A$3:A338))),"")</f>
        <v/>
      </c>
      <c r="M338" s="15" t="str">
        <f ca="1">IFERROR(INDEX(MAESTRO!M:M,_xludf.AGGREGATE(15,6,ROW(MAESTRO!$B$3:$B$1000)/((MAESTRO!$B$3:$B$1000="MILITARES")*(UPPER(MAESTRO!$L$3:$L$1000)="CONFIRMADO")),ROWS($A$3:A338))),"")</f>
        <v/>
      </c>
      <c r="N338" s="15" t="str">
        <f ca="1">IFERROR(INDEX(MAESTRO!N:N,_xludf.AGGREGATE(15,6,ROW(MAESTRO!$B$3:$B$1000)/((MAESTRO!$B$3:$B$1000="MILITARES")*(UPPER(MAESTRO!$L$3:$L$1000)="CONFIRMADO")),ROWS($A$3:A338))),"")</f>
        <v/>
      </c>
      <c r="O338" s="15" t="str">
        <f ca="1">IFERROR(INDEX(MAESTRO!O:O,_xludf.AGGREGATE(15,6,ROW(MAESTRO!$B$3:$B$1000)/((MAESTRO!$B$3:$B$1000="MILITARES")*(UPPER(MAESTRO!$L$3:$L$1000)="CONFIRMADO")),ROWS($A$3:A338))),"")</f>
        <v/>
      </c>
      <c r="P338" s="15" t="str">
        <f ca="1">IFERROR(INDEX(MAESTRO!P:P,_xludf.AGGREGATE(15,6,ROW(MAESTRO!$B$3:$B$1000)/((MAESTRO!$B$3:$B$1000="MILITARES")*(UPPER(MAESTRO!$L$3:$L$1000)="CONFIRMADO")),ROWS($A$3:A338))),"")</f>
        <v/>
      </c>
      <c r="Q338" s="15" t="str">
        <f ca="1">IFERROR(INDEX(MAESTRO!Q:Q,_xludf.AGGREGATE(15,6,ROW(MAESTRO!$B$3:$B$1000)/((MAESTRO!$B$3:$B$1000="MILITARES")*(UPPER(MAESTRO!$L$3:$L$1000)="CONFIRMADO")),ROWS($A$3:A338))),"")</f>
        <v/>
      </c>
      <c r="R338" s="15" t="str">
        <f ca="1">IFERROR(INDEX(MAESTRO!R:R,_xludf.AGGREGATE(15,6,ROW(MAESTRO!$B$3:$B$1000)/((MAESTRO!$B$3:$B$1000="MILITARES")*(UPPER(MAESTRO!$L$3:$L$1000)="CONFIRMADO")),ROWS($A$3:A338))),"")</f>
        <v/>
      </c>
      <c r="S338" s="15" t="str">
        <f ca="1">IFERROR(INDEX(MAESTRO!S:S,_xludf.AGGREGATE(15,6,ROW(MAESTRO!$B$3:$B$1000)/((MAESTRO!$B$3:$B$1000="MILITARES")*(UPPER(MAESTRO!$L$3:$L$1000)="CONFIRMADO")),ROWS($A$3:A338))),"")</f>
        <v/>
      </c>
      <c r="T338" s="15" t="str">
        <f ca="1">IFERROR(INDEX(MAESTRO!T:T,_xludf.AGGREGATE(15,6,ROW(MAESTRO!$B$3:$B$1000)/((MAESTRO!$B$3:$B$1000="MILITARES")*(UPPER(MAESTRO!$L$3:$L$1000)="CONFIRMADO")),ROWS($A$3:A338))),"")</f>
        <v/>
      </c>
      <c r="U338" s="15" t="str">
        <f ca="1">IFERROR(INDEX(MAESTRO!U:U,_xludf.AGGREGATE(15,6,ROW(MAESTRO!$B$3:$B$1000)/((MAESTRO!$B$3:$B$1000="MILITARES")*(UPPER(MAESTRO!$L$3:$L$1000)="CONFIRMADO")),ROWS($A$3:A338))),"")</f>
        <v/>
      </c>
      <c r="V338" s="15" t="str">
        <f ca="1">IFERROR(INDEX(MAESTRO!V:V,_xludf.AGGREGATE(15,6,ROW(MAESTRO!$B$3:$B$1000)/((MAESTRO!$B$3:$B$1000="MILITARES")*(UPPER(MAESTRO!$L$3:$L$1000)="CONFIRMADO")),ROWS($A$3:A338))),"")</f>
        <v/>
      </c>
      <c r="W338" s="15" t="str">
        <f ca="1">IFERROR(INDEX(MAESTRO!W:W,_xludf.AGGREGATE(15,6,ROW(MAESTRO!$B$3:$B$1000)/((MAESTRO!$B$3:$B$1000="MILITARES")*(UPPER(MAESTRO!$L$3:$L$1000)="CONFIRMADO")),ROWS($A$3:A338))),"")</f>
        <v/>
      </c>
      <c r="X338" s="15" t="str">
        <f ca="1">IFERROR(INDEX(MAESTRO!X:X,_xludf.AGGREGATE(15,6,ROW(MAESTRO!$B$3:$B$1000)/((MAESTRO!$B$3:$B$1000="MILITARES")*(UPPER(MAESTRO!$L$3:$L$1000)="CONFIRMADO")),ROWS($A$3:A338))),"")</f>
        <v/>
      </c>
    </row>
    <row r="339" spans="1:24" ht="22.05" customHeight="1">
      <c r="A339" s="10" t="str">
        <f ca="1">IFERROR(INDEX(MAESTRO!A:A,_xludf.AGGREGATE(15,6,ROW(MAESTRO!$B$3:$B$1000)/((MAESTRO!$B$3:$B$1000="MILITARES")*(UPPER(MAESTRO!$L$3:$L$1000)="CONFIRMADO")),ROWS($A$3:A339))),"")</f>
        <v/>
      </c>
      <c r="B339" s="10" t="str">
        <f ca="1">IFERROR(INDEX(MAESTRO!B:B,_xludf.AGGREGATE(15,6,ROW(MAESTRO!$B$3:$B$1000)/((MAESTRO!$B$3:$B$1000="MILITARES")*(UPPER(MAESTRO!$L$3:$L$1000)="CONFIRMADO")),ROWS($A$3:A339))),"")</f>
        <v/>
      </c>
      <c r="C339" s="10" t="str">
        <f ca="1">IFERROR(INDEX(MAESTRO!C:C,_xludf.AGGREGATE(15,6,ROW(MAESTRO!$B$3:$B$1000)/((MAESTRO!$B$3:$B$1000="MILITARES")*(UPPER(MAESTRO!$L$3:$L$1000)="CONFIRMADO")),ROWS($A$3:A339))),"")</f>
        <v/>
      </c>
      <c r="D339" s="10" t="str">
        <f ca="1">IFERROR(INDEX(MAESTRO!D:D,_xludf.AGGREGATE(15,6,ROW(MAESTRO!$B$3:$B$1000)/((MAESTRO!$B$3:$B$1000="MILITARES")*(UPPER(MAESTRO!$L$3:$L$1000)="CONFIRMADO")),ROWS($A$3:A339))),"")</f>
        <v/>
      </c>
      <c r="E339" s="10" t="str">
        <f ca="1">IFERROR(INDEX(MAESTRO!E:E,_xludf.AGGREGATE(15,6,ROW(MAESTRO!$B$3:$B$1000)/((MAESTRO!$B$3:$B$1000="MILITARES")*(UPPER(MAESTRO!$L$3:$L$1000)="CONFIRMADO")),ROWS($A$3:A339))),"")</f>
        <v/>
      </c>
      <c r="F339" s="10" t="str">
        <f ca="1">IFERROR(INDEX(MAESTRO!F:F,_xludf.AGGREGATE(15,6,ROW(MAESTRO!$B$3:$B$1000)/((MAESTRO!$B$3:$B$1000="MILITARES")*(UPPER(MAESTRO!$L$3:$L$1000)="CONFIRMADO")),ROWS($A$3:A339))),"")</f>
        <v/>
      </c>
      <c r="G339" s="10" t="str">
        <f ca="1">IFERROR(INDEX(MAESTRO!G:G,_xludf.AGGREGATE(15,6,ROW(MAESTRO!$B$3:$B$1000)/((MAESTRO!$B$3:$B$1000="MILITARES")*(UPPER(MAESTRO!$L$3:$L$1000)="CONFIRMADO")),ROWS($A$3:A339))),"")</f>
        <v/>
      </c>
      <c r="H339" s="10" t="str">
        <f ca="1">IFERROR(INDEX(MAESTRO!H:H,_xludf.AGGREGATE(15,6,ROW(MAESTRO!$B$3:$B$1000)/((MAESTRO!$B$3:$B$1000="MILITARES")*(UPPER(MAESTRO!$L$3:$L$1000)="CONFIRMADO")),ROWS($A$3:A339))),"")</f>
        <v/>
      </c>
      <c r="I339" s="10" t="str">
        <f ca="1">IFERROR(INDEX(MAESTRO!I:I,_xludf.AGGREGATE(15,6,ROW(MAESTRO!$B$3:$B$1000)/((MAESTRO!$B$3:$B$1000="MILITARES")*(UPPER(MAESTRO!$L$3:$L$1000)="CONFIRMADO")),ROWS($A$3:A339))),"")</f>
        <v/>
      </c>
      <c r="J339" s="10" t="str">
        <f ca="1">IFERROR(INDEX(MAESTRO!J:J,_xludf.AGGREGATE(15,6,ROW(MAESTRO!$B$3:$B$1000)/((MAESTRO!$B$3:$B$1000="MILITARES")*(UPPER(MAESTRO!$L$3:$L$1000)="CONFIRMADO")),ROWS($A$3:A339))),"")</f>
        <v/>
      </c>
      <c r="K339" s="10" t="str">
        <f ca="1">IFERROR(INDEX(MAESTRO!K:K,_xludf.AGGREGATE(15,6,ROW(MAESTRO!$B$3:$B$1000)/((MAESTRO!$B$3:$B$1000="MILITARES")*(UPPER(MAESTRO!$L$3:$L$1000)="CONFIRMADO")),ROWS($A$3:A339))),"")</f>
        <v/>
      </c>
      <c r="L339" s="10" t="str">
        <f ca="1">IFERROR(INDEX(MAESTRO!L:L,_xludf.AGGREGATE(15,6,ROW(MAESTRO!$B$3:$B$1000)/((MAESTRO!$B$3:$B$1000="MILITARES")*(UPPER(MAESTRO!$L$3:$L$1000)="CONFIRMADO")),ROWS($A$3:A339))),"")</f>
        <v/>
      </c>
      <c r="M339" s="10" t="str">
        <f ca="1">IFERROR(INDEX(MAESTRO!M:M,_xludf.AGGREGATE(15,6,ROW(MAESTRO!$B$3:$B$1000)/((MAESTRO!$B$3:$B$1000="MILITARES")*(UPPER(MAESTRO!$L$3:$L$1000)="CONFIRMADO")),ROWS($A$3:A339))),"")</f>
        <v/>
      </c>
      <c r="N339" s="10" t="str">
        <f ca="1">IFERROR(INDEX(MAESTRO!N:N,_xludf.AGGREGATE(15,6,ROW(MAESTRO!$B$3:$B$1000)/((MAESTRO!$B$3:$B$1000="MILITARES")*(UPPER(MAESTRO!$L$3:$L$1000)="CONFIRMADO")),ROWS($A$3:A339))),"")</f>
        <v/>
      </c>
      <c r="O339" s="10" t="str">
        <f ca="1">IFERROR(INDEX(MAESTRO!O:O,_xludf.AGGREGATE(15,6,ROW(MAESTRO!$B$3:$B$1000)/((MAESTRO!$B$3:$B$1000="MILITARES")*(UPPER(MAESTRO!$L$3:$L$1000)="CONFIRMADO")),ROWS($A$3:A339))),"")</f>
        <v/>
      </c>
      <c r="P339" s="10" t="str">
        <f ca="1">IFERROR(INDEX(MAESTRO!P:P,_xludf.AGGREGATE(15,6,ROW(MAESTRO!$B$3:$B$1000)/((MAESTRO!$B$3:$B$1000="MILITARES")*(UPPER(MAESTRO!$L$3:$L$1000)="CONFIRMADO")),ROWS($A$3:A339))),"")</f>
        <v/>
      </c>
      <c r="Q339" s="10" t="str">
        <f ca="1">IFERROR(INDEX(MAESTRO!Q:Q,_xludf.AGGREGATE(15,6,ROW(MAESTRO!$B$3:$B$1000)/((MAESTRO!$B$3:$B$1000="MILITARES")*(UPPER(MAESTRO!$L$3:$L$1000)="CONFIRMADO")),ROWS($A$3:A339))),"")</f>
        <v/>
      </c>
      <c r="R339" s="10" t="str">
        <f ca="1">IFERROR(INDEX(MAESTRO!R:R,_xludf.AGGREGATE(15,6,ROW(MAESTRO!$B$3:$B$1000)/((MAESTRO!$B$3:$B$1000="MILITARES")*(UPPER(MAESTRO!$L$3:$L$1000)="CONFIRMADO")),ROWS($A$3:A339))),"")</f>
        <v/>
      </c>
      <c r="S339" s="10" t="str">
        <f ca="1">IFERROR(INDEX(MAESTRO!S:S,_xludf.AGGREGATE(15,6,ROW(MAESTRO!$B$3:$B$1000)/((MAESTRO!$B$3:$B$1000="MILITARES")*(UPPER(MAESTRO!$L$3:$L$1000)="CONFIRMADO")),ROWS($A$3:A339))),"")</f>
        <v/>
      </c>
      <c r="T339" s="10" t="str">
        <f ca="1">IFERROR(INDEX(MAESTRO!T:T,_xludf.AGGREGATE(15,6,ROW(MAESTRO!$B$3:$B$1000)/((MAESTRO!$B$3:$B$1000="MILITARES")*(UPPER(MAESTRO!$L$3:$L$1000)="CONFIRMADO")),ROWS($A$3:A339))),"")</f>
        <v/>
      </c>
      <c r="U339" s="10" t="str">
        <f ca="1">IFERROR(INDEX(MAESTRO!U:U,_xludf.AGGREGATE(15,6,ROW(MAESTRO!$B$3:$B$1000)/((MAESTRO!$B$3:$B$1000="MILITARES")*(UPPER(MAESTRO!$L$3:$L$1000)="CONFIRMADO")),ROWS($A$3:A339))),"")</f>
        <v/>
      </c>
      <c r="V339" s="10" t="str">
        <f ca="1">IFERROR(INDEX(MAESTRO!V:V,_xludf.AGGREGATE(15,6,ROW(MAESTRO!$B$3:$B$1000)/((MAESTRO!$B$3:$B$1000="MILITARES")*(UPPER(MAESTRO!$L$3:$L$1000)="CONFIRMADO")),ROWS($A$3:A339))),"")</f>
        <v/>
      </c>
      <c r="W339" s="10" t="str">
        <f ca="1">IFERROR(INDEX(MAESTRO!W:W,_xludf.AGGREGATE(15,6,ROW(MAESTRO!$B$3:$B$1000)/((MAESTRO!$B$3:$B$1000="MILITARES")*(UPPER(MAESTRO!$L$3:$L$1000)="CONFIRMADO")),ROWS($A$3:A339))),"")</f>
        <v/>
      </c>
      <c r="X339" s="10" t="str">
        <f ca="1">IFERROR(INDEX(MAESTRO!X:X,_xludf.AGGREGATE(15,6,ROW(MAESTRO!$B$3:$B$1000)/((MAESTRO!$B$3:$B$1000="MILITARES")*(UPPER(MAESTRO!$L$3:$L$1000)="CONFIRMADO")),ROWS($A$3:A339))),"")</f>
        <v/>
      </c>
    </row>
    <row r="340" spans="1:24" ht="22.05" customHeight="1">
      <c r="A340" s="15" t="str">
        <f ca="1">IFERROR(INDEX(MAESTRO!A:A,_xludf.AGGREGATE(15,6,ROW(MAESTRO!$B$3:$B$1000)/((MAESTRO!$B$3:$B$1000="MILITARES")*(UPPER(MAESTRO!$L$3:$L$1000)="CONFIRMADO")),ROWS($A$3:A340))),"")</f>
        <v/>
      </c>
      <c r="B340" s="15" t="str">
        <f ca="1">IFERROR(INDEX(MAESTRO!B:B,_xludf.AGGREGATE(15,6,ROW(MAESTRO!$B$3:$B$1000)/((MAESTRO!$B$3:$B$1000="MILITARES")*(UPPER(MAESTRO!$L$3:$L$1000)="CONFIRMADO")),ROWS($A$3:A340))),"")</f>
        <v/>
      </c>
      <c r="C340" s="15" t="str">
        <f ca="1">IFERROR(INDEX(MAESTRO!C:C,_xludf.AGGREGATE(15,6,ROW(MAESTRO!$B$3:$B$1000)/((MAESTRO!$B$3:$B$1000="MILITARES")*(UPPER(MAESTRO!$L$3:$L$1000)="CONFIRMADO")),ROWS($A$3:A340))),"")</f>
        <v/>
      </c>
      <c r="D340" s="15" t="str">
        <f ca="1">IFERROR(INDEX(MAESTRO!D:D,_xludf.AGGREGATE(15,6,ROW(MAESTRO!$B$3:$B$1000)/((MAESTRO!$B$3:$B$1000="MILITARES")*(UPPER(MAESTRO!$L$3:$L$1000)="CONFIRMADO")),ROWS($A$3:A340))),"")</f>
        <v/>
      </c>
      <c r="E340" s="15" t="str">
        <f ca="1">IFERROR(INDEX(MAESTRO!E:E,_xludf.AGGREGATE(15,6,ROW(MAESTRO!$B$3:$B$1000)/((MAESTRO!$B$3:$B$1000="MILITARES")*(UPPER(MAESTRO!$L$3:$L$1000)="CONFIRMADO")),ROWS($A$3:A340))),"")</f>
        <v/>
      </c>
      <c r="F340" s="15" t="str">
        <f ca="1">IFERROR(INDEX(MAESTRO!F:F,_xludf.AGGREGATE(15,6,ROW(MAESTRO!$B$3:$B$1000)/((MAESTRO!$B$3:$B$1000="MILITARES")*(UPPER(MAESTRO!$L$3:$L$1000)="CONFIRMADO")),ROWS($A$3:A340))),"")</f>
        <v/>
      </c>
      <c r="G340" s="15" t="str">
        <f ca="1">IFERROR(INDEX(MAESTRO!G:G,_xludf.AGGREGATE(15,6,ROW(MAESTRO!$B$3:$B$1000)/((MAESTRO!$B$3:$B$1000="MILITARES")*(UPPER(MAESTRO!$L$3:$L$1000)="CONFIRMADO")),ROWS($A$3:A340))),"")</f>
        <v/>
      </c>
      <c r="H340" s="15" t="str">
        <f ca="1">IFERROR(INDEX(MAESTRO!H:H,_xludf.AGGREGATE(15,6,ROW(MAESTRO!$B$3:$B$1000)/((MAESTRO!$B$3:$B$1000="MILITARES")*(UPPER(MAESTRO!$L$3:$L$1000)="CONFIRMADO")),ROWS($A$3:A340))),"")</f>
        <v/>
      </c>
      <c r="I340" s="15" t="str">
        <f ca="1">IFERROR(INDEX(MAESTRO!I:I,_xludf.AGGREGATE(15,6,ROW(MAESTRO!$B$3:$B$1000)/((MAESTRO!$B$3:$B$1000="MILITARES")*(UPPER(MAESTRO!$L$3:$L$1000)="CONFIRMADO")),ROWS($A$3:A340))),"")</f>
        <v/>
      </c>
      <c r="J340" s="15" t="str">
        <f ca="1">IFERROR(INDEX(MAESTRO!J:J,_xludf.AGGREGATE(15,6,ROW(MAESTRO!$B$3:$B$1000)/((MAESTRO!$B$3:$B$1000="MILITARES")*(UPPER(MAESTRO!$L$3:$L$1000)="CONFIRMADO")),ROWS($A$3:A340))),"")</f>
        <v/>
      </c>
      <c r="K340" s="15" t="str">
        <f ca="1">IFERROR(INDEX(MAESTRO!K:K,_xludf.AGGREGATE(15,6,ROW(MAESTRO!$B$3:$B$1000)/((MAESTRO!$B$3:$B$1000="MILITARES")*(UPPER(MAESTRO!$L$3:$L$1000)="CONFIRMADO")),ROWS($A$3:A340))),"")</f>
        <v/>
      </c>
      <c r="L340" s="15" t="str">
        <f ca="1">IFERROR(INDEX(MAESTRO!L:L,_xludf.AGGREGATE(15,6,ROW(MAESTRO!$B$3:$B$1000)/((MAESTRO!$B$3:$B$1000="MILITARES")*(UPPER(MAESTRO!$L$3:$L$1000)="CONFIRMADO")),ROWS($A$3:A340))),"")</f>
        <v/>
      </c>
      <c r="M340" s="15" t="str">
        <f ca="1">IFERROR(INDEX(MAESTRO!M:M,_xludf.AGGREGATE(15,6,ROW(MAESTRO!$B$3:$B$1000)/((MAESTRO!$B$3:$B$1000="MILITARES")*(UPPER(MAESTRO!$L$3:$L$1000)="CONFIRMADO")),ROWS($A$3:A340))),"")</f>
        <v/>
      </c>
      <c r="N340" s="15" t="str">
        <f ca="1">IFERROR(INDEX(MAESTRO!N:N,_xludf.AGGREGATE(15,6,ROW(MAESTRO!$B$3:$B$1000)/((MAESTRO!$B$3:$B$1000="MILITARES")*(UPPER(MAESTRO!$L$3:$L$1000)="CONFIRMADO")),ROWS($A$3:A340))),"")</f>
        <v/>
      </c>
      <c r="O340" s="15" t="str">
        <f ca="1">IFERROR(INDEX(MAESTRO!O:O,_xludf.AGGREGATE(15,6,ROW(MAESTRO!$B$3:$B$1000)/((MAESTRO!$B$3:$B$1000="MILITARES")*(UPPER(MAESTRO!$L$3:$L$1000)="CONFIRMADO")),ROWS($A$3:A340))),"")</f>
        <v/>
      </c>
      <c r="P340" s="15" t="str">
        <f ca="1">IFERROR(INDEX(MAESTRO!P:P,_xludf.AGGREGATE(15,6,ROW(MAESTRO!$B$3:$B$1000)/((MAESTRO!$B$3:$B$1000="MILITARES")*(UPPER(MAESTRO!$L$3:$L$1000)="CONFIRMADO")),ROWS($A$3:A340))),"")</f>
        <v/>
      </c>
      <c r="Q340" s="15" t="str">
        <f ca="1">IFERROR(INDEX(MAESTRO!Q:Q,_xludf.AGGREGATE(15,6,ROW(MAESTRO!$B$3:$B$1000)/((MAESTRO!$B$3:$B$1000="MILITARES")*(UPPER(MAESTRO!$L$3:$L$1000)="CONFIRMADO")),ROWS($A$3:A340))),"")</f>
        <v/>
      </c>
      <c r="R340" s="15" t="str">
        <f ca="1">IFERROR(INDEX(MAESTRO!R:R,_xludf.AGGREGATE(15,6,ROW(MAESTRO!$B$3:$B$1000)/((MAESTRO!$B$3:$B$1000="MILITARES")*(UPPER(MAESTRO!$L$3:$L$1000)="CONFIRMADO")),ROWS($A$3:A340))),"")</f>
        <v/>
      </c>
      <c r="S340" s="15" t="str">
        <f ca="1">IFERROR(INDEX(MAESTRO!S:S,_xludf.AGGREGATE(15,6,ROW(MAESTRO!$B$3:$B$1000)/((MAESTRO!$B$3:$B$1000="MILITARES")*(UPPER(MAESTRO!$L$3:$L$1000)="CONFIRMADO")),ROWS($A$3:A340))),"")</f>
        <v/>
      </c>
      <c r="T340" s="15" t="str">
        <f ca="1">IFERROR(INDEX(MAESTRO!T:T,_xludf.AGGREGATE(15,6,ROW(MAESTRO!$B$3:$B$1000)/((MAESTRO!$B$3:$B$1000="MILITARES")*(UPPER(MAESTRO!$L$3:$L$1000)="CONFIRMADO")),ROWS($A$3:A340))),"")</f>
        <v/>
      </c>
      <c r="U340" s="15" t="str">
        <f ca="1">IFERROR(INDEX(MAESTRO!U:U,_xludf.AGGREGATE(15,6,ROW(MAESTRO!$B$3:$B$1000)/((MAESTRO!$B$3:$B$1000="MILITARES")*(UPPER(MAESTRO!$L$3:$L$1000)="CONFIRMADO")),ROWS($A$3:A340))),"")</f>
        <v/>
      </c>
      <c r="V340" s="15" t="str">
        <f ca="1">IFERROR(INDEX(MAESTRO!V:V,_xludf.AGGREGATE(15,6,ROW(MAESTRO!$B$3:$B$1000)/((MAESTRO!$B$3:$B$1000="MILITARES")*(UPPER(MAESTRO!$L$3:$L$1000)="CONFIRMADO")),ROWS($A$3:A340))),"")</f>
        <v/>
      </c>
      <c r="W340" s="15" t="str">
        <f ca="1">IFERROR(INDEX(MAESTRO!W:W,_xludf.AGGREGATE(15,6,ROW(MAESTRO!$B$3:$B$1000)/((MAESTRO!$B$3:$B$1000="MILITARES")*(UPPER(MAESTRO!$L$3:$L$1000)="CONFIRMADO")),ROWS($A$3:A340))),"")</f>
        <v/>
      </c>
      <c r="X340" s="15" t="str">
        <f ca="1">IFERROR(INDEX(MAESTRO!X:X,_xludf.AGGREGATE(15,6,ROW(MAESTRO!$B$3:$B$1000)/((MAESTRO!$B$3:$B$1000="MILITARES")*(UPPER(MAESTRO!$L$3:$L$1000)="CONFIRMADO")),ROWS($A$3:A340))),"")</f>
        <v/>
      </c>
    </row>
    <row r="341" spans="1:24" ht="22.05" customHeight="1">
      <c r="A341" s="10" t="str">
        <f ca="1">IFERROR(INDEX(MAESTRO!A:A,_xludf.AGGREGATE(15,6,ROW(MAESTRO!$B$3:$B$1000)/((MAESTRO!$B$3:$B$1000="MILITARES")*(UPPER(MAESTRO!$L$3:$L$1000)="CONFIRMADO")),ROWS($A$3:A341))),"")</f>
        <v/>
      </c>
      <c r="B341" s="10" t="str">
        <f ca="1">IFERROR(INDEX(MAESTRO!B:B,_xludf.AGGREGATE(15,6,ROW(MAESTRO!$B$3:$B$1000)/((MAESTRO!$B$3:$B$1000="MILITARES")*(UPPER(MAESTRO!$L$3:$L$1000)="CONFIRMADO")),ROWS($A$3:A341))),"")</f>
        <v/>
      </c>
      <c r="C341" s="10" t="str">
        <f ca="1">IFERROR(INDEX(MAESTRO!C:C,_xludf.AGGREGATE(15,6,ROW(MAESTRO!$B$3:$B$1000)/((MAESTRO!$B$3:$B$1000="MILITARES")*(UPPER(MAESTRO!$L$3:$L$1000)="CONFIRMADO")),ROWS($A$3:A341))),"")</f>
        <v/>
      </c>
      <c r="D341" s="10" t="str">
        <f ca="1">IFERROR(INDEX(MAESTRO!D:D,_xludf.AGGREGATE(15,6,ROW(MAESTRO!$B$3:$B$1000)/((MAESTRO!$B$3:$B$1000="MILITARES")*(UPPER(MAESTRO!$L$3:$L$1000)="CONFIRMADO")),ROWS($A$3:A341))),"")</f>
        <v/>
      </c>
      <c r="E341" s="10" t="str">
        <f ca="1">IFERROR(INDEX(MAESTRO!E:E,_xludf.AGGREGATE(15,6,ROW(MAESTRO!$B$3:$B$1000)/((MAESTRO!$B$3:$B$1000="MILITARES")*(UPPER(MAESTRO!$L$3:$L$1000)="CONFIRMADO")),ROWS($A$3:A341))),"")</f>
        <v/>
      </c>
      <c r="F341" s="10" t="str">
        <f ca="1">IFERROR(INDEX(MAESTRO!F:F,_xludf.AGGREGATE(15,6,ROW(MAESTRO!$B$3:$B$1000)/((MAESTRO!$B$3:$B$1000="MILITARES")*(UPPER(MAESTRO!$L$3:$L$1000)="CONFIRMADO")),ROWS($A$3:A341))),"")</f>
        <v/>
      </c>
      <c r="G341" s="10" t="str">
        <f ca="1">IFERROR(INDEX(MAESTRO!G:G,_xludf.AGGREGATE(15,6,ROW(MAESTRO!$B$3:$B$1000)/((MAESTRO!$B$3:$B$1000="MILITARES")*(UPPER(MAESTRO!$L$3:$L$1000)="CONFIRMADO")),ROWS($A$3:A341))),"")</f>
        <v/>
      </c>
      <c r="H341" s="10" t="str">
        <f ca="1">IFERROR(INDEX(MAESTRO!H:H,_xludf.AGGREGATE(15,6,ROW(MAESTRO!$B$3:$B$1000)/((MAESTRO!$B$3:$B$1000="MILITARES")*(UPPER(MAESTRO!$L$3:$L$1000)="CONFIRMADO")),ROWS($A$3:A341))),"")</f>
        <v/>
      </c>
      <c r="I341" s="10" t="str">
        <f ca="1">IFERROR(INDEX(MAESTRO!I:I,_xludf.AGGREGATE(15,6,ROW(MAESTRO!$B$3:$B$1000)/((MAESTRO!$B$3:$B$1000="MILITARES")*(UPPER(MAESTRO!$L$3:$L$1000)="CONFIRMADO")),ROWS($A$3:A341))),"")</f>
        <v/>
      </c>
      <c r="J341" s="10" t="str">
        <f ca="1">IFERROR(INDEX(MAESTRO!J:J,_xludf.AGGREGATE(15,6,ROW(MAESTRO!$B$3:$B$1000)/((MAESTRO!$B$3:$B$1000="MILITARES")*(UPPER(MAESTRO!$L$3:$L$1000)="CONFIRMADO")),ROWS($A$3:A341))),"")</f>
        <v/>
      </c>
      <c r="K341" s="10" t="str">
        <f ca="1">IFERROR(INDEX(MAESTRO!K:K,_xludf.AGGREGATE(15,6,ROW(MAESTRO!$B$3:$B$1000)/((MAESTRO!$B$3:$B$1000="MILITARES")*(UPPER(MAESTRO!$L$3:$L$1000)="CONFIRMADO")),ROWS($A$3:A341))),"")</f>
        <v/>
      </c>
      <c r="L341" s="10" t="str">
        <f ca="1">IFERROR(INDEX(MAESTRO!L:L,_xludf.AGGREGATE(15,6,ROW(MAESTRO!$B$3:$B$1000)/((MAESTRO!$B$3:$B$1000="MILITARES")*(UPPER(MAESTRO!$L$3:$L$1000)="CONFIRMADO")),ROWS($A$3:A341))),"")</f>
        <v/>
      </c>
      <c r="M341" s="10" t="str">
        <f ca="1">IFERROR(INDEX(MAESTRO!M:M,_xludf.AGGREGATE(15,6,ROW(MAESTRO!$B$3:$B$1000)/((MAESTRO!$B$3:$B$1000="MILITARES")*(UPPER(MAESTRO!$L$3:$L$1000)="CONFIRMADO")),ROWS($A$3:A341))),"")</f>
        <v/>
      </c>
      <c r="N341" s="10" t="str">
        <f ca="1">IFERROR(INDEX(MAESTRO!N:N,_xludf.AGGREGATE(15,6,ROW(MAESTRO!$B$3:$B$1000)/((MAESTRO!$B$3:$B$1000="MILITARES")*(UPPER(MAESTRO!$L$3:$L$1000)="CONFIRMADO")),ROWS($A$3:A341))),"")</f>
        <v/>
      </c>
      <c r="O341" s="10" t="str">
        <f ca="1">IFERROR(INDEX(MAESTRO!O:O,_xludf.AGGREGATE(15,6,ROW(MAESTRO!$B$3:$B$1000)/((MAESTRO!$B$3:$B$1000="MILITARES")*(UPPER(MAESTRO!$L$3:$L$1000)="CONFIRMADO")),ROWS($A$3:A341))),"")</f>
        <v/>
      </c>
      <c r="P341" s="10" t="str">
        <f ca="1">IFERROR(INDEX(MAESTRO!P:P,_xludf.AGGREGATE(15,6,ROW(MAESTRO!$B$3:$B$1000)/((MAESTRO!$B$3:$B$1000="MILITARES")*(UPPER(MAESTRO!$L$3:$L$1000)="CONFIRMADO")),ROWS($A$3:A341))),"")</f>
        <v/>
      </c>
      <c r="Q341" s="10" t="str">
        <f ca="1">IFERROR(INDEX(MAESTRO!Q:Q,_xludf.AGGREGATE(15,6,ROW(MAESTRO!$B$3:$B$1000)/((MAESTRO!$B$3:$B$1000="MILITARES")*(UPPER(MAESTRO!$L$3:$L$1000)="CONFIRMADO")),ROWS($A$3:A341))),"")</f>
        <v/>
      </c>
      <c r="R341" s="10" t="str">
        <f ca="1">IFERROR(INDEX(MAESTRO!R:R,_xludf.AGGREGATE(15,6,ROW(MAESTRO!$B$3:$B$1000)/((MAESTRO!$B$3:$B$1000="MILITARES")*(UPPER(MAESTRO!$L$3:$L$1000)="CONFIRMADO")),ROWS($A$3:A341))),"")</f>
        <v/>
      </c>
      <c r="S341" s="10" t="str">
        <f ca="1">IFERROR(INDEX(MAESTRO!S:S,_xludf.AGGREGATE(15,6,ROW(MAESTRO!$B$3:$B$1000)/((MAESTRO!$B$3:$B$1000="MILITARES")*(UPPER(MAESTRO!$L$3:$L$1000)="CONFIRMADO")),ROWS($A$3:A341))),"")</f>
        <v/>
      </c>
      <c r="T341" s="10" t="str">
        <f ca="1">IFERROR(INDEX(MAESTRO!T:T,_xludf.AGGREGATE(15,6,ROW(MAESTRO!$B$3:$B$1000)/((MAESTRO!$B$3:$B$1000="MILITARES")*(UPPER(MAESTRO!$L$3:$L$1000)="CONFIRMADO")),ROWS($A$3:A341))),"")</f>
        <v/>
      </c>
      <c r="U341" s="10" t="str">
        <f ca="1">IFERROR(INDEX(MAESTRO!U:U,_xludf.AGGREGATE(15,6,ROW(MAESTRO!$B$3:$B$1000)/((MAESTRO!$B$3:$B$1000="MILITARES")*(UPPER(MAESTRO!$L$3:$L$1000)="CONFIRMADO")),ROWS($A$3:A341))),"")</f>
        <v/>
      </c>
      <c r="V341" s="10" t="str">
        <f ca="1">IFERROR(INDEX(MAESTRO!V:V,_xludf.AGGREGATE(15,6,ROW(MAESTRO!$B$3:$B$1000)/((MAESTRO!$B$3:$B$1000="MILITARES")*(UPPER(MAESTRO!$L$3:$L$1000)="CONFIRMADO")),ROWS($A$3:A341))),"")</f>
        <v/>
      </c>
      <c r="W341" s="10" t="str">
        <f ca="1">IFERROR(INDEX(MAESTRO!W:W,_xludf.AGGREGATE(15,6,ROW(MAESTRO!$B$3:$B$1000)/((MAESTRO!$B$3:$B$1000="MILITARES")*(UPPER(MAESTRO!$L$3:$L$1000)="CONFIRMADO")),ROWS($A$3:A341))),"")</f>
        <v/>
      </c>
      <c r="X341" s="10" t="str">
        <f ca="1">IFERROR(INDEX(MAESTRO!X:X,_xludf.AGGREGATE(15,6,ROW(MAESTRO!$B$3:$B$1000)/((MAESTRO!$B$3:$B$1000="MILITARES")*(UPPER(MAESTRO!$L$3:$L$1000)="CONFIRMADO")),ROWS($A$3:A341))),"")</f>
        <v/>
      </c>
    </row>
    <row r="342" spans="1:24" ht="22.05" customHeight="1">
      <c r="A342" s="15" t="str">
        <f ca="1">IFERROR(INDEX(MAESTRO!A:A,_xludf.AGGREGATE(15,6,ROW(MAESTRO!$B$3:$B$1000)/((MAESTRO!$B$3:$B$1000="MILITARES")*(UPPER(MAESTRO!$L$3:$L$1000)="CONFIRMADO")),ROWS($A$3:A342))),"")</f>
        <v/>
      </c>
      <c r="B342" s="15" t="str">
        <f ca="1">IFERROR(INDEX(MAESTRO!B:B,_xludf.AGGREGATE(15,6,ROW(MAESTRO!$B$3:$B$1000)/((MAESTRO!$B$3:$B$1000="MILITARES")*(UPPER(MAESTRO!$L$3:$L$1000)="CONFIRMADO")),ROWS($A$3:A342))),"")</f>
        <v/>
      </c>
      <c r="C342" s="15" t="str">
        <f ca="1">IFERROR(INDEX(MAESTRO!C:C,_xludf.AGGREGATE(15,6,ROW(MAESTRO!$B$3:$B$1000)/((MAESTRO!$B$3:$B$1000="MILITARES")*(UPPER(MAESTRO!$L$3:$L$1000)="CONFIRMADO")),ROWS($A$3:A342))),"")</f>
        <v/>
      </c>
      <c r="D342" s="15" t="str">
        <f ca="1">IFERROR(INDEX(MAESTRO!D:D,_xludf.AGGREGATE(15,6,ROW(MAESTRO!$B$3:$B$1000)/((MAESTRO!$B$3:$B$1000="MILITARES")*(UPPER(MAESTRO!$L$3:$L$1000)="CONFIRMADO")),ROWS($A$3:A342))),"")</f>
        <v/>
      </c>
      <c r="E342" s="15" t="str">
        <f ca="1">IFERROR(INDEX(MAESTRO!E:E,_xludf.AGGREGATE(15,6,ROW(MAESTRO!$B$3:$B$1000)/((MAESTRO!$B$3:$B$1000="MILITARES")*(UPPER(MAESTRO!$L$3:$L$1000)="CONFIRMADO")),ROWS($A$3:A342))),"")</f>
        <v/>
      </c>
      <c r="F342" s="15" t="str">
        <f ca="1">IFERROR(INDEX(MAESTRO!F:F,_xludf.AGGREGATE(15,6,ROW(MAESTRO!$B$3:$B$1000)/((MAESTRO!$B$3:$B$1000="MILITARES")*(UPPER(MAESTRO!$L$3:$L$1000)="CONFIRMADO")),ROWS($A$3:A342))),"")</f>
        <v/>
      </c>
      <c r="G342" s="15" t="str">
        <f ca="1">IFERROR(INDEX(MAESTRO!G:G,_xludf.AGGREGATE(15,6,ROW(MAESTRO!$B$3:$B$1000)/((MAESTRO!$B$3:$B$1000="MILITARES")*(UPPER(MAESTRO!$L$3:$L$1000)="CONFIRMADO")),ROWS($A$3:A342))),"")</f>
        <v/>
      </c>
      <c r="H342" s="15" t="str">
        <f ca="1">IFERROR(INDEX(MAESTRO!H:H,_xludf.AGGREGATE(15,6,ROW(MAESTRO!$B$3:$B$1000)/((MAESTRO!$B$3:$B$1000="MILITARES")*(UPPER(MAESTRO!$L$3:$L$1000)="CONFIRMADO")),ROWS($A$3:A342))),"")</f>
        <v/>
      </c>
      <c r="I342" s="15" t="str">
        <f ca="1">IFERROR(INDEX(MAESTRO!I:I,_xludf.AGGREGATE(15,6,ROW(MAESTRO!$B$3:$B$1000)/((MAESTRO!$B$3:$B$1000="MILITARES")*(UPPER(MAESTRO!$L$3:$L$1000)="CONFIRMADO")),ROWS($A$3:A342))),"")</f>
        <v/>
      </c>
      <c r="J342" s="15" t="str">
        <f ca="1">IFERROR(INDEX(MAESTRO!J:J,_xludf.AGGREGATE(15,6,ROW(MAESTRO!$B$3:$B$1000)/((MAESTRO!$B$3:$B$1000="MILITARES")*(UPPER(MAESTRO!$L$3:$L$1000)="CONFIRMADO")),ROWS($A$3:A342))),"")</f>
        <v/>
      </c>
      <c r="K342" s="15" t="str">
        <f ca="1">IFERROR(INDEX(MAESTRO!K:K,_xludf.AGGREGATE(15,6,ROW(MAESTRO!$B$3:$B$1000)/((MAESTRO!$B$3:$B$1000="MILITARES")*(UPPER(MAESTRO!$L$3:$L$1000)="CONFIRMADO")),ROWS($A$3:A342))),"")</f>
        <v/>
      </c>
      <c r="L342" s="15" t="str">
        <f ca="1">IFERROR(INDEX(MAESTRO!L:L,_xludf.AGGREGATE(15,6,ROW(MAESTRO!$B$3:$B$1000)/((MAESTRO!$B$3:$B$1000="MILITARES")*(UPPER(MAESTRO!$L$3:$L$1000)="CONFIRMADO")),ROWS($A$3:A342))),"")</f>
        <v/>
      </c>
      <c r="M342" s="15" t="str">
        <f ca="1">IFERROR(INDEX(MAESTRO!M:M,_xludf.AGGREGATE(15,6,ROW(MAESTRO!$B$3:$B$1000)/((MAESTRO!$B$3:$B$1000="MILITARES")*(UPPER(MAESTRO!$L$3:$L$1000)="CONFIRMADO")),ROWS($A$3:A342))),"")</f>
        <v/>
      </c>
      <c r="N342" s="15" t="str">
        <f ca="1">IFERROR(INDEX(MAESTRO!N:N,_xludf.AGGREGATE(15,6,ROW(MAESTRO!$B$3:$B$1000)/((MAESTRO!$B$3:$B$1000="MILITARES")*(UPPER(MAESTRO!$L$3:$L$1000)="CONFIRMADO")),ROWS($A$3:A342))),"")</f>
        <v/>
      </c>
      <c r="O342" s="15" t="str">
        <f ca="1">IFERROR(INDEX(MAESTRO!O:O,_xludf.AGGREGATE(15,6,ROW(MAESTRO!$B$3:$B$1000)/((MAESTRO!$B$3:$B$1000="MILITARES")*(UPPER(MAESTRO!$L$3:$L$1000)="CONFIRMADO")),ROWS($A$3:A342))),"")</f>
        <v/>
      </c>
      <c r="P342" s="15" t="str">
        <f ca="1">IFERROR(INDEX(MAESTRO!P:P,_xludf.AGGREGATE(15,6,ROW(MAESTRO!$B$3:$B$1000)/((MAESTRO!$B$3:$B$1000="MILITARES")*(UPPER(MAESTRO!$L$3:$L$1000)="CONFIRMADO")),ROWS($A$3:A342))),"")</f>
        <v/>
      </c>
      <c r="Q342" s="15" t="str">
        <f ca="1">IFERROR(INDEX(MAESTRO!Q:Q,_xludf.AGGREGATE(15,6,ROW(MAESTRO!$B$3:$B$1000)/((MAESTRO!$B$3:$B$1000="MILITARES")*(UPPER(MAESTRO!$L$3:$L$1000)="CONFIRMADO")),ROWS($A$3:A342))),"")</f>
        <v/>
      </c>
      <c r="R342" s="15" t="str">
        <f ca="1">IFERROR(INDEX(MAESTRO!R:R,_xludf.AGGREGATE(15,6,ROW(MAESTRO!$B$3:$B$1000)/((MAESTRO!$B$3:$B$1000="MILITARES")*(UPPER(MAESTRO!$L$3:$L$1000)="CONFIRMADO")),ROWS($A$3:A342))),"")</f>
        <v/>
      </c>
      <c r="S342" s="15" t="str">
        <f ca="1">IFERROR(INDEX(MAESTRO!S:S,_xludf.AGGREGATE(15,6,ROW(MAESTRO!$B$3:$B$1000)/((MAESTRO!$B$3:$B$1000="MILITARES")*(UPPER(MAESTRO!$L$3:$L$1000)="CONFIRMADO")),ROWS($A$3:A342))),"")</f>
        <v/>
      </c>
      <c r="T342" s="15" t="str">
        <f ca="1">IFERROR(INDEX(MAESTRO!T:T,_xludf.AGGREGATE(15,6,ROW(MAESTRO!$B$3:$B$1000)/((MAESTRO!$B$3:$B$1000="MILITARES")*(UPPER(MAESTRO!$L$3:$L$1000)="CONFIRMADO")),ROWS($A$3:A342))),"")</f>
        <v/>
      </c>
      <c r="U342" s="15" t="str">
        <f ca="1">IFERROR(INDEX(MAESTRO!U:U,_xludf.AGGREGATE(15,6,ROW(MAESTRO!$B$3:$B$1000)/((MAESTRO!$B$3:$B$1000="MILITARES")*(UPPER(MAESTRO!$L$3:$L$1000)="CONFIRMADO")),ROWS($A$3:A342))),"")</f>
        <v/>
      </c>
      <c r="V342" s="15" t="str">
        <f ca="1">IFERROR(INDEX(MAESTRO!V:V,_xludf.AGGREGATE(15,6,ROW(MAESTRO!$B$3:$B$1000)/((MAESTRO!$B$3:$B$1000="MILITARES")*(UPPER(MAESTRO!$L$3:$L$1000)="CONFIRMADO")),ROWS($A$3:A342))),"")</f>
        <v/>
      </c>
      <c r="W342" s="15" t="str">
        <f ca="1">IFERROR(INDEX(MAESTRO!W:W,_xludf.AGGREGATE(15,6,ROW(MAESTRO!$B$3:$B$1000)/((MAESTRO!$B$3:$B$1000="MILITARES")*(UPPER(MAESTRO!$L$3:$L$1000)="CONFIRMADO")),ROWS($A$3:A342))),"")</f>
        <v/>
      </c>
      <c r="X342" s="15" t="str">
        <f ca="1">IFERROR(INDEX(MAESTRO!X:X,_xludf.AGGREGATE(15,6,ROW(MAESTRO!$B$3:$B$1000)/((MAESTRO!$B$3:$B$1000="MILITARES")*(UPPER(MAESTRO!$L$3:$L$1000)="CONFIRMADO")),ROWS($A$3:A342))),"")</f>
        <v/>
      </c>
    </row>
    <row r="343" spans="1:24" ht="22.05" customHeight="1">
      <c r="A343" s="10" t="str">
        <f ca="1">IFERROR(INDEX(MAESTRO!A:A,_xludf.AGGREGATE(15,6,ROW(MAESTRO!$B$3:$B$1000)/((MAESTRO!$B$3:$B$1000="MILITARES")*(UPPER(MAESTRO!$L$3:$L$1000)="CONFIRMADO")),ROWS($A$3:A343))),"")</f>
        <v/>
      </c>
      <c r="B343" s="10" t="str">
        <f ca="1">IFERROR(INDEX(MAESTRO!B:B,_xludf.AGGREGATE(15,6,ROW(MAESTRO!$B$3:$B$1000)/((MAESTRO!$B$3:$B$1000="MILITARES")*(UPPER(MAESTRO!$L$3:$L$1000)="CONFIRMADO")),ROWS($A$3:A343))),"")</f>
        <v/>
      </c>
      <c r="C343" s="10" t="str">
        <f ca="1">IFERROR(INDEX(MAESTRO!C:C,_xludf.AGGREGATE(15,6,ROW(MAESTRO!$B$3:$B$1000)/((MAESTRO!$B$3:$B$1000="MILITARES")*(UPPER(MAESTRO!$L$3:$L$1000)="CONFIRMADO")),ROWS($A$3:A343))),"")</f>
        <v/>
      </c>
      <c r="D343" s="10" t="str">
        <f ca="1">IFERROR(INDEX(MAESTRO!D:D,_xludf.AGGREGATE(15,6,ROW(MAESTRO!$B$3:$B$1000)/((MAESTRO!$B$3:$B$1000="MILITARES")*(UPPER(MAESTRO!$L$3:$L$1000)="CONFIRMADO")),ROWS($A$3:A343))),"")</f>
        <v/>
      </c>
      <c r="E343" s="10" t="str">
        <f ca="1">IFERROR(INDEX(MAESTRO!E:E,_xludf.AGGREGATE(15,6,ROW(MAESTRO!$B$3:$B$1000)/((MAESTRO!$B$3:$B$1000="MILITARES")*(UPPER(MAESTRO!$L$3:$L$1000)="CONFIRMADO")),ROWS($A$3:A343))),"")</f>
        <v/>
      </c>
      <c r="F343" s="10" t="str">
        <f ca="1">IFERROR(INDEX(MAESTRO!F:F,_xludf.AGGREGATE(15,6,ROW(MAESTRO!$B$3:$B$1000)/((MAESTRO!$B$3:$B$1000="MILITARES")*(UPPER(MAESTRO!$L$3:$L$1000)="CONFIRMADO")),ROWS($A$3:A343))),"")</f>
        <v/>
      </c>
      <c r="G343" s="10" t="str">
        <f ca="1">IFERROR(INDEX(MAESTRO!G:G,_xludf.AGGREGATE(15,6,ROW(MAESTRO!$B$3:$B$1000)/((MAESTRO!$B$3:$B$1000="MILITARES")*(UPPER(MAESTRO!$L$3:$L$1000)="CONFIRMADO")),ROWS($A$3:A343))),"")</f>
        <v/>
      </c>
      <c r="H343" s="10" t="str">
        <f ca="1">IFERROR(INDEX(MAESTRO!H:H,_xludf.AGGREGATE(15,6,ROW(MAESTRO!$B$3:$B$1000)/((MAESTRO!$B$3:$B$1000="MILITARES")*(UPPER(MAESTRO!$L$3:$L$1000)="CONFIRMADO")),ROWS($A$3:A343))),"")</f>
        <v/>
      </c>
      <c r="I343" s="10" t="str">
        <f ca="1">IFERROR(INDEX(MAESTRO!I:I,_xludf.AGGREGATE(15,6,ROW(MAESTRO!$B$3:$B$1000)/((MAESTRO!$B$3:$B$1000="MILITARES")*(UPPER(MAESTRO!$L$3:$L$1000)="CONFIRMADO")),ROWS($A$3:A343))),"")</f>
        <v/>
      </c>
      <c r="J343" s="10" t="str">
        <f ca="1">IFERROR(INDEX(MAESTRO!J:J,_xludf.AGGREGATE(15,6,ROW(MAESTRO!$B$3:$B$1000)/((MAESTRO!$B$3:$B$1000="MILITARES")*(UPPER(MAESTRO!$L$3:$L$1000)="CONFIRMADO")),ROWS($A$3:A343))),"")</f>
        <v/>
      </c>
      <c r="K343" s="10" t="str">
        <f ca="1">IFERROR(INDEX(MAESTRO!K:K,_xludf.AGGREGATE(15,6,ROW(MAESTRO!$B$3:$B$1000)/((MAESTRO!$B$3:$B$1000="MILITARES")*(UPPER(MAESTRO!$L$3:$L$1000)="CONFIRMADO")),ROWS($A$3:A343))),"")</f>
        <v/>
      </c>
      <c r="L343" s="10" t="str">
        <f ca="1">IFERROR(INDEX(MAESTRO!L:L,_xludf.AGGREGATE(15,6,ROW(MAESTRO!$B$3:$B$1000)/((MAESTRO!$B$3:$B$1000="MILITARES")*(UPPER(MAESTRO!$L$3:$L$1000)="CONFIRMADO")),ROWS($A$3:A343))),"")</f>
        <v/>
      </c>
      <c r="M343" s="10" t="str">
        <f ca="1">IFERROR(INDEX(MAESTRO!M:M,_xludf.AGGREGATE(15,6,ROW(MAESTRO!$B$3:$B$1000)/((MAESTRO!$B$3:$B$1000="MILITARES")*(UPPER(MAESTRO!$L$3:$L$1000)="CONFIRMADO")),ROWS($A$3:A343))),"")</f>
        <v/>
      </c>
      <c r="N343" s="10" t="str">
        <f ca="1">IFERROR(INDEX(MAESTRO!N:N,_xludf.AGGREGATE(15,6,ROW(MAESTRO!$B$3:$B$1000)/((MAESTRO!$B$3:$B$1000="MILITARES")*(UPPER(MAESTRO!$L$3:$L$1000)="CONFIRMADO")),ROWS($A$3:A343))),"")</f>
        <v/>
      </c>
      <c r="O343" s="10" t="str">
        <f ca="1">IFERROR(INDEX(MAESTRO!O:O,_xludf.AGGREGATE(15,6,ROW(MAESTRO!$B$3:$B$1000)/((MAESTRO!$B$3:$B$1000="MILITARES")*(UPPER(MAESTRO!$L$3:$L$1000)="CONFIRMADO")),ROWS($A$3:A343))),"")</f>
        <v/>
      </c>
      <c r="P343" s="10" t="str">
        <f ca="1">IFERROR(INDEX(MAESTRO!P:P,_xludf.AGGREGATE(15,6,ROW(MAESTRO!$B$3:$B$1000)/((MAESTRO!$B$3:$B$1000="MILITARES")*(UPPER(MAESTRO!$L$3:$L$1000)="CONFIRMADO")),ROWS($A$3:A343))),"")</f>
        <v/>
      </c>
      <c r="Q343" s="10" t="str">
        <f ca="1">IFERROR(INDEX(MAESTRO!Q:Q,_xludf.AGGREGATE(15,6,ROW(MAESTRO!$B$3:$B$1000)/((MAESTRO!$B$3:$B$1000="MILITARES")*(UPPER(MAESTRO!$L$3:$L$1000)="CONFIRMADO")),ROWS($A$3:A343))),"")</f>
        <v/>
      </c>
      <c r="R343" s="10" t="str">
        <f ca="1">IFERROR(INDEX(MAESTRO!R:R,_xludf.AGGREGATE(15,6,ROW(MAESTRO!$B$3:$B$1000)/((MAESTRO!$B$3:$B$1000="MILITARES")*(UPPER(MAESTRO!$L$3:$L$1000)="CONFIRMADO")),ROWS($A$3:A343))),"")</f>
        <v/>
      </c>
      <c r="S343" s="10" t="str">
        <f ca="1">IFERROR(INDEX(MAESTRO!S:S,_xludf.AGGREGATE(15,6,ROW(MAESTRO!$B$3:$B$1000)/((MAESTRO!$B$3:$B$1000="MILITARES")*(UPPER(MAESTRO!$L$3:$L$1000)="CONFIRMADO")),ROWS($A$3:A343))),"")</f>
        <v/>
      </c>
      <c r="T343" s="10" t="str">
        <f ca="1">IFERROR(INDEX(MAESTRO!T:T,_xludf.AGGREGATE(15,6,ROW(MAESTRO!$B$3:$B$1000)/((MAESTRO!$B$3:$B$1000="MILITARES")*(UPPER(MAESTRO!$L$3:$L$1000)="CONFIRMADO")),ROWS($A$3:A343))),"")</f>
        <v/>
      </c>
      <c r="U343" s="10" t="str">
        <f ca="1">IFERROR(INDEX(MAESTRO!U:U,_xludf.AGGREGATE(15,6,ROW(MAESTRO!$B$3:$B$1000)/((MAESTRO!$B$3:$B$1000="MILITARES")*(UPPER(MAESTRO!$L$3:$L$1000)="CONFIRMADO")),ROWS($A$3:A343))),"")</f>
        <v/>
      </c>
      <c r="V343" s="10" t="str">
        <f ca="1">IFERROR(INDEX(MAESTRO!V:V,_xludf.AGGREGATE(15,6,ROW(MAESTRO!$B$3:$B$1000)/((MAESTRO!$B$3:$B$1000="MILITARES")*(UPPER(MAESTRO!$L$3:$L$1000)="CONFIRMADO")),ROWS($A$3:A343))),"")</f>
        <v/>
      </c>
      <c r="W343" s="10" t="str">
        <f ca="1">IFERROR(INDEX(MAESTRO!W:W,_xludf.AGGREGATE(15,6,ROW(MAESTRO!$B$3:$B$1000)/((MAESTRO!$B$3:$B$1000="MILITARES")*(UPPER(MAESTRO!$L$3:$L$1000)="CONFIRMADO")),ROWS($A$3:A343))),"")</f>
        <v/>
      </c>
      <c r="X343" s="10" t="str">
        <f ca="1">IFERROR(INDEX(MAESTRO!X:X,_xludf.AGGREGATE(15,6,ROW(MAESTRO!$B$3:$B$1000)/((MAESTRO!$B$3:$B$1000="MILITARES")*(UPPER(MAESTRO!$L$3:$L$1000)="CONFIRMADO")),ROWS($A$3:A343))),"")</f>
        <v/>
      </c>
    </row>
    <row r="344" spans="1:24" ht="22.05" customHeight="1">
      <c r="A344" s="15" t="str">
        <f ca="1">IFERROR(INDEX(MAESTRO!A:A,_xludf.AGGREGATE(15,6,ROW(MAESTRO!$B$3:$B$1000)/((MAESTRO!$B$3:$B$1000="MILITARES")*(UPPER(MAESTRO!$L$3:$L$1000)="CONFIRMADO")),ROWS($A$3:A344))),"")</f>
        <v/>
      </c>
      <c r="B344" s="15" t="str">
        <f ca="1">IFERROR(INDEX(MAESTRO!B:B,_xludf.AGGREGATE(15,6,ROW(MAESTRO!$B$3:$B$1000)/((MAESTRO!$B$3:$B$1000="MILITARES")*(UPPER(MAESTRO!$L$3:$L$1000)="CONFIRMADO")),ROWS($A$3:A344))),"")</f>
        <v/>
      </c>
      <c r="C344" s="15" t="str">
        <f ca="1">IFERROR(INDEX(MAESTRO!C:C,_xludf.AGGREGATE(15,6,ROW(MAESTRO!$B$3:$B$1000)/((MAESTRO!$B$3:$B$1000="MILITARES")*(UPPER(MAESTRO!$L$3:$L$1000)="CONFIRMADO")),ROWS($A$3:A344))),"")</f>
        <v/>
      </c>
      <c r="D344" s="15" t="str">
        <f ca="1">IFERROR(INDEX(MAESTRO!D:D,_xludf.AGGREGATE(15,6,ROW(MAESTRO!$B$3:$B$1000)/((MAESTRO!$B$3:$B$1000="MILITARES")*(UPPER(MAESTRO!$L$3:$L$1000)="CONFIRMADO")),ROWS($A$3:A344))),"")</f>
        <v/>
      </c>
      <c r="E344" s="15" t="str">
        <f ca="1">IFERROR(INDEX(MAESTRO!E:E,_xludf.AGGREGATE(15,6,ROW(MAESTRO!$B$3:$B$1000)/((MAESTRO!$B$3:$B$1000="MILITARES")*(UPPER(MAESTRO!$L$3:$L$1000)="CONFIRMADO")),ROWS($A$3:A344))),"")</f>
        <v/>
      </c>
      <c r="F344" s="15" t="str">
        <f ca="1">IFERROR(INDEX(MAESTRO!F:F,_xludf.AGGREGATE(15,6,ROW(MAESTRO!$B$3:$B$1000)/((MAESTRO!$B$3:$B$1000="MILITARES")*(UPPER(MAESTRO!$L$3:$L$1000)="CONFIRMADO")),ROWS($A$3:A344))),"")</f>
        <v/>
      </c>
      <c r="G344" s="15" t="str">
        <f ca="1">IFERROR(INDEX(MAESTRO!G:G,_xludf.AGGREGATE(15,6,ROW(MAESTRO!$B$3:$B$1000)/((MAESTRO!$B$3:$B$1000="MILITARES")*(UPPER(MAESTRO!$L$3:$L$1000)="CONFIRMADO")),ROWS($A$3:A344))),"")</f>
        <v/>
      </c>
      <c r="H344" s="15" t="str">
        <f ca="1">IFERROR(INDEX(MAESTRO!H:H,_xludf.AGGREGATE(15,6,ROW(MAESTRO!$B$3:$B$1000)/((MAESTRO!$B$3:$B$1000="MILITARES")*(UPPER(MAESTRO!$L$3:$L$1000)="CONFIRMADO")),ROWS($A$3:A344))),"")</f>
        <v/>
      </c>
      <c r="I344" s="15" t="str">
        <f ca="1">IFERROR(INDEX(MAESTRO!I:I,_xludf.AGGREGATE(15,6,ROW(MAESTRO!$B$3:$B$1000)/((MAESTRO!$B$3:$B$1000="MILITARES")*(UPPER(MAESTRO!$L$3:$L$1000)="CONFIRMADO")),ROWS($A$3:A344))),"")</f>
        <v/>
      </c>
      <c r="J344" s="15" t="str">
        <f ca="1">IFERROR(INDEX(MAESTRO!J:J,_xludf.AGGREGATE(15,6,ROW(MAESTRO!$B$3:$B$1000)/((MAESTRO!$B$3:$B$1000="MILITARES")*(UPPER(MAESTRO!$L$3:$L$1000)="CONFIRMADO")),ROWS($A$3:A344))),"")</f>
        <v/>
      </c>
      <c r="K344" s="15" t="str">
        <f ca="1">IFERROR(INDEX(MAESTRO!K:K,_xludf.AGGREGATE(15,6,ROW(MAESTRO!$B$3:$B$1000)/((MAESTRO!$B$3:$B$1000="MILITARES")*(UPPER(MAESTRO!$L$3:$L$1000)="CONFIRMADO")),ROWS($A$3:A344))),"")</f>
        <v/>
      </c>
      <c r="L344" s="15" t="str">
        <f ca="1">IFERROR(INDEX(MAESTRO!L:L,_xludf.AGGREGATE(15,6,ROW(MAESTRO!$B$3:$B$1000)/((MAESTRO!$B$3:$B$1000="MILITARES")*(UPPER(MAESTRO!$L$3:$L$1000)="CONFIRMADO")),ROWS($A$3:A344))),"")</f>
        <v/>
      </c>
      <c r="M344" s="15" t="str">
        <f ca="1">IFERROR(INDEX(MAESTRO!M:M,_xludf.AGGREGATE(15,6,ROW(MAESTRO!$B$3:$B$1000)/((MAESTRO!$B$3:$B$1000="MILITARES")*(UPPER(MAESTRO!$L$3:$L$1000)="CONFIRMADO")),ROWS($A$3:A344))),"")</f>
        <v/>
      </c>
      <c r="N344" s="15" t="str">
        <f ca="1">IFERROR(INDEX(MAESTRO!N:N,_xludf.AGGREGATE(15,6,ROW(MAESTRO!$B$3:$B$1000)/((MAESTRO!$B$3:$B$1000="MILITARES")*(UPPER(MAESTRO!$L$3:$L$1000)="CONFIRMADO")),ROWS($A$3:A344))),"")</f>
        <v/>
      </c>
      <c r="O344" s="15" t="str">
        <f ca="1">IFERROR(INDEX(MAESTRO!O:O,_xludf.AGGREGATE(15,6,ROW(MAESTRO!$B$3:$B$1000)/((MAESTRO!$B$3:$B$1000="MILITARES")*(UPPER(MAESTRO!$L$3:$L$1000)="CONFIRMADO")),ROWS($A$3:A344))),"")</f>
        <v/>
      </c>
      <c r="P344" s="15" t="str">
        <f ca="1">IFERROR(INDEX(MAESTRO!P:P,_xludf.AGGREGATE(15,6,ROW(MAESTRO!$B$3:$B$1000)/((MAESTRO!$B$3:$B$1000="MILITARES")*(UPPER(MAESTRO!$L$3:$L$1000)="CONFIRMADO")),ROWS($A$3:A344))),"")</f>
        <v/>
      </c>
      <c r="Q344" s="15" t="str">
        <f ca="1">IFERROR(INDEX(MAESTRO!Q:Q,_xludf.AGGREGATE(15,6,ROW(MAESTRO!$B$3:$B$1000)/((MAESTRO!$B$3:$B$1000="MILITARES")*(UPPER(MAESTRO!$L$3:$L$1000)="CONFIRMADO")),ROWS($A$3:A344))),"")</f>
        <v/>
      </c>
      <c r="R344" s="15" t="str">
        <f ca="1">IFERROR(INDEX(MAESTRO!R:R,_xludf.AGGREGATE(15,6,ROW(MAESTRO!$B$3:$B$1000)/((MAESTRO!$B$3:$B$1000="MILITARES")*(UPPER(MAESTRO!$L$3:$L$1000)="CONFIRMADO")),ROWS($A$3:A344))),"")</f>
        <v/>
      </c>
      <c r="S344" s="15" t="str">
        <f ca="1">IFERROR(INDEX(MAESTRO!S:S,_xludf.AGGREGATE(15,6,ROW(MAESTRO!$B$3:$B$1000)/((MAESTRO!$B$3:$B$1000="MILITARES")*(UPPER(MAESTRO!$L$3:$L$1000)="CONFIRMADO")),ROWS($A$3:A344))),"")</f>
        <v/>
      </c>
      <c r="T344" s="15" t="str">
        <f ca="1">IFERROR(INDEX(MAESTRO!T:T,_xludf.AGGREGATE(15,6,ROW(MAESTRO!$B$3:$B$1000)/((MAESTRO!$B$3:$B$1000="MILITARES")*(UPPER(MAESTRO!$L$3:$L$1000)="CONFIRMADO")),ROWS($A$3:A344))),"")</f>
        <v/>
      </c>
      <c r="U344" s="15" t="str">
        <f ca="1">IFERROR(INDEX(MAESTRO!U:U,_xludf.AGGREGATE(15,6,ROW(MAESTRO!$B$3:$B$1000)/((MAESTRO!$B$3:$B$1000="MILITARES")*(UPPER(MAESTRO!$L$3:$L$1000)="CONFIRMADO")),ROWS($A$3:A344))),"")</f>
        <v/>
      </c>
      <c r="V344" s="15" t="str">
        <f ca="1">IFERROR(INDEX(MAESTRO!V:V,_xludf.AGGREGATE(15,6,ROW(MAESTRO!$B$3:$B$1000)/((MAESTRO!$B$3:$B$1000="MILITARES")*(UPPER(MAESTRO!$L$3:$L$1000)="CONFIRMADO")),ROWS($A$3:A344))),"")</f>
        <v/>
      </c>
      <c r="W344" s="15" t="str">
        <f ca="1">IFERROR(INDEX(MAESTRO!W:W,_xludf.AGGREGATE(15,6,ROW(MAESTRO!$B$3:$B$1000)/((MAESTRO!$B$3:$B$1000="MILITARES")*(UPPER(MAESTRO!$L$3:$L$1000)="CONFIRMADO")),ROWS($A$3:A344))),"")</f>
        <v/>
      </c>
      <c r="X344" s="15" t="str">
        <f ca="1">IFERROR(INDEX(MAESTRO!X:X,_xludf.AGGREGATE(15,6,ROW(MAESTRO!$B$3:$B$1000)/((MAESTRO!$B$3:$B$1000="MILITARES")*(UPPER(MAESTRO!$L$3:$L$1000)="CONFIRMADO")),ROWS($A$3:A344))),"")</f>
        <v/>
      </c>
    </row>
    <row r="345" spans="1:24" ht="22.05" customHeight="1">
      <c r="A345" s="10" t="str">
        <f ca="1">IFERROR(INDEX(MAESTRO!A:A,_xludf.AGGREGATE(15,6,ROW(MAESTRO!$B$3:$B$1000)/((MAESTRO!$B$3:$B$1000="MILITARES")*(UPPER(MAESTRO!$L$3:$L$1000)="CONFIRMADO")),ROWS($A$3:A345))),"")</f>
        <v/>
      </c>
      <c r="B345" s="10" t="str">
        <f ca="1">IFERROR(INDEX(MAESTRO!B:B,_xludf.AGGREGATE(15,6,ROW(MAESTRO!$B$3:$B$1000)/((MAESTRO!$B$3:$B$1000="MILITARES")*(UPPER(MAESTRO!$L$3:$L$1000)="CONFIRMADO")),ROWS($A$3:A345))),"")</f>
        <v/>
      </c>
      <c r="C345" s="10" t="str">
        <f ca="1">IFERROR(INDEX(MAESTRO!C:C,_xludf.AGGREGATE(15,6,ROW(MAESTRO!$B$3:$B$1000)/((MAESTRO!$B$3:$B$1000="MILITARES")*(UPPER(MAESTRO!$L$3:$L$1000)="CONFIRMADO")),ROWS($A$3:A345))),"")</f>
        <v/>
      </c>
      <c r="D345" s="10" t="str">
        <f ca="1">IFERROR(INDEX(MAESTRO!D:D,_xludf.AGGREGATE(15,6,ROW(MAESTRO!$B$3:$B$1000)/((MAESTRO!$B$3:$B$1000="MILITARES")*(UPPER(MAESTRO!$L$3:$L$1000)="CONFIRMADO")),ROWS($A$3:A345))),"")</f>
        <v/>
      </c>
      <c r="E345" s="10" t="str">
        <f ca="1">IFERROR(INDEX(MAESTRO!E:E,_xludf.AGGREGATE(15,6,ROW(MAESTRO!$B$3:$B$1000)/((MAESTRO!$B$3:$B$1000="MILITARES")*(UPPER(MAESTRO!$L$3:$L$1000)="CONFIRMADO")),ROWS($A$3:A345))),"")</f>
        <v/>
      </c>
      <c r="F345" s="10" t="str">
        <f ca="1">IFERROR(INDEX(MAESTRO!F:F,_xludf.AGGREGATE(15,6,ROW(MAESTRO!$B$3:$B$1000)/((MAESTRO!$B$3:$B$1000="MILITARES")*(UPPER(MAESTRO!$L$3:$L$1000)="CONFIRMADO")),ROWS($A$3:A345))),"")</f>
        <v/>
      </c>
      <c r="G345" s="10" t="str">
        <f ca="1">IFERROR(INDEX(MAESTRO!G:G,_xludf.AGGREGATE(15,6,ROW(MAESTRO!$B$3:$B$1000)/((MAESTRO!$B$3:$B$1000="MILITARES")*(UPPER(MAESTRO!$L$3:$L$1000)="CONFIRMADO")),ROWS($A$3:A345))),"")</f>
        <v/>
      </c>
      <c r="H345" s="10" t="str">
        <f ca="1">IFERROR(INDEX(MAESTRO!H:H,_xludf.AGGREGATE(15,6,ROW(MAESTRO!$B$3:$B$1000)/((MAESTRO!$B$3:$B$1000="MILITARES")*(UPPER(MAESTRO!$L$3:$L$1000)="CONFIRMADO")),ROWS($A$3:A345))),"")</f>
        <v/>
      </c>
      <c r="I345" s="10" t="str">
        <f ca="1">IFERROR(INDEX(MAESTRO!I:I,_xludf.AGGREGATE(15,6,ROW(MAESTRO!$B$3:$B$1000)/((MAESTRO!$B$3:$B$1000="MILITARES")*(UPPER(MAESTRO!$L$3:$L$1000)="CONFIRMADO")),ROWS($A$3:A345))),"")</f>
        <v/>
      </c>
      <c r="J345" s="10" t="str">
        <f ca="1">IFERROR(INDEX(MAESTRO!J:J,_xludf.AGGREGATE(15,6,ROW(MAESTRO!$B$3:$B$1000)/((MAESTRO!$B$3:$B$1000="MILITARES")*(UPPER(MAESTRO!$L$3:$L$1000)="CONFIRMADO")),ROWS($A$3:A345))),"")</f>
        <v/>
      </c>
      <c r="K345" s="10" t="str">
        <f ca="1">IFERROR(INDEX(MAESTRO!K:K,_xludf.AGGREGATE(15,6,ROW(MAESTRO!$B$3:$B$1000)/((MAESTRO!$B$3:$B$1000="MILITARES")*(UPPER(MAESTRO!$L$3:$L$1000)="CONFIRMADO")),ROWS($A$3:A345))),"")</f>
        <v/>
      </c>
      <c r="L345" s="10" t="str">
        <f ca="1">IFERROR(INDEX(MAESTRO!L:L,_xludf.AGGREGATE(15,6,ROW(MAESTRO!$B$3:$B$1000)/((MAESTRO!$B$3:$B$1000="MILITARES")*(UPPER(MAESTRO!$L$3:$L$1000)="CONFIRMADO")),ROWS($A$3:A345))),"")</f>
        <v/>
      </c>
      <c r="M345" s="10" t="str">
        <f ca="1">IFERROR(INDEX(MAESTRO!M:M,_xludf.AGGREGATE(15,6,ROW(MAESTRO!$B$3:$B$1000)/((MAESTRO!$B$3:$B$1000="MILITARES")*(UPPER(MAESTRO!$L$3:$L$1000)="CONFIRMADO")),ROWS($A$3:A345))),"")</f>
        <v/>
      </c>
      <c r="N345" s="10" t="str">
        <f ca="1">IFERROR(INDEX(MAESTRO!N:N,_xludf.AGGREGATE(15,6,ROW(MAESTRO!$B$3:$B$1000)/((MAESTRO!$B$3:$B$1000="MILITARES")*(UPPER(MAESTRO!$L$3:$L$1000)="CONFIRMADO")),ROWS($A$3:A345))),"")</f>
        <v/>
      </c>
      <c r="O345" s="10" t="str">
        <f ca="1">IFERROR(INDEX(MAESTRO!O:O,_xludf.AGGREGATE(15,6,ROW(MAESTRO!$B$3:$B$1000)/((MAESTRO!$B$3:$B$1000="MILITARES")*(UPPER(MAESTRO!$L$3:$L$1000)="CONFIRMADO")),ROWS($A$3:A345))),"")</f>
        <v/>
      </c>
      <c r="P345" s="10" t="str">
        <f ca="1">IFERROR(INDEX(MAESTRO!P:P,_xludf.AGGREGATE(15,6,ROW(MAESTRO!$B$3:$B$1000)/((MAESTRO!$B$3:$B$1000="MILITARES")*(UPPER(MAESTRO!$L$3:$L$1000)="CONFIRMADO")),ROWS($A$3:A345))),"")</f>
        <v/>
      </c>
      <c r="Q345" s="10" t="str">
        <f ca="1">IFERROR(INDEX(MAESTRO!Q:Q,_xludf.AGGREGATE(15,6,ROW(MAESTRO!$B$3:$B$1000)/((MAESTRO!$B$3:$B$1000="MILITARES")*(UPPER(MAESTRO!$L$3:$L$1000)="CONFIRMADO")),ROWS($A$3:A345))),"")</f>
        <v/>
      </c>
      <c r="R345" s="10" t="str">
        <f ca="1">IFERROR(INDEX(MAESTRO!R:R,_xludf.AGGREGATE(15,6,ROW(MAESTRO!$B$3:$B$1000)/((MAESTRO!$B$3:$B$1000="MILITARES")*(UPPER(MAESTRO!$L$3:$L$1000)="CONFIRMADO")),ROWS($A$3:A345))),"")</f>
        <v/>
      </c>
      <c r="S345" s="10" t="str">
        <f ca="1">IFERROR(INDEX(MAESTRO!S:S,_xludf.AGGREGATE(15,6,ROW(MAESTRO!$B$3:$B$1000)/((MAESTRO!$B$3:$B$1000="MILITARES")*(UPPER(MAESTRO!$L$3:$L$1000)="CONFIRMADO")),ROWS($A$3:A345))),"")</f>
        <v/>
      </c>
      <c r="T345" s="10" t="str">
        <f ca="1">IFERROR(INDEX(MAESTRO!T:T,_xludf.AGGREGATE(15,6,ROW(MAESTRO!$B$3:$B$1000)/((MAESTRO!$B$3:$B$1000="MILITARES")*(UPPER(MAESTRO!$L$3:$L$1000)="CONFIRMADO")),ROWS($A$3:A345))),"")</f>
        <v/>
      </c>
      <c r="U345" s="10" t="str">
        <f ca="1">IFERROR(INDEX(MAESTRO!U:U,_xludf.AGGREGATE(15,6,ROW(MAESTRO!$B$3:$B$1000)/((MAESTRO!$B$3:$B$1000="MILITARES")*(UPPER(MAESTRO!$L$3:$L$1000)="CONFIRMADO")),ROWS($A$3:A345))),"")</f>
        <v/>
      </c>
      <c r="V345" s="10" t="str">
        <f ca="1">IFERROR(INDEX(MAESTRO!V:V,_xludf.AGGREGATE(15,6,ROW(MAESTRO!$B$3:$B$1000)/((MAESTRO!$B$3:$B$1000="MILITARES")*(UPPER(MAESTRO!$L$3:$L$1000)="CONFIRMADO")),ROWS($A$3:A345))),"")</f>
        <v/>
      </c>
      <c r="W345" s="10" t="str">
        <f ca="1">IFERROR(INDEX(MAESTRO!W:W,_xludf.AGGREGATE(15,6,ROW(MAESTRO!$B$3:$B$1000)/((MAESTRO!$B$3:$B$1000="MILITARES")*(UPPER(MAESTRO!$L$3:$L$1000)="CONFIRMADO")),ROWS($A$3:A345))),"")</f>
        <v/>
      </c>
      <c r="X345" s="10" t="str">
        <f ca="1">IFERROR(INDEX(MAESTRO!X:X,_xludf.AGGREGATE(15,6,ROW(MAESTRO!$B$3:$B$1000)/((MAESTRO!$B$3:$B$1000="MILITARES")*(UPPER(MAESTRO!$L$3:$L$1000)="CONFIRMADO")),ROWS($A$3:A345))),"")</f>
        <v/>
      </c>
    </row>
    <row r="346" spans="1:24" ht="22.05" customHeight="1">
      <c r="A346" s="15" t="str">
        <f ca="1">IFERROR(INDEX(MAESTRO!A:A,_xludf.AGGREGATE(15,6,ROW(MAESTRO!$B$3:$B$1000)/((MAESTRO!$B$3:$B$1000="MILITARES")*(UPPER(MAESTRO!$L$3:$L$1000)="CONFIRMADO")),ROWS($A$3:A346))),"")</f>
        <v/>
      </c>
      <c r="B346" s="15" t="str">
        <f ca="1">IFERROR(INDEX(MAESTRO!B:B,_xludf.AGGREGATE(15,6,ROW(MAESTRO!$B$3:$B$1000)/((MAESTRO!$B$3:$B$1000="MILITARES")*(UPPER(MAESTRO!$L$3:$L$1000)="CONFIRMADO")),ROWS($A$3:A346))),"")</f>
        <v/>
      </c>
      <c r="C346" s="15" t="str">
        <f ca="1">IFERROR(INDEX(MAESTRO!C:C,_xludf.AGGREGATE(15,6,ROW(MAESTRO!$B$3:$B$1000)/((MAESTRO!$B$3:$B$1000="MILITARES")*(UPPER(MAESTRO!$L$3:$L$1000)="CONFIRMADO")),ROWS($A$3:A346))),"")</f>
        <v/>
      </c>
      <c r="D346" s="15" t="str">
        <f ca="1">IFERROR(INDEX(MAESTRO!D:D,_xludf.AGGREGATE(15,6,ROW(MAESTRO!$B$3:$B$1000)/((MAESTRO!$B$3:$B$1000="MILITARES")*(UPPER(MAESTRO!$L$3:$L$1000)="CONFIRMADO")),ROWS($A$3:A346))),"")</f>
        <v/>
      </c>
      <c r="E346" s="15" t="str">
        <f ca="1">IFERROR(INDEX(MAESTRO!E:E,_xludf.AGGREGATE(15,6,ROW(MAESTRO!$B$3:$B$1000)/((MAESTRO!$B$3:$B$1000="MILITARES")*(UPPER(MAESTRO!$L$3:$L$1000)="CONFIRMADO")),ROWS($A$3:A346))),"")</f>
        <v/>
      </c>
      <c r="F346" s="15" t="str">
        <f ca="1">IFERROR(INDEX(MAESTRO!F:F,_xludf.AGGREGATE(15,6,ROW(MAESTRO!$B$3:$B$1000)/((MAESTRO!$B$3:$B$1000="MILITARES")*(UPPER(MAESTRO!$L$3:$L$1000)="CONFIRMADO")),ROWS($A$3:A346))),"")</f>
        <v/>
      </c>
      <c r="G346" s="15" t="str">
        <f ca="1">IFERROR(INDEX(MAESTRO!G:G,_xludf.AGGREGATE(15,6,ROW(MAESTRO!$B$3:$B$1000)/((MAESTRO!$B$3:$B$1000="MILITARES")*(UPPER(MAESTRO!$L$3:$L$1000)="CONFIRMADO")),ROWS($A$3:A346))),"")</f>
        <v/>
      </c>
      <c r="H346" s="15" t="str">
        <f ca="1">IFERROR(INDEX(MAESTRO!H:H,_xludf.AGGREGATE(15,6,ROW(MAESTRO!$B$3:$B$1000)/((MAESTRO!$B$3:$B$1000="MILITARES")*(UPPER(MAESTRO!$L$3:$L$1000)="CONFIRMADO")),ROWS($A$3:A346))),"")</f>
        <v/>
      </c>
      <c r="I346" s="15" t="str">
        <f ca="1">IFERROR(INDEX(MAESTRO!I:I,_xludf.AGGREGATE(15,6,ROW(MAESTRO!$B$3:$B$1000)/((MAESTRO!$B$3:$B$1000="MILITARES")*(UPPER(MAESTRO!$L$3:$L$1000)="CONFIRMADO")),ROWS($A$3:A346))),"")</f>
        <v/>
      </c>
      <c r="J346" s="15" t="str">
        <f ca="1">IFERROR(INDEX(MAESTRO!J:J,_xludf.AGGREGATE(15,6,ROW(MAESTRO!$B$3:$B$1000)/((MAESTRO!$B$3:$B$1000="MILITARES")*(UPPER(MAESTRO!$L$3:$L$1000)="CONFIRMADO")),ROWS($A$3:A346))),"")</f>
        <v/>
      </c>
      <c r="K346" s="15" t="str">
        <f ca="1">IFERROR(INDEX(MAESTRO!K:K,_xludf.AGGREGATE(15,6,ROW(MAESTRO!$B$3:$B$1000)/((MAESTRO!$B$3:$B$1000="MILITARES")*(UPPER(MAESTRO!$L$3:$L$1000)="CONFIRMADO")),ROWS($A$3:A346))),"")</f>
        <v/>
      </c>
      <c r="L346" s="15" t="str">
        <f ca="1">IFERROR(INDEX(MAESTRO!L:L,_xludf.AGGREGATE(15,6,ROW(MAESTRO!$B$3:$B$1000)/((MAESTRO!$B$3:$B$1000="MILITARES")*(UPPER(MAESTRO!$L$3:$L$1000)="CONFIRMADO")),ROWS($A$3:A346))),"")</f>
        <v/>
      </c>
      <c r="M346" s="15" t="str">
        <f ca="1">IFERROR(INDEX(MAESTRO!M:M,_xludf.AGGREGATE(15,6,ROW(MAESTRO!$B$3:$B$1000)/((MAESTRO!$B$3:$B$1000="MILITARES")*(UPPER(MAESTRO!$L$3:$L$1000)="CONFIRMADO")),ROWS($A$3:A346))),"")</f>
        <v/>
      </c>
      <c r="N346" s="15" t="str">
        <f ca="1">IFERROR(INDEX(MAESTRO!N:N,_xludf.AGGREGATE(15,6,ROW(MAESTRO!$B$3:$B$1000)/((MAESTRO!$B$3:$B$1000="MILITARES")*(UPPER(MAESTRO!$L$3:$L$1000)="CONFIRMADO")),ROWS($A$3:A346))),"")</f>
        <v/>
      </c>
      <c r="O346" s="15" t="str">
        <f ca="1">IFERROR(INDEX(MAESTRO!O:O,_xludf.AGGREGATE(15,6,ROW(MAESTRO!$B$3:$B$1000)/((MAESTRO!$B$3:$B$1000="MILITARES")*(UPPER(MAESTRO!$L$3:$L$1000)="CONFIRMADO")),ROWS($A$3:A346))),"")</f>
        <v/>
      </c>
      <c r="P346" s="15" t="str">
        <f ca="1">IFERROR(INDEX(MAESTRO!P:P,_xludf.AGGREGATE(15,6,ROW(MAESTRO!$B$3:$B$1000)/((MAESTRO!$B$3:$B$1000="MILITARES")*(UPPER(MAESTRO!$L$3:$L$1000)="CONFIRMADO")),ROWS($A$3:A346))),"")</f>
        <v/>
      </c>
      <c r="Q346" s="15" t="str">
        <f ca="1">IFERROR(INDEX(MAESTRO!Q:Q,_xludf.AGGREGATE(15,6,ROW(MAESTRO!$B$3:$B$1000)/((MAESTRO!$B$3:$B$1000="MILITARES")*(UPPER(MAESTRO!$L$3:$L$1000)="CONFIRMADO")),ROWS($A$3:A346))),"")</f>
        <v/>
      </c>
      <c r="R346" s="15" t="str">
        <f ca="1">IFERROR(INDEX(MAESTRO!R:R,_xludf.AGGREGATE(15,6,ROW(MAESTRO!$B$3:$B$1000)/((MAESTRO!$B$3:$B$1000="MILITARES")*(UPPER(MAESTRO!$L$3:$L$1000)="CONFIRMADO")),ROWS($A$3:A346))),"")</f>
        <v/>
      </c>
      <c r="S346" s="15" t="str">
        <f ca="1">IFERROR(INDEX(MAESTRO!S:S,_xludf.AGGREGATE(15,6,ROW(MAESTRO!$B$3:$B$1000)/((MAESTRO!$B$3:$B$1000="MILITARES")*(UPPER(MAESTRO!$L$3:$L$1000)="CONFIRMADO")),ROWS($A$3:A346))),"")</f>
        <v/>
      </c>
      <c r="T346" s="15" t="str">
        <f ca="1">IFERROR(INDEX(MAESTRO!T:T,_xludf.AGGREGATE(15,6,ROW(MAESTRO!$B$3:$B$1000)/((MAESTRO!$B$3:$B$1000="MILITARES")*(UPPER(MAESTRO!$L$3:$L$1000)="CONFIRMADO")),ROWS($A$3:A346))),"")</f>
        <v/>
      </c>
      <c r="U346" s="15" t="str">
        <f ca="1">IFERROR(INDEX(MAESTRO!U:U,_xludf.AGGREGATE(15,6,ROW(MAESTRO!$B$3:$B$1000)/((MAESTRO!$B$3:$B$1000="MILITARES")*(UPPER(MAESTRO!$L$3:$L$1000)="CONFIRMADO")),ROWS($A$3:A346))),"")</f>
        <v/>
      </c>
      <c r="V346" s="15" t="str">
        <f ca="1">IFERROR(INDEX(MAESTRO!V:V,_xludf.AGGREGATE(15,6,ROW(MAESTRO!$B$3:$B$1000)/((MAESTRO!$B$3:$B$1000="MILITARES")*(UPPER(MAESTRO!$L$3:$L$1000)="CONFIRMADO")),ROWS($A$3:A346))),"")</f>
        <v/>
      </c>
      <c r="W346" s="15" t="str">
        <f ca="1">IFERROR(INDEX(MAESTRO!W:W,_xludf.AGGREGATE(15,6,ROW(MAESTRO!$B$3:$B$1000)/((MAESTRO!$B$3:$B$1000="MILITARES")*(UPPER(MAESTRO!$L$3:$L$1000)="CONFIRMADO")),ROWS($A$3:A346))),"")</f>
        <v/>
      </c>
      <c r="X346" s="15" t="str">
        <f ca="1">IFERROR(INDEX(MAESTRO!X:X,_xludf.AGGREGATE(15,6,ROW(MAESTRO!$B$3:$B$1000)/((MAESTRO!$B$3:$B$1000="MILITARES")*(UPPER(MAESTRO!$L$3:$L$1000)="CONFIRMADO")),ROWS($A$3:A346))),"")</f>
        <v/>
      </c>
    </row>
    <row r="347" spans="1:24" ht="22.05" customHeight="1">
      <c r="A347" s="10" t="str">
        <f ca="1">IFERROR(INDEX(MAESTRO!A:A,_xludf.AGGREGATE(15,6,ROW(MAESTRO!$B$3:$B$1000)/((MAESTRO!$B$3:$B$1000="MILITARES")*(UPPER(MAESTRO!$L$3:$L$1000)="CONFIRMADO")),ROWS($A$3:A347))),"")</f>
        <v/>
      </c>
      <c r="B347" s="10" t="str">
        <f ca="1">IFERROR(INDEX(MAESTRO!B:B,_xludf.AGGREGATE(15,6,ROW(MAESTRO!$B$3:$B$1000)/((MAESTRO!$B$3:$B$1000="MILITARES")*(UPPER(MAESTRO!$L$3:$L$1000)="CONFIRMADO")),ROWS($A$3:A347))),"")</f>
        <v/>
      </c>
      <c r="C347" s="10" t="str">
        <f ca="1">IFERROR(INDEX(MAESTRO!C:C,_xludf.AGGREGATE(15,6,ROW(MAESTRO!$B$3:$B$1000)/((MAESTRO!$B$3:$B$1000="MILITARES")*(UPPER(MAESTRO!$L$3:$L$1000)="CONFIRMADO")),ROWS($A$3:A347))),"")</f>
        <v/>
      </c>
      <c r="D347" s="10" t="str">
        <f ca="1">IFERROR(INDEX(MAESTRO!D:D,_xludf.AGGREGATE(15,6,ROW(MAESTRO!$B$3:$B$1000)/((MAESTRO!$B$3:$B$1000="MILITARES")*(UPPER(MAESTRO!$L$3:$L$1000)="CONFIRMADO")),ROWS($A$3:A347))),"")</f>
        <v/>
      </c>
      <c r="E347" s="10" t="str">
        <f ca="1">IFERROR(INDEX(MAESTRO!E:E,_xludf.AGGREGATE(15,6,ROW(MAESTRO!$B$3:$B$1000)/((MAESTRO!$B$3:$B$1000="MILITARES")*(UPPER(MAESTRO!$L$3:$L$1000)="CONFIRMADO")),ROWS($A$3:A347))),"")</f>
        <v/>
      </c>
      <c r="F347" s="10" t="str">
        <f ca="1">IFERROR(INDEX(MAESTRO!F:F,_xludf.AGGREGATE(15,6,ROW(MAESTRO!$B$3:$B$1000)/((MAESTRO!$B$3:$B$1000="MILITARES")*(UPPER(MAESTRO!$L$3:$L$1000)="CONFIRMADO")),ROWS($A$3:A347))),"")</f>
        <v/>
      </c>
      <c r="G347" s="10" t="str">
        <f ca="1">IFERROR(INDEX(MAESTRO!G:G,_xludf.AGGREGATE(15,6,ROW(MAESTRO!$B$3:$B$1000)/((MAESTRO!$B$3:$B$1000="MILITARES")*(UPPER(MAESTRO!$L$3:$L$1000)="CONFIRMADO")),ROWS($A$3:A347))),"")</f>
        <v/>
      </c>
      <c r="H347" s="10" t="str">
        <f ca="1">IFERROR(INDEX(MAESTRO!H:H,_xludf.AGGREGATE(15,6,ROW(MAESTRO!$B$3:$B$1000)/((MAESTRO!$B$3:$B$1000="MILITARES")*(UPPER(MAESTRO!$L$3:$L$1000)="CONFIRMADO")),ROWS($A$3:A347))),"")</f>
        <v/>
      </c>
      <c r="I347" s="10" t="str">
        <f ca="1">IFERROR(INDEX(MAESTRO!I:I,_xludf.AGGREGATE(15,6,ROW(MAESTRO!$B$3:$B$1000)/((MAESTRO!$B$3:$B$1000="MILITARES")*(UPPER(MAESTRO!$L$3:$L$1000)="CONFIRMADO")),ROWS($A$3:A347))),"")</f>
        <v/>
      </c>
      <c r="J347" s="10" t="str">
        <f ca="1">IFERROR(INDEX(MAESTRO!J:J,_xludf.AGGREGATE(15,6,ROW(MAESTRO!$B$3:$B$1000)/((MAESTRO!$B$3:$B$1000="MILITARES")*(UPPER(MAESTRO!$L$3:$L$1000)="CONFIRMADO")),ROWS($A$3:A347))),"")</f>
        <v/>
      </c>
      <c r="K347" s="10" t="str">
        <f ca="1">IFERROR(INDEX(MAESTRO!K:K,_xludf.AGGREGATE(15,6,ROW(MAESTRO!$B$3:$B$1000)/((MAESTRO!$B$3:$B$1000="MILITARES")*(UPPER(MAESTRO!$L$3:$L$1000)="CONFIRMADO")),ROWS($A$3:A347))),"")</f>
        <v/>
      </c>
      <c r="L347" s="10" t="str">
        <f ca="1">IFERROR(INDEX(MAESTRO!L:L,_xludf.AGGREGATE(15,6,ROW(MAESTRO!$B$3:$B$1000)/((MAESTRO!$B$3:$B$1000="MILITARES")*(UPPER(MAESTRO!$L$3:$L$1000)="CONFIRMADO")),ROWS($A$3:A347))),"")</f>
        <v/>
      </c>
      <c r="M347" s="10" t="str">
        <f ca="1">IFERROR(INDEX(MAESTRO!M:M,_xludf.AGGREGATE(15,6,ROW(MAESTRO!$B$3:$B$1000)/((MAESTRO!$B$3:$B$1000="MILITARES")*(UPPER(MAESTRO!$L$3:$L$1000)="CONFIRMADO")),ROWS($A$3:A347))),"")</f>
        <v/>
      </c>
      <c r="N347" s="10" t="str">
        <f ca="1">IFERROR(INDEX(MAESTRO!N:N,_xludf.AGGREGATE(15,6,ROW(MAESTRO!$B$3:$B$1000)/((MAESTRO!$B$3:$B$1000="MILITARES")*(UPPER(MAESTRO!$L$3:$L$1000)="CONFIRMADO")),ROWS($A$3:A347))),"")</f>
        <v/>
      </c>
      <c r="O347" s="10" t="str">
        <f ca="1">IFERROR(INDEX(MAESTRO!O:O,_xludf.AGGREGATE(15,6,ROW(MAESTRO!$B$3:$B$1000)/((MAESTRO!$B$3:$B$1000="MILITARES")*(UPPER(MAESTRO!$L$3:$L$1000)="CONFIRMADO")),ROWS($A$3:A347))),"")</f>
        <v/>
      </c>
      <c r="P347" s="10" t="str">
        <f ca="1">IFERROR(INDEX(MAESTRO!P:P,_xludf.AGGREGATE(15,6,ROW(MAESTRO!$B$3:$B$1000)/((MAESTRO!$B$3:$B$1000="MILITARES")*(UPPER(MAESTRO!$L$3:$L$1000)="CONFIRMADO")),ROWS($A$3:A347))),"")</f>
        <v/>
      </c>
      <c r="Q347" s="10" t="str">
        <f ca="1">IFERROR(INDEX(MAESTRO!Q:Q,_xludf.AGGREGATE(15,6,ROW(MAESTRO!$B$3:$B$1000)/((MAESTRO!$B$3:$B$1000="MILITARES")*(UPPER(MAESTRO!$L$3:$L$1000)="CONFIRMADO")),ROWS($A$3:A347))),"")</f>
        <v/>
      </c>
      <c r="R347" s="10" t="str">
        <f ca="1">IFERROR(INDEX(MAESTRO!R:R,_xludf.AGGREGATE(15,6,ROW(MAESTRO!$B$3:$B$1000)/((MAESTRO!$B$3:$B$1000="MILITARES")*(UPPER(MAESTRO!$L$3:$L$1000)="CONFIRMADO")),ROWS($A$3:A347))),"")</f>
        <v/>
      </c>
      <c r="S347" s="10" t="str">
        <f ca="1">IFERROR(INDEX(MAESTRO!S:S,_xludf.AGGREGATE(15,6,ROW(MAESTRO!$B$3:$B$1000)/((MAESTRO!$B$3:$B$1000="MILITARES")*(UPPER(MAESTRO!$L$3:$L$1000)="CONFIRMADO")),ROWS($A$3:A347))),"")</f>
        <v/>
      </c>
      <c r="T347" s="10" t="str">
        <f ca="1">IFERROR(INDEX(MAESTRO!T:T,_xludf.AGGREGATE(15,6,ROW(MAESTRO!$B$3:$B$1000)/((MAESTRO!$B$3:$B$1000="MILITARES")*(UPPER(MAESTRO!$L$3:$L$1000)="CONFIRMADO")),ROWS($A$3:A347))),"")</f>
        <v/>
      </c>
      <c r="U347" s="10" t="str">
        <f ca="1">IFERROR(INDEX(MAESTRO!U:U,_xludf.AGGREGATE(15,6,ROW(MAESTRO!$B$3:$B$1000)/((MAESTRO!$B$3:$B$1000="MILITARES")*(UPPER(MAESTRO!$L$3:$L$1000)="CONFIRMADO")),ROWS($A$3:A347))),"")</f>
        <v/>
      </c>
      <c r="V347" s="10" t="str">
        <f ca="1">IFERROR(INDEX(MAESTRO!V:V,_xludf.AGGREGATE(15,6,ROW(MAESTRO!$B$3:$B$1000)/((MAESTRO!$B$3:$B$1000="MILITARES")*(UPPER(MAESTRO!$L$3:$L$1000)="CONFIRMADO")),ROWS($A$3:A347))),"")</f>
        <v/>
      </c>
      <c r="W347" s="10" t="str">
        <f ca="1">IFERROR(INDEX(MAESTRO!W:W,_xludf.AGGREGATE(15,6,ROW(MAESTRO!$B$3:$B$1000)/((MAESTRO!$B$3:$B$1000="MILITARES")*(UPPER(MAESTRO!$L$3:$L$1000)="CONFIRMADO")),ROWS($A$3:A347))),"")</f>
        <v/>
      </c>
      <c r="X347" s="10" t="str">
        <f ca="1">IFERROR(INDEX(MAESTRO!X:X,_xludf.AGGREGATE(15,6,ROW(MAESTRO!$B$3:$B$1000)/((MAESTRO!$B$3:$B$1000="MILITARES")*(UPPER(MAESTRO!$L$3:$L$1000)="CONFIRMADO")),ROWS($A$3:A347))),"")</f>
        <v/>
      </c>
    </row>
    <row r="348" spans="1:24" ht="22.05" customHeight="1">
      <c r="A348" s="15" t="str">
        <f ca="1">IFERROR(INDEX(MAESTRO!A:A,_xludf.AGGREGATE(15,6,ROW(MAESTRO!$B$3:$B$1000)/((MAESTRO!$B$3:$B$1000="MILITARES")*(UPPER(MAESTRO!$L$3:$L$1000)="CONFIRMADO")),ROWS($A$3:A348))),"")</f>
        <v/>
      </c>
      <c r="B348" s="15" t="str">
        <f ca="1">IFERROR(INDEX(MAESTRO!B:B,_xludf.AGGREGATE(15,6,ROW(MAESTRO!$B$3:$B$1000)/((MAESTRO!$B$3:$B$1000="MILITARES")*(UPPER(MAESTRO!$L$3:$L$1000)="CONFIRMADO")),ROWS($A$3:A348))),"")</f>
        <v/>
      </c>
      <c r="C348" s="15" t="str">
        <f ca="1">IFERROR(INDEX(MAESTRO!C:C,_xludf.AGGREGATE(15,6,ROW(MAESTRO!$B$3:$B$1000)/((MAESTRO!$B$3:$B$1000="MILITARES")*(UPPER(MAESTRO!$L$3:$L$1000)="CONFIRMADO")),ROWS($A$3:A348))),"")</f>
        <v/>
      </c>
      <c r="D348" s="15" t="str">
        <f ca="1">IFERROR(INDEX(MAESTRO!D:D,_xludf.AGGREGATE(15,6,ROW(MAESTRO!$B$3:$B$1000)/((MAESTRO!$B$3:$B$1000="MILITARES")*(UPPER(MAESTRO!$L$3:$L$1000)="CONFIRMADO")),ROWS($A$3:A348))),"")</f>
        <v/>
      </c>
      <c r="E348" s="15" t="str">
        <f ca="1">IFERROR(INDEX(MAESTRO!E:E,_xludf.AGGREGATE(15,6,ROW(MAESTRO!$B$3:$B$1000)/((MAESTRO!$B$3:$B$1000="MILITARES")*(UPPER(MAESTRO!$L$3:$L$1000)="CONFIRMADO")),ROWS($A$3:A348))),"")</f>
        <v/>
      </c>
      <c r="F348" s="15" t="str">
        <f ca="1">IFERROR(INDEX(MAESTRO!F:F,_xludf.AGGREGATE(15,6,ROW(MAESTRO!$B$3:$B$1000)/((MAESTRO!$B$3:$B$1000="MILITARES")*(UPPER(MAESTRO!$L$3:$L$1000)="CONFIRMADO")),ROWS($A$3:A348))),"")</f>
        <v/>
      </c>
      <c r="G348" s="15" t="str">
        <f ca="1">IFERROR(INDEX(MAESTRO!G:G,_xludf.AGGREGATE(15,6,ROW(MAESTRO!$B$3:$B$1000)/((MAESTRO!$B$3:$B$1000="MILITARES")*(UPPER(MAESTRO!$L$3:$L$1000)="CONFIRMADO")),ROWS($A$3:A348))),"")</f>
        <v/>
      </c>
      <c r="H348" s="15" t="str">
        <f ca="1">IFERROR(INDEX(MAESTRO!H:H,_xludf.AGGREGATE(15,6,ROW(MAESTRO!$B$3:$B$1000)/((MAESTRO!$B$3:$B$1000="MILITARES")*(UPPER(MAESTRO!$L$3:$L$1000)="CONFIRMADO")),ROWS($A$3:A348))),"")</f>
        <v/>
      </c>
      <c r="I348" s="15" t="str">
        <f ca="1">IFERROR(INDEX(MAESTRO!I:I,_xludf.AGGREGATE(15,6,ROW(MAESTRO!$B$3:$B$1000)/((MAESTRO!$B$3:$B$1000="MILITARES")*(UPPER(MAESTRO!$L$3:$L$1000)="CONFIRMADO")),ROWS($A$3:A348))),"")</f>
        <v/>
      </c>
      <c r="J348" s="15" t="str">
        <f ca="1">IFERROR(INDEX(MAESTRO!J:J,_xludf.AGGREGATE(15,6,ROW(MAESTRO!$B$3:$B$1000)/((MAESTRO!$B$3:$B$1000="MILITARES")*(UPPER(MAESTRO!$L$3:$L$1000)="CONFIRMADO")),ROWS($A$3:A348))),"")</f>
        <v/>
      </c>
      <c r="K348" s="15" t="str">
        <f ca="1">IFERROR(INDEX(MAESTRO!K:K,_xludf.AGGREGATE(15,6,ROW(MAESTRO!$B$3:$B$1000)/((MAESTRO!$B$3:$B$1000="MILITARES")*(UPPER(MAESTRO!$L$3:$L$1000)="CONFIRMADO")),ROWS($A$3:A348))),"")</f>
        <v/>
      </c>
      <c r="L348" s="15" t="str">
        <f ca="1">IFERROR(INDEX(MAESTRO!L:L,_xludf.AGGREGATE(15,6,ROW(MAESTRO!$B$3:$B$1000)/((MAESTRO!$B$3:$B$1000="MILITARES")*(UPPER(MAESTRO!$L$3:$L$1000)="CONFIRMADO")),ROWS($A$3:A348))),"")</f>
        <v/>
      </c>
      <c r="M348" s="15" t="str">
        <f ca="1">IFERROR(INDEX(MAESTRO!M:M,_xludf.AGGREGATE(15,6,ROW(MAESTRO!$B$3:$B$1000)/((MAESTRO!$B$3:$B$1000="MILITARES")*(UPPER(MAESTRO!$L$3:$L$1000)="CONFIRMADO")),ROWS($A$3:A348))),"")</f>
        <v/>
      </c>
      <c r="N348" s="15" t="str">
        <f ca="1">IFERROR(INDEX(MAESTRO!N:N,_xludf.AGGREGATE(15,6,ROW(MAESTRO!$B$3:$B$1000)/((MAESTRO!$B$3:$B$1000="MILITARES")*(UPPER(MAESTRO!$L$3:$L$1000)="CONFIRMADO")),ROWS($A$3:A348))),"")</f>
        <v/>
      </c>
      <c r="O348" s="15" t="str">
        <f ca="1">IFERROR(INDEX(MAESTRO!O:O,_xludf.AGGREGATE(15,6,ROW(MAESTRO!$B$3:$B$1000)/((MAESTRO!$B$3:$B$1000="MILITARES")*(UPPER(MAESTRO!$L$3:$L$1000)="CONFIRMADO")),ROWS($A$3:A348))),"")</f>
        <v/>
      </c>
      <c r="P348" s="15" t="str">
        <f ca="1">IFERROR(INDEX(MAESTRO!P:P,_xludf.AGGREGATE(15,6,ROW(MAESTRO!$B$3:$B$1000)/((MAESTRO!$B$3:$B$1000="MILITARES")*(UPPER(MAESTRO!$L$3:$L$1000)="CONFIRMADO")),ROWS($A$3:A348))),"")</f>
        <v/>
      </c>
      <c r="Q348" s="15" t="str">
        <f ca="1">IFERROR(INDEX(MAESTRO!Q:Q,_xludf.AGGREGATE(15,6,ROW(MAESTRO!$B$3:$B$1000)/((MAESTRO!$B$3:$B$1000="MILITARES")*(UPPER(MAESTRO!$L$3:$L$1000)="CONFIRMADO")),ROWS($A$3:A348))),"")</f>
        <v/>
      </c>
      <c r="R348" s="15" t="str">
        <f ca="1">IFERROR(INDEX(MAESTRO!R:R,_xludf.AGGREGATE(15,6,ROW(MAESTRO!$B$3:$B$1000)/((MAESTRO!$B$3:$B$1000="MILITARES")*(UPPER(MAESTRO!$L$3:$L$1000)="CONFIRMADO")),ROWS($A$3:A348))),"")</f>
        <v/>
      </c>
      <c r="S348" s="15" t="str">
        <f ca="1">IFERROR(INDEX(MAESTRO!S:S,_xludf.AGGREGATE(15,6,ROW(MAESTRO!$B$3:$B$1000)/((MAESTRO!$B$3:$B$1000="MILITARES")*(UPPER(MAESTRO!$L$3:$L$1000)="CONFIRMADO")),ROWS($A$3:A348))),"")</f>
        <v/>
      </c>
      <c r="T348" s="15" t="str">
        <f ca="1">IFERROR(INDEX(MAESTRO!T:T,_xludf.AGGREGATE(15,6,ROW(MAESTRO!$B$3:$B$1000)/((MAESTRO!$B$3:$B$1000="MILITARES")*(UPPER(MAESTRO!$L$3:$L$1000)="CONFIRMADO")),ROWS($A$3:A348))),"")</f>
        <v/>
      </c>
      <c r="U348" s="15" t="str">
        <f ca="1">IFERROR(INDEX(MAESTRO!U:U,_xludf.AGGREGATE(15,6,ROW(MAESTRO!$B$3:$B$1000)/((MAESTRO!$B$3:$B$1000="MILITARES")*(UPPER(MAESTRO!$L$3:$L$1000)="CONFIRMADO")),ROWS($A$3:A348))),"")</f>
        <v/>
      </c>
      <c r="V348" s="15" t="str">
        <f ca="1">IFERROR(INDEX(MAESTRO!V:V,_xludf.AGGREGATE(15,6,ROW(MAESTRO!$B$3:$B$1000)/((MAESTRO!$B$3:$B$1000="MILITARES")*(UPPER(MAESTRO!$L$3:$L$1000)="CONFIRMADO")),ROWS($A$3:A348))),"")</f>
        <v/>
      </c>
      <c r="W348" s="15" t="str">
        <f ca="1">IFERROR(INDEX(MAESTRO!W:W,_xludf.AGGREGATE(15,6,ROW(MAESTRO!$B$3:$B$1000)/((MAESTRO!$B$3:$B$1000="MILITARES")*(UPPER(MAESTRO!$L$3:$L$1000)="CONFIRMADO")),ROWS($A$3:A348))),"")</f>
        <v/>
      </c>
      <c r="X348" s="15" t="str">
        <f ca="1">IFERROR(INDEX(MAESTRO!X:X,_xludf.AGGREGATE(15,6,ROW(MAESTRO!$B$3:$B$1000)/((MAESTRO!$B$3:$B$1000="MILITARES")*(UPPER(MAESTRO!$L$3:$L$1000)="CONFIRMADO")),ROWS($A$3:A348))),"")</f>
        <v/>
      </c>
    </row>
    <row r="349" spans="1:24" ht="22.05" customHeight="1">
      <c r="A349" s="10" t="str">
        <f ca="1">IFERROR(INDEX(MAESTRO!A:A,_xludf.AGGREGATE(15,6,ROW(MAESTRO!$B$3:$B$1000)/((MAESTRO!$B$3:$B$1000="MILITARES")*(UPPER(MAESTRO!$L$3:$L$1000)="CONFIRMADO")),ROWS($A$3:A349))),"")</f>
        <v/>
      </c>
      <c r="B349" s="10" t="str">
        <f ca="1">IFERROR(INDEX(MAESTRO!B:B,_xludf.AGGREGATE(15,6,ROW(MAESTRO!$B$3:$B$1000)/((MAESTRO!$B$3:$B$1000="MILITARES")*(UPPER(MAESTRO!$L$3:$L$1000)="CONFIRMADO")),ROWS($A$3:A349))),"")</f>
        <v/>
      </c>
      <c r="C349" s="10" t="str">
        <f ca="1">IFERROR(INDEX(MAESTRO!C:C,_xludf.AGGREGATE(15,6,ROW(MAESTRO!$B$3:$B$1000)/((MAESTRO!$B$3:$B$1000="MILITARES")*(UPPER(MAESTRO!$L$3:$L$1000)="CONFIRMADO")),ROWS($A$3:A349))),"")</f>
        <v/>
      </c>
      <c r="D349" s="10" t="str">
        <f ca="1">IFERROR(INDEX(MAESTRO!D:D,_xludf.AGGREGATE(15,6,ROW(MAESTRO!$B$3:$B$1000)/((MAESTRO!$B$3:$B$1000="MILITARES")*(UPPER(MAESTRO!$L$3:$L$1000)="CONFIRMADO")),ROWS($A$3:A349))),"")</f>
        <v/>
      </c>
      <c r="E349" s="10" t="str">
        <f ca="1">IFERROR(INDEX(MAESTRO!E:E,_xludf.AGGREGATE(15,6,ROW(MAESTRO!$B$3:$B$1000)/((MAESTRO!$B$3:$B$1000="MILITARES")*(UPPER(MAESTRO!$L$3:$L$1000)="CONFIRMADO")),ROWS($A$3:A349))),"")</f>
        <v/>
      </c>
      <c r="F349" s="10" t="str">
        <f ca="1">IFERROR(INDEX(MAESTRO!F:F,_xludf.AGGREGATE(15,6,ROW(MAESTRO!$B$3:$B$1000)/((MAESTRO!$B$3:$B$1000="MILITARES")*(UPPER(MAESTRO!$L$3:$L$1000)="CONFIRMADO")),ROWS($A$3:A349))),"")</f>
        <v/>
      </c>
      <c r="G349" s="10" t="str">
        <f ca="1">IFERROR(INDEX(MAESTRO!G:G,_xludf.AGGREGATE(15,6,ROW(MAESTRO!$B$3:$B$1000)/((MAESTRO!$B$3:$B$1000="MILITARES")*(UPPER(MAESTRO!$L$3:$L$1000)="CONFIRMADO")),ROWS($A$3:A349))),"")</f>
        <v/>
      </c>
      <c r="H349" s="10" t="str">
        <f ca="1">IFERROR(INDEX(MAESTRO!H:H,_xludf.AGGREGATE(15,6,ROW(MAESTRO!$B$3:$B$1000)/((MAESTRO!$B$3:$B$1000="MILITARES")*(UPPER(MAESTRO!$L$3:$L$1000)="CONFIRMADO")),ROWS($A$3:A349))),"")</f>
        <v/>
      </c>
      <c r="I349" s="10" t="str">
        <f ca="1">IFERROR(INDEX(MAESTRO!I:I,_xludf.AGGREGATE(15,6,ROW(MAESTRO!$B$3:$B$1000)/((MAESTRO!$B$3:$B$1000="MILITARES")*(UPPER(MAESTRO!$L$3:$L$1000)="CONFIRMADO")),ROWS($A$3:A349))),"")</f>
        <v/>
      </c>
      <c r="J349" s="10" t="str">
        <f ca="1">IFERROR(INDEX(MAESTRO!J:J,_xludf.AGGREGATE(15,6,ROW(MAESTRO!$B$3:$B$1000)/((MAESTRO!$B$3:$B$1000="MILITARES")*(UPPER(MAESTRO!$L$3:$L$1000)="CONFIRMADO")),ROWS($A$3:A349))),"")</f>
        <v/>
      </c>
      <c r="K349" s="10" t="str">
        <f ca="1">IFERROR(INDEX(MAESTRO!K:K,_xludf.AGGREGATE(15,6,ROW(MAESTRO!$B$3:$B$1000)/((MAESTRO!$B$3:$B$1000="MILITARES")*(UPPER(MAESTRO!$L$3:$L$1000)="CONFIRMADO")),ROWS($A$3:A349))),"")</f>
        <v/>
      </c>
      <c r="L349" s="10" t="str">
        <f ca="1">IFERROR(INDEX(MAESTRO!L:L,_xludf.AGGREGATE(15,6,ROW(MAESTRO!$B$3:$B$1000)/((MAESTRO!$B$3:$B$1000="MILITARES")*(UPPER(MAESTRO!$L$3:$L$1000)="CONFIRMADO")),ROWS($A$3:A349))),"")</f>
        <v/>
      </c>
      <c r="M349" s="10" t="str">
        <f ca="1">IFERROR(INDEX(MAESTRO!M:M,_xludf.AGGREGATE(15,6,ROW(MAESTRO!$B$3:$B$1000)/((MAESTRO!$B$3:$B$1000="MILITARES")*(UPPER(MAESTRO!$L$3:$L$1000)="CONFIRMADO")),ROWS($A$3:A349))),"")</f>
        <v/>
      </c>
      <c r="N349" s="10" t="str">
        <f ca="1">IFERROR(INDEX(MAESTRO!N:N,_xludf.AGGREGATE(15,6,ROW(MAESTRO!$B$3:$B$1000)/((MAESTRO!$B$3:$B$1000="MILITARES")*(UPPER(MAESTRO!$L$3:$L$1000)="CONFIRMADO")),ROWS($A$3:A349))),"")</f>
        <v/>
      </c>
      <c r="O349" s="10" t="str">
        <f ca="1">IFERROR(INDEX(MAESTRO!O:O,_xludf.AGGREGATE(15,6,ROW(MAESTRO!$B$3:$B$1000)/((MAESTRO!$B$3:$B$1000="MILITARES")*(UPPER(MAESTRO!$L$3:$L$1000)="CONFIRMADO")),ROWS($A$3:A349))),"")</f>
        <v/>
      </c>
      <c r="P349" s="10" t="str">
        <f ca="1">IFERROR(INDEX(MAESTRO!P:P,_xludf.AGGREGATE(15,6,ROW(MAESTRO!$B$3:$B$1000)/((MAESTRO!$B$3:$B$1000="MILITARES")*(UPPER(MAESTRO!$L$3:$L$1000)="CONFIRMADO")),ROWS($A$3:A349))),"")</f>
        <v/>
      </c>
      <c r="Q349" s="10" t="str">
        <f ca="1">IFERROR(INDEX(MAESTRO!Q:Q,_xludf.AGGREGATE(15,6,ROW(MAESTRO!$B$3:$B$1000)/((MAESTRO!$B$3:$B$1000="MILITARES")*(UPPER(MAESTRO!$L$3:$L$1000)="CONFIRMADO")),ROWS($A$3:A349))),"")</f>
        <v/>
      </c>
      <c r="R349" s="10" t="str">
        <f ca="1">IFERROR(INDEX(MAESTRO!R:R,_xludf.AGGREGATE(15,6,ROW(MAESTRO!$B$3:$B$1000)/((MAESTRO!$B$3:$B$1000="MILITARES")*(UPPER(MAESTRO!$L$3:$L$1000)="CONFIRMADO")),ROWS($A$3:A349))),"")</f>
        <v/>
      </c>
      <c r="S349" s="10" t="str">
        <f ca="1">IFERROR(INDEX(MAESTRO!S:S,_xludf.AGGREGATE(15,6,ROW(MAESTRO!$B$3:$B$1000)/((MAESTRO!$B$3:$B$1000="MILITARES")*(UPPER(MAESTRO!$L$3:$L$1000)="CONFIRMADO")),ROWS($A$3:A349))),"")</f>
        <v/>
      </c>
      <c r="T349" s="10" t="str">
        <f ca="1">IFERROR(INDEX(MAESTRO!T:T,_xludf.AGGREGATE(15,6,ROW(MAESTRO!$B$3:$B$1000)/((MAESTRO!$B$3:$B$1000="MILITARES")*(UPPER(MAESTRO!$L$3:$L$1000)="CONFIRMADO")),ROWS($A$3:A349))),"")</f>
        <v/>
      </c>
      <c r="U349" s="10" t="str">
        <f ca="1">IFERROR(INDEX(MAESTRO!U:U,_xludf.AGGREGATE(15,6,ROW(MAESTRO!$B$3:$B$1000)/((MAESTRO!$B$3:$B$1000="MILITARES")*(UPPER(MAESTRO!$L$3:$L$1000)="CONFIRMADO")),ROWS($A$3:A349))),"")</f>
        <v/>
      </c>
      <c r="V349" s="10" t="str">
        <f ca="1">IFERROR(INDEX(MAESTRO!V:V,_xludf.AGGREGATE(15,6,ROW(MAESTRO!$B$3:$B$1000)/((MAESTRO!$B$3:$B$1000="MILITARES")*(UPPER(MAESTRO!$L$3:$L$1000)="CONFIRMADO")),ROWS($A$3:A349))),"")</f>
        <v/>
      </c>
      <c r="W349" s="10" t="str">
        <f ca="1">IFERROR(INDEX(MAESTRO!W:W,_xludf.AGGREGATE(15,6,ROW(MAESTRO!$B$3:$B$1000)/((MAESTRO!$B$3:$B$1000="MILITARES")*(UPPER(MAESTRO!$L$3:$L$1000)="CONFIRMADO")),ROWS($A$3:A349))),"")</f>
        <v/>
      </c>
      <c r="X349" s="10" t="str">
        <f ca="1">IFERROR(INDEX(MAESTRO!X:X,_xludf.AGGREGATE(15,6,ROW(MAESTRO!$B$3:$B$1000)/((MAESTRO!$B$3:$B$1000="MILITARES")*(UPPER(MAESTRO!$L$3:$L$1000)="CONFIRMADO")),ROWS($A$3:A349))),"")</f>
        <v/>
      </c>
    </row>
    <row r="350" spans="1:24" ht="22.05" customHeight="1">
      <c r="A350" s="15" t="str">
        <f ca="1">IFERROR(INDEX(MAESTRO!A:A,_xludf.AGGREGATE(15,6,ROW(MAESTRO!$B$3:$B$1000)/((MAESTRO!$B$3:$B$1000="MILITARES")*(UPPER(MAESTRO!$L$3:$L$1000)="CONFIRMADO")),ROWS($A$3:A350))),"")</f>
        <v/>
      </c>
      <c r="B350" s="15" t="str">
        <f ca="1">IFERROR(INDEX(MAESTRO!B:B,_xludf.AGGREGATE(15,6,ROW(MAESTRO!$B$3:$B$1000)/((MAESTRO!$B$3:$B$1000="MILITARES")*(UPPER(MAESTRO!$L$3:$L$1000)="CONFIRMADO")),ROWS($A$3:A350))),"")</f>
        <v/>
      </c>
      <c r="C350" s="15" t="str">
        <f ca="1">IFERROR(INDEX(MAESTRO!C:C,_xludf.AGGREGATE(15,6,ROW(MAESTRO!$B$3:$B$1000)/((MAESTRO!$B$3:$B$1000="MILITARES")*(UPPER(MAESTRO!$L$3:$L$1000)="CONFIRMADO")),ROWS($A$3:A350))),"")</f>
        <v/>
      </c>
      <c r="D350" s="15" t="str">
        <f ca="1">IFERROR(INDEX(MAESTRO!D:D,_xludf.AGGREGATE(15,6,ROW(MAESTRO!$B$3:$B$1000)/((MAESTRO!$B$3:$B$1000="MILITARES")*(UPPER(MAESTRO!$L$3:$L$1000)="CONFIRMADO")),ROWS($A$3:A350))),"")</f>
        <v/>
      </c>
      <c r="E350" s="15" t="str">
        <f ca="1">IFERROR(INDEX(MAESTRO!E:E,_xludf.AGGREGATE(15,6,ROW(MAESTRO!$B$3:$B$1000)/((MAESTRO!$B$3:$B$1000="MILITARES")*(UPPER(MAESTRO!$L$3:$L$1000)="CONFIRMADO")),ROWS($A$3:A350))),"")</f>
        <v/>
      </c>
      <c r="F350" s="15" t="str">
        <f ca="1">IFERROR(INDEX(MAESTRO!F:F,_xludf.AGGREGATE(15,6,ROW(MAESTRO!$B$3:$B$1000)/((MAESTRO!$B$3:$B$1000="MILITARES")*(UPPER(MAESTRO!$L$3:$L$1000)="CONFIRMADO")),ROWS($A$3:A350))),"")</f>
        <v/>
      </c>
      <c r="G350" s="15" t="str">
        <f ca="1">IFERROR(INDEX(MAESTRO!G:G,_xludf.AGGREGATE(15,6,ROW(MAESTRO!$B$3:$B$1000)/((MAESTRO!$B$3:$B$1000="MILITARES")*(UPPER(MAESTRO!$L$3:$L$1000)="CONFIRMADO")),ROWS($A$3:A350))),"")</f>
        <v/>
      </c>
      <c r="H350" s="15" t="str">
        <f ca="1">IFERROR(INDEX(MAESTRO!H:H,_xludf.AGGREGATE(15,6,ROW(MAESTRO!$B$3:$B$1000)/((MAESTRO!$B$3:$B$1000="MILITARES")*(UPPER(MAESTRO!$L$3:$L$1000)="CONFIRMADO")),ROWS($A$3:A350))),"")</f>
        <v/>
      </c>
      <c r="I350" s="15" t="str">
        <f ca="1">IFERROR(INDEX(MAESTRO!I:I,_xludf.AGGREGATE(15,6,ROW(MAESTRO!$B$3:$B$1000)/((MAESTRO!$B$3:$B$1000="MILITARES")*(UPPER(MAESTRO!$L$3:$L$1000)="CONFIRMADO")),ROWS($A$3:A350))),"")</f>
        <v/>
      </c>
      <c r="J350" s="15" t="str">
        <f ca="1">IFERROR(INDEX(MAESTRO!J:J,_xludf.AGGREGATE(15,6,ROW(MAESTRO!$B$3:$B$1000)/((MAESTRO!$B$3:$B$1000="MILITARES")*(UPPER(MAESTRO!$L$3:$L$1000)="CONFIRMADO")),ROWS($A$3:A350))),"")</f>
        <v/>
      </c>
      <c r="K350" s="15" t="str">
        <f ca="1">IFERROR(INDEX(MAESTRO!K:K,_xludf.AGGREGATE(15,6,ROW(MAESTRO!$B$3:$B$1000)/((MAESTRO!$B$3:$B$1000="MILITARES")*(UPPER(MAESTRO!$L$3:$L$1000)="CONFIRMADO")),ROWS($A$3:A350))),"")</f>
        <v/>
      </c>
      <c r="L350" s="15" t="str">
        <f ca="1">IFERROR(INDEX(MAESTRO!L:L,_xludf.AGGREGATE(15,6,ROW(MAESTRO!$B$3:$B$1000)/((MAESTRO!$B$3:$B$1000="MILITARES")*(UPPER(MAESTRO!$L$3:$L$1000)="CONFIRMADO")),ROWS($A$3:A350))),"")</f>
        <v/>
      </c>
      <c r="M350" s="15" t="str">
        <f ca="1">IFERROR(INDEX(MAESTRO!M:M,_xludf.AGGREGATE(15,6,ROW(MAESTRO!$B$3:$B$1000)/((MAESTRO!$B$3:$B$1000="MILITARES")*(UPPER(MAESTRO!$L$3:$L$1000)="CONFIRMADO")),ROWS($A$3:A350))),"")</f>
        <v/>
      </c>
      <c r="N350" s="15" t="str">
        <f ca="1">IFERROR(INDEX(MAESTRO!N:N,_xludf.AGGREGATE(15,6,ROW(MAESTRO!$B$3:$B$1000)/((MAESTRO!$B$3:$B$1000="MILITARES")*(UPPER(MAESTRO!$L$3:$L$1000)="CONFIRMADO")),ROWS($A$3:A350))),"")</f>
        <v/>
      </c>
      <c r="O350" s="15" t="str">
        <f ca="1">IFERROR(INDEX(MAESTRO!O:O,_xludf.AGGREGATE(15,6,ROW(MAESTRO!$B$3:$B$1000)/((MAESTRO!$B$3:$B$1000="MILITARES")*(UPPER(MAESTRO!$L$3:$L$1000)="CONFIRMADO")),ROWS($A$3:A350))),"")</f>
        <v/>
      </c>
      <c r="P350" s="15" t="str">
        <f ca="1">IFERROR(INDEX(MAESTRO!P:P,_xludf.AGGREGATE(15,6,ROW(MAESTRO!$B$3:$B$1000)/((MAESTRO!$B$3:$B$1000="MILITARES")*(UPPER(MAESTRO!$L$3:$L$1000)="CONFIRMADO")),ROWS($A$3:A350))),"")</f>
        <v/>
      </c>
      <c r="Q350" s="15" t="str">
        <f ca="1">IFERROR(INDEX(MAESTRO!Q:Q,_xludf.AGGREGATE(15,6,ROW(MAESTRO!$B$3:$B$1000)/((MAESTRO!$B$3:$B$1000="MILITARES")*(UPPER(MAESTRO!$L$3:$L$1000)="CONFIRMADO")),ROWS($A$3:A350))),"")</f>
        <v/>
      </c>
      <c r="R350" s="15" t="str">
        <f ca="1">IFERROR(INDEX(MAESTRO!R:R,_xludf.AGGREGATE(15,6,ROW(MAESTRO!$B$3:$B$1000)/((MAESTRO!$B$3:$B$1000="MILITARES")*(UPPER(MAESTRO!$L$3:$L$1000)="CONFIRMADO")),ROWS($A$3:A350))),"")</f>
        <v/>
      </c>
      <c r="S350" s="15" t="str">
        <f ca="1">IFERROR(INDEX(MAESTRO!S:S,_xludf.AGGREGATE(15,6,ROW(MAESTRO!$B$3:$B$1000)/((MAESTRO!$B$3:$B$1000="MILITARES")*(UPPER(MAESTRO!$L$3:$L$1000)="CONFIRMADO")),ROWS($A$3:A350))),"")</f>
        <v/>
      </c>
      <c r="T350" s="15" t="str">
        <f ca="1">IFERROR(INDEX(MAESTRO!T:T,_xludf.AGGREGATE(15,6,ROW(MAESTRO!$B$3:$B$1000)/((MAESTRO!$B$3:$B$1000="MILITARES")*(UPPER(MAESTRO!$L$3:$L$1000)="CONFIRMADO")),ROWS($A$3:A350))),"")</f>
        <v/>
      </c>
      <c r="U350" s="15" t="str">
        <f ca="1">IFERROR(INDEX(MAESTRO!U:U,_xludf.AGGREGATE(15,6,ROW(MAESTRO!$B$3:$B$1000)/((MAESTRO!$B$3:$B$1000="MILITARES")*(UPPER(MAESTRO!$L$3:$L$1000)="CONFIRMADO")),ROWS($A$3:A350))),"")</f>
        <v/>
      </c>
      <c r="V350" s="15" t="str">
        <f ca="1">IFERROR(INDEX(MAESTRO!V:V,_xludf.AGGREGATE(15,6,ROW(MAESTRO!$B$3:$B$1000)/((MAESTRO!$B$3:$B$1000="MILITARES")*(UPPER(MAESTRO!$L$3:$L$1000)="CONFIRMADO")),ROWS($A$3:A350))),"")</f>
        <v/>
      </c>
      <c r="W350" s="15" t="str">
        <f ca="1">IFERROR(INDEX(MAESTRO!W:W,_xludf.AGGREGATE(15,6,ROW(MAESTRO!$B$3:$B$1000)/((MAESTRO!$B$3:$B$1000="MILITARES")*(UPPER(MAESTRO!$L$3:$L$1000)="CONFIRMADO")),ROWS($A$3:A350))),"")</f>
        <v/>
      </c>
      <c r="X350" s="15" t="str">
        <f ca="1">IFERROR(INDEX(MAESTRO!X:X,_xludf.AGGREGATE(15,6,ROW(MAESTRO!$B$3:$B$1000)/((MAESTRO!$B$3:$B$1000="MILITARES")*(UPPER(MAESTRO!$L$3:$L$1000)="CONFIRMADO")),ROWS($A$3:A350))),"")</f>
        <v/>
      </c>
    </row>
    <row r="351" spans="1:24" ht="22.05" customHeight="1">
      <c r="A351" s="10" t="str">
        <f ca="1">IFERROR(INDEX(MAESTRO!A:A,_xludf.AGGREGATE(15,6,ROW(MAESTRO!$B$3:$B$1000)/((MAESTRO!$B$3:$B$1000="MILITARES")*(UPPER(MAESTRO!$L$3:$L$1000)="CONFIRMADO")),ROWS($A$3:A351))),"")</f>
        <v/>
      </c>
      <c r="B351" s="10" t="str">
        <f ca="1">IFERROR(INDEX(MAESTRO!B:B,_xludf.AGGREGATE(15,6,ROW(MAESTRO!$B$3:$B$1000)/((MAESTRO!$B$3:$B$1000="MILITARES")*(UPPER(MAESTRO!$L$3:$L$1000)="CONFIRMADO")),ROWS($A$3:A351))),"")</f>
        <v/>
      </c>
      <c r="C351" s="10" t="str">
        <f ca="1">IFERROR(INDEX(MAESTRO!C:C,_xludf.AGGREGATE(15,6,ROW(MAESTRO!$B$3:$B$1000)/((MAESTRO!$B$3:$B$1000="MILITARES")*(UPPER(MAESTRO!$L$3:$L$1000)="CONFIRMADO")),ROWS($A$3:A351))),"")</f>
        <v/>
      </c>
      <c r="D351" s="10" t="str">
        <f ca="1">IFERROR(INDEX(MAESTRO!D:D,_xludf.AGGREGATE(15,6,ROW(MAESTRO!$B$3:$B$1000)/((MAESTRO!$B$3:$B$1000="MILITARES")*(UPPER(MAESTRO!$L$3:$L$1000)="CONFIRMADO")),ROWS($A$3:A351))),"")</f>
        <v/>
      </c>
      <c r="E351" s="10" t="str">
        <f ca="1">IFERROR(INDEX(MAESTRO!E:E,_xludf.AGGREGATE(15,6,ROW(MAESTRO!$B$3:$B$1000)/((MAESTRO!$B$3:$B$1000="MILITARES")*(UPPER(MAESTRO!$L$3:$L$1000)="CONFIRMADO")),ROWS($A$3:A351))),"")</f>
        <v/>
      </c>
      <c r="F351" s="10" t="str">
        <f ca="1">IFERROR(INDEX(MAESTRO!F:F,_xludf.AGGREGATE(15,6,ROW(MAESTRO!$B$3:$B$1000)/((MAESTRO!$B$3:$B$1000="MILITARES")*(UPPER(MAESTRO!$L$3:$L$1000)="CONFIRMADO")),ROWS($A$3:A351))),"")</f>
        <v/>
      </c>
      <c r="G351" s="10" t="str">
        <f ca="1">IFERROR(INDEX(MAESTRO!G:G,_xludf.AGGREGATE(15,6,ROW(MAESTRO!$B$3:$B$1000)/((MAESTRO!$B$3:$B$1000="MILITARES")*(UPPER(MAESTRO!$L$3:$L$1000)="CONFIRMADO")),ROWS($A$3:A351))),"")</f>
        <v/>
      </c>
      <c r="H351" s="10" t="str">
        <f ca="1">IFERROR(INDEX(MAESTRO!H:H,_xludf.AGGREGATE(15,6,ROW(MAESTRO!$B$3:$B$1000)/((MAESTRO!$B$3:$B$1000="MILITARES")*(UPPER(MAESTRO!$L$3:$L$1000)="CONFIRMADO")),ROWS($A$3:A351))),"")</f>
        <v/>
      </c>
      <c r="I351" s="10" t="str">
        <f ca="1">IFERROR(INDEX(MAESTRO!I:I,_xludf.AGGREGATE(15,6,ROW(MAESTRO!$B$3:$B$1000)/((MAESTRO!$B$3:$B$1000="MILITARES")*(UPPER(MAESTRO!$L$3:$L$1000)="CONFIRMADO")),ROWS($A$3:A351))),"")</f>
        <v/>
      </c>
      <c r="J351" s="10" t="str">
        <f ca="1">IFERROR(INDEX(MAESTRO!J:J,_xludf.AGGREGATE(15,6,ROW(MAESTRO!$B$3:$B$1000)/((MAESTRO!$B$3:$B$1000="MILITARES")*(UPPER(MAESTRO!$L$3:$L$1000)="CONFIRMADO")),ROWS($A$3:A351))),"")</f>
        <v/>
      </c>
      <c r="K351" s="10" t="str">
        <f ca="1">IFERROR(INDEX(MAESTRO!K:K,_xludf.AGGREGATE(15,6,ROW(MAESTRO!$B$3:$B$1000)/((MAESTRO!$B$3:$B$1000="MILITARES")*(UPPER(MAESTRO!$L$3:$L$1000)="CONFIRMADO")),ROWS($A$3:A351))),"")</f>
        <v/>
      </c>
      <c r="L351" s="10" t="str">
        <f ca="1">IFERROR(INDEX(MAESTRO!L:L,_xludf.AGGREGATE(15,6,ROW(MAESTRO!$B$3:$B$1000)/((MAESTRO!$B$3:$B$1000="MILITARES")*(UPPER(MAESTRO!$L$3:$L$1000)="CONFIRMADO")),ROWS($A$3:A351))),"")</f>
        <v/>
      </c>
      <c r="M351" s="10" t="str">
        <f ca="1">IFERROR(INDEX(MAESTRO!M:M,_xludf.AGGREGATE(15,6,ROW(MAESTRO!$B$3:$B$1000)/((MAESTRO!$B$3:$B$1000="MILITARES")*(UPPER(MAESTRO!$L$3:$L$1000)="CONFIRMADO")),ROWS($A$3:A351))),"")</f>
        <v/>
      </c>
      <c r="N351" s="10" t="str">
        <f ca="1">IFERROR(INDEX(MAESTRO!N:N,_xludf.AGGREGATE(15,6,ROW(MAESTRO!$B$3:$B$1000)/((MAESTRO!$B$3:$B$1000="MILITARES")*(UPPER(MAESTRO!$L$3:$L$1000)="CONFIRMADO")),ROWS($A$3:A351))),"")</f>
        <v/>
      </c>
      <c r="O351" s="10" t="str">
        <f ca="1">IFERROR(INDEX(MAESTRO!O:O,_xludf.AGGREGATE(15,6,ROW(MAESTRO!$B$3:$B$1000)/((MAESTRO!$B$3:$B$1000="MILITARES")*(UPPER(MAESTRO!$L$3:$L$1000)="CONFIRMADO")),ROWS($A$3:A351))),"")</f>
        <v/>
      </c>
      <c r="P351" s="10" t="str">
        <f ca="1">IFERROR(INDEX(MAESTRO!P:P,_xludf.AGGREGATE(15,6,ROW(MAESTRO!$B$3:$B$1000)/((MAESTRO!$B$3:$B$1000="MILITARES")*(UPPER(MAESTRO!$L$3:$L$1000)="CONFIRMADO")),ROWS($A$3:A351))),"")</f>
        <v/>
      </c>
      <c r="Q351" s="10" t="str">
        <f ca="1">IFERROR(INDEX(MAESTRO!Q:Q,_xludf.AGGREGATE(15,6,ROW(MAESTRO!$B$3:$B$1000)/((MAESTRO!$B$3:$B$1000="MILITARES")*(UPPER(MAESTRO!$L$3:$L$1000)="CONFIRMADO")),ROWS($A$3:A351))),"")</f>
        <v/>
      </c>
      <c r="R351" s="10" t="str">
        <f ca="1">IFERROR(INDEX(MAESTRO!R:R,_xludf.AGGREGATE(15,6,ROW(MAESTRO!$B$3:$B$1000)/((MAESTRO!$B$3:$B$1000="MILITARES")*(UPPER(MAESTRO!$L$3:$L$1000)="CONFIRMADO")),ROWS($A$3:A351))),"")</f>
        <v/>
      </c>
      <c r="S351" s="10" t="str">
        <f ca="1">IFERROR(INDEX(MAESTRO!S:S,_xludf.AGGREGATE(15,6,ROW(MAESTRO!$B$3:$B$1000)/((MAESTRO!$B$3:$B$1000="MILITARES")*(UPPER(MAESTRO!$L$3:$L$1000)="CONFIRMADO")),ROWS($A$3:A351))),"")</f>
        <v/>
      </c>
      <c r="T351" s="10" t="str">
        <f ca="1">IFERROR(INDEX(MAESTRO!T:T,_xludf.AGGREGATE(15,6,ROW(MAESTRO!$B$3:$B$1000)/((MAESTRO!$B$3:$B$1000="MILITARES")*(UPPER(MAESTRO!$L$3:$L$1000)="CONFIRMADO")),ROWS($A$3:A351))),"")</f>
        <v/>
      </c>
      <c r="U351" s="10" t="str">
        <f ca="1">IFERROR(INDEX(MAESTRO!U:U,_xludf.AGGREGATE(15,6,ROW(MAESTRO!$B$3:$B$1000)/((MAESTRO!$B$3:$B$1000="MILITARES")*(UPPER(MAESTRO!$L$3:$L$1000)="CONFIRMADO")),ROWS($A$3:A351))),"")</f>
        <v/>
      </c>
      <c r="V351" s="10" t="str">
        <f ca="1">IFERROR(INDEX(MAESTRO!V:V,_xludf.AGGREGATE(15,6,ROW(MAESTRO!$B$3:$B$1000)/((MAESTRO!$B$3:$B$1000="MILITARES")*(UPPER(MAESTRO!$L$3:$L$1000)="CONFIRMADO")),ROWS($A$3:A351))),"")</f>
        <v/>
      </c>
      <c r="W351" s="10" t="str">
        <f ca="1">IFERROR(INDEX(MAESTRO!W:W,_xludf.AGGREGATE(15,6,ROW(MAESTRO!$B$3:$B$1000)/((MAESTRO!$B$3:$B$1000="MILITARES")*(UPPER(MAESTRO!$L$3:$L$1000)="CONFIRMADO")),ROWS($A$3:A351))),"")</f>
        <v/>
      </c>
      <c r="X351" s="10" t="str">
        <f ca="1">IFERROR(INDEX(MAESTRO!X:X,_xludf.AGGREGATE(15,6,ROW(MAESTRO!$B$3:$B$1000)/((MAESTRO!$B$3:$B$1000="MILITARES")*(UPPER(MAESTRO!$L$3:$L$1000)="CONFIRMADO")),ROWS($A$3:A351))),"")</f>
        <v/>
      </c>
    </row>
    <row r="352" spans="1:24" ht="22.05" customHeight="1">
      <c r="A352" s="15" t="str">
        <f ca="1">IFERROR(INDEX(MAESTRO!A:A,_xludf.AGGREGATE(15,6,ROW(MAESTRO!$B$3:$B$1000)/((MAESTRO!$B$3:$B$1000="MILITARES")*(UPPER(MAESTRO!$L$3:$L$1000)="CONFIRMADO")),ROWS($A$3:A352))),"")</f>
        <v/>
      </c>
      <c r="B352" s="15" t="str">
        <f ca="1">IFERROR(INDEX(MAESTRO!B:B,_xludf.AGGREGATE(15,6,ROW(MAESTRO!$B$3:$B$1000)/((MAESTRO!$B$3:$B$1000="MILITARES")*(UPPER(MAESTRO!$L$3:$L$1000)="CONFIRMADO")),ROWS($A$3:A352))),"")</f>
        <v/>
      </c>
      <c r="C352" s="15" t="str">
        <f ca="1">IFERROR(INDEX(MAESTRO!C:C,_xludf.AGGREGATE(15,6,ROW(MAESTRO!$B$3:$B$1000)/((MAESTRO!$B$3:$B$1000="MILITARES")*(UPPER(MAESTRO!$L$3:$L$1000)="CONFIRMADO")),ROWS($A$3:A352))),"")</f>
        <v/>
      </c>
      <c r="D352" s="15" t="str">
        <f ca="1">IFERROR(INDEX(MAESTRO!D:D,_xludf.AGGREGATE(15,6,ROW(MAESTRO!$B$3:$B$1000)/((MAESTRO!$B$3:$B$1000="MILITARES")*(UPPER(MAESTRO!$L$3:$L$1000)="CONFIRMADO")),ROWS($A$3:A352))),"")</f>
        <v/>
      </c>
      <c r="E352" s="15" t="str">
        <f ca="1">IFERROR(INDEX(MAESTRO!E:E,_xludf.AGGREGATE(15,6,ROW(MAESTRO!$B$3:$B$1000)/((MAESTRO!$B$3:$B$1000="MILITARES")*(UPPER(MAESTRO!$L$3:$L$1000)="CONFIRMADO")),ROWS($A$3:A352))),"")</f>
        <v/>
      </c>
      <c r="F352" s="15" t="str">
        <f ca="1">IFERROR(INDEX(MAESTRO!F:F,_xludf.AGGREGATE(15,6,ROW(MAESTRO!$B$3:$B$1000)/((MAESTRO!$B$3:$B$1000="MILITARES")*(UPPER(MAESTRO!$L$3:$L$1000)="CONFIRMADO")),ROWS($A$3:A352))),"")</f>
        <v/>
      </c>
      <c r="G352" s="15" t="str">
        <f ca="1">IFERROR(INDEX(MAESTRO!G:G,_xludf.AGGREGATE(15,6,ROW(MAESTRO!$B$3:$B$1000)/((MAESTRO!$B$3:$B$1000="MILITARES")*(UPPER(MAESTRO!$L$3:$L$1000)="CONFIRMADO")),ROWS($A$3:A352))),"")</f>
        <v/>
      </c>
      <c r="H352" s="15" t="str">
        <f ca="1">IFERROR(INDEX(MAESTRO!H:H,_xludf.AGGREGATE(15,6,ROW(MAESTRO!$B$3:$B$1000)/((MAESTRO!$B$3:$B$1000="MILITARES")*(UPPER(MAESTRO!$L$3:$L$1000)="CONFIRMADO")),ROWS($A$3:A352))),"")</f>
        <v/>
      </c>
      <c r="I352" s="15" t="str">
        <f ca="1">IFERROR(INDEX(MAESTRO!I:I,_xludf.AGGREGATE(15,6,ROW(MAESTRO!$B$3:$B$1000)/((MAESTRO!$B$3:$B$1000="MILITARES")*(UPPER(MAESTRO!$L$3:$L$1000)="CONFIRMADO")),ROWS($A$3:A352))),"")</f>
        <v/>
      </c>
      <c r="J352" s="15" t="str">
        <f ca="1">IFERROR(INDEX(MAESTRO!J:J,_xludf.AGGREGATE(15,6,ROW(MAESTRO!$B$3:$B$1000)/((MAESTRO!$B$3:$B$1000="MILITARES")*(UPPER(MAESTRO!$L$3:$L$1000)="CONFIRMADO")),ROWS($A$3:A352))),"")</f>
        <v/>
      </c>
      <c r="K352" s="15" t="str">
        <f ca="1">IFERROR(INDEX(MAESTRO!K:K,_xludf.AGGREGATE(15,6,ROW(MAESTRO!$B$3:$B$1000)/((MAESTRO!$B$3:$B$1000="MILITARES")*(UPPER(MAESTRO!$L$3:$L$1000)="CONFIRMADO")),ROWS($A$3:A352))),"")</f>
        <v/>
      </c>
      <c r="L352" s="15" t="str">
        <f ca="1">IFERROR(INDEX(MAESTRO!L:L,_xludf.AGGREGATE(15,6,ROW(MAESTRO!$B$3:$B$1000)/((MAESTRO!$B$3:$B$1000="MILITARES")*(UPPER(MAESTRO!$L$3:$L$1000)="CONFIRMADO")),ROWS($A$3:A352))),"")</f>
        <v/>
      </c>
      <c r="M352" s="15" t="str">
        <f ca="1">IFERROR(INDEX(MAESTRO!M:M,_xludf.AGGREGATE(15,6,ROW(MAESTRO!$B$3:$B$1000)/((MAESTRO!$B$3:$B$1000="MILITARES")*(UPPER(MAESTRO!$L$3:$L$1000)="CONFIRMADO")),ROWS($A$3:A352))),"")</f>
        <v/>
      </c>
      <c r="N352" s="15" t="str">
        <f ca="1">IFERROR(INDEX(MAESTRO!N:N,_xludf.AGGREGATE(15,6,ROW(MAESTRO!$B$3:$B$1000)/((MAESTRO!$B$3:$B$1000="MILITARES")*(UPPER(MAESTRO!$L$3:$L$1000)="CONFIRMADO")),ROWS($A$3:A352))),"")</f>
        <v/>
      </c>
      <c r="O352" s="15" t="str">
        <f ca="1">IFERROR(INDEX(MAESTRO!O:O,_xludf.AGGREGATE(15,6,ROW(MAESTRO!$B$3:$B$1000)/((MAESTRO!$B$3:$B$1000="MILITARES")*(UPPER(MAESTRO!$L$3:$L$1000)="CONFIRMADO")),ROWS($A$3:A352))),"")</f>
        <v/>
      </c>
      <c r="P352" s="15" t="str">
        <f ca="1">IFERROR(INDEX(MAESTRO!P:P,_xludf.AGGREGATE(15,6,ROW(MAESTRO!$B$3:$B$1000)/((MAESTRO!$B$3:$B$1000="MILITARES")*(UPPER(MAESTRO!$L$3:$L$1000)="CONFIRMADO")),ROWS($A$3:A352))),"")</f>
        <v/>
      </c>
      <c r="Q352" s="15" t="str">
        <f ca="1">IFERROR(INDEX(MAESTRO!Q:Q,_xludf.AGGREGATE(15,6,ROW(MAESTRO!$B$3:$B$1000)/((MAESTRO!$B$3:$B$1000="MILITARES")*(UPPER(MAESTRO!$L$3:$L$1000)="CONFIRMADO")),ROWS($A$3:A352))),"")</f>
        <v/>
      </c>
      <c r="R352" s="15" t="str">
        <f ca="1">IFERROR(INDEX(MAESTRO!R:R,_xludf.AGGREGATE(15,6,ROW(MAESTRO!$B$3:$B$1000)/((MAESTRO!$B$3:$B$1000="MILITARES")*(UPPER(MAESTRO!$L$3:$L$1000)="CONFIRMADO")),ROWS($A$3:A352))),"")</f>
        <v/>
      </c>
      <c r="S352" s="15" t="str">
        <f ca="1">IFERROR(INDEX(MAESTRO!S:S,_xludf.AGGREGATE(15,6,ROW(MAESTRO!$B$3:$B$1000)/((MAESTRO!$B$3:$B$1000="MILITARES")*(UPPER(MAESTRO!$L$3:$L$1000)="CONFIRMADO")),ROWS($A$3:A352))),"")</f>
        <v/>
      </c>
      <c r="T352" s="15" t="str">
        <f ca="1">IFERROR(INDEX(MAESTRO!T:T,_xludf.AGGREGATE(15,6,ROW(MAESTRO!$B$3:$B$1000)/((MAESTRO!$B$3:$B$1000="MILITARES")*(UPPER(MAESTRO!$L$3:$L$1000)="CONFIRMADO")),ROWS($A$3:A352))),"")</f>
        <v/>
      </c>
      <c r="U352" s="15" t="str">
        <f ca="1">IFERROR(INDEX(MAESTRO!U:U,_xludf.AGGREGATE(15,6,ROW(MAESTRO!$B$3:$B$1000)/((MAESTRO!$B$3:$B$1000="MILITARES")*(UPPER(MAESTRO!$L$3:$L$1000)="CONFIRMADO")),ROWS($A$3:A352))),"")</f>
        <v/>
      </c>
      <c r="V352" s="15" t="str">
        <f ca="1">IFERROR(INDEX(MAESTRO!V:V,_xludf.AGGREGATE(15,6,ROW(MAESTRO!$B$3:$B$1000)/((MAESTRO!$B$3:$B$1000="MILITARES")*(UPPER(MAESTRO!$L$3:$L$1000)="CONFIRMADO")),ROWS($A$3:A352))),"")</f>
        <v/>
      </c>
      <c r="W352" s="15" t="str">
        <f ca="1">IFERROR(INDEX(MAESTRO!W:W,_xludf.AGGREGATE(15,6,ROW(MAESTRO!$B$3:$B$1000)/((MAESTRO!$B$3:$B$1000="MILITARES")*(UPPER(MAESTRO!$L$3:$L$1000)="CONFIRMADO")),ROWS($A$3:A352))),"")</f>
        <v/>
      </c>
      <c r="X352" s="15" t="str">
        <f ca="1">IFERROR(INDEX(MAESTRO!X:X,_xludf.AGGREGATE(15,6,ROW(MAESTRO!$B$3:$B$1000)/((MAESTRO!$B$3:$B$1000="MILITARES")*(UPPER(MAESTRO!$L$3:$L$1000)="CONFIRMADO")),ROWS($A$3:A352))),"")</f>
        <v/>
      </c>
    </row>
    <row r="353" spans="1:24" ht="22.05" customHeight="1">
      <c r="A353" s="10" t="str">
        <f ca="1">IFERROR(INDEX(MAESTRO!A:A,_xludf.AGGREGATE(15,6,ROW(MAESTRO!$B$3:$B$1000)/((MAESTRO!$B$3:$B$1000="MILITARES")*(UPPER(MAESTRO!$L$3:$L$1000)="CONFIRMADO")),ROWS($A$3:A353))),"")</f>
        <v/>
      </c>
      <c r="B353" s="10" t="str">
        <f ca="1">IFERROR(INDEX(MAESTRO!B:B,_xludf.AGGREGATE(15,6,ROW(MAESTRO!$B$3:$B$1000)/((MAESTRO!$B$3:$B$1000="MILITARES")*(UPPER(MAESTRO!$L$3:$L$1000)="CONFIRMADO")),ROWS($A$3:A353))),"")</f>
        <v/>
      </c>
      <c r="C353" s="10" t="str">
        <f ca="1">IFERROR(INDEX(MAESTRO!C:C,_xludf.AGGREGATE(15,6,ROW(MAESTRO!$B$3:$B$1000)/((MAESTRO!$B$3:$B$1000="MILITARES")*(UPPER(MAESTRO!$L$3:$L$1000)="CONFIRMADO")),ROWS($A$3:A353))),"")</f>
        <v/>
      </c>
      <c r="D353" s="10" t="str">
        <f ca="1">IFERROR(INDEX(MAESTRO!D:D,_xludf.AGGREGATE(15,6,ROW(MAESTRO!$B$3:$B$1000)/((MAESTRO!$B$3:$B$1000="MILITARES")*(UPPER(MAESTRO!$L$3:$L$1000)="CONFIRMADO")),ROWS($A$3:A353))),"")</f>
        <v/>
      </c>
      <c r="E353" s="10" t="str">
        <f ca="1">IFERROR(INDEX(MAESTRO!E:E,_xludf.AGGREGATE(15,6,ROW(MAESTRO!$B$3:$B$1000)/((MAESTRO!$B$3:$B$1000="MILITARES")*(UPPER(MAESTRO!$L$3:$L$1000)="CONFIRMADO")),ROWS($A$3:A353))),"")</f>
        <v/>
      </c>
      <c r="F353" s="10" t="str">
        <f ca="1">IFERROR(INDEX(MAESTRO!F:F,_xludf.AGGREGATE(15,6,ROW(MAESTRO!$B$3:$B$1000)/((MAESTRO!$B$3:$B$1000="MILITARES")*(UPPER(MAESTRO!$L$3:$L$1000)="CONFIRMADO")),ROWS($A$3:A353))),"")</f>
        <v/>
      </c>
      <c r="G353" s="10" t="str">
        <f ca="1">IFERROR(INDEX(MAESTRO!G:G,_xludf.AGGREGATE(15,6,ROW(MAESTRO!$B$3:$B$1000)/((MAESTRO!$B$3:$B$1000="MILITARES")*(UPPER(MAESTRO!$L$3:$L$1000)="CONFIRMADO")),ROWS($A$3:A353))),"")</f>
        <v/>
      </c>
      <c r="H353" s="10" t="str">
        <f ca="1">IFERROR(INDEX(MAESTRO!H:H,_xludf.AGGREGATE(15,6,ROW(MAESTRO!$B$3:$B$1000)/((MAESTRO!$B$3:$B$1000="MILITARES")*(UPPER(MAESTRO!$L$3:$L$1000)="CONFIRMADO")),ROWS($A$3:A353))),"")</f>
        <v/>
      </c>
      <c r="I353" s="10" t="str">
        <f ca="1">IFERROR(INDEX(MAESTRO!I:I,_xludf.AGGREGATE(15,6,ROW(MAESTRO!$B$3:$B$1000)/((MAESTRO!$B$3:$B$1000="MILITARES")*(UPPER(MAESTRO!$L$3:$L$1000)="CONFIRMADO")),ROWS($A$3:A353))),"")</f>
        <v/>
      </c>
      <c r="J353" s="10" t="str">
        <f ca="1">IFERROR(INDEX(MAESTRO!J:J,_xludf.AGGREGATE(15,6,ROW(MAESTRO!$B$3:$B$1000)/((MAESTRO!$B$3:$B$1000="MILITARES")*(UPPER(MAESTRO!$L$3:$L$1000)="CONFIRMADO")),ROWS($A$3:A353))),"")</f>
        <v/>
      </c>
      <c r="K353" s="10" t="str">
        <f ca="1">IFERROR(INDEX(MAESTRO!K:K,_xludf.AGGREGATE(15,6,ROW(MAESTRO!$B$3:$B$1000)/((MAESTRO!$B$3:$B$1000="MILITARES")*(UPPER(MAESTRO!$L$3:$L$1000)="CONFIRMADO")),ROWS($A$3:A353))),"")</f>
        <v/>
      </c>
      <c r="L353" s="10" t="str">
        <f ca="1">IFERROR(INDEX(MAESTRO!L:L,_xludf.AGGREGATE(15,6,ROW(MAESTRO!$B$3:$B$1000)/((MAESTRO!$B$3:$B$1000="MILITARES")*(UPPER(MAESTRO!$L$3:$L$1000)="CONFIRMADO")),ROWS($A$3:A353))),"")</f>
        <v/>
      </c>
      <c r="M353" s="10" t="str">
        <f ca="1">IFERROR(INDEX(MAESTRO!M:M,_xludf.AGGREGATE(15,6,ROW(MAESTRO!$B$3:$B$1000)/((MAESTRO!$B$3:$B$1000="MILITARES")*(UPPER(MAESTRO!$L$3:$L$1000)="CONFIRMADO")),ROWS($A$3:A353))),"")</f>
        <v/>
      </c>
      <c r="N353" s="10" t="str">
        <f ca="1">IFERROR(INDEX(MAESTRO!N:N,_xludf.AGGREGATE(15,6,ROW(MAESTRO!$B$3:$B$1000)/((MAESTRO!$B$3:$B$1000="MILITARES")*(UPPER(MAESTRO!$L$3:$L$1000)="CONFIRMADO")),ROWS($A$3:A353))),"")</f>
        <v/>
      </c>
      <c r="O353" s="10" t="str">
        <f ca="1">IFERROR(INDEX(MAESTRO!O:O,_xludf.AGGREGATE(15,6,ROW(MAESTRO!$B$3:$B$1000)/((MAESTRO!$B$3:$B$1000="MILITARES")*(UPPER(MAESTRO!$L$3:$L$1000)="CONFIRMADO")),ROWS($A$3:A353))),"")</f>
        <v/>
      </c>
      <c r="P353" s="10" t="str">
        <f ca="1">IFERROR(INDEX(MAESTRO!P:P,_xludf.AGGREGATE(15,6,ROW(MAESTRO!$B$3:$B$1000)/((MAESTRO!$B$3:$B$1000="MILITARES")*(UPPER(MAESTRO!$L$3:$L$1000)="CONFIRMADO")),ROWS($A$3:A353))),"")</f>
        <v/>
      </c>
      <c r="Q353" s="10" t="str">
        <f ca="1">IFERROR(INDEX(MAESTRO!Q:Q,_xludf.AGGREGATE(15,6,ROW(MAESTRO!$B$3:$B$1000)/((MAESTRO!$B$3:$B$1000="MILITARES")*(UPPER(MAESTRO!$L$3:$L$1000)="CONFIRMADO")),ROWS($A$3:A353))),"")</f>
        <v/>
      </c>
      <c r="R353" s="10" t="str">
        <f ca="1">IFERROR(INDEX(MAESTRO!R:R,_xludf.AGGREGATE(15,6,ROW(MAESTRO!$B$3:$B$1000)/((MAESTRO!$B$3:$B$1000="MILITARES")*(UPPER(MAESTRO!$L$3:$L$1000)="CONFIRMADO")),ROWS($A$3:A353))),"")</f>
        <v/>
      </c>
      <c r="S353" s="10" t="str">
        <f ca="1">IFERROR(INDEX(MAESTRO!S:S,_xludf.AGGREGATE(15,6,ROW(MAESTRO!$B$3:$B$1000)/((MAESTRO!$B$3:$B$1000="MILITARES")*(UPPER(MAESTRO!$L$3:$L$1000)="CONFIRMADO")),ROWS($A$3:A353))),"")</f>
        <v/>
      </c>
      <c r="T353" s="10" t="str">
        <f ca="1">IFERROR(INDEX(MAESTRO!T:T,_xludf.AGGREGATE(15,6,ROW(MAESTRO!$B$3:$B$1000)/((MAESTRO!$B$3:$B$1000="MILITARES")*(UPPER(MAESTRO!$L$3:$L$1000)="CONFIRMADO")),ROWS($A$3:A353))),"")</f>
        <v/>
      </c>
      <c r="U353" s="10" t="str">
        <f ca="1">IFERROR(INDEX(MAESTRO!U:U,_xludf.AGGREGATE(15,6,ROW(MAESTRO!$B$3:$B$1000)/((MAESTRO!$B$3:$B$1000="MILITARES")*(UPPER(MAESTRO!$L$3:$L$1000)="CONFIRMADO")),ROWS($A$3:A353))),"")</f>
        <v/>
      </c>
      <c r="V353" s="10" t="str">
        <f ca="1">IFERROR(INDEX(MAESTRO!V:V,_xludf.AGGREGATE(15,6,ROW(MAESTRO!$B$3:$B$1000)/((MAESTRO!$B$3:$B$1000="MILITARES")*(UPPER(MAESTRO!$L$3:$L$1000)="CONFIRMADO")),ROWS($A$3:A353))),"")</f>
        <v/>
      </c>
      <c r="W353" s="10" t="str">
        <f ca="1">IFERROR(INDEX(MAESTRO!W:W,_xludf.AGGREGATE(15,6,ROW(MAESTRO!$B$3:$B$1000)/((MAESTRO!$B$3:$B$1000="MILITARES")*(UPPER(MAESTRO!$L$3:$L$1000)="CONFIRMADO")),ROWS($A$3:A353))),"")</f>
        <v/>
      </c>
      <c r="X353" s="10" t="str">
        <f ca="1">IFERROR(INDEX(MAESTRO!X:X,_xludf.AGGREGATE(15,6,ROW(MAESTRO!$B$3:$B$1000)/((MAESTRO!$B$3:$B$1000="MILITARES")*(UPPER(MAESTRO!$L$3:$L$1000)="CONFIRMADO")),ROWS($A$3:A353))),"")</f>
        <v/>
      </c>
    </row>
    <row r="354" spans="1:24" ht="22.05" customHeight="1">
      <c r="A354" s="15" t="str">
        <f ca="1">IFERROR(INDEX(MAESTRO!A:A,_xludf.AGGREGATE(15,6,ROW(MAESTRO!$B$3:$B$1000)/((MAESTRO!$B$3:$B$1000="MILITARES")*(UPPER(MAESTRO!$L$3:$L$1000)="CONFIRMADO")),ROWS($A$3:A354))),"")</f>
        <v/>
      </c>
      <c r="B354" s="15" t="str">
        <f ca="1">IFERROR(INDEX(MAESTRO!B:B,_xludf.AGGREGATE(15,6,ROW(MAESTRO!$B$3:$B$1000)/((MAESTRO!$B$3:$B$1000="MILITARES")*(UPPER(MAESTRO!$L$3:$L$1000)="CONFIRMADO")),ROWS($A$3:A354))),"")</f>
        <v/>
      </c>
      <c r="C354" s="15" t="str">
        <f ca="1">IFERROR(INDEX(MAESTRO!C:C,_xludf.AGGREGATE(15,6,ROW(MAESTRO!$B$3:$B$1000)/((MAESTRO!$B$3:$B$1000="MILITARES")*(UPPER(MAESTRO!$L$3:$L$1000)="CONFIRMADO")),ROWS($A$3:A354))),"")</f>
        <v/>
      </c>
      <c r="D354" s="15" t="str">
        <f ca="1">IFERROR(INDEX(MAESTRO!D:D,_xludf.AGGREGATE(15,6,ROW(MAESTRO!$B$3:$B$1000)/((MAESTRO!$B$3:$B$1000="MILITARES")*(UPPER(MAESTRO!$L$3:$L$1000)="CONFIRMADO")),ROWS($A$3:A354))),"")</f>
        <v/>
      </c>
      <c r="E354" s="15" t="str">
        <f ca="1">IFERROR(INDEX(MAESTRO!E:E,_xludf.AGGREGATE(15,6,ROW(MAESTRO!$B$3:$B$1000)/((MAESTRO!$B$3:$B$1000="MILITARES")*(UPPER(MAESTRO!$L$3:$L$1000)="CONFIRMADO")),ROWS($A$3:A354))),"")</f>
        <v/>
      </c>
      <c r="F354" s="15" t="str">
        <f ca="1">IFERROR(INDEX(MAESTRO!F:F,_xludf.AGGREGATE(15,6,ROW(MAESTRO!$B$3:$B$1000)/((MAESTRO!$B$3:$B$1000="MILITARES")*(UPPER(MAESTRO!$L$3:$L$1000)="CONFIRMADO")),ROWS($A$3:A354))),"")</f>
        <v/>
      </c>
      <c r="G354" s="15" t="str">
        <f ca="1">IFERROR(INDEX(MAESTRO!G:G,_xludf.AGGREGATE(15,6,ROW(MAESTRO!$B$3:$B$1000)/((MAESTRO!$B$3:$B$1000="MILITARES")*(UPPER(MAESTRO!$L$3:$L$1000)="CONFIRMADO")),ROWS($A$3:A354))),"")</f>
        <v/>
      </c>
      <c r="H354" s="15" t="str">
        <f ca="1">IFERROR(INDEX(MAESTRO!H:H,_xludf.AGGREGATE(15,6,ROW(MAESTRO!$B$3:$B$1000)/((MAESTRO!$B$3:$B$1000="MILITARES")*(UPPER(MAESTRO!$L$3:$L$1000)="CONFIRMADO")),ROWS($A$3:A354))),"")</f>
        <v/>
      </c>
      <c r="I354" s="15" t="str">
        <f ca="1">IFERROR(INDEX(MAESTRO!I:I,_xludf.AGGREGATE(15,6,ROW(MAESTRO!$B$3:$B$1000)/((MAESTRO!$B$3:$B$1000="MILITARES")*(UPPER(MAESTRO!$L$3:$L$1000)="CONFIRMADO")),ROWS($A$3:A354))),"")</f>
        <v/>
      </c>
      <c r="J354" s="15" t="str">
        <f ca="1">IFERROR(INDEX(MAESTRO!J:J,_xludf.AGGREGATE(15,6,ROW(MAESTRO!$B$3:$B$1000)/((MAESTRO!$B$3:$B$1000="MILITARES")*(UPPER(MAESTRO!$L$3:$L$1000)="CONFIRMADO")),ROWS($A$3:A354))),"")</f>
        <v/>
      </c>
      <c r="K354" s="15" t="str">
        <f ca="1">IFERROR(INDEX(MAESTRO!K:K,_xludf.AGGREGATE(15,6,ROW(MAESTRO!$B$3:$B$1000)/((MAESTRO!$B$3:$B$1000="MILITARES")*(UPPER(MAESTRO!$L$3:$L$1000)="CONFIRMADO")),ROWS($A$3:A354))),"")</f>
        <v/>
      </c>
      <c r="L354" s="15" t="str">
        <f ca="1">IFERROR(INDEX(MAESTRO!L:L,_xludf.AGGREGATE(15,6,ROW(MAESTRO!$B$3:$B$1000)/((MAESTRO!$B$3:$B$1000="MILITARES")*(UPPER(MAESTRO!$L$3:$L$1000)="CONFIRMADO")),ROWS($A$3:A354))),"")</f>
        <v/>
      </c>
      <c r="M354" s="15" t="str">
        <f ca="1">IFERROR(INDEX(MAESTRO!M:M,_xludf.AGGREGATE(15,6,ROW(MAESTRO!$B$3:$B$1000)/((MAESTRO!$B$3:$B$1000="MILITARES")*(UPPER(MAESTRO!$L$3:$L$1000)="CONFIRMADO")),ROWS($A$3:A354))),"")</f>
        <v/>
      </c>
      <c r="N354" s="15" t="str">
        <f ca="1">IFERROR(INDEX(MAESTRO!N:N,_xludf.AGGREGATE(15,6,ROW(MAESTRO!$B$3:$B$1000)/((MAESTRO!$B$3:$B$1000="MILITARES")*(UPPER(MAESTRO!$L$3:$L$1000)="CONFIRMADO")),ROWS($A$3:A354))),"")</f>
        <v/>
      </c>
      <c r="O354" s="15" t="str">
        <f ca="1">IFERROR(INDEX(MAESTRO!O:O,_xludf.AGGREGATE(15,6,ROW(MAESTRO!$B$3:$B$1000)/((MAESTRO!$B$3:$B$1000="MILITARES")*(UPPER(MAESTRO!$L$3:$L$1000)="CONFIRMADO")),ROWS($A$3:A354))),"")</f>
        <v/>
      </c>
      <c r="P354" s="15" t="str">
        <f ca="1">IFERROR(INDEX(MAESTRO!P:P,_xludf.AGGREGATE(15,6,ROW(MAESTRO!$B$3:$B$1000)/((MAESTRO!$B$3:$B$1000="MILITARES")*(UPPER(MAESTRO!$L$3:$L$1000)="CONFIRMADO")),ROWS($A$3:A354))),"")</f>
        <v/>
      </c>
      <c r="Q354" s="15" t="str">
        <f ca="1">IFERROR(INDEX(MAESTRO!Q:Q,_xludf.AGGREGATE(15,6,ROW(MAESTRO!$B$3:$B$1000)/((MAESTRO!$B$3:$B$1000="MILITARES")*(UPPER(MAESTRO!$L$3:$L$1000)="CONFIRMADO")),ROWS($A$3:A354))),"")</f>
        <v/>
      </c>
      <c r="R354" s="15" t="str">
        <f ca="1">IFERROR(INDEX(MAESTRO!R:R,_xludf.AGGREGATE(15,6,ROW(MAESTRO!$B$3:$B$1000)/((MAESTRO!$B$3:$B$1000="MILITARES")*(UPPER(MAESTRO!$L$3:$L$1000)="CONFIRMADO")),ROWS($A$3:A354))),"")</f>
        <v/>
      </c>
      <c r="S354" s="15" t="str">
        <f ca="1">IFERROR(INDEX(MAESTRO!S:S,_xludf.AGGREGATE(15,6,ROW(MAESTRO!$B$3:$B$1000)/((MAESTRO!$B$3:$B$1000="MILITARES")*(UPPER(MAESTRO!$L$3:$L$1000)="CONFIRMADO")),ROWS($A$3:A354))),"")</f>
        <v/>
      </c>
      <c r="T354" s="15" t="str">
        <f ca="1">IFERROR(INDEX(MAESTRO!T:T,_xludf.AGGREGATE(15,6,ROW(MAESTRO!$B$3:$B$1000)/((MAESTRO!$B$3:$B$1000="MILITARES")*(UPPER(MAESTRO!$L$3:$L$1000)="CONFIRMADO")),ROWS($A$3:A354))),"")</f>
        <v/>
      </c>
      <c r="U354" s="15" t="str">
        <f ca="1">IFERROR(INDEX(MAESTRO!U:U,_xludf.AGGREGATE(15,6,ROW(MAESTRO!$B$3:$B$1000)/((MAESTRO!$B$3:$B$1000="MILITARES")*(UPPER(MAESTRO!$L$3:$L$1000)="CONFIRMADO")),ROWS($A$3:A354))),"")</f>
        <v/>
      </c>
      <c r="V354" s="15" t="str">
        <f ca="1">IFERROR(INDEX(MAESTRO!V:V,_xludf.AGGREGATE(15,6,ROW(MAESTRO!$B$3:$B$1000)/((MAESTRO!$B$3:$B$1000="MILITARES")*(UPPER(MAESTRO!$L$3:$L$1000)="CONFIRMADO")),ROWS($A$3:A354))),"")</f>
        <v/>
      </c>
      <c r="W354" s="15" t="str">
        <f ca="1">IFERROR(INDEX(MAESTRO!W:W,_xludf.AGGREGATE(15,6,ROW(MAESTRO!$B$3:$B$1000)/((MAESTRO!$B$3:$B$1000="MILITARES")*(UPPER(MAESTRO!$L$3:$L$1000)="CONFIRMADO")),ROWS($A$3:A354))),"")</f>
        <v/>
      </c>
      <c r="X354" s="15" t="str">
        <f ca="1">IFERROR(INDEX(MAESTRO!X:X,_xludf.AGGREGATE(15,6,ROW(MAESTRO!$B$3:$B$1000)/((MAESTRO!$B$3:$B$1000="MILITARES")*(UPPER(MAESTRO!$L$3:$L$1000)="CONFIRMADO")),ROWS($A$3:A354))),"")</f>
        <v/>
      </c>
    </row>
    <row r="355" spans="1:24" ht="22.05" customHeight="1">
      <c r="A355" s="10" t="str">
        <f ca="1">IFERROR(INDEX(MAESTRO!A:A,_xludf.AGGREGATE(15,6,ROW(MAESTRO!$B$3:$B$1000)/((MAESTRO!$B$3:$B$1000="MILITARES")*(UPPER(MAESTRO!$L$3:$L$1000)="CONFIRMADO")),ROWS($A$3:A355))),"")</f>
        <v/>
      </c>
      <c r="B355" s="10" t="str">
        <f ca="1">IFERROR(INDEX(MAESTRO!B:B,_xludf.AGGREGATE(15,6,ROW(MAESTRO!$B$3:$B$1000)/((MAESTRO!$B$3:$B$1000="MILITARES")*(UPPER(MAESTRO!$L$3:$L$1000)="CONFIRMADO")),ROWS($A$3:A355))),"")</f>
        <v/>
      </c>
      <c r="C355" s="10" t="str">
        <f ca="1">IFERROR(INDEX(MAESTRO!C:C,_xludf.AGGREGATE(15,6,ROW(MAESTRO!$B$3:$B$1000)/((MAESTRO!$B$3:$B$1000="MILITARES")*(UPPER(MAESTRO!$L$3:$L$1000)="CONFIRMADO")),ROWS($A$3:A355))),"")</f>
        <v/>
      </c>
      <c r="D355" s="10" t="str">
        <f ca="1">IFERROR(INDEX(MAESTRO!D:D,_xludf.AGGREGATE(15,6,ROW(MAESTRO!$B$3:$B$1000)/((MAESTRO!$B$3:$B$1000="MILITARES")*(UPPER(MAESTRO!$L$3:$L$1000)="CONFIRMADO")),ROWS($A$3:A355))),"")</f>
        <v/>
      </c>
      <c r="E355" s="10" t="str">
        <f ca="1">IFERROR(INDEX(MAESTRO!E:E,_xludf.AGGREGATE(15,6,ROW(MAESTRO!$B$3:$B$1000)/((MAESTRO!$B$3:$B$1000="MILITARES")*(UPPER(MAESTRO!$L$3:$L$1000)="CONFIRMADO")),ROWS($A$3:A355))),"")</f>
        <v/>
      </c>
      <c r="F355" s="10" t="str">
        <f ca="1">IFERROR(INDEX(MAESTRO!F:F,_xludf.AGGREGATE(15,6,ROW(MAESTRO!$B$3:$B$1000)/((MAESTRO!$B$3:$B$1000="MILITARES")*(UPPER(MAESTRO!$L$3:$L$1000)="CONFIRMADO")),ROWS($A$3:A355))),"")</f>
        <v/>
      </c>
      <c r="G355" s="10" t="str">
        <f ca="1">IFERROR(INDEX(MAESTRO!G:G,_xludf.AGGREGATE(15,6,ROW(MAESTRO!$B$3:$B$1000)/((MAESTRO!$B$3:$B$1000="MILITARES")*(UPPER(MAESTRO!$L$3:$L$1000)="CONFIRMADO")),ROWS($A$3:A355))),"")</f>
        <v/>
      </c>
      <c r="H355" s="10" t="str">
        <f ca="1">IFERROR(INDEX(MAESTRO!H:H,_xludf.AGGREGATE(15,6,ROW(MAESTRO!$B$3:$B$1000)/((MAESTRO!$B$3:$B$1000="MILITARES")*(UPPER(MAESTRO!$L$3:$L$1000)="CONFIRMADO")),ROWS($A$3:A355))),"")</f>
        <v/>
      </c>
      <c r="I355" s="10" t="str">
        <f ca="1">IFERROR(INDEX(MAESTRO!I:I,_xludf.AGGREGATE(15,6,ROW(MAESTRO!$B$3:$B$1000)/((MAESTRO!$B$3:$B$1000="MILITARES")*(UPPER(MAESTRO!$L$3:$L$1000)="CONFIRMADO")),ROWS($A$3:A355))),"")</f>
        <v/>
      </c>
      <c r="J355" s="10" t="str">
        <f ca="1">IFERROR(INDEX(MAESTRO!J:J,_xludf.AGGREGATE(15,6,ROW(MAESTRO!$B$3:$B$1000)/((MAESTRO!$B$3:$B$1000="MILITARES")*(UPPER(MAESTRO!$L$3:$L$1000)="CONFIRMADO")),ROWS($A$3:A355))),"")</f>
        <v/>
      </c>
      <c r="K355" s="10" t="str">
        <f ca="1">IFERROR(INDEX(MAESTRO!K:K,_xludf.AGGREGATE(15,6,ROW(MAESTRO!$B$3:$B$1000)/((MAESTRO!$B$3:$B$1000="MILITARES")*(UPPER(MAESTRO!$L$3:$L$1000)="CONFIRMADO")),ROWS($A$3:A355))),"")</f>
        <v/>
      </c>
      <c r="L355" s="10" t="str">
        <f ca="1">IFERROR(INDEX(MAESTRO!L:L,_xludf.AGGREGATE(15,6,ROW(MAESTRO!$B$3:$B$1000)/((MAESTRO!$B$3:$B$1000="MILITARES")*(UPPER(MAESTRO!$L$3:$L$1000)="CONFIRMADO")),ROWS($A$3:A355))),"")</f>
        <v/>
      </c>
      <c r="M355" s="10" t="str">
        <f ca="1">IFERROR(INDEX(MAESTRO!M:M,_xludf.AGGREGATE(15,6,ROW(MAESTRO!$B$3:$B$1000)/((MAESTRO!$B$3:$B$1000="MILITARES")*(UPPER(MAESTRO!$L$3:$L$1000)="CONFIRMADO")),ROWS($A$3:A355))),"")</f>
        <v/>
      </c>
      <c r="N355" s="10" t="str">
        <f ca="1">IFERROR(INDEX(MAESTRO!N:N,_xludf.AGGREGATE(15,6,ROW(MAESTRO!$B$3:$B$1000)/((MAESTRO!$B$3:$B$1000="MILITARES")*(UPPER(MAESTRO!$L$3:$L$1000)="CONFIRMADO")),ROWS($A$3:A355))),"")</f>
        <v/>
      </c>
      <c r="O355" s="10" t="str">
        <f ca="1">IFERROR(INDEX(MAESTRO!O:O,_xludf.AGGREGATE(15,6,ROW(MAESTRO!$B$3:$B$1000)/((MAESTRO!$B$3:$B$1000="MILITARES")*(UPPER(MAESTRO!$L$3:$L$1000)="CONFIRMADO")),ROWS($A$3:A355))),"")</f>
        <v/>
      </c>
      <c r="P355" s="10" t="str">
        <f ca="1">IFERROR(INDEX(MAESTRO!P:P,_xludf.AGGREGATE(15,6,ROW(MAESTRO!$B$3:$B$1000)/((MAESTRO!$B$3:$B$1000="MILITARES")*(UPPER(MAESTRO!$L$3:$L$1000)="CONFIRMADO")),ROWS($A$3:A355))),"")</f>
        <v/>
      </c>
      <c r="Q355" s="10" t="str">
        <f ca="1">IFERROR(INDEX(MAESTRO!Q:Q,_xludf.AGGREGATE(15,6,ROW(MAESTRO!$B$3:$B$1000)/((MAESTRO!$B$3:$B$1000="MILITARES")*(UPPER(MAESTRO!$L$3:$L$1000)="CONFIRMADO")),ROWS($A$3:A355))),"")</f>
        <v/>
      </c>
      <c r="R355" s="10" t="str">
        <f ca="1">IFERROR(INDEX(MAESTRO!R:R,_xludf.AGGREGATE(15,6,ROW(MAESTRO!$B$3:$B$1000)/((MAESTRO!$B$3:$B$1000="MILITARES")*(UPPER(MAESTRO!$L$3:$L$1000)="CONFIRMADO")),ROWS($A$3:A355))),"")</f>
        <v/>
      </c>
      <c r="S355" s="10" t="str">
        <f ca="1">IFERROR(INDEX(MAESTRO!S:S,_xludf.AGGREGATE(15,6,ROW(MAESTRO!$B$3:$B$1000)/((MAESTRO!$B$3:$B$1000="MILITARES")*(UPPER(MAESTRO!$L$3:$L$1000)="CONFIRMADO")),ROWS($A$3:A355))),"")</f>
        <v/>
      </c>
      <c r="T355" s="10" t="str">
        <f ca="1">IFERROR(INDEX(MAESTRO!T:T,_xludf.AGGREGATE(15,6,ROW(MAESTRO!$B$3:$B$1000)/((MAESTRO!$B$3:$B$1000="MILITARES")*(UPPER(MAESTRO!$L$3:$L$1000)="CONFIRMADO")),ROWS($A$3:A355))),"")</f>
        <v/>
      </c>
      <c r="U355" s="10" t="str">
        <f ca="1">IFERROR(INDEX(MAESTRO!U:U,_xludf.AGGREGATE(15,6,ROW(MAESTRO!$B$3:$B$1000)/((MAESTRO!$B$3:$B$1000="MILITARES")*(UPPER(MAESTRO!$L$3:$L$1000)="CONFIRMADO")),ROWS($A$3:A355))),"")</f>
        <v/>
      </c>
      <c r="V355" s="10" t="str">
        <f ca="1">IFERROR(INDEX(MAESTRO!V:V,_xludf.AGGREGATE(15,6,ROW(MAESTRO!$B$3:$B$1000)/((MAESTRO!$B$3:$B$1000="MILITARES")*(UPPER(MAESTRO!$L$3:$L$1000)="CONFIRMADO")),ROWS($A$3:A355))),"")</f>
        <v/>
      </c>
      <c r="W355" s="10" t="str">
        <f ca="1">IFERROR(INDEX(MAESTRO!W:W,_xludf.AGGREGATE(15,6,ROW(MAESTRO!$B$3:$B$1000)/((MAESTRO!$B$3:$B$1000="MILITARES")*(UPPER(MAESTRO!$L$3:$L$1000)="CONFIRMADO")),ROWS($A$3:A355))),"")</f>
        <v/>
      </c>
      <c r="X355" s="10" t="str">
        <f ca="1">IFERROR(INDEX(MAESTRO!X:X,_xludf.AGGREGATE(15,6,ROW(MAESTRO!$B$3:$B$1000)/((MAESTRO!$B$3:$B$1000="MILITARES")*(UPPER(MAESTRO!$L$3:$L$1000)="CONFIRMADO")),ROWS($A$3:A355))),"")</f>
        <v/>
      </c>
    </row>
    <row r="356" spans="1:24" ht="22.05" customHeight="1">
      <c r="A356" s="15" t="str">
        <f ca="1">IFERROR(INDEX(MAESTRO!A:A,_xludf.AGGREGATE(15,6,ROW(MAESTRO!$B$3:$B$1000)/((MAESTRO!$B$3:$B$1000="MILITARES")*(UPPER(MAESTRO!$L$3:$L$1000)="CONFIRMADO")),ROWS($A$3:A356))),"")</f>
        <v/>
      </c>
      <c r="B356" s="15" t="str">
        <f ca="1">IFERROR(INDEX(MAESTRO!B:B,_xludf.AGGREGATE(15,6,ROW(MAESTRO!$B$3:$B$1000)/((MAESTRO!$B$3:$B$1000="MILITARES")*(UPPER(MAESTRO!$L$3:$L$1000)="CONFIRMADO")),ROWS($A$3:A356))),"")</f>
        <v/>
      </c>
      <c r="C356" s="15" t="str">
        <f ca="1">IFERROR(INDEX(MAESTRO!C:C,_xludf.AGGREGATE(15,6,ROW(MAESTRO!$B$3:$B$1000)/((MAESTRO!$B$3:$B$1000="MILITARES")*(UPPER(MAESTRO!$L$3:$L$1000)="CONFIRMADO")),ROWS($A$3:A356))),"")</f>
        <v/>
      </c>
      <c r="D356" s="15" t="str">
        <f ca="1">IFERROR(INDEX(MAESTRO!D:D,_xludf.AGGREGATE(15,6,ROW(MAESTRO!$B$3:$B$1000)/((MAESTRO!$B$3:$B$1000="MILITARES")*(UPPER(MAESTRO!$L$3:$L$1000)="CONFIRMADO")),ROWS($A$3:A356))),"")</f>
        <v/>
      </c>
      <c r="E356" s="15" t="str">
        <f ca="1">IFERROR(INDEX(MAESTRO!E:E,_xludf.AGGREGATE(15,6,ROW(MAESTRO!$B$3:$B$1000)/((MAESTRO!$B$3:$B$1000="MILITARES")*(UPPER(MAESTRO!$L$3:$L$1000)="CONFIRMADO")),ROWS($A$3:A356))),"")</f>
        <v/>
      </c>
      <c r="F356" s="15" t="str">
        <f ca="1">IFERROR(INDEX(MAESTRO!F:F,_xludf.AGGREGATE(15,6,ROW(MAESTRO!$B$3:$B$1000)/((MAESTRO!$B$3:$B$1000="MILITARES")*(UPPER(MAESTRO!$L$3:$L$1000)="CONFIRMADO")),ROWS($A$3:A356))),"")</f>
        <v/>
      </c>
      <c r="G356" s="15" t="str">
        <f ca="1">IFERROR(INDEX(MAESTRO!G:G,_xludf.AGGREGATE(15,6,ROW(MAESTRO!$B$3:$B$1000)/((MAESTRO!$B$3:$B$1000="MILITARES")*(UPPER(MAESTRO!$L$3:$L$1000)="CONFIRMADO")),ROWS($A$3:A356))),"")</f>
        <v/>
      </c>
      <c r="H356" s="15" t="str">
        <f ca="1">IFERROR(INDEX(MAESTRO!H:H,_xludf.AGGREGATE(15,6,ROW(MAESTRO!$B$3:$B$1000)/((MAESTRO!$B$3:$B$1000="MILITARES")*(UPPER(MAESTRO!$L$3:$L$1000)="CONFIRMADO")),ROWS($A$3:A356))),"")</f>
        <v/>
      </c>
      <c r="I356" s="15" t="str">
        <f ca="1">IFERROR(INDEX(MAESTRO!I:I,_xludf.AGGREGATE(15,6,ROW(MAESTRO!$B$3:$B$1000)/((MAESTRO!$B$3:$B$1000="MILITARES")*(UPPER(MAESTRO!$L$3:$L$1000)="CONFIRMADO")),ROWS($A$3:A356))),"")</f>
        <v/>
      </c>
      <c r="J356" s="15" t="str">
        <f ca="1">IFERROR(INDEX(MAESTRO!J:J,_xludf.AGGREGATE(15,6,ROW(MAESTRO!$B$3:$B$1000)/((MAESTRO!$B$3:$B$1000="MILITARES")*(UPPER(MAESTRO!$L$3:$L$1000)="CONFIRMADO")),ROWS($A$3:A356))),"")</f>
        <v/>
      </c>
      <c r="K356" s="15" t="str">
        <f ca="1">IFERROR(INDEX(MAESTRO!K:K,_xludf.AGGREGATE(15,6,ROW(MAESTRO!$B$3:$B$1000)/((MAESTRO!$B$3:$B$1000="MILITARES")*(UPPER(MAESTRO!$L$3:$L$1000)="CONFIRMADO")),ROWS($A$3:A356))),"")</f>
        <v/>
      </c>
      <c r="L356" s="15" t="str">
        <f ca="1">IFERROR(INDEX(MAESTRO!L:L,_xludf.AGGREGATE(15,6,ROW(MAESTRO!$B$3:$B$1000)/((MAESTRO!$B$3:$B$1000="MILITARES")*(UPPER(MAESTRO!$L$3:$L$1000)="CONFIRMADO")),ROWS($A$3:A356))),"")</f>
        <v/>
      </c>
      <c r="M356" s="15" t="str">
        <f ca="1">IFERROR(INDEX(MAESTRO!M:M,_xludf.AGGREGATE(15,6,ROW(MAESTRO!$B$3:$B$1000)/((MAESTRO!$B$3:$B$1000="MILITARES")*(UPPER(MAESTRO!$L$3:$L$1000)="CONFIRMADO")),ROWS($A$3:A356))),"")</f>
        <v/>
      </c>
      <c r="N356" s="15" t="str">
        <f ca="1">IFERROR(INDEX(MAESTRO!N:N,_xludf.AGGREGATE(15,6,ROW(MAESTRO!$B$3:$B$1000)/((MAESTRO!$B$3:$B$1000="MILITARES")*(UPPER(MAESTRO!$L$3:$L$1000)="CONFIRMADO")),ROWS($A$3:A356))),"")</f>
        <v/>
      </c>
      <c r="O356" s="15" t="str">
        <f ca="1">IFERROR(INDEX(MAESTRO!O:O,_xludf.AGGREGATE(15,6,ROW(MAESTRO!$B$3:$B$1000)/((MAESTRO!$B$3:$B$1000="MILITARES")*(UPPER(MAESTRO!$L$3:$L$1000)="CONFIRMADO")),ROWS($A$3:A356))),"")</f>
        <v/>
      </c>
      <c r="P356" s="15" t="str">
        <f ca="1">IFERROR(INDEX(MAESTRO!P:P,_xludf.AGGREGATE(15,6,ROW(MAESTRO!$B$3:$B$1000)/((MAESTRO!$B$3:$B$1000="MILITARES")*(UPPER(MAESTRO!$L$3:$L$1000)="CONFIRMADO")),ROWS($A$3:A356))),"")</f>
        <v/>
      </c>
      <c r="Q356" s="15" t="str">
        <f ca="1">IFERROR(INDEX(MAESTRO!Q:Q,_xludf.AGGREGATE(15,6,ROW(MAESTRO!$B$3:$B$1000)/((MAESTRO!$B$3:$B$1000="MILITARES")*(UPPER(MAESTRO!$L$3:$L$1000)="CONFIRMADO")),ROWS($A$3:A356))),"")</f>
        <v/>
      </c>
      <c r="R356" s="15" t="str">
        <f ca="1">IFERROR(INDEX(MAESTRO!R:R,_xludf.AGGREGATE(15,6,ROW(MAESTRO!$B$3:$B$1000)/((MAESTRO!$B$3:$B$1000="MILITARES")*(UPPER(MAESTRO!$L$3:$L$1000)="CONFIRMADO")),ROWS($A$3:A356))),"")</f>
        <v/>
      </c>
      <c r="S356" s="15" t="str">
        <f ca="1">IFERROR(INDEX(MAESTRO!S:S,_xludf.AGGREGATE(15,6,ROW(MAESTRO!$B$3:$B$1000)/((MAESTRO!$B$3:$B$1000="MILITARES")*(UPPER(MAESTRO!$L$3:$L$1000)="CONFIRMADO")),ROWS($A$3:A356))),"")</f>
        <v/>
      </c>
      <c r="T356" s="15" t="str">
        <f ca="1">IFERROR(INDEX(MAESTRO!T:T,_xludf.AGGREGATE(15,6,ROW(MAESTRO!$B$3:$B$1000)/((MAESTRO!$B$3:$B$1000="MILITARES")*(UPPER(MAESTRO!$L$3:$L$1000)="CONFIRMADO")),ROWS($A$3:A356))),"")</f>
        <v/>
      </c>
      <c r="U356" s="15" t="str">
        <f ca="1">IFERROR(INDEX(MAESTRO!U:U,_xludf.AGGREGATE(15,6,ROW(MAESTRO!$B$3:$B$1000)/((MAESTRO!$B$3:$B$1000="MILITARES")*(UPPER(MAESTRO!$L$3:$L$1000)="CONFIRMADO")),ROWS($A$3:A356))),"")</f>
        <v/>
      </c>
      <c r="V356" s="15" t="str">
        <f ca="1">IFERROR(INDEX(MAESTRO!V:V,_xludf.AGGREGATE(15,6,ROW(MAESTRO!$B$3:$B$1000)/((MAESTRO!$B$3:$B$1000="MILITARES")*(UPPER(MAESTRO!$L$3:$L$1000)="CONFIRMADO")),ROWS($A$3:A356))),"")</f>
        <v/>
      </c>
      <c r="W356" s="15" t="str">
        <f ca="1">IFERROR(INDEX(MAESTRO!W:W,_xludf.AGGREGATE(15,6,ROW(MAESTRO!$B$3:$B$1000)/((MAESTRO!$B$3:$B$1000="MILITARES")*(UPPER(MAESTRO!$L$3:$L$1000)="CONFIRMADO")),ROWS($A$3:A356))),"")</f>
        <v/>
      </c>
      <c r="X356" s="15" t="str">
        <f ca="1">IFERROR(INDEX(MAESTRO!X:X,_xludf.AGGREGATE(15,6,ROW(MAESTRO!$B$3:$B$1000)/((MAESTRO!$B$3:$B$1000="MILITARES")*(UPPER(MAESTRO!$L$3:$L$1000)="CONFIRMADO")),ROWS($A$3:A356))),"")</f>
        <v/>
      </c>
    </row>
    <row r="357" spans="1:24" ht="22.05" customHeight="1">
      <c r="A357" s="10" t="str">
        <f ca="1">IFERROR(INDEX(MAESTRO!A:A,_xludf.AGGREGATE(15,6,ROW(MAESTRO!$B$3:$B$1000)/((MAESTRO!$B$3:$B$1000="MILITARES")*(UPPER(MAESTRO!$L$3:$L$1000)="CONFIRMADO")),ROWS($A$3:A357))),"")</f>
        <v/>
      </c>
      <c r="B357" s="10" t="str">
        <f ca="1">IFERROR(INDEX(MAESTRO!B:B,_xludf.AGGREGATE(15,6,ROW(MAESTRO!$B$3:$B$1000)/((MAESTRO!$B$3:$B$1000="MILITARES")*(UPPER(MAESTRO!$L$3:$L$1000)="CONFIRMADO")),ROWS($A$3:A357))),"")</f>
        <v/>
      </c>
      <c r="C357" s="10" t="str">
        <f ca="1">IFERROR(INDEX(MAESTRO!C:C,_xludf.AGGREGATE(15,6,ROW(MAESTRO!$B$3:$B$1000)/((MAESTRO!$B$3:$B$1000="MILITARES")*(UPPER(MAESTRO!$L$3:$L$1000)="CONFIRMADO")),ROWS($A$3:A357))),"")</f>
        <v/>
      </c>
      <c r="D357" s="10" t="str">
        <f ca="1">IFERROR(INDEX(MAESTRO!D:D,_xludf.AGGREGATE(15,6,ROW(MAESTRO!$B$3:$B$1000)/((MAESTRO!$B$3:$B$1000="MILITARES")*(UPPER(MAESTRO!$L$3:$L$1000)="CONFIRMADO")),ROWS($A$3:A357))),"")</f>
        <v/>
      </c>
      <c r="E357" s="10" t="str">
        <f ca="1">IFERROR(INDEX(MAESTRO!E:E,_xludf.AGGREGATE(15,6,ROW(MAESTRO!$B$3:$B$1000)/((MAESTRO!$B$3:$B$1000="MILITARES")*(UPPER(MAESTRO!$L$3:$L$1000)="CONFIRMADO")),ROWS($A$3:A357))),"")</f>
        <v/>
      </c>
      <c r="F357" s="10" t="str">
        <f ca="1">IFERROR(INDEX(MAESTRO!F:F,_xludf.AGGREGATE(15,6,ROW(MAESTRO!$B$3:$B$1000)/((MAESTRO!$B$3:$B$1000="MILITARES")*(UPPER(MAESTRO!$L$3:$L$1000)="CONFIRMADO")),ROWS($A$3:A357))),"")</f>
        <v/>
      </c>
      <c r="G357" s="10" t="str">
        <f ca="1">IFERROR(INDEX(MAESTRO!G:G,_xludf.AGGREGATE(15,6,ROW(MAESTRO!$B$3:$B$1000)/((MAESTRO!$B$3:$B$1000="MILITARES")*(UPPER(MAESTRO!$L$3:$L$1000)="CONFIRMADO")),ROWS($A$3:A357))),"")</f>
        <v/>
      </c>
      <c r="H357" s="10" t="str">
        <f ca="1">IFERROR(INDEX(MAESTRO!H:H,_xludf.AGGREGATE(15,6,ROW(MAESTRO!$B$3:$B$1000)/((MAESTRO!$B$3:$B$1000="MILITARES")*(UPPER(MAESTRO!$L$3:$L$1000)="CONFIRMADO")),ROWS($A$3:A357))),"")</f>
        <v/>
      </c>
      <c r="I357" s="10" t="str">
        <f ca="1">IFERROR(INDEX(MAESTRO!I:I,_xludf.AGGREGATE(15,6,ROW(MAESTRO!$B$3:$B$1000)/((MAESTRO!$B$3:$B$1000="MILITARES")*(UPPER(MAESTRO!$L$3:$L$1000)="CONFIRMADO")),ROWS($A$3:A357))),"")</f>
        <v/>
      </c>
      <c r="J357" s="10" t="str">
        <f ca="1">IFERROR(INDEX(MAESTRO!J:J,_xludf.AGGREGATE(15,6,ROW(MAESTRO!$B$3:$B$1000)/((MAESTRO!$B$3:$B$1000="MILITARES")*(UPPER(MAESTRO!$L$3:$L$1000)="CONFIRMADO")),ROWS($A$3:A357))),"")</f>
        <v/>
      </c>
      <c r="K357" s="10" t="str">
        <f ca="1">IFERROR(INDEX(MAESTRO!K:K,_xludf.AGGREGATE(15,6,ROW(MAESTRO!$B$3:$B$1000)/((MAESTRO!$B$3:$B$1000="MILITARES")*(UPPER(MAESTRO!$L$3:$L$1000)="CONFIRMADO")),ROWS($A$3:A357))),"")</f>
        <v/>
      </c>
      <c r="L357" s="10" t="str">
        <f ca="1">IFERROR(INDEX(MAESTRO!L:L,_xludf.AGGREGATE(15,6,ROW(MAESTRO!$B$3:$B$1000)/((MAESTRO!$B$3:$B$1000="MILITARES")*(UPPER(MAESTRO!$L$3:$L$1000)="CONFIRMADO")),ROWS($A$3:A357))),"")</f>
        <v/>
      </c>
      <c r="M357" s="10" t="str">
        <f ca="1">IFERROR(INDEX(MAESTRO!M:M,_xludf.AGGREGATE(15,6,ROW(MAESTRO!$B$3:$B$1000)/((MAESTRO!$B$3:$B$1000="MILITARES")*(UPPER(MAESTRO!$L$3:$L$1000)="CONFIRMADO")),ROWS($A$3:A357))),"")</f>
        <v/>
      </c>
      <c r="N357" s="10" t="str">
        <f ca="1">IFERROR(INDEX(MAESTRO!N:N,_xludf.AGGREGATE(15,6,ROW(MAESTRO!$B$3:$B$1000)/((MAESTRO!$B$3:$B$1000="MILITARES")*(UPPER(MAESTRO!$L$3:$L$1000)="CONFIRMADO")),ROWS($A$3:A357))),"")</f>
        <v/>
      </c>
      <c r="O357" s="10" t="str">
        <f ca="1">IFERROR(INDEX(MAESTRO!O:O,_xludf.AGGREGATE(15,6,ROW(MAESTRO!$B$3:$B$1000)/((MAESTRO!$B$3:$B$1000="MILITARES")*(UPPER(MAESTRO!$L$3:$L$1000)="CONFIRMADO")),ROWS($A$3:A357))),"")</f>
        <v/>
      </c>
      <c r="P357" s="10" t="str">
        <f ca="1">IFERROR(INDEX(MAESTRO!P:P,_xludf.AGGREGATE(15,6,ROW(MAESTRO!$B$3:$B$1000)/((MAESTRO!$B$3:$B$1000="MILITARES")*(UPPER(MAESTRO!$L$3:$L$1000)="CONFIRMADO")),ROWS($A$3:A357))),"")</f>
        <v/>
      </c>
      <c r="Q357" s="10" t="str">
        <f ca="1">IFERROR(INDEX(MAESTRO!Q:Q,_xludf.AGGREGATE(15,6,ROW(MAESTRO!$B$3:$B$1000)/((MAESTRO!$B$3:$B$1000="MILITARES")*(UPPER(MAESTRO!$L$3:$L$1000)="CONFIRMADO")),ROWS($A$3:A357))),"")</f>
        <v/>
      </c>
      <c r="R357" s="10" t="str">
        <f ca="1">IFERROR(INDEX(MAESTRO!R:R,_xludf.AGGREGATE(15,6,ROW(MAESTRO!$B$3:$B$1000)/((MAESTRO!$B$3:$B$1000="MILITARES")*(UPPER(MAESTRO!$L$3:$L$1000)="CONFIRMADO")),ROWS($A$3:A357))),"")</f>
        <v/>
      </c>
      <c r="S357" s="10" t="str">
        <f ca="1">IFERROR(INDEX(MAESTRO!S:S,_xludf.AGGREGATE(15,6,ROW(MAESTRO!$B$3:$B$1000)/((MAESTRO!$B$3:$B$1000="MILITARES")*(UPPER(MAESTRO!$L$3:$L$1000)="CONFIRMADO")),ROWS($A$3:A357))),"")</f>
        <v/>
      </c>
      <c r="T357" s="10" t="str">
        <f ca="1">IFERROR(INDEX(MAESTRO!T:T,_xludf.AGGREGATE(15,6,ROW(MAESTRO!$B$3:$B$1000)/((MAESTRO!$B$3:$B$1000="MILITARES")*(UPPER(MAESTRO!$L$3:$L$1000)="CONFIRMADO")),ROWS($A$3:A357))),"")</f>
        <v/>
      </c>
      <c r="U357" s="10" t="str">
        <f ca="1">IFERROR(INDEX(MAESTRO!U:U,_xludf.AGGREGATE(15,6,ROW(MAESTRO!$B$3:$B$1000)/((MAESTRO!$B$3:$B$1000="MILITARES")*(UPPER(MAESTRO!$L$3:$L$1000)="CONFIRMADO")),ROWS($A$3:A357))),"")</f>
        <v/>
      </c>
      <c r="V357" s="10" t="str">
        <f ca="1">IFERROR(INDEX(MAESTRO!V:V,_xludf.AGGREGATE(15,6,ROW(MAESTRO!$B$3:$B$1000)/((MAESTRO!$B$3:$B$1000="MILITARES")*(UPPER(MAESTRO!$L$3:$L$1000)="CONFIRMADO")),ROWS($A$3:A357))),"")</f>
        <v/>
      </c>
      <c r="W357" s="10" t="str">
        <f ca="1">IFERROR(INDEX(MAESTRO!W:W,_xludf.AGGREGATE(15,6,ROW(MAESTRO!$B$3:$B$1000)/((MAESTRO!$B$3:$B$1000="MILITARES")*(UPPER(MAESTRO!$L$3:$L$1000)="CONFIRMADO")),ROWS($A$3:A357))),"")</f>
        <v/>
      </c>
      <c r="X357" s="10" t="str">
        <f ca="1">IFERROR(INDEX(MAESTRO!X:X,_xludf.AGGREGATE(15,6,ROW(MAESTRO!$B$3:$B$1000)/((MAESTRO!$B$3:$B$1000="MILITARES")*(UPPER(MAESTRO!$L$3:$L$1000)="CONFIRMADO")),ROWS($A$3:A357))),"")</f>
        <v/>
      </c>
    </row>
    <row r="358" spans="1:24" ht="22.05" customHeight="1">
      <c r="A358" s="15" t="str">
        <f ca="1">IFERROR(INDEX(MAESTRO!A:A,_xludf.AGGREGATE(15,6,ROW(MAESTRO!$B$3:$B$1000)/((MAESTRO!$B$3:$B$1000="MILITARES")*(UPPER(MAESTRO!$L$3:$L$1000)="CONFIRMADO")),ROWS($A$3:A358))),"")</f>
        <v/>
      </c>
      <c r="B358" s="15" t="str">
        <f ca="1">IFERROR(INDEX(MAESTRO!B:B,_xludf.AGGREGATE(15,6,ROW(MAESTRO!$B$3:$B$1000)/((MAESTRO!$B$3:$B$1000="MILITARES")*(UPPER(MAESTRO!$L$3:$L$1000)="CONFIRMADO")),ROWS($A$3:A358))),"")</f>
        <v/>
      </c>
      <c r="C358" s="15" t="str">
        <f ca="1">IFERROR(INDEX(MAESTRO!C:C,_xludf.AGGREGATE(15,6,ROW(MAESTRO!$B$3:$B$1000)/((MAESTRO!$B$3:$B$1000="MILITARES")*(UPPER(MAESTRO!$L$3:$L$1000)="CONFIRMADO")),ROWS($A$3:A358))),"")</f>
        <v/>
      </c>
      <c r="D358" s="15" t="str">
        <f ca="1">IFERROR(INDEX(MAESTRO!D:D,_xludf.AGGREGATE(15,6,ROW(MAESTRO!$B$3:$B$1000)/((MAESTRO!$B$3:$B$1000="MILITARES")*(UPPER(MAESTRO!$L$3:$L$1000)="CONFIRMADO")),ROWS($A$3:A358))),"")</f>
        <v/>
      </c>
      <c r="E358" s="15" t="str">
        <f ca="1">IFERROR(INDEX(MAESTRO!E:E,_xludf.AGGREGATE(15,6,ROW(MAESTRO!$B$3:$B$1000)/((MAESTRO!$B$3:$B$1000="MILITARES")*(UPPER(MAESTRO!$L$3:$L$1000)="CONFIRMADO")),ROWS($A$3:A358))),"")</f>
        <v/>
      </c>
      <c r="F358" s="15" t="str">
        <f ca="1">IFERROR(INDEX(MAESTRO!F:F,_xludf.AGGREGATE(15,6,ROW(MAESTRO!$B$3:$B$1000)/((MAESTRO!$B$3:$B$1000="MILITARES")*(UPPER(MAESTRO!$L$3:$L$1000)="CONFIRMADO")),ROWS($A$3:A358))),"")</f>
        <v/>
      </c>
      <c r="G358" s="15" t="str">
        <f ca="1">IFERROR(INDEX(MAESTRO!G:G,_xludf.AGGREGATE(15,6,ROW(MAESTRO!$B$3:$B$1000)/((MAESTRO!$B$3:$B$1000="MILITARES")*(UPPER(MAESTRO!$L$3:$L$1000)="CONFIRMADO")),ROWS($A$3:A358))),"")</f>
        <v/>
      </c>
      <c r="H358" s="15" t="str">
        <f ca="1">IFERROR(INDEX(MAESTRO!H:H,_xludf.AGGREGATE(15,6,ROW(MAESTRO!$B$3:$B$1000)/((MAESTRO!$B$3:$B$1000="MILITARES")*(UPPER(MAESTRO!$L$3:$L$1000)="CONFIRMADO")),ROWS($A$3:A358))),"")</f>
        <v/>
      </c>
      <c r="I358" s="15" t="str">
        <f ca="1">IFERROR(INDEX(MAESTRO!I:I,_xludf.AGGREGATE(15,6,ROW(MAESTRO!$B$3:$B$1000)/((MAESTRO!$B$3:$B$1000="MILITARES")*(UPPER(MAESTRO!$L$3:$L$1000)="CONFIRMADO")),ROWS($A$3:A358))),"")</f>
        <v/>
      </c>
      <c r="J358" s="15" t="str">
        <f ca="1">IFERROR(INDEX(MAESTRO!J:J,_xludf.AGGREGATE(15,6,ROW(MAESTRO!$B$3:$B$1000)/((MAESTRO!$B$3:$B$1000="MILITARES")*(UPPER(MAESTRO!$L$3:$L$1000)="CONFIRMADO")),ROWS($A$3:A358))),"")</f>
        <v/>
      </c>
      <c r="K358" s="15" t="str">
        <f ca="1">IFERROR(INDEX(MAESTRO!K:K,_xludf.AGGREGATE(15,6,ROW(MAESTRO!$B$3:$B$1000)/((MAESTRO!$B$3:$B$1000="MILITARES")*(UPPER(MAESTRO!$L$3:$L$1000)="CONFIRMADO")),ROWS($A$3:A358))),"")</f>
        <v/>
      </c>
      <c r="L358" s="15" t="str">
        <f ca="1">IFERROR(INDEX(MAESTRO!L:L,_xludf.AGGREGATE(15,6,ROW(MAESTRO!$B$3:$B$1000)/((MAESTRO!$B$3:$B$1000="MILITARES")*(UPPER(MAESTRO!$L$3:$L$1000)="CONFIRMADO")),ROWS($A$3:A358))),"")</f>
        <v/>
      </c>
      <c r="M358" s="15" t="str">
        <f ca="1">IFERROR(INDEX(MAESTRO!M:M,_xludf.AGGREGATE(15,6,ROW(MAESTRO!$B$3:$B$1000)/((MAESTRO!$B$3:$B$1000="MILITARES")*(UPPER(MAESTRO!$L$3:$L$1000)="CONFIRMADO")),ROWS($A$3:A358))),"")</f>
        <v/>
      </c>
      <c r="N358" s="15" t="str">
        <f ca="1">IFERROR(INDEX(MAESTRO!N:N,_xludf.AGGREGATE(15,6,ROW(MAESTRO!$B$3:$B$1000)/((MAESTRO!$B$3:$B$1000="MILITARES")*(UPPER(MAESTRO!$L$3:$L$1000)="CONFIRMADO")),ROWS($A$3:A358))),"")</f>
        <v/>
      </c>
      <c r="O358" s="15" t="str">
        <f ca="1">IFERROR(INDEX(MAESTRO!O:O,_xludf.AGGREGATE(15,6,ROW(MAESTRO!$B$3:$B$1000)/((MAESTRO!$B$3:$B$1000="MILITARES")*(UPPER(MAESTRO!$L$3:$L$1000)="CONFIRMADO")),ROWS($A$3:A358))),"")</f>
        <v/>
      </c>
      <c r="P358" s="15" t="str">
        <f ca="1">IFERROR(INDEX(MAESTRO!P:P,_xludf.AGGREGATE(15,6,ROW(MAESTRO!$B$3:$B$1000)/((MAESTRO!$B$3:$B$1000="MILITARES")*(UPPER(MAESTRO!$L$3:$L$1000)="CONFIRMADO")),ROWS($A$3:A358))),"")</f>
        <v/>
      </c>
      <c r="Q358" s="15" t="str">
        <f ca="1">IFERROR(INDEX(MAESTRO!Q:Q,_xludf.AGGREGATE(15,6,ROW(MAESTRO!$B$3:$B$1000)/((MAESTRO!$B$3:$B$1000="MILITARES")*(UPPER(MAESTRO!$L$3:$L$1000)="CONFIRMADO")),ROWS($A$3:A358))),"")</f>
        <v/>
      </c>
      <c r="R358" s="15" t="str">
        <f ca="1">IFERROR(INDEX(MAESTRO!R:R,_xludf.AGGREGATE(15,6,ROW(MAESTRO!$B$3:$B$1000)/((MAESTRO!$B$3:$B$1000="MILITARES")*(UPPER(MAESTRO!$L$3:$L$1000)="CONFIRMADO")),ROWS($A$3:A358))),"")</f>
        <v/>
      </c>
      <c r="S358" s="15" t="str">
        <f ca="1">IFERROR(INDEX(MAESTRO!S:S,_xludf.AGGREGATE(15,6,ROW(MAESTRO!$B$3:$B$1000)/((MAESTRO!$B$3:$B$1000="MILITARES")*(UPPER(MAESTRO!$L$3:$L$1000)="CONFIRMADO")),ROWS($A$3:A358))),"")</f>
        <v/>
      </c>
      <c r="T358" s="15" t="str">
        <f ca="1">IFERROR(INDEX(MAESTRO!T:T,_xludf.AGGREGATE(15,6,ROW(MAESTRO!$B$3:$B$1000)/((MAESTRO!$B$3:$B$1000="MILITARES")*(UPPER(MAESTRO!$L$3:$L$1000)="CONFIRMADO")),ROWS($A$3:A358))),"")</f>
        <v/>
      </c>
      <c r="U358" s="15" t="str">
        <f ca="1">IFERROR(INDEX(MAESTRO!U:U,_xludf.AGGREGATE(15,6,ROW(MAESTRO!$B$3:$B$1000)/((MAESTRO!$B$3:$B$1000="MILITARES")*(UPPER(MAESTRO!$L$3:$L$1000)="CONFIRMADO")),ROWS($A$3:A358))),"")</f>
        <v/>
      </c>
      <c r="V358" s="15" t="str">
        <f ca="1">IFERROR(INDEX(MAESTRO!V:V,_xludf.AGGREGATE(15,6,ROW(MAESTRO!$B$3:$B$1000)/((MAESTRO!$B$3:$B$1000="MILITARES")*(UPPER(MAESTRO!$L$3:$L$1000)="CONFIRMADO")),ROWS($A$3:A358))),"")</f>
        <v/>
      </c>
      <c r="W358" s="15" t="str">
        <f ca="1">IFERROR(INDEX(MAESTRO!W:W,_xludf.AGGREGATE(15,6,ROW(MAESTRO!$B$3:$B$1000)/((MAESTRO!$B$3:$B$1000="MILITARES")*(UPPER(MAESTRO!$L$3:$L$1000)="CONFIRMADO")),ROWS($A$3:A358))),"")</f>
        <v/>
      </c>
      <c r="X358" s="15" t="str">
        <f ca="1">IFERROR(INDEX(MAESTRO!X:X,_xludf.AGGREGATE(15,6,ROW(MAESTRO!$B$3:$B$1000)/((MAESTRO!$B$3:$B$1000="MILITARES")*(UPPER(MAESTRO!$L$3:$L$1000)="CONFIRMADO")),ROWS($A$3:A358))),"")</f>
        <v/>
      </c>
    </row>
    <row r="359" spans="1:24" ht="22.05" customHeight="1">
      <c r="A359" s="10" t="str">
        <f ca="1">IFERROR(INDEX(MAESTRO!A:A,_xludf.AGGREGATE(15,6,ROW(MAESTRO!$B$3:$B$1000)/((MAESTRO!$B$3:$B$1000="MILITARES")*(UPPER(MAESTRO!$L$3:$L$1000)="CONFIRMADO")),ROWS($A$3:A359))),"")</f>
        <v/>
      </c>
      <c r="B359" s="10" t="str">
        <f ca="1">IFERROR(INDEX(MAESTRO!B:B,_xludf.AGGREGATE(15,6,ROW(MAESTRO!$B$3:$B$1000)/((MAESTRO!$B$3:$B$1000="MILITARES")*(UPPER(MAESTRO!$L$3:$L$1000)="CONFIRMADO")),ROWS($A$3:A359))),"")</f>
        <v/>
      </c>
      <c r="C359" s="10" t="str">
        <f ca="1">IFERROR(INDEX(MAESTRO!C:C,_xludf.AGGREGATE(15,6,ROW(MAESTRO!$B$3:$B$1000)/((MAESTRO!$B$3:$B$1000="MILITARES")*(UPPER(MAESTRO!$L$3:$L$1000)="CONFIRMADO")),ROWS($A$3:A359))),"")</f>
        <v/>
      </c>
      <c r="D359" s="10" t="str">
        <f ca="1">IFERROR(INDEX(MAESTRO!D:D,_xludf.AGGREGATE(15,6,ROW(MAESTRO!$B$3:$B$1000)/((MAESTRO!$B$3:$B$1000="MILITARES")*(UPPER(MAESTRO!$L$3:$L$1000)="CONFIRMADO")),ROWS($A$3:A359))),"")</f>
        <v/>
      </c>
      <c r="E359" s="10" t="str">
        <f ca="1">IFERROR(INDEX(MAESTRO!E:E,_xludf.AGGREGATE(15,6,ROW(MAESTRO!$B$3:$B$1000)/((MAESTRO!$B$3:$B$1000="MILITARES")*(UPPER(MAESTRO!$L$3:$L$1000)="CONFIRMADO")),ROWS($A$3:A359))),"")</f>
        <v/>
      </c>
      <c r="F359" s="10" t="str">
        <f ca="1">IFERROR(INDEX(MAESTRO!F:F,_xludf.AGGREGATE(15,6,ROW(MAESTRO!$B$3:$B$1000)/((MAESTRO!$B$3:$B$1000="MILITARES")*(UPPER(MAESTRO!$L$3:$L$1000)="CONFIRMADO")),ROWS($A$3:A359))),"")</f>
        <v/>
      </c>
      <c r="G359" s="10" t="str">
        <f ca="1">IFERROR(INDEX(MAESTRO!G:G,_xludf.AGGREGATE(15,6,ROW(MAESTRO!$B$3:$B$1000)/((MAESTRO!$B$3:$B$1000="MILITARES")*(UPPER(MAESTRO!$L$3:$L$1000)="CONFIRMADO")),ROWS($A$3:A359))),"")</f>
        <v/>
      </c>
      <c r="H359" s="10" t="str">
        <f ca="1">IFERROR(INDEX(MAESTRO!H:H,_xludf.AGGREGATE(15,6,ROW(MAESTRO!$B$3:$B$1000)/((MAESTRO!$B$3:$B$1000="MILITARES")*(UPPER(MAESTRO!$L$3:$L$1000)="CONFIRMADO")),ROWS($A$3:A359))),"")</f>
        <v/>
      </c>
      <c r="I359" s="10" t="str">
        <f ca="1">IFERROR(INDEX(MAESTRO!I:I,_xludf.AGGREGATE(15,6,ROW(MAESTRO!$B$3:$B$1000)/((MAESTRO!$B$3:$B$1000="MILITARES")*(UPPER(MAESTRO!$L$3:$L$1000)="CONFIRMADO")),ROWS($A$3:A359))),"")</f>
        <v/>
      </c>
      <c r="J359" s="10" t="str">
        <f ca="1">IFERROR(INDEX(MAESTRO!J:J,_xludf.AGGREGATE(15,6,ROW(MAESTRO!$B$3:$B$1000)/((MAESTRO!$B$3:$B$1000="MILITARES")*(UPPER(MAESTRO!$L$3:$L$1000)="CONFIRMADO")),ROWS($A$3:A359))),"")</f>
        <v/>
      </c>
      <c r="K359" s="10" t="str">
        <f ca="1">IFERROR(INDEX(MAESTRO!K:K,_xludf.AGGREGATE(15,6,ROW(MAESTRO!$B$3:$B$1000)/((MAESTRO!$B$3:$B$1000="MILITARES")*(UPPER(MAESTRO!$L$3:$L$1000)="CONFIRMADO")),ROWS($A$3:A359))),"")</f>
        <v/>
      </c>
      <c r="L359" s="10" t="str">
        <f ca="1">IFERROR(INDEX(MAESTRO!L:L,_xludf.AGGREGATE(15,6,ROW(MAESTRO!$B$3:$B$1000)/((MAESTRO!$B$3:$B$1000="MILITARES")*(UPPER(MAESTRO!$L$3:$L$1000)="CONFIRMADO")),ROWS($A$3:A359))),"")</f>
        <v/>
      </c>
      <c r="M359" s="10" t="str">
        <f ca="1">IFERROR(INDEX(MAESTRO!M:M,_xludf.AGGREGATE(15,6,ROW(MAESTRO!$B$3:$B$1000)/((MAESTRO!$B$3:$B$1000="MILITARES")*(UPPER(MAESTRO!$L$3:$L$1000)="CONFIRMADO")),ROWS($A$3:A359))),"")</f>
        <v/>
      </c>
      <c r="N359" s="10" t="str">
        <f ca="1">IFERROR(INDEX(MAESTRO!N:N,_xludf.AGGREGATE(15,6,ROW(MAESTRO!$B$3:$B$1000)/((MAESTRO!$B$3:$B$1000="MILITARES")*(UPPER(MAESTRO!$L$3:$L$1000)="CONFIRMADO")),ROWS($A$3:A359))),"")</f>
        <v/>
      </c>
      <c r="O359" s="10" t="str">
        <f ca="1">IFERROR(INDEX(MAESTRO!O:O,_xludf.AGGREGATE(15,6,ROW(MAESTRO!$B$3:$B$1000)/((MAESTRO!$B$3:$B$1000="MILITARES")*(UPPER(MAESTRO!$L$3:$L$1000)="CONFIRMADO")),ROWS($A$3:A359))),"")</f>
        <v/>
      </c>
      <c r="P359" s="10" t="str">
        <f ca="1">IFERROR(INDEX(MAESTRO!P:P,_xludf.AGGREGATE(15,6,ROW(MAESTRO!$B$3:$B$1000)/((MAESTRO!$B$3:$B$1000="MILITARES")*(UPPER(MAESTRO!$L$3:$L$1000)="CONFIRMADO")),ROWS($A$3:A359))),"")</f>
        <v/>
      </c>
      <c r="Q359" s="10" t="str">
        <f ca="1">IFERROR(INDEX(MAESTRO!Q:Q,_xludf.AGGREGATE(15,6,ROW(MAESTRO!$B$3:$B$1000)/((MAESTRO!$B$3:$B$1000="MILITARES")*(UPPER(MAESTRO!$L$3:$L$1000)="CONFIRMADO")),ROWS($A$3:A359))),"")</f>
        <v/>
      </c>
      <c r="R359" s="10" t="str">
        <f ca="1">IFERROR(INDEX(MAESTRO!R:R,_xludf.AGGREGATE(15,6,ROW(MAESTRO!$B$3:$B$1000)/((MAESTRO!$B$3:$B$1000="MILITARES")*(UPPER(MAESTRO!$L$3:$L$1000)="CONFIRMADO")),ROWS($A$3:A359))),"")</f>
        <v/>
      </c>
      <c r="S359" s="10" t="str">
        <f ca="1">IFERROR(INDEX(MAESTRO!S:S,_xludf.AGGREGATE(15,6,ROW(MAESTRO!$B$3:$B$1000)/((MAESTRO!$B$3:$B$1000="MILITARES")*(UPPER(MAESTRO!$L$3:$L$1000)="CONFIRMADO")),ROWS($A$3:A359))),"")</f>
        <v/>
      </c>
      <c r="T359" s="10" t="str">
        <f ca="1">IFERROR(INDEX(MAESTRO!T:T,_xludf.AGGREGATE(15,6,ROW(MAESTRO!$B$3:$B$1000)/((MAESTRO!$B$3:$B$1000="MILITARES")*(UPPER(MAESTRO!$L$3:$L$1000)="CONFIRMADO")),ROWS($A$3:A359))),"")</f>
        <v/>
      </c>
      <c r="U359" s="10" t="str">
        <f ca="1">IFERROR(INDEX(MAESTRO!U:U,_xludf.AGGREGATE(15,6,ROW(MAESTRO!$B$3:$B$1000)/((MAESTRO!$B$3:$B$1000="MILITARES")*(UPPER(MAESTRO!$L$3:$L$1000)="CONFIRMADO")),ROWS($A$3:A359))),"")</f>
        <v/>
      </c>
      <c r="V359" s="10" t="str">
        <f ca="1">IFERROR(INDEX(MAESTRO!V:V,_xludf.AGGREGATE(15,6,ROW(MAESTRO!$B$3:$B$1000)/((MAESTRO!$B$3:$B$1000="MILITARES")*(UPPER(MAESTRO!$L$3:$L$1000)="CONFIRMADO")),ROWS($A$3:A359))),"")</f>
        <v/>
      </c>
      <c r="W359" s="10" t="str">
        <f ca="1">IFERROR(INDEX(MAESTRO!W:W,_xludf.AGGREGATE(15,6,ROW(MAESTRO!$B$3:$B$1000)/((MAESTRO!$B$3:$B$1000="MILITARES")*(UPPER(MAESTRO!$L$3:$L$1000)="CONFIRMADO")),ROWS($A$3:A359))),"")</f>
        <v/>
      </c>
      <c r="X359" s="10" t="str">
        <f ca="1">IFERROR(INDEX(MAESTRO!X:X,_xludf.AGGREGATE(15,6,ROW(MAESTRO!$B$3:$B$1000)/((MAESTRO!$B$3:$B$1000="MILITARES")*(UPPER(MAESTRO!$L$3:$L$1000)="CONFIRMADO")),ROWS($A$3:A359))),"")</f>
        <v/>
      </c>
    </row>
    <row r="360" spans="1:24" ht="22.05" customHeight="1">
      <c r="A360" s="15" t="str">
        <f ca="1">IFERROR(INDEX(MAESTRO!A:A,_xludf.AGGREGATE(15,6,ROW(MAESTRO!$B$3:$B$1000)/((MAESTRO!$B$3:$B$1000="MILITARES")*(UPPER(MAESTRO!$L$3:$L$1000)="CONFIRMADO")),ROWS($A$3:A360))),"")</f>
        <v/>
      </c>
      <c r="B360" s="15" t="str">
        <f ca="1">IFERROR(INDEX(MAESTRO!B:B,_xludf.AGGREGATE(15,6,ROW(MAESTRO!$B$3:$B$1000)/((MAESTRO!$B$3:$B$1000="MILITARES")*(UPPER(MAESTRO!$L$3:$L$1000)="CONFIRMADO")),ROWS($A$3:A360))),"")</f>
        <v/>
      </c>
      <c r="C360" s="15" t="str">
        <f ca="1">IFERROR(INDEX(MAESTRO!C:C,_xludf.AGGREGATE(15,6,ROW(MAESTRO!$B$3:$B$1000)/((MAESTRO!$B$3:$B$1000="MILITARES")*(UPPER(MAESTRO!$L$3:$L$1000)="CONFIRMADO")),ROWS($A$3:A360))),"")</f>
        <v/>
      </c>
      <c r="D360" s="15" t="str">
        <f ca="1">IFERROR(INDEX(MAESTRO!D:D,_xludf.AGGREGATE(15,6,ROW(MAESTRO!$B$3:$B$1000)/((MAESTRO!$B$3:$B$1000="MILITARES")*(UPPER(MAESTRO!$L$3:$L$1000)="CONFIRMADO")),ROWS($A$3:A360))),"")</f>
        <v/>
      </c>
      <c r="E360" s="15" t="str">
        <f ca="1">IFERROR(INDEX(MAESTRO!E:E,_xludf.AGGREGATE(15,6,ROW(MAESTRO!$B$3:$B$1000)/((MAESTRO!$B$3:$B$1000="MILITARES")*(UPPER(MAESTRO!$L$3:$L$1000)="CONFIRMADO")),ROWS($A$3:A360))),"")</f>
        <v/>
      </c>
      <c r="F360" s="15" t="str">
        <f ca="1">IFERROR(INDEX(MAESTRO!F:F,_xludf.AGGREGATE(15,6,ROW(MAESTRO!$B$3:$B$1000)/((MAESTRO!$B$3:$B$1000="MILITARES")*(UPPER(MAESTRO!$L$3:$L$1000)="CONFIRMADO")),ROWS($A$3:A360))),"")</f>
        <v/>
      </c>
      <c r="G360" s="15" t="str">
        <f ca="1">IFERROR(INDEX(MAESTRO!G:G,_xludf.AGGREGATE(15,6,ROW(MAESTRO!$B$3:$B$1000)/((MAESTRO!$B$3:$B$1000="MILITARES")*(UPPER(MAESTRO!$L$3:$L$1000)="CONFIRMADO")),ROWS($A$3:A360))),"")</f>
        <v/>
      </c>
      <c r="H360" s="15" t="str">
        <f ca="1">IFERROR(INDEX(MAESTRO!H:H,_xludf.AGGREGATE(15,6,ROW(MAESTRO!$B$3:$B$1000)/((MAESTRO!$B$3:$B$1000="MILITARES")*(UPPER(MAESTRO!$L$3:$L$1000)="CONFIRMADO")),ROWS($A$3:A360))),"")</f>
        <v/>
      </c>
      <c r="I360" s="15" t="str">
        <f ca="1">IFERROR(INDEX(MAESTRO!I:I,_xludf.AGGREGATE(15,6,ROW(MAESTRO!$B$3:$B$1000)/((MAESTRO!$B$3:$B$1000="MILITARES")*(UPPER(MAESTRO!$L$3:$L$1000)="CONFIRMADO")),ROWS($A$3:A360))),"")</f>
        <v/>
      </c>
      <c r="J360" s="15" t="str">
        <f ca="1">IFERROR(INDEX(MAESTRO!J:J,_xludf.AGGREGATE(15,6,ROW(MAESTRO!$B$3:$B$1000)/((MAESTRO!$B$3:$B$1000="MILITARES")*(UPPER(MAESTRO!$L$3:$L$1000)="CONFIRMADO")),ROWS($A$3:A360))),"")</f>
        <v/>
      </c>
      <c r="K360" s="15" t="str">
        <f ca="1">IFERROR(INDEX(MAESTRO!K:K,_xludf.AGGREGATE(15,6,ROW(MAESTRO!$B$3:$B$1000)/((MAESTRO!$B$3:$B$1000="MILITARES")*(UPPER(MAESTRO!$L$3:$L$1000)="CONFIRMADO")),ROWS($A$3:A360))),"")</f>
        <v/>
      </c>
      <c r="L360" s="15" t="str">
        <f ca="1">IFERROR(INDEX(MAESTRO!L:L,_xludf.AGGREGATE(15,6,ROW(MAESTRO!$B$3:$B$1000)/((MAESTRO!$B$3:$B$1000="MILITARES")*(UPPER(MAESTRO!$L$3:$L$1000)="CONFIRMADO")),ROWS($A$3:A360))),"")</f>
        <v/>
      </c>
      <c r="M360" s="15" t="str">
        <f ca="1">IFERROR(INDEX(MAESTRO!M:M,_xludf.AGGREGATE(15,6,ROW(MAESTRO!$B$3:$B$1000)/((MAESTRO!$B$3:$B$1000="MILITARES")*(UPPER(MAESTRO!$L$3:$L$1000)="CONFIRMADO")),ROWS($A$3:A360))),"")</f>
        <v/>
      </c>
      <c r="N360" s="15" t="str">
        <f ca="1">IFERROR(INDEX(MAESTRO!N:N,_xludf.AGGREGATE(15,6,ROW(MAESTRO!$B$3:$B$1000)/((MAESTRO!$B$3:$B$1000="MILITARES")*(UPPER(MAESTRO!$L$3:$L$1000)="CONFIRMADO")),ROWS($A$3:A360))),"")</f>
        <v/>
      </c>
      <c r="O360" s="15" t="str">
        <f ca="1">IFERROR(INDEX(MAESTRO!O:O,_xludf.AGGREGATE(15,6,ROW(MAESTRO!$B$3:$B$1000)/((MAESTRO!$B$3:$B$1000="MILITARES")*(UPPER(MAESTRO!$L$3:$L$1000)="CONFIRMADO")),ROWS($A$3:A360))),"")</f>
        <v/>
      </c>
      <c r="P360" s="15" t="str">
        <f ca="1">IFERROR(INDEX(MAESTRO!P:P,_xludf.AGGREGATE(15,6,ROW(MAESTRO!$B$3:$B$1000)/((MAESTRO!$B$3:$B$1000="MILITARES")*(UPPER(MAESTRO!$L$3:$L$1000)="CONFIRMADO")),ROWS($A$3:A360))),"")</f>
        <v/>
      </c>
      <c r="Q360" s="15" t="str">
        <f ca="1">IFERROR(INDEX(MAESTRO!Q:Q,_xludf.AGGREGATE(15,6,ROW(MAESTRO!$B$3:$B$1000)/((MAESTRO!$B$3:$B$1000="MILITARES")*(UPPER(MAESTRO!$L$3:$L$1000)="CONFIRMADO")),ROWS($A$3:A360))),"")</f>
        <v/>
      </c>
      <c r="R360" s="15" t="str">
        <f ca="1">IFERROR(INDEX(MAESTRO!R:R,_xludf.AGGREGATE(15,6,ROW(MAESTRO!$B$3:$B$1000)/((MAESTRO!$B$3:$B$1000="MILITARES")*(UPPER(MAESTRO!$L$3:$L$1000)="CONFIRMADO")),ROWS($A$3:A360))),"")</f>
        <v/>
      </c>
      <c r="S360" s="15" t="str">
        <f ca="1">IFERROR(INDEX(MAESTRO!S:S,_xludf.AGGREGATE(15,6,ROW(MAESTRO!$B$3:$B$1000)/((MAESTRO!$B$3:$B$1000="MILITARES")*(UPPER(MAESTRO!$L$3:$L$1000)="CONFIRMADO")),ROWS($A$3:A360))),"")</f>
        <v/>
      </c>
      <c r="T360" s="15" t="str">
        <f ca="1">IFERROR(INDEX(MAESTRO!T:T,_xludf.AGGREGATE(15,6,ROW(MAESTRO!$B$3:$B$1000)/((MAESTRO!$B$3:$B$1000="MILITARES")*(UPPER(MAESTRO!$L$3:$L$1000)="CONFIRMADO")),ROWS($A$3:A360))),"")</f>
        <v/>
      </c>
      <c r="U360" s="15" t="str">
        <f ca="1">IFERROR(INDEX(MAESTRO!U:U,_xludf.AGGREGATE(15,6,ROW(MAESTRO!$B$3:$B$1000)/((MAESTRO!$B$3:$B$1000="MILITARES")*(UPPER(MAESTRO!$L$3:$L$1000)="CONFIRMADO")),ROWS($A$3:A360))),"")</f>
        <v/>
      </c>
      <c r="V360" s="15" t="str">
        <f ca="1">IFERROR(INDEX(MAESTRO!V:V,_xludf.AGGREGATE(15,6,ROW(MAESTRO!$B$3:$B$1000)/((MAESTRO!$B$3:$B$1000="MILITARES")*(UPPER(MAESTRO!$L$3:$L$1000)="CONFIRMADO")),ROWS($A$3:A360))),"")</f>
        <v/>
      </c>
      <c r="W360" s="15" t="str">
        <f ca="1">IFERROR(INDEX(MAESTRO!W:W,_xludf.AGGREGATE(15,6,ROW(MAESTRO!$B$3:$B$1000)/((MAESTRO!$B$3:$B$1000="MILITARES")*(UPPER(MAESTRO!$L$3:$L$1000)="CONFIRMADO")),ROWS($A$3:A360))),"")</f>
        <v/>
      </c>
      <c r="X360" s="15" t="str">
        <f ca="1">IFERROR(INDEX(MAESTRO!X:X,_xludf.AGGREGATE(15,6,ROW(MAESTRO!$B$3:$B$1000)/((MAESTRO!$B$3:$B$1000="MILITARES")*(UPPER(MAESTRO!$L$3:$L$1000)="CONFIRMADO")),ROWS($A$3:A360))),"")</f>
        <v/>
      </c>
    </row>
    <row r="361" spans="1:24" ht="22.05" customHeight="1">
      <c r="A361" s="10" t="str">
        <f ca="1">IFERROR(INDEX(MAESTRO!A:A,_xludf.AGGREGATE(15,6,ROW(MAESTRO!$B$3:$B$1000)/((MAESTRO!$B$3:$B$1000="MILITARES")*(UPPER(MAESTRO!$L$3:$L$1000)="CONFIRMADO")),ROWS($A$3:A361))),"")</f>
        <v/>
      </c>
      <c r="B361" s="10" t="str">
        <f ca="1">IFERROR(INDEX(MAESTRO!B:B,_xludf.AGGREGATE(15,6,ROW(MAESTRO!$B$3:$B$1000)/((MAESTRO!$B$3:$B$1000="MILITARES")*(UPPER(MAESTRO!$L$3:$L$1000)="CONFIRMADO")),ROWS($A$3:A361))),"")</f>
        <v/>
      </c>
      <c r="C361" s="10" t="str">
        <f ca="1">IFERROR(INDEX(MAESTRO!C:C,_xludf.AGGREGATE(15,6,ROW(MAESTRO!$B$3:$B$1000)/((MAESTRO!$B$3:$B$1000="MILITARES")*(UPPER(MAESTRO!$L$3:$L$1000)="CONFIRMADO")),ROWS($A$3:A361))),"")</f>
        <v/>
      </c>
      <c r="D361" s="10" t="str">
        <f ca="1">IFERROR(INDEX(MAESTRO!D:D,_xludf.AGGREGATE(15,6,ROW(MAESTRO!$B$3:$B$1000)/((MAESTRO!$B$3:$B$1000="MILITARES")*(UPPER(MAESTRO!$L$3:$L$1000)="CONFIRMADO")),ROWS($A$3:A361))),"")</f>
        <v/>
      </c>
      <c r="E361" s="10" t="str">
        <f ca="1">IFERROR(INDEX(MAESTRO!E:E,_xludf.AGGREGATE(15,6,ROW(MAESTRO!$B$3:$B$1000)/((MAESTRO!$B$3:$B$1000="MILITARES")*(UPPER(MAESTRO!$L$3:$L$1000)="CONFIRMADO")),ROWS($A$3:A361))),"")</f>
        <v/>
      </c>
      <c r="F361" s="10" t="str">
        <f ca="1">IFERROR(INDEX(MAESTRO!F:F,_xludf.AGGREGATE(15,6,ROW(MAESTRO!$B$3:$B$1000)/((MAESTRO!$B$3:$B$1000="MILITARES")*(UPPER(MAESTRO!$L$3:$L$1000)="CONFIRMADO")),ROWS($A$3:A361))),"")</f>
        <v/>
      </c>
      <c r="G361" s="10" t="str">
        <f ca="1">IFERROR(INDEX(MAESTRO!G:G,_xludf.AGGREGATE(15,6,ROW(MAESTRO!$B$3:$B$1000)/((MAESTRO!$B$3:$B$1000="MILITARES")*(UPPER(MAESTRO!$L$3:$L$1000)="CONFIRMADO")),ROWS($A$3:A361))),"")</f>
        <v/>
      </c>
      <c r="H361" s="10" t="str">
        <f ca="1">IFERROR(INDEX(MAESTRO!H:H,_xludf.AGGREGATE(15,6,ROW(MAESTRO!$B$3:$B$1000)/((MAESTRO!$B$3:$B$1000="MILITARES")*(UPPER(MAESTRO!$L$3:$L$1000)="CONFIRMADO")),ROWS($A$3:A361))),"")</f>
        <v/>
      </c>
      <c r="I361" s="10" t="str">
        <f ca="1">IFERROR(INDEX(MAESTRO!I:I,_xludf.AGGREGATE(15,6,ROW(MAESTRO!$B$3:$B$1000)/((MAESTRO!$B$3:$B$1000="MILITARES")*(UPPER(MAESTRO!$L$3:$L$1000)="CONFIRMADO")),ROWS($A$3:A361))),"")</f>
        <v/>
      </c>
      <c r="J361" s="10" t="str">
        <f ca="1">IFERROR(INDEX(MAESTRO!J:J,_xludf.AGGREGATE(15,6,ROW(MAESTRO!$B$3:$B$1000)/((MAESTRO!$B$3:$B$1000="MILITARES")*(UPPER(MAESTRO!$L$3:$L$1000)="CONFIRMADO")),ROWS($A$3:A361))),"")</f>
        <v/>
      </c>
      <c r="K361" s="10" t="str">
        <f ca="1">IFERROR(INDEX(MAESTRO!K:K,_xludf.AGGREGATE(15,6,ROW(MAESTRO!$B$3:$B$1000)/((MAESTRO!$B$3:$B$1000="MILITARES")*(UPPER(MAESTRO!$L$3:$L$1000)="CONFIRMADO")),ROWS($A$3:A361))),"")</f>
        <v/>
      </c>
      <c r="L361" s="10" t="str">
        <f ca="1">IFERROR(INDEX(MAESTRO!L:L,_xludf.AGGREGATE(15,6,ROW(MAESTRO!$B$3:$B$1000)/((MAESTRO!$B$3:$B$1000="MILITARES")*(UPPER(MAESTRO!$L$3:$L$1000)="CONFIRMADO")),ROWS($A$3:A361))),"")</f>
        <v/>
      </c>
      <c r="M361" s="10" t="str">
        <f ca="1">IFERROR(INDEX(MAESTRO!M:M,_xludf.AGGREGATE(15,6,ROW(MAESTRO!$B$3:$B$1000)/((MAESTRO!$B$3:$B$1000="MILITARES")*(UPPER(MAESTRO!$L$3:$L$1000)="CONFIRMADO")),ROWS($A$3:A361))),"")</f>
        <v/>
      </c>
      <c r="N361" s="10" t="str">
        <f ca="1">IFERROR(INDEX(MAESTRO!N:N,_xludf.AGGREGATE(15,6,ROW(MAESTRO!$B$3:$B$1000)/((MAESTRO!$B$3:$B$1000="MILITARES")*(UPPER(MAESTRO!$L$3:$L$1000)="CONFIRMADO")),ROWS($A$3:A361))),"")</f>
        <v/>
      </c>
      <c r="O361" s="10" t="str">
        <f ca="1">IFERROR(INDEX(MAESTRO!O:O,_xludf.AGGREGATE(15,6,ROW(MAESTRO!$B$3:$B$1000)/((MAESTRO!$B$3:$B$1000="MILITARES")*(UPPER(MAESTRO!$L$3:$L$1000)="CONFIRMADO")),ROWS($A$3:A361))),"")</f>
        <v/>
      </c>
      <c r="P361" s="10" t="str">
        <f ca="1">IFERROR(INDEX(MAESTRO!P:P,_xludf.AGGREGATE(15,6,ROW(MAESTRO!$B$3:$B$1000)/((MAESTRO!$B$3:$B$1000="MILITARES")*(UPPER(MAESTRO!$L$3:$L$1000)="CONFIRMADO")),ROWS($A$3:A361))),"")</f>
        <v/>
      </c>
      <c r="Q361" s="10" t="str">
        <f ca="1">IFERROR(INDEX(MAESTRO!Q:Q,_xludf.AGGREGATE(15,6,ROW(MAESTRO!$B$3:$B$1000)/((MAESTRO!$B$3:$B$1000="MILITARES")*(UPPER(MAESTRO!$L$3:$L$1000)="CONFIRMADO")),ROWS($A$3:A361))),"")</f>
        <v/>
      </c>
      <c r="R361" s="10" t="str">
        <f ca="1">IFERROR(INDEX(MAESTRO!R:R,_xludf.AGGREGATE(15,6,ROW(MAESTRO!$B$3:$B$1000)/((MAESTRO!$B$3:$B$1000="MILITARES")*(UPPER(MAESTRO!$L$3:$L$1000)="CONFIRMADO")),ROWS($A$3:A361))),"")</f>
        <v/>
      </c>
      <c r="S361" s="10" t="str">
        <f ca="1">IFERROR(INDEX(MAESTRO!S:S,_xludf.AGGREGATE(15,6,ROW(MAESTRO!$B$3:$B$1000)/((MAESTRO!$B$3:$B$1000="MILITARES")*(UPPER(MAESTRO!$L$3:$L$1000)="CONFIRMADO")),ROWS($A$3:A361))),"")</f>
        <v/>
      </c>
      <c r="T361" s="10" t="str">
        <f ca="1">IFERROR(INDEX(MAESTRO!T:T,_xludf.AGGREGATE(15,6,ROW(MAESTRO!$B$3:$B$1000)/((MAESTRO!$B$3:$B$1000="MILITARES")*(UPPER(MAESTRO!$L$3:$L$1000)="CONFIRMADO")),ROWS($A$3:A361))),"")</f>
        <v/>
      </c>
      <c r="U361" s="10" t="str">
        <f ca="1">IFERROR(INDEX(MAESTRO!U:U,_xludf.AGGREGATE(15,6,ROW(MAESTRO!$B$3:$B$1000)/((MAESTRO!$B$3:$B$1000="MILITARES")*(UPPER(MAESTRO!$L$3:$L$1000)="CONFIRMADO")),ROWS($A$3:A361))),"")</f>
        <v/>
      </c>
      <c r="V361" s="10" t="str">
        <f ca="1">IFERROR(INDEX(MAESTRO!V:V,_xludf.AGGREGATE(15,6,ROW(MAESTRO!$B$3:$B$1000)/((MAESTRO!$B$3:$B$1000="MILITARES")*(UPPER(MAESTRO!$L$3:$L$1000)="CONFIRMADO")),ROWS($A$3:A361))),"")</f>
        <v/>
      </c>
      <c r="W361" s="10" t="str">
        <f ca="1">IFERROR(INDEX(MAESTRO!W:W,_xludf.AGGREGATE(15,6,ROW(MAESTRO!$B$3:$B$1000)/((MAESTRO!$B$3:$B$1000="MILITARES")*(UPPER(MAESTRO!$L$3:$L$1000)="CONFIRMADO")),ROWS($A$3:A361))),"")</f>
        <v/>
      </c>
      <c r="X361" s="10" t="str">
        <f ca="1">IFERROR(INDEX(MAESTRO!X:X,_xludf.AGGREGATE(15,6,ROW(MAESTRO!$B$3:$B$1000)/((MAESTRO!$B$3:$B$1000="MILITARES")*(UPPER(MAESTRO!$L$3:$L$1000)="CONFIRMADO")),ROWS($A$3:A361))),"")</f>
        <v/>
      </c>
    </row>
    <row r="362" spans="1:24" ht="22.05" customHeight="1">
      <c r="A362" s="15" t="str">
        <f ca="1">IFERROR(INDEX(MAESTRO!A:A,_xludf.AGGREGATE(15,6,ROW(MAESTRO!$B$3:$B$1000)/((MAESTRO!$B$3:$B$1000="MILITARES")*(UPPER(MAESTRO!$L$3:$L$1000)="CONFIRMADO")),ROWS($A$3:A362))),"")</f>
        <v/>
      </c>
      <c r="B362" s="15" t="str">
        <f ca="1">IFERROR(INDEX(MAESTRO!B:B,_xludf.AGGREGATE(15,6,ROW(MAESTRO!$B$3:$B$1000)/((MAESTRO!$B$3:$B$1000="MILITARES")*(UPPER(MAESTRO!$L$3:$L$1000)="CONFIRMADO")),ROWS($A$3:A362))),"")</f>
        <v/>
      </c>
      <c r="C362" s="15" t="str">
        <f ca="1">IFERROR(INDEX(MAESTRO!C:C,_xludf.AGGREGATE(15,6,ROW(MAESTRO!$B$3:$B$1000)/((MAESTRO!$B$3:$B$1000="MILITARES")*(UPPER(MAESTRO!$L$3:$L$1000)="CONFIRMADO")),ROWS($A$3:A362))),"")</f>
        <v/>
      </c>
      <c r="D362" s="15" t="str">
        <f ca="1">IFERROR(INDEX(MAESTRO!D:D,_xludf.AGGREGATE(15,6,ROW(MAESTRO!$B$3:$B$1000)/((MAESTRO!$B$3:$B$1000="MILITARES")*(UPPER(MAESTRO!$L$3:$L$1000)="CONFIRMADO")),ROWS($A$3:A362))),"")</f>
        <v/>
      </c>
      <c r="E362" s="15" t="str">
        <f ca="1">IFERROR(INDEX(MAESTRO!E:E,_xludf.AGGREGATE(15,6,ROW(MAESTRO!$B$3:$B$1000)/((MAESTRO!$B$3:$B$1000="MILITARES")*(UPPER(MAESTRO!$L$3:$L$1000)="CONFIRMADO")),ROWS($A$3:A362))),"")</f>
        <v/>
      </c>
      <c r="F362" s="15" t="str">
        <f ca="1">IFERROR(INDEX(MAESTRO!F:F,_xludf.AGGREGATE(15,6,ROW(MAESTRO!$B$3:$B$1000)/((MAESTRO!$B$3:$B$1000="MILITARES")*(UPPER(MAESTRO!$L$3:$L$1000)="CONFIRMADO")),ROWS($A$3:A362))),"")</f>
        <v/>
      </c>
      <c r="G362" s="15" t="str">
        <f ca="1">IFERROR(INDEX(MAESTRO!G:G,_xludf.AGGREGATE(15,6,ROW(MAESTRO!$B$3:$B$1000)/((MAESTRO!$B$3:$B$1000="MILITARES")*(UPPER(MAESTRO!$L$3:$L$1000)="CONFIRMADO")),ROWS($A$3:A362))),"")</f>
        <v/>
      </c>
      <c r="H362" s="15" t="str">
        <f ca="1">IFERROR(INDEX(MAESTRO!H:H,_xludf.AGGREGATE(15,6,ROW(MAESTRO!$B$3:$B$1000)/((MAESTRO!$B$3:$B$1000="MILITARES")*(UPPER(MAESTRO!$L$3:$L$1000)="CONFIRMADO")),ROWS($A$3:A362))),"")</f>
        <v/>
      </c>
      <c r="I362" s="15" t="str">
        <f ca="1">IFERROR(INDEX(MAESTRO!I:I,_xludf.AGGREGATE(15,6,ROW(MAESTRO!$B$3:$B$1000)/((MAESTRO!$B$3:$B$1000="MILITARES")*(UPPER(MAESTRO!$L$3:$L$1000)="CONFIRMADO")),ROWS($A$3:A362))),"")</f>
        <v/>
      </c>
      <c r="J362" s="15" t="str">
        <f ca="1">IFERROR(INDEX(MAESTRO!J:J,_xludf.AGGREGATE(15,6,ROW(MAESTRO!$B$3:$B$1000)/((MAESTRO!$B$3:$B$1000="MILITARES")*(UPPER(MAESTRO!$L$3:$L$1000)="CONFIRMADO")),ROWS($A$3:A362))),"")</f>
        <v/>
      </c>
      <c r="K362" s="15" t="str">
        <f ca="1">IFERROR(INDEX(MAESTRO!K:K,_xludf.AGGREGATE(15,6,ROW(MAESTRO!$B$3:$B$1000)/((MAESTRO!$B$3:$B$1000="MILITARES")*(UPPER(MAESTRO!$L$3:$L$1000)="CONFIRMADO")),ROWS($A$3:A362))),"")</f>
        <v/>
      </c>
      <c r="L362" s="15" t="str">
        <f ca="1">IFERROR(INDEX(MAESTRO!L:L,_xludf.AGGREGATE(15,6,ROW(MAESTRO!$B$3:$B$1000)/((MAESTRO!$B$3:$B$1000="MILITARES")*(UPPER(MAESTRO!$L$3:$L$1000)="CONFIRMADO")),ROWS($A$3:A362))),"")</f>
        <v/>
      </c>
      <c r="M362" s="15" t="str">
        <f ca="1">IFERROR(INDEX(MAESTRO!M:M,_xludf.AGGREGATE(15,6,ROW(MAESTRO!$B$3:$B$1000)/((MAESTRO!$B$3:$B$1000="MILITARES")*(UPPER(MAESTRO!$L$3:$L$1000)="CONFIRMADO")),ROWS($A$3:A362))),"")</f>
        <v/>
      </c>
      <c r="N362" s="15" t="str">
        <f ca="1">IFERROR(INDEX(MAESTRO!N:N,_xludf.AGGREGATE(15,6,ROW(MAESTRO!$B$3:$B$1000)/((MAESTRO!$B$3:$B$1000="MILITARES")*(UPPER(MAESTRO!$L$3:$L$1000)="CONFIRMADO")),ROWS($A$3:A362))),"")</f>
        <v/>
      </c>
      <c r="O362" s="15" t="str">
        <f ca="1">IFERROR(INDEX(MAESTRO!O:O,_xludf.AGGREGATE(15,6,ROW(MAESTRO!$B$3:$B$1000)/((MAESTRO!$B$3:$B$1000="MILITARES")*(UPPER(MAESTRO!$L$3:$L$1000)="CONFIRMADO")),ROWS($A$3:A362))),"")</f>
        <v/>
      </c>
      <c r="P362" s="15" t="str">
        <f ca="1">IFERROR(INDEX(MAESTRO!P:P,_xludf.AGGREGATE(15,6,ROW(MAESTRO!$B$3:$B$1000)/((MAESTRO!$B$3:$B$1000="MILITARES")*(UPPER(MAESTRO!$L$3:$L$1000)="CONFIRMADO")),ROWS($A$3:A362))),"")</f>
        <v/>
      </c>
      <c r="Q362" s="15" t="str">
        <f ca="1">IFERROR(INDEX(MAESTRO!Q:Q,_xludf.AGGREGATE(15,6,ROW(MAESTRO!$B$3:$B$1000)/((MAESTRO!$B$3:$B$1000="MILITARES")*(UPPER(MAESTRO!$L$3:$L$1000)="CONFIRMADO")),ROWS($A$3:A362))),"")</f>
        <v/>
      </c>
      <c r="R362" s="15" t="str">
        <f ca="1">IFERROR(INDEX(MAESTRO!R:R,_xludf.AGGREGATE(15,6,ROW(MAESTRO!$B$3:$B$1000)/((MAESTRO!$B$3:$B$1000="MILITARES")*(UPPER(MAESTRO!$L$3:$L$1000)="CONFIRMADO")),ROWS($A$3:A362))),"")</f>
        <v/>
      </c>
      <c r="S362" s="15" t="str">
        <f ca="1">IFERROR(INDEX(MAESTRO!S:S,_xludf.AGGREGATE(15,6,ROW(MAESTRO!$B$3:$B$1000)/((MAESTRO!$B$3:$B$1000="MILITARES")*(UPPER(MAESTRO!$L$3:$L$1000)="CONFIRMADO")),ROWS($A$3:A362))),"")</f>
        <v/>
      </c>
      <c r="T362" s="15" t="str">
        <f ca="1">IFERROR(INDEX(MAESTRO!T:T,_xludf.AGGREGATE(15,6,ROW(MAESTRO!$B$3:$B$1000)/((MAESTRO!$B$3:$B$1000="MILITARES")*(UPPER(MAESTRO!$L$3:$L$1000)="CONFIRMADO")),ROWS($A$3:A362))),"")</f>
        <v/>
      </c>
      <c r="U362" s="15" t="str">
        <f ca="1">IFERROR(INDEX(MAESTRO!U:U,_xludf.AGGREGATE(15,6,ROW(MAESTRO!$B$3:$B$1000)/((MAESTRO!$B$3:$B$1000="MILITARES")*(UPPER(MAESTRO!$L$3:$L$1000)="CONFIRMADO")),ROWS($A$3:A362))),"")</f>
        <v/>
      </c>
      <c r="V362" s="15" t="str">
        <f ca="1">IFERROR(INDEX(MAESTRO!V:V,_xludf.AGGREGATE(15,6,ROW(MAESTRO!$B$3:$B$1000)/((MAESTRO!$B$3:$B$1000="MILITARES")*(UPPER(MAESTRO!$L$3:$L$1000)="CONFIRMADO")),ROWS($A$3:A362))),"")</f>
        <v/>
      </c>
      <c r="W362" s="15" t="str">
        <f ca="1">IFERROR(INDEX(MAESTRO!W:W,_xludf.AGGREGATE(15,6,ROW(MAESTRO!$B$3:$B$1000)/((MAESTRO!$B$3:$B$1000="MILITARES")*(UPPER(MAESTRO!$L$3:$L$1000)="CONFIRMADO")),ROWS($A$3:A362))),"")</f>
        <v/>
      </c>
      <c r="X362" s="15" t="str">
        <f ca="1">IFERROR(INDEX(MAESTRO!X:X,_xludf.AGGREGATE(15,6,ROW(MAESTRO!$B$3:$B$1000)/((MAESTRO!$B$3:$B$1000="MILITARES")*(UPPER(MAESTRO!$L$3:$L$1000)="CONFIRMADO")),ROWS($A$3:A362))),"")</f>
        <v/>
      </c>
    </row>
    <row r="363" spans="1:24" ht="22.05" customHeight="1">
      <c r="A363" s="10" t="str">
        <f ca="1">IFERROR(INDEX(MAESTRO!A:A,_xludf.AGGREGATE(15,6,ROW(MAESTRO!$B$3:$B$1000)/((MAESTRO!$B$3:$B$1000="MILITARES")*(UPPER(MAESTRO!$L$3:$L$1000)="CONFIRMADO")),ROWS($A$3:A363))),"")</f>
        <v/>
      </c>
      <c r="B363" s="10" t="str">
        <f ca="1">IFERROR(INDEX(MAESTRO!B:B,_xludf.AGGREGATE(15,6,ROW(MAESTRO!$B$3:$B$1000)/((MAESTRO!$B$3:$B$1000="MILITARES")*(UPPER(MAESTRO!$L$3:$L$1000)="CONFIRMADO")),ROWS($A$3:A363))),"")</f>
        <v/>
      </c>
      <c r="C363" s="10" t="str">
        <f ca="1">IFERROR(INDEX(MAESTRO!C:C,_xludf.AGGREGATE(15,6,ROW(MAESTRO!$B$3:$B$1000)/((MAESTRO!$B$3:$B$1000="MILITARES")*(UPPER(MAESTRO!$L$3:$L$1000)="CONFIRMADO")),ROWS($A$3:A363))),"")</f>
        <v/>
      </c>
      <c r="D363" s="10" t="str">
        <f ca="1">IFERROR(INDEX(MAESTRO!D:D,_xludf.AGGREGATE(15,6,ROW(MAESTRO!$B$3:$B$1000)/((MAESTRO!$B$3:$B$1000="MILITARES")*(UPPER(MAESTRO!$L$3:$L$1000)="CONFIRMADO")),ROWS($A$3:A363))),"")</f>
        <v/>
      </c>
      <c r="E363" s="10" t="str">
        <f ca="1">IFERROR(INDEX(MAESTRO!E:E,_xludf.AGGREGATE(15,6,ROW(MAESTRO!$B$3:$B$1000)/((MAESTRO!$B$3:$B$1000="MILITARES")*(UPPER(MAESTRO!$L$3:$L$1000)="CONFIRMADO")),ROWS($A$3:A363))),"")</f>
        <v/>
      </c>
      <c r="F363" s="10" t="str">
        <f ca="1">IFERROR(INDEX(MAESTRO!F:F,_xludf.AGGREGATE(15,6,ROW(MAESTRO!$B$3:$B$1000)/((MAESTRO!$B$3:$B$1000="MILITARES")*(UPPER(MAESTRO!$L$3:$L$1000)="CONFIRMADO")),ROWS($A$3:A363))),"")</f>
        <v/>
      </c>
      <c r="G363" s="10" t="str">
        <f ca="1">IFERROR(INDEX(MAESTRO!G:G,_xludf.AGGREGATE(15,6,ROW(MAESTRO!$B$3:$B$1000)/((MAESTRO!$B$3:$B$1000="MILITARES")*(UPPER(MAESTRO!$L$3:$L$1000)="CONFIRMADO")),ROWS($A$3:A363))),"")</f>
        <v/>
      </c>
      <c r="H363" s="10" t="str">
        <f ca="1">IFERROR(INDEX(MAESTRO!H:H,_xludf.AGGREGATE(15,6,ROW(MAESTRO!$B$3:$B$1000)/((MAESTRO!$B$3:$B$1000="MILITARES")*(UPPER(MAESTRO!$L$3:$L$1000)="CONFIRMADO")),ROWS($A$3:A363))),"")</f>
        <v/>
      </c>
      <c r="I363" s="10" t="str">
        <f ca="1">IFERROR(INDEX(MAESTRO!I:I,_xludf.AGGREGATE(15,6,ROW(MAESTRO!$B$3:$B$1000)/((MAESTRO!$B$3:$B$1000="MILITARES")*(UPPER(MAESTRO!$L$3:$L$1000)="CONFIRMADO")),ROWS($A$3:A363))),"")</f>
        <v/>
      </c>
      <c r="J363" s="10" t="str">
        <f ca="1">IFERROR(INDEX(MAESTRO!J:J,_xludf.AGGREGATE(15,6,ROW(MAESTRO!$B$3:$B$1000)/((MAESTRO!$B$3:$B$1000="MILITARES")*(UPPER(MAESTRO!$L$3:$L$1000)="CONFIRMADO")),ROWS($A$3:A363))),"")</f>
        <v/>
      </c>
      <c r="K363" s="10" t="str">
        <f ca="1">IFERROR(INDEX(MAESTRO!K:K,_xludf.AGGREGATE(15,6,ROW(MAESTRO!$B$3:$B$1000)/((MAESTRO!$B$3:$B$1000="MILITARES")*(UPPER(MAESTRO!$L$3:$L$1000)="CONFIRMADO")),ROWS($A$3:A363))),"")</f>
        <v/>
      </c>
      <c r="L363" s="10" t="str">
        <f ca="1">IFERROR(INDEX(MAESTRO!L:L,_xludf.AGGREGATE(15,6,ROW(MAESTRO!$B$3:$B$1000)/((MAESTRO!$B$3:$B$1000="MILITARES")*(UPPER(MAESTRO!$L$3:$L$1000)="CONFIRMADO")),ROWS($A$3:A363))),"")</f>
        <v/>
      </c>
      <c r="M363" s="10" t="str">
        <f ca="1">IFERROR(INDEX(MAESTRO!M:M,_xludf.AGGREGATE(15,6,ROW(MAESTRO!$B$3:$B$1000)/((MAESTRO!$B$3:$B$1000="MILITARES")*(UPPER(MAESTRO!$L$3:$L$1000)="CONFIRMADO")),ROWS($A$3:A363))),"")</f>
        <v/>
      </c>
      <c r="N363" s="10" t="str">
        <f ca="1">IFERROR(INDEX(MAESTRO!N:N,_xludf.AGGREGATE(15,6,ROW(MAESTRO!$B$3:$B$1000)/((MAESTRO!$B$3:$B$1000="MILITARES")*(UPPER(MAESTRO!$L$3:$L$1000)="CONFIRMADO")),ROWS($A$3:A363))),"")</f>
        <v/>
      </c>
      <c r="O363" s="10" t="str">
        <f ca="1">IFERROR(INDEX(MAESTRO!O:O,_xludf.AGGREGATE(15,6,ROW(MAESTRO!$B$3:$B$1000)/((MAESTRO!$B$3:$B$1000="MILITARES")*(UPPER(MAESTRO!$L$3:$L$1000)="CONFIRMADO")),ROWS($A$3:A363))),"")</f>
        <v/>
      </c>
      <c r="P363" s="10" t="str">
        <f ca="1">IFERROR(INDEX(MAESTRO!P:P,_xludf.AGGREGATE(15,6,ROW(MAESTRO!$B$3:$B$1000)/((MAESTRO!$B$3:$B$1000="MILITARES")*(UPPER(MAESTRO!$L$3:$L$1000)="CONFIRMADO")),ROWS($A$3:A363))),"")</f>
        <v/>
      </c>
      <c r="Q363" s="10" t="str">
        <f ca="1">IFERROR(INDEX(MAESTRO!Q:Q,_xludf.AGGREGATE(15,6,ROW(MAESTRO!$B$3:$B$1000)/((MAESTRO!$B$3:$B$1000="MILITARES")*(UPPER(MAESTRO!$L$3:$L$1000)="CONFIRMADO")),ROWS($A$3:A363))),"")</f>
        <v/>
      </c>
      <c r="R363" s="10" t="str">
        <f ca="1">IFERROR(INDEX(MAESTRO!R:R,_xludf.AGGREGATE(15,6,ROW(MAESTRO!$B$3:$B$1000)/((MAESTRO!$B$3:$B$1000="MILITARES")*(UPPER(MAESTRO!$L$3:$L$1000)="CONFIRMADO")),ROWS($A$3:A363))),"")</f>
        <v/>
      </c>
      <c r="S363" s="10" t="str">
        <f ca="1">IFERROR(INDEX(MAESTRO!S:S,_xludf.AGGREGATE(15,6,ROW(MAESTRO!$B$3:$B$1000)/((MAESTRO!$B$3:$B$1000="MILITARES")*(UPPER(MAESTRO!$L$3:$L$1000)="CONFIRMADO")),ROWS($A$3:A363))),"")</f>
        <v/>
      </c>
      <c r="T363" s="10" t="str">
        <f ca="1">IFERROR(INDEX(MAESTRO!T:T,_xludf.AGGREGATE(15,6,ROW(MAESTRO!$B$3:$B$1000)/((MAESTRO!$B$3:$B$1000="MILITARES")*(UPPER(MAESTRO!$L$3:$L$1000)="CONFIRMADO")),ROWS($A$3:A363))),"")</f>
        <v/>
      </c>
      <c r="U363" s="10" t="str">
        <f ca="1">IFERROR(INDEX(MAESTRO!U:U,_xludf.AGGREGATE(15,6,ROW(MAESTRO!$B$3:$B$1000)/((MAESTRO!$B$3:$B$1000="MILITARES")*(UPPER(MAESTRO!$L$3:$L$1000)="CONFIRMADO")),ROWS($A$3:A363))),"")</f>
        <v/>
      </c>
      <c r="V363" s="10" t="str">
        <f ca="1">IFERROR(INDEX(MAESTRO!V:V,_xludf.AGGREGATE(15,6,ROW(MAESTRO!$B$3:$B$1000)/((MAESTRO!$B$3:$B$1000="MILITARES")*(UPPER(MAESTRO!$L$3:$L$1000)="CONFIRMADO")),ROWS($A$3:A363))),"")</f>
        <v/>
      </c>
      <c r="W363" s="10" t="str">
        <f ca="1">IFERROR(INDEX(MAESTRO!W:W,_xludf.AGGREGATE(15,6,ROW(MAESTRO!$B$3:$B$1000)/((MAESTRO!$B$3:$B$1000="MILITARES")*(UPPER(MAESTRO!$L$3:$L$1000)="CONFIRMADO")),ROWS($A$3:A363))),"")</f>
        <v/>
      </c>
      <c r="X363" s="10" t="str">
        <f ca="1">IFERROR(INDEX(MAESTRO!X:X,_xludf.AGGREGATE(15,6,ROW(MAESTRO!$B$3:$B$1000)/((MAESTRO!$B$3:$B$1000="MILITARES")*(UPPER(MAESTRO!$L$3:$L$1000)="CONFIRMADO")),ROWS($A$3:A363))),"")</f>
        <v/>
      </c>
    </row>
    <row r="364" spans="1:24" ht="22.05" customHeight="1">
      <c r="A364" s="15" t="str">
        <f ca="1">IFERROR(INDEX(MAESTRO!A:A,_xludf.AGGREGATE(15,6,ROW(MAESTRO!$B$3:$B$1000)/((MAESTRO!$B$3:$B$1000="MILITARES")*(UPPER(MAESTRO!$L$3:$L$1000)="CONFIRMADO")),ROWS($A$3:A364))),"")</f>
        <v/>
      </c>
      <c r="B364" s="15" t="str">
        <f ca="1">IFERROR(INDEX(MAESTRO!B:B,_xludf.AGGREGATE(15,6,ROW(MAESTRO!$B$3:$B$1000)/((MAESTRO!$B$3:$B$1000="MILITARES")*(UPPER(MAESTRO!$L$3:$L$1000)="CONFIRMADO")),ROWS($A$3:A364))),"")</f>
        <v/>
      </c>
      <c r="C364" s="15" t="str">
        <f ca="1">IFERROR(INDEX(MAESTRO!C:C,_xludf.AGGREGATE(15,6,ROW(MAESTRO!$B$3:$B$1000)/((MAESTRO!$B$3:$B$1000="MILITARES")*(UPPER(MAESTRO!$L$3:$L$1000)="CONFIRMADO")),ROWS($A$3:A364))),"")</f>
        <v/>
      </c>
      <c r="D364" s="15" t="str">
        <f ca="1">IFERROR(INDEX(MAESTRO!D:D,_xludf.AGGREGATE(15,6,ROW(MAESTRO!$B$3:$B$1000)/((MAESTRO!$B$3:$B$1000="MILITARES")*(UPPER(MAESTRO!$L$3:$L$1000)="CONFIRMADO")),ROWS($A$3:A364))),"")</f>
        <v/>
      </c>
      <c r="E364" s="15" t="str">
        <f ca="1">IFERROR(INDEX(MAESTRO!E:E,_xludf.AGGREGATE(15,6,ROW(MAESTRO!$B$3:$B$1000)/((MAESTRO!$B$3:$B$1000="MILITARES")*(UPPER(MAESTRO!$L$3:$L$1000)="CONFIRMADO")),ROWS($A$3:A364))),"")</f>
        <v/>
      </c>
      <c r="F364" s="15" t="str">
        <f ca="1">IFERROR(INDEX(MAESTRO!F:F,_xludf.AGGREGATE(15,6,ROW(MAESTRO!$B$3:$B$1000)/((MAESTRO!$B$3:$B$1000="MILITARES")*(UPPER(MAESTRO!$L$3:$L$1000)="CONFIRMADO")),ROWS($A$3:A364))),"")</f>
        <v/>
      </c>
      <c r="G364" s="15" t="str">
        <f ca="1">IFERROR(INDEX(MAESTRO!G:G,_xludf.AGGREGATE(15,6,ROW(MAESTRO!$B$3:$B$1000)/((MAESTRO!$B$3:$B$1000="MILITARES")*(UPPER(MAESTRO!$L$3:$L$1000)="CONFIRMADO")),ROWS($A$3:A364))),"")</f>
        <v/>
      </c>
      <c r="H364" s="15" t="str">
        <f ca="1">IFERROR(INDEX(MAESTRO!H:H,_xludf.AGGREGATE(15,6,ROW(MAESTRO!$B$3:$B$1000)/((MAESTRO!$B$3:$B$1000="MILITARES")*(UPPER(MAESTRO!$L$3:$L$1000)="CONFIRMADO")),ROWS($A$3:A364))),"")</f>
        <v/>
      </c>
      <c r="I364" s="15" t="str">
        <f ca="1">IFERROR(INDEX(MAESTRO!I:I,_xludf.AGGREGATE(15,6,ROW(MAESTRO!$B$3:$B$1000)/((MAESTRO!$B$3:$B$1000="MILITARES")*(UPPER(MAESTRO!$L$3:$L$1000)="CONFIRMADO")),ROWS($A$3:A364))),"")</f>
        <v/>
      </c>
      <c r="J364" s="15" t="str">
        <f ca="1">IFERROR(INDEX(MAESTRO!J:J,_xludf.AGGREGATE(15,6,ROW(MAESTRO!$B$3:$B$1000)/((MAESTRO!$B$3:$B$1000="MILITARES")*(UPPER(MAESTRO!$L$3:$L$1000)="CONFIRMADO")),ROWS($A$3:A364))),"")</f>
        <v/>
      </c>
      <c r="K364" s="15" t="str">
        <f ca="1">IFERROR(INDEX(MAESTRO!K:K,_xludf.AGGREGATE(15,6,ROW(MAESTRO!$B$3:$B$1000)/((MAESTRO!$B$3:$B$1000="MILITARES")*(UPPER(MAESTRO!$L$3:$L$1000)="CONFIRMADO")),ROWS($A$3:A364))),"")</f>
        <v/>
      </c>
      <c r="L364" s="15" t="str">
        <f ca="1">IFERROR(INDEX(MAESTRO!L:L,_xludf.AGGREGATE(15,6,ROW(MAESTRO!$B$3:$B$1000)/((MAESTRO!$B$3:$B$1000="MILITARES")*(UPPER(MAESTRO!$L$3:$L$1000)="CONFIRMADO")),ROWS($A$3:A364))),"")</f>
        <v/>
      </c>
      <c r="M364" s="15" t="str">
        <f ca="1">IFERROR(INDEX(MAESTRO!M:M,_xludf.AGGREGATE(15,6,ROW(MAESTRO!$B$3:$B$1000)/((MAESTRO!$B$3:$B$1000="MILITARES")*(UPPER(MAESTRO!$L$3:$L$1000)="CONFIRMADO")),ROWS($A$3:A364))),"")</f>
        <v/>
      </c>
      <c r="N364" s="15" t="str">
        <f ca="1">IFERROR(INDEX(MAESTRO!N:N,_xludf.AGGREGATE(15,6,ROW(MAESTRO!$B$3:$B$1000)/((MAESTRO!$B$3:$B$1000="MILITARES")*(UPPER(MAESTRO!$L$3:$L$1000)="CONFIRMADO")),ROWS($A$3:A364))),"")</f>
        <v/>
      </c>
      <c r="O364" s="15" t="str">
        <f ca="1">IFERROR(INDEX(MAESTRO!O:O,_xludf.AGGREGATE(15,6,ROW(MAESTRO!$B$3:$B$1000)/((MAESTRO!$B$3:$B$1000="MILITARES")*(UPPER(MAESTRO!$L$3:$L$1000)="CONFIRMADO")),ROWS($A$3:A364))),"")</f>
        <v/>
      </c>
      <c r="P364" s="15" t="str">
        <f ca="1">IFERROR(INDEX(MAESTRO!P:P,_xludf.AGGREGATE(15,6,ROW(MAESTRO!$B$3:$B$1000)/((MAESTRO!$B$3:$B$1000="MILITARES")*(UPPER(MAESTRO!$L$3:$L$1000)="CONFIRMADO")),ROWS($A$3:A364))),"")</f>
        <v/>
      </c>
      <c r="Q364" s="15" t="str">
        <f ca="1">IFERROR(INDEX(MAESTRO!Q:Q,_xludf.AGGREGATE(15,6,ROW(MAESTRO!$B$3:$B$1000)/((MAESTRO!$B$3:$B$1000="MILITARES")*(UPPER(MAESTRO!$L$3:$L$1000)="CONFIRMADO")),ROWS($A$3:A364))),"")</f>
        <v/>
      </c>
      <c r="R364" s="15" t="str">
        <f ca="1">IFERROR(INDEX(MAESTRO!R:R,_xludf.AGGREGATE(15,6,ROW(MAESTRO!$B$3:$B$1000)/((MAESTRO!$B$3:$B$1000="MILITARES")*(UPPER(MAESTRO!$L$3:$L$1000)="CONFIRMADO")),ROWS($A$3:A364))),"")</f>
        <v/>
      </c>
      <c r="S364" s="15" t="str">
        <f ca="1">IFERROR(INDEX(MAESTRO!S:S,_xludf.AGGREGATE(15,6,ROW(MAESTRO!$B$3:$B$1000)/((MAESTRO!$B$3:$B$1000="MILITARES")*(UPPER(MAESTRO!$L$3:$L$1000)="CONFIRMADO")),ROWS($A$3:A364))),"")</f>
        <v/>
      </c>
      <c r="T364" s="15" t="str">
        <f ca="1">IFERROR(INDEX(MAESTRO!T:T,_xludf.AGGREGATE(15,6,ROW(MAESTRO!$B$3:$B$1000)/((MAESTRO!$B$3:$B$1000="MILITARES")*(UPPER(MAESTRO!$L$3:$L$1000)="CONFIRMADO")),ROWS($A$3:A364))),"")</f>
        <v/>
      </c>
      <c r="U364" s="15" t="str">
        <f ca="1">IFERROR(INDEX(MAESTRO!U:U,_xludf.AGGREGATE(15,6,ROW(MAESTRO!$B$3:$B$1000)/((MAESTRO!$B$3:$B$1000="MILITARES")*(UPPER(MAESTRO!$L$3:$L$1000)="CONFIRMADO")),ROWS($A$3:A364))),"")</f>
        <v/>
      </c>
      <c r="V364" s="15" t="str">
        <f ca="1">IFERROR(INDEX(MAESTRO!V:V,_xludf.AGGREGATE(15,6,ROW(MAESTRO!$B$3:$B$1000)/((MAESTRO!$B$3:$B$1000="MILITARES")*(UPPER(MAESTRO!$L$3:$L$1000)="CONFIRMADO")),ROWS($A$3:A364))),"")</f>
        <v/>
      </c>
      <c r="W364" s="15" t="str">
        <f ca="1">IFERROR(INDEX(MAESTRO!W:W,_xludf.AGGREGATE(15,6,ROW(MAESTRO!$B$3:$B$1000)/((MAESTRO!$B$3:$B$1000="MILITARES")*(UPPER(MAESTRO!$L$3:$L$1000)="CONFIRMADO")),ROWS($A$3:A364))),"")</f>
        <v/>
      </c>
      <c r="X364" s="15" t="str">
        <f ca="1">IFERROR(INDEX(MAESTRO!X:X,_xludf.AGGREGATE(15,6,ROW(MAESTRO!$B$3:$B$1000)/((MAESTRO!$B$3:$B$1000="MILITARES")*(UPPER(MAESTRO!$L$3:$L$1000)="CONFIRMADO")),ROWS($A$3:A364))),"")</f>
        <v/>
      </c>
    </row>
    <row r="365" spans="1:24" ht="22.05" customHeight="1">
      <c r="A365" s="10" t="str">
        <f ca="1">IFERROR(INDEX(MAESTRO!A:A,_xludf.AGGREGATE(15,6,ROW(MAESTRO!$B$3:$B$1000)/((MAESTRO!$B$3:$B$1000="MILITARES")*(UPPER(MAESTRO!$L$3:$L$1000)="CONFIRMADO")),ROWS($A$3:A365))),"")</f>
        <v/>
      </c>
      <c r="B365" s="10" t="str">
        <f ca="1">IFERROR(INDEX(MAESTRO!B:B,_xludf.AGGREGATE(15,6,ROW(MAESTRO!$B$3:$B$1000)/((MAESTRO!$B$3:$B$1000="MILITARES")*(UPPER(MAESTRO!$L$3:$L$1000)="CONFIRMADO")),ROWS($A$3:A365))),"")</f>
        <v/>
      </c>
      <c r="C365" s="10" t="str">
        <f ca="1">IFERROR(INDEX(MAESTRO!C:C,_xludf.AGGREGATE(15,6,ROW(MAESTRO!$B$3:$B$1000)/((MAESTRO!$B$3:$B$1000="MILITARES")*(UPPER(MAESTRO!$L$3:$L$1000)="CONFIRMADO")),ROWS($A$3:A365))),"")</f>
        <v/>
      </c>
      <c r="D365" s="10" t="str">
        <f ca="1">IFERROR(INDEX(MAESTRO!D:D,_xludf.AGGREGATE(15,6,ROW(MAESTRO!$B$3:$B$1000)/((MAESTRO!$B$3:$B$1000="MILITARES")*(UPPER(MAESTRO!$L$3:$L$1000)="CONFIRMADO")),ROWS($A$3:A365))),"")</f>
        <v/>
      </c>
      <c r="E365" s="10" t="str">
        <f ca="1">IFERROR(INDEX(MAESTRO!E:E,_xludf.AGGREGATE(15,6,ROW(MAESTRO!$B$3:$B$1000)/((MAESTRO!$B$3:$B$1000="MILITARES")*(UPPER(MAESTRO!$L$3:$L$1000)="CONFIRMADO")),ROWS($A$3:A365))),"")</f>
        <v/>
      </c>
      <c r="F365" s="10" t="str">
        <f ca="1">IFERROR(INDEX(MAESTRO!F:F,_xludf.AGGREGATE(15,6,ROW(MAESTRO!$B$3:$B$1000)/((MAESTRO!$B$3:$B$1000="MILITARES")*(UPPER(MAESTRO!$L$3:$L$1000)="CONFIRMADO")),ROWS($A$3:A365))),"")</f>
        <v/>
      </c>
      <c r="G365" s="10" t="str">
        <f ca="1">IFERROR(INDEX(MAESTRO!G:G,_xludf.AGGREGATE(15,6,ROW(MAESTRO!$B$3:$B$1000)/((MAESTRO!$B$3:$B$1000="MILITARES")*(UPPER(MAESTRO!$L$3:$L$1000)="CONFIRMADO")),ROWS($A$3:A365))),"")</f>
        <v/>
      </c>
      <c r="H365" s="10" t="str">
        <f ca="1">IFERROR(INDEX(MAESTRO!H:H,_xludf.AGGREGATE(15,6,ROW(MAESTRO!$B$3:$B$1000)/((MAESTRO!$B$3:$B$1000="MILITARES")*(UPPER(MAESTRO!$L$3:$L$1000)="CONFIRMADO")),ROWS($A$3:A365))),"")</f>
        <v/>
      </c>
      <c r="I365" s="10" t="str">
        <f ca="1">IFERROR(INDEX(MAESTRO!I:I,_xludf.AGGREGATE(15,6,ROW(MAESTRO!$B$3:$B$1000)/((MAESTRO!$B$3:$B$1000="MILITARES")*(UPPER(MAESTRO!$L$3:$L$1000)="CONFIRMADO")),ROWS($A$3:A365))),"")</f>
        <v/>
      </c>
      <c r="J365" s="10" t="str">
        <f ca="1">IFERROR(INDEX(MAESTRO!J:J,_xludf.AGGREGATE(15,6,ROW(MAESTRO!$B$3:$B$1000)/((MAESTRO!$B$3:$B$1000="MILITARES")*(UPPER(MAESTRO!$L$3:$L$1000)="CONFIRMADO")),ROWS($A$3:A365))),"")</f>
        <v/>
      </c>
      <c r="K365" s="10" t="str">
        <f ca="1">IFERROR(INDEX(MAESTRO!K:K,_xludf.AGGREGATE(15,6,ROW(MAESTRO!$B$3:$B$1000)/((MAESTRO!$B$3:$B$1000="MILITARES")*(UPPER(MAESTRO!$L$3:$L$1000)="CONFIRMADO")),ROWS($A$3:A365))),"")</f>
        <v/>
      </c>
      <c r="L365" s="10" t="str">
        <f ca="1">IFERROR(INDEX(MAESTRO!L:L,_xludf.AGGREGATE(15,6,ROW(MAESTRO!$B$3:$B$1000)/((MAESTRO!$B$3:$B$1000="MILITARES")*(UPPER(MAESTRO!$L$3:$L$1000)="CONFIRMADO")),ROWS($A$3:A365))),"")</f>
        <v/>
      </c>
      <c r="M365" s="10" t="str">
        <f ca="1">IFERROR(INDEX(MAESTRO!M:M,_xludf.AGGREGATE(15,6,ROW(MAESTRO!$B$3:$B$1000)/((MAESTRO!$B$3:$B$1000="MILITARES")*(UPPER(MAESTRO!$L$3:$L$1000)="CONFIRMADO")),ROWS($A$3:A365))),"")</f>
        <v/>
      </c>
      <c r="N365" s="10" t="str">
        <f ca="1">IFERROR(INDEX(MAESTRO!N:N,_xludf.AGGREGATE(15,6,ROW(MAESTRO!$B$3:$B$1000)/((MAESTRO!$B$3:$B$1000="MILITARES")*(UPPER(MAESTRO!$L$3:$L$1000)="CONFIRMADO")),ROWS($A$3:A365))),"")</f>
        <v/>
      </c>
      <c r="O365" s="10" t="str">
        <f ca="1">IFERROR(INDEX(MAESTRO!O:O,_xludf.AGGREGATE(15,6,ROW(MAESTRO!$B$3:$B$1000)/((MAESTRO!$B$3:$B$1000="MILITARES")*(UPPER(MAESTRO!$L$3:$L$1000)="CONFIRMADO")),ROWS($A$3:A365))),"")</f>
        <v/>
      </c>
      <c r="P365" s="10" t="str">
        <f ca="1">IFERROR(INDEX(MAESTRO!P:P,_xludf.AGGREGATE(15,6,ROW(MAESTRO!$B$3:$B$1000)/((MAESTRO!$B$3:$B$1000="MILITARES")*(UPPER(MAESTRO!$L$3:$L$1000)="CONFIRMADO")),ROWS($A$3:A365))),"")</f>
        <v/>
      </c>
      <c r="Q365" s="10" t="str">
        <f ca="1">IFERROR(INDEX(MAESTRO!Q:Q,_xludf.AGGREGATE(15,6,ROW(MAESTRO!$B$3:$B$1000)/((MAESTRO!$B$3:$B$1000="MILITARES")*(UPPER(MAESTRO!$L$3:$L$1000)="CONFIRMADO")),ROWS($A$3:A365))),"")</f>
        <v/>
      </c>
      <c r="R365" s="10" t="str">
        <f ca="1">IFERROR(INDEX(MAESTRO!R:R,_xludf.AGGREGATE(15,6,ROW(MAESTRO!$B$3:$B$1000)/((MAESTRO!$B$3:$B$1000="MILITARES")*(UPPER(MAESTRO!$L$3:$L$1000)="CONFIRMADO")),ROWS($A$3:A365))),"")</f>
        <v/>
      </c>
      <c r="S365" s="10" t="str">
        <f ca="1">IFERROR(INDEX(MAESTRO!S:S,_xludf.AGGREGATE(15,6,ROW(MAESTRO!$B$3:$B$1000)/((MAESTRO!$B$3:$B$1000="MILITARES")*(UPPER(MAESTRO!$L$3:$L$1000)="CONFIRMADO")),ROWS($A$3:A365))),"")</f>
        <v/>
      </c>
      <c r="T365" s="10" t="str">
        <f ca="1">IFERROR(INDEX(MAESTRO!T:T,_xludf.AGGREGATE(15,6,ROW(MAESTRO!$B$3:$B$1000)/((MAESTRO!$B$3:$B$1000="MILITARES")*(UPPER(MAESTRO!$L$3:$L$1000)="CONFIRMADO")),ROWS($A$3:A365))),"")</f>
        <v/>
      </c>
      <c r="U365" s="10" t="str">
        <f ca="1">IFERROR(INDEX(MAESTRO!U:U,_xludf.AGGREGATE(15,6,ROW(MAESTRO!$B$3:$B$1000)/((MAESTRO!$B$3:$B$1000="MILITARES")*(UPPER(MAESTRO!$L$3:$L$1000)="CONFIRMADO")),ROWS($A$3:A365))),"")</f>
        <v/>
      </c>
      <c r="V365" s="10" t="str">
        <f ca="1">IFERROR(INDEX(MAESTRO!V:V,_xludf.AGGREGATE(15,6,ROW(MAESTRO!$B$3:$B$1000)/((MAESTRO!$B$3:$B$1000="MILITARES")*(UPPER(MAESTRO!$L$3:$L$1000)="CONFIRMADO")),ROWS($A$3:A365))),"")</f>
        <v/>
      </c>
      <c r="W365" s="10" t="str">
        <f ca="1">IFERROR(INDEX(MAESTRO!W:W,_xludf.AGGREGATE(15,6,ROW(MAESTRO!$B$3:$B$1000)/((MAESTRO!$B$3:$B$1000="MILITARES")*(UPPER(MAESTRO!$L$3:$L$1000)="CONFIRMADO")),ROWS($A$3:A365))),"")</f>
        <v/>
      </c>
      <c r="X365" s="10" t="str">
        <f ca="1">IFERROR(INDEX(MAESTRO!X:X,_xludf.AGGREGATE(15,6,ROW(MAESTRO!$B$3:$B$1000)/((MAESTRO!$B$3:$B$1000="MILITARES")*(UPPER(MAESTRO!$L$3:$L$1000)="CONFIRMADO")),ROWS($A$3:A365))),"")</f>
        <v/>
      </c>
    </row>
    <row r="366" spans="1:24" ht="22.05" customHeight="1">
      <c r="A366" s="15" t="str">
        <f ca="1">IFERROR(INDEX(MAESTRO!A:A,_xludf.AGGREGATE(15,6,ROW(MAESTRO!$B$3:$B$1000)/((MAESTRO!$B$3:$B$1000="MILITARES")*(UPPER(MAESTRO!$L$3:$L$1000)="CONFIRMADO")),ROWS($A$3:A366))),"")</f>
        <v/>
      </c>
      <c r="B366" s="15" t="str">
        <f ca="1">IFERROR(INDEX(MAESTRO!B:B,_xludf.AGGREGATE(15,6,ROW(MAESTRO!$B$3:$B$1000)/((MAESTRO!$B$3:$B$1000="MILITARES")*(UPPER(MAESTRO!$L$3:$L$1000)="CONFIRMADO")),ROWS($A$3:A366))),"")</f>
        <v/>
      </c>
      <c r="C366" s="15" t="str">
        <f ca="1">IFERROR(INDEX(MAESTRO!C:C,_xludf.AGGREGATE(15,6,ROW(MAESTRO!$B$3:$B$1000)/((MAESTRO!$B$3:$B$1000="MILITARES")*(UPPER(MAESTRO!$L$3:$L$1000)="CONFIRMADO")),ROWS($A$3:A366))),"")</f>
        <v/>
      </c>
      <c r="D366" s="15" t="str">
        <f ca="1">IFERROR(INDEX(MAESTRO!D:D,_xludf.AGGREGATE(15,6,ROW(MAESTRO!$B$3:$B$1000)/((MAESTRO!$B$3:$B$1000="MILITARES")*(UPPER(MAESTRO!$L$3:$L$1000)="CONFIRMADO")),ROWS($A$3:A366))),"")</f>
        <v/>
      </c>
      <c r="E366" s="15" t="str">
        <f ca="1">IFERROR(INDEX(MAESTRO!E:E,_xludf.AGGREGATE(15,6,ROW(MAESTRO!$B$3:$B$1000)/((MAESTRO!$B$3:$B$1000="MILITARES")*(UPPER(MAESTRO!$L$3:$L$1000)="CONFIRMADO")),ROWS($A$3:A366))),"")</f>
        <v/>
      </c>
      <c r="F366" s="15" t="str">
        <f ca="1">IFERROR(INDEX(MAESTRO!F:F,_xludf.AGGREGATE(15,6,ROW(MAESTRO!$B$3:$B$1000)/((MAESTRO!$B$3:$B$1000="MILITARES")*(UPPER(MAESTRO!$L$3:$L$1000)="CONFIRMADO")),ROWS($A$3:A366))),"")</f>
        <v/>
      </c>
      <c r="G366" s="15" t="str">
        <f ca="1">IFERROR(INDEX(MAESTRO!G:G,_xludf.AGGREGATE(15,6,ROW(MAESTRO!$B$3:$B$1000)/((MAESTRO!$B$3:$B$1000="MILITARES")*(UPPER(MAESTRO!$L$3:$L$1000)="CONFIRMADO")),ROWS($A$3:A366))),"")</f>
        <v/>
      </c>
      <c r="H366" s="15" t="str">
        <f ca="1">IFERROR(INDEX(MAESTRO!H:H,_xludf.AGGREGATE(15,6,ROW(MAESTRO!$B$3:$B$1000)/((MAESTRO!$B$3:$B$1000="MILITARES")*(UPPER(MAESTRO!$L$3:$L$1000)="CONFIRMADO")),ROWS($A$3:A366))),"")</f>
        <v/>
      </c>
      <c r="I366" s="15" t="str">
        <f ca="1">IFERROR(INDEX(MAESTRO!I:I,_xludf.AGGREGATE(15,6,ROW(MAESTRO!$B$3:$B$1000)/((MAESTRO!$B$3:$B$1000="MILITARES")*(UPPER(MAESTRO!$L$3:$L$1000)="CONFIRMADO")),ROWS($A$3:A366))),"")</f>
        <v/>
      </c>
      <c r="J366" s="15" t="str">
        <f ca="1">IFERROR(INDEX(MAESTRO!J:J,_xludf.AGGREGATE(15,6,ROW(MAESTRO!$B$3:$B$1000)/((MAESTRO!$B$3:$B$1000="MILITARES")*(UPPER(MAESTRO!$L$3:$L$1000)="CONFIRMADO")),ROWS($A$3:A366))),"")</f>
        <v/>
      </c>
      <c r="K366" s="15" t="str">
        <f ca="1">IFERROR(INDEX(MAESTRO!K:K,_xludf.AGGREGATE(15,6,ROW(MAESTRO!$B$3:$B$1000)/((MAESTRO!$B$3:$B$1000="MILITARES")*(UPPER(MAESTRO!$L$3:$L$1000)="CONFIRMADO")),ROWS($A$3:A366))),"")</f>
        <v/>
      </c>
      <c r="L366" s="15" t="str">
        <f ca="1">IFERROR(INDEX(MAESTRO!L:L,_xludf.AGGREGATE(15,6,ROW(MAESTRO!$B$3:$B$1000)/((MAESTRO!$B$3:$B$1000="MILITARES")*(UPPER(MAESTRO!$L$3:$L$1000)="CONFIRMADO")),ROWS($A$3:A366))),"")</f>
        <v/>
      </c>
      <c r="M366" s="15" t="str">
        <f ca="1">IFERROR(INDEX(MAESTRO!M:M,_xludf.AGGREGATE(15,6,ROW(MAESTRO!$B$3:$B$1000)/((MAESTRO!$B$3:$B$1000="MILITARES")*(UPPER(MAESTRO!$L$3:$L$1000)="CONFIRMADO")),ROWS($A$3:A366))),"")</f>
        <v/>
      </c>
      <c r="N366" s="15" t="str">
        <f ca="1">IFERROR(INDEX(MAESTRO!N:N,_xludf.AGGREGATE(15,6,ROW(MAESTRO!$B$3:$B$1000)/((MAESTRO!$B$3:$B$1000="MILITARES")*(UPPER(MAESTRO!$L$3:$L$1000)="CONFIRMADO")),ROWS($A$3:A366))),"")</f>
        <v/>
      </c>
      <c r="O366" s="15" t="str">
        <f ca="1">IFERROR(INDEX(MAESTRO!O:O,_xludf.AGGREGATE(15,6,ROW(MAESTRO!$B$3:$B$1000)/((MAESTRO!$B$3:$B$1000="MILITARES")*(UPPER(MAESTRO!$L$3:$L$1000)="CONFIRMADO")),ROWS($A$3:A366))),"")</f>
        <v/>
      </c>
      <c r="P366" s="15" t="str">
        <f ca="1">IFERROR(INDEX(MAESTRO!P:P,_xludf.AGGREGATE(15,6,ROW(MAESTRO!$B$3:$B$1000)/((MAESTRO!$B$3:$B$1000="MILITARES")*(UPPER(MAESTRO!$L$3:$L$1000)="CONFIRMADO")),ROWS($A$3:A366))),"")</f>
        <v/>
      </c>
      <c r="Q366" s="15" t="str">
        <f ca="1">IFERROR(INDEX(MAESTRO!Q:Q,_xludf.AGGREGATE(15,6,ROW(MAESTRO!$B$3:$B$1000)/((MAESTRO!$B$3:$B$1000="MILITARES")*(UPPER(MAESTRO!$L$3:$L$1000)="CONFIRMADO")),ROWS($A$3:A366))),"")</f>
        <v/>
      </c>
      <c r="R366" s="15" t="str">
        <f ca="1">IFERROR(INDEX(MAESTRO!R:R,_xludf.AGGREGATE(15,6,ROW(MAESTRO!$B$3:$B$1000)/((MAESTRO!$B$3:$B$1000="MILITARES")*(UPPER(MAESTRO!$L$3:$L$1000)="CONFIRMADO")),ROWS($A$3:A366))),"")</f>
        <v/>
      </c>
      <c r="S366" s="15" t="str">
        <f ca="1">IFERROR(INDEX(MAESTRO!S:S,_xludf.AGGREGATE(15,6,ROW(MAESTRO!$B$3:$B$1000)/((MAESTRO!$B$3:$B$1000="MILITARES")*(UPPER(MAESTRO!$L$3:$L$1000)="CONFIRMADO")),ROWS($A$3:A366))),"")</f>
        <v/>
      </c>
      <c r="T366" s="15" t="str">
        <f ca="1">IFERROR(INDEX(MAESTRO!T:T,_xludf.AGGREGATE(15,6,ROW(MAESTRO!$B$3:$B$1000)/((MAESTRO!$B$3:$B$1000="MILITARES")*(UPPER(MAESTRO!$L$3:$L$1000)="CONFIRMADO")),ROWS($A$3:A366))),"")</f>
        <v/>
      </c>
      <c r="U366" s="15" t="str">
        <f ca="1">IFERROR(INDEX(MAESTRO!U:U,_xludf.AGGREGATE(15,6,ROW(MAESTRO!$B$3:$B$1000)/((MAESTRO!$B$3:$B$1000="MILITARES")*(UPPER(MAESTRO!$L$3:$L$1000)="CONFIRMADO")),ROWS($A$3:A366))),"")</f>
        <v/>
      </c>
      <c r="V366" s="15" t="str">
        <f ca="1">IFERROR(INDEX(MAESTRO!V:V,_xludf.AGGREGATE(15,6,ROW(MAESTRO!$B$3:$B$1000)/((MAESTRO!$B$3:$B$1000="MILITARES")*(UPPER(MAESTRO!$L$3:$L$1000)="CONFIRMADO")),ROWS($A$3:A366))),"")</f>
        <v/>
      </c>
      <c r="W366" s="15" t="str">
        <f ca="1">IFERROR(INDEX(MAESTRO!W:W,_xludf.AGGREGATE(15,6,ROW(MAESTRO!$B$3:$B$1000)/((MAESTRO!$B$3:$B$1000="MILITARES")*(UPPER(MAESTRO!$L$3:$L$1000)="CONFIRMADO")),ROWS($A$3:A366))),"")</f>
        <v/>
      </c>
      <c r="X366" s="15" t="str">
        <f ca="1">IFERROR(INDEX(MAESTRO!X:X,_xludf.AGGREGATE(15,6,ROW(MAESTRO!$B$3:$B$1000)/((MAESTRO!$B$3:$B$1000="MILITARES")*(UPPER(MAESTRO!$L$3:$L$1000)="CONFIRMADO")),ROWS($A$3:A366))),"")</f>
        <v/>
      </c>
    </row>
    <row r="367" spans="1:24" ht="22.05" customHeight="1">
      <c r="A367" s="10" t="str">
        <f ca="1">IFERROR(INDEX(MAESTRO!A:A,_xludf.AGGREGATE(15,6,ROW(MAESTRO!$B$3:$B$1000)/((MAESTRO!$B$3:$B$1000="MILITARES")*(UPPER(MAESTRO!$L$3:$L$1000)="CONFIRMADO")),ROWS($A$3:A367))),"")</f>
        <v/>
      </c>
      <c r="B367" s="10" t="str">
        <f ca="1">IFERROR(INDEX(MAESTRO!B:B,_xludf.AGGREGATE(15,6,ROW(MAESTRO!$B$3:$B$1000)/((MAESTRO!$B$3:$B$1000="MILITARES")*(UPPER(MAESTRO!$L$3:$L$1000)="CONFIRMADO")),ROWS($A$3:A367))),"")</f>
        <v/>
      </c>
      <c r="C367" s="10" t="str">
        <f ca="1">IFERROR(INDEX(MAESTRO!C:C,_xludf.AGGREGATE(15,6,ROW(MAESTRO!$B$3:$B$1000)/((MAESTRO!$B$3:$B$1000="MILITARES")*(UPPER(MAESTRO!$L$3:$L$1000)="CONFIRMADO")),ROWS($A$3:A367))),"")</f>
        <v/>
      </c>
      <c r="D367" s="10" t="str">
        <f ca="1">IFERROR(INDEX(MAESTRO!D:D,_xludf.AGGREGATE(15,6,ROW(MAESTRO!$B$3:$B$1000)/((MAESTRO!$B$3:$B$1000="MILITARES")*(UPPER(MAESTRO!$L$3:$L$1000)="CONFIRMADO")),ROWS($A$3:A367))),"")</f>
        <v/>
      </c>
      <c r="E367" s="10" t="str">
        <f ca="1">IFERROR(INDEX(MAESTRO!E:E,_xludf.AGGREGATE(15,6,ROW(MAESTRO!$B$3:$B$1000)/((MAESTRO!$B$3:$B$1000="MILITARES")*(UPPER(MAESTRO!$L$3:$L$1000)="CONFIRMADO")),ROWS($A$3:A367))),"")</f>
        <v/>
      </c>
      <c r="F367" s="10" t="str">
        <f ca="1">IFERROR(INDEX(MAESTRO!F:F,_xludf.AGGREGATE(15,6,ROW(MAESTRO!$B$3:$B$1000)/((MAESTRO!$B$3:$B$1000="MILITARES")*(UPPER(MAESTRO!$L$3:$L$1000)="CONFIRMADO")),ROWS($A$3:A367))),"")</f>
        <v/>
      </c>
      <c r="G367" s="10" t="str">
        <f ca="1">IFERROR(INDEX(MAESTRO!G:G,_xludf.AGGREGATE(15,6,ROW(MAESTRO!$B$3:$B$1000)/((MAESTRO!$B$3:$B$1000="MILITARES")*(UPPER(MAESTRO!$L$3:$L$1000)="CONFIRMADO")),ROWS($A$3:A367))),"")</f>
        <v/>
      </c>
      <c r="H367" s="10" t="str">
        <f ca="1">IFERROR(INDEX(MAESTRO!H:H,_xludf.AGGREGATE(15,6,ROW(MAESTRO!$B$3:$B$1000)/((MAESTRO!$B$3:$B$1000="MILITARES")*(UPPER(MAESTRO!$L$3:$L$1000)="CONFIRMADO")),ROWS($A$3:A367))),"")</f>
        <v/>
      </c>
      <c r="I367" s="10" t="str">
        <f ca="1">IFERROR(INDEX(MAESTRO!I:I,_xludf.AGGREGATE(15,6,ROW(MAESTRO!$B$3:$B$1000)/((MAESTRO!$B$3:$B$1000="MILITARES")*(UPPER(MAESTRO!$L$3:$L$1000)="CONFIRMADO")),ROWS($A$3:A367))),"")</f>
        <v/>
      </c>
      <c r="J367" s="10" t="str">
        <f ca="1">IFERROR(INDEX(MAESTRO!J:J,_xludf.AGGREGATE(15,6,ROW(MAESTRO!$B$3:$B$1000)/((MAESTRO!$B$3:$B$1000="MILITARES")*(UPPER(MAESTRO!$L$3:$L$1000)="CONFIRMADO")),ROWS($A$3:A367))),"")</f>
        <v/>
      </c>
      <c r="K367" s="10" t="str">
        <f ca="1">IFERROR(INDEX(MAESTRO!K:K,_xludf.AGGREGATE(15,6,ROW(MAESTRO!$B$3:$B$1000)/((MAESTRO!$B$3:$B$1000="MILITARES")*(UPPER(MAESTRO!$L$3:$L$1000)="CONFIRMADO")),ROWS($A$3:A367))),"")</f>
        <v/>
      </c>
      <c r="L367" s="10" t="str">
        <f ca="1">IFERROR(INDEX(MAESTRO!L:L,_xludf.AGGREGATE(15,6,ROW(MAESTRO!$B$3:$B$1000)/((MAESTRO!$B$3:$B$1000="MILITARES")*(UPPER(MAESTRO!$L$3:$L$1000)="CONFIRMADO")),ROWS($A$3:A367))),"")</f>
        <v/>
      </c>
      <c r="M367" s="10" t="str">
        <f ca="1">IFERROR(INDEX(MAESTRO!M:M,_xludf.AGGREGATE(15,6,ROW(MAESTRO!$B$3:$B$1000)/((MAESTRO!$B$3:$B$1000="MILITARES")*(UPPER(MAESTRO!$L$3:$L$1000)="CONFIRMADO")),ROWS($A$3:A367))),"")</f>
        <v/>
      </c>
      <c r="N367" s="10" t="str">
        <f ca="1">IFERROR(INDEX(MAESTRO!N:N,_xludf.AGGREGATE(15,6,ROW(MAESTRO!$B$3:$B$1000)/((MAESTRO!$B$3:$B$1000="MILITARES")*(UPPER(MAESTRO!$L$3:$L$1000)="CONFIRMADO")),ROWS($A$3:A367))),"")</f>
        <v/>
      </c>
      <c r="O367" s="10" t="str">
        <f ca="1">IFERROR(INDEX(MAESTRO!O:O,_xludf.AGGREGATE(15,6,ROW(MAESTRO!$B$3:$B$1000)/((MAESTRO!$B$3:$B$1000="MILITARES")*(UPPER(MAESTRO!$L$3:$L$1000)="CONFIRMADO")),ROWS($A$3:A367))),"")</f>
        <v/>
      </c>
      <c r="P367" s="10" t="str">
        <f ca="1">IFERROR(INDEX(MAESTRO!P:P,_xludf.AGGREGATE(15,6,ROW(MAESTRO!$B$3:$B$1000)/((MAESTRO!$B$3:$B$1000="MILITARES")*(UPPER(MAESTRO!$L$3:$L$1000)="CONFIRMADO")),ROWS($A$3:A367))),"")</f>
        <v/>
      </c>
      <c r="Q367" s="10" t="str">
        <f ca="1">IFERROR(INDEX(MAESTRO!Q:Q,_xludf.AGGREGATE(15,6,ROW(MAESTRO!$B$3:$B$1000)/((MAESTRO!$B$3:$B$1000="MILITARES")*(UPPER(MAESTRO!$L$3:$L$1000)="CONFIRMADO")),ROWS($A$3:A367))),"")</f>
        <v/>
      </c>
      <c r="R367" s="10" t="str">
        <f ca="1">IFERROR(INDEX(MAESTRO!R:R,_xludf.AGGREGATE(15,6,ROW(MAESTRO!$B$3:$B$1000)/((MAESTRO!$B$3:$B$1000="MILITARES")*(UPPER(MAESTRO!$L$3:$L$1000)="CONFIRMADO")),ROWS($A$3:A367))),"")</f>
        <v/>
      </c>
      <c r="S367" s="10" t="str">
        <f ca="1">IFERROR(INDEX(MAESTRO!S:S,_xludf.AGGREGATE(15,6,ROW(MAESTRO!$B$3:$B$1000)/((MAESTRO!$B$3:$B$1000="MILITARES")*(UPPER(MAESTRO!$L$3:$L$1000)="CONFIRMADO")),ROWS($A$3:A367))),"")</f>
        <v/>
      </c>
      <c r="T367" s="10" t="str">
        <f ca="1">IFERROR(INDEX(MAESTRO!T:T,_xludf.AGGREGATE(15,6,ROW(MAESTRO!$B$3:$B$1000)/((MAESTRO!$B$3:$B$1000="MILITARES")*(UPPER(MAESTRO!$L$3:$L$1000)="CONFIRMADO")),ROWS($A$3:A367))),"")</f>
        <v/>
      </c>
      <c r="U367" s="10" t="str">
        <f ca="1">IFERROR(INDEX(MAESTRO!U:U,_xludf.AGGREGATE(15,6,ROW(MAESTRO!$B$3:$B$1000)/((MAESTRO!$B$3:$B$1000="MILITARES")*(UPPER(MAESTRO!$L$3:$L$1000)="CONFIRMADO")),ROWS($A$3:A367))),"")</f>
        <v/>
      </c>
      <c r="V367" s="10" t="str">
        <f ca="1">IFERROR(INDEX(MAESTRO!V:V,_xludf.AGGREGATE(15,6,ROW(MAESTRO!$B$3:$B$1000)/((MAESTRO!$B$3:$B$1000="MILITARES")*(UPPER(MAESTRO!$L$3:$L$1000)="CONFIRMADO")),ROWS($A$3:A367))),"")</f>
        <v/>
      </c>
      <c r="W367" s="10" t="str">
        <f ca="1">IFERROR(INDEX(MAESTRO!W:W,_xludf.AGGREGATE(15,6,ROW(MAESTRO!$B$3:$B$1000)/((MAESTRO!$B$3:$B$1000="MILITARES")*(UPPER(MAESTRO!$L$3:$L$1000)="CONFIRMADO")),ROWS($A$3:A367))),"")</f>
        <v/>
      </c>
      <c r="X367" s="10" t="str">
        <f ca="1">IFERROR(INDEX(MAESTRO!X:X,_xludf.AGGREGATE(15,6,ROW(MAESTRO!$B$3:$B$1000)/((MAESTRO!$B$3:$B$1000="MILITARES")*(UPPER(MAESTRO!$L$3:$L$1000)="CONFIRMADO")),ROWS($A$3:A367))),"")</f>
        <v/>
      </c>
    </row>
    <row r="368" spans="1:24" ht="22.05" customHeight="1">
      <c r="A368" s="15" t="str">
        <f ca="1">IFERROR(INDEX(MAESTRO!A:A,_xludf.AGGREGATE(15,6,ROW(MAESTRO!$B$3:$B$1000)/((MAESTRO!$B$3:$B$1000="MILITARES")*(UPPER(MAESTRO!$L$3:$L$1000)="CONFIRMADO")),ROWS($A$3:A368))),"")</f>
        <v/>
      </c>
      <c r="B368" s="15" t="str">
        <f ca="1">IFERROR(INDEX(MAESTRO!B:B,_xludf.AGGREGATE(15,6,ROW(MAESTRO!$B$3:$B$1000)/((MAESTRO!$B$3:$B$1000="MILITARES")*(UPPER(MAESTRO!$L$3:$L$1000)="CONFIRMADO")),ROWS($A$3:A368))),"")</f>
        <v/>
      </c>
      <c r="C368" s="15" t="str">
        <f ca="1">IFERROR(INDEX(MAESTRO!C:C,_xludf.AGGREGATE(15,6,ROW(MAESTRO!$B$3:$B$1000)/((MAESTRO!$B$3:$B$1000="MILITARES")*(UPPER(MAESTRO!$L$3:$L$1000)="CONFIRMADO")),ROWS($A$3:A368))),"")</f>
        <v/>
      </c>
      <c r="D368" s="15" t="str">
        <f ca="1">IFERROR(INDEX(MAESTRO!D:D,_xludf.AGGREGATE(15,6,ROW(MAESTRO!$B$3:$B$1000)/((MAESTRO!$B$3:$B$1000="MILITARES")*(UPPER(MAESTRO!$L$3:$L$1000)="CONFIRMADO")),ROWS($A$3:A368))),"")</f>
        <v/>
      </c>
      <c r="E368" s="15" t="str">
        <f ca="1">IFERROR(INDEX(MAESTRO!E:E,_xludf.AGGREGATE(15,6,ROW(MAESTRO!$B$3:$B$1000)/((MAESTRO!$B$3:$B$1000="MILITARES")*(UPPER(MAESTRO!$L$3:$L$1000)="CONFIRMADO")),ROWS($A$3:A368))),"")</f>
        <v/>
      </c>
      <c r="F368" s="15" t="str">
        <f ca="1">IFERROR(INDEX(MAESTRO!F:F,_xludf.AGGREGATE(15,6,ROW(MAESTRO!$B$3:$B$1000)/((MAESTRO!$B$3:$B$1000="MILITARES")*(UPPER(MAESTRO!$L$3:$L$1000)="CONFIRMADO")),ROWS($A$3:A368))),"")</f>
        <v/>
      </c>
      <c r="G368" s="15" t="str">
        <f ca="1">IFERROR(INDEX(MAESTRO!G:G,_xludf.AGGREGATE(15,6,ROW(MAESTRO!$B$3:$B$1000)/((MAESTRO!$B$3:$B$1000="MILITARES")*(UPPER(MAESTRO!$L$3:$L$1000)="CONFIRMADO")),ROWS($A$3:A368))),"")</f>
        <v/>
      </c>
      <c r="H368" s="15" t="str">
        <f ca="1">IFERROR(INDEX(MAESTRO!H:H,_xludf.AGGREGATE(15,6,ROW(MAESTRO!$B$3:$B$1000)/((MAESTRO!$B$3:$B$1000="MILITARES")*(UPPER(MAESTRO!$L$3:$L$1000)="CONFIRMADO")),ROWS($A$3:A368))),"")</f>
        <v/>
      </c>
      <c r="I368" s="15" t="str">
        <f ca="1">IFERROR(INDEX(MAESTRO!I:I,_xludf.AGGREGATE(15,6,ROW(MAESTRO!$B$3:$B$1000)/((MAESTRO!$B$3:$B$1000="MILITARES")*(UPPER(MAESTRO!$L$3:$L$1000)="CONFIRMADO")),ROWS($A$3:A368))),"")</f>
        <v/>
      </c>
      <c r="J368" s="15" t="str">
        <f ca="1">IFERROR(INDEX(MAESTRO!J:J,_xludf.AGGREGATE(15,6,ROW(MAESTRO!$B$3:$B$1000)/((MAESTRO!$B$3:$B$1000="MILITARES")*(UPPER(MAESTRO!$L$3:$L$1000)="CONFIRMADO")),ROWS($A$3:A368))),"")</f>
        <v/>
      </c>
      <c r="K368" s="15" t="str">
        <f ca="1">IFERROR(INDEX(MAESTRO!K:K,_xludf.AGGREGATE(15,6,ROW(MAESTRO!$B$3:$B$1000)/((MAESTRO!$B$3:$B$1000="MILITARES")*(UPPER(MAESTRO!$L$3:$L$1000)="CONFIRMADO")),ROWS($A$3:A368))),"")</f>
        <v/>
      </c>
      <c r="L368" s="15" t="str">
        <f ca="1">IFERROR(INDEX(MAESTRO!L:L,_xludf.AGGREGATE(15,6,ROW(MAESTRO!$B$3:$B$1000)/((MAESTRO!$B$3:$B$1000="MILITARES")*(UPPER(MAESTRO!$L$3:$L$1000)="CONFIRMADO")),ROWS($A$3:A368))),"")</f>
        <v/>
      </c>
      <c r="M368" s="15" t="str">
        <f ca="1">IFERROR(INDEX(MAESTRO!M:M,_xludf.AGGREGATE(15,6,ROW(MAESTRO!$B$3:$B$1000)/((MAESTRO!$B$3:$B$1000="MILITARES")*(UPPER(MAESTRO!$L$3:$L$1000)="CONFIRMADO")),ROWS($A$3:A368))),"")</f>
        <v/>
      </c>
      <c r="N368" s="15" t="str">
        <f ca="1">IFERROR(INDEX(MAESTRO!N:N,_xludf.AGGREGATE(15,6,ROW(MAESTRO!$B$3:$B$1000)/((MAESTRO!$B$3:$B$1000="MILITARES")*(UPPER(MAESTRO!$L$3:$L$1000)="CONFIRMADO")),ROWS($A$3:A368))),"")</f>
        <v/>
      </c>
      <c r="O368" s="15" t="str">
        <f ca="1">IFERROR(INDEX(MAESTRO!O:O,_xludf.AGGREGATE(15,6,ROW(MAESTRO!$B$3:$B$1000)/((MAESTRO!$B$3:$B$1000="MILITARES")*(UPPER(MAESTRO!$L$3:$L$1000)="CONFIRMADO")),ROWS($A$3:A368))),"")</f>
        <v/>
      </c>
      <c r="P368" s="15" t="str">
        <f ca="1">IFERROR(INDEX(MAESTRO!P:P,_xludf.AGGREGATE(15,6,ROW(MAESTRO!$B$3:$B$1000)/((MAESTRO!$B$3:$B$1000="MILITARES")*(UPPER(MAESTRO!$L$3:$L$1000)="CONFIRMADO")),ROWS($A$3:A368))),"")</f>
        <v/>
      </c>
      <c r="Q368" s="15" t="str">
        <f ca="1">IFERROR(INDEX(MAESTRO!Q:Q,_xludf.AGGREGATE(15,6,ROW(MAESTRO!$B$3:$B$1000)/((MAESTRO!$B$3:$B$1000="MILITARES")*(UPPER(MAESTRO!$L$3:$L$1000)="CONFIRMADO")),ROWS($A$3:A368))),"")</f>
        <v/>
      </c>
      <c r="R368" s="15" t="str">
        <f ca="1">IFERROR(INDEX(MAESTRO!R:R,_xludf.AGGREGATE(15,6,ROW(MAESTRO!$B$3:$B$1000)/((MAESTRO!$B$3:$B$1000="MILITARES")*(UPPER(MAESTRO!$L$3:$L$1000)="CONFIRMADO")),ROWS($A$3:A368))),"")</f>
        <v/>
      </c>
      <c r="S368" s="15" t="str">
        <f ca="1">IFERROR(INDEX(MAESTRO!S:S,_xludf.AGGREGATE(15,6,ROW(MAESTRO!$B$3:$B$1000)/((MAESTRO!$B$3:$B$1000="MILITARES")*(UPPER(MAESTRO!$L$3:$L$1000)="CONFIRMADO")),ROWS($A$3:A368))),"")</f>
        <v/>
      </c>
      <c r="T368" s="15" t="str">
        <f ca="1">IFERROR(INDEX(MAESTRO!T:T,_xludf.AGGREGATE(15,6,ROW(MAESTRO!$B$3:$B$1000)/((MAESTRO!$B$3:$B$1000="MILITARES")*(UPPER(MAESTRO!$L$3:$L$1000)="CONFIRMADO")),ROWS($A$3:A368))),"")</f>
        <v/>
      </c>
      <c r="U368" s="15" t="str">
        <f ca="1">IFERROR(INDEX(MAESTRO!U:U,_xludf.AGGREGATE(15,6,ROW(MAESTRO!$B$3:$B$1000)/((MAESTRO!$B$3:$B$1000="MILITARES")*(UPPER(MAESTRO!$L$3:$L$1000)="CONFIRMADO")),ROWS($A$3:A368))),"")</f>
        <v/>
      </c>
      <c r="V368" s="15" t="str">
        <f ca="1">IFERROR(INDEX(MAESTRO!V:V,_xludf.AGGREGATE(15,6,ROW(MAESTRO!$B$3:$B$1000)/((MAESTRO!$B$3:$B$1000="MILITARES")*(UPPER(MAESTRO!$L$3:$L$1000)="CONFIRMADO")),ROWS($A$3:A368))),"")</f>
        <v/>
      </c>
      <c r="W368" s="15" t="str">
        <f ca="1">IFERROR(INDEX(MAESTRO!W:W,_xludf.AGGREGATE(15,6,ROW(MAESTRO!$B$3:$B$1000)/((MAESTRO!$B$3:$B$1000="MILITARES")*(UPPER(MAESTRO!$L$3:$L$1000)="CONFIRMADO")),ROWS($A$3:A368))),"")</f>
        <v/>
      </c>
      <c r="X368" s="15" t="str">
        <f ca="1">IFERROR(INDEX(MAESTRO!X:X,_xludf.AGGREGATE(15,6,ROW(MAESTRO!$B$3:$B$1000)/((MAESTRO!$B$3:$B$1000="MILITARES")*(UPPER(MAESTRO!$L$3:$L$1000)="CONFIRMADO")),ROWS($A$3:A368))),"")</f>
        <v/>
      </c>
    </row>
    <row r="369" spans="1:24" ht="22.05" customHeight="1">
      <c r="A369" s="10" t="str">
        <f ca="1">IFERROR(INDEX(MAESTRO!A:A,_xludf.AGGREGATE(15,6,ROW(MAESTRO!$B$3:$B$1000)/((MAESTRO!$B$3:$B$1000="MILITARES")*(UPPER(MAESTRO!$L$3:$L$1000)="CONFIRMADO")),ROWS($A$3:A369))),"")</f>
        <v/>
      </c>
      <c r="B369" s="10" t="str">
        <f ca="1">IFERROR(INDEX(MAESTRO!B:B,_xludf.AGGREGATE(15,6,ROW(MAESTRO!$B$3:$B$1000)/((MAESTRO!$B$3:$B$1000="MILITARES")*(UPPER(MAESTRO!$L$3:$L$1000)="CONFIRMADO")),ROWS($A$3:A369))),"")</f>
        <v/>
      </c>
      <c r="C369" s="10" t="str">
        <f ca="1">IFERROR(INDEX(MAESTRO!C:C,_xludf.AGGREGATE(15,6,ROW(MAESTRO!$B$3:$B$1000)/((MAESTRO!$B$3:$B$1000="MILITARES")*(UPPER(MAESTRO!$L$3:$L$1000)="CONFIRMADO")),ROWS($A$3:A369))),"")</f>
        <v/>
      </c>
      <c r="D369" s="10" t="str">
        <f ca="1">IFERROR(INDEX(MAESTRO!D:D,_xludf.AGGREGATE(15,6,ROW(MAESTRO!$B$3:$B$1000)/((MAESTRO!$B$3:$B$1000="MILITARES")*(UPPER(MAESTRO!$L$3:$L$1000)="CONFIRMADO")),ROWS($A$3:A369))),"")</f>
        <v/>
      </c>
      <c r="E369" s="10" t="str">
        <f ca="1">IFERROR(INDEX(MAESTRO!E:E,_xludf.AGGREGATE(15,6,ROW(MAESTRO!$B$3:$B$1000)/((MAESTRO!$B$3:$B$1000="MILITARES")*(UPPER(MAESTRO!$L$3:$L$1000)="CONFIRMADO")),ROWS($A$3:A369))),"")</f>
        <v/>
      </c>
      <c r="F369" s="10" t="str">
        <f ca="1">IFERROR(INDEX(MAESTRO!F:F,_xludf.AGGREGATE(15,6,ROW(MAESTRO!$B$3:$B$1000)/((MAESTRO!$B$3:$B$1000="MILITARES")*(UPPER(MAESTRO!$L$3:$L$1000)="CONFIRMADO")),ROWS($A$3:A369))),"")</f>
        <v/>
      </c>
      <c r="G369" s="10" t="str">
        <f ca="1">IFERROR(INDEX(MAESTRO!G:G,_xludf.AGGREGATE(15,6,ROW(MAESTRO!$B$3:$B$1000)/((MAESTRO!$B$3:$B$1000="MILITARES")*(UPPER(MAESTRO!$L$3:$L$1000)="CONFIRMADO")),ROWS($A$3:A369))),"")</f>
        <v/>
      </c>
      <c r="H369" s="10" t="str">
        <f ca="1">IFERROR(INDEX(MAESTRO!H:H,_xludf.AGGREGATE(15,6,ROW(MAESTRO!$B$3:$B$1000)/((MAESTRO!$B$3:$B$1000="MILITARES")*(UPPER(MAESTRO!$L$3:$L$1000)="CONFIRMADO")),ROWS($A$3:A369))),"")</f>
        <v/>
      </c>
      <c r="I369" s="10" t="str">
        <f ca="1">IFERROR(INDEX(MAESTRO!I:I,_xludf.AGGREGATE(15,6,ROW(MAESTRO!$B$3:$B$1000)/((MAESTRO!$B$3:$B$1000="MILITARES")*(UPPER(MAESTRO!$L$3:$L$1000)="CONFIRMADO")),ROWS($A$3:A369))),"")</f>
        <v/>
      </c>
      <c r="J369" s="10" t="str">
        <f ca="1">IFERROR(INDEX(MAESTRO!J:J,_xludf.AGGREGATE(15,6,ROW(MAESTRO!$B$3:$B$1000)/((MAESTRO!$B$3:$B$1000="MILITARES")*(UPPER(MAESTRO!$L$3:$L$1000)="CONFIRMADO")),ROWS($A$3:A369))),"")</f>
        <v/>
      </c>
      <c r="K369" s="10" t="str">
        <f ca="1">IFERROR(INDEX(MAESTRO!K:K,_xludf.AGGREGATE(15,6,ROW(MAESTRO!$B$3:$B$1000)/((MAESTRO!$B$3:$B$1000="MILITARES")*(UPPER(MAESTRO!$L$3:$L$1000)="CONFIRMADO")),ROWS($A$3:A369))),"")</f>
        <v/>
      </c>
      <c r="L369" s="10" t="str">
        <f ca="1">IFERROR(INDEX(MAESTRO!L:L,_xludf.AGGREGATE(15,6,ROW(MAESTRO!$B$3:$B$1000)/((MAESTRO!$B$3:$B$1000="MILITARES")*(UPPER(MAESTRO!$L$3:$L$1000)="CONFIRMADO")),ROWS($A$3:A369))),"")</f>
        <v/>
      </c>
      <c r="M369" s="10" t="str">
        <f ca="1">IFERROR(INDEX(MAESTRO!M:M,_xludf.AGGREGATE(15,6,ROW(MAESTRO!$B$3:$B$1000)/((MAESTRO!$B$3:$B$1000="MILITARES")*(UPPER(MAESTRO!$L$3:$L$1000)="CONFIRMADO")),ROWS($A$3:A369))),"")</f>
        <v/>
      </c>
      <c r="N369" s="10" t="str">
        <f ca="1">IFERROR(INDEX(MAESTRO!N:N,_xludf.AGGREGATE(15,6,ROW(MAESTRO!$B$3:$B$1000)/((MAESTRO!$B$3:$B$1000="MILITARES")*(UPPER(MAESTRO!$L$3:$L$1000)="CONFIRMADO")),ROWS($A$3:A369))),"")</f>
        <v/>
      </c>
      <c r="O369" s="10" t="str">
        <f ca="1">IFERROR(INDEX(MAESTRO!O:O,_xludf.AGGREGATE(15,6,ROW(MAESTRO!$B$3:$B$1000)/((MAESTRO!$B$3:$B$1000="MILITARES")*(UPPER(MAESTRO!$L$3:$L$1000)="CONFIRMADO")),ROWS($A$3:A369))),"")</f>
        <v/>
      </c>
      <c r="P369" s="10" t="str">
        <f ca="1">IFERROR(INDEX(MAESTRO!P:P,_xludf.AGGREGATE(15,6,ROW(MAESTRO!$B$3:$B$1000)/((MAESTRO!$B$3:$B$1000="MILITARES")*(UPPER(MAESTRO!$L$3:$L$1000)="CONFIRMADO")),ROWS($A$3:A369))),"")</f>
        <v/>
      </c>
      <c r="Q369" s="10" t="str">
        <f ca="1">IFERROR(INDEX(MAESTRO!Q:Q,_xludf.AGGREGATE(15,6,ROW(MAESTRO!$B$3:$B$1000)/((MAESTRO!$B$3:$B$1000="MILITARES")*(UPPER(MAESTRO!$L$3:$L$1000)="CONFIRMADO")),ROWS($A$3:A369))),"")</f>
        <v/>
      </c>
      <c r="R369" s="10" t="str">
        <f ca="1">IFERROR(INDEX(MAESTRO!R:R,_xludf.AGGREGATE(15,6,ROW(MAESTRO!$B$3:$B$1000)/((MAESTRO!$B$3:$B$1000="MILITARES")*(UPPER(MAESTRO!$L$3:$L$1000)="CONFIRMADO")),ROWS($A$3:A369))),"")</f>
        <v/>
      </c>
      <c r="S369" s="10" t="str">
        <f ca="1">IFERROR(INDEX(MAESTRO!S:S,_xludf.AGGREGATE(15,6,ROW(MAESTRO!$B$3:$B$1000)/((MAESTRO!$B$3:$B$1000="MILITARES")*(UPPER(MAESTRO!$L$3:$L$1000)="CONFIRMADO")),ROWS($A$3:A369))),"")</f>
        <v/>
      </c>
      <c r="T369" s="10" t="str">
        <f ca="1">IFERROR(INDEX(MAESTRO!T:T,_xludf.AGGREGATE(15,6,ROW(MAESTRO!$B$3:$B$1000)/((MAESTRO!$B$3:$B$1000="MILITARES")*(UPPER(MAESTRO!$L$3:$L$1000)="CONFIRMADO")),ROWS($A$3:A369))),"")</f>
        <v/>
      </c>
      <c r="U369" s="10" t="str">
        <f ca="1">IFERROR(INDEX(MAESTRO!U:U,_xludf.AGGREGATE(15,6,ROW(MAESTRO!$B$3:$B$1000)/((MAESTRO!$B$3:$B$1000="MILITARES")*(UPPER(MAESTRO!$L$3:$L$1000)="CONFIRMADO")),ROWS($A$3:A369))),"")</f>
        <v/>
      </c>
      <c r="V369" s="10" t="str">
        <f ca="1">IFERROR(INDEX(MAESTRO!V:V,_xludf.AGGREGATE(15,6,ROW(MAESTRO!$B$3:$B$1000)/((MAESTRO!$B$3:$B$1000="MILITARES")*(UPPER(MAESTRO!$L$3:$L$1000)="CONFIRMADO")),ROWS($A$3:A369))),"")</f>
        <v/>
      </c>
      <c r="W369" s="10" t="str">
        <f ca="1">IFERROR(INDEX(MAESTRO!W:W,_xludf.AGGREGATE(15,6,ROW(MAESTRO!$B$3:$B$1000)/((MAESTRO!$B$3:$B$1000="MILITARES")*(UPPER(MAESTRO!$L$3:$L$1000)="CONFIRMADO")),ROWS($A$3:A369))),"")</f>
        <v/>
      </c>
      <c r="X369" s="10" t="str">
        <f ca="1">IFERROR(INDEX(MAESTRO!X:X,_xludf.AGGREGATE(15,6,ROW(MAESTRO!$B$3:$B$1000)/((MAESTRO!$B$3:$B$1000="MILITARES")*(UPPER(MAESTRO!$L$3:$L$1000)="CONFIRMADO")),ROWS($A$3:A369))),"")</f>
        <v/>
      </c>
    </row>
    <row r="370" spans="1:24" ht="22.05" customHeight="1">
      <c r="A370" s="15" t="str">
        <f ca="1">IFERROR(INDEX(MAESTRO!A:A,_xludf.AGGREGATE(15,6,ROW(MAESTRO!$B$3:$B$1000)/((MAESTRO!$B$3:$B$1000="MILITARES")*(UPPER(MAESTRO!$L$3:$L$1000)="CONFIRMADO")),ROWS($A$3:A370))),"")</f>
        <v/>
      </c>
      <c r="B370" s="15" t="str">
        <f ca="1">IFERROR(INDEX(MAESTRO!B:B,_xludf.AGGREGATE(15,6,ROW(MAESTRO!$B$3:$B$1000)/((MAESTRO!$B$3:$B$1000="MILITARES")*(UPPER(MAESTRO!$L$3:$L$1000)="CONFIRMADO")),ROWS($A$3:A370))),"")</f>
        <v/>
      </c>
      <c r="C370" s="15" t="str">
        <f ca="1">IFERROR(INDEX(MAESTRO!C:C,_xludf.AGGREGATE(15,6,ROW(MAESTRO!$B$3:$B$1000)/((MAESTRO!$B$3:$B$1000="MILITARES")*(UPPER(MAESTRO!$L$3:$L$1000)="CONFIRMADO")),ROWS($A$3:A370))),"")</f>
        <v/>
      </c>
      <c r="D370" s="15" t="str">
        <f ca="1">IFERROR(INDEX(MAESTRO!D:D,_xludf.AGGREGATE(15,6,ROW(MAESTRO!$B$3:$B$1000)/((MAESTRO!$B$3:$B$1000="MILITARES")*(UPPER(MAESTRO!$L$3:$L$1000)="CONFIRMADO")),ROWS($A$3:A370))),"")</f>
        <v/>
      </c>
      <c r="E370" s="15" t="str">
        <f ca="1">IFERROR(INDEX(MAESTRO!E:E,_xludf.AGGREGATE(15,6,ROW(MAESTRO!$B$3:$B$1000)/((MAESTRO!$B$3:$B$1000="MILITARES")*(UPPER(MAESTRO!$L$3:$L$1000)="CONFIRMADO")),ROWS($A$3:A370))),"")</f>
        <v/>
      </c>
      <c r="F370" s="15" t="str">
        <f ca="1">IFERROR(INDEX(MAESTRO!F:F,_xludf.AGGREGATE(15,6,ROW(MAESTRO!$B$3:$B$1000)/((MAESTRO!$B$3:$B$1000="MILITARES")*(UPPER(MAESTRO!$L$3:$L$1000)="CONFIRMADO")),ROWS($A$3:A370))),"")</f>
        <v/>
      </c>
      <c r="G370" s="15" t="str">
        <f ca="1">IFERROR(INDEX(MAESTRO!G:G,_xludf.AGGREGATE(15,6,ROW(MAESTRO!$B$3:$B$1000)/((MAESTRO!$B$3:$B$1000="MILITARES")*(UPPER(MAESTRO!$L$3:$L$1000)="CONFIRMADO")),ROWS($A$3:A370))),"")</f>
        <v/>
      </c>
      <c r="H370" s="15" t="str">
        <f ca="1">IFERROR(INDEX(MAESTRO!H:H,_xludf.AGGREGATE(15,6,ROW(MAESTRO!$B$3:$B$1000)/((MAESTRO!$B$3:$B$1000="MILITARES")*(UPPER(MAESTRO!$L$3:$L$1000)="CONFIRMADO")),ROWS($A$3:A370))),"")</f>
        <v/>
      </c>
      <c r="I370" s="15" t="str">
        <f ca="1">IFERROR(INDEX(MAESTRO!I:I,_xludf.AGGREGATE(15,6,ROW(MAESTRO!$B$3:$B$1000)/((MAESTRO!$B$3:$B$1000="MILITARES")*(UPPER(MAESTRO!$L$3:$L$1000)="CONFIRMADO")),ROWS($A$3:A370))),"")</f>
        <v/>
      </c>
      <c r="J370" s="15" t="str">
        <f ca="1">IFERROR(INDEX(MAESTRO!J:J,_xludf.AGGREGATE(15,6,ROW(MAESTRO!$B$3:$B$1000)/((MAESTRO!$B$3:$B$1000="MILITARES")*(UPPER(MAESTRO!$L$3:$L$1000)="CONFIRMADO")),ROWS($A$3:A370))),"")</f>
        <v/>
      </c>
      <c r="K370" s="15" t="str">
        <f ca="1">IFERROR(INDEX(MAESTRO!K:K,_xludf.AGGREGATE(15,6,ROW(MAESTRO!$B$3:$B$1000)/((MAESTRO!$B$3:$B$1000="MILITARES")*(UPPER(MAESTRO!$L$3:$L$1000)="CONFIRMADO")),ROWS($A$3:A370))),"")</f>
        <v/>
      </c>
      <c r="L370" s="15" t="str">
        <f ca="1">IFERROR(INDEX(MAESTRO!L:L,_xludf.AGGREGATE(15,6,ROW(MAESTRO!$B$3:$B$1000)/((MAESTRO!$B$3:$B$1000="MILITARES")*(UPPER(MAESTRO!$L$3:$L$1000)="CONFIRMADO")),ROWS($A$3:A370))),"")</f>
        <v/>
      </c>
      <c r="M370" s="15" t="str">
        <f ca="1">IFERROR(INDEX(MAESTRO!M:M,_xludf.AGGREGATE(15,6,ROW(MAESTRO!$B$3:$B$1000)/((MAESTRO!$B$3:$B$1000="MILITARES")*(UPPER(MAESTRO!$L$3:$L$1000)="CONFIRMADO")),ROWS($A$3:A370))),"")</f>
        <v/>
      </c>
      <c r="N370" s="15" t="str">
        <f ca="1">IFERROR(INDEX(MAESTRO!N:N,_xludf.AGGREGATE(15,6,ROW(MAESTRO!$B$3:$B$1000)/((MAESTRO!$B$3:$B$1000="MILITARES")*(UPPER(MAESTRO!$L$3:$L$1000)="CONFIRMADO")),ROWS($A$3:A370))),"")</f>
        <v/>
      </c>
      <c r="O370" s="15" t="str">
        <f ca="1">IFERROR(INDEX(MAESTRO!O:O,_xludf.AGGREGATE(15,6,ROW(MAESTRO!$B$3:$B$1000)/((MAESTRO!$B$3:$B$1000="MILITARES")*(UPPER(MAESTRO!$L$3:$L$1000)="CONFIRMADO")),ROWS($A$3:A370))),"")</f>
        <v/>
      </c>
      <c r="P370" s="15" t="str">
        <f ca="1">IFERROR(INDEX(MAESTRO!P:P,_xludf.AGGREGATE(15,6,ROW(MAESTRO!$B$3:$B$1000)/((MAESTRO!$B$3:$B$1000="MILITARES")*(UPPER(MAESTRO!$L$3:$L$1000)="CONFIRMADO")),ROWS($A$3:A370))),"")</f>
        <v/>
      </c>
      <c r="Q370" s="15" t="str">
        <f ca="1">IFERROR(INDEX(MAESTRO!Q:Q,_xludf.AGGREGATE(15,6,ROW(MAESTRO!$B$3:$B$1000)/((MAESTRO!$B$3:$B$1000="MILITARES")*(UPPER(MAESTRO!$L$3:$L$1000)="CONFIRMADO")),ROWS($A$3:A370))),"")</f>
        <v/>
      </c>
      <c r="R370" s="15" t="str">
        <f ca="1">IFERROR(INDEX(MAESTRO!R:R,_xludf.AGGREGATE(15,6,ROW(MAESTRO!$B$3:$B$1000)/((MAESTRO!$B$3:$B$1000="MILITARES")*(UPPER(MAESTRO!$L$3:$L$1000)="CONFIRMADO")),ROWS($A$3:A370))),"")</f>
        <v/>
      </c>
      <c r="S370" s="15" t="str">
        <f ca="1">IFERROR(INDEX(MAESTRO!S:S,_xludf.AGGREGATE(15,6,ROW(MAESTRO!$B$3:$B$1000)/((MAESTRO!$B$3:$B$1000="MILITARES")*(UPPER(MAESTRO!$L$3:$L$1000)="CONFIRMADO")),ROWS($A$3:A370))),"")</f>
        <v/>
      </c>
      <c r="T370" s="15" t="str">
        <f ca="1">IFERROR(INDEX(MAESTRO!T:T,_xludf.AGGREGATE(15,6,ROW(MAESTRO!$B$3:$B$1000)/((MAESTRO!$B$3:$B$1000="MILITARES")*(UPPER(MAESTRO!$L$3:$L$1000)="CONFIRMADO")),ROWS($A$3:A370))),"")</f>
        <v/>
      </c>
      <c r="U370" s="15" t="str">
        <f ca="1">IFERROR(INDEX(MAESTRO!U:U,_xludf.AGGREGATE(15,6,ROW(MAESTRO!$B$3:$B$1000)/((MAESTRO!$B$3:$B$1000="MILITARES")*(UPPER(MAESTRO!$L$3:$L$1000)="CONFIRMADO")),ROWS($A$3:A370))),"")</f>
        <v/>
      </c>
      <c r="V370" s="15" t="str">
        <f ca="1">IFERROR(INDEX(MAESTRO!V:V,_xludf.AGGREGATE(15,6,ROW(MAESTRO!$B$3:$B$1000)/((MAESTRO!$B$3:$B$1000="MILITARES")*(UPPER(MAESTRO!$L$3:$L$1000)="CONFIRMADO")),ROWS($A$3:A370))),"")</f>
        <v/>
      </c>
      <c r="W370" s="15" t="str">
        <f ca="1">IFERROR(INDEX(MAESTRO!W:W,_xludf.AGGREGATE(15,6,ROW(MAESTRO!$B$3:$B$1000)/((MAESTRO!$B$3:$B$1000="MILITARES")*(UPPER(MAESTRO!$L$3:$L$1000)="CONFIRMADO")),ROWS($A$3:A370))),"")</f>
        <v/>
      </c>
      <c r="X370" s="15" t="str">
        <f ca="1">IFERROR(INDEX(MAESTRO!X:X,_xludf.AGGREGATE(15,6,ROW(MAESTRO!$B$3:$B$1000)/((MAESTRO!$B$3:$B$1000="MILITARES")*(UPPER(MAESTRO!$L$3:$L$1000)="CONFIRMADO")),ROWS($A$3:A370))),"")</f>
        <v/>
      </c>
    </row>
    <row r="371" spans="1:24" ht="22.05" customHeight="1">
      <c r="A371" s="10" t="str">
        <f ca="1">IFERROR(INDEX(MAESTRO!A:A,_xludf.AGGREGATE(15,6,ROW(MAESTRO!$B$3:$B$1000)/((MAESTRO!$B$3:$B$1000="MILITARES")*(UPPER(MAESTRO!$L$3:$L$1000)="CONFIRMADO")),ROWS($A$3:A371))),"")</f>
        <v/>
      </c>
      <c r="B371" s="10" t="str">
        <f ca="1">IFERROR(INDEX(MAESTRO!B:B,_xludf.AGGREGATE(15,6,ROW(MAESTRO!$B$3:$B$1000)/((MAESTRO!$B$3:$B$1000="MILITARES")*(UPPER(MAESTRO!$L$3:$L$1000)="CONFIRMADO")),ROWS($A$3:A371))),"")</f>
        <v/>
      </c>
      <c r="C371" s="10" t="str">
        <f ca="1">IFERROR(INDEX(MAESTRO!C:C,_xludf.AGGREGATE(15,6,ROW(MAESTRO!$B$3:$B$1000)/((MAESTRO!$B$3:$B$1000="MILITARES")*(UPPER(MAESTRO!$L$3:$L$1000)="CONFIRMADO")),ROWS($A$3:A371))),"")</f>
        <v/>
      </c>
      <c r="D371" s="10" t="str">
        <f ca="1">IFERROR(INDEX(MAESTRO!D:D,_xludf.AGGREGATE(15,6,ROW(MAESTRO!$B$3:$B$1000)/((MAESTRO!$B$3:$B$1000="MILITARES")*(UPPER(MAESTRO!$L$3:$L$1000)="CONFIRMADO")),ROWS($A$3:A371))),"")</f>
        <v/>
      </c>
      <c r="E371" s="10" t="str">
        <f ca="1">IFERROR(INDEX(MAESTRO!E:E,_xludf.AGGREGATE(15,6,ROW(MAESTRO!$B$3:$B$1000)/((MAESTRO!$B$3:$B$1000="MILITARES")*(UPPER(MAESTRO!$L$3:$L$1000)="CONFIRMADO")),ROWS($A$3:A371))),"")</f>
        <v/>
      </c>
      <c r="F371" s="10" t="str">
        <f ca="1">IFERROR(INDEX(MAESTRO!F:F,_xludf.AGGREGATE(15,6,ROW(MAESTRO!$B$3:$B$1000)/((MAESTRO!$B$3:$B$1000="MILITARES")*(UPPER(MAESTRO!$L$3:$L$1000)="CONFIRMADO")),ROWS($A$3:A371))),"")</f>
        <v/>
      </c>
      <c r="G371" s="10" t="str">
        <f ca="1">IFERROR(INDEX(MAESTRO!G:G,_xludf.AGGREGATE(15,6,ROW(MAESTRO!$B$3:$B$1000)/((MAESTRO!$B$3:$B$1000="MILITARES")*(UPPER(MAESTRO!$L$3:$L$1000)="CONFIRMADO")),ROWS($A$3:A371))),"")</f>
        <v/>
      </c>
      <c r="H371" s="10" t="str">
        <f ca="1">IFERROR(INDEX(MAESTRO!H:H,_xludf.AGGREGATE(15,6,ROW(MAESTRO!$B$3:$B$1000)/((MAESTRO!$B$3:$B$1000="MILITARES")*(UPPER(MAESTRO!$L$3:$L$1000)="CONFIRMADO")),ROWS($A$3:A371))),"")</f>
        <v/>
      </c>
      <c r="I371" s="10" t="str">
        <f ca="1">IFERROR(INDEX(MAESTRO!I:I,_xludf.AGGREGATE(15,6,ROW(MAESTRO!$B$3:$B$1000)/((MAESTRO!$B$3:$B$1000="MILITARES")*(UPPER(MAESTRO!$L$3:$L$1000)="CONFIRMADO")),ROWS($A$3:A371))),"")</f>
        <v/>
      </c>
      <c r="J371" s="10" t="str">
        <f ca="1">IFERROR(INDEX(MAESTRO!J:J,_xludf.AGGREGATE(15,6,ROW(MAESTRO!$B$3:$B$1000)/((MAESTRO!$B$3:$B$1000="MILITARES")*(UPPER(MAESTRO!$L$3:$L$1000)="CONFIRMADO")),ROWS($A$3:A371))),"")</f>
        <v/>
      </c>
      <c r="K371" s="10" t="str">
        <f ca="1">IFERROR(INDEX(MAESTRO!K:K,_xludf.AGGREGATE(15,6,ROW(MAESTRO!$B$3:$B$1000)/((MAESTRO!$B$3:$B$1000="MILITARES")*(UPPER(MAESTRO!$L$3:$L$1000)="CONFIRMADO")),ROWS($A$3:A371))),"")</f>
        <v/>
      </c>
      <c r="L371" s="10" t="str">
        <f ca="1">IFERROR(INDEX(MAESTRO!L:L,_xludf.AGGREGATE(15,6,ROW(MAESTRO!$B$3:$B$1000)/((MAESTRO!$B$3:$B$1000="MILITARES")*(UPPER(MAESTRO!$L$3:$L$1000)="CONFIRMADO")),ROWS($A$3:A371))),"")</f>
        <v/>
      </c>
      <c r="M371" s="10" t="str">
        <f ca="1">IFERROR(INDEX(MAESTRO!M:M,_xludf.AGGREGATE(15,6,ROW(MAESTRO!$B$3:$B$1000)/((MAESTRO!$B$3:$B$1000="MILITARES")*(UPPER(MAESTRO!$L$3:$L$1000)="CONFIRMADO")),ROWS($A$3:A371))),"")</f>
        <v/>
      </c>
      <c r="N371" s="10" t="str">
        <f ca="1">IFERROR(INDEX(MAESTRO!N:N,_xludf.AGGREGATE(15,6,ROW(MAESTRO!$B$3:$B$1000)/((MAESTRO!$B$3:$B$1000="MILITARES")*(UPPER(MAESTRO!$L$3:$L$1000)="CONFIRMADO")),ROWS($A$3:A371))),"")</f>
        <v/>
      </c>
      <c r="O371" s="10" t="str">
        <f ca="1">IFERROR(INDEX(MAESTRO!O:O,_xludf.AGGREGATE(15,6,ROW(MAESTRO!$B$3:$B$1000)/((MAESTRO!$B$3:$B$1000="MILITARES")*(UPPER(MAESTRO!$L$3:$L$1000)="CONFIRMADO")),ROWS($A$3:A371))),"")</f>
        <v/>
      </c>
      <c r="P371" s="10" t="str">
        <f ca="1">IFERROR(INDEX(MAESTRO!P:P,_xludf.AGGREGATE(15,6,ROW(MAESTRO!$B$3:$B$1000)/((MAESTRO!$B$3:$B$1000="MILITARES")*(UPPER(MAESTRO!$L$3:$L$1000)="CONFIRMADO")),ROWS($A$3:A371))),"")</f>
        <v/>
      </c>
      <c r="Q371" s="10" t="str">
        <f ca="1">IFERROR(INDEX(MAESTRO!Q:Q,_xludf.AGGREGATE(15,6,ROW(MAESTRO!$B$3:$B$1000)/((MAESTRO!$B$3:$B$1000="MILITARES")*(UPPER(MAESTRO!$L$3:$L$1000)="CONFIRMADO")),ROWS($A$3:A371))),"")</f>
        <v/>
      </c>
      <c r="R371" s="10" t="str">
        <f ca="1">IFERROR(INDEX(MAESTRO!R:R,_xludf.AGGREGATE(15,6,ROW(MAESTRO!$B$3:$B$1000)/((MAESTRO!$B$3:$B$1000="MILITARES")*(UPPER(MAESTRO!$L$3:$L$1000)="CONFIRMADO")),ROWS($A$3:A371))),"")</f>
        <v/>
      </c>
      <c r="S371" s="10" t="str">
        <f ca="1">IFERROR(INDEX(MAESTRO!S:S,_xludf.AGGREGATE(15,6,ROW(MAESTRO!$B$3:$B$1000)/((MAESTRO!$B$3:$B$1000="MILITARES")*(UPPER(MAESTRO!$L$3:$L$1000)="CONFIRMADO")),ROWS($A$3:A371))),"")</f>
        <v/>
      </c>
      <c r="T371" s="10" t="str">
        <f ca="1">IFERROR(INDEX(MAESTRO!T:T,_xludf.AGGREGATE(15,6,ROW(MAESTRO!$B$3:$B$1000)/((MAESTRO!$B$3:$B$1000="MILITARES")*(UPPER(MAESTRO!$L$3:$L$1000)="CONFIRMADO")),ROWS($A$3:A371))),"")</f>
        <v/>
      </c>
      <c r="U371" s="10" t="str">
        <f ca="1">IFERROR(INDEX(MAESTRO!U:U,_xludf.AGGREGATE(15,6,ROW(MAESTRO!$B$3:$B$1000)/((MAESTRO!$B$3:$B$1000="MILITARES")*(UPPER(MAESTRO!$L$3:$L$1000)="CONFIRMADO")),ROWS($A$3:A371))),"")</f>
        <v/>
      </c>
      <c r="V371" s="10" t="str">
        <f ca="1">IFERROR(INDEX(MAESTRO!V:V,_xludf.AGGREGATE(15,6,ROW(MAESTRO!$B$3:$B$1000)/((MAESTRO!$B$3:$B$1000="MILITARES")*(UPPER(MAESTRO!$L$3:$L$1000)="CONFIRMADO")),ROWS($A$3:A371))),"")</f>
        <v/>
      </c>
      <c r="W371" s="10" t="str">
        <f ca="1">IFERROR(INDEX(MAESTRO!W:W,_xludf.AGGREGATE(15,6,ROW(MAESTRO!$B$3:$B$1000)/((MAESTRO!$B$3:$B$1000="MILITARES")*(UPPER(MAESTRO!$L$3:$L$1000)="CONFIRMADO")),ROWS($A$3:A371))),"")</f>
        <v/>
      </c>
      <c r="X371" s="10" t="str">
        <f ca="1">IFERROR(INDEX(MAESTRO!X:X,_xludf.AGGREGATE(15,6,ROW(MAESTRO!$B$3:$B$1000)/((MAESTRO!$B$3:$B$1000="MILITARES")*(UPPER(MAESTRO!$L$3:$L$1000)="CONFIRMADO")),ROWS($A$3:A371))),"")</f>
        <v/>
      </c>
    </row>
    <row r="372" spans="1:24" ht="22.05" customHeight="1">
      <c r="A372" s="15" t="str">
        <f ca="1">IFERROR(INDEX(MAESTRO!A:A,_xludf.AGGREGATE(15,6,ROW(MAESTRO!$B$3:$B$1000)/((MAESTRO!$B$3:$B$1000="MILITARES")*(UPPER(MAESTRO!$L$3:$L$1000)="CONFIRMADO")),ROWS($A$3:A372))),"")</f>
        <v/>
      </c>
      <c r="B372" s="15" t="str">
        <f ca="1">IFERROR(INDEX(MAESTRO!B:B,_xludf.AGGREGATE(15,6,ROW(MAESTRO!$B$3:$B$1000)/((MAESTRO!$B$3:$B$1000="MILITARES")*(UPPER(MAESTRO!$L$3:$L$1000)="CONFIRMADO")),ROWS($A$3:A372))),"")</f>
        <v/>
      </c>
      <c r="C372" s="15" t="str">
        <f ca="1">IFERROR(INDEX(MAESTRO!C:C,_xludf.AGGREGATE(15,6,ROW(MAESTRO!$B$3:$B$1000)/((MAESTRO!$B$3:$B$1000="MILITARES")*(UPPER(MAESTRO!$L$3:$L$1000)="CONFIRMADO")),ROWS($A$3:A372))),"")</f>
        <v/>
      </c>
      <c r="D372" s="15" t="str">
        <f ca="1">IFERROR(INDEX(MAESTRO!D:D,_xludf.AGGREGATE(15,6,ROW(MAESTRO!$B$3:$B$1000)/((MAESTRO!$B$3:$B$1000="MILITARES")*(UPPER(MAESTRO!$L$3:$L$1000)="CONFIRMADO")),ROWS($A$3:A372))),"")</f>
        <v/>
      </c>
      <c r="E372" s="15" t="str">
        <f ca="1">IFERROR(INDEX(MAESTRO!E:E,_xludf.AGGREGATE(15,6,ROW(MAESTRO!$B$3:$B$1000)/((MAESTRO!$B$3:$B$1000="MILITARES")*(UPPER(MAESTRO!$L$3:$L$1000)="CONFIRMADO")),ROWS($A$3:A372))),"")</f>
        <v/>
      </c>
      <c r="F372" s="15" t="str">
        <f ca="1">IFERROR(INDEX(MAESTRO!F:F,_xludf.AGGREGATE(15,6,ROW(MAESTRO!$B$3:$B$1000)/((MAESTRO!$B$3:$B$1000="MILITARES")*(UPPER(MAESTRO!$L$3:$L$1000)="CONFIRMADO")),ROWS($A$3:A372))),"")</f>
        <v/>
      </c>
      <c r="G372" s="15" t="str">
        <f ca="1">IFERROR(INDEX(MAESTRO!G:G,_xludf.AGGREGATE(15,6,ROW(MAESTRO!$B$3:$B$1000)/((MAESTRO!$B$3:$B$1000="MILITARES")*(UPPER(MAESTRO!$L$3:$L$1000)="CONFIRMADO")),ROWS($A$3:A372))),"")</f>
        <v/>
      </c>
      <c r="H372" s="15" t="str">
        <f ca="1">IFERROR(INDEX(MAESTRO!H:H,_xludf.AGGREGATE(15,6,ROW(MAESTRO!$B$3:$B$1000)/((MAESTRO!$B$3:$B$1000="MILITARES")*(UPPER(MAESTRO!$L$3:$L$1000)="CONFIRMADO")),ROWS($A$3:A372))),"")</f>
        <v/>
      </c>
      <c r="I372" s="15" t="str">
        <f ca="1">IFERROR(INDEX(MAESTRO!I:I,_xludf.AGGREGATE(15,6,ROW(MAESTRO!$B$3:$B$1000)/((MAESTRO!$B$3:$B$1000="MILITARES")*(UPPER(MAESTRO!$L$3:$L$1000)="CONFIRMADO")),ROWS($A$3:A372))),"")</f>
        <v/>
      </c>
      <c r="J372" s="15" t="str">
        <f ca="1">IFERROR(INDEX(MAESTRO!J:J,_xludf.AGGREGATE(15,6,ROW(MAESTRO!$B$3:$B$1000)/((MAESTRO!$B$3:$B$1000="MILITARES")*(UPPER(MAESTRO!$L$3:$L$1000)="CONFIRMADO")),ROWS($A$3:A372))),"")</f>
        <v/>
      </c>
      <c r="K372" s="15" t="str">
        <f ca="1">IFERROR(INDEX(MAESTRO!K:K,_xludf.AGGREGATE(15,6,ROW(MAESTRO!$B$3:$B$1000)/((MAESTRO!$B$3:$B$1000="MILITARES")*(UPPER(MAESTRO!$L$3:$L$1000)="CONFIRMADO")),ROWS($A$3:A372))),"")</f>
        <v/>
      </c>
      <c r="L372" s="15" t="str">
        <f ca="1">IFERROR(INDEX(MAESTRO!L:L,_xludf.AGGREGATE(15,6,ROW(MAESTRO!$B$3:$B$1000)/((MAESTRO!$B$3:$B$1000="MILITARES")*(UPPER(MAESTRO!$L$3:$L$1000)="CONFIRMADO")),ROWS($A$3:A372))),"")</f>
        <v/>
      </c>
      <c r="M372" s="15" t="str">
        <f ca="1">IFERROR(INDEX(MAESTRO!M:M,_xludf.AGGREGATE(15,6,ROW(MAESTRO!$B$3:$B$1000)/((MAESTRO!$B$3:$B$1000="MILITARES")*(UPPER(MAESTRO!$L$3:$L$1000)="CONFIRMADO")),ROWS($A$3:A372))),"")</f>
        <v/>
      </c>
      <c r="N372" s="15" t="str">
        <f ca="1">IFERROR(INDEX(MAESTRO!N:N,_xludf.AGGREGATE(15,6,ROW(MAESTRO!$B$3:$B$1000)/((MAESTRO!$B$3:$B$1000="MILITARES")*(UPPER(MAESTRO!$L$3:$L$1000)="CONFIRMADO")),ROWS($A$3:A372))),"")</f>
        <v/>
      </c>
      <c r="O372" s="15" t="str">
        <f ca="1">IFERROR(INDEX(MAESTRO!O:O,_xludf.AGGREGATE(15,6,ROW(MAESTRO!$B$3:$B$1000)/((MAESTRO!$B$3:$B$1000="MILITARES")*(UPPER(MAESTRO!$L$3:$L$1000)="CONFIRMADO")),ROWS($A$3:A372))),"")</f>
        <v/>
      </c>
      <c r="P372" s="15" t="str">
        <f ca="1">IFERROR(INDEX(MAESTRO!P:P,_xludf.AGGREGATE(15,6,ROW(MAESTRO!$B$3:$B$1000)/((MAESTRO!$B$3:$B$1000="MILITARES")*(UPPER(MAESTRO!$L$3:$L$1000)="CONFIRMADO")),ROWS($A$3:A372))),"")</f>
        <v/>
      </c>
      <c r="Q372" s="15" t="str">
        <f ca="1">IFERROR(INDEX(MAESTRO!Q:Q,_xludf.AGGREGATE(15,6,ROW(MAESTRO!$B$3:$B$1000)/((MAESTRO!$B$3:$B$1000="MILITARES")*(UPPER(MAESTRO!$L$3:$L$1000)="CONFIRMADO")),ROWS($A$3:A372))),"")</f>
        <v/>
      </c>
      <c r="R372" s="15" t="str">
        <f ca="1">IFERROR(INDEX(MAESTRO!R:R,_xludf.AGGREGATE(15,6,ROW(MAESTRO!$B$3:$B$1000)/((MAESTRO!$B$3:$B$1000="MILITARES")*(UPPER(MAESTRO!$L$3:$L$1000)="CONFIRMADO")),ROWS($A$3:A372))),"")</f>
        <v/>
      </c>
      <c r="S372" s="15" t="str">
        <f ca="1">IFERROR(INDEX(MAESTRO!S:S,_xludf.AGGREGATE(15,6,ROW(MAESTRO!$B$3:$B$1000)/((MAESTRO!$B$3:$B$1000="MILITARES")*(UPPER(MAESTRO!$L$3:$L$1000)="CONFIRMADO")),ROWS($A$3:A372))),"")</f>
        <v/>
      </c>
      <c r="T372" s="15" t="str">
        <f ca="1">IFERROR(INDEX(MAESTRO!T:T,_xludf.AGGREGATE(15,6,ROW(MAESTRO!$B$3:$B$1000)/((MAESTRO!$B$3:$B$1000="MILITARES")*(UPPER(MAESTRO!$L$3:$L$1000)="CONFIRMADO")),ROWS($A$3:A372))),"")</f>
        <v/>
      </c>
      <c r="U372" s="15" t="str">
        <f ca="1">IFERROR(INDEX(MAESTRO!U:U,_xludf.AGGREGATE(15,6,ROW(MAESTRO!$B$3:$B$1000)/((MAESTRO!$B$3:$B$1000="MILITARES")*(UPPER(MAESTRO!$L$3:$L$1000)="CONFIRMADO")),ROWS($A$3:A372))),"")</f>
        <v/>
      </c>
      <c r="V372" s="15" t="str">
        <f ca="1">IFERROR(INDEX(MAESTRO!V:V,_xludf.AGGREGATE(15,6,ROW(MAESTRO!$B$3:$B$1000)/((MAESTRO!$B$3:$B$1000="MILITARES")*(UPPER(MAESTRO!$L$3:$L$1000)="CONFIRMADO")),ROWS($A$3:A372))),"")</f>
        <v/>
      </c>
      <c r="W372" s="15" t="str">
        <f ca="1">IFERROR(INDEX(MAESTRO!W:W,_xludf.AGGREGATE(15,6,ROW(MAESTRO!$B$3:$B$1000)/((MAESTRO!$B$3:$B$1000="MILITARES")*(UPPER(MAESTRO!$L$3:$L$1000)="CONFIRMADO")),ROWS($A$3:A372))),"")</f>
        <v/>
      </c>
      <c r="X372" s="15" t="str">
        <f ca="1">IFERROR(INDEX(MAESTRO!X:X,_xludf.AGGREGATE(15,6,ROW(MAESTRO!$B$3:$B$1000)/((MAESTRO!$B$3:$B$1000="MILITARES")*(UPPER(MAESTRO!$L$3:$L$1000)="CONFIRMADO")),ROWS($A$3:A372))),"")</f>
        <v/>
      </c>
    </row>
    <row r="373" spans="1:24" ht="22.05" customHeight="1">
      <c r="A373" s="10" t="str">
        <f ca="1">IFERROR(INDEX(MAESTRO!A:A,_xludf.AGGREGATE(15,6,ROW(MAESTRO!$B$3:$B$1000)/((MAESTRO!$B$3:$B$1000="MILITARES")*(UPPER(MAESTRO!$L$3:$L$1000)="CONFIRMADO")),ROWS($A$3:A373))),"")</f>
        <v/>
      </c>
      <c r="B373" s="10" t="str">
        <f ca="1">IFERROR(INDEX(MAESTRO!B:B,_xludf.AGGREGATE(15,6,ROW(MAESTRO!$B$3:$B$1000)/((MAESTRO!$B$3:$B$1000="MILITARES")*(UPPER(MAESTRO!$L$3:$L$1000)="CONFIRMADO")),ROWS($A$3:A373))),"")</f>
        <v/>
      </c>
      <c r="C373" s="10" t="str">
        <f ca="1">IFERROR(INDEX(MAESTRO!C:C,_xludf.AGGREGATE(15,6,ROW(MAESTRO!$B$3:$B$1000)/((MAESTRO!$B$3:$B$1000="MILITARES")*(UPPER(MAESTRO!$L$3:$L$1000)="CONFIRMADO")),ROWS($A$3:A373))),"")</f>
        <v/>
      </c>
      <c r="D373" s="10" t="str">
        <f ca="1">IFERROR(INDEX(MAESTRO!D:D,_xludf.AGGREGATE(15,6,ROW(MAESTRO!$B$3:$B$1000)/((MAESTRO!$B$3:$B$1000="MILITARES")*(UPPER(MAESTRO!$L$3:$L$1000)="CONFIRMADO")),ROWS($A$3:A373))),"")</f>
        <v/>
      </c>
      <c r="E373" s="10" t="str">
        <f ca="1">IFERROR(INDEX(MAESTRO!E:E,_xludf.AGGREGATE(15,6,ROW(MAESTRO!$B$3:$B$1000)/((MAESTRO!$B$3:$B$1000="MILITARES")*(UPPER(MAESTRO!$L$3:$L$1000)="CONFIRMADO")),ROWS($A$3:A373))),"")</f>
        <v/>
      </c>
      <c r="F373" s="10" t="str">
        <f ca="1">IFERROR(INDEX(MAESTRO!F:F,_xludf.AGGREGATE(15,6,ROW(MAESTRO!$B$3:$B$1000)/((MAESTRO!$B$3:$B$1000="MILITARES")*(UPPER(MAESTRO!$L$3:$L$1000)="CONFIRMADO")),ROWS($A$3:A373))),"")</f>
        <v/>
      </c>
      <c r="G373" s="10" t="str">
        <f ca="1">IFERROR(INDEX(MAESTRO!G:G,_xludf.AGGREGATE(15,6,ROW(MAESTRO!$B$3:$B$1000)/((MAESTRO!$B$3:$B$1000="MILITARES")*(UPPER(MAESTRO!$L$3:$L$1000)="CONFIRMADO")),ROWS($A$3:A373))),"")</f>
        <v/>
      </c>
      <c r="H373" s="10" t="str">
        <f ca="1">IFERROR(INDEX(MAESTRO!H:H,_xludf.AGGREGATE(15,6,ROW(MAESTRO!$B$3:$B$1000)/((MAESTRO!$B$3:$B$1000="MILITARES")*(UPPER(MAESTRO!$L$3:$L$1000)="CONFIRMADO")),ROWS($A$3:A373))),"")</f>
        <v/>
      </c>
      <c r="I373" s="10" t="str">
        <f ca="1">IFERROR(INDEX(MAESTRO!I:I,_xludf.AGGREGATE(15,6,ROW(MAESTRO!$B$3:$B$1000)/((MAESTRO!$B$3:$B$1000="MILITARES")*(UPPER(MAESTRO!$L$3:$L$1000)="CONFIRMADO")),ROWS($A$3:A373))),"")</f>
        <v/>
      </c>
      <c r="J373" s="10" t="str">
        <f ca="1">IFERROR(INDEX(MAESTRO!J:J,_xludf.AGGREGATE(15,6,ROW(MAESTRO!$B$3:$B$1000)/((MAESTRO!$B$3:$B$1000="MILITARES")*(UPPER(MAESTRO!$L$3:$L$1000)="CONFIRMADO")),ROWS($A$3:A373))),"")</f>
        <v/>
      </c>
      <c r="K373" s="10" t="str">
        <f ca="1">IFERROR(INDEX(MAESTRO!K:K,_xludf.AGGREGATE(15,6,ROW(MAESTRO!$B$3:$B$1000)/((MAESTRO!$B$3:$B$1000="MILITARES")*(UPPER(MAESTRO!$L$3:$L$1000)="CONFIRMADO")),ROWS($A$3:A373))),"")</f>
        <v/>
      </c>
      <c r="L373" s="10" t="str">
        <f ca="1">IFERROR(INDEX(MAESTRO!L:L,_xludf.AGGREGATE(15,6,ROW(MAESTRO!$B$3:$B$1000)/((MAESTRO!$B$3:$B$1000="MILITARES")*(UPPER(MAESTRO!$L$3:$L$1000)="CONFIRMADO")),ROWS($A$3:A373))),"")</f>
        <v/>
      </c>
      <c r="M373" s="10" t="str">
        <f ca="1">IFERROR(INDEX(MAESTRO!M:M,_xludf.AGGREGATE(15,6,ROW(MAESTRO!$B$3:$B$1000)/((MAESTRO!$B$3:$B$1000="MILITARES")*(UPPER(MAESTRO!$L$3:$L$1000)="CONFIRMADO")),ROWS($A$3:A373))),"")</f>
        <v/>
      </c>
      <c r="N373" s="10" t="str">
        <f ca="1">IFERROR(INDEX(MAESTRO!N:N,_xludf.AGGREGATE(15,6,ROW(MAESTRO!$B$3:$B$1000)/((MAESTRO!$B$3:$B$1000="MILITARES")*(UPPER(MAESTRO!$L$3:$L$1000)="CONFIRMADO")),ROWS($A$3:A373))),"")</f>
        <v/>
      </c>
      <c r="O373" s="10" t="str">
        <f ca="1">IFERROR(INDEX(MAESTRO!O:O,_xludf.AGGREGATE(15,6,ROW(MAESTRO!$B$3:$B$1000)/((MAESTRO!$B$3:$B$1000="MILITARES")*(UPPER(MAESTRO!$L$3:$L$1000)="CONFIRMADO")),ROWS($A$3:A373))),"")</f>
        <v/>
      </c>
      <c r="P373" s="10" t="str">
        <f ca="1">IFERROR(INDEX(MAESTRO!P:P,_xludf.AGGREGATE(15,6,ROW(MAESTRO!$B$3:$B$1000)/((MAESTRO!$B$3:$B$1000="MILITARES")*(UPPER(MAESTRO!$L$3:$L$1000)="CONFIRMADO")),ROWS($A$3:A373))),"")</f>
        <v/>
      </c>
      <c r="Q373" s="10" t="str">
        <f ca="1">IFERROR(INDEX(MAESTRO!Q:Q,_xludf.AGGREGATE(15,6,ROW(MAESTRO!$B$3:$B$1000)/((MAESTRO!$B$3:$B$1000="MILITARES")*(UPPER(MAESTRO!$L$3:$L$1000)="CONFIRMADO")),ROWS($A$3:A373))),"")</f>
        <v/>
      </c>
      <c r="R373" s="10" t="str">
        <f ca="1">IFERROR(INDEX(MAESTRO!R:R,_xludf.AGGREGATE(15,6,ROW(MAESTRO!$B$3:$B$1000)/((MAESTRO!$B$3:$B$1000="MILITARES")*(UPPER(MAESTRO!$L$3:$L$1000)="CONFIRMADO")),ROWS($A$3:A373))),"")</f>
        <v/>
      </c>
      <c r="S373" s="10" t="str">
        <f ca="1">IFERROR(INDEX(MAESTRO!S:S,_xludf.AGGREGATE(15,6,ROW(MAESTRO!$B$3:$B$1000)/((MAESTRO!$B$3:$B$1000="MILITARES")*(UPPER(MAESTRO!$L$3:$L$1000)="CONFIRMADO")),ROWS($A$3:A373))),"")</f>
        <v/>
      </c>
      <c r="T373" s="10" t="str">
        <f ca="1">IFERROR(INDEX(MAESTRO!T:T,_xludf.AGGREGATE(15,6,ROW(MAESTRO!$B$3:$B$1000)/((MAESTRO!$B$3:$B$1000="MILITARES")*(UPPER(MAESTRO!$L$3:$L$1000)="CONFIRMADO")),ROWS($A$3:A373))),"")</f>
        <v/>
      </c>
      <c r="U373" s="10" t="str">
        <f ca="1">IFERROR(INDEX(MAESTRO!U:U,_xludf.AGGREGATE(15,6,ROW(MAESTRO!$B$3:$B$1000)/((MAESTRO!$B$3:$B$1000="MILITARES")*(UPPER(MAESTRO!$L$3:$L$1000)="CONFIRMADO")),ROWS($A$3:A373))),"")</f>
        <v/>
      </c>
      <c r="V373" s="10" t="str">
        <f ca="1">IFERROR(INDEX(MAESTRO!V:V,_xludf.AGGREGATE(15,6,ROW(MAESTRO!$B$3:$B$1000)/((MAESTRO!$B$3:$B$1000="MILITARES")*(UPPER(MAESTRO!$L$3:$L$1000)="CONFIRMADO")),ROWS($A$3:A373))),"")</f>
        <v/>
      </c>
      <c r="W373" s="10" t="str">
        <f ca="1">IFERROR(INDEX(MAESTRO!W:W,_xludf.AGGREGATE(15,6,ROW(MAESTRO!$B$3:$B$1000)/((MAESTRO!$B$3:$B$1000="MILITARES")*(UPPER(MAESTRO!$L$3:$L$1000)="CONFIRMADO")),ROWS($A$3:A373))),"")</f>
        <v/>
      </c>
      <c r="X373" s="10" t="str">
        <f ca="1">IFERROR(INDEX(MAESTRO!X:X,_xludf.AGGREGATE(15,6,ROW(MAESTRO!$B$3:$B$1000)/((MAESTRO!$B$3:$B$1000="MILITARES")*(UPPER(MAESTRO!$L$3:$L$1000)="CONFIRMADO")),ROWS($A$3:A373))),"")</f>
        <v/>
      </c>
    </row>
    <row r="374" spans="1:24" ht="22.05" customHeight="1">
      <c r="A374" s="15" t="str">
        <f ca="1">IFERROR(INDEX(MAESTRO!A:A,_xludf.AGGREGATE(15,6,ROW(MAESTRO!$B$3:$B$1000)/((MAESTRO!$B$3:$B$1000="MILITARES")*(UPPER(MAESTRO!$L$3:$L$1000)="CONFIRMADO")),ROWS($A$3:A374))),"")</f>
        <v/>
      </c>
      <c r="B374" s="15" t="str">
        <f ca="1">IFERROR(INDEX(MAESTRO!B:B,_xludf.AGGREGATE(15,6,ROW(MAESTRO!$B$3:$B$1000)/((MAESTRO!$B$3:$B$1000="MILITARES")*(UPPER(MAESTRO!$L$3:$L$1000)="CONFIRMADO")),ROWS($A$3:A374))),"")</f>
        <v/>
      </c>
      <c r="C374" s="15" t="str">
        <f ca="1">IFERROR(INDEX(MAESTRO!C:C,_xludf.AGGREGATE(15,6,ROW(MAESTRO!$B$3:$B$1000)/((MAESTRO!$B$3:$B$1000="MILITARES")*(UPPER(MAESTRO!$L$3:$L$1000)="CONFIRMADO")),ROWS($A$3:A374))),"")</f>
        <v/>
      </c>
      <c r="D374" s="15" t="str">
        <f ca="1">IFERROR(INDEX(MAESTRO!D:D,_xludf.AGGREGATE(15,6,ROW(MAESTRO!$B$3:$B$1000)/((MAESTRO!$B$3:$B$1000="MILITARES")*(UPPER(MAESTRO!$L$3:$L$1000)="CONFIRMADO")),ROWS($A$3:A374))),"")</f>
        <v/>
      </c>
      <c r="E374" s="15" t="str">
        <f ca="1">IFERROR(INDEX(MAESTRO!E:E,_xludf.AGGREGATE(15,6,ROW(MAESTRO!$B$3:$B$1000)/((MAESTRO!$B$3:$B$1000="MILITARES")*(UPPER(MAESTRO!$L$3:$L$1000)="CONFIRMADO")),ROWS($A$3:A374))),"")</f>
        <v/>
      </c>
      <c r="F374" s="15" t="str">
        <f ca="1">IFERROR(INDEX(MAESTRO!F:F,_xludf.AGGREGATE(15,6,ROW(MAESTRO!$B$3:$B$1000)/((MAESTRO!$B$3:$B$1000="MILITARES")*(UPPER(MAESTRO!$L$3:$L$1000)="CONFIRMADO")),ROWS($A$3:A374))),"")</f>
        <v/>
      </c>
      <c r="G374" s="15" t="str">
        <f ca="1">IFERROR(INDEX(MAESTRO!G:G,_xludf.AGGREGATE(15,6,ROW(MAESTRO!$B$3:$B$1000)/((MAESTRO!$B$3:$B$1000="MILITARES")*(UPPER(MAESTRO!$L$3:$L$1000)="CONFIRMADO")),ROWS($A$3:A374))),"")</f>
        <v/>
      </c>
      <c r="H374" s="15" t="str">
        <f ca="1">IFERROR(INDEX(MAESTRO!H:H,_xludf.AGGREGATE(15,6,ROW(MAESTRO!$B$3:$B$1000)/((MAESTRO!$B$3:$B$1000="MILITARES")*(UPPER(MAESTRO!$L$3:$L$1000)="CONFIRMADO")),ROWS($A$3:A374))),"")</f>
        <v/>
      </c>
      <c r="I374" s="15" t="str">
        <f ca="1">IFERROR(INDEX(MAESTRO!I:I,_xludf.AGGREGATE(15,6,ROW(MAESTRO!$B$3:$B$1000)/((MAESTRO!$B$3:$B$1000="MILITARES")*(UPPER(MAESTRO!$L$3:$L$1000)="CONFIRMADO")),ROWS($A$3:A374))),"")</f>
        <v/>
      </c>
      <c r="J374" s="15" t="str">
        <f ca="1">IFERROR(INDEX(MAESTRO!J:J,_xludf.AGGREGATE(15,6,ROW(MAESTRO!$B$3:$B$1000)/((MAESTRO!$B$3:$B$1000="MILITARES")*(UPPER(MAESTRO!$L$3:$L$1000)="CONFIRMADO")),ROWS($A$3:A374))),"")</f>
        <v/>
      </c>
      <c r="K374" s="15" t="str">
        <f ca="1">IFERROR(INDEX(MAESTRO!K:K,_xludf.AGGREGATE(15,6,ROW(MAESTRO!$B$3:$B$1000)/((MAESTRO!$B$3:$B$1000="MILITARES")*(UPPER(MAESTRO!$L$3:$L$1000)="CONFIRMADO")),ROWS($A$3:A374))),"")</f>
        <v/>
      </c>
      <c r="L374" s="15" t="str">
        <f ca="1">IFERROR(INDEX(MAESTRO!L:L,_xludf.AGGREGATE(15,6,ROW(MAESTRO!$B$3:$B$1000)/((MAESTRO!$B$3:$B$1000="MILITARES")*(UPPER(MAESTRO!$L$3:$L$1000)="CONFIRMADO")),ROWS($A$3:A374))),"")</f>
        <v/>
      </c>
      <c r="M374" s="15" t="str">
        <f ca="1">IFERROR(INDEX(MAESTRO!M:M,_xludf.AGGREGATE(15,6,ROW(MAESTRO!$B$3:$B$1000)/((MAESTRO!$B$3:$B$1000="MILITARES")*(UPPER(MAESTRO!$L$3:$L$1000)="CONFIRMADO")),ROWS($A$3:A374))),"")</f>
        <v/>
      </c>
      <c r="N374" s="15" t="str">
        <f ca="1">IFERROR(INDEX(MAESTRO!N:N,_xludf.AGGREGATE(15,6,ROW(MAESTRO!$B$3:$B$1000)/((MAESTRO!$B$3:$B$1000="MILITARES")*(UPPER(MAESTRO!$L$3:$L$1000)="CONFIRMADO")),ROWS($A$3:A374))),"")</f>
        <v/>
      </c>
      <c r="O374" s="15" t="str">
        <f ca="1">IFERROR(INDEX(MAESTRO!O:O,_xludf.AGGREGATE(15,6,ROW(MAESTRO!$B$3:$B$1000)/((MAESTRO!$B$3:$B$1000="MILITARES")*(UPPER(MAESTRO!$L$3:$L$1000)="CONFIRMADO")),ROWS($A$3:A374))),"")</f>
        <v/>
      </c>
      <c r="P374" s="15" t="str">
        <f ca="1">IFERROR(INDEX(MAESTRO!P:P,_xludf.AGGREGATE(15,6,ROW(MAESTRO!$B$3:$B$1000)/((MAESTRO!$B$3:$B$1000="MILITARES")*(UPPER(MAESTRO!$L$3:$L$1000)="CONFIRMADO")),ROWS($A$3:A374))),"")</f>
        <v/>
      </c>
      <c r="Q374" s="15" t="str">
        <f ca="1">IFERROR(INDEX(MAESTRO!Q:Q,_xludf.AGGREGATE(15,6,ROW(MAESTRO!$B$3:$B$1000)/((MAESTRO!$B$3:$B$1000="MILITARES")*(UPPER(MAESTRO!$L$3:$L$1000)="CONFIRMADO")),ROWS($A$3:A374))),"")</f>
        <v/>
      </c>
      <c r="R374" s="15" t="str">
        <f ca="1">IFERROR(INDEX(MAESTRO!R:R,_xludf.AGGREGATE(15,6,ROW(MAESTRO!$B$3:$B$1000)/((MAESTRO!$B$3:$B$1000="MILITARES")*(UPPER(MAESTRO!$L$3:$L$1000)="CONFIRMADO")),ROWS($A$3:A374))),"")</f>
        <v/>
      </c>
      <c r="S374" s="15" t="str">
        <f ca="1">IFERROR(INDEX(MAESTRO!S:S,_xludf.AGGREGATE(15,6,ROW(MAESTRO!$B$3:$B$1000)/((MAESTRO!$B$3:$B$1000="MILITARES")*(UPPER(MAESTRO!$L$3:$L$1000)="CONFIRMADO")),ROWS($A$3:A374))),"")</f>
        <v/>
      </c>
      <c r="T374" s="15" t="str">
        <f ca="1">IFERROR(INDEX(MAESTRO!T:T,_xludf.AGGREGATE(15,6,ROW(MAESTRO!$B$3:$B$1000)/((MAESTRO!$B$3:$B$1000="MILITARES")*(UPPER(MAESTRO!$L$3:$L$1000)="CONFIRMADO")),ROWS($A$3:A374))),"")</f>
        <v/>
      </c>
      <c r="U374" s="15" t="str">
        <f ca="1">IFERROR(INDEX(MAESTRO!U:U,_xludf.AGGREGATE(15,6,ROW(MAESTRO!$B$3:$B$1000)/((MAESTRO!$B$3:$B$1000="MILITARES")*(UPPER(MAESTRO!$L$3:$L$1000)="CONFIRMADO")),ROWS($A$3:A374))),"")</f>
        <v/>
      </c>
      <c r="V374" s="15" t="str">
        <f ca="1">IFERROR(INDEX(MAESTRO!V:V,_xludf.AGGREGATE(15,6,ROW(MAESTRO!$B$3:$B$1000)/((MAESTRO!$B$3:$B$1000="MILITARES")*(UPPER(MAESTRO!$L$3:$L$1000)="CONFIRMADO")),ROWS($A$3:A374))),"")</f>
        <v/>
      </c>
      <c r="W374" s="15" t="str">
        <f ca="1">IFERROR(INDEX(MAESTRO!W:W,_xludf.AGGREGATE(15,6,ROW(MAESTRO!$B$3:$B$1000)/((MAESTRO!$B$3:$B$1000="MILITARES")*(UPPER(MAESTRO!$L$3:$L$1000)="CONFIRMADO")),ROWS($A$3:A374))),"")</f>
        <v/>
      </c>
      <c r="X374" s="15" t="str">
        <f ca="1">IFERROR(INDEX(MAESTRO!X:X,_xludf.AGGREGATE(15,6,ROW(MAESTRO!$B$3:$B$1000)/((MAESTRO!$B$3:$B$1000="MILITARES")*(UPPER(MAESTRO!$L$3:$L$1000)="CONFIRMADO")),ROWS($A$3:A374))),"")</f>
        <v/>
      </c>
    </row>
    <row r="375" spans="1:24" ht="22.05" customHeight="1">
      <c r="A375" s="10" t="str">
        <f ca="1">IFERROR(INDEX(MAESTRO!A:A,_xludf.AGGREGATE(15,6,ROW(MAESTRO!$B$3:$B$1000)/((MAESTRO!$B$3:$B$1000="MILITARES")*(UPPER(MAESTRO!$L$3:$L$1000)="CONFIRMADO")),ROWS($A$3:A375))),"")</f>
        <v/>
      </c>
      <c r="B375" s="10" t="str">
        <f ca="1">IFERROR(INDEX(MAESTRO!B:B,_xludf.AGGREGATE(15,6,ROW(MAESTRO!$B$3:$B$1000)/((MAESTRO!$B$3:$B$1000="MILITARES")*(UPPER(MAESTRO!$L$3:$L$1000)="CONFIRMADO")),ROWS($A$3:A375))),"")</f>
        <v/>
      </c>
      <c r="C375" s="10" t="str">
        <f ca="1">IFERROR(INDEX(MAESTRO!C:C,_xludf.AGGREGATE(15,6,ROW(MAESTRO!$B$3:$B$1000)/((MAESTRO!$B$3:$B$1000="MILITARES")*(UPPER(MAESTRO!$L$3:$L$1000)="CONFIRMADO")),ROWS($A$3:A375))),"")</f>
        <v/>
      </c>
      <c r="D375" s="10" t="str">
        <f ca="1">IFERROR(INDEX(MAESTRO!D:D,_xludf.AGGREGATE(15,6,ROW(MAESTRO!$B$3:$B$1000)/((MAESTRO!$B$3:$B$1000="MILITARES")*(UPPER(MAESTRO!$L$3:$L$1000)="CONFIRMADO")),ROWS($A$3:A375))),"")</f>
        <v/>
      </c>
      <c r="E375" s="10" t="str">
        <f ca="1">IFERROR(INDEX(MAESTRO!E:E,_xludf.AGGREGATE(15,6,ROW(MAESTRO!$B$3:$B$1000)/((MAESTRO!$B$3:$B$1000="MILITARES")*(UPPER(MAESTRO!$L$3:$L$1000)="CONFIRMADO")),ROWS($A$3:A375))),"")</f>
        <v/>
      </c>
      <c r="F375" s="10" t="str">
        <f ca="1">IFERROR(INDEX(MAESTRO!F:F,_xludf.AGGREGATE(15,6,ROW(MAESTRO!$B$3:$B$1000)/((MAESTRO!$B$3:$B$1000="MILITARES")*(UPPER(MAESTRO!$L$3:$L$1000)="CONFIRMADO")),ROWS($A$3:A375))),"")</f>
        <v/>
      </c>
      <c r="G375" s="10" t="str">
        <f ca="1">IFERROR(INDEX(MAESTRO!G:G,_xludf.AGGREGATE(15,6,ROW(MAESTRO!$B$3:$B$1000)/((MAESTRO!$B$3:$B$1000="MILITARES")*(UPPER(MAESTRO!$L$3:$L$1000)="CONFIRMADO")),ROWS($A$3:A375))),"")</f>
        <v/>
      </c>
      <c r="H375" s="10" t="str">
        <f ca="1">IFERROR(INDEX(MAESTRO!H:H,_xludf.AGGREGATE(15,6,ROW(MAESTRO!$B$3:$B$1000)/((MAESTRO!$B$3:$B$1000="MILITARES")*(UPPER(MAESTRO!$L$3:$L$1000)="CONFIRMADO")),ROWS($A$3:A375))),"")</f>
        <v/>
      </c>
      <c r="I375" s="10" t="str">
        <f ca="1">IFERROR(INDEX(MAESTRO!I:I,_xludf.AGGREGATE(15,6,ROW(MAESTRO!$B$3:$B$1000)/((MAESTRO!$B$3:$B$1000="MILITARES")*(UPPER(MAESTRO!$L$3:$L$1000)="CONFIRMADO")),ROWS($A$3:A375))),"")</f>
        <v/>
      </c>
      <c r="J375" s="10" t="str">
        <f ca="1">IFERROR(INDEX(MAESTRO!J:J,_xludf.AGGREGATE(15,6,ROW(MAESTRO!$B$3:$B$1000)/((MAESTRO!$B$3:$B$1000="MILITARES")*(UPPER(MAESTRO!$L$3:$L$1000)="CONFIRMADO")),ROWS($A$3:A375))),"")</f>
        <v/>
      </c>
      <c r="K375" s="10" t="str">
        <f ca="1">IFERROR(INDEX(MAESTRO!K:K,_xludf.AGGREGATE(15,6,ROW(MAESTRO!$B$3:$B$1000)/((MAESTRO!$B$3:$B$1000="MILITARES")*(UPPER(MAESTRO!$L$3:$L$1000)="CONFIRMADO")),ROWS($A$3:A375))),"")</f>
        <v/>
      </c>
      <c r="L375" s="10" t="str">
        <f ca="1">IFERROR(INDEX(MAESTRO!L:L,_xludf.AGGREGATE(15,6,ROW(MAESTRO!$B$3:$B$1000)/((MAESTRO!$B$3:$B$1000="MILITARES")*(UPPER(MAESTRO!$L$3:$L$1000)="CONFIRMADO")),ROWS($A$3:A375))),"")</f>
        <v/>
      </c>
      <c r="M375" s="10" t="str">
        <f ca="1">IFERROR(INDEX(MAESTRO!M:M,_xludf.AGGREGATE(15,6,ROW(MAESTRO!$B$3:$B$1000)/((MAESTRO!$B$3:$B$1000="MILITARES")*(UPPER(MAESTRO!$L$3:$L$1000)="CONFIRMADO")),ROWS($A$3:A375))),"")</f>
        <v/>
      </c>
      <c r="N375" s="10" t="str">
        <f ca="1">IFERROR(INDEX(MAESTRO!N:N,_xludf.AGGREGATE(15,6,ROW(MAESTRO!$B$3:$B$1000)/((MAESTRO!$B$3:$B$1000="MILITARES")*(UPPER(MAESTRO!$L$3:$L$1000)="CONFIRMADO")),ROWS($A$3:A375))),"")</f>
        <v/>
      </c>
      <c r="O375" s="10" t="str">
        <f ca="1">IFERROR(INDEX(MAESTRO!O:O,_xludf.AGGREGATE(15,6,ROW(MAESTRO!$B$3:$B$1000)/((MAESTRO!$B$3:$B$1000="MILITARES")*(UPPER(MAESTRO!$L$3:$L$1000)="CONFIRMADO")),ROWS($A$3:A375))),"")</f>
        <v/>
      </c>
      <c r="P375" s="10" t="str">
        <f ca="1">IFERROR(INDEX(MAESTRO!P:P,_xludf.AGGREGATE(15,6,ROW(MAESTRO!$B$3:$B$1000)/((MAESTRO!$B$3:$B$1000="MILITARES")*(UPPER(MAESTRO!$L$3:$L$1000)="CONFIRMADO")),ROWS($A$3:A375))),"")</f>
        <v/>
      </c>
      <c r="Q375" s="10" t="str">
        <f ca="1">IFERROR(INDEX(MAESTRO!Q:Q,_xludf.AGGREGATE(15,6,ROW(MAESTRO!$B$3:$B$1000)/((MAESTRO!$B$3:$B$1000="MILITARES")*(UPPER(MAESTRO!$L$3:$L$1000)="CONFIRMADO")),ROWS($A$3:A375))),"")</f>
        <v/>
      </c>
      <c r="R375" s="10" t="str">
        <f ca="1">IFERROR(INDEX(MAESTRO!R:R,_xludf.AGGREGATE(15,6,ROW(MAESTRO!$B$3:$B$1000)/((MAESTRO!$B$3:$B$1000="MILITARES")*(UPPER(MAESTRO!$L$3:$L$1000)="CONFIRMADO")),ROWS($A$3:A375))),"")</f>
        <v/>
      </c>
      <c r="S375" s="10" t="str">
        <f ca="1">IFERROR(INDEX(MAESTRO!S:S,_xludf.AGGREGATE(15,6,ROW(MAESTRO!$B$3:$B$1000)/((MAESTRO!$B$3:$B$1000="MILITARES")*(UPPER(MAESTRO!$L$3:$L$1000)="CONFIRMADO")),ROWS($A$3:A375))),"")</f>
        <v/>
      </c>
      <c r="T375" s="10" t="str">
        <f ca="1">IFERROR(INDEX(MAESTRO!T:T,_xludf.AGGREGATE(15,6,ROW(MAESTRO!$B$3:$B$1000)/((MAESTRO!$B$3:$B$1000="MILITARES")*(UPPER(MAESTRO!$L$3:$L$1000)="CONFIRMADO")),ROWS($A$3:A375))),"")</f>
        <v/>
      </c>
      <c r="U375" s="10" t="str">
        <f ca="1">IFERROR(INDEX(MAESTRO!U:U,_xludf.AGGREGATE(15,6,ROW(MAESTRO!$B$3:$B$1000)/((MAESTRO!$B$3:$B$1000="MILITARES")*(UPPER(MAESTRO!$L$3:$L$1000)="CONFIRMADO")),ROWS($A$3:A375))),"")</f>
        <v/>
      </c>
      <c r="V375" s="10" t="str">
        <f ca="1">IFERROR(INDEX(MAESTRO!V:V,_xludf.AGGREGATE(15,6,ROW(MAESTRO!$B$3:$B$1000)/((MAESTRO!$B$3:$B$1000="MILITARES")*(UPPER(MAESTRO!$L$3:$L$1000)="CONFIRMADO")),ROWS($A$3:A375))),"")</f>
        <v/>
      </c>
      <c r="W375" s="10" t="str">
        <f ca="1">IFERROR(INDEX(MAESTRO!W:W,_xludf.AGGREGATE(15,6,ROW(MAESTRO!$B$3:$B$1000)/((MAESTRO!$B$3:$B$1000="MILITARES")*(UPPER(MAESTRO!$L$3:$L$1000)="CONFIRMADO")),ROWS($A$3:A375))),"")</f>
        <v/>
      </c>
      <c r="X375" s="10" t="str">
        <f ca="1">IFERROR(INDEX(MAESTRO!X:X,_xludf.AGGREGATE(15,6,ROW(MAESTRO!$B$3:$B$1000)/((MAESTRO!$B$3:$B$1000="MILITARES")*(UPPER(MAESTRO!$L$3:$L$1000)="CONFIRMADO")),ROWS($A$3:A375))),"")</f>
        <v/>
      </c>
    </row>
    <row r="376" spans="1:24" ht="22.05" customHeight="1">
      <c r="A376" s="15" t="str">
        <f ca="1">IFERROR(INDEX(MAESTRO!A:A,_xludf.AGGREGATE(15,6,ROW(MAESTRO!$B$3:$B$1000)/((MAESTRO!$B$3:$B$1000="MILITARES")*(UPPER(MAESTRO!$L$3:$L$1000)="CONFIRMADO")),ROWS($A$3:A376))),"")</f>
        <v/>
      </c>
      <c r="B376" s="15" t="str">
        <f ca="1">IFERROR(INDEX(MAESTRO!B:B,_xludf.AGGREGATE(15,6,ROW(MAESTRO!$B$3:$B$1000)/((MAESTRO!$B$3:$B$1000="MILITARES")*(UPPER(MAESTRO!$L$3:$L$1000)="CONFIRMADO")),ROWS($A$3:A376))),"")</f>
        <v/>
      </c>
      <c r="C376" s="15" t="str">
        <f ca="1">IFERROR(INDEX(MAESTRO!C:C,_xludf.AGGREGATE(15,6,ROW(MAESTRO!$B$3:$B$1000)/((MAESTRO!$B$3:$B$1000="MILITARES")*(UPPER(MAESTRO!$L$3:$L$1000)="CONFIRMADO")),ROWS($A$3:A376))),"")</f>
        <v/>
      </c>
      <c r="D376" s="15" t="str">
        <f ca="1">IFERROR(INDEX(MAESTRO!D:D,_xludf.AGGREGATE(15,6,ROW(MAESTRO!$B$3:$B$1000)/((MAESTRO!$B$3:$B$1000="MILITARES")*(UPPER(MAESTRO!$L$3:$L$1000)="CONFIRMADO")),ROWS($A$3:A376))),"")</f>
        <v/>
      </c>
      <c r="E376" s="15" t="str">
        <f ca="1">IFERROR(INDEX(MAESTRO!E:E,_xludf.AGGREGATE(15,6,ROW(MAESTRO!$B$3:$B$1000)/((MAESTRO!$B$3:$B$1000="MILITARES")*(UPPER(MAESTRO!$L$3:$L$1000)="CONFIRMADO")),ROWS($A$3:A376))),"")</f>
        <v/>
      </c>
      <c r="F376" s="15" t="str">
        <f ca="1">IFERROR(INDEX(MAESTRO!F:F,_xludf.AGGREGATE(15,6,ROW(MAESTRO!$B$3:$B$1000)/((MAESTRO!$B$3:$B$1000="MILITARES")*(UPPER(MAESTRO!$L$3:$L$1000)="CONFIRMADO")),ROWS($A$3:A376))),"")</f>
        <v/>
      </c>
      <c r="G376" s="15" t="str">
        <f ca="1">IFERROR(INDEX(MAESTRO!G:G,_xludf.AGGREGATE(15,6,ROW(MAESTRO!$B$3:$B$1000)/((MAESTRO!$B$3:$B$1000="MILITARES")*(UPPER(MAESTRO!$L$3:$L$1000)="CONFIRMADO")),ROWS($A$3:A376))),"")</f>
        <v/>
      </c>
      <c r="H376" s="15" t="str">
        <f ca="1">IFERROR(INDEX(MAESTRO!H:H,_xludf.AGGREGATE(15,6,ROW(MAESTRO!$B$3:$B$1000)/((MAESTRO!$B$3:$B$1000="MILITARES")*(UPPER(MAESTRO!$L$3:$L$1000)="CONFIRMADO")),ROWS($A$3:A376))),"")</f>
        <v/>
      </c>
      <c r="I376" s="15" t="str">
        <f ca="1">IFERROR(INDEX(MAESTRO!I:I,_xludf.AGGREGATE(15,6,ROW(MAESTRO!$B$3:$B$1000)/((MAESTRO!$B$3:$B$1000="MILITARES")*(UPPER(MAESTRO!$L$3:$L$1000)="CONFIRMADO")),ROWS($A$3:A376))),"")</f>
        <v/>
      </c>
      <c r="J376" s="15" t="str">
        <f ca="1">IFERROR(INDEX(MAESTRO!J:J,_xludf.AGGREGATE(15,6,ROW(MAESTRO!$B$3:$B$1000)/((MAESTRO!$B$3:$B$1000="MILITARES")*(UPPER(MAESTRO!$L$3:$L$1000)="CONFIRMADO")),ROWS($A$3:A376))),"")</f>
        <v/>
      </c>
      <c r="K376" s="15" t="str">
        <f ca="1">IFERROR(INDEX(MAESTRO!K:K,_xludf.AGGREGATE(15,6,ROW(MAESTRO!$B$3:$B$1000)/((MAESTRO!$B$3:$B$1000="MILITARES")*(UPPER(MAESTRO!$L$3:$L$1000)="CONFIRMADO")),ROWS($A$3:A376))),"")</f>
        <v/>
      </c>
      <c r="L376" s="15" t="str">
        <f ca="1">IFERROR(INDEX(MAESTRO!L:L,_xludf.AGGREGATE(15,6,ROW(MAESTRO!$B$3:$B$1000)/((MAESTRO!$B$3:$B$1000="MILITARES")*(UPPER(MAESTRO!$L$3:$L$1000)="CONFIRMADO")),ROWS($A$3:A376))),"")</f>
        <v/>
      </c>
      <c r="M376" s="15" t="str">
        <f ca="1">IFERROR(INDEX(MAESTRO!M:M,_xludf.AGGREGATE(15,6,ROW(MAESTRO!$B$3:$B$1000)/((MAESTRO!$B$3:$B$1000="MILITARES")*(UPPER(MAESTRO!$L$3:$L$1000)="CONFIRMADO")),ROWS($A$3:A376))),"")</f>
        <v/>
      </c>
      <c r="N376" s="15" t="str">
        <f ca="1">IFERROR(INDEX(MAESTRO!N:N,_xludf.AGGREGATE(15,6,ROW(MAESTRO!$B$3:$B$1000)/((MAESTRO!$B$3:$B$1000="MILITARES")*(UPPER(MAESTRO!$L$3:$L$1000)="CONFIRMADO")),ROWS($A$3:A376))),"")</f>
        <v/>
      </c>
      <c r="O376" s="15" t="str">
        <f ca="1">IFERROR(INDEX(MAESTRO!O:O,_xludf.AGGREGATE(15,6,ROW(MAESTRO!$B$3:$B$1000)/((MAESTRO!$B$3:$B$1000="MILITARES")*(UPPER(MAESTRO!$L$3:$L$1000)="CONFIRMADO")),ROWS($A$3:A376))),"")</f>
        <v/>
      </c>
      <c r="P376" s="15" t="str">
        <f ca="1">IFERROR(INDEX(MAESTRO!P:P,_xludf.AGGREGATE(15,6,ROW(MAESTRO!$B$3:$B$1000)/((MAESTRO!$B$3:$B$1000="MILITARES")*(UPPER(MAESTRO!$L$3:$L$1000)="CONFIRMADO")),ROWS($A$3:A376))),"")</f>
        <v/>
      </c>
      <c r="Q376" s="15" t="str">
        <f ca="1">IFERROR(INDEX(MAESTRO!Q:Q,_xludf.AGGREGATE(15,6,ROW(MAESTRO!$B$3:$B$1000)/((MAESTRO!$B$3:$B$1000="MILITARES")*(UPPER(MAESTRO!$L$3:$L$1000)="CONFIRMADO")),ROWS($A$3:A376))),"")</f>
        <v/>
      </c>
      <c r="R376" s="15" t="str">
        <f ca="1">IFERROR(INDEX(MAESTRO!R:R,_xludf.AGGREGATE(15,6,ROW(MAESTRO!$B$3:$B$1000)/((MAESTRO!$B$3:$B$1000="MILITARES")*(UPPER(MAESTRO!$L$3:$L$1000)="CONFIRMADO")),ROWS($A$3:A376))),"")</f>
        <v/>
      </c>
      <c r="S376" s="15" t="str">
        <f ca="1">IFERROR(INDEX(MAESTRO!S:S,_xludf.AGGREGATE(15,6,ROW(MAESTRO!$B$3:$B$1000)/((MAESTRO!$B$3:$B$1000="MILITARES")*(UPPER(MAESTRO!$L$3:$L$1000)="CONFIRMADO")),ROWS($A$3:A376))),"")</f>
        <v/>
      </c>
      <c r="T376" s="15" t="str">
        <f ca="1">IFERROR(INDEX(MAESTRO!T:T,_xludf.AGGREGATE(15,6,ROW(MAESTRO!$B$3:$B$1000)/((MAESTRO!$B$3:$B$1000="MILITARES")*(UPPER(MAESTRO!$L$3:$L$1000)="CONFIRMADO")),ROWS($A$3:A376))),"")</f>
        <v/>
      </c>
      <c r="U376" s="15" t="str">
        <f ca="1">IFERROR(INDEX(MAESTRO!U:U,_xludf.AGGREGATE(15,6,ROW(MAESTRO!$B$3:$B$1000)/((MAESTRO!$B$3:$B$1000="MILITARES")*(UPPER(MAESTRO!$L$3:$L$1000)="CONFIRMADO")),ROWS($A$3:A376))),"")</f>
        <v/>
      </c>
      <c r="V376" s="15" t="str">
        <f ca="1">IFERROR(INDEX(MAESTRO!V:V,_xludf.AGGREGATE(15,6,ROW(MAESTRO!$B$3:$B$1000)/((MAESTRO!$B$3:$B$1000="MILITARES")*(UPPER(MAESTRO!$L$3:$L$1000)="CONFIRMADO")),ROWS($A$3:A376))),"")</f>
        <v/>
      </c>
      <c r="W376" s="15" t="str">
        <f ca="1">IFERROR(INDEX(MAESTRO!W:W,_xludf.AGGREGATE(15,6,ROW(MAESTRO!$B$3:$B$1000)/((MAESTRO!$B$3:$B$1000="MILITARES")*(UPPER(MAESTRO!$L$3:$L$1000)="CONFIRMADO")),ROWS($A$3:A376))),"")</f>
        <v/>
      </c>
      <c r="X376" s="15" t="str">
        <f ca="1">IFERROR(INDEX(MAESTRO!X:X,_xludf.AGGREGATE(15,6,ROW(MAESTRO!$B$3:$B$1000)/((MAESTRO!$B$3:$B$1000="MILITARES")*(UPPER(MAESTRO!$L$3:$L$1000)="CONFIRMADO")),ROWS($A$3:A376))),"")</f>
        <v/>
      </c>
    </row>
    <row r="377" spans="1:24" ht="22.05" customHeight="1">
      <c r="A377" s="10" t="str">
        <f ca="1">IFERROR(INDEX(MAESTRO!A:A,_xludf.AGGREGATE(15,6,ROW(MAESTRO!$B$3:$B$1000)/((MAESTRO!$B$3:$B$1000="MILITARES")*(UPPER(MAESTRO!$L$3:$L$1000)="CONFIRMADO")),ROWS($A$3:A377))),"")</f>
        <v/>
      </c>
      <c r="B377" s="10" t="str">
        <f ca="1">IFERROR(INDEX(MAESTRO!B:B,_xludf.AGGREGATE(15,6,ROW(MAESTRO!$B$3:$B$1000)/((MAESTRO!$B$3:$B$1000="MILITARES")*(UPPER(MAESTRO!$L$3:$L$1000)="CONFIRMADO")),ROWS($A$3:A377))),"")</f>
        <v/>
      </c>
      <c r="C377" s="10" t="str">
        <f ca="1">IFERROR(INDEX(MAESTRO!C:C,_xludf.AGGREGATE(15,6,ROW(MAESTRO!$B$3:$B$1000)/((MAESTRO!$B$3:$B$1000="MILITARES")*(UPPER(MAESTRO!$L$3:$L$1000)="CONFIRMADO")),ROWS($A$3:A377))),"")</f>
        <v/>
      </c>
      <c r="D377" s="10" t="str">
        <f ca="1">IFERROR(INDEX(MAESTRO!D:D,_xludf.AGGREGATE(15,6,ROW(MAESTRO!$B$3:$B$1000)/((MAESTRO!$B$3:$B$1000="MILITARES")*(UPPER(MAESTRO!$L$3:$L$1000)="CONFIRMADO")),ROWS($A$3:A377))),"")</f>
        <v/>
      </c>
      <c r="E377" s="10" t="str">
        <f ca="1">IFERROR(INDEX(MAESTRO!E:E,_xludf.AGGREGATE(15,6,ROW(MAESTRO!$B$3:$B$1000)/((MAESTRO!$B$3:$B$1000="MILITARES")*(UPPER(MAESTRO!$L$3:$L$1000)="CONFIRMADO")),ROWS($A$3:A377))),"")</f>
        <v/>
      </c>
      <c r="F377" s="10" t="str">
        <f ca="1">IFERROR(INDEX(MAESTRO!F:F,_xludf.AGGREGATE(15,6,ROW(MAESTRO!$B$3:$B$1000)/((MAESTRO!$B$3:$B$1000="MILITARES")*(UPPER(MAESTRO!$L$3:$L$1000)="CONFIRMADO")),ROWS($A$3:A377))),"")</f>
        <v/>
      </c>
      <c r="G377" s="10" t="str">
        <f ca="1">IFERROR(INDEX(MAESTRO!G:G,_xludf.AGGREGATE(15,6,ROW(MAESTRO!$B$3:$B$1000)/((MAESTRO!$B$3:$B$1000="MILITARES")*(UPPER(MAESTRO!$L$3:$L$1000)="CONFIRMADO")),ROWS($A$3:A377))),"")</f>
        <v/>
      </c>
      <c r="H377" s="10" t="str">
        <f ca="1">IFERROR(INDEX(MAESTRO!H:H,_xludf.AGGREGATE(15,6,ROW(MAESTRO!$B$3:$B$1000)/((MAESTRO!$B$3:$B$1000="MILITARES")*(UPPER(MAESTRO!$L$3:$L$1000)="CONFIRMADO")),ROWS($A$3:A377))),"")</f>
        <v/>
      </c>
      <c r="I377" s="10" t="str">
        <f ca="1">IFERROR(INDEX(MAESTRO!I:I,_xludf.AGGREGATE(15,6,ROW(MAESTRO!$B$3:$B$1000)/((MAESTRO!$B$3:$B$1000="MILITARES")*(UPPER(MAESTRO!$L$3:$L$1000)="CONFIRMADO")),ROWS($A$3:A377))),"")</f>
        <v/>
      </c>
      <c r="J377" s="10" t="str">
        <f ca="1">IFERROR(INDEX(MAESTRO!J:J,_xludf.AGGREGATE(15,6,ROW(MAESTRO!$B$3:$B$1000)/((MAESTRO!$B$3:$B$1000="MILITARES")*(UPPER(MAESTRO!$L$3:$L$1000)="CONFIRMADO")),ROWS($A$3:A377))),"")</f>
        <v/>
      </c>
      <c r="K377" s="10" t="str">
        <f ca="1">IFERROR(INDEX(MAESTRO!K:K,_xludf.AGGREGATE(15,6,ROW(MAESTRO!$B$3:$B$1000)/((MAESTRO!$B$3:$B$1000="MILITARES")*(UPPER(MAESTRO!$L$3:$L$1000)="CONFIRMADO")),ROWS($A$3:A377))),"")</f>
        <v/>
      </c>
      <c r="L377" s="10" t="str">
        <f ca="1">IFERROR(INDEX(MAESTRO!L:L,_xludf.AGGREGATE(15,6,ROW(MAESTRO!$B$3:$B$1000)/((MAESTRO!$B$3:$B$1000="MILITARES")*(UPPER(MAESTRO!$L$3:$L$1000)="CONFIRMADO")),ROWS($A$3:A377))),"")</f>
        <v/>
      </c>
      <c r="M377" s="10" t="str">
        <f ca="1">IFERROR(INDEX(MAESTRO!M:M,_xludf.AGGREGATE(15,6,ROW(MAESTRO!$B$3:$B$1000)/((MAESTRO!$B$3:$B$1000="MILITARES")*(UPPER(MAESTRO!$L$3:$L$1000)="CONFIRMADO")),ROWS($A$3:A377))),"")</f>
        <v/>
      </c>
      <c r="N377" s="10" t="str">
        <f ca="1">IFERROR(INDEX(MAESTRO!N:N,_xludf.AGGREGATE(15,6,ROW(MAESTRO!$B$3:$B$1000)/((MAESTRO!$B$3:$B$1000="MILITARES")*(UPPER(MAESTRO!$L$3:$L$1000)="CONFIRMADO")),ROWS($A$3:A377))),"")</f>
        <v/>
      </c>
      <c r="O377" s="10" t="str">
        <f ca="1">IFERROR(INDEX(MAESTRO!O:O,_xludf.AGGREGATE(15,6,ROW(MAESTRO!$B$3:$B$1000)/((MAESTRO!$B$3:$B$1000="MILITARES")*(UPPER(MAESTRO!$L$3:$L$1000)="CONFIRMADO")),ROWS($A$3:A377))),"")</f>
        <v/>
      </c>
      <c r="P377" s="10" t="str">
        <f ca="1">IFERROR(INDEX(MAESTRO!P:P,_xludf.AGGREGATE(15,6,ROW(MAESTRO!$B$3:$B$1000)/((MAESTRO!$B$3:$B$1000="MILITARES")*(UPPER(MAESTRO!$L$3:$L$1000)="CONFIRMADO")),ROWS($A$3:A377))),"")</f>
        <v/>
      </c>
      <c r="Q377" s="10" t="str">
        <f ca="1">IFERROR(INDEX(MAESTRO!Q:Q,_xludf.AGGREGATE(15,6,ROW(MAESTRO!$B$3:$B$1000)/((MAESTRO!$B$3:$B$1000="MILITARES")*(UPPER(MAESTRO!$L$3:$L$1000)="CONFIRMADO")),ROWS($A$3:A377))),"")</f>
        <v/>
      </c>
      <c r="R377" s="10" t="str">
        <f ca="1">IFERROR(INDEX(MAESTRO!R:R,_xludf.AGGREGATE(15,6,ROW(MAESTRO!$B$3:$B$1000)/((MAESTRO!$B$3:$B$1000="MILITARES")*(UPPER(MAESTRO!$L$3:$L$1000)="CONFIRMADO")),ROWS($A$3:A377))),"")</f>
        <v/>
      </c>
      <c r="S377" s="10" t="str">
        <f ca="1">IFERROR(INDEX(MAESTRO!S:S,_xludf.AGGREGATE(15,6,ROW(MAESTRO!$B$3:$B$1000)/((MAESTRO!$B$3:$B$1000="MILITARES")*(UPPER(MAESTRO!$L$3:$L$1000)="CONFIRMADO")),ROWS($A$3:A377))),"")</f>
        <v/>
      </c>
      <c r="T377" s="10" t="str">
        <f ca="1">IFERROR(INDEX(MAESTRO!T:T,_xludf.AGGREGATE(15,6,ROW(MAESTRO!$B$3:$B$1000)/((MAESTRO!$B$3:$B$1000="MILITARES")*(UPPER(MAESTRO!$L$3:$L$1000)="CONFIRMADO")),ROWS($A$3:A377))),"")</f>
        <v/>
      </c>
      <c r="U377" s="10" t="str">
        <f ca="1">IFERROR(INDEX(MAESTRO!U:U,_xludf.AGGREGATE(15,6,ROW(MAESTRO!$B$3:$B$1000)/((MAESTRO!$B$3:$B$1000="MILITARES")*(UPPER(MAESTRO!$L$3:$L$1000)="CONFIRMADO")),ROWS($A$3:A377))),"")</f>
        <v/>
      </c>
      <c r="V377" s="10" t="str">
        <f ca="1">IFERROR(INDEX(MAESTRO!V:V,_xludf.AGGREGATE(15,6,ROW(MAESTRO!$B$3:$B$1000)/((MAESTRO!$B$3:$B$1000="MILITARES")*(UPPER(MAESTRO!$L$3:$L$1000)="CONFIRMADO")),ROWS($A$3:A377))),"")</f>
        <v/>
      </c>
      <c r="W377" s="10" t="str">
        <f ca="1">IFERROR(INDEX(MAESTRO!W:W,_xludf.AGGREGATE(15,6,ROW(MAESTRO!$B$3:$B$1000)/((MAESTRO!$B$3:$B$1000="MILITARES")*(UPPER(MAESTRO!$L$3:$L$1000)="CONFIRMADO")),ROWS($A$3:A377))),"")</f>
        <v/>
      </c>
      <c r="X377" s="10" t="str">
        <f ca="1">IFERROR(INDEX(MAESTRO!X:X,_xludf.AGGREGATE(15,6,ROW(MAESTRO!$B$3:$B$1000)/((MAESTRO!$B$3:$B$1000="MILITARES")*(UPPER(MAESTRO!$L$3:$L$1000)="CONFIRMADO")),ROWS($A$3:A377))),"")</f>
        <v/>
      </c>
    </row>
    <row r="378" spans="1:24" ht="22.05" customHeight="1">
      <c r="A378" s="15" t="str">
        <f ca="1">IFERROR(INDEX(MAESTRO!A:A,_xludf.AGGREGATE(15,6,ROW(MAESTRO!$B$3:$B$1000)/((MAESTRO!$B$3:$B$1000="MILITARES")*(UPPER(MAESTRO!$L$3:$L$1000)="CONFIRMADO")),ROWS($A$3:A378))),"")</f>
        <v/>
      </c>
      <c r="B378" s="15" t="str">
        <f ca="1">IFERROR(INDEX(MAESTRO!B:B,_xludf.AGGREGATE(15,6,ROW(MAESTRO!$B$3:$B$1000)/((MAESTRO!$B$3:$B$1000="MILITARES")*(UPPER(MAESTRO!$L$3:$L$1000)="CONFIRMADO")),ROWS($A$3:A378))),"")</f>
        <v/>
      </c>
      <c r="C378" s="15" t="str">
        <f ca="1">IFERROR(INDEX(MAESTRO!C:C,_xludf.AGGREGATE(15,6,ROW(MAESTRO!$B$3:$B$1000)/((MAESTRO!$B$3:$B$1000="MILITARES")*(UPPER(MAESTRO!$L$3:$L$1000)="CONFIRMADO")),ROWS($A$3:A378))),"")</f>
        <v/>
      </c>
      <c r="D378" s="15" t="str">
        <f ca="1">IFERROR(INDEX(MAESTRO!D:D,_xludf.AGGREGATE(15,6,ROW(MAESTRO!$B$3:$B$1000)/((MAESTRO!$B$3:$B$1000="MILITARES")*(UPPER(MAESTRO!$L$3:$L$1000)="CONFIRMADO")),ROWS($A$3:A378))),"")</f>
        <v/>
      </c>
      <c r="E378" s="15" t="str">
        <f ca="1">IFERROR(INDEX(MAESTRO!E:E,_xludf.AGGREGATE(15,6,ROW(MAESTRO!$B$3:$B$1000)/((MAESTRO!$B$3:$B$1000="MILITARES")*(UPPER(MAESTRO!$L$3:$L$1000)="CONFIRMADO")),ROWS($A$3:A378))),"")</f>
        <v/>
      </c>
      <c r="F378" s="15" t="str">
        <f ca="1">IFERROR(INDEX(MAESTRO!F:F,_xludf.AGGREGATE(15,6,ROW(MAESTRO!$B$3:$B$1000)/((MAESTRO!$B$3:$B$1000="MILITARES")*(UPPER(MAESTRO!$L$3:$L$1000)="CONFIRMADO")),ROWS($A$3:A378))),"")</f>
        <v/>
      </c>
      <c r="G378" s="15" t="str">
        <f ca="1">IFERROR(INDEX(MAESTRO!G:G,_xludf.AGGREGATE(15,6,ROW(MAESTRO!$B$3:$B$1000)/((MAESTRO!$B$3:$B$1000="MILITARES")*(UPPER(MAESTRO!$L$3:$L$1000)="CONFIRMADO")),ROWS($A$3:A378))),"")</f>
        <v/>
      </c>
      <c r="H378" s="15" t="str">
        <f ca="1">IFERROR(INDEX(MAESTRO!H:H,_xludf.AGGREGATE(15,6,ROW(MAESTRO!$B$3:$B$1000)/((MAESTRO!$B$3:$B$1000="MILITARES")*(UPPER(MAESTRO!$L$3:$L$1000)="CONFIRMADO")),ROWS($A$3:A378))),"")</f>
        <v/>
      </c>
      <c r="I378" s="15" t="str">
        <f ca="1">IFERROR(INDEX(MAESTRO!I:I,_xludf.AGGREGATE(15,6,ROW(MAESTRO!$B$3:$B$1000)/((MAESTRO!$B$3:$B$1000="MILITARES")*(UPPER(MAESTRO!$L$3:$L$1000)="CONFIRMADO")),ROWS($A$3:A378))),"")</f>
        <v/>
      </c>
      <c r="J378" s="15" t="str">
        <f ca="1">IFERROR(INDEX(MAESTRO!J:J,_xludf.AGGREGATE(15,6,ROW(MAESTRO!$B$3:$B$1000)/((MAESTRO!$B$3:$B$1000="MILITARES")*(UPPER(MAESTRO!$L$3:$L$1000)="CONFIRMADO")),ROWS($A$3:A378))),"")</f>
        <v/>
      </c>
      <c r="K378" s="15" t="str">
        <f ca="1">IFERROR(INDEX(MAESTRO!K:K,_xludf.AGGREGATE(15,6,ROW(MAESTRO!$B$3:$B$1000)/((MAESTRO!$B$3:$B$1000="MILITARES")*(UPPER(MAESTRO!$L$3:$L$1000)="CONFIRMADO")),ROWS($A$3:A378))),"")</f>
        <v/>
      </c>
      <c r="L378" s="15" t="str">
        <f ca="1">IFERROR(INDEX(MAESTRO!L:L,_xludf.AGGREGATE(15,6,ROW(MAESTRO!$B$3:$B$1000)/((MAESTRO!$B$3:$B$1000="MILITARES")*(UPPER(MAESTRO!$L$3:$L$1000)="CONFIRMADO")),ROWS($A$3:A378))),"")</f>
        <v/>
      </c>
      <c r="M378" s="15" t="str">
        <f ca="1">IFERROR(INDEX(MAESTRO!M:M,_xludf.AGGREGATE(15,6,ROW(MAESTRO!$B$3:$B$1000)/((MAESTRO!$B$3:$B$1000="MILITARES")*(UPPER(MAESTRO!$L$3:$L$1000)="CONFIRMADO")),ROWS($A$3:A378))),"")</f>
        <v/>
      </c>
      <c r="N378" s="15" t="str">
        <f ca="1">IFERROR(INDEX(MAESTRO!N:N,_xludf.AGGREGATE(15,6,ROW(MAESTRO!$B$3:$B$1000)/((MAESTRO!$B$3:$B$1000="MILITARES")*(UPPER(MAESTRO!$L$3:$L$1000)="CONFIRMADO")),ROWS($A$3:A378))),"")</f>
        <v/>
      </c>
      <c r="O378" s="15" t="str">
        <f ca="1">IFERROR(INDEX(MAESTRO!O:O,_xludf.AGGREGATE(15,6,ROW(MAESTRO!$B$3:$B$1000)/((MAESTRO!$B$3:$B$1000="MILITARES")*(UPPER(MAESTRO!$L$3:$L$1000)="CONFIRMADO")),ROWS($A$3:A378))),"")</f>
        <v/>
      </c>
      <c r="P378" s="15" t="str">
        <f ca="1">IFERROR(INDEX(MAESTRO!P:P,_xludf.AGGREGATE(15,6,ROW(MAESTRO!$B$3:$B$1000)/((MAESTRO!$B$3:$B$1000="MILITARES")*(UPPER(MAESTRO!$L$3:$L$1000)="CONFIRMADO")),ROWS($A$3:A378))),"")</f>
        <v/>
      </c>
      <c r="Q378" s="15" t="str">
        <f ca="1">IFERROR(INDEX(MAESTRO!Q:Q,_xludf.AGGREGATE(15,6,ROW(MAESTRO!$B$3:$B$1000)/((MAESTRO!$B$3:$B$1000="MILITARES")*(UPPER(MAESTRO!$L$3:$L$1000)="CONFIRMADO")),ROWS($A$3:A378))),"")</f>
        <v/>
      </c>
      <c r="R378" s="15" t="str">
        <f ca="1">IFERROR(INDEX(MAESTRO!R:R,_xludf.AGGREGATE(15,6,ROW(MAESTRO!$B$3:$B$1000)/((MAESTRO!$B$3:$B$1000="MILITARES")*(UPPER(MAESTRO!$L$3:$L$1000)="CONFIRMADO")),ROWS($A$3:A378))),"")</f>
        <v/>
      </c>
      <c r="S378" s="15" t="str">
        <f ca="1">IFERROR(INDEX(MAESTRO!S:S,_xludf.AGGREGATE(15,6,ROW(MAESTRO!$B$3:$B$1000)/((MAESTRO!$B$3:$B$1000="MILITARES")*(UPPER(MAESTRO!$L$3:$L$1000)="CONFIRMADO")),ROWS($A$3:A378))),"")</f>
        <v/>
      </c>
      <c r="T378" s="15" t="str">
        <f ca="1">IFERROR(INDEX(MAESTRO!T:T,_xludf.AGGREGATE(15,6,ROW(MAESTRO!$B$3:$B$1000)/((MAESTRO!$B$3:$B$1000="MILITARES")*(UPPER(MAESTRO!$L$3:$L$1000)="CONFIRMADO")),ROWS($A$3:A378))),"")</f>
        <v/>
      </c>
      <c r="U378" s="15" t="str">
        <f ca="1">IFERROR(INDEX(MAESTRO!U:U,_xludf.AGGREGATE(15,6,ROW(MAESTRO!$B$3:$B$1000)/((MAESTRO!$B$3:$B$1000="MILITARES")*(UPPER(MAESTRO!$L$3:$L$1000)="CONFIRMADO")),ROWS($A$3:A378))),"")</f>
        <v/>
      </c>
      <c r="V378" s="15" t="str">
        <f ca="1">IFERROR(INDEX(MAESTRO!V:V,_xludf.AGGREGATE(15,6,ROW(MAESTRO!$B$3:$B$1000)/((MAESTRO!$B$3:$B$1000="MILITARES")*(UPPER(MAESTRO!$L$3:$L$1000)="CONFIRMADO")),ROWS($A$3:A378))),"")</f>
        <v/>
      </c>
      <c r="W378" s="15" t="str">
        <f ca="1">IFERROR(INDEX(MAESTRO!W:W,_xludf.AGGREGATE(15,6,ROW(MAESTRO!$B$3:$B$1000)/((MAESTRO!$B$3:$B$1000="MILITARES")*(UPPER(MAESTRO!$L$3:$L$1000)="CONFIRMADO")),ROWS($A$3:A378))),"")</f>
        <v/>
      </c>
      <c r="X378" s="15" t="str">
        <f ca="1">IFERROR(INDEX(MAESTRO!X:X,_xludf.AGGREGATE(15,6,ROW(MAESTRO!$B$3:$B$1000)/((MAESTRO!$B$3:$B$1000="MILITARES")*(UPPER(MAESTRO!$L$3:$L$1000)="CONFIRMADO")),ROWS($A$3:A378))),"")</f>
        <v/>
      </c>
    </row>
    <row r="379" spans="1:24" ht="22.05" customHeight="1">
      <c r="A379" s="10" t="str">
        <f ca="1">IFERROR(INDEX(MAESTRO!A:A,_xludf.AGGREGATE(15,6,ROW(MAESTRO!$B$3:$B$1000)/((MAESTRO!$B$3:$B$1000="MILITARES")*(UPPER(MAESTRO!$L$3:$L$1000)="CONFIRMADO")),ROWS($A$3:A379))),"")</f>
        <v/>
      </c>
      <c r="B379" s="10" t="str">
        <f ca="1">IFERROR(INDEX(MAESTRO!B:B,_xludf.AGGREGATE(15,6,ROW(MAESTRO!$B$3:$B$1000)/((MAESTRO!$B$3:$B$1000="MILITARES")*(UPPER(MAESTRO!$L$3:$L$1000)="CONFIRMADO")),ROWS($A$3:A379))),"")</f>
        <v/>
      </c>
      <c r="C379" s="10" t="str">
        <f ca="1">IFERROR(INDEX(MAESTRO!C:C,_xludf.AGGREGATE(15,6,ROW(MAESTRO!$B$3:$B$1000)/((MAESTRO!$B$3:$B$1000="MILITARES")*(UPPER(MAESTRO!$L$3:$L$1000)="CONFIRMADO")),ROWS($A$3:A379))),"")</f>
        <v/>
      </c>
      <c r="D379" s="10" t="str">
        <f ca="1">IFERROR(INDEX(MAESTRO!D:D,_xludf.AGGREGATE(15,6,ROW(MAESTRO!$B$3:$B$1000)/((MAESTRO!$B$3:$B$1000="MILITARES")*(UPPER(MAESTRO!$L$3:$L$1000)="CONFIRMADO")),ROWS($A$3:A379))),"")</f>
        <v/>
      </c>
      <c r="E379" s="10" t="str">
        <f ca="1">IFERROR(INDEX(MAESTRO!E:E,_xludf.AGGREGATE(15,6,ROW(MAESTRO!$B$3:$B$1000)/((MAESTRO!$B$3:$B$1000="MILITARES")*(UPPER(MAESTRO!$L$3:$L$1000)="CONFIRMADO")),ROWS($A$3:A379))),"")</f>
        <v/>
      </c>
      <c r="F379" s="10" t="str">
        <f ca="1">IFERROR(INDEX(MAESTRO!F:F,_xludf.AGGREGATE(15,6,ROW(MAESTRO!$B$3:$B$1000)/((MAESTRO!$B$3:$B$1000="MILITARES")*(UPPER(MAESTRO!$L$3:$L$1000)="CONFIRMADO")),ROWS($A$3:A379))),"")</f>
        <v/>
      </c>
      <c r="G379" s="10" t="str">
        <f ca="1">IFERROR(INDEX(MAESTRO!G:G,_xludf.AGGREGATE(15,6,ROW(MAESTRO!$B$3:$B$1000)/((MAESTRO!$B$3:$B$1000="MILITARES")*(UPPER(MAESTRO!$L$3:$L$1000)="CONFIRMADO")),ROWS($A$3:A379))),"")</f>
        <v/>
      </c>
      <c r="H379" s="10" t="str">
        <f ca="1">IFERROR(INDEX(MAESTRO!H:H,_xludf.AGGREGATE(15,6,ROW(MAESTRO!$B$3:$B$1000)/((MAESTRO!$B$3:$B$1000="MILITARES")*(UPPER(MAESTRO!$L$3:$L$1000)="CONFIRMADO")),ROWS($A$3:A379))),"")</f>
        <v/>
      </c>
      <c r="I379" s="10" t="str">
        <f ca="1">IFERROR(INDEX(MAESTRO!I:I,_xludf.AGGREGATE(15,6,ROW(MAESTRO!$B$3:$B$1000)/((MAESTRO!$B$3:$B$1000="MILITARES")*(UPPER(MAESTRO!$L$3:$L$1000)="CONFIRMADO")),ROWS($A$3:A379))),"")</f>
        <v/>
      </c>
      <c r="J379" s="10" t="str">
        <f ca="1">IFERROR(INDEX(MAESTRO!J:J,_xludf.AGGREGATE(15,6,ROW(MAESTRO!$B$3:$B$1000)/((MAESTRO!$B$3:$B$1000="MILITARES")*(UPPER(MAESTRO!$L$3:$L$1000)="CONFIRMADO")),ROWS($A$3:A379))),"")</f>
        <v/>
      </c>
      <c r="K379" s="10" t="str">
        <f ca="1">IFERROR(INDEX(MAESTRO!K:K,_xludf.AGGREGATE(15,6,ROW(MAESTRO!$B$3:$B$1000)/((MAESTRO!$B$3:$B$1000="MILITARES")*(UPPER(MAESTRO!$L$3:$L$1000)="CONFIRMADO")),ROWS($A$3:A379))),"")</f>
        <v/>
      </c>
      <c r="L379" s="10" t="str">
        <f ca="1">IFERROR(INDEX(MAESTRO!L:L,_xludf.AGGREGATE(15,6,ROW(MAESTRO!$B$3:$B$1000)/((MAESTRO!$B$3:$B$1000="MILITARES")*(UPPER(MAESTRO!$L$3:$L$1000)="CONFIRMADO")),ROWS($A$3:A379))),"")</f>
        <v/>
      </c>
      <c r="M379" s="10" t="str">
        <f ca="1">IFERROR(INDEX(MAESTRO!M:M,_xludf.AGGREGATE(15,6,ROW(MAESTRO!$B$3:$B$1000)/((MAESTRO!$B$3:$B$1000="MILITARES")*(UPPER(MAESTRO!$L$3:$L$1000)="CONFIRMADO")),ROWS($A$3:A379))),"")</f>
        <v/>
      </c>
      <c r="N379" s="10" t="str">
        <f ca="1">IFERROR(INDEX(MAESTRO!N:N,_xludf.AGGREGATE(15,6,ROW(MAESTRO!$B$3:$B$1000)/((MAESTRO!$B$3:$B$1000="MILITARES")*(UPPER(MAESTRO!$L$3:$L$1000)="CONFIRMADO")),ROWS($A$3:A379))),"")</f>
        <v/>
      </c>
      <c r="O379" s="10" t="str">
        <f ca="1">IFERROR(INDEX(MAESTRO!O:O,_xludf.AGGREGATE(15,6,ROW(MAESTRO!$B$3:$B$1000)/((MAESTRO!$B$3:$B$1000="MILITARES")*(UPPER(MAESTRO!$L$3:$L$1000)="CONFIRMADO")),ROWS($A$3:A379))),"")</f>
        <v/>
      </c>
      <c r="P379" s="10" t="str">
        <f ca="1">IFERROR(INDEX(MAESTRO!P:P,_xludf.AGGREGATE(15,6,ROW(MAESTRO!$B$3:$B$1000)/((MAESTRO!$B$3:$B$1000="MILITARES")*(UPPER(MAESTRO!$L$3:$L$1000)="CONFIRMADO")),ROWS($A$3:A379))),"")</f>
        <v/>
      </c>
      <c r="Q379" s="10" t="str">
        <f ca="1">IFERROR(INDEX(MAESTRO!Q:Q,_xludf.AGGREGATE(15,6,ROW(MAESTRO!$B$3:$B$1000)/((MAESTRO!$B$3:$B$1000="MILITARES")*(UPPER(MAESTRO!$L$3:$L$1000)="CONFIRMADO")),ROWS($A$3:A379))),"")</f>
        <v/>
      </c>
      <c r="R379" s="10" t="str">
        <f ca="1">IFERROR(INDEX(MAESTRO!R:R,_xludf.AGGREGATE(15,6,ROW(MAESTRO!$B$3:$B$1000)/((MAESTRO!$B$3:$B$1000="MILITARES")*(UPPER(MAESTRO!$L$3:$L$1000)="CONFIRMADO")),ROWS($A$3:A379))),"")</f>
        <v/>
      </c>
      <c r="S379" s="10" t="str">
        <f ca="1">IFERROR(INDEX(MAESTRO!S:S,_xludf.AGGREGATE(15,6,ROW(MAESTRO!$B$3:$B$1000)/((MAESTRO!$B$3:$B$1000="MILITARES")*(UPPER(MAESTRO!$L$3:$L$1000)="CONFIRMADO")),ROWS($A$3:A379))),"")</f>
        <v/>
      </c>
      <c r="T379" s="10" t="str">
        <f ca="1">IFERROR(INDEX(MAESTRO!T:T,_xludf.AGGREGATE(15,6,ROW(MAESTRO!$B$3:$B$1000)/((MAESTRO!$B$3:$B$1000="MILITARES")*(UPPER(MAESTRO!$L$3:$L$1000)="CONFIRMADO")),ROWS($A$3:A379))),"")</f>
        <v/>
      </c>
      <c r="U379" s="10" t="str">
        <f ca="1">IFERROR(INDEX(MAESTRO!U:U,_xludf.AGGREGATE(15,6,ROW(MAESTRO!$B$3:$B$1000)/((MAESTRO!$B$3:$B$1000="MILITARES")*(UPPER(MAESTRO!$L$3:$L$1000)="CONFIRMADO")),ROWS($A$3:A379))),"")</f>
        <v/>
      </c>
      <c r="V379" s="10" t="str">
        <f ca="1">IFERROR(INDEX(MAESTRO!V:V,_xludf.AGGREGATE(15,6,ROW(MAESTRO!$B$3:$B$1000)/((MAESTRO!$B$3:$B$1000="MILITARES")*(UPPER(MAESTRO!$L$3:$L$1000)="CONFIRMADO")),ROWS($A$3:A379))),"")</f>
        <v/>
      </c>
      <c r="W379" s="10" t="str">
        <f ca="1">IFERROR(INDEX(MAESTRO!W:W,_xludf.AGGREGATE(15,6,ROW(MAESTRO!$B$3:$B$1000)/((MAESTRO!$B$3:$B$1000="MILITARES")*(UPPER(MAESTRO!$L$3:$L$1000)="CONFIRMADO")),ROWS($A$3:A379))),"")</f>
        <v/>
      </c>
      <c r="X379" s="10" t="str">
        <f ca="1">IFERROR(INDEX(MAESTRO!X:X,_xludf.AGGREGATE(15,6,ROW(MAESTRO!$B$3:$B$1000)/((MAESTRO!$B$3:$B$1000="MILITARES")*(UPPER(MAESTRO!$L$3:$L$1000)="CONFIRMADO")),ROWS($A$3:A379))),"")</f>
        <v/>
      </c>
    </row>
    <row r="380" spans="1:24" ht="22.05" customHeight="1">
      <c r="A380" s="15" t="str">
        <f ca="1">IFERROR(INDEX(MAESTRO!A:A,_xludf.AGGREGATE(15,6,ROW(MAESTRO!$B$3:$B$1000)/((MAESTRO!$B$3:$B$1000="MILITARES")*(UPPER(MAESTRO!$L$3:$L$1000)="CONFIRMADO")),ROWS($A$3:A380))),"")</f>
        <v/>
      </c>
      <c r="B380" s="15" t="str">
        <f ca="1">IFERROR(INDEX(MAESTRO!B:B,_xludf.AGGREGATE(15,6,ROW(MAESTRO!$B$3:$B$1000)/((MAESTRO!$B$3:$B$1000="MILITARES")*(UPPER(MAESTRO!$L$3:$L$1000)="CONFIRMADO")),ROWS($A$3:A380))),"")</f>
        <v/>
      </c>
      <c r="C380" s="15" t="str">
        <f ca="1">IFERROR(INDEX(MAESTRO!C:C,_xludf.AGGREGATE(15,6,ROW(MAESTRO!$B$3:$B$1000)/((MAESTRO!$B$3:$B$1000="MILITARES")*(UPPER(MAESTRO!$L$3:$L$1000)="CONFIRMADO")),ROWS($A$3:A380))),"")</f>
        <v/>
      </c>
      <c r="D380" s="15" t="str">
        <f ca="1">IFERROR(INDEX(MAESTRO!D:D,_xludf.AGGREGATE(15,6,ROW(MAESTRO!$B$3:$B$1000)/((MAESTRO!$B$3:$B$1000="MILITARES")*(UPPER(MAESTRO!$L$3:$L$1000)="CONFIRMADO")),ROWS($A$3:A380))),"")</f>
        <v/>
      </c>
      <c r="E380" s="15" t="str">
        <f ca="1">IFERROR(INDEX(MAESTRO!E:E,_xludf.AGGREGATE(15,6,ROW(MAESTRO!$B$3:$B$1000)/((MAESTRO!$B$3:$B$1000="MILITARES")*(UPPER(MAESTRO!$L$3:$L$1000)="CONFIRMADO")),ROWS($A$3:A380))),"")</f>
        <v/>
      </c>
      <c r="F380" s="15" t="str">
        <f ca="1">IFERROR(INDEX(MAESTRO!F:F,_xludf.AGGREGATE(15,6,ROW(MAESTRO!$B$3:$B$1000)/((MAESTRO!$B$3:$B$1000="MILITARES")*(UPPER(MAESTRO!$L$3:$L$1000)="CONFIRMADO")),ROWS($A$3:A380))),"")</f>
        <v/>
      </c>
      <c r="G380" s="15" t="str">
        <f ca="1">IFERROR(INDEX(MAESTRO!G:G,_xludf.AGGREGATE(15,6,ROW(MAESTRO!$B$3:$B$1000)/((MAESTRO!$B$3:$B$1000="MILITARES")*(UPPER(MAESTRO!$L$3:$L$1000)="CONFIRMADO")),ROWS($A$3:A380))),"")</f>
        <v/>
      </c>
      <c r="H380" s="15" t="str">
        <f ca="1">IFERROR(INDEX(MAESTRO!H:H,_xludf.AGGREGATE(15,6,ROW(MAESTRO!$B$3:$B$1000)/((MAESTRO!$B$3:$B$1000="MILITARES")*(UPPER(MAESTRO!$L$3:$L$1000)="CONFIRMADO")),ROWS($A$3:A380))),"")</f>
        <v/>
      </c>
      <c r="I380" s="15" t="str">
        <f ca="1">IFERROR(INDEX(MAESTRO!I:I,_xludf.AGGREGATE(15,6,ROW(MAESTRO!$B$3:$B$1000)/((MAESTRO!$B$3:$B$1000="MILITARES")*(UPPER(MAESTRO!$L$3:$L$1000)="CONFIRMADO")),ROWS($A$3:A380))),"")</f>
        <v/>
      </c>
      <c r="J380" s="15" t="str">
        <f ca="1">IFERROR(INDEX(MAESTRO!J:J,_xludf.AGGREGATE(15,6,ROW(MAESTRO!$B$3:$B$1000)/((MAESTRO!$B$3:$B$1000="MILITARES")*(UPPER(MAESTRO!$L$3:$L$1000)="CONFIRMADO")),ROWS($A$3:A380))),"")</f>
        <v/>
      </c>
      <c r="K380" s="15" t="str">
        <f ca="1">IFERROR(INDEX(MAESTRO!K:K,_xludf.AGGREGATE(15,6,ROW(MAESTRO!$B$3:$B$1000)/((MAESTRO!$B$3:$B$1000="MILITARES")*(UPPER(MAESTRO!$L$3:$L$1000)="CONFIRMADO")),ROWS($A$3:A380))),"")</f>
        <v/>
      </c>
      <c r="L380" s="15" t="str">
        <f ca="1">IFERROR(INDEX(MAESTRO!L:L,_xludf.AGGREGATE(15,6,ROW(MAESTRO!$B$3:$B$1000)/((MAESTRO!$B$3:$B$1000="MILITARES")*(UPPER(MAESTRO!$L$3:$L$1000)="CONFIRMADO")),ROWS($A$3:A380))),"")</f>
        <v/>
      </c>
      <c r="M380" s="15" t="str">
        <f ca="1">IFERROR(INDEX(MAESTRO!M:M,_xludf.AGGREGATE(15,6,ROW(MAESTRO!$B$3:$B$1000)/((MAESTRO!$B$3:$B$1000="MILITARES")*(UPPER(MAESTRO!$L$3:$L$1000)="CONFIRMADO")),ROWS($A$3:A380))),"")</f>
        <v/>
      </c>
      <c r="N380" s="15" t="str">
        <f ca="1">IFERROR(INDEX(MAESTRO!N:N,_xludf.AGGREGATE(15,6,ROW(MAESTRO!$B$3:$B$1000)/((MAESTRO!$B$3:$B$1000="MILITARES")*(UPPER(MAESTRO!$L$3:$L$1000)="CONFIRMADO")),ROWS($A$3:A380))),"")</f>
        <v/>
      </c>
      <c r="O380" s="15" t="str">
        <f ca="1">IFERROR(INDEX(MAESTRO!O:O,_xludf.AGGREGATE(15,6,ROW(MAESTRO!$B$3:$B$1000)/((MAESTRO!$B$3:$B$1000="MILITARES")*(UPPER(MAESTRO!$L$3:$L$1000)="CONFIRMADO")),ROWS($A$3:A380))),"")</f>
        <v/>
      </c>
      <c r="P380" s="15" t="str">
        <f ca="1">IFERROR(INDEX(MAESTRO!P:P,_xludf.AGGREGATE(15,6,ROW(MAESTRO!$B$3:$B$1000)/((MAESTRO!$B$3:$B$1000="MILITARES")*(UPPER(MAESTRO!$L$3:$L$1000)="CONFIRMADO")),ROWS($A$3:A380))),"")</f>
        <v/>
      </c>
      <c r="Q380" s="15" t="str">
        <f ca="1">IFERROR(INDEX(MAESTRO!Q:Q,_xludf.AGGREGATE(15,6,ROW(MAESTRO!$B$3:$B$1000)/((MAESTRO!$B$3:$B$1000="MILITARES")*(UPPER(MAESTRO!$L$3:$L$1000)="CONFIRMADO")),ROWS($A$3:A380))),"")</f>
        <v/>
      </c>
      <c r="R380" s="15" t="str">
        <f ca="1">IFERROR(INDEX(MAESTRO!R:R,_xludf.AGGREGATE(15,6,ROW(MAESTRO!$B$3:$B$1000)/((MAESTRO!$B$3:$B$1000="MILITARES")*(UPPER(MAESTRO!$L$3:$L$1000)="CONFIRMADO")),ROWS($A$3:A380))),"")</f>
        <v/>
      </c>
      <c r="S380" s="15" t="str">
        <f ca="1">IFERROR(INDEX(MAESTRO!S:S,_xludf.AGGREGATE(15,6,ROW(MAESTRO!$B$3:$B$1000)/((MAESTRO!$B$3:$B$1000="MILITARES")*(UPPER(MAESTRO!$L$3:$L$1000)="CONFIRMADO")),ROWS($A$3:A380))),"")</f>
        <v/>
      </c>
      <c r="T380" s="15" t="str">
        <f ca="1">IFERROR(INDEX(MAESTRO!T:T,_xludf.AGGREGATE(15,6,ROW(MAESTRO!$B$3:$B$1000)/((MAESTRO!$B$3:$B$1000="MILITARES")*(UPPER(MAESTRO!$L$3:$L$1000)="CONFIRMADO")),ROWS($A$3:A380))),"")</f>
        <v/>
      </c>
      <c r="U380" s="15" t="str">
        <f ca="1">IFERROR(INDEX(MAESTRO!U:U,_xludf.AGGREGATE(15,6,ROW(MAESTRO!$B$3:$B$1000)/((MAESTRO!$B$3:$B$1000="MILITARES")*(UPPER(MAESTRO!$L$3:$L$1000)="CONFIRMADO")),ROWS($A$3:A380))),"")</f>
        <v/>
      </c>
      <c r="V380" s="15" t="str">
        <f ca="1">IFERROR(INDEX(MAESTRO!V:V,_xludf.AGGREGATE(15,6,ROW(MAESTRO!$B$3:$B$1000)/((MAESTRO!$B$3:$B$1000="MILITARES")*(UPPER(MAESTRO!$L$3:$L$1000)="CONFIRMADO")),ROWS($A$3:A380))),"")</f>
        <v/>
      </c>
      <c r="W380" s="15" t="str">
        <f ca="1">IFERROR(INDEX(MAESTRO!W:W,_xludf.AGGREGATE(15,6,ROW(MAESTRO!$B$3:$B$1000)/((MAESTRO!$B$3:$B$1000="MILITARES")*(UPPER(MAESTRO!$L$3:$L$1000)="CONFIRMADO")),ROWS($A$3:A380))),"")</f>
        <v/>
      </c>
      <c r="X380" s="15" t="str">
        <f ca="1">IFERROR(INDEX(MAESTRO!X:X,_xludf.AGGREGATE(15,6,ROW(MAESTRO!$B$3:$B$1000)/((MAESTRO!$B$3:$B$1000="MILITARES")*(UPPER(MAESTRO!$L$3:$L$1000)="CONFIRMADO")),ROWS($A$3:A380))),"")</f>
        <v/>
      </c>
    </row>
    <row r="381" spans="1:24" ht="22.05" customHeight="1">
      <c r="A381" s="10" t="str">
        <f ca="1">IFERROR(INDEX(MAESTRO!A:A,_xludf.AGGREGATE(15,6,ROW(MAESTRO!$B$3:$B$1000)/((MAESTRO!$B$3:$B$1000="MILITARES")*(UPPER(MAESTRO!$L$3:$L$1000)="CONFIRMADO")),ROWS($A$3:A381))),"")</f>
        <v/>
      </c>
      <c r="B381" s="10" t="str">
        <f ca="1">IFERROR(INDEX(MAESTRO!B:B,_xludf.AGGREGATE(15,6,ROW(MAESTRO!$B$3:$B$1000)/((MAESTRO!$B$3:$B$1000="MILITARES")*(UPPER(MAESTRO!$L$3:$L$1000)="CONFIRMADO")),ROWS($A$3:A381))),"")</f>
        <v/>
      </c>
      <c r="C381" s="10" t="str">
        <f ca="1">IFERROR(INDEX(MAESTRO!C:C,_xludf.AGGREGATE(15,6,ROW(MAESTRO!$B$3:$B$1000)/((MAESTRO!$B$3:$B$1000="MILITARES")*(UPPER(MAESTRO!$L$3:$L$1000)="CONFIRMADO")),ROWS($A$3:A381))),"")</f>
        <v/>
      </c>
      <c r="D381" s="10" t="str">
        <f ca="1">IFERROR(INDEX(MAESTRO!D:D,_xludf.AGGREGATE(15,6,ROW(MAESTRO!$B$3:$B$1000)/((MAESTRO!$B$3:$B$1000="MILITARES")*(UPPER(MAESTRO!$L$3:$L$1000)="CONFIRMADO")),ROWS($A$3:A381))),"")</f>
        <v/>
      </c>
      <c r="E381" s="10" t="str">
        <f ca="1">IFERROR(INDEX(MAESTRO!E:E,_xludf.AGGREGATE(15,6,ROW(MAESTRO!$B$3:$B$1000)/((MAESTRO!$B$3:$B$1000="MILITARES")*(UPPER(MAESTRO!$L$3:$L$1000)="CONFIRMADO")),ROWS($A$3:A381))),"")</f>
        <v/>
      </c>
      <c r="F381" s="10" t="str">
        <f ca="1">IFERROR(INDEX(MAESTRO!F:F,_xludf.AGGREGATE(15,6,ROW(MAESTRO!$B$3:$B$1000)/((MAESTRO!$B$3:$B$1000="MILITARES")*(UPPER(MAESTRO!$L$3:$L$1000)="CONFIRMADO")),ROWS($A$3:A381))),"")</f>
        <v/>
      </c>
      <c r="G381" s="10" t="str">
        <f ca="1">IFERROR(INDEX(MAESTRO!G:G,_xludf.AGGREGATE(15,6,ROW(MAESTRO!$B$3:$B$1000)/((MAESTRO!$B$3:$B$1000="MILITARES")*(UPPER(MAESTRO!$L$3:$L$1000)="CONFIRMADO")),ROWS($A$3:A381))),"")</f>
        <v/>
      </c>
      <c r="H381" s="10" t="str">
        <f ca="1">IFERROR(INDEX(MAESTRO!H:H,_xludf.AGGREGATE(15,6,ROW(MAESTRO!$B$3:$B$1000)/((MAESTRO!$B$3:$B$1000="MILITARES")*(UPPER(MAESTRO!$L$3:$L$1000)="CONFIRMADO")),ROWS($A$3:A381))),"")</f>
        <v/>
      </c>
      <c r="I381" s="10" t="str">
        <f ca="1">IFERROR(INDEX(MAESTRO!I:I,_xludf.AGGREGATE(15,6,ROW(MAESTRO!$B$3:$B$1000)/((MAESTRO!$B$3:$B$1000="MILITARES")*(UPPER(MAESTRO!$L$3:$L$1000)="CONFIRMADO")),ROWS($A$3:A381))),"")</f>
        <v/>
      </c>
      <c r="J381" s="10" t="str">
        <f ca="1">IFERROR(INDEX(MAESTRO!J:J,_xludf.AGGREGATE(15,6,ROW(MAESTRO!$B$3:$B$1000)/((MAESTRO!$B$3:$B$1000="MILITARES")*(UPPER(MAESTRO!$L$3:$L$1000)="CONFIRMADO")),ROWS($A$3:A381))),"")</f>
        <v/>
      </c>
      <c r="K381" s="10" t="str">
        <f ca="1">IFERROR(INDEX(MAESTRO!K:K,_xludf.AGGREGATE(15,6,ROW(MAESTRO!$B$3:$B$1000)/((MAESTRO!$B$3:$B$1000="MILITARES")*(UPPER(MAESTRO!$L$3:$L$1000)="CONFIRMADO")),ROWS($A$3:A381))),"")</f>
        <v/>
      </c>
      <c r="L381" s="10" t="str">
        <f ca="1">IFERROR(INDEX(MAESTRO!L:L,_xludf.AGGREGATE(15,6,ROW(MAESTRO!$B$3:$B$1000)/((MAESTRO!$B$3:$B$1000="MILITARES")*(UPPER(MAESTRO!$L$3:$L$1000)="CONFIRMADO")),ROWS($A$3:A381))),"")</f>
        <v/>
      </c>
      <c r="M381" s="10" t="str">
        <f ca="1">IFERROR(INDEX(MAESTRO!M:M,_xludf.AGGREGATE(15,6,ROW(MAESTRO!$B$3:$B$1000)/((MAESTRO!$B$3:$B$1000="MILITARES")*(UPPER(MAESTRO!$L$3:$L$1000)="CONFIRMADO")),ROWS($A$3:A381))),"")</f>
        <v/>
      </c>
      <c r="N381" s="10" t="str">
        <f ca="1">IFERROR(INDEX(MAESTRO!N:N,_xludf.AGGREGATE(15,6,ROW(MAESTRO!$B$3:$B$1000)/((MAESTRO!$B$3:$B$1000="MILITARES")*(UPPER(MAESTRO!$L$3:$L$1000)="CONFIRMADO")),ROWS($A$3:A381))),"")</f>
        <v/>
      </c>
      <c r="O381" s="10" t="str">
        <f ca="1">IFERROR(INDEX(MAESTRO!O:O,_xludf.AGGREGATE(15,6,ROW(MAESTRO!$B$3:$B$1000)/((MAESTRO!$B$3:$B$1000="MILITARES")*(UPPER(MAESTRO!$L$3:$L$1000)="CONFIRMADO")),ROWS($A$3:A381))),"")</f>
        <v/>
      </c>
      <c r="P381" s="10" t="str">
        <f ca="1">IFERROR(INDEX(MAESTRO!P:P,_xludf.AGGREGATE(15,6,ROW(MAESTRO!$B$3:$B$1000)/((MAESTRO!$B$3:$B$1000="MILITARES")*(UPPER(MAESTRO!$L$3:$L$1000)="CONFIRMADO")),ROWS($A$3:A381))),"")</f>
        <v/>
      </c>
      <c r="Q381" s="10" t="str">
        <f ca="1">IFERROR(INDEX(MAESTRO!Q:Q,_xludf.AGGREGATE(15,6,ROW(MAESTRO!$B$3:$B$1000)/((MAESTRO!$B$3:$B$1000="MILITARES")*(UPPER(MAESTRO!$L$3:$L$1000)="CONFIRMADO")),ROWS($A$3:A381))),"")</f>
        <v/>
      </c>
      <c r="R381" s="10" t="str">
        <f ca="1">IFERROR(INDEX(MAESTRO!R:R,_xludf.AGGREGATE(15,6,ROW(MAESTRO!$B$3:$B$1000)/((MAESTRO!$B$3:$B$1000="MILITARES")*(UPPER(MAESTRO!$L$3:$L$1000)="CONFIRMADO")),ROWS($A$3:A381))),"")</f>
        <v/>
      </c>
      <c r="S381" s="10" t="str">
        <f ca="1">IFERROR(INDEX(MAESTRO!S:S,_xludf.AGGREGATE(15,6,ROW(MAESTRO!$B$3:$B$1000)/((MAESTRO!$B$3:$B$1000="MILITARES")*(UPPER(MAESTRO!$L$3:$L$1000)="CONFIRMADO")),ROWS($A$3:A381))),"")</f>
        <v/>
      </c>
      <c r="T381" s="10" t="str">
        <f ca="1">IFERROR(INDEX(MAESTRO!T:T,_xludf.AGGREGATE(15,6,ROW(MAESTRO!$B$3:$B$1000)/((MAESTRO!$B$3:$B$1000="MILITARES")*(UPPER(MAESTRO!$L$3:$L$1000)="CONFIRMADO")),ROWS($A$3:A381))),"")</f>
        <v/>
      </c>
      <c r="U381" s="10" t="str">
        <f ca="1">IFERROR(INDEX(MAESTRO!U:U,_xludf.AGGREGATE(15,6,ROW(MAESTRO!$B$3:$B$1000)/((MAESTRO!$B$3:$B$1000="MILITARES")*(UPPER(MAESTRO!$L$3:$L$1000)="CONFIRMADO")),ROWS($A$3:A381))),"")</f>
        <v/>
      </c>
      <c r="V381" s="10" t="str">
        <f ca="1">IFERROR(INDEX(MAESTRO!V:V,_xludf.AGGREGATE(15,6,ROW(MAESTRO!$B$3:$B$1000)/((MAESTRO!$B$3:$B$1000="MILITARES")*(UPPER(MAESTRO!$L$3:$L$1000)="CONFIRMADO")),ROWS($A$3:A381))),"")</f>
        <v/>
      </c>
      <c r="W381" s="10" t="str">
        <f ca="1">IFERROR(INDEX(MAESTRO!W:W,_xludf.AGGREGATE(15,6,ROW(MAESTRO!$B$3:$B$1000)/((MAESTRO!$B$3:$B$1000="MILITARES")*(UPPER(MAESTRO!$L$3:$L$1000)="CONFIRMADO")),ROWS($A$3:A381))),"")</f>
        <v/>
      </c>
      <c r="X381" s="10" t="str">
        <f ca="1">IFERROR(INDEX(MAESTRO!X:X,_xludf.AGGREGATE(15,6,ROW(MAESTRO!$B$3:$B$1000)/((MAESTRO!$B$3:$B$1000="MILITARES")*(UPPER(MAESTRO!$L$3:$L$1000)="CONFIRMADO")),ROWS($A$3:A381))),"")</f>
        <v/>
      </c>
    </row>
    <row r="382" spans="1:24" ht="22.05" customHeight="1">
      <c r="A382" s="15" t="str">
        <f ca="1">IFERROR(INDEX(MAESTRO!A:A,_xludf.AGGREGATE(15,6,ROW(MAESTRO!$B$3:$B$1000)/((MAESTRO!$B$3:$B$1000="MILITARES")*(UPPER(MAESTRO!$L$3:$L$1000)="CONFIRMADO")),ROWS($A$3:A382))),"")</f>
        <v/>
      </c>
      <c r="B382" s="15" t="str">
        <f ca="1">IFERROR(INDEX(MAESTRO!B:B,_xludf.AGGREGATE(15,6,ROW(MAESTRO!$B$3:$B$1000)/((MAESTRO!$B$3:$B$1000="MILITARES")*(UPPER(MAESTRO!$L$3:$L$1000)="CONFIRMADO")),ROWS($A$3:A382))),"")</f>
        <v/>
      </c>
      <c r="C382" s="15" t="str">
        <f ca="1">IFERROR(INDEX(MAESTRO!C:C,_xludf.AGGREGATE(15,6,ROW(MAESTRO!$B$3:$B$1000)/((MAESTRO!$B$3:$B$1000="MILITARES")*(UPPER(MAESTRO!$L$3:$L$1000)="CONFIRMADO")),ROWS($A$3:A382))),"")</f>
        <v/>
      </c>
      <c r="D382" s="15" t="str">
        <f ca="1">IFERROR(INDEX(MAESTRO!D:D,_xludf.AGGREGATE(15,6,ROW(MAESTRO!$B$3:$B$1000)/((MAESTRO!$B$3:$B$1000="MILITARES")*(UPPER(MAESTRO!$L$3:$L$1000)="CONFIRMADO")),ROWS($A$3:A382))),"")</f>
        <v/>
      </c>
      <c r="E382" s="15" t="str">
        <f ca="1">IFERROR(INDEX(MAESTRO!E:E,_xludf.AGGREGATE(15,6,ROW(MAESTRO!$B$3:$B$1000)/((MAESTRO!$B$3:$B$1000="MILITARES")*(UPPER(MAESTRO!$L$3:$L$1000)="CONFIRMADO")),ROWS($A$3:A382))),"")</f>
        <v/>
      </c>
      <c r="F382" s="15" t="str">
        <f ca="1">IFERROR(INDEX(MAESTRO!F:F,_xludf.AGGREGATE(15,6,ROW(MAESTRO!$B$3:$B$1000)/((MAESTRO!$B$3:$B$1000="MILITARES")*(UPPER(MAESTRO!$L$3:$L$1000)="CONFIRMADO")),ROWS($A$3:A382))),"")</f>
        <v/>
      </c>
      <c r="G382" s="15" t="str">
        <f ca="1">IFERROR(INDEX(MAESTRO!G:G,_xludf.AGGREGATE(15,6,ROW(MAESTRO!$B$3:$B$1000)/((MAESTRO!$B$3:$B$1000="MILITARES")*(UPPER(MAESTRO!$L$3:$L$1000)="CONFIRMADO")),ROWS($A$3:A382))),"")</f>
        <v/>
      </c>
      <c r="H382" s="15" t="str">
        <f ca="1">IFERROR(INDEX(MAESTRO!H:H,_xludf.AGGREGATE(15,6,ROW(MAESTRO!$B$3:$B$1000)/((MAESTRO!$B$3:$B$1000="MILITARES")*(UPPER(MAESTRO!$L$3:$L$1000)="CONFIRMADO")),ROWS($A$3:A382))),"")</f>
        <v/>
      </c>
      <c r="I382" s="15" t="str">
        <f ca="1">IFERROR(INDEX(MAESTRO!I:I,_xludf.AGGREGATE(15,6,ROW(MAESTRO!$B$3:$B$1000)/((MAESTRO!$B$3:$B$1000="MILITARES")*(UPPER(MAESTRO!$L$3:$L$1000)="CONFIRMADO")),ROWS($A$3:A382))),"")</f>
        <v/>
      </c>
      <c r="J382" s="15" t="str">
        <f ca="1">IFERROR(INDEX(MAESTRO!J:J,_xludf.AGGREGATE(15,6,ROW(MAESTRO!$B$3:$B$1000)/((MAESTRO!$B$3:$B$1000="MILITARES")*(UPPER(MAESTRO!$L$3:$L$1000)="CONFIRMADO")),ROWS($A$3:A382))),"")</f>
        <v/>
      </c>
      <c r="K382" s="15" t="str">
        <f ca="1">IFERROR(INDEX(MAESTRO!K:K,_xludf.AGGREGATE(15,6,ROW(MAESTRO!$B$3:$B$1000)/((MAESTRO!$B$3:$B$1000="MILITARES")*(UPPER(MAESTRO!$L$3:$L$1000)="CONFIRMADO")),ROWS($A$3:A382))),"")</f>
        <v/>
      </c>
      <c r="L382" s="15" t="str">
        <f ca="1">IFERROR(INDEX(MAESTRO!L:L,_xludf.AGGREGATE(15,6,ROW(MAESTRO!$B$3:$B$1000)/((MAESTRO!$B$3:$B$1000="MILITARES")*(UPPER(MAESTRO!$L$3:$L$1000)="CONFIRMADO")),ROWS($A$3:A382))),"")</f>
        <v/>
      </c>
      <c r="M382" s="15" t="str">
        <f ca="1">IFERROR(INDEX(MAESTRO!M:M,_xludf.AGGREGATE(15,6,ROW(MAESTRO!$B$3:$B$1000)/((MAESTRO!$B$3:$B$1000="MILITARES")*(UPPER(MAESTRO!$L$3:$L$1000)="CONFIRMADO")),ROWS($A$3:A382))),"")</f>
        <v/>
      </c>
      <c r="N382" s="15" t="str">
        <f ca="1">IFERROR(INDEX(MAESTRO!N:N,_xludf.AGGREGATE(15,6,ROW(MAESTRO!$B$3:$B$1000)/((MAESTRO!$B$3:$B$1000="MILITARES")*(UPPER(MAESTRO!$L$3:$L$1000)="CONFIRMADO")),ROWS($A$3:A382))),"")</f>
        <v/>
      </c>
      <c r="O382" s="15" t="str">
        <f ca="1">IFERROR(INDEX(MAESTRO!O:O,_xludf.AGGREGATE(15,6,ROW(MAESTRO!$B$3:$B$1000)/((MAESTRO!$B$3:$B$1000="MILITARES")*(UPPER(MAESTRO!$L$3:$L$1000)="CONFIRMADO")),ROWS($A$3:A382))),"")</f>
        <v/>
      </c>
      <c r="P382" s="15" t="str">
        <f ca="1">IFERROR(INDEX(MAESTRO!P:P,_xludf.AGGREGATE(15,6,ROW(MAESTRO!$B$3:$B$1000)/((MAESTRO!$B$3:$B$1000="MILITARES")*(UPPER(MAESTRO!$L$3:$L$1000)="CONFIRMADO")),ROWS($A$3:A382))),"")</f>
        <v/>
      </c>
      <c r="Q382" s="15" t="str">
        <f ca="1">IFERROR(INDEX(MAESTRO!Q:Q,_xludf.AGGREGATE(15,6,ROW(MAESTRO!$B$3:$B$1000)/((MAESTRO!$B$3:$B$1000="MILITARES")*(UPPER(MAESTRO!$L$3:$L$1000)="CONFIRMADO")),ROWS($A$3:A382))),"")</f>
        <v/>
      </c>
      <c r="R382" s="15" t="str">
        <f ca="1">IFERROR(INDEX(MAESTRO!R:R,_xludf.AGGREGATE(15,6,ROW(MAESTRO!$B$3:$B$1000)/((MAESTRO!$B$3:$B$1000="MILITARES")*(UPPER(MAESTRO!$L$3:$L$1000)="CONFIRMADO")),ROWS($A$3:A382))),"")</f>
        <v/>
      </c>
      <c r="S382" s="15" t="str">
        <f ca="1">IFERROR(INDEX(MAESTRO!S:S,_xludf.AGGREGATE(15,6,ROW(MAESTRO!$B$3:$B$1000)/((MAESTRO!$B$3:$B$1000="MILITARES")*(UPPER(MAESTRO!$L$3:$L$1000)="CONFIRMADO")),ROWS($A$3:A382))),"")</f>
        <v/>
      </c>
      <c r="T382" s="15" t="str">
        <f ca="1">IFERROR(INDEX(MAESTRO!T:T,_xludf.AGGREGATE(15,6,ROW(MAESTRO!$B$3:$B$1000)/((MAESTRO!$B$3:$B$1000="MILITARES")*(UPPER(MAESTRO!$L$3:$L$1000)="CONFIRMADO")),ROWS($A$3:A382))),"")</f>
        <v/>
      </c>
      <c r="U382" s="15" t="str">
        <f ca="1">IFERROR(INDEX(MAESTRO!U:U,_xludf.AGGREGATE(15,6,ROW(MAESTRO!$B$3:$B$1000)/((MAESTRO!$B$3:$B$1000="MILITARES")*(UPPER(MAESTRO!$L$3:$L$1000)="CONFIRMADO")),ROWS($A$3:A382))),"")</f>
        <v/>
      </c>
      <c r="V382" s="15" t="str">
        <f ca="1">IFERROR(INDEX(MAESTRO!V:V,_xludf.AGGREGATE(15,6,ROW(MAESTRO!$B$3:$B$1000)/((MAESTRO!$B$3:$B$1000="MILITARES")*(UPPER(MAESTRO!$L$3:$L$1000)="CONFIRMADO")),ROWS($A$3:A382))),"")</f>
        <v/>
      </c>
      <c r="W382" s="15" t="str">
        <f ca="1">IFERROR(INDEX(MAESTRO!W:W,_xludf.AGGREGATE(15,6,ROW(MAESTRO!$B$3:$B$1000)/((MAESTRO!$B$3:$B$1000="MILITARES")*(UPPER(MAESTRO!$L$3:$L$1000)="CONFIRMADO")),ROWS($A$3:A382))),"")</f>
        <v/>
      </c>
      <c r="X382" s="15" t="str">
        <f ca="1">IFERROR(INDEX(MAESTRO!X:X,_xludf.AGGREGATE(15,6,ROW(MAESTRO!$B$3:$B$1000)/((MAESTRO!$B$3:$B$1000="MILITARES")*(UPPER(MAESTRO!$L$3:$L$1000)="CONFIRMADO")),ROWS($A$3:A382))),"")</f>
        <v/>
      </c>
    </row>
    <row r="383" spans="1:24" ht="22.05" customHeight="1">
      <c r="A383" s="10" t="str">
        <f ca="1">IFERROR(INDEX(MAESTRO!A:A,_xludf.AGGREGATE(15,6,ROW(MAESTRO!$B$3:$B$1000)/((MAESTRO!$B$3:$B$1000="MILITARES")*(UPPER(MAESTRO!$L$3:$L$1000)="CONFIRMADO")),ROWS($A$3:A383))),"")</f>
        <v/>
      </c>
      <c r="B383" s="10" t="str">
        <f ca="1">IFERROR(INDEX(MAESTRO!B:B,_xludf.AGGREGATE(15,6,ROW(MAESTRO!$B$3:$B$1000)/((MAESTRO!$B$3:$B$1000="MILITARES")*(UPPER(MAESTRO!$L$3:$L$1000)="CONFIRMADO")),ROWS($A$3:A383))),"")</f>
        <v/>
      </c>
      <c r="C383" s="10" t="str">
        <f ca="1">IFERROR(INDEX(MAESTRO!C:C,_xludf.AGGREGATE(15,6,ROW(MAESTRO!$B$3:$B$1000)/((MAESTRO!$B$3:$B$1000="MILITARES")*(UPPER(MAESTRO!$L$3:$L$1000)="CONFIRMADO")),ROWS($A$3:A383))),"")</f>
        <v/>
      </c>
      <c r="D383" s="10" t="str">
        <f ca="1">IFERROR(INDEX(MAESTRO!D:D,_xludf.AGGREGATE(15,6,ROW(MAESTRO!$B$3:$B$1000)/((MAESTRO!$B$3:$B$1000="MILITARES")*(UPPER(MAESTRO!$L$3:$L$1000)="CONFIRMADO")),ROWS($A$3:A383))),"")</f>
        <v/>
      </c>
      <c r="E383" s="10" t="str">
        <f ca="1">IFERROR(INDEX(MAESTRO!E:E,_xludf.AGGREGATE(15,6,ROW(MAESTRO!$B$3:$B$1000)/((MAESTRO!$B$3:$B$1000="MILITARES")*(UPPER(MAESTRO!$L$3:$L$1000)="CONFIRMADO")),ROWS($A$3:A383))),"")</f>
        <v/>
      </c>
      <c r="F383" s="10" t="str">
        <f ca="1">IFERROR(INDEX(MAESTRO!F:F,_xludf.AGGREGATE(15,6,ROW(MAESTRO!$B$3:$B$1000)/((MAESTRO!$B$3:$B$1000="MILITARES")*(UPPER(MAESTRO!$L$3:$L$1000)="CONFIRMADO")),ROWS($A$3:A383))),"")</f>
        <v/>
      </c>
      <c r="G383" s="10" t="str">
        <f ca="1">IFERROR(INDEX(MAESTRO!G:G,_xludf.AGGREGATE(15,6,ROW(MAESTRO!$B$3:$B$1000)/((MAESTRO!$B$3:$B$1000="MILITARES")*(UPPER(MAESTRO!$L$3:$L$1000)="CONFIRMADO")),ROWS($A$3:A383))),"")</f>
        <v/>
      </c>
      <c r="H383" s="10" t="str">
        <f ca="1">IFERROR(INDEX(MAESTRO!H:H,_xludf.AGGREGATE(15,6,ROW(MAESTRO!$B$3:$B$1000)/((MAESTRO!$B$3:$B$1000="MILITARES")*(UPPER(MAESTRO!$L$3:$L$1000)="CONFIRMADO")),ROWS($A$3:A383))),"")</f>
        <v/>
      </c>
      <c r="I383" s="10" t="str">
        <f ca="1">IFERROR(INDEX(MAESTRO!I:I,_xludf.AGGREGATE(15,6,ROW(MAESTRO!$B$3:$B$1000)/((MAESTRO!$B$3:$B$1000="MILITARES")*(UPPER(MAESTRO!$L$3:$L$1000)="CONFIRMADO")),ROWS($A$3:A383))),"")</f>
        <v/>
      </c>
      <c r="J383" s="10" t="str">
        <f ca="1">IFERROR(INDEX(MAESTRO!J:J,_xludf.AGGREGATE(15,6,ROW(MAESTRO!$B$3:$B$1000)/((MAESTRO!$B$3:$B$1000="MILITARES")*(UPPER(MAESTRO!$L$3:$L$1000)="CONFIRMADO")),ROWS($A$3:A383))),"")</f>
        <v/>
      </c>
      <c r="K383" s="10" t="str">
        <f ca="1">IFERROR(INDEX(MAESTRO!K:K,_xludf.AGGREGATE(15,6,ROW(MAESTRO!$B$3:$B$1000)/((MAESTRO!$B$3:$B$1000="MILITARES")*(UPPER(MAESTRO!$L$3:$L$1000)="CONFIRMADO")),ROWS($A$3:A383))),"")</f>
        <v/>
      </c>
      <c r="L383" s="10" t="str">
        <f ca="1">IFERROR(INDEX(MAESTRO!L:L,_xludf.AGGREGATE(15,6,ROW(MAESTRO!$B$3:$B$1000)/((MAESTRO!$B$3:$B$1000="MILITARES")*(UPPER(MAESTRO!$L$3:$L$1000)="CONFIRMADO")),ROWS($A$3:A383))),"")</f>
        <v/>
      </c>
      <c r="M383" s="10" t="str">
        <f ca="1">IFERROR(INDEX(MAESTRO!M:M,_xludf.AGGREGATE(15,6,ROW(MAESTRO!$B$3:$B$1000)/((MAESTRO!$B$3:$B$1000="MILITARES")*(UPPER(MAESTRO!$L$3:$L$1000)="CONFIRMADO")),ROWS($A$3:A383))),"")</f>
        <v/>
      </c>
      <c r="N383" s="10" t="str">
        <f ca="1">IFERROR(INDEX(MAESTRO!N:N,_xludf.AGGREGATE(15,6,ROW(MAESTRO!$B$3:$B$1000)/((MAESTRO!$B$3:$B$1000="MILITARES")*(UPPER(MAESTRO!$L$3:$L$1000)="CONFIRMADO")),ROWS($A$3:A383))),"")</f>
        <v/>
      </c>
      <c r="O383" s="10" t="str">
        <f ca="1">IFERROR(INDEX(MAESTRO!O:O,_xludf.AGGREGATE(15,6,ROW(MAESTRO!$B$3:$B$1000)/((MAESTRO!$B$3:$B$1000="MILITARES")*(UPPER(MAESTRO!$L$3:$L$1000)="CONFIRMADO")),ROWS($A$3:A383))),"")</f>
        <v/>
      </c>
      <c r="P383" s="10" t="str">
        <f ca="1">IFERROR(INDEX(MAESTRO!P:P,_xludf.AGGREGATE(15,6,ROW(MAESTRO!$B$3:$B$1000)/((MAESTRO!$B$3:$B$1000="MILITARES")*(UPPER(MAESTRO!$L$3:$L$1000)="CONFIRMADO")),ROWS($A$3:A383))),"")</f>
        <v/>
      </c>
      <c r="Q383" s="10" t="str">
        <f ca="1">IFERROR(INDEX(MAESTRO!Q:Q,_xludf.AGGREGATE(15,6,ROW(MAESTRO!$B$3:$B$1000)/((MAESTRO!$B$3:$B$1000="MILITARES")*(UPPER(MAESTRO!$L$3:$L$1000)="CONFIRMADO")),ROWS($A$3:A383))),"")</f>
        <v/>
      </c>
      <c r="R383" s="10" t="str">
        <f ca="1">IFERROR(INDEX(MAESTRO!R:R,_xludf.AGGREGATE(15,6,ROW(MAESTRO!$B$3:$B$1000)/((MAESTRO!$B$3:$B$1000="MILITARES")*(UPPER(MAESTRO!$L$3:$L$1000)="CONFIRMADO")),ROWS($A$3:A383))),"")</f>
        <v/>
      </c>
      <c r="S383" s="10" t="str">
        <f ca="1">IFERROR(INDEX(MAESTRO!S:S,_xludf.AGGREGATE(15,6,ROW(MAESTRO!$B$3:$B$1000)/((MAESTRO!$B$3:$B$1000="MILITARES")*(UPPER(MAESTRO!$L$3:$L$1000)="CONFIRMADO")),ROWS($A$3:A383))),"")</f>
        <v/>
      </c>
      <c r="T383" s="10" t="str">
        <f ca="1">IFERROR(INDEX(MAESTRO!T:T,_xludf.AGGREGATE(15,6,ROW(MAESTRO!$B$3:$B$1000)/((MAESTRO!$B$3:$B$1000="MILITARES")*(UPPER(MAESTRO!$L$3:$L$1000)="CONFIRMADO")),ROWS($A$3:A383))),"")</f>
        <v/>
      </c>
      <c r="U383" s="10" t="str">
        <f ca="1">IFERROR(INDEX(MAESTRO!U:U,_xludf.AGGREGATE(15,6,ROW(MAESTRO!$B$3:$B$1000)/((MAESTRO!$B$3:$B$1000="MILITARES")*(UPPER(MAESTRO!$L$3:$L$1000)="CONFIRMADO")),ROWS($A$3:A383))),"")</f>
        <v/>
      </c>
      <c r="V383" s="10" t="str">
        <f ca="1">IFERROR(INDEX(MAESTRO!V:V,_xludf.AGGREGATE(15,6,ROW(MAESTRO!$B$3:$B$1000)/((MAESTRO!$B$3:$B$1000="MILITARES")*(UPPER(MAESTRO!$L$3:$L$1000)="CONFIRMADO")),ROWS($A$3:A383))),"")</f>
        <v/>
      </c>
      <c r="W383" s="10" t="str">
        <f ca="1">IFERROR(INDEX(MAESTRO!W:W,_xludf.AGGREGATE(15,6,ROW(MAESTRO!$B$3:$B$1000)/((MAESTRO!$B$3:$B$1000="MILITARES")*(UPPER(MAESTRO!$L$3:$L$1000)="CONFIRMADO")),ROWS($A$3:A383))),"")</f>
        <v/>
      </c>
      <c r="X383" s="10" t="str">
        <f ca="1">IFERROR(INDEX(MAESTRO!X:X,_xludf.AGGREGATE(15,6,ROW(MAESTRO!$B$3:$B$1000)/((MAESTRO!$B$3:$B$1000="MILITARES")*(UPPER(MAESTRO!$L$3:$L$1000)="CONFIRMADO")),ROWS($A$3:A383))),"")</f>
        <v/>
      </c>
    </row>
    <row r="384" spans="1:24" ht="22.05" customHeight="1">
      <c r="A384" s="15" t="str">
        <f ca="1">IFERROR(INDEX(MAESTRO!A:A,_xludf.AGGREGATE(15,6,ROW(MAESTRO!$B$3:$B$1000)/((MAESTRO!$B$3:$B$1000="MILITARES")*(UPPER(MAESTRO!$L$3:$L$1000)="CONFIRMADO")),ROWS($A$3:A384))),"")</f>
        <v/>
      </c>
      <c r="B384" s="15" t="str">
        <f ca="1">IFERROR(INDEX(MAESTRO!B:B,_xludf.AGGREGATE(15,6,ROW(MAESTRO!$B$3:$B$1000)/((MAESTRO!$B$3:$B$1000="MILITARES")*(UPPER(MAESTRO!$L$3:$L$1000)="CONFIRMADO")),ROWS($A$3:A384))),"")</f>
        <v/>
      </c>
      <c r="C384" s="15" t="str">
        <f ca="1">IFERROR(INDEX(MAESTRO!C:C,_xludf.AGGREGATE(15,6,ROW(MAESTRO!$B$3:$B$1000)/((MAESTRO!$B$3:$B$1000="MILITARES")*(UPPER(MAESTRO!$L$3:$L$1000)="CONFIRMADO")),ROWS($A$3:A384))),"")</f>
        <v/>
      </c>
      <c r="D384" s="15" t="str">
        <f ca="1">IFERROR(INDEX(MAESTRO!D:D,_xludf.AGGREGATE(15,6,ROW(MAESTRO!$B$3:$B$1000)/((MAESTRO!$B$3:$B$1000="MILITARES")*(UPPER(MAESTRO!$L$3:$L$1000)="CONFIRMADO")),ROWS($A$3:A384))),"")</f>
        <v/>
      </c>
      <c r="E384" s="15" t="str">
        <f ca="1">IFERROR(INDEX(MAESTRO!E:E,_xludf.AGGREGATE(15,6,ROW(MAESTRO!$B$3:$B$1000)/((MAESTRO!$B$3:$B$1000="MILITARES")*(UPPER(MAESTRO!$L$3:$L$1000)="CONFIRMADO")),ROWS($A$3:A384))),"")</f>
        <v/>
      </c>
      <c r="F384" s="15" t="str">
        <f ca="1">IFERROR(INDEX(MAESTRO!F:F,_xludf.AGGREGATE(15,6,ROW(MAESTRO!$B$3:$B$1000)/((MAESTRO!$B$3:$B$1000="MILITARES")*(UPPER(MAESTRO!$L$3:$L$1000)="CONFIRMADO")),ROWS($A$3:A384))),"")</f>
        <v/>
      </c>
      <c r="G384" s="15" t="str">
        <f ca="1">IFERROR(INDEX(MAESTRO!G:G,_xludf.AGGREGATE(15,6,ROW(MAESTRO!$B$3:$B$1000)/((MAESTRO!$B$3:$B$1000="MILITARES")*(UPPER(MAESTRO!$L$3:$L$1000)="CONFIRMADO")),ROWS($A$3:A384))),"")</f>
        <v/>
      </c>
      <c r="H384" s="15" t="str">
        <f ca="1">IFERROR(INDEX(MAESTRO!H:H,_xludf.AGGREGATE(15,6,ROW(MAESTRO!$B$3:$B$1000)/((MAESTRO!$B$3:$B$1000="MILITARES")*(UPPER(MAESTRO!$L$3:$L$1000)="CONFIRMADO")),ROWS($A$3:A384))),"")</f>
        <v/>
      </c>
      <c r="I384" s="15" t="str">
        <f ca="1">IFERROR(INDEX(MAESTRO!I:I,_xludf.AGGREGATE(15,6,ROW(MAESTRO!$B$3:$B$1000)/((MAESTRO!$B$3:$B$1000="MILITARES")*(UPPER(MAESTRO!$L$3:$L$1000)="CONFIRMADO")),ROWS($A$3:A384))),"")</f>
        <v/>
      </c>
      <c r="J384" s="15" t="str">
        <f ca="1">IFERROR(INDEX(MAESTRO!J:J,_xludf.AGGREGATE(15,6,ROW(MAESTRO!$B$3:$B$1000)/((MAESTRO!$B$3:$B$1000="MILITARES")*(UPPER(MAESTRO!$L$3:$L$1000)="CONFIRMADO")),ROWS($A$3:A384))),"")</f>
        <v/>
      </c>
      <c r="K384" s="15" t="str">
        <f ca="1">IFERROR(INDEX(MAESTRO!K:K,_xludf.AGGREGATE(15,6,ROW(MAESTRO!$B$3:$B$1000)/((MAESTRO!$B$3:$B$1000="MILITARES")*(UPPER(MAESTRO!$L$3:$L$1000)="CONFIRMADO")),ROWS($A$3:A384))),"")</f>
        <v/>
      </c>
      <c r="L384" s="15" t="str">
        <f ca="1">IFERROR(INDEX(MAESTRO!L:L,_xludf.AGGREGATE(15,6,ROW(MAESTRO!$B$3:$B$1000)/((MAESTRO!$B$3:$B$1000="MILITARES")*(UPPER(MAESTRO!$L$3:$L$1000)="CONFIRMADO")),ROWS($A$3:A384))),"")</f>
        <v/>
      </c>
      <c r="M384" s="15" t="str">
        <f ca="1">IFERROR(INDEX(MAESTRO!M:M,_xludf.AGGREGATE(15,6,ROW(MAESTRO!$B$3:$B$1000)/((MAESTRO!$B$3:$B$1000="MILITARES")*(UPPER(MAESTRO!$L$3:$L$1000)="CONFIRMADO")),ROWS($A$3:A384))),"")</f>
        <v/>
      </c>
      <c r="N384" s="15" t="str">
        <f ca="1">IFERROR(INDEX(MAESTRO!N:N,_xludf.AGGREGATE(15,6,ROW(MAESTRO!$B$3:$B$1000)/((MAESTRO!$B$3:$B$1000="MILITARES")*(UPPER(MAESTRO!$L$3:$L$1000)="CONFIRMADO")),ROWS($A$3:A384))),"")</f>
        <v/>
      </c>
      <c r="O384" s="15" t="str">
        <f ca="1">IFERROR(INDEX(MAESTRO!O:O,_xludf.AGGREGATE(15,6,ROW(MAESTRO!$B$3:$B$1000)/((MAESTRO!$B$3:$B$1000="MILITARES")*(UPPER(MAESTRO!$L$3:$L$1000)="CONFIRMADO")),ROWS($A$3:A384))),"")</f>
        <v/>
      </c>
      <c r="P384" s="15" t="str">
        <f ca="1">IFERROR(INDEX(MAESTRO!P:P,_xludf.AGGREGATE(15,6,ROW(MAESTRO!$B$3:$B$1000)/((MAESTRO!$B$3:$B$1000="MILITARES")*(UPPER(MAESTRO!$L$3:$L$1000)="CONFIRMADO")),ROWS($A$3:A384))),"")</f>
        <v/>
      </c>
      <c r="Q384" s="15" t="str">
        <f ca="1">IFERROR(INDEX(MAESTRO!Q:Q,_xludf.AGGREGATE(15,6,ROW(MAESTRO!$B$3:$B$1000)/((MAESTRO!$B$3:$B$1000="MILITARES")*(UPPER(MAESTRO!$L$3:$L$1000)="CONFIRMADO")),ROWS($A$3:A384))),"")</f>
        <v/>
      </c>
      <c r="R384" s="15" t="str">
        <f ca="1">IFERROR(INDEX(MAESTRO!R:R,_xludf.AGGREGATE(15,6,ROW(MAESTRO!$B$3:$B$1000)/((MAESTRO!$B$3:$B$1000="MILITARES")*(UPPER(MAESTRO!$L$3:$L$1000)="CONFIRMADO")),ROWS($A$3:A384))),"")</f>
        <v/>
      </c>
      <c r="S384" s="15" t="str">
        <f ca="1">IFERROR(INDEX(MAESTRO!S:S,_xludf.AGGREGATE(15,6,ROW(MAESTRO!$B$3:$B$1000)/((MAESTRO!$B$3:$B$1000="MILITARES")*(UPPER(MAESTRO!$L$3:$L$1000)="CONFIRMADO")),ROWS($A$3:A384))),"")</f>
        <v/>
      </c>
      <c r="T384" s="15" t="str">
        <f ca="1">IFERROR(INDEX(MAESTRO!T:T,_xludf.AGGREGATE(15,6,ROW(MAESTRO!$B$3:$B$1000)/((MAESTRO!$B$3:$B$1000="MILITARES")*(UPPER(MAESTRO!$L$3:$L$1000)="CONFIRMADO")),ROWS($A$3:A384))),"")</f>
        <v/>
      </c>
      <c r="U384" s="15" t="str">
        <f ca="1">IFERROR(INDEX(MAESTRO!U:U,_xludf.AGGREGATE(15,6,ROW(MAESTRO!$B$3:$B$1000)/((MAESTRO!$B$3:$B$1000="MILITARES")*(UPPER(MAESTRO!$L$3:$L$1000)="CONFIRMADO")),ROWS($A$3:A384))),"")</f>
        <v/>
      </c>
      <c r="V384" s="15" t="str">
        <f ca="1">IFERROR(INDEX(MAESTRO!V:V,_xludf.AGGREGATE(15,6,ROW(MAESTRO!$B$3:$B$1000)/((MAESTRO!$B$3:$B$1000="MILITARES")*(UPPER(MAESTRO!$L$3:$L$1000)="CONFIRMADO")),ROWS($A$3:A384))),"")</f>
        <v/>
      </c>
      <c r="W384" s="15" t="str">
        <f ca="1">IFERROR(INDEX(MAESTRO!W:W,_xludf.AGGREGATE(15,6,ROW(MAESTRO!$B$3:$B$1000)/((MAESTRO!$B$3:$B$1000="MILITARES")*(UPPER(MAESTRO!$L$3:$L$1000)="CONFIRMADO")),ROWS($A$3:A384))),"")</f>
        <v/>
      </c>
      <c r="X384" s="15" t="str">
        <f ca="1">IFERROR(INDEX(MAESTRO!X:X,_xludf.AGGREGATE(15,6,ROW(MAESTRO!$B$3:$B$1000)/((MAESTRO!$B$3:$B$1000="MILITARES")*(UPPER(MAESTRO!$L$3:$L$1000)="CONFIRMADO")),ROWS($A$3:A384))),"")</f>
        <v/>
      </c>
    </row>
    <row r="385" spans="1:24" ht="22.05" customHeight="1">
      <c r="A385" s="10" t="str">
        <f ca="1">IFERROR(INDEX(MAESTRO!A:A,_xludf.AGGREGATE(15,6,ROW(MAESTRO!$B$3:$B$1000)/((MAESTRO!$B$3:$B$1000="MILITARES")*(UPPER(MAESTRO!$L$3:$L$1000)="CONFIRMADO")),ROWS($A$3:A385))),"")</f>
        <v/>
      </c>
      <c r="B385" s="10" t="str">
        <f ca="1">IFERROR(INDEX(MAESTRO!B:B,_xludf.AGGREGATE(15,6,ROW(MAESTRO!$B$3:$B$1000)/((MAESTRO!$B$3:$B$1000="MILITARES")*(UPPER(MAESTRO!$L$3:$L$1000)="CONFIRMADO")),ROWS($A$3:A385))),"")</f>
        <v/>
      </c>
      <c r="C385" s="10" t="str">
        <f ca="1">IFERROR(INDEX(MAESTRO!C:C,_xludf.AGGREGATE(15,6,ROW(MAESTRO!$B$3:$B$1000)/((MAESTRO!$B$3:$B$1000="MILITARES")*(UPPER(MAESTRO!$L$3:$L$1000)="CONFIRMADO")),ROWS($A$3:A385))),"")</f>
        <v/>
      </c>
      <c r="D385" s="10" t="str">
        <f ca="1">IFERROR(INDEX(MAESTRO!D:D,_xludf.AGGREGATE(15,6,ROW(MAESTRO!$B$3:$B$1000)/((MAESTRO!$B$3:$B$1000="MILITARES")*(UPPER(MAESTRO!$L$3:$L$1000)="CONFIRMADO")),ROWS($A$3:A385))),"")</f>
        <v/>
      </c>
      <c r="E385" s="10" t="str">
        <f ca="1">IFERROR(INDEX(MAESTRO!E:E,_xludf.AGGREGATE(15,6,ROW(MAESTRO!$B$3:$B$1000)/((MAESTRO!$B$3:$B$1000="MILITARES")*(UPPER(MAESTRO!$L$3:$L$1000)="CONFIRMADO")),ROWS($A$3:A385))),"")</f>
        <v/>
      </c>
      <c r="F385" s="10" t="str">
        <f ca="1">IFERROR(INDEX(MAESTRO!F:F,_xludf.AGGREGATE(15,6,ROW(MAESTRO!$B$3:$B$1000)/((MAESTRO!$B$3:$B$1000="MILITARES")*(UPPER(MAESTRO!$L$3:$L$1000)="CONFIRMADO")),ROWS($A$3:A385))),"")</f>
        <v/>
      </c>
      <c r="G385" s="10" t="str">
        <f ca="1">IFERROR(INDEX(MAESTRO!G:G,_xludf.AGGREGATE(15,6,ROW(MAESTRO!$B$3:$B$1000)/((MAESTRO!$B$3:$B$1000="MILITARES")*(UPPER(MAESTRO!$L$3:$L$1000)="CONFIRMADO")),ROWS($A$3:A385))),"")</f>
        <v/>
      </c>
      <c r="H385" s="10" t="str">
        <f ca="1">IFERROR(INDEX(MAESTRO!H:H,_xludf.AGGREGATE(15,6,ROW(MAESTRO!$B$3:$B$1000)/((MAESTRO!$B$3:$B$1000="MILITARES")*(UPPER(MAESTRO!$L$3:$L$1000)="CONFIRMADO")),ROWS($A$3:A385))),"")</f>
        <v/>
      </c>
      <c r="I385" s="10" t="str">
        <f ca="1">IFERROR(INDEX(MAESTRO!I:I,_xludf.AGGREGATE(15,6,ROW(MAESTRO!$B$3:$B$1000)/((MAESTRO!$B$3:$B$1000="MILITARES")*(UPPER(MAESTRO!$L$3:$L$1000)="CONFIRMADO")),ROWS($A$3:A385))),"")</f>
        <v/>
      </c>
      <c r="J385" s="10" t="str">
        <f ca="1">IFERROR(INDEX(MAESTRO!J:J,_xludf.AGGREGATE(15,6,ROW(MAESTRO!$B$3:$B$1000)/((MAESTRO!$B$3:$B$1000="MILITARES")*(UPPER(MAESTRO!$L$3:$L$1000)="CONFIRMADO")),ROWS($A$3:A385))),"")</f>
        <v/>
      </c>
      <c r="K385" s="10" t="str">
        <f ca="1">IFERROR(INDEX(MAESTRO!K:K,_xludf.AGGREGATE(15,6,ROW(MAESTRO!$B$3:$B$1000)/((MAESTRO!$B$3:$B$1000="MILITARES")*(UPPER(MAESTRO!$L$3:$L$1000)="CONFIRMADO")),ROWS($A$3:A385))),"")</f>
        <v/>
      </c>
      <c r="L385" s="10" t="str">
        <f ca="1">IFERROR(INDEX(MAESTRO!L:L,_xludf.AGGREGATE(15,6,ROW(MAESTRO!$B$3:$B$1000)/((MAESTRO!$B$3:$B$1000="MILITARES")*(UPPER(MAESTRO!$L$3:$L$1000)="CONFIRMADO")),ROWS($A$3:A385))),"")</f>
        <v/>
      </c>
      <c r="M385" s="10" t="str">
        <f ca="1">IFERROR(INDEX(MAESTRO!M:M,_xludf.AGGREGATE(15,6,ROW(MAESTRO!$B$3:$B$1000)/((MAESTRO!$B$3:$B$1000="MILITARES")*(UPPER(MAESTRO!$L$3:$L$1000)="CONFIRMADO")),ROWS($A$3:A385))),"")</f>
        <v/>
      </c>
      <c r="N385" s="10" t="str">
        <f ca="1">IFERROR(INDEX(MAESTRO!N:N,_xludf.AGGREGATE(15,6,ROW(MAESTRO!$B$3:$B$1000)/((MAESTRO!$B$3:$B$1000="MILITARES")*(UPPER(MAESTRO!$L$3:$L$1000)="CONFIRMADO")),ROWS($A$3:A385))),"")</f>
        <v/>
      </c>
      <c r="O385" s="10" t="str">
        <f ca="1">IFERROR(INDEX(MAESTRO!O:O,_xludf.AGGREGATE(15,6,ROW(MAESTRO!$B$3:$B$1000)/((MAESTRO!$B$3:$B$1000="MILITARES")*(UPPER(MAESTRO!$L$3:$L$1000)="CONFIRMADO")),ROWS($A$3:A385))),"")</f>
        <v/>
      </c>
      <c r="P385" s="10" t="str">
        <f ca="1">IFERROR(INDEX(MAESTRO!P:P,_xludf.AGGREGATE(15,6,ROW(MAESTRO!$B$3:$B$1000)/((MAESTRO!$B$3:$B$1000="MILITARES")*(UPPER(MAESTRO!$L$3:$L$1000)="CONFIRMADO")),ROWS($A$3:A385))),"")</f>
        <v/>
      </c>
      <c r="Q385" s="10" t="str">
        <f ca="1">IFERROR(INDEX(MAESTRO!Q:Q,_xludf.AGGREGATE(15,6,ROW(MAESTRO!$B$3:$B$1000)/((MAESTRO!$B$3:$B$1000="MILITARES")*(UPPER(MAESTRO!$L$3:$L$1000)="CONFIRMADO")),ROWS($A$3:A385))),"")</f>
        <v/>
      </c>
      <c r="R385" s="10" t="str">
        <f ca="1">IFERROR(INDEX(MAESTRO!R:R,_xludf.AGGREGATE(15,6,ROW(MAESTRO!$B$3:$B$1000)/((MAESTRO!$B$3:$B$1000="MILITARES")*(UPPER(MAESTRO!$L$3:$L$1000)="CONFIRMADO")),ROWS($A$3:A385))),"")</f>
        <v/>
      </c>
      <c r="S385" s="10" t="str">
        <f ca="1">IFERROR(INDEX(MAESTRO!S:S,_xludf.AGGREGATE(15,6,ROW(MAESTRO!$B$3:$B$1000)/((MAESTRO!$B$3:$B$1000="MILITARES")*(UPPER(MAESTRO!$L$3:$L$1000)="CONFIRMADO")),ROWS($A$3:A385))),"")</f>
        <v/>
      </c>
      <c r="T385" s="10" t="str">
        <f ca="1">IFERROR(INDEX(MAESTRO!T:T,_xludf.AGGREGATE(15,6,ROW(MAESTRO!$B$3:$B$1000)/((MAESTRO!$B$3:$B$1000="MILITARES")*(UPPER(MAESTRO!$L$3:$L$1000)="CONFIRMADO")),ROWS($A$3:A385))),"")</f>
        <v/>
      </c>
      <c r="U385" s="10" t="str">
        <f ca="1">IFERROR(INDEX(MAESTRO!U:U,_xludf.AGGREGATE(15,6,ROW(MAESTRO!$B$3:$B$1000)/((MAESTRO!$B$3:$B$1000="MILITARES")*(UPPER(MAESTRO!$L$3:$L$1000)="CONFIRMADO")),ROWS($A$3:A385))),"")</f>
        <v/>
      </c>
      <c r="V385" s="10" t="str">
        <f ca="1">IFERROR(INDEX(MAESTRO!V:V,_xludf.AGGREGATE(15,6,ROW(MAESTRO!$B$3:$B$1000)/((MAESTRO!$B$3:$B$1000="MILITARES")*(UPPER(MAESTRO!$L$3:$L$1000)="CONFIRMADO")),ROWS($A$3:A385))),"")</f>
        <v/>
      </c>
      <c r="W385" s="10" t="str">
        <f ca="1">IFERROR(INDEX(MAESTRO!W:W,_xludf.AGGREGATE(15,6,ROW(MAESTRO!$B$3:$B$1000)/((MAESTRO!$B$3:$B$1000="MILITARES")*(UPPER(MAESTRO!$L$3:$L$1000)="CONFIRMADO")),ROWS($A$3:A385))),"")</f>
        <v/>
      </c>
      <c r="X385" s="10" t="str">
        <f ca="1">IFERROR(INDEX(MAESTRO!X:X,_xludf.AGGREGATE(15,6,ROW(MAESTRO!$B$3:$B$1000)/((MAESTRO!$B$3:$B$1000="MILITARES")*(UPPER(MAESTRO!$L$3:$L$1000)="CONFIRMADO")),ROWS($A$3:A385))),"")</f>
        <v/>
      </c>
    </row>
    <row r="386" spans="1:24" ht="22.05" customHeight="1">
      <c r="A386" s="15" t="str">
        <f ca="1">IFERROR(INDEX(MAESTRO!A:A,_xludf.AGGREGATE(15,6,ROW(MAESTRO!$B$3:$B$1000)/((MAESTRO!$B$3:$B$1000="MILITARES")*(UPPER(MAESTRO!$L$3:$L$1000)="CONFIRMADO")),ROWS($A$3:A386))),"")</f>
        <v/>
      </c>
      <c r="B386" s="15" t="str">
        <f ca="1">IFERROR(INDEX(MAESTRO!B:B,_xludf.AGGREGATE(15,6,ROW(MAESTRO!$B$3:$B$1000)/((MAESTRO!$B$3:$B$1000="MILITARES")*(UPPER(MAESTRO!$L$3:$L$1000)="CONFIRMADO")),ROWS($A$3:A386))),"")</f>
        <v/>
      </c>
      <c r="C386" s="15" t="str">
        <f ca="1">IFERROR(INDEX(MAESTRO!C:C,_xludf.AGGREGATE(15,6,ROW(MAESTRO!$B$3:$B$1000)/((MAESTRO!$B$3:$B$1000="MILITARES")*(UPPER(MAESTRO!$L$3:$L$1000)="CONFIRMADO")),ROWS($A$3:A386))),"")</f>
        <v/>
      </c>
      <c r="D386" s="15" t="str">
        <f ca="1">IFERROR(INDEX(MAESTRO!D:D,_xludf.AGGREGATE(15,6,ROW(MAESTRO!$B$3:$B$1000)/((MAESTRO!$B$3:$B$1000="MILITARES")*(UPPER(MAESTRO!$L$3:$L$1000)="CONFIRMADO")),ROWS($A$3:A386))),"")</f>
        <v/>
      </c>
      <c r="E386" s="15" t="str">
        <f ca="1">IFERROR(INDEX(MAESTRO!E:E,_xludf.AGGREGATE(15,6,ROW(MAESTRO!$B$3:$B$1000)/((MAESTRO!$B$3:$B$1000="MILITARES")*(UPPER(MAESTRO!$L$3:$L$1000)="CONFIRMADO")),ROWS($A$3:A386))),"")</f>
        <v/>
      </c>
      <c r="F386" s="15" t="str">
        <f ca="1">IFERROR(INDEX(MAESTRO!F:F,_xludf.AGGREGATE(15,6,ROW(MAESTRO!$B$3:$B$1000)/((MAESTRO!$B$3:$B$1000="MILITARES")*(UPPER(MAESTRO!$L$3:$L$1000)="CONFIRMADO")),ROWS($A$3:A386))),"")</f>
        <v/>
      </c>
      <c r="G386" s="15" t="str">
        <f ca="1">IFERROR(INDEX(MAESTRO!G:G,_xludf.AGGREGATE(15,6,ROW(MAESTRO!$B$3:$B$1000)/((MAESTRO!$B$3:$B$1000="MILITARES")*(UPPER(MAESTRO!$L$3:$L$1000)="CONFIRMADO")),ROWS($A$3:A386))),"")</f>
        <v/>
      </c>
      <c r="H386" s="15" t="str">
        <f ca="1">IFERROR(INDEX(MAESTRO!H:H,_xludf.AGGREGATE(15,6,ROW(MAESTRO!$B$3:$B$1000)/((MAESTRO!$B$3:$B$1000="MILITARES")*(UPPER(MAESTRO!$L$3:$L$1000)="CONFIRMADO")),ROWS($A$3:A386))),"")</f>
        <v/>
      </c>
      <c r="I386" s="15" t="str">
        <f ca="1">IFERROR(INDEX(MAESTRO!I:I,_xludf.AGGREGATE(15,6,ROW(MAESTRO!$B$3:$B$1000)/((MAESTRO!$B$3:$B$1000="MILITARES")*(UPPER(MAESTRO!$L$3:$L$1000)="CONFIRMADO")),ROWS($A$3:A386))),"")</f>
        <v/>
      </c>
      <c r="J386" s="15" t="str">
        <f ca="1">IFERROR(INDEX(MAESTRO!J:J,_xludf.AGGREGATE(15,6,ROW(MAESTRO!$B$3:$B$1000)/((MAESTRO!$B$3:$B$1000="MILITARES")*(UPPER(MAESTRO!$L$3:$L$1000)="CONFIRMADO")),ROWS($A$3:A386))),"")</f>
        <v/>
      </c>
      <c r="K386" s="15" t="str">
        <f ca="1">IFERROR(INDEX(MAESTRO!K:K,_xludf.AGGREGATE(15,6,ROW(MAESTRO!$B$3:$B$1000)/((MAESTRO!$B$3:$B$1000="MILITARES")*(UPPER(MAESTRO!$L$3:$L$1000)="CONFIRMADO")),ROWS($A$3:A386))),"")</f>
        <v/>
      </c>
      <c r="L386" s="15" t="str">
        <f ca="1">IFERROR(INDEX(MAESTRO!L:L,_xludf.AGGREGATE(15,6,ROW(MAESTRO!$B$3:$B$1000)/((MAESTRO!$B$3:$B$1000="MILITARES")*(UPPER(MAESTRO!$L$3:$L$1000)="CONFIRMADO")),ROWS($A$3:A386))),"")</f>
        <v/>
      </c>
      <c r="M386" s="15" t="str">
        <f ca="1">IFERROR(INDEX(MAESTRO!M:M,_xludf.AGGREGATE(15,6,ROW(MAESTRO!$B$3:$B$1000)/((MAESTRO!$B$3:$B$1000="MILITARES")*(UPPER(MAESTRO!$L$3:$L$1000)="CONFIRMADO")),ROWS($A$3:A386))),"")</f>
        <v/>
      </c>
      <c r="N386" s="15" t="str">
        <f ca="1">IFERROR(INDEX(MAESTRO!N:N,_xludf.AGGREGATE(15,6,ROW(MAESTRO!$B$3:$B$1000)/((MAESTRO!$B$3:$B$1000="MILITARES")*(UPPER(MAESTRO!$L$3:$L$1000)="CONFIRMADO")),ROWS($A$3:A386))),"")</f>
        <v/>
      </c>
      <c r="O386" s="15" t="str">
        <f ca="1">IFERROR(INDEX(MAESTRO!O:O,_xludf.AGGREGATE(15,6,ROW(MAESTRO!$B$3:$B$1000)/((MAESTRO!$B$3:$B$1000="MILITARES")*(UPPER(MAESTRO!$L$3:$L$1000)="CONFIRMADO")),ROWS($A$3:A386))),"")</f>
        <v/>
      </c>
      <c r="P386" s="15" t="str">
        <f ca="1">IFERROR(INDEX(MAESTRO!P:P,_xludf.AGGREGATE(15,6,ROW(MAESTRO!$B$3:$B$1000)/((MAESTRO!$B$3:$B$1000="MILITARES")*(UPPER(MAESTRO!$L$3:$L$1000)="CONFIRMADO")),ROWS($A$3:A386))),"")</f>
        <v/>
      </c>
      <c r="Q386" s="15" t="str">
        <f ca="1">IFERROR(INDEX(MAESTRO!Q:Q,_xludf.AGGREGATE(15,6,ROW(MAESTRO!$B$3:$B$1000)/((MAESTRO!$B$3:$B$1000="MILITARES")*(UPPER(MAESTRO!$L$3:$L$1000)="CONFIRMADO")),ROWS($A$3:A386))),"")</f>
        <v/>
      </c>
      <c r="R386" s="15" t="str">
        <f ca="1">IFERROR(INDEX(MAESTRO!R:R,_xludf.AGGREGATE(15,6,ROW(MAESTRO!$B$3:$B$1000)/((MAESTRO!$B$3:$B$1000="MILITARES")*(UPPER(MAESTRO!$L$3:$L$1000)="CONFIRMADO")),ROWS($A$3:A386))),"")</f>
        <v/>
      </c>
      <c r="S386" s="15" t="str">
        <f ca="1">IFERROR(INDEX(MAESTRO!S:S,_xludf.AGGREGATE(15,6,ROW(MAESTRO!$B$3:$B$1000)/((MAESTRO!$B$3:$B$1000="MILITARES")*(UPPER(MAESTRO!$L$3:$L$1000)="CONFIRMADO")),ROWS($A$3:A386))),"")</f>
        <v/>
      </c>
      <c r="T386" s="15" t="str">
        <f ca="1">IFERROR(INDEX(MAESTRO!T:T,_xludf.AGGREGATE(15,6,ROW(MAESTRO!$B$3:$B$1000)/((MAESTRO!$B$3:$B$1000="MILITARES")*(UPPER(MAESTRO!$L$3:$L$1000)="CONFIRMADO")),ROWS($A$3:A386))),"")</f>
        <v/>
      </c>
      <c r="U386" s="15" t="str">
        <f ca="1">IFERROR(INDEX(MAESTRO!U:U,_xludf.AGGREGATE(15,6,ROW(MAESTRO!$B$3:$B$1000)/((MAESTRO!$B$3:$B$1000="MILITARES")*(UPPER(MAESTRO!$L$3:$L$1000)="CONFIRMADO")),ROWS($A$3:A386))),"")</f>
        <v/>
      </c>
      <c r="V386" s="15" t="str">
        <f ca="1">IFERROR(INDEX(MAESTRO!V:V,_xludf.AGGREGATE(15,6,ROW(MAESTRO!$B$3:$B$1000)/((MAESTRO!$B$3:$B$1000="MILITARES")*(UPPER(MAESTRO!$L$3:$L$1000)="CONFIRMADO")),ROWS($A$3:A386))),"")</f>
        <v/>
      </c>
      <c r="W386" s="15" t="str">
        <f ca="1">IFERROR(INDEX(MAESTRO!W:W,_xludf.AGGREGATE(15,6,ROW(MAESTRO!$B$3:$B$1000)/((MAESTRO!$B$3:$B$1000="MILITARES")*(UPPER(MAESTRO!$L$3:$L$1000)="CONFIRMADO")),ROWS($A$3:A386))),"")</f>
        <v/>
      </c>
      <c r="X386" s="15" t="str">
        <f ca="1">IFERROR(INDEX(MAESTRO!X:X,_xludf.AGGREGATE(15,6,ROW(MAESTRO!$B$3:$B$1000)/((MAESTRO!$B$3:$B$1000="MILITARES")*(UPPER(MAESTRO!$L$3:$L$1000)="CONFIRMADO")),ROWS($A$3:A386))),"")</f>
        <v/>
      </c>
    </row>
    <row r="387" spans="1:24" ht="22.05" customHeight="1">
      <c r="A387" s="10" t="str">
        <f ca="1">IFERROR(INDEX(MAESTRO!A:A,_xludf.AGGREGATE(15,6,ROW(MAESTRO!$B$3:$B$1000)/((MAESTRO!$B$3:$B$1000="MILITARES")*(UPPER(MAESTRO!$L$3:$L$1000)="CONFIRMADO")),ROWS($A$3:A387))),"")</f>
        <v/>
      </c>
      <c r="B387" s="10" t="str">
        <f ca="1">IFERROR(INDEX(MAESTRO!B:B,_xludf.AGGREGATE(15,6,ROW(MAESTRO!$B$3:$B$1000)/((MAESTRO!$B$3:$B$1000="MILITARES")*(UPPER(MAESTRO!$L$3:$L$1000)="CONFIRMADO")),ROWS($A$3:A387))),"")</f>
        <v/>
      </c>
      <c r="C387" s="10" t="str">
        <f ca="1">IFERROR(INDEX(MAESTRO!C:C,_xludf.AGGREGATE(15,6,ROW(MAESTRO!$B$3:$B$1000)/((MAESTRO!$B$3:$B$1000="MILITARES")*(UPPER(MAESTRO!$L$3:$L$1000)="CONFIRMADO")),ROWS($A$3:A387))),"")</f>
        <v/>
      </c>
      <c r="D387" s="10" t="str">
        <f ca="1">IFERROR(INDEX(MAESTRO!D:D,_xludf.AGGREGATE(15,6,ROW(MAESTRO!$B$3:$B$1000)/((MAESTRO!$B$3:$B$1000="MILITARES")*(UPPER(MAESTRO!$L$3:$L$1000)="CONFIRMADO")),ROWS($A$3:A387))),"")</f>
        <v/>
      </c>
      <c r="E387" s="10" t="str">
        <f ca="1">IFERROR(INDEX(MAESTRO!E:E,_xludf.AGGREGATE(15,6,ROW(MAESTRO!$B$3:$B$1000)/((MAESTRO!$B$3:$B$1000="MILITARES")*(UPPER(MAESTRO!$L$3:$L$1000)="CONFIRMADO")),ROWS($A$3:A387))),"")</f>
        <v/>
      </c>
      <c r="F387" s="10" t="str">
        <f ca="1">IFERROR(INDEX(MAESTRO!F:F,_xludf.AGGREGATE(15,6,ROW(MAESTRO!$B$3:$B$1000)/((MAESTRO!$B$3:$B$1000="MILITARES")*(UPPER(MAESTRO!$L$3:$L$1000)="CONFIRMADO")),ROWS($A$3:A387))),"")</f>
        <v/>
      </c>
      <c r="G387" s="10" t="str">
        <f ca="1">IFERROR(INDEX(MAESTRO!G:G,_xludf.AGGREGATE(15,6,ROW(MAESTRO!$B$3:$B$1000)/((MAESTRO!$B$3:$B$1000="MILITARES")*(UPPER(MAESTRO!$L$3:$L$1000)="CONFIRMADO")),ROWS($A$3:A387))),"")</f>
        <v/>
      </c>
      <c r="H387" s="10" t="str">
        <f ca="1">IFERROR(INDEX(MAESTRO!H:H,_xludf.AGGREGATE(15,6,ROW(MAESTRO!$B$3:$B$1000)/((MAESTRO!$B$3:$B$1000="MILITARES")*(UPPER(MAESTRO!$L$3:$L$1000)="CONFIRMADO")),ROWS($A$3:A387))),"")</f>
        <v/>
      </c>
      <c r="I387" s="10" t="str">
        <f ca="1">IFERROR(INDEX(MAESTRO!I:I,_xludf.AGGREGATE(15,6,ROW(MAESTRO!$B$3:$B$1000)/((MAESTRO!$B$3:$B$1000="MILITARES")*(UPPER(MAESTRO!$L$3:$L$1000)="CONFIRMADO")),ROWS($A$3:A387))),"")</f>
        <v/>
      </c>
      <c r="J387" s="10" t="str">
        <f ca="1">IFERROR(INDEX(MAESTRO!J:J,_xludf.AGGREGATE(15,6,ROW(MAESTRO!$B$3:$B$1000)/((MAESTRO!$B$3:$B$1000="MILITARES")*(UPPER(MAESTRO!$L$3:$L$1000)="CONFIRMADO")),ROWS($A$3:A387))),"")</f>
        <v/>
      </c>
      <c r="K387" s="10" t="str">
        <f ca="1">IFERROR(INDEX(MAESTRO!K:K,_xludf.AGGREGATE(15,6,ROW(MAESTRO!$B$3:$B$1000)/((MAESTRO!$B$3:$B$1000="MILITARES")*(UPPER(MAESTRO!$L$3:$L$1000)="CONFIRMADO")),ROWS($A$3:A387))),"")</f>
        <v/>
      </c>
      <c r="L387" s="10" t="str">
        <f ca="1">IFERROR(INDEX(MAESTRO!L:L,_xludf.AGGREGATE(15,6,ROW(MAESTRO!$B$3:$B$1000)/((MAESTRO!$B$3:$B$1000="MILITARES")*(UPPER(MAESTRO!$L$3:$L$1000)="CONFIRMADO")),ROWS($A$3:A387))),"")</f>
        <v/>
      </c>
      <c r="M387" s="10" t="str">
        <f ca="1">IFERROR(INDEX(MAESTRO!M:M,_xludf.AGGREGATE(15,6,ROW(MAESTRO!$B$3:$B$1000)/((MAESTRO!$B$3:$B$1000="MILITARES")*(UPPER(MAESTRO!$L$3:$L$1000)="CONFIRMADO")),ROWS($A$3:A387))),"")</f>
        <v/>
      </c>
      <c r="N387" s="10" t="str">
        <f ca="1">IFERROR(INDEX(MAESTRO!N:N,_xludf.AGGREGATE(15,6,ROW(MAESTRO!$B$3:$B$1000)/((MAESTRO!$B$3:$B$1000="MILITARES")*(UPPER(MAESTRO!$L$3:$L$1000)="CONFIRMADO")),ROWS($A$3:A387))),"")</f>
        <v/>
      </c>
      <c r="O387" s="10" t="str">
        <f ca="1">IFERROR(INDEX(MAESTRO!O:O,_xludf.AGGREGATE(15,6,ROW(MAESTRO!$B$3:$B$1000)/((MAESTRO!$B$3:$B$1000="MILITARES")*(UPPER(MAESTRO!$L$3:$L$1000)="CONFIRMADO")),ROWS($A$3:A387))),"")</f>
        <v/>
      </c>
      <c r="P387" s="10" t="str">
        <f ca="1">IFERROR(INDEX(MAESTRO!P:P,_xludf.AGGREGATE(15,6,ROW(MAESTRO!$B$3:$B$1000)/((MAESTRO!$B$3:$B$1000="MILITARES")*(UPPER(MAESTRO!$L$3:$L$1000)="CONFIRMADO")),ROWS($A$3:A387))),"")</f>
        <v/>
      </c>
      <c r="Q387" s="10" t="str">
        <f ca="1">IFERROR(INDEX(MAESTRO!Q:Q,_xludf.AGGREGATE(15,6,ROW(MAESTRO!$B$3:$B$1000)/((MAESTRO!$B$3:$B$1000="MILITARES")*(UPPER(MAESTRO!$L$3:$L$1000)="CONFIRMADO")),ROWS($A$3:A387))),"")</f>
        <v/>
      </c>
      <c r="R387" s="10" t="str">
        <f ca="1">IFERROR(INDEX(MAESTRO!R:R,_xludf.AGGREGATE(15,6,ROW(MAESTRO!$B$3:$B$1000)/((MAESTRO!$B$3:$B$1000="MILITARES")*(UPPER(MAESTRO!$L$3:$L$1000)="CONFIRMADO")),ROWS($A$3:A387))),"")</f>
        <v/>
      </c>
      <c r="S387" s="10" t="str">
        <f ca="1">IFERROR(INDEX(MAESTRO!S:S,_xludf.AGGREGATE(15,6,ROW(MAESTRO!$B$3:$B$1000)/((MAESTRO!$B$3:$B$1000="MILITARES")*(UPPER(MAESTRO!$L$3:$L$1000)="CONFIRMADO")),ROWS($A$3:A387))),"")</f>
        <v/>
      </c>
      <c r="T387" s="10" t="str">
        <f ca="1">IFERROR(INDEX(MAESTRO!T:T,_xludf.AGGREGATE(15,6,ROW(MAESTRO!$B$3:$B$1000)/((MAESTRO!$B$3:$B$1000="MILITARES")*(UPPER(MAESTRO!$L$3:$L$1000)="CONFIRMADO")),ROWS($A$3:A387))),"")</f>
        <v/>
      </c>
      <c r="U387" s="10" t="str">
        <f ca="1">IFERROR(INDEX(MAESTRO!U:U,_xludf.AGGREGATE(15,6,ROW(MAESTRO!$B$3:$B$1000)/((MAESTRO!$B$3:$B$1000="MILITARES")*(UPPER(MAESTRO!$L$3:$L$1000)="CONFIRMADO")),ROWS($A$3:A387))),"")</f>
        <v/>
      </c>
      <c r="V387" s="10" t="str">
        <f ca="1">IFERROR(INDEX(MAESTRO!V:V,_xludf.AGGREGATE(15,6,ROW(MAESTRO!$B$3:$B$1000)/((MAESTRO!$B$3:$B$1000="MILITARES")*(UPPER(MAESTRO!$L$3:$L$1000)="CONFIRMADO")),ROWS($A$3:A387))),"")</f>
        <v/>
      </c>
      <c r="W387" s="10" t="str">
        <f ca="1">IFERROR(INDEX(MAESTRO!W:W,_xludf.AGGREGATE(15,6,ROW(MAESTRO!$B$3:$B$1000)/((MAESTRO!$B$3:$B$1000="MILITARES")*(UPPER(MAESTRO!$L$3:$L$1000)="CONFIRMADO")),ROWS($A$3:A387))),"")</f>
        <v/>
      </c>
      <c r="X387" s="10" t="str">
        <f ca="1">IFERROR(INDEX(MAESTRO!X:X,_xludf.AGGREGATE(15,6,ROW(MAESTRO!$B$3:$B$1000)/((MAESTRO!$B$3:$B$1000="MILITARES")*(UPPER(MAESTRO!$L$3:$L$1000)="CONFIRMADO")),ROWS($A$3:A387))),"")</f>
        <v/>
      </c>
    </row>
    <row r="388" spans="1:24" ht="22.05" customHeight="1">
      <c r="A388" s="15" t="str">
        <f ca="1">IFERROR(INDEX(MAESTRO!A:A,_xludf.AGGREGATE(15,6,ROW(MAESTRO!$B$3:$B$1000)/((MAESTRO!$B$3:$B$1000="MILITARES")*(UPPER(MAESTRO!$L$3:$L$1000)="CONFIRMADO")),ROWS($A$3:A388))),"")</f>
        <v/>
      </c>
      <c r="B388" s="15" t="str">
        <f ca="1">IFERROR(INDEX(MAESTRO!B:B,_xludf.AGGREGATE(15,6,ROW(MAESTRO!$B$3:$B$1000)/((MAESTRO!$B$3:$B$1000="MILITARES")*(UPPER(MAESTRO!$L$3:$L$1000)="CONFIRMADO")),ROWS($A$3:A388))),"")</f>
        <v/>
      </c>
      <c r="C388" s="15" t="str">
        <f ca="1">IFERROR(INDEX(MAESTRO!C:C,_xludf.AGGREGATE(15,6,ROW(MAESTRO!$B$3:$B$1000)/((MAESTRO!$B$3:$B$1000="MILITARES")*(UPPER(MAESTRO!$L$3:$L$1000)="CONFIRMADO")),ROWS($A$3:A388))),"")</f>
        <v/>
      </c>
      <c r="D388" s="15" t="str">
        <f ca="1">IFERROR(INDEX(MAESTRO!D:D,_xludf.AGGREGATE(15,6,ROW(MAESTRO!$B$3:$B$1000)/((MAESTRO!$B$3:$B$1000="MILITARES")*(UPPER(MAESTRO!$L$3:$L$1000)="CONFIRMADO")),ROWS($A$3:A388))),"")</f>
        <v/>
      </c>
      <c r="E388" s="15" t="str">
        <f ca="1">IFERROR(INDEX(MAESTRO!E:E,_xludf.AGGREGATE(15,6,ROW(MAESTRO!$B$3:$B$1000)/((MAESTRO!$B$3:$B$1000="MILITARES")*(UPPER(MAESTRO!$L$3:$L$1000)="CONFIRMADO")),ROWS($A$3:A388))),"")</f>
        <v/>
      </c>
      <c r="F388" s="15" t="str">
        <f ca="1">IFERROR(INDEX(MAESTRO!F:F,_xludf.AGGREGATE(15,6,ROW(MAESTRO!$B$3:$B$1000)/((MAESTRO!$B$3:$B$1000="MILITARES")*(UPPER(MAESTRO!$L$3:$L$1000)="CONFIRMADO")),ROWS($A$3:A388))),"")</f>
        <v/>
      </c>
      <c r="G388" s="15" t="str">
        <f ca="1">IFERROR(INDEX(MAESTRO!G:G,_xludf.AGGREGATE(15,6,ROW(MAESTRO!$B$3:$B$1000)/((MAESTRO!$B$3:$B$1000="MILITARES")*(UPPER(MAESTRO!$L$3:$L$1000)="CONFIRMADO")),ROWS($A$3:A388))),"")</f>
        <v/>
      </c>
      <c r="H388" s="15" t="str">
        <f ca="1">IFERROR(INDEX(MAESTRO!H:H,_xludf.AGGREGATE(15,6,ROW(MAESTRO!$B$3:$B$1000)/((MAESTRO!$B$3:$B$1000="MILITARES")*(UPPER(MAESTRO!$L$3:$L$1000)="CONFIRMADO")),ROWS($A$3:A388))),"")</f>
        <v/>
      </c>
      <c r="I388" s="15" t="str">
        <f ca="1">IFERROR(INDEX(MAESTRO!I:I,_xludf.AGGREGATE(15,6,ROW(MAESTRO!$B$3:$B$1000)/((MAESTRO!$B$3:$B$1000="MILITARES")*(UPPER(MAESTRO!$L$3:$L$1000)="CONFIRMADO")),ROWS($A$3:A388))),"")</f>
        <v/>
      </c>
      <c r="J388" s="15" t="str">
        <f ca="1">IFERROR(INDEX(MAESTRO!J:J,_xludf.AGGREGATE(15,6,ROW(MAESTRO!$B$3:$B$1000)/((MAESTRO!$B$3:$B$1000="MILITARES")*(UPPER(MAESTRO!$L$3:$L$1000)="CONFIRMADO")),ROWS($A$3:A388))),"")</f>
        <v/>
      </c>
      <c r="K388" s="15" t="str">
        <f ca="1">IFERROR(INDEX(MAESTRO!K:K,_xludf.AGGREGATE(15,6,ROW(MAESTRO!$B$3:$B$1000)/((MAESTRO!$B$3:$B$1000="MILITARES")*(UPPER(MAESTRO!$L$3:$L$1000)="CONFIRMADO")),ROWS($A$3:A388))),"")</f>
        <v/>
      </c>
      <c r="L388" s="15" t="str">
        <f ca="1">IFERROR(INDEX(MAESTRO!L:L,_xludf.AGGREGATE(15,6,ROW(MAESTRO!$B$3:$B$1000)/((MAESTRO!$B$3:$B$1000="MILITARES")*(UPPER(MAESTRO!$L$3:$L$1000)="CONFIRMADO")),ROWS($A$3:A388))),"")</f>
        <v/>
      </c>
      <c r="M388" s="15" t="str">
        <f ca="1">IFERROR(INDEX(MAESTRO!M:M,_xludf.AGGREGATE(15,6,ROW(MAESTRO!$B$3:$B$1000)/((MAESTRO!$B$3:$B$1000="MILITARES")*(UPPER(MAESTRO!$L$3:$L$1000)="CONFIRMADO")),ROWS($A$3:A388))),"")</f>
        <v/>
      </c>
      <c r="N388" s="15" t="str">
        <f ca="1">IFERROR(INDEX(MAESTRO!N:N,_xludf.AGGREGATE(15,6,ROW(MAESTRO!$B$3:$B$1000)/((MAESTRO!$B$3:$B$1000="MILITARES")*(UPPER(MAESTRO!$L$3:$L$1000)="CONFIRMADO")),ROWS($A$3:A388))),"")</f>
        <v/>
      </c>
      <c r="O388" s="15" t="str">
        <f ca="1">IFERROR(INDEX(MAESTRO!O:O,_xludf.AGGREGATE(15,6,ROW(MAESTRO!$B$3:$B$1000)/((MAESTRO!$B$3:$B$1000="MILITARES")*(UPPER(MAESTRO!$L$3:$L$1000)="CONFIRMADO")),ROWS($A$3:A388))),"")</f>
        <v/>
      </c>
      <c r="P388" s="15" t="str">
        <f ca="1">IFERROR(INDEX(MAESTRO!P:P,_xludf.AGGREGATE(15,6,ROW(MAESTRO!$B$3:$B$1000)/((MAESTRO!$B$3:$B$1000="MILITARES")*(UPPER(MAESTRO!$L$3:$L$1000)="CONFIRMADO")),ROWS($A$3:A388))),"")</f>
        <v/>
      </c>
      <c r="Q388" s="15" t="str">
        <f ca="1">IFERROR(INDEX(MAESTRO!Q:Q,_xludf.AGGREGATE(15,6,ROW(MAESTRO!$B$3:$B$1000)/((MAESTRO!$B$3:$B$1000="MILITARES")*(UPPER(MAESTRO!$L$3:$L$1000)="CONFIRMADO")),ROWS($A$3:A388))),"")</f>
        <v/>
      </c>
      <c r="R388" s="15" t="str">
        <f ca="1">IFERROR(INDEX(MAESTRO!R:R,_xludf.AGGREGATE(15,6,ROW(MAESTRO!$B$3:$B$1000)/((MAESTRO!$B$3:$B$1000="MILITARES")*(UPPER(MAESTRO!$L$3:$L$1000)="CONFIRMADO")),ROWS($A$3:A388))),"")</f>
        <v/>
      </c>
      <c r="S388" s="15" t="str">
        <f ca="1">IFERROR(INDEX(MAESTRO!S:S,_xludf.AGGREGATE(15,6,ROW(MAESTRO!$B$3:$B$1000)/((MAESTRO!$B$3:$B$1000="MILITARES")*(UPPER(MAESTRO!$L$3:$L$1000)="CONFIRMADO")),ROWS($A$3:A388))),"")</f>
        <v/>
      </c>
      <c r="T388" s="15" t="str">
        <f ca="1">IFERROR(INDEX(MAESTRO!T:T,_xludf.AGGREGATE(15,6,ROW(MAESTRO!$B$3:$B$1000)/((MAESTRO!$B$3:$B$1000="MILITARES")*(UPPER(MAESTRO!$L$3:$L$1000)="CONFIRMADO")),ROWS($A$3:A388))),"")</f>
        <v/>
      </c>
      <c r="U388" s="15" t="str">
        <f ca="1">IFERROR(INDEX(MAESTRO!U:U,_xludf.AGGREGATE(15,6,ROW(MAESTRO!$B$3:$B$1000)/((MAESTRO!$B$3:$B$1000="MILITARES")*(UPPER(MAESTRO!$L$3:$L$1000)="CONFIRMADO")),ROWS($A$3:A388))),"")</f>
        <v/>
      </c>
      <c r="V388" s="15" t="str">
        <f ca="1">IFERROR(INDEX(MAESTRO!V:V,_xludf.AGGREGATE(15,6,ROW(MAESTRO!$B$3:$B$1000)/((MAESTRO!$B$3:$B$1000="MILITARES")*(UPPER(MAESTRO!$L$3:$L$1000)="CONFIRMADO")),ROWS($A$3:A388))),"")</f>
        <v/>
      </c>
      <c r="W388" s="15" t="str">
        <f ca="1">IFERROR(INDEX(MAESTRO!W:W,_xludf.AGGREGATE(15,6,ROW(MAESTRO!$B$3:$B$1000)/((MAESTRO!$B$3:$B$1000="MILITARES")*(UPPER(MAESTRO!$L$3:$L$1000)="CONFIRMADO")),ROWS($A$3:A388))),"")</f>
        <v/>
      </c>
      <c r="X388" s="15" t="str">
        <f ca="1">IFERROR(INDEX(MAESTRO!X:X,_xludf.AGGREGATE(15,6,ROW(MAESTRO!$B$3:$B$1000)/((MAESTRO!$B$3:$B$1000="MILITARES")*(UPPER(MAESTRO!$L$3:$L$1000)="CONFIRMADO")),ROWS($A$3:A388))),"")</f>
        <v/>
      </c>
    </row>
    <row r="389" spans="1:24" ht="22.05" customHeight="1">
      <c r="A389" s="10" t="str">
        <f ca="1">IFERROR(INDEX(MAESTRO!A:A,_xludf.AGGREGATE(15,6,ROW(MAESTRO!$B$3:$B$1000)/((MAESTRO!$B$3:$B$1000="MILITARES")*(UPPER(MAESTRO!$L$3:$L$1000)="CONFIRMADO")),ROWS($A$3:A389))),"")</f>
        <v/>
      </c>
      <c r="B389" s="10" t="str">
        <f ca="1">IFERROR(INDEX(MAESTRO!B:B,_xludf.AGGREGATE(15,6,ROW(MAESTRO!$B$3:$B$1000)/((MAESTRO!$B$3:$B$1000="MILITARES")*(UPPER(MAESTRO!$L$3:$L$1000)="CONFIRMADO")),ROWS($A$3:A389))),"")</f>
        <v/>
      </c>
      <c r="C389" s="10" t="str">
        <f ca="1">IFERROR(INDEX(MAESTRO!C:C,_xludf.AGGREGATE(15,6,ROW(MAESTRO!$B$3:$B$1000)/((MAESTRO!$B$3:$B$1000="MILITARES")*(UPPER(MAESTRO!$L$3:$L$1000)="CONFIRMADO")),ROWS($A$3:A389))),"")</f>
        <v/>
      </c>
      <c r="D389" s="10" t="str">
        <f ca="1">IFERROR(INDEX(MAESTRO!D:D,_xludf.AGGREGATE(15,6,ROW(MAESTRO!$B$3:$B$1000)/((MAESTRO!$B$3:$B$1000="MILITARES")*(UPPER(MAESTRO!$L$3:$L$1000)="CONFIRMADO")),ROWS($A$3:A389))),"")</f>
        <v/>
      </c>
      <c r="E389" s="10" t="str">
        <f ca="1">IFERROR(INDEX(MAESTRO!E:E,_xludf.AGGREGATE(15,6,ROW(MAESTRO!$B$3:$B$1000)/((MAESTRO!$B$3:$B$1000="MILITARES")*(UPPER(MAESTRO!$L$3:$L$1000)="CONFIRMADO")),ROWS($A$3:A389))),"")</f>
        <v/>
      </c>
      <c r="F389" s="10" t="str">
        <f ca="1">IFERROR(INDEX(MAESTRO!F:F,_xludf.AGGREGATE(15,6,ROW(MAESTRO!$B$3:$B$1000)/((MAESTRO!$B$3:$B$1000="MILITARES")*(UPPER(MAESTRO!$L$3:$L$1000)="CONFIRMADO")),ROWS($A$3:A389))),"")</f>
        <v/>
      </c>
      <c r="G389" s="10" t="str">
        <f ca="1">IFERROR(INDEX(MAESTRO!G:G,_xludf.AGGREGATE(15,6,ROW(MAESTRO!$B$3:$B$1000)/((MAESTRO!$B$3:$B$1000="MILITARES")*(UPPER(MAESTRO!$L$3:$L$1000)="CONFIRMADO")),ROWS($A$3:A389))),"")</f>
        <v/>
      </c>
      <c r="H389" s="10" t="str">
        <f ca="1">IFERROR(INDEX(MAESTRO!H:H,_xludf.AGGREGATE(15,6,ROW(MAESTRO!$B$3:$B$1000)/((MAESTRO!$B$3:$B$1000="MILITARES")*(UPPER(MAESTRO!$L$3:$L$1000)="CONFIRMADO")),ROWS($A$3:A389))),"")</f>
        <v/>
      </c>
      <c r="I389" s="10" t="str">
        <f ca="1">IFERROR(INDEX(MAESTRO!I:I,_xludf.AGGREGATE(15,6,ROW(MAESTRO!$B$3:$B$1000)/((MAESTRO!$B$3:$B$1000="MILITARES")*(UPPER(MAESTRO!$L$3:$L$1000)="CONFIRMADO")),ROWS($A$3:A389))),"")</f>
        <v/>
      </c>
      <c r="J389" s="10" t="str">
        <f ca="1">IFERROR(INDEX(MAESTRO!J:J,_xludf.AGGREGATE(15,6,ROW(MAESTRO!$B$3:$B$1000)/((MAESTRO!$B$3:$B$1000="MILITARES")*(UPPER(MAESTRO!$L$3:$L$1000)="CONFIRMADO")),ROWS($A$3:A389))),"")</f>
        <v/>
      </c>
      <c r="K389" s="10" t="str">
        <f ca="1">IFERROR(INDEX(MAESTRO!K:K,_xludf.AGGREGATE(15,6,ROW(MAESTRO!$B$3:$B$1000)/((MAESTRO!$B$3:$B$1000="MILITARES")*(UPPER(MAESTRO!$L$3:$L$1000)="CONFIRMADO")),ROWS($A$3:A389))),"")</f>
        <v/>
      </c>
      <c r="L389" s="10" t="str">
        <f ca="1">IFERROR(INDEX(MAESTRO!L:L,_xludf.AGGREGATE(15,6,ROW(MAESTRO!$B$3:$B$1000)/((MAESTRO!$B$3:$B$1000="MILITARES")*(UPPER(MAESTRO!$L$3:$L$1000)="CONFIRMADO")),ROWS($A$3:A389))),"")</f>
        <v/>
      </c>
      <c r="M389" s="10" t="str">
        <f ca="1">IFERROR(INDEX(MAESTRO!M:M,_xludf.AGGREGATE(15,6,ROW(MAESTRO!$B$3:$B$1000)/((MAESTRO!$B$3:$B$1000="MILITARES")*(UPPER(MAESTRO!$L$3:$L$1000)="CONFIRMADO")),ROWS($A$3:A389))),"")</f>
        <v/>
      </c>
      <c r="N389" s="10" t="str">
        <f ca="1">IFERROR(INDEX(MAESTRO!N:N,_xludf.AGGREGATE(15,6,ROW(MAESTRO!$B$3:$B$1000)/((MAESTRO!$B$3:$B$1000="MILITARES")*(UPPER(MAESTRO!$L$3:$L$1000)="CONFIRMADO")),ROWS($A$3:A389))),"")</f>
        <v/>
      </c>
      <c r="O389" s="10" t="str">
        <f ca="1">IFERROR(INDEX(MAESTRO!O:O,_xludf.AGGREGATE(15,6,ROW(MAESTRO!$B$3:$B$1000)/((MAESTRO!$B$3:$B$1000="MILITARES")*(UPPER(MAESTRO!$L$3:$L$1000)="CONFIRMADO")),ROWS($A$3:A389))),"")</f>
        <v/>
      </c>
      <c r="P389" s="10" t="str">
        <f ca="1">IFERROR(INDEX(MAESTRO!P:P,_xludf.AGGREGATE(15,6,ROW(MAESTRO!$B$3:$B$1000)/((MAESTRO!$B$3:$B$1000="MILITARES")*(UPPER(MAESTRO!$L$3:$L$1000)="CONFIRMADO")),ROWS($A$3:A389))),"")</f>
        <v/>
      </c>
      <c r="Q389" s="10" t="str">
        <f ca="1">IFERROR(INDEX(MAESTRO!Q:Q,_xludf.AGGREGATE(15,6,ROW(MAESTRO!$B$3:$B$1000)/((MAESTRO!$B$3:$B$1000="MILITARES")*(UPPER(MAESTRO!$L$3:$L$1000)="CONFIRMADO")),ROWS($A$3:A389))),"")</f>
        <v/>
      </c>
      <c r="R389" s="10" t="str">
        <f ca="1">IFERROR(INDEX(MAESTRO!R:R,_xludf.AGGREGATE(15,6,ROW(MAESTRO!$B$3:$B$1000)/((MAESTRO!$B$3:$B$1000="MILITARES")*(UPPER(MAESTRO!$L$3:$L$1000)="CONFIRMADO")),ROWS($A$3:A389))),"")</f>
        <v/>
      </c>
      <c r="S389" s="10" t="str">
        <f ca="1">IFERROR(INDEX(MAESTRO!S:S,_xludf.AGGREGATE(15,6,ROW(MAESTRO!$B$3:$B$1000)/((MAESTRO!$B$3:$B$1000="MILITARES")*(UPPER(MAESTRO!$L$3:$L$1000)="CONFIRMADO")),ROWS($A$3:A389))),"")</f>
        <v/>
      </c>
      <c r="T389" s="10" t="str">
        <f ca="1">IFERROR(INDEX(MAESTRO!T:T,_xludf.AGGREGATE(15,6,ROW(MAESTRO!$B$3:$B$1000)/((MAESTRO!$B$3:$B$1000="MILITARES")*(UPPER(MAESTRO!$L$3:$L$1000)="CONFIRMADO")),ROWS($A$3:A389))),"")</f>
        <v/>
      </c>
      <c r="U389" s="10" t="str">
        <f ca="1">IFERROR(INDEX(MAESTRO!U:U,_xludf.AGGREGATE(15,6,ROW(MAESTRO!$B$3:$B$1000)/((MAESTRO!$B$3:$B$1000="MILITARES")*(UPPER(MAESTRO!$L$3:$L$1000)="CONFIRMADO")),ROWS($A$3:A389))),"")</f>
        <v/>
      </c>
      <c r="V389" s="10" t="str">
        <f ca="1">IFERROR(INDEX(MAESTRO!V:V,_xludf.AGGREGATE(15,6,ROW(MAESTRO!$B$3:$B$1000)/((MAESTRO!$B$3:$B$1000="MILITARES")*(UPPER(MAESTRO!$L$3:$L$1000)="CONFIRMADO")),ROWS($A$3:A389))),"")</f>
        <v/>
      </c>
      <c r="W389" s="10" t="str">
        <f ca="1">IFERROR(INDEX(MAESTRO!W:W,_xludf.AGGREGATE(15,6,ROW(MAESTRO!$B$3:$B$1000)/((MAESTRO!$B$3:$B$1000="MILITARES")*(UPPER(MAESTRO!$L$3:$L$1000)="CONFIRMADO")),ROWS($A$3:A389))),"")</f>
        <v/>
      </c>
      <c r="X389" s="10" t="str">
        <f ca="1">IFERROR(INDEX(MAESTRO!X:X,_xludf.AGGREGATE(15,6,ROW(MAESTRO!$B$3:$B$1000)/((MAESTRO!$B$3:$B$1000="MILITARES")*(UPPER(MAESTRO!$L$3:$L$1000)="CONFIRMADO")),ROWS($A$3:A389))),"")</f>
        <v/>
      </c>
    </row>
    <row r="390" spans="1:24" ht="22.05" customHeight="1">
      <c r="A390" s="15" t="str">
        <f ca="1">IFERROR(INDEX(MAESTRO!A:A,_xludf.AGGREGATE(15,6,ROW(MAESTRO!$B$3:$B$1000)/((MAESTRO!$B$3:$B$1000="MILITARES")*(UPPER(MAESTRO!$L$3:$L$1000)="CONFIRMADO")),ROWS($A$3:A390))),"")</f>
        <v/>
      </c>
      <c r="B390" s="15" t="str">
        <f ca="1">IFERROR(INDEX(MAESTRO!B:B,_xludf.AGGREGATE(15,6,ROW(MAESTRO!$B$3:$B$1000)/((MAESTRO!$B$3:$B$1000="MILITARES")*(UPPER(MAESTRO!$L$3:$L$1000)="CONFIRMADO")),ROWS($A$3:A390))),"")</f>
        <v/>
      </c>
      <c r="C390" s="15" t="str">
        <f ca="1">IFERROR(INDEX(MAESTRO!C:C,_xludf.AGGREGATE(15,6,ROW(MAESTRO!$B$3:$B$1000)/((MAESTRO!$B$3:$B$1000="MILITARES")*(UPPER(MAESTRO!$L$3:$L$1000)="CONFIRMADO")),ROWS($A$3:A390))),"")</f>
        <v/>
      </c>
      <c r="D390" s="15" t="str">
        <f ca="1">IFERROR(INDEX(MAESTRO!D:D,_xludf.AGGREGATE(15,6,ROW(MAESTRO!$B$3:$B$1000)/((MAESTRO!$B$3:$B$1000="MILITARES")*(UPPER(MAESTRO!$L$3:$L$1000)="CONFIRMADO")),ROWS($A$3:A390))),"")</f>
        <v/>
      </c>
      <c r="E390" s="15" t="str">
        <f ca="1">IFERROR(INDEX(MAESTRO!E:E,_xludf.AGGREGATE(15,6,ROW(MAESTRO!$B$3:$B$1000)/((MAESTRO!$B$3:$B$1000="MILITARES")*(UPPER(MAESTRO!$L$3:$L$1000)="CONFIRMADO")),ROWS($A$3:A390))),"")</f>
        <v/>
      </c>
      <c r="F390" s="15" t="str">
        <f ca="1">IFERROR(INDEX(MAESTRO!F:F,_xludf.AGGREGATE(15,6,ROW(MAESTRO!$B$3:$B$1000)/((MAESTRO!$B$3:$B$1000="MILITARES")*(UPPER(MAESTRO!$L$3:$L$1000)="CONFIRMADO")),ROWS($A$3:A390))),"")</f>
        <v/>
      </c>
      <c r="G390" s="15" t="str">
        <f ca="1">IFERROR(INDEX(MAESTRO!G:G,_xludf.AGGREGATE(15,6,ROW(MAESTRO!$B$3:$B$1000)/((MAESTRO!$B$3:$B$1000="MILITARES")*(UPPER(MAESTRO!$L$3:$L$1000)="CONFIRMADO")),ROWS($A$3:A390))),"")</f>
        <v/>
      </c>
      <c r="H390" s="15" t="str">
        <f ca="1">IFERROR(INDEX(MAESTRO!H:H,_xludf.AGGREGATE(15,6,ROW(MAESTRO!$B$3:$B$1000)/((MAESTRO!$B$3:$B$1000="MILITARES")*(UPPER(MAESTRO!$L$3:$L$1000)="CONFIRMADO")),ROWS($A$3:A390))),"")</f>
        <v/>
      </c>
      <c r="I390" s="15" t="str">
        <f ca="1">IFERROR(INDEX(MAESTRO!I:I,_xludf.AGGREGATE(15,6,ROW(MAESTRO!$B$3:$B$1000)/((MAESTRO!$B$3:$B$1000="MILITARES")*(UPPER(MAESTRO!$L$3:$L$1000)="CONFIRMADO")),ROWS($A$3:A390))),"")</f>
        <v/>
      </c>
      <c r="J390" s="15" t="str">
        <f ca="1">IFERROR(INDEX(MAESTRO!J:J,_xludf.AGGREGATE(15,6,ROW(MAESTRO!$B$3:$B$1000)/((MAESTRO!$B$3:$B$1000="MILITARES")*(UPPER(MAESTRO!$L$3:$L$1000)="CONFIRMADO")),ROWS($A$3:A390))),"")</f>
        <v/>
      </c>
      <c r="K390" s="15" t="str">
        <f ca="1">IFERROR(INDEX(MAESTRO!K:K,_xludf.AGGREGATE(15,6,ROW(MAESTRO!$B$3:$B$1000)/((MAESTRO!$B$3:$B$1000="MILITARES")*(UPPER(MAESTRO!$L$3:$L$1000)="CONFIRMADO")),ROWS($A$3:A390))),"")</f>
        <v/>
      </c>
      <c r="L390" s="15" t="str">
        <f ca="1">IFERROR(INDEX(MAESTRO!L:L,_xludf.AGGREGATE(15,6,ROW(MAESTRO!$B$3:$B$1000)/((MAESTRO!$B$3:$B$1000="MILITARES")*(UPPER(MAESTRO!$L$3:$L$1000)="CONFIRMADO")),ROWS($A$3:A390))),"")</f>
        <v/>
      </c>
      <c r="M390" s="15" t="str">
        <f ca="1">IFERROR(INDEX(MAESTRO!M:M,_xludf.AGGREGATE(15,6,ROW(MAESTRO!$B$3:$B$1000)/((MAESTRO!$B$3:$B$1000="MILITARES")*(UPPER(MAESTRO!$L$3:$L$1000)="CONFIRMADO")),ROWS($A$3:A390))),"")</f>
        <v/>
      </c>
      <c r="N390" s="15" t="str">
        <f ca="1">IFERROR(INDEX(MAESTRO!N:N,_xludf.AGGREGATE(15,6,ROW(MAESTRO!$B$3:$B$1000)/((MAESTRO!$B$3:$B$1000="MILITARES")*(UPPER(MAESTRO!$L$3:$L$1000)="CONFIRMADO")),ROWS($A$3:A390))),"")</f>
        <v/>
      </c>
      <c r="O390" s="15" t="str">
        <f ca="1">IFERROR(INDEX(MAESTRO!O:O,_xludf.AGGREGATE(15,6,ROW(MAESTRO!$B$3:$B$1000)/((MAESTRO!$B$3:$B$1000="MILITARES")*(UPPER(MAESTRO!$L$3:$L$1000)="CONFIRMADO")),ROWS($A$3:A390))),"")</f>
        <v/>
      </c>
      <c r="P390" s="15" t="str">
        <f ca="1">IFERROR(INDEX(MAESTRO!P:P,_xludf.AGGREGATE(15,6,ROW(MAESTRO!$B$3:$B$1000)/((MAESTRO!$B$3:$B$1000="MILITARES")*(UPPER(MAESTRO!$L$3:$L$1000)="CONFIRMADO")),ROWS($A$3:A390))),"")</f>
        <v/>
      </c>
      <c r="Q390" s="15" t="str">
        <f ca="1">IFERROR(INDEX(MAESTRO!Q:Q,_xludf.AGGREGATE(15,6,ROW(MAESTRO!$B$3:$B$1000)/((MAESTRO!$B$3:$B$1000="MILITARES")*(UPPER(MAESTRO!$L$3:$L$1000)="CONFIRMADO")),ROWS($A$3:A390))),"")</f>
        <v/>
      </c>
      <c r="R390" s="15" t="str">
        <f ca="1">IFERROR(INDEX(MAESTRO!R:R,_xludf.AGGREGATE(15,6,ROW(MAESTRO!$B$3:$B$1000)/((MAESTRO!$B$3:$B$1000="MILITARES")*(UPPER(MAESTRO!$L$3:$L$1000)="CONFIRMADO")),ROWS($A$3:A390))),"")</f>
        <v/>
      </c>
      <c r="S390" s="15" t="str">
        <f ca="1">IFERROR(INDEX(MAESTRO!S:S,_xludf.AGGREGATE(15,6,ROW(MAESTRO!$B$3:$B$1000)/((MAESTRO!$B$3:$B$1000="MILITARES")*(UPPER(MAESTRO!$L$3:$L$1000)="CONFIRMADO")),ROWS($A$3:A390))),"")</f>
        <v/>
      </c>
      <c r="T390" s="15" t="str">
        <f ca="1">IFERROR(INDEX(MAESTRO!T:T,_xludf.AGGREGATE(15,6,ROW(MAESTRO!$B$3:$B$1000)/((MAESTRO!$B$3:$B$1000="MILITARES")*(UPPER(MAESTRO!$L$3:$L$1000)="CONFIRMADO")),ROWS($A$3:A390))),"")</f>
        <v/>
      </c>
      <c r="U390" s="15" t="str">
        <f ca="1">IFERROR(INDEX(MAESTRO!U:U,_xludf.AGGREGATE(15,6,ROW(MAESTRO!$B$3:$B$1000)/((MAESTRO!$B$3:$B$1000="MILITARES")*(UPPER(MAESTRO!$L$3:$L$1000)="CONFIRMADO")),ROWS($A$3:A390))),"")</f>
        <v/>
      </c>
      <c r="V390" s="15" t="str">
        <f ca="1">IFERROR(INDEX(MAESTRO!V:V,_xludf.AGGREGATE(15,6,ROW(MAESTRO!$B$3:$B$1000)/((MAESTRO!$B$3:$B$1000="MILITARES")*(UPPER(MAESTRO!$L$3:$L$1000)="CONFIRMADO")),ROWS($A$3:A390))),"")</f>
        <v/>
      </c>
      <c r="W390" s="15" t="str">
        <f ca="1">IFERROR(INDEX(MAESTRO!W:W,_xludf.AGGREGATE(15,6,ROW(MAESTRO!$B$3:$B$1000)/((MAESTRO!$B$3:$B$1000="MILITARES")*(UPPER(MAESTRO!$L$3:$L$1000)="CONFIRMADO")),ROWS($A$3:A390))),"")</f>
        <v/>
      </c>
      <c r="X390" s="15" t="str">
        <f ca="1">IFERROR(INDEX(MAESTRO!X:X,_xludf.AGGREGATE(15,6,ROW(MAESTRO!$B$3:$B$1000)/((MAESTRO!$B$3:$B$1000="MILITARES")*(UPPER(MAESTRO!$L$3:$L$1000)="CONFIRMADO")),ROWS($A$3:A390))),"")</f>
        <v/>
      </c>
    </row>
    <row r="391" spans="1:24" ht="22.05" customHeight="1">
      <c r="A391" s="10" t="str">
        <f ca="1">IFERROR(INDEX(MAESTRO!A:A,_xludf.AGGREGATE(15,6,ROW(MAESTRO!$B$3:$B$1000)/((MAESTRO!$B$3:$B$1000="MILITARES")*(UPPER(MAESTRO!$L$3:$L$1000)="CONFIRMADO")),ROWS($A$3:A391))),"")</f>
        <v/>
      </c>
      <c r="B391" s="10" t="str">
        <f ca="1">IFERROR(INDEX(MAESTRO!B:B,_xludf.AGGREGATE(15,6,ROW(MAESTRO!$B$3:$B$1000)/((MAESTRO!$B$3:$B$1000="MILITARES")*(UPPER(MAESTRO!$L$3:$L$1000)="CONFIRMADO")),ROWS($A$3:A391))),"")</f>
        <v/>
      </c>
      <c r="C391" s="10" t="str">
        <f ca="1">IFERROR(INDEX(MAESTRO!C:C,_xludf.AGGREGATE(15,6,ROW(MAESTRO!$B$3:$B$1000)/((MAESTRO!$B$3:$B$1000="MILITARES")*(UPPER(MAESTRO!$L$3:$L$1000)="CONFIRMADO")),ROWS($A$3:A391))),"")</f>
        <v/>
      </c>
      <c r="D391" s="10" t="str">
        <f ca="1">IFERROR(INDEX(MAESTRO!D:D,_xludf.AGGREGATE(15,6,ROW(MAESTRO!$B$3:$B$1000)/((MAESTRO!$B$3:$B$1000="MILITARES")*(UPPER(MAESTRO!$L$3:$L$1000)="CONFIRMADO")),ROWS($A$3:A391))),"")</f>
        <v/>
      </c>
      <c r="E391" s="10" t="str">
        <f ca="1">IFERROR(INDEX(MAESTRO!E:E,_xludf.AGGREGATE(15,6,ROW(MAESTRO!$B$3:$B$1000)/((MAESTRO!$B$3:$B$1000="MILITARES")*(UPPER(MAESTRO!$L$3:$L$1000)="CONFIRMADO")),ROWS($A$3:A391))),"")</f>
        <v/>
      </c>
      <c r="F391" s="10" t="str">
        <f ca="1">IFERROR(INDEX(MAESTRO!F:F,_xludf.AGGREGATE(15,6,ROW(MAESTRO!$B$3:$B$1000)/((MAESTRO!$B$3:$B$1000="MILITARES")*(UPPER(MAESTRO!$L$3:$L$1000)="CONFIRMADO")),ROWS($A$3:A391))),"")</f>
        <v/>
      </c>
      <c r="G391" s="10" t="str">
        <f ca="1">IFERROR(INDEX(MAESTRO!G:G,_xludf.AGGREGATE(15,6,ROW(MAESTRO!$B$3:$B$1000)/((MAESTRO!$B$3:$B$1000="MILITARES")*(UPPER(MAESTRO!$L$3:$L$1000)="CONFIRMADO")),ROWS($A$3:A391))),"")</f>
        <v/>
      </c>
      <c r="H391" s="10" t="str">
        <f ca="1">IFERROR(INDEX(MAESTRO!H:H,_xludf.AGGREGATE(15,6,ROW(MAESTRO!$B$3:$B$1000)/((MAESTRO!$B$3:$B$1000="MILITARES")*(UPPER(MAESTRO!$L$3:$L$1000)="CONFIRMADO")),ROWS($A$3:A391))),"")</f>
        <v/>
      </c>
      <c r="I391" s="10" t="str">
        <f ca="1">IFERROR(INDEX(MAESTRO!I:I,_xludf.AGGREGATE(15,6,ROW(MAESTRO!$B$3:$B$1000)/((MAESTRO!$B$3:$B$1000="MILITARES")*(UPPER(MAESTRO!$L$3:$L$1000)="CONFIRMADO")),ROWS($A$3:A391))),"")</f>
        <v/>
      </c>
      <c r="J391" s="10" t="str">
        <f ca="1">IFERROR(INDEX(MAESTRO!J:J,_xludf.AGGREGATE(15,6,ROW(MAESTRO!$B$3:$B$1000)/((MAESTRO!$B$3:$B$1000="MILITARES")*(UPPER(MAESTRO!$L$3:$L$1000)="CONFIRMADO")),ROWS($A$3:A391))),"")</f>
        <v/>
      </c>
      <c r="K391" s="10" t="str">
        <f ca="1">IFERROR(INDEX(MAESTRO!K:K,_xludf.AGGREGATE(15,6,ROW(MAESTRO!$B$3:$B$1000)/((MAESTRO!$B$3:$B$1000="MILITARES")*(UPPER(MAESTRO!$L$3:$L$1000)="CONFIRMADO")),ROWS($A$3:A391))),"")</f>
        <v/>
      </c>
      <c r="L391" s="10" t="str">
        <f ca="1">IFERROR(INDEX(MAESTRO!L:L,_xludf.AGGREGATE(15,6,ROW(MAESTRO!$B$3:$B$1000)/((MAESTRO!$B$3:$B$1000="MILITARES")*(UPPER(MAESTRO!$L$3:$L$1000)="CONFIRMADO")),ROWS($A$3:A391))),"")</f>
        <v/>
      </c>
      <c r="M391" s="10" t="str">
        <f ca="1">IFERROR(INDEX(MAESTRO!M:M,_xludf.AGGREGATE(15,6,ROW(MAESTRO!$B$3:$B$1000)/((MAESTRO!$B$3:$B$1000="MILITARES")*(UPPER(MAESTRO!$L$3:$L$1000)="CONFIRMADO")),ROWS($A$3:A391))),"")</f>
        <v/>
      </c>
      <c r="N391" s="10" t="str">
        <f ca="1">IFERROR(INDEX(MAESTRO!N:N,_xludf.AGGREGATE(15,6,ROW(MAESTRO!$B$3:$B$1000)/((MAESTRO!$B$3:$B$1000="MILITARES")*(UPPER(MAESTRO!$L$3:$L$1000)="CONFIRMADO")),ROWS($A$3:A391))),"")</f>
        <v/>
      </c>
      <c r="O391" s="10" t="str">
        <f ca="1">IFERROR(INDEX(MAESTRO!O:O,_xludf.AGGREGATE(15,6,ROW(MAESTRO!$B$3:$B$1000)/((MAESTRO!$B$3:$B$1000="MILITARES")*(UPPER(MAESTRO!$L$3:$L$1000)="CONFIRMADO")),ROWS($A$3:A391))),"")</f>
        <v/>
      </c>
      <c r="P391" s="10" t="str">
        <f ca="1">IFERROR(INDEX(MAESTRO!P:P,_xludf.AGGREGATE(15,6,ROW(MAESTRO!$B$3:$B$1000)/((MAESTRO!$B$3:$B$1000="MILITARES")*(UPPER(MAESTRO!$L$3:$L$1000)="CONFIRMADO")),ROWS($A$3:A391))),"")</f>
        <v/>
      </c>
      <c r="Q391" s="10" t="str">
        <f ca="1">IFERROR(INDEX(MAESTRO!Q:Q,_xludf.AGGREGATE(15,6,ROW(MAESTRO!$B$3:$B$1000)/((MAESTRO!$B$3:$B$1000="MILITARES")*(UPPER(MAESTRO!$L$3:$L$1000)="CONFIRMADO")),ROWS($A$3:A391))),"")</f>
        <v/>
      </c>
      <c r="R391" s="10" t="str">
        <f ca="1">IFERROR(INDEX(MAESTRO!R:R,_xludf.AGGREGATE(15,6,ROW(MAESTRO!$B$3:$B$1000)/((MAESTRO!$B$3:$B$1000="MILITARES")*(UPPER(MAESTRO!$L$3:$L$1000)="CONFIRMADO")),ROWS($A$3:A391))),"")</f>
        <v/>
      </c>
      <c r="S391" s="10" t="str">
        <f ca="1">IFERROR(INDEX(MAESTRO!S:S,_xludf.AGGREGATE(15,6,ROW(MAESTRO!$B$3:$B$1000)/((MAESTRO!$B$3:$B$1000="MILITARES")*(UPPER(MAESTRO!$L$3:$L$1000)="CONFIRMADO")),ROWS($A$3:A391))),"")</f>
        <v/>
      </c>
      <c r="T391" s="10" t="str">
        <f ca="1">IFERROR(INDEX(MAESTRO!T:T,_xludf.AGGREGATE(15,6,ROW(MAESTRO!$B$3:$B$1000)/((MAESTRO!$B$3:$B$1000="MILITARES")*(UPPER(MAESTRO!$L$3:$L$1000)="CONFIRMADO")),ROWS($A$3:A391))),"")</f>
        <v/>
      </c>
      <c r="U391" s="10" t="str">
        <f ca="1">IFERROR(INDEX(MAESTRO!U:U,_xludf.AGGREGATE(15,6,ROW(MAESTRO!$B$3:$B$1000)/((MAESTRO!$B$3:$B$1000="MILITARES")*(UPPER(MAESTRO!$L$3:$L$1000)="CONFIRMADO")),ROWS($A$3:A391))),"")</f>
        <v/>
      </c>
      <c r="V391" s="10" t="str">
        <f ca="1">IFERROR(INDEX(MAESTRO!V:V,_xludf.AGGREGATE(15,6,ROW(MAESTRO!$B$3:$B$1000)/((MAESTRO!$B$3:$B$1000="MILITARES")*(UPPER(MAESTRO!$L$3:$L$1000)="CONFIRMADO")),ROWS($A$3:A391))),"")</f>
        <v/>
      </c>
      <c r="W391" s="10" t="str">
        <f ca="1">IFERROR(INDEX(MAESTRO!W:W,_xludf.AGGREGATE(15,6,ROW(MAESTRO!$B$3:$B$1000)/((MAESTRO!$B$3:$B$1000="MILITARES")*(UPPER(MAESTRO!$L$3:$L$1000)="CONFIRMADO")),ROWS($A$3:A391))),"")</f>
        <v/>
      </c>
      <c r="X391" s="10" t="str">
        <f ca="1">IFERROR(INDEX(MAESTRO!X:X,_xludf.AGGREGATE(15,6,ROW(MAESTRO!$B$3:$B$1000)/((MAESTRO!$B$3:$B$1000="MILITARES")*(UPPER(MAESTRO!$L$3:$L$1000)="CONFIRMADO")),ROWS($A$3:A391))),"")</f>
        <v/>
      </c>
    </row>
    <row r="392" spans="1:24" ht="22.05" customHeight="1">
      <c r="A392" s="15" t="str">
        <f ca="1">IFERROR(INDEX(MAESTRO!A:A,_xludf.AGGREGATE(15,6,ROW(MAESTRO!$B$3:$B$1000)/((MAESTRO!$B$3:$B$1000="MILITARES")*(UPPER(MAESTRO!$L$3:$L$1000)="CONFIRMADO")),ROWS($A$3:A392))),"")</f>
        <v/>
      </c>
      <c r="B392" s="15" t="str">
        <f ca="1">IFERROR(INDEX(MAESTRO!B:B,_xludf.AGGREGATE(15,6,ROW(MAESTRO!$B$3:$B$1000)/((MAESTRO!$B$3:$B$1000="MILITARES")*(UPPER(MAESTRO!$L$3:$L$1000)="CONFIRMADO")),ROWS($A$3:A392))),"")</f>
        <v/>
      </c>
      <c r="C392" s="15" t="str">
        <f ca="1">IFERROR(INDEX(MAESTRO!C:C,_xludf.AGGREGATE(15,6,ROW(MAESTRO!$B$3:$B$1000)/((MAESTRO!$B$3:$B$1000="MILITARES")*(UPPER(MAESTRO!$L$3:$L$1000)="CONFIRMADO")),ROWS($A$3:A392))),"")</f>
        <v/>
      </c>
      <c r="D392" s="15" t="str">
        <f ca="1">IFERROR(INDEX(MAESTRO!D:D,_xludf.AGGREGATE(15,6,ROW(MAESTRO!$B$3:$B$1000)/((MAESTRO!$B$3:$B$1000="MILITARES")*(UPPER(MAESTRO!$L$3:$L$1000)="CONFIRMADO")),ROWS($A$3:A392))),"")</f>
        <v/>
      </c>
      <c r="E392" s="15" t="str">
        <f ca="1">IFERROR(INDEX(MAESTRO!E:E,_xludf.AGGREGATE(15,6,ROW(MAESTRO!$B$3:$B$1000)/((MAESTRO!$B$3:$B$1000="MILITARES")*(UPPER(MAESTRO!$L$3:$L$1000)="CONFIRMADO")),ROWS($A$3:A392))),"")</f>
        <v/>
      </c>
      <c r="F392" s="15" t="str">
        <f ca="1">IFERROR(INDEX(MAESTRO!F:F,_xludf.AGGREGATE(15,6,ROW(MAESTRO!$B$3:$B$1000)/((MAESTRO!$B$3:$B$1000="MILITARES")*(UPPER(MAESTRO!$L$3:$L$1000)="CONFIRMADO")),ROWS($A$3:A392))),"")</f>
        <v/>
      </c>
      <c r="G392" s="15" t="str">
        <f ca="1">IFERROR(INDEX(MAESTRO!G:G,_xludf.AGGREGATE(15,6,ROW(MAESTRO!$B$3:$B$1000)/((MAESTRO!$B$3:$B$1000="MILITARES")*(UPPER(MAESTRO!$L$3:$L$1000)="CONFIRMADO")),ROWS($A$3:A392))),"")</f>
        <v/>
      </c>
      <c r="H392" s="15" t="str">
        <f ca="1">IFERROR(INDEX(MAESTRO!H:H,_xludf.AGGREGATE(15,6,ROW(MAESTRO!$B$3:$B$1000)/((MAESTRO!$B$3:$B$1000="MILITARES")*(UPPER(MAESTRO!$L$3:$L$1000)="CONFIRMADO")),ROWS($A$3:A392))),"")</f>
        <v/>
      </c>
      <c r="I392" s="15" t="str">
        <f ca="1">IFERROR(INDEX(MAESTRO!I:I,_xludf.AGGREGATE(15,6,ROW(MAESTRO!$B$3:$B$1000)/((MAESTRO!$B$3:$B$1000="MILITARES")*(UPPER(MAESTRO!$L$3:$L$1000)="CONFIRMADO")),ROWS($A$3:A392))),"")</f>
        <v/>
      </c>
      <c r="J392" s="15" t="str">
        <f ca="1">IFERROR(INDEX(MAESTRO!J:J,_xludf.AGGREGATE(15,6,ROW(MAESTRO!$B$3:$B$1000)/((MAESTRO!$B$3:$B$1000="MILITARES")*(UPPER(MAESTRO!$L$3:$L$1000)="CONFIRMADO")),ROWS($A$3:A392))),"")</f>
        <v/>
      </c>
      <c r="K392" s="15" t="str">
        <f ca="1">IFERROR(INDEX(MAESTRO!K:K,_xludf.AGGREGATE(15,6,ROW(MAESTRO!$B$3:$B$1000)/((MAESTRO!$B$3:$B$1000="MILITARES")*(UPPER(MAESTRO!$L$3:$L$1000)="CONFIRMADO")),ROWS($A$3:A392))),"")</f>
        <v/>
      </c>
      <c r="L392" s="15" t="str">
        <f ca="1">IFERROR(INDEX(MAESTRO!L:L,_xludf.AGGREGATE(15,6,ROW(MAESTRO!$B$3:$B$1000)/((MAESTRO!$B$3:$B$1000="MILITARES")*(UPPER(MAESTRO!$L$3:$L$1000)="CONFIRMADO")),ROWS($A$3:A392))),"")</f>
        <v/>
      </c>
      <c r="M392" s="15" t="str">
        <f ca="1">IFERROR(INDEX(MAESTRO!M:M,_xludf.AGGREGATE(15,6,ROW(MAESTRO!$B$3:$B$1000)/((MAESTRO!$B$3:$B$1000="MILITARES")*(UPPER(MAESTRO!$L$3:$L$1000)="CONFIRMADO")),ROWS($A$3:A392))),"")</f>
        <v/>
      </c>
      <c r="N392" s="15" t="str">
        <f ca="1">IFERROR(INDEX(MAESTRO!N:N,_xludf.AGGREGATE(15,6,ROW(MAESTRO!$B$3:$B$1000)/((MAESTRO!$B$3:$B$1000="MILITARES")*(UPPER(MAESTRO!$L$3:$L$1000)="CONFIRMADO")),ROWS($A$3:A392))),"")</f>
        <v/>
      </c>
      <c r="O392" s="15" t="str">
        <f ca="1">IFERROR(INDEX(MAESTRO!O:O,_xludf.AGGREGATE(15,6,ROW(MAESTRO!$B$3:$B$1000)/((MAESTRO!$B$3:$B$1000="MILITARES")*(UPPER(MAESTRO!$L$3:$L$1000)="CONFIRMADO")),ROWS($A$3:A392))),"")</f>
        <v/>
      </c>
      <c r="P392" s="15" t="str">
        <f ca="1">IFERROR(INDEX(MAESTRO!P:P,_xludf.AGGREGATE(15,6,ROW(MAESTRO!$B$3:$B$1000)/((MAESTRO!$B$3:$B$1000="MILITARES")*(UPPER(MAESTRO!$L$3:$L$1000)="CONFIRMADO")),ROWS($A$3:A392))),"")</f>
        <v/>
      </c>
      <c r="Q392" s="15" t="str">
        <f ca="1">IFERROR(INDEX(MAESTRO!Q:Q,_xludf.AGGREGATE(15,6,ROW(MAESTRO!$B$3:$B$1000)/((MAESTRO!$B$3:$B$1000="MILITARES")*(UPPER(MAESTRO!$L$3:$L$1000)="CONFIRMADO")),ROWS($A$3:A392))),"")</f>
        <v/>
      </c>
      <c r="R392" s="15" t="str">
        <f ca="1">IFERROR(INDEX(MAESTRO!R:R,_xludf.AGGREGATE(15,6,ROW(MAESTRO!$B$3:$B$1000)/((MAESTRO!$B$3:$B$1000="MILITARES")*(UPPER(MAESTRO!$L$3:$L$1000)="CONFIRMADO")),ROWS($A$3:A392))),"")</f>
        <v/>
      </c>
      <c r="S392" s="15" t="str">
        <f ca="1">IFERROR(INDEX(MAESTRO!S:S,_xludf.AGGREGATE(15,6,ROW(MAESTRO!$B$3:$B$1000)/((MAESTRO!$B$3:$B$1000="MILITARES")*(UPPER(MAESTRO!$L$3:$L$1000)="CONFIRMADO")),ROWS($A$3:A392))),"")</f>
        <v/>
      </c>
      <c r="T392" s="15" t="str">
        <f ca="1">IFERROR(INDEX(MAESTRO!T:T,_xludf.AGGREGATE(15,6,ROW(MAESTRO!$B$3:$B$1000)/((MAESTRO!$B$3:$B$1000="MILITARES")*(UPPER(MAESTRO!$L$3:$L$1000)="CONFIRMADO")),ROWS($A$3:A392))),"")</f>
        <v/>
      </c>
      <c r="U392" s="15" t="str">
        <f ca="1">IFERROR(INDEX(MAESTRO!U:U,_xludf.AGGREGATE(15,6,ROW(MAESTRO!$B$3:$B$1000)/((MAESTRO!$B$3:$B$1000="MILITARES")*(UPPER(MAESTRO!$L$3:$L$1000)="CONFIRMADO")),ROWS($A$3:A392))),"")</f>
        <v/>
      </c>
      <c r="V392" s="15" t="str">
        <f ca="1">IFERROR(INDEX(MAESTRO!V:V,_xludf.AGGREGATE(15,6,ROW(MAESTRO!$B$3:$B$1000)/((MAESTRO!$B$3:$B$1000="MILITARES")*(UPPER(MAESTRO!$L$3:$L$1000)="CONFIRMADO")),ROWS($A$3:A392))),"")</f>
        <v/>
      </c>
      <c r="W392" s="15" t="str">
        <f ca="1">IFERROR(INDEX(MAESTRO!W:W,_xludf.AGGREGATE(15,6,ROW(MAESTRO!$B$3:$B$1000)/((MAESTRO!$B$3:$B$1000="MILITARES")*(UPPER(MAESTRO!$L$3:$L$1000)="CONFIRMADO")),ROWS($A$3:A392))),"")</f>
        <v/>
      </c>
      <c r="X392" s="15" t="str">
        <f ca="1">IFERROR(INDEX(MAESTRO!X:X,_xludf.AGGREGATE(15,6,ROW(MAESTRO!$B$3:$B$1000)/((MAESTRO!$B$3:$B$1000="MILITARES")*(UPPER(MAESTRO!$L$3:$L$1000)="CONFIRMADO")),ROWS($A$3:A392))),"")</f>
        <v/>
      </c>
    </row>
    <row r="393" spans="1:24" ht="22.05" customHeight="1">
      <c r="A393" s="10" t="str">
        <f ca="1">IFERROR(INDEX(MAESTRO!A:A,_xludf.AGGREGATE(15,6,ROW(MAESTRO!$B$3:$B$1000)/((MAESTRO!$B$3:$B$1000="MILITARES")*(UPPER(MAESTRO!$L$3:$L$1000)="CONFIRMADO")),ROWS($A$3:A393))),"")</f>
        <v/>
      </c>
      <c r="B393" s="10" t="str">
        <f ca="1">IFERROR(INDEX(MAESTRO!B:B,_xludf.AGGREGATE(15,6,ROW(MAESTRO!$B$3:$B$1000)/((MAESTRO!$B$3:$B$1000="MILITARES")*(UPPER(MAESTRO!$L$3:$L$1000)="CONFIRMADO")),ROWS($A$3:A393))),"")</f>
        <v/>
      </c>
      <c r="C393" s="10" t="str">
        <f ca="1">IFERROR(INDEX(MAESTRO!C:C,_xludf.AGGREGATE(15,6,ROW(MAESTRO!$B$3:$B$1000)/((MAESTRO!$B$3:$B$1000="MILITARES")*(UPPER(MAESTRO!$L$3:$L$1000)="CONFIRMADO")),ROWS($A$3:A393))),"")</f>
        <v/>
      </c>
      <c r="D393" s="10" t="str">
        <f ca="1">IFERROR(INDEX(MAESTRO!D:D,_xludf.AGGREGATE(15,6,ROW(MAESTRO!$B$3:$B$1000)/((MAESTRO!$B$3:$B$1000="MILITARES")*(UPPER(MAESTRO!$L$3:$L$1000)="CONFIRMADO")),ROWS($A$3:A393))),"")</f>
        <v/>
      </c>
      <c r="E393" s="10" t="str">
        <f ca="1">IFERROR(INDEX(MAESTRO!E:E,_xludf.AGGREGATE(15,6,ROW(MAESTRO!$B$3:$B$1000)/((MAESTRO!$B$3:$B$1000="MILITARES")*(UPPER(MAESTRO!$L$3:$L$1000)="CONFIRMADO")),ROWS($A$3:A393))),"")</f>
        <v/>
      </c>
      <c r="F393" s="10" t="str">
        <f ca="1">IFERROR(INDEX(MAESTRO!F:F,_xludf.AGGREGATE(15,6,ROW(MAESTRO!$B$3:$B$1000)/((MAESTRO!$B$3:$B$1000="MILITARES")*(UPPER(MAESTRO!$L$3:$L$1000)="CONFIRMADO")),ROWS($A$3:A393))),"")</f>
        <v/>
      </c>
      <c r="G393" s="10" t="str">
        <f ca="1">IFERROR(INDEX(MAESTRO!G:G,_xludf.AGGREGATE(15,6,ROW(MAESTRO!$B$3:$B$1000)/((MAESTRO!$B$3:$B$1000="MILITARES")*(UPPER(MAESTRO!$L$3:$L$1000)="CONFIRMADO")),ROWS($A$3:A393))),"")</f>
        <v/>
      </c>
      <c r="H393" s="10" t="str">
        <f ca="1">IFERROR(INDEX(MAESTRO!H:H,_xludf.AGGREGATE(15,6,ROW(MAESTRO!$B$3:$B$1000)/((MAESTRO!$B$3:$B$1000="MILITARES")*(UPPER(MAESTRO!$L$3:$L$1000)="CONFIRMADO")),ROWS($A$3:A393))),"")</f>
        <v/>
      </c>
      <c r="I393" s="10" t="str">
        <f ca="1">IFERROR(INDEX(MAESTRO!I:I,_xludf.AGGREGATE(15,6,ROW(MAESTRO!$B$3:$B$1000)/((MAESTRO!$B$3:$B$1000="MILITARES")*(UPPER(MAESTRO!$L$3:$L$1000)="CONFIRMADO")),ROWS($A$3:A393))),"")</f>
        <v/>
      </c>
      <c r="J393" s="10" t="str">
        <f ca="1">IFERROR(INDEX(MAESTRO!J:J,_xludf.AGGREGATE(15,6,ROW(MAESTRO!$B$3:$B$1000)/((MAESTRO!$B$3:$B$1000="MILITARES")*(UPPER(MAESTRO!$L$3:$L$1000)="CONFIRMADO")),ROWS($A$3:A393))),"")</f>
        <v/>
      </c>
      <c r="K393" s="10" t="str">
        <f ca="1">IFERROR(INDEX(MAESTRO!K:K,_xludf.AGGREGATE(15,6,ROW(MAESTRO!$B$3:$B$1000)/((MAESTRO!$B$3:$B$1000="MILITARES")*(UPPER(MAESTRO!$L$3:$L$1000)="CONFIRMADO")),ROWS($A$3:A393))),"")</f>
        <v/>
      </c>
      <c r="L393" s="10" t="str">
        <f ca="1">IFERROR(INDEX(MAESTRO!L:L,_xludf.AGGREGATE(15,6,ROW(MAESTRO!$B$3:$B$1000)/((MAESTRO!$B$3:$B$1000="MILITARES")*(UPPER(MAESTRO!$L$3:$L$1000)="CONFIRMADO")),ROWS($A$3:A393))),"")</f>
        <v/>
      </c>
      <c r="M393" s="10" t="str">
        <f ca="1">IFERROR(INDEX(MAESTRO!M:M,_xludf.AGGREGATE(15,6,ROW(MAESTRO!$B$3:$B$1000)/((MAESTRO!$B$3:$B$1000="MILITARES")*(UPPER(MAESTRO!$L$3:$L$1000)="CONFIRMADO")),ROWS($A$3:A393))),"")</f>
        <v/>
      </c>
      <c r="N393" s="10" t="str">
        <f ca="1">IFERROR(INDEX(MAESTRO!N:N,_xludf.AGGREGATE(15,6,ROW(MAESTRO!$B$3:$B$1000)/((MAESTRO!$B$3:$B$1000="MILITARES")*(UPPER(MAESTRO!$L$3:$L$1000)="CONFIRMADO")),ROWS($A$3:A393))),"")</f>
        <v/>
      </c>
      <c r="O393" s="10" t="str">
        <f ca="1">IFERROR(INDEX(MAESTRO!O:O,_xludf.AGGREGATE(15,6,ROW(MAESTRO!$B$3:$B$1000)/((MAESTRO!$B$3:$B$1000="MILITARES")*(UPPER(MAESTRO!$L$3:$L$1000)="CONFIRMADO")),ROWS($A$3:A393))),"")</f>
        <v/>
      </c>
      <c r="P393" s="10" t="str">
        <f ca="1">IFERROR(INDEX(MAESTRO!P:P,_xludf.AGGREGATE(15,6,ROW(MAESTRO!$B$3:$B$1000)/((MAESTRO!$B$3:$B$1000="MILITARES")*(UPPER(MAESTRO!$L$3:$L$1000)="CONFIRMADO")),ROWS($A$3:A393))),"")</f>
        <v/>
      </c>
      <c r="Q393" s="10" t="str">
        <f ca="1">IFERROR(INDEX(MAESTRO!Q:Q,_xludf.AGGREGATE(15,6,ROW(MAESTRO!$B$3:$B$1000)/((MAESTRO!$B$3:$B$1000="MILITARES")*(UPPER(MAESTRO!$L$3:$L$1000)="CONFIRMADO")),ROWS($A$3:A393))),"")</f>
        <v/>
      </c>
      <c r="R393" s="10" t="str">
        <f ca="1">IFERROR(INDEX(MAESTRO!R:R,_xludf.AGGREGATE(15,6,ROW(MAESTRO!$B$3:$B$1000)/((MAESTRO!$B$3:$B$1000="MILITARES")*(UPPER(MAESTRO!$L$3:$L$1000)="CONFIRMADO")),ROWS($A$3:A393))),"")</f>
        <v/>
      </c>
      <c r="S393" s="10" t="str">
        <f ca="1">IFERROR(INDEX(MAESTRO!S:S,_xludf.AGGREGATE(15,6,ROW(MAESTRO!$B$3:$B$1000)/((MAESTRO!$B$3:$B$1000="MILITARES")*(UPPER(MAESTRO!$L$3:$L$1000)="CONFIRMADO")),ROWS($A$3:A393))),"")</f>
        <v/>
      </c>
      <c r="T393" s="10" t="str">
        <f ca="1">IFERROR(INDEX(MAESTRO!T:T,_xludf.AGGREGATE(15,6,ROW(MAESTRO!$B$3:$B$1000)/((MAESTRO!$B$3:$B$1000="MILITARES")*(UPPER(MAESTRO!$L$3:$L$1000)="CONFIRMADO")),ROWS($A$3:A393))),"")</f>
        <v/>
      </c>
      <c r="U393" s="10" t="str">
        <f ca="1">IFERROR(INDEX(MAESTRO!U:U,_xludf.AGGREGATE(15,6,ROW(MAESTRO!$B$3:$B$1000)/((MAESTRO!$B$3:$B$1000="MILITARES")*(UPPER(MAESTRO!$L$3:$L$1000)="CONFIRMADO")),ROWS($A$3:A393))),"")</f>
        <v/>
      </c>
      <c r="V393" s="10" t="str">
        <f ca="1">IFERROR(INDEX(MAESTRO!V:V,_xludf.AGGREGATE(15,6,ROW(MAESTRO!$B$3:$B$1000)/((MAESTRO!$B$3:$B$1000="MILITARES")*(UPPER(MAESTRO!$L$3:$L$1000)="CONFIRMADO")),ROWS($A$3:A393))),"")</f>
        <v/>
      </c>
      <c r="W393" s="10" t="str">
        <f ca="1">IFERROR(INDEX(MAESTRO!W:W,_xludf.AGGREGATE(15,6,ROW(MAESTRO!$B$3:$B$1000)/((MAESTRO!$B$3:$B$1000="MILITARES")*(UPPER(MAESTRO!$L$3:$L$1000)="CONFIRMADO")),ROWS($A$3:A393))),"")</f>
        <v/>
      </c>
      <c r="X393" s="10" t="str">
        <f ca="1">IFERROR(INDEX(MAESTRO!X:X,_xludf.AGGREGATE(15,6,ROW(MAESTRO!$B$3:$B$1000)/((MAESTRO!$B$3:$B$1000="MILITARES")*(UPPER(MAESTRO!$L$3:$L$1000)="CONFIRMADO")),ROWS($A$3:A393))),"")</f>
        <v/>
      </c>
    </row>
    <row r="394" spans="1:24" ht="22.05" customHeight="1">
      <c r="A394" s="15" t="str">
        <f ca="1">IFERROR(INDEX(MAESTRO!A:A,_xludf.AGGREGATE(15,6,ROW(MAESTRO!$B$3:$B$1000)/((MAESTRO!$B$3:$B$1000="MILITARES")*(UPPER(MAESTRO!$L$3:$L$1000)="CONFIRMADO")),ROWS($A$3:A394))),"")</f>
        <v/>
      </c>
      <c r="B394" s="15" t="str">
        <f ca="1">IFERROR(INDEX(MAESTRO!B:B,_xludf.AGGREGATE(15,6,ROW(MAESTRO!$B$3:$B$1000)/((MAESTRO!$B$3:$B$1000="MILITARES")*(UPPER(MAESTRO!$L$3:$L$1000)="CONFIRMADO")),ROWS($A$3:A394))),"")</f>
        <v/>
      </c>
      <c r="C394" s="15" t="str">
        <f ca="1">IFERROR(INDEX(MAESTRO!C:C,_xludf.AGGREGATE(15,6,ROW(MAESTRO!$B$3:$B$1000)/((MAESTRO!$B$3:$B$1000="MILITARES")*(UPPER(MAESTRO!$L$3:$L$1000)="CONFIRMADO")),ROWS($A$3:A394))),"")</f>
        <v/>
      </c>
      <c r="D394" s="15" t="str">
        <f ca="1">IFERROR(INDEX(MAESTRO!D:D,_xludf.AGGREGATE(15,6,ROW(MAESTRO!$B$3:$B$1000)/((MAESTRO!$B$3:$B$1000="MILITARES")*(UPPER(MAESTRO!$L$3:$L$1000)="CONFIRMADO")),ROWS($A$3:A394))),"")</f>
        <v/>
      </c>
      <c r="E394" s="15" t="str">
        <f ca="1">IFERROR(INDEX(MAESTRO!E:E,_xludf.AGGREGATE(15,6,ROW(MAESTRO!$B$3:$B$1000)/((MAESTRO!$B$3:$B$1000="MILITARES")*(UPPER(MAESTRO!$L$3:$L$1000)="CONFIRMADO")),ROWS($A$3:A394))),"")</f>
        <v/>
      </c>
      <c r="F394" s="15" t="str">
        <f ca="1">IFERROR(INDEX(MAESTRO!F:F,_xludf.AGGREGATE(15,6,ROW(MAESTRO!$B$3:$B$1000)/((MAESTRO!$B$3:$B$1000="MILITARES")*(UPPER(MAESTRO!$L$3:$L$1000)="CONFIRMADO")),ROWS($A$3:A394))),"")</f>
        <v/>
      </c>
      <c r="G394" s="15" t="str">
        <f ca="1">IFERROR(INDEX(MAESTRO!G:G,_xludf.AGGREGATE(15,6,ROW(MAESTRO!$B$3:$B$1000)/((MAESTRO!$B$3:$B$1000="MILITARES")*(UPPER(MAESTRO!$L$3:$L$1000)="CONFIRMADO")),ROWS($A$3:A394))),"")</f>
        <v/>
      </c>
      <c r="H394" s="15" t="str">
        <f ca="1">IFERROR(INDEX(MAESTRO!H:H,_xludf.AGGREGATE(15,6,ROW(MAESTRO!$B$3:$B$1000)/((MAESTRO!$B$3:$B$1000="MILITARES")*(UPPER(MAESTRO!$L$3:$L$1000)="CONFIRMADO")),ROWS($A$3:A394))),"")</f>
        <v/>
      </c>
      <c r="I394" s="15" t="str">
        <f ca="1">IFERROR(INDEX(MAESTRO!I:I,_xludf.AGGREGATE(15,6,ROW(MAESTRO!$B$3:$B$1000)/((MAESTRO!$B$3:$B$1000="MILITARES")*(UPPER(MAESTRO!$L$3:$L$1000)="CONFIRMADO")),ROWS($A$3:A394))),"")</f>
        <v/>
      </c>
      <c r="J394" s="15" t="str">
        <f ca="1">IFERROR(INDEX(MAESTRO!J:J,_xludf.AGGREGATE(15,6,ROW(MAESTRO!$B$3:$B$1000)/((MAESTRO!$B$3:$B$1000="MILITARES")*(UPPER(MAESTRO!$L$3:$L$1000)="CONFIRMADO")),ROWS($A$3:A394))),"")</f>
        <v/>
      </c>
      <c r="K394" s="15" t="str">
        <f ca="1">IFERROR(INDEX(MAESTRO!K:K,_xludf.AGGREGATE(15,6,ROW(MAESTRO!$B$3:$B$1000)/((MAESTRO!$B$3:$B$1000="MILITARES")*(UPPER(MAESTRO!$L$3:$L$1000)="CONFIRMADO")),ROWS($A$3:A394))),"")</f>
        <v/>
      </c>
      <c r="L394" s="15" t="str">
        <f ca="1">IFERROR(INDEX(MAESTRO!L:L,_xludf.AGGREGATE(15,6,ROW(MAESTRO!$B$3:$B$1000)/((MAESTRO!$B$3:$B$1000="MILITARES")*(UPPER(MAESTRO!$L$3:$L$1000)="CONFIRMADO")),ROWS($A$3:A394))),"")</f>
        <v/>
      </c>
      <c r="M394" s="15" t="str">
        <f ca="1">IFERROR(INDEX(MAESTRO!M:M,_xludf.AGGREGATE(15,6,ROW(MAESTRO!$B$3:$B$1000)/((MAESTRO!$B$3:$B$1000="MILITARES")*(UPPER(MAESTRO!$L$3:$L$1000)="CONFIRMADO")),ROWS($A$3:A394))),"")</f>
        <v/>
      </c>
      <c r="N394" s="15" t="str">
        <f ca="1">IFERROR(INDEX(MAESTRO!N:N,_xludf.AGGREGATE(15,6,ROW(MAESTRO!$B$3:$B$1000)/((MAESTRO!$B$3:$B$1000="MILITARES")*(UPPER(MAESTRO!$L$3:$L$1000)="CONFIRMADO")),ROWS($A$3:A394))),"")</f>
        <v/>
      </c>
      <c r="O394" s="15" t="str">
        <f ca="1">IFERROR(INDEX(MAESTRO!O:O,_xludf.AGGREGATE(15,6,ROW(MAESTRO!$B$3:$B$1000)/((MAESTRO!$B$3:$B$1000="MILITARES")*(UPPER(MAESTRO!$L$3:$L$1000)="CONFIRMADO")),ROWS($A$3:A394))),"")</f>
        <v/>
      </c>
      <c r="P394" s="15" t="str">
        <f ca="1">IFERROR(INDEX(MAESTRO!P:P,_xludf.AGGREGATE(15,6,ROW(MAESTRO!$B$3:$B$1000)/((MAESTRO!$B$3:$B$1000="MILITARES")*(UPPER(MAESTRO!$L$3:$L$1000)="CONFIRMADO")),ROWS($A$3:A394))),"")</f>
        <v/>
      </c>
      <c r="Q394" s="15" t="str">
        <f ca="1">IFERROR(INDEX(MAESTRO!Q:Q,_xludf.AGGREGATE(15,6,ROW(MAESTRO!$B$3:$B$1000)/((MAESTRO!$B$3:$B$1000="MILITARES")*(UPPER(MAESTRO!$L$3:$L$1000)="CONFIRMADO")),ROWS($A$3:A394))),"")</f>
        <v/>
      </c>
      <c r="R394" s="15" t="str">
        <f ca="1">IFERROR(INDEX(MAESTRO!R:R,_xludf.AGGREGATE(15,6,ROW(MAESTRO!$B$3:$B$1000)/((MAESTRO!$B$3:$B$1000="MILITARES")*(UPPER(MAESTRO!$L$3:$L$1000)="CONFIRMADO")),ROWS($A$3:A394))),"")</f>
        <v/>
      </c>
      <c r="S394" s="15" t="str">
        <f ca="1">IFERROR(INDEX(MAESTRO!S:S,_xludf.AGGREGATE(15,6,ROW(MAESTRO!$B$3:$B$1000)/((MAESTRO!$B$3:$B$1000="MILITARES")*(UPPER(MAESTRO!$L$3:$L$1000)="CONFIRMADO")),ROWS($A$3:A394))),"")</f>
        <v/>
      </c>
      <c r="T394" s="15" t="str">
        <f ca="1">IFERROR(INDEX(MAESTRO!T:T,_xludf.AGGREGATE(15,6,ROW(MAESTRO!$B$3:$B$1000)/((MAESTRO!$B$3:$B$1000="MILITARES")*(UPPER(MAESTRO!$L$3:$L$1000)="CONFIRMADO")),ROWS($A$3:A394))),"")</f>
        <v/>
      </c>
      <c r="U394" s="15" t="str">
        <f ca="1">IFERROR(INDEX(MAESTRO!U:U,_xludf.AGGREGATE(15,6,ROW(MAESTRO!$B$3:$B$1000)/((MAESTRO!$B$3:$B$1000="MILITARES")*(UPPER(MAESTRO!$L$3:$L$1000)="CONFIRMADO")),ROWS($A$3:A394))),"")</f>
        <v/>
      </c>
      <c r="V394" s="15" t="str">
        <f ca="1">IFERROR(INDEX(MAESTRO!V:V,_xludf.AGGREGATE(15,6,ROW(MAESTRO!$B$3:$B$1000)/((MAESTRO!$B$3:$B$1000="MILITARES")*(UPPER(MAESTRO!$L$3:$L$1000)="CONFIRMADO")),ROWS($A$3:A394))),"")</f>
        <v/>
      </c>
      <c r="W394" s="15" t="str">
        <f ca="1">IFERROR(INDEX(MAESTRO!W:W,_xludf.AGGREGATE(15,6,ROW(MAESTRO!$B$3:$B$1000)/((MAESTRO!$B$3:$B$1000="MILITARES")*(UPPER(MAESTRO!$L$3:$L$1000)="CONFIRMADO")),ROWS($A$3:A394))),"")</f>
        <v/>
      </c>
      <c r="X394" s="15" t="str">
        <f ca="1">IFERROR(INDEX(MAESTRO!X:X,_xludf.AGGREGATE(15,6,ROW(MAESTRO!$B$3:$B$1000)/((MAESTRO!$B$3:$B$1000="MILITARES")*(UPPER(MAESTRO!$L$3:$L$1000)="CONFIRMADO")),ROWS($A$3:A394))),"")</f>
        <v/>
      </c>
    </row>
    <row r="395" spans="1:24" ht="22.05" customHeight="1">
      <c r="A395" s="10" t="str">
        <f ca="1">IFERROR(INDEX(MAESTRO!A:A,_xludf.AGGREGATE(15,6,ROW(MAESTRO!$B$3:$B$1000)/((MAESTRO!$B$3:$B$1000="MILITARES")*(UPPER(MAESTRO!$L$3:$L$1000)="CONFIRMADO")),ROWS($A$3:A395))),"")</f>
        <v/>
      </c>
      <c r="B395" s="10" t="str">
        <f ca="1">IFERROR(INDEX(MAESTRO!B:B,_xludf.AGGREGATE(15,6,ROW(MAESTRO!$B$3:$B$1000)/((MAESTRO!$B$3:$B$1000="MILITARES")*(UPPER(MAESTRO!$L$3:$L$1000)="CONFIRMADO")),ROWS($A$3:A395))),"")</f>
        <v/>
      </c>
      <c r="C395" s="10" t="str">
        <f ca="1">IFERROR(INDEX(MAESTRO!C:C,_xludf.AGGREGATE(15,6,ROW(MAESTRO!$B$3:$B$1000)/((MAESTRO!$B$3:$B$1000="MILITARES")*(UPPER(MAESTRO!$L$3:$L$1000)="CONFIRMADO")),ROWS($A$3:A395))),"")</f>
        <v/>
      </c>
      <c r="D395" s="10" t="str">
        <f ca="1">IFERROR(INDEX(MAESTRO!D:D,_xludf.AGGREGATE(15,6,ROW(MAESTRO!$B$3:$B$1000)/((MAESTRO!$B$3:$B$1000="MILITARES")*(UPPER(MAESTRO!$L$3:$L$1000)="CONFIRMADO")),ROWS($A$3:A395))),"")</f>
        <v/>
      </c>
      <c r="E395" s="10" t="str">
        <f ca="1">IFERROR(INDEX(MAESTRO!E:E,_xludf.AGGREGATE(15,6,ROW(MAESTRO!$B$3:$B$1000)/((MAESTRO!$B$3:$B$1000="MILITARES")*(UPPER(MAESTRO!$L$3:$L$1000)="CONFIRMADO")),ROWS($A$3:A395))),"")</f>
        <v/>
      </c>
      <c r="F395" s="10" t="str">
        <f ca="1">IFERROR(INDEX(MAESTRO!F:F,_xludf.AGGREGATE(15,6,ROW(MAESTRO!$B$3:$B$1000)/((MAESTRO!$B$3:$B$1000="MILITARES")*(UPPER(MAESTRO!$L$3:$L$1000)="CONFIRMADO")),ROWS($A$3:A395))),"")</f>
        <v/>
      </c>
      <c r="G395" s="10" t="str">
        <f ca="1">IFERROR(INDEX(MAESTRO!G:G,_xludf.AGGREGATE(15,6,ROW(MAESTRO!$B$3:$B$1000)/((MAESTRO!$B$3:$B$1000="MILITARES")*(UPPER(MAESTRO!$L$3:$L$1000)="CONFIRMADO")),ROWS($A$3:A395))),"")</f>
        <v/>
      </c>
      <c r="H395" s="10" t="str">
        <f ca="1">IFERROR(INDEX(MAESTRO!H:H,_xludf.AGGREGATE(15,6,ROW(MAESTRO!$B$3:$B$1000)/((MAESTRO!$B$3:$B$1000="MILITARES")*(UPPER(MAESTRO!$L$3:$L$1000)="CONFIRMADO")),ROWS($A$3:A395))),"")</f>
        <v/>
      </c>
      <c r="I395" s="10" t="str">
        <f ca="1">IFERROR(INDEX(MAESTRO!I:I,_xludf.AGGREGATE(15,6,ROW(MAESTRO!$B$3:$B$1000)/((MAESTRO!$B$3:$B$1000="MILITARES")*(UPPER(MAESTRO!$L$3:$L$1000)="CONFIRMADO")),ROWS($A$3:A395))),"")</f>
        <v/>
      </c>
      <c r="J395" s="10" t="str">
        <f ca="1">IFERROR(INDEX(MAESTRO!J:J,_xludf.AGGREGATE(15,6,ROW(MAESTRO!$B$3:$B$1000)/((MAESTRO!$B$3:$B$1000="MILITARES")*(UPPER(MAESTRO!$L$3:$L$1000)="CONFIRMADO")),ROWS($A$3:A395))),"")</f>
        <v/>
      </c>
      <c r="K395" s="10" t="str">
        <f ca="1">IFERROR(INDEX(MAESTRO!K:K,_xludf.AGGREGATE(15,6,ROW(MAESTRO!$B$3:$B$1000)/((MAESTRO!$B$3:$B$1000="MILITARES")*(UPPER(MAESTRO!$L$3:$L$1000)="CONFIRMADO")),ROWS($A$3:A395))),"")</f>
        <v/>
      </c>
      <c r="L395" s="10" t="str">
        <f ca="1">IFERROR(INDEX(MAESTRO!L:L,_xludf.AGGREGATE(15,6,ROW(MAESTRO!$B$3:$B$1000)/((MAESTRO!$B$3:$B$1000="MILITARES")*(UPPER(MAESTRO!$L$3:$L$1000)="CONFIRMADO")),ROWS($A$3:A395))),"")</f>
        <v/>
      </c>
      <c r="M395" s="10" t="str">
        <f ca="1">IFERROR(INDEX(MAESTRO!M:M,_xludf.AGGREGATE(15,6,ROW(MAESTRO!$B$3:$B$1000)/((MAESTRO!$B$3:$B$1000="MILITARES")*(UPPER(MAESTRO!$L$3:$L$1000)="CONFIRMADO")),ROWS($A$3:A395))),"")</f>
        <v/>
      </c>
      <c r="N395" s="10" t="str">
        <f ca="1">IFERROR(INDEX(MAESTRO!N:N,_xludf.AGGREGATE(15,6,ROW(MAESTRO!$B$3:$B$1000)/((MAESTRO!$B$3:$B$1000="MILITARES")*(UPPER(MAESTRO!$L$3:$L$1000)="CONFIRMADO")),ROWS($A$3:A395))),"")</f>
        <v/>
      </c>
      <c r="O395" s="10" t="str">
        <f ca="1">IFERROR(INDEX(MAESTRO!O:O,_xludf.AGGREGATE(15,6,ROW(MAESTRO!$B$3:$B$1000)/((MAESTRO!$B$3:$B$1000="MILITARES")*(UPPER(MAESTRO!$L$3:$L$1000)="CONFIRMADO")),ROWS($A$3:A395))),"")</f>
        <v/>
      </c>
      <c r="P395" s="10" t="str">
        <f ca="1">IFERROR(INDEX(MAESTRO!P:P,_xludf.AGGREGATE(15,6,ROW(MAESTRO!$B$3:$B$1000)/((MAESTRO!$B$3:$B$1000="MILITARES")*(UPPER(MAESTRO!$L$3:$L$1000)="CONFIRMADO")),ROWS($A$3:A395))),"")</f>
        <v/>
      </c>
      <c r="Q395" s="10" t="str">
        <f ca="1">IFERROR(INDEX(MAESTRO!Q:Q,_xludf.AGGREGATE(15,6,ROW(MAESTRO!$B$3:$B$1000)/((MAESTRO!$B$3:$B$1000="MILITARES")*(UPPER(MAESTRO!$L$3:$L$1000)="CONFIRMADO")),ROWS($A$3:A395))),"")</f>
        <v/>
      </c>
      <c r="R395" s="10" t="str">
        <f ca="1">IFERROR(INDEX(MAESTRO!R:R,_xludf.AGGREGATE(15,6,ROW(MAESTRO!$B$3:$B$1000)/((MAESTRO!$B$3:$B$1000="MILITARES")*(UPPER(MAESTRO!$L$3:$L$1000)="CONFIRMADO")),ROWS($A$3:A395))),"")</f>
        <v/>
      </c>
      <c r="S395" s="10" t="str">
        <f ca="1">IFERROR(INDEX(MAESTRO!S:S,_xludf.AGGREGATE(15,6,ROW(MAESTRO!$B$3:$B$1000)/((MAESTRO!$B$3:$B$1000="MILITARES")*(UPPER(MAESTRO!$L$3:$L$1000)="CONFIRMADO")),ROWS($A$3:A395))),"")</f>
        <v/>
      </c>
      <c r="T395" s="10" t="str">
        <f ca="1">IFERROR(INDEX(MAESTRO!T:T,_xludf.AGGREGATE(15,6,ROW(MAESTRO!$B$3:$B$1000)/((MAESTRO!$B$3:$B$1000="MILITARES")*(UPPER(MAESTRO!$L$3:$L$1000)="CONFIRMADO")),ROWS($A$3:A395))),"")</f>
        <v/>
      </c>
      <c r="U395" s="10" t="str">
        <f ca="1">IFERROR(INDEX(MAESTRO!U:U,_xludf.AGGREGATE(15,6,ROW(MAESTRO!$B$3:$B$1000)/((MAESTRO!$B$3:$B$1000="MILITARES")*(UPPER(MAESTRO!$L$3:$L$1000)="CONFIRMADO")),ROWS($A$3:A395))),"")</f>
        <v/>
      </c>
      <c r="V395" s="10" t="str">
        <f ca="1">IFERROR(INDEX(MAESTRO!V:V,_xludf.AGGREGATE(15,6,ROW(MAESTRO!$B$3:$B$1000)/((MAESTRO!$B$3:$B$1000="MILITARES")*(UPPER(MAESTRO!$L$3:$L$1000)="CONFIRMADO")),ROWS($A$3:A395))),"")</f>
        <v/>
      </c>
      <c r="W395" s="10" t="str">
        <f ca="1">IFERROR(INDEX(MAESTRO!W:W,_xludf.AGGREGATE(15,6,ROW(MAESTRO!$B$3:$B$1000)/((MAESTRO!$B$3:$B$1000="MILITARES")*(UPPER(MAESTRO!$L$3:$L$1000)="CONFIRMADO")),ROWS($A$3:A395))),"")</f>
        <v/>
      </c>
      <c r="X395" s="10" t="str">
        <f ca="1">IFERROR(INDEX(MAESTRO!X:X,_xludf.AGGREGATE(15,6,ROW(MAESTRO!$B$3:$B$1000)/((MAESTRO!$B$3:$B$1000="MILITARES")*(UPPER(MAESTRO!$L$3:$L$1000)="CONFIRMADO")),ROWS($A$3:A395))),"")</f>
        <v/>
      </c>
    </row>
    <row r="396" spans="1:24" ht="22.05" customHeight="1">
      <c r="A396" s="15" t="str">
        <f ca="1">IFERROR(INDEX(MAESTRO!A:A,_xludf.AGGREGATE(15,6,ROW(MAESTRO!$B$3:$B$1000)/((MAESTRO!$B$3:$B$1000="MILITARES")*(UPPER(MAESTRO!$L$3:$L$1000)="CONFIRMADO")),ROWS($A$3:A396))),"")</f>
        <v/>
      </c>
      <c r="B396" s="15" t="str">
        <f ca="1">IFERROR(INDEX(MAESTRO!B:B,_xludf.AGGREGATE(15,6,ROW(MAESTRO!$B$3:$B$1000)/((MAESTRO!$B$3:$B$1000="MILITARES")*(UPPER(MAESTRO!$L$3:$L$1000)="CONFIRMADO")),ROWS($A$3:A396))),"")</f>
        <v/>
      </c>
      <c r="C396" s="15" t="str">
        <f ca="1">IFERROR(INDEX(MAESTRO!C:C,_xludf.AGGREGATE(15,6,ROW(MAESTRO!$B$3:$B$1000)/((MAESTRO!$B$3:$B$1000="MILITARES")*(UPPER(MAESTRO!$L$3:$L$1000)="CONFIRMADO")),ROWS($A$3:A396))),"")</f>
        <v/>
      </c>
      <c r="D396" s="15" t="str">
        <f ca="1">IFERROR(INDEX(MAESTRO!D:D,_xludf.AGGREGATE(15,6,ROW(MAESTRO!$B$3:$B$1000)/((MAESTRO!$B$3:$B$1000="MILITARES")*(UPPER(MAESTRO!$L$3:$L$1000)="CONFIRMADO")),ROWS($A$3:A396))),"")</f>
        <v/>
      </c>
      <c r="E396" s="15" t="str">
        <f ca="1">IFERROR(INDEX(MAESTRO!E:E,_xludf.AGGREGATE(15,6,ROW(MAESTRO!$B$3:$B$1000)/((MAESTRO!$B$3:$B$1000="MILITARES")*(UPPER(MAESTRO!$L$3:$L$1000)="CONFIRMADO")),ROWS($A$3:A396))),"")</f>
        <v/>
      </c>
      <c r="F396" s="15" t="str">
        <f ca="1">IFERROR(INDEX(MAESTRO!F:F,_xludf.AGGREGATE(15,6,ROW(MAESTRO!$B$3:$B$1000)/((MAESTRO!$B$3:$B$1000="MILITARES")*(UPPER(MAESTRO!$L$3:$L$1000)="CONFIRMADO")),ROWS($A$3:A396))),"")</f>
        <v/>
      </c>
      <c r="G396" s="15" t="str">
        <f ca="1">IFERROR(INDEX(MAESTRO!G:G,_xludf.AGGREGATE(15,6,ROW(MAESTRO!$B$3:$B$1000)/((MAESTRO!$B$3:$B$1000="MILITARES")*(UPPER(MAESTRO!$L$3:$L$1000)="CONFIRMADO")),ROWS($A$3:A396))),"")</f>
        <v/>
      </c>
      <c r="H396" s="15" t="str">
        <f ca="1">IFERROR(INDEX(MAESTRO!H:H,_xludf.AGGREGATE(15,6,ROW(MAESTRO!$B$3:$B$1000)/((MAESTRO!$B$3:$B$1000="MILITARES")*(UPPER(MAESTRO!$L$3:$L$1000)="CONFIRMADO")),ROWS($A$3:A396))),"")</f>
        <v/>
      </c>
      <c r="I396" s="15" t="str">
        <f ca="1">IFERROR(INDEX(MAESTRO!I:I,_xludf.AGGREGATE(15,6,ROW(MAESTRO!$B$3:$B$1000)/((MAESTRO!$B$3:$B$1000="MILITARES")*(UPPER(MAESTRO!$L$3:$L$1000)="CONFIRMADO")),ROWS($A$3:A396))),"")</f>
        <v/>
      </c>
      <c r="J396" s="15" t="str">
        <f ca="1">IFERROR(INDEX(MAESTRO!J:J,_xludf.AGGREGATE(15,6,ROW(MAESTRO!$B$3:$B$1000)/((MAESTRO!$B$3:$B$1000="MILITARES")*(UPPER(MAESTRO!$L$3:$L$1000)="CONFIRMADO")),ROWS($A$3:A396))),"")</f>
        <v/>
      </c>
      <c r="K396" s="15" t="str">
        <f ca="1">IFERROR(INDEX(MAESTRO!K:K,_xludf.AGGREGATE(15,6,ROW(MAESTRO!$B$3:$B$1000)/((MAESTRO!$B$3:$B$1000="MILITARES")*(UPPER(MAESTRO!$L$3:$L$1000)="CONFIRMADO")),ROWS($A$3:A396))),"")</f>
        <v/>
      </c>
      <c r="L396" s="15" t="str">
        <f ca="1">IFERROR(INDEX(MAESTRO!L:L,_xludf.AGGREGATE(15,6,ROW(MAESTRO!$B$3:$B$1000)/((MAESTRO!$B$3:$B$1000="MILITARES")*(UPPER(MAESTRO!$L$3:$L$1000)="CONFIRMADO")),ROWS($A$3:A396))),"")</f>
        <v/>
      </c>
      <c r="M396" s="15" t="str">
        <f ca="1">IFERROR(INDEX(MAESTRO!M:M,_xludf.AGGREGATE(15,6,ROW(MAESTRO!$B$3:$B$1000)/((MAESTRO!$B$3:$B$1000="MILITARES")*(UPPER(MAESTRO!$L$3:$L$1000)="CONFIRMADO")),ROWS($A$3:A396))),"")</f>
        <v/>
      </c>
      <c r="N396" s="15" t="str">
        <f ca="1">IFERROR(INDEX(MAESTRO!N:N,_xludf.AGGREGATE(15,6,ROW(MAESTRO!$B$3:$B$1000)/((MAESTRO!$B$3:$B$1000="MILITARES")*(UPPER(MAESTRO!$L$3:$L$1000)="CONFIRMADO")),ROWS($A$3:A396))),"")</f>
        <v/>
      </c>
      <c r="O396" s="15" t="str">
        <f ca="1">IFERROR(INDEX(MAESTRO!O:O,_xludf.AGGREGATE(15,6,ROW(MAESTRO!$B$3:$B$1000)/((MAESTRO!$B$3:$B$1000="MILITARES")*(UPPER(MAESTRO!$L$3:$L$1000)="CONFIRMADO")),ROWS($A$3:A396))),"")</f>
        <v/>
      </c>
      <c r="P396" s="15" t="str">
        <f ca="1">IFERROR(INDEX(MAESTRO!P:P,_xludf.AGGREGATE(15,6,ROW(MAESTRO!$B$3:$B$1000)/((MAESTRO!$B$3:$B$1000="MILITARES")*(UPPER(MAESTRO!$L$3:$L$1000)="CONFIRMADO")),ROWS($A$3:A396))),"")</f>
        <v/>
      </c>
      <c r="Q396" s="15" t="str">
        <f ca="1">IFERROR(INDEX(MAESTRO!Q:Q,_xludf.AGGREGATE(15,6,ROW(MAESTRO!$B$3:$B$1000)/((MAESTRO!$B$3:$B$1000="MILITARES")*(UPPER(MAESTRO!$L$3:$L$1000)="CONFIRMADO")),ROWS($A$3:A396))),"")</f>
        <v/>
      </c>
      <c r="R396" s="15" t="str">
        <f ca="1">IFERROR(INDEX(MAESTRO!R:R,_xludf.AGGREGATE(15,6,ROW(MAESTRO!$B$3:$B$1000)/((MAESTRO!$B$3:$B$1000="MILITARES")*(UPPER(MAESTRO!$L$3:$L$1000)="CONFIRMADO")),ROWS($A$3:A396))),"")</f>
        <v/>
      </c>
      <c r="S396" s="15" t="str">
        <f ca="1">IFERROR(INDEX(MAESTRO!S:S,_xludf.AGGREGATE(15,6,ROW(MAESTRO!$B$3:$B$1000)/((MAESTRO!$B$3:$B$1000="MILITARES")*(UPPER(MAESTRO!$L$3:$L$1000)="CONFIRMADO")),ROWS($A$3:A396))),"")</f>
        <v/>
      </c>
      <c r="T396" s="15" t="str">
        <f ca="1">IFERROR(INDEX(MAESTRO!T:T,_xludf.AGGREGATE(15,6,ROW(MAESTRO!$B$3:$B$1000)/((MAESTRO!$B$3:$B$1000="MILITARES")*(UPPER(MAESTRO!$L$3:$L$1000)="CONFIRMADO")),ROWS($A$3:A396))),"")</f>
        <v/>
      </c>
      <c r="U396" s="15" t="str">
        <f ca="1">IFERROR(INDEX(MAESTRO!U:U,_xludf.AGGREGATE(15,6,ROW(MAESTRO!$B$3:$B$1000)/((MAESTRO!$B$3:$B$1000="MILITARES")*(UPPER(MAESTRO!$L$3:$L$1000)="CONFIRMADO")),ROWS($A$3:A396))),"")</f>
        <v/>
      </c>
      <c r="V396" s="15" t="str">
        <f ca="1">IFERROR(INDEX(MAESTRO!V:V,_xludf.AGGREGATE(15,6,ROW(MAESTRO!$B$3:$B$1000)/((MAESTRO!$B$3:$B$1000="MILITARES")*(UPPER(MAESTRO!$L$3:$L$1000)="CONFIRMADO")),ROWS($A$3:A396))),"")</f>
        <v/>
      </c>
      <c r="W396" s="15" t="str">
        <f ca="1">IFERROR(INDEX(MAESTRO!W:W,_xludf.AGGREGATE(15,6,ROW(MAESTRO!$B$3:$B$1000)/((MAESTRO!$B$3:$B$1000="MILITARES")*(UPPER(MAESTRO!$L$3:$L$1000)="CONFIRMADO")),ROWS($A$3:A396))),"")</f>
        <v/>
      </c>
      <c r="X396" s="15" t="str">
        <f ca="1">IFERROR(INDEX(MAESTRO!X:X,_xludf.AGGREGATE(15,6,ROW(MAESTRO!$B$3:$B$1000)/((MAESTRO!$B$3:$B$1000="MILITARES")*(UPPER(MAESTRO!$L$3:$L$1000)="CONFIRMADO")),ROWS($A$3:A396))),"")</f>
        <v/>
      </c>
    </row>
    <row r="397" spans="1:24" ht="22.05" customHeight="1">
      <c r="A397" s="10" t="str">
        <f ca="1">IFERROR(INDEX(MAESTRO!A:A,_xludf.AGGREGATE(15,6,ROW(MAESTRO!$B$3:$B$1000)/((MAESTRO!$B$3:$B$1000="MILITARES")*(UPPER(MAESTRO!$L$3:$L$1000)="CONFIRMADO")),ROWS($A$3:A397))),"")</f>
        <v/>
      </c>
      <c r="B397" s="10" t="str">
        <f ca="1">IFERROR(INDEX(MAESTRO!B:B,_xludf.AGGREGATE(15,6,ROW(MAESTRO!$B$3:$B$1000)/((MAESTRO!$B$3:$B$1000="MILITARES")*(UPPER(MAESTRO!$L$3:$L$1000)="CONFIRMADO")),ROWS($A$3:A397))),"")</f>
        <v/>
      </c>
      <c r="C397" s="10" t="str">
        <f ca="1">IFERROR(INDEX(MAESTRO!C:C,_xludf.AGGREGATE(15,6,ROW(MAESTRO!$B$3:$B$1000)/((MAESTRO!$B$3:$B$1000="MILITARES")*(UPPER(MAESTRO!$L$3:$L$1000)="CONFIRMADO")),ROWS($A$3:A397))),"")</f>
        <v/>
      </c>
      <c r="D397" s="10" t="str">
        <f ca="1">IFERROR(INDEX(MAESTRO!D:D,_xludf.AGGREGATE(15,6,ROW(MAESTRO!$B$3:$B$1000)/((MAESTRO!$B$3:$B$1000="MILITARES")*(UPPER(MAESTRO!$L$3:$L$1000)="CONFIRMADO")),ROWS($A$3:A397))),"")</f>
        <v/>
      </c>
      <c r="E397" s="10" t="str">
        <f ca="1">IFERROR(INDEX(MAESTRO!E:E,_xludf.AGGREGATE(15,6,ROW(MAESTRO!$B$3:$B$1000)/((MAESTRO!$B$3:$B$1000="MILITARES")*(UPPER(MAESTRO!$L$3:$L$1000)="CONFIRMADO")),ROWS($A$3:A397))),"")</f>
        <v/>
      </c>
      <c r="F397" s="10" t="str">
        <f ca="1">IFERROR(INDEX(MAESTRO!F:F,_xludf.AGGREGATE(15,6,ROW(MAESTRO!$B$3:$B$1000)/((MAESTRO!$B$3:$B$1000="MILITARES")*(UPPER(MAESTRO!$L$3:$L$1000)="CONFIRMADO")),ROWS($A$3:A397))),"")</f>
        <v/>
      </c>
      <c r="G397" s="10" t="str">
        <f ca="1">IFERROR(INDEX(MAESTRO!G:G,_xludf.AGGREGATE(15,6,ROW(MAESTRO!$B$3:$B$1000)/((MAESTRO!$B$3:$B$1000="MILITARES")*(UPPER(MAESTRO!$L$3:$L$1000)="CONFIRMADO")),ROWS($A$3:A397))),"")</f>
        <v/>
      </c>
      <c r="H397" s="10" t="str">
        <f ca="1">IFERROR(INDEX(MAESTRO!H:H,_xludf.AGGREGATE(15,6,ROW(MAESTRO!$B$3:$B$1000)/((MAESTRO!$B$3:$B$1000="MILITARES")*(UPPER(MAESTRO!$L$3:$L$1000)="CONFIRMADO")),ROWS($A$3:A397))),"")</f>
        <v/>
      </c>
      <c r="I397" s="10" t="str">
        <f ca="1">IFERROR(INDEX(MAESTRO!I:I,_xludf.AGGREGATE(15,6,ROW(MAESTRO!$B$3:$B$1000)/((MAESTRO!$B$3:$B$1000="MILITARES")*(UPPER(MAESTRO!$L$3:$L$1000)="CONFIRMADO")),ROWS($A$3:A397))),"")</f>
        <v/>
      </c>
      <c r="J397" s="10" t="str">
        <f ca="1">IFERROR(INDEX(MAESTRO!J:J,_xludf.AGGREGATE(15,6,ROW(MAESTRO!$B$3:$B$1000)/((MAESTRO!$B$3:$B$1000="MILITARES")*(UPPER(MAESTRO!$L$3:$L$1000)="CONFIRMADO")),ROWS($A$3:A397))),"")</f>
        <v/>
      </c>
      <c r="K397" s="10" t="str">
        <f ca="1">IFERROR(INDEX(MAESTRO!K:K,_xludf.AGGREGATE(15,6,ROW(MAESTRO!$B$3:$B$1000)/((MAESTRO!$B$3:$B$1000="MILITARES")*(UPPER(MAESTRO!$L$3:$L$1000)="CONFIRMADO")),ROWS($A$3:A397))),"")</f>
        <v/>
      </c>
      <c r="L397" s="10" t="str">
        <f ca="1">IFERROR(INDEX(MAESTRO!L:L,_xludf.AGGREGATE(15,6,ROW(MAESTRO!$B$3:$B$1000)/((MAESTRO!$B$3:$B$1000="MILITARES")*(UPPER(MAESTRO!$L$3:$L$1000)="CONFIRMADO")),ROWS($A$3:A397))),"")</f>
        <v/>
      </c>
      <c r="M397" s="10" t="str">
        <f ca="1">IFERROR(INDEX(MAESTRO!M:M,_xludf.AGGREGATE(15,6,ROW(MAESTRO!$B$3:$B$1000)/((MAESTRO!$B$3:$B$1000="MILITARES")*(UPPER(MAESTRO!$L$3:$L$1000)="CONFIRMADO")),ROWS($A$3:A397))),"")</f>
        <v/>
      </c>
      <c r="N397" s="10" t="str">
        <f ca="1">IFERROR(INDEX(MAESTRO!N:N,_xludf.AGGREGATE(15,6,ROW(MAESTRO!$B$3:$B$1000)/((MAESTRO!$B$3:$B$1000="MILITARES")*(UPPER(MAESTRO!$L$3:$L$1000)="CONFIRMADO")),ROWS($A$3:A397))),"")</f>
        <v/>
      </c>
      <c r="O397" s="10" t="str">
        <f ca="1">IFERROR(INDEX(MAESTRO!O:O,_xludf.AGGREGATE(15,6,ROW(MAESTRO!$B$3:$B$1000)/((MAESTRO!$B$3:$B$1000="MILITARES")*(UPPER(MAESTRO!$L$3:$L$1000)="CONFIRMADO")),ROWS($A$3:A397))),"")</f>
        <v/>
      </c>
      <c r="P397" s="10" t="str">
        <f ca="1">IFERROR(INDEX(MAESTRO!P:P,_xludf.AGGREGATE(15,6,ROW(MAESTRO!$B$3:$B$1000)/((MAESTRO!$B$3:$B$1000="MILITARES")*(UPPER(MAESTRO!$L$3:$L$1000)="CONFIRMADO")),ROWS($A$3:A397))),"")</f>
        <v/>
      </c>
      <c r="Q397" s="10" t="str">
        <f ca="1">IFERROR(INDEX(MAESTRO!Q:Q,_xludf.AGGREGATE(15,6,ROW(MAESTRO!$B$3:$B$1000)/((MAESTRO!$B$3:$B$1000="MILITARES")*(UPPER(MAESTRO!$L$3:$L$1000)="CONFIRMADO")),ROWS($A$3:A397))),"")</f>
        <v/>
      </c>
      <c r="R397" s="10" t="str">
        <f ca="1">IFERROR(INDEX(MAESTRO!R:R,_xludf.AGGREGATE(15,6,ROW(MAESTRO!$B$3:$B$1000)/((MAESTRO!$B$3:$B$1000="MILITARES")*(UPPER(MAESTRO!$L$3:$L$1000)="CONFIRMADO")),ROWS($A$3:A397))),"")</f>
        <v/>
      </c>
      <c r="S397" s="10" t="str">
        <f ca="1">IFERROR(INDEX(MAESTRO!S:S,_xludf.AGGREGATE(15,6,ROW(MAESTRO!$B$3:$B$1000)/((MAESTRO!$B$3:$B$1000="MILITARES")*(UPPER(MAESTRO!$L$3:$L$1000)="CONFIRMADO")),ROWS($A$3:A397))),"")</f>
        <v/>
      </c>
      <c r="T397" s="10" t="str">
        <f ca="1">IFERROR(INDEX(MAESTRO!T:T,_xludf.AGGREGATE(15,6,ROW(MAESTRO!$B$3:$B$1000)/((MAESTRO!$B$3:$B$1000="MILITARES")*(UPPER(MAESTRO!$L$3:$L$1000)="CONFIRMADO")),ROWS($A$3:A397))),"")</f>
        <v/>
      </c>
      <c r="U397" s="10" t="str">
        <f ca="1">IFERROR(INDEX(MAESTRO!U:U,_xludf.AGGREGATE(15,6,ROW(MAESTRO!$B$3:$B$1000)/((MAESTRO!$B$3:$B$1000="MILITARES")*(UPPER(MAESTRO!$L$3:$L$1000)="CONFIRMADO")),ROWS($A$3:A397))),"")</f>
        <v/>
      </c>
      <c r="V397" s="10" t="str">
        <f ca="1">IFERROR(INDEX(MAESTRO!V:V,_xludf.AGGREGATE(15,6,ROW(MAESTRO!$B$3:$B$1000)/((MAESTRO!$B$3:$B$1000="MILITARES")*(UPPER(MAESTRO!$L$3:$L$1000)="CONFIRMADO")),ROWS($A$3:A397))),"")</f>
        <v/>
      </c>
      <c r="W397" s="10" t="str">
        <f ca="1">IFERROR(INDEX(MAESTRO!W:W,_xludf.AGGREGATE(15,6,ROW(MAESTRO!$B$3:$B$1000)/((MAESTRO!$B$3:$B$1000="MILITARES")*(UPPER(MAESTRO!$L$3:$L$1000)="CONFIRMADO")),ROWS($A$3:A397))),"")</f>
        <v/>
      </c>
      <c r="X397" s="10" t="str">
        <f ca="1">IFERROR(INDEX(MAESTRO!X:X,_xludf.AGGREGATE(15,6,ROW(MAESTRO!$B$3:$B$1000)/((MAESTRO!$B$3:$B$1000="MILITARES")*(UPPER(MAESTRO!$L$3:$L$1000)="CONFIRMADO")),ROWS($A$3:A397))),"")</f>
        <v/>
      </c>
    </row>
    <row r="398" spans="1:24" ht="22.05" customHeight="1">
      <c r="A398" s="15" t="str">
        <f ca="1">IFERROR(INDEX(MAESTRO!A:A,_xludf.AGGREGATE(15,6,ROW(MAESTRO!$B$3:$B$1000)/((MAESTRO!$B$3:$B$1000="MILITARES")*(UPPER(MAESTRO!$L$3:$L$1000)="CONFIRMADO")),ROWS($A$3:A398))),"")</f>
        <v/>
      </c>
      <c r="B398" s="15" t="str">
        <f ca="1">IFERROR(INDEX(MAESTRO!B:B,_xludf.AGGREGATE(15,6,ROW(MAESTRO!$B$3:$B$1000)/((MAESTRO!$B$3:$B$1000="MILITARES")*(UPPER(MAESTRO!$L$3:$L$1000)="CONFIRMADO")),ROWS($A$3:A398))),"")</f>
        <v/>
      </c>
      <c r="C398" s="15" t="str">
        <f ca="1">IFERROR(INDEX(MAESTRO!C:C,_xludf.AGGREGATE(15,6,ROW(MAESTRO!$B$3:$B$1000)/((MAESTRO!$B$3:$B$1000="MILITARES")*(UPPER(MAESTRO!$L$3:$L$1000)="CONFIRMADO")),ROWS($A$3:A398))),"")</f>
        <v/>
      </c>
      <c r="D398" s="15" t="str">
        <f ca="1">IFERROR(INDEX(MAESTRO!D:D,_xludf.AGGREGATE(15,6,ROW(MAESTRO!$B$3:$B$1000)/((MAESTRO!$B$3:$B$1000="MILITARES")*(UPPER(MAESTRO!$L$3:$L$1000)="CONFIRMADO")),ROWS($A$3:A398))),"")</f>
        <v/>
      </c>
      <c r="E398" s="15" t="str">
        <f ca="1">IFERROR(INDEX(MAESTRO!E:E,_xludf.AGGREGATE(15,6,ROW(MAESTRO!$B$3:$B$1000)/((MAESTRO!$B$3:$B$1000="MILITARES")*(UPPER(MAESTRO!$L$3:$L$1000)="CONFIRMADO")),ROWS($A$3:A398))),"")</f>
        <v/>
      </c>
      <c r="F398" s="15" t="str">
        <f ca="1">IFERROR(INDEX(MAESTRO!F:F,_xludf.AGGREGATE(15,6,ROW(MAESTRO!$B$3:$B$1000)/((MAESTRO!$B$3:$B$1000="MILITARES")*(UPPER(MAESTRO!$L$3:$L$1000)="CONFIRMADO")),ROWS($A$3:A398))),"")</f>
        <v/>
      </c>
      <c r="G398" s="15" t="str">
        <f ca="1">IFERROR(INDEX(MAESTRO!G:G,_xludf.AGGREGATE(15,6,ROW(MAESTRO!$B$3:$B$1000)/((MAESTRO!$B$3:$B$1000="MILITARES")*(UPPER(MAESTRO!$L$3:$L$1000)="CONFIRMADO")),ROWS($A$3:A398))),"")</f>
        <v/>
      </c>
      <c r="H398" s="15" t="str">
        <f ca="1">IFERROR(INDEX(MAESTRO!H:H,_xludf.AGGREGATE(15,6,ROW(MAESTRO!$B$3:$B$1000)/((MAESTRO!$B$3:$B$1000="MILITARES")*(UPPER(MAESTRO!$L$3:$L$1000)="CONFIRMADO")),ROWS($A$3:A398))),"")</f>
        <v/>
      </c>
      <c r="I398" s="15" t="str">
        <f ca="1">IFERROR(INDEX(MAESTRO!I:I,_xludf.AGGREGATE(15,6,ROW(MAESTRO!$B$3:$B$1000)/((MAESTRO!$B$3:$B$1000="MILITARES")*(UPPER(MAESTRO!$L$3:$L$1000)="CONFIRMADO")),ROWS($A$3:A398))),"")</f>
        <v/>
      </c>
      <c r="J398" s="15" t="str">
        <f ca="1">IFERROR(INDEX(MAESTRO!J:J,_xludf.AGGREGATE(15,6,ROW(MAESTRO!$B$3:$B$1000)/((MAESTRO!$B$3:$B$1000="MILITARES")*(UPPER(MAESTRO!$L$3:$L$1000)="CONFIRMADO")),ROWS($A$3:A398))),"")</f>
        <v/>
      </c>
      <c r="K398" s="15" t="str">
        <f ca="1">IFERROR(INDEX(MAESTRO!K:K,_xludf.AGGREGATE(15,6,ROW(MAESTRO!$B$3:$B$1000)/((MAESTRO!$B$3:$B$1000="MILITARES")*(UPPER(MAESTRO!$L$3:$L$1000)="CONFIRMADO")),ROWS($A$3:A398))),"")</f>
        <v/>
      </c>
      <c r="L398" s="15" t="str">
        <f ca="1">IFERROR(INDEX(MAESTRO!L:L,_xludf.AGGREGATE(15,6,ROW(MAESTRO!$B$3:$B$1000)/((MAESTRO!$B$3:$B$1000="MILITARES")*(UPPER(MAESTRO!$L$3:$L$1000)="CONFIRMADO")),ROWS($A$3:A398))),"")</f>
        <v/>
      </c>
      <c r="M398" s="15" t="str">
        <f ca="1">IFERROR(INDEX(MAESTRO!M:M,_xludf.AGGREGATE(15,6,ROW(MAESTRO!$B$3:$B$1000)/((MAESTRO!$B$3:$B$1000="MILITARES")*(UPPER(MAESTRO!$L$3:$L$1000)="CONFIRMADO")),ROWS($A$3:A398))),"")</f>
        <v/>
      </c>
      <c r="N398" s="15" t="str">
        <f ca="1">IFERROR(INDEX(MAESTRO!N:N,_xludf.AGGREGATE(15,6,ROW(MAESTRO!$B$3:$B$1000)/((MAESTRO!$B$3:$B$1000="MILITARES")*(UPPER(MAESTRO!$L$3:$L$1000)="CONFIRMADO")),ROWS($A$3:A398))),"")</f>
        <v/>
      </c>
      <c r="O398" s="15" t="str">
        <f ca="1">IFERROR(INDEX(MAESTRO!O:O,_xludf.AGGREGATE(15,6,ROW(MAESTRO!$B$3:$B$1000)/((MAESTRO!$B$3:$B$1000="MILITARES")*(UPPER(MAESTRO!$L$3:$L$1000)="CONFIRMADO")),ROWS($A$3:A398))),"")</f>
        <v/>
      </c>
      <c r="P398" s="15" t="str">
        <f ca="1">IFERROR(INDEX(MAESTRO!P:P,_xludf.AGGREGATE(15,6,ROW(MAESTRO!$B$3:$B$1000)/((MAESTRO!$B$3:$B$1000="MILITARES")*(UPPER(MAESTRO!$L$3:$L$1000)="CONFIRMADO")),ROWS($A$3:A398))),"")</f>
        <v/>
      </c>
      <c r="Q398" s="15" t="str">
        <f ca="1">IFERROR(INDEX(MAESTRO!Q:Q,_xludf.AGGREGATE(15,6,ROW(MAESTRO!$B$3:$B$1000)/((MAESTRO!$B$3:$B$1000="MILITARES")*(UPPER(MAESTRO!$L$3:$L$1000)="CONFIRMADO")),ROWS($A$3:A398))),"")</f>
        <v/>
      </c>
      <c r="R398" s="15" t="str">
        <f ca="1">IFERROR(INDEX(MAESTRO!R:R,_xludf.AGGREGATE(15,6,ROW(MAESTRO!$B$3:$B$1000)/((MAESTRO!$B$3:$B$1000="MILITARES")*(UPPER(MAESTRO!$L$3:$L$1000)="CONFIRMADO")),ROWS($A$3:A398))),"")</f>
        <v/>
      </c>
      <c r="S398" s="15" t="str">
        <f ca="1">IFERROR(INDEX(MAESTRO!S:S,_xludf.AGGREGATE(15,6,ROW(MAESTRO!$B$3:$B$1000)/((MAESTRO!$B$3:$B$1000="MILITARES")*(UPPER(MAESTRO!$L$3:$L$1000)="CONFIRMADO")),ROWS($A$3:A398))),"")</f>
        <v/>
      </c>
      <c r="T398" s="15" t="str">
        <f ca="1">IFERROR(INDEX(MAESTRO!T:T,_xludf.AGGREGATE(15,6,ROW(MAESTRO!$B$3:$B$1000)/((MAESTRO!$B$3:$B$1000="MILITARES")*(UPPER(MAESTRO!$L$3:$L$1000)="CONFIRMADO")),ROWS($A$3:A398))),"")</f>
        <v/>
      </c>
      <c r="U398" s="15" t="str">
        <f ca="1">IFERROR(INDEX(MAESTRO!U:U,_xludf.AGGREGATE(15,6,ROW(MAESTRO!$B$3:$B$1000)/((MAESTRO!$B$3:$B$1000="MILITARES")*(UPPER(MAESTRO!$L$3:$L$1000)="CONFIRMADO")),ROWS($A$3:A398))),"")</f>
        <v/>
      </c>
      <c r="V398" s="15" t="str">
        <f ca="1">IFERROR(INDEX(MAESTRO!V:V,_xludf.AGGREGATE(15,6,ROW(MAESTRO!$B$3:$B$1000)/((MAESTRO!$B$3:$B$1000="MILITARES")*(UPPER(MAESTRO!$L$3:$L$1000)="CONFIRMADO")),ROWS($A$3:A398))),"")</f>
        <v/>
      </c>
      <c r="W398" s="15" t="str">
        <f ca="1">IFERROR(INDEX(MAESTRO!W:W,_xludf.AGGREGATE(15,6,ROW(MAESTRO!$B$3:$B$1000)/((MAESTRO!$B$3:$B$1000="MILITARES")*(UPPER(MAESTRO!$L$3:$L$1000)="CONFIRMADO")),ROWS($A$3:A398))),"")</f>
        <v/>
      </c>
      <c r="X398" s="15" t="str">
        <f ca="1">IFERROR(INDEX(MAESTRO!X:X,_xludf.AGGREGATE(15,6,ROW(MAESTRO!$B$3:$B$1000)/((MAESTRO!$B$3:$B$1000="MILITARES")*(UPPER(MAESTRO!$L$3:$L$1000)="CONFIRMADO")),ROWS($A$3:A398))),"")</f>
        <v/>
      </c>
    </row>
    <row r="399" spans="1:24" ht="22.05" customHeight="1">
      <c r="A399" s="10" t="str">
        <f ca="1">IFERROR(INDEX(MAESTRO!A:A,_xludf.AGGREGATE(15,6,ROW(MAESTRO!$B$3:$B$1000)/((MAESTRO!$B$3:$B$1000="MILITARES")*(UPPER(MAESTRO!$L$3:$L$1000)="CONFIRMADO")),ROWS($A$3:A399))),"")</f>
        <v/>
      </c>
      <c r="B399" s="10" t="str">
        <f ca="1">IFERROR(INDEX(MAESTRO!B:B,_xludf.AGGREGATE(15,6,ROW(MAESTRO!$B$3:$B$1000)/((MAESTRO!$B$3:$B$1000="MILITARES")*(UPPER(MAESTRO!$L$3:$L$1000)="CONFIRMADO")),ROWS($A$3:A399))),"")</f>
        <v/>
      </c>
      <c r="C399" s="10" t="str">
        <f ca="1">IFERROR(INDEX(MAESTRO!C:C,_xludf.AGGREGATE(15,6,ROW(MAESTRO!$B$3:$B$1000)/((MAESTRO!$B$3:$B$1000="MILITARES")*(UPPER(MAESTRO!$L$3:$L$1000)="CONFIRMADO")),ROWS($A$3:A399))),"")</f>
        <v/>
      </c>
      <c r="D399" s="10" t="str">
        <f ca="1">IFERROR(INDEX(MAESTRO!D:D,_xludf.AGGREGATE(15,6,ROW(MAESTRO!$B$3:$B$1000)/((MAESTRO!$B$3:$B$1000="MILITARES")*(UPPER(MAESTRO!$L$3:$L$1000)="CONFIRMADO")),ROWS($A$3:A399))),"")</f>
        <v/>
      </c>
      <c r="E399" s="10" t="str">
        <f ca="1">IFERROR(INDEX(MAESTRO!E:E,_xludf.AGGREGATE(15,6,ROW(MAESTRO!$B$3:$B$1000)/((MAESTRO!$B$3:$B$1000="MILITARES")*(UPPER(MAESTRO!$L$3:$L$1000)="CONFIRMADO")),ROWS($A$3:A399))),"")</f>
        <v/>
      </c>
      <c r="F399" s="10" t="str">
        <f ca="1">IFERROR(INDEX(MAESTRO!F:F,_xludf.AGGREGATE(15,6,ROW(MAESTRO!$B$3:$B$1000)/((MAESTRO!$B$3:$B$1000="MILITARES")*(UPPER(MAESTRO!$L$3:$L$1000)="CONFIRMADO")),ROWS($A$3:A399))),"")</f>
        <v/>
      </c>
      <c r="G399" s="10" t="str">
        <f ca="1">IFERROR(INDEX(MAESTRO!G:G,_xludf.AGGREGATE(15,6,ROW(MAESTRO!$B$3:$B$1000)/((MAESTRO!$B$3:$B$1000="MILITARES")*(UPPER(MAESTRO!$L$3:$L$1000)="CONFIRMADO")),ROWS($A$3:A399))),"")</f>
        <v/>
      </c>
      <c r="H399" s="10" t="str">
        <f ca="1">IFERROR(INDEX(MAESTRO!H:H,_xludf.AGGREGATE(15,6,ROW(MAESTRO!$B$3:$B$1000)/((MAESTRO!$B$3:$B$1000="MILITARES")*(UPPER(MAESTRO!$L$3:$L$1000)="CONFIRMADO")),ROWS($A$3:A399))),"")</f>
        <v/>
      </c>
      <c r="I399" s="10" t="str">
        <f ca="1">IFERROR(INDEX(MAESTRO!I:I,_xludf.AGGREGATE(15,6,ROW(MAESTRO!$B$3:$B$1000)/((MAESTRO!$B$3:$B$1000="MILITARES")*(UPPER(MAESTRO!$L$3:$L$1000)="CONFIRMADO")),ROWS($A$3:A399))),"")</f>
        <v/>
      </c>
      <c r="J399" s="10" t="str">
        <f ca="1">IFERROR(INDEX(MAESTRO!J:J,_xludf.AGGREGATE(15,6,ROW(MAESTRO!$B$3:$B$1000)/((MAESTRO!$B$3:$B$1000="MILITARES")*(UPPER(MAESTRO!$L$3:$L$1000)="CONFIRMADO")),ROWS($A$3:A399))),"")</f>
        <v/>
      </c>
      <c r="K399" s="10" t="str">
        <f ca="1">IFERROR(INDEX(MAESTRO!K:K,_xludf.AGGREGATE(15,6,ROW(MAESTRO!$B$3:$B$1000)/((MAESTRO!$B$3:$B$1000="MILITARES")*(UPPER(MAESTRO!$L$3:$L$1000)="CONFIRMADO")),ROWS($A$3:A399))),"")</f>
        <v/>
      </c>
      <c r="L399" s="10" t="str">
        <f ca="1">IFERROR(INDEX(MAESTRO!L:L,_xludf.AGGREGATE(15,6,ROW(MAESTRO!$B$3:$B$1000)/((MAESTRO!$B$3:$B$1000="MILITARES")*(UPPER(MAESTRO!$L$3:$L$1000)="CONFIRMADO")),ROWS($A$3:A399))),"")</f>
        <v/>
      </c>
      <c r="M399" s="10" t="str">
        <f ca="1">IFERROR(INDEX(MAESTRO!M:M,_xludf.AGGREGATE(15,6,ROW(MAESTRO!$B$3:$B$1000)/((MAESTRO!$B$3:$B$1000="MILITARES")*(UPPER(MAESTRO!$L$3:$L$1000)="CONFIRMADO")),ROWS($A$3:A399))),"")</f>
        <v/>
      </c>
      <c r="N399" s="10" t="str">
        <f ca="1">IFERROR(INDEX(MAESTRO!N:N,_xludf.AGGREGATE(15,6,ROW(MAESTRO!$B$3:$B$1000)/((MAESTRO!$B$3:$B$1000="MILITARES")*(UPPER(MAESTRO!$L$3:$L$1000)="CONFIRMADO")),ROWS($A$3:A399))),"")</f>
        <v/>
      </c>
      <c r="O399" s="10" t="str">
        <f ca="1">IFERROR(INDEX(MAESTRO!O:O,_xludf.AGGREGATE(15,6,ROW(MAESTRO!$B$3:$B$1000)/((MAESTRO!$B$3:$B$1000="MILITARES")*(UPPER(MAESTRO!$L$3:$L$1000)="CONFIRMADO")),ROWS($A$3:A399))),"")</f>
        <v/>
      </c>
      <c r="P399" s="10" t="str">
        <f ca="1">IFERROR(INDEX(MAESTRO!P:P,_xludf.AGGREGATE(15,6,ROW(MAESTRO!$B$3:$B$1000)/((MAESTRO!$B$3:$B$1000="MILITARES")*(UPPER(MAESTRO!$L$3:$L$1000)="CONFIRMADO")),ROWS($A$3:A399))),"")</f>
        <v/>
      </c>
      <c r="Q399" s="10" t="str">
        <f ca="1">IFERROR(INDEX(MAESTRO!Q:Q,_xludf.AGGREGATE(15,6,ROW(MAESTRO!$B$3:$B$1000)/((MAESTRO!$B$3:$B$1000="MILITARES")*(UPPER(MAESTRO!$L$3:$L$1000)="CONFIRMADO")),ROWS($A$3:A399))),"")</f>
        <v/>
      </c>
      <c r="R399" s="10" t="str">
        <f ca="1">IFERROR(INDEX(MAESTRO!R:R,_xludf.AGGREGATE(15,6,ROW(MAESTRO!$B$3:$B$1000)/((MAESTRO!$B$3:$B$1000="MILITARES")*(UPPER(MAESTRO!$L$3:$L$1000)="CONFIRMADO")),ROWS($A$3:A399))),"")</f>
        <v/>
      </c>
      <c r="S399" s="10" t="str">
        <f ca="1">IFERROR(INDEX(MAESTRO!S:S,_xludf.AGGREGATE(15,6,ROW(MAESTRO!$B$3:$B$1000)/((MAESTRO!$B$3:$B$1000="MILITARES")*(UPPER(MAESTRO!$L$3:$L$1000)="CONFIRMADO")),ROWS($A$3:A399))),"")</f>
        <v/>
      </c>
      <c r="T399" s="10" t="str">
        <f ca="1">IFERROR(INDEX(MAESTRO!T:T,_xludf.AGGREGATE(15,6,ROW(MAESTRO!$B$3:$B$1000)/((MAESTRO!$B$3:$B$1000="MILITARES")*(UPPER(MAESTRO!$L$3:$L$1000)="CONFIRMADO")),ROWS($A$3:A399))),"")</f>
        <v/>
      </c>
      <c r="U399" s="10" t="str">
        <f ca="1">IFERROR(INDEX(MAESTRO!U:U,_xludf.AGGREGATE(15,6,ROW(MAESTRO!$B$3:$B$1000)/((MAESTRO!$B$3:$B$1000="MILITARES")*(UPPER(MAESTRO!$L$3:$L$1000)="CONFIRMADO")),ROWS($A$3:A399))),"")</f>
        <v/>
      </c>
      <c r="V399" s="10" t="str">
        <f ca="1">IFERROR(INDEX(MAESTRO!V:V,_xludf.AGGREGATE(15,6,ROW(MAESTRO!$B$3:$B$1000)/((MAESTRO!$B$3:$B$1000="MILITARES")*(UPPER(MAESTRO!$L$3:$L$1000)="CONFIRMADO")),ROWS($A$3:A399))),"")</f>
        <v/>
      </c>
      <c r="W399" s="10" t="str">
        <f ca="1">IFERROR(INDEX(MAESTRO!W:W,_xludf.AGGREGATE(15,6,ROW(MAESTRO!$B$3:$B$1000)/((MAESTRO!$B$3:$B$1000="MILITARES")*(UPPER(MAESTRO!$L$3:$L$1000)="CONFIRMADO")),ROWS($A$3:A399))),"")</f>
        <v/>
      </c>
      <c r="X399" s="10" t="str">
        <f ca="1">IFERROR(INDEX(MAESTRO!X:X,_xludf.AGGREGATE(15,6,ROW(MAESTRO!$B$3:$B$1000)/((MAESTRO!$B$3:$B$1000="MILITARES")*(UPPER(MAESTRO!$L$3:$L$1000)="CONFIRMADO")),ROWS($A$3:A399))),"")</f>
        <v/>
      </c>
    </row>
    <row r="400" spans="1:24" ht="22.05" customHeight="1">
      <c r="A400" s="15" t="str">
        <f ca="1">IFERROR(INDEX(MAESTRO!A:A,_xludf.AGGREGATE(15,6,ROW(MAESTRO!$B$3:$B$1000)/((MAESTRO!$B$3:$B$1000="MILITARES")*(UPPER(MAESTRO!$L$3:$L$1000)="CONFIRMADO")),ROWS($A$3:A400))),"")</f>
        <v/>
      </c>
      <c r="B400" s="15" t="str">
        <f ca="1">IFERROR(INDEX(MAESTRO!B:B,_xludf.AGGREGATE(15,6,ROW(MAESTRO!$B$3:$B$1000)/((MAESTRO!$B$3:$B$1000="MILITARES")*(UPPER(MAESTRO!$L$3:$L$1000)="CONFIRMADO")),ROWS($A$3:A400))),"")</f>
        <v/>
      </c>
      <c r="C400" s="15" t="str">
        <f ca="1">IFERROR(INDEX(MAESTRO!C:C,_xludf.AGGREGATE(15,6,ROW(MAESTRO!$B$3:$B$1000)/((MAESTRO!$B$3:$B$1000="MILITARES")*(UPPER(MAESTRO!$L$3:$L$1000)="CONFIRMADO")),ROWS($A$3:A400))),"")</f>
        <v/>
      </c>
      <c r="D400" s="15" t="str">
        <f ca="1">IFERROR(INDEX(MAESTRO!D:D,_xludf.AGGREGATE(15,6,ROW(MAESTRO!$B$3:$B$1000)/((MAESTRO!$B$3:$B$1000="MILITARES")*(UPPER(MAESTRO!$L$3:$L$1000)="CONFIRMADO")),ROWS($A$3:A400))),"")</f>
        <v/>
      </c>
      <c r="E400" s="15" t="str">
        <f ca="1">IFERROR(INDEX(MAESTRO!E:E,_xludf.AGGREGATE(15,6,ROW(MAESTRO!$B$3:$B$1000)/((MAESTRO!$B$3:$B$1000="MILITARES")*(UPPER(MAESTRO!$L$3:$L$1000)="CONFIRMADO")),ROWS($A$3:A400))),"")</f>
        <v/>
      </c>
      <c r="F400" s="15" t="str">
        <f ca="1">IFERROR(INDEX(MAESTRO!F:F,_xludf.AGGREGATE(15,6,ROW(MAESTRO!$B$3:$B$1000)/((MAESTRO!$B$3:$B$1000="MILITARES")*(UPPER(MAESTRO!$L$3:$L$1000)="CONFIRMADO")),ROWS($A$3:A400))),"")</f>
        <v/>
      </c>
      <c r="G400" s="15" t="str">
        <f ca="1">IFERROR(INDEX(MAESTRO!G:G,_xludf.AGGREGATE(15,6,ROW(MAESTRO!$B$3:$B$1000)/((MAESTRO!$B$3:$B$1000="MILITARES")*(UPPER(MAESTRO!$L$3:$L$1000)="CONFIRMADO")),ROWS($A$3:A400))),"")</f>
        <v/>
      </c>
      <c r="H400" s="15" t="str">
        <f ca="1">IFERROR(INDEX(MAESTRO!H:H,_xludf.AGGREGATE(15,6,ROW(MAESTRO!$B$3:$B$1000)/((MAESTRO!$B$3:$B$1000="MILITARES")*(UPPER(MAESTRO!$L$3:$L$1000)="CONFIRMADO")),ROWS($A$3:A400))),"")</f>
        <v/>
      </c>
      <c r="I400" s="15" t="str">
        <f ca="1">IFERROR(INDEX(MAESTRO!I:I,_xludf.AGGREGATE(15,6,ROW(MAESTRO!$B$3:$B$1000)/((MAESTRO!$B$3:$B$1000="MILITARES")*(UPPER(MAESTRO!$L$3:$L$1000)="CONFIRMADO")),ROWS($A$3:A400))),"")</f>
        <v/>
      </c>
      <c r="J400" s="15" t="str">
        <f ca="1">IFERROR(INDEX(MAESTRO!J:J,_xludf.AGGREGATE(15,6,ROW(MAESTRO!$B$3:$B$1000)/((MAESTRO!$B$3:$B$1000="MILITARES")*(UPPER(MAESTRO!$L$3:$L$1000)="CONFIRMADO")),ROWS($A$3:A400))),"")</f>
        <v/>
      </c>
      <c r="K400" s="15" t="str">
        <f ca="1">IFERROR(INDEX(MAESTRO!K:K,_xludf.AGGREGATE(15,6,ROW(MAESTRO!$B$3:$B$1000)/((MAESTRO!$B$3:$B$1000="MILITARES")*(UPPER(MAESTRO!$L$3:$L$1000)="CONFIRMADO")),ROWS($A$3:A400))),"")</f>
        <v/>
      </c>
      <c r="L400" s="15" t="str">
        <f ca="1">IFERROR(INDEX(MAESTRO!L:L,_xludf.AGGREGATE(15,6,ROW(MAESTRO!$B$3:$B$1000)/((MAESTRO!$B$3:$B$1000="MILITARES")*(UPPER(MAESTRO!$L$3:$L$1000)="CONFIRMADO")),ROWS($A$3:A400))),"")</f>
        <v/>
      </c>
      <c r="M400" s="15" t="str">
        <f ca="1">IFERROR(INDEX(MAESTRO!M:M,_xludf.AGGREGATE(15,6,ROW(MAESTRO!$B$3:$B$1000)/((MAESTRO!$B$3:$B$1000="MILITARES")*(UPPER(MAESTRO!$L$3:$L$1000)="CONFIRMADO")),ROWS($A$3:A400))),"")</f>
        <v/>
      </c>
      <c r="N400" s="15" t="str">
        <f ca="1">IFERROR(INDEX(MAESTRO!N:N,_xludf.AGGREGATE(15,6,ROW(MAESTRO!$B$3:$B$1000)/((MAESTRO!$B$3:$B$1000="MILITARES")*(UPPER(MAESTRO!$L$3:$L$1000)="CONFIRMADO")),ROWS($A$3:A400))),"")</f>
        <v/>
      </c>
      <c r="O400" s="15" t="str">
        <f ca="1">IFERROR(INDEX(MAESTRO!O:O,_xludf.AGGREGATE(15,6,ROW(MAESTRO!$B$3:$B$1000)/((MAESTRO!$B$3:$B$1000="MILITARES")*(UPPER(MAESTRO!$L$3:$L$1000)="CONFIRMADO")),ROWS($A$3:A400))),"")</f>
        <v/>
      </c>
      <c r="P400" s="15" t="str">
        <f ca="1">IFERROR(INDEX(MAESTRO!P:P,_xludf.AGGREGATE(15,6,ROW(MAESTRO!$B$3:$B$1000)/((MAESTRO!$B$3:$B$1000="MILITARES")*(UPPER(MAESTRO!$L$3:$L$1000)="CONFIRMADO")),ROWS($A$3:A400))),"")</f>
        <v/>
      </c>
      <c r="Q400" s="15" t="str">
        <f ca="1">IFERROR(INDEX(MAESTRO!Q:Q,_xludf.AGGREGATE(15,6,ROW(MAESTRO!$B$3:$B$1000)/((MAESTRO!$B$3:$B$1000="MILITARES")*(UPPER(MAESTRO!$L$3:$L$1000)="CONFIRMADO")),ROWS($A$3:A400))),"")</f>
        <v/>
      </c>
      <c r="R400" s="15" t="str">
        <f ca="1">IFERROR(INDEX(MAESTRO!R:R,_xludf.AGGREGATE(15,6,ROW(MAESTRO!$B$3:$B$1000)/((MAESTRO!$B$3:$B$1000="MILITARES")*(UPPER(MAESTRO!$L$3:$L$1000)="CONFIRMADO")),ROWS($A$3:A400))),"")</f>
        <v/>
      </c>
      <c r="S400" s="15" t="str">
        <f ca="1">IFERROR(INDEX(MAESTRO!S:S,_xludf.AGGREGATE(15,6,ROW(MAESTRO!$B$3:$B$1000)/((MAESTRO!$B$3:$B$1000="MILITARES")*(UPPER(MAESTRO!$L$3:$L$1000)="CONFIRMADO")),ROWS($A$3:A400))),"")</f>
        <v/>
      </c>
      <c r="T400" s="15" t="str">
        <f ca="1">IFERROR(INDEX(MAESTRO!T:T,_xludf.AGGREGATE(15,6,ROW(MAESTRO!$B$3:$B$1000)/((MAESTRO!$B$3:$B$1000="MILITARES")*(UPPER(MAESTRO!$L$3:$L$1000)="CONFIRMADO")),ROWS($A$3:A400))),"")</f>
        <v/>
      </c>
      <c r="U400" s="15" t="str">
        <f ca="1">IFERROR(INDEX(MAESTRO!U:U,_xludf.AGGREGATE(15,6,ROW(MAESTRO!$B$3:$B$1000)/((MAESTRO!$B$3:$B$1000="MILITARES")*(UPPER(MAESTRO!$L$3:$L$1000)="CONFIRMADO")),ROWS($A$3:A400))),"")</f>
        <v/>
      </c>
      <c r="V400" s="15" t="str">
        <f ca="1">IFERROR(INDEX(MAESTRO!V:V,_xludf.AGGREGATE(15,6,ROW(MAESTRO!$B$3:$B$1000)/((MAESTRO!$B$3:$B$1000="MILITARES")*(UPPER(MAESTRO!$L$3:$L$1000)="CONFIRMADO")),ROWS($A$3:A400))),"")</f>
        <v/>
      </c>
      <c r="W400" s="15" t="str">
        <f ca="1">IFERROR(INDEX(MAESTRO!W:W,_xludf.AGGREGATE(15,6,ROW(MAESTRO!$B$3:$B$1000)/((MAESTRO!$B$3:$B$1000="MILITARES")*(UPPER(MAESTRO!$L$3:$L$1000)="CONFIRMADO")),ROWS($A$3:A400))),"")</f>
        <v/>
      </c>
      <c r="X400" s="15" t="str">
        <f ca="1">IFERROR(INDEX(MAESTRO!X:X,_xludf.AGGREGATE(15,6,ROW(MAESTRO!$B$3:$B$1000)/((MAESTRO!$B$3:$B$1000="MILITARES")*(UPPER(MAESTRO!$L$3:$L$1000)="CONFIRMADO")),ROWS($A$3:A400))),"")</f>
        <v/>
      </c>
    </row>
    <row r="401" spans="1:24" ht="22.05" customHeight="1">
      <c r="A401" s="10" t="str">
        <f ca="1">IFERROR(INDEX(MAESTRO!A:A,_xludf.AGGREGATE(15,6,ROW(MAESTRO!$B$3:$B$1000)/((MAESTRO!$B$3:$B$1000="MILITARES")*(UPPER(MAESTRO!$L$3:$L$1000)="CONFIRMADO")),ROWS($A$3:A401))),"")</f>
        <v/>
      </c>
      <c r="B401" s="10" t="str">
        <f ca="1">IFERROR(INDEX(MAESTRO!B:B,_xludf.AGGREGATE(15,6,ROW(MAESTRO!$B$3:$B$1000)/((MAESTRO!$B$3:$B$1000="MILITARES")*(UPPER(MAESTRO!$L$3:$L$1000)="CONFIRMADO")),ROWS($A$3:A401))),"")</f>
        <v/>
      </c>
      <c r="C401" s="10" t="str">
        <f ca="1">IFERROR(INDEX(MAESTRO!C:C,_xludf.AGGREGATE(15,6,ROW(MAESTRO!$B$3:$B$1000)/((MAESTRO!$B$3:$B$1000="MILITARES")*(UPPER(MAESTRO!$L$3:$L$1000)="CONFIRMADO")),ROWS($A$3:A401))),"")</f>
        <v/>
      </c>
      <c r="D401" s="10" t="str">
        <f ca="1">IFERROR(INDEX(MAESTRO!D:D,_xludf.AGGREGATE(15,6,ROW(MAESTRO!$B$3:$B$1000)/((MAESTRO!$B$3:$B$1000="MILITARES")*(UPPER(MAESTRO!$L$3:$L$1000)="CONFIRMADO")),ROWS($A$3:A401))),"")</f>
        <v/>
      </c>
      <c r="E401" s="10" t="str">
        <f ca="1">IFERROR(INDEX(MAESTRO!E:E,_xludf.AGGREGATE(15,6,ROW(MAESTRO!$B$3:$B$1000)/((MAESTRO!$B$3:$B$1000="MILITARES")*(UPPER(MAESTRO!$L$3:$L$1000)="CONFIRMADO")),ROWS($A$3:A401))),"")</f>
        <v/>
      </c>
      <c r="F401" s="10" t="str">
        <f ca="1">IFERROR(INDEX(MAESTRO!F:F,_xludf.AGGREGATE(15,6,ROW(MAESTRO!$B$3:$B$1000)/((MAESTRO!$B$3:$B$1000="MILITARES")*(UPPER(MAESTRO!$L$3:$L$1000)="CONFIRMADO")),ROWS($A$3:A401))),"")</f>
        <v/>
      </c>
      <c r="G401" s="10" t="str">
        <f ca="1">IFERROR(INDEX(MAESTRO!G:G,_xludf.AGGREGATE(15,6,ROW(MAESTRO!$B$3:$B$1000)/((MAESTRO!$B$3:$B$1000="MILITARES")*(UPPER(MAESTRO!$L$3:$L$1000)="CONFIRMADO")),ROWS($A$3:A401))),"")</f>
        <v/>
      </c>
      <c r="H401" s="10" t="str">
        <f ca="1">IFERROR(INDEX(MAESTRO!H:H,_xludf.AGGREGATE(15,6,ROW(MAESTRO!$B$3:$B$1000)/((MAESTRO!$B$3:$B$1000="MILITARES")*(UPPER(MAESTRO!$L$3:$L$1000)="CONFIRMADO")),ROWS($A$3:A401))),"")</f>
        <v/>
      </c>
      <c r="I401" s="10" t="str">
        <f ca="1">IFERROR(INDEX(MAESTRO!I:I,_xludf.AGGREGATE(15,6,ROW(MAESTRO!$B$3:$B$1000)/((MAESTRO!$B$3:$B$1000="MILITARES")*(UPPER(MAESTRO!$L$3:$L$1000)="CONFIRMADO")),ROWS($A$3:A401))),"")</f>
        <v/>
      </c>
      <c r="J401" s="10" t="str">
        <f ca="1">IFERROR(INDEX(MAESTRO!J:J,_xludf.AGGREGATE(15,6,ROW(MAESTRO!$B$3:$B$1000)/((MAESTRO!$B$3:$B$1000="MILITARES")*(UPPER(MAESTRO!$L$3:$L$1000)="CONFIRMADO")),ROWS($A$3:A401))),"")</f>
        <v/>
      </c>
      <c r="K401" s="10" t="str">
        <f ca="1">IFERROR(INDEX(MAESTRO!K:K,_xludf.AGGREGATE(15,6,ROW(MAESTRO!$B$3:$B$1000)/((MAESTRO!$B$3:$B$1000="MILITARES")*(UPPER(MAESTRO!$L$3:$L$1000)="CONFIRMADO")),ROWS($A$3:A401))),"")</f>
        <v/>
      </c>
      <c r="L401" s="10" t="str">
        <f ca="1">IFERROR(INDEX(MAESTRO!L:L,_xludf.AGGREGATE(15,6,ROW(MAESTRO!$B$3:$B$1000)/((MAESTRO!$B$3:$B$1000="MILITARES")*(UPPER(MAESTRO!$L$3:$L$1000)="CONFIRMADO")),ROWS($A$3:A401))),"")</f>
        <v/>
      </c>
      <c r="M401" s="10" t="str">
        <f ca="1">IFERROR(INDEX(MAESTRO!M:M,_xludf.AGGREGATE(15,6,ROW(MAESTRO!$B$3:$B$1000)/((MAESTRO!$B$3:$B$1000="MILITARES")*(UPPER(MAESTRO!$L$3:$L$1000)="CONFIRMADO")),ROWS($A$3:A401))),"")</f>
        <v/>
      </c>
      <c r="N401" s="10" t="str">
        <f ca="1">IFERROR(INDEX(MAESTRO!N:N,_xludf.AGGREGATE(15,6,ROW(MAESTRO!$B$3:$B$1000)/((MAESTRO!$B$3:$B$1000="MILITARES")*(UPPER(MAESTRO!$L$3:$L$1000)="CONFIRMADO")),ROWS($A$3:A401))),"")</f>
        <v/>
      </c>
      <c r="O401" s="10" t="str">
        <f ca="1">IFERROR(INDEX(MAESTRO!O:O,_xludf.AGGREGATE(15,6,ROW(MAESTRO!$B$3:$B$1000)/((MAESTRO!$B$3:$B$1000="MILITARES")*(UPPER(MAESTRO!$L$3:$L$1000)="CONFIRMADO")),ROWS($A$3:A401))),"")</f>
        <v/>
      </c>
      <c r="P401" s="10" t="str">
        <f ca="1">IFERROR(INDEX(MAESTRO!P:P,_xludf.AGGREGATE(15,6,ROW(MAESTRO!$B$3:$B$1000)/((MAESTRO!$B$3:$B$1000="MILITARES")*(UPPER(MAESTRO!$L$3:$L$1000)="CONFIRMADO")),ROWS($A$3:A401))),"")</f>
        <v/>
      </c>
      <c r="Q401" s="10" t="str">
        <f ca="1">IFERROR(INDEX(MAESTRO!Q:Q,_xludf.AGGREGATE(15,6,ROW(MAESTRO!$B$3:$B$1000)/((MAESTRO!$B$3:$B$1000="MILITARES")*(UPPER(MAESTRO!$L$3:$L$1000)="CONFIRMADO")),ROWS($A$3:A401))),"")</f>
        <v/>
      </c>
      <c r="R401" s="10" t="str">
        <f ca="1">IFERROR(INDEX(MAESTRO!R:R,_xludf.AGGREGATE(15,6,ROW(MAESTRO!$B$3:$B$1000)/((MAESTRO!$B$3:$B$1000="MILITARES")*(UPPER(MAESTRO!$L$3:$L$1000)="CONFIRMADO")),ROWS($A$3:A401))),"")</f>
        <v/>
      </c>
      <c r="S401" s="10" t="str">
        <f ca="1">IFERROR(INDEX(MAESTRO!S:S,_xludf.AGGREGATE(15,6,ROW(MAESTRO!$B$3:$B$1000)/((MAESTRO!$B$3:$B$1000="MILITARES")*(UPPER(MAESTRO!$L$3:$L$1000)="CONFIRMADO")),ROWS($A$3:A401))),"")</f>
        <v/>
      </c>
      <c r="T401" s="10" t="str">
        <f ca="1">IFERROR(INDEX(MAESTRO!T:T,_xludf.AGGREGATE(15,6,ROW(MAESTRO!$B$3:$B$1000)/((MAESTRO!$B$3:$B$1000="MILITARES")*(UPPER(MAESTRO!$L$3:$L$1000)="CONFIRMADO")),ROWS($A$3:A401))),"")</f>
        <v/>
      </c>
      <c r="U401" s="10" t="str">
        <f ca="1">IFERROR(INDEX(MAESTRO!U:U,_xludf.AGGREGATE(15,6,ROW(MAESTRO!$B$3:$B$1000)/((MAESTRO!$B$3:$B$1000="MILITARES")*(UPPER(MAESTRO!$L$3:$L$1000)="CONFIRMADO")),ROWS($A$3:A401))),"")</f>
        <v/>
      </c>
      <c r="V401" s="10" t="str">
        <f ca="1">IFERROR(INDEX(MAESTRO!V:V,_xludf.AGGREGATE(15,6,ROW(MAESTRO!$B$3:$B$1000)/((MAESTRO!$B$3:$B$1000="MILITARES")*(UPPER(MAESTRO!$L$3:$L$1000)="CONFIRMADO")),ROWS($A$3:A401))),"")</f>
        <v/>
      </c>
      <c r="W401" s="10" t="str">
        <f ca="1">IFERROR(INDEX(MAESTRO!W:W,_xludf.AGGREGATE(15,6,ROW(MAESTRO!$B$3:$B$1000)/((MAESTRO!$B$3:$B$1000="MILITARES")*(UPPER(MAESTRO!$L$3:$L$1000)="CONFIRMADO")),ROWS($A$3:A401))),"")</f>
        <v/>
      </c>
      <c r="X401" s="10" t="str">
        <f ca="1">IFERROR(INDEX(MAESTRO!X:X,_xludf.AGGREGATE(15,6,ROW(MAESTRO!$B$3:$B$1000)/((MAESTRO!$B$3:$B$1000="MILITARES")*(UPPER(MAESTRO!$L$3:$L$1000)="CONFIRMADO")),ROWS($A$3:A401))),"")</f>
        <v/>
      </c>
    </row>
    <row r="402" spans="1:24" ht="22.05" customHeight="1">
      <c r="A402" s="15" t="str">
        <f ca="1">IFERROR(INDEX(MAESTRO!A:A,_xludf.AGGREGATE(15,6,ROW(MAESTRO!$B$3:$B$1000)/((MAESTRO!$B$3:$B$1000="MILITARES")*(UPPER(MAESTRO!$L$3:$L$1000)="CONFIRMADO")),ROWS($A$3:A402))),"")</f>
        <v/>
      </c>
      <c r="B402" s="15" t="str">
        <f ca="1">IFERROR(INDEX(MAESTRO!B:B,_xludf.AGGREGATE(15,6,ROW(MAESTRO!$B$3:$B$1000)/((MAESTRO!$B$3:$B$1000="MILITARES")*(UPPER(MAESTRO!$L$3:$L$1000)="CONFIRMADO")),ROWS($A$3:A402))),"")</f>
        <v/>
      </c>
      <c r="C402" s="15" t="str">
        <f ca="1">IFERROR(INDEX(MAESTRO!C:C,_xludf.AGGREGATE(15,6,ROW(MAESTRO!$B$3:$B$1000)/((MAESTRO!$B$3:$B$1000="MILITARES")*(UPPER(MAESTRO!$L$3:$L$1000)="CONFIRMADO")),ROWS($A$3:A402))),"")</f>
        <v/>
      </c>
      <c r="D402" s="15" t="str">
        <f ca="1">IFERROR(INDEX(MAESTRO!D:D,_xludf.AGGREGATE(15,6,ROW(MAESTRO!$B$3:$B$1000)/((MAESTRO!$B$3:$B$1000="MILITARES")*(UPPER(MAESTRO!$L$3:$L$1000)="CONFIRMADO")),ROWS($A$3:A402))),"")</f>
        <v/>
      </c>
      <c r="E402" s="15" t="str">
        <f ca="1">IFERROR(INDEX(MAESTRO!E:E,_xludf.AGGREGATE(15,6,ROW(MAESTRO!$B$3:$B$1000)/((MAESTRO!$B$3:$B$1000="MILITARES")*(UPPER(MAESTRO!$L$3:$L$1000)="CONFIRMADO")),ROWS($A$3:A402))),"")</f>
        <v/>
      </c>
      <c r="F402" s="15" t="str">
        <f ca="1">IFERROR(INDEX(MAESTRO!F:F,_xludf.AGGREGATE(15,6,ROW(MAESTRO!$B$3:$B$1000)/((MAESTRO!$B$3:$B$1000="MILITARES")*(UPPER(MAESTRO!$L$3:$L$1000)="CONFIRMADO")),ROWS($A$3:A402))),"")</f>
        <v/>
      </c>
      <c r="G402" s="15" t="str">
        <f ca="1">IFERROR(INDEX(MAESTRO!G:G,_xludf.AGGREGATE(15,6,ROW(MAESTRO!$B$3:$B$1000)/((MAESTRO!$B$3:$B$1000="MILITARES")*(UPPER(MAESTRO!$L$3:$L$1000)="CONFIRMADO")),ROWS($A$3:A402))),"")</f>
        <v/>
      </c>
      <c r="H402" s="15" t="str">
        <f ca="1">IFERROR(INDEX(MAESTRO!H:H,_xludf.AGGREGATE(15,6,ROW(MAESTRO!$B$3:$B$1000)/((MAESTRO!$B$3:$B$1000="MILITARES")*(UPPER(MAESTRO!$L$3:$L$1000)="CONFIRMADO")),ROWS($A$3:A402))),"")</f>
        <v/>
      </c>
      <c r="I402" s="15" t="str">
        <f ca="1">IFERROR(INDEX(MAESTRO!I:I,_xludf.AGGREGATE(15,6,ROW(MAESTRO!$B$3:$B$1000)/((MAESTRO!$B$3:$B$1000="MILITARES")*(UPPER(MAESTRO!$L$3:$L$1000)="CONFIRMADO")),ROWS($A$3:A402))),"")</f>
        <v/>
      </c>
      <c r="J402" s="15" t="str">
        <f ca="1">IFERROR(INDEX(MAESTRO!J:J,_xludf.AGGREGATE(15,6,ROW(MAESTRO!$B$3:$B$1000)/((MAESTRO!$B$3:$B$1000="MILITARES")*(UPPER(MAESTRO!$L$3:$L$1000)="CONFIRMADO")),ROWS($A$3:A402))),"")</f>
        <v/>
      </c>
      <c r="K402" s="15" t="str">
        <f ca="1">IFERROR(INDEX(MAESTRO!K:K,_xludf.AGGREGATE(15,6,ROW(MAESTRO!$B$3:$B$1000)/((MAESTRO!$B$3:$B$1000="MILITARES")*(UPPER(MAESTRO!$L$3:$L$1000)="CONFIRMADO")),ROWS($A$3:A402))),"")</f>
        <v/>
      </c>
      <c r="L402" s="15" t="str">
        <f ca="1">IFERROR(INDEX(MAESTRO!L:L,_xludf.AGGREGATE(15,6,ROW(MAESTRO!$B$3:$B$1000)/((MAESTRO!$B$3:$B$1000="MILITARES")*(UPPER(MAESTRO!$L$3:$L$1000)="CONFIRMADO")),ROWS($A$3:A402))),"")</f>
        <v/>
      </c>
      <c r="M402" s="15" t="str">
        <f ca="1">IFERROR(INDEX(MAESTRO!M:M,_xludf.AGGREGATE(15,6,ROW(MAESTRO!$B$3:$B$1000)/((MAESTRO!$B$3:$B$1000="MILITARES")*(UPPER(MAESTRO!$L$3:$L$1000)="CONFIRMADO")),ROWS($A$3:A402))),"")</f>
        <v/>
      </c>
      <c r="N402" s="15" t="str">
        <f ca="1">IFERROR(INDEX(MAESTRO!N:N,_xludf.AGGREGATE(15,6,ROW(MAESTRO!$B$3:$B$1000)/((MAESTRO!$B$3:$B$1000="MILITARES")*(UPPER(MAESTRO!$L$3:$L$1000)="CONFIRMADO")),ROWS($A$3:A402))),"")</f>
        <v/>
      </c>
      <c r="O402" s="15" t="str">
        <f ca="1">IFERROR(INDEX(MAESTRO!O:O,_xludf.AGGREGATE(15,6,ROW(MAESTRO!$B$3:$B$1000)/((MAESTRO!$B$3:$B$1000="MILITARES")*(UPPER(MAESTRO!$L$3:$L$1000)="CONFIRMADO")),ROWS($A$3:A402))),"")</f>
        <v/>
      </c>
      <c r="P402" s="15" t="str">
        <f ca="1">IFERROR(INDEX(MAESTRO!P:P,_xludf.AGGREGATE(15,6,ROW(MAESTRO!$B$3:$B$1000)/((MAESTRO!$B$3:$B$1000="MILITARES")*(UPPER(MAESTRO!$L$3:$L$1000)="CONFIRMADO")),ROWS($A$3:A402))),"")</f>
        <v/>
      </c>
      <c r="Q402" s="15" t="str">
        <f ca="1">IFERROR(INDEX(MAESTRO!Q:Q,_xludf.AGGREGATE(15,6,ROW(MAESTRO!$B$3:$B$1000)/((MAESTRO!$B$3:$B$1000="MILITARES")*(UPPER(MAESTRO!$L$3:$L$1000)="CONFIRMADO")),ROWS($A$3:A402))),"")</f>
        <v/>
      </c>
      <c r="R402" s="15" t="str">
        <f ca="1">IFERROR(INDEX(MAESTRO!R:R,_xludf.AGGREGATE(15,6,ROW(MAESTRO!$B$3:$B$1000)/((MAESTRO!$B$3:$B$1000="MILITARES")*(UPPER(MAESTRO!$L$3:$L$1000)="CONFIRMADO")),ROWS($A$3:A402))),"")</f>
        <v/>
      </c>
      <c r="S402" s="15" t="str">
        <f ca="1">IFERROR(INDEX(MAESTRO!S:S,_xludf.AGGREGATE(15,6,ROW(MAESTRO!$B$3:$B$1000)/((MAESTRO!$B$3:$B$1000="MILITARES")*(UPPER(MAESTRO!$L$3:$L$1000)="CONFIRMADO")),ROWS($A$3:A402))),"")</f>
        <v/>
      </c>
      <c r="T402" s="15" t="str">
        <f ca="1">IFERROR(INDEX(MAESTRO!T:T,_xludf.AGGREGATE(15,6,ROW(MAESTRO!$B$3:$B$1000)/((MAESTRO!$B$3:$B$1000="MILITARES")*(UPPER(MAESTRO!$L$3:$L$1000)="CONFIRMADO")),ROWS($A$3:A402))),"")</f>
        <v/>
      </c>
      <c r="U402" s="15" t="str">
        <f ca="1">IFERROR(INDEX(MAESTRO!U:U,_xludf.AGGREGATE(15,6,ROW(MAESTRO!$B$3:$B$1000)/((MAESTRO!$B$3:$B$1000="MILITARES")*(UPPER(MAESTRO!$L$3:$L$1000)="CONFIRMADO")),ROWS($A$3:A402))),"")</f>
        <v/>
      </c>
      <c r="V402" s="15" t="str">
        <f ca="1">IFERROR(INDEX(MAESTRO!V:V,_xludf.AGGREGATE(15,6,ROW(MAESTRO!$B$3:$B$1000)/((MAESTRO!$B$3:$B$1000="MILITARES")*(UPPER(MAESTRO!$L$3:$L$1000)="CONFIRMADO")),ROWS($A$3:A402))),"")</f>
        <v/>
      </c>
      <c r="W402" s="15" t="str">
        <f ca="1">IFERROR(INDEX(MAESTRO!W:W,_xludf.AGGREGATE(15,6,ROW(MAESTRO!$B$3:$B$1000)/((MAESTRO!$B$3:$B$1000="MILITARES")*(UPPER(MAESTRO!$L$3:$L$1000)="CONFIRMADO")),ROWS($A$3:A402))),"")</f>
        <v/>
      </c>
      <c r="X402" s="15" t="str">
        <f ca="1">IFERROR(INDEX(MAESTRO!X:X,_xludf.AGGREGATE(15,6,ROW(MAESTRO!$B$3:$B$1000)/((MAESTRO!$B$3:$B$1000="MILITARES")*(UPPER(MAESTRO!$L$3:$L$1000)="CONFIRMADO")),ROWS($A$3:A402))),"")</f>
        <v/>
      </c>
    </row>
    <row r="403" spans="1:24" ht="22.05" customHeight="1">
      <c r="A403" s="10" t="str">
        <f ca="1">IFERROR(INDEX(MAESTRO!A:A,_xludf.AGGREGATE(15,6,ROW(MAESTRO!$B$3:$B$1000)/((MAESTRO!$B$3:$B$1000="MILITARES")*(UPPER(MAESTRO!$L$3:$L$1000)="CONFIRMADO")),ROWS($A$3:A403))),"")</f>
        <v/>
      </c>
      <c r="B403" s="10" t="str">
        <f ca="1">IFERROR(INDEX(MAESTRO!B:B,_xludf.AGGREGATE(15,6,ROW(MAESTRO!$B$3:$B$1000)/((MAESTRO!$B$3:$B$1000="MILITARES")*(UPPER(MAESTRO!$L$3:$L$1000)="CONFIRMADO")),ROWS($A$3:A403))),"")</f>
        <v/>
      </c>
      <c r="C403" s="10" t="str">
        <f ca="1">IFERROR(INDEX(MAESTRO!C:C,_xludf.AGGREGATE(15,6,ROW(MAESTRO!$B$3:$B$1000)/((MAESTRO!$B$3:$B$1000="MILITARES")*(UPPER(MAESTRO!$L$3:$L$1000)="CONFIRMADO")),ROWS($A$3:A403))),"")</f>
        <v/>
      </c>
      <c r="D403" s="10" t="str">
        <f ca="1">IFERROR(INDEX(MAESTRO!D:D,_xludf.AGGREGATE(15,6,ROW(MAESTRO!$B$3:$B$1000)/((MAESTRO!$B$3:$B$1000="MILITARES")*(UPPER(MAESTRO!$L$3:$L$1000)="CONFIRMADO")),ROWS($A$3:A403))),"")</f>
        <v/>
      </c>
      <c r="E403" s="10" t="str">
        <f ca="1">IFERROR(INDEX(MAESTRO!E:E,_xludf.AGGREGATE(15,6,ROW(MAESTRO!$B$3:$B$1000)/((MAESTRO!$B$3:$B$1000="MILITARES")*(UPPER(MAESTRO!$L$3:$L$1000)="CONFIRMADO")),ROWS($A$3:A403))),"")</f>
        <v/>
      </c>
      <c r="F403" s="10" t="str">
        <f ca="1">IFERROR(INDEX(MAESTRO!F:F,_xludf.AGGREGATE(15,6,ROW(MAESTRO!$B$3:$B$1000)/((MAESTRO!$B$3:$B$1000="MILITARES")*(UPPER(MAESTRO!$L$3:$L$1000)="CONFIRMADO")),ROWS($A$3:A403))),"")</f>
        <v/>
      </c>
      <c r="G403" s="10" t="str">
        <f ca="1">IFERROR(INDEX(MAESTRO!G:G,_xludf.AGGREGATE(15,6,ROW(MAESTRO!$B$3:$B$1000)/((MAESTRO!$B$3:$B$1000="MILITARES")*(UPPER(MAESTRO!$L$3:$L$1000)="CONFIRMADO")),ROWS($A$3:A403))),"")</f>
        <v/>
      </c>
      <c r="H403" s="10" t="str">
        <f ca="1">IFERROR(INDEX(MAESTRO!H:H,_xludf.AGGREGATE(15,6,ROW(MAESTRO!$B$3:$B$1000)/((MAESTRO!$B$3:$B$1000="MILITARES")*(UPPER(MAESTRO!$L$3:$L$1000)="CONFIRMADO")),ROWS($A$3:A403))),"")</f>
        <v/>
      </c>
      <c r="I403" s="10" t="str">
        <f ca="1">IFERROR(INDEX(MAESTRO!I:I,_xludf.AGGREGATE(15,6,ROW(MAESTRO!$B$3:$B$1000)/((MAESTRO!$B$3:$B$1000="MILITARES")*(UPPER(MAESTRO!$L$3:$L$1000)="CONFIRMADO")),ROWS($A$3:A403))),"")</f>
        <v/>
      </c>
      <c r="J403" s="10" t="str">
        <f ca="1">IFERROR(INDEX(MAESTRO!J:J,_xludf.AGGREGATE(15,6,ROW(MAESTRO!$B$3:$B$1000)/((MAESTRO!$B$3:$B$1000="MILITARES")*(UPPER(MAESTRO!$L$3:$L$1000)="CONFIRMADO")),ROWS($A$3:A403))),"")</f>
        <v/>
      </c>
      <c r="K403" s="10" t="str">
        <f ca="1">IFERROR(INDEX(MAESTRO!K:K,_xludf.AGGREGATE(15,6,ROW(MAESTRO!$B$3:$B$1000)/((MAESTRO!$B$3:$B$1000="MILITARES")*(UPPER(MAESTRO!$L$3:$L$1000)="CONFIRMADO")),ROWS($A$3:A403))),"")</f>
        <v/>
      </c>
      <c r="L403" s="10" t="str">
        <f ca="1">IFERROR(INDEX(MAESTRO!L:L,_xludf.AGGREGATE(15,6,ROW(MAESTRO!$B$3:$B$1000)/((MAESTRO!$B$3:$B$1000="MILITARES")*(UPPER(MAESTRO!$L$3:$L$1000)="CONFIRMADO")),ROWS($A$3:A403))),"")</f>
        <v/>
      </c>
      <c r="M403" s="10" t="str">
        <f ca="1">IFERROR(INDEX(MAESTRO!M:M,_xludf.AGGREGATE(15,6,ROW(MAESTRO!$B$3:$B$1000)/((MAESTRO!$B$3:$B$1000="MILITARES")*(UPPER(MAESTRO!$L$3:$L$1000)="CONFIRMADO")),ROWS($A$3:A403))),"")</f>
        <v/>
      </c>
      <c r="N403" s="10" t="str">
        <f ca="1">IFERROR(INDEX(MAESTRO!N:N,_xludf.AGGREGATE(15,6,ROW(MAESTRO!$B$3:$B$1000)/((MAESTRO!$B$3:$B$1000="MILITARES")*(UPPER(MAESTRO!$L$3:$L$1000)="CONFIRMADO")),ROWS($A$3:A403))),"")</f>
        <v/>
      </c>
      <c r="O403" s="10" t="str">
        <f ca="1">IFERROR(INDEX(MAESTRO!O:O,_xludf.AGGREGATE(15,6,ROW(MAESTRO!$B$3:$B$1000)/((MAESTRO!$B$3:$B$1000="MILITARES")*(UPPER(MAESTRO!$L$3:$L$1000)="CONFIRMADO")),ROWS($A$3:A403))),"")</f>
        <v/>
      </c>
      <c r="P403" s="10" t="str">
        <f ca="1">IFERROR(INDEX(MAESTRO!P:P,_xludf.AGGREGATE(15,6,ROW(MAESTRO!$B$3:$B$1000)/((MAESTRO!$B$3:$B$1000="MILITARES")*(UPPER(MAESTRO!$L$3:$L$1000)="CONFIRMADO")),ROWS($A$3:A403))),"")</f>
        <v/>
      </c>
      <c r="Q403" s="10" t="str">
        <f ca="1">IFERROR(INDEX(MAESTRO!Q:Q,_xludf.AGGREGATE(15,6,ROW(MAESTRO!$B$3:$B$1000)/((MAESTRO!$B$3:$B$1000="MILITARES")*(UPPER(MAESTRO!$L$3:$L$1000)="CONFIRMADO")),ROWS($A$3:A403))),"")</f>
        <v/>
      </c>
      <c r="R403" s="10" t="str">
        <f ca="1">IFERROR(INDEX(MAESTRO!R:R,_xludf.AGGREGATE(15,6,ROW(MAESTRO!$B$3:$B$1000)/((MAESTRO!$B$3:$B$1000="MILITARES")*(UPPER(MAESTRO!$L$3:$L$1000)="CONFIRMADO")),ROWS($A$3:A403))),"")</f>
        <v/>
      </c>
      <c r="S403" s="10" t="str">
        <f ca="1">IFERROR(INDEX(MAESTRO!S:S,_xludf.AGGREGATE(15,6,ROW(MAESTRO!$B$3:$B$1000)/((MAESTRO!$B$3:$B$1000="MILITARES")*(UPPER(MAESTRO!$L$3:$L$1000)="CONFIRMADO")),ROWS($A$3:A403))),"")</f>
        <v/>
      </c>
      <c r="T403" s="10" t="str">
        <f ca="1">IFERROR(INDEX(MAESTRO!T:T,_xludf.AGGREGATE(15,6,ROW(MAESTRO!$B$3:$B$1000)/((MAESTRO!$B$3:$B$1000="MILITARES")*(UPPER(MAESTRO!$L$3:$L$1000)="CONFIRMADO")),ROWS($A$3:A403))),"")</f>
        <v/>
      </c>
      <c r="U403" s="10" t="str">
        <f ca="1">IFERROR(INDEX(MAESTRO!U:U,_xludf.AGGREGATE(15,6,ROW(MAESTRO!$B$3:$B$1000)/((MAESTRO!$B$3:$B$1000="MILITARES")*(UPPER(MAESTRO!$L$3:$L$1000)="CONFIRMADO")),ROWS($A$3:A403))),"")</f>
        <v/>
      </c>
      <c r="V403" s="10" t="str">
        <f ca="1">IFERROR(INDEX(MAESTRO!V:V,_xludf.AGGREGATE(15,6,ROW(MAESTRO!$B$3:$B$1000)/((MAESTRO!$B$3:$B$1000="MILITARES")*(UPPER(MAESTRO!$L$3:$L$1000)="CONFIRMADO")),ROWS($A$3:A403))),"")</f>
        <v/>
      </c>
      <c r="W403" s="10" t="str">
        <f ca="1">IFERROR(INDEX(MAESTRO!W:W,_xludf.AGGREGATE(15,6,ROW(MAESTRO!$B$3:$B$1000)/((MAESTRO!$B$3:$B$1000="MILITARES")*(UPPER(MAESTRO!$L$3:$L$1000)="CONFIRMADO")),ROWS($A$3:A403))),"")</f>
        <v/>
      </c>
      <c r="X403" s="10" t="str">
        <f ca="1">IFERROR(INDEX(MAESTRO!X:X,_xludf.AGGREGATE(15,6,ROW(MAESTRO!$B$3:$B$1000)/((MAESTRO!$B$3:$B$1000="MILITARES")*(UPPER(MAESTRO!$L$3:$L$1000)="CONFIRMADO")),ROWS($A$3:A403))),"")</f>
        <v/>
      </c>
    </row>
    <row r="404" spans="1:24" ht="22.05" customHeight="1">
      <c r="A404" s="15" t="str">
        <f ca="1">IFERROR(INDEX(MAESTRO!A:A,_xludf.AGGREGATE(15,6,ROW(MAESTRO!$B$3:$B$1000)/((MAESTRO!$B$3:$B$1000="MILITARES")*(UPPER(MAESTRO!$L$3:$L$1000)="CONFIRMADO")),ROWS($A$3:A404))),"")</f>
        <v/>
      </c>
      <c r="B404" s="15" t="str">
        <f ca="1">IFERROR(INDEX(MAESTRO!B:B,_xludf.AGGREGATE(15,6,ROW(MAESTRO!$B$3:$B$1000)/((MAESTRO!$B$3:$B$1000="MILITARES")*(UPPER(MAESTRO!$L$3:$L$1000)="CONFIRMADO")),ROWS($A$3:A404))),"")</f>
        <v/>
      </c>
      <c r="C404" s="15" t="str">
        <f ca="1">IFERROR(INDEX(MAESTRO!C:C,_xludf.AGGREGATE(15,6,ROW(MAESTRO!$B$3:$B$1000)/((MAESTRO!$B$3:$B$1000="MILITARES")*(UPPER(MAESTRO!$L$3:$L$1000)="CONFIRMADO")),ROWS($A$3:A404))),"")</f>
        <v/>
      </c>
      <c r="D404" s="15" t="str">
        <f ca="1">IFERROR(INDEX(MAESTRO!D:D,_xludf.AGGREGATE(15,6,ROW(MAESTRO!$B$3:$B$1000)/((MAESTRO!$B$3:$B$1000="MILITARES")*(UPPER(MAESTRO!$L$3:$L$1000)="CONFIRMADO")),ROWS($A$3:A404))),"")</f>
        <v/>
      </c>
      <c r="E404" s="15" t="str">
        <f ca="1">IFERROR(INDEX(MAESTRO!E:E,_xludf.AGGREGATE(15,6,ROW(MAESTRO!$B$3:$B$1000)/((MAESTRO!$B$3:$B$1000="MILITARES")*(UPPER(MAESTRO!$L$3:$L$1000)="CONFIRMADO")),ROWS($A$3:A404))),"")</f>
        <v/>
      </c>
      <c r="F404" s="15" t="str">
        <f ca="1">IFERROR(INDEX(MAESTRO!F:F,_xludf.AGGREGATE(15,6,ROW(MAESTRO!$B$3:$B$1000)/((MAESTRO!$B$3:$B$1000="MILITARES")*(UPPER(MAESTRO!$L$3:$L$1000)="CONFIRMADO")),ROWS($A$3:A404))),"")</f>
        <v/>
      </c>
      <c r="G404" s="15" t="str">
        <f ca="1">IFERROR(INDEX(MAESTRO!G:G,_xludf.AGGREGATE(15,6,ROW(MAESTRO!$B$3:$B$1000)/((MAESTRO!$B$3:$B$1000="MILITARES")*(UPPER(MAESTRO!$L$3:$L$1000)="CONFIRMADO")),ROWS($A$3:A404))),"")</f>
        <v/>
      </c>
      <c r="H404" s="15" t="str">
        <f ca="1">IFERROR(INDEX(MAESTRO!H:H,_xludf.AGGREGATE(15,6,ROW(MAESTRO!$B$3:$B$1000)/((MAESTRO!$B$3:$B$1000="MILITARES")*(UPPER(MAESTRO!$L$3:$L$1000)="CONFIRMADO")),ROWS($A$3:A404))),"")</f>
        <v/>
      </c>
      <c r="I404" s="15" t="str">
        <f ca="1">IFERROR(INDEX(MAESTRO!I:I,_xludf.AGGREGATE(15,6,ROW(MAESTRO!$B$3:$B$1000)/((MAESTRO!$B$3:$B$1000="MILITARES")*(UPPER(MAESTRO!$L$3:$L$1000)="CONFIRMADO")),ROWS($A$3:A404))),"")</f>
        <v/>
      </c>
      <c r="J404" s="15" t="str">
        <f ca="1">IFERROR(INDEX(MAESTRO!J:J,_xludf.AGGREGATE(15,6,ROW(MAESTRO!$B$3:$B$1000)/((MAESTRO!$B$3:$B$1000="MILITARES")*(UPPER(MAESTRO!$L$3:$L$1000)="CONFIRMADO")),ROWS($A$3:A404))),"")</f>
        <v/>
      </c>
      <c r="K404" s="15" t="str">
        <f ca="1">IFERROR(INDEX(MAESTRO!K:K,_xludf.AGGREGATE(15,6,ROW(MAESTRO!$B$3:$B$1000)/((MAESTRO!$B$3:$B$1000="MILITARES")*(UPPER(MAESTRO!$L$3:$L$1000)="CONFIRMADO")),ROWS($A$3:A404))),"")</f>
        <v/>
      </c>
      <c r="L404" s="15" t="str">
        <f ca="1">IFERROR(INDEX(MAESTRO!L:L,_xludf.AGGREGATE(15,6,ROW(MAESTRO!$B$3:$B$1000)/((MAESTRO!$B$3:$B$1000="MILITARES")*(UPPER(MAESTRO!$L$3:$L$1000)="CONFIRMADO")),ROWS($A$3:A404))),"")</f>
        <v/>
      </c>
      <c r="M404" s="15" t="str">
        <f ca="1">IFERROR(INDEX(MAESTRO!M:M,_xludf.AGGREGATE(15,6,ROW(MAESTRO!$B$3:$B$1000)/((MAESTRO!$B$3:$B$1000="MILITARES")*(UPPER(MAESTRO!$L$3:$L$1000)="CONFIRMADO")),ROWS($A$3:A404))),"")</f>
        <v/>
      </c>
      <c r="N404" s="15" t="str">
        <f ca="1">IFERROR(INDEX(MAESTRO!N:N,_xludf.AGGREGATE(15,6,ROW(MAESTRO!$B$3:$B$1000)/((MAESTRO!$B$3:$B$1000="MILITARES")*(UPPER(MAESTRO!$L$3:$L$1000)="CONFIRMADO")),ROWS($A$3:A404))),"")</f>
        <v/>
      </c>
      <c r="O404" s="15" t="str">
        <f ca="1">IFERROR(INDEX(MAESTRO!O:O,_xludf.AGGREGATE(15,6,ROW(MAESTRO!$B$3:$B$1000)/((MAESTRO!$B$3:$B$1000="MILITARES")*(UPPER(MAESTRO!$L$3:$L$1000)="CONFIRMADO")),ROWS($A$3:A404))),"")</f>
        <v/>
      </c>
      <c r="P404" s="15" t="str">
        <f ca="1">IFERROR(INDEX(MAESTRO!P:P,_xludf.AGGREGATE(15,6,ROW(MAESTRO!$B$3:$B$1000)/((MAESTRO!$B$3:$B$1000="MILITARES")*(UPPER(MAESTRO!$L$3:$L$1000)="CONFIRMADO")),ROWS($A$3:A404))),"")</f>
        <v/>
      </c>
      <c r="Q404" s="15" t="str">
        <f ca="1">IFERROR(INDEX(MAESTRO!Q:Q,_xludf.AGGREGATE(15,6,ROW(MAESTRO!$B$3:$B$1000)/((MAESTRO!$B$3:$B$1000="MILITARES")*(UPPER(MAESTRO!$L$3:$L$1000)="CONFIRMADO")),ROWS($A$3:A404))),"")</f>
        <v/>
      </c>
      <c r="R404" s="15" t="str">
        <f ca="1">IFERROR(INDEX(MAESTRO!R:R,_xludf.AGGREGATE(15,6,ROW(MAESTRO!$B$3:$B$1000)/((MAESTRO!$B$3:$B$1000="MILITARES")*(UPPER(MAESTRO!$L$3:$L$1000)="CONFIRMADO")),ROWS($A$3:A404))),"")</f>
        <v/>
      </c>
      <c r="S404" s="15" t="str">
        <f ca="1">IFERROR(INDEX(MAESTRO!S:S,_xludf.AGGREGATE(15,6,ROW(MAESTRO!$B$3:$B$1000)/((MAESTRO!$B$3:$B$1000="MILITARES")*(UPPER(MAESTRO!$L$3:$L$1000)="CONFIRMADO")),ROWS($A$3:A404))),"")</f>
        <v/>
      </c>
      <c r="T404" s="15" t="str">
        <f ca="1">IFERROR(INDEX(MAESTRO!T:T,_xludf.AGGREGATE(15,6,ROW(MAESTRO!$B$3:$B$1000)/((MAESTRO!$B$3:$B$1000="MILITARES")*(UPPER(MAESTRO!$L$3:$L$1000)="CONFIRMADO")),ROWS($A$3:A404))),"")</f>
        <v/>
      </c>
      <c r="U404" s="15" t="str">
        <f ca="1">IFERROR(INDEX(MAESTRO!U:U,_xludf.AGGREGATE(15,6,ROW(MAESTRO!$B$3:$B$1000)/((MAESTRO!$B$3:$B$1000="MILITARES")*(UPPER(MAESTRO!$L$3:$L$1000)="CONFIRMADO")),ROWS($A$3:A404))),"")</f>
        <v/>
      </c>
      <c r="V404" s="15" t="str">
        <f ca="1">IFERROR(INDEX(MAESTRO!V:V,_xludf.AGGREGATE(15,6,ROW(MAESTRO!$B$3:$B$1000)/((MAESTRO!$B$3:$B$1000="MILITARES")*(UPPER(MAESTRO!$L$3:$L$1000)="CONFIRMADO")),ROWS($A$3:A404))),"")</f>
        <v/>
      </c>
      <c r="W404" s="15" t="str">
        <f ca="1">IFERROR(INDEX(MAESTRO!W:W,_xludf.AGGREGATE(15,6,ROW(MAESTRO!$B$3:$B$1000)/((MAESTRO!$B$3:$B$1000="MILITARES")*(UPPER(MAESTRO!$L$3:$L$1000)="CONFIRMADO")),ROWS($A$3:A404))),"")</f>
        <v/>
      </c>
      <c r="X404" s="15" t="str">
        <f ca="1">IFERROR(INDEX(MAESTRO!X:X,_xludf.AGGREGATE(15,6,ROW(MAESTRO!$B$3:$B$1000)/((MAESTRO!$B$3:$B$1000="MILITARES")*(UPPER(MAESTRO!$L$3:$L$1000)="CONFIRMADO")),ROWS($A$3:A404))),"")</f>
        <v/>
      </c>
    </row>
    <row r="405" spans="1:24" ht="22.05" customHeight="1">
      <c r="A405" s="10" t="str">
        <f ca="1">IFERROR(INDEX(MAESTRO!A:A,_xludf.AGGREGATE(15,6,ROW(MAESTRO!$B$3:$B$1000)/((MAESTRO!$B$3:$B$1000="MILITARES")*(UPPER(MAESTRO!$L$3:$L$1000)="CONFIRMADO")),ROWS($A$3:A405))),"")</f>
        <v/>
      </c>
      <c r="B405" s="10" t="str">
        <f ca="1">IFERROR(INDEX(MAESTRO!B:B,_xludf.AGGREGATE(15,6,ROW(MAESTRO!$B$3:$B$1000)/((MAESTRO!$B$3:$B$1000="MILITARES")*(UPPER(MAESTRO!$L$3:$L$1000)="CONFIRMADO")),ROWS($A$3:A405))),"")</f>
        <v/>
      </c>
      <c r="C405" s="10" t="str">
        <f ca="1">IFERROR(INDEX(MAESTRO!C:C,_xludf.AGGREGATE(15,6,ROW(MAESTRO!$B$3:$B$1000)/((MAESTRO!$B$3:$B$1000="MILITARES")*(UPPER(MAESTRO!$L$3:$L$1000)="CONFIRMADO")),ROWS($A$3:A405))),"")</f>
        <v/>
      </c>
      <c r="D405" s="10" t="str">
        <f ca="1">IFERROR(INDEX(MAESTRO!D:D,_xludf.AGGREGATE(15,6,ROW(MAESTRO!$B$3:$B$1000)/((MAESTRO!$B$3:$B$1000="MILITARES")*(UPPER(MAESTRO!$L$3:$L$1000)="CONFIRMADO")),ROWS($A$3:A405))),"")</f>
        <v/>
      </c>
      <c r="E405" s="10" t="str">
        <f ca="1">IFERROR(INDEX(MAESTRO!E:E,_xludf.AGGREGATE(15,6,ROW(MAESTRO!$B$3:$B$1000)/((MAESTRO!$B$3:$B$1000="MILITARES")*(UPPER(MAESTRO!$L$3:$L$1000)="CONFIRMADO")),ROWS($A$3:A405))),"")</f>
        <v/>
      </c>
      <c r="F405" s="10" t="str">
        <f ca="1">IFERROR(INDEX(MAESTRO!F:F,_xludf.AGGREGATE(15,6,ROW(MAESTRO!$B$3:$B$1000)/((MAESTRO!$B$3:$B$1000="MILITARES")*(UPPER(MAESTRO!$L$3:$L$1000)="CONFIRMADO")),ROWS($A$3:A405))),"")</f>
        <v/>
      </c>
      <c r="G405" s="10" t="str">
        <f ca="1">IFERROR(INDEX(MAESTRO!G:G,_xludf.AGGREGATE(15,6,ROW(MAESTRO!$B$3:$B$1000)/((MAESTRO!$B$3:$B$1000="MILITARES")*(UPPER(MAESTRO!$L$3:$L$1000)="CONFIRMADO")),ROWS($A$3:A405))),"")</f>
        <v/>
      </c>
      <c r="H405" s="10" t="str">
        <f ca="1">IFERROR(INDEX(MAESTRO!H:H,_xludf.AGGREGATE(15,6,ROW(MAESTRO!$B$3:$B$1000)/((MAESTRO!$B$3:$B$1000="MILITARES")*(UPPER(MAESTRO!$L$3:$L$1000)="CONFIRMADO")),ROWS($A$3:A405))),"")</f>
        <v/>
      </c>
      <c r="I405" s="10" t="str">
        <f ca="1">IFERROR(INDEX(MAESTRO!I:I,_xludf.AGGREGATE(15,6,ROW(MAESTRO!$B$3:$B$1000)/((MAESTRO!$B$3:$B$1000="MILITARES")*(UPPER(MAESTRO!$L$3:$L$1000)="CONFIRMADO")),ROWS($A$3:A405))),"")</f>
        <v/>
      </c>
      <c r="J405" s="10" t="str">
        <f ca="1">IFERROR(INDEX(MAESTRO!J:J,_xludf.AGGREGATE(15,6,ROW(MAESTRO!$B$3:$B$1000)/((MAESTRO!$B$3:$B$1000="MILITARES")*(UPPER(MAESTRO!$L$3:$L$1000)="CONFIRMADO")),ROWS($A$3:A405))),"")</f>
        <v/>
      </c>
      <c r="K405" s="10" t="str">
        <f ca="1">IFERROR(INDEX(MAESTRO!K:K,_xludf.AGGREGATE(15,6,ROW(MAESTRO!$B$3:$B$1000)/((MAESTRO!$B$3:$B$1000="MILITARES")*(UPPER(MAESTRO!$L$3:$L$1000)="CONFIRMADO")),ROWS($A$3:A405))),"")</f>
        <v/>
      </c>
      <c r="L405" s="10" t="str">
        <f ca="1">IFERROR(INDEX(MAESTRO!L:L,_xludf.AGGREGATE(15,6,ROW(MAESTRO!$B$3:$B$1000)/((MAESTRO!$B$3:$B$1000="MILITARES")*(UPPER(MAESTRO!$L$3:$L$1000)="CONFIRMADO")),ROWS($A$3:A405))),"")</f>
        <v/>
      </c>
      <c r="M405" s="10" t="str">
        <f ca="1">IFERROR(INDEX(MAESTRO!M:M,_xludf.AGGREGATE(15,6,ROW(MAESTRO!$B$3:$B$1000)/((MAESTRO!$B$3:$B$1000="MILITARES")*(UPPER(MAESTRO!$L$3:$L$1000)="CONFIRMADO")),ROWS($A$3:A405))),"")</f>
        <v/>
      </c>
      <c r="N405" s="10" t="str">
        <f ca="1">IFERROR(INDEX(MAESTRO!N:N,_xludf.AGGREGATE(15,6,ROW(MAESTRO!$B$3:$B$1000)/((MAESTRO!$B$3:$B$1000="MILITARES")*(UPPER(MAESTRO!$L$3:$L$1000)="CONFIRMADO")),ROWS($A$3:A405))),"")</f>
        <v/>
      </c>
      <c r="O405" s="10" t="str">
        <f ca="1">IFERROR(INDEX(MAESTRO!O:O,_xludf.AGGREGATE(15,6,ROW(MAESTRO!$B$3:$B$1000)/((MAESTRO!$B$3:$B$1000="MILITARES")*(UPPER(MAESTRO!$L$3:$L$1000)="CONFIRMADO")),ROWS($A$3:A405))),"")</f>
        <v/>
      </c>
      <c r="P405" s="10" t="str">
        <f ca="1">IFERROR(INDEX(MAESTRO!P:P,_xludf.AGGREGATE(15,6,ROW(MAESTRO!$B$3:$B$1000)/((MAESTRO!$B$3:$B$1000="MILITARES")*(UPPER(MAESTRO!$L$3:$L$1000)="CONFIRMADO")),ROWS($A$3:A405))),"")</f>
        <v/>
      </c>
      <c r="Q405" s="10" t="str">
        <f ca="1">IFERROR(INDEX(MAESTRO!Q:Q,_xludf.AGGREGATE(15,6,ROW(MAESTRO!$B$3:$B$1000)/((MAESTRO!$B$3:$B$1000="MILITARES")*(UPPER(MAESTRO!$L$3:$L$1000)="CONFIRMADO")),ROWS($A$3:A405))),"")</f>
        <v/>
      </c>
      <c r="R405" s="10" t="str">
        <f ca="1">IFERROR(INDEX(MAESTRO!R:R,_xludf.AGGREGATE(15,6,ROW(MAESTRO!$B$3:$B$1000)/((MAESTRO!$B$3:$B$1000="MILITARES")*(UPPER(MAESTRO!$L$3:$L$1000)="CONFIRMADO")),ROWS($A$3:A405))),"")</f>
        <v/>
      </c>
      <c r="S405" s="10" t="str">
        <f ca="1">IFERROR(INDEX(MAESTRO!S:S,_xludf.AGGREGATE(15,6,ROW(MAESTRO!$B$3:$B$1000)/((MAESTRO!$B$3:$B$1000="MILITARES")*(UPPER(MAESTRO!$L$3:$L$1000)="CONFIRMADO")),ROWS($A$3:A405))),"")</f>
        <v/>
      </c>
      <c r="T405" s="10" t="str">
        <f ca="1">IFERROR(INDEX(MAESTRO!T:T,_xludf.AGGREGATE(15,6,ROW(MAESTRO!$B$3:$B$1000)/((MAESTRO!$B$3:$B$1000="MILITARES")*(UPPER(MAESTRO!$L$3:$L$1000)="CONFIRMADO")),ROWS($A$3:A405))),"")</f>
        <v/>
      </c>
      <c r="U405" s="10" t="str">
        <f ca="1">IFERROR(INDEX(MAESTRO!U:U,_xludf.AGGREGATE(15,6,ROW(MAESTRO!$B$3:$B$1000)/((MAESTRO!$B$3:$B$1000="MILITARES")*(UPPER(MAESTRO!$L$3:$L$1000)="CONFIRMADO")),ROWS($A$3:A405))),"")</f>
        <v/>
      </c>
      <c r="V405" s="10" t="str">
        <f ca="1">IFERROR(INDEX(MAESTRO!V:V,_xludf.AGGREGATE(15,6,ROW(MAESTRO!$B$3:$B$1000)/((MAESTRO!$B$3:$B$1000="MILITARES")*(UPPER(MAESTRO!$L$3:$L$1000)="CONFIRMADO")),ROWS($A$3:A405))),"")</f>
        <v/>
      </c>
      <c r="W405" s="10" t="str">
        <f ca="1">IFERROR(INDEX(MAESTRO!W:W,_xludf.AGGREGATE(15,6,ROW(MAESTRO!$B$3:$B$1000)/((MAESTRO!$B$3:$B$1000="MILITARES")*(UPPER(MAESTRO!$L$3:$L$1000)="CONFIRMADO")),ROWS($A$3:A405))),"")</f>
        <v/>
      </c>
      <c r="X405" s="10" t="str">
        <f ca="1">IFERROR(INDEX(MAESTRO!X:X,_xludf.AGGREGATE(15,6,ROW(MAESTRO!$B$3:$B$1000)/((MAESTRO!$B$3:$B$1000="MILITARES")*(UPPER(MAESTRO!$L$3:$L$1000)="CONFIRMADO")),ROWS($A$3:A405))),"")</f>
        <v/>
      </c>
    </row>
    <row r="406" spans="1:24" ht="22.05" customHeight="1">
      <c r="A406" s="15" t="str">
        <f ca="1">IFERROR(INDEX(MAESTRO!A:A,_xludf.AGGREGATE(15,6,ROW(MAESTRO!$B$3:$B$1000)/((MAESTRO!$B$3:$B$1000="MILITARES")*(UPPER(MAESTRO!$L$3:$L$1000)="CONFIRMADO")),ROWS($A$3:A406))),"")</f>
        <v/>
      </c>
      <c r="B406" s="15" t="str">
        <f ca="1">IFERROR(INDEX(MAESTRO!B:B,_xludf.AGGREGATE(15,6,ROW(MAESTRO!$B$3:$B$1000)/((MAESTRO!$B$3:$B$1000="MILITARES")*(UPPER(MAESTRO!$L$3:$L$1000)="CONFIRMADO")),ROWS($A$3:A406))),"")</f>
        <v/>
      </c>
      <c r="C406" s="15" t="str">
        <f ca="1">IFERROR(INDEX(MAESTRO!C:C,_xludf.AGGREGATE(15,6,ROW(MAESTRO!$B$3:$B$1000)/((MAESTRO!$B$3:$B$1000="MILITARES")*(UPPER(MAESTRO!$L$3:$L$1000)="CONFIRMADO")),ROWS($A$3:A406))),"")</f>
        <v/>
      </c>
      <c r="D406" s="15" t="str">
        <f ca="1">IFERROR(INDEX(MAESTRO!D:D,_xludf.AGGREGATE(15,6,ROW(MAESTRO!$B$3:$B$1000)/((MAESTRO!$B$3:$B$1000="MILITARES")*(UPPER(MAESTRO!$L$3:$L$1000)="CONFIRMADO")),ROWS($A$3:A406))),"")</f>
        <v/>
      </c>
      <c r="E406" s="15" t="str">
        <f ca="1">IFERROR(INDEX(MAESTRO!E:E,_xludf.AGGREGATE(15,6,ROW(MAESTRO!$B$3:$B$1000)/((MAESTRO!$B$3:$B$1000="MILITARES")*(UPPER(MAESTRO!$L$3:$L$1000)="CONFIRMADO")),ROWS($A$3:A406))),"")</f>
        <v/>
      </c>
      <c r="F406" s="15" t="str">
        <f ca="1">IFERROR(INDEX(MAESTRO!F:F,_xludf.AGGREGATE(15,6,ROW(MAESTRO!$B$3:$B$1000)/((MAESTRO!$B$3:$B$1000="MILITARES")*(UPPER(MAESTRO!$L$3:$L$1000)="CONFIRMADO")),ROWS($A$3:A406))),"")</f>
        <v/>
      </c>
      <c r="G406" s="15" t="str">
        <f ca="1">IFERROR(INDEX(MAESTRO!G:G,_xludf.AGGREGATE(15,6,ROW(MAESTRO!$B$3:$B$1000)/((MAESTRO!$B$3:$B$1000="MILITARES")*(UPPER(MAESTRO!$L$3:$L$1000)="CONFIRMADO")),ROWS($A$3:A406))),"")</f>
        <v/>
      </c>
      <c r="H406" s="15" t="str">
        <f ca="1">IFERROR(INDEX(MAESTRO!H:H,_xludf.AGGREGATE(15,6,ROW(MAESTRO!$B$3:$B$1000)/((MAESTRO!$B$3:$B$1000="MILITARES")*(UPPER(MAESTRO!$L$3:$L$1000)="CONFIRMADO")),ROWS($A$3:A406))),"")</f>
        <v/>
      </c>
      <c r="I406" s="15" t="str">
        <f ca="1">IFERROR(INDEX(MAESTRO!I:I,_xludf.AGGREGATE(15,6,ROW(MAESTRO!$B$3:$B$1000)/((MAESTRO!$B$3:$B$1000="MILITARES")*(UPPER(MAESTRO!$L$3:$L$1000)="CONFIRMADO")),ROWS($A$3:A406))),"")</f>
        <v/>
      </c>
      <c r="J406" s="15" t="str">
        <f ca="1">IFERROR(INDEX(MAESTRO!J:J,_xludf.AGGREGATE(15,6,ROW(MAESTRO!$B$3:$B$1000)/((MAESTRO!$B$3:$B$1000="MILITARES")*(UPPER(MAESTRO!$L$3:$L$1000)="CONFIRMADO")),ROWS($A$3:A406))),"")</f>
        <v/>
      </c>
      <c r="K406" s="15" t="str">
        <f ca="1">IFERROR(INDEX(MAESTRO!K:K,_xludf.AGGREGATE(15,6,ROW(MAESTRO!$B$3:$B$1000)/((MAESTRO!$B$3:$B$1000="MILITARES")*(UPPER(MAESTRO!$L$3:$L$1000)="CONFIRMADO")),ROWS($A$3:A406))),"")</f>
        <v/>
      </c>
      <c r="L406" s="15" t="str">
        <f ca="1">IFERROR(INDEX(MAESTRO!L:L,_xludf.AGGREGATE(15,6,ROW(MAESTRO!$B$3:$B$1000)/((MAESTRO!$B$3:$B$1000="MILITARES")*(UPPER(MAESTRO!$L$3:$L$1000)="CONFIRMADO")),ROWS($A$3:A406))),"")</f>
        <v/>
      </c>
      <c r="M406" s="15" t="str">
        <f ca="1">IFERROR(INDEX(MAESTRO!M:M,_xludf.AGGREGATE(15,6,ROW(MAESTRO!$B$3:$B$1000)/((MAESTRO!$B$3:$B$1000="MILITARES")*(UPPER(MAESTRO!$L$3:$L$1000)="CONFIRMADO")),ROWS($A$3:A406))),"")</f>
        <v/>
      </c>
      <c r="N406" s="15" t="str">
        <f ca="1">IFERROR(INDEX(MAESTRO!N:N,_xludf.AGGREGATE(15,6,ROW(MAESTRO!$B$3:$B$1000)/((MAESTRO!$B$3:$B$1000="MILITARES")*(UPPER(MAESTRO!$L$3:$L$1000)="CONFIRMADO")),ROWS($A$3:A406))),"")</f>
        <v/>
      </c>
      <c r="O406" s="15" t="str">
        <f ca="1">IFERROR(INDEX(MAESTRO!O:O,_xludf.AGGREGATE(15,6,ROW(MAESTRO!$B$3:$B$1000)/((MAESTRO!$B$3:$B$1000="MILITARES")*(UPPER(MAESTRO!$L$3:$L$1000)="CONFIRMADO")),ROWS($A$3:A406))),"")</f>
        <v/>
      </c>
      <c r="P406" s="15" t="str">
        <f ca="1">IFERROR(INDEX(MAESTRO!P:P,_xludf.AGGREGATE(15,6,ROW(MAESTRO!$B$3:$B$1000)/((MAESTRO!$B$3:$B$1000="MILITARES")*(UPPER(MAESTRO!$L$3:$L$1000)="CONFIRMADO")),ROWS($A$3:A406))),"")</f>
        <v/>
      </c>
      <c r="Q406" s="15" t="str">
        <f ca="1">IFERROR(INDEX(MAESTRO!Q:Q,_xludf.AGGREGATE(15,6,ROW(MAESTRO!$B$3:$B$1000)/((MAESTRO!$B$3:$B$1000="MILITARES")*(UPPER(MAESTRO!$L$3:$L$1000)="CONFIRMADO")),ROWS($A$3:A406))),"")</f>
        <v/>
      </c>
      <c r="R406" s="15" t="str">
        <f ca="1">IFERROR(INDEX(MAESTRO!R:R,_xludf.AGGREGATE(15,6,ROW(MAESTRO!$B$3:$B$1000)/((MAESTRO!$B$3:$B$1000="MILITARES")*(UPPER(MAESTRO!$L$3:$L$1000)="CONFIRMADO")),ROWS($A$3:A406))),"")</f>
        <v/>
      </c>
      <c r="S406" s="15" t="str">
        <f ca="1">IFERROR(INDEX(MAESTRO!S:S,_xludf.AGGREGATE(15,6,ROW(MAESTRO!$B$3:$B$1000)/((MAESTRO!$B$3:$B$1000="MILITARES")*(UPPER(MAESTRO!$L$3:$L$1000)="CONFIRMADO")),ROWS($A$3:A406))),"")</f>
        <v/>
      </c>
      <c r="T406" s="15" t="str">
        <f ca="1">IFERROR(INDEX(MAESTRO!T:T,_xludf.AGGREGATE(15,6,ROW(MAESTRO!$B$3:$B$1000)/((MAESTRO!$B$3:$B$1000="MILITARES")*(UPPER(MAESTRO!$L$3:$L$1000)="CONFIRMADO")),ROWS($A$3:A406))),"")</f>
        <v/>
      </c>
      <c r="U406" s="15" t="str">
        <f ca="1">IFERROR(INDEX(MAESTRO!U:U,_xludf.AGGREGATE(15,6,ROW(MAESTRO!$B$3:$B$1000)/((MAESTRO!$B$3:$B$1000="MILITARES")*(UPPER(MAESTRO!$L$3:$L$1000)="CONFIRMADO")),ROWS($A$3:A406))),"")</f>
        <v/>
      </c>
      <c r="V406" s="15" t="str">
        <f ca="1">IFERROR(INDEX(MAESTRO!V:V,_xludf.AGGREGATE(15,6,ROW(MAESTRO!$B$3:$B$1000)/((MAESTRO!$B$3:$B$1000="MILITARES")*(UPPER(MAESTRO!$L$3:$L$1000)="CONFIRMADO")),ROWS($A$3:A406))),"")</f>
        <v/>
      </c>
      <c r="W406" s="15" t="str">
        <f ca="1">IFERROR(INDEX(MAESTRO!W:W,_xludf.AGGREGATE(15,6,ROW(MAESTRO!$B$3:$B$1000)/((MAESTRO!$B$3:$B$1000="MILITARES")*(UPPER(MAESTRO!$L$3:$L$1000)="CONFIRMADO")),ROWS($A$3:A406))),"")</f>
        <v/>
      </c>
      <c r="X406" s="15" t="str">
        <f ca="1">IFERROR(INDEX(MAESTRO!X:X,_xludf.AGGREGATE(15,6,ROW(MAESTRO!$B$3:$B$1000)/((MAESTRO!$B$3:$B$1000="MILITARES")*(UPPER(MAESTRO!$L$3:$L$1000)="CONFIRMADO")),ROWS($A$3:A406))),"")</f>
        <v/>
      </c>
    </row>
    <row r="407" spans="1:24" ht="22.05" customHeight="1">
      <c r="A407" s="10" t="str">
        <f ca="1">IFERROR(INDEX(MAESTRO!A:A,_xludf.AGGREGATE(15,6,ROW(MAESTRO!$B$3:$B$1000)/((MAESTRO!$B$3:$B$1000="MILITARES")*(UPPER(MAESTRO!$L$3:$L$1000)="CONFIRMADO")),ROWS($A$3:A407))),"")</f>
        <v/>
      </c>
      <c r="B407" s="10" t="str">
        <f ca="1">IFERROR(INDEX(MAESTRO!B:B,_xludf.AGGREGATE(15,6,ROW(MAESTRO!$B$3:$B$1000)/((MAESTRO!$B$3:$B$1000="MILITARES")*(UPPER(MAESTRO!$L$3:$L$1000)="CONFIRMADO")),ROWS($A$3:A407))),"")</f>
        <v/>
      </c>
      <c r="C407" s="10" t="str">
        <f ca="1">IFERROR(INDEX(MAESTRO!C:C,_xludf.AGGREGATE(15,6,ROW(MAESTRO!$B$3:$B$1000)/((MAESTRO!$B$3:$B$1000="MILITARES")*(UPPER(MAESTRO!$L$3:$L$1000)="CONFIRMADO")),ROWS($A$3:A407))),"")</f>
        <v/>
      </c>
      <c r="D407" s="10" t="str">
        <f ca="1">IFERROR(INDEX(MAESTRO!D:D,_xludf.AGGREGATE(15,6,ROW(MAESTRO!$B$3:$B$1000)/((MAESTRO!$B$3:$B$1000="MILITARES")*(UPPER(MAESTRO!$L$3:$L$1000)="CONFIRMADO")),ROWS($A$3:A407))),"")</f>
        <v/>
      </c>
      <c r="E407" s="10" t="str">
        <f ca="1">IFERROR(INDEX(MAESTRO!E:E,_xludf.AGGREGATE(15,6,ROW(MAESTRO!$B$3:$B$1000)/((MAESTRO!$B$3:$B$1000="MILITARES")*(UPPER(MAESTRO!$L$3:$L$1000)="CONFIRMADO")),ROWS($A$3:A407))),"")</f>
        <v/>
      </c>
      <c r="F407" s="10" t="str">
        <f ca="1">IFERROR(INDEX(MAESTRO!F:F,_xludf.AGGREGATE(15,6,ROW(MAESTRO!$B$3:$B$1000)/((MAESTRO!$B$3:$B$1000="MILITARES")*(UPPER(MAESTRO!$L$3:$L$1000)="CONFIRMADO")),ROWS($A$3:A407))),"")</f>
        <v/>
      </c>
      <c r="G407" s="10" t="str">
        <f ca="1">IFERROR(INDEX(MAESTRO!G:G,_xludf.AGGREGATE(15,6,ROW(MAESTRO!$B$3:$B$1000)/((MAESTRO!$B$3:$B$1000="MILITARES")*(UPPER(MAESTRO!$L$3:$L$1000)="CONFIRMADO")),ROWS($A$3:A407))),"")</f>
        <v/>
      </c>
      <c r="H407" s="10" t="str">
        <f ca="1">IFERROR(INDEX(MAESTRO!H:H,_xludf.AGGREGATE(15,6,ROW(MAESTRO!$B$3:$B$1000)/((MAESTRO!$B$3:$B$1000="MILITARES")*(UPPER(MAESTRO!$L$3:$L$1000)="CONFIRMADO")),ROWS($A$3:A407))),"")</f>
        <v/>
      </c>
      <c r="I407" s="10" t="str">
        <f ca="1">IFERROR(INDEX(MAESTRO!I:I,_xludf.AGGREGATE(15,6,ROW(MAESTRO!$B$3:$B$1000)/((MAESTRO!$B$3:$B$1000="MILITARES")*(UPPER(MAESTRO!$L$3:$L$1000)="CONFIRMADO")),ROWS($A$3:A407))),"")</f>
        <v/>
      </c>
      <c r="J407" s="10" t="str">
        <f ca="1">IFERROR(INDEX(MAESTRO!J:J,_xludf.AGGREGATE(15,6,ROW(MAESTRO!$B$3:$B$1000)/((MAESTRO!$B$3:$B$1000="MILITARES")*(UPPER(MAESTRO!$L$3:$L$1000)="CONFIRMADO")),ROWS($A$3:A407))),"")</f>
        <v/>
      </c>
      <c r="K407" s="10" t="str">
        <f ca="1">IFERROR(INDEX(MAESTRO!K:K,_xludf.AGGREGATE(15,6,ROW(MAESTRO!$B$3:$B$1000)/((MAESTRO!$B$3:$B$1000="MILITARES")*(UPPER(MAESTRO!$L$3:$L$1000)="CONFIRMADO")),ROWS($A$3:A407))),"")</f>
        <v/>
      </c>
      <c r="L407" s="10" t="str">
        <f ca="1">IFERROR(INDEX(MAESTRO!L:L,_xludf.AGGREGATE(15,6,ROW(MAESTRO!$B$3:$B$1000)/((MAESTRO!$B$3:$B$1000="MILITARES")*(UPPER(MAESTRO!$L$3:$L$1000)="CONFIRMADO")),ROWS($A$3:A407))),"")</f>
        <v/>
      </c>
      <c r="M407" s="10" t="str">
        <f ca="1">IFERROR(INDEX(MAESTRO!M:M,_xludf.AGGREGATE(15,6,ROW(MAESTRO!$B$3:$B$1000)/((MAESTRO!$B$3:$B$1000="MILITARES")*(UPPER(MAESTRO!$L$3:$L$1000)="CONFIRMADO")),ROWS($A$3:A407))),"")</f>
        <v/>
      </c>
      <c r="N407" s="10" t="str">
        <f ca="1">IFERROR(INDEX(MAESTRO!N:N,_xludf.AGGREGATE(15,6,ROW(MAESTRO!$B$3:$B$1000)/((MAESTRO!$B$3:$B$1000="MILITARES")*(UPPER(MAESTRO!$L$3:$L$1000)="CONFIRMADO")),ROWS($A$3:A407))),"")</f>
        <v/>
      </c>
      <c r="O407" s="10" t="str">
        <f ca="1">IFERROR(INDEX(MAESTRO!O:O,_xludf.AGGREGATE(15,6,ROW(MAESTRO!$B$3:$B$1000)/((MAESTRO!$B$3:$B$1000="MILITARES")*(UPPER(MAESTRO!$L$3:$L$1000)="CONFIRMADO")),ROWS($A$3:A407))),"")</f>
        <v/>
      </c>
      <c r="P407" s="10" t="str">
        <f ca="1">IFERROR(INDEX(MAESTRO!P:P,_xludf.AGGREGATE(15,6,ROW(MAESTRO!$B$3:$B$1000)/((MAESTRO!$B$3:$B$1000="MILITARES")*(UPPER(MAESTRO!$L$3:$L$1000)="CONFIRMADO")),ROWS($A$3:A407))),"")</f>
        <v/>
      </c>
      <c r="Q407" s="10" t="str">
        <f ca="1">IFERROR(INDEX(MAESTRO!Q:Q,_xludf.AGGREGATE(15,6,ROW(MAESTRO!$B$3:$B$1000)/((MAESTRO!$B$3:$B$1000="MILITARES")*(UPPER(MAESTRO!$L$3:$L$1000)="CONFIRMADO")),ROWS($A$3:A407))),"")</f>
        <v/>
      </c>
      <c r="R407" s="10" t="str">
        <f ca="1">IFERROR(INDEX(MAESTRO!R:R,_xludf.AGGREGATE(15,6,ROW(MAESTRO!$B$3:$B$1000)/((MAESTRO!$B$3:$B$1000="MILITARES")*(UPPER(MAESTRO!$L$3:$L$1000)="CONFIRMADO")),ROWS($A$3:A407))),"")</f>
        <v/>
      </c>
      <c r="S407" s="10" t="str">
        <f ca="1">IFERROR(INDEX(MAESTRO!S:S,_xludf.AGGREGATE(15,6,ROW(MAESTRO!$B$3:$B$1000)/((MAESTRO!$B$3:$B$1000="MILITARES")*(UPPER(MAESTRO!$L$3:$L$1000)="CONFIRMADO")),ROWS($A$3:A407))),"")</f>
        <v/>
      </c>
      <c r="T407" s="10" t="str">
        <f ca="1">IFERROR(INDEX(MAESTRO!T:T,_xludf.AGGREGATE(15,6,ROW(MAESTRO!$B$3:$B$1000)/((MAESTRO!$B$3:$B$1000="MILITARES")*(UPPER(MAESTRO!$L$3:$L$1000)="CONFIRMADO")),ROWS($A$3:A407))),"")</f>
        <v/>
      </c>
      <c r="U407" s="10" t="str">
        <f ca="1">IFERROR(INDEX(MAESTRO!U:U,_xludf.AGGREGATE(15,6,ROW(MAESTRO!$B$3:$B$1000)/((MAESTRO!$B$3:$B$1000="MILITARES")*(UPPER(MAESTRO!$L$3:$L$1000)="CONFIRMADO")),ROWS($A$3:A407))),"")</f>
        <v/>
      </c>
      <c r="V407" s="10" t="str">
        <f ca="1">IFERROR(INDEX(MAESTRO!V:V,_xludf.AGGREGATE(15,6,ROW(MAESTRO!$B$3:$B$1000)/((MAESTRO!$B$3:$B$1000="MILITARES")*(UPPER(MAESTRO!$L$3:$L$1000)="CONFIRMADO")),ROWS($A$3:A407))),"")</f>
        <v/>
      </c>
      <c r="W407" s="10" t="str">
        <f ca="1">IFERROR(INDEX(MAESTRO!W:W,_xludf.AGGREGATE(15,6,ROW(MAESTRO!$B$3:$B$1000)/((MAESTRO!$B$3:$B$1000="MILITARES")*(UPPER(MAESTRO!$L$3:$L$1000)="CONFIRMADO")),ROWS($A$3:A407))),"")</f>
        <v/>
      </c>
      <c r="X407" s="10" t="str">
        <f ca="1">IFERROR(INDEX(MAESTRO!X:X,_xludf.AGGREGATE(15,6,ROW(MAESTRO!$B$3:$B$1000)/((MAESTRO!$B$3:$B$1000="MILITARES")*(UPPER(MAESTRO!$L$3:$L$1000)="CONFIRMADO")),ROWS($A$3:A407))),"")</f>
        <v/>
      </c>
    </row>
    <row r="408" spans="1:24" ht="22.05" customHeight="1">
      <c r="A408" s="15" t="str">
        <f ca="1">IFERROR(INDEX(MAESTRO!A:A,_xludf.AGGREGATE(15,6,ROW(MAESTRO!$B$3:$B$1000)/((MAESTRO!$B$3:$B$1000="MILITARES")*(UPPER(MAESTRO!$L$3:$L$1000)="CONFIRMADO")),ROWS($A$3:A408))),"")</f>
        <v/>
      </c>
      <c r="B408" s="15" t="str">
        <f ca="1">IFERROR(INDEX(MAESTRO!B:B,_xludf.AGGREGATE(15,6,ROW(MAESTRO!$B$3:$B$1000)/((MAESTRO!$B$3:$B$1000="MILITARES")*(UPPER(MAESTRO!$L$3:$L$1000)="CONFIRMADO")),ROWS($A$3:A408))),"")</f>
        <v/>
      </c>
      <c r="C408" s="15" t="str">
        <f ca="1">IFERROR(INDEX(MAESTRO!C:C,_xludf.AGGREGATE(15,6,ROW(MAESTRO!$B$3:$B$1000)/((MAESTRO!$B$3:$B$1000="MILITARES")*(UPPER(MAESTRO!$L$3:$L$1000)="CONFIRMADO")),ROWS($A$3:A408))),"")</f>
        <v/>
      </c>
      <c r="D408" s="15" t="str">
        <f ca="1">IFERROR(INDEX(MAESTRO!D:D,_xludf.AGGREGATE(15,6,ROW(MAESTRO!$B$3:$B$1000)/((MAESTRO!$B$3:$B$1000="MILITARES")*(UPPER(MAESTRO!$L$3:$L$1000)="CONFIRMADO")),ROWS($A$3:A408))),"")</f>
        <v/>
      </c>
      <c r="E408" s="15" t="str">
        <f ca="1">IFERROR(INDEX(MAESTRO!E:E,_xludf.AGGREGATE(15,6,ROW(MAESTRO!$B$3:$B$1000)/((MAESTRO!$B$3:$B$1000="MILITARES")*(UPPER(MAESTRO!$L$3:$L$1000)="CONFIRMADO")),ROWS($A$3:A408))),"")</f>
        <v/>
      </c>
      <c r="F408" s="15" t="str">
        <f ca="1">IFERROR(INDEX(MAESTRO!F:F,_xludf.AGGREGATE(15,6,ROW(MAESTRO!$B$3:$B$1000)/((MAESTRO!$B$3:$B$1000="MILITARES")*(UPPER(MAESTRO!$L$3:$L$1000)="CONFIRMADO")),ROWS($A$3:A408))),"")</f>
        <v/>
      </c>
      <c r="G408" s="15" t="str">
        <f ca="1">IFERROR(INDEX(MAESTRO!G:G,_xludf.AGGREGATE(15,6,ROW(MAESTRO!$B$3:$B$1000)/((MAESTRO!$B$3:$B$1000="MILITARES")*(UPPER(MAESTRO!$L$3:$L$1000)="CONFIRMADO")),ROWS($A$3:A408))),"")</f>
        <v/>
      </c>
      <c r="H408" s="15" t="str">
        <f ca="1">IFERROR(INDEX(MAESTRO!H:H,_xludf.AGGREGATE(15,6,ROW(MAESTRO!$B$3:$B$1000)/((MAESTRO!$B$3:$B$1000="MILITARES")*(UPPER(MAESTRO!$L$3:$L$1000)="CONFIRMADO")),ROWS($A$3:A408))),"")</f>
        <v/>
      </c>
      <c r="I408" s="15" t="str">
        <f ca="1">IFERROR(INDEX(MAESTRO!I:I,_xludf.AGGREGATE(15,6,ROW(MAESTRO!$B$3:$B$1000)/((MAESTRO!$B$3:$B$1000="MILITARES")*(UPPER(MAESTRO!$L$3:$L$1000)="CONFIRMADO")),ROWS($A$3:A408))),"")</f>
        <v/>
      </c>
      <c r="J408" s="15" t="str">
        <f ca="1">IFERROR(INDEX(MAESTRO!J:J,_xludf.AGGREGATE(15,6,ROW(MAESTRO!$B$3:$B$1000)/((MAESTRO!$B$3:$B$1000="MILITARES")*(UPPER(MAESTRO!$L$3:$L$1000)="CONFIRMADO")),ROWS($A$3:A408))),"")</f>
        <v/>
      </c>
      <c r="K408" s="15" t="str">
        <f ca="1">IFERROR(INDEX(MAESTRO!K:K,_xludf.AGGREGATE(15,6,ROW(MAESTRO!$B$3:$B$1000)/((MAESTRO!$B$3:$B$1000="MILITARES")*(UPPER(MAESTRO!$L$3:$L$1000)="CONFIRMADO")),ROWS($A$3:A408))),"")</f>
        <v/>
      </c>
      <c r="L408" s="15" t="str">
        <f ca="1">IFERROR(INDEX(MAESTRO!L:L,_xludf.AGGREGATE(15,6,ROW(MAESTRO!$B$3:$B$1000)/((MAESTRO!$B$3:$B$1000="MILITARES")*(UPPER(MAESTRO!$L$3:$L$1000)="CONFIRMADO")),ROWS($A$3:A408))),"")</f>
        <v/>
      </c>
      <c r="M408" s="15" t="str">
        <f ca="1">IFERROR(INDEX(MAESTRO!M:M,_xludf.AGGREGATE(15,6,ROW(MAESTRO!$B$3:$B$1000)/((MAESTRO!$B$3:$B$1000="MILITARES")*(UPPER(MAESTRO!$L$3:$L$1000)="CONFIRMADO")),ROWS($A$3:A408))),"")</f>
        <v/>
      </c>
      <c r="N408" s="15" t="str">
        <f ca="1">IFERROR(INDEX(MAESTRO!N:N,_xludf.AGGREGATE(15,6,ROW(MAESTRO!$B$3:$B$1000)/((MAESTRO!$B$3:$B$1000="MILITARES")*(UPPER(MAESTRO!$L$3:$L$1000)="CONFIRMADO")),ROWS($A$3:A408))),"")</f>
        <v/>
      </c>
      <c r="O408" s="15" t="str">
        <f ca="1">IFERROR(INDEX(MAESTRO!O:O,_xludf.AGGREGATE(15,6,ROW(MAESTRO!$B$3:$B$1000)/((MAESTRO!$B$3:$B$1000="MILITARES")*(UPPER(MAESTRO!$L$3:$L$1000)="CONFIRMADO")),ROWS($A$3:A408))),"")</f>
        <v/>
      </c>
      <c r="P408" s="15" t="str">
        <f ca="1">IFERROR(INDEX(MAESTRO!P:P,_xludf.AGGREGATE(15,6,ROW(MAESTRO!$B$3:$B$1000)/((MAESTRO!$B$3:$B$1000="MILITARES")*(UPPER(MAESTRO!$L$3:$L$1000)="CONFIRMADO")),ROWS($A$3:A408))),"")</f>
        <v/>
      </c>
      <c r="Q408" s="15" t="str">
        <f ca="1">IFERROR(INDEX(MAESTRO!Q:Q,_xludf.AGGREGATE(15,6,ROW(MAESTRO!$B$3:$B$1000)/((MAESTRO!$B$3:$B$1000="MILITARES")*(UPPER(MAESTRO!$L$3:$L$1000)="CONFIRMADO")),ROWS($A$3:A408))),"")</f>
        <v/>
      </c>
      <c r="R408" s="15" t="str">
        <f ca="1">IFERROR(INDEX(MAESTRO!R:R,_xludf.AGGREGATE(15,6,ROW(MAESTRO!$B$3:$B$1000)/((MAESTRO!$B$3:$B$1000="MILITARES")*(UPPER(MAESTRO!$L$3:$L$1000)="CONFIRMADO")),ROWS($A$3:A408))),"")</f>
        <v/>
      </c>
      <c r="S408" s="15" t="str">
        <f ca="1">IFERROR(INDEX(MAESTRO!S:S,_xludf.AGGREGATE(15,6,ROW(MAESTRO!$B$3:$B$1000)/((MAESTRO!$B$3:$B$1000="MILITARES")*(UPPER(MAESTRO!$L$3:$L$1000)="CONFIRMADO")),ROWS($A$3:A408))),"")</f>
        <v/>
      </c>
      <c r="T408" s="15" t="str">
        <f ca="1">IFERROR(INDEX(MAESTRO!T:T,_xludf.AGGREGATE(15,6,ROW(MAESTRO!$B$3:$B$1000)/((MAESTRO!$B$3:$B$1000="MILITARES")*(UPPER(MAESTRO!$L$3:$L$1000)="CONFIRMADO")),ROWS($A$3:A408))),"")</f>
        <v/>
      </c>
      <c r="U408" s="15" t="str">
        <f ca="1">IFERROR(INDEX(MAESTRO!U:U,_xludf.AGGREGATE(15,6,ROW(MAESTRO!$B$3:$B$1000)/((MAESTRO!$B$3:$B$1000="MILITARES")*(UPPER(MAESTRO!$L$3:$L$1000)="CONFIRMADO")),ROWS($A$3:A408))),"")</f>
        <v/>
      </c>
      <c r="V408" s="15" t="str">
        <f ca="1">IFERROR(INDEX(MAESTRO!V:V,_xludf.AGGREGATE(15,6,ROW(MAESTRO!$B$3:$B$1000)/((MAESTRO!$B$3:$B$1000="MILITARES")*(UPPER(MAESTRO!$L$3:$L$1000)="CONFIRMADO")),ROWS($A$3:A408))),"")</f>
        <v/>
      </c>
      <c r="W408" s="15" t="str">
        <f ca="1">IFERROR(INDEX(MAESTRO!W:W,_xludf.AGGREGATE(15,6,ROW(MAESTRO!$B$3:$B$1000)/((MAESTRO!$B$3:$B$1000="MILITARES")*(UPPER(MAESTRO!$L$3:$L$1000)="CONFIRMADO")),ROWS($A$3:A408))),"")</f>
        <v/>
      </c>
      <c r="X408" s="15" t="str">
        <f ca="1">IFERROR(INDEX(MAESTRO!X:X,_xludf.AGGREGATE(15,6,ROW(MAESTRO!$B$3:$B$1000)/((MAESTRO!$B$3:$B$1000="MILITARES")*(UPPER(MAESTRO!$L$3:$L$1000)="CONFIRMADO")),ROWS($A$3:A408))),"")</f>
        <v/>
      </c>
    </row>
    <row r="409" spans="1:24" ht="22.05" customHeight="1">
      <c r="A409" s="10" t="str">
        <f ca="1">IFERROR(INDEX(MAESTRO!A:A,_xludf.AGGREGATE(15,6,ROW(MAESTRO!$B$3:$B$1000)/((MAESTRO!$B$3:$B$1000="MILITARES")*(UPPER(MAESTRO!$L$3:$L$1000)="CONFIRMADO")),ROWS($A$3:A409))),"")</f>
        <v/>
      </c>
      <c r="B409" s="10" t="str">
        <f ca="1">IFERROR(INDEX(MAESTRO!B:B,_xludf.AGGREGATE(15,6,ROW(MAESTRO!$B$3:$B$1000)/((MAESTRO!$B$3:$B$1000="MILITARES")*(UPPER(MAESTRO!$L$3:$L$1000)="CONFIRMADO")),ROWS($A$3:A409))),"")</f>
        <v/>
      </c>
      <c r="C409" s="10" t="str">
        <f ca="1">IFERROR(INDEX(MAESTRO!C:C,_xludf.AGGREGATE(15,6,ROW(MAESTRO!$B$3:$B$1000)/((MAESTRO!$B$3:$B$1000="MILITARES")*(UPPER(MAESTRO!$L$3:$L$1000)="CONFIRMADO")),ROWS($A$3:A409))),"")</f>
        <v/>
      </c>
      <c r="D409" s="10" t="str">
        <f ca="1">IFERROR(INDEX(MAESTRO!D:D,_xludf.AGGREGATE(15,6,ROW(MAESTRO!$B$3:$B$1000)/((MAESTRO!$B$3:$B$1000="MILITARES")*(UPPER(MAESTRO!$L$3:$L$1000)="CONFIRMADO")),ROWS($A$3:A409))),"")</f>
        <v/>
      </c>
      <c r="E409" s="10" t="str">
        <f ca="1">IFERROR(INDEX(MAESTRO!E:E,_xludf.AGGREGATE(15,6,ROW(MAESTRO!$B$3:$B$1000)/((MAESTRO!$B$3:$B$1000="MILITARES")*(UPPER(MAESTRO!$L$3:$L$1000)="CONFIRMADO")),ROWS($A$3:A409))),"")</f>
        <v/>
      </c>
      <c r="F409" s="10" t="str">
        <f ca="1">IFERROR(INDEX(MAESTRO!F:F,_xludf.AGGREGATE(15,6,ROW(MAESTRO!$B$3:$B$1000)/((MAESTRO!$B$3:$B$1000="MILITARES")*(UPPER(MAESTRO!$L$3:$L$1000)="CONFIRMADO")),ROWS($A$3:A409))),"")</f>
        <v/>
      </c>
      <c r="G409" s="10" t="str">
        <f ca="1">IFERROR(INDEX(MAESTRO!G:G,_xludf.AGGREGATE(15,6,ROW(MAESTRO!$B$3:$B$1000)/((MAESTRO!$B$3:$B$1000="MILITARES")*(UPPER(MAESTRO!$L$3:$L$1000)="CONFIRMADO")),ROWS($A$3:A409))),"")</f>
        <v/>
      </c>
      <c r="H409" s="10" t="str">
        <f ca="1">IFERROR(INDEX(MAESTRO!H:H,_xludf.AGGREGATE(15,6,ROW(MAESTRO!$B$3:$B$1000)/((MAESTRO!$B$3:$B$1000="MILITARES")*(UPPER(MAESTRO!$L$3:$L$1000)="CONFIRMADO")),ROWS($A$3:A409))),"")</f>
        <v/>
      </c>
      <c r="I409" s="10" t="str">
        <f ca="1">IFERROR(INDEX(MAESTRO!I:I,_xludf.AGGREGATE(15,6,ROW(MAESTRO!$B$3:$B$1000)/((MAESTRO!$B$3:$B$1000="MILITARES")*(UPPER(MAESTRO!$L$3:$L$1000)="CONFIRMADO")),ROWS($A$3:A409))),"")</f>
        <v/>
      </c>
      <c r="J409" s="10" t="str">
        <f ca="1">IFERROR(INDEX(MAESTRO!J:J,_xludf.AGGREGATE(15,6,ROW(MAESTRO!$B$3:$B$1000)/((MAESTRO!$B$3:$B$1000="MILITARES")*(UPPER(MAESTRO!$L$3:$L$1000)="CONFIRMADO")),ROWS($A$3:A409))),"")</f>
        <v/>
      </c>
      <c r="K409" s="10" t="str">
        <f ca="1">IFERROR(INDEX(MAESTRO!K:K,_xludf.AGGREGATE(15,6,ROW(MAESTRO!$B$3:$B$1000)/((MAESTRO!$B$3:$B$1000="MILITARES")*(UPPER(MAESTRO!$L$3:$L$1000)="CONFIRMADO")),ROWS($A$3:A409))),"")</f>
        <v/>
      </c>
      <c r="L409" s="10" t="str">
        <f ca="1">IFERROR(INDEX(MAESTRO!L:L,_xludf.AGGREGATE(15,6,ROW(MAESTRO!$B$3:$B$1000)/((MAESTRO!$B$3:$B$1000="MILITARES")*(UPPER(MAESTRO!$L$3:$L$1000)="CONFIRMADO")),ROWS($A$3:A409))),"")</f>
        <v/>
      </c>
      <c r="M409" s="10" t="str">
        <f ca="1">IFERROR(INDEX(MAESTRO!M:M,_xludf.AGGREGATE(15,6,ROW(MAESTRO!$B$3:$B$1000)/((MAESTRO!$B$3:$B$1000="MILITARES")*(UPPER(MAESTRO!$L$3:$L$1000)="CONFIRMADO")),ROWS($A$3:A409))),"")</f>
        <v/>
      </c>
      <c r="N409" s="10" t="str">
        <f ca="1">IFERROR(INDEX(MAESTRO!N:N,_xludf.AGGREGATE(15,6,ROW(MAESTRO!$B$3:$B$1000)/((MAESTRO!$B$3:$B$1000="MILITARES")*(UPPER(MAESTRO!$L$3:$L$1000)="CONFIRMADO")),ROWS($A$3:A409))),"")</f>
        <v/>
      </c>
      <c r="O409" s="10" t="str">
        <f ca="1">IFERROR(INDEX(MAESTRO!O:O,_xludf.AGGREGATE(15,6,ROW(MAESTRO!$B$3:$B$1000)/((MAESTRO!$B$3:$B$1000="MILITARES")*(UPPER(MAESTRO!$L$3:$L$1000)="CONFIRMADO")),ROWS($A$3:A409))),"")</f>
        <v/>
      </c>
      <c r="P409" s="10" t="str">
        <f ca="1">IFERROR(INDEX(MAESTRO!P:P,_xludf.AGGREGATE(15,6,ROW(MAESTRO!$B$3:$B$1000)/((MAESTRO!$B$3:$B$1000="MILITARES")*(UPPER(MAESTRO!$L$3:$L$1000)="CONFIRMADO")),ROWS($A$3:A409))),"")</f>
        <v/>
      </c>
      <c r="Q409" s="10" t="str">
        <f ca="1">IFERROR(INDEX(MAESTRO!Q:Q,_xludf.AGGREGATE(15,6,ROW(MAESTRO!$B$3:$B$1000)/((MAESTRO!$B$3:$B$1000="MILITARES")*(UPPER(MAESTRO!$L$3:$L$1000)="CONFIRMADO")),ROWS($A$3:A409))),"")</f>
        <v/>
      </c>
      <c r="R409" s="10" t="str">
        <f ca="1">IFERROR(INDEX(MAESTRO!R:R,_xludf.AGGREGATE(15,6,ROW(MAESTRO!$B$3:$B$1000)/((MAESTRO!$B$3:$B$1000="MILITARES")*(UPPER(MAESTRO!$L$3:$L$1000)="CONFIRMADO")),ROWS($A$3:A409))),"")</f>
        <v/>
      </c>
      <c r="S409" s="10" t="str">
        <f ca="1">IFERROR(INDEX(MAESTRO!S:S,_xludf.AGGREGATE(15,6,ROW(MAESTRO!$B$3:$B$1000)/((MAESTRO!$B$3:$B$1000="MILITARES")*(UPPER(MAESTRO!$L$3:$L$1000)="CONFIRMADO")),ROWS($A$3:A409))),"")</f>
        <v/>
      </c>
      <c r="T409" s="10" t="str">
        <f ca="1">IFERROR(INDEX(MAESTRO!T:T,_xludf.AGGREGATE(15,6,ROW(MAESTRO!$B$3:$B$1000)/((MAESTRO!$B$3:$B$1000="MILITARES")*(UPPER(MAESTRO!$L$3:$L$1000)="CONFIRMADO")),ROWS($A$3:A409))),"")</f>
        <v/>
      </c>
      <c r="U409" s="10" t="str">
        <f ca="1">IFERROR(INDEX(MAESTRO!U:U,_xludf.AGGREGATE(15,6,ROW(MAESTRO!$B$3:$B$1000)/((MAESTRO!$B$3:$B$1000="MILITARES")*(UPPER(MAESTRO!$L$3:$L$1000)="CONFIRMADO")),ROWS($A$3:A409))),"")</f>
        <v/>
      </c>
      <c r="V409" s="10" t="str">
        <f ca="1">IFERROR(INDEX(MAESTRO!V:V,_xludf.AGGREGATE(15,6,ROW(MAESTRO!$B$3:$B$1000)/((MAESTRO!$B$3:$B$1000="MILITARES")*(UPPER(MAESTRO!$L$3:$L$1000)="CONFIRMADO")),ROWS($A$3:A409))),"")</f>
        <v/>
      </c>
      <c r="W409" s="10" t="str">
        <f ca="1">IFERROR(INDEX(MAESTRO!W:W,_xludf.AGGREGATE(15,6,ROW(MAESTRO!$B$3:$B$1000)/((MAESTRO!$B$3:$B$1000="MILITARES")*(UPPER(MAESTRO!$L$3:$L$1000)="CONFIRMADO")),ROWS($A$3:A409))),"")</f>
        <v/>
      </c>
      <c r="X409" s="10" t="str">
        <f ca="1">IFERROR(INDEX(MAESTRO!X:X,_xludf.AGGREGATE(15,6,ROW(MAESTRO!$B$3:$B$1000)/((MAESTRO!$B$3:$B$1000="MILITARES")*(UPPER(MAESTRO!$L$3:$L$1000)="CONFIRMADO")),ROWS($A$3:A409))),"")</f>
        <v/>
      </c>
    </row>
    <row r="410" spans="1:24" ht="22.05" customHeight="1">
      <c r="A410" s="15" t="str">
        <f ca="1">IFERROR(INDEX(MAESTRO!A:A,_xludf.AGGREGATE(15,6,ROW(MAESTRO!$B$3:$B$1000)/((MAESTRO!$B$3:$B$1000="MILITARES")*(UPPER(MAESTRO!$L$3:$L$1000)="CONFIRMADO")),ROWS($A$3:A410))),"")</f>
        <v/>
      </c>
      <c r="B410" s="15" t="str">
        <f ca="1">IFERROR(INDEX(MAESTRO!B:B,_xludf.AGGREGATE(15,6,ROW(MAESTRO!$B$3:$B$1000)/((MAESTRO!$B$3:$B$1000="MILITARES")*(UPPER(MAESTRO!$L$3:$L$1000)="CONFIRMADO")),ROWS($A$3:A410))),"")</f>
        <v/>
      </c>
      <c r="C410" s="15" t="str">
        <f ca="1">IFERROR(INDEX(MAESTRO!C:C,_xludf.AGGREGATE(15,6,ROW(MAESTRO!$B$3:$B$1000)/((MAESTRO!$B$3:$B$1000="MILITARES")*(UPPER(MAESTRO!$L$3:$L$1000)="CONFIRMADO")),ROWS($A$3:A410))),"")</f>
        <v/>
      </c>
      <c r="D410" s="15" t="str">
        <f ca="1">IFERROR(INDEX(MAESTRO!D:D,_xludf.AGGREGATE(15,6,ROW(MAESTRO!$B$3:$B$1000)/((MAESTRO!$B$3:$B$1000="MILITARES")*(UPPER(MAESTRO!$L$3:$L$1000)="CONFIRMADO")),ROWS($A$3:A410))),"")</f>
        <v/>
      </c>
      <c r="E410" s="15" t="str">
        <f ca="1">IFERROR(INDEX(MAESTRO!E:E,_xludf.AGGREGATE(15,6,ROW(MAESTRO!$B$3:$B$1000)/((MAESTRO!$B$3:$B$1000="MILITARES")*(UPPER(MAESTRO!$L$3:$L$1000)="CONFIRMADO")),ROWS($A$3:A410))),"")</f>
        <v/>
      </c>
      <c r="F410" s="15" t="str">
        <f ca="1">IFERROR(INDEX(MAESTRO!F:F,_xludf.AGGREGATE(15,6,ROW(MAESTRO!$B$3:$B$1000)/((MAESTRO!$B$3:$B$1000="MILITARES")*(UPPER(MAESTRO!$L$3:$L$1000)="CONFIRMADO")),ROWS($A$3:A410))),"")</f>
        <v/>
      </c>
      <c r="G410" s="15" t="str">
        <f ca="1">IFERROR(INDEX(MAESTRO!G:G,_xludf.AGGREGATE(15,6,ROW(MAESTRO!$B$3:$B$1000)/((MAESTRO!$B$3:$B$1000="MILITARES")*(UPPER(MAESTRO!$L$3:$L$1000)="CONFIRMADO")),ROWS($A$3:A410))),"")</f>
        <v/>
      </c>
      <c r="H410" s="15" t="str">
        <f ca="1">IFERROR(INDEX(MAESTRO!H:H,_xludf.AGGREGATE(15,6,ROW(MAESTRO!$B$3:$B$1000)/((MAESTRO!$B$3:$B$1000="MILITARES")*(UPPER(MAESTRO!$L$3:$L$1000)="CONFIRMADO")),ROWS($A$3:A410))),"")</f>
        <v/>
      </c>
      <c r="I410" s="15" t="str">
        <f ca="1">IFERROR(INDEX(MAESTRO!I:I,_xludf.AGGREGATE(15,6,ROW(MAESTRO!$B$3:$B$1000)/((MAESTRO!$B$3:$B$1000="MILITARES")*(UPPER(MAESTRO!$L$3:$L$1000)="CONFIRMADO")),ROWS($A$3:A410))),"")</f>
        <v/>
      </c>
      <c r="J410" s="15" t="str">
        <f ca="1">IFERROR(INDEX(MAESTRO!J:J,_xludf.AGGREGATE(15,6,ROW(MAESTRO!$B$3:$B$1000)/((MAESTRO!$B$3:$B$1000="MILITARES")*(UPPER(MAESTRO!$L$3:$L$1000)="CONFIRMADO")),ROWS($A$3:A410))),"")</f>
        <v/>
      </c>
      <c r="K410" s="15" t="str">
        <f ca="1">IFERROR(INDEX(MAESTRO!K:K,_xludf.AGGREGATE(15,6,ROW(MAESTRO!$B$3:$B$1000)/((MAESTRO!$B$3:$B$1000="MILITARES")*(UPPER(MAESTRO!$L$3:$L$1000)="CONFIRMADO")),ROWS($A$3:A410))),"")</f>
        <v/>
      </c>
      <c r="L410" s="15" t="str">
        <f ca="1">IFERROR(INDEX(MAESTRO!L:L,_xludf.AGGREGATE(15,6,ROW(MAESTRO!$B$3:$B$1000)/((MAESTRO!$B$3:$B$1000="MILITARES")*(UPPER(MAESTRO!$L$3:$L$1000)="CONFIRMADO")),ROWS($A$3:A410))),"")</f>
        <v/>
      </c>
      <c r="M410" s="15" t="str">
        <f ca="1">IFERROR(INDEX(MAESTRO!M:M,_xludf.AGGREGATE(15,6,ROW(MAESTRO!$B$3:$B$1000)/((MAESTRO!$B$3:$B$1000="MILITARES")*(UPPER(MAESTRO!$L$3:$L$1000)="CONFIRMADO")),ROWS($A$3:A410))),"")</f>
        <v/>
      </c>
      <c r="N410" s="15" t="str">
        <f ca="1">IFERROR(INDEX(MAESTRO!N:N,_xludf.AGGREGATE(15,6,ROW(MAESTRO!$B$3:$B$1000)/((MAESTRO!$B$3:$B$1000="MILITARES")*(UPPER(MAESTRO!$L$3:$L$1000)="CONFIRMADO")),ROWS($A$3:A410))),"")</f>
        <v/>
      </c>
      <c r="O410" s="15" t="str">
        <f ca="1">IFERROR(INDEX(MAESTRO!O:O,_xludf.AGGREGATE(15,6,ROW(MAESTRO!$B$3:$B$1000)/((MAESTRO!$B$3:$B$1000="MILITARES")*(UPPER(MAESTRO!$L$3:$L$1000)="CONFIRMADO")),ROWS($A$3:A410))),"")</f>
        <v/>
      </c>
      <c r="P410" s="15" t="str">
        <f ca="1">IFERROR(INDEX(MAESTRO!P:P,_xludf.AGGREGATE(15,6,ROW(MAESTRO!$B$3:$B$1000)/((MAESTRO!$B$3:$B$1000="MILITARES")*(UPPER(MAESTRO!$L$3:$L$1000)="CONFIRMADO")),ROWS($A$3:A410))),"")</f>
        <v/>
      </c>
      <c r="Q410" s="15" t="str">
        <f ca="1">IFERROR(INDEX(MAESTRO!Q:Q,_xludf.AGGREGATE(15,6,ROW(MAESTRO!$B$3:$B$1000)/((MAESTRO!$B$3:$B$1000="MILITARES")*(UPPER(MAESTRO!$L$3:$L$1000)="CONFIRMADO")),ROWS($A$3:A410))),"")</f>
        <v/>
      </c>
      <c r="R410" s="15" t="str">
        <f ca="1">IFERROR(INDEX(MAESTRO!R:R,_xludf.AGGREGATE(15,6,ROW(MAESTRO!$B$3:$B$1000)/((MAESTRO!$B$3:$B$1000="MILITARES")*(UPPER(MAESTRO!$L$3:$L$1000)="CONFIRMADO")),ROWS($A$3:A410))),"")</f>
        <v/>
      </c>
      <c r="S410" s="15" t="str">
        <f ca="1">IFERROR(INDEX(MAESTRO!S:S,_xludf.AGGREGATE(15,6,ROW(MAESTRO!$B$3:$B$1000)/((MAESTRO!$B$3:$B$1000="MILITARES")*(UPPER(MAESTRO!$L$3:$L$1000)="CONFIRMADO")),ROWS($A$3:A410))),"")</f>
        <v/>
      </c>
      <c r="T410" s="15" t="str">
        <f ca="1">IFERROR(INDEX(MAESTRO!T:T,_xludf.AGGREGATE(15,6,ROW(MAESTRO!$B$3:$B$1000)/((MAESTRO!$B$3:$B$1000="MILITARES")*(UPPER(MAESTRO!$L$3:$L$1000)="CONFIRMADO")),ROWS($A$3:A410))),"")</f>
        <v/>
      </c>
      <c r="U410" s="15" t="str">
        <f ca="1">IFERROR(INDEX(MAESTRO!U:U,_xludf.AGGREGATE(15,6,ROW(MAESTRO!$B$3:$B$1000)/((MAESTRO!$B$3:$B$1000="MILITARES")*(UPPER(MAESTRO!$L$3:$L$1000)="CONFIRMADO")),ROWS($A$3:A410))),"")</f>
        <v/>
      </c>
      <c r="V410" s="15" t="str">
        <f ca="1">IFERROR(INDEX(MAESTRO!V:V,_xludf.AGGREGATE(15,6,ROW(MAESTRO!$B$3:$B$1000)/((MAESTRO!$B$3:$B$1000="MILITARES")*(UPPER(MAESTRO!$L$3:$L$1000)="CONFIRMADO")),ROWS($A$3:A410))),"")</f>
        <v/>
      </c>
      <c r="W410" s="15" t="str">
        <f ca="1">IFERROR(INDEX(MAESTRO!W:W,_xludf.AGGREGATE(15,6,ROW(MAESTRO!$B$3:$B$1000)/((MAESTRO!$B$3:$B$1000="MILITARES")*(UPPER(MAESTRO!$L$3:$L$1000)="CONFIRMADO")),ROWS($A$3:A410))),"")</f>
        <v/>
      </c>
      <c r="X410" s="15" t="str">
        <f ca="1">IFERROR(INDEX(MAESTRO!X:X,_xludf.AGGREGATE(15,6,ROW(MAESTRO!$B$3:$B$1000)/((MAESTRO!$B$3:$B$1000="MILITARES")*(UPPER(MAESTRO!$L$3:$L$1000)="CONFIRMADO")),ROWS($A$3:A410))),"")</f>
        <v/>
      </c>
    </row>
    <row r="411" spans="1:24" ht="22.05" customHeight="1">
      <c r="A411" s="10" t="str">
        <f ca="1">IFERROR(INDEX(MAESTRO!A:A,_xludf.AGGREGATE(15,6,ROW(MAESTRO!$B$3:$B$1000)/((MAESTRO!$B$3:$B$1000="MILITARES")*(UPPER(MAESTRO!$L$3:$L$1000)="CONFIRMADO")),ROWS($A$3:A411))),"")</f>
        <v/>
      </c>
      <c r="B411" s="10" t="str">
        <f ca="1">IFERROR(INDEX(MAESTRO!B:B,_xludf.AGGREGATE(15,6,ROW(MAESTRO!$B$3:$B$1000)/((MAESTRO!$B$3:$B$1000="MILITARES")*(UPPER(MAESTRO!$L$3:$L$1000)="CONFIRMADO")),ROWS($A$3:A411))),"")</f>
        <v/>
      </c>
      <c r="C411" s="10" t="str">
        <f ca="1">IFERROR(INDEX(MAESTRO!C:C,_xludf.AGGREGATE(15,6,ROW(MAESTRO!$B$3:$B$1000)/((MAESTRO!$B$3:$B$1000="MILITARES")*(UPPER(MAESTRO!$L$3:$L$1000)="CONFIRMADO")),ROWS($A$3:A411))),"")</f>
        <v/>
      </c>
      <c r="D411" s="10" t="str">
        <f ca="1">IFERROR(INDEX(MAESTRO!D:D,_xludf.AGGREGATE(15,6,ROW(MAESTRO!$B$3:$B$1000)/((MAESTRO!$B$3:$B$1000="MILITARES")*(UPPER(MAESTRO!$L$3:$L$1000)="CONFIRMADO")),ROWS($A$3:A411))),"")</f>
        <v/>
      </c>
      <c r="E411" s="10" t="str">
        <f ca="1">IFERROR(INDEX(MAESTRO!E:E,_xludf.AGGREGATE(15,6,ROW(MAESTRO!$B$3:$B$1000)/((MAESTRO!$B$3:$B$1000="MILITARES")*(UPPER(MAESTRO!$L$3:$L$1000)="CONFIRMADO")),ROWS($A$3:A411))),"")</f>
        <v/>
      </c>
      <c r="F411" s="10" t="str">
        <f ca="1">IFERROR(INDEX(MAESTRO!F:F,_xludf.AGGREGATE(15,6,ROW(MAESTRO!$B$3:$B$1000)/((MAESTRO!$B$3:$B$1000="MILITARES")*(UPPER(MAESTRO!$L$3:$L$1000)="CONFIRMADO")),ROWS($A$3:A411))),"")</f>
        <v/>
      </c>
      <c r="G411" s="10" t="str">
        <f ca="1">IFERROR(INDEX(MAESTRO!G:G,_xludf.AGGREGATE(15,6,ROW(MAESTRO!$B$3:$B$1000)/((MAESTRO!$B$3:$B$1000="MILITARES")*(UPPER(MAESTRO!$L$3:$L$1000)="CONFIRMADO")),ROWS($A$3:A411))),"")</f>
        <v/>
      </c>
      <c r="H411" s="10" t="str">
        <f ca="1">IFERROR(INDEX(MAESTRO!H:H,_xludf.AGGREGATE(15,6,ROW(MAESTRO!$B$3:$B$1000)/((MAESTRO!$B$3:$B$1000="MILITARES")*(UPPER(MAESTRO!$L$3:$L$1000)="CONFIRMADO")),ROWS($A$3:A411))),"")</f>
        <v/>
      </c>
      <c r="I411" s="10" t="str">
        <f ca="1">IFERROR(INDEX(MAESTRO!I:I,_xludf.AGGREGATE(15,6,ROW(MAESTRO!$B$3:$B$1000)/((MAESTRO!$B$3:$B$1000="MILITARES")*(UPPER(MAESTRO!$L$3:$L$1000)="CONFIRMADO")),ROWS($A$3:A411))),"")</f>
        <v/>
      </c>
      <c r="J411" s="10" t="str">
        <f ca="1">IFERROR(INDEX(MAESTRO!J:J,_xludf.AGGREGATE(15,6,ROW(MAESTRO!$B$3:$B$1000)/((MAESTRO!$B$3:$B$1000="MILITARES")*(UPPER(MAESTRO!$L$3:$L$1000)="CONFIRMADO")),ROWS($A$3:A411))),"")</f>
        <v/>
      </c>
      <c r="K411" s="10" t="str">
        <f ca="1">IFERROR(INDEX(MAESTRO!K:K,_xludf.AGGREGATE(15,6,ROW(MAESTRO!$B$3:$B$1000)/((MAESTRO!$B$3:$B$1000="MILITARES")*(UPPER(MAESTRO!$L$3:$L$1000)="CONFIRMADO")),ROWS($A$3:A411))),"")</f>
        <v/>
      </c>
      <c r="L411" s="10" t="str">
        <f ca="1">IFERROR(INDEX(MAESTRO!L:L,_xludf.AGGREGATE(15,6,ROW(MAESTRO!$B$3:$B$1000)/((MAESTRO!$B$3:$B$1000="MILITARES")*(UPPER(MAESTRO!$L$3:$L$1000)="CONFIRMADO")),ROWS($A$3:A411))),"")</f>
        <v/>
      </c>
      <c r="M411" s="10" t="str">
        <f ca="1">IFERROR(INDEX(MAESTRO!M:M,_xludf.AGGREGATE(15,6,ROW(MAESTRO!$B$3:$B$1000)/((MAESTRO!$B$3:$B$1000="MILITARES")*(UPPER(MAESTRO!$L$3:$L$1000)="CONFIRMADO")),ROWS($A$3:A411))),"")</f>
        <v/>
      </c>
      <c r="N411" s="10" t="str">
        <f ca="1">IFERROR(INDEX(MAESTRO!N:N,_xludf.AGGREGATE(15,6,ROW(MAESTRO!$B$3:$B$1000)/((MAESTRO!$B$3:$B$1000="MILITARES")*(UPPER(MAESTRO!$L$3:$L$1000)="CONFIRMADO")),ROWS($A$3:A411))),"")</f>
        <v/>
      </c>
      <c r="O411" s="10" t="str">
        <f ca="1">IFERROR(INDEX(MAESTRO!O:O,_xludf.AGGREGATE(15,6,ROW(MAESTRO!$B$3:$B$1000)/((MAESTRO!$B$3:$B$1000="MILITARES")*(UPPER(MAESTRO!$L$3:$L$1000)="CONFIRMADO")),ROWS($A$3:A411))),"")</f>
        <v/>
      </c>
      <c r="P411" s="10" t="str">
        <f ca="1">IFERROR(INDEX(MAESTRO!P:P,_xludf.AGGREGATE(15,6,ROW(MAESTRO!$B$3:$B$1000)/((MAESTRO!$B$3:$B$1000="MILITARES")*(UPPER(MAESTRO!$L$3:$L$1000)="CONFIRMADO")),ROWS($A$3:A411))),"")</f>
        <v/>
      </c>
      <c r="Q411" s="10" t="str">
        <f ca="1">IFERROR(INDEX(MAESTRO!Q:Q,_xludf.AGGREGATE(15,6,ROW(MAESTRO!$B$3:$B$1000)/((MAESTRO!$B$3:$B$1000="MILITARES")*(UPPER(MAESTRO!$L$3:$L$1000)="CONFIRMADO")),ROWS($A$3:A411))),"")</f>
        <v/>
      </c>
      <c r="R411" s="10" t="str">
        <f ca="1">IFERROR(INDEX(MAESTRO!R:R,_xludf.AGGREGATE(15,6,ROW(MAESTRO!$B$3:$B$1000)/((MAESTRO!$B$3:$B$1000="MILITARES")*(UPPER(MAESTRO!$L$3:$L$1000)="CONFIRMADO")),ROWS($A$3:A411))),"")</f>
        <v/>
      </c>
      <c r="S411" s="10" t="str">
        <f ca="1">IFERROR(INDEX(MAESTRO!S:S,_xludf.AGGREGATE(15,6,ROW(MAESTRO!$B$3:$B$1000)/((MAESTRO!$B$3:$B$1000="MILITARES")*(UPPER(MAESTRO!$L$3:$L$1000)="CONFIRMADO")),ROWS($A$3:A411))),"")</f>
        <v/>
      </c>
      <c r="T411" s="10" t="str">
        <f ca="1">IFERROR(INDEX(MAESTRO!T:T,_xludf.AGGREGATE(15,6,ROW(MAESTRO!$B$3:$B$1000)/((MAESTRO!$B$3:$B$1000="MILITARES")*(UPPER(MAESTRO!$L$3:$L$1000)="CONFIRMADO")),ROWS($A$3:A411))),"")</f>
        <v/>
      </c>
      <c r="U411" s="10" t="str">
        <f ca="1">IFERROR(INDEX(MAESTRO!U:U,_xludf.AGGREGATE(15,6,ROW(MAESTRO!$B$3:$B$1000)/((MAESTRO!$B$3:$B$1000="MILITARES")*(UPPER(MAESTRO!$L$3:$L$1000)="CONFIRMADO")),ROWS($A$3:A411))),"")</f>
        <v/>
      </c>
      <c r="V411" s="10" t="str">
        <f ca="1">IFERROR(INDEX(MAESTRO!V:V,_xludf.AGGREGATE(15,6,ROW(MAESTRO!$B$3:$B$1000)/((MAESTRO!$B$3:$B$1000="MILITARES")*(UPPER(MAESTRO!$L$3:$L$1000)="CONFIRMADO")),ROWS($A$3:A411))),"")</f>
        <v/>
      </c>
      <c r="W411" s="10" t="str">
        <f ca="1">IFERROR(INDEX(MAESTRO!W:W,_xludf.AGGREGATE(15,6,ROW(MAESTRO!$B$3:$B$1000)/((MAESTRO!$B$3:$B$1000="MILITARES")*(UPPER(MAESTRO!$L$3:$L$1000)="CONFIRMADO")),ROWS($A$3:A411))),"")</f>
        <v/>
      </c>
      <c r="X411" s="10" t="str">
        <f ca="1">IFERROR(INDEX(MAESTRO!X:X,_xludf.AGGREGATE(15,6,ROW(MAESTRO!$B$3:$B$1000)/((MAESTRO!$B$3:$B$1000="MILITARES")*(UPPER(MAESTRO!$L$3:$L$1000)="CONFIRMADO")),ROWS($A$3:A411))),"")</f>
        <v/>
      </c>
    </row>
    <row r="412" spans="1:24" ht="22.05" customHeight="1">
      <c r="A412" s="15" t="str">
        <f ca="1">IFERROR(INDEX(MAESTRO!A:A,_xludf.AGGREGATE(15,6,ROW(MAESTRO!$B$3:$B$1000)/((MAESTRO!$B$3:$B$1000="MILITARES")*(UPPER(MAESTRO!$L$3:$L$1000)="CONFIRMADO")),ROWS($A$3:A412))),"")</f>
        <v/>
      </c>
      <c r="B412" s="15" t="str">
        <f ca="1">IFERROR(INDEX(MAESTRO!B:B,_xludf.AGGREGATE(15,6,ROW(MAESTRO!$B$3:$B$1000)/((MAESTRO!$B$3:$B$1000="MILITARES")*(UPPER(MAESTRO!$L$3:$L$1000)="CONFIRMADO")),ROWS($A$3:A412))),"")</f>
        <v/>
      </c>
      <c r="C412" s="15" t="str">
        <f ca="1">IFERROR(INDEX(MAESTRO!C:C,_xludf.AGGREGATE(15,6,ROW(MAESTRO!$B$3:$B$1000)/((MAESTRO!$B$3:$B$1000="MILITARES")*(UPPER(MAESTRO!$L$3:$L$1000)="CONFIRMADO")),ROWS($A$3:A412))),"")</f>
        <v/>
      </c>
      <c r="D412" s="15" t="str">
        <f ca="1">IFERROR(INDEX(MAESTRO!D:D,_xludf.AGGREGATE(15,6,ROW(MAESTRO!$B$3:$B$1000)/((MAESTRO!$B$3:$B$1000="MILITARES")*(UPPER(MAESTRO!$L$3:$L$1000)="CONFIRMADO")),ROWS($A$3:A412))),"")</f>
        <v/>
      </c>
      <c r="E412" s="15" t="str">
        <f ca="1">IFERROR(INDEX(MAESTRO!E:E,_xludf.AGGREGATE(15,6,ROW(MAESTRO!$B$3:$B$1000)/((MAESTRO!$B$3:$B$1000="MILITARES")*(UPPER(MAESTRO!$L$3:$L$1000)="CONFIRMADO")),ROWS($A$3:A412))),"")</f>
        <v/>
      </c>
      <c r="F412" s="15" t="str">
        <f ca="1">IFERROR(INDEX(MAESTRO!F:F,_xludf.AGGREGATE(15,6,ROW(MAESTRO!$B$3:$B$1000)/((MAESTRO!$B$3:$B$1000="MILITARES")*(UPPER(MAESTRO!$L$3:$L$1000)="CONFIRMADO")),ROWS($A$3:A412))),"")</f>
        <v/>
      </c>
      <c r="G412" s="15" t="str">
        <f ca="1">IFERROR(INDEX(MAESTRO!G:G,_xludf.AGGREGATE(15,6,ROW(MAESTRO!$B$3:$B$1000)/((MAESTRO!$B$3:$B$1000="MILITARES")*(UPPER(MAESTRO!$L$3:$L$1000)="CONFIRMADO")),ROWS($A$3:A412))),"")</f>
        <v/>
      </c>
      <c r="H412" s="15" t="str">
        <f ca="1">IFERROR(INDEX(MAESTRO!H:H,_xludf.AGGREGATE(15,6,ROW(MAESTRO!$B$3:$B$1000)/((MAESTRO!$B$3:$B$1000="MILITARES")*(UPPER(MAESTRO!$L$3:$L$1000)="CONFIRMADO")),ROWS($A$3:A412))),"")</f>
        <v/>
      </c>
      <c r="I412" s="15" t="str">
        <f ca="1">IFERROR(INDEX(MAESTRO!I:I,_xludf.AGGREGATE(15,6,ROW(MAESTRO!$B$3:$B$1000)/((MAESTRO!$B$3:$B$1000="MILITARES")*(UPPER(MAESTRO!$L$3:$L$1000)="CONFIRMADO")),ROWS($A$3:A412))),"")</f>
        <v/>
      </c>
      <c r="J412" s="15" t="str">
        <f ca="1">IFERROR(INDEX(MAESTRO!J:J,_xludf.AGGREGATE(15,6,ROW(MAESTRO!$B$3:$B$1000)/((MAESTRO!$B$3:$B$1000="MILITARES")*(UPPER(MAESTRO!$L$3:$L$1000)="CONFIRMADO")),ROWS($A$3:A412))),"")</f>
        <v/>
      </c>
      <c r="K412" s="15" t="str">
        <f ca="1">IFERROR(INDEX(MAESTRO!K:K,_xludf.AGGREGATE(15,6,ROW(MAESTRO!$B$3:$B$1000)/((MAESTRO!$B$3:$B$1000="MILITARES")*(UPPER(MAESTRO!$L$3:$L$1000)="CONFIRMADO")),ROWS($A$3:A412))),"")</f>
        <v/>
      </c>
      <c r="L412" s="15" t="str">
        <f ca="1">IFERROR(INDEX(MAESTRO!L:L,_xludf.AGGREGATE(15,6,ROW(MAESTRO!$B$3:$B$1000)/((MAESTRO!$B$3:$B$1000="MILITARES")*(UPPER(MAESTRO!$L$3:$L$1000)="CONFIRMADO")),ROWS($A$3:A412))),"")</f>
        <v/>
      </c>
      <c r="M412" s="15" t="str">
        <f ca="1">IFERROR(INDEX(MAESTRO!M:M,_xludf.AGGREGATE(15,6,ROW(MAESTRO!$B$3:$B$1000)/((MAESTRO!$B$3:$B$1000="MILITARES")*(UPPER(MAESTRO!$L$3:$L$1000)="CONFIRMADO")),ROWS($A$3:A412))),"")</f>
        <v/>
      </c>
      <c r="N412" s="15" t="str">
        <f ca="1">IFERROR(INDEX(MAESTRO!N:N,_xludf.AGGREGATE(15,6,ROW(MAESTRO!$B$3:$B$1000)/((MAESTRO!$B$3:$B$1000="MILITARES")*(UPPER(MAESTRO!$L$3:$L$1000)="CONFIRMADO")),ROWS($A$3:A412))),"")</f>
        <v/>
      </c>
      <c r="O412" s="15" t="str">
        <f ca="1">IFERROR(INDEX(MAESTRO!O:O,_xludf.AGGREGATE(15,6,ROW(MAESTRO!$B$3:$B$1000)/((MAESTRO!$B$3:$B$1000="MILITARES")*(UPPER(MAESTRO!$L$3:$L$1000)="CONFIRMADO")),ROWS($A$3:A412))),"")</f>
        <v/>
      </c>
      <c r="P412" s="15" t="str">
        <f ca="1">IFERROR(INDEX(MAESTRO!P:P,_xludf.AGGREGATE(15,6,ROW(MAESTRO!$B$3:$B$1000)/((MAESTRO!$B$3:$B$1000="MILITARES")*(UPPER(MAESTRO!$L$3:$L$1000)="CONFIRMADO")),ROWS($A$3:A412))),"")</f>
        <v/>
      </c>
      <c r="Q412" s="15" t="str">
        <f ca="1">IFERROR(INDEX(MAESTRO!Q:Q,_xludf.AGGREGATE(15,6,ROW(MAESTRO!$B$3:$B$1000)/((MAESTRO!$B$3:$B$1000="MILITARES")*(UPPER(MAESTRO!$L$3:$L$1000)="CONFIRMADO")),ROWS($A$3:A412))),"")</f>
        <v/>
      </c>
      <c r="R412" s="15" t="str">
        <f ca="1">IFERROR(INDEX(MAESTRO!R:R,_xludf.AGGREGATE(15,6,ROW(MAESTRO!$B$3:$B$1000)/((MAESTRO!$B$3:$B$1000="MILITARES")*(UPPER(MAESTRO!$L$3:$L$1000)="CONFIRMADO")),ROWS($A$3:A412))),"")</f>
        <v/>
      </c>
      <c r="S412" s="15" t="str">
        <f ca="1">IFERROR(INDEX(MAESTRO!S:S,_xludf.AGGREGATE(15,6,ROW(MAESTRO!$B$3:$B$1000)/((MAESTRO!$B$3:$B$1000="MILITARES")*(UPPER(MAESTRO!$L$3:$L$1000)="CONFIRMADO")),ROWS($A$3:A412))),"")</f>
        <v/>
      </c>
      <c r="T412" s="15" t="str">
        <f ca="1">IFERROR(INDEX(MAESTRO!T:T,_xludf.AGGREGATE(15,6,ROW(MAESTRO!$B$3:$B$1000)/((MAESTRO!$B$3:$B$1000="MILITARES")*(UPPER(MAESTRO!$L$3:$L$1000)="CONFIRMADO")),ROWS($A$3:A412))),"")</f>
        <v/>
      </c>
      <c r="U412" s="15" t="str">
        <f ca="1">IFERROR(INDEX(MAESTRO!U:U,_xludf.AGGREGATE(15,6,ROW(MAESTRO!$B$3:$B$1000)/((MAESTRO!$B$3:$B$1000="MILITARES")*(UPPER(MAESTRO!$L$3:$L$1000)="CONFIRMADO")),ROWS($A$3:A412))),"")</f>
        <v/>
      </c>
      <c r="V412" s="15" t="str">
        <f ca="1">IFERROR(INDEX(MAESTRO!V:V,_xludf.AGGREGATE(15,6,ROW(MAESTRO!$B$3:$B$1000)/((MAESTRO!$B$3:$B$1000="MILITARES")*(UPPER(MAESTRO!$L$3:$L$1000)="CONFIRMADO")),ROWS($A$3:A412))),"")</f>
        <v/>
      </c>
      <c r="W412" s="15" t="str">
        <f ca="1">IFERROR(INDEX(MAESTRO!W:W,_xludf.AGGREGATE(15,6,ROW(MAESTRO!$B$3:$B$1000)/((MAESTRO!$B$3:$B$1000="MILITARES")*(UPPER(MAESTRO!$L$3:$L$1000)="CONFIRMADO")),ROWS($A$3:A412))),"")</f>
        <v/>
      </c>
      <c r="X412" s="15" t="str">
        <f ca="1">IFERROR(INDEX(MAESTRO!X:X,_xludf.AGGREGATE(15,6,ROW(MAESTRO!$B$3:$B$1000)/((MAESTRO!$B$3:$B$1000="MILITARES")*(UPPER(MAESTRO!$L$3:$L$1000)="CONFIRMADO")),ROWS($A$3:A412))),"")</f>
        <v/>
      </c>
    </row>
    <row r="413" spans="1:24" ht="22.05" customHeight="1">
      <c r="A413" s="10" t="str">
        <f ca="1">IFERROR(INDEX(MAESTRO!A:A,_xludf.AGGREGATE(15,6,ROW(MAESTRO!$B$3:$B$1000)/((MAESTRO!$B$3:$B$1000="MILITARES")*(UPPER(MAESTRO!$L$3:$L$1000)="CONFIRMADO")),ROWS($A$3:A413))),"")</f>
        <v/>
      </c>
      <c r="B413" s="10" t="str">
        <f ca="1">IFERROR(INDEX(MAESTRO!B:B,_xludf.AGGREGATE(15,6,ROW(MAESTRO!$B$3:$B$1000)/((MAESTRO!$B$3:$B$1000="MILITARES")*(UPPER(MAESTRO!$L$3:$L$1000)="CONFIRMADO")),ROWS($A$3:A413))),"")</f>
        <v/>
      </c>
      <c r="C413" s="10" t="str">
        <f ca="1">IFERROR(INDEX(MAESTRO!C:C,_xludf.AGGREGATE(15,6,ROW(MAESTRO!$B$3:$B$1000)/((MAESTRO!$B$3:$B$1000="MILITARES")*(UPPER(MAESTRO!$L$3:$L$1000)="CONFIRMADO")),ROWS($A$3:A413))),"")</f>
        <v/>
      </c>
      <c r="D413" s="10" t="str">
        <f ca="1">IFERROR(INDEX(MAESTRO!D:D,_xludf.AGGREGATE(15,6,ROW(MAESTRO!$B$3:$B$1000)/((MAESTRO!$B$3:$B$1000="MILITARES")*(UPPER(MAESTRO!$L$3:$L$1000)="CONFIRMADO")),ROWS($A$3:A413))),"")</f>
        <v/>
      </c>
      <c r="E413" s="10" t="str">
        <f ca="1">IFERROR(INDEX(MAESTRO!E:E,_xludf.AGGREGATE(15,6,ROW(MAESTRO!$B$3:$B$1000)/((MAESTRO!$B$3:$B$1000="MILITARES")*(UPPER(MAESTRO!$L$3:$L$1000)="CONFIRMADO")),ROWS($A$3:A413))),"")</f>
        <v/>
      </c>
      <c r="F413" s="10" t="str">
        <f ca="1">IFERROR(INDEX(MAESTRO!F:F,_xludf.AGGREGATE(15,6,ROW(MAESTRO!$B$3:$B$1000)/((MAESTRO!$B$3:$B$1000="MILITARES")*(UPPER(MAESTRO!$L$3:$L$1000)="CONFIRMADO")),ROWS($A$3:A413))),"")</f>
        <v/>
      </c>
      <c r="G413" s="10" t="str">
        <f ca="1">IFERROR(INDEX(MAESTRO!G:G,_xludf.AGGREGATE(15,6,ROW(MAESTRO!$B$3:$B$1000)/((MAESTRO!$B$3:$B$1000="MILITARES")*(UPPER(MAESTRO!$L$3:$L$1000)="CONFIRMADO")),ROWS($A$3:A413))),"")</f>
        <v/>
      </c>
      <c r="H413" s="10" t="str">
        <f ca="1">IFERROR(INDEX(MAESTRO!H:H,_xludf.AGGREGATE(15,6,ROW(MAESTRO!$B$3:$B$1000)/((MAESTRO!$B$3:$B$1000="MILITARES")*(UPPER(MAESTRO!$L$3:$L$1000)="CONFIRMADO")),ROWS($A$3:A413))),"")</f>
        <v/>
      </c>
      <c r="I413" s="10" t="str">
        <f ca="1">IFERROR(INDEX(MAESTRO!I:I,_xludf.AGGREGATE(15,6,ROW(MAESTRO!$B$3:$B$1000)/((MAESTRO!$B$3:$B$1000="MILITARES")*(UPPER(MAESTRO!$L$3:$L$1000)="CONFIRMADO")),ROWS($A$3:A413))),"")</f>
        <v/>
      </c>
      <c r="J413" s="10" t="str">
        <f ca="1">IFERROR(INDEX(MAESTRO!J:J,_xludf.AGGREGATE(15,6,ROW(MAESTRO!$B$3:$B$1000)/((MAESTRO!$B$3:$B$1000="MILITARES")*(UPPER(MAESTRO!$L$3:$L$1000)="CONFIRMADO")),ROWS($A$3:A413))),"")</f>
        <v/>
      </c>
      <c r="K413" s="10" t="str">
        <f ca="1">IFERROR(INDEX(MAESTRO!K:K,_xludf.AGGREGATE(15,6,ROW(MAESTRO!$B$3:$B$1000)/((MAESTRO!$B$3:$B$1000="MILITARES")*(UPPER(MAESTRO!$L$3:$L$1000)="CONFIRMADO")),ROWS($A$3:A413))),"")</f>
        <v/>
      </c>
      <c r="L413" s="10" t="str">
        <f ca="1">IFERROR(INDEX(MAESTRO!L:L,_xludf.AGGREGATE(15,6,ROW(MAESTRO!$B$3:$B$1000)/((MAESTRO!$B$3:$B$1000="MILITARES")*(UPPER(MAESTRO!$L$3:$L$1000)="CONFIRMADO")),ROWS($A$3:A413))),"")</f>
        <v/>
      </c>
      <c r="M413" s="10" t="str">
        <f ca="1">IFERROR(INDEX(MAESTRO!M:M,_xludf.AGGREGATE(15,6,ROW(MAESTRO!$B$3:$B$1000)/((MAESTRO!$B$3:$B$1000="MILITARES")*(UPPER(MAESTRO!$L$3:$L$1000)="CONFIRMADO")),ROWS($A$3:A413))),"")</f>
        <v/>
      </c>
      <c r="N413" s="10" t="str">
        <f ca="1">IFERROR(INDEX(MAESTRO!N:N,_xludf.AGGREGATE(15,6,ROW(MAESTRO!$B$3:$B$1000)/((MAESTRO!$B$3:$B$1000="MILITARES")*(UPPER(MAESTRO!$L$3:$L$1000)="CONFIRMADO")),ROWS($A$3:A413))),"")</f>
        <v/>
      </c>
      <c r="O413" s="10" t="str">
        <f ca="1">IFERROR(INDEX(MAESTRO!O:O,_xludf.AGGREGATE(15,6,ROW(MAESTRO!$B$3:$B$1000)/((MAESTRO!$B$3:$B$1000="MILITARES")*(UPPER(MAESTRO!$L$3:$L$1000)="CONFIRMADO")),ROWS($A$3:A413))),"")</f>
        <v/>
      </c>
      <c r="P413" s="10" t="str">
        <f ca="1">IFERROR(INDEX(MAESTRO!P:P,_xludf.AGGREGATE(15,6,ROW(MAESTRO!$B$3:$B$1000)/((MAESTRO!$B$3:$B$1000="MILITARES")*(UPPER(MAESTRO!$L$3:$L$1000)="CONFIRMADO")),ROWS($A$3:A413))),"")</f>
        <v/>
      </c>
      <c r="Q413" s="10" t="str">
        <f ca="1">IFERROR(INDEX(MAESTRO!Q:Q,_xludf.AGGREGATE(15,6,ROW(MAESTRO!$B$3:$B$1000)/((MAESTRO!$B$3:$B$1000="MILITARES")*(UPPER(MAESTRO!$L$3:$L$1000)="CONFIRMADO")),ROWS($A$3:A413))),"")</f>
        <v/>
      </c>
      <c r="R413" s="10" t="str">
        <f ca="1">IFERROR(INDEX(MAESTRO!R:R,_xludf.AGGREGATE(15,6,ROW(MAESTRO!$B$3:$B$1000)/((MAESTRO!$B$3:$B$1000="MILITARES")*(UPPER(MAESTRO!$L$3:$L$1000)="CONFIRMADO")),ROWS($A$3:A413))),"")</f>
        <v/>
      </c>
      <c r="S413" s="10" t="str">
        <f ca="1">IFERROR(INDEX(MAESTRO!S:S,_xludf.AGGREGATE(15,6,ROW(MAESTRO!$B$3:$B$1000)/((MAESTRO!$B$3:$B$1000="MILITARES")*(UPPER(MAESTRO!$L$3:$L$1000)="CONFIRMADO")),ROWS($A$3:A413))),"")</f>
        <v/>
      </c>
      <c r="T413" s="10" t="str">
        <f ca="1">IFERROR(INDEX(MAESTRO!T:T,_xludf.AGGREGATE(15,6,ROW(MAESTRO!$B$3:$B$1000)/((MAESTRO!$B$3:$B$1000="MILITARES")*(UPPER(MAESTRO!$L$3:$L$1000)="CONFIRMADO")),ROWS($A$3:A413))),"")</f>
        <v/>
      </c>
      <c r="U413" s="10" t="str">
        <f ca="1">IFERROR(INDEX(MAESTRO!U:U,_xludf.AGGREGATE(15,6,ROW(MAESTRO!$B$3:$B$1000)/((MAESTRO!$B$3:$B$1000="MILITARES")*(UPPER(MAESTRO!$L$3:$L$1000)="CONFIRMADO")),ROWS($A$3:A413))),"")</f>
        <v/>
      </c>
      <c r="V413" s="10" t="str">
        <f ca="1">IFERROR(INDEX(MAESTRO!V:V,_xludf.AGGREGATE(15,6,ROW(MAESTRO!$B$3:$B$1000)/((MAESTRO!$B$3:$B$1000="MILITARES")*(UPPER(MAESTRO!$L$3:$L$1000)="CONFIRMADO")),ROWS($A$3:A413))),"")</f>
        <v/>
      </c>
      <c r="W413" s="10" t="str">
        <f ca="1">IFERROR(INDEX(MAESTRO!W:W,_xludf.AGGREGATE(15,6,ROW(MAESTRO!$B$3:$B$1000)/((MAESTRO!$B$3:$B$1000="MILITARES")*(UPPER(MAESTRO!$L$3:$L$1000)="CONFIRMADO")),ROWS($A$3:A413))),"")</f>
        <v/>
      </c>
      <c r="X413" s="10" t="str">
        <f ca="1">IFERROR(INDEX(MAESTRO!X:X,_xludf.AGGREGATE(15,6,ROW(MAESTRO!$B$3:$B$1000)/((MAESTRO!$B$3:$B$1000="MILITARES")*(UPPER(MAESTRO!$L$3:$L$1000)="CONFIRMADO")),ROWS($A$3:A413))),"")</f>
        <v/>
      </c>
    </row>
    <row r="414" spans="1:24" ht="22.05" customHeight="1">
      <c r="A414" s="15" t="str">
        <f ca="1">IFERROR(INDEX(MAESTRO!A:A,_xludf.AGGREGATE(15,6,ROW(MAESTRO!$B$3:$B$1000)/((MAESTRO!$B$3:$B$1000="MILITARES")*(UPPER(MAESTRO!$L$3:$L$1000)="CONFIRMADO")),ROWS($A$3:A414))),"")</f>
        <v/>
      </c>
      <c r="B414" s="15" t="str">
        <f ca="1">IFERROR(INDEX(MAESTRO!B:B,_xludf.AGGREGATE(15,6,ROW(MAESTRO!$B$3:$B$1000)/((MAESTRO!$B$3:$B$1000="MILITARES")*(UPPER(MAESTRO!$L$3:$L$1000)="CONFIRMADO")),ROWS($A$3:A414))),"")</f>
        <v/>
      </c>
      <c r="C414" s="15" t="str">
        <f ca="1">IFERROR(INDEX(MAESTRO!C:C,_xludf.AGGREGATE(15,6,ROW(MAESTRO!$B$3:$B$1000)/((MAESTRO!$B$3:$B$1000="MILITARES")*(UPPER(MAESTRO!$L$3:$L$1000)="CONFIRMADO")),ROWS($A$3:A414))),"")</f>
        <v/>
      </c>
      <c r="D414" s="15" t="str">
        <f ca="1">IFERROR(INDEX(MAESTRO!D:D,_xludf.AGGREGATE(15,6,ROW(MAESTRO!$B$3:$B$1000)/((MAESTRO!$B$3:$B$1000="MILITARES")*(UPPER(MAESTRO!$L$3:$L$1000)="CONFIRMADO")),ROWS($A$3:A414))),"")</f>
        <v/>
      </c>
      <c r="E414" s="15" t="str">
        <f ca="1">IFERROR(INDEX(MAESTRO!E:E,_xludf.AGGREGATE(15,6,ROW(MAESTRO!$B$3:$B$1000)/((MAESTRO!$B$3:$B$1000="MILITARES")*(UPPER(MAESTRO!$L$3:$L$1000)="CONFIRMADO")),ROWS($A$3:A414))),"")</f>
        <v/>
      </c>
      <c r="F414" s="15" t="str">
        <f ca="1">IFERROR(INDEX(MAESTRO!F:F,_xludf.AGGREGATE(15,6,ROW(MAESTRO!$B$3:$B$1000)/((MAESTRO!$B$3:$B$1000="MILITARES")*(UPPER(MAESTRO!$L$3:$L$1000)="CONFIRMADO")),ROWS($A$3:A414))),"")</f>
        <v/>
      </c>
      <c r="G414" s="15" t="str">
        <f ca="1">IFERROR(INDEX(MAESTRO!G:G,_xludf.AGGREGATE(15,6,ROW(MAESTRO!$B$3:$B$1000)/((MAESTRO!$B$3:$B$1000="MILITARES")*(UPPER(MAESTRO!$L$3:$L$1000)="CONFIRMADO")),ROWS($A$3:A414))),"")</f>
        <v/>
      </c>
      <c r="H414" s="15" t="str">
        <f ca="1">IFERROR(INDEX(MAESTRO!H:H,_xludf.AGGREGATE(15,6,ROW(MAESTRO!$B$3:$B$1000)/((MAESTRO!$B$3:$B$1000="MILITARES")*(UPPER(MAESTRO!$L$3:$L$1000)="CONFIRMADO")),ROWS($A$3:A414))),"")</f>
        <v/>
      </c>
      <c r="I414" s="15" t="str">
        <f ca="1">IFERROR(INDEX(MAESTRO!I:I,_xludf.AGGREGATE(15,6,ROW(MAESTRO!$B$3:$B$1000)/((MAESTRO!$B$3:$B$1000="MILITARES")*(UPPER(MAESTRO!$L$3:$L$1000)="CONFIRMADO")),ROWS($A$3:A414))),"")</f>
        <v/>
      </c>
      <c r="J414" s="15" t="str">
        <f ca="1">IFERROR(INDEX(MAESTRO!J:J,_xludf.AGGREGATE(15,6,ROW(MAESTRO!$B$3:$B$1000)/((MAESTRO!$B$3:$B$1000="MILITARES")*(UPPER(MAESTRO!$L$3:$L$1000)="CONFIRMADO")),ROWS($A$3:A414))),"")</f>
        <v/>
      </c>
      <c r="K414" s="15" t="str">
        <f ca="1">IFERROR(INDEX(MAESTRO!K:K,_xludf.AGGREGATE(15,6,ROW(MAESTRO!$B$3:$B$1000)/((MAESTRO!$B$3:$B$1000="MILITARES")*(UPPER(MAESTRO!$L$3:$L$1000)="CONFIRMADO")),ROWS($A$3:A414))),"")</f>
        <v/>
      </c>
      <c r="L414" s="15" t="str">
        <f ca="1">IFERROR(INDEX(MAESTRO!L:L,_xludf.AGGREGATE(15,6,ROW(MAESTRO!$B$3:$B$1000)/((MAESTRO!$B$3:$B$1000="MILITARES")*(UPPER(MAESTRO!$L$3:$L$1000)="CONFIRMADO")),ROWS($A$3:A414))),"")</f>
        <v/>
      </c>
      <c r="M414" s="15" t="str">
        <f ca="1">IFERROR(INDEX(MAESTRO!M:M,_xludf.AGGREGATE(15,6,ROW(MAESTRO!$B$3:$B$1000)/((MAESTRO!$B$3:$B$1000="MILITARES")*(UPPER(MAESTRO!$L$3:$L$1000)="CONFIRMADO")),ROWS($A$3:A414))),"")</f>
        <v/>
      </c>
      <c r="N414" s="15" t="str">
        <f ca="1">IFERROR(INDEX(MAESTRO!N:N,_xludf.AGGREGATE(15,6,ROW(MAESTRO!$B$3:$B$1000)/((MAESTRO!$B$3:$B$1000="MILITARES")*(UPPER(MAESTRO!$L$3:$L$1000)="CONFIRMADO")),ROWS($A$3:A414))),"")</f>
        <v/>
      </c>
      <c r="O414" s="15" t="str">
        <f ca="1">IFERROR(INDEX(MAESTRO!O:O,_xludf.AGGREGATE(15,6,ROW(MAESTRO!$B$3:$B$1000)/((MAESTRO!$B$3:$B$1000="MILITARES")*(UPPER(MAESTRO!$L$3:$L$1000)="CONFIRMADO")),ROWS($A$3:A414))),"")</f>
        <v/>
      </c>
      <c r="P414" s="15" t="str">
        <f ca="1">IFERROR(INDEX(MAESTRO!P:P,_xludf.AGGREGATE(15,6,ROW(MAESTRO!$B$3:$B$1000)/((MAESTRO!$B$3:$B$1000="MILITARES")*(UPPER(MAESTRO!$L$3:$L$1000)="CONFIRMADO")),ROWS($A$3:A414))),"")</f>
        <v/>
      </c>
      <c r="Q414" s="15" t="str">
        <f ca="1">IFERROR(INDEX(MAESTRO!Q:Q,_xludf.AGGREGATE(15,6,ROW(MAESTRO!$B$3:$B$1000)/((MAESTRO!$B$3:$B$1000="MILITARES")*(UPPER(MAESTRO!$L$3:$L$1000)="CONFIRMADO")),ROWS($A$3:A414))),"")</f>
        <v/>
      </c>
      <c r="R414" s="15" t="str">
        <f ca="1">IFERROR(INDEX(MAESTRO!R:R,_xludf.AGGREGATE(15,6,ROW(MAESTRO!$B$3:$B$1000)/((MAESTRO!$B$3:$B$1000="MILITARES")*(UPPER(MAESTRO!$L$3:$L$1000)="CONFIRMADO")),ROWS($A$3:A414))),"")</f>
        <v/>
      </c>
      <c r="S414" s="15" t="str">
        <f ca="1">IFERROR(INDEX(MAESTRO!S:S,_xludf.AGGREGATE(15,6,ROW(MAESTRO!$B$3:$B$1000)/((MAESTRO!$B$3:$B$1000="MILITARES")*(UPPER(MAESTRO!$L$3:$L$1000)="CONFIRMADO")),ROWS($A$3:A414))),"")</f>
        <v/>
      </c>
      <c r="T414" s="15" t="str">
        <f ca="1">IFERROR(INDEX(MAESTRO!T:T,_xludf.AGGREGATE(15,6,ROW(MAESTRO!$B$3:$B$1000)/((MAESTRO!$B$3:$B$1000="MILITARES")*(UPPER(MAESTRO!$L$3:$L$1000)="CONFIRMADO")),ROWS($A$3:A414))),"")</f>
        <v/>
      </c>
      <c r="U414" s="15" t="str">
        <f ca="1">IFERROR(INDEX(MAESTRO!U:U,_xludf.AGGREGATE(15,6,ROW(MAESTRO!$B$3:$B$1000)/((MAESTRO!$B$3:$B$1000="MILITARES")*(UPPER(MAESTRO!$L$3:$L$1000)="CONFIRMADO")),ROWS($A$3:A414))),"")</f>
        <v/>
      </c>
      <c r="V414" s="15" t="str">
        <f ca="1">IFERROR(INDEX(MAESTRO!V:V,_xludf.AGGREGATE(15,6,ROW(MAESTRO!$B$3:$B$1000)/((MAESTRO!$B$3:$B$1000="MILITARES")*(UPPER(MAESTRO!$L$3:$L$1000)="CONFIRMADO")),ROWS($A$3:A414))),"")</f>
        <v/>
      </c>
      <c r="W414" s="15" t="str">
        <f ca="1">IFERROR(INDEX(MAESTRO!W:W,_xludf.AGGREGATE(15,6,ROW(MAESTRO!$B$3:$B$1000)/((MAESTRO!$B$3:$B$1000="MILITARES")*(UPPER(MAESTRO!$L$3:$L$1000)="CONFIRMADO")),ROWS($A$3:A414))),"")</f>
        <v/>
      </c>
      <c r="X414" s="15" t="str">
        <f ca="1">IFERROR(INDEX(MAESTRO!X:X,_xludf.AGGREGATE(15,6,ROW(MAESTRO!$B$3:$B$1000)/((MAESTRO!$B$3:$B$1000="MILITARES")*(UPPER(MAESTRO!$L$3:$L$1000)="CONFIRMADO")),ROWS($A$3:A414))),"")</f>
        <v/>
      </c>
    </row>
    <row r="415" spans="1:24" ht="22.05" customHeight="1">
      <c r="A415" s="10" t="str">
        <f ca="1">IFERROR(INDEX(MAESTRO!A:A,_xludf.AGGREGATE(15,6,ROW(MAESTRO!$B$3:$B$1000)/((MAESTRO!$B$3:$B$1000="MILITARES")*(UPPER(MAESTRO!$L$3:$L$1000)="CONFIRMADO")),ROWS($A$3:A415))),"")</f>
        <v/>
      </c>
      <c r="B415" s="10" t="str">
        <f ca="1">IFERROR(INDEX(MAESTRO!B:B,_xludf.AGGREGATE(15,6,ROW(MAESTRO!$B$3:$B$1000)/((MAESTRO!$B$3:$B$1000="MILITARES")*(UPPER(MAESTRO!$L$3:$L$1000)="CONFIRMADO")),ROWS($A$3:A415))),"")</f>
        <v/>
      </c>
      <c r="C415" s="10" t="str">
        <f ca="1">IFERROR(INDEX(MAESTRO!C:C,_xludf.AGGREGATE(15,6,ROW(MAESTRO!$B$3:$B$1000)/((MAESTRO!$B$3:$B$1000="MILITARES")*(UPPER(MAESTRO!$L$3:$L$1000)="CONFIRMADO")),ROWS($A$3:A415))),"")</f>
        <v/>
      </c>
      <c r="D415" s="10" t="str">
        <f ca="1">IFERROR(INDEX(MAESTRO!D:D,_xludf.AGGREGATE(15,6,ROW(MAESTRO!$B$3:$B$1000)/((MAESTRO!$B$3:$B$1000="MILITARES")*(UPPER(MAESTRO!$L$3:$L$1000)="CONFIRMADO")),ROWS($A$3:A415))),"")</f>
        <v/>
      </c>
      <c r="E415" s="10" t="str">
        <f ca="1">IFERROR(INDEX(MAESTRO!E:E,_xludf.AGGREGATE(15,6,ROW(MAESTRO!$B$3:$B$1000)/((MAESTRO!$B$3:$B$1000="MILITARES")*(UPPER(MAESTRO!$L$3:$L$1000)="CONFIRMADO")),ROWS($A$3:A415))),"")</f>
        <v/>
      </c>
      <c r="F415" s="10" t="str">
        <f ca="1">IFERROR(INDEX(MAESTRO!F:F,_xludf.AGGREGATE(15,6,ROW(MAESTRO!$B$3:$B$1000)/((MAESTRO!$B$3:$B$1000="MILITARES")*(UPPER(MAESTRO!$L$3:$L$1000)="CONFIRMADO")),ROWS($A$3:A415))),"")</f>
        <v/>
      </c>
      <c r="G415" s="10" t="str">
        <f ca="1">IFERROR(INDEX(MAESTRO!G:G,_xludf.AGGREGATE(15,6,ROW(MAESTRO!$B$3:$B$1000)/((MAESTRO!$B$3:$B$1000="MILITARES")*(UPPER(MAESTRO!$L$3:$L$1000)="CONFIRMADO")),ROWS($A$3:A415))),"")</f>
        <v/>
      </c>
      <c r="H415" s="10" t="str">
        <f ca="1">IFERROR(INDEX(MAESTRO!H:H,_xludf.AGGREGATE(15,6,ROW(MAESTRO!$B$3:$B$1000)/((MAESTRO!$B$3:$B$1000="MILITARES")*(UPPER(MAESTRO!$L$3:$L$1000)="CONFIRMADO")),ROWS($A$3:A415))),"")</f>
        <v/>
      </c>
      <c r="I415" s="10" t="str">
        <f ca="1">IFERROR(INDEX(MAESTRO!I:I,_xludf.AGGREGATE(15,6,ROW(MAESTRO!$B$3:$B$1000)/((MAESTRO!$B$3:$B$1000="MILITARES")*(UPPER(MAESTRO!$L$3:$L$1000)="CONFIRMADO")),ROWS($A$3:A415))),"")</f>
        <v/>
      </c>
      <c r="J415" s="10" t="str">
        <f ca="1">IFERROR(INDEX(MAESTRO!J:J,_xludf.AGGREGATE(15,6,ROW(MAESTRO!$B$3:$B$1000)/((MAESTRO!$B$3:$B$1000="MILITARES")*(UPPER(MAESTRO!$L$3:$L$1000)="CONFIRMADO")),ROWS($A$3:A415))),"")</f>
        <v/>
      </c>
      <c r="K415" s="10" t="str">
        <f ca="1">IFERROR(INDEX(MAESTRO!K:K,_xludf.AGGREGATE(15,6,ROW(MAESTRO!$B$3:$B$1000)/((MAESTRO!$B$3:$B$1000="MILITARES")*(UPPER(MAESTRO!$L$3:$L$1000)="CONFIRMADO")),ROWS($A$3:A415))),"")</f>
        <v/>
      </c>
      <c r="L415" s="10" t="str">
        <f ca="1">IFERROR(INDEX(MAESTRO!L:L,_xludf.AGGREGATE(15,6,ROW(MAESTRO!$B$3:$B$1000)/((MAESTRO!$B$3:$B$1000="MILITARES")*(UPPER(MAESTRO!$L$3:$L$1000)="CONFIRMADO")),ROWS($A$3:A415))),"")</f>
        <v/>
      </c>
      <c r="M415" s="10" t="str">
        <f ca="1">IFERROR(INDEX(MAESTRO!M:M,_xludf.AGGREGATE(15,6,ROW(MAESTRO!$B$3:$B$1000)/((MAESTRO!$B$3:$B$1000="MILITARES")*(UPPER(MAESTRO!$L$3:$L$1000)="CONFIRMADO")),ROWS($A$3:A415))),"")</f>
        <v/>
      </c>
      <c r="N415" s="10" t="str">
        <f ca="1">IFERROR(INDEX(MAESTRO!N:N,_xludf.AGGREGATE(15,6,ROW(MAESTRO!$B$3:$B$1000)/((MAESTRO!$B$3:$B$1000="MILITARES")*(UPPER(MAESTRO!$L$3:$L$1000)="CONFIRMADO")),ROWS($A$3:A415))),"")</f>
        <v/>
      </c>
      <c r="O415" s="10" t="str">
        <f ca="1">IFERROR(INDEX(MAESTRO!O:O,_xludf.AGGREGATE(15,6,ROW(MAESTRO!$B$3:$B$1000)/((MAESTRO!$B$3:$B$1000="MILITARES")*(UPPER(MAESTRO!$L$3:$L$1000)="CONFIRMADO")),ROWS($A$3:A415))),"")</f>
        <v/>
      </c>
      <c r="P415" s="10" t="str">
        <f ca="1">IFERROR(INDEX(MAESTRO!P:P,_xludf.AGGREGATE(15,6,ROW(MAESTRO!$B$3:$B$1000)/((MAESTRO!$B$3:$B$1000="MILITARES")*(UPPER(MAESTRO!$L$3:$L$1000)="CONFIRMADO")),ROWS($A$3:A415))),"")</f>
        <v/>
      </c>
      <c r="Q415" s="10" t="str">
        <f ca="1">IFERROR(INDEX(MAESTRO!Q:Q,_xludf.AGGREGATE(15,6,ROW(MAESTRO!$B$3:$B$1000)/((MAESTRO!$B$3:$B$1000="MILITARES")*(UPPER(MAESTRO!$L$3:$L$1000)="CONFIRMADO")),ROWS($A$3:A415))),"")</f>
        <v/>
      </c>
      <c r="R415" s="10" t="str">
        <f ca="1">IFERROR(INDEX(MAESTRO!R:R,_xludf.AGGREGATE(15,6,ROW(MAESTRO!$B$3:$B$1000)/((MAESTRO!$B$3:$B$1000="MILITARES")*(UPPER(MAESTRO!$L$3:$L$1000)="CONFIRMADO")),ROWS($A$3:A415))),"")</f>
        <v/>
      </c>
      <c r="S415" s="10" t="str">
        <f ca="1">IFERROR(INDEX(MAESTRO!S:S,_xludf.AGGREGATE(15,6,ROW(MAESTRO!$B$3:$B$1000)/((MAESTRO!$B$3:$B$1000="MILITARES")*(UPPER(MAESTRO!$L$3:$L$1000)="CONFIRMADO")),ROWS($A$3:A415))),"")</f>
        <v/>
      </c>
      <c r="T415" s="10" t="str">
        <f ca="1">IFERROR(INDEX(MAESTRO!T:T,_xludf.AGGREGATE(15,6,ROW(MAESTRO!$B$3:$B$1000)/((MAESTRO!$B$3:$B$1000="MILITARES")*(UPPER(MAESTRO!$L$3:$L$1000)="CONFIRMADO")),ROWS($A$3:A415))),"")</f>
        <v/>
      </c>
      <c r="U415" s="10" t="str">
        <f ca="1">IFERROR(INDEX(MAESTRO!U:U,_xludf.AGGREGATE(15,6,ROW(MAESTRO!$B$3:$B$1000)/((MAESTRO!$B$3:$B$1000="MILITARES")*(UPPER(MAESTRO!$L$3:$L$1000)="CONFIRMADO")),ROWS($A$3:A415))),"")</f>
        <v/>
      </c>
      <c r="V415" s="10" t="str">
        <f ca="1">IFERROR(INDEX(MAESTRO!V:V,_xludf.AGGREGATE(15,6,ROW(MAESTRO!$B$3:$B$1000)/((MAESTRO!$B$3:$B$1000="MILITARES")*(UPPER(MAESTRO!$L$3:$L$1000)="CONFIRMADO")),ROWS($A$3:A415))),"")</f>
        <v/>
      </c>
      <c r="W415" s="10" t="str">
        <f ca="1">IFERROR(INDEX(MAESTRO!W:W,_xludf.AGGREGATE(15,6,ROW(MAESTRO!$B$3:$B$1000)/((MAESTRO!$B$3:$B$1000="MILITARES")*(UPPER(MAESTRO!$L$3:$L$1000)="CONFIRMADO")),ROWS($A$3:A415))),"")</f>
        <v/>
      </c>
      <c r="X415" s="10" t="str">
        <f ca="1">IFERROR(INDEX(MAESTRO!X:X,_xludf.AGGREGATE(15,6,ROW(MAESTRO!$B$3:$B$1000)/((MAESTRO!$B$3:$B$1000="MILITARES")*(UPPER(MAESTRO!$L$3:$L$1000)="CONFIRMADO")),ROWS($A$3:A415))),"")</f>
        <v/>
      </c>
    </row>
    <row r="416" spans="1:24" ht="22.05" customHeight="1">
      <c r="A416" s="15" t="str">
        <f ca="1">IFERROR(INDEX(MAESTRO!A:A,_xludf.AGGREGATE(15,6,ROW(MAESTRO!$B$3:$B$1000)/((MAESTRO!$B$3:$B$1000="MILITARES")*(UPPER(MAESTRO!$L$3:$L$1000)="CONFIRMADO")),ROWS($A$3:A416))),"")</f>
        <v/>
      </c>
      <c r="B416" s="15" t="str">
        <f ca="1">IFERROR(INDEX(MAESTRO!B:B,_xludf.AGGREGATE(15,6,ROW(MAESTRO!$B$3:$B$1000)/((MAESTRO!$B$3:$B$1000="MILITARES")*(UPPER(MAESTRO!$L$3:$L$1000)="CONFIRMADO")),ROWS($A$3:A416))),"")</f>
        <v/>
      </c>
      <c r="C416" s="15" t="str">
        <f ca="1">IFERROR(INDEX(MAESTRO!C:C,_xludf.AGGREGATE(15,6,ROW(MAESTRO!$B$3:$B$1000)/((MAESTRO!$B$3:$B$1000="MILITARES")*(UPPER(MAESTRO!$L$3:$L$1000)="CONFIRMADO")),ROWS($A$3:A416))),"")</f>
        <v/>
      </c>
      <c r="D416" s="15" t="str">
        <f ca="1">IFERROR(INDEX(MAESTRO!D:D,_xludf.AGGREGATE(15,6,ROW(MAESTRO!$B$3:$B$1000)/((MAESTRO!$B$3:$B$1000="MILITARES")*(UPPER(MAESTRO!$L$3:$L$1000)="CONFIRMADO")),ROWS($A$3:A416))),"")</f>
        <v/>
      </c>
      <c r="E416" s="15" t="str">
        <f ca="1">IFERROR(INDEX(MAESTRO!E:E,_xludf.AGGREGATE(15,6,ROW(MAESTRO!$B$3:$B$1000)/((MAESTRO!$B$3:$B$1000="MILITARES")*(UPPER(MAESTRO!$L$3:$L$1000)="CONFIRMADO")),ROWS($A$3:A416))),"")</f>
        <v/>
      </c>
      <c r="F416" s="15" t="str">
        <f ca="1">IFERROR(INDEX(MAESTRO!F:F,_xludf.AGGREGATE(15,6,ROW(MAESTRO!$B$3:$B$1000)/((MAESTRO!$B$3:$B$1000="MILITARES")*(UPPER(MAESTRO!$L$3:$L$1000)="CONFIRMADO")),ROWS($A$3:A416))),"")</f>
        <v/>
      </c>
      <c r="G416" s="15" t="str">
        <f ca="1">IFERROR(INDEX(MAESTRO!G:G,_xludf.AGGREGATE(15,6,ROW(MAESTRO!$B$3:$B$1000)/((MAESTRO!$B$3:$B$1000="MILITARES")*(UPPER(MAESTRO!$L$3:$L$1000)="CONFIRMADO")),ROWS($A$3:A416))),"")</f>
        <v/>
      </c>
      <c r="H416" s="15" t="str">
        <f ca="1">IFERROR(INDEX(MAESTRO!H:H,_xludf.AGGREGATE(15,6,ROW(MAESTRO!$B$3:$B$1000)/((MAESTRO!$B$3:$B$1000="MILITARES")*(UPPER(MAESTRO!$L$3:$L$1000)="CONFIRMADO")),ROWS($A$3:A416))),"")</f>
        <v/>
      </c>
      <c r="I416" s="15" t="str">
        <f ca="1">IFERROR(INDEX(MAESTRO!I:I,_xludf.AGGREGATE(15,6,ROW(MAESTRO!$B$3:$B$1000)/((MAESTRO!$B$3:$B$1000="MILITARES")*(UPPER(MAESTRO!$L$3:$L$1000)="CONFIRMADO")),ROWS($A$3:A416))),"")</f>
        <v/>
      </c>
      <c r="J416" s="15" t="str">
        <f ca="1">IFERROR(INDEX(MAESTRO!J:J,_xludf.AGGREGATE(15,6,ROW(MAESTRO!$B$3:$B$1000)/((MAESTRO!$B$3:$B$1000="MILITARES")*(UPPER(MAESTRO!$L$3:$L$1000)="CONFIRMADO")),ROWS($A$3:A416))),"")</f>
        <v/>
      </c>
      <c r="K416" s="15" t="str">
        <f ca="1">IFERROR(INDEX(MAESTRO!K:K,_xludf.AGGREGATE(15,6,ROW(MAESTRO!$B$3:$B$1000)/((MAESTRO!$B$3:$B$1000="MILITARES")*(UPPER(MAESTRO!$L$3:$L$1000)="CONFIRMADO")),ROWS($A$3:A416))),"")</f>
        <v/>
      </c>
      <c r="L416" s="15" t="str">
        <f ca="1">IFERROR(INDEX(MAESTRO!L:L,_xludf.AGGREGATE(15,6,ROW(MAESTRO!$B$3:$B$1000)/((MAESTRO!$B$3:$B$1000="MILITARES")*(UPPER(MAESTRO!$L$3:$L$1000)="CONFIRMADO")),ROWS($A$3:A416))),"")</f>
        <v/>
      </c>
      <c r="M416" s="15" t="str">
        <f ca="1">IFERROR(INDEX(MAESTRO!M:M,_xludf.AGGREGATE(15,6,ROW(MAESTRO!$B$3:$B$1000)/((MAESTRO!$B$3:$B$1000="MILITARES")*(UPPER(MAESTRO!$L$3:$L$1000)="CONFIRMADO")),ROWS($A$3:A416))),"")</f>
        <v/>
      </c>
      <c r="N416" s="15" t="str">
        <f ca="1">IFERROR(INDEX(MAESTRO!N:N,_xludf.AGGREGATE(15,6,ROW(MAESTRO!$B$3:$B$1000)/((MAESTRO!$B$3:$B$1000="MILITARES")*(UPPER(MAESTRO!$L$3:$L$1000)="CONFIRMADO")),ROWS($A$3:A416))),"")</f>
        <v/>
      </c>
      <c r="O416" s="15" t="str">
        <f ca="1">IFERROR(INDEX(MAESTRO!O:O,_xludf.AGGREGATE(15,6,ROW(MAESTRO!$B$3:$B$1000)/((MAESTRO!$B$3:$B$1000="MILITARES")*(UPPER(MAESTRO!$L$3:$L$1000)="CONFIRMADO")),ROWS($A$3:A416))),"")</f>
        <v/>
      </c>
      <c r="P416" s="15" t="str">
        <f ca="1">IFERROR(INDEX(MAESTRO!P:P,_xludf.AGGREGATE(15,6,ROW(MAESTRO!$B$3:$B$1000)/((MAESTRO!$B$3:$B$1000="MILITARES")*(UPPER(MAESTRO!$L$3:$L$1000)="CONFIRMADO")),ROWS($A$3:A416))),"")</f>
        <v/>
      </c>
      <c r="Q416" s="15" t="str">
        <f ca="1">IFERROR(INDEX(MAESTRO!Q:Q,_xludf.AGGREGATE(15,6,ROW(MAESTRO!$B$3:$B$1000)/((MAESTRO!$B$3:$B$1000="MILITARES")*(UPPER(MAESTRO!$L$3:$L$1000)="CONFIRMADO")),ROWS($A$3:A416))),"")</f>
        <v/>
      </c>
      <c r="R416" s="15" t="str">
        <f ca="1">IFERROR(INDEX(MAESTRO!R:R,_xludf.AGGREGATE(15,6,ROW(MAESTRO!$B$3:$B$1000)/((MAESTRO!$B$3:$B$1000="MILITARES")*(UPPER(MAESTRO!$L$3:$L$1000)="CONFIRMADO")),ROWS($A$3:A416))),"")</f>
        <v/>
      </c>
      <c r="S416" s="15" t="str">
        <f ca="1">IFERROR(INDEX(MAESTRO!S:S,_xludf.AGGREGATE(15,6,ROW(MAESTRO!$B$3:$B$1000)/((MAESTRO!$B$3:$B$1000="MILITARES")*(UPPER(MAESTRO!$L$3:$L$1000)="CONFIRMADO")),ROWS($A$3:A416))),"")</f>
        <v/>
      </c>
      <c r="T416" s="15" t="str">
        <f ca="1">IFERROR(INDEX(MAESTRO!T:T,_xludf.AGGREGATE(15,6,ROW(MAESTRO!$B$3:$B$1000)/((MAESTRO!$B$3:$B$1000="MILITARES")*(UPPER(MAESTRO!$L$3:$L$1000)="CONFIRMADO")),ROWS($A$3:A416))),"")</f>
        <v/>
      </c>
      <c r="U416" s="15" t="str">
        <f ca="1">IFERROR(INDEX(MAESTRO!U:U,_xludf.AGGREGATE(15,6,ROW(MAESTRO!$B$3:$B$1000)/((MAESTRO!$B$3:$B$1000="MILITARES")*(UPPER(MAESTRO!$L$3:$L$1000)="CONFIRMADO")),ROWS($A$3:A416))),"")</f>
        <v/>
      </c>
      <c r="V416" s="15" t="str">
        <f ca="1">IFERROR(INDEX(MAESTRO!V:V,_xludf.AGGREGATE(15,6,ROW(MAESTRO!$B$3:$B$1000)/((MAESTRO!$B$3:$B$1000="MILITARES")*(UPPER(MAESTRO!$L$3:$L$1000)="CONFIRMADO")),ROWS($A$3:A416))),"")</f>
        <v/>
      </c>
      <c r="W416" s="15" t="str">
        <f ca="1">IFERROR(INDEX(MAESTRO!W:W,_xludf.AGGREGATE(15,6,ROW(MAESTRO!$B$3:$B$1000)/((MAESTRO!$B$3:$B$1000="MILITARES")*(UPPER(MAESTRO!$L$3:$L$1000)="CONFIRMADO")),ROWS($A$3:A416))),"")</f>
        <v/>
      </c>
      <c r="X416" s="15" t="str">
        <f ca="1">IFERROR(INDEX(MAESTRO!X:X,_xludf.AGGREGATE(15,6,ROW(MAESTRO!$B$3:$B$1000)/((MAESTRO!$B$3:$B$1000="MILITARES")*(UPPER(MAESTRO!$L$3:$L$1000)="CONFIRMADO")),ROWS($A$3:A416))),"")</f>
        <v/>
      </c>
    </row>
    <row r="417" spans="1:24" ht="22.05" customHeight="1">
      <c r="A417" s="10" t="str">
        <f ca="1">IFERROR(INDEX(MAESTRO!A:A,_xludf.AGGREGATE(15,6,ROW(MAESTRO!$B$3:$B$1000)/((MAESTRO!$B$3:$B$1000="MILITARES")*(UPPER(MAESTRO!$L$3:$L$1000)="CONFIRMADO")),ROWS($A$3:A417))),"")</f>
        <v/>
      </c>
      <c r="B417" s="10" t="str">
        <f ca="1">IFERROR(INDEX(MAESTRO!B:B,_xludf.AGGREGATE(15,6,ROW(MAESTRO!$B$3:$B$1000)/((MAESTRO!$B$3:$B$1000="MILITARES")*(UPPER(MAESTRO!$L$3:$L$1000)="CONFIRMADO")),ROWS($A$3:A417))),"")</f>
        <v/>
      </c>
      <c r="C417" s="10" t="str">
        <f ca="1">IFERROR(INDEX(MAESTRO!C:C,_xludf.AGGREGATE(15,6,ROW(MAESTRO!$B$3:$B$1000)/((MAESTRO!$B$3:$B$1000="MILITARES")*(UPPER(MAESTRO!$L$3:$L$1000)="CONFIRMADO")),ROWS($A$3:A417))),"")</f>
        <v/>
      </c>
      <c r="D417" s="10" t="str">
        <f ca="1">IFERROR(INDEX(MAESTRO!D:D,_xludf.AGGREGATE(15,6,ROW(MAESTRO!$B$3:$B$1000)/((MAESTRO!$B$3:$B$1000="MILITARES")*(UPPER(MAESTRO!$L$3:$L$1000)="CONFIRMADO")),ROWS($A$3:A417))),"")</f>
        <v/>
      </c>
      <c r="E417" s="10" t="str">
        <f ca="1">IFERROR(INDEX(MAESTRO!E:E,_xludf.AGGREGATE(15,6,ROW(MAESTRO!$B$3:$B$1000)/((MAESTRO!$B$3:$B$1000="MILITARES")*(UPPER(MAESTRO!$L$3:$L$1000)="CONFIRMADO")),ROWS($A$3:A417))),"")</f>
        <v/>
      </c>
      <c r="F417" s="10" t="str">
        <f ca="1">IFERROR(INDEX(MAESTRO!F:F,_xludf.AGGREGATE(15,6,ROW(MAESTRO!$B$3:$B$1000)/((MAESTRO!$B$3:$B$1000="MILITARES")*(UPPER(MAESTRO!$L$3:$L$1000)="CONFIRMADO")),ROWS($A$3:A417))),"")</f>
        <v/>
      </c>
      <c r="G417" s="10" t="str">
        <f ca="1">IFERROR(INDEX(MAESTRO!G:G,_xludf.AGGREGATE(15,6,ROW(MAESTRO!$B$3:$B$1000)/((MAESTRO!$B$3:$B$1000="MILITARES")*(UPPER(MAESTRO!$L$3:$L$1000)="CONFIRMADO")),ROWS($A$3:A417))),"")</f>
        <v/>
      </c>
      <c r="H417" s="10" t="str">
        <f ca="1">IFERROR(INDEX(MAESTRO!H:H,_xludf.AGGREGATE(15,6,ROW(MAESTRO!$B$3:$B$1000)/((MAESTRO!$B$3:$B$1000="MILITARES")*(UPPER(MAESTRO!$L$3:$L$1000)="CONFIRMADO")),ROWS($A$3:A417))),"")</f>
        <v/>
      </c>
      <c r="I417" s="10" t="str">
        <f ca="1">IFERROR(INDEX(MAESTRO!I:I,_xludf.AGGREGATE(15,6,ROW(MAESTRO!$B$3:$B$1000)/((MAESTRO!$B$3:$B$1000="MILITARES")*(UPPER(MAESTRO!$L$3:$L$1000)="CONFIRMADO")),ROWS($A$3:A417))),"")</f>
        <v/>
      </c>
      <c r="J417" s="10" t="str">
        <f ca="1">IFERROR(INDEX(MAESTRO!J:J,_xludf.AGGREGATE(15,6,ROW(MAESTRO!$B$3:$B$1000)/((MAESTRO!$B$3:$B$1000="MILITARES")*(UPPER(MAESTRO!$L$3:$L$1000)="CONFIRMADO")),ROWS($A$3:A417))),"")</f>
        <v/>
      </c>
      <c r="K417" s="10" t="str">
        <f ca="1">IFERROR(INDEX(MAESTRO!K:K,_xludf.AGGREGATE(15,6,ROW(MAESTRO!$B$3:$B$1000)/((MAESTRO!$B$3:$B$1000="MILITARES")*(UPPER(MAESTRO!$L$3:$L$1000)="CONFIRMADO")),ROWS($A$3:A417))),"")</f>
        <v/>
      </c>
      <c r="L417" s="10" t="str">
        <f ca="1">IFERROR(INDEX(MAESTRO!L:L,_xludf.AGGREGATE(15,6,ROW(MAESTRO!$B$3:$B$1000)/((MAESTRO!$B$3:$B$1000="MILITARES")*(UPPER(MAESTRO!$L$3:$L$1000)="CONFIRMADO")),ROWS($A$3:A417))),"")</f>
        <v/>
      </c>
      <c r="M417" s="10" t="str">
        <f ca="1">IFERROR(INDEX(MAESTRO!M:M,_xludf.AGGREGATE(15,6,ROW(MAESTRO!$B$3:$B$1000)/((MAESTRO!$B$3:$B$1000="MILITARES")*(UPPER(MAESTRO!$L$3:$L$1000)="CONFIRMADO")),ROWS($A$3:A417))),"")</f>
        <v/>
      </c>
      <c r="N417" s="10" t="str">
        <f ca="1">IFERROR(INDEX(MAESTRO!N:N,_xludf.AGGREGATE(15,6,ROW(MAESTRO!$B$3:$B$1000)/((MAESTRO!$B$3:$B$1000="MILITARES")*(UPPER(MAESTRO!$L$3:$L$1000)="CONFIRMADO")),ROWS($A$3:A417))),"")</f>
        <v/>
      </c>
      <c r="O417" s="10" t="str">
        <f ca="1">IFERROR(INDEX(MAESTRO!O:O,_xludf.AGGREGATE(15,6,ROW(MAESTRO!$B$3:$B$1000)/((MAESTRO!$B$3:$B$1000="MILITARES")*(UPPER(MAESTRO!$L$3:$L$1000)="CONFIRMADO")),ROWS($A$3:A417))),"")</f>
        <v/>
      </c>
      <c r="P417" s="10" t="str">
        <f ca="1">IFERROR(INDEX(MAESTRO!P:P,_xludf.AGGREGATE(15,6,ROW(MAESTRO!$B$3:$B$1000)/((MAESTRO!$B$3:$B$1000="MILITARES")*(UPPER(MAESTRO!$L$3:$L$1000)="CONFIRMADO")),ROWS($A$3:A417))),"")</f>
        <v/>
      </c>
      <c r="Q417" s="10" t="str">
        <f ca="1">IFERROR(INDEX(MAESTRO!Q:Q,_xludf.AGGREGATE(15,6,ROW(MAESTRO!$B$3:$B$1000)/((MAESTRO!$B$3:$B$1000="MILITARES")*(UPPER(MAESTRO!$L$3:$L$1000)="CONFIRMADO")),ROWS($A$3:A417))),"")</f>
        <v/>
      </c>
      <c r="R417" s="10" t="str">
        <f ca="1">IFERROR(INDEX(MAESTRO!R:R,_xludf.AGGREGATE(15,6,ROW(MAESTRO!$B$3:$B$1000)/((MAESTRO!$B$3:$B$1000="MILITARES")*(UPPER(MAESTRO!$L$3:$L$1000)="CONFIRMADO")),ROWS($A$3:A417))),"")</f>
        <v/>
      </c>
      <c r="S417" s="10" t="str">
        <f ca="1">IFERROR(INDEX(MAESTRO!S:S,_xludf.AGGREGATE(15,6,ROW(MAESTRO!$B$3:$B$1000)/((MAESTRO!$B$3:$B$1000="MILITARES")*(UPPER(MAESTRO!$L$3:$L$1000)="CONFIRMADO")),ROWS($A$3:A417))),"")</f>
        <v/>
      </c>
      <c r="T417" s="10" t="str">
        <f ca="1">IFERROR(INDEX(MAESTRO!T:T,_xludf.AGGREGATE(15,6,ROW(MAESTRO!$B$3:$B$1000)/((MAESTRO!$B$3:$B$1000="MILITARES")*(UPPER(MAESTRO!$L$3:$L$1000)="CONFIRMADO")),ROWS($A$3:A417))),"")</f>
        <v/>
      </c>
      <c r="U417" s="10" t="str">
        <f ca="1">IFERROR(INDEX(MAESTRO!U:U,_xludf.AGGREGATE(15,6,ROW(MAESTRO!$B$3:$B$1000)/((MAESTRO!$B$3:$B$1000="MILITARES")*(UPPER(MAESTRO!$L$3:$L$1000)="CONFIRMADO")),ROWS($A$3:A417))),"")</f>
        <v/>
      </c>
      <c r="V417" s="10" t="str">
        <f ca="1">IFERROR(INDEX(MAESTRO!V:V,_xludf.AGGREGATE(15,6,ROW(MAESTRO!$B$3:$B$1000)/((MAESTRO!$B$3:$B$1000="MILITARES")*(UPPER(MAESTRO!$L$3:$L$1000)="CONFIRMADO")),ROWS($A$3:A417))),"")</f>
        <v/>
      </c>
      <c r="W417" s="10" t="str">
        <f ca="1">IFERROR(INDEX(MAESTRO!W:W,_xludf.AGGREGATE(15,6,ROW(MAESTRO!$B$3:$B$1000)/((MAESTRO!$B$3:$B$1000="MILITARES")*(UPPER(MAESTRO!$L$3:$L$1000)="CONFIRMADO")),ROWS($A$3:A417))),"")</f>
        <v/>
      </c>
      <c r="X417" s="10" t="str">
        <f ca="1">IFERROR(INDEX(MAESTRO!X:X,_xludf.AGGREGATE(15,6,ROW(MAESTRO!$B$3:$B$1000)/((MAESTRO!$B$3:$B$1000="MILITARES")*(UPPER(MAESTRO!$L$3:$L$1000)="CONFIRMADO")),ROWS($A$3:A417))),"")</f>
        <v/>
      </c>
    </row>
    <row r="418" spans="1:24" ht="22.05" customHeight="1">
      <c r="A418" s="15" t="str">
        <f ca="1">IFERROR(INDEX(MAESTRO!A:A,_xludf.AGGREGATE(15,6,ROW(MAESTRO!$B$3:$B$1000)/((MAESTRO!$B$3:$B$1000="MILITARES")*(UPPER(MAESTRO!$L$3:$L$1000)="CONFIRMADO")),ROWS($A$3:A418))),"")</f>
        <v/>
      </c>
      <c r="B418" s="15" t="str">
        <f ca="1">IFERROR(INDEX(MAESTRO!B:B,_xludf.AGGREGATE(15,6,ROW(MAESTRO!$B$3:$B$1000)/((MAESTRO!$B$3:$B$1000="MILITARES")*(UPPER(MAESTRO!$L$3:$L$1000)="CONFIRMADO")),ROWS($A$3:A418))),"")</f>
        <v/>
      </c>
      <c r="C418" s="15" t="str">
        <f ca="1">IFERROR(INDEX(MAESTRO!C:C,_xludf.AGGREGATE(15,6,ROW(MAESTRO!$B$3:$B$1000)/((MAESTRO!$B$3:$B$1000="MILITARES")*(UPPER(MAESTRO!$L$3:$L$1000)="CONFIRMADO")),ROWS($A$3:A418))),"")</f>
        <v/>
      </c>
      <c r="D418" s="15" t="str">
        <f ca="1">IFERROR(INDEX(MAESTRO!D:D,_xludf.AGGREGATE(15,6,ROW(MAESTRO!$B$3:$B$1000)/((MAESTRO!$B$3:$B$1000="MILITARES")*(UPPER(MAESTRO!$L$3:$L$1000)="CONFIRMADO")),ROWS($A$3:A418))),"")</f>
        <v/>
      </c>
      <c r="E418" s="15" t="str">
        <f ca="1">IFERROR(INDEX(MAESTRO!E:E,_xludf.AGGREGATE(15,6,ROW(MAESTRO!$B$3:$B$1000)/((MAESTRO!$B$3:$B$1000="MILITARES")*(UPPER(MAESTRO!$L$3:$L$1000)="CONFIRMADO")),ROWS($A$3:A418))),"")</f>
        <v/>
      </c>
      <c r="F418" s="15" t="str">
        <f ca="1">IFERROR(INDEX(MAESTRO!F:F,_xludf.AGGREGATE(15,6,ROW(MAESTRO!$B$3:$B$1000)/((MAESTRO!$B$3:$B$1000="MILITARES")*(UPPER(MAESTRO!$L$3:$L$1000)="CONFIRMADO")),ROWS($A$3:A418))),"")</f>
        <v/>
      </c>
      <c r="G418" s="15" t="str">
        <f ca="1">IFERROR(INDEX(MAESTRO!G:G,_xludf.AGGREGATE(15,6,ROW(MAESTRO!$B$3:$B$1000)/((MAESTRO!$B$3:$B$1000="MILITARES")*(UPPER(MAESTRO!$L$3:$L$1000)="CONFIRMADO")),ROWS($A$3:A418))),"")</f>
        <v/>
      </c>
      <c r="H418" s="15" t="str">
        <f ca="1">IFERROR(INDEX(MAESTRO!H:H,_xludf.AGGREGATE(15,6,ROW(MAESTRO!$B$3:$B$1000)/((MAESTRO!$B$3:$B$1000="MILITARES")*(UPPER(MAESTRO!$L$3:$L$1000)="CONFIRMADO")),ROWS($A$3:A418))),"")</f>
        <v/>
      </c>
      <c r="I418" s="15" t="str">
        <f ca="1">IFERROR(INDEX(MAESTRO!I:I,_xludf.AGGREGATE(15,6,ROW(MAESTRO!$B$3:$B$1000)/((MAESTRO!$B$3:$B$1000="MILITARES")*(UPPER(MAESTRO!$L$3:$L$1000)="CONFIRMADO")),ROWS($A$3:A418))),"")</f>
        <v/>
      </c>
      <c r="J418" s="15" t="str">
        <f ca="1">IFERROR(INDEX(MAESTRO!J:J,_xludf.AGGREGATE(15,6,ROW(MAESTRO!$B$3:$B$1000)/((MAESTRO!$B$3:$B$1000="MILITARES")*(UPPER(MAESTRO!$L$3:$L$1000)="CONFIRMADO")),ROWS($A$3:A418))),"")</f>
        <v/>
      </c>
      <c r="K418" s="15" t="str">
        <f ca="1">IFERROR(INDEX(MAESTRO!K:K,_xludf.AGGREGATE(15,6,ROW(MAESTRO!$B$3:$B$1000)/((MAESTRO!$B$3:$B$1000="MILITARES")*(UPPER(MAESTRO!$L$3:$L$1000)="CONFIRMADO")),ROWS($A$3:A418))),"")</f>
        <v/>
      </c>
      <c r="L418" s="15" t="str">
        <f ca="1">IFERROR(INDEX(MAESTRO!L:L,_xludf.AGGREGATE(15,6,ROW(MAESTRO!$B$3:$B$1000)/((MAESTRO!$B$3:$B$1000="MILITARES")*(UPPER(MAESTRO!$L$3:$L$1000)="CONFIRMADO")),ROWS($A$3:A418))),"")</f>
        <v/>
      </c>
      <c r="M418" s="15" t="str">
        <f ca="1">IFERROR(INDEX(MAESTRO!M:M,_xludf.AGGREGATE(15,6,ROW(MAESTRO!$B$3:$B$1000)/((MAESTRO!$B$3:$B$1000="MILITARES")*(UPPER(MAESTRO!$L$3:$L$1000)="CONFIRMADO")),ROWS($A$3:A418))),"")</f>
        <v/>
      </c>
      <c r="N418" s="15" t="str">
        <f ca="1">IFERROR(INDEX(MAESTRO!N:N,_xludf.AGGREGATE(15,6,ROW(MAESTRO!$B$3:$B$1000)/((MAESTRO!$B$3:$B$1000="MILITARES")*(UPPER(MAESTRO!$L$3:$L$1000)="CONFIRMADO")),ROWS($A$3:A418))),"")</f>
        <v/>
      </c>
      <c r="O418" s="15" t="str">
        <f ca="1">IFERROR(INDEX(MAESTRO!O:O,_xludf.AGGREGATE(15,6,ROW(MAESTRO!$B$3:$B$1000)/((MAESTRO!$B$3:$B$1000="MILITARES")*(UPPER(MAESTRO!$L$3:$L$1000)="CONFIRMADO")),ROWS($A$3:A418))),"")</f>
        <v/>
      </c>
      <c r="P418" s="15" t="str">
        <f ca="1">IFERROR(INDEX(MAESTRO!P:P,_xludf.AGGREGATE(15,6,ROW(MAESTRO!$B$3:$B$1000)/((MAESTRO!$B$3:$B$1000="MILITARES")*(UPPER(MAESTRO!$L$3:$L$1000)="CONFIRMADO")),ROWS($A$3:A418))),"")</f>
        <v/>
      </c>
      <c r="Q418" s="15" t="str">
        <f ca="1">IFERROR(INDEX(MAESTRO!Q:Q,_xludf.AGGREGATE(15,6,ROW(MAESTRO!$B$3:$B$1000)/((MAESTRO!$B$3:$B$1000="MILITARES")*(UPPER(MAESTRO!$L$3:$L$1000)="CONFIRMADO")),ROWS($A$3:A418))),"")</f>
        <v/>
      </c>
      <c r="R418" s="15" t="str">
        <f ca="1">IFERROR(INDEX(MAESTRO!R:R,_xludf.AGGREGATE(15,6,ROW(MAESTRO!$B$3:$B$1000)/((MAESTRO!$B$3:$B$1000="MILITARES")*(UPPER(MAESTRO!$L$3:$L$1000)="CONFIRMADO")),ROWS($A$3:A418))),"")</f>
        <v/>
      </c>
      <c r="S418" s="15" t="str">
        <f ca="1">IFERROR(INDEX(MAESTRO!S:S,_xludf.AGGREGATE(15,6,ROW(MAESTRO!$B$3:$B$1000)/((MAESTRO!$B$3:$B$1000="MILITARES")*(UPPER(MAESTRO!$L$3:$L$1000)="CONFIRMADO")),ROWS($A$3:A418))),"")</f>
        <v/>
      </c>
      <c r="T418" s="15" t="str">
        <f ca="1">IFERROR(INDEX(MAESTRO!T:T,_xludf.AGGREGATE(15,6,ROW(MAESTRO!$B$3:$B$1000)/((MAESTRO!$B$3:$B$1000="MILITARES")*(UPPER(MAESTRO!$L$3:$L$1000)="CONFIRMADO")),ROWS($A$3:A418))),"")</f>
        <v/>
      </c>
      <c r="U418" s="15" t="str">
        <f ca="1">IFERROR(INDEX(MAESTRO!U:U,_xludf.AGGREGATE(15,6,ROW(MAESTRO!$B$3:$B$1000)/((MAESTRO!$B$3:$B$1000="MILITARES")*(UPPER(MAESTRO!$L$3:$L$1000)="CONFIRMADO")),ROWS($A$3:A418))),"")</f>
        <v/>
      </c>
      <c r="V418" s="15" t="str">
        <f ca="1">IFERROR(INDEX(MAESTRO!V:V,_xludf.AGGREGATE(15,6,ROW(MAESTRO!$B$3:$B$1000)/((MAESTRO!$B$3:$B$1000="MILITARES")*(UPPER(MAESTRO!$L$3:$L$1000)="CONFIRMADO")),ROWS($A$3:A418))),"")</f>
        <v/>
      </c>
      <c r="W418" s="15" t="str">
        <f ca="1">IFERROR(INDEX(MAESTRO!W:W,_xludf.AGGREGATE(15,6,ROW(MAESTRO!$B$3:$B$1000)/((MAESTRO!$B$3:$B$1000="MILITARES")*(UPPER(MAESTRO!$L$3:$L$1000)="CONFIRMADO")),ROWS($A$3:A418))),"")</f>
        <v/>
      </c>
      <c r="X418" s="15" t="str">
        <f ca="1">IFERROR(INDEX(MAESTRO!X:X,_xludf.AGGREGATE(15,6,ROW(MAESTRO!$B$3:$B$1000)/((MAESTRO!$B$3:$B$1000="MILITARES")*(UPPER(MAESTRO!$L$3:$L$1000)="CONFIRMADO")),ROWS($A$3:A418))),"")</f>
        <v/>
      </c>
    </row>
    <row r="419" spans="1:24" ht="22.05" customHeight="1">
      <c r="A419" s="10" t="str">
        <f ca="1">IFERROR(INDEX(MAESTRO!A:A,_xludf.AGGREGATE(15,6,ROW(MAESTRO!$B$3:$B$1000)/((MAESTRO!$B$3:$B$1000="MILITARES")*(UPPER(MAESTRO!$L$3:$L$1000)="CONFIRMADO")),ROWS($A$3:A419))),"")</f>
        <v/>
      </c>
      <c r="B419" s="10" t="str">
        <f ca="1">IFERROR(INDEX(MAESTRO!B:B,_xludf.AGGREGATE(15,6,ROW(MAESTRO!$B$3:$B$1000)/((MAESTRO!$B$3:$B$1000="MILITARES")*(UPPER(MAESTRO!$L$3:$L$1000)="CONFIRMADO")),ROWS($A$3:A419))),"")</f>
        <v/>
      </c>
      <c r="C419" s="10" t="str">
        <f ca="1">IFERROR(INDEX(MAESTRO!C:C,_xludf.AGGREGATE(15,6,ROW(MAESTRO!$B$3:$B$1000)/((MAESTRO!$B$3:$B$1000="MILITARES")*(UPPER(MAESTRO!$L$3:$L$1000)="CONFIRMADO")),ROWS($A$3:A419))),"")</f>
        <v/>
      </c>
      <c r="D419" s="10" t="str">
        <f ca="1">IFERROR(INDEX(MAESTRO!D:D,_xludf.AGGREGATE(15,6,ROW(MAESTRO!$B$3:$B$1000)/((MAESTRO!$B$3:$B$1000="MILITARES")*(UPPER(MAESTRO!$L$3:$L$1000)="CONFIRMADO")),ROWS($A$3:A419))),"")</f>
        <v/>
      </c>
      <c r="E419" s="10" t="str">
        <f ca="1">IFERROR(INDEX(MAESTRO!E:E,_xludf.AGGREGATE(15,6,ROW(MAESTRO!$B$3:$B$1000)/((MAESTRO!$B$3:$B$1000="MILITARES")*(UPPER(MAESTRO!$L$3:$L$1000)="CONFIRMADO")),ROWS($A$3:A419))),"")</f>
        <v/>
      </c>
      <c r="F419" s="10" t="str">
        <f ca="1">IFERROR(INDEX(MAESTRO!F:F,_xludf.AGGREGATE(15,6,ROW(MAESTRO!$B$3:$B$1000)/((MAESTRO!$B$3:$B$1000="MILITARES")*(UPPER(MAESTRO!$L$3:$L$1000)="CONFIRMADO")),ROWS($A$3:A419))),"")</f>
        <v/>
      </c>
      <c r="G419" s="10" t="str">
        <f ca="1">IFERROR(INDEX(MAESTRO!G:G,_xludf.AGGREGATE(15,6,ROW(MAESTRO!$B$3:$B$1000)/((MAESTRO!$B$3:$B$1000="MILITARES")*(UPPER(MAESTRO!$L$3:$L$1000)="CONFIRMADO")),ROWS($A$3:A419))),"")</f>
        <v/>
      </c>
      <c r="H419" s="10" t="str">
        <f ca="1">IFERROR(INDEX(MAESTRO!H:H,_xludf.AGGREGATE(15,6,ROW(MAESTRO!$B$3:$B$1000)/((MAESTRO!$B$3:$B$1000="MILITARES")*(UPPER(MAESTRO!$L$3:$L$1000)="CONFIRMADO")),ROWS($A$3:A419))),"")</f>
        <v/>
      </c>
      <c r="I419" s="10" t="str">
        <f ca="1">IFERROR(INDEX(MAESTRO!I:I,_xludf.AGGREGATE(15,6,ROW(MAESTRO!$B$3:$B$1000)/((MAESTRO!$B$3:$B$1000="MILITARES")*(UPPER(MAESTRO!$L$3:$L$1000)="CONFIRMADO")),ROWS($A$3:A419))),"")</f>
        <v/>
      </c>
      <c r="J419" s="10" t="str">
        <f ca="1">IFERROR(INDEX(MAESTRO!J:J,_xludf.AGGREGATE(15,6,ROW(MAESTRO!$B$3:$B$1000)/((MAESTRO!$B$3:$B$1000="MILITARES")*(UPPER(MAESTRO!$L$3:$L$1000)="CONFIRMADO")),ROWS($A$3:A419))),"")</f>
        <v/>
      </c>
      <c r="K419" s="10" t="str">
        <f ca="1">IFERROR(INDEX(MAESTRO!K:K,_xludf.AGGREGATE(15,6,ROW(MAESTRO!$B$3:$B$1000)/((MAESTRO!$B$3:$B$1000="MILITARES")*(UPPER(MAESTRO!$L$3:$L$1000)="CONFIRMADO")),ROWS($A$3:A419))),"")</f>
        <v/>
      </c>
      <c r="L419" s="10" t="str">
        <f ca="1">IFERROR(INDEX(MAESTRO!L:L,_xludf.AGGREGATE(15,6,ROW(MAESTRO!$B$3:$B$1000)/((MAESTRO!$B$3:$B$1000="MILITARES")*(UPPER(MAESTRO!$L$3:$L$1000)="CONFIRMADO")),ROWS($A$3:A419))),"")</f>
        <v/>
      </c>
      <c r="M419" s="10" t="str">
        <f ca="1">IFERROR(INDEX(MAESTRO!M:M,_xludf.AGGREGATE(15,6,ROW(MAESTRO!$B$3:$B$1000)/((MAESTRO!$B$3:$B$1000="MILITARES")*(UPPER(MAESTRO!$L$3:$L$1000)="CONFIRMADO")),ROWS($A$3:A419))),"")</f>
        <v/>
      </c>
      <c r="N419" s="10" t="str">
        <f ca="1">IFERROR(INDEX(MAESTRO!N:N,_xludf.AGGREGATE(15,6,ROW(MAESTRO!$B$3:$B$1000)/((MAESTRO!$B$3:$B$1000="MILITARES")*(UPPER(MAESTRO!$L$3:$L$1000)="CONFIRMADO")),ROWS($A$3:A419))),"")</f>
        <v/>
      </c>
      <c r="O419" s="10" t="str">
        <f ca="1">IFERROR(INDEX(MAESTRO!O:O,_xludf.AGGREGATE(15,6,ROW(MAESTRO!$B$3:$B$1000)/((MAESTRO!$B$3:$B$1000="MILITARES")*(UPPER(MAESTRO!$L$3:$L$1000)="CONFIRMADO")),ROWS($A$3:A419))),"")</f>
        <v/>
      </c>
      <c r="P419" s="10" t="str">
        <f ca="1">IFERROR(INDEX(MAESTRO!P:P,_xludf.AGGREGATE(15,6,ROW(MAESTRO!$B$3:$B$1000)/((MAESTRO!$B$3:$B$1000="MILITARES")*(UPPER(MAESTRO!$L$3:$L$1000)="CONFIRMADO")),ROWS($A$3:A419))),"")</f>
        <v/>
      </c>
      <c r="Q419" s="10" t="str">
        <f ca="1">IFERROR(INDEX(MAESTRO!Q:Q,_xludf.AGGREGATE(15,6,ROW(MAESTRO!$B$3:$B$1000)/((MAESTRO!$B$3:$B$1000="MILITARES")*(UPPER(MAESTRO!$L$3:$L$1000)="CONFIRMADO")),ROWS($A$3:A419))),"")</f>
        <v/>
      </c>
      <c r="R419" s="10" t="str">
        <f ca="1">IFERROR(INDEX(MAESTRO!R:R,_xludf.AGGREGATE(15,6,ROW(MAESTRO!$B$3:$B$1000)/((MAESTRO!$B$3:$B$1000="MILITARES")*(UPPER(MAESTRO!$L$3:$L$1000)="CONFIRMADO")),ROWS($A$3:A419))),"")</f>
        <v/>
      </c>
      <c r="S419" s="10" t="str">
        <f ca="1">IFERROR(INDEX(MAESTRO!S:S,_xludf.AGGREGATE(15,6,ROW(MAESTRO!$B$3:$B$1000)/((MAESTRO!$B$3:$B$1000="MILITARES")*(UPPER(MAESTRO!$L$3:$L$1000)="CONFIRMADO")),ROWS($A$3:A419))),"")</f>
        <v/>
      </c>
      <c r="T419" s="10" t="str">
        <f ca="1">IFERROR(INDEX(MAESTRO!T:T,_xludf.AGGREGATE(15,6,ROW(MAESTRO!$B$3:$B$1000)/((MAESTRO!$B$3:$B$1000="MILITARES")*(UPPER(MAESTRO!$L$3:$L$1000)="CONFIRMADO")),ROWS($A$3:A419))),"")</f>
        <v/>
      </c>
      <c r="U419" s="10" t="str">
        <f ca="1">IFERROR(INDEX(MAESTRO!U:U,_xludf.AGGREGATE(15,6,ROW(MAESTRO!$B$3:$B$1000)/((MAESTRO!$B$3:$B$1000="MILITARES")*(UPPER(MAESTRO!$L$3:$L$1000)="CONFIRMADO")),ROWS($A$3:A419))),"")</f>
        <v/>
      </c>
      <c r="V419" s="10" t="str">
        <f ca="1">IFERROR(INDEX(MAESTRO!V:V,_xludf.AGGREGATE(15,6,ROW(MAESTRO!$B$3:$B$1000)/((MAESTRO!$B$3:$B$1000="MILITARES")*(UPPER(MAESTRO!$L$3:$L$1000)="CONFIRMADO")),ROWS($A$3:A419))),"")</f>
        <v/>
      </c>
      <c r="W419" s="10" t="str">
        <f ca="1">IFERROR(INDEX(MAESTRO!W:W,_xludf.AGGREGATE(15,6,ROW(MAESTRO!$B$3:$B$1000)/((MAESTRO!$B$3:$B$1000="MILITARES")*(UPPER(MAESTRO!$L$3:$L$1000)="CONFIRMADO")),ROWS($A$3:A419))),"")</f>
        <v/>
      </c>
      <c r="X419" s="10" t="str">
        <f ca="1">IFERROR(INDEX(MAESTRO!X:X,_xludf.AGGREGATE(15,6,ROW(MAESTRO!$B$3:$B$1000)/((MAESTRO!$B$3:$B$1000="MILITARES")*(UPPER(MAESTRO!$L$3:$L$1000)="CONFIRMADO")),ROWS($A$3:A419))),"")</f>
        <v/>
      </c>
    </row>
    <row r="420" spans="1:24" ht="22.05" customHeight="1">
      <c r="A420" s="15" t="str">
        <f ca="1">IFERROR(INDEX(MAESTRO!A:A,_xludf.AGGREGATE(15,6,ROW(MAESTRO!$B$3:$B$1000)/((MAESTRO!$B$3:$B$1000="MILITARES")*(UPPER(MAESTRO!$L$3:$L$1000)="CONFIRMADO")),ROWS($A$3:A420))),"")</f>
        <v/>
      </c>
      <c r="B420" s="15" t="str">
        <f ca="1">IFERROR(INDEX(MAESTRO!B:B,_xludf.AGGREGATE(15,6,ROW(MAESTRO!$B$3:$B$1000)/((MAESTRO!$B$3:$B$1000="MILITARES")*(UPPER(MAESTRO!$L$3:$L$1000)="CONFIRMADO")),ROWS($A$3:A420))),"")</f>
        <v/>
      </c>
      <c r="C420" s="15" t="str">
        <f ca="1">IFERROR(INDEX(MAESTRO!C:C,_xludf.AGGREGATE(15,6,ROW(MAESTRO!$B$3:$B$1000)/((MAESTRO!$B$3:$B$1000="MILITARES")*(UPPER(MAESTRO!$L$3:$L$1000)="CONFIRMADO")),ROWS($A$3:A420))),"")</f>
        <v/>
      </c>
      <c r="D420" s="15" t="str">
        <f ca="1">IFERROR(INDEX(MAESTRO!D:D,_xludf.AGGREGATE(15,6,ROW(MAESTRO!$B$3:$B$1000)/((MAESTRO!$B$3:$B$1000="MILITARES")*(UPPER(MAESTRO!$L$3:$L$1000)="CONFIRMADO")),ROWS($A$3:A420))),"")</f>
        <v/>
      </c>
      <c r="E420" s="15" t="str">
        <f ca="1">IFERROR(INDEX(MAESTRO!E:E,_xludf.AGGREGATE(15,6,ROW(MAESTRO!$B$3:$B$1000)/((MAESTRO!$B$3:$B$1000="MILITARES")*(UPPER(MAESTRO!$L$3:$L$1000)="CONFIRMADO")),ROWS($A$3:A420))),"")</f>
        <v/>
      </c>
      <c r="F420" s="15" t="str">
        <f ca="1">IFERROR(INDEX(MAESTRO!F:F,_xludf.AGGREGATE(15,6,ROW(MAESTRO!$B$3:$B$1000)/((MAESTRO!$B$3:$B$1000="MILITARES")*(UPPER(MAESTRO!$L$3:$L$1000)="CONFIRMADO")),ROWS($A$3:A420))),"")</f>
        <v/>
      </c>
      <c r="G420" s="15" t="str">
        <f ca="1">IFERROR(INDEX(MAESTRO!G:G,_xludf.AGGREGATE(15,6,ROW(MAESTRO!$B$3:$B$1000)/((MAESTRO!$B$3:$B$1000="MILITARES")*(UPPER(MAESTRO!$L$3:$L$1000)="CONFIRMADO")),ROWS($A$3:A420))),"")</f>
        <v/>
      </c>
      <c r="H420" s="15" t="str">
        <f ca="1">IFERROR(INDEX(MAESTRO!H:H,_xludf.AGGREGATE(15,6,ROW(MAESTRO!$B$3:$B$1000)/((MAESTRO!$B$3:$B$1000="MILITARES")*(UPPER(MAESTRO!$L$3:$L$1000)="CONFIRMADO")),ROWS($A$3:A420))),"")</f>
        <v/>
      </c>
      <c r="I420" s="15" t="str">
        <f ca="1">IFERROR(INDEX(MAESTRO!I:I,_xludf.AGGREGATE(15,6,ROW(MAESTRO!$B$3:$B$1000)/((MAESTRO!$B$3:$B$1000="MILITARES")*(UPPER(MAESTRO!$L$3:$L$1000)="CONFIRMADO")),ROWS($A$3:A420))),"")</f>
        <v/>
      </c>
      <c r="J420" s="15" t="str">
        <f ca="1">IFERROR(INDEX(MAESTRO!J:J,_xludf.AGGREGATE(15,6,ROW(MAESTRO!$B$3:$B$1000)/((MAESTRO!$B$3:$B$1000="MILITARES")*(UPPER(MAESTRO!$L$3:$L$1000)="CONFIRMADO")),ROWS($A$3:A420))),"")</f>
        <v/>
      </c>
      <c r="K420" s="15" t="str">
        <f ca="1">IFERROR(INDEX(MAESTRO!K:K,_xludf.AGGREGATE(15,6,ROW(MAESTRO!$B$3:$B$1000)/((MAESTRO!$B$3:$B$1000="MILITARES")*(UPPER(MAESTRO!$L$3:$L$1000)="CONFIRMADO")),ROWS($A$3:A420))),"")</f>
        <v/>
      </c>
      <c r="L420" s="15" t="str">
        <f ca="1">IFERROR(INDEX(MAESTRO!L:L,_xludf.AGGREGATE(15,6,ROW(MAESTRO!$B$3:$B$1000)/((MAESTRO!$B$3:$B$1000="MILITARES")*(UPPER(MAESTRO!$L$3:$L$1000)="CONFIRMADO")),ROWS($A$3:A420))),"")</f>
        <v/>
      </c>
      <c r="M420" s="15" t="str">
        <f ca="1">IFERROR(INDEX(MAESTRO!M:M,_xludf.AGGREGATE(15,6,ROW(MAESTRO!$B$3:$B$1000)/((MAESTRO!$B$3:$B$1000="MILITARES")*(UPPER(MAESTRO!$L$3:$L$1000)="CONFIRMADO")),ROWS($A$3:A420))),"")</f>
        <v/>
      </c>
      <c r="N420" s="15" t="str">
        <f ca="1">IFERROR(INDEX(MAESTRO!N:N,_xludf.AGGREGATE(15,6,ROW(MAESTRO!$B$3:$B$1000)/((MAESTRO!$B$3:$B$1000="MILITARES")*(UPPER(MAESTRO!$L$3:$L$1000)="CONFIRMADO")),ROWS($A$3:A420))),"")</f>
        <v/>
      </c>
      <c r="O420" s="15" t="str">
        <f ca="1">IFERROR(INDEX(MAESTRO!O:O,_xludf.AGGREGATE(15,6,ROW(MAESTRO!$B$3:$B$1000)/((MAESTRO!$B$3:$B$1000="MILITARES")*(UPPER(MAESTRO!$L$3:$L$1000)="CONFIRMADO")),ROWS($A$3:A420))),"")</f>
        <v/>
      </c>
      <c r="P420" s="15" t="str">
        <f ca="1">IFERROR(INDEX(MAESTRO!P:P,_xludf.AGGREGATE(15,6,ROW(MAESTRO!$B$3:$B$1000)/((MAESTRO!$B$3:$B$1000="MILITARES")*(UPPER(MAESTRO!$L$3:$L$1000)="CONFIRMADO")),ROWS($A$3:A420))),"")</f>
        <v/>
      </c>
      <c r="Q420" s="15" t="str">
        <f ca="1">IFERROR(INDEX(MAESTRO!Q:Q,_xludf.AGGREGATE(15,6,ROW(MAESTRO!$B$3:$B$1000)/((MAESTRO!$B$3:$B$1000="MILITARES")*(UPPER(MAESTRO!$L$3:$L$1000)="CONFIRMADO")),ROWS($A$3:A420))),"")</f>
        <v/>
      </c>
      <c r="R420" s="15" t="str">
        <f ca="1">IFERROR(INDEX(MAESTRO!R:R,_xludf.AGGREGATE(15,6,ROW(MAESTRO!$B$3:$B$1000)/((MAESTRO!$B$3:$B$1000="MILITARES")*(UPPER(MAESTRO!$L$3:$L$1000)="CONFIRMADO")),ROWS($A$3:A420))),"")</f>
        <v/>
      </c>
      <c r="S420" s="15" t="str">
        <f ca="1">IFERROR(INDEX(MAESTRO!S:S,_xludf.AGGREGATE(15,6,ROW(MAESTRO!$B$3:$B$1000)/((MAESTRO!$B$3:$B$1000="MILITARES")*(UPPER(MAESTRO!$L$3:$L$1000)="CONFIRMADO")),ROWS($A$3:A420))),"")</f>
        <v/>
      </c>
      <c r="T420" s="15" t="str">
        <f ca="1">IFERROR(INDEX(MAESTRO!T:T,_xludf.AGGREGATE(15,6,ROW(MAESTRO!$B$3:$B$1000)/((MAESTRO!$B$3:$B$1000="MILITARES")*(UPPER(MAESTRO!$L$3:$L$1000)="CONFIRMADO")),ROWS($A$3:A420))),"")</f>
        <v/>
      </c>
      <c r="U420" s="15" t="str">
        <f ca="1">IFERROR(INDEX(MAESTRO!U:U,_xludf.AGGREGATE(15,6,ROW(MAESTRO!$B$3:$B$1000)/((MAESTRO!$B$3:$B$1000="MILITARES")*(UPPER(MAESTRO!$L$3:$L$1000)="CONFIRMADO")),ROWS($A$3:A420))),"")</f>
        <v/>
      </c>
      <c r="V420" s="15" t="str">
        <f ca="1">IFERROR(INDEX(MAESTRO!V:V,_xludf.AGGREGATE(15,6,ROW(MAESTRO!$B$3:$B$1000)/((MAESTRO!$B$3:$B$1000="MILITARES")*(UPPER(MAESTRO!$L$3:$L$1000)="CONFIRMADO")),ROWS($A$3:A420))),"")</f>
        <v/>
      </c>
      <c r="W420" s="15" t="str">
        <f ca="1">IFERROR(INDEX(MAESTRO!W:W,_xludf.AGGREGATE(15,6,ROW(MAESTRO!$B$3:$B$1000)/((MAESTRO!$B$3:$B$1000="MILITARES")*(UPPER(MAESTRO!$L$3:$L$1000)="CONFIRMADO")),ROWS($A$3:A420))),"")</f>
        <v/>
      </c>
      <c r="X420" s="15" t="str">
        <f ca="1">IFERROR(INDEX(MAESTRO!X:X,_xludf.AGGREGATE(15,6,ROW(MAESTRO!$B$3:$B$1000)/((MAESTRO!$B$3:$B$1000="MILITARES")*(UPPER(MAESTRO!$L$3:$L$1000)="CONFIRMADO")),ROWS($A$3:A420))),"")</f>
        <v/>
      </c>
    </row>
    <row r="421" spans="1:24" ht="22.05" customHeight="1">
      <c r="A421" s="10" t="str">
        <f ca="1">IFERROR(INDEX(MAESTRO!A:A,_xludf.AGGREGATE(15,6,ROW(MAESTRO!$B$3:$B$1000)/((MAESTRO!$B$3:$B$1000="MILITARES")*(UPPER(MAESTRO!$L$3:$L$1000)="CONFIRMADO")),ROWS($A$3:A421))),"")</f>
        <v/>
      </c>
      <c r="B421" s="10" t="str">
        <f ca="1">IFERROR(INDEX(MAESTRO!B:B,_xludf.AGGREGATE(15,6,ROW(MAESTRO!$B$3:$B$1000)/((MAESTRO!$B$3:$B$1000="MILITARES")*(UPPER(MAESTRO!$L$3:$L$1000)="CONFIRMADO")),ROWS($A$3:A421))),"")</f>
        <v/>
      </c>
      <c r="C421" s="10" t="str">
        <f ca="1">IFERROR(INDEX(MAESTRO!C:C,_xludf.AGGREGATE(15,6,ROW(MAESTRO!$B$3:$B$1000)/((MAESTRO!$B$3:$B$1000="MILITARES")*(UPPER(MAESTRO!$L$3:$L$1000)="CONFIRMADO")),ROWS($A$3:A421))),"")</f>
        <v/>
      </c>
      <c r="D421" s="10" t="str">
        <f ca="1">IFERROR(INDEX(MAESTRO!D:D,_xludf.AGGREGATE(15,6,ROW(MAESTRO!$B$3:$B$1000)/((MAESTRO!$B$3:$B$1000="MILITARES")*(UPPER(MAESTRO!$L$3:$L$1000)="CONFIRMADO")),ROWS($A$3:A421))),"")</f>
        <v/>
      </c>
      <c r="E421" s="10" t="str">
        <f ca="1">IFERROR(INDEX(MAESTRO!E:E,_xludf.AGGREGATE(15,6,ROW(MAESTRO!$B$3:$B$1000)/((MAESTRO!$B$3:$B$1000="MILITARES")*(UPPER(MAESTRO!$L$3:$L$1000)="CONFIRMADO")),ROWS($A$3:A421))),"")</f>
        <v/>
      </c>
      <c r="F421" s="10" t="str">
        <f ca="1">IFERROR(INDEX(MAESTRO!F:F,_xludf.AGGREGATE(15,6,ROW(MAESTRO!$B$3:$B$1000)/((MAESTRO!$B$3:$B$1000="MILITARES")*(UPPER(MAESTRO!$L$3:$L$1000)="CONFIRMADO")),ROWS($A$3:A421))),"")</f>
        <v/>
      </c>
      <c r="G421" s="10" t="str">
        <f ca="1">IFERROR(INDEX(MAESTRO!G:G,_xludf.AGGREGATE(15,6,ROW(MAESTRO!$B$3:$B$1000)/((MAESTRO!$B$3:$B$1000="MILITARES")*(UPPER(MAESTRO!$L$3:$L$1000)="CONFIRMADO")),ROWS($A$3:A421))),"")</f>
        <v/>
      </c>
      <c r="H421" s="10" t="str">
        <f ca="1">IFERROR(INDEX(MAESTRO!H:H,_xludf.AGGREGATE(15,6,ROW(MAESTRO!$B$3:$B$1000)/((MAESTRO!$B$3:$B$1000="MILITARES")*(UPPER(MAESTRO!$L$3:$L$1000)="CONFIRMADO")),ROWS($A$3:A421))),"")</f>
        <v/>
      </c>
      <c r="I421" s="10" t="str">
        <f ca="1">IFERROR(INDEX(MAESTRO!I:I,_xludf.AGGREGATE(15,6,ROW(MAESTRO!$B$3:$B$1000)/((MAESTRO!$B$3:$B$1000="MILITARES")*(UPPER(MAESTRO!$L$3:$L$1000)="CONFIRMADO")),ROWS($A$3:A421))),"")</f>
        <v/>
      </c>
      <c r="J421" s="10" t="str">
        <f ca="1">IFERROR(INDEX(MAESTRO!J:J,_xludf.AGGREGATE(15,6,ROW(MAESTRO!$B$3:$B$1000)/((MAESTRO!$B$3:$B$1000="MILITARES")*(UPPER(MAESTRO!$L$3:$L$1000)="CONFIRMADO")),ROWS($A$3:A421))),"")</f>
        <v/>
      </c>
      <c r="K421" s="10" t="str">
        <f ca="1">IFERROR(INDEX(MAESTRO!K:K,_xludf.AGGREGATE(15,6,ROW(MAESTRO!$B$3:$B$1000)/((MAESTRO!$B$3:$B$1000="MILITARES")*(UPPER(MAESTRO!$L$3:$L$1000)="CONFIRMADO")),ROWS($A$3:A421))),"")</f>
        <v/>
      </c>
      <c r="L421" s="10" t="str">
        <f ca="1">IFERROR(INDEX(MAESTRO!L:L,_xludf.AGGREGATE(15,6,ROW(MAESTRO!$B$3:$B$1000)/((MAESTRO!$B$3:$B$1000="MILITARES")*(UPPER(MAESTRO!$L$3:$L$1000)="CONFIRMADO")),ROWS($A$3:A421))),"")</f>
        <v/>
      </c>
      <c r="M421" s="10" t="str">
        <f ca="1">IFERROR(INDEX(MAESTRO!M:M,_xludf.AGGREGATE(15,6,ROW(MAESTRO!$B$3:$B$1000)/((MAESTRO!$B$3:$B$1000="MILITARES")*(UPPER(MAESTRO!$L$3:$L$1000)="CONFIRMADO")),ROWS($A$3:A421))),"")</f>
        <v/>
      </c>
      <c r="N421" s="10" t="str">
        <f ca="1">IFERROR(INDEX(MAESTRO!N:N,_xludf.AGGREGATE(15,6,ROW(MAESTRO!$B$3:$B$1000)/((MAESTRO!$B$3:$B$1000="MILITARES")*(UPPER(MAESTRO!$L$3:$L$1000)="CONFIRMADO")),ROWS($A$3:A421))),"")</f>
        <v/>
      </c>
      <c r="O421" s="10" t="str">
        <f ca="1">IFERROR(INDEX(MAESTRO!O:O,_xludf.AGGREGATE(15,6,ROW(MAESTRO!$B$3:$B$1000)/((MAESTRO!$B$3:$B$1000="MILITARES")*(UPPER(MAESTRO!$L$3:$L$1000)="CONFIRMADO")),ROWS($A$3:A421))),"")</f>
        <v/>
      </c>
      <c r="P421" s="10" t="str">
        <f ca="1">IFERROR(INDEX(MAESTRO!P:P,_xludf.AGGREGATE(15,6,ROW(MAESTRO!$B$3:$B$1000)/((MAESTRO!$B$3:$B$1000="MILITARES")*(UPPER(MAESTRO!$L$3:$L$1000)="CONFIRMADO")),ROWS($A$3:A421))),"")</f>
        <v/>
      </c>
      <c r="Q421" s="10" t="str">
        <f ca="1">IFERROR(INDEX(MAESTRO!Q:Q,_xludf.AGGREGATE(15,6,ROW(MAESTRO!$B$3:$B$1000)/((MAESTRO!$B$3:$B$1000="MILITARES")*(UPPER(MAESTRO!$L$3:$L$1000)="CONFIRMADO")),ROWS($A$3:A421))),"")</f>
        <v/>
      </c>
      <c r="R421" s="10" t="str">
        <f ca="1">IFERROR(INDEX(MAESTRO!R:R,_xludf.AGGREGATE(15,6,ROW(MAESTRO!$B$3:$B$1000)/((MAESTRO!$B$3:$B$1000="MILITARES")*(UPPER(MAESTRO!$L$3:$L$1000)="CONFIRMADO")),ROWS($A$3:A421))),"")</f>
        <v/>
      </c>
      <c r="S421" s="10" t="str">
        <f ca="1">IFERROR(INDEX(MAESTRO!S:S,_xludf.AGGREGATE(15,6,ROW(MAESTRO!$B$3:$B$1000)/((MAESTRO!$B$3:$B$1000="MILITARES")*(UPPER(MAESTRO!$L$3:$L$1000)="CONFIRMADO")),ROWS($A$3:A421))),"")</f>
        <v/>
      </c>
      <c r="T421" s="10" t="str">
        <f ca="1">IFERROR(INDEX(MAESTRO!T:T,_xludf.AGGREGATE(15,6,ROW(MAESTRO!$B$3:$B$1000)/((MAESTRO!$B$3:$B$1000="MILITARES")*(UPPER(MAESTRO!$L$3:$L$1000)="CONFIRMADO")),ROWS($A$3:A421))),"")</f>
        <v/>
      </c>
      <c r="U421" s="10" t="str">
        <f ca="1">IFERROR(INDEX(MAESTRO!U:U,_xludf.AGGREGATE(15,6,ROW(MAESTRO!$B$3:$B$1000)/((MAESTRO!$B$3:$B$1000="MILITARES")*(UPPER(MAESTRO!$L$3:$L$1000)="CONFIRMADO")),ROWS($A$3:A421))),"")</f>
        <v/>
      </c>
      <c r="V421" s="10" t="str">
        <f ca="1">IFERROR(INDEX(MAESTRO!V:V,_xludf.AGGREGATE(15,6,ROW(MAESTRO!$B$3:$B$1000)/((MAESTRO!$B$3:$B$1000="MILITARES")*(UPPER(MAESTRO!$L$3:$L$1000)="CONFIRMADO")),ROWS($A$3:A421))),"")</f>
        <v/>
      </c>
      <c r="W421" s="10" t="str">
        <f ca="1">IFERROR(INDEX(MAESTRO!W:W,_xludf.AGGREGATE(15,6,ROW(MAESTRO!$B$3:$B$1000)/((MAESTRO!$B$3:$B$1000="MILITARES")*(UPPER(MAESTRO!$L$3:$L$1000)="CONFIRMADO")),ROWS($A$3:A421))),"")</f>
        <v/>
      </c>
      <c r="X421" s="10" t="str">
        <f ca="1">IFERROR(INDEX(MAESTRO!X:X,_xludf.AGGREGATE(15,6,ROW(MAESTRO!$B$3:$B$1000)/((MAESTRO!$B$3:$B$1000="MILITARES")*(UPPER(MAESTRO!$L$3:$L$1000)="CONFIRMADO")),ROWS($A$3:A421))),"")</f>
        <v/>
      </c>
    </row>
    <row r="422" spans="1:24" ht="22.05" customHeight="1">
      <c r="A422" s="15" t="str">
        <f ca="1">IFERROR(INDEX(MAESTRO!A:A,_xludf.AGGREGATE(15,6,ROW(MAESTRO!$B$3:$B$1000)/((MAESTRO!$B$3:$B$1000="MILITARES")*(UPPER(MAESTRO!$L$3:$L$1000)="CONFIRMADO")),ROWS($A$3:A422))),"")</f>
        <v/>
      </c>
      <c r="B422" s="15" t="str">
        <f ca="1">IFERROR(INDEX(MAESTRO!B:B,_xludf.AGGREGATE(15,6,ROW(MAESTRO!$B$3:$B$1000)/((MAESTRO!$B$3:$B$1000="MILITARES")*(UPPER(MAESTRO!$L$3:$L$1000)="CONFIRMADO")),ROWS($A$3:A422))),"")</f>
        <v/>
      </c>
      <c r="C422" s="15" t="str">
        <f ca="1">IFERROR(INDEX(MAESTRO!C:C,_xludf.AGGREGATE(15,6,ROW(MAESTRO!$B$3:$B$1000)/((MAESTRO!$B$3:$B$1000="MILITARES")*(UPPER(MAESTRO!$L$3:$L$1000)="CONFIRMADO")),ROWS($A$3:A422))),"")</f>
        <v/>
      </c>
      <c r="D422" s="15" t="str">
        <f ca="1">IFERROR(INDEX(MAESTRO!D:D,_xludf.AGGREGATE(15,6,ROW(MAESTRO!$B$3:$B$1000)/((MAESTRO!$B$3:$B$1000="MILITARES")*(UPPER(MAESTRO!$L$3:$L$1000)="CONFIRMADO")),ROWS($A$3:A422))),"")</f>
        <v/>
      </c>
      <c r="E422" s="15" t="str">
        <f ca="1">IFERROR(INDEX(MAESTRO!E:E,_xludf.AGGREGATE(15,6,ROW(MAESTRO!$B$3:$B$1000)/((MAESTRO!$B$3:$B$1000="MILITARES")*(UPPER(MAESTRO!$L$3:$L$1000)="CONFIRMADO")),ROWS($A$3:A422))),"")</f>
        <v/>
      </c>
      <c r="F422" s="15" t="str">
        <f ca="1">IFERROR(INDEX(MAESTRO!F:F,_xludf.AGGREGATE(15,6,ROW(MAESTRO!$B$3:$B$1000)/((MAESTRO!$B$3:$B$1000="MILITARES")*(UPPER(MAESTRO!$L$3:$L$1000)="CONFIRMADO")),ROWS($A$3:A422))),"")</f>
        <v/>
      </c>
      <c r="G422" s="15" t="str">
        <f ca="1">IFERROR(INDEX(MAESTRO!G:G,_xludf.AGGREGATE(15,6,ROW(MAESTRO!$B$3:$B$1000)/((MAESTRO!$B$3:$B$1000="MILITARES")*(UPPER(MAESTRO!$L$3:$L$1000)="CONFIRMADO")),ROWS($A$3:A422))),"")</f>
        <v/>
      </c>
      <c r="H422" s="15" t="str">
        <f ca="1">IFERROR(INDEX(MAESTRO!H:H,_xludf.AGGREGATE(15,6,ROW(MAESTRO!$B$3:$B$1000)/((MAESTRO!$B$3:$B$1000="MILITARES")*(UPPER(MAESTRO!$L$3:$L$1000)="CONFIRMADO")),ROWS($A$3:A422))),"")</f>
        <v/>
      </c>
      <c r="I422" s="15" t="str">
        <f ca="1">IFERROR(INDEX(MAESTRO!I:I,_xludf.AGGREGATE(15,6,ROW(MAESTRO!$B$3:$B$1000)/((MAESTRO!$B$3:$B$1000="MILITARES")*(UPPER(MAESTRO!$L$3:$L$1000)="CONFIRMADO")),ROWS($A$3:A422))),"")</f>
        <v/>
      </c>
      <c r="J422" s="15" t="str">
        <f ca="1">IFERROR(INDEX(MAESTRO!J:J,_xludf.AGGREGATE(15,6,ROW(MAESTRO!$B$3:$B$1000)/((MAESTRO!$B$3:$B$1000="MILITARES")*(UPPER(MAESTRO!$L$3:$L$1000)="CONFIRMADO")),ROWS($A$3:A422))),"")</f>
        <v/>
      </c>
      <c r="K422" s="15" t="str">
        <f ca="1">IFERROR(INDEX(MAESTRO!K:K,_xludf.AGGREGATE(15,6,ROW(MAESTRO!$B$3:$B$1000)/((MAESTRO!$B$3:$B$1000="MILITARES")*(UPPER(MAESTRO!$L$3:$L$1000)="CONFIRMADO")),ROWS($A$3:A422))),"")</f>
        <v/>
      </c>
      <c r="L422" s="15" t="str">
        <f ca="1">IFERROR(INDEX(MAESTRO!L:L,_xludf.AGGREGATE(15,6,ROW(MAESTRO!$B$3:$B$1000)/((MAESTRO!$B$3:$B$1000="MILITARES")*(UPPER(MAESTRO!$L$3:$L$1000)="CONFIRMADO")),ROWS($A$3:A422))),"")</f>
        <v/>
      </c>
      <c r="M422" s="15" t="str">
        <f ca="1">IFERROR(INDEX(MAESTRO!M:M,_xludf.AGGREGATE(15,6,ROW(MAESTRO!$B$3:$B$1000)/((MAESTRO!$B$3:$B$1000="MILITARES")*(UPPER(MAESTRO!$L$3:$L$1000)="CONFIRMADO")),ROWS($A$3:A422))),"")</f>
        <v/>
      </c>
      <c r="N422" s="15" t="str">
        <f ca="1">IFERROR(INDEX(MAESTRO!N:N,_xludf.AGGREGATE(15,6,ROW(MAESTRO!$B$3:$B$1000)/((MAESTRO!$B$3:$B$1000="MILITARES")*(UPPER(MAESTRO!$L$3:$L$1000)="CONFIRMADO")),ROWS($A$3:A422))),"")</f>
        <v/>
      </c>
      <c r="O422" s="15" t="str">
        <f ca="1">IFERROR(INDEX(MAESTRO!O:O,_xludf.AGGREGATE(15,6,ROW(MAESTRO!$B$3:$B$1000)/((MAESTRO!$B$3:$B$1000="MILITARES")*(UPPER(MAESTRO!$L$3:$L$1000)="CONFIRMADO")),ROWS($A$3:A422))),"")</f>
        <v/>
      </c>
      <c r="P422" s="15" t="str">
        <f ca="1">IFERROR(INDEX(MAESTRO!P:P,_xludf.AGGREGATE(15,6,ROW(MAESTRO!$B$3:$B$1000)/((MAESTRO!$B$3:$B$1000="MILITARES")*(UPPER(MAESTRO!$L$3:$L$1000)="CONFIRMADO")),ROWS($A$3:A422))),"")</f>
        <v/>
      </c>
      <c r="Q422" s="15" t="str">
        <f ca="1">IFERROR(INDEX(MAESTRO!Q:Q,_xludf.AGGREGATE(15,6,ROW(MAESTRO!$B$3:$B$1000)/((MAESTRO!$B$3:$B$1000="MILITARES")*(UPPER(MAESTRO!$L$3:$L$1000)="CONFIRMADO")),ROWS($A$3:A422))),"")</f>
        <v/>
      </c>
      <c r="R422" s="15" t="str">
        <f ca="1">IFERROR(INDEX(MAESTRO!R:R,_xludf.AGGREGATE(15,6,ROW(MAESTRO!$B$3:$B$1000)/((MAESTRO!$B$3:$B$1000="MILITARES")*(UPPER(MAESTRO!$L$3:$L$1000)="CONFIRMADO")),ROWS($A$3:A422))),"")</f>
        <v/>
      </c>
      <c r="S422" s="15" t="str">
        <f ca="1">IFERROR(INDEX(MAESTRO!S:S,_xludf.AGGREGATE(15,6,ROW(MAESTRO!$B$3:$B$1000)/((MAESTRO!$B$3:$B$1000="MILITARES")*(UPPER(MAESTRO!$L$3:$L$1000)="CONFIRMADO")),ROWS($A$3:A422))),"")</f>
        <v/>
      </c>
      <c r="T422" s="15" t="str">
        <f ca="1">IFERROR(INDEX(MAESTRO!T:T,_xludf.AGGREGATE(15,6,ROW(MAESTRO!$B$3:$B$1000)/((MAESTRO!$B$3:$B$1000="MILITARES")*(UPPER(MAESTRO!$L$3:$L$1000)="CONFIRMADO")),ROWS($A$3:A422))),"")</f>
        <v/>
      </c>
      <c r="U422" s="15" t="str">
        <f ca="1">IFERROR(INDEX(MAESTRO!U:U,_xludf.AGGREGATE(15,6,ROW(MAESTRO!$B$3:$B$1000)/((MAESTRO!$B$3:$B$1000="MILITARES")*(UPPER(MAESTRO!$L$3:$L$1000)="CONFIRMADO")),ROWS($A$3:A422))),"")</f>
        <v/>
      </c>
      <c r="V422" s="15" t="str">
        <f ca="1">IFERROR(INDEX(MAESTRO!V:V,_xludf.AGGREGATE(15,6,ROW(MAESTRO!$B$3:$B$1000)/((MAESTRO!$B$3:$B$1000="MILITARES")*(UPPER(MAESTRO!$L$3:$L$1000)="CONFIRMADO")),ROWS($A$3:A422))),"")</f>
        <v/>
      </c>
      <c r="W422" s="15" t="str">
        <f ca="1">IFERROR(INDEX(MAESTRO!W:W,_xludf.AGGREGATE(15,6,ROW(MAESTRO!$B$3:$B$1000)/((MAESTRO!$B$3:$B$1000="MILITARES")*(UPPER(MAESTRO!$L$3:$L$1000)="CONFIRMADO")),ROWS($A$3:A422))),"")</f>
        <v/>
      </c>
      <c r="X422" s="15" t="str">
        <f ca="1">IFERROR(INDEX(MAESTRO!X:X,_xludf.AGGREGATE(15,6,ROW(MAESTRO!$B$3:$B$1000)/((MAESTRO!$B$3:$B$1000="MILITARES")*(UPPER(MAESTRO!$L$3:$L$1000)="CONFIRMADO")),ROWS($A$3:A422))),"")</f>
        <v/>
      </c>
    </row>
    <row r="423" spans="1:24" ht="22.05" customHeight="1">
      <c r="A423" s="10" t="str">
        <f ca="1">IFERROR(INDEX(MAESTRO!A:A,_xludf.AGGREGATE(15,6,ROW(MAESTRO!$B$3:$B$1000)/((MAESTRO!$B$3:$B$1000="MILITARES")*(UPPER(MAESTRO!$L$3:$L$1000)="CONFIRMADO")),ROWS($A$3:A423))),"")</f>
        <v/>
      </c>
      <c r="B423" s="10" t="str">
        <f ca="1">IFERROR(INDEX(MAESTRO!B:B,_xludf.AGGREGATE(15,6,ROW(MAESTRO!$B$3:$B$1000)/((MAESTRO!$B$3:$B$1000="MILITARES")*(UPPER(MAESTRO!$L$3:$L$1000)="CONFIRMADO")),ROWS($A$3:A423))),"")</f>
        <v/>
      </c>
      <c r="C423" s="10" t="str">
        <f ca="1">IFERROR(INDEX(MAESTRO!C:C,_xludf.AGGREGATE(15,6,ROW(MAESTRO!$B$3:$B$1000)/((MAESTRO!$B$3:$B$1000="MILITARES")*(UPPER(MAESTRO!$L$3:$L$1000)="CONFIRMADO")),ROWS($A$3:A423))),"")</f>
        <v/>
      </c>
      <c r="D423" s="10" t="str">
        <f ca="1">IFERROR(INDEX(MAESTRO!D:D,_xludf.AGGREGATE(15,6,ROW(MAESTRO!$B$3:$B$1000)/((MAESTRO!$B$3:$B$1000="MILITARES")*(UPPER(MAESTRO!$L$3:$L$1000)="CONFIRMADO")),ROWS($A$3:A423))),"")</f>
        <v/>
      </c>
      <c r="E423" s="10" t="str">
        <f ca="1">IFERROR(INDEX(MAESTRO!E:E,_xludf.AGGREGATE(15,6,ROW(MAESTRO!$B$3:$B$1000)/((MAESTRO!$B$3:$B$1000="MILITARES")*(UPPER(MAESTRO!$L$3:$L$1000)="CONFIRMADO")),ROWS($A$3:A423))),"")</f>
        <v/>
      </c>
      <c r="F423" s="10" t="str">
        <f ca="1">IFERROR(INDEX(MAESTRO!F:F,_xludf.AGGREGATE(15,6,ROW(MAESTRO!$B$3:$B$1000)/((MAESTRO!$B$3:$B$1000="MILITARES")*(UPPER(MAESTRO!$L$3:$L$1000)="CONFIRMADO")),ROWS($A$3:A423))),"")</f>
        <v/>
      </c>
      <c r="G423" s="10" t="str">
        <f ca="1">IFERROR(INDEX(MAESTRO!G:G,_xludf.AGGREGATE(15,6,ROW(MAESTRO!$B$3:$B$1000)/((MAESTRO!$B$3:$B$1000="MILITARES")*(UPPER(MAESTRO!$L$3:$L$1000)="CONFIRMADO")),ROWS($A$3:A423))),"")</f>
        <v/>
      </c>
      <c r="H423" s="10" t="str">
        <f ca="1">IFERROR(INDEX(MAESTRO!H:H,_xludf.AGGREGATE(15,6,ROW(MAESTRO!$B$3:$B$1000)/((MAESTRO!$B$3:$B$1000="MILITARES")*(UPPER(MAESTRO!$L$3:$L$1000)="CONFIRMADO")),ROWS($A$3:A423))),"")</f>
        <v/>
      </c>
      <c r="I423" s="10" t="str">
        <f ca="1">IFERROR(INDEX(MAESTRO!I:I,_xludf.AGGREGATE(15,6,ROW(MAESTRO!$B$3:$B$1000)/((MAESTRO!$B$3:$B$1000="MILITARES")*(UPPER(MAESTRO!$L$3:$L$1000)="CONFIRMADO")),ROWS($A$3:A423))),"")</f>
        <v/>
      </c>
      <c r="J423" s="10" t="str">
        <f ca="1">IFERROR(INDEX(MAESTRO!J:J,_xludf.AGGREGATE(15,6,ROW(MAESTRO!$B$3:$B$1000)/((MAESTRO!$B$3:$B$1000="MILITARES")*(UPPER(MAESTRO!$L$3:$L$1000)="CONFIRMADO")),ROWS($A$3:A423))),"")</f>
        <v/>
      </c>
      <c r="K423" s="10" t="str">
        <f ca="1">IFERROR(INDEX(MAESTRO!K:K,_xludf.AGGREGATE(15,6,ROW(MAESTRO!$B$3:$B$1000)/((MAESTRO!$B$3:$B$1000="MILITARES")*(UPPER(MAESTRO!$L$3:$L$1000)="CONFIRMADO")),ROWS($A$3:A423))),"")</f>
        <v/>
      </c>
      <c r="L423" s="10" t="str">
        <f ca="1">IFERROR(INDEX(MAESTRO!L:L,_xludf.AGGREGATE(15,6,ROW(MAESTRO!$B$3:$B$1000)/((MAESTRO!$B$3:$B$1000="MILITARES")*(UPPER(MAESTRO!$L$3:$L$1000)="CONFIRMADO")),ROWS($A$3:A423))),"")</f>
        <v/>
      </c>
      <c r="M423" s="10" t="str">
        <f ca="1">IFERROR(INDEX(MAESTRO!M:M,_xludf.AGGREGATE(15,6,ROW(MAESTRO!$B$3:$B$1000)/((MAESTRO!$B$3:$B$1000="MILITARES")*(UPPER(MAESTRO!$L$3:$L$1000)="CONFIRMADO")),ROWS($A$3:A423))),"")</f>
        <v/>
      </c>
      <c r="N423" s="10" t="str">
        <f ca="1">IFERROR(INDEX(MAESTRO!N:N,_xludf.AGGREGATE(15,6,ROW(MAESTRO!$B$3:$B$1000)/((MAESTRO!$B$3:$B$1000="MILITARES")*(UPPER(MAESTRO!$L$3:$L$1000)="CONFIRMADO")),ROWS($A$3:A423))),"")</f>
        <v/>
      </c>
      <c r="O423" s="10" t="str">
        <f ca="1">IFERROR(INDEX(MAESTRO!O:O,_xludf.AGGREGATE(15,6,ROW(MAESTRO!$B$3:$B$1000)/((MAESTRO!$B$3:$B$1000="MILITARES")*(UPPER(MAESTRO!$L$3:$L$1000)="CONFIRMADO")),ROWS($A$3:A423))),"")</f>
        <v/>
      </c>
      <c r="P423" s="10" t="str">
        <f ca="1">IFERROR(INDEX(MAESTRO!P:P,_xludf.AGGREGATE(15,6,ROW(MAESTRO!$B$3:$B$1000)/((MAESTRO!$B$3:$B$1000="MILITARES")*(UPPER(MAESTRO!$L$3:$L$1000)="CONFIRMADO")),ROWS($A$3:A423))),"")</f>
        <v/>
      </c>
      <c r="Q423" s="10" t="str">
        <f ca="1">IFERROR(INDEX(MAESTRO!Q:Q,_xludf.AGGREGATE(15,6,ROW(MAESTRO!$B$3:$B$1000)/((MAESTRO!$B$3:$B$1000="MILITARES")*(UPPER(MAESTRO!$L$3:$L$1000)="CONFIRMADO")),ROWS($A$3:A423))),"")</f>
        <v/>
      </c>
      <c r="R423" s="10" t="str">
        <f ca="1">IFERROR(INDEX(MAESTRO!R:R,_xludf.AGGREGATE(15,6,ROW(MAESTRO!$B$3:$B$1000)/((MAESTRO!$B$3:$B$1000="MILITARES")*(UPPER(MAESTRO!$L$3:$L$1000)="CONFIRMADO")),ROWS($A$3:A423))),"")</f>
        <v/>
      </c>
      <c r="S423" s="10" t="str">
        <f ca="1">IFERROR(INDEX(MAESTRO!S:S,_xludf.AGGREGATE(15,6,ROW(MAESTRO!$B$3:$B$1000)/((MAESTRO!$B$3:$B$1000="MILITARES")*(UPPER(MAESTRO!$L$3:$L$1000)="CONFIRMADO")),ROWS($A$3:A423))),"")</f>
        <v/>
      </c>
      <c r="T423" s="10" t="str">
        <f ca="1">IFERROR(INDEX(MAESTRO!T:T,_xludf.AGGREGATE(15,6,ROW(MAESTRO!$B$3:$B$1000)/((MAESTRO!$B$3:$B$1000="MILITARES")*(UPPER(MAESTRO!$L$3:$L$1000)="CONFIRMADO")),ROWS($A$3:A423))),"")</f>
        <v/>
      </c>
      <c r="U423" s="10" t="str">
        <f ca="1">IFERROR(INDEX(MAESTRO!U:U,_xludf.AGGREGATE(15,6,ROW(MAESTRO!$B$3:$B$1000)/((MAESTRO!$B$3:$B$1000="MILITARES")*(UPPER(MAESTRO!$L$3:$L$1000)="CONFIRMADO")),ROWS($A$3:A423))),"")</f>
        <v/>
      </c>
      <c r="V423" s="10" t="str">
        <f ca="1">IFERROR(INDEX(MAESTRO!V:V,_xludf.AGGREGATE(15,6,ROW(MAESTRO!$B$3:$B$1000)/((MAESTRO!$B$3:$B$1000="MILITARES")*(UPPER(MAESTRO!$L$3:$L$1000)="CONFIRMADO")),ROWS($A$3:A423))),"")</f>
        <v/>
      </c>
      <c r="W423" s="10" t="str">
        <f ca="1">IFERROR(INDEX(MAESTRO!W:W,_xludf.AGGREGATE(15,6,ROW(MAESTRO!$B$3:$B$1000)/((MAESTRO!$B$3:$B$1000="MILITARES")*(UPPER(MAESTRO!$L$3:$L$1000)="CONFIRMADO")),ROWS($A$3:A423))),"")</f>
        <v/>
      </c>
      <c r="X423" s="10" t="str">
        <f ca="1">IFERROR(INDEX(MAESTRO!X:X,_xludf.AGGREGATE(15,6,ROW(MAESTRO!$B$3:$B$1000)/((MAESTRO!$B$3:$B$1000="MILITARES")*(UPPER(MAESTRO!$L$3:$L$1000)="CONFIRMADO")),ROWS($A$3:A423))),"")</f>
        <v/>
      </c>
    </row>
    <row r="424" spans="1:24" ht="22.05" customHeight="1">
      <c r="A424" s="15" t="str">
        <f ca="1">IFERROR(INDEX(MAESTRO!A:A,_xludf.AGGREGATE(15,6,ROW(MAESTRO!$B$3:$B$1000)/((MAESTRO!$B$3:$B$1000="MILITARES")*(UPPER(MAESTRO!$L$3:$L$1000)="CONFIRMADO")),ROWS($A$3:A424))),"")</f>
        <v/>
      </c>
      <c r="B424" s="15" t="str">
        <f ca="1">IFERROR(INDEX(MAESTRO!B:B,_xludf.AGGREGATE(15,6,ROW(MAESTRO!$B$3:$B$1000)/((MAESTRO!$B$3:$B$1000="MILITARES")*(UPPER(MAESTRO!$L$3:$L$1000)="CONFIRMADO")),ROWS($A$3:A424))),"")</f>
        <v/>
      </c>
      <c r="C424" s="15" t="str">
        <f ca="1">IFERROR(INDEX(MAESTRO!C:C,_xludf.AGGREGATE(15,6,ROW(MAESTRO!$B$3:$B$1000)/((MAESTRO!$B$3:$B$1000="MILITARES")*(UPPER(MAESTRO!$L$3:$L$1000)="CONFIRMADO")),ROWS($A$3:A424))),"")</f>
        <v/>
      </c>
      <c r="D424" s="15" t="str">
        <f ca="1">IFERROR(INDEX(MAESTRO!D:D,_xludf.AGGREGATE(15,6,ROW(MAESTRO!$B$3:$B$1000)/((MAESTRO!$B$3:$B$1000="MILITARES")*(UPPER(MAESTRO!$L$3:$L$1000)="CONFIRMADO")),ROWS($A$3:A424))),"")</f>
        <v/>
      </c>
      <c r="E424" s="15" t="str">
        <f ca="1">IFERROR(INDEX(MAESTRO!E:E,_xludf.AGGREGATE(15,6,ROW(MAESTRO!$B$3:$B$1000)/((MAESTRO!$B$3:$B$1000="MILITARES")*(UPPER(MAESTRO!$L$3:$L$1000)="CONFIRMADO")),ROWS($A$3:A424))),"")</f>
        <v/>
      </c>
      <c r="F424" s="15" t="str">
        <f ca="1">IFERROR(INDEX(MAESTRO!F:F,_xludf.AGGREGATE(15,6,ROW(MAESTRO!$B$3:$B$1000)/((MAESTRO!$B$3:$B$1000="MILITARES")*(UPPER(MAESTRO!$L$3:$L$1000)="CONFIRMADO")),ROWS($A$3:A424))),"")</f>
        <v/>
      </c>
      <c r="G424" s="15" t="str">
        <f ca="1">IFERROR(INDEX(MAESTRO!G:G,_xludf.AGGREGATE(15,6,ROW(MAESTRO!$B$3:$B$1000)/((MAESTRO!$B$3:$B$1000="MILITARES")*(UPPER(MAESTRO!$L$3:$L$1000)="CONFIRMADO")),ROWS($A$3:A424))),"")</f>
        <v/>
      </c>
      <c r="H424" s="15" t="str">
        <f ca="1">IFERROR(INDEX(MAESTRO!H:H,_xludf.AGGREGATE(15,6,ROW(MAESTRO!$B$3:$B$1000)/((MAESTRO!$B$3:$B$1000="MILITARES")*(UPPER(MAESTRO!$L$3:$L$1000)="CONFIRMADO")),ROWS($A$3:A424))),"")</f>
        <v/>
      </c>
      <c r="I424" s="15" t="str">
        <f ca="1">IFERROR(INDEX(MAESTRO!I:I,_xludf.AGGREGATE(15,6,ROW(MAESTRO!$B$3:$B$1000)/((MAESTRO!$B$3:$B$1000="MILITARES")*(UPPER(MAESTRO!$L$3:$L$1000)="CONFIRMADO")),ROWS($A$3:A424))),"")</f>
        <v/>
      </c>
      <c r="J424" s="15" t="str">
        <f ca="1">IFERROR(INDEX(MAESTRO!J:J,_xludf.AGGREGATE(15,6,ROW(MAESTRO!$B$3:$B$1000)/((MAESTRO!$B$3:$B$1000="MILITARES")*(UPPER(MAESTRO!$L$3:$L$1000)="CONFIRMADO")),ROWS($A$3:A424))),"")</f>
        <v/>
      </c>
      <c r="K424" s="15" t="str">
        <f ca="1">IFERROR(INDEX(MAESTRO!K:K,_xludf.AGGREGATE(15,6,ROW(MAESTRO!$B$3:$B$1000)/((MAESTRO!$B$3:$B$1000="MILITARES")*(UPPER(MAESTRO!$L$3:$L$1000)="CONFIRMADO")),ROWS($A$3:A424))),"")</f>
        <v/>
      </c>
      <c r="L424" s="15" t="str">
        <f ca="1">IFERROR(INDEX(MAESTRO!L:L,_xludf.AGGREGATE(15,6,ROW(MAESTRO!$B$3:$B$1000)/((MAESTRO!$B$3:$B$1000="MILITARES")*(UPPER(MAESTRO!$L$3:$L$1000)="CONFIRMADO")),ROWS($A$3:A424))),"")</f>
        <v/>
      </c>
      <c r="M424" s="15" t="str">
        <f ca="1">IFERROR(INDEX(MAESTRO!M:M,_xludf.AGGREGATE(15,6,ROW(MAESTRO!$B$3:$B$1000)/((MAESTRO!$B$3:$B$1000="MILITARES")*(UPPER(MAESTRO!$L$3:$L$1000)="CONFIRMADO")),ROWS($A$3:A424))),"")</f>
        <v/>
      </c>
      <c r="N424" s="15" t="str">
        <f ca="1">IFERROR(INDEX(MAESTRO!N:N,_xludf.AGGREGATE(15,6,ROW(MAESTRO!$B$3:$B$1000)/((MAESTRO!$B$3:$B$1000="MILITARES")*(UPPER(MAESTRO!$L$3:$L$1000)="CONFIRMADO")),ROWS($A$3:A424))),"")</f>
        <v/>
      </c>
      <c r="O424" s="15" t="str">
        <f ca="1">IFERROR(INDEX(MAESTRO!O:O,_xludf.AGGREGATE(15,6,ROW(MAESTRO!$B$3:$B$1000)/((MAESTRO!$B$3:$B$1000="MILITARES")*(UPPER(MAESTRO!$L$3:$L$1000)="CONFIRMADO")),ROWS($A$3:A424))),"")</f>
        <v/>
      </c>
      <c r="P424" s="15" t="str">
        <f ca="1">IFERROR(INDEX(MAESTRO!P:P,_xludf.AGGREGATE(15,6,ROW(MAESTRO!$B$3:$B$1000)/((MAESTRO!$B$3:$B$1000="MILITARES")*(UPPER(MAESTRO!$L$3:$L$1000)="CONFIRMADO")),ROWS($A$3:A424))),"")</f>
        <v/>
      </c>
      <c r="Q424" s="15" t="str">
        <f ca="1">IFERROR(INDEX(MAESTRO!Q:Q,_xludf.AGGREGATE(15,6,ROW(MAESTRO!$B$3:$B$1000)/((MAESTRO!$B$3:$B$1000="MILITARES")*(UPPER(MAESTRO!$L$3:$L$1000)="CONFIRMADO")),ROWS($A$3:A424))),"")</f>
        <v/>
      </c>
      <c r="R424" s="15" t="str">
        <f ca="1">IFERROR(INDEX(MAESTRO!R:R,_xludf.AGGREGATE(15,6,ROW(MAESTRO!$B$3:$B$1000)/((MAESTRO!$B$3:$B$1000="MILITARES")*(UPPER(MAESTRO!$L$3:$L$1000)="CONFIRMADO")),ROWS($A$3:A424))),"")</f>
        <v/>
      </c>
      <c r="S424" s="15" t="str">
        <f ca="1">IFERROR(INDEX(MAESTRO!S:S,_xludf.AGGREGATE(15,6,ROW(MAESTRO!$B$3:$B$1000)/((MAESTRO!$B$3:$B$1000="MILITARES")*(UPPER(MAESTRO!$L$3:$L$1000)="CONFIRMADO")),ROWS($A$3:A424))),"")</f>
        <v/>
      </c>
      <c r="T424" s="15" t="str">
        <f ca="1">IFERROR(INDEX(MAESTRO!T:T,_xludf.AGGREGATE(15,6,ROW(MAESTRO!$B$3:$B$1000)/((MAESTRO!$B$3:$B$1000="MILITARES")*(UPPER(MAESTRO!$L$3:$L$1000)="CONFIRMADO")),ROWS($A$3:A424))),"")</f>
        <v/>
      </c>
      <c r="U424" s="15" t="str">
        <f ca="1">IFERROR(INDEX(MAESTRO!U:U,_xludf.AGGREGATE(15,6,ROW(MAESTRO!$B$3:$B$1000)/((MAESTRO!$B$3:$B$1000="MILITARES")*(UPPER(MAESTRO!$L$3:$L$1000)="CONFIRMADO")),ROWS($A$3:A424))),"")</f>
        <v/>
      </c>
      <c r="V424" s="15" t="str">
        <f ca="1">IFERROR(INDEX(MAESTRO!V:V,_xludf.AGGREGATE(15,6,ROW(MAESTRO!$B$3:$B$1000)/((MAESTRO!$B$3:$B$1000="MILITARES")*(UPPER(MAESTRO!$L$3:$L$1000)="CONFIRMADO")),ROWS($A$3:A424))),"")</f>
        <v/>
      </c>
      <c r="W424" s="15" t="str">
        <f ca="1">IFERROR(INDEX(MAESTRO!W:W,_xludf.AGGREGATE(15,6,ROW(MAESTRO!$B$3:$B$1000)/((MAESTRO!$B$3:$B$1000="MILITARES")*(UPPER(MAESTRO!$L$3:$L$1000)="CONFIRMADO")),ROWS($A$3:A424))),"")</f>
        <v/>
      </c>
      <c r="X424" s="15" t="str">
        <f ca="1">IFERROR(INDEX(MAESTRO!X:X,_xludf.AGGREGATE(15,6,ROW(MAESTRO!$B$3:$B$1000)/((MAESTRO!$B$3:$B$1000="MILITARES")*(UPPER(MAESTRO!$L$3:$L$1000)="CONFIRMADO")),ROWS($A$3:A424))),"")</f>
        <v/>
      </c>
    </row>
    <row r="425" spans="1:24" ht="22.05" customHeight="1">
      <c r="A425" s="10" t="str">
        <f ca="1">IFERROR(INDEX(MAESTRO!A:A,_xludf.AGGREGATE(15,6,ROW(MAESTRO!$B$3:$B$1000)/((MAESTRO!$B$3:$B$1000="MILITARES")*(UPPER(MAESTRO!$L$3:$L$1000)="CONFIRMADO")),ROWS($A$3:A425))),"")</f>
        <v/>
      </c>
      <c r="B425" s="10" t="str">
        <f ca="1">IFERROR(INDEX(MAESTRO!B:B,_xludf.AGGREGATE(15,6,ROW(MAESTRO!$B$3:$B$1000)/((MAESTRO!$B$3:$B$1000="MILITARES")*(UPPER(MAESTRO!$L$3:$L$1000)="CONFIRMADO")),ROWS($A$3:A425))),"")</f>
        <v/>
      </c>
      <c r="C425" s="10" t="str">
        <f ca="1">IFERROR(INDEX(MAESTRO!C:C,_xludf.AGGREGATE(15,6,ROW(MAESTRO!$B$3:$B$1000)/((MAESTRO!$B$3:$B$1000="MILITARES")*(UPPER(MAESTRO!$L$3:$L$1000)="CONFIRMADO")),ROWS($A$3:A425))),"")</f>
        <v/>
      </c>
      <c r="D425" s="10" t="str">
        <f ca="1">IFERROR(INDEX(MAESTRO!D:D,_xludf.AGGREGATE(15,6,ROW(MAESTRO!$B$3:$B$1000)/((MAESTRO!$B$3:$B$1000="MILITARES")*(UPPER(MAESTRO!$L$3:$L$1000)="CONFIRMADO")),ROWS($A$3:A425))),"")</f>
        <v/>
      </c>
      <c r="E425" s="10" t="str">
        <f ca="1">IFERROR(INDEX(MAESTRO!E:E,_xludf.AGGREGATE(15,6,ROW(MAESTRO!$B$3:$B$1000)/((MAESTRO!$B$3:$B$1000="MILITARES")*(UPPER(MAESTRO!$L$3:$L$1000)="CONFIRMADO")),ROWS($A$3:A425))),"")</f>
        <v/>
      </c>
      <c r="F425" s="10" t="str">
        <f ca="1">IFERROR(INDEX(MAESTRO!F:F,_xludf.AGGREGATE(15,6,ROW(MAESTRO!$B$3:$B$1000)/((MAESTRO!$B$3:$B$1000="MILITARES")*(UPPER(MAESTRO!$L$3:$L$1000)="CONFIRMADO")),ROWS($A$3:A425))),"")</f>
        <v/>
      </c>
      <c r="G425" s="10" t="str">
        <f ca="1">IFERROR(INDEX(MAESTRO!G:G,_xludf.AGGREGATE(15,6,ROW(MAESTRO!$B$3:$B$1000)/((MAESTRO!$B$3:$B$1000="MILITARES")*(UPPER(MAESTRO!$L$3:$L$1000)="CONFIRMADO")),ROWS($A$3:A425))),"")</f>
        <v/>
      </c>
      <c r="H425" s="10" t="str">
        <f ca="1">IFERROR(INDEX(MAESTRO!H:H,_xludf.AGGREGATE(15,6,ROW(MAESTRO!$B$3:$B$1000)/((MAESTRO!$B$3:$B$1000="MILITARES")*(UPPER(MAESTRO!$L$3:$L$1000)="CONFIRMADO")),ROWS($A$3:A425))),"")</f>
        <v/>
      </c>
      <c r="I425" s="10" t="str">
        <f ca="1">IFERROR(INDEX(MAESTRO!I:I,_xludf.AGGREGATE(15,6,ROW(MAESTRO!$B$3:$B$1000)/((MAESTRO!$B$3:$B$1000="MILITARES")*(UPPER(MAESTRO!$L$3:$L$1000)="CONFIRMADO")),ROWS($A$3:A425))),"")</f>
        <v/>
      </c>
      <c r="J425" s="10" t="str">
        <f ca="1">IFERROR(INDEX(MAESTRO!J:J,_xludf.AGGREGATE(15,6,ROW(MAESTRO!$B$3:$B$1000)/((MAESTRO!$B$3:$B$1000="MILITARES")*(UPPER(MAESTRO!$L$3:$L$1000)="CONFIRMADO")),ROWS($A$3:A425))),"")</f>
        <v/>
      </c>
      <c r="K425" s="10" t="str">
        <f ca="1">IFERROR(INDEX(MAESTRO!K:K,_xludf.AGGREGATE(15,6,ROW(MAESTRO!$B$3:$B$1000)/((MAESTRO!$B$3:$B$1000="MILITARES")*(UPPER(MAESTRO!$L$3:$L$1000)="CONFIRMADO")),ROWS($A$3:A425))),"")</f>
        <v/>
      </c>
      <c r="L425" s="10" t="str">
        <f ca="1">IFERROR(INDEX(MAESTRO!L:L,_xludf.AGGREGATE(15,6,ROW(MAESTRO!$B$3:$B$1000)/((MAESTRO!$B$3:$B$1000="MILITARES")*(UPPER(MAESTRO!$L$3:$L$1000)="CONFIRMADO")),ROWS($A$3:A425))),"")</f>
        <v/>
      </c>
      <c r="M425" s="10" t="str">
        <f ca="1">IFERROR(INDEX(MAESTRO!M:M,_xludf.AGGREGATE(15,6,ROW(MAESTRO!$B$3:$B$1000)/((MAESTRO!$B$3:$B$1000="MILITARES")*(UPPER(MAESTRO!$L$3:$L$1000)="CONFIRMADO")),ROWS($A$3:A425))),"")</f>
        <v/>
      </c>
      <c r="N425" s="10" t="str">
        <f ca="1">IFERROR(INDEX(MAESTRO!N:N,_xludf.AGGREGATE(15,6,ROW(MAESTRO!$B$3:$B$1000)/((MAESTRO!$B$3:$B$1000="MILITARES")*(UPPER(MAESTRO!$L$3:$L$1000)="CONFIRMADO")),ROWS($A$3:A425))),"")</f>
        <v/>
      </c>
      <c r="O425" s="10" t="str">
        <f ca="1">IFERROR(INDEX(MAESTRO!O:O,_xludf.AGGREGATE(15,6,ROW(MAESTRO!$B$3:$B$1000)/((MAESTRO!$B$3:$B$1000="MILITARES")*(UPPER(MAESTRO!$L$3:$L$1000)="CONFIRMADO")),ROWS($A$3:A425))),"")</f>
        <v/>
      </c>
      <c r="P425" s="10" t="str">
        <f ca="1">IFERROR(INDEX(MAESTRO!P:P,_xludf.AGGREGATE(15,6,ROW(MAESTRO!$B$3:$B$1000)/((MAESTRO!$B$3:$B$1000="MILITARES")*(UPPER(MAESTRO!$L$3:$L$1000)="CONFIRMADO")),ROWS($A$3:A425))),"")</f>
        <v/>
      </c>
      <c r="Q425" s="10" t="str">
        <f ca="1">IFERROR(INDEX(MAESTRO!Q:Q,_xludf.AGGREGATE(15,6,ROW(MAESTRO!$B$3:$B$1000)/((MAESTRO!$B$3:$B$1000="MILITARES")*(UPPER(MAESTRO!$L$3:$L$1000)="CONFIRMADO")),ROWS($A$3:A425))),"")</f>
        <v/>
      </c>
      <c r="R425" s="10" t="str">
        <f ca="1">IFERROR(INDEX(MAESTRO!R:R,_xludf.AGGREGATE(15,6,ROW(MAESTRO!$B$3:$B$1000)/((MAESTRO!$B$3:$B$1000="MILITARES")*(UPPER(MAESTRO!$L$3:$L$1000)="CONFIRMADO")),ROWS($A$3:A425))),"")</f>
        <v/>
      </c>
      <c r="S425" s="10" t="str">
        <f ca="1">IFERROR(INDEX(MAESTRO!S:S,_xludf.AGGREGATE(15,6,ROW(MAESTRO!$B$3:$B$1000)/((MAESTRO!$B$3:$B$1000="MILITARES")*(UPPER(MAESTRO!$L$3:$L$1000)="CONFIRMADO")),ROWS($A$3:A425))),"")</f>
        <v/>
      </c>
      <c r="T425" s="10" t="str">
        <f ca="1">IFERROR(INDEX(MAESTRO!T:T,_xludf.AGGREGATE(15,6,ROW(MAESTRO!$B$3:$B$1000)/((MAESTRO!$B$3:$B$1000="MILITARES")*(UPPER(MAESTRO!$L$3:$L$1000)="CONFIRMADO")),ROWS($A$3:A425))),"")</f>
        <v/>
      </c>
      <c r="U425" s="10" t="str">
        <f ca="1">IFERROR(INDEX(MAESTRO!U:U,_xludf.AGGREGATE(15,6,ROW(MAESTRO!$B$3:$B$1000)/((MAESTRO!$B$3:$B$1000="MILITARES")*(UPPER(MAESTRO!$L$3:$L$1000)="CONFIRMADO")),ROWS($A$3:A425))),"")</f>
        <v/>
      </c>
      <c r="V425" s="10" t="str">
        <f ca="1">IFERROR(INDEX(MAESTRO!V:V,_xludf.AGGREGATE(15,6,ROW(MAESTRO!$B$3:$B$1000)/((MAESTRO!$B$3:$B$1000="MILITARES")*(UPPER(MAESTRO!$L$3:$L$1000)="CONFIRMADO")),ROWS($A$3:A425))),"")</f>
        <v/>
      </c>
      <c r="W425" s="10" t="str">
        <f ca="1">IFERROR(INDEX(MAESTRO!W:W,_xludf.AGGREGATE(15,6,ROW(MAESTRO!$B$3:$B$1000)/((MAESTRO!$B$3:$B$1000="MILITARES")*(UPPER(MAESTRO!$L$3:$L$1000)="CONFIRMADO")),ROWS($A$3:A425))),"")</f>
        <v/>
      </c>
      <c r="X425" s="10" t="str">
        <f ca="1">IFERROR(INDEX(MAESTRO!X:X,_xludf.AGGREGATE(15,6,ROW(MAESTRO!$B$3:$B$1000)/((MAESTRO!$B$3:$B$1000="MILITARES")*(UPPER(MAESTRO!$L$3:$L$1000)="CONFIRMADO")),ROWS($A$3:A425))),"")</f>
        <v/>
      </c>
    </row>
    <row r="426" spans="1:24" ht="22.05" customHeight="1">
      <c r="A426" s="15" t="str">
        <f ca="1">IFERROR(INDEX(MAESTRO!A:A,_xludf.AGGREGATE(15,6,ROW(MAESTRO!$B$3:$B$1000)/((MAESTRO!$B$3:$B$1000="MILITARES")*(UPPER(MAESTRO!$L$3:$L$1000)="CONFIRMADO")),ROWS($A$3:A426))),"")</f>
        <v/>
      </c>
      <c r="B426" s="15" t="str">
        <f ca="1">IFERROR(INDEX(MAESTRO!B:B,_xludf.AGGREGATE(15,6,ROW(MAESTRO!$B$3:$B$1000)/((MAESTRO!$B$3:$B$1000="MILITARES")*(UPPER(MAESTRO!$L$3:$L$1000)="CONFIRMADO")),ROWS($A$3:A426))),"")</f>
        <v/>
      </c>
      <c r="C426" s="15" t="str">
        <f ca="1">IFERROR(INDEX(MAESTRO!C:C,_xludf.AGGREGATE(15,6,ROW(MAESTRO!$B$3:$B$1000)/((MAESTRO!$B$3:$B$1000="MILITARES")*(UPPER(MAESTRO!$L$3:$L$1000)="CONFIRMADO")),ROWS($A$3:A426))),"")</f>
        <v/>
      </c>
      <c r="D426" s="15" t="str">
        <f ca="1">IFERROR(INDEX(MAESTRO!D:D,_xludf.AGGREGATE(15,6,ROW(MAESTRO!$B$3:$B$1000)/((MAESTRO!$B$3:$B$1000="MILITARES")*(UPPER(MAESTRO!$L$3:$L$1000)="CONFIRMADO")),ROWS($A$3:A426))),"")</f>
        <v/>
      </c>
      <c r="E426" s="15" t="str">
        <f ca="1">IFERROR(INDEX(MAESTRO!E:E,_xludf.AGGREGATE(15,6,ROW(MAESTRO!$B$3:$B$1000)/((MAESTRO!$B$3:$B$1000="MILITARES")*(UPPER(MAESTRO!$L$3:$L$1000)="CONFIRMADO")),ROWS($A$3:A426))),"")</f>
        <v/>
      </c>
      <c r="F426" s="15" t="str">
        <f ca="1">IFERROR(INDEX(MAESTRO!F:F,_xludf.AGGREGATE(15,6,ROW(MAESTRO!$B$3:$B$1000)/((MAESTRO!$B$3:$B$1000="MILITARES")*(UPPER(MAESTRO!$L$3:$L$1000)="CONFIRMADO")),ROWS($A$3:A426))),"")</f>
        <v/>
      </c>
      <c r="G426" s="15" t="str">
        <f ca="1">IFERROR(INDEX(MAESTRO!G:G,_xludf.AGGREGATE(15,6,ROW(MAESTRO!$B$3:$B$1000)/((MAESTRO!$B$3:$B$1000="MILITARES")*(UPPER(MAESTRO!$L$3:$L$1000)="CONFIRMADO")),ROWS($A$3:A426))),"")</f>
        <v/>
      </c>
      <c r="H426" s="15" t="str">
        <f ca="1">IFERROR(INDEX(MAESTRO!H:H,_xludf.AGGREGATE(15,6,ROW(MAESTRO!$B$3:$B$1000)/((MAESTRO!$B$3:$B$1000="MILITARES")*(UPPER(MAESTRO!$L$3:$L$1000)="CONFIRMADO")),ROWS($A$3:A426))),"")</f>
        <v/>
      </c>
      <c r="I426" s="15" t="str">
        <f ca="1">IFERROR(INDEX(MAESTRO!I:I,_xludf.AGGREGATE(15,6,ROW(MAESTRO!$B$3:$B$1000)/((MAESTRO!$B$3:$B$1000="MILITARES")*(UPPER(MAESTRO!$L$3:$L$1000)="CONFIRMADO")),ROWS($A$3:A426))),"")</f>
        <v/>
      </c>
      <c r="J426" s="15" t="str">
        <f ca="1">IFERROR(INDEX(MAESTRO!J:J,_xludf.AGGREGATE(15,6,ROW(MAESTRO!$B$3:$B$1000)/((MAESTRO!$B$3:$B$1000="MILITARES")*(UPPER(MAESTRO!$L$3:$L$1000)="CONFIRMADO")),ROWS($A$3:A426))),"")</f>
        <v/>
      </c>
      <c r="K426" s="15" t="str">
        <f ca="1">IFERROR(INDEX(MAESTRO!K:K,_xludf.AGGREGATE(15,6,ROW(MAESTRO!$B$3:$B$1000)/((MAESTRO!$B$3:$B$1000="MILITARES")*(UPPER(MAESTRO!$L$3:$L$1000)="CONFIRMADO")),ROWS($A$3:A426))),"")</f>
        <v/>
      </c>
      <c r="L426" s="15" t="str">
        <f ca="1">IFERROR(INDEX(MAESTRO!L:L,_xludf.AGGREGATE(15,6,ROW(MAESTRO!$B$3:$B$1000)/((MAESTRO!$B$3:$B$1000="MILITARES")*(UPPER(MAESTRO!$L$3:$L$1000)="CONFIRMADO")),ROWS($A$3:A426))),"")</f>
        <v/>
      </c>
      <c r="M426" s="15" t="str">
        <f ca="1">IFERROR(INDEX(MAESTRO!M:M,_xludf.AGGREGATE(15,6,ROW(MAESTRO!$B$3:$B$1000)/((MAESTRO!$B$3:$B$1000="MILITARES")*(UPPER(MAESTRO!$L$3:$L$1000)="CONFIRMADO")),ROWS($A$3:A426))),"")</f>
        <v/>
      </c>
      <c r="N426" s="15" t="str">
        <f ca="1">IFERROR(INDEX(MAESTRO!N:N,_xludf.AGGREGATE(15,6,ROW(MAESTRO!$B$3:$B$1000)/((MAESTRO!$B$3:$B$1000="MILITARES")*(UPPER(MAESTRO!$L$3:$L$1000)="CONFIRMADO")),ROWS($A$3:A426))),"")</f>
        <v/>
      </c>
      <c r="O426" s="15" t="str">
        <f ca="1">IFERROR(INDEX(MAESTRO!O:O,_xludf.AGGREGATE(15,6,ROW(MAESTRO!$B$3:$B$1000)/((MAESTRO!$B$3:$B$1000="MILITARES")*(UPPER(MAESTRO!$L$3:$L$1000)="CONFIRMADO")),ROWS($A$3:A426))),"")</f>
        <v/>
      </c>
      <c r="P426" s="15" t="str">
        <f ca="1">IFERROR(INDEX(MAESTRO!P:P,_xludf.AGGREGATE(15,6,ROW(MAESTRO!$B$3:$B$1000)/((MAESTRO!$B$3:$B$1000="MILITARES")*(UPPER(MAESTRO!$L$3:$L$1000)="CONFIRMADO")),ROWS($A$3:A426))),"")</f>
        <v/>
      </c>
      <c r="Q426" s="15" t="str">
        <f ca="1">IFERROR(INDEX(MAESTRO!Q:Q,_xludf.AGGREGATE(15,6,ROW(MAESTRO!$B$3:$B$1000)/((MAESTRO!$B$3:$B$1000="MILITARES")*(UPPER(MAESTRO!$L$3:$L$1000)="CONFIRMADO")),ROWS($A$3:A426))),"")</f>
        <v/>
      </c>
      <c r="R426" s="15" t="str">
        <f ca="1">IFERROR(INDEX(MAESTRO!R:R,_xludf.AGGREGATE(15,6,ROW(MAESTRO!$B$3:$B$1000)/((MAESTRO!$B$3:$B$1000="MILITARES")*(UPPER(MAESTRO!$L$3:$L$1000)="CONFIRMADO")),ROWS($A$3:A426))),"")</f>
        <v/>
      </c>
      <c r="S426" s="15" t="str">
        <f ca="1">IFERROR(INDEX(MAESTRO!S:S,_xludf.AGGREGATE(15,6,ROW(MAESTRO!$B$3:$B$1000)/((MAESTRO!$B$3:$B$1000="MILITARES")*(UPPER(MAESTRO!$L$3:$L$1000)="CONFIRMADO")),ROWS($A$3:A426))),"")</f>
        <v/>
      </c>
      <c r="T426" s="15" t="str">
        <f ca="1">IFERROR(INDEX(MAESTRO!T:T,_xludf.AGGREGATE(15,6,ROW(MAESTRO!$B$3:$B$1000)/((MAESTRO!$B$3:$B$1000="MILITARES")*(UPPER(MAESTRO!$L$3:$L$1000)="CONFIRMADO")),ROWS($A$3:A426))),"")</f>
        <v/>
      </c>
      <c r="U426" s="15" t="str">
        <f ca="1">IFERROR(INDEX(MAESTRO!U:U,_xludf.AGGREGATE(15,6,ROW(MAESTRO!$B$3:$B$1000)/((MAESTRO!$B$3:$B$1000="MILITARES")*(UPPER(MAESTRO!$L$3:$L$1000)="CONFIRMADO")),ROWS($A$3:A426))),"")</f>
        <v/>
      </c>
      <c r="V426" s="15" t="str">
        <f ca="1">IFERROR(INDEX(MAESTRO!V:V,_xludf.AGGREGATE(15,6,ROW(MAESTRO!$B$3:$B$1000)/((MAESTRO!$B$3:$B$1000="MILITARES")*(UPPER(MAESTRO!$L$3:$L$1000)="CONFIRMADO")),ROWS($A$3:A426))),"")</f>
        <v/>
      </c>
      <c r="W426" s="15" t="str">
        <f ca="1">IFERROR(INDEX(MAESTRO!W:W,_xludf.AGGREGATE(15,6,ROW(MAESTRO!$B$3:$B$1000)/((MAESTRO!$B$3:$B$1000="MILITARES")*(UPPER(MAESTRO!$L$3:$L$1000)="CONFIRMADO")),ROWS($A$3:A426))),"")</f>
        <v/>
      </c>
      <c r="X426" s="15" t="str">
        <f ca="1">IFERROR(INDEX(MAESTRO!X:X,_xludf.AGGREGATE(15,6,ROW(MAESTRO!$B$3:$B$1000)/((MAESTRO!$B$3:$B$1000="MILITARES")*(UPPER(MAESTRO!$L$3:$L$1000)="CONFIRMADO")),ROWS($A$3:A426))),"")</f>
        <v/>
      </c>
    </row>
    <row r="427" spans="1:24" ht="22.05" customHeight="1">
      <c r="A427" s="10" t="str">
        <f ca="1">IFERROR(INDEX(MAESTRO!A:A,_xludf.AGGREGATE(15,6,ROW(MAESTRO!$B$3:$B$1000)/((MAESTRO!$B$3:$B$1000="MILITARES")*(UPPER(MAESTRO!$L$3:$L$1000)="CONFIRMADO")),ROWS($A$3:A427))),"")</f>
        <v/>
      </c>
      <c r="B427" s="10" t="str">
        <f ca="1">IFERROR(INDEX(MAESTRO!B:B,_xludf.AGGREGATE(15,6,ROW(MAESTRO!$B$3:$B$1000)/((MAESTRO!$B$3:$B$1000="MILITARES")*(UPPER(MAESTRO!$L$3:$L$1000)="CONFIRMADO")),ROWS($A$3:A427))),"")</f>
        <v/>
      </c>
      <c r="C427" s="10" t="str">
        <f ca="1">IFERROR(INDEX(MAESTRO!C:C,_xludf.AGGREGATE(15,6,ROW(MAESTRO!$B$3:$B$1000)/((MAESTRO!$B$3:$B$1000="MILITARES")*(UPPER(MAESTRO!$L$3:$L$1000)="CONFIRMADO")),ROWS($A$3:A427))),"")</f>
        <v/>
      </c>
      <c r="D427" s="10" t="str">
        <f ca="1">IFERROR(INDEX(MAESTRO!D:D,_xludf.AGGREGATE(15,6,ROW(MAESTRO!$B$3:$B$1000)/((MAESTRO!$B$3:$B$1000="MILITARES")*(UPPER(MAESTRO!$L$3:$L$1000)="CONFIRMADO")),ROWS($A$3:A427))),"")</f>
        <v/>
      </c>
      <c r="E427" s="10" t="str">
        <f ca="1">IFERROR(INDEX(MAESTRO!E:E,_xludf.AGGREGATE(15,6,ROW(MAESTRO!$B$3:$B$1000)/((MAESTRO!$B$3:$B$1000="MILITARES")*(UPPER(MAESTRO!$L$3:$L$1000)="CONFIRMADO")),ROWS($A$3:A427))),"")</f>
        <v/>
      </c>
      <c r="F427" s="10" t="str">
        <f ca="1">IFERROR(INDEX(MAESTRO!F:F,_xludf.AGGREGATE(15,6,ROW(MAESTRO!$B$3:$B$1000)/((MAESTRO!$B$3:$B$1000="MILITARES")*(UPPER(MAESTRO!$L$3:$L$1000)="CONFIRMADO")),ROWS($A$3:A427))),"")</f>
        <v/>
      </c>
      <c r="G427" s="10" t="str">
        <f ca="1">IFERROR(INDEX(MAESTRO!G:G,_xludf.AGGREGATE(15,6,ROW(MAESTRO!$B$3:$B$1000)/((MAESTRO!$B$3:$B$1000="MILITARES")*(UPPER(MAESTRO!$L$3:$L$1000)="CONFIRMADO")),ROWS($A$3:A427))),"")</f>
        <v/>
      </c>
      <c r="H427" s="10" t="str">
        <f ca="1">IFERROR(INDEX(MAESTRO!H:H,_xludf.AGGREGATE(15,6,ROW(MAESTRO!$B$3:$B$1000)/((MAESTRO!$B$3:$B$1000="MILITARES")*(UPPER(MAESTRO!$L$3:$L$1000)="CONFIRMADO")),ROWS($A$3:A427))),"")</f>
        <v/>
      </c>
      <c r="I427" s="10" t="str">
        <f ca="1">IFERROR(INDEX(MAESTRO!I:I,_xludf.AGGREGATE(15,6,ROW(MAESTRO!$B$3:$B$1000)/((MAESTRO!$B$3:$B$1000="MILITARES")*(UPPER(MAESTRO!$L$3:$L$1000)="CONFIRMADO")),ROWS($A$3:A427))),"")</f>
        <v/>
      </c>
      <c r="J427" s="10" t="str">
        <f ca="1">IFERROR(INDEX(MAESTRO!J:J,_xludf.AGGREGATE(15,6,ROW(MAESTRO!$B$3:$B$1000)/((MAESTRO!$B$3:$B$1000="MILITARES")*(UPPER(MAESTRO!$L$3:$L$1000)="CONFIRMADO")),ROWS($A$3:A427))),"")</f>
        <v/>
      </c>
      <c r="K427" s="10" t="str">
        <f ca="1">IFERROR(INDEX(MAESTRO!K:K,_xludf.AGGREGATE(15,6,ROW(MAESTRO!$B$3:$B$1000)/((MAESTRO!$B$3:$B$1000="MILITARES")*(UPPER(MAESTRO!$L$3:$L$1000)="CONFIRMADO")),ROWS($A$3:A427))),"")</f>
        <v/>
      </c>
      <c r="L427" s="10" t="str">
        <f ca="1">IFERROR(INDEX(MAESTRO!L:L,_xludf.AGGREGATE(15,6,ROW(MAESTRO!$B$3:$B$1000)/((MAESTRO!$B$3:$B$1000="MILITARES")*(UPPER(MAESTRO!$L$3:$L$1000)="CONFIRMADO")),ROWS($A$3:A427))),"")</f>
        <v/>
      </c>
      <c r="M427" s="10" t="str">
        <f ca="1">IFERROR(INDEX(MAESTRO!M:M,_xludf.AGGREGATE(15,6,ROW(MAESTRO!$B$3:$B$1000)/((MAESTRO!$B$3:$B$1000="MILITARES")*(UPPER(MAESTRO!$L$3:$L$1000)="CONFIRMADO")),ROWS($A$3:A427))),"")</f>
        <v/>
      </c>
      <c r="N427" s="10" t="str">
        <f ca="1">IFERROR(INDEX(MAESTRO!N:N,_xludf.AGGREGATE(15,6,ROW(MAESTRO!$B$3:$B$1000)/((MAESTRO!$B$3:$B$1000="MILITARES")*(UPPER(MAESTRO!$L$3:$L$1000)="CONFIRMADO")),ROWS($A$3:A427))),"")</f>
        <v/>
      </c>
      <c r="O427" s="10" t="str">
        <f ca="1">IFERROR(INDEX(MAESTRO!O:O,_xludf.AGGREGATE(15,6,ROW(MAESTRO!$B$3:$B$1000)/((MAESTRO!$B$3:$B$1000="MILITARES")*(UPPER(MAESTRO!$L$3:$L$1000)="CONFIRMADO")),ROWS($A$3:A427))),"")</f>
        <v/>
      </c>
      <c r="P427" s="10" t="str">
        <f ca="1">IFERROR(INDEX(MAESTRO!P:P,_xludf.AGGREGATE(15,6,ROW(MAESTRO!$B$3:$B$1000)/((MAESTRO!$B$3:$B$1000="MILITARES")*(UPPER(MAESTRO!$L$3:$L$1000)="CONFIRMADO")),ROWS($A$3:A427))),"")</f>
        <v/>
      </c>
      <c r="Q427" s="10" t="str">
        <f ca="1">IFERROR(INDEX(MAESTRO!Q:Q,_xludf.AGGREGATE(15,6,ROW(MAESTRO!$B$3:$B$1000)/((MAESTRO!$B$3:$B$1000="MILITARES")*(UPPER(MAESTRO!$L$3:$L$1000)="CONFIRMADO")),ROWS($A$3:A427))),"")</f>
        <v/>
      </c>
      <c r="R427" s="10" t="str">
        <f ca="1">IFERROR(INDEX(MAESTRO!R:R,_xludf.AGGREGATE(15,6,ROW(MAESTRO!$B$3:$B$1000)/((MAESTRO!$B$3:$B$1000="MILITARES")*(UPPER(MAESTRO!$L$3:$L$1000)="CONFIRMADO")),ROWS($A$3:A427))),"")</f>
        <v/>
      </c>
      <c r="S427" s="10" t="str">
        <f ca="1">IFERROR(INDEX(MAESTRO!S:S,_xludf.AGGREGATE(15,6,ROW(MAESTRO!$B$3:$B$1000)/((MAESTRO!$B$3:$B$1000="MILITARES")*(UPPER(MAESTRO!$L$3:$L$1000)="CONFIRMADO")),ROWS($A$3:A427))),"")</f>
        <v/>
      </c>
      <c r="T427" s="10" t="str">
        <f ca="1">IFERROR(INDEX(MAESTRO!T:T,_xludf.AGGREGATE(15,6,ROW(MAESTRO!$B$3:$B$1000)/((MAESTRO!$B$3:$B$1000="MILITARES")*(UPPER(MAESTRO!$L$3:$L$1000)="CONFIRMADO")),ROWS($A$3:A427))),"")</f>
        <v/>
      </c>
      <c r="U427" s="10" t="str">
        <f ca="1">IFERROR(INDEX(MAESTRO!U:U,_xludf.AGGREGATE(15,6,ROW(MAESTRO!$B$3:$B$1000)/((MAESTRO!$B$3:$B$1000="MILITARES")*(UPPER(MAESTRO!$L$3:$L$1000)="CONFIRMADO")),ROWS($A$3:A427))),"")</f>
        <v/>
      </c>
      <c r="V427" s="10" t="str">
        <f ca="1">IFERROR(INDEX(MAESTRO!V:V,_xludf.AGGREGATE(15,6,ROW(MAESTRO!$B$3:$B$1000)/((MAESTRO!$B$3:$B$1000="MILITARES")*(UPPER(MAESTRO!$L$3:$L$1000)="CONFIRMADO")),ROWS($A$3:A427))),"")</f>
        <v/>
      </c>
      <c r="W427" s="10" t="str">
        <f ca="1">IFERROR(INDEX(MAESTRO!W:W,_xludf.AGGREGATE(15,6,ROW(MAESTRO!$B$3:$B$1000)/((MAESTRO!$B$3:$B$1000="MILITARES")*(UPPER(MAESTRO!$L$3:$L$1000)="CONFIRMADO")),ROWS($A$3:A427))),"")</f>
        <v/>
      </c>
      <c r="X427" s="10" t="str">
        <f ca="1">IFERROR(INDEX(MAESTRO!X:X,_xludf.AGGREGATE(15,6,ROW(MAESTRO!$B$3:$B$1000)/((MAESTRO!$B$3:$B$1000="MILITARES")*(UPPER(MAESTRO!$L$3:$L$1000)="CONFIRMADO")),ROWS($A$3:A427))),"")</f>
        <v/>
      </c>
    </row>
    <row r="428" spans="1:24" ht="22.05" customHeight="1">
      <c r="A428" s="15" t="str">
        <f ca="1">IFERROR(INDEX(MAESTRO!A:A,_xludf.AGGREGATE(15,6,ROW(MAESTRO!$B$3:$B$1000)/((MAESTRO!$B$3:$B$1000="MILITARES")*(UPPER(MAESTRO!$L$3:$L$1000)="CONFIRMADO")),ROWS($A$3:A428))),"")</f>
        <v/>
      </c>
      <c r="B428" s="15" t="str">
        <f ca="1">IFERROR(INDEX(MAESTRO!B:B,_xludf.AGGREGATE(15,6,ROW(MAESTRO!$B$3:$B$1000)/((MAESTRO!$B$3:$B$1000="MILITARES")*(UPPER(MAESTRO!$L$3:$L$1000)="CONFIRMADO")),ROWS($A$3:A428))),"")</f>
        <v/>
      </c>
      <c r="C428" s="15" t="str">
        <f ca="1">IFERROR(INDEX(MAESTRO!C:C,_xludf.AGGREGATE(15,6,ROW(MAESTRO!$B$3:$B$1000)/((MAESTRO!$B$3:$B$1000="MILITARES")*(UPPER(MAESTRO!$L$3:$L$1000)="CONFIRMADO")),ROWS($A$3:A428))),"")</f>
        <v/>
      </c>
      <c r="D428" s="15" t="str">
        <f ca="1">IFERROR(INDEX(MAESTRO!D:D,_xludf.AGGREGATE(15,6,ROW(MAESTRO!$B$3:$B$1000)/((MAESTRO!$B$3:$B$1000="MILITARES")*(UPPER(MAESTRO!$L$3:$L$1000)="CONFIRMADO")),ROWS($A$3:A428))),"")</f>
        <v/>
      </c>
      <c r="E428" s="15" t="str">
        <f ca="1">IFERROR(INDEX(MAESTRO!E:E,_xludf.AGGREGATE(15,6,ROW(MAESTRO!$B$3:$B$1000)/((MAESTRO!$B$3:$B$1000="MILITARES")*(UPPER(MAESTRO!$L$3:$L$1000)="CONFIRMADO")),ROWS($A$3:A428))),"")</f>
        <v/>
      </c>
      <c r="F428" s="15" t="str">
        <f ca="1">IFERROR(INDEX(MAESTRO!F:F,_xludf.AGGREGATE(15,6,ROW(MAESTRO!$B$3:$B$1000)/((MAESTRO!$B$3:$B$1000="MILITARES")*(UPPER(MAESTRO!$L$3:$L$1000)="CONFIRMADO")),ROWS($A$3:A428))),"")</f>
        <v/>
      </c>
      <c r="G428" s="15" t="str">
        <f ca="1">IFERROR(INDEX(MAESTRO!G:G,_xludf.AGGREGATE(15,6,ROW(MAESTRO!$B$3:$B$1000)/((MAESTRO!$B$3:$B$1000="MILITARES")*(UPPER(MAESTRO!$L$3:$L$1000)="CONFIRMADO")),ROWS($A$3:A428))),"")</f>
        <v/>
      </c>
      <c r="H428" s="15" t="str">
        <f ca="1">IFERROR(INDEX(MAESTRO!H:H,_xludf.AGGREGATE(15,6,ROW(MAESTRO!$B$3:$B$1000)/((MAESTRO!$B$3:$B$1000="MILITARES")*(UPPER(MAESTRO!$L$3:$L$1000)="CONFIRMADO")),ROWS($A$3:A428))),"")</f>
        <v/>
      </c>
      <c r="I428" s="15" t="str">
        <f ca="1">IFERROR(INDEX(MAESTRO!I:I,_xludf.AGGREGATE(15,6,ROW(MAESTRO!$B$3:$B$1000)/((MAESTRO!$B$3:$B$1000="MILITARES")*(UPPER(MAESTRO!$L$3:$L$1000)="CONFIRMADO")),ROWS($A$3:A428))),"")</f>
        <v/>
      </c>
      <c r="J428" s="15" t="str">
        <f ca="1">IFERROR(INDEX(MAESTRO!J:J,_xludf.AGGREGATE(15,6,ROW(MAESTRO!$B$3:$B$1000)/((MAESTRO!$B$3:$B$1000="MILITARES")*(UPPER(MAESTRO!$L$3:$L$1000)="CONFIRMADO")),ROWS($A$3:A428))),"")</f>
        <v/>
      </c>
      <c r="K428" s="15" t="str">
        <f ca="1">IFERROR(INDEX(MAESTRO!K:K,_xludf.AGGREGATE(15,6,ROW(MAESTRO!$B$3:$B$1000)/((MAESTRO!$B$3:$B$1000="MILITARES")*(UPPER(MAESTRO!$L$3:$L$1000)="CONFIRMADO")),ROWS($A$3:A428))),"")</f>
        <v/>
      </c>
      <c r="L428" s="15" t="str">
        <f ca="1">IFERROR(INDEX(MAESTRO!L:L,_xludf.AGGREGATE(15,6,ROW(MAESTRO!$B$3:$B$1000)/((MAESTRO!$B$3:$B$1000="MILITARES")*(UPPER(MAESTRO!$L$3:$L$1000)="CONFIRMADO")),ROWS($A$3:A428))),"")</f>
        <v/>
      </c>
      <c r="M428" s="15" t="str">
        <f ca="1">IFERROR(INDEX(MAESTRO!M:M,_xludf.AGGREGATE(15,6,ROW(MAESTRO!$B$3:$B$1000)/((MAESTRO!$B$3:$B$1000="MILITARES")*(UPPER(MAESTRO!$L$3:$L$1000)="CONFIRMADO")),ROWS($A$3:A428))),"")</f>
        <v/>
      </c>
      <c r="N428" s="15" t="str">
        <f ca="1">IFERROR(INDEX(MAESTRO!N:N,_xludf.AGGREGATE(15,6,ROW(MAESTRO!$B$3:$B$1000)/((MAESTRO!$B$3:$B$1000="MILITARES")*(UPPER(MAESTRO!$L$3:$L$1000)="CONFIRMADO")),ROWS($A$3:A428))),"")</f>
        <v/>
      </c>
      <c r="O428" s="15" t="str">
        <f ca="1">IFERROR(INDEX(MAESTRO!O:O,_xludf.AGGREGATE(15,6,ROW(MAESTRO!$B$3:$B$1000)/((MAESTRO!$B$3:$B$1000="MILITARES")*(UPPER(MAESTRO!$L$3:$L$1000)="CONFIRMADO")),ROWS($A$3:A428))),"")</f>
        <v/>
      </c>
      <c r="P428" s="15" t="str">
        <f ca="1">IFERROR(INDEX(MAESTRO!P:P,_xludf.AGGREGATE(15,6,ROW(MAESTRO!$B$3:$B$1000)/((MAESTRO!$B$3:$B$1000="MILITARES")*(UPPER(MAESTRO!$L$3:$L$1000)="CONFIRMADO")),ROWS($A$3:A428))),"")</f>
        <v/>
      </c>
      <c r="Q428" s="15" t="str">
        <f ca="1">IFERROR(INDEX(MAESTRO!Q:Q,_xludf.AGGREGATE(15,6,ROW(MAESTRO!$B$3:$B$1000)/((MAESTRO!$B$3:$B$1000="MILITARES")*(UPPER(MAESTRO!$L$3:$L$1000)="CONFIRMADO")),ROWS($A$3:A428))),"")</f>
        <v/>
      </c>
      <c r="R428" s="15" t="str">
        <f ca="1">IFERROR(INDEX(MAESTRO!R:R,_xludf.AGGREGATE(15,6,ROW(MAESTRO!$B$3:$B$1000)/((MAESTRO!$B$3:$B$1000="MILITARES")*(UPPER(MAESTRO!$L$3:$L$1000)="CONFIRMADO")),ROWS($A$3:A428))),"")</f>
        <v/>
      </c>
      <c r="S428" s="15" t="str">
        <f ca="1">IFERROR(INDEX(MAESTRO!S:S,_xludf.AGGREGATE(15,6,ROW(MAESTRO!$B$3:$B$1000)/((MAESTRO!$B$3:$B$1000="MILITARES")*(UPPER(MAESTRO!$L$3:$L$1000)="CONFIRMADO")),ROWS($A$3:A428))),"")</f>
        <v/>
      </c>
      <c r="T428" s="15" t="str">
        <f ca="1">IFERROR(INDEX(MAESTRO!T:T,_xludf.AGGREGATE(15,6,ROW(MAESTRO!$B$3:$B$1000)/((MAESTRO!$B$3:$B$1000="MILITARES")*(UPPER(MAESTRO!$L$3:$L$1000)="CONFIRMADO")),ROWS($A$3:A428))),"")</f>
        <v/>
      </c>
      <c r="U428" s="15" t="str">
        <f ca="1">IFERROR(INDEX(MAESTRO!U:U,_xludf.AGGREGATE(15,6,ROW(MAESTRO!$B$3:$B$1000)/((MAESTRO!$B$3:$B$1000="MILITARES")*(UPPER(MAESTRO!$L$3:$L$1000)="CONFIRMADO")),ROWS($A$3:A428))),"")</f>
        <v/>
      </c>
      <c r="V428" s="15" t="str">
        <f ca="1">IFERROR(INDEX(MAESTRO!V:V,_xludf.AGGREGATE(15,6,ROW(MAESTRO!$B$3:$B$1000)/((MAESTRO!$B$3:$B$1000="MILITARES")*(UPPER(MAESTRO!$L$3:$L$1000)="CONFIRMADO")),ROWS($A$3:A428))),"")</f>
        <v/>
      </c>
      <c r="W428" s="15" t="str">
        <f ca="1">IFERROR(INDEX(MAESTRO!W:W,_xludf.AGGREGATE(15,6,ROW(MAESTRO!$B$3:$B$1000)/((MAESTRO!$B$3:$B$1000="MILITARES")*(UPPER(MAESTRO!$L$3:$L$1000)="CONFIRMADO")),ROWS($A$3:A428))),"")</f>
        <v/>
      </c>
      <c r="X428" s="15" t="str">
        <f ca="1">IFERROR(INDEX(MAESTRO!X:X,_xludf.AGGREGATE(15,6,ROW(MAESTRO!$B$3:$B$1000)/((MAESTRO!$B$3:$B$1000="MILITARES")*(UPPER(MAESTRO!$L$3:$L$1000)="CONFIRMADO")),ROWS($A$3:A428))),"")</f>
        <v/>
      </c>
    </row>
    <row r="429" spans="1:24" ht="22.05" customHeight="1">
      <c r="A429" s="10" t="str">
        <f ca="1">IFERROR(INDEX(MAESTRO!A:A,_xludf.AGGREGATE(15,6,ROW(MAESTRO!$B$3:$B$1000)/((MAESTRO!$B$3:$B$1000="MILITARES")*(UPPER(MAESTRO!$L$3:$L$1000)="CONFIRMADO")),ROWS($A$3:A429))),"")</f>
        <v/>
      </c>
      <c r="B429" s="10" t="str">
        <f ca="1">IFERROR(INDEX(MAESTRO!B:B,_xludf.AGGREGATE(15,6,ROW(MAESTRO!$B$3:$B$1000)/((MAESTRO!$B$3:$B$1000="MILITARES")*(UPPER(MAESTRO!$L$3:$L$1000)="CONFIRMADO")),ROWS($A$3:A429))),"")</f>
        <v/>
      </c>
      <c r="C429" s="10" t="str">
        <f ca="1">IFERROR(INDEX(MAESTRO!C:C,_xludf.AGGREGATE(15,6,ROW(MAESTRO!$B$3:$B$1000)/((MAESTRO!$B$3:$B$1000="MILITARES")*(UPPER(MAESTRO!$L$3:$L$1000)="CONFIRMADO")),ROWS($A$3:A429))),"")</f>
        <v/>
      </c>
      <c r="D429" s="10" t="str">
        <f ca="1">IFERROR(INDEX(MAESTRO!D:D,_xludf.AGGREGATE(15,6,ROW(MAESTRO!$B$3:$B$1000)/((MAESTRO!$B$3:$B$1000="MILITARES")*(UPPER(MAESTRO!$L$3:$L$1000)="CONFIRMADO")),ROWS($A$3:A429))),"")</f>
        <v/>
      </c>
      <c r="E429" s="10" t="str">
        <f ca="1">IFERROR(INDEX(MAESTRO!E:E,_xludf.AGGREGATE(15,6,ROW(MAESTRO!$B$3:$B$1000)/((MAESTRO!$B$3:$B$1000="MILITARES")*(UPPER(MAESTRO!$L$3:$L$1000)="CONFIRMADO")),ROWS($A$3:A429))),"")</f>
        <v/>
      </c>
      <c r="F429" s="10" t="str">
        <f ca="1">IFERROR(INDEX(MAESTRO!F:F,_xludf.AGGREGATE(15,6,ROW(MAESTRO!$B$3:$B$1000)/((MAESTRO!$B$3:$B$1000="MILITARES")*(UPPER(MAESTRO!$L$3:$L$1000)="CONFIRMADO")),ROWS($A$3:A429))),"")</f>
        <v/>
      </c>
      <c r="G429" s="10" t="str">
        <f ca="1">IFERROR(INDEX(MAESTRO!G:G,_xludf.AGGREGATE(15,6,ROW(MAESTRO!$B$3:$B$1000)/((MAESTRO!$B$3:$B$1000="MILITARES")*(UPPER(MAESTRO!$L$3:$L$1000)="CONFIRMADO")),ROWS($A$3:A429))),"")</f>
        <v/>
      </c>
      <c r="H429" s="10" t="str">
        <f ca="1">IFERROR(INDEX(MAESTRO!H:H,_xludf.AGGREGATE(15,6,ROW(MAESTRO!$B$3:$B$1000)/((MAESTRO!$B$3:$B$1000="MILITARES")*(UPPER(MAESTRO!$L$3:$L$1000)="CONFIRMADO")),ROWS($A$3:A429))),"")</f>
        <v/>
      </c>
      <c r="I429" s="10" t="str">
        <f ca="1">IFERROR(INDEX(MAESTRO!I:I,_xludf.AGGREGATE(15,6,ROW(MAESTRO!$B$3:$B$1000)/((MAESTRO!$B$3:$B$1000="MILITARES")*(UPPER(MAESTRO!$L$3:$L$1000)="CONFIRMADO")),ROWS($A$3:A429))),"")</f>
        <v/>
      </c>
      <c r="J429" s="10" t="str">
        <f ca="1">IFERROR(INDEX(MAESTRO!J:J,_xludf.AGGREGATE(15,6,ROW(MAESTRO!$B$3:$B$1000)/((MAESTRO!$B$3:$B$1000="MILITARES")*(UPPER(MAESTRO!$L$3:$L$1000)="CONFIRMADO")),ROWS($A$3:A429))),"")</f>
        <v/>
      </c>
      <c r="K429" s="10" t="str">
        <f ca="1">IFERROR(INDEX(MAESTRO!K:K,_xludf.AGGREGATE(15,6,ROW(MAESTRO!$B$3:$B$1000)/((MAESTRO!$B$3:$B$1000="MILITARES")*(UPPER(MAESTRO!$L$3:$L$1000)="CONFIRMADO")),ROWS($A$3:A429))),"")</f>
        <v/>
      </c>
      <c r="L429" s="10" t="str">
        <f ca="1">IFERROR(INDEX(MAESTRO!L:L,_xludf.AGGREGATE(15,6,ROW(MAESTRO!$B$3:$B$1000)/((MAESTRO!$B$3:$B$1000="MILITARES")*(UPPER(MAESTRO!$L$3:$L$1000)="CONFIRMADO")),ROWS($A$3:A429))),"")</f>
        <v/>
      </c>
      <c r="M429" s="10" t="str">
        <f ca="1">IFERROR(INDEX(MAESTRO!M:M,_xludf.AGGREGATE(15,6,ROW(MAESTRO!$B$3:$B$1000)/((MAESTRO!$B$3:$B$1000="MILITARES")*(UPPER(MAESTRO!$L$3:$L$1000)="CONFIRMADO")),ROWS($A$3:A429))),"")</f>
        <v/>
      </c>
      <c r="N429" s="10" t="str">
        <f ca="1">IFERROR(INDEX(MAESTRO!N:N,_xludf.AGGREGATE(15,6,ROW(MAESTRO!$B$3:$B$1000)/((MAESTRO!$B$3:$B$1000="MILITARES")*(UPPER(MAESTRO!$L$3:$L$1000)="CONFIRMADO")),ROWS($A$3:A429))),"")</f>
        <v/>
      </c>
      <c r="O429" s="10" t="str">
        <f ca="1">IFERROR(INDEX(MAESTRO!O:O,_xludf.AGGREGATE(15,6,ROW(MAESTRO!$B$3:$B$1000)/((MAESTRO!$B$3:$B$1000="MILITARES")*(UPPER(MAESTRO!$L$3:$L$1000)="CONFIRMADO")),ROWS($A$3:A429))),"")</f>
        <v/>
      </c>
      <c r="P429" s="10" t="str">
        <f ca="1">IFERROR(INDEX(MAESTRO!P:P,_xludf.AGGREGATE(15,6,ROW(MAESTRO!$B$3:$B$1000)/((MAESTRO!$B$3:$B$1000="MILITARES")*(UPPER(MAESTRO!$L$3:$L$1000)="CONFIRMADO")),ROWS($A$3:A429))),"")</f>
        <v/>
      </c>
      <c r="Q429" s="10" t="str">
        <f ca="1">IFERROR(INDEX(MAESTRO!Q:Q,_xludf.AGGREGATE(15,6,ROW(MAESTRO!$B$3:$B$1000)/((MAESTRO!$B$3:$B$1000="MILITARES")*(UPPER(MAESTRO!$L$3:$L$1000)="CONFIRMADO")),ROWS($A$3:A429))),"")</f>
        <v/>
      </c>
      <c r="R429" s="10" t="str">
        <f ca="1">IFERROR(INDEX(MAESTRO!R:R,_xludf.AGGREGATE(15,6,ROW(MAESTRO!$B$3:$B$1000)/((MAESTRO!$B$3:$B$1000="MILITARES")*(UPPER(MAESTRO!$L$3:$L$1000)="CONFIRMADO")),ROWS($A$3:A429))),"")</f>
        <v/>
      </c>
      <c r="S429" s="10" t="str">
        <f ca="1">IFERROR(INDEX(MAESTRO!S:S,_xludf.AGGREGATE(15,6,ROW(MAESTRO!$B$3:$B$1000)/((MAESTRO!$B$3:$B$1000="MILITARES")*(UPPER(MAESTRO!$L$3:$L$1000)="CONFIRMADO")),ROWS($A$3:A429))),"")</f>
        <v/>
      </c>
      <c r="T429" s="10" t="str">
        <f ca="1">IFERROR(INDEX(MAESTRO!T:T,_xludf.AGGREGATE(15,6,ROW(MAESTRO!$B$3:$B$1000)/((MAESTRO!$B$3:$B$1000="MILITARES")*(UPPER(MAESTRO!$L$3:$L$1000)="CONFIRMADO")),ROWS($A$3:A429))),"")</f>
        <v/>
      </c>
      <c r="U429" s="10" t="str">
        <f ca="1">IFERROR(INDEX(MAESTRO!U:U,_xludf.AGGREGATE(15,6,ROW(MAESTRO!$B$3:$B$1000)/((MAESTRO!$B$3:$B$1000="MILITARES")*(UPPER(MAESTRO!$L$3:$L$1000)="CONFIRMADO")),ROWS($A$3:A429))),"")</f>
        <v/>
      </c>
      <c r="V429" s="10" t="str">
        <f ca="1">IFERROR(INDEX(MAESTRO!V:V,_xludf.AGGREGATE(15,6,ROW(MAESTRO!$B$3:$B$1000)/((MAESTRO!$B$3:$B$1000="MILITARES")*(UPPER(MAESTRO!$L$3:$L$1000)="CONFIRMADO")),ROWS($A$3:A429))),"")</f>
        <v/>
      </c>
      <c r="W429" s="10" t="str">
        <f ca="1">IFERROR(INDEX(MAESTRO!W:W,_xludf.AGGREGATE(15,6,ROW(MAESTRO!$B$3:$B$1000)/((MAESTRO!$B$3:$B$1000="MILITARES")*(UPPER(MAESTRO!$L$3:$L$1000)="CONFIRMADO")),ROWS($A$3:A429))),"")</f>
        <v/>
      </c>
      <c r="X429" s="10" t="str">
        <f ca="1">IFERROR(INDEX(MAESTRO!X:X,_xludf.AGGREGATE(15,6,ROW(MAESTRO!$B$3:$B$1000)/((MAESTRO!$B$3:$B$1000="MILITARES")*(UPPER(MAESTRO!$L$3:$L$1000)="CONFIRMADO")),ROWS($A$3:A429))),"")</f>
        <v/>
      </c>
    </row>
    <row r="430" spans="1:24" ht="22.05" customHeight="1">
      <c r="A430" s="15" t="str">
        <f ca="1">IFERROR(INDEX(MAESTRO!A:A,_xludf.AGGREGATE(15,6,ROW(MAESTRO!$B$3:$B$1000)/((MAESTRO!$B$3:$B$1000="MILITARES")*(UPPER(MAESTRO!$L$3:$L$1000)="CONFIRMADO")),ROWS($A$3:A430))),"")</f>
        <v/>
      </c>
      <c r="B430" s="15" t="str">
        <f ca="1">IFERROR(INDEX(MAESTRO!B:B,_xludf.AGGREGATE(15,6,ROW(MAESTRO!$B$3:$B$1000)/((MAESTRO!$B$3:$B$1000="MILITARES")*(UPPER(MAESTRO!$L$3:$L$1000)="CONFIRMADO")),ROWS($A$3:A430))),"")</f>
        <v/>
      </c>
      <c r="C430" s="15" t="str">
        <f ca="1">IFERROR(INDEX(MAESTRO!C:C,_xludf.AGGREGATE(15,6,ROW(MAESTRO!$B$3:$B$1000)/((MAESTRO!$B$3:$B$1000="MILITARES")*(UPPER(MAESTRO!$L$3:$L$1000)="CONFIRMADO")),ROWS($A$3:A430))),"")</f>
        <v/>
      </c>
      <c r="D430" s="15" t="str">
        <f ca="1">IFERROR(INDEX(MAESTRO!D:D,_xludf.AGGREGATE(15,6,ROW(MAESTRO!$B$3:$B$1000)/((MAESTRO!$B$3:$B$1000="MILITARES")*(UPPER(MAESTRO!$L$3:$L$1000)="CONFIRMADO")),ROWS($A$3:A430))),"")</f>
        <v/>
      </c>
      <c r="E430" s="15" t="str">
        <f ca="1">IFERROR(INDEX(MAESTRO!E:E,_xludf.AGGREGATE(15,6,ROW(MAESTRO!$B$3:$B$1000)/((MAESTRO!$B$3:$B$1000="MILITARES")*(UPPER(MAESTRO!$L$3:$L$1000)="CONFIRMADO")),ROWS($A$3:A430))),"")</f>
        <v/>
      </c>
      <c r="F430" s="15" t="str">
        <f ca="1">IFERROR(INDEX(MAESTRO!F:F,_xludf.AGGREGATE(15,6,ROW(MAESTRO!$B$3:$B$1000)/((MAESTRO!$B$3:$B$1000="MILITARES")*(UPPER(MAESTRO!$L$3:$L$1000)="CONFIRMADO")),ROWS($A$3:A430))),"")</f>
        <v/>
      </c>
      <c r="G430" s="15" t="str">
        <f ca="1">IFERROR(INDEX(MAESTRO!G:G,_xludf.AGGREGATE(15,6,ROW(MAESTRO!$B$3:$B$1000)/((MAESTRO!$B$3:$B$1000="MILITARES")*(UPPER(MAESTRO!$L$3:$L$1000)="CONFIRMADO")),ROWS($A$3:A430))),"")</f>
        <v/>
      </c>
      <c r="H430" s="15" t="str">
        <f ca="1">IFERROR(INDEX(MAESTRO!H:H,_xludf.AGGREGATE(15,6,ROW(MAESTRO!$B$3:$B$1000)/((MAESTRO!$B$3:$B$1000="MILITARES")*(UPPER(MAESTRO!$L$3:$L$1000)="CONFIRMADO")),ROWS($A$3:A430))),"")</f>
        <v/>
      </c>
      <c r="I430" s="15" t="str">
        <f ca="1">IFERROR(INDEX(MAESTRO!I:I,_xludf.AGGREGATE(15,6,ROW(MAESTRO!$B$3:$B$1000)/((MAESTRO!$B$3:$B$1000="MILITARES")*(UPPER(MAESTRO!$L$3:$L$1000)="CONFIRMADO")),ROWS($A$3:A430))),"")</f>
        <v/>
      </c>
      <c r="J430" s="15" t="str">
        <f ca="1">IFERROR(INDEX(MAESTRO!J:J,_xludf.AGGREGATE(15,6,ROW(MAESTRO!$B$3:$B$1000)/((MAESTRO!$B$3:$B$1000="MILITARES")*(UPPER(MAESTRO!$L$3:$L$1000)="CONFIRMADO")),ROWS($A$3:A430))),"")</f>
        <v/>
      </c>
      <c r="K430" s="15" t="str">
        <f ca="1">IFERROR(INDEX(MAESTRO!K:K,_xludf.AGGREGATE(15,6,ROW(MAESTRO!$B$3:$B$1000)/((MAESTRO!$B$3:$B$1000="MILITARES")*(UPPER(MAESTRO!$L$3:$L$1000)="CONFIRMADO")),ROWS($A$3:A430))),"")</f>
        <v/>
      </c>
      <c r="L430" s="15" t="str">
        <f ca="1">IFERROR(INDEX(MAESTRO!L:L,_xludf.AGGREGATE(15,6,ROW(MAESTRO!$B$3:$B$1000)/((MAESTRO!$B$3:$B$1000="MILITARES")*(UPPER(MAESTRO!$L$3:$L$1000)="CONFIRMADO")),ROWS($A$3:A430))),"")</f>
        <v/>
      </c>
      <c r="M430" s="15" t="str">
        <f ca="1">IFERROR(INDEX(MAESTRO!M:M,_xludf.AGGREGATE(15,6,ROW(MAESTRO!$B$3:$B$1000)/((MAESTRO!$B$3:$B$1000="MILITARES")*(UPPER(MAESTRO!$L$3:$L$1000)="CONFIRMADO")),ROWS($A$3:A430))),"")</f>
        <v/>
      </c>
      <c r="N430" s="15" t="str">
        <f ca="1">IFERROR(INDEX(MAESTRO!N:N,_xludf.AGGREGATE(15,6,ROW(MAESTRO!$B$3:$B$1000)/((MAESTRO!$B$3:$B$1000="MILITARES")*(UPPER(MAESTRO!$L$3:$L$1000)="CONFIRMADO")),ROWS($A$3:A430))),"")</f>
        <v/>
      </c>
      <c r="O430" s="15" t="str">
        <f ca="1">IFERROR(INDEX(MAESTRO!O:O,_xludf.AGGREGATE(15,6,ROW(MAESTRO!$B$3:$B$1000)/((MAESTRO!$B$3:$B$1000="MILITARES")*(UPPER(MAESTRO!$L$3:$L$1000)="CONFIRMADO")),ROWS($A$3:A430))),"")</f>
        <v/>
      </c>
      <c r="P430" s="15" t="str">
        <f ca="1">IFERROR(INDEX(MAESTRO!P:P,_xludf.AGGREGATE(15,6,ROW(MAESTRO!$B$3:$B$1000)/((MAESTRO!$B$3:$B$1000="MILITARES")*(UPPER(MAESTRO!$L$3:$L$1000)="CONFIRMADO")),ROWS($A$3:A430))),"")</f>
        <v/>
      </c>
      <c r="Q430" s="15" t="str">
        <f ca="1">IFERROR(INDEX(MAESTRO!Q:Q,_xludf.AGGREGATE(15,6,ROW(MAESTRO!$B$3:$B$1000)/((MAESTRO!$B$3:$B$1000="MILITARES")*(UPPER(MAESTRO!$L$3:$L$1000)="CONFIRMADO")),ROWS($A$3:A430))),"")</f>
        <v/>
      </c>
      <c r="R430" s="15" t="str">
        <f ca="1">IFERROR(INDEX(MAESTRO!R:R,_xludf.AGGREGATE(15,6,ROW(MAESTRO!$B$3:$B$1000)/((MAESTRO!$B$3:$B$1000="MILITARES")*(UPPER(MAESTRO!$L$3:$L$1000)="CONFIRMADO")),ROWS($A$3:A430))),"")</f>
        <v/>
      </c>
      <c r="S430" s="15" t="str">
        <f ca="1">IFERROR(INDEX(MAESTRO!S:S,_xludf.AGGREGATE(15,6,ROW(MAESTRO!$B$3:$B$1000)/((MAESTRO!$B$3:$B$1000="MILITARES")*(UPPER(MAESTRO!$L$3:$L$1000)="CONFIRMADO")),ROWS($A$3:A430))),"")</f>
        <v/>
      </c>
      <c r="T430" s="15" t="str">
        <f ca="1">IFERROR(INDEX(MAESTRO!T:T,_xludf.AGGREGATE(15,6,ROW(MAESTRO!$B$3:$B$1000)/((MAESTRO!$B$3:$B$1000="MILITARES")*(UPPER(MAESTRO!$L$3:$L$1000)="CONFIRMADO")),ROWS($A$3:A430))),"")</f>
        <v/>
      </c>
      <c r="U430" s="15" t="str">
        <f ca="1">IFERROR(INDEX(MAESTRO!U:U,_xludf.AGGREGATE(15,6,ROW(MAESTRO!$B$3:$B$1000)/((MAESTRO!$B$3:$B$1000="MILITARES")*(UPPER(MAESTRO!$L$3:$L$1000)="CONFIRMADO")),ROWS($A$3:A430))),"")</f>
        <v/>
      </c>
      <c r="V430" s="15" t="str">
        <f ca="1">IFERROR(INDEX(MAESTRO!V:V,_xludf.AGGREGATE(15,6,ROW(MAESTRO!$B$3:$B$1000)/((MAESTRO!$B$3:$B$1000="MILITARES")*(UPPER(MAESTRO!$L$3:$L$1000)="CONFIRMADO")),ROWS($A$3:A430))),"")</f>
        <v/>
      </c>
      <c r="W430" s="15" t="str">
        <f ca="1">IFERROR(INDEX(MAESTRO!W:W,_xludf.AGGREGATE(15,6,ROW(MAESTRO!$B$3:$B$1000)/((MAESTRO!$B$3:$B$1000="MILITARES")*(UPPER(MAESTRO!$L$3:$L$1000)="CONFIRMADO")),ROWS($A$3:A430))),"")</f>
        <v/>
      </c>
      <c r="X430" s="15" t="str">
        <f ca="1">IFERROR(INDEX(MAESTRO!X:X,_xludf.AGGREGATE(15,6,ROW(MAESTRO!$B$3:$B$1000)/((MAESTRO!$B$3:$B$1000="MILITARES")*(UPPER(MAESTRO!$L$3:$L$1000)="CONFIRMADO")),ROWS($A$3:A430))),"")</f>
        <v/>
      </c>
    </row>
    <row r="431" spans="1:24" ht="22.05" customHeight="1">
      <c r="A431" s="10" t="str">
        <f ca="1">IFERROR(INDEX(MAESTRO!A:A,_xludf.AGGREGATE(15,6,ROW(MAESTRO!$B$3:$B$1000)/((MAESTRO!$B$3:$B$1000="MILITARES")*(UPPER(MAESTRO!$L$3:$L$1000)="CONFIRMADO")),ROWS($A$3:A431))),"")</f>
        <v/>
      </c>
      <c r="B431" s="10" t="str">
        <f ca="1">IFERROR(INDEX(MAESTRO!B:B,_xludf.AGGREGATE(15,6,ROW(MAESTRO!$B$3:$B$1000)/((MAESTRO!$B$3:$B$1000="MILITARES")*(UPPER(MAESTRO!$L$3:$L$1000)="CONFIRMADO")),ROWS($A$3:A431))),"")</f>
        <v/>
      </c>
      <c r="C431" s="10" t="str">
        <f ca="1">IFERROR(INDEX(MAESTRO!C:C,_xludf.AGGREGATE(15,6,ROW(MAESTRO!$B$3:$B$1000)/((MAESTRO!$B$3:$B$1000="MILITARES")*(UPPER(MAESTRO!$L$3:$L$1000)="CONFIRMADO")),ROWS($A$3:A431))),"")</f>
        <v/>
      </c>
      <c r="D431" s="10" t="str">
        <f ca="1">IFERROR(INDEX(MAESTRO!D:D,_xludf.AGGREGATE(15,6,ROW(MAESTRO!$B$3:$B$1000)/((MAESTRO!$B$3:$B$1000="MILITARES")*(UPPER(MAESTRO!$L$3:$L$1000)="CONFIRMADO")),ROWS($A$3:A431))),"")</f>
        <v/>
      </c>
      <c r="E431" s="10" t="str">
        <f ca="1">IFERROR(INDEX(MAESTRO!E:E,_xludf.AGGREGATE(15,6,ROW(MAESTRO!$B$3:$B$1000)/((MAESTRO!$B$3:$B$1000="MILITARES")*(UPPER(MAESTRO!$L$3:$L$1000)="CONFIRMADO")),ROWS($A$3:A431))),"")</f>
        <v/>
      </c>
      <c r="F431" s="10" t="str">
        <f ca="1">IFERROR(INDEX(MAESTRO!F:F,_xludf.AGGREGATE(15,6,ROW(MAESTRO!$B$3:$B$1000)/((MAESTRO!$B$3:$B$1000="MILITARES")*(UPPER(MAESTRO!$L$3:$L$1000)="CONFIRMADO")),ROWS($A$3:A431))),"")</f>
        <v/>
      </c>
      <c r="G431" s="10" t="str">
        <f ca="1">IFERROR(INDEX(MAESTRO!G:G,_xludf.AGGREGATE(15,6,ROW(MAESTRO!$B$3:$B$1000)/((MAESTRO!$B$3:$B$1000="MILITARES")*(UPPER(MAESTRO!$L$3:$L$1000)="CONFIRMADO")),ROWS($A$3:A431))),"")</f>
        <v/>
      </c>
      <c r="H431" s="10" t="str">
        <f ca="1">IFERROR(INDEX(MAESTRO!H:H,_xludf.AGGREGATE(15,6,ROW(MAESTRO!$B$3:$B$1000)/((MAESTRO!$B$3:$B$1000="MILITARES")*(UPPER(MAESTRO!$L$3:$L$1000)="CONFIRMADO")),ROWS($A$3:A431))),"")</f>
        <v/>
      </c>
      <c r="I431" s="10" t="str">
        <f ca="1">IFERROR(INDEX(MAESTRO!I:I,_xludf.AGGREGATE(15,6,ROW(MAESTRO!$B$3:$B$1000)/((MAESTRO!$B$3:$B$1000="MILITARES")*(UPPER(MAESTRO!$L$3:$L$1000)="CONFIRMADO")),ROWS($A$3:A431))),"")</f>
        <v/>
      </c>
      <c r="J431" s="10" t="str">
        <f ca="1">IFERROR(INDEX(MAESTRO!J:J,_xludf.AGGREGATE(15,6,ROW(MAESTRO!$B$3:$B$1000)/((MAESTRO!$B$3:$B$1000="MILITARES")*(UPPER(MAESTRO!$L$3:$L$1000)="CONFIRMADO")),ROWS($A$3:A431))),"")</f>
        <v/>
      </c>
      <c r="K431" s="10" t="str">
        <f ca="1">IFERROR(INDEX(MAESTRO!K:K,_xludf.AGGREGATE(15,6,ROW(MAESTRO!$B$3:$B$1000)/((MAESTRO!$B$3:$B$1000="MILITARES")*(UPPER(MAESTRO!$L$3:$L$1000)="CONFIRMADO")),ROWS($A$3:A431))),"")</f>
        <v/>
      </c>
      <c r="L431" s="10" t="str">
        <f ca="1">IFERROR(INDEX(MAESTRO!L:L,_xludf.AGGREGATE(15,6,ROW(MAESTRO!$B$3:$B$1000)/((MAESTRO!$B$3:$B$1000="MILITARES")*(UPPER(MAESTRO!$L$3:$L$1000)="CONFIRMADO")),ROWS($A$3:A431))),"")</f>
        <v/>
      </c>
      <c r="M431" s="10" t="str">
        <f ca="1">IFERROR(INDEX(MAESTRO!M:M,_xludf.AGGREGATE(15,6,ROW(MAESTRO!$B$3:$B$1000)/((MAESTRO!$B$3:$B$1000="MILITARES")*(UPPER(MAESTRO!$L$3:$L$1000)="CONFIRMADO")),ROWS($A$3:A431))),"")</f>
        <v/>
      </c>
      <c r="N431" s="10" t="str">
        <f ca="1">IFERROR(INDEX(MAESTRO!N:N,_xludf.AGGREGATE(15,6,ROW(MAESTRO!$B$3:$B$1000)/((MAESTRO!$B$3:$B$1000="MILITARES")*(UPPER(MAESTRO!$L$3:$L$1000)="CONFIRMADO")),ROWS($A$3:A431))),"")</f>
        <v/>
      </c>
      <c r="O431" s="10" t="str">
        <f ca="1">IFERROR(INDEX(MAESTRO!O:O,_xludf.AGGREGATE(15,6,ROW(MAESTRO!$B$3:$B$1000)/((MAESTRO!$B$3:$B$1000="MILITARES")*(UPPER(MAESTRO!$L$3:$L$1000)="CONFIRMADO")),ROWS($A$3:A431))),"")</f>
        <v/>
      </c>
      <c r="P431" s="10" t="str">
        <f ca="1">IFERROR(INDEX(MAESTRO!P:P,_xludf.AGGREGATE(15,6,ROW(MAESTRO!$B$3:$B$1000)/((MAESTRO!$B$3:$B$1000="MILITARES")*(UPPER(MAESTRO!$L$3:$L$1000)="CONFIRMADO")),ROWS($A$3:A431))),"")</f>
        <v/>
      </c>
      <c r="Q431" s="10" t="str">
        <f ca="1">IFERROR(INDEX(MAESTRO!Q:Q,_xludf.AGGREGATE(15,6,ROW(MAESTRO!$B$3:$B$1000)/((MAESTRO!$B$3:$B$1000="MILITARES")*(UPPER(MAESTRO!$L$3:$L$1000)="CONFIRMADO")),ROWS($A$3:A431))),"")</f>
        <v/>
      </c>
      <c r="R431" s="10" t="str">
        <f ca="1">IFERROR(INDEX(MAESTRO!R:R,_xludf.AGGREGATE(15,6,ROW(MAESTRO!$B$3:$B$1000)/((MAESTRO!$B$3:$B$1000="MILITARES")*(UPPER(MAESTRO!$L$3:$L$1000)="CONFIRMADO")),ROWS($A$3:A431))),"")</f>
        <v/>
      </c>
      <c r="S431" s="10" t="str">
        <f ca="1">IFERROR(INDEX(MAESTRO!S:S,_xludf.AGGREGATE(15,6,ROW(MAESTRO!$B$3:$B$1000)/((MAESTRO!$B$3:$B$1000="MILITARES")*(UPPER(MAESTRO!$L$3:$L$1000)="CONFIRMADO")),ROWS($A$3:A431))),"")</f>
        <v/>
      </c>
      <c r="T431" s="10" t="str">
        <f ca="1">IFERROR(INDEX(MAESTRO!T:T,_xludf.AGGREGATE(15,6,ROW(MAESTRO!$B$3:$B$1000)/((MAESTRO!$B$3:$B$1000="MILITARES")*(UPPER(MAESTRO!$L$3:$L$1000)="CONFIRMADO")),ROWS($A$3:A431))),"")</f>
        <v/>
      </c>
      <c r="U431" s="10" t="str">
        <f ca="1">IFERROR(INDEX(MAESTRO!U:U,_xludf.AGGREGATE(15,6,ROW(MAESTRO!$B$3:$B$1000)/((MAESTRO!$B$3:$B$1000="MILITARES")*(UPPER(MAESTRO!$L$3:$L$1000)="CONFIRMADO")),ROWS($A$3:A431))),"")</f>
        <v/>
      </c>
      <c r="V431" s="10" t="str">
        <f ca="1">IFERROR(INDEX(MAESTRO!V:V,_xludf.AGGREGATE(15,6,ROW(MAESTRO!$B$3:$B$1000)/((MAESTRO!$B$3:$B$1000="MILITARES")*(UPPER(MAESTRO!$L$3:$L$1000)="CONFIRMADO")),ROWS($A$3:A431))),"")</f>
        <v/>
      </c>
      <c r="W431" s="10" t="str">
        <f ca="1">IFERROR(INDEX(MAESTRO!W:W,_xludf.AGGREGATE(15,6,ROW(MAESTRO!$B$3:$B$1000)/((MAESTRO!$B$3:$B$1000="MILITARES")*(UPPER(MAESTRO!$L$3:$L$1000)="CONFIRMADO")),ROWS($A$3:A431))),"")</f>
        <v/>
      </c>
      <c r="X431" s="10" t="str">
        <f ca="1">IFERROR(INDEX(MAESTRO!X:X,_xludf.AGGREGATE(15,6,ROW(MAESTRO!$B$3:$B$1000)/((MAESTRO!$B$3:$B$1000="MILITARES")*(UPPER(MAESTRO!$L$3:$L$1000)="CONFIRMADO")),ROWS($A$3:A431))),"")</f>
        <v/>
      </c>
    </row>
    <row r="432" spans="1:24" ht="22.05" customHeight="1">
      <c r="A432" s="15" t="str">
        <f ca="1">IFERROR(INDEX(MAESTRO!A:A,_xludf.AGGREGATE(15,6,ROW(MAESTRO!$B$3:$B$1000)/((MAESTRO!$B$3:$B$1000="MILITARES")*(UPPER(MAESTRO!$L$3:$L$1000)="CONFIRMADO")),ROWS($A$3:A432))),"")</f>
        <v/>
      </c>
      <c r="B432" s="15" t="str">
        <f ca="1">IFERROR(INDEX(MAESTRO!B:B,_xludf.AGGREGATE(15,6,ROW(MAESTRO!$B$3:$B$1000)/((MAESTRO!$B$3:$B$1000="MILITARES")*(UPPER(MAESTRO!$L$3:$L$1000)="CONFIRMADO")),ROWS($A$3:A432))),"")</f>
        <v/>
      </c>
      <c r="C432" s="15" t="str">
        <f ca="1">IFERROR(INDEX(MAESTRO!C:C,_xludf.AGGREGATE(15,6,ROW(MAESTRO!$B$3:$B$1000)/((MAESTRO!$B$3:$B$1000="MILITARES")*(UPPER(MAESTRO!$L$3:$L$1000)="CONFIRMADO")),ROWS($A$3:A432))),"")</f>
        <v/>
      </c>
      <c r="D432" s="15" t="str">
        <f ca="1">IFERROR(INDEX(MAESTRO!D:D,_xludf.AGGREGATE(15,6,ROW(MAESTRO!$B$3:$B$1000)/((MAESTRO!$B$3:$B$1000="MILITARES")*(UPPER(MAESTRO!$L$3:$L$1000)="CONFIRMADO")),ROWS($A$3:A432))),"")</f>
        <v/>
      </c>
      <c r="E432" s="15" t="str">
        <f ca="1">IFERROR(INDEX(MAESTRO!E:E,_xludf.AGGREGATE(15,6,ROW(MAESTRO!$B$3:$B$1000)/((MAESTRO!$B$3:$B$1000="MILITARES")*(UPPER(MAESTRO!$L$3:$L$1000)="CONFIRMADO")),ROWS($A$3:A432))),"")</f>
        <v/>
      </c>
      <c r="F432" s="15" t="str">
        <f ca="1">IFERROR(INDEX(MAESTRO!F:F,_xludf.AGGREGATE(15,6,ROW(MAESTRO!$B$3:$B$1000)/((MAESTRO!$B$3:$B$1000="MILITARES")*(UPPER(MAESTRO!$L$3:$L$1000)="CONFIRMADO")),ROWS($A$3:A432))),"")</f>
        <v/>
      </c>
      <c r="G432" s="15" t="str">
        <f ca="1">IFERROR(INDEX(MAESTRO!G:G,_xludf.AGGREGATE(15,6,ROW(MAESTRO!$B$3:$B$1000)/((MAESTRO!$B$3:$B$1000="MILITARES")*(UPPER(MAESTRO!$L$3:$L$1000)="CONFIRMADO")),ROWS($A$3:A432))),"")</f>
        <v/>
      </c>
      <c r="H432" s="15" t="str">
        <f ca="1">IFERROR(INDEX(MAESTRO!H:H,_xludf.AGGREGATE(15,6,ROW(MAESTRO!$B$3:$B$1000)/((MAESTRO!$B$3:$B$1000="MILITARES")*(UPPER(MAESTRO!$L$3:$L$1000)="CONFIRMADO")),ROWS($A$3:A432))),"")</f>
        <v/>
      </c>
      <c r="I432" s="15" t="str">
        <f ca="1">IFERROR(INDEX(MAESTRO!I:I,_xludf.AGGREGATE(15,6,ROW(MAESTRO!$B$3:$B$1000)/((MAESTRO!$B$3:$B$1000="MILITARES")*(UPPER(MAESTRO!$L$3:$L$1000)="CONFIRMADO")),ROWS($A$3:A432))),"")</f>
        <v/>
      </c>
      <c r="J432" s="15" t="str">
        <f ca="1">IFERROR(INDEX(MAESTRO!J:J,_xludf.AGGREGATE(15,6,ROW(MAESTRO!$B$3:$B$1000)/((MAESTRO!$B$3:$B$1000="MILITARES")*(UPPER(MAESTRO!$L$3:$L$1000)="CONFIRMADO")),ROWS($A$3:A432))),"")</f>
        <v/>
      </c>
      <c r="K432" s="15" t="str">
        <f ca="1">IFERROR(INDEX(MAESTRO!K:K,_xludf.AGGREGATE(15,6,ROW(MAESTRO!$B$3:$B$1000)/((MAESTRO!$B$3:$B$1000="MILITARES")*(UPPER(MAESTRO!$L$3:$L$1000)="CONFIRMADO")),ROWS($A$3:A432))),"")</f>
        <v/>
      </c>
      <c r="L432" s="15" t="str">
        <f ca="1">IFERROR(INDEX(MAESTRO!L:L,_xludf.AGGREGATE(15,6,ROW(MAESTRO!$B$3:$B$1000)/((MAESTRO!$B$3:$B$1000="MILITARES")*(UPPER(MAESTRO!$L$3:$L$1000)="CONFIRMADO")),ROWS($A$3:A432))),"")</f>
        <v/>
      </c>
      <c r="M432" s="15" t="str">
        <f ca="1">IFERROR(INDEX(MAESTRO!M:M,_xludf.AGGREGATE(15,6,ROW(MAESTRO!$B$3:$B$1000)/((MAESTRO!$B$3:$B$1000="MILITARES")*(UPPER(MAESTRO!$L$3:$L$1000)="CONFIRMADO")),ROWS($A$3:A432))),"")</f>
        <v/>
      </c>
      <c r="N432" s="15" t="str">
        <f ca="1">IFERROR(INDEX(MAESTRO!N:N,_xludf.AGGREGATE(15,6,ROW(MAESTRO!$B$3:$B$1000)/((MAESTRO!$B$3:$B$1000="MILITARES")*(UPPER(MAESTRO!$L$3:$L$1000)="CONFIRMADO")),ROWS($A$3:A432))),"")</f>
        <v/>
      </c>
      <c r="O432" s="15" t="str">
        <f ca="1">IFERROR(INDEX(MAESTRO!O:O,_xludf.AGGREGATE(15,6,ROW(MAESTRO!$B$3:$B$1000)/((MAESTRO!$B$3:$B$1000="MILITARES")*(UPPER(MAESTRO!$L$3:$L$1000)="CONFIRMADO")),ROWS($A$3:A432))),"")</f>
        <v/>
      </c>
      <c r="P432" s="15" t="str">
        <f ca="1">IFERROR(INDEX(MAESTRO!P:P,_xludf.AGGREGATE(15,6,ROW(MAESTRO!$B$3:$B$1000)/((MAESTRO!$B$3:$B$1000="MILITARES")*(UPPER(MAESTRO!$L$3:$L$1000)="CONFIRMADO")),ROWS($A$3:A432))),"")</f>
        <v/>
      </c>
      <c r="Q432" s="15" t="str">
        <f ca="1">IFERROR(INDEX(MAESTRO!Q:Q,_xludf.AGGREGATE(15,6,ROW(MAESTRO!$B$3:$B$1000)/((MAESTRO!$B$3:$B$1000="MILITARES")*(UPPER(MAESTRO!$L$3:$L$1000)="CONFIRMADO")),ROWS($A$3:A432))),"")</f>
        <v/>
      </c>
      <c r="R432" s="15" t="str">
        <f ca="1">IFERROR(INDEX(MAESTRO!R:R,_xludf.AGGREGATE(15,6,ROW(MAESTRO!$B$3:$B$1000)/((MAESTRO!$B$3:$B$1000="MILITARES")*(UPPER(MAESTRO!$L$3:$L$1000)="CONFIRMADO")),ROWS($A$3:A432))),"")</f>
        <v/>
      </c>
      <c r="S432" s="15" t="str">
        <f ca="1">IFERROR(INDEX(MAESTRO!S:S,_xludf.AGGREGATE(15,6,ROW(MAESTRO!$B$3:$B$1000)/((MAESTRO!$B$3:$B$1000="MILITARES")*(UPPER(MAESTRO!$L$3:$L$1000)="CONFIRMADO")),ROWS($A$3:A432))),"")</f>
        <v/>
      </c>
      <c r="T432" s="15" t="str">
        <f ca="1">IFERROR(INDEX(MAESTRO!T:T,_xludf.AGGREGATE(15,6,ROW(MAESTRO!$B$3:$B$1000)/((MAESTRO!$B$3:$B$1000="MILITARES")*(UPPER(MAESTRO!$L$3:$L$1000)="CONFIRMADO")),ROWS($A$3:A432))),"")</f>
        <v/>
      </c>
      <c r="U432" s="15" t="str">
        <f ca="1">IFERROR(INDEX(MAESTRO!U:U,_xludf.AGGREGATE(15,6,ROW(MAESTRO!$B$3:$B$1000)/((MAESTRO!$B$3:$B$1000="MILITARES")*(UPPER(MAESTRO!$L$3:$L$1000)="CONFIRMADO")),ROWS($A$3:A432))),"")</f>
        <v/>
      </c>
      <c r="V432" s="15" t="str">
        <f ca="1">IFERROR(INDEX(MAESTRO!V:V,_xludf.AGGREGATE(15,6,ROW(MAESTRO!$B$3:$B$1000)/((MAESTRO!$B$3:$B$1000="MILITARES")*(UPPER(MAESTRO!$L$3:$L$1000)="CONFIRMADO")),ROWS($A$3:A432))),"")</f>
        <v/>
      </c>
      <c r="W432" s="15" t="str">
        <f ca="1">IFERROR(INDEX(MAESTRO!W:W,_xludf.AGGREGATE(15,6,ROW(MAESTRO!$B$3:$B$1000)/((MAESTRO!$B$3:$B$1000="MILITARES")*(UPPER(MAESTRO!$L$3:$L$1000)="CONFIRMADO")),ROWS($A$3:A432))),"")</f>
        <v/>
      </c>
      <c r="X432" s="15" t="str">
        <f ca="1">IFERROR(INDEX(MAESTRO!X:X,_xludf.AGGREGATE(15,6,ROW(MAESTRO!$B$3:$B$1000)/((MAESTRO!$B$3:$B$1000="MILITARES")*(UPPER(MAESTRO!$L$3:$L$1000)="CONFIRMADO")),ROWS($A$3:A432))),"")</f>
        <v/>
      </c>
    </row>
    <row r="433" spans="1:24" ht="22.05" customHeight="1">
      <c r="A433" s="10" t="str">
        <f ca="1">IFERROR(INDEX(MAESTRO!A:A,_xludf.AGGREGATE(15,6,ROW(MAESTRO!$B$3:$B$1000)/((MAESTRO!$B$3:$B$1000="MILITARES")*(UPPER(MAESTRO!$L$3:$L$1000)="CONFIRMADO")),ROWS($A$3:A433))),"")</f>
        <v/>
      </c>
      <c r="B433" s="10" t="str">
        <f ca="1">IFERROR(INDEX(MAESTRO!B:B,_xludf.AGGREGATE(15,6,ROW(MAESTRO!$B$3:$B$1000)/((MAESTRO!$B$3:$B$1000="MILITARES")*(UPPER(MAESTRO!$L$3:$L$1000)="CONFIRMADO")),ROWS($A$3:A433))),"")</f>
        <v/>
      </c>
      <c r="C433" s="10" t="str">
        <f ca="1">IFERROR(INDEX(MAESTRO!C:C,_xludf.AGGREGATE(15,6,ROW(MAESTRO!$B$3:$B$1000)/((MAESTRO!$B$3:$B$1000="MILITARES")*(UPPER(MAESTRO!$L$3:$L$1000)="CONFIRMADO")),ROWS($A$3:A433))),"")</f>
        <v/>
      </c>
      <c r="D433" s="10" t="str">
        <f ca="1">IFERROR(INDEX(MAESTRO!D:D,_xludf.AGGREGATE(15,6,ROW(MAESTRO!$B$3:$B$1000)/((MAESTRO!$B$3:$B$1000="MILITARES")*(UPPER(MAESTRO!$L$3:$L$1000)="CONFIRMADO")),ROWS($A$3:A433))),"")</f>
        <v/>
      </c>
      <c r="E433" s="10" t="str">
        <f ca="1">IFERROR(INDEX(MAESTRO!E:E,_xludf.AGGREGATE(15,6,ROW(MAESTRO!$B$3:$B$1000)/((MAESTRO!$B$3:$B$1000="MILITARES")*(UPPER(MAESTRO!$L$3:$L$1000)="CONFIRMADO")),ROWS($A$3:A433))),"")</f>
        <v/>
      </c>
      <c r="F433" s="10" t="str">
        <f ca="1">IFERROR(INDEX(MAESTRO!F:F,_xludf.AGGREGATE(15,6,ROW(MAESTRO!$B$3:$B$1000)/((MAESTRO!$B$3:$B$1000="MILITARES")*(UPPER(MAESTRO!$L$3:$L$1000)="CONFIRMADO")),ROWS($A$3:A433))),"")</f>
        <v/>
      </c>
      <c r="G433" s="10" t="str">
        <f ca="1">IFERROR(INDEX(MAESTRO!G:G,_xludf.AGGREGATE(15,6,ROW(MAESTRO!$B$3:$B$1000)/((MAESTRO!$B$3:$B$1000="MILITARES")*(UPPER(MAESTRO!$L$3:$L$1000)="CONFIRMADO")),ROWS($A$3:A433))),"")</f>
        <v/>
      </c>
      <c r="H433" s="10" t="str">
        <f ca="1">IFERROR(INDEX(MAESTRO!H:H,_xludf.AGGREGATE(15,6,ROW(MAESTRO!$B$3:$B$1000)/((MAESTRO!$B$3:$B$1000="MILITARES")*(UPPER(MAESTRO!$L$3:$L$1000)="CONFIRMADO")),ROWS($A$3:A433))),"")</f>
        <v/>
      </c>
      <c r="I433" s="10" t="str">
        <f ca="1">IFERROR(INDEX(MAESTRO!I:I,_xludf.AGGREGATE(15,6,ROW(MAESTRO!$B$3:$B$1000)/((MAESTRO!$B$3:$B$1000="MILITARES")*(UPPER(MAESTRO!$L$3:$L$1000)="CONFIRMADO")),ROWS($A$3:A433))),"")</f>
        <v/>
      </c>
      <c r="J433" s="10" t="str">
        <f ca="1">IFERROR(INDEX(MAESTRO!J:J,_xludf.AGGREGATE(15,6,ROW(MAESTRO!$B$3:$B$1000)/((MAESTRO!$B$3:$B$1000="MILITARES")*(UPPER(MAESTRO!$L$3:$L$1000)="CONFIRMADO")),ROWS($A$3:A433))),"")</f>
        <v/>
      </c>
      <c r="K433" s="10" t="str">
        <f ca="1">IFERROR(INDEX(MAESTRO!K:K,_xludf.AGGREGATE(15,6,ROW(MAESTRO!$B$3:$B$1000)/((MAESTRO!$B$3:$B$1000="MILITARES")*(UPPER(MAESTRO!$L$3:$L$1000)="CONFIRMADO")),ROWS($A$3:A433))),"")</f>
        <v/>
      </c>
      <c r="L433" s="10" t="str">
        <f ca="1">IFERROR(INDEX(MAESTRO!L:L,_xludf.AGGREGATE(15,6,ROW(MAESTRO!$B$3:$B$1000)/((MAESTRO!$B$3:$B$1000="MILITARES")*(UPPER(MAESTRO!$L$3:$L$1000)="CONFIRMADO")),ROWS($A$3:A433))),"")</f>
        <v/>
      </c>
      <c r="M433" s="10" t="str">
        <f ca="1">IFERROR(INDEX(MAESTRO!M:M,_xludf.AGGREGATE(15,6,ROW(MAESTRO!$B$3:$B$1000)/((MAESTRO!$B$3:$B$1000="MILITARES")*(UPPER(MAESTRO!$L$3:$L$1000)="CONFIRMADO")),ROWS($A$3:A433))),"")</f>
        <v/>
      </c>
      <c r="N433" s="10" t="str">
        <f ca="1">IFERROR(INDEX(MAESTRO!N:N,_xludf.AGGREGATE(15,6,ROW(MAESTRO!$B$3:$B$1000)/((MAESTRO!$B$3:$B$1000="MILITARES")*(UPPER(MAESTRO!$L$3:$L$1000)="CONFIRMADO")),ROWS($A$3:A433))),"")</f>
        <v/>
      </c>
      <c r="O433" s="10" t="str">
        <f ca="1">IFERROR(INDEX(MAESTRO!O:O,_xludf.AGGREGATE(15,6,ROW(MAESTRO!$B$3:$B$1000)/((MAESTRO!$B$3:$B$1000="MILITARES")*(UPPER(MAESTRO!$L$3:$L$1000)="CONFIRMADO")),ROWS($A$3:A433))),"")</f>
        <v/>
      </c>
      <c r="P433" s="10" t="str">
        <f ca="1">IFERROR(INDEX(MAESTRO!P:P,_xludf.AGGREGATE(15,6,ROW(MAESTRO!$B$3:$B$1000)/((MAESTRO!$B$3:$B$1000="MILITARES")*(UPPER(MAESTRO!$L$3:$L$1000)="CONFIRMADO")),ROWS($A$3:A433))),"")</f>
        <v/>
      </c>
      <c r="Q433" s="10" t="str">
        <f ca="1">IFERROR(INDEX(MAESTRO!Q:Q,_xludf.AGGREGATE(15,6,ROW(MAESTRO!$B$3:$B$1000)/((MAESTRO!$B$3:$B$1000="MILITARES")*(UPPER(MAESTRO!$L$3:$L$1000)="CONFIRMADO")),ROWS($A$3:A433))),"")</f>
        <v/>
      </c>
      <c r="R433" s="10" t="str">
        <f ca="1">IFERROR(INDEX(MAESTRO!R:R,_xludf.AGGREGATE(15,6,ROW(MAESTRO!$B$3:$B$1000)/((MAESTRO!$B$3:$B$1000="MILITARES")*(UPPER(MAESTRO!$L$3:$L$1000)="CONFIRMADO")),ROWS($A$3:A433))),"")</f>
        <v/>
      </c>
      <c r="S433" s="10" t="str">
        <f ca="1">IFERROR(INDEX(MAESTRO!S:S,_xludf.AGGREGATE(15,6,ROW(MAESTRO!$B$3:$B$1000)/((MAESTRO!$B$3:$B$1000="MILITARES")*(UPPER(MAESTRO!$L$3:$L$1000)="CONFIRMADO")),ROWS($A$3:A433))),"")</f>
        <v/>
      </c>
      <c r="T433" s="10" t="str">
        <f ca="1">IFERROR(INDEX(MAESTRO!T:T,_xludf.AGGREGATE(15,6,ROW(MAESTRO!$B$3:$B$1000)/((MAESTRO!$B$3:$B$1000="MILITARES")*(UPPER(MAESTRO!$L$3:$L$1000)="CONFIRMADO")),ROWS($A$3:A433))),"")</f>
        <v/>
      </c>
      <c r="U433" s="10" t="str">
        <f ca="1">IFERROR(INDEX(MAESTRO!U:U,_xludf.AGGREGATE(15,6,ROW(MAESTRO!$B$3:$B$1000)/((MAESTRO!$B$3:$B$1000="MILITARES")*(UPPER(MAESTRO!$L$3:$L$1000)="CONFIRMADO")),ROWS($A$3:A433))),"")</f>
        <v/>
      </c>
      <c r="V433" s="10" t="str">
        <f ca="1">IFERROR(INDEX(MAESTRO!V:V,_xludf.AGGREGATE(15,6,ROW(MAESTRO!$B$3:$B$1000)/((MAESTRO!$B$3:$B$1000="MILITARES")*(UPPER(MAESTRO!$L$3:$L$1000)="CONFIRMADO")),ROWS($A$3:A433))),"")</f>
        <v/>
      </c>
      <c r="W433" s="10" t="str">
        <f ca="1">IFERROR(INDEX(MAESTRO!W:W,_xludf.AGGREGATE(15,6,ROW(MAESTRO!$B$3:$B$1000)/((MAESTRO!$B$3:$B$1000="MILITARES")*(UPPER(MAESTRO!$L$3:$L$1000)="CONFIRMADO")),ROWS($A$3:A433))),"")</f>
        <v/>
      </c>
      <c r="X433" s="10" t="str">
        <f ca="1">IFERROR(INDEX(MAESTRO!X:X,_xludf.AGGREGATE(15,6,ROW(MAESTRO!$B$3:$B$1000)/((MAESTRO!$B$3:$B$1000="MILITARES")*(UPPER(MAESTRO!$L$3:$L$1000)="CONFIRMADO")),ROWS($A$3:A433))),"")</f>
        <v/>
      </c>
    </row>
    <row r="434" spans="1:24" ht="22.05" customHeight="1">
      <c r="A434" s="15" t="str">
        <f ca="1">IFERROR(INDEX(MAESTRO!A:A,_xludf.AGGREGATE(15,6,ROW(MAESTRO!$B$3:$B$1000)/((MAESTRO!$B$3:$B$1000="MILITARES")*(UPPER(MAESTRO!$L$3:$L$1000)="CONFIRMADO")),ROWS($A$3:A434))),"")</f>
        <v/>
      </c>
      <c r="B434" s="15" t="str">
        <f ca="1">IFERROR(INDEX(MAESTRO!B:B,_xludf.AGGREGATE(15,6,ROW(MAESTRO!$B$3:$B$1000)/((MAESTRO!$B$3:$B$1000="MILITARES")*(UPPER(MAESTRO!$L$3:$L$1000)="CONFIRMADO")),ROWS($A$3:A434))),"")</f>
        <v/>
      </c>
      <c r="C434" s="15" t="str">
        <f ca="1">IFERROR(INDEX(MAESTRO!C:C,_xludf.AGGREGATE(15,6,ROW(MAESTRO!$B$3:$B$1000)/((MAESTRO!$B$3:$B$1000="MILITARES")*(UPPER(MAESTRO!$L$3:$L$1000)="CONFIRMADO")),ROWS($A$3:A434))),"")</f>
        <v/>
      </c>
      <c r="D434" s="15" t="str">
        <f ca="1">IFERROR(INDEX(MAESTRO!D:D,_xludf.AGGREGATE(15,6,ROW(MAESTRO!$B$3:$B$1000)/((MAESTRO!$B$3:$B$1000="MILITARES")*(UPPER(MAESTRO!$L$3:$L$1000)="CONFIRMADO")),ROWS($A$3:A434))),"")</f>
        <v/>
      </c>
      <c r="E434" s="15" t="str">
        <f ca="1">IFERROR(INDEX(MAESTRO!E:E,_xludf.AGGREGATE(15,6,ROW(MAESTRO!$B$3:$B$1000)/((MAESTRO!$B$3:$B$1000="MILITARES")*(UPPER(MAESTRO!$L$3:$L$1000)="CONFIRMADO")),ROWS($A$3:A434))),"")</f>
        <v/>
      </c>
      <c r="F434" s="15" t="str">
        <f ca="1">IFERROR(INDEX(MAESTRO!F:F,_xludf.AGGREGATE(15,6,ROW(MAESTRO!$B$3:$B$1000)/((MAESTRO!$B$3:$B$1000="MILITARES")*(UPPER(MAESTRO!$L$3:$L$1000)="CONFIRMADO")),ROWS($A$3:A434))),"")</f>
        <v/>
      </c>
      <c r="G434" s="15" t="str">
        <f ca="1">IFERROR(INDEX(MAESTRO!G:G,_xludf.AGGREGATE(15,6,ROW(MAESTRO!$B$3:$B$1000)/((MAESTRO!$B$3:$B$1000="MILITARES")*(UPPER(MAESTRO!$L$3:$L$1000)="CONFIRMADO")),ROWS($A$3:A434))),"")</f>
        <v/>
      </c>
      <c r="H434" s="15" t="str">
        <f ca="1">IFERROR(INDEX(MAESTRO!H:H,_xludf.AGGREGATE(15,6,ROW(MAESTRO!$B$3:$B$1000)/((MAESTRO!$B$3:$B$1000="MILITARES")*(UPPER(MAESTRO!$L$3:$L$1000)="CONFIRMADO")),ROWS($A$3:A434))),"")</f>
        <v/>
      </c>
      <c r="I434" s="15" t="str">
        <f ca="1">IFERROR(INDEX(MAESTRO!I:I,_xludf.AGGREGATE(15,6,ROW(MAESTRO!$B$3:$B$1000)/((MAESTRO!$B$3:$B$1000="MILITARES")*(UPPER(MAESTRO!$L$3:$L$1000)="CONFIRMADO")),ROWS($A$3:A434))),"")</f>
        <v/>
      </c>
      <c r="J434" s="15" t="str">
        <f ca="1">IFERROR(INDEX(MAESTRO!J:J,_xludf.AGGREGATE(15,6,ROW(MAESTRO!$B$3:$B$1000)/((MAESTRO!$B$3:$B$1000="MILITARES")*(UPPER(MAESTRO!$L$3:$L$1000)="CONFIRMADO")),ROWS($A$3:A434))),"")</f>
        <v/>
      </c>
      <c r="K434" s="15" t="str">
        <f ca="1">IFERROR(INDEX(MAESTRO!K:K,_xludf.AGGREGATE(15,6,ROW(MAESTRO!$B$3:$B$1000)/((MAESTRO!$B$3:$B$1000="MILITARES")*(UPPER(MAESTRO!$L$3:$L$1000)="CONFIRMADO")),ROWS($A$3:A434))),"")</f>
        <v/>
      </c>
      <c r="L434" s="15" t="str">
        <f ca="1">IFERROR(INDEX(MAESTRO!L:L,_xludf.AGGREGATE(15,6,ROW(MAESTRO!$B$3:$B$1000)/((MAESTRO!$B$3:$B$1000="MILITARES")*(UPPER(MAESTRO!$L$3:$L$1000)="CONFIRMADO")),ROWS($A$3:A434))),"")</f>
        <v/>
      </c>
      <c r="M434" s="15" t="str">
        <f ca="1">IFERROR(INDEX(MAESTRO!M:M,_xludf.AGGREGATE(15,6,ROW(MAESTRO!$B$3:$B$1000)/((MAESTRO!$B$3:$B$1000="MILITARES")*(UPPER(MAESTRO!$L$3:$L$1000)="CONFIRMADO")),ROWS($A$3:A434))),"")</f>
        <v/>
      </c>
      <c r="N434" s="15" t="str">
        <f ca="1">IFERROR(INDEX(MAESTRO!N:N,_xludf.AGGREGATE(15,6,ROW(MAESTRO!$B$3:$B$1000)/((MAESTRO!$B$3:$B$1000="MILITARES")*(UPPER(MAESTRO!$L$3:$L$1000)="CONFIRMADO")),ROWS($A$3:A434))),"")</f>
        <v/>
      </c>
      <c r="O434" s="15" t="str">
        <f ca="1">IFERROR(INDEX(MAESTRO!O:O,_xludf.AGGREGATE(15,6,ROW(MAESTRO!$B$3:$B$1000)/((MAESTRO!$B$3:$B$1000="MILITARES")*(UPPER(MAESTRO!$L$3:$L$1000)="CONFIRMADO")),ROWS($A$3:A434))),"")</f>
        <v/>
      </c>
      <c r="P434" s="15" t="str">
        <f ca="1">IFERROR(INDEX(MAESTRO!P:P,_xludf.AGGREGATE(15,6,ROW(MAESTRO!$B$3:$B$1000)/((MAESTRO!$B$3:$B$1000="MILITARES")*(UPPER(MAESTRO!$L$3:$L$1000)="CONFIRMADO")),ROWS($A$3:A434))),"")</f>
        <v/>
      </c>
      <c r="Q434" s="15" t="str">
        <f ca="1">IFERROR(INDEX(MAESTRO!Q:Q,_xludf.AGGREGATE(15,6,ROW(MAESTRO!$B$3:$B$1000)/((MAESTRO!$B$3:$B$1000="MILITARES")*(UPPER(MAESTRO!$L$3:$L$1000)="CONFIRMADO")),ROWS($A$3:A434))),"")</f>
        <v/>
      </c>
      <c r="R434" s="15" t="str">
        <f ca="1">IFERROR(INDEX(MAESTRO!R:R,_xludf.AGGREGATE(15,6,ROW(MAESTRO!$B$3:$B$1000)/((MAESTRO!$B$3:$B$1000="MILITARES")*(UPPER(MAESTRO!$L$3:$L$1000)="CONFIRMADO")),ROWS($A$3:A434))),"")</f>
        <v/>
      </c>
      <c r="S434" s="15" t="str">
        <f ca="1">IFERROR(INDEX(MAESTRO!S:S,_xludf.AGGREGATE(15,6,ROW(MAESTRO!$B$3:$B$1000)/((MAESTRO!$B$3:$B$1000="MILITARES")*(UPPER(MAESTRO!$L$3:$L$1000)="CONFIRMADO")),ROWS($A$3:A434))),"")</f>
        <v/>
      </c>
      <c r="T434" s="15" t="str">
        <f ca="1">IFERROR(INDEX(MAESTRO!T:T,_xludf.AGGREGATE(15,6,ROW(MAESTRO!$B$3:$B$1000)/((MAESTRO!$B$3:$B$1000="MILITARES")*(UPPER(MAESTRO!$L$3:$L$1000)="CONFIRMADO")),ROWS($A$3:A434))),"")</f>
        <v/>
      </c>
      <c r="U434" s="15" t="str">
        <f ca="1">IFERROR(INDEX(MAESTRO!U:U,_xludf.AGGREGATE(15,6,ROW(MAESTRO!$B$3:$B$1000)/((MAESTRO!$B$3:$B$1000="MILITARES")*(UPPER(MAESTRO!$L$3:$L$1000)="CONFIRMADO")),ROWS($A$3:A434))),"")</f>
        <v/>
      </c>
      <c r="V434" s="15" t="str">
        <f ca="1">IFERROR(INDEX(MAESTRO!V:V,_xludf.AGGREGATE(15,6,ROW(MAESTRO!$B$3:$B$1000)/((MAESTRO!$B$3:$B$1000="MILITARES")*(UPPER(MAESTRO!$L$3:$L$1000)="CONFIRMADO")),ROWS($A$3:A434))),"")</f>
        <v/>
      </c>
      <c r="W434" s="15" t="str">
        <f ca="1">IFERROR(INDEX(MAESTRO!W:W,_xludf.AGGREGATE(15,6,ROW(MAESTRO!$B$3:$B$1000)/((MAESTRO!$B$3:$B$1000="MILITARES")*(UPPER(MAESTRO!$L$3:$L$1000)="CONFIRMADO")),ROWS($A$3:A434))),"")</f>
        <v/>
      </c>
      <c r="X434" s="15" t="str">
        <f ca="1">IFERROR(INDEX(MAESTRO!X:X,_xludf.AGGREGATE(15,6,ROW(MAESTRO!$B$3:$B$1000)/((MAESTRO!$B$3:$B$1000="MILITARES")*(UPPER(MAESTRO!$L$3:$L$1000)="CONFIRMADO")),ROWS($A$3:A434))),"")</f>
        <v/>
      </c>
    </row>
    <row r="435" spans="1:24" ht="22.05" customHeight="1">
      <c r="A435" s="10" t="str">
        <f ca="1">IFERROR(INDEX(MAESTRO!A:A,_xludf.AGGREGATE(15,6,ROW(MAESTRO!$B$3:$B$1000)/((MAESTRO!$B$3:$B$1000="MILITARES")*(UPPER(MAESTRO!$L$3:$L$1000)="CONFIRMADO")),ROWS($A$3:A435))),"")</f>
        <v/>
      </c>
      <c r="B435" s="10" t="str">
        <f ca="1">IFERROR(INDEX(MAESTRO!B:B,_xludf.AGGREGATE(15,6,ROW(MAESTRO!$B$3:$B$1000)/((MAESTRO!$B$3:$B$1000="MILITARES")*(UPPER(MAESTRO!$L$3:$L$1000)="CONFIRMADO")),ROWS($A$3:A435))),"")</f>
        <v/>
      </c>
      <c r="C435" s="10" t="str">
        <f ca="1">IFERROR(INDEX(MAESTRO!C:C,_xludf.AGGREGATE(15,6,ROW(MAESTRO!$B$3:$B$1000)/((MAESTRO!$B$3:$B$1000="MILITARES")*(UPPER(MAESTRO!$L$3:$L$1000)="CONFIRMADO")),ROWS($A$3:A435))),"")</f>
        <v/>
      </c>
      <c r="D435" s="10" t="str">
        <f ca="1">IFERROR(INDEX(MAESTRO!D:D,_xludf.AGGREGATE(15,6,ROW(MAESTRO!$B$3:$B$1000)/((MAESTRO!$B$3:$B$1000="MILITARES")*(UPPER(MAESTRO!$L$3:$L$1000)="CONFIRMADO")),ROWS($A$3:A435))),"")</f>
        <v/>
      </c>
      <c r="E435" s="10" t="str">
        <f ca="1">IFERROR(INDEX(MAESTRO!E:E,_xludf.AGGREGATE(15,6,ROW(MAESTRO!$B$3:$B$1000)/((MAESTRO!$B$3:$B$1000="MILITARES")*(UPPER(MAESTRO!$L$3:$L$1000)="CONFIRMADO")),ROWS($A$3:A435))),"")</f>
        <v/>
      </c>
      <c r="F435" s="10" t="str">
        <f ca="1">IFERROR(INDEX(MAESTRO!F:F,_xludf.AGGREGATE(15,6,ROW(MAESTRO!$B$3:$B$1000)/((MAESTRO!$B$3:$B$1000="MILITARES")*(UPPER(MAESTRO!$L$3:$L$1000)="CONFIRMADO")),ROWS($A$3:A435))),"")</f>
        <v/>
      </c>
      <c r="G435" s="10" t="str">
        <f ca="1">IFERROR(INDEX(MAESTRO!G:G,_xludf.AGGREGATE(15,6,ROW(MAESTRO!$B$3:$B$1000)/((MAESTRO!$B$3:$B$1000="MILITARES")*(UPPER(MAESTRO!$L$3:$L$1000)="CONFIRMADO")),ROWS($A$3:A435))),"")</f>
        <v/>
      </c>
      <c r="H435" s="10" t="str">
        <f ca="1">IFERROR(INDEX(MAESTRO!H:H,_xludf.AGGREGATE(15,6,ROW(MAESTRO!$B$3:$B$1000)/((MAESTRO!$B$3:$B$1000="MILITARES")*(UPPER(MAESTRO!$L$3:$L$1000)="CONFIRMADO")),ROWS($A$3:A435))),"")</f>
        <v/>
      </c>
      <c r="I435" s="10" t="str">
        <f ca="1">IFERROR(INDEX(MAESTRO!I:I,_xludf.AGGREGATE(15,6,ROW(MAESTRO!$B$3:$B$1000)/((MAESTRO!$B$3:$B$1000="MILITARES")*(UPPER(MAESTRO!$L$3:$L$1000)="CONFIRMADO")),ROWS($A$3:A435))),"")</f>
        <v/>
      </c>
      <c r="J435" s="10" t="str">
        <f ca="1">IFERROR(INDEX(MAESTRO!J:J,_xludf.AGGREGATE(15,6,ROW(MAESTRO!$B$3:$B$1000)/((MAESTRO!$B$3:$B$1000="MILITARES")*(UPPER(MAESTRO!$L$3:$L$1000)="CONFIRMADO")),ROWS($A$3:A435))),"")</f>
        <v/>
      </c>
      <c r="K435" s="10" t="str">
        <f ca="1">IFERROR(INDEX(MAESTRO!K:K,_xludf.AGGREGATE(15,6,ROW(MAESTRO!$B$3:$B$1000)/((MAESTRO!$B$3:$B$1000="MILITARES")*(UPPER(MAESTRO!$L$3:$L$1000)="CONFIRMADO")),ROWS($A$3:A435))),"")</f>
        <v/>
      </c>
      <c r="L435" s="10" t="str">
        <f ca="1">IFERROR(INDEX(MAESTRO!L:L,_xludf.AGGREGATE(15,6,ROW(MAESTRO!$B$3:$B$1000)/((MAESTRO!$B$3:$B$1000="MILITARES")*(UPPER(MAESTRO!$L$3:$L$1000)="CONFIRMADO")),ROWS($A$3:A435))),"")</f>
        <v/>
      </c>
      <c r="M435" s="10" t="str">
        <f ca="1">IFERROR(INDEX(MAESTRO!M:M,_xludf.AGGREGATE(15,6,ROW(MAESTRO!$B$3:$B$1000)/((MAESTRO!$B$3:$B$1000="MILITARES")*(UPPER(MAESTRO!$L$3:$L$1000)="CONFIRMADO")),ROWS($A$3:A435))),"")</f>
        <v/>
      </c>
      <c r="N435" s="10" t="str">
        <f ca="1">IFERROR(INDEX(MAESTRO!N:N,_xludf.AGGREGATE(15,6,ROW(MAESTRO!$B$3:$B$1000)/((MAESTRO!$B$3:$B$1000="MILITARES")*(UPPER(MAESTRO!$L$3:$L$1000)="CONFIRMADO")),ROWS($A$3:A435))),"")</f>
        <v/>
      </c>
      <c r="O435" s="10" t="str">
        <f ca="1">IFERROR(INDEX(MAESTRO!O:O,_xludf.AGGREGATE(15,6,ROW(MAESTRO!$B$3:$B$1000)/((MAESTRO!$B$3:$B$1000="MILITARES")*(UPPER(MAESTRO!$L$3:$L$1000)="CONFIRMADO")),ROWS($A$3:A435))),"")</f>
        <v/>
      </c>
      <c r="P435" s="10" t="str">
        <f ca="1">IFERROR(INDEX(MAESTRO!P:P,_xludf.AGGREGATE(15,6,ROW(MAESTRO!$B$3:$B$1000)/((MAESTRO!$B$3:$B$1000="MILITARES")*(UPPER(MAESTRO!$L$3:$L$1000)="CONFIRMADO")),ROWS($A$3:A435))),"")</f>
        <v/>
      </c>
      <c r="Q435" s="10" t="str">
        <f ca="1">IFERROR(INDEX(MAESTRO!Q:Q,_xludf.AGGREGATE(15,6,ROW(MAESTRO!$B$3:$B$1000)/((MAESTRO!$B$3:$B$1000="MILITARES")*(UPPER(MAESTRO!$L$3:$L$1000)="CONFIRMADO")),ROWS($A$3:A435))),"")</f>
        <v/>
      </c>
      <c r="R435" s="10" t="str">
        <f ca="1">IFERROR(INDEX(MAESTRO!R:R,_xludf.AGGREGATE(15,6,ROW(MAESTRO!$B$3:$B$1000)/((MAESTRO!$B$3:$B$1000="MILITARES")*(UPPER(MAESTRO!$L$3:$L$1000)="CONFIRMADO")),ROWS($A$3:A435))),"")</f>
        <v/>
      </c>
      <c r="S435" s="10" t="str">
        <f ca="1">IFERROR(INDEX(MAESTRO!S:S,_xludf.AGGREGATE(15,6,ROW(MAESTRO!$B$3:$B$1000)/((MAESTRO!$B$3:$B$1000="MILITARES")*(UPPER(MAESTRO!$L$3:$L$1000)="CONFIRMADO")),ROWS($A$3:A435))),"")</f>
        <v/>
      </c>
      <c r="T435" s="10" t="str">
        <f ca="1">IFERROR(INDEX(MAESTRO!T:T,_xludf.AGGREGATE(15,6,ROW(MAESTRO!$B$3:$B$1000)/((MAESTRO!$B$3:$B$1000="MILITARES")*(UPPER(MAESTRO!$L$3:$L$1000)="CONFIRMADO")),ROWS($A$3:A435))),"")</f>
        <v/>
      </c>
      <c r="U435" s="10" t="str">
        <f ca="1">IFERROR(INDEX(MAESTRO!U:U,_xludf.AGGREGATE(15,6,ROW(MAESTRO!$B$3:$B$1000)/((MAESTRO!$B$3:$B$1000="MILITARES")*(UPPER(MAESTRO!$L$3:$L$1000)="CONFIRMADO")),ROWS($A$3:A435))),"")</f>
        <v/>
      </c>
      <c r="V435" s="10" t="str">
        <f ca="1">IFERROR(INDEX(MAESTRO!V:V,_xludf.AGGREGATE(15,6,ROW(MAESTRO!$B$3:$B$1000)/((MAESTRO!$B$3:$B$1000="MILITARES")*(UPPER(MAESTRO!$L$3:$L$1000)="CONFIRMADO")),ROWS($A$3:A435))),"")</f>
        <v/>
      </c>
      <c r="W435" s="10" t="str">
        <f ca="1">IFERROR(INDEX(MAESTRO!W:W,_xludf.AGGREGATE(15,6,ROW(MAESTRO!$B$3:$B$1000)/((MAESTRO!$B$3:$B$1000="MILITARES")*(UPPER(MAESTRO!$L$3:$L$1000)="CONFIRMADO")),ROWS($A$3:A435))),"")</f>
        <v/>
      </c>
      <c r="X435" s="10" t="str">
        <f ca="1">IFERROR(INDEX(MAESTRO!X:X,_xludf.AGGREGATE(15,6,ROW(MAESTRO!$B$3:$B$1000)/((MAESTRO!$B$3:$B$1000="MILITARES")*(UPPER(MAESTRO!$L$3:$L$1000)="CONFIRMADO")),ROWS($A$3:A435))),"")</f>
        <v/>
      </c>
    </row>
    <row r="436" spans="1:24" ht="22.05" customHeight="1">
      <c r="A436" s="15" t="str">
        <f ca="1">IFERROR(INDEX(MAESTRO!A:A,_xludf.AGGREGATE(15,6,ROW(MAESTRO!$B$3:$B$1000)/((MAESTRO!$B$3:$B$1000="MILITARES")*(UPPER(MAESTRO!$L$3:$L$1000)="CONFIRMADO")),ROWS($A$3:A436))),"")</f>
        <v/>
      </c>
      <c r="B436" s="15" t="str">
        <f ca="1">IFERROR(INDEX(MAESTRO!B:B,_xludf.AGGREGATE(15,6,ROW(MAESTRO!$B$3:$B$1000)/((MAESTRO!$B$3:$B$1000="MILITARES")*(UPPER(MAESTRO!$L$3:$L$1000)="CONFIRMADO")),ROWS($A$3:A436))),"")</f>
        <v/>
      </c>
      <c r="C436" s="15" t="str">
        <f ca="1">IFERROR(INDEX(MAESTRO!C:C,_xludf.AGGREGATE(15,6,ROW(MAESTRO!$B$3:$B$1000)/((MAESTRO!$B$3:$B$1000="MILITARES")*(UPPER(MAESTRO!$L$3:$L$1000)="CONFIRMADO")),ROWS($A$3:A436))),"")</f>
        <v/>
      </c>
      <c r="D436" s="15" t="str">
        <f ca="1">IFERROR(INDEX(MAESTRO!D:D,_xludf.AGGREGATE(15,6,ROW(MAESTRO!$B$3:$B$1000)/((MAESTRO!$B$3:$B$1000="MILITARES")*(UPPER(MAESTRO!$L$3:$L$1000)="CONFIRMADO")),ROWS($A$3:A436))),"")</f>
        <v/>
      </c>
      <c r="E436" s="15" t="str">
        <f ca="1">IFERROR(INDEX(MAESTRO!E:E,_xludf.AGGREGATE(15,6,ROW(MAESTRO!$B$3:$B$1000)/((MAESTRO!$B$3:$B$1000="MILITARES")*(UPPER(MAESTRO!$L$3:$L$1000)="CONFIRMADO")),ROWS($A$3:A436))),"")</f>
        <v/>
      </c>
      <c r="F436" s="15" t="str">
        <f ca="1">IFERROR(INDEX(MAESTRO!F:F,_xludf.AGGREGATE(15,6,ROW(MAESTRO!$B$3:$B$1000)/((MAESTRO!$B$3:$B$1000="MILITARES")*(UPPER(MAESTRO!$L$3:$L$1000)="CONFIRMADO")),ROWS($A$3:A436))),"")</f>
        <v/>
      </c>
      <c r="G436" s="15" t="str">
        <f ca="1">IFERROR(INDEX(MAESTRO!G:G,_xludf.AGGREGATE(15,6,ROW(MAESTRO!$B$3:$B$1000)/((MAESTRO!$B$3:$B$1000="MILITARES")*(UPPER(MAESTRO!$L$3:$L$1000)="CONFIRMADO")),ROWS($A$3:A436))),"")</f>
        <v/>
      </c>
      <c r="H436" s="15" t="str">
        <f ca="1">IFERROR(INDEX(MAESTRO!H:H,_xludf.AGGREGATE(15,6,ROW(MAESTRO!$B$3:$B$1000)/((MAESTRO!$B$3:$B$1000="MILITARES")*(UPPER(MAESTRO!$L$3:$L$1000)="CONFIRMADO")),ROWS($A$3:A436))),"")</f>
        <v/>
      </c>
      <c r="I436" s="15" t="str">
        <f ca="1">IFERROR(INDEX(MAESTRO!I:I,_xludf.AGGREGATE(15,6,ROW(MAESTRO!$B$3:$B$1000)/((MAESTRO!$B$3:$B$1000="MILITARES")*(UPPER(MAESTRO!$L$3:$L$1000)="CONFIRMADO")),ROWS($A$3:A436))),"")</f>
        <v/>
      </c>
      <c r="J436" s="15" t="str">
        <f ca="1">IFERROR(INDEX(MAESTRO!J:J,_xludf.AGGREGATE(15,6,ROW(MAESTRO!$B$3:$B$1000)/((MAESTRO!$B$3:$B$1000="MILITARES")*(UPPER(MAESTRO!$L$3:$L$1000)="CONFIRMADO")),ROWS($A$3:A436))),"")</f>
        <v/>
      </c>
      <c r="K436" s="15" t="str">
        <f ca="1">IFERROR(INDEX(MAESTRO!K:K,_xludf.AGGREGATE(15,6,ROW(MAESTRO!$B$3:$B$1000)/((MAESTRO!$B$3:$B$1000="MILITARES")*(UPPER(MAESTRO!$L$3:$L$1000)="CONFIRMADO")),ROWS($A$3:A436))),"")</f>
        <v/>
      </c>
      <c r="L436" s="15" t="str">
        <f ca="1">IFERROR(INDEX(MAESTRO!L:L,_xludf.AGGREGATE(15,6,ROW(MAESTRO!$B$3:$B$1000)/((MAESTRO!$B$3:$B$1000="MILITARES")*(UPPER(MAESTRO!$L$3:$L$1000)="CONFIRMADO")),ROWS($A$3:A436))),"")</f>
        <v/>
      </c>
      <c r="M436" s="15" t="str">
        <f ca="1">IFERROR(INDEX(MAESTRO!M:M,_xludf.AGGREGATE(15,6,ROW(MAESTRO!$B$3:$B$1000)/((MAESTRO!$B$3:$B$1000="MILITARES")*(UPPER(MAESTRO!$L$3:$L$1000)="CONFIRMADO")),ROWS($A$3:A436))),"")</f>
        <v/>
      </c>
      <c r="N436" s="15" t="str">
        <f ca="1">IFERROR(INDEX(MAESTRO!N:N,_xludf.AGGREGATE(15,6,ROW(MAESTRO!$B$3:$B$1000)/((MAESTRO!$B$3:$B$1000="MILITARES")*(UPPER(MAESTRO!$L$3:$L$1000)="CONFIRMADO")),ROWS($A$3:A436))),"")</f>
        <v/>
      </c>
      <c r="O436" s="15" t="str">
        <f ca="1">IFERROR(INDEX(MAESTRO!O:O,_xludf.AGGREGATE(15,6,ROW(MAESTRO!$B$3:$B$1000)/((MAESTRO!$B$3:$B$1000="MILITARES")*(UPPER(MAESTRO!$L$3:$L$1000)="CONFIRMADO")),ROWS($A$3:A436))),"")</f>
        <v/>
      </c>
      <c r="P436" s="15" t="str">
        <f ca="1">IFERROR(INDEX(MAESTRO!P:P,_xludf.AGGREGATE(15,6,ROW(MAESTRO!$B$3:$B$1000)/((MAESTRO!$B$3:$B$1000="MILITARES")*(UPPER(MAESTRO!$L$3:$L$1000)="CONFIRMADO")),ROWS($A$3:A436))),"")</f>
        <v/>
      </c>
      <c r="Q436" s="15" t="str">
        <f ca="1">IFERROR(INDEX(MAESTRO!Q:Q,_xludf.AGGREGATE(15,6,ROW(MAESTRO!$B$3:$B$1000)/((MAESTRO!$B$3:$B$1000="MILITARES")*(UPPER(MAESTRO!$L$3:$L$1000)="CONFIRMADO")),ROWS($A$3:A436))),"")</f>
        <v/>
      </c>
      <c r="R436" s="15" t="str">
        <f ca="1">IFERROR(INDEX(MAESTRO!R:R,_xludf.AGGREGATE(15,6,ROW(MAESTRO!$B$3:$B$1000)/((MAESTRO!$B$3:$B$1000="MILITARES")*(UPPER(MAESTRO!$L$3:$L$1000)="CONFIRMADO")),ROWS($A$3:A436))),"")</f>
        <v/>
      </c>
      <c r="S436" s="15" t="str">
        <f ca="1">IFERROR(INDEX(MAESTRO!S:S,_xludf.AGGREGATE(15,6,ROW(MAESTRO!$B$3:$B$1000)/((MAESTRO!$B$3:$B$1000="MILITARES")*(UPPER(MAESTRO!$L$3:$L$1000)="CONFIRMADO")),ROWS($A$3:A436))),"")</f>
        <v/>
      </c>
      <c r="T436" s="15" t="str">
        <f ca="1">IFERROR(INDEX(MAESTRO!T:T,_xludf.AGGREGATE(15,6,ROW(MAESTRO!$B$3:$B$1000)/((MAESTRO!$B$3:$B$1000="MILITARES")*(UPPER(MAESTRO!$L$3:$L$1000)="CONFIRMADO")),ROWS($A$3:A436))),"")</f>
        <v/>
      </c>
      <c r="U436" s="15" t="str">
        <f ca="1">IFERROR(INDEX(MAESTRO!U:U,_xludf.AGGREGATE(15,6,ROW(MAESTRO!$B$3:$B$1000)/((MAESTRO!$B$3:$B$1000="MILITARES")*(UPPER(MAESTRO!$L$3:$L$1000)="CONFIRMADO")),ROWS($A$3:A436))),"")</f>
        <v/>
      </c>
      <c r="V436" s="15" t="str">
        <f ca="1">IFERROR(INDEX(MAESTRO!V:V,_xludf.AGGREGATE(15,6,ROW(MAESTRO!$B$3:$B$1000)/((MAESTRO!$B$3:$B$1000="MILITARES")*(UPPER(MAESTRO!$L$3:$L$1000)="CONFIRMADO")),ROWS($A$3:A436))),"")</f>
        <v/>
      </c>
      <c r="W436" s="15" t="str">
        <f ca="1">IFERROR(INDEX(MAESTRO!W:W,_xludf.AGGREGATE(15,6,ROW(MAESTRO!$B$3:$B$1000)/((MAESTRO!$B$3:$B$1000="MILITARES")*(UPPER(MAESTRO!$L$3:$L$1000)="CONFIRMADO")),ROWS($A$3:A436))),"")</f>
        <v/>
      </c>
      <c r="X436" s="15" t="str">
        <f ca="1">IFERROR(INDEX(MAESTRO!X:X,_xludf.AGGREGATE(15,6,ROW(MAESTRO!$B$3:$B$1000)/((MAESTRO!$B$3:$B$1000="MILITARES")*(UPPER(MAESTRO!$L$3:$L$1000)="CONFIRMADO")),ROWS($A$3:A436))),"")</f>
        <v/>
      </c>
    </row>
    <row r="437" spans="1:24" ht="22.05" customHeight="1">
      <c r="A437" s="10" t="str">
        <f ca="1">IFERROR(INDEX(MAESTRO!A:A,_xludf.AGGREGATE(15,6,ROW(MAESTRO!$B$3:$B$1000)/((MAESTRO!$B$3:$B$1000="MILITARES")*(UPPER(MAESTRO!$L$3:$L$1000)="CONFIRMADO")),ROWS($A$3:A437))),"")</f>
        <v/>
      </c>
      <c r="B437" s="10" t="str">
        <f ca="1">IFERROR(INDEX(MAESTRO!B:B,_xludf.AGGREGATE(15,6,ROW(MAESTRO!$B$3:$B$1000)/((MAESTRO!$B$3:$B$1000="MILITARES")*(UPPER(MAESTRO!$L$3:$L$1000)="CONFIRMADO")),ROWS($A$3:A437))),"")</f>
        <v/>
      </c>
      <c r="C437" s="10" t="str">
        <f ca="1">IFERROR(INDEX(MAESTRO!C:C,_xludf.AGGREGATE(15,6,ROW(MAESTRO!$B$3:$B$1000)/((MAESTRO!$B$3:$B$1000="MILITARES")*(UPPER(MAESTRO!$L$3:$L$1000)="CONFIRMADO")),ROWS($A$3:A437))),"")</f>
        <v/>
      </c>
      <c r="D437" s="10" t="str">
        <f ca="1">IFERROR(INDEX(MAESTRO!D:D,_xludf.AGGREGATE(15,6,ROW(MAESTRO!$B$3:$B$1000)/((MAESTRO!$B$3:$B$1000="MILITARES")*(UPPER(MAESTRO!$L$3:$L$1000)="CONFIRMADO")),ROWS($A$3:A437))),"")</f>
        <v/>
      </c>
      <c r="E437" s="10" t="str">
        <f ca="1">IFERROR(INDEX(MAESTRO!E:E,_xludf.AGGREGATE(15,6,ROW(MAESTRO!$B$3:$B$1000)/((MAESTRO!$B$3:$B$1000="MILITARES")*(UPPER(MAESTRO!$L$3:$L$1000)="CONFIRMADO")),ROWS($A$3:A437))),"")</f>
        <v/>
      </c>
      <c r="F437" s="10" t="str">
        <f ca="1">IFERROR(INDEX(MAESTRO!F:F,_xludf.AGGREGATE(15,6,ROW(MAESTRO!$B$3:$B$1000)/((MAESTRO!$B$3:$B$1000="MILITARES")*(UPPER(MAESTRO!$L$3:$L$1000)="CONFIRMADO")),ROWS($A$3:A437))),"")</f>
        <v/>
      </c>
      <c r="G437" s="10" t="str">
        <f ca="1">IFERROR(INDEX(MAESTRO!G:G,_xludf.AGGREGATE(15,6,ROW(MAESTRO!$B$3:$B$1000)/((MAESTRO!$B$3:$B$1000="MILITARES")*(UPPER(MAESTRO!$L$3:$L$1000)="CONFIRMADO")),ROWS($A$3:A437))),"")</f>
        <v/>
      </c>
      <c r="H437" s="10" t="str">
        <f ca="1">IFERROR(INDEX(MAESTRO!H:H,_xludf.AGGREGATE(15,6,ROW(MAESTRO!$B$3:$B$1000)/((MAESTRO!$B$3:$B$1000="MILITARES")*(UPPER(MAESTRO!$L$3:$L$1000)="CONFIRMADO")),ROWS($A$3:A437))),"")</f>
        <v/>
      </c>
      <c r="I437" s="10" t="str">
        <f ca="1">IFERROR(INDEX(MAESTRO!I:I,_xludf.AGGREGATE(15,6,ROW(MAESTRO!$B$3:$B$1000)/((MAESTRO!$B$3:$B$1000="MILITARES")*(UPPER(MAESTRO!$L$3:$L$1000)="CONFIRMADO")),ROWS($A$3:A437))),"")</f>
        <v/>
      </c>
      <c r="J437" s="10" t="str">
        <f ca="1">IFERROR(INDEX(MAESTRO!J:J,_xludf.AGGREGATE(15,6,ROW(MAESTRO!$B$3:$B$1000)/((MAESTRO!$B$3:$B$1000="MILITARES")*(UPPER(MAESTRO!$L$3:$L$1000)="CONFIRMADO")),ROWS($A$3:A437))),"")</f>
        <v/>
      </c>
      <c r="K437" s="10" t="str">
        <f ca="1">IFERROR(INDEX(MAESTRO!K:K,_xludf.AGGREGATE(15,6,ROW(MAESTRO!$B$3:$B$1000)/((MAESTRO!$B$3:$B$1000="MILITARES")*(UPPER(MAESTRO!$L$3:$L$1000)="CONFIRMADO")),ROWS($A$3:A437))),"")</f>
        <v/>
      </c>
      <c r="L437" s="10" t="str">
        <f ca="1">IFERROR(INDEX(MAESTRO!L:L,_xludf.AGGREGATE(15,6,ROW(MAESTRO!$B$3:$B$1000)/((MAESTRO!$B$3:$B$1000="MILITARES")*(UPPER(MAESTRO!$L$3:$L$1000)="CONFIRMADO")),ROWS($A$3:A437))),"")</f>
        <v/>
      </c>
      <c r="M437" s="10" t="str">
        <f ca="1">IFERROR(INDEX(MAESTRO!M:M,_xludf.AGGREGATE(15,6,ROW(MAESTRO!$B$3:$B$1000)/((MAESTRO!$B$3:$B$1000="MILITARES")*(UPPER(MAESTRO!$L$3:$L$1000)="CONFIRMADO")),ROWS($A$3:A437))),"")</f>
        <v/>
      </c>
      <c r="N437" s="10" t="str">
        <f ca="1">IFERROR(INDEX(MAESTRO!N:N,_xludf.AGGREGATE(15,6,ROW(MAESTRO!$B$3:$B$1000)/((MAESTRO!$B$3:$B$1000="MILITARES")*(UPPER(MAESTRO!$L$3:$L$1000)="CONFIRMADO")),ROWS($A$3:A437))),"")</f>
        <v/>
      </c>
      <c r="O437" s="10" t="str">
        <f ca="1">IFERROR(INDEX(MAESTRO!O:O,_xludf.AGGREGATE(15,6,ROW(MAESTRO!$B$3:$B$1000)/((MAESTRO!$B$3:$B$1000="MILITARES")*(UPPER(MAESTRO!$L$3:$L$1000)="CONFIRMADO")),ROWS($A$3:A437))),"")</f>
        <v/>
      </c>
      <c r="P437" s="10" t="str">
        <f ca="1">IFERROR(INDEX(MAESTRO!P:P,_xludf.AGGREGATE(15,6,ROW(MAESTRO!$B$3:$B$1000)/((MAESTRO!$B$3:$B$1000="MILITARES")*(UPPER(MAESTRO!$L$3:$L$1000)="CONFIRMADO")),ROWS($A$3:A437))),"")</f>
        <v/>
      </c>
      <c r="Q437" s="10" t="str">
        <f ca="1">IFERROR(INDEX(MAESTRO!Q:Q,_xludf.AGGREGATE(15,6,ROW(MAESTRO!$B$3:$B$1000)/((MAESTRO!$B$3:$B$1000="MILITARES")*(UPPER(MAESTRO!$L$3:$L$1000)="CONFIRMADO")),ROWS($A$3:A437))),"")</f>
        <v/>
      </c>
      <c r="R437" s="10" t="str">
        <f ca="1">IFERROR(INDEX(MAESTRO!R:R,_xludf.AGGREGATE(15,6,ROW(MAESTRO!$B$3:$B$1000)/((MAESTRO!$B$3:$B$1000="MILITARES")*(UPPER(MAESTRO!$L$3:$L$1000)="CONFIRMADO")),ROWS($A$3:A437))),"")</f>
        <v/>
      </c>
      <c r="S437" s="10" t="str">
        <f ca="1">IFERROR(INDEX(MAESTRO!S:S,_xludf.AGGREGATE(15,6,ROW(MAESTRO!$B$3:$B$1000)/((MAESTRO!$B$3:$B$1000="MILITARES")*(UPPER(MAESTRO!$L$3:$L$1000)="CONFIRMADO")),ROWS($A$3:A437))),"")</f>
        <v/>
      </c>
      <c r="T437" s="10" t="str">
        <f ca="1">IFERROR(INDEX(MAESTRO!T:T,_xludf.AGGREGATE(15,6,ROW(MAESTRO!$B$3:$B$1000)/((MAESTRO!$B$3:$B$1000="MILITARES")*(UPPER(MAESTRO!$L$3:$L$1000)="CONFIRMADO")),ROWS($A$3:A437))),"")</f>
        <v/>
      </c>
      <c r="U437" s="10" t="str">
        <f ca="1">IFERROR(INDEX(MAESTRO!U:U,_xludf.AGGREGATE(15,6,ROW(MAESTRO!$B$3:$B$1000)/((MAESTRO!$B$3:$B$1000="MILITARES")*(UPPER(MAESTRO!$L$3:$L$1000)="CONFIRMADO")),ROWS($A$3:A437))),"")</f>
        <v/>
      </c>
      <c r="V437" s="10" t="str">
        <f ca="1">IFERROR(INDEX(MAESTRO!V:V,_xludf.AGGREGATE(15,6,ROW(MAESTRO!$B$3:$B$1000)/((MAESTRO!$B$3:$B$1000="MILITARES")*(UPPER(MAESTRO!$L$3:$L$1000)="CONFIRMADO")),ROWS($A$3:A437))),"")</f>
        <v/>
      </c>
      <c r="W437" s="10" t="str">
        <f ca="1">IFERROR(INDEX(MAESTRO!W:W,_xludf.AGGREGATE(15,6,ROW(MAESTRO!$B$3:$B$1000)/((MAESTRO!$B$3:$B$1000="MILITARES")*(UPPER(MAESTRO!$L$3:$L$1000)="CONFIRMADO")),ROWS($A$3:A437))),"")</f>
        <v/>
      </c>
      <c r="X437" s="10" t="str">
        <f ca="1">IFERROR(INDEX(MAESTRO!X:X,_xludf.AGGREGATE(15,6,ROW(MAESTRO!$B$3:$B$1000)/((MAESTRO!$B$3:$B$1000="MILITARES")*(UPPER(MAESTRO!$L$3:$L$1000)="CONFIRMADO")),ROWS($A$3:A437))),"")</f>
        <v/>
      </c>
    </row>
    <row r="438" spans="1:24" ht="22.05" customHeight="1">
      <c r="A438" s="15" t="str">
        <f ca="1">IFERROR(INDEX(MAESTRO!A:A,_xludf.AGGREGATE(15,6,ROW(MAESTRO!$B$3:$B$1000)/((MAESTRO!$B$3:$B$1000="MILITARES")*(UPPER(MAESTRO!$L$3:$L$1000)="CONFIRMADO")),ROWS($A$3:A438))),"")</f>
        <v/>
      </c>
      <c r="B438" s="15" t="str">
        <f ca="1">IFERROR(INDEX(MAESTRO!B:B,_xludf.AGGREGATE(15,6,ROW(MAESTRO!$B$3:$B$1000)/((MAESTRO!$B$3:$B$1000="MILITARES")*(UPPER(MAESTRO!$L$3:$L$1000)="CONFIRMADO")),ROWS($A$3:A438))),"")</f>
        <v/>
      </c>
      <c r="C438" s="15" t="str">
        <f ca="1">IFERROR(INDEX(MAESTRO!C:C,_xludf.AGGREGATE(15,6,ROW(MAESTRO!$B$3:$B$1000)/((MAESTRO!$B$3:$B$1000="MILITARES")*(UPPER(MAESTRO!$L$3:$L$1000)="CONFIRMADO")),ROWS($A$3:A438))),"")</f>
        <v/>
      </c>
      <c r="D438" s="15" t="str">
        <f ca="1">IFERROR(INDEX(MAESTRO!D:D,_xludf.AGGREGATE(15,6,ROW(MAESTRO!$B$3:$B$1000)/((MAESTRO!$B$3:$B$1000="MILITARES")*(UPPER(MAESTRO!$L$3:$L$1000)="CONFIRMADO")),ROWS($A$3:A438))),"")</f>
        <v/>
      </c>
      <c r="E438" s="15" t="str">
        <f ca="1">IFERROR(INDEX(MAESTRO!E:E,_xludf.AGGREGATE(15,6,ROW(MAESTRO!$B$3:$B$1000)/((MAESTRO!$B$3:$B$1000="MILITARES")*(UPPER(MAESTRO!$L$3:$L$1000)="CONFIRMADO")),ROWS($A$3:A438))),"")</f>
        <v/>
      </c>
      <c r="F438" s="15" t="str">
        <f ca="1">IFERROR(INDEX(MAESTRO!F:F,_xludf.AGGREGATE(15,6,ROW(MAESTRO!$B$3:$B$1000)/((MAESTRO!$B$3:$B$1000="MILITARES")*(UPPER(MAESTRO!$L$3:$L$1000)="CONFIRMADO")),ROWS($A$3:A438))),"")</f>
        <v/>
      </c>
      <c r="G438" s="15" t="str">
        <f ca="1">IFERROR(INDEX(MAESTRO!G:G,_xludf.AGGREGATE(15,6,ROW(MAESTRO!$B$3:$B$1000)/((MAESTRO!$B$3:$B$1000="MILITARES")*(UPPER(MAESTRO!$L$3:$L$1000)="CONFIRMADO")),ROWS($A$3:A438))),"")</f>
        <v/>
      </c>
      <c r="H438" s="15" t="str">
        <f ca="1">IFERROR(INDEX(MAESTRO!H:H,_xludf.AGGREGATE(15,6,ROW(MAESTRO!$B$3:$B$1000)/((MAESTRO!$B$3:$B$1000="MILITARES")*(UPPER(MAESTRO!$L$3:$L$1000)="CONFIRMADO")),ROWS($A$3:A438))),"")</f>
        <v/>
      </c>
      <c r="I438" s="15" t="str">
        <f ca="1">IFERROR(INDEX(MAESTRO!I:I,_xludf.AGGREGATE(15,6,ROW(MAESTRO!$B$3:$B$1000)/((MAESTRO!$B$3:$B$1000="MILITARES")*(UPPER(MAESTRO!$L$3:$L$1000)="CONFIRMADO")),ROWS($A$3:A438))),"")</f>
        <v/>
      </c>
      <c r="J438" s="15" t="str">
        <f ca="1">IFERROR(INDEX(MAESTRO!J:J,_xludf.AGGREGATE(15,6,ROW(MAESTRO!$B$3:$B$1000)/((MAESTRO!$B$3:$B$1000="MILITARES")*(UPPER(MAESTRO!$L$3:$L$1000)="CONFIRMADO")),ROWS($A$3:A438))),"")</f>
        <v/>
      </c>
      <c r="K438" s="15" t="str">
        <f ca="1">IFERROR(INDEX(MAESTRO!K:K,_xludf.AGGREGATE(15,6,ROW(MAESTRO!$B$3:$B$1000)/((MAESTRO!$B$3:$B$1000="MILITARES")*(UPPER(MAESTRO!$L$3:$L$1000)="CONFIRMADO")),ROWS($A$3:A438))),"")</f>
        <v/>
      </c>
      <c r="L438" s="15" t="str">
        <f ca="1">IFERROR(INDEX(MAESTRO!L:L,_xludf.AGGREGATE(15,6,ROW(MAESTRO!$B$3:$B$1000)/((MAESTRO!$B$3:$B$1000="MILITARES")*(UPPER(MAESTRO!$L$3:$L$1000)="CONFIRMADO")),ROWS($A$3:A438))),"")</f>
        <v/>
      </c>
      <c r="M438" s="15" t="str">
        <f ca="1">IFERROR(INDEX(MAESTRO!M:M,_xludf.AGGREGATE(15,6,ROW(MAESTRO!$B$3:$B$1000)/((MAESTRO!$B$3:$B$1000="MILITARES")*(UPPER(MAESTRO!$L$3:$L$1000)="CONFIRMADO")),ROWS($A$3:A438))),"")</f>
        <v/>
      </c>
      <c r="N438" s="15" t="str">
        <f ca="1">IFERROR(INDEX(MAESTRO!N:N,_xludf.AGGREGATE(15,6,ROW(MAESTRO!$B$3:$B$1000)/((MAESTRO!$B$3:$B$1000="MILITARES")*(UPPER(MAESTRO!$L$3:$L$1000)="CONFIRMADO")),ROWS($A$3:A438))),"")</f>
        <v/>
      </c>
      <c r="O438" s="15" t="str">
        <f ca="1">IFERROR(INDEX(MAESTRO!O:O,_xludf.AGGREGATE(15,6,ROW(MAESTRO!$B$3:$B$1000)/((MAESTRO!$B$3:$B$1000="MILITARES")*(UPPER(MAESTRO!$L$3:$L$1000)="CONFIRMADO")),ROWS($A$3:A438))),"")</f>
        <v/>
      </c>
      <c r="P438" s="15" t="str">
        <f ca="1">IFERROR(INDEX(MAESTRO!P:P,_xludf.AGGREGATE(15,6,ROW(MAESTRO!$B$3:$B$1000)/((MAESTRO!$B$3:$B$1000="MILITARES")*(UPPER(MAESTRO!$L$3:$L$1000)="CONFIRMADO")),ROWS($A$3:A438))),"")</f>
        <v/>
      </c>
      <c r="Q438" s="15" t="str">
        <f ca="1">IFERROR(INDEX(MAESTRO!Q:Q,_xludf.AGGREGATE(15,6,ROW(MAESTRO!$B$3:$B$1000)/((MAESTRO!$B$3:$B$1000="MILITARES")*(UPPER(MAESTRO!$L$3:$L$1000)="CONFIRMADO")),ROWS($A$3:A438))),"")</f>
        <v/>
      </c>
      <c r="R438" s="15" t="str">
        <f ca="1">IFERROR(INDEX(MAESTRO!R:R,_xludf.AGGREGATE(15,6,ROW(MAESTRO!$B$3:$B$1000)/((MAESTRO!$B$3:$B$1000="MILITARES")*(UPPER(MAESTRO!$L$3:$L$1000)="CONFIRMADO")),ROWS($A$3:A438))),"")</f>
        <v/>
      </c>
      <c r="S438" s="15" t="str">
        <f ca="1">IFERROR(INDEX(MAESTRO!S:S,_xludf.AGGREGATE(15,6,ROW(MAESTRO!$B$3:$B$1000)/((MAESTRO!$B$3:$B$1000="MILITARES")*(UPPER(MAESTRO!$L$3:$L$1000)="CONFIRMADO")),ROWS($A$3:A438))),"")</f>
        <v/>
      </c>
      <c r="T438" s="15" t="str">
        <f ca="1">IFERROR(INDEX(MAESTRO!T:T,_xludf.AGGREGATE(15,6,ROW(MAESTRO!$B$3:$B$1000)/((MAESTRO!$B$3:$B$1000="MILITARES")*(UPPER(MAESTRO!$L$3:$L$1000)="CONFIRMADO")),ROWS($A$3:A438))),"")</f>
        <v/>
      </c>
      <c r="U438" s="15" t="str">
        <f ca="1">IFERROR(INDEX(MAESTRO!U:U,_xludf.AGGREGATE(15,6,ROW(MAESTRO!$B$3:$B$1000)/((MAESTRO!$B$3:$B$1000="MILITARES")*(UPPER(MAESTRO!$L$3:$L$1000)="CONFIRMADO")),ROWS($A$3:A438))),"")</f>
        <v/>
      </c>
      <c r="V438" s="15" t="str">
        <f ca="1">IFERROR(INDEX(MAESTRO!V:V,_xludf.AGGREGATE(15,6,ROW(MAESTRO!$B$3:$B$1000)/((MAESTRO!$B$3:$B$1000="MILITARES")*(UPPER(MAESTRO!$L$3:$L$1000)="CONFIRMADO")),ROWS($A$3:A438))),"")</f>
        <v/>
      </c>
      <c r="W438" s="15" t="str">
        <f ca="1">IFERROR(INDEX(MAESTRO!W:W,_xludf.AGGREGATE(15,6,ROW(MAESTRO!$B$3:$B$1000)/((MAESTRO!$B$3:$B$1000="MILITARES")*(UPPER(MAESTRO!$L$3:$L$1000)="CONFIRMADO")),ROWS($A$3:A438))),"")</f>
        <v/>
      </c>
      <c r="X438" s="15" t="str">
        <f ca="1">IFERROR(INDEX(MAESTRO!X:X,_xludf.AGGREGATE(15,6,ROW(MAESTRO!$B$3:$B$1000)/((MAESTRO!$B$3:$B$1000="MILITARES")*(UPPER(MAESTRO!$L$3:$L$1000)="CONFIRMADO")),ROWS($A$3:A438))),"")</f>
        <v/>
      </c>
    </row>
    <row r="439" spans="1:24" ht="22.05" customHeight="1">
      <c r="A439" s="10" t="str">
        <f ca="1">IFERROR(INDEX(MAESTRO!A:A,_xludf.AGGREGATE(15,6,ROW(MAESTRO!$B$3:$B$1000)/((MAESTRO!$B$3:$B$1000="MILITARES")*(UPPER(MAESTRO!$L$3:$L$1000)="CONFIRMADO")),ROWS($A$3:A439))),"")</f>
        <v/>
      </c>
      <c r="B439" s="10" t="str">
        <f ca="1">IFERROR(INDEX(MAESTRO!B:B,_xludf.AGGREGATE(15,6,ROW(MAESTRO!$B$3:$B$1000)/((MAESTRO!$B$3:$B$1000="MILITARES")*(UPPER(MAESTRO!$L$3:$L$1000)="CONFIRMADO")),ROWS($A$3:A439))),"")</f>
        <v/>
      </c>
      <c r="C439" s="10" t="str">
        <f ca="1">IFERROR(INDEX(MAESTRO!C:C,_xludf.AGGREGATE(15,6,ROW(MAESTRO!$B$3:$B$1000)/((MAESTRO!$B$3:$B$1000="MILITARES")*(UPPER(MAESTRO!$L$3:$L$1000)="CONFIRMADO")),ROWS($A$3:A439))),"")</f>
        <v/>
      </c>
      <c r="D439" s="10" t="str">
        <f ca="1">IFERROR(INDEX(MAESTRO!D:D,_xludf.AGGREGATE(15,6,ROW(MAESTRO!$B$3:$B$1000)/((MAESTRO!$B$3:$B$1000="MILITARES")*(UPPER(MAESTRO!$L$3:$L$1000)="CONFIRMADO")),ROWS($A$3:A439))),"")</f>
        <v/>
      </c>
      <c r="E439" s="10" t="str">
        <f ca="1">IFERROR(INDEX(MAESTRO!E:E,_xludf.AGGREGATE(15,6,ROW(MAESTRO!$B$3:$B$1000)/((MAESTRO!$B$3:$B$1000="MILITARES")*(UPPER(MAESTRO!$L$3:$L$1000)="CONFIRMADO")),ROWS($A$3:A439))),"")</f>
        <v/>
      </c>
      <c r="F439" s="10" t="str">
        <f ca="1">IFERROR(INDEX(MAESTRO!F:F,_xludf.AGGREGATE(15,6,ROW(MAESTRO!$B$3:$B$1000)/((MAESTRO!$B$3:$B$1000="MILITARES")*(UPPER(MAESTRO!$L$3:$L$1000)="CONFIRMADO")),ROWS($A$3:A439))),"")</f>
        <v/>
      </c>
      <c r="G439" s="10" t="str">
        <f ca="1">IFERROR(INDEX(MAESTRO!G:G,_xludf.AGGREGATE(15,6,ROW(MAESTRO!$B$3:$B$1000)/((MAESTRO!$B$3:$B$1000="MILITARES")*(UPPER(MAESTRO!$L$3:$L$1000)="CONFIRMADO")),ROWS($A$3:A439))),"")</f>
        <v/>
      </c>
      <c r="H439" s="10" t="str">
        <f ca="1">IFERROR(INDEX(MAESTRO!H:H,_xludf.AGGREGATE(15,6,ROW(MAESTRO!$B$3:$B$1000)/((MAESTRO!$B$3:$B$1000="MILITARES")*(UPPER(MAESTRO!$L$3:$L$1000)="CONFIRMADO")),ROWS($A$3:A439))),"")</f>
        <v/>
      </c>
      <c r="I439" s="10" t="str">
        <f ca="1">IFERROR(INDEX(MAESTRO!I:I,_xludf.AGGREGATE(15,6,ROW(MAESTRO!$B$3:$B$1000)/((MAESTRO!$B$3:$B$1000="MILITARES")*(UPPER(MAESTRO!$L$3:$L$1000)="CONFIRMADO")),ROWS($A$3:A439))),"")</f>
        <v/>
      </c>
      <c r="J439" s="10" t="str">
        <f ca="1">IFERROR(INDEX(MAESTRO!J:J,_xludf.AGGREGATE(15,6,ROW(MAESTRO!$B$3:$B$1000)/((MAESTRO!$B$3:$B$1000="MILITARES")*(UPPER(MAESTRO!$L$3:$L$1000)="CONFIRMADO")),ROWS($A$3:A439))),"")</f>
        <v/>
      </c>
      <c r="K439" s="10" t="str">
        <f ca="1">IFERROR(INDEX(MAESTRO!K:K,_xludf.AGGREGATE(15,6,ROW(MAESTRO!$B$3:$B$1000)/((MAESTRO!$B$3:$B$1000="MILITARES")*(UPPER(MAESTRO!$L$3:$L$1000)="CONFIRMADO")),ROWS($A$3:A439))),"")</f>
        <v/>
      </c>
      <c r="L439" s="10" t="str">
        <f ca="1">IFERROR(INDEX(MAESTRO!L:L,_xludf.AGGREGATE(15,6,ROW(MAESTRO!$B$3:$B$1000)/((MAESTRO!$B$3:$B$1000="MILITARES")*(UPPER(MAESTRO!$L$3:$L$1000)="CONFIRMADO")),ROWS($A$3:A439))),"")</f>
        <v/>
      </c>
      <c r="M439" s="10" t="str">
        <f ca="1">IFERROR(INDEX(MAESTRO!M:M,_xludf.AGGREGATE(15,6,ROW(MAESTRO!$B$3:$B$1000)/((MAESTRO!$B$3:$B$1000="MILITARES")*(UPPER(MAESTRO!$L$3:$L$1000)="CONFIRMADO")),ROWS($A$3:A439))),"")</f>
        <v/>
      </c>
      <c r="N439" s="10" t="str">
        <f ca="1">IFERROR(INDEX(MAESTRO!N:N,_xludf.AGGREGATE(15,6,ROW(MAESTRO!$B$3:$B$1000)/((MAESTRO!$B$3:$B$1000="MILITARES")*(UPPER(MAESTRO!$L$3:$L$1000)="CONFIRMADO")),ROWS($A$3:A439))),"")</f>
        <v/>
      </c>
      <c r="O439" s="10" t="str">
        <f ca="1">IFERROR(INDEX(MAESTRO!O:O,_xludf.AGGREGATE(15,6,ROW(MAESTRO!$B$3:$B$1000)/((MAESTRO!$B$3:$B$1000="MILITARES")*(UPPER(MAESTRO!$L$3:$L$1000)="CONFIRMADO")),ROWS($A$3:A439))),"")</f>
        <v/>
      </c>
      <c r="P439" s="10" t="str">
        <f ca="1">IFERROR(INDEX(MAESTRO!P:P,_xludf.AGGREGATE(15,6,ROW(MAESTRO!$B$3:$B$1000)/((MAESTRO!$B$3:$B$1000="MILITARES")*(UPPER(MAESTRO!$L$3:$L$1000)="CONFIRMADO")),ROWS($A$3:A439))),"")</f>
        <v/>
      </c>
      <c r="Q439" s="10" t="str">
        <f ca="1">IFERROR(INDEX(MAESTRO!Q:Q,_xludf.AGGREGATE(15,6,ROW(MAESTRO!$B$3:$B$1000)/((MAESTRO!$B$3:$B$1000="MILITARES")*(UPPER(MAESTRO!$L$3:$L$1000)="CONFIRMADO")),ROWS($A$3:A439))),"")</f>
        <v/>
      </c>
      <c r="R439" s="10" t="str">
        <f ca="1">IFERROR(INDEX(MAESTRO!R:R,_xludf.AGGREGATE(15,6,ROW(MAESTRO!$B$3:$B$1000)/((MAESTRO!$B$3:$B$1000="MILITARES")*(UPPER(MAESTRO!$L$3:$L$1000)="CONFIRMADO")),ROWS($A$3:A439))),"")</f>
        <v/>
      </c>
      <c r="S439" s="10" t="str">
        <f ca="1">IFERROR(INDEX(MAESTRO!S:S,_xludf.AGGREGATE(15,6,ROW(MAESTRO!$B$3:$B$1000)/((MAESTRO!$B$3:$B$1000="MILITARES")*(UPPER(MAESTRO!$L$3:$L$1000)="CONFIRMADO")),ROWS($A$3:A439))),"")</f>
        <v/>
      </c>
      <c r="T439" s="10" t="str">
        <f ca="1">IFERROR(INDEX(MAESTRO!T:T,_xludf.AGGREGATE(15,6,ROW(MAESTRO!$B$3:$B$1000)/((MAESTRO!$B$3:$B$1000="MILITARES")*(UPPER(MAESTRO!$L$3:$L$1000)="CONFIRMADO")),ROWS($A$3:A439))),"")</f>
        <v/>
      </c>
      <c r="U439" s="10" t="str">
        <f ca="1">IFERROR(INDEX(MAESTRO!U:U,_xludf.AGGREGATE(15,6,ROW(MAESTRO!$B$3:$B$1000)/((MAESTRO!$B$3:$B$1000="MILITARES")*(UPPER(MAESTRO!$L$3:$L$1000)="CONFIRMADO")),ROWS($A$3:A439))),"")</f>
        <v/>
      </c>
      <c r="V439" s="10" t="str">
        <f ca="1">IFERROR(INDEX(MAESTRO!V:V,_xludf.AGGREGATE(15,6,ROW(MAESTRO!$B$3:$B$1000)/((MAESTRO!$B$3:$B$1000="MILITARES")*(UPPER(MAESTRO!$L$3:$L$1000)="CONFIRMADO")),ROWS($A$3:A439))),"")</f>
        <v/>
      </c>
      <c r="W439" s="10" t="str">
        <f ca="1">IFERROR(INDEX(MAESTRO!W:W,_xludf.AGGREGATE(15,6,ROW(MAESTRO!$B$3:$B$1000)/((MAESTRO!$B$3:$B$1000="MILITARES")*(UPPER(MAESTRO!$L$3:$L$1000)="CONFIRMADO")),ROWS($A$3:A439))),"")</f>
        <v/>
      </c>
      <c r="X439" s="10" t="str">
        <f ca="1">IFERROR(INDEX(MAESTRO!X:X,_xludf.AGGREGATE(15,6,ROW(MAESTRO!$B$3:$B$1000)/((MAESTRO!$B$3:$B$1000="MILITARES")*(UPPER(MAESTRO!$L$3:$L$1000)="CONFIRMADO")),ROWS($A$3:A439))),"")</f>
        <v/>
      </c>
    </row>
    <row r="440" spans="1:24" ht="22.05" customHeight="1">
      <c r="A440" s="15" t="str">
        <f ca="1">IFERROR(INDEX(MAESTRO!A:A,_xludf.AGGREGATE(15,6,ROW(MAESTRO!$B$3:$B$1000)/((MAESTRO!$B$3:$B$1000="MILITARES")*(UPPER(MAESTRO!$L$3:$L$1000)="CONFIRMADO")),ROWS($A$3:A440))),"")</f>
        <v/>
      </c>
      <c r="B440" s="15" t="str">
        <f ca="1">IFERROR(INDEX(MAESTRO!B:B,_xludf.AGGREGATE(15,6,ROW(MAESTRO!$B$3:$B$1000)/((MAESTRO!$B$3:$B$1000="MILITARES")*(UPPER(MAESTRO!$L$3:$L$1000)="CONFIRMADO")),ROWS($A$3:A440))),"")</f>
        <v/>
      </c>
      <c r="C440" s="15" t="str">
        <f ca="1">IFERROR(INDEX(MAESTRO!C:C,_xludf.AGGREGATE(15,6,ROW(MAESTRO!$B$3:$B$1000)/((MAESTRO!$B$3:$B$1000="MILITARES")*(UPPER(MAESTRO!$L$3:$L$1000)="CONFIRMADO")),ROWS($A$3:A440))),"")</f>
        <v/>
      </c>
      <c r="D440" s="15" t="str">
        <f ca="1">IFERROR(INDEX(MAESTRO!D:D,_xludf.AGGREGATE(15,6,ROW(MAESTRO!$B$3:$B$1000)/((MAESTRO!$B$3:$B$1000="MILITARES")*(UPPER(MAESTRO!$L$3:$L$1000)="CONFIRMADO")),ROWS($A$3:A440))),"")</f>
        <v/>
      </c>
      <c r="E440" s="15" t="str">
        <f ca="1">IFERROR(INDEX(MAESTRO!E:E,_xludf.AGGREGATE(15,6,ROW(MAESTRO!$B$3:$B$1000)/((MAESTRO!$B$3:$B$1000="MILITARES")*(UPPER(MAESTRO!$L$3:$L$1000)="CONFIRMADO")),ROWS($A$3:A440))),"")</f>
        <v/>
      </c>
      <c r="F440" s="15" t="str">
        <f ca="1">IFERROR(INDEX(MAESTRO!F:F,_xludf.AGGREGATE(15,6,ROW(MAESTRO!$B$3:$B$1000)/((MAESTRO!$B$3:$B$1000="MILITARES")*(UPPER(MAESTRO!$L$3:$L$1000)="CONFIRMADO")),ROWS($A$3:A440))),"")</f>
        <v/>
      </c>
      <c r="G440" s="15" t="str">
        <f ca="1">IFERROR(INDEX(MAESTRO!G:G,_xludf.AGGREGATE(15,6,ROW(MAESTRO!$B$3:$B$1000)/((MAESTRO!$B$3:$B$1000="MILITARES")*(UPPER(MAESTRO!$L$3:$L$1000)="CONFIRMADO")),ROWS($A$3:A440))),"")</f>
        <v/>
      </c>
      <c r="H440" s="15" t="str">
        <f ca="1">IFERROR(INDEX(MAESTRO!H:H,_xludf.AGGREGATE(15,6,ROW(MAESTRO!$B$3:$B$1000)/((MAESTRO!$B$3:$B$1000="MILITARES")*(UPPER(MAESTRO!$L$3:$L$1000)="CONFIRMADO")),ROWS($A$3:A440))),"")</f>
        <v/>
      </c>
      <c r="I440" s="15" t="str">
        <f ca="1">IFERROR(INDEX(MAESTRO!I:I,_xludf.AGGREGATE(15,6,ROW(MAESTRO!$B$3:$B$1000)/((MAESTRO!$B$3:$B$1000="MILITARES")*(UPPER(MAESTRO!$L$3:$L$1000)="CONFIRMADO")),ROWS($A$3:A440))),"")</f>
        <v/>
      </c>
      <c r="J440" s="15" t="str">
        <f ca="1">IFERROR(INDEX(MAESTRO!J:J,_xludf.AGGREGATE(15,6,ROW(MAESTRO!$B$3:$B$1000)/((MAESTRO!$B$3:$B$1000="MILITARES")*(UPPER(MAESTRO!$L$3:$L$1000)="CONFIRMADO")),ROWS($A$3:A440))),"")</f>
        <v/>
      </c>
      <c r="K440" s="15" t="str">
        <f ca="1">IFERROR(INDEX(MAESTRO!K:K,_xludf.AGGREGATE(15,6,ROW(MAESTRO!$B$3:$B$1000)/((MAESTRO!$B$3:$B$1000="MILITARES")*(UPPER(MAESTRO!$L$3:$L$1000)="CONFIRMADO")),ROWS($A$3:A440))),"")</f>
        <v/>
      </c>
      <c r="L440" s="15" t="str">
        <f ca="1">IFERROR(INDEX(MAESTRO!L:L,_xludf.AGGREGATE(15,6,ROW(MAESTRO!$B$3:$B$1000)/((MAESTRO!$B$3:$B$1000="MILITARES")*(UPPER(MAESTRO!$L$3:$L$1000)="CONFIRMADO")),ROWS($A$3:A440))),"")</f>
        <v/>
      </c>
      <c r="M440" s="15" t="str">
        <f ca="1">IFERROR(INDEX(MAESTRO!M:M,_xludf.AGGREGATE(15,6,ROW(MAESTRO!$B$3:$B$1000)/((MAESTRO!$B$3:$B$1000="MILITARES")*(UPPER(MAESTRO!$L$3:$L$1000)="CONFIRMADO")),ROWS($A$3:A440))),"")</f>
        <v/>
      </c>
      <c r="N440" s="15" t="str">
        <f ca="1">IFERROR(INDEX(MAESTRO!N:N,_xludf.AGGREGATE(15,6,ROW(MAESTRO!$B$3:$B$1000)/((MAESTRO!$B$3:$B$1000="MILITARES")*(UPPER(MAESTRO!$L$3:$L$1000)="CONFIRMADO")),ROWS($A$3:A440))),"")</f>
        <v/>
      </c>
      <c r="O440" s="15" t="str">
        <f ca="1">IFERROR(INDEX(MAESTRO!O:O,_xludf.AGGREGATE(15,6,ROW(MAESTRO!$B$3:$B$1000)/((MAESTRO!$B$3:$B$1000="MILITARES")*(UPPER(MAESTRO!$L$3:$L$1000)="CONFIRMADO")),ROWS($A$3:A440))),"")</f>
        <v/>
      </c>
      <c r="P440" s="15" t="str">
        <f ca="1">IFERROR(INDEX(MAESTRO!P:P,_xludf.AGGREGATE(15,6,ROW(MAESTRO!$B$3:$B$1000)/((MAESTRO!$B$3:$B$1000="MILITARES")*(UPPER(MAESTRO!$L$3:$L$1000)="CONFIRMADO")),ROWS($A$3:A440))),"")</f>
        <v/>
      </c>
      <c r="Q440" s="15" t="str">
        <f ca="1">IFERROR(INDEX(MAESTRO!Q:Q,_xludf.AGGREGATE(15,6,ROW(MAESTRO!$B$3:$B$1000)/((MAESTRO!$B$3:$B$1000="MILITARES")*(UPPER(MAESTRO!$L$3:$L$1000)="CONFIRMADO")),ROWS($A$3:A440))),"")</f>
        <v/>
      </c>
      <c r="R440" s="15" t="str">
        <f ca="1">IFERROR(INDEX(MAESTRO!R:R,_xludf.AGGREGATE(15,6,ROW(MAESTRO!$B$3:$B$1000)/((MAESTRO!$B$3:$B$1000="MILITARES")*(UPPER(MAESTRO!$L$3:$L$1000)="CONFIRMADO")),ROWS($A$3:A440))),"")</f>
        <v/>
      </c>
      <c r="S440" s="15" t="str">
        <f ca="1">IFERROR(INDEX(MAESTRO!S:S,_xludf.AGGREGATE(15,6,ROW(MAESTRO!$B$3:$B$1000)/((MAESTRO!$B$3:$B$1000="MILITARES")*(UPPER(MAESTRO!$L$3:$L$1000)="CONFIRMADO")),ROWS($A$3:A440))),"")</f>
        <v/>
      </c>
      <c r="T440" s="15" t="str">
        <f ca="1">IFERROR(INDEX(MAESTRO!T:T,_xludf.AGGREGATE(15,6,ROW(MAESTRO!$B$3:$B$1000)/((MAESTRO!$B$3:$B$1000="MILITARES")*(UPPER(MAESTRO!$L$3:$L$1000)="CONFIRMADO")),ROWS($A$3:A440))),"")</f>
        <v/>
      </c>
      <c r="U440" s="15" t="str">
        <f ca="1">IFERROR(INDEX(MAESTRO!U:U,_xludf.AGGREGATE(15,6,ROW(MAESTRO!$B$3:$B$1000)/((MAESTRO!$B$3:$B$1000="MILITARES")*(UPPER(MAESTRO!$L$3:$L$1000)="CONFIRMADO")),ROWS($A$3:A440))),"")</f>
        <v/>
      </c>
      <c r="V440" s="15" t="str">
        <f ca="1">IFERROR(INDEX(MAESTRO!V:V,_xludf.AGGREGATE(15,6,ROW(MAESTRO!$B$3:$B$1000)/((MAESTRO!$B$3:$B$1000="MILITARES")*(UPPER(MAESTRO!$L$3:$L$1000)="CONFIRMADO")),ROWS($A$3:A440))),"")</f>
        <v/>
      </c>
      <c r="W440" s="15" t="str">
        <f ca="1">IFERROR(INDEX(MAESTRO!W:W,_xludf.AGGREGATE(15,6,ROW(MAESTRO!$B$3:$B$1000)/((MAESTRO!$B$3:$B$1000="MILITARES")*(UPPER(MAESTRO!$L$3:$L$1000)="CONFIRMADO")),ROWS($A$3:A440))),"")</f>
        <v/>
      </c>
      <c r="X440" s="15" t="str">
        <f ca="1">IFERROR(INDEX(MAESTRO!X:X,_xludf.AGGREGATE(15,6,ROW(MAESTRO!$B$3:$B$1000)/((MAESTRO!$B$3:$B$1000="MILITARES")*(UPPER(MAESTRO!$L$3:$L$1000)="CONFIRMADO")),ROWS($A$3:A440))),"")</f>
        <v/>
      </c>
    </row>
    <row r="441" spans="1:24" ht="22.05" customHeight="1">
      <c r="A441" s="10" t="str">
        <f ca="1">IFERROR(INDEX(MAESTRO!A:A,_xludf.AGGREGATE(15,6,ROW(MAESTRO!$B$3:$B$1000)/((MAESTRO!$B$3:$B$1000="MILITARES")*(UPPER(MAESTRO!$L$3:$L$1000)="CONFIRMADO")),ROWS($A$3:A441))),"")</f>
        <v/>
      </c>
      <c r="B441" s="10" t="str">
        <f ca="1">IFERROR(INDEX(MAESTRO!B:B,_xludf.AGGREGATE(15,6,ROW(MAESTRO!$B$3:$B$1000)/((MAESTRO!$B$3:$B$1000="MILITARES")*(UPPER(MAESTRO!$L$3:$L$1000)="CONFIRMADO")),ROWS($A$3:A441))),"")</f>
        <v/>
      </c>
      <c r="C441" s="10" t="str">
        <f ca="1">IFERROR(INDEX(MAESTRO!C:C,_xludf.AGGREGATE(15,6,ROW(MAESTRO!$B$3:$B$1000)/((MAESTRO!$B$3:$B$1000="MILITARES")*(UPPER(MAESTRO!$L$3:$L$1000)="CONFIRMADO")),ROWS($A$3:A441))),"")</f>
        <v/>
      </c>
      <c r="D441" s="10" t="str">
        <f ca="1">IFERROR(INDEX(MAESTRO!D:D,_xludf.AGGREGATE(15,6,ROW(MAESTRO!$B$3:$B$1000)/((MAESTRO!$B$3:$B$1000="MILITARES")*(UPPER(MAESTRO!$L$3:$L$1000)="CONFIRMADO")),ROWS($A$3:A441))),"")</f>
        <v/>
      </c>
      <c r="E441" s="10" t="str">
        <f ca="1">IFERROR(INDEX(MAESTRO!E:E,_xludf.AGGREGATE(15,6,ROW(MAESTRO!$B$3:$B$1000)/((MAESTRO!$B$3:$B$1000="MILITARES")*(UPPER(MAESTRO!$L$3:$L$1000)="CONFIRMADO")),ROWS($A$3:A441))),"")</f>
        <v/>
      </c>
      <c r="F441" s="10" t="str">
        <f ca="1">IFERROR(INDEX(MAESTRO!F:F,_xludf.AGGREGATE(15,6,ROW(MAESTRO!$B$3:$B$1000)/((MAESTRO!$B$3:$B$1000="MILITARES")*(UPPER(MAESTRO!$L$3:$L$1000)="CONFIRMADO")),ROWS($A$3:A441))),"")</f>
        <v/>
      </c>
      <c r="G441" s="10" t="str">
        <f ca="1">IFERROR(INDEX(MAESTRO!G:G,_xludf.AGGREGATE(15,6,ROW(MAESTRO!$B$3:$B$1000)/((MAESTRO!$B$3:$B$1000="MILITARES")*(UPPER(MAESTRO!$L$3:$L$1000)="CONFIRMADO")),ROWS($A$3:A441))),"")</f>
        <v/>
      </c>
      <c r="H441" s="10" t="str">
        <f ca="1">IFERROR(INDEX(MAESTRO!H:H,_xludf.AGGREGATE(15,6,ROW(MAESTRO!$B$3:$B$1000)/((MAESTRO!$B$3:$B$1000="MILITARES")*(UPPER(MAESTRO!$L$3:$L$1000)="CONFIRMADO")),ROWS($A$3:A441))),"")</f>
        <v/>
      </c>
      <c r="I441" s="10" t="str">
        <f ca="1">IFERROR(INDEX(MAESTRO!I:I,_xludf.AGGREGATE(15,6,ROW(MAESTRO!$B$3:$B$1000)/((MAESTRO!$B$3:$B$1000="MILITARES")*(UPPER(MAESTRO!$L$3:$L$1000)="CONFIRMADO")),ROWS($A$3:A441))),"")</f>
        <v/>
      </c>
      <c r="J441" s="10" t="str">
        <f ca="1">IFERROR(INDEX(MAESTRO!J:J,_xludf.AGGREGATE(15,6,ROW(MAESTRO!$B$3:$B$1000)/((MAESTRO!$B$3:$B$1000="MILITARES")*(UPPER(MAESTRO!$L$3:$L$1000)="CONFIRMADO")),ROWS($A$3:A441))),"")</f>
        <v/>
      </c>
      <c r="K441" s="10" t="str">
        <f ca="1">IFERROR(INDEX(MAESTRO!K:K,_xludf.AGGREGATE(15,6,ROW(MAESTRO!$B$3:$B$1000)/((MAESTRO!$B$3:$B$1000="MILITARES")*(UPPER(MAESTRO!$L$3:$L$1000)="CONFIRMADO")),ROWS($A$3:A441))),"")</f>
        <v/>
      </c>
      <c r="L441" s="10" t="str">
        <f ca="1">IFERROR(INDEX(MAESTRO!L:L,_xludf.AGGREGATE(15,6,ROW(MAESTRO!$B$3:$B$1000)/((MAESTRO!$B$3:$B$1000="MILITARES")*(UPPER(MAESTRO!$L$3:$L$1000)="CONFIRMADO")),ROWS($A$3:A441))),"")</f>
        <v/>
      </c>
      <c r="M441" s="10" t="str">
        <f ca="1">IFERROR(INDEX(MAESTRO!M:M,_xludf.AGGREGATE(15,6,ROW(MAESTRO!$B$3:$B$1000)/((MAESTRO!$B$3:$B$1000="MILITARES")*(UPPER(MAESTRO!$L$3:$L$1000)="CONFIRMADO")),ROWS($A$3:A441))),"")</f>
        <v/>
      </c>
      <c r="N441" s="10" t="str">
        <f ca="1">IFERROR(INDEX(MAESTRO!N:N,_xludf.AGGREGATE(15,6,ROW(MAESTRO!$B$3:$B$1000)/((MAESTRO!$B$3:$B$1000="MILITARES")*(UPPER(MAESTRO!$L$3:$L$1000)="CONFIRMADO")),ROWS($A$3:A441))),"")</f>
        <v/>
      </c>
      <c r="O441" s="10" t="str">
        <f ca="1">IFERROR(INDEX(MAESTRO!O:O,_xludf.AGGREGATE(15,6,ROW(MAESTRO!$B$3:$B$1000)/((MAESTRO!$B$3:$B$1000="MILITARES")*(UPPER(MAESTRO!$L$3:$L$1000)="CONFIRMADO")),ROWS($A$3:A441))),"")</f>
        <v/>
      </c>
      <c r="P441" s="10" t="str">
        <f ca="1">IFERROR(INDEX(MAESTRO!P:P,_xludf.AGGREGATE(15,6,ROW(MAESTRO!$B$3:$B$1000)/((MAESTRO!$B$3:$B$1000="MILITARES")*(UPPER(MAESTRO!$L$3:$L$1000)="CONFIRMADO")),ROWS($A$3:A441))),"")</f>
        <v/>
      </c>
      <c r="Q441" s="10" t="str">
        <f ca="1">IFERROR(INDEX(MAESTRO!Q:Q,_xludf.AGGREGATE(15,6,ROW(MAESTRO!$B$3:$B$1000)/((MAESTRO!$B$3:$B$1000="MILITARES")*(UPPER(MAESTRO!$L$3:$L$1000)="CONFIRMADO")),ROWS($A$3:A441))),"")</f>
        <v/>
      </c>
      <c r="R441" s="10" t="str">
        <f ca="1">IFERROR(INDEX(MAESTRO!R:R,_xludf.AGGREGATE(15,6,ROW(MAESTRO!$B$3:$B$1000)/((MAESTRO!$B$3:$B$1000="MILITARES")*(UPPER(MAESTRO!$L$3:$L$1000)="CONFIRMADO")),ROWS($A$3:A441))),"")</f>
        <v/>
      </c>
      <c r="S441" s="10" t="str">
        <f ca="1">IFERROR(INDEX(MAESTRO!S:S,_xludf.AGGREGATE(15,6,ROW(MAESTRO!$B$3:$B$1000)/((MAESTRO!$B$3:$B$1000="MILITARES")*(UPPER(MAESTRO!$L$3:$L$1000)="CONFIRMADO")),ROWS($A$3:A441))),"")</f>
        <v/>
      </c>
      <c r="T441" s="10" t="str">
        <f ca="1">IFERROR(INDEX(MAESTRO!T:T,_xludf.AGGREGATE(15,6,ROW(MAESTRO!$B$3:$B$1000)/((MAESTRO!$B$3:$B$1000="MILITARES")*(UPPER(MAESTRO!$L$3:$L$1000)="CONFIRMADO")),ROWS($A$3:A441))),"")</f>
        <v/>
      </c>
      <c r="U441" s="10" t="str">
        <f ca="1">IFERROR(INDEX(MAESTRO!U:U,_xludf.AGGREGATE(15,6,ROW(MAESTRO!$B$3:$B$1000)/((MAESTRO!$B$3:$B$1000="MILITARES")*(UPPER(MAESTRO!$L$3:$L$1000)="CONFIRMADO")),ROWS($A$3:A441))),"")</f>
        <v/>
      </c>
      <c r="V441" s="10" t="str">
        <f ca="1">IFERROR(INDEX(MAESTRO!V:V,_xludf.AGGREGATE(15,6,ROW(MAESTRO!$B$3:$B$1000)/((MAESTRO!$B$3:$B$1000="MILITARES")*(UPPER(MAESTRO!$L$3:$L$1000)="CONFIRMADO")),ROWS($A$3:A441))),"")</f>
        <v/>
      </c>
      <c r="W441" s="10" t="str">
        <f ca="1">IFERROR(INDEX(MAESTRO!W:W,_xludf.AGGREGATE(15,6,ROW(MAESTRO!$B$3:$B$1000)/((MAESTRO!$B$3:$B$1000="MILITARES")*(UPPER(MAESTRO!$L$3:$L$1000)="CONFIRMADO")),ROWS($A$3:A441))),"")</f>
        <v/>
      </c>
      <c r="X441" s="10" t="str">
        <f ca="1">IFERROR(INDEX(MAESTRO!X:X,_xludf.AGGREGATE(15,6,ROW(MAESTRO!$B$3:$B$1000)/((MAESTRO!$B$3:$B$1000="MILITARES")*(UPPER(MAESTRO!$L$3:$L$1000)="CONFIRMADO")),ROWS($A$3:A441))),"")</f>
        <v/>
      </c>
    </row>
    <row r="442" spans="1:24" ht="22.05" customHeight="1">
      <c r="A442" s="15" t="str">
        <f ca="1">IFERROR(INDEX(MAESTRO!A:A,_xludf.AGGREGATE(15,6,ROW(MAESTRO!$B$3:$B$1000)/((MAESTRO!$B$3:$B$1000="MILITARES")*(UPPER(MAESTRO!$L$3:$L$1000)="CONFIRMADO")),ROWS($A$3:A442))),"")</f>
        <v/>
      </c>
      <c r="B442" s="15" t="str">
        <f ca="1">IFERROR(INDEX(MAESTRO!B:B,_xludf.AGGREGATE(15,6,ROW(MAESTRO!$B$3:$B$1000)/((MAESTRO!$B$3:$B$1000="MILITARES")*(UPPER(MAESTRO!$L$3:$L$1000)="CONFIRMADO")),ROWS($A$3:A442))),"")</f>
        <v/>
      </c>
      <c r="C442" s="15" t="str">
        <f ca="1">IFERROR(INDEX(MAESTRO!C:C,_xludf.AGGREGATE(15,6,ROW(MAESTRO!$B$3:$B$1000)/((MAESTRO!$B$3:$B$1000="MILITARES")*(UPPER(MAESTRO!$L$3:$L$1000)="CONFIRMADO")),ROWS($A$3:A442))),"")</f>
        <v/>
      </c>
      <c r="D442" s="15" t="str">
        <f ca="1">IFERROR(INDEX(MAESTRO!D:D,_xludf.AGGREGATE(15,6,ROW(MAESTRO!$B$3:$B$1000)/((MAESTRO!$B$3:$B$1000="MILITARES")*(UPPER(MAESTRO!$L$3:$L$1000)="CONFIRMADO")),ROWS($A$3:A442))),"")</f>
        <v/>
      </c>
      <c r="E442" s="15" t="str">
        <f ca="1">IFERROR(INDEX(MAESTRO!E:E,_xludf.AGGREGATE(15,6,ROW(MAESTRO!$B$3:$B$1000)/((MAESTRO!$B$3:$B$1000="MILITARES")*(UPPER(MAESTRO!$L$3:$L$1000)="CONFIRMADO")),ROWS($A$3:A442))),"")</f>
        <v/>
      </c>
      <c r="F442" s="15" t="str">
        <f ca="1">IFERROR(INDEX(MAESTRO!F:F,_xludf.AGGREGATE(15,6,ROW(MAESTRO!$B$3:$B$1000)/((MAESTRO!$B$3:$B$1000="MILITARES")*(UPPER(MAESTRO!$L$3:$L$1000)="CONFIRMADO")),ROWS($A$3:A442))),"")</f>
        <v/>
      </c>
      <c r="G442" s="15" t="str">
        <f ca="1">IFERROR(INDEX(MAESTRO!G:G,_xludf.AGGREGATE(15,6,ROW(MAESTRO!$B$3:$B$1000)/((MAESTRO!$B$3:$B$1000="MILITARES")*(UPPER(MAESTRO!$L$3:$L$1000)="CONFIRMADO")),ROWS($A$3:A442))),"")</f>
        <v/>
      </c>
      <c r="H442" s="15" t="str">
        <f ca="1">IFERROR(INDEX(MAESTRO!H:H,_xludf.AGGREGATE(15,6,ROW(MAESTRO!$B$3:$B$1000)/((MAESTRO!$B$3:$B$1000="MILITARES")*(UPPER(MAESTRO!$L$3:$L$1000)="CONFIRMADO")),ROWS($A$3:A442))),"")</f>
        <v/>
      </c>
      <c r="I442" s="15" t="str">
        <f ca="1">IFERROR(INDEX(MAESTRO!I:I,_xludf.AGGREGATE(15,6,ROW(MAESTRO!$B$3:$B$1000)/((MAESTRO!$B$3:$B$1000="MILITARES")*(UPPER(MAESTRO!$L$3:$L$1000)="CONFIRMADO")),ROWS($A$3:A442))),"")</f>
        <v/>
      </c>
      <c r="J442" s="15" t="str">
        <f ca="1">IFERROR(INDEX(MAESTRO!J:J,_xludf.AGGREGATE(15,6,ROW(MAESTRO!$B$3:$B$1000)/((MAESTRO!$B$3:$B$1000="MILITARES")*(UPPER(MAESTRO!$L$3:$L$1000)="CONFIRMADO")),ROWS($A$3:A442))),"")</f>
        <v/>
      </c>
      <c r="K442" s="15" t="str">
        <f ca="1">IFERROR(INDEX(MAESTRO!K:K,_xludf.AGGREGATE(15,6,ROW(MAESTRO!$B$3:$B$1000)/((MAESTRO!$B$3:$B$1000="MILITARES")*(UPPER(MAESTRO!$L$3:$L$1000)="CONFIRMADO")),ROWS($A$3:A442))),"")</f>
        <v/>
      </c>
      <c r="L442" s="15" t="str">
        <f ca="1">IFERROR(INDEX(MAESTRO!L:L,_xludf.AGGREGATE(15,6,ROW(MAESTRO!$B$3:$B$1000)/((MAESTRO!$B$3:$B$1000="MILITARES")*(UPPER(MAESTRO!$L$3:$L$1000)="CONFIRMADO")),ROWS($A$3:A442))),"")</f>
        <v/>
      </c>
      <c r="M442" s="15" t="str">
        <f ca="1">IFERROR(INDEX(MAESTRO!M:M,_xludf.AGGREGATE(15,6,ROW(MAESTRO!$B$3:$B$1000)/((MAESTRO!$B$3:$B$1000="MILITARES")*(UPPER(MAESTRO!$L$3:$L$1000)="CONFIRMADO")),ROWS($A$3:A442))),"")</f>
        <v/>
      </c>
      <c r="N442" s="15" t="str">
        <f ca="1">IFERROR(INDEX(MAESTRO!N:N,_xludf.AGGREGATE(15,6,ROW(MAESTRO!$B$3:$B$1000)/((MAESTRO!$B$3:$B$1000="MILITARES")*(UPPER(MAESTRO!$L$3:$L$1000)="CONFIRMADO")),ROWS($A$3:A442))),"")</f>
        <v/>
      </c>
      <c r="O442" s="15" t="str">
        <f ca="1">IFERROR(INDEX(MAESTRO!O:O,_xludf.AGGREGATE(15,6,ROW(MAESTRO!$B$3:$B$1000)/((MAESTRO!$B$3:$B$1000="MILITARES")*(UPPER(MAESTRO!$L$3:$L$1000)="CONFIRMADO")),ROWS($A$3:A442))),"")</f>
        <v/>
      </c>
      <c r="P442" s="15" t="str">
        <f ca="1">IFERROR(INDEX(MAESTRO!P:P,_xludf.AGGREGATE(15,6,ROW(MAESTRO!$B$3:$B$1000)/((MAESTRO!$B$3:$B$1000="MILITARES")*(UPPER(MAESTRO!$L$3:$L$1000)="CONFIRMADO")),ROWS($A$3:A442))),"")</f>
        <v/>
      </c>
      <c r="Q442" s="15" t="str">
        <f ca="1">IFERROR(INDEX(MAESTRO!Q:Q,_xludf.AGGREGATE(15,6,ROW(MAESTRO!$B$3:$B$1000)/((MAESTRO!$B$3:$B$1000="MILITARES")*(UPPER(MAESTRO!$L$3:$L$1000)="CONFIRMADO")),ROWS($A$3:A442))),"")</f>
        <v/>
      </c>
      <c r="R442" s="15" t="str">
        <f ca="1">IFERROR(INDEX(MAESTRO!R:R,_xludf.AGGREGATE(15,6,ROW(MAESTRO!$B$3:$B$1000)/((MAESTRO!$B$3:$B$1000="MILITARES")*(UPPER(MAESTRO!$L$3:$L$1000)="CONFIRMADO")),ROWS($A$3:A442))),"")</f>
        <v/>
      </c>
      <c r="S442" s="15" t="str">
        <f ca="1">IFERROR(INDEX(MAESTRO!S:S,_xludf.AGGREGATE(15,6,ROW(MAESTRO!$B$3:$B$1000)/((MAESTRO!$B$3:$B$1000="MILITARES")*(UPPER(MAESTRO!$L$3:$L$1000)="CONFIRMADO")),ROWS($A$3:A442))),"")</f>
        <v/>
      </c>
      <c r="T442" s="15" t="str">
        <f ca="1">IFERROR(INDEX(MAESTRO!T:T,_xludf.AGGREGATE(15,6,ROW(MAESTRO!$B$3:$B$1000)/((MAESTRO!$B$3:$B$1000="MILITARES")*(UPPER(MAESTRO!$L$3:$L$1000)="CONFIRMADO")),ROWS($A$3:A442))),"")</f>
        <v/>
      </c>
      <c r="U442" s="15" t="str">
        <f ca="1">IFERROR(INDEX(MAESTRO!U:U,_xludf.AGGREGATE(15,6,ROW(MAESTRO!$B$3:$B$1000)/((MAESTRO!$B$3:$B$1000="MILITARES")*(UPPER(MAESTRO!$L$3:$L$1000)="CONFIRMADO")),ROWS($A$3:A442))),"")</f>
        <v/>
      </c>
      <c r="V442" s="15" t="str">
        <f ca="1">IFERROR(INDEX(MAESTRO!V:V,_xludf.AGGREGATE(15,6,ROW(MAESTRO!$B$3:$B$1000)/((MAESTRO!$B$3:$B$1000="MILITARES")*(UPPER(MAESTRO!$L$3:$L$1000)="CONFIRMADO")),ROWS($A$3:A442))),"")</f>
        <v/>
      </c>
      <c r="W442" s="15" t="str">
        <f ca="1">IFERROR(INDEX(MAESTRO!W:W,_xludf.AGGREGATE(15,6,ROW(MAESTRO!$B$3:$B$1000)/((MAESTRO!$B$3:$B$1000="MILITARES")*(UPPER(MAESTRO!$L$3:$L$1000)="CONFIRMADO")),ROWS($A$3:A442))),"")</f>
        <v/>
      </c>
      <c r="X442" s="15" t="str">
        <f ca="1">IFERROR(INDEX(MAESTRO!X:X,_xludf.AGGREGATE(15,6,ROW(MAESTRO!$B$3:$B$1000)/((MAESTRO!$B$3:$B$1000="MILITARES")*(UPPER(MAESTRO!$L$3:$L$1000)="CONFIRMADO")),ROWS($A$3:A442))),"")</f>
        <v/>
      </c>
    </row>
    <row r="443" spans="1:24" ht="22.05" customHeight="1">
      <c r="A443" s="10" t="str">
        <f ca="1">IFERROR(INDEX(MAESTRO!A:A,_xludf.AGGREGATE(15,6,ROW(MAESTRO!$B$3:$B$1000)/((MAESTRO!$B$3:$B$1000="MILITARES")*(UPPER(MAESTRO!$L$3:$L$1000)="CONFIRMADO")),ROWS($A$3:A443))),"")</f>
        <v/>
      </c>
      <c r="B443" s="10" t="str">
        <f ca="1">IFERROR(INDEX(MAESTRO!B:B,_xludf.AGGREGATE(15,6,ROW(MAESTRO!$B$3:$B$1000)/((MAESTRO!$B$3:$B$1000="MILITARES")*(UPPER(MAESTRO!$L$3:$L$1000)="CONFIRMADO")),ROWS($A$3:A443))),"")</f>
        <v/>
      </c>
      <c r="C443" s="10" t="str">
        <f ca="1">IFERROR(INDEX(MAESTRO!C:C,_xludf.AGGREGATE(15,6,ROW(MAESTRO!$B$3:$B$1000)/((MAESTRO!$B$3:$B$1000="MILITARES")*(UPPER(MAESTRO!$L$3:$L$1000)="CONFIRMADO")),ROWS($A$3:A443))),"")</f>
        <v/>
      </c>
      <c r="D443" s="10" t="str">
        <f ca="1">IFERROR(INDEX(MAESTRO!D:D,_xludf.AGGREGATE(15,6,ROW(MAESTRO!$B$3:$B$1000)/((MAESTRO!$B$3:$B$1000="MILITARES")*(UPPER(MAESTRO!$L$3:$L$1000)="CONFIRMADO")),ROWS($A$3:A443))),"")</f>
        <v/>
      </c>
      <c r="E443" s="10" t="str">
        <f ca="1">IFERROR(INDEX(MAESTRO!E:E,_xludf.AGGREGATE(15,6,ROW(MAESTRO!$B$3:$B$1000)/((MAESTRO!$B$3:$B$1000="MILITARES")*(UPPER(MAESTRO!$L$3:$L$1000)="CONFIRMADO")),ROWS($A$3:A443))),"")</f>
        <v/>
      </c>
      <c r="F443" s="10" t="str">
        <f ca="1">IFERROR(INDEX(MAESTRO!F:F,_xludf.AGGREGATE(15,6,ROW(MAESTRO!$B$3:$B$1000)/((MAESTRO!$B$3:$B$1000="MILITARES")*(UPPER(MAESTRO!$L$3:$L$1000)="CONFIRMADO")),ROWS($A$3:A443))),"")</f>
        <v/>
      </c>
      <c r="G443" s="10" t="str">
        <f ca="1">IFERROR(INDEX(MAESTRO!G:G,_xludf.AGGREGATE(15,6,ROW(MAESTRO!$B$3:$B$1000)/((MAESTRO!$B$3:$B$1000="MILITARES")*(UPPER(MAESTRO!$L$3:$L$1000)="CONFIRMADO")),ROWS($A$3:A443))),"")</f>
        <v/>
      </c>
      <c r="H443" s="10" t="str">
        <f ca="1">IFERROR(INDEX(MAESTRO!H:H,_xludf.AGGREGATE(15,6,ROW(MAESTRO!$B$3:$B$1000)/((MAESTRO!$B$3:$B$1000="MILITARES")*(UPPER(MAESTRO!$L$3:$L$1000)="CONFIRMADO")),ROWS($A$3:A443))),"")</f>
        <v/>
      </c>
      <c r="I443" s="10" t="str">
        <f ca="1">IFERROR(INDEX(MAESTRO!I:I,_xludf.AGGREGATE(15,6,ROW(MAESTRO!$B$3:$B$1000)/((MAESTRO!$B$3:$B$1000="MILITARES")*(UPPER(MAESTRO!$L$3:$L$1000)="CONFIRMADO")),ROWS($A$3:A443))),"")</f>
        <v/>
      </c>
      <c r="J443" s="10" t="str">
        <f ca="1">IFERROR(INDEX(MAESTRO!J:J,_xludf.AGGREGATE(15,6,ROW(MAESTRO!$B$3:$B$1000)/((MAESTRO!$B$3:$B$1000="MILITARES")*(UPPER(MAESTRO!$L$3:$L$1000)="CONFIRMADO")),ROWS($A$3:A443))),"")</f>
        <v/>
      </c>
      <c r="K443" s="10" t="str">
        <f ca="1">IFERROR(INDEX(MAESTRO!K:K,_xludf.AGGREGATE(15,6,ROW(MAESTRO!$B$3:$B$1000)/((MAESTRO!$B$3:$B$1000="MILITARES")*(UPPER(MAESTRO!$L$3:$L$1000)="CONFIRMADO")),ROWS($A$3:A443))),"")</f>
        <v/>
      </c>
      <c r="L443" s="10" t="str">
        <f ca="1">IFERROR(INDEX(MAESTRO!L:L,_xludf.AGGREGATE(15,6,ROW(MAESTRO!$B$3:$B$1000)/((MAESTRO!$B$3:$B$1000="MILITARES")*(UPPER(MAESTRO!$L$3:$L$1000)="CONFIRMADO")),ROWS($A$3:A443))),"")</f>
        <v/>
      </c>
      <c r="M443" s="10" t="str">
        <f ca="1">IFERROR(INDEX(MAESTRO!M:M,_xludf.AGGREGATE(15,6,ROW(MAESTRO!$B$3:$B$1000)/((MAESTRO!$B$3:$B$1000="MILITARES")*(UPPER(MAESTRO!$L$3:$L$1000)="CONFIRMADO")),ROWS($A$3:A443))),"")</f>
        <v/>
      </c>
      <c r="N443" s="10" t="str">
        <f ca="1">IFERROR(INDEX(MAESTRO!N:N,_xludf.AGGREGATE(15,6,ROW(MAESTRO!$B$3:$B$1000)/((MAESTRO!$B$3:$B$1000="MILITARES")*(UPPER(MAESTRO!$L$3:$L$1000)="CONFIRMADO")),ROWS($A$3:A443))),"")</f>
        <v/>
      </c>
      <c r="O443" s="10" t="str">
        <f ca="1">IFERROR(INDEX(MAESTRO!O:O,_xludf.AGGREGATE(15,6,ROW(MAESTRO!$B$3:$B$1000)/((MAESTRO!$B$3:$B$1000="MILITARES")*(UPPER(MAESTRO!$L$3:$L$1000)="CONFIRMADO")),ROWS($A$3:A443))),"")</f>
        <v/>
      </c>
      <c r="P443" s="10" t="str">
        <f ca="1">IFERROR(INDEX(MAESTRO!P:P,_xludf.AGGREGATE(15,6,ROW(MAESTRO!$B$3:$B$1000)/((MAESTRO!$B$3:$B$1000="MILITARES")*(UPPER(MAESTRO!$L$3:$L$1000)="CONFIRMADO")),ROWS($A$3:A443))),"")</f>
        <v/>
      </c>
      <c r="Q443" s="10" t="str">
        <f ca="1">IFERROR(INDEX(MAESTRO!Q:Q,_xludf.AGGREGATE(15,6,ROW(MAESTRO!$B$3:$B$1000)/((MAESTRO!$B$3:$B$1000="MILITARES")*(UPPER(MAESTRO!$L$3:$L$1000)="CONFIRMADO")),ROWS($A$3:A443))),"")</f>
        <v/>
      </c>
      <c r="R443" s="10" t="str">
        <f ca="1">IFERROR(INDEX(MAESTRO!R:R,_xludf.AGGREGATE(15,6,ROW(MAESTRO!$B$3:$B$1000)/((MAESTRO!$B$3:$B$1000="MILITARES")*(UPPER(MAESTRO!$L$3:$L$1000)="CONFIRMADO")),ROWS($A$3:A443))),"")</f>
        <v/>
      </c>
      <c r="S443" s="10" t="str">
        <f ca="1">IFERROR(INDEX(MAESTRO!S:S,_xludf.AGGREGATE(15,6,ROW(MAESTRO!$B$3:$B$1000)/((MAESTRO!$B$3:$B$1000="MILITARES")*(UPPER(MAESTRO!$L$3:$L$1000)="CONFIRMADO")),ROWS($A$3:A443))),"")</f>
        <v/>
      </c>
      <c r="T443" s="10" t="str">
        <f ca="1">IFERROR(INDEX(MAESTRO!T:T,_xludf.AGGREGATE(15,6,ROW(MAESTRO!$B$3:$B$1000)/((MAESTRO!$B$3:$B$1000="MILITARES")*(UPPER(MAESTRO!$L$3:$L$1000)="CONFIRMADO")),ROWS($A$3:A443))),"")</f>
        <v/>
      </c>
      <c r="U443" s="10" t="str">
        <f ca="1">IFERROR(INDEX(MAESTRO!U:U,_xludf.AGGREGATE(15,6,ROW(MAESTRO!$B$3:$B$1000)/((MAESTRO!$B$3:$B$1000="MILITARES")*(UPPER(MAESTRO!$L$3:$L$1000)="CONFIRMADO")),ROWS($A$3:A443))),"")</f>
        <v/>
      </c>
      <c r="V443" s="10" t="str">
        <f ca="1">IFERROR(INDEX(MAESTRO!V:V,_xludf.AGGREGATE(15,6,ROW(MAESTRO!$B$3:$B$1000)/((MAESTRO!$B$3:$B$1000="MILITARES")*(UPPER(MAESTRO!$L$3:$L$1000)="CONFIRMADO")),ROWS($A$3:A443))),"")</f>
        <v/>
      </c>
      <c r="W443" s="10" t="str">
        <f ca="1">IFERROR(INDEX(MAESTRO!W:W,_xludf.AGGREGATE(15,6,ROW(MAESTRO!$B$3:$B$1000)/((MAESTRO!$B$3:$B$1000="MILITARES")*(UPPER(MAESTRO!$L$3:$L$1000)="CONFIRMADO")),ROWS($A$3:A443))),"")</f>
        <v/>
      </c>
      <c r="X443" s="10" t="str">
        <f ca="1">IFERROR(INDEX(MAESTRO!X:X,_xludf.AGGREGATE(15,6,ROW(MAESTRO!$B$3:$B$1000)/((MAESTRO!$B$3:$B$1000="MILITARES")*(UPPER(MAESTRO!$L$3:$L$1000)="CONFIRMADO")),ROWS($A$3:A443))),"")</f>
        <v/>
      </c>
    </row>
    <row r="444" spans="1:24" ht="22.05" customHeight="1">
      <c r="A444" s="15" t="str">
        <f ca="1">IFERROR(INDEX(MAESTRO!A:A,_xludf.AGGREGATE(15,6,ROW(MAESTRO!$B$3:$B$1000)/((MAESTRO!$B$3:$B$1000="MILITARES")*(UPPER(MAESTRO!$L$3:$L$1000)="CONFIRMADO")),ROWS($A$3:A444))),"")</f>
        <v/>
      </c>
      <c r="B444" s="15" t="str">
        <f ca="1">IFERROR(INDEX(MAESTRO!B:B,_xludf.AGGREGATE(15,6,ROW(MAESTRO!$B$3:$B$1000)/((MAESTRO!$B$3:$B$1000="MILITARES")*(UPPER(MAESTRO!$L$3:$L$1000)="CONFIRMADO")),ROWS($A$3:A444))),"")</f>
        <v/>
      </c>
      <c r="C444" s="15" t="str">
        <f ca="1">IFERROR(INDEX(MAESTRO!C:C,_xludf.AGGREGATE(15,6,ROW(MAESTRO!$B$3:$B$1000)/((MAESTRO!$B$3:$B$1000="MILITARES")*(UPPER(MAESTRO!$L$3:$L$1000)="CONFIRMADO")),ROWS($A$3:A444))),"")</f>
        <v/>
      </c>
      <c r="D444" s="15" t="str">
        <f ca="1">IFERROR(INDEX(MAESTRO!D:D,_xludf.AGGREGATE(15,6,ROW(MAESTRO!$B$3:$B$1000)/((MAESTRO!$B$3:$B$1000="MILITARES")*(UPPER(MAESTRO!$L$3:$L$1000)="CONFIRMADO")),ROWS($A$3:A444))),"")</f>
        <v/>
      </c>
      <c r="E444" s="15" t="str">
        <f ca="1">IFERROR(INDEX(MAESTRO!E:E,_xludf.AGGREGATE(15,6,ROW(MAESTRO!$B$3:$B$1000)/((MAESTRO!$B$3:$B$1000="MILITARES")*(UPPER(MAESTRO!$L$3:$L$1000)="CONFIRMADO")),ROWS($A$3:A444))),"")</f>
        <v/>
      </c>
      <c r="F444" s="15" t="str">
        <f ca="1">IFERROR(INDEX(MAESTRO!F:F,_xludf.AGGREGATE(15,6,ROW(MAESTRO!$B$3:$B$1000)/((MAESTRO!$B$3:$B$1000="MILITARES")*(UPPER(MAESTRO!$L$3:$L$1000)="CONFIRMADO")),ROWS($A$3:A444))),"")</f>
        <v/>
      </c>
      <c r="G444" s="15" t="str">
        <f ca="1">IFERROR(INDEX(MAESTRO!G:G,_xludf.AGGREGATE(15,6,ROW(MAESTRO!$B$3:$B$1000)/((MAESTRO!$B$3:$B$1000="MILITARES")*(UPPER(MAESTRO!$L$3:$L$1000)="CONFIRMADO")),ROWS($A$3:A444))),"")</f>
        <v/>
      </c>
      <c r="H444" s="15" t="str">
        <f ca="1">IFERROR(INDEX(MAESTRO!H:H,_xludf.AGGREGATE(15,6,ROW(MAESTRO!$B$3:$B$1000)/((MAESTRO!$B$3:$B$1000="MILITARES")*(UPPER(MAESTRO!$L$3:$L$1000)="CONFIRMADO")),ROWS($A$3:A444))),"")</f>
        <v/>
      </c>
      <c r="I444" s="15" t="str">
        <f ca="1">IFERROR(INDEX(MAESTRO!I:I,_xludf.AGGREGATE(15,6,ROW(MAESTRO!$B$3:$B$1000)/((MAESTRO!$B$3:$B$1000="MILITARES")*(UPPER(MAESTRO!$L$3:$L$1000)="CONFIRMADO")),ROWS($A$3:A444))),"")</f>
        <v/>
      </c>
      <c r="J444" s="15" t="str">
        <f ca="1">IFERROR(INDEX(MAESTRO!J:J,_xludf.AGGREGATE(15,6,ROW(MAESTRO!$B$3:$B$1000)/((MAESTRO!$B$3:$B$1000="MILITARES")*(UPPER(MAESTRO!$L$3:$L$1000)="CONFIRMADO")),ROWS($A$3:A444))),"")</f>
        <v/>
      </c>
      <c r="K444" s="15" t="str">
        <f ca="1">IFERROR(INDEX(MAESTRO!K:K,_xludf.AGGREGATE(15,6,ROW(MAESTRO!$B$3:$B$1000)/((MAESTRO!$B$3:$B$1000="MILITARES")*(UPPER(MAESTRO!$L$3:$L$1000)="CONFIRMADO")),ROWS($A$3:A444))),"")</f>
        <v/>
      </c>
      <c r="L444" s="15" t="str">
        <f ca="1">IFERROR(INDEX(MAESTRO!L:L,_xludf.AGGREGATE(15,6,ROW(MAESTRO!$B$3:$B$1000)/((MAESTRO!$B$3:$B$1000="MILITARES")*(UPPER(MAESTRO!$L$3:$L$1000)="CONFIRMADO")),ROWS($A$3:A444))),"")</f>
        <v/>
      </c>
      <c r="M444" s="15" t="str">
        <f ca="1">IFERROR(INDEX(MAESTRO!M:M,_xludf.AGGREGATE(15,6,ROW(MAESTRO!$B$3:$B$1000)/((MAESTRO!$B$3:$B$1000="MILITARES")*(UPPER(MAESTRO!$L$3:$L$1000)="CONFIRMADO")),ROWS($A$3:A444))),"")</f>
        <v/>
      </c>
      <c r="N444" s="15" t="str">
        <f ca="1">IFERROR(INDEX(MAESTRO!N:N,_xludf.AGGREGATE(15,6,ROW(MAESTRO!$B$3:$B$1000)/((MAESTRO!$B$3:$B$1000="MILITARES")*(UPPER(MAESTRO!$L$3:$L$1000)="CONFIRMADO")),ROWS($A$3:A444))),"")</f>
        <v/>
      </c>
      <c r="O444" s="15" t="str">
        <f ca="1">IFERROR(INDEX(MAESTRO!O:O,_xludf.AGGREGATE(15,6,ROW(MAESTRO!$B$3:$B$1000)/((MAESTRO!$B$3:$B$1000="MILITARES")*(UPPER(MAESTRO!$L$3:$L$1000)="CONFIRMADO")),ROWS($A$3:A444))),"")</f>
        <v/>
      </c>
      <c r="P444" s="15" t="str">
        <f ca="1">IFERROR(INDEX(MAESTRO!P:P,_xludf.AGGREGATE(15,6,ROW(MAESTRO!$B$3:$B$1000)/((MAESTRO!$B$3:$B$1000="MILITARES")*(UPPER(MAESTRO!$L$3:$L$1000)="CONFIRMADO")),ROWS($A$3:A444))),"")</f>
        <v/>
      </c>
      <c r="Q444" s="15" t="str">
        <f ca="1">IFERROR(INDEX(MAESTRO!Q:Q,_xludf.AGGREGATE(15,6,ROW(MAESTRO!$B$3:$B$1000)/((MAESTRO!$B$3:$B$1000="MILITARES")*(UPPER(MAESTRO!$L$3:$L$1000)="CONFIRMADO")),ROWS($A$3:A444))),"")</f>
        <v/>
      </c>
      <c r="R444" s="15" t="str">
        <f ca="1">IFERROR(INDEX(MAESTRO!R:R,_xludf.AGGREGATE(15,6,ROW(MAESTRO!$B$3:$B$1000)/((MAESTRO!$B$3:$B$1000="MILITARES")*(UPPER(MAESTRO!$L$3:$L$1000)="CONFIRMADO")),ROWS($A$3:A444))),"")</f>
        <v/>
      </c>
      <c r="S444" s="15" t="str">
        <f ca="1">IFERROR(INDEX(MAESTRO!S:S,_xludf.AGGREGATE(15,6,ROW(MAESTRO!$B$3:$B$1000)/((MAESTRO!$B$3:$B$1000="MILITARES")*(UPPER(MAESTRO!$L$3:$L$1000)="CONFIRMADO")),ROWS($A$3:A444))),"")</f>
        <v/>
      </c>
      <c r="T444" s="15" t="str">
        <f ca="1">IFERROR(INDEX(MAESTRO!T:T,_xludf.AGGREGATE(15,6,ROW(MAESTRO!$B$3:$B$1000)/((MAESTRO!$B$3:$B$1000="MILITARES")*(UPPER(MAESTRO!$L$3:$L$1000)="CONFIRMADO")),ROWS($A$3:A444))),"")</f>
        <v/>
      </c>
      <c r="U444" s="15" t="str">
        <f ca="1">IFERROR(INDEX(MAESTRO!U:U,_xludf.AGGREGATE(15,6,ROW(MAESTRO!$B$3:$B$1000)/((MAESTRO!$B$3:$B$1000="MILITARES")*(UPPER(MAESTRO!$L$3:$L$1000)="CONFIRMADO")),ROWS($A$3:A444))),"")</f>
        <v/>
      </c>
      <c r="V444" s="15" t="str">
        <f ca="1">IFERROR(INDEX(MAESTRO!V:V,_xludf.AGGREGATE(15,6,ROW(MAESTRO!$B$3:$B$1000)/((MAESTRO!$B$3:$B$1000="MILITARES")*(UPPER(MAESTRO!$L$3:$L$1000)="CONFIRMADO")),ROWS($A$3:A444))),"")</f>
        <v/>
      </c>
      <c r="W444" s="15" t="str">
        <f ca="1">IFERROR(INDEX(MAESTRO!W:W,_xludf.AGGREGATE(15,6,ROW(MAESTRO!$B$3:$B$1000)/((MAESTRO!$B$3:$B$1000="MILITARES")*(UPPER(MAESTRO!$L$3:$L$1000)="CONFIRMADO")),ROWS($A$3:A444))),"")</f>
        <v/>
      </c>
      <c r="X444" s="15" t="str">
        <f ca="1">IFERROR(INDEX(MAESTRO!X:X,_xludf.AGGREGATE(15,6,ROW(MAESTRO!$B$3:$B$1000)/((MAESTRO!$B$3:$B$1000="MILITARES")*(UPPER(MAESTRO!$L$3:$L$1000)="CONFIRMADO")),ROWS($A$3:A444))),"")</f>
        <v/>
      </c>
    </row>
    <row r="445" spans="1:24" ht="22.05" customHeight="1">
      <c r="A445" s="10" t="str">
        <f ca="1">IFERROR(INDEX(MAESTRO!A:A,_xludf.AGGREGATE(15,6,ROW(MAESTRO!$B$3:$B$1000)/((MAESTRO!$B$3:$B$1000="MILITARES")*(UPPER(MAESTRO!$L$3:$L$1000)="CONFIRMADO")),ROWS($A$3:A445))),"")</f>
        <v/>
      </c>
      <c r="B445" s="10" t="str">
        <f ca="1">IFERROR(INDEX(MAESTRO!B:B,_xludf.AGGREGATE(15,6,ROW(MAESTRO!$B$3:$B$1000)/((MAESTRO!$B$3:$B$1000="MILITARES")*(UPPER(MAESTRO!$L$3:$L$1000)="CONFIRMADO")),ROWS($A$3:A445))),"")</f>
        <v/>
      </c>
      <c r="C445" s="10" t="str">
        <f ca="1">IFERROR(INDEX(MAESTRO!C:C,_xludf.AGGREGATE(15,6,ROW(MAESTRO!$B$3:$B$1000)/((MAESTRO!$B$3:$B$1000="MILITARES")*(UPPER(MAESTRO!$L$3:$L$1000)="CONFIRMADO")),ROWS($A$3:A445))),"")</f>
        <v/>
      </c>
      <c r="D445" s="10" t="str">
        <f ca="1">IFERROR(INDEX(MAESTRO!D:D,_xludf.AGGREGATE(15,6,ROW(MAESTRO!$B$3:$B$1000)/((MAESTRO!$B$3:$B$1000="MILITARES")*(UPPER(MAESTRO!$L$3:$L$1000)="CONFIRMADO")),ROWS($A$3:A445))),"")</f>
        <v/>
      </c>
      <c r="E445" s="10" t="str">
        <f ca="1">IFERROR(INDEX(MAESTRO!E:E,_xludf.AGGREGATE(15,6,ROW(MAESTRO!$B$3:$B$1000)/((MAESTRO!$B$3:$B$1000="MILITARES")*(UPPER(MAESTRO!$L$3:$L$1000)="CONFIRMADO")),ROWS($A$3:A445))),"")</f>
        <v/>
      </c>
      <c r="F445" s="10" t="str">
        <f ca="1">IFERROR(INDEX(MAESTRO!F:F,_xludf.AGGREGATE(15,6,ROW(MAESTRO!$B$3:$B$1000)/((MAESTRO!$B$3:$B$1000="MILITARES")*(UPPER(MAESTRO!$L$3:$L$1000)="CONFIRMADO")),ROWS($A$3:A445))),"")</f>
        <v/>
      </c>
      <c r="G445" s="10" t="str">
        <f ca="1">IFERROR(INDEX(MAESTRO!G:G,_xludf.AGGREGATE(15,6,ROW(MAESTRO!$B$3:$B$1000)/((MAESTRO!$B$3:$B$1000="MILITARES")*(UPPER(MAESTRO!$L$3:$L$1000)="CONFIRMADO")),ROWS($A$3:A445))),"")</f>
        <v/>
      </c>
      <c r="H445" s="10" t="str">
        <f ca="1">IFERROR(INDEX(MAESTRO!H:H,_xludf.AGGREGATE(15,6,ROW(MAESTRO!$B$3:$B$1000)/((MAESTRO!$B$3:$B$1000="MILITARES")*(UPPER(MAESTRO!$L$3:$L$1000)="CONFIRMADO")),ROWS($A$3:A445))),"")</f>
        <v/>
      </c>
      <c r="I445" s="10" t="str">
        <f ca="1">IFERROR(INDEX(MAESTRO!I:I,_xludf.AGGREGATE(15,6,ROW(MAESTRO!$B$3:$B$1000)/((MAESTRO!$B$3:$B$1000="MILITARES")*(UPPER(MAESTRO!$L$3:$L$1000)="CONFIRMADO")),ROWS($A$3:A445))),"")</f>
        <v/>
      </c>
      <c r="J445" s="10" t="str">
        <f ca="1">IFERROR(INDEX(MAESTRO!J:J,_xludf.AGGREGATE(15,6,ROW(MAESTRO!$B$3:$B$1000)/((MAESTRO!$B$3:$B$1000="MILITARES")*(UPPER(MAESTRO!$L$3:$L$1000)="CONFIRMADO")),ROWS($A$3:A445))),"")</f>
        <v/>
      </c>
      <c r="K445" s="10" t="str">
        <f ca="1">IFERROR(INDEX(MAESTRO!K:K,_xludf.AGGREGATE(15,6,ROW(MAESTRO!$B$3:$B$1000)/((MAESTRO!$B$3:$B$1000="MILITARES")*(UPPER(MAESTRO!$L$3:$L$1000)="CONFIRMADO")),ROWS($A$3:A445))),"")</f>
        <v/>
      </c>
      <c r="L445" s="10" t="str">
        <f ca="1">IFERROR(INDEX(MAESTRO!L:L,_xludf.AGGREGATE(15,6,ROW(MAESTRO!$B$3:$B$1000)/((MAESTRO!$B$3:$B$1000="MILITARES")*(UPPER(MAESTRO!$L$3:$L$1000)="CONFIRMADO")),ROWS($A$3:A445))),"")</f>
        <v/>
      </c>
      <c r="M445" s="10" t="str">
        <f ca="1">IFERROR(INDEX(MAESTRO!M:M,_xludf.AGGREGATE(15,6,ROW(MAESTRO!$B$3:$B$1000)/((MAESTRO!$B$3:$B$1000="MILITARES")*(UPPER(MAESTRO!$L$3:$L$1000)="CONFIRMADO")),ROWS($A$3:A445))),"")</f>
        <v/>
      </c>
      <c r="N445" s="10" t="str">
        <f ca="1">IFERROR(INDEX(MAESTRO!N:N,_xludf.AGGREGATE(15,6,ROW(MAESTRO!$B$3:$B$1000)/((MAESTRO!$B$3:$B$1000="MILITARES")*(UPPER(MAESTRO!$L$3:$L$1000)="CONFIRMADO")),ROWS($A$3:A445))),"")</f>
        <v/>
      </c>
      <c r="O445" s="10" t="str">
        <f ca="1">IFERROR(INDEX(MAESTRO!O:O,_xludf.AGGREGATE(15,6,ROW(MAESTRO!$B$3:$B$1000)/((MAESTRO!$B$3:$B$1000="MILITARES")*(UPPER(MAESTRO!$L$3:$L$1000)="CONFIRMADO")),ROWS($A$3:A445))),"")</f>
        <v/>
      </c>
      <c r="P445" s="10" t="str">
        <f ca="1">IFERROR(INDEX(MAESTRO!P:P,_xludf.AGGREGATE(15,6,ROW(MAESTRO!$B$3:$B$1000)/((MAESTRO!$B$3:$B$1000="MILITARES")*(UPPER(MAESTRO!$L$3:$L$1000)="CONFIRMADO")),ROWS($A$3:A445))),"")</f>
        <v/>
      </c>
      <c r="Q445" s="10" t="str">
        <f ca="1">IFERROR(INDEX(MAESTRO!Q:Q,_xludf.AGGREGATE(15,6,ROW(MAESTRO!$B$3:$B$1000)/((MAESTRO!$B$3:$B$1000="MILITARES")*(UPPER(MAESTRO!$L$3:$L$1000)="CONFIRMADO")),ROWS($A$3:A445))),"")</f>
        <v/>
      </c>
      <c r="R445" s="10" t="str">
        <f ca="1">IFERROR(INDEX(MAESTRO!R:R,_xludf.AGGREGATE(15,6,ROW(MAESTRO!$B$3:$B$1000)/((MAESTRO!$B$3:$B$1000="MILITARES")*(UPPER(MAESTRO!$L$3:$L$1000)="CONFIRMADO")),ROWS($A$3:A445))),"")</f>
        <v/>
      </c>
      <c r="S445" s="10" t="str">
        <f ca="1">IFERROR(INDEX(MAESTRO!S:S,_xludf.AGGREGATE(15,6,ROW(MAESTRO!$B$3:$B$1000)/((MAESTRO!$B$3:$B$1000="MILITARES")*(UPPER(MAESTRO!$L$3:$L$1000)="CONFIRMADO")),ROWS($A$3:A445))),"")</f>
        <v/>
      </c>
      <c r="T445" s="10" t="str">
        <f ca="1">IFERROR(INDEX(MAESTRO!T:T,_xludf.AGGREGATE(15,6,ROW(MAESTRO!$B$3:$B$1000)/((MAESTRO!$B$3:$B$1000="MILITARES")*(UPPER(MAESTRO!$L$3:$L$1000)="CONFIRMADO")),ROWS($A$3:A445))),"")</f>
        <v/>
      </c>
      <c r="U445" s="10" t="str">
        <f ca="1">IFERROR(INDEX(MAESTRO!U:U,_xludf.AGGREGATE(15,6,ROW(MAESTRO!$B$3:$B$1000)/((MAESTRO!$B$3:$B$1000="MILITARES")*(UPPER(MAESTRO!$L$3:$L$1000)="CONFIRMADO")),ROWS($A$3:A445))),"")</f>
        <v/>
      </c>
      <c r="V445" s="10" t="str">
        <f ca="1">IFERROR(INDEX(MAESTRO!V:V,_xludf.AGGREGATE(15,6,ROW(MAESTRO!$B$3:$B$1000)/((MAESTRO!$B$3:$B$1000="MILITARES")*(UPPER(MAESTRO!$L$3:$L$1000)="CONFIRMADO")),ROWS($A$3:A445))),"")</f>
        <v/>
      </c>
      <c r="W445" s="10" t="str">
        <f ca="1">IFERROR(INDEX(MAESTRO!W:W,_xludf.AGGREGATE(15,6,ROW(MAESTRO!$B$3:$B$1000)/((MAESTRO!$B$3:$B$1000="MILITARES")*(UPPER(MAESTRO!$L$3:$L$1000)="CONFIRMADO")),ROWS($A$3:A445))),"")</f>
        <v/>
      </c>
      <c r="X445" s="10" t="str">
        <f ca="1">IFERROR(INDEX(MAESTRO!X:X,_xludf.AGGREGATE(15,6,ROW(MAESTRO!$B$3:$B$1000)/((MAESTRO!$B$3:$B$1000="MILITARES")*(UPPER(MAESTRO!$L$3:$L$1000)="CONFIRMADO")),ROWS($A$3:A445))),"")</f>
        <v/>
      </c>
    </row>
    <row r="446" spans="1:24" ht="22.05" customHeight="1">
      <c r="A446" s="15" t="str">
        <f ca="1">IFERROR(INDEX(MAESTRO!A:A,_xludf.AGGREGATE(15,6,ROW(MAESTRO!$B$3:$B$1000)/((MAESTRO!$B$3:$B$1000="MILITARES")*(UPPER(MAESTRO!$L$3:$L$1000)="CONFIRMADO")),ROWS($A$3:A446))),"")</f>
        <v/>
      </c>
      <c r="B446" s="15" t="str">
        <f ca="1">IFERROR(INDEX(MAESTRO!B:B,_xludf.AGGREGATE(15,6,ROW(MAESTRO!$B$3:$B$1000)/((MAESTRO!$B$3:$B$1000="MILITARES")*(UPPER(MAESTRO!$L$3:$L$1000)="CONFIRMADO")),ROWS($A$3:A446))),"")</f>
        <v/>
      </c>
      <c r="C446" s="15" t="str">
        <f ca="1">IFERROR(INDEX(MAESTRO!C:C,_xludf.AGGREGATE(15,6,ROW(MAESTRO!$B$3:$B$1000)/((MAESTRO!$B$3:$B$1000="MILITARES")*(UPPER(MAESTRO!$L$3:$L$1000)="CONFIRMADO")),ROWS($A$3:A446))),"")</f>
        <v/>
      </c>
      <c r="D446" s="15" t="str">
        <f ca="1">IFERROR(INDEX(MAESTRO!D:D,_xludf.AGGREGATE(15,6,ROW(MAESTRO!$B$3:$B$1000)/((MAESTRO!$B$3:$B$1000="MILITARES")*(UPPER(MAESTRO!$L$3:$L$1000)="CONFIRMADO")),ROWS($A$3:A446))),"")</f>
        <v/>
      </c>
      <c r="E446" s="15" t="str">
        <f ca="1">IFERROR(INDEX(MAESTRO!E:E,_xludf.AGGREGATE(15,6,ROW(MAESTRO!$B$3:$B$1000)/((MAESTRO!$B$3:$B$1000="MILITARES")*(UPPER(MAESTRO!$L$3:$L$1000)="CONFIRMADO")),ROWS($A$3:A446))),"")</f>
        <v/>
      </c>
      <c r="F446" s="15" t="str">
        <f ca="1">IFERROR(INDEX(MAESTRO!F:F,_xludf.AGGREGATE(15,6,ROW(MAESTRO!$B$3:$B$1000)/((MAESTRO!$B$3:$B$1000="MILITARES")*(UPPER(MAESTRO!$L$3:$L$1000)="CONFIRMADO")),ROWS($A$3:A446))),"")</f>
        <v/>
      </c>
      <c r="G446" s="15" t="str">
        <f ca="1">IFERROR(INDEX(MAESTRO!G:G,_xludf.AGGREGATE(15,6,ROW(MAESTRO!$B$3:$B$1000)/((MAESTRO!$B$3:$B$1000="MILITARES")*(UPPER(MAESTRO!$L$3:$L$1000)="CONFIRMADO")),ROWS($A$3:A446))),"")</f>
        <v/>
      </c>
      <c r="H446" s="15" t="str">
        <f ca="1">IFERROR(INDEX(MAESTRO!H:H,_xludf.AGGREGATE(15,6,ROW(MAESTRO!$B$3:$B$1000)/((MAESTRO!$B$3:$B$1000="MILITARES")*(UPPER(MAESTRO!$L$3:$L$1000)="CONFIRMADO")),ROWS($A$3:A446))),"")</f>
        <v/>
      </c>
      <c r="I446" s="15" t="str">
        <f ca="1">IFERROR(INDEX(MAESTRO!I:I,_xludf.AGGREGATE(15,6,ROW(MAESTRO!$B$3:$B$1000)/((MAESTRO!$B$3:$B$1000="MILITARES")*(UPPER(MAESTRO!$L$3:$L$1000)="CONFIRMADO")),ROWS($A$3:A446))),"")</f>
        <v/>
      </c>
      <c r="J446" s="15" t="str">
        <f ca="1">IFERROR(INDEX(MAESTRO!J:J,_xludf.AGGREGATE(15,6,ROW(MAESTRO!$B$3:$B$1000)/((MAESTRO!$B$3:$B$1000="MILITARES")*(UPPER(MAESTRO!$L$3:$L$1000)="CONFIRMADO")),ROWS($A$3:A446))),"")</f>
        <v/>
      </c>
      <c r="K446" s="15" t="str">
        <f ca="1">IFERROR(INDEX(MAESTRO!K:K,_xludf.AGGREGATE(15,6,ROW(MAESTRO!$B$3:$B$1000)/((MAESTRO!$B$3:$B$1000="MILITARES")*(UPPER(MAESTRO!$L$3:$L$1000)="CONFIRMADO")),ROWS($A$3:A446))),"")</f>
        <v/>
      </c>
      <c r="L446" s="15" t="str">
        <f ca="1">IFERROR(INDEX(MAESTRO!L:L,_xludf.AGGREGATE(15,6,ROW(MAESTRO!$B$3:$B$1000)/((MAESTRO!$B$3:$B$1000="MILITARES")*(UPPER(MAESTRO!$L$3:$L$1000)="CONFIRMADO")),ROWS($A$3:A446))),"")</f>
        <v/>
      </c>
      <c r="M446" s="15" t="str">
        <f ca="1">IFERROR(INDEX(MAESTRO!M:M,_xludf.AGGREGATE(15,6,ROW(MAESTRO!$B$3:$B$1000)/((MAESTRO!$B$3:$B$1000="MILITARES")*(UPPER(MAESTRO!$L$3:$L$1000)="CONFIRMADO")),ROWS($A$3:A446))),"")</f>
        <v/>
      </c>
      <c r="N446" s="15" t="str">
        <f ca="1">IFERROR(INDEX(MAESTRO!N:N,_xludf.AGGREGATE(15,6,ROW(MAESTRO!$B$3:$B$1000)/((MAESTRO!$B$3:$B$1000="MILITARES")*(UPPER(MAESTRO!$L$3:$L$1000)="CONFIRMADO")),ROWS($A$3:A446))),"")</f>
        <v/>
      </c>
      <c r="O446" s="15" t="str">
        <f ca="1">IFERROR(INDEX(MAESTRO!O:O,_xludf.AGGREGATE(15,6,ROW(MAESTRO!$B$3:$B$1000)/((MAESTRO!$B$3:$B$1000="MILITARES")*(UPPER(MAESTRO!$L$3:$L$1000)="CONFIRMADO")),ROWS($A$3:A446))),"")</f>
        <v/>
      </c>
      <c r="P446" s="15" t="str">
        <f ca="1">IFERROR(INDEX(MAESTRO!P:P,_xludf.AGGREGATE(15,6,ROW(MAESTRO!$B$3:$B$1000)/((MAESTRO!$B$3:$B$1000="MILITARES")*(UPPER(MAESTRO!$L$3:$L$1000)="CONFIRMADO")),ROWS($A$3:A446))),"")</f>
        <v/>
      </c>
      <c r="Q446" s="15" t="str">
        <f ca="1">IFERROR(INDEX(MAESTRO!Q:Q,_xludf.AGGREGATE(15,6,ROW(MAESTRO!$B$3:$B$1000)/((MAESTRO!$B$3:$B$1000="MILITARES")*(UPPER(MAESTRO!$L$3:$L$1000)="CONFIRMADO")),ROWS($A$3:A446))),"")</f>
        <v/>
      </c>
      <c r="R446" s="15" t="str">
        <f ca="1">IFERROR(INDEX(MAESTRO!R:R,_xludf.AGGREGATE(15,6,ROW(MAESTRO!$B$3:$B$1000)/((MAESTRO!$B$3:$B$1000="MILITARES")*(UPPER(MAESTRO!$L$3:$L$1000)="CONFIRMADO")),ROWS($A$3:A446))),"")</f>
        <v/>
      </c>
      <c r="S446" s="15" t="str">
        <f ca="1">IFERROR(INDEX(MAESTRO!S:S,_xludf.AGGREGATE(15,6,ROW(MAESTRO!$B$3:$B$1000)/((MAESTRO!$B$3:$B$1000="MILITARES")*(UPPER(MAESTRO!$L$3:$L$1000)="CONFIRMADO")),ROWS($A$3:A446))),"")</f>
        <v/>
      </c>
      <c r="T446" s="15" t="str">
        <f ca="1">IFERROR(INDEX(MAESTRO!T:T,_xludf.AGGREGATE(15,6,ROW(MAESTRO!$B$3:$B$1000)/((MAESTRO!$B$3:$B$1000="MILITARES")*(UPPER(MAESTRO!$L$3:$L$1000)="CONFIRMADO")),ROWS($A$3:A446))),"")</f>
        <v/>
      </c>
      <c r="U446" s="15" t="str">
        <f ca="1">IFERROR(INDEX(MAESTRO!U:U,_xludf.AGGREGATE(15,6,ROW(MAESTRO!$B$3:$B$1000)/((MAESTRO!$B$3:$B$1000="MILITARES")*(UPPER(MAESTRO!$L$3:$L$1000)="CONFIRMADO")),ROWS($A$3:A446))),"")</f>
        <v/>
      </c>
      <c r="V446" s="15" t="str">
        <f ca="1">IFERROR(INDEX(MAESTRO!V:V,_xludf.AGGREGATE(15,6,ROW(MAESTRO!$B$3:$B$1000)/((MAESTRO!$B$3:$B$1000="MILITARES")*(UPPER(MAESTRO!$L$3:$L$1000)="CONFIRMADO")),ROWS($A$3:A446))),"")</f>
        <v/>
      </c>
      <c r="W446" s="15" t="str">
        <f ca="1">IFERROR(INDEX(MAESTRO!W:W,_xludf.AGGREGATE(15,6,ROW(MAESTRO!$B$3:$B$1000)/((MAESTRO!$B$3:$B$1000="MILITARES")*(UPPER(MAESTRO!$L$3:$L$1000)="CONFIRMADO")),ROWS($A$3:A446))),"")</f>
        <v/>
      </c>
      <c r="X446" s="15" t="str">
        <f ca="1">IFERROR(INDEX(MAESTRO!X:X,_xludf.AGGREGATE(15,6,ROW(MAESTRO!$B$3:$B$1000)/((MAESTRO!$B$3:$B$1000="MILITARES")*(UPPER(MAESTRO!$L$3:$L$1000)="CONFIRMADO")),ROWS($A$3:A446))),"")</f>
        <v/>
      </c>
    </row>
    <row r="447" spans="1:24" ht="22.05" customHeight="1">
      <c r="A447" s="10" t="str">
        <f ca="1">IFERROR(INDEX(MAESTRO!A:A,_xludf.AGGREGATE(15,6,ROW(MAESTRO!$B$3:$B$1000)/((MAESTRO!$B$3:$B$1000="MILITARES")*(UPPER(MAESTRO!$L$3:$L$1000)="CONFIRMADO")),ROWS($A$3:A447))),"")</f>
        <v/>
      </c>
      <c r="B447" s="10" t="str">
        <f ca="1">IFERROR(INDEX(MAESTRO!B:B,_xludf.AGGREGATE(15,6,ROW(MAESTRO!$B$3:$B$1000)/((MAESTRO!$B$3:$B$1000="MILITARES")*(UPPER(MAESTRO!$L$3:$L$1000)="CONFIRMADO")),ROWS($A$3:A447))),"")</f>
        <v/>
      </c>
      <c r="C447" s="10" t="str">
        <f ca="1">IFERROR(INDEX(MAESTRO!C:C,_xludf.AGGREGATE(15,6,ROW(MAESTRO!$B$3:$B$1000)/((MAESTRO!$B$3:$B$1000="MILITARES")*(UPPER(MAESTRO!$L$3:$L$1000)="CONFIRMADO")),ROWS($A$3:A447))),"")</f>
        <v/>
      </c>
      <c r="D447" s="10" t="str">
        <f ca="1">IFERROR(INDEX(MAESTRO!D:D,_xludf.AGGREGATE(15,6,ROW(MAESTRO!$B$3:$B$1000)/((MAESTRO!$B$3:$B$1000="MILITARES")*(UPPER(MAESTRO!$L$3:$L$1000)="CONFIRMADO")),ROWS($A$3:A447))),"")</f>
        <v/>
      </c>
      <c r="E447" s="10" t="str">
        <f ca="1">IFERROR(INDEX(MAESTRO!E:E,_xludf.AGGREGATE(15,6,ROW(MAESTRO!$B$3:$B$1000)/((MAESTRO!$B$3:$B$1000="MILITARES")*(UPPER(MAESTRO!$L$3:$L$1000)="CONFIRMADO")),ROWS($A$3:A447))),"")</f>
        <v/>
      </c>
      <c r="F447" s="10" t="str">
        <f ca="1">IFERROR(INDEX(MAESTRO!F:F,_xludf.AGGREGATE(15,6,ROW(MAESTRO!$B$3:$B$1000)/((MAESTRO!$B$3:$B$1000="MILITARES")*(UPPER(MAESTRO!$L$3:$L$1000)="CONFIRMADO")),ROWS($A$3:A447))),"")</f>
        <v/>
      </c>
      <c r="G447" s="10" t="str">
        <f ca="1">IFERROR(INDEX(MAESTRO!G:G,_xludf.AGGREGATE(15,6,ROW(MAESTRO!$B$3:$B$1000)/((MAESTRO!$B$3:$B$1000="MILITARES")*(UPPER(MAESTRO!$L$3:$L$1000)="CONFIRMADO")),ROWS($A$3:A447))),"")</f>
        <v/>
      </c>
      <c r="H447" s="10" t="str">
        <f ca="1">IFERROR(INDEX(MAESTRO!H:H,_xludf.AGGREGATE(15,6,ROW(MAESTRO!$B$3:$B$1000)/((MAESTRO!$B$3:$B$1000="MILITARES")*(UPPER(MAESTRO!$L$3:$L$1000)="CONFIRMADO")),ROWS($A$3:A447))),"")</f>
        <v/>
      </c>
      <c r="I447" s="10" t="str">
        <f ca="1">IFERROR(INDEX(MAESTRO!I:I,_xludf.AGGREGATE(15,6,ROW(MAESTRO!$B$3:$B$1000)/((MAESTRO!$B$3:$B$1000="MILITARES")*(UPPER(MAESTRO!$L$3:$L$1000)="CONFIRMADO")),ROWS($A$3:A447))),"")</f>
        <v/>
      </c>
      <c r="J447" s="10" t="str">
        <f ca="1">IFERROR(INDEX(MAESTRO!J:J,_xludf.AGGREGATE(15,6,ROW(MAESTRO!$B$3:$B$1000)/((MAESTRO!$B$3:$B$1000="MILITARES")*(UPPER(MAESTRO!$L$3:$L$1000)="CONFIRMADO")),ROWS($A$3:A447))),"")</f>
        <v/>
      </c>
      <c r="K447" s="10" t="str">
        <f ca="1">IFERROR(INDEX(MAESTRO!K:K,_xludf.AGGREGATE(15,6,ROW(MAESTRO!$B$3:$B$1000)/((MAESTRO!$B$3:$B$1000="MILITARES")*(UPPER(MAESTRO!$L$3:$L$1000)="CONFIRMADO")),ROWS($A$3:A447))),"")</f>
        <v/>
      </c>
      <c r="L447" s="10" t="str">
        <f ca="1">IFERROR(INDEX(MAESTRO!L:L,_xludf.AGGREGATE(15,6,ROW(MAESTRO!$B$3:$B$1000)/((MAESTRO!$B$3:$B$1000="MILITARES")*(UPPER(MAESTRO!$L$3:$L$1000)="CONFIRMADO")),ROWS($A$3:A447))),"")</f>
        <v/>
      </c>
      <c r="M447" s="10" t="str">
        <f ca="1">IFERROR(INDEX(MAESTRO!M:M,_xludf.AGGREGATE(15,6,ROW(MAESTRO!$B$3:$B$1000)/((MAESTRO!$B$3:$B$1000="MILITARES")*(UPPER(MAESTRO!$L$3:$L$1000)="CONFIRMADO")),ROWS($A$3:A447))),"")</f>
        <v/>
      </c>
      <c r="N447" s="10" t="str">
        <f ca="1">IFERROR(INDEX(MAESTRO!N:N,_xludf.AGGREGATE(15,6,ROW(MAESTRO!$B$3:$B$1000)/((MAESTRO!$B$3:$B$1000="MILITARES")*(UPPER(MAESTRO!$L$3:$L$1000)="CONFIRMADO")),ROWS($A$3:A447))),"")</f>
        <v/>
      </c>
      <c r="O447" s="10" t="str">
        <f ca="1">IFERROR(INDEX(MAESTRO!O:O,_xludf.AGGREGATE(15,6,ROW(MAESTRO!$B$3:$B$1000)/((MAESTRO!$B$3:$B$1000="MILITARES")*(UPPER(MAESTRO!$L$3:$L$1000)="CONFIRMADO")),ROWS($A$3:A447))),"")</f>
        <v/>
      </c>
      <c r="P447" s="10" t="str">
        <f ca="1">IFERROR(INDEX(MAESTRO!P:P,_xludf.AGGREGATE(15,6,ROW(MAESTRO!$B$3:$B$1000)/((MAESTRO!$B$3:$B$1000="MILITARES")*(UPPER(MAESTRO!$L$3:$L$1000)="CONFIRMADO")),ROWS($A$3:A447))),"")</f>
        <v/>
      </c>
      <c r="Q447" s="10" t="str">
        <f ca="1">IFERROR(INDEX(MAESTRO!Q:Q,_xludf.AGGREGATE(15,6,ROW(MAESTRO!$B$3:$B$1000)/((MAESTRO!$B$3:$B$1000="MILITARES")*(UPPER(MAESTRO!$L$3:$L$1000)="CONFIRMADO")),ROWS($A$3:A447))),"")</f>
        <v/>
      </c>
      <c r="R447" s="10" t="str">
        <f ca="1">IFERROR(INDEX(MAESTRO!R:R,_xludf.AGGREGATE(15,6,ROW(MAESTRO!$B$3:$B$1000)/((MAESTRO!$B$3:$B$1000="MILITARES")*(UPPER(MAESTRO!$L$3:$L$1000)="CONFIRMADO")),ROWS($A$3:A447))),"")</f>
        <v/>
      </c>
      <c r="S447" s="10" t="str">
        <f ca="1">IFERROR(INDEX(MAESTRO!S:S,_xludf.AGGREGATE(15,6,ROW(MAESTRO!$B$3:$B$1000)/((MAESTRO!$B$3:$B$1000="MILITARES")*(UPPER(MAESTRO!$L$3:$L$1000)="CONFIRMADO")),ROWS($A$3:A447))),"")</f>
        <v/>
      </c>
      <c r="T447" s="10" t="str">
        <f ca="1">IFERROR(INDEX(MAESTRO!T:T,_xludf.AGGREGATE(15,6,ROW(MAESTRO!$B$3:$B$1000)/((MAESTRO!$B$3:$B$1000="MILITARES")*(UPPER(MAESTRO!$L$3:$L$1000)="CONFIRMADO")),ROWS($A$3:A447))),"")</f>
        <v/>
      </c>
      <c r="U447" s="10" t="str">
        <f ca="1">IFERROR(INDEX(MAESTRO!U:U,_xludf.AGGREGATE(15,6,ROW(MAESTRO!$B$3:$B$1000)/((MAESTRO!$B$3:$B$1000="MILITARES")*(UPPER(MAESTRO!$L$3:$L$1000)="CONFIRMADO")),ROWS($A$3:A447))),"")</f>
        <v/>
      </c>
      <c r="V447" s="10" t="str">
        <f ca="1">IFERROR(INDEX(MAESTRO!V:V,_xludf.AGGREGATE(15,6,ROW(MAESTRO!$B$3:$B$1000)/((MAESTRO!$B$3:$B$1000="MILITARES")*(UPPER(MAESTRO!$L$3:$L$1000)="CONFIRMADO")),ROWS($A$3:A447))),"")</f>
        <v/>
      </c>
      <c r="W447" s="10" t="str">
        <f ca="1">IFERROR(INDEX(MAESTRO!W:W,_xludf.AGGREGATE(15,6,ROW(MAESTRO!$B$3:$B$1000)/((MAESTRO!$B$3:$B$1000="MILITARES")*(UPPER(MAESTRO!$L$3:$L$1000)="CONFIRMADO")),ROWS($A$3:A447))),"")</f>
        <v/>
      </c>
      <c r="X447" s="10" t="str">
        <f ca="1">IFERROR(INDEX(MAESTRO!X:X,_xludf.AGGREGATE(15,6,ROW(MAESTRO!$B$3:$B$1000)/((MAESTRO!$B$3:$B$1000="MILITARES")*(UPPER(MAESTRO!$L$3:$L$1000)="CONFIRMADO")),ROWS($A$3:A447))),"")</f>
        <v/>
      </c>
    </row>
    <row r="448" spans="1:24" ht="22.05" customHeight="1">
      <c r="A448" s="15" t="str">
        <f ca="1">IFERROR(INDEX(MAESTRO!A:A,_xludf.AGGREGATE(15,6,ROW(MAESTRO!$B$3:$B$1000)/((MAESTRO!$B$3:$B$1000="MILITARES")*(UPPER(MAESTRO!$L$3:$L$1000)="CONFIRMADO")),ROWS($A$3:A448))),"")</f>
        <v/>
      </c>
      <c r="B448" s="15" t="str">
        <f ca="1">IFERROR(INDEX(MAESTRO!B:B,_xludf.AGGREGATE(15,6,ROW(MAESTRO!$B$3:$B$1000)/((MAESTRO!$B$3:$B$1000="MILITARES")*(UPPER(MAESTRO!$L$3:$L$1000)="CONFIRMADO")),ROWS($A$3:A448))),"")</f>
        <v/>
      </c>
      <c r="C448" s="15" t="str">
        <f ca="1">IFERROR(INDEX(MAESTRO!C:C,_xludf.AGGREGATE(15,6,ROW(MAESTRO!$B$3:$B$1000)/((MAESTRO!$B$3:$B$1000="MILITARES")*(UPPER(MAESTRO!$L$3:$L$1000)="CONFIRMADO")),ROWS($A$3:A448))),"")</f>
        <v/>
      </c>
      <c r="D448" s="15" t="str">
        <f ca="1">IFERROR(INDEX(MAESTRO!D:D,_xludf.AGGREGATE(15,6,ROW(MAESTRO!$B$3:$B$1000)/((MAESTRO!$B$3:$B$1000="MILITARES")*(UPPER(MAESTRO!$L$3:$L$1000)="CONFIRMADO")),ROWS($A$3:A448))),"")</f>
        <v/>
      </c>
      <c r="E448" s="15" t="str">
        <f ca="1">IFERROR(INDEX(MAESTRO!E:E,_xludf.AGGREGATE(15,6,ROW(MAESTRO!$B$3:$B$1000)/((MAESTRO!$B$3:$B$1000="MILITARES")*(UPPER(MAESTRO!$L$3:$L$1000)="CONFIRMADO")),ROWS($A$3:A448))),"")</f>
        <v/>
      </c>
      <c r="F448" s="15" t="str">
        <f ca="1">IFERROR(INDEX(MAESTRO!F:F,_xludf.AGGREGATE(15,6,ROW(MAESTRO!$B$3:$B$1000)/((MAESTRO!$B$3:$B$1000="MILITARES")*(UPPER(MAESTRO!$L$3:$L$1000)="CONFIRMADO")),ROWS($A$3:A448))),"")</f>
        <v/>
      </c>
      <c r="G448" s="15" t="str">
        <f ca="1">IFERROR(INDEX(MAESTRO!G:G,_xludf.AGGREGATE(15,6,ROW(MAESTRO!$B$3:$B$1000)/((MAESTRO!$B$3:$B$1000="MILITARES")*(UPPER(MAESTRO!$L$3:$L$1000)="CONFIRMADO")),ROWS($A$3:A448))),"")</f>
        <v/>
      </c>
      <c r="H448" s="15" t="str">
        <f ca="1">IFERROR(INDEX(MAESTRO!H:H,_xludf.AGGREGATE(15,6,ROW(MAESTRO!$B$3:$B$1000)/((MAESTRO!$B$3:$B$1000="MILITARES")*(UPPER(MAESTRO!$L$3:$L$1000)="CONFIRMADO")),ROWS($A$3:A448))),"")</f>
        <v/>
      </c>
      <c r="I448" s="15" t="str">
        <f ca="1">IFERROR(INDEX(MAESTRO!I:I,_xludf.AGGREGATE(15,6,ROW(MAESTRO!$B$3:$B$1000)/((MAESTRO!$B$3:$B$1000="MILITARES")*(UPPER(MAESTRO!$L$3:$L$1000)="CONFIRMADO")),ROWS($A$3:A448))),"")</f>
        <v/>
      </c>
      <c r="J448" s="15" t="str">
        <f ca="1">IFERROR(INDEX(MAESTRO!J:J,_xludf.AGGREGATE(15,6,ROW(MAESTRO!$B$3:$B$1000)/((MAESTRO!$B$3:$B$1000="MILITARES")*(UPPER(MAESTRO!$L$3:$L$1000)="CONFIRMADO")),ROWS($A$3:A448))),"")</f>
        <v/>
      </c>
      <c r="K448" s="15" t="str">
        <f ca="1">IFERROR(INDEX(MAESTRO!K:K,_xludf.AGGREGATE(15,6,ROW(MAESTRO!$B$3:$B$1000)/((MAESTRO!$B$3:$B$1000="MILITARES")*(UPPER(MAESTRO!$L$3:$L$1000)="CONFIRMADO")),ROWS($A$3:A448))),"")</f>
        <v/>
      </c>
      <c r="L448" s="15" t="str">
        <f ca="1">IFERROR(INDEX(MAESTRO!L:L,_xludf.AGGREGATE(15,6,ROW(MAESTRO!$B$3:$B$1000)/((MAESTRO!$B$3:$B$1000="MILITARES")*(UPPER(MAESTRO!$L$3:$L$1000)="CONFIRMADO")),ROWS($A$3:A448))),"")</f>
        <v/>
      </c>
      <c r="M448" s="15" t="str">
        <f ca="1">IFERROR(INDEX(MAESTRO!M:M,_xludf.AGGREGATE(15,6,ROW(MAESTRO!$B$3:$B$1000)/((MAESTRO!$B$3:$B$1000="MILITARES")*(UPPER(MAESTRO!$L$3:$L$1000)="CONFIRMADO")),ROWS($A$3:A448))),"")</f>
        <v/>
      </c>
      <c r="N448" s="15" t="str">
        <f ca="1">IFERROR(INDEX(MAESTRO!N:N,_xludf.AGGREGATE(15,6,ROW(MAESTRO!$B$3:$B$1000)/((MAESTRO!$B$3:$B$1000="MILITARES")*(UPPER(MAESTRO!$L$3:$L$1000)="CONFIRMADO")),ROWS($A$3:A448))),"")</f>
        <v/>
      </c>
      <c r="O448" s="15" t="str">
        <f ca="1">IFERROR(INDEX(MAESTRO!O:O,_xludf.AGGREGATE(15,6,ROW(MAESTRO!$B$3:$B$1000)/((MAESTRO!$B$3:$B$1000="MILITARES")*(UPPER(MAESTRO!$L$3:$L$1000)="CONFIRMADO")),ROWS($A$3:A448))),"")</f>
        <v/>
      </c>
      <c r="P448" s="15" t="str">
        <f ca="1">IFERROR(INDEX(MAESTRO!P:P,_xludf.AGGREGATE(15,6,ROW(MAESTRO!$B$3:$B$1000)/((MAESTRO!$B$3:$B$1000="MILITARES")*(UPPER(MAESTRO!$L$3:$L$1000)="CONFIRMADO")),ROWS($A$3:A448))),"")</f>
        <v/>
      </c>
      <c r="Q448" s="15" t="str">
        <f ca="1">IFERROR(INDEX(MAESTRO!Q:Q,_xludf.AGGREGATE(15,6,ROW(MAESTRO!$B$3:$B$1000)/((MAESTRO!$B$3:$B$1000="MILITARES")*(UPPER(MAESTRO!$L$3:$L$1000)="CONFIRMADO")),ROWS($A$3:A448))),"")</f>
        <v/>
      </c>
      <c r="R448" s="15" t="str">
        <f ca="1">IFERROR(INDEX(MAESTRO!R:R,_xludf.AGGREGATE(15,6,ROW(MAESTRO!$B$3:$B$1000)/((MAESTRO!$B$3:$B$1000="MILITARES")*(UPPER(MAESTRO!$L$3:$L$1000)="CONFIRMADO")),ROWS($A$3:A448))),"")</f>
        <v/>
      </c>
      <c r="S448" s="15" t="str">
        <f ca="1">IFERROR(INDEX(MAESTRO!S:S,_xludf.AGGREGATE(15,6,ROW(MAESTRO!$B$3:$B$1000)/((MAESTRO!$B$3:$B$1000="MILITARES")*(UPPER(MAESTRO!$L$3:$L$1000)="CONFIRMADO")),ROWS($A$3:A448))),"")</f>
        <v/>
      </c>
      <c r="T448" s="15" t="str">
        <f ca="1">IFERROR(INDEX(MAESTRO!T:T,_xludf.AGGREGATE(15,6,ROW(MAESTRO!$B$3:$B$1000)/((MAESTRO!$B$3:$B$1000="MILITARES")*(UPPER(MAESTRO!$L$3:$L$1000)="CONFIRMADO")),ROWS($A$3:A448))),"")</f>
        <v/>
      </c>
      <c r="U448" s="15" t="str">
        <f ca="1">IFERROR(INDEX(MAESTRO!U:U,_xludf.AGGREGATE(15,6,ROW(MAESTRO!$B$3:$B$1000)/((MAESTRO!$B$3:$B$1000="MILITARES")*(UPPER(MAESTRO!$L$3:$L$1000)="CONFIRMADO")),ROWS($A$3:A448))),"")</f>
        <v/>
      </c>
      <c r="V448" s="15" t="str">
        <f ca="1">IFERROR(INDEX(MAESTRO!V:V,_xludf.AGGREGATE(15,6,ROW(MAESTRO!$B$3:$B$1000)/((MAESTRO!$B$3:$B$1000="MILITARES")*(UPPER(MAESTRO!$L$3:$L$1000)="CONFIRMADO")),ROWS($A$3:A448))),"")</f>
        <v/>
      </c>
      <c r="W448" s="15" t="str">
        <f ca="1">IFERROR(INDEX(MAESTRO!W:W,_xludf.AGGREGATE(15,6,ROW(MAESTRO!$B$3:$B$1000)/((MAESTRO!$B$3:$B$1000="MILITARES")*(UPPER(MAESTRO!$L$3:$L$1000)="CONFIRMADO")),ROWS($A$3:A448))),"")</f>
        <v/>
      </c>
      <c r="X448" s="15" t="str">
        <f ca="1">IFERROR(INDEX(MAESTRO!X:X,_xludf.AGGREGATE(15,6,ROW(MAESTRO!$B$3:$B$1000)/((MAESTRO!$B$3:$B$1000="MILITARES")*(UPPER(MAESTRO!$L$3:$L$1000)="CONFIRMADO")),ROWS($A$3:A448))),"")</f>
        <v/>
      </c>
    </row>
    <row r="449" spans="1:24" ht="22.05" customHeight="1">
      <c r="A449" s="10" t="str">
        <f ca="1">IFERROR(INDEX(MAESTRO!A:A,_xludf.AGGREGATE(15,6,ROW(MAESTRO!$B$3:$B$1000)/((MAESTRO!$B$3:$B$1000="MILITARES")*(UPPER(MAESTRO!$L$3:$L$1000)="CONFIRMADO")),ROWS($A$3:A449))),"")</f>
        <v/>
      </c>
      <c r="B449" s="10" t="str">
        <f ca="1">IFERROR(INDEX(MAESTRO!B:B,_xludf.AGGREGATE(15,6,ROW(MAESTRO!$B$3:$B$1000)/((MAESTRO!$B$3:$B$1000="MILITARES")*(UPPER(MAESTRO!$L$3:$L$1000)="CONFIRMADO")),ROWS($A$3:A449))),"")</f>
        <v/>
      </c>
      <c r="C449" s="10" t="str">
        <f ca="1">IFERROR(INDEX(MAESTRO!C:C,_xludf.AGGREGATE(15,6,ROW(MAESTRO!$B$3:$B$1000)/((MAESTRO!$B$3:$B$1000="MILITARES")*(UPPER(MAESTRO!$L$3:$L$1000)="CONFIRMADO")),ROWS($A$3:A449))),"")</f>
        <v/>
      </c>
      <c r="D449" s="10" t="str">
        <f ca="1">IFERROR(INDEX(MAESTRO!D:D,_xludf.AGGREGATE(15,6,ROW(MAESTRO!$B$3:$B$1000)/((MAESTRO!$B$3:$B$1000="MILITARES")*(UPPER(MAESTRO!$L$3:$L$1000)="CONFIRMADO")),ROWS($A$3:A449))),"")</f>
        <v/>
      </c>
      <c r="E449" s="10" t="str">
        <f ca="1">IFERROR(INDEX(MAESTRO!E:E,_xludf.AGGREGATE(15,6,ROW(MAESTRO!$B$3:$B$1000)/((MAESTRO!$B$3:$B$1000="MILITARES")*(UPPER(MAESTRO!$L$3:$L$1000)="CONFIRMADO")),ROWS($A$3:A449))),"")</f>
        <v/>
      </c>
      <c r="F449" s="10" t="str">
        <f ca="1">IFERROR(INDEX(MAESTRO!F:F,_xludf.AGGREGATE(15,6,ROW(MAESTRO!$B$3:$B$1000)/((MAESTRO!$B$3:$B$1000="MILITARES")*(UPPER(MAESTRO!$L$3:$L$1000)="CONFIRMADO")),ROWS($A$3:A449))),"")</f>
        <v/>
      </c>
      <c r="G449" s="10" t="str">
        <f ca="1">IFERROR(INDEX(MAESTRO!G:G,_xludf.AGGREGATE(15,6,ROW(MAESTRO!$B$3:$B$1000)/((MAESTRO!$B$3:$B$1000="MILITARES")*(UPPER(MAESTRO!$L$3:$L$1000)="CONFIRMADO")),ROWS($A$3:A449))),"")</f>
        <v/>
      </c>
      <c r="H449" s="10" t="str">
        <f ca="1">IFERROR(INDEX(MAESTRO!H:H,_xludf.AGGREGATE(15,6,ROW(MAESTRO!$B$3:$B$1000)/((MAESTRO!$B$3:$B$1000="MILITARES")*(UPPER(MAESTRO!$L$3:$L$1000)="CONFIRMADO")),ROWS($A$3:A449))),"")</f>
        <v/>
      </c>
      <c r="I449" s="10" t="str">
        <f ca="1">IFERROR(INDEX(MAESTRO!I:I,_xludf.AGGREGATE(15,6,ROW(MAESTRO!$B$3:$B$1000)/((MAESTRO!$B$3:$B$1000="MILITARES")*(UPPER(MAESTRO!$L$3:$L$1000)="CONFIRMADO")),ROWS($A$3:A449))),"")</f>
        <v/>
      </c>
      <c r="J449" s="10" t="str">
        <f ca="1">IFERROR(INDEX(MAESTRO!J:J,_xludf.AGGREGATE(15,6,ROW(MAESTRO!$B$3:$B$1000)/((MAESTRO!$B$3:$B$1000="MILITARES")*(UPPER(MAESTRO!$L$3:$L$1000)="CONFIRMADO")),ROWS($A$3:A449))),"")</f>
        <v/>
      </c>
      <c r="K449" s="10" t="str">
        <f ca="1">IFERROR(INDEX(MAESTRO!K:K,_xludf.AGGREGATE(15,6,ROW(MAESTRO!$B$3:$B$1000)/((MAESTRO!$B$3:$B$1000="MILITARES")*(UPPER(MAESTRO!$L$3:$L$1000)="CONFIRMADO")),ROWS($A$3:A449))),"")</f>
        <v/>
      </c>
      <c r="L449" s="10" t="str">
        <f ca="1">IFERROR(INDEX(MAESTRO!L:L,_xludf.AGGREGATE(15,6,ROW(MAESTRO!$B$3:$B$1000)/((MAESTRO!$B$3:$B$1000="MILITARES")*(UPPER(MAESTRO!$L$3:$L$1000)="CONFIRMADO")),ROWS($A$3:A449))),"")</f>
        <v/>
      </c>
      <c r="M449" s="10" t="str">
        <f ca="1">IFERROR(INDEX(MAESTRO!M:M,_xludf.AGGREGATE(15,6,ROW(MAESTRO!$B$3:$B$1000)/((MAESTRO!$B$3:$B$1000="MILITARES")*(UPPER(MAESTRO!$L$3:$L$1000)="CONFIRMADO")),ROWS($A$3:A449))),"")</f>
        <v/>
      </c>
      <c r="N449" s="10" t="str">
        <f ca="1">IFERROR(INDEX(MAESTRO!N:N,_xludf.AGGREGATE(15,6,ROW(MAESTRO!$B$3:$B$1000)/((MAESTRO!$B$3:$B$1000="MILITARES")*(UPPER(MAESTRO!$L$3:$L$1000)="CONFIRMADO")),ROWS($A$3:A449))),"")</f>
        <v/>
      </c>
      <c r="O449" s="10" t="str">
        <f ca="1">IFERROR(INDEX(MAESTRO!O:O,_xludf.AGGREGATE(15,6,ROW(MAESTRO!$B$3:$B$1000)/((MAESTRO!$B$3:$B$1000="MILITARES")*(UPPER(MAESTRO!$L$3:$L$1000)="CONFIRMADO")),ROWS($A$3:A449))),"")</f>
        <v/>
      </c>
      <c r="P449" s="10" t="str">
        <f ca="1">IFERROR(INDEX(MAESTRO!P:P,_xludf.AGGREGATE(15,6,ROW(MAESTRO!$B$3:$B$1000)/((MAESTRO!$B$3:$B$1000="MILITARES")*(UPPER(MAESTRO!$L$3:$L$1000)="CONFIRMADO")),ROWS($A$3:A449))),"")</f>
        <v/>
      </c>
      <c r="Q449" s="10" t="str">
        <f ca="1">IFERROR(INDEX(MAESTRO!Q:Q,_xludf.AGGREGATE(15,6,ROW(MAESTRO!$B$3:$B$1000)/((MAESTRO!$B$3:$B$1000="MILITARES")*(UPPER(MAESTRO!$L$3:$L$1000)="CONFIRMADO")),ROWS($A$3:A449))),"")</f>
        <v/>
      </c>
      <c r="R449" s="10" t="str">
        <f ca="1">IFERROR(INDEX(MAESTRO!R:R,_xludf.AGGREGATE(15,6,ROW(MAESTRO!$B$3:$B$1000)/((MAESTRO!$B$3:$B$1000="MILITARES")*(UPPER(MAESTRO!$L$3:$L$1000)="CONFIRMADO")),ROWS($A$3:A449))),"")</f>
        <v/>
      </c>
      <c r="S449" s="10" t="str">
        <f ca="1">IFERROR(INDEX(MAESTRO!S:S,_xludf.AGGREGATE(15,6,ROW(MAESTRO!$B$3:$B$1000)/((MAESTRO!$B$3:$B$1000="MILITARES")*(UPPER(MAESTRO!$L$3:$L$1000)="CONFIRMADO")),ROWS($A$3:A449))),"")</f>
        <v/>
      </c>
      <c r="T449" s="10" t="str">
        <f ca="1">IFERROR(INDEX(MAESTRO!T:T,_xludf.AGGREGATE(15,6,ROW(MAESTRO!$B$3:$B$1000)/((MAESTRO!$B$3:$B$1000="MILITARES")*(UPPER(MAESTRO!$L$3:$L$1000)="CONFIRMADO")),ROWS($A$3:A449))),"")</f>
        <v/>
      </c>
      <c r="U449" s="10" t="str">
        <f ca="1">IFERROR(INDEX(MAESTRO!U:U,_xludf.AGGREGATE(15,6,ROW(MAESTRO!$B$3:$B$1000)/((MAESTRO!$B$3:$B$1000="MILITARES")*(UPPER(MAESTRO!$L$3:$L$1000)="CONFIRMADO")),ROWS($A$3:A449))),"")</f>
        <v/>
      </c>
      <c r="V449" s="10" t="str">
        <f ca="1">IFERROR(INDEX(MAESTRO!V:V,_xludf.AGGREGATE(15,6,ROW(MAESTRO!$B$3:$B$1000)/((MAESTRO!$B$3:$B$1000="MILITARES")*(UPPER(MAESTRO!$L$3:$L$1000)="CONFIRMADO")),ROWS($A$3:A449))),"")</f>
        <v/>
      </c>
      <c r="W449" s="10" t="str">
        <f ca="1">IFERROR(INDEX(MAESTRO!W:W,_xludf.AGGREGATE(15,6,ROW(MAESTRO!$B$3:$B$1000)/((MAESTRO!$B$3:$B$1000="MILITARES")*(UPPER(MAESTRO!$L$3:$L$1000)="CONFIRMADO")),ROWS($A$3:A449))),"")</f>
        <v/>
      </c>
      <c r="X449" s="10" t="str">
        <f ca="1">IFERROR(INDEX(MAESTRO!X:X,_xludf.AGGREGATE(15,6,ROW(MAESTRO!$B$3:$B$1000)/((MAESTRO!$B$3:$B$1000="MILITARES")*(UPPER(MAESTRO!$L$3:$L$1000)="CONFIRMADO")),ROWS($A$3:A449))),"")</f>
        <v/>
      </c>
    </row>
    <row r="450" spans="1:24" ht="22.05" customHeight="1">
      <c r="A450" s="15" t="str">
        <f ca="1">IFERROR(INDEX(MAESTRO!A:A,_xludf.AGGREGATE(15,6,ROW(MAESTRO!$B$3:$B$1000)/((MAESTRO!$B$3:$B$1000="MILITARES")*(UPPER(MAESTRO!$L$3:$L$1000)="CONFIRMADO")),ROWS($A$3:A450))),"")</f>
        <v/>
      </c>
      <c r="B450" s="15" t="str">
        <f ca="1">IFERROR(INDEX(MAESTRO!B:B,_xludf.AGGREGATE(15,6,ROW(MAESTRO!$B$3:$B$1000)/((MAESTRO!$B$3:$B$1000="MILITARES")*(UPPER(MAESTRO!$L$3:$L$1000)="CONFIRMADO")),ROWS($A$3:A450))),"")</f>
        <v/>
      </c>
      <c r="C450" s="15" t="str">
        <f ca="1">IFERROR(INDEX(MAESTRO!C:C,_xludf.AGGREGATE(15,6,ROW(MAESTRO!$B$3:$B$1000)/((MAESTRO!$B$3:$B$1000="MILITARES")*(UPPER(MAESTRO!$L$3:$L$1000)="CONFIRMADO")),ROWS($A$3:A450))),"")</f>
        <v/>
      </c>
      <c r="D450" s="15" t="str">
        <f ca="1">IFERROR(INDEX(MAESTRO!D:D,_xludf.AGGREGATE(15,6,ROW(MAESTRO!$B$3:$B$1000)/((MAESTRO!$B$3:$B$1000="MILITARES")*(UPPER(MAESTRO!$L$3:$L$1000)="CONFIRMADO")),ROWS($A$3:A450))),"")</f>
        <v/>
      </c>
      <c r="E450" s="15" t="str">
        <f ca="1">IFERROR(INDEX(MAESTRO!E:E,_xludf.AGGREGATE(15,6,ROW(MAESTRO!$B$3:$B$1000)/((MAESTRO!$B$3:$B$1000="MILITARES")*(UPPER(MAESTRO!$L$3:$L$1000)="CONFIRMADO")),ROWS($A$3:A450))),"")</f>
        <v/>
      </c>
      <c r="F450" s="15" t="str">
        <f ca="1">IFERROR(INDEX(MAESTRO!F:F,_xludf.AGGREGATE(15,6,ROW(MAESTRO!$B$3:$B$1000)/((MAESTRO!$B$3:$B$1000="MILITARES")*(UPPER(MAESTRO!$L$3:$L$1000)="CONFIRMADO")),ROWS($A$3:A450))),"")</f>
        <v/>
      </c>
      <c r="G450" s="15" t="str">
        <f ca="1">IFERROR(INDEX(MAESTRO!G:G,_xludf.AGGREGATE(15,6,ROW(MAESTRO!$B$3:$B$1000)/((MAESTRO!$B$3:$B$1000="MILITARES")*(UPPER(MAESTRO!$L$3:$L$1000)="CONFIRMADO")),ROWS($A$3:A450))),"")</f>
        <v/>
      </c>
      <c r="H450" s="15" t="str">
        <f ca="1">IFERROR(INDEX(MAESTRO!H:H,_xludf.AGGREGATE(15,6,ROW(MAESTRO!$B$3:$B$1000)/((MAESTRO!$B$3:$B$1000="MILITARES")*(UPPER(MAESTRO!$L$3:$L$1000)="CONFIRMADO")),ROWS($A$3:A450))),"")</f>
        <v/>
      </c>
      <c r="I450" s="15" t="str">
        <f ca="1">IFERROR(INDEX(MAESTRO!I:I,_xludf.AGGREGATE(15,6,ROW(MAESTRO!$B$3:$B$1000)/((MAESTRO!$B$3:$B$1000="MILITARES")*(UPPER(MAESTRO!$L$3:$L$1000)="CONFIRMADO")),ROWS($A$3:A450))),"")</f>
        <v/>
      </c>
      <c r="J450" s="15" t="str">
        <f ca="1">IFERROR(INDEX(MAESTRO!J:J,_xludf.AGGREGATE(15,6,ROW(MAESTRO!$B$3:$B$1000)/((MAESTRO!$B$3:$B$1000="MILITARES")*(UPPER(MAESTRO!$L$3:$L$1000)="CONFIRMADO")),ROWS($A$3:A450))),"")</f>
        <v/>
      </c>
      <c r="K450" s="15" t="str">
        <f ca="1">IFERROR(INDEX(MAESTRO!K:K,_xludf.AGGREGATE(15,6,ROW(MAESTRO!$B$3:$B$1000)/((MAESTRO!$B$3:$B$1000="MILITARES")*(UPPER(MAESTRO!$L$3:$L$1000)="CONFIRMADO")),ROWS($A$3:A450))),"")</f>
        <v/>
      </c>
      <c r="L450" s="15" t="str">
        <f ca="1">IFERROR(INDEX(MAESTRO!L:L,_xludf.AGGREGATE(15,6,ROW(MAESTRO!$B$3:$B$1000)/((MAESTRO!$B$3:$B$1000="MILITARES")*(UPPER(MAESTRO!$L$3:$L$1000)="CONFIRMADO")),ROWS($A$3:A450))),"")</f>
        <v/>
      </c>
      <c r="M450" s="15" t="str">
        <f ca="1">IFERROR(INDEX(MAESTRO!M:M,_xludf.AGGREGATE(15,6,ROW(MAESTRO!$B$3:$B$1000)/((MAESTRO!$B$3:$B$1000="MILITARES")*(UPPER(MAESTRO!$L$3:$L$1000)="CONFIRMADO")),ROWS($A$3:A450))),"")</f>
        <v/>
      </c>
      <c r="N450" s="15" t="str">
        <f ca="1">IFERROR(INDEX(MAESTRO!N:N,_xludf.AGGREGATE(15,6,ROW(MAESTRO!$B$3:$B$1000)/((MAESTRO!$B$3:$B$1000="MILITARES")*(UPPER(MAESTRO!$L$3:$L$1000)="CONFIRMADO")),ROWS($A$3:A450))),"")</f>
        <v/>
      </c>
      <c r="O450" s="15" t="str">
        <f ca="1">IFERROR(INDEX(MAESTRO!O:O,_xludf.AGGREGATE(15,6,ROW(MAESTRO!$B$3:$B$1000)/((MAESTRO!$B$3:$B$1000="MILITARES")*(UPPER(MAESTRO!$L$3:$L$1000)="CONFIRMADO")),ROWS($A$3:A450))),"")</f>
        <v/>
      </c>
      <c r="P450" s="15" t="str">
        <f ca="1">IFERROR(INDEX(MAESTRO!P:P,_xludf.AGGREGATE(15,6,ROW(MAESTRO!$B$3:$B$1000)/((MAESTRO!$B$3:$B$1000="MILITARES")*(UPPER(MAESTRO!$L$3:$L$1000)="CONFIRMADO")),ROWS($A$3:A450))),"")</f>
        <v/>
      </c>
      <c r="Q450" s="15" t="str">
        <f ca="1">IFERROR(INDEX(MAESTRO!Q:Q,_xludf.AGGREGATE(15,6,ROW(MAESTRO!$B$3:$B$1000)/((MAESTRO!$B$3:$B$1000="MILITARES")*(UPPER(MAESTRO!$L$3:$L$1000)="CONFIRMADO")),ROWS($A$3:A450))),"")</f>
        <v/>
      </c>
      <c r="R450" s="15" t="str">
        <f ca="1">IFERROR(INDEX(MAESTRO!R:R,_xludf.AGGREGATE(15,6,ROW(MAESTRO!$B$3:$B$1000)/((MAESTRO!$B$3:$B$1000="MILITARES")*(UPPER(MAESTRO!$L$3:$L$1000)="CONFIRMADO")),ROWS($A$3:A450))),"")</f>
        <v/>
      </c>
      <c r="S450" s="15" t="str">
        <f ca="1">IFERROR(INDEX(MAESTRO!S:S,_xludf.AGGREGATE(15,6,ROW(MAESTRO!$B$3:$B$1000)/((MAESTRO!$B$3:$B$1000="MILITARES")*(UPPER(MAESTRO!$L$3:$L$1000)="CONFIRMADO")),ROWS($A$3:A450))),"")</f>
        <v/>
      </c>
      <c r="T450" s="15" t="str">
        <f ca="1">IFERROR(INDEX(MAESTRO!T:T,_xludf.AGGREGATE(15,6,ROW(MAESTRO!$B$3:$B$1000)/((MAESTRO!$B$3:$B$1000="MILITARES")*(UPPER(MAESTRO!$L$3:$L$1000)="CONFIRMADO")),ROWS($A$3:A450))),"")</f>
        <v/>
      </c>
      <c r="U450" s="15" t="str">
        <f ca="1">IFERROR(INDEX(MAESTRO!U:U,_xludf.AGGREGATE(15,6,ROW(MAESTRO!$B$3:$B$1000)/((MAESTRO!$B$3:$B$1000="MILITARES")*(UPPER(MAESTRO!$L$3:$L$1000)="CONFIRMADO")),ROWS($A$3:A450))),"")</f>
        <v/>
      </c>
      <c r="V450" s="15" t="str">
        <f ca="1">IFERROR(INDEX(MAESTRO!V:V,_xludf.AGGREGATE(15,6,ROW(MAESTRO!$B$3:$B$1000)/((MAESTRO!$B$3:$B$1000="MILITARES")*(UPPER(MAESTRO!$L$3:$L$1000)="CONFIRMADO")),ROWS($A$3:A450))),"")</f>
        <v/>
      </c>
      <c r="W450" s="15" t="str">
        <f ca="1">IFERROR(INDEX(MAESTRO!W:W,_xludf.AGGREGATE(15,6,ROW(MAESTRO!$B$3:$B$1000)/((MAESTRO!$B$3:$B$1000="MILITARES")*(UPPER(MAESTRO!$L$3:$L$1000)="CONFIRMADO")),ROWS($A$3:A450))),"")</f>
        <v/>
      </c>
      <c r="X450" s="15" t="str">
        <f ca="1">IFERROR(INDEX(MAESTRO!X:X,_xludf.AGGREGATE(15,6,ROW(MAESTRO!$B$3:$B$1000)/((MAESTRO!$B$3:$B$1000="MILITARES")*(UPPER(MAESTRO!$L$3:$L$1000)="CONFIRMADO")),ROWS($A$3:A450))),"")</f>
        <v/>
      </c>
    </row>
    <row r="451" spans="1:24" ht="22.05" customHeight="1">
      <c r="A451" s="10" t="str">
        <f ca="1">IFERROR(INDEX(MAESTRO!A:A,_xludf.AGGREGATE(15,6,ROW(MAESTRO!$B$3:$B$1000)/((MAESTRO!$B$3:$B$1000="MILITARES")*(UPPER(MAESTRO!$L$3:$L$1000)="CONFIRMADO")),ROWS($A$3:A451))),"")</f>
        <v/>
      </c>
      <c r="B451" s="10" t="str">
        <f ca="1">IFERROR(INDEX(MAESTRO!B:B,_xludf.AGGREGATE(15,6,ROW(MAESTRO!$B$3:$B$1000)/((MAESTRO!$B$3:$B$1000="MILITARES")*(UPPER(MAESTRO!$L$3:$L$1000)="CONFIRMADO")),ROWS($A$3:A451))),"")</f>
        <v/>
      </c>
      <c r="C451" s="10" t="str">
        <f ca="1">IFERROR(INDEX(MAESTRO!C:C,_xludf.AGGREGATE(15,6,ROW(MAESTRO!$B$3:$B$1000)/((MAESTRO!$B$3:$B$1000="MILITARES")*(UPPER(MAESTRO!$L$3:$L$1000)="CONFIRMADO")),ROWS($A$3:A451))),"")</f>
        <v/>
      </c>
      <c r="D451" s="10" t="str">
        <f ca="1">IFERROR(INDEX(MAESTRO!D:D,_xludf.AGGREGATE(15,6,ROW(MAESTRO!$B$3:$B$1000)/((MAESTRO!$B$3:$B$1000="MILITARES")*(UPPER(MAESTRO!$L$3:$L$1000)="CONFIRMADO")),ROWS($A$3:A451))),"")</f>
        <v/>
      </c>
      <c r="E451" s="10" t="str">
        <f ca="1">IFERROR(INDEX(MAESTRO!E:E,_xludf.AGGREGATE(15,6,ROW(MAESTRO!$B$3:$B$1000)/((MAESTRO!$B$3:$B$1000="MILITARES")*(UPPER(MAESTRO!$L$3:$L$1000)="CONFIRMADO")),ROWS($A$3:A451))),"")</f>
        <v/>
      </c>
      <c r="F451" s="10" t="str">
        <f ca="1">IFERROR(INDEX(MAESTRO!F:F,_xludf.AGGREGATE(15,6,ROW(MAESTRO!$B$3:$B$1000)/((MAESTRO!$B$3:$B$1000="MILITARES")*(UPPER(MAESTRO!$L$3:$L$1000)="CONFIRMADO")),ROWS($A$3:A451))),"")</f>
        <v/>
      </c>
      <c r="G451" s="10" t="str">
        <f ca="1">IFERROR(INDEX(MAESTRO!G:G,_xludf.AGGREGATE(15,6,ROW(MAESTRO!$B$3:$B$1000)/((MAESTRO!$B$3:$B$1000="MILITARES")*(UPPER(MAESTRO!$L$3:$L$1000)="CONFIRMADO")),ROWS($A$3:A451))),"")</f>
        <v/>
      </c>
      <c r="H451" s="10" t="str">
        <f ca="1">IFERROR(INDEX(MAESTRO!H:H,_xludf.AGGREGATE(15,6,ROW(MAESTRO!$B$3:$B$1000)/((MAESTRO!$B$3:$B$1000="MILITARES")*(UPPER(MAESTRO!$L$3:$L$1000)="CONFIRMADO")),ROWS($A$3:A451))),"")</f>
        <v/>
      </c>
      <c r="I451" s="10" t="str">
        <f ca="1">IFERROR(INDEX(MAESTRO!I:I,_xludf.AGGREGATE(15,6,ROW(MAESTRO!$B$3:$B$1000)/((MAESTRO!$B$3:$B$1000="MILITARES")*(UPPER(MAESTRO!$L$3:$L$1000)="CONFIRMADO")),ROWS($A$3:A451))),"")</f>
        <v/>
      </c>
      <c r="J451" s="10" t="str">
        <f ca="1">IFERROR(INDEX(MAESTRO!J:J,_xludf.AGGREGATE(15,6,ROW(MAESTRO!$B$3:$B$1000)/((MAESTRO!$B$3:$B$1000="MILITARES")*(UPPER(MAESTRO!$L$3:$L$1000)="CONFIRMADO")),ROWS($A$3:A451))),"")</f>
        <v/>
      </c>
      <c r="K451" s="10" t="str">
        <f ca="1">IFERROR(INDEX(MAESTRO!K:K,_xludf.AGGREGATE(15,6,ROW(MAESTRO!$B$3:$B$1000)/((MAESTRO!$B$3:$B$1000="MILITARES")*(UPPER(MAESTRO!$L$3:$L$1000)="CONFIRMADO")),ROWS($A$3:A451))),"")</f>
        <v/>
      </c>
      <c r="L451" s="10" t="str">
        <f ca="1">IFERROR(INDEX(MAESTRO!L:L,_xludf.AGGREGATE(15,6,ROW(MAESTRO!$B$3:$B$1000)/((MAESTRO!$B$3:$B$1000="MILITARES")*(UPPER(MAESTRO!$L$3:$L$1000)="CONFIRMADO")),ROWS($A$3:A451))),"")</f>
        <v/>
      </c>
      <c r="M451" s="10" t="str">
        <f ca="1">IFERROR(INDEX(MAESTRO!M:M,_xludf.AGGREGATE(15,6,ROW(MAESTRO!$B$3:$B$1000)/((MAESTRO!$B$3:$B$1000="MILITARES")*(UPPER(MAESTRO!$L$3:$L$1000)="CONFIRMADO")),ROWS($A$3:A451))),"")</f>
        <v/>
      </c>
      <c r="N451" s="10" t="str">
        <f ca="1">IFERROR(INDEX(MAESTRO!N:N,_xludf.AGGREGATE(15,6,ROW(MAESTRO!$B$3:$B$1000)/((MAESTRO!$B$3:$B$1000="MILITARES")*(UPPER(MAESTRO!$L$3:$L$1000)="CONFIRMADO")),ROWS($A$3:A451))),"")</f>
        <v/>
      </c>
      <c r="O451" s="10" t="str">
        <f ca="1">IFERROR(INDEX(MAESTRO!O:O,_xludf.AGGREGATE(15,6,ROW(MAESTRO!$B$3:$B$1000)/((MAESTRO!$B$3:$B$1000="MILITARES")*(UPPER(MAESTRO!$L$3:$L$1000)="CONFIRMADO")),ROWS($A$3:A451))),"")</f>
        <v/>
      </c>
      <c r="P451" s="10" t="str">
        <f ca="1">IFERROR(INDEX(MAESTRO!P:P,_xludf.AGGREGATE(15,6,ROW(MAESTRO!$B$3:$B$1000)/((MAESTRO!$B$3:$B$1000="MILITARES")*(UPPER(MAESTRO!$L$3:$L$1000)="CONFIRMADO")),ROWS($A$3:A451))),"")</f>
        <v/>
      </c>
      <c r="Q451" s="10" t="str">
        <f ca="1">IFERROR(INDEX(MAESTRO!Q:Q,_xludf.AGGREGATE(15,6,ROW(MAESTRO!$B$3:$B$1000)/((MAESTRO!$B$3:$B$1000="MILITARES")*(UPPER(MAESTRO!$L$3:$L$1000)="CONFIRMADO")),ROWS($A$3:A451))),"")</f>
        <v/>
      </c>
      <c r="R451" s="10" t="str">
        <f ca="1">IFERROR(INDEX(MAESTRO!R:R,_xludf.AGGREGATE(15,6,ROW(MAESTRO!$B$3:$B$1000)/((MAESTRO!$B$3:$B$1000="MILITARES")*(UPPER(MAESTRO!$L$3:$L$1000)="CONFIRMADO")),ROWS($A$3:A451))),"")</f>
        <v/>
      </c>
      <c r="S451" s="10" t="str">
        <f ca="1">IFERROR(INDEX(MAESTRO!S:S,_xludf.AGGREGATE(15,6,ROW(MAESTRO!$B$3:$B$1000)/((MAESTRO!$B$3:$B$1000="MILITARES")*(UPPER(MAESTRO!$L$3:$L$1000)="CONFIRMADO")),ROWS($A$3:A451))),"")</f>
        <v/>
      </c>
      <c r="T451" s="10" t="str">
        <f ca="1">IFERROR(INDEX(MAESTRO!T:T,_xludf.AGGREGATE(15,6,ROW(MAESTRO!$B$3:$B$1000)/((MAESTRO!$B$3:$B$1000="MILITARES")*(UPPER(MAESTRO!$L$3:$L$1000)="CONFIRMADO")),ROWS($A$3:A451))),"")</f>
        <v/>
      </c>
      <c r="U451" s="10" t="str">
        <f ca="1">IFERROR(INDEX(MAESTRO!U:U,_xludf.AGGREGATE(15,6,ROW(MAESTRO!$B$3:$B$1000)/((MAESTRO!$B$3:$B$1000="MILITARES")*(UPPER(MAESTRO!$L$3:$L$1000)="CONFIRMADO")),ROWS($A$3:A451))),"")</f>
        <v/>
      </c>
      <c r="V451" s="10" t="str">
        <f ca="1">IFERROR(INDEX(MAESTRO!V:V,_xludf.AGGREGATE(15,6,ROW(MAESTRO!$B$3:$B$1000)/((MAESTRO!$B$3:$B$1000="MILITARES")*(UPPER(MAESTRO!$L$3:$L$1000)="CONFIRMADO")),ROWS($A$3:A451))),"")</f>
        <v/>
      </c>
      <c r="W451" s="10" t="str">
        <f ca="1">IFERROR(INDEX(MAESTRO!W:W,_xludf.AGGREGATE(15,6,ROW(MAESTRO!$B$3:$B$1000)/((MAESTRO!$B$3:$B$1000="MILITARES")*(UPPER(MAESTRO!$L$3:$L$1000)="CONFIRMADO")),ROWS($A$3:A451))),"")</f>
        <v/>
      </c>
      <c r="X451" s="10" t="str">
        <f ca="1">IFERROR(INDEX(MAESTRO!X:X,_xludf.AGGREGATE(15,6,ROW(MAESTRO!$B$3:$B$1000)/((MAESTRO!$B$3:$B$1000="MILITARES")*(UPPER(MAESTRO!$L$3:$L$1000)="CONFIRMADO")),ROWS($A$3:A451))),"")</f>
        <v/>
      </c>
    </row>
    <row r="452" spans="1:24" ht="22.05" customHeight="1">
      <c r="A452" s="15" t="str">
        <f ca="1">IFERROR(INDEX(MAESTRO!A:A,_xludf.AGGREGATE(15,6,ROW(MAESTRO!$B$3:$B$1000)/((MAESTRO!$B$3:$B$1000="MILITARES")*(UPPER(MAESTRO!$L$3:$L$1000)="CONFIRMADO")),ROWS($A$3:A452))),"")</f>
        <v/>
      </c>
      <c r="B452" s="15" t="str">
        <f ca="1">IFERROR(INDEX(MAESTRO!B:B,_xludf.AGGREGATE(15,6,ROW(MAESTRO!$B$3:$B$1000)/((MAESTRO!$B$3:$B$1000="MILITARES")*(UPPER(MAESTRO!$L$3:$L$1000)="CONFIRMADO")),ROWS($A$3:A452))),"")</f>
        <v/>
      </c>
      <c r="C452" s="15" t="str">
        <f ca="1">IFERROR(INDEX(MAESTRO!C:C,_xludf.AGGREGATE(15,6,ROW(MAESTRO!$B$3:$B$1000)/((MAESTRO!$B$3:$B$1000="MILITARES")*(UPPER(MAESTRO!$L$3:$L$1000)="CONFIRMADO")),ROWS($A$3:A452))),"")</f>
        <v/>
      </c>
      <c r="D452" s="15" t="str">
        <f ca="1">IFERROR(INDEX(MAESTRO!D:D,_xludf.AGGREGATE(15,6,ROW(MAESTRO!$B$3:$B$1000)/((MAESTRO!$B$3:$B$1000="MILITARES")*(UPPER(MAESTRO!$L$3:$L$1000)="CONFIRMADO")),ROWS($A$3:A452))),"")</f>
        <v/>
      </c>
      <c r="E452" s="15" t="str">
        <f ca="1">IFERROR(INDEX(MAESTRO!E:E,_xludf.AGGREGATE(15,6,ROW(MAESTRO!$B$3:$B$1000)/((MAESTRO!$B$3:$B$1000="MILITARES")*(UPPER(MAESTRO!$L$3:$L$1000)="CONFIRMADO")),ROWS($A$3:A452))),"")</f>
        <v/>
      </c>
      <c r="F452" s="15" t="str">
        <f ca="1">IFERROR(INDEX(MAESTRO!F:F,_xludf.AGGREGATE(15,6,ROW(MAESTRO!$B$3:$B$1000)/((MAESTRO!$B$3:$B$1000="MILITARES")*(UPPER(MAESTRO!$L$3:$L$1000)="CONFIRMADO")),ROWS($A$3:A452))),"")</f>
        <v/>
      </c>
      <c r="G452" s="15" t="str">
        <f ca="1">IFERROR(INDEX(MAESTRO!G:G,_xludf.AGGREGATE(15,6,ROW(MAESTRO!$B$3:$B$1000)/((MAESTRO!$B$3:$B$1000="MILITARES")*(UPPER(MAESTRO!$L$3:$L$1000)="CONFIRMADO")),ROWS($A$3:A452))),"")</f>
        <v/>
      </c>
      <c r="H452" s="15" t="str">
        <f ca="1">IFERROR(INDEX(MAESTRO!H:H,_xludf.AGGREGATE(15,6,ROW(MAESTRO!$B$3:$B$1000)/((MAESTRO!$B$3:$B$1000="MILITARES")*(UPPER(MAESTRO!$L$3:$L$1000)="CONFIRMADO")),ROWS($A$3:A452))),"")</f>
        <v/>
      </c>
      <c r="I452" s="15" t="str">
        <f ca="1">IFERROR(INDEX(MAESTRO!I:I,_xludf.AGGREGATE(15,6,ROW(MAESTRO!$B$3:$B$1000)/((MAESTRO!$B$3:$B$1000="MILITARES")*(UPPER(MAESTRO!$L$3:$L$1000)="CONFIRMADO")),ROWS($A$3:A452))),"")</f>
        <v/>
      </c>
      <c r="J452" s="15" t="str">
        <f ca="1">IFERROR(INDEX(MAESTRO!J:J,_xludf.AGGREGATE(15,6,ROW(MAESTRO!$B$3:$B$1000)/((MAESTRO!$B$3:$B$1000="MILITARES")*(UPPER(MAESTRO!$L$3:$L$1000)="CONFIRMADO")),ROWS($A$3:A452))),"")</f>
        <v/>
      </c>
      <c r="K452" s="15" t="str">
        <f ca="1">IFERROR(INDEX(MAESTRO!K:K,_xludf.AGGREGATE(15,6,ROW(MAESTRO!$B$3:$B$1000)/((MAESTRO!$B$3:$B$1000="MILITARES")*(UPPER(MAESTRO!$L$3:$L$1000)="CONFIRMADO")),ROWS($A$3:A452))),"")</f>
        <v/>
      </c>
      <c r="L452" s="15" t="str">
        <f ca="1">IFERROR(INDEX(MAESTRO!L:L,_xludf.AGGREGATE(15,6,ROW(MAESTRO!$B$3:$B$1000)/((MAESTRO!$B$3:$B$1000="MILITARES")*(UPPER(MAESTRO!$L$3:$L$1000)="CONFIRMADO")),ROWS($A$3:A452))),"")</f>
        <v/>
      </c>
      <c r="M452" s="15" t="str">
        <f ca="1">IFERROR(INDEX(MAESTRO!M:M,_xludf.AGGREGATE(15,6,ROW(MAESTRO!$B$3:$B$1000)/((MAESTRO!$B$3:$B$1000="MILITARES")*(UPPER(MAESTRO!$L$3:$L$1000)="CONFIRMADO")),ROWS($A$3:A452))),"")</f>
        <v/>
      </c>
      <c r="N452" s="15" t="str">
        <f ca="1">IFERROR(INDEX(MAESTRO!N:N,_xludf.AGGREGATE(15,6,ROW(MAESTRO!$B$3:$B$1000)/((MAESTRO!$B$3:$B$1000="MILITARES")*(UPPER(MAESTRO!$L$3:$L$1000)="CONFIRMADO")),ROWS($A$3:A452))),"")</f>
        <v/>
      </c>
      <c r="O452" s="15" t="str">
        <f ca="1">IFERROR(INDEX(MAESTRO!O:O,_xludf.AGGREGATE(15,6,ROW(MAESTRO!$B$3:$B$1000)/((MAESTRO!$B$3:$B$1000="MILITARES")*(UPPER(MAESTRO!$L$3:$L$1000)="CONFIRMADO")),ROWS($A$3:A452))),"")</f>
        <v/>
      </c>
      <c r="P452" s="15" t="str">
        <f ca="1">IFERROR(INDEX(MAESTRO!P:P,_xludf.AGGREGATE(15,6,ROW(MAESTRO!$B$3:$B$1000)/((MAESTRO!$B$3:$B$1000="MILITARES")*(UPPER(MAESTRO!$L$3:$L$1000)="CONFIRMADO")),ROWS($A$3:A452))),"")</f>
        <v/>
      </c>
      <c r="Q452" s="15" t="str">
        <f ca="1">IFERROR(INDEX(MAESTRO!Q:Q,_xludf.AGGREGATE(15,6,ROW(MAESTRO!$B$3:$B$1000)/((MAESTRO!$B$3:$B$1000="MILITARES")*(UPPER(MAESTRO!$L$3:$L$1000)="CONFIRMADO")),ROWS($A$3:A452))),"")</f>
        <v/>
      </c>
      <c r="R452" s="15" t="str">
        <f ca="1">IFERROR(INDEX(MAESTRO!R:R,_xludf.AGGREGATE(15,6,ROW(MAESTRO!$B$3:$B$1000)/((MAESTRO!$B$3:$B$1000="MILITARES")*(UPPER(MAESTRO!$L$3:$L$1000)="CONFIRMADO")),ROWS($A$3:A452))),"")</f>
        <v/>
      </c>
      <c r="S452" s="15" t="str">
        <f ca="1">IFERROR(INDEX(MAESTRO!S:S,_xludf.AGGREGATE(15,6,ROW(MAESTRO!$B$3:$B$1000)/((MAESTRO!$B$3:$B$1000="MILITARES")*(UPPER(MAESTRO!$L$3:$L$1000)="CONFIRMADO")),ROWS($A$3:A452))),"")</f>
        <v/>
      </c>
      <c r="T452" s="15" t="str">
        <f ca="1">IFERROR(INDEX(MAESTRO!T:T,_xludf.AGGREGATE(15,6,ROW(MAESTRO!$B$3:$B$1000)/((MAESTRO!$B$3:$B$1000="MILITARES")*(UPPER(MAESTRO!$L$3:$L$1000)="CONFIRMADO")),ROWS($A$3:A452))),"")</f>
        <v/>
      </c>
      <c r="U452" s="15" t="str">
        <f ca="1">IFERROR(INDEX(MAESTRO!U:U,_xludf.AGGREGATE(15,6,ROW(MAESTRO!$B$3:$B$1000)/((MAESTRO!$B$3:$B$1000="MILITARES")*(UPPER(MAESTRO!$L$3:$L$1000)="CONFIRMADO")),ROWS($A$3:A452))),"")</f>
        <v/>
      </c>
      <c r="V452" s="15" t="str">
        <f ca="1">IFERROR(INDEX(MAESTRO!V:V,_xludf.AGGREGATE(15,6,ROW(MAESTRO!$B$3:$B$1000)/((MAESTRO!$B$3:$B$1000="MILITARES")*(UPPER(MAESTRO!$L$3:$L$1000)="CONFIRMADO")),ROWS($A$3:A452))),"")</f>
        <v/>
      </c>
      <c r="W452" s="15" t="str">
        <f ca="1">IFERROR(INDEX(MAESTRO!W:W,_xludf.AGGREGATE(15,6,ROW(MAESTRO!$B$3:$B$1000)/((MAESTRO!$B$3:$B$1000="MILITARES")*(UPPER(MAESTRO!$L$3:$L$1000)="CONFIRMADO")),ROWS($A$3:A452))),"")</f>
        <v/>
      </c>
      <c r="X452" s="15" t="str">
        <f ca="1">IFERROR(INDEX(MAESTRO!X:X,_xludf.AGGREGATE(15,6,ROW(MAESTRO!$B$3:$B$1000)/((MAESTRO!$B$3:$B$1000="MILITARES")*(UPPER(MAESTRO!$L$3:$L$1000)="CONFIRMADO")),ROWS($A$3:A452))),"")</f>
        <v/>
      </c>
    </row>
    <row r="453" spans="1:24" ht="22.05" customHeight="1">
      <c r="A453" s="10" t="str">
        <f ca="1">IFERROR(INDEX(MAESTRO!A:A,_xludf.AGGREGATE(15,6,ROW(MAESTRO!$B$3:$B$1000)/((MAESTRO!$B$3:$B$1000="MILITARES")*(UPPER(MAESTRO!$L$3:$L$1000)="CONFIRMADO")),ROWS($A$3:A453))),"")</f>
        <v/>
      </c>
      <c r="B453" s="10" t="str">
        <f ca="1">IFERROR(INDEX(MAESTRO!B:B,_xludf.AGGREGATE(15,6,ROW(MAESTRO!$B$3:$B$1000)/((MAESTRO!$B$3:$B$1000="MILITARES")*(UPPER(MAESTRO!$L$3:$L$1000)="CONFIRMADO")),ROWS($A$3:A453))),"")</f>
        <v/>
      </c>
      <c r="C453" s="10" t="str">
        <f ca="1">IFERROR(INDEX(MAESTRO!C:C,_xludf.AGGREGATE(15,6,ROW(MAESTRO!$B$3:$B$1000)/((MAESTRO!$B$3:$B$1000="MILITARES")*(UPPER(MAESTRO!$L$3:$L$1000)="CONFIRMADO")),ROWS($A$3:A453))),"")</f>
        <v/>
      </c>
      <c r="D453" s="10" t="str">
        <f ca="1">IFERROR(INDEX(MAESTRO!D:D,_xludf.AGGREGATE(15,6,ROW(MAESTRO!$B$3:$B$1000)/((MAESTRO!$B$3:$B$1000="MILITARES")*(UPPER(MAESTRO!$L$3:$L$1000)="CONFIRMADO")),ROWS($A$3:A453))),"")</f>
        <v/>
      </c>
      <c r="E453" s="10" t="str">
        <f ca="1">IFERROR(INDEX(MAESTRO!E:E,_xludf.AGGREGATE(15,6,ROW(MAESTRO!$B$3:$B$1000)/((MAESTRO!$B$3:$B$1000="MILITARES")*(UPPER(MAESTRO!$L$3:$L$1000)="CONFIRMADO")),ROWS($A$3:A453))),"")</f>
        <v/>
      </c>
      <c r="F453" s="10" t="str">
        <f ca="1">IFERROR(INDEX(MAESTRO!F:F,_xludf.AGGREGATE(15,6,ROW(MAESTRO!$B$3:$B$1000)/((MAESTRO!$B$3:$B$1000="MILITARES")*(UPPER(MAESTRO!$L$3:$L$1000)="CONFIRMADO")),ROWS($A$3:A453))),"")</f>
        <v/>
      </c>
      <c r="G453" s="10" t="str">
        <f ca="1">IFERROR(INDEX(MAESTRO!G:G,_xludf.AGGREGATE(15,6,ROW(MAESTRO!$B$3:$B$1000)/((MAESTRO!$B$3:$B$1000="MILITARES")*(UPPER(MAESTRO!$L$3:$L$1000)="CONFIRMADO")),ROWS($A$3:A453))),"")</f>
        <v/>
      </c>
      <c r="H453" s="10" t="str">
        <f ca="1">IFERROR(INDEX(MAESTRO!H:H,_xludf.AGGREGATE(15,6,ROW(MAESTRO!$B$3:$B$1000)/((MAESTRO!$B$3:$B$1000="MILITARES")*(UPPER(MAESTRO!$L$3:$L$1000)="CONFIRMADO")),ROWS($A$3:A453))),"")</f>
        <v/>
      </c>
      <c r="I453" s="10" t="str">
        <f ca="1">IFERROR(INDEX(MAESTRO!I:I,_xludf.AGGREGATE(15,6,ROW(MAESTRO!$B$3:$B$1000)/((MAESTRO!$B$3:$B$1000="MILITARES")*(UPPER(MAESTRO!$L$3:$L$1000)="CONFIRMADO")),ROWS($A$3:A453))),"")</f>
        <v/>
      </c>
      <c r="J453" s="10" t="str">
        <f ca="1">IFERROR(INDEX(MAESTRO!J:J,_xludf.AGGREGATE(15,6,ROW(MAESTRO!$B$3:$B$1000)/((MAESTRO!$B$3:$B$1000="MILITARES")*(UPPER(MAESTRO!$L$3:$L$1000)="CONFIRMADO")),ROWS($A$3:A453))),"")</f>
        <v/>
      </c>
      <c r="K453" s="10" t="str">
        <f ca="1">IFERROR(INDEX(MAESTRO!K:K,_xludf.AGGREGATE(15,6,ROW(MAESTRO!$B$3:$B$1000)/((MAESTRO!$B$3:$B$1000="MILITARES")*(UPPER(MAESTRO!$L$3:$L$1000)="CONFIRMADO")),ROWS($A$3:A453))),"")</f>
        <v/>
      </c>
      <c r="L453" s="10" t="str">
        <f ca="1">IFERROR(INDEX(MAESTRO!L:L,_xludf.AGGREGATE(15,6,ROW(MAESTRO!$B$3:$B$1000)/((MAESTRO!$B$3:$B$1000="MILITARES")*(UPPER(MAESTRO!$L$3:$L$1000)="CONFIRMADO")),ROWS($A$3:A453))),"")</f>
        <v/>
      </c>
      <c r="M453" s="10" t="str">
        <f ca="1">IFERROR(INDEX(MAESTRO!M:M,_xludf.AGGREGATE(15,6,ROW(MAESTRO!$B$3:$B$1000)/((MAESTRO!$B$3:$B$1000="MILITARES")*(UPPER(MAESTRO!$L$3:$L$1000)="CONFIRMADO")),ROWS($A$3:A453))),"")</f>
        <v/>
      </c>
      <c r="N453" s="10" t="str">
        <f ca="1">IFERROR(INDEX(MAESTRO!N:N,_xludf.AGGREGATE(15,6,ROW(MAESTRO!$B$3:$B$1000)/((MAESTRO!$B$3:$B$1000="MILITARES")*(UPPER(MAESTRO!$L$3:$L$1000)="CONFIRMADO")),ROWS($A$3:A453))),"")</f>
        <v/>
      </c>
      <c r="O453" s="10" t="str">
        <f ca="1">IFERROR(INDEX(MAESTRO!O:O,_xludf.AGGREGATE(15,6,ROW(MAESTRO!$B$3:$B$1000)/((MAESTRO!$B$3:$B$1000="MILITARES")*(UPPER(MAESTRO!$L$3:$L$1000)="CONFIRMADO")),ROWS($A$3:A453))),"")</f>
        <v/>
      </c>
      <c r="P453" s="10" t="str">
        <f ca="1">IFERROR(INDEX(MAESTRO!P:P,_xludf.AGGREGATE(15,6,ROW(MAESTRO!$B$3:$B$1000)/((MAESTRO!$B$3:$B$1000="MILITARES")*(UPPER(MAESTRO!$L$3:$L$1000)="CONFIRMADO")),ROWS($A$3:A453))),"")</f>
        <v/>
      </c>
      <c r="Q453" s="10" t="str">
        <f ca="1">IFERROR(INDEX(MAESTRO!Q:Q,_xludf.AGGREGATE(15,6,ROW(MAESTRO!$B$3:$B$1000)/((MAESTRO!$B$3:$B$1000="MILITARES")*(UPPER(MAESTRO!$L$3:$L$1000)="CONFIRMADO")),ROWS($A$3:A453))),"")</f>
        <v/>
      </c>
      <c r="R453" s="10" t="str">
        <f ca="1">IFERROR(INDEX(MAESTRO!R:R,_xludf.AGGREGATE(15,6,ROW(MAESTRO!$B$3:$B$1000)/((MAESTRO!$B$3:$B$1000="MILITARES")*(UPPER(MAESTRO!$L$3:$L$1000)="CONFIRMADO")),ROWS($A$3:A453))),"")</f>
        <v/>
      </c>
      <c r="S453" s="10" t="str">
        <f ca="1">IFERROR(INDEX(MAESTRO!S:S,_xludf.AGGREGATE(15,6,ROW(MAESTRO!$B$3:$B$1000)/((MAESTRO!$B$3:$B$1000="MILITARES")*(UPPER(MAESTRO!$L$3:$L$1000)="CONFIRMADO")),ROWS($A$3:A453))),"")</f>
        <v/>
      </c>
      <c r="T453" s="10" t="str">
        <f ca="1">IFERROR(INDEX(MAESTRO!T:T,_xludf.AGGREGATE(15,6,ROW(MAESTRO!$B$3:$B$1000)/((MAESTRO!$B$3:$B$1000="MILITARES")*(UPPER(MAESTRO!$L$3:$L$1000)="CONFIRMADO")),ROWS($A$3:A453))),"")</f>
        <v/>
      </c>
      <c r="U453" s="10" t="str">
        <f ca="1">IFERROR(INDEX(MAESTRO!U:U,_xludf.AGGREGATE(15,6,ROW(MAESTRO!$B$3:$B$1000)/((MAESTRO!$B$3:$B$1000="MILITARES")*(UPPER(MAESTRO!$L$3:$L$1000)="CONFIRMADO")),ROWS($A$3:A453))),"")</f>
        <v/>
      </c>
      <c r="V453" s="10" t="str">
        <f ca="1">IFERROR(INDEX(MAESTRO!V:V,_xludf.AGGREGATE(15,6,ROW(MAESTRO!$B$3:$B$1000)/((MAESTRO!$B$3:$B$1000="MILITARES")*(UPPER(MAESTRO!$L$3:$L$1000)="CONFIRMADO")),ROWS($A$3:A453))),"")</f>
        <v/>
      </c>
      <c r="W453" s="10" t="str">
        <f ca="1">IFERROR(INDEX(MAESTRO!W:W,_xludf.AGGREGATE(15,6,ROW(MAESTRO!$B$3:$B$1000)/((MAESTRO!$B$3:$B$1000="MILITARES")*(UPPER(MAESTRO!$L$3:$L$1000)="CONFIRMADO")),ROWS($A$3:A453))),"")</f>
        <v/>
      </c>
      <c r="X453" s="10" t="str">
        <f ca="1">IFERROR(INDEX(MAESTRO!X:X,_xludf.AGGREGATE(15,6,ROW(MAESTRO!$B$3:$B$1000)/((MAESTRO!$B$3:$B$1000="MILITARES")*(UPPER(MAESTRO!$L$3:$L$1000)="CONFIRMADO")),ROWS($A$3:A453))),"")</f>
        <v/>
      </c>
    </row>
    <row r="454" spans="1:24" ht="22.05" customHeight="1">
      <c r="A454" s="15" t="str">
        <f ca="1">IFERROR(INDEX(MAESTRO!A:A,_xludf.AGGREGATE(15,6,ROW(MAESTRO!$B$3:$B$1000)/((MAESTRO!$B$3:$B$1000="MILITARES")*(UPPER(MAESTRO!$L$3:$L$1000)="CONFIRMADO")),ROWS($A$3:A454))),"")</f>
        <v/>
      </c>
      <c r="B454" s="15" t="str">
        <f ca="1">IFERROR(INDEX(MAESTRO!B:B,_xludf.AGGREGATE(15,6,ROW(MAESTRO!$B$3:$B$1000)/((MAESTRO!$B$3:$B$1000="MILITARES")*(UPPER(MAESTRO!$L$3:$L$1000)="CONFIRMADO")),ROWS($A$3:A454))),"")</f>
        <v/>
      </c>
      <c r="C454" s="15" t="str">
        <f ca="1">IFERROR(INDEX(MAESTRO!C:C,_xludf.AGGREGATE(15,6,ROW(MAESTRO!$B$3:$B$1000)/((MAESTRO!$B$3:$B$1000="MILITARES")*(UPPER(MAESTRO!$L$3:$L$1000)="CONFIRMADO")),ROWS($A$3:A454))),"")</f>
        <v/>
      </c>
      <c r="D454" s="15" t="str">
        <f ca="1">IFERROR(INDEX(MAESTRO!D:D,_xludf.AGGREGATE(15,6,ROW(MAESTRO!$B$3:$B$1000)/((MAESTRO!$B$3:$B$1000="MILITARES")*(UPPER(MAESTRO!$L$3:$L$1000)="CONFIRMADO")),ROWS($A$3:A454))),"")</f>
        <v/>
      </c>
      <c r="E454" s="15" t="str">
        <f ca="1">IFERROR(INDEX(MAESTRO!E:E,_xludf.AGGREGATE(15,6,ROW(MAESTRO!$B$3:$B$1000)/((MAESTRO!$B$3:$B$1000="MILITARES")*(UPPER(MAESTRO!$L$3:$L$1000)="CONFIRMADO")),ROWS($A$3:A454))),"")</f>
        <v/>
      </c>
      <c r="F454" s="15" t="str">
        <f ca="1">IFERROR(INDEX(MAESTRO!F:F,_xludf.AGGREGATE(15,6,ROW(MAESTRO!$B$3:$B$1000)/((MAESTRO!$B$3:$B$1000="MILITARES")*(UPPER(MAESTRO!$L$3:$L$1000)="CONFIRMADO")),ROWS($A$3:A454))),"")</f>
        <v/>
      </c>
      <c r="G454" s="15" t="str">
        <f ca="1">IFERROR(INDEX(MAESTRO!G:G,_xludf.AGGREGATE(15,6,ROW(MAESTRO!$B$3:$B$1000)/((MAESTRO!$B$3:$B$1000="MILITARES")*(UPPER(MAESTRO!$L$3:$L$1000)="CONFIRMADO")),ROWS($A$3:A454))),"")</f>
        <v/>
      </c>
      <c r="H454" s="15" t="str">
        <f ca="1">IFERROR(INDEX(MAESTRO!H:H,_xludf.AGGREGATE(15,6,ROW(MAESTRO!$B$3:$B$1000)/((MAESTRO!$B$3:$B$1000="MILITARES")*(UPPER(MAESTRO!$L$3:$L$1000)="CONFIRMADO")),ROWS($A$3:A454))),"")</f>
        <v/>
      </c>
      <c r="I454" s="15" t="str">
        <f ca="1">IFERROR(INDEX(MAESTRO!I:I,_xludf.AGGREGATE(15,6,ROW(MAESTRO!$B$3:$B$1000)/((MAESTRO!$B$3:$B$1000="MILITARES")*(UPPER(MAESTRO!$L$3:$L$1000)="CONFIRMADO")),ROWS($A$3:A454))),"")</f>
        <v/>
      </c>
      <c r="J454" s="15" t="str">
        <f ca="1">IFERROR(INDEX(MAESTRO!J:J,_xludf.AGGREGATE(15,6,ROW(MAESTRO!$B$3:$B$1000)/((MAESTRO!$B$3:$B$1000="MILITARES")*(UPPER(MAESTRO!$L$3:$L$1000)="CONFIRMADO")),ROWS($A$3:A454))),"")</f>
        <v/>
      </c>
      <c r="K454" s="15" t="str">
        <f ca="1">IFERROR(INDEX(MAESTRO!K:K,_xludf.AGGREGATE(15,6,ROW(MAESTRO!$B$3:$B$1000)/((MAESTRO!$B$3:$B$1000="MILITARES")*(UPPER(MAESTRO!$L$3:$L$1000)="CONFIRMADO")),ROWS($A$3:A454))),"")</f>
        <v/>
      </c>
      <c r="L454" s="15" t="str">
        <f ca="1">IFERROR(INDEX(MAESTRO!L:L,_xludf.AGGREGATE(15,6,ROW(MAESTRO!$B$3:$B$1000)/((MAESTRO!$B$3:$B$1000="MILITARES")*(UPPER(MAESTRO!$L$3:$L$1000)="CONFIRMADO")),ROWS($A$3:A454))),"")</f>
        <v/>
      </c>
      <c r="M454" s="15" t="str">
        <f ca="1">IFERROR(INDEX(MAESTRO!M:M,_xludf.AGGREGATE(15,6,ROW(MAESTRO!$B$3:$B$1000)/((MAESTRO!$B$3:$B$1000="MILITARES")*(UPPER(MAESTRO!$L$3:$L$1000)="CONFIRMADO")),ROWS($A$3:A454))),"")</f>
        <v/>
      </c>
      <c r="N454" s="15" t="str">
        <f ca="1">IFERROR(INDEX(MAESTRO!N:N,_xludf.AGGREGATE(15,6,ROW(MAESTRO!$B$3:$B$1000)/((MAESTRO!$B$3:$B$1000="MILITARES")*(UPPER(MAESTRO!$L$3:$L$1000)="CONFIRMADO")),ROWS($A$3:A454))),"")</f>
        <v/>
      </c>
      <c r="O454" s="15" t="str">
        <f ca="1">IFERROR(INDEX(MAESTRO!O:O,_xludf.AGGREGATE(15,6,ROW(MAESTRO!$B$3:$B$1000)/((MAESTRO!$B$3:$B$1000="MILITARES")*(UPPER(MAESTRO!$L$3:$L$1000)="CONFIRMADO")),ROWS($A$3:A454))),"")</f>
        <v/>
      </c>
      <c r="P454" s="15" t="str">
        <f ca="1">IFERROR(INDEX(MAESTRO!P:P,_xludf.AGGREGATE(15,6,ROW(MAESTRO!$B$3:$B$1000)/((MAESTRO!$B$3:$B$1000="MILITARES")*(UPPER(MAESTRO!$L$3:$L$1000)="CONFIRMADO")),ROWS($A$3:A454))),"")</f>
        <v/>
      </c>
      <c r="Q454" s="15" t="str">
        <f ca="1">IFERROR(INDEX(MAESTRO!Q:Q,_xludf.AGGREGATE(15,6,ROW(MAESTRO!$B$3:$B$1000)/((MAESTRO!$B$3:$B$1000="MILITARES")*(UPPER(MAESTRO!$L$3:$L$1000)="CONFIRMADO")),ROWS($A$3:A454))),"")</f>
        <v/>
      </c>
      <c r="R454" s="15" t="str">
        <f ca="1">IFERROR(INDEX(MAESTRO!R:R,_xludf.AGGREGATE(15,6,ROW(MAESTRO!$B$3:$B$1000)/((MAESTRO!$B$3:$B$1000="MILITARES")*(UPPER(MAESTRO!$L$3:$L$1000)="CONFIRMADO")),ROWS($A$3:A454))),"")</f>
        <v/>
      </c>
      <c r="S454" s="15" t="str">
        <f ca="1">IFERROR(INDEX(MAESTRO!S:S,_xludf.AGGREGATE(15,6,ROW(MAESTRO!$B$3:$B$1000)/((MAESTRO!$B$3:$B$1000="MILITARES")*(UPPER(MAESTRO!$L$3:$L$1000)="CONFIRMADO")),ROWS($A$3:A454))),"")</f>
        <v/>
      </c>
      <c r="T454" s="15" t="str">
        <f ca="1">IFERROR(INDEX(MAESTRO!T:T,_xludf.AGGREGATE(15,6,ROW(MAESTRO!$B$3:$B$1000)/((MAESTRO!$B$3:$B$1000="MILITARES")*(UPPER(MAESTRO!$L$3:$L$1000)="CONFIRMADO")),ROWS($A$3:A454))),"")</f>
        <v/>
      </c>
      <c r="U454" s="15" t="str">
        <f ca="1">IFERROR(INDEX(MAESTRO!U:U,_xludf.AGGREGATE(15,6,ROW(MAESTRO!$B$3:$B$1000)/((MAESTRO!$B$3:$B$1000="MILITARES")*(UPPER(MAESTRO!$L$3:$L$1000)="CONFIRMADO")),ROWS($A$3:A454))),"")</f>
        <v/>
      </c>
      <c r="V454" s="15" t="str">
        <f ca="1">IFERROR(INDEX(MAESTRO!V:V,_xludf.AGGREGATE(15,6,ROW(MAESTRO!$B$3:$B$1000)/((MAESTRO!$B$3:$B$1000="MILITARES")*(UPPER(MAESTRO!$L$3:$L$1000)="CONFIRMADO")),ROWS($A$3:A454))),"")</f>
        <v/>
      </c>
      <c r="W454" s="15" t="str">
        <f ca="1">IFERROR(INDEX(MAESTRO!W:W,_xludf.AGGREGATE(15,6,ROW(MAESTRO!$B$3:$B$1000)/((MAESTRO!$B$3:$B$1000="MILITARES")*(UPPER(MAESTRO!$L$3:$L$1000)="CONFIRMADO")),ROWS($A$3:A454))),"")</f>
        <v/>
      </c>
      <c r="X454" s="15" t="str">
        <f ca="1">IFERROR(INDEX(MAESTRO!X:X,_xludf.AGGREGATE(15,6,ROW(MAESTRO!$B$3:$B$1000)/((MAESTRO!$B$3:$B$1000="MILITARES")*(UPPER(MAESTRO!$L$3:$L$1000)="CONFIRMADO")),ROWS($A$3:A454))),"")</f>
        <v/>
      </c>
    </row>
    <row r="455" spans="1:24" ht="22.05" customHeight="1">
      <c r="A455" s="10" t="str">
        <f ca="1">IFERROR(INDEX(MAESTRO!A:A,_xludf.AGGREGATE(15,6,ROW(MAESTRO!$B$3:$B$1000)/((MAESTRO!$B$3:$B$1000="MILITARES")*(UPPER(MAESTRO!$L$3:$L$1000)="CONFIRMADO")),ROWS($A$3:A455))),"")</f>
        <v/>
      </c>
      <c r="B455" s="10" t="str">
        <f ca="1">IFERROR(INDEX(MAESTRO!B:B,_xludf.AGGREGATE(15,6,ROW(MAESTRO!$B$3:$B$1000)/((MAESTRO!$B$3:$B$1000="MILITARES")*(UPPER(MAESTRO!$L$3:$L$1000)="CONFIRMADO")),ROWS($A$3:A455))),"")</f>
        <v/>
      </c>
      <c r="C455" s="10" t="str">
        <f ca="1">IFERROR(INDEX(MAESTRO!C:C,_xludf.AGGREGATE(15,6,ROW(MAESTRO!$B$3:$B$1000)/((MAESTRO!$B$3:$B$1000="MILITARES")*(UPPER(MAESTRO!$L$3:$L$1000)="CONFIRMADO")),ROWS($A$3:A455))),"")</f>
        <v/>
      </c>
      <c r="D455" s="10" t="str">
        <f ca="1">IFERROR(INDEX(MAESTRO!D:D,_xludf.AGGREGATE(15,6,ROW(MAESTRO!$B$3:$B$1000)/((MAESTRO!$B$3:$B$1000="MILITARES")*(UPPER(MAESTRO!$L$3:$L$1000)="CONFIRMADO")),ROWS($A$3:A455))),"")</f>
        <v/>
      </c>
      <c r="E455" s="10" t="str">
        <f ca="1">IFERROR(INDEX(MAESTRO!E:E,_xludf.AGGREGATE(15,6,ROW(MAESTRO!$B$3:$B$1000)/((MAESTRO!$B$3:$B$1000="MILITARES")*(UPPER(MAESTRO!$L$3:$L$1000)="CONFIRMADO")),ROWS($A$3:A455))),"")</f>
        <v/>
      </c>
      <c r="F455" s="10" t="str">
        <f ca="1">IFERROR(INDEX(MAESTRO!F:F,_xludf.AGGREGATE(15,6,ROW(MAESTRO!$B$3:$B$1000)/((MAESTRO!$B$3:$B$1000="MILITARES")*(UPPER(MAESTRO!$L$3:$L$1000)="CONFIRMADO")),ROWS($A$3:A455))),"")</f>
        <v/>
      </c>
      <c r="G455" s="10" t="str">
        <f ca="1">IFERROR(INDEX(MAESTRO!G:G,_xludf.AGGREGATE(15,6,ROW(MAESTRO!$B$3:$B$1000)/((MAESTRO!$B$3:$B$1000="MILITARES")*(UPPER(MAESTRO!$L$3:$L$1000)="CONFIRMADO")),ROWS($A$3:A455))),"")</f>
        <v/>
      </c>
      <c r="H455" s="10" t="str">
        <f ca="1">IFERROR(INDEX(MAESTRO!H:H,_xludf.AGGREGATE(15,6,ROW(MAESTRO!$B$3:$B$1000)/((MAESTRO!$B$3:$B$1000="MILITARES")*(UPPER(MAESTRO!$L$3:$L$1000)="CONFIRMADO")),ROWS($A$3:A455))),"")</f>
        <v/>
      </c>
      <c r="I455" s="10" t="str">
        <f ca="1">IFERROR(INDEX(MAESTRO!I:I,_xludf.AGGREGATE(15,6,ROW(MAESTRO!$B$3:$B$1000)/((MAESTRO!$B$3:$B$1000="MILITARES")*(UPPER(MAESTRO!$L$3:$L$1000)="CONFIRMADO")),ROWS($A$3:A455))),"")</f>
        <v/>
      </c>
      <c r="J455" s="10" t="str">
        <f ca="1">IFERROR(INDEX(MAESTRO!J:J,_xludf.AGGREGATE(15,6,ROW(MAESTRO!$B$3:$B$1000)/((MAESTRO!$B$3:$B$1000="MILITARES")*(UPPER(MAESTRO!$L$3:$L$1000)="CONFIRMADO")),ROWS($A$3:A455))),"")</f>
        <v/>
      </c>
      <c r="K455" s="10" t="str">
        <f ca="1">IFERROR(INDEX(MAESTRO!K:K,_xludf.AGGREGATE(15,6,ROW(MAESTRO!$B$3:$B$1000)/((MAESTRO!$B$3:$B$1000="MILITARES")*(UPPER(MAESTRO!$L$3:$L$1000)="CONFIRMADO")),ROWS($A$3:A455))),"")</f>
        <v/>
      </c>
      <c r="L455" s="10" t="str">
        <f ca="1">IFERROR(INDEX(MAESTRO!L:L,_xludf.AGGREGATE(15,6,ROW(MAESTRO!$B$3:$B$1000)/((MAESTRO!$B$3:$B$1000="MILITARES")*(UPPER(MAESTRO!$L$3:$L$1000)="CONFIRMADO")),ROWS($A$3:A455))),"")</f>
        <v/>
      </c>
      <c r="M455" s="10" t="str">
        <f ca="1">IFERROR(INDEX(MAESTRO!M:M,_xludf.AGGREGATE(15,6,ROW(MAESTRO!$B$3:$B$1000)/((MAESTRO!$B$3:$B$1000="MILITARES")*(UPPER(MAESTRO!$L$3:$L$1000)="CONFIRMADO")),ROWS($A$3:A455))),"")</f>
        <v/>
      </c>
      <c r="N455" s="10" t="str">
        <f ca="1">IFERROR(INDEX(MAESTRO!N:N,_xludf.AGGREGATE(15,6,ROW(MAESTRO!$B$3:$B$1000)/((MAESTRO!$B$3:$B$1000="MILITARES")*(UPPER(MAESTRO!$L$3:$L$1000)="CONFIRMADO")),ROWS($A$3:A455))),"")</f>
        <v/>
      </c>
      <c r="O455" s="10" t="str">
        <f ca="1">IFERROR(INDEX(MAESTRO!O:O,_xludf.AGGREGATE(15,6,ROW(MAESTRO!$B$3:$B$1000)/((MAESTRO!$B$3:$B$1000="MILITARES")*(UPPER(MAESTRO!$L$3:$L$1000)="CONFIRMADO")),ROWS($A$3:A455))),"")</f>
        <v/>
      </c>
      <c r="P455" s="10" t="str">
        <f ca="1">IFERROR(INDEX(MAESTRO!P:P,_xludf.AGGREGATE(15,6,ROW(MAESTRO!$B$3:$B$1000)/((MAESTRO!$B$3:$B$1000="MILITARES")*(UPPER(MAESTRO!$L$3:$L$1000)="CONFIRMADO")),ROWS($A$3:A455))),"")</f>
        <v/>
      </c>
      <c r="Q455" s="10" t="str">
        <f ca="1">IFERROR(INDEX(MAESTRO!Q:Q,_xludf.AGGREGATE(15,6,ROW(MAESTRO!$B$3:$B$1000)/((MAESTRO!$B$3:$B$1000="MILITARES")*(UPPER(MAESTRO!$L$3:$L$1000)="CONFIRMADO")),ROWS($A$3:A455))),"")</f>
        <v/>
      </c>
      <c r="R455" s="10" t="str">
        <f ca="1">IFERROR(INDEX(MAESTRO!R:R,_xludf.AGGREGATE(15,6,ROW(MAESTRO!$B$3:$B$1000)/((MAESTRO!$B$3:$B$1000="MILITARES")*(UPPER(MAESTRO!$L$3:$L$1000)="CONFIRMADO")),ROWS($A$3:A455))),"")</f>
        <v/>
      </c>
      <c r="S455" s="10" t="str">
        <f ca="1">IFERROR(INDEX(MAESTRO!S:S,_xludf.AGGREGATE(15,6,ROW(MAESTRO!$B$3:$B$1000)/((MAESTRO!$B$3:$B$1000="MILITARES")*(UPPER(MAESTRO!$L$3:$L$1000)="CONFIRMADO")),ROWS($A$3:A455))),"")</f>
        <v/>
      </c>
      <c r="T455" s="10" t="str">
        <f ca="1">IFERROR(INDEX(MAESTRO!T:T,_xludf.AGGREGATE(15,6,ROW(MAESTRO!$B$3:$B$1000)/((MAESTRO!$B$3:$B$1000="MILITARES")*(UPPER(MAESTRO!$L$3:$L$1000)="CONFIRMADO")),ROWS($A$3:A455))),"")</f>
        <v/>
      </c>
      <c r="U455" s="10" t="str">
        <f ca="1">IFERROR(INDEX(MAESTRO!U:U,_xludf.AGGREGATE(15,6,ROW(MAESTRO!$B$3:$B$1000)/((MAESTRO!$B$3:$B$1000="MILITARES")*(UPPER(MAESTRO!$L$3:$L$1000)="CONFIRMADO")),ROWS($A$3:A455))),"")</f>
        <v/>
      </c>
      <c r="V455" s="10" t="str">
        <f ca="1">IFERROR(INDEX(MAESTRO!V:V,_xludf.AGGREGATE(15,6,ROW(MAESTRO!$B$3:$B$1000)/((MAESTRO!$B$3:$B$1000="MILITARES")*(UPPER(MAESTRO!$L$3:$L$1000)="CONFIRMADO")),ROWS($A$3:A455))),"")</f>
        <v/>
      </c>
      <c r="W455" s="10" t="str">
        <f ca="1">IFERROR(INDEX(MAESTRO!W:W,_xludf.AGGREGATE(15,6,ROW(MAESTRO!$B$3:$B$1000)/((MAESTRO!$B$3:$B$1000="MILITARES")*(UPPER(MAESTRO!$L$3:$L$1000)="CONFIRMADO")),ROWS($A$3:A455))),"")</f>
        <v/>
      </c>
      <c r="X455" s="10" t="str">
        <f ca="1">IFERROR(INDEX(MAESTRO!X:X,_xludf.AGGREGATE(15,6,ROW(MAESTRO!$B$3:$B$1000)/((MAESTRO!$B$3:$B$1000="MILITARES")*(UPPER(MAESTRO!$L$3:$L$1000)="CONFIRMADO")),ROWS($A$3:A455))),"")</f>
        <v/>
      </c>
    </row>
    <row r="456" spans="1:24" ht="22.05" customHeight="1">
      <c r="A456" s="15" t="str">
        <f ca="1">IFERROR(INDEX(MAESTRO!A:A,_xludf.AGGREGATE(15,6,ROW(MAESTRO!$B$3:$B$1000)/((MAESTRO!$B$3:$B$1000="MILITARES")*(UPPER(MAESTRO!$L$3:$L$1000)="CONFIRMADO")),ROWS($A$3:A456))),"")</f>
        <v/>
      </c>
      <c r="B456" s="15" t="str">
        <f ca="1">IFERROR(INDEX(MAESTRO!B:B,_xludf.AGGREGATE(15,6,ROW(MAESTRO!$B$3:$B$1000)/((MAESTRO!$B$3:$B$1000="MILITARES")*(UPPER(MAESTRO!$L$3:$L$1000)="CONFIRMADO")),ROWS($A$3:A456))),"")</f>
        <v/>
      </c>
      <c r="C456" s="15" t="str">
        <f ca="1">IFERROR(INDEX(MAESTRO!C:C,_xludf.AGGREGATE(15,6,ROW(MAESTRO!$B$3:$B$1000)/((MAESTRO!$B$3:$B$1000="MILITARES")*(UPPER(MAESTRO!$L$3:$L$1000)="CONFIRMADO")),ROWS($A$3:A456))),"")</f>
        <v/>
      </c>
      <c r="D456" s="15" t="str">
        <f ca="1">IFERROR(INDEX(MAESTRO!D:D,_xludf.AGGREGATE(15,6,ROW(MAESTRO!$B$3:$B$1000)/((MAESTRO!$B$3:$B$1000="MILITARES")*(UPPER(MAESTRO!$L$3:$L$1000)="CONFIRMADO")),ROWS($A$3:A456))),"")</f>
        <v/>
      </c>
      <c r="E456" s="15" t="str">
        <f ca="1">IFERROR(INDEX(MAESTRO!E:E,_xludf.AGGREGATE(15,6,ROW(MAESTRO!$B$3:$B$1000)/((MAESTRO!$B$3:$B$1000="MILITARES")*(UPPER(MAESTRO!$L$3:$L$1000)="CONFIRMADO")),ROWS($A$3:A456))),"")</f>
        <v/>
      </c>
      <c r="F456" s="15" t="str">
        <f ca="1">IFERROR(INDEX(MAESTRO!F:F,_xludf.AGGREGATE(15,6,ROW(MAESTRO!$B$3:$B$1000)/((MAESTRO!$B$3:$B$1000="MILITARES")*(UPPER(MAESTRO!$L$3:$L$1000)="CONFIRMADO")),ROWS($A$3:A456))),"")</f>
        <v/>
      </c>
      <c r="G456" s="15" t="str">
        <f ca="1">IFERROR(INDEX(MAESTRO!G:G,_xludf.AGGREGATE(15,6,ROW(MAESTRO!$B$3:$B$1000)/((MAESTRO!$B$3:$B$1000="MILITARES")*(UPPER(MAESTRO!$L$3:$L$1000)="CONFIRMADO")),ROWS($A$3:A456))),"")</f>
        <v/>
      </c>
      <c r="H456" s="15" t="str">
        <f ca="1">IFERROR(INDEX(MAESTRO!H:H,_xludf.AGGREGATE(15,6,ROW(MAESTRO!$B$3:$B$1000)/((MAESTRO!$B$3:$B$1000="MILITARES")*(UPPER(MAESTRO!$L$3:$L$1000)="CONFIRMADO")),ROWS($A$3:A456))),"")</f>
        <v/>
      </c>
      <c r="I456" s="15" t="str">
        <f ca="1">IFERROR(INDEX(MAESTRO!I:I,_xludf.AGGREGATE(15,6,ROW(MAESTRO!$B$3:$B$1000)/((MAESTRO!$B$3:$B$1000="MILITARES")*(UPPER(MAESTRO!$L$3:$L$1000)="CONFIRMADO")),ROWS($A$3:A456))),"")</f>
        <v/>
      </c>
      <c r="J456" s="15" t="str">
        <f ca="1">IFERROR(INDEX(MAESTRO!J:J,_xludf.AGGREGATE(15,6,ROW(MAESTRO!$B$3:$B$1000)/((MAESTRO!$B$3:$B$1000="MILITARES")*(UPPER(MAESTRO!$L$3:$L$1000)="CONFIRMADO")),ROWS($A$3:A456))),"")</f>
        <v/>
      </c>
      <c r="K456" s="15" t="str">
        <f ca="1">IFERROR(INDEX(MAESTRO!K:K,_xludf.AGGREGATE(15,6,ROW(MAESTRO!$B$3:$B$1000)/((MAESTRO!$B$3:$B$1000="MILITARES")*(UPPER(MAESTRO!$L$3:$L$1000)="CONFIRMADO")),ROWS($A$3:A456))),"")</f>
        <v/>
      </c>
      <c r="L456" s="15" t="str">
        <f ca="1">IFERROR(INDEX(MAESTRO!L:L,_xludf.AGGREGATE(15,6,ROW(MAESTRO!$B$3:$B$1000)/((MAESTRO!$B$3:$B$1000="MILITARES")*(UPPER(MAESTRO!$L$3:$L$1000)="CONFIRMADO")),ROWS($A$3:A456))),"")</f>
        <v/>
      </c>
      <c r="M456" s="15" t="str">
        <f ca="1">IFERROR(INDEX(MAESTRO!M:M,_xludf.AGGREGATE(15,6,ROW(MAESTRO!$B$3:$B$1000)/((MAESTRO!$B$3:$B$1000="MILITARES")*(UPPER(MAESTRO!$L$3:$L$1000)="CONFIRMADO")),ROWS($A$3:A456))),"")</f>
        <v/>
      </c>
      <c r="N456" s="15" t="str">
        <f ca="1">IFERROR(INDEX(MAESTRO!N:N,_xludf.AGGREGATE(15,6,ROW(MAESTRO!$B$3:$B$1000)/((MAESTRO!$B$3:$B$1000="MILITARES")*(UPPER(MAESTRO!$L$3:$L$1000)="CONFIRMADO")),ROWS($A$3:A456))),"")</f>
        <v/>
      </c>
      <c r="O456" s="15" t="str">
        <f ca="1">IFERROR(INDEX(MAESTRO!O:O,_xludf.AGGREGATE(15,6,ROW(MAESTRO!$B$3:$B$1000)/((MAESTRO!$B$3:$B$1000="MILITARES")*(UPPER(MAESTRO!$L$3:$L$1000)="CONFIRMADO")),ROWS($A$3:A456))),"")</f>
        <v/>
      </c>
      <c r="P456" s="15" t="str">
        <f ca="1">IFERROR(INDEX(MAESTRO!P:P,_xludf.AGGREGATE(15,6,ROW(MAESTRO!$B$3:$B$1000)/((MAESTRO!$B$3:$B$1000="MILITARES")*(UPPER(MAESTRO!$L$3:$L$1000)="CONFIRMADO")),ROWS($A$3:A456))),"")</f>
        <v/>
      </c>
      <c r="Q456" s="15" t="str">
        <f ca="1">IFERROR(INDEX(MAESTRO!Q:Q,_xludf.AGGREGATE(15,6,ROW(MAESTRO!$B$3:$B$1000)/((MAESTRO!$B$3:$B$1000="MILITARES")*(UPPER(MAESTRO!$L$3:$L$1000)="CONFIRMADO")),ROWS($A$3:A456))),"")</f>
        <v/>
      </c>
      <c r="R456" s="15" t="str">
        <f ca="1">IFERROR(INDEX(MAESTRO!R:R,_xludf.AGGREGATE(15,6,ROW(MAESTRO!$B$3:$B$1000)/((MAESTRO!$B$3:$B$1000="MILITARES")*(UPPER(MAESTRO!$L$3:$L$1000)="CONFIRMADO")),ROWS($A$3:A456))),"")</f>
        <v/>
      </c>
      <c r="S456" s="15" t="str">
        <f ca="1">IFERROR(INDEX(MAESTRO!S:S,_xludf.AGGREGATE(15,6,ROW(MAESTRO!$B$3:$B$1000)/((MAESTRO!$B$3:$B$1000="MILITARES")*(UPPER(MAESTRO!$L$3:$L$1000)="CONFIRMADO")),ROWS($A$3:A456))),"")</f>
        <v/>
      </c>
      <c r="T456" s="15" t="str">
        <f ca="1">IFERROR(INDEX(MAESTRO!T:T,_xludf.AGGREGATE(15,6,ROW(MAESTRO!$B$3:$B$1000)/((MAESTRO!$B$3:$B$1000="MILITARES")*(UPPER(MAESTRO!$L$3:$L$1000)="CONFIRMADO")),ROWS($A$3:A456))),"")</f>
        <v/>
      </c>
      <c r="U456" s="15" t="str">
        <f ca="1">IFERROR(INDEX(MAESTRO!U:U,_xludf.AGGREGATE(15,6,ROW(MAESTRO!$B$3:$B$1000)/((MAESTRO!$B$3:$B$1000="MILITARES")*(UPPER(MAESTRO!$L$3:$L$1000)="CONFIRMADO")),ROWS($A$3:A456))),"")</f>
        <v/>
      </c>
      <c r="V456" s="15" t="str">
        <f ca="1">IFERROR(INDEX(MAESTRO!V:V,_xludf.AGGREGATE(15,6,ROW(MAESTRO!$B$3:$B$1000)/((MAESTRO!$B$3:$B$1000="MILITARES")*(UPPER(MAESTRO!$L$3:$L$1000)="CONFIRMADO")),ROWS($A$3:A456))),"")</f>
        <v/>
      </c>
      <c r="W456" s="15" t="str">
        <f ca="1">IFERROR(INDEX(MAESTRO!W:W,_xludf.AGGREGATE(15,6,ROW(MAESTRO!$B$3:$B$1000)/((MAESTRO!$B$3:$B$1000="MILITARES")*(UPPER(MAESTRO!$L$3:$L$1000)="CONFIRMADO")),ROWS($A$3:A456))),"")</f>
        <v/>
      </c>
      <c r="X456" s="15" t="str">
        <f ca="1">IFERROR(INDEX(MAESTRO!X:X,_xludf.AGGREGATE(15,6,ROW(MAESTRO!$B$3:$B$1000)/((MAESTRO!$B$3:$B$1000="MILITARES")*(UPPER(MAESTRO!$L$3:$L$1000)="CONFIRMADO")),ROWS($A$3:A456))),"")</f>
        <v/>
      </c>
    </row>
    <row r="457" spans="1:24" ht="22.05" customHeight="1">
      <c r="A457" s="10" t="str">
        <f ca="1">IFERROR(INDEX(MAESTRO!A:A,_xludf.AGGREGATE(15,6,ROW(MAESTRO!$B$3:$B$1000)/((MAESTRO!$B$3:$B$1000="MILITARES")*(UPPER(MAESTRO!$L$3:$L$1000)="CONFIRMADO")),ROWS($A$3:A457))),"")</f>
        <v/>
      </c>
      <c r="B457" s="10" t="str">
        <f ca="1">IFERROR(INDEX(MAESTRO!B:B,_xludf.AGGREGATE(15,6,ROW(MAESTRO!$B$3:$B$1000)/((MAESTRO!$B$3:$B$1000="MILITARES")*(UPPER(MAESTRO!$L$3:$L$1000)="CONFIRMADO")),ROWS($A$3:A457))),"")</f>
        <v/>
      </c>
      <c r="C457" s="10" t="str">
        <f ca="1">IFERROR(INDEX(MAESTRO!C:C,_xludf.AGGREGATE(15,6,ROW(MAESTRO!$B$3:$B$1000)/((MAESTRO!$B$3:$B$1000="MILITARES")*(UPPER(MAESTRO!$L$3:$L$1000)="CONFIRMADO")),ROWS($A$3:A457))),"")</f>
        <v/>
      </c>
      <c r="D457" s="10" t="str">
        <f ca="1">IFERROR(INDEX(MAESTRO!D:D,_xludf.AGGREGATE(15,6,ROW(MAESTRO!$B$3:$B$1000)/((MAESTRO!$B$3:$B$1000="MILITARES")*(UPPER(MAESTRO!$L$3:$L$1000)="CONFIRMADO")),ROWS($A$3:A457))),"")</f>
        <v/>
      </c>
      <c r="E457" s="10" t="str">
        <f ca="1">IFERROR(INDEX(MAESTRO!E:E,_xludf.AGGREGATE(15,6,ROW(MAESTRO!$B$3:$B$1000)/((MAESTRO!$B$3:$B$1000="MILITARES")*(UPPER(MAESTRO!$L$3:$L$1000)="CONFIRMADO")),ROWS($A$3:A457))),"")</f>
        <v/>
      </c>
      <c r="F457" s="10" t="str">
        <f ca="1">IFERROR(INDEX(MAESTRO!F:F,_xludf.AGGREGATE(15,6,ROW(MAESTRO!$B$3:$B$1000)/((MAESTRO!$B$3:$B$1000="MILITARES")*(UPPER(MAESTRO!$L$3:$L$1000)="CONFIRMADO")),ROWS($A$3:A457))),"")</f>
        <v/>
      </c>
      <c r="G457" s="10" t="str">
        <f ca="1">IFERROR(INDEX(MAESTRO!G:G,_xludf.AGGREGATE(15,6,ROW(MAESTRO!$B$3:$B$1000)/((MAESTRO!$B$3:$B$1000="MILITARES")*(UPPER(MAESTRO!$L$3:$L$1000)="CONFIRMADO")),ROWS($A$3:A457))),"")</f>
        <v/>
      </c>
      <c r="H457" s="10" t="str">
        <f ca="1">IFERROR(INDEX(MAESTRO!H:H,_xludf.AGGREGATE(15,6,ROW(MAESTRO!$B$3:$B$1000)/((MAESTRO!$B$3:$B$1000="MILITARES")*(UPPER(MAESTRO!$L$3:$L$1000)="CONFIRMADO")),ROWS($A$3:A457))),"")</f>
        <v/>
      </c>
      <c r="I457" s="10" t="str">
        <f ca="1">IFERROR(INDEX(MAESTRO!I:I,_xludf.AGGREGATE(15,6,ROW(MAESTRO!$B$3:$B$1000)/((MAESTRO!$B$3:$B$1000="MILITARES")*(UPPER(MAESTRO!$L$3:$L$1000)="CONFIRMADO")),ROWS($A$3:A457))),"")</f>
        <v/>
      </c>
      <c r="J457" s="10" t="str">
        <f ca="1">IFERROR(INDEX(MAESTRO!J:J,_xludf.AGGREGATE(15,6,ROW(MAESTRO!$B$3:$B$1000)/((MAESTRO!$B$3:$B$1000="MILITARES")*(UPPER(MAESTRO!$L$3:$L$1000)="CONFIRMADO")),ROWS($A$3:A457))),"")</f>
        <v/>
      </c>
      <c r="K457" s="10" t="str">
        <f ca="1">IFERROR(INDEX(MAESTRO!K:K,_xludf.AGGREGATE(15,6,ROW(MAESTRO!$B$3:$B$1000)/((MAESTRO!$B$3:$B$1000="MILITARES")*(UPPER(MAESTRO!$L$3:$L$1000)="CONFIRMADO")),ROWS($A$3:A457))),"")</f>
        <v/>
      </c>
      <c r="L457" s="10" t="str">
        <f ca="1">IFERROR(INDEX(MAESTRO!L:L,_xludf.AGGREGATE(15,6,ROW(MAESTRO!$B$3:$B$1000)/((MAESTRO!$B$3:$B$1000="MILITARES")*(UPPER(MAESTRO!$L$3:$L$1000)="CONFIRMADO")),ROWS($A$3:A457))),"")</f>
        <v/>
      </c>
      <c r="M457" s="10" t="str">
        <f ca="1">IFERROR(INDEX(MAESTRO!M:M,_xludf.AGGREGATE(15,6,ROW(MAESTRO!$B$3:$B$1000)/((MAESTRO!$B$3:$B$1000="MILITARES")*(UPPER(MAESTRO!$L$3:$L$1000)="CONFIRMADO")),ROWS($A$3:A457))),"")</f>
        <v/>
      </c>
      <c r="N457" s="10" t="str">
        <f ca="1">IFERROR(INDEX(MAESTRO!N:N,_xludf.AGGREGATE(15,6,ROW(MAESTRO!$B$3:$B$1000)/((MAESTRO!$B$3:$B$1000="MILITARES")*(UPPER(MAESTRO!$L$3:$L$1000)="CONFIRMADO")),ROWS($A$3:A457))),"")</f>
        <v/>
      </c>
      <c r="O457" s="10" t="str">
        <f ca="1">IFERROR(INDEX(MAESTRO!O:O,_xludf.AGGREGATE(15,6,ROW(MAESTRO!$B$3:$B$1000)/((MAESTRO!$B$3:$B$1000="MILITARES")*(UPPER(MAESTRO!$L$3:$L$1000)="CONFIRMADO")),ROWS($A$3:A457))),"")</f>
        <v/>
      </c>
      <c r="P457" s="10" t="str">
        <f ca="1">IFERROR(INDEX(MAESTRO!P:P,_xludf.AGGREGATE(15,6,ROW(MAESTRO!$B$3:$B$1000)/((MAESTRO!$B$3:$B$1000="MILITARES")*(UPPER(MAESTRO!$L$3:$L$1000)="CONFIRMADO")),ROWS($A$3:A457))),"")</f>
        <v/>
      </c>
      <c r="Q457" s="10" t="str">
        <f ca="1">IFERROR(INDEX(MAESTRO!Q:Q,_xludf.AGGREGATE(15,6,ROW(MAESTRO!$B$3:$B$1000)/((MAESTRO!$B$3:$B$1000="MILITARES")*(UPPER(MAESTRO!$L$3:$L$1000)="CONFIRMADO")),ROWS($A$3:A457))),"")</f>
        <v/>
      </c>
      <c r="R457" s="10" t="str">
        <f ca="1">IFERROR(INDEX(MAESTRO!R:R,_xludf.AGGREGATE(15,6,ROW(MAESTRO!$B$3:$B$1000)/((MAESTRO!$B$3:$B$1000="MILITARES")*(UPPER(MAESTRO!$L$3:$L$1000)="CONFIRMADO")),ROWS($A$3:A457))),"")</f>
        <v/>
      </c>
      <c r="S457" s="10" t="str">
        <f ca="1">IFERROR(INDEX(MAESTRO!S:S,_xludf.AGGREGATE(15,6,ROW(MAESTRO!$B$3:$B$1000)/((MAESTRO!$B$3:$B$1000="MILITARES")*(UPPER(MAESTRO!$L$3:$L$1000)="CONFIRMADO")),ROWS($A$3:A457))),"")</f>
        <v/>
      </c>
      <c r="T457" s="10" t="str">
        <f ca="1">IFERROR(INDEX(MAESTRO!T:T,_xludf.AGGREGATE(15,6,ROW(MAESTRO!$B$3:$B$1000)/((MAESTRO!$B$3:$B$1000="MILITARES")*(UPPER(MAESTRO!$L$3:$L$1000)="CONFIRMADO")),ROWS($A$3:A457))),"")</f>
        <v/>
      </c>
      <c r="U457" s="10" t="str">
        <f ca="1">IFERROR(INDEX(MAESTRO!U:U,_xludf.AGGREGATE(15,6,ROW(MAESTRO!$B$3:$B$1000)/((MAESTRO!$B$3:$B$1000="MILITARES")*(UPPER(MAESTRO!$L$3:$L$1000)="CONFIRMADO")),ROWS($A$3:A457))),"")</f>
        <v/>
      </c>
      <c r="V457" s="10" t="str">
        <f ca="1">IFERROR(INDEX(MAESTRO!V:V,_xludf.AGGREGATE(15,6,ROW(MAESTRO!$B$3:$B$1000)/((MAESTRO!$B$3:$B$1000="MILITARES")*(UPPER(MAESTRO!$L$3:$L$1000)="CONFIRMADO")),ROWS($A$3:A457))),"")</f>
        <v/>
      </c>
      <c r="W457" s="10" t="str">
        <f ca="1">IFERROR(INDEX(MAESTRO!W:W,_xludf.AGGREGATE(15,6,ROW(MAESTRO!$B$3:$B$1000)/((MAESTRO!$B$3:$B$1000="MILITARES")*(UPPER(MAESTRO!$L$3:$L$1000)="CONFIRMADO")),ROWS($A$3:A457))),"")</f>
        <v/>
      </c>
      <c r="X457" s="10" t="str">
        <f ca="1">IFERROR(INDEX(MAESTRO!X:X,_xludf.AGGREGATE(15,6,ROW(MAESTRO!$B$3:$B$1000)/((MAESTRO!$B$3:$B$1000="MILITARES")*(UPPER(MAESTRO!$L$3:$L$1000)="CONFIRMADO")),ROWS($A$3:A457))),"")</f>
        <v/>
      </c>
    </row>
    <row r="458" spans="1:24" ht="22.05" customHeight="1">
      <c r="A458" s="15" t="str">
        <f ca="1">IFERROR(INDEX(MAESTRO!A:A,_xludf.AGGREGATE(15,6,ROW(MAESTRO!$B$3:$B$1000)/((MAESTRO!$B$3:$B$1000="MILITARES")*(UPPER(MAESTRO!$L$3:$L$1000)="CONFIRMADO")),ROWS($A$3:A458))),"")</f>
        <v/>
      </c>
      <c r="B458" s="15" t="str">
        <f ca="1">IFERROR(INDEX(MAESTRO!B:B,_xludf.AGGREGATE(15,6,ROW(MAESTRO!$B$3:$B$1000)/((MAESTRO!$B$3:$B$1000="MILITARES")*(UPPER(MAESTRO!$L$3:$L$1000)="CONFIRMADO")),ROWS($A$3:A458))),"")</f>
        <v/>
      </c>
      <c r="C458" s="15" t="str">
        <f ca="1">IFERROR(INDEX(MAESTRO!C:C,_xludf.AGGREGATE(15,6,ROW(MAESTRO!$B$3:$B$1000)/((MAESTRO!$B$3:$B$1000="MILITARES")*(UPPER(MAESTRO!$L$3:$L$1000)="CONFIRMADO")),ROWS($A$3:A458))),"")</f>
        <v/>
      </c>
      <c r="D458" s="15" t="str">
        <f ca="1">IFERROR(INDEX(MAESTRO!D:D,_xludf.AGGREGATE(15,6,ROW(MAESTRO!$B$3:$B$1000)/((MAESTRO!$B$3:$B$1000="MILITARES")*(UPPER(MAESTRO!$L$3:$L$1000)="CONFIRMADO")),ROWS($A$3:A458))),"")</f>
        <v/>
      </c>
      <c r="E458" s="15" t="str">
        <f ca="1">IFERROR(INDEX(MAESTRO!E:E,_xludf.AGGREGATE(15,6,ROW(MAESTRO!$B$3:$B$1000)/((MAESTRO!$B$3:$B$1000="MILITARES")*(UPPER(MAESTRO!$L$3:$L$1000)="CONFIRMADO")),ROWS($A$3:A458))),"")</f>
        <v/>
      </c>
      <c r="F458" s="15" t="str">
        <f ca="1">IFERROR(INDEX(MAESTRO!F:F,_xludf.AGGREGATE(15,6,ROW(MAESTRO!$B$3:$B$1000)/((MAESTRO!$B$3:$B$1000="MILITARES")*(UPPER(MAESTRO!$L$3:$L$1000)="CONFIRMADO")),ROWS($A$3:A458))),"")</f>
        <v/>
      </c>
      <c r="G458" s="15" t="str">
        <f ca="1">IFERROR(INDEX(MAESTRO!G:G,_xludf.AGGREGATE(15,6,ROW(MAESTRO!$B$3:$B$1000)/((MAESTRO!$B$3:$B$1000="MILITARES")*(UPPER(MAESTRO!$L$3:$L$1000)="CONFIRMADO")),ROWS($A$3:A458))),"")</f>
        <v/>
      </c>
      <c r="H458" s="15" t="str">
        <f ca="1">IFERROR(INDEX(MAESTRO!H:H,_xludf.AGGREGATE(15,6,ROW(MAESTRO!$B$3:$B$1000)/((MAESTRO!$B$3:$B$1000="MILITARES")*(UPPER(MAESTRO!$L$3:$L$1000)="CONFIRMADO")),ROWS($A$3:A458))),"")</f>
        <v/>
      </c>
      <c r="I458" s="15" t="str">
        <f ca="1">IFERROR(INDEX(MAESTRO!I:I,_xludf.AGGREGATE(15,6,ROW(MAESTRO!$B$3:$B$1000)/((MAESTRO!$B$3:$B$1000="MILITARES")*(UPPER(MAESTRO!$L$3:$L$1000)="CONFIRMADO")),ROWS($A$3:A458))),"")</f>
        <v/>
      </c>
      <c r="J458" s="15" t="str">
        <f ca="1">IFERROR(INDEX(MAESTRO!J:J,_xludf.AGGREGATE(15,6,ROW(MAESTRO!$B$3:$B$1000)/((MAESTRO!$B$3:$B$1000="MILITARES")*(UPPER(MAESTRO!$L$3:$L$1000)="CONFIRMADO")),ROWS($A$3:A458))),"")</f>
        <v/>
      </c>
      <c r="K458" s="15" t="str">
        <f ca="1">IFERROR(INDEX(MAESTRO!K:K,_xludf.AGGREGATE(15,6,ROW(MAESTRO!$B$3:$B$1000)/((MAESTRO!$B$3:$B$1000="MILITARES")*(UPPER(MAESTRO!$L$3:$L$1000)="CONFIRMADO")),ROWS($A$3:A458))),"")</f>
        <v/>
      </c>
      <c r="L458" s="15" t="str">
        <f ca="1">IFERROR(INDEX(MAESTRO!L:L,_xludf.AGGREGATE(15,6,ROW(MAESTRO!$B$3:$B$1000)/((MAESTRO!$B$3:$B$1000="MILITARES")*(UPPER(MAESTRO!$L$3:$L$1000)="CONFIRMADO")),ROWS($A$3:A458))),"")</f>
        <v/>
      </c>
      <c r="M458" s="15" t="str">
        <f ca="1">IFERROR(INDEX(MAESTRO!M:M,_xludf.AGGREGATE(15,6,ROW(MAESTRO!$B$3:$B$1000)/((MAESTRO!$B$3:$B$1000="MILITARES")*(UPPER(MAESTRO!$L$3:$L$1000)="CONFIRMADO")),ROWS($A$3:A458))),"")</f>
        <v/>
      </c>
      <c r="N458" s="15" t="str">
        <f ca="1">IFERROR(INDEX(MAESTRO!N:N,_xludf.AGGREGATE(15,6,ROW(MAESTRO!$B$3:$B$1000)/((MAESTRO!$B$3:$B$1000="MILITARES")*(UPPER(MAESTRO!$L$3:$L$1000)="CONFIRMADO")),ROWS($A$3:A458))),"")</f>
        <v/>
      </c>
      <c r="O458" s="15" t="str">
        <f ca="1">IFERROR(INDEX(MAESTRO!O:O,_xludf.AGGREGATE(15,6,ROW(MAESTRO!$B$3:$B$1000)/((MAESTRO!$B$3:$B$1000="MILITARES")*(UPPER(MAESTRO!$L$3:$L$1000)="CONFIRMADO")),ROWS($A$3:A458))),"")</f>
        <v/>
      </c>
      <c r="P458" s="15" t="str">
        <f ca="1">IFERROR(INDEX(MAESTRO!P:P,_xludf.AGGREGATE(15,6,ROW(MAESTRO!$B$3:$B$1000)/((MAESTRO!$B$3:$B$1000="MILITARES")*(UPPER(MAESTRO!$L$3:$L$1000)="CONFIRMADO")),ROWS($A$3:A458))),"")</f>
        <v/>
      </c>
      <c r="Q458" s="15" t="str">
        <f ca="1">IFERROR(INDEX(MAESTRO!Q:Q,_xludf.AGGREGATE(15,6,ROW(MAESTRO!$B$3:$B$1000)/((MAESTRO!$B$3:$B$1000="MILITARES")*(UPPER(MAESTRO!$L$3:$L$1000)="CONFIRMADO")),ROWS($A$3:A458))),"")</f>
        <v/>
      </c>
      <c r="R458" s="15" t="str">
        <f ca="1">IFERROR(INDEX(MAESTRO!R:R,_xludf.AGGREGATE(15,6,ROW(MAESTRO!$B$3:$B$1000)/((MAESTRO!$B$3:$B$1000="MILITARES")*(UPPER(MAESTRO!$L$3:$L$1000)="CONFIRMADO")),ROWS($A$3:A458))),"")</f>
        <v/>
      </c>
      <c r="S458" s="15" t="str">
        <f ca="1">IFERROR(INDEX(MAESTRO!S:S,_xludf.AGGREGATE(15,6,ROW(MAESTRO!$B$3:$B$1000)/((MAESTRO!$B$3:$B$1000="MILITARES")*(UPPER(MAESTRO!$L$3:$L$1000)="CONFIRMADO")),ROWS($A$3:A458))),"")</f>
        <v/>
      </c>
      <c r="T458" s="15" t="str">
        <f ca="1">IFERROR(INDEX(MAESTRO!T:T,_xludf.AGGREGATE(15,6,ROW(MAESTRO!$B$3:$B$1000)/((MAESTRO!$B$3:$B$1000="MILITARES")*(UPPER(MAESTRO!$L$3:$L$1000)="CONFIRMADO")),ROWS($A$3:A458))),"")</f>
        <v/>
      </c>
      <c r="U458" s="15" t="str">
        <f ca="1">IFERROR(INDEX(MAESTRO!U:U,_xludf.AGGREGATE(15,6,ROW(MAESTRO!$B$3:$B$1000)/((MAESTRO!$B$3:$B$1000="MILITARES")*(UPPER(MAESTRO!$L$3:$L$1000)="CONFIRMADO")),ROWS($A$3:A458))),"")</f>
        <v/>
      </c>
      <c r="V458" s="15" t="str">
        <f ca="1">IFERROR(INDEX(MAESTRO!V:V,_xludf.AGGREGATE(15,6,ROW(MAESTRO!$B$3:$B$1000)/((MAESTRO!$B$3:$B$1000="MILITARES")*(UPPER(MAESTRO!$L$3:$L$1000)="CONFIRMADO")),ROWS($A$3:A458))),"")</f>
        <v/>
      </c>
      <c r="W458" s="15" t="str">
        <f ca="1">IFERROR(INDEX(MAESTRO!W:W,_xludf.AGGREGATE(15,6,ROW(MAESTRO!$B$3:$B$1000)/((MAESTRO!$B$3:$B$1000="MILITARES")*(UPPER(MAESTRO!$L$3:$L$1000)="CONFIRMADO")),ROWS($A$3:A458))),"")</f>
        <v/>
      </c>
      <c r="X458" s="15" t="str">
        <f ca="1">IFERROR(INDEX(MAESTRO!X:X,_xludf.AGGREGATE(15,6,ROW(MAESTRO!$B$3:$B$1000)/((MAESTRO!$B$3:$B$1000="MILITARES")*(UPPER(MAESTRO!$L$3:$L$1000)="CONFIRMADO")),ROWS($A$3:A458))),"")</f>
        <v/>
      </c>
    </row>
    <row r="459" spans="1:24" ht="22.05" customHeight="1">
      <c r="A459" s="10" t="str">
        <f ca="1">IFERROR(INDEX(MAESTRO!A:A,_xludf.AGGREGATE(15,6,ROW(MAESTRO!$B$3:$B$1000)/((MAESTRO!$B$3:$B$1000="MILITARES")*(UPPER(MAESTRO!$L$3:$L$1000)="CONFIRMADO")),ROWS($A$3:A459))),"")</f>
        <v/>
      </c>
      <c r="B459" s="10" t="str">
        <f ca="1">IFERROR(INDEX(MAESTRO!B:B,_xludf.AGGREGATE(15,6,ROW(MAESTRO!$B$3:$B$1000)/((MAESTRO!$B$3:$B$1000="MILITARES")*(UPPER(MAESTRO!$L$3:$L$1000)="CONFIRMADO")),ROWS($A$3:A459))),"")</f>
        <v/>
      </c>
      <c r="C459" s="10" t="str">
        <f ca="1">IFERROR(INDEX(MAESTRO!C:C,_xludf.AGGREGATE(15,6,ROW(MAESTRO!$B$3:$B$1000)/((MAESTRO!$B$3:$B$1000="MILITARES")*(UPPER(MAESTRO!$L$3:$L$1000)="CONFIRMADO")),ROWS($A$3:A459))),"")</f>
        <v/>
      </c>
      <c r="D459" s="10" t="str">
        <f ca="1">IFERROR(INDEX(MAESTRO!D:D,_xludf.AGGREGATE(15,6,ROW(MAESTRO!$B$3:$B$1000)/((MAESTRO!$B$3:$B$1000="MILITARES")*(UPPER(MAESTRO!$L$3:$L$1000)="CONFIRMADO")),ROWS($A$3:A459))),"")</f>
        <v/>
      </c>
      <c r="E459" s="10" t="str">
        <f ca="1">IFERROR(INDEX(MAESTRO!E:E,_xludf.AGGREGATE(15,6,ROW(MAESTRO!$B$3:$B$1000)/((MAESTRO!$B$3:$B$1000="MILITARES")*(UPPER(MAESTRO!$L$3:$L$1000)="CONFIRMADO")),ROWS($A$3:A459))),"")</f>
        <v/>
      </c>
      <c r="F459" s="10" t="str">
        <f ca="1">IFERROR(INDEX(MAESTRO!F:F,_xludf.AGGREGATE(15,6,ROW(MAESTRO!$B$3:$B$1000)/((MAESTRO!$B$3:$B$1000="MILITARES")*(UPPER(MAESTRO!$L$3:$L$1000)="CONFIRMADO")),ROWS($A$3:A459))),"")</f>
        <v/>
      </c>
      <c r="G459" s="10" t="str">
        <f ca="1">IFERROR(INDEX(MAESTRO!G:G,_xludf.AGGREGATE(15,6,ROW(MAESTRO!$B$3:$B$1000)/((MAESTRO!$B$3:$B$1000="MILITARES")*(UPPER(MAESTRO!$L$3:$L$1000)="CONFIRMADO")),ROWS($A$3:A459))),"")</f>
        <v/>
      </c>
      <c r="H459" s="10" t="str">
        <f ca="1">IFERROR(INDEX(MAESTRO!H:H,_xludf.AGGREGATE(15,6,ROW(MAESTRO!$B$3:$B$1000)/((MAESTRO!$B$3:$B$1000="MILITARES")*(UPPER(MAESTRO!$L$3:$L$1000)="CONFIRMADO")),ROWS($A$3:A459))),"")</f>
        <v/>
      </c>
      <c r="I459" s="10" t="str">
        <f ca="1">IFERROR(INDEX(MAESTRO!I:I,_xludf.AGGREGATE(15,6,ROW(MAESTRO!$B$3:$B$1000)/((MAESTRO!$B$3:$B$1000="MILITARES")*(UPPER(MAESTRO!$L$3:$L$1000)="CONFIRMADO")),ROWS($A$3:A459))),"")</f>
        <v/>
      </c>
      <c r="J459" s="10" t="str">
        <f ca="1">IFERROR(INDEX(MAESTRO!J:J,_xludf.AGGREGATE(15,6,ROW(MAESTRO!$B$3:$B$1000)/((MAESTRO!$B$3:$B$1000="MILITARES")*(UPPER(MAESTRO!$L$3:$L$1000)="CONFIRMADO")),ROWS($A$3:A459))),"")</f>
        <v/>
      </c>
      <c r="K459" s="10" t="str">
        <f ca="1">IFERROR(INDEX(MAESTRO!K:K,_xludf.AGGREGATE(15,6,ROW(MAESTRO!$B$3:$B$1000)/((MAESTRO!$B$3:$B$1000="MILITARES")*(UPPER(MAESTRO!$L$3:$L$1000)="CONFIRMADO")),ROWS($A$3:A459))),"")</f>
        <v/>
      </c>
      <c r="L459" s="10" t="str">
        <f ca="1">IFERROR(INDEX(MAESTRO!L:L,_xludf.AGGREGATE(15,6,ROW(MAESTRO!$B$3:$B$1000)/((MAESTRO!$B$3:$B$1000="MILITARES")*(UPPER(MAESTRO!$L$3:$L$1000)="CONFIRMADO")),ROWS($A$3:A459))),"")</f>
        <v/>
      </c>
      <c r="M459" s="10" t="str">
        <f ca="1">IFERROR(INDEX(MAESTRO!M:M,_xludf.AGGREGATE(15,6,ROW(MAESTRO!$B$3:$B$1000)/((MAESTRO!$B$3:$B$1000="MILITARES")*(UPPER(MAESTRO!$L$3:$L$1000)="CONFIRMADO")),ROWS($A$3:A459))),"")</f>
        <v/>
      </c>
      <c r="N459" s="10" t="str">
        <f ca="1">IFERROR(INDEX(MAESTRO!N:N,_xludf.AGGREGATE(15,6,ROW(MAESTRO!$B$3:$B$1000)/((MAESTRO!$B$3:$B$1000="MILITARES")*(UPPER(MAESTRO!$L$3:$L$1000)="CONFIRMADO")),ROWS($A$3:A459))),"")</f>
        <v/>
      </c>
      <c r="O459" s="10" t="str">
        <f ca="1">IFERROR(INDEX(MAESTRO!O:O,_xludf.AGGREGATE(15,6,ROW(MAESTRO!$B$3:$B$1000)/((MAESTRO!$B$3:$B$1000="MILITARES")*(UPPER(MAESTRO!$L$3:$L$1000)="CONFIRMADO")),ROWS($A$3:A459))),"")</f>
        <v/>
      </c>
      <c r="P459" s="10" t="str">
        <f ca="1">IFERROR(INDEX(MAESTRO!P:P,_xludf.AGGREGATE(15,6,ROW(MAESTRO!$B$3:$B$1000)/((MAESTRO!$B$3:$B$1000="MILITARES")*(UPPER(MAESTRO!$L$3:$L$1000)="CONFIRMADO")),ROWS($A$3:A459))),"")</f>
        <v/>
      </c>
      <c r="Q459" s="10" t="str">
        <f ca="1">IFERROR(INDEX(MAESTRO!Q:Q,_xludf.AGGREGATE(15,6,ROW(MAESTRO!$B$3:$B$1000)/((MAESTRO!$B$3:$B$1000="MILITARES")*(UPPER(MAESTRO!$L$3:$L$1000)="CONFIRMADO")),ROWS($A$3:A459))),"")</f>
        <v/>
      </c>
      <c r="R459" s="10" t="str">
        <f ca="1">IFERROR(INDEX(MAESTRO!R:R,_xludf.AGGREGATE(15,6,ROW(MAESTRO!$B$3:$B$1000)/((MAESTRO!$B$3:$B$1000="MILITARES")*(UPPER(MAESTRO!$L$3:$L$1000)="CONFIRMADO")),ROWS($A$3:A459))),"")</f>
        <v/>
      </c>
      <c r="S459" s="10" t="str">
        <f ca="1">IFERROR(INDEX(MAESTRO!S:S,_xludf.AGGREGATE(15,6,ROW(MAESTRO!$B$3:$B$1000)/((MAESTRO!$B$3:$B$1000="MILITARES")*(UPPER(MAESTRO!$L$3:$L$1000)="CONFIRMADO")),ROWS($A$3:A459))),"")</f>
        <v/>
      </c>
      <c r="T459" s="10" t="str">
        <f ca="1">IFERROR(INDEX(MAESTRO!T:T,_xludf.AGGREGATE(15,6,ROW(MAESTRO!$B$3:$B$1000)/((MAESTRO!$B$3:$B$1000="MILITARES")*(UPPER(MAESTRO!$L$3:$L$1000)="CONFIRMADO")),ROWS($A$3:A459))),"")</f>
        <v/>
      </c>
      <c r="U459" s="10" t="str">
        <f ca="1">IFERROR(INDEX(MAESTRO!U:U,_xludf.AGGREGATE(15,6,ROW(MAESTRO!$B$3:$B$1000)/((MAESTRO!$B$3:$B$1000="MILITARES")*(UPPER(MAESTRO!$L$3:$L$1000)="CONFIRMADO")),ROWS($A$3:A459))),"")</f>
        <v/>
      </c>
      <c r="V459" s="10" t="str">
        <f ca="1">IFERROR(INDEX(MAESTRO!V:V,_xludf.AGGREGATE(15,6,ROW(MAESTRO!$B$3:$B$1000)/((MAESTRO!$B$3:$B$1000="MILITARES")*(UPPER(MAESTRO!$L$3:$L$1000)="CONFIRMADO")),ROWS($A$3:A459))),"")</f>
        <v/>
      </c>
      <c r="W459" s="10" t="str">
        <f ca="1">IFERROR(INDEX(MAESTRO!W:W,_xludf.AGGREGATE(15,6,ROW(MAESTRO!$B$3:$B$1000)/((MAESTRO!$B$3:$B$1000="MILITARES")*(UPPER(MAESTRO!$L$3:$L$1000)="CONFIRMADO")),ROWS($A$3:A459))),"")</f>
        <v/>
      </c>
      <c r="X459" s="10" t="str">
        <f ca="1">IFERROR(INDEX(MAESTRO!X:X,_xludf.AGGREGATE(15,6,ROW(MAESTRO!$B$3:$B$1000)/((MAESTRO!$B$3:$B$1000="MILITARES")*(UPPER(MAESTRO!$L$3:$L$1000)="CONFIRMADO")),ROWS($A$3:A459))),"")</f>
        <v/>
      </c>
    </row>
    <row r="460" spans="1:24" ht="22.05" customHeight="1">
      <c r="A460" s="15" t="str">
        <f ca="1">IFERROR(INDEX(MAESTRO!A:A,_xludf.AGGREGATE(15,6,ROW(MAESTRO!$B$3:$B$1000)/((MAESTRO!$B$3:$B$1000="MILITARES")*(UPPER(MAESTRO!$L$3:$L$1000)="CONFIRMADO")),ROWS($A$3:A460))),"")</f>
        <v/>
      </c>
      <c r="B460" s="15" t="str">
        <f ca="1">IFERROR(INDEX(MAESTRO!B:B,_xludf.AGGREGATE(15,6,ROW(MAESTRO!$B$3:$B$1000)/((MAESTRO!$B$3:$B$1000="MILITARES")*(UPPER(MAESTRO!$L$3:$L$1000)="CONFIRMADO")),ROWS($A$3:A460))),"")</f>
        <v/>
      </c>
      <c r="C460" s="15" t="str">
        <f ca="1">IFERROR(INDEX(MAESTRO!C:C,_xludf.AGGREGATE(15,6,ROW(MAESTRO!$B$3:$B$1000)/((MAESTRO!$B$3:$B$1000="MILITARES")*(UPPER(MAESTRO!$L$3:$L$1000)="CONFIRMADO")),ROWS($A$3:A460))),"")</f>
        <v/>
      </c>
      <c r="D460" s="15" t="str">
        <f ca="1">IFERROR(INDEX(MAESTRO!D:D,_xludf.AGGREGATE(15,6,ROW(MAESTRO!$B$3:$B$1000)/((MAESTRO!$B$3:$B$1000="MILITARES")*(UPPER(MAESTRO!$L$3:$L$1000)="CONFIRMADO")),ROWS($A$3:A460))),"")</f>
        <v/>
      </c>
      <c r="E460" s="15" t="str">
        <f ca="1">IFERROR(INDEX(MAESTRO!E:E,_xludf.AGGREGATE(15,6,ROW(MAESTRO!$B$3:$B$1000)/((MAESTRO!$B$3:$B$1000="MILITARES")*(UPPER(MAESTRO!$L$3:$L$1000)="CONFIRMADO")),ROWS($A$3:A460))),"")</f>
        <v/>
      </c>
      <c r="F460" s="15" t="str">
        <f ca="1">IFERROR(INDEX(MAESTRO!F:F,_xludf.AGGREGATE(15,6,ROW(MAESTRO!$B$3:$B$1000)/((MAESTRO!$B$3:$B$1000="MILITARES")*(UPPER(MAESTRO!$L$3:$L$1000)="CONFIRMADO")),ROWS($A$3:A460))),"")</f>
        <v/>
      </c>
      <c r="G460" s="15" t="str">
        <f ca="1">IFERROR(INDEX(MAESTRO!G:G,_xludf.AGGREGATE(15,6,ROW(MAESTRO!$B$3:$B$1000)/((MAESTRO!$B$3:$B$1000="MILITARES")*(UPPER(MAESTRO!$L$3:$L$1000)="CONFIRMADO")),ROWS($A$3:A460))),"")</f>
        <v/>
      </c>
      <c r="H460" s="15" t="str">
        <f ca="1">IFERROR(INDEX(MAESTRO!H:H,_xludf.AGGREGATE(15,6,ROW(MAESTRO!$B$3:$B$1000)/((MAESTRO!$B$3:$B$1000="MILITARES")*(UPPER(MAESTRO!$L$3:$L$1000)="CONFIRMADO")),ROWS($A$3:A460))),"")</f>
        <v/>
      </c>
      <c r="I460" s="15" t="str">
        <f ca="1">IFERROR(INDEX(MAESTRO!I:I,_xludf.AGGREGATE(15,6,ROW(MAESTRO!$B$3:$B$1000)/((MAESTRO!$B$3:$B$1000="MILITARES")*(UPPER(MAESTRO!$L$3:$L$1000)="CONFIRMADO")),ROWS($A$3:A460))),"")</f>
        <v/>
      </c>
      <c r="J460" s="15" t="str">
        <f ca="1">IFERROR(INDEX(MAESTRO!J:J,_xludf.AGGREGATE(15,6,ROW(MAESTRO!$B$3:$B$1000)/((MAESTRO!$B$3:$B$1000="MILITARES")*(UPPER(MAESTRO!$L$3:$L$1000)="CONFIRMADO")),ROWS($A$3:A460))),"")</f>
        <v/>
      </c>
      <c r="K460" s="15" t="str">
        <f ca="1">IFERROR(INDEX(MAESTRO!K:K,_xludf.AGGREGATE(15,6,ROW(MAESTRO!$B$3:$B$1000)/((MAESTRO!$B$3:$B$1000="MILITARES")*(UPPER(MAESTRO!$L$3:$L$1000)="CONFIRMADO")),ROWS($A$3:A460))),"")</f>
        <v/>
      </c>
      <c r="L460" s="15" t="str">
        <f ca="1">IFERROR(INDEX(MAESTRO!L:L,_xludf.AGGREGATE(15,6,ROW(MAESTRO!$B$3:$B$1000)/((MAESTRO!$B$3:$B$1000="MILITARES")*(UPPER(MAESTRO!$L$3:$L$1000)="CONFIRMADO")),ROWS($A$3:A460))),"")</f>
        <v/>
      </c>
      <c r="M460" s="15" t="str">
        <f ca="1">IFERROR(INDEX(MAESTRO!M:M,_xludf.AGGREGATE(15,6,ROW(MAESTRO!$B$3:$B$1000)/((MAESTRO!$B$3:$B$1000="MILITARES")*(UPPER(MAESTRO!$L$3:$L$1000)="CONFIRMADO")),ROWS($A$3:A460))),"")</f>
        <v/>
      </c>
      <c r="N460" s="15" t="str">
        <f ca="1">IFERROR(INDEX(MAESTRO!N:N,_xludf.AGGREGATE(15,6,ROW(MAESTRO!$B$3:$B$1000)/((MAESTRO!$B$3:$B$1000="MILITARES")*(UPPER(MAESTRO!$L$3:$L$1000)="CONFIRMADO")),ROWS($A$3:A460))),"")</f>
        <v/>
      </c>
      <c r="O460" s="15" t="str">
        <f ca="1">IFERROR(INDEX(MAESTRO!O:O,_xludf.AGGREGATE(15,6,ROW(MAESTRO!$B$3:$B$1000)/((MAESTRO!$B$3:$B$1000="MILITARES")*(UPPER(MAESTRO!$L$3:$L$1000)="CONFIRMADO")),ROWS($A$3:A460))),"")</f>
        <v/>
      </c>
      <c r="P460" s="15" t="str">
        <f ca="1">IFERROR(INDEX(MAESTRO!P:P,_xludf.AGGREGATE(15,6,ROW(MAESTRO!$B$3:$B$1000)/((MAESTRO!$B$3:$B$1000="MILITARES")*(UPPER(MAESTRO!$L$3:$L$1000)="CONFIRMADO")),ROWS($A$3:A460))),"")</f>
        <v/>
      </c>
      <c r="Q460" s="15" t="str">
        <f ca="1">IFERROR(INDEX(MAESTRO!Q:Q,_xludf.AGGREGATE(15,6,ROW(MAESTRO!$B$3:$B$1000)/((MAESTRO!$B$3:$B$1000="MILITARES")*(UPPER(MAESTRO!$L$3:$L$1000)="CONFIRMADO")),ROWS($A$3:A460))),"")</f>
        <v/>
      </c>
      <c r="R460" s="15" t="str">
        <f ca="1">IFERROR(INDEX(MAESTRO!R:R,_xludf.AGGREGATE(15,6,ROW(MAESTRO!$B$3:$B$1000)/((MAESTRO!$B$3:$B$1000="MILITARES")*(UPPER(MAESTRO!$L$3:$L$1000)="CONFIRMADO")),ROWS($A$3:A460))),"")</f>
        <v/>
      </c>
      <c r="S460" s="15" t="str">
        <f ca="1">IFERROR(INDEX(MAESTRO!S:S,_xludf.AGGREGATE(15,6,ROW(MAESTRO!$B$3:$B$1000)/((MAESTRO!$B$3:$B$1000="MILITARES")*(UPPER(MAESTRO!$L$3:$L$1000)="CONFIRMADO")),ROWS($A$3:A460))),"")</f>
        <v/>
      </c>
      <c r="T460" s="15" t="str">
        <f ca="1">IFERROR(INDEX(MAESTRO!T:T,_xludf.AGGREGATE(15,6,ROW(MAESTRO!$B$3:$B$1000)/((MAESTRO!$B$3:$B$1000="MILITARES")*(UPPER(MAESTRO!$L$3:$L$1000)="CONFIRMADO")),ROWS($A$3:A460))),"")</f>
        <v/>
      </c>
      <c r="U460" s="15" t="str">
        <f ca="1">IFERROR(INDEX(MAESTRO!U:U,_xludf.AGGREGATE(15,6,ROW(MAESTRO!$B$3:$B$1000)/((MAESTRO!$B$3:$B$1000="MILITARES")*(UPPER(MAESTRO!$L$3:$L$1000)="CONFIRMADO")),ROWS($A$3:A460))),"")</f>
        <v/>
      </c>
      <c r="V460" s="15" t="str">
        <f ca="1">IFERROR(INDEX(MAESTRO!V:V,_xludf.AGGREGATE(15,6,ROW(MAESTRO!$B$3:$B$1000)/((MAESTRO!$B$3:$B$1000="MILITARES")*(UPPER(MAESTRO!$L$3:$L$1000)="CONFIRMADO")),ROWS($A$3:A460))),"")</f>
        <v/>
      </c>
      <c r="W460" s="15" t="str">
        <f ca="1">IFERROR(INDEX(MAESTRO!W:W,_xludf.AGGREGATE(15,6,ROW(MAESTRO!$B$3:$B$1000)/((MAESTRO!$B$3:$B$1000="MILITARES")*(UPPER(MAESTRO!$L$3:$L$1000)="CONFIRMADO")),ROWS($A$3:A460))),"")</f>
        <v/>
      </c>
      <c r="X460" s="15" t="str">
        <f ca="1">IFERROR(INDEX(MAESTRO!X:X,_xludf.AGGREGATE(15,6,ROW(MAESTRO!$B$3:$B$1000)/((MAESTRO!$B$3:$B$1000="MILITARES")*(UPPER(MAESTRO!$L$3:$L$1000)="CONFIRMADO")),ROWS($A$3:A460))),"")</f>
        <v/>
      </c>
    </row>
    <row r="461" spans="1:24" ht="22.05" customHeight="1">
      <c r="A461" s="10" t="str">
        <f ca="1">IFERROR(INDEX(MAESTRO!A:A,_xludf.AGGREGATE(15,6,ROW(MAESTRO!$B$3:$B$1000)/((MAESTRO!$B$3:$B$1000="MILITARES")*(UPPER(MAESTRO!$L$3:$L$1000)="CONFIRMADO")),ROWS($A$3:A461))),"")</f>
        <v/>
      </c>
      <c r="B461" s="10" t="str">
        <f ca="1">IFERROR(INDEX(MAESTRO!B:B,_xludf.AGGREGATE(15,6,ROW(MAESTRO!$B$3:$B$1000)/((MAESTRO!$B$3:$B$1000="MILITARES")*(UPPER(MAESTRO!$L$3:$L$1000)="CONFIRMADO")),ROWS($A$3:A461))),"")</f>
        <v/>
      </c>
      <c r="C461" s="10" t="str">
        <f ca="1">IFERROR(INDEX(MAESTRO!C:C,_xludf.AGGREGATE(15,6,ROW(MAESTRO!$B$3:$B$1000)/((MAESTRO!$B$3:$B$1000="MILITARES")*(UPPER(MAESTRO!$L$3:$L$1000)="CONFIRMADO")),ROWS($A$3:A461))),"")</f>
        <v/>
      </c>
      <c r="D461" s="10" t="str">
        <f ca="1">IFERROR(INDEX(MAESTRO!D:D,_xludf.AGGREGATE(15,6,ROW(MAESTRO!$B$3:$B$1000)/((MAESTRO!$B$3:$B$1000="MILITARES")*(UPPER(MAESTRO!$L$3:$L$1000)="CONFIRMADO")),ROWS($A$3:A461))),"")</f>
        <v/>
      </c>
      <c r="E461" s="10" t="str">
        <f ca="1">IFERROR(INDEX(MAESTRO!E:E,_xludf.AGGREGATE(15,6,ROW(MAESTRO!$B$3:$B$1000)/((MAESTRO!$B$3:$B$1000="MILITARES")*(UPPER(MAESTRO!$L$3:$L$1000)="CONFIRMADO")),ROWS($A$3:A461))),"")</f>
        <v/>
      </c>
      <c r="F461" s="10" t="str">
        <f ca="1">IFERROR(INDEX(MAESTRO!F:F,_xludf.AGGREGATE(15,6,ROW(MAESTRO!$B$3:$B$1000)/((MAESTRO!$B$3:$B$1000="MILITARES")*(UPPER(MAESTRO!$L$3:$L$1000)="CONFIRMADO")),ROWS($A$3:A461))),"")</f>
        <v/>
      </c>
      <c r="G461" s="10" t="str">
        <f ca="1">IFERROR(INDEX(MAESTRO!G:G,_xludf.AGGREGATE(15,6,ROW(MAESTRO!$B$3:$B$1000)/((MAESTRO!$B$3:$B$1000="MILITARES")*(UPPER(MAESTRO!$L$3:$L$1000)="CONFIRMADO")),ROWS($A$3:A461))),"")</f>
        <v/>
      </c>
      <c r="H461" s="10" t="str">
        <f ca="1">IFERROR(INDEX(MAESTRO!H:H,_xludf.AGGREGATE(15,6,ROW(MAESTRO!$B$3:$B$1000)/((MAESTRO!$B$3:$B$1000="MILITARES")*(UPPER(MAESTRO!$L$3:$L$1000)="CONFIRMADO")),ROWS($A$3:A461))),"")</f>
        <v/>
      </c>
      <c r="I461" s="10" t="str">
        <f ca="1">IFERROR(INDEX(MAESTRO!I:I,_xludf.AGGREGATE(15,6,ROW(MAESTRO!$B$3:$B$1000)/((MAESTRO!$B$3:$B$1000="MILITARES")*(UPPER(MAESTRO!$L$3:$L$1000)="CONFIRMADO")),ROWS($A$3:A461))),"")</f>
        <v/>
      </c>
      <c r="J461" s="10" t="str">
        <f ca="1">IFERROR(INDEX(MAESTRO!J:J,_xludf.AGGREGATE(15,6,ROW(MAESTRO!$B$3:$B$1000)/((MAESTRO!$B$3:$B$1000="MILITARES")*(UPPER(MAESTRO!$L$3:$L$1000)="CONFIRMADO")),ROWS($A$3:A461))),"")</f>
        <v/>
      </c>
      <c r="K461" s="10" t="str">
        <f ca="1">IFERROR(INDEX(MAESTRO!K:K,_xludf.AGGREGATE(15,6,ROW(MAESTRO!$B$3:$B$1000)/((MAESTRO!$B$3:$B$1000="MILITARES")*(UPPER(MAESTRO!$L$3:$L$1000)="CONFIRMADO")),ROWS($A$3:A461))),"")</f>
        <v/>
      </c>
      <c r="L461" s="10" t="str">
        <f ca="1">IFERROR(INDEX(MAESTRO!L:L,_xludf.AGGREGATE(15,6,ROW(MAESTRO!$B$3:$B$1000)/((MAESTRO!$B$3:$B$1000="MILITARES")*(UPPER(MAESTRO!$L$3:$L$1000)="CONFIRMADO")),ROWS($A$3:A461))),"")</f>
        <v/>
      </c>
      <c r="M461" s="10" t="str">
        <f ca="1">IFERROR(INDEX(MAESTRO!M:M,_xludf.AGGREGATE(15,6,ROW(MAESTRO!$B$3:$B$1000)/((MAESTRO!$B$3:$B$1000="MILITARES")*(UPPER(MAESTRO!$L$3:$L$1000)="CONFIRMADO")),ROWS($A$3:A461))),"")</f>
        <v/>
      </c>
      <c r="N461" s="10" t="str">
        <f ca="1">IFERROR(INDEX(MAESTRO!N:N,_xludf.AGGREGATE(15,6,ROW(MAESTRO!$B$3:$B$1000)/((MAESTRO!$B$3:$B$1000="MILITARES")*(UPPER(MAESTRO!$L$3:$L$1000)="CONFIRMADO")),ROWS($A$3:A461))),"")</f>
        <v/>
      </c>
      <c r="O461" s="10" t="str">
        <f ca="1">IFERROR(INDEX(MAESTRO!O:O,_xludf.AGGREGATE(15,6,ROW(MAESTRO!$B$3:$B$1000)/((MAESTRO!$B$3:$B$1000="MILITARES")*(UPPER(MAESTRO!$L$3:$L$1000)="CONFIRMADO")),ROWS($A$3:A461))),"")</f>
        <v/>
      </c>
      <c r="P461" s="10" t="str">
        <f ca="1">IFERROR(INDEX(MAESTRO!P:P,_xludf.AGGREGATE(15,6,ROW(MAESTRO!$B$3:$B$1000)/((MAESTRO!$B$3:$B$1000="MILITARES")*(UPPER(MAESTRO!$L$3:$L$1000)="CONFIRMADO")),ROWS($A$3:A461))),"")</f>
        <v/>
      </c>
      <c r="Q461" s="10" t="str">
        <f ca="1">IFERROR(INDEX(MAESTRO!Q:Q,_xludf.AGGREGATE(15,6,ROW(MAESTRO!$B$3:$B$1000)/((MAESTRO!$B$3:$B$1000="MILITARES")*(UPPER(MAESTRO!$L$3:$L$1000)="CONFIRMADO")),ROWS($A$3:A461))),"")</f>
        <v/>
      </c>
      <c r="R461" s="10" t="str">
        <f ca="1">IFERROR(INDEX(MAESTRO!R:R,_xludf.AGGREGATE(15,6,ROW(MAESTRO!$B$3:$B$1000)/((MAESTRO!$B$3:$B$1000="MILITARES")*(UPPER(MAESTRO!$L$3:$L$1000)="CONFIRMADO")),ROWS($A$3:A461))),"")</f>
        <v/>
      </c>
      <c r="S461" s="10" t="str">
        <f ca="1">IFERROR(INDEX(MAESTRO!S:S,_xludf.AGGREGATE(15,6,ROW(MAESTRO!$B$3:$B$1000)/((MAESTRO!$B$3:$B$1000="MILITARES")*(UPPER(MAESTRO!$L$3:$L$1000)="CONFIRMADO")),ROWS($A$3:A461))),"")</f>
        <v/>
      </c>
      <c r="T461" s="10" t="str">
        <f ca="1">IFERROR(INDEX(MAESTRO!T:T,_xludf.AGGREGATE(15,6,ROW(MAESTRO!$B$3:$B$1000)/((MAESTRO!$B$3:$B$1000="MILITARES")*(UPPER(MAESTRO!$L$3:$L$1000)="CONFIRMADO")),ROWS($A$3:A461))),"")</f>
        <v/>
      </c>
      <c r="U461" s="10" t="str">
        <f ca="1">IFERROR(INDEX(MAESTRO!U:U,_xludf.AGGREGATE(15,6,ROW(MAESTRO!$B$3:$B$1000)/((MAESTRO!$B$3:$B$1000="MILITARES")*(UPPER(MAESTRO!$L$3:$L$1000)="CONFIRMADO")),ROWS($A$3:A461))),"")</f>
        <v/>
      </c>
      <c r="V461" s="10" t="str">
        <f ca="1">IFERROR(INDEX(MAESTRO!V:V,_xludf.AGGREGATE(15,6,ROW(MAESTRO!$B$3:$B$1000)/((MAESTRO!$B$3:$B$1000="MILITARES")*(UPPER(MAESTRO!$L$3:$L$1000)="CONFIRMADO")),ROWS($A$3:A461))),"")</f>
        <v/>
      </c>
      <c r="W461" s="10" t="str">
        <f ca="1">IFERROR(INDEX(MAESTRO!W:W,_xludf.AGGREGATE(15,6,ROW(MAESTRO!$B$3:$B$1000)/((MAESTRO!$B$3:$B$1000="MILITARES")*(UPPER(MAESTRO!$L$3:$L$1000)="CONFIRMADO")),ROWS($A$3:A461))),"")</f>
        <v/>
      </c>
      <c r="X461" s="10" t="str">
        <f ca="1">IFERROR(INDEX(MAESTRO!X:X,_xludf.AGGREGATE(15,6,ROW(MAESTRO!$B$3:$B$1000)/((MAESTRO!$B$3:$B$1000="MILITARES")*(UPPER(MAESTRO!$L$3:$L$1000)="CONFIRMADO")),ROWS($A$3:A461))),"")</f>
        <v/>
      </c>
    </row>
    <row r="462" spans="1:24" ht="22.05" customHeight="1">
      <c r="A462" s="15" t="str">
        <f ca="1">IFERROR(INDEX(MAESTRO!A:A,_xludf.AGGREGATE(15,6,ROW(MAESTRO!$B$3:$B$1000)/((MAESTRO!$B$3:$B$1000="MILITARES")*(UPPER(MAESTRO!$L$3:$L$1000)="CONFIRMADO")),ROWS($A$3:A462))),"")</f>
        <v/>
      </c>
      <c r="B462" s="15" t="str">
        <f ca="1">IFERROR(INDEX(MAESTRO!B:B,_xludf.AGGREGATE(15,6,ROW(MAESTRO!$B$3:$B$1000)/((MAESTRO!$B$3:$B$1000="MILITARES")*(UPPER(MAESTRO!$L$3:$L$1000)="CONFIRMADO")),ROWS($A$3:A462))),"")</f>
        <v/>
      </c>
      <c r="C462" s="15" t="str">
        <f ca="1">IFERROR(INDEX(MAESTRO!C:C,_xludf.AGGREGATE(15,6,ROW(MAESTRO!$B$3:$B$1000)/((MAESTRO!$B$3:$B$1000="MILITARES")*(UPPER(MAESTRO!$L$3:$L$1000)="CONFIRMADO")),ROWS($A$3:A462))),"")</f>
        <v/>
      </c>
      <c r="D462" s="15" t="str">
        <f ca="1">IFERROR(INDEX(MAESTRO!D:D,_xludf.AGGREGATE(15,6,ROW(MAESTRO!$B$3:$B$1000)/((MAESTRO!$B$3:$B$1000="MILITARES")*(UPPER(MAESTRO!$L$3:$L$1000)="CONFIRMADO")),ROWS($A$3:A462))),"")</f>
        <v/>
      </c>
      <c r="E462" s="15" t="str">
        <f ca="1">IFERROR(INDEX(MAESTRO!E:E,_xludf.AGGREGATE(15,6,ROW(MAESTRO!$B$3:$B$1000)/((MAESTRO!$B$3:$B$1000="MILITARES")*(UPPER(MAESTRO!$L$3:$L$1000)="CONFIRMADO")),ROWS($A$3:A462))),"")</f>
        <v/>
      </c>
      <c r="F462" s="15" t="str">
        <f ca="1">IFERROR(INDEX(MAESTRO!F:F,_xludf.AGGREGATE(15,6,ROW(MAESTRO!$B$3:$B$1000)/((MAESTRO!$B$3:$B$1000="MILITARES")*(UPPER(MAESTRO!$L$3:$L$1000)="CONFIRMADO")),ROWS($A$3:A462))),"")</f>
        <v/>
      </c>
      <c r="G462" s="15" t="str">
        <f ca="1">IFERROR(INDEX(MAESTRO!G:G,_xludf.AGGREGATE(15,6,ROW(MAESTRO!$B$3:$B$1000)/((MAESTRO!$B$3:$B$1000="MILITARES")*(UPPER(MAESTRO!$L$3:$L$1000)="CONFIRMADO")),ROWS($A$3:A462))),"")</f>
        <v/>
      </c>
      <c r="H462" s="15" t="str">
        <f ca="1">IFERROR(INDEX(MAESTRO!H:H,_xludf.AGGREGATE(15,6,ROW(MAESTRO!$B$3:$B$1000)/((MAESTRO!$B$3:$B$1000="MILITARES")*(UPPER(MAESTRO!$L$3:$L$1000)="CONFIRMADO")),ROWS($A$3:A462))),"")</f>
        <v/>
      </c>
      <c r="I462" s="15" t="str">
        <f ca="1">IFERROR(INDEX(MAESTRO!I:I,_xludf.AGGREGATE(15,6,ROW(MAESTRO!$B$3:$B$1000)/((MAESTRO!$B$3:$B$1000="MILITARES")*(UPPER(MAESTRO!$L$3:$L$1000)="CONFIRMADO")),ROWS($A$3:A462))),"")</f>
        <v/>
      </c>
      <c r="J462" s="15" t="str">
        <f ca="1">IFERROR(INDEX(MAESTRO!J:J,_xludf.AGGREGATE(15,6,ROW(MAESTRO!$B$3:$B$1000)/((MAESTRO!$B$3:$B$1000="MILITARES")*(UPPER(MAESTRO!$L$3:$L$1000)="CONFIRMADO")),ROWS($A$3:A462))),"")</f>
        <v/>
      </c>
      <c r="K462" s="15" t="str">
        <f ca="1">IFERROR(INDEX(MAESTRO!K:K,_xludf.AGGREGATE(15,6,ROW(MAESTRO!$B$3:$B$1000)/((MAESTRO!$B$3:$B$1000="MILITARES")*(UPPER(MAESTRO!$L$3:$L$1000)="CONFIRMADO")),ROWS($A$3:A462))),"")</f>
        <v/>
      </c>
      <c r="L462" s="15" t="str">
        <f ca="1">IFERROR(INDEX(MAESTRO!L:L,_xludf.AGGREGATE(15,6,ROW(MAESTRO!$B$3:$B$1000)/((MAESTRO!$B$3:$B$1000="MILITARES")*(UPPER(MAESTRO!$L$3:$L$1000)="CONFIRMADO")),ROWS($A$3:A462))),"")</f>
        <v/>
      </c>
      <c r="M462" s="15" t="str">
        <f ca="1">IFERROR(INDEX(MAESTRO!M:M,_xludf.AGGREGATE(15,6,ROW(MAESTRO!$B$3:$B$1000)/((MAESTRO!$B$3:$B$1000="MILITARES")*(UPPER(MAESTRO!$L$3:$L$1000)="CONFIRMADO")),ROWS($A$3:A462))),"")</f>
        <v/>
      </c>
      <c r="N462" s="15" t="str">
        <f ca="1">IFERROR(INDEX(MAESTRO!N:N,_xludf.AGGREGATE(15,6,ROW(MAESTRO!$B$3:$B$1000)/((MAESTRO!$B$3:$B$1000="MILITARES")*(UPPER(MAESTRO!$L$3:$L$1000)="CONFIRMADO")),ROWS($A$3:A462))),"")</f>
        <v/>
      </c>
      <c r="O462" s="15" t="str">
        <f ca="1">IFERROR(INDEX(MAESTRO!O:O,_xludf.AGGREGATE(15,6,ROW(MAESTRO!$B$3:$B$1000)/((MAESTRO!$B$3:$B$1000="MILITARES")*(UPPER(MAESTRO!$L$3:$L$1000)="CONFIRMADO")),ROWS($A$3:A462))),"")</f>
        <v/>
      </c>
      <c r="P462" s="15" t="str">
        <f ca="1">IFERROR(INDEX(MAESTRO!P:P,_xludf.AGGREGATE(15,6,ROW(MAESTRO!$B$3:$B$1000)/((MAESTRO!$B$3:$B$1000="MILITARES")*(UPPER(MAESTRO!$L$3:$L$1000)="CONFIRMADO")),ROWS($A$3:A462))),"")</f>
        <v/>
      </c>
      <c r="Q462" s="15" t="str">
        <f ca="1">IFERROR(INDEX(MAESTRO!Q:Q,_xludf.AGGREGATE(15,6,ROW(MAESTRO!$B$3:$B$1000)/((MAESTRO!$B$3:$B$1000="MILITARES")*(UPPER(MAESTRO!$L$3:$L$1000)="CONFIRMADO")),ROWS($A$3:A462))),"")</f>
        <v/>
      </c>
      <c r="R462" s="15" t="str">
        <f ca="1">IFERROR(INDEX(MAESTRO!R:R,_xludf.AGGREGATE(15,6,ROW(MAESTRO!$B$3:$B$1000)/((MAESTRO!$B$3:$B$1000="MILITARES")*(UPPER(MAESTRO!$L$3:$L$1000)="CONFIRMADO")),ROWS($A$3:A462))),"")</f>
        <v/>
      </c>
      <c r="S462" s="15" t="str">
        <f ca="1">IFERROR(INDEX(MAESTRO!S:S,_xludf.AGGREGATE(15,6,ROW(MAESTRO!$B$3:$B$1000)/((MAESTRO!$B$3:$B$1000="MILITARES")*(UPPER(MAESTRO!$L$3:$L$1000)="CONFIRMADO")),ROWS($A$3:A462))),"")</f>
        <v/>
      </c>
      <c r="T462" s="15" t="str">
        <f ca="1">IFERROR(INDEX(MAESTRO!T:T,_xludf.AGGREGATE(15,6,ROW(MAESTRO!$B$3:$B$1000)/((MAESTRO!$B$3:$B$1000="MILITARES")*(UPPER(MAESTRO!$L$3:$L$1000)="CONFIRMADO")),ROWS($A$3:A462))),"")</f>
        <v/>
      </c>
      <c r="U462" s="15" t="str">
        <f ca="1">IFERROR(INDEX(MAESTRO!U:U,_xludf.AGGREGATE(15,6,ROW(MAESTRO!$B$3:$B$1000)/((MAESTRO!$B$3:$B$1000="MILITARES")*(UPPER(MAESTRO!$L$3:$L$1000)="CONFIRMADO")),ROWS($A$3:A462))),"")</f>
        <v/>
      </c>
      <c r="V462" s="15" t="str">
        <f ca="1">IFERROR(INDEX(MAESTRO!V:V,_xludf.AGGREGATE(15,6,ROW(MAESTRO!$B$3:$B$1000)/((MAESTRO!$B$3:$B$1000="MILITARES")*(UPPER(MAESTRO!$L$3:$L$1000)="CONFIRMADO")),ROWS($A$3:A462))),"")</f>
        <v/>
      </c>
      <c r="W462" s="15" t="str">
        <f ca="1">IFERROR(INDEX(MAESTRO!W:W,_xludf.AGGREGATE(15,6,ROW(MAESTRO!$B$3:$B$1000)/((MAESTRO!$B$3:$B$1000="MILITARES")*(UPPER(MAESTRO!$L$3:$L$1000)="CONFIRMADO")),ROWS($A$3:A462))),"")</f>
        <v/>
      </c>
      <c r="X462" s="15" t="str">
        <f ca="1">IFERROR(INDEX(MAESTRO!X:X,_xludf.AGGREGATE(15,6,ROW(MAESTRO!$B$3:$B$1000)/((MAESTRO!$B$3:$B$1000="MILITARES")*(UPPER(MAESTRO!$L$3:$L$1000)="CONFIRMADO")),ROWS($A$3:A462))),"")</f>
        <v/>
      </c>
    </row>
    <row r="463" spans="1:24" ht="22.05" customHeight="1">
      <c r="A463" s="10" t="str">
        <f ca="1">IFERROR(INDEX(MAESTRO!A:A,_xludf.AGGREGATE(15,6,ROW(MAESTRO!$B$3:$B$1000)/((MAESTRO!$B$3:$B$1000="MILITARES")*(UPPER(MAESTRO!$L$3:$L$1000)="CONFIRMADO")),ROWS($A$3:A463))),"")</f>
        <v/>
      </c>
      <c r="B463" s="10" t="str">
        <f ca="1">IFERROR(INDEX(MAESTRO!B:B,_xludf.AGGREGATE(15,6,ROW(MAESTRO!$B$3:$B$1000)/((MAESTRO!$B$3:$B$1000="MILITARES")*(UPPER(MAESTRO!$L$3:$L$1000)="CONFIRMADO")),ROWS($A$3:A463))),"")</f>
        <v/>
      </c>
      <c r="C463" s="10" t="str">
        <f ca="1">IFERROR(INDEX(MAESTRO!C:C,_xludf.AGGREGATE(15,6,ROW(MAESTRO!$B$3:$B$1000)/((MAESTRO!$B$3:$B$1000="MILITARES")*(UPPER(MAESTRO!$L$3:$L$1000)="CONFIRMADO")),ROWS($A$3:A463))),"")</f>
        <v/>
      </c>
      <c r="D463" s="10" t="str">
        <f ca="1">IFERROR(INDEX(MAESTRO!D:D,_xludf.AGGREGATE(15,6,ROW(MAESTRO!$B$3:$B$1000)/((MAESTRO!$B$3:$B$1000="MILITARES")*(UPPER(MAESTRO!$L$3:$L$1000)="CONFIRMADO")),ROWS($A$3:A463))),"")</f>
        <v/>
      </c>
      <c r="E463" s="10" t="str">
        <f ca="1">IFERROR(INDEX(MAESTRO!E:E,_xludf.AGGREGATE(15,6,ROW(MAESTRO!$B$3:$B$1000)/((MAESTRO!$B$3:$B$1000="MILITARES")*(UPPER(MAESTRO!$L$3:$L$1000)="CONFIRMADO")),ROWS($A$3:A463))),"")</f>
        <v/>
      </c>
      <c r="F463" s="10" t="str">
        <f ca="1">IFERROR(INDEX(MAESTRO!F:F,_xludf.AGGREGATE(15,6,ROW(MAESTRO!$B$3:$B$1000)/((MAESTRO!$B$3:$B$1000="MILITARES")*(UPPER(MAESTRO!$L$3:$L$1000)="CONFIRMADO")),ROWS($A$3:A463))),"")</f>
        <v/>
      </c>
      <c r="G463" s="10" t="str">
        <f ca="1">IFERROR(INDEX(MAESTRO!G:G,_xludf.AGGREGATE(15,6,ROW(MAESTRO!$B$3:$B$1000)/((MAESTRO!$B$3:$B$1000="MILITARES")*(UPPER(MAESTRO!$L$3:$L$1000)="CONFIRMADO")),ROWS($A$3:A463))),"")</f>
        <v/>
      </c>
      <c r="H463" s="10" t="str">
        <f ca="1">IFERROR(INDEX(MAESTRO!H:H,_xludf.AGGREGATE(15,6,ROW(MAESTRO!$B$3:$B$1000)/((MAESTRO!$B$3:$B$1000="MILITARES")*(UPPER(MAESTRO!$L$3:$L$1000)="CONFIRMADO")),ROWS($A$3:A463))),"")</f>
        <v/>
      </c>
      <c r="I463" s="10" t="str">
        <f ca="1">IFERROR(INDEX(MAESTRO!I:I,_xludf.AGGREGATE(15,6,ROW(MAESTRO!$B$3:$B$1000)/((MAESTRO!$B$3:$B$1000="MILITARES")*(UPPER(MAESTRO!$L$3:$L$1000)="CONFIRMADO")),ROWS($A$3:A463))),"")</f>
        <v/>
      </c>
      <c r="J463" s="10" t="str">
        <f ca="1">IFERROR(INDEX(MAESTRO!J:J,_xludf.AGGREGATE(15,6,ROW(MAESTRO!$B$3:$B$1000)/((MAESTRO!$B$3:$B$1000="MILITARES")*(UPPER(MAESTRO!$L$3:$L$1000)="CONFIRMADO")),ROWS($A$3:A463))),"")</f>
        <v/>
      </c>
      <c r="K463" s="10" t="str">
        <f ca="1">IFERROR(INDEX(MAESTRO!K:K,_xludf.AGGREGATE(15,6,ROW(MAESTRO!$B$3:$B$1000)/((MAESTRO!$B$3:$B$1000="MILITARES")*(UPPER(MAESTRO!$L$3:$L$1000)="CONFIRMADO")),ROWS($A$3:A463))),"")</f>
        <v/>
      </c>
      <c r="L463" s="10" t="str">
        <f ca="1">IFERROR(INDEX(MAESTRO!L:L,_xludf.AGGREGATE(15,6,ROW(MAESTRO!$B$3:$B$1000)/((MAESTRO!$B$3:$B$1000="MILITARES")*(UPPER(MAESTRO!$L$3:$L$1000)="CONFIRMADO")),ROWS($A$3:A463))),"")</f>
        <v/>
      </c>
      <c r="M463" s="10" t="str">
        <f ca="1">IFERROR(INDEX(MAESTRO!M:M,_xludf.AGGREGATE(15,6,ROW(MAESTRO!$B$3:$B$1000)/((MAESTRO!$B$3:$B$1000="MILITARES")*(UPPER(MAESTRO!$L$3:$L$1000)="CONFIRMADO")),ROWS($A$3:A463))),"")</f>
        <v/>
      </c>
      <c r="N463" s="10" t="str">
        <f ca="1">IFERROR(INDEX(MAESTRO!N:N,_xludf.AGGREGATE(15,6,ROW(MAESTRO!$B$3:$B$1000)/((MAESTRO!$B$3:$B$1000="MILITARES")*(UPPER(MAESTRO!$L$3:$L$1000)="CONFIRMADO")),ROWS($A$3:A463))),"")</f>
        <v/>
      </c>
      <c r="O463" s="10" t="str">
        <f ca="1">IFERROR(INDEX(MAESTRO!O:O,_xludf.AGGREGATE(15,6,ROW(MAESTRO!$B$3:$B$1000)/((MAESTRO!$B$3:$B$1000="MILITARES")*(UPPER(MAESTRO!$L$3:$L$1000)="CONFIRMADO")),ROWS($A$3:A463))),"")</f>
        <v/>
      </c>
      <c r="P463" s="10" t="str">
        <f ca="1">IFERROR(INDEX(MAESTRO!P:P,_xludf.AGGREGATE(15,6,ROW(MAESTRO!$B$3:$B$1000)/((MAESTRO!$B$3:$B$1000="MILITARES")*(UPPER(MAESTRO!$L$3:$L$1000)="CONFIRMADO")),ROWS($A$3:A463))),"")</f>
        <v/>
      </c>
      <c r="Q463" s="10" t="str">
        <f ca="1">IFERROR(INDEX(MAESTRO!Q:Q,_xludf.AGGREGATE(15,6,ROW(MAESTRO!$B$3:$B$1000)/((MAESTRO!$B$3:$B$1000="MILITARES")*(UPPER(MAESTRO!$L$3:$L$1000)="CONFIRMADO")),ROWS($A$3:A463))),"")</f>
        <v/>
      </c>
      <c r="R463" s="10" t="str">
        <f ca="1">IFERROR(INDEX(MAESTRO!R:R,_xludf.AGGREGATE(15,6,ROW(MAESTRO!$B$3:$B$1000)/((MAESTRO!$B$3:$B$1000="MILITARES")*(UPPER(MAESTRO!$L$3:$L$1000)="CONFIRMADO")),ROWS($A$3:A463))),"")</f>
        <v/>
      </c>
      <c r="S463" s="10" t="str">
        <f ca="1">IFERROR(INDEX(MAESTRO!S:S,_xludf.AGGREGATE(15,6,ROW(MAESTRO!$B$3:$B$1000)/((MAESTRO!$B$3:$B$1000="MILITARES")*(UPPER(MAESTRO!$L$3:$L$1000)="CONFIRMADO")),ROWS($A$3:A463))),"")</f>
        <v/>
      </c>
      <c r="T463" s="10" t="str">
        <f ca="1">IFERROR(INDEX(MAESTRO!T:T,_xludf.AGGREGATE(15,6,ROW(MAESTRO!$B$3:$B$1000)/((MAESTRO!$B$3:$B$1000="MILITARES")*(UPPER(MAESTRO!$L$3:$L$1000)="CONFIRMADO")),ROWS($A$3:A463))),"")</f>
        <v/>
      </c>
      <c r="U463" s="10" t="str">
        <f ca="1">IFERROR(INDEX(MAESTRO!U:U,_xludf.AGGREGATE(15,6,ROW(MAESTRO!$B$3:$B$1000)/((MAESTRO!$B$3:$B$1000="MILITARES")*(UPPER(MAESTRO!$L$3:$L$1000)="CONFIRMADO")),ROWS($A$3:A463))),"")</f>
        <v/>
      </c>
      <c r="V463" s="10" t="str">
        <f ca="1">IFERROR(INDEX(MAESTRO!V:V,_xludf.AGGREGATE(15,6,ROW(MAESTRO!$B$3:$B$1000)/((MAESTRO!$B$3:$B$1000="MILITARES")*(UPPER(MAESTRO!$L$3:$L$1000)="CONFIRMADO")),ROWS($A$3:A463))),"")</f>
        <v/>
      </c>
      <c r="W463" s="10" t="str">
        <f ca="1">IFERROR(INDEX(MAESTRO!W:W,_xludf.AGGREGATE(15,6,ROW(MAESTRO!$B$3:$B$1000)/((MAESTRO!$B$3:$B$1000="MILITARES")*(UPPER(MAESTRO!$L$3:$L$1000)="CONFIRMADO")),ROWS($A$3:A463))),"")</f>
        <v/>
      </c>
      <c r="X463" s="10" t="str">
        <f ca="1">IFERROR(INDEX(MAESTRO!X:X,_xludf.AGGREGATE(15,6,ROW(MAESTRO!$B$3:$B$1000)/((MAESTRO!$B$3:$B$1000="MILITARES")*(UPPER(MAESTRO!$L$3:$L$1000)="CONFIRMADO")),ROWS($A$3:A463))),"")</f>
        <v/>
      </c>
    </row>
    <row r="464" spans="1:24" ht="22.05" customHeight="1">
      <c r="A464" s="15" t="str">
        <f ca="1">IFERROR(INDEX(MAESTRO!A:A,_xludf.AGGREGATE(15,6,ROW(MAESTRO!$B$3:$B$1000)/((MAESTRO!$B$3:$B$1000="MILITARES")*(UPPER(MAESTRO!$L$3:$L$1000)="CONFIRMADO")),ROWS($A$3:A464))),"")</f>
        <v/>
      </c>
      <c r="B464" s="15" t="str">
        <f ca="1">IFERROR(INDEX(MAESTRO!B:B,_xludf.AGGREGATE(15,6,ROW(MAESTRO!$B$3:$B$1000)/((MAESTRO!$B$3:$B$1000="MILITARES")*(UPPER(MAESTRO!$L$3:$L$1000)="CONFIRMADO")),ROWS($A$3:A464))),"")</f>
        <v/>
      </c>
      <c r="C464" s="15" t="str">
        <f ca="1">IFERROR(INDEX(MAESTRO!C:C,_xludf.AGGREGATE(15,6,ROW(MAESTRO!$B$3:$B$1000)/((MAESTRO!$B$3:$B$1000="MILITARES")*(UPPER(MAESTRO!$L$3:$L$1000)="CONFIRMADO")),ROWS($A$3:A464))),"")</f>
        <v/>
      </c>
      <c r="D464" s="15" t="str">
        <f ca="1">IFERROR(INDEX(MAESTRO!D:D,_xludf.AGGREGATE(15,6,ROW(MAESTRO!$B$3:$B$1000)/((MAESTRO!$B$3:$B$1000="MILITARES")*(UPPER(MAESTRO!$L$3:$L$1000)="CONFIRMADO")),ROWS($A$3:A464))),"")</f>
        <v/>
      </c>
      <c r="E464" s="15" t="str">
        <f ca="1">IFERROR(INDEX(MAESTRO!E:E,_xludf.AGGREGATE(15,6,ROW(MAESTRO!$B$3:$B$1000)/((MAESTRO!$B$3:$B$1000="MILITARES")*(UPPER(MAESTRO!$L$3:$L$1000)="CONFIRMADO")),ROWS($A$3:A464))),"")</f>
        <v/>
      </c>
      <c r="F464" s="15" t="str">
        <f ca="1">IFERROR(INDEX(MAESTRO!F:F,_xludf.AGGREGATE(15,6,ROW(MAESTRO!$B$3:$B$1000)/((MAESTRO!$B$3:$B$1000="MILITARES")*(UPPER(MAESTRO!$L$3:$L$1000)="CONFIRMADO")),ROWS($A$3:A464))),"")</f>
        <v/>
      </c>
      <c r="G464" s="15" t="str">
        <f ca="1">IFERROR(INDEX(MAESTRO!G:G,_xludf.AGGREGATE(15,6,ROW(MAESTRO!$B$3:$B$1000)/((MAESTRO!$B$3:$B$1000="MILITARES")*(UPPER(MAESTRO!$L$3:$L$1000)="CONFIRMADO")),ROWS($A$3:A464))),"")</f>
        <v/>
      </c>
      <c r="H464" s="15" t="str">
        <f ca="1">IFERROR(INDEX(MAESTRO!H:H,_xludf.AGGREGATE(15,6,ROW(MAESTRO!$B$3:$B$1000)/((MAESTRO!$B$3:$B$1000="MILITARES")*(UPPER(MAESTRO!$L$3:$L$1000)="CONFIRMADO")),ROWS($A$3:A464))),"")</f>
        <v/>
      </c>
      <c r="I464" s="15" t="str">
        <f ca="1">IFERROR(INDEX(MAESTRO!I:I,_xludf.AGGREGATE(15,6,ROW(MAESTRO!$B$3:$B$1000)/((MAESTRO!$B$3:$B$1000="MILITARES")*(UPPER(MAESTRO!$L$3:$L$1000)="CONFIRMADO")),ROWS($A$3:A464))),"")</f>
        <v/>
      </c>
      <c r="J464" s="15" t="str">
        <f ca="1">IFERROR(INDEX(MAESTRO!J:J,_xludf.AGGREGATE(15,6,ROW(MAESTRO!$B$3:$B$1000)/((MAESTRO!$B$3:$B$1000="MILITARES")*(UPPER(MAESTRO!$L$3:$L$1000)="CONFIRMADO")),ROWS($A$3:A464))),"")</f>
        <v/>
      </c>
      <c r="K464" s="15" t="str">
        <f ca="1">IFERROR(INDEX(MAESTRO!K:K,_xludf.AGGREGATE(15,6,ROW(MAESTRO!$B$3:$B$1000)/((MAESTRO!$B$3:$B$1000="MILITARES")*(UPPER(MAESTRO!$L$3:$L$1000)="CONFIRMADO")),ROWS($A$3:A464))),"")</f>
        <v/>
      </c>
      <c r="L464" s="15" t="str">
        <f ca="1">IFERROR(INDEX(MAESTRO!L:L,_xludf.AGGREGATE(15,6,ROW(MAESTRO!$B$3:$B$1000)/((MAESTRO!$B$3:$B$1000="MILITARES")*(UPPER(MAESTRO!$L$3:$L$1000)="CONFIRMADO")),ROWS($A$3:A464))),"")</f>
        <v/>
      </c>
      <c r="M464" s="15" t="str">
        <f ca="1">IFERROR(INDEX(MAESTRO!M:M,_xludf.AGGREGATE(15,6,ROW(MAESTRO!$B$3:$B$1000)/((MAESTRO!$B$3:$B$1000="MILITARES")*(UPPER(MAESTRO!$L$3:$L$1000)="CONFIRMADO")),ROWS($A$3:A464))),"")</f>
        <v/>
      </c>
      <c r="N464" s="15" t="str">
        <f ca="1">IFERROR(INDEX(MAESTRO!N:N,_xludf.AGGREGATE(15,6,ROW(MAESTRO!$B$3:$B$1000)/((MAESTRO!$B$3:$B$1000="MILITARES")*(UPPER(MAESTRO!$L$3:$L$1000)="CONFIRMADO")),ROWS($A$3:A464))),"")</f>
        <v/>
      </c>
      <c r="O464" s="15" t="str">
        <f ca="1">IFERROR(INDEX(MAESTRO!O:O,_xludf.AGGREGATE(15,6,ROW(MAESTRO!$B$3:$B$1000)/((MAESTRO!$B$3:$B$1000="MILITARES")*(UPPER(MAESTRO!$L$3:$L$1000)="CONFIRMADO")),ROWS($A$3:A464))),"")</f>
        <v/>
      </c>
      <c r="P464" s="15" t="str">
        <f ca="1">IFERROR(INDEX(MAESTRO!P:P,_xludf.AGGREGATE(15,6,ROW(MAESTRO!$B$3:$B$1000)/((MAESTRO!$B$3:$B$1000="MILITARES")*(UPPER(MAESTRO!$L$3:$L$1000)="CONFIRMADO")),ROWS($A$3:A464))),"")</f>
        <v/>
      </c>
      <c r="Q464" s="15" t="str">
        <f ca="1">IFERROR(INDEX(MAESTRO!Q:Q,_xludf.AGGREGATE(15,6,ROW(MAESTRO!$B$3:$B$1000)/((MAESTRO!$B$3:$B$1000="MILITARES")*(UPPER(MAESTRO!$L$3:$L$1000)="CONFIRMADO")),ROWS($A$3:A464))),"")</f>
        <v/>
      </c>
      <c r="R464" s="15" t="str">
        <f ca="1">IFERROR(INDEX(MAESTRO!R:R,_xludf.AGGREGATE(15,6,ROW(MAESTRO!$B$3:$B$1000)/((MAESTRO!$B$3:$B$1000="MILITARES")*(UPPER(MAESTRO!$L$3:$L$1000)="CONFIRMADO")),ROWS($A$3:A464))),"")</f>
        <v/>
      </c>
      <c r="S464" s="15" t="str">
        <f ca="1">IFERROR(INDEX(MAESTRO!S:S,_xludf.AGGREGATE(15,6,ROW(MAESTRO!$B$3:$B$1000)/((MAESTRO!$B$3:$B$1000="MILITARES")*(UPPER(MAESTRO!$L$3:$L$1000)="CONFIRMADO")),ROWS($A$3:A464))),"")</f>
        <v/>
      </c>
      <c r="T464" s="15" t="str">
        <f ca="1">IFERROR(INDEX(MAESTRO!T:T,_xludf.AGGREGATE(15,6,ROW(MAESTRO!$B$3:$B$1000)/((MAESTRO!$B$3:$B$1000="MILITARES")*(UPPER(MAESTRO!$L$3:$L$1000)="CONFIRMADO")),ROWS($A$3:A464))),"")</f>
        <v/>
      </c>
      <c r="U464" s="15" t="str">
        <f ca="1">IFERROR(INDEX(MAESTRO!U:U,_xludf.AGGREGATE(15,6,ROW(MAESTRO!$B$3:$B$1000)/((MAESTRO!$B$3:$B$1000="MILITARES")*(UPPER(MAESTRO!$L$3:$L$1000)="CONFIRMADO")),ROWS($A$3:A464))),"")</f>
        <v/>
      </c>
      <c r="V464" s="15" t="str">
        <f ca="1">IFERROR(INDEX(MAESTRO!V:V,_xludf.AGGREGATE(15,6,ROW(MAESTRO!$B$3:$B$1000)/((MAESTRO!$B$3:$B$1000="MILITARES")*(UPPER(MAESTRO!$L$3:$L$1000)="CONFIRMADO")),ROWS($A$3:A464))),"")</f>
        <v/>
      </c>
      <c r="W464" s="15" t="str">
        <f ca="1">IFERROR(INDEX(MAESTRO!W:W,_xludf.AGGREGATE(15,6,ROW(MAESTRO!$B$3:$B$1000)/((MAESTRO!$B$3:$B$1000="MILITARES")*(UPPER(MAESTRO!$L$3:$L$1000)="CONFIRMADO")),ROWS($A$3:A464))),"")</f>
        <v/>
      </c>
      <c r="X464" s="15" t="str">
        <f ca="1">IFERROR(INDEX(MAESTRO!X:X,_xludf.AGGREGATE(15,6,ROW(MAESTRO!$B$3:$B$1000)/((MAESTRO!$B$3:$B$1000="MILITARES")*(UPPER(MAESTRO!$L$3:$L$1000)="CONFIRMADO")),ROWS($A$3:A464))),"")</f>
        <v/>
      </c>
    </row>
    <row r="465" spans="1:24" ht="22.05" customHeight="1">
      <c r="A465" s="10" t="str">
        <f ca="1">IFERROR(INDEX(MAESTRO!A:A,_xludf.AGGREGATE(15,6,ROW(MAESTRO!$B$3:$B$1000)/((MAESTRO!$B$3:$B$1000="MILITARES")*(UPPER(MAESTRO!$L$3:$L$1000)="CONFIRMADO")),ROWS($A$3:A465))),"")</f>
        <v/>
      </c>
      <c r="B465" s="10" t="str">
        <f ca="1">IFERROR(INDEX(MAESTRO!B:B,_xludf.AGGREGATE(15,6,ROW(MAESTRO!$B$3:$B$1000)/((MAESTRO!$B$3:$B$1000="MILITARES")*(UPPER(MAESTRO!$L$3:$L$1000)="CONFIRMADO")),ROWS($A$3:A465))),"")</f>
        <v/>
      </c>
      <c r="C465" s="10" t="str">
        <f ca="1">IFERROR(INDEX(MAESTRO!C:C,_xludf.AGGREGATE(15,6,ROW(MAESTRO!$B$3:$B$1000)/((MAESTRO!$B$3:$B$1000="MILITARES")*(UPPER(MAESTRO!$L$3:$L$1000)="CONFIRMADO")),ROWS($A$3:A465))),"")</f>
        <v/>
      </c>
      <c r="D465" s="10" t="str">
        <f ca="1">IFERROR(INDEX(MAESTRO!D:D,_xludf.AGGREGATE(15,6,ROW(MAESTRO!$B$3:$B$1000)/((MAESTRO!$B$3:$B$1000="MILITARES")*(UPPER(MAESTRO!$L$3:$L$1000)="CONFIRMADO")),ROWS($A$3:A465))),"")</f>
        <v/>
      </c>
      <c r="E465" s="10" t="str">
        <f ca="1">IFERROR(INDEX(MAESTRO!E:E,_xludf.AGGREGATE(15,6,ROW(MAESTRO!$B$3:$B$1000)/((MAESTRO!$B$3:$B$1000="MILITARES")*(UPPER(MAESTRO!$L$3:$L$1000)="CONFIRMADO")),ROWS($A$3:A465))),"")</f>
        <v/>
      </c>
      <c r="F465" s="10" t="str">
        <f ca="1">IFERROR(INDEX(MAESTRO!F:F,_xludf.AGGREGATE(15,6,ROW(MAESTRO!$B$3:$B$1000)/((MAESTRO!$B$3:$B$1000="MILITARES")*(UPPER(MAESTRO!$L$3:$L$1000)="CONFIRMADO")),ROWS($A$3:A465))),"")</f>
        <v/>
      </c>
      <c r="G465" s="10" t="str">
        <f ca="1">IFERROR(INDEX(MAESTRO!G:G,_xludf.AGGREGATE(15,6,ROW(MAESTRO!$B$3:$B$1000)/((MAESTRO!$B$3:$B$1000="MILITARES")*(UPPER(MAESTRO!$L$3:$L$1000)="CONFIRMADO")),ROWS($A$3:A465))),"")</f>
        <v/>
      </c>
      <c r="H465" s="10" t="str">
        <f ca="1">IFERROR(INDEX(MAESTRO!H:H,_xludf.AGGREGATE(15,6,ROW(MAESTRO!$B$3:$B$1000)/((MAESTRO!$B$3:$B$1000="MILITARES")*(UPPER(MAESTRO!$L$3:$L$1000)="CONFIRMADO")),ROWS($A$3:A465))),"")</f>
        <v/>
      </c>
      <c r="I465" s="10" t="str">
        <f ca="1">IFERROR(INDEX(MAESTRO!I:I,_xludf.AGGREGATE(15,6,ROW(MAESTRO!$B$3:$B$1000)/((MAESTRO!$B$3:$B$1000="MILITARES")*(UPPER(MAESTRO!$L$3:$L$1000)="CONFIRMADO")),ROWS($A$3:A465))),"")</f>
        <v/>
      </c>
      <c r="J465" s="10" t="str">
        <f ca="1">IFERROR(INDEX(MAESTRO!J:J,_xludf.AGGREGATE(15,6,ROW(MAESTRO!$B$3:$B$1000)/((MAESTRO!$B$3:$B$1000="MILITARES")*(UPPER(MAESTRO!$L$3:$L$1000)="CONFIRMADO")),ROWS($A$3:A465))),"")</f>
        <v/>
      </c>
      <c r="K465" s="10" t="str">
        <f ca="1">IFERROR(INDEX(MAESTRO!K:K,_xludf.AGGREGATE(15,6,ROW(MAESTRO!$B$3:$B$1000)/((MAESTRO!$B$3:$B$1000="MILITARES")*(UPPER(MAESTRO!$L$3:$L$1000)="CONFIRMADO")),ROWS($A$3:A465))),"")</f>
        <v/>
      </c>
      <c r="L465" s="10" t="str">
        <f ca="1">IFERROR(INDEX(MAESTRO!L:L,_xludf.AGGREGATE(15,6,ROW(MAESTRO!$B$3:$B$1000)/((MAESTRO!$B$3:$B$1000="MILITARES")*(UPPER(MAESTRO!$L$3:$L$1000)="CONFIRMADO")),ROWS($A$3:A465))),"")</f>
        <v/>
      </c>
      <c r="M465" s="10" t="str">
        <f ca="1">IFERROR(INDEX(MAESTRO!M:M,_xludf.AGGREGATE(15,6,ROW(MAESTRO!$B$3:$B$1000)/((MAESTRO!$B$3:$B$1000="MILITARES")*(UPPER(MAESTRO!$L$3:$L$1000)="CONFIRMADO")),ROWS($A$3:A465))),"")</f>
        <v/>
      </c>
      <c r="N465" s="10" t="str">
        <f ca="1">IFERROR(INDEX(MAESTRO!N:N,_xludf.AGGREGATE(15,6,ROW(MAESTRO!$B$3:$B$1000)/((MAESTRO!$B$3:$B$1000="MILITARES")*(UPPER(MAESTRO!$L$3:$L$1000)="CONFIRMADO")),ROWS($A$3:A465))),"")</f>
        <v/>
      </c>
      <c r="O465" s="10" t="str">
        <f ca="1">IFERROR(INDEX(MAESTRO!O:O,_xludf.AGGREGATE(15,6,ROW(MAESTRO!$B$3:$B$1000)/((MAESTRO!$B$3:$B$1000="MILITARES")*(UPPER(MAESTRO!$L$3:$L$1000)="CONFIRMADO")),ROWS($A$3:A465))),"")</f>
        <v/>
      </c>
      <c r="P465" s="10" t="str">
        <f ca="1">IFERROR(INDEX(MAESTRO!P:P,_xludf.AGGREGATE(15,6,ROW(MAESTRO!$B$3:$B$1000)/((MAESTRO!$B$3:$B$1000="MILITARES")*(UPPER(MAESTRO!$L$3:$L$1000)="CONFIRMADO")),ROWS($A$3:A465))),"")</f>
        <v/>
      </c>
      <c r="Q465" s="10" t="str">
        <f ca="1">IFERROR(INDEX(MAESTRO!Q:Q,_xludf.AGGREGATE(15,6,ROW(MAESTRO!$B$3:$B$1000)/((MAESTRO!$B$3:$B$1000="MILITARES")*(UPPER(MAESTRO!$L$3:$L$1000)="CONFIRMADO")),ROWS($A$3:A465))),"")</f>
        <v/>
      </c>
      <c r="R465" s="10" t="str">
        <f ca="1">IFERROR(INDEX(MAESTRO!R:R,_xludf.AGGREGATE(15,6,ROW(MAESTRO!$B$3:$B$1000)/((MAESTRO!$B$3:$B$1000="MILITARES")*(UPPER(MAESTRO!$L$3:$L$1000)="CONFIRMADO")),ROWS($A$3:A465))),"")</f>
        <v/>
      </c>
      <c r="S465" s="10" t="str">
        <f ca="1">IFERROR(INDEX(MAESTRO!S:S,_xludf.AGGREGATE(15,6,ROW(MAESTRO!$B$3:$B$1000)/((MAESTRO!$B$3:$B$1000="MILITARES")*(UPPER(MAESTRO!$L$3:$L$1000)="CONFIRMADO")),ROWS($A$3:A465))),"")</f>
        <v/>
      </c>
      <c r="T465" s="10" t="str">
        <f ca="1">IFERROR(INDEX(MAESTRO!T:T,_xludf.AGGREGATE(15,6,ROW(MAESTRO!$B$3:$B$1000)/((MAESTRO!$B$3:$B$1000="MILITARES")*(UPPER(MAESTRO!$L$3:$L$1000)="CONFIRMADO")),ROWS($A$3:A465))),"")</f>
        <v/>
      </c>
      <c r="U465" s="10" t="str">
        <f ca="1">IFERROR(INDEX(MAESTRO!U:U,_xludf.AGGREGATE(15,6,ROW(MAESTRO!$B$3:$B$1000)/((MAESTRO!$B$3:$B$1000="MILITARES")*(UPPER(MAESTRO!$L$3:$L$1000)="CONFIRMADO")),ROWS($A$3:A465))),"")</f>
        <v/>
      </c>
      <c r="V465" s="10" t="str">
        <f ca="1">IFERROR(INDEX(MAESTRO!V:V,_xludf.AGGREGATE(15,6,ROW(MAESTRO!$B$3:$B$1000)/((MAESTRO!$B$3:$B$1000="MILITARES")*(UPPER(MAESTRO!$L$3:$L$1000)="CONFIRMADO")),ROWS($A$3:A465))),"")</f>
        <v/>
      </c>
      <c r="W465" s="10" t="str">
        <f ca="1">IFERROR(INDEX(MAESTRO!W:W,_xludf.AGGREGATE(15,6,ROW(MAESTRO!$B$3:$B$1000)/((MAESTRO!$B$3:$B$1000="MILITARES")*(UPPER(MAESTRO!$L$3:$L$1000)="CONFIRMADO")),ROWS($A$3:A465))),"")</f>
        <v/>
      </c>
      <c r="X465" s="10" t="str">
        <f ca="1">IFERROR(INDEX(MAESTRO!X:X,_xludf.AGGREGATE(15,6,ROW(MAESTRO!$B$3:$B$1000)/((MAESTRO!$B$3:$B$1000="MILITARES")*(UPPER(MAESTRO!$L$3:$L$1000)="CONFIRMADO")),ROWS($A$3:A465))),"")</f>
        <v/>
      </c>
    </row>
    <row r="466" spans="1:24" ht="22.05" customHeight="1">
      <c r="A466" s="15" t="str">
        <f ca="1">IFERROR(INDEX(MAESTRO!A:A,_xludf.AGGREGATE(15,6,ROW(MAESTRO!$B$3:$B$1000)/((MAESTRO!$B$3:$B$1000="MILITARES")*(UPPER(MAESTRO!$L$3:$L$1000)="CONFIRMADO")),ROWS($A$3:A466))),"")</f>
        <v/>
      </c>
      <c r="B466" s="15" t="str">
        <f ca="1">IFERROR(INDEX(MAESTRO!B:B,_xludf.AGGREGATE(15,6,ROW(MAESTRO!$B$3:$B$1000)/((MAESTRO!$B$3:$B$1000="MILITARES")*(UPPER(MAESTRO!$L$3:$L$1000)="CONFIRMADO")),ROWS($A$3:A466))),"")</f>
        <v/>
      </c>
      <c r="C466" s="15" t="str">
        <f ca="1">IFERROR(INDEX(MAESTRO!C:C,_xludf.AGGREGATE(15,6,ROW(MAESTRO!$B$3:$B$1000)/((MAESTRO!$B$3:$B$1000="MILITARES")*(UPPER(MAESTRO!$L$3:$L$1000)="CONFIRMADO")),ROWS($A$3:A466))),"")</f>
        <v/>
      </c>
      <c r="D466" s="15" t="str">
        <f ca="1">IFERROR(INDEX(MAESTRO!D:D,_xludf.AGGREGATE(15,6,ROW(MAESTRO!$B$3:$B$1000)/((MAESTRO!$B$3:$B$1000="MILITARES")*(UPPER(MAESTRO!$L$3:$L$1000)="CONFIRMADO")),ROWS($A$3:A466))),"")</f>
        <v/>
      </c>
      <c r="E466" s="15" t="str">
        <f ca="1">IFERROR(INDEX(MAESTRO!E:E,_xludf.AGGREGATE(15,6,ROW(MAESTRO!$B$3:$B$1000)/((MAESTRO!$B$3:$B$1000="MILITARES")*(UPPER(MAESTRO!$L$3:$L$1000)="CONFIRMADO")),ROWS($A$3:A466))),"")</f>
        <v/>
      </c>
      <c r="F466" s="15" t="str">
        <f ca="1">IFERROR(INDEX(MAESTRO!F:F,_xludf.AGGREGATE(15,6,ROW(MAESTRO!$B$3:$B$1000)/((MAESTRO!$B$3:$B$1000="MILITARES")*(UPPER(MAESTRO!$L$3:$L$1000)="CONFIRMADO")),ROWS($A$3:A466))),"")</f>
        <v/>
      </c>
      <c r="G466" s="15" t="str">
        <f ca="1">IFERROR(INDEX(MAESTRO!G:G,_xludf.AGGREGATE(15,6,ROW(MAESTRO!$B$3:$B$1000)/((MAESTRO!$B$3:$B$1000="MILITARES")*(UPPER(MAESTRO!$L$3:$L$1000)="CONFIRMADO")),ROWS($A$3:A466))),"")</f>
        <v/>
      </c>
      <c r="H466" s="15" t="str">
        <f ca="1">IFERROR(INDEX(MAESTRO!H:H,_xludf.AGGREGATE(15,6,ROW(MAESTRO!$B$3:$B$1000)/((MAESTRO!$B$3:$B$1000="MILITARES")*(UPPER(MAESTRO!$L$3:$L$1000)="CONFIRMADO")),ROWS($A$3:A466))),"")</f>
        <v/>
      </c>
      <c r="I466" s="15" t="str">
        <f ca="1">IFERROR(INDEX(MAESTRO!I:I,_xludf.AGGREGATE(15,6,ROW(MAESTRO!$B$3:$B$1000)/((MAESTRO!$B$3:$B$1000="MILITARES")*(UPPER(MAESTRO!$L$3:$L$1000)="CONFIRMADO")),ROWS($A$3:A466))),"")</f>
        <v/>
      </c>
      <c r="J466" s="15" t="str">
        <f ca="1">IFERROR(INDEX(MAESTRO!J:J,_xludf.AGGREGATE(15,6,ROW(MAESTRO!$B$3:$B$1000)/((MAESTRO!$B$3:$B$1000="MILITARES")*(UPPER(MAESTRO!$L$3:$L$1000)="CONFIRMADO")),ROWS($A$3:A466))),"")</f>
        <v/>
      </c>
      <c r="K466" s="15" t="str">
        <f ca="1">IFERROR(INDEX(MAESTRO!K:K,_xludf.AGGREGATE(15,6,ROW(MAESTRO!$B$3:$B$1000)/((MAESTRO!$B$3:$B$1000="MILITARES")*(UPPER(MAESTRO!$L$3:$L$1000)="CONFIRMADO")),ROWS($A$3:A466))),"")</f>
        <v/>
      </c>
      <c r="L466" s="15" t="str">
        <f ca="1">IFERROR(INDEX(MAESTRO!L:L,_xludf.AGGREGATE(15,6,ROW(MAESTRO!$B$3:$B$1000)/((MAESTRO!$B$3:$B$1000="MILITARES")*(UPPER(MAESTRO!$L$3:$L$1000)="CONFIRMADO")),ROWS($A$3:A466))),"")</f>
        <v/>
      </c>
      <c r="M466" s="15" t="str">
        <f ca="1">IFERROR(INDEX(MAESTRO!M:M,_xludf.AGGREGATE(15,6,ROW(MAESTRO!$B$3:$B$1000)/((MAESTRO!$B$3:$B$1000="MILITARES")*(UPPER(MAESTRO!$L$3:$L$1000)="CONFIRMADO")),ROWS($A$3:A466))),"")</f>
        <v/>
      </c>
      <c r="N466" s="15" t="str">
        <f ca="1">IFERROR(INDEX(MAESTRO!N:N,_xludf.AGGREGATE(15,6,ROW(MAESTRO!$B$3:$B$1000)/((MAESTRO!$B$3:$B$1000="MILITARES")*(UPPER(MAESTRO!$L$3:$L$1000)="CONFIRMADO")),ROWS($A$3:A466))),"")</f>
        <v/>
      </c>
      <c r="O466" s="15" t="str">
        <f ca="1">IFERROR(INDEX(MAESTRO!O:O,_xludf.AGGREGATE(15,6,ROW(MAESTRO!$B$3:$B$1000)/((MAESTRO!$B$3:$B$1000="MILITARES")*(UPPER(MAESTRO!$L$3:$L$1000)="CONFIRMADO")),ROWS($A$3:A466))),"")</f>
        <v/>
      </c>
      <c r="P466" s="15" t="str">
        <f ca="1">IFERROR(INDEX(MAESTRO!P:P,_xludf.AGGREGATE(15,6,ROW(MAESTRO!$B$3:$B$1000)/((MAESTRO!$B$3:$B$1000="MILITARES")*(UPPER(MAESTRO!$L$3:$L$1000)="CONFIRMADO")),ROWS($A$3:A466))),"")</f>
        <v/>
      </c>
      <c r="Q466" s="15" t="str">
        <f ca="1">IFERROR(INDEX(MAESTRO!Q:Q,_xludf.AGGREGATE(15,6,ROW(MAESTRO!$B$3:$B$1000)/((MAESTRO!$B$3:$B$1000="MILITARES")*(UPPER(MAESTRO!$L$3:$L$1000)="CONFIRMADO")),ROWS($A$3:A466))),"")</f>
        <v/>
      </c>
      <c r="R466" s="15" t="str">
        <f ca="1">IFERROR(INDEX(MAESTRO!R:R,_xludf.AGGREGATE(15,6,ROW(MAESTRO!$B$3:$B$1000)/((MAESTRO!$B$3:$B$1000="MILITARES")*(UPPER(MAESTRO!$L$3:$L$1000)="CONFIRMADO")),ROWS($A$3:A466))),"")</f>
        <v/>
      </c>
      <c r="S466" s="15" t="str">
        <f ca="1">IFERROR(INDEX(MAESTRO!S:S,_xludf.AGGREGATE(15,6,ROW(MAESTRO!$B$3:$B$1000)/((MAESTRO!$B$3:$B$1000="MILITARES")*(UPPER(MAESTRO!$L$3:$L$1000)="CONFIRMADO")),ROWS($A$3:A466))),"")</f>
        <v/>
      </c>
      <c r="T466" s="15" t="str">
        <f ca="1">IFERROR(INDEX(MAESTRO!T:T,_xludf.AGGREGATE(15,6,ROW(MAESTRO!$B$3:$B$1000)/((MAESTRO!$B$3:$B$1000="MILITARES")*(UPPER(MAESTRO!$L$3:$L$1000)="CONFIRMADO")),ROWS($A$3:A466))),"")</f>
        <v/>
      </c>
      <c r="U466" s="15" t="str">
        <f ca="1">IFERROR(INDEX(MAESTRO!U:U,_xludf.AGGREGATE(15,6,ROW(MAESTRO!$B$3:$B$1000)/((MAESTRO!$B$3:$B$1000="MILITARES")*(UPPER(MAESTRO!$L$3:$L$1000)="CONFIRMADO")),ROWS($A$3:A466))),"")</f>
        <v/>
      </c>
      <c r="V466" s="15" t="str">
        <f ca="1">IFERROR(INDEX(MAESTRO!V:V,_xludf.AGGREGATE(15,6,ROW(MAESTRO!$B$3:$B$1000)/((MAESTRO!$B$3:$B$1000="MILITARES")*(UPPER(MAESTRO!$L$3:$L$1000)="CONFIRMADO")),ROWS($A$3:A466))),"")</f>
        <v/>
      </c>
      <c r="W466" s="15" t="str">
        <f ca="1">IFERROR(INDEX(MAESTRO!W:W,_xludf.AGGREGATE(15,6,ROW(MAESTRO!$B$3:$B$1000)/((MAESTRO!$B$3:$B$1000="MILITARES")*(UPPER(MAESTRO!$L$3:$L$1000)="CONFIRMADO")),ROWS($A$3:A466))),"")</f>
        <v/>
      </c>
      <c r="X466" s="15" t="str">
        <f ca="1">IFERROR(INDEX(MAESTRO!X:X,_xludf.AGGREGATE(15,6,ROW(MAESTRO!$B$3:$B$1000)/((MAESTRO!$B$3:$B$1000="MILITARES")*(UPPER(MAESTRO!$L$3:$L$1000)="CONFIRMADO")),ROWS($A$3:A466))),"")</f>
        <v/>
      </c>
    </row>
    <row r="467" spans="1:24" ht="22.05" customHeight="1">
      <c r="A467" s="10" t="str">
        <f ca="1">IFERROR(INDEX(MAESTRO!A:A,_xludf.AGGREGATE(15,6,ROW(MAESTRO!$B$3:$B$1000)/((MAESTRO!$B$3:$B$1000="MILITARES")*(UPPER(MAESTRO!$L$3:$L$1000)="CONFIRMADO")),ROWS($A$3:A467))),"")</f>
        <v/>
      </c>
      <c r="B467" s="10" t="str">
        <f ca="1">IFERROR(INDEX(MAESTRO!B:B,_xludf.AGGREGATE(15,6,ROW(MAESTRO!$B$3:$B$1000)/((MAESTRO!$B$3:$B$1000="MILITARES")*(UPPER(MAESTRO!$L$3:$L$1000)="CONFIRMADO")),ROWS($A$3:A467))),"")</f>
        <v/>
      </c>
      <c r="C467" s="10" t="str">
        <f ca="1">IFERROR(INDEX(MAESTRO!C:C,_xludf.AGGREGATE(15,6,ROW(MAESTRO!$B$3:$B$1000)/((MAESTRO!$B$3:$B$1000="MILITARES")*(UPPER(MAESTRO!$L$3:$L$1000)="CONFIRMADO")),ROWS($A$3:A467))),"")</f>
        <v/>
      </c>
      <c r="D467" s="10" t="str">
        <f ca="1">IFERROR(INDEX(MAESTRO!D:D,_xludf.AGGREGATE(15,6,ROW(MAESTRO!$B$3:$B$1000)/((MAESTRO!$B$3:$B$1000="MILITARES")*(UPPER(MAESTRO!$L$3:$L$1000)="CONFIRMADO")),ROWS($A$3:A467))),"")</f>
        <v/>
      </c>
      <c r="E467" s="10" t="str">
        <f ca="1">IFERROR(INDEX(MAESTRO!E:E,_xludf.AGGREGATE(15,6,ROW(MAESTRO!$B$3:$B$1000)/((MAESTRO!$B$3:$B$1000="MILITARES")*(UPPER(MAESTRO!$L$3:$L$1000)="CONFIRMADO")),ROWS($A$3:A467))),"")</f>
        <v/>
      </c>
      <c r="F467" s="10" t="str">
        <f ca="1">IFERROR(INDEX(MAESTRO!F:F,_xludf.AGGREGATE(15,6,ROW(MAESTRO!$B$3:$B$1000)/((MAESTRO!$B$3:$B$1000="MILITARES")*(UPPER(MAESTRO!$L$3:$L$1000)="CONFIRMADO")),ROWS($A$3:A467))),"")</f>
        <v/>
      </c>
      <c r="G467" s="10" t="str">
        <f ca="1">IFERROR(INDEX(MAESTRO!G:G,_xludf.AGGREGATE(15,6,ROW(MAESTRO!$B$3:$B$1000)/((MAESTRO!$B$3:$B$1000="MILITARES")*(UPPER(MAESTRO!$L$3:$L$1000)="CONFIRMADO")),ROWS($A$3:A467))),"")</f>
        <v/>
      </c>
      <c r="H467" s="10" t="str">
        <f ca="1">IFERROR(INDEX(MAESTRO!H:H,_xludf.AGGREGATE(15,6,ROW(MAESTRO!$B$3:$B$1000)/((MAESTRO!$B$3:$B$1000="MILITARES")*(UPPER(MAESTRO!$L$3:$L$1000)="CONFIRMADO")),ROWS($A$3:A467))),"")</f>
        <v/>
      </c>
      <c r="I467" s="10" t="str">
        <f ca="1">IFERROR(INDEX(MAESTRO!I:I,_xludf.AGGREGATE(15,6,ROW(MAESTRO!$B$3:$B$1000)/((MAESTRO!$B$3:$B$1000="MILITARES")*(UPPER(MAESTRO!$L$3:$L$1000)="CONFIRMADO")),ROWS($A$3:A467))),"")</f>
        <v/>
      </c>
      <c r="J467" s="10" t="str">
        <f ca="1">IFERROR(INDEX(MAESTRO!J:J,_xludf.AGGREGATE(15,6,ROW(MAESTRO!$B$3:$B$1000)/((MAESTRO!$B$3:$B$1000="MILITARES")*(UPPER(MAESTRO!$L$3:$L$1000)="CONFIRMADO")),ROWS($A$3:A467))),"")</f>
        <v/>
      </c>
      <c r="K467" s="10" t="str">
        <f ca="1">IFERROR(INDEX(MAESTRO!K:K,_xludf.AGGREGATE(15,6,ROW(MAESTRO!$B$3:$B$1000)/((MAESTRO!$B$3:$B$1000="MILITARES")*(UPPER(MAESTRO!$L$3:$L$1000)="CONFIRMADO")),ROWS($A$3:A467))),"")</f>
        <v/>
      </c>
      <c r="L467" s="10" t="str">
        <f ca="1">IFERROR(INDEX(MAESTRO!L:L,_xludf.AGGREGATE(15,6,ROW(MAESTRO!$B$3:$B$1000)/((MAESTRO!$B$3:$B$1000="MILITARES")*(UPPER(MAESTRO!$L$3:$L$1000)="CONFIRMADO")),ROWS($A$3:A467))),"")</f>
        <v/>
      </c>
      <c r="M467" s="10" t="str">
        <f ca="1">IFERROR(INDEX(MAESTRO!M:M,_xludf.AGGREGATE(15,6,ROW(MAESTRO!$B$3:$B$1000)/((MAESTRO!$B$3:$B$1000="MILITARES")*(UPPER(MAESTRO!$L$3:$L$1000)="CONFIRMADO")),ROWS($A$3:A467))),"")</f>
        <v/>
      </c>
      <c r="N467" s="10" t="str">
        <f ca="1">IFERROR(INDEX(MAESTRO!N:N,_xludf.AGGREGATE(15,6,ROW(MAESTRO!$B$3:$B$1000)/((MAESTRO!$B$3:$B$1000="MILITARES")*(UPPER(MAESTRO!$L$3:$L$1000)="CONFIRMADO")),ROWS($A$3:A467))),"")</f>
        <v/>
      </c>
      <c r="O467" s="10" t="str">
        <f ca="1">IFERROR(INDEX(MAESTRO!O:O,_xludf.AGGREGATE(15,6,ROW(MAESTRO!$B$3:$B$1000)/((MAESTRO!$B$3:$B$1000="MILITARES")*(UPPER(MAESTRO!$L$3:$L$1000)="CONFIRMADO")),ROWS($A$3:A467))),"")</f>
        <v/>
      </c>
      <c r="P467" s="10" t="str">
        <f ca="1">IFERROR(INDEX(MAESTRO!P:P,_xludf.AGGREGATE(15,6,ROW(MAESTRO!$B$3:$B$1000)/((MAESTRO!$B$3:$B$1000="MILITARES")*(UPPER(MAESTRO!$L$3:$L$1000)="CONFIRMADO")),ROWS($A$3:A467))),"")</f>
        <v/>
      </c>
      <c r="Q467" s="10" t="str">
        <f ca="1">IFERROR(INDEX(MAESTRO!Q:Q,_xludf.AGGREGATE(15,6,ROW(MAESTRO!$B$3:$B$1000)/((MAESTRO!$B$3:$B$1000="MILITARES")*(UPPER(MAESTRO!$L$3:$L$1000)="CONFIRMADO")),ROWS($A$3:A467))),"")</f>
        <v/>
      </c>
      <c r="R467" s="10" t="str">
        <f ca="1">IFERROR(INDEX(MAESTRO!R:R,_xludf.AGGREGATE(15,6,ROW(MAESTRO!$B$3:$B$1000)/((MAESTRO!$B$3:$B$1000="MILITARES")*(UPPER(MAESTRO!$L$3:$L$1000)="CONFIRMADO")),ROWS($A$3:A467))),"")</f>
        <v/>
      </c>
      <c r="S467" s="10" t="str">
        <f ca="1">IFERROR(INDEX(MAESTRO!S:S,_xludf.AGGREGATE(15,6,ROW(MAESTRO!$B$3:$B$1000)/((MAESTRO!$B$3:$B$1000="MILITARES")*(UPPER(MAESTRO!$L$3:$L$1000)="CONFIRMADO")),ROWS($A$3:A467))),"")</f>
        <v/>
      </c>
      <c r="T467" s="10" t="str">
        <f ca="1">IFERROR(INDEX(MAESTRO!T:T,_xludf.AGGREGATE(15,6,ROW(MAESTRO!$B$3:$B$1000)/((MAESTRO!$B$3:$B$1000="MILITARES")*(UPPER(MAESTRO!$L$3:$L$1000)="CONFIRMADO")),ROWS($A$3:A467))),"")</f>
        <v/>
      </c>
      <c r="U467" s="10" t="str">
        <f ca="1">IFERROR(INDEX(MAESTRO!U:U,_xludf.AGGREGATE(15,6,ROW(MAESTRO!$B$3:$B$1000)/((MAESTRO!$B$3:$B$1000="MILITARES")*(UPPER(MAESTRO!$L$3:$L$1000)="CONFIRMADO")),ROWS($A$3:A467))),"")</f>
        <v/>
      </c>
      <c r="V467" s="10" t="str">
        <f ca="1">IFERROR(INDEX(MAESTRO!V:V,_xludf.AGGREGATE(15,6,ROW(MAESTRO!$B$3:$B$1000)/((MAESTRO!$B$3:$B$1000="MILITARES")*(UPPER(MAESTRO!$L$3:$L$1000)="CONFIRMADO")),ROWS($A$3:A467))),"")</f>
        <v/>
      </c>
      <c r="W467" s="10" t="str">
        <f ca="1">IFERROR(INDEX(MAESTRO!W:W,_xludf.AGGREGATE(15,6,ROW(MAESTRO!$B$3:$B$1000)/((MAESTRO!$B$3:$B$1000="MILITARES")*(UPPER(MAESTRO!$L$3:$L$1000)="CONFIRMADO")),ROWS($A$3:A467))),"")</f>
        <v/>
      </c>
      <c r="X467" s="10" t="str">
        <f ca="1">IFERROR(INDEX(MAESTRO!X:X,_xludf.AGGREGATE(15,6,ROW(MAESTRO!$B$3:$B$1000)/((MAESTRO!$B$3:$B$1000="MILITARES")*(UPPER(MAESTRO!$L$3:$L$1000)="CONFIRMADO")),ROWS($A$3:A467))),"")</f>
        <v/>
      </c>
    </row>
    <row r="468" spans="1:24" ht="22.05" customHeight="1">
      <c r="A468" s="15" t="str">
        <f ca="1">IFERROR(INDEX(MAESTRO!A:A,_xludf.AGGREGATE(15,6,ROW(MAESTRO!$B$3:$B$1000)/((MAESTRO!$B$3:$B$1000="MILITARES")*(UPPER(MAESTRO!$L$3:$L$1000)="CONFIRMADO")),ROWS($A$3:A468))),"")</f>
        <v/>
      </c>
      <c r="B468" s="15" t="str">
        <f ca="1">IFERROR(INDEX(MAESTRO!B:B,_xludf.AGGREGATE(15,6,ROW(MAESTRO!$B$3:$B$1000)/((MAESTRO!$B$3:$B$1000="MILITARES")*(UPPER(MAESTRO!$L$3:$L$1000)="CONFIRMADO")),ROWS($A$3:A468))),"")</f>
        <v/>
      </c>
      <c r="C468" s="15" t="str">
        <f ca="1">IFERROR(INDEX(MAESTRO!C:C,_xludf.AGGREGATE(15,6,ROW(MAESTRO!$B$3:$B$1000)/((MAESTRO!$B$3:$B$1000="MILITARES")*(UPPER(MAESTRO!$L$3:$L$1000)="CONFIRMADO")),ROWS($A$3:A468))),"")</f>
        <v/>
      </c>
      <c r="D468" s="15" t="str">
        <f ca="1">IFERROR(INDEX(MAESTRO!D:D,_xludf.AGGREGATE(15,6,ROW(MAESTRO!$B$3:$B$1000)/((MAESTRO!$B$3:$B$1000="MILITARES")*(UPPER(MAESTRO!$L$3:$L$1000)="CONFIRMADO")),ROWS($A$3:A468))),"")</f>
        <v/>
      </c>
      <c r="E468" s="15" t="str">
        <f ca="1">IFERROR(INDEX(MAESTRO!E:E,_xludf.AGGREGATE(15,6,ROW(MAESTRO!$B$3:$B$1000)/((MAESTRO!$B$3:$B$1000="MILITARES")*(UPPER(MAESTRO!$L$3:$L$1000)="CONFIRMADO")),ROWS($A$3:A468))),"")</f>
        <v/>
      </c>
      <c r="F468" s="15" t="str">
        <f ca="1">IFERROR(INDEX(MAESTRO!F:F,_xludf.AGGREGATE(15,6,ROW(MAESTRO!$B$3:$B$1000)/((MAESTRO!$B$3:$B$1000="MILITARES")*(UPPER(MAESTRO!$L$3:$L$1000)="CONFIRMADO")),ROWS($A$3:A468))),"")</f>
        <v/>
      </c>
      <c r="G468" s="15" t="str">
        <f ca="1">IFERROR(INDEX(MAESTRO!G:G,_xludf.AGGREGATE(15,6,ROW(MAESTRO!$B$3:$B$1000)/((MAESTRO!$B$3:$B$1000="MILITARES")*(UPPER(MAESTRO!$L$3:$L$1000)="CONFIRMADO")),ROWS($A$3:A468))),"")</f>
        <v/>
      </c>
      <c r="H468" s="15" t="str">
        <f ca="1">IFERROR(INDEX(MAESTRO!H:H,_xludf.AGGREGATE(15,6,ROW(MAESTRO!$B$3:$B$1000)/((MAESTRO!$B$3:$B$1000="MILITARES")*(UPPER(MAESTRO!$L$3:$L$1000)="CONFIRMADO")),ROWS($A$3:A468))),"")</f>
        <v/>
      </c>
      <c r="I468" s="15" t="str">
        <f ca="1">IFERROR(INDEX(MAESTRO!I:I,_xludf.AGGREGATE(15,6,ROW(MAESTRO!$B$3:$B$1000)/((MAESTRO!$B$3:$B$1000="MILITARES")*(UPPER(MAESTRO!$L$3:$L$1000)="CONFIRMADO")),ROWS($A$3:A468))),"")</f>
        <v/>
      </c>
      <c r="J468" s="15" t="str">
        <f ca="1">IFERROR(INDEX(MAESTRO!J:J,_xludf.AGGREGATE(15,6,ROW(MAESTRO!$B$3:$B$1000)/((MAESTRO!$B$3:$B$1000="MILITARES")*(UPPER(MAESTRO!$L$3:$L$1000)="CONFIRMADO")),ROWS($A$3:A468))),"")</f>
        <v/>
      </c>
      <c r="K468" s="15" t="str">
        <f ca="1">IFERROR(INDEX(MAESTRO!K:K,_xludf.AGGREGATE(15,6,ROW(MAESTRO!$B$3:$B$1000)/((MAESTRO!$B$3:$B$1000="MILITARES")*(UPPER(MAESTRO!$L$3:$L$1000)="CONFIRMADO")),ROWS($A$3:A468))),"")</f>
        <v/>
      </c>
      <c r="L468" s="15" t="str">
        <f ca="1">IFERROR(INDEX(MAESTRO!L:L,_xludf.AGGREGATE(15,6,ROW(MAESTRO!$B$3:$B$1000)/((MAESTRO!$B$3:$B$1000="MILITARES")*(UPPER(MAESTRO!$L$3:$L$1000)="CONFIRMADO")),ROWS($A$3:A468))),"")</f>
        <v/>
      </c>
      <c r="M468" s="15" t="str">
        <f ca="1">IFERROR(INDEX(MAESTRO!M:M,_xludf.AGGREGATE(15,6,ROW(MAESTRO!$B$3:$B$1000)/((MAESTRO!$B$3:$B$1000="MILITARES")*(UPPER(MAESTRO!$L$3:$L$1000)="CONFIRMADO")),ROWS($A$3:A468))),"")</f>
        <v/>
      </c>
      <c r="N468" s="15" t="str">
        <f ca="1">IFERROR(INDEX(MAESTRO!N:N,_xludf.AGGREGATE(15,6,ROW(MAESTRO!$B$3:$B$1000)/((MAESTRO!$B$3:$B$1000="MILITARES")*(UPPER(MAESTRO!$L$3:$L$1000)="CONFIRMADO")),ROWS($A$3:A468))),"")</f>
        <v/>
      </c>
      <c r="O468" s="15" t="str">
        <f ca="1">IFERROR(INDEX(MAESTRO!O:O,_xludf.AGGREGATE(15,6,ROW(MAESTRO!$B$3:$B$1000)/((MAESTRO!$B$3:$B$1000="MILITARES")*(UPPER(MAESTRO!$L$3:$L$1000)="CONFIRMADO")),ROWS($A$3:A468))),"")</f>
        <v/>
      </c>
      <c r="P468" s="15" t="str">
        <f ca="1">IFERROR(INDEX(MAESTRO!P:P,_xludf.AGGREGATE(15,6,ROW(MAESTRO!$B$3:$B$1000)/((MAESTRO!$B$3:$B$1000="MILITARES")*(UPPER(MAESTRO!$L$3:$L$1000)="CONFIRMADO")),ROWS($A$3:A468))),"")</f>
        <v/>
      </c>
      <c r="Q468" s="15" t="str">
        <f ca="1">IFERROR(INDEX(MAESTRO!Q:Q,_xludf.AGGREGATE(15,6,ROW(MAESTRO!$B$3:$B$1000)/((MAESTRO!$B$3:$B$1000="MILITARES")*(UPPER(MAESTRO!$L$3:$L$1000)="CONFIRMADO")),ROWS($A$3:A468))),"")</f>
        <v/>
      </c>
      <c r="R468" s="15" t="str">
        <f ca="1">IFERROR(INDEX(MAESTRO!R:R,_xludf.AGGREGATE(15,6,ROW(MAESTRO!$B$3:$B$1000)/((MAESTRO!$B$3:$B$1000="MILITARES")*(UPPER(MAESTRO!$L$3:$L$1000)="CONFIRMADO")),ROWS($A$3:A468))),"")</f>
        <v/>
      </c>
      <c r="S468" s="15" t="str">
        <f ca="1">IFERROR(INDEX(MAESTRO!S:S,_xludf.AGGREGATE(15,6,ROW(MAESTRO!$B$3:$B$1000)/((MAESTRO!$B$3:$B$1000="MILITARES")*(UPPER(MAESTRO!$L$3:$L$1000)="CONFIRMADO")),ROWS($A$3:A468))),"")</f>
        <v/>
      </c>
      <c r="T468" s="15" t="str">
        <f ca="1">IFERROR(INDEX(MAESTRO!T:T,_xludf.AGGREGATE(15,6,ROW(MAESTRO!$B$3:$B$1000)/((MAESTRO!$B$3:$B$1000="MILITARES")*(UPPER(MAESTRO!$L$3:$L$1000)="CONFIRMADO")),ROWS($A$3:A468))),"")</f>
        <v/>
      </c>
      <c r="U468" s="15" t="str">
        <f ca="1">IFERROR(INDEX(MAESTRO!U:U,_xludf.AGGREGATE(15,6,ROW(MAESTRO!$B$3:$B$1000)/((MAESTRO!$B$3:$B$1000="MILITARES")*(UPPER(MAESTRO!$L$3:$L$1000)="CONFIRMADO")),ROWS($A$3:A468))),"")</f>
        <v/>
      </c>
      <c r="V468" s="15" t="str">
        <f ca="1">IFERROR(INDEX(MAESTRO!V:V,_xludf.AGGREGATE(15,6,ROW(MAESTRO!$B$3:$B$1000)/((MAESTRO!$B$3:$B$1000="MILITARES")*(UPPER(MAESTRO!$L$3:$L$1000)="CONFIRMADO")),ROWS($A$3:A468))),"")</f>
        <v/>
      </c>
      <c r="W468" s="15" t="str">
        <f ca="1">IFERROR(INDEX(MAESTRO!W:W,_xludf.AGGREGATE(15,6,ROW(MAESTRO!$B$3:$B$1000)/((MAESTRO!$B$3:$B$1000="MILITARES")*(UPPER(MAESTRO!$L$3:$L$1000)="CONFIRMADO")),ROWS($A$3:A468))),"")</f>
        <v/>
      </c>
      <c r="X468" s="15" t="str">
        <f ca="1">IFERROR(INDEX(MAESTRO!X:X,_xludf.AGGREGATE(15,6,ROW(MAESTRO!$B$3:$B$1000)/((MAESTRO!$B$3:$B$1000="MILITARES")*(UPPER(MAESTRO!$L$3:$L$1000)="CONFIRMADO")),ROWS($A$3:A468))),"")</f>
        <v/>
      </c>
    </row>
    <row r="469" spans="1:24" ht="22.05" customHeight="1">
      <c r="A469" s="10" t="str">
        <f ca="1">IFERROR(INDEX(MAESTRO!A:A,_xludf.AGGREGATE(15,6,ROW(MAESTRO!$B$3:$B$1000)/((MAESTRO!$B$3:$B$1000="MILITARES")*(UPPER(MAESTRO!$L$3:$L$1000)="CONFIRMADO")),ROWS($A$3:A469))),"")</f>
        <v/>
      </c>
      <c r="B469" s="10" t="str">
        <f ca="1">IFERROR(INDEX(MAESTRO!B:B,_xludf.AGGREGATE(15,6,ROW(MAESTRO!$B$3:$B$1000)/((MAESTRO!$B$3:$B$1000="MILITARES")*(UPPER(MAESTRO!$L$3:$L$1000)="CONFIRMADO")),ROWS($A$3:A469))),"")</f>
        <v/>
      </c>
      <c r="C469" s="10" t="str">
        <f ca="1">IFERROR(INDEX(MAESTRO!C:C,_xludf.AGGREGATE(15,6,ROW(MAESTRO!$B$3:$B$1000)/((MAESTRO!$B$3:$B$1000="MILITARES")*(UPPER(MAESTRO!$L$3:$L$1000)="CONFIRMADO")),ROWS($A$3:A469))),"")</f>
        <v/>
      </c>
      <c r="D469" s="10" t="str">
        <f ca="1">IFERROR(INDEX(MAESTRO!D:D,_xludf.AGGREGATE(15,6,ROW(MAESTRO!$B$3:$B$1000)/((MAESTRO!$B$3:$B$1000="MILITARES")*(UPPER(MAESTRO!$L$3:$L$1000)="CONFIRMADO")),ROWS($A$3:A469))),"")</f>
        <v/>
      </c>
      <c r="E469" s="10" t="str">
        <f ca="1">IFERROR(INDEX(MAESTRO!E:E,_xludf.AGGREGATE(15,6,ROW(MAESTRO!$B$3:$B$1000)/((MAESTRO!$B$3:$B$1000="MILITARES")*(UPPER(MAESTRO!$L$3:$L$1000)="CONFIRMADO")),ROWS($A$3:A469))),"")</f>
        <v/>
      </c>
      <c r="F469" s="10" t="str">
        <f ca="1">IFERROR(INDEX(MAESTRO!F:F,_xludf.AGGREGATE(15,6,ROW(MAESTRO!$B$3:$B$1000)/((MAESTRO!$B$3:$B$1000="MILITARES")*(UPPER(MAESTRO!$L$3:$L$1000)="CONFIRMADO")),ROWS($A$3:A469))),"")</f>
        <v/>
      </c>
      <c r="G469" s="10" t="str">
        <f ca="1">IFERROR(INDEX(MAESTRO!G:G,_xludf.AGGREGATE(15,6,ROW(MAESTRO!$B$3:$B$1000)/((MAESTRO!$B$3:$B$1000="MILITARES")*(UPPER(MAESTRO!$L$3:$L$1000)="CONFIRMADO")),ROWS($A$3:A469))),"")</f>
        <v/>
      </c>
      <c r="H469" s="10" t="str">
        <f ca="1">IFERROR(INDEX(MAESTRO!H:H,_xludf.AGGREGATE(15,6,ROW(MAESTRO!$B$3:$B$1000)/((MAESTRO!$B$3:$B$1000="MILITARES")*(UPPER(MAESTRO!$L$3:$L$1000)="CONFIRMADO")),ROWS($A$3:A469))),"")</f>
        <v/>
      </c>
      <c r="I469" s="10" t="str">
        <f ca="1">IFERROR(INDEX(MAESTRO!I:I,_xludf.AGGREGATE(15,6,ROW(MAESTRO!$B$3:$B$1000)/((MAESTRO!$B$3:$B$1000="MILITARES")*(UPPER(MAESTRO!$L$3:$L$1000)="CONFIRMADO")),ROWS($A$3:A469))),"")</f>
        <v/>
      </c>
      <c r="J469" s="10" t="str">
        <f ca="1">IFERROR(INDEX(MAESTRO!J:J,_xludf.AGGREGATE(15,6,ROW(MAESTRO!$B$3:$B$1000)/((MAESTRO!$B$3:$B$1000="MILITARES")*(UPPER(MAESTRO!$L$3:$L$1000)="CONFIRMADO")),ROWS($A$3:A469))),"")</f>
        <v/>
      </c>
      <c r="K469" s="10" t="str">
        <f ca="1">IFERROR(INDEX(MAESTRO!K:K,_xludf.AGGREGATE(15,6,ROW(MAESTRO!$B$3:$B$1000)/((MAESTRO!$B$3:$B$1000="MILITARES")*(UPPER(MAESTRO!$L$3:$L$1000)="CONFIRMADO")),ROWS($A$3:A469))),"")</f>
        <v/>
      </c>
      <c r="L469" s="10" t="str">
        <f ca="1">IFERROR(INDEX(MAESTRO!L:L,_xludf.AGGREGATE(15,6,ROW(MAESTRO!$B$3:$B$1000)/((MAESTRO!$B$3:$B$1000="MILITARES")*(UPPER(MAESTRO!$L$3:$L$1000)="CONFIRMADO")),ROWS($A$3:A469))),"")</f>
        <v/>
      </c>
      <c r="M469" s="10" t="str">
        <f ca="1">IFERROR(INDEX(MAESTRO!M:M,_xludf.AGGREGATE(15,6,ROW(MAESTRO!$B$3:$B$1000)/((MAESTRO!$B$3:$B$1000="MILITARES")*(UPPER(MAESTRO!$L$3:$L$1000)="CONFIRMADO")),ROWS($A$3:A469))),"")</f>
        <v/>
      </c>
      <c r="N469" s="10" t="str">
        <f ca="1">IFERROR(INDEX(MAESTRO!N:N,_xludf.AGGREGATE(15,6,ROW(MAESTRO!$B$3:$B$1000)/((MAESTRO!$B$3:$B$1000="MILITARES")*(UPPER(MAESTRO!$L$3:$L$1000)="CONFIRMADO")),ROWS($A$3:A469))),"")</f>
        <v/>
      </c>
      <c r="O469" s="10" t="str">
        <f ca="1">IFERROR(INDEX(MAESTRO!O:O,_xludf.AGGREGATE(15,6,ROW(MAESTRO!$B$3:$B$1000)/((MAESTRO!$B$3:$B$1000="MILITARES")*(UPPER(MAESTRO!$L$3:$L$1000)="CONFIRMADO")),ROWS($A$3:A469))),"")</f>
        <v/>
      </c>
      <c r="P469" s="10" t="str">
        <f ca="1">IFERROR(INDEX(MAESTRO!P:P,_xludf.AGGREGATE(15,6,ROW(MAESTRO!$B$3:$B$1000)/((MAESTRO!$B$3:$B$1000="MILITARES")*(UPPER(MAESTRO!$L$3:$L$1000)="CONFIRMADO")),ROWS($A$3:A469))),"")</f>
        <v/>
      </c>
      <c r="Q469" s="10" t="str">
        <f ca="1">IFERROR(INDEX(MAESTRO!Q:Q,_xludf.AGGREGATE(15,6,ROW(MAESTRO!$B$3:$B$1000)/((MAESTRO!$B$3:$B$1000="MILITARES")*(UPPER(MAESTRO!$L$3:$L$1000)="CONFIRMADO")),ROWS($A$3:A469))),"")</f>
        <v/>
      </c>
      <c r="R469" s="10" t="str">
        <f ca="1">IFERROR(INDEX(MAESTRO!R:R,_xludf.AGGREGATE(15,6,ROW(MAESTRO!$B$3:$B$1000)/((MAESTRO!$B$3:$B$1000="MILITARES")*(UPPER(MAESTRO!$L$3:$L$1000)="CONFIRMADO")),ROWS($A$3:A469))),"")</f>
        <v/>
      </c>
      <c r="S469" s="10" t="str">
        <f ca="1">IFERROR(INDEX(MAESTRO!S:S,_xludf.AGGREGATE(15,6,ROW(MAESTRO!$B$3:$B$1000)/((MAESTRO!$B$3:$B$1000="MILITARES")*(UPPER(MAESTRO!$L$3:$L$1000)="CONFIRMADO")),ROWS($A$3:A469))),"")</f>
        <v/>
      </c>
      <c r="T469" s="10" t="str">
        <f ca="1">IFERROR(INDEX(MAESTRO!T:T,_xludf.AGGREGATE(15,6,ROW(MAESTRO!$B$3:$B$1000)/((MAESTRO!$B$3:$B$1000="MILITARES")*(UPPER(MAESTRO!$L$3:$L$1000)="CONFIRMADO")),ROWS($A$3:A469))),"")</f>
        <v/>
      </c>
      <c r="U469" s="10" t="str">
        <f ca="1">IFERROR(INDEX(MAESTRO!U:U,_xludf.AGGREGATE(15,6,ROW(MAESTRO!$B$3:$B$1000)/((MAESTRO!$B$3:$B$1000="MILITARES")*(UPPER(MAESTRO!$L$3:$L$1000)="CONFIRMADO")),ROWS($A$3:A469))),"")</f>
        <v/>
      </c>
      <c r="V469" s="10" t="str">
        <f ca="1">IFERROR(INDEX(MAESTRO!V:V,_xludf.AGGREGATE(15,6,ROW(MAESTRO!$B$3:$B$1000)/((MAESTRO!$B$3:$B$1000="MILITARES")*(UPPER(MAESTRO!$L$3:$L$1000)="CONFIRMADO")),ROWS($A$3:A469))),"")</f>
        <v/>
      </c>
      <c r="W469" s="10" t="str">
        <f ca="1">IFERROR(INDEX(MAESTRO!W:W,_xludf.AGGREGATE(15,6,ROW(MAESTRO!$B$3:$B$1000)/((MAESTRO!$B$3:$B$1000="MILITARES")*(UPPER(MAESTRO!$L$3:$L$1000)="CONFIRMADO")),ROWS($A$3:A469))),"")</f>
        <v/>
      </c>
      <c r="X469" s="10" t="str">
        <f ca="1">IFERROR(INDEX(MAESTRO!X:X,_xludf.AGGREGATE(15,6,ROW(MAESTRO!$B$3:$B$1000)/((MAESTRO!$B$3:$B$1000="MILITARES")*(UPPER(MAESTRO!$L$3:$L$1000)="CONFIRMADO")),ROWS($A$3:A469))),"")</f>
        <v/>
      </c>
    </row>
    <row r="470" spans="1:24" ht="22.05" customHeight="1">
      <c r="A470" s="15" t="str">
        <f ca="1">IFERROR(INDEX(MAESTRO!A:A,_xludf.AGGREGATE(15,6,ROW(MAESTRO!$B$3:$B$1000)/((MAESTRO!$B$3:$B$1000="MILITARES")*(UPPER(MAESTRO!$L$3:$L$1000)="CONFIRMADO")),ROWS($A$3:A470))),"")</f>
        <v/>
      </c>
      <c r="B470" s="15" t="str">
        <f ca="1">IFERROR(INDEX(MAESTRO!B:B,_xludf.AGGREGATE(15,6,ROW(MAESTRO!$B$3:$B$1000)/((MAESTRO!$B$3:$B$1000="MILITARES")*(UPPER(MAESTRO!$L$3:$L$1000)="CONFIRMADO")),ROWS($A$3:A470))),"")</f>
        <v/>
      </c>
      <c r="C470" s="15" t="str">
        <f ca="1">IFERROR(INDEX(MAESTRO!C:C,_xludf.AGGREGATE(15,6,ROW(MAESTRO!$B$3:$B$1000)/((MAESTRO!$B$3:$B$1000="MILITARES")*(UPPER(MAESTRO!$L$3:$L$1000)="CONFIRMADO")),ROWS($A$3:A470))),"")</f>
        <v/>
      </c>
      <c r="D470" s="15" t="str">
        <f ca="1">IFERROR(INDEX(MAESTRO!D:D,_xludf.AGGREGATE(15,6,ROW(MAESTRO!$B$3:$B$1000)/((MAESTRO!$B$3:$B$1000="MILITARES")*(UPPER(MAESTRO!$L$3:$L$1000)="CONFIRMADO")),ROWS($A$3:A470))),"")</f>
        <v/>
      </c>
      <c r="E470" s="15" t="str">
        <f ca="1">IFERROR(INDEX(MAESTRO!E:E,_xludf.AGGREGATE(15,6,ROW(MAESTRO!$B$3:$B$1000)/((MAESTRO!$B$3:$B$1000="MILITARES")*(UPPER(MAESTRO!$L$3:$L$1000)="CONFIRMADO")),ROWS($A$3:A470))),"")</f>
        <v/>
      </c>
      <c r="F470" s="15" t="str">
        <f ca="1">IFERROR(INDEX(MAESTRO!F:F,_xludf.AGGREGATE(15,6,ROW(MAESTRO!$B$3:$B$1000)/((MAESTRO!$B$3:$B$1000="MILITARES")*(UPPER(MAESTRO!$L$3:$L$1000)="CONFIRMADO")),ROWS($A$3:A470))),"")</f>
        <v/>
      </c>
      <c r="G470" s="15" t="str">
        <f ca="1">IFERROR(INDEX(MAESTRO!G:G,_xludf.AGGREGATE(15,6,ROW(MAESTRO!$B$3:$B$1000)/((MAESTRO!$B$3:$B$1000="MILITARES")*(UPPER(MAESTRO!$L$3:$L$1000)="CONFIRMADO")),ROWS($A$3:A470))),"")</f>
        <v/>
      </c>
      <c r="H470" s="15" t="str">
        <f ca="1">IFERROR(INDEX(MAESTRO!H:H,_xludf.AGGREGATE(15,6,ROW(MAESTRO!$B$3:$B$1000)/((MAESTRO!$B$3:$B$1000="MILITARES")*(UPPER(MAESTRO!$L$3:$L$1000)="CONFIRMADO")),ROWS($A$3:A470))),"")</f>
        <v/>
      </c>
      <c r="I470" s="15" t="str">
        <f ca="1">IFERROR(INDEX(MAESTRO!I:I,_xludf.AGGREGATE(15,6,ROW(MAESTRO!$B$3:$B$1000)/((MAESTRO!$B$3:$B$1000="MILITARES")*(UPPER(MAESTRO!$L$3:$L$1000)="CONFIRMADO")),ROWS($A$3:A470))),"")</f>
        <v/>
      </c>
      <c r="J470" s="15" t="str">
        <f ca="1">IFERROR(INDEX(MAESTRO!J:J,_xludf.AGGREGATE(15,6,ROW(MAESTRO!$B$3:$B$1000)/((MAESTRO!$B$3:$B$1000="MILITARES")*(UPPER(MAESTRO!$L$3:$L$1000)="CONFIRMADO")),ROWS($A$3:A470))),"")</f>
        <v/>
      </c>
      <c r="K470" s="15" t="str">
        <f ca="1">IFERROR(INDEX(MAESTRO!K:K,_xludf.AGGREGATE(15,6,ROW(MAESTRO!$B$3:$B$1000)/((MAESTRO!$B$3:$B$1000="MILITARES")*(UPPER(MAESTRO!$L$3:$L$1000)="CONFIRMADO")),ROWS($A$3:A470))),"")</f>
        <v/>
      </c>
      <c r="L470" s="15" t="str">
        <f ca="1">IFERROR(INDEX(MAESTRO!L:L,_xludf.AGGREGATE(15,6,ROW(MAESTRO!$B$3:$B$1000)/((MAESTRO!$B$3:$B$1000="MILITARES")*(UPPER(MAESTRO!$L$3:$L$1000)="CONFIRMADO")),ROWS($A$3:A470))),"")</f>
        <v/>
      </c>
      <c r="M470" s="15" t="str">
        <f ca="1">IFERROR(INDEX(MAESTRO!M:M,_xludf.AGGREGATE(15,6,ROW(MAESTRO!$B$3:$B$1000)/((MAESTRO!$B$3:$B$1000="MILITARES")*(UPPER(MAESTRO!$L$3:$L$1000)="CONFIRMADO")),ROWS($A$3:A470))),"")</f>
        <v/>
      </c>
      <c r="N470" s="15" t="str">
        <f ca="1">IFERROR(INDEX(MAESTRO!N:N,_xludf.AGGREGATE(15,6,ROW(MAESTRO!$B$3:$B$1000)/((MAESTRO!$B$3:$B$1000="MILITARES")*(UPPER(MAESTRO!$L$3:$L$1000)="CONFIRMADO")),ROWS($A$3:A470))),"")</f>
        <v/>
      </c>
      <c r="O470" s="15" t="str">
        <f ca="1">IFERROR(INDEX(MAESTRO!O:O,_xludf.AGGREGATE(15,6,ROW(MAESTRO!$B$3:$B$1000)/((MAESTRO!$B$3:$B$1000="MILITARES")*(UPPER(MAESTRO!$L$3:$L$1000)="CONFIRMADO")),ROWS($A$3:A470))),"")</f>
        <v/>
      </c>
      <c r="P470" s="15" t="str">
        <f ca="1">IFERROR(INDEX(MAESTRO!P:P,_xludf.AGGREGATE(15,6,ROW(MAESTRO!$B$3:$B$1000)/((MAESTRO!$B$3:$B$1000="MILITARES")*(UPPER(MAESTRO!$L$3:$L$1000)="CONFIRMADO")),ROWS($A$3:A470))),"")</f>
        <v/>
      </c>
      <c r="Q470" s="15" t="str">
        <f ca="1">IFERROR(INDEX(MAESTRO!Q:Q,_xludf.AGGREGATE(15,6,ROW(MAESTRO!$B$3:$B$1000)/((MAESTRO!$B$3:$B$1000="MILITARES")*(UPPER(MAESTRO!$L$3:$L$1000)="CONFIRMADO")),ROWS($A$3:A470))),"")</f>
        <v/>
      </c>
      <c r="R470" s="15" t="str">
        <f ca="1">IFERROR(INDEX(MAESTRO!R:R,_xludf.AGGREGATE(15,6,ROW(MAESTRO!$B$3:$B$1000)/((MAESTRO!$B$3:$B$1000="MILITARES")*(UPPER(MAESTRO!$L$3:$L$1000)="CONFIRMADO")),ROWS($A$3:A470))),"")</f>
        <v/>
      </c>
      <c r="S470" s="15" t="str">
        <f ca="1">IFERROR(INDEX(MAESTRO!S:S,_xludf.AGGREGATE(15,6,ROW(MAESTRO!$B$3:$B$1000)/((MAESTRO!$B$3:$B$1000="MILITARES")*(UPPER(MAESTRO!$L$3:$L$1000)="CONFIRMADO")),ROWS($A$3:A470))),"")</f>
        <v/>
      </c>
      <c r="T470" s="15" t="str">
        <f ca="1">IFERROR(INDEX(MAESTRO!T:T,_xludf.AGGREGATE(15,6,ROW(MAESTRO!$B$3:$B$1000)/((MAESTRO!$B$3:$B$1000="MILITARES")*(UPPER(MAESTRO!$L$3:$L$1000)="CONFIRMADO")),ROWS($A$3:A470))),"")</f>
        <v/>
      </c>
      <c r="U470" s="15" t="str">
        <f ca="1">IFERROR(INDEX(MAESTRO!U:U,_xludf.AGGREGATE(15,6,ROW(MAESTRO!$B$3:$B$1000)/((MAESTRO!$B$3:$B$1000="MILITARES")*(UPPER(MAESTRO!$L$3:$L$1000)="CONFIRMADO")),ROWS($A$3:A470))),"")</f>
        <v/>
      </c>
      <c r="V470" s="15" t="str">
        <f ca="1">IFERROR(INDEX(MAESTRO!V:V,_xludf.AGGREGATE(15,6,ROW(MAESTRO!$B$3:$B$1000)/((MAESTRO!$B$3:$B$1000="MILITARES")*(UPPER(MAESTRO!$L$3:$L$1000)="CONFIRMADO")),ROWS($A$3:A470))),"")</f>
        <v/>
      </c>
      <c r="W470" s="15" t="str">
        <f ca="1">IFERROR(INDEX(MAESTRO!W:W,_xludf.AGGREGATE(15,6,ROW(MAESTRO!$B$3:$B$1000)/((MAESTRO!$B$3:$B$1000="MILITARES")*(UPPER(MAESTRO!$L$3:$L$1000)="CONFIRMADO")),ROWS($A$3:A470))),"")</f>
        <v/>
      </c>
      <c r="X470" s="15" t="str">
        <f ca="1">IFERROR(INDEX(MAESTRO!X:X,_xludf.AGGREGATE(15,6,ROW(MAESTRO!$B$3:$B$1000)/((MAESTRO!$B$3:$B$1000="MILITARES")*(UPPER(MAESTRO!$L$3:$L$1000)="CONFIRMADO")),ROWS($A$3:A470))),"")</f>
        <v/>
      </c>
    </row>
    <row r="471" spans="1:24" ht="22.05" customHeight="1">
      <c r="A471" s="10" t="str">
        <f ca="1">IFERROR(INDEX(MAESTRO!A:A,_xludf.AGGREGATE(15,6,ROW(MAESTRO!$B$3:$B$1000)/((MAESTRO!$B$3:$B$1000="MILITARES")*(UPPER(MAESTRO!$L$3:$L$1000)="CONFIRMADO")),ROWS($A$3:A471))),"")</f>
        <v/>
      </c>
      <c r="B471" s="10" t="str">
        <f ca="1">IFERROR(INDEX(MAESTRO!B:B,_xludf.AGGREGATE(15,6,ROW(MAESTRO!$B$3:$B$1000)/((MAESTRO!$B$3:$B$1000="MILITARES")*(UPPER(MAESTRO!$L$3:$L$1000)="CONFIRMADO")),ROWS($A$3:A471))),"")</f>
        <v/>
      </c>
      <c r="C471" s="10" t="str">
        <f ca="1">IFERROR(INDEX(MAESTRO!C:C,_xludf.AGGREGATE(15,6,ROW(MAESTRO!$B$3:$B$1000)/((MAESTRO!$B$3:$B$1000="MILITARES")*(UPPER(MAESTRO!$L$3:$L$1000)="CONFIRMADO")),ROWS($A$3:A471))),"")</f>
        <v/>
      </c>
      <c r="D471" s="10" t="str">
        <f ca="1">IFERROR(INDEX(MAESTRO!D:D,_xludf.AGGREGATE(15,6,ROW(MAESTRO!$B$3:$B$1000)/((MAESTRO!$B$3:$B$1000="MILITARES")*(UPPER(MAESTRO!$L$3:$L$1000)="CONFIRMADO")),ROWS($A$3:A471))),"")</f>
        <v/>
      </c>
      <c r="E471" s="10" t="str">
        <f ca="1">IFERROR(INDEX(MAESTRO!E:E,_xludf.AGGREGATE(15,6,ROW(MAESTRO!$B$3:$B$1000)/((MAESTRO!$B$3:$B$1000="MILITARES")*(UPPER(MAESTRO!$L$3:$L$1000)="CONFIRMADO")),ROWS($A$3:A471))),"")</f>
        <v/>
      </c>
      <c r="F471" s="10" t="str">
        <f ca="1">IFERROR(INDEX(MAESTRO!F:F,_xludf.AGGREGATE(15,6,ROW(MAESTRO!$B$3:$B$1000)/((MAESTRO!$B$3:$B$1000="MILITARES")*(UPPER(MAESTRO!$L$3:$L$1000)="CONFIRMADO")),ROWS($A$3:A471))),"")</f>
        <v/>
      </c>
      <c r="G471" s="10" t="str">
        <f ca="1">IFERROR(INDEX(MAESTRO!G:G,_xludf.AGGREGATE(15,6,ROW(MAESTRO!$B$3:$B$1000)/((MAESTRO!$B$3:$B$1000="MILITARES")*(UPPER(MAESTRO!$L$3:$L$1000)="CONFIRMADO")),ROWS($A$3:A471))),"")</f>
        <v/>
      </c>
      <c r="H471" s="10" t="str">
        <f ca="1">IFERROR(INDEX(MAESTRO!H:H,_xludf.AGGREGATE(15,6,ROW(MAESTRO!$B$3:$B$1000)/((MAESTRO!$B$3:$B$1000="MILITARES")*(UPPER(MAESTRO!$L$3:$L$1000)="CONFIRMADO")),ROWS($A$3:A471))),"")</f>
        <v/>
      </c>
      <c r="I471" s="10" t="str">
        <f ca="1">IFERROR(INDEX(MAESTRO!I:I,_xludf.AGGREGATE(15,6,ROW(MAESTRO!$B$3:$B$1000)/((MAESTRO!$B$3:$B$1000="MILITARES")*(UPPER(MAESTRO!$L$3:$L$1000)="CONFIRMADO")),ROWS($A$3:A471))),"")</f>
        <v/>
      </c>
      <c r="J471" s="10" t="str">
        <f ca="1">IFERROR(INDEX(MAESTRO!J:J,_xludf.AGGREGATE(15,6,ROW(MAESTRO!$B$3:$B$1000)/((MAESTRO!$B$3:$B$1000="MILITARES")*(UPPER(MAESTRO!$L$3:$L$1000)="CONFIRMADO")),ROWS($A$3:A471))),"")</f>
        <v/>
      </c>
      <c r="K471" s="10" t="str">
        <f ca="1">IFERROR(INDEX(MAESTRO!K:K,_xludf.AGGREGATE(15,6,ROW(MAESTRO!$B$3:$B$1000)/((MAESTRO!$B$3:$B$1000="MILITARES")*(UPPER(MAESTRO!$L$3:$L$1000)="CONFIRMADO")),ROWS($A$3:A471))),"")</f>
        <v/>
      </c>
      <c r="L471" s="10" t="str">
        <f ca="1">IFERROR(INDEX(MAESTRO!L:L,_xludf.AGGREGATE(15,6,ROW(MAESTRO!$B$3:$B$1000)/((MAESTRO!$B$3:$B$1000="MILITARES")*(UPPER(MAESTRO!$L$3:$L$1000)="CONFIRMADO")),ROWS($A$3:A471))),"")</f>
        <v/>
      </c>
      <c r="M471" s="10" t="str">
        <f ca="1">IFERROR(INDEX(MAESTRO!M:M,_xludf.AGGREGATE(15,6,ROW(MAESTRO!$B$3:$B$1000)/((MAESTRO!$B$3:$B$1000="MILITARES")*(UPPER(MAESTRO!$L$3:$L$1000)="CONFIRMADO")),ROWS($A$3:A471))),"")</f>
        <v/>
      </c>
      <c r="N471" s="10" t="str">
        <f ca="1">IFERROR(INDEX(MAESTRO!N:N,_xludf.AGGREGATE(15,6,ROW(MAESTRO!$B$3:$B$1000)/((MAESTRO!$B$3:$B$1000="MILITARES")*(UPPER(MAESTRO!$L$3:$L$1000)="CONFIRMADO")),ROWS($A$3:A471))),"")</f>
        <v/>
      </c>
      <c r="O471" s="10" t="str">
        <f ca="1">IFERROR(INDEX(MAESTRO!O:O,_xludf.AGGREGATE(15,6,ROW(MAESTRO!$B$3:$B$1000)/((MAESTRO!$B$3:$B$1000="MILITARES")*(UPPER(MAESTRO!$L$3:$L$1000)="CONFIRMADO")),ROWS($A$3:A471))),"")</f>
        <v/>
      </c>
      <c r="P471" s="10" t="str">
        <f ca="1">IFERROR(INDEX(MAESTRO!P:P,_xludf.AGGREGATE(15,6,ROW(MAESTRO!$B$3:$B$1000)/((MAESTRO!$B$3:$B$1000="MILITARES")*(UPPER(MAESTRO!$L$3:$L$1000)="CONFIRMADO")),ROWS($A$3:A471))),"")</f>
        <v/>
      </c>
      <c r="Q471" s="10" t="str">
        <f ca="1">IFERROR(INDEX(MAESTRO!Q:Q,_xludf.AGGREGATE(15,6,ROW(MAESTRO!$B$3:$B$1000)/((MAESTRO!$B$3:$B$1000="MILITARES")*(UPPER(MAESTRO!$L$3:$L$1000)="CONFIRMADO")),ROWS($A$3:A471))),"")</f>
        <v/>
      </c>
      <c r="R471" s="10" t="str">
        <f ca="1">IFERROR(INDEX(MAESTRO!R:R,_xludf.AGGREGATE(15,6,ROW(MAESTRO!$B$3:$B$1000)/((MAESTRO!$B$3:$B$1000="MILITARES")*(UPPER(MAESTRO!$L$3:$L$1000)="CONFIRMADO")),ROWS($A$3:A471))),"")</f>
        <v/>
      </c>
      <c r="S471" s="10" t="str">
        <f ca="1">IFERROR(INDEX(MAESTRO!S:S,_xludf.AGGREGATE(15,6,ROW(MAESTRO!$B$3:$B$1000)/((MAESTRO!$B$3:$B$1000="MILITARES")*(UPPER(MAESTRO!$L$3:$L$1000)="CONFIRMADO")),ROWS($A$3:A471))),"")</f>
        <v/>
      </c>
      <c r="T471" s="10" t="str">
        <f ca="1">IFERROR(INDEX(MAESTRO!T:T,_xludf.AGGREGATE(15,6,ROW(MAESTRO!$B$3:$B$1000)/((MAESTRO!$B$3:$B$1000="MILITARES")*(UPPER(MAESTRO!$L$3:$L$1000)="CONFIRMADO")),ROWS($A$3:A471))),"")</f>
        <v/>
      </c>
      <c r="U471" s="10" t="str">
        <f ca="1">IFERROR(INDEX(MAESTRO!U:U,_xludf.AGGREGATE(15,6,ROW(MAESTRO!$B$3:$B$1000)/((MAESTRO!$B$3:$B$1000="MILITARES")*(UPPER(MAESTRO!$L$3:$L$1000)="CONFIRMADO")),ROWS($A$3:A471))),"")</f>
        <v/>
      </c>
      <c r="V471" s="10" t="str">
        <f ca="1">IFERROR(INDEX(MAESTRO!V:V,_xludf.AGGREGATE(15,6,ROW(MAESTRO!$B$3:$B$1000)/((MAESTRO!$B$3:$B$1000="MILITARES")*(UPPER(MAESTRO!$L$3:$L$1000)="CONFIRMADO")),ROWS($A$3:A471))),"")</f>
        <v/>
      </c>
      <c r="W471" s="10" t="str">
        <f ca="1">IFERROR(INDEX(MAESTRO!W:W,_xludf.AGGREGATE(15,6,ROW(MAESTRO!$B$3:$B$1000)/((MAESTRO!$B$3:$B$1000="MILITARES")*(UPPER(MAESTRO!$L$3:$L$1000)="CONFIRMADO")),ROWS($A$3:A471))),"")</f>
        <v/>
      </c>
      <c r="X471" s="10" t="str">
        <f ca="1">IFERROR(INDEX(MAESTRO!X:X,_xludf.AGGREGATE(15,6,ROW(MAESTRO!$B$3:$B$1000)/((MAESTRO!$B$3:$B$1000="MILITARES")*(UPPER(MAESTRO!$L$3:$L$1000)="CONFIRMADO")),ROWS($A$3:A471))),"")</f>
        <v/>
      </c>
    </row>
    <row r="472" spans="1:24" ht="22.05" customHeight="1">
      <c r="A472" s="15" t="str">
        <f ca="1">IFERROR(INDEX(MAESTRO!A:A,_xludf.AGGREGATE(15,6,ROW(MAESTRO!$B$3:$B$1000)/((MAESTRO!$B$3:$B$1000="MILITARES")*(UPPER(MAESTRO!$L$3:$L$1000)="CONFIRMADO")),ROWS($A$3:A472))),"")</f>
        <v/>
      </c>
      <c r="B472" s="15" t="str">
        <f ca="1">IFERROR(INDEX(MAESTRO!B:B,_xludf.AGGREGATE(15,6,ROW(MAESTRO!$B$3:$B$1000)/((MAESTRO!$B$3:$B$1000="MILITARES")*(UPPER(MAESTRO!$L$3:$L$1000)="CONFIRMADO")),ROWS($A$3:A472))),"")</f>
        <v/>
      </c>
      <c r="C472" s="15" t="str">
        <f ca="1">IFERROR(INDEX(MAESTRO!C:C,_xludf.AGGREGATE(15,6,ROW(MAESTRO!$B$3:$B$1000)/((MAESTRO!$B$3:$B$1000="MILITARES")*(UPPER(MAESTRO!$L$3:$L$1000)="CONFIRMADO")),ROWS($A$3:A472))),"")</f>
        <v/>
      </c>
      <c r="D472" s="15" t="str">
        <f ca="1">IFERROR(INDEX(MAESTRO!D:D,_xludf.AGGREGATE(15,6,ROW(MAESTRO!$B$3:$B$1000)/((MAESTRO!$B$3:$B$1000="MILITARES")*(UPPER(MAESTRO!$L$3:$L$1000)="CONFIRMADO")),ROWS($A$3:A472))),"")</f>
        <v/>
      </c>
      <c r="E472" s="15" t="str">
        <f ca="1">IFERROR(INDEX(MAESTRO!E:E,_xludf.AGGREGATE(15,6,ROW(MAESTRO!$B$3:$B$1000)/((MAESTRO!$B$3:$B$1000="MILITARES")*(UPPER(MAESTRO!$L$3:$L$1000)="CONFIRMADO")),ROWS($A$3:A472))),"")</f>
        <v/>
      </c>
      <c r="F472" s="15" t="str">
        <f ca="1">IFERROR(INDEX(MAESTRO!F:F,_xludf.AGGREGATE(15,6,ROW(MAESTRO!$B$3:$B$1000)/((MAESTRO!$B$3:$B$1000="MILITARES")*(UPPER(MAESTRO!$L$3:$L$1000)="CONFIRMADO")),ROWS($A$3:A472))),"")</f>
        <v/>
      </c>
      <c r="G472" s="15" t="str">
        <f ca="1">IFERROR(INDEX(MAESTRO!G:G,_xludf.AGGREGATE(15,6,ROW(MAESTRO!$B$3:$B$1000)/((MAESTRO!$B$3:$B$1000="MILITARES")*(UPPER(MAESTRO!$L$3:$L$1000)="CONFIRMADO")),ROWS($A$3:A472))),"")</f>
        <v/>
      </c>
      <c r="H472" s="15" t="str">
        <f ca="1">IFERROR(INDEX(MAESTRO!H:H,_xludf.AGGREGATE(15,6,ROW(MAESTRO!$B$3:$B$1000)/((MAESTRO!$B$3:$B$1000="MILITARES")*(UPPER(MAESTRO!$L$3:$L$1000)="CONFIRMADO")),ROWS($A$3:A472))),"")</f>
        <v/>
      </c>
      <c r="I472" s="15" t="str">
        <f ca="1">IFERROR(INDEX(MAESTRO!I:I,_xludf.AGGREGATE(15,6,ROW(MAESTRO!$B$3:$B$1000)/((MAESTRO!$B$3:$B$1000="MILITARES")*(UPPER(MAESTRO!$L$3:$L$1000)="CONFIRMADO")),ROWS($A$3:A472))),"")</f>
        <v/>
      </c>
      <c r="J472" s="15" t="str">
        <f ca="1">IFERROR(INDEX(MAESTRO!J:J,_xludf.AGGREGATE(15,6,ROW(MAESTRO!$B$3:$B$1000)/((MAESTRO!$B$3:$B$1000="MILITARES")*(UPPER(MAESTRO!$L$3:$L$1000)="CONFIRMADO")),ROWS($A$3:A472))),"")</f>
        <v/>
      </c>
      <c r="K472" s="15" t="str">
        <f ca="1">IFERROR(INDEX(MAESTRO!K:K,_xludf.AGGREGATE(15,6,ROW(MAESTRO!$B$3:$B$1000)/((MAESTRO!$B$3:$B$1000="MILITARES")*(UPPER(MAESTRO!$L$3:$L$1000)="CONFIRMADO")),ROWS($A$3:A472))),"")</f>
        <v/>
      </c>
      <c r="L472" s="15" t="str">
        <f ca="1">IFERROR(INDEX(MAESTRO!L:L,_xludf.AGGREGATE(15,6,ROW(MAESTRO!$B$3:$B$1000)/((MAESTRO!$B$3:$B$1000="MILITARES")*(UPPER(MAESTRO!$L$3:$L$1000)="CONFIRMADO")),ROWS($A$3:A472))),"")</f>
        <v/>
      </c>
      <c r="M472" s="15" t="str">
        <f ca="1">IFERROR(INDEX(MAESTRO!M:M,_xludf.AGGREGATE(15,6,ROW(MAESTRO!$B$3:$B$1000)/((MAESTRO!$B$3:$B$1000="MILITARES")*(UPPER(MAESTRO!$L$3:$L$1000)="CONFIRMADO")),ROWS($A$3:A472))),"")</f>
        <v/>
      </c>
      <c r="N472" s="15" t="str">
        <f ca="1">IFERROR(INDEX(MAESTRO!N:N,_xludf.AGGREGATE(15,6,ROW(MAESTRO!$B$3:$B$1000)/((MAESTRO!$B$3:$B$1000="MILITARES")*(UPPER(MAESTRO!$L$3:$L$1000)="CONFIRMADO")),ROWS($A$3:A472))),"")</f>
        <v/>
      </c>
      <c r="O472" s="15" t="str">
        <f ca="1">IFERROR(INDEX(MAESTRO!O:O,_xludf.AGGREGATE(15,6,ROW(MAESTRO!$B$3:$B$1000)/((MAESTRO!$B$3:$B$1000="MILITARES")*(UPPER(MAESTRO!$L$3:$L$1000)="CONFIRMADO")),ROWS($A$3:A472))),"")</f>
        <v/>
      </c>
      <c r="P472" s="15" t="str">
        <f ca="1">IFERROR(INDEX(MAESTRO!P:P,_xludf.AGGREGATE(15,6,ROW(MAESTRO!$B$3:$B$1000)/((MAESTRO!$B$3:$B$1000="MILITARES")*(UPPER(MAESTRO!$L$3:$L$1000)="CONFIRMADO")),ROWS($A$3:A472))),"")</f>
        <v/>
      </c>
      <c r="Q472" s="15" t="str">
        <f ca="1">IFERROR(INDEX(MAESTRO!Q:Q,_xludf.AGGREGATE(15,6,ROW(MAESTRO!$B$3:$B$1000)/((MAESTRO!$B$3:$B$1000="MILITARES")*(UPPER(MAESTRO!$L$3:$L$1000)="CONFIRMADO")),ROWS($A$3:A472))),"")</f>
        <v/>
      </c>
      <c r="R472" s="15" t="str">
        <f ca="1">IFERROR(INDEX(MAESTRO!R:R,_xludf.AGGREGATE(15,6,ROW(MAESTRO!$B$3:$B$1000)/((MAESTRO!$B$3:$B$1000="MILITARES")*(UPPER(MAESTRO!$L$3:$L$1000)="CONFIRMADO")),ROWS($A$3:A472))),"")</f>
        <v/>
      </c>
      <c r="S472" s="15" t="str">
        <f ca="1">IFERROR(INDEX(MAESTRO!S:S,_xludf.AGGREGATE(15,6,ROW(MAESTRO!$B$3:$B$1000)/((MAESTRO!$B$3:$B$1000="MILITARES")*(UPPER(MAESTRO!$L$3:$L$1000)="CONFIRMADO")),ROWS($A$3:A472))),"")</f>
        <v/>
      </c>
      <c r="T472" s="15" t="str">
        <f ca="1">IFERROR(INDEX(MAESTRO!T:T,_xludf.AGGREGATE(15,6,ROW(MAESTRO!$B$3:$B$1000)/((MAESTRO!$B$3:$B$1000="MILITARES")*(UPPER(MAESTRO!$L$3:$L$1000)="CONFIRMADO")),ROWS($A$3:A472))),"")</f>
        <v/>
      </c>
      <c r="U472" s="15" t="str">
        <f ca="1">IFERROR(INDEX(MAESTRO!U:U,_xludf.AGGREGATE(15,6,ROW(MAESTRO!$B$3:$B$1000)/((MAESTRO!$B$3:$B$1000="MILITARES")*(UPPER(MAESTRO!$L$3:$L$1000)="CONFIRMADO")),ROWS($A$3:A472))),"")</f>
        <v/>
      </c>
      <c r="V472" s="15" t="str">
        <f ca="1">IFERROR(INDEX(MAESTRO!V:V,_xludf.AGGREGATE(15,6,ROW(MAESTRO!$B$3:$B$1000)/((MAESTRO!$B$3:$B$1000="MILITARES")*(UPPER(MAESTRO!$L$3:$L$1000)="CONFIRMADO")),ROWS($A$3:A472))),"")</f>
        <v/>
      </c>
      <c r="W472" s="15" t="str">
        <f ca="1">IFERROR(INDEX(MAESTRO!W:W,_xludf.AGGREGATE(15,6,ROW(MAESTRO!$B$3:$B$1000)/((MAESTRO!$B$3:$B$1000="MILITARES")*(UPPER(MAESTRO!$L$3:$L$1000)="CONFIRMADO")),ROWS($A$3:A472))),"")</f>
        <v/>
      </c>
      <c r="X472" s="15" t="str">
        <f ca="1">IFERROR(INDEX(MAESTRO!X:X,_xludf.AGGREGATE(15,6,ROW(MAESTRO!$B$3:$B$1000)/((MAESTRO!$B$3:$B$1000="MILITARES")*(UPPER(MAESTRO!$L$3:$L$1000)="CONFIRMADO")),ROWS($A$3:A472))),"")</f>
        <v/>
      </c>
    </row>
    <row r="473" spans="1:24" ht="22.05" customHeight="1">
      <c r="A473" s="10" t="str">
        <f ca="1">IFERROR(INDEX(MAESTRO!A:A,_xludf.AGGREGATE(15,6,ROW(MAESTRO!$B$3:$B$1000)/((MAESTRO!$B$3:$B$1000="MILITARES")*(UPPER(MAESTRO!$L$3:$L$1000)="CONFIRMADO")),ROWS($A$3:A473))),"")</f>
        <v/>
      </c>
      <c r="B473" s="10" t="str">
        <f ca="1">IFERROR(INDEX(MAESTRO!B:B,_xludf.AGGREGATE(15,6,ROW(MAESTRO!$B$3:$B$1000)/((MAESTRO!$B$3:$B$1000="MILITARES")*(UPPER(MAESTRO!$L$3:$L$1000)="CONFIRMADO")),ROWS($A$3:A473))),"")</f>
        <v/>
      </c>
      <c r="C473" s="10" t="str">
        <f ca="1">IFERROR(INDEX(MAESTRO!C:C,_xludf.AGGREGATE(15,6,ROW(MAESTRO!$B$3:$B$1000)/((MAESTRO!$B$3:$B$1000="MILITARES")*(UPPER(MAESTRO!$L$3:$L$1000)="CONFIRMADO")),ROWS($A$3:A473))),"")</f>
        <v/>
      </c>
      <c r="D473" s="10" t="str">
        <f ca="1">IFERROR(INDEX(MAESTRO!D:D,_xludf.AGGREGATE(15,6,ROW(MAESTRO!$B$3:$B$1000)/((MAESTRO!$B$3:$B$1000="MILITARES")*(UPPER(MAESTRO!$L$3:$L$1000)="CONFIRMADO")),ROWS($A$3:A473))),"")</f>
        <v/>
      </c>
      <c r="E473" s="10" t="str">
        <f ca="1">IFERROR(INDEX(MAESTRO!E:E,_xludf.AGGREGATE(15,6,ROW(MAESTRO!$B$3:$B$1000)/((MAESTRO!$B$3:$B$1000="MILITARES")*(UPPER(MAESTRO!$L$3:$L$1000)="CONFIRMADO")),ROWS($A$3:A473))),"")</f>
        <v/>
      </c>
      <c r="F473" s="10" t="str">
        <f ca="1">IFERROR(INDEX(MAESTRO!F:F,_xludf.AGGREGATE(15,6,ROW(MAESTRO!$B$3:$B$1000)/((MAESTRO!$B$3:$B$1000="MILITARES")*(UPPER(MAESTRO!$L$3:$L$1000)="CONFIRMADO")),ROWS($A$3:A473))),"")</f>
        <v/>
      </c>
      <c r="G473" s="10" t="str">
        <f ca="1">IFERROR(INDEX(MAESTRO!G:G,_xludf.AGGREGATE(15,6,ROW(MAESTRO!$B$3:$B$1000)/((MAESTRO!$B$3:$B$1000="MILITARES")*(UPPER(MAESTRO!$L$3:$L$1000)="CONFIRMADO")),ROWS($A$3:A473))),"")</f>
        <v/>
      </c>
      <c r="H473" s="10" t="str">
        <f ca="1">IFERROR(INDEX(MAESTRO!H:H,_xludf.AGGREGATE(15,6,ROW(MAESTRO!$B$3:$B$1000)/((MAESTRO!$B$3:$B$1000="MILITARES")*(UPPER(MAESTRO!$L$3:$L$1000)="CONFIRMADO")),ROWS($A$3:A473))),"")</f>
        <v/>
      </c>
      <c r="I473" s="10" t="str">
        <f ca="1">IFERROR(INDEX(MAESTRO!I:I,_xludf.AGGREGATE(15,6,ROW(MAESTRO!$B$3:$B$1000)/((MAESTRO!$B$3:$B$1000="MILITARES")*(UPPER(MAESTRO!$L$3:$L$1000)="CONFIRMADO")),ROWS($A$3:A473))),"")</f>
        <v/>
      </c>
      <c r="J473" s="10" t="str">
        <f ca="1">IFERROR(INDEX(MAESTRO!J:J,_xludf.AGGREGATE(15,6,ROW(MAESTRO!$B$3:$B$1000)/((MAESTRO!$B$3:$B$1000="MILITARES")*(UPPER(MAESTRO!$L$3:$L$1000)="CONFIRMADO")),ROWS($A$3:A473))),"")</f>
        <v/>
      </c>
      <c r="K473" s="10" t="str">
        <f ca="1">IFERROR(INDEX(MAESTRO!K:K,_xludf.AGGREGATE(15,6,ROW(MAESTRO!$B$3:$B$1000)/((MAESTRO!$B$3:$B$1000="MILITARES")*(UPPER(MAESTRO!$L$3:$L$1000)="CONFIRMADO")),ROWS($A$3:A473))),"")</f>
        <v/>
      </c>
      <c r="L473" s="10" t="str">
        <f ca="1">IFERROR(INDEX(MAESTRO!L:L,_xludf.AGGREGATE(15,6,ROW(MAESTRO!$B$3:$B$1000)/((MAESTRO!$B$3:$B$1000="MILITARES")*(UPPER(MAESTRO!$L$3:$L$1000)="CONFIRMADO")),ROWS($A$3:A473))),"")</f>
        <v/>
      </c>
      <c r="M473" s="10" t="str">
        <f ca="1">IFERROR(INDEX(MAESTRO!M:M,_xludf.AGGREGATE(15,6,ROW(MAESTRO!$B$3:$B$1000)/((MAESTRO!$B$3:$B$1000="MILITARES")*(UPPER(MAESTRO!$L$3:$L$1000)="CONFIRMADO")),ROWS($A$3:A473))),"")</f>
        <v/>
      </c>
      <c r="N473" s="10" t="str">
        <f ca="1">IFERROR(INDEX(MAESTRO!N:N,_xludf.AGGREGATE(15,6,ROW(MAESTRO!$B$3:$B$1000)/((MAESTRO!$B$3:$B$1000="MILITARES")*(UPPER(MAESTRO!$L$3:$L$1000)="CONFIRMADO")),ROWS($A$3:A473))),"")</f>
        <v/>
      </c>
      <c r="O473" s="10" t="str">
        <f ca="1">IFERROR(INDEX(MAESTRO!O:O,_xludf.AGGREGATE(15,6,ROW(MAESTRO!$B$3:$B$1000)/((MAESTRO!$B$3:$B$1000="MILITARES")*(UPPER(MAESTRO!$L$3:$L$1000)="CONFIRMADO")),ROWS($A$3:A473))),"")</f>
        <v/>
      </c>
      <c r="P473" s="10" t="str">
        <f ca="1">IFERROR(INDEX(MAESTRO!P:P,_xludf.AGGREGATE(15,6,ROW(MAESTRO!$B$3:$B$1000)/((MAESTRO!$B$3:$B$1000="MILITARES")*(UPPER(MAESTRO!$L$3:$L$1000)="CONFIRMADO")),ROWS($A$3:A473))),"")</f>
        <v/>
      </c>
      <c r="Q473" s="10" t="str">
        <f ca="1">IFERROR(INDEX(MAESTRO!Q:Q,_xludf.AGGREGATE(15,6,ROW(MAESTRO!$B$3:$B$1000)/((MAESTRO!$B$3:$B$1000="MILITARES")*(UPPER(MAESTRO!$L$3:$L$1000)="CONFIRMADO")),ROWS($A$3:A473))),"")</f>
        <v/>
      </c>
      <c r="R473" s="10" t="str">
        <f ca="1">IFERROR(INDEX(MAESTRO!R:R,_xludf.AGGREGATE(15,6,ROW(MAESTRO!$B$3:$B$1000)/((MAESTRO!$B$3:$B$1000="MILITARES")*(UPPER(MAESTRO!$L$3:$L$1000)="CONFIRMADO")),ROWS($A$3:A473))),"")</f>
        <v/>
      </c>
      <c r="S473" s="10" t="str">
        <f ca="1">IFERROR(INDEX(MAESTRO!S:S,_xludf.AGGREGATE(15,6,ROW(MAESTRO!$B$3:$B$1000)/((MAESTRO!$B$3:$B$1000="MILITARES")*(UPPER(MAESTRO!$L$3:$L$1000)="CONFIRMADO")),ROWS($A$3:A473))),"")</f>
        <v/>
      </c>
      <c r="T473" s="10" t="str">
        <f ca="1">IFERROR(INDEX(MAESTRO!T:T,_xludf.AGGREGATE(15,6,ROW(MAESTRO!$B$3:$B$1000)/((MAESTRO!$B$3:$B$1000="MILITARES")*(UPPER(MAESTRO!$L$3:$L$1000)="CONFIRMADO")),ROWS($A$3:A473))),"")</f>
        <v/>
      </c>
      <c r="U473" s="10" t="str">
        <f ca="1">IFERROR(INDEX(MAESTRO!U:U,_xludf.AGGREGATE(15,6,ROW(MAESTRO!$B$3:$B$1000)/((MAESTRO!$B$3:$B$1000="MILITARES")*(UPPER(MAESTRO!$L$3:$L$1000)="CONFIRMADO")),ROWS($A$3:A473))),"")</f>
        <v/>
      </c>
      <c r="V473" s="10" t="str">
        <f ca="1">IFERROR(INDEX(MAESTRO!V:V,_xludf.AGGREGATE(15,6,ROW(MAESTRO!$B$3:$B$1000)/((MAESTRO!$B$3:$B$1000="MILITARES")*(UPPER(MAESTRO!$L$3:$L$1000)="CONFIRMADO")),ROWS($A$3:A473))),"")</f>
        <v/>
      </c>
      <c r="W473" s="10" t="str">
        <f ca="1">IFERROR(INDEX(MAESTRO!W:W,_xludf.AGGREGATE(15,6,ROW(MAESTRO!$B$3:$B$1000)/((MAESTRO!$B$3:$B$1000="MILITARES")*(UPPER(MAESTRO!$L$3:$L$1000)="CONFIRMADO")),ROWS($A$3:A473))),"")</f>
        <v/>
      </c>
      <c r="X473" s="10" t="str">
        <f ca="1">IFERROR(INDEX(MAESTRO!X:X,_xludf.AGGREGATE(15,6,ROW(MAESTRO!$B$3:$B$1000)/((MAESTRO!$B$3:$B$1000="MILITARES")*(UPPER(MAESTRO!$L$3:$L$1000)="CONFIRMADO")),ROWS($A$3:A473))),"")</f>
        <v/>
      </c>
    </row>
    <row r="474" spans="1:24" ht="22.05" customHeight="1">
      <c r="A474" s="15" t="str">
        <f ca="1">IFERROR(INDEX(MAESTRO!A:A,_xludf.AGGREGATE(15,6,ROW(MAESTRO!$B$3:$B$1000)/((MAESTRO!$B$3:$B$1000="MILITARES")*(UPPER(MAESTRO!$L$3:$L$1000)="CONFIRMADO")),ROWS($A$3:A474))),"")</f>
        <v/>
      </c>
      <c r="B474" s="15" t="str">
        <f ca="1">IFERROR(INDEX(MAESTRO!B:B,_xludf.AGGREGATE(15,6,ROW(MAESTRO!$B$3:$B$1000)/((MAESTRO!$B$3:$B$1000="MILITARES")*(UPPER(MAESTRO!$L$3:$L$1000)="CONFIRMADO")),ROWS($A$3:A474))),"")</f>
        <v/>
      </c>
      <c r="C474" s="15" t="str">
        <f ca="1">IFERROR(INDEX(MAESTRO!C:C,_xludf.AGGREGATE(15,6,ROW(MAESTRO!$B$3:$B$1000)/((MAESTRO!$B$3:$B$1000="MILITARES")*(UPPER(MAESTRO!$L$3:$L$1000)="CONFIRMADO")),ROWS($A$3:A474))),"")</f>
        <v/>
      </c>
      <c r="D474" s="15" t="str">
        <f ca="1">IFERROR(INDEX(MAESTRO!D:D,_xludf.AGGREGATE(15,6,ROW(MAESTRO!$B$3:$B$1000)/((MAESTRO!$B$3:$B$1000="MILITARES")*(UPPER(MAESTRO!$L$3:$L$1000)="CONFIRMADO")),ROWS($A$3:A474))),"")</f>
        <v/>
      </c>
      <c r="E474" s="15" t="str">
        <f ca="1">IFERROR(INDEX(MAESTRO!E:E,_xludf.AGGREGATE(15,6,ROW(MAESTRO!$B$3:$B$1000)/((MAESTRO!$B$3:$B$1000="MILITARES")*(UPPER(MAESTRO!$L$3:$L$1000)="CONFIRMADO")),ROWS($A$3:A474))),"")</f>
        <v/>
      </c>
      <c r="F474" s="15" t="str">
        <f ca="1">IFERROR(INDEX(MAESTRO!F:F,_xludf.AGGREGATE(15,6,ROW(MAESTRO!$B$3:$B$1000)/((MAESTRO!$B$3:$B$1000="MILITARES")*(UPPER(MAESTRO!$L$3:$L$1000)="CONFIRMADO")),ROWS($A$3:A474))),"")</f>
        <v/>
      </c>
      <c r="G474" s="15" t="str">
        <f ca="1">IFERROR(INDEX(MAESTRO!G:G,_xludf.AGGREGATE(15,6,ROW(MAESTRO!$B$3:$B$1000)/((MAESTRO!$B$3:$B$1000="MILITARES")*(UPPER(MAESTRO!$L$3:$L$1000)="CONFIRMADO")),ROWS($A$3:A474))),"")</f>
        <v/>
      </c>
      <c r="H474" s="15" t="str">
        <f ca="1">IFERROR(INDEX(MAESTRO!H:H,_xludf.AGGREGATE(15,6,ROW(MAESTRO!$B$3:$B$1000)/((MAESTRO!$B$3:$B$1000="MILITARES")*(UPPER(MAESTRO!$L$3:$L$1000)="CONFIRMADO")),ROWS($A$3:A474))),"")</f>
        <v/>
      </c>
      <c r="I474" s="15" t="str">
        <f ca="1">IFERROR(INDEX(MAESTRO!I:I,_xludf.AGGREGATE(15,6,ROW(MAESTRO!$B$3:$B$1000)/((MAESTRO!$B$3:$B$1000="MILITARES")*(UPPER(MAESTRO!$L$3:$L$1000)="CONFIRMADO")),ROWS($A$3:A474))),"")</f>
        <v/>
      </c>
      <c r="J474" s="15" t="str">
        <f ca="1">IFERROR(INDEX(MAESTRO!J:J,_xludf.AGGREGATE(15,6,ROW(MAESTRO!$B$3:$B$1000)/((MAESTRO!$B$3:$B$1000="MILITARES")*(UPPER(MAESTRO!$L$3:$L$1000)="CONFIRMADO")),ROWS($A$3:A474))),"")</f>
        <v/>
      </c>
      <c r="K474" s="15" t="str">
        <f ca="1">IFERROR(INDEX(MAESTRO!K:K,_xludf.AGGREGATE(15,6,ROW(MAESTRO!$B$3:$B$1000)/((MAESTRO!$B$3:$B$1000="MILITARES")*(UPPER(MAESTRO!$L$3:$L$1000)="CONFIRMADO")),ROWS($A$3:A474))),"")</f>
        <v/>
      </c>
      <c r="L474" s="15" t="str">
        <f ca="1">IFERROR(INDEX(MAESTRO!L:L,_xludf.AGGREGATE(15,6,ROW(MAESTRO!$B$3:$B$1000)/((MAESTRO!$B$3:$B$1000="MILITARES")*(UPPER(MAESTRO!$L$3:$L$1000)="CONFIRMADO")),ROWS($A$3:A474))),"")</f>
        <v/>
      </c>
      <c r="M474" s="15" t="str">
        <f ca="1">IFERROR(INDEX(MAESTRO!M:M,_xludf.AGGREGATE(15,6,ROW(MAESTRO!$B$3:$B$1000)/((MAESTRO!$B$3:$B$1000="MILITARES")*(UPPER(MAESTRO!$L$3:$L$1000)="CONFIRMADO")),ROWS($A$3:A474))),"")</f>
        <v/>
      </c>
      <c r="N474" s="15" t="str">
        <f ca="1">IFERROR(INDEX(MAESTRO!N:N,_xludf.AGGREGATE(15,6,ROW(MAESTRO!$B$3:$B$1000)/((MAESTRO!$B$3:$B$1000="MILITARES")*(UPPER(MAESTRO!$L$3:$L$1000)="CONFIRMADO")),ROWS($A$3:A474))),"")</f>
        <v/>
      </c>
      <c r="O474" s="15" t="str">
        <f ca="1">IFERROR(INDEX(MAESTRO!O:O,_xludf.AGGREGATE(15,6,ROW(MAESTRO!$B$3:$B$1000)/((MAESTRO!$B$3:$B$1000="MILITARES")*(UPPER(MAESTRO!$L$3:$L$1000)="CONFIRMADO")),ROWS($A$3:A474))),"")</f>
        <v/>
      </c>
      <c r="P474" s="15" t="str">
        <f ca="1">IFERROR(INDEX(MAESTRO!P:P,_xludf.AGGREGATE(15,6,ROW(MAESTRO!$B$3:$B$1000)/((MAESTRO!$B$3:$B$1000="MILITARES")*(UPPER(MAESTRO!$L$3:$L$1000)="CONFIRMADO")),ROWS($A$3:A474))),"")</f>
        <v/>
      </c>
      <c r="Q474" s="15" t="str">
        <f ca="1">IFERROR(INDEX(MAESTRO!Q:Q,_xludf.AGGREGATE(15,6,ROW(MAESTRO!$B$3:$B$1000)/((MAESTRO!$B$3:$B$1000="MILITARES")*(UPPER(MAESTRO!$L$3:$L$1000)="CONFIRMADO")),ROWS($A$3:A474))),"")</f>
        <v/>
      </c>
      <c r="R474" s="15" t="str">
        <f ca="1">IFERROR(INDEX(MAESTRO!R:R,_xludf.AGGREGATE(15,6,ROW(MAESTRO!$B$3:$B$1000)/((MAESTRO!$B$3:$B$1000="MILITARES")*(UPPER(MAESTRO!$L$3:$L$1000)="CONFIRMADO")),ROWS($A$3:A474))),"")</f>
        <v/>
      </c>
      <c r="S474" s="15" t="str">
        <f ca="1">IFERROR(INDEX(MAESTRO!S:S,_xludf.AGGREGATE(15,6,ROW(MAESTRO!$B$3:$B$1000)/((MAESTRO!$B$3:$B$1000="MILITARES")*(UPPER(MAESTRO!$L$3:$L$1000)="CONFIRMADO")),ROWS($A$3:A474))),"")</f>
        <v/>
      </c>
      <c r="T474" s="15" t="str">
        <f ca="1">IFERROR(INDEX(MAESTRO!T:T,_xludf.AGGREGATE(15,6,ROW(MAESTRO!$B$3:$B$1000)/((MAESTRO!$B$3:$B$1000="MILITARES")*(UPPER(MAESTRO!$L$3:$L$1000)="CONFIRMADO")),ROWS($A$3:A474))),"")</f>
        <v/>
      </c>
      <c r="U474" s="15" t="str">
        <f ca="1">IFERROR(INDEX(MAESTRO!U:U,_xludf.AGGREGATE(15,6,ROW(MAESTRO!$B$3:$B$1000)/((MAESTRO!$B$3:$B$1000="MILITARES")*(UPPER(MAESTRO!$L$3:$L$1000)="CONFIRMADO")),ROWS($A$3:A474))),"")</f>
        <v/>
      </c>
      <c r="V474" s="15" t="str">
        <f ca="1">IFERROR(INDEX(MAESTRO!V:V,_xludf.AGGREGATE(15,6,ROW(MAESTRO!$B$3:$B$1000)/((MAESTRO!$B$3:$B$1000="MILITARES")*(UPPER(MAESTRO!$L$3:$L$1000)="CONFIRMADO")),ROWS($A$3:A474))),"")</f>
        <v/>
      </c>
      <c r="W474" s="15" t="str">
        <f ca="1">IFERROR(INDEX(MAESTRO!W:W,_xludf.AGGREGATE(15,6,ROW(MAESTRO!$B$3:$B$1000)/((MAESTRO!$B$3:$B$1000="MILITARES")*(UPPER(MAESTRO!$L$3:$L$1000)="CONFIRMADO")),ROWS($A$3:A474))),"")</f>
        <v/>
      </c>
      <c r="X474" s="15" t="str">
        <f ca="1">IFERROR(INDEX(MAESTRO!X:X,_xludf.AGGREGATE(15,6,ROW(MAESTRO!$B$3:$B$1000)/((MAESTRO!$B$3:$B$1000="MILITARES")*(UPPER(MAESTRO!$L$3:$L$1000)="CONFIRMADO")),ROWS($A$3:A474))),"")</f>
        <v/>
      </c>
    </row>
    <row r="475" spans="1:24" ht="22.05" customHeight="1">
      <c r="A475" s="10" t="str">
        <f ca="1">IFERROR(INDEX(MAESTRO!A:A,_xludf.AGGREGATE(15,6,ROW(MAESTRO!$B$3:$B$1000)/((MAESTRO!$B$3:$B$1000="MILITARES")*(UPPER(MAESTRO!$L$3:$L$1000)="CONFIRMADO")),ROWS($A$3:A475))),"")</f>
        <v/>
      </c>
      <c r="B475" s="10" t="str">
        <f ca="1">IFERROR(INDEX(MAESTRO!B:B,_xludf.AGGREGATE(15,6,ROW(MAESTRO!$B$3:$B$1000)/((MAESTRO!$B$3:$B$1000="MILITARES")*(UPPER(MAESTRO!$L$3:$L$1000)="CONFIRMADO")),ROWS($A$3:A475))),"")</f>
        <v/>
      </c>
      <c r="C475" s="10" t="str">
        <f ca="1">IFERROR(INDEX(MAESTRO!C:C,_xludf.AGGREGATE(15,6,ROW(MAESTRO!$B$3:$B$1000)/((MAESTRO!$B$3:$B$1000="MILITARES")*(UPPER(MAESTRO!$L$3:$L$1000)="CONFIRMADO")),ROWS($A$3:A475))),"")</f>
        <v/>
      </c>
      <c r="D475" s="10" t="str">
        <f ca="1">IFERROR(INDEX(MAESTRO!D:D,_xludf.AGGREGATE(15,6,ROW(MAESTRO!$B$3:$B$1000)/((MAESTRO!$B$3:$B$1000="MILITARES")*(UPPER(MAESTRO!$L$3:$L$1000)="CONFIRMADO")),ROWS($A$3:A475))),"")</f>
        <v/>
      </c>
      <c r="E475" s="10" t="str">
        <f ca="1">IFERROR(INDEX(MAESTRO!E:E,_xludf.AGGREGATE(15,6,ROW(MAESTRO!$B$3:$B$1000)/((MAESTRO!$B$3:$B$1000="MILITARES")*(UPPER(MAESTRO!$L$3:$L$1000)="CONFIRMADO")),ROWS($A$3:A475))),"")</f>
        <v/>
      </c>
      <c r="F475" s="10" t="str">
        <f ca="1">IFERROR(INDEX(MAESTRO!F:F,_xludf.AGGREGATE(15,6,ROW(MAESTRO!$B$3:$B$1000)/((MAESTRO!$B$3:$B$1000="MILITARES")*(UPPER(MAESTRO!$L$3:$L$1000)="CONFIRMADO")),ROWS($A$3:A475))),"")</f>
        <v/>
      </c>
      <c r="G475" s="10" t="str">
        <f ca="1">IFERROR(INDEX(MAESTRO!G:G,_xludf.AGGREGATE(15,6,ROW(MAESTRO!$B$3:$B$1000)/((MAESTRO!$B$3:$B$1000="MILITARES")*(UPPER(MAESTRO!$L$3:$L$1000)="CONFIRMADO")),ROWS($A$3:A475))),"")</f>
        <v/>
      </c>
      <c r="H475" s="10" t="str">
        <f ca="1">IFERROR(INDEX(MAESTRO!H:H,_xludf.AGGREGATE(15,6,ROW(MAESTRO!$B$3:$B$1000)/((MAESTRO!$B$3:$B$1000="MILITARES")*(UPPER(MAESTRO!$L$3:$L$1000)="CONFIRMADO")),ROWS($A$3:A475))),"")</f>
        <v/>
      </c>
      <c r="I475" s="10" t="str">
        <f ca="1">IFERROR(INDEX(MAESTRO!I:I,_xludf.AGGREGATE(15,6,ROW(MAESTRO!$B$3:$B$1000)/((MAESTRO!$B$3:$B$1000="MILITARES")*(UPPER(MAESTRO!$L$3:$L$1000)="CONFIRMADO")),ROWS($A$3:A475))),"")</f>
        <v/>
      </c>
      <c r="J475" s="10" t="str">
        <f ca="1">IFERROR(INDEX(MAESTRO!J:J,_xludf.AGGREGATE(15,6,ROW(MAESTRO!$B$3:$B$1000)/((MAESTRO!$B$3:$B$1000="MILITARES")*(UPPER(MAESTRO!$L$3:$L$1000)="CONFIRMADO")),ROWS($A$3:A475))),"")</f>
        <v/>
      </c>
      <c r="K475" s="10" t="str">
        <f ca="1">IFERROR(INDEX(MAESTRO!K:K,_xludf.AGGREGATE(15,6,ROW(MAESTRO!$B$3:$B$1000)/((MAESTRO!$B$3:$B$1000="MILITARES")*(UPPER(MAESTRO!$L$3:$L$1000)="CONFIRMADO")),ROWS($A$3:A475))),"")</f>
        <v/>
      </c>
      <c r="L475" s="10" t="str">
        <f ca="1">IFERROR(INDEX(MAESTRO!L:L,_xludf.AGGREGATE(15,6,ROW(MAESTRO!$B$3:$B$1000)/((MAESTRO!$B$3:$B$1000="MILITARES")*(UPPER(MAESTRO!$L$3:$L$1000)="CONFIRMADO")),ROWS($A$3:A475))),"")</f>
        <v/>
      </c>
      <c r="M475" s="10" t="str">
        <f ca="1">IFERROR(INDEX(MAESTRO!M:M,_xludf.AGGREGATE(15,6,ROW(MAESTRO!$B$3:$B$1000)/((MAESTRO!$B$3:$B$1000="MILITARES")*(UPPER(MAESTRO!$L$3:$L$1000)="CONFIRMADO")),ROWS($A$3:A475))),"")</f>
        <v/>
      </c>
      <c r="N475" s="10" t="str">
        <f ca="1">IFERROR(INDEX(MAESTRO!N:N,_xludf.AGGREGATE(15,6,ROW(MAESTRO!$B$3:$B$1000)/((MAESTRO!$B$3:$B$1000="MILITARES")*(UPPER(MAESTRO!$L$3:$L$1000)="CONFIRMADO")),ROWS($A$3:A475))),"")</f>
        <v/>
      </c>
      <c r="O475" s="10" t="str">
        <f ca="1">IFERROR(INDEX(MAESTRO!O:O,_xludf.AGGREGATE(15,6,ROW(MAESTRO!$B$3:$B$1000)/((MAESTRO!$B$3:$B$1000="MILITARES")*(UPPER(MAESTRO!$L$3:$L$1000)="CONFIRMADO")),ROWS($A$3:A475))),"")</f>
        <v/>
      </c>
      <c r="P475" s="10" t="str">
        <f ca="1">IFERROR(INDEX(MAESTRO!P:P,_xludf.AGGREGATE(15,6,ROW(MAESTRO!$B$3:$B$1000)/((MAESTRO!$B$3:$B$1000="MILITARES")*(UPPER(MAESTRO!$L$3:$L$1000)="CONFIRMADO")),ROWS($A$3:A475))),"")</f>
        <v/>
      </c>
      <c r="Q475" s="10" t="str">
        <f ca="1">IFERROR(INDEX(MAESTRO!Q:Q,_xludf.AGGREGATE(15,6,ROW(MAESTRO!$B$3:$B$1000)/((MAESTRO!$B$3:$B$1000="MILITARES")*(UPPER(MAESTRO!$L$3:$L$1000)="CONFIRMADO")),ROWS($A$3:A475))),"")</f>
        <v/>
      </c>
      <c r="R475" s="10" t="str">
        <f ca="1">IFERROR(INDEX(MAESTRO!R:R,_xludf.AGGREGATE(15,6,ROW(MAESTRO!$B$3:$B$1000)/((MAESTRO!$B$3:$B$1000="MILITARES")*(UPPER(MAESTRO!$L$3:$L$1000)="CONFIRMADO")),ROWS($A$3:A475))),"")</f>
        <v/>
      </c>
      <c r="S475" s="10" t="str">
        <f ca="1">IFERROR(INDEX(MAESTRO!S:S,_xludf.AGGREGATE(15,6,ROW(MAESTRO!$B$3:$B$1000)/((MAESTRO!$B$3:$B$1000="MILITARES")*(UPPER(MAESTRO!$L$3:$L$1000)="CONFIRMADO")),ROWS($A$3:A475))),"")</f>
        <v/>
      </c>
      <c r="T475" s="10" t="str">
        <f ca="1">IFERROR(INDEX(MAESTRO!T:T,_xludf.AGGREGATE(15,6,ROW(MAESTRO!$B$3:$B$1000)/((MAESTRO!$B$3:$B$1000="MILITARES")*(UPPER(MAESTRO!$L$3:$L$1000)="CONFIRMADO")),ROWS($A$3:A475))),"")</f>
        <v/>
      </c>
      <c r="U475" s="10" t="str">
        <f ca="1">IFERROR(INDEX(MAESTRO!U:U,_xludf.AGGREGATE(15,6,ROW(MAESTRO!$B$3:$B$1000)/((MAESTRO!$B$3:$B$1000="MILITARES")*(UPPER(MAESTRO!$L$3:$L$1000)="CONFIRMADO")),ROWS($A$3:A475))),"")</f>
        <v/>
      </c>
      <c r="V475" s="10" t="str">
        <f ca="1">IFERROR(INDEX(MAESTRO!V:V,_xludf.AGGREGATE(15,6,ROW(MAESTRO!$B$3:$B$1000)/((MAESTRO!$B$3:$B$1000="MILITARES")*(UPPER(MAESTRO!$L$3:$L$1000)="CONFIRMADO")),ROWS($A$3:A475))),"")</f>
        <v/>
      </c>
      <c r="W475" s="10" t="str">
        <f ca="1">IFERROR(INDEX(MAESTRO!W:W,_xludf.AGGREGATE(15,6,ROW(MAESTRO!$B$3:$B$1000)/((MAESTRO!$B$3:$B$1000="MILITARES")*(UPPER(MAESTRO!$L$3:$L$1000)="CONFIRMADO")),ROWS($A$3:A475))),"")</f>
        <v/>
      </c>
      <c r="X475" s="10" t="str">
        <f ca="1">IFERROR(INDEX(MAESTRO!X:X,_xludf.AGGREGATE(15,6,ROW(MAESTRO!$B$3:$B$1000)/((MAESTRO!$B$3:$B$1000="MILITARES")*(UPPER(MAESTRO!$L$3:$L$1000)="CONFIRMADO")),ROWS($A$3:A475))),"")</f>
        <v/>
      </c>
    </row>
    <row r="476" spans="1:24" ht="22.05" customHeight="1">
      <c r="A476" s="15" t="str">
        <f ca="1">IFERROR(INDEX(MAESTRO!A:A,_xludf.AGGREGATE(15,6,ROW(MAESTRO!$B$3:$B$1000)/((MAESTRO!$B$3:$B$1000="MILITARES")*(UPPER(MAESTRO!$L$3:$L$1000)="CONFIRMADO")),ROWS($A$3:A476))),"")</f>
        <v/>
      </c>
      <c r="B476" s="15" t="str">
        <f ca="1">IFERROR(INDEX(MAESTRO!B:B,_xludf.AGGREGATE(15,6,ROW(MAESTRO!$B$3:$B$1000)/((MAESTRO!$B$3:$B$1000="MILITARES")*(UPPER(MAESTRO!$L$3:$L$1000)="CONFIRMADO")),ROWS($A$3:A476))),"")</f>
        <v/>
      </c>
      <c r="C476" s="15" t="str">
        <f ca="1">IFERROR(INDEX(MAESTRO!C:C,_xludf.AGGREGATE(15,6,ROW(MAESTRO!$B$3:$B$1000)/((MAESTRO!$B$3:$B$1000="MILITARES")*(UPPER(MAESTRO!$L$3:$L$1000)="CONFIRMADO")),ROWS($A$3:A476))),"")</f>
        <v/>
      </c>
      <c r="D476" s="15" t="str">
        <f ca="1">IFERROR(INDEX(MAESTRO!D:D,_xludf.AGGREGATE(15,6,ROW(MAESTRO!$B$3:$B$1000)/((MAESTRO!$B$3:$B$1000="MILITARES")*(UPPER(MAESTRO!$L$3:$L$1000)="CONFIRMADO")),ROWS($A$3:A476))),"")</f>
        <v/>
      </c>
      <c r="E476" s="15" t="str">
        <f ca="1">IFERROR(INDEX(MAESTRO!E:E,_xludf.AGGREGATE(15,6,ROW(MAESTRO!$B$3:$B$1000)/((MAESTRO!$B$3:$B$1000="MILITARES")*(UPPER(MAESTRO!$L$3:$L$1000)="CONFIRMADO")),ROWS($A$3:A476))),"")</f>
        <v/>
      </c>
      <c r="F476" s="15" t="str">
        <f ca="1">IFERROR(INDEX(MAESTRO!F:F,_xludf.AGGREGATE(15,6,ROW(MAESTRO!$B$3:$B$1000)/((MAESTRO!$B$3:$B$1000="MILITARES")*(UPPER(MAESTRO!$L$3:$L$1000)="CONFIRMADO")),ROWS($A$3:A476))),"")</f>
        <v/>
      </c>
      <c r="G476" s="15" t="str">
        <f ca="1">IFERROR(INDEX(MAESTRO!G:G,_xludf.AGGREGATE(15,6,ROW(MAESTRO!$B$3:$B$1000)/((MAESTRO!$B$3:$B$1000="MILITARES")*(UPPER(MAESTRO!$L$3:$L$1000)="CONFIRMADO")),ROWS($A$3:A476))),"")</f>
        <v/>
      </c>
      <c r="H476" s="15" t="str">
        <f ca="1">IFERROR(INDEX(MAESTRO!H:H,_xludf.AGGREGATE(15,6,ROW(MAESTRO!$B$3:$B$1000)/((MAESTRO!$B$3:$B$1000="MILITARES")*(UPPER(MAESTRO!$L$3:$L$1000)="CONFIRMADO")),ROWS($A$3:A476))),"")</f>
        <v/>
      </c>
      <c r="I476" s="15" t="str">
        <f ca="1">IFERROR(INDEX(MAESTRO!I:I,_xludf.AGGREGATE(15,6,ROW(MAESTRO!$B$3:$B$1000)/((MAESTRO!$B$3:$B$1000="MILITARES")*(UPPER(MAESTRO!$L$3:$L$1000)="CONFIRMADO")),ROWS($A$3:A476))),"")</f>
        <v/>
      </c>
      <c r="J476" s="15" t="str">
        <f ca="1">IFERROR(INDEX(MAESTRO!J:J,_xludf.AGGREGATE(15,6,ROW(MAESTRO!$B$3:$B$1000)/((MAESTRO!$B$3:$B$1000="MILITARES")*(UPPER(MAESTRO!$L$3:$L$1000)="CONFIRMADO")),ROWS($A$3:A476))),"")</f>
        <v/>
      </c>
      <c r="K476" s="15" t="str">
        <f ca="1">IFERROR(INDEX(MAESTRO!K:K,_xludf.AGGREGATE(15,6,ROW(MAESTRO!$B$3:$B$1000)/((MAESTRO!$B$3:$B$1000="MILITARES")*(UPPER(MAESTRO!$L$3:$L$1000)="CONFIRMADO")),ROWS($A$3:A476))),"")</f>
        <v/>
      </c>
      <c r="L476" s="15" t="str">
        <f ca="1">IFERROR(INDEX(MAESTRO!L:L,_xludf.AGGREGATE(15,6,ROW(MAESTRO!$B$3:$B$1000)/((MAESTRO!$B$3:$B$1000="MILITARES")*(UPPER(MAESTRO!$L$3:$L$1000)="CONFIRMADO")),ROWS($A$3:A476))),"")</f>
        <v/>
      </c>
      <c r="M476" s="15" t="str">
        <f ca="1">IFERROR(INDEX(MAESTRO!M:M,_xludf.AGGREGATE(15,6,ROW(MAESTRO!$B$3:$B$1000)/((MAESTRO!$B$3:$B$1000="MILITARES")*(UPPER(MAESTRO!$L$3:$L$1000)="CONFIRMADO")),ROWS($A$3:A476))),"")</f>
        <v/>
      </c>
      <c r="N476" s="15" t="str">
        <f ca="1">IFERROR(INDEX(MAESTRO!N:N,_xludf.AGGREGATE(15,6,ROW(MAESTRO!$B$3:$B$1000)/((MAESTRO!$B$3:$B$1000="MILITARES")*(UPPER(MAESTRO!$L$3:$L$1000)="CONFIRMADO")),ROWS($A$3:A476))),"")</f>
        <v/>
      </c>
      <c r="O476" s="15" t="str">
        <f ca="1">IFERROR(INDEX(MAESTRO!O:O,_xludf.AGGREGATE(15,6,ROW(MAESTRO!$B$3:$B$1000)/((MAESTRO!$B$3:$B$1000="MILITARES")*(UPPER(MAESTRO!$L$3:$L$1000)="CONFIRMADO")),ROWS($A$3:A476))),"")</f>
        <v/>
      </c>
      <c r="P476" s="15" t="str">
        <f ca="1">IFERROR(INDEX(MAESTRO!P:P,_xludf.AGGREGATE(15,6,ROW(MAESTRO!$B$3:$B$1000)/((MAESTRO!$B$3:$B$1000="MILITARES")*(UPPER(MAESTRO!$L$3:$L$1000)="CONFIRMADO")),ROWS($A$3:A476))),"")</f>
        <v/>
      </c>
      <c r="Q476" s="15" t="str">
        <f ca="1">IFERROR(INDEX(MAESTRO!Q:Q,_xludf.AGGREGATE(15,6,ROW(MAESTRO!$B$3:$B$1000)/((MAESTRO!$B$3:$B$1000="MILITARES")*(UPPER(MAESTRO!$L$3:$L$1000)="CONFIRMADO")),ROWS($A$3:A476))),"")</f>
        <v/>
      </c>
      <c r="R476" s="15" t="str">
        <f ca="1">IFERROR(INDEX(MAESTRO!R:R,_xludf.AGGREGATE(15,6,ROW(MAESTRO!$B$3:$B$1000)/((MAESTRO!$B$3:$B$1000="MILITARES")*(UPPER(MAESTRO!$L$3:$L$1000)="CONFIRMADO")),ROWS($A$3:A476))),"")</f>
        <v/>
      </c>
      <c r="S476" s="15" t="str">
        <f ca="1">IFERROR(INDEX(MAESTRO!S:S,_xludf.AGGREGATE(15,6,ROW(MAESTRO!$B$3:$B$1000)/((MAESTRO!$B$3:$B$1000="MILITARES")*(UPPER(MAESTRO!$L$3:$L$1000)="CONFIRMADO")),ROWS($A$3:A476))),"")</f>
        <v/>
      </c>
      <c r="T476" s="15" t="str">
        <f ca="1">IFERROR(INDEX(MAESTRO!T:T,_xludf.AGGREGATE(15,6,ROW(MAESTRO!$B$3:$B$1000)/((MAESTRO!$B$3:$B$1000="MILITARES")*(UPPER(MAESTRO!$L$3:$L$1000)="CONFIRMADO")),ROWS($A$3:A476))),"")</f>
        <v/>
      </c>
      <c r="U476" s="15" t="str">
        <f ca="1">IFERROR(INDEX(MAESTRO!U:U,_xludf.AGGREGATE(15,6,ROW(MAESTRO!$B$3:$B$1000)/((MAESTRO!$B$3:$B$1000="MILITARES")*(UPPER(MAESTRO!$L$3:$L$1000)="CONFIRMADO")),ROWS($A$3:A476))),"")</f>
        <v/>
      </c>
      <c r="V476" s="15" t="str">
        <f ca="1">IFERROR(INDEX(MAESTRO!V:V,_xludf.AGGREGATE(15,6,ROW(MAESTRO!$B$3:$B$1000)/((MAESTRO!$B$3:$B$1000="MILITARES")*(UPPER(MAESTRO!$L$3:$L$1000)="CONFIRMADO")),ROWS($A$3:A476))),"")</f>
        <v/>
      </c>
      <c r="W476" s="15" t="str">
        <f ca="1">IFERROR(INDEX(MAESTRO!W:W,_xludf.AGGREGATE(15,6,ROW(MAESTRO!$B$3:$B$1000)/((MAESTRO!$B$3:$B$1000="MILITARES")*(UPPER(MAESTRO!$L$3:$L$1000)="CONFIRMADO")),ROWS($A$3:A476))),"")</f>
        <v/>
      </c>
      <c r="X476" s="15" t="str">
        <f ca="1">IFERROR(INDEX(MAESTRO!X:X,_xludf.AGGREGATE(15,6,ROW(MAESTRO!$B$3:$B$1000)/((MAESTRO!$B$3:$B$1000="MILITARES")*(UPPER(MAESTRO!$L$3:$L$1000)="CONFIRMADO")),ROWS($A$3:A476))),"")</f>
        <v/>
      </c>
    </row>
    <row r="477" spans="1:24" ht="22.05" customHeight="1">
      <c r="A477" s="10" t="str">
        <f ca="1">IFERROR(INDEX(MAESTRO!A:A,_xludf.AGGREGATE(15,6,ROW(MAESTRO!$B$3:$B$1000)/((MAESTRO!$B$3:$B$1000="MILITARES")*(UPPER(MAESTRO!$L$3:$L$1000)="CONFIRMADO")),ROWS($A$3:A477))),"")</f>
        <v/>
      </c>
      <c r="B477" s="10" t="str">
        <f ca="1">IFERROR(INDEX(MAESTRO!B:B,_xludf.AGGREGATE(15,6,ROW(MAESTRO!$B$3:$B$1000)/((MAESTRO!$B$3:$B$1000="MILITARES")*(UPPER(MAESTRO!$L$3:$L$1000)="CONFIRMADO")),ROWS($A$3:A477))),"")</f>
        <v/>
      </c>
      <c r="C477" s="10" t="str">
        <f ca="1">IFERROR(INDEX(MAESTRO!C:C,_xludf.AGGREGATE(15,6,ROW(MAESTRO!$B$3:$B$1000)/((MAESTRO!$B$3:$B$1000="MILITARES")*(UPPER(MAESTRO!$L$3:$L$1000)="CONFIRMADO")),ROWS($A$3:A477))),"")</f>
        <v/>
      </c>
      <c r="D477" s="10" t="str">
        <f ca="1">IFERROR(INDEX(MAESTRO!D:D,_xludf.AGGREGATE(15,6,ROW(MAESTRO!$B$3:$B$1000)/((MAESTRO!$B$3:$B$1000="MILITARES")*(UPPER(MAESTRO!$L$3:$L$1000)="CONFIRMADO")),ROWS($A$3:A477))),"")</f>
        <v/>
      </c>
      <c r="E477" s="10" t="str">
        <f ca="1">IFERROR(INDEX(MAESTRO!E:E,_xludf.AGGREGATE(15,6,ROW(MAESTRO!$B$3:$B$1000)/((MAESTRO!$B$3:$B$1000="MILITARES")*(UPPER(MAESTRO!$L$3:$L$1000)="CONFIRMADO")),ROWS($A$3:A477))),"")</f>
        <v/>
      </c>
      <c r="F477" s="10" t="str">
        <f ca="1">IFERROR(INDEX(MAESTRO!F:F,_xludf.AGGREGATE(15,6,ROW(MAESTRO!$B$3:$B$1000)/((MAESTRO!$B$3:$B$1000="MILITARES")*(UPPER(MAESTRO!$L$3:$L$1000)="CONFIRMADO")),ROWS($A$3:A477))),"")</f>
        <v/>
      </c>
      <c r="G477" s="10" t="str">
        <f ca="1">IFERROR(INDEX(MAESTRO!G:G,_xludf.AGGREGATE(15,6,ROW(MAESTRO!$B$3:$B$1000)/((MAESTRO!$B$3:$B$1000="MILITARES")*(UPPER(MAESTRO!$L$3:$L$1000)="CONFIRMADO")),ROWS($A$3:A477))),"")</f>
        <v/>
      </c>
      <c r="H477" s="10" t="str">
        <f ca="1">IFERROR(INDEX(MAESTRO!H:H,_xludf.AGGREGATE(15,6,ROW(MAESTRO!$B$3:$B$1000)/((MAESTRO!$B$3:$B$1000="MILITARES")*(UPPER(MAESTRO!$L$3:$L$1000)="CONFIRMADO")),ROWS($A$3:A477))),"")</f>
        <v/>
      </c>
      <c r="I477" s="10" t="str">
        <f ca="1">IFERROR(INDEX(MAESTRO!I:I,_xludf.AGGREGATE(15,6,ROW(MAESTRO!$B$3:$B$1000)/((MAESTRO!$B$3:$B$1000="MILITARES")*(UPPER(MAESTRO!$L$3:$L$1000)="CONFIRMADO")),ROWS($A$3:A477))),"")</f>
        <v/>
      </c>
      <c r="J477" s="10" t="str">
        <f ca="1">IFERROR(INDEX(MAESTRO!J:J,_xludf.AGGREGATE(15,6,ROW(MAESTRO!$B$3:$B$1000)/((MAESTRO!$B$3:$B$1000="MILITARES")*(UPPER(MAESTRO!$L$3:$L$1000)="CONFIRMADO")),ROWS($A$3:A477))),"")</f>
        <v/>
      </c>
      <c r="K477" s="10" t="str">
        <f ca="1">IFERROR(INDEX(MAESTRO!K:K,_xludf.AGGREGATE(15,6,ROW(MAESTRO!$B$3:$B$1000)/((MAESTRO!$B$3:$B$1000="MILITARES")*(UPPER(MAESTRO!$L$3:$L$1000)="CONFIRMADO")),ROWS($A$3:A477))),"")</f>
        <v/>
      </c>
      <c r="L477" s="10" t="str">
        <f ca="1">IFERROR(INDEX(MAESTRO!L:L,_xludf.AGGREGATE(15,6,ROW(MAESTRO!$B$3:$B$1000)/((MAESTRO!$B$3:$B$1000="MILITARES")*(UPPER(MAESTRO!$L$3:$L$1000)="CONFIRMADO")),ROWS($A$3:A477))),"")</f>
        <v/>
      </c>
      <c r="M477" s="10" t="str">
        <f ca="1">IFERROR(INDEX(MAESTRO!M:M,_xludf.AGGREGATE(15,6,ROW(MAESTRO!$B$3:$B$1000)/((MAESTRO!$B$3:$B$1000="MILITARES")*(UPPER(MAESTRO!$L$3:$L$1000)="CONFIRMADO")),ROWS($A$3:A477))),"")</f>
        <v/>
      </c>
      <c r="N477" s="10" t="str">
        <f ca="1">IFERROR(INDEX(MAESTRO!N:N,_xludf.AGGREGATE(15,6,ROW(MAESTRO!$B$3:$B$1000)/((MAESTRO!$B$3:$B$1000="MILITARES")*(UPPER(MAESTRO!$L$3:$L$1000)="CONFIRMADO")),ROWS($A$3:A477))),"")</f>
        <v/>
      </c>
      <c r="O477" s="10" t="str">
        <f ca="1">IFERROR(INDEX(MAESTRO!O:O,_xludf.AGGREGATE(15,6,ROW(MAESTRO!$B$3:$B$1000)/((MAESTRO!$B$3:$B$1000="MILITARES")*(UPPER(MAESTRO!$L$3:$L$1000)="CONFIRMADO")),ROWS($A$3:A477))),"")</f>
        <v/>
      </c>
      <c r="P477" s="10" t="str">
        <f ca="1">IFERROR(INDEX(MAESTRO!P:P,_xludf.AGGREGATE(15,6,ROW(MAESTRO!$B$3:$B$1000)/((MAESTRO!$B$3:$B$1000="MILITARES")*(UPPER(MAESTRO!$L$3:$L$1000)="CONFIRMADO")),ROWS($A$3:A477))),"")</f>
        <v/>
      </c>
      <c r="Q477" s="10" t="str">
        <f ca="1">IFERROR(INDEX(MAESTRO!Q:Q,_xludf.AGGREGATE(15,6,ROW(MAESTRO!$B$3:$B$1000)/((MAESTRO!$B$3:$B$1000="MILITARES")*(UPPER(MAESTRO!$L$3:$L$1000)="CONFIRMADO")),ROWS($A$3:A477))),"")</f>
        <v/>
      </c>
      <c r="R477" s="10" t="str">
        <f ca="1">IFERROR(INDEX(MAESTRO!R:R,_xludf.AGGREGATE(15,6,ROW(MAESTRO!$B$3:$B$1000)/((MAESTRO!$B$3:$B$1000="MILITARES")*(UPPER(MAESTRO!$L$3:$L$1000)="CONFIRMADO")),ROWS($A$3:A477))),"")</f>
        <v/>
      </c>
      <c r="S477" s="10" t="str">
        <f ca="1">IFERROR(INDEX(MAESTRO!S:S,_xludf.AGGREGATE(15,6,ROW(MAESTRO!$B$3:$B$1000)/((MAESTRO!$B$3:$B$1000="MILITARES")*(UPPER(MAESTRO!$L$3:$L$1000)="CONFIRMADO")),ROWS($A$3:A477))),"")</f>
        <v/>
      </c>
      <c r="T477" s="10" t="str">
        <f ca="1">IFERROR(INDEX(MAESTRO!T:T,_xludf.AGGREGATE(15,6,ROW(MAESTRO!$B$3:$B$1000)/((MAESTRO!$B$3:$B$1000="MILITARES")*(UPPER(MAESTRO!$L$3:$L$1000)="CONFIRMADO")),ROWS($A$3:A477))),"")</f>
        <v/>
      </c>
      <c r="U477" s="10" t="str">
        <f ca="1">IFERROR(INDEX(MAESTRO!U:U,_xludf.AGGREGATE(15,6,ROW(MAESTRO!$B$3:$B$1000)/((MAESTRO!$B$3:$B$1000="MILITARES")*(UPPER(MAESTRO!$L$3:$L$1000)="CONFIRMADO")),ROWS($A$3:A477))),"")</f>
        <v/>
      </c>
      <c r="V477" s="10" t="str">
        <f ca="1">IFERROR(INDEX(MAESTRO!V:V,_xludf.AGGREGATE(15,6,ROW(MAESTRO!$B$3:$B$1000)/((MAESTRO!$B$3:$B$1000="MILITARES")*(UPPER(MAESTRO!$L$3:$L$1000)="CONFIRMADO")),ROWS($A$3:A477))),"")</f>
        <v/>
      </c>
      <c r="W477" s="10" t="str">
        <f ca="1">IFERROR(INDEX(MAESTRO!W:W,_xludf.AGGREGATE(15,6,ROW(MAESTRO!$B$3:$B$1000)/((MAESTRO!$B$3:$B$1000="MILITARES")*(UPPER(MAESTRO!$L$3:$L$1000)="CONFIRMADO")),ROWS($A$3:A477))),"")</f>
        <v/>
      </c>
      <c r="X477" s="10" t="str">
        <f ca="1">IFERROR(INDEX(MAESTRO!X:X,_xludf.AGGREGATE(15,6,ROW(MAESTRO!$B$3:$B$1000)/((MAESTRO!$B$3:$B$1000="MILITARES")*(UPPER(MAESTRO!$L$3:$L$1000)="CONFIRMADO")),ROWS($A$3:A477))),"")</f>
        <v/>
      </c>
    </row>
    <row r="478" spans="1:24" ht="22.05" customHeight="1">
      <c r="A478" s="15" t="str">
        <f ca="1">IFERROR(INDEX(MAESTRO!A:A,_xludf.AGGREGATE(15,6,ROW(MAESTRO!$B$3:$B$1000)/((MAESTRO!$B$3:$B$1000="MILITARES")*(UPPER(MAESTRO!$L$3:$L$1000)="CONFIRMADO")),ROWS($A$3:A478))),"")</f>
        <v/>
      </c>
      <c r="B478" s="15" t="str">
        <f ca="1">IFERROR(INDEX(MAESTRO!B:B,_xludf.AGGREGATE(15,6,ROW(MAESTRO!$B$3:$B$1000)/((MAESTRO!$B$3:$B$1000="MILITARES")*(UPPER(MAESTRO!$L$3:$L$1000)="CONFIRMADO")),ROWS($A$3:A478))),"")</f>
        <v/>
      </c>
      <c r="C478" s="15" t="str">
        <f ca="1">IFERROR(INDEX(MAESTRO!C:C,_xludf.AGGREGATE(15,6,ROW(MAESTRO!$B$3:$B$1000)/((MAESTRO!$B$3:$B$1000="MILITARES")*(UPPER(MAESTRO!$L$3:$L$1000)="CONFIRMADO")),ROWS($A$3:A478))),"")</f>
        <v/>
      </c>
      <c r="D478" s="15" t="str">
        <f ca="1">IFERROR(INDEX(MAESTRO!D:D,_xludf.AGGREGATE(15,6,ROW(MAESTRO!$B$3:$B$1000)/((MAESTRO!$B$3:$B$1000="MILITARES")*(UPPER(MAESTRO!$L$3:$L$1000)="CONFIRMADO")),ROWS($A$3:A478))),"")</f>
        <v/>
      </c>
      <c r="E478" s="15" t="str">
        <f ca="1">IFERROR(INDEX(MAESTRO!E:E,_xludf.AGGREGATE(15,6,ROW(MAESTRO!$B$3:$B$1000)/((MAESTRO!$B$3:$B$1000="MILITARES")*(UPPER(MAESTRO!$L$3:$L$1000)="CONFIRMADO")),ROWS($A$3:A478))),"")</f>
        <v/>
      </c>
      <c r="F478" s="15" t="str">
        <f ca="1">IFERROR(INDEX(MAESTRO!F:F,_xludf.AGGREGATE(15,6,ROW(MAESTRO!$B$3:$B$1000)/((MAESTRO!$B$3:$B$1000="MILITARES")*(UPPER(MAESTRO!$L$3:$L$1000)="CONFIRMADO")),ROWS($A$3:A478))),"")</f>
        <v/>
      </c>
      <c r="G478" s="15" t="str">
        <f ca="1">IFERROR(INDEX(MAESTRO!G:G,_xludf.AGGREGATE(15,6,ROW(MAESTRO!$B$3:$B$1000)/((MAESTRO!$B$3:$B$1000="MILITARES")*(UPPER(MAESTRO!$L$3:$L$1000)="CONFIRMADO")),ROWS($A$3:A478))),"")</f>
        <v/>
      </c>
      <c r="H478" s="15" t="str">
        <f ca="1">IFERROR(INDEX(MAESTRO!H:H,_xludf.AGGREGATE(15,6,ROW(MAESTRO!$B$3:$B$1000)/((MAESTRO!$B$3:$B$1000="MILITARES")*(UPPER(MAESTRO!$L$3:$L$1000)="CONFIRMADO")),ROWS($A$3:A478))),"")</f>
        <v/>
      </c>
      <c r="I478" s="15" t="str">
        <f ca="1">IFERROR(INDEX(MAESTRO!I:I,_xludf.AGGREGATE(15,6,ROW(MAESTRO!$B$3:$B$1000)/((MAESTRO!$B$3:$B$1000="MILITARES")*(UPPER(MAESTRO!$L$3:$L$1000)="CONFIRMADO")),ROWS($A$3:A478))),"")</f>
        <v/>
      </c>
      <c r="J478" s="15" t="str">
        <f ca="1">IFERROR(INDEX(MAESTRO!J:J,_xludf.AGGREGATE(15,6,ROW(MAESTRO!$B$3:$B$1000)/((MAESTRO!$B$3:$B$1000="MILITARES")*(UPPER(MAESTRO!$L$3:$L$1000)="CONFIRMADO")),ROWS($A$3:A478))),"")</f>
        <v/>
      </c>
      <c r="K478" s="15" t="str">
        <f ca="1">IFERROR(INDEX(MAESTRO!K:K,_xludf.AGGREGATE(15,6,ROW(MAESTRO!$B$3:$B$1000)/((MAESTRO!$B$3:$B$1000="MILITARES")*(UPPER(MAESTRO!$L$3:$L$1000)="CONFIRMADO")),ROWS($A$3:A478))),"")</f>
        <v/>
      </c>
      <c r="L478" s="15" t="str">
        <f ca="1">IFERROR(INDEX(MAESTRO!L:L,_xludf.AGGREGATE(15,6,ROW(MAESTRO!$B$3:$B$1000)/((MAESTRO!$B$3:$B$1000="MILITARES")*(UPPER(MAESTRO!$L$3:$L$1000)="CONFIRMADO")),ROWS($A$3:A478))),"")</f>
        <v/>
      </c>
      <c r="M478" s="15" t="str">
        <f ca="1">IFERROR(INDEX(MAESTRO!M:M,_xludf.AGGREGATE(15,6,ROW(MAESTRO!$B$3:$B$1000)/((MAESTRO!$B$3:$B$1000="MILITARES")*(UPPER(MAESTRO!$L$3:$L$1000)="CONFIRMADO")),ROWS($A$3:A478))),"")</f>
        <v/>
      </c>
      <c r="N478" s="15" t="str">
        <f ca="1">IFERROR(INDEX(MAESTRO!N:N,_xludf.AGGREGATE(15,6,ROW(MAESTRO!$B$3:$B$1000)/((MAESTRO!$B$3:$B$1000="MILITARES")*(UPPER(MAESTRO!$L$3:$L$1000)="CONFIRMADO")),ROWS($A$3:A478))),"")</f>
        <v/>
      </c>
      <c r="O478" s="15" t="str">
        <f ca="1">IFERROR(INDEX(MAESTRO!O:O,_xludf.AGGREGATE(15,6,ROW(MAESTRO!$B$3:$B$1000)/((MAESTRO!$B$3:$B$1000="MILITARES")*(UPPER(MAESTRO!$L$3:$L$1000)="CONFIRMADO")),ROWS($A$3:A478))),"")</f>
        <v/>
      </c>
      <c r="P478" s="15" t="str">
        <f ca="1">IFERROR(INDEX(MAESTRO!P:P,_xludf.AGGREGATE(15,6,ROW(MAESTRO!$B$3:$B$1000)/((MAESTRO!$B$3:$B$1000="MILITARES")*(UPPER(MAESTRO!$L$3:$L$1000)="CONFIRMADO")),ROWS($A$3:A478))),"")</f>
        <v/>
      </c>
      <c r="Q478" s="15" t="str">
        <f ca="1">IFERROR(INDEX(MAESTRO!Q:Q,_xludf.AGGREGATE(15,6,ROW(MAESTRO!$B$3:$B$1000)/((MAESTRO!$B$3:$B$1000="MILITARES")*(UPPER(MAESTRO!$L$3:$L$1000)="CONFIRMADO")),ROWS($A$3:A478))),"")</f>
        <v/>
      </c>
      <c r="R478" s="15" t="str">
        <f ca="1">IFERROR(INDEX(MAESTRO!R:R,_xludf.AGGREGATE(15,6,ROW(MAESTRO!$B$3:$B$1000)/((MAESTRO!$B$3:$B$1000="MILITARES")*(UPPER(MAESTRO!$L$3:$L$1000)="CONFIRMADO")),ROWS($A$3:A478))),"")</f>
        <v/>
      </c>
      <c r="S478" s="15" t="str">
        <f ca="1">IFERROR(INDEX(MAESTRO!S:S,_xludf.AGGREGATE(15,6,ROW(MAESTRO!$B$3:$B$1000)/((MAESTRO!$B$3:$B$1000="MILITARES")*(UPPER(MAESTRO!$L$3:$L$1000)="CONFIRMADO")),ROWS($A$3:A478))),"")</f>
        <v/>
      </c>
      <c r="T478" s="15" t="str">
        <f ca="1">IFERROR(INDEX(MAESTRO!T:T,_xludf.AGGREGATE(15,6,ROW(MAESTRO!$B$3:$B$1000)/((MAESTRO!$B$3:$B$1000="MILITARES")*(UPPER(MAESTRO!$L$3:$L$1000)="CONFIRMADO")),ROWS($A$3:A478))),"")</f>
        <v/>
      </c>
      <c r="U478" s="15" t="str">
        <f ca="1">IFERROR(INDEX(MAESTRO!U:U,_xludf.AGGREGATE(15,6,ROW(MAESTRO!$B$3:$B$1000)/((MAESTRO!$B$3:$B$1000="MILITARES")*(UPPER(MAESTRO!$L$3:$L$1000)="CONFIRMADO")),ROWS($A$3:A478))),"")</f>
        <v/>
      </c>
      <c r="V478" s="15" t="str">
        <f ca="1">IFERROR(INDEX(MAESTRO!V:V,_xludf.AGGREGATE(15,6,ROW(MAESTRO!$B$3:$B$1000)/((MAESTRO!$B$3:$B$1000="MILITARES")*(UPPER(MAESTRO!$L$3:$L$1000)="CONFIRMADO")),ROWS($A$3:A478))),"")</f>
        <v/>
      </c>
      <c r="W478" s="15" t="str">
        <f ca="1">IFERROR(INDEX(MAESTRO!W:W,_xludf.AGGREGATE(15,6,ROW(MAESTRO!$B$3:$B$1000)/((MAESTRO!$B$3:$B$1000="MILITARES")*(UPPER(MAESTRO!$L$3:$L$1000)="CONFIRMADO")),ROWS($A$3:A478))),"")</f>
        <v/>
      </c>
      <c r="X478" s="15" t="str">
        <f ca="1">IFERROR(INDEX(MAESTRO!X:X,_xludf.AGGREGATE(15,6,ROW(MAESTRO!$B$3:$B$1000)/((MAESTRO!$B$3:$B$1000="MILITARES")*(UPPER(MAESTRO!$L$3:$L$1000)="CONFIRMADO")),ROWS($A$3:A478))),"")</f>
        <v/>
      </c>
    </row>
    <row r="479" spans="1:24" ht="22.05" customHeight="1">
      <c r="A479" s="10" t="str">
        <f ca="1">IFERROR(INDEX(MAESTRO!A:A,_xludf.AGGREGATE(15,6,ROW(MAESTRO!$B$3:$B$1000)/((MAESTRO!$B$3:$B$1000="MILITARES")*(UPPER(MAESTRO!$L$3:$L$1000)="CONFIRMADO")),ROWS($A$3:A479))),"")</f>
        <v/>
      </c>
      <c r="B479" s="10" t="str">
        <f ca="1">IFERROR(INDEX(MAESTRO!B:B,_xludf.AGGREGATE(15,6,ROW(MAESTRO!$B$3:$B$1000)/((MAESTRO!$B$3:$B$1000="MILITARES")*(UPPER(MAESTRO!$L$3:$L$1000)="CONFIRMADO")),ROWS($A$3:A479))),"")</f>
        <v/>
      </c>
      <c r="C479" s="10" t="str">
        <f ca="1">IFERROR(INDEX(MAESTRO!C:C,_xludf.AGGREGATE(15,6,ROW(MAESTRO!$B$3:$B$1000)/((MAESTRO!$B$3:$B$1000="MILITARES")*(UPPER(MAESTRO!$L$3:$L$1000)="CONFIRMADO")),ROWS($A$3:A479))),"")</f>
        <v/>
      </c>
      <c r="D479" s="10" t="str">
        <f ca="1">IFERROR(INDEX(MAESTRO!D:D,_xludf.AGGREGATE(15,6,ROW(MAESTRO!$B$3:$B$1000)/((MAESTRO!$B$3:$B$1000="MILITARES")*(UPPER(MAESTRO!$L$3:$L$1000)="CONFIRMADO")),ROWS($A$3:A479))),"")</f>
        <v/>
      </c>
      <c r="E479" s="10" t="str">
        <f ca="1">IFERROR(INDEX(MAESTRO!E:E,_xludf.AGGREGATE(15,6,ROW(MAESTRO!$B$3:$B$1000)/((MAESTRO!$B$3:$B$1000="MILITARES")*(UPPER(MAESTRO!$L$3:$L$1000)="CONFIRMADO")),ROWS($A$3:A479))),"")</f>
        <v/>
      </c>
      <c r="F479" s="10" t="str">
        <f ca="1">IFERROR(INDEX(MAESTRO!F:F,_xludf.AGGREGATE(15,6,ROW(MAESTRO!$B$3:$B$1000)/((MAESTRO!$B$3:$B$1000="MILITARES")*(UPPER(MAESTRO!$L$3:$L$1000)="CONFIRMADO")),ROWS($A$3:A479))),"")</f>
        <v/>
      </c>
      <c r="G479" s="10" t="str">
        <f ca="1">IFERROR(INDEX(MAESTRO!G:G,_xludf.AGGREGATE(15,6,ROW(MAESTRO!$B$3:$B$1000)/((MAESTRO!$B$3:$B$1000="MILITARES")*(UPPER(MAESTRO!$L$3:$L$1000)="CONFIRMADO")),ROWS($A$3:A479))),"")</f>
        <v/>
      </c>
      <c r="H479" s="10" t="str">
        <f ca="1">IFERROR(INDEX(MAESTRO!H:H,_xludf.AGGREGATE(15,6,ROW(MAESTRO!$B$3:$B$1000)/((MAESTRO!$B$3:$B$1000="MILITARES")*(UPPER(MAESTRO!$L$3:$L$1000)="CONFIRMADO")),ROWS($A$3:A479))),"")</f>
        <v/>
      </c>
      <c r="I479" s="10" t="str">
        <f ca="1">IFERROR(INDEX(MAESTRO!I:I,_xludf.AGGREGATE(15,6,ROW(MAESTRO!$B$3:$B$1000)/((MAESTRO!$B$3:$B$1000="MILITARES")*(UPPER(MAESTRO!$L$3:$L$1000)="CONFIRMADO")),ROWS($A$3:A479))),"")</f>
        <v/>
      </c>
      <c r="J479" s="10" t="str">
        <f ca="1">IFERROR(INDEX(MAESTRO!J:J,_xludf.AGGREGATE(15,6,ROW(MAESTRO!$B$3:$B$1000)/((MAESTRO!$B$3:$B$1000="MILITARES")*(UPPER(MAESTRO!$L$3:$L$1000)="CONFIRMADO")),ROWS($A$3:A479))),"")</f>
        <v/>
      </c>
      <c r="K479" s="10" t="str">
        <f ca="1">IFERROR(INDEX(MAESTRO!K:K,_xludf.AGGREGATE(15,6,ROW(MAESTRO!$B$3:$B$1000)/((MAESTRO!$B$3:$B$1000="MILITARES")*(UPPER(MAESTRO!$L$3:$L$1000)="CONFIRMADO")),ROWS($A$3:A479))),"")</f>
        <v/>
      </c>
      <c r="L479" s="10" t="str">
        <f ca="1">IFERROR(INDEX(MAESTRO!L:L,_xludf.AGGREGATE(15,6,ROW(MAESTRO!$B$3:$B$1000)/((MAESTRO!$B$3:$B$1000="MILITARES")*(UPPER(MAESTRO!$L$3:$L$1000)="CONFIRMADO")),ROWS($A$3:A479))),"")</f>
        <v/>
      </c>
      <c r="M479" s="10" t="str">
        <f ca="1">IFERROR(INDEX(MAESTRO!M:M,_xludf.AGGREGATE(15,6,ROW(MAESTRO!$B$3:$B$1000)/((MAESTRO!$B$3:$B$1000="MILITARES")*(UPPER(MAESTRO!$L$3:$L$1000)="CONFIRMADO")),ROWS($A$3:A479))),"")</f>
        <v/>
      </c>
      <c r="N479" s="10" t="str">
        <f ca="1">IFERROR(INDEX(MAESTRO!N:N,_xludf.AGGREGATE(15,6,ROW(MAESTRO!$B$3:$B$1000)/((MAESTRO!$B$3:$B$1000="MILITARES")*(UPPER(MAESTRO!$L$3:$L$1000)="CONFIRMADO")),ROWS($A$3:A479))),"")</f>
        <v/>
      </c>
      <c r="O479" s="10" t="str">
        <f ca="1">IFERROR(INDEX(MAESTRO!O:O,_xludf.AGGREGATE(15,6,ROW(MAESTRO!$B$3:$B$1000)/((MAESTRO!$B$3:$B$1000="MILITARES")*(UPPER(MAESTRO!$L$3:$L$1000)="CONFIRMADO")),ROWS($A$3:A479))),"")</f>
        <v/>
      </c>
      <c r="P479" s="10" t="str">
        <f ca="1">IFERROR(INDEX(MAESTRO!P:P,_xludf.AGGREGATE(15,6,ROW(MAESTRO!$B$3:$B$1000)/((MAESTRO!$B$3:$B$1000="MILITARES")*(UPPER(MAESTRO!$L$3:$L$1000)="CONFIRMADO")),ROWS($A$3:A479))),"")</f>
        <v/>
      </c>
      <c r="Q479" s="10" t="str">
        <f ca="1">IFERROR(INDEX(MAESTRO!Q:Q,_xludf.AGGREGATE(15,6,ROW(MAESTRO!$B$3:$B$1000)/((MAESTRO!$B$3:$B$1000="MILITARES")*(UPPER(MAESTRO!$L$3:$L$1000)="CONFIRMADO")),ROWS($A$3:A479))),"")</f>
        <v/>
      </c>
      <c r="R479" s="10" t="str">
        <f ca="1">IFERROR(INDEX(MAESTRO!R:R,_xludf.AGGREGATE(15,6,ROW(MAESTRO!$B$3:$B$1000)/((MAESTRO!$B$3:$B$1000="MILITARES")*(UPPER(MAESTRO!$L$3:$L$1000)="CONFIRMADO")),ROWS($A$3:A479))),"")</f>
        <v/>
      </c>
      <c r="S479" s="10" t="str">
        <f ca="1">IFERROR(INDEX(MAESTRO!S:S,_xludf.AGGREGATE(15,6,ROW(MAESTRO!$B$3:$B$1000)/((MAESTRO!$B$3:$B$1000="MILITARES")*(UPPER(MAESTRO!$L$3:$L$1000)="CONFIRMADO")),ROWS($A$3:A479))),"")</f>
        <v/>
      </c>
      <c r="T479" s="10" t="str">
        <f ca="1">IFERROR(INDEX(MAESTRO!T:T,_xludf.AGGREGATE(15,6,ROW(MAESTRO!$B$3:$B$1000)/((MAESTRO!$B$3:$B$1000="MILITARES")*(UPPER(MAESTRO!$L$3:$L$1000)="CONFIRMADO")),ROWS($A$3:A479))),"")</f>
        <v/>
      </c>
      <c r="U479" s="10" t="str">
        <f ca="1">IFERROR(INDEX(MAESTRO!U:U,_xludf.AGGREGATE(15,6,ROW(MAESTRO!$B$3:$B$1000)/((MAESTRO!$B$3:$B$1000="MILITARES")*(UPPER(MAESTRO!$L$3:$L$1000)="CONFIRMADO")),ROWS($A$3:A479))),"")</f>
        <v/>
      </c>
      <c r="V479" s="10" t="str">
        <f ca="1">IFERROR(INDEX(MAESTRO!V:V,_xludf.AGGREGATE(15,6,ROW(MAESTRO!$B$3:$B$1000)/((MAESTRO!$B$3:$B$1000="MILITARES")*(UPPER(MAESTRO!$L$3:$L$1000)="CONFIRMADO")),ROWS($A$3:A479))),"")</f>
        <v/>
      </c>
      <c r="W479" s="10" t="str">
        <f ca="1">IFERROR(INDEX(MAESTRO!W:W,_xludf.AGGREGATE(15,6,ROW(MAESTRO!$B$3:$B$1000)/((MAESTRO!$B$3:$B$1000="MILITARES")*(UPPER(MAESTRO!$L$3:$L$1000)="CONFIRMADO")),ROWS($A$3:A479))),"")</f>
        <v/>
      </c>
      <c r="X479" s="10" t="str">
        <f ca="1">IFERROR(INDEX(MAESTRO!X:X,_xludf.AGGREGATE(15,6,ROW(MAESTRO!$B$3:$B$1000)/((MAESTRO!$B$3:$B$1000="MILITARES")*(UPPER(MAESTRO!$L$3:$L$1000)="CONFIRMADO")),ROWS($A$3:A479))),"")</f>
        <v/>
      </c>
    </row>
    <row r="480" spans="1:24" ht="22.05" customHeight="1">
      <c r="A480" s="15" t="str">
        <f ca="1">IFERROR(INDEX(MAESTRO!A:A,_xludf.AGGREGATE(15,6,ROW(MAESTRO!$B$3:$B$1000)/((MAESTRO!$B$3:$B$1000="MILITARES")*(UPPER(MAESTRO!$L$3:$L$1000)="CONFIRMADO")),ROWS($A$3:A480))),"")</f>
        <v/>
      </c>
      <c r="B480" s="15" t="str">
        <f ca="1">IFERROR(INDEX(MAESTRO!B:B,_xludf.AGGREGATE(15,6,ROW(MAESTRO!$B$3:$B$1000)/((MAESTRO!$B$3:$B$1000="MILITARES")*(UPPER(MAESTRO!$L$3:$L$1000)="CONFIRMADO")),ROWS($A$3:A480))),"")</f>
        <v/>
      </c>
      <c r="C480" s="15" t="str">
        <f ca="1">IFERROR(INDEX(MAESTRO!C:C,_xludf.AGGREGATE(15,6,ROW(MAESTRO!$B$3:$B$1000)/((MAESTRO!$B$3:$B$1000="MILITARES")*(UPPER(MAESTRO!$L$3:$L$1000)="CONFIRMADO")),ROWS($A$3:A480))),"")</f>
        <v/>
      </c>
      <c r="D480" s="15" t="str">
        <f ca="1">IFERROR(INDEX(MAESTRO!D:D,_xludf.AGGREGATE(15,6,ROW(MAESTRO!$B$3:$B$1000)/((MAESTRO!$B$3:$B$1000="MILITARES")*(UPPER(MAESTRO!$L$3:$L$1000)="CONFIRMADO")),ROWS($A$3:A480))),"")</f>
        <v/>
      </c>
      <c r="E480" s="15" t="str">
        <f ca="1">IFERROR(INDEX(MAESTRO!E:E,_xludf.AGGREGATE(15,6,ROW(MAESTRO!$B$3:$B$1000)/((MAESTRO!$B$3:$B$1000="MILITARES")*(UPPER(MAESTRO!$L$3:$L$1000)="CONFIRMADO")),ROWS($A$3:A480))),"")</f>
        <v/>
      </c>
      <c r="F480" s="15" t="str">
        <f ca="1">IFERROR(INDEX(MAESTRO!F:F,_xludf.AGGREGATE(15,6,ROW(MAESTRO!$B$3:$B$1000)/((MAESTRO!$B$3:$B$1000="MILITARES")*(UPPER(MAESTRO!$L$3:$L$1000)="CONFIRMADO")),ROWS($A$3:A480))),"")</f>
        <v/>
      </c>
      <c r="G480" s="15" t="str">
        <f ca="1">IFERROR(INDEX(MAESTRO!G:G,_xludf.AGGREGATE(15,6,ROW(MAESTRO!$B$3:$B$1000)/((MAESTRO!$B$3:$B$1000="MILITARES")*(UPPER(MAESTRO!$L$3:$L$1000)="CONFIRMADO")),ROWS($A$3:A480))),"")</f>
        <v/>
      </c>
      <c r="H480" s="15" t="str">
        <f ca="1">IFERROR(INDEX(MAESTRO!H:H,_xludf.AGGREGATE(15,6,ROW(MAESTRO!$B$3:$B$1000)/((MAESTRO!$B$3:$B$1000="MILITARES")*(UPPER(MAESTRO!$L$3:$L$1000)="CONFIRMADO")),ROWS($A$3:A480))),"")</f>
        <v/>
      </c>
      <c r="I480" s="15" t="str">
        <f ca="1">IFERROR(INDEX(MAESTRO!I:I,_xludf.AGGREGATE(15,6,ROW(MAESTRO!$B$3:$B$1000)/((MAESTRO!$B$3:$B$1000="MILITARES")*(UPPER(MAESTRO!$L$3:$L$1000)="CONFIRMADO")),ROWS($A$3:A480))),"")</f>
        <v/>
      </c>
      <c r="J480" s="15" t="str">
        <f ca="1">IFERROR(INDEX(MAESTRO!J:J,_xludf.AGGREGATE(15,6,ROW(MAESTRO!$B$3:$B$1000)/((MAESTRO!$B$3:$B$1000="MILITARES")*(UPPER(MAESTRO!$L$3:$L$1000)="CONFIRMADO")),ROWS($A$3:A480))),"")</f>
        <v/>
      </c>
      <c r="K480" s="15" t="str">
        <f ca="1">IFERROR(INDEX(MAESTRO!K:K,_xludf.AGGREGATE(15,6,ROW(MAESTRO!$B$3:$B$1000)/((MAESTRO!$B$3:$B$1000="MILITARES")*(UPPER(MAESTRO!$L$3:$L$1000)="CONFIRMADO")),ROWS($A$3:A480))),"")</f>
        <v/>
      </c>
      <c r="L480" s="15" t="str">
        <f ca="1">IFERROR(INDEX(MAESTRO!L:L,_xludf.AGGREGATE(15,6,ROW(MAESTRO!$B$3:$B$1000)/((MAESTRO!$B$3:$B$1000="MILITARES")*(UPPER(MAESTRO!$L$3:$L$1000)="CONFIRMADO")),ROWS($A$3:A480))),"")</f>
        <v/>
      </c>
      <c r="M480" s="15" t="str">
        <f ca="1">IFERROR(INDEX(MAESTRO!M:M,_xludf.AGGREGATE(15,6,ROW(MAESTRO!$B$3:$B$1000)/((MAESTRO!$B$3:$B$1000="MILITARES")*(UPPER(MAESTRO!$L$3:$L$1000)="CONFIRMADO")),ROWS($A$3:A480))),"")</f>
        <v/>
      </c>
      <c r="N480" s="15" t="str">
        <f ca="1">IFERROR(INDEX(MAESTRO!N:N,_xludf.AGGREGATE(15,6,ROW(MAESTRO!$B$3:$B$1000)/((MAESTRO!$B$3:$B$1000="MILITARES")*(UPPER(MAESTRO!$L$3:$L$1000)="CONFIRMADO")),ROWS($A$3:A480))),"")</f>
        <v/>
      </c>
      <c r="O480" s="15" t="str">
        <f ca="1">IFERROR(INDEX(MAESTRO!O:O,_xludf.AGGREGATE(15,6,ROW(MAESTRO!$B$3:$B$1000)/((MAESTRO!$B$3:$B$1000="MILITARES")*(UPPER(MAESTRO!$L$3:$L$1000)="CONFIRMADO")),ROWS($A$3:A480))),"")</f>
        <v/>
      </c>
      <c r="P480" s="15" t="str">
        <f ca="1">IFERROR(INDEX(MAESTRO!P:P,_xludf.AGGREGATE(15,6,ROW(MAESTRO!$B$3:$B$1000)/((MAESTRO!$B$3:$B$1000="MILITARES")*(UPPER(MAESTRO!$L$3:$L$1000)="CONFIRMADO")),ROWS($A$3:A480))),"")</f>
        <v/>
      </c>
      <c r="Q480" s="15" t="str">
        <f ca="1">IFERROR(INDEX(MAESTRO!Q:Q,_xludf.AGGREGATE(15,6,ROW(MAESTRO!$B$3:$B$1000)/((MAESTRO!$B$3:$B$1000="MILITARES")*(UPPER(MAESTRO!$L$3:$L$1000)="CONFIRMADO")),ROWS($A$3:A480))),"")</f>
        <v/>
      </c>
      <c r="R480" s="15" t="str">
        <f ca="1">IFERROR(INDEX(MAESTRO!R:R,_xludf.AGGREGATE(15,6,ROW(MAESTRO!$B$3:$B$1000)/((MAESTRO!$B$3:$B$1000="MILITARES")*(UPPER(MAESTRO!$L$3:$L$1000)="CONFIRMADO")),ROWS($A$3:A480))),"")</f>
        <v/>
      </c>
      <c r="S480" s="15" t="str">
        <f ca="1">IFERROR(INDEX(MAESTRO!S:S,_xludf.AGGREGATE(15,6,ROW(MAESTRO!$B$3:$B$1000)/((MAESTRO!$B$3:$B$1000="MILITARES")*(UPPER(MAESTRO!$L$3:$L$1000)="CONFIRMADO")),ROWS($A$3:A480))),"")</f>
        <v/>
      </c>
      <c r="T480" s="15" t="str">
        <f ca="1">IFERROR(INDEX(MAESTRO!T:T,_xludf.AGGREGATE(15,6,ROW(MAESTRO!$B$3:$B$1000)/((MAESTRO!$B$3:$B$1000="MILITARES")*(UPPER(MAESTRO!$L$3:$L$1000)="CONFIRMADO")),ROWS($A$3:A480))),"")</f>
        <v/>
      </c>
      <c r="U480" s="15" t="str">
        <f ca="1">IFERROR(INDEX(MAESTRO!U:U,_xludf.AGGREGATE(15,6,ROW(MAESTRO!$B$3:$B$1000)/((MAESTRO!$B$3:$B$1000="MILITARES")*(UPPER(MAESTRO!$L$3:$L$1000)="CONFIRMADO")),ROWS($A$3:A480))),"")</f>
        <v/>
      </c>
      <c r="V480" s="15" t="str">
        <f ca="1">IFERROR(INDEX(MAESTRO!V:V,_xludf.AGGREGATE(15,6,ROW(MAESTRO!$B$3:$B$1000)/((MAESTRO!$B$3:$B$1000="MILITARES")*(UPPER(MAESTRO!$L$3:$L$1000)="CONFIRMADO")),ROWS($A$3:A480))),"")</f>
        <v/>
      </c>
      <c r="W480" s="15" t="str">
        <f ca="1">IFERROR(INDEX(MAESTRO!W:W,_xludf.AGGREGATE(15,6,ROW(MAESTRO!$B$3:$B$1000)/((MAESTRO!$B$3:$B$1000="MILITARES")*(UPPER(MAESTRO!$L$3:$L$1000)="CONFIRMADO")),ROWS($A$3:A480))),"")</f>
        <v/>
      </c>
      <c r="X480" s="15" t="str">
        <f ca="1">IFERROR(INDEX(MAESTRO!X:X,_xludf.AGGREGATE(15,6,ROW(MAESTRO!$B$3:$B$1000)/((MAESTRO!$B$3:$B$1000="MILITARES")*(UPPER(MAESTRO!$L$3:$L$1000)="CONFIRMADO")),ROWS($A$3:A480))),"")</f>
        <v/>
      </c>
    </row>
    <row r="481" spans="1:24" ht="22.05" customHeight="1">
      <c r="A481" s="10" t="str">
        <f ca="1">IFERROR(INDEX(MAESTRO!A:A,_xludf.AGGREGATE(15,6,ROW(MAESTRO!$B$3:$B$1000)/((MAESTRO!$B$3:$B$1000="MILITARES")*(UPPER(MAESTRO!$L$3:$L$1000)="CONFIRMADO")),ROWS($A$3:A481))),"")</f>
        <v/>
      </c>
      <c r="B481" s="10" t="str">
        <f ca="1">IFERROR(INDEX(MAESTRO!B:B,_xludf.AGGREGATE(15,6,ROW(MAESTRO!$B$3:$B$1000)/((MAESTRO!$B$3:$B$1000="MILITARES")*(UPPER(MAESTRO!$L$3:$L$1000)="CONFIRMADO")),ROWS($A$3:A481))),"")</f>
        <v/>
      </c>
      <c r="C481" s="10" t="str">
        <f ca="1">IFERROR(INDEX(MAESTRO!C:C,_xludf.AGGREGATE(15,6,ROW(MAESTRO!$B$3:$B$1000)/((MAESTRO!$B$3:$B$1000="MILITARES")*(UPPER(MAESTRO!$L$3:$L$1000)="CONFIRMADO")),ROWS($A$3:A481))),"")</f>
        <v/>
      </c>
      <c r="D481" s="10" t="str">
        <f ca="1">IFERROR(INDEX(MAESTRO!D:D,_xludf.AGGREGATE(15,6,ROW(MAESTRO!$B$3:$B$1000)/((MAESTRO!$B$3:$B$1000="MILITARES")*(UPPER(MAESTRO!$L$3:$L$1000)="CONFIRMADO")),ROWS($A$3:A481))),"")</f>
        <v/>
      </c>
      <c r="E481" s="10" t="str">
        <f ca="1">IFERROR(INDEX(MAESTRO!E:E,_xludf.AGGREGATE(15,6,ROW(MAESTRO!$B$3:$B$1000)/((MAESTRO!$B$3:$B$1000="MILITARES")*(UPPER(MAESTRO!$L$3:$L$1000)="CONFIRMADO")),ROWS($A$3:A481))),"")</f>
        <v/>
      </c>
      <c r="F481" s="10" t="str">
        <f ca="1">IFERROR(INDEX(MAESTRO!F:F,_xludf.AGGREGATE(15,6,ROW(MAESTRO!$B$3:$B$1000)/((MAESTRO!$B$3:$B$1000="MILITARES")*(UPPER(MAESTRO!$L$3:$L$1000)="CONFIRMADO")),ROWS($A$3:A481))),"")</f>
        <v/>
      </c>
      <c r="G481" s="10" t="str">
        <f ca="1">IFERROR(INDEX(MAESTRO!G:G,_xludf.AGGREGATE(15,6,ROW(MAESTRO!$B$3:$B$1000)/((MAESTRO!$B$3:$B$1000="MILITARES")*(UPPER(MAESTRO!$L$3:$L$1000)="CONFIRMADO")),ROWS($A$3:A481))),"")</f>
        <v/>
      </c>
      <c r="H481" s="10" t="str">
        <f ca="1">IFERROR(INDEX(MAESTRO!H:H,_xludf.AGGREGATE(15,6,ROW(MAESTRO!$B$3:$B$1000)/((MAESTRO!$B$3:$B$1000="MILITARES")*(UPPER(MAESTRO!$L$3:$L$1000)="CONFIRMADO")),ROWS($A$3:A481))),"")</f>
        <v/>
      </c>
      <c r="I481" s="10" t="str">
        <f ca="1">IFERROR(INDEX(MAESTRO!I:I,_xludf.AGGREGATE(15,6,ROW(MAESTRO!$B$3:$B$1000)/((MAESTRO!$B$3:$B$1000="MILITARES")*(UPPER(MAESTRO!$L$3:$L$1000)="CONFIRMADO")),ROWS($A$3:A481))),"")</f>
        <v/>
      </c>
      <c r="J481" s="10" t="str">
        <f ca="1">IFERROR(INDEX(MAESTRO!J:J,_xludf.AGGREGATE(15,6,ROW(MAESTRO!$B$3:$B$1000)/((MAESTRO!$B$3:$B$1000="MILITARES")*(UPPER(MAESTRO!$L$3:$L$1000)="CONFIRMADO")),ROWS($A$3:A481))),"")</f>
        <v/>
      </c>
      <c r="K481" s="10" t="str">
        <f ca="1">IFERROR(INDEX(MAESTRO!K:K,_xludf.AGGREGATE(15,6,ROW(MAESTRO!$B$3:$B$1000)/((MAESTRO!$B$3:$B$1000="MILITARES")*(UPPER(MAESTRO!$L$3:$L$1000)="CONFIRMADO")),ROWS($A$3:A481))),"")</f>
        <v/>
      </c>
      <c r="L481" s="10" t="str">
        <f ca="1">IFERROR(INDEX(MAESTRO!L:L,_xludf.AGGREGATE(15,6,ROW(MAESTRO!$B$3:$B$1000)/((MAESTRO!$B$3:$B$1000="MILITARES")*(UPPER(MAESTRO!$L$3:$L$1000)="CONFIRMADO")),ROWS($A$3:A481))),"")</f>
        <v/>
      </c>
      <c r="M481" s="10" t="str">
        <f ca="1">IFERROR(INDEX(MAESTRO!M:M,_xludf.AGGREGATE(15,6,ROW(MAESTRO!$B$3:$B$1000)/((MAESTRO!$B$3:$B$1000="MILITARES")*(UPPER(MAESTRO!$L$3:$L$1000)="CONFIRMADO")),ROWS($A$3:A481))),"")</f>
        <v/>
      </c>
      <c r="N481" s="10" t="str">
        <f ca="1">IFERROR(INDEX(MAESTRO!N:N,_xludf.AGGREGATE(15,6,ROW(MAESTRO!$B$3:$B$1000)/((MAESTRO!$B$3:$B$1000="MILITARES")*(UPPER(MAESTRO!$L$3:$L$1000)="CONFIRMADO")),ROWS($A$3:A481))),"")</f>
        <v/>
      </c>
      <c r="O481" s="10" t="str">
        <f ca="1">IFERROR(INDEX(MAESTRO!O:O,_xludf.AGGREGATE(15,6,ROW(MAESTRO!$B$3:$B$1000)/((MAESTRO!$B$3:$B$1000="MILITARES")*(UPPER(MAESTRO!$L$3:$L$1000)="CONFIRMADO")),ROWS($A$3:A481))),"")</f>
        <v/>
      </c>
      <c r="P481" s="10" t="str">
        <f ca="1">IFERROR(INDEX(MAESTRO!P:P,_xludf.AGGREGATE(15,6,ROW(MAESTRO!$B$3:$B$1000)/((MAESTRO!$B$3:$B$1000="MILITARES")*(UPPER(MAESTRO!$L$3:$L$1000)="CONFIRMADO")),ROWS($A$3:A481))),"")</f>
        <v/>
      </c>
      <c r="Q481" s="10" t="str">
        <f ca="1">IFERROR(INDEX(MAESTRO!Q:Q,_xludf.AGGREGATE(15,6,ROW(MAESTRO!$B$3:$B$1000)/((MAESTRO!$B$3:$B$1000="MILITARES")*(UPPER(MAESTRO!$L$3:$L$1000)="CONFIRMADO")),ROWS($A$3:A481))),"")</f>
        <v/>
      </c>
      <c r="R481" s="10" t="str">
        <f ca="1">IFERROR(INDEX(MAESTRO!R:R,_xludf.AGGREGATE(15,6,ROW(MAESTRO!$B$3:$B$1000)/((MAESTRO!$B$3:$B$1000="MILITARES")*(UPPER(MAESTRO!$L$3:$L$1000)="CONFIRMADO")),ROWS($A$3:A481))),"")</f>
        <v/>
      </c>
      <c r="S481" s="10" t="str">
        <f ca="1">IFERROR(INDEX(MAESTRO!S:S,_xludf.AGGREGATE(15,6,ROW(MAESTRO!$B$3:$B$1000)/((MAESTRO!$B$3:$B$1000="MILITARES")*(UPPER(MAESTRO!$L$3:$L$1000)="CONFIRMADO")),ROWS($A$3:A481))),"")</f>
        <v/>
      </c>
      <c r="T481" s="10" t="str">
        <f ca="1">IFERROR(INDEX(MAESTRO!T:T,_xludf.AGGREGATE(15,6,ROW(MAESTRO!$B$3:$B$1000)/((MAESTRO!$B$3:$B$1000="MILITARES")*(UPPER(MAESTRO!$L$3:$L$1000)="CONFIRMADO")),ROWS($A$3:A481))),"")</f>
        <v/>
      </c>
      <c r="U481" s="10" t="str">
        <f ca="1">IFERROR(INDEX(MAESTRO!U:U,_xludf.AGGREGATE(15,6,ROW(MAESTRO!$B$3:$B$1000)/((MAESTRO!$B$3:$B$1000="MILITARES")*(UPPER(MAESTRO!$L$3:$L$1000)="CONFIRMADO")),ROWS($A$3:A481))),"")</f>
        <v/>
      </c>
      <c r="V481" s="10" t="str">
        <f ca="1">IFERROR(INDEX(MAESTRO!V:V,_xludf.AGGREGATE(15,6,ROW(MAESTRO!$B$3:$B$1000)/((MAESTRO!$B$3:$B$1000="MILITARES")*(UPPER(MAESTRO!$L$3:$L$1000)="CONFIRMADO")),ROWS($A$3:A481))),"")</f>
        <v/>
      </c>
      <c r="W481" s="10" t="str">
        <f ca="1">IFERROR(INDEX(MAESTRO!W:W,_xludf.AGGREGATE(15,6,ROW(MAESTRO!$B$3:$B$1000)/((MAESTRO!$B$3:$B$1000="MILITARES")*(UPPER(MAESTRO!$L$3:$L$1000)="CONFIRMADO")),ROWS($A$3:A481))),"")</f>
        <v/>
      </c>
      <c r="X481" s="10" t="str">
        <f ca="1">IFERROR(INDEX(MAESTRO!X:X,_xludf.AGGREGATE(15,6,ROW(MAESTRO!$B$3:$B$1000)/((MAESTRO!$B$3:$B$1000="MILITARES")*(UPPER(MAESTRO!$L$3:$L$1000)="CONFIRMADO")),ROWS($A$3:A481))),"")</f>
        <v/>
      </c>
    </row>
    <row r="482" spans="1:24" ht="22.05" customHeight="1">
      <c r="A482" s="15" t="str">
        <f ca="1">IFERROR(INDEX(MAESTRO!A:A,_xludf.AGGREGATE(15,6,ROW(MAESTRO!$B$3:$B$1000)/((MAESTRO!$B$3:$B$1000="MILITARES")*(UPPER(MAESTRO!$L$3:$L$1000)="CONFIRMADO")),ROWS($A$3:A482))),"")</f>
        <v/>
      </c>
      <c r="B482" s="15" t="str">
        <f ca="1">IFERROR(INDEX(MAESTRO!B:B,_xludf.AGGREGATE(15,6,ROW(MAESTRO!$B$3:$B$1000)/((MAESTRO!$B$3:$B$1000="MILITARES")*(UPPER(MAESTRO!$L$3:$L$1000)="CONFIRMADO")),ROWS($A$3:A482))),"")</f>
        <v/>
      </c>
      <c r="C482" s="15" t="str">
        <f ca="1">IFERROR(INDEX(MAESTRO!C:C,_xludf.AGGREGATE(15,6,ROW(MAESTRO!$B$3:$B$1000)/((MAESTRO!$B$3:$B$1000="MILITARES")*(UPPER(MAESTRO!$L$3:$L$1000)="CONFIRMADO")),ROWS($A$3:A482))),"")</f>
        <v/>
      </c>
      <c r="D482" s="15" t="str">
        <f ca="1">IFERROR(INDEX(MAESTRO!D:D,_xludf.AGGREGATE(15,6,ROW(MAESTRO!$B$3:$B$1000)/((MAESTRO!$B$3:$B$1000="MILITARES")*(UPPER(MAESTRO!$L$3:$L$1000)="CONFIRMADO")),ROWS($A$3:A482))),"")</f>
        <v/>
      </c>
      <c r="E482" s="15" t="str">
        <f ca="1">IFERROR(INDEX(MAESTRO!E:E,_xludf.AGGREGATE(15,6,ROW(MAESTRO!$B$3:$B$1000)/((MAESTRO!$B$3:$B$1000="MILITARES")*(UPPER(MAESTRO!$L$3:$L$1000)="CONFIRMADO")),ROWS($A$3:A482))),"")</f>
        <v/>
      </c>
      <c r="F482" s="15" t="str">
        <f ca="1">IFERROR(INDEX(MAESTRO!F:F,_xludf.AGGREGATE(15,6,ROW(MAESTRO!$B$3:$B$1000)/((MAESTRO!$B$3:$B$1000="MILITARES")*(UPPER(MAESTRO!$L$3:$L$1000)="CONFIRMADO")),ROWS($A$3:A482))),"")</f>
        <v/>
      </c>
      <c r="G482" s="15" t="str">
        <f ca="1">IFERROR(INDEX(MAESTRO!G:G,_xludf.AGGREGATE(15,6,ROW(MAESTRO!$B$3:$B$1000)/((MAESTRO!$B$3:$B$1000="MILITARES")*(UPPER(MAESTRO!$L$3:$L$1000)="CONFIRMADO")),ROWS($A$3:A482))),"")</f>
        <v/>
      </c>
      <c r="H482" s="15" t="str">
        <f ca="1">IFERROR(INDEX(MAESTRO!H:H,_xludf.AGGREGATE(15,6,ROW(MAESTRO!$B$3:$B$1000)/((MAESTRO!$B$3:$B$1000="MILITARES")*(UPPER(MAESTRO!$L$3:$L$1000)="CONFIRMADO")),ROWS($A$3:A482))),"")</f>
        <v/>
      </c>
      <c r="I482" s="15" t="str">
        <f ca="1">IFERROR(INDEX(MAESTRO!I:I,_xludf.AGGREGATE(15,6,ROW(MAESTRO!$B$3:$B$1000)/((MAESTRO!$B$3:$B$1000="MILITARES")*(UPPER(MAESTRO!$L$3:$L$1000)="CONFIRMADO")),ROWS($A$3:A482))),"")</f>
        <v/>
      </c>
      <c r="J482" s="15" t="str">
        <f ca="1">IFERROR(INDEX(MAESTRO!J:J,_xludf.AGGREGATE(15,6,ROW(MAESTRO!$B$3:$B$1000)/((MAESTRO!$B$3:$B$1000="MILITARES")*(UPPER(MAESTRO!$L$3:$L$1000)="CONFIRMADO")),ROWS($A$3:A482))),"")</f>
        <v/>
      </c>
      <c r="K482" s="15" t="str">
        <f ca="1">IFERROR(INDEX(MAESTRO!K:K,_xludf.AGGREGATE(15,6,ROW(MAESTRO!$B$3:$B$1000)/((MAESTRO!$B$3:$B$1000="MILITARES")*(UPPER(MAESTRO!$L$3:$L$1000)="CONFIRMADO")),ROWS($A$3:A482))),"")</f>
        <v/>
      </c>
      <c r="L482" s="15" t="str">
        <f ca="1">IFERROR(INDEX(MAESTRO!L:L,_xludf.AGGREGATE(15,6,ROW(MAESTRO!$B$3:$B$1000)/((MAESTRO!$B$3:$B$1000="MILITARES")*(UPPER(MAESTRO!$L$3:$L$1000)="CONFIRMADO")),ROWS($A$3:A482))),"")</f>
        <v/>
      </c>
      <c r="M482" s="15" t="str">
        <f ca="1">IFERROR(INDEX(MAESTRO!M:M,_xludf.AGGREGATE(15,6,ROW(MAESTRO!$B$3:$B$1000)/((MAESTRO!$B$3:$B$1000="MILITARES")*(UPPER(MAESTRO!$L$3:$L$1000)="CONFIRMADO")),ROWS($A$3:A482))),"")</f>
        <v/>
      </c>
      <c r="N482" s="15" t="str">
        <f ca="1">IFERROR(INDEX(MAESTRO!N:N,_xludf.AGGREGATE(15,6,ROW(MAESTRO!$B$3:$B$1000)/((MAESTRO!$B$3:$B$1000="MILITARES")*(UPPER(MAESTRO!$L$3:$L$1000)="CONFIRMADO")),ROWS($A$3:A482))),"")</f>
        <v/>
      </c>
      <c r="O482" s="15" t="str">
        <f ca="1">IFERROR(INDEX(MAESTRO!O:O,_xludf.AGGREGATE(15,6,ROW(MAESTRO!$B$3:$B$1000)/((MAESTRO!$B$3:$B$1000="MILITARES")*(UPPER(MAESTRO!$L$3:$L$1000)="CONFIRMADO")),ROWS($A$3:A482))),"")</f>
        <v/>
      </c>
      <c r="P482" s="15" t="str">
        <f ca="1">IFERROR(INDEX(MAESTRO!P:P,_xludf.AGGREGATE(15,6,ROW(MAESTRO!$B$3:$B$1000)/((MAESTRO!$B$3:$B$1000="MILITARES")*(UPPER(MAESTRO!$L$3:$L$1000)="CONFIRMADO")),ROWS($A$3:A482))),"")</f>
        <v/>
      </c>
      <c r="Q482" s="15" t="str">
        <f ca="1">IFERROR(INDEX(MAESTRO!Q:Q,_xludf.AGGREGATE(15,6,ROW(MAESTRO!$B$3:$B$1000)/((MAESTRO!$B$3:$B$1000="MILITARES")*(UPPER(MAESTRO!$L$3:$L$1000)="CONFIRMADO")),ROWS($A$3:A482))),"")</f>
        <v/>
      </c>
      <c r="R482" s="15" t="str">
        <f ca="1">IFERROR(INDEX(MAESTRO!R:R,_xludf.AGGREGATE(15,6,ROW(MAESTRO!$B$3:$B$1000)/((MAESTRO!$B$3:$B$1000="MILITARES")*(UPPER(MAESTRO!$L$3:$L$1000)="CONFIRMADO")),ROWS($A$3:A482))),"")</f>
        <v/>
      </c>
      <c r="S482" s="15" t="str">
        <f ca="1">IFERROR(INDEX(MAESTRO!S:S,_xludf.AGGREGATE(15,6,ROW(MAESTRO!$B$3:$B$1000)/((MAESTRO!$B$3:$B$1000="MILITARES")*(UPPER(MAESTRO!$L$3:$L$1000)="CONFIRMADO")),ROWS($A$3:A482))),"")</f>
        <v/>
      </c>
      <c r="T482" s="15" t="str">
        <f ca="1">IFERROR(INDEX(MAESTRO!T:T,_xludf.AGGREGATE(15,6,ROW(MAESTRO!$B$3:$B$1000)/((MAESTRO!$B$3:$B$1000="MILITARES")*(UPPER(MAESTRO!$L$3:$L$1000)="CONFIRMADO")),ROWS($A$3:A482))),"")</f>
        <v/>
      </c>
      <c r="U482" s="15" t="str">
        <f ca="1">IFERROR(INDEX(MAESTRO!U:U,_xludf.AGGREGATE(15,6,ROW(MAESTRO!$B$3:$B$1000)/((MAESTRO!$B$3:$B$1000="MILITARES")*(UPPER(MAESTRO!$L$3:$L$1000)="CONFIRMADO")),ROWS($A$3:A482))),"")</f>
        <v/>
      </c>
      <c r="V482" s="15" t="str">
        <f ca="1">IFERROR(INDEX(MAESTRO!V:V,_xludf.AGGREGATE(15,6,ROW(MAESTRO!$B$3:$B$1000)/((MAESTRO!$B$3:$B$1000="MILITARES")*(UPPER(MAESTRO!$L$3:$L$1000)="CONFIRMADO")),ROWS($A$3:A482))),"")</f>
        <v/>
      </c>
      <c r="W482" s="15" t="str">
        <f ca="1">IFERROR(INDEX(MAESTRO!W:W,_xludf.AGGREGATE(15,6,ROW(MAESTRO!$B$3:$B$1000)/((MAESTRO!$B$3:$B$1000="MILITARES")*(UPPER(MAESTRO!$L$3:$L$1000)="CONFIRMADO")),ROWS($A$3:A482))),"")</f>
        <v/>
      </c>
      <c r="X482" s="15" t="str">
        <f ca="1">IFERROR(INDEX(MAESTRO!X:X,_xludf.AGGREGATE(15,6,ROW(MAESTRO!$B$3:$B$1000)/((MAESTRO!$B$3:$B$1000="MILITARES")*(UPPER(MAESTRO!$L$3:$L$1000)="CONFIRMADO")),ROWS($A$3:A482))),"")</f>
        <v/>
      </c>
    </row>
    <row r="483" spans="1:24" ht="22.05" customHeight="1">
      <c r="A483" s="10" t="str">
        <f ca="1">IFERROR(INDEX(MAESTRO!A:A,_xludf.AGGREGATE(15,6,ROW(MAESTRO!$B$3:$B$1000)/((MAESTRO!$B$3:$B$1000="MILITARES")*(UPPER(MAESTRO!$L$3:$L$1000)="CONFIRMADO")),ROWS($A$3:A483))),"")</f>
        <v/>
      </c>
      <c r="B483" s="10" t="str">
        <f ca="1">IFERROR(INDEX(MAESTRO!B:B,_xludf.AGGREGATE(15,6,ROW(MAESTRO!$B$3:$B$1000)/((MAESTRO!$B$3:$B$1000="MILITARES")*(UPPER(MAESTRO!$L$3:$L$1000)="CONFIRMADO")),ROWS($A$3:A483))),"")</f>
        <v/>
      </c>
      <c r="C483" s="10" t="str">
        <f ca="1">IFERROR(INDEX(MAESTRO!C:C,_xludf.AGGREGATE(15,6,ROW(MAESTRO!$B$3:$B$1000)/((MAESTRO!$B$3:$B$1000="MILITARES")*(UPPER(MAESTRO!$L$3:$L$1000)="CONFIRMADO")),ROWS($A$3:A483))),"")</f>
        <v/>
      </c>
      <c r="D483" s="10" t="str">
        <f ca="1">IFERROR(INDEX(MAESTRO!D:D,_xludf.AGGREGATE(15,6,ROW(MAESTRO!$B$3:$B$1000)/((MAESTRO!$B$3:$B$1000="MILITARES")*(UPPER(MAESTRO!$L$3:$L$1000)="CONFIRMADO")),ROWS($A$3:A483))),"")</f>
        <v/>
      </c>
      <c r="E483" s="10" t="str">
        <f ca="1">IFERROR(INDEX(MAESTRO!E:E,_xludf.AGGREGATE(15,6,ROW(MAESTRO!$B$3:$B$1000)/((MAESTRO!$B$3:$B$1000="MILITARES")*(UPPER(MAESTRO!$L$3:$L$1000)="CONFIRMADO")),ROWS($A$3:A483))),"")</f>
        <v/>
      </c>
      <c r="F483" s="10" t="str">
        <f ca="1">IFERROR(INDEX(MAESTRO!F:F,_xludf.AGGREGATE(15,6,ROW(MAESTRO!$B$3:$B$1000)/((MAESTRO!$B$3:$B$1000="MILITARES")*(UPPER(MAESTRO!$L$3:$L$1000)="CONFIRMADO")),ROWS($A$3:A483))),"")</f>
        <v/>
      </c>
      <c r="G483" s="10" t="str">
        <f ca="1">IFERROR(INDEX(MAESTRO!G:G,_xludf.AGGREGATE(15,6,ROW(MAESTRO!$B$3:$B$1000)/((MAESTRO!$B$3:$B$1000="MILITARES")*(UPPER(MAESTRO!$L$3:$L$1000)="CONFIRMADO")),ROWS($A$3:A483))),"")</f>
        <v/>
      </c>
      <c r="H483" s="10" t="str">
        <f ca="1">IFERROR(INDEX(MAESTRO!H:H,_xludf.AGGREGATE(15,6,ROW(MAESTRO!$B$3:$B$1000)/((MAESTRO!$B$3:$B$1000="MILITARES")*(UPPER(MAESTRO!$L$3:$L$1000)="CONFIRMADO")),ROWS($A$3:A483))),"")</f>
        <v/>
      </c>
      <c r="I483" s="10" t="str">
        <f ca="1">IFERROR(INDEX(MAESTRO!I:I,_xludf.AGGREGATE(15,6,ROW(MAESTRO!$B$3:$B$1000)/((MAESTRO!$B$3:$B$1000="MILITARES")*(UPPER(MAESTRO!$L$3:$L$1000)="CONFIRMADO")),ROWS($A$3:A483))),"")</f>
        <v/>
      </c>
      <c r="J483" s="10" t="str">
        <f ca="1">IFERROR(INDEX(MAESTRO!J:J,_xludf.AGGREGATE(15,6,ROW(MAESTRO!$B$3:$B$1000)/((MAESTRO!$B$3:$B$1000="MILITARES")*(UPPER(MAESTRO!$L$3:$L$1000)="CONFIRMADO")),ROWS($A$3:A483))),"")</f>
        <v/>
      </c>
      <c r="K483" s="10" t="str">
        <f ca="1">IFERROR(INDEX(MAESTRO!K:K,_xludf.AGGREGATE(15,6,ROW(MAESTRO!$B$3:$B$1000)/((MAESTRO!$B$3:$B$1000="MILITARES")*(UPPER(MAESTRO!$L$3:$L$1000)="CONFIRMADO")),ROWS($A$3:A483))),"")</f>
        <v/>
      </c>
      <c r="L483" s="10" t="str">
        <f ca="1">IFERROR(INDEX(MAESTRO!L:L,_xludf.AGGREGATE(15,6,ROW(MAESTRO!$B$3:$B$1000)/((MAESTRO!$B$3:$B$1000="MILITARES")*(UPPER(MAESTRO!$L$3:$L$1000)="CONFIRMADO")),ROWS($A$3:A483))),"")</f>
        <v/>
      </c>
      <c r="M483" s="10" t="str">
        <f ca="1">IFERROR(INDEX(MAESTRO!M:M,_xludf.AGGREGATE(15,6,ROW(MAESTRO!$B$3:$B$1000)/((MAESTRO!$B$3:$B$1000="MILITARES")*(UPPER(MAESTRO!$L$3:$L$1000)="CONFIRMADO")),ROWS($A$3:A483))),"")</f>
        <v/>
      </c>
      <c r="N483" s="10" t="str">
        <f ca="1">IFERROR(INDEX(MAESTRO!N:N,_xludf.AGGREGATE(15,6,ROW(MAESTRO!$B$3:$B$1000)/((MAESTRO!$B$3:$B$1000="MILITARES")*(UPPER(MAESTRO!$L$3:$L$1000)="CONFIRMADO")),ROWS($A$3:A483))),"")</f>
        <v/>
      </c>
      <c r="O483" s="10" t="str">
        <f ca="1">IFERROR(INDEX(MAESTRO!O:O,_xludf.AGGREGATE(15,6,ROW(MAESTRO!$B$3:$B$1000)/((MAESTRO!$B$3:$B$1000="MILITARES")*(UPPER(MAESTRO!$L$3:$L$1000)="CONFIRMADO")),ROWS($A$3:A483))),"")</f>
        <v/>
      </c>
      <c r="P483" s="10" t="str">
        <f ca="1">IFERROR(INDEX(MAESTRO!P:P,_xludf.AGGREGATE(15,6,ROW(MAESTRO!$B$3:$B$1000)/((MAESTRO!$B$3:$B$1000="MILITARES")*(UPPER(MAESTRO!$L$3:$L$1000)="CONFIRMADO")),ROWS($A$3:A483))),"")</f>
        <v/>
      </c>
      <c r="Q483" s="10" t="str">
        <f ca="1">IFERROR(INDEX(MAESTRO!Q:Q,_xludf.AGGREGATE(15,6,ROW(MAESTRO!$B$3:$B$1000)/((MAESTRO!$B$3:$B$1000="MILITARES")*(UPPER(MAESTRO!$L$3:$L$1000)="CONFIRMADO")),ROWS($A$3:A483))),"")</f>
        <v/>
      </c>
      <c r="R483" s="10" t="str">
        <f ca="1">IFERROR(INDEX(MAESTRO!R:R,_xludf.AGGREGATE(15,6,ROW(MAESTRO!$B$3:$B$1000)/((MAESTRO!$B$3:$B$1000="MILITARES")*(UPPER(MAESTRO!$L$3:$L$1000)="CONFIRMADO")),ROWS($A$3:A483))),"")</f>
        <v/>
      </c>
      <c r="S483" s="10" t="str">
        <f ca="1">IFERROR(INDEX(MAESTRO!S:S,_xludf.AGGREGATE(15,6,ROW(MAESTRO!$B$3:$B$1000)/((MAESTRO!$B$3:$B$1000="MILITARES")*(UPPER(MAESTRO!$L$3:$L$1000)="CONFIRMADO")),ROWS($A$3:A483))),"")</f>
        <v/>
      </c>
      <c r="T483" s="10" t="str">
        <f ca="1">IFERROR(INDEX(MAESTRO!T:T,_xludf.AGGREGATE(15,6,ROW(MAESTRO!$B$3:$B$1000)/((MAESTRO!$B$3:$B$1000="MILITARES")*(UPPER(MAESTRO!$L$3:$L$1000)="CONFIRMADO")),ROWS($A$3:A483))),"")</f>
        <v/>
      </c>
      <c r="U483" s="10" t="str">
        <f ca="1">IFERROR(INDEX(MAESTRO!U:U,_xludf.AGGREGATE(15,6,ROW(MAESTRO!$B$3:$B$1000)/((MAESTRO!$B$3:$B$1000="MILITARES")*(UPPER(MAESTRO!$L$3:$L$1000)="CONFIRMADO")),ROWS($A$3:A483))),"")</f>
        <v/>
      </c>
      <c r="V483" s="10" t="str">
        <f ca="1">IFERROR(INDEX(MAESTRO!V:V,_xludf.AGGREGATE(15,6,ROW(MAESTRO!$B$3:$B$1000)/((MAESTRO!$B$3:$B$1000="MILITARES")*(UPPER(MAESTRO!$L$3:$L$1000)="CONFIRMADO")),ROWS($A$3:A483))),"")</f>
        <v/>
      </c>
      <c r="W483" s="10" t="str">
        <f ca="1">IFERROR(INDEX(MAESTRO!W:W,_xludf.AGGREGATE(15,6,ROW(MAESTRO!$B$3:$B$1000)/((MAESTRO!$B$3:$B$1000="MILITARES")*(UPPER(MAESTRO!$L$3:$L$1000)="CONFIRMADO")),ROWS($A$3:A483))),"")</f>
        <v/>
      </c>
      <c r="X483" s="10" t="str">
        <f ca="1">IFERROR(INDEX(MAESTRO!X:X,_xludf.AGGREGATE(15,6,ROW(MAESTRO!$B$3:$B$1000)/((MAESTRO!$B$3:$B$1000="MILITARES")*(UPPER(MAESTRO!$L$3:$L$1000)="CONFIRMADO")),ROWS($A$3:A483))),"")</f>
        <v/>
      </c>
    </row>
    <row r="484" spans="1:24" ht="22.05" customHeight="1">
      <c r="A484" s="15" t="str">
        <f ca="1">IFERROR(INDEX(MAESTRO!A:A,_xludf.AGGREGATE(15,6,ROW(MAESTRO!$B$3:$B$1000)/((MAESTRO!$B$3:$B$1000="MILITARES")*(UPPER(MAESTRO!$L$3:$L$1000)="CONFIRMADO")),ROWS($A$3:A484))),"")</f>
        <v/>
      </c>
      <c r="B484" s="15" t="str">
        <f ca="1">IFERROR(INDEX(MAESTRO!B:B,_xludf.AGGREGATE(15,6,ROW(MAESTRO!$B$3:$B$1000)/((MAESTRO!$B$3:$B$1000="MILITARES")*(UPPER(MAESTRO!$L$3:$L$1000)="CONFIRMADO")),ROWS($A$3:A484))),"")</f>
        <v/>
      </c>
      <c r="C484" s="15" t="str">
        <f ca="1">IFERROR(INDEX(MAESTRO!C:C,_xludf.AGGREGATE(15,6,ROW(MAESTRO!$B$3:$B$1000)/((MAESTRO!$B$3:$B$1000="MILITARES")*(UPPER(MAESTRO!$L$3:$L$1000)="CONFIRMADO")),ROWS($A$3:A484))),"")</f>
        <v/>
      </c>
      <c r="D484" s="15" t="str">
        <f ca="1">IFERROR(INDEX(MAESTRO!D:D,_xludf.AGGREGATE(15,6,ROW(MAESTRO!$B$3:$B$1000)/((MAESTRO!$B$3:$B$1000="MILITARES")*(UPPER(MAESTRO!$L$3:$L$1000)="CONFIRMADO")),ROWS($A$3:A484))),"")</f>
        <v/>
      </c>
      <c r="E484" s="15" t="str">
        <f ca="1">IFERROR(INDEX(MAESTRO!E:E,_xludf.AGGREGATE(15,6,ROW(MAESTRO!$B$3:$B$1000)/((MAESTRO!$B$3:$B$1000="MILITARES")*(UPPER(MAESTRO!$L$3:$L$1000)="CONFIRMADO")),ROWS($A$3:A484))),"")</f>
        <v/>
      </c>
      <c r="F484" s="15" t="str">
        <f ca="1">IFERROR(INDEX(MAESTRO!F:F,_xludf.AGGREGATE(15,6,ROW(MAESTRO!$B$3:$B$1000)/((MAESTRO!$B$3:$B$1000="MILITARES")*(UPPER(MAESTRO!$L$3:$L$1000)="CONFIRMADO")),ROWS($A$3:A484))),"")</f>
        <v/>
      </c>
      <c r="G484" s="15" t="str">
        <f ca="1">IFERROR(INDEX(MAESTRO!G:G,_xludf.AGGREGATE(15,6,ROW(MAESTRO!$B$3:$B$1000)/((MAESTRO!$B$3:$B$1000="MILITARES")*(UPPER(MAESTRO!$L$3:$L$1000)="CONFIRMADO")),ROWS($A$3:A484))),"")</f>
        <v/>
      </c>
      <c r="H484" s="15" t="str">
        <f ca="1">IFERROR(INDEX(MAESTRO!H:H,_xludf.AGGREGATE(15,6,ROW(MAESTRO!$B$3:$B$1000)/((MAESTRO!$B$3:$B$1000="MILITARES")*(UPPER(MAESTRO!$L$3:$L$1000)="CONFIRMADO")),ROWS($A$3:A484))),"")</f>
        <v/>
      </c>
      <c r="I484" s="15" t="str">
        <f ca="1">IFERROR(INDEX(MAESTRO!I:I,_xludf.AGGREGATE(15,6,ROW(MAESTRO!$B$3:$B$1000)/((MAESTRO!$B$3:$B$1000="MILITARES")*(UPPER(MAESTRO!$L$3:$L$1000)="CONFIRMADO")),ROWS($A$3:A484))),"")</f>
        <v/>
      </c>
      <c r="J484" s="15" t="str">
        <f ca="1">IFERROR(INDEX(MAESTRO!J:J,_xludf.AGGREGATE(15,6,ROW(MAESTRO!$B$3:$B$1000)/((MAESTRO!$B$3:$B$1000="MILITARES")*(UPPER(MAESTRO!$L$3:$L$1000)="CONFIRMADO")),ROWS($A$3:A484))),"")</f>
        <v/>
      </c>
      <c r="K484" s="15" t="str">
        <f ca="1">IFERROR(INDEX(MAESTRO!K:K,_xludf.AGGREGATE(15,6,ROW(MAESTRO!$B$3:$B$1000)/((MAESTRO!$B$3:$B$1000="MILITARES")*(UPPER(MAESTRO!$L$3:$L$1000)="CONFIRMADO")),ROWS($A$3:A484))),"")</f>
        <v/>
      </c>
      <c r="L484" s="15" t="str">
        <f ca="1">IFERROR(INDEX(MAESTRO!L:L,_xludf.AGGREGATE(15,6,ROW(MAESTRO!$B$3:$B$1000)/((MAESTRO!$B$3:$B$1000="MILITARES")*(UPPER(MAESTRO!$L$3:$L$1000)="CONFIRMADO")),ROWS($A$3:A484))),"")</f>
        <v/>
      </c>
      <c r="M484" s="15" t="str">
        <f ca="1">IFERROR(INDEX(MAESTRO!M:M,_xludf.AGGREGATE(15,6,ROW(MAESTRO!$B$3:$B$1000)/((MAESTRO!$B$3:$B$1000="MILITARES")*(UPPER(MAESTRO!$L$3:$L$1000)="CONFIRMADO")),ROWS($A$3:A484))),"")</f>
        <v/>
      </c>
      <c r="N484" s="15" t="str">
        <f ca="1">IFERROR(INDEX(MAESTRO!N:N,_xludf.AGGREGATE(15,6,ROW(MAESTRO!$B$3:$B$1000)/((MAESTRO!$B$3:$B$1000="MILITARES")*(UPPER(MAESTRO!$L$3:$L$1000)="CONFIRMADO")),ROWS($A$3:A484))),"")</f>
        <v/>
      </c>
      <c r="O484" s="15" t="str">
        <f ca="1">IFERROR(INDEX(MAESTRO!O:O,_xludf.AGGREGATE(15,6,ROW(MAESTRO!$B$3:$B$1000)/((MAESTRO!$B$3:$B$1000="MILITARES")*(UPPER(MAESTRO!$L$3:$L$1000)="CONFIRMADO")),ROWS($A$3:A484))),"")</f>
        <v/>
      </c>
      <c r="P484" s="15" t="str">
        <f ca="1">IFERROR(INDEX(MAESTRO!P:P,_xludf.AGGREGATE(15,6,ROW(MAESTRO!$B$3:$B$1000)/((MAESTRO!$B$3:$B$1000="MILITARES")*(UPPER(MAESTRO!$L$3:$L$1000)="CONFIRMADO")),ROWS($A$3:A484))),"")</f>
        <v/>
      </c>
      <c r="Q484" s="15" t="str">
        <f ca="1">IFERROR(INDEX(MAESTRO!Q:Q,_xludf.AGGREGATE(15,6,ROW(MAESTRO!$B$3:$B$1000)/((MAESTRO!$B$3:$B$1000="MILITARES")*(UPPER(MAESTRO!$L$3:$L$1000)="CONFIRMADO")),ROWS($A$3:A484))),"")</f>
        <v/>
      </c>
      <c r="R484" s="15" t="str">
        <f ca="1">IFERROR(INDEX(MAESTRO!R:R,_xludf.AGGREGATE(15,6,ROW(MAESTRO!$B$3:$B$1000)/((MAESTRO!$B$3:$B$1000="MILITARES")*(UPPER(MAESTRO!$L$3:$L$1000)="CONFIRMADO")),ROWS($A$3:A484))),"")</f>
        <v/>
      </c>
      <c r="S484" s="15" t="str">
        <f ca="1">IFERROR(INDEX(MAESTRO!S:S,_xludf.AGGREGATE(15,6,ROW(MAESTRO!$B$3:$B$1000)/((MAESTRO!$B$3:$B$1000="MILITARES")*(UPPER(MAESTRO!$L$3:$L$1000)="CONFIRMADO")),ROWS($A$3:A484))),"")</f>
        <v/>
      </c>
      <c r="T484" s="15" t="str">
        <f ca="1">IFERROR(INDEX(MAESTRO!T:T,_xludf.AGGREGATE(15,6,ROW(MAESTRO!$B$3:$B$1000)/((MAESTRO!$B$3:$B$1000="MILITARES")*(UPPER(MAESTRO!$L$3:$L$1000)="CONFIRMADO")),ROWS($A$3:A484))),"")</f>
        <v/>
      </c>
      <c r="U484" s="15" t="str">
        <f ca="1">IFERROR(INDEX(MAESTRO!U:U,_xludf.AGGREGATE(15,6,ROW(MAESTRO!$B$3:$B$1000)/((MAESTRO!$B$3:$B$1000="MILITARES")*(UPPER(MAESTRO!$L$3:$L$1000)="CONFIRMADO")),ROWS($A$3:A484))),"")</f>
        <v/>
      </c>
      <c r="V484" s="15" t="str">
        <f ca="1">IFERROR(INDEX(MAESTRO!V:V,_xludf.AGGREGATE(15,6,ROW(MAESTRO!$B$3:$B$1000)/((MAESTRO!$B$3:$B$1000="MILITARES")*(UPPER(MAESTRO!$L$3:$L$1000)="CONFIRMADO")),ROWS($A$3:A484))),"")</f>
        <v/>
      </c>
      <c r="W484" s="15" t="str">
        <f ca="1">IFERROR(INDEX(MAESTRO!W:W,_xludf.AGGREGATE(15,6,ROW(MAESTRO!$B$3:$B$1000)/((MAESTRO!$B$3:$B$1000="MILITARES")*(UPPER(MAESTRO!$L$3:$L$1000)="CONFIRMADO")),ROWS($A$3:A484))),"")</f>
        <v/>
      </c>
      <c r="X484" s="15" t="str">
        <f ca="1">IFERROR(INDEX(MAESTRO!X:X,_xludf.AGGREGATE(15,6,ROW(MAESTRO!$B$3:$B$1000)/((MAESTRO!$B$3:$B$1000="MILITARES")*(UPPER(MAESTRO!$L$3:$L$1000)="CONFIRMADO")),ROWS($A$3:A484))),"")</f>
        <v/>
      </c>
    </row>
    <row r="485" spans="1:24" ht="22.05" customHeight="1">
      <c r="A485" s="10" t="str">
        <f ca="1">IFERROR(INDEX(MAESTRO!A:A,_xludf.AGGREGATE(15,6,ROW(MAESTRO!$B$3:$B$1000)/((MAESTRO!$B$3:$B$1000="MILITARES")*(UPPER(MAESTRO!$L$3:$L$1000)="CONFIRMADO")),ROWS($A$3:A485))),"")</f>
        <v/>
      </c>
      <c r="B485" s="10" t="str">
        <f ca="1">IFERROR(INDEX(MAESTRO!B:B,_xludf.AGGREGATE(15,6,ROW(MAESTRO!$B$3:$B$1000)/((MAESTRO!$B$3:$B$1000="MILITARES")*(UPPER(MAESTRO!$L$3:$L$1000)="CONFIRMADO")),ROWS($A$3:A485))),"")</f>
        <v/>
      </c>
      <c r="C485" s="10" t="str">
        <f ca="1">IFERROR(INDEX(MAESTRO!C:C,_xludf.AGGREGATE(15,6,ROW(MAESTRO!$B$3:$B$1000)/((MAESTRO!$B$3:$B$1000="MILITARES")*(UPPER(MAESTRO!$L$3:$L$1000)="CONFIRMADO")),ROWS($A$3:A485))),"")</f>
        <v/>
      </c>
      <c r="D485" s="10" t="str">
        <f ca="1">IFERROR(INDEX(MAESTRO!D:D,_xludf.AGGREGATE(15,6,ROW(MAESTRO!$B$3:$B$1000)/((MAESTRO!$B$3:$B$1000="MILITARES")*(UPPER(MAESTRO!$L$3:$L$1000)="CONFIRMADO")),ROWS($A$3:A485))),"")</f>
        <v/>
      </c>
      <c r="E485" s="10" t="str">
        <f ca="1">IFERROR(INDEX(MAESTRO!E:E,_xludf.AGGREGATE(15,6,ROW(MAESTRO!$B$3:$B$1000)/((MAESTRO!$B$3:$B$1000="MILITARES")*(UPPER(MAESTRO!$L$3:$L$1000)="CONFIRMADO")),ROWS($A$3:A485))),"")</f>
        <v/>
      </c>
      <c r="F485" s="10" t="str">
        <f ca="1">IFERROR(INDEX(MAESTRO!F:F,_xludf.AGGREGATE(15,6,ROW(MAESTRO!$B$3:$B$1000)/((MAESTRO!$B$3:$B$1000="MILITARES")*(UPPER(MAESTRO!$L$3:$L$1000)="CONFIRMADO")),ROWS($A$3:A485))),"")</f>
        <v/>
      </c>
      <c r="G485" s="10" t="str">
        <f ca="1">IFERROR(INDEX(MAESTRO!G:G,_xludf.AGGREGATE(15,6,ROW(MAESTRO!$B$3:$B$1000)/((MAESTRO!$B$3:$B$1000="MILITARES")*(UPPER(MAESTRO!$L$3:$L$1000)="CONFIRMADO")),ROWS($A$3:A485))),"")</f>
        <v/>
      </c>
      <c r="H485" s="10" t="str">
        <f ca="1">IFERROR(INDEX(MAESTRO!H:H,_xludf.AGGREGATE(15,6,ROW(MAESTRO!$B$3:$B$1000)/((MAESTRO!$B$3:$B$1000="MILITARES")*(UPPER(MAESTRO!$L$3:$L$1000)="CONFIRMADO")),ROWS($A$3:A485))),"")</f>
        <v/>
      </c>
      <c r="I485" s="10" t="str">
        <f ca="1">IFERROR(INDEX(MAESTRO!I:I,_xludf.AGGREGATE(15,6,ROW(MAESTRO!$B$3:$B$1000)/((MAESTRO!$B$3:$B$1000="MILITARES")*(UPPER(MAESTRO!$L$3:$L$1000)="CONFIRMADO")),ROWS($A$3:A485))),"")</f>
        <v/>
      </c>
      <c r="J485" s="10" t="str">
        <f ca="1">IFERROR(INDEX(MAESTRO!J:J,_xludf.AGGREGATE(15,6,ROW(MAESTRO!$B$3:$B$1000)/((MAESTRO!$B$3:$B$1000="MILITARES")*(UPPER(MAESTRO!$L$3:$L$1000)="CONFIRMADO")),ROWS($A$3:A485))),"")</f>
        <v/>
      </c>
      <c r="K485" s="10" t="str">
        <f ca="1">IFERROR(INDEX(MAESTRO!K:K,_xludf.AGGREGATE(15,6,ROW(MAESTRO!$B$3:$B$1000)/((MAESTRO!$B$3:$B$1000="MILITARES")*(UPPER(MAESTRO!$L$3:$L$1000)="CONFIRMADO")),ROWS($A$3:A485))),"")</f>
        <v/>
      </c>
      <c r="L485" s="10" t="str">
        <f ca="1">IFERROR(INDEX(MAESTRO!L:L,_xludf.AGGREGATE(15,6,ROW(MAESTRO!$B$3:$B$1000)/((MAESTRO!$B$3:$B$1000="MILITARES")*(UPPER(MAESTRO!$L$3:$L$1000)="CONFIRMADO")),ROWS($A$3:A485))),"")</f>
        <v/>
      </c>
      <c r="M485" s="10" t="str">
        <f ca="1">IFERROR(INDEX(MAESTRO!M:M,_xludf.AGGREGATE(15,6,ROW(MAESTRO!$B$3:$B$1000)/((MAESTRO!$B$3:$B$1000="MILITARES")*(UPPER(MAESTRO!$L$3:$L$1000)="CONFIRMADO")),ROWS($A$3:A485))),"")</f>
        <v/>
      </c>
      <c r="N485" s="10" t="str">
        <f ca="1">IFERROR(INDEX(MAESTRO!N:N,_xludf.AGGREGATE(15,6,ROW(MAESTRO!$B$3:$B$1000)/((MAESTRO!$B$3:$B$1000="MILITARES")*(UPPER(MAESTRO!$L$3:$L$1000)="CONFIRMADO")),ROWS($A$3:A485))),"")</f>
        <v/>
      </c>
      <c r="O485" s="10" t="str">
        <f ca="1">IFERROR(INDEX(MAESTRO!O:O,_xludf.AGGREGATE(15,6,ROW(MAESTRO!$B$3:$B$1000)/((MAESTRO!$B$3:$B$1000="MILITARES")*(UPPER(MAESTRO!$L$3:$L$1000)="CONFIRMADO")),ROWS($A$3:A485))),"")</f>
        <v/>
      </c>
      <c r="P485" s="10" t="str">
        <f ca="1">IFERROR(INDEX(MAESTRO!P:P,_xludf.AGGREGATE(15,6,ROW(MAESTRO!$B$3:$B$1000)/((MAESTRO!$B$3:$B$1000="MILITARES")*(UPPER(MAESTRO!$L$3:$L$1000)="CONFIRMADO")),ROWS($A$3:A485))),"")</f>
        <v/>
      </c>
      <c r="Q485" s="10" t="str">
        <f ca="1">IFERROR(INDEX(MAESTRO!Q:Q,_xludf.AGGREGATE(15,6,ROW(MAESTRO!$B$3:$B$1000)/((MAESTRO!$B$3:$B$1000="MILITARES")*(UPPER(MAESTRO!$L$3:$L$1000)="CONFIRMADO")),ROWS($A$3:A485))),"")</f>
        <v/>
      </c>
      <c r="R485" s="10" t="str">
        <f ca="1">IFERROR(INDEX(MAESTRO!R:R,_xludf.AGGREGATE(15,6,ROW(MAESTRO!$B$3:$B$1000)/((MAESTRO!$B$3:$B$1000="MILITARES")*(UPPER(MAESTRO!$L$3:$L$1000)="CONFIRMADO")),ROWS($A$3:A485))),"")</f>
        <v/>
      </c>
      <c r="S485" s="10" t="str">
        <f ca="1">IFERROR(INDEX(MAESTRO!S:S,_xludf.AGGREGATE(15,6,ROW(MAESTRO!$B$3:$B$1000)/((MAESTRO!$B$3:$B$1000="MILITARES")*(UPPER(MAESTRO!$L$3:$L$1000)="CONFIRMADO")),ROWS($A$3:A485))),"")</f>
        <v/>
      </c>
      <c r="T485" s="10" t="str">
        <f ca="1">IFERROR(INDEX(MAESTRO!T:T,_xludf.AGGREGATE(15,6,ROW(MAESTRO!$B$3:$B$1000)/((MAESTRO!$B$3:$B$1000="MILITARES")*(UPPER(MAESTRO!$L$3:$L$1000)="CONFIRMADO")),ROWS($A$3:A485))),"")</f>
        <v/>
      </c>
      <c r="U485" s="10" t="str">
        <f ca="1">IFERROR(INDEX(MAESTRO!U:U,_xludf.AGGREGATE(15,6,ROW(MAESTRO!$B$3:$B$1000)/((MAESTRO!$B$3:$B$1000="MILITARES")*(UPPER(MAESTRO!$L$3:$L$1000)="CONFIRMADO")),ROWS($A$3:A485))),"")</f>
        <v/>
      </c>
      <c r="V485" s="10" t="str">
        <f ca="1">IFERROR(INDEX(MAESTRO!V:V,_xludf.AGGREGATE(15,6,ROW(MAESTRO!$B$3:$B$1000)/((MAESTRO!$B$3:$B$1000="MILITARES")*(UPPER(MAESTRO!$L$3:$L$1000)="CONFIRMADO")),ROWS($A$3:A485))),"")</f>
        <v/>
      </c>
      <c r="W485" s="10" t="str">
        <f ca="1">IFERROR(INDEX(MAESTRO!W:W,_xludf.AGGREGATE(15,6,ROW(MAESTRO!$B$3:$B$1000)/((MAESTRO!$B$3:$B$1000="MILITARES")*(UPPER(MAESTRO!$L$3:$L$1000)="CONFIRMADO")),ROWS($A$3:A485))),"")</f>
        <v/>
      </c>
      <c r="X485" s="10" t="str">
        <f ca="1">IFERROR(INDEX(MAESTRO!X:X,_xludf.AGGREGATE(15,6,ROW(MAESTRO!$B$3:$B$1000)/((MAESTRO!$B$3:$B$1000="MILITARES")*(UPPER(MAESTRO!$L$3:$L$1000)="CONFIRMADO")),ROWS($A$3:A485))),"")</f>
        <v/>
      </c>
    </row>
    <row r="486" spans="1:24" ht="22.05" customHeight="1">
      <c r="A486" s="15" t="str">
        <f ca="1">IFERROR(INDEX(MAESTRO!A:A,_xludf.AGGREGATE(15,6,ROW(MAESTRO!$B$3:$B$1000)/((MAESTRO!$B$3:$B$1000="MILITARES")*(UPPER(MAESTRO!$L$3:$L$1000)="CONFIRMADO")),ROWS($A$3:A486))),"")</f>
        <v/>
      </c>
      <c r="B486" s="15" t="str">
        <f ca="1">IFERROR(INDEX(MAESTRO!B:B,_xludf.AGGREGATE(15,6,ROW(MAESTRO!$B$3:$B$1000)/((MAESTRO!$B$3:$B$1000="MILITARES")*(UPPER(MAESTRO!$L$3:$L$1000)="CONFIRMADO")),ROWS($A$3:A486))),"")</f>
        <v/>
      </c>
      <c r="C486" s="15" t="str">
        <f ca="1">IFERROR(INDEX(MAESTRO!C:C,_xludf.AGGREGATE(15,6,ROW(MAESTRO!$B$3:$B$1000)/((MAESTRO!$B$3:$B$1000="MILITARES")*(UPPER(MAESTRO!$L$3:$L$1000)="CONFIRMADO")),ROWS($A$3:A486))),"")</f>
        <v/>
      </c>
      <c r="D486" s="15" t="str">
        <f ca="1">IFERROR(INDEX(MAESTRO!D:D,_xludf.AGGREGATE(15,6,ROW(MAESTRO!$B$3:$B$1000)/((MAESTRO!$B$3:$B$1000="MILITARES")*(UPPER(MAESTRO!$L$3:$L$1000)="CONFIRMADO")),ROWS($A$3:A486))),"")</f>
        <v/>
      </c>
      <c r="E486" s="15" t="str">
        <f ca="1">IFERROR(INDEX(MAESTRO!E:E,_xludf.AGGREGATE(15,6,ROW(MAESTRO!$B$3:$B$1000)/((MAESTRO!$B$3:$B$1000="MILITARES")*(UPPER(MAESTRO!$L$3:$L$1000)="CONFIRMADO")),ROWS($A$3:A486))),"")</f>
        <v/>
      </c>
      <c r="F486" s="15" t="str">
        <f ca="1">IFERROR(INDEX(MAESTRO!F:F,_xludf.AGGREGATE(15,6,ROW(MAESTRO!$B$3:$B$1000)/((MAESTRO!$B$3:$B$1000="MILITARES")*(UPPER(MAESTRO!$L$3:$L$1000)="CONFIRMADO")),ROWS($A$3:A486))),"")</f>
        <v/>
      </c>
      <c r="G486" s="15" t="str">
        <f ca="1">IFERROR(INDEX(MAESTRO!G:G,_xludf.AGGREGATE(15,6,ROW(MAESTRO!$B$3:$B$1000)/((MAESTRO!$B$3:$B$1000="MILITARES")*(UPPER(MAESTRO!$L$3:$L$1000)="CONFIRMADO")),ROWS($A$3:A486))),"")</f>
        <v/>
      </c>
      <c r="H486" s="15" t="str">
        <f ca="1">IFERROR(INDEX(MAESTRO!H:H,_xludf.AGGREGATE(15,6,ROW(MAESTRO!$B$3:$B$1000)/((MAESTRO!$B$3:$B$1000="MILITARES")*(UPPER(MAESTRO!$L$3:$L$1000)="CONFIRMADO")),ROWS($A$3:A486))),"")</f>
        <v/>
      </c>
      <c r="I486" s="15" t="str">
        <f ca="1">IFERROR(INDEX(MAESTRO!I:I,_xludf.AGGREGATE(15,6,ROW(MAESTRO!$B$3:$B$1000)/((MAESTRO!$B$3:$B$1000="MILITARES")*(UPPER(MAESTRO!$L$3:$L$1000)="CONFIRMADO")),ROWS($A$3:A486))),"")</f>
        <v/>
      </c>
      <c r="J486" s="15" t="str">
        <f ca="1">IFERROR(INDEX(MAESTRO!J:J,_xludf.AGGREGATE(15,6,ROW(MAESTRO!$B$3:$B$1000)/((MAESTRO!$B$3:$B$1000="MILITARES")*(UPPER(MAESTRO!$L$3:$L$1000)="CONFIRMADO")),ROWS($A$3:A486))),"")</f>
        <v/>
      </c>
      <c r="K486" s="15" t="str">
        <f ca="1">IFERROR(INDEX(MAESTRO!K:K,_xludf.AGGREGATE(15,6,ROW(MAESTRO!$B$3:$B$1000)/((MAESTRO!$B$3:$B$1000="MILITARES")*(UPPER(MAESTRO!$L$3:$L$1000)="CONFIRMADO")),ROWS($A$3:A486))),"")</f>
        <v/>
      </c>
      <c r="L486" s="15" t="str">
        <f ca="1">IFERROR(INDEX(MAESTRO!L:L,_xludf.AGGREGATE(15,6,ROW(MAESTRO!$B$3:$B$1000)/((MAESTRO!$B$3:$B$1000="MILITARES")*(UPPER(MAESTRO!$L$3:$L$1000)="CONFIRMADO")),ROWS($A$3:A486))),"")</f>
        <v/>
      </c>
      <c r="M486" s="15" t="str">
        <f ca="1">IFERROR(INDEX(MAESTRO!M:M,_xludf.AGGREGATE(15,6,ROW(MAESTRO!$B$3:$B$1000)/((MAESTRO!$B$3:$B$1000="MILITARES")*(UPPER(MAESTRO!$L$3:$L$1000)="CONFIRMADO")),ROWS($A$3:A486))),"")</f>
        <v/>
      </c>
      <c r="N486" s="15" t="str">
        <f ca="1">IFERROR(INDEX(MAESTRO!N:N,_xludf.AGGREGATE(15,6,ROW(MAESTRO!$B$3:$B$1000)/((MAESTRO!$B$3:$B$1000="MILITARES")*(UPPER(MAESTRO!$L$3:$L$1000)="CONFIRMADO")),ROWS($A$3:A486))),"")</f>
        <v/>
      </c>
      <c r="O486" s="15" t="str">
        <f ca="1">IFERROR(INDEX(MAESTRO!O:O,_xludf.AGGREGATE(15,6,ROW(MAESTRO!$B$3:$B$1000)/((MAESTRO!$B$3:$B$1000="MILITARES")*(UPPER(MAESTRO!$L$3:$L$1000)="CONFIRMADO")),ROWS($A$3:A486))),"")</f>
        <v/>
      </c>
      <c r="P486" s="15" t="str">
        <f ca="1">IFERROR(INDEX(MAESTRO!P:P,_xludf.AGGREGATE(15,6,ROW(MAESTRO!$B$3:$B$1000)/((MAESTRO!$B$3:$B$1000="MILITARES")*(UPPER(MAESTRO!$L$3:$L$1000)="CONFIRMADO")),ROWS($A$3:A486))),"")</f>
        <v/>
      </c>
      <c r="Q486" s="15" t="str">
        <f ca="1">IFERROR(INDEX(MAESTRO!Q:Q,_xludf.AGGREGATE(15,6,ROW(MAESTRO!$B$3:$B$1000)/((MAESTRO!$B$3:$B$1000="MILITARES")*(UPPER(MAESTRO!$L$3:$L$1000)="CONFIRMADO")),ROWS($A$3:A486))),"")</f>
        <v/>
      </c>
      <c r="R486" s="15" t="str">
        <f ca="1">IFERROR(INDEX(MAESTRO!R:R,_xludf.AGGREGATE(15,6,ROW(MAESTRO!$B$3:$B$1000)/((MAESTRO!$B$3:$B$1000="MILITARES")*(UPPER(MAESTRO!$L$3:$L$1000)="CONFIRMADO")),ROWS($A$3:A486))),"")</f>
        <v/>
      </c>
      <c r="S486" s="15" t="str">
        <f ca="1">IFERROR(INDEX(MAESTRO!S:S,_xludf.AGGREGATE(15,6,ROW(MAESTRO!$B$3:$B$1000)/((MAESTRO!$B$3:$B$1000="MILITARES")*(UPPER(MAESTRO!$L$3:$L$1000)="CONFIRMADO")),ROWS($A$3:A486))),"")</f>
        <v/>
      </c>
      <c r="T486" s="15" t="str">
        <f ca="1">IFERROR(INDEX(MAESTRO!T:T,_xludf.AGGREGATE(15,6,ROW(MAESTRO!$B$3:$B$1000)/((MAESTRO!$B$3:$B$1000="MILITARES")*(UPPER(MAESTRO!$L$3:$L$1000)="CONFIRMADO")),ROWS($A$3:A486))),"")</f>
        <v/>
      </c>
      <c r="U486" s="15" t="str">
        <f ca="1">IFERROR(INDEX(MAESTRO!U:U,_xludf.AGGREGATE(15,6,ROW(MAESTRO!$B$3:$B$1000)/((MAESTRO!$B$3:$B$1000="MILITARES")*(UPPER(MAESTRO!$L$3:$L$1000)="CONFIRMADO")),ROWS($A$3:A486))),"")</f>
        <v/>
      </c>
      <c r="V486" s="15" t="str">
        <f ca="1">IFERROR(INDEX(MAESTRO!V:V,_xludf.AGGREGATE(15,6,ROW(MAESTRO!$B$3:$B$1000)/((MAESTRO!$B$3:$B$1000="MILITARES")*(UPPER(MAESTRO!$L$3:$L$1000)="CONFIRMADO")),ROWS($A$3:A486))),"")</f>
        <v/>
      </c>
      <c r="W486" s="15" t="str">
        <f ca="1">IFERROR(INDEX(MAESTRO!W:W,_xludf.AGGREGATE(15,6,ROW(MAESTRO!$B$3:$B$1000)/((MAESTRO!$B$3:$B$1000="MILITARES")*(UPPER(MAESTRO!$L$3:$L$1000)="CONFIRMADO")),ROWS($A$3:A486))),"")</f>
        <v/>
      </c>
      <c r="X486" s="15" t="str">
        <f ca="1">IFERROR(INDEX(MAESTRO!X:X,_xludf.AGGREGATE(15,6,ROW(MAESTRO!$B$3:$B$1000)/((MAESTRO!$B$3:$B$1000="MILITARES")*(UPPER(MAESTRO!$L$3:$L$1000)="CONFIRMADO")),ROWS($A$3:A486))),"")</f>
        <v/>
      </c>
    </row>
    <row r="487" spans="1:24" ht="22.05" customHeight="1">
      <c r="A487" s="10" t="str">
        <f ca="1">IFERROR(INDEX(MAESTRO!A:A,_xludf.AGGREGATE(15,6,ROW(MAESTRO!$B$3:$B$1000)/((MAESTRO!$B$3:$B$1000="MILITARES")*(UPPER(MAESTRO!$L$3:$L$1000)="CONFIRMADO")),ROWS($A$3:A487))),"")</f>
        <v/>
      </c>
      <c r="B487" s="10" t="str">
        <f ca="1">IFERROR(INDEX(MAESTRO!B:B,_xludf.AGGREGATE(15,6,ROW(MAESTRO!$B$3:$B$1000)/((MAESTRO!$B$3:$B$1000="MILITARES")*(UPPER(MAESTRO!$L$3:$L$1000)="CONFIRMADO")),ROWS($A$3:A487))),"")</f>
        <v/>
      </c>
      <c r="C487" s="10" t="str">
        <f ca="1">IFERROR(INDEX(MAESTRO!C:C,_xludf.AGGREGATE(15,6,ROW(MAESTRO!$B$3:$B$1000)/((MAESTRO!$B$3:$B$1000="MILITARES")*(UPPER(MAESTRO!$L$3:$L$1000)="CONFIRMADO")),ROWS($A$3:A487))),"")</f>
        <v/>
      </c>
      <c r="D487" s="10" t="str">
        <f ca="1">IFERROR(INDEX(MAESTRO!D:D,_xludf.AGGREGATE(15,6,ROW(MAESTRO!$B$3:$B$1000)/((MAESTRO!$B$3:$B$1000="MILITARES")*(UPPER(MAESTRO!$L$3:$L$1000)="CONFIRMADO")),ROWS($A$3:A487))),"")</f>
        <v/>
      </c>
      <c r="E487" s="10" t="str">
        <f ca="1">IFERROR(INDEX(MAESTRO!E:E,_xludf.AGGREGATE(15,6,ROW(MAESTRO!$B$3:$B$1000)/((MAESTRO!$B$3:$B$1000="MILITARES")*(UPPER(MAESTRO!$L$3:$L$1000)="CONFIRMADO")),ROWS($A$3:A487))),"")</f>
        <v/>
      </c>
      <c r="F487" s="10" t="str">
        <f ca="1">IFERROR(INDEX(MAESTRO!F:F,_xludf.AGGREGATE(15,6,ROW(MAESTRO!$B$3:$B$1000)/((MAESTRO!$B$3:$B$1000="MILITARES")*(UPPER(MAESTRO!$L$3:$L$1000)="CONFIRMADO")),ROWS($A$3:A487))),"")</f>
        <v/>
      </c>
      <c r="G487" s="10" t="str">
        <f ca="1">IFERROR(INDEX(MAESTRO!G:G,_xludf.AGGREGATE(15,6,ROW(MAESTRO!$B$3:$B$1000)/((MAESTRO!$B$3:$B$1000="MILITARES")*(UPPER(MAESTRO!$L$3:$L$1000)="CONFIRMADO")),ROWS($A$3:A487))),"")</f>
        <v/>
      </c>
      <c r="H487" s="10" t="str">
        <f ca="1">IFERROR(INDEX(MAESTRO!H:H,_xludf.AGGREGATE(15,6,ROW(MAESTRO!$B$3:$B$1000)/((MAESTRO!$B$3:$B$1000="MILITARES")*(UPPER(MAESTRO!$L$3:$L$1000)="CONFIRMADO")),ROWS($A$3:A487))),"")</f>
        <v/>
      </c>
      <c r="I487" s="10" t="str">
        <f ca="1">IFERROR(INDEX(MAESTRO!I:I,_xludf.AGGREGATE(15,6,ROW(MAESTRO!$B$3:$B$1000)/((MAESTRO!$B$3:$B$1000="MILITARES")*(UPPER(MAESTRO!$L$3:$L$1000)="CONFIRMADO")),ROWS($A$3:A487))),"")</f>
        <v/>
      </c>
      <c r="J487" s="10" t="str">
        <f ca="1">IFERROR(INDEX(MAESTRO!J:J,_xludf.AGGREGATE(15,6,ROW(MAESTRO!$B$3:$B$1000)/((MAESTRO!$B$3:$B$1000="MILITARES")*(UPPER(MAESTRO!$L$3:$L$1000)="CONFIRMADO")),ROWS($A$3:A487))),"")</f>
        <v/>
      </c>
      <c r="K487" s="10" t="str">
        <f ca="1">IFERROR(INDEX(MAESTRO!K:K,_xludf.AGGREGATE(15,6,ROW(MAESTRO!$B$3:$B$1000)/((MAESTRO!$B$3:$B$1000="MILITARES")*(UPPER(MAESTRO!$L$3:$L$1000)="CONFIRMADO")),ROWS($A$3:A487))),"")</f>
        <v/>
      </c>
      <c r="L487" s="10" t="str">
        <f ca="1">IFERROR(INDEX(MAESTRO!L:L,_xludf.AGGREGATE(15,6,ROW(MAESTRO!$B$3:$B$1000)/((MAESTRO!$B$3:$B$1000="MILITARES")*(UPPER(MAESTRO!$L$3:$L$1000)="CONFIRMADO")),ROWS($A$3:A487))),"")</f>
        <v/>
      </c>
      <c r="M487" s="10" t="str">
        <f ca="1">IFERROR(INDEX(MAESTRO!M:M,_xludf.AGGREGATE(15,6,ROW(MAESTRO!$B$3:$B$1000)/((MAESTRO!$B$3:$B$1000="MILITARES")*(UPPER(MAESTRO!$L$3:$L$1000)="CONFIRMADO")),ROWS($A$3:A487))),"")</f>
        <v/>
      </c>
      <c r="N487" s="10" t="str">
        <f ca="1">IFERROR(INDEX(MAESTRO!N:N,_xludf.AGGREGATE(15,6,ROW(MAESTRO!$B$3:$B$1000)/((MAESTRO!$B$3:$B$1000="MILITARES")*(UPPER(MAESTRO!$L$3:$L$1000)="CONFIRMADO")),ROWS($A$3:A487))),"")</f>
        <v/>
      </c>
      <c r="O487" s="10" t="str">
        <f ca="1">IFERROR(INDEX(MAESTRO!O:O,_xludf.AGGREGATE(15,6,ROW(MAESTRO!$B$3:$B$1000)/((MAESTRO!$B$3:$B$1000="MILITARES")*(UPPER(MAESTRO!$L$3:$L$1000)="CONFIRMADO")),ROWS($A$3:A487))),"")</f>
        <v/>
      </c>
      <c r="P487" s="10" t="str">
        <f ca="1">IFERROR(INDEX(MAESTRO!P:P,_xludf.AGGREGATE(15,6,ROW(MAESTRO!$B$3:$B$1000)/((MAESTRO!$B$3:$B$1000="MILITARES")*(UPPER(MAESTRO!$L$3:$L$1000)="CONFIRMADO")),ROWS($A$3:A487))),"")</f>
        <v/>
      </c>
      <c r="Q487" s="10" t="str">
        <f ca="1">IFERROR(INDEX(MAESTRO!Q:Q,_xludf.AGGREGATE(15,6,ROW(MAESTRO!$B$3:$B$1000)/((MAESTRO!$B$3:$B$1000="MILITARES")*(UPPER(MAESTRO!$L$3:$L$1000)="CONFIRMADO")),ROWS($A$3:A487))),"")</f>
        <v/>
      </c>
      <c r="R487" s="10" t="str">
        <f ca="1">IFERROR(INDEX(MAESTRO!R:R,_xludf.AGGREGATE(15,6,ROW(MAESTRO!$B$3:$B$1000)/((MAESTRO!$B$3:$B$1000="MILITARES")*(UPPER(MAESTRO!$L$3:$L$1000)="CONFIRMADO")),ROWS($A$3:A487))),"")</f>
        <v/>
      </c>
      <c r="S487" s="10" t="str">
        <f ca="1">IFERROR(INDEX(MAESTRO!S:S,_xludf.AGGREGATE(15,6,ROW(MAESTRO!$B$3:$B$1000)/((MAESTRO!$B$3:$B$1000="MILITARES")*(UPPER(MAESTRO!$L$3:$L$1000)="CONFIRMADO")),ROWS($A$3:A487))),"")</f>
        <v/>
      </c>
      <c r="T487" s="10" t="str">
        <f ca="1">IFERROR(INDEX(MAESTRO!T:T,_xludf.AGGREGATE(15,6,ROW(MAESTRO!$B$3:$B$1000)/((MAESTRO!$B$3:$B$1000="MILITARES")*(UPPER(MAESTRO!$L$3:$L$1000)="CONFIRMADO")),ROWS($A$3:A487))),"")</f>
        <v/>
      </c>
      <c r="U487" s="10" t="str">
        <f ca="1">IFERROR(INDEX(MAESTRO!U:U,_xludf.AGGREGATE(15,6,ROW(MAESTRO!$B$3:$B$1000)/((MAESTRO!$B$3:$B$1000="MILITARES")*(UPPER(MAESTRO!$L$3:$L$1000)="CONFIRMADO")),ROWS($A$3:A487))),"")</f>
        <v/>
      </c>
      <c r="V487" s="10" t="str">
        <f ca="1">IFERROR(INDEX(MAESTRO!V:V,_xludf.AGGREGATE(15,6,ROW(MAESTRO!$B$3:$B$1000)/((MAESTRO!$B$3:$B$1000="MILITARES")*(UPPER(MAESTRO!$L$3:$L$1000)="CONFIRMADO")),ROWS($A$3:A487))),"")</f>
        <v/>
      </c>
      <c r="W487" s="10" t="str">
        <f ca="1">IFERROR(INDEX(MAESTRO!W:W,_xludf.AGGREGATE(15,6,ROW(MAESTRO!$B$3:$B$1000)/((MAESTRO!$B$3:$B$1000="MILITARES")*(UPPER(MAESTRO!$L$3:$L$1000)="CONFIRMADO")),ROWS($A$3:A487))),"")</f>
        <v/>
      </c>
      <c r="X487" s="10" t="str">
        <f ca="1">IFERROR(INDEX(MAESTRO!X:X,_xludf.AGGREGATE(15,6,ROW(MAESTRO!$B$3:$B$1000)/((MAESTRO!$B$3:$B$1000="MILITARES")*(UPPER(MAESTRO!$L$3:$L$1000)="CONFIRMADO")),ROWS($A$3:A487))),"")</f>
        <v/>
      </c>
    </row>
    <row r="488" spans="1:24" ht="22.05" customHeight="1">
      <c r="A488" s="15" t="str">
        <f ca="1">IFERROR(INDEX(MAESTRO!A:A,_xludf.AGGREGATE(15,6,ROW(MAESTRO!$B$3:$B$1000)/((MAESTRO!$B$3:$B$1000="MILITARES")*(UPPER(MAESTRO!$L$3:$L$1000)="CONFIRMADO")),ROWS($A$3:A488))),"")</f>
        <v/>
      </c>
      <c r="B488" s="15" t="str">
        <f ca="1">IFERROR(INDEX(MAESTRO!B:B,_xludf.AGGREGATE(15,6,ROW(MAESTRO!$B$3:$B$1000)/((MAESTRO!$B$3:$B$1000="MILITARES")*(UPPER(MAESTRO!$L$3:$L$1000)="CONFIRMADO")),ROWS($A$3:A488))),"")</f>
        <v/>
      </c>
      <c r="C488" s="15" t="str">
        <f ca="1">IFERROR(INDEX(MAESTRO!C:C,_xludf.AGGREGATE(15,6,ROW(MAESTRO!$B$3:$B$1000)/((MAESTRO!$B$3:$B$1000="MILITARES")*(UPPER(MAESTRO!$L$3:$L$1000)="CONFIRMADO")),ROWS($A$3:A488))),"")</f>
        <v/>
      </c>
      <c r="D488" s="15" t="str">
        <f ca="1">IFERROR(INDEX(MAESTRO!D:D,_xludf.AGGREGATE(15,6,ROW(MAESTRO!$B$3:$B$1000)/((MAESTRO!$B$3:$B$1000="MILITARES")*(UPPER(MAESTRO!$L$3:$L$1000)="CONFIRMADO")),ROWS($A$3:A488))),"")</f>
        <v/>
      </c>
      <c r="E488" s="15" t="str">
        <f ca="1">IFERROR(INDEX(MAESTRO!E:E,_xludf.AGGREGATE(15,6,ROW(MAESTRO!$B$3:$B$1000)/((MAESTRO!$B$3:$B$1000="MILITARES")*(UPPER(MAESTRO!$L$3:$L$1000)="CONFIRMADO")),ROWS($A$3:A488))),"")</f>
        <v/>
      </c>
      <c r="F488" s="15" t="str">
        <f ca="1">IFERROR(INDEX(MAESTRO!F:F,_xludf.AGGREGATE(15,6,ROW(MAESTRO!$B$3:$B$1000)/((MAESTRO!$B$3:$B$1000="MILITARES")*(UPPER(MAESTRO!$L$3:$L$1000)="CONFIRMADO")),ROWS($A$3:A488))),"")</f>
        <v/>
      </c>
      <c r="G488" s="15" t="str">
        <f ca="1">IFERROR(INDEX(MAESTRO!G:G,_xludf.AGGREGATE(15,6,ROW(MAESTRO!$B$3:$B$1000)/((MAESTRO!$B$3:$B$1000="MILITARES")*(UPPER(MAESTRO!$L$3:$L$1000)="CONFIRMADO")),ROWS($A$3:A488))),"")</f>
        <v/>
      </c>
      <c r="H488" s="15" t="str">
        <f ca="1">IFERROR(INDEX(MAESTRO!H:H,_xludf.AGGREGATE(15,6,ROW(MAESTRO!$B$3:$B$1000)/((MAESTRO!$B$3:$B$1000="MILITARES")*(UPPER(MAESTRO!$L$3:$L$1000)="CONFIRMADO")),ROWS($A$3:A488))),"")</f>
        <v/>
      </c>
      <c r="I488" s="15" t="str">
        <f ca="1">IFERROR(INDEX(MAESTRO!I:I,_xludf.AGGREGATE(15,6,ROW(MAESTRO!$B$3:$B$1000)/((MAESTRO!$B$3:$B$1000="MILITARES")*(UPPER(MAESTRO!$L$3:$L$1000)="CONFIRMADO")),ROWS($A$3:A488))),"")</f>
        <v/>
      </c>
      <c r="J488" s="15" t="str">
        <f ca="1">IFERROR(INDEX(MAESTRO!J:J,_xludf.AGGREGATE(15,6,ROW(MAESTRO!$B$3:$B$1000)/((MAESTRO!$B$3:$B$1000="MILITARES")*(UPPER(MAESTRO!$L$3:$L$1000)="CONFIRMADO")),ROWS($A$3:A488))),"")</f>
        <v/>
      </c>
      <c r="K488" s="15" t="str">
        <f ca="1">IFERROR(INDEX(MAESTRO!K:K,_xludf.AGGREGATE(15,6,ROW(MAESTRO!$B$3:$B$1000)/((MAESTRO!$B$3:$B$1000="MILITARES")*(UPPER(MAESTRO!$L$3:$L$1000)="CONFIRMADO")),ROWS($A$3:A488))),"")</f>
        <v/>
      </c>
      <c r="L488" s="15" t="str">
        <f ca="1">IFERROR(INDEX(MAESTRO!L:L,_xludf.AGGREGATE(15,6,ROW(MAESTRO!$B$3:$B$1000)/((MAESTRO!$B$3:$B$1000="MILITARES")*(UPPER(MAESTRO!$L$3:$L$1000)="CONFIRMADO")),ROWS($A$3:A488))),"")</f>
        <v/>
      </c>
      <c r="M488" s="15" t="str">
        <f ca="1">IFERROR(INDEX(MAESTRO!M:M,_xludf.AGGREGATE(15,6,ROW(MAESTRO!$B$3:$B$1000)/((MAESTRO!$B$3:$B$1000="MILITARES")*(UPPER(MAESTRO!$L$3:$L$1000)="CONFIRMADO")),ROWS($A$3:A488))),"")</f>
        <v/>
      </c>
      <c r="N488" s="15" t="str">
        <f ca="1">IFERROR(INDEX(MAESTRO!N:N,_xludf.AGGREGATE(15,6,ROW(MAESTRO!$B$3:$B$1000)/((MAESTRO!$B$3:$B$1000="MILITARES")*(UPPER(MAESTRO!$L$3:$L$1000)="CONFIRMADO")),ROWS($A$3:A488))),"")</f>
        <v/>
      </c>
      <c r="O488" s="15" t="str">
        <f ca="1">IFERROR(INDEX(MAESTRO!O:O,_xludf.AGGREGATE(15,6,ROW(MAESTRO!$B$3:$B$1000)/((MAESTRO!$B$3:$B$1000="MILITARES")*(UPPER(MAESTRO!$L$3:$L$1000)="CONFIRMADO")),ROWS($A$3:A488))),"")</f>
        <v/>
      </c>
      <c r="P488" s="15" t="str">
        <f ca="1">IFERROR(INDEX(MAESTRO!P:P,_xludf.AGGREGATE(15,6,ROW(MAESTRO!$B$3:$B$1000)/((MAESTRO!$B$3:$B$1000="MILITARES")*(UPPER(MAESTRO!$L$3:$L$1000)="CONFIRMADO")),ROWS($A$3:A488))),"")</f>
        <v/>
      </c>
      <c r="Q488" s="15" t="str">
        <f ca="1">IFERROR(INDEX(MAESTRO!Q:Q,_xludf.AGGREGATE(15,6,ROW(MAESTRO!$B$3:$B$1000)/((MAESTRO!$B$3:$B$1000="MILITARES")*(UPPER(MAESTRO!$L$3:$L$1000)="CONFIRMADO")),ROWS($A$3:A488))),"")</f>
        <v/>
      </c>
      <c r="R488" s="15" t="str">
        <f ca="1">IFERROR(INDEX(MAESTRO!R:R,_xludf.AGGREGATE(15,6,ROW(MAESTRO!$B$3:$B$1000)/((MAESTRO!$B$3:$B$1000="MILITARES")*(UPPER(MAESTRO!$L$3:$L$1000)="CONFIRMADO")),ROWS($A$3:A488))),"")</f>
        <v/>
      </c>
      <c r="S488" s="15" t="str">
        <f ca="1">IFERROR(INDEX(MAESTRO!S:S,_xludf.AGGREGATE(15,6,ROW(MAESTRO!$B$3:$B$1000)/((MAESTRO!$B$3:$B$1000="MILITARES")*(UPPER(MAESTRO!$L$3:$L$1000)="CONFIRMADO")),ROWS($A$3:A488))),"")</f>
        <v/>
      </c>
      <c r="T488" s="15" t="str">
        <f ca="1">IFERROR(INDEX(MAESTRO!T:T,_xludf.AGGREGATE(15,6,ROW(MAESTRO!$B$3:$B$1000)/((MAESTRO!$B$3:$B$1000="MILITARES")*(UPPER(MAESTRO!$L$3:$L$1000)="CONFIRMADO")),ROWS($A$3:A488))),"")</f>
        <v/>
      </c>
      <c r="U488" s="15" t="str">
        <f ca="1">IFERROR(INDEX(MAESTRO!U:U,_xludf.AGGREGATE(15,6,ROW(MAESTRO!$B$3:$B$1000)/((MAESTRO!$B$3:$B$1000="MILITARES")*(UPPER(MAESTRO!$L$3:$L$1000)="CONFIRMADO")),ROWS($A$3:A488))),"")</f>
        <v/>
      </c>
      <c r="V488" s="15" t="str">
        <f ca="1">IFERROR(INDEX(MAESTRO!V:V,_xludf.AGGREGATE(15,6,ROW(MAESTRO!$B$3:$B$1000)/((MAESTRO!$B$3:$B$1000="MILITARES")*(UPPER(MAESTRO!$L$3:$L$1000)="CONFIRMADO")),ROWS($A$3:A488))),"")</f>
        <v/>
      </c>
      <c r="W488" s="15" t="str">
        <f ca="1">IFERROR(INDEX(MAESTRO!W:W,_xludf.AGGREGATE(15,6,ROW(MAESTRO!$B$3:$B$1000)/((MAESTRO!$B$3:$B$1000="MILITARES")*(UPPER(MAESTRO!$L$3:$L$1000)="CONFIRMADO")),ROWS($A$3:A488))),"")</f>
        <v/>
      </c>
      <c r="X488" s="15" t="str">
        <f ca="1">IFERROR(INDEX(MAESTRO!X:X,_xludf.AGGREGATE(15,6,ROW(MAESTRO!$B$3:$B$1000)/((MAESTRO!$B$3:$B$1000="MILITARES")*(UPPER(MAESTRO!$L$3:$L$1000)="CONFIRMADO")),ROWS($A$3:A488))),"")</f>
        <v/>
      </c>
    </row>
    <row r="489" spans="1:24" ht="22.05" customHeight="1">
      <c r="A489" s="10" t="str">
        <f ca="1">IFERROR(INDEX(MAESTRO!A:A,_xludf.AGGREGATE(15,6,ROW(MAESTRO!$B$3:$B$1000)/((MAESTRO!$B$3:$B$1000="MILITARES")*(UPPER(MAESTRO!$L$3:$L$1000)="CONFIRMADO")),ROWS($A$3:A489))),"")</f>
        <v/>
      </c>
      <c r="B489" s="10" t="str">
        <f ca="1">IFERROR(INDEX(MAESTRO!B:B,_xludf.AGGREGATE(15,6,ROW(MAESTRO!$B$3:$B$1000)/((MAESTRO!$B$3:$B$1000="MILITARES")*(UPPER(MAESTRO!$L$3:$L$1000)="CONFIRMADO")),ROWS($A$3:A489))),"")</f>
        <v/>
      </c>
      <c r="C489" s="10" t="str">
        <f ca="1">IFERROR(INDEX(MAESTRO!C:C,_xludf.AGGREGATE(15,6,ROW(MAESTRO!$B$3:$B$1000)/((MAESTRO!$B$3:$B$1000="MILITARES")*(UPPER(MAESTRO!$L$3:$L$1000)="CONFIRMADO")),ROWS($A$3:A489))),"")</f>
        <v/>
      </c>
      <c r="D489" s="10" t="str">
        <f ca="1">IFERROR(INDEX(MAESTRO!D:D,_xludf.AGGREGATE(15,6,ROW(MAESTRO!$B$3:$B$1000)/((MAESTRO!$B$3:$B$1000="MILITARES")*(UPPER(MAESTRO!$L$3:$L$1000)="CONFIRMADO")),ROWS($A$3:A489))),"")</f>
        <v/>
      </c>
      <c r="E489" s="10" t="str">
        <f ca="1">IFERROR(INDEX(MAESTRO!E:E,_xludf.AGGREGATE(15,6,ROW(MAESTRO!$B$3:$B$1000)/((MAESTRO!$B$3:$B$1000="MILITARES")*(UPPER(MAESTRO!$L$3:$L$1000)="CONFIRMADO")),ROWS($A$3:A489))),"")</f>
        <v/>
      </c>
      <c r="F489" s="10" t="str">
        <f ca="1">IFERROR(INDEX(MAESTRO!F:F,_xludf.AGGREGATE(15,6,ROW(MAESTRO!$B$3:$B$1000)/((MAESTRO!$B$3:$B$1000="MILITARES")*(UPPER(MAESTRO!$L$3:$L$1000)="CONFIRMADO")),ROWS($A$3:A489))),"")</f>
        <v/>
      </c>
      <c r="G489" s="10" t="str">
        <f ca="1">IFERROR(INDEX(MAESTRO!G:G,_xludf.AGGREGATE(15,6,ROW(MAESTRO!$B$3:$B$1000)/((MAESTRO!$B$3:$B$1000="MILITARES")*(UPPER(MAESTRO!$L$3:$L$1000)="CONFIRMADO")),ROWS($A$3:A489))),"")</f>
        <v/>
      </c>
      <c r="H489" s="10" t="str">
        <f ca="1">IFERROR(INDEX(MAESTRO!H:H,_xludf.AGGREGATE(15,6,ROW(MAESTRO!$B$3:$B$1000)/((MAESTRO!$B$3:$B$1000="MILITARES")*(UPPER(MAESTRO!$L$3:$L$1000)="CONFIRMADO")),ROWS($A$3:A489))),"")</f>
        <v/>
      </c>
      <c r="I489" s="10" t="str">
        <f ca="1">IFERROR(INDEX(MAESTRO!I:I,_xludf.AGGREGATE(15,6,ROW(MAESTRO!$B$3:$B$1000)/((MAESTRO!$B$3:$B$1000="MILITARES")*(UPPER(MAESTRO!$L$3:$L$1000)="CONFIRMADO")),ROWS($A$3:A489))),"")</f>
        <v/>
      </c>
      <c r="J489" s="10" t="str">
        <f ca="1">IFERROR(INDEX(MAESTRO!J:J,_xludf.AGGREGATE(15,6,ROW(MAESTRO!$B$3:$B$1000)/((MAESTRO!$B$3:$B$1000="MILITARES")*(UPPER(MAESTRO!$L$3:$L$1000)="CONFIRMADO")),ROWS($A$3:A489))),"")</f>
        <v/>
      </c>
      <c r="K489" s="10" t="str">
        <f ca="1">IFERROR(INDEX(MAESTRO!K:K,_xludf.AGGREGATE(15,6,ROW(MAESTRO!$B$3:$B$1000)/((MAESTRO!$B$3:$B$1000="MILITARES")*(UPPER(MAESTRO!$L$3:$L$1000)="CONFIRMADO")),ROWS($A$3:A489))),"")</f>
        <v/>
      </c>
      <c r="L489" s="10" t="str">
        <f ca="1">IFERROR(INDEX(MAESTRO!L:L,_xludf.AGGREGATE(15,6,ROW(MAESTRO!$B$3:$B$1000)/((MAESTRO!$B$3:$B$1000="MILITARES")*(UPPER(MAESTRO!$L$3:$L$1000)="CONFIRMADO")),ROWS($A$3:A489))),"")</f>
        <v/>
      </c>
      <c r="M489" s="10" t="str">
        <f ca="1">IFERROR(INDEX(MAESTRO!M:M,_xludf.AGGREGATE(15,6,ROW(MAESTRO!$B$3:$B$1000)/((MAESTRO!$B$3:$B$1000="MILITARES")*(UPPER(MAESTRO!$L$3:$L$1000)="CONFIRMADO")),ROWS($A$3:A489))),"")</f>
        <v/>
      </c>
      <c r="N489" s="10" t="str">
        <f ca="1">IFERROR(INDEX(MAESTRO!N:N,_xludf.AGGREGATE(15,6,ROW(MAESTRO!$B$3:$B$1000)/((MAESTRO!$B$3:$B$1000="MILITARES")*(UPPER(MAESTRO!$L$3:$L$1000)="CONFIRMADO")),ROWS($A$3:A489))),"")</f>
        <v/>
      </c>
      <c r="O489" s="10" t="str">
        <f ca="1">IFERROR(INDEX(MAESTRO!O:O,_xludf.AGGREGATE(15,6,ROW(MAESTRO!$B$3:$B$1000)/((MAESTRO!$B$3:$B$1000="MILITARES")*(UPPER(MAESTRO!$L$3:$L$1000)="CONFIRMADO")),ROWS($A$3:A489))),"")</f>
        <v/>
      </c>
      <c r="P489" s="10" t="str">
        <f ca="1">IFERROR(INDEX(MAESTRO!P:P,_xludf.AGGREGATE(15,6,ROW(MAESTRO!$B$3:$B$1000)/((MAESTRO!$B$3:$B$1000="MILITARES")*(UPPER(MAESTRO!$L$3:$L$1000)="CONFIRMADO")),ROWS($A$3:A489))),"")</f>
        <v/>
      </c>
      <c r="Q489" s="10" t="str">
        <f ca="1">IFERROR(INDEX(MAESTRO!Q:Q,_xludf.AGGREGATE(15,6,ROW(MAESTRO!$B$3:$B$1000)/((MAESTRO!$B$3:$B$1000="MILITARES")*(UPPER(MAESTRO!$L$3:$L$1000)="CONFIRMADO")),ROWS($A$3:A489))),"")</f>
        <v/>
      </c>
      <c r="R489" s="10" t="str">
        <f ca="1">IFERROR(INDEX(MAESTRO!R:R,_xludf.AGGREGATE(15,6,ROW(MAESTRO!$B$3:$B$1000)/((MAESTRO!$B$3:$B$1000="MILITARES")*(UPPER(MAESTRO!$L$3:$L$1000)="CONFIRMADO")),ROWS($A$3:A489))),"")</f>
        <v/>
      </c>
      <c r="S489" s="10" t="str">
        <f ca="1">IFERROR(INDEX(MAESTRO!S:S,_xludf.AGGREGATE(15,6,ROW(MAESTRO!$B$3:$B$1000)/((MAESTRO!$B$3:$B$1000="MILITARES")*(UPPER(MAESTRO!$L$3:$L$1000)="CONFIRMADO")),ROWS($A$3:A489))),"")</f>
        <v/>
      </c>
      <c r="T489" s="10" t="str">
        <f ca="1">IFERROR(INDEX(MAESTRO!T:T,_xludf.AGGREGATE(15,6,ROW(MAESTRO!$B$3:$B$1000)/((MAESTRO!$B$3:$B$1000="MILITARES")*(UPPER(MAESTRO!$L$3:$L$1000)="CONFIRMADO")),ROWS($A$3:A489))),"")</f>
        <v/>
      </c>
      <c r="U489" s="10" t="str">
        <f ca="1">IFERROR(INDEX(MAESTRO!U:U,_xludf.AGGREGATE(15,6,ROW(MAESTRO!$B$3:$B$1000)/((MAESTRO!$B$3:$B$1000="MILITARES")*(UPPER(MAESTRO!$L$3:$L$1000)="CONFIRMADO")),ROWS($A$3:A489))),"")</f>
        <v/>
      </c>
      <c r="V489" s="10" t="str">
        <f ca="1">IFERROR(INDEX(MAESTRO!V:V,_xludf.AGGREGATE(15,6,ROW(MAESTRO!$B$3:$B$1000)/((MAESTRO!$B$3:$B$1000="MILITARES")*(UPPER(MAESTRO!$L$3:$L$1000)="CONFIRMADO")),ROWS($A$3:A489))),"")</f>
        <v/>
      </c>
      <c r="W489" s="10" t="str">
        <f ca="1">IFERROR(INDEX(MAESTRO!W:W,_xludf.AGGREGATE(15,6,ROW(MAESTRO!$B$3:$B$1000)/((MAESTRO!$B$3:$B$1000="MILITARES")*(UPPER(MAESTRO!$L$3:$L$1000)="CONFIRMADO")),ROWS($A$3:A489))),"")</f>
        <v/>
      </c>
      <c r="X489" s="10" t="str">
        <f ca="1">IFERROR(INDEX(MAESTRO!X:X,_xludf.AGGREGATE(15,6,ROW(MAESTRO!$B$3:$B$1000)/((MAESTRO!$B$3:$B$1000="MILITARES")*(UPPER(MAESTRO!$L$3:$L$1000)="CONFIRMADO")),ROWS($A$3:A489))),"")</f>
        <v/>
      </c>
    </row>
    <row r="490" spans="1:24" ht="22.05" customHeight="1">
      <c r="A490" s="15" t="str">
        <f ca="1">IFERROR(INDEX(MAESTRO!A:A,_xludf.AGGREGATE(15,6,ROW(MAESTRO!$B$3:$B$1000)/((MAESTRO!$B$3:$B$1000="MILITARES")*(UPPER(MAESTRO!$L$3:$L$1000)="CONFIRMADO")),ROWS($A$3:A490))),"")</f>
        <v/>
      </c>
      <c r="B490" s="15" t="str">
        <f ca="1">IFERROR(INDEX(MAESTRO!B:B,_xludf.AGGREGATE(15,6,ROW(MAESTRO!$B$3:$B$1000)/((MAESTRO!$B$3:$B$1000="MILITARES")*(UPPER(MAESTRO!$L$3:$L$1000)="CONFIRMADO")),ROWS($A$3:A490))),"")</f>
        <v/>
      </c>
      <c r="C490" s="15" t="str">
        <f ca="1">IFERROR(INDEX(MAESTRO!C:C,_xludf.AGGREGATE(15,6,ROW(MAESTRO!$B$3:$B$1000)/((MAESTRO!$B$3:$B$1000="MILITARES")*(UPPER(MAESTRO!$L$3:$L$1000)="CONFIRMADO")),ROWS($A$3:A490))),"")</f>
        <v/>
      </c>
      <c r="D490" s="15" t="str">
        <f ca="1">IFERROR(INDEX(MAESTRO!D:D,_xludf.AGGREGATE(15,6,ROW(MAESTRO!$B$3:$B$1000)/((MAESTRO!$B$3:$B$1000="MILITARES")*(UPPER(MAESTRO!$L$3:$L$1000)="CONFIRMADO")),ROWS($A$3:A490))),"")</f>
        <v/>
      </c>
      <c r="E490" s="15" t="str">
        <f ca="1">IFERROR(INDEX(MAESTRO!E:E,_xludf.AGGREGATE(15,6,ROW(MAESTRO!$B$3:$B$1000)/((MAESTRO!$B$3:$B$1000="MILITARES")*(UPPER(MAESTRO!$L$3:$L$1000)="CONFIRMADO")),ROWS($A$3:A490))),"")</f>
        <v/>
      </c>
      <c r="F490" s="15" t="str">
        <f ca="1">IFERROR(INDEX(MAESTRO!F:F,_xludf.AGGREGATE(15,6,ROW(MAESTRO!$B$3:$B$1000)/((MAESTRO!$B$3:$B$1000="MILITARES")*(UPPER(MAESTRO!$L$3:$L$1000)="CONFIRMADO")),ROWS($A$3:A490))),"")</f>
        <v/>
      </c>
      <c r="G490" s="15" t="str">
        <f ca="1">IFERROR(INDEX(MAESTRO!G:G,_xludf.AGGREGATE(15,6,ROW(MAESTRO!$B$3:$B$1000)/((MAESTRO!$B$3:$B$1000="MILITARES")*(UPPER(MAESTRO!$L$3:$L$1000)="CONFIRMADO")),ROWS($A$3:A490))),"")</f>
        <v/>
      </c>
      <c r="H490" s="15" t="str">
        <f ca="1">IFERROR(INDEX(MAESTRO!H:H,_xludf.AGGREGATE(15,6,ROW(MAESTRO!$B$3:$B$1000)/((MAESTRO!$B$3:$B$1000="MILITARES")*(UPPER(MAESTRO!$L$3:$L$1000)="CONFIRMADO")),ROWS($A$3:A490))),"")</f>
        <v/>
      </c>
      <c r="I490" s="15" t="str">
        <f ca="1">IFERROR(INDEX(MAESTRO!I:I,_xludf.AGGREGATE(15,6,ROW(MAESTRO!$B$3:$B$1000)/((MAESTRO!$B$3:$B$1000="MILITARES")*(UPPER(MAESTRO!$L$3:$L$1000)="CONFIRMADO")),ROWS($A$3:A490))),"")</f>
        <v/>
      </c>
      <c r="J490" s="15" t="str">
        <f ca="1">IFERROR(INDEX(MAESTRO!J:J,_xludf.AGGREGATE(15,6,ROW(MAESTRO!$B$3:$B$1000)/((MAESTRO!$B$3:$B$1000="MILITARES")*(UPPER(MAESTRO!$L$3:$L$1000)="CONFIRMADO")),ROWS($A$3:A490))),"")</f>
        <v/>
      </c>
      <c r="K490" s="15" t="str">
        <f ca="1">IFERROR(INDEX(MAESTRO!K:K,_xludf.AGGREGATE(15,6,ROW(MAESTRO!$B$3:$B$1000)/((MAESTRO!$B$3:$B$1000="MILITARES")*(UPPER(MAESTRO!$L$3:$L$1000)="CONFIRMADO")),ROWS($A$3:A490))),"")</f>
        <v/>
      </c>
      <c r="L490" s="15" t="str">
        <f ca="1">IFERROR(INDEX(MAESTRO!L:L,_xludf.AGGREGATE(15,6,ROW(MAESTRO!$B$3:$B$1000)/((MAESTRO!$B$3:$B$1000="MILITARES")*(UPPER(MAESTRO!$L$3:$L$1000)="CONFIRMADO")),ROWS($A$3:A490))),"")</f>
        <v/>
      </c>
      <c r="M490" s="15" t="str">
        <f ca="1">IFERROR(INDEX(MAESTRO!M:M,_xludf.AGGREGATE(15,6,ROW(MAESTRO!$B$3:$B$1000)/((MAESTRO!$B$3:$B$1000="MILITARES")*(UPPER(MAESTRO!$L$3:$L$1000)="CONFIRMADO")),ROWS($A$3:A490))),"")</f>
        <v/>
      </c>
      <c r="N490" s="15" t="str">
        <f ca="1">IFERROR(INDEX(MAESTRO!N:N,_xludf.AGGREGATE(15,6,ROW(MAESTRO!$B$3:$B$1000)/((MAESTRO!$B$3:$B$1000="MILITARES")*(UPPER(MAESTRO!$L$3:$L$1000)="CONFIRMADO")),ROWS($A$3:A490))),"")</f>
        <v/>
      </c>
      <c r="O490" s="15" t="str">
        <f ca="1">IFERROR(INDEX(MAESTRO!O:O,_xludf.AGGREGATE(15,6,ROW(MAESTRO!$B$3:$B$1000)/((MAESTRO!$B$3:$B$1000="MILITARES")*(UPPER(MAESTRO!$L$3:$L$1000)="CONFIRMADO")),ROWS($A$3:A490))),"")</f>
        <v/>
      </c>
      <c r="P490" s="15" t="str">
        <f ca="1">IFERROR(INDEX(MAESTRO!P:P,_xludf.AGGREGATE(15,6,ROW(MAESTRO!$B$3:$B$1000)/((MAESTRO!$B$3:$B$1000="MILITARES")*(UPPER(MAESTRO!$L$3:$L$1000)="CONFIRMADO")),ROWS($A$3:A490))),"")</f>
        <v/>
      </c>
      <c r="Q490" s="15" t="str">
        <f ca="1">IFERROR(INDEX(MAESTRO!Q:Q,_xludf.AGGREGATE(15,6,ROW(MAESTRO!$B$3:$B$1000)/((MAESTRO!$B$3:$B$1000="MILITARES")*(UPPER(MAESTRO!$L$3:$L$1000)="CONFIRMADO")),ROWS($A$3:A490))),"")</f>
        <v/>
      </c>
      <c r="R490" s="15" t="str">
        <f ca="1">IFERROR(INDEX(MAESTRO!R:R,_xludf.AGGREGATE(15,6,ROW(MAESTRO!$B$3:$B$1000)/((MAESTRO!$B$3:$B$1000="MILITARES")*(UPPER(MAESTRO!$L$3:$L$1000)="CONFIRMADO")),ROWS($A$3:A490))),"")</f>
        <v/>
      </c>
      <c r="S490" s="15" t="str">
        <f ca="1">IFERROR(INDEX(MAESTRO!S:S,_xludf.AGGREGATE(15,6,ROW(MAESTRO!$B$3:$B$1000)/((MAESTRO!$B$3:$B$1000="MILITARES")*(UPPER(MAESTRO!$L$3:$L$1000)="CONFIRMADO")),ROWS($A$3:A490))),"")</f>
        <v/>
      </c>
      <c r="T490" s="15" t="str">
        <f ca="1">IFERROR(INDEX(MAESTRO!T:T,_xludf.AGGREGATE(15,6,ROW(MAESTRO!$B$3:$B$1000)/((MAESTRO!$B$3:$B$1000="MILITARES")*(UPPER(MAESTRO!$L$3:$L$1000)="CONFIRMADO")),ROWS($A$3:A490))),"")</f>
        <v/>
      </c>
      <c r="U490" s="15" t="str">
        <f ca="1">IFERROR(INDEX(MAESTRO!U:U,_xludf.AGGREGATE(15,6,ROW(MAESTRO!$B$3:$B$1000)/((MAESTRO!$B$3:$B$1000="MILITARES")*(UPPER(MAESTRO!$L$3:$L$1000)="CONFIRMADO")),ROWS($A$3:A490))),"")</f>
        <v/>
      </c>
      <c r="V490" s="15" t="str">
        <f ca="1">IFERROR(INDEX(MAESTRO!V:V,_xludf.AGGREGATE(15,6,ROW(MAESTRO!$B$3:$B$1000)/((MAESTRO!$B$3:$B$1000="MILITARES")*(UPPER(MAESTRO!$L$3:$L$1000)="CONFIRMADO")),ROWS($A$3:A490))),"")</f>
        <v/>
      </c>
      <c r="W490" s="15" t="str">
        <f ca="1">IFERROR(INDEX(MAESTRO!W:W,_xludf.AGGREGATE(15,6,ROW(MAESTRO!$B$3:$B$1000)/((MAESTRO!$B$3:$B$1000="MILITARES")*(UPPER(MAESTRO!$L$3:$L$1000)="CONFIRMADO")),ROWS($A$3:A490))),"")</f>
        <v/>
      </c>
      <c r="X490" s="15" t="str">
        <f ca="1">IFERROR(INDEX(MAESTRO!X:X,_xludf.AGGREGATE(15,6,ROW(MAESTRO!$B$3:$B$1000)/((MAESTRO!$B$3:$B$1000="MILITARES")*(UPPER(MAESTRO!$L$3:$L$1000)="CONFIRMADO")),ROWS($A$3:A490))),"")</f>
        <v/>
      </c>
    </row>
    <row r="491" spans="1:24" ht="22.05" customHeight="1">
      <c r="A491" s="10" t="str">
        <f ca="1">IFERROR(INDEX(MAESTRO!A:A,_xludf.AGGREGATE(15,6,ROW(MAESTRO!$B$3:$B$1000)/((MAESTRO!$B$3:$B$1000="MILITARES")*(UPPER(MAESTRO!$L$3:$L$1000)="CONFIRMADO")),ROWS($A$3:A491))),"")</f>
        <v/>
      </c>
      <c r="B491" s="10" t="str">
        <f ca="1">IFERROR(INDEX(MAESTRO!B:B,_xludf.AGGREGATE(15,6,ROW(MAESTRO!$B$3:$B$1000)/((MAESTRO!$B$3:$B$1000="MILITARES")*(UPPER(MAESTRO!$L$3:$L$1000)="CONFIRMADO")),ROWS($A$3:A491))),"")</f>
        <v/>
      </c>
      <c r="C491" s="10" t="str">
        <f ca="1">IFERROR(INDEX(MAESTRO!C:C,_xludf.AGGREGATE(15,6,ROW(MAESTRO!$B$3:$B$1000)/((MAESTRO!$B$3:$B$1000="MILITARES")*(UPPER(MAESTRO!$L$3:$L$1000)="CONFIRMADO")),ROWS($A$3:A491))),"")</f>
        <v/>
      </c>
      <c r="D491" s="10" t="str">
        <f ca="1">IFERROR(INDEX(MAESTRO!D:D,_xludf.AGGREGATE(15,6,ROW(MAESTRO!$B$3:$B$1000)/((MAESTRO!$B$3:$B$1000="MILITARES")*(UPPER(MAESTRO!$L$3:$L$1000)="CONFIRMADO")),ROWS($A$3:A491))),"")</f>
        <v/>
      </c>
      <c r="E491" s="10" t="str">
        <f ca="1">IFERROR(INDEX(MAESTRO!E:E,_xludf.AGGREGATE(15,6,ROW(MAESTRO!$B$3:$B$1000)/((MAESTRO!$B$3:$B$1000="MILITARES")*(UPPER(MAESTRO!$L$3:$L$1000)="CONFIRMADO")),ROWS($A$3:A491))),"")</f>
        <v/>
      </c>
      <c r="F491" s="10" t="str">
        <f ca="1">IFERROR(INDEX(MAESTRO!F:F,_xludf.AGGREGATE(15,6,ROW(MAESTRO!$B$3:$B$1000)/((MAESTRO!$B$3:$B$1000="MILITARES")*(UPPER(MAESTRO!$L$3:$L$1000)="CONFIRMADO")),ROWS($A$3:A491))),"")</f>
        <v/>
      </c>
      <c r="G491" s="10" t="str">
        <f ca="1">IFERROR(INDEX(MAESTRO!G:G,_xludf.AGGREGATE(15,6,ROW(MAESTRO!$B$3:$B$1000)/((MAESTRO!$B$3:$B$1000="MILITARES")*(UPPER(MAESTRO!$L$3:$L$1000)="CONFIRMADO")),ROWS($A$3:A491))),"")</f>
        <v/>
      </c>
      <c r="H491" s="10" t="str">
        <f ca="1">IFERROR(INDEX(MAESTRO!H:H,_xludf.AGGREGATE(15,6,ROW(MAESTRO!$B$3:$B$1000)/((MAESTRO!$B$3:$B$1000="MILITARES")*(UPPER(MAESTRO!$L$3:$L$1000)="CONFIRMADO")),ROWS($A$3:A491))),"")</f>
        <v/>
      </c>
      <c r="I491" s="10" t="str">
        <f ca="1">IFERROR(INDEX(MAESTRO!I:I,_xludf.AGGREGATE(15,6,ROW(MAESTRO!$B$3:$B$1000)/((MAESTRO!$B$3:$B$1000="MILITARES")*(UPPER(MAESTRO!$L$3:$L$1000)="CONFIRMADO")),ROWS($A$3:A491))),"")</f>
        <v/>
      </c>
      <c r="J491" s="10" t="str">
        <f ca="1">IFERROR(INDEX(MAESTRO!J:J,_xludf.AGGREGATE(15,6,ROW(MAESTRO!$B$3:$B$1000)/((MAESTRO!$B$3:$B$1000="MILITARES")*(UPPER(MAESTRO!$L$3:$L$1000)="CONFIRMADO")),ROWS($A$3:A491))),"")</f>
        <v/>
      </c>
      <c r="K491" s="10" t="str">
        <f ca="1">IFERROR(INDEX(MAESTRO!K:K,_xludf.AGGREGATE(15,6,ROW(MAESTRO!$B$3:$B$1000)/((MAESTRO!$B$3:$B$1000="MILITARES")*(UPPER(MAESTRO!$L$3:$L$1000)="CONFIRMADO")),ROWS($A$3:A491))),"")</f>
        <v/>
      </c>
      <c r="L491" s="10" t="str">
        <f ca="1">IFERROR(INDEX(MAESTRO!L:L,_xludf.AGGREGATE(15,6,ROW(MAESTRO!$B$3:$B$1000)/((MAESTRO!$B$3:$B$1000="MILITARES")*(UPPER(MAESTRO!$L$3:$L$1000)="CONFIRMADO")),ROWS($A$3:A491))),"")</f>
        <v/>
      </c>
      <c r="M491" s="10" t="str">
        <f ca="1">IFERROR(INDEX(MAESTRO!M:M,_xludf.AGGREGATE(15,6,ROW(MAESTRO!$B$3:$B$1000)/((MAESTRO!$B$3:$B$1000="MILITARES")*(UPPER(MAESTRO!$L$3:$L$1000)="CONFIRMADO")),ROWS($A$3:A491))),"")</f>
        <v/>
      </c>
      <c r="N491" s="10" t="str">
        <f ca="1">IFERROR(INDEX(MAESTRO!N:N,_xludf.AGGREGATE(15,6,ROW(MAESTRO!$B$3:$B$1000)/((MAESTRO!$B$3:$B$1000="MILITARES")*(UPPER(MAESTRO!$L$3:$L$1000)="CONFIRMADO")),ROWS($A$3:A491))),"")</f>
        <v/>
      </c>
      <c r="O491" s="10" t="str">
        <f ca="1">IFERROR(INDEX(MAESTRO!O:O,_xludf.AGGREGATE(15,6,ROW(MAESTRO!$B$3:$B$1000)/((MAESTRO!$B$3:$B$1000="MILITARES")*(UPPER(MAESTRO!$L$3:$L$1000)="CONFIRMADO")),ROWS($A$3:A491))),"")</f>
        <v/>
      </c>
      <c r="P491" s="10" t="str">
        <f ca="1">IFERROR(INDEX(MAESTRO!P:P,_xludf.AGGREGATE(15,6,ROW(MAESTRO!$B$3:$B$1000)/((MAESTRO!$B$3:$B$1000="MILITARES")*(UPPER(MAESTRO!$L$3:$L$1000)="CONFIRMADO")),ROWS($A$3:A491))),"")</f>
        <v/>
      </c>
      <c r="Q491" s="10" t="str">
        <f ca="1">IFERROR(INDEX(MAESTRO!Q:Q,_xludf.AGGREGATE(15,6,ROW(MAESTRO!$B$3:$B$1000)/((MAESTRO!$B$3:$B$1000="MILITARES")*(UPPER(MAESTRO!$L$3:$L$1000)="CONFIRMADO")),ROWS($A$3:A491))),"")</f>
        <v/>
      </c>
      <c r="R491" s="10" t="str">
        <f ca="1">IFERROR(INDEX(MAESTRO!R:R,_xludf.AGGREGATE(15,6,ROW(MAESTRO!$B$3:$B$1000)/((MAESTRO!$B$3:$B$1000="MILITARES")*(UPPER(MAESTRO!$L$3:$L$1000)="CONFIRMADO")),ROWS($A$3:A491))),"")</f>
        <v/>
      </c>
      <c r="S491" s="10" t="str">
        <f ca="1">IFERROR(INDEX(MAESTRO!S:S,_xludf.AGGREGATE(15,6,ROW(MAESTRO!$B$3:$B$1000)/((MAESTRO!$B$3:$B$1000="MILITARES")*(UPPER(MAESTRO!$L$3:$L$1000)="CONFIRMADO")),ROWS($A$3:A491))),"")</f>
        <v/>
      </c>
      <c r="T491" s="10" t="str">
        <f ca="1">IFERROR(INDEX(MAESTRO!T:T,_xludf.AGGREGATE(15,6,ROW(MAESTRO!$B$3:$B$1000)/((MAESTRO!$B$3:$B$1000="MILITARES")*(UPPER(MAESTRO!$L$3:$L$1000)="CONFIRMADO")),ROWS($A$3:A491))),"")</f>
        <v/>
      </c>
      <c r="U491" s="10" t="str">
        <f ca="1">IFERROR(INDEX(MAESTRO!U:U,_xludf.AGGREGATE(15,6,ROW(MAESTRO!$B$3:$B$1000)/((MAESTRO!$B$3:$B$1000="MILITARES")*(UPPER(MAESTRO!$L$3:$L$1000)="CONFIRMADO")),ROWS($A$3:A491))),"")</f>
        <v/>
      </c>
      <c r="V491" s="10" t="str">
        <f ca="1">IFERROR(INDEX(MAESTRO!V:V,_xludf.AGGREGATE(15,6,ROW(MAESTRO!$B$3:$B$1000)/((MAESTRO!$B$3:$B$1000="MILITARES")*(UPPER(MAESTRO!$L$3:$L$1000)="CONFIRMADO")),ROWS($A$3:A491))),"")</f>
        <v/>
      </c>
      <c r="W491" s="10" t="str">
        <f ca="1">IFERROR(INDEX(MAESTRO!W:W,_xludf.AGGREGATE(15,6,ROW(MAESTRO!$B$3:$B$1000)/((MAESTRO!$B$3:$B$1000="MILITARES")*(UPPER(MAESTRO!$L$3:$L$1000)="CONFIRMADO")),ROWS($A$3:A491))),"")</f>
        <v/>
      </c>
      <c r="X491" s="10" t="str">
        <f ca="1">IFERROR(INDEX(MAESTRO!X:X,_xludf.AGGREGATE(15,6,ROW(MAESTRO!$B$3:$B$1000)/((MAESTRO!$B$3:$B$1000="MILITARES")*(UPPER(MAESTRO!$L$3:$L$1000)="CONFIRMADO")),ROWS($A$3:A491))),"")</f>
        <v/>
      </c>
    </row>
    <row r="492" spans="1:24" ht="22.05" customHeight="1">
      <c r="A492" s="15" t="str">
        <f ca="1">IFERROR(INDEX(MAESTRO!A:A,_xludf.AGGREGATE(15,6,ROW(MAESTRO!$B$3:$B$1000)/((MAESTRO!$B$3:$B$1000="MILITARES")*(UPPER(MAESTRO!$L$3:$L$1000)="CONFIRMADO")),ROWS($A$3:A492))),"")</f>
        <v/>
      </c>
      <c r="B492" s="15" t="str">
        <f ca="1">IFERROR(INDEX(MAESTRO!B:B,_xludf.AGGREGATE(15,6,ROW(MAESTRO!$B$3:$B$1000)/((MAESTRO!$B$3:$B$1000="MILITARES")*(UPPER(MAESTRO!$L$3:$L$1000)="CONFIRMADO")),ROWS($A$3:A492))),"")</f>
        <v/>
      </c>
      <c r="C492" s="15" t="str">
        <f ca="1">IFERROR(INDEX(MAESTRO!C:C,_xludf.AGGREGATE(15,6,ROW(MAESTRO!$B$3:$B$1000)/((MAESTRO!$B$3:$B$1000="MILITARES")*(UPPER(MAESTRO!$L$3:$L$1000)="CONFIRMADO")),ROWS($A$3:A492))),"")</f>
        <v/>
      </c>
      <c r="D492" s="15" t="str">
        <f ca="1">IFERROR(INDEX(MAESTRO!D:D,_xludf.AGGREGATE(15,6,ROW(MAESTRO!$B$3:$B$1000)/((MAESTRO!$B$3:$B$1000="MILITARES")*(UPPER(MAESTRO!$L$3:$L$1000)="CONFIRMADO")),ROWS($A$3:A492))),"")</f>
        <v/>
      </c>
      <c r="E492" s="15" t="str">
        <f ca="1">IFERROR(INDEX(MAESTRO!E:E,_xludf.AGGREGATE(15,6,ROW(MAESTRO!$B$3:$B$1000)/((MAESTRO!$B$3:$B$1000="MILITARES")*(UPPER(MAESTRO!$L$3:$L$1000)="CONFIRMADO")),ROWS($A$3:A492))),"")</f>
        <v/>
      </c>
      <c r="F492" s="15" t="str">
        <f ca="1">IFERROR(INDEX(MAESTRO!F:F,_xludf.AGGREGATE(15,6,ROW(MAESTRO!$B$3:$B$1000)/((MAESTRO!$B$3:$B$1000="MILITARES")*(UPPER(MAESTRO!$L$3:$L$1000)="CONFIRMADO")),ROWS($A$3:A492))),"")</f>
        <v/>
      </c>
      <c r="G492" s="15" t="str">
        <f ca="1">IFERROR(INDEX(MAESTRO!G:G,_xludf.AGGREGATE(15,6,ROW(MAESTRO!$B$3:$B$1000)/((MAESTRO!$B$3:$B$1000="MILITARES")*(UPPER(MAESTRO!$L$3:$L$1000)="CONFIRMADO")),ROWS($A$3:A492))),"")</f>
        <v/>
      </c>
      <c r="H492" s="15" t="str">
        <f ca="1">IFERROR(INDEX(MAESTRO!H:H,_xludf.AGGREGATE(15,6,ROW(MAESTRO!$B$3:$B$1000)/((MAESTRO!$B$3:$B$1000="MILITARES")*(UPPER(MAESTRO!$L$3:$L$1000)="CONFIRMADO")),ROWS($A$3:A492))),"")</f>
        <v/>
      </c>
      <c r="I492" s="15" t="str">
        <f ca="1">IFERROR(INDEX(MAESTRO!I:I,_xludf.AGGREGATE(15,6,ROW(MAESTRO!$B$3:$B$1000)/((MAESTRO!$B$3:$B$1000="MILITARES")*(UPPER(MAESTRO!$L$3:$L$1000)="CONFIRMADO")),ROWS($A$3:A492))),"")</f>
        <v/>
      </c>
      <c r="J492" s="15" t="str">
        <f ca="1">IFERROR(INDEX(MAESTRO!J:J,_xludf.AGGREGATE(15,6,ROW(MAESTRO!$B$3:$B$1000)/((MAESTRO!$B$3:$B$1000="MILITARES")*(UPPER(MAESTRO!$L$3:$L$1000)="CONFIRMADO")),ROWS($A$3:A492))),"")</f>
        <v/>
      </c>
      <c r="K492" s="15" t="str">
        <f ca="1">IFERROR(INDEX(MAESTRO!K:K,_xludf.AGGREGATE(15,6,ROW(MAESTRO!$B$3:$B$1000)/((MAESTRO!$B$3:$B$1000="MILITARES")*(UPPER(MAESTRO!$L$3:$L$1000)="CONFIRMADO")),ROWS($A$3:A492))),"")</f>
        <v/>
      </c>
      <c r="L492" s="15" t="str">
        <f ca="1">IFERROR(INDEX(MAESTRO!L:L,_xludf.AGGREGATE(15,6,ROW(MAESTRO!$B$3:$B$1000)/((MAESTRO!$B$3:$B$1000="MILITARES")*(UPPER(MAESTRO!$L$3:$L$1000)="CONFIRMADO")),ROWS($A$3:A492))),"")</f>
        <v/>
      </c>
      <c r="M492" s="15" t="str">
        <f ca="1">IFERROR(INDEX(MAESTRO!M:M,_xludf.AGGREGATE(15,6,ROW(MAESTRO!$B$3:$B$1000)/((MAESTRO!$B$3:$B$1000="MILITARES")*(UPPER(MAESTRO!$L$3:$L$1000)="CONFIRMADO")),ROWS($A$3:A492))),"")</f>
        <v/>
      </c>
      <c r="N492" s="15" t="str">
        <f ca="1">IFERROR(INDEX(MAESTRO!N:N,_xludf.AGGREGATE(15,6,ROW(MAESTRO!$B$3:$B$1000)/((MAESTRO!$B$3:$B$1000="MILITARES")*(UPPER(MAESTRO!$L$3:$L$1000)="CONFIRMADO")),ROWS($A$3:A492))),"")</f>
        <v/>
      </c>
      <c r="O492" s="15" t="str">
        <f ca="1">IFERROR(INDEX(MAESTRO!O:O,_xludf.AGGREGATE(15,6,ROW(MAESTRO!$B$3:$B$1000)/((MAESTRO!$B$3:$B$1000="MILITARES")*(UPPER(MAESTRO!$L$3:$L$1000)="CONFIRMADO")),ROWS($A$3:A492))),"")</f>
        <v/>
      </c>
      <c r="P492" s="15" t="str">
        <f ca="1">IFERROR(INDEX(MAESTRO!P:P,_xludf.AGGREGATE(15,6,ROW(MAESTRO!$B$3:$B$1000)/((MAESTRO!$B$3:$B$1000="MILITARES")*(UPPER(MAESTRO!$L$3:$L$1000)="CONFIRMADO")),ROWS($A$3:A492))),"")</f>
        <v/>
      </c>
      <c r="Q492" s="15" t="str">
        <f ca="1">IFERROR(INDEX(MAESTRO!Q:Q,_xludf.AGGREGATE(15,6,ROW(MAESTRO!$B$3:$B$1000)/((MAESTRO!$B$3:$B$1000="MILITARES")*(UPPER(MAESTRO!$L$3:$L$1000)="CONFIRMADO")),ROWS($A$3:A492))),"")</f>
        <v/>
      </c>
      <c r="R492" s="15" t="str">
        <f ca="1">IFERROR(INDEX(MAESTRO!R:R,_xludf.AGGREGATE(15,6,ROW(MAESTRO!$B$3:$B$1000)/((MAESTRO!$B$3:$B$1000="MILITARES")*(UPPER(MAESTRO!$L$3:$L$1000)="CONFIRMADO")),ROWS($A$3:A492))),"")</f>
        <v/>
      </c>
      <c r="S492" s="15" t="str">
        <f ca="1">IFERROR(INDEX(MAESTRO!S:S,_xludf.AGGREGATE(15,6,ROW(MAESTRO!$B$3:$B$1000)/((MAESTRO!$B$3:$B$1000="MILITARES")*(UPPER(MAESTRO!$L$3:$L$1000)="CONFIRMADO")),ROWS($A$3:A492))),"")</f>
        <v/>
      </c>
      <c r="T492" s="15" t="str">
        <f ca="1">IFERROR(INDEX(MAESTRO!T:T,_xludf.AGGREGATE(15,6,ROW(MAESTRO!$B$3:$B$1000)/((MAESTRO!$B$3:$B$1000="MILITARES")*(UPPER(MAESTRO!$L$3:$L$1000)="CONFIRMADO")),ROWS($A$3:A492))),"")</f>
        <v/>
      </c>
      <c r="U492" s="15" t="str">
        <f ca="1">IFERROR(INDEX(MAESTRO!U:U,_xludf.AGGREGATE(15,6,ROW(MAESTRO!$B$3:$B$1000)/((MAESTRO!$B$3:$B$1000="MILITARES")*(UPPER(MAESTRO!$L$3:$L$1000)="CONFIRMADO")),ROWS($A$3:A492))),"")</f>
        <v/>
      </c>
      <c r="V492" s="15" t="str">
        <f ca="1">IFERROR(INDEX(MAESTRO!V:V,_xludf.AGGREGATE(15,6,ROW(MAESTRO!$B$3:$B$1000)/((MAESTRO!$B$3:$B$1000="MILITARES")*(UPPER(MAESTRO!$L$3:$L$1000)="CONFIRMADO")),ROWS($A$3:A492))),"")</f>
        <v/>
      </c>
      <c r="W492" s="15" t="str">
        <f ca="1">IFERROR(INDEX(MAESTRO!W:W,_xludf.AGGREGATE(15,6,ROW(MAESTRO!$B$3:$B$1000)/((MAESTRO!$B$3:$B$1000="MILITARES")*(UPPER(MAESTRO!$L$3:$L$1000)="CONFIRMADO")),ROWS($A$3:A492))),"")</f>
        <v/>
      </c>
      <c r="X492" s="15" t="str">
        <f ca="1">IFERROR(INDEX(MAESTRO!X:X,_xludf.AGGREGATE(15,6,ROW(MAESTRO!$B$3:$B$1000)/((MAESTRO!$B$3:$B$1000="MILITARES")*(UPPER(MAESTRO!$L$3:$L$1000)="CONFIRMADO")),ROWS($A$3:A492))),"")</f>
        <v/>
      </c>
    </row>
    <row r="493" spans="1:24" ht="22.05" customHeight="1">
      <c r="A493" s="10" t="str">
        <f ca="1">IFERROR(INDEX(MAESTRO!A:A,_xludf.AGGREGATE(15,6,ROW(MAESTRO!$B$3:$B$1000)/((MAESTRO!$B$3:$B$1000="MILITARES")*(UPPER(MAESTRO!$L$3:$L$1000)="CONFIRMADO")),ROWS($A$3:A493))),"")</f>
        <v/>
      </c>
      <c r="B493" s="10" t="str">
        <f ca="1">IFERROR(INDEX(MAESTRO!B:B,_xludf.AGGREGATE(15,6,ROW(MAESTRO!$B$3:$B$1000)/((MAESTRO!$B$3:$B$1000="MILITARES")*(UPPER(MAESTRO!$L$3:$L$1000)="CONFIRMADO")),ROWS($A$3:A493))),"")</f>
        <v/>
      </c>
      <c r="C493" s="10" t="str">
        <f ca="1">IFERROR(INDEX(MAESTRO!C:C,_xludf.AGGREGATE(15,6,ROW(MAESTRO!$B$3:$B$1000)/((MAESTRO!$B$3:$B$1000="MILITARES")*(UPPER(MAESTRO!$L$3:$L$1000)="CONFIRMADO")),ROWS($A$3:A493))),"")</f>
        <v/>
      </c>
      <c r="D493" s="10" t="str">
        <f ca="1">IFERROR(INDEX(MAESTRO!D:D,_xludf.AGGREGATE(15,6,ROW(MAESTRO!$B$3:$B$1000)/((MAESTRO!$B$3:$B$1000="MILITARES")*(UPPER(MAESTRO!$L$3:$L$1000)="CONFIRMADO")),ROWS($A$3:A493))),"")</f>
        <v/>
      </c>
      <c r="E493" s="10" t="str">
        <f ca="1">IFERROR(INDEX(MAESTRO!E:E,_xludf.AGGREGATE(15,6,ROW(MAESTRO!$B$3:$B$1000)/((MAESTRO!$B$3:$B$1000="MILITARES")*(UPPER(MAESTRO!$L$3:$L$1000)="CONFIRMADO")),ROWS($A$3:A493))),"")</f>
        <v/>
      </c>
      <c r="F493" s="10" t="str">
        <f ca="1">IFERROR(INDEX(MAESTRO!F:F,_xludf.AGGREGATE(15,6,ROW(MAESTRO!$B$3:$B$1000)/((MAESTRO!$B$3:$B$1000="MILITARES")*(UPPER(MAESTRO!$L$3:$L$1000)="CONFIRMADO")),ROWS($A$3:A493))),"")</f>
        <v/>
      </c>
      <c r="G493" s="10" t="str">
        <f ca="1">IFERROR(INDEX(MAESTRO!G:G,_xludf.AGGREGATE(15,6,ROW(MAESTRO!$B$3:$B$1000)/((MAESTRO!$B$3:$B$1000="MILITARES")*(UPPER(MAESTRO!$L$3:$L$1000)="CONFIRMADO")),ROWS($A$3:A493))),"")</f>
        <v/>
      </c>
      <c r="H493" s="10" t="str">
        <f ca="1">IFERROR(INDEX(MAESTRO!H:H,_xludf.AGGREGATE(15,6,ROW(MAESTRO!$B$3:$B$1000)/((MAESTRO!$B$3:$B$1000="MILITARES")*(UPPER(MAESTRO!$L$3:$L$1000)="CONFIRMADO")),ROWS($A$3:A493))),"")</f>
        <v/>
      </c>
      <c r="I493" s="10" t="str">
        <f ca="1">IFERROR(INDEX(MAESTRO!I:I,_xludf.AGGREGATE(15,6,ROW(MAESTRO!$B$3:$B$1000)/((MAESTRO!$B$3:$B$1000="MILITARES")*(UPPER(MAESTRO!$L$3:$L$1000)="CONFIRMADO")),ROWS($A$3:A493))),"")</f>
        <v/>
      </c>
      <c r="J493" s="10" t="str">
        <f ca="1">IFERROR(INDEX(MAESTRO!J:J,_xludf.AGGREGATE(15,6,ROW(MAESTRO!$B$3:$B$1000)/((MAESTRO!$B$3:$B$1000="MILITARES")*(UPPER(MAESTRO!$L$3:$L$1000)="CONFIRMADO")),ROWS($A$3:A493))),"")</f>
        <v/>
      </c>
      <c r="K493" s="10" t="str">
        <f ca="1">IFERROR(INDEX(MAESTRO!K:K,_xludf.AGGREGATE(15,6,ROW(MAESTRO!$B$3:$B$1000)/((MAESTRO!$B$3:$B$1000="MILITARES")*(UPPER(MAESTRO!$L$3:$L$1000)="CONFIRMADO")),ROWS($A$3:A493))),"")</f>
        <v/>
      </c>
      <c r="L493" s="10" t="str">
        <f ca="1">IFERROR(INDEX(MAESTRO!L:L,_xludf.AGGREGATE(15,6,ROW(MAESTRO!$B$3:$B$1000)/((MAESTRO!$B$3:$B$1000="MILITARES")*(UPPER(MAESTRO!$L$3:$L$1000)="CONFIRMADO")),ROWS($A$3:A493))),"")</f>
        <v/>
      </c>
      <c r="M493" s="10" t="str">
        <f ca="1">IFERROR(INDEX(MAESTRO!M:M,_xludf.AGGREGATE(15,6,ROW(MAESTRO!$B$3:$B$1000)/((MAESTRO!$B$3:$B$1000="MILITARES")*(UPPER(MAESTRO!$L$3:$L$1000)="CONFIRMADO")),ROWS($A$3:A493))),"")</f>
        <v/>
      </c>
      <c r="N493" s="10" t="str">
        <f ca="1">IFERROR(INDEX(MAESTRO!N:N,_xludf.AGGREGATE(15,6,ROW(MAESTRO!$B$3:$B$1000)/((MAESTRO!$B$3:$B$1000="MILITARES")*(UPPER(MAESTRO!$L$3:$L$1000)="CONFIRMADO")),ROWS($A$3:A493))),"")</f>
        <v/>
      </c>
      <c r="O493" s="10" t="str">
        <f ca="1">IFERROR(INDEX(MAESTRO!O:O,_xludf.AGGREGATE(15,6,ROW(MAESTRO!$B$3:$B$1000)/((MAESTRO!$B$3:$B$1000="MILITARES")*(UPPER(MAESTRO!$L$3:$L$1000)="CONFIRMADO")),ROWS($A$3:A493))),"")</f>
        <v/>
      </c>
      <c r="P493" s="10" t="str">
        <f ca="1">IFERROR(INDEX(MAESTRO!P:P,_xludf.AGGREGATE(15,6,ROW(MAESTRO!$B$3:$B$1000)/((MAESTRO!$B$3:$B$1000="MILITARES")*(UPPER(MAESTRO!$L$3:$L$1000)="CONFIRMADO")),ROWS($A$3:A493))),"")</f>
        <v/>
      </c>
      <c r="Q493" s="10" t="str">
        <f ca="1">IFERROR(INDEX(MAESTRO!Q:Q,_xludf.AGGREGATE(15,6,ROW(MAESTRO!$B$3:$B$1000)/((MAESTRO!$B$3:$B$1000="MILITARES")*(UPPER(MAESTRO!$L$3:$L$1000)="CONFIRMADO")),ROWS($A$3:A493))),"")</f>
        <v/>
      </c>
      <c r="R493" s="10" t="str">
        <f ca="1">IFERROR(INDEX(MAESTRO!R:R,_xludf.AGGREGATE(15,6,ROW(MAESTRO!$B$3:$B$1000)/((MAESTRO!$B$3:$B$1000="MILITARES")*(UPPER(MAESTRO!$L$3:$L$1000)="CONFIRMADO")),ROWS($A$3:A493))),"")</f>
        <v/>
      </c>
      <c r="S493" s="10" t="str">
        <f ca="1">IFERROR(INDEX(MAESTRO!S:S,_xludf.AGGREGATE(15,6,ROW(MAESTRO!$B$3:$B$1000)/((MAESTRO!$B$3:$B$1000="MILITARES")*(UPPER(MAESTRO!$L$3:$L$1000)="CONFIRMADO")),ROWS($A$3:A493))),"")</f>
        <v/>
      </c>
      <c r="T493" s="10" t="str">
        <f ca="1">IFERROR(INDEX(MAESTRO!T:T,_xludf.AGGREGATE(15,6,ROW(MAESTRO!$B$3:$B$1000)/((MAESTRO!$B$3:$B$1000="MILITARES")*(UPPER(MAESTRO!$L$3:$L$1000)="CONFIRMADO")),ROWS($A$3:A493))),"")</f>
        <v/>
      </c>
      <c r="U493" s="10" t="str">
        <f ca="1">IFERROR(INDEX(MAESTRO!U:U,_xludf.AGGREGATE(15,6,ROW(MAESTRO!$B$3:$B$1000)/((MAESTRO!$B$3:$B$1000="MILITARES")*(UPPER(MAESTRO!$L$3:$L$1000)="CONFIRMADO")),ROWS($A$3:A493))),"")</f>
        <v/>
      </c>
      <c r="V493" s="10" t="str">
        <f ca="1">IFERROR(INDEX(MAESTRO!V:V,_xludf.AGGREGATE(15,6,ROW(MAESTRO!$B$3:$B$1000)/((MAESTRO!$B$3:$B$1000="MILITARES")*(UPPER(MAESTRO!$L$3:$L$1000)="CONFIRMADO")),ROWS($A$3:A493))),"")</f>
        <v/>
      </c>
      <c r="W493" s="10" t="str">
        <f ca="1">IFERROR(INDEX(MAESTRO!W:W,_xludf.AGGREGATE(15,6,ROW(MAESTRO!$B$3:$B$1000)/((MAESTRO!$B$3:$B$1000="MILITARES")*(UPPER(MAESTRO!$L$3:$L$1000)="CONFIRMADO")),ROWS($A$3:A493))),"")</f>
        <v/>
      </c>
      <c r="X493" s="10" t="str">
        <f ca="1">IFERROR(INDEX(MAESTRO!X:X,_xludf.AGGREGATE(15,6,ROW(MAESTRO!$B$3:$B$1000)/((MAESTRO!$B$3:$B$1000="MILITARES")*(UPPER(MAESTRO!$L$3:$L$1000)="CONFIRMADO")),ROWS($A$3:A493))),"")</f>
        <v/>
      </c>
    </row>
    <row r="494" spans="1:24" ht="22.05" customHeight="1">
      <c r="A494" s="15" t="str">
        <f ca="1">IFERROR(INDEX(MAESTRO!A:A,_xludf.AGGREGATE(15,6,ROW(MAESTRO!$B$3:$B$1000)/((MAESTRO!$B$3:$B$1000="MILITARES")*(UPPER(MAESTRO!$L$3:$L$1000)="CONFIRMADO")),ROWS($A$3:A494))),"")</f>
        <v/>
      </c>
      <c r="B494" s="15" t="str">
        <f ca="1">IFERROR(INDEX(MAESTRO!B:B,_xludf.AGGREGATE(15,6,ROW(MAESTRO!$B$3:$B$1000)/((MAESTRO!$B$3:$B$1000="MILITARES")*(UPPER(MAESTRO!$L$3:$L$1000)="CONFIRMADO")),ROWS($A$3:A494))),"")</f>
        <v/>
      </c>
      <c r="C494" s="15" t="str">
        <f ca="1">IFERROR(INDEX(MAESTRO!C:C,_xludf.AGGREGATE(15,6,ROW(MAESTRO!$B$3:$B$1000)/((MAESTRO!$B$3:$B$1000="MILITARES")*(UPPER(MAESTRO!$L$3:$L$1000)="CONFIRMADO")),ROWS($A$3:A494))),"")</f>
        <v/>
      </c>
      <c r="D494" s="15" t="str">
        <f ca="1">IFERROR(INDEX(MAESTRO!D:D,_xludf.AGGREGATE(15,6,ROW(MAESTRO!$B$3:$B$1000)/((MAESTRO!$B$3:$B$1000="MILITARES")*(UPPER(MAESTRO!$L$3:$L$1000)="CONFIRMADO")),ROWS($A$3:A494))),"")</f>
        <v/>
      </c>
      <c r="E494" s="15" t="str">
        <f ca="1">IFERROR(INDEX(MAESTRO!E:E,_xludf.AGGREGATE(15,6,ROW(MAESTRO!$B$3:$B$1000)/((MAESTRO!$B$3:$B$1000="MILITARES")*(UPPER(MAESTRO!$L$3:$L$1000)="CONFIRMADO")),ROWS($A$3:A494))),"")</f>
        <v/>
      </c>
      <c r="F494" s="15" t="str">
        <f ca="1">IFERROR(INDEX(MAESTRO!F:F,_xludf.AGGREGATE(15,6,ROW(MAESTRO!$B$3:$B$1000)/((MAESTRO!$B$3:$B$1000="MILITARES")*(UPPER(MAESTRO!$L$3:$L$1000)="CONFIRMADO")),ROWS($A$3:A494))),"")</f>
        <v/>
      </c>
      <c r="G494" s="15" t="str">
        <f ca="1">IFERROR(INDEX(MAESTRO!G:G,_xludf.AGGREGATE(15,6,ROW(MAESTRO!$B$3:$B$1000)/((MAESTRO!$B$3:$B$1000="MILITARES")*(UPPER(MAESTRO!$L$3:$L$1000)="CONFIRMADO")),ROWS($A$3:A494))),"")</f>
        <v/>
      </c>
      <c r="H494" s="15" t="str">
        <f ca="1">IFERROR(INDEX(MAESTRO!H:H,_xludf.AGGREGATE(15,6,ROW(MAESTRO!$B$3:$B$1000)/((MAESTRO!$B$3:$B$1000="MILITARES")*(UPPER(MAESTRO!$L$3:$L$1000)="CONFIRMADO")),ROWS($A$3:A494))),"")</f>
        <v/>
      </c>
      <c r="I494" s="15" t="str">
        <f ca="1">IFERROR(INDEX(MAESTRO!I:I,_xludf.AGGREGATE(15,6,ROW(MAESTRO!$B$3:$B$1000)/((MAESTRO!$B$3:$B$1000="MILITARES")*(UPPER(MAESTRO!$L$3:$L$1000)="CONFIRMADO")),ROWS($A$3:A494))),"")</f>
        <v/>
      </c>
      <c r="J494" s="15" t="str">
        <f ca="1">IFERROR(INDEX(MAESTRO!J:J,_xludf.AGGREGATE(15,6,ROW(MAESTRO!$B$3:$B$1000)/((MAESTRO!$B$3:$B$1000="MILITARES")*(UPPER(MAESTRO!$L$3:$L$1000)="CONFIRMADO")),ROWS($A$3:A494))),"")</f>
        <v/>
      </c>
      <c r="K494" s="15" t="str">
        <f ca="1">IFERROR(INDEX(MAESTRO!K:K,_xludf.AGGREGATE(15,6,ROW(MAESTRO!$B$3:$B$1000)/((MAESTRO!$B$3:$B$1000="MILITARES")*(UPPER(MAESTRO!$L$3:$L$1000)="CONFIRMADO")),ROWS($A$3:A494))),"")</f>
        <v/>
      </c>
      <c r="L494" s="15" t="str">
        <f ca="1">IFERROR(INDEX(MAESTRO!L:L,_xludf.AGGREGATE(15,6,ROW(MAESTRO!$B$3:$B$1000)/((MAESTRO!$B$3:$B$1000="MILITARES")*(UPPER(MAESTRO!$L$3:$L$1000)="CONFIRMADO")),ROWS($A$3:A494))),"")</f>
        <v/>
      </c>
      <c r="M494" s="15" t="str">
        <f ca="1">IFERROR(INDEX(MAESTRO!M:M,_xludf.AGGREGATE(15,6,ROW(MAESTRO!$B$3:$B$1000)/((MAESTRO!$B$3:$B$1000="MILITARES")*(UPPER(MAESTRO!$L$3:$L$1000)="CONFIRMADO")),ROWS($A$3:A494))),"")</f>
        <v/>
      </c>
      <c r="N494" s="15" t="str">
        <f ca="1">IFERROR(INDEX(MAESTRO!N:N,_xludf.AGGREGATE(15,6,ROW(MAESTRO!$B$3:$B$1000)/((MAESTRO!$B$3:$B$1000="MILITARES")*(UPPER(MAESTRO!$L$3:$L$1000)="CONFIRMADO")),ROWS($A$3:A494))),"")</f>
        <v/>
      </c>
      <c r="O494" s="15" t="str">
        <f ca="1">IFERROR(INDEX(MAESTRO!O:O,_xludf.AGGREGATE(15,6,ROW(MAESTRO!$B$3:$B$1000)/((MAESTRO!$B$3:$B$1000="MILITARES")*(UPPER(MAESTRO!$L$3:$L$1000)="CONFIRMADO")),ROWS($A$3:A494))),"")</f>
        <v/>
      </c>
      <c r="P494" s="15" t="str">
        <f ca="1">IFERROR(INDEX(MAESTRO!P:P,_xludf.AGGREGATE(15,6,ROW(MAESTRO!$B$3:$B$1000)/((MAESTRO!$B$3:$B$1000="MILITARES")*(UPPER(MAESTRO!$L$3:$L$1000)="CONFIRMADO")),ROWS($A$3:A494))),"")</f>
        <v/>
      </c>
      <c r="Q494" s="15" t="str">
        <f ca="1">IFERROR(INDEX(MAESTRO!Q:Q,_xludf.AGGREGATE(15,6,ROW(MAESTRO!$B$3:$B$1000)/((MAESTRO!$B$3:$B$1000="MILITARES")*(UPPER(MAESTRO!$L$3:$L$1000)="CONFIRMADO")),ROWS($A$3:A494))),"")</f>
        <v/>
      </c>
      <c r="R494" s="15" t="str">
        <f ca="1">IFERROR(INDEX(MAESTRO!R:R,_xludf.AGGREGATE(15,6,ROW(MAESTRO!$B$3:$B$1000)/((MAESTRO!$B$3:$B$1000="MILITARES")*(UPPER(MAESTRO!$L$3:$L$1000)="CONFIRMADO")),ROWS($A$3:A494))),"")</f>
        <v/>
      </c>
      <c r="S494" s="15" t="str">
        <f ca="1">IFERROR(INDEX(MAESTRO!S:S,_xludf.AGGREGATE(15,6,ROW(MAESTRO!$B$3:$B$1000)/((MAESTRO!$B$3:$B$1000="MILITARES")*(UPPER(MAESTRO!$L$3:$L$1000)="CONFIRMADO")),ROWS($A$3:A494))),"")</f>
        <v/>
      </c>
      <c r="T494" s="15" t="str">
        <f ca="1">IFERROR(INDEX(MAESTRO!T:T,_xludf.AGGREGATE(15,6,ROW(MAESTRO!$B$3:$B$1000)/((MAESTRO!$B$3:$B$1000="MILITARES")*(UPPER(MAESTRO!$L$3:$L$1000)="CONFIRMADO")),ROWS($A$3:A494))),"")</f>
        <v/>
      </c>
      <c r="U494" s="15" t="str">
        <f ca="1">IFERROR(INDEX(MAESTRO!U:U,_xludf.AGGREGATE(15,6,ROW(MAESTRO!$B$3:$B$1000)/((MAESTRO!$B$3:$B$1000="MILITARES")*(UPPER(MAESTRO!$L$3:$L$1000)="CONFIRMADO")),ROWS($A$3:A494))),"")</f>
        <v/>
      </c>
      <c r="V494" s="15" t="str">
        <f ca="1">IFERROR(INDEX(MAESTRO!V:V,_xludf.AGGREGATE(15,6,ROW(MAESTRO!$B$3:$B$1000)/((MAESTRO!$B$3:$B$1000="MILITARES")*(UPPER(MAESTRO!$L$3:$L$1000)="CONFIRMADO")),ROWS($A$3:A494))),"")</f>
        <v/>
      </c>
      <c r="W494" s="15" t="str">
        <f ca="1">IFERROR(INDEX(MAESTRO!W:W,_xludf.AGGREGATE(15,6,ROW(MAESTRO!$B$3:$B$1000)/((MAESTRO!$B$3:$B$1000="MILITARES")*(UPPER(MAESTRO!$L$3:$L$1000)="CONFIRMADO")),ROWS($A$3:A494))),"")</f>
        <v/>
      </c>
      <c r="X494" s="15" t="str">
        <f ca="1">IFERROR(INDEX(MAESTRO!X:X,_xludf.AGGREGATE(15,6,ROW(MAESTRO!$B$3:$B$1000)/((MAESTRO!$B$3:$B$1000="MILITARES")*(UPPER(MAESTRO!$L$3:$L$1000)="CONFIRMADO")),ROWS($A$3:A494))),"")</f>
        <v/>
      </c>
    </row>
    <row r="495" spans="1:24" ht="22.05" customHeight="1">
      <c r="A495" s="10" t="str">
        <f ca="1">IFERROR(INDEX(MAESTRO!A:A,_xludf.AGGREGATE(15,6,ROW(MAESTRO!$B$3:$B$1000)/((MAESTRO!$B$3:$B$1000="MILITARES")*(UPPER(MAESTRO!$L$3:$L$1000)="CONFIRMADO")),ROWS($A$3:A495))),"")</f>
        <v/>
      </c>
      <c r="B495" s="10" t="str">
        <f ca="1">IFERROR(INDEX(MAESTRO!B:B,_xludf.AGGREGATE(15,6,ROW(MAESTRO!$B$3:$B$1000)/((MAESTRO!$B$3:$B$1000="MILITARES")*(UPPER(MAESTRO!$L$3:$L$1000)="CONFIRMADO")),ROWS($A$3:A495))),"")</f>
        <v/>
      </c>
      <c r="C495" s="10" t="str">
        <f ca="1">IFERROR(INDEX(MAESTRO!C:C,_xludf.AGGREGATE(15,6,ROW(MAESTRO!$B$3:$B$1000)/((MAESTRO!$B$3:$B$1000="MILITARES")*(UPPER(MAESTRO!$L$3:$L$1000)="CONFIRMADO")),ROWS($A$3:A495))),"")</f>
        <v/>
      </c>
      <c r="D495" s="10" t="str">
        <f ca="1">IFERROR(INDEX(MAESTRO!D:D,_xludf.AGGREGATE(15,6,ROW(MAESTRO!$B$3:$B$1000)/((MAESTRO!$B$3:$B$1000="MILITARES")*(UPPER(MAESTRO!$L$3:$L$1000)="CONFIRMADO")),ROWS($A$3:A495))),"")</f>
        <v/>
      </c>
      <c r="E495" s="10" t="str">
        <f ca="1">IFERROR(INDEX(MAESTRO!E:E,_xludf.AGGREGATE(15,6,ROW(MAESTRO!$B$3:$B$1000)/((MAESTRO!$B$3:$B$1000="MILITARES")*(UPPER(MAESTRO!$L$3:$L$1000)="CONFIRMADO")),ROWS($A$3:A495))),"")</f>
        <v/>
      </c>
      <c r="F495" s="10" t="str">
        <f ca="1">IFERROR(INDEX(MAESTRO!F:F,_xludf.AGGREGATE(15,6,ROW(MAESTRO!$B$3:$B$1000)/((MAESTRO!$B$3:$B$1000="MILITARES")*(UPPER(MAESTRO!$L$3:$L$1000)="CONFIRMADO")),ROWS($A$3:A495))),"")</f>
        <v/>
      </c>
      <c r="G495" s="10" t="str">
        <f ca="1">IFERROR(INDEX(MAESTRO!G:G,_xludf.AGGREGATE(15,6,ROW(MAESTRO!$B$3:$B$1000)/((MAESTRO!$B$3:$B$1000="MILITARES")*(UPPER(MAESTRO!$L$3:$L$1000)="CONFIRMADO")),ROWS($A$3:A495))),"")</f>
        <v/>
      </c>
      <c r="H495" s="10" t="str">
        <f ca="1">IFERROR(INDEX(MAESTRO!H:H,_xludf.AGGREGATE(15,6,ROW(MAESTRO!$B$3:$B$1000)/((MAESTRO!$B$3:$B$1000="MILITARES")*(UPPER(MAESTRO!$L$3:$L$1000)="CONFIRMADO")),ROWS($A$3:A495))),"")</f>
        <v/>
      </c>
      <c r="I495" s="10" t="str">
        <f ca="1">IFERROR(INDEX(MAESTRO!I:I,_xludf.AGGREGATE(15,6,ROW(MAESTRO!$B$3:$B$1000)/((MAESTRO!$B$3:$B$1000="MILITARES")*(UPPER(MAESTRO!$L$3:$L$1000)="CONFIRMADO")),ROWS($A$3:A495))),"")</f>
        <v/>
      </c>
      <c r="J495" s="10" t="str">
        <f ca="1">IFERROR(INDEX(MAESTRO!J:J,_xludf.AGGREGATE(15,6,ROW(MAESTRO!$B$3:$B$1000)/((MAESTRO!$B$3:$B$1000="MILITARES")*(UPPER(MAESTRO!$L$3:$L$1000)="CONFIRMADO")),ROWS($A$3:A495))),"")</f>
        <v/>
      </c>
      <c r="K495" s="10" t="str">
        <f ca="1">IFERROR(INDEX(MAESTRO!K:K,_xludf.AGGREGATE(15,6,ROW(MAESTRO!$B$3:$B$1000)/((MAESTRO!$B$3:$B$1000="MILITARES")*(UPPER(MAESTRO!$L$3:$L$1000)="CONFIRMADO")),ROWS($A$3:A495))),"")</f>
        <v/>
      </c>
      <c r="L495" s="10" t="str">
        <f ca="1">IFERROR(INDEX(MAESTRO!L:L,_xludf.AGGREGATE(15,6,ROW(MAESTRO!$B$3:$B$1000)/((MAESTRO!$B$3:$B$1000="MILITARES")*(UPPER(MAESTRO!$L$3:$L$1000)="CONFIRMADO")),ROWS($A$3:A495))),"")</f>
        <v/>
      </c>
      <c r="M495" s="10" t="str">
        <f ca="1">IFERROR(INDEX(MAESTRO!M:M,_xludf.AGGREGATE(15,6,ROW(MAESTRO!$B$3:$B$1000)/((MAESTRO!$B$3:$B$1000="MILITARES")*(UPPER(MAESTRO!$L$3:$L$1000)="CONFIRMADO")),ROWS($A$3:A495))),"")</f>
        <v/>
      </c>
      <c r="N495" s="10" t="str">
        <f ca="1">IFERROR(INDEX(MAESTRO!N:N,_xludf.AGGREGATE(15,6,ROW(MAESTRO!$B$3:$B$1000)/((MAESTRO!$B$3:$B$1000="MILITARES")*(UPPER(MAESTRO!$L$3:$L$1000)="CONFIRMADO")),ROWS($A$3:A495))),"")</f>
        <v/>
      </c>
      <c r="O495" s="10" t="str">
        <f ca="1">IFERROR(INDEX(MAESTRO!O:O,_xludf.AGGREGATE(15,6,ROW(MAESTRO!$B$3:$B$1000)/((MAESTRO!$B$3:$B$1000="MILITARES")*(UPPER(MAESTRO!$L$3:$L$1000)="CONFIRMADO")),ROWS($A$3:A495))),"")</f>
        <v/>
      </c>
      <c r="P495" s="10" t="str">
        <f ca="1">IFERROR(INDEX(MAESTRO!P:P,_xludf.AGGREGATE(15,6,ROW(MAESTRO!$B$3:$B$1000)/((MAESTRO!$B$3:$B$1000="MILITARES")*(UPPER(MAESTRO!$L$3:$L$1000)="CONFIRMADO")),ROWS($A$3:A495))),"")</f>
        <v/>
      </c>
      <c r="Q495" s="10" t="str">
        <f ca="1">IFERROR(INDEX(MAESTRO!Q:Q,_xludf.AGGREGATE(15,6,ROW(MAESTRO!$B$3:$B$1000)/((MAESTRO!$B$3:$B$1000="MILITARES")*(UPPER(MAESTRO!$L$3:$L$1000)="CONFIRMADO")),ROWS($A$3:A495))),"")</f>
        <v/>
      </c>
      <c r="R495" s="10" t="str">
        <f ca="1">IFERROR(INDEX(MAESTRO!R:R,_xludf.AGGREGATE(15,6,ROW(MAESTRO!$B$3:$B$1000)/((MAESTRO!$B$3:$B$1000="MILITARES")*(UPPER(MAESTRO!$L$3:$L$1000)="CONFIRMADO")),ROWS($A$3:A495))),"")</f>
        <v/>
      </c>
      <c r="S495" s="10" t="str">
        <f ca="1">IFERROR(INDEX(MAESTRO!S:S,_xludf.AGGREGATE(15,6,ROW(MAESTRO!$B$3:$B$1000)/((MAESTRO!$B$3:$B$1000="MILITARES")*(UPPER(MAESTRO!$L$3:$L$1000)="CONFIRMADO")),ROWS($A$3:A495))),"")</f>
        <v/>
      </c>
      <c r="T495" s="10" t="str">
        <f ca="1">IFERROR(INDEX(MAESTRO!T:T,_xludf.AGGREGATE(15,6,ROW(MAESTRO!$B$3:$B$1000)/((MAESTRO!$B$3:$B$1000="MILITARES")*(UPPER(MAESTRO!$L$3:$L$1000)="CONFIRMADO")),ROWS($A$3:A495))),"")</f>
        <v/>
      </c>
      <c r="U495" s="10" t="str">
        <f ca="1">IFERROR(INDEX(MAESTRO!U:U,_xludf.AGGREGATE(15,6,ROW(MAESTRO!$B$3:$B$1000)/((MAESTRO!$B$3:$B$1000="MILITARES")*(UPPER(MAESTRO!$L$3:$L$1000)="CONFIRMADO")),ROWS($A$3:A495))),"")</f>
        <v/>
      </c>
      <c r="V495" s="10" t="str">
        <f ca="1">IFERROR(INDEX(MAESTRO!V:V,_xludf.AGGREGATE(15,6,ROW(MAESTRO!$B$3:$B$1000)/((MAESTRO!$B$3:$B$1000="MILITARES")*(UPPER(MAESTRO!$L$3:$L$1000)="CONFIRMADO")),ROWS($A$3:A495))),"")</f>
        <v/>
      </c>
      <c r="W495" s="10" t="str">
        <f ca="1">IFERROR(INDEX(MAESTRO!W:W,_xludf.AGGREGATE(15,6,ROW(MAESTRO!$B$3:$B$1000)/((MAESTRO!$B$3:$B$1000="MILITARES")*(UPPER(MAESTRO!$L$3:$L$1000)="CONFIRMADO")),ROWS($A$3:A495))),"")</f>
        <v/>
      </c>
      <c r="X495" s="10" t="str">
        <f ca="1">IFERROR(INDEX(MAESTRO!X:X,_xludf.AGGREGATE(15,6,ROW(MAESTRO!$B$3:$B$1000)/((MAESTRO!$B$3:$B$1000="MILITARES")*(UPPER(MAESTRO!$L$3:$L$1000)="CONFIRMADO")),ROWS($A$3:A495))),"")</f>
        <v/>
      </c>
    </row>
    <row r="496" spans="1:24" ht="22.05" customHeight="1">
      <c r="A496" s="15" t="str">
        <f ca="1">IFERROR(INDEX(MAESTRO!A:A,_xludf.AGGREGATE(15,6,ROW(MAESTRO!$B$3:$B$1000)/((MAESTRO!$B$3:$B$1000="MILITARES")*(UPPER(MAESTRO!$L$3:$L$1000)="CONFIRMADO")),ROWS($A$3:A496))),"")</f>
        <v/>
      </c>
      <c r="B496" s="15" t="str">
        <f ca="1">IFERROR(INDEX(MAESTRO!B:B,_xludf.AGGREGATE(15,6,ROW(MAESTRO!$B$3:$B$1000)/((MAESTRO!$B$3:$B$1000="MILITARES")*(UPPER(MAESTRO!$L$3:$L$1000)="CONFIRMADO")),ROWS($A$3:A496))),"")</f>
        <v/>
      </c>
      <c r="C496" s="15" t="str">
        <f ca="1">IFERROR(INDEX(MAESTRO!C:C,_xludf.AGGREGATE(15,6,ROW(MAESTRO!$B$3:$B$1000)/((MAESTRO!$B$3:$B$1000="MILITARES")*(UPPER(MAESTRO!$L$3:$L$1000)="CONFIRMADO")),ROWS($A$3:A496))),"")</f>
        <v/>
      </c>
      <c r="D496" s="15" t="str">
        <f ca="1">IFERROR(INDEX(MAESTRO!D:D,_xludf.AGGREGATE(15,6,ROW(MAESTRO!$B$3:$B$1000)/((MAESTRO!$B$3:$B$1000="MILITARES")*(UPPER(MAESTRO!$L$3:$L$1000)="CONFIRMADO")),ROWS($A$3:A496))),"")</f>
        <v/>
      </c>
      <c r="E496" s="15" t="str">
        <f ca="1">IFERROR(INDEX(MAESTRO!E:E,_xludf.AGGREGATE(15,6,ROW(MAESTRO!$B$3:$B$1000)/((MAESTRO!$B$3:$B$1000="MILITARES")*(UPPER(MAESTRO!$L$3:$L$1000)="CONFIRMADO")),ROWS($A$3:A496))),"")</f>
        <v/>
      </c>
      <c r="F496" s="15" t="str">
        <f ca="1">IFERROR(INDEX(MAESTRO!F:F,_xludf.AGGREGATE(15,6,ROW(MAESTRO!$B$3:$B$1000)/((MAESTRO!$B$3:$B$1000="MILITARES")*(UPPER(MAESTRO!$L$3:$L$1000)="CONFIRMADO")),ROWS($A$3:A496))),"")</f>
        <v/>
      </c>
      <c r="G496" s="15" t="str">
        <f ca="1">IFERROR(INDEX(MAESTRO!G:G,_xludf.AGGREGATE(15,6,ROW(MAESTRO!$B$3:$B$1000)/((MAESTRO!$B$3:$B$1000="MILITARES")*(UPPER(MAESTRO!$L$3:$L$1000)="CONFIRMADO")),ROWS($A$3:A496))),"")</f>
        <v/>
      </c>
      <c r="H496" s="15" t="str">
        <f ca="1">IFERROR(INDEX(MAESTRO!H:H,_xludf.AGGREGATE(15,6,ROW(MAESTRO!$B$3:$B$1000)/((MAESTRO!$B$3:$B$1000="MILITARES")*(UPPER(MAESTRO!$L$3:$L$1000)="CONFIRMADO")),ROWS($A$3:A496))),"")</f>
        <v/>
      </c>
      <c r="I496" s="15" t="str">
        <f ca="1">IFERROR(INDEX(MAESTRO!I:I,_xludf.AGGREGATE(15,6,ROW(MAESTRO!$B$3:$B$1000)/((MAESTRO!$B$3:$B$1000="MILITARES")*(UPPER(MAESTRO!$L$3:$L$1000)="CONFIRMADO")),ROWS($A$3:A496))),"")</f>
        <v/>
      </c>
      <c r="J496" s="15" t="str">
        <f ca="1">IFERROR(INDEX(MAESTRO!J:J,_xludf.AGGREGATE(15,6,ROW(MAESTRO!$B$3:$B$1000)/((MAESTRO!$B$3:$B$1000="MILITARES")*(UPPER(MAESTRO!$L$3:$L$1000)="CONFIRMADO")),ROWS($A$3:A496))),"")</f>
        <v/>
      </c>
      <c r="K496" s="15" t="str">
        <f ca="1">IFERROR(INDEX(MAESTRO!K:K,_xludf.AGGREGATE(15,6,ROW(MAESTRO!$B$3:$B$1000)/((MAESTRO!$B$3:$B$1000="MILITARES")*(UPPER(MAESTRO!$L$3:$L$1000)="CONFIRMADO")),ROWS($A$3:A496))),"")</f>
        <v/>
      </c>
      <c r="L496" s="15" t="str">
        <f ca="1">IFERROR(INDEX(MAESTRO!L:L,_xludf.AGGREGATE(15,6,ROW(MAESTRO!$B$3:$B$1000)/((MAESTRO!$B$3:$B$1000="MILITARES")*(UPPER(MAESTRO!$L$3:$L$1000)="CONFIRMADO")),ROWS($A$3:A496))),"")</f>
        <v/>
      </c>
      <c r="M496" s="15" t="str">
        <f ca="1">IFERROR(INDEX(MAESTRO!M:M,_xludf.AGGREGATE(15,6,ROW(MAESTRO!$B$3:$B$1000)/((MAESTRO!$B$3:$B$1000="MILITARES")*(UPPER(MAESTRO!$L$3:$L$1000)="CONFIRMADO")),ROWS($A$3:A496))),"")</f>
        <v/>
      </c>
      <c r="N496" s="15" t="str">
        <f ca="1">IFERROR(INDEX(MAESTRO!N:N,_xludf.AGGREGATE(15,6,ROW(MAESTRO!$B$3:$B$1000)/((MAESTRO!$B$3:$B$1000="MILITARES")*(UPPER(MAESTRO!$L$3:$L$1000)="CONFIRMADO")),ROWS($A$3:A496))),"")</f>
        <v/>
      </c>
      <c r="O496" s="15" t="str">
        <f ca="1">IFERROR(INDEX(MAESTRO!O:O,_xludf.AGGREGATE(15,6,ROW(MAESTRO!$B$3:$B$1000)/((MAESTRO!$B$3:$B$1000="MILITARES")*(UPPER(MAESTRO!$L$3:$L$1000)="CONFIRMADO")),ROWS($A$3:A496))),"")</f>
        <v/>
      </c>
      <c r="P496" s="15" t="str">
        <f ca="1">IFERROR(INDEX(MAESTRO!P:P,_xludf.AGGREGATE(15,6,ROW(MAESTRO!$B$3:$B$1000)/((MAESTRO!$B$3:$B$1000="MILITARES")*(UPPER(MAESTRO!$L$3:$L$1000)="CONFIRMADO")),ROWS($A$3:A496))),"")</f>
        <v/>
      </c>
      <c r="Q496" s="15" t="str">
        <f ca="1">IFERROR(INDEX(MAESTRO!Q:Q,_xludf.AGGREGATE(15,6,ROW(MAESTRO!$B$3:$B$1000)/((MAESTRO!$B$3:$B$1000="MILITARES")*(UPPER(MAESTRO!$L$3:$L$1000)="CONFIRMADO")),ROWS($A$3:A496))),"")</f>
        <v/>
      </c>
      <c r="R496" s="15" t="str">
        <f ca="1">IFERROR(INDEX(MAESTRO!R:R,_xludf.AGGREGATE(15,6,ROW(MAESTRO!$B$3:$B$1000)/((MAESTRO!$B$3:$B$1000="MILITARES")*(UPPER(MAESTRO!$L$3:$L$1000)="CONFIRMADO")),ROWS($A$3:A496))),"")</f>
        <v/>
      </c>
      <c r="S496" s="15" t="str">
        <f ca="1">IFERROR(INDEX(MAESTRO!S:S,_xludf.AGGREGATE(15,6,ROW(MAESTRO!$B$3:$B$1000)/((MAESTRO!$B$3:$B$1000="MILITARES")*(UPPER(MAESTRO!$L$3:$L$1000)="CONFIRMADO")),ROWS($A$3:A496))),"")</f>
        <v/>
      </c>
      <c r="T496" s="15" t="str">
        <f ca="1">IFERROR(INDEX(MAESTRO!T:T,_xludf.AGGREGATE(15,6,ROW(MAESTRO!$B$3:$B$1000)/((MAESTRO!$B$3:$B$1000="MILITARES")*(UPPER(MAESTRO!$L$3:$L$1000)="CONFIRMADO")),ROWS($A$3:A496))),"")</f>
        <v/>
      </c>
      <c r="U496" s="15" t="str">
        <f ca="1">IFERROR(INDEX(MAESTRO!U:U,_xludf.AGGREGATE(15,6,ROW(MAESTRO!$B$3:$B$1000)/((MAESTRO!$B$3:$B$1000="MILITARES")*(UPPER(MAESTRO!$L$3:$L$1000)="CONFIRMADO")),ROWS($A$3:A496))),"")</f>
        <v/>
      </c>
      <c r="V496" s="15" t="str">
        <f ca="1">IFERROR(INDEX(MAESTRO!V:V,_xludf.AGGREGATE(15,6,ROW(MAESTRO!$B$3:$B$1000)/((MAESTRO!$B$3:$B$1000="MILITARES")*(UPPER(MAESTRO!$L$3:$L$1000)="CONFIRMADO")),ROWS($A$3:A496))),"")</f>
        <v/>
      </c>
      <c r="W496" s="15" t="str">
        <f ca="1">IFERROR(INDEX(MAESTRO!W:W,_xludf.AGGREGATE(15,6,ROW(MAESTRO!$B$3:$B$1000)/((MAESTRO!$B$3:$B$1000="MILITARES")*(UPPER(MAESTRO!$L$3:$L$1000)="CONFIRMADO")),ROWS($A$3:A496))),"")</f>
        <v/>
      </c>
      <c r="X496" s="15" t="str">
        <f ca="1">IFERROR(INDEX(MAESTRO!X:X,_xludf.AGGREGATE(15,6,ROW(MAESTRO!$B$3:$B$1000)/((MAESTRO!$B$3:$B$1000="MILITARES")*(UPPER(MAESTRO!$L$3:$L$1000)="CONFIRMADO")),ROWS($A$3:A496))),"")</f>
        <v/>
      </c>
    </row>
    <row r="497" spans="1:24" ht="22.05" customHeight="1">
      <c r="A497" s="10" t="str">
        <f ca="1">IFERROR(INDEX(MAESTRO!A:A,_xludf.AGGREGATE(15,6,ROW(MAESTRO!$B$3:$B$1000)/((MAESTRO!$B$3:$B$1000="MILITARES")*(UPPER(MAESTRO!$L$3:$L$1000)="CONFIRMADO")),ROWS($A$3:A497))),"")</f>
        <v/>
      </c>
      <c r="B497" s="10" t="str">
        <f ca="1">IFERROR(INDEX(MAESTRO!B:B,_xludf.AGGREGATE(15,6,ROW(MAESTRO!$B$3:$B$1000)/((MAESTRO!$B$3:$B$1000="MILITARES")*(UPPER(MAESTRO!$L$3:$L$1000)="CONFIRMADO")),ROWS($A$3:A497))),"")</f>
        <v/>
      </c>
      <c r="C497" s="10" t="str">
        <f ca="1">IFERROR(INDEX(MAESTRO!C:C,_xludf.AGGREGATE(15,6,ROW(MAESTRO!$B$3:$B$1000)/((MAESTRO!$B$3:$B$1000="MILITARES")*(UPPER(MAESTRO!$L$3:$L$1000)="CONFIRMADO")),ROWS($A$3:A497))),"")</f>
        <v/>
      </c>
      <c r="D497" s="10" t="str">
        <f ca="1">IFERROR(INDEX(MAESTRO!D:D,_xludf.AGGREGATE(15,6,ROW(MAESTRO!$B$3:$B$1000)/((MAESTRO!$B$3:$B$1000="MILITARES")*(UPPER(MAESTRO!$L$3:$L$1000)="CONFIRMADO")),ROWS($A$3:A497))),"")</f>
        <v/>
      </c>
      <c r="E497" s="10" t="str">
        <f ca="1">IFERROR(INDEX(MAESTRO!E:E,_xludf.AGGREGATE(15,6,ROW(MAESTRO!$B$3:$B$1000)/((MAESTRO!$B$3:$B$1000="MILITARES")*(UPPER(MAESTRO!$L$3:$L$1000)="CONFIRMADO")),ROWS($A$3:A497))),"")</f>
        <v/>
      </c>
      <c r="F497" s="10" t="str">
        <f ca="1">IFERROR(INDEX(MAESTRO!F:F,_xludf.AGGREGATE(15,6,ROW(MAESTRO!$B$3:$B$1000)/((MAESTRO!$B$3:$B$1000="MILITARES")*(UPPER(MAESTRO!$L$3:$L$1000)="CONFIRMADO")),ROWS($A$3:A497))),"")</f>
        <v/>
      </c>
      <c r="G497" s="10" t="str">
        <f ca="1">IFERROR(INDEX(MAESTRO!G:G,_xludf.AGGREGATE(15,6,ROW(MAESTRO!$B$3:$B$1000)/((MAESTRO!$B$3:$B$1000="MILITARES")*(UPPER(MAESTRO!$L$3:$L$1000)="CONFIRMADO")),ROWS($A$3:A497))),"")</f>
        <v/>
      </c>
      <c r="H497" s="10" t="str">
        <f ca="1">IFERROR(INDEX(MAESTRO!H:H,_xludf.AGGREGATE(15,6,ROW(MAESTRO!$B$3:$B$1000)/((MAESTRO!$B$3:$B$1000="MILITARES")*(UPPER(MAESTRO!$L$3:$L$1000)="CONFIRMADO")),ROWS($A$3:A497))),"")</f>
        <v/>
      </c>
      <c r="I497" s="10" t="str">
        <f ca="1">IFERROR(INDEX(MAESTRO!I:I,_xludf.AGGREGATE(15,6,ROW(MAESTRO!$B$3:$B$1000)/((MAESTRO!$B$3:$B$1000="MILITARES")*(UPPER(MAESTRO!$L$3:$L$1000)="CONFIRMADO")),ROWS($A$3:A497))),"")</f>
        <v/>
      </c>
      <c r="J497" s="10" t="str">
        <f ca="1">IFERROR(INDEX(MAESTRO!J:J,_xludf.AGGREGATE(15,6,ROW(MAESTRO!$B$3:$B$1000)/((MAESTRO!$B$3:$B$1000="MILITARES")*(UPPER(MAESTRO!$L$3:$L$1000)="CONFIRMADO")),ROWS($A$3:A497))),"")</f>
        <v/>
      </c>
      <c r="K497" s="10" t="str">
        <f ca="1">IFERROR(INDEX(MAESTRO!K:K,_xludf.AGGREGATE(15,6,ROW(MAESTRO!$B$3:$B$1000)/((MAESTRO!$B$3:$B$1000="MILITARES")*(UPPER(MAESTRO!$L$3:$L$1000)="CONFIRMADO")),ROWS($A$3:A497))),"")</f>
        <v/>
      </c>
      <c r="L497" s="10" t="str">
        <f ca="1">IFERROR(INDEX(MAESTRO!L:L,_xludf.AGGREGATE(15,6,ROW(MAESTRO!$B$3:$B$1000)/((MAESTRO!$B$3:$B$1000="MILITARES")*(UPPER(MAESTRO!$L$3:$L$1000)="CONFIRMADO")),ROWS($A$3:A497))),"")</f>
        <v/>
      </c>
      <c r="M497" s="10" t="str">
        <f ca="1">IFERROR(INDEX(MAESTRO!M:M,_xludf.AGGREGATE(15,6,ROW(MAESTRO!$B$3:$B$1000)/((MAESTRO!$B$3:$B$1000="MILITARES")*(UPPER(MAESTRO!$L$3:$L$1000)="CONFIRMADO")),ROWS($A$3:A497))),"")</f>
        <v/>
      </c>
      <c r="N497" s="10" t="str">
        <f ca="1">IFERROR(INDEX(MAESTRO!N:N,_xludf.AGGREGATE(15,6,ROW(MAESTRO!$B$3:$B$1000)/((MAESTRO!$B$3:$B$1000="MILITARES")*(UPPER(MAESTRO!$L$3:$L$1000)="CONFIRMADO")),ROWS($A$3:A497))),"")</f>
        <v/>
      </c>
      <c r="O497" s="10" t="str">
        <f ca="1">IFERROR(INDEX(MAESTRO!O:O,_xludf.AGGREGATE(15,6,ROW(MAESTRO!$B$3:$B$1000)/((MAESTRO!$B$3:$B$1000="MILITARES")*(UPPER(MAESTRO!$L$3:$L$1000)="CONFIRMADO")),ROWS($A$3:A497))),"")</f>
        <v/>
      </c>
      <c r="P497" s="10" t="str">
        <f ca="1">IFERROR(INDEX(MAESTRO!P:P,_xludf.AGGREGATE(15,6,ROW(MAESTRO!$B$3:$B$1000)/((MAESTRO!$B$3:$B$1000="MILITARES")*(UPPER(MAESTRO!$L$3:$L$1000)="CONFIRMADO")),ROWS($A$3:A497))),"")</f>
        <v/>
      </c>
      <c r="Q497" s="10" t="str">
        <f ca="1">IFERROR(INDEX(MAESTRO!Q:Q,_xludf.AGGREGATE(15,6,ROW(MAESTRO!$B$3:$B$1000)/((MAESTRO!$B$3:$B$1000="MILITARES")*(UPPER(MAESTRO!$L$3:$L$1000)="CONFIRMADO")),ROWS($A$3:A497))),"")</f>
        <v/>
      </c>
      <c r="R497" s="10" t="str">
        <f ca="1">IFERROR(INDEX(MAESTRO!R:R,_xludf.AGGREGATE(15,6,ROW(MAESTRO!$B$3:$B$1000)/((MAESTRO!$B$3:$B$1000="MILITARES")*(UPPER(MAESTRO!$L$3:$L$1000)="CONFIRMADO")),ROWS($A$3:A497))),"")</f>
        <v/>
      </c>
      <c r="S497" s="10" t="str">
        <f ca="1">IFERROR(INDEX(MAESTRO!S:S,_xludf.AGGREGATE(15,6,ROW(MAESTRO!$B$3:$B$1000)/((MAESTRO!$B$3:$B$1000="MILITARES")*(UPPER(MAESTRO!$L$3:$L$1000)="CONFIRMADO")),ROWS($A$3:A497))),"")</f>
        <v/>
      </c>
      <c r="T497" s="10" t="str">
        <f ca="1">IFERROR(INDEX(MAESTRO!T:T,_xludf.AGGREGATE(15,6,ROW(MAESTRO!$B$3:$B$1000)/((MAESTRO!$B$3:$B$1000="MILITARES")*(UPPER(MAESTRO!$L$3:$L$1000)="CONFIRMADO")),ROWS($A$3:A497))),"")</f>
        <v/>
      </c>
      <c r="U497" s="10" t="str">
        <f ca="1">IFERROR(INDEX(MAESTRO!U:U,_xludf.AGGREGATE(15,6,ROW(MAESTRO!$B$3:$B$1000)/((MAESTRO!$B$3:$B$1000="MILITARES")*(UPPER(MAESTRO!$L$3:$L$1000)="CONFIRMADO")),ROWS($A$3:A497))),"")</f>
        <v/>
      </c>
      <c r="V497" s="10" t="str">
        <f ca="1">IFERROR(INDEX(MAESTRO!V:V,_xludf.AGGREGATE(15,6,ROW(MAESTRO!$B$3:$B$1000)/((MAESTRO!$B$3:$B$1000="MILITARES")*(UPPER(MAESTRO!$L$3:$L$1000)="CONFIRMADO")),ROWS($A$3:A497))),"")</f>
        <v/>
      </c>
      <c r="W497" s="10" t="str">
        <f ca="1">IFERROR(INDEX(MAESTRO!W:W,_xludf.AGGREGATE(15,6,ROW(MAESTRO!$B$3:$B$1000)/((MAESTRO!$B$3:$B$1000="MILITARES")*(UPPER(MAESTRO!$L$3:$L$1000)="CONFIRMADO")),ROWS($A$3:A497))),"")</f>
        <v/>
      </c>
      <c r="X497" s="10" t="str">
        <f ca="1">IFERROR(INDEX(MAESTRO!X:X,_xludf.AGGREGATE(15,6,ROW(MAESTRO!$B$3:$B$1000)/((MAESTRO!$B$3:$B$1000="MILITARES")*(UPPER(MAESTRO!$L$3:$L$1000)="CONFIRMADO")),ROWS($A$3:A497))),"")</f>
        <v/>
      </c>
    </row>
    <row r="498" spans="1:24" ht="22.05" customHeight="1">
      <c r="A498" s="15" t="str">
        <f ca="1">IFERROR(INDEX(MAESTRO!A:A,_xludf.AGGREGATE(15,6,ROW(MAESTRO!$B$3:$B$1000)/((MAESTRO!$B$3:$B$1000="MILITARES")*(UPPER(MAESTRO!$L$3:$L$1000)="CONFIRMADO")),ROWS($A$3:A498))),"")</f>
        <v/>
      </c>
      <c r="B498" s="15" t="str">
        <f ca="1">IFERROR(INDEX(MAESTRO!B:B,_xludf.AGGREGATE(15,6,ROW(MAESTRO!$B$3:$B$1000)/((MAESTRO!$B$3:$B$1000="MILITARES")*(UPPER(MAESTRO!$L$3:$L$1000)="CONFIRMADO")),ROWS($A$3:A498))),"")</f>
        <v/>
      </c>
      <c r="C498" s="15" t="str">
        <f ca="1">IFERROR(INDEX(MAESTRO!C:C,_xludf.AGGREGATE(15,6,ROW(MAESTRO!$B$3:$B$1000)/((MAESTRO!$B$3:$B$1000="MILITARES")*(UPPER(MAESTRO!$L$3:$L$1000)="CONFIRMADO")),ROWS($A$3:A498))),"")</f>
        <v/>
      </c>
      <c r="D498" s="15" t="str">
        <f ca="1">IFERROR(INDEX(MAESTRO!D:D,_xludf.AGGREGATE(15,6,ROW(MAESTRO!$B$3:$B$1000)/((MAESTRO!$B$3:$B$1000="MILITARES")*(UPPER(MAESTRO!$L$3:$L$1000)="CONFIRMADO")),ROWS($A$3:A498))),"")</f>
        <v/>
      </c>
      <c r="E498" s="15" t="str">
        <f ca="1">IFERROR(INDEX(MAESTRO!E:E,_xludf.AGGREGATE(15,6,ROW(MAESTRO!$B$3:$B$1000)/((MAESTRO!$B$3:$B$1000="MILITARES")*(UPPER(MAESTRO!$L$3:$L$1000)="CONFIRMADO")),ROWS($A$3:A498))),"")</f>
        <v/>
      </c>
      <c r="F498" s="15" t="str">
        <f ca="1">IFERROR(INDEX(MAESTRO!F:F,_xludf.AGGREGATE(15,6,ROW(MAESTRO!$B$3:$B$1000)/((MAESTRO!$B$3:$B$1000="MILITARES")*(UPPER(MAESTRO!$L$3:$L$1000)="CONFIRMADO")),ROWS($A$3:A498))),"")</f>
        <v/>
      </c>
      <c r="G498" s="15" t="str">
        <f ca="1">IFERROR(INDEX(MAESTRO!G:G,_xludf.AGGREGATE(15,6,ROW(MAESTRO!$B$3:$B$1000)/((MAESTRO!$B$3:$B$1000="MILITARES")*(UPPER(MAESTRO!$L$3:$L$1000)="CONFIRMADO")),ROWS($A$3:A498))),"")</f>
        <v/>
      </c>
      <c r="H498" s="15" t="str">
        <f ca="1">IFERROR(INDEX(MAESTRO!H:H,_xludf.AGGREGATE(15,6,ROW(MAESTRO!$B$3:$B$1000)/((MAESTRO!$B$3:$B$1000="MILITARES")*(UPPER(MAESTRO!$L$3:$L$1000)="CONFIRMADO")),ROWS($A$3:A498))),"")</f>
        <v/>
      </c>
      <c r="I498" s="15" t="str">
        <f ca="1">IFERROR(INDEX(MAESTRO!I:I,_xludf.AGGREGATE(15,6,ROW(MAESTRO!$B$3:$B$1000)/((MAESTRO!$B$3:$B$1000="MILITARES")*(UPPER(MAESTRO!$L$3:$L$1000)="CONFIRMADO")),ROWS($A$3:A498))),"")</f>
        <v/>
      </c>
      <c r="J498" s="15" t="str">
        <f ca="1">IFERROR(INDEX(MAESTRO!J:J,_xludf.AGGREGATE(15,6,ROW(MAESTRO!$B$3:$B$1000)/((MAESTRO!$B$3:$B$1000="MILITARES")*(UPPER(MAESTRO!$L$3:$L$1000)="CONFIRMADO")),ROWS($A$3:A498))),"")</f>
        <v/>
      </c>
      <c r="K498" s="15" t="str">
        <f ca="1">IFERROR(INDEX(MAESTRO!K:K,_xludf.AGGREGATE(15,6,ROW(MAESTRO!$B$3:$B$1000)/((MAESTRO!$B$3:$B$1000="MILITARES")*(UPPER(MAESTRO!$L$3:$L$1000)="CONFIRMADO")),ROWS($A$3:A498))),"")</f>
        <v/>
      </c>
      <c r="L498" s="15" t="str">
        <f ca="1">IFERROR(INDEX(MAESTRO!L:L,_xludf.AGGREGATE(15,6,ROW(MAESTRO!$B$3:$B$1000)/((MAESTRO!$B$3:$B$1000="MILITARES")*(UPPER(MAESTRO!$L$3:$L$1000)="CONFIRMADO")),ROWS($A$3:A498))),"")</f>
        <v/>
      </c>
      <c r="M498" s="15" t="str">
        <f ca="1">IFERROR(INDEX(MAESTRO!M:M,_xludf.AGGREGATE(15,6,ROW(MAESTRO!$B$3:$B$1000)/((MAESTRO!$B$3:$B$1000="MILITARES")*(UPPER(MAESTRO!$L$3:$L$1000)="CONFIRMADO")),ROWS($A$3:A498))),"")</f>
        <v/>
      </c>
      <c r="N498" s="15" t="str">
        <f ca="1">IFERROR(INDEX(MAESTRO!N:N,_xludf.AGGREGATE(15,6,ROW(MAESTRO!$B$3:$B$1000)/((MAESTRO!$B$3:$B$1000="MILITARES")*(UPPER(MAESTRO!$L$3:$L$1000)="CONFIRMADO")),ROWS($A$3:A498))),"")</f>
        <v/>
      </c>
      <c r="O498" s="15" t="str">
        <f ca="1">IFERROR(INDEX(MAESTRO!O:O,_xludf.AGGREGATE(15,6,ROW(MAESTRO!$B$3:$B$1000)/((MAESTRO!$B$3:$B$1000="MILITARES")*(UPPER(MAESTRO!$L$3:$L$1000)="CONFIRMADO")),ROWS($A$3:A498))),"")</f>
        <v/>
      </c>
      <c r="P498" s="15" t="str">
        <f ca="1">IFERROR(INDEX(MAESTRO!P:P,_xludf.AGGREGATE(15,6,ROW(MAESTRO!$B$3:$B$1000)/((MAESTRO!$B$3:$B$1000="MILITARES")*(UPPER(MAESTRO!$L$3:$L$1000)="CONFIRMADO")),ROWS($A$3:A498))),"")</f>
        <v/>
      </c>
      <c r="Q498" s="15" t="str">
        <f ca="1">IFERROR(INDEX(MAESTRO!Q:Q,_xludf.AGGREGATE(15,6,ROW(MAESTRO!$B$3:$B$1000)/((MAESTRO!$B$3:$B$1000="MILITARES")*(UPPER(MAESTRO!$L$3:$L$1000)="CONFIRMADO")),ROWS($A$3:A498))),"")</f>
        <v/>
      </c>
      <c r="R498" s="15" t="str">
        <f ca="1">IFERROR(INDEX(MAESTRO!R:R,_xludf.AGGREGATE(15,6,ROW(MAESTRO!$B$3:$B$1000)/((MAESTRO!$B$3:$B$1000="MILITARES")*(UPPER(MAESTRO!$L$3:$L$1000)="CONFIRMADO")),ROWS($A$3:A498))),"")</f>
        <v/>
      </c>
      <c r="S498" s="15" t="str">
        <f ca="1">IFERROR(INDEX(MAESTRO!S:S,_xludf.AGGREGATE(15,6,ROW(MAESTRO!$B$3:$B$1000)/((MAESTRO!$B$3:$B$1000="MILITARES")*(UPPER(MAESTRO!$L$3:$L$1000)="CONFIRMADO")),ROWS($A$3:A498))),"")</f>
        <v/>
      </c>
      <c r="T498" s="15" t="str">
        <f ca="1">IFERROR(INDEX(MAESTRO!T:T,_xludf.AGGREGATE(15,6,ROW(MAESTRO!$B$3:$B$1000)/((MAESTRO!$B$3:$B$1000="MILITARES")*(UPPER(MAESTRO!$L$3:$L$1000)="CONFIRMADO")),ROWS($A$3:A498))),"")</f>
        <v/>
      </c>
      <c r="U498" s="15" t="str">
        <f ca="1">IFERROR(INDEX(MAESTRO!U:U,_xludf.AGGREGATE(15,6,ROW(MAESTRO!$B$3:$B$1000)/((MAESTRO!$B$3:$B$1000="MILITARES")*(UPPER(MAESTRO!$L$3:$L$1000)="CONFIRMADO")),ROWS($A$3:A498))),"")</f>
        <v/>
      </c>
      <c r="V498" s="15" t="str">
        <f ca="1">IFERROR(INDEX(MAESTRO!V:V,_xludf.AGGREGATE(15,6,ROW(MAESTRO!$B$3:$B$1000)/((MAESTRO!$B$3:$B$1000="MILITARES")*(UPPER(MAESTRO!$L$3:$L$1000)="CONFIRMADO")),ROWS($A$3:A498))),"")</f>
        <v/>
      </c>
      <c r="W498" s="15" t="str">
        <f ca="1">IFERROR(INDEX(MAESTRO!W:W,_xludf.AGGREGATE(15,6,ROW(MAESTRO!$B$3:$B$1000)/((MAESTRO!$B$3:$B$1000="MILITARES")*(UPPER(MAESTRO!$L$3:$L$1000)="CONFIRMADO")),ROWS($A$3:A498))),"")</f>
        <v/>
      </c>
      <c r="X498" s="15" t="str">
        <f ca="1">IFERROR(INDEX(MAESTRO!X:X,_xludf.AGGREGATE(15,6,ROW(MAESTRO!$B$3:$B$1000)/((MAESTRO!$B$3:$B$1000="MILITARES")*(UPPER(MAESTRO!$L$3:$L$1000)="CONFIRMADO")),ROWS($A$3:A498))),"")</f>
        <v/>
      </c>
    </row>
    <row r="499" spans="1:24" ht="22.05" customHeight="1">
      <c r="A499" s="10" t="str">
        <f ca="1">IFERROR(INDEX(MAESTRO!A:A,_xludf.AGGREGATE(15,6,ROW(MAESTRO!$B$3:$B$1000)/((MAESTRO!$B$3:$B$1000="MILITARES")*(UPPER(MAESTRO!$L$3:$L$1000)="CONFIRMADO")),ROWS($A$3:A499))),"")</f>
        <v/>
      </c>
      <c r="B499" s="10" t="str">
        <f ca="1">IFERROR(INDEX(MAESTRO!B:B,_xludf.AGGREGATE(15,6,ROW(MAESTRO!$B$3:$B$1000)/((MAESTRO!$B$3:$B$1000="MILITARES")*(UPPER(MAESTRO!$L$3:$L$1000)="CONFIRMADO")),ROWS($A$3:A499))),"")</f>
        <v/>
      </c>
      <c r="C499" s="10" t="str">
        <f ca="1">IFERROR(INDEX(MAESTRO!C:C,_xludf.AGGREGATE(15,6,ROW(MAESTRO!$B$3:$B$1000)/((MAESTRO!$B$3:$B$1000="MILITARES")*(UPPER(MAESTRO!$L$3:$L$1000)="CONFIRMADO")),ROWS($A$3:A499))),"")</f>
        <v/>
      </c>
      <c r="D499" s="10" t="str">
        <f ca="1">IFERROR(INDEX(MAESTRO!D:D,_xludf.AGGREGATE(15,6,ROW(MAESTRO!$B$3:$B$1000)/((MAESTRO!$B$3:$B$1000="MILITARES")*(UPPER(MAESTRO!$L$3:$L$1000)="CONFIRMADO")),ROWS($A$3:A499))),"")</f>
        <v/>
      </c>
      <c r="E499" s="10" t="str">
        <f ca="1">IFERROR(INDEX(MAESTRO!E:E,_xludf.AGGREGATE(15,6,ROW(MAESTRO!$B$3:$B$1000)/((MAESTRO!$B$3:$B$1000="MILITARES")*(UPPER(MAESTRO!$L$3:$L$1000)="CONFIRMADO")),ROWS($A$3:A499))),"")</f>
        <v/>
      </c>
      <c r="F499" s="10" t="str">
        <f ca="1">IFERROR(INDEX(MAESTRO!F:F,_xludf.AGGREGATE(15,6,ROW(MAESTRO!$B$3:$B$1000)/((MAESTRO!$B$3:$B$1000="MILITARES")*(UPPER(MAESTRO!$L$3:$L$1000)="CONFIRMADO")),ROWS($A$3:A499))),"")</f>
        <v/>
      </c>
      <c r="G499" s="10" t="str">
        <f ca="1">IFERROR(INDEX(MAESTRO!G:G,_xludf.AGGREGATE(15,6,ROW(MAESTRO!$B$3:$B$1000)/((MAESTRO!$B$3:$B$1000="MILITARES")*(UPPER(MAESTRO!$L$3:$L$1000)="CONFIRMADO")),ROWS($A$3:A499))),"")</f>
        <v/>
      </c>
      <c r="H499" s="10" t="str">
        <f ca="1">IFERROR(INDEX(MAESTRO!H:H,_xludf.AGGREGATE(15,6,ROW(MAESTRO!$B$3:$B$1000)/((MAESTRO!$B$3:$B$1000="MILITARES")*(UPPER(MAESTRO!$L$3:$L$1000)="CONFIRMADO")),ROWS($A$3:A499))),"")</f>
        <v/>
      </c>
      <c r="I499" s="10" t="str">
        <f ca="1">IFERROR(INDEX(MAESTRO!I:I,_xludf.AGGREGATE(15,6,ROW(MAESTRO!$B$3:$B$1000)/((MAESTRO!$B$3:$B$1000="MILITARES")*(UPPER(MAESTRO!$L$3:$L$1000)="CONFIRMADO")),ROWS($A$3:A499))),"")</f>
        <v/>
      </c>
      <c r="J499" s="10" t="str">
        <f ca="1">IFERROR(INDEX(MAESTRO!J:J,_xludf.AGGREGATE(15,6,ROW(MAESTRO!$B$3:$B$1000)/((MAESTRO!$B$3:$B$1000="MILITARES")*(UPPER(MAESTRO!$L$3:$L$1000)="CONFIRMADO")),ROWS($A$3:A499))),"")</f>
        <v/>
      </c>
      <c r="K499" s="10" t="str">
        <f ca="1">IFERROR(INDEX(MAESTRO!K:K,_xludf.AGGREGATE(15,6,ROW(MAESTRO!$B$3:$B$1000)/((MAESTRO!$B$3:$B$1000="MILITARES")*(UPPER(MAESTRO!$L$3:$L$1000)="CONFIRMADO")),ROWS($A$3:A499))),"")</f>
        <v/>
      </c>
      <c r="L499" s="10" t="str">
        <f ca="1">IFERROR(INDEX(MAESTRO!L:L,_xludf.AGGREGATE(15,6,ROW(MAESTRO!$B$3:$B$1000)/((MAESTRO!$B$3:$B$1000="MILITARES")*(UPPER(MAESTRO!$L$3:$L$1000)="CONFIRMADO")),ROWS($A$3:A499))),"")</f>
        <v/>
      </c>
      <c r="M499" s="10" t="str">
        <f ca="1">IFERROR(INDEX(MAESTRO!M:M,_xludf.AGGREGATE(15,6,ROW(MAESTRO!$B$3:$B$1000)/((MAESTRO!$B$3:$B$1000="MILITARES")*(UPPER(MAESTRO!$L$3:$L$1000)="CONFIRMADO")),ROWS($A$3:A499))),"")</f>
        <v/>
      </c>
      <c r="N499" s="10" t="str">
        <f ca="1">IFERROR(INDEX(MAESTRO!N:N,_xludf.AGGREGATE(15,6,ROW(MAESTRO!$B$3:$B$1000)/((MAESTRO!$B$3:$B$1000="MILITARES")*(UPPER(MAESTRO!$L$3:$L$1000)="CONFIRMADO")),ROWS($A$3:A499))),"")</f>
        <v/>
      </c>
      <c r="O499" s="10" t="str">
        <f ca="1">IFERROR(INDEX(MAESTRO!O:O,_xludf.AGGREGATE(15,6,ROW(MAESTRO!$B$3:$B$1000)/((MAESTRO!$B$3:$B$1000="MILITARES")*(UPPER(MAESTRO!$L$3:$L$1000)="CONFIRMADO")),ROWS($A$3:A499))),"")</f>
        <v/>
      </c>
      <c r="P499" s="10" t="str">
        <f ca="1">IFERROR(INDEX(MAESTRO!P:P,_xludf.AGGREGATE(15,6,ROW(MAESTRO!$B$3:$B$1000)/((MAESTRO!$B$3:$B$1000="MILITARES")*(UPPER(MAESTRO!$L$3:$L$1000)="CONFIRMADO")),ROWS($A$3:A499))),"")</f>
        <v/>
      </c>
      <c r="Q499" s="10" t="str">
        <f ca="1">IFERROR(INDEX(MAESTRO!Q:Q,_xludf.AGGREGATE(15,6,ROW(MAESTRO!$B$3:$B$1000)/((MAESTRO!$B$3:$B$1000="MILITARES")*(UPPER(MAESTRO!$L$3:$L$1000)="CONFIRMADO")),ROWS($A$3:A499))),"")</f>
        <v/>
      </c>
      <c r="R499" s="10" t="str">
        <f ca="1">IFERROR(INDEX(MAESTRO!R:R,_xludf.AGGREGATE(15,6,ROW(MAESTRO!$B$3:$B$1000)/((MAESTRO!$B$3:$B$1000="MILITARES")*(UPPER(MAESTRO!$L$3:$L$1000)="CONFIRMADO")),ROWS($A$3:A499))),"")</f>
        <v/>
      </c>
      <c r="S499" s="10" t="str">
        <f ca="1">IFERROR(INDEX(MAESTRO!S:S,_xludf.AGGREGATE(15,6,ROW(MAESTRO!$B$3:$B$1000)/((MAESTRO!$B$3:$B$1000="MILITARES")*(UPPER(MAESTRO!$L$3:$L$1000)="CONFIRMADO")),ROWS($A$3:A499))),"")</f>
        <v/>
      </c>
      <c r="T499" s="10" t="str">
        <f ca="1">IFERROR(INDEX(MAESTRO!T:T,_xludf.AGGREGATE(15,6,ROW(MAESTRO!$B$3:$B$1000)/((MAESTRO!$B$3:$B$1000="MILITARES")*(UPPER(MAESTRO!$L$3:$L$1000)="CONFIRMADO")),ROWS($A$3:A499))),"")</f>
        <v/>
      </c>
      <c r="U499" s="10" t="str">
        <f ca="1">IFERROR(INDEX(MAESTRO!U:U,_xludf.AGGREGATE(15,6,ROW(MAESTRO!$B$3:$B$1000)/((MAESTRO!$B$3:$B$1000="MILITARES")*(UPPER(MAESTRO!$L$3:$L$1000)="CONFIRMADO")),ROWS($A$3:A499))),"")</f>
        <v/>
      </c>
      <c r="V499" s="10" t="str">
        <f ca="1">IFERROR(INDEX(MAESTRO!V:V,_xludf.AGGREGATE(15,6,ROW(MAESTRO!$B$3:$B$1000)/((MAESTRO!$B$3:$B$1000="MILITARES")*(UPPER(MAESTRO!$L$3:$L$1000)="CONFIRMADO")),ROWS($A$3:A499))),"")</f>
        <v/>
      </c>
      <c r="W499" s="10" t="str">
        <f ca="1">IFERROR(INDEX(MAESTRO!W:W,_xludf.AGGREGATE(15,6,ROW(MAESTRO!$B$3:$B$1000)/((MAESTRO!$B$3:$B$1000="MILITARES")*(UPPER(MAESTRO!$L$3:$L$1000)="CONFIRMADO")),ROWS($A$3:A499))),"")</f>
        <v/>
      </c>
      <c r="X499" s="10" t="str">
        <f ca="1">IFERROR(INDEX(MAESTRO!X:X,_xludf.AGGREGATE(15,6,ROW(MAESTRO!$B$3:$B$1000)/((MAESTRO!$B$3:$B$1000="MILITARES")*(UPPER(MAESTRO!$L$3:$L$1000)="CONFIRMADO")),ROWS($A$3:A499))),"")</f>
        <v/>
      </c>
    </row>
    <row r="500" spans="1:24" ht="22.05" customHeight="1">
      <c r="A500" s="15" t="str">
        <f ca="1">IFERROR(INDEX(MAESTRO!A:A,_xludf.AGGREGATE(15,6,ROW(MAESTRO!$B$3:$B$1000)/((MAESTRO!$B$3:$B$1000="MILITARES")*(UPPER(MAESTRO!$L$3:$L$1000)="CONFIRMADO")),ROWS($A$3:A500))),"")</f>
        <v/>
      </c>
      <c r="B500" s="15" t="str">
        <f ca="1">IFERROR(INDEX(MAESTRO!B:B,_xludf.AGGREGATE(15,6,ROW(MAESTRO!$B$3:$B$1000)/((MAESTRO!$B$3:$B$1000="MILITARES")*(UPPER(MAESTRO!$L$3:$L$1000)="CONFIRMADO")),ROWS($A$3:A500))),"")</f>
        <v/>
      </c>
      <c r="C500" s="15" t="str">
        <f ca="1">IFERROR(INDEX(MAESTRO!C:C,_xludf.AGGREGATE(15,6,ROW(MAESTRO!$B$3:$B$1000)/((MAESTRO!$B$3:$B$1000="MILITARES")*(UPPER(MAESTRO!$L$3:$L$1000)="CONFIRMADO")),ROWS($A$3:A500))),"")</f>
        <v/>
      </c>
      <c r="D500" s="15" t="str">
        <f ca="1">IFERROR(INDEX(MAESTRO!D:D,_xludf.AGGREGATE(15,6,ROW(MAESTRO!$B$3:$B$1000)/((MAESTRO!$B$3:$B$1000="MILITARES")*(UPPER(MAESTRO!$L$3:$L$1000)="CONFIRMADO")),ROWS($A$3:A500))),"")</f>
        <v/>
      </c>
      <c r="E500" s="15" t="str">
        <f ca="1">IFERROR(INDEX(MAESTRO!E:E,_xludf.AGGREGATE(15,6,ROW(MAESTRO!$B$3:$B$1000)/((MAESTRO!$B$3:$B$1000="MILITARES")*(UPPER(MAESTRO!$L$3:$L$1000)="CONFIRMADO")),ROWS($A$3:A500))),"")</f>
        <v/>
      </c>
      <c r="F500" s="15" t="str">
        <f ca="1">IFERROR(INDEX(MAESTRO!F:F,_xludf.AGGREGATE(15,6,ROW(MAESTRO!$B$3:$B$1000)/((MAESTRO!$B$3:$B$1000="MILITARES")*(UPPER(MAESTRO!$L$3:$L$1000)="CONFIRMADO")),ROWS($A$3:A500))),"")</f>
        <v/>
      </c>
      <c r="G500" s="15" t="str">
        <f ca="1">IFERROR(INDEX(MAESTRO!G:G,_xludf.AGGREGATE(15,6,ROW(MAESTRO!$B$3:$B$1000)/((MAESTRO!$B$3:$B$1000="MILITARES")*(UPPER(MAESTRO!$L$3:$L$1000)="CONFIRMADO")),ROWS($A$3:A500))),"")</f>
        <v/>
      </c>
      <c r="H500" s="15" t="str">
        <f ca="1">IFERROR(INDEX(MAESTRO!H:H,_xludf.AGGREGATE(15,6,ROW(MAESTRO!$B$3:$B$1000)/((MAESTRO!$B$3:$B$1000="MILITARES")*(UPPER(MAESTRO!$L$3:$L$1000)="CONFIRMADO")),ROWS($A$3:A500))),"")</f>
        <v/>
      </c>
      <c r="I500" s="15" t="str">
        <f ca="1">IFERROR(INDEX(MAESTRO!I:I,_xludf.AGGREGATE(15,6,ROW(MAESTRO!$B$3:$B$1000)/((MAESTRO!$B$3:$B$1000="MILITARES")*(UPPER(MAESTRO!$L$3:$L$1000)="CONFIRMADO")),ROWS($A$3:A500))),"")</f>
        <v/>
      </c>
      <c r="J500" s="15" t="str">
        <f ca="1">IFERROR(INDEX(MAESTRO!J:J,_xludf.AGGREGATE(15,6,ROW(MAESTRO!$B$3:$B$1000)/((MAESTRO!$B$3:$B$1000="MILITARES")*(UPPER(MAESTRO!$L$3:$L$1000)="CONFIRMADO")),ROWS($A$3:A500))),"")</f>
        <v/>
      </c>
      <c r="K500" s="15" t="str">
        <f ca="1">IFERROR(INDEX(MAESTRO!K:K,_xludf.AGGREGATE(15,6,ROW(MAESTRO!$B$3:$B$1000)/((MAESTRO!$B$3:$B$1000="MILITARES")*(UPPER(MAESTRO!$L$3:$L$1000)="CONFIRMADO")),ROWS($A$3:A500))),"")</f>
        <v/>
      </c>
      <c r="L500" s="15" t="str">
        <f ca="1">IFERROR(INDEX(MAESTRO!L:L,_xludf.AGGREGATE(15,6,ROW(MAESTRO!$B$3:$B$1000)/((MAESTRO!$B$3:$B$1000="MILITARES")*(UPPER(MAESTRO!$L$3:$L$1000)="CONFIRMADO")),ROWS($A$3:A500))),"")</f>
        <v/>
      </c>
      <c r="M500" s="15" t="str">
        <f ca="1">IFERROR(INDEX(MAESTRO!M:M,_xludf.AGGREGATE(15,6,ROW(MAESTRO!$B$3:$B$1000)/((MAESTRO!$B$3:$B$1000="MILITARES")*(UPPER(MAESTRO!$L$3:$L$1000)="CONFIRMADO")),ROWS($A$3:A500))),"")</f>
        <v/>
      </c>
      <c r="N500" s="15" t="str">
        <f ca="1">IFERROR(INDEX(MAESTRO!N:N,_xludf.AGGREGATE(15,6,ROW(MAESTRO!$B$3:$B$1000)/((MAESTRO!$B$3:$B$1000="MILITARES")*(UPPER(MAESTRO!$L$3:$L$1000)="CONFIRMADO")),ROWS($A$3:A500))),"")</f>
        <v/>
      </c>
      <c r="O500" s="15" t="str">
        <f ca="1">IFERROR(INDEX(MAESTRO!O:O,_xludf.AGGREGATE(15,6,ROW(MAESTRO!$B$3:$B$1000)/((MAESTRO!$B$3:$B$1000="MILITARES")*(UPPER(MAESTRO!$L$3:$L$1000)="CONFIRMADO")),ROWS($A$3:A500))),"")</f>
        <v/>
      </c>
      <c r="P500" s="15" t="str">
        <f ca="1">IFERROR(INDEX(MAESTRO!P:P,_xludf.AGGREGATE(15,6,ROW(MAESTRO!$B$3:$B$1000)/((MAESTRO!$B$3:$B$1000="MILITARES")*(UPPER(MAESTRO!$L$3:$L$1000)="CONFIRMADO")),ROWS($A$3:A500))),"")</f>
        <v/>
      </c>
      <c r="Q500" s="15" t="str">
        <f ca="1">IFERROR(INDEX(MAESTRO!Q:Q,_xludf.AGGREGATE(15,6,ROW(MAESTRO!$B$3:$B$1000)/((MAESTRO!$B$3:$B$1000="MILITARES")*(UPPER(MAESTRO!$L$3:$L$1000)="CONFIRMADO")),ROWS($A$3:A500))),"")</f>
        <v/>
      </c>
      <c r="R500" s="15" t="str">
        <f ca="1">IFERROR(INDEX(MAESTRO!R:R,_xludf.AGGREGATE(15,6,ROW(MAESTRO!$B$3:$B$1000)/((MAESTRO!$B$3:$B$1000="MILITARES")*(UPPER(MAESTRO!$L$3:$L$1000)="CONFIRMADO")),ROWS($A$3:A500))),"")</f>
        <v/>
      </c>
      <c r="S500" s="15" t="str">
        <f ca="1">IFERROR(INDEX(MAESTRO!S:S,_xludf.AGGREGATE(15,6,ROW(MAESTRO!$B$3:$B$1000)/((MAESTRO!$B$3:$B$1000="MILITARES")*(UPPER(MAESTRO!$L$3:$L$1000)="CONFIRMADO")),ROWS($A$3:A500))),"")</f>
        <v/>
      </c>
      <c r="T500" s="15" t="str">
        <f ca="1">IFERROR(INDEX(MAESTRO!T:T,_xludf.AGGREGATE(15,6,ROW(MAESTRO!$B$3:$B$1000)/((MAESTRO!$B$3:$B$1000="MILITARES")*(UPPER(MAESTRO!$L$3:$L$1000)="CONFIRMADO")),ROWS($A$3:A500))),"")</f>
        <v/>
      </c>
      <c r="U500" s="15" t="str">
        <f ca="1">IFERROR(INDEX(MAESTRO!U:U,_xludf.AGGREGATE(15,6,ROW(MAESTRO!$B$3:$B$1000)/((MAESTRO!$B$3:$B$1000="MILITARES")*(UPPER(MAESTRO!$L$3:$L$1000)="CONFIRMADO")),ROWS($A$3:A500))),"")</f>
        <v/>
      </c>
      <c r="V500" s="15" t="str">
        <f ca="1">IFERROR(INDEX(MAESTRO!V:V,_xludf.AGGREGATE(15,6,ROW(MAESTRO!$B$3:$B$1000)/((MAESTRO!$B$3:$B$1000="MILITARES")*(UPPER(MAESTRO!$L$3:$L$1000)="CONFIRMADO")),ROWS($A$3:A500))),"")</f>
        <v/>
      </c>
      <c r="W500" s="15" t="str">
        <f ca="1">IFERROR(INDEX(MAESTRO!W:W,_xludf.AGGREGATE(15,6,ROW(MAESTRO!$B$3:$B$1000)/((MAESTRO!$B$3:$B$1000="MILITARES")*(UPPER(MAESTRO!$L$3:$L$1000)="CONFIRMADO")),ROWS($A$3:A500))),"")</f>
        <v/>
      </c>
      <c r="X500" s="15" t="str">
        <f ca="1">IFERROR(INDEX(MAESTRO!X:X,_xludf.AGGREGATE(15,6,ROW(MAESTRO!$B$3:$B$1000)/((MAESTRO!$B$3:$B$1000="MILITARES")*(UPPER(MAESTRO!$L$3:$L$1000)="CONFIRMADO")),ROWS($A$3:A500))),"")</f>
        <v/>
      </c>
    </row>
    <row r="501" spans="1:24" ht="22.05" customHeight="1">
      <c r="A501" s="10" t="str">
        <f ca="1">IFERROR(INDEX(MAESTRO!A:A,_xludf.AGGREGATE(15,6,ROW(MAESTRO!$B$3:$B$1000)/((MAESTRO!$B$3:$B$1000="MILITARES")*(UPPER(MAESTRO!$L$3:$L$1000)="CONFIRMADO")),ROWS($A$3:A501))),"")</f>
        <v/>
      </c>
      <c r="B501" s="10" t="str">
        <f ca="1">IFERROR(INDEX(MAESTRO!B:B,_xludf.AGGREGATE(15,6,ROW(MAESTRO!$B$3:$B$1000)/((MAESTRO!$B$3:$B$1000="MILITARES")*(UPPER(MAESTRO!$L$3:$L$1000)="CONFIRMADO")),ROWS($A$3:A501))),"")</f>
        <v/>
      </c>
      <c r="C501" s="10" t="str">
        <f ca="1">IFERROR(INDEX(MAESTRO!C:C,_xludf.AGGREGATE(15,6,ROW(MAESTRO!$B$3:$B$1000)/((MAESTRO!$B$3:$B$1000="MILITARES")*(UPPER(MAESTRO!$L$3:$L$1000)="CONFIRMADO")),ROWS($A$3:A501))),"")</f>
        <v/>
      </c>
      <c r="D501" s="10" t="str">
        <f ca="1">IFERROR(INDEX(MAESTRO!D:D,_xludf.AGGREGATE(15,6,ROW(MAESTRO!$B$3:$B$1000)/((MAESTRO!$B$3:$B$1000="MILITARES")*(UPPER(MAESTRO!$L$3:$L$1000)="CONFIRMADO")),ROWS($A$3:A501))),"")</f>
        <v/>
      </c>
      <c r="E501" s="10" t="str">
        <f ca="1">IFERROR(INDEX(MAESTRO!E:E,_xludf.AGGREGATE(15,6,ROW(MAESTRO!$B$3:$B$1000)/((MAESTRO!$B$3:$B$1000="MILITARES")*(UPPER(MAESTRO!$L$3:$L$1000)="CONFIRMADO")),ROWS($A$3:A501))),"")</f>
        <v/>
      </c>
      <c r="F501" s="10" t="str">
        <f ca="1">IFERROR(INDEX(MAESTRO!F:F,_xludf.AGGREGATE(15,6,ROW(MAESTRO!$B$3:$B$1000)/((MAESTRO!$B$3:$B$1000="MILITARES")*(UPPER(MAESTRO!$L$3:$L$1000)="CONFIRMADO")),ROWS($A$3:A501))),"")</f>
        <v/>
      </c>
      <c r="G501" s="10" t="str">
        <f ca="1">IFERROR(INDEX(MAESTRO!G:G,_xludf.AGGREGATE(15,6,ROW(MAESTRO!$B$3:$B$1000)/((MAESTRO!$B$3:$B$1000="MILITARES")*(UPPER(MAESTRO!$L$3:$L$1000)="CONFIRMADO")),ROWS($A$3:A501))),"")</f>
        <v/>
      </c>
      <c r="H501" s="10" t="str">
        <f ca="1">IFERROR(INDEX(MAESTRO!H:H,_xludf.AGGREGATE(15,6,ROW(MAESTRO!$B$3:$B$1000)/((MAESTRO!$B$3:$B$1000="MILITARES")*(UPPER(MAESTRO!$L$3:$L$1000)="CONFIRMADO")),ROWS($A$3:A501))),"")</f>
        <v/>
      </c>
      <c r="I501" s="10" t="str">
        <f ca="1">IFERROR(INDEX(MAESTRO!I:I,_xludf.AGGREGATE(15,6,ROW(MAESTRO!$B$3:$B$1000)/((MAESTRO!$B$3:$B$1000="MILITARES")*(UPPER(MAESTRO!$L$3:$L$1000)="CONFIRMADO")),ROWS($A$3:A501))),"")</f>
        <v/>
      </c>
      <c r="J501" s="10" t="str">
        <f ca="1">IFERROR(INDEX(MAESTRO!J:J,_xludf.AGGREGATE(15,6,ROW(MAESTRO!$B$3:$B$1000)/((MAESTRO!$B$3:$B$1000="MILITARES")*(UPPER(MAESTRO!$L$3:$L$1000)="CONFIRMADO")),ROWS($A$3:A501))),"")</f>
        <v/>
      </c>
      <c r="K501" s="10" t="str">
        <f ca="1">IFERROR(INDEX(MAESTRO!K:K,_xludf.AGGREGATE(15,6,ROW(MAESTRO!$B$3:$B$1000)/((MAESTRO!$B$3:$B$1000="MILITARES")*(UPPER(MAESTRO!$L$3:$L$1000)="CONFIRMADO")),ROWS($A$3:A501))),"")</f>
        <v/>
      </c>
      <c r="L501" s="10" t="str">
        <f ca="1">IFERROR(INDEX(MAESTRO!L:L,_xludf.AGGREGATE(15,6,ROW(MAESTRO!$B$3:$B$1000)/((MAESTRO!$B$3:$B$1000="MILITARES")*(UPPER(MAESTRO!$L$3:$L$1000)="CONFIRMADO")),ROWS($A$3:A501))),"")</f>
        <v/>
      </c>
      <c r="M501" s="10" t="str">
        <f ca="1">IFERROR(INDEX(MAESTRO!M:M,_xludf.AGGREGATE(15,6,ROW(MAESTRO!$B$3:$B$1000)/((MAESTRO!$B$3:$B$1000="MILITARES")*(UPPER(MAESTRO!$L$3:$L$1000)="CONFIRMADO")),ROWS($A$3:A501))),"")</f>
        <v/>
      </c>
      <c r="N501" s="10" t="str">
        <f ca="1">IFERROR(INDEX(MAESTRO!N:N,_xludf.AGGREGATE(15,6,ROW(MAESTRO!$B$3:$B$1000)/((MAESTRO!$B$3:$B$1000="MILITARES")*(UPPER(MAESTRO!$L$3:$L$1000)="CONFIRMADO")),ROWS($A$3:A501))),"")</f>
        <v/>
      </c>
      <c r="O501" s="10" t="str">
        <f ca="1">IFERROR(INDEX(MAESTRO!O:O,_xludf.AGGREGATE(15,6,ROW(MAESTRO!$B$3:$B$1000)/((MAESTRO!$B$3:$B$1000="MILITARES")*(UPPER(MAESTRO!$L$3:$L$1000)="CONFIRMADO")),ROWS($A$3:A501))),"")</f>
        <v/>
      </c>
      <c r="P501" s="10" t="str">
        <f ca="1">IFERROR(INDEX(MAESTRO!P:P,_xludf.AGGREGATE(15,6,ROW(MAESTRO!$B$3:$B$1000)/((MAESTRO!$B$3:$B$1000="MILITARES")*(UPPER(MAESTRO!$L$3:$L$1000)="CONFIRMADO")),ROWS($A$3:A501))),"")</f>
        <v/>
      </c>
      <c r="Q501" s="10" t="str">
        <f ca="1">IFERROR(INDEX(MAESTRO!Q:Q,_xludf.AGGREGATE(15,6,ROW(MAESTRO!$B$3:$B$1000)/((MAESTRO!$B$3:$B$1000="MILITARES")*(UPPER(MAESTRO!$L$3:$L$1000)="CONFIRMADO")),ROWS($A$3:A501))),"")</f>
        <v/>
      </c>
      <c r="R501" s="10" t="str">
        <f ca="1">IFERROR(INDEX(MAESTRO!R:R,_xludf.AGGREGATE(15,6,ROW(MAESTRO!$B$3:$B$1000)/((MAESTRO!$B$3:$B$1000="MILITARES")*(UPPER(MAESTRO!$L$3:$L$1000)="CONFIRMADO")),ROWS($A$3:A501))),"")</f>
        <v/>
      </c>
      <c r="S501" s="10" t="str">
        <f ca="1">IFERROR(INDEX(MAESTRO!S:S,_xludf.AGGREGATE(15,6,ROW(MAESTRO!$B$3:$B$1000)/((MAESTRO!$B$3:$B$1000="MILITARES")*(UPPER(MAESTRO!$L$3:$L$1000)="CONFIRMADO")),ROWS($A$3:A501))),"")</f>
        <v/>
      </c>
      <c r="T501" s="10" t="str">
        <f ca="1">IFERROR(INDEX(MAESTRO!T:T,_xludf.AGGREGATE(15,6,ROW(MAESTRO!$B$3:$B$1000)/((MAESTRO!$B$3:$B$1000="MILITARES")*(UPPER(MAESTRO!$L$3:$L$1000)="CONFIRMADO")),ROWS($A$3:A501))),"")</f>
        <v/>
      </c>
      <c r="U501" s="10" t="str">
        <f ca="1">IFERROR(INDEX(MAESTRO!U:U,_xludf.AGGREGATE(15,6,ROW(MAESTRO!$B$3:$B$1000)/((MAESTRO!$B$3:$B$1000="MILITARES")*(UPPER(MAESTRO!$L$3:$L$1000)="CONFIRMADO")),ROWS($A$3:A501))),"")</f>
        <v/>
      </c>
      <c r="V501" s="10" t="str">
        <f ca="1">IFERROR(INDEX(MAESTRO!V:V,_xludf.AGGREGATE(15,6,ROW(MAESTRO!$B$3:$B$1000)/((MAESTRO!$B$3:$B$1000="MILITARES")*(UPPER(MAESTRO!$L$3:$L$1000)="CONFIRMADO")),ROWS($A$3:A501))),"")</f>
        <v/>
      </c>
      <c r="W501" s="10" t="str">
        <f ca="1">IFERROR(INDEX(MAESTRO!W:W,_xludf.AGGREGATE(15,6,ROW(MAESTRO!$B$3:$B$1000)/((MAESTRO!$B$3:$B$1000="MILITARES")*(UPPER(MAESTRO!$L$3:$L$1000)="CONFIRMADO")),ROWS($A$3:A501))),"")</f>
        <v/>
      </c>
      <c r="X501" s="10" t="str">
        <f ca="1">IFERROR(INDEX(MAESTRO!X:X,_xludf.AGGREGATE(15,6,ROW(MAESTRO!$B$3:$B$1000)/((MAESTRO!$B$3:$B$1000="MILITARES")*(UPPER(MAESTRO!$L$3:$L$1000)="CONFIRMADO")),ROWS($A$3:A501))),"")</f>
        <v/>
      </c>
    </row>
    <row r="502" spans="1:24" ht="22.05" customHeight="1">
      <c r="A502" s="15" t="str">
        <f ca="1">IFERROR(INDEX(MAESTRO!A:A,_xludf.AGGREGATE(15,6,ROW(MAESTRO!$B$3:$B$1000)/((MAESTRO!$B$3:$B$1000="MILITARES")*(UPPER(MAESTRO!$L$3:$L$1000)="CONFIRMADO")),ROWS($A$3:A502))),"")</f>
        <v/>
      </c>
      <c r="B502" s="15" t="str">
        <f ca="1">IFERROR(INDEX(MAESTRO!B:B,_xludf.AGGREGATE(15,6,ROW(MAESTRO!$B$3:$B$1000)/((MAESTRO!$B$3:$B$1000="MILITARES")*(UPPER(MAESTRO!$L$3:$L$1000)="CONFIRMADO")),ROWS($A$3:A502))),"")</f>
        <v/>
      </c>
      <c r="C502" s="15" t="str">
        <f ca="1">IFERROR(INDEX(MAESTRO!C:C,_xludf.AGGREGATE(15,6,ROW(MAESTRO!$B$3:$B$1000)/((MAESTRO!$B$3:$B$1000="MILITARES")*(UPPER(MAESTRO!$L$3:$L$1000)="CONFIRMADO")),ROWS($A$3:A502))),"")</f>
        <v/>
      </c>
      <c r="D502" s="15" t="str">
        <f ca="1">IFERROR(INDEX(MAESTRO!D:D,_xludf.AGGREGATE(15,6,ROW(MAESTRO!$B$3:$B$1000)/((MAESTRO!$B$3:$B$1000="MILITARES")*(UPPER(MAESTRO!$L$3:$L$1000)="CONFIRMADO")),ROWS($A$3:A502))),"")</f>
        <v/>
      </c>
      <c r="E502" s="15" t="str">
        <f ca="1">IFERROR(INDEX(MAESTRO!E:E,_xludf.AGGREGATE(15,6,ROW(MAESTRO!$B$3:$B$1000)/((MAESTRO!$B$3:$B$1000="MILITARES")*(UPPER(MAESTRO!$L$3:$L$1000)="CONFIRMADO")),ROWS($A$3:A502))),"")</f>
        <v/>
      </c>
      <c r="F502" s="15" t="str">
        <f ca="1">IFERROR(INDEX(MAESTRO!F:F,_xludf.AGGREGATE(15,6,ROW(MAESTRO!$B$3:$B$1000)/((MAESTRO!$B$3:$B$1000="MILITARES")*(UPPER(MAESTRO!$L$3:$L$1000)="CONFIRMADO")),ROWS($A$3:A502))),"")</f>
        <v/>
      </c>
      <c r="G502" s="15" t="str">
        <f ca="1">IFERROR(INDEX(MAESTRO!G:G,_xludf.AGGREGATE(15,6,ROW(MAESTRO!$B$3:$B$1000)/((MAESTRO!$B$3:$B$1000="MILITARES")*(UPPER(MAESTRO!$L$3:$L$1000)="CONFIRMADO")),ROWS($A$3:A502))),"")</f>
        <v/>
      </c>
      <c r="H502" s="15" t="str">
        <f ca="1">IFERROR(INDEX(MAESTRO!H:H,_xludf.AGGREGATE(15,6,ROW(MAESTRO!$B$3:$B$1000)/((MAESTRO!$B$3:$B$1000="MILITARES")*(UPPER(MAESTRO!$L$3:$L$1000)="CONFIRMADO")),ROWS($A$3:A502))),"")</f>
        <v/>
      </c>
      <c r="I502" s="15" t="str">
        <f ca="1">IFERROR(INDEX(MAESTRO!I:I,_xludf.AGGREGATE(15,6,ROW(MAESTRO!$B$3:$B$1000)/((MAESTRO!$B$3:$B$1000="MILITARES")*(UPPER(MAESTRO!$L$3:$L$1000)="CONFIRMADO")),ROWS($A$3:A502))),"")</f>
        <v/>
      </c>
      <c r="J502" s="15" t="str">
        <f ca="1">IFERROR(INDEX(MAESTRO!J:J,_xludf.AGGREGATE(15,6,ROW(MAESTRO!$B$3:$B$1000)/((MAESTRO!$B$3:$B$1000="MILITARES")*(UPPER(MAESTRO!$L$3:$L$1000)="CONFIRMADO")),ROWS($A$3:A502))),"")</f>
        <v/>
      </c>
      <c r="K502" s="15" t="str">
        <f ca="1">IFERROR(INDEX(MAESTRO!K:K,_xludf.AGGREGATE(15,6,ROW(MAESTRO!$B$3:$B$1000)/((MAESTRO!$B$3:$B$1000="MILITARES")*(UPPER(MAESTRO!$L$3:$L$1000)="CONFIRMADO")),ROWS($A$3:A502))),"")</f>
        <v/>
      </c>
      <c r="L502" s="15" t="str">
        <f ca="1">IFERROR(INDEX(MAESTRO!L:L,_xludf.AGGREGATE(15,6,ROW(MAESTRO!$B$3:$B$1000)/((MAESTRO!$B$3:$B$1000="MILITARES")*(UPPER(MAESTRO!$L$3:$L$1000)="CONFIRMADO")),ROWS($A$3:A502))),"")</f>
        <v/>
      </c>
      <c r="M502" s="15" t="str">
        <f ca="1">IFERROR(INDEX(MAESTRO!M:M,_xludf.AGGREGATE(15,6,ROW(MAESTRO!$B$3:$B$1000)/((MAESTRO!$B$3:$B$1000="MILITARES")*(UPPER(MAESTRO!$L$3:$L$1000)="CONFIRMADO")),ROWS($A$3:A502))),"")</f>
        <v/>
      </c>
      <c r="N502" s="15" t="str">
        <f ca="1">IFERROR(INDEX(MAESTRO!N:N,_xludf.AGGREGATE(15,6,ROW(MAESTRO!$B$3:$B$1000)/((MAESTRO!$B$3:$B$1000="MILITARES")*(UPPER(MAESTRO!$L$3:$L$1000)="CONFIRMADO")),ROWS($A$3:A502))),"")</f>
        <v/>
      </c>
      <c r="O502" s="15" t="str">
        <f ca="1">IFERROR(INDEX(MAESTRO!O:O,_xludf.AGGREGATE(15,6,ROW(MAESTRO!$B$3:$B$1000)/((MAESTRO!$B$3:$B$1000="MILITARES")*(UPPER(MAESTRO!$L$3:$L$1000)="CONFIRMADO")),ROWS($A$3:A502))),"")</f>
        <v/>
      </c>
      <c r="P502" s="15" t="str">
        <f ca="1">IFERROR(INDEX(MAESTRO!P:P,_xludf.AGGREGATE(15,6,ROW(MAESTRO!$B$3:$B$1000)/((MAESTRO!$B$3:$B$1000="MILITARES")*(UPPER(MAESTRO!$L$3:$L$1000)="CONFIRMADO")),ROWS($A$3:A502))),"")</f>
        <v/>
      </c>
      <c r="Q502" s="15" t="str">
        <f ca="1">IFERROR(INDEX(MAESTRO!Q:Q,_xludf.AGGREGATE(15,6,ROW(MAESTRO!$B$3:$B$1000)/((MAESTRO!$B$3:$B$1000="MILITARES")*(UPPER(MAESTRO!$L$3:$L$1000)="CONFIRMADO")),ROWS($A$3:A502))),"")</f>
        <v/>
      </c>
      <c r="R502" s="15" t="str">
        <f ca="1">IFERROR(INDEX(MAESTRO!R:R,_xludf.AGGREGATE(15,6,ROW(MAESTRO!$B$3:$B$1000)/((MAESTRO!$B$3:$B$1000="MILITARES")*(UPPER(MAESTRO!$L$3:$L$1000)="CONFIRMADO")),ROWS($A$3:A502))),"")</f>
        <v/>
      </c>
      <c r="S502" s="15" t="str">
        <f ca="1">IFERROR(INDEX(MAESTRO!S:S,_xludf.AGGREGATE(15,6,ROW(MAESTRO!$B$3:$B$1000)/((MAESTRO!$B$3:$B$1000="MILITARES")*(UPPER(MAESTRO!$L$3:$L$1000)="CONFIRMADO")),ROWS($A$3:A502))),"")</f>
        <v/>
      </c>
      <c r="T502" s="15" t="str">
        <f ca="1">IFERROR(INDEX(MAESTRO!T:T,_xludf.AGGREGATE(15,6,ROW(MAESTRO!$B$3:$B$1000)/((MAESTRO!$B$3:$B$1000="MILITARES")*(UPPER(MAESTRO!$L$3:$L$1000)="CONFIRMADO")),ROWS($A$3:A502))),"")</f>
        <v/>
      </c>
      <c r="U502" s="15" t="str">
        <f ca="1">IFERROR(INDEX(MAESTRO!U:U,_xludf.AGGREGATE(15,6,ROW(MAESTRO!$B$3:$B$1000)/((MAESTRO!$B$3:$B$1000="MILITARES")*(UPPER(MAESTRO!$L$3:$L$1000)="CONFIRMADO")),ROWS($A$3:A502))),"")</f>
        <v/>
      </c>
      <c r="V502" s="15" t="str">
        <f ca="1">IFERROR(INDEX(MAESTRO!V:V,_xludf.AGGREGATE(15,6,ROW(MAESTRO!$B$3:$B$1000)/((MAESTRO!$B$3:$B$1000="MILITARES")*(UPPER(MAESTRO!$L$3:$L$1000)="CONFIRMADO")),ROWS($A$3:A502))),"")</f>
        <v/>
      </c>
      <c r="W502" s="15" t="str">
        <f ca="1">IFERROR(INDEX(MAESTRO!W:W,_xludf.AGGREGATE(15,6,ROW(MAESTRO!$B$3:$B$1000)/((MAESTRO!$B$3:$B$1000="MILITARES")*(UPPER(MAESTRO!$L$3:$L$1000)="CONFIRMADO")),ROWS($A$3:A502))),"")</f>
        <v/>
      </c>
      <c r="X502" s="15" t="str">
        <f ca="1">IFERROR(INDEX(MAESTRO!X:X,_xludf.AGGREGATE(15,6,ROW(MAESTRO!$B$3:$B$1000)/((MAESTRO!$B$3:$B$1000="MILITARES")*(UPPER(MAESTRO!$L$3:$L$1000)="CONFIRMADO")),ROWS($A$3:A502))),"")</f>
        <v/>
      </c>
    </row>
  </sheetData>
  <autoFilter ref="A2:X502" xr:uid="{00000000-0009-0000-0000-000005000000}"/>
  <mergeCells count="1">
    <mergeCell ref="A1:X1"/>
  </mergeCells>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502"/>
  <sheetViews>
    <sheetView showGridLines="0" workbookViewId="0">
      <pane ySplit="2" topLeftCell="A3" activePane="bottomLeft" state="frozen"/>
      <selection pane="bottomLeft"/>
    </sheetView>
  </sheetViews>
  <sheetFormatPr baseColWidth="10" defaultColWidth="9" defaultRowHeight="13.5"/>
  <cols>
    <col min="1" max="1" width="8" customWidth="1"/>
    <col min="2" max="2" width="22" customWidth="1"/>
    <col min="3" max="3" width="18" customWidth="1"/>
    <col min="4" max="4" width="10" customWidth="1"/>
    <col min="5" max="5" width="20" customWidth="1"/>
    <col min="6" max="6" width="16" customWidth="1"/>
    <col min="7" max="7" width="14" customWidth="1"/>
    <col min="8" max="8" width="18" customWidth="1"/>
    <col min="9" max="10" width="20" customWidth="1"/>
    <col min="11" max="11" width="28" customWidth="1"/>
    <col min="12" max="12" width="16" customWidth="1"/>
    <col min="13" max="13" width="42" customWidth="1"/>
    <col min="14" max="14" width="34" customWidth="1"/>
    <col min="15" max="17" width="16" customWidth="1"/>
    <col min="18" max="18" width="12" customWidth="1"/>
    <col min="19" max="19" width="16" customWidth="1"/>
    <col min="20" max="20" width="14" customWidth="1"/>
    <col min="21" max="22" width="18" customWidth="1"/>
    <col min="23" max="23" width="24" customWidth="1"/>
    <col min="24" max="24" width="13" customWidth="1"/>
  </cols>
  <sheetData>
    <row r="1" spans="1:24" ht="25.05" customHeight="1">
      <c r="A1" s="87" t="s">
        <v>11</v>
      </c>
      <c r="B1" s="78"/>
      <c r="C1" s="78"/>
      <c r="D1" s="78"/>
      <c r="E1" s="78"/>
      <c r="F1" s="78"/>
      <c r="G1" s="78"/>
      <c r="H1" s="78"/>
      <c r="I1" s="78"/>
      <c r="J1" s="78"/>
      <c r="K1" s="78"/>
      <c r="L1" s="78"/>
      <c r="M1" s="78"/>
      <c r="N1" s="78"/>
      <c r="O1" s="78"/>
      <c r="P1" s="78"/>
      <c r="Q1" s="78"/>
      <c r="R1" s="78"/>
      <c r="S1" s="78"/>
      <c r="T1" s="78"/>
      <c r="U1" s="78"/>
      <c r="V1" s="78"/>
      <c r="W1" s="78"/>
      <c r="X1" s="79"/>
    </row>
    <row r="2" spans="1:24" ht="32" customHeight="1">
      <c r="A2" s="17" t="s">
        <v>688</v>
      </c>
      <c r="B2" s="17" t="s">
        <v>689</v>
      </c>
      <c r="C2" s="17" t="s">
        <v>690</v>
      </c>
      <c r="D2" s="17" t="s">
        <v>30</v>
      </c>
      <c r="E2" s="17" t="s">
        <v>691</v>
      </c>
      <c r="F2" s="17" t="s">
        <v>692</v>
      </c>
      <c r="G2" s="17" t="s">
        <v>693</v>
      </c>
      <c r="H2" s="17" t="s">
        <v>694</v>
      </c>
      <c r="I2" s="17" t="s">
        <v>695</v>
      </c>
      <c r="J2" s="17" t="s">
        <v>696</v>
      </c>
      <c r="K2" s="17" t="s">
        <v>697</v>
      </c>
      <c r="L2" s="17" t="s">
        <v>698</v>
      </c>
      <c r="M2" s="17" t="s">
        <v>699</v>
      </c>
      <c r="N2" s="17" t="s">
        <v>700</v>
      </c>
      <c r="O2" s="17" t="s">
        <v>701</v>
      </c>
      <c r="P2" s="17" t="s">
        <v>702</v>
      </c>
      <c r="Q2" s="17" t="s">
        <v>703</v>
      </c>
      <c r="R2" s="17" t="s">
        <v>704</v>
      </c>
      <c r="S2" s="17" t="s">
        <v>705</v>
      </c>
      <c r="T2" s="17" t="s">
        <v>706</v>
      </c>
      <c r="U2" s="17" t="s">
        <v>707</v>
      </c>
      <c r="V2" s="17" t="s">
        <v>708</v>
      </c>
      <c r="W2" s="17" t="s">
        <v>709</v>
      </c>
      <c r="X2" s="17" t="s">
        <v>710</v>
      </c>
    </row>
    <row r="3" spans="1:24" ht="22.05" customHeight="1">
      <c r="A3" s="10" t="str">
        <f ca="1">IFERROR(INDEX(MAESTRO!A:A,_xludf.AGGREGATE(15,6,ROW(MAESTRO!$B$3:$B$1000)/((MAESTRO!$B$3:$B$1000="CIVILES")*(UPPER(MAESTRO!$L$3:$L$1000)="CONFIRMADO")),ROWS($A$3:A3))),"")</f>
        <v/>
      </c>
      <c r="B3" s="10" t="str">
        <f ca="1">IFERROR(INDEX(MAESTRO!B:B,_xludf.AGGREGATE(15,6,ROW(MAESTRO!$B$3:$B$1000)/((MAESTRO!$B$3:$B$1000="CIVILES")*(UPPER(MAESTRO!$L$3:$L$1000)="CONFIRMADO")),ROWS($A$3:A3))),"")</f>
        <v/>
      </c>
      <c r="C3" s="10" t="str">
        <f ca="1">IFERROR(INDEX(MAESTRO!C:C,_xludf.AGGREGATE(15,6,ROW(MAESTRO!$B$3:$B$1000)/((MAESTRO!$B$3:$B$1000="CIVILES")*(UPPER(MAESTRO!$L$3:$L$1000)="CONFIRMADO")),ROWS($A$3:A3))),"")</f>
        <v/>
      </c>
      <c r="D3" s="10" t="str">
        <f ca="1">IFERROR(INDEX(MAESTRO!D:D,_xludf.AGGREGATE(15,6,ROW(MAESTRO!$B$3:$B$1000)/((MAESTRO!$B$3:$B$1000="CIVILES")*(UPPER(MAESTRO!$L$3:$L$1000)="CONFIRMADO")),ROWS($A$3:A3))),"")</f>
        <v/>
      </c>
      <c r="E3" s="10" t="str">
        <f ca="1">IFERROR(INDEX(MAESTRO!E:E,_xludf.AGGREGATE(15,6,ROW(MAESTRO!$B$3:$B$1000)/((MAESTRO!$B$3:$B$1000="CIVILES")*(UPPER(MAESTRO!$L$3:$L$1000)="CONFIRMADO")),ROWS($A$3:A3))),"")</f>
        <v/>
      </c>
      <c r="F3" s="10" t="str">
        <f ca="1">IFERROR(INDEX(MAESTRO!F:F,_xludf.AGGREGATE(15,6,ROW(MAESTRO!$B$3:$B$1000)/((MAESTRO!$B$3:$B$1000="CIVILES")*(UPPER(MAESTRO!$L$3:$L$1000)="CONFIRMADO")),ROWS($A$3:A3))),"")</f>
        <v/>
      </c>
      <c r="G3" s="10" t="str">
        <f ca="1">IFERROR(INDEX(MAESTRO!G:G,_xludf.AGGREGATE(15,6,ROW(MAESTRO!$B$3:$B$1000)/((MAESTRO!$B$3:$B$1000="CIVILES")*(UPPER(MAESTRO!$L$3:$L$1000)="CONFIRMADO")),ROWS($A$3:A3))),"")</f>
        <v/>
      </c>
      <c r="H3" s="10" t="str">
        <f ca="1">IFERROR(INDEX(MAESTRO!H:H,_xludf.AGGREGATE(15,6,ROW(MAESTRO!$B$3:$B$1000)/((MAESTRO!$B$3:$B$1000="CIVILES")*(UPPER(MAESTRO!$L$3:$L$1000)="CONFIRMADO")),ROWS($A$3:A3))),"")</f>
        <v/>
      </c>
      <c r="I3" s="10" t="str">
        <f ca="1">IFERROR(INDEX(MAESTRO!I:I,_xludf.AGGREGATE(15,6,ROW(MAESTRO!$B$3:$B$1000)/((MAESTRO!$B$3:$B$1000="CIVILES")*(UPPER(MAESTRO!$L$3:$L$1000)="CONFIRMADO")),ROWS($A$3:A3))),"")</f>
        <v/>
      </c>
      <c r="J3" s="10" t="str">
        <f ca="1">IFERROR(INDEX(MAESTRO!J:J,_xludf.AGGREGATE(15,6,ROW(MAESTRO!$B$3:$B$1000)/((MAESTRO!$B$3:$B$1000="CIVILES")*(UPPER(MAESTRO!$L$3:$L$1000)="CONFIRMADO")),ROWS($A$3:A3))),"")</f>
        <v/>
      </c>
      <c r="K3" s="10" t="str">
        <f ca="1">IFERROR(INDEX(MAESTRO!K:K,_xludf.AGGREGATE(15,6,ROW(MAESTRO!$B$3:$B$1000)/((MAESTRO!$B$3:$B$1000="CIVILES")*(UPPER(MAESTRO!$L$3:$L$1000)="CONFIRMADO")),ROWS($A$3:A3))),"")</f>
        <v/>
      </c>
      <c r="L3" s="10" t="str">
        <f ca="1">IFERROR(INDEX(MAESTRO!L:L,_xludf.AGGREGATE(15,6,ROW(MAESTRO!$B$3:$B$1000)/((MAESTRO!$B$3:$B$1000="CIVILES")*(UPPER(MAESTRO!$L$3:$L$1000)="CONFIRMADO")),ROWS($A$3:A3))),"")</f>
        <v/>
      </c>
      <c r="M3" s="10" t="str">
        <f ca="1">IFERROR(INDEX(MAESTRO!M:M,_xludf.AGGREGATE(15,6,ROW(MAESTRO!$B$3:$B$1000)/((MAESTRO!$B$3:$B$1000="CIVILES")*(UPPER(MAESTRO!$L$3:$L$1000)="CONFIRMADO")),ROWS($A$3:A3))),"")</f>
        <v/>
      </c>
      <c r="N3" s="10" t="str">
        <f ca="1">IFERROR(INDEX(MAESTRO!N:N,_xludf.AGGREGATE(15,6,ROW(MAESTRO!$B$3:$B$1000)/((MAESTRO!$B$3:$B$1000="CIVILES")*(UPPER(MAESTRO!$L$3:$L$1000)="CONFIRMADO")),ROWS($A$3:A3))),"")</f>
        <v/>
      </c>
      <c r="O3" s="10" t="str">
        <f ca="1">IFERROR(INDEX(MAESTRO!O:O,_xludf.AGGREGATE(15,6,ROW(MAESTRO!$B$3:$B$1000)/((MAESTRO!$B$3:$B$1000="CIVILES")*(UPPER(MAESTRO!$L$3:$L$1000)="CONFIRMADO")),ROWS($A$3:A3))),"")</f>
        <v/>
      </c>
      <c r="P3" s="10" t="str">
        <f ca="1">IFERROR(INDEX(MAESTRO!P:P,_xludf.AGGREGATE(15,6,ROW(MAESTRO!$B$3:$B$1000)/((MAESTRO!$B$3:$B$1000="CIVILES")*(UPPER(MAESTRO!$L$3:$L$1000)="CONFIRMADO")),ROWS($A$3:A3))),"")</f>
        <v/>
      </c>
      <c r="Q3" s="10" t="str">
        <f ca="1">IFERROR(INDEX(MAESTRO!Q:Q,_xludf.AGGREGATE(15,6,ROW(MAESTRO!$B$3:$B$1000)/((MAESTRO!$B$3:$B$1000="CIVILES")*(UPPER(MAESTRO!$L$3:$L$1000)="CONFIRMADO")),ROWS($A$3:A3))),"")</f>
        <v/>
      </c>
      <c r="R3" s="10" t="str">
        <f ca="1">IFERROR(INDEX(MAESTRO!R:R,_xludf.AGGREGATE(15,6,ROW(MAESTRO!$B$3:$B$1000)/((MAESTRO!$B$3:$B$1000="CIVILES")*(UPPER(MAESTRO!$L$3:$L$1000)="CONFIRMADO")),ROWS($A$3:A3))),"")</f>
        <v/>
      </c>
      <c r="S3" s="10" t="str">
        <f ca="1">IFERROR(INDEX(MAESTRO!S:S,_xludf.AGGREGATE(15,6,ROW(MAESTRO!$B$3:$B$1000)/((MAESTRO!$B$3:$B$1000="CIVILES")*(UPPER(MAESTRO!$L$3:$L$1000)="CONFIRMADO")),ROWS($A$3:A3))),"")</f>
        <v/>
      </c>
      <c r="T3" s="10" t="str">
        <f ca="1">IFERROR(INDEX(MAESTRO!T:T,_xludf.AGGREGATE(15,6,ROW(MAESTRO!$B$3:$B$1000)/((MAESTRO!$B$3:$B$1000="CIVILES")*(UPPER(MAESTRO!$L$3:$L$1000)="CONFIRMADO")),ROWS($A$3:A3))),"")</f>
        <v/>
      </c>
      <c r="U3" s="10" t="str">
        <f ca="1">IFERROR(INDEX(MAESTRO!U:U,_xludf.AGGREGATE(15,6,ROW(MAESTRO!$B$3:$B$1000)/((MAESTRO!$B$3:$B$1000="CIVILES")*(UPPER(MAESTRO!$L$3:$L$1000)="CONFIRMADO")),ROWS($A$3:A3))),"")</f>
        <v/>
      </c>
      <c r="V3" s="10" t="str">
        <f ca="1">IFERROR(INDEX(MAESTRO!V:V,_xludf.AGGREGATE(15,6,ROW(MAESTRO!$B$3:$B$1000)/((MAESTRO!$B$3:$B$1000="CIVILES")*(UPPER(MAESTRO!$L$3:$L$1000)="CONFIRMADO")),ROWS($A$3:A3))),"")</f>
        <v/>
      </c>
      <c r="W3" s="10" t="str">
        <f ca="1">IFERROR(INDEX(MAESTRO!W:W,_xludf.AGGREGATE(15,6,ROW(MAESTRO!$B$3:$B$1000)/((MAESTRO!$B$3:$B$1000="CIVILES")*(UPPER(MAESTRO!$L$3:$L$1000)="CONFIRMADO")),ROWS($A$3:A3))),"")</f>
        <v/>
      </c>
      <c r="X3" s="10" t="str">
        <f ca="1">IFERROR(INDEX(MAESTRO!X:X,_xludf.AGGREGATE(15,6,ROW(MAESTRO!$B$3:$B$1000)/((MAESTRO!$B$3:$B$1000="CIVILES")*(UPPER(MAESTRO!$L$3:$L$1000)="CONFIRMADO")),ROWS($A$3:A3))),"")</f>
        <v/>
      </c>
    </row>
    <row r="4" spans="1:24" ht="22.05" customHeight="1">
      <c r="A4" s="18" t="str">
        <f ca="1">IFERROR(INDEX(MAESTRO!A:A,_xludf.AGGREGATE(15,6,ROW(MAESTRO!$B$3:$B$1000)/((MAESTRO!$B$3:$B$1000="CIVILES")*(UPPER(MAESTRO!$L$3:$L$1000)="CONFIRMADO")),ROWS($A$3:A4))),"")</f>
        <v/>
      </c>
      <c r="B4" s="18" t="str">
        <f ca="1">IFERROR(INDEX(MAESTRO!B:B,_xludf.AGGREGATE(15,6,ROW(MAESTRO!$B$3:$B$1000)/((MAESTRO!$B$3:$B$1000="CIVILES")*(UPPER(MAESTRO!$L$3:$L$1000)="CONFIRMADO")),ROWS($A$3:A4))),"")</f>
        <v/>
      </c>
      <c r="C4" s="18" t="str">
        <f ca="1">IFERROR(INDEX(MAESTRO!C:C,_xludf.AGGREGATE(15,6,ROW(MAESTRO!$B$3:$B$1000)/((MAESTRO!$B$3:$B$1000="CIVILES")*(UPPER(MAESTRO!$L$3:$L$1000)="CONFIRMADO")),ROWS($A$3:A4))),"")</f>
        <v/>
      </c>
      <c r="D4" s="18" t="str">
        <f ca="1">IFERROR(INDEX(MAESTRO!D:D,_xludf.AGGREGATE(15,6,ROW(MAESTRO!$B$3:$B$1000)/((MAESTRO!$B$3:$B$1000="CIVILES")*(UPPER(MAESTRO!$L$3:$L$1000)="CONFIRMADO")),ROWS($A$3:A4))),"")</f>
        <v/>
      </c>
      <c r="E4" s="18" t="str">
        <f ca="1">IFERROR(INDEX(MAESTRO!E:E,_xludf.AGGREGATE(15,6,ROW(MAESTRO!$B$3:$B$1000)/((MAESTRO!$B$3:$B$1000="CIVILES")*(UPPER(MAESTRO!$L$3:$L$1000)="CONFIRMADO")),ROWS($A$3:A4))),"")</f>
        <v/>
      </c>
      <c r="F4" s="18" t="str">
        <f ca="1">IFERROR(INDEX(MAESTRO!F:F,_xludf.AGGREGATE(15,6,ROW(MAESTRO!$B$3:$B$1000)/((MAESTRO!$B$3:$B$1000="CIVILES")*(UPPER(MAESTRO!$L$3:$L$1000)="CONFIRMADO")),ROWS($A$3:A4))),"")</f>
        <v/>
      </c>
      <c r="G4" s="18" t="str">
        <f ca="1">IFERROR(INDEX(MAESTRO!G:G,_xludf.AGGREGATE(15,6,ROW(MAESTRO!$B$3:$B$1000)/((MAESTRO!$B$3:$B$1000="CIVILES")*(UPPER(MAESTRO!$L$3:$L$1000)="CONFIRMADO")),ROWS($A$3:A4))),"")</f>
        <v/>
      </c>
      <c r="H4" s="18" t="str">
        <f ca="1">IFERROR(INDEX(MAESTRO!H:H,_xludf.AGGREGATE(15,6,ROW(MAESTRO!$B$3:$B$1000)/((MAESTRO!$B$3:$B$1000="CIVILES")*(UPPER(MAESTRO!$L$3:$L$1000)="CONFIRMADO")),ROWS($A$3:A4))),"")</f>
        <v/>
      </c>
      <c r="I4" s="18" t="str">
        <f ca="1">IFERROR(INDEX(MAESTRO!I:I,_xludf.AGGREGATE(15,6,ROW(MAESTRO!$B$3:$B$1000)/((MAESTRO!$B$3:$B$1000="CIVILES")*(UPPER(MAESTRO!$L$3:$L$1000)="CONFIRMADO")),ROWS($A$3:A4))),"")</f>
        <v/>
      </c>
      <c r="J4" s="18" t="str">
        <f ca="1">IFERROR(INDEX(MAESTRO!J:J,_xludf.AGGREGATE(15,6,ROW(MAESTRO!$B$3:$B$1000)/((MAESTRO!$B$3:$B$1000="CIVILES")*(UPPER(MAESTRO!$L$3:$L$1000)="CONFIRMADO")),ROWS($A$3:A4))),"")</f>
        <v/>
      </c>
      <c r="K4" s="18" t="str">
        <f ca="1">IFERROR(INDEX(MAESTRO!K:K,_xludf.AGGREGATE(15,6,ROW(MAESTRO!$B$3:$B$1000)/((MAESTRO!$B$3:$B$1000="CIVILES")*(UPPER(MAESTRO!$L$3:$L$1000)="CONFIRMADO")),ROWS($A$3:A4))),"")</f>
        <v/>
      </c>
      <c r="L4" s="18" t="str">
        <f ca="1">IFERROR(INDEX(MAESTRO!L:L,_xludf.AGGREGATE(15,6,ROW(MAESTRO!$B$3:$B$1000)/((MAESTRO!$B$3:$B$1000="CIVILES")*(UPPER(MAESTRO!$L$3:$L$1000)="CONFIRMADO")),ROWS($A$3:A4))),"")</f>
        <v/>
      </c>
      <c r="M4" s="18" t="str">
        <f ca="1">IFERROR(INDEX(MAESTRO!M:M,_xludf.AGGREGATE(15,6,ROW(MAESTRO!$B$3:$B$1000)/((MAESTRO!$B$3:$B$1000="CIVILES")*(UPPER(MAESTRO!$L$3:$L$1000)="CONFIRMADO")),ROWS($A$3:A4))),"")</f>
        <v/>
      </c>
      <c r="N4" s="18" t="str">
        <f ca="1">IFERROR(INDEX(MAESTRO!N:N,_xludf.AGGREGATE(15,6,ROW(MAESTRO!$B$3:$B$1000)/((MAESTRO!$B$3:$B$1000="CIVILES")*(UPPER(MAESTRO!$L$3:$L$1000)="CONFIRMADO")),ROWS($A$3:A4))),"")</f>
        <v/>
      </c>
      <c r="O4" s="18" t="str">
        <f ca="1">IFERROR(INDEX(MAESTRO!O:O,_xludf.AGGREGATE(15,6,ROW(MAESTRO!$B$3:$B$1000)/((MAESTRO!$B$3:$B$1000="CIVILES")*(UPPER(MAESTRO!$L$3:$L$1000)="CONFIRMADO")),ROWS($A$3:A4))),"")</f>
        <v/>
      </c>
      <c r="P4" s="18" t="str">
        <f ca="1">IFERROR(INDEX(MAESTRO!P:P,_xludf.AGGREGATE(15,6,ROW(MAESTRO!$B$3:$B$1000)/((MAESTRO!$B$3:$B$1000="CIVILES")*(UPPER(MAESTRO!$L$3:$L$1000)="CONFIRMADO")),ROWS($A$3:A4))),"")</f>
        <v/>
      </c>
      <c r="Q4" s="18" t="str">
        <f ca="1">IFERROR(INDEX(MAESTRO!Q:Q,_xludf.AGGREGATE(15,6,ROW(MAESTRO!$B$3:$B$1000)/((MAESTRO!$B$3:$B$1000="CIVILES")*(UPPER(MAESTRO!$L$3:$L$1000)="CONFIRMADO")),ROWS($A$3:A4))),"")</f>
        <v/>
      </c>
      <c r="R4" s="18" t="str">
        <f ca="1">IFERROR(INDEX(MAESTRO!R:R,_xludf.AGGREGATE(15,6,ROW(MAESTRO!$B$3:$B$1000)/((MAESTRO!$B$3:$B$1000="CIVILES")*(UPPER(MAESTRO!$L$3:$L$1000)="CONFIRMADO")),ROWS($A$3:A4))),"")</f>
        <v/>
      </c>
      <c r="S4" s="18" t="str">
        <f ca="1">IFERROR(INDEX(MAESTRO!S:S,_xludf.AGGREGATE(15,6,ROW(MAESTRO!$B$3:$B$1000)/((MAESTRO!$B$3:$B$1000="CIVILES")*(UPPER(MAESTRO!$L$3:$L$1000)="CONFIRMADO")),ROWS($A$3:A4))),"")</f>
        <v/>
      </c>
      <c r="T4" s="18" t="str">
        <f ca="1">IFERROR(INDEX(MAESTRO!T:T,_xludf.AGGREGATE(15,6,ROW(MAESTRO!$B$3:$B$1000)/((MAESTRO!$B$3:$B$1000="CIVILES")*(UPPER(MAESTRO!$L$3:$L$1000)="CONFIRMADO")),ROWS($A$3:A4))),"")</f>
        <v/>
      </c>
      <c r="U4" s="18" t="str">
        <f ca="1">IFERROR(INDEX(MAESTRO!U:U,_xludf.AGGREGATE(15,6,ROW(MAESTRO!$B$3:$B$1000)/((MAESTRO!$B$3:$B$1000="CIVILES")*(UPPER(MAESTRO!$L$3:$L$1000)="CONFIRMADO")),ROWS($A$3:A4))),"")</f>
        <v/>
      </c>
      <c r="V4" s="18" t="str">
        <f ca="1">IFERROR(INDEX(MAESTRO!V:V,_xludf.AGGREGATE(15,6,ROW(MAESTRO!$B$3:$B$1000)/((MAESTRO!$B$3:$B$1000="CIVILES")*(UPPER(MAESTRO!$L$3:$L$1000)="CONFIRMADO")),ROWS($A$3:A4))),"")</f>
        <v/>
      </c>
      <c r="W4" s="18" t="str">
        <f ca="1">IFERROR(INDEX(MAESTRO!W:W,_xludf.AGGREGATE(15,6,ROW(MAESTRO!$B$3:$B$1000)/((MAESTRO!$B$3:$B$1000="CIVILES")*(UPPER(MAESTRO!$L$3:$L$1000)="CONFIRMADO")),ROWS($A$3:A4))),"")</f>
        <v/>
      </c>
      <c r="X4" s="18" t="str">
        <f ca="1">IFERROR(INDEX(MAESTRO!X:X,_xludf.AGGREGATE(15,6,ROW(MAESTRO!$B$3:$B$1000)/((MAESTRO!$B$3:$B$1000="CIVILES")*(UPPER(MAESTRO!$L$3:$L$1000)="CONFIRMADO")),ROWS($A$3:A4))),"")</f>
        <v/>
      </c>
    </row>
    <row r="5" spans="1:24" ht="22.05" customHeight="1">
      <c r="A5" s="10" t="str">
        <f ca="1">IFERROR(INDEX(MAESTRO!A:A,_xludf.AGGREGATE(15,6,ROW(MAESTRO!$B$3:$B$1000)/((MAESTRO!$B$3:$B$1000="CIVILES")*(UPPER(MAESTRO!$L$3:$L$1000)="CONFIRMADO")),ROWS($A$3:A5))),"")</f>
        <v/>
      </c>
      <c r="B5" s="10" t="str">
        <f ca="1">IFERROR(INDEX(MAESTRO!B:B,_xludf.AGGREGATE(15,6,ROW(MAESTRO!$B$3:$B$1000)/((MAESTRO!$B$3:$B$1000="CIVILES")*(UPPER(MAESTRO!$L$3:$L$1000)="CONFIRMADO")),ROWS($A$3:A5))),"")</f>
        <v/>
      </c>
      <c r="C5" s="10" t="str">
        <f ca="1">IFERROR(INDEX(MAESTRO!C:C,_xludf.AGGREGATE(15,6,ROW(MAESTRO!$B$3:$B$1000)/((MAESTRO!$B$3:$B$1000="CIVILES")*(UPPER(MAESTRO!$L$3:$L$1000)="CONFIRMADO")),ROWS($A$3:A5))),"")</f>
        <v/>
      </c>
      <c r="D5" s="10" t="str">
        <f ca="1">IFERROR(INDEX(MAESTRO!D:D,_xludf.AGGREGATE(15,6,ROW(MAESTRO!$B$3:$B$1000)/((MAESTRO!$B$3:$B$1000="CIVILES")*(UPPER(MAESTRO!$L$3:$L$1000)="CONFIRMADO")),ROWS($A$3:A5))),"")</f>
        <v/>
      </c>
      <c r="E5" s="10" t="str">
        <f ca="1">IFERROR(INDEX(MAESTRO!E:E,_xludf.AGGREGATE(15,6,ROW(MAESTRO!$B$3:$B$1000)/((MAESTRO!$B$3:$B$1000="CIVILES")*(UPPER(MAESTRO!$L$3:$L$1000)="CONFIRMADO")),ROWS($A$3:A5))),"")</f>
        <v/>
      </c>
      <c r="F5" s="10" t="str">
        <f ca="1">IFERROR(INDEX(MAESTRO!F:F,_xludf.AGGREGATE(15,6,ROW(MAESTRO!$B$3:$B$1000)/((MAESTRO!$B$3:$B$1000="CIVILES")*(UPPER(MAESTRO!$L$3:$L$1000)="CONFIRMADO")),ROWS($A$3:A5))),"")</f>
        <v/>
      </c>
      <c r="G5" s="10" t="str">
        <f ca="1">IFERROR(INDEX(MAESTRO!G:G,_xludf.AGGREGATE(15,6,ROW(MAESTRO!$B$3:$B$1000)/((MAESTRO!$B$3:$B$1000="CIVILES")*(UPPER(MAESTRO!$L$3:$L$1000)="CONFIRMADO")),ROWS($A$3:A5))),"")</f>
        <v/>
      </c>
      <c r="H5" s="10" t="str">
        <f ca="1">IFERROR(INDEX(MAESTRO!H:H,_xludf.AGGREGATE(15,6,ROW(MAESTRO!$B$3:$B$1000)/((MAESTRO!$B$3:$B$1000="CIVILES")*(UPPER(MAESTRO!$L$3:$L$1000)="CONFIRMADO")),ROWS($A$3:A5))),"")</f>
        <v/>
      </c>
      <c r="I5" s="10" t="str">
        <f ca="1">IFERROR(INDEX(MAESTRO!I:I,_xludf.AGGREGATE(15,6,ROW(MAESTRO!$B$3:$B$1000)/((MAESTRO!$B$3:$B$1000="CIVILES")*(UPPER(MAESTRO!$L$3:$L$1000)="CONFIRMADO")),ROWS($A$3:A5))),"")</f>
        <v/>
      </c>
      <c r="J5" s="10" t="str">
        <f ca="1">IFERROR(INDEX(MAESTRO!J:J,_xludf.AGGREGATE(15,6,ROW(MAESTRO!$B$3:$B$1000)/((MAESTRO!$B$3:$B$1000="CIVILES")*(UPPER(MAESTRO!$L$3:$L$1000)="CONFIRMADO")),ROWS($A$3:A5))),"")</f>
        <v/>
      </c>
      <c r="K5" s="10" t="str">
        <f ca="1">IFERROR(INDEX(MAESTRO!K:K,_xludf.AGGREGATE(15,6,ROW(MAESTRO!$B$3:$B$1000)/((MAESTRO!$B$3:$B$1000="CIVILES")*(UPPER(MAESTRO!$L$3:$L$1000)="CONFIRMADO")),ROWS($A$3:A5))),"")</f>
        <v/>
      </c>
      <c r="L5" s="10" t="str">
        <f ca="1">IFERROR(INDEX(MAESTRO!L:L,_xludf.AGGREGATE(15,6,ROW(MAESTRO!$B$3:$B$1000)/((MAESTRO!$B$3:$B$1000="CIVILES")*(UPPER(MAESTRO!$L$3:$L$1000)="CONFIRMADO")),ROWS($A$3:A5))),"")</f>
        <v/>
      </c>
      <c r="M5" s="10" t="str">
        <f ca="1">IFERROR(INDEX(MAESTRO!M:M,_xludf.AGGREGATE(15,6,ROW(MAESTRO!$B$3:$B$1000)/((MAESTRO!$B$3:$B$1000="CIVILES")*(UPPER(MAESTRO!$L$3:$L$1000)="CONFIRMADO")),ROWS($A$3:A5))),"")</f>
        <v/>
      </c>
      <c r="N5" s="10" t="str">
        <f ca="1">IFERROR(INDEX(MAESTRO!N:N,_xludf.AGGREGATE(15,6,ROW(MAESTRO!$B$3:$B$1000)/((MAESTRO!$B$3:$B$1000="CIVILES")*(UPPER(MAESTRO!$L$3:$L$1000)="CONFIRMADO")),ROWS($A$3:A5))),"")</f>
        <v/>
      </c>
      <c r="O5" s="10" t="str">
        <f ca="1">IFERROR(INDEX(MAESTRO!O:O,_xludf.AGGREGATE(15,6,ROW(MAESTRO!$B$3:$B$1000)/((MAESTRO!$B$3:$B$1000="CIVILES")*(UPPER(MAESTRO!$L$3:$L$1000)="CONFIRMADO")),ROWS($A$3:A5))),"")</f>
        <v/>
      </c>
      <c r="P5" s="10" t="str">
        <f ca="1">IFERROR(INDEX(MAESTRO!P:P,_xludf.AGGREGATE(15,6,ROW(MAESTRO!$B$3:$B$1000)/((MAESTRO!$B$3:$B$1000="CIVILES")*(UPPER(MAESTRO!$L$3:$L$1000)="CONFIRMADO")),ROWS($A$3:A5))),"")</f>
        <v/>
      </c>
      <c r="Q5" s="10" t="str">
        <f ca="1">IFERROR(INDEX(MAESTRO!Q:Q,_xludf.AGGREGATE(15,6,ROW(MAESTRO!$B$3:$B$1000)/((MAESTRO!$B$3:$B$1000="CIVILES")*(UPPER(MAESTRO!$L$3:$L$1000)="CONFIRMADO")),ROWS($A$3:A5))),"")</f>
        <v/>
      </c>
      <c r="R5" s="10" t="str">
        <f ca="1">IFERROR(INDEX(MAESTRO!R:R,_xludf.AGGREGATE(15,6,ROW(MAESTRO!$B$3:$B$1000)/((MAESTRO!$B$3:$B$1000="CIVILES")*(UPPER(MAESTRO!$L$3:$L$1000)="CONFIRMADO")),ROWS($A$3:A5))),"")</f>
        <v/>
      </c>
      <c r="S5" s="10" t="str">
        <f ca="1">IFERROR(INDEX(MAESTRO!S:S,_xludf.AGGREGATE(15,6,ROW(MAESTRO!$B$3:$B$1000)/((MAESTRO!$B$3:$B$1000="CIVILES")*(UPPER(MAESTRO!$L$3:$L$1000)="CONFIRMADO")),ROWS($A$3:A5))),"")</f>
        <v/>
      </c>
      <c r="T5" s="10" t="str">
        <f ca="1">IFERROR(INDEX(MAESTRO!T:T,_xludf.AGGREGATE(15,6,ROW(MAESTRO!$B$3:$B$1000)/((MAESTRO!$B$3:$B$1000="CIVILES")*(UPPER(MAESTRO!$L$3:$L$1000)="CONFIRMADO")),ROWS($A$3:A5))),"")</f>
        <v/>
      </c>
      <c r="U5" s="10" t="str">
        <f ca="1">IFERROR(INDEX(MAESTRO!U:U,_xludf.AGGREGATE(15,6,ROW(MAESTRO!$B$3:$B$1000)/((MAESTRO!$B$3:$B$1000="CIVILES")*(UPPER(MAESTRO!$L$3:$L$1000)="CONFIRMADO")),ROWS($A$3:A5))),"")</f>
        <v/>
      </c>
      <c r="V5" s="10" t="str">
        <f ca="1">IFERROR(INDEX(MAESTRO!V:V,_xludf.AGGREGATE(15,6,ROW(MAESTRO!$B$3:$B$1000)/((MAESTRO!$B$3:$B$1000="CIVILES")*(UPPER(MAESTRO!$L$3:$L$1000)="CONFIRMADO")),ROWS($A$3:A5))),"")</f>
        <v/>
      </c>
      <c r="W5" s="10" t="str">
        <f ca="1">IFERROR(INDEX(MAESTRO!W:W,_xludf.AGGREGATE(15,6,ROW(MAESTRO!$B$3:$B$1000)/((MAESTRO!$B$3:$B$1000="CIVILES")*(UPPER(MAESTRO!$L$3:$L$1000)="CONFIRMADO")),ROWS($A$3:A5))),"")</f>
        <v/>
      </c>
      <c r="X5" s="10" t="str">
        <f ca="1">IFERROR(INDEX(MAESTRO!X:X,_xludf.AGGREGATE(15,6,ROW(MAESTRO!$B$3:$B$1000)/((MAESTRO!$B$3:$B$1000="CIVILES")*(UPPER(MAESTRO!$L$3:$L$1000)="CONFIRMADO")),ROWS($A$3:A5))),"")</f>
        <v/>
      </c>
    </row>
    <row r="6" spans="1:24" ht="22.05" customHeight="1">
      <c r="A6" s="18" t="str">
        <f ca="1">IFERROR(INDEX(MAESTRO!A:A,_xludf.AGGREGATE(15,6,ROW(MAESTRO!$B$3:$B$1000)/((MAESTRO!$B$3:$B$1000="CIVILES")*(UPPER(MAESTRO!$L$3:$L$1000)="CONFIRMADO")),ROWS($A$3:A6))),"")</f>
        <v/>
      </c>
      <c r="B6" s="18" t="str">
        <f ca="1">IFERROR(INDEX(MAESTRO!B:B,_xludf.AGGREGATE(15,6,ROW(MAESTRO!$B$3:$B$1000)/((MAESTRO!$B$3:$B$1000="CIVILES")*(UPPER(MAESTRO!$L$3:$L$1000)="CONFIRMADO")),ROWS($A$3:A6))),"")</f>
        <v/>
      </c>
      <c r="C6" s="18" t="str">
        <f ca="1">IFERROR(INDEX(MAESTRO!C:C,_xludf.AGGREGATE(15,6,ROW(MAESTRO!$B$3:$B$1000)/((MAESTRO!$B$3:$B$1000="CIVILES")*(UPPER(MAESTRO!$L$3:$L$1000)="CONFIRMADO")),ROWS($A$3:A6))),"")</f>
        <v/>
      </c>
      <c r="D6" s="18" t="str">
        <f ca="1">IFERROR(INDEX(MAESTRO!D:D,_xludf.AGGREGATE(15,6,ROW(MAESTRO!$B$3:$B$1000)/((MAESTRO!$B$3:$B$1000="CIVILES")*(UPPER(MAESTRO!$L$3:$L$1000)="CONFIRMADO")),ROWS($A$3:A6))),"")</f>
        <v/>
      </c>
      <c r="E6" s="18" t="str">
        <f ca="1">IFERROR(INDEX(MAESTRO!E:E,_xludf.AGGREGATE(15,6,ROW(MAESTRO!$B$3:$B$1000)/((MAESTRO!$B$3:$B$1000="CIVILES")*(UPPER(MAESTRO!$L$3:$L$1000)="CONFIRMADO")),ROWS($A$3:A6))),"")</f>
        <v/>
      </c>
      <c r="F6" s="18" t="str">
        <f ca="1">IFERROR(INDEX(MAESTRO!F:F,_xludf.AGGREGATE(15,6,ROW(MAESTRO!$B$3:$B$1000)/((MAESTRO!$B$3:$B$1000="CIVILES")*(UPPER(MAESTRO!$L$3:$L$1000)="CONFIRMADO")),ROWS($A$3:A6))),"")</f>
        <v/>
      </c>
      <c r="G6" s="18" t="str">
        <f ca="1">IFERROR(INDEX(MAESTRO!G:G,_xludf.AGGREGATE(15,6,ROW(MAESTRO!$B$3:$B$1000)/((MAESTRO!$B$3:$B$1000="CIVILES")*(UPPER(MAESTRO!$L$3:$L$1000)="CONFIRMADO")),ROWS($A$3:A6))),"")</f>
        <v/>
      </c>
      <c r="H6" s="18" t="str">
        <f ca="1">IFERROR(INDEX(MAESTRO!H:H,_xludf.AGGREGATE(15,6,ROW(MAESTRO!$B$3:$B$1000)/((MAESTRO!$B$3:$B$1000="CIVILES")*(UPPER(MAESTRO!$L$3:$L$1000)="CONFIRMADO")),ROWS($A$3:A6))),"")</f>
        <v/>
      </c>
      <c r="I6" s="18" t="str">
        <f ca="1">IFERROR(INDEX(MAESTRO!I:I,_xludf.AGGREGATE(15,6,ROW(MAESTRO!$B$3:$B$1000)/((MAESTRO!$B$3:$B$1000="CIVILES")*(UPPER(MAESTRO!$L$3:$L$1000)="CONFIRMADO")),ROWS($A$3:A6))),"")</f>
        <v/>
      </c>
      <c r="J6" s="18" t="str">
        <f ca="1">IFERROR(INDEX(MAESTRO!J:J,_xludf.AGGREGATE(15,6,ROW(MAESTRO!$B$3:$B$1000)/((MAESTRO!$B$3:$B$1000="CIVILES")*(UPPER(MAESTRO!$L$3:$L$1000)="CONFIRMADO")),ROWS($A$3:A6))),"")</f>
        <v/>
      </c>
      <c r="K6" s="18" t="str">
        <f ca="1">IFERROR(INDEX(MAESTRO!K:K,_xludf.AGGREGATE(15,6,ROW(MAESTRO!$B$3:$B$1000)/((MAESTRO!$B$3:$B$1000="CIVILES")*(UPPER(MAESTRO!$L$3:$L$1000)="CONFIRMADO")),ROWS($A$3:A6))),"")</f>
        <v/>
      </c>
      <c r="L6" s="18" t="str">
        <f ca="1">IFERROR(INDEX(MAESTRO!L:L,_xludf.AGGREGATE(15,6,ROW(MAESTRO!$B$3:$B$1000)/((MAESTRO!$B$3:$B$1000="CIVILES")*(UPPER(MAESTRO!$L$3:$L$1000)="CONFIRMADO")),ROWS($A$3:A6))),"")</f>
        <v/>
      </c>
      <c r="M6" s="18" t="str">
        <f ca="1">IFERROR(INDEX(MAESTRO!M:M,_xludf.AGGREGATE(15,6,ROW(MAESTRO!$B$3:$B$1000)/((MAESTRO!$B$3:$B$1000="CIVILES")*(UPPER(MAESTRO!$L$3:$L$1000)="CONFIRMADO")),ROWS($A$3:A6))),"")</f>
        <v/>
      </c>
      <c r="N6" s="18" t="str">
        <f ca="1">IFERROR(INDEX(MAESTRO!N:N,_xludf.AGGREGATE(15,6,ROW(MAESTRO!$B$3:$B$1000)/((MAESTRO!$B$3:$B$1000="CIVILES")*(UPPER(MAESTRO!$L$3:$L$1000)="CONFIRMADO")),ROWS($A$3:A6))),"")</f>
        <v/>
      </c>
      <c r="O6" s="18" t="str">
        <f ca="1">IFERROR(INDEX(MAESTRO!O:O,_xludf.AGGREGATE(15,6,ROW(MAESTRO!$B$3:$B$1000)/((MAESTRO!$B$3:$B$1000="CIVILES")*(UPPER(MAESTRO!$L$3:$L$1000)="CONFIRMADO")),ROWS($A$3:A6))),"")</f>
        <v/>
      </c>
      <c r="P6" s="18" t="str">
        <f ca="1">IFERROR(INDEX(MAESTRO!P:P,_xludf.AGGREGATE(15,6,ROW(MAESTRO!$B$3:$B$1000)/((MAESTRO!$B$3:$B$1000="CIVILES")*(UPPER(MAESTRO!$L$3:$L$1000)="CONFIRMADO")),ROWS($A$3:A6))),"")</f>
        <v/>
      </c>
      <c r="Q6" s="18" t="str">
        <f ca="1">IFERROR(INDEX(MAESTRO!Q:Q,_xludf.AGGREGATE(15,6,ROW(MAESTRO!$B$3:$B$1000)/((MAESTRO!$B$3:$B$1000="CIVILES")*(UPPER(MAESTRO!$L$3:$L$1000)="CONFIRMADO")),ROWS($A$3:A6))),"")</f>
        <v/>
      </c>
      <c r="R6" s="18" t="str">
        <f ca="1">IFERROR(INDEX(MAESTRO!R:R,_xludf.AGGREGATE(15,6,ROW(MAESTRO!$B$3:$B$1000)/((MAESTRO!$B$3:$B$1000="CIVILES")*(UPPER(MAESTRO!$L$3:$L$1000)="CONFIRMADO")),ROWS($A$3:A6))),"")</f>
        <v/>
      </c>
      <c r="S6" s="18" t="str">
        <f ca="1">IFERROR(INDEX(MAESTRO!S:S,_xludf.AGGREGATE(15,6,ROW(MAESTRO!$B$3:$B$1000)/((MAESTRO!$B$3:$B$1000="CIVILES")*(UPPER(MAESTRO!$L$3:$L$1000)="CONFIRMADO")),ROWS($A$3:A6))),"")</f>
        <v/>
      </c>
      <c r="T6" s="18" t="str">
        <f ca="1">IFERROR(INDEX(MAESTRO!T:T,_xludf.AGGREGATE(15,6,ROW(MAESTRO!$B$3:$B$1000)/((MAESTRO!$B$3:$B$1000="CIVILES")*(UPPER(MAESTRO!$L$3:$L$1000)="CONFIRMADO")),ROWS($A$3:A6))),"")</f>
        <v/>
      </c>
      <c r="U6" s="18" t="str">
        <f ca="1">IFERROR(INDEX(MAESTRO!U:U,_xludf.AGGREGATE(15,6,ROW(MAESTRO!$B$3:$B$1000)/((MAESTRO!$B$3:$B$1000="CIVILES")*(UPPER(MAESTRO!$L$3:$L$1000)="CONFIRMADO")),ROWS($A$3:A6))),"")</f>
        <v/>
      </c>
      <c r="V6" s="18" t="str">
        <f ca="1">IFERROR(INDEX(MAESTRO!V:V,_xludf.AGGREGATE(15,6,ROW(MAESTRO!$B$3:$B$1000)/((MAESTRO!$B$3:$B$1000="CIVILES")*(UPPER(MAESTRO!$L$3:$L$1000)="CONFIRMADO")),ROWS($A$3:A6))),"")</f>
        <v/>
      </c>
      <c r="W6" s="18" t="str">
        <f ca="1">IFERROR(INDEX(MAESTRO!W:W,_xludf.AGGREGATE(15,6,ROW(MAESTRO!$B$3:$B$1000)/((MAESTRO!$B$3:$B$1000="CIVILES")*(UPPER(MAESTRO!$L$3:$L$1000)="CONFIRMADO")),ROWS($A$3:A6))),"")</f>
        <v/>
      </c>
      <c r="X6" s="18" t="str">
        <f ca="1">IFERROR(INDEX(MAESTRO!X:X,_xludf.AGGREGATE(15,6,ROW(MAESTRO!$B$3:$B$1000)/((MAESTRO!$B$3:$B$1000="CIVILES")*(UPPER(MAESTRO!$L$3:$L$1000)="CONFIRMADO")),ROWS($A$3:A6))),"")</f>
        <v/>
      </c>
    </row>
    <row r="7" spans="1:24" ht="22.05" customHeight="1">
      <c r="A7" s="10" t="str">
        <f ca="1">IFERROR(INDEX(MAESTRO!A:A,_xludf.AGGREGATE(15,6,ROW(MAESTRO!$B$3:$B$1000)/((MAESTRO!$B$3:$B$1000="CIVILES")*(UPPER(MAESTRO!$L$3:$L$1000)="CONFIRMADO")),ROWS($A$3:A7))),"")</f>
        <v/>
      </c>
      <c r="B7" s="10" t="str">
        <f ca="1">IFERROR(INDEX(MAESTRO!B:B,_xludf.AGGREGATE(15,6,ROW(MAESTRO!$B$3:$B$1000)/((MAESTRO!$B$3:$B$1000="CIVILES")*(UPPER(MAESTRO!$L$3:$L$1000)="CONFIRMADO")),ROWS($A$3:A7))),"")</f>
        <v/>
      </c>
      <c r="C7" s="10" t="str">
        <f ca="1">IFERROR(INDEX(MAESTRO!C:C,_xludf.AGGREGATE(15,6,ROW(MAESTRO!$B$3:$B$1000)/((MAESTRO!$B$3:$B$1000="CIVILES")*(UPPER(MAESTRO!$L$3:$L$1000)="CONFIRMADO")),ROWS($A$3:A7))),"")</f>
        <v/>
      </c>
      <c r="D7" s="10" t="str">
        <f ca="1">IFERROR(INDEX(MAESTRO!D:D,_xludf.AGGREGATE(15,6,ROW(MAESTRO!$B$3:$B$1000)/((MAESTRO!$B$3:$B$1000="CIVILES")*(UPPER(MAESTRO!$L$3:$L$1000)="CONFIRMADO")),ROWS($A$3:A7))),"")</f>
        <v/>
      </c>
      <c r="E7" s="10" t="str">
        <f ca="1">IFERROR(INDEX(MAESTRO!E:E,_xludf.AGGREGATE(15,6,ROW(MAESTRO!$B$3:$B$1000)/((MAESTRO!$B$3:$B$1000="CIVILES")*(UPPER(MAESTRO!$L$3:$L$1000)="CONFIRMADO")),ROWS($A$3:A7))),"")</f>
        <v/>
      </c>
      <c r="F7" s="10" t="str">
        <f ca="1">IFERROR(INDEX(MAESTRO!F:F,_xludf.AGGREGATE(15,6,ROW(MAESTRO!$B$3:$B$1000)/((MAESTRO!$B$3:$B$1000="CIVILES")*(UPPER(MAESTRO!$L$3:$L$1000)="CONFIRMADO")),ROWS($A$3:A7))),"")</f>
        <v/>
      </c>
      <c r="G7" s="10" t="str">
        <f ca="1">IFERROR(INDEX(MAESTRO!G:G,_xludf.AGGREGATE(15,6,ROW(MAESTRO!$B$3:$B$1000)/((MAESTRO!$B$3:$B$1000="CIVILES")*(UPPER(MAESTRO!$L$3:$L$1000)="CONFIRMADO")),ROWS($A$3:A7))),"")</f>
        <v/>
      </c>
      <c r="H7" s="10" t="str">
        <f ca="1">IFERROR(INDEX(MAESTRO!H:H,_xludf.AGGREGATE(15,6,ROW(MAESTRO!$B$3:$B$1000)/((MAESTRO!$B$3:$B$1000="CIVILES")*(UPPER(MAESTRO!$L$3:$L$1000)="CONFIRMADO")),ROWS($A$3:A7))),"")</f>
        <v/>
      </c>
      <c r="I7" s="10" t="str">
        <f ca="1">IFERROR(INDEX(MAESTRO!I:I,_xludf.AGGREGATE(15,6,ROW(MAESTRO!$B$3:$B$1000)/((MAESTRO!$B$3:$B$1000="CIVILES")*(UPPER(MAESTRO!$L$3:$L$1000)="CONFIRMADO")),ROWS($A$3:A7))),"")</f>
        <v/>
      </c>
      <c r="J7" s="10" t="str">
        <f ca="1">IFERROR(INDEX(MAESTRO!J:J,_xludf.AGGREGATE(15,6,ROW(MAESTRO!$B$3:$B$1000)/((MAESTRO!$B$3:$B$1000="CIVILES")*(UPPER(MAESTRO!$L$3:$L$1000)="CONFIRMADO")),ROWS($A$3:A7))),"")</f>
        <v/>
      </c>
      <c r="K7" s="10" t="str">
        <f ca="1">IFERROR(INDEX(MAESTRO!K:K,_xludf.AGGREGATE(15,6,ROW(MAESTRO!$B$3:$B$1000)/((MAESTRO!$B$3:$B$1000="CIVILES")*(UPPER(MAESTRO!$L$3:$L$1000)="CONFIRMADO")),ROWS($A$3:A7))),"")</f>
        <v/>
      </c>
      <c r="L7" s="10" t="str">
        <f ca="1">IFERROR(INDEX(MAESTRO!L:L,_xludf.AGGREGATE(15,6,ROW(MAESTRO!$B$3:$B$1000)/((MAESTRO!$B$3:$B$1000="CIVILES")*(UPPER(MAESTRO!$L$3:$L$1000)="CONFIRMADO")),ROWS($A$3:A7))),"")</f>
        <v/>
      </c>
      <c r="M7" s="10" t="str">
        <f ca="1">IFERROR(INDEX(MAESTRO!M:M,_xludf.AGGREGATE(15,6,ROW(MAESTRO!$B$3:$B$1000)/((MAESTRO!$B$3:$B$1000="CIVILES")*(UPPER(MAESTRO!$L$3:$L$1000)="CONFIRMADO")),ROWS($A$3:A7))),"")</f>
        <v/>
      </c>
      <c r="N7" s="10" t="str">
        <f ca="1">IFERROR(INDEX(MAESTRO!N:N,_xludf.AGGREGATE(15,6,ROW(MAESTRO!$B$3:$B$1000)/((MAESTRO!$B$3:$B$1000="CIVILES")*(UPPER(MAESTRO!$L$3:$L$1000)="CONFIRMADO")),ROWS($A$3:A7))),"")</f>
        <v/>
      </c>
      <c r="O7" s="10" t="str">
        <f ca="1">IFERROR(INDEX(MAESTRO!O:O,_xludf.AGGREGATE(15,6,ROW(MAESTRO!$B$3:$B$1000)/((MAESTRO!$B$3:$B$1000="CIVILES")*(UPPER(MAESTRO!$L$3:$L$1000)="CONFIRMADO")),ROWS($A$3:A7))),"")</f>
        <v/>
      </c>
      <c r="P7" s="10" t="str">
        <f ca="1">IFERROR(INDEX(MAESTRO!P:P,_xludf.AGGREGATE(15,6,ROW(MAESTRO!$B$3:$B$1000)/((MAESTRO!$B$3:$B$1000="CIVILES")*(UPPER(MAESTRO!$L$3:$L$1000)="CONFIRMADO")),ROWS($A$3:A7))),"")</f>
        <v/>
      </c>
      <c r="Q7" s="10" t="str">
        <f ca="1">IFERROR(INDEX(MAESTRO!Q:Q,_xludf.AGGREGATE(15,6,ROW(MAESTRO!$B$3:$B$1000)/((MAESTRO!$B$3:$B$1000="CIVILES")*(UPPER(MAESTRO!$L$3:$L$1000)="CONFIRMADO")),ROWS($A$3:A7))),"")</f>
        <v/>
      </c>
      <c r="R7" s="10" t="str">
        <f ca="1">IFERROR(INDEX(MAESTRO!R:R,_xludf.AGGREGATE(15,6,ROW(MAESTRO!$B$3:$B$1000)/((MAESTRO!$B$3:$B$1000="CIVILES")*(UPPER(MAESTRO!$L$3:$L$1000)="CONFIRMADO")),ROWS($A$3:A7))),"")</f>
        <v/>
      </c>
      <c r="S7" s="10" t="str">
        <f ca="1">IFERROR(INDEX(MAESTRO!S:S,_xludf.AGGREGATE(15,6,ROW(MAESTRO!$B$3:$B$1000)/((MAESTRO!$B$3:$B$1000="CIVILES")*(UPPER(MAESTRO!$L$3:$L$1000)="CONFIRMADO")),ROWS($A$3:A7))),"")</f>
        <v/>
      </c>
      <c r="T7" s="10" t="str">
        <f ca="1">IFERROR(INDEX(MAESTRO!T:T,_xludf.AGGREGATE(15,6,ROW(MAESTRO!$B$3:$B$1000)/((MAESTRO!$B$3:$B$1000="CIVILES")*(UPPER(MAESTRO!$L$3:$L$1000)="CONFIRMADO")),ROWS($A$3:A7))),"")</f>
        <v/>
      </c>
      <c r="U7" s="10" t="str">
        <f ca="1">IFERROR(INDEX(MAESTRO!U:U,_xludf.AGGREGATE(15,6,ROW(MAESTRO!$B$3:$B$1000)/((MAESTRO!$B$3:$B$1000="CIVILES")*(UPPER(MAESTRO!$L$3:$L$1000)="CONFIRMADO")),ROWS($A$3:A7))),"")</f>
        <v/>
      </c>
      <c r="V7" s="10" t="str">
        <f ca="1">IFERROR(INDEX(MAESTRO!V:V,_xludf.AGGREGATE(15,6,ROW(MAESTRO!$B$3:$B$1000)/((MAESTRO!$B$3:$B$1000="CIVILES")*(UPPER(MAESTRO!$L$3:$L$1000)="CONFIRMADO")),ROWS($A$3:A7))),"")</f>
        <v/>
      </c>
      <c r="W7" s="10" t="str">
        <f ca="1">IFERROR(INDEX(MAESTRO!W:W,_xludf.AGGREGATE(15,6,ROW(MAESTRO!$B$3:$B$1000)/((MAESTRO!$B$3:$B$1000="CIVILES")*(UPPER(MAESTRO!$L$3:$L$1000)="CONFIRMADO")),ROWS($A$3:A7))),"")</f>
        <v/>
      </c>
      <c r="X7" s="10" t="str">
        <f ca="1">IFERROR(INDEX(MAESTRO!X:X,_xludf.AGGREGATE(15,6,ROW(MAESTRO!$B$3:$B$1000)/((MAESTRO!$B$3:$B$1000="CIVILES")*(UPPER(MAESTRO!$L$3:$L$1000)="CONFIRMADO")),ROWS($A$3:A7))),"")</f>
        <v/>
      </c>
    </row>
    <row r="8" spans="1:24" ht="22.05" customHeight="1">
      <c r="A8" s="18" t="str">
        <f ca="1">IFERROR(INDEX(MAESTRO!A:A,_xludf.AGGREGATE(15,6,ROW(MAESTRO!$B$3:$B$1000)/((MAESTRO!$B$3:$B$1000="CIVILES")*(UPPER(MAESTRO!$L$3:$L$1000)="CONFIRMADO")),ROWS($A$3:A8))),"")</f>
        <v/>
      </c>
      <c r="B8" s="18" t="str">
        <f ca="1">IFERROR(INDEX(MAESTRO!B:B,_xludf.AGGREGATE(15,6,ROW(MAESTRO!$B$3:$B$1000)/((MAESTRO!$B$3:$B$1000="CIVILES")*(UPPER(MAESTRO!$L$3:$L$1000)="CONFIRMADO")),ROWS($A$3:A8))),"")</f>
        <v/>
      </c>
      <c r="C8" s="18" t="str">
        <f ca="1">IFERROR(INDEX(MAESTRO!C:C,_xludf.AGGREGATE(15,6,ROW(MAESTRO!$B$3:$B$1000)/((MAESTRO!$B$3:$B$1000="CIVILES")*(UPPER(MAESTRO!$L$3:$L$1000)="CONFIRMADO")),ROWS($A$3:A8))),"")</f>
        <v/>
      </c>
      <c r="D8" s="18" t="str">
        <f ca="1">IFERROR(INDEX(MAESTRO!D:D,_xludf.AGGREGATE(15,6,ROW(MAESTRO!$B$3:$B$1000)/((MAESTRO!$B$3:$B$1000="CIVILES")*(UPPER(MAESTRO!$L$3:$L$1000)="CONFIRMADO")),ROWS($A$3:A8))),"")</f>
        <v/>
      </c>
      <c r="E8" s="18" t="str">
        <f ca="1">IFERROR(INDEX(MAESTRO!E:E,_xludf.AGGREGATE(15,6,ROW(MAESTRO!$B$3:$B$1000)/((MAESTRO!$B$3:$B$1000="CIVILES")*(UPPER(MAESTRO!$L$3:$L$1000)="CONFIRMADO")),ROWS($A$3:A8))),"")</f>
        <v/>
      </c>
      <c r="F8" s="18" t="str">
        <f ca="1">IFERROR(INDEX(MAESTRO!F:F,_xludf.AGGREGATE(15,6,ROW(MAESTRO!$B$3:$B$1000)/((MAESTRO!$B$3:$B$1000="CIVILES")*(UPPER(MAESTRO!$L$3:$L$1000)="CONFIRMADO")),ROWS($A$3:A8))),"")</f>
        <v/>
      </c>
      <c r="G8" s="18" t="str">
        <f ca="1">IFERROR(INDEX(MAESTRO!G:G,_xludf.AGGREGATE(15,6,ROW(MAESTRO!$B$3:$B$1000)/((MAESTRO!$B$3:$B$1000="CIVILES")*(UPPER(MAESTRO!$L$3:$L$1000)="CONFIRMADO")),ROWS($A$3:A8))),"")</f>
        <v/>
      </c>
      <c r="H8" s="18" t="str">
        <f ca="1">IFERROR(INDEX(MAESTRO!H:H,_xludf.AGGREGATE(15,6,ROW(MAESTRO!$B$3:$B$1000)/((MAESTRO!$B$3:$B$1000="CIVILES")*(UPPER(MAESTRO!$L$3:$L$1000)="CONFIRMADO")),ROWS($A$3:A8))),"")</f>
        <v/>
      </c>
      <c r="I8" s="18" t="str">
        <f ca="1">IFERROR(INDEX(MAESTRO!I:I,_xludf.AGGREGATE(15,6,ROW(MAESTRO!$B$3:$B$1000)/((MAESTRO!$B$3:$B$1000="CIVILES")*(UPPER(MAESTRO!$L$3:$L$1000)="CONFIRMADO")),ROWS($A$3:A8))),"")</f>
        <v/>
      </c>
      <c r="J8" s="18" t="str">
        <f ca="1">IFERROR(INDEX(MAESTRO!J:J,_xludf.AGGREGATE(15,6,ROW(MAESTRO!$B$3:$B$1000)/((MAESTRO!$B$3:$B$1000="CIVILES")*(UPPER(MAESTRO!$L$3:$L$1000)="CONFIRMADO")),ROWS($A$3:A8))),"")</f>
        <v/>
      </c>
      <c r="K8" s="18" t="str">
        <f ca="1">IFERROR(INDEX(MAESTRO!K:K,_xludf.AGGREGATE(15,6,ROW(MAESTRO!$B$3:$B$1000)/((MAESTRO!$B$3:$B$1000="CIVILES")*(UPPER(MAESTRO!$L$3:$L$1000)="CONFIRMADO")),ROWS($A$3:A8))),"")</f>
        <v/>
      </c>
      <c r="L8" s="18" t="str">
        <f ca="1">IFERROR(INDEX(MAESTRO!L:L,_xludf.AGGREGATE(15,6,ROW(MAESTRO!$B$3:$B$1000)/((MAESTRO!$B$3:$B$1000="CIVILES")*(UPPER(MAESTRO!$L$3:$L$1000)="CONFIRMADO")),ROWS($A$3:A8))),"")</f>
        <v/>
      </c>
      <c r="M8" s="18" t="str">
        <f ca="1">IFERROR(INDEX(MAESTRO!M:M,_xludf.AGGREGATE(15,6,ROW(MAESTRO!$B$3:$B$1000)/((MAESTRO!$B$3:$B$1000="CIVILES")*(UPPER(MAESTRO!$L$3:$L$1000)="CONFIRMADO")),ROWS($A$3:A8))),"")</f>
        <v/>
      </c>
      <c r="N8" s="18" t="str">
        <f ca="1">IFERROR(INDEX(MAESTRO!N:N,_xludf.AGGREGATE(15,6,ROW(MAESTRO!$B$3:$B$1000)/((MAESTRO!$B$3:$B$1000="CIVILES")*(UPPER(MAESTRO!$L$3:$L$1000)="CONFIRMADO")),ROWS($A$3:A8))),"")</f>
        <v/>
      </c>
      <c r="O8" s="18" t="str">
        <f ca="1">IFERROR(INDEX(MAESTRO!O:O,_xludf.AGGREGATE(15,6,ROW(MAESTRO!$B$3:$B$1000)/((MAESTRO!$B$3:$B$1000="CIVILES")*(UPPER(MAESTRO!$L$3:$L$1000)="CONFIRMADO")),ROWS($A$3:A8))),"")</f>
        <v/>
      </c>
      <c r="P8" s="18" t="str">
        <f ca="1">IFERROR(INDEX(MAESTRO!P:P,_xludf.AGGREGATE(15,6,ROW(MAESTRO!$B$3:$B$1000)/((MAESTRO!$B$3:$B$1000="CIVILES")*(UPPER(MAESTRO!$L$3:$L$1000)="CONFIRMADO")),ROWS($A$3:A8))),"")</f>
        <v/>
      </c>
      <c r="Q8" s="18" t="str">
        <f ca="1">IFERROR(INDEX(MAESTRO!Q:Q,_xludf.AGGREGATE(15,6,ROW(MAESTRO!$B$3:$B$1000)/((MAESTRO!$B$3:$B$1000="CIVILES")*(UPPER(MAESTRO!$L$3:$L$1000)="CONFIRMADO")),ROWS($A$3:A8))),"")</f>
        <v/>
      </c>
      <c r="R8" s="18" t="str">
        <f ca="1">IFERROR(INDEX(MAESTRO!R:R,_xludf.AGGREGATE(15,6,ROW(MAESTRO!$B$3:$B$1000)/((MAESTRO!$B$3:$B$1000="CIVILES")*(UPPER(MAESTRO!$L$3:$L$1000)="CONFIRMADO")),ROWS($A$3:A8))),"")</f>
        <v/>
      </c>
      <c r="S8" s="18" t="str">
        <f ca="1">IFERROR(INDEX(MAESTRO!S:S,_xludf.AGGREGATE(15,6,ROW(MAESTRO!$B$3:$B$1000)/((MAESTRO!$B$3:$B$1000="CIVILES")*(UPPER(MAESTRO!$L$3:$L$1000)="CONFIRMADO")),ROWS($A$3:A8))),"")</f>
        <v/>
      </c>
      <c r="T8" s="18" t="str">
        <f ca="1">IFERROR(INDEX(MAESTRO!T:T,_xludf.AGGREGATE(15,6,ROW(MAESTRO!$B$3:$B$1000)/((MAESTRO!$B$3:$B$1000="CIVILES")*(UPPER(MAESTRO!$L$3:$L$1000)="CONFIRMADO")),ROWS($A$3:A8))),"")</f>
        <v/>
      </c>
      <c r="U8" s="18" t="str">
        <f ca="1">IFERROR(INDEX(MAESTRO!U:U,_xludf.AGGREGATE(15,6,ROW(MAESTRO!$B$3:$B$1000)/((MAESTRO!$B$3:$B$1000="CIVILES")*(UPPER(MAESTRO!$L$3:$L$1000)="CONFIRMADO")),ROWS($A$3:A8))),"")</f>
        <v/>
      </c>
      <c r="V8" s="18" t="str">
        <f ca="1">IFERROR(INDEX(MAESTRO!V:V,_xludf.AGGREGATE(15,6,ROW(MAESTRO!$B$3:$B$1000)/((MAESTRO!$B$3:$B$1000="CIVILES")*(UPPER(MAESTRO!$L$3:$L$1000)="CONFIRMADO")),ROWS($A$3:A8))),"")</f>
        <v/>
      </c>
      <c r="W8" s="18" t="str">
        <f ca="1">IFERROR(INDEX(MAESTRO!W:W,_xludf.AGGREGATE(15,6,ROW(MAESTRO!$B$3:$B$1000)/((MAESTRO!$B$3:$B$1000="CIVILES")*(UPPER(MAESTRO!$L$3:$L$1000)="CONFIRMADO")),ROWS($A$3:A8))),"")</f>
        <v/>
      </c>
      <c r="X8" s="18" t="str">
        <f ca="1">IFERROR(INDEX(MAESTRO!X:X,_xludf.AGGREGATE(15,6,ROW(MAESTRO!$B$3:$B$1000)/((MAESTRO!$B$3:$B$1000="CIVILES")*(UPPER(MAESTRO!$L$3:$L$1000)="CONFIRMADO")),ROWS($A$3:A8))),"")</f>
        <v/>
      </c>
    </row>
    <row r="9" spans="1:24" ht="22.05" customHeight="1">
      <c r="A9" s="10" t="str">
        <f ca="1">IFERROR(INDEX(MAESTRO!A:A,_xludf.AGGREGATE(15,6,ROW(MAESTRO!$B$3:$B$1000)/((MAESTRO!$B$3:$B$1000="CIVILES")*(UPPER(MAESTRO!$L$3:$L$1000)="CONFIRMADO")),ROWS($A$3:A9))),"")</f>
        <v/>
      </c>
      <c r="B9" s="10" t="str">
        <f ca="1">IFERROR(INDEX(MAESTRO!B:B,_xludf.AGGREGATE(15,6,ROW(MAESTRO!$B$3:$B$1000)/((MAESTRO!$B$3:$B$1000="CIVILES")*(UPPER(MAESTRO!$L$3:$L$1000)="CONFIRMADO")),ROWS($A$3:A9))),"")</f>
        <v/>
      </c>
      <c r="C9" s="10" t="str">
        <f ca="1">IFERROR(INDEX(MAESTRO!C:C,_xludf.AGGREGATE(15,6,ROW(MAESTRO!$B$3:$B$1000)/((MAESTRO!$B$3:$B$1000="CIVILES")*(UPPER(MAESTRO!$L$3:$L$1000)="CONFIRMADO")),ROWS($A$3:A9))),"")</f>
        <v/>
      </c>
      <c r="D9" s="10" t="str">
        <f ca="1">IFERROR(INDEX(MAESTRO!D:D,_xludf.AGGREGATE(15,6,ROW(MAESTRO!$B$3:$B$1000)/((MAESTRO!$B$3:$B$1000="CIVILES")*(UPPER(MAESTRO!$L$3:$L$1000)="CONFIRMADO")),ROWS($A$3:A9))),"")</f>
        <v/>
      </c>
      <c r="E9" s="10" t="str">
        <f ca="1">IFERROR(INDEX(MAESTRO!E:E,_xludf.AGGREGATE(15,6,ROW(MAESTRO!$B$3:$B$1000)/((MAESTRO!$B$3:$B$1000="CIVILES")*(UPPER(MAESTRO!$L$3:$L$1000)="CONFIRMADO")),ROWS($A$3:A9))),"")</f>
        <v/>
      </c>
      <c r="F9" s="10" t="str">
        <f ca="1">IFERROR(INDEX(MAESTRO!F:F,_xludf.AGGREGATE(15,6,ROW(MAESTRO!$B$3:$B$1000)/((MAESTRO!$B$3:$B$1000="CIVILES")*(UPPER(MAESTRO!$L$3:$L$1000)="CONFIRMADO")),ROWS($A$3:A9))),"")</f>
        <v/>
      </c>
      <c r="G9" s="10" t="str">
        <f ca="1">IFERROR(INDEX(MAESTRO!G:G,_xludf.AGGREGATE(15,6,ROW(MAESTRO!$B$3:$B$1000)/((MAESTRO!$B$3:$B$1000="CIVILES")*(UPPER(MAESTRO!$L$3:$L$1000)="CONFIRMADO")),ROWS($A$3:A9))),"")</f>
        <v/>
      </c>
      <c r="H9" s="10" t="str">
        <f ca="1">IFERROR(INDEX(MAESTRO!H:H,_xludf.AGGREGATE(15,6,ROW(MAESTRO!$B$3:$B$1000)/((MAESTRO!$B$3:$B$1000="CIVILES")*(UPPER(MAESTRO!$L$3:$L$1000)="CONFIRMADO")),ROWS($A$3:A9))),"")</f>
        <v/>
      </c>
      <c r="I9" s="10" t="str">
        <f ca="1">IFERROR(INDEX(MAESTRO!I:I,_xludf.AGGREGATE(15,6,ROW(MAESTRO!$B$3:$B$1000)/((MAESTRO!$B$3:$B$1000="CIVILES")*(UPPER(MAESTRO!$L$3:$L$1000)="CONFIRMADO")),ROWS($A$3:A9))),"")</f>
        <v/>
      </c>
      <c r="J9" s="10" t="str">
        <f ca="1">IFERROR(INDEX(MAESTRO!J:J,_xludf.AGGREGATE(15,6,ROW(MAESTRO!$B$3:$B$1000)/((MAESTRO!$B$3:$B$1000="CIVILES")*(UPPER(MAESTRO!$L$3:$L$1000)="CONFIRMADO")),ROWS($A$3:A9))),"")</f>
        <v/>
      </c>
      <c r="K9" s="10" t="str">
        <f ca="1">IFERROR(INDEX(MAESTRO!K:K,_xludf.AGGREGATE(15,6,ROW(MAESTRO!$B$3:$B$1000)/((MAESTRO!$B$3:$B$1000="CIVILES")*(UPPER(MAESTRO!$L$3:$L$1000)="CONFIRMADO")),ROWS($A$3:A9))),"")</f>
        <v/>
      </c>
      <c r="L9" s="10" t="str">
        <f ca="1">IFERROR(INDEX(MAESTRO!L:L,_xludf.AGGREGATE(15,6,ROW(MAESTRO!$B$3:$B$1000)/((MAESTRO!$B$3:$B$1000="CIVILES")*(UPPER(MAESTRO!$L$3:$L$1000)="CONFIRMADO")),ROWS($A$3:A9))),"")</f>
        <v/>
      </c>
      <c r="M9" s="10" t="str">
        <f ca="1">IFERROR(INDEX(MAESTRO!M:M,_xludf.AGGREGATE(15,6,ROW(MAESTRO!$B$3:$B$1000)/((MAESTRO!$B$3:$B$1000="CIVILES")*(UPPER(MAESTRO!$L$3:$L$1000)="CONFIRMADO")),ROWS($A$3:A9))),"")</f>
        <v/>
      </c>
      <c r="N9" s="10" t="str">
        <f ca="1">IFERROR(INDEX(MAESTRO!N:N,_xludf.AGGREGATE(15,6,ROW(MAESTRO!$B$3:$B$1000)/((MAESTRO!$B$3:$B$1000="CIVILES")*(UPPER(MAESTRO!$L$3:$L$1000)="CONFIRMADO")),ROWS($A$3:A9))),"")</f>
        <v/>
      </c>
      <c r="O9" s="10" t="str">
        <f ca="1">IFERROR(INDEX(MAESTRO!O:O,_xludf.AGGREGATE(15,6,ROW(MAESTRO!$B$3:$B$1000)/((MAESTRO!$B$3:$B$1000="CIVILES")*(UPPER(MAESTRO!$L$3:$L$1000)="CONFIRMADO")),ROWS($A$3:A9))),"")</f>
        <v/>
      </c>
      <c r="P9" s="10" t="str">
        <f ca="1">IFERROR(INDEX(MAESTRO!P:P,_xludf.AGGREGATE(15,6,ROW(MAESTRO!$B$3:$B$1000)/((MAESTRO!$B$3:$B$1000="CIVILES")*(UPPER(MAESTRO!$L$3:$L$1000)="CONFIRMADO")),ROWS($A$3:A9))),"")</f>
        <v/>
      </c>
      <c r="Q9" s="10" t="str">
        <f ca="1">IFERROR(INDEX(MAESTRO!Q:Q,_xludf.AGGREGATE(15,6,ROW(MAESTRO!$B$3:$B$1000)/((MAESTRO!$B$3:$B$1000="CIVILES")*(UPPER(MAESTRO!$L$3:$L$1000)="CONFIRMADO")),ROWS($A$3:A9))),"")</f>
        <v/>
      </c>
      <c r="R9" s="10" t="str">
        <f ca="1">IFERROR(INDEX(MAESTRO!R:R,_xludf.AGGREGATE(15,6,ROW(MAESTRO!$B$3:$B$1000)/((MAESTRO!$B$3:$B$1000="CIVILES")*(UPPER(MAESTRO!$L$3:$L$1000)="CONFIRMADO")),ROWS($A$3:A9))),"")</f>
        <v/>
      </c>
      <c r="S9" s="10" t="str">
        <f ca="1">IFERROR(INDEX(MAESTRO!S:S,_xludf.AGGREGATE(15,6,ROW(MAESTRO!$B$3:$B$1000)/((MAESTRO!$B$3:$B$1000="CIVILES")*(UPPER(MAESTRO!$L$3:$L$1000)="CONFIRMADO")),ROWS($A$3:A9))),"")</f>
        <v/>
      </c>
      <c r="T9" s="10" t="str">
        <f ca="1">IFERROR(INDEX(MAESTRO!T:T,_xludf.AGGREGATE(15,6,ROW(MAESTRO!$B$3:$B$1000)/((MAESTRO!$B$3:$B$1000="CIVILES")*(UPPER(MAESTRO!$L$3:$L$1000)="CONFIRMADO")),ROWS($A$3:A9))),"")</f>
        <v/>
      </c>
      <c r="U9" s="10" t="str">
        <f ca="1">IFERROR(INDEX(MAESTRO!U:U,_xludf.AGGREGATE(15,6,ROW(MAESTRO!$B$3:$B$1000)/((MAESTRO!$B$3:$B$1000="CIVILES")*(UPPER(MAESTRO!$L$3:$L$1000)="CONFIRMADO")),ROWS($A$3:A9))),"")</f>
        <v/>
      </c>
      <c r="V9" s="10" t="str">
        <f ca="1">IFERROR(INDEX(MAESTRO!V:V,_xludf.AGGREGATE(15,6,ROW(MAESTRO!$B$3:$B$1000)/((MAESTRO!$B$3:$B$1000="CIVILES")*(UPPER(MAESTRO!$L$3:$L$1000)="CONFIRMADO")),ROWS($A$3:A9))),"")</f>
        <v/>
      </c>
      <c r="W9" s="10" t="str">
        <f ca="1">IFERROR(INDEX(MAESTRO!W:W,_xludf.AGGREGATE(15,6,ROW(MAESTRO!$B$3:$B$1000)/((MAESTRO!$B$3:$B$1000="CIVILES")*(UPPER(MAESTRO!$L$3:$L$1000)="CONFIRMADO")),ROWS($A$3:A9))),"")</f>
        <v/>
      </c>
      <c r="X9" s="10" t="str">
        <f ca="1">IFERROR(INDEX(MAESTRO!X:X,_xludf.AGGREGATE(15,6,ROW(MAESTRO!$B$3:$B$1000)/((MAESTRO!$B$3:$B$1000="CIVILES")*(UPPER(MAESTRO!$L$3:$L$1000)="CONFIRMADO")),ROWS($A$3:A9))),"")</f>
        <v/>
      </c>
    </row>
    <row r="10" spans="1:24" ht="22.05" customHeight="1">
      <c r="A10" s="18" t="str">
        <f ca="1">IFERROR(INDEX(MAESTRO!A:A,_xludf.AGGREGATE(15,6,ROW(MAESTRO!$B$3:$B$1000)/((MAESTRO!$B$3:$B$1000="CIVILES")*(UPPER(MAESTRO!$L$3:$L$1000)="CONFIRMADO")),ROWS($A$3:A10))),"")</f>
        <v/>
      </c>
      <c r="B10" s="18" t="str">
        <f ca="1">IFERROR(INDEX(MAESTRO!B:B,_xludf.AGGREGATE(15,6,ROW(MAESTRO!$B$3:$B$1000)/((MAESTRO!$B$3:$B$1000="CIVILES")*(UPPER(MAESTRO!$L$3:$L$1000)="CONFIRMADO")),ROWS($A$3:A10))),"")</f>
        <v/>
      </c>
      <c r="C10" s="18" t="str">
        <f ca="1">IFERROR(INDEX(MAESTRO!C:C,_xludf.AGGREGATE(15,6,ROW(MAESTRO!$B$3:$B$1000)/((MAESTRO!$B$3:$B$1000="CIVILES")*(UPPER(MAESTRO!$L$3:$L$1000)="CONFIRMADO")),ROWS($A$3:A10))),"")</f>
        <v/>
      </c>
      <c r="D10" s="18" t="str">
        <f ca="1">IFERROR(INDEX(MAESTRO!D:D,_xludf.AGGREGATE(15,6,ROW(MAESTRO!$B$3:$B$1000)/((MAESTRO!$B$3:$B$1000="CIVILES")*(UPPER(MAESTRO!$L$3:$L$1000)="CONFIRMADO")),ROWS($A$3:A10))),"")</f>
        <v/>
      </c>
      <c r="E10" s="18" t="str">
        <f ca="1">IFERROR(INDEX(MAESTRO!E:E,_xludf.AGGREGATE(15,6,ROW(MAESTRO!$B$3:$B$1000)/((MAESTRO!$B$3:$B$1000="CIVILES")*(UPPER(MAESTRO!$L$3:$L$1000)="CONFIRMADO")),ROWS($A$3:A10))),"")</f>
        <v/>
      </c>
      <c r="F10" s="18" t="str">
        <f ca="1">IFERROR(INDEX(MAESTRO!F:F,_xludf.AGGREGATE(15,6,ROW(MAESTRO!$B$3:$B$1000)/((MAESTRO!$B$3:$B$1000="CIVILES")*(UPPER(MAESTRO!$L$3:$L$1000)="CONFIRMADO")),ROWS($A$3:A10))),"")</f>
        <v/>
      </c>
      <c r="G10" s="18" t="str">
        <f ca="1">IFERROR(INDEX(MAESTRO!G:G,_xludf.AGGREGATE(15,6,ROW(MAESTRO!$B$3:$B$1000)/((MAESTRO!$B$3:$B$1000="CIVILES")*(UPPER(MAESTRO!$L$3:$L$1000)="CONFIRMADO")),ROWS($A$3:A10))),"")</f>
        <v/>
      </c>
      <c r="H10" s="18" t="str">
        <f ca="1">IFERROR(INDEX(MAESTRO!H:H,_xludf.AGGREGATE(15,6,ROW(MAESTRO!$B$3:$B$1000)/((MAESTRO!$B$3:$B$1000="CIVILES")*(UPPER(MAESTRO!$L$3:$L$1000)="CONFIRMADO")),ROWS($A$3:A10))),"")</f>
        <v/>
      </c>
      <c r="I10" s="18" t="str">
        <f ca="1">IFERROR(INDEX(MAESTRO!I:I,_xludf.AGGREGATE(15,6,ROW(MAESTRO!$B$3:$B$1000)/((MAESTRO!$B$3:$B$1000="CIVILES")*(UPPER(MAESTRO!$L$3:$L$1000)="CONFIRMADO")),ROWS($A$3:A10))),"")</f>
        <v/>
      </c>
      <c r="J10" s="18" t="str">
        <f ca="1">IFERROR(INDEX(MAESTRO!J:J,_xludf.AGGREGATE(15,6,ROW(MAESTRO!$B$3:$B$1000)/((MAESTRO!$B$3:$B$1000="CIVILES")*(UPPER(MAESTRO!$L$3:$L$1000)="CONFIRMADO")),ROWS($A$3:A10))),"")</f>
        <v/>
      </c>
      <c r="K10" s="18" t="str">
        <f ca="1">IFERROR(INDEX(MAESTRO!K:K,_xludf.AGGREGATE(15,6,ROW(MAESTRO!$B$3:$B$1000)/((MAESTRO!$B$3:$B$1000="CIVILES")*(UPPER(MAESTRO!$L$3:$L$1000)="CONFIRMADO")),ROWS($A$3:A10))),"")</f>
        <v/>
      </c>
      <c r="L10" s="18" t="str">
        <f ca="1">IFERROR(INDEX(MAESTRO!L:L,_xludf.AGGREGATE(15,6,ROW(MAESTRO!$B$3:$B$1000)/((MAESTRO!$B$3:$B$1000="CIVILES")*(UPPER(MAESTRO!$L$3:$L$1000)="CONFIRMADO")),ROWS($A$3:A10))),"")</f>
        <v/>
      </c>
      <c r="M10" s="18" t="str">
        <f ca="1">IFERROR(INDEX(MAESTRO!M:M,_xludf.AGGREGATE(15,6,ROW(MAESTRO!$B$3:$B$1000)/((MAESTRO!$B$3:$B$1000="CIVILES")*(UPPER(MAESTRO!$L$3:$L$1000)="CONFIRMADO")),ROWS($A$3:A10))),"")</f>
        <v/>
      </c>
      <c r="N10" s="18" t="str">
        <f ca="1">IFERROR(INDEX(MAESTRO!N:N,_xludf.AGGREGATE(15,6,ROW(MAESTRO!$B$3:$B$1000)/((MAESTRO!$B$3:$B$1000="CIVILES")*(UPPER(MAESTRO!$L$3:$L$1000)="CONFIRMADO")),ROWS($A$3:A10))),"")</f>
        <v/>
      </c>
      <c r="O10" s="18" t="str">
        <f ca="1">IFERROR(INDEX(MAESTRO!O:O,_xludf.AGGREGATE(15,6,ROW(MAESTRO!$B$3:$B$1000)/((MAESTRO!$B$3:$B$1000="CIVILES")*(UPPER(MAESTRO!$L$3:$L$1000)="CONFIRMADO")),ROWS($A$3:A10))),"")</f>
        <v/>
      </c>
      <c r="P10" s="18" t="str">
        <f ca="1">IFERROR(INDEX(MAESTRO!P:P,_xludf.AGGREGATE(15,6,ROW(MAESTRO!$B$3:$B$1000)/((MAESTRO!$B$3:$B$1000="CIVILES")*(UPPER(MAESTRO!$L$3:$L$1000)="CONFIRMADO")),ROWS($A$3:A10))),"")</f>
        <v/>
      </c>
      <c r="Q10" s="18" t="str">
        <f ca="1">IFERROR(INDEX(MAESTRO!Q:Q,_xludf.AGGREGATE(15,6,ROW(MAESTRO!$B$3:$B$1000)/((MAESTRO!$B$3:$B$1000="CIVILES")*(UPPER(MAESTRO!$L$3:$L$1000)="CONFIRMADO")),ROWS($A$3:A10))),"")</f>
        <v/>
      </c>
      <c r="R10" s="18" t="str">
        <f ca="1">IFERROR(INDEX(MAESTRO!R:R,_xludf.AGGREGATE(15,6,ROW(MAESTRO!$B$3:$B$1000)/((MAESTRO!$B$3:$B$1000="CIVILES")*(UPPER(MAESTRO!$L$3:$L$1000)="CONFIRMADO")),ROWS($A$3:A10))),"")</f>
        <v/>
      </c>
      <c r="S10" s="18" t="str">
        <f ca="1">IFERROR(INDEX(MAESTRO!S:S,_xludf.AGGREGATE(15,6,ROW(MAESTRO!$B$3:$B$1000)/((MAESTRO!$B$3:$B$1000="CIVILES")*(UPPER(MAESTRO!$L$3:$L$1000)="CONFIRMADO")),ROWS($A$3:A10))),"")</f>
        <v/>
      </c>
      <c r="T10" s="18" t="str">
        <f ca="1">IFERROR(INDEX(MAESTRO!T:T,_xludf.AGGREGATE(15,6,ROW(MAESTRO!$B$3:$B$1000)/((MAESTRO!$B$3:$B$1000="CIVILES")*(UPPER(MAESTRO!$L$3:$L$1000)="CONFIRMADO")),ROWS($A$3:A10))),"")</f>
        <v/>
      </c>
      <c r="U10" s="18" t="str">
        <f ca="1">IFERROR(INDEX(MAESTRO!U:U,_xludf.AGGREGATE(15,6,ROW(MAESTRO!$B$3:$B$1000)/((MAESTRO!$B$3:$B$1000="CIVILES")*(UPPER(MAESTRO!$L$3:$L$1000)="CONFIRMADO")),ROWS($A$3:A10))),"")</f>
        <v/>
      </c>
      <c r="V10" s="18" t="str">
        <f ca="1">IFERROR(INDEX(MAESTRO!V:V,_xludf.AGGREGATE(15,6,ROW(MAESTRO!$B$3:$B$1000)/((MAESTRO!$B$3:$B$1000="CIVILES")*(UPPER(MAESTRO!$L$3:$L$1000)="CONFIRMADO")),ROWS($A$3:A10))),"")</f>
        <v/>
      </c>
      <c r="W10" s="18" t="str">
        <f ca="1">IFERROR(INDEX(MAESTRO!W:W,_xludf.AGGREGATE(15,6,ROW(MAESTRO!$B$3:$B$1000)/((MAESTRO!$B$3:$B$1000="CIVILES")*(UPPER(MAESTRO!$L$3:$L$1000)="CONFIRMADO")),ROWS($A$3:A10))),"")</f>
        <v/>
      </c>
      <c r="X10" s="18" t="str">
        <f ca="1">IFERROR(INDEX(MAESTRO!X:X,_xludf.AGGREGATE(15,6,ROW(MAESTRO!$B$3:$B$1000)/((MAESTRO!$B$3:$B$1000="CIVILES")*(UPPER(MAESTRO!$L$3:$L$1000)="CONFIRMADO")),ROWS($A$3:A10))),"")</f>
        <v/>
      </c>
    </row>
    <row r="11" spans="1:24" ht="22.05" customHeight="1">
      <c r="A11" s="10" t="str">
        <f ca="1">IFERROR(INDEX(MAESTRO!A:A,_xludf.AGGREGATE(15,6,ROW(MAESTRO!$B$3:$B$1000)/((MAESTRO!$B$3:$B$1000="CIVILES")*(UPPER(MAESTRO!$L$3:$L$1000)="CONFIRMADO")),ROWS($A$3:A11))),"")</f>
        <v/>
      </c>
      <c r="B11" s="10" t="str">
        <f ca="1">IFERROR(INDEX(MAESTRO!B:B,_xludf.AGGREGATE(15,6,ROW(MAESTRO!$B$3:$B$1000)/((MAESTRO!$B$3:$B$1000="CIVILES")*(UPPER(MAESTRO!$L$3:$L$1000)="CONFIRMADO")),ROWS($A$3:A11))),"")</f>
        <v/>
      </c>
      <c r="C11" s="10" t="str">
        <f ca="1">IFERROR(INDEX(MAESTRO!C:C,_xludf.AGGREGATE(15,6,ROW(MAESTRO!$B$3:$B$1000)/((MAESTRO!$B$3:$B$1000="CIVILES")*(UPPER(MAESTRO!$L$3:$L$1000)="CONFIRMADO")),ROWS($A$3:A11))),"")</f>
        <v/>
      </c>
      <c r="D11" s="10" t="str">
        <f ca="1">IFERROR(INDEX(MAESTRO!D:D,_xludf.AGGREGATE(15,6,ROW(MAESTRO!$B$3:$B$1000)/((MAESTRO!$B$3:$B$1000="CIVILES")*(UPPER(MAESTRO!$L$3:$L$1000)="CONFIRMADO")),ROWS($A$3:A11))),"")</f>
        <v/>
      </c>
      <c r="E11" s="10" t="str">
        <f ca="1">IFERROR(INDEX(MAESTRO!E:E,_xludf.AGGREGATE(15,6,ROW(MAESTRO!$B$3:$B$1000)/((MAESTRO!$B$3:$B$1000="CIVILES")*(UPPER(MAESTRO!$L$3:$L$1000)="CONFIRMADO")),ROWS($A$3:A11))),"")</f>
        <v/>
      </c>
      <c r="F11" s="10" t="str">
        <f ca="1">IFERROR(INDEX(MAESTRO!F:F,_xludf.AGGREGATE(15,6,ROW(MAESTRO!$B$3:$B$1000)/((MAESTRO!$B$3:$B$1000="CIVILES")*(UPPER(MAESTRO!$L$3:$L$1000)="CONFIRMADO")),ROWS($A$3:A11))),"")</f>
        <v/>
      </c>
      <c r="G11" s="10" t="str">
        <f ca="1">IFERROR(INDEX(MAESTRO!G:G,_xludf.AGGREGATE(15,6,ROW(MAESTRO!$B$3:$B$1000)/((MAESTRO!$B$3:$B$1000="CIVILES")*(UPPER(MAESTRO!$L$3:$L$1000)="CONFIRMADO")),ROWS($A$3:A11))),"")</f>
        <v/>
      </c>
      <c r="H11" s="10" t="str">
        <f ca="1">IFERROR(INDEX(MAESTRO!H:H,_xludf.AGGREGATE(15,6,ROW(MAESTRO!$B$3:$B$1000)/((MAESTRO!$B$3:$B$1000="CIVILES")*(UPPER(MAESTRO!$L$3:$L$1000)="CONFIRMADO")),ROWS($A$3:A11))),"")</f>
        <v/>
      </c>
      <c r="I11" s="10" t="str">
        <f ca="1">IFERROR(INDEX(MAESTRO!I:I,_xludf.AGGREGATE(15,6,ROW(MAESTRO!$B$3:$B$1000)/((MAESTRO!$B$3:$B$1000="CIVILES")*(UPPER(MAESTRO!$L$3:$L$1000)="CONFIRMADO")),ROWS($A$3:A11))),"")</f>
        <v/>
      </c>
      <c r="J11" s="10" t="str">
        <f ca="1">IFERROR(INDEX(MAESTRO!J:J,_xludf.AGGREGATE(15,6,ROW(MAESTRO!$B$3:$B$1000)/((MAESTRO!$B$3:$B$1000="CIVILES")*(UPPER(MAESTRO!$L$3:$L$1000)="CONFIRMADO")),ROWS($A$3:A11))),"")</f>
        <v/>
      </c>
      <c r="K11" s="10" t="str">
        <f ca="1">IFERROR(INDEX(MAESTRO!K:K,_xludf.AGGREGATE(15,6,ROW(MAESTRO!$B$3:$B$1000)/((MAESTRO!$B$3:$B$1000="CIVILES")*(UPPER(MAESTRO!$L$3:$L$1000)="CONFIRMADO")),ROWS($A$3:A11))),"")</f>
        <v/>
      </c>
      <c r="L11" s="10" t="str">
        <f ca="1">IFERROR(INDEX(MAESTRO!L:L,_xludf.AGGREGATE(15,6,ROW(MAESTRO!$B$3:$B$1000)/((MAESTRO!$B$3:$B$1000="CIVILES")*(UPPER(MAESTRO!$L$3:$L$1000)="CONFIRMADO")),ROWS($A$3:A11))),"")</f>
        <v/>
      </c>
      <c r="M11" s="10" t="str">
        <f ca="1">IFERROR(INDEX(MAESTRO!M:M,_xludf.AGGREGATE(15,6,ROW(MAESTRO!$B$3:$B$1000)/((MAESTRO!$B$3:$B$1000="CIVILES")*(UPPER(MAESTRO!$L$3:$L$1000)="CONFIRMADO")),ROWS($A$3:A11))),"")</f>
        <v/>
      </c>
      <c r="N11" s="10" t="str">
        <f ca="1">IFERROR(INDEX(MAESTRO!N:N,_xludf.AGGREGATE(15,6,ROW(MAESTRO!$B$3:$B$1000)/((MAESTRO!$B$3:$B$1000="CIVILES")*(UPPER(MAESTRO!$L$3:$L$1000)="CONFIRMADO")),ROWS($A$3:A11))),"")</f>
        <v/>
      </c>
      <c r="O11" s="10" t="str">
        <f ca="1">IFERROR(INDEX(MAESTRO!O:O,_xludf.AGGREGATE(15,6,ROW(MAESTRO!$B$3:$B$1000)/((MAESTRO!$B$3:$B$1000="CIVILES")*(UPPER(MAESTRO!$L$3:$L$1000)="CONFIRMADO")),ROWS($A$3:A11))),"")</f>
        <v/>
      </c>
      <c r="P11" s="10" t="str">
        <f ca="1">IFERROR(INDEX(MAESTRO!P:P,_xludf.AGGREGATE(15,6,ROW(MAESTRO!$B$3:$B$1000)/((MAESTRO!$B$3:$B$1000="CIVILES")*(UPPER(MAESTRO!$L$3:$L$1000)="CONFIRMADO")),ROWS($A$3:A11))),"")</f>
        <v/>
      </c>
      <c r="Q11" s="10" t="str">
        <f ca="1">IFERROR(INDEX(MAESTRO!Q:Q,_xludf.AGGREGATE(15,6,ROW(MAESTRO!$B$3:$B$1000)/((MAESTRO!$B$3:$B$1000="CIVILES")*(UPPER(MAESTRO!$L$3:$L$1000)="CONFIRMADO")),ROWS($A$3:A11))),"")</f>
        <v/>
      </c>
      <c r="R11" s="10" t="str">
        <f ca="1">IFERROR(INDEX(MAESTRO!R:R,_xludf.AGGREGATE(15,6,ROW(MAESTRO!$B$3:$B$1000)/((MAESTRO!$B$3:$B$1000="CIVILES")*(UPPER(MAESTRO!$L$3:$L$1000)="CONFIRMADO")),ROWS($A$3:A11))),"")</f>
        <v/>
      </c>
      <c r="S11" s="10" t="str">
        <f ca="1">IFERROR(INDEX(MAESTRO!S:S,_xludf.AGGREGATE(15,6,ROW(MAESTRO!$B$3:$B$1000)/((MAESTRO!$B$3:$B$1000="CIVILES")*(UPPER(MAESTRO!$L$3:$L$1000)="CONFIRMADO")),ROWS($A$3:A11))),"")</f>
        <v/>
      </c>
      <c r="T11" s="10" t="str">
        <f ca="1">IFERROR(INDEX(MAESTRO!T:T,_xludf.AGGREGATE(15,6,ROW(MAESTRO!$B$3:$B$1000)/((MAESTRO!$B$3:$B$1000="CIVILES")*(UPPER(MAESTRO!$L$3:$L$1000)="CONFIRMADO")),ROWS($A$3:A11))),"")</f>
        <v/>
      </c>
      <c r="U11" s="10" t="str">
        <f ca="1">IFERROR(INDEX(MAESTRO!U:U,_xludf.AGGREGATE(15,6,ROW(MAESTRO!$B$3:$B$1000)/((MAESTRO!$B$3:$B$1000="CIVILES")*(UPPER(MAESTRO!$L$3:$L$1000)="CONFIRMADO")),ROWS($A$3:A11))),"")</f>
        <v/>
      </c>
      <c r="V11" s="10" t="str">
        <f ca="1">IFERROR(INDEX(MAESTRO!V:V,_xludf.AGGREGATE(15,6,ROW(MAESTRO!$B$3:$B$1000)/((MAESTRO!$B$3:$B$1000="CIVILES")*(UPPER(MAESTRO!$L$3:$L$1000)="CONFIRMADO")),ROWS($A$3:A11))),"")</f>
        <v/>
      </c>
      <c r="W11" s="10" t="str">
        <f ca="1">IFERROR(INDEX(MAESTRO!W:W,_xludf.AGGREGATE(15,6,ROW(MAESTRO!$B$3:$B$1000)/((MAESTRO!$B$3:$B$1000="CIVILES")*(UPPER(MAESTRO!$L$3:$L$1000)="CONFIRMADO")),ROWS($A$3:A11))),"")</f>
        <v/>
      </c>
      <c r="X11" s="10" t="str">
        <f ca="1">IFERROR(INDEX(MAESTRO!X:X,_xludf.AGGREGATE(15,6,ROW(MAESTRO!$B$3:$B$1000)/((MAESTRO!$B$3:$B$1000="CIVILES")*(UPPER(MAESTRO!$L$3:$L$1000)="CONFIRMADO")),ROWS($A$3:A11))),"")</f>
        <v/>
      </c>
    </row>
    <row r="12" spans="1:24" ht="22.05" customHeight="1">
      <c r="A12" s="18" t="str">
        <f ca="1">IFERROR(INDEX(MAESTRO!A:A,_xludf.AGGREGATE(15,6,ROW(MAESTRO!$B$3:$B$1000)/((MAESTRO!$B$3:$B$1000="CIVILES")*(UPPER(MAESTRO!$L$3:$L$1000)="CONFIRMADO")),ROWS($A$3:A12))),"")</f>
        <v/>
      </c>
      <c r="B12" s="18" t="str">
        <f ca="1">IFERROR(INDEX(MAESTRO!B:B,_xludf.AGGREGATE(15,6,ROW(MAESTRO!$B$3:$B$1000)/((MAESTRO!$B$3:$B$1000="CIVILES")*(UPPER(MAESTRO!$L$3:$L$1000)="CONFIRMADO")),ROWS($A$3:A12))),"")</f>
        <v/>
      </c>
      <c r="C12" s="18" t="str">
        <f ca="1">IFERROR(INDEX(MAESTRO!C:C,_xludf.AGGREGATE(15,6,ROW(MAESTRO!$B$3:$B$1000)/((MAESTRO!$B$3:$B$1000="CIVILES")*(UPPER(MAESTRO!$L$3:$L$1000)="CONFIRMADO")),ROWS($A$3:A12))),"")</f>
        <v/>
      </c>
      <c r="D12" s="18" t="str">
        <f ca="1">IFERROR(INDEX(MAESTRO!D:D,_xludf.AGGREGATE(15,6,ROW(MAESTRO!$B$3:$B$1000)/((MAESTRO!$B$3:$B$1000="CIVILES")*(UPPER(MAESTRO!$L$3:$L$1000)="CONFIRMADO")),ROWS($A$3:A12))),"")</f>
        <v/>
      </c>
      <c r="E12" s="18" t="str">
        <f ca="1">IFERROR(INDEX(MAESTRO!E:E,_xludf.AGGREGATE(15,6,ROW(MAESTRO!$B$3:$B$1000)/((MAESTRO!$B$3:$B$1000="CIVILES")*(UPPER(MAESTRO!$L$3:$L$1000)="CONFIRMADO")),ROWS($A$3:A12))),"")</f>
        <v/>
      </c>
      <c r="F12" s="18" t="str">
        <f ca="1">IFERROR(INDEX(MAESTRO!F:F,_xludf.AGGREGATE(15,6,ROW(MAESTRO!$B$3:$B$1000)/((MAESTRO!$B$3:$B$1000="CIVILES")*(UPPER(MAESTRO!$L$3:$L$1000)="CONFIRMADO")),ROWS($A$3:A12))),"")</f>
        <v/>
      </c>
      <c r="G12" s="18" t="str">
        <f ca="1">IFERROR(INDEX(MAESTRO!G:G,_xludf.AGGREGATE(15,6,ROW(MAESTRO!$B$3:$B$1000)/((MAESTRO!$B$3:$B$1000="CIVILES")*(UPPER(MAESTRO!$L$3:$L$1000)="CONFIRMADO")),ROWS($A$3:A12))),"")</f>
        <v/>
      </c>
      <c r="H12" s="18" t="str">
        <f ca="1">IFERROR(INDEX(MAESTRO!H:H,_xludf.AGGREGATE(15,6,ROW(MAESTRO!$B$3:$B$1000)/((MAESTRO!$B$3:$B$1000="CIVILES")*(UPPER(MAESTRO!$L$3:$L$1000)="CONFIRMADO")),ROWS($A$3:A12))),"")</f>
        <v/>
      </c>
      <c r="I12" s="18" t="str">
        <f ca="1">IFERROR(INDEX(MAESTRO!I:I,_xludf.AGGREGATE(15,6,ROW(MAESTRO!$B$3:$B$1000)/((MAESTRO!$B$3:$B$1000="CIVILES")*(UPPER(MAESTRO!$L$3:$L$1000)="CONFIRMADO")),ROWS($A$3:A12))),"")</f>
        <v/>
      </c>
      <c r="J12" s="18" t="str">
        <f ca="1">IFERROR(INDEX(MAESTRO!J:J,_xludf.AGGREGATE(15,6,ROW(MAESTRO!$B$3:$B$1000)/((MAESTRO!$B$3:$B$1000="CIVILES")*(UPPER(MAESTRO!$L$3:$L$1000)="CONFIRMADO")),ROWS($A$3:A12))),"")</f>
        <v/>
      </c>
      <c r="K12" s="18" t="str">
        <f ca="1">IFERROR(INDEX(MAESTRO!K:K,_xludf.AGGREGATE(15,6,ROW(MAESTRO!$B$3:$B$1000)/((MAESTRO!$B$3:$B$1000="CIVILES")*(UPPER(MAESTRO!$L$3:$L$1000)="CONFIRMADO")),ROWS($A$3:A12))),"")</f>
        <v/>
      </c>
      <c r="L12" s="18" t="str">
        <f ca="1">IFERROR(INDEX(MAESTRO!L:L,_xludf.AGGREGATE(15,6,ROW(MAESTRO!$B$3:$B$1000)/((MAESTRO!$B$3:$B$1000="CIVILES")*(UPPER(MAESTRO!$L$3:$L$1000)="CONFIRMADO")),ROWS($A$3:A12))),"")</f>
        <v/>
      </c>
      <c r="M12" s="18" t="str">
        <f ca="1">IFERROR(INDEX(MAESTRO!M:M,_xludf.AGGREGATE(15,6,ROW(MAESTRO!$B$3:$B$1000)/((MAESTRO!$B$3:$B$1000="CIVILES")*(UPPER(MAESTRO!$L$3:$L$1000)="CONFIRMADO")),ROWS($A$3:A12))),"")</f>
        <v/>
      </c>
      <c r="N12" s="18" t="str">
        <f ca="1">IFERROR(INDEX(MAESTRO!N:N,_xludf.AGGREGATE(15,6,ROW(MAESTRO!$B$3:$B$1000)/((MAESTRO!$B$3:$B$1000="CIVILES")*(UPPER(MAESTRO!$L$3:$L$1000)="CONFIRMADO")),ROWS($A$3:A12))),"")</f>
        <v/>
      </c>
      <c r="O12" s="18" t="str">
        <f ca="1">IFERROR(INDEX(MAESTRO!O:O,_xludf.AGGREGATE(15,6,ROW(MAESTRO!$B$3:$B$1000)/((MAESTRO!$B$3:$B$1000="CIVILES")*(UPPER(MAESTRO!$L$3:$L$1000)="CONFIRMADO")),ROWS($A$3:A12))),"")</f>
        <v/>
      </c>
      <c r="P12" s="18" t="str">
        <f ca="1">IFERROR(INDEX(MAESTRO!P:P,_xludf.AGGREGATE(15,6,ROW(MAESTRO!$B$3:$B$1000)/((MAESTRO!$B$3:$B$1000="CIVILES")*(UPPER(MAESTRO!$L$3:$L$1000)="CONFIRMADO")),ROWS($A$3:A12))),"")</f>
        <v/>
      </c>
      <c r="Q12" s="18" t="str">
        <f ca="1">IFERROR(INDEX(MAESTRO!Q:Q,_xludf.AGGREGATE(15,6,ROW(MAESTRO!$B$3:$B$1000)/((MAESTRO!$B$3:$B$1000="CIVILES")*(UPPER(MAESTRO!$L$3:$L$1000)="CONFIRMADO")),ROWS($A$3:A12))),"")</f>
        <v/>
      </c>
      <c r="R12" s="18" t="str">
        <f ca="1">IFERROR(INDEX(MAESTRO!R:R,_xludf.AGGREGATE(15,6,ROW(MAESTRO!$B$3:$B$1000)/((MAESTRO!$B$3:$B$1000="CIVILES")*(UPPER(MAESTRO!$L$3:$L$1000)="CONFIRMADO")),ROWS($A$3:A12))),"")</f>
        <v/>
      </c>
      <c r="S12" s="18" t="str">
        <f ca="1">IFERROR(INDEX(MAESTRO!S:S,_xludf.AGGREGATE(15,6,ROW(MAESTRO!$B$3:$B$1000)/((MAESTRO!$B$3:$B$1000="CIVILES")*(UPPER(MAESTRO!$L$3:$L$1000)="CONFIRMADO")),ROWS($A$3:A12))),"")</f>
        <v/>
      </c>
      <c r="T12" s="18" t="str">
        <f ca="1">IFERROR(INDEX(MAESTRO!T:T,_xludf.AGGREGATE(15,6,ROW(MAESTRO!$B$3:$B$1000)/((MAESTRO!$B$3:$B$1000="CIVILES")*(UPPER(MAESTRO!$L$3:$L$1000)="CONFIRMADO")),ROWS($A$3:A12))),"")</f>
        <v/>
      </c>
      <c r="U12" s="18" t="str">
        <f ca="1">IFERROR(INDEX(MAESTRO!U:U,_xludf.AGGREGATE(15,6,ROW(MAESTRO!$B$3:$B$1000)/((MAESTRO!$B$3:$B$1000="CIVILES")*(UPPER(MAESTRO!$L$3:$L$1000)="CONFIRMADO")),ROWS($A$3:A12))),"")</f>
        <v/>
      </c>
      <c r="V12" s="18" t="str">
        <f ca="1">IFERROR(INDEX(MAESTRO!V:V,_xludf.AGGREGATE(15,6,ROW(MAESTRO!$B$3:$B$1000)/((MAESTRO!$B$3:$B$1000="CIVILES")*(UPPER(MAESTRO!$L$3:$L$1000)="CONFIRMADO")),ROWS($A$3:A12))),"")</f>
        <v/>
      </c>
      <c r="W12" s="18" t="str">
        <f ca="1">IFERROR(INDEX(MAESTRO!W:W,_xludf.AGGREGATE(15,6,ROW(MAESTRO!$B$3:$B$1000)/((MAESTRO!$B$3:$B$1000="CIVILES")*(UPPER(MAESTRO!$L$3:$L$1000)="CONFIRMADO")),ROWS($A$3:A12))),"")</f>
        <v/>
      </c>
      <c r="X12" s="18" t="str">
        <f ca="1">IFERROR(INDEX(MAESTRO!X:X,_xludf.AGGREGATE(15,6,ROW(MAESTRO!$B$3:$B$1000)/((MAESTRO!$B$3:$B$1000="CIVILES")*(UPPER(MAESTRO!$L$3:$L$1000)="CONFIRMADO")),ROWS($A$3:A12))),"")</f>
        <v/>
      </c>
    </row>
    <row r="13" spans="1:24" ht="22.05" customHeight="1">
      <c r="A13" s="10" t="str">
        <f ca="1">IFERROR(INDEX(MAESTRO!A:A,_xludf.AGGREGATE(15,6,ROW(MAESTRO!$B$3:$B$1000)/((MAESTRO!$B$3:$B$1000="CIVILES")*(UPPER(MAESTRO!$L$3:$L$1000)="CONFIRMADO")),ROWS($A$3:A13))),"")</f>
        <v/>
      </c>
      <c r="B13" s="10" t="str">
        <f ca="1">IFERROR(INDEX(MAESTRO!B:B,_xludf.AGGREGATE(15,6,ROW(MAESTRO!$B$3:$B$1000)/((MAESTRO!$B$3:$B$1000="CIVILES")*(UPPER(MAESTRO!$L$3:$L$1000)="CONFIRMADO")),ROWS($A$3:A13))),"")</f>
        <v/>
      </c>
      <c r="C13" s="10" t="str">
        <f ca="1">IFERROR(INDEX(MAESTRO!C:C,_xludf.AGGREGATE(15,6,ROW(MAESTRO!$B$3:$B$1000)/((MAESTRO!$B$3:$B$1000="CIVILES")*(UPPER(MAESTRO!$L$3:$L$1000)="CONFIRMADO")),ROWS($A$3:A13))),"")</f>
        <v/>
      </c>
      <c r="D13" s="10" t="str">
        <f ca="1">IFERROR(INDEX(MAESTRO!D:D,_xludf.AGGREGATE(15,6,ROW(MAESTRO!$B$3:$B$1000)/((MAESTRO!$B$3:$B$1000="CIVILES")*(UPPER(MAESTRO!$L$3:$L$1000)="CONFIRMADO")),ROWS($A$3:A13))),"")</f>
        <v/>
      </c>
      <c r="E13" s="10" t="str">
        <f ca="1">IFERROR(INDEX(MAESTRO!E:E,_xludf.AGGREGATE(15,6,ROW(MAESTRO!$B$3:$B$1000)/((MAESTRO!$B$3:$B$1000="CIVILES")*(UPPER(MAESTRO!$L$3:$L$1000)="CONFIRMADO")),ROWS($A$3:A13))),"")</f>
        <v/>
      </c>
      <c r="F13" s="10" t="str">
        <f ca="1">IFERROR(INDEX(MAESTRO!F:F,_xludf.AGGREGATE(15,6,ROW(MAESTRO!$B$3:$B$1000)/((MAESTRO!$B$3:$B$1000="CIVILES")*(UPPER(MAESTRO!$L$3:$L$1000)="CONFIRMADO")),ROWS($A$3:A13))),"")</f>
        <v/>
      </c>
      <c r="G13" s="10" t="str">
        <f ca="1">IFERROR(INDEX(MAESTRO!G:G,_xludf.AGGREGATE(15,6,ROW(MAESTRO!$B$3:$B$1000)/((MAESTRO!$B$3:$B$1000="CIVILES")*(UPPER(MAESTRO!$L$3:$L$1000)="CONFIRMADO")),ROWS($A$3:A13))),"")</f>
        <v/>
      </c>
      <c r="H13" s="10" t="str">
        <f ca="1">IFERROR(INDEX(MAESTRO!H:H,_xludf.AGGREGATE(15,6,ROW(MAESTRO!$B$3:$B$1000)/((MAESTRO!$B$3:$B$1000="CIVILES")*(UPPER(MAESTRO!$L$3:$L$1000)="CONFIRMADO")),ROWS($A$3:A13))),"")</f>
        <v/>
      </c>
      <c r="I13" s="10" t="str">
        <f ca="1">IFERROR(INDEX(MAESTRO!I:I,_xludf.AGGREGATE(15,6,ROW(MAESTRO!$B$3:$B$1000)/((MAESTRO!$B$3:$B$1000="CIVILES")*(UPPER(MAESTRO!$L$3:$L$1000)="CONFIRMADO")),ROWS($A$3:A13))),"")</f>
        <v/>
      </c>
      <c r="J13" s="10" t="str">
        <f ca="1">IFERROR(INDEX(MAESTRO!J:J,_xludf.AGGREGATE(15,6,ROW(MAESTRO!$B$3:$B$1000)/((MAESTRO!$B$3:$B$1000="CIVILES")*(UPPER(MAESTRO!$L$3:$L$1000)="CONFIRMADO")),ROWS($A$3:A13))),"")</f>
        <v/>
      </c>
      <c r="K13" s="10" t="str">
        <f ca="1">IFERROR(INDEX(MAESTRO!K:K,_xludf.AGGREGATE(15,6,ROW(MAESTRO!$B$3:$B$1000)/((MAESTRO!$B$3:$B$1000="CIVILES")*(UPPER(MAESTRO!$L$3:$L$1000)="CONFIRMADO")),ROWS($A$3:A13))),"")</f>
        <v/>
      </c>
      <c r="L13" s="10" t="str">
        <f ca="1">IFERROR(INDEX(MAESTRO!L:L,_xludf.AGGREGATE(15,6,ROW(MAESTRO!$B$3:$B$1000)/((MAESTRO!$B$3:$B$1000="CIVILES")*(UPPER(MAESTRO!$L$3:$L$1000)="CONFIRMADO")),ROWS($A$3:A13))),"")</f>
        <v/>
      </c>
      <c r="M13" s="10" t="str">
        <f ca="1">IFERROR(INDEX(MAESTRO!M:M,_xludf.AGGREGATE(15,6,ROW(MAESTRO!$B$3:$B$1000)/((MAESTRO!$B$3:$B$1000="CIVILES")*(UPPER(MAESTRO!$L$3:$L$1000)="CONFIRMADO")),ROWS($A$3:A13))),"")</f>
        <v/>
      </c>
      <c r="N13" s="10" t="str">
        <f ca="1">IFERROR(INDEX(MAESTRO!N:N,_xludf.AGGREGATE(15,6,ROW(MAESTRO!$B$3:$B$1000)/((MAESTRO!$B$3:$B$1000="CIVILES")*(UPPER(MAESTRO!$L$3:$L$1000)="CONFIRMADO")),ROWS($A$3:A13))),"")</f>
        <v/>
      </c>
      <c r="O13" s="10" t="str">
        <f ca="1">IFERROR(INDEX(MAESTRO!O:O,_xludf.AGGREGATE(15,6,ROW(MAESTRO!$B$3:$B$1000)/((MAESTRO!$B$3:$B$1000="CIVILES")*(UPPER(MAESTRO!$L$3:$L$1000)="CONFIRMADO")),ROWS($A$3:A13))),"")</f>
        <v/>
      </c>
      <c r="P13" s="10" t="str">
        <f ca="1">IFERROR(INDEX(MAESTRO!P:P,_xludf.AGGREGATE(15,6,ROW(MAESTRO!$B$3:$B$1000)/((MAESTRO!$B$3:$B$1000="CIVILES")*(UPPER(MAESTRO!$L$3:$L$1000)="CONFIRMADO")),ROWS($A$3:A13))),"")</f>
        <v/>
      </c>
      <c r="Q13" s="10" t="str">
        <f ca="1">IFERROR(INDEX(MAESTRO!Q:Q,_xludf.AGGREGATE(15,6,ROW(MAESTRO!$B$3:$B$1000)/((MAESTRO!$B$3:$B$1000="CIVILES")*(UPPER(MAESTRO!$L$3:$L$1000)="CONFIRMADO")),ROWS($A$3:A13))),"")</f>
        <v/>
      </c>
      <c r="R13" s="10" t="str">
        <f ca="1">IFERROR(INDEX(MAESTRO!R:R,_xludf.AGGREGATE(15,6,ROW(MAESTRO!$B$3:$B$1000)/((MAESTRO!$B$3:$B$1000="CIVILES")*(UPPER(MAESTRO!$L$3:$L$1000)="CONFIRMADO")),ROWS($A$3:A13))),"")</f>
        <v/>
      </c>
      <c r="S13" s="10" t="str">
        <f ca="1">IFERROR(INDEX(MAESTRO!S:S,_xludf.AGGREGATE(15,6,ROW(MAESTRO!$B$3:$B$1000)/((MAESTRO!$B$3:$B$1000="CIVILES")*(UPPER(MAESTRO!$L$3:$L$1000)="CONFIRMADO")),ROWS($A$3:A13))),"")</f>
        <v/>
      </c>
      <c r="T13" s="10" t="str">
        <f ca="1">IFERROR(INDEX(MAESTRO!T:T,_xludf.AGGREGATE(15,6,ROW(MAESTRO!$B$3:$B$1000)/((MAESTRO!$B$3:$B$1000="CIVILES")*(UPPER(MAESTRO!$L$3:$L$1000)="CONFIRMADO")),ROWS($A$3:A13))),"")</f>
        <v/>
      </c>
      <c r="U13" s="10" t="str">
        <f ca="1">IFERROR(INDEX(MAESTRO!U:U,_xludf.AGGREGATE(15,6,ROW(MAESTRO!$B$3:$B$1000)/((MAESTRO!$B$3:$B$1000="CIVILES")*(UPPER(MAESTRO!$L$3:$L$1000)="CONFIRMADO")),ROWS($A$3:A13))),"")</f>
        <v/>
      </c>
      <c r="V13" s="10" t="str">
        <f ca="1">IFERROR(INDEX(MAESTRO!V:V,_xludf.AGGREGATE(15,6,ROW(MAESTRO!$B$3:$B$1000)/((MAESTRO!$B$3:$B$1000="CIVILES")*(UPPER(MAESTRO!$L$3:$L$1000)="CONFIRMADO")),ROWS($A$3:A13))),"")</f>
        <v/>
      </c>
      <c r="W13" s="10" t="str">
        <f ca="1">IFERROR(INDEX(MAESTRO!W:W,_xludf.AGGREGATE(15,6,ROW(MAESTRO!$B$3:$B$1000)/((MAESTRO!$B$3:$B$1000="CIVILES")*(UPPER(MAESTRO!$L$3:$L$1000)="CONFIRMADO")),ROWS($A$3:A13))),"")</f>
        <v/>
      </c>
      <c r="X13" s="10" t="str">
        <f ca="1">IFERROR(INDEX(MAESTRO!X:X,_xludf.AGGREGATE(15,6,ROW(MAESTRO!$B$3:$B$1000)/((MAESTRO!$B$3:$B$1000="CIVILES")*(UPPER(MAESTRO!$L$3:$L$1000)="CONFIRMADO")),ROWS($A$3:A13))),"")</f>
        <v/>
      </c>
    </row>
    <row r="14" spans="1:24" ht="22.05" customHeight="1">
      <c r="A14" s="18" t="str">
        <f ca="1">IFERROR(INDEX(MAESTRO!A:A,_xludf.AGGREGATE(15,6,ROW(MAESTRO!$B$3:$B$1000)/((MAESTRO!$B$3:$B$1000="CIVILES")*(UPPER(MAESTRO!$L$3:$L$1000)="CONFIRMADO")),ROWS($A$3:A14))),"")</f>
        <v/>
      </c>
      <c r="B14" s="18" t="str">
        <f ca="1">IFERROR(INDEX(MAESTRO!B:B,_xludf.AGGREGATE(15,6,ROW(MAESTRO!$B$3:$B$1000)/((MAESTRO!$B$3:$B$1000="CIVILES")*(UPPER(MAESTRO!$L$3:$L$1000)="CONFIRMADO")),ROWS($A$3:A14))),"")</f>
        <v/>
      </c>
      <c r="C14" s="18" t="str">
        <f ca="1">IFERROR(INDEX(MAESTRO!C:C,_xludf.AGGREGATE(15,6,ROW(MAESTRO!$B$3:$B$1000)/((MAESTRO!$B$3:$B$1000="CIVILES")*(UPPER(MAESTRO!$L$3:$L$1000)="CONFIRMADO")),ROWS($A$3:A14))),"")</f>
        <v/>
      </c>
      <c r="D14" s="18" t="str">
        <f ca="1">IFERROR(INDEX(MAESTRO!D:D,_xludf.AGGREGATE(15,6,ROW(MAESTRO!$B$3:$B$1000)/((MAESTRO!$B$3:$B$1000="CIVILES")*(UPPER(MAESTRO!$L$3:$L$1000)="CONFIRMADO")),ROWS($A$3:A14))),"")</f>
        <v/>
      </c>
      <c r="E14" s="18" t="str">
        <f ca="1">IFERROR(INDEX(MAESTRO!E:E,_xludf.AGGREGATE(15,6,ROW(MAESTRO!$B$3:$B$1000)/((MAESTRO!$B$3:$B$1000="CIVILES")*(UPPER(MAESTRO!$L$3:$L$1000)="CONFIRMADO")),ROWS($A$3:A14))),"")</f>
        <v/>
      </c>
      <c r="F14" s="18" t="str">
        <f ca="1">IFERROR(INDEX(MAESTRO!F:F,_xludf.AGGREGATE(15,6,ROW(MAESTRO!$B$3:$B$1000)/((MAESTRO!$B$3:$B$1000="CIVILES")*(UPPER(MAESTRO!$L$3:$L$1000)="CONFIRMADO")),ROWS($A$3:A14))),"")</f>
        <v/>
      </c>
      <c r="G14" s="18" t="str">
        <f ca="1">IFERROR(INDEX(MAESTRO!G:G,_xludf.AGGREGATE(15,6,ROW(MAESTRO!$B$3:$B$1000)/((MAESTRO!$B$3:$B$1000="CIVILES")*(UPPER(MAESTRO!$L$3:$L$1000)="CONFIRMADO")),ROWS($A$3:A14))),"")</f>
        <v/>
      </c>
      <c r="H14" s="18" t="str">
        <f ca="1">IFERROR(INDEX(MAESTRO!H:H,_xludf.AGGREGATE(15,6,ROW(MAESTRO!$B$3:$B$1000)/((MAESTRO!$B$3:$B$1000="CIVILES")*(UPPER(MAESTRO!$L$3:$L$1000)="CONFIRMADO")),ROWS($A$3:A14))),"")</f>
        <v/>
      </c>
      <c r="I14" s="18" t="str">
        <f ca="1">IFERROR(INDEX(MAESTRO!I:I,_xludf.AGGREGATE(15,6,ROW(MAESTRO!$B$3:$B$1000)/((MAESTRO!$B$3:$B$1000="CIVILES")*(UPPER(MAESTRO!$L$3:$L$1000)="CONFIRMADO")),ROWS($A$3:A14))),"")</f>
        <v/>
      </c>
      <c r="J14" s="18" t="str">
        <f ca="1">IFERROR(INDEX(MAESTRO!J:J,_xludf.AGGREGATE(15,6,ROW(MAESTRO!$B$3:$B$1000)/((MAESTRO!$B$3:$B$1000="CIVILES")*(UPPER(MAESTRO!$L$3:$L$1000)="CONFIRMADO")),ROWS($A$3:A14))),"")</f>
        <v/>
      </c>
      <c r="K14" s="18" t="str">
        <f ca="1">IFERROR(INDEX(MAESTRO!K:K,_xludf.AGGREGATE(15,6,ROW(MAESTRO!$B$3:$B$1000)/((MAESTRO!$B$3:$B$1000="CIVILES")*(UPPER(MAESTRO!$L$3:$L$1000)="CONFIRMADO")),ROWS($A$3:A14))),"")</f>
        <v/>
      </c>
      <c r="L14" s="18" t="str">
        <f ca="1">IFERROR(INDEX(MAESTRO!L:L,_xludf.AGGREGATE(15,6,ROW(MAESTRO!$B$3:$B$1000)/((MAESTRO!$B$3:$B$1000="CIVILES")*(UPPER(MAESTRO!$L$3:$L$1000)="CONFIRMADO")),ROWS($A$3:A14))),"")</f>
        <v/>
      </c>
      <c r="M14" s="18" t="str">
        <f ca="1">IFERROR(INDEX(MAESTRO!M:M,_xludf.AGGREGATE(15,6,ROW(MAESTRO!$B$3:$B$1000)/((MAESTRO!$B$3:$B$1000="CIVILES")*(UPPER(MAESTRO!$L$3:$L$1000)="CONFIRMADO")),ROWS($A$3:A14))),"")</f>
        <v/>
      </c>
      <c r="N14" s="18" t="str">
        <f ca="1">IFERROR(INDEX(MAESTRO!N:N,_xludf.AGGREGATE(15,6,ROW(MAESTRO!$B$3:$B$1000)/((MAESTRO!$B$3:$B$1000="CIVILES")*(UPPER(MAESTRO!$L$3:$L$1000)="CONFIRMADO")),ROWS($A$3:A14))),"")</f>
        <v/>
      </c>
      <c r="O14" s="18" t="str">
        <f ca="1">IFERROR(INDEX(MAESTRO!O:O,_xludf.AGGREGATE(15,6,ROW(MAESTRO!$B$3:$B$1000)/((MAESTRO!$B$3:$B$1000="CIVILES")*(UPPER(MAESTRO!$L$3:$L$1000)="CONFIRMADO")),ROWS($A$3:A14))),"")</f>
        <v/>
      </c>
      <c r="P14" s="18" t="str">
        <f ca="1">IFERROR(INDEX(MAESTRO!P:P,_xludf.AGGREGATE(15,6,ROW(MAESTRO!$B$3:$B$1000)/((MAESTRO!$B$3:$B$1000="CIVILES")*(UPPER(MAESTRO!$L$3:$L$1000)="CONFIRMADO")),ROWS($A$3:A14))),"")</f>
        <v/>
      </c>
      <c r="Q14" s="18" t="str">
        <f ca="1">IFERROR(INDEX(MAESTRO!Q:Q,_xludf.AGGREGATE(15,6,ROW(MAESTRO!$B$3:$B$1000)/((MAESTRO!$B$3:$B$1000="CIVILES")*(UPPER(MAESTRO!$L$3:$L$1000)="CONFIRMADO")),ROWS($A$3:A14))),"")</f>
        <v/>
      </c>
      <c r="R14" s="18" t="str">
        <f ca="1">IFERROR(INDEX(MAESTRO!R:R,_xludf.AGGREGATE(15,6,ROW(MAESTRO!$B$3:$B$1000)/((MAESTRO!$B$3:$B$1000="CIVILES")*(UPPER(MAESTRO!$L$3:$L$1000)="CONFIRMADO")),ROWS($A$3:A14))),"")</f>
        <v/>
      </c>
      <c r="S14" s="18" t="str">
        <f ca="1">IFERROR(INDEX(MAESTRO!S:S,_xludf.AGGREGATE(15,6,ROW(MAESTRO!$B$3:$B$1000)/((MAESTRO!$B$3:$B$1000="CIVILES")*(UPPER(MAESTRO!$L$3:$L$1000)="CONFIRMADO")),ROWS($A$3:A14))),"")</f>
        <v/>
      </c>
      <c r="T14" s="18" t="str">
        <f ca="1">IFERROR(INDEX(MAESTRO!T:T,_xludf.AGGREGATE(15,6,ROW(MAESTRO!$B$3:$B$1000)/((MAESTRO!$B$3:$B$1000="CIVILES")*(UPPER(MAESTRO!$L$3:$L$1000)="CONFIRMADO")),ROWS($A$3:A14))),"")</f>
        <v/>
      </c>
      <c r="U14" s="18" t="str">
        <f ca="1">IFERROR(INDEX(MAESTRO!U:U,_xludf.AGGREGATE(15,6,ROW(MAESTRO!$B$3:$B$1000)/((MAESTRO!$B$3:$B$1000="CIVILES")*(UPPER(MAESTRO!$L$3:$L$1000)="CONFIRMADO")),ROWS($A$3:A14))),"")</f>
        <v/>
      </c>
      <c r="V14" s="18" t="str">
        <f ca="1">IFERROR(INDEX(MAESTRO!V:V,_xludf.AGGREGATE(15,6,ROW(MAESTRO!$B$3:$B$1000)/((MAESTRO!$B$3:$B$1000="CIVILES")*(UPPER(MAESTRO!$L$3:$L$1000)="CONFIRMADO")),ROWS($A$3:A14))),"")</f>
        <v/>
      </c>
      <c r="W14" s="18" t="str">
        <f ca="1">IFERROR(INDEX(MAESTRO!W:W,_xludf.AGGREGATE(15,6,ROW(MAESTRO!$B$3:$B$1000)/((MAESTRO!$B$3:$B$1000="CIVILES")*(UPPER(MAESTRO!$L$3:$L$1000)="CONFIRMADO")),ROWS($A$3:A14))),"")</f>
        <v/>
      </c>
      <c r="X14" s="18" t="str">
        <f ca="1">IFERROR(INDEX(MAESTRO!X:X,_xludf.AGGREGATE(15,6,ROW(MAESTRO!$B$3:$B$1000)/((MAESTRO!$B$3:$B$1000="CIVILES")*(UPPER(MAESTRO!$L$3:$L$1000)="CONFIRMADO")),ROWS($A$3:A14))),"")</f>
        <v/>
      </c>
    </row>
    <row r="15" spans="1:24" ht="22.05" customHeight="1">
      <c r="A15" s="10" t="str">
        <f ca="1">IFERROR(INDEX(MAESTRO!A:A,_xludf.AGGREGATE(15,6,ROW(MAESTRO!$B$3:$B$1000)/((MAESTRO!$B$3:$B$1000="CIVILES")*(UPPER(MAESTRO!$L$3:$L$1000)="CONFIRMADO")),ROWS($A$3:A15))),"")</f>
        <v/>
      </c>
      <c r="B15" s="10" t="str">
        <f ca="1">IFERROR(INDEX(MAESTRO!B:B,_xludf.AGGREGATE(15,6,ROW(MAESTRO!$B$3:$B$1000)/((MAESTRO!$B$3:$B$1000="CIVILES")*(UPPER(MAESTRO!$L$3:$L$1000)="CONFIRMADO")),ROWS($A$3:A15))),"")</f>
        <v/>
      </c>
      <c r="C15" s="10" t="str">
        <f ca="1">IFERROR(INDEX(MAESTRO!C:C,_xludf.AGGREGATE(15,6,ROW(MAESTRO!$B$3:$B$1000)/((MAESTRO!$B$3:$B$1000="CIVILES")*(UPPER(MAESTRO!$L$3:$L$1000)="CONFIRMADO")),ROWS($A$3:A15))),"")</f>
        <v/>
      </c>
      <c r="D15" s="10" t="str">
        <f ca="1">IFERROR(INDEX(MAESTRO!D:D,_xludf.AGGREGATE(15,6,ROW(MAESTRO!$B$3:$B$1000)/((MAESTRO!$B$3:$B$1000="CIVILES")*(UPPER(MAESTRO!$L$3:$L$1000)="CONFIRMADO")),ROWS($A$3:A15))),"")</f>
        <v/>
      </c>
      <c r="E15" s="10" t="str">
        <f ca="1">IFERROR(INDEX(MAESTRO!E:E,_xludf.AGGREGATE(15,6,ROW(MAESTRO!$B$3:$B$1000)/((MAESTRO!$B$3:$B$1000="CIVILES")*(UPPER(MAESTRO!$L$3:$L$1000)="CONFIRMADO")),ROWS($A$3:A15))),"")</f>
        <v/>
      </c>
      <c r="F15" s="10" t="str">
        <f ca="1">IFERROR(INDEX(MAESTRO!F:F,_xludf.AGGREGATE(15,6,ROW(MAESTRO!$B$3:$B$1000)/((MAESTRO!$B$3:$B$1000="CIVILES")*(UPPER(MAESTRO!$L$3:$L$1000)="CONFIRMADO")),ROWS($A$3:A15))),"")</f>
        <v/>
      </c>
      <c r="G15" s="10" t="str">
        <f ca="1">IFERROR(INDEX(MAESTRO!G:G,_xludf.AGGREGATE(15,6,ROW(MAESTRO!$B$3:$B$1000)/((MAESTRO!$B$3:$B$1000="CIVILES")*(UPPER(MAESTRO!$L$3:$L$1000)="CONFIRMADO")),ROWS($A$3:A15))),"")</f>
        <v/>
      </c>
      <c r="H15" s="10" t="str">
        <f ca="1">IFERROR(INDEX(MAESTRO!H:H,_xludf.AGGREGATE(15,6,ROW(MAESTRO!$B$3:$B$1000)/((MAESTRO!$B$3:$B$1000="CIVILES")*(UPPER(MAESTRO!$L$3:$L$1000)="CONFIRMADO")),ROWS($A$3:A15))),"")</f>
        <v/>
      </c>
      <c r="I15" s="10" t="str">
        <f ca="1">IFERROR(INDEX(MAESTRO!I:I,_xludf.AGGREGATE(15,6,ROW(MAESTRO!$B$3:$B$1000)/((MAESTRO!$B$3:$B$1000="CIVILES")*(UPPER(MAESTRO!$L$3:$L$1000)="CONFIRMADO")),ROWS($A$3:A15))),"")</f>
        <v/>
      </c>
      <c r="J15" s="10" t="str">
        <f ca="1">IFERROR(INDEX(MAESTRO!J:J,_xludf.AGGREGATE(15,6,ROW(MAESTRO!$B$3:$B$1000)/((MAESTRO!$B$3:$B$1000="CIVILES")*(UPPER(MAESTRO!$L$3:$L$1000)="CONFIRMADO")),ROWS($A$3:A15))),"")</f>
        <v/>
      </c>
      <c r="K15" s="10" t="str">
        <f ca="1">IFERROR(INDEX(MAESTRO!K:K,_xludf.AGGREGATE(15,6,ROW(MAESTRO!$B$3:$B$1000)/((MAESTRO!$B$3:$B$1000="CIVILES")*(UPPER(MAESTRO!$L$3:$L$1000)="CONFIRMADO")),ROWS($A$3:A15))),"")</f>
        <v/>
      </c>
      <c r="L15" s="10" t="str">
        <f ca="1">IFERROR(INDEX(MAESTRO!L:L,_xludf.AGGREGATE(15,6,ROW(MAESTRO!$B$3:$B$1000)/((MAESTRO!$B$3:$B$1000="CIVILES")*(UPPER(MAESTRO!$L$3:$L$1000)="CONFIRMADO")),ROWS($A$3:A15))),"")</f>
        <v/>
      </c>
      <c r="M15" s="10" t="str">
        <f ca="1">IFERROR(INDEX(MAESTRO!M:M,_xludf.AGGREGATE(15,6,ROW(MAESTRO!$B$3:$B$1000)/((MAESTRO!$B$3:$B$1000="CIVILES")*(UPPER(MAESTRO!$L$3:$L$1000)="CONFIRMADO")),ROWS($A$3:A15))),"")</f>
        <v/>
      </c>
      <c r="N15" s="10" t="str">
        <f ca="1">IFERROR(INDEX(MAESTRO!N:N,_xludf.AGGREGATE(15,6,ROW(MAESTRO!$B$3:$B$1000)/((MAESTRO!$B$3:$B$1000="CIVILES")*(UPPER(MAESTRO!$L$3:$L$1000)="CONFIRMADO")),ROWS($A$3:A15))),"")</f>
        <v/>
      </c>
      <c r="O15" s="10" t="str">
        <f ca="1">IFERROR(INDEX(MAESTRO!O:O,_xludf.AGGREGATE(15,6,ROW(MAESTRO!$B$3:$B$1000)/((MAESTRO!$B$3:$B$1000="CIVILES")*(UPPER(MAESTRO!$L$3:$L$1000)="CONFIRMADO")),ROWS($A$3:A15))),"")</f>
        <v/>
      </c>
      <c r="P15" s="10" t="str">
        <f ca="1">IFERROR(INDEX(MAESTRO!P:P,_xludf.AGGREGATE(15,6,ROW(MAESTRO!$B$3:$B$1000)/((MAESTRO!$B$3:$B$1000="CIVILES")*(UPPER(MAESTRO!$L$3:$L$1000)="CONFIRMADO")),ROWS($A$3:A15))),"")</f>
        <v/>
      </c>
      <c r="Q15" s="10" t="str">
        <f ca="1">IFERROR(INDEX(MAESTRO!Q:Q,_xludf.AGGREGATE(15,6,ROW(MAESTRO!$B$3:$B$1000)/((MAESTRO!$B$3:$B$1000="CIVILES")*(UPPER(MAESTRO!$L$3:$L$1000)="CONFIRMADO")),ROWS($A$3:A15))),"")</f>
        <v/>
      </c>
      <c r="R15" s="10" t="str">
        <f ca="1">IFERROR(INDEX(MAESTRO!R:R,_xludf.AGGREGATE(15,6,ROW(MAESTRO!$B$3:$B$1000)/((MAESTRO!$B$3:$B$1000="CIVILES")*(UPPER(MAESTRO!$L$3:$L$1000)="CONFIRMADO")),ROWS($A$3:A15))),"")</f>
        <v/>
      </c>
      <c r="S15" s="10" t="str">
        <f ca="1">IFERROR(INDEX(MAESTRO!S:S,_xludf.AGGREGATE(15,6,ROW(MAESTRO!$B$3:$B$1000)/((MAESTRO!$B$3:$B$1000="CIVILES")*(UPPER(MAESTRO!$L$3:$L$1000)="CONFIRMADO")),ROWS($A$3:A15))),"")</f>
        <v/>
      </c>
      <c r="T15" s="10" t="str">
        <f ca="1">IFERROR(INDEX(MAESTRO!T:T,_xludf.AGGREGATE(15,6,ROW(MAESTRO!$B$3:$B$1000)/((MAESTRO!$B$3:$B$1000="CIVILES")*(UPPER(MAESTRO!$L$3:$L$1000)="CONFIRMADO")),ROWS($A$3:A15))),"")</f>
        <v/>
      </c>
      <c r="U15" s="10" t="str">
        <f ca="1">IFERROR(INDEX(MAESTRO!U:U,_xludf.AGGREGATE(15,6,ROW(MAESTRO!$B$3:$B$1000)/((MAESTRO!$B$3:$B$1000="CIVILES")*(UPPER(MAESTRO!$L$3:$L$1000)="CONFIRMADO")),ROWS($A$3:A15))),"")</f>
        <v/>
      </c>
      <c r="V15" s="10" t="str">
        <f ca="1">IFERROR(INDEX(MAESTRO!V:V,_xludf.AGGREGATE(15,6,ROW(MAESTRO!$B$3:$B$1000)/((MAESTRO!$B$3:$B$1000="CIVILES")*(UPPER(MAESTRO!$L$3:$L$1000)="CONFIRMADO")),ROWS($A$3:A15))),"")</f>
        <v/>
      </c>
      <c r="W15" s="10" t="str">
        <f ca="1">IFERROR(INDEX(MAESTRO!W:W,_xludf.AGGREGATE(15,6,ROW(MAESTRO!$B$3:$B$1000)/((MAESTRO!$B$3:$B$1000="CIVILES")*(UPPER(MAESTRO!$L$3:$L$1000)="CONFIRMADO")),ROWS($A$3:A15))),"")</f>
        <v/>
      </c>
      <c r="X15" s="10" t="str">
        <f ca="1">IFERROR(INDEX(MAESTRO!X:X,_xludf.AGGREGATE(15,6,ROW(MAESTRO!$B$3:$B$1000)/((MAESTRO!$B$3:$B$1000="CIVILES")*(UPPER(MAESTRO!$L$3:$L$1000)="CONFIRMADO")),ROWS($A$3:A15))),"")</f>
        <v/>
      </c>
    </row>
    <row r="16" spans="1:24" ht="22.05" customHeight="1">
      <c r="A16" s="18" t="str">
        <f ca="1">IFERROR(INDEX(MAESTRO!A:A,_xludf.AGGREGATE(15,6,ROW(MAESTRO!$B$3:$B$1000)/((MAESTRO!$B$3:$B$1000="CIVILES")*(UPPER(MAESTRO!$L$3:$L$1000)="CONFIRMADO")),ROWS($A$3:A16))),"")</f>
        <v/>
      </c>
      <c r="B16" s="18" t="str">
        <f ca="1">IFERROR(INDEX(MAESTRO!B:B,_xludf.AGGREGATE(15,6,ROW(MAESTRO!$B$3:$B$1000)/((MAESTRO!$B$3:$B$1000="CIVILES")*(UPPER(MAESTRO!$L$3:$L$1000)="CONFIRMADO")),ROWS($A$3:A16))),"")</f>
        <v/>
      </c>
      <c r="C16" s="18" t="str">
        <f ca="1">IFERROR(INDEX(MAESTRO!C:C,_xludf.AGGREGATE(15,6,ROW(MAESTRO!$B$3:$B$1000)/((MAESTRO!$B$3:$B$1000="CIVILES")*(UPPER(MAESTRO!$L$3:$L$1000)="CONFIRMADO")),ROWS($A$3:A16))),"")</f>
        <v/>
      </c>
      <c r="D16" s="18" t="str">
        <f ca="1">IFERROR(INDEX(MAESTRO!D:D,_xludf.AGGREGATE(15,6,ROW(MAESTRO!$B$3:$B$1000)/((MAESTRO!$B$3:$B$1000="CIVILES")*(UPPER(MAESTRO!$L$3:$L$1000)="CONFIRMADO")),ROWS($A$3:A16))),"")</f>
        <v/>
      </c>
      <c r="E16" s="18" t="str">
        <f ca="1">IFERROR(INDEX(MAESTRO!E:E,_xludf.AGGREGATE(15,6,ROW(MAESTRO!$B$3:$B$1000)/((MAESTRO!$B$3:$B$1000="CIVILES")*(UPPER(MAESTRO!$L$3:$L$1000)="CONFIRMADO")),ROWS($A$3:A16))),"")</f>
        <v/>
      </c>
      <c r="F16" s="18" t="str">
        <f ca="1">IFERROR(INDEX(MAESTRO!F:F,_xludf.AGGREGATE(15,6,ROW(MAESTRO!$B$3:$B$1000)/((MAESTRO!$B$3:$B$1000="CIVILES")*(UPPER(MAESTRO!$L$3:$L$1000)="CONFIRMADO")),ROWS($A$3:A16))),"")</f>
        <v/>
      </c>
      <c r="G16" s="18" t="str">
        <f ca="1">IFERROR(INDEX(MAESTRO!G:G,_xludf.AGGREGATE(15,6,ROW(MAESTRO!$B$3:$B$1000)/((MAESTRO!$B$3:$B$1000="CIVILES")*(UPPER(MAESTRO!$L$3:$L$1000)="CONFIRMADO")),ROWS($A$3:A16))),"")</f>
        <v/>
      </c>
      <c r="H16" s="18" t="str">
        <f ca="1">IFERROR(INDEX(MAESTRO!H:H,_xludf.AGGREGATE(15,6,ROW(MAESTRO!$B$3:$B$1000)/((MAESTRO!$B$3:$B$1000="CIVILES")*(UPPER(MAESTRO!$L$3:$L$1000)="CONFIRMADO")),ROWS($A$3:A16))),"")</f>
        <v/>
      </c>
      <c r="I16" s="18" t="str">
        <f ca="1">IFERROR(INDEX(MAESTRO!I:I,_xludf.AGGREGATE(15,6,ROW(MAESTRO!$B$3:$B$1000)/((MAESTRO!$B$3:$B$1000="CIVILES")*(UPPER(MAESTRO!$L$3:$L$1000)="CONFIRMADO")),ROWS($A$3:A16))),"")</f>
        <v/>
      </c>
      <c r="J16" s="18" t="str">
        <f ca="1">IFERROR(INDEX(MAESTRO!J:J,_xludf.AGGREGATE(15,6,ROW(MAESTRO!$B$3:$B$1000)/((MAESTRO!$B$3:$B$1000="CIVILES")*(UPPER(MAESTRO!$L$3:$L$1000)="CONFIRMADO")),ROWS($A$3:A16))),"")</f>
        <v/>
      </c>
      <c r="K16" s="18" t="str">
        <f ca="1">IFERROR(INDEX(MAESTRO!K:K,_xludf.AGGREGATE(15,6,ROW(MAESTRO!$B$3:$B$1000)/((MAESTRO!$B$3:$B$1000="CIVILES")*(UPPER(MAESTRO!$L$3:$L$1000)="CONFIRMADO")),ROWS($A$3:A16))),"")</f>
        <v/>
      </c>
      <c r="L16" s="18" t="str">
        <f ca="1">IFERROR(INDEX(MAESTRO!L:L,_xludf.AGGREGATE(15,6,ROW(MAESTRO!$B$3:$B$1000)/((MAESTRO!$B$3:$B$1000="CIVILES")*(UPPER(MAESTRO!$L$3:$L$1000)="CONFIRMADO")),ROWS($A$3:A16))),"")</f>
        <v/>
      </c>
      <c r="M16" s="18" t="str">
        <f ca="1">IFERROR(INDEX(MAESTRO!M:M,_xludf.AGGREGATE(15,6,ROW(MAESTRO!$B$3:$B$1000)/((MAESTRO!$B$3:$B$1000="CIVILES")*(UPPER(MAESTRO!$L$3:$L$1000)="CONFIRMADO")),ROWS($A$3:A16))),"")</f>
        <v/>
      </c>
      <c r="N16" s="18" t="str">
        <f ca="1">IFERROR(INDEX(MAESTRO!N:N,_xludf.AGGREGATE(15,6,ROW(MAESTRO!$B$3:$B$1000)/((MAESTRO!$B$3:$B$1000="CIVILES")*(UPPER(MAESTRO!$L$3:$L$1000)="CONFIRMADO")),ROWS($A$3:A16))),"")</f>
        <v/>
      </c>
      <c r="O16" s="18" t="str">
        <f ca="1">IFERROR(INDEX(MAESTRO!O:O,_xludf.AGGREGATE(15,6,ROW(MAESTRO!$B$3:$B$1000)/((MAESTRO!$B$3:$B$1000="CIVILES")*(UPPER(MAESTRO!$L$3:$L$1000)="CONFIRMADO")),ROWS($A$3:A16))),"")</f>
        <v/>
      </c>
      <c r="P16" s="18" t="str">
        <f ca="1">IFERROR(INDEX(MAESTRO!P:P,_xludf.AGGREGATE(15,6,ROW(MAESTRO!$B$3:$B$1000)/((MAESTRO!$B$3:$B$1000="CIVILES")*(UPPER(MAESTRO!$L$3:$L$1000)="CONFIRMADO")),ROWS($A$3:A16))),"")</f>
        <v/>
      </c>
      <c r="Q16" s="18" t="str">
        <f ca="1">IFERROR(INDEX(MAESTRO!Q:Q,_xludf.AGGREGATE(15,6,ROW(MAESTRO!$B$3:$B$1000)/((MAESTRO!$B$3:$B$1000="CIVILES")*(UPPER(MAESTRO!$L$3:$L$1000)="CONFIRMADO")),ROWS($A$3:A16))),"")</f>
        <v/>
      </c>
      <c r="R16" s="18" t="str">
        <f ca="1">IFERROR(INDEX(MAESTRO!R:R,_xludf.AGGREGATE(15,6,ROW(MAESTRO!$B$3:$B$1000)/((MAESTRO!$B$3:$B$1000="CIVILES")*(UPPER(MAESTRO!$L$3:$L$1000)="CONFIRMADO")),ROWS($A$3:A16))),"")</f>
        <v/>
      </c>
      <c r="S16" s="18" t="str">
        <f ca="1">IFERROR(INDEX(MAESTRO!S:S,_xludf.AGGREGATE(15,6,ROW(MAESTRO!$B$3:$B$1000)/((MAESTRO!$B$3:$B$1000="CIVILES")*(UPPER(MAESTRO!$L$3:$L$1000)="CONFIRMADO")),ROWS($A$3:A16))),"")</f>
        <v/>
      </c>
      <c r="T16" s="18" t="str">
        <f ca="1">IFERROR(INDEX(MAESTRO!T:T,_xludf.AGGREGATE(15,6,ROW(MAESTRO!$B$3:$B$1000)/((MAESTRO!$B$3:$B$1000="CIVILES")*(UPPER(MAESTRO!$L$3:$L$1000)="CONFIRMADO")),ROWS($A$3:A16))),"")</f>
        <v/>
      </c>
      <c r="U16" s="18" t="str">
        <f ca="1">IFERROR(INDEX(MAESTRO!U:U,_xludf.AGGREGATE(15,6,ROW(MAESTRO!$B$3:$B$1000)/((MAESTRO!$B$3:$B$1000="CIVILES")*(UPPER(MAESTRO!$L$3:$L$1000)="CONFIRMADO")),ROWS($A$3:A16))),"")</f>
        <v/>
      </c>
      <c r="V16" s="18" t="str">
        <f ca="1">IFERROR(INDEX(MAESTRO!V:V,_xludf.AGGREGATE(15,6,ROW(MAESTRO!$B$3:$B$1000)/((MAESTRO!$B$3:$B$1000="CIVILES")*(UPPER(MAESTRO!$L$3:$L$1000)="CONFIRMADO")),ROWS($A$3:A16))),"")</f>
        <v/>
      </c>
      <c r="W16" s="18" t="str">
        <f ca="1">IFERROR(INDEX(MAESTRO!W:W,_xludf.AGGREGATE(15,6,ROW(MAESTRO!$B$3:$B$1000)/((MAESTRO!$B$3:$B$1000="CIVILES")*(UPPER(MAESTRO!$L$3:$L$1000)="CONFIRMADO")),ROWS($A$3:A16))),"")</f>
        <v/>
      </c>
      <c r="X16" s="18" t="str">
        <f ca="1">IFERROR(INDEX(MAESTRO!X:X,_xludf.AGGREGATE(15,6,ROW(MAESTRO!$B$3:$B$1000)/((MAESTRO!$B$3:$B$1000="CIVILES")*(UPPER(MAESTRO!$L$3:$L$1000)="CONFIRMADO")),ROWS($A$3:A16))),"")</f>
        <v/>
      </c>
    </row>
    <row r="17" spans="1:24" ht="22.05" customHeight="1">
      <c r="A17" s="10" t="str">
        <f ca="1">IFERROR(INDEX(MAESTRO!A:A,_xludf.AGGREGATE(15,6,ROW(MAESTRO!$B$3:$B$1000)/((MAESTRO!$B$3:$B$1000="CIVILES")*(UPPER(MAESTRO!$L$3:$L$1000)="CONFIRMADO")),ROWS($A$3:A17))),"")</f>
        <v/>
      </c>
      <c r="B17" s="10" t="str">
        <f ca="1">IFERROR(INDEX(MAESTRO!B:B,_xludf.AGGREGATE(15,6,ROW(MAESTRO!$B$3:$B$1000)/((MAESTRO!$B$3:$B$1000="CIVILES")*(UPPER(MAESTRO!$L$3:$L$1000)="CONFIRMADO")),ROWS($A$3:A17))),"")</f>
        <v/>
      </c>
      <c r="C17" s="10" t="str">
        <f ca="1">IFERROR(INDEX(MAESTRO!C:C,_xludf.AGGREGATE(15,6,ROW(MAESTRO!$B$3:$B$1000)/((MAESTRO!$B$3:$B$1000="CIVILES")*(UPPER(MAESTRO!$L$3:$L$1000)="CONFIRMADO")),ROWS($A$3:A17))),"")</f>
        <v/>
      </c>
      <c r="D17" s="10" t="str">
        <f ca="1">IFERROR(INDEX(MAESTRO!D:D,_xludf.AGGREGATE(15,6,ROW(MAESTRO!$B$3:$B$1000)/((MAESTRO!$B$3:$B$1000="CIVILES")*(UPPER(MAESTRO!$L$3:$L$1000)="CONFIRMADO")),ROWS($A$3:A17))),"")</f>
        <v/>
      </c>
      <c r="E17" s="10" t="str">
        <f ca="1">IFERROR(INDEX(MAESTRO!E:E,_xludf.AGGREGATE(15,6,ROW(MAESTRO!$B$3:$B$1000)/((MAESTRO!$B$3:$B$1000="CIVILES")*(UPPER(MAESTRO!$L$3:$L$1000)="CONFIRMADO")),ROWS($A$3:A17))),"")</f>
        <v/>
      </c>
      <c r="F17" s="10" t="str">
        <f ca="1">IFERROR(INDEX(MAESTRO!F:F,_xludf.AGGREGATE(15,6,ROW(MAESTRO!$B$3:$B$1000)/((MAESTRO!$B$3:$B$1000="CIVILES")*(UPPER(MAESTRO!$L$3:$L$1000)="CONFIRMADO")),ROWS($A$3:A17))),"")</f>
        <v/>
      </c>
      <c r="G17" s="10" t="str">
        <f ca="1">IFERROR(INDEX(MAESTRO!G:G,_xludf.AGGREGATE(15,6,ROW(MAESTRO!$B$3:$B$1000)/((MAESTRO!$B$3:$B$1000="CIVILES")*(UPPER(MAESTRO!$L$3:$L$1000)="CONFIRMADO")),ROWS($A$3:A17))),"")</f>
        <v/>
      </c>
      <c r="H17" s="10" t="str">
        <f ca="1">IFERROR(INDEX(MAESTRO!H:H,_xludf.AGGREGATE(15,6,ROW(MAESTRO!$B$3:$B$1000)/((MAESTRO!$B$3:$B$1000="CIVILES")*(UPPER(MAESTRO!$L$3:$L$1000)="CONFIRMADO")),ROWS($A$3:A17))),"")</f>
        <v/>
      </c>
      <c r="I17" s="10" t="str">
        <f ca="1">IFERROR(INDEX(MAESTRO!I:I,_xludf.AGGREGATE(15,6,ROW(MAESTRO!$B$3:$B$1000)/((MAESTRO!$B$3:$B$1000="CIVILES")*(UPPER(MAESTRO!$L$3:$L$1000)="CONFIRMADO")),ROWS($A$3:A17))),"")</f>
        <v/>
      </c>
      <c r="J17" s="10" t="str">
        <f ca="1">IFERROR(INDEX(MAESTRO!J:J,_xludf.AGGREGATE(15,6,ROW(MAESTRO!$B$3:$B$1000)/((MAESTRO!$B$3:$B$1000="CIVILES")*(UPPER(MAESTRO!$L$3:$L$1000)="CONFIRMADO")),ROWS($A$3:A17))),"")</f>
        <v/>
      </c>
      <c r="K17" s="10" t="str">
        <f ca="1">IFERROR(INDEX(MAESTRO!K:K,_xludf.AGGREGATE(15,6,ROW(MAESTRO!$B$3:$B$1000)/((MAESTRO!$B$3:$B$1000="CIVILES")*(UPPER(MAESTRO!$L$3:$L$1000)="CONFIRMADO")),ROWS($A$3:A17))),"")</f>
        <v/>
      </c>
      <c r="L17" s="10" t="str">
        <f ca="1">IFERROR(INDEX(MAESTRO!L:L,_xludf.AGGREGATE(15,6,ROW(MAESTRO!$B$3:$B$1000)/((MAESTRO!$B$3:$B$1000="CIVILES")*(UPPER(MAESTRO!$L$3:$L$1000)="CONFIRMADO")),ROWS($A$3:A17))),"")</f>
        <v/>
      </c>
      <c r="M17" s="10" t="str">
        <f ca="1">IFERROR(INDEX(MAESTRO!M:M,_xludf.AGGREGATE(15,6,ROW(MAESTRO!$B$3:$B$1000)/((MAESTRO!$B$3:$B$1000="CIVILES")*(UPPER(MAESTRO!$L$3:$L$1000)="CONFIRMADO")),ROWS($A$3:A17))),"")</f>
        <v/>
      </c>
      <c r="N17" s="10" t="str">
        <f ca="1">IFERROR(INDEX(MAESTRO!N:N,_xludf.AGGREGATE(15,6,ROW(MAESTRO!$B$3:$B$1000)/((MAESTRO!$B$3:$B$1000="CIVILES")*(UPPER(MAESTRO!$L$3:$L$1000)="CONFIRMADO")),ROWS($A$3:A17))),"")</f>
        <v/>
      </c>
      <c r="O17" s="10" t="str">
        <f ca="1">IFERROR(INDEX(MAESTRO!O:O,_xludf.AGGREGATE(15,6,ROW(MAESTRO!$B$3:$B$1000)/((MAESTRO!$B$3:$B$1000="CIVILES")*(UPPER(MAESTRO!$L$3:$L$1000)="CONFIRMADO")),ROWS($A$3:A17))),"")</f>
        <v/>
      </c>
      <c r="P17" s="10" t="str">
        <f ca="1">IFERROR(INDEX(MAESTRO!P:P,_xludf.AGGREGATE(15,6,ROW(MAESTRO!$B$3:$B$1000)/((MAESTRO!$B$3:$B$1000="CIVILES")*(UPPER(MAESTRO!$L$3:$L$1000)="CONFIRMADO")),ROWS($A$3:A17))),"")</f>
        <v/>
      </c>
      <c r="Q17" s="10" t="str">
        <f ca="1">IFERROR(INDEX(MAESTRO!Q:Q,_xludf.AGGREGATE(15,6,ROW(MAESTRO!$B$3:$B$1000)/((MAESTRO!$B$3:$B$1000="CIVILES")*(UPPER(MAESTRO!$L$3:$L$1000)="CONFIRMADO")),ROWS($A$3:A17))),"")</f>
        <v/>
      </c>
      <c r="R17" s="10" t="str">
        <f ca="1">IFERROR(INDEX(MAESTRO!R:R,_xludf.AGGREGATE(15,6,ROW(MAESTRO!$B$3:$B$1000)/((MAESTRO!$B$3:$B$1000="CIVILES")*(UPPER(MAESTRO!$L$3:$L$1000)="CONFIRMADO")),ROWS($A$3:A17))),"")</f>
        <v/>
      </c>
      <c r="S17" s="10" t="str">
        <f ca="1">IFERROR(INDEX(MAESTRO!S:S,_xludf.AGGREGATE(15,6,ROW(MAESTRO!$B$3:$B$1000)/((MAESTRO!$B$3:$B$1000="CIVILES")*(UPPER(MAESTRO!$L$3:$L$1000)="CONFIRMADO")),ROWS($A$3:A17))),"")</f>
        <v/>
      </c>
      <c r="T17" s="10" t="str">
        <f ca="1">IFERROR(INDEX(MAESTRO!T:T,_xludf.AGGREGATE(15,6,ROW(MAESTRO!$B$3:$B$1000)/((MAESTRO!$B$3:$B$1000="CIVILES")*(UPPER(MAESTRO!$L$3:$L$1000)="CONFIRMADO")),ROWS($A$3:A17))),"")</f>
        <v/>
      </c>
      <c r="U17" s="10" t="str">
        <f ca="1">IFERROR(INDEX(MAESTRO!U:U,_xludf.AGGREGATE(15,6,ROW(MAESTRO!$B$3:$B$1000)/((MAESTRO!$B$3:$B$1000="CIVILES")*(UPPER(MAESTRO!$L$3:$L$1000)="CONFIRMADO")),ROWS($A$3:A17))),"")</f>
        <v/>
      </c>
      <c r="V17" s="10" t="str">
        <f ca="1">IFERROR(INDEX(MAESTRO!V:V,_xludf.AGGREGATE(15,6,ROW(MAESTRO!$B$3:$B$1000)/((MAESTRO!$B$3:$B$1000="CIVILES")*(UPPER(MAESTRO!$L$3:$L$1000)="CONFIRMADO")),ROWS($A$3:A17))),"")</f>
        <v/>
      </c>
      <c r="W17" s="10" t="str">
        <f ca="1">IFERROR(INDEX(MAESTRO!W:W,_xludf.AGGREGATE(15,6,ROW(MAESTRO!$B$3:$B$1000)/((MAESTRO!$B$3:$B$1000="CIVILES")*(UPPER(MAESTRO!$L$3:$L$1000)="CONFIRMADO")),ROWS($A$3:A17))),"")</f>
        <v/>
      </c>
      <c r="X17" s="10" t="str">
        <f ca="1">IFERROR(INDEX(MAESTRO!X:X,_xludf.AGGREGATE(15,6,ROW(MAESTRO!$B$3:$B$1000)/((MAESTRO!$B$3:$B$1000="CIVILES")*(UPPER(MAESTRO!$L$3:$L$1000)="CONFIRMADO")),ROWS($A$3:A17))),"")</f>
        <v/>
      </c>
    </row>
    <row r="18" spans="1:24" ht="22.05" customHeight="1">
      <c r="A18" s="18" t="str">
        <f ca="1">IFERROR(INDEX(MAESTRO!A:A,_xludf.AGGREGATE(15,6,ROW(MAESTRO!$B$3:$B$1000)/((MAESTRO!$B$3:$B$1000="CIVILES")*(UPPER(MAESTRO!$L$3:$L$1000)="CONFIRMADO")),ROWS($A$3:A18))),"")</f>
        <v/>
      </c>
      <c r="B18" s="18" t="str">
        <f ca="1">IFERROR(INDEX(MAESTRO!B:B,_xludf.AGGREGATE(15,6,ROW(MAESTRO!$B$3:$B$1000)/((MAESTRO!$B$3:$B$1000="CIVILES")*(UPPER(MAESTRO!$L$3:$L$1000)="CONFIRMADO")),ROWS($A$3:A18))),"")</f>
        <v/>
      </c>
      <c r="C18" s="18" t="str">
        <f ca="1">IFERROR(INDEX(MAESTRO!C:C,_xludf.AGGREGATE(15,6,ROW(MAESTRO!$B$3:$B$1000)/((MAESTRO!$B$3:$B$1000="CIVILES")*(UPPER(MAESTRO!$L$3:$L$1000)="CONFIRMADO")),ROWS($A$3:A18))),"")</f>
        <v/>
      </c>
      <c r="D18" s="18" t="str">
        <f ca="1">IFERROR(INDEX(MAESTRO!D:D,_xludf.AGGREGATE(15,6,ROW(MAESTRO!$B$3:$B$1000)/((MAESTRO!$B$3:$B$1000="CIVILES")*(UPPER(MAESTRO!$L$3:$L$1000)="CONFIRMADO")),ROWS($A$3:A18))),"")</f>
        <v/>
      </c>
      <c r="E18" s="18" t="str">
        <f ca="1">IFERROR(INDEX(MAESTRO!E:E,_xludf.AGGREGATE(15,6,ROW(MAESTRO!$B$3:$B$1000)/((MAESTRO!$B$3:$B$1000="CIVILES")*(UPPER(MAESTRO!$L$3:$L$1000)="CONFIRMADO")),ROWS($A$3:A18))),"")</f>
        <v/>
      </c>
      <c r="F18" s="18" t="str">
        <f ca="1">IFERROR(INDEX(MAESTRO!F:F,_xludf.AGGREGATE(15,6,ROW(MAESTRO!$B$3:$B$1000)/((MAESTRO!$B$3:$B$1000="CIVILES")*(UPPER(MAESTRO!$L$3:$L$1000)="CONFIRMADO")),ROWS($A$3:A18))),"")</f>
        <v/>
      </c>
      <c r="G18" s="18" t="str">
        <f ca="1">IFERROR(INDEX(MAESTRO!G:G,_xludf.AGGREGATE(15,6,ROW(MAESTRO!$B$3:$B$1000)/((MAESTRO!$B$3:$B$1000="CIVILES")*(UPPER(MAESTRO!$L$3:$L$1000)="CONFIRMADO")),ROWS($A$3:A18))),"")</f>
        <v/>
      </c>
      <c r="H18" s="18" t="str">
        <f ca="1">IFERROR(INDEX(MAESTRO!H:H,_xludf.AGGREGATE(15,6,ROW(MAESTRO!$B$3:$B$1000)/((MAESTRO!$B$3:$B$1000="CIVILES")*(UPPER(MAESTRO!$L$3:$L$1000)="CONFIRMADO")),ROWS($A$3:A18))),"")</f>
        <v/>
      </c>
      <c r="I18" s="18" t="str">
        <f ca="1">IFERROR(INDEX(MAESTRO!I:I,_xludf.AGGREGATE(15,6,ROW(MAESTRO!$B$3:$B$1000)/((MAESTRO!$B$3:$B$1000="CIVILES")*(UPPER(MAESTRO!$L$3:$L$1000)="CONFIRMADO")),ROWS($A$3:A18))),"")</f>
        <v/>
      </c>
      <c r="J18" s="18" t="str">
        <f ca="1">IFERROR(INDEX(MAESTRO!J:J,_xludf.AGGREGATE(15,6,ROW(MAESTRO!$B$3:$B$1000)/((MAESTRO!$B$3:$B$1000="CIVILES")*(UPPER(MAESTRO!$L$3:$L$1000)="CONFIRMADO")),ROWS($A$3:A18))),"")</f>
        <v/>
      </c>
      <c r="K18" s="18" t="str">
        <f ca="1">IFERROR(INDEX(MAESTRO!K:K,_xludf.AGGREGATE(15,6,ROW(MAESTRO!$B$3:$B$1000)/((MAESTRO!$B$3:$B$1000="CIVILES")*(UPPER(MAESTRO!$L$3:$L$1000)="CONFIRMADO")),ROWS($A$3:A18))),"")</f>
        <v/>
      </c>
      <c r="L18" s="18" t="str">
        <f ca="1">IFERROR(INDEX(MAESTRO!L:L,_xludf.AGGREGATE(15,6,ROW(MAESTRO!$B$3:$B$1000)/((MAESTRO!$B$3:$B$1000="CIVILES")*(UPPER(MAESTRO!$L$3:$L$1000)="CONFIRMADO")),ROWS($A$3:A18))),"")</f>
        <v/>
      </c>
      <c r="M18" s="18" t="str">
        <f ca="1">IFERROR(INDEX(MAESTRO!M:M,_xludf.AGGREGATE(15,6,ROW(MAESTRO!$B$3:$B$1000)/((MAESTRO!$B$3:$B$1000="CIVILES")*(UPPER(MAESTRO!$L$3:$L$1000)="CONFIRMADO")),ROWS($A$3:A18))),"")</f>
        <v/>
      </c>
      <c r="N18" s="18" t="str">
        <f ca="1">IFERROR(INDEX(MAESTRO!N:N,_xludf.AGGREGATE(15,6,ROW(MAESTRO!$B$3:$B$1000)/((MAESTRO!$B$3:$B$1000="CIVILES")*(UPPER(MAESTRO!$L$3:$L$1000)="CONFIRMADO")),ROWS($A$3:A18))),"")</f>
        <v/>
      </c>
      <c r="O18" s="18" t="str">
        <f ca="1">IFERROR(INDEX(MAESTRO!O:O,_xludf.AGGREGATE(15,6,ROW(MAESTRO!$B$3:$B$1000)/((MAESTRO!$B$3:$B$1000="CIVILES")*(UPPER(MAESTRO!$L$3:$L$1000)="CONFIRMADO")),ROWS($A$3:A18))),"")</f>
        <v/>
      </c>
      <c r="P18" s="18" t="str">
        <f ca="1">IFERROR(INDEX(MAESTRO!P:P,_xludf.AGGREGATE(15,6,ROW(MAESTRO!$B$3:$B$1000)/((MAESTRO!$B$3:$B$1000="CIVILES")*(UPPER(MAESTRO!$L$3:$L$1000)="CONFIRMADO")),ROWS($A$3:A18))),"")</f>
        <v/>
      </c>
      <c r="Q18" s="18" t="str">
        <f ca="1">IFERROR(INDEX(MAESTRO!Q:Q,_xludf.AGGREGATE(15,6,ROW(MAESTRO!$B$3:$B$1000)/((MAESTRO!$B$3:$B$1000="CIVILES")*(UPPER(MAESTRO!$L$3:$L$1000)="CONFIRMADO")),ROWS($A$3:A18))),"")</f>
        <v/>
      </c>
      <c r="R18" s="18" t="str">
        <f ca="1">IFERROR(INDEX(MAESTRO!R:R,_xludf.AGGREGATE(15,6,ROW(MAESTRO!$B$3:$B$1000)/((MAESTRO!$B$3:$B$1000="CIVILES")*(UPPER(MAESTRO!$L$3:$L$1000)="CONFIRMADO")),ROWS($A$3:A18))),"")</f>
        <v/>
      </c>
      <c r="S18" s="18" t="str">
        <f ca="1">IFERROR(INDEX(MAESTRO!S:S,_xludf.AGGREGATE(15,6,ROW(MAESTRO!$B$3:$B$1000)/((MAESTRO!$B$3:$B$1000="CIVILES")*(UPPER(MAESTRO!$L$3:$L$1000)="CONFIRMADO")),ROWS($A$3:A18))),"")</f>
        <v/>
      </c>
      <c r="T18" s="18" t="str">
        <f ca="1">IFERROR(INDEX(MAESTRO!T:T,_xludf.AGGREGATE(15,6,ROW(MAESTRO!$B$3:$B$1000)/((MAESTRO!$B$3:$B$1000="CIVILES")*(UPPER(MAESTRO!$L$3:$L$1000)="CONFIRMADO")),ROWS($A$3:A18))),"")</f>
        <v/>
      </c>
      <c r="U18" s="18" t="str">
        <f ca="1">IFERROR(INDEX(MAESTRO!U:U,_xludf.AGGREGATE(15,6,ROW(MAESTRO!$B$3:$B$1000)/((MAESTRO!$B$3:$B$1000="CIVILES")*(UPPER(MAESTRO!$L$3:$L$1000)="CONFIRMADO")),ROWS($A$3:A18))),"")</f>
        <v/>
      </c>
      <c r="V18" s="18" t="str">
        <f ca="1">IFERROR(INDEX(MAESTRO!V:V,_xludf.AGGREGATE(15,6,ROW(MAESTRO!$B$3:$B$1000)/((MAESTRO!$B$3:$B$1000="CIVILES")*(UPPER(MAESTRO!$L$3:$L$1000)="CONFIRMADO")),ROWS($A$3:A18))),"")</f>
        <v/>
      </c>
      <c r="W18" s="18" t="str">
        <f ca="1">IFERROR(INDEX(MAESTRO!W:W,_xludf.AGGREGATE(15,6,ROW(MAESTRO!$B$3:$B$1000)/((MAESTRO!$B$3:$B$1000="CIVILES")*(UPPER(MAESTRO!$L$3:$L$1000)="CONFIRMADO")),ROWS($A$3:A18))),"")</f>
        <v/>
      </c>
      <c r="X18" s="18" t="str">
        <f ca="1">IFERROR(INDEX(MAESTRO!X:X,_xludf.AGGREGATE(15,6,ROW(MAESTRO!$B$3:$B$1000)/((MAESTRO!$B$3:$B$1000="CIVILES")*(UPPER(MAESTRO!$L$3:$L$1000)="CONFIRMADO")),ROWS($A$3:A18))),"")</f>
        <v/>
      </c>
    </row>
    <row r="19" spans="1:24" ht="22.05" customHeight="1">
      <c r="A19" s="10" t="str">
        <f ca="1">IFERROR(INDEX(MAESTRO!A:A,_xludf.AGGREGATE(15,6,ROW(MAESTRO!$B$3:$B$1000)/((MAESTRO!$B$3:$B$1000="CIVILES")*(UPPER(MAESTRO!$L$3:$L$1000)="CONFIRMADO")),ROWS($A$3:A19))),"")</f>
        <v/>
      </c>
      <c r="B19" s="10" t="str">
        <f ca="1">IFERROR(INDEX(MAESTRO!B:B,_xludf.AGGREGATE(15,6,ROW(MAESTRO!$B$3:$B$1000)/((MAESTRO!$B$3:$B$1000="CIVILES")*(UPPER(MAESTRO!$L$3:$L$1000)="CONFIRMADO")),ROWS($A$3:A19))),"")</f>
        <v/>
      </c>
      <c r="C19" s="10" t="str">
        <f ca="1">IFERROR(INDEX(MAESTRO!C:C,_xludf.AGGREGATE(15,6,ROW(MAESTRO!$B$3:$B$1000)/((MAESTRO!$B$3:$B$1000="CIVILES")*(UPPER(MAESTRO!$L$3:$L$1000)="CONFIRMADO")),ROWS($A$3:A19))),"")</f>
        <v/>
      </c>
      <c r="D19" s="10" t="str">
        <f ca="1">IFERROR(INDEX(MAESTRO!D:D,_xludf.AGGREGATE(15,6,ROW(MAESTRO!$B$3:$B$1000)/((MAESTRO!$B$3:$B$1000="CIVILES")*(UPPER(MAESTRO!$L$3:$L$1000)="CONFIRMADO")),ROWS($A$3:A19))),"")</f>
        <v/>
      </c>
      <c r="E19" s="10" t="str">
        <f ca="1">IFERROR(INDEX(MAESTRO!E:E,_xludf.AGGREGATE(15,6,ROW(MAESTRO!$B$3:$B$1000)/((MAESTRO!$B$3:$B$1000="CIVILES")*(UPPER(MAESTRO!$L$3:$L$1000)="CONFIRMADO")),ROWS($A$3:A19))),"")</f>
        <v/>
      </c>
      <c r="F19" s="10" t="str">
        <f ca="1">IFERROR(INDEX(MAESTRO!F:F,_xludf.AGGREGATE(15,6,ROW(MAESTRO!$B$3:$B$1000)/((MAESTRO!$B$3:$B$1000="CIVILES")*(UPPER(MAESTRO!$L$3:$L$1000)="CONFIRMADO")),ROWS($A$3:A19))),"")</f>
        <v/>
      </c>
      <c r="G19" s="10" t="str">
        <f ca="1">IFERROR(INDEX(MAESTRO!G:G,_xludf.AGGREGATE(15,6,ROW(MAESTRO!$B$3:$B$1000)/((MAESTRO!$B$3:$B$1000="CIVILES")*(UPPER(MAESTRO!$L$3:$L$1000)="CONFIRMADO")),ROWS($A$3:A19))),"")</f>
        <v/>
      </c>
      <c r="H19" s="10" t="str">
        <f ca="1">IFERROR(INDEX(MAESTRO!H:H,_xludf.AGGREGATE(15,6,ROW(MAESTRO!$B$3:$B$1000)/((MAESTRO!$B$3:$B$1000="CIVILES")*(UPPER(MAESTRO!$L$3:$L$1000)="CONFIRMADO")),ROWS($A$3:A19))),"")</f>
        <v/>
      </c>
      <c r="I19" s="10" t="str">
        <f ca="1">IFERROR(INDEX(MAESTRO!I:I,_xludf.AGGREGATE(15,6,ROW(MAESTRO!$B$3:$B$1000)/((MAESTRO!$B$3:$B$1000="CIVILES")*(UPPER(MAESTRO!$L$3:$L$1000)="CONFIRMADO")),ROWS($A$3:A19))),"")</f>
        <v/>
      </c>
      <c r="J19" s="10" t="str">
        <f ca="1">IFERROR(INDEX(MAESTRO!J:J,_xludf.AGGREGATE(15,6,ROW(MAESTRO!$B$3:$B$1000)/((MAESTRO!$B$3:$B$1000="CIVILES")*(UPPER(MAESTRO!$L$3:$L$1000)="CONFIRMADO")),ROWS($A$3:A19))),"")</f>
        <v/>
      </c>
      <c r="K19" s="10" t="str">
        <f ca="1">IFERROR(INDEX(MAESTRO!K:K,_xludf.AGGREGATE(15,6,ROW(MAESTRO!$B$3:$B$1000)/((MAESTRO!$B$3:$B$1000="CIVILES")*(UPPER(MAESTRO!$L$3:$L$1000)="CONFIRMADO")),ROWS($A$3:A19))),"")</f>
        <v/>
      </c>
      <c r="L19" s="10" t="str">
        <f ca="1">IFERROR(INDEX(MAESTRO!L:L,_xludf.AGGREGATE(15,6,ROW(MAESTRO!$B$3:$B$1000)/((MAESTRO!$B$3:$B$1000="CIVILES")*(UPPER(MAESTRO!$L$3:$L$1000)="CONFIRMADO")),ROWS($A$3:A19))),"")</f>
        <v/>
      </c>
      <c r="M19" s="10" t="str">
        <f ca="1">IFERROR(INDEX(MAESTRO!M:M,_xludf.AGGREGATE(15,6,ROW(MAESTRO!$B$3:$B$1000)/((MAESTRO!$B$3:$B$1000="CIVILES")*(UPPER(MAESTRO!$L$3:$L$1000)="CONFIRMADO")),ROWS($A$3:A19))),"")</f>
        <v/>
      </c>
      <c r="N19" s="10" t="str">
        <f ca="1">IFERROR(INDEX(MAESTRO!N:N,_xludf.AGGREGATE(15,6,ROW(MAESTRO!$B$3:$B$1000)/((MAESTRO!$B$3:$B$1000="CIVILES")*(UPPER(MAESTRO!$L$3:$L$1000)="CONFIRMADO")),ROWS($A$3:A19))),"")</f>
        <v/>
      </c>
      <c r="O19" s="10" t="str">
        <f ca="1">IFERROR(INDEX(MAESTRO!O:O,_xludf.AGGREGATE(15,6,ROW(MAESTRO!$B$3:$B$1000)/((MAESTRO!$B$3:$B$1000="CIVILES")*(UPPER(MAESTRO!$L$3:$L$1000)="CONFIRMADO")),ROWS($A$3:A19))),"")</f>
        <v/>
      </c>
      <c r="P19" s="10" t="str">
        <f ca="1">IFERROR(INDEX(MAESTRO!P:P,_xludf.AGGREGATE(15,6,ROW(MAESTRO!$B$3:$B$1000)/((MAESTRO!$B$3:$B$1000="CIVILES")*(UPPER(MAESTRO!$L$3:$L$1000)="CONFIRMADO")),ROWS($A$3:A19))),"")</f>
        <v/>
      </c>
      <c r="Q19" s="10" t="str">
        <f ca="1">IFERROR(INDEX(MAESTRO!Q:Q,_xludf.AGGREGATE(15,6,ROW(MAESTRO!$B$3:$B$1000)/((MAESTRO!$B$3:$B$1000="CIVILES")*(UPPER(MAESTRO!$L$3:$L$1000)="CONFIRMADO")),ROWS($A$3:A19))),"")</f>
        <v/>
      </c>
      <c r="R19" s="10" t="str">
        <f ca="1">IFERROR(INDEX(MAESTRO!R:R,_xludf.AGGREGATE(15,6,ROW(MAESTRO!$B$3:$B$1000)/((MAESTRO!$B$3:$B$1000="CIVILES")*(UPPER(MAESTRO!$L$3:$L$1000)="CONFIRMADO")),ROWS($A$3:A19))),"")</f>
        <v/>
      </c>
      <c r="S19" s="10" t="str">
        <f ca="1">IFERROR(INDEX(MAESTRO!S:S,_xludf.AGGREGATE(15,6,ROW(MAESTRO!$B$3:$B$1000)/((MAESTRO!$B$3:$B$1000="CIVILES")*(UPPER(MAESTRO!$L$3:$L$1000)="CONFIRMADO")),ROWS($A$3:A19))),"")</f>
        <v/>
      </c>
      <c r="T19" s="10" t="str">
        <f ca="1">IFERROR(INDEX(MAESTRO!T:T,_xludf.AGGREGATE(15,6,ROW(MAESTRO!$B$3:$B$1000)/((MAESTRO!$B$3:$B$1000="CIVILES")*(UPPER(MAESTRO!$L$3:$L$1000)="CONFIRMADO")),ROWS($A$3:A19))),"")</f>
        <v/>
      </c>
      <c r="U19" s="10" t="str">
        <f ca="1">IFERROR(INDEX(MAESTRO!U:U,_xludf.AGGREGATE(15,6,ROW(MAESTRO!$B$3:$B$1000)/((MAESTRO!$B$3:$B$1000="CIVILES")*(UPPER(MAESTRO!$L$3:$L$1000)="CONFIRMADO")),ROWS($A$3:A19))),"")</f>
        <v/>
      </c>
      <c r="V19" s="10" t="str">
        <f ca="1">IFERROR(INDEX(MAESTRO!V:V,_xludf.AGGREGATE(15,6,ROW(MAESTRO!$B$3:$B$1000)/((MAESTRO!$B$3:$B$1000="CIVILES")*(UPPER(MAESTRO!$L$3:$L$1000)="CONFIRMADO")),ROWS($A$3:A19))),"")</f>
        <v/>
      </c>
      <c r="W19" s="10" t="str">
        <f ca="1">IFERROR(INDEX(MAESTRO!W:W,_xludf.AGGREGATE(15,6,ROW(MAESTRO!$B$3:$B$1000)/((MAESTRO!$B$3:$B$1000="CIVILES")*(UPPER(MAESTRO!$L$3:$L$1000)="CONFIRMADO")),ROWS($A$3:A19))),"")</f>
        <v/>
      </c>
      <c r="X19" s="10" t="str">
        <f ca="1">IFERROR(INDEX(MAESTRO!X:X,_xludf.AGGREGATE(15,6,ROW(MAESTRO!$B$3:$B$1000)/((MAESTRO!$B$3:$B$1000="CIVILES")*(UPPER(MAESTRO!$L$3:$L$1000)="CONFIRMADO")),ROWS($A$3:A19))),"")</f>
        <v/>
      </c>
    </row>
    <row r="20" spans="1:24" ht="22.05" customHeight="1">
      <c r="A20" s="18" t="str">
        <f ca="1">IFERROR(INDEX(MAESTRO!A:A,_xludf.AGGREGATE(15,6,ROW(MAESTRO!$B$3:$B$1000)/((MAESTRO!$B$3:$B$1000="CIVILES")*(UPPER(MAESTRO!$L$3:$L$1000)="CONFIRMADO")),ROWS($A$3:A20))),"")</f>
        <v/>
      </c>
      <c r="B20" s="18" t="str">
        <f ca="1">IFERROR(INDEX(MAESTRO!B:B,_xludf.AGGREGATE(15,6,ROW(MAESTRO!$B$3:$B$1000)/((MAESTRO!$B$3:$B$1000="CIVILES")*(UPPER(MAESTRO!$L$3:$L$1000)="CONFIRMADO")),ROWS($A$3:A20))),"")</f>
        <v/>
      </c>
      <c r="C20" s="18" t="str">
        <f ca="1">IFERROR(INDEX(MAESTRO!C:C,_xludf.AGGREGATE(15,6,ROW(MAESTRO!$B$3:$B$1000)/((MAESTRO!$B$3:$B$1000="CIVILES")*(UPPER(MAESTRO!$L$3:$L$1000)="CONFIRMADO")),ROWS($A$3:A20))),"")</f>
        <v/>
      </c>
      <c r="D20" s="18" t="str">
        <f ca="1">IFERROR(INDEX(MAESTRO!D:D,_xludf.AGGREGATE(15,6,ROW(MAESTRO!$B$3:$B$1000)/((MAESTRO!$B$3:$B$1000="CIVILES")*(UPPER(MAESTRO!$L$3:$L$1000)="CONFIRMADO")),ROWS($A$3:A20))),"")</f>
        <v/>
      </c>
      <c r="E20" s="18" t="str">
        <f ca="1">IFERROR(INDEX(MAESTRO!E:E,_xludf.AGGREGATE(15,6,ROW(MAESTRO!$B$3:$B$1000)/((MAESTRO!$B$3:$B$1000="CIVILES")*(UPPER(MAESTRO!$L$3:$L$1000)="CONFIRMADO")),ROWS($A$3:A20))),"")</f>
        <v/>
      </c>
      <c r="F20" s="18" t="str">
        <f ca="1">IFERROR(INDEX(MAESTRO!F:F,_xludf.AGGREGATE(15,6,ROW(MAESTRO!$B$3:$B$1000)/((MAESTRO!$B$3:$B$1000="CIVILES")*(UPPER(MAESTRO!$L$3:$L$1000)="CONFIRMADO")),ROWS($A$3:A20))),"")</f>
        <v/>
      </c>
      <c r="G20" s="18" t="str">
        <f ca="1">IFERROR(INDEX(MAESTRO!G:G,_xludf.AGGREGATE(15,6,ROW(MAESTRO!$B$3:$B$1000)/((MAESTRO!$B$3:$B$1000="CIVILES")*(UPPER(MAESTRO!$L$3:$L$1000)="CONFIRMADO")),ROWS($A$3:A20))),"")</f>
        <v/>
      </c>
      <c r="H20" s="18" t="str">
        <f ca="1">IFERROR(INDEX(MAESTRO!H:H,_xludf.AGGREGATE(15,6,ROW(MAESTRO!$B$3:$B$1000)/((MAESTRO!$B$3:$B$1000="CIVILES")*(UPPER(MAESTRO!$L$3:$L$1000)="CONFIRMADO")),ROWS($A$3:A20))),"")</f>
        <v/>
      </c>
      <c r="I20" s="18" t="str">
        <f ca="1">IFERROR(INDEX(MAESTRO!I:I,_xludf.AGGREGATE(15,6,ROW(MAESTRO!$B$3:$B$1000)/((MAESTRO!$B$3:$B$1000="CIVILES")*(UPPER(MAESTRO!$L$3:$L$1000)="CONFIRMADO")),ROWS($A$3:A20))),"")</f>
        <v/>
      </c>
      <c r="J20" s="18" t="str">
        <f ca="1">IFERROR(INDEX(MAESTRO!J:J,_xludf.AGGREGATE(15,6,ROW(MAESTRO!$B$3:$B$1000)/((MAESTRO!$B$3:$B$1000="CIVILES")*(UPPER(MAESTRO!$L$3:$L$1000)="CONFIRMADO")),ROWS($A$3:A20))),"")</f>
        <v/>
      </c>
      <c r="K20" s="18" t="str">
        <f ca="1">IFERROR(INDEX(MAESTRO!K:K,_xludf.AGGREGATE(15,6,ROW(MAESTRO!$B$3:$B$1000)/((MAESTRO!$B$3:$B$1000="CIVILES")*(UPPER(MAESTRO!$L$3:$L$1000)="CONFIRMADO")),ROWS($A$3:A20))),"")</f>
        <v/>
      </c>
      <c r="L20" s="18" t="str">
        <f ca="1">IFERROR(INDEX(MAESTRO!L:L,_xludf.AGGREGATE(15,6,ROW(MAESTRO!$B$3:$B$1000)/((MAESTRO!$B$3:$B$1000="CIVILES")*(UPPER(MAESTRO!$L$3:$L$1000)="CONFIRMADO")),ROWS($A$3:A20))),"")</f>
        <v/>
      </c>
      <c r="M20" s="18" t="str">
        <f ca="1">IFERROR(INDEX(MAESTRO!M:M,_xludf.AGGREGATE(15,6,ROW(MAESTRO!$B$3:$B$1000)/((MAESTRO!$B$3:$B$1000="CIVILES")*(UPPER(MAESTRO!$L$3:$L$1000)="CONFIRMADO")),ROWS($A$3:A20))),"")</f>
        <v/>
      </c>
      <c r="N20" s="18" t="str">
        <f ca="1">IFERROR(INDEX(MAESTRO!N:N,_xludf.AGGREGATE(15,6,ROW(MAESTRO!$B$3:$B$1000)/((MAESTRO!$B$3:$B$1000="CIVILES")*(UPPER(MAESTRO!$L$3:$L$1000)="CONFIRMADO")),ROWS($A$3:A20))),"")</f>
        <v/>
      </c>
      <c r="O20" s="18" t="str">
        <f ca="1">IFERROR(INDEX(MAESTRO!O:O,_xludf.AGGREGATE(15,6,ROW(MAESTRO!$B$3:$B$1000)/((MAESTRO!$B$3:$B$1000="CIVILES")*(UPPER(MAESTRO!$L$3:$L$1000)="CONFIRMADO")),ROWS($A$3:A20))),"")</f>
        <v/>
      </c>
      <c r="P20" s="18" t="str">
        <f ca="1">IFERROR(INDEX(MAESTRO!P:P,_xludf.AGGREGATE(15,6,ROW(MAESTRO!$B$3:$B$1000)/((MAESTRO!$B$3:$B$1000="CIVILES")*(UPPER(MAESTRO!$L$3:$L$1000)="CONFIRMADO")),ROWS($A$3:A20))),"")</f>
        <v/>
      </c>
      <c r="Q20" s="18" t="str">
        <f ca="1">IFERROR(INDEX(MAESTRO!Q:Q,_xludf.AGGREGATE(15,6,ROW(MAESTRO!$B$3:$B$1000)/((MAESTRO!$B$3:$B$1000="CIVILES")*(UPPER(MAESTRO!$L$3:$L$1000)="CONFIRMADO")),ROWS($A$3:A20))),"")</f>
        <v/>
      </c>
      <c r="R20" s="18" t="str">
        <f ca="1">IFERROR(INDEX(MAESTRO!R:R,_xludf.AGGREGATE(15,6,ROW(MAESTRO!$B$3:$B$1000)/((MAESTRO!$B$3:$B$1000="CIVILES")*(UPPER(MAESTRO!$L$3:$L$1000)="CONFIRMADO")),ROWS($A$3:A20))),"")</f>
        <v/>
      </c>
      <c r="S20" s="18" t="str">
        <f ca="1">IFERROR(INDEX(MAESTRO!S:S,_xludf.AGGREGATE(15,6,ROW(MAESTRO!$B$3:$B$1000)/((MAESTRO!$B$3:$B$1000="CIVILES")*(UPPER(MAESTRO!$L$3:$L$1000)="CONFIRMADO")),ROWS($A$3:A20))),"")</f>
        <v/>
      </c>
      <c r="T20" s="18" t="str">
        <f ca="1">IFERROR(INDEX(MAESTRO!T:T,_xludf.AGGREGATE(15,6,ROW(MAESTRO!$B$3:$B$1000)/((MAESTRO!$B$3:$B$1000="CIVILES")*(UPPER(MAESTRO!$L$3:$L$1000)="CONFIRMADO")),ROWS($A$3:A20))),"")</f>
        <v/>
      </c>
      <c r="U20" s="18" t="str">
        <f ca="1">IFERROR(INDEX(MAESTRO!U:U,_xludf.AGGREGATE(15,6,ROW(MAESTRO!$B$3:$B$1000)/((MAESTRO!$B$3:$B$1000="CIVILES")*(UPPER(MAESTRO!$L$3:$L$1000)="CONFIRMADO")),ROWS($A$3:A20))),"")</f>
        <v/>
      </c>
      <c r="V20" s="18" t="str">
        <f ca="1">IFERROR(INDEX(MAESTRO!V:V,_xludf.AGGREGATE(15,6,ROW(MAESTRO!$B$3:$B$1000)/((MAESTRO!$B$3:$B$1000="CIVILES")*(UPPER(MAESTRO!$L$3:$L$1000)="CONFIRMADO")),ROWS($A$3:A20))),"")</f>
        <v/>
      </c>
      <c r="W20" s="18" t="str">
        <f ca="1">IFERROR(INDEX(MAESTRO!W:W,_xludf.AGGREGATE(15,6,ROW(MAESTRO!$B$3:$B$1000)/((MAESTRO!$B$3:$B$1000="CIVILES")*(UPPER(MAESTRO!$L$3:$L$1000)="CONFIRMADO")),ROWS($A$3:A20))),"")</f>
        <v/>
      </c>
      <c r="X20" s="18" t="str">
        <f ca="1">IFERROR(INDEX(MAESTRO!X:X,_xludf.AGGREGATE(15,6,ROW(MAESTRO!$B$3:$B$1000)/((MAESTRO!$B$3:$B$1000="CIVILES")*(UPPER(MAESTRO!$L$3:$L$1000)="CONFIRMADO")),ROWS($A$3:A20))),"")</f>
        <v/>
      </c>
    </row>
    <row r="21" spans="1:24" ht="22.05" customHeight="1">
      <c r="A21" s="10" t="str">
        <f ca="1">IFERROR(INDEX(MAESTRO!A:A,_xludf.AGGREGATE(15,6,ROW(MAESTRO!$B$3:$B$1000)/((MAESTRO!$B$3:$B$1000="CIVILES")*(UPPER(MAESTRO!$L$3:$L$1000)="CONFIRMADO")),ROWS($A$3:A21))),"")</f>
        <v/>
      </c>
      <c r="B21" s="10" t="str">
        <f ca="1">IFERROR(INDEX(MAESTRO!B:B,_xludf.AGGREGATE(15,6,ROW(MAESTRO!$B$3:$B$1000)/((MAESTRO!$B$3:$B$1000="CIVILES")*(UPPER(MAESTRO!$L$3:$L$1000)="CONFIRMADO")),ROWS($A$3:A21))),"")</f>
        <v/>
      </c>
      <c r="C21" s="10" t="str">
        <f ca="1">IFERROR(INDEX(MAESTRO!C:C,_xludf.AGGREGATE(15,6,ROW(MAESTRO!$B$3:$B$1000)/((MAESTRO!$B$3:$B$1000="CIVILES")*(UPPER(MAESTRO!$L$3:$L$1000)="CONFIRMADO")),ROWS($A$3:A21))),"")</f>
        <v/>
      </c>
      <c r="D21" s="10" t="str">
        <f ca="1">IFERROR(INDEX(MAESTRO!D:D,_xludf.AGGREGATE(15,6,ROW(MAESTRO!$B$3:$B$1000)/((MAESTRO!$B$3:$B$1000="CIVILES")*(UPPER(MAESTRO!$L$3:$L$1000)="CONFIRMADO")),ROWS($A$3:A21))),"")</f>
        <v/>
      </c>
      <c r="E21" s="10" t="str">
        <f ca="1">IFERROR(INDEX(MAESTRO!E:E,_xludf.AGGREGATE(15,6,ROW(MAESTRO!$B$3:$B$1000)/((MAESTRO!$B$3:$B$1000="CIVILES")*(UPPER(MAESTRO!$L$3:$L$1000)="CONFIRMADO")),ROWS($A$3:A21))),"")</f>
        <v/>
      </c>
      <c r="F21" s="10" t="str">
        <f ca="1">IFERROR(INDEX(MAESTRO!F:F,_xludf.AGGREGATE(15,6,ROW(MAESTRO!$B$3:$B$1000)/((MAESTRO!$B$3:$B$1000="CIVILES")*(UPPER(MAESTRO!$L$3:$L$1000)="CONFIRMADO")),ROWS($A$3:A21))),"")</f>
        <v/>
      </c>
      <c r="G21" s="10" t="str">
        <f ca="1">IFERROR(INDEX(MAESTRO!G:G,_xludf.AGGREGATE(15,6,ROW(MAESTRO!$B$3:$B$1000)/((MAESTRO!$B$3:$B$1000="CIVILES")*(UPPER(MAESTRO!$L$3:$L$1000)="CONFIRMADO")),ROWS($A$3:A21))),"")</f>
        <v/>
      </c>
      <c r="H21" s="10" t="str">
        <f ca="1">IFERROR(INDEX(MAESTRO!H:H,_xludf.AGGREGATE(15,6,ROW(MAESTRO!$B$3:$B$1000)/((MAESTRO!$B$3:$B$1000="CIVILES")*(UPPER(MAESTRO!$L$3:$L$1000)="CONFIRMADO")),ROWS($A$3:A21))),"")</f>
        <v/>
      </c>
      <c r="I21" s="10" t="str">
        <f ca="1">IFERROR(INDEX(MAESTRO!I:I,_xludf.AGGREGATE(15,6,ROW(MAESTRO!$B$3:$B$1000)/((MAESTRO!$B$3:$B$1000="CIVILES")*(UPPER(MAESTRO!$L$3:$L$1000)="CONFIRMADO")),ROWS($A$3:A21))),"")</f>
        <v/>
      </c>
      <c r="J21" s="10" t="str">
        <f ca="1">IFERROR(INDEX(MAESTRO!J:J,_xludf.AGGREGATE(15,6,ROW(MAESTRO!$B$3:$B$1000)/((MAESTRO!$B$3:$B$1000="CIVILES")*(UPPER(MAESTRO!$L$3:$L$1000)="CONFIRMADO")),ROWS($A$3:A21))),"")</f>
        <v/>
      </c>
      <c r="K21" s="10" t="str">
        <f ca="1">IFERROR(INDEX(MAESTRO!K:K,_xludf.AGGREGATE(15,6,ROW(MAESTRO!$B$3:$B$1000)/((MAESTRO!$B$3:$B$1000="CIVILES")*(UPPER(MAESTRO!$L$3:$L$1000)="CONFIRMADO")),ROWS($A$3:A21))),"")</f>
        <v/>
      </c>
      <c r="L21" s="10" t="str">
        <f ca="1">IFERROR(INDEX(MAESTRO!L:L,_xludf.AGGREGATE(15,6,ROW(MAESTRO!$B$3:$B$1000)/((MAESTRO!$B$3:$B$1000="CIVILES")*(UPPER(MAESTRO!$L$3:$L$1000)="CONFIRMADO")),ROWS($A$3:A21))),"")</f>
        <v/>
      </c>
      <c r="M21" s="10" t="str">
        <f ca="1">IFERROR(INDEX(MAESTRO!M:M,_xludf.AGGREGATE(15,6,ROW(MAESTRO!$B$3:$B$1000)/((MAESTRO!$B$3:$B$1000="CIVILES")*(UPPER(MAESTRO!$L$3:$L$1000)="CONFIRMADO")),ROWS($A$3:A21))),"")</f>
        <v/>
      </c>
      <c r="N21" s="10" t="str">
        <f ca="1">IFERROR(INDEX(MAESTRO!N:N,_xludf.AGGREGATE(15,6,ROW(MAESTRO!$B$3:$B$1000)/((MAESTRO!$B$3:$B$1000="CIVILES")*(UPPER(MAESTRO!$L$3:$L$1000)="CONFIRMADO")),ROWS($A$3:A21))),"")</f>
        <v/>
      </c>
      <c r="O21" s="10" t="str">
        <f ca="1">IFERROR(INDEX(MAESTRO!O:O,_xludf.AGGREGATE(15,6,ROW(MAESTRO!$B$3:$B$1000)/((MAESTRO!$B$3:$B$1000="CIVILES")*(UPPER(MAESTRO!$L$3:$L$1000)="CONFIRMADO")),ROWS($A$3:A21))),"")</f>
        <v/>
      </c>
      <c r="P21" s="10" t="str">
        <f ca="1">IFERROR(INDEX(MAESTRO!P:P,_xludf.AGGREGATE(15,6,ROW(MAESTRO!$B$3:$B$1000)/((MAESTRO!$B$3:$B$1000="CIVILES")*(UPPER(MAESTRO!$L$3:$L$1000)="CONFIRMADO")),ROWS($A$3:A21))),"")</f>
        <v/>
      </c>
      <c r="Q21" s="10" t="str">
        <f ca="1">IFERROR(INDEX(MAESTRO!Q:Q,_xludf.AGGREGATE(15,6,ROW(MAESTRO!$B$3:$B$1000)/((MAESTRO!$B$3:$B$1000="CIVILES")*(UPPER(MAESTRO!$L$3:$L$1000)="CONFIRMADO")),ROWS($A$3:A21))),"")</f>
        <v/>
      </c>
      <c r="R21" s="10" t="str">
        <f ca="1">IFERROR(INDEX(MAESTRO!R:R,_xludf.AGGREGATE(15,6,ROW(MAESTRO!$B$3:$B$1000)/((MAESTRO!$B$3:$B$1000="CIVILES")*(UPPER(MAESTRO!$L$3:$L$1000)="CONFIRMADO")),ROWS($A$3:A21))),"")</f>
        <v/>
      </c>
      <c r="S21" s="10" t="str">
        <f ca="1">IFERROR(INDEX(MAESTRO!S:S,_xludf.AGGREGATE(15,6,ROW(MAESTRO!$B$3:$B$1000)/((MAESTRO!$B$3:$B$1000="CIVILES")*(UPPER(MAESTRO!$L$3:$L$1000)="CONFIRMADO")),ROWS($A$3:A21))),"")</f>
        <v/>
      </c>
      <c r="T21" s="10" t="str">
        <f ca="1">IFERROR(INDEX(MAESTRO!T:T,_xludf.AGGREGATE(15,6,ROW(MAESTRO!$B$3:$B$1000)/((MAESTRO!$B$3:$B$1000="CIVILES")*(UPPER(MAESTRO!$L$3:$L$1000)="CONFIRMADO")),ROWS($A$3:A21))),"")</f>
        <v/>
      </c>
      <c r="U21" s="10" t="str">
        <f ca="1">IFERROR(INDEX(MAESTRO!U:U,_xludf.AGGREGATE(15,6,ROW(MAESTRO!$B$3:$B$1000)/((MAESTRO!$B$3:$B$1000="CIVILES")*(UPPER(MAESTRO!$L$3:$L$1000)="CONFIRMADO")),ROWS($A$3:A21))),"")</f>
        <v/>
      </c>
      <c r="V21" s="10" t="str">
        <f ca="1">IFERROR(INDEX(MAESTRO!V:V,_xludf.AGGREGATE(15,6,ROW(MAESTRO!$B$3:$B$1000)/((MAESTRO!$B$3:$B$1000="CIVILES")*(UPPER(MAESTRO!$L$3:$L$1000)="CONFIRMADO")),ROWS($A$3:A21))),"")</f>
        <v/>
      </c>
      <c r="W21" s="10" t="str">
        <f ca="1">IFERROR(INDEX(MAESTRO!W:W,_xludf.AGGREGATE(15,6,ROW(MAESTRO!$B$3:$B$1000)/((MAESTRO!$B$3:$B$1000="CIVILES")*(UPPER(MAESTRO!$L$3:$L$1000)="CONFIRMADO")),ROWS($A$3:A21))),"")</f>
        <v/>
      </c>
      <c r="X21" s="10" t="str">
        <f ca="1">IFERROR(INDEX(MAESTRO!X:X,_xludf.AGGREGATE(15,6,ROW(MAESTRO!$B$3:$B$1000)/((MAESTRO!$B$3:$B$1000="CIVILES")*(UPPER(MAESTRO!$L$3:$L$1000)="CONFIRMADO")),ROWS($A$3:A21))),"")</f>
        <v/>
      </c>
    </row>
    <row r="22" spans="1:24" ht="22.05" customHeight="1">
      <c r="A22" s="18" t="str">
        <f ca="1">IFERROR(INDEX(MAESTRO!A:A,_xludf.AGGREGATE(15,6,ROW(MAESTRO!$B$3:$B$1000)/((MAESTRO!$B$3:$B$1000="CIVILES")*(UPPER(MAESTRO!$L$3:$L$1000)="CONFIRMADO")),ROWS($A$3:A22))),"")</f>
        <v/>
      </c>
      <c r="B22" s="18" t="str">
        <f ca="1">IFERROR(INDEX(MAESTRO!B:B,_xludf.AGGREGATE(15,6,ROW(MAESTRO!$B$3:$B$1000)/((MAESTRO!$B$3:$B$1000="CIVILES")*(UPPER(MAESTRO!$L$3:$L$1000)="CONFIRMADO")),ROWS($A$3:A22))),"")</f>
        <v/>
      </c>
      <c r="C22" s="18" t="str">
        <f ca="1">IFERROR(INDEX(MAESTRO!C:C,_xludf.AGGREGATE(15,6,ROW(MAESTRO!$B$3:$B$1000)/((MAESTRO!$B$3:$B$1000="CIVILES")*(UPPER(MAESTRO!$L$3:$L$1000)="CONFIRMADO")),ROWS($A$3:A22))),"")</f>
        <v/>
      </c>
      <c r="D22" s="18" t="str">
        <f ca="1">IFERROR(INDEX(MAESTRO!D:D,_xludf.AGGREGATE(15,6,ROW(MAESTRO!$B$3:$B$1000)/((MAESTRO!$B$3:$B$1000="CIVILES")*(UPPER(MAESTRO!$L$3:$L$1000)="CONFIRMADO")),ROWS($A$3:A22))),"")</f>
        <v/>
      </c>
      <c r="E22" s="18" t="str">
        <f ca="1">IFERROR(INDEX(MAESTRO!E:E,_xludf.AGGREGATE(15,6,ROW(MAESTRO!$B$3:$B$1000)/((MAESTRO!$B$3:$B$1000="CIVILES")*(UPPER(MAESTRO!$L$3:$L$1000)="CONFIRMADO")),ROWS($A$3:A22))),"")</f>
        <v/>
      </c>
      <c r="F22" s="18" t="str">
        <f ca="1">IFERROR(INDEX(MAESTRO!F:F,_xludf.AGGREGATE(15,6,ROW(MAESTRO!$B$3:$B$1000)/((MAESTRO!$B$3:$B$1000="CIVILES")*(UPPER(MAESTRO!$L$3:$L$1000)="CONFIRMADO")),ROWS($A$3:A22))),"")</f>
        <v/>
      </c>
      <c r="G22" s="18" t="str">
        <f ca="1">IFERROR(INDEX(MAESTRO!G:G,_xludf.AGGREGATE(15,6,ROW(MAESTRO!$B$3:$B$1000)/((MAESTRO!$B$3:$B$1000="CIVILES")*(UPPER(MAESTRO!$L$3:$L$1000)="CONFIRMADO")),ROWS($A$3:A22))),"")</f>
        <v/>
      </c>
      <c r="H22" s="18" t="str">
        <f ca="1">IFERROR(INDEX(MAESTRO!H:H,_xludf.AGGREGATE(15,6,ROW(MAESTRO!$B$3:$B$1000)/((MAESTRO!$B$3:$B$1000="CIVILES")*(UPPER(MAESTRO!$L$3:$L$1000)="CONFIRMADO")),ROWS($A$3:A22))),"")</f>
        <v/>
      </c>
      <c r="I22" s="18" t="str">
        <f ca="1">IFERROR(INDEX(MAESTRO!I:I,_xludf.AGGREGATE(15,6,ROW(MAESTRO!$B$3:$B$1000)/((MAESTRO!$B$3:$B$1000="CIVILES")*(UPPER(MAESTRO!$L$3:$L$1000)="CONFIRMADO")),ROWS($A$3:A22))),"")</f>
        <v/>
      </c>
      <c r="J22" s="18" t="str">
        <f ca="1">IFERROR(INDEX(MAESTRO!J:J,_xludf.AGGREGATE(15,6,ROW(MAESTRO!$B$3:$B$1000)/((MAESTRO!$B$3:$B$1000="CIVILES")*(UPPER(MAESTRO!$L$3:$L$1000)="CONFIRMADO")),ROWS($A$3:A22))),"")</f>
        <v/>
      </c>
      <c r="K22" s="18" t="str">
        <f ca="1">IFERROR(INDEX(MAESTRO!K:K,_xludf.AGGREGATE(15,6,ROW(MAESTRO!$B$3:$B$1000)/((MAESTRO!$B$3:$B$1000="CIVILES")*(UPPER(MAESTRO!$L$3:$L$1000)="CONFIRMADO")),ROWS($A$3:A22))),"")</f>
        <v/>
      </c>
      <c r="L22" s="18" t="str">
        <f ca="1">IFERROR(INDEX(MAESTRO!L:L,_xludf.AGGREGATE(15,6,ROW(MAESTRO!$B$3:$B$1000)/((MAESTRO!$B$3:$B$1000="CIVILES")*(UPPER(MAESTRO!$L$3:$L$1000)="CONFIRMADO")),ROWS($A$3:A22))),"")</f>
        <v/>
      </c>
      <c r="M22" s="18" t="str">
        <f ca="1">IFERROR(INDEX(MAESTRO!M:M,_xludf.AGGREGATE(15,6,ROW(MAESTRO!$B$3:$B$1000)/((MAESTRO!$B$3:$B$1000="CIVILES")*(UPPER(MAESTRO!$L$3:$L$1000)="CONFIRMADO")),ROWS($A$3:A22))),"")</f>
        <v/>
      </c>
      <c r="N22" s="18" t="str">
        <f ca="1">IFERROR(INDEX(MAESTRO!N:N,_xludf.AGGREGATE(15,6,ROW(MAESTRO!$B$3:$B$1000)/((MAESTRO!$B$3:$B$1000="CIVILES")*(UPPER(MAESTRO!$L$3:$L$1000)="CONFIRMADO")),ROWS($A$3:A22))),"")</f>
        <v/>
      </c>
      <c r="O22" s="18" t="str">
        <f ca="1">IFERROR(INDEX(MAESTRO!O:O,_xludf.AGGREGATE(15,6,ROW(MAESTRO!$B$3:$B$1000)/((MAESTRO!$B$3:$B$1000="CIVILES")*(UPPER(MAESTRO!$L$3:$L$1000)="CONFIRMADO")),ROWS($A$3:A22))),"")</f>
        <v/>
      </c>
      <c r="P22" s="18" t="str">
        <f ca="1">IFERROR(INDEX(MAESTRO!P:P,_xludf.AGGREGATE(15,6,ROW(MAESTRO!$B$3:$B$1000)/((MAESTRO!$B$3:$B$1000="CIVILES")*(UPPER(MAESTRO!$L$3:$L$1000)="CONFIRMADO")),ROWS($A$3:A22))),"")</f>
        <v/>
      </c>
      <c r="Q22" s="18" t="str">
        <f ca="1">IFERROR(INDEX(MAESTRO!Q:Q,_xludf.AGGREGATE(15,6,ROW(MAESTRO!$B$3:$B$1000)/((MAESTRO!$B$3:$B$1000="CIVILES")*(UPPER(MAESTRO!$L$3:$L$1000)="CONFIRMADO")),ROWS($A$3:A22))),"")</f>
        <v/>
      </c>
      <c r="R22" s="18" t="str">
        <f ca="1">IFERROR(INDEX(MAESTRO!R:R,_xludf.AGGREGATE(15,6,ROW(MAESTRO!$B$3:$B$1000)/((MAESTRO!$B$3:$B$1000="CIVILES")*(UPPER(MAESTRO!$L$3:$L$1000)="CONFIRMADO")),ROWS($A$3:A22))),"")</f>
        <v/>
      </c>
      <c r="S22" s="18" t="str">
        <f ca="1">IFERROR(INDEX(MAESTRO!S:S,_xludf.AGGREGATE(15,6,ROW(MAESTRO!$B$3:$B$1000)/((MAESTRO!$B$3:$B$1000="CIVILES")*(UPPER(MAESTRO!$L$3:$L$1000)="CONFIRMADO")),ROWS($A$3:A22))),"")</f>
        <v/>
      </c>
      <c r="T22" s="18" t="str">
        <f ca="1">IFERROR(INDEX(MAESTRO!T:T,_xludf.AGGREGATE(15,6,ROW(MAESTRO!$B$3:$B$1000)/((MAESTRO!$B$3:$B$1000="CIVILES")*(UPPER(MAESTRO!$L$3:$L$1000)="CONFIRMADO")),ROWS($A$3:A22))),"")</f>
        <v/>
      </c>
      <c r="U22" s="18" t="str">
        <f ca="1">IFERROR(INDEX(MAESTRO!U:U,_xludf.AGGREGATE(15,6,ROW(MAESTRO!$B$3:$B$1000)/((MAESTRO!$B$3:$B$1000="CIVILES")*(UPPER(MAESTRO!$L$3:$L$1000)="CONFIRMADO")),ROWS($A$3:A22))),"")</f>
        <v/>
      </c>
      <c r="V22" s="18" t="str">
        <f ca="1">IFERROR(INDEX(MAESTRO!V:V,_xludf.AGGREGATE(15,6,ROW(MAESTRO!$B$3:$B$1000)/((MAESTRO!$B$3:$B$1000="CIVILES")*(UPPER(MAESTRO!$L$3:$L$1000)="CONFIRMADO")),ROWS($A$3:A22))),"")</f>
        <v/>
      </c>
      <c r="W22" s="18" t="str">
        <f ca="1">IFERROR(INDEX(MAESTRO!W:W,_xludf.AGGREGATE(15,6,ROW(MAESTRO!$B$3:$B$1000)/((MAESTRO!$B$3:$B$1000="CIVILES")*(UPPER(MAESTRO!$L$3:$L$1000)="CONFIRMADO")),ROWS($A$3:A22))),"")</f>
        <v/>
      </c>
      <c r="X22" s="18" t="str">
        <f ca="1">IFERROR(INDEX(MAESTRO!X:X,_xludf.AGGREGATE(15,6,ROW(MAESTRO!$B$3:$B$1000)/((MAESTRO!$B$3:$B$1000="CIVILES")*(UPPER(MAESTRO!$L$3:$L$1000)="CONFIRMADO")),ROWS($A$3:A22))),"")</f>
        <v/>
      </c>
    </row>
    <row r="23" spans="1:24" ht="22.05" customHeight="1">
      <c r="A23" s="10" t="str">
        <f ca="1">IFERROR(INDEX(MAESTRO!A:A,_xludf.AGGREGATE(15,6,ROW(MAESTRO!$B$3:$B$1000)/((MAESTRO!$B$3:$B$1000="CIVILES")*(UPPER(MAESTRO!$L$3:$L$1000)="CONFIRMADO")),ROWS($A$3:A23))),"")</f>
        <v/>
      </c>
      <c r="B23" s="10" t="str">
        <f ca="1">IFERROR(INDEX(MAESTRO!B:B,_xludf.AGGREGATE(15,6,ROW(MAESTRO!$B$3:$B$1000)/((MAESTRO!$B$3:$B$1000="CIVILES")*(UPPER(MAESTRO!$L$3:$L$1000)="CONFIRMADO")),ROWS($A$3:A23))),"")</f>
        <v/>
      </c>
      <c r="C23" s="10" t="str">
        <f ca="1">IFERROR(INDEX(MAESTRO!C:C,_xludf.AGGREGATE(15,6,ROW(MAESTRO!$B$3:$B$1000)/((MAESTRO!$B$3:$B$1000="CIVILES")*(UPPER(MAESTRO!$L$3:$L$1000)="CONFIRMADO")),ROWS($A$3:A23))),"")</f>
        <v/>
      </c>
      <c r="D23" s="10" t="str">
        <f ca="1">IFERROR(INDEX(MAESTRO!D:D,_xludf.AGGREGATE(15,6,ROW(MAESTRO!$B$3:$B$1000)/((MAESTRO!$B$3:$B$1000="CIVILES")*(UPPER(MAESTRO!$L$3:$L$1000)="CONFIRMADO")),ROWS($A$3:A23))),"")</f>
        <v/>
      </c>
      <c r="E23" s="10" t="str">
        <f ca="1">IFERROR(INDEX(MAESTRO!E:E,_xludf.AGGREGATE(15,6,ROW(MAESTRO!$B$3:$B$1000)/((MAESTRO!$B$3:$B$1000="CIVILES")*(UPPER(MAESTRO!$L$3:$L$1000)="CONFIRMADO")),ROWS($A$3:A23))),"")</f>
        <v/>
      </c>
      <c r="F23" s="10" t="str">
        <f ca="1">IFERROR(INDEX(MAESTRO!F:F,_xludf.AGGREGATE(15,6,ROW(MAESTRO!$B$3:$B$1000)/((MAESTRO!$B$3:$B$1000="CIVILES")*(UPPER(MAESTRO!$L$3:$L$1000)="CONFIRMADO")),ROWS($A$3:A23))),"")</f>
        <v/>
      </c>
      <c r="G23" s="10" t="str">
        <f ca="1">IFERROR(INDEX(MAESTRO!G:G,_xludf.AGGREGATE(15,6,ROW(MAESTRO!$B$3:$B$1000)/((MAESTRO!$B$3:$B$1000="CIVILES")*(UPPER(MAESTRO!$L$3:$L$1000)="CONFIRMADO")),ROWS($A$3:A23))),"")</f>
        <v/>
      </c>
      <c r="H23" s="10" t="str">
        <f ca="1">IFERROR(INDEX(MAESTRO!H:H,_xludf.AGGREGATE(15,6,ROW(MAESTRO!$B$3:$B$1000)/((MAESTRO!$B$3:$B$1000="CIVILES")*(UPPER(MAESTRO!$L$3:$L$1000)="CONFIRMADO")),ROWS($A$3:A23))),"")</f>
        <v/>
      </c>
      <c r="I23" s="10" t="str">
        <f ca="1">IFERROR(INDEX(MAESTRO!I:I,_xludf.AGGREGATE(15,6,ROW(MAESTRO!$B$3:$B$1000)/((MAESTRO!$B$3:$B$1000="CIVILES")*(UPPER(MAESTRO!$L$3:$L$1000)="CONFIRMADO")),ROWS($A$3:A23))),"")</f>
        <v/>
      </c>
      <c r="J23" s="10" t="str">
        <f ca="1">IFERROR(INDEX(MAESTRO!J:J,_xludf.AGGREGATE(15,6,ROW(MAESTRO!$B$3:$B$1000)/((MAESTRO!$B$3:$B$1000="CIVILES")*(UPPER(MAESTRO!$L$3:$L$1000)="CONFIRMADO")),ROWS($A$3:A23))),"")</f>
        <v/>
      </c>
      <c r="K23" s="10" t="str">
        <f ca="1">IFERROR(INDEX(MAESTRO!K:K,_xludf.AGGREGATE(15,6,ROW(MAESTRO!$B$3:$B$1000)/((MAESTRO!$B$3:$B$1000="CIVILES")*(UPPER(MAESTRO!$L$3:$L$1000)="CONFIRMADO")),ROWS($A$3:A23))),"")</f>
        <v/>
      </c>
      <c r="L23" s="10" t="str">
        <f ca="1">IFERROR(INDEX(MAESTRO!L:L,_xludf.AGGREGATE(15,6,ROW(MAESTRO!$B$3:$B$1000)/((MAESTRO!$B$3:$B$1000="CIVILES")*(UPPER(MAESTRO!$L$3:$L$1000)="CONFIRMADO")),ROWS($A$3:A23))),"")</f>
        <v/>
      </c>
      <c r="M23" s="10" t="str">
        <f ca="1">IFERROR(INDEX(MAESTRO!M:M,_xludf.AGGREGATE(15,6,ROW(MAESTRO!$B$3:$B$1000)/((MAESTRO!$B$3:$B$1000="CIVILES")*(UPPER(MAESTRO!$L$3:$L$1000)="CONFIRMADO")),ROWS($A$3:A23))),"")</f>
        <v/>
      </c>
      <c r="N23" s="10" t="str">
        <f ca="1">IFERROR(INDEX(MAESTRO!N:N,_xludf.AGGREGATE(15,6,ROW(MAESTRO!$B$3:$B$1000)/((MAESTRO!$B$3:$B$1000="CIVILES")*(UPPER(MAESTRO!$L$3:$L$1000)="CONFIRMADO")),ROWS($A$3:A23))),"")</f>
        <v/>
      </c>
      <c r="O23" s="10" t="str">
        <f ca="1">IFERROR(INDEX(MAESTRO!O:O,_xludf.AGGREGATE(15,6,ROW(MAESTRO!$B$3:$B$1000)/((MAESTRO!$B$3:$B$1000="CIVILES")*(UPPER(MAESTRO!$L$3:$L$1000)="CONFIRMADO")),ROWS($A$3:A23))),"")</f>
        <v/>
      </c>
      <c r="P23" s="10" t="str">
        <f ca="1">IFERROR(INDEX(MAESTRO!P:P,_xludf.AGGREGATE(15,6,ROW(MAESTRO!$B$3:$B$1000)/((MAESTRO!$B$3:$B$1000="CIVILES")*(UPPER(MAESTRO!$L$3:$L$1000)="CONFIRMADO")),ROWS($A$3:A23))),"")</f>
        <v/>
      </c>
      <c r="Q23" s="10" t="str">
        <f ca="1">IFERROR(INDEX(MAESTRO!Q:Q,_xludf.AGGREGATE(15,6,ROW(MAESTRO!$B$3:$B$1000)/((MAESTRO!$B$3:$B$1000="CIVILES")*(UPPER(MAESTRO!$L$3:$L$1000)="CONFIRMADO")),ROWS($A$3:A23))),"")</f>
        <v/>
      </c>
      <c r="R23" s="10" t="str">
        <f ca="1">IFERROR(INDEX(MAESTRO!R:R,_xludf.AGGREGATE(15,6,ROW(MAESTRO!$B$3:$B$1000)/((MAESTRO!$B$3:$B$1000="CIVILES")*(UPPER(MAESTRO!$L$3:$L$1000)="CONFIRMADO")),ROWS($A$3:A23))),"")</f>
        <v/>
      </c>
      <c r="S23" s="10" t="str">
        <f ca="1">IFERROR(INDEX(MAESTRO!S:S,_xludf.AGGREGATE(15,6,ROW(MAESTRO!$B$3:$B$1000)/((MAESTRO!$B$3:$B$1000="CIVILES")*(UPPER(MAESTRO!$L$3:$L$1000)="CONFIRMADO")),ROWS($A$3:A23))),"")</f>
        <v/>
      </c>
      <c r="T23" s="10" t="str">
        <f ca="1">IFERROR(INDEX(MAESTRO!T:T,_xludf.AGGREGATE(15,6,ROW(MAESTRO!$B$3:$B$1000)/((MAESTRO!$B$3:$B$1000="CIVILES")*(UPPER(MAESTRO!$L$3:$L$1000)="CONFIRMADO")),ROWS($A$3:A23))),"")</f>
        <v/>
      </c>
      <c r="U23" s="10" t="str">
        <f ca="1">IFERROR(INDEX(MAESTRO!U:U,_xludf.AGGREGATE(15,6,ROW(MAESTRO!$B$3:$B$1000)/((MAESTRO!$B$3:$B$1000="CIVILES")*(UPPER(MAESTRO!$L$3:$L$1000)="CONFIRMADO")),ROWS($A$3:A23))),"")</f>
        <v/>
      </c>
      <c r="V23" s="10" t="str">
        <f ca="1">IFERROR(INDEX(MAESTRO!V:V,_xludf.AGGREGATE(15,6,ROW(MAESTRO!$B$3:$B$1000)/((MAESTRO!$B$3:$B$1000="CIVILES")*(UPPER(MAESTRO!$L$3:$L$1000)="CONFIRMADO")),ROWS($A$3:A23))),"")</f>
        <v/>
      </c>
      <c r="W23" s="10" t="str">
        <f ca="1">IFERROR(INDEX(MAESTRO!W:W,_xludf.AGGREGATE(15,6,ROW(MAESTRO!$B$3:$B$1000)/((MAESTRO!$B$3:$B$1000="CIVILES")*(UPPER(MAESTRO!$L$3:$L$1000)="CONFIRMADO")),ROWS($A$3:A23))),"")</f>
        <v/>
      </c>
      <c r="X23" s="10" t="str">
        <f ca="1">IFERROR(INDEX(MAESTRO!X:X,_xludf.AGGREGATE(15,6,ROW(MAESTRO!$B$3:$B$1000)/((MAESTRO!$B$3:$B$1000="CIVILES")*(UPPER(MAESTRO!$L$3:$L$1000)="CONFIRMADO")),ROWS($A$3:A23))),"")</f>
        <v/>
      </c>
    </row>
    <row r="24" spans="1:24" ht="22.05" customHeight="1">
      <c r="A24" s="18" t="str">
        <f ca="1">IFERROR(INDEX(MAESTRO!A:A,_xludf.AGGREGATE(15,6,ROW(MAESTRO!$B$3:$B$1000)/((MAESTRO!$B$3:$B$1000="CIVILES")*(UPPER(MAESTRO!$L$3:$L$1000)="CONFIRMADO")),ROWS($A$3:A24))),"")</f>
        <v/>
      </c>
      <c r="B24" s="18" t="str">
        <f ca="1">IFERROR(INDEX(MAESTRO!B:B,_xludf.AGGREGATE(15,6,ROW(MAESTRO!$B$3:$B$1000)/((MAESTRO!$B$3:$B$1000="CIVILES")*(UPPER(MAESTRO!$L$3:$L$1000)="CONFIRMADO")),ROWS($A$3:A24))),"")</f>
        <v/>
      </c>
      <c r="C24" s="18" t="str">
        <f ca="1">IFERROR(INDEX(MAESTRO!C:C,_xludf.AGGREGATE(15,6,ROW(MAESTRO!$B$3:$B$1000)/((MAESTRO!$B$3:$B$1000="CIVILES")*(UPPER(MAESTRO!$L$3:$L$1000)="CONFIRMADO")),ROWS($A$3:A24))),"")</f>
        <v/>
      </c>
      <c r="D24" s="18" t="str">
        <f ca="1">IFERROR(INDEX(MAESTRO!D:D,_xludf.AGGREGATE(15,6,ROW(MAESTRO!$B$3:$B$1000)/((MAESTRO!$B$3:$B$1000="CIVILES")*(UPPER(MAESTRO!$L$3:$L$1000)="CONFIRMADO")),ROWS($A$3:A24))),"")</f>
        <v/>
      </c>
      <c r="E24" s="18" t="str">
        <f ca="1">IFERROR(INDEX(MAESTRO!E:E,_xludf.AGGREGATE(15,6,ROW(MAESTRO!$B$3:$B$1000)/((MAESTRO!$B$3:$B$1000="CIVILES")*(UPPER(MAESTRO!$L$3:$L$1000)="CONFIRMADO")),ROWS($A$3:A24))),"")</f>
        <v/>
      </c>
      <c r="F24" s="18" t="str">
        <f ca="1">IFERROR(INDEX(MAESTRO!F:F,_xludf.AGGREGATE(15,6,ROW(MAESTRO!$B$3:$B$1000)/((MAESTRO!$B$3:$B$1000="CIVILES")*(UPPER(MAESTRO!$L$3:$L$1000)="CONFIRMADO")),ROWS($A$3:A24))),"")</f>
        <v/>
      </c>
      <c r="G24" s="18" t="str">
        <f ca="1">IFERROR(INDEX(MAESTRO!G:G,_xludf.AGGREGATE(15,6,ROW(MAESTRO!$B$3:$B$1000)/((MAESTRO!$B$3:$B$1000="CIVILES")*(UPPER(MAESTRO!$L$3:$L$1000)="CONFIRMADO")),ROWS($A$3:A24))),"")</f>
        <v/>
      </c>
      <c r="H24" s="18" t="str">
        <f ca="1">IFERROR(INDEX(MAESTRO!H:H,_xludf.AGGREGATE(15,6,ROW(MAESTRO!$B$3:$B$1000)/((MAESTRO!$B$3:$B$1000="CIVILES")*(UPPER(MAESTRO!$L$3:$L$1000)="CONFIRMADO")),ROWS($A$3:A24))),"")</f>
        <v/>
      </c>
      <c r="I24" s="18" t="str">
        <f ca="1">IFERROR(INDEX(MAESTRO!I:I,_xludf.AGGREGATE(15,6,ROW(MAESTRO!$B$3:$B$1000)/((MAESTRO!$B$3:$B$1000="CIVILES")*(UPPER(MAESTRO!$L$3:$L$1000)="CONFIRMADO")),ROWS($A$3:A24))),"")</f>
        <v/>
      </c>
      <c r="J24" s="18" t="str">
        <f ca="1">IFERROR(INDEX(MAESTRO!J:J,_xludf.AGGREGATE(15,6,ROW(MAESTRO!$B$3:$B$1000)/((MAESTRO!$B$3:$B$1000="CIVILES")*(UPPER(MAESTRO!$L$3:$L$1000)="CONFIRMADO")),ROWS($A$3:A24))),"")</f>
        <v/>
      </c>
      <c r="K24" s="18" t="str">
        <f ca="1">IFERROR(INDEX(MAESTRO!K:K,_xludf.AGGREGATE(15,6,ROW(MAESTRO!$B$3:$B$1000)/((MAESTRO!$B$3:$B$1000="CIVILES")*(UPPER(MAESTRO!$L$3:$L$1000)="CONFIRMADO")),ROWS($A$3:A24))),"")</f>
        <v/>
      </c>
      <c r="L24" s="18" t="str">
        <f ca="1">IFERROR(INDEX(MAESTRO!L:L,_xludf.AGGREGATE(15,6,ROW(MAESTRO!$B$3:$B$1000)/((MAESTRO!$B$3:$B$1000="CIVILES")*(UPPER(MAESTRO!$L$3:$L$1000)="CONFIRMADO")),ROWS($A$3:A24))),"")</f>
        <v/>
      </c>
      <c r="M24" s="18" t="str">
        <f ca="1">IFERROR(INDEX(MAESTRO!M:M,_xludf.AGGREGATE(15,6,ROW(MAESTRO!$B$3:$B$1000)/((MAESTRO!$B$3:$B$1000="CIVILES")*(UPPER(MAESTRO!$L$3:$L$1000)="CONFIRMADO")),ROWS($A$3:A24))),"")</f>
        <v/>
      </c>
      <c r="N24" s="18" t="str">
        <f ca="1">IFERROR(INDEX(MAESTRO!N:N,_xludf.AGGREGATE(15,6,ROW(MAESTRO!$B$3:$B$1000)/((MAESTRO!$B$3:$B$1000="CIVILES")*(UPPER(MAESTRO!$L$3:$L$1000)="CONFIRMADO")),ROWS($A$3:A24))),"")</f>
        <v/>
      </c>
      <c r="O24" s="18" t="str">
        <f ca="1">IFERROR(INDEX(MAESTRO!O:O,_xludf.AGGREGATE(15,6,ROW(MAESTRO!$B$3:$B$1000)/((MAESTRO!$B$3:$B$1000="CIVILES")*(UPPER(MAESTRO!$L$3:$L$1000)="CONFIRMADO")),ROWS($A$3:A24))),"")</f>
        <v/>
      </c>
      <c r="P24" s="18" t="str">
        <f ca="1">IFERROR(INDEX(MAESTRO!P:P,_xludf.AGGREGATE(15,6,ROW(MAESTRO!$B$3:$B$1000)/((MAESTRO!$B$3:$B$1000="CIVILES")*(UPPER(MAESTRO!$L$3:$L$1000)="CONFIRMADO")),ROWS($A$3:A24))),"")</f>
        <v/>
      </c>
      <c r="Q24" s="18" t="str">
        <f ca="1">IFERROR(INDEX(MAESTRO!Q:Q,_xludf.AGGREGATE(15,6,ROW(MAESTRO!$B$3:$B$1000)/((MAESTRO!$B$3:$B$1000="CIVILES")*(UPPER(MAESTRO!$L$3:$L$1000)="CONFIRMADO")),ROWS($A$3:A24))),"")</f>
        <v/>
      </c>
      <c r="R24" s="18" t="str">
        <f ca="1">IFERROR(INDEX(MAESTRO!R:R,_xludf.AGGREGATE(15,6,ROW(MAESTRO!$B$3:$B$1000)/((MAESTRO!$B$3:$B$1000="CIVILES")*(UPPER(MAESTRO!$L$3:$L$1000)="CONFIRMADO")),ROWS($A$3:A24))),"")</f>
        <v/>
      </c>
      <c r="S24" s="18" t="str">
        <f ca="1">IFERROR(INDEX(MAESTRO!S:S,_xludf.AGGREGATE(15,6,ROW(MAESTRO!$B$3:$B$1000)/((MAESTRO!$B$3:$B$1000="CIVILES")*(UPPER(MAESTRO!$L$3:$L$1000)="CONFIRMADO")),ROWS($A$3:A24))),"")</f>
        <v/>
      </c>
      <c r="T24" s="18" t="str">
        <f ca="1">IFERROR(INDEX(MAESTRO!T:T,_xludf.AGGREGATE(15,6,ROW(MAESTRO!$B$3:$B$1000)/((MAESTRO!$B$3:$B$1000="CIVILES")*(UPPER(MAESTRO!$L$3:$L$1000)="CONFIRMADO")),ROWS($A$3:A24))),"")</f>
        <v/>
      </c>
      <c r="U24" s="18" t="str">
        <f ca="1">IFERROR(INDEX(MAESTRO!U:U,_xludf.AGGREGATE(15,6,ROW(MAESTRO!$B$3:$B$1000)/((MAESTRO!$B$3:$B$1000="CIVILES")*(UPPER(MAESTRO!$L$3:$L$1000)="CONFIRMADO")),ROWS($A$3:A24))),"")</f>
        <v/>
      </c>
      <c r="V24" s="18" t="str">
        <f ca="1">IFERROR(INDEX(MAESTRO!V:V,_xludf.AGGREGATE(15,6,ROW(MAESTRO!$B$3:$B$1000)/((MAESTRO!$B$3:$B$1000="CIVILES")*(UPPER(MAESTRO!$L$3:$L$1000)="CONFIRMADO")),ROWS($A$3:A24))),"")</f>
        <v/>
      </c>
      <c r="W24" s="18" t="str">
        <f ca="1">IFERROR(INDEX(MAESTRO!W:W,_xludf.AGGREGATE(15,6,ROW(MAESTRO!$B$3:$B$1000)/((MAESTRO!$B$3:$B$1000="CIVILES")*(UPPER(MAESTRO!$L$3:$L$1000)="CONFIRMADO")),ROWS($A$3:A24))),"")</f>
        <v/>
      </c>
      <c r="X24" s="18" t="str">
        <f ca="1">IFERROR(INDEX(MAESTRO!X:X,_xludf.AGGREGATE(15,6,ROW(MAESTRO!$B$3:$B$1000)/((MAESTRO!$B$3:$B$1000="CIVILES")*(UPPER(MAESTRO!$L$3:$L$1000)="CONFIRMADO")),ROWS($A$3:A24))),"")</f>
        <v/>
      </c>
    </row>
    <row r="25" spans="1:24" ht="22.05" customHeight="1">
      <c r="A25" s="10" t="str">
        <f ca="1">IFERROR(INDEX(MAESTRO!A:A,_xludf.AGGREGATE(15,6,ROW(MAESTRO!$B$3:$B$1000)/((MAESTRO!$B$3:$B$1000="CIVILES")*(UPPER(MAESTRO!$L$3:$L$1000)="CONFIRMADO")),ROWS($A$3:A25))),"")</f>
        <v/>
      </c>
      <c r="B25" s="10" t="str">
        <f ca="1">IFERROR(INDEX(MAESTRO!B:B,_xludf.AGGREGATE(15,6,ROW(MAESTRO!$B$3:$B$1000)/((MAESTRO!$B$3:$B$1000="CIVILES")*(UPPER(MAESTRO!$L$3:$L$1000)="CONFIRMADO")),ROWS($A$3:A25))),"")</f>
        <v/>
      </c>
      <c r="C25" s="10" t="str">
        <f ca="1">IFERROR(INDEX(MAESTRO!C:C,_xludf.AGGREGATE(15,6,ROW(MAESTRO!$B$3:$B$1000)/((MAESTRO!$B$3:$B$1000="CIVILES")*(UPPER(MAESTRO!$L$3:$L$1000)="CONFIRMADO")),ROWS($A$3:A25))),"")</f>
        <v/>
      </c>
      <c r="D25" s="10" t="str">
        <f ca="1">IFERROR(INDEX(MAESTRO!D:D,_xludf.AGGREGATE(15,6,ROW(MAESTRO!$B$3:$B$1000)/((MAESTRO!$B$3:$B$1000="CIVILES")*(UPPER(MAESTRO!$L$3:$L$1000)="CONFIRMADO")),ROWS($A$3:A25))),"")</f>
        <v/>
      </c>
      <c r="E25" s="10" t="str">
        <f ca="1">IFERROR(INDEX(MAESTRO!E:E,_xludf.AGGREGATE(15,6,ROW(MAESTRO!$B$3:$B$1000)/((MAESTRO!$B$3:$B$1000="CIVILES")*(UPPER(MAESTRO!$L$3:$L$1000)="CONFIRMADO")),ROWS($A$3:A25))),"")</f>
        <v/>
      </c>
      <c r="F25" s="10" t="str">
        <f ca="1">IFERROR(INDEX(MAESTRO!F:F,_xludf.AGGREGATE(15,6,ROW(MAESTRO!$B$3:$B$1000)/((MAESTRO!$B$3:$B$1000="CIVILES")*(UPPER(MAESTRO!$L$3:$L$1000)="CONFIRMADO")),ROWS($A$3:A25))),"")</f>
        <v/>
      </c>
      <c r="G25" s="10" t="str">
        <f ca="1">IFERROR(INDEX(MAESTRO!G:G,_xludf.AGGREGATE(15,6,ROW(MAESTRO!$B$3:$B$1000)/((MAESTRO!$B$3:$B$1000="CIVILES")*(UPPER(MAESTRO!$L$3:$L$1000)="CONFIRMADO")),ROWS($A$3:A25))),"")</f>
        <v/>
      </c>
      <c r="H25" s="10" t="str">
        <f ca="1">IFERROR(INDEX(MAESTRO!H:H,_xludf.AGGREGATE(15,6,ROW(MAESTRO!$B$3:$B$1000)/((MAESTRO!$B$3:$B$1000="CIVILES")*(UPPER(MAESTRO!$L$3:$L$1000)="CONFIRMADO")),ROWS($A$3:A25))),"")</f>
        <v/>
      </c>
      <c r="I25" s="10" t="str">
        <f ca="1">IFERROR(INDEX(MAESTRO!I:I,_xludf.AGGREGATE(15,6,ROW(MAESTRO!$B$3:$B$1000)/((MAESTRO!$B$3:$B$1000="CIVILES")*(UPPER(MAESTRO!$L$3:$L$1000)="CONFIRMADO")),ROWS($A$3:A25))),"")</f>
        <v/>
      </c>
      <c r="J25" s="10" t="str">
        <f ca="1">IFERROR(INDEX(MAESTRO!J:J,_xludf.AGGREGATE(15,6,ROW(MAESTRO!$B$3:$B$1000)/((MAESTRO!$B$3:$B$1000="CIVILES")*(UPPER(MAESTRO!$L$3:$L$1000)="CONFIRMADO")),ROWS($A$3:A25))),"")</f>
        <v/>
      </c>
      <c r="K25" s="10" t="str">
        <f ca="1">IFERROR(INDEX(MAESTRO!K:K,_xludf.AGGREGATE(15,6,ROW(MAESTRO!$B$3:$B$1000)/((MAESTRO!$B$3:$B$1000="CIVILES")*(UPPER(MAESTRO!$L$3:$L$1000)="CONFIRMADO")),ROWS($A$3:A25))),"")</f>
        <v/>
      </c>
      <c r="L25" s="10" t="str">
        <f ca="1">IFERROR(INDEX(MAESTRO!L:L,_xludf.AGGREGATE(15,6,ROW(MAESTRO!$B$3:$B$1000)/((MAESTRO!$B$3:$B$1000="CIVILES")*(UPPER(MAESTRO!$L$3:$L$1000)="CONFIRMADO")),ROWS($A$3:A25))),"")</f>
        <v/>
      </c>
      <c r="M25" s="10" t="str">
        <f ca="1">IFERROR(INDEX(MAESTRO!M:M,_xludf.AGGREGATE(15,6,ROW(MAESTRO!$B$3:$B$1000)/((MAESTRO!$B$3:$B$1000="CIVILES")*(UPPER(MAESTRO!$L$3:$L$1000)="CONFIRMADO")),ROWS($A$3:A25))),"")</f>
        <v/>
      </c>
      <c r="N25" s="10" t="str">
        <f ca="1">IFERROR(INDEX(MAESTRO!N:N,_xludf.AGGREGATE(15,6,ROW(MAESTRO!$B$3:$B$1000)/((MAESTRO!$B$3:$B$1000="CIVILES")*(UPPER(MAESTRO!$L$3:$L$1000)="CONFIRMADO")),ROWS($A$3:A25))),"")</f>
        <v/>
      </c>
      <c r="O25" s="10" t="str">
        <f ca="1">IFERROR(INDEX(MAESTRO!O:O,_xludf.AGGREGATE(15,6,ROW(MAESTRO!$B$3:$B$1000)/((MAESTRO!$B$3:$B$1000="CIVILES")*(UPPER(MAESTRO!$L$3:$L$1000)="CONFIRMADO")),ROWS($A$3:A25))),"")</f>
        <v/>
      </c>
      <c r="P25" s="10" t="str">
        <f ca="1">IFERROR(INDEX(MAESTRO!P:P,_xludf.AGGREGATE(15,6,ROW(MAESTRO!$B$3:$B$1000)/((MAESTRO!$B$3:$B$1000="CIVILES")*(UPPER(MAESTRO!$L$3:$L$1000)="CONFIRMADO")),ROWS($A$3:A25))),"")</f>
        <v/>
      </c>
      <c r="Q25" s="10" t="str">
        <f ca="1">IFERROR(INDEX(MAESTRO!Q:Q,_xludf.AGGREGATE(15,6,ROW(MAESTRO!$B$3:$B$1000)/((MAESTRO!$B$3:$B$1000="CIVILES")*(UPPER(MAESTRO!$L$3:$L$1000)="CONFIRMADO")),ROWS($A$3:A25))),"")</f>
        <v/>
      </c>
      <c r="R25" s="10" t="str">
        <f ca="1">IFERROR(INDEX(MAESTRO!R:R,_xludf.AGGREGATE(15,6,ROW(MAESTRO!$B$3:$B$1000)/((MAESTRO!$B$3:$B$1000="CIVILES")*(UPPER(MAESTRO!$L$3:$L$1000)="CONFIRMADO")),ROWS($A$3:A25))),"")</f>
        <v/>
      </c>
      <c r="S25" s="10" t="str">
        <f ca="1">IFERROR(INDEX(MAESTRO!S:S,_xludf.AGGREGATE(15,6,ROW(MAESTRO!$B$3:$B$1000)/((MAESTRO!$B$3:$B$1000="CIVILES")*(UPPER(MAESTRO!$L$3:$L$1000)="CONFIRMADO")),ROWS($A$3:A25))),"")</f>
        <v/>
      </c>
      <c r="T25" s="10" t="str">
        <f ca="1">IFERROR(INDEX(MAESTRO!T:T,_xludf.AGGREGATE(15,6,ROW(MAESTRO!$B$3:$B$1000)/((MAESTRO!$B$3:$B$1000="CIVILES")*(UPPER(MAESTRO!$L$3:$L$1000)="CONFIRMADO")),ROWS($A$3:A25))),"")</f>
        <v/>
      </c>
      <c r="U25" s="10" t="str">
        <f ca="1">IFERROR(INDEX(MAESTRO!U:U,_xludf.AGGREGATE(15,6,ROW(MAESTRO!$B$3:$B$1000)/((MAESTRO!$B$3:$B$1000="CIVILES")*(UPPER(MAESTRO!$L$3:$L$1000)="CONFIRMADO")),ROWS($A$3:A25))),"")</f>
        <v/>
      </c>
      <c r="V25" s="10" t="str">
        <f ca="1">IFERROR(INDEX(MAESTRO!V:V,_xludf.AGGREGATE(15,6,ROW(MAESTRO!$B$3:$B$1000)/((MAESTRO!$B$3:$B$1000="CIVILES")*(UPPER(MAESTRO!$L$3:$L$1000)="CONFIRMADO")),ROWS($A$3:A25))),"")</f>
        <v/>
      </c>
      <c r="W25" s="10" t="str">
        <f ca="1">IFERROR(INDEX(MAESTRO!W:W,_xludf.AGGREGATE(15,6,ROW(MAESTRO!$B$3:$B$1000)/((MAESTRO!$B$3:$B$1000="CIVILES")*(UPPER(MAESTRO!$L$3:$L$1000)="CONFIRMADO")),ROWS($A$3:A25))),"")</f>
        <v/>
      </c>
      <c r="X25" s="10" t="str">
        <f ca="1">IFERROR(INDEX(MAESTRO!X:X,_xludf.AGGREGATE(15,6,ROW(MAESTRO!$B$3:$B$1000)/((MAESTRO!$B$3:$B$1000="CIVILES")*(UPPER(MAESTRO!$L$3:$L$1000)="CONFIRMADO")),ROWS($A$3:A25))),"")</f>
        <v/>
      </c>
    </row>
    <row r="26" spans="1:24" ht="22.05" customHeight="1">
      <c r="A26" s="18" t="str">
        <f ca="1">IFERROR(INDEX(MAESTRO!A:A,_xludf.AGGREGATE(15,6,ROW(MAESTRO!$B$3:$B$1000)/((MAESTRO!$B$3:$B$1000="CIVILES")*(UPPER(MAESTRO!$L$3:$L$1000)="CONFIRMADO")),ROWS($A$3:A26))),"")</f>
        <v/>
      </c>
      <c r="B26" s="18" t="str">
        <f ca="1">IFERROR(INDEX(MAESTRO!B:B,_xludf.AGGREGATE(15,6,ROW(MAESTRO!$B$3:$B$1000)/((MAESTRO!$B$3:$B$1000="CIVILES")*(UPPER(MAESTRO!$L$3:$L$1000)="CONFIRMADO")),ROWS($A$3:A26))),"")</f>
        <v/>
      </c>
      <c r="C26" s="18" t="str">
        <f ca="1">IFERROR(INDEX(MAESTRO!C:C,_xludf.AGGREGATE(15,6,ROW(MAESTRO!$B$3:$B$1000)/((MAESTRO!$B$3:$B$1000="CIVILES")*(UPPER(MAESTRO!$L$3:$L$1000)="CONFIRMADO")),ROWS($A$3:A26))),"")</f>
        <v/>
      </c>
      <c r="D26" s="18" t="str">
        <f ca="1">IFERROR(INDEX(MAESTRO!D:D,_xludf.AGGREGATE(15,6,ROW(MAESTRO!$B$3:$B$1000)/((MAESTRO!$B$3:$B$1000="CIVILES")*(UPPER(MAESTRO!$L$3:$L$1000)="CONFIRMADO")),ROWS($A$3:A26))),"")</f>
        <v/>
      </c>
      <c r="E26" s="18" t="str">
        <f ca="1">IFERROR(INDEX(MAESTRO!E:E,_xludf.AGGREGATE(15,6,ROW(MAESTRO!$B$3:$B$1000)/((MAESTRO!$B$3:$B$1000="CIVILES")*(UPPER(MAESTRO!$L$3:$L$1000)="CONFIRMADO")),ROWS($A$3:A26))),"")</f>
        <v/>
      </c>
      <c r="F26" s="18" t="str">
        <f ca="1">IFERROR(INDEX(MAESTRO!F:F,_xludf.AGGREGATE(15,6,ROW(MAESTRO!$B$3:$B$1000)/((MAESTRO!$B$3:$B$1000="CIVILES")*(UPPER(MAESTRO!$L$3:$L$1000)="CONFIRMADO")),ROWS($A$3:A26))),"")</f>
        <v/>
      </c>
      <c r="G26" s="18" t="str">
        <f ca="1">IFERROR(INDEX(MAESTRO!G:G,_xludf.AGGREGATE(15,6,ROW(MAESTRO!$B$3:$B$1000)/((MAESTRO!$B$3:$B$1000="CIVILES")*(UPPER(MAESTRO!$L$3:$L$1000)="CONFIRMADO")),ROWS($A$3:A26))),"")</f>
        <v/>
      </c>
      <c r="H26" s="18" t="str">
        <f ca="1">IFERROR(INDEX(MAESTRO!H:H,_xludf.AGGREGATE(15,6,ROW(MAESTRO!$B$3:$B$1000)/((MAESTRO!$B$3:$B$1000="CIVILES")*(UPPER(MAESTRO!$L$3:$L$1000)="CONFIRMADO")),ROWS($A$3:A26))),"")</f>
        <v/>
      </c>
      <c r="I26" s="18" t="str">
        <f ca="1">IFERROR(INDEX(MAESTRO!I:I,_xludf.AGGREGATE(15,6,ROW(MAESTRO!$B$3:$B$1000)/((MAESTRO!$B$3:$B$1000="CIVILES")*(UPPER(MAESTRO!$L$3:$L$1000)="CONFIRMADO")),ROWS($A$3:A26))),"")</f>
        <v/>
      </c>
      <c r="J26" s="18" t="str">
        <f ca="1">IFERROR(INDEX(MAESTRO!J:J,_xludf.AGGREGATE(15,6,ROW(MAESTRO!$B$3:$B$1000)/((MAESTRO!$B$3:$B$1000="CIVILES")*(UPPER(MAESTRO!$L$3:$L$1000)="CONFIRMADO")),ROWS($A$3:A26))),"")</f>
        <v/>
      </c>
      <c r="K26" s="18" t="str">
        <f ca="1">IFERROR(INDEX(MAESTRO!K:K,_xludf.AGGREGATE(15,6,ROW(MAESTRO!$B$3:$B$1000)/((MAESTRO!$B$3:$B$1000="CIVILES")*(UPPER(MAESTRO!$L$3:$L$1000)="CONFIRMADO")),ROWS($A$3:A26))),"")</f>
        <v/>
      </c>
      <c r="L26" s="18" t="str">
        <f ca="1">IFERROR(INDEX(MAESTRO!L:L,_xludf.AGGREGATE(15,6,ROW(MAESTRO!$B$3:$B$1000)/((MAESTRO!$B$3:$B$1000="CIVILES")*(UPPER(MAESTRO!$L$3:$L$1000)="CONFIRMADO")),ROWS($A$3:A26))),"")</f>
        <v/>
      </c>
      <c r="M26" s="18" t="str">
        <f ca="1">IFERROR(INDEX(MAESTRO!M:M,_xludf.AGGREGATE(15,6,ROW(MAESTRO!$B$3:$B$1000)/((MAESTRO!$B$3:$B$1000="CIVILES")*(UPPER(MAESTRO!$L$3:$L$1000)="CONFIRMADO")),ROWS($A$3:A26))),"")</f>
        <v/>
      </c>
      <c r="N26" s="18" t="str">
        <f ca="1">IFERROR(INDEX(MAESTRO!N:N,_xludf.AGGREGATE(15,6,ROW(MAESTRO!$B$3:$B$1000)/((MAESTRO!$B$3:$B$1000="CIVILES")*(UPPER(MAESTRO!$L$3:$L$1000)="CONFIRMADO")),ROWS($A$3:A26))),"")</f>
        <v/>
      </c>
      <c r="O26" s="18" t="str">
        <f ca="1">IFERROR(INDEX(MAESTRO!O:O,_xludf.AGGREGATE(15,6,ROW(MAESTRO!$B$3:$B$1000)/((MAESTRO!$B$3:$B$1000="CIVILES")*(UPPER(MAESTRO!$L$3:$L$1000)="CONFIRMADO")),ROWS($A$3:A26))),"")</f>
        <v/>
      </c>
      <c r="P26" s="18" t="str">
        <f ca="1">IFERROR(INDEX(MAESTRO!P:P,_xludf.AGGREGATE(15,6,ROW(MAESTRO!$B$3:$B$1000)/((MAESTRO!$B$3:$B$1000="CIVILES")*(UPPER(MAESTRO!$L$3:$L$1000)="CONFIRMADO")),ROWS($A$3:A26))),"")</f>
        <v/>
      </c>
      <c r="Q26" s="18" t="str">
        <f ca="1">IFERROR(INDEX(MAESTRO!Q:Q,_xludf.AGGREGATE(15,6,ROW(MAESTRO!$B$3:$B$1000)/((MAESTRO!$B$3:$B$1000="CIVILES")*(UPPER(MAESTRO!$L$3:$L$1000)="CONFIRMADO")),ROWS($A$3:A26))),"")</f>
        <v/>
      </c>
      <c r="R26" s="18" t="str">
        <f ca="1">IFERROR(INDEX(MAESTRO!R:R,_xludf.AGGREGATE(15,6,ROW(MAESTRO!$B$3:$B$1000)/((MAESTRO!$B$3:$B$1000="CIVILES")*(UPPER(MAESTRO!$L$3:$L$1000)="CONFIRMADO")),ROWS($A$3:A26))),"")</f>
        <v/>
      </c>
      <c r="S26" s="18" t="str">
        <f ca="1">IFERROR(INDEX(MAESTRO!S:S,_xludf.AGGREGATE(15,6,ROW(MAESTRO!$B$3:$B$1000)/((MAESTRO!$B$3:$B$1000="CIVILES")*(UPPER(MAESTRO!$L$3:$L$1000)="CONFIRMADO")),ROWS($A$3:A26))),"")</f>
        <v/>
      </c>
      <c r="T26" s="18" t="str">
        <f ca="1">IFERROR(INDEX(MAESTRO!T:T,_xludf.AGGREGATE(15,6,ROW(MAESTRO!$B$3:$B$1000)/((MAESTRO!$B$3:$B$1000="CIVILES")*(UPPER(MAESTRO!$L$3:$L$1000)="CONFIRMADO")),ROWS($A$3:A26))),"")</f>
        <v/>
      </c>
      <c r="U26" s="18" t="str">
        <f ca="1">IFERROR(INDEX(MAESTRO!U:U,_xludf.AGGREGATE(15,6,ROW(MAESTRO!$B$3:$B$1000)/((MAESTRO!$B$3:$B$1000="CIVILES")*(UPPER(MAESTRO!$L$3:$L$1000)="CONFIRMADO")),ROWS($A$3:A26))),"")</f>
        <v/>
      </c>
      <c r="V26" s="18" t="str">
        <f ca="1">IFERROR(INDEX(MAESTRO!V:V,_xludf.AGGREGATE(15,6,ROW(MAESTRO!$B$3:$B$1000)/((MAESTRO!$B$3:$B$1000="CIVILES")*(UPPER(MAESTRO!$L$3:$L$1000)="CONFIRMADO")),ROWS($A$3:A26))),"")</f>
        <v/>
      </c>
      <c r="W26" s="18" t="str">
        <f ca="1">IFERROR(INDEX(MAESTRO!W:W,_xludf.AGGREGATE(15,6,ROW(MAESTRO!$B$3:$B$1000)/((MAESTRO!$B$3:$B$1000="CIVILES")*(UPPER(MAESTRO!$L$3:$L$1000)="CONFIRMADO")),ROWS($A$3:A26))),"")</f>
        <v/>
      </c>
      <c r="X26" s="18" t="str">
        <f ca="1">IFERROR(INDEX(MAESTRO!X:X,_xludf.AGGREGATE(15,6,ROW(MAESTRO!$B$3:$B$1000)/((MAESTRO!$B$3:$B$1000="CIVILES")*(UPPER(MAESTRO!$L$3:$L$1000)="CONFIRMADO")),ROWS($A$3:A26))),"")</f>
        <v/>
      </c>
    </row>
    <row r="27" spans="1:24" ht="22.05" customHeight="1">
      <c r="A27" s="10" t="str">
        <f ca="1">IFERROR(INDEX(MAESTRO!A:A,_xludf.AGGREGATE(15,6,ROW(MAESTRO!$B$3:$B$1000)/((MAESTRO!$B$3:$B$1000="CIVILES")*(UPPER(MAESTRO!$L$3:$L$1000)="CONFIRMADO")),ROWS($A$3:A27))),"")</f>
        <v/>
      </c>
      <c r="B27" s="10" t="str">
        <f ca="1">IFERROR(INDEX(MAESTRO!B:B,_xludf.AGGREGATE(15,6,ROW(MAESTRO!$B$3:$B$1000)/((MAESTRO!$B$3:$B$1000="CIVILES")*(UPPER(MAESTRO!$L$3:$L$1000)="CONFIRMADO")),ROWS($A$3:A27))),"")</f>
        <v/>
      </c>
      <c r="C27" s="10" t="str">
        <f ca="1">IFERROR(INDEX(MAESTRO!C:C,_xludf.AGGREGATE(15,6,ROW(MAESTRO!$B$3:$B$1000)/((MAESTRO!$B$3:$B$1000="CIVILES")*(UPPER(MAESTRO!$L$3:$L$1000)="CONFIRMADO")),ROWS($A$3:A27))),"")</f>
        <v/>
      </c>
      <c r="D27" s="10" t="str">
        <f ca="1">IFERROR(INDEX(MAESTRO!D:D,_xludf.AGGREGATE(15,6,ROW(MAESTRO!$B$3:$B$1000)/((MAESTRO!$B$3:$B$1000="CIVILES")*(UPPER(MAESTRO!$L$3:$L$1000)="CONFIRMADO")),ROWS($A$3:A27))),"")</f>
        <v/>
      </c>
      <c r="E27" s="10" t="str">
        <f ca="1">IFERROR(INDEX(MAESTRO!E:E,_xludf.AGGREGATE(15,6,ROW(MAESTRO!$B$3:$B$1000)/((MAESTRO!$B$3:$B$1000="CIVILES")*(UPPER(MAESTRO!$L$3:$L$1000)="CONFIRMADO")),ROWS($A$3:A27))),"")</f>
        <v/>
      </c>
      <c r="F27" s="10" t="str">
        <f ca="1">IFERROR(INDEX(MAESTRO!F:F,_xludf.AGGREGATE(15,6,ROW(MAESTRO!$B$3:$B$1000)/((MAESTRO!$B$3:$B$1000="CIVILES")*(UPPER(MAESTRO!$L$3:$L$1000)="CONFIRMADO")),ROWS($A$3:A27))),"")</f>
        <v/>
      </c>
      <c r="G27" s="10" t="str">
        <f ca="1">IFERROR(INDEX(MAESTRO!G:G,_xludf.AGGREGATE(15,6,ROW(MAESTRO!$B$3:$B$1000)/((MAESTRO!$B$3:$B$1000="CIVILES")*(UPPER(MAESTRO!$L$3:$L$1000)="CONFIRMADO")),ROWS($A$3:A27))),"")</f>
        <v/>
      </c>
      <c r="H27" s="10" t="str">
        <f ca="1">IFERROR(INDEX(MAESTRO!H:H,_xludf.AGGREGATE(15,6,ROW(MAESTRO!$B$3:$B$1000)/((MAESTRO!$B$3:$B$1000="CIVILES")*(UPPER(MAESTRO!$L$3:$L$1000)="CONFIRMADO")),ROWS($A$3:A27))),"")</f>
        <v/>
      </c>
      <c r="I27" s="10" t="str">
        <f ca="1">IFERROR(INDEX(MAESTRO!I:I,_xludf.AGGREGATE(15,6,ROW(MAESTRO!$B$3:$B$1000)/((MAESTRO!$B$3:$B$1000="CIVILES")*(UPPER(MAESTRO!$L$3:$L$1000)="CONFIRMADO")),ROWS($A$3:A27))),"")</f>
        <v/>
      </c>
      <c r="J27" s="10" t="str">
        <f ca="1">IFERROR(INDEX(MAESTRO!J:J,_xludf.AGGREGATE(15,6,ROW(MAESTRO!$B$3:$B$1000)/((MAESTRO!$B$3:$B$1000="CIVILES")*(UPPER(MAESTRO!$L$3:$L$1000)="CONFIRMADO")),ROWS($A$3:A27))),"")</f>
        <v/>
      </c>
      <c r="K27" s="10" t="str">
        <f ca="1">IFERROR(INDEX(MAESTRO!K:K,_xludf.AGGREGATE(15,6,ROW(MAESTRO!$B$3:$B$1000)/((MAESTRO!$B$3:$B$1000="CIVILES")*(UPPER(MAESTRO!$L$3:$L$1000)="CONFIRMADO")),ROWS($A$3:A27))),"")</f>
        <v/>
      </c>
      <c r="L27" s="10" t="str">
        <f ca="1">IFERROR(INDEX(MAESTRO!L:L,_xludf.AGGREGATE(15,6,ROW(MAESTRO!$B$3:$B$1000)/((MAESTRO!$B$3:$B$1000="CIVILES")*(UPPER(MAESTRO!$L$3:$L$1000)="CONFIRMADO")),ROWS($A$3:A27))),"")</f>
        <v/>
      </c>
      <c r="M27" s="10" t="str">
        <f ca="1">IFERROR(INDEX(MAESTRO!M:M,_xludf.AGGREGATE(15,6,ROW(MAESTRO!$B$3:$B$1000)/((MAESTRO!$B$3:$B$1000="CIVILES")*(UPPER(MAESTRO!$L$3:$L$1000)="CONFIRMADO")),ROWS($A$3:A27))),"")</f>
        <v/>
      </c>
      <c r="N27" s="10" t="str">
        <f ca="1">IFERROR(INDEX(MAESTRO!N:N,_xludf.AGGREGATE(15,6,ROW(MAESTRO!$B$3:$B$1000)/((MAESTRO!$B$3:$B$1000="CIVILES")*(UPPER(MAESTRO!$L$3:$L$1000)="CONFIRMADO")),ROWS($A$3:A27))),"")</f>
        <v/>
      </c>
      <c r="O27" s="10" t="str">
        <f ca="1">IFERROR(INDEX(MAESTRO!O:O,_xludf.AGGREGATE(15,6,ROW(MAESTRO!$B$3:$B$1000)/((MAESTRO!$B$3:$B$1000="CIVILES")*(UPPER(MAESTRO!$L$3:$L$1000)="CONFIRMADO")),ROWS($A$3:A27))),"")</f>
        <v/>
      </c>
      <c r="P27" s="10" t="str">
        <f ca="1">IFERROR(INDEX(MAESTRO!P:P,_xludf.AGGREGATE(15,6,ROW(MAESTRO!$B$3:$B$1000)/((MAESTRO!$B$3:$B$1000="CIVILES")*(UPPER(MAESTRO!$L$3:$L$1000)="CONFIRMADO")),ROWS($A$3:A27))),"")</f>
        <v/>
      </c>
      <c r="Q27" s="10" t="str">
        <f ca="1">IFERROR(INDEX(MAESTRO!Q:Q,_xludf.AGGREGATE(15,6,ROW(MAESTRO!$B$3:$B$1000)/((MAESTRO!$B$3:$B$1000="CIVILES")*(UPPER(MAESTRO!$L$3:$L$1000)="CONFIRMADO")),ROWS($A$3:A27))),"")</f>
        <v/>
      </c>
      <c r="R27" s="10" t="str">
        <f ca="1">IFERROR(INDEX(MAESTRO!R:R,_xludf.AGGREGATE(15,6,ROW(MAESTRO!$B$3:$B$1000)/((MAESTRO!$B$3:$B$1000="CIVILES")*(UPPER(MAESTRO!$L$3:$L$1000)="CONFIRMADO")),ROWS($A$3:A27))),"")</f>
        <v/>
      </c>
      <c r="S27" s="10" t="str">
        <f ca="1">IFERROR(INDEX(MAESTRO!S:S,_xludf.AGGREGATE(15,6,ROW(MAESTRO!$B$3:$B$1000)/((MAESTRO!$B$3:$B$1000="CIVILES")*(UPPER(MAESTRO!$L$3:$L$1000)="CONFIRMADO")),ROWS($A$3:A27))),"")</f>
        <v/>
      </c>
      <c r="T27" s="10" t="str">
        <f ca="1">IFERROR(INDEX(MAESTRO!T:T,_xludf.AGGREGATE(15,6,ROW(MAESTRO!$B$3:$B$1000)/((MAESTRO!$B$3:$B$1000="CIVILES")*(UPPER(MAESTRO!$L$3:$L$1000)="CONFIRMADO")),ROWS($A$3:A27))),"")</f>
        <v/>
      </c>
      <c r="U27" s="10" t="str">
        <f ca="1">IFERROR(INDEX(MAESTRO!U:U,_xludf.AGGREGATE(15,6,ROW(MAESTRO!$B$3:$B$1000)/((MAESTRO!$B$3:$B$1000="CIVILES")*(UPPER(MAESTRO!$L$3:$L$1000)="CONFIRMADO")),ROWS($A$3:A27))),"")</f>
        <v/>
      </c>
      <c r="V27" s="10" t="str">
        <f ca="1">IFERROR(INDEX(MAESTRO!V:V,_xludf.AGGREGATE(15,6,ROW(MAESTRO!$B$3:$B$1000)/((MAESTRO!$B$3:$B$1000="CIVILES")*(UPPER(MAESTRO!$L$3:$L$1000)="CONFIRMADO")),ROWS($A$3:A27))),"")</f>
        <v/>
      </c>
      <c r="W27" s="10" t="str">
        <f ca="1">IFERROR(INDEX(MAESTRO!W:W,_xludf.AGGREGATE(15,6,ROW(MAESTRO!$B$3:$B$1000)/((MAESTRO!$B$3:$B$1000="CIVILES")*(UPPER(MAESTRO!$L$3:$L$1000)="CONFIRMADO")),ROWS($A$3:A27))),"")</f>
        <v/>
      </c>
      <c r="X27" s="10" t="str">
        <f ca="1">IFERROR(INDEX(MAESTRO!X:X,_xludf.AGGREGATE(15,6,ROW(MAESTRO!$B$3:$B$1000)/((MAESTRO!$B$3:$B$1000="CIVILES")*(UPPER(MAESTRO!$L$3:$L$1000)="CONFIRMADO")),ROWS($A$3:A27))),"")</f>
        <v/>
      </c>
    </row>
    <row r="28" spans="1:24" ht="22.05" customHeight="1">
      <c r="A28" s="18" t="str">
        <f ca="1">IFERROR(INDEX(MAESTRO!A:A,_xludf.AGGREGATE(15,6,ROW(MAESTRO!$B$3:$B$1000)/((MAESTRO!$B$3:$B$1000="CIVILES")*(UPPER(MAESTRO!$L$3:$L$1000)="CONFIRMADO")),ROWS($A$3:A28))),"")</f>
        <v/>
      </c>
      <c r="B28" s="18" t="str">
        <f ca="1">IFERROR(INDEX(MAESTRO!B:B,_xludf.AGGREGATE(15,6,ROW(MAESTRO!$B$3:$B$1000)/((MAESTRO!$B$3:$B$1000="CIVILES")*(UPPER(MAESTRO!$L$3:$L$1000)="CONFIRMADO")),ROWS($A$3:A28))),"")</f>
        <v/>
      </c>
      <c r="C28" s="18" t="str">
        <f ca="1">IFERROR(INDEX(MAESTRO!C:C,_xludf.AGGREGATE(15,6,ROW(MAESTRO!$B$3:$B$1000)/((MAESTRO!$B$3:$B$1000="CIVILES")*(UPPER(MAESTRO!$L$3:$L$1000)="CONFIRMADO")),ROWS($A$3:A28))),"")</f>
        <v/>
      </c>
      <c r="D28" s="18" t="str">
        <f ca="1">IFERROR(INDEX(MAESTRO!D:D,_xludf.AGGREGATE(15,6,ROW(MAESTRO!$B$3:$B$1000)/((MAESTRO!$B$3:$B$1000="CIVILES")*(UPPER(MAESTRO!$L$3:$L$1000)="CONFIRMADO")),ROWS($A$3:A28))),"")</f>
        <v/>
      </c>
      <c r="E28" s="18" t="str">
        <f ca="1">IFERROR(INDEX(MAESTRO!E:E,_xludf.AGGREGATE(15,6,ROW(MAESTRO!$B$3:$B$1000)/((MAESTRO!$B$3:$B$1000="CIVILES")*(UPPER(MAESTRO!$L$3:$L$1000)="CONFIRMADO")),ROWS($A$3:A28))),"")</f>
        <v/>
      </c>
      <c r="F28" s="18" t="str">
        <f ca="1">IFERROR(INDEX(MAESTRO!F:F,_xludf.AGGREGATE(15,6,ROW(MAESTRO!$B$3:$B$1000)/((MAESTRO!$B$3:$B$1000="CIVILES")*(UPPER(MAESTRO!$L$3:$L$1000)="CONFIRMADO")),ROWS($A$3:A28))),"")</f>
        <v/>
      </c>
      <c r="G28" s="18" t="str">
        <f ca="1">IFERROR(INDEX(MAESTRO!G:G,_xludf.AGGREGATE(15,6,ROW(MAESTRO!$B$3:$B$1000)/((MAESTRO!$B$3:$B$1000="CIVILES")*(UPPER(MAESTRO!$L$3:$L$1000)="CONFIRMADO")),ROWS($A$3:A28))),"")</f>
        <v/>
      </c>
      <c r="H28" s="18" t="str">
        <f ca="1">IFERROR(INDEX(MAESTRO!H:H,_xludf.AGGREGATE(15,6,ROW(MAESTRO!$B$3:$B$1000)/((MAESTRO!$B$3:$B$1000="CIVILES")*(UPPER(MAESTRO!$L$3:$L$1000)="CONFIRMADO")),ROWS($A$3:A28))),"")</f>
        <v/>
      </c>
      <c r="I28" s="18" t="str">
        <f ca="1">IFERROR(INDEX(MAESTRO!I:I,_xludf.AGGREGATE(15,6,ROW(MAESTRO!$B$3:$B$1000)/((MAESTRO!$B$3:$B$1000="CIVILES")*(UPPER(MAESTRO!$L$3:$L$1000)="CONFIRMADO")),ROWS($A$3:A28))),"")</f>
        <v/>
      </c>
      <c r="J28" s="18" t="str">
        <f ca="1">IFERROR(INDEX(MAESTRO!J:J,_xludf.AGGREGATE(15,6,ROW(MAESTRO!$B$3:$B$1000)/((MAESTRO!$B$3:$B$1000="CIVILES")*(UPPER(MAESTRO!$L$3:$L$1000)="CONFIRMADO")),ROWS($A$3:A28))),"")</f>
        <v/>
      </c>
      <c r="K28" s="18" t="str">
        <f ca="1">IFERROR(INDEX(MAESTRO!K:K,_xludf.AGGREGATE(15,6,ROW(MAESTRO!$B$3:$B$1000)/((MAESTRO!$B$3:$B$1000="CIVILES")*(UPPER(MAESTRO!$L$3:$L$1000)="CONFIRMADO")),ROWS($A$3:A28))),"")</f>
        <v/>
      </c>
      <c r="L28" s="18" t="str">
        <f ca="1">IFERROR(INDEX(MAESTRO!L:L,_xludf.AGGREGATE(15,6,ROW(MAESTRO!$B$3:$B$1000)/((MAESTRO!$B$3:$B$1000="CIVILES")*(UPPER(MAESTRO!$L$3:$L$1000)="CONFIRMADO")),ROWS($A$3:A28))),"")</f>
        <v/>
      </c>
      <c r="M28" s="18" t="str">
        <f ca="1">IFERROR(INDEX(MAESTRO!M:M,_xludf.AGGREGATE(15,6,ROW(MAESTRO!$B$3:$B$1000)/((MAESTRO!$B$3:$B$1000="CIVILES")*(UPPER(MAESTRO!$L$3:$L$1000)="CONFIRMADO")),ROWS($A$3:A28))),"")</f>
        <v/>
      </c>
      <c r="N28" s="18" t="str">
        <f ca="1">IFERROR(INDEX(MAESTRO!N:N,_xludf.AGGREGATE(15,6,ROW(MAESTRO!$B$3:$B$1000)/((MAESTRO!$B$3:$B$1000="CIVILES")*(UPPER(MAESTRO!$L$3:$L$1000)="CONFIRMADO")),ROWS($A$3:A28))),"")</f>
        <v/>
      </c>
      <c r="O28" s="18" t="str">
        <f ca="1">IFERROR(INDEX(MAESTRO!O:O,_xludf.AGGREGATE(15,6,ROW(MAESTRO!$B$3:$B$1000)/((MAESTRO!$B$3:$B$1000="CIVILES")*(UPPER(MAESTRO!$L$3:$L$1000)="CONFIRMADO")),ROWS($A$3:A28))),"")</f>
        <v/>
      </c>
      <c r="P28" s="18" t="str">
        <f ca="1">IFERROR(INDEX(MAESTRO!P:P,_xludf.AGGREGATE(15,6,ROW(MAESTRO!$B$3:$B$1000)/((MAESTRO!$B$3:$B$1000="CIVILES")*(UPPER(MAESTRO!$L$3:$L$1000)="CONFIRMADO")),ROWS($A$3:A28))),"")</f>
        <v/>
      </c>
      <c r="Q28" s="18" t="str">
        <f ca="1">IFERROR(INDEX(MAESTRO!Q:Q,_xludf.AGGREGATE(15,6,ROW(MAESTRO!$B$3:$B$1000)/((MAESTRO!$B$3:$B$1000="CIVILES")*(UPPER(MAESTRO!$L$3:$L$1000)="CONFIRMADO")),ROWS($A$3:A28))),"")</f>
        <v/>
      </c>
      <c r="R28" s="18" t="str">
        <f ca="1">IFERROR(INDEX(MAESTRO!R:R,_xludf.AGGREGATE(15,6,ROW(MAESTRO!$B$3:$B$1000)/((MAESTRO!$B$3:$B$1000="CIVILES")*(UPPER(MAESTRO!$L$3:$L$1000)="CONFIRMADO")),ROWS($A$3:A28))),"")</f>
        <v/>
      </c>
      <c r="S28" s="18" t="str">
        <f ca="1">IFERROR(INDEX(MAESTRO!S:S,_xludf.AGGREGATE(15,6,ROW(MAESTRO!$B$3:$B$1000)/((MAESTRO!$B$3:$B$1000="CIVILES")*(UPPER(MAESTRO!$L$3:$L$1000)="CONFIRMADO")),ROWS($A$3:A28))),"")</f>
        <v/>
      </c>
      <c r="T28" s="18" t="str">
        <f ca="1">IFERROR(INDEX(MAESTRO!T:T,_xludf.AGGREGATE(15,6,ROW(MAESTRO!$B$3:$B$1000)/((MAESTRO!$B$3:$B$1000="CIVILES")*(UPPER(MAESTRO!$L$3:$L$1000)="CONFIRMADO")),ROWS($A$3:A28))),"")</f>
        <v/>
      </c>
      <c r="U28" s="18" t="str">
        <f ca="1">IFERROR(INDEX(MAESTRO!U:U,_xludf.AGGREGATE(15,6,ROW(MAESTRO!$B$3:$B$1000)/((MAESTRO!$B$3:$B$1000="CIVILES")*(UPPER(MAESTRO!$L$3:$L$1000)="CONFIRMADO")),ROWS($A$3:A28))),"")</f>
        <v/>
      </c>
      <c r="V28" s="18" t="str">
        <f ca="1">IFERROR(INDEX(MAESTRO!V:V,_xludf.AGGREGATE(15,6,ROW(MAESTRO!$B$3:$B$1000)/((MAESTRO!$B$3:$B$1000="CIVILES")*(UPPER(MAESTRO!$L$3:$L$1000)="CONFIRMADO")),ROWS($A$3:A28))),"")</f>
        <v/>
      </c>
      <c r="W28" s="18" t="str">
        <f ca="1">IFERROR(INDEX(MAESTRO!W:W,_xludf.AGGREGATE(15,6,ROW(MAESTRO!$B$3:$B$1000)/((MAESTRO!$B$3:$B$1000="CIVILES")*(UPPER(MAESTRO!$L$3:$L$1000)="CONFIRMADO")),ROWS($A$3:A28))),"")</f>
        <v/>
      </c>
      <c r="X28" s="18" t="str">
        <f ca="1">IFERROR(INDEX(MAESTRO!X:X,_xludf.AGGREGATE(15,6,ROW(MAESTRO!$B$3:$B$1000)/((MAESTRO!$B$3:$B$1000="CIVILES")*(UPPER(MAESTRO!$L$3:$L$1000)="CONFIRMADO")),ROWS($A$3:A28))),"")</f>
        <v/>
      </c>
    </row>
    <row r="29" spans="1:24" ht="22.05" customHeight="1">
      <c r="A29" s="10" t="str">
        <f ca="1">IFERROR(INDEX(MAESTRO!A:A,_xludf.AGGREGATE(15,6,ROW(MAESTRO!$B$3:$B$1000)/((MAESTRO!$B$3:$B$1000="CIVILES")*(UPPER(MAESTRO!$L$3:$L$1000)="CONFIRMADO")),ROWS($A$3:A29))),"")</f>
        <v/>
      </c>
      <c r="B29" s="10" t="str">
        <f ca="1">IFERROR(INDEX(MAESTRO!B:B,_xludf.AGGREGATE(15,6,ROW(MAESTRO!$B$3:$B$1000)/((MAESTRO!$B$3:$B$1000="CIVILES")*(UPPER(MAESTRO!$L$3:$L$1000)="CONFIRMADO")),ROWS($A$3:A29))),"")</f>
        <v/>
      </c>
      <c r="C29" s="10" t="str">
        <f ca="1">IFERROR(INDEX(MAESTRO!C:C,_xludf.AGGREGATE(15,6,ROW(MAESTRO!$B$3:$B$1000)/((MAESTRO!$B$3:$B$1000="CIVILES")*(UPPER(MAESTRO!$L$3:$L$1000)="CONFIRMADO")),ROWS($A$3:A29))),"")</f>
        <v/>
      </c>
      <c r="D29" s="10" t="str">
        <f ca="1">IFERROR(INDEX(MAESTRO!D:D,_xludf.AGGREGATE(15,6,ROW(MAESTRO!$B$3:$B$1000)/((MAESTRO!$B$3:$B$1000="CIVILES")*(UPPER(MAESTRO!$L$3:$L$1000)="CONFIRMADO")),ROWS($A$3:A29))),"")</f>
        <v/>
      </c>
      <c r="E29" s="10" t="str">
        <f ca="1">IFERROR(INDEX(MAESTRO!E:E,_xludf.AGGREGATE(15,6,ROW(MAESTRO!$B$3:$B$1000)/((MAESTRO!$B$3:$B$1000="CIVILES")*(UPPER(MAESTRO!$L$3:$L$1000)="CONFIRMADO")),ROWS($A$3:A29))),"")</f>
        <v/>
      </c>
      <c r="F29" s="10" t="str">
        <f ca="1">IFERROR(INDEX(MAESTRO!F:F,_xludf.AGGREGATE(15,6,ROW(MAESTRO!$B$3:$B$1000)/((MAESTRO!$B$3:$B$1000="CIVILES")*(UPPER(MAESTRO!$L$3:$L$1000)="CONFIRMADO")),ROWS($A$3:A29))),"")</f>
        <v/>
      </c>
      <c r="G29" s="10" t="str">
        <f ca="1">IFERROR(INDEX(MAESTRO!G:G,_xludf.AGGREGATE(15,6,ROW(MAESTRO!$B$3:$B$1000)/((MAESTRO!$B$3:$B$1000="CIVILES")*(UPPER(MAESTRO!$L$3:$L$1000)="CONFIRMADO")),ROWS($A$3:A29))),"")</f>
        <v/>
      </c>
      <c r="H29" s="10" t="str">
        <f ca="1">IFERROR(INDEX(MAESTRO!H:H,_xludf.AGGREGATE(15,6,ROW(MAESTRO!$B$3:$B$1000)/((MAESTRO!$B$3:$B$1000="CIVILES")*(UPPER(MAESTRO!$L$3:$L$1000)="CONFIRMADO")),ROWS($A$3:A29))),"")</f>
        <v/>
      </c>
      <c r="I29" s="10" t="str">
        <f ca="1">IFERROR(INDEX(MAESTRO!I:I,_xludf.AGGREGATE(15,6,ROW(MAESTRO!$B$3:$B$1000)/((MAESTRO!$B$3:$B$1000="CIVILES")*(UPPER(MAESTRO!$L$3:$L$1000)="CONFIRMADO")),ROWS($A$3:A29))),"")</f>
        <v/>
      </c>
      <c r="J29" s="10" t="str">
        <f ca="1">IFERROR(INDEX(MAESTRO!J:J,_xludf.AGGREGATE(15,6,ROW(MAESTRO!$B$3:$B$1000)/((MAESTRO!$B$3:$B$1000="CIVILES")*(UPPER(MAESTRO!$L$3:$L$1000)="CONFIRMADO")),ROWS($A$3:A29))),"")</f>
        <v/>
      </c>
      <c r="K29" s="10" t="str">
        <f ca="1">IFERROR(INDEX(MAESTRO!K:K,_xludf.AGGREGATE(15,6,ROW(MAESTRO!$B$3:$B$1000)/((MAESTRO!$B$3:$B$1000="CIVILES")*(UPPER(MAESTRO!$L$3:$L$1000)="CONFIRMADO")),ROWS($A$3:A29))),"")</f>
        <v/>
      </c>
      <c r="L29" s="10" t="str">
        <f ca="1">IFERROR(INDEX(MAESTRO!L:L,_xludf.AGGREGATE(15,6,ROW(MAESTRO!$B$3:$B$1000)/((MAESTRO!$B$3:$B$1000="CIVILES")*(UPPER(MAESTRO!$L$3:$L$1000)="CONFIRMADO")),ROWS($A$3:A29))),"")</f>
        <v/>
      </c>
      <c r="M29" s="10" t="str">
        <f ca="1">IFERROR(INDEX(MAESTRO!M:M,_xludf.AGGREGATE(15,6,ROW(MAESTRO!$B$3:$B$1000)/((MAESTRO!$B$3:$B$1000="CIVILES")*(UPPER(MAESTRO!$L$3:$L$1000)="CONFIRMADO")),ROWS($A$3:A29))),"")</f>
        <v/>
      </c>
      <c r="N29" s="10" t="str">
        <f ca="1">IFERROR(INDEX(MAESTRO!N:N,_xludf.AGGREGATE(15,6,ROW(MAESTRO!$B$3:$B$1000)/((MAESTRO!$B$3:$B$1000="CIVILES")*(UPPER(MAESTRO!$L$3:$L$1000)="CONFIRMADO")),ROWS($A$3:A29))),"")</f>
        <v/>
      </c>
      <c r="O29" s="10" t="str">
        <f ca="1">IFERROR(INDEX(MAESTRO!O:O,_xludf.AGGREGATE(15,6,ROW(MAESTRO!$B$3:$B$1000)/((MAESTRO!$B$3:$B$1000="CIVILES")*(UPPER(MAESTRO!$L$3:$L$1000)="CONFIRMADO")),ROWS($A$3:A29))),"")</f>
        <v/>
      </c>
      <c r="P29" s="10" t="str">
        <f ca="1">IFERROR(INDEX(MAESTRO!P:P,_xludf.AGGREGATE(15,6,ROW(MAESTRO!$B$3:$B$1000)/((MAESTRO!$B$3:$B$1000="CIVILES")*(UPPER(MAESTRO!$L$3:$L$1000)="CONFIRMADO")),ROWS($A$3:A29))),"")</f>
        <v/>
      </c>
      <c r="Q29" s="10" t="str">
        <f ca="1">IFERROR(INDEX(MAESTRO!Q:Q,_xludf.AGGREGATE(15,6,ROW(MAESTRO!$B$3:$B$1000)/((MAESTRO!$B$3:$B$1000="CIVILES")*(UPPER(MAESTRO!$L$3:$L$1000)="CONFIRMADO")),ROWS($A$3:A29))),"")</f>
        <v/>
      </c>
      <c r="R29" s="10" t="str">
        <f ca="1">IFERROR(INDEX(MAESTRO!R:R,_xludf.AGGREGATE(15,6,ROW(MAESTRO!$B$3:$B$1000)/((MAESTRO!$B$3:$B$1000="CIVILES")*(UPPER(MAESTRO!$L$3:$L$1000)="CONFIRMADO")),ROWS($A$3:A29))),"")</f>
        <v/>
      </c>
      <c r="S29" s="10" t="str">
        <f ca="1">IFERROR(INDEX(MAESTRO!S:S,_xludf.AGGREGATE(15,6,ROW(MAESTRO!$B$3:$B$1000)/((MAESTRO!$B$3:$B$1000="CIVILES")*(UPPER(MAESTRO!$L$3:$L$1000)="CONFIRMADO")),ROWS($A$3:A29))),"")</f>
        <v/>
      </c>
      <c r="T29" s="10" t="str">
        <f ca="1">IFERROR(INDEX(MAESTRO!T:T,_xludf.AGGREGATE(15,6,ROW(MAESTRO!$B$3:$B$1000)/((MAESTRO!$B$3:$B$1000="CIVILES")*(UPPER(MAESTRO!$L$3:$L$1000)="CONFIRMADO")),ROWS($A$3:A29))),"")</f>
        <v/>
      </c>
      <c r="U29" s="10" t="str">
        <f ca="1">IFERROR(INDEX(MAESTRO!U:U,_xludf.AGGREGATE(15,6,ROW(MAESTRO!$B$3:$B$1000)/((MAESTRO!$B$3:$B$1000="CIVILES")*(UPPER(MAESTRO!$L$3:$L$1000)="CONFIRMADO")),ROWS($A$3:A29))),"")</f>
        <v/>
      </c>
      <c r="V29" s="10" t="str">
        <f ca="1">IFERROR(INDEX(MAESTRO!V:V,_xludf.AGGREGATE(15,6,ROW(MAESTRO!$B$3:$B$1000)/((MAESTRO!$B$3:$B$1000="CIVILES")*(UPPER(MAESTRO!$L$3:$L$1000)="CONFIRMADO")),ROWS($A$3:A29))),"")</f>
        <v/>
      </c>
      <c r="W29" s="10" t="str">
        <f ca="1">IFERROR(INDEX(MAESTRO!W:W,_xludf.AGGREGATE(15,6,ROW(MAESTRO!$B$3:$B$1000)/((MAESTRO!$B$3:$B$1000="CIVILES")*(UPPER(MAESTRO!$L$3:$L$1000)="CONFIRMADO")),ROWS($A$3:A29))),"")</f>
        <v/>
      </c>
      <c r="X29" s="10" t="str">
        <f ca="1">IFERROR(INDEX(MAESTRO!X:X,_xludf.AGGREGATE(15,6,ROW(MAESTRO!$B$3:$B$1000)/((MAESTRO!$B$3:$B$1000="CIVILES")*(UPPER(MAESTRO!$L$3:$L$1000)="CONFIRMADO")),ROWS($A$3:A29))),"")</f>
        <v/>
      </c>
    </row>
    <row r="30" spans="1:24" ht="22.05" customHeight="1">
      <c r="A30" s="18" t="str">
        <f ca="1">IFERROR(INDEX(MAESTRO!A:A,_xludf.AGGREGATE(15,6,ROW(MAESTRO!$B$3:$B$1000)/((MAESTRO!$B$3:$B$1000="CIVILES")*(UPPER(MAESTRO!$L$3:$L$1000)="CONFIRMADO")),ROWS($A$3:A30))),"")</f>
        <v/>
      </c>
      <c r="B30" s="18" t="str">
        <f ca="1">IFERROR(INDEX(MAESTRO!B:B,_xludf.AGGREGATE(15,6,ROW(MAESTRO!$B$3:$B$1000)/((MAESTRO!$B$3:$B$1000="CIVILES")*(UPPER(MAESTRO!$L$3:$L$1000)="CONFIRMADO")),ROWS($A$3:A30))),"")</f>
        <v/>
      </c>
      <c r="C30" s="18" t="str">
        <f ca="1">IFERROR(INDEX(MAESTRO!C:C,_xludf.AGGREGATE(15,6,ROW(MAESTRO!$B$3:$B$1000)/((MAESTRO!$B$3:$B$1000="CIVILES")*(UPPER(MAESTRO!$L$3:$L$1000)="CONFIRMADO")),ROWS($A$3:A30))),"")</f>
        <v/>
      </c>
      <c r="D30" s="18" t="str">
        <f ca="1">IFERROR(INDEX(MAESTRO!D:D,_xludf.AGGREGATE(15,6,ROW(MAESTRO!$B$3:$B$1000)/((MAESTRO!$B$3:$B$1000="CIVILES")*(UPPER(MAESTRO!$L$3:$L$1000)="CONFIRMADO")),ROWS($A$3:A30))),"")</f>
        <v/>
      </c>
      <c r="E30" s="18" t="str">
        <f ca="1">IFERROR(INDEX(MAESTRO!E:E,_xludf.AGGREGATE(15,6,ROW(MAESTRO!$B$3:$B$1000)/((MAESTRO!$B$3:$B$1000="CIVILES")*(UPPER(MAESTRO!$L$3:$L$1000)="CONFIRMADO")),ROWS($A$3:A30))),"")</f>
        <v/>
      </c>
      <c r="F30" s="18" t="str">
        <f ca="1">IFERROR(INDEX(MAESTRO!F:F,_xludf.AGGREGATE(15,6,ROW(MAESTRO!$B$3:$B$1000)/((MAESTRO!$B$3:$B$1000="CIVILES")*(UPPER(MAESTRO!$L$3:$L$1000)="CONFIRMADO")),ROWS($A$3:A30))),"")</f>
        <v/>
      </c>
      <c r="G30" s="18" t="str">
        <f ca="1">IFERROR(INDEX(MAESTRO!G:G,_xludf.AGGREGATE(15,6,ROW(MAESTRO!$B$3:$B$1000)/((MAESTRO!$B$3:$B$1000="CIVILES")*(UPPER(MAESTRO!$L$3:$L$1000)="CONFIRMADO")),ROWS($A$3:A30))),"")</f>
        <v/>
      </c>
      <c r="H30" s="18" t="str">
        <f ca="1">IFERROR(INDEX(MAESTRO!H:H,_xludf.AGGREGATE(15,6,ROW(MAESTRO!$B$3:$B$1000)/((MAESTRO!$B$3:$B$1000="CIVILES")*(UPPER(MAESTRO!$L$3:$L$1000)="CONFIRMADO")),ROWS($A$3:A30))),"")</f>
        <v/>
      </c>
      <c r="I30" s="18" t="str">
        <f ca="1">IFERROR(INDEX(MAESTRO!I:I,_xludf.AGGREGATE(15,6,ROW(MAESTRO!$B$3:$B$1000)/((MAESTRO!$B$3:$B$1000="CIVILES")*(UPPER(MAESTRO!$L$3:$L$1000)="CONFIRMADO")),ROWS($A$3:A30))),"")</f>
        <v/>
      </c>
      <c r="J30" s="18" t="str">
        <f ca="1">IFERROR(INDEX(MAESTRO!J:J,_xludf.AGGREGATE(15,6,ROW(MAESTRO!$B$3:$B$1000)/((MAESTRO!$B$3:$B$1000="CIVILES")*(UPPER(MAESTRO!$L$3:$L$1000)="CONFIRMADO")),ROWS($A$3:A30))),"")</f>
        <v/>
      </c>
      <c r="K30" s="18" t="str">
        <f ca="1">IFERROR(INDEX(MAESTRO!K:K,_xludf.AGGREGATE(15,6,ROW(MAESTRO!$B$3:$B$1000)/((MAESTRO!$B$3:$B$1000="CIVILES")*(UPPER(MAESTRO!$L$3:$L$1000)="CONFIRMADO")),ROWS($A$3:A30))),"")</f>
        <v/>
      </c>
      <c r="L30" s="18" t="str">
        <f ca="1">IFERROR(INDEX(MAESTRO!L:L,_xludf.AGGREGATE(15,6,ROW(MAESTRO!$B$3:$B$1000)/((MAESTRO!$B$3:$B$1000="CIVILES")*(UPPER(MAESTRO!$L$3:$L$1000)="CONFIRMADO")),ROWS($A$3:A30))),"")</f>
        <v/>
      </c>
      <c r="M30" s="18" t="str">
        <f ca="1">IFERROR(INDEX(MAESTRO!M:M,_xludf.AGGREGATE(15,6,ROW(MAESTRO!$B$3:$B$1000)/((MAESTRO!$B$3:$B$1000="CIVILES")*(UPPER(MAESTRO!$L$3:$L$1000)="CONFIRMADO")),ROWS($A$3:A30))),"")</f>
        <v/>
      </c>
      <c r="N30" s="18" t="str">
        <f ca="1">IFERROR(INDEX(MAESTRO!N:N,_xludf.AGGREGATE(15,6,ROW(MAESTRO!$B$3:$B$1000)/((MAESTRO!$B$3:$B$1000="CIVILES")*(UPPER(MAESTRO!$L$3:$L$1000)="CONFIRMADO")),ROWS($A$3:A30))),"")</f>
        <v/>
      </c>
      <c r="O30" s="18" t="str">
        <f ca="1">IFERROR(INDEX(MAESTRO!O:O,_xludf.AGGREGATE(15,6,ROW(MAESTRO!$B$3:$B$1000)/((MAESTRO!$B$3:$B$1000="CIVILES")*(UPPER(MAESTRO!$L$3:$L$1000)="CONFIRMADO")),ROWS($A$3:A30))),"")</f>
        <v/>
      </c>
      <c r="P30" s="18" t="str">
        <f ca="1">IFERROR(INDEX(MAESTRO!P:P,_xludf.AGGREGATE(15,6,ROW(MAESTRO!$B$3:$B$1000)/((MAESTRO!$B$3:$B$1000="CIVILES")*(UPPER(MAESTRO!$L$3:$L$1000)="CONFIRMADO")),ROWS($A$3:A30))),"")</f>
        <v/>
      </c>
      <c r="Q30" s="18" t="str">
        <f ca="1">IFERROR(INDEX(MAESTRO!Q:Q,_xludf.AGGREGATE(15,6,ROW(MAESTRO!$B$3:$B$1000)/((MAESTRO!$B$3:$B$1000="CIVILES")*(UPPER(MAESTRO!$L$3:$L$1000)="CONFIRMADO")),ROWS($A$3:A30))),"")</f>
        <v/>
      </c>
      <c r="R30" s="18" t="str">
        <f ca="1">IFERROR(INDEX(MAESTRO!R:R,_xludf.AGGREGATE(15,6,ROW(MAESTRO!$B$3:$B$1000)/((MAESTRO!$B$3:$B$1000="CIVILES")*(UPPER(MAESTRO!$L$3:$L$1000)="CONFIRMADO")),ROWS($A$3:A30))),"")</f>
        <v/>
      </c>
      <c r="S30" s="18" t="str">
        <f ca="1">IFERROR(INDEX(MAESTRO!S:S,_xludf.AGGREGATE(15,6,ROW(MAESTRO!$B$3:$B$1000)/((MAESTRO!$B$3:$B$1000="CIVILES")*(UPPER(MAESTRO!$L$3:$L$1000)="CONFIRMADO")),ROWS($A$3:A30))),"")</f>
        <v/>
      </c>
      <c r="T30" s="18" t="str">
        <f ca="1">IFERROR(INDEX(MAESTRO!T:T,_xludf.AGGREGATE(15,6,ROW(MAESTRO!$B$3:$B$1000)/((MAESTRO!$B$3:$B$1000="CIVILES")*(UPPER(MAESTRO!$L$3:$L$1000)="CONFIRMADO")),ROWS($A$3:A30))),"")</f>
        <v/>
      </c>
      <c r="U30" s="18" t="str">
        <f ca="1">IFERROR(INDEX(MAESTRO!U:U,_xludf.AGGREGATE(15,6,ROW(MAESTRO!$B$3:$B$1000)/((MAESTRO!$B$3:$B$1000="CIVILES")*(UPPER(MAESTRO!$L$3:$L$1000)="CONFIRMADO")),ROWS($A$3:A30))),"")</f>
        <v/>
      </c>
      <c r="V30" s="18" t="str">
        <f ca="1">IFERROR(INDEX(MAESTRO!V:V,_xludf.AGGREGATE(15,6,ROW(MAESTRO!$B$3:$B$1000)/((MAESTRO!$B$3:$B$1000="CIVILES")*(UPPER(MAESTRO!$L$3:$L$1000)="CONFIRMADO")),ROWS($A$3:A30))),"")</f>
        <v/>
      </c>
      <c r="W30" s="18" t="str">
        <f ca="1">IFERROR(INDEX(MAESTRO!W:W,_xludf.AGGREGATE(15,6,ROW(MAESTRO!$B$3:$B$1000)/((MAESTRO!$B$3:$B$1000="CIVILES")*(UPPER(MAESTRO!$L$3:$L$1000)="CONFIRMADO")),ROWS($A$3:A30))),"")</f>
        <v/>
      </c>
      <c r="X30" s="18" t="str">
        <f ca="1">IFERROR(INDEX(MAESTRO!X:X,_xludf.AGGREGATE(15,6,ROW(MAESTRO!$B$3:$B$1000)/((MAESTRO!$B$3:$B$1000="CIVILES")*(UPPER(MAESTRO!$L$3:$L$1000)="CONFIRMADO")),ROWS($A$3:A30))),"")</f>
        <v/>
      </c>
    </row>
    <row r="31" spans="1:24" ht="22.05" customHeight="1">
      <c r="A31" s="10" t="str">
        <f ca="1">IFERROR(INDEX(MAESTRO!A:A,_xludf.AGGREGATE(15,6,ROW(MAESTRO!$B$3:$B$1000)/((MAESTRO!$B$3:$B$1000="CIVILES")*(UPPER(MAESTRO!$L$3:$L$1000)="CONFIRMADO")),ROWS($A$3:A31))),"")</f>
        <v/>
      </c>
      <c r="B31" s="10" t="str">
        <f ca="1">IFERROR(INDEX(MAESTRO!B:B,_xludf.AGGREGATE(15,6,ROW(MAESTRO!$B$3:$B$1000)/((MAESTRO!$B$3:$B$1000="CIVILES")*(UPPER(MAESTRO!$L$3:$L$1000)="CONFIRMADO")),ROWS($A$3:A31))),"")</f>
        <v/>
      </c>
      <c r="C31" s="10" t="str">
        <f ca="1">IFERROR(INDEX(MAESTRO!C:C,_xludf.AGGREGATE(15,6,ROW(MAESTRO!$B$3:$B$1000)/((MAESTRO!$B$3:$B$1000="CIVILES")*(UPPER(MAESTRO!$L$3:$L$1000)="CONFIRMADO")),ROWS($A$3:A31))),"")</f>
        <v/>
      </c>
      <c r="D31" s="10" t="str">
        <f ca="1">IFERROR(INDEX(MAESTRO!D:D,_xludf.AGGREGATE(15,6,ROW(MAESTRO!$B$3:$B$1000)/((MAESTRO!$B$3:$B$1000="CIVILES")*(UPPER(MAESTRO!$L$3:$L$1000)="CONFIRMADO")),ROWS($A$3:A31))),"")</f>
        <v/>
      </c>
      <c r="E31" s="10" t="str">
        <f ca="1">IFERROR(INDEX(MAESTRO!E:E,_xludf.AGGREGATE(15,6,ROW(MAESTRO!$B$3:$B$1000)/((MAESTRO!$B$3:$B$1000="CIVILES")*(UPPER(MAESTRO!$L$3:$L$1000)="CONFIRMADO")),ROWS($A$3:A31))),"")</f>
        <v/>
      </c>
      <c r="F31" s="10" t="str">
        <f ca="1">IFERROR(INDEX(MAESTRO!F:F,_xludf.AGGREGATE(15,6,ROW(MAESTRO!$B$3:$B$1000)/((MAESTRO!$B$3:$B$1000="CIVILES")*(UPPER(MAESTRO!$L$3:$L$1000)="CONFIRMADO")),ROWS($A$3:A31))),"")</f>
        <v/>
      </c>
      <c r="G31" s="10" t="str">
        <f ca="1">IFERROR(INDEX(MAESTRO!G:G,_xludf.AGGREGATE(15,6,ROW(MAESTRO!$B$3:$B$1000)/((MAESTRO!$B$3:$B$1000="CIVILES")*(UPPER(MAESTRO!$L$3:$L$1000)="CONFIRMADO")),ROWS($A$3:A31))),"")</f>
        <v/>
      </c>
      <c r="H31" s="10" t="str">
        <f ca="1">IFERROR(INDEX(MAESTRO!H:H,_xludf.AGGREGATE(15,6,ROW(MAESTRO!$B$3:$B$1000)/((MAESTRO!$B$3:$B$1000="CIVILES")*(UPPER(MAESTRO!$L$3:$L$1000)="CONFIRMADO")),ROWS($A$3:A31))),"")</f>
        <v/>
      </c>
      <c r="I31" s="10" t="str">
        <f ca="1">IFERROR(INDEX(MAESTRO!I:I,_xludf.AGGREGATE(15,6,ROW(MAESTRO!$B$3:$B$1000)/((MAESTRO!$B$3:$B$1000="CIVILES")*(UPPER(MAESTRO!$L$3:$L$1000)="CONFIRMADO")),ROWS($A$3:A31))),"")</f>
        <v/>
      </c>
      <c r="J31" s="10" t="str">
        <f ca="1">IFERROR(INDEX(MAESTRO!J:J,_xludf.AGGREGATE(15,6,ROW(MAESTRO!$B$3:$B$1000)/((MAESTRO!$B$3:$B$1000="CIVILES")*(UPPER(MAESTRO!$L$3:$L$1000)="CONFIRMADO")),ROWS($A$3:A31))),"")</f>
        <v/>
      </c>
      <c r="K31" s="10" t="str">
        <f ca="1">IFERROR(INDEX(MAESTRO!K:K,_xludf.AGGREGATE(15,6,ROW(MAESTRO!$B$3:$B$1000)/((MAESTRO!$B$3:$B$1000="CIVILES")*(UPPER(MAESTRO!$L$3:$L$1000)="CONFIRMADO")),ROWS($A$3:A31))),"")</f>
        <v/>
      </c>
      <c r="L31" s="10" t="str">
        <f ca="1">IFERROR(INDEX(MAESTRO!L:L,_xludf.AGGREGATE(15,6,ROW(MAESTRO!$B$3:$B$1000)/((MAESTRO!$B$3:$B$1000="CIVILES")*(UPPER(MAESTRO!$L$3:$L$1000)="CONFIRMADO")),ROWS($A$3:A31))),"")</f>
        <v/>
      </c>
      <c r="M31" s="10" t="str">
        <f ca="1">IFERROR(INDEX(MAESTRO!M:M,_xludf.AGGREGATE(15,6,ROW(MAESTRO!$B$3:$B$1000)/((MAESTRO!$B$3:$B$1000="CIVILES")*(UPPER(MAESTRO!$L$3:$L$1000)="CONFIRMADO")),ROWS($A$3:A31))),"")</f>
        <v/>
      </c>
      <c r="N31" s="10" t="str">
        <f ca="1">IFERROR(INDEX(MAESTRO!N:N,_xludf.AGGREGATE(15,6,ROW(MAESTRO!$B$3:$B$1000)/((MAESTRO!$B$3:$B$1000="CIVILES")*(UPPER(MAESTRO!$L$3:$L$1000)="CONFIRMADO")),ROWS($A$3:A31))),"")</f>
        <v/>
      </c>
      <c r="O31" s="10" t="str">
        <f ca="1">IFERROR(INDEX(MAESTRO!O:O,_xludf.AGGREGATE(15,6,ROW(MAESTRO!$B$3:$B$1000)/((MAESTRO!$B$3:$B$1000="CIVILES")*(UPPER(MAESTRO!$L$3:$L$1000)="CONFIRMADO")),ROWS($A$3:A31))),"")</f>
        <v/>
      </c>
      <c r="P31" s="10" t="str">
        <f ca="1">IFERROR(INDEX(MAESTRO!P:P,_xludf.AGGREGATE(15,6,ROW(MAESTRO!$B$3:$B$1000)/((MAESTRO!$B$3:$B$1000="CIVILES")*(UPPER(MAESTRO!$L$3:$L$1000)="CONFIRMADO")),ROWS($A$3:A31))),"")</f>
        <v/>
      </c>
      <c r="Q31" s="10" t="str">
        <f ca="1">IFERROR(INDEX(MAESTRO!Q:Q,_xludf.AGGREGATE(15,6,ROW(MAESTRO!$B$3:$B$1000)/((MAESTRO!$B$3:$B$1000="CIVILES")*(UPPER(MAESTRO!$L$3:$L$1000)="CONFIRMADO")),ROWS($A$3:A31))),"")</f>
        <v/>
      </c>
      <c r="R31" s="10" t="str">
        <f ca="1">IFERROR(INDEX(MAESTRO!R:R,_xludf.AGGREGATE(15,6,ROW(MAESTRO!$B$3:$B$1000)/((MAESTRO!$B$3:$B$1000="CIVILES")*(UPPER(MAESTRO!$L$3:$L$1000)="CONFIRMADO")),ROWS($A$3:A31))),"")</f>
        <v/>
      </c>
      <c r="S31" s="10" t="str">
        <f ca="1">IFERROR(INDEX(MAESTRO!S:S,_xludf.AGGREGATE(15,6,ROW(MAESTRO!$B$3:$B$1000)/((MAESTRO!$B$3:$B$1000="CIVILES")*(UPPER(MAESTRO!$L$3:$L$1000)="CONFIRMADO")),ROWS($A$3:A31))),"")</f>
        <v/>
      </c>
      <c r="T31" s="10" t="str">
        <f ca="1">IFERROR(INDEX(MAESTRO!T:T,_xludf.AGGREGATE(15,6,ROW(MAESTRO!$B$3:$B$1000)/((MAESTRO!$B$3:$B$1000="CIVILES")*(UPPER(MAESTRO!$L$3:$L$1000)="CONFIRMADO")),ROWS($A$3:A31))),"")</f>
        <v/>
      </c>
      <c r="U31" s="10" t="str">
        <f ca="1">IFERROR(INDEX(MAESTRO!U:U,_xludf.AGGREGATE(15,6,ROW(MAESTRO!$B$3:$B$1000)/((MAESTRO!$B$3:$B$1000="CIVILES")*(UPPER(MAESTRO!$L$3:$L$1000)="CONFIRMADO")),ROWS($A$3:A31))),"")</f>
        <v/>
      </c>
      <c r="V31" s="10" t="str">
        <f ca="1">IFERROR(INDEX(MAESTRO!V:V,_xludf.AGGREGATE(15,6,ROW(MAESTRO!$B$3:$B$1000)/((MAESTRO!$B$3:$B$1000="CIVILES")*(UPPER(MAESTRO!$L$3:$L$1000)="CONFIRMADO")),ROWS($A$3:A31))),"")</f>
        <v/>
      </c>
      <c r="W31" s="10" t="str">
        <f ca="1">IFERROR(INDEX(MAESTRO!W:W,_xludf.AGGREGATE(15,6,ROW(MAESTRO!$B$3:$B$1000)/((MAESTRO!$B$3:$B$1000="CIVILES")*(UPPER(MAESTRO!$L$3:$L$1000)="CONFIRMADO")),ROWS($A$3:A31))),"")</f>
        <v/>
      </c>
      <c r="X31" s="10" t="str">
        <f ca="1">IFERROR(INDEX(MAESTRO!X:X,_xludf.AGGREGATE(15,6,ROW(MAESTRO!$B$3:$B$1000)/((MAESTRO!$B$3:$B$1000="CIVILES")*(UPPER(MAESTRO!$L$3:$L$1000)="CONFIRMADO")),ROWS($A$3:A31))),"")</f>
        <v/>
      </c>
    </row>
    <row r="32" spans="1:24" ht="22.05" customHeight="1">
      <c r="A32" s="18" t="str">
        <f ca="1">IFERROR(INDEX(MAESTRO!A:A,_xludf.AGGREGATE(15,6,ROW(MAESTRO!$B$3:$B$1000)/((MAESTRO!$B$3:$B$1000="CIVILES")*(UPPER(MAESTRO!$L$3:$L$1000)="CONFIRMADO")),ROWS($A$3:A32))),"")</f>
        <v/>
      </c>
      <c r="B32" s="18" t="str">
        <f ca="1">IFERROR(INDEX(MAESTRO!B:B,_xludf.AGGREGATE(15,6,ROW(MAESTRO!$B$3:$B$1000)/((MAESTRO!$B$3:$B$1000="CIVILES")*(UPPER(MAESTRO!$L$3:$L$1000)="CONFIRMADO")),ROWS($A$3:A32))),"")</f>
        <v/>
      </c>
      <c r="C32" s="18" t="str">
        <f ca="1">IFERROR(INDEX(MAESTRO!C:C,_xludf.AGGREGATE(15,6,ROW(MAESTRO!$B$3:$B$1000)/((MAESTRO!$B$3:$B$1000="CIVILES")*(UPPER(MAESTRO!$L$3:$L$1000)="CONFIRMADO")),ROWS($A$3:A32))),"")</f>
        <v/>
      </c>
      <c r="D32" s="18" t="str">
        <f ca="1">IFERROR(INDEX(MAESTRO!D:D,_xludf.AGGREGATE(15,6,ROW(MAESTRO!$B$3:$B$1000)/((MAESTRO!$B$3:$B$1000="CIVILES")*(UPPER(MAESTRO!$L$3:$L$1000)="CONFIRMADO")),ROWS($A$3:A32))),"")</f>
        <v/>
      </c>
      <c r="E32" s="18" t="str">
        <f ca="1">IFERROR(INDEX(MAESTRO!E:E,_xludf.AGGREGATE(15,6,ROW(MAESTRO!$B$3:$B$1000)/((MAESTRO!$B$3:$B$1000="CIVILES")*(UPPER(MAESTRO!$L$3:$L$1000)="CONFIRMADO")),ROWS($A$3:A32))),"")</f>
        <v/>
      </c>
      <c r="F32" s="18" t="str">
        <f ca="1">IFERROR(INDEX(MAESTRO!F:F,_xludf.AGGREGATE(15,6,ROW(MAESTRO!$B$3:$B$1000)/((MAESTRO!$B$3:$B$1000="CIVILES")*(UPPER(MAESTRO!$L$3:$L$1000)="CONFIRMADO")),ROWS($A$3:A32))),"")</f>
        <v/>
      </c>
      <c r="G32" s="18" t="str">
        <f ca="1">IFERROR(INDEX(MAESTRO!G:G,_xludf.AGGREGATE(15,6,ROW(MAESTRO!$B$3:$B$1000)/((MAESTRO!$B$3:$B$1000="CIVILES")*(UPPER(MAESTRO!$L$3:$L$1000)="CONFIRMADO")),ROWS($A$3:A32))),"")</f>
        <v/>
      </c>
      <c r="H32" s="18" t="str">
        <f ca="1">IFERROR(INDEX(MAESTRO!H:H,_xludf.AGGREGATE(15,6,ROW(MAESTRO!$B$3:$B$1000)/((MAESTRO!$B$3:$B$1000="CIVILES")*(UPPER(MAESTRO!$L$3:$L$1000)="CONFIRMADO")),ROWS($A$3:A32))),"")</f>
        <v/>
      </c>
      <c r="I32" s="18" t="str">
        <f ca="1">IFERROR(INDEX(MAESTRO!I:I,_xludf.AGGREGATE(15,6,ROW(MAESTRO!$B$3:$B$1000)/((MAESTRO!$B$3:$B$1000="CIVILES")*(UPPER(MAESTRO!$L$3:$L$1000)="CONFIRMADO")),ROWS($A$3:A32))),"")</f>
        <v/>
      </c>
      <c r="J32" s="18" t="str">
        <f ca="1">IFERROR(INDEX(MAESTRO!J:J,_xludf.AGGREGATE(15,6,ROW(MAESTRO!$B$3:$B$1000)/((MAESTRO!$B$3:$B$1000="CIVILES")*(UPPER(MAESTRO!$L$3:$L$1000)="CONFIRMADO")),ROWS($A$3:A32))),"")</f>
        <v/>
      </c>
      <c r="K32" s="18" t="str">
        <f ca="1">IFERROR(INDEX(MAESTRO!K:K,_xludf.AGGREGATE(15,6,ROW(MAESTRO!$B$3:$B$1000)/((MAESTRO!$B$3:$B$1000="CIVILES")*(UPPER(MAESTRO!$L$3:$L$1000)="CONFIRMADO")),ROWS($A$3:A32))),"")</f>
        <v/>
      </c>
      <c r="L32" s="18" t="str">
        <f ca="1">IFERROR(INDEX(MAESTRO!L:L,_xludf.AGGREGATE(15,6,ROW(MAESTRO!$B$3:$B$1000)/((MAESTRO!$B$3:$B$1000="CIVILES")*(UPPER(MAESTRO!$L$3:$L$1000)="CONFIRMADO")),ROWS($A$3:A32))),"")</f>
        <v/>
      </c>
      <c r="M32" s="18" t="str">
        <f ca="1">IFERROR(INDEX(MAESTRO!M:M,_xludf.AGGREGATE(15,6,ROW(MAESTRO!$B$3:$B$1000)/((MAESTRO!$B$3:$B$1000="CIVILES")*(UPPER(MAESTRO!$L$3:$L$1000)="CONFIRMADO")),ROWS($A$3:A32))),"")</f>
        <v/>
      </c>
      <c r="N32" s="18" t="str">
        <f ca="1">IFERROR(INDEX(MAESTRO!N:N,_xludf.AGGREGATE(15,6,ROW(MAESTRO!$B$3:$B$1000)/((MAESTRO!$B$3:$B$1000="CIVILES")*(UPPER(MAESTRO!$L$3:$L$1000)="CONFIRMADO")),ROWS($A$3:A32))),"")</f>
        <v/>
      </c>
      <c r="O32" s="18" t="str">
        <f ca="1">IFERROR(INDEX(MAESTRO!O:O,_xludf.AGGREGATE(15,6,ROW(MAESTRO!$B$3:$B$1000)/((MAESTRO!$B$3:$B$1000="CIVILES")*(UPPER(MAESTRO!$L$3:$L$1000)="CONFIRMADO")),ROWS($A$3:A32))),"")</f>
        <v/>
      </c>
      <c r="P32" s="18" t="str">
        <f ca="1">IFERROR(INDEX(MAESTRO!P:P,_xludf.AGGREGATE(15,6,ROW(MAESTRO!$B$3:$B$1000)/((MAESTRO!$B$3:$B$1000="CIVILES")*(UPPER(MAESTRO!$L$3:$L$1000)="CONFIRMADO")),ROWS($A$3:A32))),"")</f>
        <v/>
      </c>
      <c r="Q32" s="18" t="str">
        <f ca="1">IFERROR(INDEX(MAESTRO!Q:Q,_xludf.AGGREGATE(15,6,ROW(MAESTRO!$B$3:$B$1000)/((MAESTRO!$B$3:$B$1000="CIVILES")*(UPPER(MAESTRO!$L$3:$L$1000)="CONFIRMADO")),ROWS($A$3:A32))),"")</f>
        <v/>
      </c>
      <c r="R32" s="18" t="str">
        <f ca="1">IFERROR(INDEX(MAESTRO!R:R,_xludf.AGGREGATE(15,6,ROW(MAESTRO!$B$3:$B$1000)/((MAESTRO!$B$3:$B$1000="CIVILES")*(UPPER(MAESTRO!$L$3:$L$1000)="CONFIRMADO")),ROWS($A$3:A32))),"")</f>
        <v/>
      </c>
      <c r="S32" s="18" t="str">
        <f ca="1">IFERROR(INDEX(MAESTRO!S:S,_xludf.AGGREGATE(15,6,ROW(MAESTRO!$B$3:$B$1000)/((MAESTRO!$B$3:$B$1000="CIVILES")*(UPPER(MAESTRO!$L$3:$L$1000)="CONFIRMADO")),ROWS($A$3:A32))),"")</f>
        <v/>
      </c>
      <c r="T32" s="18" t="str">
        <f ca="1">IFERROR(INDEX(MAESTRO!T:T,_xludf.AGGREGATE(15,6,ROW(MAESTRO!$B$3:$B$1000)/((MAESTRO!$B$3:$B$1000="CIVILES")*(UPPER(MAESTRO!$L$3:$L$1000)="CONFIRMADO")),ROWS($A$3:A32))),"")</f>
        <v/>
      </c>
      <c r="U32" s="18" t="str">
        <f ca="1">IFERROR(INDEX(MAESTRO!U:U,_xludf.AGGREGATE(15,6,ROW(MAESTRO!$B$3:$B$1000)/((MAESTRO!$B$3:$B$1000="CIVILES")*(UPPER(MAESTRO!$L$3:$L$1000)="CONFIRMADO")),ROWS($A$3:A32))),"")</f>
        <v/>
      </c>
      <c r="V32" s="18" t="str">
        <f ca="1">IFERROR(INDEX(MAESTRO!V:V,_xludf.AGGREGATE(15,6,ROW(MAESTRO!$B$3:$B$1000)/((MAESTRO!$B$3:$B$1000="CIVILES")*(UPPER(MAESTRO!$L$3:$L$1000)="CONFIRMADO")),ROWS($A$3:A32))),"")</f>
        <v/>
      </c>
      <c r="W32" s="18" t="str">
        <f ca="1">IFERROR(INDEX(MAESTRO!W:W,_xludf.AGGREGATE(15,6,ROW(MAESTRO!$B$3:$B$1000)/((MAESTRO!$B$3:$B$1000="CIVILES")*(UPPER(MAESTRO!$L$3:$L$1000)="CONFIRMADO")),ROWS($A$3:A32))),"")</f>
        <v/>
      </c>
      <c r="X32" s="18" t="str">
        <f ca="1">IFERROR(INDEX(MAESTRO!X:X,_xludf.AGGREGATE(15,6,ROW(MAESTRO!$B$3:$B$1000)/((MAESTRO!$B$3:$B$1000="CIVILES")*(UPPER(MAESTRO!$L$3:$L$1000)="CONFIRMADO")),ROWS($A$3:A32))),"")</f>
        <v/>
      </c>
    </row>
    <row r="33" spans="1:24" ht="22.05" customHeight="1">
      <c r="A33" s="10" t="str">
        <f ca="1">IFERROR(INDEX(MAESTRO!A:A,_xludf.AGGREGATE(15,6,ROW(MAESTRO!$B$3:$B$1000)/((MAESTRO!$B$3:$B$1000="CIVILES")*(UPPER(MAESTRO!$L$3:$L$1000)="CONFIRMADO")),ROWS($A$3:A33))),"")</f>
        <v/>
      </c>
      <c r="B33" s="10" t="str">
        <f ca="1">IFERROR(INDEX(MAESTRO!B:B,_xludf.AGGREGATE(15,6,ROW(MAESTRO!$B$3:$B$1000)/((MAESTRO!$B$3:$B$1000="CIVILES")*(UPPER(MAESTRO!$L$3:$L$1000)="CONFIRMADO")),ROWS($A$3:A33))),"")</f>
        <v/>
      </c>
      <c r="C33" s="10" t="str">
        <f ca="1">IFERROR(INDEX(MAESTRO!C:C,_xludf.AGGREGATE(15,6,ROW(MAESTRO!$B$3:$B$1000)/((MAESTRO!$B$3:$B$1000="CIVILES")*(UPPER(MAESTRO!$L$3:$L$1000)="CONFIRMADO")),ROWS($A$3:A33))),"")</f>
        <v/>
      </c>
      <c r="D33" s="10" t="str">
        <f ca="1">IFERROR(INDEX(MAESTRO!D:D,_xludf.AGGREGATE(15,6,ROW(MAESTRO!$B$3:$B$1000)/((MAESTRO!$B$3:$B$1000="CIVILES")*(UPPER(MAESTRO!$L$3:$L$1000)="CONFIRMADO")),ROWS($A$3:A33))),"")</f>
        <v/>
      </c>
      <c r="E33" s="10" t="str">
        <f ca="1">IFERROR(INDEX(MAESTRO!E:E,_xludf.AGGREGATE(15,6,ROW(MAESTRO!$B$3:$B$1000)/((MAESTRO!$B$3:$B$1000="CIVILES")*(UPPER(MAESTRO!$L$3:$L$1000)="CONFIRMADO")),ROWS($A$3:A33))),"")</f>
        <v/>
      </c>
      <c r="F33" s="10" t="str">
        <f ca="1">IFERROR(INDEX(MAESTRO!F:F,_xludf.AGGREGATE(15,6,ROW(MAESTRO!$B$3:$B$1000)/((MAESTRO!$B$3:$B$1000="CIVILES")*(UPPER(MAESTRO!$L$3:$L$1000)="CONFIRMADO")),ROWS($A$3:A33))),"")</f>
        <v/>
      </c>
      <c r="G33" s="10" t="str">
        <f ca="1">IFERROR(INDEX(MAESTRO!G:G,_xludf.AGGREGATE(15,6,ROW(MAESTRO!$B$3:$B$1000)/((MAESTRO!$B$3:$B$1000="CIVILES")*(UPPER(MAESTRO!$L$3:$L$1000)="CONFIRMADO")),ROWS($A$3:A33))),"")</f>
        <v/>
      </c>
      <c r="H33" s="10" t="str">
        <f ca="1">IFERROR(INDEX(MAESTRO!H:H,_xludf.AGGREGATE(15,6,ROW(MAESTRO!$B$3:$B$1000)/((MAESTRO!$B$3:$B$1000="CIVILES")*(UPPER(MAESTRO!$L$3:$L$1000)="CONFIRMADO")),ROWS($A$3:A33))),"")</f>
        <v/>
      </c>
      <c r="I33" s="10" t="str">
        <f ca="1">IFERROR(INDEX(MAESTRO!I:I,_xludf.AGGREGATE(15,6,ROW(MAESTRO!$B$3:$B$1000)/((MAESTRO!$B$3:$B$1000="CIVILES")*(UPPER(MAESTRO!$L$3:$L$1000)="CONFIRMADO")),ROWS($A$3:A33))),"")</f>
        <v/>
      </c>
      <c r="J33" s="10" t="str">
        <f ca="1">IFERROR(INDEX(MAESTRO!J:J,_xludf.AGGREGATE(15,6,ROW(MAESTRO!$B$3:$B$1000)/((MAESTRO!$B$3:$B$1000="CIVILES")*(UPPER(MAESTRO!$L$3:$L$1000)="CONFIRMADO")),ROWS($A$3:A33))),"")</f>
        <v/>
      </c>
      <c r="K33" s="10" t="str">
        <f ca="1">IFERROR(INDEX(MAESTRO!K:K,_xludf.AGGREGATE(15,6,ROW(MAESTRO!$B$3:$B$1000)/((MAESTRO!$B$3:$B$1000="CIVILES")*(UPPER(MAESTRO!$L$3:$L$1000)="CONFIRMADO")),ROWS($A$3:A33))),"")</f>
        <v/>
      </c>
      <c r="L33" s="10" t="str">
        <f ca="1">IFERROR(INDEX(MAESTRO!L:L,_xludf.AGGREGATE(15,6,ROW(MAESTRO!$B$3:$B$1000)/((MAESTRO!$B$3:$B$1000="CIVILES")*(UPPER(MAESTRO!$L$3:$L$1000)="CONFIRMADO")),ROWS($A$3:A33))),"")</f>
        <v/>
      </c>
      <c r="M33" s="10" t="str">
        <f ca="1">IFERROR(INDEX(MAESTRO!M:M,_xludf.AGGREGATE(15,6,ROW(MAESTRO!$B$3:$B$1000)/((MAESTRO!$B$3:$B$1000="CIVILES")*(UPPER(MAESTRO!$L$3:$L$1000)="CONFIRMADO")),ROWS($A$3:A33))),"")</f>
        <v/>
      </c>
      <c r="N33" s="10" t="str">
        <f ca="1">IFERROR(INDEX(MAESTRO!N:N,_xludf.AGGREGATE(15,6,ROW(MAESTRO!$B$3:$B$1000)/((MAESTRO!$B$3:$B$1000="CIVILES")*(UPPER(MAESTRO!$L$3:$L$1000)="CONFIRMADO")),ROWS($A$3:A33))),"")</f>
        <v/>
      </c>
      <c r="O33" s="10" t="str">
        <f ca="1">IFERROR(INDEX(MAESTRO!O:O,_xludf.AGGREGATE(15,6,ROW(MAESTRO!$B$3:$B$1000)/((MAESTRO!$B$3:$B$1000="CIVILES")*(UPPER(MAESTRO!$L$3:$L$1000)="CONFIRMADO")),ROWS($A$3:A33))),"")</f>
        <v/>
      </c>
      <c r="P33" s="10" t="str">
        <f ca="1">IFERROR(INDEX(MAESTRO!P:P,_xludf.AGGREGATE(15,6,ROW(MAESTRO!$B$3:$B$1000)/((MAESTRO!$B$3:$B$1000="CIVILES")*(UPPER(MAESTRO!$L$3:$L$1000)="CONFIRMADO")),ROWS($A$3:A33))),"")</f>
        <v/>
      </c>
      <c r="Q33" s="10" t="str">
        <f ca="1">IFERROR(INDEX(MAESTRO!Q:Q,_xludf.AGGREGATE(15,6,ROW(MAESTRO!$B$3:$B$1000)/((MAESTRO!$B$3:$B$1000="CIVILES")*(UPPER(MAESTRO!$L$3:$L$1000)="CONFIRMADO")),ROWS($A$3:A33))),"")</f>
        <v/>
      </c>
      <c r="R33" s="10" t="str">
        <f ca="1">IFERROR(INDEX(MAESTRO!R:R,_xludf.AGGREGATE(15,6,ROW(MAESTRO!$B$3:$B$1000)/((MAESTRO!$B$3:$B$1000="CIVILES")*(UPPER(MAESTRO!$L$3:$L$1000)="CONFIRMADO")),ROWS($A$3:A33))),"")</f>
        <v/>
      </c>
      <c r="S33" s="10" t="str">
        <f ca="1">IFERROR(INDEX(MAESTRO!S:S,_xludf.AGGREGATE(15,6,ROW(MAESTRO!$B$3:$B$1000)/((MAESTRO!$B$3:$B$1000="CIVILES")*(UPPER(MAESTRO!$L$3:$L$1000)="CONFIRMADO")),ROWS($A$3:A33))),"")</f>
        <v/>
      </c>
      <c r="T33" s="10" t="str">
        <f ca="1">IFERROR(INDEX(MAESTRO!T:T,_xludf.AGGREGATE(15,6,ROW(MAESTRO!$B$3:$B$1000)/((MAESTRO!$B$3:$B$1000="CIVILES")*(UPPER(MAESTRO!$L$3:$L$1000)="CONFIRMADO")),ROWS($A$3:A33))),"")</f>
        <v/>
      </c>
      <c r="U33" s="10" t="str">
        <f ca="1">IFERROR(INDEX(MAESTRO!U:U,_xludf.AGGREGATE(15,6,ROW(MAESTRO!$B$3:$B$1000)/((MAESTRO!$B$3:$B$1000="CIVILES")*(UPPER(MAESTRO!$L$3:$L$1000)="CONFIRMADO")),ROWS($A$3:A33))),"")</f>
        <v/>
      </c>
      <c r="V33" s="10" t="str">
        <f ca="1">IFERROR(INDEX(MAESTRO!V:V,_xludf.AGGREGATE(15,6,ROW(MAESTRO!$B$3:$B$1000)/((MAESTRO!$B$3:$B$1000="CIVILES")*(UPPER(MAESTRO!$L$3:$L$1000)="CONFIRMADO")),ROWS($A$3:A33))),"")</f>
        <v/>
      </c>
      <c r="W33" s="10" t="str">
        <f ca="1">IFERROR(INDEX(MAESTRO!W:W,_xludf.AGGREGATE(15,6,ROW(MAESTRO!$B$3:$B$1000)/((MAESTRO!$B$3:$B$1000="CIVILES")*(UPPER(MAESTRO!$L$3:$L$1000)="CONFIRMADO")),ROWS($A$3:A33))),"")</f>
        <v/>
      </c>
      <c r="X33" s="10" t="str">
        <f ca="1">IFERROR(INDEX(MAESTRO!X:X,_xludf.AGGREGATE(15,6,ROW(MAESTRO!$B$3:$B$1000)/((MAESTRO!$B$3:$B$1000="CIVILES")*(UPPER(MAESTRO!$L$3:$L$1000)="CONFIRMADO")),ROWS($A$3:A33))),"")</f>
        <v/>
      </c>
    </row>
    <row r="34" spans="1:24" ht="22.05" customHeight="1">
      <c r="A34" s="18" t="str">
        <f ca="1">IFERROR(INDEX(MAESTRO!A:A,_xludf.AGGREGATE(15,6,ROW(MAESTRO!$B$3:$B$1000)/((MAESTRO!$B$3:$B$1000="CIVILES")*(UPPER(MAESTRO!$L$3:$L$1000)="CONFIRMADO")),ROWS($A$3:A34))),"")</f>
        <v/>
      </c>
      <c r="B34" s="18" t="str">
        <f ca="1">IFERROR(INDEX(MAESTRO!B:B,_xludf.AGGREGATE(15,6,ROW(MAESTRO!$B$3:$B$1000)/((MAESTRO!$B$3:$B$1000="CIVILES")*(UPPER(MAESTRO!$L$3:$L$1000)="CONFIRMADO")),ROWS($A$3:A34))),"")</f>
        <v/>
      </c>
      <c r="C34" s="18" t="str">
        <f ca="1">IFERROR(INDEX(MAESTRO!C:C,_xludf.AGGREGATE(15,6,ROW(MAESTRO!$B$3:$B$1000)/((MAESTRO!$B$3:$B$1000="CIVILES")*(UPPER(MAESTRO!$L$3:$L$1000)="CONFIRMADO")),ROWS($A$3:A34))),"")</f>
        <v/>
      </c>
      <c r="D34" s="18" t="str">
        <f ca="1">IFERROR(INDEX(MAESTRO!D:D,_xludf.AGGREGATE(15,6,ROW(MAESTRO!$B$3:$B$1000)/((MAESTRO!$B$3:$B$1000="CIVILES")*(UPPER(MAESTRO!$L$3:$L$1000)="CONFIRMADO")),ROWS($A$3:A34))),"")</f>
        <v/>
      </c>
      <c r="E34" s="18" t="str">
        <f ca="1">IFERROR(INDEX(MAESTRO!E:E,_xludf.AGGREGATE(15,6,ROW(MAESTRO!$B$3:$B$1000)/((MAESTRO!$B$3:$B$1000="CIVILES")*(UPPER(MAESTRO!$L$3:$L$1000)="CONFIRMADO")),ROWS($A$3:A34))),"")</f>
        <v/>
      </c>
      <c r="F34" s="18" t="str">
        <f ca="1">IFERROR(INDEX(MAESTRO!F:F,_xludf.AGGREGATE(15,6,ROW(MAESTRO!$B$3:$B$1000)/((MAESTRO!$B$3:$B$1000="CIVILES")*(UPPER(MAESTRO!$L$3:$L$1000)="CONFIRMADO")),ROWS($A$3:A34))),"")</f>
        <v/>
      </c>
      <c r="G34" s="18" t="str">
        <f ca="1">IFERROR(INDEX(MAESTRO!G:G,_xludf.AGGREGATE(15,6,ROW(MAESTRO!$B$3:$B$1000)/((MAESTRO!$B$3:$B$1000="CIVILES")*(UPPER(MAESTRO!$L$3:$L$1000)="CONFIRMADO")),ROWS($A$3:A34))),"")</f>
        <v/>
      </c>
      <c r="H34" s="18" t="str">
        <f ca="1">IFERROR(INDEX(MAESTRO!H:H,_xludf.AGGREGATE(15,6,ROW(MAESTRO!$B$3:$B$1000)/((MAESTRO!$B$3:$B$1000="CIVILES")*(UPPER(MAESTRO!$L$3:$L$1000)="CONFIRMADO")),ROWS($A$3:A34))),"")</f>
        <v/>
      </c>
      <c r="I34" s="18" t="str">
        <f ca="1">IFERROR(INDEX(MAESTRO!I:I,_xludf.AGGREGATE(15,6,ROW(MAESTRO!$B$3:$B$1000)/((MAESTRO!$B$3:$B$1000="CIVILES")*(UPPER(MAESTRO!$L$3:$L$1000)="CONFIRMADO")),ROWS($A$3:A34))),"")</f>
        <v/>
      </c>
      <c r="J34" s="18" t="str">
        <f ca="1">IFERROR(INDEX(MAESTRO!J:J,_xludf.AGGREGATE(15,6,ROW(MAESTRO!$B$3:$B$1000)/((MAESTRO!$B$3:$B$1000="CIVILES")*(UPPER(MAESTRO!$L$3:$L$1000)="CONFIRMADO")),ROWS($A$3:A34))),"")</f>
        <v/>
      </c>
      <c r="K34" s="18" t="str">
        <f ca="1">IFERROR(INDEX(MAESTRO!K:K,_xludf.AGGREGATE(15,6,ROW(MAESTRO!$B$3:$B$1000)/((MAESTRO!$B$3:$B$1000="CIVILES")*(UPPER(MAESTRO!$L$3:$L$1000)="CONFIRMADO")),ROWS($A$3:A34))),"")</f>
        <v/>
      </c>
      <c r="L34" s="18" t="str">
        <f ca="1">IFERROR(INDEX(MAESTRO!L:L,_xludf.AGGREGATE(15,6,ROW(MAESTRO!$B$3:$B$1000)/((MAESTRO!$B$3:$B$1000="CIVILES")*(UPPER(MAESTRO!$L$3:$L$1000)="CONFIRMADO")),ROWS($A$3:A34))),"")</f>
        <v/>
      </c>
      <c r="M34" s="18" t="str">
        <f ca="1">IFERROR(INDEX(MAESTRO!M:M,_xludf.AGGREGATE(15,6,ROW(MAESTRO!$B$3:$B$1000)/((MAESTRO!$B$3:$B$1000="CIVILES")*(UPPER(MAESTRO!$L$3:$L$1000)="CONFIRMADO")),ROWS($A$3:A34))),"")</f>
        <v/>
      </c>
      <c r="N34" s="18" t="str">
        <f ca="1">IFERROR(INDEX(MAESTRO!N:N,_xludf.AGGREGATE(15,6,ROW(MAESTRO!$B$3:$B$1000)/((MAESTRO!$B$3:$B$1000="CIVILES")*(UPPER(MAESTRO!$L$3:$L$1000)="CONFIRMADO")),ROWS($A$3:A34))),"")</f>
        <v/>
      </c>
      <c r="O34" s="18" t="str">
        <f ca="1">IFERROR(INDEX(MAESTRO!O:O,_xludf.AGGREGATE(15,6,ROW(MAESTRO!$B$3:$B$1000)/((MAESTRO!$B$3:$B$1000="CIVILES")*(UPPER(MAESTRO!$L$3:$L$1000)="CONFIRMADO")),ROWS($A$3:A34))),"")</f>
        <v/>
      </c>
      <c r="P34" s="18" t="str">
        <f ca="1">IFERROR(INDEX(MAESTRO!P:P,_xludf.AGGREGATE(15,6,ROW(MAESTRO!$B$3:$B$1000)/((MAESTRO!$B$3:$B$1000="CIVILES")*(UPPER(MAESTRO!$L$3:$L$1000)="CONFIRMADO")),ROWS($A$3:A34))),"")</f>
        <v/>
      </c>
      <c r="Q34" s="18" t="str">
        <f ca="1">IFERROR(INDEX(MAESTRO!Q:Q,_xludf.AGGREGATE(15,6,ROW(MAESTRO!$B$3:$B$1000)/((MAESTRO!$B$3:$B$1000="CIVILES")*(UPPER(MAESTRO!$L$3:$L$1000)="CONFIRMADO")),ROWS($A$3:A34))),"")</f>
        <v/>
      </c>
      <c r="R34" s="18" t="str">
        <f ca="1">IFERROR(INDEX(MAESTRO!R:R,_xludf.AGGREGATE(15,6,ROW(MAESTRO!$B$3:$B$1000)/((MAESTRO!$B$3:$B$1000="CIVILES")*(UPPER(MAESTRO!$L$3:$L$1000)="CONFIRMADO")),ROWS($A$3:A34))),"")</f>
        <v/>
      </c>
      <c r="S34" s="18" t="str">
        <f ca="1">IFERROR(INDEX(MAESTRO!S:S,_xludf.AGGREGATE(15,6,ROW(MAESTRO!$B$3:$B$1000)/((MAESTRO!$B$3:$B$1000="CIVILES")*(UPPER(MAESTRO!$L$3:$L$1000)="CONFIRMADO")),ROWS($A$3:A34))),"")</f>
        <v/>
      </c>
      <c r="T34" s="18" t="str">
        <f ca="1">IFERROR(INDEX(MAESTRO!T:T,_xludf.AGGREGATE(15,6,ROW(MAESTRO!$B$3:$B$1000)/((MAESTRO!$B$3:$B$1000="CIVILES")*(UPPER(MAESTRO!$L$3:$L$1000)="CONFIRMADO")),ROWS($A$3:A34))),"")</f>
        <v/>
      </c>
      <c r="U34" s="18" t="str">
        <f ca="1">IFERROR(INDEX(MAESTRO!U:U,_xludf.AGGREGATE(15,6,ROW(MAESTRO!$B$3:$B$1000)/((MAESTRO!$B$3:$B$1000="CIVILES")*(UPPER(MAESTRO!$L$3:$L$1000)="CONFIRMADO")),ROWS($A$3:A34))),"")</f>
        <v/>
      </c>
      <c r="V34" s="18" t="str">
        <f ca="1">IFERROR(INDEX(MAESTRO!V:V,_xludf.AGGREGATE(15,6,ROW(MAESTRO!$B$3:$B$1000)/((MAESTRO!$B$3:$B$1000="CIVILES")*(UPPER(MAESTRO!$L$3:$L$1000)="CONFIRMADO")),ROWS($A$3:A34))),"")</f>
        <v/>
      </c>
      <c r="W34" s="18" t="str">
        <f ca="1">IFERROR(INDEX(MAESTRO!W:W,_xludf.AGGREGATE(15,6,ROW(MAESTRO!$B$3:$B$1000)/((MAESTRO!$B$3:$B$1000="CIVILES")*(UPPER(MAESTRO!$L$3:$L$1000)="CONFIRMADO")),ROWS($A$3:A34))),"")</f>
        <v/>
      </c>
      <c r="X34" s="18" t="str">
        <f ca="1">IFERROR(INDEX(MAESTRO!X:X,_xludf.AGGREGATE(15,6,ROW(MAESTRO!$B$3:$B$1000)/((MAESTRO!$B$3:$B$1000="CIVILES")*(UPPER(MAESTRO!$L$3:$L$1000)="CONFIRMADO")),ROWS($A$3:A34))),"")</f>
        <v/>
      </c>
    </row>
    <row r="35" spans="1:24" ht="22.05" customHeight="1">
      <c r="A35" s="10" t="str">
        <f ca="1">IFERROR(INDEX(MAESTRO!A:A,_xludf.AGGREGATE(15,6,ROW(MAESTRO!$B$3:$B$1000)/((MAESTRO!$B$3:$B$1000="CIVILES")*(UPPER(MAESTRO!$L$3:$L$1000)="CONFIRMADO")),ROWS($A$3:A35))),"")</f>
        <v/>
      </c>
      <c r="B35" s="10" t="str">
        <f ca="1">IFERROR(INDEX(MAESTRO!B:B,_xludf.AGGREGATE(15,6,ROW(MAESTRO!$B$3:$B$1000)/((MAESTRO!$B$3:$B$1000="CIVILES")*(UPPER(MAESTRO!$L$3:$L$1000)="CONFIRMADO")),ROWS($A$3:A35))),"")</f>
        <v/>
      </c>
      <c r="C35" s="10" t="str">
        <f ca="1">IFERROR(INDEX(MAESTRO!C:C,_xludf.AGGREGATE(15,6,ROW(MAESTRO!$B$3:$B$1000)/((MAESTRO!$B$3:$B$1000="CIVILES")*(UPPER(MAESTRO!$L$3:$L$1000)="CONFIRMADO")),ROWS($A$3:A35))),"")</f>
        <v/>
      </c>
      <c r="D35" s="10" t="str">
        <f ca="1">IFERROR(INDEX(MAESTRO!D:D,_xludf.AGGREGATE(15,6,ROW(MAESTRO!$B$3:$B$1000)/((MAESTRO!$B$3:$B$1000="CIVILES")*(UPPER(MAESTRO!$L$3:$L$1000)="CONFIRMADO")),ROWS($A$3:A35))),"")</f>
        <v/>
      </c>
      <c r="E35" s="10" t="str">
        <f ca="1">IFERROR(INDEX(MAESTRO!E:E,_xludf.AGGREGATE(15,6,ROW(MAESTRO!$B$3:$B$1000)/((MAESTRO!$B$3:$B$1000="CIVILES")*(UPPER(MAESTRO!$L$3:$L$1000)="CONFIRMADO")),ROWS($A$3:A35))),"")</f>
        <v/>
      </c>
      <c r="F35" s="10" t="str">
        <f ca="1">IFERROR(INDEX(MAESTRO!F:F,_xludf.AGGREGATE(15,6,ROW(MAESTRO!$B$3:$B$1000)/((MAESTRO!$B$3:$B$1000="CIVILES")*(UPPER(MAESTRO!$L$3:$L$1000)="CONFIRMADO")),ROWS($A$3:A35))),"")</f>
        <v/>
      </c>
      <c r="G35" s="10" t="str">
        <f ca="1">IFERROR(INDEX(MAESTRO!G:G,_xludf.AGGREGATE(15,6,ROW(MAESTRO!$B$3:$B$1000)/((MAESTRO!$B$3:$B$1000="CIVILES")*(UPPER(MAESTRO!$L$3:$L$1000)="CONFIRMADO")),ROWS($A$3:A35))),"")</f>
        <v/>
      </c>
      <c r="H35" s="10" t="str">
        <f ca="1">IFERROR(INDEX(MAESTRO!H:H,_xludf.AGGREGATE(15,6,ROW(MAESTRO!$B$3:$B$1000)/((MAESTRO!$B$3:$B$1000="CIVILES")*(UPPER(MAESTRO!$L$3:$L$1000)="CONFIRMADO")),ROWS($A$3:A35))),"")</f>
        <v/>
      </c>
      <c r="I35" s="10" t="str">
        <f ca="1">IFERROR(INDEX(MAESTRO!I:I,_xludf.AGGREGATE(15,6,ROW(MAESTRO!$B$3:$B$1000)/((MAESTRO!$B$3:$B$1000="CIVILES")*(UPPER(MAESTRO!$L$3:$L$1000)="CONFIRMADO")),ROWS($A$3:A35))),"")</f>
        <v/>
      </c>
      <c r="J35" s="10" t="str">
        <f ca="1">IFERROR(INDEX(MAESTRO!J:J,_xludf.AGGREGATE(15,6,ROW(MAESTRO!$B$3:$B$1000)/((MAESTRO!$B$3:$B$1000="CIVILES")*(UPPER(MAESTRO!$L$3:$L$1000)="CONFIRMADO")),ROWS($A$3:A35))),"")</f>
        <v/>
      </c>
      <c r="K35" s="10" t="str">
        <f ca="1">IFERROR(INDEX(MAESTRO!K:K,_xludf.AGGREGATE(15,6,ROW(MAESTRO!$B$3:$B$1000)/((MAESTRO!$B$3:$B$1000="CIVILES")*(UPPER(MAESTRO!$L$3:$L$1000)="CONFIRMADO")),ROWS($A$3:A35))),"")</f>
        <v/>
      </c>
      <c r="L35" s="10" t="str">
        <f ca="1">IFERROR(INDEX(MAESTRO!L:L,_xludf.AGGREGATE(15,6,ROW(MAESTRO!$B$3:$B$1000)/((MAESTRO!$B$3:$B$1000="CIVILES")*(UPPER(MAESTRO!$L$3:$L$1000)="CONFIRMADO")),ROWS($A$3:A35))),"")</f>
        <v/>
      </c>
      <c r="M35" s="10" t="str">
        <f ca="1">IFERROR(INDEX(MAESTRO!M:M,_xludf.AGGREGATE(15,6,ROW(MAESTRO!$B$3:$B$1000)/((MAESTRO!$B$3:$B$1000="CIVILES")*(UPPER(MAESTRO!$L$3:$L$1000)="CONFIRMADO")),ROWS($A$3:A35))),"")</f>
        <v/>
      </c>
      <c r="N35" s="10" t="str">
        <f ca="1">IFERROR(INDEX(MAESTRO!N:N,_xludf.AGGREGATE(15,6,ROW(MAESTRO!$B$3:$B$1000)/((MAESTRO!$B$3:$B$1000="CIVILES")*(UPPER(MAESTRO!$L$3:$L$1000)="CONFIRMADO")),ROWS($A$3:A35))),"")</f>
        <v/>
      </c>
      <c r="O35" s="10" t="str">
        <f ca="1">IFERROR(INDEX(MAESTRO!O:O,_xludf.AGGREGATE(15,6,ROW(MAESTRO!$B$3:$B$1000)/((MAESTRO!$B$3:$B$1000="CIVILES")*(UPPER(MAESTRO!$L$3:$L$1000)="CONFIRMADO")),ROWS($A$3:A35))),"")</f>
        <v/>
      </c>
      <c r="P35" s="10" t="str">
        <f ca="1">IFERROR(INDEX(MAESTRO!P:P,_xludf.AGGREGATE(15,6,ROW(MAESTRO!$B$3:$B$1000)/((MAESTRO!$B$3:$B$1000="CIVILES")*(UPPER(MAESTRO!$L$3:$L$1000)="CONFIRMADO")),ROWS($A$3:A35))),"")</f>
        <v/>
      </c>
      <c r="Q35" s="10" t="str">
        <f ca="1">IFERROR(INDEX(MAESTRO!Q:Q,_xludf.AGGREGATE(15,6,ROW(MAESTRO!$B$3:$B$1000)/((MAESTRO!$B$3:$B$1000="CIVILES")*(UPPER(MAESTRO!$L$3:$L$1000)="CONFIRMADO")),ROWS($A$3:A35))),"")</f>
        <v/>
      </c>
      <c r="R35" s="10" t="str">
        <f ca="1">IFERROR(INDEX(MAESTRO!R:R,_xludf.AGGREGATE(15,6,ROW(MAESTRO!$B$3:$B$1000)/((MAESTRO!$B$3:$B$1000="CIVILES")*(UPPER(MAESTRO!$L$3:$L$1000)="CONFIRMADO")),ROWS($A$3:A35))),"")</f>
        <v/>
      </c>
      <c r="S35" s="10" t="str">
        <f ca="1">IFERROR(INDEX(MAESTRO!S:S,_xludf.AGGREGATE(15,6,ROW(MAESTRO!$B$3:$B$1000)/((MAESTRO!$B$3:$B$1000="CIVILES")*(UPPER(MAESTRO!$L$3:$L$1000)="CONFIRMADO")),ROWS($A$3:A35))),"")</f>
        <v/>
      </c>
      <c r="T35" s="10" t="str">
        <f ca="1">IFERROR(INDEX(MAESTRO!T:T,_xludf.AGGREGATE(15,6,ROW(MAESTRO!$B$3:$B$1000)/((MAESTRO!$B$3:$B$1000="CIVILES")*(UPPER(MAESTRO!$L$3:$L$1000)="CONFIRMADO")),ROWS($A$3:A35))),"")</f>
        <v/>
      </c>
      <c r="U35" s="10" t="str">
        <f ca="1">IFERROR(INDEX(MAESTRO!U:U,_xludf.AGGREGATE(15,6,ROW(MAESTRO!$B$3:$B$1000)/((MAESTRO!$B$3:$B$1000="CIVILES")*(UPPER(MAESTRO!$L$3:$L$1000)="CONFIRMADO")),ROWS($A$3:A35))),"")</f>
        <v/>
      </c>
      <c r="V35" s="10" t="str">
        <f ca="1">IFERROR(INDEX(MAESTRO!V:V,_xludf.AGGREGATE(15,6,ROW(MAESTRO!$B$3:$B$1000)/((MAESTRO!$B$3:$B$1000="CIVILES")*(UPPER(MAESTRO!$L$3:$L$1000)="CONFIRMADO")),ROWS($A$3:A35))),"")</f>
        <v/>
      </c>
      <c r="W35" s="10" t="str">
        <f ca="1">IFERROR(INDEX(MAESTRO!W:W,_xludf.AGGREGATE(15,6,ROW(MAESTRO!$B$3:$B$1000)/((MAESTRO!$B$3:$B$1000="CIVILES")*(UPPER(MAESTRO!$L$3:$L$1000)="CONFIRMADO")),ROWS($A$3:A35))),"")</f>
        <v/>
      </c>
      <c r="X35" s="10" t="str">
        <f ca="1">IFERROR(INDEX(MAESTRO!X:X,_xludf.AGGREGATE(15,6,ROW(MAESTRO!$B$3:$B$1000)/((MAESTRO!$B$3:$B$1000="CIVILES")*(UPPER(MAESTRO!$L$3:$L$1000)="CONFIRMADO")),ROWS($A$3:A35))),"")</f>
        <v/>
      </c>
    </row>
    <row r="36" spans="1:24" ht="22.05" customHeight="1">
      <c r="A36" s="18" t="str">
        <f ca="1">IFERROR(INDEX(MAESTRO!A:A,_xludf.AGGREGATE(15,6,ROW(MAESTRO!$B$3:$B$1000)/((MAESTRO!$B$3:$B$1000="CIVILES")*(UPPER(MAESTRO!$L$3:$L$1000)="CONFIRMADO")),ROWS($A$3:A36))),"")</f>
        <v/>
      </c>
      <c r="B36" s="18" t="str">
        <f ca="1">IFERROR(INDEX(MAESTRO!B:B,_xludf.AGGREGATE(15,6,ROW(MAESTRO!$B$3:$B$1000)/((MAESTRO!$B$3:$B$1000="CIVILES")*(UPPER(MAESTRO!$L$3:$L$1000)="CONFIRMADO")),ROWS($A$3:A36))),"")</f>
        <v/>
      </c>
      <c r="C36" s="18" t="str">
        <f ca="1">IFERROR(INDEX(MAESTRO!C:C,_xludf.AGGREGATE(15,6,ROW(MAESTRO!$B$3:$B$1000)/((MAESTRO!$B$3:$B$1000="CIVILES")*(UPPER(MAESTRO!$L$3:$L$1000)="CONFIRMADO")),ROWS($A$3:A36))),"")</f>
        <v/>
      </c>
      <c r="D36" s="18" t="str">
        <f ca="1">IFERROR(INDEX(MAESTRO!D:D,_xludf.AGGREGATE(15,6,ROW(MAESTRO!$B$3:$B$1000)/((MAESTRO!$B$3:$B$1000="CIVILES")*(UPPER(MAESTRO!$L$3:$L$1000)="CONFIRMADO")),ROWS($A$3:A36))),"")</f>
        <v/>
      </c>
      <c r="E36" s="18" t="str">
        <f ca="1">IFERROR(INDEX(MAESTRO!E:E,_xludf.AGGREGATE(15,6,ROW(MAESTRO!$B$3:$B$1000)/((MAESTRO!$B$3:$B$1000="CIVILES")*(UPPER(MAESTRO!$L$3:$L$1000)="CONFIRMADO")),ROWS($A$3:A36))),"")</f>
        <v/>
      </c>
      <c r="F36" s="18" t="str">
        <f ca="1">IFERROR(INDEX(MAESTRO!F:F,_xludf.AGGREGATE(15,6,ROW(MAESTRO!$B$3:$B$1000)/((MAESTRO!$B$3:$B$1000="CIVILES")*(UPPER(MAESTRO!$L$3:$L$1000)="CONFIRMADO")),ROWS($A$3:A36))),"")</f>
        <v/>
      </c>
      <c r="G36" s="18" t="str">
        <f ca="1">IFERROR(INDEX(MAESTRO!G:G,_xludf.AGGREGATE(15,6,ROW(MAESTRO!$B$3:$B$1000)/((MAESTRO!$B$3:$B$1000="CIVILES")*(UPPER(MAESTRO!$L$3:$L$1000)="CONFIRMADO")),ROWS($A$3:A36))),"")</f>
        <v/>
      </c>
      <c r="H36" s="18" t="str">
        <f ca="1">IFERROR(INDEX(MAESTRO!H:H,_xludf.AGGREGATE(15,6,ROW(MAESTRO!$B$3:$B$1000)/((MAESTRO!$B$3:$B$1000="CIVILES")*(UPPER(MAESTRO!$L$3:$L$1000)="CONFIRMADO")),ROWS($A$3:A36))),"")</f>
        <v/>
      </c>
      <c r="I36" s="18" t="str">
        <f ca="1">IFERROR(INDEX(MAESTRO!I:I,_xludf.AGGREGATE(15,6,ROW(MAESTRO!$B$3:$B$1000)/((MAESTRO!$B$3:$B$1000="CIVILES")*(UPPER(MAESTRO!$L$3:$L$1000)="CONFIRMADO")),ROWS($A$3:A36))),"")</f>
        <v/>
      </c>
      <c r="J36" s="18" t="str">
        <f ca="1">IFERROR(INDEX(MAESTRO!J:J,_xludf.AGGREGATE(15,6,ROW(MAESTRO!$B$3:$B$1000)/((MAESTRO!$B$3:$B$1000="CIVILES")*(UPPER(MAESTRO!$L$3:$L$1000)="CONFIRMADO")),ROWS($A$3:A36))),"")</f>
        <v/>
      </c>
      <c r="K36" s="18" t="str">
        <f ca="1">IFERROR(INDEX(MAESTRO!K:K,_xludf.AGGREGATE(15,6,ROW(MAESTRO!$B$3:$B$1000)/((MAESTRO!$B$3:$B$1000="CIVILES")*(UPPER(MAESTRO!$L$3:$L$1000)="CONFIRMADO")),ROWS($A$3:A36))),"")</f>
        <v/>
      </c>
      <c r="L36" s="18" t="str">
        <f ca="1">IFERROR(INDEX(MAESTRO!L:L,_xludf.AGGREGATE(15,6,ROW(MAESTRO!$B$3:$B$1000)/((MAESTRO!$B$3:$B$1000="CIVILES")*(UPPER(MAESTRO!$L$3:$L$1000)="CONFIRMADO")),ROWS($A$3:A36))),"")</f>
        <v/>
      </c>
      <c r="M36" s="18" t="str">
        <f ca="1">IFERROR(INDEX(MAESTRO!M:M,_xludf.AGGREGATE(15,6,ROW(MAESTRO!$B$3:$B$1000)/((MAESTRO!$B$3:$B$1000="CIVILES")*(UPPER(MAESTRO!$L$3:$L$1000)="CONFIRMADO")),ROWS($A$3:A36))),"")</f>
        <v/>
      </c>
      <c r="N36" s="18" t="str">
        <f ca="1">IFERROR(INDEX(MAESTRO!N:N,_xludf.AGGREGATE(15,6,ROW(MAESTRO!$B$3:$B$1000)/((MAESTRO!$B$3:$B$1000="CIVILES")*(UPPER(MAESTRO!$L$3:$L$1000)="CONFIRMADO")),ROWS($A$3:A36))),"")</f>
        <v/>
      </c>
      <c r="O36" s="18" t="str">
        <f ca="1">IFERROR(INDEX(MAESTRO!O:O,_xludf.AGGREGATE(15,6,ROW(MAESTRO!$B$3:$B$1000)/((MAESTRO!$B$3:$B$1000="CIVILES")*(UPPER(MAESTRO!$L$3:$L$1000)="CONFIRMADO")),ROWS($A$3:A36))),"")</f>
        <v/>
      </c>
      <c r="P36" s="18" t="str">
        <f ca="1">IFERROR(INDEX(MAESTRO!P:P,_xludf.AGGREGATE(15,6,ROW(MAESTRO!$B$3:$B$1000)/((MAESTRO!$B$3:$B$1000="CIVILES")*(UPPER(MAESTRO!$L$3:$L$1000)="CONFIRMADO")),ROWS($A$3:A36))),"")</f>
        <v/>
      </c>
      <c r="Q36" s="18" t="str">
        <f ca="1">IFERROR(INDEX(MAESTRO!Q:Q,_xludf.AGGREGATE(15,6,ROW(MAESTRO!$B$3:$B$1000)/((MAESTRO!$B$3:$B$1000="CIVILES")*(UPPER(MAESTRO!$L$3:$L$1000)="CONFIRMADO")),ROWS($A$3:A36))),"")</f>
        <v/>
      </c>
      <c r="R36" s="18" t="str">
        <f ca="1">IFERROR(INDEX(MAESTRO!R:R,_xludf.AGGREGATE(15,6,ROW(MAESTRO!$B$3:$B$1000)/((MAESTRO!$B$3:$B$1000="CIVILES")*(UPPER(MAESTRO!$L$3:$L$1000)="CONFIRMADO")),ROWS($A$3:A36))),"")</f>
        <v/>
      </c>
      <c r="S36" s="18" t="str">
        <f ca="1">IFERROR(INDEX(MAESTRO!S:S,_xludf.AGGREGATE(15,6,ROW(MAESTRO!$B$3:$B$1000)/((MAESTRO!$B$3:$B$1000="CIVILES")*(UPPER(MAESTRO!$L$3:$L$1000)="CONFIRMADO")),ROWS($A$3:A36))),"")</f>
        <v/>
      </c>
      <c r="T36" s="18" t="str">
        <f ca="1">IFERROR(INDEX(MAESTRO!T:T,_xludf.AGGREGATE(15,6,ROW(MAESTRO!$B$3:$B$1000)/((MAESTRO!$B$3:$B$1000="CIVILES")*(UPPER(MAESTRO!$L$3:$L$1000)="CONFIRMADO")),ROWS($A$3:A36))),"")</f>
        <v/>
      </c>
      <c r="U36" s="18" t="str">
        <f ca="1">IFERROR(INDEX(MAESTRO!U:U,_xludf.AGGREGATE(15,6,ROW(MAESTRO!$B$3:$B$1000)/((MAESTRO!$B$3:$B$1000="CIVILES")*(UPPER(MAESTRO!$L$3:$L$1000)="CONFIRMADO")),ROWS($A$3:A36))),"")</f>
        <v/>
      </c>
      <c r="V36" s="18" t="str">
        <f ca="1">IFERROR(INDEX(MAESTRO!V:V,_xludf.AGGREGATE(15,6,ROW(MAESTRO!$B$3:$B$1000)/((MAESTRO!$B$3:$B$1000="CIVILES")*(UPPER(MAESTRO!$L$3:$L$1000)="CONFIRMADO")),ROWS($A$3:A36))),"")</f>
        <v/>
      </c>
      <c r="W36" s="18" t="str">
        <f ca="1">IFERROR(INDEX(MAESTRO!W:W,_xludf.AGGREGATE(15,6,ROW(MAESTRO!$B$3:$B$1000)/((MAESTRO!$B$3:$B$1000="CIVILES")*(UPPER(MAESTRO!$L$3:$L$1000)="CONFIRMADO")),ROWS($A$3:A36))),"")</f>
        <v/>
      </c>
      <c r="X36" s="18" t="str">
        <f ca="1">IFERROR(INDEX(MAESTRO!X:X,_xludf.AGGREGATE(15,6,ROW(MAESTRO!$B$3:$B$1000)/((MAESTRO!$B$3:$B$1000="CIVILES")*(UPPER(MAESTRO!$L$3:$L$1000)="CONFIRMADO")),ROWS($A$3:A36))),"")</f>
        <v/>
      </c>
    </row>
    <row r="37" spans="1:24" ht="22.05" customHeight="1">
      <c r="A37" s="10" t="str">
        <f ca="1">IFERROR(INDEX(MAESTRO!A:A,_xludf.AGGREGATE(15,6,ROW(MAESTRO!$B$3:$B$1000)/((MAESTRO!$B$3:$B$1000="CIVILES")*(UPPER(MAESTRO!$L$3:$L$1000)="CONFIRMADO")),ROWS($A$3:A37))),"")</f>
        <v/>
      </c>
      <c r="B37" s="10" t="str">
        <f ca="1">IFERROR(INDEX(MAESTRO!B:B,_xludf.AGGREGATE(15,6,ROW(MAESTRO!$B$3:$B$1000)/((MAESTRO!$B$3:$B$1000="CIVILES")*(UPPER(MAESTRO!$L$3:$L$1000)="CONFIRMADO")),ROWS($A$3:A37))),"")</f>
        <v/>
      </c>
      <c r="C37" s="10" t="str">
        <f ca="1">IFERROR(INDEX(MAESTRO!C:C,_xludf.AGGREGATE(15,6,ROW(MAESTRO!$B$3:$B$1000)/((MAESTRO!$B$3:$B$1000="CIVILES")*(UPPER(MAESTRO!$L$3:$L$1000)="CONFIRMADO")),ROWS($A$3:A37))),"")</f>
        <v/>
      </c>
      <c r="D37" s="10" t="str">
        <f ca="1">IFERROR(INDEX(MAESTRO!D:D,_xludf.AGGREGATE(15,6,ROW(MAESTRO!$B$3:$B$1000)/((MAESTRO!$B$3:$B$1000="CIVILES")*(UPPER(MAESTRO!$L$3:$L$1000)="CONFIRMADO")),ROWS($A$3:A37))),"")</f>
        <v/>
      </c>
      <c r="E37" s="10" t="str">
        <f ca="1">IFERROR(INDEX(MAESTRO!E:E,_xludf.AGGREGATE(15,6,ROW(MAESTRO!$B$3:$B$1000)/((MAESTRO!$B$3:$B$1000="CIVILES")*(UPPER(MAESTRO!$L$3:$L$1000)="CONFIRMADO")),ROWS($A$3:A37))),"")</f>
        <v/>
      </c>
      <c r="F37" s="10" t="str">
        <f ca="1">IFERROR(INDEX(MAESTRO!F:F,_xludf.AGGREGATE(15,6,ROW(MAESTRO!$B$3:$B$1000)/((MAESTRO!$B$3:$B$1000="CIVILES")*(UPPER(MAESTRO!$L$3:$L$1000)="CONFIRMADO")),ROWS($A$3:A37))),"")</f>
        <v/>
      </c>
      <c r="G37" s="10" t="str">
        <f ca="1">IFERROR(INDEX(MAESTRO!G:G,_xludf.AGGREGATE(15,6,ROW(MAESTRO!$B$3:$B$1000)/((MAESTRO!$B$3:$B$1000="CIVILES")*(UPPER(MAESTRO!$L$3:$L$1000)="CONFIRMADO")),ROWS($A$3:A37))),"")</f>
        <v/>
      </c>
      <c r="H37" s="10" t="str">
        <f ca="1">IFERROR(INDEX(MAESTRO!H:H,_xludf.AGGREGATE(15,6,ROW(MAESTRO!$B$3:$B$1000)/((MAESTRO!$B$3:$B$1000="CIVILES")*(UPPER(MAESTRO!$L$3:$L$1000)="CONFIRMADO")),ROWS($A$3:A37))),"")</f>
        <v/>
      </c>
      <c r="I37" s="10" t="str">
        <f ca="1">IFERROR(INDEX(MAESTRO!I:I,_xludf.AGGREGATE(15,6,ROW(MAESTRO!$B$3:$B$1000)/((MAESTRO!$B$3:$B$1000="CIVILES")*(UPPER(MAESTRO!$L$3:$L$1000)="CONFIRMADO")),ROWS($A$3:A37))),"")</f>
        <v/>
      </c>
      <c r="J37" s="10" t="str">
        <f ca="1">IFERROR(INDEX(MAESTRO!J:J,_xludf.AGGREGATE(15,6,ROW(MAESTRO!$B$3:$B$1000)/((MAESTRO!$B$3:$B$1000="CIVILES")*(UPPER(MAESTRO!$L$3:$L$1000)="CONFIRMADO")),ROWS($A$3:A37))),"")</f>
        <v/>
      </c>
      <c r="K37" s="10" t="str">
        <f ca="1">IFERROR(INDEX(MAESTRO!K:K,_xludf.AGGREGATE(15,6,ROW(MAESTRO!$B$3:$B$1000)/((MAESTRO!$B$3:$B$1000="CIVILES")*(UPPER(MAESTRO!$L$3:$L$1000)="CONFIRMADO")),ROWS($A$3:A37))),"")</f>
        <v/>
      </c>
      <c r="L37" s="10" t="str">
        <f ca="1">IFERROR(INDEX(MAESTRO!L:L,_xludf.AGGREGATE(15,6,ROW(MAESTRO!$B$3:$B$1000)/((MAESTRO!$B$3:$B$1000="CIVILES")*(UPPER(MAESTRO!$L$3:$L$1000)="CONFIRMADO")),ROWS($A$3:A37))),"")</f>
        <v/>
      </c>
      <c r="M37" s="10" t="str">
        <f ca="1">IFERROR(INDEX(MAESTRO!M:M,_xludf.AGGREGATE(15,6,ROW(MAESTRO!$B$3:$B$1000)/((MAESTRO!$B$3:$B$1000="CIVILES")*(UPPER(MAESTRO!$L$3:$L$1000)="CONFIRMADO")),ROWS($A$3:A37))),"")</f>
        <v/>
      </c>
      <c r="N37" s="10" t="str">
        <f ca="1">IFERROR(INDEX(MAESTRO!N:N,_xludf.AGGREGATE(15,6,ROW(MAESTRO!$B$3:$B$1000)/((MAESTRO!$B$3:$B$1000="CIVILES")*(UPPER(MAESTRO!$L$3:$L$1000)="CONFIRMADO")),ROWS($A$3:A37))),"")</f>
        <v/>
      </c>
      <c r="O37" s="10" t="str">
        <f ca="1">IFERROR(INDEX(MAESTRO!O:O,_xludf.AGGREGATE(15,6,ROW(MAESTRO!$B$3:$B$1000)/((MAESTRO!$B$3:$B$1000="CIVILES")*(UPPER(MAESTRO!$L$3:$L$1000)="CONFIRMADO")),ROWS($A$3:A37))),"")</f>
        <v/>
      </c>
      <c r="P37" s="10" t="str">
        <f ca="1">IFERROR(INDEX(MAESTRO!P:P,_xludf.AGGREGATE(15,6,ROW(MAESTRO!$B$3:$B$1000)/((MAESTRO!$B$3:$B$1000="CIVILES")*(UPPER(MAESTRO!$L$3:$L$1000)="CONFIRMADO")),ROWS($A$3:A37))),"")</f>
        <v/>
      </c>
      <c r="Q37" s="10" t="str">
        <f ca="1">IFERROR(INDEX(MAESTRO!Q:Q,_xludf.AGGREGATE(15,6,ROW(MAESTRO!$B$3:$B$1000)/((MAESTRO!$B$3:$B$1000="CIVILES")*(UPPER(MAESTRO!$L$3:$L$1000)="CONFIRMADO")),ROWS($A$3:A37))),"")</f>
        <v/>
      </c>
      <c r="R37" s="10" t="str">
        <f ca="1">IFERROR(INDEX(MAESTRO!R:R,_xludf.AGGREGATE(15,6,ROW(MAESTRO!$B$3:$B$1000)/((MAESTRO!$B$3:$B$1000="CIVILES")*(UPPER(MAESTRO!$L$3:$L$1000)="CONFIRMADO")),ROWS($A$3:A37))),"")</f>
        <v/>
      </c>
      <c r="S37" s="10" t="str">
        <f ca="1">IFERROR(INDEX(MAESTRO!S:S,_xludf.AGGREGATE(15,6,ROW(MAESTRO!$B$3:$B$1000)/((MAESTRO!$B$3:$B$1000="CIVILES")*(UPPER(MAESTRO!$L$3:$L$1000)="CONFIRMADO")),ROWS($A$3:A37))),"")</f>
        <v/>
      </c>
      <c r="T37" s="10" t="str">
        <f ca="1">IFERROR(INDEX(MAESTRO!T:T,_xludf.AGGREGATE(15,6,ROW(MAESTRO!$B$3:$B$1000)/((MAESTRO!$B$3:$B$1000="CIVILES")*(UPPER(MAESTRO!$L$3:$L$1000)="CONFIRMADO")),ROWS($A$3:A37))),"")</f>
        <v/>
      </c>
      <c r="U37" s="10" t="str">
        <f ca="1">IFERROR(INDEX(MAESTRO!U:U,_xludf.AGGREGATE(15,6,ROW(MAESTRO!$B$3:$B$1000)/((MAESTRO!$B$3:$B$1000="CIVILES")*(UPPER(MAESTRO!$L$3:$L$1000)="CONFIRMADO")),ROWS($A$3:A37))),"")</f>
        <v/>
      </c>
      <c r="V37" s="10" t="str">
        <f ca="1">IFERROR(INDEX(MAESTRO!V:V,_xludf.AGGREGATE(15,6,ROW(MAESTRO!$B$3:$B$1000)/((MAESTRO!$B$3:$B$1000="CIVILES")*(UPPER(MAESTRO!$L$3:$L$1000)="CONFIRMADO")),ROWS($A$3:A37))),"")</f>
        <v/>
      </c>
      <c r="W37" s="10" t="str">
        <f ca="1">IFERROR(INDEX(MAESTRO!W:W,_xludf.AGGREGATE(15,6,ROW(MAESTRO!$B$3:$B$1000)/((MAESTRO!$B$3:$B$1000="CIVILES")*(UPPER(MAESTRO!$L$3:$L$1000)="CONFIRMADO")),ROWS($A$3:A37))),"")</f>
        <v/>
      </c>
      <c r="X37" s="10" t="str">
        <f ca="1">IFERROR(INDEX(MAESTRO!X:X,_xludf.AGGREGATE(15,6,ROW(MAESTRO!$B$3:$B$1000)/((MAESTRO!$B$3:$B$1000="CIVILES")*(UPPER(MAESTRO!$L$3:$L$1000)="CONFIRMADO")),ROWS($A$3:A37))),"")</f>
        <v/>
      </c>
    </row>
    <row r="38" spans="1:24" ht="22.05" customHeight="1">
      <c r="A38" s="18" t="str">
        <f ca="1">IFERROR(INDEX(MAESTRO!A:A,_xludf.AGGREGATE(15,6,ROW(MAESTRO!$B$3:$B$1000)/((MAESTRO!$B$3:$B$1000="CIVILES")*(UPPER(MAESTRO!$L$3:$L$1000)="CONFIRMADO")),ROWS($A$3:A38))),"")</f>
        <v/>
      </c>
      <c r="B38" s="18" t="str">
        <f ca="1">IFERROR(INDEX(MAESTRO!B:B,_xludf.AGGREGATE(15,6,ROW(MAESTRO!$B$3:$B$1000)/((MAESTRO!$B$3:$B$1000="CIVILES")*(UPPER(MAESTRO!$L$3:$L$1000)="CONFIRMADO")),ROWS($A$3:A38))),"")</f>
        <v/>
      </c>
      <c r="C38" s="18" t="str">
        <f ca="1">IFERROR(INDEX(MAESTRO!C:C,_xludf.AGGREGATE(15,6,ROW(MAESTRO!$B$3:$B$1000)/((MAESTRO!$B$3:$B$1000="CIVILES")*(UPPER(MAESTRO!$L$3:$L$1000)="CONFIRMADO")),ROWS($A$3:A38))),"")</f>
        <v/>
      </c>
      <c r="D38" s="18" t="str">
        <f ca="1">IFERROR(INDEX(MAESTRO!D:D,_xludf.AGGREGATE(15,6,ROW(MAESTRO!$B$3:$B$1000)/((MAESTRO!$B$3:$B$1000="CIVILES")*(UPPER(MAESTRO!$L$3:$L$1000)="CONFIRMADO")),ROWS($A$3:A38))),"")</f>
        <v/>
      </c>
      <c r="E38" s="18" t="str">
        <f ca="1">IFERROR(INDEX(MAESTRO!E:E,_xludf.AGGREGATE(15,6,ROW(MAESTRO!$B$3:$B$1000)/((MAESTRO!$B$3:$B$1000="CIVILES")*(UPPER(MAESTRO!$L$3:$L$1000)="CONFIRMADO")),ROWS($A$3:A38))),"")</f>
        <v/>
      </c>
      <c r="F38" s="18" t="str">
        <f ca="1">IFERROR(INDEX(MAESTRO!F:F,_xludf.AGGREGATE(15,6,ROW(MAESTRO!$B$3:$B$1000)/((MAESTRO!$B$3:$B$1000="CIVILES")*(UPPER(MAESTRO!$L$3:$L$1000)="CONFIRMADO")),ROWS($A$3:A38))),"")</f>
        <v/>
      </c>
      <c r="G38" s="18" t="str">
        <f ca="1">IFERROR(INDEX(MAESTRO!G:G,_xludf.AGGREGATE(15,6,ROW(MAESTRO!$B$3:$B$1000)/((MAESTRO!$B$3:$B$1000="CIVILES")*(UPPER(MAESTRO!$L$3:$L$1000)="CONFIRMADO")),ROWS($A$3:A38))),"")</f>
        <v/>
      </c>
      <c r="H38" s="18" t="str">
        <f ca="1">IFERROR(INDEX(MAESTRO!H:H,_xludf.AGGREGATE(15,6,ROW(MAESTRO!$B$3:$B$1000)/((MAESTRO!$B$3:$B$1000="CIVILES")*(UPPER(MAESTRO!$L$3:$L$1000)="CONFIRMADO")),ROWS($A$3:A38))),"")</f>
        <v/>
      </c>
      <c r="I38" s="18" t="str">
        <f ca="1">IFERROR(INDEX(MAESTRO!I:I,_xludf.AGGREGATE(15,6,ROW(MAESTRO!$B$3:$B$1000)/((MAESTRO!$B$3:$B$1000="CIVILES")*(UPPER(MAESTRO!$L$3:$L$1000)="CONFIRMADO")),ROWS($A$3:A38))),"")</f>
        <v/>
      </c>
      <c r="J38" s="18" t="str">
        <f ca="1">IFERROR(INDEX(MAESTRO!J:J,_xludf.AGGREGATE(15,6,ROW(MAESTRO!$B$3:$B$1000)/((MAESTRO!$B$3:$B$1000="CIVILES")*(UPPER(MAESTRO!$L$3:$L$1000)="CONFIRMADO")),ROWS($A$3:A38))),"")</f>
        <v/>
      </c>
      <c r="K38" s="18" t="str">
        <f ca="1">IFERROR(INDEX(MAESTRO!K:K,_xludf.AGGREGATE(15,6,ROW(MAESTRO!$B$3:$B$1000)/((MAESTRO!$B$3:$B$1000="CIVILES")*(UPPER(MAESTRO!$L$3:$L$1000)="CONFIRMADO")),ROWS($A$3:A38))),"")</f>
        <v/>
      </c>
      <c r="L38" s="18" t="str">
        <f ca="1">IFERROR(INDEX(MAESTRO!L:L,_xludf.AGGREGATE(15,6,ROW(MAESTRO!$B$3:$B$1000)/((MAESTRO!$B$3:$B$1000="CIVILES")*(UPPER(MAESTRO!$L$3:$L$1000)="CONFIRMADO")),ROWS($A$3:A38))),"")</f>
        <v/>
      </c>
      <c r="M38" s="18" t="str">
        <f ca="1">IFERROR(INDEX(MAESTRO!M:M,_xludf.AGGREGATE(15,6,ROW(MAESTRO!$B$3:$B$1000)/((MAESTRO!$B$3:$B$1000="CIVILES")*(UPPER(MAESTRO!$L$3:$L$1000)="CONFIRMADO")),ROWS($A$3:A38))),"")</f>
        <v/>
      </c>
      <c r="N38" s="18" t="str">
        <f ca="1">IFERROR(INDEX(MAESTRO!N:N,_xludf.AGGREGATE(15,6,ROW(MAESTRO!$B$3:$B$1000)/((MAESTRO!$B$3:$B$1000="CIVILES")*(UPPER(MAESTRO!$L$3:$L$1000)="CONFIRMADO")),ROWS($A$3:A38))),"")</f>
        <v/>
      </c>
      <c r="O38" s="18" t="str">
        <f ca="1">IFERROR(INDEX(MAESTRO!O:O,_xludf.AGGREGATE(15,6,ROW(MAESTRO!$B$3:$B$1000)/((MAESTRO!$B$3:$B$1000="CIVILES")*(UPPER(MAESTRO!$L$3:$L$1000)="CONFIRMADO")),ROWS($A$3:A38))),"")</f>
        <v/>
      </c>
      <c r="P38" s="18" t="str">
        <f ca="1">IFERROR(INDEX(MAESTRO!P:P,_xludf.AGGREGATE(15,6,ROW(MAESTRO!$B$3:$B$1000)/((MAESTRO!$B$3:$B$1000="CIVILES")*(UPPER(MAESTRO!$L$3:$L$1000)="CONFIRMADO")),ROWS($A$3:A38))),"")</f>
        <v/>
      </c>
      <c r="Q38" s="18" t="str">
        <f ca="1">IFERROR(INDEX(MAESTRO!Q:Q,_xludf.AGGREGATE(15,6,ROW(MAESTRO!$B$3:$B$1000)/((MAESTRO!$B$3:$B$1000="CIVILES")*(UPPER(MAESTRO!$L$3:$L$1000)="CONFIRMADO")),ROWS($A$3:A38))),"")</f>
        <v/>
      </c>
      <c r="R38" s="18" t="str">
        <f ca="1">IFERROR(INDEX(MAESTRO!R:R,_xludf.AGGREGATE(15,6,ROW(MAESTRO!$B$3:$B$1000)/((MAESTRO!$B$3:$B$1000="CIVILES")*(UPPER(MAESTRO!$L$3:$L$1000)="CONFIRMADO")),ROWS($A$3:A38))),"")</f>
        <v/>
      </c>
      <c r="S38" s="18" t="str">
        <f ca="1">IFERROR(INDEX(MAESTRO!S:S,_xludf.AGGREGATE(15,6,ROW(MAESTRO!$B$3:$B$1000)/((MAESTRO!$B$3:$B$1000="CIVILES")*(UPPER(MAESTRO!$L$3:$L$1000)="CONFIRMADO")),ROWS($A$3:A38))),"")</f>
        <v/>
      </c>
      <c r="T38" s="18" t="str">
        <f ca="1">IFERROR(INDEX(MAESTRO!T:T,_xludf.AGGREGATE(15,6,ROW(MAESTRO!$B$3:$B$1000)/((MAESTRO!$B$3:$B$1000="CIVILES")*(UPPER(MAESTRO!$L$3:$L$1000)="CONFIRMADO")),ROWS($A$3:A38))),"")</f>
        <v/>
      </c>
      <c r="U38" s="18" t="str">
        <f ca="1">IFERROR(INDEX(MAESTRO!U:U,_xludf.AGGREGATE(15,6,ROW(MAESTRO!$B$3:$B$1000)/((MAESTRO!$B$3:$B$1000="CIVILES")*(UPPER(MAESTRO!$L$3:$L$1000)="CONFIRMADO")),ROWS($A$3:A38))),"")</f>
        <v/>
      </c>
      <c r="V38" s="18" t="str">
        <f ca="1">IFERROR(INDEX(MAESTRO!V:V,_xludf.AGGREGATE(15,6,ROW(MAESTRO!$B$3:$B$1000)/((MAESTRO!$B$3:$B$1000="CIVILES")*(UPPER(MAESTRO!$L$3:$L$1000)="CONFIRMADO")),ROWS($A$3:A38))),"")</f>
        <v/>
      </c>
      <c r="W38" s="18" t="str">
        <f ca="1">IFERROR(INDEX(MAESTRO!W:W,_xludf.AGGREGATE(15,6,ROW(MAESTRO!$B$3:$B$1000)/((MAESTRO!$B$3:$B$1000="CIVILES")*(UPPER(MAESTRO!$L$3:$L$1000)="CONFIRMADO")),ROWS($A$3:A38))),"")</f>
        <v/>
      </c>
      <c r="X38" s="18" t="str">
        <f ca="1">IFERROR(INDEX(MAESTRO!X:X,_xludf.AGGREGATE(15,6,ROW(MAESTRO!$B$3:$B$1000)/((MAESTRO!$B$3:$B$1000="CIVILES")*(UPPER(MAESTRO!$L$3:$L$1000)="CONFIRMADO")),ROWS($A$3:A38))),"")</f>
        <v/>
      </c>
    </row>
    <row r="39" spans="1:24" ht="22.05" customHeight="1">
      <c r="A39" s="10" t="str">
        <f ca="1">IFERROR(INDEX(MAESTRO!A:A,_xludf.AGGREGATE(15,6,ROW(MAESTRO!$B$3:$B$1000)/((MAESTRO!$B$3:$B$1000="CIVILES")*(UPPER(MAESTRO!$L$3:$L$1000)="CONFIRMADO")),ROWS($A$3:A39))),"")</f>
        <v/>
      </c>
      <c r="B39" s="10" t="str">
        <f ca="1">IFERROR(INDEX(MAESTRO!B:B,_xludf.AGGREGATE(15,6,ROW(MAESTRO!$B$3:$B$1000)/((MAESTRO!$B$3:$B$1000="CIVILES")*(UPPER(MAESTRO!$L$3:$L$1000)="CONFIRMADO")),ROWS($A$3:A39))),"")</f>
        <v/>
      </c>
      <c r="C39" s="10" t="str">
        <f ca="1">IFERROR(INDEX(MAESTRO!C:C,_xludf.AGGREGATE(15,6,ROW(MAESTRO!$B$3:$B$1000)/((MAESTRO!$B$3:$B$1000="CIVILES")*(UPPER(MAESTRO!$L$3:$L$1000)="CONFIRMADO")),ROWS($A$3:A39))),"")</f>
        <v/>
      </c>
      <c r="D39" s="10" t="str">
        <f ca="1">IFERROR(INDEX(MAESTRO!D:D,_xludf.AGGREGATE(15,6,ROW(MAESTRO!$B$3:$B$1000)/((MAESTRO!$B$3:$B$1000="CIVILES")*(UPPER(MAESTRO!$L$3:$L$1000)="CONFIRMADO")),ROWS($A$3:A39))),"")</f>
        <v/>
      </c>
      <c r="E39" s="10" t="str">
        <f ca="1">IFERROR(INDEX(MAESTRO!E:E,_xludf.AGGREGATE(15,6,ROW(MAESTRO!$B$3:$B$1000)/((MAESTRO!$B$3:$B$1000="CIVILES")*(UPPER(MAESTRO!$L$3:$L$1000)="CONFIRMADO")),ROWS($A$3:A39))),"")</f>
        <v/>
      </c>
      <c r="F39" s="10" t="str">
        <f ca="1">IFERROR(INDEX(MAESTRO!F:F,_xludf.AGGREGATE(15,6,ROW(MAESTRO!$B$3:$B$1000)/((MAESTRO!$B$3:$B$1000="CIVILES")*(UPPER(MAESTRO!$L$3:$L$1000)="CONFIRMADO")),ROWS($A$3:A39))),"")</f>
        <v/>
      </c>
      <c r="G39" s="10" t="str">
        <f ca="1">IFERROR(INDEX(MAESTRO!G:G,_xludf.AGGREGATE(15,6,ROW(MAESTRO!$B$3:$B$1000)/((MAESTRO!$B$3:$B$1000="CIVILES")*(UPPER(MAESTRO!$L$3:$L$1000)="CONFIRMADO")),ROWS($A$3:A39))),"")</f>
        <v/>
      </c>
      <c r="H39" s="10" t="str">
        <f ca="1">IFERROR(INDEX(MAESTRO!H:H,_xludf.AGGREGATE(15,6,ROW(MAESTRO!$B$3:$B$1000)/((MAESTRO!$B$3:$B$1000="CIVILES")*(UPPER(MAESTRO!$L$3:$L$1000)="CONFIRMADO")),ROWS($A$3:A39))),"")</f>
        <v/>
      </c>
      <c r="I39" s="10" t="str">
        <f ca="1">IFERROR(INDEX(MAESTRO!I:I,_xludf.AGGREGATE(15,6,ROW(MAESTRO!$B$3:$B$1000)/((MAESTRO!$B$3:$B$1000="CIVILES")*(UPPER(MAESTRO!$L$3:$L$1000)="CONFIRMADO")),ROWS($A$3:A39))),"")</f>
        <v/>
      </c>
      <c r="J39" s="10" t="str">
        <f ca="1">IFERROR(INDEX(MAESTRO!J:J,_xludf.AGGREGATE(15,6,ROW(MAESTRO!$B$3:$B$1000)/((MAESTRO!$B$3:$B$1000="CIVILES")*(UPPER(MAESTRO!$L$3:$L$1000)="CONFIRMADO")),ROWS($A$3:A39))),"")</f>
        <v/>
      </c>
      <c r="K39" s="10" t="str">
        <f ca="1">IFERROR(INDEX(MAESTRO!K:K,_xludf.AGGREGATE(15,6,ROW(MAESTRO!$B$3:$B$1000)/((MAESTRO!$B$3:$B$1000="CIVILES")*(UPPER(MAESTRO!$L$3:$L$1000)="CONFIRMADO")),ROWS($A$3:A39))),"")</f>
        <v/>
      </c>
      <c r="L39" s="10" t="str">
        <f ca="1">IFERROR(INDEX(MAESTRO!L:L,_xludf.AGGREGATE(15,6,ROW(MAESTRO!$B$3:$B$1000)/((MAESTRO!$B$3:$B$1000="CIVILES")*(UPPER(MAESTRO!$L$3:$L$1000)="CONFIRMADO")),ROWS($A$3:A39))),"")</f>
        <v/>
      </c>
      <c r="M39" s="10" t="str">
        <f ca="1">IFERROR(INDEX(MAESTRO!M:M,_xludf.AGGREGATE(15,6,ROW(MAESTRO!$B$3:$B$1000)/((MAESTRO!$B$3:$B$1000="CIVILES")*(UPPER(MAESTRO!$L$3:$L$1000)="CONFIRMADO")),ROWS($A$3:A39))),"")</f>
        <v/>
      </c>
      <c r="N39" s="10" t="str">
        <f ca="1">IFERROR(INDEX(MAESTRO!N:N,_xludf.AGGREGATE(15,6,ROW(MAESTRO!$B$3:$B$1000)/((MAESTRO!$B$3:$B$1000="CIVILES")*(UPPER(MAESTRO!$L$3:$L$1000)="CONFIRMADO")),ROWS($A$3:A39))),"")</f>
        <v/>
      </c>
      <c r="O39" s="10" t="str">
        <f ca="1">IFERROR(INDEX(MAESTRO!O:O,_xludf.AGGREGATE(15,6,ROW(MAESTRO!$B$3:$B$1000)/((MAESTRO!$B$3:$B$1000="CIVILES")*(UPPER(MAESTRO!$L$3:$L$1000)="CONFIRMADO")),ROWS($A$3:A39))),"")</f>
        <v/>
      </c>
      <c r="P39" s="10" t="str">
        <f ca="1">IFERROR(INDEX(MAESTRO!P:P,_xludf.AGGREGATE(15,6,ROW(MAESTRO!$B$3:$B$1000)/((MAESTRO!$B$3:$B$1000="CIVILES")*(UPPER(MAESTRO!$L$3:$L$1000)="CONFIRMADO")),ROWS($A$3:A39))),"")</f>
        <v/>
      </c>
      <c r="Q39" s="10" t="str">
        <f ca="1">IFERROR(INDEX(MAESTRO!Q:Q,_xludf.AGGREGATE(15,6,ROW(MAESTRO!$B$3:$B$1000)/((MAESTRO!$B$3:$B$1000="CIVILES")*(UPPER(MAESTRO!$L$3:$L$1000)="CONFIRMADO")),ROWS($A$3:A39))),"")</f>
        <v/>
      </c>
      <c r="R39" s="10" t="str">
        <f ca="1">IFERROR(INDEX(MAESTRO!R:R,_xludf.AGGREGATE(15,6,ROW(MAESTRO!$B$3:$B$1000)/((MAESTRO!$B$3:$B$1000="CIVILES")*(UPPER(MAESTRO!$L$3:$L$1000)="CONFIRMADO")),ROWS($A$3:A39))),"")</f>
        <v/>
      </c>
      <c r="S39" s="10" t="str">
        <f ca="1">IFERROR(INDEX(MAESTRO!S:S,_xludf.AGGREGATE(15,6,ROW(MAESTRO!$B$3:$B$1000)/((MAESTRO!$B$3:$B$1000="CIVILES")*(UPPER(MAESTRO!$L$3:$L$1000)="CONFIRMADO")),ROWS($A$3:A39))),"")</f>
        <v/>
      </c>
      <c r="T39" s="10" t="str">
        <f ca="1">IFERROR(INDEX(MAESTRO!T:T,_xludf.AGGREGATE(15,6,ROW(MAESTRO!$B$3:$B$1000)/((MAESTRO!$B$3:$B$1000="CIVILES")*(UPPER(MAESTRO!$L$3:$L$1000)="CONFIRMADO")),ROWS($A$3:A39))),"")</f>
        <v/>
      </c>
      <c r="U39" s="10" t="str">
        <f ca="1">IFERROR(INDEX(MAESTRO!U:U,_xludf.AGGREGATE(15,6,ROW(MAESTRO!$B$3:$B$1000)/((MAESTRO!$B$3:$B$1000="CIVILES")*(UPPER(MAESTRO!$L$3:$L$1000)="CONFIRMADO")),ROWS($A$3:A39))),"")</f>
        <v/>
      </c>
      <c r="V39" s="10" t="str">
        <f ca="1">IFERROR(INDEX(MAESTRO!V:V,_xludf.AGGREGATE(15,6,ROW(MAESTRO!$B$3:$B$1000)/((MAESTRO!$B$3:$B$1000="CIVILES")*(UPPER(MAESTRO!$L$3:$L$1000)="CONFIRMADO")),ROWS($A$3:A39))),"")</f>
        <v/>
      </c>
      <c r="W39" s="10" t="str">
        <f ca="1">IFERROR(INDEX(MAESTRO!W:W,_xludf.AGGREGATE(15,6,ROW(MAESTRO!$B$3:$B$1000)/((MAESTRO!$B$3:$B$1000="CIVILES")*(UPPER(MAESTRO!$L$3:$L$1000)="CONFIRMADO")),ROWS($A$3:A39))),"")</f>
        <v/>
      </c>
      <c r="X39" s="10" t="str">
        <f ca="1">IFERROR(INDEX(MAESTRO!X:X,_xludf.AGGREGATE(15,6,ROW(MAESTRO!$B$3:$B$1000)/((MAESTRO!$B$3:$B$1000="CIVILES")*(UPPER(MAESTRO!$L$3:$L$1000)="CONFIRMADO")),ROWS($A$3:A39))),"")</f>
        <v/>
      </c>
    </row>
    <row r="40" spans="1:24" ht="22.05" customHeight="1">
      <c r="A40" s="18" t="str">
        <f ca="1">IFERROR(INDEX(MAESTRO!A:A,_xludf.AGGREGATE(15,6,ROW(MAESTRO!$B$3:$B$1000)/((MAESTRO!$B$3:$B$1000="CIVILES")*(UPPER(MAESTRO!$L$3:$L$1000)="CONFIRMADO")),ROWS($A$3:A40))),"")</f>
        <v/>
      </c>
      <c r="B40" s="18" t="str">
        <f ca="1">IFERROR(INDEX(MAESTRO!B:B,_xludf.AGGREGATE(15,6,ROW(MAESTRO!$B$3:$B$1000)/((MAESTRO!$B$3:$B$1000="CIVILES")*(UPPER(MAESTRO!$L$3:$L$1000)="CONFIRMADO")),ROWS($A$3:A40))),"")</f>
        <v/>
      </c>
      <c r="C40" s="18" t="str">
        <f ca="1">IFERROR(INDEX(MAESTRO!C:C,_xludf.AGGREGATE(15,6,ROW(MAESTRO!$B$3:$B$1000)/((MAESTRO!$B$3:$B$1000="CIVILES")*(UPPER(MAESTRO!$L$3:$L$1000)="CONFIRMADO")),ROWS($A$3:A40))),"")</f>
        <v/>
      </c>
      <c r="D40" s="18" t="str">
        <f ca="1">IFERROR(INDEX(MAESTRO!D:D,_xludf.AGGREGATE(15,6,ROW(MAESTRO!$B$3:$B$1000)/((MAESTRO!$B$3:$B$1000="CIVILES")*(UPPER(MAESTRO!$L$3:$L$1000)="CONFIRMADO")),ROWS($A$3:A40))),"")</f>
        <v/>
      </c>
      <c r="E40" s="18" t="str">
        <f ca="1">IFERROR(INDEX(MAESTRO!E:E,_xludf.AGGREGATE(15,6,ROW(MAESTRO!$B$3:$B$1000)/((MAESTRO!$B$3:$B$1000="CIVILES")*(UPPER(MAESTRO!$L$3:$L$1000)="CONFIRMADO")),ROWS($A$3:A40))),"")</f>
        <v/>
      </c>
      <c r="F40" s="18" t="str">
        <f ca="1">IFERROR(INDEX(MAESTRO!F:F,_xludf.AGGREGATE(15,6,ROW(MAESTRO!$B$3:$B$1000)/((MAESTRO!$B$3:$B$1000="CIVILES")*(UPPER(MAESTRO!$L$3:$L$1000)="CONFIRMADO")),ROWS($A$3:A40))),"")</f>
        <v/>
      </c>
      <c r="G40" s="18" t="str">
        <f ca="1">IFERROR(INDEX(MAESTRO!G:G,_xludf.AGGREGATE(15,6,ROW(MAESTRO!$B$3:$B$1000)/((MAESTRO!$B$3:$B$1000="CIVILES")*(UPPER(MAESTRO!$L$3:$L$1000)="CONFIRMADO")),ROWS($A$3:A40))),"")</f>
        <v/>
      </c>
      <c r="H40" s="18" t="str">
        <f ca="1">IFERROR(INDEX(MAESTRO!H:H,_xludf.AGGREGATE(15,6,ROW(MAESTRO!$B$3:$B$1000)/((MAESTRO!$B$3:$B$1000="CIVILES")*(UPPER(MAESTRO!$L$3:$L$1000)="CONFIRMADO")),ROWS($A$3:A40))),"")</f>
        <v/>
      </c>
      <c r="I40" s="18" t="str">
        <f ca="1">IFERROR(INDEX(MAESTRO!I:I,_xludf.AGGREGATE(15,6,ROW(MAESTRO!$B$3:$B$1000)/((MAESTRO!$B$3:$B$1000="CIVILES")*(UPPER(MAESTRO!$L$3:$L$1000)="CONFIRMADO")),ROWS($A$3:A40))),"")</f>
        <v/>
      </c>
      <c r="J40" s="18" t="str">
        <f ca="1">IFERROR(INDEX(MAESTRO!J:J,_xludf.AGGREGATE(15,6,ROW(MAESTRO!$B$3:$B$1000)/((MAESTRO!$B$3:$B$1000="CIVILES")*(UPPER(MAESTRO!$L$3:$L$1000)="CONFIRMADO")),ROWS($A$3:A40))),"")</f>
        <v/>
      </c>
      <c r="K40" s="18" t="str">
        <f ca="1">IFERROR(INDEX(MAESTRO!K:K,_xludf.AGGREGATE(15,6,ROW(MAESTRO!$B$3:$B$1000)/((MAESTRO!$B$3:$B$1000="CIVILES")*(UPPER(MAESTRO!$L$3:$L$1000)="CONFIRMADO")),ROWS($A$3:A40))),"")</f>
        <v/>
      </c>
      <c r="L40" s="18" t="str">
        <f ca="1">IFERROR(INDEX(MAESTRO!L:L,_xludf.AGGREGATE(15,6,ROW(MAESTRO!$B$3:$B$1000)/((MAESTRO!$B$3:$B$1000="CIVILES")*(UPPER(MAESTRO!$L$3:$L$1000)="CONFIRMADO")),ROWS($A$3:A40))),"")</f>
        <v/>
      </c>
      <c r="M40" s="18" t="str">
        <f ca="1">IFERROR(INDEX(MAESTRO!M:M,_xludf.AGGREGATE(15,6,ROW(MAESTRO!$B$3:$B$1000)/((MAESTRO!$B$3:$B$1000="CIVILES")*(UPPER(MAESTRO!$L$3:$L$1000)="CONFIRMADO")),ROWS($A$3:A40))),"")</f>
        <v/>
      </c>
      <c r="N40" s="18" t="str">
        <f ca="1">IFERROR(INDEX(MAESTRO!N:N,_xludf.AGGREGATE(15,6,ROW(MAESTRO!$B$3:$B$1000)/((MAESTRO!$B$3:$B$1000="CIVILES")*(UPPER(MAESTRO!$L$3:$L$1000)="CONFIRMADO")),ROWS($A$3:A40))),"")</f>
        <v/>
      </c>
      <c r="O40" s="18" t="str">
        <f ca="1">IFERROR(INDEX(MAESTRO!O:O,_xludf.AGGREGATE(15,6,ROW(MAESTRO!$B$3:$B$1000)/((MAESTRO!$B$3:$B$1000="CIVILES")*(UPPER(MAESTRO!$L$3:$L$1000)="CONFIRMADO")),ROWS($A$3:A40))),"")</f>
        <v/>
      </c>
      <c r="P40" s="18" t="str">
        <f ca="1">IFERROR(INDEX(MAESTRO!P:P,_xludf.AGGREGATE(15,6,ROW(MAESTRO!$B$3:$B$1000)/((MAESTRO!$B$3:$B$1000="CIVILES")*(UPPER(MAESTRO!$L$3:$L$1000)="CONFIRMADO")),ROWS($A$3:A40))),"")</f>
        <v/>
      </c>
      <c r="Q40" s="18" t="str">
        <f ca="1">IFERROR(INDEX(MAESTRO!Q:Q,_xludf.AGGREGATE(15,6,ROW(MAESTRO!$B$3:$B$1000)/((MAESTRO!$B$3:$B$1000="CIVILES")*(UPPER(MAESTRO!$L$3:$L$1000)="CONFIRMADO")),ROWS($A$3:A40))),"")</f>
        <v/>
      </c>
      <c r="R40" s="18" t="str">
        <f ca="1">IFERROR(INDEX(MAESTRO!R:R,_xludf.AGGREGATE(15,6,ROW(MAESTRO!$B$3:$B$1000)/((MAESTRO!$B$3:$B$1000="CIVILES")*(UPPER(MAESTRO!$L$3:$L$1000)="CONFIRMADO")),ROWS($A$3:A40))),"")</f>
        <v/>
      </c>
      <c r="S40" s="18" t="str">
        <f ca="1">IFERROR(INDEX(MAESTRO!S:S,_xludf.AGGREGATE(15,6,ROW(MAESTRO!$B$3:$B$1000)/((MAESTRO!$B$3:$B$1000="CIVILES")*(UPPER(MAESTRO!$L$3:$L$1000)="CONFIRMADO")),ROWS($A$3:A40))),"")</f>
        <v/>
      </c>
      <c r="T40" s="18" t="str">
        <f ca="1">IFERROR(INDEX(MAESTRO!T:T,_xludf.AGGREGATE(15,6,ROW(MAESTRO!$B$3:$B$1000)/((MAESTRO!$B$3:$B$1000="CIVILES")*(UPPER(MAESTRO!$L$3:$L$1000)="CONFIRMADO")),ROWS($A$3:A40))),"")</f>
        <v/>
      </c>
      <c r="U40" s="18" t="str">
        <f ca="1">IFERROR(INDEX(MAESTRO!U:U,_xludf.AGGREGATE(15,6,ROW(MAESTRO!$B$3:$B$1000)/((MAESTRO!$B$3:$B$1000="CIVILES")*(UPPER(MAESTRO!$L$3:$L$1000)="CONFIRMADO")),ROWS($A$3:A40))),"")</f>
        <v/>
      </c>
      <c r="V40" s="18" t="str">
        <f ca="1">IFERROR(INDEX(MAESTRO!V:V,_xludf.AGGREGATE(15,6,ROW(MAESTRO!$B$3:$B$1000)/((MAESTRO!$B$3:$B$1000="CIVILES")*(UPPER(MAESTRO!$L$3:$L$1000)="CONFIRMADO")),ROWS($A$3:A40))),"")</f>
        <v/>
      </c>
      <c r="W40" s="18" t="str">
        <f ca="1">IFERROR(INDEX(MAESTRO!W:W,_xludf.AGGREGATE(15,6,ROW(MAESTRO!$B$3:$B$1000)/((MAESTRO!$B$3:$B$1000="CIVILES")*(UPPER(MAESTRO!$L$3:$L$1000)="CONFIRMADO")),ROWS($A$3:A40))),"")</f>
        <v/>
      </c>
      <c r="X40" s="18" t="str">
        <f ca="1">IFERROR(INDEX(MAESTRO!X:X,_xludf.AGGREGATE(15,6,ROW(MAESTRO!$B$3:$B$1000)/((MAESTRO!$B$3:$B$1000="CIVILES")*(UPPER(MAESTRO!$L$3:$L$1000)="CONFIRMADO")),ROWS($A$3:A40))),"")</f>
        <v/>
      </c>
    </row>
    <row r="41" spans="1:24" ht="22.05" customHeight="1">
      <c r="A41" s="10" t="str">
        <f ca="1">IFERROR(INDEX(MAESTRO!A:A,_xludf.AGGREGATE(15,6,ROW(MAESTRO!$B$3:$B$1000)/((MAESTRO!$B$3:$B$1000="CIVILES")*(UPPER(MAESTRO!$L$3:$L$1000)="CONFIRMADO")),ROWS($A$3:A41))),"")</f>
        <v/>
      </c>
      <c r="B41" s="10" t="str">
        <f ca="1">IFERROR(INDEX(MAESTRO!B:B,_xludf.AGGREGATE(15,6,ROW(MAESTRO!$B$3:$B$1000)/((MAESTRO!$B$3:$B$1000="CIVILES")*(UPPER(MAESTRO!$L$3:$L$1000)="CONFIRMADO")),ROWS($A$3:A41))),"")</f>
        <v/>
      </c>
      <c r="C41" s="10" t="str">
        <f ca="1">IFERROR(INDEX(MAESTRO!C:C,_xludf.AGGREGATE(15,6,ROW(MAESTRO!$B$3:$B$1000)/((MAESTRO!$B$3:$B$1000="CIVILES")*(UPPER(MAESTRO!$L$3:$L$1000)="CONFIRMADO")),ROWS($A$3:A41))),"")</f>
        <v/>
      </c>
      <c r="D41" s="10" t="str">
        <f ca="1">IFERROR(INDEX(MAESTRO!D:D,_xludf.AGGREGATE(15,6,ROW(MAESTRO!$B$3:$B$1000)/((MAESTRO!$B$3:$B$1000="CIVILES")*(UPPER(MAESTRO!$L$3:$L$1000)="CONFIRMADO")),ROWS($A$3:A41))),"")</f>
        <v/>
      </c>
      <c r="E41" s="10" t="str">
        <f ca="1">IFERROR(INDEX(MAESTRO!E:E,_xludf.AGGREGATE(15,6,ROW(MAESTRO!$B$3:$B$1000)/((MAESTRO!$B$3:$B$1000="CIVILES")*(UPPER(MAESTRO!$L$3:$L$1000)="CONFIRMADO")),ROWS($A$3:A41))),"")</f>
        <v/>
      </c>
      <c r="F41" s="10" t="str">
        <f ca="1">IFERROR(INDEX(MAESTRO!F:F,_xludf.AGGREGATE(15,6,ROW(MAESTRO!$B$3:$B$1000)/((MAESTRO!$B$3:$B$1000="CIVILES")*(UPPER(MAESTRO!$L$3:$L$1000)="CONFIRMADO")),ROWS($A$3:A41))),"")</f>
        <v/>
      </c>
      <c r="G41" s="10" t="str">
        <f ca="1">IFERROR(INDEX(MAESTRO!G:G,_xludf.AGGREGATE(15,6,ROW(MAESTRO!$B$3:$B$1000)/((MAESTRO!$B$3:$B$1000="CIVILES")*(UPPER(MAESTRO!$L$3:$L$1000)="CONFIRMADO")),ROWS($A$3:A41))),"")</f>
        <v/>
      </c>
      <c r="H41" s="10" t="str">
        <f ca="1">IFERROR(INDEX(MAESTRO!H:H,_xludf.AGGREGATE(15,6,ROW(MAESTRO!$B$3:$B$1000)/((MAESTRO!$B$3:$B$1000="CIVILES")*(UPPER(MAESTRO!$L$3:$L$1000)="CONFIRMADO")),ROWS($A$3:A41))),"")</f>
        <v/>
      </c>
      <c r="I41" s="10" t="str">
        <f ca="1">IFERROR(INDEX(MAESTRO!I:I,_xludf.AGGREGATE(15,6,ROW(MAESTRO!$B$3:$B$1000)/((MAESTRO!$B$3:$B$1000="CIVILES")*(UPPER(MAESTRO!$L$3:$L$1000)="CONFIRMADO")),ROWS($A$3:A41))),"")</f>
        <v/>
      </c>
      <c r="J41" s="10" t="str">
        <f ca="1">IFERROR(INDEX(MAESTRO!J:J,_xludf.AGGREGATE(15,6,ROW(MAESTRO!$B$3:$B$1000)/((MAESTRO!$B$3:$B$1000="CIVILES")*(UPPER(MAESTRO!$L$3:$L$1000)="CONFIRMADO")),ROWS($A$3:A41))),"")</f>
        <v/>
      </c>
      <c r="K41" s="10" t="str">
        <f ca="1">IFERROR(INDEX(MAESTRO!K:K,_xludf.AGGREGATE(15,6,ROW(MAESTRO!$B$3:$B$1000)/((MAESTRO!$B$3:$B$1000="CIVILES")*(UPPER(MAESTRO!$L$3:$L$1000)="CONFIRMADO")),ROWS($A$3:A41))),"")</f>
        <v/>
      </c>
      <c r="L41" s="10" t="str">
        <f ca="1">IFERROR(INDEX(MAESTRO!L:L,_xludf.AGGREGATE(15,6,ROW(MAESTRO!$B$3:$B$1000)/((MAESTRO!$B$3:$B$1000="CIVILES")*(UPPER(MAESTRO!$L$3:$L$1000)="CONFIRMADO")),ROWS($A$3:A41))),"")</f>
        <v/>
      </c>
      <c r="M41" s="10" t="str">
        <f ca="1">IFERROR(INDEX(MAESTRO!M:M,_xludf.AGGREGATE(15,6,ROW(MAESTRO!$B$3:$B$1000)/((MAESTRO!$B$3:$B$1000="CIVILES")*(UPPER(MAESTRO!$L$3:$L$1000)="CONFIRMADO")),ROWS($A$3:A41))),"")</f>
        <v/>
      </c>
      <c r="N41" s="10" t="str">
        <f ca="1">IFERROR(INDEX(MAESTRO!N:N,_xludf.AGGREGATE(15,6,ROW(MAESTRO!$B$3:$B$1000)/((MAESTRO!$B$3:$B$1000="CIVILES")*(UPPER(MAESTRO!$L$3:$L$1000)="CONFIRMADO")),ROWS($A$3:A41))),"")</f>
        <v/>
      </c>
      <c r="O41" s="10" t="str">
        <f ca="1">IFERROR(INDEX(MAESTRO!O:O,_xludf.AGGREGATE(15,6,ROW(MAESTRO!$B$3:$B$1000)/((MAESTRO!$B$3:$B$1000="CIVILES")*(UPPER(MAESTRO!$L$3:$L$1000)="CONFIRMADO")),ROWS($A$3:A41))),"")</f>
        <v/>
      </c>
      <c r="P41" s="10" t="str">
        <f ca="1">IFERROR(INDEX(MAESTRO!P:P,_xludf.AGGREGATE(15,6,ROW(MAESTRO!$B$3:$B$1000)/((MAESTRO!$B$3:$B$1000="CIVILES")*(UPPER(MAESTRO!$L$3:$L$1000)="CONFIRMADO")),ROWS($A$3:A41))),"")</f>
        <v/>
      </c>
      <c r="Q41" s="10" t="str">
        <f ca="1">IFERROR(INDEX(MAESTRO!Q:Q,_xludf.AGGREGATE(15,6,ROW(MAESTRO!$B$3:$B$1000)/((MAESTRO!$B$3:$B$1000="CIVILES")*(UPPER(MAESTRO!$L$3:$L$1000)="CONFIRMADO")),ROWS($A$3:A41))),"")</f>
        <v/>
      </c>
      <c r="R41" s="10" t="str">
        <f ca="1">IFERROR(INDEX(MAESTRO!R:R,_xludf.AGGREGATE(15,6,ROW(MAESTRO!$B$3:$B$1000)/((MAESTRO!$B$3:$B$1000="CIVILES")*(UPPER(MAESTRO!$L$3:$L$1000)="CONFIRMADO")),ROWS($A$3:A41))),"")</f>
        <v/>
      </c>
      <c r="S41" s="10" t="str">
        <f ca="1">IFERROR(INDEX(MAESTRO!S:S,_xludf.AGGREGATE(15,6,ROW(MAESTRO!$B$3:$B$1000)/((MAESTRO!$B$3:$B$1000="CIVILES")*(UPPER(MAESTRO!$L$3:$L$1000)="CONFIRMADO")),ROWS($A$3:A41))),"")</f>
        <v/>
      </c>
      <c r="T41" s="10" t="str">
        <f ca="1">IFERROR(INDEX(MAESTRO!T:T,_xludf.AGGREGATE(15,6,ROW(MAESTRO!$B$3:$B$1000)/((MAESTRO!$B$3:$B$1000="CIVILES")*(UPPER(MAESTRO!$L$3:$L$1000)="CONFIRMADO")),ROWS($A$3:A41))),"")</f>
        <v/>
      </c>
      <c r="U41" s="10" t="str">
        <f ca="1">IFERROR(INDEX(MAESTRO!U:U,_xludf.AGGREGATE(15,6,ROW(MAESTRO!$B$3:$B$1000)/((MAESTRO!$B$3:$B$1000="CIVILES")*(UPPER(MAESTRO!$L$3:$L$1000)="CONFIRMADO")),ROWS($A$3:A41))),"")</f>
        <v/>
      </c>
      <c r="V41" s="10" t="str">
        <f ca="1">IFERROR(INDEX(MAESTRO!V:V,_xludf.AGGREGATE(15,6,ROW(MAESTRO!$B$3:$B$1000)/((MAESTRO!$B$3:$B$1000="CIVILES")*(UPPER(MAESTRO!$L$3:$L$1000)="CONFIRMADO")),ROWS($A$3:A41))),"")</f>
        <v/>
      </c>
      <c r="W41" s="10" t="str">
        <f ca="1">IFERROR(INDEX(MAESTRO!W:W,_xludf.AGGREGATE(15,6,ROW(MAESTRO!$B$3:$B$1000)/((MAESTRO!$B$3:$B$1000="CIVILES")*(UPPER(MAESTRO!$L$3:$L$1000)="CONFIRMADO")),ROWS($A$3:A41))),"")</f>
        <v/>
      </c>
      <c r="X41" s="10" t="str">
        <f ca="1">IFERROR(INDEX(MAESTRO!X:X,_xludf.AGGREGATE(15,6,ROW(MAESTRO!$B$3:$B$1000)/((MAESTRO!$B$3:$B$1000="CIVILES")*(UPPER(MAESTRO!$L$3:$L$1000)="CONFIRMADO")),ROWS($A$3:A41))),"")</f>
        <v/>
      </c>
    </row>
    <row r="42" spans="1:24" ht="22.05" customHeight="1">
      <c r="A42" s="18" t="str">
        <f ca="1">IFERROR(INDEX(MAESTRO!A:A,_xludf.AGGREGATE(15,6,ROW(MAESTRO!$B$3:$B$1000)/((MAESTRO!$B$3:$B$1000="CIVILES")*(UPPER(MAESTRO!$L$3:$L$1000)="CONFIRMADO")),ROWS($A$3:A42))),"")</f>
        <v/>
      </c>
      <c r="B42" s="18" t="str">
        <f ca="1">IFERROR(INDEX(MAESTRO!B:B,_xludf.AGGREGATE(15,6,ROW(MAESTRO!$B$3:$B$1000)/((MAESTRO!$B$3:$B$1000="CIVILES")*(UPPER(MAESTRO!$L$3:$L$1000)="CONFIRMADO")),ROWS($A$3:A42))),"")</f>
        <v/>
      </c>
      <c r="C42" s="18" t="str">
        <f ca="1">IFERROR(INDEX(MAESTRO!C:C,_xludf.AGGREGATE(15,6,ROW(MAESTRO!$B$3:$B$1000)/((MAESTRO!$B$3:$B$1000="CIVILES")*(UPPER(MAESTRO!$L$3:$L$1000)="CONFIRMADO")),ROWS($A$3:A42))),"")</f>
        <v/>
      </c>
      <c r="D42" s="18" t="str">
        <f ca="1">IFERROR(INDEX(MAESTRO!D:D,_xludf.AGGREGATE(15,6,ROW(MAESTRO!$B$3:$B$1000)/((MAESTRO!$B$3:$B$1000="CIVILES")*(UPPER(MAESTRO!$L$3:$L$1000)="CONFIRMADO")),ROWS($A$3:A42))),"")</f>
        <v/>
      </c>
      <c r="E42" s="18" t="str">
        <f ca="1">IFERROR(INDEX(MAESTRO!E:E,_xludf.AGGREGATE(15,6,ROW(MAESTRO!$B$3:$B$1000)/((MAESTRO!$B$3:$B$1000="CIVILES")*(UPPER(MAESTRO!$L$3:$L$1000)="CONFIRMADO")),ROWS($A$3:A42))),"")</f>
        <v/>
      </c>
      <c r="F42" s="18" t="str">
        <f ca="1">IFERROR(INDEX(MAESTRO!F:F,_xludf.AGGREGATE(15,6,ROW(MAESTRO!$B$3:$B$1000)/((MAESTRO!$B$3:$B$1000="CIVILES")*(UPPER(MAESTRO!$L$3:$L$1000)="CONFIRMADO")),ROWS($A$3:A42))),"")</f>
        <v/>
      </c>
      <c r="G42" s="18" t="str">
        <f ca="1">IFERROR(INDEX(MAESTRO!G:G,_xludf.AGGREGATE(15,6,ROW(MAESTRO!$B$3:$B$1000)/((MAESTRO!$B$3:$B$1000="CIVILES")*(UPPER(MAESTRO!$L$3:$L$1000)="CONFIRMADO")),ROWS($A$3:A42))),"")</f>
        <v/>
      </c>
      <c r="H42" s="18" t="str">
        <f ca="1">IFERROR(INDEX(MAESTRO!H:H,_xludf.AGGREGATE(15,6,ROW(MAESTRO!$B$3:$B$1000)/((MAESTRO!$B$3:$B$1000="CIVILES")*(UPPER(MAESTRO!$L$3:$L$1000)="CONFIRMADO")),ROWS($A$3:A42))),"")</f>
        <v/>
      </c>
      <c r="I42" s="18" t="str">
        <f ca="1">IFERROR(INDEX(MAESTRO!I:I,_xludf.AGGREGATE(15,6,ROW(MAESTRO!$B$3:$B$1000)/((MAESTRO!$B$3:$B$1000="CIVILES")*(UPPER(MAESTRO!$L$3:$L$1000)="CONFIRMADO")),ROWS($A$3:A42))),"")</f>
        <v/>
      </c>
      <c r="J42" s="18" t="str">
        <f ca="1">IFERROR(INDEX(MAESTRO!J:J,_xludf.AGGREGATE(15,6,ROW(MAESTRO!$B$3:$B$1000)/((MAESTRO!$B$3:$B$1000="CIVILES")*(UPPER(MAESTRO!$L$3:$L$1000)="CONFIRMADO")),ROWS($A$3:A42))),"")</f>
        <v/>
      </c>
      <c r="K42" s="18" t="str">
        <f ca="1">IFERROR(INDEX(MAESTRO!K:K,_xludf.AGGREGATE(15,6,ROW(MAESTRO!$B$3:$B$1000)/((MAESTRO!$B$3:$B$1000="CIVILES")*(UPPER(MAESTRO!$L$3:$L$1000)="CONFIRMADO")),ROWS($A$3:A42))),"")</f>
        <v/>
      </c>
      <c r="L42" s="18" t="str">
        <f ca="1">IFERROR(INDEX(MAESTRO!L:L,_xludf.AGGREGATE(15,6,ROW(MAESTRO!$B$3:$B$1000)/((MAESTRO!$B$3:$B$1000="CIVILES")*(UPPER(MAESTRO!$L$3:$L$1000)="CONFIRMADO")),ROWS($A$3:A42))),"")</f>
        <v/>
      </c>
      <c r="M42" s="18" t="str">
        <f ca="1">IFERROR(INDEX(MAESTRO!M:M,_xludf.AGGREGATE(15,6,ROW(MAESTRO!$B$3:$B$1000)/((MAESTRO!$B$3:$B$1000="CIVILES")*(UPPER(MAESTRO!$L$3:$L$1000)="CONFIRMADO")),ROWS($A$3:A42))),"")</f>
        <v/>
      </c>
      <c r="N42" s="18" t="str">
        <f ca="1">IFERROR(INDEX(MAESTRO!N:N,_xludf.AGGREGATE(15,6,ROW(MAESTRO!$B$3:$B$1000)/((MAESTRO!$B$3:$B$1000="CIVILES")*(UPPER(MAESTRO!$L$3:$L$1000)="CONFIRMADO")),ROWS($A$3:A42))),"")</f>
        <v/>
      </c>
      <c r="O42" s="18" t="str">
        <f ca="1">IFERROR(INDEX(MAESTRO!O:O,_xludf.AGGREGATE(15,6,ROW(MAESTRO!$B$3:$B$1000)/((MAESTRO!$B$3:$B$1000="CIVILES")*(UPPER(MAESTRO!$L$3:$L$1000)="CONFIRMADO")),ROWS($A$3:A42))),"")</f>
        <v/>
      </c>
      <c r="P42" s="18" t="str">
        <f ca="1">IFERROR(INDEX(MAESTRO!P:P,_xludf.AGGREGATE(15,6,ROW(MAESTRO!$B$3:$B$1000)/((MAESTRO!$B$3:$B$1000="CIVILES")*(UPPER(MAESTRO!$L$3:$L$1000)="CONFIRMADO")),ROWS($A$3:A42))),"")</f>
        <v/>
      </c>
      <c r="Q42" s="18" t="str">
        <f ca="1">IFERROR(INDEX(MAESTRO!Q:Q,_xludf.AGGREGATE(15,6,ROW(MAESTRO!$B$3:$B$1000)/((MAESTRO!$B$3:$B$1000="CIVILES")*(UPPER(MAESTRO!$L$3:$L$1000)="CONFIRMADO")),ROWS($A$3:A42))),"")</f>
        <v/>
      </c>
      <c r="R42" s="18" t="str">
        <f ca="1">IFERROR(INDEX(MAESTRO!R:R,_xludf.AGGREGATE(15,6,ROW(MAESTRO!$B$3:$B$1000)/((MAESTRO!$B$3:$B$1000="CIVILES")*(UPPER(MAESTRO!$L$3:$L$1000)="CONFIRMADO")),ROWS($A$3:A42))),"")</f>
        <v/>
      </c>
      <c r="S42" s="18" t="str">
        <f ca="1">IFERROR(INDEX(MAESTRO!S:S,_xludf.AGGREGATE(15,6,ROW(MAESTRO!$B$3:$B$1000)/((MAESTRO!$B$3:$B$1000="CIVILES")*(UPPER(MAESTRO!$L$3:$L$1000)="CONFIRMADO")),ROWS($A$3:A42))),"")</f>
        <v/>
      </c>
      <c r="T42" s="18" t="str">
        <f ca="1">IFERROR(INDEX(MAESTRO!T:T,_xludf.AGGREGATE(15,6,ROW(MAESTRO!$B$3:$B$1000)/((MAESTRO!$B$3:$B$1000="CIVILES")*(UPPER(MAESTRO!$L$3:$L$1000)="CONFIRMADO")),ROWS($A$3:A42))),"")</f>
        <v/>
      </c>
      <c r="U42" s="18" t="str">
        <f ca="1">IFERROR(INDEX(MAESTRO!U:U,_xludf.AGGREGATE(15,6,ROW(MAESTRO!$B$3:$B$1000)/((MAESTRO!$B$3:$B$1000="CIVILES")*(UPPER(MAESTRO!$L$3:$L$1000)="CONFIRMADO")),ROWS($A$3:A42))),"")</f>
        <v/>
      </c>
      <c r="V42" s="18" t="str">
        <f ca="1">IFERROR(INDEX(MAESTRO!V:V,_xludf.AGGREGATE(15,6,ROW(MAESTRO!$B$3:$B$1000)/((MAESTRO!$B$3:$B$1000="CIVILES")*(UPPER(MAESTRO!$L$3:$L$1000)="CONFIRMADO")),ROWS($A$3:A42))),"")</f>
        <v/>
      </c>
      <c r="W42" s="18" t="str">
        <f ca="1">IFERROR(INDEX(MAESTRO!W:W,_xludf.AGGREGATE(15,6,ROW(MAESTRO!$B$3:$B$1000)/((MAESTRO!$B$3:$B$1000="CIVILES")*(UPPER(MAESTRO!$L$3:$L$1000)="CONFIRMADO")),ROWS($A$3:A42))),"")</f>
        <v/>
      </c>
      <c r="X42" s="18" t="str">
        <f ca="1">IFERROR(INDEX(MAESTRO!X:X,_xludf.AGGREGATE(15,6,ROW(MAESTRO!$B$3:$B$1000)/((MAESTRO!$B$3:$B$1000="CIVILES")*(UPPER(MAESTRO!$L$3:$L$1000)="CONFIRMADO")),ROWS($A$3:A42))),"")</f>
        <v/>
      </c>
    </row>
    <row r="43" spans="1:24" ht="22.05" customHeight="1">
      <c r="A43" s="10" t="str">
        <f ca="1">IFERROR(INDEX(MAESTRO!A:A,_xludf.AGGREGATE(15,6,ROW(MAESTRO!$B$3:$B$1000)/((MAESTRO!$B$3:$B$1000="CIVILES")*(UPPER(MAESTRO!$L$3:$L$1000)="CONFIRMADO")),ROWS($A$3:A43))),"")</f>
        <v/>
      </c>
      <c r="B43" s="10" t="str">
        <f ca="1">IFERROR(INDEX(MAESTRO!B:B,_xludf.AGGREGATE(15,6,ROW(MAESTRO!$B$3:$B$1000)/((MAESTRO!$B$3:$B$1000="CIVILES")*(UPPER(MAESTRO!$L$3:$L$1000)="CONFIRMADO")),ROWS($A$3:A43))),"")</f>
        <v/>
      </c>
      <c r="C43" s="10" t="str">
        <f ca="1">IFERROR(INDEX(MAESTRO!C:C,_xludf.AGGREGATE(15,6,ROW(MAESTRO!$B$3:$B$1000)/((MAESTRO!$B$3:$B$1000="CIVILES")*(UPPER(MAESTRO!$L$3:$L$1000)="CONFIRMADO")),ROWS($A$3:A43))),"")</f>
        <v/>
      </c>
      <c r="D43" s="10" t="str">
        <f ca="1">IFERROR(INDEX(MAESTRO!D:D,_xludf.AGGREGATE(15,6,ROW(MAESTRO!$B$3:$B$1000)/((MAESTRO!$B$3:$B$1000="CIVILES")*(UPPER(MAESTRO!$L$3:$L$1000)="CONFIRMADO")),ROWS($A$3:A43))),"")</f>
        <v/>
      </c>
      <c r="E43" s="10" t="str">
        <f ca="1">IFERROR(INDEX(MAESTRO!E:E,_xludf.AGGREGATE(15,6,ROW(MAESTRO!$B$3:$B$1000)/((MAESTRO!$B$3:$B$1000="CIVILES")*(UPPER(MAESTRO!$L$3:$L$1000)="CONFIRMADO")),ROWS($A$3:A43))),"")</f>
        <v/>
      </c>
      <c r="F43" s="10" t="str">
        <f ca="1">IFERROR(INDEX(MAESTRO!F:F,_xludf.AGGREGATE(15,6,ROW(MAESTRO!$B$3:$B$1000)/((MAESTRO!$B$3:$B$1000="CIVILES")*(UPPER(MAESTRO!$L$3:$L$1000)="CONFIRMADO")),ROWS($A$3:A43))),"")</f>
        <v/>
      </c>
      <c r="G43" s="10" t="str">
        <f ca="1">IFERROR(INDEX(MAESTRO!G:G,_xludf.AGGREGATE(15,6,ROW(MAESTRO!$B$3:$B$1000)/((MAESTRO!$B$3:$B$1000="CIVILES")*(UPPER(MAESTRO!$L$3:$L$1000)="CONFIRMADO")),ROWS($A$3:A43))),"")</f>
        <v/>
      </c>
      <c r="H43" s="10" t="str">
        <f ca="1">IFERROR(INDEX(MAESTRO!H:H,_xludf.AGGREGATE(15,6,ROW(MAESTRO!$B$3:$B$1000)/((MAESTRO!$B$3:$B$1000="CIVILES")*(UPPER(MAESTRO!$L$3:$L$1000)="CONFIRMADO")),ROWS($A$3:A43))),"")</f>
        <v/>
      </c>
      <c r="I43" s="10" t="str">
        <f ca="1">IFERROR(INDEX(MAESTRO!I:I,_xludf.AGGREGATE(15,6,ROW(MAESTRO!$B$3:$B$1000)/((MAESTRO!$B$3:$B$1000="CIVILES")*(UPPER(MAESTRO!$L$3:$L$1000)="CONFIRMADO")),ROWS($A$3:A43))),"")</f>
        <v/>
      </c>
      <c r="J43" s="10" t="str">
        <f ca="1">IFERROR(INDEX(MAESTRO!J:J,_xludf.AGGREGATE(15,6,ROW(MAESTRO!$B$3:$B$1000)/((MAESTRO!$B$3:$B$1000="CIVILES")*(UPPER(MAESTRO!$L$3:$L$1000)="CONFIRMADO")),ROWS($A$3:A43))),"")</f>
        <v/>
      </c>
      <c r="K43" s="10" t="str">
        <f ca="1">IFERROR(INDEX(MAESTRO!K:K,_xludf.AGGREGATE(15,6,ROW(MAESTRO!$B$3:$B$1000)/((MAESTRO!$B$3:$B$1000="CIVILES")*(UPPER(MAESTRO!$L$3:$L$1000)="CONFIRMADO")),ROWS($A$3:A43))),"")</f>
        <v/>
      </c>
      <c r="L43" s="10" t="str">
        <f ca="1">IFERROR(INDEX(MAESTRO!L:L,_xludf.AGGREGATE(15,6,ROW(MAESTRO!$B$3:$B$1000)/((MAESTRO!$B$3:$B$1000="CIVILES")*(UPPER(MAESTRO!$L$3:$L$1000)="CONFIRMADO")),ROWS($A$3:A43))),"")</f>
        <v/>
      </c>
      <c r="M43" s="10" t="str">
        <f ca="1">IFERROR(INDEX(MAESTRO!M:M,_xludf.AGGREGATE(15,6,ROW(MAESTRO!$B$3:$B$1000)/((MAESTRO!$B$3:$B$1000="CIVILES")*(UPPER(MAESTRO!$L$3:$L$1000)="CONFIRMADO")),ROWS($A$3:A43))),"")</f>
        <v/>
      </c>
      <c r="N43" s="10" t="str">
        <f ca="1">IFERROR(INDEX(MAESTRO!N:N,_xludf.AGGREGATE(15,6,ROW(MAESTRO!$B$3:$B$1000)/((MAESTRO!$B$3:$B$1000="CIVILES")*(UPPER(MAESTRO!$L$3:$L$1000)="CONFIRMADO")),ROWS($A$3:A43))),"")</f>
        <v/>
      </c>
      <c r="O43" s="10" t="str">
        <f ca="1">IFERROR(INDEX(MAESTRO!O:O,_xludf.AGGREGATE(15,6,ROW(MAESTRO!$B$3:$B$1000)/((MAESTRO!$B$3:$B$1000="CIVILES")*(UPPER(MAESTRO!$L$3:$L$1000)="CONFIRMADO")),ROWS($A$3:A43))),"")</f>
        <v/>
      </c>
      <c r="P43" s="10" t="str">
        <f ca="1">IFERROR(INDEX(MAESTRO!P:P,_xludf.AGGREGATE(15,6,ROW(MAESTRO!$B$3:$B$1000)/((MAESTRO!$B$3:$B$1000="CIVILES")*(UPPER(MAESTRO!$L$3:$L$1000)="CONFIRMADO")),ROWS($A$3:A43))),"")</f>
        <v/>
      </c>
      <c r="Q43" s="10" t="str">
        <f ca="1">IFERROR(INDEX(MAESTRO!Q:Q,_xludf.AGGREGATE(15,6,ROW(MAESTRO!$B$3:$B$1000)/((MAESTRO!$B$3:$B$1000="CIVILES")*(UPPER(MAESTRO!$L$3:$L$1000)="CONFIRMADO")),ROWS($A$3:A43))),"")</f>
        <v/>
      </c>
      <c r="R43" s="10" t="str">
        <f ca="1">IFERROR(INDEX(MAESTRO!R:R,_xludf.AGGREGATE(15,6,ROW(MAESTRO!$B$3:$B$1000)/((MAESTRO!$B$3:$B$1000="CIVILES")*(UPPER(MAESTRO!$L$3:$L$1000)="CONFIRMADO")),ROWS($A$3:A43))),"")</f>
        <v/>
      </c>
      <c r="S43" s="10" t="str">
        <f ca="1">IFERROR(INDEX(MAESTRO!S:S,_xludf.AGGREGATE(15,6,ROW(MAESTRO!$B$3:$B$1000)/((MAESTRO!$B$3:$B$1000="CIVILES")*(UPPER(MAESTRO!$L$3:$L$1000)="CONFIRMADO")),ROWS($A$3:A43))),"")</f>
        <v/>
      </c>
      <c r="T43" s="10" t="str">
        <f ca="1">IFERROR(INDEX(MAESTRO!T:T,_xludf.AGGREGATE(15,6,ROW(MAESTRO!$B$3:$B$1000)/((MAESTRO!$B$3:$B$1000="CIVILES")*(UPPER(MAESTRO!$L$3:$L$1000)="CONFIRMADO")),ROWS($A$3:A43))),"")</f>
        <v/>
      </c>
      <c r="U43" s="10" t="str">
        <f ca="1">IFERROR(INDEX(MAESTRO!U:U,_xludf.AGGREGATE(15,6,ROW(MAESTRO!$B$3:$B$1000)/((MAESTRO!$B$3:$B$1000="CIVILES")*(UPPER(MAESTRO!$L$3:$L$1000)="CONFIRMADO")),ROWS($A$3:A43))),"")</f>
        <v/>
      </c>
      <c r="V43" s="10" t="str">
        <f ca="1">IFERROR(INDEX(MAESTRO!V:V,_xludf.AGGREGATE(15,6,ROW(MAESTRO!$B$3:$B$1000)/((MAESTRO!$B$3:$B$1000="CIVILES")*(UPPER(MAESTRO!$L$3:$L$1000)="CONFIRMADO")),ROWS($A$3:A43))),"")</f>
        <v/>
      </c>
      <c r="W43" s="10" t="str">
        <f ca="1">IFERROR(INDEX(MAESTRO!W:W,_xludf.AGGREGATE(15,6,ROW(MAESTRO!$B$3:$B$1000)/((MAESTRO!$B$3:$B$1000="CIVILES")*(UPPER(MAESTRO!$L$3:$L$1000)="CONFIRMADO")),ROWS($A$3:A43))),"")</f>
        <v/>
      </c>
      <c r="X43" s="10" t="str">
        <f ca="1">IFERROR(INDEX(MAESTRO!X:X,_xludf.AGGREGATE(15,6,ROW(MAESTRO!$B$3:$B$1000)/((MAESTRO!$B$3:$B$1000="CIVILES")*(UPPER(MAESTRO!$L$3:$L$1000)="CONFIRMADO")),ROWS($A$3:A43))),"")</f>
        <v/>
      </c>
    </row>
    <row r="44" spans="1:24" ht="22.05" customHeight="1">
      <c r="A44" s="18" t="str">
        <f ca="1">IFERROR(INDEX(MAESTRO!A:A,_xludf.AGGREGATE(15,6,ROW(MAESTRO!$B$3:$B$1000)/((MAESTRO!$B$3:$B$1000="CIVILES")*(UPPER(MAESTRO!$L$3:$L$1000)="CONFIRMADO")),ROWS($A$3:A44))),"")</f>
        <v/>
      </c>
      <c r="B44" s="18" t="str">
        <f ca="1">IFERROR(INDEX(MAESTRO!B:B,_xludf.AGGREGATE(15,6,ROW(MAESTRO!$B$3:$B$1000)/((MAESTRO!$B$3:$B$1000="CIVILES")*(UPPER(MAESTRO!$L$3:$L$1000)="CONFIRMADO")),ROWS($A$3:A44))),"")</f>
        <v/>
      </c>
      <c r="C44" s="18" t="str">
        <f ca="1">IFERROR(INDEX(MAESTRO!C:C,_xludf.AGGREGATE(15,6,ROW(MAESTRO!$B$3:$B$1000)/((MAESTRO!$B$3:$B$1000="CIVILES")*(UPPER(MAESTRO!$L$3:$L$1000)="CONFIRMADO")),ROWS($A$3:A44))),"")</f>
        <v/>
      </c>
      <c r="D44" s="18" t="str">
        <f ca="1">IFERROR(INDEX(MAESTRO!D:D,_xludf.AGGREGATE(15,6,ROW(MAESTRO!$B$3:$B$1000)/((MAESTRO!$B$3:$B$1000="CIVILES")*(UPPER(MAESTRO!$L$3:$L$1000)="CONFIRMADO")),ROWS($A$3:A44))),"")</f>
        <v/>
      </c>
      <c r="E44" s="18" t="str">
        <f ca="1">IFERROR(INDEX(MAESTRO!E:E,_xludf.AGGREGATE(15,6,ROW(MAESTRO!$B$3:$B$1000)/((MAESTRO!$B$3:$B$1000="CIVILES")*(UPPER(MAESTRO!$L$3:$L$1000)="CONFIRMADO")),ROWS($A$3:A44))),"")</f>
        <v/>
      </c>
      <c r="F44" s="18" t="str">
        <f ca="1">IFERROR(INDEX(MAESTRO!F:F,_xludf.AGGREGATE(15,6,ROW(MAESTRO!$B$3:$B$1000)/((MAESTRO!$B$3:$B$1000="CIVILES")*(UPPER(MAESTRO!$L$3:$L$1000)="CONFIRMADO")),ROWS($A$3:A44))),"")</f>
        <v/>
      </c>
      <c r="G44" s="18" t="str">
        <f ca="1">IFERROR(INDEX(MAESTRO!G:G,_xludf.AGGREGATE(15,6,ROW(MAESTRO!$B$3:$B$1000)/((MAESTRO!$B$3:$B$1000="CIVILES")*(UPPER(MAESTRO!$L$3:$L$1000)="CONFIRMADO")),ROWS($A$3:A44))),"")</f>
        <v/>
      </c>
      <c r="H44" s="18" t="str">
        <f ca="1">IFERROR(INDEX(MAESTRO!H:H,_xludf.AGGREGATE(15,6,ROW(MAESTRO!$B$3:$B$1000)/((MAESTRO!$B$3:$B$1000="CIVILES")*(UPPER(MAESTRO!$L$3:$L$1000)="CONFIRMADO")),ROWS($A$3:A44))),"")</f>
        <v/>
      </c>
      <c r="I44" s="18" t="str">
        <f ca="1">IFERROR(INDEX(MAESTRO!I:I,_xludf.AGGREGATE(15,6,ROW(MAESTRO!$B$3:$B$1000)/((MAESTRO!$B$3:$B$1000="CIVILES")*(UPPER(MAESTRO!$L$3:$L$1000)="CONFIRMADO")),ROWS($A$3:A44))),"")</f>
        <v/>
      </c>
      <c r="J44" s="18" t="str">
        <f ca="1">IFERROR(INDEX(MAESTRO!J:J,_xludf.AGGREGATE(15,6,ROW(MAESTRO!$B$3:$B$1000)/((MAESTRO!$B$3:$B$1000="CIVILES")*(UPPER(MAESTRO!$L$3:$L$1000)="CONFIRMADO")),ROWS($A$3:A44))),"")</f>
        <v/>
      </c>
      <c r="K44" s="18" t="str">
        <f ca="1">IFERROR(INDEX(MAESTRO!K:K,_xludf.AGGREGATE(15,6,ROW(MAESTRO!$B$3:$B$1000)/((MAESTRO!$B$3:$B$1000="CIVILES")*(UPPER(MAESTRO!$L$3:$L$1000)="CONFIRMADO")),ROWS($A$3:A44))),"")</f>
        <v/>
      </c>
      <c r="L44" s="18" t="str">
        <f ca="1">IFERROR(INDEX(MAESTRO!L:L,_xludf.AGGREGATE(15,6,ROW(MAESTRO!$B$3:$B$1000)/((MAESTRO!$B$3:$B$1000="CIVILES")*(UPPER(MAESTRO!$L$3:$L$1000)="CONFIRMADO")),ROWS($A$3:A44))),"")</f>
        <v/>
      </c>
      <c r="M44" s="18" t="str">
        <f ca="1">IFERROR(INDEX(MAESTRO!M:M,_xludf.AGGREGATE(15,6,ROW(MAESTRO!$B$3:$B$1000)/((MAESTRO!$B$3:$B$1000="CIVILES")*(UPPER(MAESTRO!$L$3:$L$1000)="CONFIRMADO")),ROWS($A$3:A44))),"")</f>
        <v/>
      </c>
      <c r="N44" s="18" t="str">
        <f ca="1">IFERROR(INDEX(MAESTRO!N:N,_xludf.AGGREGATE(15,6,ROW(MAESTRO!$B$3:$B$1000)/((MAESTRO!$B$3:$B$1000="CIVILES")*(UPPER(MAESTRO!$L$3:$L$1000)="CONFIRMADO")),ROWS($A$3:A44))),"")</f>
        <v/>
      </c>
      <c r="O44" s="18" t="str">
        <f ca="1">IFERROR(INDEX(MAESTRO!O:O,_xludf.AGGREGATE(15,6,ROW(MAESTRO!$B$3:$B$1000)/((MAESTRO!$B$3:$B$1000="CIVILES")*(UPPER(MAESTRO!$L$3:$L$1000)="CONFIRMADO")),ROWS($A$3:A44))),"")</f>
        <v/>
      </c>
      <c r="P44" s="18" t="str">
        <f ca="1">IFERROR(INDEX(MAESTRO!P:P,_xludf.AGGREGATE(15,6,ROW(MAESTRO!$B$3:$B$1000)/((MAESTRO!$B$3:$B$1000="CIVILES")*(UPPER(MAESTRO!$L$3:$L$1000)="CONFIRMADO")),ROWS($A$3:A44))),"")</f>
        <v/>
      </c>
      <c r="Q44" s="18" t="str">
        <f ca="1">IFERROR(INDEX(MAESTRO!Q:Q,_xludf.AGGREGATE(15,6,ROW(MAESTRO!$B$3:$B$1000)/((MAESTRO!$B$3:$B$1000="CIVILES")*(UPPER(MAESTRO!$L$3:$L$1000)="CONFIRMADO")),ROWS($A$3:A44))),"")</f>
        <v/>
      </c>
      <c r="R44" s="18" t="str">
        <f ca="1">IFERROR(INDEX(MAESTRO!R:R,_xludf.AGGREGATE(15,6,ROW(MAESTRO!$B$3:$B$1000)/((MAESTRO!$B$3:$B$1000="CIVILES")*(UPPER(MAESTRO!$L$3:$L$1000)="CONFIRMADO")),ROWS($A$3:A44))),"")</f>
        <v/>
      </c>
      <c r="S44" s="18" t="str">
        <f ca="1">IFERROR(INDEX(MAESTRO!S:S,_xludf.AGGREGATE(15,6,ROW(MAESTRO!$B$3:$B$1000)/((MAESTRO!$B$3:$B$1000="CIVILES")*(UPPER(MAESTRO!$L$3:$L$1000)="CONFIRMADO")),ROWS($A$3:A44))),"")</f>
        <v/>
      </c>
      <c r="T44" s="18" t="str">
        <f ca="1">IFERROR(INDEX(MAESTRO!T:T,_xludf.AGGREGATE(15,6,ROW(MAESTRO!$B$3:$B$1000)/((MAESTRO!$B$3:$B$1000="CIVILES")*(UPPER(MAESTRO!$L$3:$L$1000)="CONFIRMADO")),ROWS($A$3:A44))),"")</f>
        <v/>
      </c>
      <c r="U44" s="18" t="str">
        <f ca="1">IFERROR(INDEX(MAESTRO!U:U,_xludf.AGGREGATE(15,6,ROW(MAESTRO!$B$3:$B$1000)/((MAESTRO!$B$3:$B$1000="CIVILES")*(UPPER(MAESTRO!$L$3:$L$1000)="CONFIRMADO")),ROWS($A$3:A44))),"")</f>
        <v/>
      </c>
      <c r="V44" s="18" t="str">
        <f ca="1">IFERROR(INDEX(MAESTRO!V:V,_xludf.AGGREGATE(15,6,ROW(MAESTRO!$B$3:$B$1000)/((MAESTRO!$B$3:$B$1000="CIVILES")*(UPPER(MAESTRO!$L$3:$L$1000)="CONFIRMADO")),ROWS($A$3:A44))),"")</f>
        <v/>
      </c>
      <c r="W44" s="18" t="str">
        <f ca="1">IFERROR(INDEX(MAESTRO!W:W,_xludf.AGGREGATE(15,6,ROW(MAESTRO!$B$3:$B$1000)/((MAESTRO!$B$3:$B$1000="CIVILES")*(UPPER(MAESTRO!$L$3:$L$1000)="CONFIRMADO")),ROWS($A$3:A44))),"")</f>
        <v/>
      </c>
      <c r="X44" s="18" t="str">
        <f ca="1">IFERROR(INDEX(MAESTRO!X:X,_xludf.AGGREGATE(15,6,ROW(MAESTRO!$B$3:$B$1000)/((MAESTRO!$B$3:$B$1000="CIVILES")*(UPPER(MAESTRO!$L$3:$L$1000)="CONFIRMADO")),ROWS($A$3:A44))),"")</f>
        <v/>
      </c>
    </row>
    <row r="45" spans="1:24" ht="22.05" customHeight="1">
      <c r="A45" s="10" t="str">
        <f ca="1">IFERROR(INDEX(MAESTRO!A:A,_xludf.AGGREGATE(15,6,ROW(MAESTRO!$B$3:$B$1000)/((MAESTRO!$B$3:$B$1000="CIVILES")*(UPPER(MAESTRO!$L$3:$L$1000)="CONFIRMADO")),ROWS($A$3:A45))),"")</f>
        <v/>
      </c>
      <c r="B45" s="10" t="str">
        <f ca="1">IFERROR(INDEX(MAESTRO!B:B,_xludf.AGGREGATE(15,6,ROW(MAESTRO!$B$3:$B$1000)/((MAESTRO!$B$3:$B$1000="CIVILES")*(UPPER(MAESTRO!$L$3:$L$1000)="CONFIRMADO")),ROWS($A$3:A45))),"")</f>
        <v/>
      </c>
      <c r="C45" s="10" t="str">
        <f ca="1">IFERROR(INDEX(MAESTRO!C:C,_xludf.AGGREGATE(15,6,ROW(MAESTRO!$B$3:$B$1000)/((MAESTRO!$B$3:$B$1000="CIVILES")*(UPPER(MAESTRO!$L$3:$L$1000)="CONFIRMADO")),ROWS($A$3:A45))),"")</f>
        <v/>
      </c>
      <c r="D45" s="10" t="str">
        <f ca="1">IFERROR(INDEX(MAESTRO!D:D,_xludf.AGGREGATE(15,6,ROW(MAESTRO!$B$3:$B$1000)/((MAESTRO!$B$3:$B$1000="CIVILES")*(UPPER(MAESTRO!$L$3:$L$1000)="CONFIRMADO")),ROWS($A$3:A45))),"")</f>
        <v/>
      </c>
      <c r="E45" s="10" t="str">
        <f ca="1">IFERROR(INDEX(MAESTRO!E:E,_xludf.AGGREGATE(15,6,ROW(MAESTRO!$B$3:$B$1000)/((MAESTRO!$B$3:$B$1000="CIVILES")*(UPPER(MAESTRO!$L$3:$L$1000)="CONFIRMADO")),ROWS($A$3:A45))),"")</f>
        <v/>
      </c>
      <c r="F45" s="10" t="str">
        <f ca="1">IFERROR(INDEX(MAESTRO!F:F,_xludf.AGGREGATE(15,6,ROW(MAESTRO!$B$3:$B$1000)/((MAESTRO!$B$3:$B$1000="CIVILES")*(UPPER(MAESTRO!$L$3:$L$1000)="CONFIRMADO")),ROWS($A$3:A45))),"")</f>
        <v/>
      </c>
      <c r="G45" s="10" t="str">
        <f ca="1">IFERROR(INDEX(MAESTRO!G:G,_xludf.AGGREGATE(15,6,ROW(MAESTRO!$B$3:$B$1000)/((MAESTRO!$B$3:$B$1000="CIVILES")*(UPPER(MAESTRO!$L$3:$L$1000)="CONFIRMADO")),ROWS($A$3:A45))),"")</f>
        <v/>
      </c>
      <c r="H45" s="10" t="str">
        <f ca="1">IFERROR(INDEX(MAESTRO!H:H,_xludf.AGGREGATE(15,6,ROW(MAESTRO!$B$3:$B$1000)/((MAESTRO!$B$3:$B$1000="CIVILES")*(UPPER(MAESTRO!$L$3:$L$1000)="CONFIRMADO")),ROWS($A$3:A45))),"")</f>
        <v/>
      </c>
      <c r="I45" s="10" t="str">
        <f ca="1">IFERROR(INDEX(MAESTRO!I:I,_xludf.AGGREGATE(15,6,ROW(MAESTRO!$B$3:$B$1000)/((MAESTRO!$B$3:$B$1000="CIVILES")*(UPPER(MAESTRO!$L$3:$L$1000)="CONFIRMADO")),ROWS($A$3:A45))),"")</f>
        <v/>
      </c>
      <c r="J45" s="10" t="str">
        <f ca="1">IFERROR(INDEX(MAESTRO!J:J,_xludf.AGGREGATE(15,6,ROW(MAESTRO!$B$3:$B$1000)/((MAESTRO!$B$3:$B$1000="CIVILES")*(UPPER(MAESTRO!$L$3:$L$1000)="CONFIRMADO")),ROWS($A$3:A45))),"")</f>
        <v/>
      </c>
      <c r="K45" s="10" t="str">
        <f ca="1">IFERROR(INDEX(MAESTRO!K:K,_xludf.AGGREGATE(15,6,ROW(MAESTRO!$B$3:$B$1000)/((MAESTRO!$B$3:$B$1000="CIVILES")*(UPPER(MAESTRO!$L$3:$L$1000)="CONFIRMADO")),ROWS($A$3:A45))),"")</f>
        <v/>
      </c>
      <c r="L45" s="10" t="str">
        <f ca="1">IFERROR(INDEX(MAESTRO!L:L,_xludf.AGGREGATE(15,6,ROW(MAESTRO!$B$3:$B$1000)/((MAESTRO!$B$3:$B$1000="CIVILES")*(UPPER(MAESTRO!$L$3:$L$1000)="CONFIRMADO")),ROWS($A$3:A45))),"")</f>
        <v/>
      </c>
      <c r="M45" s="10" t="str">
        <f ca="1">IFERROR(INDEX(MAESTRO!M:M,_xludf.AGGREGATE(15,6,ROW(MAESTRO!$B$3:$B$1000)/((MAESTRO!$B$3:$B$1000="CIVILES")*(UPPER(MAESTRO!$L$3:$L$1000)="CONFIRMADO")),ROWS($A$3:A45))),"")</f>
        <v/>
      </c>
      <c r="N45" s="10" t="str">
        <f ca="1">IFERROR(INDEX(MAESTRO!N:N,_xludf.AGGREGATE(15,6,ROW(MAESTRO!$B$3:$B$1000)/((MAESTRO!$B$3:$B$1000="CIVILES")*(UPPER(MAESTRO!$L$3:$L$1000)="CONFIRMADO")),ROWS($A$3:A45))),"")</f>
        <v/>
      </c>
      <c r="O45" s="10" t="str">
        <f ca="1">IFERROR(INDEX(MAESTRO!O:O,_xludf.AGGREGATE(15,6,ROW(MAESTRO!$B$3:$B$1000)/((MAESTRO!$B$3:$B$1000="CIVILES")*(UPPER(MAESTRO!$L$3:$L$1000)="CONFIRMADO")),ROWS($A$3:A45))),"")</f>
        <v/>
      </c>
      <c r="P45" s="10" t="str">
        <f ca="1">IFERROR(INDEX(MAESTRO!P:P,_xludf.AGGREGATE(15,6,ROW(MAESTRO!$B$3:$B$1000)/((MAESTRO!$B$3:$B$1000="CIVILES")*(UPPER(MAESTRO!$L$3:$L$1000)="CONFIRMADO")),ROWS($A$3:A45))),"")</f>
        <v/>
      </c>
      <c r="Q45" s="10" t="str">
        <f ca="1">IFERROR(INDEX(MAESTRO!Q:Q,_xludf.AGGREGATE(15,6,ROW(MAESTRO!$B$3:$B$1000)/((MAESTRO!$B$3:$B$1000="CIVILES")*(UPPER(MAESTRO!$L$3:$L$1000)="CONFIRMADO")),ROWS($A$3:A45))),"")</f>
        <v/>
      </c>
      <c r="R45" s="10" t="str">
        <f ca="1">IFERROR(INDEX(MAESTRO!R:R,_xludf.AGGREGATE(15,6,ROW(MAESTRO!$B$3:$B$1000)/((MAESTRO!$B$3:$B$1000="CIVILES")*(UPPER(MAESTRO!$L$3:$L$1000)="CONFIRMADO")),ROWS($A$3:A45))),"")</f>
        <v/>
      </c>
      <c r="S45" s="10" t="str">
        <f ca="1">IFERROR(INDEX(MAESTRO!S:S,_xludf.AGGREGATE(15,6,ROW(MAESTRO!$B$3:$B$1000)/((MAESTRO!$B$3:$B$1000="CIVILES")*(UPPER(MAESTRO!$L$3:$L$1000)="CONFIRMADO")),ROWS($A$3:A45))),"")</f>
        <v/>
      </c>
      <c r="T45" s="10" t="str">
        <f ca="1">IFERROR(INDEX(MAESTRO!T:T,_xludf.AGGREGATE(15,6,ROW(MAESTRO!$B$3:$B$1000)/((MAESTRO!$B$3:$B$1000="CIVILES")*(UPPER(MAESTRO!$L$3:$L$1000)="CONFIRMADO")),ROWS($A$3:A45))),"")</f>
        <v/>
      </c>
      <c r="U45" s="10" t="str">
        <f ca="1">IFERROR(INDEX(MAESTRO!U:U,_xludf.AGGREGATE(15,6,ROW(MAESTRO!$B$3:$B$1000)/((MAESTRO!$B$3:$B$1000="CIVILES")*(UPPER(MAESTRO!$L$3:$L$1000)="CONFIRMADO")),ROWS($A$3:A45))),"")</f>
        <v/>
      </c>
      <c r="V45" s="10" t="str">
        <f ca="1">IFERROR(INDEX(MAESTRO!V:V,_xludf.AGGREGATE(15,6,ROW(MAESTRO!$B$3:$B$1000)/((MAESTRO!$B$3:$B$1000="CIVILES")*(UPPER(MAESTRO!$L$3:$L$1000)="CONFIRMADO")),ROWS($A$3:A45))),"")</f>
        <v/>
      </c>
      <c r="W45" s="10" t="str">
        <f ca="1">IFERROR(INDEX(MAESTRO!W:W,_xludf.AGGREGATE(15,6,ROW(MAESTRO!$B$3:$B$1000)/((MAESTRO!$B$3:$B$1000="CIVILES")*(UPPER(MAESTRO!$L$3:$L$1000)="CONFIRMADO")),ROWS($A$3:A45))),"")</f>
        <v/>
      </c>
      <c r="X45" s="10" t="str">
        <f ca="1">IFERROR(INDEX(MAESTRO!X:X,_xludf.AGGREGATE(15,6,ROW(MAESTRO!$B$3:$B$1000)/((MAESTRO!$B$3:$B$1000="CIVILES")*(UPPER(MAESTRO!$L$3:$L$1000)="CONFIRMADO")),ROWS($A$3:A45))),"")</f>
        <v/>
      </c>
    </row>
    <row r="46" spans="1:24" ht="22.05" customHeight="1">
      <c r="A46" s="18" t="str">
        <f ca="1">IFERROR(INDEX(MAESTRO!A:A,_xludf.AGGREGATE(15,6,ROW(MAESTRO!$B$3:$B$1000)/((MAESTRO!$B$3:$B$1000="CIVILES")*(UPPER(MAESTRO!$L$3:$L$1000)="CONFIRMADO")),ROWS($A$3:A46))),"")</f>
        <v/>
      </c>
      <c r="B46" s="18" t="str">
        <f ca="1">IFERROR(INDEX(MAESTRO!B:B,_xludf.AGGREGATE(15,6,ROW(MAESTRO!$B$3:$B$1000)/((MAESTRO!$B$3:$B$1000="CIVILES")*(UPPER(MAESTRO!$L$3:$L$1000)="CONFIRMADO")),ROWS($A$3:A46))),"")</f>
        <v/>
      </c>
      <c r="C46" s="18" t="str">
        <f ca="1">IFERROR(INDEX(MAESTRO!C:C,_xludf.AGGREGATE(15,6,ROW(MAESTRO!$B$3:$B$1000)/((MAESTRO!$B$3:$B$1000="CIVILES")*(UPPER(MAESTRO!$L$3:$L$1000)="CONFIRMADO")),ROWS($A$3:A46))),"")</f>
        <v/>
      </c>
      <c r="D46" s="18" t="str">
        <f ca="1">IFERROR(INDEX(MAESTRO!D:D,_xludf.AGGREGATE(15,6,ROW(MAESTRO!$B$3:$B$1000)/((MAESTRO!$B$3:$B$1000="CIVILES")*(UPPER(MAESTRO!$L$3:$L$1000)="CONFIRMADO")),ROWS($A$3:A46))),"")</f>
        <v/>
      </c>
      <c r="E46" s="18" t="str">
        <f ca="1">IFERROR(INDEX(MAESTRO!E:E,_xludf.AGGREGATE(15,6,ROW(MAESTRO!$B$3:$B$1000)/((MAESTRO!$B$3:$B$1000="CIVILES")*(UPPER(MAESTRO!$L$3:$L$1000)="CONFIRMADO")),ROWS($A$3:A46))),"")</f>
        <v/>
      </c>
      <c r="F46" s="18" t="str">
        <f ca="1">IFERROR(INDEX(MAESTRO!F:F,_xludf.AGGREGATE(15,6,ROW(MAESTRO!$B$3:$B$1000)/((MAESTRO!$B$3:$B$1000="CIVILES")*(UPPER(MAESTRO!$L$3:$L$1000)="CONFIRMADO")),ROWS($A$3:A46))),"")</f>
        <v/>
      </c>
      <c r="G46" s="18" t="str">
        <f ca="1">IFERROR(INDEX(MAESTRO!G:G,_xludf.AGGREGATE(15,6,ROW(MAESTRO!$B$3:$B$1000)/((MAESTRO!$B$3:$B$1000="CIVILES")*(UPPER(MAESTRO!$L$3:$L$1000)="CONFIRMADO")),ROWS($A$3:A46))),"")</f>
        <v/>
      </c>
      <c r="H46" s="18" t="str">
        <f ca="1">IFERROR(INDEX(MAESTRO!H:H,_xludf.AGGREGATE(15,6,ROW(MAESTRO!$B$3:$B$1000)/((MAESTRO!$B$3:$B$1000="CIVILES")*(UPPER(MAESTRO!$L$3:$L$1000)="CONFIRMADO")),ROWS($A$3:A46))),"")</f>
        <v/>
      </c>
      <c r="I46" s="18" t="str">
        <f ca="1">IFERROR(INDEX(MAESTRO!I:I,_xludf.AGGREGATE(15,6,ROW(MAESTRO!$B$3:$B$1000)/((MAESTRO!$B$3:$B$1000="CIVILES")*(UPPER(MAESTRO!$L$3:$L$1000)="CONFIRMADO")),ROWS($A$3:A46))),"")</f>
        <v/>
      </c>
      <c r="J46" s="18" t="str">
        <f ca="1">IFERROR(INDEX(MAESTRO!J:J,_xludf.AGGREGATE(15,6,ROW(MAESTRO!$B$3:$B$1000)/((MAESTRO!$B$3:$B$1000="CIVILES")*(UPPER(MAESTRO!$L$3:$L$1000)="CONFIRMADO")),ROWS($A$3:A46))),"")</f>
        <v/>
      </c>
      <c r="K46" s="18" t="str">
        <f ca="1">IFERROR(INDEX(MAESTRO!K:K,_xludf.AGGREGATE(15,6,ROW(MAESTRO!$B$3:$B$1000)/((MAESTRO!$B$3:$B$1000="CIVILES")*(UPPER(MAESTRO!$L$3:$L$1000)="CONFIRMADO")),ROWS($A$3:A46))),"")</f>
        <v/>
      </c>
      <c r="L46" s="18" t="str">
        <f ca="1">IFERROR(INDEX(MAESTRO!L:L,_xludf.AGGREGATE(15,6,ROW(MAESTRO!$B$3:$B$1000)/((MAESTRO!$B$3:$B$1000="CIVILES")*(UPPER(MAESTRO!$L$3:$L$1000)="CONFIRMADO")),ROWS($A$3:A46))),"")</f>
        <v/>
      </c>
      <c r="M46" s="18" t="str">
        <f ca="1">IFERROR(INDEX(MAESTRO!M:M,_xludf.AGGREGATE(15,6,ROW(MAESTRO!$B$3:$B$1000)/((MAESTRO!$B$3:$B$1000="CIVILES")*(UPPER(MAESTRO!$L$3:$L$1000)="CONFIRMADO")),ROWS($A$3:A46))),"")</f>
        <v/>
      </c>
      <c r="N46" s="18" t="str">
        <f ca="1">IFERROR(INDEX(MAESTRO!N:N,_xludf.AGGREGATE(15,6,ROW(MAESTRO!$B$3:$B$1000)/((MAESTRO!$B$3:$B$1000="CIVILES")*(UPPER(MAESTRO!$L$3:$L$1000)="CONFIRMADO")),ROWS($A$3:A46))),"")</f>
        <v/>
      </c>
      <c r="O46" s="18" t="str">
        <f ca="1">IFERROR(INDEX(MAESTRO!O:O,_xludf.AGGREGATE(15,6,ROW(MAESTRO!$B$3:$B$1000)/((MAESTRO!$B$3:$B$1000="CIVILES")*(UPPER(MAESTRO!$L$3:$L$1000)="CONFIRMADO")),ROWS($A$3:A46))),"")</f>
        <v/>
      </c>
      <c r="P46" s="18" t="str">
        <f ca="1">IFERROR(INDEX(MAESTRO!P:P,_xludf.AGGREGATE(15,6,ROW(MAESTRO!$B$3:$B$1000)/((MAESTRO!$B$3:$B$1000="CIVILES")*(UPPER(MAESTRO!$L$3:$L$1000)="CONFIRMADO")),ROWS($A$3:A46))),"")</f>
        <v/>
      </c>
      <c r="Q46" s="18" t="str">
        <f ca="1">IFERROR(INDEX(MAESTRO!Q:Q,_xludf.AGGREGATE(15,6,ROW(MAESTRO!$B$3:$B$1000)/((MAESTRO!$B$3:$B$1000="CIVILES")*(UPPER(MAESTRO!$L$3:$L$1000)="CONFIRMADO")),ROWS($A$3:A46))),"")</f>
        <v/>
      </c>
      <c r="R46" s="18" t="str">
        <f ca="1">IFERROR(INDEX(MAESTRO!R:R,_xludf.AGGREGATE(15,6,ROW(MAESTRO!$B$3:$B$1000)/((MAESTRO!$B$3:$B$1000="CIVILES")*(UPPER(MAESTRO!$L$3:$L$1000)="CONFIRMADO")),ROWS($A$3:A46))),"")</f>
        <v/>
      </c>
      <c r="S46" s="18" t="str">
        <f ca="1">IFERROR(INDEX(MAESTRO!S:S,_xludf.AGGREGATE(15,6,ROW(MAESTRO!$B$3:$B$1000)/((MAESTRO!$B$3:$B$1000="CIVILES")*(UPPER(MAESTRO!$L$3:$L$1000)="CONFIRMADO")),ROWS($A$3:A46))),"")</f>
        <v/>
      </c>
      <c r="T46" s="18" t="str">
        <f ca="1">IFERROR(INDEX(MAESTRO!T:T,_xludf.AGGREGATE(15,6,ROW(MAESTRO!$B$3:$B$1000)/((MAESTRO!$B$3:$B$1000="CIVILES")*(UPPER(MAESTRO!$L$3:$L$1000)="CONFIRMADO")),ROWS($A$3:A46))),"")</f>
        <v/>
      </c>
      <c r="U46" s="18" t="str">
        <f ca="1">IFERROR(INDEX(MAESTRO!U:U,_xludf.AGGREGATE(15,6,ROW(MAESTRO!$B$3:$B$1000)/((MAESTRO!$B$3:$B$1000="CIVILES")*(UPPER(MAESTRO!$L$3:$L$1000)="CONFIRMADO")),ROWS($A$3:A46))),"")</f>
        <v/>
      </c>
      <c r="V46" s="18" t="str">
        <f ca="1">IFERROR(INDEX(MAESTRO!V:V,_xludf.AGGREGATE(15,6,ROW(MAESTRO!$B$3:$B$1000)/((MAESTRO!$B$3:$B$1000="CIVILES")*(UPPER(MAESTRO!$L$3:$L$1000)="CONFIRMADO")),ROWS($A$3:A46))),"")</f>
        <v/>
      </c>
      <c r="W46" s="18" t="str">
        <f ca="1">IFERROR(INDEX(MAESTRO!W:W,_xludf.AGGREGATE(15,6,ROW(MAESTRO!$B$3:$B$1000)/((MAESTRO!$B$3:$B$1000="CIVILES")*(UPPER(MAESTRO!$L$3:$L$1000)="CONFIRMADO")),ROWS($A$3:A46))),"")</f>
        <v/>
      </c>
      <c r="X46" s="18" t="str">
        <f ca="1">IFERROR(INDEX(MAESTRO!X:X,_xludf.AGGREGATE(15,6,ROW(MAESTRO!$B$3:$B$1000)/((MAESTRO!$B$3:$B$1000="CIVILES")*(UPPER(MAESTRO!$L$3:$L$1000)="CONFIRMADO")),ROWS($A$3:A46))),"")</f>
        <v/>
      </c>
    </row>
    <row r="47" spans="1:24" ht="22.05" customHeight="1">
      <c r="A47" s="10" t="str">
        <f ca="1">IFERROR(INDEX(MAESTRO!A:A,_xludf.AGGREGATE(15,6,ROW(MAESTRO!$B$3:$B$1000)/((MAESTRO!$B$3:$B$1000="CIVILES")*(UPPER(MAESTRO!$L$3:$L$1000)="CONFIRMADO")),ROWS($A$3:A47))),"")</f>
        <v/>
      </c>
      <c r="B47" s="10" t="str">
        <f ca="1">IFERROR(INDEX(MAESTRO!B:B,_xludf.AGGREGATE(15,6,ROW(MAESTRO!$B$3:$B$1000)/((MAESTRO!$B$3:$B$1000="CIVILES")*(UPPER(MAESTRO!$L$3:$L$1000)="CONFIRMADO")),ROWS($A$3:A47))),"")</f>
        <v/>
      </c>
      <c r="C47" s="10" t="str">
        <f ca="1">IFERROR(INDEX(MAESTRO!C:C,_xludf.AGGREGATE(15,6,ROW(MAESTRO!$B$3:$B$1000)/((MAESTRO!$B$3:$B$1000="CIVILES")*(UPPER(MAESTRO!$L$3:$L$1000)="CONFIRMADO")),ROWS($A$3:A47))),"")</f>
        <v/>
      </c>
      <c r="D47" s="10" t="str">
        <f ca="1">IFERROR(INDEX(MAESTRO!D:D,_xludf.AGGREGATE(15,6,ROW(MAESTRO!$B$3:$B$1000)/((MAESTRO!$B$3:$B$1000="CIVILES")*(UPPER(MAESTRO!$L$3:$L$1000)="CONFIRMADO")),ROWS($A$3:A47))),"")</f>
        <v/>
      </c>
      <c r="E47" s="10" t="str">
        <f ca="1">IFERROR(INDEX(MAESTRO!E:E,_xludf.AGGREGATE(15,6,ROW(MAESTRO!$B$3:$B$1000)/((MAESTRO!$B$3:$B$1000="CIVILES")*(UPPER(MAESTRO!$L$3:$L$1000)="CONFIRMADO")),ROWS($A$3:A47))),"")</f>
        <v/>
      </c>
      <c r="F47" s="10" t="str">
        <f ca="1">IFERROR(INDEX(MAESTRO!F:F,_xludf.AGGREGATE(15,6,ROW(MAESTRO!$B$3:$B$1000)/((MAESTRO!$B$3:$B$1000="CIVILES")*(UPPER(MAESTRO!$L$3:$L$1000)="CONFIRMADO")),ROWS($A$3:A47))),"")</f>
        <v/>
      </c>
      <c r="G47" s="10" t="str">
        <f ca="1">IFERROR(INDEX(MAESTRO!G:G,_xludf.AGGREGATE(15,6,ROW(MAESTRO!$B$3:$B$1000)/((MAESTRO!$B$3:$B$1000="CIVILES")*(UPPER(MAESTRO!$L$3:$L$1000)="CONFIRMADO")),ROWS($A$3:A47))),"")</f>
        <v/>
      </c>
      <c r="H47" s="10" t="str">
        <f ca="1">IFERROR(INDEX(MAESTRO!H:H,_xludf.AGGREGATE(15,6,ROW(MAESTRO!$B$3:$B$1000)/((MAESTRO!$B$3:$B$1000="CIVILES")*(UPPER(MAESTRO!$L$3:$L$1000)="CONFIRMADO")),ROWS($A$3:A47))),"")</f>
        <v/>
      </c>
      <c r="I47" s="10" t="str">
        <f ca="1">IFERROR(INDEX(MAESTRO!I:I,_xludf.AGGREGATE(15,6,ROW(MAESTRO!$B$3:$B$1000)/((MAESTRO!$B$3:$B$1000="CIVILES")*(UPPER(MAESTRO!$L$3:$L$1000)="CONFIRMADO")),ROWS($A$3:A47))),"")</f>
        <v/>
      </c>
      <c r="J47" s="10" t="str">
        <f ca="1">IFERROR(INDEX(MAESTRO!J:J,_xludf.AGGREGATE(15,6,ROW(MAESTRO!$B$3:$B$1000)/((MAESTRO!$B$3:$B$1000="CIVILES")*(UPPER(MAESTRO!$L$3:$L$1000)="CONFIRMADO")),ROWS($A$3:A47))),"")</f>
        <v/>
      </c>
      <c r="K47" s="10" t="str">
        <f ca="1">IFERROR(INDEX(MAESTRO!K:K,_xludf.AGGREGATE(15,6,ROW(MAESTRO!$B$3:$B$1000)/((MAESTRO!$B$3:$B$1000="CIVILES")*(UPPER(MAESTRO!$L$3:$L$1000)="CONFIRMADO")),ROWS($A$3:A47))),"")</f>
        <v/>
      </c>
      <c r="L47" s="10" t="str">
        <f ca="1">IFERROR(INDEX(MAESTRO!L:L,_xludf.AGGREGATE(15,6,ROW(MAESTRO!$B$3:$B$1000)/((MAESTRO!$B$3:$B$1000="CIVILES")*(UPPER(MAESTRO!$L$3:$L$1000)="CONFIRMADO")),ROWS($A$3:A47))),"")</f>
        <v/>
      </c>
      <c r="M47" s="10" t="str">
        <f ca="1">IFERROR(INDEX(MAESTRO!M:M,_xludf.AGGREGATE(15,6,ROW(MAESTRO!$B$3:$B$1000)/((MAESTRO!$B$3:$B$1000="CIVILES")*(UPPER(MAESTRO!$L$3:$L$1000)="CONFIRMADO")),ROWS($A$3:A47))),"")</f>
        <v/>
      </c>
      <c r="N47" s="10" t="str">
        <f ca="1">IFERROR(INDEX(MAESTRO!N:N,_xludf.AGGREGATE(15,6,ROW(MAESTRO!$B$3:$B$1000)/((MAESTRO!$B$3:$B$1000="CIVILES")*(UPPER(MAESTRO!$L$3:$L$1000)="CONFIRMADO")),ROWS($A$3:A47))),"")</f>
        <v/>
      </c>
      <c r="O47" s="10" t="str">
        <f ca="1">IFERROR(INDEX(MAESTRO!O:O,_xludf.AGGREGATE(15,6,ROW(MAESTRO!$B$3:$B$1000)/((MAESTRO!$B$3:$B$1000="CIVILES")*(UPPER(MAESTRO!$L$3:$L$1000)="CONFIRMADO")),ROWS($A$3:A47))),"")</f>
        <v/>
      </c>
      <c r="P47" s="10" t="str">
        <f ca="1">IFERROR(INDEX(MAESTRO!P:P,_xludf.AGGREGATE(15,6,ROW(MAESTRO!$B$3:$B$1000)/((MAESTRO!$B$3:$B$1000="CIVILES")*(UPPER(MAESTRO!$L$3:$L$1000)="CONFIRMADO")),ROWS($A$3:A47))),"")</f>
        <v/>
      </c>
      <c r="Q47" s="10" t="str">
        <f ca="1">IFERROR(INDEX(MAESTRO!Q:Q,_xludf.AGGREGATE(15,6,ROW(MAESTRO!$B$3:$B$1000)/((MAESTRO!$B$3:$B$1000="CIVILES")*(UPPER(MAESTRO!$L$3:$L$1000)="CONFIRMADO")),ROWS($A$3:A47))),"")</f>
        <v/>
      </c>
      <c r="R47" s="10" t="str">
        <f ca="1">IFERROR(INDEX(MAESTRO!R:R,_xludf.AGGREGATE(15,6,ROW(MAESTRO!$B$3:$B$1000)/((MAESTRO!$B$3:$B$1000="CIVILES")*(UPPER(MAESTRO!$L$3:$L$1000)="CONFIRMADO")),ROWS($A$3:A47))),"")</f>
        <v/>
      </c>
      <c r="S47" s="10" t="str">
        <f ca="1">IFERROR(INDEX(MAESTRO!S:S,_xludf.AGGREGATE(15,6,ROW(MAESTRO!$B$3:$B$1000)/((MAESTRO!$B$3:$B$1000="CIVILES")*(UPPER(MAESTRO!$L$3:$L$1000)="CONFIRMADO")),ROWS($A$3:A47))),"")</f>
        <v/>
      </c>
      <c r="T47" s="10" t="str">
        <f ca="1">IFERROR(INDEX(MAESTRO!T:T,_xludf.AGGREGATE(15,6,ROW(MAESTRO!$B$3:$B$1000)/((MAESTRO!$B$3:$B$1000="CIVILES")*(UPPER(MAESTRO!$L$3:$L$1000)="CONFIRMADO")),ROWS($A$3:A47))),"")</f>
        <v/>
      </c>
      <c r="U47" s="10" t="str">
        <f ca="1">IFERROR(INDEX(MAESTRO!U:U,_xludf.AGGREGATE(15,6,ROW(MAESTRO!$B$3:$B$1000)/((MAESTRO!$B$3:$B$1000="CIVILES")*(UPPER(MAESTRO!$L$3:$L$1000)="CONFIRMADO")),ROWS($A$3:A47))),"")</f>
        <v/>
      </c>
      <c r="V47" s="10" t="str">
        <f ca="1">IFERROR(INDEX(MAESTRO!V:V,_xludf.AGGREGATE(15,6,ROW(MAESTRO!$B$3:$B$1000)/((MAESTRO!$B$3:$B$1000="CIVILES")*(UPPER(MAESTRO!$L$3:$L$1000)="CONFIRMADO")),ROWS($A$3:A47))),"")</f>
        <v/>
      </c>
      <c r="W47" s="10" t="str">
        <f ca="1">IFERROR(INDEX(MAESTRO!W:W,_xludf.AGGREGATE(15,6,ROW(MAESTRO!$B$3:$B$1000)/((MAESTRO!$B$3:$B$1000="CIVILES")*(UPPER(MAESTRO!$L$3:$L$1000)="CONFIRMADO")),ROWS($A$3:A47))),"")</f>
        <v/>
      </c>
      <c r="X47" s="10" t="str">
        <f ca="1">IFERROR(INDEX(MAESTRO!X:X,_xludf.AGGREGATE(15,6,ROW(MAESTRO!$B$3:$B$1000)/((MAESTRO!$B$3:$B$1000="CIVILES")*(UPPER(MAESTRO!$L$3:$L$1000)="CONFIRMADO")),ROWS($A$3:A47))),"")</f>
        <v/>
      </c>
    </row>
    <row r="48" spans="1:24" ht="22.05" customHeight="1">
      <c r="A48" s="18" t="str">
        <f ca="1">IFERROR(INDEX(MAESTRO!A:A,_xludf.AGGREGATE(15,6,ROW(MAESTRO!$B$3:$B$1000)/((MAESTRO!$B$3:$B$1000="CIVILES")*(UPPER(MAESTRO!$L$3:$L$1000)="CONFIRMADO")),ROWS($A$3:A48))),"")</f>
        <v/>
      </c>
      <c r="B48" s="18" t="str">
        <f ca="1">IFERROR(INDEX(MAESTRO!B:B,_xludf.AGGREGATE(15,6,ROW(MAESTRO!$B$3:$B$1000)/((MAESTRO!$B$3:$B$1000="CIVILES")*(UPPER(MAESTRO!$L$3:$L$1000)="CONFIRMADO")),ROWS($A$3:A48))),"")</f>
        <v/>
      </c>
      <c r="C48" s="18" t="str">
        <f ca="1">IFERROR(INDEX(MAESTRO!C:C,_xludf.AGGREGATE(15,6,ROW(MAESTRO!$B$3:$B$1000)/((MAESTRO!$B$3:$B$1000="CIVILES")*(UPPER(MAESTRO!$L$3:$L$1000)="CONFIRMADO")),ROWS($A$3:A48))),"")</f>
        <v/>
      </c>
      <c r="D48" s="18" t="str">
        <f ca="1">IFERROR(INDEX(MAESTRO!D:D,_xludf.AGGREGATE(15,6,ROW(MAESTRO!$B$3:$B$1000)/((MAESTRO!$B$3:$B$1000="CIVILES")*(UPPER(MAESTRO!$L$3:$L$1000)="CONFIRMADO")),ROWS($A$3:A48))),"")</f>
        <v/>
      </c>
      <c r="E48" s="18" t="str">
        <f ca="1">IFERROR(INDEX(MAESTRO!E:E,_xludf.AGGREGATE(15,6,ROW(MAESTRO!$B$3:$B$1000)/((MAESTRO!$B$3:$B$1000="CIVILES")*(UPPER(MAESTRO!$L$3:$L$1000)="CONFIRMADO")),ROWS($A$3:A48))),"")</f>
        <v/>
      </c>
      <c r="F48" s="18" t="str">
        <f ca="1">IFERROR(INDEX(MAESTRO!F:F,_xludf.AGGREGATE(15,6,ROW(MAESTRO!$B$3:$B$1000)/((MAESTRO!$B$3:$B$1000="CIVILES")*(UPPER(MAESTRO!$L$3:$L$1000)="CONFIRMADO")),ROWS($A$3:A48))),"")</f>
        <v/>
      </c>
      <c r="G48" s="18" t="str">
        <f ca="1">IFERROR(INDEX(MAESTRO!G:G,_xludf.AGGREGATE(15,6,ROW(MAESTRO!$B$3:$B$1000)/((MAESTRO!$B$3:$B$1000="CIVILES")*(UPPER(MAESTRO!$L$3:$L$1000)="CONFIRMADO")),ROWS($A$3:A48))),"")</f>
        <v/>
      </c>
      <c r="H48" s="18" t="str">
        <f ca="1">IFERROR(INDEX(MAESTRO!H:H,_xludf.AGGREGATE(15,6,ROW(MAESTRO!$B$3:$B$1000)/((MAESTRO!$B$3:$B$1000="CIVILES")*(UPPER(MAESTRO!$L$3:$L$1000)="CONFIRMADO")),ROWS($A$3:A48))),"")</f>
        <v/>
      </c>
      <c r="I48" s="18" t="str">
        <f ca="1">IFERROR(INDEX(MAESTRO!I:I,_xludf.AGGREGATE(15,6,ROW(MAESTRO!$B$3:$B$1000)/((MAESTRO!$B$3:$B$1000="CIVILES")*(UPPER(MAESTRO!$L$3:$L$1000)="CONFIRMADO")),ROWS($A$3:A48))),"")</f>
        <v/>
      </c>
      <c r="J48" s="18" t="str">
        <f ca="1">IFERROR(INDEX(MAESTRO!J:J,_xludf.AGGREGATE(15,6,ROW(MAESTRO!$B$3:$B$1000)/((MAESTRO!$B$3:$B$1000="CIVILES")*(UPPER(MAESTRO!$L$3:$L$1000)="CONFIRMADO")),ROWS($A$3:A48))),"")</f>
        <v/>
      </c>
      <c r="K48" s="18" t="str">
        <f ca="1">IFERROR(INDEX(MAESTRO!K:K,_xludf.AGGREGATE(15,6,ROW(MAESTRO!$B$3:$B$1000)/((MAESTRO!$B$3:$B$1000="CIVILES")*(UPPER(MAESTRO!$L$3:$L$1000)="CONFIRMADO")),ROWS($A$3:A48))),"")</f>
        <v/>
      </c>
      <c r="L48" s="18" t="str">
        <f ca="1">IFERROR(INDEX(MAESTRO!L:L,_xludf.AGGREGATE(15,6,ROW(MAESTRO!$B$3:$B$1000)/((MAESTRO!$B$3:$B$1000="CIVILES")*(UPPER(MAESTRO!$L$3:$L$1000)="CONFIRMADO")),ROWS($A$3:A48))),"")</f>
        <v/>
      </c>
      <c r="M48" s="18" t="str">
        <f ca="1">IFERROR(INDEX(MAESTRO!M:M,_xludf.AGGREGATE(15,6,ROW(MAESTRO!$B$3:$B$1000)/((MAESTRO!$B$3:$B$1000="CIVILES")*(UPPER(MAESTRO!$L$3:$L$1000)="CONFIRMADO")),ROWS($A$3:A48))),"")</f>
        <v/>
      </c>
      <c r="N48" s="18" t="str">
        <f ca="1">IFERROR(INDEX(MAESTRO!N:N,_xludf.AGGREGATE(15,6,ROW(MAESTRO!$B$3:$B$1000)/((MAESTRO!$B$3:$B$1000="CIVILES")*(UPPER(MAESTRO!$L$3:$L$1000)="CONFIRMADO")),ROWS($A$3:A48))),"")</f>
        <v/>
      </c>
      <c r="O48" s="18" t="str">
        <f ca="1">IFERROR(INDEX(MAESTRO!O:O,_xludf.AGGREGATE(15,6,ROW(MAESTRO!$B$3:$B$1000)/((MAESTRO!$B$3:$B$1000="CIVILES")*(UPPER(MAESTRO!$L$3:$L$1000)="CONFIRMADO")),ROWS($A$3:A48))),"")</f>
        <v/>
      </c>
      <c r="P48" s="18" t="str">
        <f ca="1">IFERROR(INDEX(MAESTRO!P:P,_xludf.AGGREGATE(15,6,ROW(MAESTRO!$B$3:$B$1000)/((MAESTRO!$B$3:$B$1000="CIVILES")*(UPPER(MAESTRO!$L$3:$L$1000)="CONFIRMADO")),ROWS($A$3:A48))),"")</f>
        <v/>
      </c>
      <c r="Q48" s="18" t="str">
        <f ca="1">IFERROR(INDEX(MAESTRO!Q:Q,_xludf.AGGREGATE(15,6,ROW(MAESTRO!$B$3:$B$1000)/((MAESTRO!$B$3:$B$1000="CIVILES")*(UPPER(MAESTRO!$L$3:$L$1000)="CONFIRMADO")),ROWS($A$3:A48))),"")</f>
        <v/>
      </c>
      <c r="R48" s="18" t="str">
        <f ca="1">IFERROR(INDEX(MAESTRO!R:R,_xludf.AGGREGATE(15,6,ROW(MAESTRO!$B$3:$B$1000)/((MAESTRO!$B$3:$B$1000="CIVILES")*(UPPER(MAESTRO!$L$3:$L$1000)="CONFIRMADO")),ROWS($A$3:A48))),"")</f>
        <v/>
      </c>
      <c r="S48" s="18" t="str">
        <f ca="1">IFERROR(INDEX(MAESTRO!S:S,_xludf.AGGREGATE(15,6,ROW(MAESTRO!$B$3:$B$1000)/((MAESTRO!$B$3:$B$1000="CIVILES")*(UPPER(MAESTRO!$L$3:$L$1000)="CONFIRMADO")),ROWS($A$3:A48))),"")</f>
        <v/>
      </c>
      <c r="T48" s="18" t="str">
        <f ca="1">IFERROR(INDEX(MAESTRO!T:T,_xludf.AGGREGATE(15,6,ROW(MAESTRO!$B$3:$B$1000)/((MAESTRO!$B$3:$B$1000="CIVILES")*(UPPER(MAESTRO!$L$3:$L$1000)="CONFIRMADO")),ROWS($A$3:A48))),"")</f>
        <v/>
      </c>
      <c r="U48" s="18" t="str">
        <f ca="1">IFERROR(INDEX(MAESTRO!U:U,_xludf.AGGREGATE(15,6,ROW(MAESTRO!$B$3:$B$1000)/((MAESTRO!$B$3:$B$1000="CIVILES")*(UPPER(MAESTRO!$L$3:$L$1000)="CONFIRMADO")),ROWS($A$3:A48))),"")</f>
        <v/>
      </c>
      <c r="V48" s="18" t="str">
        <f ca="1">IFERROR(INDEX(MAESTRO!V:V,_xludf.AGGREGATE(15,6,ROW(MAESTRO!$B$3:$B$1000)/((MAESTRO!$B$3:$B$1000="CIVILES")*(UPPER(MAESTRO!$L$3:$L$1000)="CONFIRMADO")),ROWS($A$3:A48))),"")</f>
        <v/>
      </c>
      <c r="W48" s="18" t="str">
        <f ca="1">IFERROR(INDEX(MAESTRO!W:W,_xludf.AGGREGATE(15,6,ROW(MAESTRO!$B$3:$B$1000)/((MAESTRO!$B$3:$B$1000="CIVILES")*(UPPER(MAESTRO!$L$3:$L$1000)="CONFIRMADO")),ROWS($A$3:A48))),"")</f>
        <v/>
      </c>
      <c r="X48" s="18" t="str">
        <f ca="1">IFERROR(INDEX(MAESTRO!X:X,_xludf.AGGREGATE(15,6,ROW(MAESTRO!$B$3:$B$1000)/((MAESTRO!$B$3:$B$1000="CIVILES")*(UPPER(MAESTRO!$L$3:$L$1000)="CONFIRMADO")),ROWS($A$3:A48))),"")</f>
        <v/>
      </c>
    </row>
    <row r="49" spans="1:24" ht="22.05" customHeight="1">
      <c r="A49" s="10" t="str">
        <f ca="1">IFERROR(INDEX(MAESTRO!A:A,_xludf.AGGREGATE(15,6,ROW(MAESTRO!$B$3:$B$1000)/((MAESTRO!$B$3:$B$1000="CIVILES")*(UPPER(MAESTRO!$L$3:$L$1000)="CONFIRMADO")),ROWS($A$3:A49))),"")</f>
        <v/>
      </c>
      <c r="B49" s="10" t="str">
        <f ca="1">IFERROR(INDEX(MAESTRO!B:B,_xludf.AGGREGATE(15,6,ROW(MAESTRO!$B$3:$B$1000)/((MAESTRO!$B$3:$B$1000="CIVILES")*(UPPER(MAESTRO!$L$3:$L$1000)="CONFIRMADO")),ROWS($A$3:A49))),"")</f>
        <v/>
      </c>
      <c r="C49" s="10" t="str">
        <f ca="1">IFERROR(INDEX(MAESTRO!C:C,_xludf.AGGREGATE(15,6,ROW(MAESTRO!$B$3:$B$1000)/((MAESTRO!$B$3:$B$1000="CIVILES")*(UPPER(MAESTRO!$L$3:$L$1000)="CONFIRMADO")),ROWS($A$3:A49))),"")</f>
        <v/>
      </c>
      <c r="D49" s="10" t="str">
        <f ca="1">IFERROR(INDEX(MAESTRO!D:D,_xludf.AGGREGATE(15,6,ROW(MAESTRO!$B$3:$B$1000)/((MAESTRO!$B$3:$B$1000="CIVILES")*(UPPER(MAESTRO!$L$3:$L$1000)="CONFIRMADO")),ROWS($A$3:A49))),"")</f>
        <v/>
      </c>
      <c r="E49" s="10" t="str">
        <f ca="1">IFERROR(INDEX(MAESTRO!E:E,_xludf.AGGREGATE(15,6,ROW(MAESTRO!$B$3:$B$1000)/((MAESTRO!$B$3:$B$1000="CIVILES")*(UPPER(MAESTRO!$L$3:$L$1000)="CONFIRMADO")),ROWS($A$3:A49))),"")</f>
        <v/>
      </c>
      <c r="F49" s="10" t="str">
        <f ca="1">IFERROR(INDEX(MAESTRO!F:F,_xludf.AGGREGATE(15,6,ROW(MAESTRO!$B$3:$B$1000)/((MAESTRO!$B$3:$B$1000="CIVILES")*(UPPER(MAESTRO!$L$3:$L$1000)="CONFIRMADO")),ROWS($A$3:A49))),"")</f>
        <v/>
      </c>
      <c r="G49" s="10" t="str">
        <f ca="1">IFERROR(INDEX(MAESTRO!G:G,_xludf.AGGREGATE(15,6,ROW(MAESTRO!$B$3:$B$1000)/((MAESTRO!$B$3:$B$1000="CIVILES")*(UPPER(MAESTRO!$L$3:$L$1000)="CONFIRMADO")),ROWS($A$3:A49))),"")</f>
        <v/>
      </c>
      <c r="H49" s="10" t="str">
        <f ca="1">IFERROR(INDEX(MAESTRO!H:H,_xludf.AGGREGATE(15,6,ROW(MAESTRO!$B$3:$B$1000)/((MAESTRO!$B$3:$B$1000="CIVILES")*(UPPER(MAESTRO!$L$3:$L$1000)="CONFIRMADO")),ROWS($A$3:A49))),"")</f>
        <v/>
      </c>
      <c r="I49" s="10" t="str">
        <f ca="1">IFERROR(INDEX(MAESTRO!I:I,_xludf.AGGREGATE(15,6,ROW(MAESTRO!$B$3:$B$1000)/((MAESTRO!$B$3:$B$1000="CIVILES")*(UPPER(MAESTRO!$L$3:$L$1000)="CONFIRMADO")),ROWS($A$3:A49))),"")</f>
        <v/>
      </c>
      <c r="J49" s="10" t="str">
        <f ca="1">IFERROR(INDEX(MAESTRO!J:J,_xludf.AGGREGATE(15,6,ROW(MAESTRO!$B$3:$B$1000)/((MAESTRO!$B$3:$B$1000="CIVILES")*(UPPER(MAESTRO!$L$3:$L$1000)="CONFIRMADO")),ROWS($A$3:A49))),"")</f>
        <v/>
      </c>
      <c r="K49" s="10" t="str">
        <f ca="1">IFERROR(INDEX(MAESTRO!K:K,_xludf.AGGREGATE(15,6,ROW(MAESTRO!$B$3:$B$1000)/((MAESTRO!$B$3:$B$1000="CIVILES")*(UPPER(MAESTRO!$L$3:$L$1000)="CONFIRMADO")),ROWS($A$3:A49))),"")</f>
        <v/>
      </c>
      <c r="L49" s="10" t="str">
        <f ca="1">IFERROR(INDEX(MAESTRO!L:L,_xludf.AGGREGATE(15,6,ROW(MAESTRO!$B$3:$B$1000)/((MAESTRO!$B$3:$B$1000="CIVILES")*(UPPER(MAESTRO!$L$3:$L$1000)="CONFIRMADO")),ROWS($A$3:A49))),"")</f>
        <v/>
      </c>
      <c r="M49" s="10" t="str">
        <f ca="1">IFERROR(INDEX(MAESTRO!M:M,_xludf.AGGREGATE(15,6,ROW(MAESTRO!$B$3:$B$1000)/((MAESTRO!$B$3:$B$1000="CIVILES")*(UPPER(MAESTRO!$L$3:$L$1000)="CONFIRMADO")),ROWS($A$3:A49))),"")</f>
        <v/>
      </c>
      <c r="N49" s="10" t="str">
        <f ca="1">IFERROR(INDEX(MAESTRO!N:N,_xludf.AGGREGATE(15,6,ROW(MAESTRO!$B$3:$B$1000)/((MAESTRO!$B$3:$B$1000="CIVILES")*(UPPER(MAESTRO!$L$3:$L$1000)="CONFIRMADO")),ROWS($A$3:A49))),"")</f>
        <v/>
      </c>
      <c r="O49" s="10" t="str">
        <f ca="1">IFERROR(INDEX(MAESTRO!O:O,_xludf.AGGREGATE(15,6,ROW(MAESTRO!$B$3:$B$1000)/((MAESTRO!$B$3:$B$1000="CIVILES")*(UPPER(MAESTRO!$L$3:$L$1000)="CONFIRMADO")),ROWS($A$3:A49))),"")</f>
        <v/>
      </c>
      <c r="P49" s="10" t="str">
        <f ca="1">IFERROR(INDEX(MAESTRO!P:P,_xludf.AGGREGATE(15,6,ROW(MAESTRO!$B$3:$B$1000)/((MAESTRO!$B$3:$B$1000="CIVILES")*(UPPER(MAESTRO!$L$3:$L$1000)="CONFIRMADO")),ROWS($A$3:A49))),"")</f>
        <v/>
      </c>
      <c r="Q49" s="10" t="str">
        <f ca="1">IFERROR(INDEX(MAESTRO!Q:Q,_xludf.AGGREGATE(15,6,ROW(MAESTRO!$B$3:$B$1000)/((MAESTRO!$B$3:$B$1000="CIVILES")*(UPPER(MAESTRO!$L$3:$L$1000)="CONFIRMADO")),ROWS($A$3:A49))),"")</f>
        <v/>
      </c>
      <c r="R49" s="10" t="str">
        <f ca="1">IFERROR(INDEX(MAESTRO!R:R,_xludf.AGGREGATE(15,6,ROW(MAESTRO!$B$3:$B$1000)/((MAESTRO!$B$3:$B$1000="CIVILES")*(UPPER(MAESTRO!$L$3:$L$1000)="CONFIRMADO")),ROWS($A$3:A49))),"")</f>
        <v/>
      </c>
      <c r="S49" s="10" t="str">
        <f ca="1">IFERROR(INDEX(MAESTRO!S:S,_xludf.AGGREGATE(15,6,ROW(MAESTRO!$B$3:$B$1000)/((MAESTRO!$B$3:$B$1000="CIVILES")*(UPPER(MAESTRO!$L$3:$L$1000)="CONFIRMADO")),ROWS($A$3:A49))),"")</f>
        <v/>
      </c>
      <c r="T49" s="10" t="str">
        <f ca="1">IFERROR(INDEX(MAESTRO!T:T,_xludf.AGGREGATE(15,6,ROW(MAESTRO!$B$3:$B$1000)/((MAESTRO!$B$3:$B$1000="CIVILES")*(UPPER(MAESTRO!$L$3:$L$1000)="CONFIRMADO")),ROWS($A$3:A49))),"")</f>
        <v/>
      </c>
      <c r="U49" s="10" t="str">
        <f ca="1">IFERROR(INDEX(MAESTRO!U:U,_xludf.AGGREGATE(15,6,ROW(MAESTRO!$B$3:$B$1000)/((MAESTRO!$B$3:$B$1000="CIVILES")*(UPPER(MAESTRO!$L$3:$L$1000)="CONFIRMADO")),ROWS($A$3:A49))),"")</f>
        <v/>
      </c>
      <c r="V49" s="10" t="str">
        <f ca="1">IFERROR(INDEX(MAESTRO!V:V,_xludf.AGGREGATE(15,6,ROW(MAESTRO!$B$3:$B$1000)/((MAESTRO!$B$3:$B$1000="CIVILES")*(UPPER(MAESTRO!$L$3:$L$1000)="CONFIRMADO")),ROWS($A$3:A49))),"")</f>
        <v/>
      </c>
      <c r="W49" s="10" t="str">
        <f ca="1">IFERROR(INDEX(MAESTRO!W:W,_xludf.AGGREGATE(15,6,ROW(MAESTRO!$B$3:$B$1000)/((MAESTRO!$B$3:$B$1000="CIVILES")*(UPPER(MAESTRO!$L$3:$L$1000)="CONFIRMADO")),ROWS($A$3:A49))),"")</f>
        <v/>
      </c>
      <c r="X49" s="10" t="str">
        <f ca="1">IFERROR(INDEX(MAESTRO!X:X,_xludf.AGGREGATE(15,6,ROW(MAESTRO!$B$3:$B$1000)/((MAESTRO!$B$3:$B$1000="CIVILES")*(UPPER(MAESTRO!$L$3:$L$1000)="CONFIRMADO")),ROWS($A$3:A49))),"")</f>
        <v/>
      </c>
    </row>
    <row r="50" spans="1:24" ht="22.05" customHeight="1">
      <c r="A50" s="18" t="str">
        <f ca="1">IFERROR(INDEX(MAESTRO!A:A,_xludf.AGGREGATE(15,6,ROW(MAESTRO!$B$3:$B$1000)/((MAESTRO!$B$3:$B$1000="CIVILES")*(UPPER(MAESTRO!$L$3:$L$1000)="CONFIRMADO")),ROWS($A$3:A50))),"")</f>
        <v/>
      </c>
      <c r="B50" s="18" t="str">
        <f ca="1">IFERROR(INDEX(MAESTRO!B:B,_xludf.AGGREGATE(15,6,ROW(MAESTRO!$B$3:$B$1000)/((MAESTRO!$B$3:$B$1000="CIVILES")*(UPPER(MAESTRO!$L$3:$L$1000)="CONFIRMADO")),ROWS($A$3:A50))),"")</f>
        <v/>
      </c>
      <c r="C50" s="18" t="str">
        <f ca="1">IFERROR(INDEX(MAESTRO!C:C,_xludf.AGGREGATE(15,6,ROW(MAESTRO!$B$3:$B$1000)/((MAESTRO!$B$3:$B$1000="CIVILES")*(UPPER(MAESTRO!$L$3:$L$1000)="CONFIRMADO")),ROWS($A$3:A50))),"")</f>
        <v/>
      </c>
      <c r="D50" s="18" t="str">
        <f ca="1">IFERROR(INDEX(MAESTRO!D:D,_xludf.AGGREGATE(15,6,ROW(MAESTRO!$B$3:$B$1000)/((MAESTRO!$B$3:$B$1000="CIVILES")*(UPPER(MAESTRO!$L$3:$L$1000)="CONFIRMADO")),ROWS($A$3:A50))),"")</f>
        <v/>
      </c>
      <c r="E50" s="18" t="str">
        <f ca="1">IFERROR(INDEX(MAESTRO!E:E,_xludf.AGGREGATE(15,6,ROW(MAESTRO!$B$3:$B$1000)/((MAESTRO!$B$3:$B$1000="CIVILES")*(UPPER(MAESTRO!$L$3:$L$1000)="CONFIRMADO")),ROWS($A$3:A50))),"")</f>
        <v/>
      </c>
      <c r="F50" s="18" t="str">
        <f ca="1">IFERROR(INDEX(MAESTRO!F:F,_xludf.AGGREGATE(15,6,ROW(MAESTRO!$B$3:$B$1000)/((MAESTRO!$B$3:$B$1000="CIVILES")*(UPPER(MAESTRO!$L$3:$L$1000)="CONFIRMADO")),ROWS($A$3:A50))),"")</f>
        <v/>
      </c>
      <c r="G50" s="18" t="str">
        <f ca="1">IFERROR(INDEX(MAESTRO!G:G,_xludf.AGGREGATE(15,6,ROW(MAESTRO!$B$3:$B$1000)/((MAESTRO!$B$3:$B$1000="CIVILES")*(UPPER(MAESTRO!$L$3:$L$1000)="CONFIRMADO")),ROWS($A$3:A50))),"")</f>
        <v/>
      </c>
      <c r="H50" s="18" t="str">
        <f ca="1">IFERROR(INDEX(MAESTRO!H:H,_xludf.AGGREGATE(15,6,ROW(MAESTRO!$B$3:$B$1000)/((MAESTRO!$B$3:$B$1000="CIVILES")*(UPPER(MAESTRO!$L$3:$L$1000)="CONFIRMADO")),ROWS($A$3:A50))),"")</f>
        <v/>
      </c>
      <c r="I50" s="18" t="str">
        <f ca="1">IFERROR(INDEX(MAESTRO!I:I,_xludf.AGGREGATE(15,6,ROW(MAESTRO!$B$3:$B$1000)/((MAESTRO!$B$3:$B$1000="CIVILES")*(UPPER(MAESTRO!$L$3:$L$1000)="CONFIRMADO")),ROWS($A$3:A50))),"")</f>
        <v/>
      </c>
      <c r="J50" s="18" t="str">
        <f ca="1">IFERROR(INDEX(MAESTRO!J:J,_xludf.AGGREGATE(15,6,ROW(MAESTRO!$B$3:$B$1000)/((MAESTRO!$B$3:$B$1000="CIVILES")*(UPPER(MAESTRO!$L$3:$L$1000)="CONFIRMADO")),ROWS($A$3:A50))),"")</f>
        <v/>
      </c>
      <c r="K50" s="18" t="str">
        <f ca="1">IFERROR(INDEX(MAESTRO!K:K,_xludf.AGGREGATE(15,6,ROW(MAESTRO!$B$3:$B$1000)/((MAESTRO!$B$3:$B$1000="CIVILES")*(UPPER(MAESTRO!$L$3:$L$1000)="CONFIRMADO")),ROWS($A$3:A50))),"")</f>
        <v/>
      </c>
      <c r="L50" s="18" t="str">
        <f ca="1">IFERROR(INDEX(MAESTRO!L:L,_xludf.AGGREGATE(15,6,ROW(MAESTRO!$B$3:$B$1000)/((MAESTRO!$B$3:$B$1000="CIVILES")*(UPPER(MAESTRO!$L$3:$L$1000)="CONFIRMADO")),ROWS($A$3:A50))),"")</f>
        <v/>
      </c>
      <c r="M50" s="18" t="str">
        <f ca="1">IFERROR(INDEX(MAESTRO!M:M,_xludf.AGGREGATE(15,6,ROW(MAESTRO!$B$3:$B$1000)/((MAESTRO!$B$3:$B$1000="CIVILES")*(UPPER(MAESTRO!$L$3:$L$1000)="CONFIRMADO")),ROWS($A$3:A50))),"")</f>
        <v/>
      </c>
      <c r="N50" s="18" t="str">
        <f ca="1">IFERROR(INDEX(MAESTRO!N:N,_xludf.AGGREGATE(15,6,ROW(MAESTRO!$B$3:$B$1000)/((MAESTRO!$B$3:$B$1000="CIVILES")*(UPPER(MAESTRO!$L$3:$L$1000)="CONFIRMADO")),ROWS($A$3:A50))),"")</f>
        <v/>
      </c>
      <c r="O50" s="18" t="str">
        <f ca="1">IFERROR(INDEX(MAESTRO!O:O,_xludf.AGGREGATE(15,6,ROW(MAESTRO!$B$3:$B$1000)/((MAESTRO!$B$3:$B$1000="CIVILES")*(UPPER(MAESTRO!$L$3:$L$1000)="CONFIRMADO")),ROWS($A$3:A50))),"")</f>
        <v/>
      </c>
      <c r="P50" s="18" t="str">
        <f ca="1">IFERROR(INDEX(MAESTRO!P:P,_xludf.AGGREGATE(15,6,ROW(MAESTRO!$B$3:$B$1000)/((MAESTRO!$B$3:$B$1000="CIVILES")*(UPPER(MAESTRO!$L$3:$L$1000)="CONFIRMADO")),ROWS($A$3:A50))),"")</f>
        <v/>
      </c>
      <c r="Q50" s="18" t="str">
        <f ca="1">IFERROR(INDEX(MAESTRO!Q:Q,_xludf.AGGREGATE(15,6,ROW(MAESTRO!$B$3:$B$1000)/((MAESTRO!$B$3:$B$1000="CIVILES")*(UPPER(MAESTRO!$L$3:$L$1000)="CONFIRMADO")),ROWS($A$3:A50))),"")</f>
        <v/>
      </c>
      <c r="R50" s="18" t="str">
        <f ca="1">IFERROR(INDEX(MAESTRO!R:R,_xludf.AGGREGATE(15,6,ROW(MAESTRO!$B$3:$B$1000)/((MAESTRO!$B$3:$B$1000="CIVILES")*(UPPER(MAESTRO!$L$3:$L$1000)="CONFIRMADO")),ROWS($A$3:A50))),"")</f>
        <v/>
      </c>
      <c r="S50" s="18" t="str">
        <f ca="1">IFERROR(INDEX(MAESTRO!S:S,_xludf.AGGREGATE(15,6,ROW(MAESTRO!$B$3:$B$1000)/((MAESTRO!$B$3:$B$1000="CIVILES")*(UPPER(MAESTRO!$L$3:$L$1000)="CONFIRMADO")),ROWS($A$3:A50))),"")</f>
        <v/>
      </c>
      <c r="T50" s="18" t="str">
        <f ca="1">IFERROR(INDEX(MAESTRO!T:T,_xludf.AGGREGATE(15,6,ROW(MAESTRO!$B$3:$B$1000)/((MAESTRO!$B$3:$B$1000="CIVILES")*(UPPER(MAESTRO!$L$3:$L$1000)="CONFIRMADO")),ROWS($A$3:A50))),"")</f>
        <v/>
      </c>
      <c r="U50" s="18" t="str">
        <f ca="1">IFERROR(INDEX(MAESTRO!U:U,_xludf.AGGREGATE(15,6,ROW(MAESTRO!$B$3:$B$1000)/((MAESTRO!$B$3:$B$1000="CIVILES")*(UPPER(MAESTRO!$L$3:$L$1000)="CONFIRMADO")),ROWS($A$3:A50))),"")</f>
        <v/>
      </c>
      <c r="V50" s="18" t="str">
        <f ca="1">IFERROR(INDEX(MAESTRO!V:V,_xludf.AGGREGATE(15,6,ROW(MAESTRO!$B$3:$B$1000)/((MAESTRO!$B$3:$B$1000="CIVILES")*(UPPER(MAESTRO!$L$3:$L$1000)="CONFIRMADO")),ROWS($A$3:A50))),"")</f>
        <v/>
      </c>
      <c r="W50" s="18" t="str">
        <f ca="1">IFERROR(INDEX(MAESTRO!W:W,_xludf.AGGREGATE(15,6,ROW(MAESTRO!$B$3:$B$1000)/((MAESTRO!$B$3:$B$1000="CIVILES")*(UPPER(MAESTRO!$L$3:$L$1000)="CONFIRMADO")),ROWS($A$3:A50))),"")</f>
        <v/>
      </c>
      <c r="X50" s="18" t="str">
        <f ca="1">IFERROR(INDEX(MAESTRO!X:X,_xludf.AGGREGATE(15,6,ROW(MAESTRO!$B$3:$B$1000)/((MAESTRO!$B$3:$B$1000="CIVILES")*(UPPER(MAESTRO!$L$3:$L$1000)="CONFIRMADO")),ROWS($A$3:A50))),"")</f>
        <v/>
      </c>
    </row>
    <row r="51" spans="1:24" ht="22.05" customHeight="1">
      <c r="A51" s="10" t="str">
        <f ca="1">IFERROR(INDEX(MAESTRO!A:A,_xludf.AGGREGATE(15,6,ROW(MAESTRO!$B$3:$B$1000)/((MAESTRO!$B$3:$B$1000="CIVILES")*(UPPER(MAESTRO!$L$3:$L$1000)="CONFIRMADO")),ROWS($A$3:A51))),"")</f>
        <v/>
      </c>
      <c r="B51" s="10" t="str">
        <f ca="1">IFERROR(INDEX(MAESTRO!B:B,_xludf.AGGREGATE(15,6,ROW(MAESTRO!$B$3:$B$1000)/((MAESTRO!$B$3:$B$1000="CIVILES")*(UPPER(MAESTRO!$L$3:$L$1000)="CONFIRMADO")),ROWS($A$3:A51))),"")</f>
        <v/>
      </c>
      <c r="C51" s="10" t="str">
        <f ca="1">IFERROR(INDEX(MAESTRO!C:C,_xludf.AGGREGATE(15,6,ROW(MAESTRO!$B$3:$B$1000)/((MAESTRO!$B$3:$B$1000="CIVILES")*(UPPER(MAESTRO!$L$3:$L$1000)="CONFIRMADO")),ROWS($A$3:A51))),"")</f>
        <v/>
      </c>
      <c r="D51" s="10" t="str">
        <f ca="1">IFERROR(INDEX(MAESTRO!D:D,_xludf.AGGREGATE(15,6,ROW(MAESTRO!$B$3:$B$1000)/((MAESTRO!$B$3:$B$1000="CIVILES")*(UPPER(MAESTRO!$L$3:$L$1000)="CONFIRMADO")),ROWS($A$3:A51))),"")</f>
        <v/>
      </c>
      <c r="E51" s="10" t="str">
        <f ca="1">IFERROR(INDEX(MAESTRO!E:E,_xludf.AGGREGATE(15,6,ROW(MAESTRO!$B$3:$B$1000)/((MAESTRO!$B$3:$B$1000="CIVILES")*(UPPER(MAESTRO!$L$3:$L$1000)="CONFIRMADO")),ROWS($A$3:A51))),"")</f>
        <v/>
      </c>
      <c r="F51" s="10" t="str">
        <f ca="1">IFERROR(INDEX(MAESTRO!F:F,_xludf.AGGREGATE(15,6,ROW(MAESTRO!$B$3:$B$1000)/((MAESTRO!$B$3:$B$1000="CIVILES")*(UPPER(MAESTRO!$L$3:$L$1000)="CONFIRMADO")),ROWS($A$3:A51))),"")</f>
        <v/>
      </c>
      <c r="G51" s="10" t="str">
        <f ca="1">IFERROR(INDEX(MAESTRO!G:G,_xludf.AGGREGATE(15,6,ROW(MAESTRO!$B$3:$B$1000)/((MAESTRO!$B$3:$B$1000="CIVILES")*(UPPER(MAESTRO!$L$3:$L$1000)="CONFIRMADO")),ROWS($A$3:A51))),"")</f>
        <v/>
      </c>
      <c r="H51" s="10" t="str">
        <f ca="1">IFERROR(INDEX(MAESTRO!H:H,_xludf.AGGREGATE(15,6,ROW(MAESTRO!$B$3:$B$1000)/((MAESTRO!$B$3:$B$1000="CIVILES")*(UPPER(MAESTRO!$L$3:$L$1000)="CONFIRMADO")),ROWS($A$3:A51))),"")</f>
        <v/>
      </c>
      <c r="I51" s="10" t="str">
        <f ca="1">IFERROR(INDEX(MAESTRO!I:I,_xludf.AGGREGATE(15,6,ROW(MAESTRO!$B$3:$B$1000)/((MAESTRO!$B$3:$B$1000="CIVILES")*(UPPER(MAESTRO!$L$3:$L$1000)="CONFIRMADO")),ROWS($A$3:A51))),"")</f>
        <v/>
      </c>
      <c r="J51" s="10" t="str">
        <f ca="1">IFERROR(INDEX(MAESTRO!J:J,_xludf.AGGREGATE(15,6,ROW(MAESTRO!$B$3:$B$1000)/((MAESTRO!$B$3:$B$1000="CIVILES")*(UPPER(MAESTRO!$L$3:$L$1000)="CONFIRMADO")),ROWS($A$3:A51))),"")</f>
        <v/>
      </c>
      <c r="K51" s="10" t="str">
        <f ca="1">IFERROR(INDEX(MAESTRO!K:K,_xludf.AGGREGATE(15,6,ROW(MAESTRO!$B$3:$B$1000)/((MAESTRO!$B$3:$B$1000="CIVILES")*(UPPER(MAESTRO!$L$3:$L$1000)="CONFIRMADO")),ROWS($A$3:A51))),"")</f>
        <v/>
      </c>
      <c r="L51" s="10" t="str">
        <f ca="1">IFERROR(INDEX(MAESTRO!L:L,_xludf.AGGREGATE(15,6,ROW(MAESTRO!$B$3:$B$1000)/((MAESTRO!$B$3:$B$1000="CIVILES")*(UPPER(MAESTRO!$L$3:$L$1000)="CONFIRMADO")),ROWS($A$3:A51))),"")</f>
        <v/>
      </c>
      <c r="M51" s="10" t="str">
        <f ca="1">IFERROR(INDEX(MAESTRO!M:M,_xludf.AGGREGATE(15,6,ROW(MAESTRO!$B$3:$B$1000)/((MAESTRO!$B$3:$B$1000="CIVILES")*(UPPER(MAESTRO!$L$3:$L$1000)="CONFIRMADO")),ROWS($A$3:A51))),"")</f>
        <v/>
      </c>
      <c r="N51" s="10" t="str">
        <f ca="1">IFERROR(INDEX(MAESTRO!N:N,_xludf.AGGREGATE(15,6,ROW(MAESTRO!$B$3:$B$1000)/((MAESTRO!$B$3:$B$1000="CIVILES")*(UPPER(MAESTRO!$L$3:$L$1000)="CONFIRMADO")),ROWS($A$3:A51))),"")</f>
        <v/>
      </c>
      <c r="O51" s="10" t="str">
        <f ca="1">IFERROR(INDEX(MAESTRO!O:O,_xludf.AGGREGATE(15,6,ROW(MAESTRO!$B$3:$B$1000)/((MAESTRO!$B$3:$B$1000="CIVILES")*(UPPER(MAESTRO!$L$3:$L$1000)="CONFIRMADO")),ROWS($A$3:A51))),"")</f>
        <v/>
      </c>
      <c r="P51" s="10" t="str">
        <f ca="1">IFERROR(INDEX(MAESTRO!P:P,_xludf.AGGREGATE(15,6,ROW(MAESTRO!$B$3:$B$1000)/((MAESTRO!$B$3:$B$1000="CIVILES")*(UPPER(MAESTRO!$L$3:$L$1000)="CONFIRMADO")),ROWS($A$3:A51))),"")</f>
        <v/>
      </c>
      <c r="Q51" s="10" t="str">
        <f ca="1">IFERROR(INDEX(MAESTRO!Q:Q,_xludf.AGGREGATE(15,6,ROW(MAESTRO!$B$3:$B$1000)/((MAESTRO!$B$3:$B$1000="CIVILES")*(UPPER(MAESTRO!$L$3:$L$1000)="CONFIRMADO")),ROWS($A$3:A51))),"")</f>
        <v/>
      </c>
      <c r="R51" s="10" t="str">
        <f ca="1">IFERROR(INDEX(MAESTRO!R:R,_xludf.AGGREGATE(15,6,ROW(MAESTRO!$B$3:$B$1000)/((MAESTRO!$B$3:$B$1000="CIVILES")*(UPPER(MAESTRO!$L$3:$L$1000)="CONFIRMADO")),ROWS($A$3:A51))),"")</f>
        <v/>
      </c>
      <c r="S51" s="10" t="str">
        <f ca="1">IFERROR(INDEX(MAESTRO!S:S,_xludf.AGGREGATE(15,6,ROW(MAESTRO!$B$3:$B$1000)/((MAESTRO!$B$3:$B$1000="CIVILES")*(UPPER(MAESTRO!$L$3:$L$1000)="CONFIRMADO")),ROWS($A$3:A51))),"")</f>
        <v/>
      </c>
      <c r="T51" s="10" t="str">
        <f ca="1">IFERROR(INDEX(MAESTRO!T:T,_xludf.AGGREGATE(15,6,ROW(MAESTRO!$B$3:$B$1000)/((MAESTRO!$B$3:$B$1000="CIVILES")*(UPPER(MAESTRO!$L$3:$L$1000)="CONFIRMADO")),ROWS($A$3:A51))),"")</f>
        <v/>
      </c>
      <c r="U51" s="10" t="str">
        <f ca="1">IFERROR(INDEX(MAESTRO!U:U,_xludf.AGGREGATE(15,6,ROW(MAESTRO!$B$3:$B$1000)/((MAESTRO!$B$3:$B$1000="CIVILES")*(UPPER(MAESTRO!$L$3:$L$1000)="CONFIRMADO")),ROWS($A$3:A51))),"")</f>
        <v/>
      </c>
      <c r="V51" s="10" t="str">
        <f ca="1">IFERROR(INDEX(MAESTRO!V:V,_xludf.AGGREGATE(15,6,ROW(MAESTRO!$B$3:$B$1000)/((MAESTRO!$B$3:$B$1000="CIVILES")*(UPPER(MAESTRO!$L$3:$L$1000)="CONFIRMADO")),ROWS($A$3:A51))),"")</f>
        <v/>
      </c>
      <c r="W51" s="10" t="str">
        <f ca="1">IFERROR(INDEX(MAESTRO!W:W,_xludf.AGGREGATE(15,6,ROW(MAESTRO!$B$3:$B$1000)/((MAESTRO!$B$3:$B$1000="CIVILES")*(UPPER(MAESTRO!$L$3:$L$1000)="CONFIRMADO")),ROWS($A$3:A51))),"")</f>
        <v/>
      </c>
      <c r="X51" s="10" t="str">
        <f ca="1">IFERROR(INDEX(MAESTRO!X:X,_xludf.AGGREGATE(15,6,ROW(MAESTRO!$B$3:$B$1000)/((MAESTRO!$B$3:$B$1000="CIVILES")*(UPPER(MAESTRO!$L$3:$L$1000)="CONFIRMADO")),ROWS($A$3:A51))),"")</f>
        <v/>
      </c>
    </row>
    <row r="52" spans="1:24" ht="22.05" customHeight="1">
      <c r="A52" s="18" t="str">
        <f ca="1">IFERROR(INDEX(MAESTRO!A:A,_xludf.AGGREGATE(15,6,ROW(MAESTRO!$B$3:$B$1000)/((MAESTRO!$B$3:$B$1000="CIVILES")*(UPPER(MAESTRO!$L$3:$L$1000)="CONFIRMADO")),ROWS($A$3:A52))),"")</f>
        <v/>
      </c>
      <c r="B52" s="18" t="str">
        <f ca="1">IFERROR(INDEX(MAESTRO!B:B,_xludf.AGGREGATE(15,6,ROW(MAESTRO!$B$3:$B$1000)/((MAESTRO!$B$3:$B$1000="CIVILES")*(UPPER(MAESTRO!$L$3:$L$1000)="CONFIRMADO")),ROWS($A$3:A52))),"")</f>
        <v/>
      </c>
      <c r="C52" s="18" t="str">
        <f ca="1">IFERROR(INDEX(MAESTRO!C:C,_xludf.AGGREGATE(15,6,ROW(MAESTRO!$B$3:$B$1000)/((MAESTRO!$B$3:$B$1000="CIVILES")*(UPPER(MAESTRO!$L$3:$L$1000)="CONFIRMADO")),ROWS($A$3:A52))),"")</f>
        <v/>
      </c>
      <c r="D52" s="18" t="str">
        <f ca="1">IFERROR(INDEX(MAESTRO!D:D,_xludf.AGGREGATE(15,6,ROW(MAESTRO!$B$3:$B$1000)/((MAESTRO!$B$3:$B$1000="CIVILES")*(UPPER(MAESTRO!$L$3:$L$1000)="CONFIRMADO")),ROWS($A$3:A52))),"")</f>
        <v/>
      </c>
      <c r="E52" s="18" t="str">
        <f ca="1">IFERROR(INDEX(MAESTRO!E:E,_xludf.AGGREGATE(15,6,ROW(MAESTRO!$B$3:$B$1000)/((MAESTRO!$B$3:$B$1000="CIVILES")*(UPPER(MAESTRO!$L$3:$L$1000)="CONFIRMADO")),ROWS($A$3:A52))),"")</f>
        <v/>
      </c>
      <c r="F52" s="18" t="str">
        <f ca="1">IFERROR(INDEX(MAESTRO!F:F,_xludf.AGGREGATE(15,6,ROW(MAESTRO!$B$3:$B$1000)/((MAESTRO!$B$3:$B$1000="CIVILES")*(UPPER(MAESTRO!$L$3:$L$1000)="CONFIRMADO")),ROWS($A$3:A52))),"")</f>
        <v/>
      </c>
      <c r="G52" s="18" t="str">
        <f ca="1">IFERROR(INDEX(MAESTRO!G:G,_xludf.AGGREGATE(15,6,ROW(MAESTRO!$B$3:$B$1000)/((MAESTRO!$B$3:$B$1000="CIVILES")*(UPPER(MAESTRO!$L$3:$L$1000)="CONFIRMADO")),ROWS($A$3:A52))),"")</f>
        <v/>
      </c>
      <c r="H52" s="18" t="str">
        <f ca="1">IFERROR(INDEX(MAESTRO!H:H,_xludf.AGGREGATE(15,6,ROW(MAESTRO!$B$3:$B$1000)/((MAESTRO!$B$3:$B$1000="CIVILES")*(UPPER(MAESTRO!$L$3:$L$1000)="CONFIRMADO")),ROWS($A$3:A52))),"")</f>
        <v/>
      </c>
      <c r="I52" s="18" t="str">
        <f ca="1">IFERROR(INDEX(MAESTRO!I:I,_xludf.AGGREGATE(15,6,ROW(MAESTRO!$B$3:$B$1000)/((MAESTRO!$B$3:$B$1000="CIVILES")*(UPPER(MAESTRO!$L$3:$L$1000)="CONFIRMADO")),ROWS($A$3:A52))),"")</f>
        <v/>
      </c>
      <c r="J52" s="18" t="str">
        <f ca="1">IFERROR(INDEX(MAESTRO!J:J,_xludf.AGGREGATE(15,6,ROW(MAESTRO!$B$3:$B$1000)/((MAESTRO!$B$3:$B$1000="CIVILES")*(UPPER(MAESTRO!$L$3:$L$1000)="CONFIRMADO")),ROWS($A$3:A52))),"")</f>
        <v/>
      </c>
      <c r="K52" s="18" t="str">
        <f ca="1">IFERROR(INDEX(MAESTRO!K:K,_xludf.AGGREGATE(15,6,ROW(MAESTRO!$B$3:$B$1000)/((MAESTRO!$B$3:$B$1000="CIVILES")*(UPPER(MAESTRO!$L$3:$L$1000)="CONFIRMADO")),ROWS($A$3:A52))),"")</f>
        <v/>
      </c>
      <c r="L52" s="18" t="str">
        <f ca="1">IFERROR(INDEX(MAESTRO!L:L,_xludf.AGGREGATE(15,6,ROW(MAESTRO!$B$3:$B$1000)/((MAESTRO!$B$3:$B$1000="CIVILES")*(UPPER(MAESTRO!$L$3:$L$1000)="CONFIRMADO")),ROWS($A$3:A52))),"")</f>
        <v/>
      </c>
      <c r="M52" s="18" t="str">
        <f ca="1">IFERROR(INDEX(MAESTRO!M:M,_xludf.AGGREGATE(15,6,ROW(MAESTRO!$B$3:$B$1000)/((MAESTRO!$B$3:$B$1000="CIVILES")*(UPPER(MAESTRO!$L$3:$L$1000)="CONFIRMADO")),ROWS($A$3:A52))),"")</f>
        <v/>
      </c>
      <c r="N52" s="18" t="str">
        <f ca="1">IFERROR(INDEX(MAESTRO!N:N,_xludf.AGGREGATE(15,6,ROW(MAESTRO!$B$3:$B$1000)/((MAESTRO!$B$3:$B$1000="CIVILES")*(UPPER(MAESTRO!$L$3:$L$1000)="CONFIRMADO")),ROWS($A$3:A52))),"")</f>
        <v/>
      </c>
      <c r="O52" s="18" t="str">
        <f ca="1">IFERROR(INDEX(MAESTRO!O:O,_xludf.AGGREGATE(15,6,ROW(MAESTRO!$B$3:$B$1000)/((MAESTRO!$B$3:$B$1000="CIVILES")*(UPPER(MAESTRO!$L$3:$L$1000)="CONFIRMADO")),ROWS($A$3:A52))),"")</f>
        <v/>
      </c>
      <c r="P52" s="18" t="str">
        <f ca="1">IFERROR(INDEX(MAESTRO!P:P,_xludf.AGGREGATE(15,6,ROW(MAESTRO!$B$3:$B$1000)/((MAESTRO!$B$3:$B$1000="CIVILES")*(UPPER(MAESTRO!$L$3:$L$1000)="CONFIRMADO")),ROWS($A$3:A52))),"")</f>
        <v/>
      </c>
      <c r="Q52" s="18" t="str">
        <f ca="1">IFERROR(INDEX(MAESTRO!Q:Q,_xludf.AGGREGATE(15,6,ROW(MAESTRO!$B$3:$B$1000)/((MAESTRO!$B$3:$B$1000="CIVILES")*(UPPER(MAESTRO!$L$3:$L$1000)="CONFIRMADO")),ROWS($A$3:A52))),"")</f>
        <v/>
      </c>
      <c r="R52" s="18" t="str">
        <f ca="1">IFERROR(INDEX(MAESTRO!R:R,_xludf.AGGREGATE(15,6,ROW(MAESTRO!$B$3:$B$1000)/((MAESTRO!$B$3:$B$1000="CIVILES")*(UPPER(MAESTRO!$L$3:$L$1000)="CONFIRMADO")),ROWS($A$3:A52))),"")</f>
        <v/>
      </c>
      <c r="S52" s="18" t="str">
        <f ca="1">IFERROR(INDEX(MAESTRO!S:S,_xludf.AGGREGATE(15,6,ROW(MAESTRO!$B$3:$B$1000)/((MAESTRO!$B$3:$B$1000="CIVILES")*(UPPER(MAESTRO!$L$3:$L$1000)="CONFIRMADO")),ROWS($A$3:A52))),"")</f>
        <v/>
      </c>
      <c r="T52" s="18" t="str">
        <f ca="1">IFERROR(INDEX(MAESTRO!T:T,_xludf.AGGREGATE(15,6,ROW(MAESTRO!$B$3:$B$1000)/((MAESTRO!$B$3:$B$1000="CIVILES")*(UPPER(MAESTRO!$L$3:$L$1000)="CONFIRMADO")),ROWS($A$3:A52))),"")</f>
        <v/>
      </c>
      <c r="U52" s="18" t="str">
        <f ca="1">IFERROR(INDEX(MAESTRO!U:U,_xludf.AGGREGATE(15,6,ROW(MAESTRO!$B$3:$B$1000)/((MAESTRO!$B$3:$B$1000="CIVILES")*(UPPER(MAESTRO!$L$3:$L$1000)="CONFIRMADO")),ROWS($A$3:A52))),"")</f>
        <v/>
      </c>
      <c r="V52" s="18" t="str">
        <f ca="1">IFERROR(INDEX(MAESTRO!V:V,_xludf.AGGREGATE(15,6,ROW(MAESTRO!$B$3:$B$1000)/((MAESTRO!$B$3:$B$1000="CIVILES")*(UPPER(MAESTRO!$L$3:$L$1000)="CONFIRMADO")),ROWS($A$3:A52))),"")</f>
        <v/>
      </c>
      <c r="W52" s="18" t="str">
        <f ca="1">IFERROR(INDEX(MAESTRO!W:W,_xludf.AGGREGATE(15,6,ROW(MAESTRO!$B$3:$B$1000)/((MAESTRO!$B$3:$B$1000="CIVILES")*(UPPER(MAESTRO!$L$3:$L$1000)="CONFIRMADO")),ROWS($A$3:A52))),"")</f>
        <v/>
      </c>
      <c r="X52" s="18" t="str">
        <f ca="1">IFERROR(INDEX(MAESTRO!X:X,_xludf.AGGREGATE(15,6,ROW(MAESTRO!$B$3:$B$1000)/((MAESTRO!$B$3:$B$1000="CIVILES")*(UPPER(MAESTRO!$L$3:$L$1000)="CONFIRMADO")),ROWS($A$3:A52))),"")</f>
        <v/>
      </c>
    </row>
    <row r="53" spans="1:24" ht="22.05" customHeight="1">
      <c r="A53" s="10" t="str">
        <f ca="1">IFERROR(INDEX(MAESTRO!A:A,_xludf.AGGREGATE(15,6,ROW(MAESTRO!$B$3:$B$1000)/((MAESTRO!$B$3:$B$1000="CIVILES")*(UPPER(MAESTRO!$L$3:$L$1000)="CONFIRMADO")),ROWS($A$3:A53))),"")</f>
        <v/>
      </c>
      <c r="B53" s="10" t="str">
        <f ca="1">IFERROR(INDEX(MAESTRO!B:B,_xludf.AGGREGATE(15,6,ROW(MAESTRO!$B$3:$B$1000)/((MAESTRO!$B$3:$B$1000="CIVILES")*(UPPER(MAESTRO!$L$3:$L$1000)="CONFIRMADO")),ROWS($A$3:A53))),"")</f>
        <v/>
      </c>
      <c r="C53" s="10" t="str">
        <f ca="1">IFERROR(INDEX(MAESTRO!C:C,_xludf.AGGREGATE(15,6,ROW(MAESTRO!$B$3:$B$1000)/((MAESTRO!$B$3:$B$1000="CIVILES")*(UPPER(MAESTRO!$L$3:$L$1000)="CONFIRMADO")),ROWS($A$3:A53))),"")</f>
        <v/>
      </c>
      <c r="D53" s="10" t="str">
        <f ca="1">IFERROR(INDEX(MAESTRO!D:D,_xludf.AGGREGATE(15,6,ROW(MAESTRO!$B$3:$B$1000)/((MAESTRO!$B$3:$B$1000="CIVILES")*(UPPER(MAESTRO!$L$3:$L$1000)="CONFIRMADO")),ROWS($A$3:A53))),"")</f>
        <v/>
      </c>
      <c r="E53" s="10" t="str">
        <f ca="1">IFERROR(INDEX(MAESTRO!E:E,_xludf.AGGREGATE(15,6,ROW(MAESTRO!$B$3:$B$1000)/((MAESTRO!$B$3:$B$1000="CIVILES")*(UPPER(MAESTRO!$L$3:$L$1000)="CONFIRMADO")),ROWS($A$3:A53))),"")</f>
        <v/>
      </c>
      <c r="F53" s="10" t="str">
        <f ca="1">IFERROR(INDEX(MAESTRO!F:F,_xludf.AGGREGATE(15,6,ROW(MAESTRO!$B$3:$B$1000)/((MAESTRO!$B$3:$B$1000="CIVILES")*(UPPER(MAESTRO!$L$3:$L$1000)="CONFIRMADO")),ROWS($A$3:A53))),"")</f>
        <v/>
      </c>
      <c r="G53" s="10" t="str">
        <f ca="1">IFERROR(INDEX(MAESTRO!G:G,_xludf.AGGREGATE(15,6,ROW(MAESTRO!$B$3:$B$1000)/((MAESTRO!$B$3:$B$1000="CIVILES")*(UPPER(MAESTRO!$L$3:$L$1000)="CONFIRMADO")),ROWS($A$3:A53))),"")</f>
        <v/>
      </c>
      <c r="H53" s="10" t="str">
        <f ca="1">IFERROR(INDEX(MAESTRO!H:H,_xludf.AGGREGATE(15,6,ROW(MAESTRO!$B$3:$B$1000)/((MAESTRO!$B$3:$B$1000="CIVILES")*(UPPER(MAESTRO!$L$3:$L$1000)="CONFIRMADO")),ROWS($A$3:A53))),"")</f>
        <v/>
      </c>
      <c r="I53" s="10" t="str">
        <f ca="1">IFERROR(INDEX(MAESTRO!I:I,_xludf.AGGREGATE(15,6,ROW(MAESTRO!$B$3:$B$1000)/((MAESTRO!$B$3:$B$1000="CIVILES")*(UPPER(MAESTRO!$L$3:$L$1000)="CONFIRMADO")),ROWS($A$3:A53))),"")</f>
        <v/>
      </c>
      <c r="J53" s="10" t="str">
        <f ca="1">IFERROR(INDEX(MAESTRO!J:J,_xludf.AGGREGATE(15,6,ROW(MAESTRO!$B$3:$B$1000)/((MAESTRO!$B$3:$B$1000="CIVILES")*(UPPER(MAESTRO!$L$3:$L$1000)="CONFIRMADO")),ROWS($A$3:A53))),"")</f>
        <v/>
      </c>
      <c r="K53" s="10" t="str">
        <f ca="1">IFERROR(INDEX(MAESTRO!K:K,_xludf.AGGREGATE(15,6,ROW(MAESTRO!$B$3:$B$1000)/((MAESTRO!$B$3:$B$1000="CIVILES")*(UPPER(MAESTRO!$L$3:$L$1000)="CONFIRMADO")),ROWS($A$3:A53))),"")</f>
        <v/>
      </c>
      <c r="L53" s="10" t="str">
        <f ca="1">IFERROR(INDEX(MAESTRO!L:L,_xludf.AGGREGATE(15,6,ROW(MAESTRO!$B$3:$B$1000)/((MAESTRO!$B$3:$B$1000="CIVILES")*(UPPER(MAESTRO!$L$3:$L$1000)="CONFIRMADO")),ROWS($A$3:A53))),"")</f>
        <v/>
      </c>
      <c r="M53" s="10" t="str">
        <f ca="1">IFERROR(INDEX(MAESTRO!M:M,_xludf.AGGREGATE(15,6,ROW(MAESTRO!$B$3:$B$1000)/((MAESTRO!$B$3:$B$1000="CIVILES")*(UPPER(MAESTRO!$L$3:$L$1000)="CONFIRMADO")),ROWS($A$3:A53))),"")</f>
        <v/>
      </c>
      <c r="N53" s="10" t="str">
        <f ca="1">IFERROR(INDEX(MAESTRO!N:N,_xludf.AGGREGATE(15,6,ROW(MAESTRO!$B$3:$B$1000)/((MAESTRO!$B$3:$B$1000="CIVILES")*(UPPER(MAESTRO!$L$3:$L$1000)="CONFIRMADO")),ROWS($A$3:A53))),"")</f>
        <v/>
      </c>
      <c r="O53" s="10" t="str">
        <f ca="1">IFERROR(INDEX(MAESTRO!O:O,_xludf.AGGREGATE(15,6,ROW(MAESTRO!$B$3:$B$1000)/((MAESTRO!$B$3:$B$1000="CIVILES")*(UPPER(MAESTRO!$L$3:$L$1000)="CONFIRMADO")),ROWS($A$3:A53))),"")</f>
        <v/>
      </c>
      <c r="P53" s="10" t="str">
        <f ca="1">IFERROR(INDEX(MAESTRO!P:P,_xludf.AGGREGATE(15,6,ROW(MAESTRO!$B$3:$B$1000)/((MAESTRO!$B$3:$B$1000="CIVILES")*(UPPER(MAESTRO!$L$3:$L$1000)="CONFIRMADO")),ROWS($A$3:A53))),"")</f>
        <v/>
      </c>
      <c r="Q53" s="10" t="str">
        <f ca="1">IFERROR(INDEX(MAESTRO!Q:Q,_xludf.AGGREGATE(15,6,ROW(MAESTRO!$B$3:$B$1000)/((MAESTRO!$B$3:$B$1000="CIVILES")*(UPPER(MAESTRO!$L$3:$L$1000)="CONFIRMADO")),ROWS($A$3:A53))),"")</f>
        <v/>
      </c>
      <c r="R53" s="10" t="str">
        <f ca="1">IFERROR(INDEX(MAESTRO!R:R,_xludf.AGGREGATE(15,6,ROW(MAESTRO!$B$3:$B$1000)/((MAESTRO!$B$3:$B$1000="CIVILES")*(UPPER(MAESTRO!$L$3:$L$1000)="CONFIRMADO")),ROWS($A$3:A53))),"")</f>
        <v/>
      </c>
      <c r="S53" s="10" t="str">
        <f ca="1">IFERROR(INDEX(MAESTRO!S:S,_xludf.AGGREGATE(15,6,ROW(MAESTRO!$B$3:$B$1000)/((MAESTRO!$B$3:$B$1000="CIVILES")*(UPPER(MAESTRO!$L$3:$L$1000)="CONFIRMADO")),ROWS($A$3:A53))),"")</f>
        <v/>
      </c>
      <c r="T53" s="10" t="str">
        <f ca="1">IFERROR(INDEX(MAESTRO!T:T,_xludf.AGGREGATE(15,6,ROW(MAESTRO!$B$3:$B$1000)/((MAESTRO!$B$3:$B$1000="CIVILES")*(UPPER(MAESTRO!$L$3:$L$1000)="CONFIRMADO")),ROWS($A$3:A53))),"")</f>
        <v/>
      </c>
      <c r="U53" s="10" t="str">
        <f ca="1">IFERROR(INDEX(MAESTRO!U:U,_xludf.AGGREGATE(15,6,ROW(MAESTRO!$B$3:$B$1000)/((MAESTRO!$B$3:$B$1000="CIVILES")*(UPPER(MAESTRO!$L$3:$L$1000)="CONFIRMADO")),ROWS($A$3:A53))),"")</f>
        <v/>
      </c>
      <c r="V53" s="10" t="str">
        <f ca="1">IFERROR(INDEX(MAESTRO!V:V,_xludf.AGGREGATE(15,6,ROW(MAESTRO!$B$3:$B$1000)/((MAESTRO!$B$3:$B$1000="CIVILES")*(UPPER(MAESTRO!$L$3:$L$1000)="CONFIRMADO")),ROWS($A$3:A53))),"")</f>
        <v/>
      </c>
      <c r="W53" s="10" t="str">
        <f ca="1">IFERROR(INDEX(MAESTRO!W:W,_xludf.AGGREGATE(15,6,ROW(MAESTRO!$B$3:$B$1000)/((MAESTRO!$B$3:$B$1000="CIVILES")*(UPPER(MAESTRO!$L$3:$L$1000)="CONFIRMADO")),ROWS($A$3:A53))),"")</f>
        <v/>
      </c>
      <c r="X53" s="10" t="str">
        <f ca="1">IFERROR(INDEX(MAESTRO!X:X,_xludf.AGGREGATE(15,6,ROW(MAESTRO!$B$3:$B$1000)/((MAESTRO!$B$3:$B$1000="CIVILES")*(UPPER(MAESTRO!$L$3:$L$1000)="CONFIRMADO")),ROWS($A$3:A53))),"")</f>
        <v/>
      </c>
    </row>
    <row r="54" spans="1:24" ht="22.05" customHeight="1">
      <c r="A54" s="18" t="str">
        <f ca="1">IFERROR(INDEX(MAESTRO!A:A,_xludf.AGGREGATE(15,6,ROW(MAESTRO!$B$3:$B$1000)/((MAESTRO!$B$3:$B$1000="CIVILES")*(UPPER(MAESTRO!$L$3:$L$1000)="CONFIRMADO")),ROWS($A$3:A54))),"")</f>
        <v/>
      </c>
      <c r="B54" s="18" t="str">
        <f ca="1">IFERROR(INDEX(MAESTRO!B:B,_xludf.AGGREGATE(15,6,ROW(MAESTRO!$B$3:$B$1000)/((MAESTRO!$B$3:$B$1000="CIVILES")*(UPPER(MAESTRO!$L$3:$L$1000)="CONFIRMADO")),ROWS($A$3:A54))),"")</f>
        <v/>
      </c>
      <c r="C54" s="18" t="str">
        <f ca="1">IFERROR(INDEX(MAESTRO!C:C,_xludf.AGGREGATE(15,6,ROW(MAESTRO!$B$3:$B$1000)/((MAESTRO!$B$3:$B$1000="CIVILES")*(UPPER(MAESTRO!$L$3:$L$1000)="CONFIRMADO")),ROWS($A$3:A54))),"")</f>
        <v/>
      </c>
      <c r="D54" s="18" t="str">
        <f ca="1">IFERROR(INDEX(MAESTRO!D:D,_xludf.AGGREGATE(15,6,ROW(MAESTRO!$B$3:$B$1000)/((MAESTRO!$B$3:$B$1000="CIVILES")*(UPPER(MAESTRO!$L$3:$L$1000)="CONFIRMADO")),ROWS($A$3:A54))),"")</f>
        <v/>
      </c>
      <c r="E54" s="18" t="str">
        <f ca="1">IFERROR(INDEX(MAESTRO!E:E,_xludf.AGGREGATE(15,6,ROW(MAESTRO!$B$3:$B$1000)/((MAESTRO!$B$3:$B$1000="CIVILES")*(UPPER(MAESTRO!$L$3:$L$1000)="CONFIRMADO")),ROWS($A$3:A54))),"")</f>
        <v/>
      </c>
      <c r="F54" s="18" t="str">
        <f ca="1">IFERROR(INDEX(MAESTRO!F:F,_xludf.AGGREGATE(15,6,ROW(MAESTRO!$B$3:$B$1000)/((MAESTRO!$B$3:$B$1000="CIVILES")*(UPPER(MAESTRO!$L$3:$L$1000)="CONFIRMADO")),ROWS($A$3:A54))),"")</f>
        <v/>
      </c>
      <c r="G54" s="18" t="str">
        <f ca="1">IFERROR(INDEX(MAESTRO!G:G,_xludf.AGGREGATE(15,6,ROW(MAESTRO!$B$3:$B$1000)/((MAESTRO!$B$3:$B$1000="CIVILES")*(UPPER(MAESTRO!$L$3:$L$1000)="CONFIRMADO")),ROWS($A$3:A54))),"")</f>
        <v/>
      </c>
      <c r="H54" s="18" t="str">
        <f ca="1">IFERROR(INDEX(MAESTRO!H:H,_xludf.AGGREGATE(15,6,ROW(MAESTRO!$B$3:$B$1000)/((MAESTRO!$B$3:$B$1000="CIVILES")*(UPPER(MAESTRO!$L$3:$L$1000)="CONFIRMADO")),ROWS($A$3:A54))),"")</f>
        <v/>
      </c>
      <c r="I54" s="18" t="str">
        <f ca="1">IFERROR(INDEX(MAESTRO!I:I,_xludf.AGGREGATE(15,6,ROW(MAESTRO!$B$3:$B$1000)/((MAESTRO!$B$3:$B$1000="CIVILES")*(UPPER(MAESTRO!$L$3:$L$1000)="CONFIRMADO")),ROWS($A$3:A54))),"")</f>
        <v/>
      </c>
      <c r="J54" s="18" t="str">
        <f ca="1">IFERROR(INDEX(MAESTRO!J:J,_xludf.AGGREGATE(15,6,ROW(MAESTRO!$B$3:$B$1000)/((MAESTRO!$B$3:$B$1000="CIVILES")*(UPPER(MAESTRO!$L$3:$L$1000)="CONFIRMADO")),ROWS($A$3:A54))),"")</f>
        <v/>
      </c>
      <c r="K54" s="18" t="str">
        <f ca="1">IFERROR(INDEX(MAESTRO!K:K,_xludf.AGGREGATE(15,6,ROW(MAESTRO!$B$3:$B$1000)/((MAESTRO!$B$3:$B$1000="CIVILES")*(UPPER(MAESTRO!$L$3:$L$1000)="CONFIRMADO")),ROWS($A$3:A54))),"")</f>
        <v/>
      </c>
      <c r="L54" s="18" t="str">
        <f ca="1">IFERROR(INDEX(MAESTRO!L:L,_xludf.AGGREGATE(15,6,ROW(MAESTRO!$B$3:$B$1000)/((MAESTRO!$B$3:$B$1000="CIVILES")*(UPPER(MAESTRO!$L$3:$L$1000)="CONFIRMADO")),ROWS($A$3:A54))),"")</f>
        <v/>
      </c>
      <c r="M54" s="18" t="str">
        <f ca="1">IFERROR(INDEX(MAESTRO!M:M,_xludf.AGGREGATE(15,6,ROW(MAESTRO!$B$3:$B$1000)/((MAESTRO!$B$3:$B$1000="CIVILES")*(UPPER(MAESTRO!$L$3:$L$1000)="CONFIRMADO")),ROWS($A$3:A54))),"")</f>
        <v/>
      </c>
      <c r="N54" s="18" t="str">
        <f ca="1">IFERROR(INDEX(MAESTRO!N:N,_xludf.AGGREGATE(15,6,ROW(MAESTRO!$B$3:$B$1000)/((MAESTRO!$B$3:$B$1000="CIVILES")*(UPPER(MAESTRO!$L$3:$L$1000)="CONFIRMADO")),ROWS($A$3:A54))),"")</f>
        <v/>
      </c>
      <c r="O54" s="18" t="str">
        <f ca="1">IFERROR(INDEX(MAESTRO!O:O,_xludf.AGGREGATE(15,6,ROW(MAESTRO!$B$3:$B$1000)/((MAESTRO!$B$3:$B$1000="CIVILES")*(UPPER(MAESTRO!$L$3:$L$1000)="CONFIRMADO")),ROWS($A$3:A54))),"")</f>
        <v/>
      </c>
      <c r="P54" s="18" t="str">
        <f ca="1">IFERROR(INDEX(MAESTRO!P:P,_xludf.AGGREGATE(15,6,ROW(MAESTRO!$B$3:$B$1000)/((MAESTRO!$B$3:$B$1000="CIVILES")*(UPPER(MAESTRO!$L$3:$L$1000)="CONFIRMADO")),ROWS($A$3:A54))),"")</f>
        <v/>
      </c>
      <c r="Q54" s="18" t="str">
        <f ca="1">IFERROR(INDEX(MAESTRO!Q:Q,_xludf.AGGREGATE(15,6,ROW(MAESTRO!$B$3:$B$1000)/((MAESTRO!$B$3:$B$1000="CIVILES")*(UPPER(MAESTRO!$L$3:$L$1000)="CONFIRMADO")),ROWS($A$3:A54))),"")</f>
        <v/>
      </c>
      <c r="R54" s="18" t="str">
        <f ca="1">IFERROR(INDEX(MAESTRO!R:R,_xludf.AGGREGATE(15,6,ROW(MAESTRO!$B$3:$B$1000)/((MAESTRO!$B$3:$B$1000="CIVILES")*(UPPER(MAESTRO!$L$3:$L$1000)="CONFIRMADO")),ROWS($A$3:A54))),"")</f>
        <v/>
      </c>
      <c r="S54" s="18" t="str">
        <f ca="1">IFERROR(INDEX(MAESTRO!S:S,_xludf.AGGREGATE(15,6,ROW(MAESTRO!$B$3:$B$1000)/((MAESTRO!$B$3:$B$1000="CIVILES")*(UPPER(MAESTRO!$L$3:$L$1000)="CONFIRMADO")),ROWS($A$3:A54))),"")</f>
        <v/>
      </c>
      <c r="T54" s="18" t="str">
        <f ca="1">IFERROR(INDEX(MAESTRO!T:T,_xludf.AGGREGATE(15,6,ROW(MAESTRO!$B$3:$B$1000)/((MAESTRO!$B$3:$B$1000="CIVILES")*(UPPER(MAESTRO!$L$3:$L$1000)="CONFIRMADO")),ROWS($A$3:A54))),"")</f>
        <v/>
      </c>
      <c r="U54" s="18" t="str">
        <f ca="1">IFERROR(INDEX(MAESTRO!U:U,_xludf.AGGREGATE(15,6,ROW(MAESTRO!$B$3:$B$1000)/((MAESTRO!$B$3:$B$1000="CIVILES")*(UPPER(MAESTRO!$L$3:$L$1000)="CONFIRMADO")),ROWS($A$3:A54))),"")</f>
        <v/>
      </c>
      <c r="V54" s="18" t="str">
        <f ca="1">IFERROR(INDEX(MAESTRO!V:V,_xludf.AGGREGATE(15,6,ROW(MAESTRO!$B$3:$B$1000)/((MAESTRO!$B$3:$B$1000="CIVILES")*(UPPER(MAESTRO!$L$3:$L$1000)="CONFIRMADO")),ROWS($A$3:A54))),"")</f>
        <v/>
      </c>
      <c r="W54" s="18" t="str">
        <f ca="1">IFERROR(INDEX(MAESTRO!W:W,_xludf.AGGREGATE(15,6,ROW(MAESTRO!$B$3:$B$1000)/((MAESTRO!$B$3:$B$1000="CIVILES")*(UPPER(MAESTRO!$L$3:$L$1000)="CONFIRMADO")),ROWS($A$3:A54))),"")</f>
        <v/>
      </c>
      <c r="X54" s="18" t="str">
        <f ca="1">IFERROR(INDEX(MAESTRO!X:X,_xludf.AGGREGATE(15,6,ROW(MAESTRO!$B$3:$B$1000)/((MAESTRO!$B$3:$B$1000="CIVILES")*(UPPER(MAESTRO!$L$3:$L$1000)="CONFIRMADO")),ROWS($A$3:A54))),"")</f>
        <v/>
      </c>
    </row>
    <row r="55" spans="1:24" ht="22.05" customHeight="1">
      <c r="A55" s="10" t="str">
        <f ca="1">IFERROR(INDEX(MAESTRO!A:A,_xludf.AGGREGATE(15,6,ROW(MAESTRO!$B$3:$B$1000)/((MAESTRO!$B$3:$B$1000="CIVILES")*(UPPER(MAESTRO!$L$3:$L$1000)="CONFIRMADO")),ROWS($A$3:A55))),"")</f>
        <v/>
      </c>
      <c r="B55" s="10" t="str">
        <f ca="1">IFERROR(INDEX(MAESTRO!B:B,_xludf.AGGREGATE(15,6,ROW(MAESTRO!$B$3:$B$1000)/((MAESTRO!$B$3:$B$1000="CIVILES")*(UPPER(MAESTRO!$L$3:$L$1000)="CONFIRMADO")),ROWS($A$3:A55))),"")</f>
        <v/>
      </c>
      <c r="C55" s="10" t="str">
        <f ca="1">IFERROR(INDEX(MAESTRO!C:C,_xludf.AGGREGATE(15,6,ROW(MAESTRO!$B$3:$B$1000)/((MAESTRO!$B$3:$B$1000="CIVILES")*(UPPER(MAESTRO!$L$3:$L$1000)="CONFIRMADO")),ROWS($A$3:A55))),"")</f>
        <v/>
      </c>
      <c r="D55" s="10" t="str">
        <f ca="1">IFERROR(INDEX(MAESTRO!D:D,_xludf.AGGREGATE(15,6,ROW(MAESTRO!$B$3:$B$1000)/((MAESTRO!$B$3:$B$1000="CIVILES")*(UPPER(MAESTRO!$L$3:$L$1000)="CONFIRMADO")),ROWS($A$3:A55))),"")</f>
        <v/>
      </c>
      <c r="E55" s="10" t="str">
        <f ca="1">IFERROR(INDEX(MAESTRO!E:E,_xludf.AGGREGATE(15,6,ROW(MAESTRO!$B$3:$B$1000)/((MAESTRO!$B$3:$B$1000="CIVILES")*(UPPER(MAESTRO!$L$3:$L$1000)="CONFIRMADO")),ROWS($A$3:A55))),"")</f>
        <v/>
      </c>
      <c r="F55" s="10" t="str">
        <f ca="1">IFERROR(INDEX(MAESTRO!F:F,_xludf.AGGREGATE(15,6,ROW(MAESTRO!$B$3:$B$1000)/((MAESTRO!$B$3:$B$1000="CIVILES")*(UPPER(MAESTRO!$L$3:$L$1000)="CONFIRMADO")),ROWS($A$3:A55))),"")</f>
        <v/>
      </c>
      <c r="G55" s="10" t="str">
        <f ca="1">IFERROR(INDEX(MAESTRO!G:G,_xludf.AGGREGATE(15,6,ROW(MAESTRO!$B$3:$B$1000)/((MAESTRO!$B$3:$B$1000="CIVILES")*(UPPER(MAESTRO!$L$3:$L$1000)="CONFIRMADO")),ROWS($A$3:A55))),"")</f>
        <v/>
      </c>
      <c r="H55" s="10" t="str">
        <f ca="1">IFERROR(INDEX(MAESTRO!H:H,_xludf.AGGREGATE(15,6,ROW(MAESTRO!$B$3:$B$1000)/((MAESTRO!$B$3:$B$1000="CIVILES")*(UPPER(MAESTRO!$L$3:$L$1000)="CONFIRMADO")),ROWS($A$3:A55))),"")</f>
        <v/>
      </c>
      <c r="I55" s="10" t="str">
        <f ca="1">IFERROR(INDEX(MAESTRO!I:I,_xludf.AGGREGATE(15,6,ROW(MAESTRO!$B$3:$B$1000)/((MAESTRO!$B$3:$B$1000="CIVILES")*(UPPER(MAESTRO!$L$3:$L$1000)="CONFIRMADO")),ROWS($A$3:A55))),"")</f>
        <v/>
      </c>
      <c r="J55" s="10" t="str">
        <f ca="1">IFERROR(INDEX(MAESTRO!J:J,_xludf.AGGREGATE(15,6,ROW(MAESTRO!$B$3:$B$1000)/((MAESTRO!$B$3:$B$1000="CIVILES")*(UPPER(MAESTRO!$L$3:$L$1000)="CONFIRMADO")),ROWS($A$3:A55))),"")</f>
        <v/>
      </c>
      <c r="K55" s="10" t="str">
        <f ca="1">IFERROR(INDEX(MAESTRO!K:K,_xludf.AGGREGATE(15,6,ROW(MAESTRO!$B$3:$B$1000)/((MAESTRO!$B$3:$B$1000="CIVILES")*(UPPER(MAESTRO!$L$3:$L$1000)="CONFIRMADO")),ROWS($A$3:A55))),"")</f>
        <v/>
      </c>
      <c r="L55" s="10" t="str">
        <f ca="1">IFERROR(INDEX(MAESTRO!L:L,_xludf.AGGREGATE(15,6,ROW(MAESTRO!$B$3:$B$1000)/((MAESTRO!$B$3:$B$1000="CIVILES")*(UPPER(MAESTRO!$L$3:$L$1000)="CONFIRMADO")),ROWS($A$3:A55))),"")</f>
        <v/>
      </c>
      <c r="M55" s="10" t="str">
        <f ca="1">IFERROR(INDEX(MAESTRO!M:M,_xludf.AGGREGATE(15,6,ROW(MAESTRO!$B$3:$B$1000)/((MAESTRO!$B$3:$B$1000="CIVILES")*(UPPER(MAESTRO!$L$3:$L$1000)="CONFIRMADO")),ROWS($A$3:A55))),"")</f>
        <v/>
      </c>
      <c r="N55" s="10" t="str">
        <f ca="1">IFERROR(INDEX(MAESTRO!N:N,_xludf.AGGREGATE(15,6,ROW(MAESTRO!$B$3:$B$1000)/((MAESTRO!$B$3:$B$1000="CIVILES")*(UPPER(MAESTRO!$L$3:$L$1000)="CONFIRMADO")),ROWS($A$3:A55))),"")</f>
        <v/>
      </c>
      <c r="O55" s="10" t="str">
        <f ca="1">IFERROR(INDEX(MAESTRO!O:O,_xludf.AGGREGATE(15,6,ROW(MAESTRO!$B$3:$B$1000)/((MAESTRO!$B$3:$B$1000="CIVILES")*(UPPER(MAESTRO!$L$3:$L$1000)="CONFIRMADO")),ROWS($A$3:A55))),"")</f>
        <v/>
      </c>
      <c r="P55" s="10" t="str">
        <f ca="1">IFERROR(INDEX(MAESTRO!P:P,_xludf.AGGREGATE(15,6,ROW(MAESTRO!$B$3:$B$1000)/((MAESTRO!$B$3:$B$1000="CIVILES")*(UPPER(MAESTRO!$L$3:$L$1000)="CONFIRMADO")),ROWS($A$3:A55))),"")</f>
        <v/>
      </c>
      <c r="Q55" s="10" t="str">
        <f ca="1">IFERROR(INDEX(MAESTRO!Q:Q,_xludf.AGGREGATE(15,6,ROW(MAESTRO!$B$3:$B$1000)/((MAESTRO!$B$3:$B$1000="CIVILES")*(UPPER(MAESTRO!$L$3:$L$1000)="CONFIRMADO")),ROWS($A$3:A55))),"")</f>
        <v/>
      </c>
      <c r="R55" s="10" t="str">
        <f ca="1">IFERROR(INDEX(MAESTRO!R:R,_xludf.AGGREGATE(15,6,ROW(MAESTRO!$B$3:$B$1000)/((MAESTRO!$B$3:$B$1000="CIVILES")*(UPPER(MAESTRO!$L$3:$L$1000)="CONFIRMADO")),ROWS($A$3:A55))),"")</f>
        <v/>
      </c>
      <c r="S55" s="10" t="str">
        <f ca="1">IFERROR(INDEX(MAESTRO!S:S,_xludf.AGGREGATE(15,6,ROW(MAESTRO!$B$3:$B$1000)/((MAESTRO!$B$3:$B$1000="CIVILES")*(UPPER(MAESTRO!$L$3:$L$1000)="CONFIRMADO")),ROWS($A$3:A55))),"")</f>
        <v/>
      </c>
      <c r="T55" s="10" t="str">
        <f ca="1">IFERROR(INDEX(MAESTRO!T:T,_xludf.AGGREGATE(15,6,ROW(MAESTRO!$B$3:$B$1000)/((MAESTRO!$B$3:$B$1000="CIVILES")*(UPPER(MAESTRO!$L$3:$L$1000)="CONFIRMADO")),ROWS($A$3:A55))),"")</f>
        <v/>
      </c>
      <c r="U55" s="10" t="str">
        <f ca="1">IFERROR(INDEX(MAESTRO!U:U,_xludf.AGGREGATE(15,6,ROW(MAESTRO!$B$3:$B$1000)/((MAESTRO!$B$3:$B$1000="CIVILES")*(UPPER(MAESTRO!$L$3:$L$1000)="CONFIRMADO")),ROWS($A$3:A55))),"")</f>
        <v/>
      </c>
      <c r="V55" s="10" t="str">
        <f ca="1">IFERROR(INDEX(MAESTRO!V:V,_xludf.AGGREGATE(15,6,ROW(MAESTRO!$B$3:$B$1000)/((MAESTRO!$B$3:$B$1000="CIVILES")*(UPPER(MAESTRO!$L$3:$L$1000)="CONFIRMADO")),ROWS($A$3:A55))),"")</f>
        <v/>
      </c>
      <c r="W55" s="10" t="str">
        <f ca="1">IFERROR(INDEX(MAESTRO!W:W,_xludf.AGGREGATE(15,6,ROW(MAESTRO!$B$3:$B$1000)/((MAESTRO!$B$3:$B$1000="CIVILES")*(UPPER(MAESTRO!$L$3:$L$1000)="CONFIRMADO")),ROWS($A$3:A55))),"")</f>
        <v/>
      </c>
      <c r="X55" s="10" t="str">
        <f ca="1">IFERROR(INDEX(MAESTRO!X:X,_xludf.AGGREGATE(15,6,ROW(MAESTRO!$B$3:$B$1000)/((MAESTRO!$B$3:$B$1000="CIVILES")*(UPPER(MAESTRO!$L$3:$L$1000)="CONFIRMADO")),ROWS($A$3:A55))),"")</f>
        <v/>
      </c>
    </row>
    <row r="56" spans="1:24" ht="22.05" customHeight="1">
      <c r="A56" s="18" t="str">
        <f ca="1">IFERROR(INDEX(MAESTRO!A:A,_xludf.AGGREGATE(15,6,ROW(MAESTRO!$B$3:$B$1000)/((MAESTRO!$B$3:$B$1000="CIVILES")*(UPPER(MAESTRO!$L$3:$L$1000)="CONFIRMADO")),ROWS($A$3:A56))),"")</f>
        <v/>
      </c>
      <c r="B56" s="18" t="str">
        <f ca="1">IFERROR(INDEX(MAESTRO!B:B,_xludf.AGGREGATE(15,6,ROW(MAESTRO!$B$3:$B$1000)/((MAESTRO!$B$3:$B$1000="CIVILES")*(UPPER(MAESTRO!$L$3:$L$1000)="CONFIRMADO")),ROWS($A$3:A56))),"")</f>
        <v/>
      </c>
      <c r="C56" s="18" t="str">
        <f ca="1">IFERROR(INDEX(MAESTRO!C:C,_xludf.AGGREGATE(15,6,ROW(MAESTRO!$B$3:$B$1000)/((MAESTRO!$B$3:$B$1000="CIVILES")*(UPPER(MAESTRO!$L$3:$L$1000)="CONFIRMADO")),ROWS($A$3:A56))),"")</f>
        <v/>
      </c>
      <c r="D56" s="18" t="str">
        <f ca="1">IFERROR(INDEX(MAESTRO!D:D,_xludf.AGGREGATE(15,6,ROW(MAESTRO!$B$3:$B$1000)/((MAESTRO!$B$3:$B$1000="CIVILES")*(UPPER(MAESTRO!$L$3:$L$1000)="CONFIRMADO")),ROWS($A$3:A56))),"")</f>
        <v/>
      </c>
      <c r="E56" s="18" t="str">
        <f ca="1">IFERROR(INDEX(MAESTRO!E:E,_xludf.AGGREGATE(15,6,ROW(MAESTRO!$B$3:$B$1000)/((MAESTRO!$B$3:$B$1000="CIVILES")*(UPPER(MAESTRO!$L$3:$L$1000)="CONFIRMADO")),ROWS($A$3:A56))),"")</f>
        <v/>
      </c>
      <c r="F56" s="18" t="str">
        <f ca="1">IFERROR(INDEX(MAESTRO!F:F,_xludf.AGGREGATE(15,6,ROW(MAESTRO!$B$3:$B$1000)/((MAESTRO!$B$3:$B$1000="CIVILES")*(UPPER(MAESTRO!$L$3:$L$1000)="CONFIRMADO")),ROWS($A$3:A56))),"")</f>
        <v/>
      </c>
      <c r="G56" s="18" t="str">
        <f ca="1">IFERROR(INDEX(MAESTRO!G:G,_xludf.AGGREGATE(15,6,ROW(MAESTRO!$B$3:$B$1000)/((MAESTRO!$B$3:$B$1000="CIVILES")*(UPPER(MAESTRO!$L$3:$L$1000)="CONFIRMADO")),ROWS($A$3:A56))),"")</f>
        <v/>
      </c>
      <c r="H56" s="18" t="str">
        <f ca="1">IFERROR(INDEX(MAESTRO!H:H,_xludf.AGGREGATE(15,6,ROW(MAESTRO!$B$3:$B$1000)/((MAESTRO!$B$3:$B$1000="CIVILES")*(UPPER(MAESTRO!$L$3:$L$1000)="CONFIRMADO")),ROWS($A$3:A56))),"")</f>
        <v/>
      </c>
      <c r="I56" s="18" t="str">
        <f ca="1">IFERROR(INDEX(MAESTRO!I:I,_xludf.AGGREGATE(15,6,ROW(MAESTRO!$B$3:$B$1000)/((MAESTRO!$B$3:$B$1000="CIVILES")*(UPPER(MAESTRO!$L$3:$L$1000)="CONFIRMADO")),ROWS($A$3:A56))),"")</f>
        <v/>
      </c>
      <c r="J56" s="18" t="str">
        <f ca="1">IFERROR(INDEX(MAESTRO!J:J,_xludf.AGGREGATE(15,6,ROW(MAESTRO!$B$3:$B$1000)/((MAESTRO!$B$3:$B$1000="CIVILES")*(UPPER(MAESTRO!$L$3:$L$1000)="CONFIRMADO")),ROWS($A$3:A56))),"")</f>
        <v/>
      </c>
      <c r="K56" s="18" t="str">
        <f ca="1">IFERROR(INDEX(MAESTRO!K:K,_xludf.AGGREGATE(15,6,ROW(MAESTRO!$B$3:$B$1000)/((MAESTRO!$B$3:$B$1000="CIVILES")*(UPPER(MAESTRO!$L$3:$L$1000)="CONFIRMADO")),ROWS($A$3:A56))),"")</f>
        <v/>
      </c>
      <c r="L56" s="18" t="str">
        <f ca="1">IFERROR(INDEX(MAESTRO!L:L,_xludf.AGGREGATE(15,6,ROW(MAESTRO!$B$3:$B$1000)/((MAESTRO!$B$3:$B$1000="CIVILES")*(UPPER(MAESTRO!$L$3:$L$1000)="CONFIRMADO")),ROWS($A$3:A56))),"")</f>
        <v/>
      </c>
      <c r="M56" s="18" t="str">
        <f ca="1">IFERROR(INDEX(MAESTRO!M:M,_xludf.AGGREGATE(15,6,ROW(MAESTRO!$B$3:$B$1000)/((MAESTRO!$B$3:$B$1000="CIVILES")*(UPPER(MAESTRO!$L$3:$L$1000)="CONFIRMADO")),ROWS($A$3:A56))),"")</f>
        <v/>
      </c>
      <c r="N56" s="18" t="str">
        <f ca="1">IFERROR(INDEX(MAESTRO!N:N,_xludf.AGGREGATE(15,6,ROW(MAESTRO!$B$3:$B$1000)/((MAESTRO!$B$3:$B$1000="CIVILES")*(UPPER(MAESTRO!$L$3:$L$1000)="CONFIRMADO")),ROWS($A$3:A56))),"")</f>
        <v/>
      </c>
      <c r="O56" s="18" t="str">
        <f ca="1">IFERROR(INDEX(MAESTRO!O:O,_xludf.AGGREGATE(15,6,ROW(MAESTRO!$B$3:$B$1000)/((MAESTRO!$B$3:$B$1000="CIVILES")*(UPPER(MAESTRO!$L$3:$L$1000)="CONFIRMADO")),ROWS($A$3:A56))),"")</f>
        <v/>
      </c>
      <c r="P56" s="18" t="str">
        <f ca="1">IFERROR(INDEX(MAESTRO!P:P,_xludf.AGGREGATE(15,6,ROW(MAESTRO!$B$3:$B$1000)/((MAESTRO!$B$3:$B$1000="CIVILES")*(UPPER(MAESTRO!$L$3:$L$1000)="CONFIRMADO")),ROWS($A$3:A56))),"")</f>
        <v/>
      </c>
      <c r="Q56" s="18" t="str">
        <f ca="1">IFERROR(INDEX(MAESTRO!Q:Q,_xludf.AGGREGATE(15,6,ROW(MAESTRO!$B$3:$B$1000)/((MAESTRO!$B$3:$B$1000="CIVILES")*(UPPER(MAESTRO!$L$3:$L$1000)="CONFIRMADO")),ROWS($A$3:A56))),"")</f>
        <v/>
      </c>
      <c r="R56" s="18" t="str">
        <f ca="1">IFERROR(INDEX(MAESTRO!R:R,_xludf.AGGREGATE(15,6,ROW(MAESTRO!$B$3:$B$1000)/((MAESTRO!$B$3:$B$1000="CIVILES")*(UPPER(MAESTRO!$L$3:$L$1000)="CONFIRMADO")),ROWS($A$3:A56))),"")</f>
        <v/>
      </c>
      <c r="S56" s="18" t="str">
        <f ca="1">IFERROR(INDEX(MAESTRO!S:S,_xludf.AGGREGATE(15,6,ROW(MAESTRO!$B$3:$B$1000)/((MAESTRO!$B$3:$B$1000="CIVILES")*(UPPER(MAESTRO!$L$3:$L$1000)="CONFIRMADO")),ROWS($A$3:A56))),"")</f>
        <v/>
      </c>
      <c r="T56" s="18" t="str">
        <f ca="1">IFERROR(INDEX(MAESTRO!T:T,_xludf.AGGREGATE(15,6,ROW(MAESTRO!$B$3:$B$1000)/((MAESTRO!$B$3:$B$1000="CIVILES")*(UPPER(MAESTRO!$L$3:$L$1000)="CONFIRMADO")),ROWS($A$3:A56))),"")</f>
        <v/>
      </c>
      <c r="U56" s="18" t="str">
        <f ca="1">IFERROR(INDEX(MAESTRO!U:U,_xludf.AGGREGATE(15,6,ROW(MAESTRO!$B$3:$B$1000)/((MAESTRO!$B$3:$B$1000="CIVILES")*(UPPER(MAESTRO!$L$3:$L$1000)="CONFIRMADO")),ROWS($A$3:A56))),"")</f>
        <v/>
      </c>
      <c r="V56" s="18" t="str">
        <f ca="1">IFERROR(INDEX(MAESTRO!V:V,_xludf.AGGREGATE(15,6,ROW(MAESTRO!$B$3:$B$1000)/((MAESTRO!$B$3:$B$1000="CIVILES")*(UPPER(MAESTRO!$L$3:$L$1000)="CONFIRMADO")),ROWS($A$3:A56))),"")</f>
        <v/>
      </c>
      <c r="W56" s="18" t="str">
        <f ca="1">IFERROR(INDEX(MAESTRO!W:W,_xludf.AGGREGATE(15,6,ROW(MAESTRO!$B$3:$B$1000)/((MAESTRO!$B$3:$B$1000="CIVILES")*(UPPER(MAESTRO!$L$3:$L$1000)="CONFIRMADO")),ROWS($A$3:A56))),"")</f>
        <v/>
      </c>
      <c r="X56" s="18" t="str">
        <f ca="1">IFERROR(INDEX(MAESTRO!X:X,_xludf.AGGREGATE(15,6,ROW(MAESTRO!$B$3:$B$1000)/((MAESTRO!$B$3:$B$1000="CIVILES")*(UPPER(MAESTRO!$L$3:$L$1000)="CONFIRMADO")),ROWS($A$3:A56))),"")</f>
        <v/>
      </c>
    </row>
    <row r="57" spans="1:24" ht="22.05" customHeight="1">
      <c r="A57" s="10" t="str">
        <f ca="1">IFERROR(INDEX(MAESTRO!A:A,_xludf.AGGREGATE(15,6,ROW(MAESTRO!$B$3:$B$1000)/((MAESTRO!$B$3:$B$1000="CIVILES")*(UPPER(MAESTRO!$L$3:$L$1000)="CONFIRMADO")),ROWS($A$3:A57))),"")</f>
        <v/>
      </c>
      <c r="B57" s="10" t="str">
        <f ca="1">IFERROR(INDEX(MAESTRO!B:B,_xludf.AGGREGATE(15,6,ROW(MAESTRO!$B$3:$B$1000)/((MAESTRO!$B$3:$B$1000="CIVILES")*(UPPER(MAESTRO!$L$3:$L$1000)="CONFIRMADO")),ROWS($A$3:A57))),"")</f>
        <v/>
      </c>
      <c r="C57" s="10" t="str">
        <f ca="1">IFERROR(INDEX(MAESTRO!C:C,_xludf.AGGREGATE(15,6,ROW(MAESTRO!$B$3:$B$1000)/((MAESTRO!$B$3:$B$1000="CIVILES")*(UPPER(MAESTRO!$L$3:$L$1000)="CONFIRMADO")),ROWS($A$3:A57))),"")</f>
        <v/>
      </c>
      <c r="D57" s="10" t="str">
        <f ca="1">IFERROR(INDEX(MAESTRO!D:D,_xludf.AGGREGATE(15,6,ROW(MAESTRO!$B$3:$B$1000)/((MAESTRO!$B$3:$B$1000="CIVILES")*(UPPER(MAESTRO!$L$3:$L$1000)="CONFIRMADO")),ROWS($A$3:A57))),"")</f>
        <v/>
      </c>
      <c r="E57" s="10" t="str">
        <f ca="1">IFERROR(INDEX(MAESTRO!E:E,_xludf.AGGREGATE(15,6,ROW(MAESTRO!$B$3:$B$1000)/((MAESTRO!$B$3:$B$1000="CIVILES")*(UPPER(MAESTRO!$L$3:$L$1000)="CONFIRMADO")),ROWS($A$3:A57))),"")</f>
        <v/>
      </c>
      <c r="F57" s="10" t="str">
        <f ca="1">IFERROR(INDEX(MAESTRO!F:F,_xludf.AGGREGATE(15,6,ROW(MAESTRO!$B$3:$B$1000)/((MAESTRO!$B$3:$B$1000="CIVILES")*(UPPER(MAESTRO!$L$3:$L$1000)="CONFIRMADO")),ROWS($A$3:A57))),"")</f>
        <v/>
      </c>
      <c r="G57" s="10" t="str">
        <f ca="1">IFERROR(INDEX(MAESTRO!G:G,_xludf.AGGREGATE(15,6,ROW(MAESTRO!$B$3:$B$1000)/((MAESTRO!$B$3:$B$1000="CIVILES")*(UPPER(MAESTRO!$L$3:$L$1000)="CONFIRMADO")),ROWS($A$3:A57))),"")</f>
        <v/>
      </c>
      <c r="H57" s="10" t="str">
        <f ca="1">IFERROR(INDEX(MAESTRO!H:H,_xludf.AGGREGATE(15,6,ROW(MAESTRO!$B$3:$B$1000)/((MAESTRO!$B$3:$B$1000="CIVILES")*(UPPER(MAESTRO!$L$3:$L$1000)="CONFIRMADO")),ROWS($A$3:A57))),"")</f>
        <v/>
      </c>
      <c r="I57" s="10" t="str">
        <f ca="1">IFERROR(INDEX(MAESTRO!I:I,_xludf.AGGREGATE(15,6,ROW(MAESTRO!$B$3:$B$1000)/((MAESTRO!$B$3:$B$1000="CIVILES")*(UPPER(MAESTRO!$L$3:$L$1000)="CONFIRMADO")),ROWS($A$3:A57))),"")</f>
        <v/>
      </c>
      <c r="J57" s="10" t="str">
        <f ca="1">IFERROR(INDEX(MAESTRO!J:J,_xludf.AGGREGATE(15,6,ROW(MAESTRO!$B$3:$B$1000)/((MAESTRO!$B$3:$B$1000="CIVILES")*(UPPER(MAESTRO!$L$3:$L$1000)="CONFIRMADO")),ROWS($A$3:A57))),"")</f>
        <v/>
      </c>
      <c r="K57" s="10" t="str">
        <f ca="1">IFERROR(INDEX(MAESTRO!K:K,_xludf.AGGREGATE(15,6,ROW(MAESTRO!$B$3:$B$1000)/((MAESTRO!$B$3:$B$1000="CIVILES")*(UPPER(MAESTRO!$L$3:$L$1000)="CONFIRMADO")),ROWS($A$3:A57))),"")</f>
        <v/>
      </c>
      <c r="L57" s="10" t="str">
        <f ca="1">IFERROR(INDEX(MAESTRO!L:L,_xludf.AGGREGATE(15,6,ROW(MAESTRO!$B$3:$B$1000)/((MAESTRO!$B$3:$B$1000="CIVILES")*(UPPER(MAESTRO!$L$3:$L$1000)="CONFIRMADO")),ROWS($A$3:A57))),"")</f>
        <v/>
      </c>
      <c r="M57" s="10" t="str">
        <f ca="1">IFERROR(INDEX(MAESTRO!M:M,_xludf.AGGREGATE(15,6,ROW(MAESTRO!$B$3:$B$1000)/((MAESTRO!$B$3:$B$1000="CIVILES")*(UPPER(MAESTRO!$L$3:$L$1000)="CONFIRMADO")),ROWS($A$3:A57))),"")</f>
        <v/>
      </c>
      <c r="N57" s="10" t="str">
        <f ca="1">IFERROR(INDEX(MAESTRO!N:N,_xludf.AGGREGATE(15,6,ROW(MAESTRO!$B$3:$B$1000)/((MAESTRO!$B$3:$B$1000="CIVILES")*(UPPER(MAESTRO!$L$3:$L$1000)="CONFIRMADO")),ROWS($A$3:A57))),"")</f>
        <v/>
      </c>
      <c r="O57" s="10" t="str">
        <f ca="1">IFERROR(INDEX(MAESTRO!O:O,_xludf.AGGREGATE(15,6,ROW(MAESTRO!$B$3:$B$1000)/((MAESTRO!$B$3:$B$1000="CIVILES")*(UPPER(MAESTRO!$L$3:$L$1000)="CONFIRMADO")),ROWS($A$3:A57))),"")</f>
        <v/>
      </c>
      <c r="P57" s="10" t="str">
        <f ca="1">IFERROR(INDEX(MAESTRO!P:P,_xludf.AGGREGATE(15,6,ROW(MAESTRO!$B$3:$B$1000)/((MAESTRO!$B$3:$B$1000="CIVILES")*(UPPER(MAESTRO!$L$3:$L$1000)="CONFIRMADO")),ROWS($A$3:A57))),"")</f>
        <v/>
      </c>
      <c r="Q57" s="10" t="str">
        <f ca="1">IFERROR(INDEX(MAESTRO!Q:Q,_xludf.AGGREGATE(15,6,ROW(MAESTRO!$B$3:$B$1000)/((MAESTRO!$B$3:$B$1000="CIVILES")*(UPPER(MAESTRO!$L$3:$L$1000)="CONFIRMADO")),ROWS($A$3:A57))),"")</f>
        <v/>
      </c>
      <c r="R57" s="10" t="str">
        <f ca="1">IFERROR(INDEX(MAESTRO!R:R,_xludf.AGGREGATE(15,6,ROW(MAESTRO!$B$3:$B$1000)/((MAESTRO!$B$3:$B$1000="CIVILES")*(UPPER(MAESTRO!$L$3:$L$1000)="CONFIRMADO")),ROWS($A$3:A57))),"")</f>
        <v/>
      </c>
      <c r="S57" s="10" t="str">
        <f ca="1">IFERROR(INDEX(MAESTRO!S:S,_xludf.AGGREGATE(15,6,ROW(MAESTRO!$B$3:$B$1000)/((MAESTRO!$B$3:$B$1000="CIVILES")*(UPPER(MAESTRO!$L$3:$L$1000)="CONFIRMADO")),ROWS($A$3:A57))),"")</f>
        <v/>
      </c>
      <c r="T57" s="10" t="str">
        <f ca="1">IFERROR(INDEX(MAESTRO!T:T,_xludf.AGGREGATE(15,6,ROW(MAESTRO!$B$3:$B$1000)/((MAESTRO!$B$3:$B$1000="CIVILES")*(UPPER(MAESTRO!$L$3:$L$1000)="CONFIRMADO")),ROWS($A$3:A57))),"")</f>
        <v/>
      </c>
      <c r="U57" s="10" t="str">
        <f ca="1">IFERROR(INDEX(MAESTRO!U:U,_xludf.AGGREGATE(15,6,ROW(MAESTRO!$B$3:$B$1000)/((MAESTRO!$B$3:$B$1000="CIVILES")*(UPPER(MAESTRO!$L$3:$L$1000)="CONFIRMADO")),ROWS($A$3:A57))),"")</f>
        <v/>
      </c>
      <c r="V57" s="10" t="str">
        <f ca="1">IFERROR(INDEX(MAESTRO!V:V,_xludf.AGGREGATE(15,6,ROW(MAESTRO!$B$3:$B$1000)/((MAESTRO!$B$3:$B$1000="CIVILES")*(UPPER(MAESTRO!$L$3:$L$1000)="CONFIRMADO")),ROWS($A$3:A57))),"")</f>
        <v/>
      </c>
      <c r="W57" s="10" t="str">
        <f ca="1">IFERROR(INDEX(MAESTRO!W:W,_xludf.AGGREGATE(15,6,ROW(MAESTRO!$B$3:$B$1000)/((MAESTRO!$B$3:$B$1000="CIVILES")*(UPPER(MAESTRO!$L$3:$L$1000)="CONFIRMADO")),ROWS($A$3:A57))),"")</f>
        <v/>
      </c>
      <c r="X57" s="10" t="str">
        <f ca="1">IFERROR(INDEX(MAESTRO!X:X,_xludf.AGGREGATE(15,6,ROW(MAESTRO!$B$3:$B$1000)/((MAESTRO!$B$3:$B$1000="CIVILES")*(UPPER(MAESTRO!$L$3:$L$1000)="CONFIRMADO")),ROWS($A$3:A57))),"")</f>
        <v/>
      </c>
    </row>
    <row r="58" spans="1:24" ht="22.05" customHeight="1">
      <c r="A58" s="18" t="str">
        <f ca="1">IFERROR(INDEX(MAESTRO!A:A,_xludf.AGGREGATE(15,6,ROW(MAESTRO!$B$3:$B$1000)/((MAESTRO!$B$3:$B$1000="CIVILES")*(UPPER(MAESTRO!$L$3:$L$1000)="CONFIRMADO")),ROWS($A$3:A58))),"")</f>
        <v/>
      </c>
      <c r="B58" s="18" t="str">
        <f ca="1">IFERROR(INDEX(MAESTRO!B:B,_xludf.AGGREGATE(15,6,ROW(MAESTRO!$B$3:$B$1000)/((MAESTRO!$B$3:$B$1000="CIVILES")*(UPPER(MAESTRO!$L$3:$L$1000)="CONFIRMADO")),ROWS($A$3:A58))),"")</f>
        <v/>
      </c>
      <c r="C58" s="18" t="str">
        <f ca="1">IFERROR(INDEX(MAESTRO!C:C,_xludf.AGGREGATE(15,6,ROW(MAESTRO!$B$3:$B$1000)/((MAESTRO!$B$3:$B$1000="CIVILES")*(UPPER(MAESTRO!$L$3:$L$1000)="CONFIRMADO")),ROWS($A$3:A58))),"")</f>
        <v/>
      </c>
      <c r="D58" s="18" t="str">
        <f ca="1">IFERROR(INDEX(MAESTRO!D:D,_xludf.AGGREGATE(15,6,ROW(MAESTRO!$B$3:$B$1000)/((MAESTRO!$B$3:$B$1000="CIVILES")*(UPPER(MAESTRO!$L$3:$L$1000)="CONFIRMADO")),ROWS($A$3:A58))),"")</f>
        <v/>
      </c>
      <c r="E58" s="18" t="str">
        <f ca="1">IFERROR(INDEX(MAESTRO!E:E,_xludf.AGGREGATE(15,6,ROW(MAESTRO!$B$3:$B$1000)/((MAESTRO!$B$3:$B$1000="CIVILES")*(UPPER(MAESTRO!$L$3:$L$1000)="CONFIRMADO")),ROWS($A$3:A58))),"")</f>
        <v/>
      </c>
      <c r="F58" s="18" t="str">
        <f ca="1">IFERROR(INDEX(MAESTRO!F:F,_xludf.AGGREGATE(15,6,ROW(MAESTRO!$B$3:$B$1000)/((MAESTRO!$B$3:$B$1000="CIVILES")*(UPPER(MAESTRO!$L$3:$L$1000)="CONFIRMADO")),ROWS($A$3:A58))),"")</f>
        <v/>
      </c>
      <c r="G58" s="18" t="str">
        <f ca="1">IFERROR(INDEX(MAESTRO!G:G,_xludf.AGGREGATE(15,6,ROW(MAESTRO!$B$3:$B$1000)/((MAESTRO!$B$3:$B$1000="CIVILES")*(UPPER(MAESTRO!$L$3:$L$1000)="CONFIRMADO")),ROWS($A$3:A58))),"")</f>
        <v/>
      </c>
      <c r="H58" s="18" t="str">
        <f ca="1">IFERROR(INDEX(MAESTRO!H:H,_xludf.AGGREGATE(15,6,ROW(MAESTRO!$B$3:$B$1000)/((MAESTRO!$B$3:$B$1000="CIVILES")*(UPPER(MAESTRO!$L$3:$L$1000)="CONFIRMADO")),ROWS($A$3:A58))),"")</f>
        <v/>
      </c>
      <c r="I58" s="18" t="str">
        <f ca="1">IFERROR(INDEX(MAESTRO!I:I,_xludf.AGGREGATE(15,6,ROW(MAESTRO!$B$3:$B$1000)/((MAESTRO!$B$3:$B$1000="CIVILES")*(UPPER(MAESTRO!$L$3:$L$1000)="CONFIRMADO")),ROWS($A$3:A58))),"")</f>
        <v/>
      </c>
      <c r="J58" s="18" t="str">
        <f ca="1">IFERROR(INDEX(MAESTRO!J:J,_xludf.AGGREGATE(15,6,ROW(MAESTRO!$B$3:$B$1000)/((MAESTRO!$B$3:$B$1000="CIVILES")*(UPPER(MAESTRO!$L$3:$L$1000)="CONFIRMADO")),ROWS($A$3:A58))),"")</f>
        <v/>
      </c>
      <c r="K58" s="18" t="str">
        <f ca="1">IFERROR(INDEX(MAESTRO!K:K,_xludf.AGGREGATE(15,6,ROW(MAESTRO!$B$3:$B$1000)/((MAESTRO!$B$3:$B$1000="CIVILES")*(UPPER(MAESTRO!$L$3:$L$1000)="CONFIRMADO")),ROWS($A$3:A58))),"")</f>
        <v/>
      </c>
      <c r="L58" s="18" t="str">
        <f ca="1">IFERROR(INDEX(MAESTRO!L:L,_xludf.AGGREGATE(15,6,ROW(MAESTRO!$B$3:$B$1000)/((MAESTRO!$B$3:$B$1000="CIVILES")*(UPPER(MAESTRO!$L$3:$L$1000)="CONFIRMADO")),ROWS($A$3:A58))),"")</f>
        <v/>
      </c>
      <c r="M58" s="18" t="str">
        <f ca="1">IFERROR(INDEX(MAESTRO!M:M,_xludf.AGGREGATE(15,6,ROW(MAESTRO!$B$3:$B$1000)/((MAESTRO!$B$3:$B$1000="CIVILES")*(UPPER(MAESTRO!$L$3:$L$1000)="CONFIRMADO")),ROWS($A$3:A58))),"")</f>
        <v/>
      </c>
      <c r="N58" s="18" t="str">
        <f ca="1">IFERROR(INDEX(MAESTRO!N:N,_xludf.AGGREGATE(15,6,ROW(MAESTRO!$B$3:$B$1000)/((MAESTRO!$B$3:$B$1000="CIVILES")*(UPPER(MAESTRO!$L$3:$L$1000)="CONFIRMADO")),ROWS($A$3:A58))),"")</f>
        <v/>
      </c>
      <c r="O58" s="18" t="str">
        <f ca="1">IFERROR(INDEX(MAESTRO!O:O,_xludf.AGGREGATE(15,6,ROW(MAESTRO!$B$3:$B$1000)/((MAESTRO!$B$3:$B$1000="CIVILES")*(UPPER(MAESTRO!$L$3:$L$1000)="CONFIRMADO")),ROWS($A$3:A58))),"")</f>
        <v/>
      </c>
      <c r="P58" s="18" t="str">
        <f ca="1">IFERROR(INDEX(MAESTRO!P:P,_xludf.AGGREGATE(15,6,ROW(MAESTRO!$B$3:$B$1000)/((MAESTRO!$B$3:$B$1000="CIVILES")*(UPPER(MAESTRO!$L$3:$L$1000)="CONFIRMADO")),ROWS($A$3:A58))),"")</f>
        <v/>
      </c>
      <c r="Q58" s="18" t="str">
        <f ca="1">IFERROR(INDEX(MAESTRO!Q:Q,_xludf.AGGREGATE(15,6,ROW(MAESTRO!$B$3:$B$1000)/((MAESTRO!$B$3:$B$1000="CIVILES")*(UPPER(MAESTRO!$L$3:$L$1000)="CONFIRMADO")),ROWS($A$3:A58))),"")</f>
        <v/>
      </c>
      <c r="R58" s="18" t="str">
        <f ca="1">IFERROR(INDEX(MAESTRO!R:R,_xludf.AGGREGATE(15,6,ROW(MAESTRO!$B$3:$B$1000)/((MAESTRO!$B$3:$B$1000="CIVILES")*(UPPER(MAESTRO!$L$3:$L$1000)="CONFIRMADO")),ROWS($A$3:A58))),"")</f>
        <v/>
      </c>
      <c r="S58" s="18" t="str">
        <f ca="1">IFERROR(INDEX(MAESTRO!S:S,_xludf.AGGREGATE(15,6,ROW(MAESTRO!$B$3:$B$1000)/((MAESTRO!$B$3:$B$1000="CIVILES")*(UPPER(MAESTRO!$L$3:$L$1000)="CONFIRMADO")),ROWS($A$3:A58))),"")</f>
        <v/>
      </c>
      <c r="T58" s="18" t="str">
        <f ca="1">IFERROR(INDEX(MAESTRO!T:T,_xludf.AGGREGATE(15,6,ROW(MAESTRO!$B$3:$B$1000)/((MAESTRO!$B$3:$B$1000="CIVILES")*(UPPER(MAESTRO!$L$3:$L$1000)="CONFIRMADO")),ROWS($A$3:A58))),"")</f>
        <v/>
      </c>
      <c r="U58" s="18" t="str">
        <f ca="1">IFERROR(INDEX(MAESTRO!U:U,_xludf.AGGREGATE(15,6,ROW(MAESTRO!$B$3:$B$1000)/((MAESTRO!$B$3:$B$1000="CIVILES")*(UPPER(MAESTRO!$L$3:$L$1000)="CONFIRMADO")),ROWS($A$3:A58))),"")</f>
        <v/>
      </c>
      <c r="V58" s="18" t="str">
        <f ca="1">IFERROR(INDEX(MAESTRO!V:V,_xludf.AGGREGATE(15,6,ROW(MAESTRO!$B$3:$B$1000)/((MAESTRO!$B$3:$B$1000="CIVILES")*(UPPER(MAESTRO!$L$3:$L$1000)="CONFIRMADO")),ROWS($A$3:A58))),"")</f>
        <v/>
      </c>
      <c r="W58" s="18" t="str">
        <f ca="1">IFERROR(INDEX(MAESTRO!W:W,_xludf.AGGREGATE(15,6,ROW(MAESTRO!$B$3:$B$1000)/((MAESTRO!$B$3:$B$1000="CIVILES")*(UPPER(MAESTRO!$L$3:$L$1000)="CONFIRMADO")),ROWS($A$3:A58))),"")</f>
        <v/>
      </c>
      <c r="X58" s="18" t="str">
        <f ca="1">IFERROR(INDEX(MAESTRO!X:X,_xludf.AGGREGATE(15,6,ROW(MAESTRO!$B$3:$B$1000)/((MAESTRO!$B$3:$B$1000="CIVILES")*(UPPER(MAESTRO!$L$3:$L$1000)="CONFIRMADO")),ROWS($A$3:A58))),"")</f>
        <v/>
      </c>
    </row>
    <row r="59" spans="1:24" ht="22.05" customHeight="1">
      <c r="A59" s="10" t="str">
        <f ca="1">IFERROR(INDEX(MAESTRO!A:A,_xludf.AGGREGATE(15,6,ROW(MAESTRO!$B$3:$B$1000)/((MAESTRO!$B$3:$B$1000="CIVILES")*(UPPER(MAESTRO!$L$3:$L$1000)="CONFIRMADO")),ROWS($A$3:A59))),"")</f>
        <v/>
      </c>
      <c r="B59" s="10" t="str">
        <f ca="1">IFERROR(INDEX(MAESTRO!B:B,_xludf.AGGREGATE(15,6,ROW(MAESTRO!$B$3:$B$1000)/((MAESTRO!$B$3:$B$1000="CIVILES")*(UPPER(MAESTRO!$L$3:$L$1000)="CONFIRMADO")),ROWS($A$3:A59))),"")</f>
        <v/>
      </c>
      <c r="C59" s="10" t="str">
        <f ca="1">IFERROR(INDEX(MAESTRO!C:C,_xludf.AGGREGATE(15,6,ROW(MAESTRO!$B$3:$B$1000)/((MAESTRO!$B$3:$B$1000="CIVILES")*(UPPER(MAESTRO!$L$3:$L$1000)="CONFIRMADO")),ROWS($A$3:A59))),"")</f>
        <v/>
      </c>
      <c r="D59" s="10" t="str">
        <f ca="1">IFERROR(INDEX(MAESTRO!D:D,_xludf.AGGREGATE(15,6,ROW(MAESTRO!$B$3:$B$1000)/((MAESTRO!$B$3:$B$1000="CIVILES")*(UPPER(MAESTRO!$L$3:$L$1000)="CONFIRMADO")),ROWS($A$3:A59))),"")</f>
        <v/>
      </c>
      <c r="E59" s="10" t="str">
        <f ca="1">IFERROR(INDEX(MAESTRO!E:E,_xludf.AGGREGATE(15,6,ROW(MAESTRO!$B$3:$B$1000)/((MAESTRO!$B$3:$B$1000="CIVILES")*(UPPER(MAESTRO!$L$3:$L$1000)="CONFIRMADO")),ROWS($A$3:A59))),"")</f>
        <v/>
      </c>
      <c r="F59" s="10" t="str">
        <f ca="1">IFERROR(INDEX(MAESTRO!F:F,_xludf.AGGREGATE(15,6,ROW(MAESTRO!$B$3:$B$1000)/((MAESTRO!$B$3:$B$1000="CIVILES")*(UPPER(MAESTRO!$L$3:$L$1000)="CONFIRMADO")),ROWS($A$3:A59))),"")</f>
        <v/>
      </c>
      <c r="G59" s="10" t="str">
        <f ca="1">IFERROR(INDEX(MAESTRO!G:G,_xludf.AGGREGATE(15,6,ROW(MAESTRO!$B$3:$B$1000)/((MAESTRO!$B$3:$B$1000="CIVILES")*(UPPER(MAESTRO!$L$3:$L$1000)="CONFIRMADO")),ROWS($A$3:A59))),"")</f>
        <v/>
      </c>
      <c r="H59" s="10" t="str">
        <f ca="1">IFERROR(INDEX(MAESTRO!H:H,_xludf.AGGREGATE(15,6,ROW(MAESTRO!$B$3:$B$1000)/((MAESTRO!$B$3:$B$1000="CIVILES")*(UPPER(MAESTRO!$L$3:$L$1000)="CONFIRMADO")),ROWS($A$3:A59))),"")</f>
        <v/>
      </c>
      <c r="I59" s="10" t="str">
        <f ca="1">IFERROR(INDEX(MAESTRO!I:I,_xludf.AGGREGATE(15,6,ROW(MAESTRO!$B$3:$B$1000)/((MAESTRO!$B$3:$B$1000="CIVILES")*(UPPER(MAESTRO!$L$3:$L$1000)="CONFIRMADO")),ROWS($A$3:A59))),"")</f>
        <v/>
      </c>
      <c r="J59" s="10" t="str">
        <f ca="1">IFERROR(INDEX(MAESTRO!J:J,_xludf.AGGREGATE(15,6,ROW(MAESTRO!$B$3:$B$1000)/((MAESTRO!$B$3:$B$1000="CIVILES")*(UPPER(MAESTRO!$L$3:$L$1000)="CONFIRMADO")),ROWS($A$3:A59))),"")</f>
        <v/>
      </c>
      <c r="K59" s="10" t="str">
        <f ca="1">IFERROR(INDEX(MAESTRO!K:K,_xludf.AGGREGATE(15,6,ROW(MAESTRO!$B$3:$B$1000)/((MAESTRO!$B$3:$B$1000="CIVILES")*(UPPER(MAESTRO!$L$3:$L$1000)="CONFIRMADO")),ROWS($A$3:A59))),"")</f>
        <v/>
      </c>
      <c r="L59" s="10" t="str">
        <f ca="1">IFERROR(INDEX(MAESTRO!L:L,_xludf.AGGREGATE(15,6,ROW(MAESTRO!$B$3:$B$1000)/((MAESTRO!$B$3:$B$1000="CIVILES")*(UPPER(MAESTRO!$L$3:$L$1000)="CONFIRMADO")),ROWS($A$3:A59))),"")</f>
        <v/>
      </c>
      <c r="M59" s="10" t="str">
        <f ca="1">IFERROR(INDEX(MAESTRO!M:M,_xludf.AGGREGATE(15,6,ROW(MAESTRO!$B$3:$B$1000)/((MAESTRO!$B$3:$B$1000="CIVILES")*(UPPER(MAESTRO!$L$3:$L$1000)="CONFIRMADO")),ROWS($A$3:A59))),"")</f>
        <v/>
      </c>
      <c r="N59" s="10" t="str">
        <f ca="1">IFERROR(INDEX(MAESTRO!N:N,_xludf.AGGREGATE(15,6,ROW(MAESTRO!$B$3:$B$1000)/((MAESTRO!$B$3:$B$1000="CIVILES")*(UPPER(MAESTRO!$L$3:$L$1000)="CONFIRMADO")),ROWS($A$3:A59))),"")</f>
        <v/>
      </c>
      <c r="O59" s="10" t="str">
        <f ca="1">IFERROR(INDEX(MAESTRO!O:O,_xludf.AGGREGATE(15,6,ROW(MAESTRO!$B$3:$B$1000)/((MAESTRO!$B$3:$B$1000="CIVILES")*(UPPER(MAESTRO!$L$3:$L$1000)="CONFIRMADO")),ROWS($A$3:A59))),"")</f>
        <v/>
      </c>
      <c r="P59" s="10" t="str">
        <f ca="1">IFERROR(INDEX(MAESTRO!P:P,_xludf.AGGREGATE(15,6,ROW(MAESTRO!$B$3:$B$1000)/((MAESTRO!$B$3:$B$1000="CIVILES")*(UPPER(MAESTRO!$L$3:$L$1000)="CONFIRMADO")),ROWS($A$3:A59))),"")</f>
        <v/>
      </c>
      <c r="Q59" s="10" t="str">
        <f ca="1">IFERROR(INDEX(MAESTRO!Q:Q,_xludf.AGGREGATE(15,6,ROW(MAESTRO!$B$3:$B$1000)/((MAESTRO!$B$3:$B$1000="CIVILES")*(UPPER(MAESTRO!$L$3:$L$1000)="CONFIRMADO")),ROWS($A$3:A59))),"")</f>
        <v/>
      </c>
      <c r="R59" s="10" t="str">
        <f ca="1">IFERROR(INDEX(MAESTRO!R:R,_xludf.AGGREGATE(15,6,ROW(MAESTRO!$B$3:$B$1000)/((MAESTRO!$B$3:$B$1000="CIVILES")*(UPPER(MAESTRO!$L$3:$L$1000)="CONFIRMADO")),ROWS($A$3:A59))),"")</f>
        <v/>
      </c>
      <c r="S59" s="10" t="str">
        <f ca="1">IFERROR(INDEX(MAESTRO!S:S,_xludf.AGGREGATE(15,6,ROW(MAESTRO!$B$3:$B$1000)/((MAESTRO!$B$3:$B$1000="CIVILES")*(UPPER(MAESTRO!$L$3:$L$1000)="CONFIRMADO")),ROWS($A$3:A59))),"")</f>
        <v/>
      </c>
      <c r="T59" s="10" t="str">
        <f ca="1">IFERROR(INDEX(MAESTRO!T:T,_xludf.AGGREGATE(15,6,ROW(MAESTRO!$B$3:$B$1000)/((MAESTRO!$B$3:$B$1000="CIVILES")*(UPPER(MAESTRO!$L$3:$L$1000)="CONFIRMADO")),ROWS($A$3:A59))),"")</f>
        <v/>
      </c>
      <c r="U59" s="10" t="str">
        <f ca="1">IFERROR(INDEX(MAESTRO!U:U,_xludf.AGGREGATE(15,6,ROW(MAESTRO!$B$3:$B$1000)/((MAESTRO!$B$3:$B$1000="CIVILES")*(UPPER(MAESTRO!$L$3:$L$1000)="CONFIRMADO")),ROWS($A$3:A59))),"")</f>
        <v/>
      </c>
      <c r="V59" s="10" t="str">
        <f ca="1">IFERROR(INDEX(MAESTRO!V:V,_xludf.AGGREGATE(15,6,ROW(MAESTRO!$B$3:$B$1000)/((MAESTRO!$B$3:$B$1000="CIVILES")*(UPPER(MAESTRO!$L$3:$L$1000)="CONFIRMADO")),ROWS($A$3:A59))),"")</f>
        <v/>
      </c>
      <c r="W59" s="10" t="str">
        <f ca="1">IFERROR(INDEX(MAESTRO!W:W,_xludf.AGGREGATE(15,6,ROW(MAESTRO!$B$3:$B$1000)/((MAESTRO!$B$3:$B$1000="CIVILES")*(UPPER(MAESTRO!$L$3:$L$1000)="CONFIRMADO")),ROWS($A$3:A59))),"")</f>
        <v/>
      </c>
      <c r="X59" s="10" t="str">
        <f ca="1">IFERROR(INDEX(MAESTRO!X:X,_xludf.AGGREGATE(15,6,ROW(MAESTRO!$B$3:$B$1000)/((MAESTRO!$B$3:$B$1000="CIVILES")*(UPPER(MAESTRO!$L$3:$L$1000)="CONFIRMADO")),ROWS($A$3:A59))),"")</f>
        <v/>
      </c>
    </row>
    <row r="60" spans="1:24" ht="22.05" customHeight="1">
      <c r="A60" s="18" t="str">
        <f ca="1">IFERROR(INDEX(MAESTRO!A:A,_xludf.AGGREGATE(15,6,ROW(MAESTRO!$B$3:$B$1000)/((MAESTRO!$B$3:$B$1000="CIVILES")*(UPPER(MAESTRO!$L$3:$L$1000)="CONFIRMADO")),ROWS($A$3:A60))),"")</f>
        <v/>
      </c>
      <c r="B60" s="18" t="str">
        <f ca="1">IFERROR(INDEX(MAESTRO!B:B,_xludf.AGGREGATE(15,6,ROW(MAESTRO!$B$3:$B$1000)/((MAESTRO!$B$3:$B$1000="CIVILES")*(UPPER(MAESTRO!$L$3:$L$1000)="CONFIRMADO")),ROWS($A$3:A60))),"")</f>
        <v/>
      </c>
      <c r="C60" s="18" t="str">
        <f ca="1">IFERROR(INDEX(MAESTRO!C:C,_xludf.AGGREGATE(15,6,ROW(MAESTRO!$B$3:$B$1000)/((MAESTRO!$B$3:$B$1000="CIVILES")*(UPPER(MAESTRO!$L$3:$L$1000)="CONFIRMADO")),ROWS($A$3:A60))),"")</f>
        <v/>
      </c>
      <c r="D60" s="18" t="str">
        <f ca="1">IFERROR(INDEX(MAESTRO!D:D,_xludf.AGGREGATE(15,6,ROW(MAESTRO!$B$3:$B$1000)/((MAESTRO!$B$3:$B$1000="CIVILES")*(UPPER(MAESTRO!$L$3:$L$1000)="CONFIRMADO")),ROWS($A$3:A60))),"")</f>
        <v/>
      </c>
      <c r="E60" s="18" t="str">
        <f ca="1">IFERROR(INDEX(MAESTRO!E:E,_xludf.AGGREGATE(15,6,ROW(MAESTRO!$B$3:$B$1000)/((MAESTRO!$B$3:$B$1000="CIVILES")*(UPPER(MAESTRO!$L$3:$L$1000)="CONFIRMADO")),ROWS($A$3:A60))),"")</f>
        <v/>
      </c>
      <c r="F60" s="18" t="str">
        <f ca="1">IFERROR(INDEX(MAESTRO!F:F,_xludf.AGGREGATE(15,6,ROW(MAESTRO!$B$3:$B$1000)/((MAESTRO!$B$3:$B$1000="CIVILES")*(UPPER(MAESTRO!$L$3:$L$1000)="CONFIRMADO")),ROWS($A$3:A60))),"")</f>
        <v/>
      </c>
      <c r="G60" s="18" t="str">
        <f ca="1">IFERROR(INDEX(MAESTRO!G:G,_xludf.AGGREGATE(15,6,ROW(MAESTRO!$B$3:$B$1000)/((MAESTRO!$B$3:$B$1000="CIVILES")*(UPPER(MAESTRO!$L$3:$L$1000)="CONFIRMADO")),ROWS($A$3:A60))),"")</f>
        <v/>
      </c>
      <c r="H60" s="18" t="str">
        <f ca="1">IFERROR(INDEX(MAESTRO!H:H,_xludf.AGGREGATE(15,6,ROW(MAESTRO!$B$3:$B$1000)/((MAESTRO!$B$3:$B$1000="CIVILES")*(UPPER(MAESTRO!$L$3:$L$1000)="CONFIRMADO")),ROWS($A$3:A60))),"")</f>
        <v/>
      </c>
      <c r="I60" s="18" t="str">
        <f ca="1">IFERROR(INDEX(MAESTRO!I:I,_xludf.AGGREGATE(15,6,ROW(MAESTRO!$B$3:$B$1000)/((MAESTRO!$B$3:$B$1000="CIVILES")*(UPPER(MAESTRO!$L$3:$L$1000)="CONFIRMADO")),ROWS($A$3:A60))),"")</f>
        <v/>
      </c>
      <c r="J60" s="18" t="str">
        <f ca="1">IFERROR(INDEX(MAESTRO!J:J,_xludf.AGGREGATE(15,6,ROW(MAESTRO!$B$3:$B$1000)/((MAESTRO!$B$3:$B$1000="CIVILES")*(UPPER(MAESTRO!$L$3:$L$1000)="CONFIRMADO")),ROWS($A$3:A60))),"")</f>
        <v/>
      </c>
      <c r="K60" s="18" t="str">
        <f ca="1">IFERROR(INDEX(MAESTRO!K:K,_xludf.AGGREGATE(15,6,ROW(MAESTRO!$B$3:$B$1000)/((MAESTRO!$B$3:$B$1000="CIVILES")*(UPPER(MAESTRO!$L$3:$L$1000)="CONFIRMADO")),ROWS($A$3:A60))),"")</f>
        <v/>
      </c>
      <c r="L60" s="18" t="str">
        <f ca="1">IFERROR(INDEX(MAESTRO!L:L,_xludf.AGGREGATE(15,6,ROW(MAESTRO!$B$3:$B$1000)/((MAESTRO!$B$3:$B$1000="CIVILES")*(UPPER(MAESTRO!$L$3:$L$1000)="CONFIRMADO")),ROWS($A$3:A60))),"")</f>
        <v/>
      </c>
      <c r="M60" s="18" t="str">
        <f ca="1">IFERROR(INDEX(MAESTRO!M:M,_xludf.AGGREGATE(15,6,ROW(MAESTRO!$B$3:$B$1000)/((MAESTRO!$B$3:$B$1000="CIVILES")*(UPPER(MAESTRO!$L$3:$L$1000)="CONFIRMADO")),ROWS($A$3:A60))),"")</f>
        <v/>
      </c>
      <c r="N60" s="18" t="str">
        <f ca="1">IFERROR(INDEX(MAESTRO!N:N,_xludf.AGGREGATE(15,6,ROW(MAESTRO!$B$3:$B$1000)/((MAESTRO!$B$3:$B$1000="CIVILES")*(UPPER(MAESTRO!$L$3:$L$1000)="CONFIRMADO")),ROWS($A$3:A60))),"")</f>
        <v/>
      </c>
      <c r="O60" s="18" t="str">
        <f ca="1">IFERROR(INDEX(MAESTRO!O:O,_xludf.AGGREGATE(15,6,ROW(MAESTRO!$B$3:$B$1000)/((MAESTRO!$B$3:$B$1000="CIVILES")*(UPPER(MAESTRO!$L$3:$L$1000)="CONFIRMADO")),ROWS($A$3:A60))),"")</f>
        <v/>
      </c>
      <c r="P60" s="18" t="str">
        <f ca="1">IFERROR(INDEX(MAESTRO!P:P,_xludf.AGGREGATE(15,6,ROW(MAESTRO!$B$3:$B$1000)/((MAESTRO!$B$3:$B$1000="CIVILES")*(UPPER(MAESTRO!$L$3:$L$1000)="CONFIRMADO")),ROWS($A$3:A60))),"")</f>
        <v/>
      </c>
      <c r="Q60" s="18" t="str">
        <f ca="1">IFERROR(INDEX(MAESTRO!Q:Q,_xludf.AGGREGATE(15,6,ROW(MAESTRO!$B$3:$B$1000)/((MAESTRO!$B$3:$B$1000="CIVILES")*(UPPER(MAESTRO!$L$3:$L$1000)="CONFIRMADO")),ROWS($A$3:A60))),"")</f>
        <v/>
      </c>
      <c r="R60" s="18" t="str">
        <f ca="1">IFERROR(INDEX(MAESTRO!R:R,_xludf.AGGREGATE(15,6,ROW(MAESTRO!$B$3:$B$1000)/((MAESTRO!$B$3:$B$1000="CIVILES")*(UPPER(MAESTRO!$L$3:$L$1000)="CONFIRMADO")),ROWS($A$3:A60))),"")</f>
        <v/>
      </c>
      <c r="S60" s="18" t="str">
        <f ca="1">IFERROR(INDEX(MAESTRO!S:S,_xludf.AGGREGATE(15,6,ROW(MAESTRO!$B$3:$B$1000)/((MAESTRO!$B$3:$B$1000="CIVILES")*(UPPER(MAESTRO!$L$3:$L$1000)="CONFIRMADO")),ROWS($A$3:A60))),"")</f>
        <v/>
      </c>
      <c r="T60" s="18" t="str">
        <f ca="1">IFERROR(INDEX(MAESTRO!T:T,_xludf.AGGREGATE(15,6,ROW(MAESTRO!$B$3:$B$1000)/((MAESTRO!$B$3:$B$1000="CIVILES")*(UPPER(MAESTRO!$L$3:$L$1000)="CONFIRMADO")),ROWS($A$3:A60))),"")</f>
        <v/>
      </c>
      <c r="U60" s="18" t="str">
        <f ca="1">IFERROR(INDEX(MAESTRO!U:U,_xludf.AGGREGATE(15,6,ROW(MAESTRO!$B$3:$B$1000)/((MAESTRO!$B$3:$B$1000="CIVILES")*(UPPER(MAESTRO!$L$3:$L$1000)="CONFIRMADO")),ROWS($A$3:A60))),"")</f>
        <v/>
      </c>
      <c r="V60" s="18" t="str">
        <f ca="1">IFERROR(INDEX(MAESTRO!V:V,_xludf.AGGREGATE(15,6,ROW(MAESTRO!$B$3:$B$1000)/((MAESTRO!$B$3:$B$1000="CIVILES")*(UPPER(MAESTRO!$L$3:$L$1000)="CONFIRMADO")),ROWS($A$3:A60))),"")</f>
        <v/>
      </c>
      <c r="W60" s="18" t="str">
        <f ca="1">IFERROR(INDEX(MAESTRO!W:W,_xludf.AGGREGATE(15,6,ROW(MAESTRO!$B$3:$B$1000)/((MAESTRO!$B$3:$B$1000="CIVILES")*(UPPER(MAESTRO!$L$3:$L$1000)="CONFIRMADO")),ROWS($A$3:A60))),"")</f>
        <v/>
      </c>
      <c r="X60" s="18" t="str">
        <f ca="1">IFERROR(INDEX(MAESTRO!X:X,_xludf.AGGREGATE(15,6,ROW(MAESTRO!$B$3:$B$1000)/((MAESTRO!$B$3:$B$1000="CIVILES")*(UPPER(MAESTRO!$L$3:$L$1000)="CONFIRMADO")),ROWS($A$3:A60))),"")</f>
        <v/>
      </c>
    </row>
    <row r="61" spans="1:24" ht="22.05" customHeight="1">
      <c r="A61" s="10" t="str">
        <f ca="1">IFERROR(INDEX(MAESTRO!A:A,_xludf.AGGREGATE(15,6,ROW(MAESTRO!$B$3:$B$1000)/((MAESTRO!$B$3:$B$1000="CIVILES")*(UPPER(MAESTRO!$L$3:$L$1000)="CONFIRMADO")),ROWS($A$3:A61))),"")</f>
        <v/>
      </c>
      <c r="B61" s="10" t="str">
        <f ca="1">IFERROR(INDEX(MAESTRO!B:B,_xludf.AGGREGATE(15,6,ROW(MAESTRO!$B$3:$B$1000)/((MAESTRO!$B$3:$B$1000="CIVILES")*(UPPER(MAESTRO!$L$3:$L$1000)="CONFIRMADO")),ROWS($A$3:A61))),"")</f>
        <v/>
      </c>
      <c r="C61" s="10" t="str">
        <f ca="1">IFERROR(INDEX(MAESTRO!C:C,_xludf.AGGREGATE(15,6,ROW(MAESTRO!$B$3:$B$1000)/((MAESTRO!$B$3:$B$1000="CIVILES")*(UPPER(MAESTRO!$L$3:$L$1000)="CONFIRMADO")),ROWS($A$3:A61))),"")</f>
        <v/>
      </c>
      <c r="D61" s="10" t="str">
        <f ca="1">IFERROR(INDEX(MAESTRO!D:D,_xludf.AGGREGATE(15,6,ROW(MAESTRO!$B$3:$B$1000)/((MAESTRO!$B$3:$B$1000="CIVILES")*(UPPER(MAESTRO!$L$3:$L$1000)="CONFIRMADO")),ROWS($A$3:A61))),"")</f>
        <v/>
      </c>
      <c r="E61" s="10" t="str">
        <f ca="1">IFERROR(INDEX(MAESTRO!E:E,_xludf.AGGREGATE(15,6,ROW(MAESTRO!$B$3:$B$1000)/((MAESTRO!$B$3:$B$1000="CIVILES")*(UPPER(MAESTRO!$L$3:$L$1000)="CONFIRMADO")),ROWS($A$3:A61))),"")</f>
        <v/>
      </c>
      <c r="F61" s="10" t="str">
        <f ca="1">IFERROR(INDEX(MAESTRO!F:F,_xludf.AGGREGATE(15,6,ROW(MAESTRO!$B$3:$B$1000)/((MAESTRO!$B$3:$B$1000="CIVILES")*(UPPER(MAESTRO!$L$3:$L$1000)="CONFIRMADO")),ROWS($A$3:A61))),"")</f>
        <v/>
      </c>
      <c r="G61" s="10" t="str">
        <f ca="1">IFERROR(INDEX(MAESTRO!G:G,_xludf.AGGREGATE(15,6,ROW(MAESTRO!$B$3:$B$1000)/((MAESTRO!$B$3:$B$1000="CIVILES")*(UPPER(MAESTRO!$L$3:$L$1000)="CONFIRMADO")),ROWS($A$3:A61))),"")</f>
        <v/>
      </c>
      <c r="H61" s="10" t="str">
        <f ca="1">IFERROR(INDEX(MAESTRO!H:H,_xludf.AGGREGATE(15,6,ROW(MAESTRO!$B$3:$B$1000)/((MAESTRO!$B$3:$B$1000="CIVILES")*(UPPER(MAESTRO!$L$3:$L$1000)="CONFIRMADO")),ROWS($A$3:A61))),"")</f>
        <v/>
      </c>
      <c r="I61" s="10" t="str">
        <f ca="1">IFERROR(INDEX(MAESTRO!I:I,_xludf.AGGREGATE(15,6,ROW(MAESTRO!$B$3:$B$1000)/((MAESTRO!$B$3:$B$1000="CIVILES")*(UPPER(MAESTRO!$L$3:$L$1000)="CONFIRMADO")),ROWS($A$3:A61))),"")</f>
        <v/>
      </c>
      <c r="J61" s="10" t="str">
        <f ca="1">IFERROR(INDEX(MAESTRO!J:J,_xludf.AGGREGATE(15,6,ROW(MAESTRO!$B$3:$B$1000)/((MAESTRO!$B$3:$B$1000="CIVILES")*(UPPER(MAESTRO!$L$3:$L$1000)="CONFIRMADO")),ROWS($A$3:A61))),"")</f>
        <v/>
      </c>
      <c r="K61" s="10" t="str">
        <f ca="1">IFERROR(INDEX(MAESTRO!K:K,_xludf.AGGREGATE(15,6,ROW(MAESTRO!$B$3:$B$1000)/((MAESTRO!$B$3:$B$1000="CIVILES")*(UPPER(MAESTRO!$L$3:$L$1000)="CONFIRMADO")),ROWS($A$3:A61))),"")</f>
        <v/>
      </c>
      <c r="L61" s="10" t="str">
        <f ca="1">IFERROR(INDEX(MAESTRO!L:L,_xludf.AGGREGATE(15,6,ROW(MAESTRO!$B$3:$B$1000)/((MAESTRO!$B$3:$B$1000="CIVILES")*(UPPER(MAESTRO!$L$3:$L$1000)="CONFIRMADO")),ROWS($A$3:A61))),"")</f>
        <v/>
      </c>
      <c r="M61" s="10" t="str">
        <f ca="1">IFERROR(INDEX(MAESTRO!M:M,_xludf.AGGREGATE(15,6,ROW(MAESTRO!$B$3:$B$1000)/((MAESTRO!$B$3:$B$1000="CIVILES")*(UPPER(MAESTRO!$L$3:$L$1000)="CONFIRMADO")),ROWS($A$3:A61))),"")</f>
        <v/>
      </c>
      <c r="N61" s="10" t="str">
        <f ca="1">IFERROR(INDEX(MAESTRO!N:N,_xludf.AGGREGATE(15,6,ROW(MAESTRO!$B$3:$B$1000)/((MAESTRO!$B$3:$B$1000="CIVILES")*(UPPER(MAESTRO!$L$3:$L$1000)="CONFIRMADO")),ROWS($A$3:A61))),"")</f>
        <v/>
      </c>
      <c r="O61" s="10" t="str">
        <f ca="1">IFERROR(INDEX(MAESTRO!O:O,_xludf.AGGREGATE(15,6,ROW(MAESTRO!$B$3:$B$1000)/((MAESTRO!$B$3:$B$1000="CIVILES")*(UPPER(MAESTRO!$L$3:$L$1000)="CONFIRMADO")),ROWS($A$3:A61))),"")</f>
        <v/>
      </c>
      <c r="P61" s="10" t="str">
        <f ca="1">IFERROR(INDEX(MAESTRO!P:P,_xludf.AGGREGATE(15,6,ROW(MAESTRO!$B$3:$B$1000)/((MAESTRO!$B$3:$B$1000="CIVILES")*(UPPER(MAESTRO!$L$3:$L$1000)="CONFIRMADO")),ROWS($A$3:A61))),"")</f>
        <v/>
      </c>
      <c r="Q61" s="10" t="str">
        <f ca="1">IFERROR(INDEX(MAESTRO!Q:Q,_xludf.AGGREGATE(15,6,ROW(MAESTRO!$B$3:$B$1000)/((MAESTRO!$B$3:$B$1000="CIVILES")*(UPPER(MAESTRO!$L$3:$L$1000)="CONFIRMADO")),ROWS($A$3:A61))),"")</f>
        <v/>
      </c>
      <c r="R61" s="10" t="str">
        <f ca="1">IFERROR(INDEX(MAESTRO!R:R,_xludf.AGGREGATE(15,6,ROW(MAESTRO!$B$3:$B$1000)/((MAESTRO!$B$3:$B$1000="CIVILES")*(UPPER(MAESTRO!$L$3:$L$1000)="CONFIRMADO")),ROWS($A$3:A61))),"")</f>
        <v/>
      </c>
      <c r="S61" s="10" t="str">
        <f ca="1">IFERROR(INDEX(MAESTRO!S:S,_xludf.AGGREGATE(15,6,ROW(MAESTRO!$B$3:$B$1000)/((MAESTRO!$B$3:$B$1000="CIVILES")*(UPPER(MAESTRO!$L$3:$L$1000)="CONFIRMADO")),ROWS($A$3:A61))),"")</f>
        <v/>
      </c>
      <c r="T61" s="10" t="str">
        <f ca="1">IFERROR(INDEX(MAESTRO!T:T,_xludf.AGGREGATE(15,6,ROW(MAESTRO!$B$3:$B$1000)/((MAESTRO!$B$3:$B$1000="CIVILES")*(UPPER(MAESTRO!$L$3:$L$1000)="CONFIRMADO")),ROWS($A$3:A61))),"")</f>
        <v/>
      </c>
      <c r="U61" s="10" t="str">
        <f ca="1">IFERROR(INDEX(MAESTRO!U:U,_xludf.AGGREGATE(15,6,ROW(MAESTRO!$B$3:$B$1000)/((MAESTRO!$B$3:$B$1000="CIVILES")*(UPPER(MAESTRO!$L$3:$L$1000)="CONFIRMADO")),ROWS($A$3:A61))),"")</f>
        <v/>
      </c>
      <c r="V61" s="10" t="str">
        <f ca="1">IFERROR(INDEX(MAESTRO!V:V,_xludf.AGGREGATE(15,6,ROW(MAESTRO!$B$3:$B$1000)/((MAESTRO!$B$3:$B$1000="CIVILES")*(UPPER(MAESTRO!$L$3:$L$1000)="CONFIRMADO")),ROWS($A$3:A61))),"")</f>
        <v/>
      </c>
      <c r="W61" s="10" t="str">
        <f ca="1">IFERROR(INDEX(MAESTRO!W:W,_xludf.AGGREGATE(15,6,ROW(MAESTRO!$B$3:$B$1000)/((MAESTRO!$B$3:$B$1000="CIVILES")*(UPPER(MAESTRO!$L$3:$L$1000)="CONFIRMADO")),ROWS($A$3:A61))),"")</f>
        <v/>
      </c>
      <c r="X61" s="10" t="str">
        <f ca="1">IFERROR(INDEX(MAESTRO!X:X,_xludf.AGGREGATE(15,6,ROW(MAESTRO!$B$3:$B$1000)/((MAESTRO!$B$3:$B$1000="CIVILES")*(UPPER(MAESTRO!$L$3:$L$1000)="CONFIRMADO")),ROWS($A$3:A61))),"")</f>
        <v/>
      </c>
    </row>
    <row r="62" spans="1:24" ht="22.05" customHeight="1">
      <c r="A62" s="18" t="str">
        <f ca="1">IFERROR(INDEX(MAESTRO!A:A,_xludf.AGGREGATE(15,6,ROW(MAESTRO!$B$3:$B$1000)/((MAESTRO!$B$3:$B$1000="CIVILES")*(UPPER(MAESTRO!$L$3:$L$1000)="CONFIRMADO")),ROWS($A$3:A62))),"")</f>
        <v/>
      </c>
      <c r="B62" s="18" t="str">
        <f ca="1">IFERROR(INDEX(MAESTRO!B:B,_xludf.AGGREGATE(15,6,ROW(MAESTRO!$B$3:$B$1000)/((MAESTRO!$B$3:$B$1000="CIVILES")*(UPPER(MAESTRO!$L$3:$L$1000)="CONFIRMADO")),ROWS($A$3:A62))),"")</f>
        <v/>
      </c>
      <c r="C62" s="18" t="str">
        <f ca="1">IFERROR(INDEX(MAESTRO!C:C,_xludf.AGGREGATE(15,6,ROW(MAESTRO!$B$3:$B$1000)/((MAESTRO!$B$3:$B$1000="CIVILES")*(UPPER(MAESTRO!$L$3:$L$1000)="CONFIRMADO")),ROWS($A$3:A62))),"")</f>
        <v/>
      </c>
      <c r="D62" s="18" t="str">
        <f ca="1">IFERROR(INDEX(MAESTRO!D:D,_xludf.AGGREGATE(15,6,ROW(MAESTRO!$B$3:$B$1000)/((MAESTRO!$B$3:$B$1000="CIVILES")*(UPPER(MAESTRO!$L$3:$L$1000)="CONFIRMADO")),ROWS($A$3:A62))),"")</f>
        <v/>
      </c>
      <c r="E62" s="18" t="str">
        <f ca="1">IFERROR(INDEX(MAESTRO!E:E,_xludf.AGGREGATE(15,6,ROW(MAESTRO!$B$3:$B$1000)/((MAESTRO!$B$3:$B$1000="CIVILES")*(UPPER(MAESTRO!$L$3:$L$1000)="CONFIRMADO")),ROWS($A$3:A62))),"")</f>
        <v/>
      </c>
      <c r="F62" s="18" t="str">
        <f ca="1">IFERROR(INDEX(MAESTRO!F:F,_xludf.AGGREGATE(15,6,ROW(MAESTRO!$B$3:$B$1000)/((MAESTRO!$B$3:$B$1000="CIVILES")*(UPPER(MAESTRO!$L$3:$L$1000)="CONFIRMADO")),ROWS($A$3:A62))),"")</f>
        <v/>
      </c>
      <c r="G62" s="18" t="str">
        <f ca="1">IFERROR(INDEX(MAESTRO!G:G,_xludf.AGGREGATE(15,6,ROW(MAESTRO!$B$3:$B$1000)/((MAESTRO!$B$3:$B$1000="CIVILES")*(UPPER(MAESTRO!$L$3:$L$1000)="CONFIRMADO")),ROWS($A$3:A62))),"")</f>
        <v/>
      </c>
      <c r="H62" s="18" t="str">
        <f ca="1">IFERROR(INDEX(MAESTRO!H:H,_xludf.AGGREGATE(15,6,ROW(MAESTRO!$B$3:$B$1000)/((MAESTRO!$B$3:$B$1000="CIVILES")*(UPPER(MAESTRO!$L$3:$L$1000)="CONFIRMADO")),ROWS($A$3:A62))),"")</f>
        <v/>
      </c>
      <c r="I62" s="18" t="str">
        <f ca="1">IFERROR(INDEX(MAESTRO!I:I,_xludf.AGGREGATE(15,6,ROW(MAESTRO!$B$3:$B$1000)/((MAESTRO!$B$3:$B$1000="CIVILES")*(UPPER(MAESTRO!$L$3:$L$1000)="CONFIRMADO")),ROWS($A$3:A62))),"")</f>
        <v/>
      </c>
      <c r="J62" s="18" t="str">
        <f ca="1">IFERROR(INDEX(MAESTRO!J:J,_xludf.AGGREGATE(15,6,ROW(MAESTRO!$B$3:$B$1000)/((MAESTRO!$B$3:$B$1000="CIVILES")*(UPPER(MAESTRO!$L$3:$L$1000)="CONFIRMADO")),ROWS($A$3:A62))),"")</f>
        <v/>
      </c>
      <c r="K62" s="18" t="str">
        <f ca="1">IFERROR(INDEX(MAESTRO!K:K,_xludf.AGGREGATE(15,6,ROW(MAESTRO!$B$3:$B$1000)/((MAESTRO!$B$3:$B$1000="CIVILES")*(UPPER(MAESTRO!$L$3:$L$1000)="CONFIRMADO")),ROWS($A$3:A62))),"")</f>
        <v/>
      </c>
      <c r="L62" s="18" t="str">
        <f ca="1">IFERROR(INDEX(MAESTRO!L:L,_xludf.AGGREGATE(15,6,ROW(MAESTRO!$B$3:$B$1000)/((MAESTRO!$B$3:$B$1000="CIVILES")*(UPPER(MAESTRO!$L$3:$L$1000)="CONFIRMADO")),ROWS($A$3:A62))),"")</f>
        <v/>
      </c>
      <c r="M62" s="18" t="str">
        <f ca="1">IFERROR(INDEX(MAESTRO!M:M,_xludf.AGGREGATE(15,6,ROW(MAESTRO!$B$3:$B$1000)/((MAESTRO!$B$3:$B$1000="CIVILES")*(UPPER(MAESTRO!$L$3:$L$1000)="CONFIRMADO")),ROWS($A$3:A62))),"")</f>
        <v/>
      </c>
      <c r="N62" s="18" t="str">
        <f ca="1">IFERROR(INDEX(MAESTRO!N:N,_xludf.AGGREGATE(15,6,ROW(MAESTRO!$B$3:$B$1000)/((MAESTRO!$B$3:$B$1000="CIVILES")*(UPPER(MAESTRO!$L$3:$L$1000)="CONFIRMADO")),ROWS($A$3:A62))),"")</f>
        <v/>
      </c>
      <c r="O62" s="18" t="str">
        <f ca="1">IFERROR(INDEX(MAESTRO!O:O,_xludf.AGGREGATE(15,6,ROW(MAESTRO!$B$3:$B$1000)/((MAESTRO!$B$3:$B$1000="CIVILES")*(UPPER(MAESTRO!$L$3:$L$1000)="CONFIRMADO")),ROWS($A$3:A62))),"")</f>
        <v/>
      </c>
      <c r="P62" s="18" t="str">
        <f ca="1">IFERROR(INDEX(MAESTRO!P:P,_xludf.AGGREGATE(15,6,ROW(MAESTRO!$B$3:$B$1000)/((MAESTRO!$B$3:$B$1000="CIVILES")*(UPPER(MAESTRO!$L$3:$L$1000)="CONFIRMADO")),ROWS($A$3:A62))),"")</f>
        <v/>
      </c>
      <c r="Q62" s="18" t="str">
        <f ca="1">IFERROR(INDEX(MAESTRO!Q:Q,_xludf.AGGREGATE(15,6,ROW(MAESTRO!$B$3:$B$1000)/((MAESTRO!$B$3:$B$1000="CIVILES")*(UPPER(MAESTRO!$L$3:$L$1000)="CONFIRMADO")),ROWS($A$3:A62))),"")</f>
        <v/>
      </c>
      <c r="R62" s="18" t="str">
        <f ca="1">IFERROR(INDEX(MAESTRO!R:R,_xludf.AGGREGATE(15,6,ROW(MAESTRO!$B$3:$B$1000)/((MAESTRO!$B$3:$B$1000="CIVILES")*(UPPER(MAESTRO!$L$3:$L$1000)="CONFIRMADO")),ROWS($A$3:A62))),"")</f>
        <v/>
      </c>
      <c r="S62" s="18" t="str">
        <f ca="1">IFERROR(INDEX(MAESTRO!S:S,_xludf.AGGREGATE(15,6,ROW(MAESTRO!$B$3:$B$1000)/((MAESTRO!$B$3:$B$1000="CIVILES")*(UPPER(MAESTRO!$L$3:$L$1000)="CONFIRMADO")),ROWS($A$3:A62))),"")</f>
        <v/>
      </c>
      <c r="T62" s="18" t="str">
        <f ca="1">IFERROR(INDEX(MAESTRO!T:T,_xludf.AGGREGATE(15,6,ROW(MAESTRO!$B$3:$B$1000)/((MAESTRO!$B$3:$B$1000="CIVILES")*(UPPER(MAESTRO!$L$3:$L$1000)="CONFIRMADO")),ROWS($A$3:A62))),"")</f>
        <v/>
      </c>
      <c r="U62" s="18" t="str">
        <f ca="1">IFERROR(INDEX(MAESTRO!U:U,_xludf.AGGREGATE(15,6,ROW(MAESTRO!$B$3:$B$1000)/((MAESTRO!$B$3:$B$1000="CIVILES")*(UPPER(MAESTRO!$L$3:$L$1000)="CONFIRMADO")),ROWS($A$3:A62))),"")</f>
        <v/>
      </c>
      <c r="V62" s="18" t="str">
        <f ca="1">IFERROR(INDEX(MAESTRO!V:V,_xludf.AGGREGATE(15,6,ROW(MAESTRO!$B$3:$B$1000)/((MAESTRO!$B$3:$B$1000="CIVILES")*(UPPER(MAESTRO!$L$3:$L$1000)="CONFIRMADO")),ROWS($A$3:A62))),"")</f>
        <v/>
      </c>
      <c r="W62" s="18" t="str">
        <f ca="1">IFERROR(INDEX(MAESTRO!W:W,_xludf.AGGREGATE(15,6,ROW(MAESTRO!$B$3:$B$1000)/((MAESTRO!$B$3:$B$1000="CIVILES")*(UPPER(MAESTRO!$L$3:$L$1000)="CONFIRMADO")),ROWS($A$3:A62))),"")</f>
        <v/>
      </c>
      <c r="X62" s="18" t="str">
        <f ca="1">IFERROR(INDEX(MAESTRO!X:X,_xludf.AGGREGATE(15,6,ROW(MAESTRO!$B$3:$B$1000)/((MAESTRO!$B$3:$B$1000="CIVILES")*(UPPER(MAESTRO!$L$3:$L$1000)="CONFIRMADO")),ROWS($A$3:A62))),"")</f>
        <v/>
      </c>
    </row>
    <row r="63" spans="1:24" ht="22.05" customHeight="1">
      <c r="A63" s="10" t="str">
        <f ca="1">IFERROR(INDEX(MAESTRO!A:A,_xludf.AGGREGATE(15,6,ROW(MAESTRO!$B$3:$B$1000)/((MAESTRO!$B$3:$B$1000="CIVILES")*(UPPER(MAESTRO!$L$3:$L$1000)="CONFIRMADO")),ROWS($A$3:A63))),"")</f>
        <v/>
      </c>
      <c r="B63" s="10" t="str">
        <f ca="1">IFERROR(INDEX(MAESTRO!B:B,_xludf.AGGREGATE(15,6,ROW(MAESTRO!$B$3:$B$1000)/((MAESTRO!$B$3:$B$1000="CIVILES")*(UPPER(MAESTRO!$L$3:$L$1000)="CONFIRMADO")),ROWS($A$3:A63))),"")</f>
        <v/>
      </c>
      <c r="C63" s="10" t="str">
        <f ca="1">IFERROR(INDEX(MAESTRO!C:C,_xludf.AGGREGATE(15,6,ROW(MAESTRO!$B$3:$B$1000)/((MAESTRO!$B$3:$B$1000="CIVILES")*(UPPER(MAESTRO!$L$3:$L$1000)="CONFIRMADO")),ROWS($A$3:A63))),"")</f>
        <v/>
      </c>
      <c r="D63" s="10" t="str">
        <f ca="1">IFERROR(INDEX(MAESTRO!D:D,_xludf.AGGREGATE(15,6,ROW(MAESTRO!$B$3:$B$1000)/((MAESTRO!$B$3:$B$1000="CIVILES")*(UPPER(MAESTRO!$L$3:$L$1000)="CONFIRMADO")),ROWS($A$3:A63))),"")</f>
        <v/>
      </c>
      <c r="E63" s="10" t="str">
        <f ca="1">IFERROR(INDEX(MAESTRO!E:E,_xludf.AGGREGATE(15,6,ROW(MAESTRO!$B$3:$B$1000)/((MAESTRO!$B$3:$B$1000="CIVILES")*(UPPER(MAESTRO!$L$3:$L$1000)="CONFIRMADO")),ROWS($A$3:A63))),"")</f>
        <v/>
      </c>
      <c r="F63" s="10" t="str">
        <f ca="1">IFERROR(INDEX(MAESTRO!F:F,_xludf.AGGREGATE(15,6,ROW(MAESTRO!$B$3:$B$1000)/((MAESTRO!$B$3:$B$1000="CIVILES")*(UPPER(MAESTRO!$L$3:$L$1000)="CONFIRMADO")),ROWS($A$3:A63))),"")</f>
        <v/>
      </c>
      <c r="G63" s="10" t="str">
        <f ca="1">IFERROR(INDEX(MAESTRO!G:G,_xludf.AGGREGATE(15,6,ROW(MAESTRO!$B$3:$B$1000)/((MAESTRO!$B$3:$B$1000="CIVILES")*(UPPER(MAESTRO!$L$3:$L$1000)="CONFIRMADO")),ROWS($A$3:A63))),"")</f>
        <v/>
      </c>
      <c r="H63" s="10" t="str">
        <f ca="1">IFERROR(INDEX(MAESTRO!H:H,_xludf.AGGREGATE(15,6,ROW(MAESTRO!$B$3:$B$1000)/((MAESTRO!$B$3:$B$1000="CIVILES")*(UPPER(MAESTRO!$L$3:$L$1000)="CONFIRMADO")),ROWS($A$3:A63))),"")</f>
        <v/>
      </c>
      <c r="I63" s="10" t="str">
        <f ca="1">IFERROR(INDEX(MAESTRO!I:I,_xludf.AGGREGATE(15,6,ROW(MAESTRO!$B$3:$B$1000)/((MAESTRO!$B$3:$B$1000="CIVILES")*(UPPER(MAESTRO!$L$3:$L$1000)="CONFIRMADO")),ROWS($A$3:A63))),"")</f>
        <v/>
      </c>
      <c r="J63" s="10" t="str">
        <f ca="1">IFERROR(INDEX(MAESTRO!J:J,_xludf.AGGREGATE(15,6,ROW(MAESTRO!$B$3:$B$1000)/((MAESTRO!$B$3:$B$1000="CIVILES")*(UPPER(MAESTRO!$L$3:$L$1000)="CONFIRMADO")),ROWS($A$3:A63))),"")</f>
        <v/>
      </c>
      <c r="K63" s="10" t="str">
        <f ca="1">IFERROR(INDEX(MAESTRO!K:K,_xludf.AGGREGATE(15,6,ROW(MAESTRO!$B$3:$B$1000)/((MAESTRO!$B$3:$B$1000="CIVILES")*(UPPER(MAESTRO!$L$3:$L$1000)="CONFIRMADO")),ROWS($A$3:A63))),"")</f>
        <v/>
      </c>
      <c r="L63" s="10" t="str">
        <f ca="1">IFERROR(INDEX(MAESTRO!L:L,_xludf.AGGREGATE(15,6,ROW(MAESTRO!$B$3:$B$1000)/((MAESTRO!$B$3:$B$1000="CIVILES")*(UPPER(MAESTRO!$L$3:$L$1000)="CONFIRMADO")),ROWS($A$3:A63))),"")</f>
        <v/>
      </c>
      <c r="M63" s="10" t="str">
        <f ca="1">IFERROR(INDEX(MAESTRO!M:M,_xludf.AGGREGATE(15,6,ROW(MAESTRO!$B$3:$B$1000)/((MAESTRO!$B$3:$B$1000="CIVILES")*(UPPER(MAESTRO!$L$3:$L$1000)="CONFIRMADO")),ROWS($A$3:A63))),"")</f>
        <v/>
      </c>
      <c r="N63" s="10" t="str">
        <f ca="1">IFERROR(INDEX(MAESTRO!N:N,_xludf.AGGREGATE(15,6,ROW(MAESTRO!$B$3:$B$1000)/((MAESTRO!$B$3:$B$1000="CIVILES")*(UPPER(MAESTRO!$L$3:$L$1000)="CONFIRMADO")),ROWS($A$3:A63))),"")</f>
        <v/>
      </c>
      <c r="O63" s="10" t="str">
        <f ca="1">IFERROR(INDEX(MAESTRO!O:O,_xludf.AGGREGATE(15,6,ROW(MAESTRO!$B$3:$B$1000)/((MAESTRO!$B$3:$B$1000="CIVILES")*(UPPER(MAESTRO!$L$3:$L$1000)="CONFIRMADO")),ROWS($A$3:A63))),"")</f>
        <v/>
      </c>
      <c r="P63" s="10" t="str">
        <f ca="1">IFERROR(INDEX(MAESTRO!P:P,_xludf.AGGREGATE(15,6,ROW(MAESTRO!$B$3:$B$1000)/((MAESTRO!$B$3:$B$1000="CIVILES")*(UPPER(MAESTRO!$L$3:$L$1000)="CONFIRMADO")),ROWS($A$3:A63))),"")</f>
        <v/>
      </c>
      <c r="Q63" s="10" t="str">
        <f ca="1">IFERROR(INDEX(MAESTRO!Q:Q,_xludf.AGGREGATE(15,6,ROW(MAESTRO!$B$3:$B$1000)/((MAESTRO!$B$3:$B$1000="CIVILES")*(UPPER(MAESTRO!$L$3:$L$1000)="CONFIRMADO")),ROWS($A$3:A63))),"")</f>
        <v/>
      </c>
      <c r="R63" s="10" t="str">
        <f ca="1">IFERROR(INDEX(MAESTRO!R:R,_xludf.AGGREGATE(15,6,ROW(MAESTRO!$B$3:$B$1000)/((MAESTRO!$B$3:$B$1000="CIVILES")*(UPPER(MAESTRO!$L$3:$L$1000)="CONFIRMADO")),ROWS($A$3:A63))),"")</f>
        <v/>
      </c>
      <c r="S63" s="10" t="str">
        <f ca="1">IFERROR(INDEX(MAESTRO!S:S,_xludf.AGGREGATE(15,6,ROW(MAESTRO!$B$3:$B$1000)/((MAESTRO!$B$3:$B$1000="CIVILES")*(UPPER(MAESTRO!$L$3:$L$1000)="CONFIRMADO")),ROWS($A$3:A63))),"")</f>
        <v/>
      </c>
      <c r="T63" s="10" t="str">
        <f ca="1">IFERROR(INDEX(MAESTRO!T:T,_xludf.AGGREGATE(15,6,ROW(MAESTRO!$B$3:$B$1000)/((MAESTRO!$B$3:$B$1000="CIVILES")*(UPPER(MAESTRO!$L$3:$L$1000)="CONFIRMADO")),ROWS($A$3:A63))),"")</f>
        <v/>
      </c>
      <c r="U63" s="10" t="str">
        <f ca="1">IFERROR(INDEX(MAESTRO!U:U,_xludf.AGGREGATE(15,6,ROW(MAESTRO!$B$3:$B$1000)/((MAESTRO!$B$3:$B$1000="CIVILES")*(UPPER(MAESTRO!$L$3:$L$1000)="CONFIRMADO")),ROWS($A$3:A63))),"")</f>
        <v/>
      </c>
      <c r="V63" s="10" t="str">
        <f ca="1">IFERROR(INDEX(MAESTRO!V:V,_xludf.AGGREGATE(15,6,ROW(MAESTRO!$B$3:$B$1000)/((MAESTRO!$B$3:$B$1000="CIVILES")*(UPPER(MAESTRO!$L$3:$L$1000)="CONFIRMADO")),ROWS($A$3:A63))),"")</f>
        <v/>
      </c>
      <c r="W63" s="10" t="str">
        <f ca="1">IFERROR(INDEX(MAESTRO!W:W,_xludf.AGGREGATE(15,6,ROW(MAESTRO!$B$3:$B$1000)/((MAESTRO!$B$3:$B$1000="CIVILES")*(UPPER(MAESTRO!$L$3:$L$1000)="CONFIRMADO")),ROWS($A$3:A63))),"")</f>
        <v/>
      </c>
      <c r="X63" s="10" t="str">
        <f ca="1">IFERROR(INDEX(MAESTRO!X:X,_xludf.AGGREGATE(15,6,ROW(MAESTRO!$B$3:$B$1000)/((MAESTRO!$B$3:$B$1000="CIVILES")*(UPPER(MAESTRO!$L$3:$L$1000)="CONFIRMADO")),ROWS($A$3:A63))),"")</f>
        <v/>
      </c>
    </row>
    <row r="64" spans="1:24" ht="22.05" customHeight="1">
      <c r="A64" s="18" t="str">
        <f ca="1">IFERROR(INDEX(MAESTRO!A:A,_xludf.AGGREGATE(15,6,ROW(MAESTRO!$B$3:$B$1000)/((MAESTRO!$B$3:$B$1000="CIVILES")*(UPPER(MAESTRO!$L$3:$L$1000)="CONFIRMADO")),ROWS($A$3:A64))),"")</f>
        <v/>
      </c>
      <c r="B64" s="18" t="str">
        <f ca="1">IFERROR(INDEX(MAESTRO!B:B,_xludf.AGGREGATE(15,6,ROW(MAESTRO!$B$3:$B$1000)/((MAESTRO!$B$3:$B$1000="CIVILES")*(UPPER(MAESTRO!$L$3:$L$1000)="CONFIRMADO")),ROWS($A$3:A64))),"")</f>
        <v/>
      </c>
      <c r="C64" s="18" t="str">
        <f ca="1">IFERROR(INDEX(MAESTRO!C:C,_xludf.AGGREGATE(15,6,ROW(MAESTRO!$B$3:$B$1000)/((MAESTRO!$B$3:$B$1000="CIVILES")*(UPPER(MAESTRO!$L$3:$L$1000)="CONFIRMADO")),ROWS($A$3:A64))),"")</f>
        <v/>
      </c>
      <c r="D64" s="18" t="str">
        <f ca="1">IFERROR(INDEX(MAESTRO!D:D,_xludf.AGGREGATE(15,6,ROW(MAESTRO!$B$3:$B$1000)/((MAESTRO!$B$3:$B$1000="CIVILES")*(UPPER(MAESTRO!$L$3:$L$1000)="CONFIRMADO")),ROWS($A$3:A64))),"")</f>
        <v/>
      </c>
      <c r="E64" s="18" t="str">
        <f ca="1">IFERROR(INDEX(MAESTRO!E:E,_xludf.AGGREGATE(15,6,ROW(MAESTRO!$B$3:$B$1000)/((MAESTRO!$B$3:$B$1000="CIVILES")*(UPPER(MAESTRO!$L$3:$L$1000)="CONFIRMADO")),ROWS($A$3:A64))),"")</f>
        <v/>
      </c>
      <c r="F64" s="18" t="str">
        <f ca="1">IFERROR(INDEX(MAESTRO!F:F,_xludf.AGGREGATE(15,6,ROW(MAESTRO!$B$3:$B$1000)/((MAESTRO!$B$3:$B$1000="CIVILES")*(UPPER(MAESTRO!$L$3:$L$1000)="CONFIRMADO")),ROWS($A$3:A64))),"")</f>
        <v/>
      </c>
      <c r="G64" s="18" t="str">
        <f ca="1">IFERROR(INDEX(MAESTRO!G:G,_xludf.AGGREGATE(15,6,ROW(MAESTRO!$B$3:$B$1000)/((MAESTRO!$B$3:$B$1000="CIVILES")*(UPPER(MAESTRO!$L$3:$L$1000)="CONFIRMADO")),ROWS($A$3:A64))),"")</f>
        <v/>
      </c>
      <c r="H64" s="18" t="str">
        <f ca="1">IFERROR(INDEX(MAESTRO!H:H,_xludf.AGGREGATE(15,6,ROW(MAESTRO!$B$3:$B$1000)/((MAESTRO!$B$3:$B$1000="CIVILES")*(UPPER(MAESTRO!$L$3:$L$1000)="CONFIRMADO")),ROWS($A$3:A64))),"")</f>
        <v/>
      </c>
      <c r="I64" s="18" t="str">
        <f ca="1">IFERROR(INDEX(MAESTRO!I:I,_xludf.AGGREGATE(15,6,ROW(MAESTRO!$B$3:$B$1000)/((MAESTRO!$B$3:$B$1000="CIVILES")*(UPPER(MAESTRO!$L$3:$L$1000)="CONFIRMADO")),ROWS($A$3:A64))),"")</f>
        <v/>
      </c>
      <c r="J64" s="18" t="str">
        <f ca="1">IFERROR(INDEX(MAESTRO!J:J,_xludf.AGGREGATE(15,6,ROW(MAESTRO!$B$3:$B$1000)/((MAESTRO!$B$3:$B$1000="CIVILES")*(UPPER(MAESTRO!$L$3:$L$1000)="CONFIRMADO")),ROWS($A$3:A64))),"")</f>
        <v/>
      </c>
      <c r="K64" s="18" t="str">
        <f ca="1">IFERROR(INDEX(MAESTRO!K:K,_xludf.AGGREGATE(15,6,ROW(MAESTRO!$B$3:$B$1000)/((MAESTRO!$B$3:$B$1000="CIVILES")*(UPPER(MAESTRO!$L$3:$L$1000)="CONFIRMADO")),ROWS($A$3:A64))),"")</f>
        <v/>
      </c>
      <c r="L64" s="18" t="str">
        <f ca="1">IFERROR(INDEX(MAESTRO!L:L,_xludf.AGGREGATE(15,6,ROW(MAESTRO!$B$3:$B$1000)/((MAESTRO!$B$3:$B$1000="CIVILES")*(UPPER(MAESTRO!$L$3:$L$1000)="CONFIRMADO")),ROWS($A$3:A64))),"")</f>
        <v/>
      </c>
      <c r="M64" s="18" t="str">
        <f ca="1">IFERROR(INDEX(MAESTRO!M:M,_xludf.AGGREGATE(15,6,ROW(MAESTRO!$B$3:$B$1000)/((MAESTRO!$B$3:$B$1000="CIVILES")*(UPPER(MAESTRO!$L$3:$L$1000)="CONFIRMADO")),ROWS($A$3:A64))),"")</f>
        <v/>
      </c>
      <c r="N64" s="18" t="str">
        <f ca="1">IFERROR(INDEX(MAESTRO!N:N,_xludf.AGGREGATE(15,6,ROW(MAESTRO!$B$3:$B$1000)/((MAESTRO!$B$3:$B$1000="CIVILES")*(UPPER(MAESTRO!$L$3:$L$1000)="CONFIRMADO")),ROWS($A$3:A64))),"")</f>
        <v/>
      </c>
      <c r="O64" s="18" t="str">
        <f ca="1">IFERROR(INDEX(MAESTRO!O:O,_xludf.AGGREGATE(15,6,ROW(MAESTRO!$B$3:$B$1000)/((MAESTRO!$B$3:$B$1000="CIVILES")*(UPPER(MAESTRO!$L$3:$L$1000)="CONFIRMADO")),ROWS($A$3:A64))),"")</f>
        <v/>
      </c>
      <c r="P64" s="18" t="str">
        <f ca="1">IFERROR(INDEX(MAESTRO!P:P,_xludf.AGGREGATE(15,6,ROW(MAESTRO!$B$3:$B$1000)/((MAESTRO!$B$3:$B$1000="CIVILES")*(UPPER(MAESTRO!$L$3:$L$1000)="CONFIRMADO")),ROWS($A$3:A64))),"")</f>
        <v/>
      </c>
      <c r="Q64" s="18" t="str">
        <f ca="1">IFERROR(INDEX(MAESTRO!Q:Q,_xludf.AGGREGATE(15,6,ROW(MAESTRO!$B$3:$B$1000)/((MAESTRO!$B$3:$B$1000="CIVILES")*(UPPER(MAESTRO!$L$3:$L$1000)="CONFIRMADO")),ROWS($A$3:A64))),"")</f>
        <v/>
      </c>
      <c r="R64" s="18" t="str">
        <f ca="1">IFERROR(INDEX(MAESTRO!R:R,_xludf.AGGREGATE(15,6,ROW(MAESTRO!$B$3:$B$1000)/((MAESTRO!$B$3:$B$1000="CIVILES")*(UPPER(MAESTRO!$L$3:$L$1000)="CONFIRMADO")),ROWS($A$3:A64))),"")</f>
        <v/>
      </c>
      <c r="S64" s="18" t="str">
        <f ca="1">IFERROR(INDEX(MAESTRO!S:S,_xludf.AGGREGATE(15,6,ROW(MAESTRO!$B$3:$B$1000)/((MAESTRO!$B$3:$B$1000="CIVILES")*(UPPER(MAESTRO!$L$3:$L$1000)="CONFIRMADO")),ROWS($A$3:A64))),"")</f>
        <v/>
      </c>
      <c r="T64" s="18" t="str">
        <f ca="1">IFERROR(INDEX(MAESTRO!T:T,_xludf.AGGREGATE(15,6,ROW(MAESTRO!$B$3:$B$1000)/((MAESTRO!$B$3:$B$1000="CIVILES")*(UPPER(MAESTRO!$L$3:$L$1000)="CONFIRMADO")),ROWS($A$3:A64))),"")</f>
        <v/>
      </c>
      <c r="U64" s="18" t="str">
        <f ca="1">IFERROR(INDEX(MAESTRO!U:U,_xludf.AGGREGATE(15,6,ROW(MAESTRO!$B$3:$B$1000)/((MAESTRO!$B$3:$B$1000="CIVILES")*(UPPER(MAESTRO!$L$3:$L$1000)="CONFIRMADO")),ROWS($A$3:A64))),"")</f>
        <v/>
      </c>
      <c r="V64" s="18" t="str">
        <f ca="1">IFERROR(INDEX(MAESTRO!V:V,_xludf.AGGREGATE(15,6,ROW(MAESTRO!$B$3:$B$1000)/((MAESTRO!$B$3:$B$1000="CIVILES")*(UPPER(MAESTRO!$L$3:$L$1000)="CONFIRMADO")),ROWS($A$3:A64))),"")</f>
        <v/>
      </c>
      <c r="W64" s="18" t="str">
        <f ca="1">IFERROR(INDEX(MAESTRO!W:W,_xludf.AGGREGATE(15,6,ROW(MAESTRO!$B$3:$B$1000)/((MAESTRO!$B$3:$B$1000="CIVILES")*(UPPER(MAESTRO!$L$3:$L$1000)="CONFIRMADO")),ROWS($A$3:A64))),"")</f>
        <v/>
      </c>
      <c r="X64" s="18" t="str">
        <f ca="1">IFERROR(INDEX(MAESTRO!X:X,_xludf.AGGREGATE(15,6,ROW(MAESTRO!$B$3:$B$1000)/((MAESTRO!$B$3:$B$1000="CIVILES")*(UPPER(MAESTRO!$L$3:$L$1000)="CONFIRMADO")),ROWS($A$3:A64))),"")</f>
        <v/>
      </c>
    </row>
    <row r="65" spans="1:24" ht="22.05" customHeight="1">
      <c r="A65" s="10" t="str">
        <f ca="1">IFERROR(INDEX(MAESTRO!A:A,_xludf.AGGREGATE(15,6,ROW(MAESTRO!$B$3:$B$1000)/((MAESTRO!$B$3:$B$1000="CIVILES")*(UPPER(MAESTRO!$L$3:$L$1000)="CONFIRMADO")),ROWS($A$3:A65))),"")</f>
        <v/>
      </c>
      <c r="B65" s="10" t="str">
        <f ca="1">IFERROR(INDEX(MAESTRO!B:B,_xludf.AGGREGATE(15,6,ROW(MAESTRO!$B$3:$B$1000)/((MAESTRO!$B$3:$B$1000="CIVILES")*(UPPER(MAESTRO!$L$3:$L$1000)="CONFIRMADO")),ROWS($A$3:A65))),"")</f>
        <v/>
      </c>
      <c r="C65" s="10" t="str">
        <f ca="1">IFERROR(INDEX(MAESTRO!C:C,_xludf.AGGREGATE(15,6,ROW(MAESTRO!$B$3:$B$1000)/((MAESTRO!$B$3:$B$1000="CIVILES")*(UPPER(MAESTRO!$L$3:$L$1000)="CONFIRMADO")),ROWS($A$3:A65))),"")</f>
        <v/>
      </c>
      <c r="D65" s="10" t="str">
        <f ca="1">IFERROR(INDEX(MAESTRO!D:D,_xludf.AGGREGATE(15,6,ROW(MAESTRO!$B$3:$B$1000)/((MAESTRO!$B$3:$B$1000="CIVILES")*(UPPER(MAESTRO!$L$3:$L$1000)="CONFIRMADO")),ROWS($A$3:A65))),"")</f>
        <v/>
      </c>
      <c r="E65" s="10" t="str">
        <f ca="1">IFERROR(INDEX(MAESTRO!E:E,_xludf.AGGREGATE(15,6,ROW(MAESTRO!$B$3:$B$1000)/((MAESTRO!$B$3:$B$1000="CIVILES")*(UPPER(MAESTRO!$L$3:$L$1000)="CONFIRMADO")),ROWS($A$3:A65))),"")</f>
        <v/>
      </c>
      <c r="F65" s="10" t="str">
        <f ca="1">IFERROR(INDEX(MAESTRO!F:F,_xludf.AGGREGATE(15,6,ROW(MAESTRO!$B$3:$B$1000)/((MAESTRO!$B$3:$B$1000="CIVILES")*(UPPER(MAESTRO!$L$3:$L$1000)="CONFIRMADO")),ROWS($A$3:A65))),"")</f>
        <v/>
      </c>
      <c r="G65" s="10" t="str">
        <f ca="1">IFERROR(INDEX(MAESTRO!G:G,_xludf.AGGREGATE(15,6,ROW(MAESTRO!$B$3:$B$1000)/((MAESTRO!$B$3:$B$1000="CIVILES")*(UPPER(MAESTRO!$L$3:$L$1000)="CONFIRMADO")),ROWS($A$3:A65))),"")</f>
        <v/>
      </c>
      <c r="H65" s="10" t="str">
        <f ca="1">IFERROR(INDEX(MAESTRO!H:H,_xludf.AGGREGATE(15,6,ROW(MAESTRO!$B$3:$B$1000)/((MAESTRO!$B$3:$B$1000="CIVILES")*(UPPER(MAESTRO!$L$3:$L$1000)="CONFIRMADO")),ROWS($A$3:A65))),"")</f>
        <v/>
      </c>
      <c r="I65" s="10" t="str">
        <f ca="1">IFERROR(INDEX(MAESTRO!I:I,_xludf.AGGREGATE(15,6,ROW(MAESTRO!$B$3:$B$1000)/((MAESTRO!$B$3:$B$1000="CIVILES")*(UPPER(MAESTRO!$L$3:$L$1000)="CONFIRMADO")),ROWS($A$3:A65))),"")</f>
        <v/>
      </c>
      <c r="J65" s="10" t="str">
        <f ca="1">IFERROR(INDEX(MAESTRO!J:J,_xludf.AGGREGATE(15,6,ROW(MAESTRO!$B$3:$B$1000)/((MAESTRO!$B$3:$B$1000="CIVILES")*(UPPER(MAESTRO!$L$3:$L$1000)="CONFIRMADO")),ROWS($A$3:A65))),"")</f>
        <v/>
      </c>
      <c r="K65" s="10" t="str">
        <f ca="1">IFERROR(INDEX(MAESTRO!K:K,_xludf.AGGREGATE(15,6,ROW(MAESTRO!$B$3:$B$1000)/((MAESTRO!$B$3:$B$1000="CIVILES")*(UPPER(MAESTRO!$L$3:$L$1000)="CONFIRMADO")),ROWS($A$3:A65))),"")</f>
        <v/>
      </c>
      <c r="L65" s="10" t="str">
        <f ca="1">IFERROR(INDEX(MAESTRO!L:L,_xludf.AGGREGATE(15,6,ROW(MAESTRO!$B$3:$B$1000)/((MAESTRO!$B$3:$B$1000="CIVILES")*(UPPER(MAESTRO!$L$3:$L$1000)="CONFIRMADO")),ROWS($A$3:A65))),"")</f>
        <v/>
      </c>
      <c r="M65" s="10" t="str">
        <f ca="1">IFERROR(INDEX(MAESTRO!M:M,_xludf.AGGREGATE(15,6,ROW(MAESTRO!$B$3:$B$1000)/((MAESTRO!$B$3:$B$1000="CIVILES")*(UPPER(MAESTRO!$L$3:$L$1000)="CONFIRMADO")),ROWS($A$3:A65))),"")</f>
        <v/>
      </c>
      <c r="N65" s="10" t="str">
        <f ca="1">IFERROR(INDEX(MAESTRO!N:N,_xludf.AGGREGATE(15,6,ROW(MAESTRO!$B$3:$B$1000)/((MAESTRO!$B$3:$B$1000="CIVILES")*(UPPER(MAESTRO!$L$3:$L$1000)="CONFIRMADO")),ROWS($A$3:A65))),"")</f>
        <v/>
      </c>
      <c r="O65" s="10" t="str">
        <f ca="1">IFERROR(INDEX(MAESTRO!O:O,_xludf.AGGREGATE(15,6,ROW(MAESTRO!$B$3:$B$1000)/((MAESTRO!$B$3:$B$1000="CIVILES")*(UPPER(MAESTRO!$L$3:$L$1000)="CONFIRMADO")),ROWS($A$3:A65))),"")</f>
        <v/>
      </c>
      <c r="P65" s="10" t="str">
        <f ca="1">IFERROR(INDEX(MAESTRO!P:P,_xludf.AGGREGATE(15,6,ROW(MAESTRO!$B$3:$B$1000)/((MAESTRO!$B$3:$B$1000="CIVILES")*(UPPER(MAESTRO!$L$3:$L$1000)="CONFIRMADO")),ROWS($A$3:A65))),"")</f>
        <v/>
      </c>
      <c r="Q65" s="10" t="str">
        <f ca="1">IFERROR(INDEX(MAESTRO!Q:Q,_xludf.AGGREGATE(15,6,ROW(MAESTRO!$B$3:$B$1000)/((MAESTRO!$B$3:$B$1000="CIVILES")*(UPPER(MAESTRO!$L$3:$L$1000)="CONFIRMADO")),ROWS($A$3:A65))),"")</f>
        <v/>
      </c>
      <c r="R65" s="10" t="str">
        <f ca="1">IFERROR(INDEX(MAESTRO!R:R,_xludf.AGGREGATE(15,6,ROW(MAESTRO!$B$3:$B$1000)/((MAESTRO!$B$3:$B$1000="CIVILES")*(UPPER(MAESTRO!$L$3:$L$1000)="CONFIRMADO")),ROWS($A$3:A65))),"")</f>
        <v/>
      </c>
      <c r="S65" s="10" t="str">
        <f ca="1">IFERROR(INDEX(MAESTRO!S:S,_xludf.AGGREGATE(15,6,ROW(MAESTRO!$B$3:$B$1000)/((MAESTRO!$B$3:$B$1000="CIVILES")*(UPPER(MAESTRO!$L$3:$L$1000)="CONFIRMADO")),ROWS($A$3:A65))),"")</f>
        <v/>
      </c>
      <c r="T65" s="10" t="str">
        <f ca="1">IFERROR(INDEX(MAESTRO!T:T,_xludf.AGGREGATE(15,6,ROW(MAESTRO!$B$3:$B$1000)/((MAESTRO!$B$3:$B$1000="CIVILES")*(UPPER(MAESTRO!$L$3:$L$1000)="CONFIRMADO")),ROWS($A$3:A65))),"")</f>
        <v/>
      </c>
      <c r="U65" s="10" t="str">
        <f ca="1">IFERROR(INDEX(MAESTRO!U:U,_xludf.AGGREGATE(15,6,ROW(MAESTRO!$B$3:$B$1000)/((MAESTRO!$B$3:$B$1000="CIVILES")*(UPPER(MAESTRO!$L$3:$L$1000)="CONFIRMADO")),ROWS($A$3:A65))),"")</f>
        <v/>
      </c>
      <c r="V65" s="10" t="str">
        <f ca="1">IFERROR(INDEX(MAESTRO!V:V,_xludf.AGGREGATE(15,6,ROW(MAESTRO!$B$3:$B$1000)/((MAESTRO!$B$3:$B$1000="CIVILES")*(UPPER(MAESTRO!$L$3:$L$1000)="CONFIRMADO")),ROWS($A$3:A65))),"")</f>
        <v/>
      </c>
      <c r="W65" s="10" t="str">
        <f ca="1">IFERROR(INDEX(MAESTRO!W:W,_xludf.AGGREGATE(15,6,ROW(MAESTRO!$B$3:$B$1000)/((MAESTRO!$B$3:$B$1000="CIVILES")*(UPPER(MAESTRO!$L$3:$L$1000)="CONFIRMADO")),ROWS($A$3:A65))),"")</f>
        <v/>
      </c>
      <c r="X65" s="10" t="str">
        <f ca="1">IFERROR(INDEX(MAESTRO!X:X,_xludf.AGGREGATE(15,6,ROW(MAESTRO!$B$3:$B$1000)/((MAESTRO!$B$3:$B$1000="CIVILES")*(UPPER(MAESTRO!$L$3:$L$1000)="CONFIRMADO")),ROWS($A$3:A65))),"")</f>
        <v/>
      </c>
    </row>
    <row r="66" spans="1:24" ht="22.05" customHeight="1">
      <c r="A66" s="18" t="str">
        <f ca="1">IFERROR(INDEX(MAESTRO!A:A,_xludf.AGGREGATE(15,6,ROW(MAESTRO!$B$3:$B$1000)/((MAESTRO!$B$3:$B$1000="CIVILES")*(UPPER(MAESTRO!$L$3:$L$1000)="CONFIRMADO")),ROWS($A$3:A66))),"")</f>
        <v/>
      </c>
      <c r="B66" s="18" t="str">
        <f ca="1">IFERROR(INDEX(MAESTRO!B:B,_xludf.AGGREGATE(15,6,ROW(MAESTRO!$B$3:$B$1000)/((MAESTRO!$B$3:$B$1000="CIVILES")*(UPPER(MAESTRO!$L$3:$L$1000)="CONFIRMADO")),ROWS($A$3:A66))),"")</f>
        <v/>
      </c>
      <c r="C66" s="18" t="str">
        <f ca="1">IFERROR(INDEX(MAESTRO!C:C,_xludf.AGGREGATE(15,6,ROW(MAESTRO!$B$3:$B$1000)/((MAESTRO!$B$3:$B$1000="CIVILES")*(UPPER(MAESTRO!$L$3:$L$1000)="CONFIRMADO")),ROWS($A$3:A66))),"")</f>
        <v/>
      </c>
      <c r="D66" s="18" t="str">
        <f ca="1">IFERROR(INDEX(MAESTRO!D:D,_xludf.AGGREGATE(15,6,ROW(MAESTRO!$B$3:$B$1000)/((MAESTRO!$B$3:$B$1000="CIVILES")*(UPPER(MAESTRO!$L$3:$L$1000)="CONFIRMADO")),ROWS($A$3:A66))),"")</f>
        <v/>
      </c>
      <c r="E66" s="18" t="str">
        <f ca="1">IFERROR(INDEX(MAESTRO!E:E,_xludf.AGGREGATE(15,6,ROW(MAESTRO!$B$3:$B$1000)/((MAESTRO!$B$3:$B$1000="CIVILES")*(UPPER(MAESTRO!$L$3:$L$1000)="CONFIRMADO")),ROWS($A$3:A66))),"")</f>
        <v/>
      </c>
      <c r="F66" s="18" t="str">
        <f ca="1">IFERROR(INDEX(MAESTRO!F:F,_xludf.AGGREGATE(15,6,ROW(MAESTRO!$B$3:$B$1000)/((MAESTRO!$B$3:$B$1000="CIVILES")*(UPPER(MAESTRO!$L$3:$L$1000)="CONFIRMADO")),ROWS($A$3:A66))),"")</f>
        <v/>
      </c>
      <c r="G66" s="18" t="str">
        <f ca="1">IFERROR(INDEX(MAESTRO!G:G,_xludf.AGGREGATE(15,6,ROW(MAESTRO!$B$3:$B$1000)/((MAESTRO!$B$3:$B$1000="CIVILES")*(UPPER(MAESTRO!$L$3:$L$1000)="CONFIRMADO")),ROWS($A$3:A66))),"")</f>
        <v/>
      </c>
      <c r="H66" s="18" t="str">
        <f ca="1">IFERROR(INDEX(MAESTRO!H:H,_xludf.AGGREGATE(15,6,ROW(MAESTRO!$B$3:$B$1000)/((MAESTRO!$B$3:$B$1000="CIVILES")*(UPPER(MAESTRO!$L$3:$L$1000)="CONFIRMADO")),ROWS($A$3:A66))),"")</f>
        <v/>
      </c>
      <c r="I66" s="18" t="str">
        <f ca="1">IFERROR(INDEX(MAESTRO!I:I,_xludf.AGGREGATE(15,6,ROW(MAESTRO!$B$3:$B$1000)/((MAESTRO!$B$3:$B$1000="CIVILES")*(UPPER(MAESTRO!$L$3:$L$1000)="CONFIRMADO")),ROWS($A$3:A66))),"")</f>
        <v/>
      </c>
      <c r="J66" s="18" t="str">
        <f ca="1">IFERROR(INDEX(MAESTRO!J:J,_xludf.AGGREGATE(15,6,ROW(MAESTRO!$B$3:$B$1000)/((MAESTRO!$B$3:$B$1000="CIVILES")*(UPPER(MAESTRO!$L$3:$L$1000)="CONFIRMADO")),ROWS($A$3:A66))),"")</f>
        <v/>
      </c>
      <c r="K66" s="18" t="str">
        <f ca="1">IFERROR(INDEX(MAESTRO!K:K,_xludf.AGGREGATE(15,6,ROW(MAESTRO!$B$3:$B$1000)/((MAESTRO!$B$3:$B$1000="CIVILES")*(UPPER(MAESTRO!$L$3:$L$1000)="CONFIRMADO")),ROWS($A$3:A66))),"")</f>
        <v/>
      </c>
      <c r="L66" s="18" t="str">
        <f ca="1">IFERROR(INDEX(MAESTRO!L:L,_xludf.AGGREGATE(15,6,ROW(MAESTRO!$B$3:$B$1000)/((MAESTRO!$B$3:$B$1000="CIVILES")*(UPPER(MAESTRO!$L$3:$L$1000)="CONFIRMADO")),ROWS($A$3:A66))),"")</f>
        <v/>
      </c>
      <c r="M66" s="18" t="str">
        <f ca="1">IFERROR(INDEX(MAESTRO!M:M,_xludf.AGGREGATE(15,6,ROW(MAESTRO!$B$3:$B$1000)/((MAESTRO!$B$3:$B$1000="CIVILES")*(UPPER(MAESTRO!$L$3:$L$1000)="CONFIRMADO")),ROWS($A$3:A66))),"")</f>
        <v/>
      </c>
      <c r="N66" s="18" t="str">
        <f ca="1">IFERROR(INDEX(MAESTRO!N:N,_xludf.AGGREGATE(15,6,ROW(MAESTRO!$B$3:$B$1000)/((MAESTRO!$B$3:$B$1000="CIVILES")*(UPPER(MAESTRO!$L$3:$L$1000)="CONFIRMADO")),ROWS($A$3:A66))),"")</f>
        <v/>
      </c>
      <c r="O66" s="18" t="str">
        <f ca="1">IFERROR(INDEX(MAESTRO!O:O,_xludf.AGGREGATE(15,6,ROW(MAESTRO!$B$3:$B$1000)/((MAESTRO!$B$3:$B$1000="CIVILES")*(UPPER(MAESTRO!$L$3:$L$1000)="CONFIRMADO")),ROWS($A$3:A66))),"")</f>
        <v/>
      </c>
      <c r="P66" s="18" t="str">
        <f ca="1">IFERROR(INDEX(MAESTRO!P:P,_xludf.AGGREGATE(15,6,ROW(MAESTRO!$B$3:$B$1000)/((MAESTRO!$B$3:$B$1000="CIVILES")*(UPPER(MAESTRO!$L$3:$L$1000)="CONFIRMADO")),ROWS($A$3:A66))),"")</f>
        <v/>
      </c>
      <c r="Q66" s="18" t="str">
        <f ca="1">IFERROR(INDEX(MAESTRO!Q:Q,_xludf.AGGREGATE(15,6,ROW(MAESTRO!$B$3:$B$1000)/((MAESTRO!$B$3:$B$1000="CIVILES")*(UPPER(MAESTRO!$L$3:$L$1000)="CONFIRMADO")),ROWS($A$3:A66))),"")</f>
        <v/>
      </c>
      <c r="R66" s="18" t="str">
        <f ca="1">IFERROR(INDEX(MAESTRO!R:R,_xludf.AGGREGATE(15,6,ROW(MAESTRO!$B$3:$B$1000)/((MAESTRO!$B$3:$B$1000="CIVILES")*(UPPER(MAESTRO!$L$3:$L$1000)="CONFIRMADO")),ROWS($A$3:A66))),"")</f>
        <v/>
      </c>
      <c r="S66" s="18" t="str">
        <f ca="1">IFERROR(INDEX(MAESTRO!S:S,_xludf.AGGREGATE(15,6,ROW(MAESTRO!$B$3:$B$1000)/((MAESTRO!$B$3:$B$1000="CIVILES")*(UPPER(MAESTRO!$L$3:$L$1000)="CONFIRMADO")),ROWS($A$3:A66))),"")</f>
        <v/>
      </c>
      <c r="T66" s="18" t="str">
        <f ca="1">IFERROR(INDEX(MAESTRO!T:T,_xludf.AGGREGATE(15,6,ROW(MAESTRO!$B$3:$B$1000)/((MAESTRO!$B$3:$B$1000="CIVILES")*(UPPER(MAESTRO!$L$3:$L$1000)="CONFIRMADO")),ROWS($A$3:A66))),"")</f>
        <v/>
      </c>
      <c r="U66" s="18" t="str">
        <f ca="1">IFERROR(INDEX(MAESTRO!U:U,_xludf.AGGREGATE(15,6,ROW(MAESTRO!$B$3:$B$1000)/((MAESTRO!$B$3:$B$1000="CIVILES")*(UPPER(MAESTRO!$L$3:$L$1000)="CONFIRMADO")),ROWS($A$3:A66))),"")</f>
        <v/>
      </c>
      <c r="V66" s="18" t="str">
        <f ca="1">IFERROR(INDEX(MAESTRO!V:V,_xludf.AGGREGATE(15,6,ROW(MAESTRO!$B$3:$B$1000)/((MAESTRO!$B$3:$B$1000="CIVILES")*(UPPER(MAESTRO!$L$3:$L$1000)="CONFIRMADO")),ROWS($A$3:A66))),"")</f>
        <v/>
      </c>
      <c r="W66" s="18" t="str">
        <f ca="1">IFERROR(INDEX(MAESTRO!W:W,_xludf.AGGREGATE(15,6,ROW(MAESTRO!$B$3:$B$1000)/((MAESTRO!$B$3:$B$1000="CIVILES")*(UPPER(MAESTRO!$L$3:$L$1000)="CONFIRMADO")),ROWS($A$3:A66))),"")</f>
        <v/>
      </c>
      <c r="X66" s="18" t="str">
        <f ca="1">IFERROR(INDEX(MAESTRO!X:X,_xludf.AGGREGATE(15,6,ROW(MAESTRO!$B$3:$B$1000)/((MAESTRO!$B$3:$B$1000="CIVILES")*(UPPER(MAESTRO!$L$3:$L$1000)="CONFIRMADO")),ROWS($A$3:A66))),"")</f>
        <v/>
      </c>
    </row>
    <row r="67" spans="1:24" ht="22.05" customHeight="1">
      <c r="A67" s="10" t="str">
        <f ca="1">IFERROR(INDEX(MAESTRO!A:A,_xludf.AGGREGATE(15,6,ROW(MAESTRO!$B$3:$B$1000)/((MAESTRO!$B$3:$B$1000="CIVILES")*(UPPER(MAESTRO!$L$3:$L$1000)="CONFIRMADO")),ROWS($A$3:A67))),"")</f>
        <v/>
      </c>
      <c r="B67" s="10" t="str">
        <f ca="1">IFERROR(INDEX(MAESTRO!B:B,_xludf.AGGREGATE(15,6,ROW(MAESTRO!$B$3:$B$1000)/((MAESTRO!$B$3:$B$1000="CIVILES")*(UPPER(MAESTRO!$L$3:$L$1000)="CONFIRMADO")),ROWS($A$3:A67))),"")</f>
        <v/>
      </c>
      <c r="C67" s="10" t="str">
        <f ca="1">IFERROR(INDEX(MAESTRO!C:C,_xludf.AGGREGATE(15,6,ROW(MAESTRO!$B$3:$B$1000)/((MAESTRO!$B$3:$B$1000="CIVILES")*(UPPER(MAESTRO!$L$3:$L$1000)="CONFIRMADO")),ROWS($A$3:A67))),"")</f>
        <v/>
      </c>
      <c r="D67" s="10" t="str">
        <f ca="1">IFERROR(INDEX(MAESTRO!D:D,_xludf.AGGREGATE(15,6,ROW(MAESTRO!$B$3:$B$1000)/((MAESTRO!$B$3:$B$1000="CIVILES")*(UPPER(MAESTRO!$L$3:$L$1000)="CONFIRMADO")),ROWS($A$3:A67))),"")</f>
        <v/>
      </c>
      <c r="E67" s="10" t="str">
        <f ca="1">IFERROR(INDEX(MAESTRO!E:E,_xludf.AGGREGATE(15,6,ROW(MAESTRO!$B$3:$B$1000)/((MAESTRO!$B$3:$B$1000="CIVILES")*(UPPER(MAESTRO!$L$3:$L$1000)="CONFIRMADO")),ROWS($A$3:A67))),"")</f>
        <v/>
      </c>
      <c r="F67" s="10" t="str">
        <f ca="1">IFERROR(INDEX(MAESTRO!F:F,_xludf.AGGREGATE(15,6,ROW(MAESTRO!$B$3:$B$1000)/((MAESTRO!$B$3:$B$1000="CIVILES")*(UPPER(MAESTRO!$L$3:$L$1000)="CONFIRMADO")),ROWS($A$3:A67))),"")</f>
        <v/>
      </c>
      <c r="G67" s="10" t="str">
        <f ca="1">IFERROR(INDEX(MAESTRO!G:G,_xludf.AGGREGATE(15,6,ROW(MAESTRO!$B$3:$B$1000)/((MAESTRO!$B$3:$B$1000="CIVILES")*(UPPER(MAESTRO!$L$3:$L$1000)="CONFIRMADO")),ROWS($A$3:A67))),"")</f>
        <v/>
      </c>
      <c r="H67" s="10" t="str">
        <f ca="1">IFERROR(INDEX(MAESTRO!H:H,_xludf.AGGREGATE(15,6,ROW(MAESTRO!$B$3:$B$1000)/((MAESTRO!$B$3:$B$1000="CIVILES")*(UPPER(MAESTRO!$L$3:$L$1000)="CONFIRMADO")),ROWS($A$3:A67))),"")</f>
        <v/>
      </c>
      <c r="I67" s="10" t="str">
        <f ca="1">IFERROR(INDEX(MAESTRO!I:I,_xludf.AGGREGATE(15,6,ROW(MAESTRO!$B$3:$B$1000)/((MAESTRO!$B$3:$B$1000="CIVILES")*(UPPER(MAESTRO!$L$3:$L$1000)="CONFIRMADO")),ROWS($A$3:A67))),"")</f>
        <v/>
      </c>
      <c r="J67" s="10" t="str">
        <f ca="1">IFERROR(INDEX(MAESTRO!J:J,_xludf.AGGREGATE(15,6,ROW(MAESTRO!$B$3:$B$1000)/((MAESTRO!$B$3:$B$1000="CIVILES")*(UPPER(MAESTRO!$L$3:$L$1000)="CONFIRMADO")),ROWS($A$3:A67))),"")</f>
        <v/>
      </c>
      <c r="K67" s="10" t="str">
        <f ca="1">IFERROR(INDEX(MAESTRO!K:K,_xludf.AGGREGATE(15,6,ROW(MAESTRO!$B$3:$B$1000)/((MAESTRO!$B$3:$B$1000="CIVILES")*(UPPER(MAESTRO!$L$3:$L$1000)="CONFIRMADO")),ROWS($A$3:A67))),"")</f>
        <v/>
      </c>
      <c r="L67" s="10" t="str">
        <f ca="1">IFERROR(INDEX(MAESTRO!L:L,_xludf.AGGREGATE(15,6,ROW(MAESTRO!$B$3:$B$1000)/((MAESTRO!$B$3:$B$1000="CIVILES")*(UPPER(MAESTRO!$L$3:$L$1000)="CONFIRMADO")),ROWS($A$3:A67))),"")</f>
        <v/>
      </c>
      <c r="M67" s="10" t="str">
        <f ca="1">IFERROR(INDEX(MAESTRO!M:M,_xludf.AGGREGATE(15,6,ROW(MAESTRO!$B$3:$B$1000)/((MAESTRO!$B$3:$B$1000="CIVILES")*(UPPER(MAESTRO!$L$3:$L$1000)="CONFIRMADO")),ROWS($A$3:A67))),"")</f>
        <v/>
      </c>
      <c r="N67" s="10" t="str">
        <f ca="1">IFERROR(INDEX(MAESTRO!N:N,_xludf.AGGREGATE(15,6,ROW(MAESTRO!$B$3:$B$1000)/((MAESTRO!$B$3:$B$1000="CIVILES")*(UPPER(MAESTRO!$L$3:$L$1000)="CONFIRMADO")),ROWS($A$3:A67))),"")</f>
        <v/>
      </c>
      <c r="O67" s="10" t="str">
        <f ca="1">IFERROR(INDEX(MAESTRO!O:O,_xludf.AGGREGATE(15,6,ROW(MAESTRO!$B$3:$B$1000)/((MAESTRO!$B$3:$B$1000="CIVILES")*(UPPER(MAESTRO!$L$3:$L$1000)="CONFIRMADO")),ROWS($A$3:A67))),"")</f>
        <v/>
      </c>
      <c r="P67" s="10" t="str">
        <f ca="1">IFERROR(INDEX(MAESTRO!P:P,_xludf.AGGREGATE(15,6,ROW(MAESTRO!$B$3:$B$1000)/((MAESTRO!$B$3:$B$1000="CIVILES")*(UPPER(MAESTRO!$L$3:$L$1000)="CONFIRMADO")),ROWS($A$3:A67))),"")</f>
        <v/>
      </c>
      <c r="Q67" s="10" t="str">
        <f ca="1">IFERROR(INDEX(MAESTRO!Q:Q,_xludf.AGGREGATE(15,6,ROW(MAESTRO!$B$3:$B$1000)/((MAESTRO!$B$3:$B$1000="CIVILES")*(UPPER(MAESTRO!$L$3:$L$1000)="CONFIRMADO")),ROWS($A$3:A67))),"")</f>
        <v/>
      </c>
      <c r="R67" s="10" t="str">
        <f ca="1">IFERROR(INDEX(MAESTRO!R:R,_xludf.AGGREGATE(15,6,ROW(MAESTRO!$B$3:$B$1000)/((MAESTRO!$B$3:$B$1000="CIVILES")*(UPPER(MAESTRO!$L$3:$L$1000)="CONFIRMADO")),ROWS($A$3:A67))),"")</f>
        <v/>
      </c>
      <c r="S67" s="10" t="str">
        <f ca="1">IFERROR(INDEX(MAESTRO!S:S,_xludf.AGGREGATE(15,6,ROW(MAESTRO!$B$3:$B$1000)/((MAESTRO!$B$3:$B$1000="CIVILES")*(UPPER(MAESTRO!$L$3:$L$1000)="CONFIRMADO")),ROWS($A$3:A67))),"")</f>
        <v/>
      </c>
      <c r="T67" s="10" t="str">
        <f ca="1">IFERROR(INDEX(MAESTRO!T:T,_xludf.AGGREGATE(15,6,ROW(MAESTRO!$B$3:$B$1000)/((MAESTRO!$B$3:$B$1000="CIVILES")*(UPPER(MAESTRO!$L$3:$L$1000)="CONFIRMADO")),ROWS($A$3:A67))),"")</f>
        <v/>
      </c>
      <c r="U67" s="10" t="str">
        <f ca="1">IFERROR(INDEX(MAESTRO!U:U,_xludf.AGGREGATE(15,6,ROW(MAESTRO!$B$3:$B$1000)/((MAESTRO!$B$3:$B$1000="CIVILES")*(UPPER(MAESTRO!$L$3:$L$1000)="CONFIRMADO")),ROWS($A$3:A67))),"")</f>
        <v/>
      </c>
      <c r="V67" s="10" t="str">
        <f ca="1">IFERROR(INDEX(MAESTRO!V:V,_xludf.AGGREGATE(15,6,ROW(MAESTRO!$B$3:$B$1000)/((MAESTRO!$B$3:$B$1000="CIVILES")*(UPPER(MAESTRO!$L$3:$L$1000)="CONFIRMADO")),ROWS($A$3:A67))),"")</f>
        <v/>
      </c>
      <c r="W67" s="10" t="str">
        <f ca="1">IFERROR(INDEX(MAESTRO!W:W,_xludf.AGGREGATE(15,6,ROW(MAESTRO!$B$3:$B$1000)/((MAESTRO!$B$3:$B$1000="CIVILES")*(UPPER(MAESTRO!$L$3:$L$1000)="CONFIRMADO")),ROWS($A$3:A67))),"")</f>
        <v/>
      </c>
      <c r="X67" s="10" t="str">
        <f ca="1">IFERROR(INDEX(MAESTRO!X:X,_xludf.AGGREGATE(15,6,ROW(MAESTRO!$B$3:$B$1000)/((MAESTRO!$B$3:$B$1000="CIVILES")*(UPPER(MAESTRO!$L$3:$L$1000)="CONFIRMADO")),ROWS($A$3:A67))),"")</f>
        <v/>
      </c>
    </row>
    <row r="68" spans="1:24" ht="22.05" customHeight="1">
      <c r="A68" s="18" t="str">
        <f ca="1">IFERROR(INDEX(MAESTRO!A:A,_xludf.AGGREGATE(15,6,ROW(MAESTRO!$B$3:$B$1000)/((MAESTRO!$B$3:$B$1000="CIVILES")*(UPPER(MAESTRO!$L$3:$L$1000)="CONFIRMADO")),ROWS($A$3:A68))),"")</f>
        <v/>
      </c>
      <c r="B68" s="18" t="str">
        <f ca="1">IFERROR(INDEX(MAESTRO!B:B,_xludf.AGGREGATE(15,6,ROW(MAESTRO!$B$3:$B$1000)/((MAESTRO!$B$3:$B$1000="CIVILES")*(UPPER(MAESTRO!$L$3:$L$1000)="CONFIRMADO")),ROWS($A$3:A68))),"")</f>
        <v/>
      </c>
      <c r="C68" s="18" t="str">
        <f ca="1">IFERROR(INDEX(MAESTRO!C:C,_xludf.AGGREGATE(15,6,ROW(MAESTRO!$B$3:$B$1000)/((MAESTRO!$B$3:$B$1000="CIVILES")*(UPPER(MAESTRO!$L$3:$L$1000)="CONFIRMADO")),ROWS($A$3:A68))),"")</f>
        <v/>
      </c>
      <c r="D68" s="18" t="str">
        <f ca="1">IFERROR(INDEX(MAESTRO!D:D,_xludf.AGGREGATE(15,6,ROW(MAESTRO!$B$3:$B$1000)/((MAESTRO!$B$3:$B$1000="CIVILES")*(UPPER(MAESTRO!$L$3:$L$1000)="CONFIRMADO")),ROWS($A$3:A68))),"")</f>
        <v/>
      </c>
      <c r="E68" s="18" t="str">
        <f ca="1">IFERROR(INDEX(MAESTRO!E:E,_xludf.AGGREGATE(15,6,ROW(MAESTRO!$B$3:$B$1000)/((MAESTRO!$B$3:$B$1000="CIVILES")*(UPPER(MAESTRO!$L$3:$L$1000)="CONFIRMADO")),ROWS($A$3:A68))),"")</f>
        <v/>
      </c>
      <c r="F68" s="18" t="str">
        <f ca="1">IFERROR(INDEX(MAESTRO!F:F,_xludf.AGGREGATE(15,6,ROW(MAESTRO!$B$3:$B$1000)/((MAESTRO!$B$3:$B$1000="CIVILES")*(UPPER(MAESTRO!$L$3:$L$1000)="CONFIRMADO")),ROWS($A$3:A68))),"")</f>
        <v/>
      </c>
      <c r="G68" s="18" t="str">
        <f ca="1">IFERROR(INDEX(MAESTRO!G:G,_xludf.AGGREGATE(15,6,ROW(MAESTRO!$B$3:$B$1000)/((MAESTRO!$B$3:$B$1000="CIVILES")*(UPPER(MAESTRO!$L$3:$L$1000)="CONFIRMADO")),ROWS($A$3:A68))),"")</f>
        <v/>
      </c>
      <c r="H68" s="18" t="str">
        <f ca="1">IFERROR(INDEX(MAESTRO!H:H,_xludf.AGGREGATE(15,6,ROW(MAESTRO!$B$3:$B$1000)/((MAESTRO!$B$3:$B$1000="CIVILES")*(UPPER(MAESTRO!$L$3:$L$1000)="CONFIRMADO")),ROWS($A$3:A68))),"")</f>
        <v/>
      </c>
      <c r="I68" s="18" t="str">
        <f ca="1">IFERROR(INDEX(MAESTRO!I:I,_xludf.AGGREGATE(15,6,ROW(MAESTRO!$B$3:$B$1000)/((MAESTRO!$B$3:$B$1000="CIVILES")*(UPPER(MAESTRO!$L$3:$L$1000)="CONFIRMADO")),ROWS($A$3:A68))),"")</f>
        <v/>
      </c>
      <c r="J68" s="18" t="str">
        <f ca="1">IFERROR(INDEX(MAESTRO!J:J,_xludf.AGGREGATE(15,6,ROW(MAESTRO!$B$3:$B$1000)/((MAESTRO!$B$3:$B$1000="CIVILES")*(UPPER(MAESTRO!$L$3:$L$1000)="CONFIRMADO")),ROWS($A$3:A68))),"")</f>
        <v/>
      </c>
      <c r="K68" s="18" t="str">
        <f ca="1">IFERROR(INDEX(MAESTRO!K:K,_xludf.AGGREGATE(15,6,ROW(MAESTRO!$B$3:$B$1000)/((MAESTRO!$B$3:$B$1000="CIVILES")*(UPPER(MAESTRO!$L$3:$L$1000)="CONFIRMADO")),ROWS($A$3:A68))),"")</f>
        <v/>
      </c>
      <c r="L68" s="18" t="str">
        <f ca="1">IFERROR(INDEX(MAESTRO!L:L,_xludf.AGGREGATE(15,6,ROW(MAESTRO!$B$3:$B$1000)/((MAESTRO!$B$3:$B$1000="CIVILES")*(UPPER(MAESTRO!$L$3:$L$1000)="CONFIRMADO")),ROWS($A$3:A68))),"")</f>
        <v/>
      </c>
      <c r="M68" s="18" t="str">
        <f ca="1">IFERROR(INDEX(MAESTRO!M:M,_xludf.AGGREGATE(15,6,ROW(MAESTRO!$B$3:$B$1000)/((MAESTRO!$B$3:$B$1000="CIVILES")*(UPPER(MAESTRO!$L$3:$L$1000)="CONFIRMADO")),ROWS($A$3:A68))),"")</f>
        <v/>
      </c>
      <c r="N68" s="18" t="str">
        <f ca="1">IFERROR(INDEX(MAESTRO!N:N,_xludf.AGGREGATE(15,6,ROW(MAESTRO!$B$3:$B$1000)/((MAESTRO!$B$3:$B$1000="CIVILES")*(UPPER(MAESTRO!$L$3:$L$1000)="CONFIRMADO")),ROWS($A$3:A68))),"")</f>
        <v/>
      </c>
      <c r="O68" s="18" t="str">
        <f ca="1">IFERROR(INDEX(MAESTRO!O:O,_xludf.AGGREGATE(15,6,ROW(MAESTRO!$B$3:$B$1000)/((MAESTRO!$B$3:$B$1000="CIVILES")*(UPPER(MAESTRO!$L$3:$L$1000)="CONFIRMADO")),ROWS($A$3:A68))),"")</f>
        <v/>
      </c>
      <c r="P68" s="18" t="str">
        <f ca="1">IFERROR(INDEX(MAESTRO!P:P,_xludf.AGGREGATE(15,6,ROW(MAESTRO!$B$3:$B$1000)/((MAESTRO!$B$3:$B$1000="CIVILES")*(UPPER(MAESTRO!$L$3:$L$1000)="CONFIRMADO")),ROWS($A$3:A68))),"")</f>
        <v/>
      </c>
      <c r="Q68" s="18" t="str">
        <f ca="1">IFERROR(INDEX(MAESTRO!Q:Q,_xludf.AGGREGATE(15,6,ROW(MAESTRO!$B$3:$B$1000)/((MAESTRO!$B$3:$B$1000="CIVILES")*(UPPER(MAESTRO!$L$3:$L$1000)="CONFIRMADO")),ROWS($A$3:A68))),"")</f>
        <v/>
      </c>
      <c r="R68" s="18" t="str">
        <f ca="1">IFERROR(INDEX(MAESTRO!R:R,_xludf.AGGREGATE(15,6,ROW(MAESTRO!$B$3:$B$1000)/((MAESTRO!$B$3:$B$1000="CIVILES")*(UPPER(MAESTRO!$L$3:$L$1000)="CONFIRMADO")),ROWS($A$3:A68))),"")</f>
        <v/>
      </c>
      <c r="S68" s="18" t="str">
        <f ca="1">IFERROR(INDEX(MAESTRO!S:S,_xludf.AGGREGATE(15,6,ROW(MAESTRO!$B$3:$B$1000)/((MAESTRO!$B$3:$B$1000="CIVILES")*(UPPER(MAESTRO!$L$3:$L$1000)="CONFIRMADO")),ROWS($A$3:A68))),"")</f>
        <v/>
      </c>
      <c r="T68" s="18" t="str">
        <f ca="1">IFERROR(INDEX(MAESTRO!T:T,_xludf.AGGREGATE(15,6,ROW(MAESTRO!$B$3:$B$1000)/((MAESTRO!$B$3:$B$1000="CIVILES")*(UPPER(MAESTRO!$L$3:$L$1000)="CONFIRMADO")),ROWS($A$3:A68))),"")</f>
        <v/>
      </c>
      <c r="U68" s="18" t="str">
        <f ca="1">IFERROR(INDEX(MAESTRO!U:U,_xludf.AGGREGATE(15,6,ROW(MAESTRO!$B$3:$B$1000)/((MAESTRO!$B$3:$B$1000="CIVILES")*(UPPER(MAESTRO!$L$3:$L$1000)="CONFIRMADO")),ROWS($A$3:A68))),"")</f>
        <v/>
      </c>
      <c r="V68" s="18" t="str">
        <f ca="1">IFERROR(INDEX(MAESTRO!V:V,_xludf.AGGREGATE(15,6,ROW(MAESTRO!$B$3:$B$1000)/((MAESTRO!$B$3:$B$1000="CIVILES")*(UPPER(MAESTRO!$L$3:$L$1000)="CONFIRMADO")),ROWS($A$3:A68))),"")</f>
        <v/>
      </c>
      <c r="W68" s="18" t="str">
        <f ca="1">IFERROR(INDEX(MAESTRO!W:W,_xludf.AGGREGATE(15,6,ROW(MAESTRO!$B$3:$B$1000)/((MAESTRO!$B$3:$B$1000="CIVILES")*(UPPER(MAESTRO!$L$3:$L$1000)="CONFIRMADO")),ROWS($A$3:A68))),"")</f>
        <v/>
      </c>
      <c r="X68" s="18" t="str">
        <f ca="1">IFERROR(INDEX(MAESTRO!X:X,_xludf.AGGREGATE(15,6,ROW(MAESTRO!$B$3:$B$1000)/((MAESTRO!$B$3:$B$1000="CIVILES")*(UPPER(MAESTRO!$L$3:$L$1000)="CONFIRMADO")),ROWS($A$3:A68))),"")</f>
        <v/>
      </c>
    </row>
    <row r="69" spans="1:24" ht="22.05" customHeight="1">
      <c r="A69" s="10" t="str">
        <f ca="1">IFERROR(INDEX(MAESTRO!A:A,_xludf.AGGREGATE(15,6,ROW(MAESTRO!$B$3:$B$1000)/((MAESTRO!$B$3:$B$1000="CIVILES")*(UPPER(MAESTRO!$L$3:$L$1000)="CONFIRMADO")),ROWS($A$3:A69))),"")</f>
        <v/>
      </c>
      <c r="B69" s="10" t="str">
        <f ca="1">IFERROR(INDEX(MAESTRO!B:B,_xludf.AGGREGATE(15,6,ROW(MAESTRO!$B$3:$B$1000)/((MAESTRO!$B$3:$B$1000="CIVILES")*(UPPER(MAESTRO!$L$3:$L$1000)="CONFIRMADO")),ROWS($A$3:A69))),"")</f>
        <v/>
      </c>
      <c r="C69" s="10" t="str">
        <f ca="1">IFERROR(INDEX(MAESTRO!C:C,_xludf.AGGREGATE(15,6,ROW(MAESTRO!$B$3:$B$1000)/((MAESTRO!$B$3:$B$1000="CIVILES")*(UPPER(MAESTRO!$L$3:$L$1000)="CONFIRMADO")),ROWS($A$3:A69))),"")</f>
        <v/>
      </c>
      <c r="D69" s="10" t="str">
        <f ca="1">IFERROR(INDEX(MAESTRO!D:D,_xludf.AGGREGATE(15,6,ROW(MAESTRO!$B$3:$B$1000)/((MAESTRO!$B$3:$B$1000="CIVILES")*(UPPER(MAESTRO!$L$3:$L$1000)="CONFIRMADO")),ROWS($A$3:A69))),"")</f>
        <v/>
      </c>
      <c r="E69" s="10" t="str">
        <f ca="1">IFERROR(INDEX(MAESTRO!E:E,_xludf.AGGREGATE(15,6,ROW(MAESTRO!$B$3:$B$1000)/((MAESTRO!$B$3:$B$1000="CIVILES")*(UPPER(MAESTRO!$L$3:$L$1000)="CONFIRMADO")),ROWS($A$3:A69))),"")</f>
        <v/>
      </c>
      <c r="F69" s="10" t="str">
        <f ca="1">IFERROR(INDEX(MAESTRO!F:F,_xludf.AGGREGATE(15,6,ROW(MAESTRO!$B$3:$B$1000)/((MAESTRO!$B$3:$B$1000="CIVILES")*(UPPER(MAESTRO!$L$3:$L$1000)="CONFIRMADO")),ROWS($A$3:A69))),"")</f>
        <v/>
      </c>
      <c r="G69" s="10" t="str">
        <f ca="1">IFERROR(INDEX(MAESTRO!G:G,_xludf.AGGREGATE(15,6,ROW(MAESTRO!$B$3:$B$1000)/((MAESTRO!$B$3:$B$1000="CIVILES")*(UPPER(MAESTRO!$L$3:$L$1000)="CONFIRMADO")),ROWS($A$3:A69))),"")</f>
        <v/>
      </c>
      <c r="H69" s="10" t="str">
        <f ca="1">IFERROR(INDEX(MAESTRO!H:H,_xludf.AGGREGATE(15,6,ROW(MAESTRO!$B$3:$B$1000)/((MAESTRO!$B$3:$B$1000="CIVILES")*(UPPER(MAESTRO!$L$3:$L$1000)="CONFIRMADO")),ROWS($A$3:A69))),"")</f>
        <v/>
      </c>
      <c r="I69" s="10" t="str">
        <f ca="1">IFERROR(INDEX(MAESTRO!I:I,_xludf.AGGREGATE(15,6,ROW(MAESTRO!$B$3:$B$1000)/((MAESTRO!$B$3:$B$1000="CIVILES")*(UPPER(MAESTRO!$L$3:$L$1000)="CONFIRMADO")),ROWS($A$3:A69))),"")</f>
        <v/>
      </c>
      <c r="J69" s="10" t="str">
        <f ca="1">IFERROR(INDEX(MAESTRO!J:J,_xludf.AGGREGATE(15,6,ROW(MAESTRO!$B$3:$B$1000)/((MAESTRO!$B$3:$B$1000="CIVILES")*(UPPER(MAESTRO!$L$3:$L$1000)="CONFIRMADO")),ROWS($A$3:A69))),"")</f>
        <v/>
      </c>
      <c r="K69" s="10" t="str">
        <f ca="1">IFERROR(INDEX(MAESTRO!K:K,_xludf.AGGREGATE(15,6,ROW(MAESTRO!$B$3:$B$1000)/((MAESTRO!$B$3:$B$1000="CIVILES")*(UPPER(MAESTRO!$L$3:$L$1000)="CONFIRMADO")),ROWS($A$3:A69))),"")</f>
        <v/>
      </c>
      <c r="L69" s="10" t="str">
        <f ca="1">IFERROR(INDEX(MAESTRO!L:L,_xludf.AGGREGATE(15,6,ROW(MAESTRO!$B$3:$B$1000)/((MAESTRO!$B$3:$B$1000="CIVILES")*(UPPER(MAESTRO!$L$3:$L$1000)="CONFIRMADO")),ROWS($A$3:A69))),"")</f>
        <v/>
      </c>
      <c r="M69" s="10" t="str">
        <f ca="1">IFERROR(INDEX(MAESTRO!M:M,_xludf.AGGREGATE(15,6,ROW(MAESTRO!$B$3:$B$1000)/((MAESTRO!$B$3:$B$1000="CIVILES")*(UPPER(MAESTRO!$L$3:$L$1000)="CONFIRMADO")),ROWS($A$3:A69))),"")</f>
        <v/>
      </c>
      <c r="N69" s="10" t="str">
        <f ca="1">IFERROR(INDEX(MAESTRO!N:N,_xludf.AGGREGATE(15,6,ROW(MAESTRO!$B$3:$B$1000)/((MAESTRO!$B$3:$B$1000="CIVILES")*(UPPER(MAESTRO!$L$3:$L$1000)="CONFIRMADO")),ROWS($A$3:A69))),"")</f>
        <v/>
      </c>
      <c r="O69" s="10" t="str">
        <f ca="1">IFERROR(INDEX(MAESTRO!O:O,_xludf.AGGREGATE(15,6,ROW(MAESTRO!$B$3:$B$1000)/((MAESTRO!$B$3:$B$1000="CIVILES")*(UPPER(MAESTRO!$L$3:$L$1000)="CONFIRMADO")),ROWS($A$3:A69))),"")</f>
        <v/>
      </c>
      <c r="P69" s="10" t="str">
        <f ca="1">IFERROR(INDEX(MAESTRO!P:P,_xludf.AGGREGATE(15,6,ROW(MAESTRO!$B$3:$B$1000)/((MAESTRO!$B$3:$B$1000="CIVILES")*(UPPER(MAESTRO!$L$3:$L$1000)="CONFIRMADO")),ROWS($A$3:A69))),"")</f>
        <v/>
      </c>
      <c r="Q69" s="10" t="str">
        <f ca="1">IFERROR(INDEX(MAESTRO!Q:Q,_xludf.AGGREGATE(15,6,ROW(MAESTRO!$B$3:$B$1000)/((MAESTRO!$B$3:$B$1000="CIVILES")*(UPPER(MAESTRO!$L$3:$L$1000)="CONFIRMADO")),ROWS($A$3:A69))),"")</f>
        <v/>
      </c>
      <c r="R69" s="10" t="str">
        <f ca="1">IFERROR(INDEX(MAESTRO!R:R,_xludf.AGGREGATE(15,6,ROW(MAESTRO!$B$3:$B$1000)/((MAESTRO!$B$3:$B$1000="CIVILES")*(UPPER(MAESTRO!$L$3:$L$1000)="CONFIRMADO")),ROWS($A$3:A69))),"")</f>
        <v/>
      </c>
      <c r="S69" s="10" t="str">
        <f ca="1">IFERROR(INDEX(MAESTRO!S:S,_xludf.AGGREGATE(15,6,ROW(MAESTRO!$B$3:$B$1000)/((MAESTRO!$B$3:$B$1000="CIVILES")*(UPPER(MAESTRO!$L$3:$L$1000)="CONFIRMADO")),ROWS($A$3:A69))),"")</f>
        <v/>
      </c>
      <c r="T69" s="10" t="str">
        <f ca="1">IFERROR(INDEX(MAESTRO!T:T,_xludf.AGGREGATE(15,6,ROW(MAESTRO!$B$3:$B$1000)/((MAESTRO!$B$3:$B$1000="CIVILES")*(UPPER(MAESTRO!$L$3:$L$1000)="CONFIRMADO")),ROWS($A$3:A69))),"")</f>
        <v/>
      </c>
      <c r="U69" s="10" t="str">
        <f ca="1">IFERROR(INDEX(MAESTRO!U:U,_xludf.AGGREGATE(15,6,ROW(MAESTRO!$B$3:$B$1000)/((MAESTRO!$B$3:$B$1000="CIVILES")*(UPPER(MAESTRO!$L$3:$L$1000)="CONFIRMADO")),ROWS($A$3:A69))),"")</f>
        <v/>
      </c>
      <c r="V69" s="10" t="str">
        <f ca="1">IFERROR(INDEX(MAESTRO!V:V,_xludf.AGGREGATE(15,6,ROW(MAESTRO!$B$3:$B$1000)/((MAESTRO!$B$3:$B$1000="CIVILES")*(UPPER(MAESTRO!$L$3:$L$1000)="CONFIRMADO")),ROWS($A$3:A69))),"")</f>
        <v/>
      </c>
      <c r="W69" s="10" t="str">
        <f ca="1">IFERROR(INDEX(MAESTRO!W:W,_xludf.AGGREGATE(15,6,ROW(MAESTRO!$B$3:$B$1000)/((MAESTRO!$B$3:$B$1000="CIVILES")*(UPPER(MAESTRO!$L$3:$L$1000)="CONFIRMADO")),ROWS($A$3:A69))),"")</f>
        <v/>
      </c>
      <c r="X69" s="10" t="str">
        <f ca="1">IFERROR(INDEX(MAESTRO!X:X,_xludf.AGGREGATE(15,6,ROW(MAESTRO!$B$3:$B$1000)/((MAESTRO!$B$3:$B$1000="CIVILES")*(UPPER(MAESTRO!$L$3:$L$1000)="CONFIRMADO")),ROWS($A$3:A69))),"")</f>
        <v/>
      </c>
    </row>
    <row r="70" spans="1:24" ht="22.05" customHeight="1">
      <c r="A70" s="18" t="str">
        <f ca="1">IFERROR(INDEX(MAESTRO!A:A,_xludf.AGGREGATE(15,6,ROW(MAESTRO!$B$3:$B$1000)/((MAESTRO!$B$3:$B$1000="CIVILES")*(UPPER(MAESTRO!$L$3:$L$1000)="CONFIRMADO")),ROWS($A$3:A70))),"")</f>
        <v/>
      </c>
      <c r="B70" s="18" t="str">
        <f ca="1">IFERROR(INDEX(MAESTRO!B:B,_xludf.AGGREGATE(15,6,ROW(MAESTRO!$B$3:$B$1000)/((MAESTRO!$B$3:$B$1000="CIVILES")*(UPPER(MAESTRO!$L$3:$L$1000)="CONFIRMADO")),ROWS($A$3:A70))),"")</f>
        <v/>
      </c>
      <c r="C70" s="18" t="str">
        <f ca="1">IFERROR(INDEX(MAESTRO!C:C,_xludf.AGGREGATE(15,6,ROW(MAESTRO!$B$3:$B$1000)/((MAESTRO!$B$3:$B$1000="CIVILES")*(UPPER(MAESTRO!$L$3:$L$1000)="CONFIRMADO")),ROWS($A$3:A70))),"")</f>
        <v/>
      </c>
      <c r="D70" s="18" t="str">
        <f ca="1">IFERROR(INDEX(MAESTRO!D:D,_xludf.AGGREGATE(15,6,ROW(MAESTRO!$B$3:$B$1000)/((MAESTRO!$B$3:$B$1000="CIVILES")*(UPPER(MAESTRO!$L$3:$L$1000)="CONFIRMADO")),ROWS($A$3:A70))),"")</f>
        <v/>
      </c>
      <c r="E70" s="18" t="str">
        <f ca="1">IFERROR(INDEX(MAESTRO!E:E,_xludf.AGGREGATE(15,6,ROW(MAESTRO!$B$3:$B$1000)/((MAESTRO!$B$3:$B$1000="CIVILES")*(UPPER(MAESTRO!$L$3:$L$1000)="CONFIRMADO")),ROWS($A$3:A70))),"")</f>
        <v/>
      </c>
      <c r="F70" s="18" t="str">
        <f ca="1">IFERROR(INDEX(MAESTRO!F:F,_xludf.AGGREGATE(15,6,ROW(MAESTRO!$B$3:$B$1000)/((MAESTRO!$B$3:$B$1000="CIVILES")*(UPPER(MAESTRO!$L$3:$L$1000)="CONFIRMADO")),ROWS($A$3:A70))),"")</f>
        <v/>
      </c>
      <c r="G70" s="18" t="str">
        <f ca="1">IFERROR(INDEX(MAESTRO!G:G,_xludf.AGGREGATE(15,6,ROW(MAESTRO!$B$3:$B$1000)/((MAESTRO!$B$3:$B$1000="CIVILES")*(UPPER(MAESTRO!$L$3:$L$1000)="CONFIRMADO")),ROWS($A$3:A70))),"")</f>
        <v/>
      </c>
      <c r="H70" s="18" t="str">
        <f ca="1">IFERROR(INDEX(MAESTRO!H:H,_xludf.AGGREGATE(15,6,ROW(MAESTRO!$B$3:$B$1000)/((MAESTRO!$B$3:$B$1000="CIVILES")*(UPPER(MAESTRO!$L$3:$L$1000)="CONFIRMADO")),ROWS($A$3:A70))),"")</f>
        <v/>
      </c>
      <c r="I70" s="18" t="str">
        <f ca="1">IFERROR(INDEX(MAESTRO!I:I,_xludf.AGGREGATE(15,6,ROW(MAESTRO!$B$3:$B$1000)/((MAESTRO!$B$3:$B$1000="CIVILES")*(UPPER(MAESTRO!$L$3:$L$1000)="CONFIRMADO")),ROWS($A$3:A70))),"")</f>
        <v/>
      </c>
      <c r="J70" s="18" t="str">
        <f ca="1">IFERROR(INDEX(MAESTRO!J:J,_xludf.AGGREGATE(15,6,ROW(MAESTRO!$B$3:$B$1000)/((MAESTRO!$B$3:$B$1000="CIVILES")*(UPPER(MAESTRO!$L$3:$L$1000)="CONFIRMADO")),ROWS($A$3:A70))),"")</f>
        <v/>
      </c>
      <c r="K70" s="18" t="str">
        <f ca="1">IFERROR(INDEX(MAESTRO!K:K,_xludf.AGGREGATE(15,6,ROW(MAESTRO!$B$3:$B$1000)/((MAESTRO!$B$3:$B$1000="CIVILES")*(UPPER(MAESTRO!$L$3:$L$1000)="CONFIRMADO")),ROWS($A$3:A70))),"")</f>
        <v/>
      </c>
      <c r="L70" s="18" t="str">
        <f ca="1">IFERROR(INDEX(MAESTRO!L:L,_xludf.AGGREGATE(15,6,ROW(MAESTRO!$B$3:$B$1000)/((MAESTRO!$B$3:$B$1000="CIVILES")*(UPPER(MAESTRO!$L$3:$L$1000)="CONFIRMADO")),ROWS($A$3:A70))),"")</f>
        <v/>
      </c>
      <c r="M70" s="18" t="str">
        <f ca="1">IFERROR(INDEX(MAESTRO!M:M,_xludf.AGGREGATE(15,6,ROW(MAESTRO!$B$3:$B$1000)/((MAESTRO!$B$3:$B$1000="CIVILES")*(UPPER(MAESTRO!$L$3:$L$1000)="CONFIRMADO")),ROWS($A$3:A70))),"")</f>
        <v/>
      </c>
      <c r="N70" s="18" t="str">
        <f ca="1">IFERROR(INDEX(MAESTRO!N:N,_xludf.AGGREGATE(15,6,ROW(MAESTRO!$B$3:$B$1000)/((MAESTRO!$B$3:$B$1000="CIVILES")*(UPPER(MAESTRO!$L$3:$L$1000)="CONFIRMADO")),ROWS($A$3:A70))),"")</f>
        <v/>
      </c>
      <c r="O70" s="18" t="str">
        <f ca="1">IFERROR(INDEX(MAESTRO!O:O,_xludf.AGGREGATE(15,6,ROW(MAESTRO!$B$3:$B$1000)/((MAESTRO!$B$3:$B$1000="CIVILES")*(UPPER(MAESTRO!$L$3:$L$1000)="CONFIRMADO")),ROWS($A$3:A70))),"")</f>
        <v/>
      </c>
      <c r="P70" s="18" t="str">
        <f ca="1">IFERROR(INDEX(MAESTRO!P:P,_xludf.AGGREGATE(15,6,ROW(MAESTRO!$B$3:$B$1000)/((MAESTRO!$B$3:$B$1000="CIVILES")*(UPPER(MAESTRO!$L$3:$L$1000)="CONFIRMADO")),ROWS($A$3:A70))),"")</f>
        <v/>
      </c>
      <c r="Q70" s="18" t="str">
        <f ca="1">IFERROR(INDEX(MAESTRO!Q:Q,_xludf.AGGREGATE(15,6,ROW(MAESTRO!$B$3:$B$1000)/((MAESTRO!$B$3:$B$1000="CIVILES")*(UPPER(MAESTRO!$L$3:$L$1000)="CONFIRMADO")),ROWS($A$3:A70))),"")</f>
        <v/>
      </c>
      <c r="R70" s="18" t="str">
        <f ca="1">IFERROR(INDEX(MAESTRO!R:R,_xludf.AGGREGATE(15,6,ROW(MAESTRO!$B$3:$B$1000)/((MAESTRO!$B$3:$B$1000="CIVILES")*(UPPER(MAESTRO!$L$3:$L$1000)="CONFIRMADO")),ROWS($A$3:A70))),"")</f>
        <v/>
      </c>
      <c r="S70" s="18" t="str">
        <f ca="1">IFERROR(INDEX(MAESTRO!S:S,_xludf.AGGREGATE(15,6,ROW(MAESTRO!$B$3:$B$1000)/((MAESTRO!$B$3:$B$1000="CIVILES")*(UPPER(MAESTRO!$L$3:$L$1000)="CONFIRMADO")),ROWS($A$3:A70))),"")</f>
        <v/>
      </c>
      <c r="T70" s="18" t="str">
        <f ca="1">IFERROR(INDEX(MAESTRO!T:T,_xludf.AGGREGATE(15,6,ROW(MAESTRO!$B$3:$B$1000)/((MAESTRO!$B$3:$B$1000="CIVILES")*(UPPER(MAESTRO!$L$3:$L$1000)="CONFIRMADO")),ROWS($A$3:A70))),"")</f>
        <v/>
      </c>
      <c r="U70" s="18" t="str">
        <f ca="1">IFERROR(INDEX(MAESTRO!U:U,_xludf.AGGREGATE(15,6,ROW(MAESTRO!$B$3:$B$1000)/((MAESTRO!$B$3:$B$1000="CIVILES")*(UPPER(MAESTRO!$L$3:$L$1000)="CONFIRMADO")),ROWS($A$3:A70))),"")</f>
        <v/>
      </c>
      <c r="V70" s="18" t="str">
        <f ca="1">IFERROR(INDEX(MAESTRO!V:V,_xludf.AGGREGATE(15,6,ROW(MAESTRO!$B$3:$B$1000)/((MAESTRO!$B$3:$B$1000="CIVILES")*(UPPER(MAESTRO!$L$3:$L$1000)="CONFIRMADO")),ROWS($A$3:A70))),"")</f>
        <v/>
      </c>
      <c r="W70" s="18" t="str">
        <f ca="1">IFERROR(INDEX(MAESTRO!W:W,_xludf.AGGREGATE(15,6,ROW(MAESTRO!$B$3:$B$1000)/((MAESTRO!$B$3:$B$1000="CIVILES")*(UPPER(MAESTRO!$L$3:$L$1000)="CONFIRMADO")),ROWS($A$3:A70))),"")</f>
        <v/>
      </c>
      <c r="X70" s="18" t="str">
        <f ca="1">IFERROR(INDEX(MAESTRO!X:X,_xludf.AGGREGATE(15,6,ROW(MAESTRO!$B$3:$B$1000)/((MAESTRO!$B$3:$B$1000="CIVILES")*(UPPER(MAESTRO!$L$3:$L$1000)="CONFIRMADO")),ROWS($A$3:A70))),"")</f>
        <v/>
      </c>
    </row>
    <row r="71" spans="1:24" ht="22.05" customHeight="1">
      <c r="A71" s="10" t="str">
        <f ca="1">IFERROR(INDEX(MAESTRO!A:A,_xludf.AGGREGATE(15,6,ROW(MAESTRO!$B$3:$B$1000)/((MAESTRO!$B$3:$B$1000="CIVILES")*(UPPER(MAESTRO!$L$3:$L$1000)="CONFIRMADO")),ROWS($A$3:A71))),"")</f>
        <v/>
      </c>
      <c r="B71" s="10" t="str">
        <f ca="1">IFERROR(INDEX(MAESTRO!B:B,_xludf.AGGREGATE(15,6,ROW(MAESTRO!$B$3:$B$1000)/((MAESTRO!$B$3:$B$1000="CIVILES")*(UPPER(MAESTRO!$L$3:$L$1000)="CONFIRMADO")),ROWS($A$3:A71))),"")</f>
        <v/>
      </c>
      <c r="C71" s="10" t="str">
        <f ca="1">IFERROR(INDEX(MAESTRO!C:C,_xludf.AGGREGATE(15,6,ROW(MAESTRO!$B$3:$B$1000)/((MAESTRO!$B$3:$B$1000="CIVILES")*(UPPER(MAESTRO!$L$3:$L$1000)="CONFIRMADO")),ROWS($A$3:A71))),"")</f>
        <v/>
      </c>
      <c r="D71" s="10" t="str">
        <f ca="1">IFERROR(INDEX(MAESTRO!D:D,_xludf.AGGREGATE(15,6,ROW(MAESTRO!$B$3:$B$1000)/((MAESTRO!$B$3:$B$1000="CIVILES")*(UPPER(MAESTRO!$L$3:$L$1000)="CONFIRMADO")),ROWS($A$3:A71))),"")</f>
        <v/>
      </c>
      <c r="E71" s="10" t="str">
        <f ca="1">IFERROR(INDEX(MAESTRO!E:E,_xludf.AGGREGATE(15,6,ROW(MAESTRO!$B$3:$B$1000)/((MAESTRO!$B$3:$B$1000="CIVILES")*(UPPER(MAESTRO!$L$3:$L$1000)="CONFIRMADO")),ROWS($A$3:A71))),"")</f>
        <v/>
      </c>
      <c r="F71" s="10" t="str">
        <f ca="1">IFERROR(INDEX(MAESTRO!F:F,_xludf.AGGREGATE(15,6,ROW(MAESTRO!$B$3:$B$1000)/((MAESTRO!$B$3:$B$1000="CIVILES")*(UPPER(MAESTRO!$L$3:$L$1000)="CONFIRMADO")),ROWS($A$3:A71))),"")</f>
        <v/>
      </c>
      <c r="G71" s="10" t="str">
        <f ca="1">IFERROR(INDEX(MAESTRO!G:G,_xludf.AGGREGATE(15,6,ROW(MAESTRO!$B$3:$B$1000)/((MAESTRO!$B$3:$B$1000="CIVILES")*(UPPER(MAESTRO!$L$3:$L$1000)="CONFIRMADO")),ROWS($A$3:A71))),"")</f>
        <v/>
      </c>
      <c r="H71" s="10" t="str">
        <f ca="1">IFERROR(INDEX(MAESTRO!H:H,_xludf.AGGREGATE(15,6,ROW(MAESTRO!$B$3:$B$1000)/((MAESTRO!$B$3:$B$1000="CIVILES")*(UPPER(MAESTRO!$L$3:$L$1000)="CONFIRMADO")),ROWS($A$3:A71))),"")</f>
        <v/>
      </c>
      <c r="I71" s="10" t="str">
        <f ca="1">IFERROR(INDEX(MAESTRO!I:I,_xludf.AGGREGATE(15,6,ROW(MAESTRO!$B$3:$B$1000)/((MAESTRO!$B$3:$B$1000="CIVILES")*(UPPER(MAESTRO!$L$3:$L$1000)="CONFIRMADO")),ROWS($A$3:A71))),"")</f>
        <v/>
      </c>
      <c r="J71" s="10" t="str">
        <f ca="1">IFERROR(INDEX(MAESTRO!J:J,_xludf.AGGREGATE(15,6,ROW(MAESTRO!$B$3:$B$1000)/((MAESTRO!$B$3:$B$1000="CIVILES")*(UPPER(MAESTRO!$L$3:$L$1000)="CONFIRMADO")),ROWS($A$3:A71))),"")</f>
        <v/>
      </c>
      <c r="K71" s="10" t="str">
        <f ca="1">IFERROR(INDEX(MAESTRO!K:K,_xludf.AGGREGATE(15,6,ROW(MAESTRO!$B$3:$B$1000)/((MAESTRO!$B$3:$B$1000="CIVILES")*(UPPER(MAESTRO!$L$3:$L$1000)="CONFIRMADO")),ROWS($A$3:A71))),"")</f>
        <v/>
      </c>
      <c r="L71" s="10" t="str">
        <f ca="1">IFERROR(INDEX(MAESTRO!L:L,_xludf.AGGREGATE(15,6,ROW(MAESTRO!$B$3:$B$1000)/((MAESTRO!$B$3:$B$1000="CIVILES")*(UPPER(MAESTRO!$L$3:$L$1000)="CONFIRMADO")),ROWS($A$3:A71))),"")</f>
        <v/>
      </c>
      <c r="M71" s="10" t="str">
        <f ca="1">IFERROR(INDEX(MAESTRO!M:M,_xludf.AGGREGATE(15,6,ROW(MAESTRO!$B$3:$B$1000)/((MAESTRO!$B$3:$B$1000="CIVILES")*(UPPER(MAESTRO!$L$3:$L$1000)="CONFIRMADO")),ROWS($A$3:A71))),"")</f>
        <v/>
      </c>
      <c r="N71" s="10" t="str">
        <f ca="1">IFERROR(INDEX(MAESTRO!N:N,_xludf.AGGREGATE(15,6,ROW(MAESTRO!$B$3:$B$1000)/((MAESTRO!$B$3:$B$1000="CIVILES")*(UPPER(MAESTRO!$L$3:$L$1000)="CONFIRMADO")),ROWS($A$3:A71))),"")</f>
        <v/>
      </c>
      <c r="O71" s="10" t="str">
        <f ca="1">IFERROR(INDEX(MAESTRO!O:O,_xludf.AGGREGATE(15,6,ROW(MAESTRO!$B$3:$B$1000)/((MAESTRO!$B$3:$B$1000="CIVILES")*(UPPER(MAESTRO!$L$3:$L$1000)="CONFIRMADO")),ROWS($A$3:A71))),"")</f>
        <v/>
      </c>
      <c r="P71" s="10" t="str">
        <f ca="1">IFERROR(INDEX(MAESTRO!P:P,_xludf.AGGREGATE(15,6,ROW(MAESTRO!$B$3:$B$1000)/((MAESTRO!$B$3:$B$1000="CIVILES")*(UPPER(MAESTRO!$L$3:$L$1000)="CONFIRMADO")),ROWS($A$3:A71))),"")</f>
        <v/>
      </c>
      <c r="Q71" s="10" t="str">
        <f ca="1">IFERROR(INDEX(MAESTRO!Q:Q,_xludf.AGGREGATE(15,6,ROW(MAESTRO!$B$3:$B$1000)/((MAESTRO!$B$3:$B$1000="CIVILES")*(UPPER(MAESTRO!$L$3:$L$1000)="CONFIRMADO")),ROWS($A$3:A71))),"")</f>
        <v/>
      </c>
      <c r="R71" s="10" t="str">
        <f ca="1">IFERROR(INDEX(MAESTRO!R:R,_xludf.AGGREGATE(15,6,ROW(MAESTRO!$B$3:$B$1000)/((MAESTRO!$B$3:$B$1000="CIVILES")*(UPPER(MAESTRO!$L$3:$L$1000)="CONFIRMADO")),ROWS($A$3:A71))),"")</f>
        <v/>
      </c>
      <c r="S71" s="10" t="str">
        <f ca="1">IFERROR(INDEX(MAESTRO!S:S,_xludf.AGGREGATE(15,6,ROW(MAESTRO!$B$3:$B$1000)/((MAESTRO!$B$3:$B$1000="CIVILES")*(UPPER(MAESTRO!$L$3:$L$1000)="CONFIRMADO")),ROWS($A$3:A71))),"")</f>
        <v/>
      </c>
      <c r="T71" s="10" t="str">
        <f ca="1">IFERROR(INDEX(MAESTRO!T:T,_xludf.AGGREGATE(15,6,ROW(MAESTRO!$B$3:$B$1000)/((MAESTRO!$B$3:$B$1000="CIVILES")*(UPPER(MAESTRO!$L$3:$L$1000)="CONFIRMADO")),ROWS($A$3:A71))),"")</f>
        <v/>
      </c>
      <c r="U71" s="10" t="str">
        <f ca="1">IFERROR(INDEX(MAESTRO!U:U,_xludf.AGGREGATE(15,6,ROW(MAESTRO!$B$3:$B$1000)/((MAESTRO!$B$3:$B$1000="CIVILES")*(UPPER(MAESTRO!$L$3:$L$1000)="CONFIRMADO")),ROWS($A$3:A71))),"")</f>
        <v/>
      </c>
      <c r="V71" s="10" t="str">
        <f ca="1">IFERROR(INDEX(MAESTRO!V:V,_xludf.AGGREGATE(15,6,ROW(MAESTRO!$B$3:$B$1000)/((MAESTRO!$B$3:$B$1000="CIVILES")*(UPPER(MAESTRO!$L$3:$L$1000)="CONFIRMADO")),ROWS($A$3:A71))),"")</f>
        <v/>
      </c>
      <c r="W71" s="10" t="str">
        <f ca="1">IFERROR(INDEX(MAESTRO!W:W,_xludf.AGGREGATE(15,6,ROW(MAESTRO!$B$3:$B$1000)/((MAESTRO!$B$3:$B$1000="CIVILES")*(UPPER(MAESTRO!$L$3:$L$1000)="CONFIRMADO")),ROWS($A$3:A71))),"")</f>
        <v/>
      </c>
      <c r="X71" s="10" t="str">
        <f ca="1">IFERROR(INDEX(MAESTRO!X:X,_xludf.AGGREGATE(15,6,ROW(MAESTRO!$B$3:$B$1000)/((MAESTRO!$B$3:$B$1000="CIVILES")*(UPPER(MAESTRO!$L$3:$L$1000)="CONFIRMADO")),ROWS($A$3:A71))),"")</f>
        <v/>
      </c>
    </row>
    <row r="72" spans="1:24" ht="22.05" customHeight="1">
      <c r="A72" s="18" t="str">
        <f ca="1">IFERROR(INDEX(MAESTRO!A:A,_xludf.AGGREGATE(15,6,ROW(MAESTRO!$B$3:$B$1000)/((MAESTRO!$B$3:$B$1000="CIVILES")*(UPPER(MAESTRO!$L$3:$L$1000)="CONFIRMADO")),ROWS($A$3:A72))),"")</f>
        <v/>
      </c>
      <c r="B72" s="18" t="str">
        <f ca="1">IFERROR(INDEX(MAESTRO!B:B,_xludf.AGGREGATE(15,6,ROW(MAESTRO!$B$3:$B$1000)/((MAESTRO!$B$3:$B$1000="CIVILES")*(UPPER(MAESTRO!$L$3:$L$1000)="CONFIRMADO")),ROWS($A$3:A72))),"")</f>
        <v/>
      </c>
      <c r="C72" s="18" t="str">
        <f ca="1">IFERROR(INDEX(MAESTRO!C:C,_xludf.AGGREGATE(15,6,ROW(MAESTRO!$B$3:$B$1000)/((MAESTRO!$B$3:$B$1000="CIVILES")*(UPPER(MAESTRO!$L$3:$L$1000)="CONFIRMADO")),ROWS($A$3:A72))),"")</f>
        <v/>
      </c>
      <c r="D72" s="18" t="str">
        <f ca="1">IFERROR(INDEX(MAESTRO!D:D,_xludf.AGGREGATE(15,6,ROW(MAESTRO!$B$3:$B$1000)/((MAESTRO!$B$3:$B$1000="CIVILES")*(UPPER(MAESTRO!$L$3:$L$1000)="CONFIRMADO")),ROWS($A$3:A72))),"")</f>
        <v/>
      </c>
      <c r="E72" s="18" t="str">
        <f ca="1">IFERROR(INDEX(MAESTRO!E:E,_xludf.AGGREGATE(15,6,ROW(MAESTRO!$B$3:$B$1000)/((MAESTRO!$B$3:$B$1000="CIVILES")*(UPPER(MAESTRO!$L$3:$L$1000)="CONFIRMADO")),ROWS($A$3:A72))),"")</f>
        <v/>
      </c>
      <c r="F72" s="18" t="str">
        <f ca="1">IFERROR(INDEX(MAESTRO!F:F,_xludf.AGGREGATE(15,6,ROW(MAESTRO!$B$3:$B$1000)/((MAESTRO!$B$3:$B$1000="CIVILES")*(UPPER(MAESTRO!$L$3:$L$1000)="CONFIRMADO")),ROWS($A$3:A72))),"")</f>
        <v/>
      </c>
      <c r="G72" s="18" t="str">
        <f ca="1">IFERROR(INDEX(MAESTRO!G:G,_xludf.AGGREGATE(15,6,ROW(MAESTRO!$B$3:$B$1000)/((MAESTRO!$B$3:$B$1000="CIVILES")*(UPPER(MAESTRO!$L$3:$L$1000)="CONFIRMADO")),ROWS($A$3:A72))),"")</f>
        <v/>
      </c>
      <c r="H72" s="18" t="str">
        <f ca="1">IFERROR(INDEX(MAESTRO!H:H,_xludf.AGGREGATE(15,6,ROW(MAESTRO!$B$3:$B$1000)/((MAESTRO!$B$3:$B$1000="CIVILES")*(UPPER(MAESTRO!$L$3:$L$1000)="CONFIRMADO")),ROWS($A$3:A72))),"")</f>
        <v/>
      </c>
      <c r="I72" s="18" t="str">
        <f ca="1">IFERROR(INDEX(MAESTRO!I:I,_xludf.AGGREGATE(15,6,ROW(MAESTRO!$B$3:$B$1000)/((MAESTRO!$B$3:$B$1000="CIVILES")*(UPPER(MAESTRO!$L$3:$L$1000)="CONFIRMADO")),ROWS($A$3:A72))),"")</f>
        <v/>
      </c>
      <c r="J72" s="18" t="str">
        <f ca="1">IFERROR(INDEX(MAESTRO!J:J,_xludf.AGGREGATE(15,6,ROW(MAESTRO!$B$3:$B$1000)/((MAESTRO!$B$3:$B$1000="CIVILES")*(UPPER(MAESTRO!$L$3:$L$1000)="CONFIRMADO")),ROWS($A$3:A72))),"")</f>
        <v/>
      </c>
      <c r="K72" s="18" t="str">
        <f ca="1">IFERROR(INDEX(MAESTRO!K:K,_xludf.AGGREGATE(15,6,ROW(MAESTRO!$B$3:$B$1000)/((MAESTRO!$B$3:$B$1000="CIVILES")*(UPPER(MAESTRO!$L$3:$L$1000)="CONFIRMADO")),ROWS($A$3:A72))),"")</f>
        <v/>
      </c>
      <c r="L72" s="18" t="str">
        <f ca="1">IFERROR(INDEX(MAESTRO!L:L,_xludf.AGGREGATE(15,6,ROW(MAESTRO!$B$3:$B$1000)/((MAESTRO!$B$3:$B$1000="CIVILES")*(UPPER(MAESTRO!$L$3:$L$1000)="CONFIRMADO")),ROWS($A$3:A72))),"")</f>
        <v/>
      </c>
      <c r="M72" s="18" t="str">
        <f ca="1">IFERROR(INDEX(MAESTRO!M:M,_xludf.AGGREGATE(15,6,ROW(MAESTRO!$B$3:$B$1000)/((MAESTRO!$B$3:$B$1000="CIVILES")*(UPPER(MAESTRO!$L$3:$L$1000)="CONFIRMADO")),ROWS($A$3:A72))),"")</f>
        <v/>
      </c>
      <c r="N72" s="18" t="str">
        <f ca="1">IFERROR(INDEX(MAESTRO!N:N,_xludf.AGGREGATE(15,6,ROW(MAESTRO!$B$3:$B$1000)/((MAESTRO!$B$3:$B$1000="CIVILES")*(UPPER(MAESTRO!$L$3:$L$1000)="CONFIRMADO")),ROWS($A$3:A72))),"")</f>
        <v/>
      </c>
      <c r="O72" s="18" t="str">
        <f ca="1">IFERROR(INDEX(MAESTRO!O:O,_xludf.AGGREGATE(15,6,ROW(MAESTRO!$B$3:$B$1000)/((MAESTRO!$B$3:$B$1000="CIVILES")*(UPPER(MAESTRO!$L$3:$L$1000)="CONFIRMADO")),ROWS($A$3:A72))),"")</f>
        <v/>
      </c>
      <c r="P72" s="18" t="str">
        <f ca="1">IFERROR(INDEX(MAESTRO!P:P,_xludf.AGGREGATE(15,6,ROW(MAESTRO!$B$3:$B$1000)/((MAESTRO!$B$3:$B$1000="CIVILES")*(UPPER(MAESTRO!$L$3:$L$1000)="CONFIRMADO")),ROWS($A$3:A72))),"")</f>
        <v/>
      </c>
      <c r="Q72" s="18" t="str">
        <f ca="1">IFERROR(INDEX(MAESTRO!Q:Q,_xludf.AGGREGATE(15,6,ROW(MAESTRO!$B$3:$B$1000)/((MAESTRO!$B$3:$B$1000="CIVILES")*(UPPER(MAESTRO!$L$3:$L$1000)="CONFIRMADO")),ROWS($A$3:A72))),"")</f>
        <v/>
      </c>
      <c r="R72" s="18" t="str">
        <f ca="1">IFERROR(INDEX(MAESTRO!R:R,_xludf.AGGREGATE(15,6,ROW(MAESTRO!$B$3:$B$1000)/((MAESTRO!$B$3:$B$1000="CIVILES")*(UPPER(MAESTRO!$L$3:$L$1000)="CONFIRMADO")),ROWS($A$3:A72))),"")</f>
        <v/>
      </c>
      <c r="S72" s="18" t="str">
        <f ca="1">IFERROR(INDEX(MAESTRO!S:S,_xludf.AGGREGATE(15,6,ROW(MAESTRO!$B$3:$B$1000)/((MAESTRO!$B$3:$B$1000="CIVILES")*(UPPER(MAESTRO!$L$3:$L$1000)="CONFIRMADO")),ROWS($A$3:A72))),"")</f>
        <v/>
      </c>
      <c r="T72" s="18" t="str">
        <f ca="1">IFERROR(INDEX(MAESTRO!T:T,_xludf.AGGREGATE(15,6,ROW(MAESTRO!$B$3:$B$1000)/((MAESTRO!$B$3:$B$1000="CIVILES")*(UPPER(MAESTRO!$L$3:$L$1000)="CONFIRMADO")),ROWS($A$3:A72))),"")</f>
        <v/>
      </c>
      <c r="U72" s="18" t="str">
        <f ca="1">IFERROR(INDEX(MAESTRO!U:U,_xludf.AGGREGATE(15,6,ROW(MAESTRO!$B$3:$B$1000)/((MAESTRO!$B$3:$B$1000="CIVILES")*(UPPER(MAESTRO!$L$3:$L$1000)="CONFIRMADO")),ROWS($A$3:A72))),"")</f>
        <v/>
      </c>
      <c r="V72" s="18" t="str">
        <f ca="1">IFERROR(INDEX(MAESTRO!V:V,_xludf.AGGREGATE(15,6,ROW(MAESTRO!$B$3:$B$1000)/((MAESTRO!$B$3:$B$1000="CIVILES")*(UPPER(MAESTRO!$L$3:$L$1000)="CONFIRMADO")),ROWS($A$3:A72))),"")</f>
        <v/>
      </c>
      <c r="W72" s="18" t="str">
        <f ca="1">IFERROR(INDEX(MAESTRO!W:W,_xludf.AGGREGATE(15,6,ROW(MAESTRO!$B$3:$B$1000)/((MAESTRO!$B$3:$B$1000="CIVILES")*(UPPER(MAESTRO!$L$3:$L$1000)="CONFIRMADO")),ROWS($A$3:A72))),"")</f>
        <v/>
      </c>
      <c r="X72" s="18" t="str">
        <f ca="1">IFERROR(INDEX(MAESTRO!X:X,_xludf.AGGREGATE(15,6,ROW(MAESTRO!$B$3:$B$1000)/((MAESTRO!$B$3:$B$1000="CIVILES")*(UPPER(MAESTRO!$L$3:$L$1000)="CONFIRMADO")),ROWS($A$3:A72))),"")</f>
        <v/>
      </c>
    </row>
    <row r="73" spans="1:24" ht="22.05" customHeight="1">
      <c r="A73" s="10" t="str">
        <f ca="1">IFERROR(INDEX(MAESTRO!A:A,_xludf.AGGREGATE(15,6,ROW(MAESTRO!$B$3:$B$1000)/((MAESTRO!$B$3:$B$1000="CIVILES")*(UPPER(MAESTRO!$L$3:$L$1000)="CONFIRMADO")),ROWS($A$3:A73))),"")</f>
        <v/>
      </c>
      <c r="B73" s="10" t="str">
        <f ca="1">IFERROR(INDEX(MAESTRO!B:B,_xludf.AGGREGATE(15,6,ROW(MAESTRO!$B$3:$B$1000)/((MAESTRO!$B$3:$B$1000="CIVILES")*(UPPER(MAESTRO!$L$3:$L$1000)="CONFIRMADO")),ROWS($A$3:A73))),"")</f>
        <v/>
      </c>
      <c r="C73" s="10" t="str">
        <f ca="1">IFERROR(INDEX(MAESTRO!C:C,_xludf.AGGREGATE(15,6,ROW(MAESTRO!$B$3:$B$1000)/((MAESTRO!$B$3:$B$1000="CIVILES")*(UPPER(MAESTRO!$L$3:$L$1000)="CONFIRMADO")),ROWS($A$3:A73))),"")</f>
        <v/>
      </c>
      <c r="D73" s="10" t="str">
        <f ca="1">IFERROR(INDEX(MAESTRO!D:D,_xludf.AGGREGATE(15,6,ROW(MAESTRO!$B$3:$B$1000)/((MAESTRO!$B$3:$B$1000="CIVILES")*(UPPER(MAESTRO!$L$3:$L$1000)="CONFIRMADO")),ROWS($A$3:A73))),"")</f>
        <v/>
      </c>
      <c r="E73" s="10" t="str">
        <f ca="1">IFERROR(INDEX(MAESTRO!E:E,_xludf.AGGREGATE(15,6,ROW(MAESTRO!$B$3:$B$1000)/((MAESTRO!$B$3:$B$1000="CIVILES")*(UPPER(MAESTRO!$L$3:$L$1000)="CONFIRMADO")),ROWS($A$3:A73))),"")</f>
        <v/>
      </c>
      <c r="F73" s="10" t="str">
        <f ca="1">IFERROR(INDEX(MAESTRO!F:F,_xludf.AGGREGATE(15,6,ROW(MAESTRO!$B$3:$B$1000)/((MAESTRO!$B$3:$B$1000="CIVILES")*(UPPER(MAESTRO!$L$3:$L$1000)="CONFIRMADO")),ROWS($A$3:A73))),"")</f>
        <v/>
      </c>
      <c r="G73" s="10" t="str">
        <f ca="1">IFERROR(INDEX(MAESTRO!G:G,_xludf.AGGREGATE(15,6,ROW(MAESTRO!$B$3:$B$1000)/((MAESTRO!$B$3:$B$1000="CIVILES")*(UPPER(MAESTRO!$L$3:$L$1000)="CONFIRMADO")),ROWS($A$3:A73))),"")</f>
        <v/>
      </c>
      <c r="H73" s="10" t="str">
        <f ca="1">IFERROR(INDEX(MAESTRO!H:H,_xludf.AGGREGATE(15,6,ROW(MAESTRO!$B$3:$B$1000)/((MAESTRO!$B$3:$B$1000="CIVILES")*(UPPER(MAESTRO!$L$3:$L$1000)="CONFIRMADO")),ROWS($A$3:A73))),"")</f>
        <v/>
      </c>
      <c r="I73" s="10" t="str">
        <f ca="1">IFERROR(INDEX(MAESTRO!I:I,_xludf.AGGREGATE(15,6,ROW(MAESTRO!$B$3:$B$1000)/((MAESTRO!$B$3:$B$1000="CIVILES")*(UPPER(MAESTRO!$L$3:$L$1000)="CONFIRMADO")),ROWS($A$3:A73))),"")</f>
        <v/>
      </c>
      <c r="J73" s="10" t="str">
        <f ca="1">IFERROR(INDEX(MAESTRO!J:J,_xludf.AGGREGATE(15,6,ROW(MAESTRO!$B$3:$B$1000)/((MAESTRO!$B$3:$B$1000="CIVILES")*(UPPER(MAESTRO!$L$3:$L$1000)="CONFIRMADO")),ROWS($A$3:A73))),"")</f>
        <v/>
      </c>
      <c r="K73" s="10" t="str">
        <f ca="1">IFERROR(INDEX(MAESTRO!K:K,_xludf.AGGREGATE(15,6,ROW(MAESTRO!$B$3:$B$1000)/((MAESTRO!$B$3:$B$1000="CIVILES")*(UPPER(MAESTRO!$L$3:$L$1000)="CONFIRMADO")),ROWS($A$3:A73))),"")</f>
        <v/>
      </c>
      <c r="L73" s="10" t="str">
        <f ca="1">IFERROR(INDEX(MAESTRO!L:L,_xludf.AGGREGATE(15,6,ROW(MAESTRO!$B$3:$B$1000)/((MAESTRO!$B$3:$B$1000="CIVILES")*(UPPER(MAESTRO!$L$3:$L$1000)="CONFIRMADO")),ROWS($A$3:A73))),"")</f>
        <v/>
      </c>
      <c r="M73" s="10" t="str">
        <f ca="1">IFERROR(INDEX(MAESTRO!M:M,_xludf.AGGREGATE(15,6,ROW(MAESTRO!$B$3:$B$1000)/((MAESTRO!$B$3:$B$1000="CIVILES")*(UPPER(MAESTRO!$L$3:$L$1000)="CONFIRMADO")),ROWS($A$3:A73))),"")</f>
        <v/>
      </c>
      <c r="N73" s="10" t="str">
        <f ca="1">IFERROR(INDEX(MAESTRO!N:N,_xludf.AGGREGATE(15,6,ROW(MAESTRO!$B$3:$B$1000)/((MAESTRO!$B$3:$B$1000="CIVILES")*(UPPER(MAESTRO!$L$3:$L$1000)="CONFIRMADO")),ROWS($A$3:A73))),"")</f>
        <v/>
      </c>
      <c r="O73" s="10" t="str">
        <f ca="1">IFERROR(INDEX(MAESTRO!O:O,_xludf.AGGREGATE(15,6,ROW(MAESTRO!$B$3:$B$1000)/((MAESTRO!$B$3:$B$1000="CIVILES")*(UPPER(MAESTRO!$L$3:$L$1000)="CONFIRMADO")),ROWS($A$3:A73))),"")</f>
        <v/>
      </c>
      <c r="P73" s="10" t="str">
        <f ca="1">IFERROR(INDEX(MAESTRO!P:P,_xludf.AGGREGATE(15,6,ROW(MAESTRO!$B$3:$B$1000)/((MAESTRO!$B$3:$B$1000="CIVILES")*(UPPER(MAESTRO!$L$3:$L$1000)="CONFIRMADO")),ROWS($A$3:A73))),"")</f>
        <v/>
      </c>
      <c r="Q73" s="10" t="str">
        <f ca="1">IFERROR(INDEX(MAESTRO!Q:Q,_xludf.AGGREGATE(15,6,ROW(MAESTRO!$B$3:$B$1000)/((MAESTRO!$B$3:$B$1000="CIVILES")*(UPPER(MAESTRO!$L$3:$L$1000)="CONFIRMADO")),ROWS($A$3:A73))),"")</f>
        <v/>
      </c>
      <c r="R73" s="10" t="str">
        <f ca="1">IFERROR(INDEX(MAESTRO!R:R,_xludf.AGGREGATE(15,6,ROW(MAESTRO!$B$3:$B$1000)/((MAESTRO!$B$3:$B$1000="CIVILES")*(UPPER(MAESTRO!$L$3:$L$1000)="CONFIRMADO")),ROWS($A$3:A73))),"")</f>
        <v/>
      </c>
      <c r="S73" s="10" t="str">
        <f ca="1">IFERROR(INDEX(MAESTRO!S:S,_xludf.AGGREGATE(15,6,ROW(MAESTRO!$B$3:$B$1000)/((MAESTRO!$B$3:$B$1000="CIVILES")*(UPPER(MAESTRO!$L$3:$L$1000)="CONFIRMADO")),ROWS($A$3:A73))),"")</f>
        <v/>
      </c>
      <c r="T73" s="10" t="str">
        <f ca="1">IFERROR(INDEX(MAESTRO!T:T,_xludf.AGGREGATE(15,6,ROW(MAESTRO!$B$3:$B$1000)/((MAESTRO!$B$3:$B$1000="CIVILES")*(UPPER(MAESTRO!$L$3:$L$1000)="CONFIRMADO")),ROWS($A$3:A73))),"")</f>
        <v/>
      </c>
      <c r="U73" s="10" t="str">
        <f ca="1">IFERROR(INDEX(MAESTRO!U:U,_xludf.AGGREGATE(15,6,ROW(MAESTRO!$B$3:$B$1000)/((MAESTRO!$B$3:$B$1000="CIVILES")*(UPPER(MAESTRO!$L$3:$L$1000)="CONFIRMADO")),ROWS($A$3:A73))),"")</f>
        <v/>
      </c>
      <c r="V73" s="10" t="str">
        <f ca="1">IFERROR(INDEX(MAESTRO!V:V,_xludf.AGGREGATE(15,6,ROW(MAESTRO!$B$3:$B$1000)/((MAESTRO!$B$3:$B$1000="CIVILES")*(UPPER(MAESTRO!$L$3:$L$1000)="CONFIRMADO")),ROWS($A$3:A73))),"")</f>
        <v/>
      </c>
      <c r="W73" s="10" t="str">
        <f ca="1">IFERROR(INDEX(MAESTRO!W:W,_xludf.AGGREGATE(15,6,ROW(MAESTRO!$B$3:$B$1000)/((MAESTRO!$B$3:$B$1000="CIVILES")*(UPPER(MAESTRO!$L$3:$L$1000)="CONFIRMADO")),ROWS($A$3:A73))),"")</f>
        <v/>
      </c>
      <c r="X73" s="10" t="str">
        <f ca="1">IFERROR(INDEX(MAESTRO!X:X,_xludf.AGGREGATE(15,6,ROW(MAESTRO!$B$3:$B$1000)/((MAESTRO!$B$3:$B$1000="CIVILES")*(UPPER(MAESTRO!$L$3:$L$1000)="CONFIRMADO")),ROWS($A$3:A73))),"")</f>
        <v/>
      </c>
    </row>
    <row r="74" spans="1:24" ht="22.05" customHeight="1">
      <c r="A74" s="18" t="str">
        <f ca="1">IFERROR(INDEX(MAESTRO!A:A,_xludf.AGGREGATE(15,6,ROW(MAESTRO!$B$3:$B$1000)/((MAESTRO!$B$3:$B$1000="CIVILES")*(UPPER(MAESTRO!$L$3:$L$1000)="CONFIRMADO")),ROWS($A$3:A74))),"")</f>
        <v/>
      </c>
      <c r="B74" s="18" t="str">
        <f ca="1">IFERROR(INDEX(MAESTRO!B:B,_xludf.AGGREGATE(15,6,ROW(MAESTRO!$B$3:$B$1000)/((MAESTRO!$B$3:$B$1000="CIVILES")*(UPPER(MAESTRO!$L$3:$L$1000)="CONFIRMADO")),ROWS($A$3:A74))),"")</f>
        <v/>
      </c>
      <c r="C74" s="18" t="str">
        <f ca="1">IFERROR(INDEX(MAESTRO!C:C,_xludf.AGGREGATE(15,6,ROW(MAESTRO!$B$3:$B$1000)/((MAESTRO!$B$3:$B$1000="CIVILES")*(UPPER(MAESTRO!$L$3:$L$1000)="CONFIRMADO")),ROWS($A$3:A74))),"")</f>
        <v/>
      </c>
      <c r="D74" s="18" t="str">
        <f ca="1">IFERROR(INDEX(MAESTRO!D:D,_xludf.AGGREGATE(15,6,ROW(MAESTRO!$B$3:$B$1000)/((MAESTRO!$B$3:$B$1000="CIVILES")*(UPPER(MAESTRO!$L$3:$L$1000)="CONFIRMADO")),ROWS($A$3:A74))),"")</f>
        <v/>
      </c>
      <c r="E74" s="18" t="str">
        <f ca="1">IFERROR(INDEX(MAESTRO!E:E,_xludf.AGGREGATE(15,6,ROW(MAESTRO!$B$3:$B$1000)/((MAESTRO!$B$3:$B$1000="CIVILES")*(UPPER(MAESTRO!$L$3:$L$1000)="CONFIRMADO")),ROWS($A$3:A74))),"")</f>
        <v/>
      </c>
      <c r="F74" s="18" t="str">
        <f ca="1">IFERROR(INDEX(MAESTRO!F:F,_xludf.AGGREGATE(15,6,ROW(MAESTRO!$B$3:$B$1000)/((MAESTRO!$B$3:$B$1000="CIVILES")*(UPPER(MAESTRO!$L$3:$L$1000)="CONFIRMADO")),ROWS($A$3:A74))),"")</f>
        <v/>
      </c>
      <c r="G74" s="18" t="str">
        <f ca="1">IFERROR(INDEX(MAESTRO!G:G,_xludf.AGGREGATE(15,6,ROW(MAESTRO!$B$3:$B$1000)/((MAESTRO!$B$3:$B$1000="CIVILES")*(UPPER(MAESTRO!$L$3:$L$1000)="CONFIRMADO")),ROWS($A$3:A74))),"")</f>
        <v/>
      </c>
      <c r="H74" s="18" t="str">
        <f ca="1">IFERROR(INDEX(MAESTRO!H:H,_xludf.AGGREGATE(15,6,ROW(MAESTRO!$B$3:$B$1000)/((MAESTRO!$B$3:$B$1000="CIVILES")*(UPPER(MAESTRO!$L$3:$L$1000)="CONFIRMADO")),ROWS($A$3:A74))),"")</f>
        <v/>
      </c>
      <c r="I74" s="18" t="str">
        <f ca="1">IFERROR(INDEX(MAESTRO!I:I,_xludf.AGGREGATE(15,6,ROW(MAESTRO!$B$3:$B$1000)/((MAESTRO!$B$3:$B$1000="CIVILES")*(UPPER(MAESTRO!$L$3:$L$1000)="CONFIRMADO")),ROWS($A$3:A74))),"")</f>
        <v/>
      </c>
      <c r="J74" s="18" t="str">
        <f ca="1">IFERROR(INDEX(MAESTRO!J:J,_xludf.AGGREGATE(15,6,ROW(MAESTRO!$B$3:$B$1000)/((MAESTRO!$B$3:$B$1000="CIVILES")*(UPPER(MAESTRO!$L$3:$L$1000)="CONFIRMADO")),ROWS($A$3:A74))),"")</f>
        <v/>
      </c>
      <c r="K74" s="18" t="str">
        <f ca="1">IFERROR(INDEX(MAESTRO!K:K,_xludf.AGGREGATE(15,6,ROW(MAESTRO!$B$3:$B$1000)/((MAESTRO!$B$3:$B$1000="CIVILES")*(UPPER(MAESTRO!$L$3:$L$1000)="CONFIRMADO")),ROWS($A$3:A74))),"")</f>
        <v/>
      </c>
      <c r="L74" s="18" t="str">
        <f ca="1">IFERROR(INDEX(MAESTRO!L:L,_xludf.AGGREGATE(15,6,ROW(MAESTRO!$B$3:$B$1000)/((MAESTRO!$B$3:$B$1000="CIVILES")*(UPPER(MAESTRO!$L$3:$L$1000)="CONFIRMADO")),ROWS($A$3:A74))),"")</f>
        <v/>
      </c>
      <c r="M74" s="18" t="str">
        <f ca="1">IFERROR(INDEX(MAESTRO!M:M,_xludf.AGGREGATE(15,6,ROW(MAESTRO!$B$3:$B$1000)/((MAESTRO!$B$3:$B$1000="CIVILES")*(UPPER(MAESTRO!$L$3:$L$1000)="CONFIRMADO")),ROWS($A$3:A74))),"")</f>
        <v/>
      </c>
      <c r="N74" s="18" t="str">
        <f ca="1">IFERROR(INDEX(MAESTRO!N:N,_xludf.AGGREGATE(15,6,ROW(MAESTRO!$B$3:$B$1000)/((MAESTRO!$B$3:$B$1000="CIVILES")*(UPPER(MAESTRO!$L$3:$L$1000)="CONFIRMADO")),ROWS($A$3:A74))),"")</f>
        <v/>
      </c>
      <c r="O74" s="18" t="str">
        <f ca="1">IFERROR(INDEX(MAESTRO!O:O,_xludf.AGGREGATE(15,6,ROW(MAESTRO!$B$3:$B$1000)/((MAESTRO!$B$3:$B$1000="CIVILES")*(UPPER(MAESTRO!$L$3:$L$1000)="CONFIRMADO")),ROWS($A$3:A74))),"")</f>
        <v/>
      </c>
      <c r="P74" s="18" t="str">
        <f ca="1">IFERROR(INDEX(MAESTRO!P:P,_xludf.AGGREGATE(15,6,ROW(MAESTRO!$B$3:$B$1000)/((MAESTRO!$B$3:$B$1000="CIVILES")*(UPPER(MAESTRO!$L$3:$L$1000)="CONFIRMADO")),ROWS($A$3:A74))),"")</f>
        <v/>
      </c>
      <c r="Q74" s="18" t="str">
        <f ca="1">IFERROR(INDEX(MAESTRO!Q:Q,_xludf.AGGREGATE(15,6,ROW(MAESTRO!$B$3:$B$1000)/((MAESTRO!$B$3:$B$1000="CIVILES")*(UPPER(MAESTRO!$L$3:$L$1000)="CONFIRMADO")),ROWS($A$3:A74))),"")</f>
        <v/>
      </c>
      <c r="R74" s="18" t="str">
        <f ca="1">IFERROR(INDEX(MAESTRO!R:R,_xludf.AGGREGATE(15,6,ROW(MAESTRO!$B$3:$B$1000)/((MAESTRO!$B$3:$B$1000="CIVILES")*(UPPER(MAESTRO!$L$3:$L$1000)="CONFIRMADO")),ROWS($A$3:A74))),"")</f>
        <v/>
      </c>
      <c r="S74" s="18" t="str">
        <f ca="1">IFERROR(INDEX(MAESTRO!S:S,_xludf.AGGREGATE(15,6,ROW(MAESTRO!$B$3:$B$1000)/((MAESTRO!$B$3:$B$1000="CIVILES")*(UPPER(MAESTRO!$L$3:$L$1000)="CONFIRMADO")),ROWS($A$3:A74))),"")</f>
        <v/>
      </c>
      <c r="T74" s="18" t="str">
        <f ca="1">IFERROR(INDEX(MAESTRO!T:T,_xludf.AGGREGATE(15,6,ROW(MAESTRO!$B$3:$B$1000)/((MAESTRO!$B$3:$B$1000="CIVILES")*(UPPER(MAESTRO!$L$3:$L$1000)="CONFIRMADO")),ROWS($A$3:A74))),"")</f>
        <v/>
      </c>
      <c r="U74" s="18" t="str">
        <f ca="1">IFERROR(INDEX(MAESTRO!U:U,_xludf.AGGREGATE(15,6,ROW(MAESTRO!$B$3:$B$1000)/((MAESTRO!$B$3:$B$1000="CIVILES")*(UPPER(MAESTRO!$L$3:$L$1000)="CONFIRMADO")),ROWS($A$3:A74))),"")</f>
        <v/>
      </c>
      <c r="V74" s="18" t="str">
        <f ca="1">IFERROR(INDEX(MAESTRO!V:V,_xludf.AGGREGATE(15,6,ROW(MAESTRO!$B$3:$B$1000)/((MAESTRO!$B$3:$B$1000="CIVILES")*(UPPER(MAESTRO!$L$3:$L$1000)="CONFIRMADO")),ROWS($A$3:A74))),"")</f>
        <v/>
      </c>
      <c r="W74" s="18" t="str">
        <f ca="1">IFERROR(INDEX(MAESTRO!W:W,_xludf.AGGREGATE(15,6,ROW(MAESTRO!$B$3:$B$1000)/((MAESTRO!$B$3:$B$1000="CIVILES")*(UPPER(MAESTRO!$L$3:$L$1000)="CONFIRMADO")),ROWS($A$3:A74))),"")</f>
        <v/>
      </c>
      <c r="X74" s="18" t="str">
        <f ca="1">IFERROR(INDEX(MAESTRO!X:X,_xludf.AGGREGATE(15,6,ROW(MAESTRO!$B$3:$B$1000)/((MAESTRO!$B$3:$B$1000="CIVILES")*(UPPER(MAESTRO!$L$3:$L$1000)="CONFIRMADO")),ROWS($A$3:A74))),"")</f>
        <v/>
      </c>
    </row>
    <row r="75" spans="1:24" ht="22.05" customHeight="1">
      <c r="A75" s="10" t="str">
        <f ca="1">IFERROR(INDEX(MAESTRO!A:A,_xludf.AGGREGATE(15,6,ROW(MAESTRO!$B$3:$B$1000)/((MAESTRO!$B$3:$B$1000="CIVILES")*(UPPER(MAESTRO!$L$3:$L$1000)="CONFIRMADO")),ROWS($A$3:A75))),"")</f>
        <v/>
      </c>
      <c r="B75" s="10" t="str">
        <f ca="1">IFERROR(INDEX(MAESTRO!B:B,_xludf.AGGREGATE(15,6,ROW(MAESTRO!$B$3:$B$1000)/((MAESTRO!$B$3:$B$1000="CIVILES")*(UPPER(MAESTRO!$L$3:$L$1000)="CONFIRMADO")),ROWS($A$3:A75))),"")</f>
        <v/>
      </c>
      <c r="C75" s="10" t="str">
        <f ca="1">IFERROR(INDEX(MAESTRO!C:C,_xludf.AGGREGATE(15,6,ROW(MAESTRO!$B$3:$B$1000)/((MAESTRO!$B$3:$B$1000="CIVILES")*(UPPER(MAESTRO!$L$3:$L$1000)="CONFIRMADO")),ROWS($A$3:A75))),"")</f>
        <v/>
      </c>
      <c r="D75" s="10" t="str">
        <f ca="1">IFERROR(INDEX(MAESTRO!D:D,_xludf.AGGREGATE(15,6,ROW(MAESTRO!$B$3:$B$1000)/((MAESTRO!$B$3:$B$1000="CIVILES")*(UPPER(MAESTRO!$L$3:$L$1000)="CONFIRMADO")),ROWS($A$3:A75))),"")</f>
        <v/>
      </c>
      <c r="E75" s="10" t="str">
        <f ca="1">IFERROR(INDEX(MAESTRO!E:E,_xludf.AGGREGATE(15,6,ROW(MAESTRO!$B$3:$B$1000)/((MAESTRO!$B$3:$B$1000="CIVILES")*(UPPER(MAESTRO!$L$3:$L$1000)="CONFIRMADO")),ROWS($A$3:A75))),"")</f>
        <v/>
      </c>
      <c r="F75" s="10" t="str">
        <f ca="1">IFERROR(INDEX(MAESTRO!F:F,_xludf.AGGREGATE(15,6,ROW(MAESTRO!$B$3:$B$1000)/((MAESTRO!$B$3:$B$1000="CIVILES")*(UPPER(MAESTRO!$L$3:$L$1000)="CONFIRMADO")),ROWS($A$3:A75))),"")</f>
        <v/>
      </c>
      <c r="G75" s="10" t="str">
        <f ca="1">IFERROR(INDEX(MAESTRO!G:G,_xludf.AGGREGATE(15,6,ROW(MAESTRO!$B$3:$B$1000)/((MAESTRO!$B$3:$B$1000="CIVILES")*(UPPER(MAESTRO!$L$3:$L$1000)="CONFIRMADO")),ROWS($A$3:A75))),"")</f>
        <v/>
      </c>
      <c r="H75" s="10" t="str">
        <f ca="1">IFERROR(INDEX(MAESTRO!H:H,_xludf.AGGREGATE(15,6,ROW(MAESTRO!$B$3:$B$1000)/((MAESTRO!$B$3:$B$1000="CIVILES")*(UPPER(MAESTRO!$L$3:$L$1000)="CONFIRMADO")),ROWS($A$3:A75))),"")</f>
        <v/>
      </c>
      <c r="I75" s="10" t="str">
        <f ca="1">IFERROR(INDEX(MAESTRO!I:I,_xludf.AGGREGATE(15,6,ROW(MAESTRO!$B$3:$B$1000)/((MAESTRO!$B$3:$B$1000="CIVILES")*(UPPER(MAESTRO!$L$3:$L$1000)="CONFIRMADO")),ROWS($A$3:A75))),"")</f>
        <v/>
      </c>
      <c r="J75" s="10" t="str">
        <f ca="1">IFERROR(INDEX(MAESTRO!J:J,_xludf.AGGREGATE(15,6,ROW(MAESTRO!$B$3:$B$1000)/((MAESTRO!$B$3:$B$1000="CIVILES")*(UPPER(MAESTRO!$L$3:$L$1000)="CONFIRMADO")),ROWS($A$3:A75))),"")</f>
        <v/>
      </c>
      <c r="K75" s="10" t="str">
        <f ca="1">IFERROR(INDEX(MAESTRO!K:K,_xludf.AGGREGATE(15,6,ROW(MAESTRO!$B$3:$B$1000)/((MAESTRO!$B$3:$B$1000="CIVILES")*(UPPER(MAESTRO!$L$3:$L$1000)="CONFIRMADO")),ROWS($A$3:A75))),"")</f>
        <v/>
      </c>
      <c r="L75" s="10" t="str">
        <f ca="1">IFERROR(INDEX(MAESTRO!L:L,_xludf.AGGREGATE(15,6,ROW(MAESTRO!$B$3:$B$1000)/((MAESTRO!$B$3:$B$1000="CIVILES")*(UPPER(MAESTRO!$L$3:$L$1000)="CONFIRMADO")),ROWS($A$3:A75))),"")</f>
        <v/>
      </c>
      <c r="M75" s="10" t="str">
        <f ca="1">IFERROR(INDEX(MAESTRO!M:M,_xludf.AGGREGATE(15,6,ROW(MAESTRO!$B$3:$B$1000)/((MAESTRO!$B$3:$B$1000="CIVILES")*(UPPER(MAESTRO!$L$3:$L$1000)="CONFIRMADO")),ROWS($A$3:A75))),"")</f>
        <v/>
      </c>
      <c r="N75" s="10" t="str">
        <f ca="1">IFERROR(INDEX(MAESTRO!N:N,_xludf.AGGREGATE(15,6,ROW(MAESTRO!$B$3:$B$1000)/((MAESTRO!$B$3:$B$1000="CIVILES")*(UPPER(MAESTRO!$L$3:$L$1000)="CONFIRMADO")),ROWS($A$3:A75))),"")</f>
        <v/>
      </c>
      <c r="O75" s="10" t="str">
        <f ca="1">IFERROR(INDEX(MAESTRO!O:O,_xludf.AGGREGATE(15,6,ROW(MAESTRO!$B$3:$B$1000)/((MAESTRO!$B$3:$B$1000="CIVILES")*(UPPER(MAESTRO!$L$3:$L$1000)="CONFIRMADO")),ROWS($A$3:A75))),"")</f>
        <v/>
      </c>
      <c r="P75" s="10" t="str">
        <f ca="1">IFERROR(INDEX(MAESTRO!P:P,_xludf.AGGREGATE(15,6,ROW(MAESTRO!$B$3:$B$1000)/((MAESTRO!$B$3:$B$1000="CIVILES")*(UPPER(MAESTRO!$L$3:$L$1000)="CONFIRMADO")),ROWS($A$3:A75))),"")</f>
        <v/>
      </c>
      <c r="Q75" s="10" t="str">
        <f ca="1">IFERROR(INDEX(MAESTRO!Q:Q,_xludf.AGGREGATE(15,6,ROW(MAESTRO!$B$3:$B$1000)/((MAESTRO!$B$3:$B$1000="CIVILES")*(UPPER(MAESTRO!$L$3:$L$1000)="CONFIRMADO")),ROWS($A$3:A75))),"")</f>
        <v/>
      </c>
      <c r="R75" s="10" t="str">
        <f ca="1">IFERROR(INDEX(MAESTRO!R:R,_xludf.AGGREGATE(15,6,ROW(MAESTRO!$B$3:$B$1000)/((MAESTRO!$B$3:$B$1000="CIVILES")*(UPPER(MAESTRO!$L$3:$L$1000)="CONFIRMADO")),ROWS($A$3:A75))),"")</f>
        <v/>
      </c>
      <c r="S75" s="10" t="str">
        <f ca="1">IFERROR(INDEX(MAESTRO!S:S,_xludf.AGGREGATE(15,6,ROW(MAESTRO!$B$3:$B$1000)/((MAESTRO!$B$3:$B$1000="CIVILES")*(UPPER(MAESTRO!$L$3:$L$1000)="CONFIRMADO")),ROWS($A$3:A75))),"")</f>
        <v/>
      </c>
      <c r="T75" s="10" t="str">
        <f ca="1">IFERROR(INDEX(MAESTRO!T:T,_xludf.AGGREGATE(15,6,ROW(MAESTRO!$B$3:$B$1000)/((MAESTRO!$B$3:$B$1000="CIVILES")*(UPPER(MAESTRO!$L$3:$L$1000)="CONFIRMADO")),ROWS($A$3:A75))),"")</f>
        <v/>
      </c>
      <c r="U75" s="10" t="str">
        <f ca="1">IFERROR(INDEX(MAESTRO!U:U,_xludf.AGGREGATE(15,6,ROW(MAESTRO!$B$3:$B$1000)/((MAESTRO!$B$3:$B$1000="CIVILES")*(UPPER(MAESTRO!$L$3:$L$1000)="CONFIRMADO")),ROWS($A$3:A75))),"")</f>
        <v/>
      </c>
      <c r="V75" s="10" t="str">
        <f ca="1">IFERROR(INDEX(MAESTRO!V:V,_xludf.AGGREGATE(15,6,ROW(MAESTRO!$B$3:$B$1000)/((MAESTRO!$B$3:$B$1000="CIVILES")*(UPPER(MAESTRO!$L$3:$L$1000)="CONFIRMADO")),ROWS($A$3:A75))),"")</f>
        <v/>
      </c>
      <c r="W75" s="10" t="str">
        <f ca="1">IFERROR(INDEX(MAESTRO!W:W,_xludf.AGGREGATE(15,6,ROW(MAESTRO!$B$3:$B$1000)/((MAESTRO!$B$3:$B$1000="CIVILES")*(UPPER(MAESTRO!$L$3:$L$1000)="CONFIRMADO")),ROWS($A$3:A75))),"")</f>
        <v/>
      </c>
      <c r="X75" s="10" t="str">
        <f ca="1">IFERROR(INDEX(MAESTRO!X:X,_xludf.AGGREGATE(15,6,ROW(MAESTRO!$B$3:$B$1000)/((MAESTRO!$B$3:$B$1000="CIVILES")*(UPPER(MAESTRO!$L$3:$L$1000)="CONFIRMADO")),ROWS($A$3:A75))),"")</f>
        <v/>
      </c>
    </row>
    <row r="76" spans="1:24" ht="22.05" customHeight="1">
      <c r="A76" s="18" t="str">
        <f ca="1">IFERROR(INDEX(MAESTRO!A:A,_xludf.AGGREGATE(15,6,ROW(MAESTRO!$B$3:$B$1000)/((MAESTRO!$B$3:$B$1000="CIVILES")*(UPPER(MAESTRO!$L$3:$L$1000)="CONFIRMADO")),ROWS($A$3:A76))),"")</f>
        <v/>
      </c>
      <c r="B76" s="18" t="str">
        <f ca="1">IFERROR(INDEX(MAESTRO!B:B,_xludf.AGGREGATE(15,6,ROW(MAESTRO!$B$3:$B$1000)/((MAESTRO!$B$3:$B$1000="CIVILES")*(UPPER(MAESTRO!$L$3:$L$1000)="CONFIRMADO")),ROWS($A$3:A76))),"")</f>
        <v/>
      </c>
      <c r="C76" s="18" t="str">
        <f ca="1">IFERROR(INDEX(MAESTRO!C:C,_xludf.AGGREGATE(15,6,ROW(MAESTRO!$B$3:$B$1000)/((MAESTRO!$B$3:$B$1000="CIVILES")*(UPPER(MAESTRO!$L$3:$L$1000)="CONFIRMADO")),ROWS($A$3:A76))),"")</f>
        <v/>
      </c>
      <c r="D76" s="18" t="str">
        <f ca="1">IFERROR(INDEX(MAESTRO!D:D,_xludf.AGGREGATE(15,6,ROW(MAESTRO!$B$3:$B$1000)/((MAESTRO!$B$3:$B$1000="CIVILES")*(UPPER(MAESTRO!$L$3:$L$1000)="CONFIRMADO")),ROWS($A$3:A76))),"")</f>
        <v/>
      </c>
      <c r="E76" s="18" t="str">
        <f ca="1">IFERROR(INDEX(MAESTRO!E:E,_xludf.AGGREGATE(15,6,ROW(MAESTRO!$B$3:$B$1000)/((MAESTRO!$B$3:$B$1000="CIVILES")*(UPPER(MAESTRO!$L$3:$L$1000)="CONFIRMADO")),ROWS($A$3:A76))),"")</f>
        <v/>
      </c>
      <c r="F76" s="18" t="str">
        <f ca="1">IFERROR(INDEX(MAESTRO!F:F,_xludf.AGGREGATE(15,6,ROW(MAESTRO!$B$3:$B$1000)/((MAESTRO!$B$3:$B$1000="CIVILES")*(UPPER(MAESTRO!$L$3:$L$1000)="CONFIRMADO")),ROWS($A$3:A76))),"")</f>
        <v/>
      </c>
      <c r="G76" s="18" t="str">
        <f ca="1">IFERROR(INDEX(MAESTRO!G:G,_xludf.AGGREGATE(15,6,ROW(MAESTRO!$B$3:$B$1000)/((MAESTRO!$B$3:$B$1000="CIVILES")*(UPPER(MAESTRO!$L$3:$L$1000)="CONFIRMADO")),ROWS($A$3:A76))),"")</f>
        <v/>
      </c>
      <c r="H76" s="18" t="str">
        <f ca="1">IFERROR(INDEX(MAESTRO!H:H,_xludf.AGGREGATE(15,6,ROW(MAESTRO!$B$3:$B$1000)/((MAESTRO!$B$3:$B$1000="CIVILES")*(UPPER(MAESTRO!$L$3:$L$1000)="CONFIRMADO")),ROWS($A$3:A76))),"")</f>
        <v/>
      </c>
      <c r="I76" s="18" t="str">
        <f ca="1">IFERROR(INDEX(MAESTRO!I:I,_xludf.AGGREGATE(15,6,ROW(MAESTRO!$B$3:$B$1000)/((MAESTRO!$B$3:$B$1000="CIVILES")*(UPPER(MAESTRO!$L$3:$L$1000)="CONFIRMADO")),ROWS($A$3:A76))),"")</f>
        <v/>
      </c>
      <c r="J76" s="18" t="str">
        <f ca="1">IFERROR(INDEX(MAESTRO!J:J,_xludf.AGGREGATE(15,6,ROW(MAESTRO!$B$3:$B$1000)/((MAESTRO!$B$3:$B$1000="CIVILES")*(UPPER(MAESTRO!$L$3:$L$1000)="CONFIRMADO")),ROWS($A$3:A76))),"")</f>
        <v/>
      </c>
      <c r="K76" s="18" t="str">
        <f ca="1">IFERROR(INDEX(MAESTRO!K:K,_xludf.AGGREGATE(15,6,ROW(MAESTRO!$B$3:$B$1000)/((MAESTRO!$B$3:$B$1000="CIVILES")*(UPPER(MAESTRO!$L$3:$L$1000)="CONFIRMADO")),ROWS($A$3:A76))),"")</f>
        <v/>
      </c>
      <c r="L76" s="18" t="str">
        <f ca="1">IFERROR(INDEX(MAESTRO!L:L,_xludf.AGGREGATE(15,6,ROW(MAESTRO!$B$3:$B$1000)/((MAESTRO!$B$3:$B$1000="CIVILES")*(UPPER(MAESTRO!$L$3:$L$1000)="CONFIRMADO")),ROWS($A$3:A76))),"")</f>
        <v/>
      </c>
      <c r="M76" s="18" t="str">
        <f ca="1">IFERROR(INDEX(MAESTRO!M:M,_xludf.AGGREGATE(15,6,ROW(MAESTRO!$B$3:$B$1000)/((MAESTRO!$B$3:$B$1000="CIVILES")*(UPPER(MAESTRO!$L$3:$L$1000)="CONFIRMADO")),ROWS($A$3:A76))),"")</f>
        <v/>
      </c>
      <c r="N76" s="18" t="str">
        <f ca="1">IFERROR(INDEX(MAESTRO!N:N,_xludf.AGGREGATE(15,6,ROW(MAESTRO!$B$3:$B$1000)/((MAESTRO!$B$3:$B$1000="CIVILES")*(UPPER(MAESTRO!$L$3:$L$1000)="CONFIRMADO")),ROWS($A$3:A76))),"")</f>
        <v/>
      </c>
      <c r="O76" s="18" t="str">
        <f ca="1">IFERROR(INDEX(MAESTRO!O:O,_xludf.AGGREGATE(15,6,ROW(MAESTRO!$B$3:$B$1000)/((MAESTRO!$B$3:$B$1000="CIVILES")*(UPPER(MAESTRO!$L$3:$L$1000)="CONFIRMADO")),ROWS($A$3:A76))),"")</f>
        <v/>
      </c>
      <c r="P76" s="18" t="str">
        <f ca="1">IFERROR(INDEX(MAESTRO!P:P,_xludf.AGGREGATE(15,6,ROW(MAESTRO!$B$3:$B$1000)/((MAESTRO!$B$3:$B$1000="CIVILES")*(UPPER(MAESTRO!$L$3:$L$1000)="CONFIRMADO")),ROWS($A$3:A76))),"")</f>
        <v/>
      </c>
      <c r="Q76" s="18" t="str">
        <f ca="1">IFERROR(INDEX(MAESTRO!Q:Q,_xludf.AGGREGATE(15,6,ROW(MAESTRO!$B$3:$B$1000)/((MAESTRO!$B$3:$B$1000="CIVILES")*(UPPER(MAESTRO!$L$3:$L$1000)="CONFIRMADO")),ROWS($A$3:A76))),"")</f>
        <v/>
      </c>
      <c r="R76" s="18" t="str">
        <f ca="1">IFERROR(INDEX(MAESTRO!R:R,_xludf.AGGREGATE(15,6,ROW(MAESTRO!$B$3:$B$1000)/((MAESTRO!$B$3:$B$1000="CIVILES")*(UPPER(MAESTRO!$L$3:$L$1000)="CONFIRMADO")),ROWS($A$3:A76))),"")</f>
        <v/>
      </c>
      <c r="S76" s="18" t="str">
        <f ca="1">IFERROR(INDEX(MAESTRO!S:S,_xludf.AGGREGATE(15,6,ROW(MAESTRO!$B$3:$B$1000)/((MAESTRO!$B$3:$B$1000="CIVILES")*(UPPER(MAESTRO!$L$3:$L$1000)="CONFIRMADO")),ROWS($A$3:A76))),"")</f>
        <v/>
      </c>
      <c r="T76" s="18" t="str">
        <f ca="1">IFERROR(INDEX(MAESTRO!T:T,_xludf.AGGREGATE(15,6,ROW(MAESTRO!$B$3:$B$1000)/((MAESTRO!$B$3:$B$1000="CIVILES")*(UPPER(MAESTRO!$L$3:$L$1000)="CONFIRMADO")),ROWS($A$3:A76))),"")</f>
        <v/>
      </c>
      <c r="U76" s="18" t="str">
        <f ca="1">IFERROR(INDEX(MAESTRO!U:U,_xludf.AGGREGATE(15,6,ROW(MAESTRO!$B$3:$B$1000)/((MAESTRO!$B$3:$B$1000="CIVILES")*(UPPER(MAESTRO!$L$3:$L$1000)="CONFIRMADO")),ROWS($A$3:A76))),"")</f>
        <v/>
      </c>
      <c r="V76" s="18" t="str">
        <f ca="1">IFERROR(INDEX(MAESTRO!V:V,_xludf.AGGREGATE(15,6,ROW(MAESTRO!$B$3:$B$1000)/((MAESTRO!$B$3:$B$1000="CIVILES")*(UPPER(MAESTRO!$L$3:$L$1000)="CONFIRMADO")),ROWS($A$3:A76))),"")</f>
        <v/>
      </c>
      <c r="W76" s="18" t="str">
        <f ca="1">IFERROR(INDEX(MAESTRO!W:W,_xludf.AGGREGATE(15,6,ROW(MAESTRO!$B$3:$B$1000)/((MAESTRO!$B$3:$B$1000="CIVILES")*(UPPER(MAESTRO!$L$3:$L$1000)="CONFIRMADO")),ROWS($A$3:A76))),"")</f>
        <v/>
      </c>
      <c r="X76" s="18" t="str">
        <f ca="1">IFERROR(INDEX(MAESTRO!X:X,_xludf.AGGREGATE(15,6,ROW(MAESTRO!$B$3:$B$1000)/((MAESTRO!$B$3:$B$1000="CIVILES")*(UPPER(MAESTRO!$L$3:$L$1000)="CONFIRMADO")),ROWS($A$3:A76))),"")</f>
        <v/>
      </c>
    </row>
    <row r="77" spans="1:24" ht="22.05" customHeight="1">
      <c r="A77" s="10" t="str">
        <f ca="1">IFERROR(INDEX(MAESTRO!A:A,_xludf.AGGREGATE(15,6,ROW(MAESTRO!$B$3:$B$1000)/((MAESTRO!$B$3:$B$1000="CIVILES")*(UPPER(MAESTRO!$L$3:$L$1000)="CONFIRMADO")),ROWS($A$3:A77))),"")</f>
        <v/>
      </c>
      <c r="B77" s="10" t="str">
        <f ca="1">IFERROR(INDEX(MAESTRO!B:B,_xludf.AGGREGATE(15,6,ROW(MAESTRO!$B$3:$B$1000)/((MAESTRO!$B$3:$B$1000="CIVILES")*(UPPER(MAESTRO!$L$3:$L$1000)="CONFIRMADO")),ROWS($A$3:A77))),"")</f>
        <v/>
      </c>
      <c r="C77" s="10" t="str">
        <f ca="1">IFERROR(INDEX(MAESTRO!C:C,_xludf.AGGREGATE(15,6,ROW(MAESTRO!$B$3:$B$1000)/((MAESTRO!$B$3:$B$1000="CIVILES")*(UPPER(MAESTRO!$L$3:$L$1000)="CONFIRMADO")),ROWS($A$3:A77))),"")</f>
        <v/>
      </c>
      <c r="D77" s="10" t="str">
        <f ca="1">IFERROR(INDEX(MAESTRO!D:D,_xludf.AGGREGATE(15,6,ROW(MAESTRO!$B$3:$B$1000)/((MAESTRO!$B$3:$B$1000="CIVILES")*(UPPER(MAESTRO!$L$3:$L$1000)="CONFIRMADO")),ROWS($A$3:A77))),"")</f>
        <v/>
      </c>
      <c r="E77" s="10" t="str">
        <f ca="1">IFERROR(INDEX(MAESTRO!E:E,_xludf.AGGREGATE(15,6,ROW(MAESTRO!$B$3:$B$1000)/((MAESTRO!$B$3:$B$1000="CIVILES")*(UPPER(MAESTRO!$L$3:$L$1000)="CONFIRMADO")),ROWS($A$3:A77))),"")</f>
        <v/>
      </c>
      <c r="F77" s="10" t="str">
        <f ca="1">IFERROR(INDEX(MAESTRO!F:F,_xludf.AGGREGATE(15,6,ROW(MAESTRO!$B$3:$B$1000)/((MAESTRO!$B$3:$B$1000="CIVILES")*(UPPER(MAESTRO!$L$3:$L$1000)="CONFIRMADO")),ROWS($A$3:A77))),"")</f>
        <v/>
      </c>
      <c r="G77" s="10" t="str">
        <f ca="1">IFERROR(INDEX(MAESTRO!G:G,_xludf.AGGREGATE(15,6,ROW(MAESTRO!$B$3:$B$1000)/((MAESTRO!$B$3:$B$1000="CIVILES")*(UPPER(MAESTRO!$L$3:$L$1000)="CONFIRMADO")),ROWS($A$3:A77))),"")</f>
        <v/>
      </c>
      <c r="H77" s="10" t="str">
        <f ca="1">IFERROR(INDEX(MAESTRO!H:H,_xludf.AGGREGATE(15,6,ROW(MAESTRO!$B$3:$B$1000)/((MAESTRO!$B$3:$B$1000="CIVILES")*(UPPER(MAESTRO!$L$3:$L$1000)="CONFIRMADO")),ROWS($A$3:A77))),"")</f>
        <v/>
      </c>
      <c r="I77" s="10" t="str">
        <f ca="1">IFERROR(INDEX(MAESTRO!I:I,_xludf.AGGREGATE(15,6,ROW(MAESTRO!$B$3:$B$1000)/((MAESTRO!$B$3:$B$1000="CIVILES")*(UPPER(MAESTRO!$L$3:$L$1000)="CONFIRMADO")),ROWS($A$3:A77))),"")</f>
        <v/>
      </c>
      <c r="J77" s="10" t="str">
        <f ca="1">IFERROR(INDEX(MAESTRO!J:J,_xludf.AGGREGATE(15,6,ROW(MAESTRO!$B$3:$B$1000)/((MAESTRO!$B$3:$B$1000="CIVILES")*(UPPER(MAESTRO!$L$3:$L$1000)="CONFIRMADO")),ROWS($A$3:A77))),"")</f>
        <v/>
      </c>
      <c r="K77" s="10" t="str">
        <f ca="1">IFERROR(INDEX(MAESTRO!K:K,_xludf.AGGREGATE(15,6,ROW(MAESTRO!$B$3:$B$1000)/((MAESTRO!$B$3:$B$1000="CIVILES")*(UPPER(MAESTRO!$L$3:$L$1000)="CONFIRMADO")),ROWS($A$3:A77))),"")</f>
        <v/>
      </c>
      <c r="L77" s="10" t="str">
        <f ca="1">IFERROR(INDEX(MAESTRO!L:L,_xludf.AGGREGATE(15,6,ROW(MAESTRO!$B$3:$B$1000)/((MAESTRO!$B$3:$B$1000="CIVILES")*(UPPER(MAESTRO!$L$3:$L$1000)="CONFIRMADO")),ROWS($A$3:A77))),"")</f>
        <v/>
      </c>
      <c r="M77" s="10" t="str">
        <f ca="1">IFERROR(INDEX(MAESTRO!M:M,_xludf.AGGREGATE(15,6,ROW(MAESTRO!$B$3:$B$1000)/((MAESTRO!$B$3:$B$1000="CIVILES")*(UPPER(MAESTRO!$L$3:$L$1000)="CONFIRMADO")),ROWS($A$3:A77))),"")</f>
        <v/>
      </c>
      <c r="N77" s="10" t="str">
        <f ca="1">IFERROR(INDEX(MAESTRO!N:N,_xludf.AGGREGATE(15,6,ROW(MAESTRO!$B$3:$B$1000)/((MAESTRO!$B$3:$B$1000="CIVILES")*(UPPER(MAESTRO!$L$3:$L$1000)="CONFIRMADO")),ROWS($A$3:A77))),"")</f>
        <v/>
      </c>
      <c r="O77" s="10" t="str">
        <f ca="1">IFERROR(INDEX(MAESTRO!O:O,_xludf.AGGREGATE(15,6,ROW(MAESTRO!$B$3:$B$1000)/((MAESTRO!$B$3:$B$1000="CIVILES")*(UPPER(MAESTRO!$L$3:$L$1000)="CONFIRMADO")),ROWS($A$3:A77))),"")</f>
        <v/>
      </c>
      <c r="P77" s="10" t="str">
        <f ca="1">IFERROR(INDEX(MAESTRO!P:P,_xludf.AGGREGATE(15,6,ROW(MAESTRO!$B$3:$B$1000)/((MAESTRO!$B$3:$B$1000="CIVILES")*(UPPER(MAESTRO!$L$3:$L$1000)="CONFIRMADO")),ROWS($A$3:A77))),"")</f>
        <v/>
      </c>
      <c r="Q77" s="10" t="str">
        <f ca="1">IFERROR(INDEX(MAESTRO!Q:Q,_xludf.AGGREGATE(15,6,ROW(MAESTRO!$B$3:$B$1000)/((MAESTRO!$B$3:$B$1000="CIVILES")*(UPPER(MAESTRO!$L$3:$L$1000)="CONFIRMADO")),ROWS($A$3:A77))),"")</f>
        <v/>
      </c>
      <c r="R77" s="10" t="str">
        <f ca="1">IFERROR(INDEX(MAESTRO!R:R,_xludf.AGGREGATE(15,6,ROW(MAESTRO!$B$3:$B$1000)/((MAESTRO!$B$3:$B$1000="CIVILES")*(UPPER(MAESTRO!$L$3:$L$1000)="CONFIRMADO")),ROWS($A$3:A77))),"")</f>
        <v/>
      </c>
      <c r="S77" s="10" t="str">
        <f ca="1">IFERROR(INDEX(MAESTRO!S:S,_xludf.AGGREGATE(15,6,ROW(MAESTRO!$B$3:$B$1000)/((MAESTRO!$B$3:$B$1000="CIVILES")*(UPPER(MAESTRO!$L$3:$L$1000)="CONFIRMADO")),ROWS($A$3:A77))),"")</f>
        <v/>
      </c>
      <c r="T77" s="10" t="str">
        <f ca="1">IFERROR(INDEX(MAESTRO!T:T,_xludf.AGGREGATE(15,6,ROW(MAESTRO!$B$3:$B$1000)/((MAESTRO!$B$3:$B$1000="CIVILES")*(UPPER(MAESTRO!$L$3:$L$1000)="CONFIRMADO")),ROWS($A$3:A77))),"")</f>
        <v/>
      </c>
      <c r="U77" s="10" t="str">
        <f ca="1">IFERROR(INDEX(MAESTRO!U:U,_xludf.AGGREGATE(15,6,ROW(MAESTRO!$B$3:$B$1000)/((MAESTRO!$B$3:$B$1000="CIVILES")*(UPPER(MAESTRO!$L$3:$L$1000)="CONFIRMADO")),ROWS($A$3:A77))),"")</f>
        <v/>
      </c>
      <c r="V77" s="10" t="str">
        <f ca="1">IFERROR(INDEX(MAESTRO!V:V,_xludf.AGGREGATE(15,6,ROW(MAESTRO!$B$3:$B$1000)/((MAESTRO!$B$3:$B$1000="CIVILES")*(UPPER(MAESTRO!$L$3:$L$1000)="CONFIRMADO")),ROWS($A$3:A77))),"")</f>
        <v/>
      </c>
      <c r="W77" s="10" t="str">
        <f ca="1">IFERROR(INDEX(MAESTRO!W:W,_xludf.AGGREGATE(15,6,ROW(MAESTRO!$B$3:$B$1000)/((MAESTRO!$B$3:$B$1000="CIVILES")*(UPPER(MAESTRO!$L$3:$L$1000)="CONFIRMADO")),ROWS($A$3:A77))),"")</f>
        <v/>
      </c>
      <c r="X77" s="10" t="str">
        <f ca="1">IFERROR(INDEX(MAESTRO!X:X,_xludf.AGGREGATE(15,6,ROW(MAESTRO!$B$3:$B$1000)/((MAESTRO!$B$3:$B$1000="CIVILES")*(UPPER(MAESTRO!$L$3:$L$1000)="CONFIRMADO")),ROWS($A$3:A77))),"")</f>
        <v/>
      </c>
    </row>
    <row r="78" spans="1:24" ht="22.05" customHeight="1">
      <c r="A78" s="18" t="str">
        <f ca="1">IFERROR(INDEX(MAESTRO!A:A,_xludf.AGGREGATE(15,6,ROW(MAESTRO!$B$3:$B$1000)/((MAESTRO!$B$3:$B$1000="CIVILES")*(UPPER(MAESTRO!$L$3:$L$1000)="CONFIRMADO")),ROWS($A$3:A78))),"")</f>
        <v/>
      </c>
      <c r="B78" s="18" t="str">
        <f ca="1">IFERROR(INDEX(MAESTRO!B:B,_xludf.AGGREGATE(15,6,ROW(MAESTRO!$B$3:$B$1000)/((MAESTRO!$B$3:$B$1000="CIVILES")*(UPPER(MAESTRO!$L$3:$L$1000)="CONFIRMADO")),ROWS($A$3:A78))),"")</f>
        <v/>
      </c>
      <c r="C78" s="18" t="str">
        <f ca="1">IFERROR(INDEX(MAESTRO!C:C,_xludf.AGGREGATE(15,6,ROW(MAESTRO!$B$3:$B$1000)/((MAESTRO!$B$3:$B$1000="CIVILES")*(UPPER(MAESTRO!$L$3:$L$1000)="CONFIRMADO")),ROWS($A$3:A78))),"")</f>
        <v/>
      </c>
      <c r="D78" s="18" t="str">
        <f ca="1">IFERROR(INDEX(MAESTRO!D:D,_xludf.AGGREGATE(15,6,ROW(MAESTRO!$B$3:$B$1000)/((MAESTRO!$B$3:$B$1000="CIVILES")*(UPPER(MAESTRO!$L$3:$L$1000)="CONFIRMADO")),ROWS($A$3:A78))),"")</f>
        <v/>
      </c>
      <c r="E78" s="18" t="str">
        <f ca="1">IFERROR(INDEX(MAESTRO!E:E,_xludf.AGGREGATE(15,6,ROW(MAESTRO!$B$3:$B$1000)/((MAESTRO!$B$3:$B$1000="CIVILES")*(UPPER(MAESTRO!$L$3:$L$1000)="CONFIRMADO")),ROWS($A$3:A78))),"")</f>
        <v/>
      </c>
      <c r="F78" s="18" t="str">
        <f ca="1">IFERROR(INDEX(MAESTRO!F:F,_xludf.AGGREGATE(15,6,ROW(MAESTRO!$B$3:$B$1000)/((MAESTRO!$B$3:$B$1000="CIVILES")*(UPPER(MAESTRO!$L$3:$L$1000)="CONFIRMADO")),ROWS($A$3:A78))),"")</f>
        <v/>
      </c>
      <c r="G78" s="18" t="str">
        <f ca="1">IFERROR(INDEX(MAESTRO!G:G,_xludf.AGGREGATE(15,6,ROW(MAESTRO!$B$3:$B$1000)/((MAESTRO!$B$3:$B$1000="CIVILES")*(UPPER(MAESTRO!$L$3:$L$1000)="CONFIRMADO")),ROWS($A$3:A78))),"")</f>
        <v/>
      </c>
      <c r="H78" s="18" t="str">
        <f ca="1">IFERROR(INDEX(MAESTRO!H:H,_xludf.AGGREGATE(15,6,ROW(MAESTRO!$B$3:$B$1000)/((MAESTRO!$B$3:$B$1000="CIVILES")*(UPPER(MAESTRO!$L$3:$L$1000)="CONFIRMADO")),ROWS($A$3:A78))),"")</f>
        <v/>
      </c>
      <c r="I78" s="18" t="str">
        <f ca="1">IFERROR(INDEX(MAESTRO!I:I,_xludf.AGGREGATE(15,6,ROW(MAESTRO!$B$3:$B$1000)/((MAESTRO!$B$3:$B$1000="CIVILES")*(UPPER(MAESTRO!$L$3:$L$1000)="CONFIRMADO")),ROWS($A$3:A78))),"")</f>
        <v/>
      </c>
      <c r="J78" s="18" t="str">
        <f ca="1">IFERROR(INDEX(MAESTRO!J:J,_xludf.AGGREGATE(15,6,ROW(MAESTRO!$B$3:$B$1000)/((MAESTRO!$B$3:$B$1000="CIVILES")*(UPPER(MAESTRO!$L$3:$L$1000)="CONFIRMADO")),ROWS($A$3:A78))),"")</f>
        <v/>
      </c>
      <c r="K78" s="18" t="str">
        <f ca="1">IFERROR(INDEX(MAESTRO!K:K,_xludf.AGGREGATE(15,6,ROW(MAESTRO!$B$3:$B$1000)/((MAESTRO!$B$3:$B$1000="CIVILES")*(UPPER(MAESTRO!$L$3:$L$1000)="CONFIRMADO")),ROWS($A$3:A78))),"")</f>
        <v/>
      </c>
      <c r="L78" s="18" t="str">
        <f ca="1">IFERROR(INDEX(MAESTRO!L:L,_xludf.AGGREGATE(15,6,ROW(MAESTRO!$B$3:$B$1000)/((MAESTRO!$B$3:$B$1000="CIVILES")*(UPPER(MAESTRO!$L$3:$L$1000)="CONFIRMADO")),ROWS($A$3:A78))),"")</f>
        <v/>
      </c>
      <c r="M78" s="18" t="str">
        <f ca="1">IFERROR(INDEX(MAESTRO!M:M,_xludf.AGGREGATE(15,6,ROW(MAESTRO!$B$3:$B$1000)/((MAESTRO!$B$3:$B$1000="CIVILES")*(UPPER(MAESTRO!$L$3:$L$1000)="CONFIRMADO")),ROWS($A$3:A78))),"")</f>
        <v/>
      </c>
      <c r="N78" s="18" t="str">
        <f ca="1">IFERROR(INDEX(MAESTRO!N:N,_xludf.AGGREGATE(15,6,ROW(MAESTRO!$B$3:$B$1000)/((MAESTRO!$B$3:$B$1000="CIVILES")*(UPPER(MAESTRO!$L$3:$L$1000)="CONFIRMADO")),ROWS($A$3:A78))),"")</f>
        <v/>
      </c>
      <c r="O78" s="18" t="str">
        <f ca="1">IFERROR(INDEX(MAESTRO!O:O,_xludf.AGGREGATE(15,6,ROW(MAESTRO!$B$3:$B$1000)/((MAESTRO!$B$3:$B$1000="CIVILES")*(UPPER(MAESTRO!$L$3:$L$1000)="CONFIRMADO")),ROWS($A$3:A78))),"")</f>
        <v/>
      </c>
      <c r="P78" s="18" t="str">
        <f ca="1">IFERROR(INDEX(MAESTRO!P:P,_xludf.AGGREGATE(15,6,ROW(MAESTRO!$B$3:$B$1000)/((MAESTRO!$B$3:$B$1000="CIVILES")*(UPPER(MAESTRO!$L$3:$L$1000)="CONFIRMADO")),ROWS($A$3:A78))),"")</f>
        <v/>
      </c>
      <c r="Q78" s="18" t="str">
        <f ca="1">IFERROR(INDEX(MAESTRO!Q:Q,_xludf.AGGREGATE(15,6,ROW(MAESTRO!$B$3:$B$1000)/((MAESTRO!$B$3:$B$1000="CIVILES")*(UPPER(MAESTRO!$L$3:$L$1000)="CONFIRMADO")),ROWS($A$3:A78))),"")</f>
        <v/>
      </c>
      <c r="R78" s="18" t="str">
        <f ca="1">IFERROR(INDEX(MAESTRO!R:R,_xludf.AGGREGATE(15,6,ROW(MAESTRO!$B$3:$B$1000)/((MAESTRO!$B$3:$B$1000="CIVILES")*(UPPER(MAESTRO!$L$3:$L$1000)="CONFIRMADO")),ROWS($A$3:A78))),"")</f>
        <v/>
      </c>
      <c r="S78" s="18" t="str">
        <f ca="1">IFERROR(INDEX(MAESTRO!S:S,_xludf.AGGREGATE(15,6,ROW(MAESTRO!$B$3:$B$1000)/((MAESTRO!$B$3:$B$1000="CIVILES")*(UPPER(MAESTRO!$L$3:$L$1000)="CONFIRMADO")),ROWS($A$3:A78))),"")</f>
        <v/>
      </c>
      <c r="T78" s="18" t="str">
        <f ca="1">IFERROR(INDEX(MAESTRO!T:T,_xludf.AGGREGATE(15,6,ROW(MAESTRO!$B$3:$B$1000)/((MAESTRO!$B$3:$B$1000="CIVILES")*(UPPER(MAESTRO!$L$3:$L$1000)="CONFIRMADO")),ROWS($A$3:A78))),"")</f>
        <v/>
      </c>
      <c r="U78" s="18" t="str">
        <f ca="1">IFERROR(INDEX(MAESTRO!U:U,_xludf.AGGREGATE(15,6,ROW(MAESTRO!$B$3:$B$1000)/((MAESTRO!$B$3:$B$1000="CIVILES")*(UPPER(MAESTRO!$L$3:$L$1000)="CONFIRMADO")),ROWS($A$3:A78))),"")</f>
        <v/>
      </c>
      <c r="V78" s="18" t="str">
        <f ca="1">IFERROR(INDEX(MAESTRO!V:V,_xludf.AGGREGATE(15,6,ROW(MAESTRO!$B$3:$B$1000)/((MAESTRO!$B$3:$B$1000="CIVILES")*(UPPER(MAESTRO!$L$3:$L$1000)="CONFIRMADO")),ROWS($A$3:A78))),"")</f>
        <v/>
      </c>
      <c r="W78" s="18" t="str">
        <f ca="1">IFERROR(INDEX(MAESTRO!W:W,_xludf.AGGREGATE(15,6,ROW(MAESTRO!$B$3:$B$1000)/((MAESTRO!$B$3:$B$1000="CIVILES")*(UPPER(MAESTRO!$L$3:$L$1000)="CONFIRMADO")),ROWS($A$3:A78))),"")</f>
        <v/>
      </c>
      <c r="X78" s="18" t="str">
        <f ca="1">IFERROR(INDEX(MAESTRO!X:X,_xludf.AGGREGATE(15,6,ROW(MAESTRO!$B$3:$B$1000)/((MAESTRO!$B$3:$B$1000="CIVILES")*(UPPER(MAESTRO!$L$3:$L$1000)="CONFIRMADO")),ROWS($A$3:A78))),"")</f>
        <v/>
      </c>
    </row>
    <row r="79" spans="1:24" ht="22.05" customHeight="1">
      <c r="A79" s="10" t="str">
        <f ca="1">IFERROR(INDEX(MAESTRO!A:A,_xludf.AGGREGATE(15,6,ROW(MAESTRO!$B$3:$B$1000)/((MAESTRO!$B$3:$B$1000="CIVILES")*(UPPER(MAESTRO!$L$3:$L$1000)="CONFIRMADO")),ROWS($A$3:A79))),"")</f>
        <v/>
      </c>
      <c r="B79" s="10" t="str">
        <f ca="1">IFERROR(INDEX(MAESTRO!B:B,_xludf.AGGREGATE(15,6,ROW(MAESTRO!$B$3:$B$1000)/((MAESTRO!$B$3:$B$1000="CIVILES")*(UPPER(MAESTRO!$L$3:$L$1000)="CONFIRMADO")),ROWS($A$3:A79))),"")</f>
        <v/>
      </c>
      <c r="C79" s="10" t="str">
        <f ca="1">IFERROR(INDEX(MAESTRO!C:C,_xludf.AGGREGATE(15,6,ROW(MAESTRO!$B$3:$B$1000)/((MAESTRO!$B$3:$B$1000="CIVILES")*(UPPER(MAESTRO!$L$3:$L$1000)="CONFIRMADO")),ROWS($A$3:A79))),"")</f>
        <v/>
      </c>
      <c r="D79" s="10" t="str">
        <f ca="1">IFERROR(INDEX(MAESTRO!D:D,_xludf.AGGREGATE(15,6,ROW(MAESTRO!$B$3:$B$1000)/((MAESTRO!$B$3:$B$1000="CIVILES")*(UPPER(MAESTRO!$L$3:$L$1000)="CONFIRMADO")),ROWS($A$3:A79))),"")</f>
        <v/>
      </c>
      <c r="E79" s="10" t="str">
        <f ca="1">IFERROR(INDEX(MAESTRO!E:E,_xludf.AGGREGATE(15,6,ROW(MAESTRO!$B$3:$B$1000)/((MAESTRO!$B$3:$B$1000="CIVILES")*(UPPER(MAESTRO!$L$3:$L$1000)="CONFIRMADO")),ROWS($A$3:A79))),"")</f>
        <v/>
      </c>
      <c r="F79" s="10" t="str">
        <f ca="1">IFERROR(INDEX(MAESTRO!F:F,_xludf.AGGREGATE(15,6,ROW(MAESTRO!$B$3:$B$1000)/((MAESTRO!$B$3:$B$1000="CIVILES")*(UPPER(MAESTRO!$L$3:$L$1000)="CONFIRMADO")),ROWS($A$3:A79))),"")</f>
        <v/>
      </c>
      <c r="G79" s="10" t="str">
        <f ca="1">IFERROR(INDEX(MAESTRO!G:G,_xludf.AGGREGATE(15,6,ROW(MAESTRO!$B$3:$B$1000)/((MAESTRO!$B$3:$B$1000="CIVILES")*(UPPER(MAESTRO!$L$3:$L$1000)="CONFIRMADO")),ROWS($A$3:A79))),"")</f>
        <v/>
      </c>
      <c r="H79" s="10" t="str">
        <f ca="1">IFERROR(INDEX(MAESTRO!H:H,_xludf.AGGREGATE(15,6,ROW(MAESTRO!$B$3:$B$1000)/((MAESTRO!$B$3:$B$1000="CIVILES")*(UPPER(MAESTRO!$L$3:$L$1000)="CONFIRMADO")),ROWS($A$3:A79))),"")</f>
        <v/>
      </c>
      <c r="I79" s="10" t="str">
        <f ca="1">IFERROR(INDEX(MAESTRO!I:I,_xludf.AGGREGATE(15,6,ROW(MAESTRO!$B$3:$B$1000)/((MAESTRO!$B$3:$B$1000="CIVILES")*(UPPER(MAESTRO!$L$3:$L$1000)="CONFIRMADO")),ROWS($A$3:A79))),"")</f>
        <v/>
      </c>
      <c r="J79" s="10" t="str">
        <f ca="1">IFERROR(INDEX(MAESTRO!J:J,_xludf.AGGREGATE(15,6,ROW(MAESTRO!$B$3:$B$1000)/((MAESTRO!$B$3:$B$1000="CIVILES")*(UPPER(MAESTRO!$L$3:$L$1000)="CONFIRMADO")),ROWS($A$3:A79))),"")</f>
        <v/>
      </c>
      <c r="K79" s="10" t="str">
        <f ca="1">IFERROR(INDEX(MAESTRO!K:K,_xludf.AGGREGATE(15,6,ROW(MAESTRO!$B$3:$B$1000)/((MAESTRO!$B$3:$B$1000="CIVILES")*(UPPER(MAESTRO!$L$3:$L$1000)="CONFIRMADO")),ROWS($A$3:A79))),"")</f>
        <v/>
      </c>
      <c r="L79" s="10" t="str">
        <f ca="1">IFERROR(INDEX(MAESTRO!L:L,_xludf.AGGREGATE(15,6,ROW(MAESTRO!$B$3:$B$1000)/((MAESTRO!$B$3:$B$1000="CIVILES")*(UPPER(MAESTRO!$L$3:$L$1000)="CONFIRMADO")),ROWS($A$3:A79))),"")</f>
        <v/>
      </c>
      <c r="M79" s="10" t="str">
        <f ca="1">IFERROR(INDEX(MAESTRO!M:M,_xludf.AGGREGATE(15,6,ROW(MAESTRO!$B$3:$B$1000)/((MAESTRO!$B$3:$B$1000="CIVILES")*(UPPER(MAESTRO!$L$3:$L$1000)="CONFIRMADO")),ROWS($A$3:A79))),"")</f>
        <v/>
      </c>
      <c r="N79" s="10" t="str">
        <f ca="1">IFERROR(INDEX(MAESTRO!N:N,_xludf.AGGREGATE(15,6,ROW(MAESTRO!$B$3:$B$1000)/((MAESTRO!$B$3:$B$1000="CIVILES")*(UPPER(MAESTRO!$L$3:$L$1000)="CONFIRMADO")),ROWS($A$3:A79))),"")</f>
        <v/>
      </c>
      <c r="O79" s="10" t="str">
        <f ca="1">IFERROR(INDEX(MAESTRO!O:O,_xludf.AGGREGATE(15,6,ROW(MAESTRO!$B$3:$B$1000)/((MAESTRO!$B$3:$B$1000="CIVILES")*(UPPER(MAESTRO!$L$3:$L$1000)="CONFIRMADO")),ROWS($A$3:A79))),"")</f>
        <v/>
      </c>
      <c r="P79" s="10" t="str">
        <f ca="1">IFERROR(INDEX(MAESTRO!P:P,_xludf.AGGREGATE(15,6,ROW(MAESTRO!$B$3:$B$1000)/((MAESTRO!$B$3:$B$1000="CIVILES")*(UPPER(MAESTRO!$L$3:$L$1000)="CONFIRMADO")),ROWS($A$3:A79))),"")</f>
        <v/>
      </c>
      <c r="Q79" s="10" t="str">
        <f ca="1">IFERROR(INDEX(MAESTRO!Q:Q,_xludf.AGGREGATE(15,6,ROW(MAESTRO!$B$3:$B$1000)/((MAESTRO!$B$3:$B$1000="CIVILES")*(UPPER(MAESTRO!$L$3:$L$1000)="CONFIRMADO")),ROWS($A$3:A79))),"")</f>
        <v/>
      </c>
      <c r="R79" s="10" t="str">
        <f ca="1">IFERROR(INDEX(MAESTRO!R:R,_xludf.AGGREGATE(15,6,ROW(MAESTRO!$B$3:$B$1000)/((MAESTRO!$B$3:$B$1000="CIVILES")*(UPPER(MAESTRO!$L$3:$L$1000)="CONFIRMADO")),ROWS($A$3:A79))),"")</f>
        <v/>
      </c>
      <c r="S79" s="10" t="str">
        <f ca="1">IFERROR(INDEX(MAESTRO!S:S,_xludf.AGGREGATE(15,6,ROW(MAESTRO!$B$3:$B$1000)/((MAESTRO!$B$3:$B$1000="CIVILES")*(UPPER(MAESTRO!$L$3:$L$1000)="CONFIRMADO")),ROWS($A$3:A79))),"")</f>
        <v/>
      </c>
      <c r="T79" s="10" t="str">
        <f ca="1">IFERROR(INDEX(MAESTRO!T:T,_xludf.AGGREGATE(15,6,ROW(MAESTRO!$B$3:$B$1000)/((MAESTRO!$B$3:$B$1000="CIVILES")*(UPPER(MAESTRO!$L$3:$L$1000)="CONFIRMADO")),ROWS($A$3:A79))),"")</f>
        <v/>
      </c>
      <c r="U79" s="10" t="str">
        <f ca="1">IFERROR(INDEX(MAESTRO!U:U,_xludf.AGGREGATE(15,6,ROW(MAESTRO!$B$3:$B$1000)/((MAESTRO!$B$3:$B$1000="CIVILES")*(UPPER(MAESTRO!$L$3:$L$1000)="CONFIRMADO")),ROWS($A$3:A79))),"")</f>
        <v/>
      </c>
      <c r="V79" s="10" t="str">
        <f ca="1">IFERROR(INDEX(MAESTRO!V:V,_xludf.AGGREGATE(15,6,ROW(MAESTRO!$B$3:$B$1000)/((MAESTRO!$B$3:$B$1000="CIVILES")*(UPPER(MAESTRO!$L$3:$L$1000)="CONFIRMADO")),ROWS($A$3:A79))),"")</f>
        <v/>
      </c>
      <c r="W79" s="10" t="str">
        <f ca="1">IFERROR(INDEX(MAESTRO!W:W,_xludf.AGGREGATE(15,6,ROW(MAESTRO!$B$3:$B$1000)/((MAESTRO!$B$3:$B$1000="CIVILES")*(UPPER(MAESTRO!$L$3:$L$1000)="CONFIRMADO")),ROWS($A$3:A79))),"")</f>
        <v/>
      </c>
      <c r="X79" s="10" t="str">
        <f ca="1">IFERROR(INDEX(MAESTRO!X:X,_xludf.AGGREGATE(15,6,ROW(MAESTRO!$B$3:$B$1000)/((MAESTRO!$B$3:$B$1000="CIVILES")*(UPPER(MAESTRO!$L$3:$L$1000)="CONFIRMADO")),ROWS($A$3:A79))),"")</f>
        <v/>
      </c>
    </row>
    <row r="80" spans="1:24" ht="22.05" customHeight="1">
      <c r="A80" s="18" t="str">
        <f ca="1">IFERROR(INDEX(MAESTRO!A:A,_xludf.AGGREGATE(15,6,ROW(MAESTRO!$B$3:$B$1000)/((MAESTRO!$B$3:$B$1000="CIVILES")*(UPPER(MAESTRO!$L$3:$L$1000)="CONFIRMADO")),ROWS($A$3:A80))),"")</f>
        <v/>
      </c>
      <c r="B80" s="18" t="str">
        <f ca="1">IFERROR(INDEX(MAESTRO!B:B,_xludf.AGGREGATE(15,6,ROW(MAESTRO!$B$3:$B$1000)/((MAESTRO!$B$3:$B$1000="CIVILES")*(UPPER(MAESTRO!$L$3:$L$1000)="CONFIRMADO")),ROWS($A$3:A80))),"")</f>
        <v/>
      </c>
      <c r="C80" s="18" t="str">
        <f ca="1">IFERROR(INDEX(MAESTRO!C:C,_xludf.AGGREGATE(15,6,ROW(MAESTRO!$B$3:$B$1000)/((MAESTRO!$B$3:$B$1000="CIVILES")*(UPPER(MAESTRO!$L$3:$L$1000)="CONFIRMADO")),ROWS($A$3:A80))),"")</f>
        <v/>
      </c>
      <c r="D80" s="18" t="str">
        <f ca="1">IFERROR(INDEX(MAESTRO!D:D,_xludf.AGGREGATE(15,6,ROW(MAESTRO!$B$3:$B$1000)/((MAESTRO!$B$3:$B$1000="CIVILES")*(UPPER(MAESTRO!$L$3:$L$1000)="CONFIRMADO")),ROWS($A$3:A80))),"")</f>
        <v/>
      </c>
      <c r="E80" s="18" t="str">
        <f ca="1">IFERROR(INDEX(MAESTRO!E:E,_xludf.AGGREGATE(15,6,ROW(MAESTRO!$B$3:$B$1000)/((MAESTRO!$B$3:$B$1000="CIVILES")*(UPPER(MAESTRO!$L$3:$L$1000)="CONFIRMADO")),ROWS($A$3:A80))),"")</f>
        <v/>
      </c>
      <c r="F80" s="18" t="str">
        <f ca="1">IFERROR(INDEX(MAESTRO!F:F,_xludf.AGGREGATE(15,6,ROW(MAESTRO!$B$3:$B$1000)/((MAESTRO!$B$3:$B$1000="CIVILES")*(UPPER(MAESTRO!$L$3:$L$1000)="CONFIRMADO")),ROWS($A$3:A80))),"")</f>
        <v/>
      </c>
      <c r="G80" s="18" t="str">
        <f ca="1">IFERROR(INDEX(MAESTRO!G:G,_xludf.AGGREGATE(15,6,ROW(MAESTRO!$B$3:$B$1000)/((MAESTRO!$B$3:$B$1000="CIVILES")*(UPPER(MAESTRO!$L$3:$L$1000)="CONFIRMADO")),ROWS($A$3:A80))),"")</f>
        <v/>
      </c>
      <c r="H80" s="18" t="str">
        <f ca="1">IFERROR(INDEX(MAESTRO!H:H,_xludf.AGGREGATE(15,6,ROW(MAESTRO!$B$3:$B$1000)/((MAESTRO!$B$3:$B$1000="CIVILES")*(UPPER(MAESTRO!$L$3:$L$1000)="CONFIRMADO")),ROWS($A$3:A80))),"")</f>
        <v/>
      </c>
      <c r="I80" s="18" t="str">
        <f ca="1">IFERROR(INDEX(MAESTRO!I:I,_xludf.AGGREGATE(15,6,ROW(MAESTRO!$B$3:$B$1000)/((MAESTRO!$B$3:$B$1000="CIVILES")*(UPPER(MAESTRO!$L$3:$L$1000)="CONFIRMADO")),ROWS($A$3:A80))),"")</f>
        <v/>
      </c>
      <c r="J80" s="18" t="str">
        <f ca="1">IFERROR(INDEX(MAESTRO!J:J,_xludf.AGGREGATE(15,6,ROW(MAESTRO!$B$3:$B$1000)/((MAESTRO!$B$3:$B$1000="CIVILES")*(UPPER(MAESTRO!$L$3:$L$1000)="CONFIRMADO")),ROWS($A$3:A80))),"")</f>
        <v/>
      </c>
      <c r="K80" s="18" t="str">
        <f ca="1">IFERROR(INDEX(MAESTRO!K:K,_xludf.AGGREGATE(15,6,ROW(MAESTRO!$B$3:$B$1000)/((MAESTRO!$B$3:$B$1000="CIVILES")*(UPPER(MAESTRO!$L$3:$L$1000)="CONFIRMADO")),ROWS($A$3:A80))),"")</f>
        <v/>
      </c>
      <c r="L80" s="18" t="str">
        <f ca="1">IFERROR(INDEX(MAESTRO!L:L,_xludf.AGGREGATE(15,6,ROW(MAESTRO!$B$3:$B$1000)/((MAESTRO!$B$3:$B$1000="CIVILES")*(UPPER(MAESTRO!$L$3:$L$1000)="CONFIRMADO")),ROWS($A$3:A80))),"")</f>
        <v/>
      </c>
      <c r="M80" s="18" t="str">
        <f ca="1">IFERROR(INDEX(MAESTRO!M:M,_xludf.AGGREGATE(15,6,ROW(MAESTRO!$B$3:$B$1000)/((MAESTRO!$B$3:$B$1000="CIVILES")*(UPPER(MAESTRO!$L$3:$L$1000)="CONFIRMADO")),ROWS($A$3:A80))),"")</f>
        <v/>
      </c>
      <c r="N80" s="18" t="str">
        <f ca="1">IFERROR(INDEX(MAESTRO!N:N,_xludf.AGGREGATE(15,6,ROW(MAESTRO!$B$3:$B$1000)/((MAESTRO!$B$3:$B$1000="CIVILES")*(UPPER(MAESTRO!$L$3:$L$1000)="CONFIRMADO")),ROWS($A$3:A80))),"")</f>
        <v/>
      </c>
      <c r="O80" s="18" t="str">
        <f ca="1">IFERROR(INDEX(MAESTRO!O:O,_xludf.AGGREGATE(15,6,ROW(MAESTRO!$B$3:$B$1000)/((MAESTRO!$B$3:$B$1000="CIVILES")*(UPPER(MAESTRO!$L$3:$L$1000)="CONFIRMADO")),ROWS($A$3:A80))),"")</f>
        <v/>
      </c>
      <c r="P80" s="18" t="str">
        <f ca="1">IFERROR(INDEX(MAESTRO!P:P,_xludf.AGGREGATE(15,6,ROW(MAESTRO!$B$3:$B$1000)/((MAESTRO!$B$3:$B$1000="CIVILES")*(UPPER(MAESTRO!$L$3:$L$1000)="CONFIRMADO")),ROWS($A$3:A80))),"")</f>
        <v/>
      </c>
      <c r="Q80" s="18" t="str">
        <f ca="1">IFERROR(INDEX(MAESTRO!Q:Q,_xludf.AGGREGATE(15,6,ROW(MAESTRO!$B$3:$B$1000)/((MAESTRO!$B$3:$B$1000="CIVILES")*(UPPER(MAESTRO!$L$3:$L$1000)="CONFIRMADO")),ROWS($A$3:A80))),"")</f>
        <v/>
      </c>
      <c r="R80" s="18" t="str">
        <f ca="1">IFERROR(INDEX(MAESTRO!R:R,_xludf.AGGREGATE(15,6,ROW(MAESTRO!$B$3:$B$1000)/((MAESTRO!$B$3:$B$1000="CIVILES")*(UPPER(MAESTRO!$L$3:$L$1000)="CONFIRMADO")),ROWS($A$3:A80))),"")</f>
        <v/>
      </c>
      <c r="S80" s="18" t="str">
        <f ca="1">IFERROR(INDEX(MAESTRO!S:S,_xludf.AGGREGATE(15,6,ROW(MAESTRO!$B$3:$B$1000)/((MAESTRO!$B$3:$B$1000="CIVILES")*(UPPER(MAESTRO!$L$3:$L$1000)="CONFIRMADO")),ROWS($A$3:A80))),"")</f>
        <v/>
      </c>
      <c r="T80" s="18" t="str">
        <f ca="1">IFERROR(INDEX(MAESTRO!T:T,_xludf.AGGREGATE(15,6,ROW(MAESTRO!$B$3:$B$1000)/((MAESTRO!$B$3:$B$1000="CIVILES")*(UPPER(MAESTRO!$L$3:$L$1000)="CONFIRMADO")),ROWS($A$3:A80))),"")</f>
        <v/>
      </c>
      <c r="U80" s="18" t="str">
        <f ca="1">IFERROR(INDEX(MAESTRO!U:U,_xludf.AGGREGATE(15,6,ROW(MAESTRO!$B$3:$B$1000)/((MAESTRO!$B$3:$B$1000="CIVILES")*(UPPER(MAESTRO!$L$3:$L$1000)="CONFIRMADO")),ROWS($A$3:A80))),"")</f>
        <v/>
      </c>
      <c r="V80" s="18" t="str">
        <f ca="1">IFERROR(INDEX(MAESTRO!V:V,_xludf.AGGREGATE(15,6,ROW(MAESTRO!$B$3:$B$1000)/((MAESTRO!$B$3:$B$1000="CIVILES")*(UPPER(MAESTRO!$L$3:$L$1000)="CONFIRMADO")),ROWS($A$3:A80))),"")</f>
        <v/>
      </c>
      <c r="W80" s="18" t="str">
        <f ca="1">IFERROR(INDEX(MAESTRO!W:W,_xludf.AGGREGATE(15,6,ROW(MAESTRO!$B$3:$B$1000)/((MAESTRO!$B$3:$B$1000="CIVILES")*(UPPER(MAESTRO!$L$3:$L$1000)="CONFIRMADO")),ROWS($A$3:A80))),"")</f>
        <v/>
      </c>
      <c r="X80" s="18" t="str">
        <f ca="1">IFERROR(INDEX(MAESTRO!X:X,_xludf.AGGREGATE(15,6,ROW(MAESTRO!$B$3:$B$1000)/((MAESTRO!$B$3:$B$1000="CIVILES")*(UPPER(MAESTRO!$L$3:$L$1000)="CONFIRMADO")),ROWS($A$3:A80))),"")</f>
        <v/>
      </c>
    </row>
    <row r="81" spans="1:24" ht="22.05" customHeight="1">
      <c r="A81" s="10" t="str">
        <f ca="1">IFERROR(INDEX(MAESTRO!A:A,_xludf.AGGREGATE(15,6,ROW(MAESTRO!$B$3:$B$1000)/((MAESTRO!$B$3:$B$1000="CIVILES")*(UPPER(MAESTRO!$L$3:$L$1000)="CONFIRMADO")),ROWS($A$3:A81))),"")</f>
        <v/>
      </c>
      <c r="B81" s="10" t="str">
        <f ca="1">IFERROR(INDEX(MAESTRO!B:B,_xludf.AGGREGATE(15,6,ROW(MAESTRO!$B$3:$B$1000)/((MAESTRO!$B$3:$B$1000="CIVILES")*(UPPER(MAESTRO!$L$3:$L$1000)="CONFIRMADO")),ROWS($A$3:A81))),"")</f>
        <v/>
      </c>
      <c r="C81" s="10" t="str">
        <f ca="1">IFERROR(INDEX(MAESTRO!C:C,_xludf.AGGREGATE(15,6,ROW(MAESTRO!$B$3:$B$1000)/((MAESTRO!$B$3:$B$1000="CIVILES")*(UPPER(MAESTRO!$L$3:$L$1000)="CONFIRMADO")),ROWS($A$3:A81))),"")</f>
        <v/>
      </c>
      <c r="D81" s="10" t="str">
        <f ca="1">IFERROR(INDEX(MAESTRO!D:D,_xludf.AGGREGATE(15,6,ROW(MAESTRO!$B$3:$B$1000)/((MAESTRO!$B$3:$B$1000="CIVILES")*(UPPER(MAESTRO!$L$3:$L$1000)="CONFIRMADO")),ROWS($A$3:A81))),"")</f>
        <v/>
      </c>
      <c r="E81" s="10" t="str">
        <f ca="1">IFERROR(INDEX(MAESTRO!E:E,_xludf.AGGREGATE(15,6,ROW(MAESTRO!$B$3:$B$1000)/((MAESTRO!$B$3:$B$1000="CIVILES")*(UPPER(MAESTRO!$L$3:$L$1000)="CONFIRMADO")),ROWS($A$3:A81))),"")</f>
        <v/>
      </c>
      <c r="F81" s="10" t="str">
        <f ca="1">IFERROR(INDEX(MAESTRO!F:F,_xludf.AGGREGATE(15,6,ROW(MAESTRO!$B$3:$B$1000)/((MAESTRO!$B$3:$B$1000="CIVILES")*(UPPER(MAESTRO!$L$3:$L$1000)="CONFIRMADO")),ROWS($A$3:A81))),"")</f>
        <v/>
      </c>
      <c r="G81" s="10" t="str">
        <f ca="1">IFERROR(INDEX(MAESTRO!G:G,_xludf.AGGREGATE(15,6,ROW(MAESTRO!$B$3:$B$1000)/((MAESTRO!$B$3:$B$1000="CIVILES")*(UPPER(MAESTRO!$L$3:$L$1000)="CONFIRMADO")),ROWS($A$3:A81))),"")</f>
        <v/>
      </c>
      <c r="H81" s="10" t="str">
        <f ca="1">IFERROR(INDEX(MAESTRO!H:H,_xludf.AGGREGATE(15,6,ROW(MAESTRO!$B$3:$B$1000)/((MAESTRO!$B$3:$B$1000="CIVILES")*(UPPER(MAESTRO!$L$3:$L$1000)="CONFIRMADO")),ROWS($A$3:A81))),"")</f>
        <v/>
      </c>
      <c r="I81" s="10" t="str">
        <f ca="1">IFERROR(INDEX(MAESTRO!I:I,_xludf.AGGREGATE(15,6,ROW(MAESTRO!$B$3:$B$1000)/((MAESTRO!$B$3:$B$1000="CIVILES")*(UPPER(MAESTRO!$L$3:$L$1000)="CONFIRMADO")),ROWS($A$3:A81))),"")</f>
        <v/>
      </c>
      <c r="J81" s="10" t="str">
        <f ca="1">IFERROR(INDEX(MAESTRO!J:J,_xludf.AGGREGATE(15,6,ROW(MAESTRO!$B$3:$B$1000)/((MAESTRO!$B$3:$B$1000="CIVILES")*(UPPER(MAESTRO!$L$3:$L$1000)="CONFIRMADO")),ROWS($A$3:A81))),"")</f>
        <v/>
      </c>
      <c r="K81" s="10" t="str">
        <f ca="1">IFERROR(INDEX(MAESTRO!K:K,_xludf.AGGREGATE(15,6,ROW(MAESTRO!$B$3:$B$1000)/((MAESTRO!$B$3:$B$1000="CIVILES")*(UPPER(MAESTRO!$L$3:$L$1000)="CONFIRMADO")),ROWS($A$3:A81))),"")</f>
        <v/>
      </c>
      <c r="L81" s="10" t="str">
        <f ca="1">IFERROR(INDEX(MAESTRO!L:L,_xludf.AGGREGATE(15,6,ROW(MAESTRO!$B$3:$B$1000)/((MAESTRO!$B$3:$B$1000="CIVILES")*(UPPER(MAESTRO!$L$3:$L$1000)="CONFIRMADO")),ROWS($A$3:A81))),"")</f>
        <v/>
      </c>
      <c r="M81" s="10" t="str">
        <f ca="1">IFERROR(INDEX(MAESTRO!M:M,_xludf.AGGREGATE(15,6,ROW(MAESTRO!$B$3:$B$1000)/((MAESTRO!$B$3:$B$1000="CIVILES")*(UPPER(MAESTRO!$L$3:$L$1000)="CONFIRMADO")),ROWS($A$3:A81))),"")</f>
        <v/>
      </c>
      <c r="N81" s="10" t="str">
        <f ca="1">IFERROR(INDEX(MAESTRO!N:N,_xludf.AGGREGATE(15,6,ROW(MAESTRO!$B$3:$B$1000)/((MAESTRO!$B$3:$B$1000="CIVILES")*(UPPER(MAESTRO!$L$3:$L$1000)="CONFIRMADO")),ROWS($A$3:A81))),"")</f>
        <v/>
      </c>
      <c r="O81" s="10" t="str">
        <f ca="1">IFERROR(INDEX(MAESTRO!O:O,_xludf.AGGREGATE(15,6,ROW(MAESTRO!$B$3:$B$1000)/((MAESTRO!$B$3:$B$1000="CIVILES")*(UPPER(MAESTRO!$L$3:$L$1000)="CONFIRMADO")),ROWS($A$3:A81))),"")</f>
        <v/>
      </c>
      <c r="P81" s="10" t="str">
        <f ca="1">IFERROR(INDEX(MAESTRO!P:P,_xludf.AGGREGATE(15,6,ROW(MAESTRO!$B$3:$B$1000)/((MAESTRO!$B$3:$B$1000="CIVILES")*(UPPER(MAESTRO!$L$3:$L$1000)="CONFIRMADO")),ROWS($A$3:A81))),"")</f>
        <v/>
      </c>
      <c r="Q81" s="10" t="str">
        <f ca="1">IFERROR(INDEX(MAESTRO!Q:Q,_xludf.AGGREGATE(15,6,ROW(MAESTRO!$B$3:$B$1000)/((MAESTRO!$B$3:$B$1000="CIVILES")*(UPPER(MAESTRO!$L$3:$L$1000)="CONFIRMADO")),ROWS($A$3:A81))),"")</f>
        <v/>
      </c>
      <c r="R81" s="10" t="str">
        <f ca="1">IFERROR(INDEX(MAESTRO!R:R,_xludf.AGGREGATE(15,6,ROW(MAESTRO!$B$3:$B$1000)/((MAESTRO!$B$3:$B$1000="CIVILES")*(UPPER(MAESTRO!$L$3:$L$1000)="CONFIRMADO")),ROWS($A$3:A81))),"")</f>
        <v/>
      </c>
      <c r="S81" s="10" t="str">
        <f ca="1">IFERROR(INDEX(MAESTRO!S:S,_xludf.AGGREGATE(15,6,ROW(MAESTRO!$B$3:$B$1000)/((MAESTRO!$B$3:$B$1000="CIVILES")*(UPPER(MAESTRO!$L$3:$L$1000)="CONFIRMADO")),ROWS($A$3:A81))),"")</f>
        <v/>
      </c>
      <c r="T81" s="10" t="str">
        <f ca="1">IFERROR(INDEX(MAESTRO!T:T,_xludf.AGGREGATE(15,6,ROW(MAESTRO!$B$3:$B$1000)/((MAESTRO!$B$3:$B$1000="CIVILES")*(UPPER(MAESTRO!$L$3:$L$1000)="CONFIRMADO")),ROWS($A$3:A81))),"")</f>
        <v/>
      </c>
      <c r="U81" s="10" t="str">
        <f ca="1">IFERROR(INDEX(MAESTRO!U:U,_xludf.AGGREGATE(15,6,ROW(MAESTRO!$B$3:$B$1000)/((MAESTRO!$B$3:$B$1000="CIVILES")*(UPPER(MAESTRO!$L$3:$L$1000)="CONFIRMADO")),ROWS($A$3:A81))),"")</f>
        <v/>
      </c>
      <c r="V81" s="10" t="str">
        <f ca="1">IFERROR(INDEX(MAESTRO!V:V,_xludf.AGGREGATE(15,6,ROW(MAESTRO!$B$3:$B$1000)/((MAESTRO!$B$3:$B$1000="CIVILES")*(UPPER(MAESTRO!$L$3:$L$1000)="CONFIRMADO")),ROWS($A$3:A81))),"")</f>
        <v/>
      </c>
      <c r="W81" s="10" t="str">
        <f ca="1">IFERROR(INDEX(MAESTRO!W:W,_xludf.AGGREGATE(15,6,ROW(MAESTRO!$B$3:$B$1000)/((MAESTRO!$B$3:$B$1000="CIVILES")*(UPPER(MAESTRO!$L$3:$L$1000)="CONFIRMADO")),ROWS($A$3:A81))),"")</f>
        <v/>
      </c>
      <c r="X81" s="10" t="str">
        <f ca="1">IFERROR(INDEX(MAESTRO!X:X,_xludf.AGGREGATE(15,6,ROW(MAESTRO!$B$3:$B$1000)/((MAESTRO!$B$3:$B$1000="CIVILES")*(UPPER(MAESTRO!$L$3:$L$1000)="CONFIRMADO")),ROWS($A$3:A81))),"")</f>
        <v/>
      </c>
    </row>
    <row r="82" spans="1:24" ht="22.05" customHeight="1">
      <c r="A82" s="18" t="str">
        <f ca="1">IFERROR(INDEX(MAESTRO!A:A,_xludf.AGGREGATE(15,6,ROW(MAESTRO!$B$3:$B$1000)/((MAESTRO!$B$3:$B$1000="CIVILES")*(UPPER(MAESTRO!$L$3:$L$1000)="CONFIRMADO")),ROWS($A$3:A82))),"")</f>
        <v/>
      </c>
      <c r="B82" s="18" t="str">
        <f ca="1">IFERROR(INDEX(MAESTRO!B:B,_xludf.AGGREGATE(15,6,ROW(MAESTRO!$B$3:$B$1000)/((MAESTRO!$B$3:$B$1000="CIVILES")*(UPPER(MAESTRO!$L$3:$L$1000)="CONFIRMADO")),ROWS($A$3:A82))),"")</f>
        <v/>
      </c>
      <c r="C82" s="18" t="str">
        <f ca="1">IFERROR(INDEX(MAESTRO!C:C,_xludf.AGGREGATE(15,6,ROW(MAESTRO!$B$3:$B$1000)/((MAESTRO!$B$3:$B$1000="CIVILES")*(UPPER(MAESTRO!$L$3:$L$1000)="CONFIRMADO")),ROWS($A$3:A82))),"")</f>
        <v/>
      </c>
      <c r="D82" s="18" t="str">
        <f ca="1">IFERROR(INDEX(MAESTRO!D:D,_xludf.AGGREGATE(15,6,ROW(MAESTRO!$B$3:$B$1000)/((MAESTRO!$B$3:$B$1000="CIVILES")*(UPPER(MAESTRO!$L$3:$L$1000)="CONFIRMADO")),ROWS($A$3:A82))),"")</f>
        <v/>
      </c>
      <c r="E82" s="18" t="str">
        <f ca="1">IFERROR(INDEX(MAESTRO!E:E,_xludf.AGGREGATE(15,6,ROW(MAESTRO!$B$3:$B$1000)/((MAESTRO!$B$3:$B$1000="CIVILES")*(UPPER(MAESTRO!$L$3:$L$1000)="CONFIRMADO")),ROWS($A$3:A82))),"")</f>
        <v/>
      </c>
      <c r="F82" s="18" t="str">
        <f ca="1">IFERROR(INDEX(MAESTRO!F:F,_xludf.AGGREGATE(15,6,ROW(MAESTRO!$B$3:$B$1000)/((MAESTRO!$B$3:$B$1000="CIVILES")*(UPPER(MAESTRO!$L$3:$L$1000)="CONFIRMADO")),ROWS($A$3:A82))),"")</f>
        <v/>
      </c>
      <c r="G82" s="18" t="str">
        <f ca="1">IFERROR(INDEX(MAESTRO!G:G,_xludf.AGGREGATE(15,6,ROW(MAESTRO!$B$3:$B$1000)/((MAESTRO!$B$3:$B$1000="CIVILES")*(UPPER(MAESTRO!$L$3:$L$1000)="CONFIRMADO")),ROWS($A$3:A82))),"")</f>
        <v/>
      </c>
      <c r="H82" s="18" t="str">
        <f ca="1">IFERROR(INDEX(MAESTRO!H:H,_xludf.AGGREGATE(15,6,ROW(MAESTRO!$B$3:$B$1000)/((MAESTRO!$B$3:$B$1000="CIVILES")*(UPPER(MAESTRO!$L$3:$L$1000)="CONFIRMADO")),ROWS($A$3:A82))),"")</f>
        <v/>
      </c>
      <c r="I82" s="18" t="str">
        <f ca="1">IFERROR(INDEX(MAESTRO!I:I,_xludf.AGGREGATE(15,6,ROW(MAESTRO!$B$3:$B$1000)/((MAESTRO!$B$3:$B$1000="CIVILES")*(UPPER(MAESTRO!$L$3:$L$1000)="CONFIRMADO")),ROWS($A$3:A82))),"")</f>
        <v/>
      </c>
      <c r="J82" s="18" t="str">
        <f ca="1">IFERROR(INDEX(MAESTRO!J:J,_xludf.AGGREGATE(15,6,ROW(MAESTRO!$B$3:$B$1000)/((MAESTRO!$B$3:$B$1000="CIVILES")*(UPPER(MAESTRO!$L$3:$L$1000)="CONFIRMADO")),ROWS($A$3:A82))),"")</f>
        <v/>
      </c>
      <c r="K82" s="18" t="str">
        <f ca="1">IFERROR(INDEX(MAESTRO!K:K,_xludf.AGGREGATE(15,6,ROW(MAESTRO!$B$3:$B$1000)/((MAESTRO!$B$3:$B$1000="CIVILES")*(UPPER(MAESTRO!$L$3:$L$1000)="CONFIRMADO")),ROWS($A$3:A82))),"")</f>
        <v/>
      </c>
      <c r="L82" s="18" t="str">
        <f ca="1">IFERROR(INDEX(MAESTRO!L:L,_xludf.AGGREGATE(15,6,ROW(MAESTRO!$B$3:$B$1000)/((MAESTRO!$B$3:$B$1000="CIVILES")*(UPPER(MAESTRO!$L$3:$L$1000)="CONFIRMADO")),ROWS($A$3:A82))),"")</f>
        <v/>
      </c>
      <c r="M82" s="18" t="str">
        <f ca="1">IFERROR(INDEX(MAESTRO!M:M,_xludf.AGGREGATE(15,6,ROW(MAESTRO!$B$3:$B$1000)/((MAESTRO!$B$3:$B$1000="CIVILES")*(UPPER(MAESTRO!$L$3:$L$1000)="CONFIRMADO")),ROWS($A$3:A82))),"")</f>
        <v/>
      </c>
      <c r="N82" s="18" t="str">
        <f ca="1">IFERROR(INDEX(MAESTRO!N:N,_xludf.AGGREGATE(15,6,ROW(MAESTRO!$B$3:$B$1000)/((MAESTRO!$B$3:$B$1000="CIVILES")*(UPPER(MAESTRO!$L$3:$L$1000)="CONFIRMADO")),ROWS($A$3:A82))),"")</f>
        <v/>
      </c>
      <c r="O82" s="18" t="str">
        <f ca="1">IFERROR(INDEX(MAESTRO!O:O,_xludf.AGGREGATE(15,6,ROW(MAESTRO!$B$3:$B$1000)/((MAESTRO!$B$3:$B$1000="CIVILES")*(UPPER(MAESTRO!$L$3:$L$1000)="CONFIRMADO")),ROWS($A$3:A82))),"")</f>
        <v/>
      </c>
      <c r="P82" s="18" t="str">
        <f ca="1">IFERROR(INDEX(MAESTRO!P:P,_xludf.AGGREGATE(15,6,ROW(MAESTRO!$B$3:$B$1000)/((MAESTRO!$B$3:$B$1000="CIVILES")*(UPPER(MAESTRO!$L$3:$L$1000)="CONFIRMADO")),ROWS($A$3:A82))),"")</f>
        <v/>
      </c>
      <c r="Q82" s="18" t="str">
        <f ca="1">IFERROR(INDEX(MAESTRO!Q:Q,_xludf.AGGREGATE(15,6,ROW(MAESTRO!$B$3:$B$1000)/((MAESTRO!$B$3:$B$1000="CIVILES")*(UPPER(MAESTRO!$L$3:$L$1000)="CONFIRMADO")),ROWS($A$3:A82))),"")</f>
        <v/>
      </c>
      <c r="R82" s="18" t="str">
        <f ca="1">IFERROR(INDEX(MAESTRO!R:R,_xludf.AGGREGATE(15,6,ROW(MAESTRO!$B$3:$B$1000)/((MAESTRO!$B$3:$B$1000="CIVILES")*(UPPER(MAESTRO!$L$3:$L$1000)="CONFIRMADO")),ROWS($A$3:A82))),"")</f>
        <v/>
      </c>
      <c r="S82" s="18" t="str">
        <f ca="1">IFERROR(INDEX(MAESTRO!S:S,_xludf.AGGREGATE(15,6,ROW(MAESTRO!$B$3:$B$1000)/((MAESTRO!$B$3:$B$1000="CIVILES")*(UPPER(MAESTRO!$L$3:$L$1000)="CONFIRMADO")),ROWS($A$3:A82))),"")</f>
        <v/>
      </c>
      <c r="T82" s="18" t="str">
        <f ca="1">IFERROR(INDEX(MAESTRO!T:T,_xludf.AGGREGATE(15,6,ROW(MAESTRO!$B$3:$B$1000)/((MAESTRO!$B$3:$B$1000="CIVILES")*(UPPER(MAESTRO!$L$3:$L$1000)="CONFIRMADO")),ROWS($A$3:A82))),"")</f>
        <v/>
      </c>
      <c r="U82" s="18" t="str">
        <f ca="1">IFERROR(INDEX(MAESTRO!U:U,_xludf.AGGREGATE(15,6,ROW(MAESTRO!$B$3:$B$1000)/((MAESTRO!$B$3:$B$1000="CIVILES")*(UPPER(MAESTRO!$L$3:$L$1000)="CONFIRMADO")),ROWS($A$3:A82))),"")</f>
        <v/>
      </c>
      <c r="V82" s="18" t="str">
        <f ca="1">IFERROR(INDEX(MAESTRO!V:V,_xludf.AGGREGATE(15,6,ROW(MAESTRO!$B$3:$B$1000)/((MAESTRO!$B$3:$B$1000="CIVILES")*(UPPER(MAESTRO!$L$3:$L$1000)="CONFIRMADO")),ROWS($A$3:A82))),"")</f>
        <v/>
      </c>
      <c r="W82" s="18" t="str">
        <f ca="1">IFERROR(INDEX(MAESTRO!W:W,_xludf.AGGREGATE(15,6,ROW(MAESTRO!$B$3:$B$1000)/((MAESTRO!$B$3:$B$1000="CIVILES")*(UPPER(MAESTRO!$L$3:$L$1000)="CONFIRMADO")),ROWS($A$3:A82))),"")</f>
        <v/>
      </c>
      <c r="X82" s="18" t="str">
        <f ca="1">IFERROR(INDEX(MAESTRO!X:X,_xludf.AGGREGATE(15,6,ROW(MAESTRO!$B$3:$B$1000)/((MAESTRO!$B$3:$B$1000="CIVILES")*(UPPER(MAESTRO!$L$3:$L$1000)="CONFIRMADO")),ROWS($A$3:A82))),"")</f>
        <v/>
      </c>
    </row>
    <row r="83" spans="1:24" ht="22.05" customHeight="1">
      <c r="A83" s="10" t="str">
        <f ca="1">IFERROR(INDEX(MAESTRO!A:A,_xludf.AGGREGATE(15,6,ROW(MAESTRO!$B$3:$B$1000)/((MAESTRO!$B$3:$B$1000="CIVILES")*(UPPER(MAESTRO!$L$3:$L$1000)="CONFIRMADO")),ROWS($A$3:A83))),"")</f>
        <v/>
      </c>
      <c r="B83" s="10" t="str">
        <f ca="1">IFERROR(INDEX(MAESTRO!B:B,_xludf.AGGREGATE(15,6,ROW(MAESTRO!$B$3:$B$1000)/((MAESTRO!$B$3:$B$1000="CIVILES")*(UPPER(MAESTRO!$L$3:$L$1000)="CONFIRMADO")),ROWS($A$3:A83))),"")</f>
        <v/>
      </c>
      <c r="C83" s="10" t="str">
        <f ca="1">IFERROR(INDEX(MAESTRO!C:C,_xludf.AGGREGATE(15,6,ROW(MAESTRO!$B$3:$B$1000)/((MAESTRO!$B$3:$B$1000="CIVILES")*(UPPER(MAESTRO!$L$3:$L$1000)="CONFIRMADO")),ROWS($A$3:A83))),"")</f>
        <v/>
      </c>
      <c r="D83" s="10" t="str">
        <f ca="1">IFERROR(INDEX(MAESTRO!D:D,_xludf.AGGREGATE(15,6,ROW(MAESTRO!$B$3:$B$1000)/((MAESTRO!$B$3:$B$1000="CIVILES")*(UPPER(MAESTRO!$L$3:$L$1000)="CONFIRMADO")),ROWS($A$3:A83))),"")</f>
        <v/>
      </c>
      <c r="E83" s="10" t="str">
        <f ca="1">IFERROR(INDEX(MAESTRO!E:E,_xludf.AGGREGATE(15,6,ROW(MAESTRO!$B$3:$B$1000)/((MAESTRO!$B$3:$B$1000="CIVILES")*(UPPER(MAESTRO!$L$3:$L$1000)="CONFIRMADO")),ROWS($A$3:A83))),"")</f>
        <v/>
      </c>
      <c r="F83" s="10" t="str">
        <f ca="1">IFERROR(INDEX(MAESTRO!F:F,_xludf.AGGREGATE(15,6,ROW(MAESTRO!$B$3:$B$1000)/((MAESTRO!$B$3:$B$1000="CIVILES")*(UPPER(MAESTRO!$L$3:$L$1000)="CONFIRMADO")),ROWS($A$3:A83))),"")</f>
        <v/>
      </c>
      <c r="G83" s="10" t="str">
        <f ca="1">IFERROR(INDEX(MAESTRO!G:G,_xludf.AGGREGATE(15,6,ROW(MAESTRO!$B$3:$B$1000)/((MAESTRO!$B$3:$B$1000="CIVILES")*(UPPER(MAESTRO!$L$3:$L$1000)="CONFIRMADO")),ROWS($A$3:A83))),"")</f>
        <v/>
      </c>
      <c r="H83" s="10" t="str">
        <f ca="1">IFERROR(INDEX(MAESTRO!H:H,_xludf.AGGREGATE(15,6,ROW(MAESTRO!$B$3:$B$1000)/((MAESTRO!$B$3:$B$1000="CIVILES")*(UPPER(MAESTRO!$L$3:$L$1000)="CONFIRMADO")),ROWS($A$3:A83))),"")</f>
        <v/>
      </c>
      <c r="I83" s="10" t="str">
        <f ca="1">IFERROR(INDEX(MAESTRO!I:I,_xludf.AGGREGATE(15,6,ROW(MAESTRO!$B$3:$B$1000)/((MAESTRO!$B$3:$B$1000="CIVILES")*(UPPER(MAESTRO!$L$3:$L$1000)="CONFIRMADO")),ROWS($A$3:A83))),"")</f>
        <v/>
      </c>
      <c r="J83" s="10" t="str">
        <f ca="1">IFERROR(INDEX(MAESTRO!J:J,_xludf.AGGREGATE(15,6,ROW(MAESTRO!$B$3:$B$1000)/((MAESTRO!$B$3:$B$1000="CIVILES")*(UPPER(MAESTRO!$L$3:$L$1000)="CONFIRMADO")),ROWS($A$3:A83))),"")</f>
        <v/>
      </c>
      <c r="K83" s="10" t="str">
        <f ca="1">IFERROR(INDEX(MAESTRO!K:K,_xludf.AGGREGATE(15,6,ROW(MAESTRO!$B$3:$B$1000)/((MAESTRO!$B$3:$B$1000="CIVILES")*(UPPER(MAESTRO!$L$3:$L$1000)="CONFIRMADO")),ROWS($A$3:A83))),"")</f>
        <v/>
      </c>
      <c r="L83" s="10" t="str">
        <f ca="1">IFERROR(INDEX(MAESTRO!L:L,_xludf.AGGREGATE(15,6,ROW(MAESTRO!$B$3:$B$1000)/((MAESTRO!$B$3:$B$1000="CIVILES")*(UPPER(MAESTRO!$L$3:$L$1000)="CONFIRMADO")),ROWS($A$3:A83))),"")</f>
        <v/>
      </c>
      <c r="M83" s="10" t="str">
        <f ca="1">IFERROR(INDEX(MAESTRO!M:M,_xludf.AGGREGATE(15,6,ROW(MAESTRO!$B$3:$B$1000)/((MAESTRO!$B$3:$B$1000="CIVILES")*(UPPER(MAESTRO!$L$3:$L$1000)="CONFIRMADO")),ROWS($A$3:A83))),"")</f>
        <v/>
      </c>
      <c r="N83" s="10" t="str">
        <f ca="1">IFERROR(INDEX(MAESTRO!N:N,_xludf.AGGREGATE(15,6,ROW(MAESTRO!$B$3:$B$1000)/((MAESTRO!$B$3:$B$1000="CIVILES")*(UPPER(MAESTRO!$L$3:$L$1000)="CONFIRMADO")),ROWS($A$3:A83))),"")</f>
        <v/>
      </c>
      <c r="O83" s="10" t="str">
        <f ca="1">IFERROR(INDEX(MAESTRO!O:O,_xludf.AGGREGATE(15,6,ROW(MAESTRO!$B$3:$B$1000)/((MAESTRO!$B$3:$B$1000="CIVILES")*(UPPER(MAESTRO!$L$3:$L$1000)="CONFIRMADO")),ROWS($A$3:A83))),"")</f>
        <v/>
      </c>
      <c r="P83" s="10" t="str">
        <f ca="1">IFERROR(INDEX(MAESTRO!P:P,_xludf.AGGREGATE(15,6,ROW(MAESTRO!$B$3:$B$1000)/((MAESTRO!$B$3:$B$1000="CIVILES")*(UPPER(MAESTRO!$L$3:$L$1000)="CONFIRMADO")),ROWS($A$3:A83))),"")</f>
        <v/>
      </c>
      <c r="Q83" s="10" t="str">
        <f ca="1">IFERROR(INDEX(MAESTRO!Q:Q,_xludf.AGGREGATE(15,6,ROW(MAESTRO!$B$3:$B$1000)/((MAESTRO!$B$3:$B$1000="CIVILES")*(UPPER(MAESTRO!$L$3:$L$1000)="CONFIRMADO")),ROWS($A$3:A83))),"")</f>
        <v/>
      </c>
      <c r="R83" s="10" t="str">
        <f ca="1">IFERROR(INDEX(MAESTRO!R:R,_xludf.AGGREGATE(15,6,ROW(MAESTRO!$B$3:$B$1000)/((MAESTRO!$B$3:$B$1000="CIVILES")*(UPPER(MAESTRO!$L$3:$L$1000)="CONFIRMADO")),ROWS($A$3:A83))),"")</f>
        <v/>
      </c>
      <c r="S83" s="10" t="str">
        <f ca="1">IFERROR(INDEX(MAESTRO!S:S,_xludf.AGGREGATE(15,6,ROW(MAESTRO!$B$3:$B$1000)/((MAESTRO!$B$3:$B$1000="CIVILES")*(UPPER(MAESTRO!$L$3:$L$1000)="CONFIRMADO")),ROWS($A$3:A83))),"")</f>
        <v/>
      </c>
      <c r="T83" s="10" t="str">
        <f ca="1">IFERROR(INDEX(MAESTRO!T:T,_xludf.AGGREGATE(15,6,ROW(MAESTRO!$B$3:$B$1000)/((MAESTRO!$B$3:$B$1000="CIVILES")*(UPPER(MAESTRO!$L$3:$L$1000)="CONFIRMADO")),ROWS($A$3:A83))),"")</f>
        <v/>
      </c>
      <c r="U83" s="10" t="str">
        <f ca="1">IFERROR(INDEX(MAESTRO!U:U,_xludf.AGGREGATE(15,6,ROW(MAESTRO!$B$3:$B$1000)/((MAESTRO!$B$3:$B$1000="CIVILES")*(UPPER(MAESTRO!$L$3:$L$1000)="CONFIRMADO")),ROWS($A$3:A83))),"")</f>
        <v/>
      </c>
      <c r="V83" s="10" t="str">
        <f ca="1">IFERROR(INDEX(MAESTRO!V:V,_xludf.AGGREGATE(15,6,ROW(MAESTRO!$B$3:$B$1000)/((MAESTRO!$B$3:$B$1000="CIVILES")*(UPPER(MAESTRO!$L$3:$L$1000)="CONFIRMADO")),ROWS($A$3:A83))),"")</f>
        <v/>
      </c>
      <c r="W83" s="10" t="str">
        <f ca="1">IFERROR(INDEX(MAESTRO!W:W,_xludf.AGGREGATE(15,6,ROW(MAESTRO!$B$3:$B$1000)/((MAESTRO!$B$3:$B$1000="CIVILES")*(UPPER(MAESTRO!$L$3:$L$1000)="CONFIRMADO")),ROWS($A$3:A83))),"")</f>
        <v/>
      </c>
      <c r="X83" s="10" t="str">
        <f ca="1">IFERROR(INDEX(MAESTRO!X:X,_xludf.AGGREGATE(15,6,ROW(MAESTRO!$B$3:$B$1000)/((MAESTRO!$B$3:$B$1000="CIVILES")*(UPPER(MAESTRO!$L$3:$L$1000)="CONFIRMADO")),ROWS($A$3:A83))),"")</f>
        <v/>
      </c>
    </row>
    <row r="84" spans="1:24" ht="22.05" customHeight="1">
      <c r="A84" s="18" t="str">
        <f ca="1">IFERROR(INDEX(MAESTRO!A:A,_xludf.AGGREGATE(15,6,ROW(MAESTRO!$B$3:$B$1000)/((MAESTRO!$B$3:$B$1000="CIVILES")*(UPPER(MAESTRO!$L$3:$L$1000)="CONFIRMADO")),ROWS($A$3:A84))),"")</f>
        <v/>
      </c>
      <c r="B84" s="18" t="str">
        <f ca="1">IFERROR(INDEX(MAESTRO!B:B,_xludf.AGGREGATE(15,6,ROW(MAESTRO!$B$3:$B$1000)/((MAESTRO!$B$3:$B$1000="CIVILES")*(UPPER(MAESTRO!$L$3:$L$1000)="CONFIRMADO")),ROWS($A$3:A84))),"")</f>
        <v/>
      </c>
      <c r="C84" s="18" t="str">
        <f ca="1">IFERROR(INDEX(MAESTRO!C:C,_xludf.AGGREGATE(15,6,ROW(MAESTRO!$B$3:$B$1000)/((MAESTRO!$B$3:$B$1000="CIVILES")*(UPPER(MAESTRO!$L$3:$L$1000)="CONFIRMADO")),ROWS($A$3:A84))),"")</f>
        <v/>
      </c>
      <c r="D84" s="18" t="str">
        <f ca="1">IFERROR(INDEX(MAESTRO!D:D,_xludf.AGGREGATE(15,6,ROW(MAESTRO!$B$3:$B$1000)/((MAESTRO!$B$3:$B$1000="CIVILES")*(UPPER(MAESTRO!$L$3:$L$1000)="CONFIRMADO")),ROWS($A$3:A84))),"")</f>
        <v/>
      </c>
      <c r="E84" s="18" t="str">
        <f ca="1">IFERROR(INDEX(MAESTRO!E:E,_xludf.AGGREGATE(15,6,ROW(MAESTRO!$B$3:$B$1000)/((MAESTRO!$B$3:$B$1000="CIVILES")*(UPPER(MAESTRO!$L$3:$L$1000)="CONFIRMADO")),ROWS($A$3:A84))),"")</f>
        <v/>
      </c>
      <c r="F84" s="18" t="str">
        <f ca="1">IFERROR(INDEX(MAESTRO!F:F,_xludf.AGGREGATE(15,6,ROW(MAESTRO!$B$3:$B$1000)/((MAESTRO!$B$3:$B$1000="CIVILES")*(UPPER(MAESTRO!$L$3:$L$1000)="CONFIRMADO")),ROWS($A$3:A84))),"")</f>
        <v/>
      </c>
      <c r="G84" s="18" t="str">
        <f ca="1">IFERROR(INDEX(MAESTRO!G:G,_xludf.AGGREGATE(15,6,ROW(MAESTRO!$B$3:$B$1000)/((MAESTRO!$B$3:$B$1000="CIVILES")*(UPPER(MAESTRO!$L$3:$L$1000)="CONFIRMADO")),ROWS($A$3:A84))),"")</f>
        <v/>
      </c>
      <c r="H84" s="18" t="str">
        <f ca="1">IFERROR(INDEX(MAESTRO!H:H,_xludf.AGGREGATE(15,6,ROW(MAESTRO!$B$3:$B$1000)/((MAESTRO!$B$3:$B$1000="CIVILES")*(UPPER(MAESTRO!$L$3:$L$1000)="CONFIRMADO")),ROWS($A$3:A84))),"")</f>
        <v/>
      </c>
      <c r="I84" s="18" t="str">
        <f ca="1">IFERROR(INDEX(MAESTRO!I:I,_xludf.AGGREGATE(15,6,ROW(MAESTRO!$B$3:$B$1000)/((MAESTRO!$B$3:$B$1000="CIVILES")*(UPPER(MAESTRO!$L$3:$L$1000)="CONFIRMADO")),ROWS($A$3:A84))),"")</f>
        <v/>
      </c>
      <c r="J84" s="18" t="str">
        <f ca="1">IFERROR(INDEX(MAESTRO!J:J,_xludf.AGGREGATE(15,6,ROW(MAESTRO!$B$3:$B$1000)/((MAESTRO!$B$3:$B$1000="CIVILES")*(UPPER(MAESTRO!$L$3:$L$1000)="CONFIRMADO")),ROWS($A$3:A84))),"")</f>
        <v/>
      </c>
      <c r="K84" s="18" t="str">
        <f ca="1">IFERROR(INDEX(MAESTRO!K:K,_xludf.AGGREGATE(15,6,ROW(MAESTRO!$B$3:$B$1000)/((MAESTRO!$B$3:$B$1000="CIVILES")*(UPPER(MAESTRO!$L$3:$L$1000)="CONFIRMADO")),ROWS($A$3:A84))),"")</f>
        <v/>
      </c>
      <c r="L84" s="18" t="str">
        <f ca="1">IFERROR(INDEX(MAESTRO!L:L,_xludf.AGGREGATE(15,6,ROW(MAESTRO!$B$3:$B$1000)/((MAESTRO!$B$3:$B$1000="CIVILES")*(UPPER(MAESTRO!$L$3:$L$1000)="CONFIRMADO")),ROWS($A$3:A84))),"")</f>
        <v/>
      </c>
      <c r="M84" s="18" t="str">
        <f ca="1">IFERROR(INDEX(MAESTRO!M:M,_xludf.AGGREGATE(15,6,ROW(MAESTRO!$B$3:$B$1000)/((MAESTRO!$B$3:$B$1000="CIVILES")*(UPPER(MAESTRO!$L$3:$L$1000)="CONFIRMADO")),ROWS($A$3:A84))),"")</f>
        <v/>
      </c>
      <c r="N84" s="18" t="str">
        <f ca="1">IFERROR(INDEX(MAESTRO!N:N,_xludf.AGGREGATE(15,6,ROW(MAESTRO!$B$3:$B$1000)/((MAESTRO!$B$3:$B$1000="CIVILES")*(UPPER(MAESTRO!$L$3:$L$1000)="CONFIRMADO")),ROWS($A$3:A84))),"")</f>
        <v/>
      </c>
      <c r="O84" s="18" t="str">
        <f ca="1">IFERROR(INDEX(MAESTRO!O:O,_xludf.AGGREGATE(15,6,ROW(MAESTRO!$B$3:$B$1000)/((MAESTRO!$B$3:$B$1000="CIVILES")*(UPPER(MAESTRO!$L$3:$L$1000)="CONFIRMADO")),ROWS($A$3:A84))),"")</f>
        <v/>
      </c>
      <c r="P84" s="18" t="str">
        <f ca="1">IFERROR(INDEX(MAESTRO!P:P,_xludf.AGGREGATE(15,6,ROW(MAESTRO!$B$3:$B$1000)/((MAESTRO!$B$3:$B$1000="CIVILES")*(UPPER(MAESTRO!$L$3:$L$1000)="CONFIRMADO")),ROWS($A$3:A84))),"")</f>
        <v/>
      </c>
      <c r="Q84" s="18" t="str">
        <f ca="1">IFERROR(INDEX(MAESTRO!Q:Q,_xludf.AGGREGATE(15,6,ROW(MAESTRO!$B$3:$B$1000)/((MAESTRO!$B$3:$B$1000="CIVILES")*(UPPER(MAESTRO!$L$3:$L$1000)="CONFIRMADO")),ROWS($A$3:A84))),"")</f>
        <v/>
      </c>
      <c r="R84" s="18" t="str">
        <f ca="1">IFERROR(INDEX(MAESTRO!R:R,_xludf.AGGREGATE(15,6,ROW(MAESTRO!$B$3:$B$1000)/((MAESTRO!$B$3:$B$1000="CIVILES")*(UPPER(MAESTRO!$L$3:$L$1000)="CONFIRMADO")),ROWS($A$3:A84))),"")</f>
        <v/>
      </c>
      <c r="S84" s="18" t="str">
        <f ca="1">IFERROR(INDEX(MAESTRO!S:S,_xludf.AGGREGATE(15,6,ROW(MAESTRO!$B$3:$B$1000)/((MAESTRO!$B$3:$B$1000="CIVILES")*(UPPER(MAESTRO!$L$3:$L$1000)="CONFIRMADO")),ROWS($A$3:A84))),"")</f>
        <v/>
      </c>
      <c r="T84" s="18" t="str">
        <f ca="1">IFERROR(INDEX(MAESTRO!T:T,_xludf.AGGREGATE(15,6,ROW(MAESTRO!$B$3:$B$1000)/((MAESTRO!$B$3:$B$1000="CIVILES")*(UPPER(MAESTRO!$L$3:$L$1000)="CONFIRMADO")),ROWS($A$3:A84))),"")</f>
        <v/>
      </c>
      <c r="U84" s="18" t="str">
        <f ca="1">IFERROR(INDEX(MAESTRO!U:U,_xludf.AGGREGATE(15,6,ROW(MAESTRO!$B$3:$B$1000)/((MAESTRO!$B$3:$B$1000="CIVILES")*(UPPER(MAESTRO!$L$3:$L$1000)="CONFIRMADO")),ROWS($A$3:A84))),"")</f>
        <v/>
      </c>
      <c r="V84" s="18" t="str">
        <f ca="1">IFERROR(INDEX(MAESTRO!V:V,_xludf.AGGREGATE(15,6,ROW(MAESTRO!$B$3:$B$1000)/((MAESTRO!$B$3:$B$1000="CIVILES")*(UPPER(MAESTRO!$L$3:$L$1000)="CONFIRMADO")),ROWS($A$3:A84))),"")</f>
        <v/>
      </c>
      <c r="W84" s="18" t="str">
        <f ca="1">IFERROR(INDEX(MAESTRO!W:W,_xludf.AGGREGATE(15,6,ROW(MAESTRO!$B$3:$B$1000)/((MAESTRO!$B$3:$B$1000="CIVILES")*(UPPER(MAESTRO!$L$3:$L$1000)="CONFIRMADO")),ROWS($A$3:A84))),"")</f>
        <v/>
      </c>
      <c r="X84" s="18" t="str">
        <f ca="1">IFERROR(INDEX(MAESTRO!X:X,_xludf.AGGREGATE(15,6,ROW(MAESTRO!$B$3:$B$1000)/((MAESTRO!$B$3:$B$1000="CIVILES")*(UPPER(MAESTRO!$L$3:$L$1000)="CONFIRMADO")),ROWS($A$3:A84))),"")</f>
        <v/>
      </c>
    </row>
    <row r="85" spans="1:24" ht="22.05" customHeight="1">
      <c r="A85" s="10" t="str">
        <f ca="1">IFERROR(INDEX(MAESTRO!A:A,_xludf.AGGREGATE(15,6,ROW(MAESTRO!$B$3:$B$1000)/((MAESTRO!$B$3:$B$1000="CIVILES")*(UPPER(MAESTRO!$L$3:$L$1000)="CONFIRMADO")),ROWS($A$3:A85))),"")</f>
        <v/>
      </c>
      <c r="B85" s="10" t="str">
        <f ca="1">IFERROR(INDEX(MAESTRO!B:B,_xludf.AGGREGATE(15,6,ROW(MAESTRO!$B$3:$B$1000)/((MAESTRO!$B$3:$B$1000="CIVILES")*(UPPER(MAESTRO!$L$3:$L$1000)="CONFIRMADO")),ROWS($A$3:A85))),"")</f>
        <v/>
      </c>
      <c r="C85" s="10" t="str">
        <f ca="1">IFERROR(INDEX(MAESTRO!C:C,_xludf.AGGREGATE(15,6,ROW(MAESTRO!$B$3:$B$1000)/((MAESTRO!$B$3:$B$1000="CIVILES")*(UPPER(MAESTRO!$L$3:$L$1000)="CONFIRMADO")),ROWS($A$3:A85))),"")</f>
        <v/>
      </c>
      <c r="D85" s="10" t="str">
        <f ca="1">IFERROR(INDEX(MAESTRO!D:D,_xludf.AGGREGATE(15,6,ROW(MAESTRO!$B$3:$B$1000)/((MAESTRO!$B$3:$B$1000="CIVILES")*(UPPER(MAESTRO!$L$3:$L$1000)="CONFIRMADO")),ROWS($A$3:A85))),"")</f>
        <v/>
      </c>
      <c r="E85" s="10" t="str">
        <f ca="1">IFERROR(INDEX(MAESTRO!E:E,_xludf.AGGREGATE(15,6,ROW(MAESTRO!$B$3:$B$1000)/((MAESTRO!$B$3:$B$1000="CIVILES")*(UPPER(MAESTRO!$L$3:$L$1000)="CONFIRMADO")),ROWS($A$3:A85))),"")</f>
        <v/>
      </c>
      <c r="F85" s="10" t="str">
        <f ca="1">IFERROR(INDEX(MAESTRO!F:F,_xludf.AGGREGATE(15,6,ROW(MAESTRO!$B$3:$B$1000)/((MAESTRO!$B$3:$B$1000="CIVILES")*(UPPER(MAESTRO!$L$3:$L$1000)="CONFIRMADO")),ROWS($A$3:A85))),"")</f>
        <v/>
      </c>
      <c r="G85" s="10" t="str">
        <f ca="1">IFERROR(INDEX(MAESTRO!G:G,_xludf.AGGREGATE(15,6,ROW(MAESTRO!$B$3:$B$1000)/((MAESTRO!$B$3:$B$1000="CIVILES")*(UPPER(MAESTRO!$L$3:$L$1000)="CONFIRMADO")),ROWS($A$3:A85))),"")</f>
        <v/>
      </c>
      <c r="H85" s="10" t="str">
        <f ca="1">IFERROR(INDEX(MAESTRO!H:H,_xludf.AGGREGATE(15,6,ROW(MAESTRO!$B$3:$B$1000)/((MAESTRO!$B$3:$B$1000="CIVILES")*(UPPER(MAESTRO!$L$3:$L$1000)="CONFIRMADO")),ROWS($A$3:A85))),"")</f>
        <v/>
      </c>
      <c r="I85" s="10" t="str">
        <f ca="1">IFERROR(INDEX(MAESTRO!I:I,_xludf.AGGREGATE(15,6,ROW(MAESTRO!$B$3:$B$1000)/((MAESTRO!$B$3:$B$1000="CIVILES")*(UPPER(MAESTRO!$L$3:$L$1000)="CONFIRMADO")),ROWS($A$3:A85))),"")</f>
        <v/>
      </c>
      <c r="J85" s="10" t="str">
        <f ca="1">IFERROR(INDEX(MAESTRO!J:J,_xludf.AGGREGATE(15,6,ROW(MAESTRO!$B$3:$B$1000)/((MAESTRO!$B$3:$B$1000="CIVILES")*(UPPER(MAESTRO!$L$3:$L$1000)="CONFIRMADO")),ROWS($A$3:A85))),"")</f>
        <v/>
      </c>
      <c r="K85" s="10" t="str">
        <f ca="1">IFERROR(INDEX(MAESTRO!K:K,_xludf.AGGREGATE(15,6,ROW(MAESTRO!$B$3:$B$1000)/((MAESTRO!$B$3:$B$1000="CIVILES")*(UPPER(MAESTRO!$L$3:$L$1000)="CONFIRMADO")),ROWS($A$3:A85))),"")</f>
        <v/>
      </c>
      <c r="L85" s="10" t="str">
        <f ca="1">IFERROR(INDEX(MAESTRO!L:L,_xludf.AGGREGATE(15,6,ROW(MAESTRO!$B$3:$B$1000)/((MAESTRO!$B$3:$B$1000="CIVILES")*(UPPER(MAESTRO!$L$3:$L$1000)="CONFIRMADO")),ROWS($A$3:A85))),"")</f>
        <v/>
      </c>
      <c r="M85" s="10" t="str">
        <f ca="1">IFERROR(INDEX(MAESTRO!M:M,_xludf.AGGREGATE(15,6,ROW(MAESTRO!$B$3:$B$1000)/((MAESTRO!$B$3:$B$1000="CIVILES")*(UPPER(MAESTRO!$L$3:$L$1000)="CONFIRMADO")),ROWS($A$3:A85))),"")</f>
        <v/>
      </c>
      <c r="N85" s="10" t="str">
        <f ca="1">IFERROR(INDEX(MAESTRO!N:N,_xludf.AGGREGATE(15,6,ROW(MAESTRO!$B$3:$B$1000)/((MAESTRO!$B$3:$B$1000="CIVILES")*(UPPER(MAESTRO!$L$3:$L$1000)="CONFIRMADO")),ROWS($A$3:A85))),"")</f>
        <v/>
      </c>
      <c r="O85" s="10" t="str">
        <f ca="1">IFERROR(INDEX(MAESTRO!O:O,_xludf.AGGREGATE(15,6,ROW(MAESTRO!$B$3:$B$1000)/((MAESTRO!$B$3:$B$1000="CIVILES")*(UPPER(MAESTRO!$L$3:$L$1000)="CONFIRMADO")),ROWS($A$3:A85))),"")</f>
        <v/>
      </c>
      <c r="P85" s="10" t="str">
        <f ca="1">IFERROR(INDEX(MAESTRO!P:P,_xludf.AGGREGATE(15,6,ROW(MAESTRO!$B$3:$B$1000)/((MAESTRO!$B$3:$B$1000="CIVILES")*(UPPER(MAESTRO!$L$3:$L$1000)="CONFIRMADO")),ROWS($A$3:A85))),"")</f>
        <v/>
      </c>
      <c r="Q85" s="10" t="str">
        <f ca="1">IFERROR(INDEX(MAESTRO!Q:Q,_xludf.AGGREGATE(15,6,ROW(MAESTRO!$B$3:$B$1000)/((MAESTRO!$B$3:$B$1000="CIVILES")*(UPPER(MAESTRO!$L$3:$L$1000)="CONFIRMADO")),ROWS($A$3:A85))),"")</f>
        <v/>
      </c>
      <c r="R85" s="10" t="str">
        <f ca="1">IFERROR(INDEX(MAESTRO!R:R,_xludf.AGGREGATE(15,6,ROW(MAESTRO!$B$3:$B$1000)/((MAESTRO!$B$3:$B$1000="CIVILES")*(UPPER(MAESTRO!$L$3:$L$1000)="CONFIRMADO")),ROWS($A$3:A85))),"")</f>
        <v/>
      </c>
      <c r="S85" s="10" t="str">
        <f ca="1">IFERROR(INDEX(MAESTRO!S:S,_xludf.AGGREGATE(15,6,ROW(MAESTRO!$B$3:$B$1000)/((MAESTRO!$B$3:$B$1000="CIVILES")*(UPPER(MAESTRO!$L$3:$L$1000)="CONFIRMADO")),ROWS($A$3:A85))),"")</f>
        <v/>
      </c>
      <c r="T85" s="10" t="str">
        <f ca="1">IFERROR(INDEX(MAESTRO!T:T,_xludf.AGGREGATE(15,6,ROW(MAESTRO!$B$3:$B$1000)/((MAESTRO!$B$3:$B$1000="CIVILES")*(UPPER(MAESTRO!$L$3:$L$1000)="CONFIRMADO")),ROWS($A$3:A85))),"")</f>
        <v/>
      </c>
      <c r="U85" s="10" t="str">
        <f ca="1">IFERROR(INDEX(MAESTRO!U:U,_xludf.AGGREGATE(15,6,ROW(MAESTRO!$B$3:$B$1000)/((MAESTRO!$B$3:$B$1000="CIVILES")*(UPPER(MAESTRO!$L$3:$L$1000)="CONFIRMADO")),ROWS($A$3:A85))),"")</f>
        <v/>
      </c>
      <c r="V85" s="10" t="str">
        <f ca="1">IFERROR(INDEX(MAESTRO!V:V,_xludf.AGGREGATE(15,6,ROW(MAESTRO!$B$3:$B$1000)/((MAESTRO!$B$3:$B$1000="CIVILES")*(UPPER(MAESTRO!$L$3:$L$1000)="CONFIRMADO")),ROWS($A$3:A85))),"")</f>
        <v/>
      </c>
      <c r="W85" s="10" t="str">
        <f ca="1">IFERROR(INDEX(MAESTRO!W:W,_xludf.AGGREGATE(15,6,ROW(MAESTRO!$B$3:$B$1000)/((MAESTRO!$B$3:$B$1000="CIVILES")*(UPPER(MAESTRO!$L$3:$L$1000)="CONFIRMADO")),ROWS($A$3:A85))),"")</f>
        <v/>
      </c>
      <c r="X85" s="10" t="str">
        <f ca="1">IFERROR(INDEX(MAESTRO!X:X,_xludf.AGGREGATE(15,6,ROW(MAESTRO!$B$3:$B$1000)/((MAESTRO!$B$3:$B$1000="CIVILES")*(UPPER(MAESTRO!$L$3:$L$1000)="CONFIRMADO")),ROWS($A$3:A85))),"")</f>
        <v/>
      </c>
    </row>
    <row r="86" spans="1:24" ht="22.05" customHeight="1">
      <c r="A86" s="18" t="str">
        <f ca="1">IFERROR(INDEX(MAESTRO!A:A,_xludf.AGGREGATE(15,6,ROW(MAESTRO!$B$3:$B$1000)/((MAESTRO!$B$3:$B$1000="CIVILES")*(UPPER(MAESTRO!$L$3:$L$1000)="CONFIRMADO")),ROWS($A$3:A86))),"")</f>
        <v/>
      </c>
      <c r="B86" s="18" t="str">
        <f ca="1">IFERROR(INDEX(MAESTRO!B:B,_xludf.AGGREGATE(15,6,ROW(MAESTRO!$B$3:$B$1000)/((MAESTRO!$B$3:$B$1000="CIVILES")*(UPPER(MAESTRO!$L$3:$L$1000)="CONFIRMADO")),ROWS($A$3:A86))),"")</f>
        <v/>
      </c>
      <c r="C86" s="18" t="str">
        <f ca="1">IFERROR(INDEX(MAESTRO!C:C,_xludf.AGGREGATE(15,6,ROW(MAESTRO!$B$3:$B$1000)/((MAESTRO!$B$3:$B$1000="CIVILES")*(UPPER(MAESTRO!$L$3:$L$1000)="CONFIRMADO")),ROWS($A$3:A86))),"")</f>
        <v/>
      </c>
      <c r="D86" s="18" t="str">
        <f ca="1">IFERROR(INDEX(MAESTRO!D:D,_xludf.AGGREGATE(15,6,ROW(MAESTRO!$B$3:$B$1000)/((MAESTRO!$B$3:$B$1000="CIVILES")*(UPPER(MAESTRO!$L$3:$L$1000)="CONFIRMADO")),ROWS($A$3:A86))),"")</f>
        <v/>
      </c>
      <c r="E86" s="18" t="str">
        <f ca="1">IFERROR(INDEX(MAESTRO!E:E,_xludf.AGGREGATE(15,6,ROW(MAESTRO!$B$3:$B$1000)/((MAESTRO!$B$3:$B$1000="CIVILES")*(UPPER(MAESTRO!$L$3:$L$1000)="CONFIRMADO")),ROWS($A$3:A86))),"")</f>
        <v/>
      </c>
      <c r="F86" s="18" t="str">
        <f ca="1">IFERROR(INDEX(MAESTRO!F:F,_xludf.AGGREGATE(15,6,ROW(MAESTRO!$B$3:$B$1000)/((MAESTRO!$B$3:$B$1000="CIVILES")*(UPPER(MAESTRO!$L$3:$L$1000)="CONFIRMADO")),ROWS($A$3:A86))),"")</f>
        <v/>
      </c>
      <c r="G86" s="18" t="str">
        <f ca="1">IFERROR(INDEX(MAESTRO!G:G,_xludf.AGGREGATE(15,6,ROW(MAESTRO!$B$3:$B$1000)/((MAESTRO!$B$3:$B$1000="CIVILES")*(UPPER(MAESTRO!$L$3:$L$1000)="CONFIRMADO")),ROWS($A$3:A86))),"")</f>
        <v/>
      </c>
      <c r="H86" s="18" t="str">
        <f ca="1">IFERROR(INDEX(MAESTRO!H:H,_xludf.AGGREGATE(15,6,ROW(MAESTRO!$B$3:$B$1000)/((MAESTRO!$B$3:$B$1000="CIVILES")*(UPPER(MAESTRO!$L$3:$L$1000)="CONFIRMADO")),ROWS($A$3:A86))),"")</f>
        <v/>
      </c>
      <c r="I86" s="18" t="str">
        <f ca="1">IFERROR(INDEX(MAESTRO!I:I,_xludf.AGGREGATE(15,6,ROW(MAESTRO!$B$3:$B$1000)/((MAESTRO!$B$3:$B$1000="CIVILES")*(UPPER(MAESTRO!$L$3:$L$1000)="CONFIRMADO")),ROWS($A$3:A86))),"")</f>
        <v/>
      </c>
      <c r="J86" s="18" t="str">
        <f ca="1">IFERROR(INDEX(MAESTRO!J:J,_xludf.AGGREGATE(15,6,ROW(MAESTRO!$B$3:$B$1000)/((MAESTRO!$B$3:$B$1000="CIVILES")*(UPPER(MAESTRO!$L$3:$L$1000)="CONFIRMADO")),ROWS($A$3:A86))),"")</f>
        <v/>
      </c>
      <c r="K86" s="18" t="str">
        <f ca="1">IFERROR(INDEX(MAESTRO!K:K,_xludf.AGGREGATE(15,6,ROW(MAESTRO!$B$3:$B$1000)/((MAESTRO!$B$3:$B$1000="CIVILES")*(UPPER(MAESTRO!$L$3:$L$1000)="CONFIRMADO")),ROWS($A$3:A86))),"")</f>
        <v/>
      </c>
      <c r="L86" s="18" t="str">
        <f ca="1">IFERROR(INDEX(MAESTRO!L:L,_xludf.AGGREGATE(15,6,ROW(MAESTRO!$B$3:$B$1000)/((MAESTRO!$B$3:$B$1000="CIVILES")*(UPPER(MAESTRO!$L$3:$L$1000)="CONFIRMADO")),ROWS($A$3:A86))),"")</f>
        <v/>
      </c>
      <c r="M86" s="18" t="str">
        <f ca="1">IFERROR(INDEX(MAESTRO!M:M,_xludf.AGGREGATE(15,6,ROW(MAESTRO!$B$3:$B$1000)/((MAESTRO!$B$3:$B$1000="CIVILES")*(UPPER(MAESTRO!$L$3:$L$1000)="CONFIRMADO")),ROWS($A$3:A86))),"")</f>
        <v/>
      </c>
      <c r="N86" s="18" t="str">
        <f ca="1">IFERROR(INDEX(MAESTRO!N:N,_xludf.AGGREGATE(15,6,ROW(MAESTRO!$B$3:$B$1000)/((MAESTRO!$B$3:$B$1000="CIVILES")*(UPPER(MAESTRO!$L$3:$L$1000)="CONFIRMADO")),ROWS($A$3:A86))),"")</f>
        <v/>
      </c>
      <c r="O86" s="18" t="str">
        <f ca="1">IFERROR(INDEX(MAESTRO!O:O,_xludf.AGGREGATE(15,6,ROW(MAESTRO!$B$3:$B$1000)/((MAESTRO!$B$3:$B$1000="CIVILES")*(UPPER(MAESTRO!$L$3:$L$1000)="CONFIRMADO")),ROWS($A$3:A86))),"")</f>
        <v/>
      </c>
      <c r="P86" s="18" t="str">
        <f ca="1">IFERROR(INDEX(MAESTRO!P:P,_xludf.AGGREGATE(15,6,ROW(MAESTRO!$B$3:$B$1000)/((MAESTRO!$B$3:$B$1000="CIVILES")*(UPPER(MAESTRO!$L$3:$L$1000)="CONFIRMADO")),ROWS($A$3:A86))),"")</f>
        <v/>
      </c>
      <c r="Q86" s="18" t="str">
        <f ca="1">IFERROR(INDEX(MAESTRO!Q:Q,_xludf.AGGREGATE(15,6,ROW(MAESTRO!$B$3:$B$1000)/((MAESTRO!$B$3:$B$1000="CIVILES")*(UPPER(MAESTRO!$L$3:$L$1000)="CONFIRMADO")),ROWS($A$3:A86))),"")</f>
        <v/>
      </c>
      <c r="R86" s="18" t="str">
        <f ca="1">IFERROR(INDEX(MAESTRO!R:R,_xludf.AGGREGATE(15,6,ROW(MAESTRO!$B$3:$B$1000)/((MAESTRO!$B$3:$B$1000="CIVILES")*(UPPER(MAESTRO!$L$3:$L$1000)="CONFIRMADO")),ROWS($A$3:A86))),"")</f>
        <v/>
      </c>
      <c r="S86" s="18" t="str">
        <f ca="1">IFERROR(INDEX(MAESTRO!S:S,_xludf.AGGREGATE(15,6,ROW(MAESTRO!$B$3:$B$1000)/((MAESTRO!$B$3:$B$1000="CIVILES")*(UPPER(MAESTRO!$L$3:$L$1000)="CONFIRMADO")),ROWS($A$3:A86))),"")</f>
        <v/>
      </c>
      <c r="T86" s="18" t="str">
        <f ca="1">IFERROR(INDEX(MAESTRO!T:T,_xludf.AGGREGATE(15,6,ROW(MAESTRO!$B$3:$B$1000)/((MAESTRO!$B$3:$B$1000="CIVILES")*(UPPER(MAESTRO!$L$3:$L$1000)="CONFIRMADO")),ROWS($A$3:A86))),"")</f>
        <v/>
      </c>
      <c r="U86" s="18" t="str">
        <f ca="1">IFERROR(INDEX(MAESTRO!U:U,_xludf.AGGREGATE(15,6,ROW(MAESTRO!$B$3:$B$1000)/((MAESTRO!$B$3:$B$1000="CIVILES")*(UPPER(MAESTRO!$L$3:$L$1000)="CONFIRMADO")),ROWS($A$3:A86))),"")</f>
        <v/>
      </c>
      <c r="V86" s="18" t="str">
        <f ca="1">IFERROR(INDEX(MAESTRO!V:V,_xludf.AGGREGATE(15,6,ROW(MAESTRO!$B$3:$B$1000)/((MAESTRO!$B$3:$B$1000="CIVILES")*(UPPER(MAESTRO!$L$3:$L$1000)="CONFIRMADO")),ROWS($A$3:A86))),"")</f>
        <v/>
      </c>
      <c r="W86" s="18" t="str">
        <f ca="1">IFERROR(INDEX(MAESTRO!W:W,_xludf.AGGREGATE(15,6,ROW(MAESTRO!$B$3:$B$1000)/((MAESTRO!$B$3:$B$1000="CIVILES")*(UPPER(MAESTRO!$L$3:$L$1000)="CONFIRMADO")),ROWS($A$3:A86))),"")</f>
        <v/>
      </c>
      <c r="X86" s="18" t="str">
        <f ca="1">IFERROR(INDEX(MAESTRO!X:X,_xludf.AGGREGATE(15,6,ROW(MAESTRO!$B$3:$B$1000)/((MAESTRO!$B$3:$B$1000="CIVILES")*(UPPER(MAESTRO!$L$3:$L$1000)="CONFIRMADO")),ROWS($A$3:A86))),"")</f>
        <v/>
      </c>
    </row>
    <row r="87" spans="1:24" ht="22.05" customHeight="1">
      <c r="A87" s="10" t="str">
        <f ca="1">IFERROR(INDEX(MAESTRO!A:A,_xludf.AGGREGATE(15,6,ROW(MAESTRO!$B$3:$B$1000)/((MAESTRO!$B$3:$B$1000="CIVILES")*(UPPER(MAESTRO!$L$3:$L$1000)="CONFIRMADO")),ROWS($A$3:A87))),"")</f>
        <v/>
      </c>
      <c r="B87" s="10" t="str">
        <f ca="1">IFERROR(INDEX(MAESTRO!B:B,_xludf.AGGREGATE(15,6,ROW(MAESTRO!$B$3:$B$1000)/((MAESTRO!$B$3:$B$1000="CIVILES")*(UPPER(MAESTRO!$L$3:$L$1000)="CONFIRMADO")),ROWS($A$3:A87))),"")</f>
        <v/>
      </c>
      <c r="C87" s="10" t="str">
        <f ca="1">IFERROR(INDEX(MAESTRO!C:C,_xludf.AGGREGATE(15,6,ROW(MAESTRO!$B$3:$B$1000)/((MAESTRO!$B$3:$B$1000="CIVILES")*(UPPER(MAESTRO!$L$3:$L$1000)="CONFIRMADO")),ROWS($A$3:A87))),"")</f>
        <v/>
      </c>
      <c r="D87" s="10" t="str">
        <f ca="1">IFERROR(INDEX(MAESTRO!D:D,_xludf.AGGREGATE(15,6,ROW(MAESTRO!$B$3:$B$1000)/((MAESTRO!$B$3:$B$1000="CIVILES")*(UPPER(MAESTRO!$L$3:$L$1000)="CONFIRMADO")),ROWS($A$3:A87))),"")</f>
        <v/>
      </c>
      <c r="E87" s="10" t="str">
        <f ca="1">IFERROR(INDEX(MAESTRO!E:E,_xludf.AGGREGATE(15,6,ROW(MAESTRO!$B$3:$B$1000)/((MAESTRO!$B$3:$B$1000="CIVILES")*(UPPER(MAESTRO!$L$3:$L$1000)="CONFIRMADO")),ROWS($A$3:A87))),"")</f>
        <v/>
      </c>
      <c r="F87" s="10" t="str">
        <f ca="1">IFERROR(INDEX(MAESTRO!F:F,_xludf.AGGREGATE(15,6,ROW(MAESTRO!$B$3:$B$1000)/((MAESTRO!$B$3:$B$1000="CIVILES")*(UPPER(MAESTRO!$L$3:$L$1000)="CONFIRMADO")),ROWS($A$3:A87))),"")</f>
        <v/>
      </c>
      <c r="G87" s="10" t="str">
        <f ca="1">IFERROR(INDEX(MAESTRO!G:G,_xludf.AGGREGATE(15,6,ROW(MAESTRO!$B$3:$B$1000)/((MAESTRO!$B$3:$B$1000="CIVILES")*(UPPER(MAESTRO!$L$3:$L$1000)="CONFIRMADO")),ROWS($A$3:A87))),"")</f>
        <v/>
      </c>
      <c r="H87" s="10" t="str">
        <f ca="1">IFERROR(INDEX(MAESTRO!H:H,_xludf.AGGREGATE(15,6,ROW(MAESTRO!$B$3:$B$1000)/((MAESTRO!$B$3:$B$1000="CIVILES")*(UPPER(MAESTRO!$L$3:$L$1000)="CONFIRMADO")),ROWS($A$3:A87))),"")</f>
        <v/>
      </c>
      <c r="I87" s="10" t="str">
        <f ca="1">IFERROR(INDEX(MAESTRO!I:I,_xludf.AGGREGATE(15,6,ROW(MAESTRO!$B$3:$B$1000)/((MAESTRO!$B$3:$B$1000="CIVILES")*(UPPER(MAESTRO!$L$3:$L$1000)="CONFIRMADO")),ROWS($A$3:A87))),"")</f>
        <v/>
      </c>
      <c r="J87" s="10" t="str">
        <f ca="1">IFERROR(INDEX(MAESTRO!J:J,_xludf.AGGREGATE(15,6,ROW(MAESTRO!$B$3:$B$1000)/((MAESTRO!$B$3:$B$1000="CIVILES")*(UPPER(MAESTRO!$L$3:$L$1000)="CONFIRMADO")),ROWS($A$3:A87))),"")</f>
        <v/>
      </c>
      <c r="K87" s="10" t="str">
        <f ca="1">IFERROR(INDEX(MAESTRO!K:K,_xludf.AGGREGATE(15,6,ROW(MAESTRO!$B$3:$B$1000)/((MAESTRO!$B$3:$B$1000="CIVILES")*(UPPER(MAESTRO!$L$3:$L$1000)="CONFIRMADO")),ROWS($A$3:A87))),"")</f>
        <v/>
      </c>
      <c r="L87" s="10" t="str">
        <f ca="1">IFERROR(INDEX(MAESTRO!L:L,_xludf.AGGREGATE(15,6,ROW(MAESTRO!$B$3:$B$1000)/((MAESTRO!$B$3:$B$1000="CIVILES")*(UPPER(MAESTRO!$L$3:$L$1000)="CONFIRMADO")),ROWS($A$3:A87))),"")</f>
        <v/>
      </c>
      <c r="M87" s="10" t="str">
        <f ca="1">IFERROR(INDEX(MAESTRO!M:M,_xludf.AGGREGATE(15,6,ROW(MAESTRO!$B$3:$B$1000)/((MAESTRO!$B$3:$B$1000="CIVILES")*(UPPER(MAESTRO!$L$3:$L$1000)="CONFIRMADO")),ROWS($A$3:A87))),"")</f>
        <v/>
      </c>
      <c r="N87" s="10" t="str">
        <f ca="1">IFERROR(INDEX(MAESTRO!N:N,_xludf.AGGREGATE(15,6,ROW(MAESTRO!$B$3:$B$1000)/((MAESTRO!$B$3:$B$1000="CIVILES")*(UPPER(MAESTRO!$L$3:$L$1000)="CONFIRMADO")),ROWS($A$3:A87))),"")</f>
        <v/>
      </c>
      <c r="O87" s="10" t="str">
        <f ca="1">IFERROR(INDEX(MAESTRO!O:O,_xludf.AGGREGATE(15,6,ROW(MAESTRO!$B$3:$B$1000)/((MAESTRO!$B$3:$B$1000="CIVILES")*(UPPER(MAESTRO!$L$3:$L$1000)="CONFIRMADO")),ROWS($A$3:A87))),"")</f>
        <v/>
      </c>
      <c r="P87" s="10" t="str">
        <f ca="1">IFERROR(INDEX(MAESTRO!P:P,_xludf.AGGREGATE(15,6,ROW(MAESTRO!$B$3:$B$1000)/((MAESTRO!$B$3:$B$1000="CIVILES")*(UPPER(MAESTRO!$L$3:$L$1000)="CONFIRMADO")),ROWS($A$3:A87))),"")</f>
        <v/>
      </c>
      <c r="Q87" s="10" t="str">
        <f ca="1">IFERROR(INDEX(MAESTRO!Q:Q,_xludf.AGGREGATE(15,6,ROW(MAESTRO!$B$3:$B$1000)/((MAESTRO!$B$3:$B$1000="CIVILES")*(UPPER(MAESTRO!$L$3:$L$1000)="CONFIRMADO")),ROWS($A$3:A87))),"")</f>
        <v/>
      </c>
      <c r="R87" s="10" t="str">
        <f ca="1">IFERROR(INDEX(MAESTRO!R:R,_xludf.AGGREGATE(15,6,ROW(MAESTRO!$B$3:$B$1000)/((MAESTRO!$B$3:$B$1000="CIVILES")*(UPPER(MAESTRO!$L$3:$L$1000)="CONFIRMADO")),ROWS($A$3:A87))),"")</f>
        <v/>
      </c>
      <c r="S87" s="10" t="str">
        <f ca="1">IFERROR(INDEX(MAESTRO!S:S,_xludf.AGGREGATE(15,6,ROW(MAESTRO!$B$3:$B$1000)/((MAESTRO!$B$3:$B$1000="CIVILES")*(UPPER(MAESTRO!$L$3:$L$1000)="CONFIRMADO")),ROWS($A$3:A87))),"")</f>
        <v/>
      </c>
      <c r="T87" s="10" t="str">
        <f ca="1">IFERROR(INDEX(MAESTRO!T:T,_xludf.AGGREGATE(15,6,ROW(MAESTRO!$B$3:$B$1000)/((MAESTRO!$B$3:$B$1000="CIVILES")*(UPPER(MAESTRO!$L$3:$L$1000)="CONFIRMADO")),ROWS($A$3:A87))),"")</f>
        <v/>
      </c>
      <c r="U87" s="10" t="str">
        <f ca="1">IFERROR(INDEX(MAESTRO!U:U,_xludf.AGGREGATE(15,6,ROW(MAESTRO!$B$3:$B$1000)/((MAESTRO!$B$3:$B$1000="CIVILES")*(UPPER(MAESTRO!$L$3:$L$1000)="CONFIRMADO")),ROWS($A$3:A87))),"")</f>
        <v/>
      </c>
      <c r="V87" s="10" t="str">
        <f ca="1">IFERROR(INDEX(MAESTRO!V:V,_xludf.AGGREGATE(15,6,ROW(MAESTRO!$B$3:$B$1000)/((MAESTRO!$B$3:$B$1000="CIVILES")*(UPPER(MAESTRO!$L$3:$L$1000)="CONFIRMADO")),ROWS($A$3:A87))),"")</f>
        <v/>
      </c>
      <c r="W87" s="10" t="str">
        <f ca="1">IFERROR(INDEX(MAESTRO!W:W,_xludf.AGGREGATE(15,6,ROW(MAESTRO!$B$3:$B$1000)/((MAESTRO!$B$3:$B$1000="CIVILES")*(UPPER(MAESTRO!$L$3:$L$1000)="CONFIRMADO")),ROWS($A$3:A87))),"")</f>
        <v/>
      </c>
      <c r="X87" s="10" t="str">
        <f ca="1">IFERROR(INDEX(MAESTRO!X:X,_xludf.AGGREGATE(15,6,ROW(MAESTRO!$B$3:$B$1000)/((MAESTRO!$B$3:$B$1000="CIVILES")*(UPPER(MAESTRO!$L$3:$L$1000)="CONFIRMADO")),ROWS($A$3:A87))),"")</f>
        <v/>
      </c>
    </row>
    <row r="88" spans="1:24" ht="22.05" customHeight="1">
      <c r="A88" s="18" t="str">
        <f ca="1">IFERROR(INDEX(MAESTRO!A:A,_xludf.AGGREGATE(15,6,ROW(MAESTRO!$B$3:$B$1000)/((MAESTRO!$B$3:$B$1000="CIVILES")*(UPPER(MAESTRO!$L$3:$L$1000)="CONFIRMADO")),ROWS($A$3:A88))),"")</f>
        <v/>
      </c>
      <c r="B88" s="18" t="str">
        <f ca="1">IFERROR(INDEX(MAESTRO!B:B,_xludf.AGGREGATE(15,6,ROW(MAESTRO!$B$3:$B$1000)/((MAESTRO!$B$3:$B$1000="CIVILES")*(UPPER(MAESTRO!$L$3:$L$1000)="CONFIRMADO")),ROWS($A$3:A88))),"")</f>
        <v/>
      </c>
      <c r="C88" s="18" t="str">
        <f ca="1">IFERROR(INDEX(MAESTRO!C:C,_xludf.AGGREGATE(15,6,ROW(MAESTRO!$B$3:$B$1000)/((MAESTRO!$B$3:$B$1000="CIVILES")*(UPPER(MAESTRO!$L$3:$L$1000)="CONFIRMADO")),ROWS($A$3:A88))),"")</f>
        <v/>
      </c>
      <c r="D88" s="18" t="str">
        <f ca="1">IFERROR(INDEX(MAESTRO!D:D,_xludf.AGGREGATE(15,6,ROW(MAESTRO!$B$3:$B$1000)/((MAESTRO!$B$3:$B$1000="CIVILES")*(UPPER(MAESTRO!$L$3:$L$1000)="CONFIRMADO")),ROWS($A$3:A88))),"")</f>
        <v/>
      </c>
      <c r="E88" s="18" t="str">
        <f ca="1">IFERROR(INDEX(MAESTRO!E:E,_xludf.AGGREGATE(15,6,ROW(MAESTRO!$B$3:$B$1000)/((MAESTRO!$B$3:$B$1000="CIVILES")*(UPPER(MAESTRO!$L$3:$L$1000)="CONFIRMADO")),ROWS($A$3:A88))),"")</f>
        <v/>
      </c>
      <c r="F88" s="18" t="str">
        <f ca="1">IFERROR(INDEX(MAESTRO!F:F,_xludf.AGGREGATE(15,6,ROW(MAESTRO!$B$3:$B$1000)/((MAESTRO!$B$3:$B$1000="CIVILES")*(UPPER(MAESTRO!$L$3:$L$1000)="CONFIRMADO")),ROWS($A$3:A88))),"")</f>
        <v/>
      </c>
      <c r="G88" s="18" t="str">
        <f ca="1">IFERROR(INDEX(MAESTRO!G:G,_xludf.AGGREGATE(15,6,ROW(MAESTRO!$B$3:$B$1000)/((MAESTRO!$B$3:$B$1000="CIVILES")*(UPPER(MAESTRO!$L$3:$L$1000)="CONFIRMADO")),ROWS($A$3:A88))),"")</f>
        <v/>
      </c>
      <c r="H88" s="18" t="str">
        <f ca="1">IFERROR(INDEX(MAESTRO!H:H,_xludf.AGGREGATE(15,6,ROW(MAESTRO!$B$3:$B$1000)/((MAESTRO!$B$3:$B$1000="CIVILES")*(UPPER(MAESTRO!$L$3:$L$1000)="CONFIRMADO")),ROWS($A$3:A88))),"")</f>
        <v/>
      </c>
      <c r="I88" s="18" t="str">
        <f ca="1">IFERROR(INDEX(MAESTRO!I:I,_xludf.AGGREGATE(15,6,ROW(MAESTRO!$B$3:$B$1000)/((MAESTRO!$B$3:$B$1000="CIVILES")*(UPPER(MAESTRO!$L$3:$L$1000)="CONFIRMADO")),ROWS($A$3:A88))),"")</f>
        <v/>
      </c>
      <c r="J88" s="18" t="str">
        <f ca="1">IFERROR(INDEX(MAESTRO!J:J,_xludf.AGGREGATE(15,6,ROW(MAESTRO!$B$3:$B$1000)/((MAESTRO!$B$3:$B$1000="CIVILES")*(UPPER(MAESTRO!$L$3:$L$1000)="CONFIRMADO")),ROWS($A$3:A88))),"")</f>
        <v/>
      </c>
      <c r="K88" s="18" t="str">
        <f ca="1">IFERROR(INDEX(MAESTRO!K:K,_xludf.AGGREGATE(15,6,ROW(MAESTRO!$B$3:$B$1000)/((MAESTRO!$B$3:$B$1000="CIVILES")*(UPPER(MAESTRO!$L$3:$L$1000)="CONFIRMADO")),ROWS($A$3:A88))),"")</f>
        <v/>
      </c>
      <c r="L88" s="18" t="str">
        <f ca="1">IFERROR(INDEX(MAESTRO!L:L,_xludf.AGGREGATE(15,6,ROW(MAESTRO!$B$3:$B$1000)/((MAESTRO!$B$3:$B$1000="CIVILES")*(UPPER(MAESTRO!$L$3:$L$1000)="CONFIRMADO")),ROWS($A$3:A88))),"")</f>
        <v/>
      </c>
      <c r="M88" s="18" t="str">
        <f ca="1">IFERROR(INDEX(MAESTRO!M:M,_xludf.AGGREGATE(15,6,ROW(MAESTRO!$B$3:$B$1000)/((MAESTRO!$B$3:$B$1000="CIVILES")*(UPPER(MAESTRO!$L$3:$L$1000)="CONFIRMADO")),ROWS($A$3:A88))),"")</f>
        <v/>
      </c>
      <c r="N88" s="18" t="str">
        <f ca="1">IFERROR(INDEX(MAESTRO!N:N,_xludf.AGGREGATE(15,6,ROW(MAESTRO!$B$3:$B$1000)/((MAESTRO!$B$3:$B$1000="CIVILES")*(UPPER(MAESTRO!$L$3:$L$1000)="CONFIRMADO")),ROWS($A$3:A88))),"")</f>
        <v/>
      </c>
      <c r="O88" s="18" t="str">
        <f ca="1">IFERROR(INDEX(MAESTRO!O:O,_xludf.AGGREGATE(15,6,ROW(MAESTRO!$B$3:$B$1000)/((MAESTRO!$B$3:$B$1000="CIVILES")*(UPPER(MAESTRO!$L$3:$L$1000)="CONFIRMADO")),ROWS($A$3:A88))),"")</f>
        <v/>
      </c>
      <c r="P88" s="18" t="str">
        <f ca="1">IFERROR(INDEX(MAESTRO!P:P,_xludf.AGGREGATE(15,6,ROW(MAESTRO!$B$3:$B$1000)/((MAESTRO!$B$3:$B$1000="CIVILES")*(UPPER(MAESTRO!$L$3:$L$1000)="CONFIRMADO")),ROWS($A$3:A88))),"")</f>
        <v/>
      </c>
      <c r="Q88" s="18" t="str">
        <f ca="1">IFERROR(INDEX(MAESTRO!Q:Q,_xludf.AGGREGATE(15,6,ROW(MAESTRO!$B$3:$B$1000)/((MAESTRO!$B$3:$B$1000="CIVILES")*(UPPER(MAESTRO!$L$3:$L$1000)="CONFIRMADO")),ROWS($A$3:A88))),"")</f>
        <v/>
      </c>
      <c r="R88" s="18" t="str">
        <f ca="1">IFERROR(INDEX(MAESTRO!R:R,_xludf.AGGREGATE(15,6,ROW(MAESTRO!$B$3:$B$1000)/((MAESTRO!$B$3:$B$1000="CIVILES")*(UPPER(MAESTRO!$L$3:$L$1000)="CONFIRMADO")),ROWS($A$3:A88))),"")</f>
        <v/>
      </c>
      <c r="S88" s="18" t="str">
        <f ca="1">IFERROR(INDEX(MAESTRO!S:S,_xludf.AGGREGATE(15,6,ROW(MAESTRO!$B$3:$B$1000)/((MAESTRO!$B$3:$B$1000="CIVILES")*(UPPER(MAESTRO!$L$3:$L$1000)="CONFIRMADO")),ROWS($A$3:A88))),"")</f>
        <v/>
      </c>
      <c r="T88" s="18" t="str">
        <f ca="1">IFERROR(INDEX(MAESTRO!T:T,_xludf.AGGREGATE(15,6,ROW(MAESTRO!$B$3:$B$1000)/((MAESTRO!$B$3:$B$1000="CIVILES")*(UPPER(MAESTRO!$L$3:$L$1000)="CONFIRMADO")),ROWS($A$3:A88))),"")</f>
        <v/>
      </c>
      <c r="U88" s="18" t="str">
        <f ca="1">IFERROR(INDEX(MAESTRO!U:U,_xludf.AGGREGATE(15,6,ROW(MAESTRO!$B$3:$B$1000)/((MAESTRO!$B$3:$B$1000="CIVILES")*(UPPER(MAESTRO!$L$3:$L$1000)="CONFIRMADO")),ROWS($A$3:A88))),"")</f>
        <v/>
      </c>
      <c r="V88" s="18" t="str">
        <f ca="1">IFERROR(INDEX(MAESTRO!V:V,_xludf.AGGREGATE(15,6,ROW(MAESTRO!$B$3:$B$1000)/((MAESTRO!$B$3:$B$1000="CIVILES")*(UPPER(MAESTRO!$L$3:$L$1000)="CONFIRMADO")),ROWS($A$3:A88))),"")</f>
        <v/>
      </c>
      <c r="W88" s="18" t="str">
        <f ca="1">IFERROR(INDEX(MAESTRO!W:W,_xludf.AGGREGATE(15,6,ROW(MAESTRO!$B$3:$B$1000)/((MAESTRO!$B$3:$B$1000="CIVILES")*(UPPER(MAESTRO!$L$3:$L$1000)="CONFIRMADO")),ROWS($A$3:A88))),"")</f>
        <v/>
      </c>
      <c r="X88" s="18" t="str">
        <f ca="1">IFERROR(INDEX(MAESTRO!X:X,_xludf.AGGREGATE(15,6,ROW(MAESTRO!$B$3:$B$1000)/((MAESTRO!$B$3:$B$1000="CIVILES")*(UPPER(MAESTRO!$L$3:$L$1000)="CONFIRMADO")),ROWS($A$3:A88))),"")</f>
        <v/>
      </c>
    </row>
    <row r="89" spans="1:24" ht="22.05" customHeight="1">
      <c r="A89" s="10" t="str">
        <f ca="1">IFERROR(INDEX(MAESTRO!A:A,_xludf.AGGREGATE(15,6,ROW(MAESTRO!$B$3:$B$1000)/((MAESTRO!$B$3:$B$1000="CIVILES")*(UPPER(MAESTRO!$L$3:$L$1000)="CONFIRMADO")),ROWS($A$3:A89))),"")</f>
        <v/>
      </c>
      <c r="B89" s="10" t="str">
        <f ca="1">IFERROR(INDEX(MAESTRO!B:B,_xludf.AGGREGATE(15,6,ROW(MAESTRO!$B$3:$B$1000)/((MAESTRO!$B$3:$B$1000="CIVILES")*(UPPER(MAESTRO!$L$3:$L$1000)="CONFIRMADO")),ROWS($A$3:A89))),"")</f>
        <v/>
      </c>
      <c r="C89" s="10" t="str">
        <f ca="1">IFERROR(INDEX(MAESTRO!C:C,_xludf.AGGREGATE(15,6,ROW(MAESTRO!$B$3:$B$1000)/((MAESTRO!$B$3:$B$1000="CIVILES")*(UPPER(MAESTRO!$L$3:$L$1000)="CONFIRMADO")),ROWS($A$3:A89))),"")</f>
        <v/>
      </c>
      <c r="D89" s="10" t="str">
        <f ca="1">IFERROR(INDEX(MAESTRO!D:D,_xludf.AGGREGATE(15,6,ROW(MAESTRO!$B$3:$B$1000)/((MAESTRO!$B$3:$B$1000="CIVILES")*(UPPER(MAESTRO!$L$3:$L$1000)="CONFIRMADO")),ROWS($A$3:A89))),"")</f>
        <v/>
      </c>
      <c r="E89" s="10" t="str">
        <f ca="1">IFERROR(INDEX(MAESTRO!E:E,_xludf.AGGREGATE(15,6,ROW(MAESTRO!$B$3:$B$1000)/((MAESTRO!$B$3:$B$1000="CIVILES")*(UPPER(MAESTRO!$L$3:$L$1000)="CONFIRMADO")),ROWS($A$3:A89))),"")</f>
        <v/>
      </c>
      <c r="F89" s="10" t="str">
        <f ca="1">IFERROR(INDEX(MAESTRO!F:F,_xludf.AGGREGATE(15,6,ROW(MAESTRO!$B$3:$B$1000)/((MAESTRO!$B$3:$B$1000="CIVILES")*(UPPER(MAESTRO!$L$3:$L$1000)="CONFIRMADO")),ROWS($A$3:A89))),"")</f>
        <v/>
      </c>
      <c r="G89" s="10" t="str">
        <f ca="1">IFERROR(INDEX(MAESTRO!G:G,_xludf.AGGREGATE(15,6,ROW(MAESTRO!$B$3:$B$1000)/((MAESTRO!$B$3:$B$1000="CIVILES")*(UPPER(MAESTRO!$L$3:$L$1000)="CONFIRMADO")),ROWS($A$3:A89))),"")</f>
        <v/>
      </c>
      <c r="H89" s="10" t="str">
        <f ca="1">IFERROR(INDEX(MAESTRO!H:H,_xludf.AGGREGATE(15,6,ROW(MAESTRO!$B$3:$B$1000)/((MAESTRO!$B$3:$B$1000="CIVILES")*(UPPER(MAESTRO!$L$3:$L$1000)="CONFIRMADO")),ROWS($A$3:A89))),"")</f>
        <v/>
      </c>
      <c r="I89" s="10" t="str">
        <f ca="1">IFERROR(INDEX(MAESTRO!I:I,_xludf.AGGREGATE(15,6,ROW(MAESTRO!$B$3:$B$1000)/((MAESTRO!$B$3:$B$1000="CIVILES")*(UPPER(MAESTRO!$L$3:$L$1000)="CONFIRMADO")),ROWS($A$3:A89))),"")</f>
        <v/>
      </c>
      <c r="J89" s="10" t="str">
        <f ca="1">IFERROR(INDEX(MAESTRO!J:J,_xludf.AGGREGATE(15,6,ROW(MAESTRO!$B$3:$B$1000)/((MAESTRO!$B$3:$B$1000="CIVILES")*(UPPER(MAESTRO!$L$3:$L$1000)="CONFIRMADO")),ROWS($A$3:A89))),"")</f>
        <v/>
      </c>
      <c r="K89" s="10" t="str">
        <f ca="1">IFERROR(INDEX(MAESTRO!K:K,_xludf.AGGREGATE(15,6,ROW(MAESTRO!$B$3:$B$1000)/((MAESTRO!$B$3:$B$1000="CIVILES")*(UPPER(MAESTRO!$L$3:$L$1000)="CONFIRMADO")),ROWS($A$3:A89))),"")</f>
        <v/>
      </c>
      <c r="L89" s="10" t="str">
        <f ca="1">IFERROR(INDEX(MAESTRO!L:L,_xludf.AGGREGATE(15,6,ROW(MAESTRO!$B$3:$B$1000)/((MAESTRO!$B$3:$B$1000="CIVILES")*(UPPER(MAESTRO!$L$3:$L$1000)="CONFIRMADO")),ROWS($A$3:A89))),"")</f>
        <v/>
      </c>
      <c r="M89" s="10" t="str">
        <f ca="1">IFERROR(INDEX(MAESTRO!M:M,_xludf.AGGREGATE(15,6,ROW(MAESTRO!$B$3:$B$1000)/((MAESTRO!$B$3:$B$1000="CIVILES")*(UPPER(MAESTRO!$L$3:$L$1000)="CONFIRMADO")),ROWS($A$3:A89))),"")</f>
        <v/>
      </c>
      <c r="N89" s="10" t="str">
        <f ca="1">IFERROR(INDEX(MAESTRO!N:N,_xludf.AGGREGATE(15,6,ROW(MAESTRO!$B$3:$B$1000)/((MAESTRO!$B$3:$B$1000="CIVILES")*(UPPER(MAESTRO!$L$3:$L$1000)="CONFIRMADO")),ROWS($A$3:A89))),"")</f>
        <v/>
      </c>
      <c r="O89" s="10" t="str">
        <f ca="1">IFERROR(INDEX(MAESTRO!O:O,_xludf.AGGREGATE(15,6,ROW(MAESTRO!$B$3:$B$1000)/((MAESTRO!$B$3:$B$1000="CIVILES")*(UPPER(MAESTRO!$L$3:$L$1000)="CONFIRMADO")),ROWS($A$3:A89))),"")</f>
        <v/>
      </c>
      <c r="P89" s="10" t="str">
        <f ca="1">IFERROR(INDEX(MAESTRO!P:P,_xludf.AGGREGATE(15,6,ROW(MAESTRO!$B$3:$B$1000)/((MAESTRO!$B$3:$B$1000="CIVILES")*(UPPER(MAESTRO!$L$3:$L$1000)="CONFIRMADO")),ROWS($A$3:A89))),"")</f>
        <v/>
      </c>
      <c r="Q89" s="10" t="str">
        <f ca="1">IFERROR(INDEX(MAESTRO!Q:Q,_xludf.AGGREGATE(15,6,ROW(MAESTRO!$B$3:$B$1000)/((MAESTRO!$B$3:$B$1000="CIVILES")*(UPPER(MAESTRO!$L$3:$L$1000)="CONFIRMADO")),ROWS($A$3:A89))),"")</f>
        <v/>
      </c>
      <c r="R89" s="10" t="str">
        <f ca="1">IFERROR(INDEX(MAESTRO!R:R,_xludf.AGGREGATE(15,6,ROW(MAESTRO!$B$3:$B$1000)/((MAESTRO!$B$3:$B$1000="CIVILES")*(UPPER(MAESTRO!$L$3:$L$1000)="CONFIRMADO")),ROWS($A$3:A89))),"")</f>
        <v/>
      </c>
      <c r="S89" s="10" t="str">
        <f ca="1">IFERROR(INDEX(MAESTRO!S:S,_xludf.AGGREGATE(15,6,ROW(MAESTRO!$B$3:$B$1000)/((MAESTRO!$B$3:$B$1000="CIVILES")*(UPPER(MAESTRO!$L$3:$L$1000)="CONFIRMADO")),ROWS($A$3:A89))),"")</f>
        <v/>
      </c>
      <c r="T89" s="10" t="str">
        <f ca="1">IFERROR(INDEX(MAESTRO!T:T,_xludf.AGGREGATE(15,6,ROW(MAESTRO!$B$3:$B$1000)/((MAESTRO!$B$3:$B$1000="CIVILES")*(UPPER(MAESTRO!$L$3:$L$1000)="CONFIRMADO")),ROWS($A$3:A89))),"")</f>
        <v/>
      </c>
      <c r="U89" s="10" t="str">
        <f ca="1">IFERROR(INDEX(MAESTRO!U:U,_xludf.AGGREGATE(15,6,ROW(MAESTRO!$B$3:$B$1000)/((MAESTRO!$B$3:$B$1000="CIVILES")*(UPPER(MAESTRO!$L$3:$L$1000)="CONFIRMADO")),ROWS($A$3:A89))),"")</f>
        <v/>
      </c>
      <c r="V89" s="10" t="str">
        <f ca="1">IFERROR(INDEX(MAESTRO!V:V,_xludf.AGGREGATE(15,6,ROW(MAESTRO!$B$3:$B$1000)/((MAESTRO!$B$3:$B$1000="CIVILES")*(UPPER(MAESTRO!$L$3:$L$1000)="CONFIRMADO")),ROWS($A$3:A89))),"")</f>
        <v/>
      </c>
      <c r="W89" s="10" t="str">
        <f ca="1">IFERROR(INDEX(MAESTRO!W:W,_xludf.AGGREGATE(15,6,ROW(MAESTRO!$B$3:$B$1000)/((MAESTRO!$B$3:$B$1000="CIVILES")*(UPPER(MAESTRO!$L$3:$L$1000)="CONFIRMADO")),ROWS($A$3:A89))),"")</f>
        <v/>
      </c>
      <c r="X89" s="10" t="str">
        <f ca="1">IFERROR(INDEX(MAESTRO!X:X,_xludf.AGGREGATE(15,6,ROW(MAESTRO!$B$3:$B$1000)/((MAESTRO!$B$3:$B$1000="CIVILES")*(UPPER(MAESTRO!$L$3:$L$1000)="CONFIRMADO")),ROWS($A$3:A89))),"")</f>
        <v/>
      </c>
    </row>
    <row r="90" spans="1:24" ht="22.05" customHeight="1">
      <c r="A90" s="18" t="str">
        <f ca="1">IFERROR(INDEX(MAESTRO!A:A,_xludf.AGGREGATE(15,6,ROW(MAESTRO!$B$3:$B$1000)/((MAESTRO!$B$3:$B$1000="CIVILES")*(UPPER(MAESTRO!$L$3:$L$1000)="CONFIRMADO")),ROWS($A$3:A90))),"")</f>
        <v/>
      </c>
      <c r="B90" s="18" t="str">
        <f ca="1">IFERROR(INDEX(MAESTRO!B:B,_xludf.AGGREGATE(15,6,ROW(MAESTRO!$B$3:$B$1000)/((MAESTRO!$B$3:$B$1000="CIVILES")*(UPPER(MAESTRO!$L$3:$L$1000)="CONFIRMADO")),ROWS($A$3:A90))),"")</f>
        <v/>
      </c>
      <c r="C90" s="18" t="str">
        <f ca="1">IFERROR(INDEX(MAESTRO!C:C,_xludf.AGGREGATE(15,6,ROW(MAESTRO!$B$3:$B$1000)/((MAESTRO!$B$3:$B$1000="CIVILES")*(UPPER(MAESTRO!$L$3:$L$1000)="CONFIRMADO")),ROWS($A$3:A90))),"")</f>
        <v/>
      </c>
      <c r="D90" s="18" t="str">
        <f ca="1">IFERROR(INDEX(MAESTRO!D:D,_xludf.AGGREGATE(15,6,ROW(MAESTRO!$B$3:$B$1000)/((MAESTRO!$B$3:$B$1000="CIVILES")*(UPPER(MAESTRO!$L$3:$L$1000)="CONFIRMADO")),ROWS($A$3:A90))),"")</f>
        <v/>
      </c>
      <c r="E90" s="18" t="str">
        <f ca="1">IFERROR(INDEX(MAESTRO!E:E,_xludf.AGGREGATE(15,6,ROW(MAESTRO!$B$3:$B$1000)/((MAESTRO!$B$3:$B$1000="CIVILES")*(UPPER(MAESTRO!$L$3:$L$1000)="CONFIRMADO")),ROWS($A$3:A90))),"")</f>
        <v/>
      </c>
      <c r="F90" s="18" t="str">
        <f ca="1">IFERROR(INDEX(MAESTRO!F:F,_xludf.AGGREGATE(15,6,ROW(MAESTRO!$B$3:$B$1000)/((MAESTRO!$B$3:$B$1000="CIVILES")*(UPPER(MAESTRO!$L$3:$L$1000)="CONFIRMADO")),ROWS($A$3:A90))),"")</f>
        <v/>
      </c>
      <c r="G90" s="18" t="str">
        <f ca="1">IFERROR(INDEX(MAESTRO!G:G,_xludf.AGGREGATE(15,6,ROW(MAESTRO!$B$3:$B$1000)/((MAESTRO!$B$3:$B$1000="CIVILES")*(UPPER(MAESTRO!$L$3:$L$1000)="CONFIRMADO")),ROWS($A$3:A90))),"")</f>
        <v/>
      </c>
      <c r="H90" s="18" t="str">
        <f ca="1">IFERROR(INDEX(MAESTRO!H:H,_xludf.AGGREGATE(15,6,ROW(MAESTRO!$B$3:$B$1000)/((MAESTRO!$B$3:$B$1000="CIVILES")*(UPPER(MAESTRO!$L$3:$L$1000)="CONFIRMADO")),ROWS($A$3:A90))),"")</f>
        <v/>
      </c>
      <c r="I90" s="18" t="str">
        <f ca="1">IFERROR(INDEX(MAESTRO!I:I,_xludf.AGGREGATE(15,6,ROW(MAESTRO!$B$3:$B$1000)/((MAESTRO!$B$3:$B$1000="CIVILES")*(UPPER(MAESTRO!$L$3:$L$1000)="CONFIRMADO")),ROWS($A$3:A90))),"")</f>
        <v/>
      </c>
      <c r="J90" s="18" t="str">
        <f ca="1">IFERROR(INDEX(MAESTRO!J:J,_xludf.AGGREGATE(15,6,ROW(MAESTRO!$B$3:$B$1000)/((MAESTRO!$B$3:$B$1000="CIVILES")*(UPPER(MAESTRO!$L$3:$L$1000)="CONFIRMADO")),ROWS($A$3:A90))),"")</f>
        <v/>
      </c>
      <c r="K90" s="18" t="str">
        <f ca="1">IFERROR(INDEX(MAESTRO!K:K,_xludf.AGGREGATE(15,6,ROW(MAESTRO!$B$3:$B$1000)/((MAESTRO!$B$3:$B$1000="CIVILES")*(UPPER(MAESTRO!$L$3:$L$1000)="CONFIRMADO")),ROWS($A$3:A90))),"")</f>
        <v/>
      </c>
      <c r="L90" s="18" t="str">
        <f ca="1">IFERROR(INDEX(MAESTRO!L:L,_xludf.AGGREGATE(15,6,ROW(MAESTRO!$B$3:$B$1000)/((MAESTRO!$B$3:$B$1000="CIVILES")*(UPPER(MAESTRO!$L$3:$L$1000)="CONFIRMADO")),ROWS($A$3:A90))),"")</f>
        <v/>
      </c>
      <c r="M90" s="18" t="str">
        <f ca="1">IFERROR(INDEX(MAESTRO!M:M,_xludf.AGGREGATE(15,6,ROW(MAESTRO!$B$3:$B$1000)/((MAESTRO!$B$3:$B$1000="CIVILES")*(UPPER(MAESTRO!$L$3:$L$1000)="CONFIRMADO")),ROWS($A$3:A90))),"")</f>
        <v/>
      </c>
      <c r="N90" s="18" t="str">
        <f ca="1">IFERROR(INDEX(MAESTRO!N:N,_xludf.AGGREGATE(15,6,ROW(MAESTRO!$B$3:$B$1000)/((MAESTRO!$B$3:$B$1000="CIVILES")*(UPPER(MAESTRO!$L$3:$L$1000)="CONFIRMADO")),ROWS($A$3:A90))),"")</f>
        <v/>
      </c>
      <c r="O90" s="18" t="str">
        <f ca="1">IFERROR(INDEX(MAESTRO!O:O,_xludf.AGGREGATE(15,6,ROW(MAESTRO!$B$3:$B$1000)/((MAESTRO!$B$3:$B$1000="CIVILES")*(UPPER(MAESTRO!$L$3:$L$1000)="CONFIRMADO")),ROWS($A$3:A90))),"")</f>
        <v/>
      </c>
      <c r="P90" s="18" t="str">
        <f ca="1">IFERROR(INDEX(MAESTRO!P:P,_xludf.AGGREGATE(15,6,ROW(MAESTRO!$B$3:$B$1000)/((MAESTRO!$B$3:$B$1000="CIVILES")*(UPPER(MAESTRO!$L$3:$L$1000)="CONFIRMADO")),ROWS($A$3:A90))),"")</f>
        <v/>
      </c>
      <c r="Q90" s="18" t="str">
        <f ca="1">IFERROR(INDEX(MAESTRO!Q:Q,_xludf.AGGREGATE(15,6,ROW(MAESTRO!$B$3:$B$1000)/((MAESTRO!$B$3:$B$1000="CIVILES")*(UPPER(MAESTRO!$L$3:$L$1000)="CONFIRMADO")),ROWS($A$3:A90))),"")</f>
        <v/>
      </c>
      <c r="R90" s="18" t="str">
        <f ca="1">IFERROR(INDEX(MAESTRO!R:R,_xludf.AGGREGATE(15,6,ROW(MAESTRO!$B$3:$B$1000)/((MAESTRO!$B$3:$B$1000="CIVILES")*(UPPER(MAESTRO!$L$3:$L$1000)="CONFIRMADO")),ROWS($A$3:A90))),"")</f>
        <v/>
      </c>
      <c r="S90" s="18" t="str">
        <f ca="1">IFERROR(INDEX(MAESTRO!S:S,_xludf.AGGREGATE(15,6,ROW(MAESTRO!$B$3:$B$1000)/((MAESTRO!$B$3:$B$1000="CIVILES")*(UPPER(MAESTRO!$L$3:$L$1000)="CONFIRMADO")),ROWS($A$3:A90))),"")</f>
        <v/>
      </c>
      <c r="T90" s="18" t="str">
        <f ca="1">IFERROR(INDEX(MAESTRO!T:T,_xludf.AGGREGATE(15,6,ROW(MAESTRO!$B$3:$B$1000)/((MAESTRO!$B$3:$B$1000="CIVILES")*(UPPER(MAESTRO!$L$3:$L$1000)="CONFIRMADO")),ROWS($A$3:A90))),"")</f>
        <v/>
      </c>
      <c r="U90" s="18" t="str">
        <f ca="1">IFERROR(INDEX(MAESTRO!U:U,_xludf.AGGREGATE(15,6,ROW(MAESTRO!$B$3:$B$1000)/((MAESTRO!$B$3:$B$1000="CIVILES")*(UPPER(MAESTRO!$L$3:$L$1000)="CONFIRMADO")),ROWS($A$3:A90))),"")</f>
        <v/>
      </c>
      <c r="V90" s="18" t="str">
        <f ca="1">IFERROR(INDEX(MAESTRO!V:V,_xludf.AGGREGATE(15,6,ROW(MAESTRO!$B$3:$B$1000)/((MAESTRO!$B$3:$B$1000="CIVILES")*(UPPER(MAESTRO!$L$3:$L$1000)="CONFIRMADO")),ROWS($A$3:A90))),"")</f>
        <v/>
      </c>
      <c r="W90" s="18" t="str">
        <f ca="1">IFERROR(INDEX(MAESTRO!W:W,_xludf.AGGREGATE(15,6,ROW(MAESTRO!$B$3:$B$1000)/((MAESTRO!$B$3:$B$1000="CIVILES")*(UPPER(MAESTRO!$L$3:$L$1000)="CONFIRMADO")),ROWS($A$3:A90))),"")</f>
        <v/>
      </c>
      <c r="X90" s="18" t="str">
        <f ca="1">IFERROR(INDEX(MAESTRO!X:X,_xludf.AGGREGATE(15,6,ROW(MAESTRO!$B$3:$B$1000)/((MAESTRO!$B$3:$B$1000="CIVILES")*(UPPER(MAESTRO!$L$3:$L$1000)="CONFIRMADO")),ROWS($A$3:A90))),"")</f>
        <v/>
      </c>
    </row>
    <row r="91" spans="1:24" ht="22.05" customHeight="1">
      <c r="A91" s="10" t="str">
        <f ca="1">IFERROR(INDEX(MAESTRO!A:A,_xludf.AGGREGATE(15,6,ROW(MAESTRO!$B$3:$B$1000)/((MAESTRO!$B$3:$B$1000="CIVILES")*(UPPER(MAESTRO!$L$3:$L$1000)="CONFIRMADO")),ROWS($A$3:A91))),"")</f>
        <v/>
      </c>
      <c r="B91" s="10" t="str">
        <f ca="1">IFERROR(INDEX(MAESTRO!B:B,_xludf.AGGREGATE(15,6,ROW(MAESTRO!$B$3:$B$1000)/((MAESTRO!$B$3:$B$1000="CIVILES")*(UPPER(MAESTRO!$L$3:$L$1000)="CONFIRMADO")),ROWS($A$3:A91))),"")</f>
        <v/>
      </c>
      <c r="C91" s="10" t="str">
        <f ca="1">IFERROR(INDEX(MAESTRO!C:C,_xludf.AGGREGATE(15,6,ROW(MAESTRO!$B$3:$B$1000)/((MAESTRO!$B$3:$B$1000="CIVILES")*(UPPER(MAESTRO!$L$3:$L$1000)="CONFIRMADO")),ROWS($A$3:A91))),"")</f>
        <v/>
      </c>
      <c r="D91" s="10" t="str">
        <f ca="1">IFERROR(INDEX(MAESTRO!D:D,_xludf.AGGREGATE(15,6,ROW(MAESTRO!$B$3:$B$1000)/((MAESTRO!$B$3:$B$1000="CIVILES")*(UPPER(MAESTRO!$L$3:$L$1000)="CONFIRMADO")),ROWS($A$3:A91))),"")</f>
        <v/>
      </c>
      <c r="E91" s="10" t="str">
        <f ca="1">IFERROR(INDEX(MAESTRO!E:E,_xludf.AGGREGATE(15,6,ROW(MAESTRO!$B$3:$B$1000)/((MAESTRO!$B$3:$B$1000="CIVILES")*(UPPER(MAESTRO!$L$3:$L$1000)="CONFIRMADO")),ROWS($A$3:A91))),"")</f>
        <v/>
      </c>
      <c r="F91" s="10" t="str">
        <f ca="1">IFERROR(INDEX(MAESTRO!F:F,_xludf.AGGREGATE(15,6,ROW(MAESTRO!$B$3:$B$1000)/((MAESTRO!$B$3:$B$1000="CIVILES")*(UPPER(MAESTRO!$L$3:$L$1000)="CONFIRMADO")),ROWS($A$3:A91))),"")</f>
        <v/>
      </c>
      <c r="G91" s="10" t="str">
        <f ca="1">IFERROR(INDEX(MAESTRO!G:G,_xludf.AGGREGATE(15,6,ROW(MAESTRO!$B$3:$B$1000)/((MAESTRO!$B$3:$B$1000="CIVILES")*(UPPER(MAESTRO!$L$3:$L$1000)="CONFIRMADO")),ROWS($A$3:A91))),"")</f>
        <v/>
      </c>
      <c r="H91" s="10" t="str">
        <f ca="1">IFERROR(INDEX(MAESTRO!H:H,_xludf.AGGREGATE(15,6,ROW(MAESTRO!$B$3:$B$1000)/((MAESTRO!$B$3:$B$1000="CIVILES")*(UPPER(MAESTRO!$L$3:$L$1000)="CONFIRMADO")),ROWS($A$3:A91))),"")</f>
        <v/>
      </c>
      <c r="I91" s="10" t="str">
        <f ca="1">IFERROR(INDEX(MAESTRO!I:I,_xludf.AGGREGATE(15,6,ROW(MAESTRO!$B$3:$B$1000)/((MAESTRO!$B$3:$B$1000="CIVILES")*(UPPER(MAESTRO!$L$3:$L$1000)="CONFIRMADO")),ROWS($A$3:A91))),"")</f>
        <v/>
      </c>
      <c r="J91" s="10" t="str">
        <f ca="1">IFERROR(INDEX(MAESTRO!J:J,_xludf.AGGREGATE(15,6,ROW(MAESTRO!$B$3:$B$1000)/((MAESTRO!$B$3:$B$1000="CIVILES")*(UPPER(MAESTRO!$L$3:$L$1000)="CONFIRMADO")),ROWS($A$3:A91))),"")</f>
        <v/>
      </c>
      <c r="K91" s="10" t="str">
        <f ca="1">IFERROR(INDEX(MAESTRO!K:K,_xludf.AGGREGATE(15,6,ROW(MAESTRO!$B$3:$B$1000)/((MAESTRO!$B$3:$B$1000="CIVILES")*(UPPER(MAESTRO!$L$3:$L$1000)="CONFIRMADO")),ROWS($A$3:A91))),"")</f>
        <v/>
      </c>
      <c r="L91" s="10" t="str">
        <f ca="1">IFERROR(INDEX(MAESTRO!L:L,_xludf.AGGREGATE(15,6,ROW(MAESTRO!$B$3:$B$1000)/((MAESTRO!$B$3:$B$1000="CIVILES")*(UPPER(MAESTRO!$L$3:$L$1000)="CONFIRMADO")),ROWS($A$3:A91))),"")</f>
        <v/>
      </c>
      <c r="M91" s="10" t="str">
        <f ca="1">IFERROR(INDEX(MAESTRO!M:M,_xludf.AGGREGATE(15,6,ROW(MAESTRO!$B$3:$B$1000)/((MAESTRO!$B$3:$B$1000="CIVILES")*(UPPER(MAESTRO!$L$3:$L$1000)="CONFIRMADO")),ROWS($A$3:A91))),"")</f>
        <v/>
      </c>
      <c r="N91" s="10" t="str">
        <f ca="1">IFERROR(INDEX(MAESTRO!N:N,_xludf.AGGREGATE(15,6,ROW(MAESTRO!$B$3:$B$1000)/((MAESTRO!$B$3:$B$1000="CIVILES")*(UPPER(MAESTRO!$L$3:$L$1000)="CONFIRMADO")),ROWS($A$3:A91))),"")</f>
        <v/>
      </c>
      <c r="O91" s="10" t="str">
        <f ca="1">IFERROR(INDEX(MAESTRO!O:O,_xludf.AGGREGATE(15,6,ROW(MAESTRO!$B$3:$B$1000)/((MAESTRO!$B$3:$B$1000="CIVILES")*(UPPER(MAESTRO!$L$3:$L$1000)="CONFIRMADO")),ROWS($A$3:A91))),"")</f>
        <v/>
      </c>
      <c r="P91" s="10" t="str">
        <f ca="1">IFERROR(INDEX(MAESTRO!P:P,_xludf.AGGREGATE(15,6,ROW(MAESTRO!$B$3:$B$1000)/((MAESTRO!$B$3:$B$1000="CIVILES")*(UPPER(MAESTRO!$L$3:$L$1000)="CONFIRMADO")),ROWS($A$3:A91))),"")</f>
        <v/>
      </c>
      <c r="Q91" s="10" t="str">
        <f ca="1">IFERROR(INDEX(MAESTRO!Q:Q,_xludf.AGGREGATE(15,6,ROW(MAESTRO!$B$3:$B$1000)/((MAESTRO!$B$3:$B$1000="CIVILES")*(UPPER(MAESTRO!$L$3:$L$1000)="CONFIRMADO")),ROWS($A$3:A91))),"")</f>
        <v/>
      </c>
      <c r="R91" s="10" t="str">
        <f ca="1">IFERROR(INDEX(MAESTRO!R:R,_xludf.AGGREGATE(15,6,ROW(MAESTRO!$B$3:$B$1000)/((MAESTRO!$B$3:$B$1000="CIVILES")*(UPPER(MAESTRO!$L$3:$L$1000)="CONFIRMADO")),ROWS($A$3:A91))),"")</f>
        <v/>
      </c>
      <c r="S91" s="10" t="str">
        <f ca="1">IFERROR(INDEX(MAESTRO!S:S,_xludf.AGGREGATE(15,6,ROW(MAESTRO!$B$3:$B$1000)/((MAESTRO!$B$3:$B$1000="CIVILES")*(UPPER(MAESTRO!$L$3:$L$1000)="CONFIRMADO")),ROWS($A$3:A91))),"")</f>
        <v/>
      </c>
      <c r="T91" s="10" t="str">
        <f ca="1">IFERROR(INDEX(MAESTRO!T:T,_xludf.AGGREGATE(15,6,ROW(MAESTRO!$B$3:$B$1000)/((MAESTRO!$B$3:$B$1000="CIVILES")*(UPPER(MAESTRO!$L$3:$L$1000)="CONFIRMADO")),ROWS($A$3:A91))),"")</f>
        <v/>
      </c>
      <c r="U91" s="10" t="str">
        <f ca="1">IFERROR(INDEX(MAESTRO!U:U,_xludf.AGGREGATE(15,6,ROW(MAESTRO!$B$3:$B$1000)/((MAESTRO!$B$3:$B$1000="CIVILES")*(UPPER(MAESTRO!$L$3:$L$1000)="CONFIRMADO")),ROWS($A$3:A91))),"")</f>
        <v/>
      </c>
      <c r="V91" s="10" t="str">
        <f ca="1">IFERROR(INDEX(MAESTRO!V:V,_xludf.AGGREGATE(15,6,ROW(MAESTRO!$B$3:$B$1000)/((MAESTRO!$B$3:$B$1000="CIVILES")*(UPPER(MAESTRO!$L$3:$L$1000)="CONFIRMADO")),ROWS($A$3:A91))),"")</f>
        <v/>
      </c>
      <c r="W91" s="10" t="str">
        <f ca="1">IFERROR(INDEX(MAESTRO!W:W,_xludf.AGGREGATE(15,6,ROW(MAESTRO!$B$3:$B$1000)/((MAESTRO!$B$3:$B$1000="CIVILES")*(UPPER(MAESTRO!$L$3:$L$1000)="CONFIRMADO")),ROWS($A$3:A91))),"")</f>
        <v/>
      </c>
      <c r="X91" s="10" t="str">
        <f ca="1">IFERROR(INDEX(MAESTRO!X:X,_xludf.AGGREGATE(15,6,ROW(MAESTRO!$B$3:$B$1000)/((MAESTRO!$B$3:$B$1000="CIVILES")*(UPPER(MAESTRO!$L$3:$L$1000)="CONFIRMADO")),ROWS($A$3:A91))),"")</f>
        <v/>
      </c>
    </row>
    <row r="92" spans="1:24" ht="22.05" customHeight="1">
      <c r="A92" s="18" t="str">
        <f ca="1">IFERROR(INDEX(MAESTRO!A:A,_xludf.AGGREGATE(15,6,ROW(MAESTRO!$B$3:$B$1000)/((MAESTRO!$B$3:$B$1000="CIVILES")*(UPPER(MAESTRO!$L$3:$L$1000)="CONFIRMADO")),ROWS($A$3:A92))),"")</f>
        <v/>
      </c>
      <c r="B92" s="18" t="str">
        <f ca="1">IFERROR(INDEX(MAESTRO!B:B,_xludf.AGGREGATE(15,6,ROW(MAESTRO!$B$3:$B$1000)/((MAESTRO!$B$3:$B$1000="CIVILES")*(UPPER(MAESTRO!$L$3:$L$1000)="CONFIRMADO")),ROWS($A$3:A92))),"")</f>
        <v/>
      </c>
      <c r="C92" s="18" t="str">
        <f ca="1">IFERROR(INDEX(MAESTRO!C:C,_xludf.AGGREGATE(15,6,ROW(MAESTRO!$B$3:$B$1000)/((MAESTRO!$B$3:$B$1000="CIVILES")*(UPPER(MAESTRO!$L$3:$L$1000)="CONFIRMADO")),ROWS($A$3:A92))),"")</f>
        <v/>
      </c>
      <c r="D92" s="18" t="str">
        <f ca="1">IFERROR(INDEX(MAESTRO!D:D,_xludf.AGGREGATE(15,6,ROW(MAESTRO!$B$3:$B$1000)/((MAESTRO!$B$3:$B$1000="CIVILES")*(UPPER(MAESTRO!$L$3:$L$1000)="CONFIRMADO")),ROWS($A$3:A92))),"")</f>
        <v/>
      </c>
      <c r="E92" s="18" t="str">
        <f ca="1">IFERROR(INDEX(MAESTRO!E:E,_xludf.AGGREGATE(15,6,ROW(MAESTRO!$B$3:$B$1000)/((MAESTRO!$B$3:$B$1000="CIVILES")*(UPPER(MAESTRO!$L$3:$L$1000)="CONFIRMADO")),ROWS($A$3:A92))),"")</f>
        <v/>
      </c>
      <c r="F92" s="18" t="str">
        <f ca="1">IFERROR(INDEX(MAESTRO!F:F,_xludf.AGGREGATE(15,6,ROW(MAESTRO!$B$3:$B$1000)/((MAESTRO!$B$3:$B$1000="CIVILES")*(UPPER(MAESTRO!$L$3:$L$1000)="CONFIRMADO")),ROWS($A$3:A92))),"")</f>
        <v/>
      </c>
      <c r="G92" s="18" t="str">
        <f ca="1">IFERROR(INDEX(MAESTRO!G:G,_xludf.AGGREGATE(15,6,ROW(MAESTRO!$B$3:$B$1000)/((MAESTRO!$B$3:$B$1000="CIVILES")*(UPPER(MAESTRO!$L$3:$L$1000)="CONFIRMADO")),ROWS($A$3:A92))),"")</f>
        <v/>
      </c>
      <c r="H92" s="18" t="str">
        <f ca="1">IFERROR(INDEX(MAESTRO!H:H,_xludf.AGGREGATE(15,6,ROW(MAESTRO!$B$3:$B$1000)/((MAESTRO!$B$3:$B$1000="CIVILES")*(UPPER(MAESTRO!$L$3:$L$1000)="CONFIRMADO")),ROWS($A$3:A92))),"")</f>
        <v/>
      </c>
      <c r="I92" s="18" t="str">
        <f ca="1">IFERROR(INDEX(MAESTRO!I:I,_xludf.AGGREGATE(15,6,ROW(MAESTRO!$B$3:$B$1000)/((MAESTRO!$B$3:$B$1000="CIVILES")*(UPPER(MAESTRO!$L$3:$L$1000)="CONFIRMADO")),ROWS($A$3:A92))),"")</f>
        <v/>
      </c>
      <c r="J92" s="18" t="str">
        <f ca="1">IFERROR(INDEX(MAESTRO!J:J,_xludf.AGGREGATE(15,6,ROW(MAESTRO!$B$3:$B$1000)/((MAESTRO!$B$3:$B$1000="CIVILES")*(UPPER(MAESTRO!$L$3:$L$1000)="CONFIRMADO")),ROWS($A$3:A92))),"")</f>
        <v/>
      </c>
      <c r="K92" s="18" t="str">
        <f ca="1">IFERROR(INDEX(MAESTRO!K:K,_xludf.AGGREGATE(15,6,ROW(MAESTRO!$B$3:$B$1000)/((MAESTRO!$B$3:$B$1000="CIVILES")*(UPPER(MAESTRO!$L$3:$L$1000)="CONFIRMADO")),ROWS($A$3:A92))),"")</f>
        <v/>
      </c>
      <c r="L92" s="18" t="str">
        <f ca="1">IFERROR(INDEX(MAESTRO!L:L,_xludf.AGGREGATE(15,6,ROW(MAESTRO!$B$3:$B$1000)/((MAESTRO!$B$3:$B$1000="CIVILES")*(UPPER(MAESTRO!$L$3:$L$1000)="CONFIRMADO")),ROWS($A$3:A92))),"")</f>
        <v/>
      </c>
      <c r="M92" s="18" t="str">
        <f ca="1">IFERROR(INDEX(MAESTRO!M:M,_xludf.AGGREGATE(15,6,ROW(MAESTRO!$B$3:$B$1000)/((MAESTRO!$B$3:$B$1000="CIVILES")*(UPPER(MAESTRO!$L$3:$L$1000)="CONFIRMADO")),ROWS($A$3:A92))),"")</f>
        <v/>
      </c>
      <c r="N92" s="18" t="str">
        <f ca="1">IFERROR(INDEX(MAESTRO!N:N,_xludf.AGGREGATE(15,6,ROW(MAESTRO!$B$3:$B$1000)/((MAESTRO!$B$3:$B$1000="CIVILES")*(UPPER(MAESTRO!$L$3:$L$1000)="CONFIRMADO")),ROWS($A$3:A92))),"")</f>
        <v/>
      </c>
      <c r="O92" s="18" t="str">
        <f ca="1">IFERROR(INDEX(MAESTRO!O:O,_xludf.AGGREGATE(15,6,ROW(MAESTRO!$B$3:$B$1000)/((MAESTRO!$B$3:$B$1000="CIVILES")*(UPPER(MAESTRO!$L$3:$L$1000)="CONFIRMADO")),ROWS($A$3:A92))),"")</f>
        <v/>
      </c>
      <c r="P92" s="18" t="str">
        <f ca="1">IFERROR(INDEX(MAESTRO!P:P,_xludf.AGGREGATE(15,6,ROW(MAESTRO!$B$3:$B$1000)/((MAESTRO!$B$3:$B$1000="CIVILES")*(UPPER(MAESTRO!$L$3:$L$1000)="CONFIRMADO")),ROWS($A$3:A92))),"")</f>
        <v/>
      </c>
      <c r="Q92" s="18" t="str">
        <f ca="1">IFERROR(INDEX(MAESTRO!Q:Q,_xludf.AGGREGATE(15,6,ROW(MAESTRO!$B$3:$B$1000)/((MAESTRO!$B$3:$B$1000="CIVILES")*(UPPER(MAESTRO!$L$3:$L$1000)="CONFIRMADO")),ROWS($A$3:A92))),"")</f>
        <v/>
      </c>
      <c r="R92" s="18" t="str">
        <f ca="1">IFERROR(INDEX(MAESTRO!R:R,_xludf.AGGREGATE(15,6,ROW(MAESTRO!$B$3:$B$1000)/((MAESTRO!$B$3:$B$1000="CIVILES")*(UPPER(MAESTRO!$L$3:$L$1000)="CONFIRMADO")),ROWS($A$3:A92))),"")</f>
        <v/>
      </c>
      <c r="S92" s="18" t="str">
        <f ca="1">IFERROR(INDEX(MAESTRO!S:S,_xludf.AGGREGATE(15,6,ROW(MAESTRO!$B$3:$B$1000)/((MAESTRO!$B$3:$B$1000="CIVILES")*(UPPER(MAESTRO!$L$3:$L$1000)="CONFIRMADO")),ROWS($A$3:A92))),"")</f>
        <v/>
      </c>
      <c r="T92" s="18" t="str">
        <f ca="1">IFERROR(INDEX(MAESTRO!T:T,_xludf.AGGREGATE(15,6,ROW(MAESTRO!$B$3:$B$1000)/((MAESTRO!$B$3:$B$1000="CIVILES")*(UPPER(MAESTRO!$L$3:$L$1000)="CONFIRMADO")),ROWS($A$3:A92))),"")</f>
        <v/>
      </c>
      <c r="U92" s="18" t="str">
        <f ca="1">IFERROR(INDEX(MAESTRO!U:U,_xludf.AGGREGATE(15,6,ROW(MAESTRO!$B$3:$B$1000)/((MAESTRO!$B$3:$B$1000="CIVILES")*(UPPER(MAESTRO!$L$3:$L$1000)="CONFIRMADO")),ROWS($A$3:A92))),"")</f>
        <v/>
      </c>
      <c r="V92" s="18" t="str">
        <f ca="1">IFERROR(INDEX(MAESTRO!V:V,_xludf.AGGREGATE(15,6,ROW(MAESTRO!$B$3:$B$1000)/((MAESTRO!$B$3:$B$1000="CIVILES")*(UPPER(MAESTRO!$L$3:$L$1000)="CONFIRMADO")),ROWS($A$3:A92))),"")</f>
        <v/>
      </c>
      <c r="W92" s="18" t="str">
        <f ca="1">IFERROR(INDEX(MAESTRO!W:W,_xludf.AGGREGATE(15,6,ROW(MAESTRO!$B$3:$B$1000)/((MAESTRO!$B$3:$B$1000="CIVILES")*(UPPER(MAESTRO!$L$3:$L$1000)="CONFIRMADO")),ROWS($A$3:A92))),"")</f>
        <v/>
      </c>
      <c r="X92" s="18" t="str">
        <f ca="1">IFERROR(INDEX(MAESTRO!X:X,_xludf.AGGREGATE(15,6,ROW(MAESTRO!$B$3:$B$1000)/((MAESTRO!$B$3:$B$1000="CIVILES")*(UPPER(MAESTRO!$L$3:$L$1000)="CONFIRMADO")),ROWS($A$3:A92))),"")</f>
        <v/>
      </c>
    </row>
    <row r="93" spans="1:24" ht="22.05" customHeight="1">
      <c r="A93" s="10" t="str">
        <f ca="1">IFERROR(INDEX(MAESTRO!A:A,_xludf.AGGREGATE(15,6,ROW(MAESTRO!$B$3:$B$1000)/((MAESTRO!$B$3:$B$1000="CIVILES")*(UPPER(MAESTRO!$L$3:$L$1000)="CONFIRMADO")),ROWS($A$3:A93))),"")</f>
        <v/>
      </c>
      <c r="B93" s="10" t="str">
        <f ca="1">IFERROR(INDEX(MAESTRO!B:B,_xludf.AGGREGATE(15,6,ROW(MAESTRO!$B$3:$B$1000)/((MAESTRO!$B$3:$B$1000="CIVILES")*(UPPER(MAESTRO!$L$3:$L$1000)="CONFIRMADO")),ROWS($A$3:A93))),"")</f>
        <v/>
      </c>
      <c r="C93" s="10" t="str">
        <f ca="1">IFERROR(INDEX(MAESTRO!C:C,_xludf.AGGREGATE(15,6,ROW(MAESTRO!$B$3:$B$1000)/((MAESTRO!$B$3:$B$1000="CIVILES")*(UPPER(MAESTRO!$L$3:$L$1000)="CONFIRMADO")),ROWS($A$3:A93))),"")</f>
        <v/>
      </c>
      <c r="D93" s="10" t="str">
        <f ca="1">IFERROR(INDEX(MAESTRO!D:D,_xludf.AGGREGATE(15,6,ROW(MAESTRO!$B$3:$B$1000)/((MAESTRO!$B$3:$B$1000="CIVILES")*(UPPER(MAESTRO!$L$3:$L$1000)="CONFIRMADO")),ROWS($A$3:A93))),"")</f>
        <v/>
      </c>
      <c r="E93" s="10" t="str">
        <f ca="1">IFERROR(INDEX(MAESTRO!E:E,_xludf.AGGREGATE(15,6,ROW(MAESTRO!$B$3:$B$1000)/((MAESTRO!$B$3:$B$1000="CIVILES")*(UPPER(MAESTRO!$L$3:$L$1000)="CONFIRMADO")),ROWS($A$3:A93))),"")</f>
        <v/>
      </c>
      <c r="F93" s="10" t="str">
        <f ca="1">IFERROR(INDEX(MAESTRO!F:F,_xludf.AGGREGATE(15,6,ROW(MAESTRO!$B$3:$B$1000)/((MAESTRO!$B$3:$B$1000="CIVILES")*(UPPER(MAESTRO!$L$3:$L$1000)="CONFIRMADO")),ROWS($A$3:A93))),"")</f>
        <v/>
      </c>
      <c r="G93" s="10" t="str">
        <f ca="1">IFERROR(INDEX(MAESTRO!G:G,_xludf.AGGREGATE(15,6,ROW(MAESTRO!$B$3:$B$1000)/((MAESTRO!$B$3:$B$1000="CIVILES")*(UPPER(MAESTRO!$L$3:$L$1000)="CONFIRMADO")),ROWS($A$3:A93))),"")</f>
        <v/>
      </c>
      <c r="H93" s="10" t="str">
        <f ca="1">IFERROR(INDEX(MAESTRO!H:H,_xludf.AGGREGATE(15,6,ROW(MAESTRO!$B$3:$B$1000)/((MAESTRO!$B$3:$B$1000="CIVILES")*(UPPER(MAESTRO!$L$3:$L$1000)="CONFIRMADO")),ROWS($A$3:A93))),"")</f>
        <v/>
      </c>
      <c r="I93" s="10" t="str">
        <f ca="1">IFERROR(INDEX(MAESTRO!I:I,_xludf.AGGREGATE(15,6,ROW(MAESTRO!$B$3:$B$1000)/((MAESTRO!$B$3:$B$1000="CIVILES")*(UPPER(MAESTRO!$L$3:$L$1000)="CONFIRMADO")),ROWS($A$3:A93))),"")</f>
        <v/>
      </c>
      <c r="J93" s="10" t="str">
        <f ca="1">IFERROR(INDEX(MAESTRO!J:J,_xludf.AGGREGATE(15,6,ROW(MAESTRO!$B$3:$B$1000)/((MAESTRO!$B$3:$B$1000="CIVILES")*(UPPER(MAESTRO!$L$3:$L$1000)="CONFIRMADO")),ROWS($A$3:A93))),"")</f>
        <v/>
      </c>
      <c r="K93" s="10" t="str">
        <f ca="1">IFERROR(INDEX(MAESTRO!K:K,_xludf.AGGREGATE(15,6,ROW(MAESTRO!$B$3:$B$1000)/((MAESTRO!$B$3:$B$1000="CIVILES")*(UPPER(MAESTRO!$L$3:$L$1000)="CONFIRMADO")),ROWS($A$3:A93))),"")</f>
        <v/>
      </c>
      <c r="L93" s="10" t="str">
        <f ca="1">IFERROR(INDEX(MAESTRO!L:L,_xludf.AGGREGATE(15,6,ROW(MAESTRO!$B$3:$B$1000)/((MAESTRO!$B$3:$B$1000="CIVILES")*(UPPER(MAESTRO!$L$3:$L$1000)="CONFIRMADO")),ROWS($A$3:A93))),"")</f>
        <v/>
      </c>
      <c r="M93" s="10" t="str">
        <f ca="1">IFERROR(INDEX(MAESTRO!M:M,_xludf.AGGREGATE(15,6,ROW(MAESTRO!$B$3:$B$1000)/((MAESTRO!$B$3:$B$1000="CIVILES")*(UPPER(MAESTRO!$L$3:$L$1000)="CONFIRMADO")),ROWS($A$3:A93))),"")</f>
        <v/>
      </c>
      <c r="N93" s="10" t="str">
        <f ca="1">IFERROR(INDEX(MAESTRO!N:N,_xludf.AGGREGATE(15,6,ROW(MAESTRO!$B$3:$B$1000)/((MAESTRO!$B$3:$B$1000="CIVILES")*(UPPER(MAESTRO!$L$3:$L$1000)="CONFIRMADO")),ROWS($A$3:A93))),"")</f>
        <v/>
      </c>
      <c r="O93" s="10" t="str">
        <f ca="1">IFERROR(INDEX(MAESTRO!O:O,_xludf.AGGREGATE(15,6,ROW(MAESTRO!$B$3:$B$1000)/((MAESTRO!$B$3:$B$1000="CIVILES")*(UPPER(MAESTRO!$L$3:$L$1000)="CONFIRMADO")),ROWS($A$3:A93))),"")</f>
        <v/>
      </c>
      <c r="P93" s="10" t="str">
        <f ca="1">IFERROR(INDEX(MAESTRO!P:P,_xludf.AGGREGATE(15,6,ROW(MAESTRO!$B$3:$B$1000)/((MAESTRO!$B$3:$B$1000="CIVILES")*(UPPER(MAESTRO!$L$3:$L$1000)="CONFIRMADO")),ROWS($A$3:A93))),"")</f>
        <v/>
      </c>
      <c r="Q93" s="10" t="str">
        <f ca="1">IFERROR(INDEX(MAESTRO!Q:Q,_xludf.AGGREGATE(15,6,ROW(MAESTRO!$B$3:$B$1000)/((MAESTRO!$B$3:$B$1000="CIVILES")*(UPPER(MAESTRO!$L$3:$L$1000)="CONFIRMADO")),ROWS($A$3:A93))),"")</f>
        <v/>
      </c>
      <c r="R93" s="10" t="str">
        <f ca="1">IFERROR(INDEX(MAESTRO!R:R,_xludf.AGGREGATE(15,6,ROW(MAESTRO!$B$3:$B$1000)/((MAESTRO!$B$3:$B$1000="CIVILES")*(UPPER(MAESTRO!$L$3:$L$1000)="CONFIRMADO")),ROWS($A$3:A93))),"")</f>
        <v/>
      </c>
      <c r="S93" s="10" t="str">
        <f ca="1">IFERROR(INDEX(MAESTRO!S:S,_xludf.AGGREGATE(15,6,ROW(MAESTRO!$B$3:$B$1000)/((MAESTRO!$B$3:$B$1000="CIVILES")*(UPPER(MAESTRO!$L$3:$L$1000)="CONFIRMADO")),ROWS($A$3:A93))),"")</f>
        <v/>
      </c>
      <c r="T93" s="10" t="str">
        <f ca="1">IFERROR(INDEX(MAESTRO!T:T,_xludf.AGGREGATE(15,6,ROW(MAESTRO!$B$3:$B$1000)/((MAESTRO!$B$3:$B$1000="CIVILES")*(UPPER(MAESTRO!$L$3:$L$1000)="CONFIRMADO")),ROWS($A$3:A93))),"")</f>
        <v/>
      </c>
      <c r="U93" s="10" t="str">
        <f ca="1">IFERROR(INDEX(MAESTRO!U:U,_xludf.AGGREGATE(15,6,ROW(MAESTRO!$B$3:$B$1000)/((MAESTRO!$B$3:$B$1000="CIVILES")*(UPPER(MAESTRO!$L$3:$L$1000)="CONFIRMADO")),ROWS($A$3:A93))),"")</f>
        <v/>
      </c>
      <c r="V93" s="10" t="str">
        <f ca="1">IFERROR(INDEX(MAESTRO!V:V,_xludf.AGGREGATE(15,6,ROW(MAESTRO!$B$3:$B$1000)/((MAESTRO!$B$3:$B$1000="CIVILES")*(UPPER(MAESTRO!$L$3:$L$1000)="CONFIRMADO")),ROWS($A$3:A93))),"")</f>
        <v/>
      </c>
      <c r="W93" s="10" t="str">
        <f ca="1">IFERROR(INDEX(MAESTRO!W:W,_xludf.AGGREGATE(15,6,ROW(MAESTRO!$B$3:$B$1000)/((MAESTRO!$B$3:$B$1000="CIVILES")*(UPPER(MAESTRO!$L$3:$L$1000)="CONFIRMADO")),ROWS($A$3:A93))),"")</f>
        <v/>
      </c>
      <c r="X93" s="10" t="str">
        <f ca="1">IFERROR(INDEX(MAESTRO!X:X,_xludf.AGGREGATE(15,6,ROW(MAESTRO!$B$3:$B$1000)/((MAESTRO!$B$3:$B$1000="CIVILES")*(UPPER(MAESTRO!$L$3:$L$1000)="CONFIRMADO")),ROWS($A$3:A93))),"")</f>
        <v/>
      </c>
    </row>
    <row r="94" spans="1:24" ht="22.05" customHeight="1">
      <c r="A94" s="18" t="str">
        <f ca="1">IFERROR(INDEX(MAESTRO!A:A,_xludf.AGGREGATE(15,6,ROW(MAESTRO!$B$3:$B$1000)/((MAESTRO!$B$3:$B$1000="CIVILES")*(UPPER(MAESTRO!$L$3:$L$1000)="CONFIRMADO")),ROWS($A$3:A94))),"")</f>
        <v/>
      </c>
      <c r="B94" s="18" t="str">
        <f ca="1">IFERROR(INDEX(MAESTRO!B:B,_xludf.AGGREGATE(15,6,ROW(MAESTRO!$B$3:$B$1000)/((MAESTRO!$B$3:$B$1000="CIVILES")*(UPPER(MAESTRO!$L$3:$L$1000)="CONFIRMADO")),ROWS($A$3:A94))),"")</f>
        <v/>
      </c>
      <c r="C94" s="18" t="str">
        <f ca="1">IFERROR(INDEX(MAESTRO!C:C,_xludf.AGGREGATE(15,6,ROW(MAESTRO!$B$3:$B$1000)/((MAESTRO!$B$3:$B$1000="CIVILES")*(UPPER(MAESTRO!$L$3:$L$1000)="CONFIRMADO")),ROWS($A$3:A94))),"")</f>
        <v/>
      </c>
      <c r="D94" s="18" t="str">
        <f ca="1">IFERROR(INDEX(MAESTRO!D:D,_xludf.AGGREGATE(15,6,ROW(MAESTRO!$B$3:$B$1000)/((MAESTRO!$B$3:$B$1000="CIVILES")*(UPPER(MAESTRO!$L$3:$L$1000)="CONFIRMADO")),ROWS($A$3:A94))),"")</f>
        <v/>
      </c>
      <c r="E94" s="18" t="str">
        <f ca="1">IFERROR(INDEX(MAESTRO!E:E,_xludf.AGGREGATE(15,6,ROW(MAESTRO!$B$3:$B$1000)/((MAESTRO!$B$3:$B$1000="CIVILES")*(UPPER(MAESTRO!$L$3:$L$1000)="CONFIRMADO")),ROWS($A$3:A94))),"")</f>
        <v/>
      </c>
      <c r="F94" s="18" t="str">
        <f ca="1">IFERROR(INDEX(MAESTRO!F:F,_xludf.AGGREGATE(15,6,ROW(MAESTRO!$B$3:$B$1000)/((MAESTRO!$B$3:$B$1000="CIVILES")*(UPPER(MAESTRO!$L$3:$L$1000)="CONFIRMADO")),ROWS($A$3:A94))),"")</f>
        <v/>
      </c>
      <c r="G94" s="18" t="str">
        <f ca="1">IFERROR(INDEX(MAESTRO!G:G,_xludf.AGGREGATE(15,6,ROW(MAESTRO!$B$3:$B$1000)/((MAESTRO!$B$3:$B$1000="CIVILES")*(UPPER(MAESTRO!$L$3:$L$1000)="CONFIRMADO")),ROWS($A$3:A94))),"")</f>
        <v/>
      </c>
      <c r="H94" s="18" t="str">
        <f ca="1">IFERROR(INDEX(MAESTRO!H:H,_xludf.AGGREGATE(15,6,ROW(MAESTRO!$B$3:$B$1000)/((MAESTRO!$B$3:$B$1000="CIVILES")*(UPPER(MAESTRO!$L$3:$L$1000)="CONFIRMADO")),ROWS($A$3:A94))),"")</f>
        <v/>
      </c>
      <c r="I94" s="18" t="str">
        <f ca="1">IFERROR(INDEX(MAESTRO!I:I,_xludf.AGGREGATE(15,6,ROW(MAESTRO!$B$3:$B$1000)/((MAESTRO!$B$3:$B$1000="CIVILES")*(UPPER(MAESTRO!$L$3:$L$1000)="CONFIRMADO")),ROWS($A$3:A94))),"")</f>
        <v/>
      </c>
      <c r="J94" s="18" t="str">
        <f ca="1">IFERROR(INDEX(MAESTRO!J:J,_xludf.AGGREGATE(15,6,ROW(MAESTRO!$B$3:$B$1000)/((MAESTRO!$B$3:$B$1000="CIVILES")*(UPPER(MAESTRO!$L$3:$L$1000)="CONFIRMADO")),ROWS($A$3:A94))),"")</f>
        <v/>
      </c>
      <c r="K94" s="18" t="str">
        <f ca="1">IFERROR(INDEX(MAESTRO!K:K,_xludf.AGGREGATE(15,6,ROW(MAESTRO!$B$3:$B$1000)/((MAESTRO!$B$3:$B$1000="CIVILES")*(UPPER(MAESTRO!$L$3:$L$1000)="CONFIRMADO")),ROWS($A$3:A94))),"")</f>
        <v/>
      </c>
      <c r="L94" s="18" t="str">
        <f ca="1">IFERROR(INDEX(MAESTRO!L:L,_xludf.AGGREGATE(15,6,ROW(MAESTRO!$B$3:$B$1000)/((MAESTRO!$B$3:$B$1000="CIVILES")*(UPPER(MAESTRO!$L$3:$L$1000)="CONFIRMADO")),ROWS($A$3:A94))),"")</f>
        <v/>
      </c>
      <c r="M94" s="18" t="str">
        <f ca="1">IFERROR(INDEX(MAESTRO!M:M,_xludf.AGGREGATE(15,6,ROW(MAESTRO!$B$3:$B$1000)/((MAESTRO!$B$3:$B$1000="CIVILES")*(UPPER(MAESTRO!$L$3:$L$1000)="CONFIRMADO")),ROWS($A$3:A94))),"")</f>
        <v/>
      </c>
      <c r="N94" s="18" t="str">
        <f ca="1">IFERROR(INDEX(MAESTRO!N:N,_xludf.AGGREGATE(15,6,ROW(MAESTRO!$B$3:$B$1000)/((MAESTRO!$B$3:$B$1000="CIVILES")*(UPPER(MAESTRO!$L$3:$L$1000)="CONFIRMADO")),ROWS($A$3:A94))),"")</f>
        <v/>
      </c>
      <c r="O94" s="18" t="str">
        <f ca="1">IFERROR(INDEX(MAESTRO!O:O,_xludf.AGGREGATE(15,6,ROW(MAESTRO!$B$3:$B$1000)/((MAESTRO!$B$3:$B$1000="CIVILES")*(UPPER(MAESTRO!$L$3:$L$1000)="CONFIRMADO")),ROWS($A$3:A94))),"")</f>
        <v/>
      </c>
      <c r="P94" s="18" t="str">
        <f ca="1">IFERROR(INDEX(MAESTRO!P:P,_xludf.AGGREGATE(15,6,ROW(MAESTRO!$B$3:$B$1000)/((MAESTRO!$B$3:$B$1000="CIVILES")*(UPPER(MAESTRO!$L$3:$L$1000)="CONFIRMADO")),ROWS($A$3:A94))),"")</f>
        <v/>
      </c>
      <c r="Q94" s="18" t="str">
        <f ca="1">IFERROR(INDEX(MAESTRO!Q:Q,_xludf.AGGREGATE(15,6,ROW(MAESTRO!$B$3:$B$1000)/((MAESTRO!$B$3:$B$1000="CIVILES")*(UPPER(MAESTRO!$L$3:$L$1000)="CONFIRMADO")),ROWS($A$3:A94))),"")</f>
        <v/>
      </c>
      <c r="R94" s="18" t="str">
        <f ca="1">IFERROR(INDEX(MAESTRO!R:R,_xludf.AGGREGATE(15,6,ROW(MAESTRO!$B$3:$B$1000)/((MAESTRO!$B$3:$B$1000="CIVILES")*(UPPER(MAESTRO!$L$3:$L$1000)="CONFIRMADO")),ROWS($A$3:A94))),"")</f>
        <v/>
      </c>
      <c r="S94" s="18" t="str">
        <f ca="1">IFERROR(INDEX(MAESTRO!S:S,_xludf.AGGREGATE(15,6,ROW(MAESTRO!$B$3:$B$1000)/((MAESTRO!$B$3:$B$1000="CIVILES")*(UPPER(MAESTRO!$L$3:$L$1000)="CONFIRMADO")),ROWS($A$3:A94))),"")</f>
        <v/>
      </c>
      <c r="T94" s="18" t="str">
        <f ca="1">IFERROR(INDEX(MAESTRO!T:T,_xludf.AGGREGATE(15,6,ROW(MAESTRO!$B$3:$B$1000)/((MAESTRO!$B$3:$B$1000="CIVILES")*(UPPER(MAESTRO!$L$3:$L$1000)="CONFIRMADO")),ROWS($A$3:A94))),"")</f>
        <v/>
      </c>
      <c r="U94" s="18" t="str">
        <f ca="1">IFERROR(INDEX(MAESTRO!U:U,_xludf.AGGREGATE(15,6,ROW(MAESTRO!$B$3:$B$1000)/((MAESTRO!$B$3:$B$1000="CIVILES")*(UPPER(MAESTRO!$L$3:$L$1000)="CONFIRMADO")),ROWS($A$3:A94))),"")</f>
        <v/>
      </c>
      <c r="V94" s="18" t="str">
        <f ca="1">IFERROR(INDEX(MAESTRO!V:V,_xludf.AGGREGATE(15,6,ROW(MAESTRO!$B$3:$B$1000)/((MAESTRO!$B$3:$B$1000="CIVILES")*(UPPER(MAESTRO!$L$3:$L$1000)="CONFIRMADO")),ROWS($A$3:A94))),"")</f>
        <v/>
      </c>
      <c r="W94" s="18" t="str">
        <f ca="1">IFERROR(INDEX(MAESTRO!W:W,_xludf.AGGREGATE(15,6,ROW(MAESTRO!$B$3:$B$1000)/((MAESTRO!$B$3:$B$1000="CIVILES")*(UPPER(MAESTRO!$L$3:$L$1000)="CONFIRMADO")),ROWS($A$3:A94))),"")</f>
        <v/>
      </c>
      <c r="X94" s="18" t="str">
        <f ca="1">IFERROR(INDEX(MAESTRO!X:X,_xludf.AGGREGATE(15,6,ROW(MAESTRO!$B$3:$B$1000)/((MAESTRO!$B$3:$B$1000="CIVILES")*(UPPER(MAESTRO!$L$3:$L$1000)="CONFIRMADO")),ROWS($A$3:A94))),"")</f>
        <v/>
      </c>
    </row>
    <row r="95" spans="1:24" ht="22.05" customHeight="1">
      <c r="A95" s="10" t="str">
        <f ca="1">IFERROR(INDEX(MAESTRO!A:A,_xludf.AGGREGATE(15,6,ROW(MAESTRO!$B$3:$B$1000)/((MAESTRO!$B$3:$B$1000="CIVILES")*(UPPER(MAESTRO!$L$3:$L$1000)="CONFIRMADO")),ROWS($A$3:A95))),"")</f>
        <v/>
      </c>
      <c r="B95" s="10" t="str">
        <f ca="1">IFERROR(INDEX(MAESTRO!B:B,_xludf.AGGREGATE(15,6,ROW(MAESTRO!$B$3:$B$1000)/((MAESTRO!$B$3:$B$1000="CIVILES")*(UPPER(MAESTRO!$L$3:$L$1000)="CONFIRMADO")),ROWS($A$3:A95))),"")</f>
        <v/>
      </c>
      <c r="C95" s="10" t="str">
        <f ca="1">IFERROR(INDEX(MAESTRO!C:C,_xludf.AGGREGATE(15,6,ROW(MAESTRO!$B$3:$B$1000)/((MAESTRO!$B$3:$B$1000="CIVILES")*(UPPER(MAESTRO!$L$3:$L$1000)="CONFIRMADO")),ROWS($A$3:A95))),"")</f>
        <v/>
      </c>
      <c r="D95" s="10" t="str">
        <f ca="1">IFERROR(INDEX(MAESTRO!D:D,_xludf.AGGREGATE(15,6,ROW(MAESTRO!$B$3:$B$1000)/((MAESTRO!$B$3:$B$1000="CIVILES")*(UPPER(MAESTRO!$L$3:$L$1000)="CONFIRMADO")),ROWS($A$3:A95))),"")</f>
        <v/>
      </c>
      <c r="E95" s="10" t="str">
        <f ca="1">IFERROR(INDEX(MAESTRO!E:E,_xludf.AGGREGATE(15,6,ROW(MAESTRO!$B$3:$B$1000)/((MAESTRO!$B$3:$B$1000="CIVILES")*(UPPER(MAESTRO!$L$3:$L$1000)="CONFIRMADO")),ROWS($A$3:A95))),"")</f>
        <v/>
      </c>
      <c r="F95" s="10" t="str">
        <f ca="1">IFERROR(INDEX(MAESTRO!F:F,_xludf.AGGREGATE(15,6,ROW(MAESTRO!$B$3:$B$1000)/((MAESTRO!$B$3:$B$1000="CIVILES")*(UPPER(MAESTRO!$L$3:$L$1000)="CONFIRMADO")),ROWS($A$3:A95))),"")</f>
        <v/>
      </c>
      <c r="G95" s="10" t="str">
        <f ca="1">IFERROR(INDEX(MAESTRO!G:G,_xludf.AGGREGATE(15,6,ROW(MAESTRO!$B$3:$B$1000)/((MAESTRO!$B$3:$B$1000="CIVILES")*(UPPER(MAESTRO!$L$3:$L$1000)="CONFIRMADO")),ROWS($A$3:A95))),"")</f>
        <v/>
      </c>
      <c r="H95" s="10" t="str">
        <f ca="1">IFERROR(INDEX(MAESTRO!H:H,_xludf.AGGREGATE(15,6,ROW(MAESTRO!$B$3:$B$1000)/((MAESTRO!$B$3:$B$1000="CIVILES")*(UPPER(MAESTRO!$L$3:$L$1000)="CONFIRMADO")),ROWS($A$3:A95))),"")</f>
        <v/>
      </c>
      <c r="I95" s="10" t="str">
        <f ca="1">IFERROR(INDEX(MAESTRO!I:I,_xludf.AGGREGATE(15,6,ROW(MAESTRO!$B$3:$B$1000)/((MAESTRO!$B$3:$B$1000="CIVILES")*(UPPER(MAESTRO!$L$3:$L$1000)="CONFIRMADO")),ROWS($A$3:A95))),"")</f>
        <v/>
      </c>
      <c r="J95" s="10" t="str">
        <f ca="1">IFERROR(INDEX(MAESTRO!J:J,_xludf.AGGREGATE(15,6,ROW(MAESTRO!$B$3:$B$1000)/((MAESTRO!$B$3:$B$1000="CIVILES")*(UPPER(MAESTRO!$L$3:$L$1000)="CONFIRMADO")),ROWS($A$3:A95))),"")</f>
        <v/>
      </c>
      <c r="K95" s="10" t="str">
        <f ca="1">IFERROR(INDEX(MAESTRO!K:K,_xludf.AGGREGATE(15,6,ROW(MAESTRO!$B$3:$B$1000)/((MAESTRO!$B$3:$B$1000="CIVILES")*(UPPER(MAESTRO!$L$3:$L$1000)="CONFIRMADO")),ROWS($A$3:A95))),"")</f>
        <v/>
      </c>
      <c r="L95" s="10" t="str">
        <f ca="1">IFERROR(INDEX(MAESTRO!L:L,_xludf.AGGREGATE(15,6,ROW(MAESTRO!$B$3:$B$1000)/((MAESTRO!$B$3:$B$1000="CIVILES")*(UPPER(MAESTRO!$L$3:$L$1000)="CONFIRMADO")),ROWS($A$3:A95))),"")</f>
        <v/>
      </c>
      <c r="M95" s="10" t="str">
        <f ca="1">IFERROR(INDEX(MAESTRO!M:M,_xludf.AGGREGATE(15,6,ROW(MAESTRO!$B$3:$B$1000)/((MAESTRO!$B$3:$B$1000="CIVILES")*(UPPER(MAESTRO!$L$3:$L$1000)="CONFIRMADO")),ROWS($A$3:A95))),"")</f>
        <v/>
      </c>
      <c r="N95" s="10" t="str">
        <f ca="1">IFERROR(INDEX(MAESTRO!N:N,_xludf.AGGREGATE(15,6,ROW(MAESTRO!$B$3:$B$1000)/((MAESTRO!$B$3:$B$1000="CIVILES")*(UPPER(MAESTRO!$L$3:$L$1000)="CONFIRMADO")),ROWS($A$3:A95))),"")</f>
        <v/>
      </c>
      <c r="O95" s="10" t="str">
        <f ca="1">IFERROR(INDEX(MAESTRO!O:O,_xludf.AGGREGATE(15,6,ROW(MAESTRO!$B$3:$B$1000)/((MAESTRO!$B$3:$B$1000="CIVILES")*(UPPER(MAESTRO!$L$3:$L$1000)="CONFIRMADO")),ROWS($A$3:A95))),"")</f>
        <v/>
      </c>
      <c r="P95" s="10" t="str">
        <f ca="1">IFERROR(INDEX(MAESTRO!P:P,_xludf.AGGREGATE(15,6,ROW(MAESTRO!$B$3:$B$1000)/((MAESTRO!$B$3:$B$1000="CIVILES")*(UPPER(MAESTRO!$L$3:$L$1000)="CONFIRMADO")),ROWS($A$3:A95))),"")</f>
        <v/>
      </c>
      <c r="Q95" s="10" t="str">
        <f ca="1">IFERROR(INDEX(MAESTRO!Q:Q,_xludf.AGGREGATE(15,6,ROW(MAESTRO!$B$3:$B$1000)/((MAESTRO!$B$3:$B$1000="CIVILES")*(UPPER(MAESTRO!$L$3:$L$1000)="CONFIRMADO")),ROWS($A$3:A95))),"")</f>
        <v/>
      </c>
      <c r="R95" s="10" t="str">
        <f ca="1">IFERROR(INDEX(MAESTRO!R:R,_xludf.AGGREGATE(15,6,ROW(MAESTRO!$B$3:$B$1000)/((MAESTRO!$B$3:$B$1000="CIVILES")*(UPPER(MAESTRO!$L$3:$L$1000)="CONFIRMADO")),ROWS($A$3:A95))),"")</f>
        <v/>
      </c>
      <c r="S95" s="10" t="str">
        <f ca="1">IFERROR(INDEX(MAESTRO!S:S,_xludf.AGGREGATE(15,6,ROW(MAESTRO!$B$3:$B$1000)/((MAESTRO!$B$3:$B$1000="CIVILES")*(UPPER(MAESTRO!$L$3:$L$1000)="CONFIRMADO")),ROWS($A$3:A95))),"")</f>
        <v/>
      </c>
      <c r="T95" s="10" t="str">
        <f ca="1">IFERROR(INDEX(MAESTRO!T:T,_xludf.AGGREGATE(15,6,ROW(MAESTRO!$B$3:$B$1000)/((MAESTRO!$B$3:$B$1000="CIVILES")*(UPPER(MAESTRO!$L$3:$L$1000)="CONFIRMADO")),ROWS($A$3:A95))),"")</f>
        <v/>
      </c>
      <c r="U95" s="10" t="str">
        <f ca="1">IFERROR(INDEX(MAESTRO!U:U,_xludf.AGGREGATE(15,6,ROW(MAESTRO!$B$3:$B$1000)/((MAESTRO!$B$3:$B$1000="CIVILES")*(UPPER(MAESTRO!$L$3:$L$1000)="CONFIRMADO")),ROWS($A$3:A95))),"")</f>
        <v/>
      </c>
      <c r="V95" s="10" t="str">
        <f ca="1">IFERROR(INDEX(MAESTRO!V:V,_xludf.AGGREGATE(15,6,ROW(MAESTRO!$B$3:$B$1000)/((MAESTRO!$B$3:$B$1000="CIVILES")*(UPPER(MAESTRO!$L$3:$L$1000)="CONFIRMADO")),ROWS($A$3:A95))),"")</f>
        <v/>
      </c>
      <c r="W95" s="10" t="str">
        <f ca="1">IFERROR(INDEX(MAESTRO!W:W,_xludf.AGGREGATE(15,6,ROW(MAESTRO!$B$3:$B$1000)/((MAESTRO!$B$3:$B$1000="CIVILES")*(UPPER(MAESTRO!$L$3:$L$1000)="CONFIRMADO")),ROWS($A$3:A95))),"")</f>
        <v/>
      </c>
      <c r="X95" s="10" t="str">
        <f ca="1">IFERROR(INDEX(MAESTRO!X:X,_xludf.AGGREGATE(15,6,ROW(MAESTRO!$B$3:$B$1000)/((MAESTRO!$B$3:$B$1000="CIVILES")*(UPPER(MAESTRO!$L$3:$L$1000)="CONFIRMADO")),ROWS($A$3:A95))),"")</f>
        <v/>
      </c>
    </row>
    <row r="96" spans="1:24" ht="22.05" customHeight="1">
      <c r="A96" s="18" t="str">
        <f ca="1">IFERROR(INDEX(MAESTRO!A:A,_xludf.AGGREGATE(15,6,ROW(MAESTRO!$B$3:$B$1000)/((MAESTRO!$B$3:$B$1000="CIVILES")*(UPPER(MAESTRO!$L$3:$L$1000)="CONFIRMADO")),ROWS($A$3:A96))),"")</f>
        <v/>
      </c>
      <c r="B96" s="18" t="str">
        <f ca="1">IFERROR(INDEX(MAESTRO!B:B,_xludf.AGGREGATE(15,6,ROW(MAESTRO!$B$3:$B$1000)/((MAESTRO!$B$3:$B$1000="CIVILES")*(UPPER(MAESTRO!$L$3:$L$1000)="CONFIRMADO")),ROWS($A$3:A96))),"")</f>
        <v/>
      </c>
      <c r="C96" s="18" t="str">
        <f ca="1">IFERROR(INDEX(MAESTRO!C:C,_xludf.AGGREGATE(15,6,ROW(MAESTRO!$B$3:$B$1000)/((MAESTRO!$B$3:$B$1000="CIVILES")*(UPPER(MAESTRO!$L$3:$L$1000)="CONFIRMADO")),ROWS($A$3:A96))),"")</f>
        <v/>
      </c>
      <c r="D96" s="18" t="str">
        <f ca="1">IFERROR(INDEX(MAESTRO!D:D,_xludf.AGGREGATE(15,6,ROW(MAESTRO!$B$3:$B$1000)/((MAESTRO!$B$3:$B$1000="CIVILES")*(UPPER(MAESTRO!$L$3:$L$1000)="CONFIRMADO")),ROWS($A$3:A96))),"")</f>
        <v/>
      </c>
      <c r="E96" s="18" t="str">
        <f ca="1">IFERROR(INDEX(MAESTRO!E:E,_xludf.AGGREGATE(15,6,ROW(MAESTRO!$B$3:$B$1000)/((MAESTRO!$B$3:$B$1000="CIVILES")*(UPPER(MAESTRO!$L$3:$L$1000)="CONFIRMADO")),ROWS($A$3:A96))),"")</f>
        <v/>
      </c>
      <c r="F96" s="18" t="str">
        <f ca="1">IFERROR(INDEX(MAESTRO!F:F,_xludf.AGGREGATE(15,6,ROW(MAESTRO!$B$3:$B$1000)/((MAESTRO!$B$3:$B$1000="CIVILES")*(UPPER(MAESTRO!$L$3:$L$1000)="CONFIRMADO")),ROWS($A$3:A96))),"")</f>
        <v/>
      </c>
      <c r="G96" s="18" t="str">
        <f ca="1">IFERROR(INDEX(MAESTRO!G:G,_xludf.AGGREGATE(15,6,ROW(MAESTRO!$B$3:$B$1000)/((MAESTRO!$B$3:$B$1000="CIVILES")*(UPPER(MAESTRO!$L$3:$L$1000)="CONFIRMADO")),ROWS($A$3:A96))),"")</f>
        <v/>
      </c>
      <c r="H96" s="18" t="str">
        <f ca="1">IFERROR(INDEX(MAESTRO!H:H,_xludf.AGGREGATE(15,6,ROW(MAESTRO!$B$3:$B$1000)/((MAESTRO!$B$3:$B$1000="CIVILES")*(UPPER(MAESTRO!$L$3:$L$1000)="CONFIRMADO")),ROWS($A$3:A96))),"")</f>
        <v/>
      </c>
      <c r="I96" s="18" t="str">
        <f ca="1">IFERROR(INDEX(MAESTRO!I:I,_xludf.AGGREGATE(15,6,ROW(MAESTRO!$B$3:$B$1000)/((MAESTRO!$B$3:$B$1000="CIVILES")*(UPPER(MAESTRO!$L$3:$L$1000)="CONFIRMADO")),ROWS($A$3:A96))),"")</f>
        <v/>
      </c>
      <c r="J96" s="18" t="str">
        <f ca="1">IFERROR(INDEX(MAESTRO!J:J,_xludf.AGGREGATE(15,6,ROW(MAESTRO!$B$3:$B$1000)/((MAESTRO!$B$3:$B$1000="CIVILES")*(UPPER(MAESTRO!$L$3:$L$1000)="CONFIRMADO")),ROWS($A$3:A96))),"")</f>
        <v/>
      </c>
      <c r="K96" s="18" t="str">
        <f ca="1">IFERROR(INDEX(MAESTRO!K:K,_xludf.AGGREGATE(15,6,ROW(MAESTRO!$B$3:$B$1000)/((MAESTRO!$B$3:$B$1000="CIVILES")*(UPPER(MAESTRO!$L$3:$L$1000)="CONFIRMADO")),ROWS($A$3:A96))),"")</f>
        <v/>
      </c>
      <c r="L96" s="18" t="str">
        <f ca="1">IFERROR(INDEX(MAESTRO!L:L,_xludf.AGGREGATE(15,6,ROW(MAESTRO!$B$3:$B$1000)/((MAESTRO!$B$3:$B$1000="CIVILES")*(UPPER(MAESTRO!$L$3:$L$1000)="CONFIRMADO")),ROWS($A$3:A96))),"")</f>
        <v/>
      </c>
      <c r="M96" s="18" t="str">
        <f ca="1">IFERROR(INDEX(MAESTRO!M:M,_xludf.AGGREGATE(15,6,ROW(MAESTRO!$B$3:$B$1000)/((MAESTRO!$B$3:$B$1000="CIVILES")*(UPPER(MAESTRO!$L$3:$L$1000)="CONFIRMADO")),ROWS($A$3:A96))),"")</f>
        <v/>
      </c>
      <c r="N96" s="18" t="str">
        <f ca="1">IFERROR(INDEX(MAESTRO!N:N,_xludf.AGGREGATE(15,6,ROW(MAESTRO!$B$3:$B$1000)/((MAESTRO!$B$3:$B$1000="CIVILES")*(UPPER(MAESTRO!$L$3:$L$1000)="CONFIRMADO")),ROWS($A$3:A96))),"")</f>
        <v/>
      </c>
      <c r="O96" s="18" t="str">
        <f ca="1">IFERROR(INDEX(MAESTRO!O:O,_xludf.AGGREGATE(15,6,ROW(MAESTRO!$B$3:$B$1000)/((MAESTRO!$B$3:$B$1000="CIVILES")*(UPPER(MAESTRO!$L$3:$L$1000)="CONFIRMADO")),ROWS($A$3:A96))),"")</f>
        <v/>
      </c>
      <c r="P96" s="18" t="str">
        <f ca="1">IFERROR(INDEX(MAESTRO!P:P,_xludf.AGGREGATE(15,6,ROW(MAESTRO!$B$3:$B$1000)/((MAESTRO!$B$3:$B$1000="CIVILES")*(UPPER(MAESTRO!$L$3:$L$1000)="CONFIRMADO")),ROWS($A$3:A96))),"")</f>
        <v/>
      </c>
      <c r="Q96" s="18" t="str">
        <f ca="1">IFERROR(INDEX(MAESTRO!Q:Q,_xludf.AGGREGATE(15,6,ROW(MAESTRO!$B$3:$B$1000)/((MAESTRO!$B$3:$B$1000="CIVILES")*(UPPER(MAESTRO!$L$3:$L$1000)="CONFIRMADO")),ROWS($A$3:A96))),"")</f>
        <v/>
      </c>
      <c r="R96" s="18" t="str">
        <f ca="1">IFERROR(INDEX(MAESTRO!R:R,_xludf.AGGREGATE(15,6,ROW(MAESTRO!$B$3:$B$1000)/((MAESTRO!$B$3:$B$1000="CIVILES")*(UPPER(MAESTRO!$L$3:$L$1000)="CONFIRMADO")),ROWS($A$3:A96))),"")</f>
        <v/>
      </c>
      <c r="S96" s="18" t="str">
        <f ca="1">IFERROR(INDEX(MAESTRO!S:S,_xludf.AGGREGATE(15,6,ROW(MAESTRO!$B$3:$B$1000)/((MAESTRO!$B$3:$B$1000="CIVILES")*(UPPER(MAESTRO!$L$3:$L$1000)="CONFIRMADO")),ROWS($A$3:A96))),"")</f>
        <v/>
      </c>
      <c r="T96" s="18" t="str">
        <f ca="1">IFERROR(INDEX(MAESTRO!T:T,_xludf.AGGREGATE(15,6,ROW(MAESTRO!$B$3:$B$1000)/((MAESTRO!$B$3:$B$1000="CIVILES")*(UPPER(MAESTRO!$L$3:$L$1000)="CONFIRMADO")),ROWS($A$3:A96))),"")</f>
        <v/>
      </c>
      <c r="U96" s="18" t="str">
        <f ca="1">IFERROR(INDEX(MAESTRO!U:U,_xludf.AGGREGATE(15,6,ROW(MAESTRO!$B$3:$B$1000)/((MAESTRO!$B$3:$B$1000="CIVILES")*(UPPER(MAESTRO!$L$3:$L$1000)="CONFIRMADO")),ROWS($A$3:A96))),"")</f>
        <v/>
      </c>
      <c r="V96" s="18" t="str">
        <f ca="1">IFERROR(INDEX(MAESTRO!V:V,_xludf.AGGREGATE(15,6,ROW(MAESTRO!$B$3:$B$1000)/((MAESTRO!$B$3:$B$1000="CIVILES")*(UPPER(MAESTRO!$L$3:$L$1000)="CONFIRMADO")),ROWS($A$3:A96))),"")</f>
        <v/>
      </c>
      <c r="W96" s="18" t="str">
        <f ca="1">IFERROR(INDEX(MAESTRO!W:W,_xludf.AGGREGATE(15,6,ROW(MAESTRO!$B$3:$B$1000)/((MAESTRO!$B$3:$B$1000="CIVILES")*(UPPER(MAESTRO!$L$3:$L$1000)="CONFIRMADO")),ROWS($A$3:A96))),"")</f>
        <v/>
      </c>
      <c r="X96" s="18" t="str">
        <f ca="1">IFERROR(INDEX(MAESTRO!X:X,_xludf.AGGREGATE(15,6,ROW(MAESTRO!$B$3:$B$1000)/((MAESTRO!$B$3:$B$1000="CIVILES")*(UPPER(MAESTRO!$L$3:$L$1000)="CONFIRMADO")),ROWS($A$3:A96))),"")</f>
        <v/>
      </c>
    </row>
    <row r="97" spans="1:24" ht="22.05" customHeight="1">
      <c r="A97" s="10" t="str">
        <f ca="1">IFERROR(INDEX(MAESTRO!A:A,_xludf.AGGREGATE(15,6,ROW(MAESTRO!$B$3:$B$1000)/((MAESTRO!$B$3:$B$1000="CIVILES")*(UPPER(MAESTRO!$L$3:$L$1000)="CONFIRMADO")),ROWS($A$3:A97))),"")</f>
        <v/>
      </c>
      <c r="B97" s="10" t="str">
        <f ca="1">IFERROR(INDEX(MAESTRO!B:B,_xludf.AGGREGATE(15,6,ROW(MAESTRO!$B$3:$B$1000)/((MAESTRO!$B$3:$B$1000="CIVILES")*(UPPER(MAESTRO!$L$3:$L$1000)="CONFIRMADO")),ROWS($A$3:A97))),"")</f>
        <v/>
      </c>
      <c r="C97" s="10" t="str">
        <f ca="1">IFERROR(INDEX(MAESTRO!C:C,_xludf.AGGREGATE(15,6,ROW(MAESTRO!$B$3:$B$1000)/((MAESTRO!$B$3:$B$1000="CIVILES")*(UPPER(MAESTRO!$L$3:$L$1000)="CONFIRMADO")),ROWS($A$3:A97))),"")</f>
        <v/>
      </c>
      <c r="D97" s="10" t="str">
        <f ca="1">IFERROR(INDEX(MAESTRO!D:D,_xludf.AGGREGATE(15,6,ROW(MAESTRO!$B$3:$B$1000)/((MAESTRO!$B$3:$B$1000="CIVILES")*(UPPER(MAESTRO!$L$3:$L$1000)="CONFIRMADO")),ROWS($A$3:A97))),"")</f>
        <v/>
      </c>
      <c r="E97" s="10" t="str">
        <f ca="1">IFERROR(INDEX(MAESTRO!E:E,_xludf.AGGREGATE(15,6,ROW(MAESTRO!$B$3:$B$1000)/((MAESTRO!$B$3:$B$1000="CIVILES")*(UPPER(MAESTRO!$L$3:$L$1000)="CONFIRMADO")),ROWS($A$3:A97))),"")</f>
        <v/>
      </c>
      <c r="F97" s="10" t="str">
        <f ca="1">IFERROR(INDEX(MAESTRO!F:F,_xludf.AGGREGATE(15,6,ROW(MAESTRO!$B$3:$B$1000)/((MAESTRO!$B$3:$B$1000="CIVILES")*(UPPER(MAESTRO!$L$3:$L$1000)="CONFIRMADO")),ROWS($A$3:A97))),"")</f>
        <v/>
      </c>
      <c r="G97" s="10" t="str">
        <f ca="1">IFERROR(INDEX(MAESTRO!G:G,_xludf.AGGREGATE(15,6,ROW(MAESTRO!$B$3:$B$1000)/((MAESTRO!$B$3:$B$1000="CIVILES")*(UPPER(MAESTRO!$L$3:$L$1000)="CONFIRMADO")),ROWS($A$3:A97))),"")</f>
        <v/>
      </c>
      <c r="H97" s="10" t="str">
        <f ca="1">IFERROR(INDEX(MAESTRO!H:H,_xludf.AGGREGATE(15,6,ROW(MAESTRO!$B$3:$B$1000)/((MAESTRO!$B$3:$B$1000="CIVILES")*(UPPER(MAESTRO!$L$3:$L$1000)="CONFIRMADO")),ROWS($A$3:A97))),"")</f>
        <v/>
      </c>
      <c r="I97" s="10" t="str">
        <f ca="1">IFERROR(INDEX(MAESTRO!I:I,_xludf.AGGREGATE(15,6,ROW(MAESTRO!$B$3:$B$1000)/((MAESTRO!$B$3:$B$1000="CIVILES")*(UPPER(MAESTRO!$L$3:$L$1000)="CONFIRMADO")),ROWS($A$3:A97))),"")</f>
        <v/>
      </c>
      <c r="J97" s="10" t="str">
        <f ca="1">IFERROR(INDEX(MAESTRO!J:J,_xludf.AGGREGATE(15,6,ROW(MAESTRO!$B$3:$B$1000)/((MAESTRO!$B$3:$B$1000="CIVILES")*(UPPER(MAESTRO!$L$3:$L$1000)="CONFIRMADO")),ROWS($A$3:A97))),"")</f>
        <v/>
      </c>
      <c r="K97" s="10" t="str">
        <f ca="1">IFERROR(INDEX(MAESTRO!K:K,_xludf.AGGREGATE(15,6,ROW(MAESTRO!$B$3:$B$1000)/((MAESTRO!$B$3:$B$1000="CIVILES")*(UPPER(MAESTRO!$L$3:$L$1000)="CONFIRMADO")),ROWS($A$3:A97))),"")</f>
        <v/>
      </c>
      <c r="L97" s="10" t="str">
        <f ca="1">IFERROR(INDEX(MAESTRO!L:L,_xludf.AGGREGATE(15,6,ROW(MAESTRO!$B$3:$B$1000)/((MAESTRO!$B$3:$B$1000="CIVILES")*(UPPER(MAESTRO!$L$3:$L$1000)="CONFIRMADO")),ROWS($A$3:A97))),"")</f>
        <v/>
      </c>
      <c r="M97" s="10" t="str">
        <f ca="1">IFERROR(INDEX(MAESTRO!M:M,_xludf.AGGREGATE(15,6,ROW(MAESTRO!$B$3:$B$1000)/((MAESTRO!$B$3:$B$1000="CIVILES")*(UPPER(MAESTRO!$L$3:$L$1000)="CONFIRMADO")),ROWS($A$3:A97))),"")</f>
        <v/>
      </c>
      <c r="N97" s="10" t="str">
        <f ca="1">IFERROR(INDEX(MAESTRO!N:N,_xludf.AGGREGATE(15,6,ROW(MAESTRO!$B$3:$B$1000)/((MAESTRO!$B$3:$B$1000="CIVILES")*(UPPER(MAESTRO!$L$3:$L$1000)="CONFIRMADO")),ROWS($A$3:A97))),"")</f>
        <v/>
      </c>
      <c r="O97" s="10" t="str">
        <f ca="1">IFERROR(INDEX(MAESTRO!O:O,_xludf.AGGREGATE(15,6,ROW(MAESTRO!$B$3:$B$1000)/((MAESTRO!$B$3:$B$1000="CIVILES")*(UPPER(MAESTRO!$L$3:$L$1000)="CONFIRMADO")),ROWS($A$3:A97))),"")</f>
        <v/>
      </c>
      <c r="P97" s="10" t="str">
        <f ca="1">IFERROR(INDEX(MAESTRO!P:P,_xludf.AGGREGATE(15,6,ROW(MAESTRO!$B$3:$B$1000)/((MAESTRO!$B$3:$B$1000="CIVILES")*(UPPER(MAESTRO!$L$3:$L$1000)="CONFIRMADO")),ROWS($A$3:A97))),"")</f>
        <v/>
      </c>
      <c r="Q97" s="10" t="str">
        <f ca="1">IFERROR(INDEX(MAESTRO!Q:Q,_xludf.AGGREGATE(15,6,ROW(MAESTRO!$B$3:$B$1000)/((MAESTRO!$B$3:$B$1000="CIVILES")*(UPPER(MAESTRO!$L$3:$L$1000)="CONFIRMADO")),ROWS($A$3:A97))),"")</f>
        <v/>
      </c>
      <c r="R97" s="10" t="str">
        <f ca="1">IFERROR(INDEX(MAESTRO!R:R,_xludf.AGGREGATE(15,6,ROW(MAESTRO!$B$3:$B$1000)/((MAESTRO!$B$3:$B$1000="CIVILES")*(UPPER(MAESTRO!$L$3:$L$1000)="CONFIRMADO")),ROWS($A$3:A97))),"")</f>
        <v/>
      </c>
      <c r="S97" s="10" t="str">
        <f ca="1">IFERROR(INDEX(MAESTRO!S:S,_xludf.AGGREGATE(15,6,ROW(MAESTRO!$B$3:$B$1000)/((MAESTRO!$B$3:$B$1000="CIVILES")*(UPPER(MAESTRO!$L$3:$L$1000)="CONFIRMADO")),ROWS($A$3:A97))),"")</f>
        <v/>
      </c>
      <c r="T97" s="10" t="str">
        <f ca="1">IFERROR(INDEX(MAESTRO!T:T,_xludf.AGGREGATE(15,6,ROW(MAESTRO!$B$3:$B$1000)/((MAESTRO!$B$3:$B$1000="CIVILES")*(UPPER(MAESTRO!$L$3:$L$1000)="CONFIRMADO")),ROWS($A$3:A97))),"")</f>
        <v/>
      </c>
      <c r="U97" s="10" t="str">
        <f ca="1">IFERROR(INDEX(MAESTRO!U:U,_xludf.AGGREGATE(15,6,ROW(MAESTRO!$B$3:$B$1000)/((MAESTRO!$B$3:$B$1000="CIVILES")*(UPPER(MAESTRO!$L$3:$L$1000)="CONFIRMADO")),ROWS($A$3:A97))),"")</f>
        <v/>
      </c>
      <c r="V97" s="10" t="str">
        <f ca="1">IFERROR(INDEX(MAESTRO!V:V,_xludf.AGGREGATE(15,6,ROW(MAESTRO!$B$3:$B$1000)/((MAESTRO!$B$3:$B$1000="CIVILES")*(UPPER(MAESTRO!$L$3:$L$1000)="CONFIRMADO")),ROWS($A$3:A97))),"")</f>
        <v/>
      </c>
      <c r="W97" s="10" t="str">
        <f ca="1">IFERROR(INDEX(MAESTRO!W:W,_xludf.AGGREGATE(15,6,ROW(MAESTRO!$B$3:$B$1000)/((MAESTRO!$B$3:$B$1000="CIVILES")*(UPPER(MAESTRO!$L$3:$L$1000)="CONFIRMADO")),ROWS($A$3:A97))),"")</f>
        <v/>
      </c>
      <c r="X97" s="10" t="str">
        <f ca="1">IFERROR(INDEX(MAESTRO!X:X,_xludf.AGGREGATE(15,6,ROW(MAESTRO!$B$3:$B$1000)/((MAESTRO!$B$3:$B$1000="CIVILES")*(UPPER(MAESTRO!$L$3:$L$1000)="CONFIRMADO")),ROWS($A$3:A97))),"")</f>
        <v/>
      </c>
    </row>
    <row r="98" spans="1:24" ht="22.05" customHeight="1">
      <c r="A98" s="18" t="str">
        <f ca="1">IFERROR(INDEX(MAESTRO!A:A,_xludf.AGGREGATE(15,6,ROW(MAESTRO!$B$3:$B$1000)/((MAESTRO!$B$3:$B$1000="CIVILES")*(UPPER(MAESTRO!$L$3:$L$1000)="CONFIRMADO")),ROWS($A$3:A98))),"")</f>
        <v/>
      </c>
      <c r="B98" s="18" t="str">
        <f ca="1">IFERROR(INDEX(MAESTRO!B:B,_xludf.AGGREGATE(15,6,ROW(MAESTRO!$B$3:$B$1000)/((MAESTRO!$B$3:$B$1000="CIVILES")*(UPPER(MAESTRO!$L$3:$L$1000)="CONFIRMADO")),ROWS($A$3:A98))),"")</f>
        <v/>
      </c>
      <c r="C98" s="18" t="str">
        <f ca="1">IFERROR(INDEX(MAESTRO!C:C,_xludf.AGGREGATE(15,6,ROW(MAESTRO!$B$3:$B$1000)/((MAESTRO!$B$3:$B$1000="CIVILES")*(UPPER(MAESTRO!$L$3:$L$1000)="CONFIRMADO")),ROWS($A$3:A98))),"")</f>
        <v/>
      </c>
      <c r="D98" s="18" t="str">
        <f ca="1">IFERROR(INDEX(MAESTRO!D:D,_xludf.AGGREGATE(15,6,ROW(MAESTRO!$B$3:$B$1000)/((MAESTRO!$B$3:$B$1000="CIVILES")*(UPPER(MAESTRO!$L$3:$L$1000)="CONFIRMADO")),ROWS($A$3:A98))),"")</f>
        <v/>
      </c>
      <c r="E98" s="18" t="str">
        <f ca="1">IFERROR(INDEX(MAESTRO!E:E,_xludf.AGGREGATE(15,6,ROW(MAESTRO!$B$3:$B$1000)/((MAESTRO!$B$3:$B$1000="CIVILES")*(UPPER(MAESTRO!$L$3:$L$1000)="CONFIRMADO")),ROWS($A$3:A98))),"")</f>
        <v/>
      </c>
      <c r="F98" s="18" t="str">
        <f ca="1">IFERROR(INDEX(MAESTRO!F:F,_xludf.AGGREGATE(15,6,ROW(MAESTRO!$B$3:$B$1000)/((MAESTRO!$B$3:$B$1000="CIVILES")*(UPPER(MAESTRO!$L$3:$L$1000)="CONFIRMADO")),ROWS($A$3:A98))),"")</f>
        <v/>
      </c>
      <c r="G98" s="18" t="str">
        <f ca="1">IFERROR(INDEX(MAESTRO!G:G,_xludf.AGGREGATE(15,6,ROW(MAESTRO!$B$3:$B$1000)/((MAESTRO!$B$3:$B$1000="CIVILES")*(UPPER(MAESTRO!$L$3:$L$1000)="CONFIRMADO")),ROWS($A$3:A98))),"")</f>
        <v/>
      </c>
      <c r="H98" s="18" t="str">
        <f ca="1">IFERROR(INDEX(MAESTRO!H:H,_xludf.AGGREGATE(15,6,ROW(MAESTRO!$B$3:$B$1000)/((MAESTRO!$B$3:$B$1000="CIVILES")*(UPPER(MAESTRO!$L$3:$L$1000)="CONFIRMADO")),ROWS($A$3:A98))),"")</f>
        <v/>
      </c>
      <c r="I98" s="18" t="str">
        <f ca="1">IFERROR(INDEX(MAESTRO!I:I,_xludf.AGGREGATE(15,6,ROW(MAESTRO!$B$3:$B$1000)/((MAESTRO!$B$3:$B$1000="CIVILES")*(UPPER(MAESTRO!$L$3:$L$1000)="CONFIRMADO")),ROWS($A$3:A98))),"")</f>
        <v/>
      </c>
      <c r="J98" s="18" t="str">
        <f ca="1">IFERROR(INDEX(MAESTRO!J:J,_xludf.AGGREGATE(15,6,ROW(MAESTRO!$B$3:$B$1000)/((MAESTRO!$B$3:$B$1000="CIVILES")*(UPPER(MAESTRO!$L$3:$L$1000)="CONFIRMADO")),ROWS($A$3:A98))),"")</f>
        <v/>
      </c>
      <c r="K98" s="18" t="str">
        <f ca="1">IFERROR(INDEX(MAESTRO!K:K,_xludf.AGGREGATE(15,6,ROW(MAESTRO!$B$3:$B$1000)/((MAESTRO!$B$3:$B$1000="CIVILES")*(UPPER(MAESTRO!$L$3:$L$1000)="CONFIRMADO")),ROWS($A$3:A98))),"")</f>
        <v/>
      </c>
      <c r="L98" s="18" t="str">
        <f ca="1">IFERROR(INDEX(MAESTRO!L:L,_xludf.AGGREGATE(15,6,ROW(MAESTRO!$B$3:$B$1000)/((MAESTRO!$B$3:$B$1000="CIVILES")*(UPPER(MAESTRO!$L$3:$L$1000)="CONFIRMADO")),ROWS($A$3:A98))),"")</f>
        <v/>
      </c>
      <c r="M98" s="18" t="str">
        <f ca="1">IFERROR(INDEX(MAESTRO!M:M,_xludf.AGGREGATE(15,6,ROW(MAESTRO!$B$3:$B$1000)/((MAESTRO!$B$3:$B$1000="CIVILES")*(UPPER(MAESTRO!$L$3:$L$1000)="CONFIRMADO")),ROWS($A$3:A98))),"")</f>
        <v/>
      </c>
      <c r="N98" s="18" t="str">
        <f ca="1">IFERROR(INDEX(MAESTRO!N:N,_xludf.AGGREGATE(15,6,ROW(MAESTRO!$B$3:$B$1000)/((MAESTRO!$B$3:$B$1000="CIVILES")*(UPPER(MAESTRO!$L$3:$L$1000)="CONFIRMADO")),ROWS($A$3:A98))),"")</f>
        <v/>
      </c>
      <c r="O98" s="18" t="str">
        <f ca="1">IFERROR(INDEX(MAESTRO!O:O,_xludf.AGGREGATE(15,6,ROW(MAESTRO!$B$3:$B$1000)/((MAESTRO!$B$3:$B$1000="CIVILES")*(UPPER(MAESTRO!$L$3:$L$1000)="CONFIRMADO")),ROWS($A$3:A98))),"")</f>
        <v/>
      </c>
      <c r="P98" s="18" t="str">
        <f ca="1">IFERROR(INDEX(MAESTRO!P:P,_xludf.AGGREGATE(15,6,ROW(MAESTRO!$B$3:$B$1000)/((MAESTRO!$B$3:$B$1000="CIVILES")*(UPPER(MAESTRO!$L$3:$L$1000)="CONFIRMADO")),ROWS($A$3:A98))),"")</f>
        <v/>
      </c>
      <c r="Q98" s="18" t="str">
        <f ca="1">IFERROR(INDEX(MAESTRO!Q:Q,_xludf.AGGREGATE(15,6,ROW(MAESTRO!$B$3:$B$1000)/((MAESTRO!$B$3:$B$1000="CIVILES")*(UPPER(MAESTRO!$L$3:$L$1000)="CONFIRMADO")),ROWS($A$3:A98))),"")</f>
        <v/>
      </c>
      <c r="R98" s="18" t="str">
        <f ca="1">IFERROR(INDEX(MAESTRO!R:R,_xludf.AGGREGATE(15,6,ROW(MAESTRO!$B$3:$B$1000)/((MAESTRO!$B$3:$B$1000="CIVILES")*(UPPER(MAESTRO!$L$3:$L$1000)="CONFIRMADO")),ROWS($A$3:A98))),"")</f>
        <v/>
      </c>
      <c r="S98" s="18" t="str">
        <f ca="1">IFERROR(INDEX(MAESTRO!S:S,_xludf.AGGREGATE(15,6,ROW(MAESTRO!$B$3:$B$1000)/((MAESTRO!$B$3:$B$1000="CIVILES")*(UPPER(MAESTRO!$L$3:$L$1000)="CONFIRMADO")),ROWS($A$3:A98))),"")</f>
        <v/>
      </c>
      <c r="T98" s="18" t="str">
        <f ca="1">IFERROR(INDEX(MAESTRO!T:T,_xludf.AGGREGATE(15,6,ROW(MAESTRO!$B$3:$B$1000)/((MAESTRO!$B$3:$B$1000="CIVILES")*(UPPER(MAESTRO!$L$3:$L$1000)="CONFIRMADO")),ROWS($A$3:A98))),"")</f>
        <v/>
      </c>
      <c r="U98" s="18" t="str">
        <f ca="1">IFERROR(INDEX(MAESTRO!U:U,_xludf.AGGREGATE(15,6,ROW(MAESTRO!$B$3:$B$1000)/((MAESTRO!$B$3:$B$1000="CIVILES")*(UPPER(MAESTRO!$L$3:$L$1000)="CONFIRMADO")),ROWS($A$3:A98))),"")</f>
        <v/>
      </c>
      <c r="V98" s="18" t="str">
        <f ca="1">IFERROR(INDEX(MAESTRO!V:V,_xludf.AGGREGATE(15,6,ROW(MAESTRO!$B$3:$B$1000)/((MAESTRO!$B$3:$B$1000="CIVILES")*(UPPER(MAESTRO!$L$3:$L$1000)="CONFIRMADO")),ROWS($A$3:A98))),"")</f>
        <v/>
      </c>
      <c r="W98" s="18" t="str">
        <f ca="1">IFERROR(INDEX(MAESTRO!W:W,_xludf.AGGREGATE(15,6,ROW(MAESTRO!$B$3:$B$1000)/((MAESTRO!$B$3:$B$1000="CIVILES")*(UPPER(MAESTRO!$L$3:$L$1000)="CONFIRMADO")),ROWS($A$3:A98))),"")</f>
        <v/>
      </c>
      <c r="X98" s="18" t="str">
        <f ca="1">IFERROR(INDEX(MAESTRO!X:X,_xludf.AGGREGATE(15,6,ROW(MAESTRO!$B$3:$B$1000)/((MAESTRO!$B$3:$B$1000="CIVILES")*(UPPER(MAESTRO!$L$3:$L$1000)="CONFIRMADO")),ROWS($A$3:A98))),"")</f>
        <v/>
      </c>
    </row>
    <row r="99" spans="1:24" ht="22.05" customHeight="1">
      <c r="A99" s="10" t="str">
        <f ca="1">IFERROR(INDEX(MAESTRO!A:A,_xludf.AGGREGATE(15,6,ROW(MAESTRO!$B$3:$B$1000)/((MAESTRO!$B$3:$B$1000="CIVILES")*(UPPER(MAESTRO!$L$3:$L$1000)="CONFIRMADO")),ROWS($A$3:A99))),"")</f>
        <v/>
      </c>
      <c r="B99" s="10" t="str">
        <f ca="1">IFERROR(INDEX(MAESTRO!B:B,_xludf.AGGREGATE(15,6,ROW(MAESTRO!$B$3:$B$1000)/((MAESTRO!$B$3:$B$1000="CIVILES")*(UPPER(MAESTRO!$L$3:$L$1000)="CONFIRMADO")),ROWS($A$3:A99))),"")</f>
        <v/>
      </c>
      <c r="C99" s="10" t="str">
        <f ca="1">IFERROR(INDEX(MAESTRO!C:C,_xludf.AGGREGATE(15,6,ROW(MAESTRO!$B$3:$B$1000)/((MAESTRO!$B$3:$B$1000="CIVILES")*(UPPER(MAESTRO!$L$3:$L$1000)="CONFIRMADO")),ROWS($A$3:A99))),"")</f>
        <v/>
      </c>
      <c r="D99" s="10" t="str">
        <f ca="1">IFERROR(INDEX(MAESTRO!D:D,_xludf.AGGREGATE(15,6,ROW(MAESTRO!$B$3:$B$1000)/((MAESTRO!$B$3:$B$1000="CIVILES")*(UPPER(MAESTRO!$L$3:$L$1000)="CONFIRMADO")),ROWS($A$3:A99))),"")</f>
        <v/>
      </c>
      <c r="E99" s="10" t="str">
        <f ca="1">IFERROR(INDEX(MAESTRO!E:E,_xludf.AGGREGATE(15,6,ROW(MAESTRO!$B$3:$B$1000)/((MAESTRO!$B$3:$B$1000="CIVILES")*(UPPER(MAESTRO!$L$3:$L$1000)="CONFIRMADO")),ROWS($A$3:A99))),"")</f>
        <v/>
      </c>
      <c r="F99" s="10" t="str">
        <f ca="1">IFERROR(INDEX(MAESTRO!F:F,_xludf.AGGREGATE(15,6,ROW(MAESTRO!$B$3:$B$1000)/((MAESTRO!$B$3:$B$1000="CIVILES")*(UPPER(MAESTRO!$L$3:$L$1000)="CONFIRMADO")),ROWS($A$3:A99))),"")</f>
        <v/>
      </c>
      <c r="G99" s="10" t="str">
        <f ca="1">IFERROR(INDEX(MAESTRO!G:G,_xludf.AGGREGATE(15,6,ROW(MAESTRO!$B$3:$B$1000)/((MAESTRO!$B$3:$B$1000="CIVILES")*(UPPER(MAESTRO!$L$3:$L$1000)="CONFIRMADO")),ROWS($A$3:A99))),"")</f>
        <v/>
      </c>
      <c r="H99" s="10" t="str">
        <f ca="1">IFERROR(INDEX(MAESTRO!H:H,_xludf.AGGREGATE(15,6,ROW(MAESTRO!$B$3:$B$1000)/((MAESTRO!$B$3:$B$1000="CIVILES")*(UPPER(MAESTRO!$L$3:$L$1000)="CONFIRMADO")),ROWS($A$3:A99))),"")</f>
        <v/>
      </c>
      <c r="I99" s="10" t="str">
        <f ca="1">IFERROR(INDEX(MAESTRO!I:I,_xludf.AGGREGATE(15,6,ROW(MAESTRO!$B$3:$B$1000)/((MAESTRO!$B$3:$B$1000="CIVILES")*(UPPER(MAESTRO!$L$3:$L$1000)="CONFIRMADO")),ROWS($A$3:A99))),"")</f>
        <v/>
      </c>
      <c r="J99" s="10" t="str">
        <f ca="1">IFERROR(INDEX(MAESTRO!J:J,_xludf.AGGREGATE(15,6,ROW(MAESTRO!$B$3:$B$1000)/((MAESTRO!$B$3:$B$1000="CIVILES")*(UPPER(MAESTRO!$L$3:$L$1000)="CONFIRMADO")),ROWS($A$3:A99))),"")</f>
        <v/>
      </c>
      <c r="K99" s="10" t="str">
        <f ca="1">IFERROR(INDEX(MAESTRO!K:K,_xludf.AGGREGATE(15,6,ROW(MAESTRO!$B$3:$B$1000)/((MAESTRO!$B$3:$B$1000="CIVILES")*(UPPER(MAESTRO!$L$3:$L$1000)="CONFIRMADO")),ROWS($A$3:A99))),"")</f>
        <v/>
      </c>
      <c r="L99" s="10" t="str">
        <f ca="1">IFERROR(INDEX(MAESTRO!L:L,_xludf.AGGREGATE(15,6,ROW(MAESTRO!$B$3:$B$1000)/((MAESTRO!$B$3:$B$1000="CIVILES")*(UPPER(MAESTRO!$L$3:$L$1000)="CONFIRMADO")),ROWS($A$3:A99))),"")</f>
        <v/>
      </c>
      <c r="M99" s="10" t="str">
        <f ca="1">IFERROR(INDEX(MAESTRO!M:M,_xludf.AGGREGATE(15,6,ROW(MAESTRO!$B$3:$B$1000)/((MAESTRO!$B$3:$B$1000="CIVILES")*(UPPER(MAESTRO!$L$3:$L$1000)="CONFIRMADO")),ROWS($A$3:A99))),"")</f>
        <v/>
      </c>
      <c r="N99" s="10" t="str">
        <f ca="1">IFERROR(INDEX(MAESTRO!N:N,_xludf.AGGREGATE(15,6,ROW(MAESTRO!$B$3:$B$1000)/((MAESTRO!$B$3:$B$1000="CIVILES")*(UPPER(MAESTRO!$L$3:$L$1000)="CONFIRMADO")),ROWS($A$3:A99))),"")</f>
        <v/>
      </c>
      <c r="O99" s="10" t="str">
        <f ca="1">IFERROR(INDEX(MAESTRO!O:O,_xludf.AGGREGATE(15,6,ROW(MAESTRO!$B$3:$B$1000)/((MAESTRO!$B$3:$B$1000="CIVILES")*(UPPER(MAESTRO!$L$3:$L$1000)="CONFIRMADO")),ROWS($A$3:A99))),"")</f>
        <v/>
      </c>
      <c r="P99" s="10" t="str">
        <f ca="1">IFERROR(INDEX(MAESTRO!P:P,_xludf.AGGREGATE(15,6,ROW(MAESTRO!$B$3:$B$1000)/((MAESTRO!$B$3:$B$1000="CIVILES")*(UPPER(MAESTRO!$L$3:$L$1000)="CONFIRMADO")),ROWS($A$3:A99))),"")</f>
        <v/>
      </c>
      <c r="Q99" s="10" t="str">
        <f ca="1">IFERROR(INDEX(MAESTRO!Q:Q,_xludf.AGGREGATE(15,6,ROW(MAESTRO!$B$3:$B$1000)/((MAESTRO!$B$3:$B$1000="CIVILES")*(UPPER(MAESTRO!$L$3:$L$1000)="CONFIRMADO")),ROWS($A$3:A99))),"")</f>
        <v/>
      </c>
      <c r="R99" s="10" t="str">
        <f ca="1">IFERROR(INDEX(MAESTRO!R:R,_xludf.AGGREGATE(15,6,ROW(MAESTRO!$B$3:$B$1000)/((MAESTRO!$B$3:$B$1000="CIVILES")*(UPPER(MAESTRO!$L$3:$L$1000)="CONFIRMADO")),ROWS($A$3:A99))),"")</f>
        <v/>
      </c>
      <c r="S99" s="10" t="str">
        <f ca="1">IFERROR(INDEX(MAESTRO!S:S,_xludf.AGGREGATE(15,6,ROW(MAESTRO!$B$3:$B$1000)/((MAESTRO!$B$3:$B$1000="CIVILES")*(UPPER(MAESTRO!$L$3:$L$1000)="CONFIRMADO")),ROWS($A$3:A99))),"")</f>
        <v/>
      </c>
      <c r="T99" s="10" t="str">
        <f ca="1">IFERROR(INDEX(MAESTRO!T:T,_xludf.AGGREGATE(15,6,ROW(MAESTRO!$B$3:$B$1000)/((MAESTRO!$B$3:$B$1000="CIVILES")*(UPPER(MAESTRO!$L$3:$L$1000)="CONFIRMADO")),ROWS($A$3:A99))),"")</f>
        <v/>
      </c>
      <c r="U99" s="10" t="str">
        <f ca="1">IFERROR(INDEX(MAESTRO!U:U,_xludf.AGGREGATE(15,6,ROW(MAESTRO!$B$3:$B$1000)/((MAESTRO!$B$3:$B$1000="CIVILES")*(UPPER(MAESTRO!$L$3:$L$1000)="CONFIRMADO")),ROWS($A$3:A99))),"")</f>
        <v/>
      </c>
      <c r="V99" s="10" t="str">
        <f ca="1">IFERROR(INDEX(MAESTRO!V:V,_xludf.AGGREGATE(15,6,ROW(MAESTRO!$B$3:$B$1000)/((MAESTRO!$B$3:$B$1000="CIVILES")*(UPPER(MAESTRO!$L$3:$L$1000)="CONFIRMADO")),ROWS($A$3:A99))),"")</f>
        <v/>
      </c>
      <c r="W99" s="10" t="str">
        <f ca="1">IFERROR(INDEX(MAESTRO!W:W,_xludf.AGGREGATE(15,6,ROW(MAESTRO!$B$3:$B$1000)/((MAESTRO!$B$3:$B$1000="CIVILES")*(UPPER(MAESTRO!$L$3:$L$1000)="CONFIRMADO")),ROWS($A$3:A99))),"")</f>
        <v/>
      </c>
      <c r="X99" s="10" t="str">
        <f ca="1">IFERROR(INDEX(MAESTRO!X:X,_xludf.AGGREGATE(15,6,ROW(MAESTRO!$B$3:$B$1000)/((MAESTRO!$B$3:$B$1000="CIVILES")*(UPPER(MAESTRO!$L$3:$L$1000)="CONFIRMADO")),ROWS($A$3:A99))),"")</f>
        <v/>
      </c>
    </row>
    <row r="100" spans="1:24" ht="22.05" customHeight="1">
      <c r="A100" s="18" t="str">
        <f ca="1">IFERROR(INDEX(MAESTRO!A:A,_xludf.AGGREGATE(15,6,ROW(MAESTRO!$B$3:$B$1000)/((MAESTRO!$B$3:$B$1000="CIVILES")*(UPPER(MAESTRO!$L$3:$L$1000)="CONFIRMADO")),ROWS($A$3:A100))),"")</f>
        <v/>
      </c>
      <c r="B100" s="18" t="str">
        <f ca="1">IFERROR(INDEX(MAESTRO!B:B,_xludf.AGGREGATE(15,6,ROW(MAESTRO!$B$3:$B$1000)/((MAESTRO!$B$3:$B$1000="CIVILES")*(UPPER(MAESTRO!$L$3:$L$1000)="CONFIRMADO")),ROWS($A$3:A100))),"")</f>
        <v/>
      </c>
      <c r="C100" s="18" t="str">
        <f ca="1">IFERROR(INDEX(MAESTRO!C:C,_xludf.AGGREGATE(15,6,ROW(MAESTRO!$B$3:$B$1000)/((MAESTRO!$B$3:$B$1000="CIVILES")*(UPPER(MAESTRO!$L$3:$L$1000)="CONFIRMADO")),ROWS($A$3:A100))),"")</f>
        <v/>
      </c>
      <c r="D100" s="18" t="str">
        <f ca="1">IFERROR(INDEX(MAESTRO!D:D,_xludf.AGGREGATE(15,6,ROW(MAESTRO!$B$3:$B$1000)/((MAESTRO!$B$3:$B$1000="CIVILES")*(UPPER(MAESTRO!$L$3:$L$1000)="CONFIRMADO")),ROWS($A$3:A100))),"")</f>
        <v/>
      </c>
      <c r="E100" s="18" t="str">
        <f ca="1">IFERROR(INDEX(MAESTRO!E:E,_xludf.AGGREGATE(15,6,ROW(MAESTRO!$B$3:$B$1000)/((MAESTRO!$B$3:$B$1000="CIVILES")*(UPPER(MAESTRO!$L$3:$L$1000)="CONFIRMADO")),ROWS($A$3:A100))),"")</f>
        <v/>
      </c>
      <c r="F100" s="18" t="str">
        <f ca="1">IFERROR(INDEX(MAESTRO!F:F,_xludf.AGGREGATE(15,6,ROW(MAESTRO!$B$3:$B$1000)/((MAESTRO!$B$3:$B$1000="CIVILES")*(UPPER(MAESTRO!$L$3:$L$1000)="CONFIRMADO")),ROWS($A$3:A100))),"")</f>
        <v/>
      </c>
      <c r="G100" s="18" t="str">
        <f ca="1">IFERROR(INDEX(MAESTRO!G:G,_xludf.AGGREGATE(15,6,ROW(MAESTRO!$B$3:$B$1000)/((MAESTRO!$B$3:$B$1000="CIVILES")*(UPPER(MAESTRO!$L$3:$L$1000)="CONFIRMADO")),ROWS($A$3:A100))),"")</f>
        <v/>
      </c>
      <c r="H100" s="18" t="str">
        <f ca="1">IFERROR(INDEX(MAESTRO!H:H,_xludf.AGGREGATE(15,6,ROW(MAESTRO!$B$3:$B$1000)/((MAESTRO!$B$3:$B$1000="CIVILES")*(UPPER(MAESTRO!$L$3:$L$1000)="CONFIRMADO")),ROWS($A$3:A100))),"")</f>
        <v/>
      </c>
      <c r="I100" s="18" t="str">
        <f ca="1">IFERROR(INDEX(MAESTRO!I:I,_xludf.AGGREGATE(15,6,ROW(MAESTRO!$B$3:$B$1000)/((MAESTRO!$B$3:$B$1000="CIVILES")*(UPPER(MAESTRO!$L$3:$L$1000)="CONFIRMADO")),ROWS($A$3:A100))),"")</f>
        <v/>
      </c>
      <c r="J100" s="18" t="str">
        <f ca="1">IFERROR(INDEX(MAESTRO!J:J,_xludf.AGGREGATE(15,6,ROW(MAESTRO!$B$3:$B$1000)/((MAESTRO!$B$3:$B$1000="CIVILES")*(UPPER(MAESTRO!$L$3:$L$1000)="CONFIRMADO")),ROWS($A$3:A100))),"")</f>
        <v/>
      </c>
      <c r="K100" s="18" t="str">
        <f ca="1">IFERROR(INDEX(MAESTRO!K:K,_xludf.AGGREGATE(15,6,ROW(MAESTRO!$B$3:$B$1000)/((MAESTRO!$B$3:$B$1000="CIVILES")*(UPPER(MAESTRO!$L$3:$L$1000)="CONFIRMADO")),ROWS($A$3:A100))),"")</f>
        <v/>
      </c>
      <c r="L100" s="18" t="str">
        <f ca="1">IFERROR(INDEX(MAESTRO!L:L,_xludf.AGGREGATE(15,6,ROW(MAESTRO!$B$3:$B$1000)/((MAESTRO!$B$3:$B$1000="CIVILES")*(UPPER(MAESTRO!$L$3:$L$1000)="CONFIRMADO")),ROWS($A$3:A100))),"")</f>
        <v/>
      </c>
      <c r="M100" s="18" t="str">
        <f ca="1">IFERROR(INDEX(MAESTRO!M:M,_xludf.AGGREGATE(15,6,ROW(MAESTRO!$B$3:$B$1000)/((MAESTRO!$B$3:$B$1000="CIVILES")*(UPPER(MAESTRO!$L$3:$L$1000)="CONFIRMADO")),ROWS($A$3:A100))),"")</f>
        <v/>
      </c>
      <c r="N100" s="18" t="str">
        <f ca="1">IFERROR(INDEX(MAESTRO!N:N,_xludf.AGGREGATE(15,6,ROW(MAESTRO!$B$3:$B$1000)/((MAESTRO!$B$3:$B$1000="CIVILES")*(UPPER(MAESTRO!$L$3:$L$1000)="CONFIRMADO")),ROWS($A$3:A100))),"")</f>
        <v/>
      </c>
      <c r="O100" s="18" t="str">
        <f ca="1">IFERROR(INDEX(MAESTRO!O:O,_xludf.AGGREGATE(15,6,ROW(MAESTRO!$B$3:$B$1000)/((MAESTRO!$B$3:$B$1000="CIVILES")*(UPPER(MAESTRO!$L$3:$L$1000)="CONFIRMADO")),ROWS($A$3:A100))),"")</f>
        <v/>
      </c>
      <c r="P100" s="18" t="str">
        <f ca="1">IFERROR(INDEX(MAESTRO!P:P,_xludf.AGGREGATE(15,6,ROW(MAESTRO!$B$3:$B$1000)/((MAESTRO!$B$3:$B$1000="CIVILES")*(UPPER(MAESTRO!$L$3:$L$1000)="CONFIRMADO")),ROWS($A$3:A100))),"")</f>
        <v/>
      </c>
      <c r="Q100" s="18" t="str">
        <f ca="1">IFERROR(INDEX(MAESTRO!Q:Q,_xludf.AGGREGATE(15,6,ROW(MAESTRO!$B$3:$B$1000)/((MAESTRO!$B$3:$B$1000="CIVILES")*(UPPER(MAESTRO!$L$3:$L$1000)="CONFIRMADO")),ROWS($A$3:A100))),"")</f>
        <v/>
      </c>
      <c r="R100" s="18" t="str">
        <f ca="1">IFERROR(INDEX(MAESTRO!R:R,_xludf.AGGREGATE(15,6,ROW(MAESTRO!$B$3:$B$1000)/((MAESTRO!$B$3:$B$1000="CIVILES")*(UPPER(MAESTRO!$L$3:$L$1000)="CONFIRMADO")),ROWS($A$3:A100))),"")</f>
        <v/>
      </c>
      <c r="S100" s="18" t="str">
        <f ca="1">IFERROR(INDEX(MAESTRO!S:S,_xludf.AGGREGATE(15,6,ROW(MAESTRO!$B$3:$B$1000)/((MAESTRO!$B$3:$B$1000="CIVILES")*(UPPER(MAESTRO!$L$3:$L$1000)="CONFIRMADO")),ROWS($A$3:A100))),"")</f>
        <v/>
      </c>
      <c r="T100" s="18" t="str">
        <f ca="1">IFERROR(INDEX(MAESTRO!T:T,_xludf.AGGREGATE(15,6,ROW(MAESTRO!$B$3:$B$1000)/((MAESTRO!$B$3:$B$1000="CIVILES")*(UPPER(MAESTRO!$L$3:$L$1000)="CONFIRMADO")),ROWS($A$3:A100))),"")</f>
        <v/>
      </c>
      <c r="U100" s="18" t="str">
        <f ca="1">IFERROR(INDEX(MAESTRO!U:U,_xludf.AGGREGATE(15,6,ROW(MAESTRO!$B$3:$B$1000)/((MAESTRO!$B$3:$B$1000="CIVILES")*(UPPER(MAESTRO!$L$3:$L$1000)="CONFIRMADO")),ROWS($A$3:A100))),"")</f>
        <v/>
      </c>
      <c r="V100" s="18" t="str">
        <f ca="1">IFERROR(INDEX(MAESTRO!V:V,_xludf.AGGREGATE(15,6,ROW(MAESTRO!$B$3:$B$1000)/((MAESTRO!$B$3:$B$1000="CIVILES")*(UPPER(MAESTRO!$L$3:$L$1000)="CONFIRMADO")),ROWS($A$3:A100))),"")</f>
        <v/>
      </c>
      <c r="W100" s="18" t="str">
        <f ca="1">IFERROR(INDEX(MAESTRO!W:W,_xludf.AGGREGATE(15,6,ROW(MAESTRO!$B$3:$B$1000)/((MAESTRO!$B$3:$B$1000="CIVILES")*(UPPER(MAESTRO!$L$3:$L$1000)="CONFIRMADO")),ROWS($A$3:A100))),"")</f>
        <v/>
      </c>
      <c r="X100" s="18" t="str">
        <f ca="1">IFERROR(INDEX(MAESTRO!X:X,_xludf.AGGREGATE(15,6,ROW(MAESTRO!$B$3:$B$1000)/((MAESTRO!$B$3:$B$1000="CIVILES")*(UPPER(MAESTRO!$L$3:$L$1000)="CONFIRMADO")),ROWS($A$3:A100))),"")</f>
        <v/>
      </c>
    </row>
    <row r="101" spans="1:24" ht="22.05" customHeight="1">
      <c r="A101" s="10" t="str">
        <f ca="1">IFERROR(INDEX(MAESTRO!A:A,_xludf.AGGREGATE(15,6,ROW(MAESTRO!$B$3:$B$1000)/((MAESTRO!$B$3:$B$1000="CIVILES")*(UPPER(MAESTRO!$L$3:$L$1000)="CONFIRMADO")),ROWS($A$3:A101))),"")</f>
        <v/>
      </c>
      <c r="B101" s="10" t="str">
        <f ca="1">IFERROR(INDEX(MAESTRO!B:B,_xludf.AGGREGATE(15,6,ROW(MAESTRO!$B$3:$B$1000)/((MAESTRO!$B$3:$B$1000="CIVILES")*(UPPER(MAESTRO!$L$3:$L$1000)="CONFIRMADO")),ROWS($A$3:A101))),"")</f>
        <v/>
      </c>
      <c r="C101" s="10" t="str">
        <f ca="1">IFERROR(INDEX(MAESTRO!C:C,_xludf.AGGREGATE(15,6,ROW(MAESTRO!$B$3:$B$1000)/((MAESTRO!$B$3:$B$1000="CIVILES")*(UPPER(MAESTRO!$L$3:$L$1000)="CONFIRMADO")),ROWS($A$3:A101))),"")</f>
        <v/>
      </c>
      <c r="D101" s="10" t="str">
        <f ca="1">IFERROR(INDEX(MAESTRO!D:D,_xludf.AGGREGATE(15,6,ROW(MAESTRO!$B$3:$B$1000)/((MAESTRO!$B$3:$B$1000="CIVILES")*(UPPER(MAESTRO!$L$3:$L$1000)="CONFIRMADO")),ROWS($A$3:A101))),"")</f>
        <v/>
      </c>
      <c r="E101" s="10" t="str">
        <f ca="1">IFERROR(INDEX(MAESTRO!E:E,_xludf.AGGREGATE(15,6,ROW(MAESTRO!$B$3:$B$1000)/((MAESTRO!$B$3:$B$1000="CIVILES")*(UPPER(MAESTRO!$L$3:$L$1000)="CONFIRMADO")),ROWS($A$3:A101))),"")</f>
        <v/>
      </c>
      <c r="F101" s="10" t="str">
        <f ca="1">IFERROR(INDEX(MAESTRO!F:F,_xludf.AGGREGATE(15,6,ROW(MAESTRO!$B$3:$B$1000)/((MAESTRO!$B$3:$B$1000="CIVILES")*(UPPER(MAESTRO!$L$3:$L$1000)="CONFIRMADO")),ROWS($A$3:A101))),"")</f>
        <v/>
      </c>
      <c r="G101" s="10" t="str">
        <f ca="1">IFERROR(INDEX(MAESTRO!G:G,_xludf.AGGREGATE(15,6,ROW(MAESTRO!$B$3:$B$1000)/((MAESTRO!$B$3:$B$1000="CIVILES")*(UPPER(MAESTRO!$L$3:$L$1000)="CONFIRMADO")),ROWS($A$3:A101))),"")</f>
        <v/>
      </c>
      <c r="H101" s="10" t="str">
        <f ca="1">IFERROR(INDEX(MAESTRO!H:H,_xludf.AGGREGATE(15,6,ROW(MAESTRO!$B$3:$B$1000)/((MAESTRO!$B$3:$B$1000="CIVILES")*(UPPER(MAESTRO!$L$3:$L$1000)="CONFIRMADO")),ROWS($A$3:A101))),"")</f>
        <v/>
      </c>
      <c r="I101" s="10" t="str">
        <f ca="1">IFERROR(INDEX(MAESTRO!I:I,_xludf.AGGREGATE(15,6,ROW(MAESTRO!$B$3:$B$1000)/((MAESTRO!$B$3:$B$1000="CIVILES")*(UPPER(MAESTRO!$L$3:$L$1000)="CONFIRMADO")),ROWS($A$3:A101))),"")</f>
        <v/>
      </c>
      <c r="J101" s="10" t="str">
        <f ca="1">IFERROR(INDEX(MAESTRO!J:J,_xludf.AGGREGATE(15,6,ROW(MAESTRO!$B$3:$B$1000)/((MAESTRO!$B$3:$B$1000="CIVILES")*(UPPER(MAESTRO!$L$3:$L$1000)="CONFIRMADO")),ROWS($A$3:A101))),"")</f>
        <v/>
      </c>
      <c r="K101" s="10" t="str">
        <f ca="1">IFERROR(INDEX(MAESTRO!K:K,_xludf.AGGREGATE(15,6,ROW(MAESTRO!$B$3:$B$1000)/((MAESTRO!$B$3:$B$1000="CIVILES")*(UPPER(MAESTRO!$L$3:$L$1000)="CONFIRMADO")),ROWS($A$3:A101))),"")</f>
        <v/>
      </c>
      <c r="L101" s="10" t="str">
        <f ca="1">IFERROR(INDEX(MAESTRO!L:L,_xludf.AGGREGATE(15,6,ROW(MAESTRO!$B$3:$B$1000)/((MAESTRO!$B$3:$B$1000="CIVILES")*(UPPER(MAESTRO!$L$3:$L$1000)="CONFIRMADO")),ROWS($A$3:A101))),"")</f>
        <v/>
      </c>
      <c r="M101" s="10" t="str">
        <f ca="1">IFERROR(INDEX(MAESTRO!M:M,_xludf.AGGREGATE(15,6,ROW(MAESTRO!$B$3:$B$1000)/((MAESTRO!$B$3:$B$1000="CIVILES")*(UPPER(MAESTRO!$L$3:$L$1000)="CONFIRMADO")),ROWS($A$3:A101))),"")</f>
        <v/>
      </c>
      <c r="N101" s="10" t="str">
        <f ca="1">IFERROR(INDEX(MAESTRO!N:N,_xludf.AGGREGATE(15,6,ROW(MAESTRO!$B$3:$B$1000)/((MAESTRO!$B$3:$B$1000="CIVILES")*(UPPER(MAESTRO!$L$3:$L$1000)="CONFIRMADO")),ROWS($A$3:A101))),"")</f>
        <v/>
      </c>
      <c r="O101" s="10" t="str">
        <f ca="1">IFERROR(INDEX(MAESTRO!O:O,_xludf.AGGREGATE(15,6,ROW(MAESTRO!$B$3:$B$1000)/((MAESTRO!$B$3:$B$1000="CIVILES")*(UPPER(MAESTRO!$L$3:$L$1000)="CONFIRMADO")),ROWS($A$3:A101))),"")</f>
        <v/>
      </c>
      <c r="P101" s="10" t="str">
        <f ca="1">IFERROR(INDEX(MAESTRO!P:P,_xludf.AGGREGATE(15,6,ROW(MAESTRO!$B$3:$B$1000)/((MAESTRO!$B$3:$B$1000="CIVILES")*(UPPER(MAESTRO!$L$3:$L$1000)="CONFIRMADO")),ROWS($A$3:A101))),"")</f>
        <v/>
      </c>
      <c r="Q101" s="10" t="str">
        <f ca="1">IFERROR(INDEX(MAESTRO!Q:Q,_xludf.AGGREGATE(15,6,ROW(MAESTRO!$B$3:$B$1000)/((MAESTRO!$B$3:$B$1000="CIVILES")*(UPPER(MAESTRO!$L$3:$L$1000)="CONFIRMADO")),ROWS($A$3:A101))),"")</f>
        <v/>
      </c>
      <c r="R101" s="10" t="str">
        <f ca="1">IFERROR(INDEX(MAESTRO!R:R,_xludf.AGGREGATE(15,6,ROW(MAESTRO!$B$3:$B$1000)/((MAESTRO!$B$3:$B$1000="CIVILES")*(UPPER(MAESTRO!$L$3:$L$1000)="CONFIRMADO")),ROWS($A$3:A101))),"")</f>
        <v/>
      </c>
      <c r="S101" s="10" t="str">
        <f ca="1">IFERROR(INDEX(MAESTRO!S:S,_xludf.AGGREGATE(15,6,ROW(MAESTRO!$B$3:$B$1000)/((MAESTRO!$B$3:$B$1000="CIVILES")*(UPPER(MAESTRO!$L$3:$L$1000)="CONFIRMADO")),ROWS($A$3:A101))),"")</f>
        <v/>
      </c>
      <c r="T101" s="10" t="str">
        <f ca="1">IFERROR(INDEX(MAESTRO!T:T,_xludf.AGGREGATE(15,6,ROW(MAESTRO!$B$3:$B$1000)/((MAESTRO!$B$3:$B$1000="CIVILES")*(UPPER(MAESTRO!$L$3:$L$1000)="CONFIRMADO")),ROWS($A$3:A101))),"")</f>
        <v/>
      </c>
      <c r="U101" s="10" t="str">
        <f ca="1">IFERROR(INDEX(MAESTRO!U:U,_xludf.AGGREGATE(15,6,ROW(MAESTRO!$B$3:$B$1000)/((MAESTRO!$B$3:$B$1000="CIVILES")*(UPPER(MAESTRO!$L$3:$L$1000)="CONFIRMADO")),ROWS($A$3:A101))),"")</f>
        <v/>
      </c>
      <c r="V101" s="10" t="str">
        <f ca="1">IFERROR(INDEX(MAESTRO!V:V,_xludf.AGGREGATE(15,6,ROW(MAESTRO!$B$3:$B$1000)/((MAESTRO!$B$3:$B$1000="CIVILES")*(UPPER(MAESTRO!$L$3:$L$1000)="CONFIRMADO")),ROWS($A$3:A101))),"")</f>
        <v/>
      </c>
      <c r="W101" s="10" t="str">
        <f ca="1">IFERROR(INDEX(MAESTRO!W:W,_xludf.AGGREGATE(15,6,ROW(MAESTRO!$B$3:$B$1000)/((MAESTRO!$B$3:$B$1000="CIVILES")*(UPPER(MAESTRO!$L$3:$L$1000)="CONFIRMADO")),ROWS($A$3:A101))),"")</f>
        <v/>
      </c>
      <c r="X101" s="10" t="str">
        <f ca="1">IFERROR(INDEX(MAESTRO!X:X,_xludf.AGGREGATE(15,6,ROW(MAESTRO!$B$3:$B$1000)/((MAESTRO!$B$3:$B$1000="CIVILES")*(UPPER(MAESTRO!$L$3:$L$1000)="CONFIRMADO")),ROWS($A$3:A101))),"")</f>
        <v/>
      </c>
    </row>
    <row r="102" spans="1:24" ht="22.05" customHeight="1">
      <c r="A102" s="18" t="str">
        <f ca="1">IFERROR(INDEX(MAESTRO!A:A,_xludf.AGGREGATE(15,6,ROW(MAESTRO!$B$3:$B$1000)/((MAESTRO!$B$3:$B$1000="CIVILES")*(UPPER(MAESTRO!$L$3:$L$1000)="CONFIRMADO")),ROWS($A$3:A102))),"")</f>
        <v/>
      </c>
      <c r="B102" s="18" t="str">
        <f ca="1">IFERROR(INDEX(MAESTRO!B:B,_xludf.AGGREGATE(15,6,ROW(MAESTRO!$B$3:$B$1000)/((MAESTRO!$B$3:$B$1000="CIVILES")*(UPPER(MAESTRO!$L$3:$L$1000)="CONFIRMADO")),ROWS($A$3:A102))),"")</f>
        <v/>
      </c>
      <c r="C102" s="18" t="str">
        <f ca="1">IFERROR(INDEX(MAESTRO!C:C,_xludf.AGGREGATE(15,6,ROW(MAESTRO!$B$3:$B$1000)/((MAESTRO!$B$3:$B$1000="CIVILES")*(UPPER(MAESTRO!$L$3:$L$1000)="CONFIRMADO")),ROWS($A$3:A102))),"")</f>
        <v/>
      </c>
      <c r="D102" s="18" t="str">
        <f ca="1">IFERROR(INDEX(MAESTRO!D:D,_xludf.AGGREGATE(15,6,ROW(MAESTRO!$B$3:$B$1000)/((MAESTRO!$B$3:$B$1000="CIVILES")*(UPPER(MAESTRO!$L$3:$L$1000)="CONFIRMADO")),ROWS($A$3:A102))),"")</f>
        <v/>
      </c>
      <c r="E102" s="18" t="str">
        <f ca="1">IFERROR(INDEX(MAESTRO!E:E,_xludf.AGGREGATE(15,6,ROW(MAESTRO!$B$3:$B$1000)/((MAESTRO!$B$3:$B$1000="CIVILES")*(UPPER(MAESTRO!$L$3:$L$1000)="CONFIRMADO")),ROWS($A$3:A102))),"")</f>
        <v/>
      </c>
      <c r="F102" s="18" t="str">
        <f ca="1">IFERROR(INDEX(MAESTRO!F:F,_xludf.AGGREGATE(15,6,ROW(MAESTRO!$B$3:$B$1000)/((MAESTRO!$B$3:$B$1000="CIVILES")*(UPPER(MAESTRO!$L$3:$L$1000)="CONFIRMADO")),ROWS($A$3:A102))),"")</f>
        <v/>
      </c>
      <c r="G102" s="18" t="str">
        <f ca="1">IFERROR(INDEX(MAESTRO!G:G,_xludf.AGGREGATE(15,6,ROW(MAESTRO!$B$3:$B$1000)/((MAESTRO!$B$3:$B$1000="CIVILES")*(UPPER(MAESTRO!$L$3:$L$1000)="CONFIRMADO")),ROWS($A$3:A102))),"")</f>
        <v/>
      </c>
      <c r="H102" s="18" t="str">
        <f ca="1">IFERROR(INDEX(MAESTRO!H:H,_xludf.AGGREGATE(15,6,ROW(MAESTRO!$B$3:$B$1000)/((MAESTRO!$B$3:$B$1000="CIVILES")*(UPPER(MAESTRO!$L$3:$L$1000)="CONFIRMADO")),ROWS($A$3:A102))),"")</f>
        <v/>
      </c>
      <c r="I102" s="18" t="str">
        <f ca="1">IFERROR(INDEX(MAESTRO!I:I,_xludf.AGGREGATE(15,6,ROW(MAESTRO!$B$3:$B$1000)/((MAESTRO!$B$3:$B$1000="CIVILES")*(UPPER(MAESTRO!$L$3:$L$1000)="CONFIRMADO")),ROWS($A$3:A102))),"")</f>
        <v/>
      </c>
      <c r="J102" s="18" t="str">
        <f ca="1">IFERROR(INDEX(MAESTRO!J:J,_xludf.AGGREGATE(15,6,ROW(MAESTRO!$B$3:$B$1000)/((MAESTRO!$B$3:$B$1000="CIVILES")*(UPPER(MAESTRO!$L$3:$L$1000)="CONFIRMADO")),ROWS($A$3:A102))),"")</f>
        <v/>
      </c>
      <c r="K102" s="18" t="str">
        <f ca="1">IFERROR(INDEX(MAESTRO!K:K,_xludf.AGGREGATE(15,6,ROW(MAESTRO!$B$3:$B$1000)/((MAESTRO!$B$3:$B$1000="CIVILES")*(UPPER(MAESTRO!$L$3:$L$1000)="CONFIRMADO")),ROWS($A$3:A102))),"")</f>
        <v/>
      </c>
      <c r="L102" s="18" t="str">
        <f ca="1">IFERROR(INDEX(MAESTRO!L:L,_xludf.AGGREGATE(15,6,ROW(MAESTRO!$B$3:$B$1000)/((MAESTRO!$B$3:$B$1000="CIVILES")*(UPPER(MAESTRO!$L$3:$L$1000)="CONFIRMADO")),ROWS($A$3:A102))),"")</f>
        <v/>
      </c>
      <c r="M102" s="18" t="str">
        <f ca="1">IFERROR(INDEX(MAESTRO!M:M,_xludf.AGGREGATE(15,6,ROW(MAESTRO!$B$3:$B$1000)/((MAESTRO!$B$3:$B$1000="CIVILES")*(UPPER(MAESTRO!$L$3:$L$1000)="CONFIRMADO")),ROWS($A$3:A102))),"")</f>
        <v/>
      </c>
      <c r="N102" s="18" t="str">
        <f ca="1">IFERROR(INDEX(MAESTRO!N:N,_xludf.AGGREGATE(15,6,ROW(MAESTRO!$B$3:$B$1000)/((MAESTRO!$B$3:$B$1000="CIVILES")*(UPPER(MAESTRO!$L$3:$L$1000)="CONFIRMADO")),ROWS($A$3:A102))),"")</f>
        <v/>
      </c>
      <c r="O102" s="18" t="str">
        <f ca="1">IFERROR(INDEX(MAESTRO!O:O,_xludf.AGGREGATE(15,6,ROW(MAESTRO!$B$3:$B$1000)/((MAESTRO!$B$3:$B$1000="CIVILES")*(UPPER(MAESTRO!$L$3:$L$1000)="CONFIRMADO")),ROWS($A$3:A102))),"")</f>
        <v/>
      </c>
      <c r="P102" s="18" t="str">
        <f ca="1">IFERROR(INDEX(MAESTRO!P:P,_xludf.AGGREGATE(15,6,ROW(MAESTRO!$B$3:$B$1000)/((MAESTRO!$B$3:$B$1000="CIVILES")*(UPPER(MAESTRO!$L$3:$L$1000)="CONFIRMADO")),ROWS($A$3:A102))),"")</f>
        <v/>
      </c>
      <c r="Q102" s="18" t="str">
        <f ca="1">IFERROR(INDEX(MAESTRO!Q:Q,_xludf.AGGREGATE(15,6,ROW(MAESTRO!$B$3:$B$1000)/((MAESTRO!$B$3:$B$1000="CIVILES")*(UPPER(MAESTRO!$L$3:$L$1000)="CONFIRMADO")),ROWS($A$3:A102))),"")</f>
        <v/>
      </c>
      <c r="R102" s="18" t="str">
        <f ca="1">IFERROR(INDEX(MAESTRO!R:R,_xludf.AGGREGATE(15,6,ROW(MAESTRO!$B$3:$B$1000)/((MAESTRO!$B$3:$B$1000="CIVILES")*(UPPER(MAESTRO!$L$3:$L$1000)="CONFIRMADO")),ROWS($A$3:A102))),"")</f>
        <v/>
      </c>
      <c r="S102" s="18" t="str">
        <f ca="1">IFERROR(INDEX(MAESTRO!S:S,_xludf.AGGREGATE(15,6,ROW(MAESTRO!$B$3:$B$1000)/((MAESTRO!$B$3:$B$1000="CIVILES")*(UPPER(MAESTRO!$L$3:$L$1000)="CONFIRMADO")),ROWS($A$3:A102))),"")</f>
        <v/>
      </c>
      <c r="T102" s="18" t="str">
        <f ca="1">IFERROR(INDEX(MAESTRO!T:T,_xludf.AGGREGATE(15,6,ROW(MAESTRO!$B$3:$B$1000)/((MAESTRO!$B$3:$B$1000="CIVILES")*(UPPER(MAESTRO!$L$3:$L$1000)="CONFIRMADO")),ROWS($A$3:A102))),"")</f>
        <v/>
      </c>
      <c r="U102" s="18" t="str">
        <f ca="1">IFERROR(INDEX(MAESTRO!U:U,_xludf.AGGREGATE(15,6,ROW(MAESTRO!$B$3:$B$1000)/((MAESTRO!$B$3:$B$1000="CIVILES")*(UPPER(MAESTRO!$L$3:$L$1000)="CONFIRMADO")),ROWS($A$3:A102))),"")</f>
        <v/>
      </c>
      <c r="V102" s="18" t="str">
        <f ca="1">IFERROR(INDEX(MAESTRO!V:V,_xludf.AGGREGATE(15,6,ROW(MAESTRO!$B$3:$B$1000)/((MAESTRO!$B$3:$B$1000="CIVILES")*(UPPER(MAESTRO!$L$3:$L$1000)="CONFIRMADO")),ROWS($A$3:A102))),"")</f>
        <v/>
      </c>
      <c r="W102" s="18" t="str">
        <f ca="1">IFERROR(INDEX(MAESTRO!W:W,_xludf.AGGREGATE(15,6,ROW(MAESTRO!$B$3:$B$1000)/((MAESTRO!$B$3:$B$1000="CIVILES")*(UPPER(MAESTRO!$L$3:$L$1000)="CONFIRMADO")),ROWS($A$3:A102))),"")</f>
        <v/>
      </c>
      <c r="X102" s="18" t="str">
        <f ca="1">IFERROR(INDEX(MAESTRO!X:X,_xludf.AGGREGATE(15,6,ROW(MAESTRO!$B$3:$B$1000)/((MAESTRO!$B$3:$B$1000="CIVILES")*(UPPER(MAESTRO!$L$3:$L$1000)="CONFIRMADO")),ROWS($A$3:A102))),"")</f>
        <v/>
      </c>
    </row>
    <row r="103" spans="1:24" ht="22.05" customHeight="1">
      <c r="A103" s="10" t="str">
        <f ca="1">IFERROR(INDEX(MAESTRO!A:A,_xludf.AGGREGATE(15,6,ROW(MAESTRO!$B$3:$B$1000)/((MAESTRO!$B$3:$B$1000="CIVILES")*(UPPER(MAESTRO!$L$3:$L$1000)="CONFIRMADO")),ROWS($A$3:A103))),"")</f>
        <v/>
      </c>
      <c r="B103" s="10" t="str">
        <f ca="1">IFERROR(INDEX(MAESTRO!B:B,_xludf.AGGREGATE(15,6,ROW(MAESTRO!$B$3:$B$1000)/((MAESTRO!$B$3:$B$1000="CIVILES")*(UPPER(MAESTRO!$L$3:$L$1000)="CONFIRMADO")),ROWS($A$3:A103))),"")</f>
        <v/>
      </c>
      <c r="C103" s="10" t="str">
        <f ca="1">IFERROR(INDEX(MAESTRO!C:C,_xludf.AGGREGATE(15,6,ROW(MAESTRO!$B$3:$B$1000)/((MAESTRO!$B$3:$B$1000="CIVILES")*(UPPER(MAESTRO!$L$3:$L$1000)="CONFIRMADO")),ROWS($A$3:A103))),"")</f>
        <v/>
      </c>
      <c r="D103" s="10" t="str">
        <f ca="1">IFERROR(INDEX(MAESTRO!D:D,_xludf.AGGREGATE(15,6,ROW(MAESTRO!$B$3:$B$1000)/((MAESTRO!$B$3:$B$1000="CIVILES")*(UPPER(MAESTRO!$L$3:$L$1000)="CONFIRMADO")),ROWS($A$3:A103))),"")</f>
        <v/>
      </c>
      <c r="E103" s="10" t="str">
        <f ca="1">IFERROR(INDEX(MAESTRO!E:E,_xludf.AGGREGATE(15,6,ROW(MAESTRO!$B$3:$B$1000)/((MAESTRO!$B$3:$B$1000="CIVILES")*(UPPER(MAESTRO!$L$3:$L$1000)="CONFIRMADO")),ROWS($A$3:A103))),"")</f>
        <v/>
      </c>
      <c r="F103" s="10" t="str">
        <f ca="1">IFERROR(INDEX(MAESTRO!F:F,_xludf.AGGREGATE(15,6,ROW(MAESTRO!$B$3:$B$1000)/((MAESTRO!$B$3:$B$1000="CIVILES")*(UPPER(MAESTRO!$L$3:$L$1000)="CONFIRMADO")),ROWS($A$3:A103))),"")</f>
        <v/>
      </c>
      <c r="G103" s="10" t="str">
        <f ca="1">IFERROR(INDEX(MAESTRO!G:G,_xludf.AGGREGATE(15,6,ROW(MAESTRO!$B$3:$B$1000)/((MAESTRO!$B$3:$B$1000="CIVILES")*(UPPER(MAESTRO!$L$3:$L$1000)="CONFIRMADO")),ROWS($A$3:A103))),"")</f>
        <v/>
      </c>
      <c r="H103" s="10" t="str">
        <f ca="1">IFERROR(INDEX(MAESTRO!H:H,_xludf.AGGREGATE(15,6,ROW(MAESTRO!$B$3:$B$1000)/((MAESTRO!$B$3:$B$1000="CIVILES")*(UPPER(MAESTRO!$L$3:$L$1000)="CONFIRMADO")),ROWS($A$3:A103))),"")</f>
        <v/>
      </c>
      <c r="I103" s="10" t="str">
        <f ca="1">IFERROR(INDEX(MAESTRO!I:I,_xludf.AGGREGATE(15,6,ROW(MAESTRO!$B$3:$B$1000)/((MAESTRO!$B$3:$B$1000="CIVILES")*(UPPER(MAESTRO!$L$3:$L$1000)="CONFIRMADO")),ROWS($A$3:A103))),"")</f>
        <v/>
      </c>
      <c r="J103" s="10" t="str">
        <f ca="1">IFERROR(INDEX(MAESTRO!J:J,_xludf.AGGREGATE(15,6,ROW(MAESTRO!$B$3:$B$1000)/((MAESTRO!$B$3:$B$1000="CIVILES")*(UPPER(MAESTRO!$L$3:$L$1000)="CONFIRMADO")),ROWS($A$3:A103))),"")</f>
        <v/>
      </c>
      <c r="K103" s="10" t="str">
        <f ca="1">IFERROR(INDEX(MAESTRO!K:K,_xludf.AGGREGATE(15,6,ROW(MAESTRO!$B$3:$B$1000)/((MAESTRO!$B$3:$B$1000="CIVILES")*(UPPER(MAESTRO!$L$3:$L$1000)="CONFIRMADO")),ROWS($A$3:A103))),"")</f>
        <v/>
      </c>
      <c r="L103" s="10" t="str">
        <f ca="1">IFERROR(INDEX(MAESTRO!L:L,_xludf.AGGREGATE(15,6,ROW(MAESTRO!$B$3:$B$1000)/((MAESTRO!$B$3:$B$1000="CIVILES")*(UPPER(MAESTRO!$L$3:$L$1000)="CONFIRMADO")),ROWS($A$3:A103))),"")</f>
        <v/>
      </c>
      <c r="M103" s="10" t="str">
        <f ca="1">IFERROR(INDEX(MAESTRO!M:M,_xludf.AGGREGATE(15,6,ROW(MAESTRO!$B$3:$B$1000)/((MAESTRO!$B$3:$B$1000="CIVILES")*(UPPER(MAESTRO!$L$3:$L$1000)="CONFIRMADO")),ROWS($A$3:A103))),"")</f>
        <v/>
      </c>
      <c r="N103" s="10" t="str">
        <f ca="1">IFERROR(INDEX(MAESTRO!N:N,_xludf.AGGREGATE(15,6,ROW(MAESTRO!$B$3:$B$1000)/((MAESTRO!$B$3:$B$1000="CIVILES")*(UPPER(MAESTRO!$L$3:$L$1000)="CONFIRMADO")),ROWS($A$3:A103))),"")</f>
        <v/>
      </c>
      <c r="O103" s="10" t="str">
        <f ca="1">IFERROR(INDEX(MAESTRO!O:O,_xludf.AGGREGATE(15,6,ROW(MAESTRO!$B$3:$B$1000)/((MAESTRO!$B$3:$B$1000="CIVILES")*(UPPER(MAESTRO!$L$3:$L$1000)="CONFIRMADO")),ROWS($A$3:A103))),"")</f>
        <v/>
      </c>
      <c r="P103" s="10" t="str">
        <f ca="1">IFERROR(INDEX(MAESTRO!P:P,_xludf.AGGREGATE(15,6,ROW(MAESTRO!$B$3:$B$1000)/((MAESTRO!$B$3:$B$1000="CIVILES")*(UPPER(MAESTRO!$L$3:$L$1000)="CONFIRMADO")),ROWS($A$3:A103))),"")</f>
        <v/>
      </c>
      <c r="Q103" s="10" t="str">
        <f ca="1">IFERROR(INDEX(MAESTRO!Q:Q,_xludf.AGGREGATE(15,6,ROW(MAESTRO!$B$3:$B$1000)/((MAESTRO!$B$3:$B$1000="CIVILES")*(UPPER(MAESTRO!$L$3:$L$1000)="CONFIRMADO")),ROWS($A$3:A103))),"")</f>
        <v/>
      </c>
      <c r="R103" s="10" t="str">
        <f ca="1">IFERROR(INDEX(MAESTRO!R:R,_xludf.AGGREGATE(15,6,ROW(MAESTRO!$B$3:$B$1000)/((MAESTRO!$B$3:$B$1000="CIVILES")*(UPPER(MAESTRO!$L$3:$L$1000)="CONFIRMADO")),ROWS($A$3:A103))),"")</f>
        <v/>
      </c>
      <c r="S103" s="10" t="str">
        <f ca="1">IFERROR(INDEX(MAESTRO!S:S,_xludf.AGGREGATE(15,6,ROW(MAESTRO!$B$3:$B$1000)/((MAESTRO!$B$3:$B$1000="CIVILES")*(UPPER(MAESTRO!$L$3:$L$1000)="CONFIRMADO")),ROWS($A$3:A103))),"")</f>
        <v/>
      </c>
      <c r="T103" s="10" t="str">
        <f ca="1">IFERROR(INDEX(MAESTRO!T:T,_xludf.AGGREGATE(15,6,ROW(MAESTRO!$B$3:$B$1000)/((MAESTRO!$B$3:$B$1000="CIVILES")*(UPPER(MAESTRO!$L$3:$L$1000)="CONFIRMADO")),ROWS($A$3:A103))),"")</f>
        <v/>
      </c>
      <c r="U103" s="10" t="str">
        <f ca="1">IFERROR(INDEX(MAESTRO!U:U,_xludf.AGGREGATE(15,6,ROW(MAESTRO!$B$3:$B$1000)/((MAESTRO!$B$3:$B$1000="CIVILES")*(UPPER(MAESTRO!$L$3:$L$1000)="CONFIRMADO")),ROWS($A$3:A103))),"")</f>
        <v/>
      </c>
      <c r="V103" s="10" t="str">
        <f ca="1">IFERROR(INDEX(MAESTRO!V:V,_xludf.AGGREGATE(15,6,ROW(MAESTRO!$B$3:$B$1000)/((MAESTRO!$B$3:$B$1000="CIVILES")*(UPPER(MAESTRO!$L$3:$L$1000)="CONFIRMADO")),ROWS($A$3:A103))),"")</f>
        <v/>
      </c>
      <c r="W103" s="10" t="str">
        <f ca="1">IFERROR(INDEX(MAESTRO!W:W,_xludf.AGGREGATE(15,6,ROW(MAESTRO!$B$3:$B$1000)/((MAESTRO!$B$3:$B$1000="CIVILES")*(UPPER(MAESTRO!$L$3:$L$1000)="CONFIRMADO")),ROWS($A$3:A103))),"")</f>
        <v/>
      </c>
      <c r="X103" s="10" t="str">
        <f ca="1">IFERROR(INDEX(MAESTRO!X:X,_xludf.AGGREGATE(15,6,ROW(MAESTRO!$B$3:$B$1000)/((MAESTRO!$B$3:$B$1000="CIVILES")*(UPPER(MAESTRO!$L$3:$L$1000)="CONFIRMADO")),ROWS($A$3:A103))),"")</f>
        <v/>
      </c>
    </row>
    <row r="104" spans="1:24" ht="22.05" customHeight="1">
      <c r="A104" s="18" t="str">
        <f ca="1">IFERROR(INDEX(MAESTRO!A:A,_xludf.AGGREGATE(15,6,ROW(MAESTRO!$B$3:$B$1000)/((MAESTRO!$B$3:$B$1000="CIVILES")*(UPPER(MAESTRO!$L$3:$L$1000)="CONFIRMADO")),ROWS($A$3:A104))),"")</f>
        <v/>
      </c>
      <c r="B104" s="18" t="str">
        <f ca="1">IFERROR(INDEX(MAESTRO!B:B,_xludf.AGGREGATE(15,6,ROW(MAESTRO!$B$3:$B$1000)/((MAESTRO!$B$3:$B$1000="CIVILES")*(UPPER(MAESTRO!$L$3:$L$1000)="CONFIRMADO")),ROWS($A$3:A104))),"")</f>
        <v/>
      </c>
      <c r="C104" s="18" t="str">
        <f ca="1">IFERROR(INDEX(MAESTRO!C:C,_xludf.AGGREGATE(15,6,ROW(MAESTRO!$B$3:$B$1000)/((MAESTRO!$B$3:$B$1000="CIVILES")*(UPPER(MAESTRO!$L$3:$L$1000)="CONFIRMADO")),ROWS($A$3:A104))),"")</f>
        <v/>
      </c>
      <c r="D104" s="18" t="str">
        <f ca="1">IFERROR(INDEX(MAESTRO!D:D,_xludf.AGGREGATE(15,6,ROW(MAESTRO!$B$3:$B$1000)/((MAESTRO!$B$3:$B$1000="CIVILES")*(UPPER(MAESTRO!$L$3:$L$1000)="CONFIRMADO")),ROWS($A$3:A104))),"")</f>
        <v/>
      </c>
      <c r="E104" s="18" t="str">
        <f ca="1">IFERROR(INDEX(MAESTRO!E:E,_xludf.AGGREGATE(15,6,ROW(MAESTRO!$B$3:$B$1000)/((MAESTRO!$B$3:$B$1000="CIVILES")*(UPPER(MAESTRO!$L$3:$L$1000)="CONFIRMADO")),ROWS($A$3:A104))),"")</f>
        <v/>
      </c>
      <c r="F104" s="18" t="str">
        <f ca="1">IFERROR(INDEX(MAESTRO!F:F,_xludf.AGGREGATE(15,6,ROW(MAESTRO!$B$3:$B$1000)/((MAESTRO!$B$3:$B$1000="CIVILES")*(UPPER(MAESTRO!$L$3:$L$1000)="CONFIRMADO")),ROWS($A$3:A104))),"")</f>
        <v/>
      </c>
      <c r="G104" s="18" t="str">
        <f ca="1">IFERROR(INDEX(MAESTRO!G:G,_xludf.AGGREGATE(15,6,ROW(MAESTRO!$B$3:$B$1000)/((MAESTRO!$B$3:$B$1000="CIVILES")*(UPPER(MAESTRO!$L$3:$L$1000)="CONFIRMADO")),ROWS($A$3:A104))),"")</f>
        <v/>
      </c>
      <c r="H104" s="18" t="str">
        <f ca="1">IFERROR(INDEX(MAESTRO!H:H,_xludf.AGGREGATE(15,6,ROW(MAESTRO!$B$3:$B$1000)/((MAESTRO!$B$3:$B$1000="CIVILES")*(UPPER(MAESTRO!$L$3:$L$1000)="CONFIRMADO")),ROWS($A$3:A104))),"")</f>
        <v/>
      </c>
      <c r="I104" s="18" t="str">
        <f ca="1">IFERROR(INDEX(MAESTRO!I:I,_xludf.AGGREGATE(15,6,ROW(MAESTRO!$B$3:$B$1000)/((MAESTRO!$B$3:$B$1000="CIVILES")*(UPPER(MAESTRO!$L$3:$L$1000)="CONFIRMADO")),ROWS($A$3:A104))),"")</f>
        <v/>
      </c>
      <c r="J104" s="18" t="str">
        <f ca="1">IFERROR(INDEX(MAESTRO!J:J,_xludf.AGGREGATE(15,6,ROW(MAESTRO!$B$3:$B$1000)/((MAESTRO!$B$3:$B$1000="CIVILES")*(UPPER(MAESTRO!$L$3:$L$1000)="CONFIRMADO")),ROWS($A$3:A104))),"")</f>
        <v/>
      </c>
      <c r="K104" s="18" t="str">
        <f ca="1">IFERROR(INDEX(MAESTRO!K:K,_xludf.AGGREGATE(15,6,ROW(MAESTRO!$B$3:$B$1000)/((MAESTRO!$B$3:$B$1000="CIVILES")*(UPPER(MAESTRO!$L$3:$L$1000)="CONFIRMADO")),ROWS($A$3:A104))),"")</f>
        <v/>
      </c>
      <c r="L104" s="18" t="str">
        <f ca="1">IFERROR(INDEX(MAESTRO!L:L,_xludf.AGGREGATE(15,6,ROW(MAESTRO!$B$3:$B$1000)/((MAESTRO!$B$3:$B$1000="CIVILES")*(UPPER(MAESTRO!$L$3:$L$1000)="CONFIRMADO")),ROWS($A$3:A104))),"")</f>
        <v/>
      </c>
      <c r="M104" s="18" t="str">
        <f ca="1">IFERROR(INDEX(MAESTRO!M:M,_xludf.AGGREGATE(15,6,ROW(MAESTRO!$B$3:$B$1000)/((MAESTRO!$B$3:$B$1000="CIVILES")*(UPPER(MAESTRO!$L$3:$L$1000)="CONFIRMADO")),ROWS($A$3:A104))),"")</f>
        <v/>
      </c>
      <c r="N104" s="18" t="str">
        <f ca="1">IFERROR(INDEX(MAESTRO!N:N,_xludf.AGGREGATE(15,6,ROW(MAESTRO!$B$3:$B$1000)/((MAESTRO!$B$3:$B$1000="CIVILES")*(UPPER(MAESTRO!$L$3:$L$1000)="CONFIRMADO")),ROWS($A$3:A104))),"")</f>
        <v/>
      </c>
      <c r="O104" s="18" t="str">
        <f ca="1">IFERROR(INDEX(MAESTRO!O:O,_xludf.AGGREGATE(15,6,ROW(MAESTRO!$B$3:$B$1000)/((MAESTRO!$B$3:$B$1000="CIVILES")*(UPPER(MAESTRO!$L$3:$L$1000)="CONFIRMADO")),ROWS($A$3:A104))),"")</f>
        <v/>
      </c>
      <c r="P104" s="18" t="str">
        <f ca="1">IFERROR(INDEX(MAESTRO!P:P,_xludf.AGGREGATE(15,6,ROW(MAESTRO!$B$3:$B$1000)/((MAESTRO!$B$3:$B$1000="CIVILES")*(UPPER(MAESTRO!$L$3:$L$1000)="CONFIRMADO")),ROWS($A$3:A104))),"")</f>
        <v/>
      </c>
      <c r="Q104" s="18" t="str">
        <f ca="1">IFERROR(INDEX(MAESTRO!Q:Q,_xludf.AGGREGATE(15,6,ROW(MAESTRO!$B$3:$B$1000)/((MAESTRO!$B$3:$B$1000="CIVILES")*(UPPER(MAESTRO!$L$3:$L$1000)="CONFIRMADO")),ROWS($A$3:A104))),"")</f>
        <v/>
      </c>
      <c r="R104" s="18" t="str">
        <f ca="1">IFERROR(INDEX(MAESTRO!R:R,_xludf.AGGREGATE(15,6,ROW(MAESTRO!$B$3:$B$1000)/((MAESTRO!$B$3:$B$1000="CIVILES")*(UPPER(MAESTRO!$L$3:$L$1000)="CONFIRMADO")),ROWS($A$3:A104))),"")</f>
        <v/>
      </c>
      <c r="S104" s="18" t="str">
        <f ca="1">IFERROR(INDEX(MAESTRO!S:S,_xludf.AGGREGATE(15,6,ROW(MAESTRO!$B$3:$B$1000)/((MAESTRO!$B$3:$B$1000="CIVILES")*(UPPER(MAESTRO!$L$3:$L$1000)="CONFIRMADO")),ROWS($A$3:A104))),"")</f>
        <v/>
      </c>
      <c r="T104" s="18" t="str">
        <f ca="1">IFERROR(INDEX(MAESTRO!T:T,_xludf.AGGREGATE(15,6,ROW(MAESTRO!$B$3:$B$1000)/((MAESTRO!$B$3:$B$1000="CIVILES")*(UPPER(MAESTRO!$L$3:$L$1000)="CONFIRMADO")),ROWS($A$3:A104))),"")</f>
        <v/>
      </c>
      <c r="U104" s="18" t="str">
        <f ca="1">IFERROR(INDEX(MAESTRO!U:U,_xludf.AGGREGATE(15,6,ROW(MAESTRO!$B$3:$B$1000)/((MAESTRO!$B$3:$B$1000="CIVILES")*(UPPER(MAESTRO!$L$3:$L$1000)="CONFIRMADO")),ROWS($A$3:A104))),"")</f>
        <v/>
      </c>
      <c r="V104" s="18" t="str">
        <f ca="1">IFERROR(INDEX(MAESTRO!V:V,_xludf.AGGREGATE(15,6,ROW(MAESTRO!$B$3:$B$1000)/((MAESTRO!$B$3:$B$1000="CIVILES")*(UPPER(MAESTRO!$L$3:$L$1000)="CONFIRMADO")),ROWS($A$3:A104))),"")</f>
        <v/>
      </c>
      <c r="W104" s="18" t="str">
        <f ca="1">IFERROR(INDEX(MAESTRO!W:W,_xludf.AGGREGATE(15,6,ROW(MAESTRO!$B$3:$B$1000)/((MAESTRO!$B$3:$B$1000="CIVILES")*(UPPER(MAESTRO!$L$3:$L$1000)="CONFIRMADO")),ROWS($A$3:A104))),"")</f>
        <v/>
      </c>
      <c r="X104" s="18" t="str">
        <f ca="1">IFERROR(INDEX(MAESTRO!X:X,_xludf.AGGREGATE(15,6,ROW(MAESTRO!$B$3:$B$1000)/((MAESTRO!$B$3:$B$1000="CIVILES")*(UPPER(MAESTRO!$L$3:$L$1000)="CONFIRMADO")),ROWS($A$3:A104))),"")</f>
        <v/>
      </c>
    </row>
    <row r="105" spans="1:24" ht="22.05" customHeight="1">
      <c r="A105" s="10" t="str">
        <f ca="1">IFERROR(INDEX(MAESTRO!A:A,_xludf.AGGREGATE(15,6,ROW(MAESTRO!$B$3:$B$1000)/((MAESTRO!$B$3:$B$1000="CIVILES")*(UPPER(MAESTRO!$L$3:$L$1000)="CONFIRMADO")),ROWS($A$3:A105))),"")</f>
        <v/>
      </c>
      <c r="B105" s="10" t="str">
        <f ca="1">IFERROR(INDEX(MAESTRO!B:B,_xludf.AGGREGATE(15,6,ROW(MAESTRO!$B$3:$B$1000)/((MAESTRO!$B$3:$B$1000="CIVILES")*(UPPER(MAESTRO!$L$3:$L$1000)="CONFIRMADO")),ROWS($A$3:A105))),"")</f>
        <v/>
      </c>
      <c r="C105" s="10" t="str">
        <f ca="1">IFERROR(INDEX(MAESTRO!C:C,_xludf.AGGREGATE(15,6,ROW(MAESTRO!$B$3:$B$1000)/((MAESTRO!$B$3:$B$1000="CIVILES")*(UPPER(MAESTRO!$L$3:$L$1000)="CONFIRMADO")),ROWS($A$3:A105))),"")</f>
        <v/>
      </c>
      <c r="D105" s="10" t="str">
        <f ca="1">IFERROR(INDEX(MAESTRO!D:D,_xludf.AGGREGATE(15,6,ROW(MAESTRO!$B$3:$B$1000)/((MAESTRO!$B$3:$B$1000="CIVILES")*(UPPER(MAESTRO!$L$3:$L$1000)="CONFIRMADO")),ROWS($A$3:A105))),"")</f>
        <v/>
      </c>
      <c r="E105" s="10" t="str">
        <f ca="1">IFERROR(INDEX(MAESTRO!E:E,_xludf.AGGREGATE(15,6,ROW(MAESTRO!$B$3:$B$1000)/((MAESTRO!$B$3:$B$1000="CIVILES")*(UPPER(MAESTRO!$L$3:$L$1000)="CONFIRMADO")),ROWS($A$3:A105))),"")</f>
        <v/>
      </c>
      <c r="F105" s="10" t="str">
        <f ca="1">IFERROR(INDEX(MAESTRO!F:F,_xludf.AGGREGATE(15,6,ROW(MAESTRO!$B$3:$B$1000)/((MAESTRO!$B$3:$B$1000="CIVILES")*(UPPER(MAESTRO!$L$3:$L$1000)="CONFIRMADO")),ROWS($A$3:A105))),"")</f>
        <v/>
      </c>
      <c r="G105" s="10" t="str">
        <f ca="1">IFERROR(INDEX(MAESTRO!G:G,_xludf.AGGREGATE(15,6,ROW(MAESTRO!$B$3:$B$1000)/((MAESTRO!$B$3:$B$1000="CIVILES")*(UPPER(MAESTRO!$L$3:$L$1000)="CONFIRMADO")),ROWS($A$3:A105))),"")</f>
        <v/>
      </c>
      <c r="H105" s="10" t="str">
        <f ca="1">IFERROR(INDEX(MAESTRO!H:H,_xludf.AGGREGATE(15,6,ROW(MAESTRO!$B$3:$B$1000)/((MAESTRO!$B$3:$B$1000="CIVILES")*(UPPER(MAESTRO!$L$3:$L$1000)="CONFIRMADO")),ROWS($A$3:A105))),"")</f>
        <v/>
      </c>
      <c r="I105" s="10" t="str">
        <f ca="1">IFERROR(INDEX(MAESTRO!I:I,_xludf.AGGREGATE(15,6,ROW(MAESTRO!$B$3:$B$1000)/((MAESTRO!$B$3:$B$1000="CIVILES")*(UPPER(MAESTRO!$L$3:$L$1000)="CONFIRMADO")),ROWS($A$3:A105))),"")</f>
        <v/>
      </c>
      <c r="J105" s="10" t="str">
        <f ca="1">IFERROR(INDEX(MAESTRO!J:J,_xludf.AGGREGATE(15,6,ROW(MAESTRO!$B$3:$B$1000)/((MAESTRO!$B$3:$B$1000="CIVILES")*(UPPER(MAESTRO!$L$3:$L$1000)="CONFIRMADO")),ROWS($A$3:A105))),"")</f>
        <v/>
      </c>
      <c r="K105" s="10" t="str">
        <f ca="1">IFERROR(INDEX(MAESTRO!K:K,_xludf.AGGREGATE(15,6,ROW(MAESTRO!$B$3:$B$1000)/((MAESTRO!$B$3:$B$1000="CIVILES")*(UPPER(MAESTRO!$L$3:$L$1000)="CONFIRMADO")),ROWS($A$3:A105))),"")</f>
        <v/>
      </c>
      <c r="L105" s="10" t="str">
        <f ca="1">IFERROR(INDEX(MAESTRO!L:L,_xludf.AGGREGATE(15,6,ROW(MAESTRO!$B$3:$B$1000)/((MAESTRO!$B$3:$B$1000="CIVILES")*(UPPER(MAESTRO!$L$3:$L$1000)="CONFIRMADO")),ROWS($A$3:A105))),"")</f>
        <v/>
      </c>
      <c r="M105" s="10" t="str">
        <f ca="1">IFERROR(INDEX(MAESTRO!M:M,_xludf.AGGREGATE(15,6,ROW(MAESTRO!$B$3:$B$1000)/((MAESTRO!$B$3:$B$1000="CIVILES")*(UPPER(MAESTRO!$L$3:$L$1000)="CONFIRMADO")),ROWS($A$3:A105))),"")</f>
        <v/>
      </c>
      <c r="N105" s="10" t="str">
        <f ca="1">IFERROR(INDEX(MAESTRO!N:N,_xludf.AGGREGATE(15,6,ROW(MAESTRO!$B$3:$B$1000)/((MAESTRO!$B$3:$B$1000="CIVILES")*(UPPER(MAESTRO!$L$3:$L$1000)="CONFIRMADO")),ROWS($A$3:A105))),"")</f>
        <v/>
      </c>
      <c r="O105" s="10" t="str">
        <f ca="1">IFERROR(INDEX(MAESTRO!O:O,_xludf.AGGREGATE(15,6,ROW(MAESTRO!$B$3:$B$1000)/((MAESTRO!$B$3:$B$1000="CIVILES")*(UPPER(MAESTRO!$L$3:$L$1000)="CONFIRMADO")),ROWS($A$3:A105))),"")</f>
        <v/>
      </c>
      <c r="P105" s="10" t="str">
        <f ca="1">IFERROR(INDEX(MAESTRO!P:P,_xludf.AGGREGATE(15,6,ROW(MAESTRO!$B$3:$B$1000)/((MAESTRO!$B$3:$B$1000="CIVILES")*(UPPER(MAESTRO!$L$3:$L$1000)="CONFIRMADO")),ROWS($A$3:A105))),"")</f>
        <v/>
      </c>
      <c r="Q105" s="10" t="str">
        <f ca="1">IFERROR(INDEX(MAESTRO!Q:Q,_xludf.AGGREGATE(15,6,ROW(MAESTRO!$B$3:$B$1000)/((MAESTRO!$B$3:$B$1000="CIVILES")*(UPPER(MAESTRO!$L$3:$L$1000)="CONFIRMADO")),ROWS($A$3:A105))),"")</f>
        <v/>
      </c>
      <c r="R105" s="10" t="str">
        <f ca="1">IFERROR(INDEX(MAESTRO!R:R,_xludf.AGGREGATE(15,6,ROW(MAESTRO!$B$3:$B$1000)/((MAESTRO!$B$3:$B$1000="CIVILES")*(UPPER(MAESTRO!$L$3:$L$1000)="CONFIRMADO")),ROWS($A$3:A105))),"")</f>
        <v/>
      </c>
      <c r="S105" s="10" t="str">
        <f ca="1">IFERROR(INDEX(MAESTRO!S:S,_xludf.AGGREGATE(15,6,ROW(MAESTRO!$B$3:$B$1000)/((MAESTRO!$B$3:$B$1000="CIVILES")*(UPPER(MAESTRO!$L$3:$L$1000)="CONFIRMADO")),ROWS($A$3:A105))),"")</f>
        <v/>
      </c>
      <c r="T105" s="10" t="str">
        <f ca="1">IFERROR(INDEX(MAESTRO!T:T,_xludf.AGGREGATE(15,6,ROW(MAESTRO!$B$3:$B$1000)/((MAESTRO!$B$3:$B$1000="CIVILES")*(UPPER(MAESTRO!$L$3:$L$1000)="CONFIRMADO")),ROWS($A$3:A105))),"")</f>
        <v/>
      </c>
      <c r="U105" s="10" t="str">
        <f ca="1">IFERROR(INDEX(MAESTRO!U:U,_xludf.AGGREGATE(15,6,ROW(MAESTRO!$B$3:$B$1000)/((MAESTRO!$B$3:$B$1000="CIVILES")*(UPPER(MAESTRO!$L$3:$L$1000)="CONFIRMADO")),ROWS($A$3:A105))),"")</f>
        <v/>
      </c>
      <c r="V105" s="10" t="str">
        <f ca="1">IFERROR(INDEX(MAESTRO!V:V,_xludf.AGGREGATE(15,6,ROW(MAESTRO!$B$3:$B$1000)/((MAESTRO!$B$3:$B$1000="CIVILES")*(UPPER(MAESTRO!$L$3:$L$1000)="CONFIRMADO")),ROWS($A$3:A105))),"")</f>
        <v/>
      </c>
      <c r="W105" s="10" t="str">
        <f ca="1">IFERROR(INDEX(MAESTRO!W:W,_xludf.AGGREGATE(15,6,ROW(MAESTRO!$B$3:$B$1000)/((MAESTRO!$B$3:$B$1000="CIVILES")*(UPPER(MAESTRO!$L$3:$L$1000)="CONFIRMADO")),ROWS($A$3:A105))),"")</f>
        <v/>
      </c>
      <c r="X105" s="10" t="str">
        <f ca="1">IFERROR(INDEX(MAESTRO!X:X,_xludf.AGGREGATE(15,6,ROW(MAESTRO!$B$3:$B$1000)/((MAESTRO!$B$3:$B$1000="CIVILES")*(UPPER(MAESTRO!$L$3:$L$1000)="CONFIRMADO")),ROWS($A$3:A105))),"")</f>
        <v/>
      </c>
    </row>
    <row r="106" spans="1:24" ht="22.05" customHeight="1">
      <c r="A106" s="18" t="str">
        <f ca="1">IFERROR(INDEX(MAESTRO!A:A,_xludf.AGGREGATE(15,6,ROW(MAESTRO!$B$3:$B$1000)/((MAESTRO!$B$3:$B$1000="CIVILES")*(UPPER(MAESTRO!$L$3:$L$1000)="CONFIRMADO")),ROWS($A$3:A106))),"")</f>
        <v/>
      </c>
      <c r="B106" s="18" t="str">
        <f ca="1">IFERROR(INDEX(MAESTRO!B:B,_xludf.AGGREGATE(15,6,ROW(MAESTRO!$B$3:$B$1000)/((MAESTRO!$B$3:$B$1000="CIVILES")*(UPPER(MAESTRO!$L$3:$L$1000)="CONFIRMADO")),ROWS($A$3:A106))),"")</f>
        <v/>
      </c>
      <c r="C106" s="18" t="str">
        <f ca="1">IFERROR(INDEX(MAESTRO!C:C,_xludf.AGGREGATE(15,6,ROW(MAESTRO!$B$3:$B$1000)/((MAESTRO!$B$3:$B$1000="CIVILES")*(UPPER(MAESTRO!$L$3:$L$1000)="CONFIRMADO")),ROWS($A$3:A106))),"")</f>
        <v/>
      </c>
      <c r="D106" s="18" t="str">
        <f ca="1">IFERROR(INDEX(MAESTRO!D:D,_xludf.AGGREGATE(15,6,ROW(MAESTRO!$B$3:$B$1000)/((MAESTRO!$B$3:$B$1000="CIVILES")*(UPPER(MAESTRO!$L$3:$L$1000)="CONFIRMADO")),ROWS($A$3:A106))),"")</f>
        <v/>
      </c>
      <c r="E106" s="18" t="str">
        <f ca="1">IFERROR(INDEX(MAESTRO!E:E,_xludf.AGGREGATE(15,6,ROW(MAESTRO!$B$3:$B$1000)/((MAESTRO!$B$3:$B$1000="CIVILES")*(UPPER(MAESTRO!$L$3:$L$1000)="CONFIRMADO")),ROWS($A$3:A106))),"")</f>
        <v/>
      </c>
      <c r="F106" s="18" t="str">
        <f ca="1">IFERROR(INDEX(MAESTRO!F:F,_xludf.AGGREGATE(15,6,ROW(MAESTRO!$B$3:$B$1000)/((MAESTRO!$B$3:$B$1000="CIVILES")*(UPPER(MAESTRO!$L$3:$L$1000)="CONFIRMADO")),ROWS($A$3:A106))),"")</f>
        <v/>
      </c>
      <c r="G106" s="18" t="str">
        <f ca="1">IFERROR(INDEX(MAESTRO!G:G,_xludf.AGGREGATE(15,6,ROW(MAESTRO!$B$3:$B$1000)/((MAESTRO!$B$3:$B$1000="CIVILES")*(UPPER(MAESTRO!$L$3:$L$1000)="CONFIRMADO")),ROWS($A$3:A106))),"")</f>
        <v/>
      </c>
      <c r="H106" s="18" t="str">
        <f ca="1">IFERROR(INDEX(MAESTRO!H:H,_xludf.AGGREGATE(15,6,ROW(MAESTRO!$B$3:$B$1000)/((MAESTRO!$B$3:$B$1000="CIVILES")*(UPPER(MAESTRO!$L$3:$L$1000)="CONFIRMADO")),ROWS($A$3:A106))),"")</f>
        <v/>
      </c>
      <c r="I106" s="18" t="str">
        <f ca="1">IFERROR(INDEX(MAESTRO!I:I,_xludf.AGGREGATE(15,6,ROW(MAESTRO!$B$3:$B$1000)/((MAESTRO!$B$3:$B$1000="CIVILES")*(UPPER(MAESTRO!$L$3:$L$1000)="CONFIRMADO")),ROWS($A$3:A106))),"")</f>
        <v/>
      </c>
      <c r="J106" s="18" t="str">
        <f ca="1">IFERROR(INDEX(MAESTRO!J:J,_xludf.AGGREGATE(15,6,ROW(MAESTRO!$B$3:$B$1000)/((MAESTRO!$B$3:$B$1000="CIVILES")*(UPPER(MAESTRO!$L$3:$L$1000)="CONFIRMADO")),ROWS($A$3:A106))),"")</f>
        <v/>
      </c>
      <c r="K106" s="18" t="str">
        <f ca="1">IFERROR(INDEX(MAESTRO!K:K,_xludf.AGGREGATE(15,6,ROW(MAESTRO!$B$3:$B$1000)/((MAESTRO!$B$3:$B$1000="CIVILES")*(UPPER(MAESTRO!$L$3:$L$1000)="CONFIRMADO")),ROWS($A$3:A106))),"")</f>
        <v/>
      </c>
      <c r="L106" s="18" t="str">
        <f ca="1">IFERROR(INDEX(MAESTRO!L:L,_xludf.AGGREGATE(15,6,ROW(MAESTRO!$B$3:$B$1000)/((MAESTRO!$B$3:$B$1000="CIVILES")*(UPPER(MAESTRO!$L$3:$L$1000)="CONFIRMADO")),ROWS($A$3:A106))),"")</f>
        <v/>
      </c>
      <c r="M106" s="18" t="str">
        <f ca="1">IFERROR(INDEX(MAESTRO!M:M,_xludf.AGGREGATE(15,6,ROW(MAESTRO!$B$3:$B$1000)/((MAESTRO!$B$3:$B$1000="CIVILES")*(UPPER(MAESTRO!$L$3:$L$1000)="CONFIRMADO")),ROWS($A$3:A106))),"")</f>
        <v/>
      </c>
      <c r="N106" s="18" t="str">
        <f ca="1">IFERROR(INDEX(MAESTRO!N:N,_xludf.AGGREGATE(15,6,ROW(MAESTRO!$B$3:$B$1000)/((MAESTRO!$B$3:$B$1000="CIVILES")*(UPPER(MAESTRO!$L$3:$L$1000)="CONFIRMADO")),ROWS($A$3:A106))),"")</f>
        <v/>
      </c>
      <c r="O106" s="18" t="str">
        <f ca="1">IFERROR(INDEX(MAESTRO!O:O,_xludf.AGGREGATE(15,6,ROW(MAESTRO!$B$3:$B$1000)/((MAESTRO!$B$3:$B$1000="CIVILES")*(UPPER(MAESTRO!$L$3:$L$1000)="CONFIRMADO")),ROWS($A$3:A106))),"")</f>
        <v/>
      </c>
      <c r="P106" s="18" t="str">
        <f ca="1">IFERROR(INDEX(MAESTRO!P:P,_xludf.AGGREGATE(15,6,ROW(MAESTRO!$B$3:$B$1000)/((MAESTRO!$B$3:$B$1000="CIVILES")*(UPPER(MAESTRO!$L$3:$L$1000)="CONFIRMADO")),ROWS($A$3:A106))),"")</f>
        <v/>
      </c>
      <c r="Q106" s="18" t="str">
        <f ca="1">IFERROR(INDEX(MAESTRO!Q:Q,_xludf.AGGREGATE(15,6,ROW(MAESTRO!$B$3:$B$1000)/((MAESTRO!$B$3:$B$1000="CIVILES")*(UPPER(MAESTRO!$L$3:$L$1000)="CONFIRMADO")),ROWS($A$3:A106))),"")</f>
        <v/>
      </c>
      <c r="R106" s="18" t="str">
        <f ca="1">IFERROR(INDEX(MAESTRO!R:R,_xludf.AGGREGATE(15,6,ROW(MAESTRO!$B$3:$B$1000)/((MAESTRO!$B$3:$B$1000="CIVILES")*(UPPER(MAESTRO!$L$3:$L$1000)="CONFIRMADO")),ROWS($A$3:A106))),"")</f>
        <v/>
      </c>
      <c r="S106" s="18" t="str">
        <f ca="1">IFERROR(INDEX(MAESTRO!S:S,_xludf.AGGREGATE(15,6,ROW(MAESTRO!$B$3:$B$1000)/((MAESTRO!$B$3:$B$1000="CIVILES")*(UPPER(MAESTRO!$L$3:$L$1000)="CONFIRMADO")),ROWS($A$3:A106))),"")</f>
        <v/>
      </c>
      <c r="T106" s="18" t="str">
        <f ca="1">IFERROR(INDEX(MAESTRO!T:T,_xludf.AGGREGATE(15,6,ROW(MAESTRO!$B$3:$B$1000)/((MAESTRO!$B$3:$B$1000="CIVILES")*(UPPER(MAESTRO!$L$3:$L$1000)="CONFIRMADO")),ROWS($A$3:A106))),"")</f>
        <v/>
      </c>
      <c r="U106" s="18" t="str">
        <f ca="1">IFERROR(INDEX(MAESTRO!U:U,_xludf.AGGREGATE(15,6,ROW(MAESTRO!$B$3:$B$1000)/((MAESTRO!$B$3:$B$1000="CIVILES")*(UPPER(MAESTRO!$L$3:$L$1000)="CONFIRMADO")),ROWS($A$3:A106))),"")</f>
        <v/>
      </c>
      <c r="V106" s="18" t="str">
        <f ca="1">IFERROR(INDEX(MAESTRO!V:V,_xludf.AGGREGATE(15,6,ROW(MAESTRO!$B$3:$B$1000)/((MAESTRO!$B$3:$B$1000="CIVILES")*(UPPER(MAESTRO!$L$3:$L$1000)="CONFIRMADO")),ROWS($A$3:A106))),"")</f>
        <v/>
      </c>
      <c r="W106" s="18" t="str">
        <f ca="1">IFERROR(INDEX(MAESTRO!W:W,_xludf.AGGREGATE(15,6,ROW(MAESTRO!$B$3:$B$1000)/((MAESTRO!$B$3:$B$1000="CIVILES")*(UPPER(MAESTRO!$L$3:$L$1000)="CONFIRMADO")),ROWS($A$3:A106))),"")</f>
        <v/>
      </c>
      <c r="X106" s="18" t="str">
        <f ca="1">IFERROR(INDEX(MAESTRO!X:X,_xludf.AGGREGATE(15,6,ROW(MAESTRO!$B$3:$B$1000)/((MAESTRO!$B$3:$B$1000="CIVILES")*(UPPER(MAESTRO!$L$3:$L$1000)="CONFIRMADO")),ROWS($A$3:A106))),"")</f>
        <v/>
      </c>
    </row>
    <row r="107" spans="1:24" ht="22.05" customHeight="1">
      <c r="A107" s="10" t="str">
        <f ca="1">IFERROR(INDEX(MAESTRO!A:A,_xludf.AGGREGATE(15,6,ROW(MAESTRO!$B$3:$B$1000)/((MAESTRO!$B$3:$B$1000="CIVILES")*(UPPER(MAESTRO!$L$3:$L$1000)="CONFIRMADO")),ROWS($A$3:A107))),"")</f>
        <v/>
      </c>
      <c r="B107" s="10" t="str">
        <f ca="1">IFERROR(INDEX(MAESTRO!B:B,_xludf.AGGREGATE(15,6,ROW(MAESTRO!$B$3:$B$1000)/((MAESTRO!$B$3:$B$1000="CIVILES")*(UPPER(MAESTRO!$L$3:$L$1000)="CONFIRMADO")),ROWS($A$3:A107))),"")</f>
        <v/>
      </c>
      <c r="C107" s="10" t="str">
        <f ca="1">IFERROR(INDEX(MAESTRO!C:C,_xludf.AGGREGATE(15,6,ROW(MAESTRO!$B$3:$B$1000)/((MAESTRO!$B$3:$B$1000="CIVILES")*(UPPER(MAESTRO!$L$3:$L$1000)="CONFIRMADO")),ROWS($A$3:A107))),"")</f>
        <v/>
      </c>
      <c r="D107" s="10" t="str">
        <f ca="1">IFERROR(INDEX(MAESTRO!D:D,_xludf.AGGREGATE(15,6,ROW(MAESTRO!$B$3:$B$1000)/((MAESTRO!$B$3:$B$1000="CIVILES")*(UPPER(MAESTRO!$L$3:$L$1000)="CONFIRMADO")),ROWS($A$3:A107))),"")</f>
        <v/>
      </c>
      <c r="E107" s="10" t="str">
        <f ca="1">IFERROR(INDEX(MAESTRO!E:E,_xludf.AGGREGATE(15,6,ROW(MAESTRO!$B$3:$B$1000)/((MAESTRO!$B$3:$B$1000="CIVILES")*(UPPER(MAESTRO!$L$3:$L$1000)="CONFIRMADO")),ROWS($A$3:A107))),"")</f>
        <v/>
      </c>
      <c r="F107" s="10" t="str">
        <f ca="1">IFERROR(INDEX(MAESTRO!F:F,_xludf.AGGREGATE(15,6,ROW(MAESTRO!$B$3:$B$1000)/((MAESTRO!$B$3:$B$1000="CIVILES")*(UPPER(MAESTRO!$L$3:$L$1000)="CONFIRMADO")),ROWS($A$3:A107))),"")</f>
        <v/>
      </c>
      <c r="G107" s="10" t="str">
        <f ca="1">IFERROR(INDEX(MAESTRO!G:G,_xludf.AGGREGATE(15,6,ROW(MAESTRO!$B$3:$B$1000)/((MAESTRO!$B$3:$B$1000="CIVILES")*(UPPER(MAESTRO!$L$3:$L$1000)="CONFIRMADO")),ROWS($A$3:A107))),"")</f>
        <v/>
      </c>
      <c r="H107" s="10" t="str">
        <f ca="1">IFERROR(INDEX(MAESTRO!H:H,_xludf.AGGREGATE(15,6,ROW(MAESTRO!$B$3:$B$1000)/((MAESTRO!$B$3:$B$1000="CIVILES")*(UPPER(MAESTRO!$L$3:$L$1000)="CONFIRMADO")),ROWS($A$3:A107))),"")</f>
        <v/>
      </c>
      <c r="I107" s="10" t="str">
        <f ca="1">IFERROR(INDEX(MAESTRO!I:I,_xludf.AGGREGATE(15,6,ROW(MAESTRO!$B$3:$B$1000)/((MAESTRO!$B$3:$B$1000="CIVILES")*(UPPER(MAESTRO!$L$3:$L$1000)="CONFIRMADO")),ROWS($A$3:A107))),"")</f>
        <v/>
      </c>
      <c r="J107" s="10" t="str">
        <f ca="1">IFERROR(INDEX(MAESTRO!J:J,_xludf.AGGREGATE(15,6,ROW(MAESTRO!$B$3:$B$1000)/((MAESTRO!$B$3:$B$1000="CIVILES")*(UPPER(MAESTRO!$L$3:$L$1000)="CONFIRMADO")),ROWS($A$3:A107))),"")</f>
        <v/>
      </c>
      <c r="K107" s="10" t="str">
        <f ca="1">IFERROR(INDEX(MAESTRO!K:K,_xludf.AGGREGATE(15,6,ROW(MAESTRO!$B$3:$B$1000)/((MAESTRO!$B$3:$B$1000="CIVILES")*(UPPER(MAESTRO!$L$3:$L$1000)="CONFIRMADO")),ROWS($A$3:A107))),"")</f>
        <v/>
      </c>
      <c r="L107" s="10" t="str">
        <f ca="1">IFERROR(INDEX(MAESTRO!L:L,_xludf.AGGREGATE(15,6,ROW(MAESTRO!$B$3:$B$1000)/((MAESTRO!$B$3:$B$1000="CIVILES")*(UPPER(MAESTRO!$L$3:$L$1000)="CONFIRMADO")),ROWS($A$3:A107))),"")</f>
        <v/>
      </c>
      <c r="M107" s="10" t="str">
        <f ca="1">IFERROR(INDEX(MAESTRO!M:M,_xludf.AGGREGATE(15,6,ROW(MAESTRO!$B$3:$B$1000)/((MAESTRO!$B$3:$B$1000="CIVILES")*(UPPER(MAESTRO!$L$3:$L$1000)="CONFIRMADO")),ROWS($A$3:A107))),"")</f>
        <v/>
      </c>
      <c r="N107" s="10" t="str">
        <f ca="1">IFERROR(INDEX(MAESTRO!N:N,_xludf.AGGREGATE(15,6,ROW(MAESTRO!$B$3:$B$1000)/((MAESTRO!$B$3:$B$1000="CIVILES")*(UPPER(MAESTRO!$L$3:$L$1000)="CONFIRMADO")),ROWS($A$3:A107))),"")</f>
        <v/>
      </c>
      <c r="O107" s="10" t="str">
        <f ca="1">IFERROR(INDEX(MAESTRO!O:O,_xludf.AGGREGATE(15,6,ROW(MAESTRO!$B$3:$B$1000)/((MAESTRO!$B$3:$B$1000="CIVILES")*(UPPER(MAESTRO!$L$3:$L$1000)="CONFIRMADO")),ROWS($A$3:A107))),"")</f>
        <v/>
      </c>
      <c r="P107" s="10" t="str">
        <f ca="1">IFERROR(INDEX(MAESTRO!P:P,_xludf.AGGREGATE(15,6,ROW(MAESTRO!$B$3:$B$1000)/((MAESTRO!$B$3:$B$1000="CIVILES")*(UPPER(MAESTRO!$L$3:$L$1000)="CONFIRMADO")),ROWS($A$3:A107))),"")</f>
        <v/>
      </c>
      <c r="Q107" s="10" t="str">
        <f ca="1">IFERROR(INDEX(MAESTRO!Q:Q,_xludf.AGGREGATE(15,6,ROW(MAESTRO!$B$3:$B$1000)/((MAESTRO!$B$3:$B$1000="CIVILES")*(UPPER(MAESTRO!$L$3:$L$1000)="CONFIRMADO")),ROWS($A$3:A107))),"")</f>
        <v/>
      </c>
      <c r="R107" s="10" t="str">
        <f ca="1">IFERROR(INDEX(MAESTRO!R:R,_xludf.AGGREGATE(15,6,ROW(MAESTRO!$B$3:$B$1000)/((MAESTRO!$B$3:$B$1000="CIVILES")*(UPPER(MAESTRO!$L$3:$L$1000)="CONFIRMADO")),ROWS($A$3:A107))),"")</f>
        <v/>
      </c>
      <c r="S107" s="10" t="str">
        <f ca="1">IFERROR(INDEX(MAESTRO!S:S,_xludf.AGGREGATE(15,6,ROW(MAESTRO!$B$3:$B$1000)/((MAESTRO!$B$3:$B$1000="CIVILES")*(UPPER(MAESTRO!$L$3:$L$1000)="CONFIRMADO")),ROWS($A$3:A107))),"")</f>
        <v/>
      </c>
      <c r="T107" s="10" t="str">
        <f ca="1">IFERROR(INDEX(MAESTRO!T:T,_xludf.AGGREGATE(15,6,ROW(MAESTRO!$B$3:$B$1000)/((MAESTRO!$B$3:$B$1000="CIVILES")*(UPPER(MAESTRO!$L$3:$L$1000)="CONFIRMADO")),ROWS($A$3:A107))),"")</f>
        <v/>
      </c>
      <c r="U107" s="10" t="str">
        <f ca="1">IFERROR(INDEX(MAESTRO!U:U,_xludf.AGGREGATE(15,6,ROW(MAESTRO!$B$3:$B$1000)/((MAESTRO!$B$3:$B$1000="CIVILES")*(UPPER(MAESTRO!$L$3:$L$1000)="CONFIRMADO")),ROWS($A$3:A107))),"")</f>
        <v/>
      </c>
      <c r="V107" s="10" t="str">
        <f ca="1">IFERROR(INDEX(MAESTRO!V:V,_xludf.AGGREGATE(15,6,ROW(MAESTRO!$B$3:$B$1000)/((MAESTRO!$B$3:$B$1000="CIVILES")*(UPPER(MAESTRO!$L$3:$L$1000)="CONFIRMADO")),ROWS($A$3:A107))),"")</f>
        <v/>
      </c>
      <c r="W107" s="10" t="str">
        <f ca="1">IFERROR(INDEX(MAESTRO!W:W,_xludf.AGGREGATE(15,6,ROW(MAESTRO!$B$3:$B$1000)/((MAESTRO!$B$3:$B$1000="CIVILES")*(UPPER(MAESTRO!$L$3:$L$1000)="CONFIRMADO")),ROWS($A$3:A107))),"")</f>
        <v/>
      </c>
      <c r="X107" s="10" t="str">
        <f ca="1">IFERROR(INDEX(MAESTRO!X:X,_xludf.AGGREGATE(15,6,ROW(MAESTRO!$B$3:$B$1000)/((MAESTRO!$B$3:$B$1000="CIVILES")*(UPPER(MAESTRO!$L$3:$L$1000)="CONFIRMADO")),ROWS($A$3:A107))),"")</f>
        <v/>
      </c>
    </row>
    <row r="108" spans="1:24" ht="22.05" customHeight="1">
      <c r="A108" s="18" t="str">
        <f ca="1">IFERROR(INDEX(MAESTRO!A:A,_xludf.AGGREGATE(15,6,ROW(MAESTRO!$B$3:$B$1000)/((MAESTRO!$B$3:$B$1000="CIVILES")*(UPPER(MAESTRO!$L$3:$L$1000)="CONFIRMADO")),ROWS($A$3:A108))),"")</f>
        <v/>
      </c>
      <c r="B108" s="18" t="str">
        <f ca="1">IFERROR(INDEX(MAESTRO!B:B,_xludf.AGGREGATE(15,6,ROW(MAESTRO!$B$3:$B$1000)/((MAESTRO!$B$3:$B$1000="CIVILES")*(UPPER(MAESTRO!$L$3:$L$1000)="CONFIRMADO")),ROWS($A$3:A108))),"")</f>
        <v/>
      </c>
      <c r="C108" s="18" t="str">
        <f ca="1">IFERROR(INDEX(MAESTRO!C:C,_xludf.AGGREGATE(15,6,ROW(MAESTRO!$B$3:$B$1000)/((MAESTRO!$B$3:$B$1000="CIVILES")*(UPPER(MAESTRO!$L$3:$L$1000)="CONFIRMADO")),ROWS($A$3:A108))),"")</f>
        <v/>
      </c>
      <c r="D108" s="18" t="str">
        <f ca="1">IFERROR(INDEX(MAESTRO!D:D,_xludf.AGGREGATE(15,6,ROW(MAESTRO!$B$3:$B$1000)/((MAESTRO!$B$3:$B$1000="CIVILES")*(UPPER(MAESTRO!$L$3:$L$1000)="CONFIRMADO")),ROWS($A$3:A108))),"")</f>
        <v/>
      </c>
      <c r="E108" s="18" t="str">
        <f ca="1">IFERROR(INDEX(MAESTRO!E:E,_xludf.AGGREGATE(15,6,ROW(MAESTRO!$B$3:$B$1000)/((MAESTRO!$B$3:$B$1000="CIVILES")*(UPPER(MAESTRO!$L$3:$L$1000)="CONFIRMADO")),ROWS($A$3:A108))),"")</f>
        <v/>
      </c>
      <c r="F108" s="18" t="str">
        <f ca="1">IFERROR(INDEX(MAESTRO!F:F,_xludf.AGGREGATE(15,6,ROW(MAESTRO!$B$3:$B$1000)/((MAESTRO!$B$3:$B$1000="CIVILES")*(UPPER(MAESTRO!$L$3:$L$1000)="CONFIRMADO")),ROWS($A$3:A108))),"")</f>
        <v/>
      </c>
      <c r="G108" s="18" t="str">
        <f ca="1">IFERROR(INDEX(MAESTRO!G:G,_xludf.AGGREGATE(15,6,ROW(MAESTRO!$B$3:$B$1000)/((MAESTRO!$B$3:$B$1000="CIVILES")*(UPPER(MAESTRO!$L$3:$L$1000)="CONFIRMADO")),ROWS($A$3:A108))),"")</f>
        <v/>
      </c>
      <c r="H108" s="18" t="str">
        <f ca="1">IFERROR(INDEX(MAESTRO!H:H,_xludf.AGGREGATE(15,6,ROW(MAESTRO!$B$3:$B$1000)/((MAESTRO!$B$3:$B$1000="CIVILES")*(UPPER(MAESTRO!$L$3:$L$1000)="CONFIRMADO")),ROWS($A$3:A108))),"")</f>
        <v/>
      </c>
      <c r="I108" s="18" t="str">
        <f ca="1">IFERROR(INDEX(MAESTRO!I:I,_xludf.AGGREGATE(15,6,ROW(MAESTRO!$B$3:$B$1000)/((MAESTRO!$B$3:$B$1000="CIVILES")*(UPPER(MAESTRO!$L$3:$L$1000)="CONFIRMADO")),ROWS($A$3:A108))),"")</f>
        <v/>
      </c>
      <c r="J108" s="18" t="str">
        <f ca="1">IFERROR(INDEX(MAESTRO!J:J,_xludf.AGGREGATE(15,6,ROW(MAESTRO!$B$3:$B$1000)/((MAESTRO!$B$3:$B$1000="CIVILES")*(UPPER(MAESTRO!$L$3:$L$1000)="CONFIRMADO")),ROWS($A$3:A108))),"")</f>
        <v/>
      </c>
      <c r="K108" s="18" t="str">
        <f ca="1">IFERROR(INDEX(MAESTRO!K:K,_xludf.AGGREGATE(15,6,ROW(MAESTRO!$B$3:$B$1000)/((MAESTRO!$B$3:$B$1000="CIVILES")*(UPPER(MAESTRO!$L$3:$L$1000)="CONFIRMADO")),ROWS($A$3:A108))),"")</f>
        <v/>
      </c>
      <c r="L108" s="18" t="str">
        <f ca="1">IFERROR(INDEX(MAESTRO!L:L,_xludf.AGGREGATE(15,6,ROW(MAESTRO!$B$3:$B$1000)/((MAESTRO!$B$3:$B$1000="CIVILES")*(UPPER(MAESTRO!$L$3:$L$1000)="CONFIRMADO")),ROWS($A$3:A108))),"")</f>
        <v/>
      </c>
      <c r="M108" s="18" t="str">
        <f ca="1">IFERROR(INDEX(MAESTRO!M:M,_xludf.AGGREGATE(15,6,ROW(MAESTRO!$B$3:$B$1000)/((MAESTRO!$B$3:$B$1000="CIVILES")*(UPPER(MAESTRO!$L$3:$L$1000)="CONFIRMADO")),ROWS($A$3:A108))),"")</f>
        <v/>
      </c>
      <c r="N108" s="18" t="str">
        <f ca="1">IFERROR(INDEX(MAESTRO!N:N,_xludf.AGGREGATE(15,6,ROW(MAESTRO!$B$3:$B$1000)/((MAESTRO!$B$3:$B$1000="CIVILES")*(UPPER(MAESTRO!$L$3:$L$1000)="CONFIRMADO")),ROWS($A$3:A108))),"")</f>
        <v/>
      </c>
      <c r="O108" s="18" t="str">
        <f ca="1">IFERROR(INDEX(MAESTRO!O:O,_xludf.AGGREGATE(15,6,ROW(MAESTRO!$B$3:$B$1000)/((MAESTRO!$B$3:$B$1000="CIVILES")*(UPPER(MAESTRO!$L$3:$L$1000)="CONFIRMADO")),ROWS($A$3:A108))),"")</f>
        <v/>
      </c>
      <c r="P108" s="18" t="str">
        <f ca="1">IFERROR(INDEX(MAESTRO!P:P,_xludf.AGGREGATE(15,6,ROW(MAESTRO!$B$3:$B$1000)/((MAESTRO!$B$3:$B$1000="CIVILES")*(UPPER(MAESTRO!$L$3:$L$1000)="CONFIRMADO")),ROWS($A$3:A108))),"")</f>
        <v/>
      </c>
      <c r="Q108" s="18" t="str">
        <f ca="1">IFERROR(INDEX(MAESTRO!Q:Q,_xludf.AGGREGATE(15,6,ROW(MAESTRO!$B$3:$B$1000)/((MAESTRO!$B$3:$B$1000="CIVILES")*(UPPER(MAESTRO!$L$3:$L$1000)="CONFIRMADO")),ROWS($A$3:A108))),"")</f>
        <v/>
      </c>
      <c r="R108" s="18" t="str">
        <f ca="1">IFERROR(INDEX(MAESTRO!R:R,_xludf.AGGREGATE(15,6,ROW(MAESTRO!$B$3:$B$1000)/((MAESTRO!$B$3:$B$1000="CIVILES")*(UPPER(MAESTRO!$L$3:$L$1000)="CONFIRMADO")),ROWS($A$3:A108))),"")</f>
        <v/>
      </c>
      <c r="S108" s="18" t="str">
        <f ca="1">IFERROR(INDEX(MAESTRO!S:S,_xludf.AGGREGATE(15,6,ROW(MAESTRO!$B$3:$B$1000)/((MAESTRO!$B$3:$B$1000="CIVILES")*(UPPER(MAESTRO!$L$3:$L$1000)="CONFIRMADO")),ROWS($A$3:A108))),"")</f>
        <v/>
      </c>
      <c r="T108" s="18" t="str">
        <f ca="1">IFERROR(INDEX(MAESTRO!T:T,_xludf.AGGREGATE(15,6,ROW(MAESTRO!$B$3:$B$1000)/((MAESTRO!$B$3:$B$1000="CIVILES")*(UPPER(MAESTRO!$L$3:$L$1000)="CONFIRMADO")),ROWS($A$3:A108))),"")</f>
        <v/>
      </c>
      <c r="U108" s="18" t="str">
        <f ca="1">IFERROR(INDEX(MAESTRO!U:U,_xludf.AGGREGATE(15,6,ROW(MAESTRO!$B$3:$B$1000)/((MAESTRO!$B$3:$B$1000="CIVILES")*(UPPER(MAESTRO!$L$3:$L$1000)="CONFIRMADO")),ROWS($A$3:A108))),"")</f>
        <v/>
      </c>
      <c r="V108" s="18" t="str">
        <f ca="1">IFERROR(INDEX(MAESTRO!V:V,_xludf.AGGREGATE(15,6,ROW(MAESTRO!$B$3:$B$1000)/((MAESTRO!$B$3:$B$1000="CIVILES")*(UPPER(MAESTRO!$L$3:$L$1000)="CONFIRMADO")),ROWS($A$3:A108))),"")</f>
        <v/>
      </c>
      <c r="W108" s="18" t="str">
        <f ca="1">IFERROR(INDEX(MAESTRO!W:W,_xludf.AGGREGATE(15,6,ROW(MAESTRO!$B$3:$B$1000)/((MAESTRO!$B$3:$B$1000="CIVILES")*(UPPER(MAESTRO!$L$3:$L$1000)="CONFIRMADO")),ROWS($A$3:A108))),"")</f>
        <v/>
      </c>
      <c r="X108" s="18" t="str">
        <f ca="1">IFERROR(INDEX(MAESTRO!X:X,_xludf.AGGREGATE(15,6,ROW(MAESTRO!$B$3:$B$1000)/((MAESTRO!$B$3:$B$1000="CIVILES")*(UPPER(MAESTRO!$L$3:$L$1000)="CONFIRMADO")),ROWS($A$3:A108))),"")</f>
        <v/>
      </c>
    </row>
    <row r="109" spans="1:24" ht="22.05" customHeight="1">
      <c r="A109" s="10" t="str">
        <f ca="1">IFERROR(INDEX(MAESTRO!A:A,_xludf.AGGREGATE(15,6,ROW(MAESTRO!$B$3:$B$1000)/((MAESTRO!$B$3:$B$1000="CIVILES")*(UPPER(MAESTRO!$L$3:$L$1000)="CONFIRMADO")),ROWS($A$3:A109))),"")</f>
        <v/>
      </c>
      <c r="B109" s="10" t="str">
        <f ca="1">IFERROR(INDEX(MAESTRO!B:B,_xludf.AGGREGATE(15,6,ROW(MAESTRO!$B$3:$B$1000)/((MAESTRO!$B$3:$B$1000="CIVILES")*(UPPER(MAESTRO!$L$3:$L$1000)="CONFIRMADO")),ROWS($A$3:A109))),"")</f>
        <v/>
      </c>
      <c r="C109" s="10" t="str">
        <f ca="1">IFERROR(INDEX(MAESTRO!C:C,_xludf.AGGREGATE(15,6,ROW(MAESTRO!$B$3:$B$1000)/((MAESTRO!$B$3:$B$1000="CIVILES")*(UPPER(MAESTRO!$L$3:$L$1000)="CONFIRMADO")),ROWS($A$3:A109))),"")</f>
        <v/>
      </c>
      <c r="D109" s="10" t="str">
        <f ca="1">IFERROR(INDEX(MAESTRO!D:D,_xludf.AGGREGATE(15,6,ROW(MAESTRO!$B$3:$B$1000)/((MAESTRO!$B$3:$B$1000="CIVILES")*(UPPER(MAESTRO!$L$3:$L$1000)="CONFIRMADO")),ROWS($A$3:A109))),"")</f>
        <v/>
      </c>
      <c r="E109" s="10" t="str">
        <f ca="1">IFERROR(INDEX(MAESTRO!E:E,_xludf.AGGREGATE(15,6,ROW(MAESTRO!$B$3:$B$1000)/((MAESTRO!$B$3:$B$1000="CIVILES")*(UPPER(MAESTRO!$L$3:$L$1000)="CONFIRMADO")),ROWS($A$3:A109))),"")</f>
        <v/>
      </c>
      <c r="F109" s="10" t="str">
        <f ca="1">IFERROR(INDEX(MAESTRO!F:F,_xludf.AGGREGATE(15,6,ROW(MAESTRO!$B$3:$B$1000)/((MAESTRO!$B$3:$B$1000="CIVILES")*(UPPER(MAESTRO!$L$3:$L$1000)="CONFIRMADO")),ROWS($A$3:A109))),"")</f>
        <v/>
      </c>
      <c r="G109" s="10" t="str">
        <f ca="1">IFERROR(INDEX(MAESTRO!G:G,_xludf.AGGREGATE(15,6,ROW(MAESTRO!$B$3:$B$1000)/((MAESTRO!$B$3:$B$1000="CIVILES")*(UPPER(MAESTRO!$L$3:$L$1000)="CONFIRMADO")),ROWS($A$3:A109))),"")</f>
        <v/>
      </c>
      <c r="H109" s="10" t="str">
        <f ca="1">IFERROR(INDEX(MAESTRO!H:H,_xludf.AGGREGATE(15,6,ROW(MAESTRO!$B$3:$B$1000)/((MAESTRO!$B$3:$B$1000="CIVILES")*(UPPER(MAESTRO!$L$3:$L$1000)="CONFIRMADO")),ROWS($A$3:A109))),"")</f>
        <v/>
      </c>
      <c r="I109" s="10" t="str">
        <f ca="1">IFERROR(INDEX(MAESTRO!I:I,_xludf.AGGREGATE(15,6,ROW(MAESTRO!$B$3:$B$1000)/((MAESTRO!$B$3:$B$1000="CIVILES")*(UPPER(MAESTRO!$L$3:$L$1000)="CONFIRMADO")),ROWS($A$3:A109))),"")</f>
        <v/>
      </c>
      <c r="J109" s="10" t="str">
        <f ca="1">IFERROR(INDEX(MAESTRO!J:J,_xludf.AGGREGATE(15,6,ROW(MAESTRO!$B$3:$B$1000)/((MAESTRO!$B$3:$B$1000="CIVILES")*(UPPER(MAESTRO!$L$3:$L$1000)="CONFIRMADO")),ROWS($A$3:A109))),"")</f>
        <v/>
      </c>
      <c r="K109" s="10" t="str">
        <f ca="1">IFERROR(INDEX(MAESTRO!K:K,_xludf.AGGREGATE(15,6,ROW(MAESTRO!$B$3:$B$1000)/((MAESTRO!$B$3:$B$1000="CIVILES")*(UPPER(MAESTRO!$L$3:$L$1000)="CONFIRMADO")),ROWS($A$3:A109))),"")</f>
        <v/>
      </c>
      <c r="L109" s="10" t="str">
        <f ca="1">IFERROR(INDEX(MAESTRO!L:L,_xludf.AGGREGATE(15,6,ROW(MAESTRO!$B$3:$B$1000)/((MAESTRO!$B$3:$B$1000="CIVILES")*(UPPER(MAESTRO!$L$3:$L$1000)="CONFIRMADO")),ROWS($A$3:A109))),"")</f>
        <v/>
      </c>
      <c r="M109" s="10" t="str">
        <f ca="1">IFERROR(INDEX(MAESTRO!M:M,_xludf.AGGREGATE(15,6,ROW(MAESTRO!$B$3:$B$1000)/((MAESTRO!$B$3:$B$1000="CIVILES")*(UPPER(MAESTRO!$L$3:$L$1000)="CONFIRMADO")),ROWS($A$3:A109))),"")</f>
        <v/>
      </c>
      <c r="N109" s="10" t="str">
        <f ca="1">IFERROR(INDEX(MAESTRO!N:N,_xludf.AGGREGATE(15,6,ROW(MAESTRO!$B$3:$B$1000)/((MAESTRO!$B$3:$B$1000="CIVILES")*(UPPER(MAESTRO!$L$3:$L$1000)="CONFIRMADO")),ROWS($A$3:A109))),"")</f>
        <v/>
      </c>
      <c r="O109" s="10" t="str">
        <f ca="1">IFERROR(INDEX(MAESTRO!O:O,_xludf.AGGREGATE(15,6,ROW(MAESTRO!$B$3:$B$1000)/((MAESTRO!$B$3:$B$1000="CIVILES")*(UPPER(MAESTRO!$L$3:$L$1000)="CONFIRMADO")),ROWS($A$3:A109))),"")</f>
        <v/>
      </c>
      <c r="P109" s="10" t="str">
        <f ca="1">IFERROR(INDEX(MAESTRO!P:P,_xludf.AGGREGATE(15,6,ROW(MAESTRO!$B$3:$B$1000)/((MAESTRO!$B$3:$B$1000="CIVILES")*(UPPER(MAESTRO!$L$3:$L$1000)="CONFIRMADO")),ROWS($A$3:A109))),"")</f>
        <v/>
      </c>
      <c r="Q109" s="10" t="str">
        <f ca="1">IFERROR(INDEX(MAESTRO!Q:Q,_xludf.AGGREGATE(15,6,ROW(MAESTRO!$B$3:$B$1000)/((MAESTRO!$B$3:$B$1000="CIVILES")*(UPPER(MAESTRO!$L$3:$L$1000)="CONFIRMADO")),ROWS($A$3:A109))),"")</f>
        <v/>
      </c>
      <c r="R109" s="10" t="str">
        <f ca="1">IFERROR(INDEX(MAESTRO!R:R,_xludf.AGGREGATE(15,6,ROW(MAESTRO!$B$3:$B$1000)/((MAESTRO!$B$3:$B$1000="CIVILES")*(UPPER(MAESTRO!$L$3:$L$1000)="CONFIRMADO")),ROWS($A$3:A109))),"")</f>
        <v/>
      </c>
      <c r="S109" s="10" t="str">
        <f ca="1">IFERROR(INDEX(MAESTRO!S:S,_xludf.AGGREGATE(15,6,ROW(MAESTRO!$B$3:$B$1000)/((MAESTRO!$B$3:$B$1000="CIVILES")*(UPPER(MAESTRO!$L$3:$L$1000)="CONFIRMADO")),ROWS($A$3:A109))),"")</f>
        <v/>
      </c>
      <c r="T109" s="10" t="str">
        <f ca="1">IFERROR(INDEX(MAESTRO!T:T,_xludf.AGGREGATE(15,6,ROW(MAESTRO!$B$3:$B$1000)/((MAESTRO!$B$3:$B$1000="CIVILES")*(UPPER(MAESTRO!$L$3:$L$1000)="CONFIRMADO")),ROWS($A$3:A109))),"")</f>
        <v/>
      </c>
      <c r="U109" s="10" t="str">
        <f ca="1">IFERROR(INDEX(MAESTRO!U:U,_xludf.AGGREGATE(15,6,ROW(MAESTRO!$B$3:$B$1000)/((MAESTRO!$B$3:$B$1000="CIVILES")*(UPPER(MAESTRO!$L$3:$L$1000)="CONFIRMADO")),ROWS($A$3:A109))),"")</f>
        <v/>
      </c>
      <c r="V109" s="10" t="str">
        <f ca="1">IFERROR(INDEX(MAESTRO!V:V,_xludf.AGGREGATE(15,6,ROW(MAESTRO!$B$3:$B$1000)/((MAESTRO!$B$3:$B$1000="CIVILES")*(UPPER(MAESTRO!$L$3:$L$1000)="CONFIRMADO")),ROWS($A$3:A109))),"")</f>
        <v/>
      </c>
      <c r="W109" s="10" t="str">
        <f ca="1">IFERROR(INDEX(MAESTRO!W:W,_xludf.AGGREGATE(15,6,ROW(MAESTRO!$B$3:$B$1000)/((MAESTRO!$B$3:$B$1000="CIVILES")*(UPPER(MAESTRO!$L$3:$L$1000)="CONFIRMADO")),ROWS($A$3:A109))),"")</f>
        <v/>
      </c>
      <c r="X109" s="10" t="str">
        <f ca="1">IFERROR(INDEX(MAESTRO!X:X,_xludf.AGGREGATE(15,6,ROW(MAESTRO!$B$3:$B$1000)/((MAESTRO!$B$3:$B$1000="CIVILES")*(UPPER(MAESTRO!$L$3:$L$1000)="CONFIRMADO")),ROWS($A$3:A109))),"")</f>
        <v/>
      </c>
    </row>
    <row r="110" spans="1:24" ht="22.05" customHeight="1">
      <c r="A110" s="18" t="str">
        <f ca="1">IFERROR(INDEX(MAESTRO!A:A,_xludf.AGGREGATE(15,6,ROW(MAESTRO!$B$3:$B$1000)/((MAESTRO!$B$3:$B$1000="CIVILES")*(UPPER(MAESTRO!$L$3:$L$1000)="CONFIRMADO")),ROWS($A$3:A110))),"")</f>
        <v/>
      </c>
      <c r="B110" s="18" t="str">
        <f ca="1">IFERROR(INDEX(MAESTRO!B:B,_xludf.AGGREGATE(15,6,ROW(MAESTRO!$B$3:$B$1000)/((MAESTRO!$B$3:$B$1000="CIVILES")*(UPPER(MAESTRO!$L$3:$L$1000)="CONFIRMADO")),ROWS($A$3:A110))),"")</f>
        <v/>
      </c>
      <c r="C110" s="18" t="str">
        <f ca="1">IFERROR(INDEX(MAESTRO!C:C,_xludf.AGGREGATE(15,6,ROW(MAESTRO!$B$3:$B$1000)/((MAESTRO!$B$3:$B$1000="CIVILES")*(UPPER(MAESTRO!$L$3:$L$1000)="CONFIRMADO")),ROWS($A$3:A110))),"")</f>
        <v/>
      </c>
      <c r="D110" s="18" t="str">
        <f ca="1">IFERROR(INDEX(MAESTRO!D:D,_xludf.AGGREGATE(15,6,ROW(MAESTRO!$B$3:$B$1000)/((MAESTRO!$B$3:$B$1000="CIVILES")*(UPPER(MAESTRO!$L$3:$L$1000)="CONFIRMADO")),ROWS($A$3:A110))),"")</f>
        <v/>
      </c>
      <c r="E110" s="18" t="str">
        <f ca="1">IFERROR(INDEX(MAESTRO!E:E,_xludf.AGGREGATE(15,6,ROW(MAESTRO!$B$3:$B$1000)/((MAESTRO!$B$3:$B$1000="CIVILES")*(UPPER(MAESTRO!$L$3:$L$1000)="CONFIRMADO")),ROWS($A$3:A110))),"")</f>
        <v/>
      </c>
      <c r="F110" s="18" t="str">
        <f ca="1">IFERROR(INDEX(MAESTRO!F:F,_xludf.AGGREGATE(15,6,ROW(MAESTRO!$B$3:$B$1000)/((MAESTRO!$B$3:$B$1000="CIVILES")*(UPPER(MAESTRO!$L$3:$L$1000)="CONFIRMADO")),ROWS($A$3:A110))),"")</f>
        <v/>
      </c>
      <c r="G110" s="18" t="str">
        <f ca="1">IFERROR(INDEX(MAESTRO!G:G,_xludf.AGGREGATE(15,6,ROW(MAESTRO!$B$3:$B$1000)/((MAESTRO!$B$3:$B$1000="CIVILES")*(UPPER(MAESTRO!$L$3:$L$1000)="CONFIRMADO")),ROWS($A$3:A110))),"")</f>
        <v/>
      </c>
      <c r="H110" s="18" t="str">
        <f ca="1">IFERROR(INDEX(MAESTRO!H:H,_xludf.AGGREGATE(15,6,ROW(MAESTRO!$B$3:$B$1000)/((MAESTRO!$B$3:$B$1000="CIVILES")*(UPPER(MAESTRO!$L$3:$L$1000)="CONFIRMADO")),ROWS($A$3:A110))),"")</f>
        <v/>
      </c>
      <c r="I110" s="18" t="str">
        <f ca="1">IFERROR(INDEX(MAESTRO!I:I,_xludf.AGGREGATE(15,6,ROW(MAESTRO!$B$3:$B$1000)/((MAESTRO!$B$3:$B$1000="CIVILES")*(UPPER(MAESTRO!$L$3:$L$1000)="CONFIRMADO")),ROWS($A$3:A110))),"")</f>
        <v/>
      </c>
      <c r="J110" s="18" t="str">
        <f ca="1">IFERROR(INDEX(MAESTRO!J:J,_xludf.AGGREGATE(15,6,ROW(MAESTRO!$B$3:$B$1000)/((MAESTRO!$B$3:$B$1000="CIVILES")*(UPPER(MAESTRO!$L$3:$L$1000)="CONFIRMADO")),ROWS($A$3:A110))),"")</f>
        <v/>
      </c>
      <c r="K110" s="18" t="str">
        <f ca="1">IFERROR(INDEX(MAESTRO!K:K,_xludf.AGGREGATE(15,6,ROW(MAESTRO!$B$3:$B$1000)/((MAESTRO!$B$3:$B$1000="CIVILES")*(UPPER(MAESTRO!$L$3:$L$1000)="CONFIRMADO")),ROWS($A$3:A110))),"")</f>
        <v/>
      </c>
      <c r="L110" s="18" t="str">
        <f ca="1">IFERROR(INDEX(MAESTRO!L:L,_xludf.AGGREGATE(15,6,ROW(MAESTRO!$B$3:$B$1000)/((MAESTRO!$B$3:$B$1000="CIVILES")*(UPPER(MAESTRO!$L$3:$L$1000)="CONFIRMADO")),ROWS($A$3:A110))),"")</f>
        <v/>
      </c>
      <c r="M110" s="18" t="str">
        <f ca="1">IFERROR(INDEX(MAESTRO!M:M,_xludf.AGGREGATE(15,6,ROW(MAESTRO!$B$3:$B$1000)/((MAESTRO!$B$3:$B$1000="CIVILES")*(UPPER(MAESTRO!$L$3:$L$1000)="CONFIRMADO")),ROWS($A$3:A110))),"")</f>
        <v/>
      </c>
      <c r="N110" s="18" t="str">
        <f ca="1">IFERROR(INDEX(MAESTRO!N:N,_xludf.AGGREGATE(15,6,ROW(MAESTRO!$B$3:$B$1000)/((MAESTRO!$B$3:$B$1000="CIVILES")*(UPPER(MAESTRO!$L$3:$L$1000)="CONFIRMADO")),ROWS($A$3:A110))),"")</f>
        <v/>
      </c>
      <c r="O110" s="18" t="str">
        <f ca="1">IFERROR(INDEX(MAESTRO!O:O,_xludf.AGGREGATE(15,6,ROW(MAESTRO!$B$3:$B$1000)/((MAESTRO!$B$3:$B$1000="CIVILES")*(UPPER(MAESTRO!$L$3:$L$1000)="CONFIRMADO")),ROWS($A$3:A110))),"")</f>
        <v/>
      </c>
      <c r="P110" s="18" t="str">
        <f ca="1">IFERROR(INDEX(MAESTRO!P:P,_xludf.AGGREGATE(15,6,ROW(MAESTRO!$B$3:$B$1000)/((MAESTRO!$B$3:$B$1000="CIVILES")*(UPPER(MAESTRO!$L$3:$L$1000)="CONFIRMADO")),ROWS($A$3:A110))),"")</f>
        <v/>
      </c>
      <c r="Q110" s="18" t="str">
        <f ca="1">IFERROR(INDEX(MAESTRO!Q:Q,_xludf.AGGREGATE(15,6,ROW(MAESTRO!$B$3:$B$1000)/((MAESTRO!$B$3:$B$1000="CIVILES")*(UPPER(MAESTRO!$L$3:$L$1000)="CONFIRMADO")),ROWS($A$3:A110))),"")</f>
        <v/>
      </c>
      <c r="R110" s="18" t="str">
        <f ca="1">IFERROR(INDEX(MAESTRO!R:R,_xludf.AGGREGATE(15,6,ROW(MAESTRO!$B$3:$B$1000)/((MAESTRO!$B$3:$B$1000="CIVILES")*(UPPER(MAESTRO!$L$3:$L$1000)="CONFIRMADO")),ROWS($A$3:A110))),"")</f>
        <v/>
      </c>
      <c r="S110" s="18" t="str">
        <f ca="1">IFERROR(INDEX(MAESTRO!S:S,_xludf.AGGREGATE(15,6,ROW(MAESTRO!$B$3:$B$1000)/((MAESTRO!$B$3:$B$1000="CIVILES")*(UPPER(MAESTRO!$L$3:$L$1000)="CONFIRMADO")),ROWS($A$3:A110))),"")</f>
        <v/>
      </c>
      <c r="T110" s="18" t="str">
        <f ca="1">IFERROR(INDEX(MAESTRO!T:T,_xludf.AGGREGATE(15,6,ROW(MAESTRO!$B$3:$B$1000)/((MAESTRO!$B$3:$B$1000="CIVILES")*(UPPER(MAESTRO!$L$3:$L$1000)="CONFIRMADO")),ROWS($A$3:A110))),"")</f>
        <v/>
      </c>
      <c r="U110" s="18" t="str">
        <f ca="1">IFERROR(INDEX(MAESTRO!U:U,_xludf.AGGREGATE(15,6,ROW(MAESTRO!$B$3:$B$1000)/((MAESTRO!$B$3:$B$1000="CIVILES")*(UPPER(MAESTRO!$L$3:$L$1000)="CONFIRMADO")),ROWS($A$3:A110))),"")</f>
        <v/>
      </c>
      <c r="V110" s="18" t="str">
        <f ca="1">IFERROR(INDEX(MAESTRO!V:V,_xludf.AGGREGATE(15,6,ROW(MAESTRO!$B$3:$B$1000)/((MAESTRO!$B$3:$B$1000="CIVILES")*(UPPER(MAESTRO!$L$3:$L$1000)="CONFIRMADO")),ROWS($A$3:A110))),"")</f>
        <v/>
      </c>
      <c r="W110" s="18" t="str">
        <f ca="1">IFERROR(INDEX(MAESTRO!W:W,_xludf.AGGREGATE(15,6,ROW(MAESTRO!$B$3:$B$1000)/((MAESTRO!$B$3:$B$1000="CIVILES")*(UPPER(MAESTRO!$L$3:$L$1000)="CONFIRMADO")),ROWS($A$3:A110))),"")</f>
        <v/>
      </c>
      <c r="X110" s="18" t="str">
        <f ca="1">IFERROR(INDEX(MAESTRO!X:X,_xludf.AGGREGATE(15,6,ROW(MAESTRO!$B$3:$B$1000)/((MAESTRO!$B$3:$B$1000="CIVILES")*(UPPER(MAESTRO!$L$3:$L$1000)="CONFIRMADO")),ROWS($A$3:A110))),"")</f>
        <v/>
      </c>
    </row>
    <row r="111" spans="1:24" ht="22.05" customHeight="1">
      <c r="A111" s="10" t="str">
        <f ca="1">IFERROR(INDEX(MAESTRO!A:A,_xludf.AGGREGATE(15,6,ROW(MAESTRO!$B$3:$B$1000)/((MAESTRO!$B$3:$B$1000="CIVILES")*(UPPER(MAESTRO!$L$3:$L$1000)="CONFIRMADO")),ROWS($A$3:A111))),"")</f>
        <v/>
      </c>
      <c r="B111" s="10" t="str">
        <f ca="1">IFERROR(INDEX(MAESTRO!B:B,_xludf.AGGREGATE(15,6,ROW(MAESTRO!$B$3:$B$1000)/((MAESTRO!$B$3:$B$1000="CIVILES")*(UPPER(MAESTRO!$L$3:$L$1000)="CONFIRMADO")),ROWS($A$3:A111))),"")</f>
        <v/>
      </c>
      <c r="C111" s="10" t="str">
        <f ca="1">IFERROR(INDEX(MAESTRO!C:C,_xludf.AGGREGATE(15,6,ROW(MAESTRO!$B$3:$B$1000)/((MAESTRO!$B$3:$B$1000="CIVILES")*(UPPER(MAESTRO!$L$3:$L$1000)="CONFIRMADO")),ROWS($A$3:A111))),"")</f>
        <v/>
      </c>
      <c r="D111" s="10" t="str">
        <f ca="1">IFERROR(INDEX(MAESTRO!D:D,_xludf.AGGREGATE(15,6,ROW(MAESTRO!$B$3:$B$1000)/((MAESTRO!$B$3:$B$1000="CIVILES")*(UPPER(MAESTRO!$L$3:$L$1000)="CONFIRMADO")),ROWS($A$3:A111))),"")</f>
        <v/>
      </c>
      <c r="E111" s="10" t="str">
        <f ca="1">IFERROR(INDEX(MAESTRO!E:E,_xludf.AGGREGATE(15,6,ROW(MAESTRO!$B$3:$B$1000)/((MAESTRO!$B$3:$B$1000="CIVILES")*(UPPER(MAESTRO!$L$3:$L$1000)="CONFIRMADO")),ROWS($A$3:A111))),"")</f>
        <v/>
      </c>
      <c r="F111" s="10" t="str">
        <f ca="1">IFERROR(INDEX(MAESTRO!F:F,_xludf.AGGREGATE(15,6,ROW(MAESTRO!$B$3:$B$1000)/((MAESTRO!$B$3:$B$1000="CIVILES")*(UPPER(MAESTRO!$L$3:$L$1000)="CONFIRMADO")),ROWS($A$3:A111))),"")</f>
        <v/>
      </c>
      <c r="G111" s="10" t="str">
        <f ca="1">IFERROR(INDEX(MAESTRO!G:G,_xludf.AGGREGATE(15,6,ROW(MAESTRO!$B$3:$B$1000)/((MAESTRO!$B$3:$B$1000="CIVILES")*(UPPER(MAESTRO!$L$3:$L$1000)="CONFIRMADO")),ROWS($A$3:A111))),"")</f>
        <v/>
      </c>
      <c r="H111" s="10" t="str">
        <f ca="1">IFERROR(INDEX(MAESTRO!H:H,_xludf.AGGREGATE(15,6,ROW(MAESTRO!$B$3:$B$1000)/((MAESTRO!$B$3:$B$1000="CIVILES")*(UPPER(MAESTRO!$L$3:$L$1000)="CONFIRMADO")),ROWS($A$3:A111))),"")</f>
        <v/>
      </c>
      <c r="I111" s="10" t="str">
        <f ca="1">IFERROR(INDEX(MAESTRO!I:I,_xludf.AGGREGATE(15,6,ROW(MAESTRO!$B$3:$B$1000)/((MAESTRO!$B$3:$B$1000="CIVILES")*(UPPER(MAESTRO!$L$3:$L$1000)="CONFIRMADO")),ROWS($A$3:A111))),"")</f>
        <v/>
      </c>
      <c r="J111" s="10" t="str">
        <f ca="1">IFERROR(INDEX(MAESTRO!J:J,_xludf.AGGREGATE(15,6,ROW(MAESTRO!$B$3:$B$1000)/((MAESTRO!$B$3:$B$1000="CIVILES")*(UPPER(MAESTRO!$L$3:$L$1000)="CONFIRMADO")),ROWS($A$3:A111))),"")</f>
        <v/>
      </c>
      <c r="K111" s="10" t="str">
        <f ca="1">IFERROR(INDEX(MAESTRO!K:K,_xludf.AGGREGATE(15,6,ROW(MAESTRO!$B$3:$B$1000)/((MAESTRO!$B$3:$B$1000="CIVILES")*(UPPER(MAESTRO!$L$3:$L$1000)="CONFIRMADO")),ROWS($A$3:A111))),"")</f>
        <v/>
      </c>
      <c r="L111" s="10" t="str">
        <f ca="1">IFERROR(INDEX(MAESTRO!L:L,_xludf.AGGREGATE(15,6,ROW(MAESTRO!$B$3:$B$1000)/((MAESTRO!$B$3:$B$1000="CIVILES")*(UPPER(MAESTRO!$L$3:$L$1000)="CONFIRMADO")),ROWS($A$3:A111))),"")</f>
        <v/>
      </c>
      <c r="M111" s="10" t="str">
        <f ca="1">IFERROR(INDEX(MAESTRO!M:M,_xludf.AGGREGATE(15,6,ROW(MAESTRO!$B$3:$B$1000)/((MAESTRO!$B$3:$B$1000="CIVILES")*(UPPER(MAESTRO!$L$3:$L$1000)="CONFIRMADO")),ROWS($A$3:A111))),"")</f>
        <v/>
      </c>
      <c r="N111" s="10" t="str">
        <f ca="1">IFERROR(INDEX(MAESTRO!N:N,_xludf.AGGREGATE(15,6,ROW(MAESTRO!$B$3:$B$1000)/((MAESTRO!$B$3:$B$1000="CIVILES")*(UPPER(MAESTRO!$L$3:$L$1000)="CONFIRMADO")),ROWS($A$3:A111))),"")</f>
        <v/>
      </c>
      <c r="O111" s="10" t="str">
        <f ca="1">IFERROR(INDEX(MAESTRO!O:O,_xludf.AGGREGATE(15,6,ROW(MAESTRO!$B$3:$B$1000)/((MAESTRO!$B$3:$B$1000="CIVILES")*(UPPER(MAESTRO!$L$3:$L$1000)="CONFIRMADO")),ROWS($A$3:A111))),"")</f>
        <v/>
      </c>
      <c r="P111" s="10" t="str">
        <f ca="1">IFERROR(INDEX(MAESTRO!P:P,_xludf.AGGREGATE(15,6,ROW(MAESTRO!$B$3:$B$1000)/((MAESTRO!$B$3:$B$1000="CIVILES")*(UPPER(MAESTRO!$L$3:$L$1000)="CONFIRMADO")),ROWS($A$3:A111))),"")</f>
        <v/>
      </c>
      <c r="Q111" s="10" t="str">
        <f ca="1">IFERROR(INDEX(MAESTRO!Q:Q,_xludf.AGGREGATE(15,6,ROW(MAESTRO!$B$3:$B$1000)/((MAESTRO!$B$3:$B$1000="CIVILES")*(UPPER(MAESTRO!$L$3:$L$1000)="CONFIRMADO")),ROWS($A$3:A111))),"")</f>
        <v/>
      </c>
      <c r="R111" s="10" t="str">
        <f ca="1">IFERROR(INDEX(MAESTRO!R:R,_xludf.AGGREGATE(15,6,ROW(MAESTRO!$B$3:$B$1000)/((MAESTRO!$B$3:$B$1000="CIVILES")*(UPPER(MAESTRO!$L$3:$L$1000)="CONFIRMADO")),ROWS($A$3:A111))),"")</f>
        <v/>
      </c>
      <c r="S111" s="10" t="str">
        <f ca="1">IFERROR(INDEX(MAESTRO!S:S,_xludf.AGGREGATE(15,6,ROW(MAESTRO!$B$3:$B$1000)/((MAESTRO!$B$3:$B$1000="CIVILES")*(UPPER(MAESTRO!$L$3:$L$1000)="CONFIRMADO")),ROWS($A$3:A111))),"")</f>
        <v/>
      </c>
      <c r="T111" s="10" t="str">
        <f ca="1">IFERROR(INDEX(MAESTRO!T:T,_xludf.AGGREGATE(15,6,ROW(MAESTRO!$B$3:$B$1000)/((MAESTRO!$B$3:$B$1000="CIVILES")*(UPPER(MAESTRO!$L$3:$L$1000)="CONFIRMADO")),ROWS($A$3:A111))),"")</f>
        <v/>
      </c>
      <c r="U111" s="10" t="str">
        <f ca="1">IFERROR(INDEX(MAESTRO!U:U,_xludf.AGGREGATE(15,6,ROW(MAESTRO!$B$3:$B$1000)/((MAESTRO!$B$3:$B$1000="CIVILES")*(UPPER(MAESTRO!$L$3:$L$1000)="CONFIRMADO")),ROWS($A$3:A111))),"")</f>
        <v/>
      </c>
      <c r="V111" s="10" t="str">
        <f ca="1">IFERROR(INDEX(MAESTRO!V:V,_xludf.AGGREGATE(15,6,ROW(MAESTRO!$B$3:$B$1000)/((MAESTRO!$B$3:$B$1000="CIVILES")*(UPPER(MAESTRO!$L$3:$L$1000)="CONFIRMADO")),ROWS($A$3:A111))),"")</f>
        <v/>
      </c>
      <c r="W111" s="10" t="str">
        <f ca="1">IFERROR(INDEX(MAESTRO!W:W,_xludf.AGGREGATE(15,6,ROW(MAESTRO!$B$3:$B$1000)/((MAESTRO!$B$3:$B$1000="CIVILES")*(UPPER(MAESTRO!$L$3:$L$1000)="CONFIRMADO")),ROWS($A$3:A111))),"")</f>
        <v/>
      </c>
      <c r="X111" s="10" t="str">
        <f ca="1">IFERROR(INDEX(MAESTRO!X:X,_xludf.AGGREGATE(15,6,ROW(MAESTRO!$B$3:$B$1000)/((MAESTRO!$B$3:$B$1000="CIVILES")*(UPPER(MAESTRO!$L$3:$L$1000)="CONFIRMADO")),ROWS($A$3:A111))),"")</f>
        <v/>
      </c>
    </row>
    <row r="112" spans="1:24" ht="22.05" customHeight="1">
      <c r="A112" s="18" t="str">
        <f ca="1">IFERROR(INDEX(MAESTRO!A:A,_xludf.AGGREGATE(15,6,ROW(MAESTRO!$B$3:$B$1000)/((MAESTRO!$B$3:$B$1000="CIVILES")*(UPPER(MAESTRO!$L$3:$L$1000)="CONFIRMADO")),ROWS($A$3:A112))),"")</f>
        <v/>
      </c>
      <c r="B112" s="18" t="str">
        <f ca="1">IFERROR(INDEX(MAESTRO!B:B,_xludf.AGGREGATE(15,6,ROW(MAESTRO!$B$3:$B$1000)/((MAESTRO!$B$3:$B$1000="CIVILES")*(UPPER(MAESTRO!$L$3:$L$1000)="CONFIRMADO")),ROWS($A$3:A112))),"")</f>
        <v/>
      </c>
      <c r="C112" s="18" t="str">
        <f ca="1">IFERROR(INDEX(MAESTRO!C:C,_xludf.AGGREGATE(15,6,ROW(MAESTRO!$B$3:$B$1000)/((MAESTRO!$B$3:$B$1000="CIVILES")*(UPPER(MAESTRO!$L$3:$L$1000)="CONFIRMADO")),ROWS($A$3:A112))),"")</f>
        <v/>
      </c>
      <c r="D112" s="18" t="str">
        <f ca="1">IFERROR(INDEX(MAESTRO!D:D,_xludf.AGGREGATE(15,6,ROW(MAESTRO!$B$3:$B$1000)/((MAESTRO!$B$3:$B$1000="CIVILES")*(UPPER(MAESTRO!$L$3:$L$1000)="CONFIRMADO")),ROWS($A$3:A112))),"")</f>
        <v/>
      </c>
      <c r="E112" s="18" t="str">
        <f ca="1">IFERROR(INDEX(MAESTRO!E:E,_xludf.AGGREGATE(15,6,ROW(MAESTRO!$B$3:$B$1000)/((MAESTRO!$B$3:$B$1000="CIVILES")*(UPPER(MAESTRO!$L$3:$L$1000)="CONFIRMADO")),ROWS($A$3:A112))),"")</f>
        <v/>
      </c>
      <c r="F112" s="18" t="str">
        <f ca="1">IFERROR(INDEX(MAESTRO!F:F,_xludf.AGGREGATE(15,6,ROW(MAESTRO!$B$3:$B$1000)/((MAESTRO!$B$3:$B$1000="CIVILES")*(UPPER(MAESTRO!$L$3:$L$1000)="CONFIRMADO")),ROWS($A$3:A112))),"")</f>
        <v/>
      </c>
      <c r="G112" s="18" t="str">
        <f ca="1">IFERROR(INDEX(MAESTRO!G:G,_xludf.AGGREGATE(15,6,ROW(MAESTRO!$B$3:$B$1000)/((MAESTRO!$B$3:$B$1000="CIVILES")*(UPPER(MAESTRO!$L$3:$L$1000)="CONFIRMADO")),ROWS($A$3:A112))),"")</f>
        <v/>
      </c>
      <c r="H112" s="18" t="str">
        <f ca="1">IFERROR(INDEX(MAESTRO!H:H,_xludf.AGGREGATE(15,6,ROW(MAESTRO!$B$3:$B$1000)/((MAESTRO!$B$3:$B$1000="CIVILES")*(UPPER(MAESTRO!$L$3:$L$1000)="CONFIRMADO")),ROWS($A$3:A112))),"")</f>
        <v/>
      </c>
      <c r="I112" s="18" t="str">
        <f ca="1">IFERROR(INDEX(MAESTRO!I:I,_xludf.AGGREGATE(15,6,ROW(MAESTRO!$B$3:$B$1000)/((MAESTRO!$B$3:$B$1000="CIVILES")*(UPPER(MAESTRO!$L$3:$L$1000)="CONFIRMADO")),ROWS($A$3:A112))),"")</f>
        <v/>
      </c>
      <c r="J112" s="18" t="str">
        <f ca="1">IFERROR(INDEX(MAESTRO!J:J,_xludf.AGGREGATE(15,6,ROW(MAESTRO!$B$3:$B$1000)/((MAESTRO!$B$3:$B$1000="CIVILES")*(UPPER(MAESTRO!$L$3:$L$1000)="CONFIRMADO")),ROWS($A$3:A112))),"")</f>
        <v/>
      </c>
      <c r="K112" s="18" t="str">
        <f ca="1">IFERROR(INDEX(MAESTRO!K:K,_xludf.AGGREGATE(15,6,ROW(MAESTRO!$B$3:$B$1000)/((MAESTRO!$B$3:$B$1000="CIVILES")*(UPPER(MAESTRO!$L$3:$L$1000)="CONFIRMADO")),ROWS($A$3:A112))),"")</f>
        <v/>
      </c>
      <c r="L112" s="18" t="str">
        <f ca="1">IFERROR(INDEX(MAESTRO!L:L,_xludf.AGGREGATE(15,6,ROW(MAESTRO!$B$3:$B$1000)/((MAESTRO!$B$3:$B$1000="CIVILES")*(UPPER(MAESTRO!$L$3:$L$1000)="CONFIRMADO")),ROWS($A$3:A112))),"")</f>
        <v/>
      </c>
      <c r="M112" s="18" t="str">
        <f ca="1">IFERROR(INDEX(MAESTRO!M:M,_xludf.AGGREGATE(15,6,ROW(MAESTRO!$B$3:$B$1000)/((MAESTRO!$B$3:$B$1000="CIVILES")*(UPPER(MAESTRO!$L$3:$L$1000)="CONFIRMADO")),ROWS($A$3:A112))),"")</f>
        <v/>
      </c>
      <c r="N112" s="18" t="str">
        <f ca="1">IFERROR(INDEX(MAESTRO!N:N,_xludf.AGGREGATE(15,6,ROW(MAESTRO!$B$3:$B$1000)/((MAESTRO!$B$3:$B$1000="CIVILES")*(UPPER(MAESTRO!$L$3:$L$1000)="CONFIRMADO")),ROWS($A$3:A112))),"")</f>
        <v/>
      </c>
      <c r="O112" s="18" t="str">
        <f ca="1">IFERROR(INDEX(MAESTRO!O:O,_xludf.AGGREGATE(15,6,ROW(MAESTRO!$B$3:$B$1000)/((MAESTRO!$B$3:$B$1000="CIVILES")*(UPPER(MAESTRO!$L$3:$L$1000)="CONFIRMADO")),ROWS($A$3:A112))),"")</f>
        <v/>
      </c>
      <c r="P112" s="18" t="str">
        <f ca="1">IFERROR(INDEX(MAESTRO!P:P,_xludf.AGGREGATE(15,6,ROW(MAESTRO!$B$3:$B$1000)/((MAESTRO!$B$3:$B$1000="CIVILES")*(UPPER(MAESTRO!$L$3:$L$1000)="CONFIRMADO")),ROWS($A$3:A112))),"")</f>
        <v/>
      </c>
      <c r="Q112" s="18" t="str">
        <f ca="1">IFERROR(INDEX(MAESTRO!Q:Q,_xludf.AGGREGATE(15,6,ROW(MAESTRO!$B$3:$B$1000)/((MAESTRO!$B$3:$B$1000="CIVILES")*(UPPER(MAESTRO!$L$3:$L$1000)="CONFIRMADO")),ROWS($A$3:A112))),"")</f>
        <v/>
      </c>
      <c r="R112" s="18" t="str">
        <f ca="1">IFERROR(INDEX(MAESTRO!R:R,_xludf.AGGREGATE(15,6,ROW(MAESTRO!$B$3:$B$1000)/((MAESTRO!$B$3:$B$1000="CIVILES")*(UPPER(MAESTRO!$L$3:$L$1000)="CONFIRMADO")),ROWS($A$3:A112))),"")</f>
        <v/>
      </c>
      <c r="S112" s="18" t="str">
        <f ca="1">IFERROR(INDEX(MAESTRO!S:S,_xludf.AGGREGATE(15,6,ROW(MAESTRO!$B$3:$B$1000)/((MAESTRO!$B$3:$B$1000="CIVILES")*(UPPER(MAESTRO!$L$3:$L$1000)="CONFIRMADO")),ROWS($A$3:A112))),"")</f>
        <v/>
      </c>
      <c r="T112" s="18" t="str">
        <f ca="1">IFERROR(INDEX(MAESTRO!T:T,_xludf.AGGREGATE(15,6,ROW(MAESTRO!$B$3:$B$1000)/((MAESTRO!$B$3:$B$1000="CIVILES")*(UPPER(MAESTRO!$L$3:$L$1000)="CONFIRMADO")),ROWS($A$3:A112))),"")</f>
        <v/>
      </c>
      <c r="U112" s="18" t="str">
        <f ca="1">IFERROR(INDEX(MAESTRO!U:U,_xludf.AGGREGATE(15,6,ROW(MAESTRO!$B$3:$B$1000)/((MAESTRO!$B$3:$B$1000="CIVILES")*(UPPER(MAESTRO!$L$3:$L$1000)="CONFIRMADO")),ROWS($A$3:A112))),"")</f>
        <v/>
      </c>
      <c r="V112" s="18" t="str">
        <f ca="1">IFERROR(INDEX(MAESTRO!V:V,_xludf.AGGREGATE(15,6,ROW(MAESTRO!$B$3:$B$1000)/((MAESTRO!$B$3:$B$1000="CIVILES")*(UPPER(MAESTRO!$L$3:$L$1000)="CONFIRMADO")),ROWS($A$3:A112))),"")</f>
        <v/>
      </c>
      <c r="W112" s="18" t="str">
        <f ca="1">IFERROR(INDEX(MAESTRO!W:W,_xludf.AGGREGATE(15,6,ROW(MAESTRO!$B$3:$B$1000)/((MAESTRO!$B$3:$B$1000="CIVILES")*(UPPER(MAESTRO!$L$3:$L$1000)="CONFIRMADO")),ROWS($A$3:A112))),"")</f>
        <v/>
      </c>
      <c r="X112" s="18" t="str">
        <f ca="1">IFERROR(INDEX(MAESTRO!X:X,_xludf.AGGREGATE(15,6,ROW(MAESTRO!$B$3:$B$1000)/((MAESTRO!$B$3:$B$1000="CIVILES")*(UPPER(MAESTRO!$L$3:$L$1000)="CONFIRMADO")),ROWS($A$3:A112))),"")</f>
        <v/>
      </c>
    </row>
    <row r="113" spans="1:24" ht="22.05" customHeight="1">
      <c r="A113" s="10" t="str">
        <f ca="1">IFERROR(INDEX(MAESTRO!A:A,_xludf.AGGREGATE(15,6,ROW(MAESTRO!$B$3:$B$1000)/((MAESTRO!$B$3:$B$1000="CIVILES")*(UPPER(MAESTRO!$L$3:$L$1000)="CONFIRMADO")),ROWS($A$3:A113))),"")</f>
        <v/>
      </c>
      <c r="B113" s="10" t="str">
        <f ca="1">IFERROR(INDEX(MAESTRO!B:B,_xludf.AGGREGATE(15,6,ROW(MAESTRO!$B$3:$B$1000)/((MAESTRO!$B$3:$B$1000="CIVILES")*(UPPER(MAESTRO!$L$3:$L$1000)="CONFIRMADO")),ROWS($A$3:A113))),"")</f>
        <v/>
      </c>
      <c r="C113" s="10" t="str">
        <f ca="1">IFERROR(INDEX(MAESTRO!C:C,_xludf.AGGREGATE(15,6,ROW(MAESTRO!$B$3:$B$1000)/((MAESTRO!$B$3:$B$1000="CIVILES")*(UPPER(MAESTRO!$L$3:$L$1000)="CONFIRMADO")),ROWS($A$3:A113))),"")</f>
        <v/>
      </c>
      <c r="D113" s="10" t="str">
        <f ca="1">IFERROR(INDEX(MAESTRO!D:D,_xludf.AGGREGATE(15,6,ROW(MAESTRO!$B$3:$B$1000)/((MAESTRO!$B$3:$B$1000="CIVILES")*(UPPER(MAESTRO!$L$3:$L$1000)="CONFIRMADO")),ROWS($A$3:A113))),"")</f>
        <v/>
      </c>
      <c r="E113" s="10" t="str">
        <f ca="1">IFERROR(INDEX(MAESTRO!E:E,_xludf.AGGREGATE(15,6,ROW(MAESTRO!$B$3:$B$1000)/((MAESTRO!$B$3:$B$1000="CIVILES")*(UPPER(MAESTRO!$L$3:$L$1000)="CONFIRMADO")),ROWS($A$3:A113))),"")</f>
        <v/>
      </c>
      <c r="F113" s="10" t="str">
        <f ca="1">IFERROR(INDEX(MAESTRO!F:F,_xludf.AGGREGATE(15,6,ROW(MAESTRO!$B$3:$B$1000)/((MAESTRO!$B$3:$B$1000="CIVILES")*(UPPER(MAESTRO!$L$3:$L$1000)="CONFIRMADO")),ROWS($A$3:A113))),"")</f>
        <v/>
      </c>
      <c r="G113" s="10" t="str">
        <f ca="1">IFERROR(INDEX(MAESTRO!G:G,_xludf.AGGREGATE(15,6,ROW(MAESTRO!$B$3:$B$1000)/((MAESTRO!$B$3:$B$1000="CIVILES")*(UPPER(MAESTRO!$L$3:$L$1000)="CONFIRMADO")),ROWS($A$3:A113))),"")</f>
        <v/>
      </c>
      <c r="H113" s="10" t="str">
        <f ca="1">IFERROR(INDEX(MAESTRO!H:H,_xludf.AGGREGATE(15,6,ROW(MAESTRO!$B$3:$B$1000)/((MAESTRO!$B$3:$B$1000="CIVILES")*(UPPER(MAESTRO!$L$3:$L$1000)="CONFIRMADO")),ROWS($A$3:A113))),"")</f>
        <v/>
      </c>
      <c r="I113" s="10" t="str">
        <f ca="1">IFERROR(INDEX(MAESTRO!I:I,_xludf.AGGREGATE(15,6,ROW(MAESTRO!$B$3:$B$1000)/((MAESTRO!$B$3:$B$1000="CIVILES")*(UPPER(MAESTRO!$L$3:$L$1000)="CONFIRMADO")),ROWS($A$3:A113))),"")</f>
        <v/>
      </c>
      <c r="J113" s="10" t="str">
        <f ca="1">IFERROR(INDEX(MAESTRO!J:J,_xludf.AGGREGATE(15,6,ROW(MAESTRO!$B$3:$B$1000)/((MAESTRO!$B$3:$B$1000="CIVILES")*(UPPER(MAESTRO!$L$3:$L$1000)="CONFIRMADO")),ROWS($A$3:A113))),"")</f>
        <v/>
      </c>
      <c r="K113" s="10" t="str">
        <f ca="1">IFERROR(INDEX(MAESTRO!K:K,_xludf.AGGREGATE(15,6,ROW(MAESTRO!$B$3:$B$1000)/((MAESTRO!$B$3:$B$1000="CIVILES")*(UPPER(MAESTRO!$L$3:$L$1000)="CONFIRMADO")),ROWS($A$3:A113))),"")</f>
        <v/>
      </c>
      <c r="L113" s="10" t="str">
        <f ca="1">IFERROR(INDEX(MAESTRO!L:L,_xludf.AGGREGATE(15,6,ROW(MAESTRO!$B$3:$B$1000)/((MAESTRO!$B$3:$B$1000="CIVILES")*(UPPER(MAESTRO!$L$3:$L$1000)="CONFIRMADO")),ROWS($A$3:A113))),"")</f>
        <v/>
      </c>
      <c r="M113" s="10" t="str">
        <f ca="1">IFERROR(INDEX(MAESTRO!M:M,_xludf.AGGREGATE(15,6,ROW(MAESTRO!$B$3:$B$1000)/((MAESTRO!$B$3:$B$1000="CIVILES")*(UPPER(MAESTRO!$L$3:$L$1000)="CONFIRMADO")),ROWS($A$3:A113))),"")</f>
        <v/>
      </c>
      <c r="N113" s="10" t="str">
        <f ca="1">IFERROR(INDEX(MAESTRO!N:N,_xludf.AGGREGATE(15,6,ROW(MAESTRO!$B$3:$B$1000)/((MAESTRO!$B$3:$B$1000="CIVILES")*(UPPER(MAESTRO!$L$3:$L$1000)="CONFIRMADO")),ROWS($A$3:A113))),"")</f>
        <v/>
      </c>
      <c r="O113" s="10" t="str">
        <f ca="1">IFERROR(INDEX(MAESTRO!O:O,_xludf.AGGREGATE(15,6,ROW(MAESTRO!$B$3:$B$1000)/((MAESTRO!$B$3:$B$1000="CIVILES")*(UPPER(MAESTRO!$L$3:$L$1000)="CONFIRMADO")),ROWS($A$3:A113))),"")</f>
        <v/>
      </c>
      <c r="P113" s="10" t="str">
        <f ca="1">IFERROR(INDEX(MAESTRO!P:P,_xludf.AGGREGATE(15,6,ROW(MAESTRO!$B$3:$B$1000)/((MAESTRO!$B$3:$B$1000="CIVILES")*(UPPER(MAESTRO!$L$3:$L$1000)="CONFIRMADO")),ROWS($A$3:A113))),"")</f>
        <v/>
      </c>
      <c r="Q113" s="10" t="str">
        <f ca="1">IFERROR(INDEX(MAESTRO!Q:Q,_xludf.AGGREGATE(15,6,ROW(MAESTRO!$B$3:$B$1000)/((MAESTRO!$B$3:$B$1000="CIVILES")*(UPPER(MAESTRO!$L$3:$L$1000)="CONFIRMADO")),ROWS($A$3:A113))),"")</f>
        <v/>
      </c>
      <c r="R113" s="10" t="str">
        <f ca="1">IFERROR(INDEX(MAESTRO!R:R,_xludf.AGGREGATE(15,6,ROW(MAESTRO!$B$3:$B$1000)/((MAESTRO!$B$3:$B$1000="CIVILES")*(UPPER(MAESTRO!$L$3:$L$1000)="CONFIRMADO")),ROWS($A$3:A113))),"")</f>
        <v/>
      </c>
      <c r="S113" s="10" t="str">
        <f ca="1">IFERROR(INDEX(MAESTRO!S:S,_xludf.AGGREGATE(15,6,ROW(MAESTRO!$B$3:$B$1000)/((MAESTRO!$B$3:$B$1000="CIVILES")*(UPPER(MAESTRO!$L$3:$L$1000)="CONFIRMADO")),ROWS($A$3:A113))),"")</f>
        <v/>
      </c>
      <c r="T113" s="10" t="str">
        <f ca="1">IFERROR(INDEX(MAESTRO!T:T,_xludf.AGGREGATE(15,6,ROW(MAESTRO!$B$3:$B$1000)/((MAESTRO!$B$3:$B$1000="CIVILES")*(UPPER(MAESTRO!$L$3:$L$1000)="CONFIRMADO")),ROWS($A$3:A113))),"")</f>
        <v/>
      </c>
      <c r="U113" s="10" t="str">
        <f ca="1">IFERROR(INDEX(MAESTRO!U:U,_xludf.AGGREGATE(15,6,ROW(MAESTRO!$B$3:$B$1000)/((MAESTRO!$B$3:$B$1000="CIVILES")*(UPPER(MAESTRO!$L$3:$L$1000)="CONFIRMADO")),ROWS($A$3:A113))),"")</f>
        <v/>
      </c>
      <c r="V113" s="10" t="str">
        <f ca="1">IFERROR(INDEX(MAESTRO!V:V,_xludf.AGGREGATE(15,6,ROW(MAESTRO!$B$3:$B$1000)/((MAESTRO!$B$3:$B$1000="CIVILES")*(UPPER(MAESTRO!$L$3:$L$1000)="CONFIRMADO")),ROWS($A$3:A113))),"")</f>
        <v/>
      </c>
      <c r="W113" s="10" t="str">
        <f ca="1">IFERROR(INDEX(MAESTRO!W:W,_xludf.AGGREGATE(15,6,ROW(MAESTRO!$B$3:$B$1000)/((MAESTRO!$B$3:$B$1000="CIVILES")*(UPPER(MAESTRO!$L$3:$L$1000)="CONFIRMADO")),ROWS($A$3:A113))),"")</f>
        <v/>
      </c>
      <c r="X113" s="10" t="str">
        <f ca="1">IFERROR(INDEX(MAESTRO!X:X,_xludf.AGGREGATE(15,6,ROW(MAESTRO!$B$3:$B$1000)/((MAESTRO!$B$3:$B$1000="CIVILES")*(UPPER(MAESTRO!$L$3:$L$1000)="CONFIRMADO")),ROWS($A$3:A113))),"")</f>
        <v/>
      </c>
    </row>
    <row r="114" spans="1:24" ht="22.05" customHeight="1">
      <c r="A114" s="18" t="str">
        <f ca="1">IFERROR(INDEX(MAESTRO!A:A,_xludf.AGGREGATE(15,6,ROW(MAESTRO!$B$3:$B$1000)/((MAESTRO!$B$3:$B$1000="CIVILES")*(UPPER(MAESTRO!$L$3:$L$1000)="CONFIRMADO")),ROWS($A$3:A114))),"")</f>
        <v/>
      </c>
      <c r="B114" s="18" t="str">
        <f ca="1">IFERROR(INDEX(MAESTRO!B:B,_xludf.AGGREGATE(15,6,ROW(MAESTRO!$B$3:$B$1000)/((MAESTRO!$B$3:$B$1000="CIVILES")*(UPPER(MAESTRO!$L$3:$L$1000)="CONFIRMADO")),ROWS($A$3:A114))),"")</f>
        <v/>
      </c>
      <c r="C114" s="18" t="str">
        <f ca="1">IFERROR(INDEX(MAESTRO!C:C,_xludf.AGGREGATE(15,6,ROW(MAESTRO!$B$3:$B$1000)/((MAESTRO!$B$3:$B$1000="CIVILES")*(UPPER(MAESTRO!$L$3:$L$1000)="CONFIRMADO")),ROWS($A$3:A114))),"")</f>
        <v/>
      </c>
      <c r="D114" s="18" t="str">
        <f ca="1">IFERROR(INDEX(MAESTRO!D:D,_xludf.AGGREGATE(15,6,ROW(MAESTRO!$B$3:$B$1000)/((MAESTRO!$B$3:$B$1000="CIVILES")*(UPPER(MAESTRO!$L$3:$L$1000)="CONFIRMADO")),ROWS($A$3:A114))),"")</f>
        <v/>
      </c>
      <c r="E114" s="18" t="str">
        <f ca="1">IFERROR(INDEX(MAESTRO!E:E,_xludf.AGGREGATE(15,6,ROW(MAESTRO!$B$3:$B$1000)/((MAESTRO!$B$3:$B$1000="CIVILES")*(UPPER(MAESTRO!$L$3:$L$1000)="CONFIRMADO")),ROWS($A$3:A114))),"")</f>
        <v/>
      </c>
      <c r="F114" s="18" t="str">
        <f ca="1">IFERROR(INDEX(MAESTRO!F:F,_xludf.AGGREGATE(15,6,ROW(MAESTRO!$B$3:$B$1000)/((MAESTRO!$B$3:$B$1000="CIVILES")*(UPPER(MAESTRO!$L$3:$L$1000)="CONFIRMADO")),ROWS($A$3:A114))),"")</f>
        <v/>
      </c>
      <c r="G114" s="18" t="str">
        <f ca="1">IFERROR(INDEX(MAESTRO!G:G,_xludf.AGGREGATE(15,6,ROW(MAESTRO!$B$3:$B$1000)/((MAESTRO!$B$3:$B$1000="CIVILES")*(UPPER(MAESTRO!$L$3:$L$1000)="CONFIRMADO")),ROWS($A$3:A114))),"")</f>
        <v/>
      </c>
      <c r="H114" s="18" t="str">
        <f ca="1">IFERROR(INDEX(MAESTRO!H:H,_xludf.AGGREGATE(15,6,ROW(MAESTRO!$B$3:$B$1000)/((MAESTRO!$B$3:$B$1000="CIVILES")*(UPPER(MAESTRO!$L$3:$L$1000)="CONFIRMADO")),ROWS($A$3:A114))),"")</f>
        <v/>
      </c>
      <c r="I114" s="18" t="str">
        <f ca="1">IFERROR(INDEX(MAESTRO!I:I,_xludf.AGGREGATE(15,6,ROW(MAESTRO!$B$3:$B$1000)/((MAESTRO!$B$3:$B$1000="CIVILES")*(UPPER(MAESTRO!$L$3:$L$1000)="CONFIRMADO")),ROWS($A$3:A114))),"")</f>
        <v/>
      </c>
      <c r="J114" s="18" t="str">
        <f ca="1">IFERROR(INDEX(MAESTRO!J:J,_xludf.AGGREGATE(15,6,ROW(MAESTRO!$B$3:$B$1000)/((MAESTRO!$B$3:$B$1000="CIVILES")*(UPPER(MAESTRO!$L$3:$L$1000)="CONFIRMADO")),ROWS($A$3:A114))),"")</f>
        <v/>
      </c>
      <c r="K114" s="18" t="str">
        <f ca="1">IFERROR(INDEX(MAESTRO!K:K,_xludf.AGGREGATE(15,6,ROW(MAESTRO!$B$3:$B$1000)/((MAESTRO!$B$3:$B$1000="CIVILES")*(UPPER(MAESTRO!$L$3:$L$1000)="CONFIRMADO")),ROWS($A$3:A114))),"")</f>
        <v/>
      </c>
      <c r="L114" s="18" t="str">
        <f ca="1">IFERROR(INDEX(MAESTRO!L:L,_xludf.AGGREGATE(15,6,ROW(MAESTRO!$B$3:$B$1000)/((MAESTRO!$B$3:$B$1000="CIVILES")*(UPPER(MAESTRO!$L$3:$L$1000)="CONFIRMADO")),ROWS($A$3:A114))),"")</f>
        <v/>
      </c>
      <c r="M114" s="18" t="str">
        <f ca="1">IFERROR(INDEX(MAESTRO!M:M,_xludf.AGGREGATE(15,6,ROW(MAESTRO!$B$3:$B$1000)/((MAESTRO!$B$3:$B$1000="CIVILES")*(UPPER(MAESTRO!$L$3:$L$1000)="CONFIRMADO")),ROWS($A$3:A114))),"")</f>
        <v/>
      </c>
      <c r="N114" s="18" t="str">
        <f ca="1">IFERROR(INDEX(MAESTRO!N:N,_xludf.AGGREGATE(15,6,ROW(MAESTRO!$B$3:$B$1000)/((MAESTRO!$B$3:$B$1000="CIVILES")*(UPPER(MAESTRO!$L$3:$L$1000)="CONFIRMADO")),ROWS($A$3:A114))),"")</f>
        <v/>
      </c>
      <c r="O114" s="18" t="str">
        <f ca="1">IFERROR(INDEX(MAESTRO!O:O,_xludf.AGGREGATE(15,6,ROW(MAESTRO!$B$3:$B$1000)/((MAESTRO!$B$3:$B$1000="CIVILES")*(UPPER(MAESTRO!$L$3:$L$1000)="CONFIRMADO")),ROWS($A$3:A114))),"")</f>
        <v/>
      </c>
      <c r="P114" s="18" t="str">
        <f ca="1">IFERROR(INDEX(MAESTRO!P:P,_xludf.AGGREGATE(15,6,ROW(MAESTRO!$B$3:$B$1000)/((MAESTRO!$B$3:$B$1000="CIVILES")*(UPPER(MAESTRO!$L$3:$L$1000)="CONFIRMADO")),ROWS($A$3:A114))),"")</f>
        <v/>
      </c>
      <c r="Q114" s="18" t="str">
        <f ca="1">IFERROR(INDEX(MAESTRO!Q:Q,_xludf.AGGREGATE(15,6,ROW(MAESTRO!$B$3:$B$1000)/((MAESTRO!$B$3:$B$1000="CIVILES")*(UPPER(MAESTRO!$L$3:$L$1000)="CONFIRMADO")),ROWS($A$3:A114))),"")</f>
        <v/>
      </c>
      <c r="R114" s="18" t="str">
        <f ca="1">IFERROR(INDEX(MAESTRO!R:R,_xludf.AGGREGATE(15,6,ROW(MAESTRO!$B$3:$B$1000)/((MAESTRO!$B$3:$B$1000="CIVILES")*(UPPER(MAESTRO!$L$3:$L$1000)="CONFIRMADO")),ROWS($A$3:A114))),"")</f>
        <v/>
      </c>
      <c r="S114" s="18" t="str">
        <f ca="1">IFERROR(INDEX(MAESTRO!S:S,_xludf.AGGREGATE(15,6,ROW(MAESTRO!$B$3:$B$1000)/((MAESTRO!$B$3:$B$1000="CIVILES")*(UPPER(MAESTRO!$L$3:$L$1000)="CONFIRMADO")),ROWS($A$3:A114))),"")</f>
        <v/>
      </c>
      <c r="T114" s="18" t="str">
        <f ca="1">IFERROR(INDEX(MAESTRO!T:T,_xludf.AGGREGATE(15,6,ROW(MAESTRO!$B$3:$B$1000)/((MAESTRO!$B$3:$B$1000="CIVILES")*(UPPER(MAESTRO!$L$3:$L$1000)="CONFIRMADO")),ROWS($A$3:A114))),"")</f>
        <v/>
      </c>
      <c r="U114" s="18" t="str">
        <f ca="1">IFERROR(INDEX(MAESTRO!U:U,_xludf.AGGREGATE(15,6,ROW(MAESTRO!$B$3:$B$1000)/((MAESTRO!$B$3:$B$1000="CIVILES")*(UPPER(MAESTRO!$L$3:$L$1000)="CONFIRMADO")),ROWS($A$3:A114))),"")</f>
        <v/>
      </c>
      <c r="V114" s="18" t="str">
        <f ca="1">IFERROR(INDEX(MAESTRO!V:V,_xludf.AGGREGATE(15,6,ROW(MAESTRO!$B$3:$B$1000)/((MAESTRO!$B$3:$B$1000="CIVILES")*(UPPER(MAESTRO!$L$3:$L$1000)="CONFIRMADO")),ROWS($A$3:A114))),"")</f>
        <v/>
      </c>
      <c r="W114" s="18" t="str">
        <f ca="1">IFERROR(INDEX(MAESTRO!W:W,_xludf.AGGREGATE(15,6,ROW(MAESTRO!$B$3:$B$1000)/((MAESTRO!$B$3:$B$1000="CIVILES")*(UPPER(MAESTRO!$L$3:$L$1000)="CONFIRMADO")),ROWS($A$3:A114))),"")</f>
        <v/>
      </c>
      <c r="X114" s="18" t="str">
        <f ca="1">IFERROR(INDEX(MAESTRO!X:X,_xludf.AGGREGATE(15,6,ROW(MAESTRO!$B$3:$B$1000)/((MAESTRO!$B$3:$B$1000="CIVILES")*(UPPER(MAESTRO!$L$3:$L$1000)="CONFIRMADO")),ROWS($A$3:A114))),"")</f>
        <v/>
      </c>
    </row>
    <row r="115" spans="1:24" ht="22.05" customHeight="1">
      <c r="A115" s="10" t="str">
        <f ca="1">IFERROR(INDEX(MAESTRO!A:A,_xludf.AGGREGATE(15,6,ROW(MAESTRO!$B$3:$B$1000)/((MAESTRO!$B$3:$B$1000="CIVILES")*(UPPER(MAESTRO!$L$3:$L$1000)="CONFIRMADO")),ROWS($A$3:A115))),"")</f>
        <v/>
      </c>
      <c r="B115" s="10" t="str">
        <f ca="1">IFERROR(INDEX(MAESTRO!B:B,_xludf.AGGREGATE(15,6,ROW(MAESTRO!$B$3:$B$1000)/((MAESTRO!$B$3:$B$1000="CIVILES")*(UPPER(MAESTRO!$L$3:$L$1000)="CONFIRMADO")),ROWS($A$3:A115))),"")</f>
        <v/>
      </c>
      <c r="C115" s="10" t="str">
        <f ca="1">IFERROR(INDEX(MAESTRO!C:C,_xludf.AGGREGATE(15,6,ROW(MAESTRO!$B$3:$B$1000)/((MAESTRO!$B$3:$B$1000="CIVILES")*(UPPER(MAESTRO!$L$3:$L$1000)="CONFIRMADO")),ROWS($A$3:A115))),"")</f>
        <v/>
      </c>
      <c r="D115" s="10" t="str">
        <f ca="1">IFERROR(INDEX(MAESTRO!D:D,_xludf.AGGREGATE(15,6,ROW(MAESTRO!$B$3:$B$1000)/((MAESTRO!$B$3:$B$1000="CIVILES")*(UPPER(MAESTRO!$L$3:$L$1000)="CONFIRMADO")),ROWS($A$3:A115))),"")</f>
        <v/>
      </c>
      <c r="E115" s="10" t="str">
        <f ca="1">IFERROR(INDEX(MAESTRO!E:E,_xludf.AGGREGATE(15,6,ROW(MAESTRO!$B$3:$B$1000)/((MAESTRO!$B$3:$B$1000="CIVILES")*(UPPER(MAESTRO!$L$3:$L$1000)="CONFIRMADO")),ROWS($A$3:A115))),"")</f>
        <v/>
      </c>
      <c r="F115" s="10" t="str">
        <f ca="1">IFERROR(INDEX(MAESTRO!F:F,_xludf.AGGREGATE(15,6,ROW(MAESTRO!$B$3:$B$1000)/((MAESTRO!$B$3:$B$1000="CIVILES")*(UPPER(MAESTRO!$L$3:$L$1000)="CONFIRMADO")),ROWS($A$3:A115))),"")</f>
        <v/>
      </c>
      <c r="G115" s="10" t="str">
        <f ca="1">IFERROR(INDEX(MAESTRO!G:G,_xludf.AGGREGATE(15,6,ROW(MAESTRO!$B$3:$B$1000)/((MAESTRO!$B$3:$B$1000="CIVILES")*(UPPER(MAESTRO!$L$3:$L$1000)="CONFIRMADO")),ROWS($A$3:A115))),"")</f>
        <v/>
      </c>
      <c r="H115" s="10" t="str">
        <f ca="1">IFERROR(INDEX(MAESTRO!H:H,_xludf.AGGREGATE(15,6,ROW(MAESTRO!$B$3:$B$1000)/((MAESTRO!$B$3:$B$1000="CIVILES")*(UPPER(MAESTRO!$L$3:$L$1000)="CONFIRMADO")),ROWS($A$3:A115))),"")</f>
        <v/>
      </c>
      <c r="I115" s="10" t="str">
        <f ca="1">IFERROR(INDEX(MAESTRO!I:I,_xludf.AGGREGATE(15,6,ROW(MAESTRO!$B$3:$B$1000)/((MAESTRO!$B$3:$B$1000="CIVILES")*(UPPER(MAESTRO!$L$3:$L$1000)="CONFIRMADO")),ROWS($A$3:A115))),"")</f>
        <v/>
      </c>
      <c r="J115" s="10" t="str">
        <f ca="1">IFERROR(INDEX(MAESTRO!J:J,_xludf.AGGREGATE(15,6,ROW(MAESTRO!$B$3:$B$1000)/((MAESTRO!$B$3:$B$1000="CIVILES")*(UPPER(MAESTRO!$L$3:$L$1000)="CONFIRMADO")),ROWS($A$3:A115))),"")</f>
        <v/>
      </c>
      <c r="K115" s="10" t="str">
        <f ca="1">IFERROR(INDEX(MAESTRO!K:K,_xludf.AGGREGATE(15,6,ROW(MAESTRO!$B$3:$B$1000)/((MAESTRO!$B$3:$B$1000="CIVILES")*(UPPER(MAESTRO!$L$3:$L$1000)="CONFIRMADO")),ROWS($A$3:A115))),"")</f>
        <v/>
      </c>
      <c r="L115" s="10" t="str">
        <f ca="1">IFERROR(INDEX(MAESTRO!L:L,_xludf.AGGREGATE(15,6,ROW(MAESTRO!$B$3:$B$1000)/((MAESTRO!$B$3:$B$1000="CIVILES")*(UPPER(MAESTRO!$L$3:$L$1000)="CONFIRMADO")),ROWS($A$3:A115))),"")</f>
        <v/>
      </c>
      <c r="M115" s="10" t="str">
        <f ca="1">IFERROR(INDEX(MAESTRO!M:M,_xludf.AGGREGATE(15,6,ROW(MAESTRO!$B$3:$B$1000)/((MAESTRO!$B$3:$B$1000="CIVILES")*(UPPER(MAESTRO!$L$3:$L$1000)="CONFIRMADO")),ROWS($A$3:A115))),"")</f>
        <v/>
      </c>
      <c r="N115" s="10" t="str">
        <f ca="1">IFERROR(INDEX(MAESTRO!N:N,_xludf.AGGREGATE(15,6,ROW(MAESTRO!$B$3:$B$1000)/((MAESTRO!$B$3:$B$1000="CIVILES")*(UPPER(MAESTRO!$L$3:$L$1000)="CONFIRMADO")),ROWS($A$3:A115))),"")</f>
        <v/>
      </c>
      <c r="O115" s="10" t="str">
        <f ca="1">IFERROR(INDEX(MAESTRO!O:O,_xludf.AGGREGATE(15,6,ROW(MAESTRO!$B$3:$B$1000)/((MAESTRO!$B$3:$B$1000="CIVILES")*(UPPER(MAESTRO!$L$3:$L$1000)="CONFIRMADO")),ROWS($A$3:A115))),"")</f>
        <v/>
      </c>
      <c r="P115" s="10" t="str">
        <f ca="1">IFERROR(INDEX(MAESTRO!P:P,_xludf.AGGREGATE(15,6,ROW(MAESTRO!$B$3:$B$1000)/((MAESTRO!$B$3:$B$1000="CIVILES")*(UPPER(MAESTRO!$L$3:$L$1000)="CONFIRMADO")),ROWS($A$3:A115))),"")</f>
        <v/>
      </c>
      <c r="Q115" s="10" t="str">
        <f ca="1">IFERROR(INDEX(MAESTRO!Q:Q,_xludf.AGGREGATE(15,6,ROW(MAESTRO!$B$3:$B$1000)/((MAESTRO!$B$3:$B$1000="CIVILES")*(UPPER(MAESTRO!$L$3:$L$1000)="CONFIRMADO")),ROWS($A$3:A115))),"")</f>
        <v/>
      </c>
      <c r="R115" s="10" t="str">
        <f ca="1">IFERROR(INDEX(MAESTRO!R:R,_xludf.AGGREGATE(15,6,ROW(MAESTRO!$B$3:$B$1000)/((MAESTRO!$B$3:$B$1000="CIVILES")*(UPPER(MAESTRO!$L$3:$L$1000)="CONFIRMADO")),ROWS($A$3:A115))),"")</f>
        <v/>
      </c>
      <c r="S115" s="10" t="str">
        <f ca="1">IFERROR(INDEX(MAESTRO!S:S,_xludf.AGGREGATE(15,6,ROW(MAESTRO!$B$3:$B$1000)/((MAESTRO!$B$3:$B$1000="CIVILES")*(UPPER(MAESTRO!$L$3:$L$1000)="CONFIRMADO")),ROWS($A$3:A115))),"")</f>
        <v/>
      </c>
      <c r="T115" s="10" t="str">
        <f ca="1">IFERROR(INDEX(MAESTRO!T:T,_xludf.AGGREGATE(15,6,ROW(MAESTRO!$B$3:$B$1000)/((MAESTRO!$B$3:$B$1000="CIVILES")*(UPPER(MAESTRO!$L$3:$L$1000)="CONFIRMADO")),ROWS($A$3:A115))),"")</f>
        <v/>
      </c>
      <c r="U115" s="10" t="str">
        <f ca="1">IFERROR(INDEX(MAESTRO!U:U,_xludf.AGGREGATE(15,6,ROW(MAESTRO!$B$3:$B$1000)/((MAESTRO!$B$3:$B$1000="CIVILES")*(UPPER(MAESTRO!$L$3:$L$1000)="CONFIRMADO")),ROWS($A$3:A115))),"")</f>
        <v/>
      </c>
      <c r="V115" s="10" t="str">
        <f ca="1">IFERROR(INDEX(MAESTRO!V:V,_xludf.AGGREGATE(15,6,ROW(MAESTRO!$B$3:$B$1000)/((MAESTRO!$B$3:$B$1000="CIVILES")*(UPPER(MAESTRO!$L$3:$L$1000)="CONFIRMADO")),ROWS($A$3:A115))),"")</f>
        <v/>
      </c>
      <c r="W115" s="10" t="str">
        <f ca="1">IFERROR(INDEX(MAESTRO!W:W,_xludf.AGGREGATE(15,6,ROW(MAESTRO!$B$3:$B$1000)/((MAESTRO!$B$3:$B$1000="CIVILES")*(UPPER(MAESTRO!$L$3:$L$1000)="CONFIRMADO")),ROWS($A$3:A115))),"")</f>
        <v/>
      </c>
      <c r="X115" s="10" t="str">
        <f ca="1">IFERROR(INDEX(MAESTRO!X:X,_xludf.AGGREGATE(15,6,ROW(MAESTRO!$B$3:$B$1000)/((MAESTRO!$B$3:$B$1000="CIVILES")*(UPPER(MAESTRO!$L$3:$L$1000)="CONFIRMADO")),ROWS($A$3:A115))),"")</f>
        <v/>
      </c>
    </row>
    <row r="116" spans="1:24" ht="22.05" customHeight="1">
      <c r="A116" s="18" t="str">
        <f ca="1">IFERROR(INDEX(MAESTRO!A:A,_xludf.AGGREGATE(15,6,ROW(MAESTRO!$B$3:$B$1000)/((MAESTRO!$B$3:$B$1000="CIVILES")*(UPPER(MAESTRO!$L$3:$L$1000)="CONFIRMADO")),ROWS($A$3:A116))),"")</f>
        <v/>
      </c>
      <c r="B116" s="18" t="str">
        <f ca="1">IFERROR(INDEX(MAESTRO!B:B,_xludf.AGGREGATE(15,6,ROW(MAESTRO!$B$3:$B$1000)/((MAESTRO!$B$3:$B$1000="CIVILES")*(UPPER(MAESTRO!$L$3:$L$1000)="CONFIRMADO")),ROWS($A$3:A116))),"")</f>
        <v/>
      </c>
      <c r="C116" s="18" t="str">
        <f ca="1">IFERROR(INDEX(MAESTRO!C:C,_xludf.AGGREGATE(15,6,ROW(MAESTRO!$B$3:$B$1000)/((MAESTRO!$B$3:$B$1000="CIVILES")*(UPPER(MAESTRO!$L$3:$L$1000)="CONFIRMADO")),ROWS($A$3:A116))),"")</f>
        <v/>
      </c>
      <c r="D116" s="18" t="str">
        <f ca="1">IFERROR(INDEX(MAESTRO!D:D,_xludf.AGGREGATE(15,6,ROW(MAESTRO!$B$3:$B$1000)/((MAESTRO!$B$3:$B$1000="CIVILES")*(UPPER(MAESTRO!$L$3:$L$1000)="CONFIRMADO")),ROWS($A$3:A116))),"")</f>
        <v/>
      </c>
      <c r="E116" s="18" t="str">
        <f ca="1">IFERROR(INDEX(MAESTRO!E:E,_xludf.AGGREGATE(15,6,ROW(MAESTRO!$B$3:$B$1000)/((MAESTRO!$B$3:$B$1000="CIVILES")*(UPPER(MAESTRO!$L$3:$L$1000)="CONFIRMADO")),ROWS($A$3:A116))),"")</f>
        <v/>
      </c>
      <c r="F116" s="18" t="str">
        <f ca="1">IFERROR(INDEX(MAESTRO!F:F,_xludf.AGGREGATE(15,6,ROW(MAESTRO!$B$3:$B$1000)/((MAESTRO!$B$3:$B$1000="CIVILES")*(UPPER(MAESTRO!$L$3:$L$1000)="CONFIRMADO")),ROWS($A$3:A116))),"")</f>
        <v/>
      </c>
      <c r="G116" s="18" t="str">
        <f ca="1">IFERROR(INDEX(MAESTRO!G:G,_xludf.AGGREGATE(15,6,ROW(MAESTRO!$B$3:$B$1000)/((MAESTRO!$B$3:$B$1000="CIVILES")*(UPPER(MAESTRO!$L$3:$L$1000)="CONFIRMADO")),ROWS($A$3:A116))),"")</f>
        <v/>
      </c>
      <c r="H116" s="18" t="str">
        <f ca="1">IFERROR(INDEX(MAESTRO!H:H,_xludf.AGGREGATE(15,6,ROW(MAESTRO!$B$3:$B$1000)/((MAESTRO!$B$3:$B$1000="CIVILES")*(UPPER(MAESTRO!$L$3:$L$1000)="CONFIRMADO")),ROWS($A$3:A116))),"")</f>
        <v/>
      </c>
      <c r="I116" s="18" t="str">
        <f ca="1">IFERROR(INDEX(MAESTRO!I:I,_xludf.AGGREGATE(15,6,ROW(MAESTRO!$B$3:$B$1000)/((MAESTRO!$B$3:$B$1000="CIVILES")*(UPPER(MAESTRO!$L$3:$L$1000)="CONFIRMADO")),ROWS($A$3:A116))),"")</f>
        <v/>
      </c>
      <c r="J116" s="18" t="str">
        <f ca="1">IFERROR(INDEX(MAESTRO!J:J,_xludf.AGGREGATE(15,6,ROW(MAESTRO!$B$3:$B$1000)/((MAESTRO!$B$3:$B$1000="CIVILES")*(UPPER(MAESTRO!$L$3:$L$1000)="CONFIRMADO")),ROWS($A$3:A116))),"")</f>
        <v/>
      </c>
      <c r="K116" s="18" t="str">
        <f ca="1">IFERROR(INDEX(MAESTRO!K:K,_xludf.AGGREGATE(15,6,ROW(MAESTRO!$B$3:$B$1000)/((MAESTRO!$B$3:$B$1000="CIVILES")*(UPPER(MAESTRO!$L$3:$L$1000)="CONFIRMADO")),ROWS($A$3:A116))),"")</f>
        <v/>
      </c>
      <c r="L116" s="18" t="str">
        <f ca="1">IFERROR(INDEX(MAESTRO!L:L,_xludf.AGGREGATE(15,6,ROW(MAESTRO!$B$3:$B$1000)/((MAESTRO!$B$3:$B$1000="CIVILES")*(UPPER(MAESTRO!$L$3:$L$1000)="CONFIRMADO")),ROWS($A$3:A116))),"")</f>
        <v/>
      </c>
      <c r="M116" s="18" t="str">
        <f ca="1">IFERROR(INDEX(MAESTRO!M:M,_xludf.AGGREGATE(15,6,ROW(MAESTRO!$B$3:$B$1000)/((MAESTRO!$B$3:$B$1000="CIVILES")*(UPPER(MAESTRO!$L$3:$L$1000)="CONFIRMADO")),ROWS($A$3:A116))),"")</f>
        <v/>
      </c>
      <c r="N116" s="18" t="str">
        <f ca="1">IFERROR(INDEX(MAESTRO!N:N,_xludf.AGGREGATE(15,6,ROW(MAESTRO!$B$3:$B$1000)/((MAESTRO!$B$3:$B$1000="CIVILES")*(UPPER(MAESTRO!$L$3:$L$1000)="CONFIRMADO")),ROWS($A$3:A116))),"")</f>
        <v/>
      </c>
      <c r="O116" s="18" t="str">
        <f ca="1">IFERROR(INDEX(MAESTRO!O:O,_xludf.AGGREGATE(15,6,ROW(MAESTRO!$B$3:$B$1000)/((MAESTRO!$B$3:$B$1000="CIVILES")*(UPPER(MAESTRO!$L$3:$L$1000)="CONFIRMADO")),ROWS($A$3:A116))),"")</f>
        <v/>
      </c>
      <c r="P116" s="18" t="str">
        <f ca="1">IFERROR(INDEX(MAESTRO!P:P,_xludf.AGGREGATE(15,6,ROW(MAESTRO!$B$3:$B$1000)/((MAESTRO!$B$3:$B$1000="CIVILES")*(UPPER(MAESTRO!$L$3:$L$1000)="CONFIRMADO")),ROWS($A$3:A116))),"")</f>
        <v/>
      </c>
      <c r="Q116" s="18" t="str">
        <f ca="1">IFERROR(INDEX(MAESTRO!Q:Q,_xludf.AGGREGATE(15,6,ROW(MAESTRO!$B$3:$B$1000)/((MAESTRO!$B$3:$B$1000="CIVILES")*(UPPER(MAESTRO!$L$3:$L$1000)="CONFIRMADO")),ROWS($A$3:A116))),"")</f>
        <v/>
      </c>
      <c r="R116" s="18" t="str">
        <f ca="1">IFERROR(INDEX(MAESTRO!R:R,_xludf.AGGREGATE(15,6,ROW(MAESTRO!$B$3:$B$1000)/((MAESTRO!$B$3:$B$1000="CIVILES")*(UPPER(MAESTRO!$L$3:$L$1000)="CONFIRMADO")),ROWS($A$3:A116))),"")</f>
        <v/>
      </c>
      <c r="S116" s="18" t="str">
        <f ca="1">IFERROR(INDEX(MAESTRO!S:S,_xludf.AGGREGATE(15,6,ROW(MAESTRO!$B$3:$B$1000)/((MAESTRO!$B$3:$B$1000="CIVILES")*(UPPER(MAESTRO!$L$3:$L$1000)="CONFIRMADO")),ROWS($A$3:A116))),"")</f>
        <v/>
      </c>
      <c r="T116" s="18" t="str">
        <f ca="1">IFERROR(INDEX(MAESTRO!T:T,_xludf.AGGREGATE(15,6,ROW(MAESTRO!$B$3:$B$1000)/((MAESTRO!$B$3:$B$1000="CIVILES")*(UPPER(MAESTRO!$L$3:$L$1000)="CONFIRMADO")),ROWS($A$3:A116))),"")</f>
        <v/>
      </c>
      <c r="U116" s="18" t="str">
        <f ca="1">IFERROR(INDEX(MAESTRO!U:U,_xludf.AGGREGATE(15,6,ROW(MAESTRO!$B$3:$B$1000)/((MAESTRO!$B$3:$B$1000="CIVILES")*(UPPER(MAESTRO!$L$3:$L$1000)="CONFIRMADO")),ROWS($A$3:A116))),"")</f>
        <v/>
      </c>
      <c r="V116" s="18" t="str">
        <f ca="1">IFERROR(INDEX(MAESTRO!V:V,_xludf.AGGREGATE(15,6,ROW(MAESTRO!$B$3:$B$1000)/((MAESTRO!$B$3:$B$1000="CIVILES")*(UPPER(MAESTRO!$L$3:$L$1000)="CONFIRMADO")),ROWS($A$3:A116))),"")</f>
        <v/>
      </c>
      <c r="W116" s="18" t="str">
        <f ca="1">IFERROR(INDEX(MAESTRO!W:W,_xludf.AGGREGATE(15,6,ROW(MAESTRO!$B$3:$B$1000)/((MAESTRO!$B$3:$B$1000="CIVILES")*(UPPER(MAESTRO!$L$3:$L$1000)="CONFIRMADO")),ROWS($A$3:A116))),"")</f>
        <v/>
      </c>
      <c r="X116" s="18" t="str">
        <f ca="1">IFERROR(INDEX(MAESTRO!X:X,_xludf.AGGREGATE(15,6,ROW(MAESTRO!$B$3:$B$1000)/((MAESTRO!$B$3:$B$1000="CIVILES")*(UPPER(MAESTRO!$L$3:$L$1000)="CONFIRMADO")),ROWS($A$3:A116))),"")</f>
        <v/>
      </c>
    </row>
    <row r="117" spans="1:24" ht="22.05" customHeight="1">
      <c r="A117" s="10" t="str">
        <f ca="1">IFERROR(INDEX(MAESTRO!A:A,_xludf.AGGREGATE(15,6,ROW(MAESTRO!$B$3:$B$1000)/((MAESTRO!$B$3:$B$1000="CIVILES")*(UPPER(MAESTRO!$L$3:$L$1000)="CONFIRMADO")),ROWS($A$3:A117))),"")</f>
        <v/>
      </c>
      <c r="B117" s="10" t="str">
        <f ca="1">IFERROR(INDEX(MAESTRO!B:B,_xludf.AGGREGATE(15,6,ROW(MAESTRO!$B$3:$B$1000)/((MAESTRO!$B$3:$B$1000="CIVILES")*(UPPER(MAESTRO!$L$3:$L$1000)="CONFIRMADO")),ROWS($A$3:A117))),"")</f>
        <v/>
      </c>
      <c r="C117" s="10" t="str">
        <f ca="1">IFERROR(INDEX(MAESTRO!C:C,_xludf.AGGREGATE(15,6,ROW(MAESTRO!$B$3:$B$1000)/((MAESTRO!$B$3:$B$1000="CIVILES")*(UPPER(MAESTRO!$L$3:$L$1000)="CONFIRMADO")),ROWS($A$3:A117))),"")</f>
        <v/>
      </c>
      <c r="D117" s="10" t="str">
        <f ca="1">IFERROR(INDEX(MAESTRO!D:D,_xludf.AGGREGATE(15,6,ROW(MAESTRO!$B$3:$B$1000)/((MAESTRO!$B$3:$B$1000="CIVILES")*(UPPER(MAESTRO!$L$3:$L$1000)="CONFIRMADO")),ROWS($A$3:A117))),"")</f>
        <v/>
      </c>
      <c r="E117" s="10" t="str">
        <f ca="1">IFERROR(INDEX(MAESTRO!E:E,_xludf.AGGREGATE(15,6,ROW(MAESTRO!$B$3:$B$1000)/((MAESTRO!$B$3:$B$1000="CIVILES")*(UPPER(MAESTRO!$L$3:$L$1000)="CONFIRMADO")),ROWS($A$3:A117))),"")</f>
        <v/>
      </c>
      <c r="F117" s="10" t="str">
        <f ca="1">IFERROR(INDEX(MAESTRO!F:F,_xludf.AGGREGATE(15,6,ROW(MAESTRO!$B$3:$B$1000)/((MAESTRO!$B$3:$B$1000="CIVILES")*(UPPER(MAESTRO!$L$3:$L$1000)="CONFIRMADO")),ROWS($A$3:A117))),"")</f>
        <v/>
      </c>
      <c r="G117" s="10" t="str">
        <f ca="1">IFERROR(INDEX(MAESTRO!G:G,_xludf.AGGREGATE(15,6,ROW(MAESTRO!$B$3:$B$1000)/((MAESTRO!$B$3:$B$1000="CIVILES")*(UPPER(MAESTRO!$L$3:$L$1000)="CONFIRMADO")),ROWS($A$3:A117))),"")</f>
        <v/>
      </c>
      <c r="H117" s="10" t="str">
        <f ca="1">IFERROR(INDEX(MAESTRO!H:H,_xludf.AGGREGATE(15,6,ROW(MAESTRO!$B$3:$B$1000)/((MAESTRO!$B$3:$B$1000="CIVILES")*(UPPER(MAESTRO!$L$3:$L$1000)="CONFIRMADO")),ROWS($A$3:A117))),"")</f>
        <v/>
      </c>
      <c r="I117" s="10" t="str">
        <f ca="1">IFERROR(INDEX(MAESTRO!I:I,_xludf.AGGREGATE(15,6,ROW(MAESTRO!$B$3:$B$1000)/((MAESTRO!$B$3:$B$1000="CIVILES")*(UPPER(MAESTRO!$L$3:$L$1000)="CONFIRMADO")),ROWS($A$3:A117))),"")</f>
        <v/>
      </c>
      <c r="J117" s="10" t="str">
        <f ca="1">IFERROR(INDEX(MAESTRO!J:J,_xludf.AGGREGATE(15,6,ROW(MAESTRO!$B$3:$B$1000)/((MAESTRO!$B$3:$B$1000="CIVILES")*(UPPER(MAESTRO!$L$3:$L$1000)="CONFIRMADO")),ROWS($A$3:A117))),"")</f>
        <v/>
      </c>
      <c r="K117" s="10" t="str">
        <f ca="1">IFERROR(INDEX(MAESTRO!K:K,_xludf.AGGREGATE(15,6,ROW(MAESTRO!$B$3:$B$1000)/((MAESTRO!$B$3:$B$1000="CIVILES")*(UPPER(MAESTRO!$L$3:$L$1000)="CONFIRMADO")),ROWS($A$3:A117))),"")</f>
        <v/>
      </c>
      <c r="L117" s="10" t="str">
        <f ca="1">IFERROR(INDEX(MAESTRO!L:L,_xludf.AGGREGATE(15,6,ROW(MAESTRO!$B$3:$B$1000)/((MAESTRO!$B$3:$B$1000="CIVILES")*(UPPER(MAESTRO!$L$3:$L$1000)="CONFIRMADO")),ROWS($A$3:A117))),"")</f>
        <v/>
      </c>
      <c r="M117" s="10" t="str">
        <f ca="1">IFERROR(INDEX(MAESTRO!M:M,_xludf.AGGREGATE(15,6,ROW(MAESTRO!$B$3:$B$1000)/((MAESTRO!$B$3:$B$1000="CIVILES")*(UPPER(MAESTRO!$L$3:$L$1000)="CONFIRMADO")),ROWS($A$3:A117))),"")</f>
        <v/>
      </c>
      <c r="N117" s="10" t="str">
        <f ca="1">IFERROR(INDEX(MAESTRO!N:N,_xludf.AGGREGATE(15,6,ROW(MAESTRO!$B$3:$B$1000)/((MAESTRO!$B$3:$B$1000="CIVILES")*(UPPER(MAESTRO!$L$3:$L$1000)="CONFIRMADO")),ROWS($A$3:A117))),"")</f>
        <v/>
      </c>
      <c r="O117" s="10" t="str">
        <f ca="1">IFERROR(INDEX(MAESTRO!O:O,_xludf.AGGREGATE(15,6,ROW(MAESTRO!$B$3:$B$1000)/((MAESTRO!$B$3:$B$1000="CIVILES")*(UPPER(MAESTRO!$L$3:$L$1000)="CONFIRMADO")),ROWS($A$3:A117))),"")</f>
        <v/>
      </c>
      <c r="P117" s="10" t="str">
        <f ca="1">IFERROR(INDEX(MAESTRO!P:P,_xludf.AGGREGATE(15,6,ROW(MAESTRO!$B$3:$B$1000)/((MAESTRO!$B$3:$B$1000="CIVILES")*(UPPER(MAESTRO!$L$3:$L$1000)="CONFIRMADO")),ROWS($A$3:A117))),"")</f>
        <v/>
      </c>
      <c r="Q117" s="10" t="str">
        <f ca="1">IFERROR(INDEX(MAESTRO!Q:Q,_xludf.AGGREGATE(15,6,ROW(MAESTRO!$B$3:$B$1000)/((MAESTRO!$B$3:$B$1000="CIVILES")*(UPPER(MAESTRO!$L$3:$L$1000)="CONFIRMADO")),ROWS($A$3:A117))),"")</f>
        <v/>
      </c>
      <c r="R117" s="10" t="str">
        <f ca="1">IFERROR(INDEX(MAESTRO!R:R,_xludf.AGGREGATE(15,6,ROW(MAESTRO!$B$3:$B$1000)/((MAESTRO!$B$3:$B$1000="CIVILES")*(UPPER(MAESTRO!$L$3:$L$1000)="CONFIRMADO")),ROWS($A$3:A117))),"")</f>
        <v/>
      </c>
      <c r="S117" s="10" t="str">
        <f ca="1">IFERROR(INDEX(MAESTRO!S:S,_xludf.AGGREGATE(15,6,ROW(MAESTRO!$B$3:$B$1000)/((MAESTRO!$B$3:$B$1000="CIVILES")*(UPPER(MAESTRO!$L$3:$L$1000)="CONFIRMADO")),ROWS($A$3:A117))),"")</f>
        <v/>
      </c>
      <c r="T117" s="10" t="str">
        <f ca="1">IFERROR(INDEX(MAESTRO!T:T,_xludf.AGGREGATE(15,6,ROW(MAESTRO!$B$3:$B$1000)/((MAESTRO!$B$3:$B$1000="CIVILES")*(UPPER(MAESTRO!$L$3:$L$1000)="CONFIRMADO")),ROWS($A$3:A117))),"")</f>
        <v/>
      </c>
      <c r="U117" s="10" t="str">
        <f ca="1">IFERROR(INDEX(MAESTRO!U:U,_xludf.AGGREGATE(15,6,ROW(MAESTRO!$B$3:$B$1000)/((MAESTRO!$B$3:$B$1000="CIVILES")*(UPPER(MAESTRO!$L$3:$L$1000)="CONFIRMADO")),ROWS($A$3:A117))),"")</f>
        <v/>
      </c>
      <c r="V117" s="10" t="str">
        <f ca="1">IFERROR(INDEX(MAESTRO!V:V,_xludf.AGGREGATE(15,6,ROW(MAESTRO!$B$3:$B$1000)/((MAESTRO!$B$3:$B$1000="CIVILES")*(UPPER(MAESTRO!$L$3:$L$1000)="CONFIRMADO")),ROWS($A$3:A117))),"")</f>
        <v/>
      </c>
      <c r="W117" s="10" t="str">
        <f ca="1">IFERROR(INDEX(MAESTRO!W:W,_xludf.AGGREGATE(15,6,ROW(MAESTRO!$B$3:$B$1000)/((MAESTRO!$B$3:$B$1000="CIVILES")*(UPPER(MAESTRO!$L$3:$L$1000)="CONFIRMADO")),ROWS($A$3:A117))),"")</f>
        <v/>
      </c>
      <c r="X117" s="10" t="str">
        <f ca="1">IFERROR(INDEX(MAESTRO!X:X,_xludf.AGGREGATE(15,6,ROW(MAESTRO!$B$3:$B$1000)/((MAESTRO!$B$3:$B$1000="CIVILES")*(UPPER(MAESTRO!$L$3:$L$1000)="CONFIRMADO")),ROWS($A$3:A117))),"")</f>
        <v/>
      </c>
    </row>
    <row r="118" spans="1:24" ht="22.05" customHeight="1">
      <c r="A118" s="18" t="str">
        <f ca="1">IFERROR(INDEX(MAESTRO!A:A,_xludf.AGGREGATE(15,6,ROW(MAESTRO!$B$3:$B$1000)/((MAESTRO!$B$3:$B$1000="CIVILES")*(UPPER(MAESTRO!$L$3:$L$1000)="CONFIRMADO")),ROWS($A$3:A118))),"")</f>
        <v/>
      </c>
      <c r="B118" s="18" t="str">
        <f ca="1">IFERROR(INDEX(MAESTRO!B:B,_xludf.AGGREGATE(15,6,ROW(MAESTRO!$B$3:$B$1000)/((MAESTRO!$B$3:$B$1000="CIVILES")*(UPPER(MAESTRO!$L$3:$L$1000)="CONFIRMADO")),ROWS($A$3:A118))),"")</f>
        <v/>
      </c>
      <c r="C118" s="18" t="str">
        <f ca="1">IFERROR(INDEX(MAESTRO!C:C,_xludf.AGGREGATE(15,6,ROW(MAESTRO!$B$3:$B$1000)/((MAESTRO!$B$3:$B$1000="CIVILES")*(UPPER(MAESTRO!$L$3:$L$1000)="CONFIRMADO")),ROWS($A$3:A118))),"")</f>
        <v/>
      </c>
      <c r="D118" s="18" t="str">
        <f ca="1">IFERROR(INDEX(MAESTRO!D:D,_xludf.AGGREGATE(15,6,ROW(MAESTRO!$B$3:$B$1000)/((MAESTRO!$B$3:$B$1000="CIVILES")*(UPPER(MAESTRO!$L$3:$L$1000)="CONFIRMADO")),ROWS($A$3:A118))),"")</f>
        <v/>
      </c>
      <c r="E118" s="18" t="str">
        <f ca="1">IFERROR(INDEX(MAESTRO!E:E,_xludf.AGGREGATE(15,6,ROW(MAESTRO!$B$3:$B$1000)/((MAESTRO!$B$3:$B$1000="CIVILES")*(UPPER(MAESTRO!$L$3:$L$1000)="CONFIRMADO")),ROWS($A$3:A118))),"")</f>
        <v/>
      </c>
      <c r="F118" s="18" t="str">
        <f ca="1">IFERROR(INDEX(MAESTRO!F:F,_xludf.AGGREGATE(15,6,ROW(MAESTRO!$B$3:$B$1000)/((MAESTRO!$B$3:$B$1000="CIVILES")*(UPPER(MAESTRO!$L$3:$L$1000)="CONFIRMADO")),ROWS($A$3:A118))),"")</f>
        <v/>
      </c>
      <c r="G118" s="18" t="str">
        <f ca="1">IFERROR(INDEX(MAESTRO!G:G,_xludf.AGGREGATE(15,6,ROW(MAESTRO!$B$3:$B$1000)/((MAESTRO!$B$3:$B$1000="CIVILES")*(UPPER(MAESTRO!$L$3:$L$1000)="CONFIRMADO")),ROWS($A$3:A118))),"")</f>
        <v/>
      </c>
      <c r="H118" s="18" t="str">
        <f ca="1">IFERROR(INDEX(MAESTRO!H:H,_xludf.AGGREGATE(15,6,ROW(MAESTRO!$B$3:$B$1000)/((MAESTRO!$B$3:$B$1000="CIVILES")*(UPPER(MAESTRO!$L$3:$L$1000)="CONFIRMADO")),ROWS($A$3:A118))),"")</f>
        <v/>
      </c>
      <c r="I118" s="18" t="str">
        <f ca="1">IFERROR(INDEX(MAESTRO!I:I,_xludf.AGGREGATE(15,6,ROW(MAESTRO!$B$3:$B$1000)/((MAESTRO!$B$3:$B$1000="CIVILES")*(UPPER(MAESTRO!$L$3:$L$1000)="CONFIRMADO")),ROWS($A$3:A118))),"")</f>
        <v/>
      </c>
      <c r="J118" s="18" t="str">
        <f ca="1">IFERROR(INDEX(MAESTRO!J:J,_xludf.AGGREGATE(15,6,ROW(MAESTRO!$B$3:$B$1000)/((MAESTRO!$B$3:$B$1000="CIVILES")*(UPPER(MAESTRO!$L$3:$L$1000)="CONFIRMADO")),ROWS($A$3:A118))),"")</f>
        <v/>
      </c>
      <c r="K118" s="18" t="str">
        <f ca="1">IFERROR(INDEX(MAESTRO!K:K,_xludf.AGGREGATE(15,6,ROW(MAESTRO!$B$3:$B$1000)/((MAESTRO!$B$3:$B$1000="CIVILES")*(UPPER(MAESTRO!$L$3:$L$1000)="CONFIRMADO")),ROWS($A$3:A118))),"")</f>
        <v/>
      </c>
      <c r="L118" s="18" t="str">
        <f ca="1">IFERROR(INDEX(MAESTRO!L:L,_xludf.AGGREGATE(15,6,ROW(MAESTRO!$B$3:$B$1000)/((MAESTRO!$B$3:$B$1000="CIVILES")*(UPPER(MAESTRO!$L$3:$L$1000)="CONFIRMADO")),ROWS($A$3:A118))),"")</f>
        <v/>
      </c>
      <c r="M118" s="18" t="str">
        <f ca="1">IFERROR(INDEX(MAESTRO!M:M,_xludf.AGGREGATE(15,6,ROW(MAESTRO!$B$3:$B$1000)/((MAESTRO!$B$3:$B$1000="CIVILES")*(UPPER(MAESTRO!$L$3:$L$1000)="CONFIRMADO")),ROWS($A$3:A118))),"")</f>
        <v/>
      </c>
      <c r="N118" s="18" t="str">
        <f ca="1">IFERROR(INDEX(MAESTRO!N:N,_xludf.AGGREGATE(15,6,ROW(MAESTRO!$B$3:$B$1000)/((MAESTRO!$B$3:$B$1000="CIVILES")*(UPPER(MAESTRO!$L$3:$L$1000)="CONFIRMADO")),ROWS($A$3:A118))),"")</f>
        <v/>
      </c>
      <c r="O118" s="18" t="str">
        <f ca="1">IFERROR(INDEX(MAESTRO!O:O,_xludf.AGGREGATE(15,6,ROW(MAESTRO!$B$3:$B$1000)/((MAESTRO!$B$3:$B$1000="CIVILES")*(UPPER(MAESTRO!$L$3:$L$1000)="CONFIRMADO")),ROWS($A$3:A118))),"")</f>
        <v/>
      </c>
      <c r="P118" s="18" t="str">
        <f ca="1">IFERROR(INDEX(MAESTRO!P:P,_xludf.AGGREGATE(15,6,ROW(MAESTRO!$B$3:$B$1000)/((MAESTRO!$B$3:$B$1000="CIVILES")*(UPPER(MAESTRO!$L$3:$L$1000)="CONFIRMADO")),ROWS($A$3:A118))),"")</f>
        <v/>
      </c>
      <c r="Q118" s="18" t="str">
        <f ca="1">IFERROR(INDEX(MAESTRO!Q:Q,_xludf.AGGREGATE(15,6,ROW(MAESTRO!$B$3:$B$1000)/((MAESTRO!$B$3:$B$1000="CIVILES")*(UPPER(MAESTRO!$L$3:$L$1000)="CONFIRMADO")),ROWS($A$3:A118))),"")</f>
        <v/>
      </c>
      <c r="R118" s="18" t="str">
        <f ca="1">IFERROR(INDEX(MAESTRO!R:R,_xludf.AGGREGATE(15,6,ROW(MAESTRO!$B$3:$B$1000)/((MAESTRO!$B$3:$B$1000="CIVILES")*(UPPER(MAESTRO!$L$3:$L$1000)="CONFIRMADO")),ROWS($A$3:A118))),"")</f>
        <v/>
      </c>
      <c r="S118" s="18" t="str">
        <f ca="1">IFERROR(INDEX(MAESTRO!S:S,_xludf.AGGREGATE(15,6,ROW(MAESTRO!$B$3:$B$1000)/((MAESTRO!$B$3:$B$1000="CIVILES")*(UPPER(MAESTRO!$L$3:$L$1000)="CONFIRMADO")),ROWS($A$3:A118))),"")</f>
        <v/>
      </c>
      <c r="T118" s="18" t="str">
        <f ca="1">IFERROR(INDEX(MAESTRO!T:T,_xludf.AGGREGATE(15,6,ROW(MAESTRO!$B$3:$B$1000)/((MAESTRO!$B$3:$B$1000="CIVILES")*(UPPER(MAESTRO!$L$3:$L$1000)="CONFIRMADO")),ROWS($A$3:A118))),"")</f>
        <v/>
      </c>
      <c r="U118" s="18" t="str">
        <f ca="1">IFERROR(INDEX(MAESTRO!U:U,_xludf.AGGREGATE(15,6,ROW(MAESTRO!$B$3:$B$1000)/((MAESTRO!$B$3:$B$1000="CIVILES")*(UPPER(MAESTRO!$L$3:$L$1000)="CONFIRMADO")),ROWS($A$3:A118))),"")</f>
        <v/>
      </c>
      <c r="V118" s="18" t="str">
        <f ca="1">IFERROR(INDEX(MAESTRO!V:V,_xludf.AGGREGATE(15,6,ROW(MAESTRO!$B$3:$B$1000)/((MAESTRO!$B$3:$B$1000="CIVILES")*(UPPER(MAESTRO!$L$3:$L$1000)="CONFIRMADO")),ROWS($A$3:A118))),"")</f>
        <v/>
      </c>
      <c r="W118" s="18" t="str">
        <f ca="1">IFERROR(INDEX(MAESTRO!W:W,_xludf.AGGREGATE(15,6,ROW(MAESTRO!$B$3:$B$1000)/((MAESTRO!$B$3:$B$1000="CIVILES")*(UPPER(MAESTRO!$L$3:$L$1000)="CONFIRMADO")),ROWS($A$3:A118))),"")</f>
        <v/>
      </c>
      <c r="X118" s="18" t="str">
        <f ca="1">IFERROR(INDEX(MAESTRO!X:X,_xludf.AGGREGATE(15,6,ROW(MAESTRO!$B$3:$B$1000)/((MAESTRO!$B$3:$B$1000="CIVILES")*(UPPER(MAESTRO!$L$3:$L$1000)="CONFIRMADO")),ROWS($A$3:A118))),"")</f>
        <v/>
      </c>
    </row>
    <row r="119" spans="1:24" ht="22.05" customHeight="1">
      <c r="A119" s="10" t="str">
        <f ca="1">IFERROR(INDEX(MAESTRO!A:A,_xludf.AGGREGATE(15,6,ROW(MAESTRO!$B$3:$B$1000)/((MAESTRO!$B$3:$B$1000="CIVILES")*(UPPER(MAESTRO!$L$3:$L$1000)="CONFIRMADO")),ROWS($A$3:A119))),"")</f>
        <v/>
      </c>
      <c r="B119" s="10" t="str">
        <f ca="1">IFERROR(INDEX(MAESTRO!B:B,_xludf.AGGREGATE(15,6,ROW(MAESTRO!$B$3:$B$1000)/((MAESTRO!$B$3:$B$1000="CIVILES")*(UPPER(MAESTRO!$L$3:$L$1000)="CONFIRMADO")),ROWS($A$3:A119))),"")</f>
        <v/>
      </c>
      <c r="C119" s="10" t="str">
        <f ca="1">IFERROR(INDEX(MAESTRO!C:C,_xludf.AGGREGATE(15,6,ROW(MAESTRO!$B$3:$B$1000)/((MAESTRO!$B$3:$B$1000="CIVILES")*(UPPER(MAESTRO!$L$3:$L$1000)="CONFIRMADO")),ROWS($A$3:A119))),"")</f>
        <v/>
      </c>
      <c r="D119" s="10" t="str">
        <f ca="1">IFERROR(INDEX(MAESTRO!D:D,_xludf.AGGREGATE(15,6,ROW(MAESTRO!$B$3:$B$1000)/((MAESTRO!$B$3:$B$1000="CIVILES")*(UPPER(MAESTRO!$L$3:$L$1000)="CONFIRMADO")),ROWS($A$3:A119))),"")</f>
        <v/>
      </c>
      <c r="E119" s="10" t="str">
        <f ca="1">IFERROR(INDEX(MAESTRO!E:E,_xludf.AGGREGATE(15,6,ROW(MAESTRO!$B$3:$B$1000)/((MAESTRO!$B$3:$B$1000="CIVILES")*(UPPER(MAESTRO!$L$3:$L$1000)="CONFIRMADO")),ROWS($A$3:A119))),"")</f>
        <v/>
      </c>
      <c r="F119" s="10" t="str">
        <f ca="1">IFERROR(INDEX(MAESTRO!F:F,_xludf.AGGREGATE(15,6,ROW(MAESTRO!$B$3:$B$1000)/((MAESTRO!$B$3:$B$1000="CIVILES")*(UPPER(MAESTRO!$L$3:$L$1000)="CONFIRMADO")),ROWS($A$3:A119))),"")</f>
        <v/>
      </c>
      <c r="G119" s="10" t="str">
        <f ca="1">IFERROR(INDEX(MAESTRO!G:G,_xludf.AGGREGATE(15,6,ROW(MAESTRO!$B$3:$B$1000)/((MAESTRO!$B$3:$B$1000="CIVILES")*(UPPER(MAESTRO!$L$3:$L$1000)="CONFIRMADO")),ROWS($A$3:A119))),"")</f>
        <v/>
      </c>
      <c r="H119" s="10" t="str">
        <f ca="1">IFERROR(INDEX(MAESTRO!H:H,_xludf.AGGREGATE(15,6,ROW(MAESTRO!$B$3:$B$1000)/((MAESTRO!$B$3:$B$1000="CIVILES")*(UPPER(MAESTRO!$L$3:$L$1000)="CONFIRMADO")),ROWS($A$3:A119))),"")</f>
        <v/>
      </c>
      <c r="I119" s="10" t="str">
        <f ca="1">IFERROR(INDEX(MAESTRO!I:I,_xludf.AGGREGATE(15,6,ROW(MAESTRO!$B$3:$B$1000)/((MAESTRO!$B$3:$B$1000="CIVILES")*(UPPER(MAESTRO!$L$3:$L$1000)="CONFIRMADO")),ROWS($A$3:A119))),"")</f>
        <v/>
      </c>
      <c r="J119" s="10" t="str">
        <f ca="1">IFERROR(INDEX(MAESTRO!J:J,_xludf.AGGREGATE(15,6,ROW(MAESTRO!$B$3:$B$1000)/((MAESTRO!$B$3:$B$1000="CIVILES")*(UPPER(MAESTRO!$L$3:$L$1000)="CONFIRMADO")),ROWS($A$3:A119))),"")</f>
        <v/>
      </c>
      <c r="K119" s="10" t="str">
        <f ca="1">IFERROR(INDEX(MAESTRO!K:K,_xludf.AGGREGATE(15,6,ROW(MAESTRO!$B$3:$B$1000)/((MAESTRO!$B$3:$B$1000="CIVILES")*(UPPER(MAESTRO!$L$3:$L$1000)="CONFIRMADO")),ROWS($A$3:A119))),"")</f>
        <v/>
      </c>
      <c r="L119" s="10" t="str">
        <f ca="1">IFERROR(INDEX(MAESTRO!L:L,_xludf.AGGREGATE(15,6,ROW(MAESTRO!$B$3:$B$1000)/((MAESTRO!$B$3:$B$1000="CIVILES")*(UPPER(MAESTRO!$L$3:$L$1000)="CONFIRMADO")),ROWS($A$3:A119))),"")</f>
        <v/>
      </c>
      <c r="M119" s="10" t="str">
        <f ca="1">IFERROR(INDEX(MAESTRO!M:M,_xludf.AGGREGATE(15,6,ROW(MAESTRO!$B$3:$B$1000)/((MAESTRO!$B$3:$B$1000="CIVILES")*(UPPER(MAESTRO!$L$3:$L$1000)="CONFIRMADO")),ROWS($A$3:A119))),"")</f>
        <v/>
      </c>
      <c r="N119" s="10" t="str">
        <f ca="1">IFERROR(INDEX(MAESTRO!N:N,_xludf.AGGREGATE(15,6,ROW(MAESTRO!$B$3:$B$1000)/((MAESTRO!$B$3:$B$1000="CIVILES")*(UPPER(MAESTRO!$L$3:$L$1000)="CONFIRMADO")),ROWS($A$3:A119))),"")</f>
        <v/>
      </c>
      <c r="O119" s="10" t="str">
        <f ca="1">IFERROR(INDEX(MAESTRO!O:O,_xludf.AGGREGATE(15,6,ROW(MAESTRO!$B$3:$B$1000)/((MAESTRO!$B$3:$B$1000="CIVILES")*(UPPER(MAESTRO!$L$3:$L$1000)="CONFIRMADO")),ROWS($A$3:A119))),"")</f>
        <v/>
      </c>
      <c r="P119" s="10" t="str">
        <f ca="1">IFERROR(INDEX(MAESTRO!P:P,_xludf.AGGREGATE(15,6,ROW(MAESTRO!$B$3:$B$1000)/((MAESTRO!$B$3:$B$1000="CIVILES")*(UPPER(MAESTRO!$L$3:$L$1000)="CONFIRMADO")),ROWS($A$3:A119))),"")</f>
        <v/>
      </c>
      <c r="Q119" s="10" t="str">
        <f ca="1">IFERROR(INDEX(MAESTRO!Q:Q,_xludf.AGGREGATE(15,6,ROW(MAESTRO!$B$3:$B$1000)/((MAESTRO!$B$3:$B$1000="CIVILES")*(UPPER(MAESTRO!$L$3:$L$1000)="CONFIRMADO")),ROWS($A$3:A119))),"")</f>
        <v/>
      </c>
      <c r="R119" s="10" t="str">
        <f ca="1">IFERROR(INDEX(MAESTRO!R:R,_xludf.AGGREGATE(15,6,ROW(MAESTRO!$B$3:$B$1000)/((MAESTRO!$B$3:$B$1000="CIVILES")*(UPPER(MAESTRO!$L$3:$L$1000)="CONFIRMADO")),ROWS($A$3:A119))),"")</f>
        <v/>
      </c>
      <c r="S119" s="10" t="str">
        <f ca="1">IFERROR(INDEX(MAESTRO!S:S,_xludf.AGGREGATE(15,6,ROW(MAESTRO!$B$3:$B$1000)/((MAESTRO!$B$3:$B$1000="CIVILES")*(UPPER(MAESTRO!$L$3:$L$1000)="CONFIRMADO")),ROWS($A$3:A119))),"")</f>
        <v/>
      </c>
      <c r="T119" s="10" t="str">
        <f ca="1">IFERROR(INDEX(MAESTRO!T:T,_xludf.AGGREGATE(15,6,ROW(MAESTRO!$B$3:$B$1000)/((MAESTRO!$B$3:$B$1000="CIVILES")*(UPPER(MAESTRO!$L$3:$L$1000)="CONFIRMADO")),ROWS($A$3:A119))),"")</f>
        <v/>
      </c>
      <c r="U119" s="10" t="str">
        <f ca="1">IFERROR(INDEX(MAESTRO!U:U,_xludf.AGGREGATE(15,6,ROW(MAESTRO!$B$3:$B$1000)/((MAESTRO!$B$3:$B$1000="CIVILES")*(UPPER(MAESTRO!$L$3:$L$1000)="CONFIRMADO")),ROWS($A$3:A119))),"")</f>
        <v/>
      </c>
      <c r="V119" s="10" t="str">
        <f ca="1">IFERROR(INDEX(MAESTRO!V:V,_xludf.AGGREGATE(15,6,ROW(MAESTRO!$B$3:$B$1000)/((MAESTRO!$B$3:$B$1000="CIVILES")*(UPPER(MAESTRO!$L$3:$L$1000)="CONFIRMADO")),ROWS($A$3:A119))),"")</f>
        <v/>
      </c>
      <c r="W119" s="10" t="str">
        <f ca="1">IFERROR(INDEX(MAESTRO!W:W,_xludf.AGGREGATE(15,6,ROW(MAESTRO!$B$3:$B$1000)/((MAESTRO!$B$3:$B$1000="CIVILES")*(UPPER(MAESTRO!$L$3:$L$1000)="CONFIRMADO")),ROWS($A$3:A119))),"")</f>
        <v/>
      </c>
      <c r="X119" s="10" t="str">
        <f ca="1">IFERROR(INDEX(MAESTRO!X:X,_xludf.AGGREGATE(15,6,ROW(MAESTRO!$B$3:$B$1000)/((MAESTRO!$B$3:$B$1000="CIVILES")*(UPPER(MAESTRO!$L$3:$L$1000)="CONFIRMADO")),ROWS($A$3:A119))),"")</f>
        <v/>
      </c>
    </row>
    <row r="120" spans="1:24" ht="22.05" customHeight="1">
      <c r="A120" s="18" t="str">
        <f ca="1">IFERROR(INDEX(MAESTRO!A:A,_xludf.AGGREGATE(15,6,ROW(MAESTRO!$B$3:$B$1000)/((MAESTRO!$B$3:$B$1000="CIVILES")*(UPPER(MAESTRO!$L$3:$L$1000)="CONFIRMADO")),ROWS($A$3:A120))),"")</f>
        <v/>
      </c>
      <c r="B120" s="18" t="str">
        <f ca="1">IFERROR(INDEX(MAESTRO!B:B,_xludf.AGGREGATE(15,6,ROW(MAESTRO!$B$3:$B$1000)/((MAESTRO!$B$3:$B$1000="CIVILES")*(UPPER(MAESTRO!$L$3:$L$1000)="CONFIRMADO")),ROWS($A$3:A120))),"")</f>
        <v/>
      </c>
      <c r="C120" s="18" t="str">
        <f ca="1">IFERROR(INDEX(MAESTRO!C:C,_xludf.AGGREGATE(15,6,ROW(MAESTRO!$B$3:$B$1000)/((MAESTRO!$B$3:$B$1000="CIVILES")*(UPPER(MAESTRO!$L$3:$L$1000)="CONFIRMADO")),ROWS($A$3:A120))),"")</f>
        <v/>
      </c>
      <c r="D120" s="18" t="str">
        <f ca="1">IFERROR(INDEX(MAESTRO!D:D,_xludf.AGGREGATE(15,6,ROW(MAESTRO!$B$3:$B$1000)/((MAESTRO!$B$3:$B$1000="CIVILES")*(UPPER(MAESTRO!$L$3:$L$1000)="CONFIRMADO")),ROWS($A$3:A120))),"")</f>
        <v/>
      </c>
      <c r="E120" s="18" t="str">
        <f ca="1">IFERROR(INDEX(MAESTRO!E:E,_xludf.AGGREGATE(15,6,ROW(MAESTRO!$B$3:$B$1000)/((MAESTRO!$B$3:$B$1000="CIVILES")*(UPPER(MAESTRO!$L$3:$L$1000)="CONFIRMADO")),ROWS($A$3:A120))),"")</f>
        <v/>
      </c>
      <c r="F120" s="18" t="str">
        <f ca="1">IFERROR(INDEX(MAESTRO!F:F,_xludf.AGGREGATE(15,6,ROW(MAESTRO!$B$3:$B$1000)/((MAESTRO!$B$3:$B$1000="CIVILES")*(UPPER(MAESTRO!$L$3:$L$1000)="CONFIRMADO")),ROWS($A$3:A120))),"")</f>
        <v/>
      </c>
      <c r="G120" s="18" t="str">
        <f ca="1">IFERROR(INDEX(MAESTRO!G:G,_xludf.AGGREGATE(15,6,ROW(MAESTRO!$B$3:$B$1000)/((MAESTRO!$B$3:$B$1000="CIVILES")*(UPPER(MAESTRO!$L$3:$L$1000)="CONFIRMADO")),ROWS($A$3:A120))),"")</f>
        <v/>
      </c>
      <c r="H120" s="18" t="str">
        <f ca="1">IFERROR(INDEX(MAESTRO!H:H,_xludf.AGGREGATE(15,6,ROW(MAESTRO!$B$3:$B$1000)/((MAESTRO!$B$3:$B$1000="CIVILES")*(UPPER(MAESTRO!$L$3:$L$1000)="CONFIRMADO")),ROWS($A$3:A120))),"")</f>
        <v/>
      </c>
      <c r="I120" s="18" t="str">
        <f ca="1">IFERROR(INDEX(MAESTRO!I:I,_xludf.AGGREGATE(15,6,ROW(MAESTRO!$B$3:$B$1000)/((MAESTRO!$B$3:$B$1000="CIVILES")*(UPPER(MAESTRO!$L$3:$L$1000)="CONFIRMADO")),ROWS($A$3:A120))),"")</f>
        <v/>
      </c>
      <c r="J120" s="18" t="str">
        <f ca="1">IFERROR(INDEX(MAESTRO!J:J,_xludf.AGGREGATE(15,6,ROW(MAESTRO!$B$3:$B$1000)/((MAESTRO!$B$3:$B$1000="CIVILES")*(UPPER(MAESTRO!$L$3:$L$1000)="CONFIRMADO")),ROWS($A$3:A120))),"")</f>
        <v/>
      </c>
      <c r="K120" s="18" t="str">
        <f ca="1">IFERROR(INDEX(MAESTRO!K:K,_xludf.AGGREGATE(15,6,ROW(MAESTRO!$B$3:$B$1000)/((MAESTRO!$B$3:$B$1000="CIVILES")*(UPPER(MAESTRO!$L$3:$L$1000)="CONFIRMADO")),ROWS($A$3:A120))),"")</f>
        <v/>
      </c>
      <c r="L120" s="18" t="str">
        <f ca="1">IFERROR(INDEX(MAESTRO!L:L,_xludf.AGGREGATE(15,6,ROW(MAESTRO!$B$3:$B$1000)/((MAESTRO!$B$3:$B$1000="CIVILES")*(UPPER(MAESTRO!$L$3:$L$1000)="CONFIRMADO")),ROWS($A$3:A120))),"")</f>
        <v/>
      </c>
      <c r="M120" s="18" t="str">
        <f ca="1">IFERROR(INDEX(MAESTRO!M:M,_xludf.AGGREGATE(15,6,ROW(MAESTRO!$B$3:$B$1000)/((MAESTRO!$B$3:$B$1000="CIVILES")*(UPPER(MAESTRO!$L$3:$L$1000)="CONFIRMADO")),ROWS($A$3:A120))),"")</f>
        <v/>
      </c>
      <c r="N120" s="18" t="str">
        <f ca="1">IFERROR(INDEX(MAESTRO!N:N,_xludf.AGGREGATE(15,6,ROW(MAESTRO!$B$3:$B$1000)/((MAESTRO!$B$3:$B$1000="CIVILES")*(UPPER(MAESTRO!$L$3:$L$1000)="CONFIRMADO")),ROWS($A$3:A120))),"")</f>
        <v/>
      </c>
      <c r="O120" s="18" t="str">
        <f ca="1">IFERROR(INDEX(MAESTRO!O:O,_xludf.AGGREGATE(15,6,ROW(MAESTRO!$B$3:$B$1000)/((MAESTRO!$B$3:$B$1000="CIVILES")*(UPPER(MAESTRO!$L$3:$L$1000)="CONFIRMADO")),ROWS($A$3:A120))),"")</f>
        <v/>
      </c>
      <c r="P120" s="18" t="str">
        <f ca="1">IFERROR(INDEX(MAESTRO!P:P,_xludf.AGGREGATE(15,6,ROW(MAESTRO!$B$3:$B$1000)/((MAESTRO!$B$3:$B$1000="CIVILES")*(UPPER(MAESTRO!$L$3:$L$1000)="CONFIRMADO")),ROWS($A$3:A120))),"")</f>
        <v/>
      </c>
      <c r="Q120" s="18" t="str">
        <f ca="1">IFERROR(INDEX(MAESTRO!Q:Q,_xludf.AGGREGATE(15,6,ROW(MAESTRO!$B$3:$B$1000)/((MAESTRO!$B$3:$B$1000="CIVILES")*(UPPER(MAESTRO!$L$3:$L$1000)="CONFIRMADO")),ROWS($A$3:A120))),"")</f>
        <v/>
      </c>
      <c r="R120" s="18" t="str">
        <f ca="1">IFERROR(INDEX(MAESTRO!R:R,_xludf.AGGREGATE(15,6,ROW(MAESTRO!$B$3:$B$1000)/((MAESTRO!$B$3:$B$1000="CIVILES")*(UPPER(MAESTRO!$L$3:$L$1000)="CONFIRMADO")),ROWS($A$3:A120))),"")</f>
        <v/>
      </c>
      <c r="S120" s="18" t="str">
        <f ca="1">IFERROR(INDEX(MAESTRO!S:S,_xludf.AGGREGATE(15,6,ROW(MAESTRO!$B$3:$B$1000)/((MAESTRO!$B$3:$B$1000="CIVILES")*(UPPER(MAESTRO!$L$3:$L$1000)="CONFIRMADO")),ROWS($A$3:A120))),"")</f>
        <v/>
      </c>
      <c r="T120" s="18" t="str">
        <f ca="1">IFERROR(INDEX(MAESTRO!T:T,_xludf.AGGREGATE(15,6,ROW(MAESTRO!$B$3:$B$1000)/((MAESTRO!$B$3:$B$1000="CIVILES")*(UPPER(MAESTRO!$L$3:$L$1000)="CONFIRMADO")),ROWS($A$3:A120))),"")</f>
        <v/>
      </c>
      <c r="U120" s="18" t="str">
        <f ca="1">IFERROR(INDEX(MAESTRO!U:U,_xludf.AGGREGATE(15,6,ROW(MAESTRO!$B$3:$B$1000)/((MAESTRO!$B$3:$B$1000="CIVILES")*(UPPER(MAESTRO!$L$3:$L$1000)="CONFIRMADO")),ROWS($A$3:A120))),"")</f>
        <v/>
      </c>
      <c r="V120" s="18" t="str">
        <f ca="1">IFERROR(INDEX(MAESTRO!V:V,_xludf.AGGREGATE(15,6,ROW(MAESTRO!$B$3:$B$1000)/((MAESTRO!$B$3:$B$1000="CIVILES")*(UPPER(MAESTRO!$L$3:$L$1000)="CONFIRMADO")),ROWS($A$3:A120))),"")</f>
        <v/>
      </c>
      <c r="W120" s="18" t="str">
        <f ca="1">IFERROR(INDEX(MAESTRO!W:W,_xludf.AGGREGATE(15,6,ROW(MAESTRO!$B$3:$B$1000)/((MAESTRO!$B$3:$B$1000="CIVILES")*(UPPER(MAESTRO!$L$3:$L$1000)="CONFIRMADO")),ROWS($A$3:A120))),"")</f>
        <v/>
      </c>
      <c r="X120" s="18" t="str">
        <f ca="1">IFERROR(INDEX(MAESTRO!X:X,_xludf.AGGREGATE(15,6,ROW(MAESTRO!$B$3:$B$1000)/((MAESTRO!$B$3:$B$1000="CIVILES")*(UPPER(MAESTRO!$L$3:$L$1000)="CONFIRMADO")),ROWS($A$3:A120))),"")</f>
        <v/>
      </c>
    </row>
    <row r="121" spans="1:24" ht="22.05" customHeight="1">
      <c r="A121" s="10" t="str">
        <f ca="1">IFERROR(INDEX(MAESTRO!A:A,_xludf.AGGREGATE(15,6,ROW(MAESTRO!$B$3:$B$1000)/((MAESTRO!$B$3:$B$1000="CIVILES")*(UPPER(MAESTRO!$L$3:$L$1000)="CONFIRMADO")),ROWS($A$3:A121))),"")</f>
        <v/>
      </c>
      <c r="B121" s="10" t="str">
        <f ca="1">IFERROR(INDEX(MAESTRO!B:B,_xludf.AGGREGATE(15,6,ROW(MAESTRO!$B$3:$B$1000)/((MAESTRO!$B$3:$B$1000="CIVILES")*(UPPER(MAESTRO!$L$3:$L$1000)="CONFIRMADO")),ROWS($A$3:A121))),"")</f>
        <v/>
      </c>
      <c r="C121" s="10" t="str">
        <f ca="1">IFERROR(INDEX(MAESTRO!C:C,_xludf.AGGREGATE(15,6,ROW(MAESTRO!$B$3:$B$1000)/((MAESTRO!$B$3:$B$1000="CIVILES")*(UPPER(MAESTRO!$L$3:$L$1000)="CONFIRMADO")),ROWS($A$3:A121))),"")</f>
        <v/>
      </c>
      <c r="D121" s="10" t="str">
        <f ca="1">IFERROR(INDEX(MAESTRO!D:D,_xludf.AGGREGATE(15,6,ROW(MAESTRO!$B$3:$B$1000)/((MAESTRO!$B$3:$B$1000="CIVILES")*(UPPER(MAESTRO!$L$3:$L$1000)="CONFIRMADO")),ROWS($A$3:A121))),"")</f>
        <v/>
      </c>
      <c r="E121" s="10" t="str">
        <f ca="1">IFERROR(INDEX(MAESTRO!E:E,_xludf.AGGREGATE(15,6,ROW(MAESTRO!$B$3:$B$1000)/((MAESTRO!$B$3:$B$1000="CIVILES")*(UPPER(MAESTRO!$L$3:$L$1000)="CONFIRMADO")),ROWS($A$3:A121))),"")</f>
        <v/>
      </c>
      <c r="F121" s="10" t="str">
        <f ca="1">IFERROR(INDEX(MAESTRO!F:F,_xludf.AGGREGATE(15,6,ROW(MAESTRO!$B$3:$B$1000)/((MAESTRO!$B$3:$B$1000="CIVILES")*(UPPER(MAESTRO!$L$3:$L$1000)="CONFIRMADO")),ROWS($A$3:A121))),"")</f>
        <v/>
      </c>
      <c r="G121" s="10" t="str">
        <f ca="1">IFERROR(INDEX(MAESTRO!G:G,_xludf.AGGREGATE(15,6,ROW(MAESTRO!$B$3:$B$1000)/((MAESTRO!$B$3:$B$1000="CIVILES")*(UPPER(MAESTRO!$L$3:$L$1000)="CONFIRMADO")),ROWS($A$3:A121))),"")</f>
        <v/>
      </c>
      <c r="H121" s="10" t="str">
        <f ca="1">IFERROR(INDEX(MAESTRO!H:H,_xludf.AGGREGATE(15,6,ROW(MAESTRO!$B$3:$B$1000)/((MAESTRO!$B$3:$B$1000="CIVILES")*(UPPER(MAESTRO!$L$3:$L$1000)="CONFIRMADO")),ROWS($A$3:A121))),"")</f>
        <v/>
      </c>
      <c r="I121" s="10" t="str">
        <f ca="1">IFERROR(INDEX(MAESTRO!I:I,_xludf.AGGREGATE(15,6,ROW(MAESTRO!$B$3:$B$1000)/((MAESTRO!$B$3:$B$1000="CIVILES")*(UPPER(MAESTRO!$L$3:$L$1000)="CONFIRMADO")),ROWS($A$3:A121))),"")</f>
        <v/>
      </c>
      <c r="J121" s="10" t="str">
        <f ca="1">IFERROR(INDEX(MAESTRO!J:J,_xludf.AGGREGATE(15,6,ROW(MAESTRO!$B$3:$B$1000)/((MAESTRO!$B$3:$B$1000="CIVILES")*(UPPER(MAESTRO!$L$3:$L$1000)="CONFIRMADO")),ROWS($A$3:A121))),"")</f>
        <v/>
      </c>
      <c r="K121" s="10" t="str">
        <f ca="1">IFERROR(INDEX(MAESTRO!K:K,_xludf.AGGREGATE(15,6,ROW(MAESTRO!$B$3:$B$1000)/((MAESTRO!$B$3:$B$1000="CIVILES")*(UPPER(MAESTRO!$L$3:$L$1000)="CONFIRMADO")),ROWS($A$3:A121))),"")</f>
        <v/>
      </c>
      <c r="L121" s="10" t="str">
        <f ca="1">IFERROR(INDEX(MAESTRO!L:L,_xludf.AGGREGATE(15,6,ROW(MAESTRO!$B$3:$B$1000)/((MAESTRO!$B$3:$B$1000="CIVILES")*(UPPER(MAESTRO!$L$3:$L$1000)="CONFIRMADO")),ROWS($A$3:A121))),"")</f>
        <v/>
      </c>
      <c r="M121" s="10" t="str">
        <f ca="1">IFERROR(INDEX(MAESTRO!M:M,_xludf.AGGREGATE(15,6,ROW(MAESTRO!$B$3:$B$1000)/((MAESTRO!$B$3:$B$1000="CIVILES")*(UPPER(MAESTRO!$L$3:$L$1000)="CONFIRMADO")),ROWS($A$3:A121))),"")</f>
        <v/>
      </c>
      <c r="N121" s="10" t="str">
        <f ca="1">IFERROR(INDEX(MAESTRO!N:N,_xludf.AGGREGATE(15,6,ROW(MAESTRO!$B$3:$B$1000)/((MAESTRO!$B$3:$B$1000="CIVILES")*(UPPER(MAESTRO!$L$3:$L$1000)="CONFIRMADO")),ROWS($A$3:A121))),"")</f>
        <v/>
      </c>
      <c r="O121" s="10" t="str">
        <f ca="1">IFERROR(INDEX(MAESTRO!O:O,_xludf.AGGREGATE(15,6,ROW(MAESTRO!$B$3:$B$1000)/((MAESTRO!$B$3:$B$1000="CIVILES")*(UPPER(MAESTRO!$L$3:$L$1000)="CONFIRMADO")),ROWS($A$3:A121))),"")</f>
        <v/>
      </c>
      <c r="P121" s="10" t="str">
        <f ca="1">IFERROR(INDEX(MAESTRO!P:P,_xludf.AGGREGATE(15,6,ROW(MAESTRO!$B$3:$B$1000)/((MAESTRO!$B$3:$B$1000="CIVILES")*(UPPER(MAESTRO!$L$3:$L$1000)="CONFIRMADO")),ROWS($A$3:A121))),"")</f>
        <v/>
      </c>
      <c r="Q121" s="10" t="str">
        <f ca="1">IFERROR(INDEX(MAESTRO!Q:Q,_xludf.AGGREGATE(15,6,ROW(MAESTRO!$B$3:$B$1000)/((MAESTRO!$B$3:$B$1000="CIVILES")*(UPPER(MAESTRO!$L$3:$L$1000)="CONFIRMADO")),ROWS($A$3:A121))),"")</f>
        <v/>
      </c>
      <c r="R121" s="10" t="str">
        <f ca="1">IFERROR(INDEX(MAESTRO!R:R,_xludf.AGGREGATE(15,6,ROW(MAESTRO!$B$3:$B$1000)/((MAESTRO!$B$3:$B$1000="CIVILES")*(UPPER(MAESTRO!$L$3:$L$1000)="CONFIRMADO")),ROWS($A$3:A121))),"")</f>
        <v/>
      </c>
      <c r="S121" s="10" t="str">
        <f ca="1">IFERROR(INDEX(MAESTRO!S:S,_xludf.AGGREGATE(15,6,ROW(MAESTRO!$B$3:$B$1000)/((MAESTRO!$B$3:$B$1000="CIVILES")*(UPPER(MAESTRO!$L$3:$L$1000)="CONFIRMADO")),ROWS($A$3:A121))),"")</f>
        <v/>
      </c>
      <c r="T121" s="10" t="str">
        <f ca="1">IFERROR(INDEX(MAESTRO!T:T,_xludf.AGGREGATE(15,6,ROW(MAESTRO!$B$3:$B$1000)/((MAESTRO!$B$3:$B$1000="CIVILES")*(UPPER(MAESTRO!$L$3:$L$1000)="CONFIRMADO")),ROWS($A$3:A121))),"")</f>
        <v/>
      </c>
      <c r="U121" s="10" t="str">
        <f ca="1">IFERROR(INDEX(MAESTRO!U:U,_xludf.AGGREGATE(15,6,ROW(MAESTRO!$B$3:$B$1000)/((MAESTRO!$B$3:$B$1000="CIVILES")*(UPPER(MAESTRO!$L$3:$L$1000)="CONFIRMADO")),ROWS($A$3:A121))),"")</f>
        <v/>
      </c>
      <c r="V121" s="10" t="str">
        <f ca="1">IFERROR(INDEX(MAESTRO!V:V,_xludf.AGGREGATE(15,6,ROW(MAESTRO!$B$3:$B$1000)/((MAESTRO!$B$3:$B$1000="CIVILES")*(UPPER(MAESTRO!$L$3:$L$1000)="CONFIRMADO")),ROWS($A$3:A121))),"")</f>
        <v/>
      </c>
      <c r="W121" s="10" t="str">
        <f ca="1">IFERROR(INDEX(MAESTRO!W:W,_xludf.AGGREGATE(15,6,ROW(MAESTRO!$B$3:$B$1000)/((MAESTRO!$B$3:$B$1000="CIVILES")*(UPPER(MAESTRO!$L$3:$L$1000)="CONFIRMADO")),ROWS($A$3:A121))),"")</f>
        <v/>
      </c>
      <c r="X121" s="10" t="str">
        <f ca="1">IFERROR(INDEX(MAESTRO!X:X,_xludf.AGGREGATE(15,6,ROW(MAESTRO!$B$3:$B$1000)/((MAESTRO!$B$3:$B$1000="CIVILES")*(UPPER(MAESTRO!$L$3:$L$1000)="CONFIRMADO")),ROWS($A$3:A121))),"")</f>
        <v/>
      </c>
    </row>
    <row r="122" spans="1:24" ht="22.05" customHeight="1">
      <c r="A122" s="18" t="str">
        <f ca="1">IFERROR(INDEX(MAESTRO!A:A,_xludf.AGGREGATE(15,6,ROW(MAESTRO!$B$3:$B$1000)/((MAESTRO!$B$3:$B$1000="CIVILES")*(UPPER(MAESTRO!$L$3:$L$1000)="CONFIRMADO")),ROWS($A$3:A122))),"")</f>
        <v/>
      </c>
      <c r="B122" s="18" t="str">
        <f ca="1">IFERROR(INDEX(MAESTRO!B:B,_xludf.AGGREGATE(15,6,ROW(MAESTRO!$B$3:$B$1000)/((MAESTRO!$B$3:$B$1000="CIVILES")*(UPPER(MAESTRO!$L$3:$L$1000)="CONFIRMADO")),ROWS($A$3:A122))),"")</f>
        <v/>
      </c>
      <c r="C122" s="18" t="str">
        <f ca="1">IFERROR(INDEX(MAESTRO!C:C,_xludf.AGGREGATE(15,6,ROW(MAESTRO!$B$3:$B$1000)/((MAESTRO!$B$3:$B$1000="CIVILES")*(UPPER(MAESTRO!$L$3:$L$1000)="CONFIRMADO")),ROWS($A$3:A122))),"")</f>
        <v/>
      </c>
      <c r="D122" s="18" t="str">
        <f ca="1">IFERROR(INDEX(MAESTRO!D:D,_xludf.AGGREGATE(15,6,ROW(MAESTRO!$B$3:$B$1000)/((MAESTRO!$B$3:$B$1000="CIVILES")*(UPPER(MAESTRO!$L$3:$L$1000)="CONFIRMADO")),ROWS($A$3:A122))),"")</f>
        <v/>
      </c>
      <c r="E122" s="18" t="str">
        <f ca="1">IFERROR(INDEX(MAESTRO!E:E,_xludf.AGGREGATE(15,6,ROW(MAESTRO!$B$3:$B$1000)/((MAESTRO!$B$3:$B$1000="CIVILES")*(UPPER(MAESTRO!$L$3:$L$1000)="CONFIRMADO")),ROWS($A$3:A122))),"")</f>
        <v/>
      </c>
      <c r="F122" s="18" t="str">
        <f ca="1">IFERROR(INDEX(MAESTRO!F:F,_xludf.AGGREGATE(15,6,ROW(MAESTRO!$B$3:$B$1000)/((MAESTRO!$B$3:$B$1000="CIVILES")*(UPPER(MAESTRO!$L$3:$L$1000)="CONFIRMADO")),ROWS($A$3:A122))),"")</f>
        <v/>
      </c>
      <c r="G122" s="18" t="str">
        <f ca="1">IFERROR(INDEX(MAESTRO!G:G,_xludf.AGGREGATE(15,6,ROW(MAESTRO!$B$3:$B$1000)/((MAESTRO!$B$3:$B$1000="CIVILES")*(UPPER(MAESTRO!$L$3:$L$1000)="CONFIRMADO")),ROWS($A$3:A122))),"")</f>
        <v/>
      </c>
      <c r="H122" s="18" t="str">
        <f ca="1">IFERROR(INDEX(MAESTRO!H:H,_xludf.AGGREGATE(15,6,ROW(MAESTRO!$B$3:$B$1000)/((MAESTRO!$B$3:$B$1000="CIVILES")*(UPPER(MAESTRO!$L$3:$L$1000)="CONFIRMADO")),ROWS($A$3:A122))),"")</f>
        <v/>
      </c>
      <c r="I122" s="18" t="str">
        <f ca="1">IFERROR(INDEX(MAESTRO!I:I,_xludf.AGGREGATE(15,6,ROW(MAESTRO!$B$3:$B$1000)/((MAESTRO!$B$3:$B$1000="CIVILES")*(UPPER(MAESTRO!$L$3:$L$1000)="CONFIRMADO")),ROWS($A$3:A122))),"")</f>
        <v/>
      </c>
      <c r="J122" s="18" t="str">
        <f ca="1">IFERROR(INDEX(MAESTRO!J:J,_xludf.AGGREGATE(15,6,ROW(MAESTRO!$B$3:$B$1000)/((MAESTRO!$B$3:$B$1000="CIVILES")*(UPPER(MAESTRO!$L$3:$L$1000)="CONFIRMADO")),ROWS($A$3:A122))),"")</f>
        <v/>
      </c>
      <c r="K122" s="18" t="str">
        <f ca="1">IFERROR(INDEX(MAESTRO!K:K,_xludf.AGGREGATE(15,6,ROW(MAESTRO!$B$3:$B$1000)/((MAESTRO!$B$3:$B$1000="CIVILES")*(UPPER(MAESTRO!$L$3:$L$1000)="CONFIRMADO")),ROWS($A$3:A122))),"")</f>
        <v/>
      </c>
      <c r="L122" s="18" t="str">
        <f ca="1">IFERROR(INDEX(MAESTRO!L:L,_xludf.AGGREGATE(15,6,ROW(MAESTRO!$B$3:$B$1000)/((MAESTRO!$B$3:$B$1000="CIVILES")*(UPPER(MAESTRO!$L$3:$L$1000)="CONFIRMADO")),ROWS($A$3:A122))),"")</f>
        <v/>
      </c>
      <c r="M122" s="18" t="str">
        <f ca="1">IFERROR(INDEX(MAESTRO!M:M,_xludf.AGGREGATE(15,6,ROW(MAESTRO!$B$3:$B$1000)/((MAESTRO!$B$3:$B$1000="CIVILES")*(UPPER(MAESTRO!$L$3:$L$1000)="CONFIRMADO")),ROWS($A$3:A122))),"")</f>
        <v/>
      </c>
      <c r="N122" s="18" t="str">
        <f ca="1">IFERROR(INDEX(MAESTRO!N:N,_xludf.AGGREGATE(15,6,ROW(MAESTRO!$B$3:$B$1000)/((MAESTRO!$B$3:$B$1000="CIVILES")*(UPPER(MAESTRO!$L$3:$L$1000)="CONFIRMADO")),ROWS($A$3:A122))),"")</f>
        <v/>
      </c>
      <c r="O122" s="18" t="str">
        <f ca="1">IFERROR(INDEX(MAESTRO!O:O,_xludf.AGGREGATE(15,6,ROW(MAESTRO!$B$3:$B$1000)/((MAESTRO!$B$3:$B$1000="CIVILES")*(UPPER(MAESTRO!$L$3:$L$1000)="CONFIRMADO")),ROWS($A$3:A122))),"")</f>
        <v/>
      </c>
      <c r="P122" s="18" t="str">
        <f ca="1">IFERROR(INDEX(MAESTRO!P:P,_xludf.AGGREGATE(15,6,ROW(MAESTRO!$B$3:$B$1000)/((MAESTRO!$B$3:$B$1000="CIVILES")*(UPPER(MAESTRO!$L$3:$L$1000)="CONFIRMADO")),ROWS($A$3:A122))),"")</f>
        <v/>
      </c>
      <c r="Q122" s="18" t="str">
        <f ca="1">IFERROR(INDEX(MAESTRO!Q:Q,_xludf.AGGREGATE(15,6,ROW(MAESTRO!$B$3:$B$1000)/((MAESTRO!$B$3:$B$1000="CIVILES")*(UPPER(MAESTRO!$L$3:$L$1000)="CONFIRMADO")),ROWS($A$3:A122))),"")</f>
        <v/>
      </c>
      <c r="R122" s="18" t="str">
        <f ca="1">IFERROR(INDEX(MAESTRO!R:R,_xludf.AGGREGATE(15,6,ROW(MAESTRO!$B$3:$B$1000)/((MAESTRO!$B$3:$B$1000="CIVILES")*(UPPER(MAESTRO!$L$3:$L$1000)="CONFIRMADO")),ROWS($A$3:A122))),"")</f>
        <v/>
      </c>
      <c r="S122" s="18" t="str">
        <f ca="1">IFERROR(INDEX(MAESTRO!S:S,_xludf.AGGREGATE(15,6,ROW(MAESTRO!$B$3:$B$1000)/((MAESTRO!$B$3:$B$1000="CIVILES")*(UPPER(MAESTRO!$L$3:$L$1000)="CONFIRMADO")),ROWS($A$3:A122))),"")</f>
        <v/>
      </c>
      <c r="T122" s="18" t="str">
        <f ca="1">IFERROR(INDEX(MAESTRO!T:T,_xludf.AGGREGATE(15,6,ROW(MAESTRO!$B$3:$B$1000)/((MAESTRO!$B$3:$B$1000="CIVILES")*(UPPER(MAESTRO!$L$3:$L$1000)="CONFIRMADO")),ROWS($A$3:A122))),"")</f>
        <v/>
      </c>
      <c r="U122" s="18" t="str">
        <f ca="1">IFERROR(INDEX(MAESTRO!U:U,_xludf.AGGREGATE(15,6,ROW(MAESTRO!$B$3:$B$1000)/((MAESTRO!$B$3:$B$1000="CIVILES")*(UPPER(MAESTRO!$L$3:$L$1000)="CONFIRMADO")),ROWS($A$3:A122))),"")</f>
        <v/>
      </c>
      <c r="V122" s="18" t="str">
        <f ca="1">IFERROR(INDEX(MAESTRO!V:V,_xludf.AGGREGATE(15,6,ROW(MAESTRO!$B$3:$B$1000)/((MAESTRO!$B$3:$B$1000="CIVILES")*(UPPER(MAESTRO!$L$3:$L$1000)="CONFIRMADO")),ROWS($A$3:A122))),"")</f>
        <v/>
      </c>
      <c r="W122" s="18" t="str">
        <f ca="1">IFERROR(INDEX(MAESTRO!W:W,_xludf.AGGREGATE(15,6,ROW(MAESTRO!$B$3:$B$1000)/((MAESTRO!$B$3:$B$1000="CIVILES")*(UPPER(MAESTRO!$L$3:$L$1000)="CONFIRMADO")),ROWS($A$3:A122))),"")</f>
        <v/>
      </c>
      <c r="X122" s="18" t="str">
        <f ca="1">IFERROR(INDEX(MAESTRO!X:X,_xludf.AGGREGATE(15,6,ROW(MAESTRO!$B$3:$B$1000)/((MAESTRO!$B$3:$B$1000="CIVILES")*(UPPER(MAESTRO!$L$3:$L$1000)="CONFIRMADO")),ROWS($A$3:A122))),"")</f>
        <v/>
      </c>
    </row>
    <row r="123" spans="1:24" ht="22.05" customHeight="1">
      <c r="A123" s="10" t="str">
        <f ca="1">IFERROR(INDEX(MAESTRO!A:A,_xludf.AGGREGATE(15,6,ROW(MAESTRO!$B$3:$B$1000)/((MAESTRO!$B$3:$B$1000="CIVILES")*(UPPER(MAESTRO!$L$3:$L$1000)="CONFIRMADO")),ROWS($A$3:A123))),"")</f>
        <v/>
      </c>
      <c r="B123" s="10" t="str">
        <f ca="1">IFERROR(INDEX(MAESTRO!B:B,_xludf.AGGREGATE(15,6,ROW(MAESTRO!$B$3:$B$1000)/((MAESTRO!$B$3:$B$1000="CIVILES")*(UPPER(MAESTRO!$L$3:$L$1000)="CONFIRMADO")),ROWS($A$3:A123))),"")</f>
        <v/>
      </c>
      <c r="C123" s="10" t="str">
        <f ca="1">IFERROR(INDEX(MAESTRO!C:C,_xludf.AGGREGATE(15,6,ROW(MAESTRO!$B$3:$B$1000)/((MAESTRO!$B$3:$B$1000="CIVILES")*(UPPER(MAESTRO!$L$3:$L$1000)="CONFIRMADO")),ROWS($A$3:A123))),"")</f>
        <v/>
      </c>
      <c r="D123" s="10" t="str">
        <f ca="1">IFERROR(INDEX(MAESTRO!D:D,_xludf.AGGREGATE(15,6,ROW(MAESTRO!$B$3:$B$1000)/((MAESTRO!$B$3:$B$1000="CIVILES")*(UPPER(MAESTRO!$L$3:$L$1000)="CONFIRMADO")),ROWS($A$3:A123))),"")</f>
        <v/>
      </c>
      <c r="E123" s="10" t="str">
        <f ca="1">IFERROR(INDEX(MAESTRO!E:E,_xludf.AGGREGATE(15,6,ROW(MAESTRO!$B$3:$B$1000)/((MAESTRO!$B$3:$B$1000="CIVILES")*(UPPER(MAESTRO!$L$3:$L$1000)="CONFIRMADO")),ROWS($A$3:A123))),"")</f>
        <v/>
      </c>
      <c r="F123" s="10" t="str">
        <f ca="1">IFERROR(INDEX(MAESTRO!F:F,_xludf.AGGREGATE(15,6,ROW(MAESTRO!$B$3:$B$1000)/((MAESTRO!$B$3:$B$1000="CIVILES")*(UPPER(MAESTRO!$L$3:$L$1000)="CONFIRMADO")),ROWS($A$3:A123))),"")</f>
        <v/>
      </c>
      <c r="G123" s="10" t="str">
        <f ca="1">IFERROR(INDEX(MAESTRO!G:G,_xludf.AGGREGATE(15,6,ROW(MAESTRO!$B$3:$B$1000)/((MAESTRO!$B$3:$B$1000="CIVILES")*(UPPER(MAESTRO!$L$3:$L$1000)="CONFIRMADO")),ROWS($A$3:A123))),"")</f>
        <v/>
      </c>
      <c r="H123" s="10" t="str">
        <f ca="1">IFERROR(INDEX(MAESTRO!H:H,_xludf.AGGREGATE(15,6,ROW(MAESTRO!$B$3:$B$1000)/((MAESTRO!$B$3:$B$1000="CIVILES")*(UPPER(MAESTRO!$L$3:$L$1000)="CONFIRMADO")),ROWS($A$3:A123))),"")</f>
        <v/>
      </c>
      <c r="I123" s="10" t="str">
        <f ca="1">IFERROR(INDEX(MAESTRO!I:I,_xludf.AGGREGATE(15,6,ROW(MAESTRO!$B$3:$B$1000)/((MAESTRO!$B$3:$B$1000="CIVILES")*(UPPER(MAESTRO!$L$3:$L$1000)="CONFIRMADO")),ROWS($A$3:A123))),"")</f>
        <v/>
      </c>
      <c r="J123" s="10" t="str">
        <f ca="1">IFERROR(INDEX(MAESTRO!J:J,_xludf.AGGREGATE(15,6,ROW(MAESTRO!$B$3:$B$1000)/((MAESTRO!$B$3:$B$1000="CIVILES")*(UPPER(MAESTRO!$L$3:$L$1000)="CONFIRMADO")),ROWS($A$3:A123))),"")</f>
        <v/>
      </c>
      <c r="K123" s="10" t="str">
        <f ca="1">IFERROR(INDEX(MAESTRO!K:K,_xludf.AGGREGATE(15,6,ROW(MAESTRO!$B$3:$B$1000)/((MAESTRO!$B$3:$B$1000="CIVILES")*(UPPER(MAESTRO!$L$3:$L$1000)="CONFIRMADO")),ROWS($A$3:A123))),"")</f>
        <v/>
      </c>
      <c r="L123" s="10" t="str">
        <f ca="1">IFERROR(INDEX(MAESTRO!L:L,_xludf.AGGREGATE(15,6,ROW(MAESTRO!$B$3:$B$1000)/((MAESTRO!$B$3:$B$1000="CIVILES")*(UPPER(MAESTRO!$L$3:$L$1000)="CONFIRMADO")),ROWS($A$3:A123))),"")</f>
        <v/>
      </c>
      <c r="M123" s="10" t="str">
        <f ca="1">IFERROR(INDEX(MAESTRO!M:M,_xludf.AGGREGATE(15,6,ROW(MAESTRO!$B$3:$B$1000)/((MAESTRO!$B$3:$B$1000="CIVILES")*(UPPER(MAESTRO!$L$3:$L$1000)="CONFIRMADO")),ROWS($A$3:A123))),"")</f>
        <v/>
      </c>
      <c r="N123" s="10" t="str">
        <f ca="1">IFERROR(INDEX(MAESTRO!N:N,_xludf.AGGREGATE(15,6,ROW(MAESTRO!$B$3:$B$1000)/((MAESTRO!$B$3:$B$1000="CIVILES")*(UPPER(MAESTRO!$L$3:$L$1000)="CONFIRMADO")),ROWS($A$3:A123))),"")</f>
        <v/>
      </c>
      <c r="O123" s="10" t="str">
        <f ca="1">IFERROR(INDEX(MAESTRO!O:O,_xludf.AGGREGATE(15,6,ROW(MAESTRO!$B$3:$B$1000)/((MAESTRO!$B$3:$B$1000="CIVILES")*(UPPER(MAESTRO!$L$3:$L$1000)="CONFIRMADO")),ROWS($A$3:A123))),"")</f>
        <v/>
      </c>
      <c r="P123" s="10" t="str">
        <f ca="1">IFERROR(INDEX(MAESTRO!P:P,_xludf.AGGREGATE(15,6,ROW(MAESTRO!$B$3:$B$1000)/((MAESTRO!$B$3:$B$1000="CIVILES")*(UPPER(MAESTRO!$L$3:$L$1000)="CONFIRMADO")),ROWS($A$3:A123))),"")</f>
        <v/>
      </c>
      <c r="Q123" s="10" t="str">
        <f ca="1">IFERROR(INDEX(MAESTRO!Q:Q,_xludf.AGGREGATE(15,6,ROW(MAESTRO!$B$3:$B$1000)/((MAESTRO!$B$3:$B$1000="CIVILES")*(UPPER(MAESTRO!$L$3:$L$1000)="CONFIRMADO")),ROWS($A$3:A123))),"")</f>
        <v/>
      </c>
      <c r="R123" s="10" t="str">
        <f ca="1">IFERROR(INDEX(MAESTRO!R:R,_xludf.AGGREGATE(15,6,ROW(MAESTRO!$B$3:$B$1000)/((MAESTRO!$B$3:$B$1000="CIVILES")*(UPPER(MAESTRO!$L$3:$L$1000)="CONFIRMADO")),ROWS($A$3:A123))),"")</f>
        <v/>
      </c>
      <c r="S123" s="10" t="str">
        <f ca="1">IFERROR(INDEX(MAESTRO!S:S,_xludf.AGGREGATE(15,6,ROW(MAESTRO!$B$3:$B$1000)/((MAESTRO!$B$3:$B$1000="CIVILES")*(UPPER(MAESTRO!$L$3:$L$1000)="CONFIRMADO")),ROWS($A$3:A123))),"")</f>
        <v/>
      </c>
      <c r="T123" s="10" t="str">
        <f ca="1">IFERROR(INDEX(MAESTRO!T:T,_xludf.AGGREGATE(15,6,ROW(MAESTRO!$B$3:$B$1000)/((MAESTRO!$B$3:$B$1000="CIVILES")*(UPPER(MAESTRO!$L$3:$L$1000)="CONFIRMADO")),ROWS($A$3:A123))),"")</f>
        <v/>
      </c>
      <c r="U123" s="10" t="str">
        <f ca="1">IFERROR(INDEX(MAESTRO!U:U,_xludf.AGGREGATE(15,6,ROW(MAESTRO!$B$3:$B$1000)/((MAESTRO!$B$3:$B$1000="CIVILES")*(UPPER(MAESTRO!$L$3:$L$1000)="CONFIRMADO")),ROWS($A$3:A123))),"")</f>
        <v/>
      </c>
      <c r="V123" s="10" t="str">
        <f ca="1">IFERROR(INDEX(MAESTRO!V:V,_xludf.AGGREGATE(15,6,ROW(MAESTRO!$B$3:$B$1000)/((MAESTRO!$B$3:$B$1000="CIVILES")*(UPPER(MAESTRO!$L$3:$L$1000)="CONFIRMADO")),ROWS($A$3:A123))),"")</f>
        <v/>
      </c>
      <c r="W123" s="10" t="str">
        <f ca="1">IFERROR(INDEX(MAESTRO!W:W,_xludf.AGGREGATE(15,6,ROW(MAESTRO!$B$3:$B$1000)/((MAESTRO!$B$3:$B$1000="CIVILES")*(UPPER(MAESTRO!$L$3:$L$1000)="CONFIRMADO")),ROWS($A$3:A123))),"")</f>
        <v/>
      </c>
      <c r="X123" s="10" t="str">
        <f ca="1">IFERROR(INDEX(MAESTRO!X:X,_xludf.AGGREGATE(15,6,ROW(MAESTRO!$B$3:$B$1000)/((MAESTRO!$B$3:$B$1000="CIVILES")*(UPPER(MAESTRO!$L$3:$L$1000)="CONFIRMADO")),ROWS($A$3:A123))),"")</f>
        <v/>
      </c>
    </row>
    <row r="124" spans="1:24" ht="22.05" customHeight="1">
      <c r="A124" s="18" t="str">
        <f ca="1">IFERROR(INDEX(MAESTRO!A:A,_xludf.AGGREGATE(15,6,ROW(MAESTRO!$B$3:$B$1000)/((MAESTRO!$B$3:$B$1000="CIVILES")*(UPPER(MAESTRO!$L$3:$L$1000)="CONFIRMADO")),ROWS($A$3:A124))),"")</f>
        <v/>
      </c>
      <c r="B124" s="18" t="str">
        <f ca="1">IFERROR(INDEX(MAESTRO!B:B,_xludf.AGGREGATE(15,6,ROW(MAESTRO!$B$3:$B$1000)/((MAESTRO!$B$3:$B$1000="CIVILES")*(UPPER(MAESTRO!$L$3:$L$1000)="CONFIRMADO")),ROWS($A$3:A124))),"")</f>
        <v/>
      </c>
      <c r="C124" s="18" t="str">
        <f ca="1">IFERROR(INDEX(MAESTRO!C:C,_xludf.AGGREGATE(15,6,ROW(MAESTRO!$B$3:$B$1000)/((MAESTRO!$B$3:$B$1000="CIVILES")*(UPPER(MAESTRO!$L$3:$L$1000)="CONFIRMADO")),ROWS($A$3:A124))),"")</f>
        <v/>
      </c>
      <c r="D124" s="18" t="str">
        <f ca="1">IFERROR(INDEX(MAESTRO!D:D,_xludf.AGGREGATE(15,6,ROW(MAESTRO!$B$3:$B$1000)/((MAESTRO!$B$3:$B$1000="CIVILES")*(UPPER(MAESTRO!$L$3:$L$1000)="CONFIRMADO")),ROWS($A$3:A124))),"")</f>
        <v/>
      </c>
      <c r="E124" s="18" t="str">
        <f ca="1">IFERROR(INDEX(MAESTRO!E:E,_xludf.AGGREGATE(15,6,ROW(MAESTRO!$B$3:$B$1000)/((MAESTRO!$B$3:$B$1000="CIVILES")*(UPPER(MAESTRO!$L$3:$L$1000)="CONFIRMADO")),ROWS($A$3:A124))),"")</f>
        <v/>
      </c>
      <c r="F124" s="18" t="str">
        <f ca="1">IFERROR(INDEX(MAESTRO!F:F,_xludf.AGGREGATE(15,6,ROW(MAESTRO!$B$3:$B$1000)/((MAESTRO!$B$3:$B$1000="CIVILES")*(UPPER(MAESTRO!$L$3:$L$1000)="CONFIRMADO")),ROWS($A$3:A124))),"")</f>
        <v/>
      </c>
      <c r="G124" s="18" t="str">
        <f ca="1">IFERROR(INDEX(MAESTRO!G:G,_xludf.AGGREGATE(15,6,ROW(MAESTRO!$B$3:$B$1000)/((MAESTRO!$B$3:$B$1000="CIVILES")*(UPPER(MAESTRO!$L$3:$L$1000)="CONFIRMADO")),ROWS($A$3:A124))),"")</f>
        <v/>
      </c>
      <c r="H124" s="18" t="str">
        <f ca="1">IFERROR(INDEX(MAESTRO!H:H,_xludf.AGGREGATE(15,6,ROW(MAESTRO!$B$3:$B$1000)/((MAESTRO!$B$3:$B$1000="CIVILES")*(UPPER(MAESTRO!$L$3:$L$1000)="CONFIRMADO")),ROWS($A$3:A124))),"")</f>
        <v/>
      </c>
      <c r="I124" s="18" t="str">
        <f ca="1">IFERROR(INDEX(MAESTRO!I:I,_xludf.AGGREGATE(15,6,ROW(MAESTRO!$B$3:$B$1000)/((MAESTRO!$B$3:$B$1000="CIVILES")*(UPPER(MAESTRO!$L$3:$L$1000)="CONFIRMADO")),ROWS($A$3:A124))),"")</f>
        <v/>
      </c>
      <c r="J124" s="18" t="str">
        <f ca="1">IFERROR(INDEX(MAESTRO!J:J,_xludf.AGGREGATE(15,6,ROW(MAESTRO!$B$3:$B$1000)/((MAESTRO!$B$3:$B$1000="CIVILES")*(UPPER(MAESTRO!$L$3:$L$1000)="CONFIRMADO")),ROWS($A$3:A124))),"")</f>
        <v/>
      </c>
      <c r="K124" s="18" t="str">
        <f ca="1">IFERROR(INDEX(MAESTRO!K:K,_xludf.AGGREGATE(15,6,ROW(MAESTRO!$B$3:$B$1000)/((MAESTRO!$B$3:$B$1000="CIVILES")*(UPPER(MAESTRO!$L$3:$L$1000)="CONFIRMADO")),ROWS($A$3:A124))),"")</f>
        <v/>
      </c>
      <c r="L124" s="18" t="str">
        <f ca="1">IFERROR(INDEX(MAESTRO!L:L,_xludf.AGGREGATE(15,6,ROW(MAESTRO!$B$3:$B$1000)/((MAESTRO!$B$3:$B$1000="CIVILES")*(UPPER(MAESTRO!$L$3:$L$1000)="CONFIRMADO")),ROWS($A$3:A124))),"")</f>
        <v/>
      </c>
      <c r="M124" s="18" t="str">
        <f ca="1">IFERROR(INDEX(MAESTRO!M:M,_xludf.AGGREGATE(15,6,ROW(MAESTRO!$B$3:$B$1000)/((MAESTRO!$B$3:$B$1000="CIVILES")*(UPPER(MAESTRO!$L$3:$L$1000)="CONFIRMADO")),ROWS($A$3:A124))),"")</f>
        <v/>
      </c>
      <c r="N124" s="18" t="str">
        <f ca="1">IFERROR(INDEX(MAESTRO!N:N,_xludf.AGGREGATE(15,6,ROW(MAESTRO!$B$3:$B$1000)/((MAESTRO!$B$3:$B$1000="CIVILES")*(UPPER(MAESTRO!$L$3:$L$1000)="CONFIRMADO")),ROWS($A$3:A124))),"")</f>
        <v/>
      </c>
      <c r="O124" s="18" t="str">
        <f ca="1">IFERROR(INDEX(MAESTRO!O:O,_xludf.AGGREGATE(15,6,ROW(MAESTRO!$B$3:$B$1000)/((MAESTRO!$B$3:$B$1000="CIVILES")*(UPPER(MAESTRO!$L$3:$L$1000)="CONFIRMADO")),ROWS($A$3:A124))),"")</f>
        <v/>
      </c>
      <c r="P124" s="18" t="str">
        <f ca="1">IFERROR(INDEX(MAESTRO!P:P,_xludf.AGGREGATE(15,6,ROW(MAESTRO!$B$3:$B$1000)/((MAESTRO!$B$3:$B$1000="CIVILES")*(UPPER(MAESTRO!$L$3:$L$1000)="CONFIRMADO")),ROWS($A$3:A124))),"")</f>
        <v/>
      </c>
      <c r="Q124" s="18" t="str">
        <f ca="1">IFERROR(INDEX(MAESTRO!Q:Q,_xludf.AGGREGATE(15,6,ROW(MAESTRO!$B$3:$B$1000)/((MAESTRO!$B$3:$B$1000="CIVILES")*(UPPER(MAESTRO!$L$3:$L$1000)="CONFIRMADO")),ROWS($A$3:A124))),"")</f>
        <v/>
      </c>
      <c r="R124" s="18" t="str">
        <f ca="1">IFERROR(INDEX(MAESTRO!R:R,_xludf.AGGREGATE(15,6,ROW(MAESTRO!$B$3:$B$1000)/((MAESTRO!$B$3:$B$1000="CIVILES")*(UPPER(MAESTRO!$L$3:$L$1000)="CONFIRMADO")),ROWS($A$3:A124))),"")</f>
        <v/>
      </c>
      <c r="S124" s="18" t="str">
        <f ca="1">IFERROR(INDEX(MAESTRO!S:S,_xludf.AGGREGATE(15,6,ROW(MAESTRO!$B$3:$B$1000)/((MAESTRO!$B$3:$B$1000="CIVILES")*(UPPER(MAESTRO!$L$3:$L$1000)="CONFIRMADO")),ROWS($A$3:A124))),"")</f>
        <v/>
      </c>
      <c r="T124" s="18" t="str">
        <f ca="1">IFERROR(INDEX(MAESTRO!T:T,_xludf.AGGREGATE(15,6,ROW(MAESTRO!$B$3:$B$1000)/((MAESTRO!$B$3:$B$1000="CIVILES")*(UPPER(MAESTRO!$L$3:$L$1000)="CONFIRMADO")),ROWS($A$3:A124))),"")</f>
        <v/>
      </c>
      <c r="U124" s="18" t="str">
        <f ca="1">IFERROR(INDEX(MAESTRO!U:U,_xludf.AGGREGATE(15,6,ROW(MAESTRO!$B$3:$B$1000)/((MAESTRO!$B$3:$B$1000="CIVILES")*(UPPER(MAESTRO!$L$3:$L$1000)="CONFIRMADO")),ROWS($A$3:A124))),"")</f>
        <v/>
      </c>
      <c r="V124" s="18" t="str">
        <f ca="1">IFERROR(INDEX(MAESTRO!V:V,_xludf.AGGREGATE(15,6,ROW(MAESTRO!$B$3:$B$1000)/((MAESTRO!$B$3:$B$1000="CIVILES")*(UPPER(MAESTRO!$L$3:$L$1000)="CONFIRMADO")),ROWS($A$3:A124))),"")</f>
        <v/>
      </c>
      <c r="W124" s="18" t="str">
        <f ca="1">IFERROR(INDEX(MAESTRO!W:W,_xludf.AGGREGATE(15,6,ROW(MAESTRO!$B$3:$B$1000)/((MAESTRO!$B$3:$B$1000="CIVILES")*(UPPER(MAESTRO!$L$3:$L$1000)="CONFIRMADO")),ROWS($A$3:A124))),"")</f>
        <v/>
      </c>
      <c r="X124" s="18" t="str">
        <f ca="1">IFERROR(INDEX(MAESTRO!X:X,_xludf.AGGREGATE(15,6,ROW(MAESTRO!$B$3:$B$1000)/((MAESTRO!$B$3:$B$1000="CIVILES")*(UPPER(MAESTRO!$L$3:$L$1000)="CONFIRMADO")),ROWS($A$3:A124))),"")</f>
        <v/>
      </c>
    </row>
    <row r="125" spans="1:24" ht="22.05" customHeight="1">
      <c r="A125" s="10" t="str">
        <f ca="1">IFERROR(INDEX(MAESTRO!A:A,_xludf.AGGREGATE(15,6,ROW(MAESTRO!$B$3:$B$1000)/((MAESTRO!$B$3:$B$1000="CIVILES")*(UPPER(MAESTRO!$L$3:$L$1000)="CONFIRMADO")),ROWS($A$3:A125))),"")</f>
        <v/>
      </c>
      <c r="B125" s="10" t="str">
        <f ca="1">IFERROR(INDEX(MAESTRO!B:B,_xludf.AGGREGATE(15,6,ROW(MAESTRO!$B$3:$B$1000)/((MAESTRO!$B$3:$B$1000="CIVILES")*(UPPER(MAESTRO!$L$3:$L$1000)="CONFIRMADO")),ROWS($A$3:A125))),"")</f>
        <v/>
      </c>
      <c r="C125" s="10" t="str">
        <f ca="1">IFERROR(INDEX(MAESTRO!C:C,_xludf.AGGREGATE(15,6,ROW(MAESTRO!$B$3:$B$1000)/((MAESTRO!$B$3:$B$1000="CIVILES")*(UPPER(MAESTRO!$L$3:$L$1000)="CONFIRMADO")),ROWS($A$3:A125))),"")</f>
        <v/>
      </c>
      <c r="D125" s="10" t="str">
        <f ca="1">IFERROR(INDEX(MAESTRO!D:D,_xludf.AGGREGATE(15,6,ROW(MAESTRO!$B$3:$B$1000)/((MAESTRO!$B$3:$B$1000="CIVILES")*(UPPER(MAESTRO!$L$3:$L$1000)="CONFIRMADO")),ROWS($A$3:A125))),"")</f>
        <v/>
      </c>
      <c r="E125" s="10" t="str">
        <f ca="1">IFERROR(INDEX(MAESTRO!E:E,_xludf.AGGREGATE(15,6,ROW(MAESTRO!$B$3:$B$1000)/((MAESTRO!$B$3:$B$1000="CIVILES")*(UPPER(MAESTRO!$L$3:$L$1000)="CONFIRMADO")),ROWS($A$3:A125))),"")</f>
        <v/>
      </c>
      <c r="F125" s="10" t="str">
        <f ca="1">IFERROR(INDEX(MAESTRO!F:F,_xludf.AGGREGATE(15,6,ROW(MAESTRO!$B$3:$B$1000)/((MAESTRO!$B$3:$B$1000="CIVILES")*(UPPER(MAESTRO!$L$3:$L$1000)="CONFIRMADO")),ROWS($A$3:A125))),"")</f>
        <v/>
      </c>
      <c r="G125" s="10" t="str">
        <f ca="1">IFERROR(INDEX(MAESTRO!G:G,_xludf.AGGREGATE(15,6,ROW(MAESTRO!$B$3:$B$1000)/((MAESTRO!$B$3:$B$1000="CIVILES")*(UPPER(MAESTRO!$L$3:$L$1000)="CONFIRMADO")),ROWS($A$3:A125))),"")</f>
        <v/>
      </c>
      <c r="H125" s="10" t="str">
        <f ca="1">IFERROR(INDEX(MAESTRO!H:H,_xludf.AGGREGATE(15,6,ROW(MAESTRO!$B$3:$B$1000)/((MAESTRO!$B$3:$B$1000="CIVILES")*(UPPER(MAESTRO!$L$3:$L$1000)="CONFIRMADO")),ROWS($A$3:A125))),"")</f>
        <v/>
      </c>
      <c r="I125" s="10" t="str">
        <f ca="1">IFERROR(INDEX(MAESTRO!I:I,_xludf.AGGREGATE(15,6,ROW(MAESTRO!$B$3:$B$1000)/((MAESTRO!$B$3:$B$1000="CIVILES")*(UPPER(MAESTRO!$L$3:$L$1000)="CONFIRMADO")),ROWS($A$3:A125))),"")</f>
        <v/>
      </c>
      <c r="J125" s="10" t="str">
        <f ca="1">IFERROR(INDEX(MAESTRO!J:J,_xludf.AGGREGATE(15,6,ROW(MAESTRO!$B$3:$B$1000)/((MAESTRO!$B$3:$B$1000="CIVILES")*(UPPER(MAESTRO!$L$3:$L$1000)="CONFIRMADO")),ROWS($A$3:A125))),"")</f>
        <v/>
      </c>
      <c r="K125" s="10" t="str">
        <f ca="1">IFERROR(INDEX(MAESTRO!K:K,_xludf.AGGREGATE(15,6,ROW(MAESTRO!$B$3:$B$1000)/((MAESTRO!$B$3:$B$1000="CIVILES")*(UPPER(MAESTRO!$L$3:$L$1000)="CONFIRMADO")),ROWS($A$3:A125))),"")</f>
        <v/>
      </c>
      <c r="L125" s="10" t="str">
        <f ca="1">IFERROR(INDEX(MAESTRO!L:L,_xludf.AGGREGATE(15,6,ROW(MAESTRO!$B$3:$B$1000)/((MAESTRO!$B$3:$B$1000="CIVILES")*(UPPER(MAESTRO!$L$3:$L$1000)="CONFIRMADO")),ROWS($A$3:A125))),"")</f>
        <v/>
      </c>
      <c r="M125" s="10" t="str">
        <f ca="1">IFERROR(INDEX(MAESTRO!M:M,_xludf.AGGREGATE(15,6,ROW(MAESTRO!$B$3:$B$1000)/((MAESTRO!$B$3:$B$1000="CIVILES")*(UPPER(MAESTRO!$L$3:$L$1000)="CONFIRMADO")),ROWS($A$3:A125))),"")</f>
        <v/>
      </c>
      <c r="N125" s="10" t="str">
        <f ca="1">IFERROR(INDEX(MAESTRO!N:N,_xludf.AGGREGATE(15,6,ROW(MAESTRO!$B$3:$B$1000)/((MAESTRO!$B$3:$B$1000="CIVILES")*(UPPER(MAESTRO!$L$3:$L$1000)="CONFIRMADO")),ROWS($A$3:A125))),"")</f>
        <v/>
      </c>
      <c r="O125" s="10" t="str">
        <f ca="1">IFERROR(INDEX(MAESTRO!O:O,_xludf.AGGREGATE(15,6,ROW(MAESTRO!$B$3:$B$1000)/((MAESTRO!$B$3:$B$1000="CIVILES")*(UPPER(MAESTRO!$L$3:$L$1000)="CONFIRMADO")),ROWS($A$3:A125))),"")</f>
        <v/>
      </c>
      <c r="P125" s="10" t="str">
        <f ca="1">IFERROR(INDEX(MAESTRO!P:P,_xludf.AGGREGATE(15,6,ROW(MAESTRO!$B$3:$B$1000)/((MAESTRO!$B$3:$B$1000="CIVILES")*(UPPER(MAESTRO!$L$3:$L$1000)="CONFIRMADO")),ROWS($A$3:A125))),"")</f>
        <v/>
      </c>
      <c r="Q125" s="10" t="str">
        <f ca="1">IFERROR(INDEX(MAESTRO!Q:Q,_xludf.AGGREGATE(15,6,ROW(MAESTRO!$B$3:$B$1000)/((MAESTRO!$B$3:$B$1000="CIVILES")*(UPPER(MAESTRO!$L$3:$L$1000)="CONFIRMADO")),ROWS($A$3:A125))),"")</f>
        <v/>
      </c>
      <c r="R125" s="10" t="str">
        <f ca="1">IFERROR(INDEX(MAESTRO!R:R,_xludf.AGGREGATE(15,6,ROW(MAESTRO!$B$3:$B$1000)/((MAESTRO!$B$3:$B$1000="CIVILES")*(UPPER(MAESTRO!$L$3:$L$1000)="CONFIRMADO")),ROWS($A$3:A125))),"")</f>
        <v/>
      </c>
      <c r="S125" s="10" t="str">
        <f ca="1">IFERROR(INDEX(MAESTRO!S:S,_xludf.AGGREGATE(15,6,ROW(MAESTRO!$B$3:$B$1000)/((MAESTRO!$B$3:$B$1000="CIVILES")*(UPPER(MAESTRO!$L$3:$L$1000)="CONFIRMADO")),ROWS($A$3:A125))),"")</f>
        <v/>
      </c>
      <c r="T125" s="10" t="str">
        <f ca="1">IFERROR(INDEX(MAESTRO!T:T,_xludf.AGGREGATE(15,6,ROW(MAESTRO!$B$3:$B$1000)/((MAESTRO!$B$3:$B$1000="CIVILES")*(UPPER(MAESTRO!$L$3:$L$1000)="CONFIRMADO")),ROWS($A$3:A125))),"")</f>
        <v/>
      </c>
      <c r="U125" s="10" t="str">
        <f ca="1">IFERROR(INDEX(MAESTRO!U:U,_xludf.AGGREGATE(15,6,ROW(MAESTRO!$B$3:$B$1000)/((MAESTRO!$B$3:$B$1000="CIVILES")*(UPPER(MAESTRO!$L$3:$L$1000)="CONFIRMADO")),ROWS($A$3:A125))),"")</f>
        <v/>
      </c>
      <c r="V125" s="10" t="str">
        <f ca="1">IFERROR(INDEX(MAESTRO!V:V,_xludf.AGGREGATE(15,6,ROW(MAESTRO!$B$3:$B$1000)/((MAESTRO!$B$3:$B$1000="CIVILES")*(UPPER(MAESTRO!$L$3:$L$1000)="CONFIRMADO")),ROWS($A$3:A125))),"")</f>
        <v/>
      </c>
      <c r="W125" s="10" t="str">
        <f ca="1">IFERROR(INDEX(MAESTRO!W:W,_xludf.AGGREGATE(15,6,ROW(MAESTRO!$B$3:$B$1000)/((MAESTRO!$B$3:$B$1000="CIVILES")*(UPPER(MAESTRO!$L$3:$L$1000)="CONFIRMADO")),ROWS($A$3:A125))),"")</f>
        <v/>
      </c>
      <c r="X125" s="10" t="str">
        <f ca="1">IFERROR(INDEX(MAESTRO!X:X,_xludf.AGGREGATE(15,6,ROW(MAESTRO!$B$3:$B$1000)/((MAESTRO!$B$3:$B$1000="CIVILES")*(UPPER(MAESTRO!$L$3:$L$1000)="CONFIRMADO")),ROWS($A$3:A125))),"")</f>
        <v/>
      </c>
    </row>
    <row r="126" spans="1:24" ht="22.05" customHeight="1">
      <c r="A126" s="18" t="str">
        <f ca="1">IFERROR(INDEX(MAESTRO!A:A,_xludf.AGGREGATE(15,6,ROW(MAESTRO!$B$3:$B$1000)/((MAESTRO!$B$3:$B$1000="CIVILES")*(UPPER(MAESTRO!$L$3:$L$1000)="CONFIRMADO")),ROWS($A$3:A126))),"")</f>
        <v/>
      </c>
      <c r="B126" s="18" t="str">
        <f ca="1">IFERROR(INDEX(MAESTRO!B:B,_xludf.AGGREGATE(15,6,ROW(MAESTRO!$B$3:$B$1000)/((MAESTRO!$B$3:$B$1000="CIVILES")*(UPPER(MAESTRO!$L$3:$L$1000)="CONFIRMADO")),ROWS($A$3:A126))),"")</f>
        <v/>
      </c>
      <c r="C126" s="18" t="str">
        <f ca="1">IFERROR(INDEX(MAESTRO!C:C,_xludf.AGGREGATE(15,6,ROW(MAESTRO!$B$3:$B$1000)/((MAESTRO!$B$3:$B$1000="CIVILES")*(UPPER(MAESTRO!$L$3:$L$1000)="CONFIRMADO")),ROWS($A$3:A126))),"")</f>
        <v/>
      </c>
      <c r="D126" s="18" t="str">
        <f ca="1">IFERROR(INDEX(MAESTRO!D:D,_xludf.AGGREGATE(15,6,ROW(MAESTRO!$B$3:$B$1000)/((MAESTRO!$B$3:$B$1000="CIVILES")*(UPPER(MAESTRO!$L$3:$L$1000)="CONFIRMADO")),ROWS($A$3:A126))),"")</f>
        <v/>
      </c>
      <c r="E126" s="18" t="str">
        <f ca="1">IFERROR(INDEX(MAESTRO!E:E,_xludf.AGGREGATE(15,6,ROW(MAESTRO!$B$3:$B$1000)/((MAESTRO!$B$3:$B$1000="CIVILES")*(UPPER(MAESTRO!$L$3:$L$1000)="CONFIRMADO")),ROWS($A$3:A126))),"")</f>
        <v/>
      </c>
      <c r="F126" s="18" t="str">
        <f ca="1">IFERROR(INDEX(MAESTRO!F:F,_xludf.AGGREGATE(15,6,ROW(MAESTRO!$B$3:$B$1000)/((MAESTRO!$B$3:$B$1000="CIVILES")*(UPPER(MAESTRO!$L$3:$L$1000)="CONFIRMADO")),ROWS($A$3:A126))),"")</f>
        <v/>
      </c>
      <c r="G126" s="18" t="str">
        <f ca="1">IFERROR(INDEX(MAESTRO!G:G,_xludf.AGGREGATE(15,6,ROW(MAESTRO!$B$3:$B$1000)/((MAESTRO!$B$3:$B$1000="CIVILES")*(UPPER(MAESTRO!$L$3:$L$1000)="CONFIRMADO")),ROWS($A$3:A126))),"")</f>
        <v/>
      </c>
      <c r="H126" s="18" t="str">
        <f ca="1">IFERROR(INDEX(MAESTRO!H:H,_xludf.AGGREGATE(15,6,ROW(MAESTRO!$B$3:$B$1000)/((MAESTRO!$B$3:$B$1000="CIVILES")*(UPPER(MAESTRO!$L$3:$L$1000)="CONFIRMADO")),ROWS($A$3:A126))),"")</f>
        <v/>
      </c>
      <c r="I126" s="18" t="str">
        <f ca="1">IFERROR(INDEX(MAESTRO!I:I,_xludf.AGGREGATE(15,6,ROW(MAESTRO!$B$3:$B$1000)/((MAESTRO!$B$3:$B$1000="CIVILES")*(UPPER(MAESTRO!$L$3:$L$1000)="CONFIRMADO")),ROWS($A$3:A126))),"")</f>
        <v/>
      </c>
      <c r="J126" s="18" t="str">
        <f ca="1">IFERROR(INDEX(MAESTRO!J:J,_xludf.AGGREGATE(15,6,ROW(MAESTRO!$B$3:$B$1000)/((MAESTRO!$B$3:$B$1000="CIVILES")*(UPPER(MAESTRO!$L$3:$L$1000)="CONFIRMADO")),ROWS($A$3:A126))),"")</f>
        <v/>
      </c>
      <c r="K126" s="18" t="str">
        <f ca="1">IFERROR(INDEX(MAESTRO!K:K,_xludf.AGGREGATE(15,6,ROW(MAESTRO!$B$3:$B$1000)/((MAESTRO!$B$3:$B$1000="CIVILES")*(UPPER(MAESTRO!$L$3:$L$1000)="CONFIRMADO")),ROWS($A$3:A126))),"")</f>
        <v/>
      </c>
      <c r="L126" s="18" t="str">
        <f ca="1">IFERROR(INDEX(MAESTRO!L:L,_xludf.AGGREGATE(15,6,ROW(MAESTRO!$B$3:$B$1000)/((MAESTRO!$B$3:$B$1000="CIVILES")*(UPPER(MAESTRO!$L$3:$L$1000)="CONFIRMADO")),ROWS($A$3:A126))),"")</f>
        <v/>
      </c>
      <c r="M126" s="18" t="str">
        <f ca="1">IFERROR(INDEX(MAESTRO!M:M,_xludf.AGGREGATE(15,6,ROW(MAESTRO!$B$3:$B$1000)/((MAESTRO!$B$3:$B$1000="CIVILES")*(UPPER(MAESTRO!$L$3:$L$1000)="CONFIRMADO")),ROWS($A$3:A126))),"")</f>
        <v/>
      </c>
      <c r="N126" s="18" t="str">
        <f ca="1">IFERROR(INDEX(MAESTRO!N:N,_xludf.AGGREGATE(15,6,ROW(MAESTRO!$B$3:$B$1000)/((MAESTRO!$B$3:$B$1000="CIVILES")*(UPPER(MAESTRO!$L$3:$L$1000)="CONFIRMADO")),ROWS($A$3:A126))),"")</f>
        <v/>
      </c>
      <c r="O126" s="18" t="str">
        <f ca="1">IFERROR(INDEX(MAESTRO!O:O,_xludf.AGGREGATE(15,6,ROW(MAESTRO!$B$3:$B$1000)/((MAESTRO!$B$3:$B$1000="CIVILES")*(UPPER(MAESTRO!$L$3:$L$1000)="CONFIRMADO")),ROWS($A$3:A126))),"")</f>
        <v/>
      </c>
      <c r="P126" s="18" t="str">
        <f ca="1">IFERROR(INDEX(MAESTRO!P:P,_xludf.AGGREGATE(15,6,ROW(MAESTRO!$B$3:$B$1000)/((MAESTRO!$B$3:$B$1000="CIVILES")*(UPPER(MAESTRO!$L$3:$L$1000)="CONFIRMADO")),ROWS($A$3:A126))),"")</f>
        <v/>
      </c>
      <c r="Q126" s="18" t="str">
        <f ca="1">IFERROR(INDEX(MAESTRO!Q:Q,_xludf.AGGREGATE(15,6,ROW(MAESTRO!$B$3:$B$1000)/((MAESTRO!$B$3:$B$1000="CIVILES")*(UPPER(MAESTRO!$L$3:$L$1000)="CONFIRMADO")),ROWS($A$3:A126))),"")</f>
        <v/>
      </c>
      <c r="R126" s="18" t="str">
        <f ca="1">IFERROR(INDEX(MAESTRO!R:R,_xludf.AGGREGATE(15,6,ROW(MAESTRO!$B$3:$B$1000)/((MAESTRO!$B$3:$B$1000="CIVILES")*(UPPER(MAESTRO!$L$3:$L$1000)="CONFIRMADO")),ROWS($A$3:A126))),"")</f>
        <v/>
      </c>
      <c r="S126" s="18" t="str">
        <f ca="1">IFERROR(INDEX(MAESTRO!S:S,_xludf.AGGREGATE(15,6,ROW(MAESTRO!$B$3:$B$1000)/((MAESTRO!$B$3:$B$1000="CIVILES")*(UPPER(MAESTRO!$L$3:$L$1000)="CONFIRMADO")),ROWS($A$3:A126))),"")</f>
        <v/>
      </c>
      <c r="T126" s="18" t="str">
        <f ca="1">IFERROR(INDEX(MAESTRO!T:T,_xludf.AGGREGATE(15,6,ROW(MAESTRO!$B$3:$B$1000)/((MAESTRO!$B$3:$B$1000="CIVILES")*(UPPER(MAESTRO!$L$3:$L$1000)="CONFIRMADO")),ROWS($A$3:A126))),"")</f>
        <v/>
      </c>
      <c r="U126" s="18" t="str">
        <f ca="1">IFERROR(INDEX(MAESTRO!U:U,_xludf.AGGREGATE(15,6,ROW(MAESTRO!$B$3:$B$1000)/((MAESTRO!$B$3:$B$1000="CIVILES")*(UPPER(MAESTRO!$L$3:$L$1000)="CONFIRMADO")),ROWS($A$3:A126))),"")</f>
        <v/>
      </c>
      <c r="V126" s="18" t="str">
        <f ca="1">IFERROR(INDEX(MAESTRO!V:V,_xludf.AGGREGATE(15,6,ROW(MAESTRO!$B$3:$B$1000)/((MAESTRO!$B$3:$B$1000="CIVILES")*(UPPER(MAESTRO!$L$3:$L$1000)="CONFIRMADO")),ROWS($A$3:A126))),"")</f>
        <v/>
      </c>
      <c r="W126" s="18" t="str">
        <f ca="1">IFERROR(INDEX(MAESTRO!W:W,_xludf.AGGREGATE(15,6,ROW(MAESTRO!$B$3:$B$1000)/((MAESTRO!$B$3:$B$1000="CIVILES")*(UPPER(MAESTRO!$L$3:$L$1000)="CONFIRMADO")),ROWS($A$3:A126))),"")</f>
        <v/>
      </c>
      <c r="X126" s="18" t="str">
        <f ca="1">IFERROR(INDEX(MAESTRO!X:X,_xludf.AGGREGATE(15,6,ROW(MAESTRO!$B$3:$B$1000)/((MAESTRO!$B$3:$B$1000="CIVILES")*(UPPER(MAESTRO!$L$3:$L$1000)="CONFIRMADO")),ROWS($A$3:A126))),"")</f>
        <v/>
      </c>
    </row>
    <row r="127" spans="1:24" ht="22.05" customHeight="1">
      <c r="A127" s="10" t="str">
        <f ca="1">IFERROR(INDEX(MAESTRO!A:A,_xludf.AGGREGATE(15,6,ROW(MAESTRO!$B$3:$B$1000)/((MAESTRO!$B$3:$B$1000="CIVILES")*(UPPER(MAESTRO!$L$3:$L$1000)="CONFIRMADO")),ROWS($A$3:A127))),"")</f>
        <v/>
      </c>
      <c r="B127" s="10" t="str">
        <f ca="1">IFERROR(INDEX(MAESTRO!B:B,_xludf.AGGREGATE(15,6,ROW(MAESTRO!$B$3:$B$1000)/((MAESTRO!$B$3:$B$1000="CIVILES")*(UPPER(MAESTRO!$L$3:$L$1000)="CONFIRMADO")),ROWS($A$3:A127))),"")</f>
        <v/>
      </c>
      <c r="C127" s="10" t="str">
        <f ca="1">IFERROR(INDEX(MAESTRO!C:C,_xludf.AGGREGATE(15,6,ROW(MAESTRO!$B$3:$B$1000)/((MAESTRO!$B$3:$B$1000="CIVILES")*(UPPER(MAESTRO!$L$3:$L$1000)="CONFIRMADO")),ROWS($A$3:A127))),"")</f>
        <v/>
      </c>
      <c r="D127" s="10" t="str">
        <f ca="1">IFERROR(INDEX(MAESTRO!D:D,_xludf.AGGREGATE(15,6,ROW(MAESTRO!$B$3:$B$1000)/((MAESTRO!$B$3:$B$1000="CIVILES")*(UPPER(MAESTRO!$L$3:$L$1000)="CONFIRMADO")),ROWS($A$3:A127))),"")</f>
        <v/>
      </c>
      <c r="E127" s="10" t="str">
        <f ca="1">IFERROR(INDEX(MAESTRO!E:E,_xludf.AGGREGATE(15,6,ROW(MAESTRO!$B$3:$B$1000)/((MAESTRO!$B$3:$B$1000="CIVILES")*(UPPER(MAESTRO!$L$3:$L$1000)="CONFIRMADO")),ROWS($A$3:A127))),"")</f>
        <v/>
      </c>
      <c r="F127" s="10" t="str">
        <f ca="1">IFERROR(INDEX(MAESTRO!F:F,_xludf.AGGREGATE(15,6,ROW(MAESTRO!$B$3:$B$1000)/((MAESTRO!$B$3:$B$1000="CIVILES")*(UPPER(MAESTRO!$L$3:$L$1000)="CONFIRMADO")),ROWS($A$3:A127))),"")</f>
        <v/>
      </c>
      <c r="G127" s="10" t="str">
        <f ca="1">IFERROR(INDEX(MAESTRO!G:G,_xludf.AGGREGATE(15,6,ROW(MAESTRO!$B$3:$B$1000)/((MAESTRO!$B$3:$B$1000="CIVILES")*(UPPER(MAESTRO!$L$3:$L$1000)="CONFIRMADO")),ROWS($A$3:A127))),"")</f>
        <v/>
      </c>
      <c r="H127" s="10" t="str">
        <f ca="1">IFERROR(INDEX(MAESTRO!H:H,_xludf.AGGREGATE(15,6,ROW(MAESTRO!$B$3:$B$1000)/((MAESTRO!$B$3:$B$1000="CIVILES")*(UPPER(MAESTRO!$L$3:$L$1000)="CONFIRMADO")),ROWS($A$3:A127))),"")</f>
        <v/>
      </c>
      <c r="I127" s="10" t="str">
        <f ca="1">IFERROR(INDEX(MAESTRO!I:I,_xludf.AGGREGATE(15,6,ROW(MAESTRO!$B$3:$B$1000)/((MAESTRO!$B$3:$B$1000="CIVILES")*(UPPER(MAESTRO!$L$3:$L$1000)="CONFIRMADO")),ROWS($A$3:A127))),"")</f>
        <v/>
      </c>
      <c r="J127" s="10" t="str">
        <f ca="1">IFERROR(INDEX(MAESTRO!J:J,_xludf.AGGREGATE(15,6,ROW(MAESTRO!$B$3:$B$1000)/((MAESTRO!$B$3:$B$1000="CIVILES")*(UPPER(MAESTRO!$L$3:$L$1000)="CONFIRMADO")),ROWS($A$3:A127))),"")</f>
        <v/>
      </c>
      <c r="K127" s="10" t="str">
        <f ca="1">IFERROR(INDEX(MAESTRO!K:K,_xludf.AGGREGATE(15,6,ROW(MAESTRO!$B$3:$B$1000)/((MAESTRO!$B$3:$B$1000="CIVILES")*(UPPER(MAESTRO!$L$3:$L$1000)="CONFIRMADO")),ROWS($A$3:A127))),"")</f>
        <v/>
      </c>
      <c r="L127" s="10" t="str">
        <f ca="1">IFERROR(INDEX(MAESTRO!L:L,_xludf.AGGREGATE(15,6,ROW(MAESTRO!$B$3:$B$1000)/((MAESTRO!$B$3:$B$1000="CIVILES")*(UPPER(MAESTRO!$L$3:$L$1000)="CONFIRMADO")),ROWS($A$3:A127))),"")</f>
        <v/>
      </c>
      <c r="M127" s="10" t="str">
        <f ca="1">IFERROR(INDEX(MAESTRO!M:M,_xludf.AGGREGATE(15,6,ROW(MAESTRO!$B$3:$B$1000)/((MAESTRO!$B$3:$B$1000="CIVILES")*(UPPER(MAESTRO!$L$3:$L$1000)="CONFIRMADO")),ROWS($A$3:A127))),"")</f>
        <v/>
      </c>
      <c r="N127" s="10" t="str">
        <f ca="1">IFERROR(INDEX(MAESTRO!N:N,_xludf.AGGREGATE(15,6,ROW(MAESTRO!$B$3:$B$1000)/((MAESTRO!$B$3:$B$1000="CIVILES")*(UPPER(MAESTRO!$L$3:$L$1000)="CONFIRMADO")),ROWS($A$3:A127))),"")</f>
        <v/>
      </c>
      <c r="O127" s="10" t="str">
        <f ca="1">IFERROR(INDEX(MAESTRO!O:O,_xludf.AGGREGATE(15,6,ROW(MAESTRO!$B$3:$B$1000)/((MAESTRO!$B$3:$B$1000="CIVILES")*(UPPER(MAESTRO!$L$3:$L$1000)="CONFIRMADO")),ROWS($A$3:A127))),"")</f>
        <v/>
      </c>
      <c r="P127" s="10" t="str">
        <f ca="1">IFERROR(INDEX(MAESTRO!P:P,_xludf.AGGREGATE(15,6,ROW(MAESTRO!$B$3:$B$1000)/((MAESTRO!$B$3:$B$1000="CIVILES")*(UPPER(MAESTRO!$L$3:$L$1000)="CONFIRMADO")),ROWS($A$3:A127))),"")</f>
        <v/>
      </c>
      <c r="Q127" s="10" t="str">
        <f ca="1">IFERROR(INDEX(MAESTRO!Q:Q,_xludf.AGGREGATE(15,6,ROW(MAESTRO!$B$3:$B$1000)/((MAESTRO!$B$3:$B$1000="CIVILES")*(UPPER(MAESTRO!$L$3:$L$1000)="CONFIRMADO")),ROWS($A$3:A127))),"")</f>
        <v/>
      </c>
      <c r="R127" s="10" t="str">
        <f ca="1">IFERROR(INDEX(MAESTRO!R:R,_xludf.AGGREGATE(15,6,ROW(MAESTRO!$B$3:$B$1000)/((MAESTRO!$B$3:$B$1000="CIVILES")*(UPPER(MAESTRO!$L$3:$L$1000)="CONFIRMADO")),ROWS($A$3:A127))),"")</f>
        <v/>
      </c>
      <c r="S127" s="10" t="str">
        <f ca="1">IFERROR(INDEX(MAESTRO!S:S,_xludf.AGGREGATE(15,6,ROW(MAESTRO!$B$3:$B$1000)/((MAESTRO!$B$3:$B$1000="CIVILES")*(UPPER(MAESTRO!$L$3:$L$1000)="CONFIRMADO")),ROWS($A$3:A127))),"")</f>
        <v/>
      </c>
      <c r="T127" s="10" t="str">
        <f ca="1">IFERROR(INDEX(MAESTRO!T:T,_xludf.AGGREGATE(15,6,ROW(MAESTRO!$B$3:$B$1000)/((MAESTRO!$B$3:$B$1000="CIVILES")*(UPPER(MAESTRO!$L$3:$L$1000)="CONFIRMADO")),ROWS($A$3:A127))),"")</f>
        <v/>
      </c>
      <c r="U127" s="10" t="str">
        <f ca="1">IFERROR(INDEX(MAESTRO!U:U,_xludf.AGGREGATE(15,6,ROW(MAESTRO!$B$3:$B$1000)/((MAESTRO!$B$3:$B$1000="CIVILES")*(UPPER(MAESTRO!$L$3:$L$1000)="CONFIRMADO")),ROWS($A$3:A127))),"")</f>
        <v/>
      </c>
      <c r="V127" s="10" t="str">
        <f ca="1">IFERROR(INDEX(MAESTRO!V:V,_xludf.AGGREGATE(15,6,ROW(MAESTRO!$B$3:$B$1000)/((MAESTRO!$B$3:$B$1000="CIVILES")*(UPPER(MAESTRO!$L$3:$L$1000)="CONFIRMADO")),ROWS($A$3:A127))),"")</f>
        <v/>
      </c>
      <c r="W127" s="10" t="str">
        <f ca="1">IFERROR(INDEX(MAESTRO!W:W,_xludf.AGGREGATE(15,6,ROW(MAESTRO!$B$3:$B$1000)/((MAESTRO!$B$3:$B$1000="CIVILES")*(UPPER(MAESTRO!$L$3:$L$1000)="CONFIRMADO")),ROWS($A$3:A127))),"")</f>
        <v/>
      </c>
      <c r="X127" s="10" t="str">
        <f ca="1">IFERROR(INDEX(MAESTRO!X:X,_xludf.AGGREGATE(15,6,ROW(MAESTRO!$B$3:$B$1000)/((MAESTRO!$B$3:$B$1000="CIVILES")*(UPPER(MAESTRO!$L$3:$L$1000)="CONFIRMADO")),ROWS($A$3:A127))),"")</f>
        <v/>
      </c>
    </row>
    <row r="128" spans="1:24" ht="22.05" customHeight="1">
      <c r="A128" s="18" t="str">
        <f ca="1">IFERROR(INDEX(MAESTRO!A:A,_xludf.AGGREGATE(15,6,ROW(MAESTRO!$B$3:$B$1000)/((MAESTRO!$B$3:$B$1000="CIVILES")*(UPPER(MAESTRO!$L$3:$L$1000)="CONFIRMADO")),ROWS($A$3:A128))),"")</f>
        <v/>
      </c>
      <c r="B128" s="18" t="str">
        <f ca="1">IFERROR(INDEX(MAESTRO!B:B,_xludf.AGGREGATE(15,6,ROW(MAESTRO!$B$3:$B$1000)/((MAESTRO!$B$3:$B$1000="CIVILES")*(UPPER(MAESTRO!$L$3:$L$1000)="CONFIRMADO")),ROWS($A$3:A128))),"")</f>
        <v/>
      </c>
      <c r="C128" s="18" t="str">
        <f ca="1">IFERROR(INDEX(MAESTRO!C:C,_xludf.AGGREGATE(15,6,ROW(MAESTRO!$B$3:$B$1000)/((MAESTRO!$B$3:$B$1000="CIVILES")*(UPPER(MAESTRO!$L$3:$L$1000)="CONFIRMADO")),ROWS($A$3:A128))),"")</f>
        <v/>
      </c>
      <c r="D128" s="18" t="str">
        <f ca="1">IFERROR(INDEX(MAESTRO!D:D,_xludf.AGGREGATE(15,6,ROW(MAESTRO!$B$3:$B$1000)/((MAESTRO!$B$3:$B$1000="CIVILES")*(UPPER(MAESTRO!$L$3:$L$1000)="CONFIRMADO")),ROWS($A$3:A128))),"")</f>
        <v/>
      </c>
      <c r="E128" s="18" t="str">
        <f ca="1">IFERROR(INDEX(MAESTRO!E:E,_xludf.AGGREGATE(15,6,ROW(MAESTRO!$B$3:$B$1000)/((MAESTRO!$B$3:$B$1000="CIVILES")*(UPPER(MAESTRO!$L$3:$L$1000)="CONFIRMADO")),ROWS($A$3:A128))),"")</f>
        <v/>
      </c>
      <c r="F128" s="18" t="str">
        <f ca="1">IFERROR(INDEX(MAESTRO!F:F,_xludf.AGGREGATE(15,6,ROW(MAESTRO!$B$3:$B$1000)/((MAESTRO!$B$3:$B$1000="CIVILES")*(UPPER(MAESTRO!$L$3:$L$1000)="CONFIRMADO")),ROWS($A$3:A128))),"")</f>
        <v/>
      </c>
      <c r="G128" s="18" t="str">
        <f ca="1">IFERROR(INDEX(MAESTRO!G:G,_xludf.AGGREGATE(15,6,ROW(MAESTRO!$B$3:$B$1000)/((MAESTRO!$B$3:$B$1000="CIVILES")*(UPPER(MAESTRO!$L$3:$L$1000)="CONFIRMADO")),ROWS($A$3:A128))),"")</f>
        <v/>
      </c>
      <c r="H128" s="18" t="str">
        <f ca="1">IFERROR(INDEX(MAESTRO!H:H,_xludf.AGGREGATE(15,6,ROW(MAESTRO!$B$3:$B$1000)/((MAESTRO!$B$3:$B$1000="CIVILES")*(UPPER(MAESTRO!$L$3:$L$1000)="CONFIRMADO")),ROWS($A$3:A128))),"")</f>
        <v/>
      </c>
      <c r="I128" s="18" t="str">
        <f ca="1">IFERROR(INDEX(MAESTRO!I:I,_xludf.AGGREGATE(15,6,ROW(MAESTRO!$B$3:$B$1000)/((MAESTRO!$B$3:$B$1000="CIVILES")*(UPPER(MAESTRO!$L$3:$L$1000)="CONFIRMADO")),ROWS($A$3:A128))),"")</f>
        <v/>
      </c>
      <c r="J128" s="18" t="str">
        <f ca="1">IFERROR(INDEX(MAESTRO!J:J,_xludf.AGGREGATE(15,6,ROW(MAESTRO!$B$3:$B$1000)/((MAESTRO!$B$3:$B$1000="CIVILES")*(UPPER(MAESTRO!$L$3:$L$1000)="CONFIRMADO")),ROWS($A$3:A128))),"")</f>
        <v/>
      </c>
      <c r="K128" s="18" t="str">
        <f ca="1">IFERROR(INDEX(MAESTRO!K:K,_xludf.AGGREGATE(15,6,ROW(MAESTRO!$B$3:$B$1000)/((MAESTRO!$B$3:$B$1000="CIVILES")*(UPPER(MAESTRO!$L$3:$L$1000)="CONFIRMADO")),ROWS($A$3:A128))),"")</f>
        <v/>
      </c>
      <c r="L128" s="18" t="str">
        <f ca="1">IFERROR(INDEX(MAESTRO!L:L,_xludf.AGGREGATE(15,6,ROW(MAESTRO!$B$3:$B$1000)/((MAESTRO!$B$3:$B$1000="CIVILES")*(UPPER(MAESTRO!$L$3:$L$1000)="CONFIRMADO")),ROWS($A$3:A128))),"")</f>
        <v/>
      </c>
      <c r="M128" s="18" t="str">
        <f ca="1">IFERROR(INDEX(MAESTRO!M:M,_xludf.AGGREGATE(15,6,ROW(MAESTRO!$B$3:$B$1000)/((MAESTRO!$B$3:$B$1000="CIVILES")*(UPPER(MAESTRO!$L$3:$L$1000)="CONFIRMADO")),ROWS($A$3:A128))),"")</f>
        <v/>
      </c>
      <c r="N128" s="18" t="str">
        <f ca="1">IFERROR(INDEX(MAESTRO!N:N,_xludf.AGGREGATE(15,6,ROW(MAESTRO!$B$3:$B$1000)/((MAESTRO!$B$3:$B$1000="CIVILES")*(UPPER(MAESTRO!$L$3:$L$1000)="CONFIRMADO")),ROWS($A$3:A128))),"")</f>
        <v/>
      </c>
      <c r="O128" s="18" t="str">
        <f ca="1">IFERROR(INDEX(MAESTRO!O:O,_xludf.AGGREGATE(15,6,ROW(MAESTRO!$B$3:$B$1000)/((MAESTRO!$B$3:$B$1000="CIVILES")*(UPPER(MAESTRO!$L$3:$L$1000)="CONFIRMADO")),ROWS($A$3:A128))),"")</f>
        <v/>
      </c>
      <c r="P128" s="18" t="str">
        <f ca="1">IFERROR(INDEX(MAESTRO!P:P,_xludf.AGGREGATE(15,6,ROW(MAESTRO!$B$3:$B$1000)/((MAESTRO!$B$3:$B$1000="CIVILES")*(UPPER(MAESTRO!$L$3:$L$1000)="CONFIRMADO")),ROWS($A$3:A128))),"")</f>
        <v/>
      </c>
      <c r="Q128" s="18" t="str">
        <f ca="1">IFERROR(INDEX(MAESTRO!Q:Q,_xludf.AGGREGATE(15,6,ROW(MAESTRO!$B$3:$B$1000)/((MAESTRO!$B$3:$B$1000="CIVILES")*(UPPER(MAESTRO!$L$3:$L$1000)="CONFIRMADO")),ROWS($A$3:A128))),"")</f>
        <v/>
      </c>
      <c r="R128" s="18" t="str">
        <f ca="1">IFERROR(INDEX(MAESTRO!R:R,_xludf.AGGREGATE(15,6,ROW(MAESTRO!$B$3:$B$1000)/((MAESTRO!$B$3:$B$1000="CIVILES")*(UPPER(MAESTRO!$L$3:$L$1000)="CONFIRMADO")),ROWS($A$3:A128))),"")</f>
        <v/>
      </c>
      <c r="S128" s="18" t="str">
        <f ca="1">IFERROR(INDEX(MAESTRO!S:S,_xludf.AGGREGATE(15,6,ROW(MAESTRO!$B$3:$B$1000)/((MAESTRO!$B$3:$B$1000="CIVILES")*(UPPER(MAESTRO!$L$3:$L$1000)="CONFIRMADO")),ROWS($A$3:A128))),"")</f>
        <v/>
      </c>
      <c r="T128" s="18" t="str">
        <f ca="1">IFERROR(INDEX(MAESTRO!T:T,_xludf.AGGREGATE(15,6,ROW(MAESTRO!$B$3:$B$1000)/((MAESTRO!$B$3:$B$1000="CIVILES")*(UPPER(MAESTRO!$L$3:$L$1000)="CONFIRMADO")),ROWS($A$3:A128))),"")</f>
        <v/>
      </c>
      <c r="U128" s="18" t="str">
        <f ca="1">IFERROR(INDEX(MAESTRO!U:U,_xludf.AGGREGATE(15,6,ROW(MAESTRO!$B$3:$B$1000)/((MAESTRO!$B$3:$B$1000="CIVILES")*(UPPER(MAESTRO!$L$3:$L$1000)="CONFIRMADO")),ROWS($A$3:A128))),"")</f>
        <v/>
      </c>
      <c r="V128" s="18" t="str">
        <f ca="1">IFERROR(INDEX(MAESTRO!V:V,_xludf.AGGREGATE(15,6,ROW(MAESTRO!$B$3:$B$1000)/((MAESTRO!$B$3:$B$1000="CIVILES")*(UPPER(MAESTRO!$L$3:$L$1000)="CONFIRMADO")),ROWS($A$3:A128))),"")</f>
        <v/>
      </c>
      <c r="W128" s="18" t="str">
        <f ca="1">IFERROR(INDEX(MAESTRO!W:W,_xludf.AGGREGATE(15,6,ROW(MAESTRO!$B$3:$B$1000)/((MAESTRO!$B$3:$B$1000="CIVILES")*(UPPER(MAESTRO!$L$3:$L$1000)="CONFIRMADO")),ROWS($A$3:A128))),"")</f>
        <v/>
      </c>
      <c r="X128" s="18" t="str">
        <f ca="1">IFERROR(INDEX(MAESTRO!X:X,_xludf.AGGREGATE(15,6,ROW(MAESTRO!$B$3:$B$1000)/((MAESTRO!$B$3:$B$1000="CIVILES")*(UPPER(MAESTRO!$L$3:$L$1000)="CONFIRMADO")),ROWS($A$3:A128))),"")</f>
        <v/>
      </c>
    </row>
    <row r="129" spans="1:24" ht="22.05" customHeight="1">
      <c r="A129" s="10" t="str">
        <f ca="1">IFERROR(INDEX(MAESTRO!A:A,_xludf.AGGREGATE(15,6,ROW(MAESTRO!$B$3:$B$1000)/((MAESTRO!$B$3:$B$1000="CIVILES")*(UPPER(MAESTRO!$L$3:$L$1000)="CONFIRMADO")),ROWS($A$3:A129))),"")</f>
        <v/>
      </c>
      <c r="B129" s="10" t="str">
        <f ca="1">IFERROR(INDEX(MAESTRO!B:B,_xludf.AGGREGATE(15,6,ROW(MAESTRO!$B$3:$B$1000)/((MAESTRO!$B$3:$B$1000="CIVILES")*(UPPER(MAESTRO!$L$3:$L$1000)="CONFIRMADO")),ROWS($A$3:A129))),"")</f>
        <v/>
      </c>
      <c r="C129" s="10" t="str">
        <f ca="1">IFERROR(INDEX(MAESTRO!C:C,_xludf.AGGREGATE(15,6,ROW(MAESTRO!$B$3:$B$1000)/((MAESTRO!$B$3:$B$1000="CIVILES")*(UPPER(MAESTRO!$L$3:$L$1000)="CONFIRMADO")),ROWS($A$3:A129))),"")</f>
        <v/>
      </c>
      <c r="D129" s="10" t="str">
        <f ca="1">IFERROR(INDEX(MAESTRO!D:D,_xludf.AGGREGATE(15,6,ROW(MAESTRO!$B$3:$B$1000)/((MAESTRO!$B$3:$B$1000="CIVILES")*(UPPER(MAESTRO!$L$3:$L$1000)="CONFIRMADO")),ROWS($A$3:A129))),"")</f>
        <v/>
      </c>
      <c r="E129" s="10" t="str">
        <f ca="1">IFERROR(INDEX(MAESTRO!E:E,_xludf.AGGREGATE(15,6,ROW(MAESTRO!$B$3:$B$1000)/((MAESTRO!$B$3:$B$1000="CIVILES")*(UPPER(MAESTRO!$L$3:$L$1000)="CONFIRMADO")),ROWS($A$3:A129))),"")</f>
        <v/>
      </c>
      <c r="F129" s="10" t="str">
        <f ca="1">IFERROR(INDEX(MAESTRO!F:F,_xludf.AGGREGATE(15,6,ROW(MAESTRO!$B$3:$B$1000)/((MAESTRO!$B$3:$B$1000="CIVILES")*(UPPER(MAESTRO!$L$3:$L$1000)="CONFIRMADO")),ROWS($A$3:A129))),"")</f>
        <v/>
      </c>
      <c r="G129" s="10" t="str">
        <f ca="1">IFERROR(INDEX(MAESTRO!G:G,_xludf.AGGREGATE(15,6,ROW(MAESTRO!$B$3:$B$1000)/((MAESTRO!$B$3:$B$1000="CIVILES")*(UPPER(MAESTRO!$L$3:$L$1000)="CONFIRMADO")),ROWS($A$3:A129))),"")</f>
        <v/>
      </c>
      <c r="H129" s="10" t="str">
        <f ca="1">IFERROR(INDEX(MAESTRO!H:H,_xludf.AGGREGATE(15,6,ROW(MAESTRO!$B$3:$B$1000)/((MAESTRO!$B$3:$B$1000="CIVILES")*(UPPER(MAESTRO!$L$3:$L$1000)="CONFIRMADO")),ROWS($A$3:A129))),"")</f>
        <v/>
      </c>
      <c r="I129" s="10" t="str">
        <f ca="1">IFERROR(INDEX(MAESTRO!I:I,_xludf.AGGREGATE(15,6,ROW(MAESTRO!$B$3:$B$1000)/((MAESTRO!$B$3:$B$1000="CIVILES")*(UPPER(MAESTRO!$L$3:$L$1000)="CONFIRMADO")),ROWS($A$3:A129))),"")</f>
        <v/>
      </c>
      <c r="J129" s="10" t="str">
        <f ca="1">IFERROR(INDEX(MAESTRO!J:J,_xludf.AGGREGATE(15,6,ROW(MAESTRO!$B$3:$B$1000)/((MAESTRO!$B$3:$B$1000="CIVILES")*(UPPER(MAESTRO!$L$3:$L$1000)="CONFIRMADO")),ROWS($A$3:A129))),"")</f>
        <v/>
      </c>
      <c r="K129" s="10" t="str">
        <f ca="1">IFERROR(INDEX(MAESTRO!K:K,_xludf.AGGREGATE(15,6,ROW(MAESTRO!$B$3:$B$1000)/((MAESTRO!$B$3:$B$1000="CIVILES")*(UPPER(MAESTRO!$L$3:$L$1000)="CONFIRMADO")),ROWS($A$3:A129))),"")</f>
        <v/>
      </c>
      <c r="L129" s="10" t="str">
        <f ca="1">IFERROR(INDEX(MAESTRO!L:L,_xludf.AGGREGATE(15,6,ROW(MAESTRO!$B$3:$B$1000)/((MAESTRO!$B$3:$B$1000="CIVILES")*(UPPER(MAESTRO!$L$3:$L$1000)="CONFIRMADO")),ROWS($A$3:A129))),"")</f>
        <v/>
      </c>
      <c r="M129" s="10" t="str">
        <f ca="1">IFERROR(INDEX(MAESTRO!M:M,_xludf.AGGREGATE(15,6,ROW(MAESTRO!$B$3:$B$1000)/((MAESTRO!$B$3:$B$1000="CIVILES")*(UPPER(MAESTRO!$L$3:$L$1000)="CONFIRMADO")),ROWS($A$3:A129))),"")</f>
        <v/>
      </c>
      <c r="N129" s="10" t="str">
        <f ca="1">IFERROR(INDEX(MAESTRO!N:N,_xludf.AGGREGATE(15,6,ROW(MAESTRO!$B$3:$B$1000)/((MAESTRO!$B$3:$B$1000="CIVILES")*(UPPER(MAESTRO!$L$3:$L$1000)="CONFIRMADO")),ROWS($A$3:A129))),"")</f>
        <v/>
      </c>
      <c r="O129" s="10" t="str">
        <f ca="1">IFERROR(INDEX(MAESTRO!O:O,_xludf.AGGREGATE(15,6,ROW(MAESTRO!$B$3:$B$1000)/((MAESTRO!$B$3:$B$1000="CIVILES")*(UPPER(MAESTRO!$L$3:$L$1000)="CONFIRMADO")),ROWS($A$3:A129))),"")</f>
        <v/>
      </c>
      <c r="P129" s="10" t="str">
        <f ca="1">IFERROR(INDEX(MAESTRO!P:P,_xludf.AGGREGATE(15,6,ROW(MAESTRO!$B$3:$B$1000)/((MAESTRO!$B$3:$B$1000="CIVILES")*(UPPER(MAESTRO!$L$3:$L$1000)="CONFIRMADO")),ROWS($A$3:A129))),"")</f>
        <v/>
      </c>
      <c r="Q129" s="10" t="str">
        <f ca="1">IFERROR(INDEX(MAESTRO!Q:Q,_xludf.AGGREGATE(15,6,ROW(MAESTRO!$B$3:$B$1000)/((MAESTRO!$B$3:$B$1000="CIVILES")*(UPPER(MAESTRO!$L$3:$L$1000)="CONFIRMADO")),ROWS($A$3:A129))),"")</f>
        <v/>
      </c>
      <c r="R129" s="10" t="str">
        <f ca="1">IFERROR(INDEX(MAESTRO!R:R,_xludf.AGGREGATE(15,6,ROW(MAESTRO!$B$3:$B$1000)/((MAESTRO!$B$3:$B$1000="CIVILES")*(UPPER(MAESTRO!$L$3:$L$1000)="CONFIRMADO")),ROWS($A$3:A129))),"")</f>
        <v/>
      </c>
      <c r="S129" s="10" t="str">
        <f ca="1">IFERROR(INDEX(MAESTRO!S:S,_xludf.AGGREGATE(15,6,ROW(MAESTRO!$B$3:$B$1000)/((MAESTRO!$B$3:$B$1000="CIVILES")*(UPPER(MAESTRO!$L$3:$L$1000)="CONFIRMADO")),ROWS($A$3:A129))),"")</f>
        <v/>
      </c>
      <c r="T129" s="10" t="str">
        <f ca="1">IFERROR(INDEX(MAESTRO!T:T,_xludf.AGGREGATE(15,6,ROW(MAESTRO!$B$3:$B$1000)/((MAESTRO!$B$3:$B$1000="CIVILES")*(UPPER(MAESTRO!$L$3:$L$1000)="CONFIRMADO")),ROWS($A$3:A129))),"")</f>
        <v/>
      </c>
      <c r="U129" s="10" t="str">
        <f ca="1">IFERROR(INDEX(MAESTRO!U:U,_xludf.AGGREGATE(15,6,ROW(MAESTRO!$B$3:$B$1000)/((MAESTRO!$B$3:$B$1000="CIVILES")*(UPPER(MAESTRO!$L$3:$L$1000)="CONFIRMADO")),ROWS($A$3:A129))),"")</f>
        <v/>
      </c>
      <c r="V129" s="10" t="str">
        <f ca="1">IFERROR(INDEX(MAESTRO!V:V,_xludf.AGGREGATE(15,6,ROW(MAESTRO!$B$3:$B$1000)/((MAESTRO!$B$3:$B$1000="CIVILES")*(UPPER(MAESTRO!$L$3:$L$1000)="CONFIRMADO")),ROWS($A$3:A129))),"")</f>
        <v/>
      </c>
      <c r="W129" s="10" t="str">
        <f ca="1">IFERROR(INDEX(MAESTRO!W:W,_xludf.AGGREGATE(15,6,ROW(MAESTRO!$B$3:$B$1000)/((MAESTRO!$B$3:$B$1000="CIVILES")*(UPPER(MAESTRO!$L$3:$L$1000)="CONFIRMADO")),ROWS($A$3:A129))),"")</f>
        <v/>
      </c>
      <c r="X129" s="10" t="str">
        <f ca="1">IFERROR(INDEX(MAESTRO!X:X,_xludf.AGGREGATE(15,6,ROW(MAESTRO!$B$3:$B$1000)/((MAESTRO!$B$3:$B$1000="CIVILES")*(UPPER(MAESTRO!$L$3:$L$1000)="CONFIRMADO")),ROWS($A$3:A129))),"")</f>
        <v/>
      </c>
    </row>
    <row r="130" spans="1:24" ht="22.05" customHeight="1">
      <c r="A130" s="18" t="str">
        <f ca="1">IFERROR(INDEX(MAESTRO!A:A,_xludf.AGGREGATE(15,6,ROW(MAESTRO!$B$3:$B$1000)/((MAESTRO!$B$3:$B$1000="CIVILES")*(UPPER(MAESTRO!$L$3:$L$1000)="CONFIRMADO")),ROWS($A$3:A130))),"")</f>
        <v/>
      </c>
      <c r="B130" s="18" t="str">
        <f ca="1">IFERROR(INDEX(MAESTRO!B:B,_xludf.AGGREGATE(15,6,ROW(MAESTRO!$B$3:$B$1000)/((MAESTRO!$B$3:$B$1000="CIVILES")*(UPPER(MAESTRO!$L$3:$L$1000)="CONFIRMADO")),ROWS($A$3:A130))),"")</f>
        <v/>
      </c>
      <c r="C130" s="18" t="str">
        <f ca="1">IFERROR(INDEX(MAESTRO!C:C,_xludf.AGGREGATE(15,6,ROW(MAESTRO!$B$3:$B$1000)/((MAESTRO!$B$3:$B$1000="CIVILES")*(UPPER(MAESTRO!$L$3:$L$1000)="CONFIRMADO")),ROWS($A$3:A130))),"")</f>
        <v/>
      </c>
      <c r="D130" s="18" t="str">
        <f ca="1">IFERROR(INDEX(MAESTRO!D:D,_xludf.AGGREGATE(15,6,ROW(MAESTRO!$B$3:$B$1000)/((MAESTRO!$B$3:$B$1000="CIVILES")*(UPPER(MAESTRO!$L$3:$L$1000)="CONFIRMADO")),ROWS($A$3:A130))),"")</f>
        <v/>
      </c>
      <c r="E130" s="18" t="str">
        <f ca="1">IFERROR(INDEX(MAESTRO!E:E,_xludf.AGGREGATE(15,6,ROW(MAESTRO!$B$3:$B$1000)/((MAESTRO!$B$3:$B$1000="CIVILES")*(UPPER(MAESTRO!$L$3:$L$1000)="CONFIRMADO")),ROWS($A$3:A130))),"")</f>
        <v/>
      </c>
      <c r="F130" s="18" t="str">
        <f ca="1">IFERROR(INDEX(MAESTRO!F:F,_xludf.AGGREGATE(15,6,ROW(MAESTRO!$B$3:$B$1000)/((MAESTRO!$B$3:$B$1000="CIVILES")*(UPPER(MAESTRO!$L$3:$L$1000)="CONFIRMADO")),ROWS($A$3:A130))),"")</f>
        <v/>
      </c>
      <c r="G130" s="18" t="str">
        <f ca="1">IFERROR(INDEX(MAESTRO!G:G,_xludf.AGGREGATE(15,6,ROW(MAESTRO!$B$3:$B$1000)/((MAESTRO!$B$3:$B$1000="CIVILES")*(UPPER(MAESTRO!$L$3:$L$1000)="CONFIRMADO")),ROWS($A$3:A130))),"")</f>
        <v/>
      </c>
      <c r="H130" s="18" t="str">
        <f ca="1">IFERROR(INDEX(MAESTRO!H:H,_xludf.AGGREGATE(15,6,ROW(MAESTRO!$B$3:$B$1000)/((MAESTRO!$B$3:$B$1000="CIVILES")*(UPPER(MAESTRO!$L$3:$L$1000)="CONFIRMADO")),ROWS($A$3:A130))),"")</f>
        <v/>
      </c>
      <c r="I130" s="18" t="str">
        <f ca="1">IFERROR(INDEX(MAESTRO!I:I,_xludf.AGGREGATE(15,6,ROW(MAESTRO!$B$3:$B$1000)/((MAESTRO!$B$3:$B$1000="CIVILES")*(UPPER(MAESTRO!$L$3:$L$1000)="CONFIRMADO")),ROWS($A$3:A130))),"")</f>
        <v/>
      </c>
      <c r="J130" s="18" t="str">
        <f ca="1">IFERROR(INDEX(MAESTRO!J:J,_xludf.AGGREGATE(15,6,ROW(MAESTRO!$B$3:$B$1000)/((MAESTRO!$B$3:$B$1000="CIVILES")*(UPPER(MAESTRO!$L$3:$L$1000)="CONFIRMADO")),ROWS($A$3:A130))),"")</f>
        <v/>
      </c>
      <c r="K130" s="18" t="str">
        <f ca="1">IFERROR(INDEX(MAESTRO!K:K,_xludf.AGGREGATE(15,6,ROW(MAESTRO!$B$3:$B$1000)/((MAESTRO!$B$3:$B$1000="CIVILES")*(UPPER(MAESTRO!$L$3:$L$1000)="CONFIRMADO")),ROWS($A$3:A130))),"")</f>
        <v/>
      </c>
      <c r="L130" s="18" t="str">
        <f ca="1">IFERROR(INDEX(MAESTRO!L:L,_xludf.AGGREGATE(15,6,ROW(MAESTRO!$B$3:$B$1000)/((MAESTRO!$B$3:$B$1000="CIVILES")*(UPPER(MAESTRO!$L$3:$L$1000)="CONFIRMADO")),ROWS($A$3:A130))),"")</f>
        <v/>
      </c>
      <c r="M130" s="18" t="str">
        <f ca="1">IFERROR(INDEX(MAESTRO!M:M,_xludf.AGGREGATE(15,6,ROW(MAESTRO!$B$3:$B$1000)/((MAESTRO!$B$3:$B$1000="CIVILES")*(UPPER(MAESTRO!$L$3:$L$1000)="CONFIRMADO")),ROWS($A$3:A130))),"")</f>
        <v/>
      </c>
      <c r="N130" s="18" t="str">
        <f ca="1">IFERROR(INDEX(MAESTRO!N:N,_xludf.AGGREGATE(15,6,ROW(MAESTRO!$B$3:$B$1000)/((MAESTRO!$B$3:$B$1000="CIVILES")*(UPPER(MAESTRO!$L$3:$L$1000)="CONFIRMADO")),ROWS($A$3:A130))),"")</f>
        <v/>
      </c>
      <c r="O130" s="18" t="str">
        <f ca="1">IFERROR(INDEX(MAESTRO!O:O,_xludf.AGGREGATE(15,6,ROW(MAESTRO!$B$3:$B$1000)/((MAESTRO!$B$3:$B$1000="CIVILES")*(UPPER(MAESTRO!$L$3:$L$1000)="CONFIRMADO")),ROWS($A$3:A130))),"")</f>
        <v/>
      </c>
      <c r="P130" s="18" t="str">
        <f ca="1">IFERROR(INDEX(MAESTRO!P:P,_xludf.AGGREGATE(15,6,ROW(MAESTRO!$B$3:$B$1000)/((MAESTRO!$B$3:$B$1000="CIVILES")*(UPPER(MAESTRO!$L$3:$L$1000)="CONFIRMADO")),ROWS($A$3:A130))),"")</f>
        <v/>
      </c>
      <c r="Q130" s="18" t="str">
        <f ca="1">IFERROR(INDEX(MAESTRO!Q:Q,_xludf.AGGREGATE(15,6,ROW(MAESTRO!$B$3:$B$1000)/((MAESTRO!$B$3:$B$1000="CIVILES")*(UPPER(MAESTRO!$L$3:$L$1000)="CONFIRMADO")),ROWS($A$3:A130))),"")</f>
        <v/>
      </c>
      <c r="R130" s="18" t="str">
        <f ca="1">IFERROR(INDEX(MAESTRO!R:R,_xludf.AGGREGATE(15,6,ROW(MAESTRO!$B$3:$B$1000)/((MAESTRO!$B$3:$B$1000="CIVILES")*(UPPER(MAESTRO!$L$3:$L$1000)="CONFIRMADO")),ROWS($A$3:A130))),"")</f>
        <v/>
      </c>
      <c r="S130" s="18" t="str">
        <f ca="1">IFERROR(INDEX(MAESTRO!S:S,_xludf.AGGREGATE(15,6,ROW(MAESTRO!$B$3:$B$1000)/((MAESTRO!$B$3:$B$1000="CIVILES")*(UPPER(MAESTRO!$L$3:$L$1000)="CONFIRMADO")),ROWS($A$3:A130))),"")</f>
        <v/>
      </c>
      <c r="T130" s="18" t="str">
        <f ca="1">IFERROR(INDEX(MAESTRO!T:T,_xludf.AGGREGATE(15,6,ROW(MAESTRO!$B$3:$B$1000)/((MAESTRO!$B$3:$B$1000="CIVILES")*(UPPER(MAESTRO!$L$3:$L$1000)="CONFIRMADO")),ROWS($A$3:A130))),"")</f>
        <v/>
      </c>
      <c r="U130" s="18" t="str">
        <f ca="1">IFERROR(INDEX(MAESTRO!U:U,_xludf.AGGREGATE(15,6,ROW(MAESTRO!$B$3:$B$1000)/((MAESTRO!$B$3:$B$1000="CIVILES")*(UPPER(MAESTRO!$L$3:$L$1000)="CONFIRMADO")),ROWS($A$3:A130))),"")</f>
        <v/>
      </c>
      <c r="V130" s="18" t="str">
        <f ca="1">IFERROR(INDEX(MAESTRO!V:V,_xludf.AGGREGATE(15,6,ROW(MAESTRO!$B$3:$B$1000)/((MAESTRO!$B$3:$B$1000="CIVILES")*(UPPER(MAESTRO!$L$3:$L$1000)="CONFIRMADO")),ROWS($A$3:A130))),"")</f>
        <v/>
      </c>
      <c r="W130" s="18" t="str">
        <f ca="1">IFERROR(INDEX(MAESTRO!W:W,_xludf.AGGREGATE(15,6,ROW(MAESTRO!$B$3:$B$1000)/((MAESTRO!$B$3:$B$1000="CIVILES")*(UPPER(MAESTRO!$L$3:$L$1000)="CONFIRMADO")),ROWS($A$3:A130))),"")</f>
        <v/>
      </c>
      <c r="X130" s="18" t="str">
        <f ca="1">IFERROR(INDEX(MAESTRO!X:X,_xludf.AGGREGATE(15,6,ROW(MAESTRO!$B$3:$B$1000)/((MAESTRO!$B$3:$B$1000="CIVILES")*(UPPER(MAESTRO!$L$3:$L$1000)="CONFIRMADO")),ROWS($A$3:A130))),"")</f>
        <v/>
      </c>
    </row>
    <row r="131" spans="1:24" ht="22.05" customHeight="1">
      <c r="A131" s="10" t="str">
        <f ca="1">IFERROR(INDEX(MAESTRO!A:A,_xludf.AGGREGATE(15,6,ROW(MAESTRO!$B$3:$B$1000)/((MAESTRO!$B$3:$B$1000="CIVILES")*(UPPER(MAESTRO!$L$3:$L$1000)="CONFIRMADO")),ROWS($A$3:A131))),"")</f>
        <v/>
      </c>
      <c r="B131" s="10" t="str">
        <f ca="1">IFERROR(INDEX(MAESTRO!B:B,_xludf.AGGREGATE(15,6,ROW(MAESTRO!$B$3:$B$1000)/((MAESTRO!$B$3:$B$1000="CIVILES")*(UPPER(MAESTRO!$L$3:$L$1000)="CONFIRMADO")),ROWS($A$3:A131))),"")</f>
        <v/>
      </c>
      <c r="C131" s="10" t="str">
        <f ca="1">IFERROR(INDEX(MAESTRO!C:C,_xludf.AGGREGATE(15,6,ROW(MAESTRO!$B$3:$B$1000)/((MAESTRO!$B$3:$B$1000="CIVILES")*(UPPER(MAESTRO!$L$3:$L$1000)="CONFIRMADO")),ROWS($A$3:A131))),"")</f>
        <v/>
      </c>
      <c r="D131" s="10" t="str">
        <f ca="1">IFERROR(INDEX(MAESTRO!D:D,_xludf.AGGREGATE(15,6,ROW(MAESTRO!$B$3:$B$1000)/((MAESTRO!$B$3:$B$1000="CIVILES")*(UPPER(MAESTRO!$L$3:$L$1000)="CONFIRMADO")),ROWS($A$3:A131))),"")</f>
        <v/>
      </c>
      <c r="E131" s="10" t="str">
        <f ca="1">IFERROR(INDEX(MAESTRO!E:E,_xludf.AGGREGATE(15,6,ROW(MAESTRO!$B$3:$B$1000)/((MAESTRO!$B$3:$B$1000="CIVILES")*(UPPER(MAESTRO!$L$3:$L$1000)="CONFIRMADO")),ROWS($A$3:A131))),"")</f>
        <v/>
      </c>
      <c r="F131" s="10" t="str">
        <f ca="1">IFERROR(INDEX(MAESTRO!F:F,_xludf.AGGREGATE(15,6,ROW(MAESTRO!$B$3:$B$1000)/((MAESTRO!$B$3:$B$1000="CIVILES")*(UPPER(MAESTRO!$L$3:$L$1000)="CONFIRMADO")),ROWS($A$3:A131))),"")</f>
        <v/>
      </c>
      <c r="G131" s="10" t="str">
        <f ca="1">IFERROR(INDEX(MAESTRO!G:G,_xludf.AGGREGATE(15,6,ROW(MAESTRO!$B$3:$B$1000)/((MAESTRO!$B$3:$B$1000="CIVILES")*(UPPER(MAESTRO!$L$3:$L$1000)="CONFIRMADO")),ROWS($A$3:A131))),"")</f>
        <v/>
      </c>
      <c r="H131" s="10" t="str">
        <f ca="1">IFERROR(INDEX(MAESTRO!H:H,_xludf.AGGREGATE(15,6,ROW(MAESTRO!$B$3:$B$1000)/((MAESTRO!$B$3:$B$1000="CIVILES")*(UPPER(MAESTRO!$L$3:$L$1000)="CONFIRMADO")),ROWS($A$3:A131))),"")</f>
        <v/>
      </c>
      <c r="I131" s="10" t="str">
        <f ca="1">IFERROR(INDEX(MAESTRO!I:I,_xludf.AGGREGATE(15,6,ROW(MAESTRO!$B$3:$B$1000)/((MAESTRO!$B$3:$B$1000="CIVILES")*(UPPER(MAESTRO!$L$3:$L$1000)="CONFIRMADO")),ROWS($A$3:A131))),"")</f>
        <v/>
      </c>
      <c r="J131" s="10" t="str">
        <f ca="1">IFERROR(INDEX(MAESTRO!J:J,_xludf.AGGREGATE(15,6,ROW(MAESTRO!$B$3:$B$1000)/((MAESTRO!$B$3:$B$1000="CIVILES")*(UPPER(MAESTRO!$L$3:$L$1000)="CONFIRMADO")),ROWS($A$3:A131))),"")</f>
        <v/>
      </c>
      <c r="K131" s="10" t="str">
        <f ca="1">IFERROR(INDEX(MAESTRO!K:K,_xludf.AGGREGATE(15,6,ROW(MAESTRO!$B$3:$B$1000)/((MAESTRO!$B$3:$B$1000="CIVILES")*(UPPER(MAESTRO!$L$3:$L$1000)="CONFIRMADO")),ROWS($A$3:A131))),"")</f>
        <v/>
      </c>
      <c r="L131" s="10" t="str">
        <f ca="1">IFERROR(INDEX(MAESTRO!L:L,_xludf.AGGREGATE(15,6,ROW(MAESTRO!$B$3:$B$1000)/((MAESTRO!$B$3:$B$1000="CIVILES")*(UPPER(MAESTRO!$L$3:$L$1000)="CONFIRMADO")),ROWS($A$3:A131))),"")</f>
        <v/>
      </c>
      <c r="M131" s="10" t="str">
        <f ca="1">IFERROR(INDEX(MAESTRO!M:M,_xludf.AGGREGATE(15,6,ROW(MAESTRO!$B$3:$B$1000)/((MAESTRO!$B$3:$B$1000="CIVILES")*(UPPER(MAESTRO!$L$3:$L$1000)="CONFIRMADO")),ROWS($A$3:A131))),"")</f>
        <v/>
      </c>
      <c r="N131" s="10" t="str">
        <f ca="1">IFERROR(INDEX(MAESTRO!N:N,_xludf.AGGREGATE(15,6,ROW(MAESTRO!$B$3:$B$1000)/((MAESTRO!$B$3:$B$1000="CIVILES")*(UPPER(MAESTRO!$L$3:$L$1000)="CONFIRMADO")),ROWS($A$3:A131))),"")</f>
        <v/>
      </c>
      <c r="O131" s="10" t="str">
        <f ca="1">IFERROR(INDEX(MAESTRO!O:O,_xludf.AGGREGATE(15,6,ROW(MAESTRO!$B$3:$B$1000)/((MAESTRO!$B$3:$B$1000="CIVILES")*(UPPER(MAESTRO!$L$3:$L$1000)="CONFIRMADO")),ROWS($A$3:A131))),"")</f>
        <v/>
      </c>
      <c r="P131" s="10" t="str">
        <f ca="1">IFERROR(INDEX(MAESTRO!P:P,_xludf.AGGREGATE(15,6,ROW(MAESTRO!$B$3:$B$1000)/((MAESTRO!$B$3:$B$1000="CIVILES")*(UPPER(MAESTRO!$L$3:$L$1000)="CONFIRMADO")),ROWS($A$3:A131))),"")</f>
        <v/>
      </c>
      <c r="Q131" s="10" t="str">
        <f ca="1">IFERROR(INDEX(MAESTRO!Q:Q,_xludf.AGGREGATE(15,6,ROW(MAESTRO!$B$3:$B$1000)/((MAESTRO!$B$3:$B$1000="CIVILES")*(UPPER(MAESTRO!$L$3:$L$1000)="CONFIRMADO")),ROWS($A$3:A131))),"")</f>
        <v/>
      </c>
      <c r="R131" s="10" t="str">
        <f ca="1">IFERROR(INDEX(MAESTRO!R:R,_xludf.AGGREGATE(15,6,ROW(MAESTRO!$B$3:$B$1000)/((MAESTRO!$B$3:$B$1000="CIVILES")*(UPPER(MAESTRO!$L$3:$L$1000)="CONFIRMADO")),ROWS($A$3:A131))),"")</f>
        <v/>
      </c>
      <c r="S131" s="10" t="str">
        <f ca="1">IFERROR(INDEX(MAESTRO!S:S,_xludf.AGGREGATE(15,6,ROW(MAESTRO!$B$3:$B$1000)/((MAESTRO!$B$3:$B$1000="CIVILES")*(UPPER(MAESTRO!$L$3:$L$1000)="CONFIRMADO")),ROWS($A$3:A131))),"")</f>
        <v/>
      </c>
      <c r="T131" s="10" t="str">
        <f ca="1">IFERROR(INDEX(MAESTRO!T:T,_xludf.AGGREGATE(15,6,ROW(MAESTRO!$B$3:$B$1000)/((MAESTRO!$B$3:$B$1000="CIVILES")*(UPPER(MAESTRO!$L$3:$L$1000)="CONFIRMADO")),ROWS($A$3:A131))),"")</f>
        <v/>
      </c>
      <c r="U131" s="10" t="str">
        <f ca="1">IFERROR(INDEX(MAESTRO!U:U,_xludf.AGGREGATE(15,6,ROW(MAESTRO!$B$3:$B$1000)/((MAESTRO!$B$3:$B$1000="CIVILES")*(UPPER(MAESTRO!$L$3:$L$1000)="CONFIRMADO")),ROWS($A$3:A131))),"")</f>
        <v/>
      </c>
      <c r="V131" s="10" t="str">
        <f ca="1">IFERROR(INDEX(MAESTRO!V:V,_xludf.AGGREGATE(15,6,ROW(MAESTRO!$B$3:$B$1000)/((MAESTRO!$B$3:$B$1000="CIVILES")*(UPPER(MAESTRO!$L$3:$L$1000)="CONFIRMADO")),ROWS($A$3:A131))),"")</f>
        <v/>
      </c>
      <c r="W131" s="10" t="str">
        <f ca="1">IFERROR(INDEX(MAESTRO!W:W,_xludf.AGGREGATE(15,6,ROW(MAESTRO!$B$3:$B$1000)/((MAESTRO!$B$3:$B$1000="CIVILES")*(UPPER(MAESTRO!$L$3:$L$1000)="CONFIRMADO")),ROWS($A$3:A131))),"")</f>
        <v/>
      </c>
      <c r="X131" s="10" t="str">
        <f ca="1">IFERROR(INDEX(MAESTRO!X:X,_xludf.AGGREGATE(15,6,ROW(MAESTRO!$B$3:$B$1000)/((MAESTRO!$B$3:$B$1000="CIVILES")*(UPPER(MAESTRO!$L$3:$L$1000)="CONFIRMADO")),ROWS($A$3:A131))),"")</f>
        <v/>
      </c>
    </row>
    <row r="132" spans="1:24" ht="22.05" customHeight="1">
      <c r="A132" s="18" t="str">
        <f ca="1">IFERROR(INDEX(MAESTRO!A:A,_xludf.AGGREGATE(15,6,ROW(MAESTRO!$B$3:$B$1000)/((MAESTRO!$B$3:$B$1000="CIVILES")*(UPPER(MAESTRO!$L$3:$L$1000)="CONFIRMADO")),ROWS($A$3:A132))),"")</f>
        <v/>
      </c>
      <c r="B132" s="18" t="str">
        <f ca="1">IFERROR(INDEX(MAESTRO!B:B,_xludf.AGGREGATE(15,6,ROW(MAESTRO!$B$3:$B$1000)/((MAESTRO!$B$3:$B$1000="CIVILES")*(UPPER(MAESTRO!$L$3:$L$1000)="CONFIRMADO")),ROWS($A$3:A132))),"")</f>
        <v/>
      </c>
      <c r="C132" s="18" t="str">
        <f ca="1">IFERROR(INDEX(MAESTRO!C:C,_xludf.AGGREGATE(15,6,ROW(MAESTRO!$B$3:$B$1000)/((MAESTRO!$B$3:$B$1000="CIVILES")*(UPPER(MAESTRO!$L$3:$L$1000)="CONFIRMADO")),ROWS($A$3:A132))),"")</f>
        <v/>
      </c>
      <c r="D132" s="18" t="str">
        <f ca="1">IFERROR(INDEX(MAESTRO!D:D,_xludf.AGGREGATE(15,6,ROW(MAESTRO!$B$3:$B$1000)/((MAESTRO!$B$3:$B$1000="CIVILES")*(UPPER(MAESTRO!$L$3:$L$1000)="CONFIRMADO")),ROWS($A$3:A132))),"")</f>
        <v/>
      </c>
      <c r="E132" s="18" t="str">
        <f ca="1">IFERROR(INDEX(MAESTRO!E:E,_xludf.AGGREGATE(15,6,ROW(MAESTRO!$B$3:$B$1000)/((MAESTRO!$B$3:$B$1000="CIVILES")*(UPPER(MAESTRO!$L$3:$L$1000)="CONFIRMADO")),ROWS($A$3:A132))),"")</f>
        <v/>
      </c>
      <c r="F132" s="18" t="str">
        <f ca="1">IFERROR(INDEX(MAESTRO!F:F,_xludf.AGGREGATE(15,6,ROW(MAESTRO!$B$3:$B$1000)/((MAESTRO!$B$3:$B$1000="CIVILES")*(UPPER(MAESTRO!$L$3:$L$1000)="CONFIRMADO")),ROWS($A$3:A132))),"")</f>
        <v/>
      </c>
      <c r="G132" s="18" t="str">
        <f ca="1">IFERROR(INDEX(MAESTRO!G:G,_xludf.AGGREGATE(15,6,ROW(MAESTRO!$B$3:$B$1000)/((MAESTRO!$B$3:$B$1000="CIVILES")*(UPPER(MAESTRO!$L$3:$L$1000)="CONFIRMADO")),ROWS($A$3:A132))),"")</f>
        <v/>
      </c>
      <c r="H132" s="18" t="str">
        <f ca="1">IFERROR(INDEX(MAESTRO!H:H,_xludf.AGGREGATE(15,6,ROW(MAESTRO!$B$3:$B$1000)/((MAESTRO!$B$3:$B$1000="CIVILES")*(UPPER(MAESTRO!$L$3:$L$1000)="CONFIRMADO")),ROWS($A$3:A132))),"")</f>
        <v/>
      </c>
      <c r="I132" s="18" t="str">
        <f ca="1">IFERROR(INDEX(MAESTRO!I:I,_xludf.AGGREGATE(15,6,ROW(MAESTRO!$B$3:$B$1000)/((MAESTRO!$B$3:$B$1000="CIVILES")*(UPPER(MAESTRO!$L$3:$L$1000)="CONFIRMADO")),ROWS($A$3:A132))),"")</f>
        <v/>
      </c>
      <c r="J132" s="18" t="str">
        <f ca="1">IFERROR(INDEX(MAESTRO!J:J,_xludf.AGGREGATE(15,6,ROW(MAESTRO!$B$3:$B$1000)/((MAESTRO!$B$3:$B$1000="CIVILES")*(UPPER(MAESTRO!$L$3:$L$1000)="CONFIRMADO")),ROWS($A$3:A132))),"")</f>
        <v/>
      </c>
      <c r="K132" s="18" t="str">
        <f ca="1">IFERROR(INDEX(MAESTRO!K:K,_xludf.AGGREGATE(15,6,ROW(MAESTRO!$B$3:$B$1000)/((MAESTRO!$B$3:$B$1000="CIVILES")*(UPPER(MAESTRO!$L$3:$L$1000)="CONFIRMADO")),ROWS($A$3:A132))),"")</f>
        <v/>
      </c>
      <c r="L132" s="18" t="str">
        <f ca="1">IFERROR(INDEX(MAESTRO!L:L,_xludf.AGGREGATE(15,6,ROW(MAESTRO!$B$3:$B$1000)/((MAESTRO!$B$3:$B$1000="CIVILES")*(UPPER(MAESTRO!$L$3:$L$1000)="CONFIRMADO")),ROWS($A$3:A132))),"")</f>
        <v/>
      </c>
      <c r="M132" s="18" t="str">
        <f ca="1">IFERROR(INDEX(MAESTRO!M:M,_xludf.AGGREGATE(15,6,ROW(MAESTRO!$B$3:$B$1000)/((MAESTRO!$B$3:$B$1000="CIVILES")*(UPPER(MAESTRO!$L$3:$L$1000)="CONFIRMADO")),ROWS($A$3:A132))),"")</f>
        <v/>
      </c>
      <c r="N132" s="18" t="str">
        <f ca="1">IFERROR(INDEX(MAESTRO!N:N,_xludf.AGGREGATE(15,6,ROW(MAESTRO!$B$3:$B$1000)/((MAESTRO!$B$3:$B$1000="CIVILES")*(UPPER(MAESTRO!$L$3:$L$1000)="CONFIRMADO")),ROWS($A$3:A132))),"")</f>
        <v/>
      </c>
      <c r="O132" s="18" t="str">
        <f ca="1">IFERROR(INDEX(MAESTRO!O:O,_xludf.AGGREGATE(15,6,ROW(MAESTRO!$B$3:$B$1000)/((MAESTRO!$B$3:$B$1000="CIVILES")*(UPPER(MAESTRO!$L$3:$L$1000)="CONFIRMADO")),ROWS($A$3:A132))),"")</f>
        <v/>
      </c>
      <c r="P132" s="18" t="str">
        <f ca="1">IFERROR(INDEX(MAESTRO!P:P,_xludf.AGGREGATE(15,6,ROW(MAESTRO!$B$3:$B$1000)/((MAESTRO!$B$3:$B$1000="CIVILES")*(UPPER(MAESTRO!$L$3:$L$1000)="CONFIRMADO")),ROWS($A$3:A132))),"")</f>
        <v/>
      </c>
      <c r="Q132" s="18" t="str">
        <f ca="1">IFERROR(INDEX(MAESTRO!Q:Q,_xludf.AGGREGATE(15,6,ROW(MAESTRO!$B$3:$B$1000)/((MAESTRO!$B$3:$B$1000="CIVILES")*(UPPER(MAESTRO!$L$3:$L$1000)="CONFIRMADO")),ROWS($A$3:A132))),"")</f>
        <v/>
      </c>
      <c r="R132" s="18" t="str">
        <f ca="1">IFERROR(INDEX(MAESTRO!R:R,_xludf.AGGREGATE(15,6,ROW(MAESTRO!$B$3:$B$1000)/((MAESTRO!$B$3:$B$1000="CIVILES")*(UPPER(MAESTRO!$L$3:$L$1000)="CONFIRMADO")),ROWS($A$3:A132))),"")</f>
        <v/>
      </c>
      <c r="S132" s="18" t="str">
        <f ca="1">IFERROR(INDEX(MAESTRO!S:S,_xludf.AGGREGATE(15,6,ROW(MAESTRO!$B$3:$B$1000)/((MAESTRO!$B$3:$B$1000="CIVILES")*(UPPER(MAESTRO!$L$3:$L$1000)="CONFIRMADO")),ROWS($A$3:A132))),"")</f>
        <v/>
      </c>
      <c r="T132" s="18" t="str">
        <f ca="1">IFERROR(INDEX(MAESTRO!T:T,_xludf.AGGREGATE(15,6,ROW(MAESTRO!$B$3:$B$1000)/((MAESTRO!$B$3:$B$1000="CIVILES")*(UPPER(MAESTRO!$L$3:$L$1000)="CONFIRMADO")),ROWS($A$3:A132))),"")</f>
        <v/>
      </c>
      <c r="U132" s="18" t="str">
        <f ca="1">IFERROR(INDEX(MAESTRO!U:U,_xludf.AGGREGATE(15,6,ROW(MAESTRO!$B$3:$B$1000)/((MAESTRO!$B$3:$B$1000="CIVILES")*(UPPER(MAESTRO!$L$3:$L$1000)="CONFIRMADO")),ROWS($A$3:A132))),"")</f>
        <v/>
      </c>
      <c r="V132" s="18" t="str">
        <f ca="1">IFERROR(INDEX(MAESTRO!V:V,_xludf.AGGREGATE(15,6,ROW(MAESTRO!$B$3:$B$1000)/((MAESTRO!$B$3:$B$1000="CIVILES")*(UPPER(MAESTRO!$L$3:$L$1000)="CONFIRMADO")),ROWS($A$3:A132))),"")</f>
        <v/>
      </c>
      <c r="W132" s="18" t="str">
        <f ca="1">IFERROR(INDEX(MAESTRO!W:W,_xludf.AGGREGATE(15,6,ROW(MAESTRO!$B$3:$B$1000)/((MAESTRO!$B$3:$B$1000="CIVILES")*(UPPER(MAESTRO!$L$3:$L$1000)="CONFIRMADO")),ROWS($A$3:A132))),"")</f>
        <v/>
      </c>
      <c r="X132" s="18" t="str">
        <f ca="1">IFERROR(INDEX(MAESTRO!X:X,_xludf.AGGREGATE(15,6,ROW(MAESTRO!$B$3:$B$1000)/((MAESTRO!$B$3:$B$1000="CIVILES")*(UPPER(MAESTRO!$L$3:$L$1000)="CONFIRMADO")),ROWS($A$3:A132))),"")</f>
        <v/>
      </c>
    </row>
    <row r="133" spans="1:24" ht="22.05" customHeight="1">
      <c r="A133" s="10" t="str">
        <f ca="1">IFERROR(INDEX(MAESTRO!A:A,_xludf.AGGREGATE(15,6,ROW(MAESTRO!$B$3:$B$1000)/((MAESTRO!$B$3:$B$1000="CIVILES")*(UPPER(MAESTRO!$L$3:$L$1000)="CONFIRMADO")),ROWS($A$3:A133))),"")</f>
        <v/>
      </c>
      <c r="B133" s="10" t="str">
        <f ca="1">IFERROR(INDEX(MAESTRO!B:B,_xludf.AGGREGATE(15,6,ROW(MAESTRO!$B$3:$B$1000)/((MAESTRO!$B$3:$B$1000="CIVILES")*(UPPER(MAESTRO!$L$3:$L$1000)="CONFIRMADO")),ROWS($A$3:A133))),"")</f>
        <v/>
      </c>
      <c r="C133" s="10" t="str">
        <f ca="1">IFERROR(INDEX(MAESTRO!C:C,_xludf.AGGREGATE(15,6,ROW(MAESTRO!$B$3:$B$1000)/((MAESTRO!$B$3:$B$1000="CIVILES")*(UPPER(MAESTRO!$L$3:$L$1000)="CONFIRMADO")),ROWS($A$3:A133))),"")</f>
        <v/>
      </c>
      <c r="D133" s="10" t="str">
        <f ca="1">IFERROR(INDEX(MAESTRO!D:D,_xludf.AGGREGATE(15,6,ROW(MAESTRO!$B$3:$B$1000)/((MAESTRO!$B$3:$B$1000="CIVILES")*(UPPER(MAESTRO!$L$3:$L$1000)="CONFIRMADO")),ROWS($A$3:A133))),"")</f>
        <v/>
      </c>
      <c r="E133" s="10" t="str">
        <f ca="1">IFERROR(INDEX(MAESTRO!E:E,_xludf.AGGREGATE(15,6,ROW(MAESTRO!$B$3:$B$1000)/((MAESTRO!$B$3:$B$1000="CIVILES")*(UPPER(MAESTRO!$L$3:$L$1000)="CONFIRMADO")),ROWS($A$3:A133))),"")</f>
        <v/>
      </c>
      <c r="F133" s="10" t="str">
        <f ca="1">IFERROR(INDEX(MAESTRO!F:F,_xludf.AGGREGATE(15,6,ROW(MAESTRO!$B$3:$B$1000)/((MAESTRO!$B$3:$B$1000="CIVILES")*(UPPER(MAESTRO!$L$3:$L$1000)="CONFIRMADO")),ROWS($A$3:A133))),"")</f>
        <v/>
      </c>
      <c r="G133" s="10" t="str">
        <f ca="1">IFERROR(INDEX(MAESTRO!G:G,_xludf.AGGREGATE(15,6,ROW(MAESTRO!$B$3:$B$1000)/((MAESTRO!$B$3:$B$1000="CIVILES")*(UPPER(MAESTRO!$L$3:$L$1000)="CONFIRMADO")),ROWS($A$3:A133))),"")</f>
        <v/>
      </c>
      <c r="H133" s="10" t="str">
        <f ca="1">IFERROR(INDEX(MAESTRO!H:H,_xludf.AGGREGATE(15,6,ROW(MAESTRO!$B$3:$B$1000)/((MAESTRO!$B$3:$B$1000="CIVILES")*(UPPER(MAESTRO!$L$3:$L$1000)="CONFIRMADO")),ROWS($A$3:A133))),"")</f>
        <v/>
      </c>
      <c r="I133" s="10" t="str">
        <f ca="1">IFERROR(INDEX(MAESTRO!I:I,_xludf.AGGREGATE(15,6,ROW(MAESTRO!$B$3:$B$1000)/((MAESTRO!$B$3:$B$1000="CIVILES")*(UPPER(MAESTRO!$L$3:$L$1000)="CONFIRMADO")),ROWS($A$3:A133))),"")</f>
        <v/>
      </c>
      <c r="J133" s="10" t="str">
        <f ca="1">IFERROR(INDEX(MAESTRO!J:J,_xludf.AGGREGATE(15,6,ROW(MAESTRO!$B$3:$B$1000)/((MAESTRO!$B$3:$B$1000="CIVILES")*(UPPER(MAESTRO!$L$3:$L$1000)="CONFIRMADO")),ROWS($A$3:A133))),"")</f>
        <v/>
      </c>
      <c r="K133" s="10" t="str">
        <f ca="1">IFERROR(INDEX(MAESTRO!K:K,_xludf.AGGREGATE(15,6,ROW(MAESTRO!$B$3:$B$1000)/((MAESTRO!$B$3:$B$1000="CIVILES")*(UPPER(MAESTRO!$L$3:$L$1000)="CONFIRMADO")),ROWS($A$3:A133))),"")</f>
        <v/>
      </c>
      <c r="L133" s="10" t="str">
        <f ca="1">IFERROR(INDEX(MAESTRO!L:L,_xludf.AGGREGATE(15,6,ROW(MAESTRO!$B$3:$B$1000)/((MAESTRO!$B$3:$B$1000="CIVILES")*(UPPER(MAESTRO!$L$3:$L$1000)="CONFIRMADO")),ROWS($A$3:A133))),"")</f>
        <v/>
      </c>
      <c r="M133" s="10" t="str">
        <f ca="1">IFERROR(INDEX(MAESTRO!M:M,_xludf.AGGREGATE(15,6,ROW(MAESTRO!$B$3:$B$1000)/((MAESTRO!$B$3:$B$1000="CIVILES")*(UPPER(MAESTRO!$L$3:$L$1000)="CONFIRMADO")),ROWS($A$3:A133))),"")</f>
        <v/>
      </c>
      <c r="N133" s="10" t="str">
        <f ca="1">IFERROR(INDEX(MAESTRO!N:N,_xludf.AGGREGATE(15,6,ROW(MAESTRO!$B$3:$B$1000)/((MAESTRO!$B$3:$B$1000="CIVILES")*(UPPER(MAESTRO!$L$3:$L$1000)="CONFIRMADO")),ROWS($A$3:A133))),"")</f>
        <v/>
      </c>
      <c r="O133" s="10" t="str">
        <f ca="1">IFERROR(INDEX(MAESTRO!O:O,_xludf.AGGREGATE(15,6,ROW(MAESTRO!$B$3:$B$1000)/((MAESTRO!$B$3:$B$1000="CIVILES")*(UPPER(MAESTRO!$L$3:$L$1000)="CONFIRMADO")),ROWS($A$3:A133))),"")</f>
        <v/>
      </c>
      <c r="P133" s="10" t="str">
        <f ca="1">IFERROR(INDEX(MAESTRO!P:P,_xludf.AGGREGATE(15,6,ROW(MAESTRO!$B$3:$B$1000)/((MAESTRO!$B$3:$B$1000="CIVILES")*(UPPER(MAESTRO!$L$3:$L$1000)="CONFIRMADO")),ROWS($A$3:A133))),"")</f>
        <v/>
      </c>
      <c r="Q133" s="10" t="str">
        <f ca="1">IFERROR(INDEX(MAESTRO!Q:Q,_xludf.AGGREGATE(15,6,ROW(MAESTRO!$B$3:$B$1000)/((MAESTRO!$B$3:$B$1000="CIVILES")*(UPPER(MAESTRO!$L$3:$L$1000)="CONFIRMADO")),ROWS($A$3:A133))),"")</f>
        <v/>
      </c>
      <c r="R133" s="10" t="str">
        <f ca="1">IFERROR(INDEX(MAESTRO!R:R,_xludf.AGGREGATE(15,6,ROW(MAESTRO!$B$3:$B$1000)/((MAESTRO!$B$3:$B$1000="CIVILES")*(UPPER(MAESTRO!$L$3:$L$1000)="CONFIRMADO")),ROWS($A$3:A133))),"")</f>
        <v/>
      </c>
      <c r="S133" s="10" t="str">
        <f ca="1">IFERROR(INDEX(MAESTRO!S:S,_xludf.AGGREGATE(15,6,ROW(MAESTRO!$B$3:$B$1000)/((MAESTRO!$B$3:$B$1000="CIVILES")*(UPPER(MAESTRO!$L$3:$L$1000)="CONFIRMADO")),ROWS($A$3:A133))),"")</f>
        <v/>
      </c>
      <c r="T133" s="10" t="str">
        <f ca="1">IFERROR(INDEX(MAESTRO!T:T,_xludf.AGGREGATE(15,6,ROW(MAESTRO!$B$3:$B$1000)/((MAESTRO!$B$3:$B$1000="CIVILES")*(UPPER(MAESTRO!$L$3:$L$1000)="CONFIRMADO")),ROWS($A$3:A133))),"")</f>
        <v/>
      </c>
      <c r="U133" s="10" t="str">
        <f ca="1">IFERROR(INDEX(MAESTRO!U:U,_xludf.AGGREGATE(15,6,ROW(MAESTRO!$B$3:$B$1000)/((MAESTRO!$B$3:$B$1000="CIVILES")*(UPPER(MAESTRO!$L$3:$L$1000)="CONFIRMADO")),ROWS($A$3:A133))),"")</f>
        <v/>
      </c>
      <c r="V133" s="10" t="str">
        <f ca="1">IFERROR(INDEX(MAESTRO!V:V,_xludf.AGGREGATE(15,6,ROW(MAESTRO!$B$3:$B$1000)/((MAESTRO!$B$3:$B$1000="CIVILES")*(UPPER(MAESTRO!$L$3:$L$1000)="CONFIRMADO")),ROWS($A$3:A133))),"")</f>
        <v/>
      </c>
      <c r="W133" s="10" t="str">
        <f ca="1">IFERROR(INDEX(MAESTRO!W:W,_xludf.AGGREGATE(15,6,ROW(MAESTRO!$B$3:$B$1000)/((MAESTRO!$B$3:$B$1000="CIVILES")*(UPPER(MAESTRO!$L$3:$L$1000)="CONFIRMADO")),ROWS($A$3:A133))),"")</f>
        <v/>
      </c>
      <c r="X133" s="10" t="str">
        <f ca="1">IFERROR(INDEX(MAESTRO!X:X,_xludf.AGGREGATE(15,6,ROW(MAESTRO!$B$3:$B$1000)/((MAESTRO!$B$3:$B$1000="CIVILES")*(UPPER(MAESTRO!$L$3:$L$1000)="CONFIRMADO")),ROWS($A$3:A133))),"")</f>
        <v/>
      </c>
    </row>
    <row r="134" spans="1:24" ht="22.05" customHeight="1">
      <c r="A134" s="18" t="str">
        <f ca="1">IFERROR(INDEX(MAESTRO!A:A,_xludf.AGGREGATE(15,6,ROW(MAESTRO!$B$3:$B$1000)/((MAESTRO!$B$3:$B$1000="CIVILES")*(UPPER(MAESTRO!$L$3:$L$1000)="CONFIRMADO")),ROWS($A$3:A134))),"")</f>
        <v/>
      </c>
      <c r="B134" s="18" t="str">
        <f ca="1">IFERROR(INDEX(MAESTRO!B:B,_xludf.AGGREGATE(15,6,ROW(MAESTRO!$B$3:$B$1000)/((MAESTRO!$B$3:$B$1000="CIVILES")*(UPPER(MAESTRO!$L$3:$L$1000)="CONFIRMADO")),ROWS($A$3:A134))),"")</f>
        <v/>
      </c>
      <c r="C134" s="18" t="str">
        <f ca="1">IFERROR(INDEX(MAESTRO!C:C,_xludf.AGGREGATE(15,6,ROW(MAESTRO!$B$3:$B$1000)/((MAESTRO!$B$3:$B$1000="CIVILES")*(UPPER(MAESTRO!$L$3:$L$1000)="CONFIRMADO")),ROWS($A$3:A134))),"")</f>
        <v/>
      </c>
      <c r="D134" s="18" t="str">
        <f ca="1">IFERROR(INDEX(MAESTRO!D:D,_xludf.AGGREGATE(15,6,ROW(MAESTRO!$B$3:$B$1000)/((MAESTRO!$B$3:$B$1000="CIVILES")*(UPPER(MAESTRO!$L$3:$L$1000)="CONFIRMADO")),ROWS($A$3:A134))),"")</f>
        <v/>
      </c>
      <c r="E134" s="18" t="str">
        <f ca="1">IFERROR(INDEX(MAESTRO!E:E,_xludf.AGGREGATE(15,6,ROW(MAESTRO!$B$3:$B$1000)/((MAESTRO!$B$3:$B$1000="CIVILES")*(UPPER(MAESTRO!$L$3:$L$1000)="CONFIRMADO")),ROWS($A$3:A134))),"")</f>
        <v/>
      </c>
      <c r="F134" s="18" t="str">
        <f ca="1">IFERROR(INDEX(MAESTRO!F:F,_xludf.AGGREGATE(15,6,ROW(MAESTRO!$B$3:$B$1000)/((MAESTRO!$B$3:$B$1000="CIVILES")*(UPPER(MAESTRO!$L$3:$L$1000)="CONFIRMADO")),ROWS($A$3:A134))),"")</f>
        <v/>
      </c>
      <c r="G134" s="18" t="str">
        <f ca="1">IFERROR(INDEX(MAESTRO!G:G,_xludf.AGGREGATE(15,6,ROW(MAESTRO!$B$3:$B$1000)/((MAESTRO!$B$3:$B$1000="CIVILES")*(UPPER(MAESTRO!$L$3:$L$1000)="CONFIRMADO")),ROWS($A$3:A134))),"")</f>
        <v/>
      </c>
      <c r="H134" s="18" t="str">
        <f ca="1">IFERROR(INDEX(MAESTRO!H:H,_xludf.AGGREGATE(15,6,ROW(MAESTRO!$B$3:$B$1000)/((MAESTRO!$B$3:$B$1000="CIVILES")*(UPPER(MAESTRO!$L$3:$L$1000)="CONFIRMADO")),ROWS($A$3:A134))),"")</f>
        <v/>
      </c>
      <c r="I134" s="18" t="str">
        <f ca="1">IFERROR(INDEX(MAESTRO!I:I,_xludf.AGGREGATE(15,6,ROW(MAESTRO!$B$3:$B$1000)/((MAESTRO!$B$3:$B$1000="CIVILES")*(UPPER(MAESTRO!$L$3:$L$1000)="CONFIRMADO")),ROWS($A$3:A134))),"")</f>
        <v/>
      </c>
      <c r="J134" s="18" t="str">
        <f ca="1">IFERROR(INDEX(MAESTRO!J:J,_xludf.AGGREGATE(15,6,ROW(MAESTRO!$B$3:$B$1000)/((MAESTRO!$B$3:$B$1000="CIVILES")*(UPPER(MAESTRO!$L$3:$L$1000)="CONFIRMADO")),ROWS($A$3:A134))),"")</f>
        <v/>
      </c>
      <c r="K134" s="18" t="str">
        <f ca="1">IFERROR(INDEX(MAESTRO!K:K,_xludf.AGGREGATE(15,6,ROW(MAESTRO!$B$3:$B$1000)/((MAESTRO!$B$3:$B$1000="CIVILES")*(UPPER(MAESTRO!$L$3:$L$1000)="CONFIRMADO")),ROWS($A$3:A134))),"")</f>
        <v/>
      </c>
      <c r="L134" s="18" t="str">
        <f ca="1">IFERROR(INDEX(MAESTRO!L:L,_xludf.AGGREGATE(15,6,ROW(MAESTRO!$B$3:$B$1000)/((MAESTRO!$B$3:$B$1000="CIVILES")*(UPPER(MAESTRO!$L$3:$L$1000)="CONFIRMADO")),ROWS($A$3:A134))),"")</f>
        <v/>
      </c>
      <c r="M134" s="18" t="str">
        <f ca="1">IFERROR(INDEX(MAESTRO!M:M,_xludf.AGGREGATE(15,6,ROW(MAESTRO!$B$3:$B$1000)/((MAESTRO!$B$3:$B$1000="CIVILES")*(UPPER(MAESTRO!$L$3:$L$1000)="CONFIRMADO")),ROWS($A$3:A134))),"")</f>
        <v/>
      </c>
      <c r="N134" s="18" t="str">
        <f ca="1">IFERROR(INDEX(MAESTRO!N:N,_xludf.AGGREGATE(15,6,ROW(MAESTRO!$B$3:$B$1000)/((MAESTRO!$B$3:$B$1000="CIVILES")*(UPPER(MAESTRO!$L$3:$L$1000)="CONFIRMADO")),ROWS($A$3:A134))),"")</f>
        <v/>
      </c>
      <c r="O134" s="18" t="str">
        <f ca="1">IFERROR(INDEX(MAESTRO!O:O,_xludf.AGGREGATE(15,6,ROW(MAESTRO!$B$3:$B$1000)/((MAESTRO!$B$3:$B$1000="CIVILES")*(UPPER(MAESTRO!$L$3:$L$1000)="CONFIRMADO")),ROWS($A$3:A134))),"")</f>
        <v/>
      </c>
      <c r="P134" s="18" t="str">
        <f ca="1">IFERROR(INDEX(MAESTRO!P:P,_xludf.AGGREGATE(15,6,ROW(MAESTRO!$B$3:$B$1000)/((MAESTRO!$B$3:$B$1000="CIVILES")*(UPPER(MAESTRO!$L$3:$L$1000)="CONFIRMADO")),ROWS($A$3:A134))),"")</f>
        <v/>
      </c>
      <c r="Q134" s="18" t="str">
        <f ca="1">IFERROR(INDEX(MAESTRO!Q:Q,_xludf.AGGREGATE(15,6,ROW(MAESTRO!$B$3:$B$1000)/((MAESTRO!$B$3:$B$1000="CIVILES")*(UPPER(MAESTRO!$L$3:$L$1000)="CONFIRMADO")),ROWS($A$3:A134))),"")</f>
        <v/>
      </c>
      <c r="R134" s="18" t="str">
        <f ca="1">IFERROR(INDEX(MAESTRO!R:R,_xludf.AGGREGATE(15,6,ROW(MAESTRO!$B$3:$B$1000)/((MAESTRO!$B$3:$B$1000="CIVILES")*(UPPER(MAESTRO!$L$3:$L$1000)="CONFIRMADO")),ROWS($A$3:A134))),"")</f>
        <v/>
      </c>
      <c r="S134" s="18" t="str">
        <f ca="1">IFERROR(INDEX(MAESTRO!S:S,_xludf.AGGREGATE(15,6,ROW(MAESTRO!$B$3:$B$1000)/((MAESTRO!$B$3:$B$1000="CIVILES")*(UPPER(MAESTRO!$L$3:$L$1000)="CONFIRMADO")),ROWS($A$3:A134))),"")</f>
        <v/>
      </c>
      <c r="T134" s="18" t="str">
        <f ca="1">IFERROR(INDEX(MAESTRO!T:T,_xludf.AGGREGATE(15,6,ROW(MAESTRO!$B$3:$B$1000)/((MAESTRO!$B$3:$B$1000="CIVILES")*(UPPER(MAESTRO!$L$3:$L$1000)="CONFIRMADO")),ROWS($A$3:A134))),"")</f>
        <v/>
      </c>
      <c r="U134" s="18" t="str">
        <f ca="1">IFERROR(INDEX(MAESTRO!U:U,_xludf.AGGREGATE(15,6,ROW(MAESTRO!$B$3:$B$1000)/((MAESTRO!$B$3:$B$1000="CIVILES")*(UPPER(MAESTRO!$L$3:$L$1000)="CONFIRMADO")),ROWS($A$3:A134))),"")</f>
        <v/>
      </c>
      <c r="V134" s="18" t="str">
        <f ca="1">IFERROR(INDEX(MAESTRO!V:V,_xludf.AGGREGATE(15,6,ROW(MAESTRO!$B$3:$B$1000)/((MAESTRO!$B$3:$B$1000="CIVILES")*(UPPER(MAESTRO!$L$3:$L$1000)="CONFIRMADO")),ROWS($A$3:A134))),"")</f>
        <v/>
      </c>
      <c r="W134" s="18" t="str">
        <f ca="1">IFERROR(INDEX(MAESTRO!W:W,_xludf.AGGREGATE(15,6,ROW(MAESTRO!$B$3:$B$1000)/((MAESTRO!$B$3:$B$1000="CIVILES")*(UPPER(MAESTRO!$L$3:$L$1000)="CONFIRMADO")),ROWS($A$3:A134))),"")</f>
        <v/>
      </c>
      <c r="X134" s="18" t="str">
        <f ca="1">IFERROR(INDEX(MAESTRO!X:X,_xludf.AGGREGATE(15,6,ROW(MAESTRO!$B$3:$B$1000)/((MAESTRO!$B$3:$B$1000="CIVILES")*(UPPER(MAESTRO!$L$3:$L$1000)="CONFIRMADO")),ROWS($A$3:A134))),"")</f>
        <v/>
      </c>
    </row>
    <row r="135" spans="1:24" ht="22.05" customHeight="1">
      <c r="A135" s="10" t="str">
        <f ca="1">IFERROR(INDEX(MAESTRO!A:A,_xludf.AGGREGATE(15,6,ROW(MAESTRO!$B$3:$B$1000)/((MAESTRO!$B$3:$B$1000="CIVILES")*(UPPER(MAESTRO!$L$3:$L$1000)="CONFIRMADO")),ROWS($A$3:A135))),"")</f>
        <v/>
      </c>
      <c r="B135" s="10" t="str">
        <f ca="1">IFERROR(INDEX(MAESTRO!B:B,_xludf.AGGREGATE(15,6,ROW(MAESTRO!$B$3:$B$1000)/((MAESTRO!$B$3:$B$1000="CIVILES")*(UPPER(MAESTRO!$L$3:$L$1000)="CONFIRMADO")),ROWS($A$3:A135))),"")</f>
        <v/>
      </c>
      <c r="C135" s="10" t="str">
        <f ca="1">IFERROR(INDEX(MAESTRO!C:C,_xludf.AGGREGATE(15,6,ROW(MAESTRO!$B$3:$B$1000)/((MAESTRO!$B$3:$B$1000="CIVILES")*(UPPER(MAESTRO!$L$3:$L$1000)="CONFIRMADO")),ROWS($A$3:A135))),"")</f>
        <v/>
      </c>
      <c r="D135" s="10" t="str">
        <f ca="1">IFERROR(INDEX(MAESTRO!D:D,_xludf.AGGREGATE(15,6,ROW(MAESTRO!$B$3:$B$1000)/((MAESTRO!$B$3:$B$1000="CIVILES")*(UPPER(MAESTRO!$L$3:$L$1000)="CONFIRMADO")),ROWS($A$3:A135))),"")</f>
        <v/>
      </c>
      <c r="E135" s="10" t="str">
        <f ca="1">IFERROR(INDEX(MAESTRO!E:E,_xludf.AGGREGATE(15,6,ROW(MAESTRO!$B$3:$B$1000)/((MAESTRO!$B$3:$B$1000="CIVILES")*(UPPER(MAESTRO!$L$3:$L$1000)="CONFIRMADO")),ROWS($A$3:A135))),"")</f>
        <v/>
      </c>
      <c r="F135" s="10" t="str">
        <f ca="1">IFERROR(INDEX(MAESTRO!F:F,_xludf.AGGREGATE(15,6,ROW(MAESTRO!$B$3:$B$1000)/((MAESTRO!$B$3:$B$1000="CIVILES")*(UPPER(MAESTRO!$L$3:$L$1000)="CONFIRMADO")),ROWS($A$3:A135))),"")</f>
        <v/>
      </c>
      <c r="G135" s="10" t="str">
        <f ca="1">IFERROR(INDEX(MAESTRO!G:G,_xludf.AGGREGATE(15,6,ROW(MAESTRO!$B$3:$B$1000)/((MAESTRO!$B$3:$B$1000="CIVILES")*(UPPER(MAESTRO!$L$3:$L$1000)="CONFIRMADO")),ROWS($A$3:A135))),"")</f>
        <v/>
      </c>
      <c r="H135" s="10" t="str">
        <f ca="1">IFERROR(INDEX(MAESTRO!H:H,_xludf.AGGREGATE(15,6,ROW(MAESTRO!$B$3:$B$1000)/((MAESTRO!$B$3:$B$1000="CIVILES")*(UPPER(MAESTRO!$L$3:$L$1000)="CONFIRMADO")),ROWS($A$3:A135))),"")</f>
        <v/>
      </c>
      <c r="I135" s="10" t="str">
        <f ca="1">IFERROR(INDEX(MAESTRO!I:I,_xludf.AGGREGATE(15,6,ROW(MAESTRO!$B$3:$B$1000)/((MAESTRO!$B$3:$B$1000="CIVILES")*(UPPER(MAESTRO!$L$3:$L$1000)="CONFIRMADO")),ROWS($A$3:A135))),"")</f>
        <v/>
      </c>
      <c r="J135" s="10" t="str">
        <f ca="1">IFERROR(INDEX(MAESTRO!J:J,_xludf.AGGREGATE(15,6,ROW(MAESTRO!$B$3:$B$1000)/((MAESTRO!$B$3:$B$1000="CIVILES")*(UPPER(MAESTRO!$L$3:$L$1000)="CONFIRMADO")),ROWS($A$3:A135))),"")</f>
        <v/>
      </c>
      <c r="K135" s="10" t="str">
        <f ca="1">IFERROR(INDEX(MAESTRO!K:K,_xludf.AGGREGATE(15,6,ROW(MAESTRO!$B$3:$B$1000)/((MAESTRO!$B$3:$B$1000="CIVILES")*(UPPER(MAESTRO!$L$3:$L$1000)="CONFIRMADO")),ROWS($A$3:A135))),"")</f>
        <v/>
      </c>
      <c r="L135" s="10" t="str">
        <f ca="1">IFERROR(INDEX(MAESTRO!L:L,_xludf.AGGREGATE(15,6,ROW(MAESTRO!$B$3:$B$1000)/((MAESTRO!$B$3:$B$1000="CIVILES")*(UPPER(MAESTRO!$L$3:$L$1000)="CONFIRMADO")),ROWS($A$3:A135))),"")</f>
        <v/>
      </c>
      <c r="M135" s="10" t="str">
        <f ca="1">IFERROR(INDEX(MAESTRO!M:M,_xludf.AGGREGATE(15,6,ROW(MAESTRO!$B$3:$B$1000)/((MAESTRO!$B$3:$B$1000="CIVILES")*(UPPER(MAESTRO!$L$3:$L$1000)="CONFIRMADO")),ROWS($A$3:A135))),"")</f>
        <v/>
      </c>
      <c r="N135" s="10" t="str">
        <f ca="1">IFERROR(INDEX(MAESTRO!N:N,_xludf.AGGREGATE(15,6,ROW(MAESTRO!$B$3:$B$1000)/((MAESTRO!$B$3:$B$1000="CIVILES")*(UPPER(MAESTRO!$L$3:$L$1000)="CONFIRMADO")),ROWS($A$3:A135))),"")</f>
        <v/>
      </c>
      <c r="O135" s="10" t="str">
        <f ca="1">IFERROR(INDEX(MAESTRO!O:O,_xludf.AGGREGATE(15,6,ROW(MAESTRO!$B$3:$B$1000)/((MAESTRO!$B$3:$B$1000="CIVILES")*(UPPER(MAESTRO!$L$3:$L$1000)="CONFIRMADO")),ROWS($A$3:A135))),"")</f>
        <v/>
      </c>
      <c r="P135" s="10" t="str">
        <f ca="1">IFERROR(INDEX(MAESTRO!P:P,_xludf.AGGREGATE(15,6,ROW(MAESTRO!$B$3:$B$1000)/((MAESTRO!$B$3:$B$1000="CIVILES")*(UPPER(MAESTRO!$L$3:$L$1000)="CONFIRMADO")),ROWS($A$3:A135))),"")</f>
        <v/>
      </c>
      <c r="Q135" s="10" t="str">
        <f ca="1">IFERROR(INDEX(MAESTRO!Q:Q,_xludf.AGGREGATE(15,6,ROW(MAESTRO!$B$3:$B$1000)/((MAESTRO!$B$3:$B$1000="CIVILES")*(UPPER(MAESTRO!$L$3:$L$1000)="CONFIRMADO")),ROWS($A$3:A135))),"")</f>
        <v/>
      </c>
      <c r="R135" s="10" t="str">
        <f ca="1">IFERROR(INDEX(MAESTRO!R:R,_xludf.AGGREGATE(15,6,ROW(MAESTRO!$B$3:$B$1000)/((MAESTRO!$B$3:$B$1000="CIVILES")*(UPPER(MAESTRO!$L$3:$L$1000)="CONFIRMADO")),ROWS($A$3:A135))),"")</f>
        <v/>
      </c>
      <c r="S135" s="10" t="str">
        <f ca="1">IFERROR(INDEX(MAESTRO!S:S,_xludf.AGGREGATE(15,6,ROW(MAESTRO!$B$3:$B$1000)/((MAESTRO!$B$3:$B$1000="CIVILES")*(UPPER(MAESTRO!$L$3:$L$1000)="CONFIRMADO")),ROWS($A$3:A135))),"")</f>
        <v/>
      </c>
      <c r="T135" s="10" t="str">
        <f ca="1">IFERROR(INDEX(MAESTRO!T:T,_xludf.AGGREGATE(15,6,ROW(MAESTRO!$B$3:$B$1000)/((MAESTRO!$B$3:$B$1000="CIVILES")*(UPPER(MAESTRO!$L$3:$L$1000)="CONFIRMADO")),ROWS($A$3:A135))),"")</f>
        <v/>
      </c>
      <c r="U135" s="10" t="str">
        <f ca="1">IFERROR(INDEX(MAESTRO!U:U,_xludf.AGGREGATE(15,6,ROW(MAESTRO!$B$3:$B$1000)/((MAESTRO!$B$3:$B$1000="CIVILES")*(UPPER(MAESTRO!$L$3:$L$1000)="CONFIRMADO")),ROWS($A$3:A135))),"")</f>
        <v/>
      </c>
      <c r="V135" s="10" t="str">
        <f ca="1">IFERROR(INDEX(MAESTRO!V:V,_xludf.AGGREGATE(15,6,ROW(MAESTRO!$B$3:$B$1000)/((MAESTRO!$B$3:$B$1000="CIVILES")*(UPPER(MAESTRO!$L$3:$L$1000)="CONFIRMADO")),ROWS($A$3:A135))),"")</f>
        <v/>
      </c>
      <c r="W135" s="10" t="str">
        <f ca="1">IFERROR(INDEX(MAESTRO!W:W,_xludf.AGGREGATE(15,6,ROW(MAESTRO!$B$3:$B$1000)/((MAESTRO!$B$3:$B$1000="CIVILES")*(UPPER(MAESTRO!$L$3:$L$1000)="CONFIRMADO")),ROWS($A$3:A135))),"")</f>
        <v/>
      </c>
      <c r="X135" s="10" t="str">
        <f ca="1">IFERROR(INDEX(MAESTRO!X:X,_xludf.AGGREGATE(15,6,ROW(MAESTRO!$B$3:$B$1000)/((MAESTRO!$B$3:$B$1000="CIVILES")*(UPPER(MAESTRO!$L$3:$L$1000)="CONFIRMADO")),ROWS($A$3:A135))),"")</f>
        <v/>
      </c>
    </row>
    <row r="136" spans="1:24" ht="22.05" customHeight="1">
      <c r="A136" s="18" t="str">
        <f ca="1">IFERROR(INDEX(MAESTRO!A:A,_xludf.AGGREGATE(15,6,ROW(MAESTRO!$B$3:$B$1000)/((MAESTRO!$B$3:$B$1000="CIVILES")*(UPPER(MAESTRO!$L$3:$L$1000)="CONFIRMADO")),ROWS($A$3:A136))),"")</f>
        <v/>
      </c>
      <c r="B136" s="18" t="str">
        <f ca="1">IFERROR(INDEX(MAESTRO!B:B,_xludf.AGGREGATE(15,6,ROW(MAESTRO!$B$3:$B$1000)/((MAESTRO!$B$3:$B$1000="CIVILES")*(UPPER(MAESTRO!$L$3:$L$1000)="CONFIRMADO")),ROWS($A$3:A136))),"")</f>
        <v/>
      </c>
      <c r="C136" s="18" t="str">
        <f ca="1">IFERROR(INDEX(MAESTRO!C:C,_xludf.AGGREGATE(15,6,ROW(MAESTRO!$B$3:$B$1000)/((MAESTRO!$B$3:$B$1000="CIVILES")*(UPPER(MAESTRO!$L$3:$L$1000)="CONFIRMADO")),ROWS($A$3:A136))),"")</f>
        <v/>
      </c>
      <c r="D136" s="18" t="str">
        <f ca="1">IFERROR(INDEX(MAESTRO!D:D,_xludf.AGGREGATE(15,6,ROW(MAESTRO!$B$3:$B$1000)/((MAESTRO!$B$3:$B$1000="CIVILES")*(UPPER(MAESTRO!$L$3:$L$1000)="CONFIRMADO")),ROWS($A$3:A136))),"")</f>
        <v/>
      </c>
      <c r="E136" s="18" t="str">
        <f ca="1">IFERROR(INDEX(MAESTRO!E:E,_xludf.AGGREGATE(15,6,ROW(MAESTRO!$B$3:$B$1000)/((MAESTRO!$B$3:$B$1000="CIVILES")*(UPPER(MAESTRO!$L$3:$L$1000)="CONFIRMADO")),ROWS($A$3:A136))),"")</f>
        <v/>
      </c>
      <c r="F136" s="18" t="str">
        <f ca="1">IFERROR(INDEX(MAESTRO!F:F,_xludf.AGGREGATE(15,6,ROW(MAESTRO!$B$3:$B$1000)/((MAESTRO!$B$3:$B$1000="CIVILES")*(UPPER(MAESTRO!$L$3:$L$1000)="CONFIRMADO")),ROWS($A$3:A136))),"")</f>
        <v/>
      </c>
      <c r="G136" s="18" t="str">
        <f ca="1">IFERROR(INDEX(MAESTRO!G:G,_xludf.AGGREGATE(15,6,ROW(MAESTRO!$B$3:$B$1000)/((MAESTRO!$B$3:$B$1000="CIVILES")*(UPPER(MAESTRO!$L$3:$L$1000)="CONFIRMADO")),ROWS($A$3:A136))),"")</f>
        <v/>
      </c>
      <c r="H136" s="18" t="str">
        <f ca="1">IFERROR(INDEX(MAESTRO!H:H,_xludf.AGGREGATE(15,6,ROW(MAESTRO!$B$3:$B$1000)/((MAESTRO!$B$3:$B$1000="CIVILES")*(UPPER(MAESTRO!$L$3:$L$1000)="CONFIRMADO")),ROWS($A$3:A136))),"")</f>
        <v/>
      </c>
      <c r="I136" s="18" t="str">
        <f ca="1">IFERROR(INDEX(MAESTRO!I:I,_xludf.AGGREGATE(15,6,ROW(MAESTRO!$B$3:$B$1000)/((MAESTRO!$B$3:$B$1000="CIVILES")*(UPPER(MAESTRO!$L$3:$L$1000)="CONFIRMADO")),ROWS($A$3:A136))),"")</f>
        <v/>
      </c>
      <c r="J136" s="18" t="str">
        <f ca="1">IFERROR(INDEX(MAESTRO!J:J,_xludf.AGGREGATE(15,6,ROW(MAESTRO!$B$3:$B$1000)/((MAESTRO!$B$3:$B$1000="CIVILES")*(UPPER(MAESTRO!$L$3:$L$1000)="CONFIRMADO")),ROWS($A$3:A136))),"")</f>
        <v/>
      </c>
      <c r="K136" s="18" t="str">
        <f ca="1">IFERROR(INDEX(MAESTRO!K:K,_xludf.AGGREGATE(15,6,ROW(MAESTRO!$B$3:$B$1000)/((MAESTRO!$B$3:$B$1000="CIVILES")*(UPPER(MAESTRO!$L$3:$L$1000)="CONFIRMADO")),ROWS($A$3:A136))),"")</f>
        <v/>
      </c>
      <c r="L136" s="18" t="str">
        <f ca="1">IFERROR(INDEX(MAESTRO!L:L,_xludf.AGGREGATE(15,6,ROW(MAESTRO!$B$3:$B$1000)/((MAESTRO!$B$3:$B$1000="CIVILES")*(UPPER(MAESTRO!$L$3:$L$1000)="CONFIRMADO")),ROWS($A$3:A136))),"")</f>
        <v/>
      </c>
      <c r="M136" s="18" t="str">
        <f ca="1">IFERROR(INDEX(MAESTRO!M:M,_xludf.AGGREGATE(15,6,ROW(MAESTRO!$B$3:$B$1000)/((MAESTRO!$B$3:$B$1000="CIVILES")*(UPPER(MAESTRO!$L$3:$L$1000)="CONFIRMADO")),ROWS($A$3:A136))),"")</f>
        <v/>
      </c>
      <c r="N136" s="18" t="str">
        <f ca="1">IFERROR(INDEX(MAESTRO!N:N,_xludf.AGGREGATE(15,6,ROW(MAESTRO!$B$3:$B$1000)/((MAESTRO!$B$3:$B$1000="CIVILES")*(UPPER(MAESTRO!$L$3:$L$1000)="CONFIRMADO")),ROWS($A$3:A136))),"")</f>
        <v/>
      </c>
      <c r="O136" s="18" t="str">
        <f ca="1">IFERROR(INDEX(MAESTRO!O:O,_xludf.AGGREGATE(15,6,ROW(MAESTRO!$B$3:$B$1000)/((MAESTRO!$B$3:$B$1000="CIVILES")*(UPPER(MAESTRO!$L$3:$L$1000)="CONFIRMADO")),ROWS($A$3:A136))),"")</f>
        <v/>
      </c>
      <c r="P136" s="18" t="str">
        <f ca="1">IFERROR(INDEX(MAESTRO!P:P,_xludf.AGGREGATE(15,6,ROW(MAESTRO!$B$3:$B$1000)/((MAESTRO!$B$3:$B$1000="CIVILES")*(UPPER(MAESTRO!$L$3:$L$1000)="CONFIRMADO")),ROWS($A$3:A136))),"")</f>
        <v/>
      </c>
      <c r="Q136" s="18" t="str">
        <f ca="1">IFERROR(INDEX(MAESTRO!Q:Q,_xludf.AGGREGATE(15,6,ROW(MAESTRO!$B$3:$B$1000)/((MAESTRO!$B$3:$B$1000="CIVILES")*(UPPER(MAESTRO!$L$3:$L$1000)="CONFIRMADO")),ROWS($A$3:A136))),"")</f>
        <v/>
      </c>
      <c r="R136" s="18" t="str">
        <f ca="1">IFERROR(INDEX(MAESTRO!R:R,_xludf.AGGREGATE(15,6,ROW(MAESTRO!$B$3:$B$1000)/((MAESTRO!$B$3:$B$1000="CIVILES")*(UPPER(MAESTRO!$L$3:$L$1000)="CONFIRMADO")),ROWS($A$3:A136))),"")</f>
        <v/>
      </c>
      <c r="S136" s="18" t="str">
        <f ca="1">IFERROR(INDEX(MAESTRO!S:S,_xludf.AGGREGATE(15,6,ROW(MAESTRO!$B$3:$B$1000)/((MAESTRO!$B$3:$B$1000="CIVILES")*(UPPER(MAESTRO!$L$3:$L$1000)="CONFIRMADO")),ROWS($A$3:A136))),"")</f>
        <v/>
      </c>
      <c r="T136" s="18" t="str">
        <f ca="1">IFERROR(INDEX(MAESTRO!T:T,_xludf.AGGREGATE(15,6,ROW(MAESTRO!$B$3:$B$1000)/((MAESTRO!$B$3:$B$1000="CIVILES")*(UPPER(MAESTRO!$L$3:$L$1000)="CONFIRMADO")),ROWS($A$3:A136))),"")</f>
        <v/>
      </c>
      <c r="U136" s="18" t="str">
        <f ca="1">IFERROR(INDEX(MAESTRO!U:U,_xludf.AGGREGATE(15,6,ROW(MAESTRO!$B$3:$B$1000)/((MAESTRO!$B$3:$B$1000="CIVILES")*(UPPER(MAESTRO!$L$3:$L$1000)="CONFIRMADO")),ROWS($A$3:A136))),"")</f>
        <v/>
      </c>
      <c r="V136" s="18" t="str">
        <f ca="1">IFERROR(INDEX(MAESTRO!V:V,_xludf.AGGREGATE(15,6,ROW(MAESTRO!$B$3:$B$1000)/((MAESTRO!$B$3:$B$1000="CIVILES")*(UPPER(MAESTRO!$L$3:$L$1000)="CONFIRMADO")),ROWS($A$3:A136))),"")</f>
        <v/>
      </c>
      <c r="W136" s="18" t="str">
        <f ca="1">IFERROR(INDEX(MAESTRO!W:W,_xludf.AGGREGATE(15,6,ROW(MAESTRO!$B$3:$B$1000)/((MAESTRO!$B$3:$B$1000="CIVILES")*(UPPER(MAESTRO!$L$3:$L$1000)="CONFIRMADO")),ROWS($A$3:A136))),"")</f>
        <v/>
      </c>
      <c r="X136" s="18" t="str">
        <f ca="1">IFERROR(INDEX(MAESTRO!X:X,_xludf.AGGREGATE(15,6,ROW(MAESTRO!$B$3:$B$1000)/((MAESTRO!$B$3:$B$1000="CIVILES")*(UPPER(MAESTRO!$L$3:$L$1000)="CONFIRMADO")),ROWS($A$3:A136))),"")</f>
        <v/>
      </c>
    </row>
    <row r="137" spans="1:24" ht="22.05" customHeight="1">
      <c r="A137" s="10" t="str">
        <f ca="1">IFERROR(INDEX(MAESTRO!A:A,_xludf.AGGREGATE(15,6,ROW(MAESTRO!$B$3:$B$1000)/((MAESTRO!$B$3:$B$1000="CIVILES")*(UPPER(MAESTRO!$L$3:$L$1000)="CONFIRMADO")),ROWS($A$3:A137))),"")</f>
        <v/>
      </c>
      <c r="B137" s="10" t="str">
        <f ca="1">IFERROR(INDEX(MAESTRO!B:B,_xludf.AGGREGATE(15,6,ROW(MAESTRO!$B$3:$B$1000)/((MAESTRO!$B$3:$B$1000="CIVILES")*(UPPER(MAESTRO!$L$3:$L$1000)="CONFIRMADO")),ROWS($A$3:A137))),"")</f>
        <v/>
      </c>
      <c r="C137" s="10" t="str">
        <f ca="1">IFERROR(INDEX(MAESTRO!C:C,_xludf.AGGREGATE(15,6,ROW(MAESTRO!$B$3:$B$1000)/((MAESTRO!$B$3:$B$1000="CIVILES")*(UPPER(MAESTRO!$L$3:$L$1000)="CONFIRMADO")),ROWS($A$3:A137))),"")</f>
        <v/>
      </c>
      <c r="D137" s="10" t="str">
        <f ca="1">IFERROR(INDEX(MAESTRO!D:D,_xludf.AGGREGATE(15,6,ROW(MAESTRO!$B$3:$B$1000)/((MAESTRO!$B$3:$B$1000="CIVILES")*(UPPER(MAESTRO!$L$3:$L$1000)="CONFIRMADO")),ROWS($A$3:A137))),"")</f>
        <v/>
      </c>
      <c r="E137" s="10" t="str">
        <f ca="1">IFERROR(INDEX(MAESTRO!E:E,_xludf.AGGREGATE(15,6,ROW(MAESTRO!$B$3:$B$1000)/((MAESTRO!$B$3:$B$1000="CIVILES")*(UPPER(MAESTRO!$L$3:$L$1000)="CONFIRMADO")),ROWS($A$3:A137))),"")</f>
        <v/>
      </c>
      <c r="F137" s="10" t="str">
        <f ca="1">IFERROR(INDEX(MAESTRO!F:F,_xludf.AGGREGATE(15,6,ROW(MAESTRO!$B$3:$B$1000)/((MAESTRO!$B$3:$B$1000="CIVILES")*(UPPER(MAESTRO!$L$3:$L$1000)="CONFIRMADO")),ROWS($A$3:A137))),"")</f>
        <v/>
      </c>
      <c r="G137" s="10" t="str">
        <f ca="1">IFERROR(INDEX(MAESTRO!G:G,_xludf.AGGREGATE(15,6,ROW(MAESTRO!$B$3:$B$1000)/((MAESTRO!$B$3:$B$1000="CIVILES")*(UPPER(MAESTRO!$L$3:$L$1000)="CONFIRMADO")),ROWS($A$3:A137))),"")</f>
        <v/>
      </c>
      <c r="H137" s="10" t="str">
        <f ca="1">IFERROR(INDEX(MAESTRO!H:H,_xludf.AGGREGATE(15,6,ROW(MAESTRO!$B$3:$B$1000)/((MAESTRO!$B$3:$B$1000="CIVILES")*(UPPER(MAESTRO!$L$3:$L$1000)="CONFIRMADO")),ROWS($A$3:A137))),"")</f>
        <v/>
      </c>
      <c r="I137" s="10" t="str">
        <f ca="1">IFERROR(INDEX(MAESTRO!I:I,_xludf.AGGREGATE(15,6,ROW(MAESTRO!$B$3:$B$1000)/((MAESTRO!$B$3:$B$1000="CIVILES")*(UPPER(MAESTRO!$L$3:$L$1000)="CONFIRMADO")),ROWS($A$3:A137))),"")</f>
        <v/>
      </c>
      <c r="J137" s="10" t="str">
        <f ca="1">IFERROR(INDEX(MAESTRO!J:J,_xludf.AGGREGATE(15,6,ROW(MAESTRO!$B$3:$B$1000)/((MAESTRO!$B$3:$B$1000="CIVILES")*(UPPER(MAESTRO!$L$3:$L$1000)="CONFIRMADO")),ROWS($A$3:A137))),"")</f>
        <v/>
      </c>
      <c r="K137" s="10" t="str">
        <f ca="1">IFERROR(INDEX(MAESTRO!K:K,_xludf.AGGREGATE(15,6,ROW(MAESTRO!$B$3:$B$1000)/((MAESTRO!$B$3:$B$1000="CIVILES")*(UPPER(MAESTRO!$L$3:$L$1000)="CONFIRMADO")),ROWS($A$3:A137))),"")</f>
        <v/>
      </c>
      <c r="L137" s="10" t="str">
        <f ca="1">IFERROR(INDEX(MAESTRO!L:L,_xludf.AGGREGATE(15,6,ROW(MAESTRO!$B$3:$B$1000)/((MAESTRO!$B$3:$B$1000="CIVILES")*(UPPER(MAESTRO!$L$3:$L$1000)="CONFIRMADO")),ROWS($A$3:A137))),"")</f>
        <v/>
      </c>
      <c r="M137" s="10" t="str">
        <f ca="1">IFERROR(INDEX(MAESTRO!M:M,_xludf.AGGREGATE(15,6,ROW(MAESTRO!$B$3:$B$1000)/((MAESTRO!$B$3:$B$1000="CIVILES")*(UPPER(MAESTRO!$L$3:$L$1000)="CONFIRMADO")),ROWS($A$3:A137))),"")</f>
        <v/>
      </c>
      <c r="N137" s="10" t="str">
        <f ca="1">IFERROR(INDEX(MAESTRO!N:N,_xludf.AGGREGATE(15,6,ROW(MAESTRO!$B$3:$B$1000)/((MAESTRO!$B$3:$B$1000="CIVILES")*(UPPER(MAESTRO!$L$3:$L$1000)="CONFIRMADO")),ROWS($A$3:A137))),"")</f>
        <v/>
      </c>
      <c r="O137" s="10" t="str">
        <f ca="1">IFERROR(INDEX(MAESTRO!O:O,_xludf.AGGREGATE(15,6,ROW(MAESTRO!$B$3:$B$1000)/((MAESTRO!$B$3:$B$1000="CIVILES")*(UPPER(MAESTRO!$L$3:$L$1000)="CONFIRMADO")),ROWS($A$3:A137))),"")</f>
        <v/>
      </c>
      <c r="P137" s="10" t="str">
        <f ca="1">IFERROR(INDEX(MAESTRO!P:P,_xludf.AGGREGATE(15,6,ROW(MAESTRO!$B$3:$B$1000)/((MAESTRO!$B$3:$B$1000="CIVILES")*(UPPER(MAESTRO!$L$3:$L$1000)="CONFIRMADO")),ROWS($A$3:A137))),"")</f>
        <v/>
      </c>
      <c r="Q137" s="10" t="str">
        <f ca="1">IFERROR(INDEX(MAESTRO!Q:Q,_xludf.AGGREGATE(15,6,ROW(MAESTRO!$B$3:$B$1000)/((MAESTRO!$B$3:$B$1000="CIVILES")*(UPPER(MAESTRO!$L$3:$L$1000)="CONFIRMADO")),ROWS($A$3:A137))),"")</f>
        <v/>
      </c>
      <c r="R137" s="10" t="str">
        <f ca="1">IFERROR(INDEX(MAESTRO!R:R,_xludf.AGGREGATE(15,6,ROW(MAESTRO!$B$3:$B$1000)/((MAESTRO!$B$3:$B$1000="CIVILES")*(UPPER(MAESTRO!$L$3:$L$1000)="CONFIRMADO")),ROWS($A$3:A137))),"")</f>
        <v/>
      </c>
      <c r="S137" s="10" t="str">
        <f ca="1">IFERROR(INDEX(MAESTRO!S:S,_xludf.AGGREGATE(15,6,ROW(MAESTRO!$B$3:$B$1000)/((MAESTRO!$B$3:$B$1000="CIVILES")*(UPPER(MAESTRO!$L$3:$L$1000)="CONFIRMADO")),ROWS($A$3:A137))),"")</f>
        <v/>
      </c>
      <c r="T137" s="10" t="str">
        <f ca="1">IFERROR(INDEX(MAESTRO!T:T,_xludf.AGGREGATE(15,6,ROW(MAESTRO!$B$3:$B$1000)/((MAESTRO!$B$3:$B$1000="CIVILES")*(UPPER(MAESTRO!$L$3:$L$1000)="CONFIRMADO")),ROWS($A$3:A137))),"")</f>
        <v/>
      </c>
      <c r="U137" s="10" t="str">
        <f ca="1">IFERROR(INDEX(MAESTRO!U:U,_xludf.AGGREGATE(15,6,ROW(MAESTRO!$B$3:$B$1000)/((MAESTRO!$B$3:$B$1000="CIVILES")*(UPPER(MAESTRO!$L$3:$L$1000)="CONFIRMADO")),ROWS($A$3:A137))),"")</f>
        <v/>
      </c>
      <c r="V137" s="10" t="str">
        <f ca="1">IFERROR(INDEX(MAESTRO!V:V,_xludf.AGGREGATE(15,6,ROW(MAESTRO!$B$3:$B$1000)/((MAESTRO!$B$3:$B$1000="CIVILES")*(UPPER(MAESTRO!$L$3:$L$1000)="CONFIRMADO")),ROWS($A$3:A137))),"")</f>
        <v/>
      </c>
      <c r="W137" s="10" t="str">
        <f ca="1">IFERROR(INDEX(MAESTRO!W:W,_xludf.AGGREGATE(15,6,ROW(MAESTRO!$B$3:$B$1000)/((MAESTRO!$B$3:$B$1000="CIVILES")*(UPPER(MAESTRO!$L$3:$L$1000)="CONFIRMADO")),ROWS($A$3:A137))),"")</f>
        <v/>
      </c>
      <c r="X137" s="10" t="str">
        <f ca="1">IFERROR(INDEX(MAESTRO!X:X,_xludf.AGGREGATE(15,6,ROW(MAESTRO!$B$3:$B$1000)/((MAESTRO!$B$3:$B$1000="CIVILES")*(UPPER(MAESTRO!$L$3:$L$1000)="CONFIRMADO")),ROWS($A$3:A137))),"")</f>
        <v/>
      </c>
    </row>
    <row r="138" spans="1:24" ht="22.05" customHeight="1">
      <c r="A138" s="18" t="str">
        <f ca="1">IFERROR(INDEX(MAESTRO!A:A,_xludf.AGGREGATE(15,6,ROW(MAESTRO!$B$3:$B$1000)/((MAESTRO!$B$3:$B$1000="CIVILES")*(UPPER(MAESTRO!$L$3:$L$1000)="CONFIRMADO")),ROWS($A$3:A138))),"")</f>
        <v/>
      </c>
      <c r="B138" s="18" t="str">
        <f ca="1">IFERROR(INDEX(MAESTRO!B:B,_xludf.AGGREGATE(15,6,ROW(MAESTRO!$B$3:$B$1000)/((MAESTRO!$B$3:$B$1000="CIVILES")*(UPPER(MAESTRO!$L$3:$L$1000)="CONFIRMADO")),ROWS($A$3:A138))),"")</f>
        <v/>
      </c>
      <c r="C138" s="18" t="str">
        <f ca="1">IFERROR(INDEX(MAESTRO!C:C,_xludf.AGGREGATE(15,6,ROW(MAESTRO!$B$3:$B$1000)/((MAESTRO!$B$3:$B$1000="CIVILES")*(UPPER(MAESTRO!$L$3:$L$1000)="CONFIRMADO")),ROWS($A$3:A138))),"")</f>
        <v/>
      </c>
      <c r="D138" s="18" t="str">
        <f ca="1">IFERROR(INDEX(MAESTRO!D:D,_xludf.AGGREGATE(15,6,ROW(MAESTRO!$B$3:$B$1000)/((MAESTRO!$B$3:$B$1000="CIVILES")*(UPPER(MAESTRO!$L$3:$L$1000)="CONFIRMADO")),ROWS($A$3:A138))),"")</f>
        <v/>
      </c>
      <c r="E138" s="18" t="str">
        <f ca="1">IFERROR(INDEX(MAESTRO!E:E,_xludf.AGGREGATE(15,6,ROW(MAESTRO!$B$3:$B$1000)/((MAESTRO!$B$3:$B$1000="CIVILES")*(UPPER(MAESTRO!$L$3:$L$1000)="CONFIRMADO")),ROWS($A$3:A138))),"")</f>
        <v/>
      </c>
      <c r="F138" s="18" t="str">
        <f ca="1">IFERROR(INDEX(MAESTRO!F:F,_xludf.AGGREGATE(15,6,ROW(MAESTRO!$B$3:$B$1000)/((MAESTRO!$B$3:$B$1000="CIVILES")*(UPPER(MAESTRO!$L$3:$L$1000)="CONFIRMADO")),ROWS($A$3:A138))),"")</f>
        <v/>
      </c>
      <c r="G138" s="18" t="str">
        <f ca="1">IFERROR(INDEX(MAESTRO!G:G,_xludf.AGGREGATE(15,6,ROW(MAESTRO!$B$3:$B$1000)/((MAESTRO!$B$3:$B$1000="CIVILES")*(UPPER(MAESTRO!$L$3:$L$1000)="CONFIRMADO")),ROWS($A$3:A138))),"")</f>
        <v/>
      </c>
      <c r="H138" s="18" t="str">
        <f ca="1">IFERROR(INDEX(MAESTRO!H:H,_xludf.AGGREGATE(15,6,ROW(MAESTRO!$B$3:$B$1000)/((MAESTRO!$B$3:$B$1000="CIVILES")*(UPPER(MAESTRO!$L$3:$L$1000)="CONFIRMADO")),ROWS($A$3:A138))),"")</f>
        <v/>
      </c>
      <c r="I138" s="18" t="str">
        <f ca="1">IFERROR(INDEX(MAESTRO!I:I,_xludf.AGGREGATE(15,6,ROW(MAESTRO!$B$3:$B$1000)/((MAESTRO!$B$3:$B$1000="CIVILES")*(UPPER(MAESTRO!$L$3:$L$1000)="CONFIRMADO")),ROWS($A$3:A138))),"")</f>
        <v/>
      </c>
      <c r="J138" s="18" t="str">
        <f ca="1">IFERROR(INDEX(MAESTRO!J:J,_xludf.AGGREGATE(15,6,ROW(MAESTRO!$B$3:$B$1000)/((MAESTRO!$B$3:$B$1000="CIVILES")*(UPPER(MAESTRO!$L$3:$L$1000)="CONFIRMADO")),ROWS($A$3:A138))),"")</f>
        <v/>
      </c>
      <c r="K138" s="18" t="str">
        <f ca="1">IFERROR(INDEX(MAESTRO!K:K,_xludf.AGGREGATE(15,6,ROW(MAESTRO!$B$3:$B$1000)/((MAESTRO!$B$3:$B$1000="CIVILES")*(UPPER(MAESTRO!$L$3:$L$1000)="CONFIRMADO")),ROWS($A$3:A138))),"")</f>
        <v/>
      </c>
      <c r="L138" s="18" t="str">
        <f ca="1">IFERROR(INDEX(MAESTRO!L:L,_xludf.AGGREGATE(15,6,ROW(MAESTRO!$B$3:$B$1000)/((MAESTRO!$B$3:$B$1000="CIVILES")*(UPPER(MAESTRO!$L$3:$L$1000)="CONFIRMADO")),ROWS($A$3:A138))),"")</f>
        <v/>
      </c>
      <c r="M138" s="18" t="str">
        <f ca="1">IFERROR(INDEX(MAESTRO!M:M,_xludf.AGGREGATE(15,6,ROW(MAESTRO!$B$3:$B$1000)/((MAESTRO!$B$3:$B$1000="CIVILES")*(UPPER(MAESTRO!$L$3:$L$1000)="CONFIRMADO")),ROWS($A$3:A138))),"")</f>
        <v/>
      </c>
      <c r="N138" s="18" t="str">
        <f ca="1">IFERROR(INDEX(MAESTRO!N:N,_xludf.AGGREGATE(15,6,ROW(MAESTRO!$B$3:$B$1000)/((MAESTRO!$B$3:$B$1000="CIVILES")*(UPPER(MAESTRO!$L$3:$L$1000)="CONFIRMADO")),ROWS($A$3:A138))),"")</f>
        <v/>
      </c>
      <c r="O138" s="18" t="str">
        <f ca="1">IFERROR(INDEX(MAESTRO!O:O,_xludf.AGGREGATE(15,6,ROW(MAESTRO!$B$3:$B$1000)/((MAESTRO!$B$3:$B$1000="CIVILES")*(UPPER(MAESTRO!$L$3:$L$1000)="CONFIRMADO")),ROWS($A$3:A138))),"")</f>
        <v/>
      </c>
      <c r="P138" s="18" t="str">
        <f ca="1">IFERROR(INDEX(MAESTRO!P:P,_xludf.AGGREGATE(15,6,ROW(MAESTRO!$B$3:$B$1000)/((MAESTRO!$B$3:$B$1000="CIVILES")*(UPPER(MAESTRO!$L$3:$L$1000)="CONFIRMADO")),ROWS($A$3:A138))),"")</f>
        <v/>
      </c>
      <c r="Q138" s="18" t="str">
        <f ca="1">IFERROR(INDEX(MAESTRO!Q:Q,_xludf.AGGREGATE(15,6,ROW(MAESTRO!$B$3:$B$1000)/((MAESTRO!$B$3:$B$1000="CIVILES")*(UPPER(MAESTRO!$L$3:$L$1000)="CONFIRMADO")),ROWS($A$3:A138))),"")</f>
        <v/>
      </c>
      <c r="R138" s="18" t="str">
        <f ca="1">IFERROR(INDEX(MAESTRO!R:R,_xludf.AGGREGATE(15,6,ROW(MAESTRO!$B$3:$B$1000)/((MAESTRO!$B$3:$B$1000="CIVILES")*(UPPER(MAESTRO!$L$3:$L$1000)="CONFIRMADO")),ROWS($A$3:A138))),"")</f>
        <v/>
      </c>
      <c r="S138" s="18" t="str">
        <f ca="1">IFERROR(INDEX(MAESTRO!S:S,_xludf.AGGREGATE(15,6,ROW(MAESTRO!$B$3:$B$1000)/((MAESTRO!$B$3:$B$1000="CIVILES")*(UPPER(MAESTRO!$L$3:$L$1000)="CONFIRMADO")),ROWS($A$3:A138))),"")</f>
        <v/>
      </c>
      <c r="T138" s="18" t="str">
        <f ca="1">IFERROR(INDEX(MAESTRO!T:T,_xludf.AGGREGATE(15,6,ROW(MAESTRO!$B$3:$B$1000)/((MAESTRO!$B$3:$B$1000="CIVILES")*(UPPER(MAESTRO!$L$3:$L$1000)="CONFIRMADO")),ROWS($A$3:A138))),"")</f>
        <v/>
      </c>
      <c r="U138" s="18" t="str">
        <f ca="1">IFERROR(INDEX(MAESTRO!U:U,_xludf.AGGREGATE(15,6,ROW(MAESTRO!$B$3:$B$1000)/((MAESTRO!$B$3:$B$1000="CIVILES")*(UPPER(MAESTRO!$L$3:$L$1000)="CONFIRMADO")),ROWS($A$3:A138))),"")</f>
        <v/>
      </c>
      <c r="V138" s="18" t="str">
        <f ca="1">IFERROR(INDEX(MAESTRO!V:V,_xludf.AGGREGATE(15,6,ROW(MAESTRO!$B$3:$B$1000)/((MAESTRO!$B$3:$B$1000="CIVILES")*(UPPER(MAESTRO!$L$3:$L$1000)="CONFIRMADO")),ROWS($A$3:A138))),"")</f>
        <v/>
      </c>
      <c r="W138" s="18" t="str">
        <f ca="1">IFERROR(INDEX(MAESTRO!W:W,_xludf.AGGREGATE(15,6,ROW(MAESTRO!$B$3:$B$1000)/((MAESTRO!$B$3:$B$1000="CIVILES")*(UPPER(MAESTRO!$L$3:$L$1000)="CONFIRMADO")),ROWS($A$3:A138))),"")</f>
        <v/>
      </c>
      <c r="X138" s="18" t="str">
        <f ca="1">IFERROR(INDEX(MAESTRO!X:X,_xludf.AGGREGATE(15,6,ROW(MAESTRO!$B$3:$B$1000)/((MAESTRO!$B$3:$B$1000="CIVILES")*(UPPER(MAESTRO!$L$3:$L$1000)="CONFIRMADO")),ROWS($A$3:A138))),"")</f>
        <v/>
      </c>
    </row>
    <row r="139" spans="1:24" ht="22.05" customHeight="1">
      <c r="A139" s="10" t="str">
        <f ca="1">IFERROR(INDEX(MAESTRO!A:A,_xludf.AGGREGATE(15,6,ROW(MAESTRO!$B$3:$B$1000)/((MAESTRO!$B$3:$B$1000="CIVILES")*(UPPER(MAESTRO!$L$3:$L$1000)="CONFIRMADO")),ROWS($A$3:A139))),"")</f>
        <v/>
      </c>
      <c r="B139" s="10" t="str">
        <f ca="1">IFERROR(INDEX(MAESTRO!B:B,_xludf.AGGREGATE(15,6,ROW(MAESTRO!$B$3:$B$1000)/((MAESTRO!$B$3:$B$1000="CIVILES")*(UPPER(MAESTRO!$L$3:$L$1000)="CONFIRMADO")),ROWS($A$3:A139))),"")</f>
        <v/>
      </c>
      <c r="C139" s="10" t="str">
        <f ca="1">IFERROR(INDEX(MAESTRO!C:C,_xludf.AGGREGATE(15,6,ROW(MAESTRO!$B$3:$B$1000)/((MAESTRO!$B$3:$B$1000="CIVILES")*(UPPER(MAESTRO!$L$3:$L$1000)="CONFIRMADO")),ROWS($A$3:A139))),"")</f>
        <v/>
      </c>
      <c r="D139" s="10" t="str">
        <f ca="1">IFERROR(INDEX(MAESTRO!D:D,_xludf.AGGREGATE(15,6,ROW(MAESTRO!$B$3:$B$1000)/((MAESTRO!$B$3:$B$1000="CIVILES")*(UPPER(MAESTRO!$L$3:$L$1000)="CONFIRMADO")),ROWS($A$3:A139))),"")</f>
        <v/>
      </c>
      <c r="E139" s="10" t="str">
        <f ca="1">IFERROR(INDEX(MAESTRO!E:E,_xludf.AGGREGATE(15,6,ROW(MAESTRO!$B$3:$B$1000)/((MAESTRO!$B$3:$B$1000="CIVILES")*(UPPER(MAESTRO!$L$3:$L$1000)="CONFIRMADO")),ROWS($A$3:A139))),"")</f>
        <v/>
      </c>
      <c r="F139" s="10" t="str">
        <f ca="1">IFERROR(INDEX(MAESTRO!F:F,_xludf.AGGREGATE(15,6,ROW(MAESTRO!$B$3:$B$1000)/((MAESTRO!$B$3:$B$1000="CIVILES")*(UPPER(MAESTRO!$L$3:$L$1000)="CONFIRMADO")),ROWS($A$3:A139))),"")</f>
        <v/>
      </c>
      <c r="G139" s="10" t="str">
        <f ca="1">IFERROR(INDEX(MAESTRO!G:G,_xludf.AGGREGATE(15,6,ROW(MAESTRO!$B$3:$B$1000)/((MAESTRO!$B$3:$B$1000="CIVILES")*(UPPER(MAESTRO!$L$3:$L$1000)="CONFIRMADO")),ROWS($A$3:A139))),"")</f>
        <v/>
      </c>
      <c r="H139" s="10" t="str">
        <f ca="1">IFERROR(INDEX(MAESTRO!H:H,_xludf.AGGREGATE(15,6,ROW(MAESTRO!$B$3:$B$1000)/((MAESTRO!$B$3:$B$1000="CIVILES")*(UPPER(MAESTRO!$L$3:$L$1000)="CONFIRMADO")),ROWS($A$3:A139))),"")</f>
        <v/>
      </c>
      <c r="I139" s="10" t="str">
        <f ca="1">IFERROR(INDEX(MAESTRO!I:I,_xludf.AGGREGATE(15,6,ROW(MAESTRO!$B$3:$B$1000)/((MAESTRO!$B$3:$B$1000="CIVILES")*(UPPER(MAESTRO!$L$3:$L$1000)="CONFIRMADO")),ROWS($A$3:A139))),"")</f>
        <v/>
      </c>
      <c r="J139" s="10" t="str">
        <f ca="1">IFERROR(INDEX(MAESTRO!J:J,_xludf.AGGREGATE(15,6,ROW(MAESTRO!$B$3:$B$1000)/((MAESTRO!$B$3:$B$1000="CIVILES")*(UPPER(MAESTRO!$L$3:$L$1000)="CONFIRMADO")),ROWS($A$3:A139))),"")</f>
        <v/>
      </c>
      <c r="K139" s="10" t="str">
        <f ca="1">IFERROR(INDEX(MAESTRO!K:K,_xludf.AGGREGATE(15,6,ROW(MAESTRO!$B$3:$B$1000)/((MAESTRO!$B$3:$B$1000="CIVILES")*(UPPER(MAESTRO!$L$3:$L$1000)="CONFIRMADO")),ROWS($A$3:A139))),"")</f>
        <v/>
      </c>
      <c r="L139" s="10" t="str">
        <f ca="1">IFERROR(INDEX(MAESTRO!L:L,_xludf.AGGREGATE(15,6,ROW(MAESTRO!$B$3:$B$1000)/((MAESTRO!$B$3:$B$1000="CIVILES")*(UPPER(MAESTRO!$L$3:$L$1000)="CONFIRMADO")),ROWS($A$3:A139))),"")</f>
        <v/>
      </c>
      <c r="M139" s="10" t="str">
        <f ca="1">IFERROR(INDEX(MAESTRO!M:M,_xludf.AGGREGATE(15,6,ROW(MAESTRO!$B$3:$B$1000)/((MAESTRO!$B$3:$B$1000="CIVILES")*(UPPER(MAESTRO!$L$3:$L$1000)="CONFIRMADO")),ROWS($A$3:A139))),"")</f>
        <v/>
      </c>
      <c r="N139" s="10" t="str">
        <f ca="1">IFERROR(INDEX(MAESTRO!N:N,_xludf.AGGREGATE(15,6,ROW(MAESTRO!$B$3:$B$1000)/((MAESTRO!$B$3:$B$1000="CIVILES")*(UPPER(MAESTRO!$L$3:$L$1000)="CONFIRMADO")),ROWS($A$3:A139))),"")</f>
        <v/>
      </c>
      <c r="O139" s="10" t="str">
        <f ca="1">IFERROR(INDEX(MAESTRO!O:O,_xludf.AGGREGATE(15,6,ROW(MAESTRO!$B$3:$B$1000)/((MAESTRO!$B$3:$B$1000="CIVILES")*(UPPER(MAESTRO!$L$3:$L$1000)="CONFIRMADO")),ROWS($A$3:A139))),"")</f>
        <v/>
      </c>
      <c r="P139" s="10" t="str">
        <f ca="1">IFERROR(INDEX(MAESTRO!P:P,_xludf.AGGREGATE(15,6,ROW(MAESTRO!$B$3:$B$1000)/((MAESTRO!$B$3:$B$1000="CIVILES")*(UPPER(MAESTRO!$L$3:$L$1000)="CONFIRMADO")),ROWS($A$3:A139))),"")</f>
        <v/>
      </c>
      <c r="Q139" s="10" t="str">
        <f ca="1">IFERROR(INDEX(MAESTRO!Q:Q,_xludf.AGGREGATE(15,6,ROW(MAESTRO!$B$3:$B$1000)/((MAESTRO!$B$3:$B$1000="CIVILES")*(UPPER(MAESTRO!$L$3:$L$1000)="CONFIRMADO")),ROWS($A$3:A139))),"")</f>
        <v/>
      </c>
      <c r="R139" s="10" t="str">
        <f ca="1">IFERROR(INDEX(MAESTRO!R:R,_xludf.AGGREGATE(15,6,ROW(MAESTRO!$B$3:$B$1000)/((MAESTRO!$B$3:$B$1000="CIVILES")*(UPPER(MAESTRO!$L$3:$L$1000)="CONFIRMADO")),ROWS($A$3:A139))),"")</f>
        <v/>
      </c>
      <c r="S139" s="10" t="str">
        <f ca="1">IFERROR(INDEX(MAESTRO!S:S,_xludf.AGGREGATE(15,6,ROW(MAESTRO!$B$3:$B$1000)/((MAESTRO!$B$3:$B$1000="CIVILES")*(UPPER(MAESTRO!$L$3:$L$1000)="CONFIRMADO")),ROWS($A$3:A139))),"")</f>
        <v/>
      </c>
      <c r="T139" s="10" t="str">
        <f ca="1">IFERROR(INDEX(MAESTRO!T:T,_xludf.AGGREGATE(15,6,ROW(MAESTRO!$B$3:$B$1000)/((MAESTRO!$B$3:$B$1000="CIVILES")*(UPPER(MAESTRO!$L$3:$L$1000)="CONFIRMADO")),ROWS($A$3:A139))),"")</f>
        <v/>
      </c>
      <c r="U139" s="10" t="str">
        <f ca="1">IFERROR(INDEX(MAESTRO!U:U,_xludf.AGGREGATE(15,6,ROW(MAESTRO!$B$3:$B$1000)/((MAESTRO!$B$3:$B$1000="CIVILES")*(UPPER(MAESTRO!$L$3:$L$1000)="CONFIRMADO")),ROWS($A$3:A139))),"")</f>
        <v/>
      </c>
      <c r="V139" s="10" t="str">
        <f ca="1">IFERROR(INDEX(MAESTRO!V:V,_xludf.AGGREGATE(15,6,ROW(MAESTRO!$B$3:$B$1000)/((MAESTRO!$B$3:$B$1000="CIVILES")*(UPPER(MAESTRO!$L$3:$L$1000)="CONFIRMADO")),ROWS($A$3:A139))),"")</f>
        <v/>
      </c>
      <c r="W139" s="10" t="str">
        <f ca="1">IFERROR(INDEX(MAESTRO!W:W,_xludf.AGGREGATE(15,6,ROW(MAESTRO!$B$3:$B$1000)/((MAESTRO!$B$3:$B$1000="CIVILES")*(UPPER(MAESTRO!$L$3:$L$1000)="CONFIRMADO")),ROWS($A$3:A139))),"")</f>
        <v/>
      </c>
      <c r="X139" s="10" t="str">
        <f ca="1">IFERROR(INDEX(MAESTRO!X:X,_xludf.AGGREGATE(15,6,ROW(MAESTRO!$B$3:$B$1000)/((MAESTRO!$B$3:$B$1000="CIVILES")*(UPPER(MAESTRO!$L$3:$L$1000)="CONFIRMADO")),ROWS($A$3:A139))),"")</f>
        <v/>
      </c>
    </row>
    <row r="140" spans="1:24" ht="22.05" customHeight="1">
      <c r="A140" s="18" t="str">
        <f ca="1">IFERROR(INDEX(MAESTRO!A:A,_xludf.AGGREGATE(15,6,ROW(MAESTRO!$B$3:$B$1000)/((MAESTRO!$B$3:$B$1000="CIVILES")*(UPPER(MAESTRO!$L$3:$L$1000)="CONFIRMADO")),ROWS($A$3:A140))),"")</f>
        <v/>
      </c>
      <c r="B140" s="18" t="str">
        <f ca="1">IFERROR(INDEX(MAESTRO!B:B,_xludf.AGGREGATE(15,6,ROW(MAESTRO!$B$3:$B$1000)/((MAESTRO!$B$3:$B$1000="CIVILES")*(UPPER(MAESTRO!$L$3:$L$1000)="CONFIRMADO")),ROWS($A$3:A140))),"")</f>
        <v/>
      </c>
      <c r="C140" s="18" t="str">
        <f ca="1">IFERROR(INDEX(MAESTRO!C:C,_xludf.AGGREGATE(15,6,ROW(MAESTRO!$B$3:$B$1000)/((MAESTRO!$B$3:$B$1000="CIVILES")*(UPPER(MAESTRO!$L$3:$L$1000)="CONFIRMADO")),ROWS($A$3:A140))),"")</f>
        <v/>
      </c>
      <c r="D140" s="18" t="str">
        <f ca="1">IFERROR(INDEX(MAESTRO!D:D,_xludf.AGGREGATE(15,6,ROW(MAESTRO!$B$3:$B$1000)/((MAESTRO!$B$3:$B$1000="CIVILES")*(UPPER(MAESTRO!$L$3:$L$1000)="CONFIRMADO")),ROWS($A$3:A140))),"")</f>
        <v/>
      </c>
      <c r="E140" s="18" t="str">
        <f ca="1">IFERROR(INDEX(MAESTRO!E:E,_xludf.AGGREGATE(15,6,ROW(MAESTRO!$B$3:$B$1000)/((MAESTRO!$B$3:$B$1000="CIVILES")*(UPPER(MAESTRO!$L$3:$L$1000)="CONFIRMADO")),ROWS($A$3:A140))),"")</f>
        <v/>
      </c>
      <c r="F140" s="18" t="str">
        <f ca="1">IFERROR(INDEX(MAESTRO!F:F,_xludf.AGGREGATE(15,6,ROW(MAESTRO!$B$3:$B$1000)/((MAESTRO!$B$3:$B$1000="CIVILES")*(UPPER(MAESTRO!$L$3:$L$1000)="CONFIRMADO")),ROWS($A$3:A140))),"")</f>
        <v/>
      </c>
      <c r="G140" s="18" t="str">
        <f ca="1">IFERROR(INDEX(MAESTRO!G:G,_xludf.AGGREGATE(15,6,ROW(MAESTRO!$B$3:$B$1000)/((MAESTRO!$B$3:$B$1000="CIVILES")*(UPPER(MAESTRO!$L$3:$L$1000)="CONFIRMADO")),ROWS($A$3:A140))),"")</f>
        <v/>
      </c>
      <c r="H140" s="18" t="str">
        <f ca="1">IFERROR(INDEX(MAESTRO!H:H,_xludf.AGGREGATE(15,6,ROW(MAESTRO!$B$3:$B$1000)/((MAESTRO!$B$3:$B$1000="CIVILES")*(UPPER(MAESTRO!$L$3:$L$1000)="CONFIRMADO")),ROWS($A$3:A140))),"")</f>
        <v/>
      </c>
      <c r="I140" s="18" t="str">
        <f ca="1">IFERROR(INDEX(MAESTRO!I:I,_xludf.AGGREGATE(15,6,ROW(MAESTRO!$B$3:$B$1000)/((MAESTRO!$B$3:$B$1000="CIVILES")*(UPPER(MAESTRO!$L$3:$L$1000)="CONFIRMADO")),ROWS($A$3:A140))),"")</f>
        <v/>
      </c>
      <c r="J140" s="18" t="str">
        <f ca="1">IFERROR(INDEX(MAESTRO!J:J,_xludf.AGGREGATE(15,6,ROW(MAESTRO!$B$3:$B$1000)/((MAESTRO!$B$3:$B$1000="CIVILES")*(UPPER(MAESTRO!$L$3:$L$1000)="CONFIRMADO")),ROWS($A$3:A140))),"")</f>
        <v/>
      </c>
      <c r="K140" s="18" t="str">
        <f ca="1">IFERROR(INDEX(MAESTRO!K:K,_xludf.AGGREGATE(15,6,ROW(MAESTRO!$B$3:$B$1000)/((MAESTRO!$B$3:$B$1000="CIVILES")*(UPPER(MAESTRO!$L$3:$L$1000)="CONFIRMADO")),ROWS($A$3:A140))),"")</f>
        <v/>
      </c>
      <c r="L140" s="18" t="str">
        <f ca="1">IFERROR(INDEX(MAESTRO!L:L,_xludf.AGGREGATE(15,6,ROW(MAESTRO!$B$3:$B$1000)/((MAESTRO!$B$3:$B$1000="CIVILES")*(UPPER(MAESTRO!$L$3:$L$1000)="CONFIRMADO")),ROWS($A$3:A140))),"")</f>
        <v/>
      </c>
      <c r="M140" s="18" t="str">
        <f ca="1">IFERROR(INDEX(MAESTRO!M:M,_xludf.AGGREGATE(15,6,ROW(MAESTRO!$B$3:$B$1000)/((MAESTRO!$B$3:$B$1000="CIVILES")*(UPPER(MAESTRO!$L$3:$L$1000)="CONFIRMADO")),ROWS($A$3:A140))),"")</f>
        <v/>
      </c>
      <c r="N140" s="18" t="str">
        <f ca="1">IFERROR(INDEX(MAESTRO!N:N,_xludf.AGGREGATE(15,6,ROW(MAESTRO!$B$3:$B$1000)/((MAESTRO!$B$3:$B$1000="CIVILES")*(UPPER(MAESTRO!$L$3:$L$1000)="CONFIRMADO")),ROWS($A$3:A140))),"")</f>
        <v/>
      </c>
      <c r="O140" s="18" t="str">
        <f ca="1">IFERROR(INDEX(MAESTRO!O:O,_xludf.AGGREGATE(15,6,ROW(MAESTRO!$B$3:$B$1000)/((MAESTRO!$B$3:$B$1000="CIVILES")*(UPPER(MAESTRO!$L$3:$L$1000)="CONFIRMADO")),ROWS($A$3:A140))),"")</f>
        <v/>
      </c>
      <c r="P140" s="18" t="str">
        <f ca="1">IFERROR(INDEX(MAESTRO!P:P,_xludf.AGGREGATE(15,6,ROW(MAESTRO!$B$3:$B$1000)/((MAESTRO!$B$3:$B$1000="CIVILES")*(UPPER(MAESTRO!$L$3:$L$1000)="CONFIRMADO")),ROWS($A$3:A140))),"")</f>
        <v/>
      </c>
      <c r="Q140" s="18" t="str">
        <f ca="1">IFERROR(INDEX(MAESTRO!Q:Q,_xludf.AGGREGATE(15,6,ROW(MAESTRO!$B$3:$B$1000)/((MAESTRO!$B$3:$B$1000="CIVILES")*(UPPER(MAESTRO!$L$3:$L$1000)="CONFIRMADO")),ROWS($A$3:A140))),"")</f>
        <v/>
      </c>
      <c r="R140" s="18" t="str">
        <f ca="1">IFERROR(INDEX(MAESTRO!R:R,_xludf.AGGREGATE(15,6,ROW(MAESTRO!$B$3:$B$1000)/((MAESTRO!$B$3:$B$1000="CIVILES")*(UPPER(MAESTRO!$L$3:$L$1000)="CONFIRMADO")),ROWS($A$3:A140))),"")</f>
        <v/>
      </c>
      <c r="S140" s="18" t="str">
        <f ca="1">IFERROR(INDEX(MAESTRO!S:S,_xludf.AGGREGATE(15,6,ROW(MAESTRO!$B$3:$B$1000)/((MAESTRO!$B$3:$B$1000="CIVILES")*(UPPER(MAESTRO!$L$3:$L$1000)="CONFIRMADO")),ROWS($A$3:A140))),"")</f>
        <v/>
      </c>
      <c r="T140" s="18" t="str">
        <f ca="1">IFERROR(INDEX(MAESTRO!T:T,_xludf.AGGREGATE(15,6,ROW(MAESTRO!$B$3:$B$1000)/((MAESTRO!$B$3:$B$1000="CIVILES")*(UPPER(MAESTRO!$L$3:$L$1000)="CONFIRMADO")),ROWS($A$3:A140))),"")</f>
        <v/>
      </c>
      <c r="U140" s="18" t="str">
        <f ca="1">IFERROR(INDEX(MAESTRO!U:U,_xludf.AGGREGATE(15,6,ROW(MAESTRO!$B$3:$B$1000)/((MAESTRO!$B$3:$B$1000="CIVILES")*(UPPER(MAESTRO!$L$3:$L$1000)="CONFIRMADO")),ROWS($A$3:A140))),"")</f>
        <v/>
      </c>
      <c r="V140" s="18" t="str">
        <f ca="1">IFERROR(INDEX(MAESTRO!V:V,_xludf.AGGREGATE(15,6,ROW(MAESTRO!$B$3:$B$1000)/((MAESTRO!$B$3:$B$1000="CIVILES")*(UPPER(MAESTRO!$L$3:$L$1000)="CONFIRMADO")),ROWS($A$3:A140))),"")</f>
        <v/>
      </c>
      <c r="W140" s="18" t="str">
        <f ca="1">IFERROR(INDEX(MAESTRO!W:W,_xludf.AGGREGATE(15,6,ROW(MAESTRO!$B$3:$B$1000)/((MAESTRO!$B$3:$B$1000="CIVILES")*(UPPER(MAESTRO!$L$3:$L$1000)="CONFIRMADO")),ROWS($A$3:A140))),"")</f>
        <v/>
      </c>
      <c r="X140" s="18" t="str">
        <f ca="1">IFERROR(INDEX(MAESTRO!X:X,_xludf.AGGREGATE(15,6,ROW(MAESTRO!$B$3:$B$1000)/((MAESTRO!$B$3:$B$1000="CIVILES")*(UPPER(MAESTRO!$L$3:$L$1000)="CONFIRMADO")),ROWS($A$3:A140))),"")</f>
        <v/>
      </c>
    </row>
    <row r="141" spans="1:24" ht="22.05" customHeight="1">
      <c r="A141" s="10" t="str">
        <f ca="1">IFERROR(INDEX(MAESTRO!A:A,_xludf.AGGREGATE(15,6,ROW(MAESTRO!$B$3:$B$1000)/((MAESTRO!$B$3:$B$1000="CIVILES")*(UPPER(MAESTRO!$L$3:$L$1000)="CONFIRMADO")),ROWS($A$3:A141))),"")</f>
        <v/>
      </c>
      <c r="B141" s="10" t="str">
        <f ca="1">IFERROR(INDEX(MAESTRO!B:B,_xludf.AGGREGATE(15,6,ROW(MAESTRO!$B$3:$B$1000)/((MAESTRO!$B$3:$B$1000="CIVILES")*(UPPER(MAESTRO!$L$3:$L$1000)="CONFIRMADO")),ROWS($A$3:A141))),"")</f>
        <v/>
      </c>
      <c r="C141" s="10" t="str">
        <f ca="1">IFERROR(INDEX(MAESTRO!C:C,_xludf.AGGREGATE(15,6,ROW(MAESTRO!$B$3:$B$1000)/((MAESTRO!$B$3:$B$1000="CIVILES")*(UPPER(MAESTRO!$L$3:$L$1000)="CONFIRMADO")),ROWS($A$3:A141))),"")</f>
        <v/>
      </c>
      <c r="D141" s="10" t="str">
        <f ca="1">IFERROR(INDEX(MAESTRO!D:D,_xludf.AGGREGATE(15,6,ROW(MAESTRO!$B$3:$B$1000)/((MAESTRO!$B$3:$B$1000="CIVILES")*(UPPER(MAESTRO!$L$3:$L$1000)="CONFIRMADO")),ROWS($A$3:A141))),"")</f>
        <v/>
      </c>
      <c r="E141" s="10" t="str">
        <f ca="1">IFERROR(INDEX(MAESTRO!E:E,_xludf.AGGREGATE(15,6,ROW(MAESTRO!$B$3:$B$1000)/((MAESTRO!$B$3:$B$1000="CIVILES")*(UPPER(MAESTRO!$L$3:$L$1000)="CONFIRMADO")),ROWS($A$3:A141))),"")</f>
        <v/>
      </c>
      <c r="F141" s="10" t="str">
        <f ca="1">IFERROR(INDEX(MAESTRO!F:F,_xludf.AGGREGATE(15,6,ROW(MAESTRO!$B$3:$B$1000)/((MAESTRO!$B$3:$B$1000="CIVILES")*(UPPER(MAESTRO!$L$3:$L$1000)="CONFIRMADO")),ROWS($A$3:A141))),"")</f>
        <v/>
      </c>
      <c r="G141" s="10" t="str">
        <f ca="1">IFERROR(INDEX(MAESTRO!G:G,_xludf.AGGREGATE(15,6,ROW(MAESTRO!$B$3:$B$1000)/((MAESTRO!$B$3:$B$1000="CIVILES")*(UPPER(MAESTRO!$L$3:$L$1000)="CONFIRMADO")),ROWS($A$3:A141))),"")</f>
        <v/>
      </c>
      <c r="H141" s="10" t="str">
        <f ca="1">IFERROR(INDEX(MAESTRO!H:H,_xludf.AGGREGATE(15,6,ROW(MAESTRO!$B$3:$B$1000)/((MAESTRO!$B$3:$B$1000="CIVILES")*(UPPER(MAESTRO!$L$3:$L$1000)="CONFIRMADO")),ROWS($A$3:A141))),"")</f>
        <v/>
      </c>
      <c r="I141" s="10" t="str">
        <f ca="1">IFERROR(INDEX(MAESTRO!I:I,_xludf.AGGREGATE(15,6,ROW(MAESTRO!$B$3:$B$1000)/((MAESTRO!$B$3:$B$1000="CIVILES")*(UPPER(MAESTRO!$L$3:$L$1000)="CONFIRMADO")),ROWS($A$3:A141))),"")</f>
        <v/>
      </c>
      <c r="J141" s="10" t="str">
        <f ca="1">IFERROR(INDEX(MAESTRO!J:J,_xludf.AGGREGATE(15,6,ROW(MAESTRO!$B$3:$B$1000)/((MAESTRO!$B$3:$B$1000="CIVILES")*(UPPER(MAESTRO!$L$3:$L$1000)="CONFIRMADO")),ROWS($A$3:A141))),"")</f>
        <v/>
      </c>
      <c r="K141" s="10" t="str">
        <f ca="1">IFERROR(INDEX(MAESTRO!K:K,_xludf.AGGREGATE(15,6,ROW(MAESTRO!$B$3:$B$1000)/((MAESTRO!$B$3:$B$1000="CIVILES")*(UPPER(MAESTRO!$L$3:$L$1000)="CONFIRMADO")),ROWS($A$3:A141))),"")</f>
        <v/>
      </c>
      <c r="L141" s="10" t="str">
        <f ca="1">IFERROR(INDEX(MAESTRO!L:L,_xludf.AGGREGATE(15,6,ROW(MAESTRO!$B$3:$B$1000)/((MAESTRO!$B$3:$B$1000="CIVILES")*(UPPER(MAESTRO!$L$3:$L$1000)="CONFIRMADO")),ROWS($A$3:A141))),"")</f>
        <v/>
      </c>
      <c r="M141" s="10" t="str">
        <f ca="1">IFERROR(INDEX(MAESTRO!M:M,_xludf.AGGREGATE(15,6,ROW(MAESTRO!$B$3:$B$1000)/((MAESTRO!$B$3:$B$1000="CIVILES")*(UPPER(MAESTRO!$L$3:$L$1000)="CONFIRMADO")),ROWS($A$3:A141))),"")</f>
        <v/>
      </c>
      <c r="N141" s="10" t="str">
        <f ca="1">IFERROR(INDEX(MAESTRO!N:N,_xludf.AGGREGATE(15,6,ROW(MAESTRO!$B$3:$B$1000)/((MAESTRO!$B$3:$B$1000="CIVILES")*(UPPER(MAESTRO!$L$3:$L$1000)="CONFIRMADO")),ROWS($A$3:A141))),"")</f>
        <v/>
      </c>
      <c r="O141" s="10" t="str">
        <f ca="1">IFERROR(INDEX(MAESTRO!O:O,_xludf.AGGREGATE(15,6,ROW(MAESTRO!$B$3:$B$1000)/((MAESTRO!$B$3:$B$1000="CIVILES")*(UPPER(MAESTRO!$L$3:$L$1000)="CONFIRMADO")),ROWS($A$3:A141))),"")</f>
        <v/>
      </c>
      <c r="P141" s="10" t="str">
        <f ca="1">IFERROR(INDEX(MAESTRO!P:P,_xludf.AGGREGATE(15,6,ROW(MAESTRO!$B$3:$B$1000)/((MAESTRO!$B$3:$B$1000="CIVILES")*(UPPER(MAESTRO!$L$3:$L$1000)="CONFIRMADO")),ROWS($A$3:A141))),"")</f>
        <v/>
      </c>
      <c r="Q141" s="10" t="str">
        <f ca="1">IFERROR(INDEX(MAESTRO!Q:Q,_xludf.AGGREGATE(15,6,ROW(MAESTRO!$B$3:$B$1000)/((MAESTRO!$B$3:$B$1000="CIVILES")*(UPPER(MAESTRO!$L$3:$L$1000)="CONFIRMADO")),ROWS($A$3:A141))),"")</f>
        <v/>
      </c>
      <c r="R141" s="10" t="str">
        <f ca="1">IFERROR(INDEX(MAESTRO!R:R,_xludf.AGGREGATE(15,6,ROW(MAESTRO!$B$3:$B$1000)/((MAESTRO!$B$3:$B$1000="CIVILES")*(UPPER(MAESTRO!$L$3:$L$1000)="CONFIRMADO")),ROWS($A$3:A141))),"")</f>
        <v/>
      </c>
      <c r="S141" s="10" t="str">
        <f ca="1">IFERROR(INDEX(MAESTRO!S:S,_xludf.AGGREGATE(15,6,ROW(MAESTRO!$B$3:$B$1000)/((MAESTRO!$B$3:$B$1000="CIVILES")*(UPPER(MAESTRO!$L$3:$L$1000)="CONFIRMADO")),ROWS($A$3:A141))),"")</f>
        <v/>
      </c>
      <c r="T141" s="10" t="str">
        <f ca="1">IFERROR(INDEX(MAESTRO!T:T,_xludf.AGGREGATE(15,6,ROW(MAESTRO!$B$3:$B$1000)/((MAESTRO!$B$3:$B$1000="CIVILES")*(UPPER(MAESTRO!$L$3:$L$1000)="CONFIRMADO")),ROWS($A$3:A141))),"")</f>
        <v/>
      </c>
      <c r="U141" s="10" t="str">
        <f ca="1">IFERROR(INDEX(MAESTRO!U:U,_xludf.AGGREGATE(15,6,ROW(MAESTRO!$B$3:$B$1000)/((MAESTRO!$B$3:$B$1000="CIVILES")*(UPPER(MAESTRO!$L$3:$L$1000)="CONFIRMADO")),ROWS($A$3:A141))),"")</f>
        <v/>
      </c>
      <c r="V141" s="10" t="str">
        <f ca="1">IFERROR(INDEX(MAESTRO!V:V,_xludf.AGGREGATE(15,6,ROW(MAESTRO!$B$3:$B$1000)/((MAESTRO!$B$3:$B$1000="CIVILES")*(UPPER(MAESTRO!$L$3:$L$1000)="CONFIRMADO")),ROWS($A$3:A141))),"")</f>
        <v/>
      </c>
      <c r="W141" s="10" t="str">
        <f ca="1">IFERROR(INDEX(MAESTRO!W:W,_xludf.AGGREGATE(15,6,ROW(MAESTRO!$B$3:$B$1000)/((MAESTRO!$B$3:$B$1000="CIVILES")*(UPPER(MAESTRO!$L$3:$L$1000)="CONFIRMADO")),ROWS($A$3:A141))),"")</f>
        <v/>
      </c>
      <c r="X141" s="10" t="str">
        <f ca="1">IFERROR(INDEX(MAESTRO!X:X,_xludf.AGGREGATE(15,6,ROW(MAESTRO!$B$3:$B$1000)/((MAESTRO!$B$3:$B$1000="CIVILES")*(UPPER(MAESTRO!$L$3:$L$1000)="CONFIRMADO")),ROWS($A$3:A141))),"")</f>
        <v/>
      </c>
    </row>
    <row r="142" spans="1:24" ht="22.05" customHeight="1">
      <c r="A142" s="18" t="str">
        <f ca="1">IFERROR(INDEX(MAESTRO!A:A,_xludf.AGGREGATE(15,6,ROW(MAESTRO!$B$3:$B$1000)/((MAESTRO!$B$3:$B$1000="CIVILES")*(UPPER(MAESTRO!$L$3:$L$1000)="CONFIRMADO")),ROWS($A$3:A142))),"")</f>
        <v/>
      </c>
      <c r="B142" s="18" t="str">
        <f ca="1">IFERROR(INDEX(MAESTRO!B:B,_xludf.AGGREGATE(15,6,ROW(MAESTRO!$B$3:$B$1000)/((MAESTRO!$B$3:$B$1000="CIVILES")*(UPPER(MAESTRO!$L$3:$L$1000)="CONFIRMADO")),ROWS($A$3:A142))),"")</f>
        <v/>
      </c>
      <c r="C142" s="18" t="str">
        <f ca="1">IFERROR(INDEX(MAESTRO!C:C,_xludf.AGGREGATE(15,6,ROW(MAESTRO!$B$3:$B$1000)/((MAESTRO!$B$3:$B$1000="CIVILES")*(UPPER(MAESTRO!$L$3:$L$1000)="CONFIRMADO")),ROWS($A$3:A142))),"")</f>
        <v/>
      </c>
      <c r="D142" s="18" t="str">
        <f ca="1">IFERROR(INDEX(MAESTRO!D:D,_xludf.AGGREGATE(15,6,ROW(MAESTRO!$B$3:$B$1000)/((MAESTRO!$B$3:$B$1000="CIVILES")*(UPPER(MAESTRO!$L$3:$L$1000)="CONFIRMADO")),ROWS($A$3:A142))),"")</f>
        <v/>
      </c>
      <c r="E142" s="18" t="str">
        <f ca="1">IFERROR(INDEX(MAESTRO!E:E,_xludf.AGGREGATE(15,6,ROW(MAESTRO!$B$3:$B$1000)/((MAESTRO!$B$3:$B$1000="CIVILES")*(UPPER(MAESTRO!$L$3:$L$1000)="CONFIRMADO")),ROWS($A$3:A142))),"")</f>
        <v/>
      </c>
      <c r="F142" s="18" t="str">
        <f ca="1">IFERROR(INDEX(MAESTRO!F:F,_xludf.AGGREGATE(15,6,ROW(MAESTRO!$B$3:$B$1000)/((MAESTRO!$B$3:$B$1000="CIVILES")*(UPPER(MAESTRO!$L$3:$L$1000)="CONFIRMADO")),ROWS($A$3:A142))),"")</f>
        <v/>
      </c>
      <c r="G142" s="18" t="str">
        <f ca="1">IFERROR(INDEX(MAESTRO!G:G,_xludf.AGGREGATE(15,6,ROW(MAESTRO!$B$3:$B$1000)/((MAESTRO!$B$3:$B$1000="CIVILES")*(UPPER(MAESTRO!$L$3:$L$1000)="CONFIRMADO")),ROWS($A$3:A142))),"")</f>
        <v/>
      </c>
      <c r="H142" s="18" t="str">
        <f ca="1">IFERROR(INDEX(MAESTRO!H:H,_xludf.AGGREGATE(15,6,ROW(MAESTRO!$B$3:$B$1000)/((MAESTRO!$B$3:$B$1000="CIVILES")*(UPPER(MAESTRO!$L$3:$L$1000)="CONFIRMADO")),ROWS($A$3:A142))),"")</f>
        <v/>
      </c>
      <c r="I142" s="18" t="str">
        <f ca="1">IFERROR(INDEX(MAESTRO!I:I,_xludf.AGGREGATE(15,6,ROW(MAESTRO!$B$3:$B$1000)/((MAESTRO!$B$3:$B$1000="CIVILES")*(UPPER(MAESTRO!$L$3:$L$1000)="CONFIRMADO")),ROWS($A$3:A142))),"")</f>
        <v/>
      </c>
      <c r="J142" s="18" t="str">
        <f ca="1">IFERROR(INDEX(MAESTRO!J:J,_xludf.AGGREGATE(15,6,ROW(MAESTRO!$B$3:$B$1000)/((MAESTRO!$B$3:$B$1000="CIVILES")*(UPPER(MAESTRO!$L$3:$L$1000)="CONFIRMADO")),ROWS($A$3:A142))),"")</f>
        <v/>
      </c>
      <c r="K142" s="18" t="str">
        <f ca="1">IFERROR(INDEX(MAESTRO!K:K,_xludf.AGGREGATE(15,6,ROW(MAESTRO!$B$3:$B$1000)/((MAESTRO!$B$3:$B$1000="CIVILES")*(UPPER(MAESTRO!$L$3:$L$1000)="CONFIRMADO")),ROWS($A$3:A142))),"")</f>
        <v/>
      </c>
      <c r="L142" s="18" t="str">
        <f ca="1">IFERROR(INDEX(MAESTRO!L:L,_xludf.AGGREGATE(15,6,ROW(MAESTRO!$B$3:$B$1000)/((MAESTRO!$B$3:$B$1000="CIVILES")*(UPPER(MAESTRO!$L$3:$L$1000)="CONFIRMADO")),ROWS($A$3:A142))),"")</f>
        <v/>
      </c>
      <c r="M142" s="18" t="str">
        <f ca="1">IFERROR(INDEX(MAESTRO!M:M,_xludf.AGGREGATE(15,6,ROW(MAESTRO!$B$3:$B$1000)/((MAESTRO!$B$3:$B$1000="CIVILES")*(UPPER(MAESTRO!$L$3:$L$1000)="CONFIRMADO")),ROWS($A$3:A142))),"")</f>
        <v/>
      </c>
      <c r="N142" s="18" t="str">
        <f ca="1">IFERROR(INDEX(MAESTRO!N:N,_xludf.AGGREGATE(15,6,ROW(MAESTRO!$B$3:$B$1000)/((MAESTRO!$B$3:$B$1000="CIVILES")*(UPPER(MAESTRO!$L$3:$L$1000)="CONFIRMADO")),ROWS($A$3:A142))),"")</f>
        <v/>
      </c>
      <c r="O142" s="18" t="str">
        <f ca="1">IFERROR(INDEX(MAESTRO!O:O,_xludf.AGGREGATE(15,6,ROW(MAESTRO!$B$3:$B$1000)/((MAESTRO!$B$3:$B$1000="CIVILES")*(UPPER(MAESTRO!$L$3:$L$1000)="CONFIRMADO")),ROWS($A$3:A142))),"")</f>
        <v/>
      </c>
      <c r="P142" s="18" t="str">
        <f ca="1">IFERROR(INDEX(MAESTRO!P:P,_xludf.AGGREGATE(15,6,ROW(MAESTRO!$B$3:$B$1000)/((MAESTRO!$B$3:$B$1000="CIVILES")*(UPPER(MAESTRO!$L$3:$L$1000)="CONFIRMADO")),ROWS($A$3:A142))),"")</f>
        <v/>
      </c>
      <c r="Q142" s="18" t="str">
        <f ca="1">IFERROR(INDEX(MAESTRO!Q:Q,_xludf.AGGREGATE(15,6,ROW(MAESTRO!$B$3:$B$1000)/((MAESTRO!$B$3:$B$1000="CIVILES")*(UPPER(MAESTRO!$L$3:$L$1000)="CONFIRMADO")),ROWS($A$3:A142))),"")</f>
        <v/>
      </c>
      <c r="R142" s="18" t="str">
        <f ca="1">IFERROR(INDEX(MAESTRO!R:R,_xludf.AGGREGATE(15,6,ROW(MAESTRO!$B$3:$B$1000)/((MAESTRO!$B$3:$B$1000="CIVILES")*(UPPER(MAESTRO!$L$3:$L$1000)="CONFIRMADO")),ROWS($A$3:A142))),"")</f>
        <v/>
      </c>
      <c r="S142" s="18" t="str">
        <f ca="1">IFERROR(INDEX(MAESTRO!S:S,_xludf.AGGREGATE(15,6,ROW(MAESTRO!$B$3:$B$1000)/((MAESTRO!$B$3:$B$1000="CIVILES")*(UPPER(MAESTRO!$L$3:$L$1000)="CONFIRMADO")),ROWS($A$3:A142))),"")</f>
        <v/>
      </c>
      <c r="T142" s="18" t="str">
        <f ca="1">IFERROR(INDEX(MAESTRO!T:T,_xludf.AGGREGATE(15,6,ROW(MAESTRO!$B$3:$B$1000)/((MAESTRO!$B$3:$B$1000="CIVILES")*(UPPER(MAESTRO!$L$3:$L$1000)="CONFIRMADO")),ROWS($A$3:A142))),"")</f>
        <v/>
      </c>
      <c r="U142" s="18" t="str">
        <f ca="1">IFERROR(INDEX(MAESTRO!U:U,_xludf.AGGREGATE(15,6,ROW(MAESTRO!$B$3:$B$1000)/((MAESTRO!$B$3:$B$1000="CIVILES")*(UPPER(MAESTRO!$L$3:$L$1000)="CONFIRMADO")),ROWS($A$3:A142))),"")</f>
        <v/>
      </c>
      <c r="V142" s="18" t="str">
        <f ca="1">IFERROR(INDEX(MAESTRO!V:V,_xludf.AGGREGATE(15,6,ROW(MAESTRO!$B$3:$B$1000)/((MAESTRO!$B$3:$B$1000="CIVILES")*(UPPER(MAESTRO!$L$3:$L$1000)="CONFIRMADO")),ROWS($A$3:A142))),"")</f>
        <v/>
      </c>
      <c r="W142" s="18" t="str">
        <f ca="1">IFERROR(INDEX(MAESTRO!W:W,_xludf.AGGREGATE(15,6,ROW(MAESTRO!$B$3:$B$1000)/((MAESTRO!$B$3:$B$1000="CIVILES")*(UPPER(MAESTRO!$L$3:$L$1000)="CONFIRMADO")),ROWS($A$3:A142))),"")</f>
        <v/>
      </c>
      <c r="X142" s="18" t="str">
        <f ca="1">IFERROR(INDEX(MAESTRO!X:X,_xludf.AGGREGATE(15,6,ROW(MAESTRO!$B$3:$B$1000)/((MAESTRO!$B$3:$B$1000="CIVILES")*(UPPER(MAESTRO!$L$3:$L$1000)="CONFIRMADO")),ROWS($A$3:A142))),"")</f>
        <v/>
      </c>
    </row>
    <row r="143" spans="1:24" ht="22.05" customHeight="1">
      <c r="A143" s="10" t="str">
        <f ca="1">IFERROR(INDEX(MAESTRO!A:A,_xludf.AGGREGATE(15,6,ROW(MAESTRO!$B$3:$B$1000)/((MAESTRO!$B$3:$B$1000="CIVILES")*(UPPER(MAESTRO!$L$3:$L$1000)="CONFIRMADO")),ROWS($A$3:A143))),"")</f>
        <v/>
      </c>
      <c r="B143" s="10" t="str">
        <f ca="1">IFERROR(INDEX(MAESTRO!B:B,_xludf.AGGREGATE(15,6,ROW(MAESTRO!$B$3:$B$1000)/((MAESTRO!$B$3:$B$1000="CIVILES")*(UPPER(MAESTRO!$L$3:$L$1000)="CONFIRMADO")),ROWS($A$3:A143))),"")</f>
        <v/>
      </c>
      <c r="C143" s="10" t="str">
        <f ca="1">IFERROR(INDEX(MAESTRO!C:C,_xludf.AGGREGATE(15,6,ROW(MAESTRO!$B$3:$B$1000)/((MAESTRO!$B$3:$B$1000="CIVILES")*(UPPER(MAESTRO!$L$3:$L$1000)="CONFIRMADO")),ROWS($A$3:A143))),"")</f>
        <v/>
      </c>
      <c r="D143" s="10" t="str">
        <f ca="1">IFERROR(INDEX(MAESTRO!D:D,_xludf.AGGREGATE(15,6,ROW(MAESTRO!$B$3:$B$1000)/((MAESTRO!$B$3:$B$1000="CIVILES")*(UPPER(MAESTRO!$L$3:$L$1000)="CONFIRMADO")),ROWS($A$3:A143))),"")</f>
        <v/>
      </c>
      <c r="E143" s="10" t="str">
        <f ca="1">IFERROR(INDEX(MAESTRO!E:E,_xludf.AGGREGATE(15,6,ROW(MAESTRO!$B$3:$B$1000)/((MAESTRO!$B$3:$B$1000="CIVILES")*(UPPER(MAESTRO!$L$3:$L$1000)="CONFIRMADO")),ROWS($A$3:A143))),"")</f>
        <v/>
      </c>
      <c r="F143" s="10" t="str">
        <f ca="1">IFERROR(INDEX(MAESTRO!F:F,_xludf.AGGREGATE(15,6,ROW(MAESTRO!$B$3:$B$1000)/((MAESTRO!$B$3:$B$1000="CIVILES")*(UPPER(MAESTRO!$L$3:$L$1000)="CONFIRMADO")),ROWS($A$3:A143))),"")</f>
        <v/>
      </c>
      <c r="G143" s="10" t="str">
        <f ca="1">IFERROR(INDEX(MAESTRO!G:G,_xludf.AGGREGATE(15,6,ROW(MAESTRO!$B$3:$B$1000)/((MAESTRO!$B$3:$B$1000="CIVILES")*(UPPER(MAESTRO!$L$3:$L$1000)="CONFIRMADO")),ROWS($A$3:A143))),"")</f>
        <v/>
      </c>
      <c r="H143" s="10" t="str">
        <f ca="1">IFERROR(INDEX(MAESTRO!H:H,_xludf.AGGREGATE(15,6,ROW(MAESTRO!$B$3:$B$1000)/((MAESTRO!$B$3:$B$1000="CIVILES")*(UPPER(MAESTRO!$L$3:$L$1000)="CONFIRMADO")),ROWS($A$3:A143))),"")</f>
        <v/>
      </c>
      <c r="I143" s="10" t="str">
        <f ca="1">IFERROR(INDEX(MAESTRO!I:I,_xludf.AGGREGATE(15,6,ROW(MAESTRO!$B$3:$B$1000)/((MAESTRO!$B$3:$B$1000="CIVILES")*(UPPER(MAESTRO!$L$3:$L$1000)="CONFIRMADO")),ROWS($A$3:A143))),"")</f>
        <v/>
      </c>
      <c r="J143" s="10" t="str">
        <f ca="1">IFERROR(INDEX(MAESTRO!J:J,_xludf.AGGREGATE(15,6,ROW(MAESTRO!$B$3:$B$1000)/((MAESTRO!$B$3:$B$1000="CIVILES")*(UPPER(MAESTRO!$L$3:$L$1000)="CONFIRMADO")),ROWS($A$3:A143))),"")</f>
        <v/>
      </c>
      <c r="K143" s="10" t="str">
        <f ca="1">IFERROR(INDEX(MAESTRO!K:K,_xludf.AGGREGATE(15,6,ROW(MAESTRO!$B$3:$B$1000)/((MAESTRO!$B$3:$B$1000="CIVILES")*(UPPER(MAESTRO!$L$3:$L$1000)="CONFIRMADO")),ROWS($A$3:A143))),"")</f>
        <v/>
      </c>
      <c r="L143" s="10" t="str">
        <f ca="1">IFERROR(INDEX(MAESTRO!L:L,_xludf.AGGREGATE(15,6,ROW(MAESTRO!$B$3:$B$1000)/((MAESTRO!$B$3:$B$1000="CIVILES")*(UPPER(MAESTRO!$L$3:$L$1000)="CONFIRMADO")),ROWS($A$3:A143))),"")</f>
        <v/>
      </c>
      <c r="M143" s="10" t="str">
        <f ca="1">IFERROR(INDEX(MAESTRO!M:M,_xludf.AGGREGATE(15,6,ROW(MAESTRO!$B$3:$B$1000)/((MAESTRO!$B$3:$B$1000="CIVILES")*(UPPER(MAESTRO!$L$3:$L$1000)="CONFIRMADO")),ROWS($A$3:A143))),"")</f>
        <v/>
      </c>
      <c r="N143" s="10" t="str">
        <f ca="1">IFERROR(INDEX(MAESTRO!N:N,_xludf.AGGREGATE(15,6,ROW(MAESTRO!$B$3:$B$1000)/((MAESTRO!$B$3:$B$1000="CIVILES")*(UPPER(MAESTRO!$L$3:$L$1000)="CONFIRMADO")),ROWS($A$3:A143))),"")</f>
        <v/>
      </c>
      <c r="O143" s="10" t="str">
        <f ca="1">IFERROR(INDEX(MAESTRO!O:O,_xludf.AGGREGATE(15,6,ROW(MAESTRO!$B$3:$B$1000)/((MAESTRO!$B$3:$B$1000="CIVILES")*(UPPER(MAESTRO!$L$3:$L$1000)="CONFIRMADO")),ROWS($A$3:A143))),"")</f>
        <v/>
      </c>
      <c r="P143" s="10" t="str">
        <f ca="1">IFERROR(INDEX(MAESTRO!P:P,_xludf.AGGREGATE(15,6,ROW(MAESTRO!$B$3:$B$1000)/((MAESTRO!$B$3:$B$1000="CIVILES")*(UPPER(MAESTRO!$L$3:$L$1000)="CONFIRMADO")),ROWS($A$3:A143))),"")</f>
        <v/>
      </c>
      <c r="Q143" s="10" t="str">
        <f ca="1">IFERROR(INDEX(MAESTRO!Q:Q,_xludf.AGGREGATE(15,6,ROW(MAESTRO!$B$3:$B$1000)/((MAESTRO!$B$3:$B$1000="CIVILES")*(UPPER(MAESTRO!$L$3:$L$1000)="CONFIRMADO")),ROWS($A$3:A143))),"")</f>
        <v/>
      </c>
      <c r="R143" s="10" t="str">
        <f ca="1">IFERROR(INDEX(MAESTRO!R:R,_xludf.AGGREGATE(15,6,ROW(MAESTRO!$B$3:$B$1000)/((MAESTRO!$B$3:$B$1000="CIVILES")*(UPPER(MAESTRO!$L$3:$L$1000)="CONFIRMADO")),ROWS($A$3:A143))),"")</f>
        <v/>
      </c>
      <c r="S143" s="10" t="str">
        <f ca="1">IFERROR(INDEX(MAESTRO!S:S,_xludf.AGGREGATE(15,6,ROW(MAESTRO!$B$3:$B$1000)/((MAESTRO!$B$3:$B$1000="CIVILES")*(UPPER(MAESTRO!$L$3:$L$1000)="CONFIRMADO")),ROWS($A$3:A143))),"")</f>
        <v/>
      </c>
      <c r="T143" s="10" t="str">
        <f ca="1">IFERROR(INDEX(MAESTRO!T:T,_xludf.AGGREGATE(15,6,ROW(MAESTRO!$B$3:$B$1000)/((MAESTRO!$B$3:$B$1000="CIVILES")*(UPPER(MAESTRO!$L$3:$L$1000)="CONFIRMADO")),ROWS($A$3:A143))),"")</f>
        <v/>
      </c>
      <c r="U143" s="10" t="str">
        <f ca="1">IFERROR(INDEX(MAESTRO!U:U,_xludf.AGGREGATE(15,6,ROW(MAESTRO!$B$3:$B$1000)/((MAESTRO!$B$3:$B$1000="CIVILES")*(UPPER(MAESTRO!$L$3:$L$1000)="CONFIRMADO")),ROWS($A$3:A143))),"")</f>
        <v/>
      </c>
      <c r="V143" s="10" t="str">
        <f ca="1">IFERROR(INDEX(MAESTRO!V:V,_xludf.AGGREGATE(15,6,ROW(MAESTRO!$B$3:$B$1000)/((MAESTRO!$B$3:$B$1000="CIVILES")*(UPPER(MAESTRO!$L$3:$L$1000)="CONFIRMADO")),ROWS($A$3:A143))),"")</f>
        <v/>
      </c>
      <c r="W143" s="10" t="str">
        <f ca="1">IFERROR(INDEX(MAESTRO!W:W,_xludf.AGGREGATE(15,6,ROW(MAESTRO!$B$3:$B$1000)/((MAESTRO!$B$3:$B$1000="CIVILES")*(UPPER(MAESTRO!$L$3:$L$1000)="CONFIRMADO")),ROWS($A$3:A143))),"")</f>
        <v/>
      </c>
      <c r="X143" s="10" t="str">
        <f ca="1">IFERROR(INDEX(MAESTRO!X:X,_xludf.AGGREGATE(15,6,ROW(MAESTRO!$B$3:$B$1000)/((MAESTRO!$B$3:$B$1000="CIVILES")*(UPPER(MAESTRO!$L$3:$L$1000)="CONFIRMADO")),ROWS($A$3:A143))),"")</f>
        <v/>
      </c>
    </row>
    <row r="144" spans="1:24" ht="22.05" customHeight="1">
      <c r="A144" s="18" t="str">
        <f ca="1">IFERROR(INDEX(MAESTRO!A:A,_xludf.AGGREGATE(15,6,ROW(MAESTRO!$B$3:$B$1000)/((MAESTRO!$B$3:$B$1000="CIVILES")*(UPPER(MAESTRO!$L$3:$L$1000)="CONFIRMADO")),ROWS($A$3:A144))),"")</f>
        <v/>
      </c>
      <c r="B144" s="18" t="str">
        <f ca="1">IFERROR(INDEX(MAESTRO!B:B,_xludf.AGGREGATE(15,6,ROW(MAESTRO!$B$3:$B$1000)/((MAESTRO!$B$3:$B$1000="CIVILES")*(UPPER(MAESTRO!$L$3:$L$1000)="CONFIRMADO")),ROWS($A$3:A144))),"")</f>
        <v/>
      </c>
      <c r="C144" s="18" t="str">
        <f ca="1">IFERROR(INDEX(MAESTRO!C:C,_xludf.AGGREGATE(15,6,ROW(MAESTRO!$B$3:$B$1000)/((MAESTRO!$B$3:$B$1000="CIVILES")*(UPPER(MAESTRO!$L$3:$L$1000)="CONFIRMADO")),ROWS($A$3:A144))),"")</f>
        <v/>
      </c>
      <c r="D144" s="18" t="str">
        <f ca="1">IFERROR(INDEX(MAESTRO!D:D,_xludf.AGGREGATE(15,6,ROW(MAESTRO!$B$3:$B$1000)/((MAESTRO!$B$3:$B$1000="CIVILES")*(UPPER(MAESTRO!$L$3:$L$1000)="CONFIRMADO")),ROWS($A$3:A144))),"")</f>
        <v/>
      </c>
      <c r="E144" s="18" t="str">
        <f ca="1">IFERROR(INDEX(MAESTRO!E:E,_xludf.AGGREGATE(15,6,ROW(MAESTRO!$B$3:$B$1000)/((MAESTRO!$B$3:$B$1000="CIVILES")*(UPPER(MAESTRO!$L$3:$L$1000)="CONFIRMADO")),ROWS($A$3:A144))),"")</f>
        <v/>
      </c>
      <c r="F144" s="18" t="str">
        <f ca="1">IFERROR(INDEX(MAESTRO!F:F,_xludf.AGGREGATE(15,6,ROW(MAESTRO!$B$3:$B$1000)/((MAESTRO!$B$3:$B$1000="CIVILES")*(UPPER(MAESTRO!$L$3:$L$1000)="CONFIRMADO")),ROWS($A$3:A144))),"")</f>
        <v/>
      </c>
      <c r="G144" s="18" t="str">
        <f ca="1">IFERROR(INDEX(MAESTRO!G:G,_xludf.AGGREGATE(15,6,ROW(MAESTRO!$B$3:$B$1000)/((MAESTRO!$B$3:$B$1000="CIVILES")*(UPPER(MAESTRO!$L$3:$L$1000)="CONFIRMADO")),ROWS($A$3:A144))),"")</f>
        <v/>
      </c>
      <c r="H144" s="18" t="str">
        <f ca="1">IFERROR(INDEX(MAESTRO!H:H,_xludf.AGGREGATE(15,6,ROW(MAESTRO!$B$3:$B$1000)/((MAESTRO!$B$3:$B$1000="CIVILES")*(UPPER(MAESTRO!$L$3:$L$1000)="CONFIRMADO")),ROWS($A$3:A144))),"")</f>
        <v/>
      </c>
      <c r="I144" s="18" t="str">
        <f ca="1">IFERROR(INDEX(MAESTRO!I:I,_xludf.AGGREGATE(15,6,ROW(MAESTRO!$B$3:$B$1000)/((MAESTRO!$B$3:$B$1000="CIVILES")*(UPPER(MAESTRO!$L$3:$L$1000)="CONFIRMADO")),ROWS($A$3:A144))),"")</f>
        <v/>
      </c>
      <c r="J144" s="18" t="str">
        <f ca="1">IFERROR(INDEX(MAESTRO!J:J,_xludf.AGGREGATE(15,6,ROW(MAESTRO!$B$3:$B$1000)/((MAESTRO!$B$3:$B$1000="CIVILES")*(UPPER(MAESTRO!$L$3:$L$1000)="CONFIRMADO")),ROWS($A$3:A144))),"")</f>
        <v/>
      </c>
      <c r="K144" s="18" t="str">
        <f ca="1">IFERROR(INDEX(MAESTRO!K:K,_xludf.AGGREGATE(15,6,ROW(MAESTRO!$B$3:$B$1000)/((MAESTRO!$B$3:$B$1000="CIVILES")*(UPPER(MAESTRO!$L$3:$L$1000)="CONFIRMADO")),ROWS($A$3:A144))),"")</f>
        <v/>
      </c>
      <c r="L144" s="18" t="str">
        <f ca="1">IFERROR(INDEX(MAESTRO!L:L,_xludf.AGGREGATE(15,6,ROW(MAESTRO!$B$3:$B$1000)/((MAESTRO!$B$3:$B$1000="CIVILES")*(UPPER(MAESTRO!$L$3:$L$1000)="CONFIRMADO")),ROWS($A$3:A144))),"")</f>
        <v/>
      </c>
      <c r="M144" s="18" t="str">
        <f ca="1">IFERROR(INDEX(MAESTRO!M:M,_xludf.AGGREGATE(15,6,ROW(MAESTRO!$B$3:$B$1000)/((MAESTRO!$B$3:$B$1000="CIVILES")*(UPPER(MAESTRO!$L$3:$L$1000)="CONFIRMADO")),ROWS($A$3:A144))),"")</f>
        <v/>
      </c>
      <c r="N144" s="18" t="str">
        <f ca="1">IFERROR(INDEX(MAESTRO!N:N,_xludf.AGGREGATE(15,6,ROW(MAESTRO!$B$3:$B$1000)/((MAESTRO!$B$3:$B$1000="CIVILES")*(UPPER(MAESTRO!$L$3:$L$1000)="CONFIRMADO")),ROWS($A$3:A144))),"")</f>
        <v/>
      </c>
      <c r="O144" s="18" t="str">
        <f ca="1">IFERROR(INDEX(MAESTRO!O:O,_xludf.AGGREGATE(15,6,ROW(MAESTRO!$B$3:$B$1000)/((MAESTRO!$B$3:$B$1000="CIVILES")*(UPPER(MAESTRO!$L$3:$L$1000)="CONFIRMADO")),ROWS($A$3:A144))),"")</f>
        <v/>
      </c>
      <c r="P144" s="18" t="str">
        <f ca="1">IFERROR(INDEX(MAESTRO!P:P,_xludf.AGGREGATE(15,6,ROW(MAESTRO!$B$3:$B$1000)/((MAESTRO!$B$3:$B$1000="CIVILES")*(UPPER(MAESTRO!$L$3:$L$1000)="CONFIRMADO")),ROWS($A$3:A144))),"")</f>
        <v/>
      </c>
      <c r="Q144" s="18" t="str">
        <f ca="1">IFERROR(INDEX(MAESTRO!Q:Q,_xludf.AGGREGATE(15,6,ROW(MAESTRO!$B$3:$B$1000)/((MAESTRO!$B$3:$B$1000="CIVILES")*(UPPER(MAESTRO!$L$3:$L$1000)="CONFIRMADO")),ROWS($A$3:A144))),"")</f>
        <v/>
      </c>
      <c r="R144" s="18" t="str">
        <f ca="1">IFERROR(INDEX(MAESTRO!R:R,_xludf.AGGREGATE(15,6,ROW(MAESTRO!$B$3:$B$1000)/((MAESTRO!$B$3:$B$1000="CIVILES")*(UPPER(MAESTRO!$L$3:$L$1000)="CONFIRMADO")),ROWS($A$3:A144))),"")</f>
        <v/>
      </c>
      <c r="S144" s="18" t="str">
        <f ca="1">IFERROR(INDEX(MAESTRO!S:S,_xludf.AGGREGATE(15,6,ROW(MAESTRO!$B$3:$B$1000)/((MAESTRO!$B$3:$B$1000="CIVILES")*(UPPER(MAESTRO!$L$3:$L$1000)="CONFIRMADO")),ROWS($A$3:A144))),"")</f>
        <v/>
      </c>
      <c r="T144" s="18" t="str">
        <f ca="1">IFERROR(INDEX(MAESTRO!T:T,_xludf.AGGREGATE(15,6,ROW(MAESTRO!$B$3:$B$1000)/((MAESTRO!$B$3:$B$1000="CIVILES")*(UPPER(MAESTRO!$L$3:$L$1000)="CONFIRMADO")),ROWS($A$3:A144))),"")</f>
        <v/>
      </c>
      <c r="U144" s="18" t="str">
        <f ca="1">IFERROR(INDEX(MAESTRO!U:U,_xludf.AGGREGATE(15,6,ROW(MAESTRO!$B$3:$B$1000)/((MAESTRO!$B$3:$B$1000="CIVILES")*(UPPER(MAESTRO!$L$3:$L$1000)="CONFIRMADO")),ROWS($A$3:A144))),"")</f>
        <v/>
      </c>
      <c r="V144" s="18" t="str">
        <f ca="1">IFERROR(INDEX(MAESTRO!V:V,_xludf.AGGREGATE(15,6,ROW(MAESTRO!$B$3:$B$1000)/((MAESTRO!$B$3:$B$1000="CIVILES")*(UPPER(MAESTRO!$L$3:$L$1000)="CONFIRMADO")),ROWS($A$3:A144))),"")</f>
        <v/>
      </c>
      <c r="W144" s="18" t="str">
        <f ca="1">IFERROR(INDEX(MAESTRO!W:W,_xludf.AGGREGATE(15,6,ROW(MAESTRO!$B$3:$B$1000)/((MAESTRO!$B$3:$B$1000="CIVILES")*(UPPER(MAESTRO!$L$3:$L$1000)="CONFIRMADO")),ROWS($A$3:A144))),"")</f>
        <v/>
      </c>
      <c r="X144" s="18" t="str">
        <f ca="1">IFERROR(INDEX(MAESTRO!X:X,_xludf.AGGREGATE(15,6,ROW(MAESTRO!$B$3:$B$1000)/((MAESTRO!$B$3:$B$1000="CIVILES")*(UPPER(MAESTRO!$L$3:$L$1000)="CONFIRMADO")),ROWS($A$3:A144))),"")</f>
        <v/>
      </c>
    </row>
    <row r="145" spans="1:24" ht="22.05" customHeight="1">
      <c r="A145" s="10" t="str">
        <f ca="1">IFERROR(INDEX(MAESTRO!A:A,_xludf.AGGREGATE(15,6,ROW(MAESTRO!$B$3:$B$1000)/((MAESTRO!$B$3:$B$1000="CIVILES")*(UPPER(MAESTRO!$L$3:$L$1000)="CONFIRMADO")),ROWS($A$3:A145))),"")</f>
        <v/>
      </c>
      <c r="B145" s="10" t="str">
        <f ca="1">IFERROR(INDEX(MAESTRO!B:B,_xludf.AGGREGATE(15,6,ROW(MAESTRO!$B$3:$B$1000)/((MAESTRO!$B$3:$B$1000="CIVILES")*(UPPER(MAESTRO!$L$3:$L$1000)="CONFIRMADO")),ROWS($A$3:A145))),"")</f>
        <v/>
      </c>
      <c r="C145" s="10" t="str">
        <f ca="1">IFERROR(INDEX(MAESTRO!C:C,_xludf.AGGREGATE(15,6,ROW(MAESTRO!$B$3:$B$1000)/((MAESTRO!$B$3:$B$1000="CIVILES")*(UPPER(MAESTRO!$L$3:$L$1000)="CONFIRMADO")),ROWS($A$3:A145))),"")</f>
        <v/>
      </c>
      <c r="D145" s="10" t="str">
        <f ca="1">IFERROR(INDEX(MAESTRO!D:D,_xludf.AGGREGATE(15,6,ROW(MAESTRO!$B$3:$B$1000)/((MAESTRO!$B$3:$B$1000="CIVILES")*(UPPER(MAESTRO!$L$3:$L$1000)="CONFIRMADO")),ROWS($A$3:A145))),"")</f>
        <v/>
      </c>
      <c r="E145" s="10" t="str">
        <f ca="1">IFERROR(INDEX(MAESTRO!E:E,_xludf.AGGREGATE(15,6,ROW(MAESTRO!$B$3:$B$1000)/((MAESTRO!$B$3:$B$1000="CIVILES")*(UPPER(MAESTRO!$L$3:$L$1000)="CONFIRMADO")),ROWS($A$3:A145))),"")</f>
        <v/>
      </c>
      <c r="F145" s="10" t="str">
        <f ca="1">IFERROR(INDEX(MAESTRO!F:F,_xludf.AGGREGATE(15,6,ROW(MAESTRO!$B$3:$B$1000)/((MAESTRO!$B$3:$B$1000="CIVILES")*(UPPER(MAESTRO!$L$3:$L$1000)="CONFIRMADO")),ROWS($A$3:A145))),"")</f>
        <v/>
      </c>
      <c r="G145" s="10" t="str">
        <f ca="1">IFERROR(INDEX(MAESTRO!G:G,_xludf.AGGREGATE(15,6,ROW(MAESTRO!$B$3:$B$1000)/((MAESTRO!$B$3:$B$1000="CIVILES")*(UPPER(MAESTRO!$L$3:$L$1000)="CONFIRMADO")),ROWS($A$3:A145))),"")</f>
        <v/>
      </c>
      <c r="H145" s="10" t="str">
        <f ca="1">IFERROR(INDEX(MAESTRO!H:H,_xludf.AGGREGATE(15,6,ROW(MAESTRO!$B$3:$B$1000)/((MAESTRO!$B$3:$B$1000="CIVILES")*(UPPER(MAESTRO!$L$3:$L$1000)="CONFIRMADO")),ROWS($A$3:A145))),"")</f>
        <v/>
      </c>
      <c r="I145" s="10" t="str">
        <f ca="1">IFERROR(INDEX(MAESTRO!I:I,_xludf.AGGREGATE(15,6,ROW(MAESTRO!$B$3:$B$1000)/((MAESTRO!$B$3:$B$1000="CIVILES")*(UPPER(MAESTRO!$L$3:$L$1000)="CONFIRMADO")),ROWS($A$3:A145))),"")</f>
        <v/>
      </c>
      <c r="J145" s="10" t="str">
        <f ca="1">IFERROR(INDEX(MAESTRO!J:J,_xludf.AGGREGATE(15,6,ROW(MAESTRO!$B$3:$B$1000)/((MAESTRO!$B$3:$B$1000="CIVILES")*(UPPER(MAESTRO!$L$3:$L$1000)="CONFIRMADO")),ROWS($A$3:A145))),"")</f>
        <v/>
      </c>
      <c r="K145" s="10" t="str">
        <f ca="1">IFERROR(INDEX(MAESTRO!K:K,_xludf.AGGREGATE(15,6,ROW(MAESTRO!$B$3:$B$1000)/((MAESTRO!$B$3:$B$1000="CIVILES")*(UPPER(MAESTRO!$L$3:$L$1000)="CONFIRMADO")),ROWS($A$3:A145))),"")</f>
        <v/>
      </c>
      <c r="L145" s="10" t="str">
        <f ca="1">IFERROR(INDEX(MAESTRO!L:L,_xludf.AGGREGATE(15,6,ROW(MAESTRO!$B$3:$B$1000)/((MAESTRO!$B$3:$B$1000="CIVILES")*(UPPER(MAESTRO!$L$3:$L$1000)="CONFIRMADO")),ROWS($A$3:A145))),"")</f>
        <v/>
      </c>
      <c r="M145" s="10" t="str">
        <f ca="1">IFERROR(INDEX(MAESTRO!M:M,_xludf.AGGREGATE(15,6,ROW(MAESTRO!$B$3:$B$1000)/((MAESTRO!$B$3:$B$1000="CIVILES")*(UPPER(MAESTRO!$L$3:$L$1000)="CONFIRMADO")),ROWS($A$3:A145))),"")</f>
        <v/>
      </c>
      <c r="N145" s="10" t="str">
        <f ca="1">IFERROR(INDEX(MAESTRO!N:N,_xludf.AGGREGATE(15,6,ROW(MAESTRO!$B$3:$B$1000)/((MAESTRO!$B$3:$B$1000="CIVILES")*(UPPER(MAESTRO!$L$3:$L$1000)="CONFIRMADO")),ROWS($A$3:A145))),"")</f>
        <v/>
      </c>
      <c r="O145" s="10" t="str">
        <f ca="1">IFERROR(INDEX(MAESTRO!O:O,_xludf.AGGREGATE(15,6,ROW(MAESTRO!$B$3:$B$1000)/((MAESTRO!$B$3:$B$1000="CIVILES")*(UPPER(MAESTRO!$L$3:$L$1000)="CONFIRMADO")),ROWS($A$3:A145))),"")</f>
        <v/>
      </c>
      <c r="P145" s="10" t="str">
        <f ca="1">IFERROR(INDEX(MAESTRO!P:P,_xludf.AGGREGATE(15,6,ROW(MAESTRO!$B$3:$B$1000)/((MAESTRO!$B$3:$B$1000="CIVILES")*(UPPER(MAESTRO!$L$3:$L$1000)="CONFIRMADO")),ROWS($A$3:A145))),"")</f>
        <v/>
      </c>
      <c r="Q145" s="10" t="str">
        <f ca="1">IFERROR(INDEX(MAESTRO!Q:Q,_xludf.AGGREGATE(15,6,ROW(MAESTRO!$B$3:$B$1000)/((MAESTRO!$B$3:$B$1000="CIVILES")*(UPPER(MAESTRO!$L$3:$L$1000)="CONFIRMADO")),ROWS($A$3:A145))),"")</f>
        <v/>
      </c>
      <c r="R145" s="10" t="str">
        <f ca="1">IFERROR(INDEX(MAESTRO!R:R,_xludf.AGGREGATE(15,6,ROW(MAESTRO!$B$3:$B$1000)/((MAESTRO!$B$3:$B$1000="CIVILES")*(UPPER(MAESTRO!$L$3:$L$1000)="CONFIRMADO")),ROWS($A$3:A145))),"")</f>
        <v/>
      </c>
      <c r="S145" s="10" t="str">
        <f ca="1">IFERROR(INDEX(MAESTRO!S:S,_xludf.AGGREGATE(15,6,ROW(MAESTRO!$B$3:$B$1000)/((MAESTRO!$B$3:$B$1000="CIVILES")*(UPPER(MAESTRO!$L$3:$L$1000)="CONFIRMADO")),ROWS($A$3:A145))),"")</f>
        <v/>
      </c>
      <c r="T145" s="10" t="str">
        <f ca="1">IFERROR(INDEX(MAESTRO!T:T,_xludf.AGGREGATE(15,6,ROW(MAESTRO!$B$3:$B$1000)/((MAESTRO!$B$3:$B$1000="CIVILES")*(UPPER(MAESTRO!$L$3:$L$1000)="CONFIRMADO")),ROWS($A$3:A145))),"")</f>
        <v/>
      </c>
      <c r="U145" s="10" t="str">
        <f ca="1">IFERROR(INDEX(MAESTRO!U:U,_xludf.AGGREGATE(15,6,ROW(MAESTRO!$B$3:$B$1000)/((MAESTRO!$B$3:$B$1000="CIVILES")*(UPPER(MAESTRO!$L$3:$L$1000)="CONFIRMADO")),ROWS($A$3:A145))),"")</f>
        <v/>
      </c>
      <c r="V145" s="10" t="str">
        <f ca="1">IFERROR(INDEX(MAESTRO!V:V,_xludf.AGGREGATE(15,6,ROW(MAESTRO!$B$3:$B$1000)/((MAESTRO!$B$3:$B$1000="CIVILES")*(UPPER(MAESTRO!$L$3:$L$1000)="CONFIRMADO")),ROWS($A$3:A145))),"")</f>
        <v/>
      </c>
      <c r="W145" s="10" t="str">
        <f ca="1">IFERROR(INDEX(MAESTRO!W:W,_xludf.AGGREGATE(15,6,ROW(MAESTRO!$B$3:$B$1000)/((MAESTRO!$B$3:$B$1000="CIVILES")*(UPPER(MAESTRO!$L$3:$L$1000)="CONFIRMADO")),ROWS($A$3:A145))),"")</f>
        <v/>
      </c>
      <c r="X145" s="10" t="str">
        <f ca="1">IFERROR(INDEX(MAESTRO!X:X,_xludf.AGGREGATE(15,6,ROW(MAESTRO!$B$3:$B$1000)/((MAESTRO!$B$3:$B$1000="CIVILES")*(UPPER(MAESTRO!$L$3:$L$1000)="CONFIRMADO")),ROWS($A$3:A145))),"")</f>
        <v/>
      </c>
    </row>
    <row r="146" spans="1:24" ht="22.05" customHeight="1">
      <c r="A146" s="18" t="str">
        <f ca="1">IFERROR(INDEX(MAESTRO!A:A,_xludf.AGGREGATE(15,6,ROW(MAESTRO!$B$3:$B$1000)/((MAESTRO!$B$3:$B$1000="CIVILES")*(UPPER(MAESTRO!$L$3:$L$1000)="CONFIRMADO")),ROWS($A$3:A146))),"")</f>
        <v/>
      </c>
      <c r="B146" s="18" t="str">
        <f ca="1">IFERROR(INDEX(MAESTRO!B:B,_xludf.AGGREGATE(15,6,ROW(MAESTRO!$B$3:$B$1000)/((MAESTRO!$B$3:$B$1000="CIVILES")*(UPPER(MAESTRO!$L$3:$L$1000)="CONFIRMADO")),ROWS($A$3:A146))),"")</f>
        <v/>
      </c>
      <c r="C146" s="18" t="str">
        <f ca="1">IFERROR(INDEX(MAESTRO!C:C,_xludf.AGGREGATE(15,6,ROW(MAESTRO!$B$3:$B$1000)/((MAESTRO!$B$3:$B$1000="CIVILES")*(UPPER(MAESTRO!$L$3:$L$1000)="CONFIRMADO")),ROWS($A$3:A146))),"")</f>
        <v/>
      </c>
      <c r="D146" s="18" t="str">
        <f ca="1">IFERROR(INDEX(MAESTRO!D:D,_xludf.AGGREGATE(15,6,ROW(MAESTRO!$B$3:$B$1000)/((MAESTRO!$B$3:$B$1000="CIVILES")*(UPPER(MAESTRO!$L$3:$L$1000)="CONFIRMADO")),ROWS($A$3:A146))),"")</f>
        <v/>
      </c>
      <c r="E146" s="18" t="str">
        <f ca="1">IFERROR(INDEX(MAESTRO!E:E,_xludf.AGGREGATE(15,6,ROW(MAESTRO!$B$3:$B$1000)/((MAESTRO!$B$3:$B$1000="CIVILES")*(UPPER(MAESTRO!$L$3:$L$1000)="CONFIRMADO")),ROWS($A$3:A146))),"")</f>
        <v/>
      </c>
      <c r="F146" s="18" t="str">
        <f ca="1">IFERROR(INDEX(MAESTRO!F:F,_xludf.AGGREGATE(15,6,ROW(MAESTRO!$B$3:$B$1000)/((MAESTRO!$B$3:$B$1000="CIVILES")*(UPPER(MAESTRO!$L$3:$L$1000)="CONFIRMADO")),ROWS($A$3:A146))),"")</f>
        <v/>
      </c>
      <c r="G146" s="18" t="str">
        <f ca="1">IFERROR(INDEX(MAESTRO!G:G,_xludf.AGGREGATE(15,6,ROW(MAESTRO!$B$3:$B$1000)/((MAESTRO!$B$3:$B$1000="CIVILES")*(UPPER(MAESTRO!$L$3:$L$1000)="CONFIRMADO")),ROWS($A$3:A146))),"")</f>
        <v/>
      </c>
      <c r="H146" s="18" t="str">
        <f ca="1">IFERROR(INDEX(MAESTRO!H:H,_xludf.AGGREGATE(15,6,ROW(MAESTRO!$B$3:$B$1000)/((MAESTRO!$B$3:$B$1000="CIVILES")*(UPPER(MAESTRO!$L$3:$L$1000)="CONFIRMADO")),ROWS($A$3:A146))),"")</f>
        <v/>
      </c>
      <c r="I146" s="18" t="str">
        <f ca="1">IFERROR(INDEX(MAESTRO!I:I,_xludf.AGGREGATE(15,6,ROW(MAESTRO!$B$3:$B$1000)/((MAESTRO!$B$3:$B$1000="CIVILES")*(UPPER(MAESTRO!$L$3:$L$1000)="CONFIRMADO")),ROWS($A$3:A146))),"")</f>
        <v/>
      </c>
      <c r="J146" s="18" t="str">
        <f ca="1">IFERROR(INDEX(MAESTRO!J:J,_xludf.AGGREGATE(15,6,ROW(MAESTRO!$B$3:$B$1000)/((MAESTRO!$B$3:$B$1000="CIVILES")*(UPPER(MAESTRO!$L$3:$L$1000)="CONFIRMADO")),ROWS($A$3:A146))),"")</f>
        <v/>
      </c>
      <c r="K146" s="18" t="str">
        <f ca="1">IFERROR(INDEX(MAESTRO!K:K,_xludf.AGGREGATE(15,6,ROW(MAESTRO!$B$3:$B$1000)/((MAESTRO!$B$3:$B$1000="CIVILES")*(UPPER(MAESTRO!$L$3:$L$1000)="CONFIRMADO")),ROWS($A$3:A146))),"")</f>
        <v/>
      </c>
      <c r="L146" s="18" t="str">
        <f ca="1">IFERROR(INDEX(MAESTRO!L:L,_xludf.AGGREGATE(15,6,ROW(MAESTRO!$B$3:$B$1000)/((MAESTRO!$B$3:$B$1000="CIVILES")*(UPPER(MAESTRO!$L$3:$L$1000)="CONFIRMADO")),ROWS($A$3:A146))),"")</f>
        <v/>
      </c>
      <c r="M146" s="18" t="str">
        <f ca="1">IFERROR(INDEX(MAESTRO!M:M,_xludf.AGGREGATE(15,6,ROW(MAESTRO!$B$3:$B$1000)/((MAESTRO!$B$3:$B$1000="CIVILES")*(UPPER(MAESTRO!$L$3:$L$1000)="CONFIRMADO")),ROWS($A$3:A146))),"")</f>
        <v/>
      </c>
      <c r="N146" s="18" t="str">
        <f ca="1">IFERROR(INDEX(MAESTRO!N:N,_xludf.AGGREGATE(15,6,ROW(MAESTRO!$B$3:$B$1000)/((MAESTRO!$B$3:$B$1000="CIVILES")*(UPPER(MAESTRO!$L$3:$L$1000)="CONFIRMADO")),ROWS($A$3:A146))),"")</f>
        <v/>
      </c>
      <c r="O146" s="18" t="str">
        <f ca="1">IFERROR(INDEX(MAESTRO!O:O,_xludf.AGGREGATE(15,6,ROW(MAESTRO!$B$3:$B$1000)/((MAESTRO!$B$3:$B$1000="CIVILES")*(UPPER(MAESTRO!$L$3:$L$1000)="CONFIRMADO")),ROWS($A$3:A146))),"")</f>
        <v/>
      </c>
      <c r="P146" s="18" t="str">
        <f ca="1">IFERROR(INDEX(MAESTRO!P:P,_xludf.AGGREGATE(15,6,ROW(MAESTRO!$B$3:$B$1000)/((MAESTRO!$B$3:$B$1000="CIVILES")*(UPPER(MAESTRO!$L$3:$L$1000)="CONFIRMADO")),ROWS($A$3:A146))),"")</f>
        <v/>
      </c>
      <c r="Q146" s="18" t="str">
        <f ca="1">IFERROR(INDEX(MAESTRO!Q:Q,_xludf.AGGREGATE(15,6,ROW(MAESTRO!$B$3:$B$1000)/((MAESTRO!$B$3:$B$1000="CIVILES")*(UPPER(MAESTRO!$L$3:$L$1000)="CONFIRMADO")),ROWS($A$3:A146))),"")</f>
        <v/>
      </c>
      <c r="R146" s="18" t="str">
        <f ca="1">IFERROR(INDEX(MAESTRO!R:R,_xludf.AGGREGATE(15,6,ROW(MAESTRO!$B$3:$B$1000)/((MAESTRO!$B$3:$B$1000="CIVILES")*(UPPER(MAESTRO!$L$3:$L$1000)="CONFIRMADO")),ROWS($A$3:A146))),"")</f>
        <v/>
      </c>
      <c r="S146" s="18" t="str">
        <f ca="1">IFERROR(INDEX(MAESTRO!S:S,_xludf.AGGREGATE(15,6,ROW(MAESTRO!$B$3:$B$1000)/((MAESTRO!$B$3:$B$1000="CIVILES")*(UPPER(MAESTRO!$L$3:$L$1000)="CONFIRMADO")),ROWS($A$3:A146))),"")</f>
        <v/>
      </c>
      <c r="T146" s="18" t="str">
        <f ca="1">IFERROR(INDEX(MAESTRO!T:T,_xludf.AGGREGATE(15,6,ROW(MAESTRO!$B$3:$B$1000)/((MAESTRO!$B$3:$B$1000="CIVILES")*(UPPER(MAESTRO!$L$3:$L$1000)="CONFIRMADO")),ROWS($A$3:A146))),"")</f>
        <v/>
      </c>
      <c r="U146" s="18" t="str">
        <f ca="1">IFERROR(INDEX(MAESTRO!U:U,_xludf.AGGREGATE(15,6,ROW(MAESTRO!$B$3:$B$1000)/((MAESTRO!$B$3:$B$1000="CIVILES")*(UPPER(MAESTRO!$L$3:$L$1000)="CONFIRMADO")),ROWS($A$3:A146))),"")</f>
        <v/>
      </c>
      <c r="V146" s="18" t="str">
        <f ca="1">IFERROR(INDEX(MAESTRO!V:V,_xludf.AGGREGATE(15,6,ROW(MAESTRO!$B$3:$B$1000)/((MAESTRO!$B$3:$B$1000="CIVILES")*(UPPER(MAESTRO!$L$3:$L$1000)="CONFIRMADO")),ROWS($A$3:A146))),"")</f>
        <v/>
      </c>
      <c r="W146" s="18" t="str">
        <f ca="1">IFERROR(INDEX(MAESTRO!W:W,_xludf.AGGREGATE(15,6,ROW(MAESTRO!$B$3:$B$1000)/((MAESTRO!$B$3:$B$1000="CIVILES")*(UPPER(MAESTRO!$L$3:$L$1000)="CONFIRMADO")),ROWS($A$3:A146))),"")</f>
        <v/>
      </c>
      <c r="X146" s="18" t="str">
        <f ca="1">IFERROR(INDEX(MAESTRO!X:X,_xludf.AGGREGATE(15,6,ROW(MAESTRO!$B$3:$B$1000)/((MAESTRO!$B$3:$B$1000="CIVILES")*(UPPER(MAESTRO!$L$3:$L$1000)="CONFIRMADO")),ROWS($A$3:A146))),"")</f>
        <v/>
      </c>
    </row>
    <row r="147" spans="1:24" ht="22.05" customHeight="1">
      <c r="A147" s="10" t="str">
        <f ca="1">IFERROR(INDEX(MAESTRO!A:A,_xludf.AGGREGATE(15,6,ROW(MAESTRO!$B$3:$B$1000)/((MAESTRO!$B$3:$B$1000="CIVILES")*(UPPER(MAESTRO!$L$3:$L$1000)="CONFIRMADO")),ROWS($A$3:A147))),"")</f>
        <v/>
      </c>
      <c r="B147" s="10" t="str">
        <f ca="1">IFERROR(INDEX(MAESTRO!B:B,_xludf.AGGREGATE(15,6,ROW(MAESTRO!$B$3:$B$1000)/((MAESTRO!$B$3:$B$1000="CIVILES")*(UPPER(MAESTRO!$L$3:$L$1000)="CONFIRMADO")),ROWS($A$3:A147))),"")</f>
        <v/>
      </c>
      <c r="C147" s="10" t="str">
        <f ca="1">IFERROR(INDEX(MAESTRO!C:C,_xludf.AGGREGATE(15,6,ROW(MAESTRO!$B$3:$B$1000)/((MAESTRO!$B$3:$B$1000="CIVILES")*(UPPER(MAESTRO!$L$3:$L$1000)="CONFIRMADO")),ROWS($A$3:A147))),"")</f>
        <v/>
      </c>
      <c r="D147" s="10" t="str">
        <f ca="1">IFERROR(INDEX(MAESTRO!D:D,_xludf.AGGREGATE(15,6,ROW(MAESTRO!$B$3:$B$1000)/((MAESTRO!$B$3:$B$1000="CIVILES")*(UPPER(MAESTRO!$L$3:$L$1000)="CONFIRMADO")),ROWS($A$3:A147))),"")</f>
        <v/>
      </c>
      <c r="E147" s="10" t="str">
        <f ca="1">IFERROR(INDEX(MAESTRO!E:E,_xludf.AGGREGATE(15,6,ROW(MAESTRO!$B$3:$B$1000)/((MAESTRO!$B$3:$B$1000="CIVILES")*(UPPER(MAESTRO!$L$3:$L$1000)="CONFIRMADO")),ROWS($A$3:A147))),"")</f>
        <v/>
      </c>
      <c r="F147" s="10" t="str">
        <f ca="1">IFERROR(INDEX(MAESTRO!F:F,_xludf.AGGREGATE(15,6,ROW(MAESTRO!$B$3:$B$1000)/((MAESTRO!$B$3:$B$1000="CIVILES")*(UPPER(MAESTRO!$L$3:$L$1000)="CONFIRMADO")),ROWS($A$3:A147))),"")</f>
        <v/>
      </c>
      <c r="G147" s="10" t="str">
        <f ca="1">IFERROR(INDEX(MAESTRO!G:G,_xludf.AGGREGATE(15,6,ROW(MAESTRO!$B$3:$B$1000)/((MAESTRO!$B$3:$B$1000="CIVILES")*(UPPER(MAESTRO!$L$3:$L$1000)="CONFIRMADO")),ROWS($A$3:A147))),"")</f>
        <v/>
      </c>
      <c r="H147" s="10" t="str">
        <f ca="1">IFERROR(INDEX(MAESTRO!H:H,_xludf.AGGREGATE(15,6,ROW(MAESTRO!$B$3:$B$1000)/((MAESTRO!$B$3:$B$1000="CIVILES")*(UPPER(MAESTRO!$L$3:$L$1000)="CONFIRMADO")),ROWS($A$3:A147))),"")</f>
        <v/>
      </c>
      <c r="I147" s="10" t="str">
        <f ca="1">IFERROR(INDEX(MAESTRO!I:I,_xludf.AGGREGATE(15,6,ROW(MAESTRO!$B$3:$B$1000)/((MAESTRO!$B$3:$B$1000="CIVILES")*(UPPER(MAESTRO!$L$3:$L$1000)="CONFIRMADO")),ROWS($A$3:A147))),"")</f>
        <v/>
      </c>
      <c r="J147" s="10" t="str">
        <f ca="1">IFERROR(INDEX(MAESTRO!J:J,_xludf.AGGREGATE(15,6,ROW(MAESTRO!$B$3:$B$1000)/((MAESTRO!$B$3:$B$1000="CIVILES")*(UPPER(MAESTRO!$L$3:$L$1000)="CONFIRMADO")),ROWS($A$3:A147))),"")</f>
        <v/>
      </c>
      <c r="K147" s="10" t="str">
        <f ca="1">IFERROR(INDEX(MAESTRO!K:K,_xludf.AGGREGATE(15,6,ROW(MAESTRO!$B$3:$B$1000)/((MAESTRO!$B$3:$B$1000="CIVILES")*(UPPER(MAESTRO!$L$3:$L$1000)="CONFIRMADO")),ROWS($A$3:A147))),"")</f>
        <v/>
      </c>
      <c r="L147" s="10" t="str">
        <f ca="1">IFERROR(INDEX(MAESTRO!L:L,_xludf.AGGREGATE(15,6,ROW(MAESTRO!$B$3:$B$1000)/((MAESTRO!$B$3:$B$1000="CIVILES")*(UPPER(MAESTRO!$L$3:$L$1000)="CONFIRMADO")),ROWS($A$3:A147))),"")</f>
        <v/>
      </c>
      <c r="M147" s="10" t="str">
        <f ca="1">IFERROR(INDEX(MAESTRO!M:M,_xludf.AGGREGATE(15,6,ROW(MAESTRO!$B$3:$B$1000)/((MAESTRO!$B$3:$B$1000="CIVILES")*(UPPER(MAESTRO!$L$3:$L$1000)="CONFIRMADO")),ROWS($A$3:A147))),"")</f>
        <v/>
      </c>
      <c r="N147" s="10" t="str">
        <f ca="1">IFERROR(INDEX(MAESTRO!N:N,_xludf.AGGREGATE(15,6,ROW(MAESTRO!$B$3:$B$1000)/((MAESTRO!$B$3:$B$1000="CIVILES")*(UPPER(MAESTRO!$L$3:$L$1000)="CONFIRMADO")),ROWS($A$3:A147))),"")</f>
        <v/>
      </c>
      <c r="O147" s="10" t="str">
        <f ca="1">IFERROR(INDEX(MAESTRO!O:O,_xludf.AGGREGATE(15,6,ROW(MAESTRO!$B$3:$B$1000)/((MAESTRO!$B$3:$B$1000="CIVILES")*(UPPER(MAESTRO!$L$3:$L$1000)="CONFIRMADO")),ROWS($A$3:A147))),"")</f>
        <v/>
      </c>
      <c r="P147" s="10" t="str">
        <f ca="1">IFERROR(INDEX(MAESTRO!P:P,_xludf.AGGREGATE(15,6,ROW(MAESTRO!$B$3:$B$1000)/((MAESTRO!$B$3:$B$1000="CIVILES")*(UPPER(MAESTRO!$L$3:$L$1000)="CONFIRMADO")),ROWS($A$3:A147))),"")</f>
        <v/>
      </c>
      <c r="Q147" s="10" t="str">
        <f ca="1">IFERROR(INDEX(MAESTRO!Q:Q,_xludf.AGGREGATE(15,6,ROW(MAESTRO!$B$3:$B$1000)/((MAESTRO!$B$3:$B$1000="CIVILES")*(UPPER(MAESTRO!$L$3:$L$1000)="CONFIRMADO")),ROWS($A$3:A147))),"")</f>
        <v/>
      </c>
      <c r="R147" s="10" t="str">
        <f ca="1">IFERROR(INDEX(MAESTRO!R:R,_xludf.AGGREGATE(15,6,ROW(MAESTRO!$B$3:$B$1000)/((MAESTRO!$B$3:$B$1000="CIVILES")*(UPPER(MAESTRO!$L$3:$L$1000)="CONFIRMADO")),ROWS($A$3:A147))),"")</f>
        <v/>
      </c>
      <c r="S147" s="10" t="str">
        <f ca="1">IFERROR(INDEX(MAESTRO!S:S,_xludf.AGGREGATE(15,6,ROW(MAESTRO!$B$3:$B$1000)/((MAESTRO!$B$3:$B$1000="CIVILES")*(UPPER(MAESTRO!$L$3:$L$1000)="CONFIRMADO")),ROWS($A$3:A147))),"")</f>
        <v/>
      </c>
      <c r="T147" s="10" t="str">
        <f ca="1">IFERROR(INDEX(MAESTRO!T:T,_xludf.AGGREGATE(15,6,ROW(MAESTRO!$B$3:$B$1000)/((MAESTRO!$B$3:$B$1000="CIVILES")*(UPPER(MAESTRO!$L$3:$L$1000)="CONFIRMADO")),ROWS($A$3:A147))),"")</f>
        <v/>
      </c>
      <c r="U147" s="10" t="str">
        <f ca="1">IFERROR(INDEX(MAESTRO!U:U,_xludf.AGGREGATE(15,6,ROW(MAESTRO!$B$3:$B$1000)/((MAESTRO!$B$3:$B$1000="CIVILES")*(UPPER(MAESTRO!$L$3:$L$1000)="CONFIRMADO")),ROWS($A$3:A147))),"")</f>
        <v/>
      </c>
      <c r="V147" s="10" t="str">
        <f ca="1">IFERROR(INDEX(MAESTRO!V:V,_xludf.AGGREGATE(15,6,ROW(MAESTRO!$B$3:$B$1000)/((MAESTRO!$B$3:$B$1000="CIVILES")*(UPPER(MAESTRO!$L$3:$L$1000)="CONFIRMADO")),ROWS($A$3:A147))),"")</f>
        <v/>
      </c>
      <c r="W147" s="10" t="str">
        <f ca="1">IFERROR(INDEX(MAESTRO!W:W,_xludf.AGGREGATE(15,6,ROW(MAESTRO!$B$3:$B$1000)/((MAESTRO!$B$3:$B$1000="CIVILES")*(UPPER(MAESTRO!$L$3:$L$1000)="CONFIRMADO")),ROWS($A$3:A147))),"")</f>
        <v/>
      </c>
      <c r="X147" s="10" t="str">
        <f ca="1">IFERROR(INDEX(MAESTRO!X:X,_xludf.AGGREGATE(15,6,ROW(MAESTRO!$B$3:$B$1000)/((MAESTRO!$B$3:$B$1000="CIVILES")*(UPPER(MAESTRO!$L$3:$L$1000)="CONFIRMADO")),ROWS($A$3:A147))),"")</f>
        <v/>
      </c>
    </row>
    <row r="148" spans="1:24" ht="22.05" customHeight="1">
      <c r="A148" s="18" t="str">
        <f ca="1">IFERROR(INDEX(MAESTRO!A:A,_xludf.AGGREGATE(15,6,ROW(MAESTRO!$B$3:$B$1000)/((MAESTRO!$B$3:$B$1000="CIVILES")*(UPPER(MAESTRO!$L$3:$L$1000)="CONFIRMADO")),ROWS($A$3:A148))),"")</f>
        <v/>
      </c>
      <c r="B148" s="18" t="str">
        <f ca="1">IFERROR(INDEX(MAESTRO!B:B,_xludf.AGGREGATE(15,6,ROW(MAESTRO!$B$3:$B$1000)/((MAESTRO!$B$3:$B$1000="CIVILES")*(UPPER(MAESTRO!$L$3:$L$1000)="CONFIRMADO")),ROWS($A$3:A148))),"")</f>
        <v/>
      </c>
      <c r="C148" s="18" t="str">
        <f ca="1">IFERROR(INDEX(MAESTRO!C:C,_xludf.AGGREGATE(15,6,ROW(MAESTRO!$B$3:$B$1000)/((MAESTRO!$B$3:$B$1000="CIVILES")*(UPPER(MAESTRO!$L$3:$L$1000)="CONFIRMADO")),ROWS($A$3:A148))),"")</f>
        <v/>
      </c>
      <c r="D148" s="18" t="str">
        <f ca="1">IFERROR(INDEX(MAESTRO!D:D,_xludf.AGGREGATE(15,6,ROW(MAESTRO!$B$3:$B$1000)/((MAESTRO!$B$3:$B$1000="CIVILES")*(UPPER(MAESTRO!$L$3:$L$1000)="CONFIRMADO")),ROWS($A$3:A148))),"")</f>
        <v/>
      </c>
      <c r="E148" s="18" t="str">
        <f ca="1">IFERROR(INDEX(MAESTRO!E:E,_xludf.AGGREGATE(15,6,ROW(MAESTRO!$B$3:$B$1000)/((MAESTRO!$B$3:$B$1000="CIVILES")*(UPPER(MAESTRO!$L$3:$L$1000)="CONFIRMADO")),ROWS($A$3:A148))),"")</f>
        <v/>
      </c>
      <c r="F148" s="18" t="str">
        <f ca="1">IFERROR(INDEX(MAESTRO!F:F,_xludf.AGGREGATE(15,6,ROW(MAESTRO!$B$3:$B$1000)/((MAESTRO!$B$3:$B$1000="CIVILES")*(UPPER(MAESTRO!$L$3:$L$1000)="CONFIRMADO")),ROWS($A$3:A148))),"")</f>
        <v/>
      </c>
      <c r="G148" s="18" t="str">
        <f ca="1">IFERROR(INDEX(MAESTRO!G:G,_xludf.AGGREGATE(15,6,ROW(MAESTRO!$B$3:$B$1000)/((MAESTRO!$B$3:$B$1000="CIVILES")*(UPPER(MAESTRO!$L$3:$L$1000)="CONFIRMADO")),ROWS($A$3:A148))),"")</f>
        <v/>
      </c>
      <c r="H148" s="18" t="str">
        <f ca="1">IFERROR(INDEX(MAESTRO!H:H,_xludf.AGGREGATE(15,6,ROW(MAESTRO!$B$3:$B$1000)/((MAESTRO!$B$3:$B$1000="CIVILES")*(UPPER(MAESTRO!$L$3:$L$1000)="CONFIRMADO")),ROWS($A$3:A148))),"")</f>
        <v/>
      </c>
      <c r="I148" s="18" t="str">
        <f ca="1">IFERROR(INDEX(MAESTRO!I:I,_xludf.AGGREGATE(15,6,ROW(MAESTRO!$B$3:$B$1000)/((MAESTRO!$B$3:$B$1000="CIVILES")*(UPPER(MAESTRO!$L$3:$L$1000)="CONFIRMADO")),ROWS($A$3:A148))),"")</f>
        <v/>
      </c>
      <c r="J148" s="18" t="str">
        <f ca="1">IFERROR(INDEX(MAESTRO!J:J,_xludf.AGGREGATE(15,6,ROW(MAESTRO!$B$3:$B$1000)/((MAESTRO!$B$3:$B$1000="CIVILES")*(UPPER(MAESTRO!$L$3:$L$1000)="CONFIRMADO")),ROWS($A$3:A148))),"")</f>
        <v/>
      </c>
      <c r="K148" s="18" t="str">
        <f ca="1">IFERROR(INDEX(MAESTRO!K:K,_xludf.AGGREGATE(15,6,ROW(MAESTRO!$B$3:$B$1000)/((MAESTRO!$B$3:$B$1000="CIVILES")*(UPPER(MAESTRO!$L$3:$L$1000)="CONFIRMADO")),ROWS($A$3:A148))),"")</f>
        <v/>
      </c>
      <c r="L148" s="18" t="str">
        <f ca="1">IFERROR(INDEX(MAESTRO!L:L,_xludf.AGGREGATE(15,6,ROW(MAESTRO!$B$3:$B$1000)/((MAESTRO!$B$3:$B$1000="CIVILES")*(UPPER(MAESTRO!$L$3:$L$1000)="CONFIRMADO")),ROWS($A$3:A148))),"")</f>
        <v/>
      </c>
      <c r="M148" s="18" t="str">
        <f ca="1">IFERROR(INDEX(MAESTRO!M:M,_xludf.AGGREGATE(15,6,ROW(MAESTRO!$B$3:$B$1000)/((MAESTRO!$B$3:$B$1000="CIVILES")*(UPPER(MAESTRO!$L$3:$L$1000)="CONFIRMADO")),ROWS($A$3:A148))),"")</f>
        <v/>
      </c>
      <c r="N148" s="18" t="str">
        <f ca="1">IFERROR(INDEX(MAESTRO!N:N,_xludf.AGGREGATE(15,6,ROW(MAESTRO!$B$3:$B$1000)/((MAESTRO!$B$3:$B$1000="CIVILES")*(UPPER(MAESTRO!$L$3:$L$1000)="CONFIRMADO")),ROWS($A$3:A148))),"")</f>
        <v/>
      </c>
      <c r="O148" s="18" t="str">
        <f ca="1">IFERROR(INDEX(MAESTRO!O:O,_xludf.AGGREGATE(15,6,ROW(MAESTRO!$B$3:$B$1000)/((MAESTRO!$B$3:$B$1000="CIVILES")*(UPPER(MAESTRO!$L$3:$L$1000)="CONFIRMADO")),ROWS($A$3:A148))),"")</f>
        <v/>
      </c>
      <c r="P148" s="18" t="str">
        <f ca="1">IFERROR(INDEX(MAESTRO!P:P,_xludf.AGGREGATE(15,6,ROW(MAESTRO!$B$3:$B$1000)/((MAESTRO!$B$3:$B$1000="CIVILES")*(UPPER(MAESTRO!$L$3:$L$1000)="CONFIRMADO")),ROWS($A$3:A148))),"")</f>
        <v/>
      </c>
      <c r="Q148" s="18" t="str">
        <f ca="1">IFERROR(INDEX(MAESTRO!Q:Q,_xludf.AGGREGATE(15,6,ROW(MAESTRO!$B$3:$B$1000)/((MAESTRO!$B$3:$B$1000="CIVILES")*(UPPER(MAESTRO!$L$3:$L$1000)="CONFIRMADO")),ROWS($A$3:A148))),"")</f>
        <v/>
      </c>
      <c r="R148" s="18" t="str">
        <f ca="1">IFERROR(INDEX(MAESTRO!R:R,_xludf.AGGREGATE(15,6,ROW(MAESTRO!$B$3:$B$1000)/((MAESTRO!$B$3:$B$1000="CIVILES")*(UPPER(MAESTRO!$L$3:$L$1000)="CONFIRMADO")),ROWS($A$3:A148))),"")</f>
        <v/>
      </c>
      <c r="S148" s="18" t="str">
        <f ca="1">IFERROR(INDEX(MAESTRO!S:S,_xludf.AGGREGATE(15,6,ROW(MAESTRO!$B$3:$B$1000)/((MAESTRO!$B$3:$B$1000="CIVILES")*(UPPER(MAESTRO!$L$3:$L$1000)="CONFIRMADO")),ROWS($A$3:A148))),"")</f>
        <v/>
      </c>
      <c r="T148" s="18" t="str">
        <f ca="1">IFERROR(INDEX(MAESTRO!T:T,_xludf.AGGREGATE(15,6,ROW(MAESTRO!$B$3:$B$1000)/((MAESTRO!$B$3:$B$1000="CIVILES")*(UPPER(MAESTRO!$L$3:$L$1000)="CONFIRMADO")),ROWS($A$3:A148))),"")</f>
        <v/>
      </c>
      <c r="U148" s="18" t="str">
        <f ca="1">IFERROR(INDEX(MAESTRO!U:U,_xludf.AGGREGATE(15,6,ROW(MAESTRO!$B$3:$B$1000)/((MAESTRO!$B$3:$B$1000="CIVILES")*(UPPER(MAESTRO!$L$3:$L$1000)="CONFIRMADO")),ROWS($A$3:A148))),"")</f>
        <v/>
      </c>
      <c r="V148" s="18" t="str">
        <f ca="1">IFERROR(INDEX(MAESTRO!V:V,_xludf.AGGREGATE(15,6,ROW(MAESTRO!$B$3:$B$1000)/((MAESTRO!$B$3:$B$1000="CIVILES")*(UPPER(MAESTRO!$L$3:$L$1000)="CONFIRMADO")),ROWS($A$3:A148))),"")</f>
        <v/>
      </c>
      <c r="W148" s="18" t="str">
        <f ca="1">IFERROR(INDEX(MAESTRO!W:W,_xludf.AGGREGATE(15,6,ROW(MAESTRO!$B$3:$B$1000)/((MAESTRO!$B$3:$B$1000="CIVILES")*(UPPER(MAESTRO!$L$3:$L$1000)="CONFIRMADO")),ROWS($A$3:A148))),"")</f>
        <v/>
      </c>
      <c r="X148" s="18" t="str">
        <f ca="1">IFERROR(INDEX(MAESTRO!X:X,_xludf.AGGREGATE(15,6,ROW(MAESTRO!$B$3:$B$1000)/((MAESTRO!$B$3:$B$1000="CIVILES")*(UPPER(MAESTRO!$L$3:$L$1000)="CONFIRMADO")),ROWS($A$3:A148))),"")</f>
        <v/>
      </c>
    </row>
    <row r="149" spans="1:24" ht="22.05" customHeight="1">
      <c r="A149" s="10" t="str">
        <f ca="1">IFERROR(INDEX(MAESTRO!A:A,_xludf.AGGREGATE(15,6,ROW(MAESTRO!$B$3:$B$1000)/((MAESTRO!$B$3:$B$1000="CIVILES")*(UPPER(MAESTRO!$L$3:$L$1000)="CONFIRMADO")),ROWS($A$3:A149))),"")</f>
        <v/>
      </c>
      <c r="B149" s="10" t="str">
        <f ca="1">IFERROR(INDEX(MAESTRO!B:B,_xludf.AGGREGATE(15,6,ROW(MAESTRO!$B$3:$B$1000)/((MAESTRO!$B$3:$B$1000="CIVILES")*(UPPER(MAESTRO!$L$3:$L$1000)="CONFIRMADO")),ROWS($A$3:A149))),"")</f>
        <v/>
      </c>
      <c r="C149" s="10" t="str">
        <f ca="1">IFERROR(INDEX(MAESTRO!C:C,_xludf.AGGREGATE(15,6,ROW(MAESTRO!$B$3:$B$1000)/((MAESTRO!$B$3:$B$1000="CIVILES")*(UPPER(MAESTRO!$L$3:$L$1000)="CONFIRMADO")),ROWS($A$3:A149))),"")</f>
        <v/>
      </c>
      <c r="D149" s="10" t="str">
        <f ca="1">IFERROR(INDEX(MAESTRO!D:D,_xludf.AGGREGATE(15,6,ROW(MAESTRO!$B$3:$B$1000)/((MAESTRO!$B$3:$B$1000="CIVILES")*(UPPER(MAESTRO!$L$3:$L$1000)="CONFIRMADO")),ROWS($A$3:A149))),"")</f>
        <v/>
      </c>
      <c r="E149" s="10" t="str">
        <f ca="1">IFERROR(INDEX(MAESTRO!E:E,_xludf.AGGREGATE(15,6,ROW(MAESTRO!$B$3:$B$1000)/((MAESTRO!$B$3:$B$1000="CIVILES")*(UPPER(MAESTRO!$L$3:$L$1000)="CONFIRMADO")),ROWS($A$3:A149))),"")</f>
        <v/>
      </c>
      <c r="F149" s="10" t="str">
        <f ca="1">IFERROR(INDEX(MAESTRO!F:F,_xludf.AGGREGATE(15,6,ROW(MAESTRO!$B$3:$B$1000)/((MAESTRO!$B$3:$B$1000="CIVILES")*(UPPER(MAESTRO!$L$3:$L$1000)="CONFIRMADO")),ROWS($A$3:A149))),"")</f>
        <v/>
      </c>
      <c r="G149" s="10" t="str">
        <f ca="1">IFERROR(INDEX(MAESTRO!G:G,_xludf.AGGREGATE(15,6,ROW(MAESTRO!$B$3:$B$1000)/((MAESTRO!$B$3:$B$1000="CIVILES")*(UPPER(MAESTRO!$L$3:$L$1000)="CONFIRMADO")),ROWS($A$3:A149))),"")</f>
        <v/>
      </c>
      <c r="H149" s="10" t="str">
        <f ca="1">IFERROR(INDEX(MAESTRO!H:H,_xludf.AGGREGATE(15,6,ROW(MAESTRO!$B$3:$B$1000)/((MAESTRO!$B$3:$B$1000="CIVILES")*(UPPER(MAESTRO!$L$3:$L$1000)="CONFIRMADO")),ROWS($A$3:A149))),"")</f>
        <v/>
      </c>
      <c r="I149" s="10" t="str">
        <f ca="1">IFERROR(INDEX(MAESTRO!I:I,_xludf.AGGREGATE(15,6,ROW(MAESTRO!$B$3:$B$1000)/((MAESTRO!$B$3:$B$1000="CIVILES")*(UPPER(MAESTRO!$L$3:$L$1000)="CONFIRMADO")),ROWS($A$3:A149))),"")</f>
        <v/>
      </c>
      <c r="J149" s="10" t="str">
        <f ca="1">IFERROR(INDEX(MAESTRO!J:J,_xludf.AGGREGATE(15,6,ROW(MAESTRO!$B$3:$B$1000)/((MAESTRO!$B$3:$B$1000="CIVILES")*(UPPER(MAESTRO!$L$3:$L$1000)="CONFIRMADO")),ROWS($A$3:A149))),"")</f>
        <v/>
      </c>
      <c r="K149" s="10" t="str">
        <f ca="1">IFERROR(INDEX(MAESTRO!K:K,_xludf.AGGREGATE(15,6,ROW(MAESTRO!$B$3:$B$1000)/((MAESTRO!$B$3:$B$1000="CIVILES")*(UPPER(MAESTRO!$L$3:$L$1000)="CONFIRMADO")),ROWS($A$3:A149))),"")</f>
        <v/>
      </c>
      <c r="L149" s="10" t="str">
        <f ca="1">IFERROR(INDEX(MAESTRO!L:L,_xludf.AGGREGATE(15,6,ROW(MAESTRO!$B$3:$B$1000)/((MAESTRO!$B$3:$B$1000="CIVILES")*(UPPER(MAESTRO!$L$3:$L$1000)="CONFIRMADO")),ROWS($A$3:A149))),"")</f>
        <v/>
      </c>
      <c r="M149" s="10" t="str">
        <f ca="1">IFERROR(INDEX(MAESTRO!M:M,_xludf.AGGREGATE(15,6,ROW(MAESTRO!$B$3:$B$1000)/((MAESTRO!$B$3:$B$1000="CIVILES")*(UPPER(MAESTRO!$L$3:$L$1000)="CONFIRMADO")),ROWS($A$3:A149))),"")</f>
        <v/>
      </c>
      <c r="N149" s="10" t="str">
        <f ca="1">IFERROR(INDEX(MAESTRO!N:N,_xludf.AGGREGATE(15,6,ROW(MAESTRO!$B$3:$B$1000)/((MAESTRO!$B$3:$B$1000="CIVILES")*(UPPER(MAESTRO!$L$3:$L$1000)="CONFIRMADO")),ROWS($A$3:A149))),"")</f>
        <v/>
      </c>
      <c r="O149" s="10" t="str">
        <f ca="1">IFERROR(INDEX(MAESTRO!O:O,_xludf.AGGREGATE(15,6,ROW(MAESTRO!$B$3:$B$1000)/((MAESTRO!$B$3:$B$1000="CIVILES")*(UPPER(MAESTRO!$L$3:$L$1000)="CONFIRMADO")),ROWS($A$3:A149))),"")</f>
        <v/>
      </c>
      <c r="P149" s="10" t="str">
        <f ca="1">IFERROR(INDEX(MAESTRO!P:P,_xludf.AGGREGATE(15,6,ROW(MAESTRO!$B$3:$B$1000)/((MAESTRO!$B$3:$B$1000="CIVILES")*(UPPER(MAESTRO!$L$3:$L$1000)="CONFIRMADO")),ROWS($A$3:A149))),"")</f>
        <v/>
      </c>
      <c r="Q149" s="10" t="str">
        <f ca="1">IFERROR(INDEX(MAESTRO!Q:Q,_xludf.AGGREGATE(15,6,ROW(MAESTRO!$B$3:$B$1000)/((MAESTRO!$B$3:$B$1000="CIVILES")*(UPPER(MAESTRO!$L$3:$L$1000)="CONFIRMADO")),ROWS($A$3:A149))),"")</f>
        <v/>
      </c>
      <c r="R149" s="10" t="str">
        <f ca="1">IFERROR(INDEX(MAESTRO!R:R,_xludf.AGGREGATE(15,6,ROW(MAESTRO!$B$3:$B$1000)/((MAESTRO!$B$3:$B$1000="CIVILES")*(UPPER(MAESTRO!$L$3:$L$1000)="CONFIRMADO")),ROWS($A$3:A149))),"")</f>
        <v/>
      </c>
      <c r="S149" s="10" t="str">
        <f ca="1">IFERROR(INDEX(MAESTRO!S:S,_xludf.AGGREGATE(15,6,ROW(MAESTRO!$B$3:$B$1000)/((MAESTRO!$B$3:$B$1000="CIVILES")*(UPPER(MAESTRO!$L$3:$L$1000)="CONFIRMADO")),ROWS($A$3:A149))),"")</f>
        <v/>
      </c>
      <c r="T149" s="10" t="str">
        <f ca="1">IFERROR(INDEX(MAESTRO!T:T,_xludf.AGGREGATE(15,6,ROW(MAESTRO!$B$3:$B$1000)/((MAESTRO!$B$3:$B$1000="CIVILES")*(UPPER(MAESTRO!$L$3:$L$1000)="CONFIRMADO")),ROWS($A$3:A149))),"")</f>
        <v/>
      </c>
      <c r="U149" s="10" t="str">
        <f ca="1">IFERROR(INDEX(MAESTRO!U:U,_xludf.AGGREGATE(15,6,ROW(MAESTRO!$B$3:$B$1000)/((MAESTRO!$B$3:$B$1000="CIVILES")*(UPPER(MAESTRO!$L$3:$L$1000)="CONFIRMADO")),ROWS($A$3:A149))),"")</f>
        <v/>
      </c>
      <c r="V149" s="10" t="str">
        <f ca="1">IFERROR(INDEX(MAESTRO!V:V,_xludf.AGGREGATE(15,6,ROW(MAESTRO!$B$3:$B$1000)/((MAESTRO!$B$3:$B$1000="CIVILES")*(UPPER(MAESTRO!$L$3:$L$1000)="CONFIRMADO")),ROWS($A$3:A149))),"")</f>
        <v/>
      </c>
      <c r="W149" s="10" t="str">
        <f ca="1">IFERROR(INDEX(MAESTRO!W:W,_xludf.AGGREGATE(15,6,ROW(MAESTRO!$B$3:$B$1000)/((MAESTRO!$B$3:$B$1000="CIVILES")*(UPPER(MAESTRO!$L$3:$L$1000)="CONFIRMADO")),ROWS($A$3:A149))),"")</f>
        <v/>
      </c>
      <c r="X149" s="10" t="str">
        <f ca="1">IFERROR(INDEX(MAESTRO!X:X,_xludf.AGGREGATE(15,6,ROW(MAESTRO!$B$3:$B$1000)/((MAESTRO!$B$3:$B$1000="CIVILES")*(UPPER(MAESTRO!$L$3:$L$1000)="CONFIRMADO")),ROWS($A$3:A149))),"")</f>
        <v/>
      </c>
    </row>
    <row r="150" spans="1:24" ht="22.05" customHeight="1">
      <c r="A150" s="18" t="str">
        <f ca="1">IFERROR(INDEX(MAESTRO!A:A,_xludf.AGGREGATE(15,6,ROW(MAESTRO!$B$3:$B$1000)/((MAESTRO!$B$3:$B$1000="CIVILES")*(UPPER(MAESTRO!$L$3:$L$1000)="CONFIRMADO")),ROWS($A$3:A150))),"")</f>
        <v/>
      </c>
      <c r="B150" s="18" t="str">
        <f ca="1">IFERROR(INDEX(MAESTRO!B:B,_xludf.AGGREGATE(15,6,ROW(MAESTRO!$B$3:$B$1000)/((MAESTRO!$B$3:$B$1000="CIVILES")*(UPPER(MAESTRO!$L$3:$L$1000)="CONFIRMADO")),ROWS($A$3:A150))),"")</f>
        <v/>
      </c>
      <c r="C150" s="18" t="str">
        <f ca="1">IFERROR(INDEX(MAESTRO!C:C,_xludf.AGGREGATE(15,6,ROW(MAESTRO!$B$3:$B$1000)/((MAESTRO!$B$3:$B$1000="CIVILES")*(UPPER(MAESTRO!$L$3:$L$1000)="CONFIRMADO")),ROWS($A$3:A150))),"")</f>
        <v/>
      </c>
      <c r="D150" s="18" t="str">
        <f ca="1">IFERROR(INDEX(MAESTRO!D:D,_xludf.AGGREGATE(15,6,ROW(MAESTRO!$B$3:$B$1000)/((MAESTRO!$B$3:$B$1000="CIVILES")*(UPPER(MAESTRO!$L$3:$L$1000)="CONFIRMADO")),ROWS($A$3:A150))),"")</f>
        <v/>
      </c>
      <c r="E150" s="18" t="str">
        <f ca="1">IFERROR(INDEX(MAESTRO!E:E,_xludf.AGGREGATE(15,6,ROW(MAESTRO!$B$3:$B$1000)/((MAESTRO!$B$3:$B$1000="CIVILES")*(UPPER(MAESTRO!$L$3:$L$1000)="CONFIRMADO")),ROWS($A$3:A150))),"")</f>
        <v/>
      </c>
      <c r="F150" s="18" t="str">
        <f ca="1">IFERROR(INDEX(MAESTRO!F:F,_xludf.AGGREGATE(15,6,ROW(MAESTRO!$B$3:$B$1000)/((MAESTRO!$B$3:$B$1000="CIVILES")*(UPPER(MAESTRO!$L$3:$L$1000)="CONFIRMADO")),ROWS($A$3:A150))),"")</f>
        <v/>
      </c>
      <c r="G150" s="18" t="str">
        <f ca="1">IFERROR(INDEX(MAESTRO!G:G,_xludf.AGGREGATE(15,6,ROW(MAESTRO!$B$3:$B$1000)/((MAESTRO!$B$3:$B$1000="CIVILES")*(UPPER(MAESTRO!$L$3:$L$1000)="CONFIRMADO")),ROWS($A$3:A150))),"")</f>
        <v/>
      </c>
      <c r="H150" s="18" t="str">
        <f ca="1">IFERROR(INDEX(MAESTRO!H:H,_xludf.AGGREGATE(15,6,ROW(MAESTRO!$B$3:$B$1000)/((MAESTRO!$B$3:$B$1000="CIVILES")*(UPPER(MAESTRO!$L$3:$L$1000)="CONFIRMADO")),ROWS($A$3:A150))),"")</f>
        <v/>
      </c>
      <c r="I150" s="18" t="str">
        <f ca="1">IFERROR(INDEX(MAESTRO!I:I,_xludf.AGGREGATE(15,6,ROW(MAESTRO!$B$3:$B$1000)/((MAESTRO!$B$3:$B$1000="CIVILES")*(UPPER(MAESTRO!$L$3:$L$1000)="CONFIRMADO")),ROWS($A$3:A150))),"")</f>
        <v/>
      </c>
      <c r="J150" s="18" t="str">
        <f ca="1">IFERROR(INDEX(MAESTRO!J:J,_xludf.AGGREGATE(15,6,ROW(MAESTRO!$B$3:$B$1000)/((MAESTRO!$B$3:$B$1000="CIVILES")*(UPPER(MAESTRO!$L$3:$L$1000)="CONFIRMADO")),ROWS($A$3:A150))),"")</f>
        <v/>
      </c>
      <c r="K150" s="18" t="str">
        <f ca="1">IFERROR(INDEX(MAESTRO!K:K,_xludf.AGGREGATE(15,6,ROW(MAESTRO!$B$3:$B$1000)/((MAESTRO!$B$3:$B$1000="CIVILES")*(UPPER(MAESTRO!$L$3:$L$1000)="CONFIRMADO")),ROWS($A$3:A150))),"")</f>
        <v/>
      </c>
      <c r="L150" s="18" t="str">
        <f ca="1">IFERROR(INDEX(MAESTRO!L:L,_xludf.AGGREGATE(15,6,ROW(MAESTRO!$B$3:$B$1000)/((MAESTRO!$B$3:$B$1000="CIVILES")*(UPPER(MAESTRO!$L$3:$L$1000)="CONFIRMADO")),ROWS($A$3:A150))),"")</f>
        <v/>
      </c>
      <c r="M150" s="18" t="str">
        <f ca="1">IFERROR(INDEX(MAESTRO!M:M,_xludf.AGGREGATE(15,6,ROW(MAESTRO!$B$3:$B$1000)/((MAESTRO!$B$3:$B$1000="CIVILES")*(UPPER(MAESTRO!$L$3:$L$1000)="CONFIRMADO")),ROWS($A$3:A150))),"")</f>
        <v/>
      </c>
      <c r="N150" s="18" t="str">
        <f ca="1">IFERROR(INDEX(MAESTRO!N:N,_xludf.AGGREGATE(15,6,ROW(MAESTRO!$B$3:$B$1000)/((MAESTRO!$B$3:$B$1000="CIVILES")*(UPPER(MAESTRO!$L$3:$L$1000)="CONFIRMADO")),ROWS($A$3:A150))),"")</f>
        <v/>
      </c>
      <c r="O150" s="18" t="str">
        <f ca="1">IFERROR(INDEX(MAESTRO!O:O,_xludf.AGGREGATE(15,6,ROW(MAESTRO!$B$3:$B$1000)/((MAESTRO!$B$3:$B$1000="CIVILES")*(UPPER(MAESTRO!$L$3:$L$1000)="CONFIRMADO")),ROWS($A$3:A150))),"")</f>
        <v/>
      </c>
      <c r="P150" s="18" t="str">
        <f ca="1">IFERROR(INDEX(MAESTRO!P:P,_xludf.AGGREGATE(15,6,ROW(MAESTRO!$B$3:$B$1000)/((MAESTRO!$B$3:$B$1000="CIVILES")*(UPPER(MAESTRO!$L$3:$L$1000)="CONFIRMADO")),ROWS($A$3:A150))),"")</f>
        <v/>
      </c>
      <c r="Q150" s="18" t="str">
        <f ca="1">IFERROR(INDEX(MAESTRO!Q:Q,_xludf.AGGREGATE(15,6,ROW(MAESTRO!$B$3:$B$1000)/((MAESTRO!$B$3:$B$1000="CIVILES")*(UPPER(MAESTRO!$L$3:$L$1000)="CONFIRMADO")),ROWS($A$3:A150))),"")</f>
        <v/>
      </c>
      <c r="R150" s="18" t="str">
        <f ca="1">IFERROR(INDEX(MAESTRO!R:R,_xludf.AGGREGATE(15,6,ROW(MAESTRO!$B$3:$B$1000)/((MAESTRO!$B$3:$B$1000="CIVILES")*(UPPER(MAESTRO!$L$3:$L$1000)="CONFIRMADO")),ROWS($A$3:A150))),"")</f>
        <v/>
      </c>
      <c r="S150" s="18" t="str">
        <f ca="1">IFERROR(INDEX(MAESTRO!S:S,_xludf.AGGREGATE(15,6,ROW(MAESTRO!$B$3:$B$1000)/((MAESTRO!$B$3:$B$1000="CIVILES")*(UPPER(MAESTRO!$L$3:$L$1000)="CONFIRMADO")),ROWS($A$3:A150))),"")</f>
        <v/>
      </c>
      <c r="T150" s="18" t="str">
        <f ca="1">IFERROR(INDEX(MAESTRO!T:T,_xludf.AGGREGATE(15,6,ROW(MAESTRO!$B$3:$B$1000)/((MAESTRO!$B$3:$B$1000="CIVILES")*(UPPER(MAESTRO!$L$3:$L$1000)="CONFIRMADO")),ROWS($A$3:A150))),"")</f>
        <v/>
      </c>
      <c r="U150" s="18" t="str">
        <f ca="1">IFERROR(INDEX(MAESTRO!U:U,_xludf.AGGREGATE(15,6,ROW(MAESTRO!$B$3:$B$1000)/((MAESTRO!$B$3:$B$1000="CIVILES")*(UPPER(MAESTRO!$L$3:$L$1000)="CONFIRMADO")),ROWS($A$3:A150))),"")</f>
        <v/>
      </c>
      <c r="V150" s="18" t="str">
        <f ca="1">IFERROR(INDEX(MAESTRO!V:V,_xludf.AGGREGATE(15,6,ROW(MAESTRO!$B$3:$B$1000)/((MAESTRO!$B$3:$B$1000="CIVILES")*(UPPER(MAESTRO!$L$3:$L$1000)="CONFIRMADO")),ROWS($A$3:A150))),"")</f>
        <v/>
      </c>
      <c r="W150" s="18" t="str">
        <f ca="1">IFERROR(INDEX(MAESTRO!W:W,_xludf.AGGREGATE(15,6,ROW(MAESTRO!$B$3:$B$1000)/((MAESTRO!$B$3:$B$1000="CIVILES")*(UPPER(MAESTRO!$L$3:$L$1000)="CONFIRMADO")),ROWS($A$3:A150))),"")</f>
        <v/>
      </c>
      <c r="X150" s="18" t="str">
        <f ca="1">IFERROR(INDEX(MAESTRO!X:X,_xludf.AGGREGATE(15,6,ROW(MAESTRO!$B$3:$B$1000)/((MAESTRO!$B$3:$B$1000="CIVILES")*(UPPER(MAESTRO!$L$3:$L$1000)="CONFIRMADO")),ROWS($A$3:A150))),"")</f>
        <v/>
      </c>
    </row>
    <row r="151" spans="1:24" ht="22.05" customHeight="1">
      <c r="A151" s="10" t="str">
        <f ca="1">IFERROR(INDEX(MAESTRO!A:A,_xludf.AGGREGATE(15,6,ROW(MAESTRO!$B$3:$B$1000)/((MAESTRO!$B$3:$B$1000="CIVILES")*(UPPER(MAESTRO!$L$3:$L$1000)="CONFIRMADO")),ROWS($A$3:A151))),"")</f>
        <v/>
      </c>
      <c r="B151" s="10" t="str">
        <f ca="1">IFERROR(INDEX(MAESTRO!B:B,_xludf.AGGREGATE(15,6,ROW(MAESTRO!$B$3:$B$1000)/((MAESTRO!$B$3:$B$1000="CIVILES")*(UPPER(MAESTRO!$L$3:$L$1000)="CONFIRMADO")),ROWS($A$3:A151))),"")</f>
        <v/>
      </c>
      <c r="C151" s="10" t="str">
        <f ca="1">IFERROR(INDEX(MAESTRO!C:C,_xludf.AGGREGATE(15,6,ROW(MAESTRO!$B$3:$B$1000)/((MAESTRO!$B$3:$B$1000="CIVILES")*(UPPER(MAESTRO!$L$3:$L$1000)="CONFIRMADO")),ROWS($A$3:A151))),"")</f>
        <v/>
      </c>
      <c r="D151" s="10" t="str">
        <f ca="1">IFERROR(INDEX(MAESTRO!D:D,_xludf.AGGREGATE(15,6,ROW(MAESTRO!$B$3:$B$1000)/((MAESTRO!$B$3:$B$1000="CIVILES")*(UPPER(MAESTRO!$L$3:$L$1000)="CONFIRMADO")),ROWS($A$3:A151))),"")</f>
        <v/>
      </c>
      <c r="E151" s="10" t="str">
        <f ca="1">IFERROR(INDEX(MAESTRO!E:E,_xludf.AGGREGATE(15,6,ROW(MAESTRO!$B$3:$B$1000)/((MAESTRO!$B$3:$B$1000="CIVILES")*(UPPER(MAESTRO!$L$3:$L$1000)="CONFIRMADO")),ROWS($A$3:A151))),"")</f>
        <v/>
      </c>
      <c r="F151" s="10" t="str">
        <f ca="1">IFERROR(INDEX(MAESTRO!F:F,_xludf.AGGREGATE(15,6,ROW(MAESTRO!$B$3:$B$1000)/((MAESTRO!$B$3:$B$1000="CIVILES")*(UPPER(MAESTRO!$L$3:$L$1000)="CONFIRMADO")),ROWS($A$3:A151))),"")</f>
        <v/>
      </c>
      <c r="G151" s="10" t="str">
        <f ca="1">IFERROR(INDEX(MAESTRO!G:G,_xludf.AGGREGATE(15,6,ROW(MAESTRO!$B$3:$B$1000)/((MAESTRO!$B$3:$B$1000="CIVILES")*(UPPER(MAESTRO!$L$3:$L$1000)="CONFIRMADO")),ROWS($A$3:A151))),"")</f>
        <v/>
      </c>
      <c r="H151" s="10" t="str">
        <f ca="1">IFERROR(INDEX(MAESTRO!H:H,_xludf.AGGREGATE(15,6,ROW(MAESTRO!$B$3:$B$1000)/((MAESTRO!$B$3:$B$1000="CIVILES")*(UPPER(MAESTRO!$L$3:$L$1000)="CONFIRMADO")),ROWS($A$3:A151))),"")</f>
        <v/>
      </c>
      <c r="I151" s="10" t="str">
        <f ca="1">IFERROR(INDEX(MAESTRO!I:I,_xludf.AGGREGATE(15,6,ROW(MAESTRO!$B$3:$B$1000)/((MAESTRO!$B$3:$B$1000="CIVILES")*(UPPER(MAESTRO!$L$3:$L$1000)="CONFIRMADO")),ROWS($A$3:A151))),"")</f>
        <v/>
      </c>
      <c r="J151" s="10" t="str">
        <f ca="1">IFERROR(INDEX(MAESTRO!J:J,_xludf.AGGREGATE(15,6,ROW(MAESTRO!$B$3:$B$1000)/((MAESTRO!$B$3:$B$1000="CIVILES")*(UPPER(MAESTRO!$L$3:$L$1000)="CONFIRMADO")),ROWS($A$3:A151))),"")</f>
        <v/>
      </c>
      <c r="K151" s="10" t="str">
        <f ca="1">IFERROR(INDEX(MAESTRO!K:K,_xludf.AGGREGATE(15,6,ROW(MAESTRO!$B$3:$B$1000)/((MAESTRO!$B$3:$B$1000="CIVILES")*(UPPER(MAESTRO!$L$3:$L$1000)="CONFIRMADO")),ROWS($A$3:A151))),"")</f>
        <v/>
      </c>
      <c r="L151" s="10" t="str">
        <f ca="1">IFERROR(INDEX(MAESTRO!L:L,_xludf.AGGREGATE(15,6,ROW(MAESTRO!$B$3:$B$1000)/((MAESTRO!$B$3:$B$1000="CIVILES")*(UPPER(MAESTRO!$L$3:$L$1000)="CONFIRMADO")),ROWS($A$3:A151))),"")</f>
        <v/>
      </c>
      <c r="M151" s="10" t="str">
        <f ca="1">IFERROR(INDEX(MAESTRO!M:M,_xludf.AGGREGATE(15,6,ROW(MAESTRO!$B$3:$B$1000)/((MAESTRO!$B$3:$B$1000="CIVILES")*(UPPER(MAESTRO!$L$3:$L$1000)="CONFIRMADO")),ROWS($A$3:A151))),"")</f>
        <v/>
      </c>
      <c r="N151" s="10" t="str">
        <f ca="1">IFERROR(INDEX(MAESTRO!N:N,_xludf.AGGREGATE(15,6,ROW(MAESTRO!$B$3:$B$1000)/((MAESTRO!$B$3:$B$1000="CIVILES")*(UPPER(MAESTRO!$L$3:$L$1000)="CONFIRMADO")),ROWS($A$3:A151))),"")</f>
        <v/>
      </c>
      <c r="O151" s="10" t="str">
        <f ca="1">IFERROR(INDEX(MAESTRO!O:O,_xludf.AGGREGATE(15,6,ROW(MAESTRO!$B$3:$B$1000)/((MAESTRO!$B$3:$B$1000="CIVILES")*(UPPER(MAESTRO!$L$3:$L$1000)="CONFIRMADO")),ROWS($A$3:A151))),"")</f>
        <v/>
      </c>
      <c r="P151" s="10" t="str">
        <f ca="1">IFERROR(INDEX(MAESTRO!P:P,_xludf.AGGREGATE(15,6,ROW(MAESTRO!$B$3:$B$1000)/((MAESTRO!$B$3:$B$1000="CIVILES")*(UPPER(MAESTRO!$L$3:$L$1000)="CONFIRMADO")),ROWS($A$3:A151))),"")</f>
        <v/>
      </c>
      <c r="Q151" s="10" t="str">
        <f ca="1">IFERROR(INDEX(MAESTRO!Q:Q,_xludf.AGGREGATE(15,6,ROW(MAESTRO!$B$3:$B$1000)/((MAESTRO!$B$3:$B$1000="CIVILES")*(UPPER(MAESTRO!$L$3:$L$1000)="CONFIRMADO")),ROWS($A$3:A151))),"")</f>
        <v/>
      </c>
      <c r="R151" s="10" t="str">
        <f ca="1">IFERROR(INDEX(MAESTRO!R:R,_xludf.AGGREGATE(15,6,ROW(MAESTRO!$B$3:$B$1000)/((MAESTRO!$B$3:$B$1000="CIVILES")*(UPPER(MAESTRO!$L$3:$L$1000)="CONFIRMADO")),ROWS($A$3:A151))),"")</f>
        <v/>
      </c>
      <c r="S151" s="10" t="str">
        <f ca="1">IFERROR(INDEX(MAESTRO!S:S,_xludf.AGGREGATE(15,6,ROW(MAESTRO!$B$3:$B$1000)/((MAESTRO!$B$3:$B$1000="CIVILES")*(UPPER(MAESTRO!$L$3:$L$1000)="CONFIRMADO")),ROWS($A$3:A151))),"")</f>
        <v/>
      </c>
      <c r="T151" s="10" t="str">
        <f ca="1">IFERROR(INDEX(MAESTRO!T:T,_xludf.AGGREGATE(15,6,ROW(MAESTRO!$B$3:$B$1000)/((MAESTRO!$B$3:$B$1000="CIVILES")*(UPPER(MAESTRO!$L$3:$L$1000)="CONFIRMADO")),ROWS($A$3:A151))),"")</f>
        <v/>
      </c>
      <c r="U151" s="10" t="str">
        <f ca="1">IFERROR(INDEX(MAESTRO!U:U,_xludf.AGGREGATE(15,6,ROW(MAESTRO!$B$3:$B$1000)/((MAESTRO!$B$3:$B$1000="CIVILES")*(UPPER(MAESTRO!$L$3:$L$1000)="CONFIRMADO")),ROWS($A$3:A151))),"")</f>
        <v/>
      </c>
      <c r="V151" s="10" t="str">
        <f ca="1">IFERROR(INDEX(MAESTRO!V:V,_xludf.AGGREGATE(15,6,ROW(MAESTRO!$B$3:$B$1000)/((MAESTRO!$B$3:$B$1000="CIVILES")*(UPPER(MAESTRO!$L$3:$L$1000)="CONFIRMADO")),ROWS($A$3:A151))),"")</f>
        <v/>
      </c>
      <c r="W151" s="10" t="str">
        <f ca="1">IFERROR(INDEX(MAESTRO!W:W,_xludf.AGGREGATE(15,6,ROW(MAESTRO!$B$3:$B$1000)/((MAESTRO!$B$3:$B$1000="CIVILES")*(UPPER(MAESTRO!$L$3:$L$1000)="CONFIRMADO")),ROWS($A$3:A151))),"")</f>
        <v/>
      </c>
      <c r="X151" s="10" t="str">
        <f ca="1">IFERROR(INDEX(MAESTRO!X:X,_xludf.AGGREGATE(15,6,ROW(MAESTRO!$B$3:$B$1000)/((MAESTRO!$B$3:$B$1000="CIVILES")*(UPPER(MAESTRO!$L$3:$L$1000)="CONFIRMADO")),ROWS($A$3:A151))),"")</f>
        <v/>
      </c>
    </row>
    <row r="152" spans="1:24" ht="22.05" customHeight="1">
      <c r="A152" s="18" t="str">
        <f ca="1">IFERROR(INDEX(MAESTRO!A:A,_xludf.AGGREGATE(15,6,ROW(MAESTRO!$B$3:$B$1000)/((MAESTRO!$B$3:$B$1000="CIVILES")*(UPPER(MAESTRO!$L$3:$L$1000)="CONFIRMADO")),ROWS($A$3:A152))),"")</f>
        <v/>
      </c>
      <c r="B152" s="18" t="str">
        <f ca="1">IFERROR(INDEX(MAESTRO!B:B,_xludf.AGGREGATE(15,6,ROW(MAESTRO!$B$3:$B$1000)/((MAESTRO!$B$3:$B$1000="CIVILES")*(UPPER(MAESTRO!$L$3:$L$1000)="CONFIRMADO")),ROWS($A$3:A152))),"")</f>
        <v/>
      </c>
      <c r="C152" s="18" t="str">
        <f ca="1">IFERROR(INDEX(MAESTRO!C:C,_xludf.AGGREGATE(15,6,ROW(MAESTRO!$B$3:$B$1000)/((MAESTRO!$B$3:$B$1000="CIVILES")*(UPPER(MAESTRO!$L$3:$L$1000)="CONFIRMADO")),ROWS($A$3:A152))),"")</f>
        <v/>
      </c>
      <c r="D152" s="18" t="str">
        <f ca="1">IFERROR(INDEX(MAESTRO!D:D,_xludf.AGGREGATE(15,6,ROW(MAESTRO!$B$3:$B$1000)/((MAESTRO!$B$3:$B$1000="CIVILES")*(UPPER(MAESTRO!$L$3:$L$1000)="CONFIRMADO")),ROWS($A$3:A152))),"")</f>
        <v/>
      </c>
      <c r="E152" s="18" t="str">
        <f ca="1">IFERROR(INDEX(MAESTRO!E:E,_xludf.AGGREGATE(15,6,ROW(MAESTRO!$B$3:$B$1000)/((MAESTRO!$B$3:$B$1000="CIVILES")*(UPPER(MAESTRO!$L$3:$L$1000)="CONFIRMADO")),ROWS($A$3:A152))),"")</f>
        <v/>
      </c>
      <c r="F152" s="18" t="str">
        <f ca="1">IFERROR(INDEX(MAESTRO!F:F,_xludf.AGGREGATE(15,6,ROW(MAESTRO!$B$3:$B$1000)/((MAESTRO!$B$3:$B$1000="CIVILES")*(UPPER(MAESTRO!$L$3:$L$1000)="CONFIRMADO")),ROWS($A$3:A152))),"")</f>
        <v/>
      </c>
      <c r="G152" s="18" t="str">
        <f ca="1">IFERROR(INDEX(MAESTRO!G:G,_xludf.AGGREGATE(15,6,ROW(MAESTRO!$B$3:$B$1000)/((MAESTRO!$B$3:$B$1000="CIVILES")*(UPPER(MAESTRO!$L$3:$L$1000)="CONFIRMADO")),ROWS($A$3:A152))),"")</f>
        <v/>
      </c>
      <c r="H152" s="18" t="str">
        <f ca="1">IFERROR(INDEX(MAESTRO!H:H,_xludf.AGGREGATE(15,6,ROW(MAESTRO!$B$3:$B$1000)/((MAESTRO!$B$3:$B$1000="CIVILES")*(UPPER(MAESTRO!$L$3:$L$1000)="CONFIRMADO")),ROWS($A$3:A152))),"")</f>
        <v/>
      </c>
      <c r="I152" s="18" t="str">
        <f ca="1">IFERROR(INDEX(MAESTRO!I:I,_xludf.AGGREGATE(15,6,ROW(MAESTRO!$B$3:$B$1000)/((MAESTRO!$B$3:$B$1000="CIVILES")*(UPPER(MAESTRO!$L$3:$L$1000)="CONFIRMADO")),ROWS($A$3:A152))),"")</f>
        <v/>
      </c>
      <c r="J152" s="18" t="str">
        <f ca="1">IFERROR(INDEX(MAESTRO!J:J,_xludf.AGGREGATE(15,6,ROW(MAESTRO!$B$3:$B$1000)/((MAESTRO!$B$3:$B$1000="CIVILES")*(UPPER(MAESTRO!$L$3:$L$1000)="CONFIRMADO")),ROWS($A$3:A152))),"")</f>
        <v/>
      </c>
      <c r="K152" s="18" t="str">
        <f ca="1">IFERROR(INDEX(MAESTRO!K:K,_xludf.AGGREGATE(15,6,ROW(MAESTRO!$B$3:$B$1000)/((MAESTRO!$B$3:$B$1000="CIVILES")*(UPPER(MAESTRO!$L$3:$L$1000)="CONFIRMADO")),ROWS($A$3:A152))),"")</f>
        <v/>
      </c>
      <c r="L152" s="18" t="str">
        <f ca="1">IFERROR(INDEX(MAESTRO!L:L,_xludf.AGGREGATE(15,6,ROW(MAESTRO!$B$3:$B$1000)/((MAESTRO!$B$3:$B$1000="CIVILES")*(UPPER(MAESTRO!$L$3:$L$1000)="CONFIRMADO")),ROWS($A$3:A152))),"")</f>
        <v/>
      </c>
      <c r="M152" s="18" t="str">
        <f ca="1">IFERROR(INDEX(MAESTRO!M:M,_xludf.AGGREGATE(15,6,ROW(MAESTRO!$B$3:$B$1000)/((MAESTRO!$B$3:$B$1000="CIVILES")*(UPPER(MAESTRO!$L$3:$L$1000)="CONFIRMADO")),ROWS($A$3:A152))),"")</f>
        <v/>
      </c>
      <c r="N152" s="18" t="str">
        <f ca="1">IFERROR(INDEX(MAESTRO!N:N,_xludf.AGGREGATE(15,6,ROW(MAESTRO!$B$3:$B$1000)/((MAESTRO!$B$3:$B$1000="CIVILES")*(UPPER(MAESTRO!$L$3:$L$1000)="CONFIRMADO")),ROWS($A$3:A152))),"")</f>
        <v/>
      </c>
      <c r="O152" s="18" t="str">
        <f ca="1">IFERROR(INDEX(MAESTRO!O:O,_xludf.AGGREGATE(15,6,ROW(MAESTRO!$B$3:$B$1000)/((MAESTRO!$B$3:$B$1000="CIVILES")*(UPPER(MAESTRO!$L$3:$L$1000)="CONFIRMADO")),ROWS($A$3:A152))),"")</f>
        <v/>
      </c>
      <c r="P152" s="18" t="str">
        <f ca="1">IFERROR(INDEX(MAESTRO!P:P,_xludf.AGGREGATE(15,6,ROW(MAESTRO!$B$3:$B$1000)/((MAESTRO!$B$3:$B$1000="CIVILES")*(UPPER(MAESTRO!$L$3:$L$1000)="CONFIRMADO")),ROWS($A$3:A152))),"")</f>
        <v/>
      </c>
      <c r="Q152" s="18" t="str">
        <f ca="1">IFERROR(INDEX(MAESTRO!Q:Q,_xludf.AGGREGATE(15,6,ROW(MAESTRO!$B$3:$B$1000)/((MAESTRO!$B$3:$B$1000="CIVILES")*(UPPER(MAESTRO!$L$3:$L$1000)="CONFIRMADO")),ROWS($A$3:A152))),"")</f>
        <v/>
      </c>
      <c r="R152" s="18" t="str">
        <f ca="1">IFERROR(INDEX(MAESTRO!R:R,_xludf.AGGREGATE(15,6,ROW(MAESTRO!$B$3:$B$1000)/((MAESTRO!$B$3:$B$1000="CIVILES")*(UPPER(MAESTRO!$L$3:$L$1000)="CONFIRMADO")),ROWS($A$3:A152))),"")</f>
        <v/>
      </c>
      <c r="S152" s="18" t="str">
        <f ca="1">IFERROR(INDEX(MAESTRO!S:S,_xludf.AGGREGATE(15,6,ROW(MAESTRO!$B$3:$B$1000)/((MAESTRO!$B$3:$B$1000="CIVILES")*(UPPER(MAESTRO!$L$3:$L$1000)="CONFIRMADO")),ROWS($A$3:A152))),"")</f>
        <v/>
      </c>
      <c r="T152" s="18" t="str">
        <f ca="1">IFERROR(INDEX(MAESTRO!T:T,_xludf.AGGREGATE(15,6,ROW(MAESTRO!$B$3:$B$1000)/((MAESTRO!$B$3:$B$1000="CIVILES")*(UPPER(MAESTRO!$L$3:$L$1000)="CONFIRMADO")),ROWS($A$3:A152))),"")</f>
        <v/>
      </c>
      <c r="U152" s="18" t="str">
        <f ca="1">IFERROR(INDEX(MAESTRO!U:U,_xludf.AGGREGATE(15,6,ROW(MAESTRO!$B$3:$B$1000)/((MAESTRO!$B$3:$B$1000="CIVILES")*(UPPER(MAESTRO!$L$3:$L$1000)="CONFIRMADO")),ROWS($A$3:A152))),"")</f>
        <v/>
      </c>
      <c r="V152" s="18" t="str">
        <f ca="1">IFERROR(INDEX(MAESTRO!V:V,_xludf.AGGREGATE(15,6,ROW(MAESTRO!$B$3:$B$1000)/((MAESTRO!$B$3:$B$1000="CIVILES")*(UPPER(MAESTRO!$L$3:$L$1000)="CONFIRMADO")),ROWS($A$3:A152))),"")</f>
        <v/>
      </c>
      <c r="W152" s="18" t="str">
        <f ca="1">IFERROR(INDEX(MAESTRO!W:W,_xludf.AGGREGATE(15,6,ROW(MAESTRO!$B$3:$B$1000)/((MAESTRO!$B$3:$B$1000="CIVILES")*(UPPER(MAESTRO!$L$3:$L$1000)="CONFIRMADO")),ROWS($A$3:A152))),"")</f>
        <v/>
      </c>
      <c r="X152" s="18" t="str">
        <f ca="1">IFERROR(INDEX(MAESTRO!X:X,_xludf.AGGREGATE(15,6,ROW(MAESTRO!$B$3:$B$1000)/((MAESTRO!$B$3:$B$1000="CIVILES")*(UPPER(MAESTRO!$L$3:$L$1000)="CONFIRMADO")),ROWS($A$3:A152))),"")</f>
        <v/>
      </c>
    </row>
    <row r="153" spans="1:24" ht="22.05" customHeight="1">
      <c r="A153" s="10" t="str">
        <f ca="1">IFERROR(INDEX(MAESTRO!A:A,_xludf.AGGREGATE(15,6,ROW(MAESTRO!$B$3:$B$1000)/((MAESTRO!$B$3:$B$1000="CIVILES")*(UPPER(MAESTRO!$L$3:$L$1000)="CONFIRMADO")),ROWS($A$3:A153))),"")</f>
        <v/>
      </c>
      <c r="B153" s="10" t="str">
        <f ca="1">IFERROR(INDEX(MAESTRO!B:B,_xludf.AGGREGATE(15,6,ROW(MAESTRO!$B$3:$B$1000)/((MAESTRO!$B$3:$B$1000="CIVILES")*(UPPER(MAESTRO!$L$3:$L$1000)="CONFIRMADO")),ROWS($A$3:A153))),"")</f>
        <v/>
      </c>
      <c r="C153" s="10" t="str">
        <f ca="1">IFERROR(INDEX(MAESTRO!C:C,_xludf.AGGREGATE(15,6,ROW(MAESTRO!$B$3:$B$1000)/((MAESTRO!$B$3:$B$1000="CIVILES")*(UPPER(MAESTRO!$L$3:$L$1000)="CONFIRMADO")),ROWS($A$3:A153))),"")</f>
        <v/>
      </c>
      <c r="D153" s="10" t="str">
        <f ca="1">IFERROR(INDEX(MAESTRO!D:D,_xludf.AGGREGATE(15,6,ROW(MAESTRO!$B$3:$B$1000)/((MAESTRO!$B$3:$B$1000="CIVILES")*(UPPER(MAESTRO!$L$3:$L$1000)="CONFIRMADO")),ROWS($A$3:A153))),"")</f>
        <v/>
      </c>
      <c r="E153" s="10" t="str">
        <f ca="1">IFERROR(INDEX(MAESTRO!E:E,_xludf.AGGREGATE(15,6,ROW(MAESTRO!$B$3:$B$1000)/((MAESTRO!$B$3:$B$1000="CIVILES")*(UPPER(MAESTRO!$L$3:$L$1000)="CONFIRMADO")),ROWS($A$3:A153))),"")</f>
        <v/>
      </c>
      <c r="F153" s="10" t="str">
        <f ca="1">IFERROR(INDEX(MAESTRO!F:F,_xludf.AGGREGATE(15,6,ROW(MAESTRO!$B$3:$B$1000)/((MAESTRO!$B$3:$B$1000="CIVILES")*(UPPER(MAESTRO!$L$3:$L$1000)="CONFIRMADO")),ROWS($A$3:A153))),"")</f>
        <v/>
      </c>
      <c r="G153" s="10" t="str">
        <f ca="1">IFERROR(INDEX(MAESTRO!G:G,_xludf.AGGREGATE(15,6,ROW(MAESTRO!$B$3:$B$1000)/((MAESTRO!$B$3:$B$1000="CIVILES")*(UPPER(MAESTRO!$L$3:$L$1000)="CONFIRMADO")),ROWS($A$3:A153))),"")</f>
        <v/>
      </c>
      <c r="H153" s="10" t="str">
        <f ca="1">IFERROR(INDEX(MAESTRO!H:H,_xludf.AGGREGATE(15,6,ROW(MAESTRO!$B$3:$B$1000)/((MAESTRO!$B$3:$B$1000="CIVILES")*(UPPER(MAESTRO!$L$3:$L$1000)="CONFIRMADO")),ROWS($A$3:A153))),"")</f>
        <v/>
      </c>
      <c r="I153" s="10" t="str">
        <f ca="1">IFERROR(INDEX(MAESTRO!I:I,_xludf.AGGREGATE(15,6,ROW(MAESTRO!$B$3:$B$1000)/((MAESTRO!$B$3:$B$1000="CIVILES")*(UPPER(MAESTRO!$L$3:$L$1000)="CONFIRMADO")),ROWS($A$3:A153))),"")</f>
        <v/>
      </c>
      <c r="J153" s="10" t="str">
        <f ca="1">IFERROR(INDEX(MAESTRO!J:J,_xludf.AGGREGATE(15,6,ROW(MAESTRO!$B$3:$B$1000)/((MAESTRO!$B$3:$B$1000="CIVILES")*(UPPER(MAESTRO!$L$3:$L$1000)="CONFIRMADO")),ROWS($A$3:A153))),"")</f>
        <v/>
      </c>
      <c r="K153" s="10" t="str">
        <f ca="1">IFERROR(INDEX(MAESTRO!K:K,_xludf.AGGREGATE(15,6,ROW(MAESTRO!$B$3:$B$1000)/((MAESTRO!$B$3:$B$1000="CIVILES")*(UPPER(MAESTRO!$L$3:$L$1000)="CONFIRMADO")),ROWS($A$3:A153))),"")</f>
        <v/>
      </c>
      <c r="L153" s="10" t="str">
        <f ca="1">IFERROR(INDEX(MAESTRO!L:L,_xludf.AGGREGATE(15,6,ROW(MAESTRO!$B$3:$B$1000)/((MAESTRO!$B$3:$B$1000="CIVILES")*(UPPER(MAESTRO!$L$3:$L$1000)="CONFIRMADO")),ROWS($A$3:A153))),"")</f>
        <v/>
      </c>
      <c r="M153" s="10" t="str">
        <f ca="1">IFERROR(INDEX(MAESTRO!M:M,_xludf.AGGREGATE(15,6,ROW(MAESTRO!$B$3:$B$1000)/((MAESTRO!$B$3:$B$1000="CIVILES")*(UPPER(MAESTRO!$L$3:$L$1000)="CONFIRMADO")),ROWS($A$3:A153))),"")</f>
        <v/>
      </c>
      <c r="N153" s="10" t="str">
        <f ca="1">IFERROR(INDEX(MAESTRO!N:N,_xludf.AGGREGATE(15,6,ROW(MAESTRO!$B$3:$B$1000)/((MAESTRO!$B$3:$B$1000="CIVILES")*(UPPER(MAESTRO!$L$3:$L$1000)="CONFIRMADO")),ROWS($A$3:A153))),"")</f>
        <v/>
      </c>
      <c r="O153" s="10" t="str">
        <f ca="1">IFERROR(INDEX(MAESTRO!O:O,_xludf.AGGREGATE(15,6,ROW(MAESTRO!$B$3:$B$1000)/((MAESTRO!$B$3:$B$1000="CIVILES")*(UPPER(MAESTRO!$L$3:$L$1000)="CONFIRMADO")),ROWS($A$3:A153))),"")</f>
        <v/>
      </c>
      <c r="P153" s="10" t="str">
        <f ca="1">IFERROR(INDEX(MAESTRO!P:P,_xludf.AGGREGATE(15,6,ROW(MAESTRO!$B$3:$B$1000)/((MAESTRO!$B$3:$B$1000="CIVILES")*(UPPER(MAESTRO!$L$3:$L$1000)="CONFIRMADO")),ROWS($A$3:A153))),"")</f>
        <v/>
      </c>
      <c r="Q153" s="10" t="str">
        <f ca="1">IFERROR(INDEX(MAESTRO!Q:Q,_xludf.AGGREGATE(15,6,ROW(MAESTRO!$B$3:$B$1000)/((MAESTRO!$B$3:$B$1000="CIVILES")*(UPPER(MAESTRO!$L$3:$L$1000)="CONFIRMADO")),ROWS($A$3:A153))),"")</f>
        <v/>
      </c>
      <c r="R153" s="10" t="str">
        <f ca="1">IFERROR(INDEX(MAESTRO!R:R,_xludf.AGGREGATE(15,6,ROW(MAESTRO!$B$3:$B$1000)/((MAESTRO!$B$3:$B$1000="CIVILES")*(UPPER(MAESTRO!$L$3:$L$1000)="CONFIRMADO")),ROWS($A$3:A153))),"")</f>
        <v/>
      </c>
      <c r="S153" s="10" t="str">
        <f ca="1">IFERROR(INDEX(MAESTRO!S:S,_xludf.AGGREGATE(15,6,ROW(MAESTRO!$B$3:$B$1000)/((MAESTRO!$B$3:$B$1000="CIVILES")*(UPPER(MAESTRO!$L$3:$L$1000)="CONFIRMADO")),ROWS($A$3:A153))),"")</f>
        <v/>
      </c>
      <c r="T153" s="10" t="str">
        <f ca="1">IFERROR(INDEX(MAESTRO!T:T,_xludf.AGGREGATE(15,6,ROW(MAESTRO!$B$3:$B$1000)/((MAESTRO!$B$3:$B$1000="CIVILES")*(UPPER(MAESTRO!$L$3:$L$1000)="CONFIRMADO")),ROWS($A$3:A153))),"")</f>
        <v/>
      </c>
      <c r="U153" s="10" t="str">
        <f ca="1">IFERROR(INDEX(MAESTRO!U:U,_xludf.AGGREGATE(15,6,ROW(MAESTRO!$B$3:$B$1000)/((MAESTRO!$B$3:$B$1000="CIVILES")*(UPPER(MAESTRO!$L$3:$L$1000)="CONFIRMADO")),ROWS($A$3:A153))),"")</f>
        <v/>
      </c>
      <c r="V153" s="10" t="str">
        <f ca="1">IFERROR(INDEX(MAESTRO!V:V,_xludf.AGGREGATE(15,6,ROW(MAESTRO!$B$3:$B$1000)/((MAESTRO!$B$3:$B$1000="CIVILES")*(UPPER(MAESTRO!$L$3:$L$1000)="CONFIRMADO")),ROWS($A$3:A153))),"")</f>
        <v/>
      </c>
      <c r="W153" s="10" t="str">
        <f ca="1">IFERROR(INDEX(MAESTRO!W:W,_xludf.AGGREGATE(15,6,ROW(MAESTRO!$B$3:$B$1000)/((MAESTRO!$B$3:$B$1000="CIVILES")*(UPPER(MAESTRO!$L$3:$L$1000)="CONFIRMADO")),ROWS($A$3:A153))),"")</f>
        <v/>
      </c>
      <c r="X153" s="10" t="str">
        <f ca="1">IFERROR(INDEX(MAESTRO!X:X,_xludf.AGGREGATE(15,6,ROW(MAESTRO!$B$3:$B$1000)/((MAESTRO!$B$3:$B$1000="CIVILES")*(UPPER(MAESTRO!$L$3:$L$1000)="CONFIRMADO")),ROWS($A$3:A153))),"")</f>
        <v/>
      </c>
    </row>
    <row r="154" spans="1:24" ht="22.05" customHeight="1">
      <c r="A154" s="18" t="str">
        <f ca="1">IFERROR(INDEX(MAESTRO!A:A,_xludf.AGGREGATE(15,6,ROW(MAESTRO!$B$3:$B$1000)/((MAESTRO!$B$3:$B$1000="CIVILES")*(UPPER(MAESTRO!$L$3:$L$1000)="CONFIRMADO")),ROWS($A$3:A154))),"")</f>
        <v/>
      </c>
      <c r="B154" s="18" t="str">
        <f ca="1">IFERROR(INDEX(MAESTRO!B:B,_xludf.AGGREGATE(15,6,ROW(MAESTRO!$B$3:$B$1000)/((MAESTRO!$B$3:$B$1000="CIVILES")*(UPPER(MAESTRO!$L$3:$L$1000)="CONFIRMADO")),ROWS($A$3:A154))),"")</f>
        <v/>
      </c>
      <c r="C154" s="18" t="str">
        <f ca="1">IFERROR(INDEX(MAESTRO!C:C,_xludf.AGGREGATE(15,6,ROW(MAESTRO!$B$3:$B$1000)/((MAESTRO!$B$3:$B$1000="CIVILES")*(UPPER(MAESTRO!$L$3:$L$1000)="CONFIRMADO")),ROWS($A$3:A154))),"")</f>
        <v/>
      </c>
      <c r="D154" s="18" t="str">
        <f ca="1">IFERROR(INDEX(MAESTRO!D:D,_xludf.AGGREGATE(15,6,ROW(MAESTRO!$B$3:$B$1000)/((MAESTRO!$B$3:$B$1000="CIVILES")*(UPPER(MAESTRO!$L$3:$L$1000)="CONFIRMADO")),ROWS($A$3:A154))),"")</f>
        <v/>
      </c>
      <c r="E154" s="18" t="str">
        <f ca="1">IFERROR(INDEX(MAESTRO!E:E,_xludf.AGGREGATE(15,6,ROW(MAESTRO!$B$3:$B$1000)/((MAESTRO!$B$3:$B$1000="CIVILES")*(UPPER(MAESTRO!$L$3:$L$1000)="CONFIRMADO")),ROWS($A$3:A154))),"")</f>
        <v/>
      </c>
      <c r="F154" s="18" t="str">
        <f ca="1">IFERROR(INDEX(MAESTRO!F:F,_xludf.AGGREGATE(15,6,ROW(MAESTRO!$B$3:$B$1000)/((MAESTRO!$B$3:$B$1000="CIVILES")*(UPPER(MAESTRO!$L$3:$L$1000)="CONFIRMADO")),ROWS($A$3:A154))),"")</f>
        <v/>
      </c>
      <c r="G154" s="18" t="str">
        <f ca="1">IFERROR(INDEX(MAESTRO!G:G,_xludf.AGGREGATE(15,6,ROW(MAESTRO!$B$3:$B$1000)/((MAESTRO!$B$3:$B$1000="CIVILES")*(UPPER(MAESTRO!$L$3:$L$1000)="CONFIRMADO")),ROWS($A$3:A154))),"")</f>
        <v/>
      </c>
      <c r="H154" s="18" t="str">
        <f ca="1">IFERROR(INDEX(MAESTRO!H:H,_xludf.AGGREGATE(15,6,ROW(MAESTRO!$B$3:$B$1000)/((MAESTRO!$B$3:$B$1000="CIVILES")*(UPPER(MAESTRO!$L$3:$L$1000)="CONFIRMADO")),ROWS($A$3:A154))),"")</f>
        <v/>
      </c>
      <c r="I154" s="18" t="str">
        <f ca="1">IFERROR(INDEX(MAESTRO!I:I,_xludf.AGGREGATE(15,6,ROW(MAESTRO!$B$3:$B$1000)/((MAESTRO!$B$3:$B$1000="CIVILES")*(UPPER(MAESTRO!$L$3:$L$1000)="CONFIRMADO")),ROWS($A$3:A154))),"")</f>
        <v/>
      </c>
      <c r="J154" s="18" t="str">
        <f ca="1">IFERROR(INDEX(MAESTRO!J:J,_xludf.AGGREGATE(15,6,ROW(MAESTRO!$B$3:$B$1000)/((MAESTRO!$B$3:$B$1000="CIVILES")*(UPPER(MAESTRO!$L$3:$L$1000)="CONFIRMADO")),ROWS($A$3:A154))),"")</f>
        <v/>
      </c>
      <c r="K154" s="18" t="str">
        <f ca="1">IFERROR(INDEX(MAESTRO!K:K,_xludf.AGGREGATE(15,6,ROW(MAESTRO!$B$3:$B$1000)/((MAESTRO!$B$3:$B$1000="CIVILES")*(UPPER(MAESTRO!$L$3:$L$1000)="CONFIRMADO")),ROWS($A$3:A154))),"")</f>
        <v/>
      </c>
      <c r="L154" s="18" t="str">
        <f ca="1">IFERROR(INDEX(MAESTRO!L:L,_xludf.AGGREGATE(15,6,ROW(MAESTRO!$B$3:$B$1000)/((MAESTRO!$B$3:$B$1000="CIVILES")*(UPPER(MAESTRO!$L$3:$L$1000)="CONFIRMADO")),ROWS($A$3:A154))),"")</f>
        <v/>
      </c>
      <c r="M154" s="18" t="str">
        <f ca="1">IFERROR(INDEX(MAESTRO!M:M,_xludf.AGGREGATE(15,6,ROW(MAESTRO!$B$3:$B$1000)/((MAESTRO!$B$3:$B$1000="CIVILES")*(UPPER(MAESTRO!$L$3:$L$1000)="CONFIRMADO")),ROWS($A$3:A154))),"")</f>
        <v/>
      </c>
      <c r="N154" s="18" t="str">
        <f ca="1">IFERROR(INDEX(MAESTRO!N:N,_xludf.AGGREGATE(15,6,ROW(MAESTRO!$B$3:$B$1000)/((MAESTRO!$B$3:$B$1000="CIVILES")*(UPPER(MAESTRO!$L$3:$L$1000)="CONFIRMADO")),ROWS($A$3:A154))),"")</f>
        <v/>
      </c>
      <c r="O154" s="18" t="str">
        <f ca="1">IFERROR(INDEX(MAESTRO!O:O,_xludf.AGGREGATE(15,6,ROW(MAESTRO!$B$3:$B$1000)/((MAESTRO!$B$3:$B$1000="CIVILES")*(UPPER(MAESTRO!$L$3:$L$1000)="CONFIRMADO")),ROWS($A$3:A154))),"")</f>
        <v/>
      </c>
      <c r="P154" s="18" t="str">
        <f ca="1">IFERROR(INDEX(MAESTRO!P:P,_xludf.AGGREGATE(15,6,ROW(MAESTRO!$B$3:$B$1000)/((MAESTRO!$B$3:$B$1000="CIVILES")*(UPPER(MAESTRO!$L$3:$L$1000)="CONFIRMADO")),ROWS($A$3:A154))),"")</f>
        <v/>
      </c>
      <c r="Q154" s="18" t="str">
        <f ca="1">IFERROR(INDEX(MAESTRO!Q:Q,_xludf.AGGREGATE(15,6,ROW(MAESTRO!$B$3:$B$1000)/((MAESTRO!$B$3:$B$1000="CIVILES")*(UPPER(MAESTRO!$L$3:$L$1000)="CONFIRMADO")),ROWS($A$3:A154))),"")</f>
        <v/>
      </c>
      <c r="R154" s="18" t="str">
        <f ca="1">IFERROR(INDEX(MAESTRO!R:R,_xludf.AGGREGATE(15,6,ROW(MAESTRO!$B$3:$B$1000)/((MAESTRO!$B$3:$B$1000="CIVILES")*(UPPER(MAESTRO!$L$3:$L$1000)="CONFIRMADO")),ROWS($A$3:A154))),"")</f>
        <v/>
      </c>
      <c r="S154" s="18" t="str">
        <f ca="1">IFERROR(INDEX(MAESTRO!S:S,_xludf.AGGREGATE(15,6,ROW(MAESTRO!$B$3:$B$1000)/((MAESTRO!$B$3:$B$1000="CIVILES")*(UPPER(MAESTRO!$L$3:$L$1000)="CONFIRMADO")),ROWS($A$3:A154))),"")</f>
        <v/>
      </c>
      <c r="T154" s="18" t="str">
        <f ca="1">IFERROR(INDEX(MAESTRO!T:T,_xludf.AGGREGATE(15,6,ROW(MAESTRO!$B$3:$B$1000)/((MAESTRO!$B$3:$B$1000="CIVILES")*(UPPER(MAESTRO!$L$3:$L$1000)="CONFIRMADO")),ROWS($A$3:A154))),"")</f>
        <v/>
      </c>
      <c r="U154" s="18" t="str">
        <f ca="1">IFERROR(INDEX(MAESTRO!U:U,_xludf.AGGREGATE(15,6,ROW(MAESTRO!$B$3:$B$1000)/((MAESTRO!$B$3:$B$1000="CIVILES")*(UPPER(MAESTRO!$L$3:$L$1000)="CONFIRMADO")),ROWS($A$3:A154))),"")</f>
        <v/>
      </c>
      <c r="V154" s="18" t="str">
        <f ca="1">IFERROR(INDEX(MAESTRO!V:V,_xludf.AGGREGATE(15,6,ROW(MAESTRO!$B$3:$B$1000)/((MAESTRO!$B$3:$B$1000="CIVILES")*(UPPER(MAESTRO!$L$3:$L$1000)="CONFIRMADO")),ROWS($A$3:A154))),"")</f>
        <v/>
      </c>
      <c r="W154" s="18" t="str">
        <f ca="1">IFERROR(INDEX(MAESTRO!W:W,_xludf.AGGREGATE(15,6,ROW(MAESTRO!$B$3:$B$1000)/((MAESTRO!$B$3:$B$1000="CIVILES")*(UPPER(MAESTRO!$L$3:$L$1000)="CONFIRMADO")),ROWS($A$3:A154))),"")</f>
        <v/>
      </c>
      <c r="X154" s="18" t="str">
        <f ca="1">IFERROR(INDEX(MAESTRO!X:X,_xludf.AGGREGATE(15,6,ROW(MAESTRO!$B$3:$B$1000)/((MAESTRO!$B$3:$B$1000="CIVILES")*(UPPER(MAESTRO!$L$3:$L$1000)="CONFIRMADO")),ROWS($A$3:A154))),"")</f>
        <v/>
      </c>
    </row>
    <row r="155" spans="1:24" ht="22.05" customHeight="1">
      <c r="A155" s="10" t="str">
        <f ca="1">IFERROR(INDEX(MAESTRO!A:A,_xludf.AGGREGATE(15,6,ROW(MAESTRO!$B$3:$B$1000)/((MAESTRO!$B$3:$B$1000="CIVILES")*(UPPER(MAESTRO!$L$3:$L$1000)="CONFIRMADO")),ROWS($A$3:A155))),"")</f>
        <v/>
      </c>
      <c r="B155" s="10" t="str">
        <f ca="1">IFERROR(INDEX(MAESTRO!B:B,_xludf.AGGREGATE(15,6,ROW(MAESTRO!$B$3:$B$1000)/((MAESTRO!$B$3:$B$1000="CIVILES")*(UPPER(MAESTRO!$L$3:$L$1000)="CONFIRMADO")),ROWS($A$3:A155))),"")</f>
        <v/>
      </c>
      <c r="C155" s="10" t="str">
        <f ca="1">IFERROR(INDEX(MAESTRO!C:C,_xludf.AGGREGATE(15,6,ROW(MAESTRO!$B$3:$B$1000)/((MAESTRO!$B$3:$B$1000="CIVILES")*(UPPER(MAESTRO!$L$3:$L$1000)="CONFIRMADO")),ROWS($A$3:A155))),"")</f>
        <v/>
      </c>
      <c r="D155" s="10" t="str">
        <f ca="1">IFERROR(INDEX(MAESTRO!D:D,_xludf.AGGREGATE(15,6,ROW(MAESTRO!$B$3:$B$1000)/((MAESTRO!$B$3:$B$1000="CIVILES")*(UPPER(MAESTRO!$L$3:$L$1000)="CONFIRMADO")),ROWS($A$3:A155))),"")</f>
        <v/>
      </c>
      <c r="E155" s="10" t="str">
        <f ca="1">IFERROR(INDEX(MAESTRO!E:E,_xludf.AGGREGATE(15,6,ROW(MAESTRO!$B$3:$B$1000)/((MAESTRO!$B$3:$B$1000="CIVILES")*(UPPER(MAESTRO!$L$3:$L$1000)="CONFIRMADO")),ROWS($A$3:A155))),"")</f>
        <v/>
      </c>
      <c r="F155" s="10" t="str">
        <f ca="1">IFERROR(INDEX(MAESTRO!F:F,_xludf.AGGREGATE(15,6,ROW(MAESTRO!$B$3:$B$1000)/((MAESTRO!$B$3:$B$1000="CIVILES")*(UPPER(MAESTRO!$L$3:$L$1000)="CONFIRMADO")),ROWS($A$3:A155))),"")</f>
        <v/>
      </c>
      <c r="G155" s="10" t="str">
        <f ca="1">IFERROR(INDEX(MAESTRO!G:G,_xludf.AGGREGATE(15,6,ROW(MAESTRO!$B$3:$B$1000)/((MAESTRO!$B$3:$B$1000="CIVILES")*(UPPER(MAESTRO!$L$3:$L$1000)="CONFIRMADO")),ROWS($A$3:A155))),"")</f>
        <v/>
      </c>
      <c r="H155" s="10" t="str">
        <f ca="1">IFERROR(INDEX(MAESTRO!H:H,_xludf.AGGREGATE(15,6,ROW(MAESTRO!$B$3:$B$1000)/((MAESTRO!$B$3:$B$1000="CIVILES")*(UPPER(MAESTRO!$L$3:$L$1000)="CONFIRMADO")),ROWS($A$3:A155))),"")</f>
        <v/>
      </c>
      <c r="I155" s="10" t="str">
        <f ca="1">IFERROR(INDEX(MAESTRO!I:I,_xludf.AGGREGATE(15,6,ROW(MAESTRO!$B$3:$B$1000)/((MAESTRO!$B$3:$B$1000="CIVILES")*(UPPER(MAESTRO!$L$3:$L$1000)="CONFIRMADO")),ROWS($A$3:A155))),"")</f>
        <v/>
      </c>
      <c r="J155" s="10" t="str">
        <f ca="1">IFERROR(INDEX(MAESTRO!J:J,_xludf.AGGREGATE(15,6,ROW(MAESTRO!$B$3:$B$1000)/((MAESTRO!$B$3:$B$1000="CIVILES")*(UPPER(MAESTRO!$L$3:$L$1000)="CONFIRMADO")),ROWS($A$3:A155))),"")</f>
        <v/>
      </c>
      <c r="K155" s="10" t="str">
        <f ca="1">IFERROR(INDEX(MAESTRO!K:K,_xludf.AGGREGATE(15,6,ROW(MAESTRO!$B$3:$B$1000)/((MAESTRO!$B$3:$B$1000="CIVILES")*(UPPER(MAESTRO!$L$3:$L$1000)="CONFIRMADO")),ROWS($A$3:A155))),"")</f>
        <v/>
      </c>
      <c r="L155" s="10" t="str">
        <f ca="1">IFERROR(INDEX(MAESTRO!L:L,_xludf.AGGREGATE(15,6,ROW(MAESTRO!$B$3:$B$1000)/((MAESTRO!$B$3:$B$1000="CIVILES")*(UPPER(MAESTRO!$L$3:$L$1000)="CONFIRMADO")),ROWS($A$3:A155))),"")</f>
        <v/>
      </c>
      <c r="M155" s="10" t="str">
        <f ca="1">IFERROR(INDEX(MAESTRO!M:M,_xludf.AGGREGATE(15,6,ROW(MAESTRO!$B$3:$B$1000)/((MAESTRO!$B$3:$B$1000="CIVILES")*(UPPER(MAESTRO!$L$3:$L$1000)="CONFIRMADO")),ROWS($A$3:A155))),"")</f>
        <v/>
      </c>
      <c r="N155" s="10" t="str">
        <f ca="1">IFERROR(INDEX(MAESTRO!N:N,_xludf.AGGREGATE(15,6,ROW(MAESTRO!$B$3:$B$1000)/((MAESTRO!$B$3:$B$1000="CIVILES")*(UPPER(MAESTRO!$L$3:$L$1000)="CONFIRMADO")),ROWS($A$3:A155))),"")</f>
        <v/>
      </c>
      <c r="O155" s="10" t="str">
        <f ca="1">IFERROR(INDEX(MAESTRO!O:O,_xludf.AGGREGATE(15,6,ROW(MAESTRO!$B$3:$B$1000)/((MAESTRO!$B$3:$B$1000="CIVILES")*(UPPER(MAESTRO!$L$3:$L$1000)="CONFIRMADO")),ROWS($A$3:A155))),"")</f>
        <v/>
      </c>
      <c r="P155" s="10" t="str">
        <f ca="1">IFERROR(INDEX(MAESTRO!P:P,_xludf.AGGREGATE(15,6,ROW(MAESTRO!$B$3:$B$1000)/((MAESTRO!$B$3:$B$1000="CIVILES")*(UPPER(MAESTRO!$L$3:$L$1000)="CONFIRMADO")),ROWS($A$3:A155))),"")</f>
        <v/>
      </c>
      <c r="Q155" s="10" t="str">
        <f ca="1">IFERROR(INDEX(MAESTRO!Q:Q,_xludf.AGGREGATE(15,6,ROW(MAESTRO!$B$3:$B$1000)/((MAESTRO!$B$3:$B$1000="CIVILES")*(UPPER(MAESTRO!$L$3:$L$1000)="CONFIRMADO")),ROWS($A$3:A155))),"")</f>
        <v/>
      </c>
      <c r="R155" s="10" t="str">
        <f ca="1">IFERROR(INDEX(MAESTRO!R:R,_xludf.AGGREGATE(15,6,ROW(MAESTRO!$B$3:$B$1000)/((MAESTRO!$B$3:$B$1000="CIVILES")*(UPPER(MAESTRO!$L$3:$L$1000)="CONFIRMADO")),ROWS($A$3:A155))),"")</f>
        <v/>
      </c>
      <c r="S155" s="10" t="str">
        <f ca="1">IFERROR(INDEX(MAESTRO!S:S,_xludf.AGGREGATE(15,6,ROW(MAESTRO!$B$3:$B$1000)/((MAESTRO!$B$3:$B$1000="CIVILES")*(UPPER(MAESTRO!$L$3:$L$1000)="CONFIRMADO")),ROWS($A$3:A155))),"")</f>
        <v/>
      </c>
      <c r="T155" s="10" t="str">
        <f ca="1">IFERROR(INDEX(MAESTRO!T:T,_xludf.AGGREGATE(15,6,ROW(MAESTRO!$B$3:$B$1000)/((MAESTRO!$B$3:$B$1000="CIVILES")*(UPPER(MAESTRO!$L$3:$L$1000)="CONFIRMADO")),ROWS($A$3:A155))),"")</f>
        <v/>
      </c>
      <c r="U155" s="10" t="str">
        <f ca="1">IFERROR(INDEX(MAESTRO!U:U,_xludf.AGGREGATE(15,6,ROW(MAESTRO!$B$3:$B$1000)/((MAESTRO!$B$3:$B$1000="CIVILES")*(UPPER(MAESTRO!$L$3:$L$1000)="CONFIRMADO")),ROWS($A$3:A155))),"")</f>
        <v/>
      </c>
      <c r="V155" s="10" t="str">
        <f ca="1">IFERROR(INDEX(MAESTRO!V:V,_xludf.AGGREGATE(15,6,ROW(MAESTRO!$B$3:$B$1000)/((MAESTRO!$B$3:$B$1000="CIVILES")*(UPPER(MAESTRO!$L$3:$L$1000)="CONFIRMADO")),ROWS($A$3:A155))),"")</f>
        <v/>
      </c>
      <c r="W155" s="10" t="str">
        <f ca="1">IFERROR(INDEX(MAESTRO!W:W,_xludf.AGGREGATE(15,6,ROW(MAESTRO!$B$3:$B$1000)/((MAESTRO!$B$3:$B$1000="CIVILES")*(UPPER(MAESTRO!$L$3:$L$1000)="CONFIRMADO")),ROWS($A$3:A155))),"")</f>
        <v/>
      </c>
      <c r="X155" s="10" t="str">
        <f ca="1">IFERROR(INDEX(MAESTRO!X:X,_xludf.AGGREGATE(15,6,ROW(MAESTRO!$B$3:$B$1000)/((MAESTRO!$B$3:$B$1000="CIVILES")*(UPPER(MAESTRO!$L$3:$L$1000)="CONFIRMADO")),ROWS($A$3:A155))),"")</f>
        <v/>
      </c>
    </row>
    <row r="156" spans="1:24" ht="22.05" customHeight="1">
      <c r="A156" s="18" t="str">
        <f ca="1">IFERROR(INDEX(MAESTRO!A:A,_xludf.AGGREGATE(15,6,ROW(MAESTRO!$B$3:$B$1000)/((MAESTRO!$B$3:$B$1000="CIVILES")*(UPPER(MAESTRO!$L$3:$L$1000)="CONFIRMADO")),ROWS($A$3:A156))),"")</f>
        <v/>
      </c>
      <c r="B156" s="18" t="str">
        <f ca="1">IFERROR(INDEX(MAESTRO!B:B,_xludf.AGGREGATE(15,6,ROW(MAESTRO!$B$3:$B$1000)/((MAESTRO!$B$3:$B$1000="CIVILES")*(UPPER(MAESTRO!$L$3:$L$1000)="CONFIRMADO")),ROWS($A$3:A156))),"")</f>
        <v/>
      </c>
      <c r="C156" s="18" t="str">
        <f ca="1">IFERROR(INDEX(MAESTRO!C:C,_xludf.AGGREGATE(15,6,ROW(MAESTRO!$B$3:$B$1000)/((MAESTRO!$B$3:$B$1000="CIVILES")*(UPPER(MAESTRO!$L$3:$L$1000)="CONFIRMADO")),ROWS($A$3:A156))),"")</f>
        <v/>
      </c>
      <c r="D156" s="18" t="str">
        <f ca="1">IFERROR(INDEX(MAESTRO!D:D,_xludf.AGGREGATE(15,6,ROW(MAESTRO!$B$3:$B$1000)/((MAESTRO!$B$3:$B$1000="CIVILES")*(UPPER(MAESTRO!$L$3:$L$1000)="CONFIRMADO")),ROWS($A$3:A156))),"")</f>
        <v/>
      </c>
      <c r="E156" s="18" t="str">
        <f ca="1">IFERROR(INDEX(MAESTRO!E:E,_xludf.AGGREGATE(15,6,ROW(MAESTRO!$B$3:$B$1000)/((MAESTRO!$B$3:$B$1000="CIVILES")*(UPPER(MAESTRO!$L$3:$L$1000)="CONFIRMADO")),ROWS($A$3:A156))),"")</f>
        <v/>
      </c>
      <c r="F156" s="18" t="str">
        <f ca="1">IFERROR(INDEX(MAESTRO!F:F,_xludf.AGGREGATE(15,6,ROW(MAESTRO!$B$3:$B$1000)/((MAESTRO!$B$3:$B$1000="CIVILES")*(UPPER(MAESTRO!$L$3:$L$1000)="CONFIRMADO")),ROWS($A$3:A156))),"")</f>
        <v/>
      </c>
      <c r="G156" s="18" t="str">
        <f ca="1">IFERROR(INDEX(MAESTRO!G:G,_xludf.AGGREGATE(15,6,ROW(MAESTRO!$B$3:$B$1000)/((MAESTRO!$B$3:$B$1000="CIVILES")*(UPPER(MAESTRO!$L$3:$L$1000)="CONFIRMADO")),ROWS($A$3:A156))),"")</f>
        <v/>
      </c>
      <c r="H156" s="18" t="str">
        <f ca="1">IFERROR(INDEX(MAESTRO!H:H,_xludf.AGGREGATE(15,6,ROW(MAESTRO!$B$3:$B$1000)/((MAESTRO!$B$3:$B$1000="CIVILES")*(UPPER(MAESTRO!$L$3:$L$1000)="CONFIRMADO")),ROWS($A$3:A156))),"")</f>
        <v/>
      </c>
      <c r="I156" s="18" t="str">
        <f ca="1">IFERROR(INDEX(MAESTRO!I:I,_xludf.AGGREGATE(15,6,ROW(MAESTRO!$B$3:$B$1000)/((MAESTRO!$B$3:$B$1000="CIVILES")*(UPPER(MAESTRO!$L$3:$L$1000)="CONFIRMADO")),ROWS($A$3:A156))),"")</f>
        <v/>
      </c>
      <c r="J156" s="18" t="str">
        <f ca="1">IFERROR(INDEX(MAESTRO!J:J,_xludf.AGGREGATE(15,6,ROW(MAESTRO!$B$3:$B$1000)/((MAESTRO!$B$3:$B$1000="CIVILES")*(UPPER(MAESTRO!$L$3:$L$1000)="CONFIRMADO")),ROWS($A$3:A156))),"")</f>
        <v/>
      </c>
      <c r="K156" s="18" t="str">
        <f ca="1">IFERROR(INDEX(MAESTRO!K:K,_xludf.AGGREGATE(15,6,ROW(MAESTRO!$B$3:$B$1000)/((MAESTRO!$B$3:$B$1000="CIVILES")*(UPPER(MAESTRO!$L$3:$L$1000)="CONFIRMADO")),ROWS($A$3:A156))),"")</f>
        <v/>
      </c>
      <c r="L156" s="18" t="str">
        <f ca="1">IFERROR(INDEX(MAESTRO!L:L,_xludf.AGGREGATE(15,6,ROW(MAESTRO!$B$3:$B$1000)/((MAESTRO!$B$3:$B$1000="CIVILES")*(UPPER(MAESTRO!$L$3:$L$1000)="CONFIRMADO")),ROWS($A$3:A156))),"")</f>
        <v/>
      </c>
      <c r="M156" s="18" t="str">
        <f ca="1">IFERROR(INDEX(MAESTRO!M:M,_xludf.AGGREGATE(15,6,ROW(MAESTRO!$B$3:$B$1000)/((MAESTRO!$B$3:$B$1000="CIVILES")*(UPPER(MAESTRO!$L$3:$L$1000)="CONFIRMADO")),ROWS($A$3:A156))),"")</f>
        <v/>
      </c>
      <c r="N156" s="18" t="str">
        <f ca="1">IFERROR(INDEX(MAESTRO!N:N,_xludf.AGGREGATE(15,6,ROW(MAESTRO!$B$3:$B$1000)/((MAESTRO!$B$3:$B$1000="CIVILES")*(UPPER(MAESTRO!$L$3:$L$1000)="CONFIRMADO")),ROWS($A$3:A156))),"")</f>
        <v/>
      </c>
      <c r="O156" s="18" t="str">
        <f ca="1">IFERROR(INDEX(MAESTRO!O:O,_xludf.AGGREGATE(15,6,ROW(MAESTRO!$B$3:$B$1000)/((MAESTRO!$B$3:$B$1000="CIVILES")*(UPPER(MAESTRO!$L$3:$L$1000)="CONFIRMADO")),ROWS($A$3:A156))),"")</f>
        <v/>
      </c>
      <c r="P156" s="18" t="str">
        <f ca="1">IFERROR(INDEX(MAESTRO!P:P,_xludf.AGGREGATE(15,6,ROW(MAESTRO!$B$3:$B$1000)/((MAESTRO!$B$3:$B$1000="CIVILES")*(UPPER(MAESTRO!$L$3:$L$1000)="CONFIRMADO")),ROWS($A$3:A156))),"")</f>
        <v/>
      </c>
      <c r="Q156" s="18" t="str">
        <f ca="1">IFERROR(INDEX(MAESTRO!Q:Q,_xludf.AGGREGATE(15,6,ROW(MAESTRO!$B$3:$B$1000)/((MAESTRO!$B$3:$B$1000="CIVILES")*(UPPER(MAESTRO!$L$3:$L$1000)="CONFIRMADO")),ROWS($A$3:A156))),"")</f>
        <v/>
      </c>
      <c r="R156" s="18" t="str">
        <f ca="1">IFERROR(INDEX(MAESTRO!R:R,_xludf.AGGREGATE(15,6,ROW(MAESTRO!$B$3:$B$1000)/((MAESTRO!$B$3:$B$1000="CIVILES")*(UPPER(MAESTRO!$L$3:$L$1000)="CONFIRMADO")),ROWS($A$3:A156))),"")</f>
        <v/>
      </c>
      <c r="S156" s="18" t="str">
        <f ca="1">IFERROR(INDEX(MAESTRO!S:S,_xludf.AGGREGATE(15,6,ROW(MAESTRO!$B$3:$B$1000)/((MAESTRO!$B$3:$B$1000="CIVILES")*(UPPER(MAESTRO!$L$3:$L$1000)="CONFIRMADO")),ROWS($A$3:A156))),"")</f>
        <v/>
      </c>
      <c r="T156" s="18" t="str">
        <f ca="1">IFERROR(INDEX(MAESTRO!T:T,_xludf.AGGREGATE(15,6,ROW(MAESTRO!$B$3:$B$1000)/((MAESTRO!$B$3:$B$1000="CIVILES")*(UPPER(MAESTRO!$L$3:$L$1000)="CONFIRMADO")),ROWS($A$3:A156))),"")</f>
        <v/>
      </c>
      <c r="U156" s="18" t="str">
        <f ca="1">IFERROR(INDEX(MAESTRO!U:U,_xludf.AGGREGATE(15,6,ROW(MAESTRO!$B$3:$B$1000)/((MAESTRO!$B$3:$B$1000="CIVILES")*(UPPER(MAESTRO!$L$3:$L$1000)="CONFIRMADO")),ROWS($A$3:A156))),"")</f>
        <v/>
      </c>
      <c r="V156" s="18" t="str">
        <f ca="1">IFERROR(INDEX(MAESTRO!V:V,_xludf.AGGREGATE(15,6,ROW(MAESTRO!$B$3:$B$1000)/((MAESTRO!$B$3:$B$1000="CIVILES")*(UPPER(MAESTRO!$L$3:$L$1000)="CONFIRMADO")),ROWS($A$3:A156))),"")</f>
        <v/>
      </c>
      <c r="W156" s="18" t="str">
        <f ca="1">IFERROR(INDEX(MAESTRO!W:W,_xludf.AGGREGATE(15,6,ROW(MAESTRO!$B$3:$B$1000)/((MAESTRO!$B$3:$B$1000="CIVILES")*(UPPER(MAESTRO!$L$3:$L$1000)="CONFIRMADO")),ROWS($A$3:A156))),"")</f>
        <v/>
      </c>
      <c r="X156" s="18" t="str">
        <f ca="1">IFERROR(INDEX(MAESTRO!X:X,_xludf.AGGREGATE(15,6,ROW(MAESTRO!$B$3:$B$1000)/((MAESTRO!$B$3:$B$1000="CIVILES")*(UPPER(MAESTRO!$L$3:$L$1000)="CONFIRMADO")),ROWS($A$3:A156))),"")</f>
        <v/>
      </c>
    </row>
    <row r="157" spans="1:24" ht="22.05" customHeight="1">
      <c r="A157" s="10" t="str">
        <f ca="1">IFERROR(INDEX(MAESTRO!A:A,_xludf.AGGREGATE(15,6,ROW(MAESTRO!$B$3:$B$1000)/((MAESTRO!$B$3:$B$1000="CIVILES")*(UPPER(MAESTRO!$L$3:$L$1000)="CONFIRMADO")),ROWS($A$3:A157))),"")</f>
        <v/>
      </c>
      <c r="B157" s="10" t="str">
        <f ca="1">IFERROR(INDEX(MAESTRO!B:B,_xludf.AGGREGATE(15,6,ROW(MAESTRO!$B$3:$B$1000)/((MAESTRO!$B$3:$B$1000="CIVILES")*(UPPER(MAESTRO!$L$3:$L$1000)="CONFIRMADO")),ROWS($A$3:A157))),"")</f>
        <v/>
      </c>
      <c r="C157" s="10" t="str">
        <f ca="1">IFERROR(INDEX(MAESTRO!C:C,_xludf.AGGREGATE(15,6,ROW(MAESTRO!$B$3:$B$1000)/((MAESTRO!$B$3:$B$1000="CIVILES")*(UPPER(MAESTRO!$L$3:$L$1000)="CONFIRMADO")),ROWS($A$3:A157))),"")</f>
        <v/>
      </c>
      <c r="D157" s="10" t="str">
        <f ca="1">IFERROR(INDEX(MAESTRO!D:D,_xludf.AGGREGATE(15,6,ROW(MAESTRO!$B$3:$B$1000)/((MAESTRO!$B$3:$B$1000="CIVILES")*(UPPER(MAESTRO!$L$3:$L$1000)="CONFIRMADO")),ROWS($A$3:A157))),"")</f>
        <v/>
      </c>
      <c r="E157" s="10" t="str">
        <f ca="1">IFERROR(INDEX(MAESTRO!E:E,_xludf.AGGREGATE(15,6,ROW(MAESTRO!$B$3:$B$1000)/((MAESTRO!$B$3:$B$1000="CIVILES")*(UPPER(MAESTRO!$L$3:$L$1000)="CONFIRMADO")),ROWS($A$3:A157))),"")</f>
        <v/>
      </c>
      <c r="F157" s="10" t="str">
        <f ca="1">IFERROR(INDEX(MAESTRO!F:F,_xludf.AGGREGATE(15,6,ROW(MAESTRO!$B$3:$B$1000)/((MAESTRO!$B$3:$B$1000="CIVILES")*(UPPER(MAESTRO!$L$3:$L$1000)="CONFIRMADO")),ROWS($A$3:A157))),"")</f>
        <v/>
      </c>
      <c r="G157" s="10" t="str">
        <f ca="1">IFERROR(INDEX(MAESTRO!G:G,_xludf.AGGREGATE(15,6,ROW(MAESTRO!$B$3:$B$1000)/((MAESTRO!$B$3:$B$1000="CIVILES")*(UPPER(MAESTRO!$L$3:$L$1000)="CONFIRMADO")),ROWS($A$3:A157))),"")</f>
        <v/>
      </c>
      <c r="H157" s="10" t="str">
        <f ca="1">IFERROR(INDEX(MAESTRO!H:H,_xludf.AGGREGATE(15,6,ROW(MAESTRO!$B$3:$B$1000)/((MAESTRO!$B$3:$B$1000="CIVILES")*(UPPER(MAESTRO!$L$3:$L$1000)="CONFIRMADO")),ROWS($A$3:A157))),"")</f>
        <v/>
      </c>
      <c r="I157" s="10" t="str">
        <f ca="1">IFERROR(INDEX(MAESTRO!I:I,_xludf.AGGREGATE(15,6,ROW(MAESTRO!$B$3:$B$1000)/((MAESTRO!$B$3:$B$1000="CIVILES")*(UPPER(MAESTRO!$L$3:$L$1000)="CONFIRMADO")),ROWS($A$3:A157))),"")</f>
        <v/>
      </c>
      <c r="J157" s="10" t="str">
        <f ca="1">IFERROR(INDEX(MAESTRO!J:J,_xludf.AGGREGATE(15,6,ROW(MAESTRO!$B$3:$B$1000)/((MAESTRO!$B$3:$B$1000="CIVILES")*(UPPER(MAESTRO!$L$3:$L$1000)="CONFIRMADO")),ROWS($A$3:A157))),"")</f>
        <v/>
      </c>
      <c r="K157" s="10" t="str">
        <f ca="1">IFERROR(INDEX(MAESTRO!K:K,_xludf.AGGREGATE(15,6,ROW(MAESTRO!$B$3:$B$1000)/((MAESTRO!$B$3:$B$1000="CIVILES")*(UPPER(MAESTRO!$L$3:$L$1000)="CONFIRMADO")),ROWS($A$3:A157))),"")</f>
        <v/>
      </c>
      <c r="L157" s="10" t="str">
        <f ca="1">IFERROR(INDEX(MAESTRO!L:L,_xludf.AGGREGATE(15,6,ROW(MAESTRO!$B$3:$B$1000)/((MAESTRO!$B$3:$B$1000="CIVILES")*(UPPER(MAESTRO!$L$3:$L$1000)="CONFIRMADO")),ROWS($A$3:A157))),"")</f>
        <v/>
      </c>
      <c r="M157" s="10" t="str">
        <f ca="1">IFERROR(INDEX(MAESTRO!M:M,_xludf.AGGREGATE(15,6,ROW(MAESTRO!$B$3:$B$1000)/((MAESTRO!$B$3:$B$1000="CIVILES")*(UPPER(MAESTRO!$L$3:$L$1000)="CONFIRMADO")),ROWS($A$3:A157))),"")</f>
        <v/>
      </c>
      <c r="N157" s="10" t="str">
        <f ca="1">IFERROR(INDEX(MAESTRO!N:N,_xludf.AGGREGATE(15,6,ROW(MAESTRO!$B$3:$B$1000)/((MAESTRO!$B$3:$B$1000="CIVILES")*(UPPER(MAESTRO!$L$3:$L$1000)="CONFIRMADO")),ROWS($A$3:A157))),"")</f>
        <v/>
      </c>
      <c r="O157" s="10" t="str">
        <f ca="1">IFERROR(INDEX(MAESTRO!O:O,_xludf.AGGREGATE(15,6,ROW(MAESTRO!$B$3:$B$1000)/((MAESTRO!$B$3:$B$1000="CIVILES")*(UPPER(MAESTRO!$L$3:$L$1000)="CONFIRMADO")),ROWS($A$3:A157))),"")</f>
        <v/>
      </c>
      <c r="P157" s="10" t="str">
        <f ca="1">IFERROR(INDEX(MAESTRO!P:P,_xludf.AGGREGATE(15,6,ROW(MAESTRO!$B$3:$B$1000)/((MAESTRO!$B$3:$B$1000="CIVILES")*(UPPER(MAESTRO!$L$3:$L$1000)="CONFIRMADO")),ROWS($A$3:A157))),"")</f>
        <v/>
      </c>
      <c r="Q157" s="10" t="str">
        <f ca="1">IFERROR(INDEX(MAESTRO!Q:Q,_xludf.AGGREGATE(15,6,ROW(MAESTRO!$B$3:$B$1000)/((MAESTRO!$B$3:$B$1000="CIVILES")*(UPPER(MAESTRO!$L$3:$L$1000)="CONFIRMADO")),ROWS($A$3:A157))),"")</f>
        <v/>
      </c>
      <c r="R157" s="10" t="str">
        <f ca="1">IFERROR(INDEX(MAESTRO!R:R,_xludf.AGGREGATE(15,6,ROW(MAESTRO!$B$3:$B$1000)/((MAESTRO!$B$3:$B$1000="CIVILES")*(UPPER(MAESTRO!$L$3:$L$1000)="CONFIRMADO")),ROWS($A$3:A157))),"")</f>
        <v/>
      </c>
      <c r="S157" s="10" t="str">
        <f ca="1">IFERROR(INDEX(MAESTRO!S:S,_xludf.AGGREGATE(15,6,ROW(MAESTRO!$B$3:$B$1000)/((MAESTRO!$B$3:$B$1000="CIVILES")*(UPPER(MAESTRO!$L$3:$L$1000)="CONFIRMADO")),ROWS($A$3:A157))),"")</f>
        <v/>
      </c>
      <c r="T157" s="10" t="str">
        <f ca="1">IFERROR(INDEX(MAESTRO!T:T,_xludf.AGGREGATE(15,6,ROW(MAESTRO!$B$3:$B$1000)/((MAESTRO!$B$3:$B$1000="CIVILES")*(UPPER(MAESTRO!$L$3:$L$1000)="CONFIRMADO")),ROWS($A$3:A157))),"")</f>
        <v/>
      </c>
      <c r="U157" s="10" t="str">
        <f ca="1">IFERROR(INDEX(MAESTRO!U:U,_xludf.AGGREGATE(15,6,ROW(MAESTRO!$B$3:$B$1000)/((MAESTRO!$B$3:$B$1000="CIVILES")*(UPPER(MAESTRO!$L$3:$L$1000)="CONFIRMADO")),ROWS($A$3:A157))),"")</f>
        <v/>
      </c>
      <c r="V157" s="10" t="str">
        <f ca="1">IFERROR(INDEX(MAESTRO!V:V,_xludf.AGGREGATE(15,6,ROW(MAESTRO!$B$3:$B$1000)/((MAESTRO!$B$3:$B$1000="CIVILES")*(UPPER(MAESTRO!$L$3:$L$1000)="CONFIRMADO")),ROWS($A$3:A157))),"")</f>
        <v/>
      </c>
      <c r="W157" s="10" t="str">
        <f ca="1">IFERROR(INDEX(MAESTRO!W:W,_xludf.AGGREGATE(15,6,ROW(MAESTRO!$B$3:$B$1000)/((MAESTRO!$B$3:$B$1000="CIVILES")*(UPPER(MAESTRO!$L$3:$L$1000)="CONFIRMADO")),ROWS($A$3:A157))),"")</f>
        <v/>
      </c>
      <c r="X157" s="10" t="str">
        <f ca="1">IFERROR(INDEX(MAESTRO!X:X,_xludf.AGGREGATE(15,6,ROW(MAESTRO!$B$3:$B$1000)/((MAESTRO!$B$3:$B$1000="CIVILES")*(UPPER(MAESTRO!$L$3:$L$1000)="CONFIRMADO")),ROWS($A$3:A157))),"")</f>
        <v/>
      </c>
    </row>
    <row r="158" spans="1:24" ht="22.05" customHeight="1">
      <c r="A158" s="18" t="str">
        <f ca="1">IFERROR(INDEX(MAESTRO!A:A,_xludf.AGGREGATE(15,6,ROW(MAESTRO!$B$3:$B$1000)/((MAESTRO!$B$3:$B$1000="CIVILES")*(UPPER(MAESTRO!$L$3:$L$1000)="CONFIRMADO")),ROWS($A$3:A158))),"")</f>
        <v/>
      </c>
      <c r="B158" s="18" t="str">
        <f ca="1">IFERROR(INDEX(MAESTRO!B:B,_xludf.AGGREGATE(15,6,ROW(MAESTRO!$B$3:$B$1000)/((MAESTRO!$B$3:$B$1000="CIVILES")*(UPPER(MAESTRO!$L$3:$L$1000)="CONFIRMADO")),ROWS($A$3:A158))),"")</f>
        <v/>
      </c>
      <c r="C158" s="18" t="str">
        <f ca="1">IFERROR(INDEX(MAESTRO!C:C,_xludf.AGGREGATE(15,6,ROW(MAESTRO!$B$3:$B$1000)/((MAESTRO!$B$3:$B$1000="CIVILES")*(UPPER(MAESTRO!$L$3:$L$1000)="CONFIRMADO")),ROWS($A$3:A158))),"")</f>
        <v/>
      </c>
      <c r="D158" s="18" t="str">
        <f ca="1">IFERROR(INDEX(MAESTRO!D:D,_xludf.AGGREGATE(15,6,ROW(MAESTRO!$B$3:$B$1000)/((MAESTRO!$B$3:$B$1000="CIVILES")*(UPPER(MAESTRO!$L$3:$L$1000)="CONFIRMADO")),ROWS($A$3:A158))),"")</f>
        <v/>
      </c>
      <c r="E158" s="18" t="str">
        <f ca="1">IFERROR(INDEX(MAESTRO!E:E,_xludf.AGGREGATE(15,6,ROW(MAESTRO!$B$3:$B$1000)/((MAESTRO!$B$3:$B$1000="CIVILES")*(UPPER(MAESTRO!$L$3:$L$1000)="CONFIRMADO")),ROWS($A$3:A158))),"")</f>
        <v/>
      </c>
      <c r="F158" s="18" t="str">
        <f ca="1">IFERROR(INDEX(MAESTRO!F:F,_xludf.AGGREGATE(15,6,ROW(MAESTRO!$B$3:$B$1000)/((MAESTRO!$B$3:$B$1000="CIVILES")*(UPPER(MAESTRO!$L$3:$L$1000)="CONFIRMADO")),ROWS($A$3:A158))),"")</f>
        <v/>
      </c>
      <c r="G158" s="18" t="str">
        <f ca="1">IFERROR(INDEX(MAESTRO!G:G,_xludf.AGGREGATE(15,6,ROW(MAESTRO!$B$3:$B$1000)/((MAESTRO!$B$3:$B$1000="CIVILES")*(UPPER(MAESTRO!$L$3:$L$1000)="CONFIRMADO")),ROWS($A$3:A158))),"")</f>
        <v/>
      </c>
      <c r="H158" s="18" t="str">
        <f ca="1">IFERROR(INDEX(MAESTRO!H:H,_xludf.AGGREGATE(15,6,ROW(MAESTRO!$B$3:$B$1000)/((MAESTRO!$B$3:$B$1000="CIVILES")*(UPPER(MAESTRO!$L$3:$L$1000)="CONFIRMADO")),ROWS($A$3:A158))),"")</f>
        <v/>
      </c>
      <c r="I158" s="18" t="str">
        <f ca="1">IFERROR(INDEX(MAESTRO!I:I,_xludf.AGGREGATE(15,6,ROW(MAESTRO!$B$3:$B$1000)/((MAESTRO!$B$3:$B$1000="CIVILES")*(UPPER(MAESTRO!$L$3:$L$1000)="CONFIRMADO")),ROWS($A$3:A158))),"")</f>
        <v/>
      </c>
      <c r="J158" s="18" t="str">
        <f ca="1">IFERROR(INDEX(MAESTRO!J:J,_xludf.AGGREGATE(15,6,ROW(MAESTRO!$B$3:$B$1000)/((MAESTRO!$B$3:$B$1000="CIVILES")*(UPPER(MAESTRO!$L$3:$L$1000)="CONFIRMADO")),ROWS($A$3:A158))),"")</f>
        <v/>
      </c>
      <c r="K158" s="18" t="str">
        <f ca="1">IFERROR(INDEX(MAESTRO!K:K,_xludf.AGGREGATE(15,6,ROW(MAESTRO!$B$3:$B$1000)/((MAESTRO!$B$3:$B$1000="CIVILES")*(UPPER(MAESTRO!$L$3:$L$1000)="CONFIRMADO")),ROWS($A$3:A158))),"")</f>
        <v/>
      </c>
      <c r="L158" s="18" t="str">
        <f ca="1">IFERROR(INDEX(MAESTRO!L:L,_xludf.AGGREGATE(15,6,ROW(MAESTRO!$B$3:$B$1000)/((MAESTRO!$B$3:$B$1000="CIVILES")*(UPPER(MAESTRO!$L$3:$L$1000)="CONFIRMADO")),ROWS($A$3:A158))),"")</f>
        <v/>
      </c>
      <c r="M158" s="18" t="str">
        <f ca="1">IFERROR(INDEX(MAESTRO!M:M,_xludf.AGGREGATE(15,6,ROW(MAESTRO!$B$3:$B$1000)/((MAESTRO!$B$3:$B$1000="CIVILES")*(UPPER(MAESTRO!$L$3:$L$1000)="CONFIRMADO")),ROWS($A$3:A158))),"")</f>
        <v/>
      </c>
      <c r="N158" s="18" t="str">
        <f ca="1">IFERROR(INDEX(MAESTRO!N:N,_xludf.AGGREGATE(15,6,ROW(MAESTRO!$B$3:$B$1000)/((MAESTRO!$B$3:$B$1000="CIVILES")*(UPPER(MAESTRO!$L$3:$L$1000)="CONFIRMADO")),ROWS($A$3:A158))),"")</f>
        <v/>
      </c>
      <c r="O158" s="18" t="str">
        <f ca="1">IFERROR(INDEX(MAESTRO!O:O,_xludf.AGGREGATE(15,6,ROW(MAESTRO!$B$3:$B$1000)/((MAESTRO!$B$3:$B$1000="CIVILES")*(UPPER(MAESTRO!$L$3:$L$1000)="CONFIRMADO")),ROWS($A$3:A158))),"")</f>
        <v/>
      </c>
      <c r="P158" s="18" t="str">
        <f ca="1">IFERROR(INDEX(MAESTRO!P:P,_xludf.AGGREGATE(15,6,ROW(MAESTRO!$B$3:$B$1000)/((MAESTRO!$B$3:$B$1000="CIVILES")*(UPPER(MAESTRO!$L$3:$L$1000)="CONFIRMADO")),ROWS($A$3:A158))),"")</f>
        <v/>
      </c>
      <c r="Q158" s="18" t="str">
        <f ca="1">IFERROR(INDEX(MAESTRO!Q:Q,_xludf.AGGREGATE(15,6,ROW(MAESTRO!$B$3:$B$1000)/((MAESTRO!$B$3:$B$1000="CIVILES")*(UPPER(MAESTRO!$L$3:$L$1000)="CONFIRMADO")),ROWS($A$3:A158))),"")</f>
        <v/>
      </c>
      <c r="R158" s="18" t="str">
        <f ca="1">IFERROR(INDEX(MAESTRO!R:R,_xludf.AGGREGATE(15,6,ROW(MAESTRO!$B$3:$B$1000)/((MAESTRO!$B$3:$B$1000="CIVILES")*(UPPER(MAESTRO!$L$3:$L$1000)="CONFIRMADO")),ROWS($A$3:A158))),"")</f>
        <v/>
      </c>
      <c r="S158" s="18" t="str">
        <f ca="1">IFERROR(INDEX(MAESTRO!S:S,_xludf.AGGREGATE(15,6,ROW(MAESTRO!$B$3:$B$1000)/((MAESTRO!$B$3:$B$1000="CIVILES")*(UPPER(MAESTRO!$L$3:$L$1000)="CONFIRMADO")),ROWS($A$3:A158))),"")</f>
        <v/>
      </c>
      <c r="T158" s="18" t="str">
        <f ca="1">IFERROR(INDEX(MAESTRO!T:T,_xludf.AGGREGATE(15,6,ROW(MAESTRO!$B$3:$B$1000)/((MAESTRO!$B$3:$B$1000="CIVILES")*(UPPER(MAESTRO!$L$3:$L$1000)="CONFIRMADO")),ROWS($A$3:A158))),"")</f>
        <v/>
      </c>
      <c r="U158" s="18" t="str">
        <f ca="1">IFERROR(INDEX(MAESTRO!U:U,_xludf.AGGREGATE(15,6,ROW(MAESTRO!$B$3:$B$1000)/((MAESTRO!$B$3:$B$1000="CIVILES")*(UPPER(MAESTRO!$L$3:$L$1000)="CONFIRMADO")),ROWS($A$3:A158))),"")</f>
        <v/>
      </c>
      <c r="V158" s="18" t="str">
        <f ca="1">IFERROR(INDEX(MAESTRO!V:V,_xludf.AGGREGATE(15,6,ROW(MAESTRO!$B$3:$B$1000)/((MAESTRO!$B$3:$B$1000="CIVILES")*(UPPER(MAESTRO!$L$3:$L$1000)="CONFIRMADO")),ROWS($A$3:A158))),"")</f>
        <v/>
      </c>
      <c r="W158" s="18" t="str">
        <f ca="1">IFERROR(INDEX(MAESTRO!W:W,_xludf.AGGREGATE(15,6,ROW(MAESTRO!$B$3:$B$1000)/((MAESTRO!$B$3:$B$1000="CIVILES")*(UPPER(MAESTRO!$L$3:$L$1000)="CONFIRMADO")),ROWS($A$3:A158))),"")</f>
        <v/>
      </c>
      <c r="X158" s="18" t="str">
        <f ca="1">IFERROR(INDEX(MAESTRO!X:X,_xludf.AGGREGATE(15,6,ROW(MAESTRO!$B$3:$B$1000)/((MAESTRO!$B$3:$B$1000="CIVILES")*(UPPER(MAESTRO!$L$3:$L$1000)="CONFIRMADO")),ROWS($A$3:A158))),"")</f>
        <v/>
      </c>
    </row>
    <row r="159" spans="1:24" ht="22.05" customHeight="1">
      <c r="A159" s="10" t="str">
        <f ca="1">IFERROR(INDEX(MAESTRO!A:A,_xludf.AGGREGATE(15,6,ROW(MAESTRO!$B$3:$B$1000)/((MAESTRO!$B$3:$B$1000="CIVILES")*(UPPER(MAESTRO!$L$3:$L$1000)="CONFIRMADO")),ROWS($A$3:A159))),"")</f>
        <v/>
      </c>
      <c r="B159" s="10" t="str">
        <f ca="1">IFERROR(INDEX(MAESTRO!B:B,_xludf.AGGREGATE(15,6,ROW(MAESTRO!$B$3:$B$1000)/((MAESTRO!$B$3:$B$1000="CIVILES")*(UPPER(MAESTRO!$L$3:$L$1000)="CONFIRMADO")),ROWS($A$3:A159))),"")</f>
        <v/>
      </c>
      <c r="C159" s="10" t="str">
        <f ca="1">IFERROR(INDEX(MAESTRO!C:C,_xludf.AGGREGATE(15,6,ROW(MAESTRO!$B$3:$B$1000)/((MAESTRO!$B$3:$B$1000="CIVILES")*(UPPER(MAESTRO!$L$3:$L$1000)="CONFIRMADO")),ROWS($A$3:A159))),"")</f>
        <v/>
      </c>
      <c r="D159" s="10" t="str">
        <f ca="1">IFERROR(INDEX(MAESTRO!D:D,_xludf.AGGREGATE(15,6,ROW(MAESTRO!$B$3:$B$1000)/((MAESTRO!$B$3:$B$1000="CIVILES")*(UPPER(MAESTRO!$L$3:$L$1000)="CONFIRMADO")),ROWS($A$3:A159))),"")</f>
        <v/>
      </c>
      <c r="E159" s="10" t="str">
        <f ca="1">IFERROR(INDEX(MAESTRO!E:E,_xludf.AGGREGATE(15,6,ROW(MAESTRO!$B$3:$B$1000)/((MAESTRO!$B$3:$B$1000="CIVILES")*(UPPER(MAESTRO!$L$3:$L$1000)="CONFIRMADO")),ROWS($A$3:A159))),"")</f>
        <v/>
      </c>
      <c r="F159" s="10" t="str">
        <f ca="1">IFERROR(INDEX(MAESTRO!F:F,_xludf.AGGREGATE(15,6,ROW(MAESTRO!$B$3:$B$1000)/((MAESTRO!$B$3:$B$1000="CIVILES")*(UPPER(MAESTRO!$L$3:$L$1000)="CONFIRMADO")),ROWS($A$3:A159))),"")</f>
        <v/>
      </c>
      <c r="G159" s="10" t="str">
        <f ca="1">IFERROR(INDEX(MAESTRO!G:G,_xludf.AGGREGATE(15,6,ROW(MAESTRO!$B$3:$B$1000)/((MAESTRO!$B$3:$B$1000="CIVILES")*(UPPER(MAESTRO!$L$3:$L$1000)="CONFIRMADO")),ROWS($A$3:A159))),"")</f>
        <v/>
      </c>
      <c r="H159" s="10" t="str">
        <f ca="1">IFERROR(INDEX(MAESTRO!H:H,_xludf.AGGREGATE(15,6,ROW(MAESTRO!$B$3:$B$1000)/((MAESTRO!$B$3:$B$1000="CIVILES")*(UPPER(MAESTRO!$L$3:$L$1000)="CONFIRMADO")),ROWS($A$3:A159))),"")</f>
        <v/>
      </c>
      <c r="I159" s="10" t="str">
        <f ca="1">IFERROR(INDEX(MAESTRO!I:I,_xludf.AGGREGATE(15,6,ROW(MAESTRO!$B$3:$B$1000)/((MAESTRO!$B$3:$B$1000="CIVILES")*(UPPER(MAESTRO!$L$3:$L$1000)="CONFIRMADO")),ROWS($A$3:A159))),"")</f>
        <v/>
      </c>
      <c r="J159" s="10" t="str">
        <f ca="1">IFERROR(INDEX(MAESTRO!J:J,_xludf.AGGREGATE(15,6,ROW(MAESTRO!$B$3:$B$1000)/((MAESTRO!$B$3:$B$1000="CIVILES")*(UPPER(MAESTRO!$L$3:$L$1000)="CONFIRMADO")),ROWS($A$3:A159))),"")</f>
        <v/>
      </c>
      <c r="K159" s="10" t="str">
        <f ca="1">IFERROR(INDEX(MAESTRO!K:K,_xludf.AGGREGATE(15,6,ROW(MAESTRO!$B$3:$B$1000)/((MAESTRO!$B$3:$B$1000="CIVILES")*(UPPER(MAESTRO!$L$3:$L$1000)="CONFIRMADO")),ROWS($A$3:A159))),"")</f>
        <v/>
      </c>
      <c r="L159" s="10" t="str">
        <f ca="1">IFERROR(INDEX(MAESTRO!L:L,_xludf.AGGREGATE(15,6,ROW(MAESTRO!$B$3:$B$1000)/((MAESTRO!$B$3:$B$1000="CIVILES")*(UPPER(MAESTRO!$L$3:$L$1000)="CONFIRMADO")),ROWS($A$3:A159))),"")</f>
        <v/>
      </c>
      <c r="M159" s="10" t="str">
        <f ca="1">IFERROR(INDEX(MAESTRO!M:M,_xludf.AGGREGATE(15,6,ROW(MAESTRO!$B$3:$B$1000)/((MAESTRO!$B$3:$B$1000="CIVILES")*(UPPER(MAESTRO!$L$3:$L$1000)="CONFIRMADO")),ROWS($A$3:A159))),"")</f>
        <v/>
      </c>
      <c r="N159" s="10" t="str">
        <f ca="1">IFERROR(INDEX(MAESTRO!N:N,_xludf.AGGREGATE(15,6,ROW(MAESTRO!$B$3:$B$1000)/((MAESTRO!$B$3:$B$1000="CIVILES")*(UPPER(MAESTRO!$L$3:$L$1000)="CONFIRMADO")),ROWS($A$3:A159))),"")</f>
        <v/>
      </c>
      <c r="O159" s="10" t="str">
        <f ca="1">IFERROR(INDEX(MAESTRO!O:O,_xludf.AGGREGATE(15,6,ROW(MAESTRO!$B$3:$B$1000)/((MAESTRO!$B$3:$B$1000="CIVILES")*(UPPER(MAESTRO!$L$3:$L$1000)="CONFIRMADO")),ROWS($A$3:A159))),"")</f>
        <v/>
      </c>
      <c r="P159" s="10" t="str">
        <f ca="1">IFERROR(INDEX(MAESTRO!P:P,_xludf.AGGREGATE(15,6,ROW(MAESTRO!$B$3:$B$1000)/((MAESTRO!$B$3:$B$1000="CIVILES")*(UPPER(MAESTRO!$L$3:$L$1000)="CONFIRMADO")),ROWS($A$3:A159))),"")</f>
        <v/>
      </c>
      <c r="Q159" s="10" t="str">
        <f ca="1">IFERROR(INDEX(MAESTRO!Q:Q,_xludf.AGGREGATE(15,6,ROW(MAESTRO!$B$3:$B$1000)/((MAESTRO!$B$3:$B$1000="CIVILES")*(UPPER(MAESTRO!$L$3:$L$1000)="CONFIRMADO")),ROWS($A$3:A159))),"")</f>
        <v/>
      </c>
      <c r="R159" s="10" t="str">
        <f ca="1">IFERROR(INDEX(MAESTRO!R:R,_xludf.AGGREGATE(15,6,ROW(MAESTRO!$B$3:$B$1000)/((MAESTRO!$B$3:$B$1000="CIVILES")*(UPPER(MAESTRO!$L$3:$L$1000)="CONFIRMADO")),ROWS($A$3:A159))),"")</f>
        <v/>
      </c>
      <c r="S159" s="10" t="str">
        <f ca="1">IFERROR(INDEX(MAESTRO!S:S,_xludf.AGGREGATE(15,6,ROW(MAESTRO!$B$3:$B$1000)/((MAESTRO!$B$3:$B$1000="CIVILES")*(UPPER(MAESTRO!$L$3:$L$1000)="CONFIRMADO")),ROWS($A$3:A159))),"")</f>
        <v/>
      </c>
      <c r="T159" s="10" t="str">
        <f ca="1">IFERROR(INDEX(MAESTRO!T:T,_xludf.AGGREGATE(15,6,ROW(MAESTRO!$B$3:$B$1000)/((MAESTRO!$B$3:$B$1000="CIVILES")*(UPPER(MAESTRO!$L$3:$L$1000)="CONFIRMADO")),ROWS($A$3:A159))),"")</f>
        <v/>
      </c>
      <c r="U159" s="10" t="str">
        <f ca="1">IFERROR(INDEX(MAESTRO!U:U,_xludf.AGGREGATE(15,6,ROW(MAESTRO!$B$3:$B$1000)/((MAESTRO!$B$3:$B$1000="CIVILES")*(UPPER(MAESTRO!$L$3:$L$1000)="CONFIRMADO")),ROWS($A$3:A159))),"")</f>
        <v/>
      </c>
      <c r="V159" s="10" t="str">
        <f ca="1">IFERROR(INDEX(MAESTRO!V:V,_xludf.AGGREGATE(15,6,ROW(MAESTRO!$B$3:$B$1000)/((MAESTRO!$B$3:$B$1000="CIVILES")*(UPPER(MAESTRO!$L$3:$L$1000)="CONFIRMADO")),ROWS($A$3:A159))),"")</f>
        <v/>
      </c>
      <c r="W159" s="10" t="str">
        <f ca="1">IFERROR(INDEX(MAESTRO!W:W,_xludf.AGGREGATE(15,6,ROW(MAESTRO!$B$3:$B$1000)/((MAESTRO!$B$3:$B$1000="CIVILES")*(UPPER(MAESTRO!$L$3:$L$1000)="CONFIRMADO")),ROWS($A$3:A159))),"")</f>
        <v/>
      </c>
      <c r="X159" s="10" t="str">
        <f ca="1">IFERROR(INDEX(MAESTRO!X:X,_xludf.AGGREGATE(15,6,ROW(MAESTRO!$B$3:$B$1000)/((MAESTRO!$B$3:$B$1000="CIVILES")*(UPPER(MAESTRO!$L$3:$L$1000)="CONFIRMADO")),ROWS($A$3:A159))),"")</f>
        <v/>
      </c>
    </row>
    <row r="160" spans="1:24" ht="22.05" customHeight="1">
      <c r="A160" s="18" t="str">
        <f ca="1">IFERROR(INDEX(MAESTRO!A:A,_xludf.AGGREGATE(15,6,ROW(MAESTRO!$B$3:$B$1000)/((MAESTRO!$B$3:$B$1000="CIVILES")*(UPPER(MAESTRO!$L$3:$L$1000)="CONFIRMADO")),ROWS($A$3:A160))),"")</f>
        <v/>
      </c>
      <c r="B160" s="18" t="str">
        <f ca="1">IFERROR(INDEX(MAESTRO!B:B,_xludf.AGGREGATE(15,6,ROW(MAESTRO!$B$3:$B$1000)/((MAESTRO!$B$3:$B$1000="CIVILES")*(UPPER(MAESTRO!$L$3:$L$1000)="CONFIRMADO")),ROWS($A$3:A160))),"")</f>
        <v/>
      </c>
      <c r="C160" s="18" t="str">
        <f ca="1">IFERROR(INDEX(MAESTRO!C:C,_xludf.AGGREGATE(15,6,ROW(MAESTRO!$B$3:$B$1000)/((MAESTRO!$B$3:$B$1000="CIVILES")*(UPPER(MAESTRO!$L$3:$L$1000)="CONFIRMADO")),ROWS($A$3:A160))),"")</f>
        <v/>
      </c>
      <c r="D160" s="18" t="str">
        <f ca="1">IFERROR(INDEX(MAESTRO!D:D,_xludf.AGGREGATE(15,6,ROW(MAESTRO!$B$3:$B$1000)/((MAESTRO!$B$3:$B$1000="CIVILES")*(UPPER(MAESTRO!$L$3:$L$1000)="CONFIRMADO")),ROWS($A$3:A160))),"")</f>
        <v/>
      </c>
      <c r="E160" s="18" t="str">
        <f ca="1">IFERROR(INDEX(MAESTRO!E:E,_xludf.AGGREGATE(15,6,ROW(MAESTRO!$B$3:$B$1000)/((MAESTRO!$B$3:$B$1000="CIVILES")*(UPPER(MAESTRO!$L$3:$L$1000)="CONFIRMADO")),ROWS($A$3:A160))),"")</f>
        <v/>
      </c>
      <c r="F160" s="18" t="str">
        <f ca="1">IFERROR(INDEX(MAESTRO!F:F,_xludf.AGGREGATE(15,6,ROW(MAESTRO!$B$3:$B$1000)/((MAESTRO!$B$3:$B$1000="CIVILES")*(UPPER(MAESTRO!$L$3:$L$1000)="CONFIRMADO")),ROWS($A$3:A160))),"")</f>
        <v/>
      </c>
      <c r="G160" s="18" t="str">
        <f ca="1">IFERROR(INDEX(MAESTRO!G:G,_xludf.AGGREGATE(15,6,ROW(MAESTRO!$B$3:$B$1000)/((MAESTRO!$B$3:$B$1000="CIVILES")*(UPPER(MAESTRO!$L$3:$L$1000)="CONFIRMADO")),ROWS($A$3:A160))),"")</f>
        <v/>
      </c>
      <c r="H160" s="18" t="str">
        <f ca="1">IFERROR(INDEX(MAESTRO!H:H,_xludf.AGGREGATE(15,6,ROW(MAESTRO!$B$3:$B$1000)/((MAESTRO!$B$3:$B$1000="CIVILES")*(UPPER(MAESTRO!$L$3:$L$1000)="CONFIRMADO")),ROWS($A$3:A160))),"")</f>
        <v/>
      </c>
      <c r="I160" s="18" t="str">
        <f ca="1">IFERROR(INDEX(MAESTRO!I:I,_xludf.AGGREGATE(15,6,ROW(MAESTRO!$B$3:$B$1000)/((MAESTRO!$B$3:$B$1000="CIVILES")*(UPPER(MAESTRO!$L$3:$L$1000)="CONFIRMADO")),ROWS($A$3:A160))),"")</f>
        <v/>
      </c>
      <c r="J160" s="18" t="str">
        <f ca="1">IFERROR(INDEX(MAESTRO!J:J,_xludf.AGGREGATE(15,6,ROW(MAESTRO!$B$3:$B$1000)/((MAESTRO!$B$3:$B$1000="CIVILES")*(UPPER(MAESTRO!$L$3:$L$1000)="CONFIRMADO")),ROWS($A$3:A160))),"")</f>
        <v/>
      </c>
      <c r="K160" s="18" t="str">
        <f ca="1">IFERROR(INDEX(MAESTRO!K:K,_xludf.AGGREGATE(15,6,ROW(MAESTRO!$B$3:$B$1000)/((MAESTRO!$B$3:$B$1000="CIVILES")*(UPPER(MAESTRO!$L$3:$L$1000)="CONFIRMADO")),ROWS($A$3:A160))),"")</f>
        <v/>
      </c>
      <c r="L160" s="18" t="str">
        <f ca="1">IFERROR(INDEX(MAESTRO!L:L,_xludf.AGGREGATE(15,6,ROW(MAESTRO!$B$3:$B$1000)/((MAESTRO!$B$3:$B$1000="CIVILES")*(UPPER(MAESTRO!$L$3:$L$1000)="CONFIRMADO")),ROWS($A$3:A160))),"")</f>
        <v/>
      </c>
      <c r="M160" s="18" t="str">
        <f ca="1">IFERROR(INDEX(MAESTRO!M:M,_xludf.AGGREGATE(15,6,ROW(MAESTRO!$B$3:$B$1000)/((MAESTRO!$B$3:$B$1000="CIVILES")*(UPPER(MAESTRO!$L$3:$L$1000)="CONFIRMADO")),ROWS($A$3:A160))),"")</f>
        <v/>
      </c>
      <c r="N160" s="18" t="str">
        <f ca="1">IFERROR(INDEX(MAESTRO!N:N,_xludf.AGGREGATE(15,6,ROW(MAESTRO!$B$3:$B$1000)/((MAESTRO!$B$3:$B$1000="CIVILES")*(UPPER(MAESTRO!$L$3:$L$1000)="CONFIRMADO")),ROWS($A$3:A160))),"")</f>
        <v/>
      </c>
      <c r="O160" s="18" t="str">
        <f ca="1">IFERROR(INDEX(MAESTRO!O:O,_xludf.AGGREGATE(15,6,ROW(MAESTRO!$B$3:$B$1000)/((MAESTRO!$B$3:$B$1000="CIVILES")*(UPPER(MAESTRO!$L$3:$L$1000)="CONFIRMADO")),ROWS($A$3:A160))),"")</f>
        <v/>
      </c>
      <c r="P160" s="18" t="str">
        <f ca="1">IFERROR(INDEX(MAESTRO!P:P,_xludf.AGGREGATE(15,6,ROW(MAESTRO!$B$3:$B$1000)/((MAESTRO!$B$3:$B$1000="CIVILES")*(UPPER(MAESTRO!$L$3:$L$1000)="CONFIRMADO")),ROWS($A$3:A160))),"")</f>
        <v/>
      </c>
      <c r="Q160" s="18" t="str">
        <f ca="1">IFERROR(INDEX(MAESTRO!Q:Q,_xludf.AGGREGATE(15,6,ROW(MAESTRO!$B$3:$B$1000)/((MAESTRO!$B$3:$B$1000="CIVILES")*(UPPER(MAESTRO!$L$3:$L$1000)="CONFIRMADO")),ROWS($A$3:A160))),"")</f>
        <v/>
      </c>
      <c r="R160" s="18" t="str">
        <f ca="1">IFERROR(INDEX(MAESTRO!R:R,_xludf.AGGREGATE(15,6,ROW(MAESTRO!$B$3:$B$1000)/((MAESTRO!$B$3:$B$1000="CIVILES")*(UPPER(MAESTRO!$L$3:$L$1000)="CONFIRMADO")),ROWS($A$3:A160))),"")</f>
        <v/>
      </c>
      <c r="S160" s="18" t="str">
        <f ca="1">IFERROR(INDEX(MAESTRO!S:S,_xludf.AGGREGATE(15,6,ROW(MAESTRO!$B$3:$B$1000)/((MAESTRO!$B$3:$B$1000="CIVILES")*(UPPER(MAESTRO!$L$3:$L$1000)="CONFIRMADO")),ROWS($A$3:A160))),"")</f>
        <v/>
      </c>
      <c r="T160" s="18" t="str">
        <f ca="1">IFERROR(INDEX(MAESTRO!T:T,_xludf.AGGREGATE(15,6,ROW(MAESTRO!$B$3:$B$1000)/((MAESTRO!$B$3:$B$1000="CIVILES")*(UPPER(MAESTRO!$L$3:$L$1000)="CONFIRMADO")),ROWS($A$3:A160))),"")</f>
        <v/>
      </c>
      <c r="U160" s="18" t="str">
        <f ca="1">IFERROR(INDEX(MAESTRO!U:U,_xludf.AGGREGATE(15,6,ROW(MAESTRO!$B$3:$B$1000)/((MAESTRO!$B$3:$B$1000="CIVILES")*(UPPER(MAESTRO!$L$3:$L$1000)="CONFIRMADO")),ROWS($A$3:A160))),"")</f>
        <v/>
      </c>
      <c r="V160" s="18" t="str">
        <f ca="1">IFERROR(INDEX(MAESTRO!V:V,_xludf.AGGREGATE(15,6,ROW(MAESTRO!$B$3:$B$1000)/((MAESTRO!$B$3:$B$1000="CIVILES")*(UPPER(MAESTRO!$L$3:$L$1000)="CONFIRMADO")),ROWS($A$3:A160))),"")</f>
        <v/>
      </c>
      <c r="W160" s="18" t="str">
        <f ca="1">IFERROR(INDEX(MAESTRO!W:W,_xludf.AGGREGATE(15,6,ROW(MAESTRO!$B$3:$B$1000)/((MAESTRO!$B$3:$B$1000="CIVILES")*(UPPER(MAESTRO!$L$3:$L$1000)="CONFIRMADO")),ROWS($A$3:A160))),"")</f>
        <v/>
      </c>
      <c r="X160" s="18" t="str">
        <f ca="1">IFERROR(INDEX(MAESTRO!X:X,_xludf.AGGREGATE(15,6,ROW(MAESTRO!$B$3:$B$1000)/((MAESTRO!$B$3:$B$1000="CIVILES")*(UPPER(MAESTRO!$L$3:$L$1000)="CONFIRMADO")),ROWS($A$3:A160))),"")</f>
        <v/>
      </c>
    </row>
    <row r="161" spans="1:24" ht="22.05" customHeight="1">
      <c r="A161" s="10" t="str">
        <f ca="1">IFERROR(INDEX(MAESTRO!A:A,_xludf.AGGREGATE(15,6,ROW(MAESTRO!$B$3:$B$1000)/((MAESTRO!$B$3:$B$1000="CIVILES")*(UPPER(MAESTRO!$L$3:$L$1000)="CONFIRMADO")),ROWS($A$3:A161))),"")</f>
        <v/>
      </c>
      <c r="B161" s="10" t="str">
        <f ca="1">IFERROR(INDEX(MAESTRO!B:B,_xludf.AGGREGATE(15,6,ROW(MAESTRO!$B$3:$B$1000)/((MAESTRO!$B$3:$B$1000="CIVILES")*(UPPER(MAESTRO!$L$3:$L$1000)="CONFIRMADO")),ROWS($A$3:A161))),"")</f>
        <v/>
      </c>
      <c r="C161" s="10" t="str">
        <f ca="1">IFERROR(INDEX(MAESTRO!C:C,_xludf.AGGREGATE(15,6,ROW(MAESTRO!$B$3:$B$1000)/((MAESTRO!$B$3:$B$1000="CIVILES")*(UPPER(MAESTRO!$L$3:$L$1000)="CONFIRMADO")),ROWS($A$3:A161))),"")</f>
        <v/>
      </c>
      <c r="D161" s="10" t="str">
        <f ca="1">IFERROR(INDEX(MAESTRO!D:D,_xludf.AGGREGATE(15,6,ROW(MAESTRO!$B$3:$B$1000)/((MAESTRO!$B$3:$B$1000="CIVILES")*(UPPER(MAESTRO!$L$3:$L$1000)="CONFIRMADO")),ROWS($A$3:A161))),"")</f>
        <v/>
      </c>
      <c r="E161" s="10" t="str">
        <f ca="1">IFERROR(INDEX(MAESTRO!E:E,_xludf.AGGREGATE(15,6,ROW(MAESTRO!$B$3:$B$1000)/((MAESTRO!$B$3:$B$1000="CIVILES")*(UPPER(MAESTRO!$L$3:$L$1000)="CONFIRMADO")),ROWS($A$3:A161))),"")</f>
        <v/>
      </c>
      <c r="F161" s="10" t="str">
        <f ca="1">IFERROR(INDEX(MAESTRO!F:F,_xludf.AGGREGATE(15,6,ROW(MAESTRO!$B$3:$B$1000)/((MAESTRO!$B$3:$B$1000="CIVILES")*(UPPER(MAESTRO!$L$3:$L$1000)="CONFIRMADO")),ROWS($A$3:A161))),"")</f>
        <v/>
      </c>
      <c r="G161" s="10" t="str">
        <f ca="1">IFERROR(INDEX(MAESTRO!G:G,_xludf.AGGREGATE(15,6,ROW(MAESTRO!$B$3:$B$1000)/((MAESTRO!$B$3:$B$1000="CIVILES")*(UPPER(MAESTRO!$L$3:$L$1000)="CONFIRMADO")),ROWS($A$3:A161))),"")</f>
        <v/>
      </c>
      <c r="H161" s="10" t="str">
        <f ca="1">IFERROR(INDEX(MAESTRO!H:H,_xludf.AGGREGATE(15,6,ROW(MAESTRO!$B$3:$B$1000)/((MAESTRO!$B$3:$B$1000="CIVILES")*(UPPER(MAESTRO!$L$3:$L$1000)="CONFIRMADO")),ROWS($A$3:A161))),"")</f>
        <v/>
      </c>
      <c r="I161" s="10" t="str">
        <f ca="1">IFERROR(INDEX(MAESTRO!I:I,_xludf.AGGREGATE(15,6,ROW(MAESTRO!$B$3:$B$1000)/((MAESTRO!$B$3:$B$1000="CIVILES")*(UPPER(MAESTRO!$L$3:$L$1000)="CONFIRMADO")),ROWS($A$3:A161))),"")</f>
        <v/>
      </c>
      <c r="J161" s="10" t="str">
        <f ca="1">IFERROR(INDEX(MAESTRO!J:J,_xludf.AGGREGATE(15,6,ROW(MAESTRO!$B$3:$B$1000)/((MAESTRO!$B$3:$B$1000="CIVILES")*(UPPER(MAESTRO!$L$3:$L$1000)="CONFIRMADO")),ROWS($A$3:A161))),"")</f>
        <v/>
      </c>
      <c r="K161" s="10" t="str">
        <f ca="1">IFERROR(INDEX(MAESTRO!K:K,_xludf.AGGREGATE(15,6,ROW(MAESTRO!$B$3:$B$1000)/((MAESTRO!$B$3:$B$1000="CIVILES")*(UPPER(MAESTRO!$L$3:$L$1000)="CONFIRMADO")),ROWS($A$3:A161))),"")</f>
        <v/>
      </c>
      <c r="L161" s="10" t="str">
        <f ca="1">IFERROR(INDEX(MAESTRO!L:L,_xludf.AGGREGATE(15,6,ROW(MAESTRO!$B$3:$B$1000)/((MAESTRO!$B$3:$B$1000="CIVILES")*(UPPER(MAESTRO!$L$3:$L$1000)="CONFIRMADO")),ROWS($A$3:A161))),"")</f>
        <v/>
      </c>
      <c r="M161" s="10" t="str">
        <f ca="1">IFERROR(INDEX(MAESTRO!M:M,_xludf.AGGREGATE(15,6,ROW(MAESTRO!$B$3:$B$1000)/((MAESTRO!$B$3:$B$1000="CIVILES")*(UPPER(MAESTRO!$L$3:$L$1000)="CONFIRMADO")),ROWS($A$3:A161))),"")</f>
        <v/>
      </c>
      <c r="N161" s="10" t="str">
        <f ca="1">IFERROR(INDEX(MAESTRO!N:N,_xludf.AGGREGATE(15,6,ROW(MAESTRO!$B$3:$B$1000)/((MAESTRO!$B$3:$B$1000="CIVILES")*(UPPER(MAESTRO!$L$3:$L$1000)="CONFIRMADO")),ROWS($A$3:A161))),"")</f>
        <v/>
      </c>
      <c r="O161" s="10" t="str">
        <f ca="1">IFERROR(INDEX(MAESTRO!O:O,_xludf.AGGREGATE(15,6,ROW(MAESTRO!$B$3:$B$1000)/((MAESTRO!$B$3:$B$1000="CIVILES")*(UPPER(MAESTRO!$L$3:$L$1000)="CONFIRMADO")),ROWS($A$3:A161))),"")</f>
        <v/>
      </c>
      <c r="P161" s="10" t="str">
        <f ca="1">IFERROR(INDEX(MAESTRO!P:P,_xludf.AGGREGATE(15,6,ROW(MAESTRO!$B$3:$B$1000)/((MAESTRO!$B$3:$B$1000="CIVILES")*(UPPER(MAESTRO!$L$3:$L$1000)="CONFIRMADO")),ROWS($A$3:A161))),"")</f>
        <v/>
      </c>
      <c r="Q161" s="10" t="str">
        <f ca="1">IFERROR(INDEX(MAESTRO!Q:Q,_xludf.AGGREGATE(15,6,ROW(MAESTRO!$B$3:$B$1000)/((MAESTRO!$B$3:$B$1000="CIVILES")*(UPPER(MAESTRO!$L$3:$L$1000)="CONFIRMADO")),ROWS($A$3:A161))),"")</f>
        <v/>
      </c>
      <c r="R161" s="10" t="str">
        <f ca="1">IFERROR(INDEX(MAESTRO!R:R,_xludf.AGGREGATE(15,6,ROW(MAESTRO!$B$3:$B$1000)/((MAESTRO!$B$3:$B$1000="CIVILES")*(UPPER(MAESTRO!$L$3:$L$1000)="CONFIRMADO")),ROWS($A$3:A161))),"")</f>
        <v/>
      </c>
      <c r="S161" s="10" t="str">
        <f ca="1">IFERROR(INDEX(MAESTRO!S:S,_xludf.AGGREGATE(15,6,ROW(MAESTRO!$B$3:$B$1000)/((MAESTRO!$B$3:$B$1000="CIVILES")*(UPPER(MAESTRO!$L$3:$L$1000)="CONFIRMADO")),ROWS($A$3:A161))),"")</f>
        <v/>
      </c>
      <c r="T161" s="10" t="str">
        <f ca="1">IFERROR(INDEX(MAESTRO!T:T,_xludf.AGGREGATE(15,6,ROW(MAESTRO!$B$3:$B$1000)/((MAESTRO!$B$3:$B$1000="CIVILES")*(UPPER(MAESTRO!$L$3:$L$1000)="CONFIRMADO")),ROWS($A$3:A161))),"")</f>
        <v/>
      </c>
      <c r="U161" s="10" t="str">
        <f ca="1">IFERROR(INDEX(MAESTRO!U:U,_xludf.AGGREGATE(15,6,ROW(MAESTRO!$B$3:$B$1000)/((MAESTRO!$B$3:$B$1000="CIVILES")*(UPPER(MAESTRO!$L$3:$L$1000)="CONFIRMADO")),ROWS($A$3:A161))),"")</f>
        <v/>
      </c>
      <c r="V161" s="10" t="str">
        <f ca="1">IFERROR(INDEX(MAESTRO!V:V,_xludf.AGGREGATE(15,6,ROW(MAESTRO!$B$3:$B$1000)/((MAESTRO!$B$3:$B$1000="CIVILES")*(UPPER(MAESTRO!$L$3:$L$1000)="CONFIRMADO")),ROWS($A$3:A161))),"")</f>
        <v/>
      </c>
      <c r="W161" s="10" t="str">
        <f ca="1">IFERROR(INDEX(MAESTRO!W:W,_xludf.AGGREGATE(15,6,ROW(MAESTRO!$B$3:$B$1000)/((MAESTRO!$B$3:$B$1000="CIVILES")*(UPPER(MAESTRO!$L$3:$L$1000)="CONFIRMADO")),ROWS($A$3:A161))),"")</f>
        <v/>
      </c>
      <c r="X161" s="10" t="str">
        <f ca="1">IFERROR(INDEX(MAESTRO!X:X,_xludf.AGGREGATE(15,6,ROW(MAESTRO!$B$3:$B$1000)/((MAESTRO!$B$3:$B$1000="CIVILES")*(UPPER(MAESTRO!$L$3:$L$1000)="CONFIRMADO")),ROWS($A$3:A161))),"")</f>
        <v/>
      </c>
    </row>
    <row r="162" spans="1:24" ht="22.05" customHeight="1">
      <c r="A162" s="18" t="str">
        <f ca="1">IFERROR(INDEX(MAESTRO!A:A,_xludf.AGGREGATE(15,6,ROW(MAESTRO!$B$3:$B$1000)/((MAESTRO!$B$3:$B$1000="CIVILES")*(UPPER(MAESTRO!$L$3:$L$1000)="CONFIRMADO")),ROWS($A$3:A162))),"")</f>
        <v/>
      </c>
      <c r="B162" s="18" t="str">
        <f ca="1">IFERROR(INDEX(MAESTRO!B:B,_xludf.AGGREGATE(15,6,ROW(MAESTRO!$B$3:$B$1000)/((MAESTRO!$B$3:$B$1000="CIVILES")*(UPPER(MAESTRO!$L$3:$L$1000)="CONFIRMADO")),ROWS($A$3:A162))),"")</f>
        <v/>
      </c>
      <c r="C162" s="18" t="str">
        <f ca="1">IFERROR(INDEX(MAESTRO!C:C,_xludf.AGGREGATE(15,6,ROW(MAESTRO!$B$3:$B$1000)/((MAESTRO!$B$3:$B$1000="CIVILES")*(UPPER(MAESTRO!$L$3:$L$1000)="CONFIRMADO")),ROWS($A$3:A162))),"")</f>
        <v/>
      </c>
      <c r="D162" s="18" t="str">
        <f ca="1">IFERROR(INDEX(MAESTRO!D:D,_xludf.AGGREGATE(15,6,ROW(MAESTRO!$B$3:$B$1000)/((MAESTRO!$B$3:$B$1000="CIVILES")*(UPPER(MAESTRO!$L$3:$L$1000)="CONFIRMADO")),ROWS($A$3:A162))),"")</f>
        <v/>
      </c>
      <c r="E162" s="18" t="str">
        <f ca="1">IFERROR(INDEX(MAESTRO!E:E,_xludf.AGGREGATE(15,6,ROW(MAESTRO!$B$3:$B$1000)/((MAESTRO!$B$3:$B$1000="CIVILES")*(UPPER(MAESTRO!$L$3:$L$1000)="CONFIRMADO")),ROWS($A$3:A162))),"")</f>
        <v/>
      </c>
      <c r="F162" s="18" t="str">
        <f ca="1">IFERROR(INDEX(MAESTRO!F:F,_xludf.AGGREGATE(15,6,ROW(MAESTRO!$B$3:$B$1000)/((MAESTRO!$B$3:$B$1000="CIVILES")*(UPPER(MAESTRO!$L$3:$L$1000)="CONFIRMADO")),ROWS($A$3:A162))),"")</f>
        <v/>
      </c>
      <c r="G162" s="18" t="str">
        <f ca="1">IFERROR(INDEX(MAESTRO!G:G,_xludf.AGGREGATE(15,6,ROW(MAESTRO!$B$3:$B$1000)/((MAESTRO!$B$3:$B$1000="CIVILES")*(UPPER(MAESTRO!$L$3:$L$1000)="CONFIRMADO")),ROWS($A$3:A162))),"")</f>
        <v/>
      </c>
      <c r="H162" s="18" t="str">
        <f ca="1">IFERROR(INDEX(MAESTRO!H:H,_xludf.AGGREGATE(15,6,ROW(MAESTRO!$B$3:$B$1000)/((MAESTRO!$B$3:$B$1000="CIVILES")*(UPPER(MAESTRO!$L$3:$L$1000)="CONFIRMADO")),ROWS($A$3:A162))),"")</f>
        <v/>
      </c>
      <c r="I162" s="18" t="str">
        <f ca="1">IFERROR(INDEX(MAESTRO!I:I,_xludf.AGGREGATE(15,6,ROW(MAESTRO!$B$3:$B$1000)/((MAESTRO!$B$3:$B$1000="CIVILES")*(UPPER(MAESTRO!$L$3:$L$1000)="CONFIRMADO")),ROWS($A$3:A162))),"")</f>
        <v/>
      </c>
      <c r="J162" s="18" t="str">
        <f ca="1">IFERROR(INDEX(MAESTRO!J:J,_xludf.AGGREGATE(15,6,ROW(MAESTRO!$B$3:$B$1000)/((MAESTRO!$B$3:$B$1000="CIVILES")*(UPPER(MAESTRO!$L$3:$L$1000)="CONFIRMADO")),ROWS($A$3:A162))),"")</f>
        <v/>
      </c>
      <c r="K162" s="18" t="str">
        <f ca="1">IFERROR(INDEX(MAESTRO!K:K,_xludf.AGGREGATE(15,6,ROW(MAESTRO!$B$3:$B$1000)/((MAESTRO!$B$3:$B$1000="CIVILES")*(UPPER(MAESTRO!$L$3:$L$1000)="CONFIRMADO")),ROWS($A$3:A162))),"")</f>
        <v/>
      </c>
      <c r="L162" s="18" t="str">
        <f ca="1">IFERROR(INDEX(MAESTRO!L:L,_xludf.AGGREGATE(15,6,ROW(MAESTRO!$B$3:$B$1000)/((MAESTRO!$B$3:$B$1000="CIVILES")*(UPPER(MAESTRO!$L$3:$L$1000)="CONFIRMADO")),ROWS($A$3:A162))),"")</f>
        <v/>
      </c>
      <c r="M162" s="18" t="str">
        <f ca="1">IFERROR(INDEX(MAESTRO!M:M,_xludf.AGGREGATE(15,6,ROW(MAESTRO!$B$3:$B$1000)/((MAESTRO!$B$3:$B$1000="CIVILES")*(UPPER(MAESTRO!$L$3:$L$1000)="CONFIRMADO")),ROWS($A$3:A162))),"")</f>
        <v/>
      </c>
      <c r="N162" s="18" t="str">
        <f ca="1">IFERROR(INDEX(MAESTRO!N:N,_xludf.AGGREGATE(15,6,ROW(MAESTRO!$B$3:$B$1000)/((MAESTRO!$B$3:$B$1000="CIVILES")*(UPPER(MAESTRO!$L$3:$L$1000)="CONFIRMADO")),ROWS($A$3:A162))),"")</f>
        <v/>
      </c>
      <c r="O162" s="18" t="str">
        <f ca="1">IFERROR(INDEX(MAESTRO!O:O,_xludf.AGGREGATE(15,6,ROW(MAESTRO!$B$3:$B$1000)/((MAESTRO!$B$3:$B$1000="CIVILES")*(UPPER(MAESTRO!$L$3:$L$1000)="CONFIRMADO")),ROWS($A$3:A162))),"")</f>
        <v/>
      </c>
      <c r="P162" s="18" t="str">
        <f ca="1">IFERROR(INDEX(MAESTRO!P:P,_xludf.AGGREGATE(15,6,ROW(MAESTRO!$B$3:$B$1000)/((MAESTRO!$B$3:$B$1000="CIVILES")*(UPPER(MAESTRO!$L$3:$L$1000)="CONFIRMADO")),ROWS($A$3:A162))),"")</f>
        <v/>
      </c>
      <c r="Q162" s="18" t="str">
        <f ca="1">IFERROR(INDEX(MAESTRO!Q:Q,_xludf.AGGREGATE(15,6,ROW(MAESTRO!$B$3:$B$1000)/((MAESTRO!$B$3:$B$1000="CIVILES")*(UPPER(MAESTRO!$L$3:$L$1000)="CONFIRMADO")),ROWS($A$3:A162))),"")</f>
        <v/>
      </c>
      <c r="R162" s="18" t="str">
        <f ca="1">IFERROR(INDEX(MAESTRO!R:R,_xludf.AGGREGATE(15,6,ROW(MAESTRO!$B$3:$B$1000)/((MAESTRO!$B$3:$B$1000="CIVILES")*(UPPER(MAESTRO!$L$3:$L$1000)="CONFIRMADO")),ROWS($A$3:A162))),"")</f>
        <v/>
      </c>
      <c r="S162" s="18" t="str">
        <f ca="1">IFERROR(INDEX(MAESTRO!S:S,_xludf.AGGREGATE(15,6,ROW(MAESTRO!$B$3:$B$1000)/((MAESTRO!$B$3:$B$1000="CIVILES")*(UPPER(MAESTRO!$L$3:$L$1000)="CONFIRMADO")),ROWS($A$3:A162))),"")</f>
        <v/>
      </c>
      <c r="T162" s="18" t="str">
        <f ca="1">IFERROR(INDEX(MAESTRO!T:T,_xludf.AGGREGATE(15,6,ROW(MAESTRO!$B$3:$B$1000)/((MAESTRO!$B$3:$B$1000="CIVILES")*(UPPER(MAESTRO!$L$3:$L$1000)="CONFIRMADO")),ROWS($A$3:A162))),"")</f>
        <v/>
      </c>
      <c r="U162" s="18" t="str">
        <f ca="1">IFERROR(INDEX(MAESTRO!U:U,_xludf.AGGREGATE(15,6,ROW(MAESTRO!$B$3:$B$1000)/((MAESTRO!$B$3:$B$1000="CIVILES")*(UPPER(MAESTRO!$L$3:$L$1000)="CONFIRMADO")),ROWS($A$3:A162))),"")</f>
        <v/>
      </c>
      <c r="V162" s="18" t="str">
        <f ca="1">IFERROR(INDEX(MAESTRO!V:V,_xludf.AGGREGATE(15,6,ROW(MAESTRO!$B$3:$B$1000)/((MAESTRO!$B$3:$B$1000="CIVILES")*(UPPER(MAESTRO!$L$3:$L$1000)="CONFIRMADO")),ROWS($A$3:A162))),"")</f>
        <v/>
      </c>
      <c r="W162" s="18" t="str">
        <f ca="1">IFERROR(INDEX(MAESTRO!W:W,_xludf.AGGREGATE(15,6,ROW(MAESTRO!$B$3:$B$1000)/((MAESTRO!$B$3:$B$1000="CIVILES")*(UPPER(MAESTRO!$L$3:$L$1000)="CONFIRMADO")),ROWS($A$3:A162))),"")</f>
        <v/>
      </c>
      <c r="X162" s="18" t="str">
        <f ca="1">IFERROR(INDEX(MAESTRO!X:X,_xludf.AGGREGATE(15,6,ROW(MAESTRO!$B$3:$B$1000)/((MAESTRO!$B$3:$B$1000="CIVILES")*(UPPER(MAESTRO!$L$3:$L$1000)="CONFIRMADO")),ROWS($A$3:A162))),"")</f>
        <v/>
      </c>
    </row>
    <row r="163" spans="1:24" ht="22.05" customHeight="1">
      <c r="A163" s="10" t="str">
        <f ca="1">IFERROR(INDEX(MAESTRO!A:A,_xludf.AGGREGATE(15,6,ROW(MAESTRO!$B$3:$B$1000)/((MAESTRO!$B$3:$B$1000="CIVILES")*(UPPER(MAESTRO!$L$3:$L$1000)="CONFIRMADO")),ROWS($A$3:A163))),"")</f>
        <v/>
      </c>
      <c r="B163" s="10" t="str">
        <f ca="1">IFERROR(INDEX(MAESTRO!B:B,_xludf.AGGREGATE(15,6,ROW(MAESTRO!$B$3:$B$1000)/((MAESTRO!$B$3:$B$1000="CIVILES")*(UPPER(MAESTRO!$L$3:$L$1000)="CONFIRMADO")),ROWS($A$3:A163))),"")</f>
        <v/>
      </c>
      <c r="C163" s="10" t="str">
        <f ca="1">IFERROR(INDEX(MAESTRO!C:C,_xludf.AGGREGATE(15,6,ROW(MAESTRO!$B$3:$B$1000)/((MAESTRO!$B$3:$B$1000="CIVILES")*(UPPER(MAESTRO!$L$3:$L$1000)="CONFIRMADO")),ROWS($A$3:A163))),"")</f>
        <v/>
      </c>
      <c r="D163" s="10" t="str">
        <f ca="1">IFERROR(INDEX(MAESTRO!D:D,_xludf.AGGREGATE(15,6,ROW(MAESTRO!$B$3:$B$1000)/((MAESTRO!$B$3:$B$1000="CIVILES")*(UPPER(MAESTRO!$L$3:$L$1000)="CONFIRMADO")),ROWS($A$3:A163))),"")</f>
        <v/>
      </c>
      <c r="E163" s="10" t="str">
        <f ca="1">IFERROR(INDEX(MAESTRO!E:E,_xludf.AGGREGATE(15,6,ROW(MAESTRO!$B$3:$B$1000)/((MAESTRO!$B$3:$B$1000="CIVILES")*(UPPER(MAESTRO!$L$3:$L$1000)="CONFIRMADO")),ROWS($A$3:A163))),"")</f>
        <v/>
      </c>
      <c r="F163" s="10" t="str">
        <f ca="1">IFERROR(INDEX(MAESTRO!F:F,_xludf.AGGREGATE(15,6,ROW(MAESTRO!$B$3:$B$1000)/((MAESTRO!$B$3:$B$1000="CIVILES")*(UPPER(MAESTRO!$L$3:$L$1000)="CONFIRMADO")),ROWS($A$3:A163))),"")</f>
        <v/>
      </c>
      <c r="G163" s="10" t="str">
        <f ca="1">IFERROR(INDEX(MAESTRO!G:G,_xludf.AGGREGATE(15,6,ROW(MAESTRO!$B$3:$B$1000)/((MAESTRO!$B$3:$B$1000="CIVILES")*(UPPER(MAESTRO!$L$3:$L$1000)="CONFIRMADO")),ROWS($A$3:A163))),"")</f>
        <v/>
      </c>
      <c r="H163" s="10" t="str">
        <f ca="1">IFERROR(INDEX(MAESTRO!H:H,_xludf.AGGREGATE(15,6,ROW(MAESTRO!$B$3:$B$1000)/((MAESTRO!$B$3:$B$1000="CIVILES")*(UPPER(MAESTRO!$L$3:$L$1000)="CONFIRMADO")),ROWS($A$3:A163))),"")</f>
        <v/>
      </c>
      <c r="I163" s="10" t="str">
        <f ca="1">IFERROR(INDEX(MAESTRO!I:I,_xludf.AGGREGATE(15,6,ROW(MAESTRO!$B$3:$B$1000)/((MAESTRO!$B$3:$B$1000="CIVILES")*(UPPER(MAESTRO!$L$3:$L$1000)="CONFIRMADO")),ROWS($A$3:A163))),"")</f>
        <v/>
      </c>
      <c r="J163" s="10" t="str">
        <f ca="1">IFERROR(INDEX(MAESTRO!J:J,_xludf.AGGREGATE(15,6,ROW(MAESTRO!$B$3:$B$1000)/((MAESTRO!$B$3:$B$1000="CIVILES")*(UPPER(MAESTRO!$L$3:$L$1000)="CONFIRMADO")),ROWS($A$3:A163))),"")</f>
        <v/>
      </c>
      <c r="K163" s="10" t="str">
        <f ca="1">IFERROR(INDEX(MAESTRO!K:K,_xludf.AGGREGATE(15,6,ROW(MAESTRO!$B$3:$B$1000)/((MAESTRO!$B$3:$B$1000="CIVILES")*(UPPER(MAESTRO!$L$3:$L$1000)="CONFIRMADO")),ROWS($A$3:A163))),"")</f>
        <v/>
      </c>
      <c r="L163" s="10" t="str">
        <f ca="1">IFERROR(INDEX(MAESTRO!L:L,_xludf.AGGREGATE(15,6,ROW(MAESTRO!$B$3:$B$1000)/((MAESTRO!$B$3:$B$1000="CIVILES")*(UPPER(MAESTRO!$L$3:$L$1000)="CONFIRMADO")),ROWS($A$3:A163))),"")</f>
        <v/>
      </c>
      <c r="M163" s="10" t="str">
        <f ca="1">IFERROR(INDEX(MAESTRO!M:M,_xludf.AGGREGATE(15,6,ROW(MAESTRO!$B$3:$B$1000)/((MAESTRO!$B$3:$B$1000="CIVILES")*(UPPER(MAESTRO!$L$3:$L$1000)="CONFIRMADO")),ROWS($A$3:A163))),"")</f>
        <v/>
      </c>
      <c r="N163" s="10" t="str">
        <f ca="1">IFERROR(INDEX(MAESTRO!N:N,_xludf.AGGREGATE(15,6,ROW(MAESTRO!$B$3:$B$1000)/((MAESTRO!$B$3:$B$1000="CIVILES")*(UPPER(MAESTRO!$L$3:$L$1000)="CONFIRMADO")),ROWS($A$3:A163))),"")</f>
        <v/>
      </c>
      <c r="O163" s="10" t="str">
        <f ca="1">IFERROR(INDEX(MAESTRO!O:O,_xludf.AGGREGATE(15,6,ROW(MAESTRO!$B$3:$B$1000)/((MAESTRO!$B$3:$B$1000="CIVILES")*(UPPER(MAESTRO!$L$3:$L$1000)="CONFIRMADO")),ROWS($A$3:A163))),"")</f>
        <v/>
      </c>
      <c r="P163" s="10" t="str">
        <f ca="1">IFERROR(INDEX(MAESTRO!P:P,_xludf.AGGREGATE(15,6,ROW(MAESTRO!$B$3:$B$1000)/((MAESTRO!$B$3:$B$1000="CIVILES")*(UPPER(MAESTRO!$L$3:$L$1000)="CONFIRMADO")),ROWS($A$3:A163))),"")</f>
        <v/>
      </c>
      <c r="Q163" s="10" t="str">
        <f ca="1">IFERROR(INDEX(MAESTRO!Q:Q,_xludf.AGGREGATE(15,6,ROW(MAESTRO!$B$3:$B$1000)/((MAESTRO!$B$3:$B$1000="CIVILES")*(UPPER(MAESTRO!$L$3:$L$1000)="CONFIRMADO")),ROWS($A$3:A163))),"")</f>
        <v/>
      </c>
      <c r="R163" s="10" t="str">
        <f ca="1">IFERROR(INDEX(MAESTRO!R:R,_xludf.AGGREGATE(15,6,ROW(MAESTRO!$B$3:$B$1000)/((MAESTRO!$B$3:$B$1000="CIVILES")*(UPPER(MAESTRO!$L$3:$L$1000)="CONFIRMADO")),ROWS($A$3:A163))),"")</f>
        <v/>
      </c>
      <c r="S163" s="10" t="str">
        <f ca="1">IFERROR(INDEX(MAESTRO!S:S,_xludf.AGGREGATE(15,6,ROW(MAESTRO!$B$3:$B$1000)/((MAESTRO!$B$3:$B$1000="CIVILES")*(UPPER(MAESTRO!$L$3:$L$1000)="CONFIRMADO")),ROWS($A$3:A163))),"")</f>
        <v/>
      </c>
      <c r="T163" s="10" t="str">
        <f ca="1">IFERROR(INDEX(MAESTRO!T:T,_xludf.AGGREGATE(15,6,ROW(MAESTRO!$B$3:$B$1000)/((MAESTRO!$B$3:$B$1000="CIVILES")*(UPPER(MAESTRO!$L$3:$L$1000)="CONFIRMADO")),ROWS($A$3:A163))),"")</f>
        <v/>
      </c>
      <c r="U163" s="10" t="str">
        <f ca="1">IFERROR(INDEX(MAESTRO!U:U,_xludf.AGGREGATE(15,6,ROW(MAESTRO!$B$3:$B$1000)/((MAESTRO!$B$3:$B$1000="CIVILES")*(UPPER(MAESTRO!$L$3:$L$1000)="CONFIRMADO")),ROWS($A$3:A163))),"")</f>
        <v/>
      </c>
      <c r="V163" s="10" t="str">
        <f ca="1">IFERROR(INDEX(MAESTRO!V:V,_xludf.AGGREGATE(15,6,ROW(MAESTRO!$B$3:$B$1000)/((MAESTRO!$B$3:$B$1000="CIVILES")*(UPPER(MAESTRO!$L$3:$L$1000)="CONFIRMADO")),ROWS($A$3:A163))),"")</f>
        <v/>
      </c>
      <c r="W163" s="10" t="str">
        <f ca="1">IFERROR(INDEX(MAESTRO!W:W,_xludf.AGGREGATE(15,6,ROW(MAESTRO!$B$3:$B$1000)/((MAESTRO!$B$3:$B$1000="CIVILES")*(UPPER(MAESTRO!$L$3:$L$1000)="CONFIRMADO")),ROWS($A$3:A163))),"")</f>
        <v/>
      </c>
      <c r="X163" s="10" t="str">
        <f ca="1">IFERROR(INDEX(MAESTRO!X:X,_xludf.AGGREGATE(15,6,ROW(MAESTRO!$B$3:$B$1000)/((MAESTRO!$B$3:$B$1000="CIVILES")*(UPPER(MAESTRO!$L$3:$L$1000)="CONFIRMADO")),ROWS($A$3:A163))),"")</f>
        <v/>
      </c>
    </row>
    <row r="164" spans="1:24" ht="22.05" customHeight="1">
      <c r="A164" s="18" t="str">
        <f ca="1">IFERROR(INDEX(MAESTRO!A:A,_xludf.AGGREGATE(15,6,ROW(MAESTRO!$B$3:$B$1000)/((MAESTRO!$B$3:$B$1000="CIVILES")*(UPPER(MAESTRO!$L$3:$L$1000)="CONFIRMADO")),ROWS($A$3:A164))),"")</f>
        <v/>
      </c>
      <c r="B164" s="18" t="str">
        <f ca="1">IFERROR(INDEX(MAESTRO!B:B,_xludf.AGGREGATE(15,6,ROW(MAESTRO!$B$3:$B$1000)/((MAESTRO!$B$3:$B$1000="CIVILES")*(UPPER(MAESTRO!$L$3:$L$1000)="CONFIRMADO")),ROWS($A$3:A164))),"")</f>
        <v/>
      </c>
      <c r="C164" s="18" t="str">
        <f ca="1">IFERROR(INDEX(MAESTRO!C:C,_xludf.AGGREGATE(15,6,ROW(MAESTRO!$B$3:$B$1000)/((MAESTRO!$B$3:$B$1000="CIVILES")*(UPPER(MAESTRO!$L$3:$L$1000)="CONFIRMADO")),ROWS($A$3:A164))),"")</f>
        <v/>
      </c>
      <c r="D164" s="18" t="str">
        <f ca="1">IFERROR(INDEX(MAESTRO!D:D,_xludf.AGGREGATE(15,6,ROW(MAESTRO!$B$3:$B$1000)/((MAESTRO!$B$3:$B$1000="CIVILES")*(UPPER(MAESTRO!$L$3:$L$1000)="CONFIRMADO")),ROWS($A$3:A164))),"")</f>
        <v/>
      </c>
      <c r="E164" s="18" t="str">
        <f ca="1">IFERROR(INDEX(MAESTRO!E:E,_xludf.AGGREGATE(15,6,ROW(MAESTRO!$B$3:$B$1000)/((MAESTRO!$B$3:$B$1000="CIVILES")*(UPPER(MAESTRO!$L$3:$L$1000)="CONFIRMADO")),ROWS($A$3:A164))),"")</f>
        <v/>
      </c>
      <c r="F164" s="18" t="str">
        <f ca="1">IFERROR(INDEX(MAESTRO!F:F,_xludf.AGGREGATE(15,6,ROW(MAESTRO!$B$3:$B$1000)/((MAESTRO!$B$3:$B$1000="CIVILES")*(UPPER(MAESTRO!$L$3:$L$1000)="CONFIRMADO")),ROWS($A$3:A164))),"")</f>
        <v/>
      </c>
      <c r="G164" s="18" t="str">
        <f ca="1">IFERROR(INDEX(MAESTRO!G:G,_xludf.AGGREGATE(15,6,ROW(MAESTRO!$B$3:$B$1000)/((MAESTRO!$B$3:$B$1000="CIVILES")*(UPPER(MAESTRO!$L$3:$L$1000)="CONFIRMADO")),ROWS($A$3:A164))),"")</f>
        <v/>
      </c>
      <c r="H164" s="18" t="str">
        <f ca="1">IFERROR(INDEX(MAESTRO!H:H,_xludf.AGGREGATE(15,6,ROW(MAESTRO!$B$3:$B$1000)/((MAESTRO!$B$3:$B$1000="CIVILES")*(UPPER(MAESTRO!$L$3:$L$1000)="CONFIRMADO")),ROWS($A$3:A164))),"")</f>
        <v/>
      </c>
      <c r="I164" s="18" t="str">
        <f ca="1">IFERROR(INDEX(MAESTRO!I:I,_xludf.AGGREGATE(15,6,ROW(MAESTRO!$B$3:$B$1000)/((MAESTRO!$B$3:$B$1000="CIVILES")*(UPPER(MAESTRO!$L$3:$L$1000)="CONFIRMADO")),ROWS($A$3:A164))),"")</f>
        <v/>
      </c>
      <c r="J164" s="18" t="str">
        <f ca="1">IFERROR(INDEX(MAESTRO!J:J,_xludf.AGGREGATE(15,6,ROW(MAESTRO!$B$3:$B$1000)/((MAESTRO!$B$3:$B$1000="CIVILES")*(UPPER(MAESTRO!$L$3:$L$1000)="CONFIRMADO")),ROWS($A$3:A164))),"")</f>
        <v/>
      </c>
      <c r="K164" s="18" t="str">
        <f ca="1">IFERROR(INDEX(MAESTRO!K:K,_xludf.AGGREGATE(15,6,ROW(MAESTRO!$B$3:$B$1000)/((MAESTRO!$B$3:$B$1000="CIVILES")*(UPPER(MAESTRO!$L$3:$L$1000)="CONFIRMADO")),ROWS($A$3:A164))),"")</f>
        <v/>
      </c>
      <c r="L164" s="18" t="str">
        <f ca="1">IFERROR(INDEX(MAESTRO!L:L,_xludf.AGGREGATE(15,6,ROW(MAESTRO!$B$3:$B$1000)/((MAESTRO!$B$3:$B$1000="CIVILES")*(UPPER(MAESTRO!$L$3:$L$1000)="CONFIRMADO")),ROWS($A$3:A164))),"")</f>
        <v/>
      </c>
      <c r="M164" s="18" t="str">
        <f ca="1">IFERROR(INDEX(MAESTRO!M:M,_xludf.AGGREGATE(15,6,ROW(MAESTRO!$B$3:$B$1000)/((MAESTRO!$B$3:$B$1000="CIVILES")*(UPPER(MAESTRO!$L$3:$L$1000)="CONFIRMADO")),ROWS($A$3:A164))),"")</f>
        <v/>
      </c>
      <c r="N164" s="18" t="str">
        <f ca="1">IFERROR(INDEX(MAESTRO!N:N,_xludf.AGGREGATE(15,6,ROW(MAESTRO!$B$3:$B$1000)/((MAESTRO!$B$3:$B$1000="CIVILES")*(UPPER(MAESTRO!$L$3:$L$1000)="CONFIRMADO")),ROWS($A$3:A164))),"")</f>
        <v/>
      </c>
      <c r="O164" s="18" t="str">
        <f ca="1">IFERROR(INDEX(MAESTRO!O:O,_xludf.AGGREGATE(15,6,ROW(MAESTRO!$B$3:$B$1000)/((MAESTRO!$B$3:$B$1000="CIVILES")*(UPPER(MAESTRO!$L$3:$L$1000)="CONFIRMADO")),ROWS($A$3:A164))),"")</f>
        <v/>
      </c>
      <c r="P164" s="18" t="str">
        <f ca="1">IFERROR(INDEX(MAESTRO!P:P,_xludf.AGGREGATE(15,6,ROW(MAESTRO!$B$3:$B$1000)/((MAESTRO!$B$3:$B$1000="CIVILES")*(UPPER(MAESTRO!$L$3:$L$1000)="CONFIRMADO")),ROWS($A$3:A164))),"")</f>
        <v/>
      </c>
      <c r="Q164" s="18" t="str">
        <f ca="1">IFERROR(INDEX(MAESTRO!Q:Q,_xludf.AGGREGATE(15,6,ROW(MAESTRO!$B$3:$B$1000)/((MAESTRO!$B$3:$B$1000="CIVILES")*(UPPER(MAESTRO!$L$3:$L$1000)="CONFIRMADO")),ROWS($A$3:A164))),"")</f>
        <v/>
      </c>
      <c r="R164" s="18" t="str">
        <f ca="1">IFERROR(INDEX(MAESTRO!R:R,_xludf.AGGREGATE(15,6,ROW(MAESTRO!$B$3:$B$1000)/((MAESTRO!$B$3:$B$1000="CIVILES")*(UPPER(MAESTRO!$L$3:$L$1000)="CONFIRMADO")),ROWS($A$3:A164))),"")</f>
        <v/>
      </c>
      <c r="S164" s="18" t="str">
        <f ca="1">IFERROR(INDEX(MAESTRO!S:S,_xludf.AGGREGATE(15,6,ROW(MAESTRO!$B$3:$B$1000)/((MAESTRO!$B$3:$B$1000="CIVILES")*(UPPER(MAESTRO!$L$3:$L$1000)="CONFIRMADO")),ROWS($A$3:A164))),"")</f>
        <v/>
      </c>
      <c r="T164" s="18" t="str">
        <f ca="1">IFERROR(INDEX(MAESTRO!T:T,_xludf.AGGREGATE(15,6,ROW(MAESTRO!$B$3:$B$1000)/((MAESTRO!$B$3:$B$1000="CIVILES")*(UPPER(MAESTRO!$L$3:$L$1000)="CONFIRMADO")),ROWS($A$3:A164))),"")</f>
        <v/>
      </c>
      <c r="U164" s="18" t="str">
        <f ca="1">IFERROR(INDEX(MAESTRO!U:U,_xludf.AGGREGATE(15,6,ROW(MAESTRO!$B$3:$B$1000)/((MAESTRO!$B$3:$B$1000="CIVILES")*(UPPER(MAESTRO!$L$3:$L$1000)="CONFIRMADO")),ROWS($A$3:A164))),"")</f>
        <v/>
      </c>
      <c r="V164" s="18" t="str">
        <f ca="1">IFERROR(INDEX(MAESTRO!V:V,_xludf.AGGREGATE(15,6,ROW(MAESTRO!$B$3:$B$1000)/((MAESTRO!$B$3:$B$1000="CIVILES")*(UPPER(MAESTRO!$L$3:$L$1000)="CONFIRMADO")),ROWS($A$3:A164))),"")</f>
        <v/>
      </c>
      <c r="W164" s="18" t="str">
        <f ca="1">IFERROR(INDEX(MAESTRO!W:W,_xludf.AGGREGATE(15,6,ROW(MAESTRO!$B$3:$B$1000)/((MAESTRO!$B$3:$B$1000="CIVILES")*(UPPER(MAESTRO!$L$3:$L$1000)="CONFIRMADO")),ROWS($A$3:A164))),"")</f>
        <v/>
      </c>
      <c r="X164" s="18" t="str">
        <f ca="1">IFERROR(INDEX(MAESTRO!X:X,_xludf.AGGREGATE(15,6,ROW(MAESTRO!$B$3:$B$1000)/((MAESTRO!$B$3:$B$1000="CIVILES")*(UPPER(MAESTRO!$L$3:$L$1000)="CONFIRMADO")),ROWS($A$3:A164))),"")</f>
        <v/>
      </c>
    </row>
    <row r="165" spans="1:24" ht="22.05" customHeight="1">
      <c r="A165" s="10" t="str">
        <f ca="1">IFERROR(INDEX(MAESTRO!A:A,_xludf.AGGREGATE(15,6,ROW(MAESTRO!$B$3:$B$1000)/((MAESTRO!$B$3:$B$1000="CIVILES")*(UPPER(MAESTRO!$L$3:$L$1000)="CONFIRMADO")),ROWS($A$3:A165))),"")</f>
        <v/>
      </c>
      <c r="B165" s="10" t="str">
        <f ca="1">IFERROR(INDEX(MAESTRO!B:B,_xludf.AGGREGATE(15,6,ROW(MAESTRO!$B$3:$B$1000)/((MAESTRO!$B$3:$B$1000="CIVILES")*(UPPER(MAESTRO!$L$3:$L$1000)="CONFIRMADO")),ROWS($A$3:A165))),"")</f>
        <v/>
      </c>
      <c r="C165" s="10" t="str">
        <f ca="1">IFERROR(INDEX(MAESTRO!C:C,_xludf.AGGREGATE(15,6,ROW(MAESTRO!$B$3:$B$1000)/((MAESTRO!$B$3:$B$1000="CIVILES")*(UPPER(MAESTRO!$L$3:$L$1000)="CONFIRMADO")),ROWS($A$3:A165))),"")</f>
        <v/>
      </c>
      <c r="D165" s="10" t="str">
        <f ca="1">IFERROR(INDEX(MAESTRO!D:D,_xludf.AGGREGATE(15,6,ROW(MAESTRO!$B$3:$B$1000)/((MAESTRO!$B$3:$B$1000="CIVILES")*(UPPER(MAESTRO!$L$3:$L$1000)="CONFIRMADO")),ROWS($A$3:A165))),"")</f>
        <v/>
      </c>
      <c r="E165" s="10" t="str">
        <f ca="1">IFERROR(INDEX(MAESTRO!E:E,_xludf.AGGREGATE(15,6,ROW(MAESTRO!$B$3:$B$1000)/((MAESTRO!$B$3:$B$1000="CIVILES")*(UPPER(MAESTRO!$L$3:$L$1000)="CONFIRMADO")),ROWS($A$3:A165))),"")</f>
        <v/>
      </c>
      <c r="F165" s="10" t="str">
        <f ca="1">IFERROR(INDEX(MAESTRO!F:F,_xludf.AGGREGATE(15,6,ROW(MAESTRO!$B$3:$B$1000)/((MAESTRO!$B$3:$B$1000="CIVILES")*(UPPER(MAESTRO!$L$3:$L$1000)="CONFIRMADO")),ROWS($A$3:A165))),"")</f>
        <v/>
      </c>
      <c r="G165" s="10" t="str">
        <f ca="1">IFERROR(INDEX(MAESTRO!G:G,_xludf.AGGREGATE(15,6,ROW(MAESTRO!$B$3:$B$1000)/((MAESTRO!$B$3:$B$1000="CIVILES")*(UPPER(MAESTRO!$L$3:$L$1000)="CONFIRMADO")),ROWS($A$3:A165))),"")</f>
        <v/>
      </c>
      <c r="H165" s="10" t="str">
        <f ca="1">IFERROR(INDEX(MAESTRO!H:H,_xludf.AGGREGATE(15,6,ROW(MAESTRO!$B$3:$B$1000)/((MAESTRO!$B$3:$B$1000="CIVILES")*(UPPER(MAESTRO!$L$3:$L$1000)="CONFIRMADO")),ROWS($A$3:A165))),"")</f>
        <v/>
      </c>
      <c r="I165" s="10" t="str">
        <f ca="1">IFERROR(INDEX(MAESTRO!I:I,_xludf.AGGREGATE(15,6,ROW(MAESTRO!$B$3:$B$1000)/((MAESTRO!$B$3:$B$1000="CIVILES")*(UPPER(MAESTRO!$L$3:$L$1000)="CONFIRMADO")),ROWS($A$3:A165))),"")</f>
        <v/>
      </c>
      <c r="J165" s="10" t="str">
        <f ca="1">IFERROR(INDEX(MAESTRO!J:J,_xludf.AGGREGATE(15,6,ROW(MAESTRO!$B$3:$B$1000)/((MAESTRO!$B$3:$B$1000="CIVILES")*(UPPER(MAESTRO!$L$3:$L$1000)="CONFIRMADO")),ROWS($A$3:A165))),"")</f>
        <v/>
      </c>
      <c r="K165" s="10" t="str">
        <f ca="1">IFERROR(INDEX(MAESTRO!K:K,_xludf.AGGREGATE(15,6,ROW(MAESTRO!$B$3:$B$1000)/((MAESTRO!$B$3:$B$1000="CIVILES")*(UPPER(MAESTRO!$L$3:$L$1000)="CONFIRMADO")),ROWS($A$3:A165))),"")</f>
        <v/>
      </c>
      <c r="L165" s="10" t="str">
        <f ca="1">IFERROR(INDEX(MAESTRO!L:L,_xludf.AGGREGATE(15,6,ROW(MAESTRO!$B$3:$B$1000)/((MAESTRO!$B$3:$B$1000="CIVILES")*(UPPER(MAESTRO!$L$3:$L$1000)="CONFIRMADO")),ROWS($A$3:A165))),"")</f>
        <v/>
      </c>
      <c r="M165" s="10" t="str">
        <f ca="1">IFERROR(INDEX(MAESTRO!M:M,_xludf.AGGREGATE(15,6,ROW(MAESTRO!$B$3:$B$1000)/((MAESTRO!$B$3:$B$1000="CIVILES")*(UPPER(MAESTRO!$L$3:$L$1000)="CONFIRMADO")),ROWS($A$3:A165))),"")</f>
        <v/>
      </c>
      <c r="N165" s="10" t="str">
        <f ca="1">IFERROR(INDEX(MAESTRO!N:N,_xludf.AGGREGATE(15,6,ROW(MAESTRO!$B$3:$B$1000)/((MAESTRO!$B$3:$B$1000="CIVILES")*(UPPER(MAESTRO!$L$3:$L$1000)="CONFIRMADO")),ROWS($A$3:A165))),"")</f>
        <v/>
      </c>
      <c r="O165" s="10" t="str">
        <f ca="1">IFERROR(INDEX(MAESTRO!O:O,_xludf.AGGREGATE(15,6,ROW(MAESTRO!$B$3:$B$1000)/((MAESTRO!$B$3:$B$1000="CIVILES")*(UPPER(MAESTRO!$L$3:$L$1000)="CONFIRMADO")),ROWS($A$3:A165))),"")</f>
        <v/>
      </c>
      <c r="P165" s="10" t="str">
        <f ca="1">IFERROR(INDEX(MAESTRO!P:P,_xludf.AGGREGATE(15,6,ROW(MAESTRO!$B$3:$B$1000)/((MAESTRO!$B$3:$B$1000="CIVILES")*(UPPER(MAESTRO!$L$3:$L$1000)="CONFIRMADO")),ROWS($A$3:A165))),"")</f>
        <v/>
      </c>
      <c r="Q165" s="10" t="str">
        <f ca="1">IFERROR(INDEX(MAESTRO!Q:Q,_xludf.AGGREGATE(15,6,ROW(MAESTRO!$B$3:$B$1000)/((MAESTRO!$B$3:$B$1000="CIVILES")*(UPPER(MAESTRO!$L$3:$L$1000)="CONFIRMADO")),ROWS($A$3:A165))),"")</f>
        <v/>
      </c>
      <c r="R165" s="10" t="str">
        <f ca="1">IFERROR(INDEX(MAESTRO!R:R,_xludf.AGGREGATE(15,6,ROW(MAESTRO!$B$3:$B$1000)/((MAESTRO!$B$3:$B$1000="CIVILES")*(UPPER(MAESTRO!$L$3:$L$1000)="CONFIRMADO")),ROWS($A$3:A165))),"")</f>
        <v/>
      </c>
      <c r="S165" s="10" t="str">
        <f ca="1">IFERROR(INDEX(MAESTRO!S:S,_xludf.AGGREGATE(15,6,ROW(MAESTRO!$B$3:$B$1000)/((MAESTRO!$B$3:$B$1000="CIVILES")*(UPPER(MAESTRO!$L$3:$L$1000)="CONFIRMADO")),ROWS($A$3:A165))),"")</f>
        <v/>
      </c>
      <c r="T165" s="10" t="str">
        <f ca="1">IFERROR(INDEX(MAESTRO!T:T,_xludf.AGGREGATE(15,6,ROW(MAESTRO!$B$3:$B$1000)/((MAESTRO!$B$3:$B$1000="CIVILES")*(UPPER(MAESTRO!$L$3:$L$1000)="CONFIRMADO")),ROWS($A$3:A165))),"")</f>
        <v/>
      </c>
      <c r="U165" s="10" t="str">
        <f ca="1">IFERROR(INDEX(MAESTRO!U:U,_xludf.AGGREGATE(15,6,ROW(MAESTRO!$B$3:$B$1000)/((MAESTRO!$B$3:$B$1000="CIVILES")*(UPPER(MAESTRO!$L$3:$L$1000)="CONFIRMADO")),ROWS($A$3:A165))),"")</f>
        <v/>
      </c>
      <c r="V165" s="10" t="str">
        <f ca="1">IFERROR(INDEX(MAESTRO!V:V,_xludf.AGGREGATE(15,6,ROW(MAESTRO!$B$3:$B$1000)/((MAESTRO!$B$3:$B$1000="CIVILES")*(UPPER(MAESTRO!$L$3:$L$1000)="CONFIRMADO")),ROWS($A$3:A165))),"")</f>
        <v/>
      </c>
      <c r="W165" s="10" t="str">
        <f ca="1">IFERROR(INDEX(MAESTRO!W:W,_xludf.AGGREGATE(15,6,ROW(MAESTRO!$B$3:$B$1000)/((MAESTRO!$B$3:$B$1000="CIVILES")*(UPPER(MAESTRO!$L$3:$L$1000)="CONFIRMADO")),ROWS($A$3:A165))),"")</f>
        <v/>
      </c>
      <c r="X165" s="10" t="str">
        <f ca="1">IFERROR(INDEX(MAESTRO!X:X,_xludf.AGGREGATE(15,6,ROW(MAESTRO!$B$3:$B$1000)/((MAESTRO!$B$3:$B$1000="CIVILES")*(UPPER(MAESTRO!$L$3:$L$1000)="CONFIRMADO")),ROWS($A$3:A165))),"")</f>
        <v/>
      </c>
    </row>
    <row r="166" spans="1:24" ht="22.05" customHeight="1">
      <c r="A166" s="18" t="str">
        <f ca="1">IFERROR(INDEX(MAESTRO!A:A,_xludf.AGGREGATE(15,6,ROW(MAESTRO!$B$3:$B$1000)/((MAESTRO!$B$3:$B$1000="CIVILES")*(UPPER(MAESTRO!$L$3:$L$1000)="CONFIRMADO")),ROWS($A$3:A166))),"")</f>
        <v/>
      </c>
      <c r="B166" s="18" t="str">
        <f ca="1">IFERROR(INDEX(MAESTRO!B:B,_xludf.AGGREGATE(15,6,ROW(MAESTRO!$B$3:$B$1000)/((MAESTRO!$B$3:$B$1000="CIVILES")*(UPPER(MAESTRO!$L$3:$L$1000)="CONFIRMADO")),ROWS($A$3:A166))),"")</f>
        <v/>
      </c>
      <c r="C166" s="18" t="str">
        <f ca="1">IFERROR(INDEX(MAESTRO!C:C,_xludf.AGGREGATE(15,6,ROW(MAESTRO!$B$3:$B$1000)/((MAESTRO!$B$3:$B$1000="CIVILES")*(UPPER(MAESTRO!$L$3:$L$1000)="CONFIRMADO")),ROWS($A$3:A166))),"")</f>
        <v/>
      </c>
      <c r="D166" s="18" t="str">
        <f ca="1">IFERROR(INDEX(MAESTRO!D:D,_xludf.AGGREGATE(15,6,ROW(MAESTRO!$B$3:$B$1000)/((MAESTRO!$B$3:$B$1000="CIVILES")*(UPPER(MAESTRO!$L$3:$L$1000)="CONFIRMADO")),ROWS($A$3:A166))),"")</f>
        <v/>
      </c>
      <c r="E166" s="18" t="str">
        <f ca="1">IFERROR(INDEX(MAESTRO!E:E,_xludf.AGGREGATE(15,6,ROW(MAESTRO!$B$3:$B$1000)/((MAESTRO!$B$3:$B$1000="CIVILES")*(UPPER(MAESTRO!$L$3:$L$1000)="CONFIRMADO")),ROWS($A$3:A166))),"")</f>
        <v/>
      </c>
      <c r="F166" s="18" t="str">
        <f ca="1">IFERROR(INDEX(MAESTRO!F:F,_xludf.AGGREGATE(15,6,ROW(MAESTRO!$B$3:$B$1000)/((MAESTRO!$B$3:$B$1000="CIVILES")*(UPPER(MAESTRO!$L$3:$L$1000)="CONFIRMADO")),ROWS($A$3:A166))),"")</f>
        <v/>
      </c>
      <c r="G166" s="18" t="str">
        <f ca="1">IFERROR(INDEX(MAESTRO!G:G,_xludf.AGGREGATE(15,6,ROW(MAESTRO!$B$3:$B$1000)/((MAESTRO!$B$3:$B$1000="CIVILES")*(UPPER(MAESTRO!$L$3:$L$1000)="CONFIRMADO")),ROWS($A$3:A166))),"")</f>
        <v/>
      </c>
      <c r="H166" s="18" t="str">
        <f ca="1">IFERROR(INDEX(MAESTRO!H:H,_xludf.AGGREGATE(15,6,ROW(MAESTRO!$B$3:$B$1000)/((MAESTRO!$B$3:$B$1000="CIVILES")*(UPPER(MAESTRO!$L$3:$L$1000)="CONFIRMADO")),ROWS($A$3:A166))),"")</f>
        <v/>
      </c>
      <c r="I166" s="18" t="str">
        <f ca="1">IFERROR(INDEX(MAESTRO!I:I,_xludf.AGGREGATE(15,6,ROW(MAESTRO!$B$3:$B$1000)/((MAESTRO!$B$3:$B$1000="CIVILES")*(UPPER(MAESTRO!$L$3:$L$1000)="CONFIRMADO")),ROWS($A$3:A166))),"")</f>
        <v/>
      </c>
      <c r="J166" s="18" t="str">
        <f ca="1">IFERROR(INDEX(MAESTRO!J:J,_xludf.AGGREGATE(15,6,ROW(MAESTRO!$B$3:$B$1000)/((MAESTRO!$B$3:$B$1000="CIVILES")*(UPPER(MAESTRO!$L$3:$L$1000)="CONFIRMADO")),ROWS($A$3:A166))),"")</f>
        <v/>
      </c>
      <c r="K166" s="18" t="str">
        <f ca="1">IFERROR(INDEX(MAESTRO!K:K,_xludf.AGGREGATE(15,6,ROW(MAESTRO!$B$3:$B$1000)/((MAESTRO!$B$3:$B$1000="CIVILES")*(UPPER(MAESTRO!$L$3:$L$1000)="CONFIRMADO")),ROWS($A$3:A166))),"")</f>
        <v/>
      </c>
      <c r="L166" s="18" t="str">
        <f ca="1">IFERROR(INDEX(MAESTRO!L:L,_xludf.AGGREGATE(15,6,ROW(MAESTRO!$B$3:$B$1000)/((MAESTRO!$B$3:$B$1000="CIVILES")*(UPPER(MAESTRO!$L$3:$L$1000)="CONFIRMADO")),ROWS($A$3:A166))),"")</f>
        <v/>
      </c>
      <c r="M166" s="18" t="str">
        <f ca="1">IFERROR(INDEX(MAESTRO!M:M,_xludf.AGGREGATE(15,6,ROW(MAESTRO!$B$3:$B$1000)/((MAESTRO!$B$3:$B$1000="CIVILES")*(UPPER(MAESTRO!$L$3:$L$1000)="CONFIRMADO")),ROWS($A$3:A166))),"")</f>
        <v/>
      </c>
      <c r="N166" s="18" t="str">
        <f ca="1">IFERROR(INDEX(MAESTRO!N:N,_xludf.AGGREGATE(15,6,ROW(MAESTRO!$B$3:$B$1000)/((MAESTRO!$B$3:$B$1000="CIVILES")*(UPPER(MAESTRO!$L$3:$L$1000)="CONFIRMADO")),ROWS($A$3:A166))),"")</f>
        <v/>
      </c>
      <c r="O166" s="18" t="str">
        <f ca="1">IFERROR(INDEX(MAESTRO!O:O,_xludf.AGGREGATE(15,6,ROW(MAESTRO!$B$3:$B$1000)/((MAESTRO!$B$3:$B$1000="CIVILES")*(UPPER(MAESTRO!$L$3:$L$1000)="CONFIRMADO")),ROWS($A$3:A166))),"")</f>
        <v/>
      </c>
      <c r="P166" s="18" t="str">
        <f ca="1">IFERROR(INDEX(MAESTRO!P:P,_xludf.AGGREGATE(15,6,ROW(MAESTRO!$B$3:$B$1000)/((MAESTRO!$B$3:$B$1000="CIVILES")*(UPPER(MAESTRO!$L$3:$L$1000)="CONFIRMADO")),ROWS($A$3:A166))),"")</f>
        <v/>
      </c>
      <c r="Q166" s="18" t="str">
        <f ca="1">IFERROR(INDEX(MAESTRO!Q:Q,_xludf.AGGREGATE(15,6,ROW(MAESTRO!$B$3:$B$1000)/((MAESTRO!$B$3:$B$1000="CIVILES")*(UPPER(MAESTRO!$L$3:$L$1000)="CONFIRMADO")),ROWS($A$3:A166))),"")</f>
        <v/>
      </c>
      <c r="R166" s="18" t="str">
        <f ca="1">IFERROR(INDEX(MAESTRO!R:R,_xludf.AGGREGATE(15,6,ROW(MAESTRO!$B$3:$B$1000)/((MAESTRO!$B$3:$B$1000="CIVILES")*(UPPER(MAESTRO!$L$3:$L$1000)="CONFIRMADO")),ROWS($A$3:A166))),"")</f>
        <v/>
      </c>
      <c r="S166" s="18" t="str">
        <f ca="1">IFERROR(INDEX(MAESTRO!S:S,_xludf.AGGREGATE(15,6,ROW(MAESTRO!$B$3:$B$1000)/((MAESTRO!$B$3:$B$1000="CIVILES")*(UPPER(MAESTRO!$L$3:$L$1000)="CONFIRMADO")),ROWS($A$3:A166))),"")</f>
        <v/>
      </c>
      <c r="T166" s="18" t="str">
        <f ca="1">IFERROR(INDEX(MAESTRO!T:T,_xludf.AGGREGATE(15,6,ROW(MAESTRO!$B$3:$B$1000)/((MAESTRO!$B$3:$B$1000="CIVILES")*(UPPER(MAESTRO!$L$3:$L$1000)="CONFIRMADO")),ROWS($A$3:A166))),"")</f>
        <v/>
      </c>
      <c r="U166" s="18" t="str">
        <f ca="1">IFERROR(INDEX(MAESTRO!U:U,_xludf.AGGREGATE(15,6,ROW(MAESTRO!$B$3:$B$1000)/((MAESTRO!$B$3:$B$1000="CIVILES")*(UPPER(MAESTRO!$L$3:$L$1000)="CONFIRMADO")),ROWS($A$3:A166))),"")</f>
        <v/>
      </c>
      <c r="V166" s="18" t="str">
        <f ca="1">IFERROR(INDEX(MAESTRO!V:V,_xludf.AGGREGATE(15,6,ROW(MAESTRO!$B$3:$B$1000)/((MAESTRO!$B$3:$B$1000="CIVILES")*(UPPER(MAESTRO!$L$3:$L$1000)="CONFIRMADO")),ROWS($A$3:A166))),"")</f>
        <v/>
      </c>
      <c r="W166" s="18" t="str">
        <f ca="1">IFERROR(INDEX(MAESTRO!W:W,_xludf.AGGREGATE(15,6,ROW(MAESTRO!$B$3:$B$1000)/((MAESTRO!$B$3:$B$1000="CIVILES")*(UPPER(MAESTRO!$L$3:$L$1000)="CONFIRMADO")),ROWS($A$3:A166))),"")</f>
        <v/>
      </c>
      <c r="X166" s="18" t="str">
        <f ca="1">IFERROR(INDEX(MAESTRO!X:X,_xludf.AGGREGATE(15,6,ROW(MAESTRO!$B$3:$B$1000)/((MAESTRO!$B$3:$B$1000="CIVILES")*(UPPER(MAESTRO!$L$3:$L$1000)="CONFIRMADO")),ROWS($A$3:A166))),"")</f>
        <v/>
      </c>
    </row>
    <row r="167" spans="1:24" ht="22.05" customHeight="1">
      <c r="A167" s="10" t="str">
        <f ca="1">IFERROR(INDEX(MAESTRO!A:A,_xludf.AGGREGATE(15,6,ROW(MAESTRO!$B$3:$B$1000)/((MAESTRO!$B$3:$B$1000="CIVILES")*(UPPER(MAESTRO!$L$3:$L$1000)="CONFIRMADO")),ROWS($A$3:A167))),"")</f>
        <v/>
      </c>
      <c r="B167" s="10" t="str">
        <f ca="1">IFERROR(INDEX(MAESTRO!B:B,_xludf.AGGREGATE(15,6,ROW(MAESTRO!$B$3:$B$1000)/((MAESTRO!$B$3:$B$1000="CIVILES")*(UPPER(MAESTRO!$L$3:$L$1000)="CONFIRMADO")),ROWS($A$3:A167))),"")</f>
        <v/>
      </c>
      <c r="C167" s="10" t="str">
        <f ca="1">IFERROR(INDEX(MAESTRO!C:C,_xludf.AGGREGATE(15,6,ROW(MAESTRO!$B$3:$B$1000)/((MAESTRO!$B$3:$B$1000="CIVILES")*(UPPER(MAESTRO!$L$3:$L$1000)="CONFIRMADO")),ROWS($A$3:A167))),"")</f>
        <v/>
      </c>
      <c r="D167" s="10" t="str">
        <f ca="1">IFERROR(INDEX(MAESTRO!D:D,_xludf.AGGREGATE(15,6,ROW(MAESTRO!$B$3:$B$1000)/((MAESTRO!$B$3:$B$1000="CIVILES")*(UPPER(MAESTRO!$L$3:$L$1000)="CONFIRMADO")),ROWS($A$3:A167))),"")</f>
        <v/>
      </c>
      <c r="E167" s="10" t="str">
        <f ca="1">IFERROR(INDEX(MAESTRO!E:E,_xludf.AGGREGATE(15,6,ROW(MAESTRO!$B$3:$B$1000)/((MAESTRO!$B$3:$B$1000="CIVILES")*(UPPER(MAESTRO!$L$3:$L$1000)="CONFIRMADO")),ROWS($A$3:A167))),"")</f>
        <v/>
      </c>
      <c r="F167" s="10" t="str">
        <f ca="1">IFERROR(INDEX(MAESTRO!F:F,_xludf.AGGREGATE(15,6,ROW(MAESTRO!$B$3:$B$1000)/((MAESTRO!$B$3:$B$1000="CIVILES")*(UPPER(MAESTRO!$L$3:$L$1000)="CONFIRMADO")),ROWS($A$3:A167))),"")</f>
        <v/>
      </c>
      <c r="G167" s="10" t="str">
        <f ca="1">IFERROR(INDEX(MAESTRO!G:G,_xludf.AGGREGATE(15,6,ROW(MAESTRO!$B$3:$B$1000)/((MAESTRO!$B$3:$B$1000="CIVILES")*(UPPER(MAESTRO!$L$3:$L$1000)="CONFIRMADO")),ROWS($A$3:A167))),"")</f>
        <v/>
      </c>
      <c r="H167" s="10" t="str">
        <f ca="1">IFERROR(INDEX(MAESTRO!H:H,_xludf.AGGREGATE(15,6,ROW(MAESTRO!$B$3:$B$1000)/((MAESTRO!$B$3:$B$1000="CIVILES")*(UPPER(MAESTRO!$L$3:$L$1000)="CONFIRMADO")),ROWS($A$3:A167))),"")</f>
        <v/>
      </c>
      <c r="I167" s="10" t="str">
        <f ca="1">IFERROR(INDEX(MAESTRO!I:I,_xludf.AGGREGATE(15,6,ROW(MAESTRO!$B$3:$B$1000)/((MAESTRO!$B$3:$B$1000="CIVILES")*(UPPER(MAESTRO!$L$3:$L$1000)="CONFIRMADO")),ROWS($A$3:A167))),"")</f>
        <v/>
      </c>
      <c r="J167" s="10" t="str">
        <f ca="1">IFERROR(INDEX(MAESTRO!J:J,_xludf.AGGREGATE(15,6,ROW(MAESTRO!$B$3:$B$1000)/((MAESTRO!$B$3:$B$1000="CIVILES")*(UPPER(MAESTRO!$L$3:$L$1000)="CONFIRMADO")),ROWS($A$3:A167))),"")</f>
        <v/>
      </c>
      <c r="K167" s="10" t="str">
        <f ca="1">IFERROR(INDEX(MAESTRO!K:K,_xludf.AGGREGATE(15,6,ROW(MAESTRO!$B$3:$B$1000)/((MAESTRO!$B$3:$B$1000="CIVILES")*(UPPER(MAESTRO!$L$3:$L$1000)="CONFIRMADO")),ROWS($A$3:A167))),"")</f>
        <v/>
      </c>
      <c r="L167" s="10" t="str">
        <f ca="1">IFERROR(INDEX(MAESTRO!L:L,_xludf.AGGREGATE(15,6,ROW(MAESTRO!$B$3:$B$1000)/((MAESTRO!$B$3:$B$1000="CIVILES")*(UPPER(MAESTRO!$L$3:$L$1000)="CONFIRMADO")),ROWS($A$3:A167))),"")</f>
        <v/>
      </c>
      <c r="M167" s="10" t="str">
        <f ca="1">IFERROR(INDEX(MAESTRO!M:M,_xludf.AGGREGATE(15,6,ROW(MAESTRO!$B$3:$B$1000)/((MAESTRO!$B$3:$B$1000="CIVILES")*(UPPER(MAESTRO!$L$3:$L$1000)="CONFIRMADO")),ROWS($A$3:A167))),"")</f>
        <v/>
      </c>
      <c r="N167" s="10" t="str">
        <f ca="1">IFERROR(INDEX(MAESTRO!N:N,_xludf.AGGREGATE(15,6,ROW(MAESTRO!$B$3:$B$1000)/((MAESTRO!$B$3:$B$1000="CIVILES")*(UPPER(MAESTRO!$L$3:$L$1000)="CONFIRMADO")),ROWS($A$3:A167))),"")</f>
        <v/>
      </c>
      <c r="O167" s="10" t="str">
        <f ca="1">IFERROR(INDEX(MAESTRO!O:O,_xludf.AGGREGATE(15,6,ROW(MAESTRO!$B$3:$B$1000)/((MAESTRO!$B$3:$B$1000="CIVILES")*(UPPER(MAESTRO!$L$3:$L$1000)="CONFIRMADO")),ROWS($A$3:A167))),"")</f>
        <v/>
      </c>
      <c r="P167" s="10" t="str">
        <f ca="1">IFERROR(INDEX(MAESTRO!P:P,_xludf.AGGREGATE(15,6,ROW(MAESTRO!$B$3:$B$1000)/((MAESTRO!$B$3:$B$1000="CIVILES")*(UPPER(MAESTRO!$L$3:$L$1000)="CONFIRMADO")),ROWS($A$3:A167))),"")</f>
        <v/>
      </c>
      <c r="Q167" s="10" t="str">
        <f ca="1">IFERROR(INDEX(MAESTRO!Q:Q,_xludf.AGGREGATE(15,6,ROW(MAESTRO!$B$3:$B$1000)/((MAESTRO!$B$3:$B$1000="CIVILES")*(UPPER(MAESTRO!$L$3:$L$1000)="CONFIRMADO")),ROWS($A$3:A167))),"")</f>
        <v/>
      </c>
      <c r="R167" s="10" t="str">
        <f ca="1">IFERROR(INDEX(MAESTRO!R:R,_xludf.AGGREGATE(15,6,ROW(MAESTRO!$B$3:$B$1000)/((MAESTRO!$B$3:$B$1000="CIVILES")*(UPPER(MAESTRO!$L$3:$L$1000)="CONFIRMADO")),ROWS($A$3:A167))),"")</f>
        <v/>
      </c>
      <c r="S167" s="10" t="str">
        <f ca="1">IFERROR(INDEX(MAESTRO!S:S,_xludf.AGGREGATE(15,6,ROW(MAESTRO!$B$3:$B$1000)/((MAESTRO!$B$3:$B$1000="CIVILES")*(UPPER(MAESTRO!$L$3:$L$1000)="CONFIRMADO")),ROWS($A$3:A167))),"")</f>
        <v/>
      </c>
      <c r="T167" s="10" t="str">
        <f ca="1">IFERROR(INDEX(MAESTRO!T:T,_xludf.AGGREGATE(15,6,ROW(MAESTRO!$B$3:$B$1000)/((MAESTRO!$B$3:$B$1000="CIVILES")*(UPPER(MAESTRO!$L$3:$L$1000)="CONFIRMADO")),ROWS($A$3:A167))),"")</f>
        <v/>
      </c>
      <c r="U167" s="10" t="str">
        <f ca="1">IFERROR(INDEX(MAESTRO!U:U,_xludf.AGGREGATE(15,6,ROW(MAESTRO!$B$3:$B$1000)/((MAESTRO!$B$3:$B$1000="CIVILES")*(UPPER(MAESTRO!$L$3:$L$1000)="CONFIRMADO")),ROWS($A$3:A167))),"")</f>
        <v/>
      </c>
      <c r="V167" s="10" t="str">
        <f ca="1">IFERROR(INDEX(MAESTRO!V:V,_xludf.AGGREGATE(15,6,ROW(MAESTRO!$B$3:$B$1000)/((MAESTRO!$B$3:$B$1000="CIVILES")*(UPPER(MAESTRO!$L$3:$L$1000)="CONFIRMADO")),ROWS($A$3:A167))),"")</f>
        <v/>
      </c>
      <c r="W167" s="10" t="str">
        <f ca="1">IFERROR(INDEX(MAESTRO!W:W,_xludf.AGGREGATE(15,6,ROW(MAESTRO!$B$3:$B$1000)/((MAESTRO!$B$3:$B$1000="CIVILES")*(UPPER(MAESTRO!$L$3:$L$1000)="CONFIRMADO")),ROWS($A$3:A167))),"")</f>
        <v/>
      </c>
      <c r="X167" s="10" t="str">
        <f ca="1">IFERROR(INDEX(MAESTRO!X:X,_xludf.AGGREGATE(15,6,ROW(MAESTRO!$B$3:$B$1000)/((MAESTRO!$B$3:$B$1000="CIVILES")*(UPPER(MAESTRO!$L$3:$L$1000)="CONFIRMADO")),ROWS($A$3:A167))),"")</f>
        <v/>
      </c>
    </row>
    <row r="168" spans="1:24" ht="22.05" customHeight="1">
      <c r="A168" s="18" t="str">
        <f ca="1">IFERROR(INDEX(MAESTRO!A:A,_xludf.AGGREGATE(15,6,ROW(MAESTRO!$B$3:$B$1000)/((MAESTRO!$B$3:$B$1000="CIVILES")*(UPPER(MAESTRO!$L$3:$L$1000)="CONFIRMADO")),ROWS($A$3:A168))),"")</f>
        <v/>
      </c>
      <c r="B168" s="18" t="str">
        <f ca="1">IFERROR(INDEX(MAESTRO!B:B,_xludf.AGGREGATE(15,6,ROW(MAESTRO!$B$3:$B$1000)/((MAESTRO!$B$3:$B$1000="CIVILES")*(UPPER(MAESTRO!$L$3:$L$1000)="CONFIRMADO")),ROWS($A$3:A168))),"")</f>
        <v/>
      </c>
      <c r="C168" s="18" t="str">
        <f ca="1">IFERROR(INDEX(MAESTRO!C:C,_xludf.AGGREGATE(15,6,ROW(MAESTRO!$B$3:$B$1000)/((MAESTRO!$B$3:$B$1000="CIVILES")*(UPPER(MAESTRO!$L$3:$L$1000)="CONFIRMADO")),ROWS($A$3:A168))),"")</f>
        <v/>
      </c>
      <c r="D168" s="18" t="str">
        <f ca="1">IFERROR(INDEX(MAESTRO!D:D,_xludf.AGGREGATE(15,6,ROW(MAESTRO!$B$3:$B$1000)/((MAESTRO!$B$3:$B$1000="CIVILES")*(UPPER(MAESTRO!$L$3:$L$1000)="CONFIRMADO")),ROWS($A$3:A168))),"")</f>
        <v/>
      </c>
      <c r="E168" s="18" t="str">
        <f ca="1">IFERROR(INDEX(MAESTRO!E:E,_xludf.AGGREGATE(15,6,ROW(MAESTRO!$B$3:$B$1000)/((MAESTRO!$B$3:$B$1000="CIVILES")*(UPPER(MAESTRO!$L$3:$L$1000)="CONFIRMADO")),ROWS($A$3:A168))),"")</f>
        <v/>
      </c>
      <c r="F168" s="18" t="str">
        <f ca="1">IFERROR(INDEX(MAESTRO!F:F,_xludf.AGGREGATE(15,6,ROW(MAESTRO!$B$3:$B$1000)/((MAESTRO!$B$3:$B$1000="CIVILES")*(UPPER(MAESTRO!$L$3:$L$1000)="CONFIRMADO")),ROWS($A$3:A168))),"")</f>
        <v/>
      </c>
      <c r="G168" s="18" t="str">
        <f ca="1">IFERROR(INDEX(MAESTRO!G:G,_xludf.AGGREGATE(15,6,ROW(MAESTRO!$B$3:$B$1000)/((MAESTRO!$B$3:$B$1000="CIVILES")*(UPPER(MAESTRO!$L$3:$L$1000)="CONFIRMADO")),ROWS($A$3:A168))),"")</f>
        <v/>
      </c>
      <c r="H168" s="18" t="str">
        <f ca="1">IFERROR(INDEX(MAESTRO!H:H,_xludf.AGGREGATE(15,6,ROW(MAESTRO!$B$3:$B$1000)/((MAESTRO!$B$3:$B$1000="CIVILES")*(UPPER(MAESTRO!$L$3:$L$1000)="CONFIRMADO")),ROWS($A$3:A168))),"")</f>
        <v/>
      </c>
      <c r="I168" s="18" t="str">
        <f ca="1">IFERROR(INDEX(MAESTRO!I:I,_xludf.AGGREGATE(15,6,ROW(MAESTRO!$B$3:$B$1000)/((MAESTRO!$B$3:$B$1000="CIVILES")*(UPPER(MAESTRO!$L$3:$L$1000)="CONFIRMADO")),ROWS($A$3:A168))),"")</f>
        <v/>
      </c>
      <c r="J168" s="18" t="str">
        <f ca="1">IFERROR(INDEX(MAESTRO!J:J,_xludf.AGGREGATE(15,6,ROW(MAESTRO!$B$3:$B$1000)/((MAESTRO!$B$3:$B$1000="CIVILES")*(UPPER(MAESTRO!$L$3:$L$1000)="CONFIRMADO")),ROWS($A$3:A168))),"")</f>
        <v/>
      </c>
      <c r="K168" s="18" t="str">
        <f ca="1">IFERROR(INDEX(MAESTRO!K:K,_xludf.AGGREGATE(15,6,ROW(MAESTRO!$B$3:$B$1000)/((MAESTRO!$B$3:$B$1000="CIVILES")*(UPPER(MAESTRO!$L$3:$L$1000)="CONFIRMADO")),ROWS($A$3:A168))),"")</f>
        <v/>
      </c>
      <c r="L168" s="18" t="str">
        <f ca="1">IFERROR(INDEX(MAESTRO!L:L,_xludf.AGGREGATE(15,6,ROW(MAESTRO!$B$3:$B$1000)/((MAESTRO!$B$3:$B$1000="CIVILES")*(UPPER(MAESTRO!$L$3:$L$1000)="CONFIRMADO")),ROWS($A$3:A168))),"")</f>
        <v/>
      </c>
      <c r="M168" s="18" t="str">
        <f ca="1">IFERROR(INDEX(MAESTRO!M:M,_xludf.AGGREGATE(15,6,ROW(MAESTRO!$B$3:$B$1000)/((MAESTRO!$B$3:$B$1000="CIVILES")*(UPPER(MAESTRO!$L$3:$L$1000)="CONFIRMADO")),ROWS($A$3:A168))),"")</f>
        <v/>
      </c>
      <c r="N168" s="18" t="str">
        <f ca="1">IFERROR(INDEX(MAESTRO!N:N,_xludf.AGGREGATE(15,6,ROW(MAESTRO!$B$3:$B$1000)/((MAESTRO!$B$3:$B$1000="CIVILES")*(UPPER(MAESTRO!$L$3:$L$1000)="CONFIRMADO")),ROWS($A$3:A168))),"")</f>
        <v/>
      </c>
      <c r="O168" s="18" t="str">
        <f ca="1">IFERROR(INDEX(MAESTRO!O:O,_xludf.AGGREGATE(15,6,ROW(MAESTRO!$B$3:$B$1000)/((MAESTRO!$B$3:$B$1000="CIVILES")*(UPPER(MAESTRO!$L$3:$L$1000)="CONFIRMADO")),ROWS($A$3:A168))),"")</f>
        <v/>
      </c>
      <c r="P168" s="18" t="str">
        <f ca="1">IFERROR(INDEX(MAESTRO!P:P,_xludf.AGGREGATE(15,6,ROW(MAESTRO!$B$3:$B$1000)/((MAESTRO!$B$3:$B$1000="CIVILES")*(UPPER(MAESTRO!$L$3:$L$1000)="CONFIRMADO")),ROWS($A$3:A168))),"")</f>
        <v/>
      </c>
      <c r="Q168" s="18" t="str">
        <f ca="1">IFERROR(INDEX(MAESTRO!Q:Q,_xludf.AGGREGATE(15,6,ROW(MAESTRO!$B$3:$B$1000)/((MAESTRO!$B$3:$B$1000="CIVILES")*(UPPER(MAESTRO!$L$3:$L$1000)="CONFIRMADO")),ROWS($A$3:A168))),"")</f>
        <v/>
      </c>
      <c r="R168" s="18" t="str">
        <f ca="1">IFERROR(INDEX(MAESTRO!R:R,_xludf.AGGREGATE(15,6,ROW(MAESTRO!$B$3:$B$1000)/((MAESTRO!$B$3:$B$1000="CIVILES")*(UPPER(MAESTRO!$L$3:$L$1000)="CONFIRMADO")),ROWS($A$3:A168))),"")</f>
        <v/>
      </c>
      <c r="S168" s="18" t="str">
        <f ca="1">IFERROR(INDEX(MAESTRO!S:S,_xludf.AGGREGATE(15,6,ROW(MAESTRO!$B$3:$B$1000)/((MAESTRO!$B$3:$B$1000="CIVILES")*(UPPER(MAESTRO!$L$3:$L$1000)="CONFIRMADO")),ROWS($A$3:A168))),"")</f>
        <v/>
      </c>
      <c r="T168" s="18" t="str">
        <f ca="1">IFERROR(INDEX(MAESTRO!T:T,_xludf.AGGREGATE(15,6,ROW(MAESTRO!$B$3:$B$1000)/((MAESTRO!$B$3:$B$1000="CIVILES")*(UPPER(MAESTRO!$L$3:$L$1000)="CONFIRMADO")),ROWS($A$3:A168))),"")</f>
        <v/>
      </c>
      <c r="U168" s="18" t="str">
        <f ca="1">IFERROR(INDEX(MAESTRO!U:U,_xludf.AGGREGATE(15,6,ROW(MAESTRO!$B$3:$B$1000)/((MAESTRO!$B$3:$B$1000="CIVILES")*(UPPER(MAESTRO!$L$3:$L$1000)="CONFIRMADO")),ROWS($A$3:A168))),"")</f>
        <v/>
      </c>
      <c r="V168" s="18" t="str">
        <f ca="1">IFERROR(INDEX(MAESTRO!V:V,_xludf.AGGREGATE(15,6,ROW(MAESTRO!$B$3:$B$1000)/((MAESTRO!$B$3:$B$1000="CIVILES")*(UPPER(MAESTRO!$L$3:$L$1000)="CONFIRMADO")),ROWS($A$3:A168))),"")</f>
        <v/>
      </c>
      <c r="W168" s="18" t="str">
        <f ca="1">IFERROR(INDEX(MAESTRO!W:W,_xludf.AGGREGATE(15,6,ROW(MAESTRO!$B$3:$B$1000)/((MAESTRO!$B$3:$B$1000="CIVILES")*(UPPER(MAESTRO!$L$3:$L$1000)="CONFIRMADO")),ROWS($A$3:A168))),"")</f>
        <v/>
      </c>
      <c r="X168" s="18" t="str">
        <f ca="1">IFERROR(INDEX(MAESTRO!X:X,_xludf.AGGREGATE(15,6,ROW(MAESTRO!$B$3:$B$1000)/((MAESTRO!$B$3:$B$1000="CIVILES")*(UPPER(MAESTRO!$L$3:$L$1000)="CONFIRMADO")),ROWS($A$3:A168))),"")</f>
        <v/>
      </c>
    </row>
    <row r="169" spans="1:24" ht="22.05" customHeight="1">
      <c r="A169" s="10" t="str">
        <f ca="1">IFERROR(INDEX(MAESTRO!A:A,_xludf.AGGREGATE(15,6,ROW(MAESTRO!$B$3:$B$1000)/((MAESTRO!$B$3:$B$1000="CIVILES")*(UPPER(MAESTRO!$L$3:$L$1000)="CONFIRMADO")),ROWS($A$3:A169))),"")</f>
        <v/>
      </c>
      <c r="B169" s="10" t="str">
        <f ca="1">IFERROR(INDEX(MAESTRO!B:B,_xludf.AGGREGATE(15,6,ROW(MAESTRO!$B$3:$B$1000)/((MAESTRO!$B$3:$B$1000="CIVILES")*(UPPER(MAESTRO!$L$3:$L$1000)="CONFIRMADO")),ROWS($A$3:A169))),"")</f>
        <v/>
      </c>
      <c r="C169" s="10" t="str">
        <f ca="1">IFERROR(INDEX(MAESTRO!C:C,_xludf.AGGREGATE(15,6,ROW(MAESTRO!$B$3:$B$1000)/((MAESTRO!$B$3:$B$1000="CIVILES")*(UPPER(MAESTRO!$L$3:$L$1000)="CONFIRMADO")),ROWS($A$3:A169))),"")</f>
        <v/>
      </c>
      <c r="D169" s="10" t="str">
        <f ca="1">IFERROR(INDEX(MAESTRO!D:D,_xludf.AGGREGATE(15,6,ROW(MAESTRO!$B$3:$B$1000)/((MAESTRO!$B$3:$B$1000="CIVILES")*(UPPER(MAESTRO!$L$3:$L$1000)="CONFIRMADO")),ROWS($A$3:A169))),"")</f>
        <v/>
      </c>
      <c r="E169" s="10" t="str">
        <f ca="1">IFERROR(INDEX(MAESTRO!E:E,_xludf.AGGREGATE(15,6,ROW(MAESTRO!$B$3:$B$1000)/((MAESTRO!$B$3:$B$1000="CIVILES")*(UPPER(MAESTRO!$L$3:$L$1000)="CONFIRMADO")),ROWS($A$3:A169))),"")</f>
        <v/>
      </c>
      <c r="F169" s="10" t="str">
        <f ca="1">IFERROR(INDEX(MAESTRO!F:F,_xludf.AGGREGATE(15,6,ROW(MAESTRO!$B$3:$B$1000)/((MAESTRO!$B$3:$B$1000="CIVILES")*(UPPER(MAESTRO!$L$3:$L$1000)="CONFIRMADO")),ROWS($A$3:A169))),"")</f>
        <v/>
      </c>
      <c r="G169" s="10" t="str">
        <f ca="1">IFERROR(INDEX(MAESTRO!G:G,_xludf.AGGREGATE(15,6,ROW(MAESTRO!$B$3:$B$1000)/((MAESTRO!$B$3:$B$1000="CIVILES")*(UPPER(MAESTRO!$L$3:$L$1000)="CONFIRMADO")),ROWS($A$3:A169))),"")</f>
        <v/>
      </c>
      <c r="H169" s="10" t="str">
        <f ca="1">IFERROR(INDEX(MAESTRO!H:H,_xludf.AGGREGATE(15,6,ROW(MAESTRO!$B$3:$B$1000)/((MAESTRO!$B$3:$B$1000="CIVILES")*(UPPER(MAESTRO!$L$3:$L$1000)="CONFIRMADO")),ROWS($A$3:A169))),"")</f>
        <v/>
      </c>
      <c r="I169" s="10" t="str">
        <f ca="1">IFERROR(INDEX(MAESTRO!I:I,_xludf.AGGREGATE(15,6,ROW(MAESTRO!$B$3:$B$1000)/((MAESTRO!$B$3:$B$1000="CIVILES")*(UPPER(MAESTRO!$L$3:$L$1000)="CONFIRMADO")),ROWS($A$3:A169))),"")</f>
        <v/>
      </c>
      <c r="J169" s="10" t="str">
        <f ca="1">IFERROR(INDEX(MAESTRO!J:J,_xludf.AGGREGATE(15,6,ROW(MAESTRO!$B$3:$B$1000)/((MAESTRO!$B$3:$B$1000="CIVILES")*(UPPER(MAESTRO!$L$3:$L$1000)="CONFIRMADO")),ROWS($A$3:A169))),"")</f>
        <v/>
      </c>
      <c r="K169" s="10" t="str">
        <f ca="1">IFERROR(INDEX(MAESTRO!K:K,_xludf.AGGREGATE(15,6,ROW(MAESTRO!$B$3:$B$1000)/((MAESTRO!$B$3:$B$1000="CIVILES")*(UPPER(MAESTRO!$L$3:$L$1000)="CONFIRMADO")),ROWS($A$3:A169))),"")</f>
        <v/>
      </c>
      <c r="L169" s="10" t="str">
        <f ca="1">IFERROR(INDEX(MAESTRO!L:L,_xludf.AGGREGATE(15,6,ROW(MAESTRO!$B$3:$B$1000)/((MAESTRO!$B$3:$B$1000="CIVILES")*(UPPER(MAESTRO!$L$3:$L$1000)="CONFIRMADO")),ROWS($A$3:A169))),"")</f>
        <v/>
      </c>
      <c r="M169" s="10" t="str">
        <f ca="1">IFERROR(INDEX(MAESTRO!M:M,_xludf.AGGREGATE(15,6,ROW(MAESTRO!$B$3:$B$1000)/((MAESTRO!$B$3:$B$1000="CIVILES")*(UPPER(MAESTRO!$L$3:$L$1000)="CONFIRMADO")),ROWS($A$3:A169))),"")</f>
        <v/>
      </c>
      <c r="N169" s="10" t="str">
        <f ca="1">IFERROR(INDEX(MAESTRO!N:N,_xludf.AGGREGATE(15,6,ROW(MAESTRO!$B$3:$B$1000)/((MAESTRO!$B$3:$B$1000="CIVILES")*(UPPER(MAESTRO!$L$3:$L$1000)="CONFIRMADO")),ROWS($A$3:A169))),"")</f>
        <v/>
      </c>
      <c r="O169" s="10" t="str">
        <f ca="1">IFERROR(INDEX(MAESTRO!O:O,_xludf.AGGREGATE(15,6,ROW(MAESTRO!$B$3:$B$1000)/((MAESTRO!$B$3:$B$1000="CIVILES")*(UPPER(MAESTRO!$L$3:$L$1000)="CONFIRMADO")),ROWS($A$3:A169))),"")</f>
        <v/>
      </c>
      <c r="P169" s="10" t="str">
        <f ca="1">IFERROR(INDEX(MAESTRO!P:P,_xludf.AGGREGATE(15,6,ROW(MAESTRO!$B$3:$B$1000)/((MAESTRO!$B$3:$B$1000="CIVILES")*(UPPER(MAESTRO!$L$3:$L$1000)="CONFIRMADO")),ROWS($A$3:A169))),"")</f>
        <v/>
      </c>
      <c r="Q169" s="10" t="str">
        <f ca="1">IFERROR(INDEX(MAESTRO!Q:Q,_xludf.AGGREGATE(15,6,ROW(MAESTRO!$B$3:$B$1000)/((MAESTRO!$B$3:$B$1000="CIVILES")*(UPPER(MAESTRO!$L$3:$L$1000)="CONFIRMADO")),ROWS($A$3:A169))),"")</f>
        <v/>
      </c>
      <c r="R169" s="10" t="str">
        <f ca="1">IFERROR(INDEX(MAESTRO!R:R,_xludf.AGGREGATE(15,6,ROW(MAESTRO!$B$3:$B$1000)/((MAESTRO!$B$3:$B$1000="CIVILES")*(UPPER(MAESTRO!$L$3:$L$1000)="CONFIRMADO")),ROWS($A$3:A169))),"")</f>
        <v/>
      </c>
      <c r="S169" s="10" t="str">
        <f ca="1">IFERROR(INDEX(MAESTRO!S:S,_xludf.AGGREGATE(15,6,ROW(MAESTRO!$B$3:$B$1000)/((MAESTRO!$B$3:$B$1000="CIVILES")*(UPPER(MAESTRO!$L$3:$L$1000)="CONFIRMADO")),ROWS($A$3:A169))),"")</f>
        <v/>
      </c>
      <c r="T169" s="10" t="str">
        <f ca="1">IFERROR(INDEX(MAESTRO!T:T,_xludf.AGGREGATE(15,6,ROW(MAESTRO!$B$3:$B$1000)/((MAESTRO!$B$3:$B$1000="CIVILES")*(UPPER(MAESTRO!$L$3:$L$1000)="CONFIRMADO")),ROWS($A$3:A169))),"")</f>
        <v/>
      </c>
      <c r="U169" s="10" t="str">
        <f ca="1">IFERROR(INDEX(MAESTRO!U:U,_xludf.AGGREGATE(15,6,ROW(MAESTRO!$B$3:$B$1000)/((MAESTRO!$B$3:$B$1000="CIVILES")*(UPPER(MAESTRO!$L$3:$L$1000)="CONFIRMADO")),ROWS($A$3:A169))),"")</f>
        <v/>
      </c>
      <c r="V169" s="10" t="str">
        <f ca="1">IFERROR(INDEX(MAESTRO!V:V,_xludf.AGGREGATE(15,6,ROW(MAESTRO!$B$3:$B$1000)/((MAESTRO!$B$3:$B$1000="CIVILES")*(UPPER(MAESTRO!$L$3:$L$1000)="CONFIRMADO")),ROWS($A$3:A169))),"")</f>
        <v/>
      </c>
      <c r="W169" s="10" t="str">
        <f ca="1">IFERROR(INDEX(MAESTRO!W:W,_xludf.AGGREGATE(15,6,ROW(MAESTRO!$B$3:$B$1000)/((MAESTRO!$B$3:$B$1000="CIVILES")*(UPPER(MAESTRO!$L$3:$L$1000)="CONFIRMADO")),ROWS($A$3:A169))),"")</f>
        <v/>
      </c>
      <c r="X169" s="10" t="str">
        <f ca="1">IFERROR(INDEX(MAESTRO!X:X,_xludf.AGGREGATE(15,6,ROW(MAESTRO!$B$3:$B$1000)/((MAESTRO!$B$3:$B$1000="CIVILES")*(UPPER(MAESTRO!$L$3:$L$1000)="CONFIRMADO")),ROWS($A$3:A169))),"")</f>
        <v/>
      </c>
    </row>
    <row r="170" spans="1:24" ht="22.05" customHeight="1">
      <c r="A170" s="18" t="str">
        <f ca="1">IFERROR(INDEX(MAESTRO!A:A,_xludf.AGGREGATE(15,6,ROW(MAESTRO!$B$3:$B$1000)/((MAESTRO!$B$3:$B$1000="CIVILES")*(UPPER(MAESTRO!$L$3:$L$1000)="CONFIRMADO")),ROWS($A$3:A170))),"")</f>
        <v/>
      </c>
      <c r="B170" s="18" t="str">
        <f ca="1">IFERROR(INDEX(MAESTRO!B:B,_xludf.AGGREGATE(15,6,ROW(MAESTRO!$B$3:$B$1000)/((MAESTRO!$B$3:$B$1000="CIVILES")*(UPPER(MAESTRO!$L$3:$L$1000)="CONFIRMADO")),ROWS($A$3:A170))),"")</f>
        <v/>
      </c>
      <c r="C170" s="18" t="str">
        <f ca="1">IFERROR(INDEX(MAESTRO!C:C,_xludf.AGGREGATE(15,6,ROW(MAESTRO!$B$3:$B$1000)/((MAESTRO!$B$3:$B$1000="CIVILES")*(UPPER(MAESTRO!$L$3:$L$1000)="CONFIRMADO")),ROWS($A$3:A170))),"")</f>
        <v/>
      </c>
      <c r="D170" s="18" t="str">
        <f ca="1">IFERROR(INDEX(MAESTRO!D:D,_xludf.AGGREGATE(15,6,ROW(MAESTRO!$B$3:$B$1000)/((MAESTRO!$B$3:$B$1000="CIVILES")*(UPPER(MAESTRO!$L$3:$L$1000)="CONFIRMADO")),ROWS($A$3:A170))),"")</f>
        <v/>
      </c>
      <c r="E170" s="18" t="str">
        <f ca="1">IFERROR(INDEX(MAESTRO!E:E,_xludf.AGGREGATE(15,6,ROW(MAESTRO!$B$3:$B$1000)/((MAESTRO!$B$3:$B$1000="CIVILES")*(UPPER(MAESTRO!$L$3:$L$1000)="CONFIRMADO")),ROWS($A$3:A170))),"")</f>
        <v/>
      </c>
      <c r="F170" s="18" t="str">
        <f ca="1">IFERROR(INDEX(MAESTRO!F:F,_xludf.AGGREGATE(15,6,ROW(MAESTRO!$B$3:$B$1000)/((MAESTRO!$B$3:$B$1000="CIVILES")*(UPPER(MAESTRO!$L$3:$L$1000)="CONFIRMADO")),ROWS($A$3:A170))),"")</f>
        <v/>
      </c>
      <c r="G170" s="18" t="str">
        <f ca="1">IFERROR(INDEX(MAESTRO!G:G,_xludf.AGGREGATE(15,6,ROW(MAESTRO!$B$3:$B$1000)/((MAESTRO!$B$3:$B$1000="CIVILES")*(UPPER(MAESTRO!$L$3:$L$1000)="CONFIRMADO")),ROWS($A$3:A170))),"")</f>
        <v/>
      </c>
      <c r="H170" s="18" t="str">
        <f ca="1">IFERROR(INDEX(MAESTRO!H:H,_xludf.AGGREGATE(15,6,ROW(MAESTRO!$B$3:$B$1000)/((MAESTRO!$B$3:$B$1000="CIVILES")*(UPPER(MAESTRO!$L$3:$L$1000)="CONFIRMADO")),ROWS($A$3:A170))),"")</f>
        <v/>
      </c>
      <c r="I170" s="18" t="str">
        <f ca="1">IFERROR(INDEX(MAESTRO!I:I,_xludf.AGGREGATE(15,6,ROW(MAESTRO!$B$3:$B$1000)/((MAESTRO!$B$3:$B$1000="CIVILES")*(UPPER(MAESTRO!$L$3:$L$1000)="CONFIRMADO")),ROWS($A$3:A170))),"")</f>
        <v/>
      </c>
      <c r="J170" s="18" t="str">
        <f ca="1">IFERROR(INDEX(MAESTRO!J:J,_xludf.AGGREGATE(15,6,ROW(MAESTRO!$B$3:$B$1000)/((MAESTRO!$B$3:$B$1000="CIVILES")*(UPPER(MAESTRO!$L$3:$L$1000)="CONFIRMADO")),ROWS($A$3:A170))),"")</f>
        <v/>
      </c>
      <c r="K170" s="18" t="str">
        <f ca="1">IFERROR(INDEX(MAESTRO!K:K,_xludf.AGGREGATE(15,6,ROW(MAESTRO!$B$3:$B$1000)/((MAESTRO!$B$3:$B$1000="CIVILES")*(UPPER(MAESTRO!$L$3:$L$1000)="CONFIRMADO")),ROWS($A$3:A170))),"")</f>
        <v/>
      </c>
      <c r="L170" s="18" t="str">
        <f ca="1">IFERROR(INDEX(MAESTRO!L:L,_xludf.AGGREGATE(15,6,ROW(MAESTRO!$B$3:$B$1000)/((MAESTRO!$B$3:$B$1000="CIVILES")*(UPPER(MAESTRO!$L$3:$L$1000)="CONFIRMADO")),ROWS($A$3:A170))),"")</f>
        <v/>
      </c>
      <c r="M170" s="18" t="str">
        <f ca="1">IFERROR(INDEX(MAESTRO!M:M,_xludf.AGGREGATE(15,6,ROW(MAESTRO!$B$3:$B$1000)/((MAESTRO!$B$3:$B$1000="CIVILES")*(UPPER(MAESTRO!$L$3:$L$1000)="CONFIRMADO")),ROWS($A$3:A170))),"")</f>
        <v/>
      </c>
      <c r="N170" s="18" t="str">
        <f ca="1">IFERROR(INDEX(MAESTRO!N:N,_xludf.AGGREGATE(15,6,ROW(MAESTRO!$B$3:$B$1000)/((MAESTRO!$B$3:$B$1000="CIVILES")*(UPPER(MAESTRO!$L$3:$L$1000)="CONFIRMADO")),ROWS($A$3:A170))),"")</f>
        <v/>
      </c>
      <c r="O170" s="18" t="str">
        <f ca="1">IFERROR(INDEX(MAESTRO!O:O,_xludf.AGGREGATE(15,6,ROW(MAESTRO!$B$3:$B$1000)/((MAESTRO!$B$3:$B$1000="CIVILES")*(UPPER(MAESTRO!$L$3:$L$1000)="CONFIRMADO")),ROWS($A$3:A170))),"")</f>
        <v/>
      </c>
      <c r="P170" s="18" t="str">
        <f ca="1">IFERROR(INDEX(MAESTRO!P:P,_xludf.AGGREGATE(15,6,ROW(MAESTRO!$B$3:$B$1000)/((MAESTRO!$B$3:$B$1000="CIVILES")*(UPPER(MAESTRO!$L$3:$L$1000)="CONFIRMADO")),ROWS($A$3:A170))),"")</f>
        <v/>
      </c>
      <c r="Q170" s="18" t="str">
        <f ca="1">IFERROR(INDEX(MAESTRO!Q:Q,_xludf.AGGREGATE(15,6,ROW(MAESTRO!$B$3:$B$1000)/((MAESTRO!$B$3:$B$1000="CIVILES")*(UPPER(MAESTRO!$L$3:$L$1000)="CONFIRMADO")),ROWS($A$3:A170))),"")</f>
        <v/>
      </c>
      <c r="R170" s="18" t="str">
        <f ca="1">IFERROR(INDEX(MAESTRO!R:R,_xludf.AGGREGATE(15,6,ROW(MAESTRO!$B$3:$B$1000)/((MAESTRO!$B$3:$B$1000="CIVILES")*(UPPER(MAESTRO!$L$3:$L$1000)="CONFIRMADO")),ROWS($A$3:A170))),"")</f>
        <v/>
      </c>
      <c r="S170" s="18" t="str">
        <f ca="1">IFERROR(INDEX(MAESTRO!S:S,_xludf.AGGREGATE(15,6,ROW(MAESTRO!$B$3:$B$1000)/((MAESTRO!$B$3:$B$1000="CIVILES")*(UPPER(MAESTRO!$L$3:$L$1000)="CONFIRMADO")),ROWS($A$3:A170))),"")</f>
        <v/>
      </c>
      <c r="T170" s="18" t="str">
        <f ca="1">IFERROR(INDEX(MAESTRO!T:T,_xludf.AGGREGATE(15,6,ROW(MAESTRO!$B$3:$B$1000)/((MAESTRO!$B$3:$B$1000="CIVILES")*(UPPER(MAESTRO!$L$3:$L$1000)="CONFIRMADO")),ROWS($A$3:A170))),"")</f>
        <v/>
      </c>
      <c r="U170" s="18" t="str">
        <f ca="1">IFERROR(INDEX(MAESTRO!U:U,_xludf.AGGREGATE(15,6,ROW(MAESTRO!$B$3:$B$1000)/((MAESTRO!$B$3:$B$1000="CIVILES")*(UPPER(MAESTRO!$L$3:$L$1000)="CONFIRMADO")),ROWS($A$3:A170))),"")</f>
        <v/>
      </c>
      <c r="V170" s="18" t="str">
        <f ca="1">IFERROR(INDEX(MAESTRO!V:V,_xludf.AGGREGATE(15,6,ROW(MAESTRO!$B$3:$B$1000)/((MAESTRO!$B$3:$B$1000="CIVILES")*(UPPER(MAESTRO!$L$3:$L$1000)="CONFIRMADO")),ROWS($A$3:A170))),"")</f>
        <v/>
      </c>
      <c r="W170" s="18" t="str">
        <f ca="1">IFERROR(INDEX(MAESTRO!W:W,_xludf.AGGREGATE(15,6,ROW(MAESTRO!$B$3:$B$1000)/((MAESTRO!$B$3:$B$1000="CIVILES")*(UPPER(MAESTRO!$L$3:$L$1000)="CONFIRMADO")),ROWS($A$3:A170))),"")</f>
        <v/>
      </c>
      <c r="X170" s="18" t="str">
        <f ca="1">IFERROR(INDEX(MAESTRO!X:X,_xludf.AGGREGATE(15,6,ROW(MAESTRO!$B$3:$B$1000)/((MAESTRO!$B$3:$B$1000="CIVILES")*(UPPER(MAESTRO!$L$3:$L$1000)="CONFIRMADO")),ROWS($A$3:A170))),"")</f>
        <v/>
      </c>
    </row>
    <row r="171" spans="1:24" ht="22.05" customHeight="1">
      <c r="A171" s="10" t="str">
        <f ca="1">IFERROR(INDEX(MAESTRO!A:A,_xludf.AGGREGATE(15,6,ROW(MAESTRO!$B$3:$B$1000)/((MAESTRO!$B$3:$B$1000="CIVILES")*(UPPER(MAESTRO!$L$3:$L$1000)="CONFIRMADO")),ROWS($A$3:A171))),"")</f>
        <v/>
      </c>
      <c r="B171" s="10" t="str">
        <f ca="1">IFERROR(INDEX(MAESTRO!B:B,_xludf.AGGREGATE(15,6,ROW(MAESTRO!$B$3:$B$1000)/((MAESTRO!$B$3:$B$1000="CIVILES")*(UPPER(MAESTRO!$L$3:$L$1000)="CONFIRMADO")),ROWS($A$3:A171))),"")</f>
        <v/>
      </c>
      <c r="C171" s="10" t="str">
        <f ca="1">IFERROR(INDEX(MAESTRO!C:C,_xludf.AGGREGATE(15,6,ROW(MAESTRO!$B$3:$B$1000)/((MAESTRO!$B$3:$B$1000="CIVILES")*(UPPER(MAESTRO!$L$3:$L$1000)="CONFIRMADO")),ROWS($A$3:A171))),"")</f>
        <v/>
      </c>
      <c r="D171" s="10" t="str">
        <f ca="1">IFERROR(INDEX(MAESTRO!D:D,_xludf.AGGREGATE(15,6,ROW(MAESTRO!$B$3:$B$1000)/((MAESTRO!$B$3:$B$1000="CIVILES")*(UPPER(MAESTRO!$L$3:$L$1000)="CONFIRMADO")),ROWS($A$3:A171))),"")</f>
        <v/>
      </c>
      <c r="E171" s="10" t="str">
        <f ca="1">IFERROR(INDEX(MAESTRO!E:E,_xludf.AGGREGATE(15,6,ROW(MAESTRO!$B$3:$B$1000)/((MAESTRO!$B$3:$B$1000="CIVILES")*(UPPER(MAESTRO!$L$3:$L$1000)="CONFIRMADO")),ROWS($A$3:A171))),"")</f>
        <v/>
      </c>
      <c r="F171" s="10" t="str">
        <f ca="1">IFERROR(INDEX(MAESTRO!F:F,_xludf.AGGREGATE(15,6,ROW(MAESTRO!$B$3:$B$1000)/((MAESTRO!$B$3:$B$1000="CIVILES")*(UPPER(MAESTRO!$L$3:$L$1000)="CONFIRMADO")),ROWS($A$3:A171))),"")</f>
        <v/>
      </c>
      <c r="G171" s="10" t="str">
        <f ca="1">IFERROR(INDEX(MAESTRO!G:G,_xludf.AGGREGATE(15,6,ROW(MAESTRO!$B$3:$B$1000)/((MAESTRO!$B$3:$B$1000="CIVILES")*(UPPER(MAESTRO!$L$3:$L$1000)="CONFIRMADO")),ROWS($A$3:A171))),"")</f>
        <v/>
      </c>
      <c r="H171" s="10" t="str">
        <f ca="1">IFERROR(INDEX(MAESTRO!H:H,_xludf.AGGREGATE(15,6,ROW(MAESTRO!$B$3:$B$1000)/((MAESTRO!$B$3:$B$1000="CIVILES")*(UPPER(MAESTRO!$L$3:$L$1000)="CONFIRMADO")),ROWS($A$3:A171))),"")</f>
        <v/>
      </c>
      <c r="I171" s="10" t="str">
        <f ca="1">IFERROR(INDEX(MAESTRO!I:I,_xludf.AGGREGATE(15,6,ROW(MAESTRO!$B$3:$B$1000)/((MAESTRO!$B$3:$B$1000="CIVILES")*(UPPER(MAESTRO!$L$3:$L$1000)="CONFIRMADO")),ROWS($A$3:A171))),"")</f>
        <v/>
      </c>
      <c r="J171" s="10" t="str">
        <f ca="1">IFERROR(INDEX(MAESTRO!J:J,_xludf.AGGREGATE(15,6,ROW(MAESTRO!$B$3:$B$1000)/((MAESTRO!$B$3:$B$1000="CIVILES")*(UPPER(MAESTRO!$L$3:$L$1000)="CONFIRMADO")),ROWS($A$3:A171))),"")</f>
        <v/>
      </c>
      <c r="K171" s="10" t="str">
        <f ca="1">IFERROR(INDEX(MAESTRO!K:K,_xludf.AGGREGATE(15,6,ROW(MAESTRO!$B$3:$B$1000)/((MAESTRO!$B$3:$B$1000="CIVILES")*(UPPER(MAESTRO!$L$3:$L$1000)="CONFIRMADO")),ROWS($A$3:A171))),"")</f>
        <v/>
      </c>
      <c r="L171" s="10" t="str">
        <f ca="1">IFERROR(INDEX(MAESTRO!L:L,_xludf.AGGREGATE(15,6,ROW(MAESTRO!$B$3:$B$1000)/((MAESTRO!$B$3:$B$1000="CIVILES")*(UPPER(MAESTRO!$L$3:$L$1000)="CONFIRMADO")),ROWS($A$3:A171))),"")</f>
        <v/>
      </c>
      <c r="M171" s="10" t="str">
        <f ca="1">IFERROR(INDEX(MAESTRO!M:M,_xludf.AGGREGATE(15,6,ROW(MAESTRO!$B$3:$B$1000)/((MAESTRO!$B$3:$B$1000="CIVILES")*(UPPER(MAESTRO!$L$3:$L$1000)="CONFIRMADO")),ROWS($A$3:A171))),"")</f>
        <v/>
      </c>
      <c r="N171" s="10" t="str">
        <f ca="1">IFERROR(INDEX(MAESTRO!N:N,_xludf.AGGREGATE(15,6,ROW(MAESTRO!$B$3:$B$1000)/((MAESTRO!$B$3:$B$1000="CIVILES")*(UPPER(MAESTRO!$L$3:$L$1000)="CONFIRMADO")),ROWS($A$3:A171))),"")</f>
        <v/>
      </c>
      <c r="O171" s="10" t="str">
        <f ca="1">IFERROR(INDEX(MAESTRO!O:O,_xludf.AGGREGATE(15,6,ROW(MAESTRO!$B$3:$B$1000)/((MAESTRO!$B$3:$B$1000="CIVILES")*(UPPER(MAESTRO!$L$3:$L$1000)="CONFIRMADO")),ROWS($A$3:A171))),"")</f>
        <v/>
      </c>
      <c r="P171" s="10" t="str">
        <f ca="1">IFERROR(INDEX(MAESTRO!P:P,_xludf.AGGREGATE(15,6,ROW(MAESTRO!$B$3:$B$1000)/((MAESTRO!$B$3:$B$1000="CIVILES")*(UPPER(MAESTRO!$L$3:$L$1000)="CONFIRMADO")),ROWS($A$3:A171))),"")</f>
        <v/>
      </c>
      <c r="Q171" s="10" t="str">
        <f ca="1">IFERROR(INDEX(MAESTRO!Q:Q,_xludf.AGGREGATE(15,6,ROW(MAESTRO!$B$3:$B$1000)/((MAESTRO!$B$3:$B$1000="CIVILES")*(UPPER(MAESTRO!$L$3:$L$1000)="CONFIRMADO")),ROWS($A$3:A171))),"")</f>
        <v/>
      </c>
      <c r="R171" s="10" t="str">
        <f ca="1">IFERROR(INDEX(MAESTRO!R:R,_xludf.AGGREGATE(15,6,ROW(MAESTRO!$B$3:$B$1000)/((MAESTRO!$B$3:$B$1000="CIVILES")*(UPPER(MAESTRO!$L$3:$L$1000)="CONFIRMADO")),ROWS($A$3:A171))),"")</f>
        <v/>
      </c>
      <c r="S171" s="10" t="str">
        <f ca="1">IFERROR(INDEX(MAESTRO!S:S,_xludf.AGGREGATE(15,6,ROW(MAESTRO!$B$3:$B$1000)/((MAESTRO!$B$3:$B$1000="CIVILES")*(UPPER(MAESTRO!$L$3:$L$1000)="CONFIRMADO")),ROWS($A$3:A171))),"")</f>
        <v/>
      </c>
      <c r="T171" s="10" t="str">
        <f ca="1">IFERROR(INDEX(MAESTRO!T:T,_xludf.AGGREGATE(15,6,ROW(MAESTRO!$B$3:$B$1000)/((MAESTRO!$B$3:$B$1000="CIVILES")*(UPPER(MAESTRO!$L$3:$L$1000)="CONFIRMADO")),ROWS($A$3:A171))),"")</f>
        <v/>
      </c>
      <c r="U171" s="10" t="str">
        <f ca="1">IFERROR(INDEX(MAESTRO!U:U,_xludf.AGGREGATE(15,6,ROW(MAESTRO!$B$3:$B$1000)/((MAESTRO!$B$3:$B$1000="CIVILES")*(UPPER(MAESTRO!$L$3:$L$1000)="CONFIRMADO")),ROWS($A$3:A171))),"")</f>
        <v/>
      </c>
      <c r="V171" s="10" t="str">
        <f ca="1">IFERROR(INDEX(MAESTRO!V:V,_xludf.AGGREGATE(15,6,ROW(MAESTRO!$B$3:$B$1000)/((MAESTRO!$B$3:$B$1000="CIVILES")*(UPPER(MAESTRO!$L$3:$L$1000)="CONFIRMADO")),ROWS($A$3:A171))),"")</f>
        <v/>
      </c>
      <c r="W171" s="10" t="str">
        <f ca="1">IFERROR(INDEX(MAESTRO!W:W,_xludf.AGGREGATE(15,6,ROW(MAESTRO!$B$3:$B$1000)/((MAESTRO!$B$3:$B$1000="CIVILES")*(UPPER(MAESTRO!$L$3:$L$1000)="CONFIRMADO")),ROWS($A$3:A171))),"")</f>
        <v/>
      </c>
      <c r="X171" s="10" t="str">
        <f ca="1">IFERROR(INDEX(MAESTRO!X:X,_xludf.AGGREGATE(15,6,ROW(MAESTRO!$B$3:$B$1000)/((MAESTRO!$B$3:$B$1000="CIVILES")*(UPPER(MAESTRO!$L$3:$L$1000)="CONFIRMADO")),ROWS($A$3:A171))),"")</f>
        <v/>
      </c>
    </row>
    <row r="172" spans="1:24" ht="22.05" customHeight="1">
      <c r="A172" s="18" t="str">
        <f ca="1">IFERROR(INDEX(MAESTRO!A:A,_xludf.AGGREGATE(15,6,ROW(MAESTRO!$B$3:$B$1000)/((MAESTRO!$B$3:$B$1000="CIVILES")*(UPPER(MAESTRO!$L$3:$L$1000)="CONFIRMADO")),ROWS($A$3:A172))),"")</f>
        <v/>
      </c>
      <c r="B172" s="18" t="str">
        <f ca="1">IFERROR(INDEX(MAESTRO!B:B,_xludf.AGGREGATE(15,6,ROW(MAESTRO!$B$3:$B$1000)/((MAESTRO!$B$3:$B$1000="CIVILES")*(UPPER(MAESTRO!$L$3:$L$1000)="CONFIRMADO")),ROWS($A$3:A172))),"")</f>
        <v/>
      </c>
      <c r="C172" s="18" t="str">
        <f ca="1">IFERROR(INDEX(MAESTRO!C:C,_xludf.AGGREGATE(15,6,ROW(MAESTRO!$B$3:$B$1000)/((MAESTRO!$B$3:$B$1000="CIVILES")*(UPPER(MAESTRO!$L$3:$L$1000)="CONFIRMADO")),ROWS($A$3:A172))),"")</f>
        <v/>
      </c>
      <c r="D172" s="18" t="str">
        <f ca="1">IFERROR(INDEX(MAESTRO!D:D,_xludf.AGGREGATE(15,6,ROW(MAESTRO!$B$3:$B$1000)/((MAESTRO!$B$3:$B$1000="CIVILES")*(UPPER(MAESTRO!$L$3:$L$1000)="CONFIRMADO")),ROWS($A$3:A172))),"")</f>
        <v/>
      </c>
      <c r="E172" s="18" t="str">
        <f ca="1">IFERROR(INDEX(MAESTRO!E:E,_xludf.AGGREGATE(15,6,ROW(MAESTRO!$B$3:$B$1000)/((MAESTRO!$B$3:$B$1000="CIVILES")*(UPPER(MAESTRO!$L$3:$L$1000)="CONFIRMADO")),ROWS($A$3:A172))),"")</f>
        <v/>
      </c>
      <c r="F172" s="18" t="str">
        <f ca="1">IFERROR(INDEX(MAESTRO!F:F,_xludf.AGGREGATE(15,6,ROW(MAESTRO!$B$3:$B$1000)/((MAESTRO!$B$3:$B$1000="CIVILES")*(UPPER(MAESTRO!$L$3:$L$1000)="CONFIRMADO")),ROWS($A$3:A172))),"")</f>
        <v/>
      </c>
      <c r="G172" s="18" t="str">
        <f ca="1">IFERROR(INDEX(MAESTRO!G:G,_xludf.AGGREGATE(15,6,ROW(MAESTRO!$B$3:$B$1000)/((MAESTRO!$B$3:$B$1000="CIVILES")*(UPPER(MAESTRO!$L$3:$L$1000)="CONFIRMADO")),ROWS($A$3:A172))),"")</f>
        <v/>
      </c>
      <c r="H172" s="18" t="str">
        <f ca="1">IFERROR(INDEX(MAESTRO!H:H,_xludf.AGGREGATE(15,6,ROW(MAESTRO!$B$3:$B$1000)/((MAESTRO!$B$3:$B$1000="CIVILES")*(UPPER(MAESTRO!$L$3:$L$1000)="CONFIRMADO")),ROWS($A$3:A172))),"")</f>
        <v/>
      </c>
      <c r="I172" s="18" t="str">
        <f ca="1">IFERROR(INDEX(MAESTRO!I:I,_xludf.AGGREGATE(15,6,ROW(MAESTRO!$B$3:$B$1000)/((MAESTRO!$B$3:$B$1000="CIVILES")*(UPPER(MAESTRO!$L$3:$L$1000)="CONFIRMADO")),ROWS($A$3:A172))),"")</f>
        <v/>
      </c>
      <c r="J172" s="18" t="str">
        <f ca="1">IFERROR(INDEX(MAESTRO!J:J,_xludf.AGGREGATE(15,6,ROW(MAESTRO!$B$3:$B$1000)/((MAESTRO!$B$3:$B$1000="CIVILES")*(UPPER(MAESTRO!$L$3:$L$1000)="CONFIRMADO")),ROWS($A$3:A172))),"")</f>
        <v/>
      </c>
      <c r="K172" s="18" t="str">
        <f ca="1">IFERROR(INDEX(MAESTRO!K:K,_xludf.AGGREGATE(15,6,ROW(MAESTRO!$B$3:$B$1000)/((MAESTRO!$B$3:$B$1000="CIVILES")*(UPPER(MAESTRO!$L$3:$L$1000)="CONFIRMADO")),ROWS($A$3:A172))),"")</f>
        <v/>
      </c>
      <c r="L172" s="18" t="str">
        <f ca="1">IFERROR(INDEX(MAESTRO!L:L,_xludf.AGGREGATE(15,6,ROW(MAESTRO!$B$3:$B$1000)/((MAESTRO!$B$3:$B$1000="CIVILES")*(UPPER(MAESTRO!$L$3:$L$1000)="CONFIRMADO")),ROWS($A$3:A172))),"")</f>
        <v/>
      </c>
      <c r="M172" s="18" t="str">
        <f ca="1">IFERROR(INDEX(MAESTRO!M:M,_xludf.AGGREGATE(15,6,ROW(MAESTRO!$B$3:$B$1000)/((MAESTRO!$B$3:$B$1000="CIVILES")*(UPPER(MAESTRO!$L$3:$L$1000)="CONFIRMADO")),ROWS($A$3:A172))),"")</f>
        <v/>
      </c>
      <c r="N172" s="18" t="str">
        <f ca="1">IFERROR(INDEX(MAESTRO!N:N,_xludf.AGGREGATE(15,6,ROW(MAESTRO!$B$3:$B$1000)/((MAESTRO!$B$3:$B$1000="CIVILES")*(UPPER(MAESTRO!$L$3:$L$1000)="CONFIRMADO")),ROWS($A$3:A172))),"")</f>
        <v/>
      </c>
      <c r="O172" s="18" t="str">
        <f ca="1">IFERROR(INDEX(MAESTRO!O:O,_xludf.AGGREGATE(15,6,ROW(MAESTRO!$B$3:$B$1000)/((MAESTRO!$B$3:$B$1000="CIVILES")*(UPPER(MAESTRO!$L$3:$L$1000)="CONFIRMADO")),ROWS($A$3:A172))),"")</f>
        <v/>
      </c>
      <c r="P172" s="18" t="str">
        <f ca="1">IFERROR(INDEX(MAESTRO!P:P,_xludf.AGGREGATE(15,6,ROW(MAESTRO!$B$3:$B$1000)/((MAESTRO!$B$3:$B$1000="CIVILES")*(UPPER(MAESTRO!$L$3:$L$1000)="CONFIRMADO")),ROWS($A$3:A172))),"")</f>
        <v/>
      </c>
      <c r="Q172" s="18" t="str">
        <f ca="1">IFERROR(INDEX(MAESTRO!Q:Q,_xludf.AGGREGATE(15,6,ROW(MAESTRO!$B$3:$B$1000)/((MAESTRO!$B$3:$B$1000="CIVILES")*(UPPER(MAESTRO!$L$3:$L$1000)="CONFIRMADO")),ROWS($A$3:A172))),"")</f>
        <v/>
      </c>
      <c r="R172" s="18" t="str">
        <f ca="1">IFERROR(INDEX(MAESTRO!R:R,_xludf.AGGREGATE(15,6,ROW(MAESTRO!$B$3:$B$1000)/((MAESTRO!$B$3:$B$1000="CIVILES")*(UPPER(MAESTRO!$L$3:$L$1000)="CONFIRMADO")),ROWS($A$3:A172))),"")</f>
        <v/>
      </c>
      <c r="S172" s="18" t="str">
        <f ca="1">IFERROR(INDEX(MAESTRO!S:S,_xludf.AGGREGATE(15,6,ROW(MAESTRO!$B$3:$B$1000)/((MAESTRO!$B$3:$B$1000="CIVILES")*(UPPER(MAESTRO!$L$3:$L$1000)="CONFIRMADO")),ROWS($A$3:A172))),"")</f>
        <v/>
      </c>
      <c r="T172" s="18" t="str">
        <f ca="1">IFERROR(INDEX(MAESTRO!T:T,_xludf.AGGREGATE(15,6,ROW(MAESTRO!$B$3:$B$1000)/((MAESTRO!$B$3:$B$1000="CIVILES")*(UPPER(MAESTRO!$L$3:$L$1000)="CONFIRMADO")),ROWS($A$3:A172))),"")</f>
        <v/>
      </c>
      <c r="U172" s="18" t="str">
        <f ca="1">IFERROR(INDEX(MAESTRO!U:U,_xludf.AGGREGATE(15,6,ROW(MAESTRO!$B$3:$B$1000)/((MAESTRO!$B$3:$B$1000="CIVILES")*(UPPER(MAESTRO!$L$3:$L$1000)="CONFIRMADO")),ROWS($A$3:A172))),"")</f>
        <v/>
      </c>
      <c r="V172" s="18" t="str">
        <f ca="1">IFERROR(INDEX(MAESTRO!V:V,_xludf.AGGREGATE(15,6,ROW(MAESTRO!$B$3:$B$1000)/((MAESTRO!$B$3:$B$1000="CIVILES")*(UPPER(MAESTRO!$L$3:$L$1000)="CONFIRMADO")),ROWS($A$3:A172))),"")</f>
        <v/>
      </c>
      <c r="W172" s="18" t="str">
        <f ca="1">IFERROR(INDEX(MAESTRO!W:W,_xludf.AGGREGATE(15,6,ROW(MAESTRO!$B$3:$B$1000)/((MAESTRO!$B$3:$B$1000="CIVILES")*(UPPER(MAESTRO!$L$3:$L$1000)="CONFIRMADO")),ROWS($A$3:A172))),"")</f>
        <v/>
      </c>
      <c r="X172" s="18" t="str">
        <f ca="1">IFERROR(INDEX(MAESTRO!X:X,_xludf.AGGREGATE(15,6,ROW(MAESTRO!$B$3:$B$1000)/((MAESTRO!$B$3:$B$1000="CIVILES")*(UPPER(MAESTRO!$L$3:$L$1000)="CONFIRMADO")),ROWS($A$3:A172))),"")</f>
        <v/>
      </c>
    </row>
    <row r="173" spans="1:24" ht="22.05" customHeight="1">
      <c r="A173" s="10" t="str">
        <f ca="1">IFERROR(INDEX(MAESTRO!A:A,_xludf.AGGREGATE(15,6,ROW(MAESTRO!$B$3:$B$1000)/((MAESTRO!$B$3:$B$1000="CIVILES")*(UPPER(MAESTRO!$L$3:$L$1000)="CONFIRMADO")),ROWS($A$3:A173))),"")</f>
        <v/>
      </c>
      <c r="B173" s="10" t="str">
        <f ca="1">IFERROR(INDEX(MAESTRO!B:B,_xludf.AGGREGATE(15,6,ROW(MAESTRO!$B$3:$B$1000)/((MAESTRO!$B$3:$B$1000="CIVILES")*(UPPER(MAESTRO!$L$3:$L$1000)="CONFIRMADO")),ROWS($A$3:A173))),"")</f>
        <v/>
      </c>
      <c r="C173" s="10" t="str">
        <f ca="1">IFERROR(INDEX(MAESTRO!C:C,_xludf.AGGREGATE(15,6,ROW(MAESTRO!$B$3:$B$1000)/((MAESTRO!$B$3:$B$1000="CIVILES")*(UPPER(MAESTRO!$L$3:$L$1000)="CONFIRMADO")),ROWS($A$3:A173))),"")</f>
        <v/>
      </c>
      <c r="D173" s="10" t="str">
        <f ca="1">IFERROR(INDEX(MAESTRO!D:D,_xludf.AGGREGATE(15,6,ROW(MAESTRO!$B$3:$B$1000)/((MAESTRO!$B$3:$B$1000="CIVILES")*(UPPER(MAESTRO!$L$3:$L$1000)="CONFIRMADO")),ROWS($A$3:A173))),"")</f>
        <v/>
      </c>
      <c r="E173" s="10" t="str">
        <f ca="1">IFERROR(INDEX(MAESTRO!E:E,_xludf.AGGREGATE(15,6,ROW(MAESTRO!$B$3:$B$1000)/((MAESTRO!$B$3:$B$1000="CIVILES")*(UPPER(MAESTRO!$L$3:$L$1000)="CONFIRMADO")),ROWS($A$3:A173))),"")</f>
        <v/>
      </c>
      <c r="F173" s="10" t="str">
        <f ca="1">IFERROR(INDEX(MAESTRO!F:F,_xludf.AGGREGATE(15,6,ROW(MAESTRO!$B$3:$B$1000)/((MAESTRO!$B$3:$B$1000="CIVILES")*(UPPER(MAESTRO!$L$3:$L$1000)="CONFIRMADO")),ROWS($A$3:A173))),"")</f>
        <v/>
      </c>
      <c r="G173" s="10" t="str">
        <f ca="1">IFERROR(INDEX(MAESTRO!G:G,_xludf.AGGREGATE(15,6,ROW(MAESTRO!$B$3:$B$1000)/((MAESTRO!$B$3:$B$1000="CIVILES")*(UPPER(MAESTRO!$L$3:$L$1000)="CONFIRMADO")),ROWS($A$3:A173))),"")</f>
        <v/>
      </c>
      <c r="H173" s="10" t="str">
        <f ca="1">IFERROR(INDEX(MAESTRO!H:H,_xludf.AGGREGATE(15,6,ROW(MAESTRO!$B$3:$B$1000)/((MAESTRO!$B$3:$B$1000="CIVILES")*(UPPER(MAESTRO!$L$3:$L$1000)="CONFIRMADO")),ROWS($A$3:A173))),"")</f>
        <v/>
      </c>
      <c r="I173" s="10" t="str">
        <f ca="1">IFERROR(INDEX(MAESTRO!I:I,_xludf.AGGREGATE(15,6,ROW(MAESTRO!$B$3:$B$1000)/((MAESTRO!$B$3:$B$1000="CIVILES")*(UPPER(MAESTRO!$L$3:$L$1000)="CONFIRMADO")),ROWS($A$3:A173))),"")</f>
        <v/>
      </c>
      <c r="J173" s="10" t="str">
        <f ca="1">IFERROR(INDEX(MAESTRO!J:J,_xludf.AGGREGATE(15,6,ROW(MAESTRO!$B$3:$B$1000)/((MAESTRO!$B$3:$B$1000="CIVILES")*(UPPER(MAESTRO!$L$3:$L$1000)="CONFIRMADO")),ROWS($A$3:A173))),"")</f>
        <v/>
      </c>
      <c r="K173" s="10" t="str">
        <f ca="1">IFERROR(INDEX(MAESTRO!K:K,_xludf.AGGREGATE(15,6,ROW(MAESTRO!$B$3:$B$1000)/((MAESTRO!$B$3:$B$1000="CIVILES")*(UPPER(MAESTRO!$L$3:$L$1000)="CONFIRMADO")),ROWS($A$3:A173))),"")</f>
        <v/>
      </c>
      <c r="L173" s="10" t="str">
        <f ca="1">IFERROR(INDEX(MAESTRO!L:L,_xludf.AGGREGATE(15,6,ROW(MAESTRO!$B$3:$B$1000)/((MAESTRO!$B$3:$B$1000="CIVILES")*(UPPER(MAESTRO!$L$3:$L$1000)="CONFIRMADO")),ROWS($A$3:A173))),"")</f>
        <v/>
      </c>
      <c r="M173" s="10" t="str">
        <f ca="1">IFERROR(INDEX(MAESTRO!M:M,_xludf.AGGREGATE(15,6,ROW(MAESTRO!$B$3:$B$1000)/((MAESTRO!$B$3:$B$1000="CIVILES")*(UPPER(MAESTRO!$L$3:$L$1000)="CONFIRMADO")),ROWS($A$3:A173))),"")</f>
        <v/>
      </c>
      <c r="N173" s="10" t="str">
        <f ca="1">IFERROR(INDEX(MAESTRO!N:N,_xludf.AGGREGATE(15,6,ROW(MAESTRO!$B$3:$B$1000)/((MAESTRO!$B$3:$B$1000="CIVILES")*(UPPER(MAESTRO!$L$3:$L$1000)="CONFIRMADO")),ROWS($A$3:A173))),"")</f>
        <v/>
      </c>
      <c r="O173" s="10" t="str">
        <f ca="1">IFERROR(INDEX(MAESTRO!O:O,_xludf.AGGREGATE(15,6,ROW(MAESTRO!$B$3:$B$1000)/((MAESTRO!$B$3:$B$1000="CIVILES")*(UPPER(MAESTRO!$L$3:$L$1000)="CONFIRMADO")),ROWS($A$3:A173))),"")</f>
        <v/>
      </c>
      <c r="P173" s="10" t="str">
        <f ca="1">IFERROR(INDEX(MAESTRO!P:P,_xludf.AGGREGATE(15,6,ROW(MAESTRO!$B$3:$B$1000)/((MAESTRO!$B$3:$B$1000="CIVILES")*(UPPER(MAESTRO!$L$3:$L$1000)="CONFIRMADO")),ROWS($A$3:A173))),"")</f>
        <v/>
      </c>
      <c r="Q173" s="10" t="str">
        <f ca="1">IFERROR(INDEX(MAESTRO!Q:Q,_xludf.AGGREGATE(15,6,ROW(MAESTRO!$B$3:$B$1000)/((MAESTRO!$B$3:$B$1000="CIVILES")*(UPPER(MAESTRO!$L$3:$L$1000)="CONFIRMADO")),ROWS($A$3:A173))),"")</f>
        <v/>
      </c>
      <c r="R173" s="10" t="str">
        <f ca="1">IFERROR(INDEX(MAESTRO!R:R,_xludf.AGGREGATE(15,6,ROW(MAESTRO!$B$3:$B$1000)/((MAESTRO!$B$3:$B$1000="CIVILES")*(UPPER(MAESTRO!$L$3:$L$1000)="CONFIRMADO")),ROWS($A$3:A173))),"")</f>
        <v/>
      </c>
      <c r="S173" s="10" t="str">
        <f ca="1">IFERROR(INDEX(MAESTRO!S:S,_xludf.AGGREGATE(15,6,ROW(MAESTRO!$B$3:$B$1000)/((MAESTRO!$B$3:$B$1000="CIVILES")*(UPPER(MAESTRO!$L$3:$L$1000)="CONFIRMADO")),ROWS($A$3:A173))),"")</f>
        <v/>
      </c>
      <c r="T173" s="10" t="str">
        <f ca="1">IFERROR(INDEX(MAESTRO!T:T,_xludf.AGGREGATE(15,6,ROW(MAESTRO!$B$3:$B$1000)/((MAESTRO!$B$3:$B$1000="CIVILES")*(UPPER(MAESTRO!$L$3:$L$1000)="CONFIRMADO")),ROWS($A$3:A173))),"")</f>
        <v/>
      </c>
      <c r="U173" s="10" t="str">
        <f ca="1">IFERROR(INDEX(MAESTRO!U:U,_xludf.AGGREGATE(15,6,ROW(MAESTRO!$B$3:$B$1000)/((MAESTRO!$B$3:$B$1000="CIVILES")*(UPPER(MAESTRO!$L$3:$L$1000)="CONFIRMADO")),ROWS($A$3:A173))),"")</f>
        <v/>
      </c>
      <c r="V173" s="10" t="str">
        <f ca="1">IFERROR(INDEX(MAESTRO!V:V,_xludf.AGGREGATE(15,6,ROW(MAESTRO!$B$3:$B$1000)/((MAESTRO!$B$3:$B$1000="CIVILES")*(UPPER(MAESTRO!$L$3:$L$1000)="CONFIRMADO")),ROWS($A$3:A173))),"")</f>
        <v/>
      </c>
      <c r="W173" s="10" t="str">
        <f ca="1">IFERROR(INDEX(MAESTRO!W:W,_xludf.AGGREGATE(15,6,ROW(MAESTRO!$B$3:$B$1000)/((MAESTRO!$B$3:$B$1000="CIVILES")*(UPPER(MAESTRO!$L$3:$L$1000)="CONFIRMADO")),ROWS($A$3:A173))),"")</f>
        <v/>
      </c>
      <c r="X173" s="10" t="str">
        <f ca="1">IFERROR(INDEX(MAESTRO!X:X,_xludf.AGGREGATE(15,6,ROW(MAESTRO!$B$3:$B$1000)/((MAESTRO!$B$3:$B$1000="CIVILES")*(UPPER(MAESTRO!$L$3:$L$1000)="CONFIRMADO")),ROWS($A$3:A173))),"")</f>
        <v/>
      </c>
    </row>
    <row r="174" spans="1:24" ht="22.05" customHeight="1">
      <c r="A174" s="18" t="str">
        <f ca="1">IFERROR(INDEX(MAESTRO!A:A,_xludf.AGGREGATE(15,6,ROW(MAESTRO!$B$3:$B$1000)/((MAESTRO!$B$3:$B$1000="CIVILES")*(UPPER(MAESTRO!$L$3:$L$1000)="CONFIRMADO")),ROWS($A$3:A174))),"")</f>
        <v/>
      </c>
      <c r="B174" s="18" t="str">
        <f ca="1">IFERROR(INDEX(MAESTRO!B:B,_xludf.AGGREGATE(15,6,ROW(MAESTRO!$B$3:$B$1000)/((MAESTRO!$B$3:$B$1000="CIVILES")*(UPPER(MAESTRO!$L$3:$L$1000)="CONFIRMADO")),ROWS($A$3:A174))),"")</f>
        <v/>
      </c>
      <c r="C174" s="18" t="str">
        <f ca="1">IFERROR(INDEX(MAESTRO!C:C,_xludf.AGGREGATE(15,6,ROW(MAESTRO!$B$3:$B$1000)/((MAESTRO!$B$3:$B$1000="CIVILES")*(UPPER(MAESTRO!$L$3:$L$1000)="CONFIRMADO")),ROWS($A$3:A174))),"")</f>
        <v/>
      </c>
      <c r="D174" s="18" t="str">
        <f ca="1">IFERROR(INDEX(MAESTRO!D:D,_xludf.AGGREGATE(15,6,ROW(MAESTRO!$B$3:$B$1000)/((MAESTRO!$B$3:$B$1000="CIVILES")*(UPPER(MAESTRO!$L$3:$L$1000)="CONFIRMADO")),ROWS($A$3:A174))),"")</f>
        <v/>
      </c>
      <c r="E174" s="18" t="str">
        <f ca="1">IFERROR(INDEX(MAESTRO!E:E,_xludf.AGGREGATE(15,6,ROW(MAESTRO!$B$3:$B$1000)/((MAESTRO!$B$3:$B$1000="CIVILES")*(UPPER(MAESTRO!$L$3:$L$1000)="CONFIRMADO")),ROWS($A$3:A174))),"")</f>
        <v/>
      </c>
      <c r="F174" s="18" t="str">
        <f ca="1">IFERROR(INDEX(MAESTRO!F:F,_xludf.AGGREGATE(15,6,ROW(MAESTRO!$B$3:$B$1000)/((MAESTRO!$B$3:$B$1000="CIVILES")*(UPPER(MAESTRO!$L$3:$L$1000)="CONFIRMADO")),ROWS($A$3:A174))),"")</f>
        <v/>
      </c>
      <c r="G174" s="18" t="str">
        <f ca="1">IFERROR(INDEX(MAESTRO!G:G,_xludf.AGGREGATE(15,6,ROW(MAESTRO!$B$3:$B$1000)/((MAESTRO!$B$3:$B$1000="CIVILES")*(UPPER(MAESTRO!$L$3:$L$1000)="CONFIRMADO")),ROWS($A$3:A174))),"")</f>
        <v/>
      </c>
      <c r="H174" s="18" t="str">
        <f ca="1">IFERROR(INDEX(MAESTRO!H:H,_xludf.AGGREGATE(15,6,ROW(MAESTRO!$B$3:$B$1000)/((MAESTRO!$B$3:$B$1000="CIVILES")*(UPPER(MAESTRO!$L$3:$L$1000)="CONFIRMADO")),ROWS($A$3:A174))),"")</f>
        <v/>
      </c>
      <c r="I174" s="18" t="str">
        <f ca="1">IFERROR(INDEX(MAESTRO!I:I,_xludf.AGGREGATE(15,6,ROW(MAESTRO!$B$3:$B$1000)/((MAESTRO!$B$3:$B$1000="CIVILES")*(UPPER(MAESTRO!$L$3:$L$1000)="CONFIRMADO")),ROWS($A$3:A174))),"")</f>
        <v/>
      </c>
      <c r="J174" s="18" t="str">
        <f ca="1">IFERROR(INDEX(MAESTRO!J:J,_xludf.AGGREGATE(15,6,ROW(MAESTRO!$B$3:$B$1000)/((MAESTRO!$B$3:$B$1000="CIVILES")*(UPPER(MAESTRO!$L$3:$L$1000)="CONFIRMADO")),ROWS($A$3:A174))),"")</f>
        <v/>
      </c>
      <c r="K174" s="18" t="str">
        <f ca="1">IFERROR(INDEX(MAESTRO!K:K,_xludf.AGGREGATE(15,6,ROW(MAESTRO!$B$3:$B$1000)/((MAESTRO!$B$3:$B$1000="CIVILES")*(UPPER(MAESTRO!$L$3:$L$1000)="CONFIRMADO")),ROWS($A$3:A174))),"")</f>
        <v/>
      </c>
      <c r="L174" s="18" t="str">
        <f ca="1">IFERROR(INDEX(MAESTRO!L:L,_xludf.AGGREGATE(15,6,ROW(MAESTRO!$B$3:$B$1000)/((MAESTRO!$B$3:$B$1000="CIVILES")*(UPPER(MAESTRO!$L$3:$L$1000)="CONFIRMADO")),ROWS($A$3:A174))),"")</f>
        <v/>
      </c>
      <c r="M174" s="18" t="str">
        <f ca="1">IFERROR(INDEX(MAESTRO!M:M,_xludf.AGGREGATE(15,6,ROW(MAESTRO!$B$3:$B$1000)/((MAESTRO!$B$3:$B$1000="CIVILES")*(UPPER(MAESTRO!$L$3:$L$1000)="CONFIRMADO")),ROWS($A$3:A174))),"")</f>
        <v/>
      </c>
      <c r="N174" s="18" t="str">
        <f ca="1">IFERROR(INDEX(MAESTRO!N:N,_xludf.AGGREGATE(15,6,ROW(MAESTRO!$B$3:$B$1000)/((MAESTRO!$B$3:$B$1000="CIVILES")*(UPPER(MAESTRO!$L$3:$L$1000)="CONFIRMADO")),ROWS($A$3:A174))),"")</f>
        <v/>
      </c>
      <c r="O174" s="18" t="str">
        <f ca="1">IFERROR(INDEX(MAESTRO!O:O,_xludf.AGGREGATE(15,6,ROW(MAESTRO!$B$3:$B$1000)/((MAESTRO!$B$3:$B$1000="CIVILES")*(UPPER(MAESTRO!$L$3:$L$1000)="CONFIRMADO")),ROWS($A$3:A174))),"")</f>
        <v/>
      </c>
      <c r="P174" s="18" t="str">
        <f ca="1">IFERROR(INDEX(MAESTRO!P:P,_xludf.AGGREGATE(15,6,ROW(MAESTRO!$B$3:$B$1000)/((MAESTRO!$B$3:$B$1000="CIVILES")*(UPPER(MAESTRO!$L$3:$L$1000)="CONFIRMADO")),ROWS($A$3:A174))),"")</f>
        <v/>
      </c>
      <c r="Q174" s="18" t="str">
        <f ca="1">IFERROR(INDEX(MAESTRO!Q:Q,_xludf.AGGREGATE(15,6,ROW(MAESTRO!$B$3:$B$1000)/((MAESTRO!$B$3:$B$1000="CIVILES")*(UPPER(MAESTRO!$L$3:$L$1000)="CONFIRMADO")),ROWS($A$3:A174))),"")</f>
        <v/>
      </c>
      <c r="R174" s="18" t="str">
        <f ca="1">IFERROR(INDEX(MAESTRO!R:R,_xludf.AGGREGATE(15,6,ROW(MAESTRO!$B$3:$B$1000)/((MAESTRO!$B$3:$B$1000="CIVILES")*(UPPER(MAESTRO!$L$3:$L$1000)="CONFIRMADO")),ROWS($A$3:A174))),"")</f>
        <v/>
      </c>
      <c r="S174" s="18" t="str">
        <f ca="1">IFERROR(INDEX(MAESTRO!S:S,_xludf.AGGREGATE(15,6,ROW(MAESTRO!$B$3:$B$1000)/((MAESTRO!$B$3:$B$1000="CIVILES")*(UPPER(MAESTRO!$L$3:$L$1000)="CONFIRMADO")),ROWS($A$3:A174))),"")</f>
        <v/>
      </c>
      <c r="T174" s="18" t="str">
        <f ca="1">IFERROR(INDEX(MAESTRO!T:T,_xludf.AGGREGATE(15,6,ROW(MAESTRO!$B$3:$B$1000)/((MAESTRO!$B$3:$B$1000="CIVILES")*(UPPER(MAESTRO!$L$3:$L$1000)="CONFIRMADO")),ROWS($A$3:A174))),"")</f>
        <v/>
      </c>
      <c r="U174" s="18" t="str">
        <f ca="1">IFERROR(INDEX(MAESTRO!U:U,_xludf.AGGREGATE(15,6,ROW(MAESTRO!$B$3:$B$1000)/((MAESTRO!$B$3:$B$1000="CIVILES")*(UPPER(MAESTRO!$L$3:$L$1000)="CONFIRMADO")),ROWS($A$3:A174))),"")</f>
        <v/>
      </c>
      <c r="V174" s="18" t="str">
        <f ca="1">IFERROR(INDEX(MAESTRO!V:V,_xludf.AGGREGATE(15,6,ROW(MAESTRO!$B$3:$B$1000)/((MAESTRO!$B$3:$B$1000="CIVILES")*(UPPER(MAESTRO!$L$3:$L$1000)="CONFIRMADO")),ROWS($A$3:A174))),"")</f>
        <v/>
      </c>
      <c r="W174" s="18" t="str">
        <f ca="1">IFERROR(INDEX(MAESTRO!W:W,_xludf.AGGREGATE(15,6,ROW(MAESTRO!$B$3:$B$1000)/((MAESTRO!$B$3:$B$1000="CIVILES")*(UPPER(MAESTRO!$L$3:$L$1000)="CONFIRMADO")),ROWS($A$3:A174))),"")</f>
        <v/>
      </c>
      <c r="X174" s="18" t="str">
        <f ca="1">IFERROR(INDEX(MAESTRO!X:X,_xludf.AGGREGATE(15,6,ROW(MAESTRO!$B$3:$B$1000)/((MAESTRO!$B$3:$B$1000="CIVILES")*(UPPER(MAESTRO!$L$3:$L$1000)="CONFIRMADO")),ROWS($A$3:A174))),"")</f>
        <v/>
      </c>
    </row>
    <row r="175" spans="1:24" ht="22.05" customHeight="1">
      <c r="A175" s="10" t="str">
        <f ca="1">IFERROR(INDEX(MAESTRO!A:A,_xludf.AGGREGATE(15,6,ROW(MAESTRO!$B$3:$B$1000)/((MAESTRO!$B$3:$B$1000="CIVILES")*(UPPER(MAESTRO!$L$3:$L$1000)="CONFIRMADO")),ROWS($A$3:A175))),"")</f>
        <v/>
      </c>
      <c r="B175" s="10" t="str">
        <f ca="1">IFERROR(INDEX(MAESTRO!B:B,_xludf.AGGREGATE(15,6,ROW(MAESTRO!$B$3:$B$1000)/((MAESTRO!$B$3:$B$1000="CIVILES")*(UPPER(MAESTRO!$L$3:$L$1000)="CONFIRMADO")),ROWS($A$3:A175))),"")</f>
        <v/>
      </c>
      <c r="C175" s="10" t="str">
        <f ca="1">IFERROR(INDEX(MAESTRO!C:C,_xludf.AGGREGATE(15,6,ROW(MAESTRO!$B$3:$B$1000)/((MAESTRO!$B$3:$B$1000="CIVILES")*(UPPER(MAESTRO!$L$3:$L$1000)="CONFIRMADO")),ROWS($A$3:A175))),"")</f>
        <v/>
      </c>
      <c r="D175" s="10" t="str">
        <f ca="1">IFERROR(INDEX(MAESTRO!D:D,_xludf.AGGREGATE(15,6,ROW(MAESTRO!$B$3:$B$1000)/((MAESTRO!$B$3:$B$1000="CIVILES")*(UPPER(MAESTRO!$L$3:$L$1000)="CONFIRMADO")),ROWS($A$3:A175))),"")</f>
        <v/>
      </c>
      <c r="E175" s="10" t="str">
        <f ca="1">IFERROR(INDEX(MAESTRO!E:E,_xludf.AGGREGATE(15,6,ROW(MAESTRO!$B$3:$B$1000)/((MAESTRO!$B$3:$B$1000="CIVILES")*(UPPER(MAESTRO!$L$3:$L$1000)="CONFIRMADO")),ROWS($A$3:A175))),"")</f>
        <v/>
      </c>
      <c r="F175" s="10" t="str">
        <f ca="1">IFERROR(INDEX(MAESTRO!F:F,_xludf.AGGREGATE(15,6,ROW(MAESTRO!$B$3:$B$1000)/((MAESTRO!$B$3:$B$1000="CIVILES")*(UPPER(MAESTRO!$L$3:$L$1000)="CONFIRMADO")),ROWS($A$3:A175))),"")</f>
        <v/>
      </c>
      <c r="G175" s="10" t="str">
        <f ca="1">IFERROR(INDEX(MAESTRO!G:G,_xludf.AGGREGATE(15,6,ROW(MAESTRO!$B$3:$B$1000)/((MAESTRO!$B$3:$B$1000="CIVILES")*(UPPER(MAESTRO!$L$3:$L$1000)="CONFIRMADO")),ROWS($A$3:A175))),"")</f>
        <v/>
      </c>
      <c r="H175" s="10" t="str">
        <f ca="1">IFERROR(INDEX(MAESTRO!H:H,_xludf.AGGREGATE(15,6,ROW(MAESTRO!$B$3:$B$1000)/((MAESTRO!$B$3:$B$1000="CIVILES")*(UPPER(MAESTRO!$L$3:$L$1000)="CONFIRMADO")),ROWS($A$3:A175))),"")</f>
        <v/>
      </c>
      <c r="I175" s="10" t="str">
        <f ca="1">IFERROR(INDEX(MAESTRO!I:I,_xludf.AGGREGATE(15,6,ROW(MAESTRO!$B$3:$B$1000)/((MAESTRO!$B$3:$B$1000="CIVILES")*(UPPER(MAESTRO!$L$3:$L$1000)="CONFIRMADO")),ROWS($A$3:A175))),"")</f>
        <v/>
      </c>
      <c r="J175" s="10" t="str">
        <f ca="1">IFERROR(INDEX(MAESTRO!J:J,_xludf.AGGREGATE(15,6,ROW(MAESTRO!$B$3:$B$1000)/((MAESTRO!$B$3:$B$1000="CIVILES")*(UPPER(MAESTRO!$L$3:$L$1000)="CONFIRMADO")),ROWS($A$3:A175))),"")</f>
        <v/>
      </c>
      <c r="K175" s="10" t="str">
        <f ca="1">IFERROR(INDEX(MAESTRO!K:K,_xludf.AGGREGATE(15,6,ROW(MAESTRO!$B$3:$B$1000)/((MAESTRO!$B$3:$B$1000="CIVILES")*(UPPER(MAESTRO!$L$3:$L$1000)="CONFIRMADO")),ROWS($A$3:A175))),"")</f>
        <v/>
      </c>
      <c r="L175" s="10" t="str">
        <f ca="1">IFERROR(INDEX(MAESTRO!L:L,_xludf.AGGREGATE(15,6,ROW(MAESTRO!$B$3:$B$1000)/((MAESTRO!$B$3:$B$1000="CIVILES")*(UPPER(MAESTRO!$L$3:$L$1000)="CONFIRMADO")),ROWS($A$3:A175))),"")</f>
        <v/>
      </c>
      <c r="M175" s="10" t="str">
        <f ca="1">IFERROR(INDEX(MAESTRO!M:M,_xludf.AGGREGATE(15,6,ROW(MAESTRO!$B$3:$B$1000)/((MAESTRO!$B$3:$B$1000="CIVILES")*(UPPER(MAESTRO!$L$3:$L$1000)="CONFIRMADO")),ROWS($A$3:A175))),"")</f>
        <v/>
      </c>
      <c r="N175" s="10" t="str">
        <f ca="1">IFERROR(INDEX(MAESTRO!N:N,_xludf.AGGREGATE(15,6,ROW(MAESTRO!$B$3:$B$1000)/((MAESTRO!$B$3:$B$1000="CIVILES")*(UPPER(MAESTRO!$L$3:$L$1000)="CONFIRMADO")),ROWS($A$3:A175))),"")</f>
        <v/>
      </c>
      <c r="O175" s="10" t="str">
        <f ca="1">IFERROR(INDEX(MAESTRO!O:O,_xludf.AGGREGATE(15,6,ROW(MAESTRO!$B$3:$B$1000)/((MAESTRO!$B$3:$B$1000="CIVILES")*(UPPER(MAESTRO!$L$3:$L$1000)="CONFIRMADO")),ROWS($A$3:A175))),"")</f>
        <v/>
      </c>
      <c r="P175" s="10" t="str">
        <f ca="1">IFERROR(INDEX(MAESTRO!P:P,_xludf.AGGREGATE(15,6,ROW(MAESTRO!$B$3:$B$1000)/((MAESTRO!$B$3:$B$1000="CIVILES")*(UPPER(MAESTRO!$L$3:$L$1000)="CONFIRMADO")),ROWS($A$3:A175))),"")</f>
        <v/>
      </c>
      <c r="Q175" s="10" t="str">
        <f ca="1">IFERROR(INDEX(MAESTRO!Q:Q,_xludf.AGGREGATE(15,6,ROW(MAESTRO!$B$3:$B$1000)/((MAESTRO!$B$3:$B$1000="CIVILES")*(UPPER(MAESTRO!$L$3:$L$1000)="CONFIRMADO")),ROWS($A$3:A175))),"")</f>
        <v/>
      </c>
      <c r="R175" s="10" t="str">
        <f ca="1">IFERROR(INDEX(MAESTRO!R:R,_xludf.AGGREGATE(15,6,ROW(MAESTRO!$B$3:$B$1000)/((MAESTRO!$B$3:$B$1000="CIVILES")*(UPPER(MAESTRO!$L$3:$L$1000)="CONFIRMADO")),ROWS($A$3:A175))),"")</f>
        <v/>
      </c>
      <c r="S175" s="10" t="str">
        <f ca="1">IFERROR(INDEX(MAESTRO!S:S,_xludf.AGGREGATE(15,6,ROW(MAESTRO!$B$3:$B$1000)/((MAESTRO!$B$3:$B$1000="CIVILES")*(UPPER(MAESTRO!$L$3:$L$1000)="CONFIRMADO")),ROWS($A$3:A175))),"")</f>
        <v/>
      </c>
      <c r="T175" s="10" t="str">
        <f ca="1">IFERROR(INDEX(MAESTRO!T:T,_xludf.AGGREGATE(15,6,ROW(MAESTRO!$B$3:$B$1000)/((MAESTRO!$B$3:$B$1000="CIVILES")*(UPPER(MAESTRO!$L$3:$L$1000)="CONFIRMADO")),ROWS($A$3:A175))),"")</f>
        <v/>
      </c>
      <c r="U175" s="10" t="str">
        <f ca="1">IFERROR(INDEX(MAESTRO!U:U,_xludf.AGGREGATE(15,6,ROW(MAESTRO!$B$3:$B$1000)/((MAESTRO!$B$3:$B$1000="CIVILES")*(UPPER(MAESTRO!$L$3:$L$1000)="CONFIRMADO")),ROWS($A$3:A175))),"")</f>
        <v/>
      </c>
      <c r="V175" s="10" t="str">
        <f ca="1">IFERROR(INDEX(MAESTRO!V:V,_xludf.AGGREGATE(15,6,ROW(MAESTRO!$B$3:$B$1000)/((MAESTRO!$B$3:$B$1000="CIVILES")*(UPPER(MAESTRO!$L$3:$L$1000)="CONFIRMADO")),ROWS($A$3:A175))),"")</f>
        <v/>
      </c>
      <c r="W175" s="10" t="str">
        <f ca="1">IFERROR(INDEX(MAESTRO!W:W,_xludf.AGGREGATE(15,6,ROW(MAESTRO!$B$3:$B$1000)/((MAESTRO!$B$3:$B$1000="CIVILES")*(UPPER(MAESTRO!$L$3:$L$1000)="CONFIRMADO")),ROWS($A$3:A175))),"")</f>
        <v/>
      </c>
      <c r="X175" s="10" t="str">
        <f ca="1">IFERROR(INDEX(MAESTRO!X:X,_xludf.AGGREGATE(15,6,ROW(MAESTRO!$B$3:$B$1000)/((MAESTRO!$B$3:$B$1000="CIVILES")*(UPPER(MAESTRO!$L$3:$L$1000)="CONFIRMADO")),ROWS($A$3:A175))),"")</f>
        <v/>
      </c>
    </row>
    <row r="176" spans="1:24" ht="22.05" customHeight="1">
      <c r="A176" s="18" t="str">
        <f ca="1">IFERROR(INDEX(MAESTRO!A:A,_xludf.AGGREGATE(15,6,ROW(MAESTRO!$B$3:$B$1000)/((MAESTRO!$B$3:$B$1000="CIVILES")*(UPPER(MAESTRO!$L$3:$L$1000)="CONFIRMADO")),ROWS($A$3:A176))),"")</f>
        <v/>
      </c>
      <c r="B176" s="18" t="str">
        <f ca="1">IFERROR(INDEX(MAESTRO!B:B,_xludf.AGGREGATE(15,6,ROW(MAESTRO!$B$3:$B$1000)/((MAESTRO!$B$3:$B$1000="CIVILES")*(UPPER(MAESTRO!$L$3:$L$1000)="CONFIRMADO")),ROWS($A$3:A176))),"")</f>
        <v/>
      </c>
      <c r="C176" s="18" t="str">
        <f ca="1">IFERROR(INDEX(MAESTRO!C:C,_xludf.AGGREGATE(15,6,ROW(MAESTRO!$B$3:$B$1000)/((MAESTRO!$B$3:$B$1000="CIVILES")*(UPPER(MAESTRO!$L$3:$L$1000)="CONFIRMADO")),ROWS($A$3:A176))),"")</f>
        <v/>
      </c>
      <c r="D176" s="18" t="str">
        <f ca="1">IFERROR(INDEX(MAESTRO!D:D,_xludf.AGGREGATE(15,6,ROW(MAESTRO!$B$3:$B$1000)/((MAESTRO!$B$3:$B$1000="CIVILES")*(UPPER(MAESTRO!$L$3:$L$1000)="CONFIRMADO")),ROWS($A$3:A176))),"")</f>
        <v/>
      </c>
      <c r="E176" s="18" t="str">
        <f ca="1">IFERROR(INDEX(MAESTRO!E:E,_xludf.AGGREGATE(15,6,ROW(MAESTRO!$B$3:$B$1000)/((MAESTRO!$B$3:$B$1000="CIVILES")*(UPPER(MAESTRO!$L$3:$L$1000)="CONFIRMADO")),ROWS($A$3:A176))),"")</f>
        <v/>
      </c>
      <c r="F176" s="18" t="str">
        <f ca="1">IFERROR(INDEX(MAESTRO!F:F,_xludf.AGGREGATE(15,6,ROW(MAESTRO!$B$3:$B$1000)/((MAESTRO!$B$3:$B$1000="CIVILES")*(UPPER(MAESTRO!$L$3:$L$1000)="CONFIRMADO")),ROWS($A$3:A176))),"")</f>
        <v/>
      </c>
      <c r="G176" s="18" t="str">
        <f ca="1">IFERROR(INDEX(MAESTRO!G:G,_xludf.AGGREGATE(15,6,ROW(MAESTRO!$B$3:$B$1000)/((MAESTRO!$B$3:$B$1000="CIVILES")*(UPPER(MAESTRO!$L$3:$L$1000)="CONFIRMADO")),ROWS($A$3:A176))),"")</f>
        <v/>
      </c>
      <c r="H176" s="18" t="str">
        <f ca="1">IFERROR(INDEX(MAESTRO!H:H,_xludf.AGGREGATE(15,6,ROW(MAESTRO!$B$3:$B$1000)/((MAESTRO!$B$3:$B$1000="CIVILES")*(UPPER(MAESTRO!$L$3:$L$1000)="CONFIRMADO")),ROWS($A$3:A176))),"")</f>
        <v/>
      </c>
      <c r="I176" s="18" t="str">
        <f ca="1">IFERROR(INDEX(MAESTRO!I:I,_xludf.AGGREGATE(15,6,ROW(MAESTRO!$B$3:$B$1000)/((MAESTRO!$B$3:$B$1000="CIVILES")*(UPPER(MAESTRO!$L$3:$L$1000)="CONFIRMADO")),ROWS($A$3:A176))),"")</f>
        <v/>
      </c>
      <c r="J176" s="18" t="str">
        <f ca="1">IFERROR(INDEX(MAESTRO!J:J,_xludf.AGGREGATE(15,6,ROW(MAESTRO!$B$3:$B$1000)/((MAESTRO!$B$3:$B$1000="CIVILES")*(UPPER(MAESTRO!$L$3:$L$1000)="CONFIRMADO")),ROWS($A$3:A176))),"")</f>
        <v/>
      </c>
      <c r="K176" s="18" t="str">
        <f ca="1">IFERROR(INDEX(MAESTRO!K:K,_xludf.AGGREGATE(15,6,ROW(MAESTRO!$B$3:$B$1000)/((MAESTRO!$B$3:$B$1000="CIVILES")*(UPPER(MAESTRO!$L$3:$L$1000)="CONFIRMADO")),ROWS($A$3:A176))),"")</f>
        <v/>
      </c>
      <c r="L176" s="18" t="str">
        <f ca="1">IFERROR(INDEX(MAESTRO!L:L,_xludf.AGGREGATE(15,6,ROW(MAESTRO!$B$3:$B$1000)/((MAESTRO!$B$3:$B$1000="CIVILES")*(UPPER(MAESTRO!$L$3:$L$1000)="CONFIRMADO")),ROWS($A$3:A176))),"")</f>
        <v/>
      </c>
      <c r="M176" s="18" t="str">
        <f ca="1">IFERROR(INDEX(MAESTRO!M:M,_xludf.AGGREGATE(15,6,ROW(MAESTRO!$B$3:$B$1000)/((MAESTRO!$B$3:$B$1000="CIVILES")*(UPPER(MAESTRO!$L$3:$L$1000)="CONFIRMADO")),ROWS($A$3:A176))),"")</f>
        <v/>
      </c>
      <c r="N176" s="18" t="str">
        <f ca="1">IFERROR(INDEX(MAESTRO!N:N,_xludf.AGGREGATE(15,6,ROW(MAESTRO!$B$3:$B$1000)/((MAESTRO!$B$3:$B$1000="CIVILES")*(UPPER(MAESTRO!$L$3:$L$1000)="CONFIRMADO")),ROWS($A$3:A176))),"")</f>
        <v/>
      </c>
      <c r="O176" s="18" t="str">
        <f ca="1">IFERROR(INDEX(MAESTRO!O:O,_xludf.AGGREGATE(15,6,ROW(MAESTRO!$B$3:$B$1000)/((MAESTRO!$B$3:$B$1000="CIVILES")*(UPPER(MAESTRO!$L$3:$L$1000)="CONFIRMADO")),ROWS($A$3:A176))),"")</f>
        <v/>
      </c>
      <c r="P176" s="18" t="str">
        <f ca="1">IFERROR(INDEX(MAESTRO!P:P,_xludf.AGGREGATE(15,6,ROW(MAESTRO!$B$3:$B$1000)/((MAESTRO!$B$3:$B$1000="CIVILES")*(UPPER(MAESTRO!$L$3:$L$1000)="CONFIRMADO")),ROWS($A$3:A176))),"")</f>
        <v/>
      </c>
      <c r="Q176" s="18" t="str">
        <f ca="1">IFERROR(INDEX(MAESTRO!Q:Q,_xludf.AGGREGATE(15,6,ROW(MAESTRO!$B$3:$B$1000)/((MAESTRO!$B$3:$B$1000="CIVILES")*(UPPER(MAESTRO!$L$3:$L$1000)="CONFIRMADO")),ROWS($A$3:A176))),"")</f>
        <v/>
      </c>
      <c r="R176" s="18" t="str">
        <f ca="1">IFERROR(INDEX(MAESTRO!R:R,_xludf.AGGREGATE(15,6,ROW(MAESTRO!$B$3:$B$1000)/((MAESTRO!$B$3:$B$1000="CIVILES")*(UPPER(MAESTRO!$L$3:$L$1000)="CONFIRMADO")),ROWS($A$3:A176))),"")</f>
        <v/>
      </c>
      <c r="S176" s="18" t="str">
        <f ca="1">IFERROR(INDEX(MAESTRO!S:S,_xludf.AGGREGATE(15,6,ROW(MAESTRO!$B$3:$B$1000)/((MAESTRO!$B$3:$B$1000="CIVILES")*(UPPER(MAESTRO!$L$3:$L$1000)="CONFIRMADO")),ROWS($A$3:A176))),"")</f>
        <v/>
      </c>
      <c r="T176" s="18" t="str">
        <f ca="1">IFERROR(INDEX(MAESTRO!T:T,_xludf.AGGREGATE(15,6,ROW(MAESTRO!$B$3:$B$1000)/((MAESTRO!$B$3:$B$1000="CIVILES")*(UPPER(MAESTRO!$L$3:$L$1000)="CONFIRMADO")),ROWS($A$3:A176))),"")</f>
        <v/>
      </c>
      <c r="U176" s="18" t="str">
        <f ca="1">IFERROR(INDEX(MAESTRO!U:U,_xludf.AGGREGATE(15,6,ROW(MAESTRO!$B$3:$B$1000)/((MAESTRO!$B$3:$B$1000="CIVILES")*(UPPER(MAESTRO!$L$3:$L$1000)="CONFIRMADO")),ROWS($A$3:A176))),"")</f>
        <v/>
      </c>
      <c r="V176" s="18" t="str">
        <f ca="1">IFERROR(INDEX(MAESTRO!V:V,_xludf.AGGREGATE(15,6,ROW(MAESTRO!$B$3:$B$1000)/((MAESTRO!$B$3:$B$1000="CIVILES")*(UPPER(MAESTRO!$L$3:$L$1000)="CONFIRMADO")),ROWS($A$3:A176))),"")</f>
        <v/>
      </c>
      <c r="W176" s="18" t="str">
        <f ca="1">IFERROR(INDEX(MAESTRO!W:W,_xludf.AGGREGATE(15,6,ROW(MAESTRO!$B$3:$B$1000)/((MAESTRO!$B$3:$B$1000="CIVILES")*(UPPER(MAESTRO!$L$3:$L$1000)="CONFIRMADO")),ROWS($A$3:A176))),"")</f>
        <v/>
      </c>
      <c r="X176" s="18" t="str">
        <f ca="1">IFERROR(INDEX(MAESTRO!X:X,_xludf.AGGREGATE(15,6,ROW(MAESTRO!$B$3:$B$1000)/((MAESTRO!$B$3:$B$1000="CIVILES")*(UPPER(MAESTRO!$L$3:$L$1000)="CONFIRMADO")),ROWS($A$3:A176))),"")</f>
        <v/>
      </c>
    </row>
    <row r="177" spans="1:24" ht="22.05" customHeight="1">
      <c r="A177" s="10" t="str">
        <f ca="1">IFERROR(INDEX(MAESTRO!A:A,_xludf.AGGREGATE(15,6,ROW(MAESTRO!$B$3:$B$1000)/((MAESTRO!$B$3:$B$1000="CIVILES")*(UPPER(MAESTRO!$L$3:$L$1000)="CONFIRMADO")),ROWS($A$3:A177))),"")</f>
        <v/>
      </c>
      <c r="B177" s="10" t="str">
        <f ca="1">IFERROR(INDEX(MAESTRO!B:B,_xludf.AGGREGATE(15,6,ROW(MAESTRO!$B$3:$B$1000)/((MAESTRO!$B$3:$B$1000="CIVILES")*(UPPER(MAESTRO!$L$3:$L$1000)="CONFIRMADO")),ROWS($A$3:A177))),"")</f>
        <v/>
      </c>
      <c r="C177" s="10" t="str">
        <f ca="1">IFERROR(INDEX(MAESTRO!C:C,_xludf.AGGREGATE(15,6,ROW(MAESTRO!$B$3:$B$1000)/((MAESTRO!$B$3:$B$1000="CIVILES")*(UPPER(MAESTRO!$L$3:$L$1000)="CONFIRMADO")),ROWS($A$3:A177))),"")</f>
        <v/>
      </c>
      <c r="D177" s="10" t="str">
        <f ca="1">IFERROR(INDEX(MAESTRO!D:D,_xludf.AGGREGATE(15,6,ROW(MAESTRO!$B$3:$B$1000)/((MAESTRO!$B$3:$B$1000="CIVILES")*(UPPER(MAESTRO!$L$3:$L$1000)="CONFIRMADO")),ROWS($A$3:A177))),"")</f>
        <v/>
      </c>
      <c r="E177" s="10" t="str">
        <f ca="1">IFERROR(INDEX(MAESTRO!E:E,_xludf.AGGREGATE(15,6,ROW(MAESTRO!$B$3:$B$1000)/((MAESTRO!$B$3:$B$1000="CIVILES")*(UPPER(MAESTRO!$L$3:$L$1000)="CONFIRMADO")),ROWS($A$3:A177))),"")</f>
        <v/>
      </c>
      <c r="F177" s="10" t="str">
        <f ca="1">IFERROR(INDEX(MAESTRO!F:F,_xludf.AGGREGATE(15,6,ROW(MAESTRO!$B$3:$B$1000)/((MAESTRO!$B$3:$B$1000="CIVILES")*(UPPER(MAESTRO!$L$3:$L$1000)="CONFIRMADO")),ROWS($A$3:A177))),"")</f>
        <v/>
      </c>
      <c r="G177" s="10" t="str">
        <f ca="1">IFERROR(INDEX(MAESTRO!G:G,_xludf.AGGREGATE(15,6,ROW(MAESTRO!$B$3:$B$1000)/((MAESTRO!$B$3:$B$1000="CIVILES")*(UPPER(MAESTRO!$L$3:$L$1000)="CONFIRMADO")),ROWS($A$3:A177))),"")</f>
        <v/>
      </c>
      <c r="H177" s="10" t="str">
        <f ca="1">IFERROR(INDEX(MAESTRO!H:H,_xludf.AGGREGATE(15,6,ROW(MAESTRO!$B$3:$B$1000)/((MAESTRO!$B$3:$B$1000="CIVILES")*(UPPER(MAESTRO!$L$3:$L$1000)="CONFIRMADO")),ROWS($A$3:A177))),"")</f>
        <v/>
      </c>
      <c r="I177" s="10" t="str">
        <f ca="1">IFERROR(INDEX(MAESTRO!I:I,_xludf.AGGREGATE(15,6,ROW(MAESTRO!$B$3:$B$1000)/((MAESTRO!$B$3:$B$1000="CIVILES")*(UPPER(MAESTRO!$L$3:$L$1000)="CONFIRMADO")),ROWS($A$3:A177))),"")</f>
        <v/>
      </c>
      <c r="J177" s="10" t="str">
        <f ca="1">IFERROR(INDEX(MAESTRO!J:J,_xludf.AGGREGATE(15,6,ROW(MAESTRO!$B$3:$B$1000)/((MAESTRO!$B$3:$B$1000="CIVILES")*(UPPER(MAESTRO!$L$3:$L$1000)="CONFIRMADO")),ROWS($A$3:A177))),"")</f>
        <v/>
      </c>
      <c r="K177" s="10" t="str">
        <f ca="1">IFERROR(INDEX(MAESTRO!K:K,_xludf.AGGREGATE(15,6,ROW(MAESTRO!$B$3:$B$1000)/((MAESTRO!$B$3:$B$1000="CIVILES")*(UPPER(MAESTRO!$L$3:$L$1000)="CONFIRMADO")),ROWS($A$3:A177))),"")</f>
        <v/>
      </c>
      <c r="L177" s="10" t="str">
        <f ca="1">IFERROR(INDEX(MAESTRO!L:L,_xludf.AGGREGATE(15,6,ROW(MAESTRO!$B$3:$B$1000)/((MAESTRO!$B$3:$B$1000="CIVILES")*(UPPER(MAESTRO!$L$3:$L$1000)="CONFIRMADO")),ROWS($A$3:A177))),"")</f>
        <v/>
      </c>
      <c r="M177" s="10" t="str">
        <f ca="1">IFERROR(INDEX(MAESTRO!M:M,_xludf.AGGREGATE(15,6,ROW(MAESTRO!$B$3:$B$1000)/((MAESTRO!$B$3:$B$1000="CIVILES")*(UPPER(MAESTRO!$L$3:$L$1000)="CONFIRMADO")),ROWS($A$3:A177))),"")</f>
        <v/>
      </c>
      <c r="N177" s="10" t="str">
        <f ca="1">IFERROR(INDEX(MAESTRO!N:N,_xludf.AGGREGATE(15,6,ROW(MAESTRO!$B$3:$B$1000)/((MAESTRO!$B$3:$B$1000="CIVILES")*(UPPER(MAESTRO!$L$3:$L$1000)="CONFIRMADO")),ROWS($A$3:A177))),"")</f>
        <v/>
      </c>
      <c r="O177" s="10" t="str">
        <f ca="1">IFERROR(INDEX(MAESTRO!O:O,_xludf.AGGREGATE(15,6,ROW(MAESTRO!$B$3:$B$1000)/((MAESTRO!$B$3:$B$1000="CIVILES")*(UPPER(MAESTRO!$L$3:$L$1000)="CONFIRMADO")),ROWS($A$3:A177))),"")</f>
        <v/>
      </c>
      <c r="P177" s="10" t="str">
        <f ca="1">IFERROR(INDEX(MAESTRO!P:P,_xludf.AGGREGATE(15,6,ROW(MAESTRO!$B$3:$B$1000)/((MAESTRO!$B$3:$B$1000="CIVILES")*(UPPER(MAESTRO!$L$3:$L$1000)="CONFIRMADO")),ROWS($A$3:A177))),"")</f>
        <v/>
      </c>
      <c r="Q177" s="10" t="str">
        <f ca="1">IFERROR(INDEX(MAESTRO!Q:Q,_xludf.AGGREGATE(15,6,ROW(MAESTRO!$B$3:$B$1000)/((MAESTRO!$B$3:$B$1000="CIVILES")*(UPPER(MAESTRO!$L$3:$L$1000)="CONFIRMADO")),ROWS($A$3:A177))),"")</f>
        <v/>
      </c>
      <c r="R177" s="10" t="str">
        <f ca="1">IFERROR(INDEX(MAESTRO!R:R,_xludf.AGGREGATE(15,6,ROW(MAESTRO!$B$3:$B$1000)/((MAESTRO!$B$3:$B$1000="CIVILES")*(UPPER(MAESTRO!$L$3:$L$1000)="CONFIRMADO")),ROWS($A$3:A177))),"")</f>
        <v/>
      </c>
      <c r="S177" s="10" t="str">
        <f ca="1">IFERROR(INDEX(MAESTRO!S:S,_xludf.AGGREGATE(15,6,ROW(MAESTRO!$B$3:$B$1000)/((MAESTRO!$B$3:$B$1000="CIVILES")*(UPPER(MAESTRO!$L$3:$L$1000)="CONFIRMADO")),ROWS($A$3:A177))),"")</f>
        <v/>
      </c>
      <c r="T177" s="10" t="str">
        <f ca="1">IFERROR(INDEX(MAESTRO!T:T,_xludf.AGGREGATE(15,6,ROW(MAESTRO!$B$3:$B$1000)/((MAESTRO!$B$3:$B$1000="CIVILES")*(UPPER(MAESTRO!$L$3:$L$1000)="CONFIRMADO")),ROWS($A$3:A177))),"")</f>
        <v/>
      </c>
      <c r="U177" s="10" t="str">
        <f ca="1">IFERROR(INDEX(MAESTRO!U:U,_xludf.AGGREGATE(15,6,ROW(MAESTRO!$B$3:$B$1000)/((MAESTRO!$B$3:$B$1000="CIVILES")*(UPPER(MAESTRO!$L$3:$L$1000)="CONFIRMADO")),ROWS($A$3:A177))),"")</f>
        <v/>
      </c>
      <c r="V177" s="10" t="str">
        <f ca="1">IFERROR(INDEX(MAESTRO!V:V,_xludf.AGGREGATE(15,6,ROW(MAESTRO!$B$3:$B$1000)/((MAESTRO!$B$3:$B$1000="CIVILES")*(UPPER(MAESTRO!$L$3:$L$1000)="CONFIRMADO")),ROWS($A$3:A177))),"")</f>
        <v/>
      </c>
      <c r="W177" s="10" t="str">
        <f ca="1">IFERROR(INDEX(MAESTRO!W:W,_xludf.AGGREGATE(15,6,ROW(MAESTRO!$B$3:$B$1000)/((MAESTRO!$B$3:$B$1000="CIVILES")*(UPPER(MAESTRO!$L$3:$L$1000)="CONFIRMADO")),ROWS($A$3:A177))),"")</f>
        <v/>
      </c>
      <c r="X177" s="10" t="str">
        <f ca="1">IFERROR(INDEX(MAESTRO!X:X,_xludf.AGGREGATE(15,6,ROW(MAESTRO!$B$3:$B$1000)/((MAESTRO!$B$3:$B$1000="CIVILES")*(UPPER(MAESTRO!$L$3:$L$1000)="CONFIRMADO")),ROWS($A$3:A177))),"")</f>
        <v/>
      </c>
    </row>
    <row r="178" spans="1:24" ht="22.05" customHeight="1">
      <c r="A178" s="18" t="str">
        <f ca="1">IFERROR(INDEX(MAESTRO!A:A,_xludf.AGGREGATE(15,6,ROW(MAESTRO!$B$3:$B$1000)/((MAESTRO!$B$3:$B$1000="CIVILES")*(UPPER(MAESTRO!$L$3:$L$1000)="CONFIRMADO")),ROWS($A$3:A178))),"")</f>
        <v/>
      </c>
      <c r="B178" s="18" t="str">
        <f ca="1">IFERROR(INDEX(MAESTRO!B:B,_xludf.AGGREGATE(15,6,ROW(MAESTRO!$B$3:$B$1000)/((MAESTRO!$B$3:$B$1000="CIVILES")*(UPPER(MAESTRO!$L$3:$L$1000)="CONFIRMADO")),ROWS($A$3:A178))),"")</f>
        <v/>
      </c>
      <c r="C178" s="18" t="str">
        <f ca="1">IFERROR(INDEX(MAESTRO!C:C,_xludf.AGGREGATE(15,6,ROW(MAESTRO!$B$3:$B$1000)/((MAESTRO!$B$3:$B$1000="CIVILES")*(UPPER(MAESTRO!$L$3:$L$1000)="CONFIRMADO")),ROWS($A$3:A178))),"")</f>
        <v/>
      </c>
      <c r="D178" s="18" t="str">
        <f ca="1">IFERROR(INDEX(MAESTRO!D:D,_xludf.AGGREGATE(15,6,ROW(MAESTRO!$B$3:$B$1000)/((MAESTRO!$B$3:$B$1000="CIVILES")*(UPPER(MAESTRO!$L$3:$L$1000)="CONFIRMADO")),ROWS($A$3:A178))),"")</f>
        <v/>
      </c>
      <c r="E178" s="18" t="str">
        <f ca="1">IFERROR(INDEX(MAESTRO!E:E,_xludf.AGGREGATE(15,6,ROW(MAESTRO!$B$3:$B$1000)/((MAESTRO!$B$3:$B$1000="CIVILES")*(UPPER(MAESTRO!$L$3:$L$1000)="CONFIRMADO")),ROWS($A$3:A178))),"")</f>
        <v/>
      </c>
      <c r="F178" s="18" t="str">
        <f ca="1">IFERROR(INDEX(MAESTRO!F:F,_xludf.AGGREGATE(15,6,ROW(MAESTRO!$B$3:$B$1000)/((MAESTRO!$B$3:$B$1000="CIVILES")*(UPPER(MAESTRO!$L$3:$L$1000)="CONFIRMADO")),ROWS($A$3:A178))),"")</f>
        <v/>
      </c>
      <c r="G178" s="18" t="str">
        <f ca="1">IFERROR(INDEX(MAESTRO!G:G,_xludf.AGGREGATE(15,6,ROW(MAESTRO!$B$3:$B$1000)/((MAESTRO!$B$3:$B$1000="CIVILES")*(UPPER(MAESTRO!$L$3:$L$1000)="CONFIRMADO")),ROWS($A$3:A178))),"")</f>
        <v/>
      </c>
      <c r="H178" s="18" t="str">
        <f ca="1">IFERROR(INDEX(MAESTRO!H:H,_xludf.AGGREGATE(15,6,ROW(MAESTRO!$B$3:$B$1000)/((MAESTRO!$B$3:$B$1000="CIVILES")*(UPPER(MAESTRO!$L$3:$L$1000)="CONFIRMADO")),ROWS($A$3:A178))),"")</f>
        <v/>
      </c>
      <c r="I178" s="18" t="str">
        <f ca="1">IFERROR(INDEX(MAESTRO!I:I,_xludf.AGGREGATE(15,6,ROW(MAESTRO!$B$3:$B$1000)/((MAESTRO!$B$3:$B$1000="CIVILES")*(UPPER(MAESTRO!$L$3:$L$1000)="CONFIRMADO")),ROWS($A$3:A178))),"")</f>
        <v/>
      </c>
      <c r="J178" s="18" t="str">
        <f ca="1">IFERROR(INDEX(MAESTRO!J:J,_xludf.AGGREGATE(15,6,ROW(MAESTRO!$B$3:$B$1000)/((MAESTRO!$B$3:$B$1000="CIVILES")*(UPPER(MAESTRO!$L$3:$L$1000)="CONFIRMADO")),ROWS($A$3:A178))),"")</f>
        <v/>
      </c>
      <c r="K178" s="18" t="str">
        <f ca="1">IFERROR(INDEX(MAESTRO!K:K,_xludf.AGGREGATE(15,6,ROW(MAESTRO!$B$3:$B$1000)/((MAESTRO!$B$3:$B$1000="CIVILES")*(UPPER(MAESTRO!$L$3:$L$1000)="CONFIRMADO")),ROWS($A$3:A178))),"")</f>
        <v/>
      </c>
      <c r="L178" s="18" t="str">
        <f ca="1">IFERROR(INDEX(MAESTRO!L:L,_xludf.AGGREGATE(15,6,ROW(MAESTRO!$B$3:$B$1000)/((MAESTRO!$B$3:$B$1000="CIVILES")*(UPPER(MAESTRO!$L$3:$L$1000)="CONFIRMADO")),ROWS($A$3:A178))),"")</f>
        <v/>
      </c>
      <c r="M178" s="18" t="str">
        <f ca="1">IFERROR(INDEX(MAESTRO!M:M,_xludf.AGGREGATE(15,6,ROW(MAESTRO!$B$3:$B$1000)/((MAESTRO!$B$3:$B$1000="CIVILES")*(UPPER(MAESTRO!$L$3:$L$1000)="CONFIRMADO")),ROWS($A$3:A178))),"")</f>
        <v/>
      </c>
      <c r="N178" s="18" t="str">
        <f ca="1">IFERROR(INDEX(MAESTRO!N:N,_xludf.AGGREGATE(15,6,ROW(MAESTRO!$B$3:$B$1000)/((MAESTRO!$B$3:$B$1000="CIVILES")*(UPPER(MAESTRO!$L$3:$L$1000)="CONFIRMADO")),ROWS($A$3:A178))),"")</f>
        <v/>
      </c>
      <c r="O178" s="18" t="str">
        <f ca="1">IFERROR(INDEX(MAESTRO!O:O,_xludf.AGGREGATE(15,6,ROW(MAESTRO!$B$3:$B$1000)/((MAESTRO!$B$3:$B$1000="CIVILES")*(UPPER(MAESTRO!$L$3:$L$1000)="CONFIRMADO")),ROWS($A$3:A178))),"")</f>
        <v/>
      </c>
      <c r="P178" s="18" t="str">
        <f ca="1">IFERROR(INDEX(MAESTRO!P:P,_xludf.AGGREGATE(15,6,ROW(MAESTRO!$B$3:$B$1000)/((MAESTRO!$B$3:$B$1000="CIVILES")*(UPPER(MAESTRO!$L$3:$L$1000)="CONFIRMADO")),ROWS($A$3:A178))),"")</f>
        <v/>
      </c>
      <c r="Q178" s="18" t="str">
        <f ca="1">IFERROR(INDEX(MAESTRO!Q:Q,_xludf.AGGREGATE(15,6,ROW(MAESTRO!$B$3:$B$1000)/((MAESTRO!$B$3:$B$1000="CIVILES")*(UPPER(MAESTRO!$L$3:$L$1000)="CONFIRMADO")),ROWS($A$3:A178))),"")</f>
        <v/>
      </c>
      <c r="R178" s="18" t="str">
        <f ca="1">IFERROR(INDEX(MAESTRO!R:R,_xludf.AGGREGATE(15,6,ROW(MAESTRO!$B$3:$B$1000)/((MAESTRO!$B$3:$B$1000="CIVILES")*(UPPER(MAESTRO!$L$3:$L$1000)="CONFIRMADO")),ROWS($A$3:A178))),"")</f>
        <v/>
      </c>
      <c r="S178" s="18" t="str">
        <f ca="1">IFERROR(INDEX(MAESTRO!S:S,_xludf.AGGREGATE(15,6,ROW(MAESTRO!$B$3:$B$1000)/((MAESTRO!$B$3:$B$1000="CIVILES")*(UPPER(MAESTRO!$L$3:$L$1000)="CONFIRMADO")),ROWS($A$3:A178))),"")</f>
        <v/>
      </c>
      <c r="T178" s="18" t="str">
        <f ca="1">IFERROR(INDEX(MAESTRO!T:T,_xludf.AGGREGATE(15,6,ROW(MAESTRO!$B$3:$B$1000)/((MAESTRO!$B$3:$B$1000="CIVILES")*(UPPER(MAESTRO!$L$3:$L$1000)="CONFIRMADO")),ROWS($A$3:A178))),"")</f>
        <v/>
      </c>
      <c r="U178" s="18" t="str">
        <f ca="1">IFERROR(INDEX(MAESTRO!U:U,_xludf.AGGREGATE(15,6,ROW(MAESTRO!$B$3:$B$1000)/((MAESTRO!$B$3:$B$1000="CIVILES")*(UPPER(MAESTRO!$L$3:$L$1000)="CONFIRMADO")),ROWS($A$3:A178))),"")</f>
        <v/>
      </c>
      <c r="V178" s="18" t="str">
        <f ca="1">IFERROR(INDEX(MAESTRO!V:V,_xludf.AGGREGATE(15,6,ROW(MAESTRO!$B$3:$B$1000)/((MAESTRO!$B$3:$B$1000="CIVILES")*(UPPER(MAESTRO!$L$3:$L$1000)="CONFIRMADO")),ROWS($A$3:A178))),"")</f>
        <v/>
      </c>
      <c r="W178" s="18" t="str">
        <f ca="1">IFERROR(INDEX(MAESTRO!W:W,_xludf.AGGREGATE(15,6,ROW(MAESTRO!$B$3:$B$1000)/((MAESTRO!$B$3:$B$1000="CIVILES")*(UPPER(MAESTRO!$L$3:$L$1000)="CONFIRMADO")),ROWS($A$3:A178))),"")</f>
        <v/>
      </c>
      <c r="X178" s="18" t="str">
        <f ca="1">IFERROR(INDEX(MAESTRO!X:X,_xludf.AGGREGATE(15,6,ROW(MAESTRO!$B$3:$B$1000)/((MAESTRO!$B$3:$B$1000="CIVILES")*(UPPER(MAESTRO!$L$3:$L$1000)="CONFIRMADO")),ROWS($A$3:A178))),"")</f>
        <v/>
      </c>
    </row>
    <row r="179" spans="1:24" ht="22.05" customHeight="1">
      <c r="A179" s="10" t="str">
        <f ca="1">IFERROR(INDEX(MAESTRO!A:A,_xludf.AGGREGATE(15,6,ROW(MAESTRO!$B$3:$B$1000)/((MAESTRO!$B$3:$B$1000="CIVILES")*(UPPER(MAESTRO!$L$3:$L$1000)="CONFIRMADO")),ROWS($A$3:A179))),"")</f>
        <v/>
      </c>
      <c r="B179" s="10" t="str">
        <f ca="1">IFERROR(INDEX(MAESTRO!B:B,_xludf.AGGREGATE(15,6,ROW(MAESTRO!$B$3:$B$1000)/((MAESTRO!$B$3:$B$1000="CIVILES")*(UPPER(MAESTRO!$L$3:$L$1000)="CONFIRMADO")),ROWS($A$3:A179))),"")</f>
        <v/>
      </c>
      <c r="C179" s="10" t="str">
        <f ca="1">IFERROR(INDEX(MAESTRO!C:C,_xludf.AGGREGATE(15,6,ROW(MAESTRO!$B$3:$B$1000)/((MAESTRO!$B$3:$B$1000="CIVILES")*(UPPER(MAESTRO!$L$3:$L$1000)="CONFIRMADO")),ROWS($A$3:A179))),"")</f>
        <v/>
      </c>
      <c r="D179" s="10" t="str">
        <f ca="1">IFERROR(INDEX(MAESTRO!D:D,_xludf.AGGREGATE(15,6,ROW(MAESTRO!$B$3:$B$1000)/((MAESTRO!$B$3:$B$1000="CIVILES")*(UPPER(MAESTRO!$L$3:$L$1000)="CONFIRMADO")),ROWS($A$3:A179))),"")</f>
        <v/>
      </c>
      <c r="E179" s="10" t="str">
        <f ca="1">IFERROR(INDEX(MAESTRO!E:E,_xludf.AGGREGATE(15,6,ROW(MAESTRO!$B$3:$B$1000)/((MAESTRO!$B$3:$B$1000="CIVILES")*(UPPER(MAESTRO!$L$3:$L$1000)="CONFIRMADO")),ROWS($A$3:A179))),"")</f>
        <v/>
      </c>
      <c r="F179" s="10" t="str">
        <f ca="1">IFERROR(INDEX(MAESTRO!F:F,_xludf.AGGREGATE(15,6,ROW(MAESTRO!$B$3:$B$1000)/((MAESTRO!$B$3:$B$1000="CIVILES")*(UPPER(MAESTRO!$L$3:$L$1000)="CONFIRMADO")),ROWS($A$3:A179))),"")</f>
        <v/>
      </c>
      <c r="G179" s="10" t="str">
        <f ca="1">IFERROR(INDEX(MAESTRO!G:G,_xludf.AGGREGATE(15,6,ROW(MAESTRO!$B$3:$B$1000)/((MAESTRO!$B$3:$B$1000="CIVILES")*(UPPER(MAESTRO!$L$3:$L$1000)="CONFIRMADO")),ROWS($A$3:A179))),"")</f>
        <v/>
      </c>
      <c r="H179" s="10" t="str">
        <f ca="1">IFERROR(INDEX(MAESTRO!H:H,_xludf.AGGREGATE(15,6,ROW(MAESTRO!$B$3:$B$1000)/((MAESTRO!$B$3:$B$1000="CIVILES")*(UPPER(MAESTRO!$L$3:$L$1000)="CONFIRMADO")),ROWS($A$3:A179))),"")</f>
        <v/>
      </c>
      <c r="I179" s="10" t="str">
        <f ca="1">IFERROR(INDEX(MAESTRO!I:I,_xludf.AGGREGATE(15,6,ROW(MAESTRO!$B$3:$B$1000)/((MAESTRO!$B$3:$B$1000="CIVILES")*(UPPER(MAESTRO!$L$3:$L$1000)="CONFIRMADO")),ROWS($A$3:A179))),"")</f>
        <v/>
      </c>
      <c r="J179" s="10" t="str">
        <f ca="1">IFERROR(INDEX(MAESTRO!J:J,_xludf.AGGREGATE(15,6,ROW(MAESTRO!$B$3:$B$1000)/((MAESTRO!$B$3:$B$1000="CIVILES")*(UPPER(MAESTRO!$L$3:$L$1000)="CONFIRMADO")),ROWS($A$3:A179))),"")</f>
        <v/>
      </c>
      <c r="K179" s="10" t="str">
        <f ca="1">IFERROR(INDEX(MAESTRO!K:K,_xludf.AGGREGATE(15,6,ROW(MAESTRO!$B$3:$B$1000)/((MAESTRO!$B$3:$B$1000="CIVILES")*(UPPER(MAESTRO!$L$3:$L$1000)="CONFIRMADO")),ROWS($A$3:A179))),"")</f>
        <v/>
      </c>
      <c r="L179" s="10" t="str">
        <f ca="1">IFERROR(INDEX(MAESTRO!L:L,_xludf.AGGREGATE(15,6,ROW(MAESTRO!$B$3:$B$1000)/((MAESTRO!$B$3:$B$1000="CIVILES")*(UPPER(MAESTRO!$L$3:$L$1000)="CONFIRMADO")),ROWS($A$3:A179))),"")</f>
        <v/>
      </c>
      <c r="M179" s="10" t="str">
        <f ca="1">IFERROR(INDEX(MAESTRO!M:M,_xludf.AGGREGATE(15,6,ROW(MAESTRO!$B$3:$B$1000)/((MAESTRO!$B$3:$B$1000="CIVILES")*(UPPER(MAESTRO!$L$3:$L$1000)="CONFIRMADO")),ROWS($A$3:A179))),"")</f>
        <v/>
      </c>
      <c r="N179" s="10" t="str">
        <f ca="1">IFERROR(INDEX(MAESTRO!N:N,_xludf.AGGREGATE(15,6,ROW(MAESTRO!$B$3:$B$1000)/((MAESTRO!$B$3:$B$1000="CIVILES")*(UPPER(MAESTRO!$L$3:$L$1000)="CONFIRMADO")),ROWS($A$3:A179))),"")</f>
        <v/>
      </c>
      <c r="O179" s="10" t="str">
        <f ca="1">IFERROR(INDEX(MAESTRO!O:O,_xludf.AGGREGATE(15,6,ROW(MAESTRO!$B$3:$B$1000)/((MAESTRO!$B$3:$B$1000="CIVILES")*(UPPER(MAESTRO!$L$3:$L$1000)="CONFIRMADO")),ROWS($A$3:A179))),"")</f>
        <v/>
      </c>
      <c r="P179" s="10" t="str">
        <f ca="1">IFERROR(INDEX(MAESTRO!P:P,_xludf.AGGREGATE(15,6,ROW(MAESTRO!$B$3:$B$1000)/((MAESTRO!$B$3:$B$1000="CIVILES")*(UPPER(MAESTRO!$L$3:$L$1000)="CONFIRMADO")),ROWS($A$3:A179))),"")</f>
        <v/>
      </c>
      <c r="Q179" s="10" t="str">
        <f ca="1">IFERROR(INDEX(MAESTRO!Q:Q,_xludf.AGGREGATE(15,6,ROW(MAESTRO!$B$3:$B$1000)/((MAESTRO!$B$3:$B$1000="CIVILES")*(UPPER(MAESTRO!$L$3:$L$1000)="CONFIRMADO")),ROWS($A$3:A179))),"")</f>
        <v/>
      </c>
      <c r="R179" s="10" t="str">
        <f ca="1">IFERROR(INDEX(MAESTRO!R:R,_xludf.AGGREGATE(15,6,ROW(MAESTRO!$B$3:$B$1000)/((MAESTRO!$B$3:$B$1000="CIVILES")*(UPPER(MAESTRO!$L$3:$L$1000)="CONFIRMADO")),ROWS($A$3:A179))),"")</f>
        <v/>
      </c>
      <c r="S179" s="10" t="str">
        <f ca="1">IFERROR(INDEX(MAESTRO!S:S,_xludf.AGGREGATE(15,6,ROW(MAESTRO!$B$3:$B$1000)/((MAESTRO!$B$3:$B$1000="CIVILES")*(UPPER(MAESTRO!$L$3:$L$1000)="CONFIRMADO")),ROWS($A$3:A179))),"")</f>
        <v/>
      </c>
      <c r="T179" s="10" t="str">
        <f ca="1">IFERROR(INDEX(MAESTRO!T:T,_xludf.AGGREGATE(15,6,ROW(MAESTRO!$B$3:$B$1000)/((MAESTRO!$B$3:$B$1000="CIVILES")*(UPPER(MAESTRO!$L$3:$L$1000)="CONFIRMADO")),ROWS($A$3:A179))),"")</f>
        <v/>
      </c>
      <c r="U179" s="10" t="str">
        <f ca="1">IFERROR(INDEX(MAESTRO!U:U,_xludf.AGGREGATE(15,6,ROW(MAESTRO!$B$3:$B$1000)/((MAESTRO!$B$3:$B$1000="CIVILES")*(UPPER(MAESTRO!$L$3:$L$1000)="CONFIRMADO")),ROWS($A$3:A179))),"")</f>
        <v/>
      </c>
      <c r="V179" s="10" t="str">
        <f ca="1">IFERROR(INDEX(MAESTRO!V:V,_xludf.AGGREGATE(15,6,ROW(MAESTRO!$B$3:$B$1000)/((MAESTRO!$B$3:$B$1000="CIVILES")*(UPPER(MAESTRO!$L$3:$L$1000)="CONFIRMADO")),ROWS($A$3:A179))),"")</f>
        <v/>
      </c>
      <c r="W179" s="10" t="str">
        <f ca="1">IFERROR(INDEX(MAESTRO!W:W,_xludf.AGGREGATE(15,6,ROW(MAESTRO!$B$3:$B$1000)/((MAESTRO!$B$3:$B$1000="CIVILES")*(UPPER(MAESTRO!$L$3:$L$1000)="CONFIRMADO")),ROWS($A$3:A179))),"")</f>
        <v/>
      </c>
      <c r="X179" s="10" t="str">
        <f ca="1">IFERROR(INDEX(MAESTRO!X:X,_xludf.AGGREGATE(15,6,ROW(MAESTRO!$B$3:$B$1000)/((MAESTRO!$B$3:$B$1000="CIVILES")*(UPPER(MAESTRO!$L$3:$L$1000)="CONFIRMADO")),ROWS($A$3:A179))),"")</f>
        <v/>
      </c>
    </row>
    <row r="180" spans="1:24" ht="22.05" customHeight="1">
      <c r="A180" s="18" t="str">
        <f ca="1">IFERROR(INDEX(MAESTRO!A:A,_xludf.AGGREGATE(15,6,ROW(MAESTRO!$B$3:$B$1000)/((MAESTRO!$B$3:$B$1000="CIVILES")*(UPPER(MAESTRO!$L$3:$L$1000)="CONFIRMADO")),ROWS($A$3:A180))),"")</f>
        <v/>
      </c>
      <c r="B180" s="18" t="str">
        <f ca="1">IFERROR(INDEX(MAESTRO!B:B,_xludf.AGGREGATE(15,6,ROW(MAESTRO!$B$3:$B$1000)/((MAESTRO!$B$3:$B$1000="CIVILES")*(UPPER(MAESTRO!$L$3:$L$1000)="CONFIRMADO")),ROWS($A$3:A180))),"")</f>
        <v/>
      </c>
      <c r="C180" s="18" t="str">
        <f ca="1">IFERROR(INDEX(MAESTRO!C:C,_xludf.AGGREGATE(15,6,ROW(MAESTRO!$B$3:$B$1000)/((MAESTRO!$B$3:$B$1000="CIVILES")*(UPPER(MAESTRO!$L$3:$L$1000)="CONFIRMADO")),ROWS($A$3:A180))),"")</f>
        <v/>
      </c>
      <c r="D180" s="18" t="str">
        <f ca="1">IFERROR(INDEX(MAESTRO!D:D,_xludf.AGGREGATE(15,6,ROW(MAESTRO!$B$3:$B$1000)/((MAESTRO!$B$3:$B$1000="CIVILES")*(UPPER(MAESTRO!$L$3:$L$1000)="CONFIRMADO")),ROWS($A$3:A180))),"")</f>
        <v/>
      </c>
      <c r="E180" s="18" t="str">
        <f ca="1">IFERROR(INDEX(MAESTRO!E:E,_xludf.AGGREGATE(15,6,ROW(MAESTRO!$B$3:$B$1000)/((MAESTRO!$B$3:$B$1000="CIVILES")*(UPPER(MAESTRO!$L$3:$L$1000)="CONFIRMADO")),ROWS($A$3:A180))),"")</f>
        <v/>
      </c>
      <c r="F180" s="18" t="str">
        <f ca="1">IFERROR(INDEX(MAESTRO!F:F,_xludf.AGGREGATE(15,6,ROW(MAESTRO!$B$3:$B$1000)/((MAESTRO!$B$3:$B$1000="CIVILES")*(UPPER(MAESTRO!$L$3:$L$1000)="CONFIRMADO")),ROWS($A$3:A180))),"")</f>
        <v/>
      </c>
      <c r="G180" s="18" t="str">
        <f ca="1">IFERROR(INDEX(MAESTRO!G:G,_xludf.AGGREGATE(15,6,ROW(MAESTRO!$B$3:$B$1000)/((MAESTRO!$B$3:$B$1000="CIVILES")*(UPPER(MAESTRO!$L$3:$L$1000)="CONFIRMADO")),ROWS($A$3:A180))),"")</f>
        <v/>
      </c>
      <c r="H180" s="18" t="str">
        <f ca="1">IFERROR(INDEX(MAESTRO!H:H,_xludf.AGGREGATE(15,6,ROW(MAESTRO!$B$3:$B$1000)/((MAESTRO!$B$3:$B$1000="CIVILES")*(UPPER(MAESTRO!$L$3:$L$1000)="CONFIRMADO")),ROWS($A$3:A180))),"")</f>
        <v/>
      </c>
      <c r="I180" s="18" t="str">
        <f ca="1">IFERROR(INDEX(MAESTRO!I:I,_xludf.AGGREGATE(15,6,ROW(MAESTRO!$B$3:$B$1000)/((MAESTRO!$B$3:$B$1000="CIVILES")*(UPPER(MAESTRO!$L$3:$L$1000)="CONFIRMADO")),ROWS($A$3:A180))),"")</f>
        <v/>
      </c>
      <c r="J180" s="18" t="str">
        <f ca="1">IFERROR(INDEX(MAESTRO!J:J,_xludf.AGGREGATE(15,6,ROW(MAESTRO!$B$3:$B$1000)/((MAESTRO!$B$3:$B$1000="CIVILES")*(UPPER(MAESTRO!$L$3:$L$1000)="CONFIRMADO")),ROWS($A$3:A180))),"")</f>
        <v/>
      </c>
      <c r="K180" s="18" t="str">
        <f ca="1">IFERROR(INDEX(MAESTRO!K:K,_xludf.AGGREGATE(15,6,ROW(MAESTRO!$B$3:$B$1000)/((MAESTRO!$B$3:$B$1000="CIVILES")*(UPPER(MAESTRO!$L$3:$L$1000)="CONFIRMADO")),ROWS($A$3:A180))),"")</f>
        <v/>
      </c>
      <c r="L180" s="18" t="str">
        <f ca="1">IFERROR(INDEX(MAESTRO!L:L,_xludf.AGGREGATE(15,6,ROW(MAESTRO!$B$3:$B$1000)/((MAESTRO!$B$3:$B$1000="CIVILES")*(UPPER(MAESTRO!$L$3:$L$1000)="CONFIRMADO")),ROWS($A$3:A180))),"")</f>
        <v/>
      </c>
      <c r="M180" s="18" t="str">
        <f ca="1">IFERROR(INDEX(MAESTRO!M:M,_xludf.AGGREGATE(15,6,ROW(MAESTRO!$B$3:$B$1000)/((MAESTRO!$B$3:$B$1000="CIVILES")*(UPPER(MAESTRO!$L$3:$L$1000)="CONFIRMADO")),ROWS($A$3:A180))),"")</f>
        <v/>
      </c>
      <c r="N180" s="18" t="str">
        <f ca="1">IFERROR(INDEX(MAESTRO!N:N,_xludf.AGGREGATE(15,6,ROW(MAESTRO!$B$3:$B$1000)/((MAESTRO!$B$3:$B$1000="CIVILES")*(UPPER(MAESTRO!$L$3:$L$1000)="CONFIRMADO")),ROWS($A$3:A180))),"")</f>
        <v/>
      </c>
      <c r="O180" s="18" t="str">
        <f ca="1">IFERROR(INDEX(MAESTRO!O:O,_xludf.AGGREGATE(15,6,ROW(MAESTRO!$B$3:$B$1000)/((MAESTRO!$B$3:$B$1000="CIVILES")*(UPPER(MAESTRO!$L$3:$L$1000)="CONFIRMADO")),ROWS($A$3:A180))),"")</f>
        <v/>
      </c>
      <c r="P180" s="18" t="str">
        <f ca="1">IFERROR(INDEX(MAESTRO!P:P,_xludf.AGGREGATE(15,6,ROW(MAESTRO!$B$3:$B$1000)/((MAESTRO!$B$3:$B$1000="CIVILES")*(UPPER(MAESTRO!$L$3:$L$1000)="CONFIRMADO")),ROWS($A$3:A180))),"")</f>
        <v/>
      </c>
      <c r="Q180" s="18" t="str">
        <f ca="1">IFERROR(INDEX(MAESTRO!Q:Q,_xludf.AGGREGATE(15,6,ROW(MAESTRO!$B$3:$B$1000)/((MAESTRO!$B$3:$B$1000="CIVILES")*(UPPER(MAESTRO!$L$3:$L$1000)="CONFIRMADO")),ROWS($A$3:A180))),"")</f>
        <v/>
      </c>
      <c r="R180" s="18" t="str">
        <f ca="1">IFERROR(INDEX(MAESTRO!R:R,_xludf.AGGREGATE(15,6,ROW(MAESTRO!$B$3:$B$1000)/((MAESTRO!$B$3:$B$1000="CIVILES")*(UPPER(MAESTRO!$L$3:$L$1000)="CONFIRMADO")),ROWS($A$3:A180))),"")</f>
        <v/>
      </c>
      <c r="S180" s="18" t="str">
        <f ca="1">IFERROR(INDEX(MAESTRO!S:S,_xludf.AGGREGATE(15,6,ROW(MAESTRO!$B$3:$B$1000)/((MAESTRO!$B$3:$B$1000="CIVILES")*(UPPER(MAESTRO!$L$3:$L$1000)="CONFIRMADO")),ROWS($A$3:A180))),"")</f>
        <v/>
      </c>
      <c r="T180" s="18" t="str">
        <f ca="1">IFERROR(INDEX(MAESTRO!T:T,_xludf.AGGREGATE(15,6,ROW(MAESTRO!$B$3:$B$1000)/((MAESTRO!$B$3:$B$1000="CIVILES")*(UPPER(MAESTRO!$L$3:$L$1000)="CONFIRMADO")),ROWS($A$3:A180))),"")</f>
        <v/>
      </c>
      <c r="U180" s="18" t="str">
        <f ca="1">IFERROR(INDEX(MAESTRO!U:U,_xludf.AGGREGATE(15,6,ROW(MAESTRO!$B$3:$B$1000)/((MAESTRO!$B$3:$B$1000="CIVILES")*(UPPER(MAESTRO!$L$3:$L$1000)="CONFIRMADO")),ROWS($A$3:A180))),"")</f>
        <v/>
      </c>
      <c r="V180" s="18" t="str">
        <f ca="1">IFERROR(INDEX(MAESTRO!V:V,_xludf.AGGREGATE(15,6,ROW(MAESTRO!$B$3:$B$1000)/((MAESTRO!$B$3:$B$1000="CIVILES")*(UPPER(MAESTRO!$L$3:$L$1000)="CONFIRMADO")),ROWS($A$3:A180))),"")</f>
        <v/>
      </c>
      <c r="W180" s="18" t="str">
        <f ca="1">IFERROR(INDEX(MAESTRO!W:W,_xludf.AGGREGATE(15,6,ROW(MAESTRO!$B$3:$B$1000)/((MAESTRO!$B$3:$B$1000="CIVILES")*(UPPER(MAESTRO!$L$3:$L$1000)="CONFIRMADO")),ROWS($A$3:A180))),"")</f>
        <v/>
      </c>
      <c r="X180" s="18" t="str">
        <f ca="1">IFERROR(INDEX(MAESTRO!X:X,_xludf.AGGREGATE(15,6,ROW(MAESTRO!$B$3:$B$1000)/((MAESTRO!$B$3:$B$1000="CIVILES")*(UPPER(MAESTRO!$L$3:$L$1000)="CONFIRMADO")),ROWS($A$3:A180))),"")</f>
        <v/>
      </c>
    </row>
    <row r="181" spans="1:24" ht="22.05" customHeight="1">
      <c r="A181" s="10" t="str">
        <f ca="1">IFERROR(INDEX(MAESTRO!A:A,_xludf.AGGREGATE(15,6,ROW(MAESTRO!$B$3:$B$1000)/((MAESTRO!$B$3:$B$1000="CIVILES")*(UPPER(MAESTRO!$L$3:$L$1000)="CONFIRMADO")),ROWS($A$3:A181))),"")</f>
        <v/>
      </c>
      <c r="B181" s="10" t="str">
        <f ca="1">IFERROR(INDEX(MAESTRO!B:B,_xludf.AGGREGATE(15,6,ROW(MAESTRO!$B$3:$B$1000)/((MAESTRO!$B$3:$B$1000="CIVILES")*(UPPER(MAESTRO!$L$3:$L$1000)="CONFIRMADO")),ROWS($A$3:A181))),"")</f>
        <v/>
      </c>
      <c r="C181" s="10" t="str">
        <f ca="1">IFERROR(INDEX(MAESTRO!C:C,_xludf.AGGREGATE(15,6,ROW(MAESTRO!$B$3:$B$1000)/((MAESTRO!$B$3:$B$1000="CIVILES")*(UPPER(MAESTRO!$L$3:$L$1000)="CONFIRMADO")),ROWS($A$3:A181))),"")</f>
        <v/>
      </c>
      <c r="D181" s="10" t="str">
        <f ca="1">IFERROR(INDEX(MAESTRO!D:D,_xludf.AGGREGATE(15,6,ROW(MAESTRO!$B$3:$B$1000)/((MAESTRO!$B$3:$B$1000="CIVILES")*(UPPER(MAESTRO!$L$3:$L$1000)="CONFIRMADO")),ROWS($A$3:A181))),"")</f>
        <v/>
      </c>
      <c r="E181" s="10" t="str">
        <f ca="1">IFERROR(INDEX(MAESTRO!E:E,_xludf.AGGREGATE(15,6,ROW(MAESTRO!$B$3:$B$1000)/((MAESTRO!$B$3:$B$1000="CIVILES")*(UPPER(MAESTRO!$L$3:$L$1000)="CONFIRMADO")),ROWS($A$3:A181))),"")</f>
        <v/>
      </c>
      <c r="F181" s="10" t="str">
        <f ca="1">IFERROR(INDEX(MAESTRO!F:F,_xludf.AGGREGATE(15,6,ROW(MAESTRO!$B$3:$B$1000)/((MAESTRO!$B$3:$B$1000="CIVILES")*(UPPER(MAESTRO!$L$3:$L$1000)="CONFIRMADO")),ROWS($A$3:A181))),"")</f>
        <v/>
      </c>
      <c r="G181" s="10" t="str">
        <f ca="1">IFERROR(INDEX(MAESTRO!G:G,_xludf.AGGREGATE(15,6,ROW(MAESTRO!$B$3:$B$1000)/((MAESTRO!$B$3:$B$1000="CIVILES")*(UPPER(MAESTRO!$L$3:$L$1000)="CONFIRMADO")),ROWS($A$3:A181))),"")</f>
        <v/>
      </c>
      <c r="H181" s="10" t="str">
        <f ca="1">IFERROR(INDEX(MAESTRO!H:H,_xludf.AGGREGATE(15,6,ROW(MAESTRO!$B$3:$B$1000)/((MAESTRO!$B$3:$B$1000="CIVILES")*(UPPER(MAESTRO!$L$3:$L$1000)="CONFIRMADO")),ROWS($A$3:A181))),"")</f>
        <v/>
      </c>
      <c r="I181" s="10" t="str">
        <f ca="1">IFERROR(INDEX(MAESTRO!I:I,_xludf.AGGREGATE(15,6,ROW(MAESTRO!$B$3:$B$1000)/((MAESTRO!$B$3:$B$1000="CIVILES")*(UPPER(MAESTRO!$L$3:$L$1000)="CONFIRMADO")),ROWS($A$3:A181))),"")</f>
        <v/>
      </c>
      <c r="J181" s="10" t="str">
        <f ca="1">IFERROR(INDEX(MAESTRO!J:J,_xludf.AGGREGATE(15,6,ROW(MAESTRO!$B$3:$B$1000)/((MAESTRO!$B$3:$B$1000="CIVILES")*(UPPER(MAESTRO!$L$3:$L$1000)="CONFIRMADO")),ROWS($A$3:A181))),"")</f>
        <v/>
      </c>
      <c r="K181" s="10" t="str">
        <f ca="1">IFERROR(INDEX(MAESTRO!K:K,_xludf.AGGREGATE(15,6,ROW(MAESTRO!$B$3:$B$1000)/((MAESTRO!$B$3:$B$1000="CIVILES")*(UPPER(MAESTRO!$L$3:$L$1000)="CONFIRMADO")),ROWS($A$3:A181))),"")</f>
        <v/>
      </c>
      <c r="L181" s="10" t="str">
        <f ca="1">IFERROR(INDEX(MAESTRO!L:L,_xludf.AGGREGATE(15,6,ROW(MAESTRO!$B$3:$B$1000)/((MAESTRO!$B$3:$B$1000="CIVILES")*(UPPER(MAESTRO!$L$3:$L$1000)="CONFIRMADO")),ROWS($A$3:A181))),"")</f>
        <v/>
      </c>
      <c r="M181" s="10" t="str">
        <f ca="1">IFERROR(INDEX(MAESTRO!M:M,_xludf.AGGREGATE(15,6,ROW(MAESTRO!$B$3:$B$1000)/((MAESTRO!$B$3:$B$1000="CIVILES")*(UPPER(MAESTRO!$L$3:$L$1000)="CONFIRMADO")),ROWS($A$3:A181))),"")</f>
        <v/>
      </c>
      <c r="N181" s="10" t="str">
        <f ca="1">IFERROR(INDEX(MAESTRO!N:N,_xludf.AGGREGATE(15,6,ROW(MAESTRO!$B$3:$B$1000)/((MAESTRO!$B$3:$B$1000="CIVILES")*(UPPER(MAESTRO!$L$3:$L$1000)="CONFIRMADO")),ROWS($A$3:A181))),"")</f>
        <v/>
      </c>
      <c r="O181" s="10" t="str">
        <f ca="1">IFERROR(INDEX(MAESTRO!O:O,_xludf.AGGREGATE(15,6,ROW(MAESTRO!$B$3:$B$1000)/((MAESTRO!$B$3:$B$1000="CIVILES")*(UPPER(MAESTRO!$L$3:$L$1000)="CONFIRMADO")),ROWS($A$3:A181))),"")</f>
        <v/>
      </c>
      <c r="P181" s="10" t="str">
        <f ca="1">IFERROR(INDEX(MAESTRO!P:P,_xludf.AGGREGATE(15,6,ROW(MAESTRO!$B$3:$B$1000)/((MAESTRO!$B$3:$B$1000="CIVILES")*(UPPER(MAESTRO!$L$3:$L$1000)="CONFIRMADO")),ROWS($A$3:A181))),"")</f>
        <v/>
      </c>
      <c r="Q181" s="10" t="str">
        <f ca="1">IFERROR(INDEX(MAESTRO!Q:Q,_xludf.AGGREGATE(15,6,ROW(MAESTRO!$B$3:$B$1000)/((MAESTRO!$B$3:$B$1000="CIVILES")*(UPPER(MAESTRO!$L$3:$L$1000)="CONFIRMADO")),ROWS($A$3:A181))),"")</f>
        <v/>
      </c>
      <c r="R181" s="10" t="str">
        <f ca="1">IFERROR(INDEX(MAESTRO!R:R,_xludf.AGGREGATE(15,6,ROW(MAESTRO!$B$3:$B$1000)/((MAESTRO!$B$3:$B$1000="CIVILES")*(UPPER(MAESTRO!$L$3:$L$1000)="CONFIRMADO")),ROWS($A$3:A181))),"")</f>
        <v/>
      </c>
      <c r="S181" s="10" t="str">
        <f ca="1">IFERROR(INDEX(MAESTRO!S:S,_xludf.AGGREGATE(15,6,ROW(MAESTRO!$B$3:$B$1000)/((MAESTRO!$B$3:$B$1000="CIVILES")*(UPPER(MAESTRO!$L$3:$L$1000)="CONFIRMADO")),ROWS($A$3:A181))),"")</f>
        <v/>
      </c>
      <c r="T181" s="10" t="str">
        <f ca="1">IFERROR(INDEX(MAESTRO!T:T,_xludf.AGGREGATE(15,6,ROW(MAESTRO!$B$3:$B$1000)/((MAESTRO!$B$3:$B$1000="CIVILES")*(UPPER(MAESTRO!$L$3:$L$1000)="CONFIRMADO")),ROWS($A$3:A181))),"")</f>
        <v/>
      </c>
      <c r="U181" s="10" t="str">
        <f ca="1">IFERROR(INDEX(MAESTRO!U:U,_xludf.AGGREGATE(15,6,ROW(MAESTRO!$B$3:$B$1000)/((MAESTRO!$B$3:$B$1000="CIVILES")*(UPPER(MAESTRO!$L$3:$L$1000)="CONFIRMADO")),ROWS($A$3:A181))),"")</f>
        <v/>
      </c>
      <c r="V181" s="10" t="str">
        <f ca="1">IFERROR(INDEX(MAESTRO!V:V,_xludf.AGGREGATE(15,6,ROW(MAESTRO!$B$3:$B$1000)/((MAESTRO!$B$3:$B$1000="CIVILES")*(UPPER(MAESTRO!$L$3:$L$1000)="CONFIRMADO")),ROWS($A$3:A181))),"")</f>
        <v/>
      </c>
      <c r="W181" s="10" t="str">
        <f ca="1">IFERROR(INDEX(MAESTRO!W:W,_xludf.AGGREGATE(15,6,ROW(MAESTRO!$B$3:$B$1000)/((MAESTRO!$B$3:$B$1000="CIVILES")*(UPPER(MAESTRO!$L$3:$L$1000)="CONFIRMADO")),ROWS($A$3:A181))),"")</f>
        <v/>
      </c>
      <c r="X181" s="10" t="str">
        <f ca="1">IFERROR(INDEX(MAESTRO!X:X,_xludf.AGGREGATE(15,6,ROW(MAESTRO!$B$3:$B$1000)/((MAESTRO!$B$3:$B$1000="CIVILES")*(UPPER(MAESTRO!$L$3:$L$1000)="CONFIRMADO")),ROWS($A$3:A181))),"")</f>
        <v/>
      </c>
    </row>
    <row r="182" spans="1:24" ht="22.05" customHeight="1">
      <c r="A182" s="18" t="str">
        <f ca="1">IFERROR(INDEX(MAESTRO!A:A,_xludf.AGGREGATE(15,6,ROW(MAESTRO!$B$3:$B$1000)/((MAESTRO!$B$3:$B$1000="CIVILES")*(UPPER(MAESTRO!$L$3:$L$1000)="CONFIRMADO")),ROWS($A$3:A182))),"")</f>
        <v/>
      </c>
      <c r="B182" s="18" t="str">
        <f ca="1">IFERROR(INDEX(MAESTRO!B:B,_xludf.AGGREGATE(15,6,ROW(MAESTRO!$B$3:$B$1000)/((MAESTRO!$B$3:$B$1000="CIVILES")*(UPPER(MAESTRO!$L$3:$L$1000)="CONFIRMADO")),ROWS($A$3:A182))),"")</f>
        <v/>
      </c>
      <c r="C182" s="18" t="str">
        <f ca="1">IFERROR(INDEX(MAESTRO!C:C,_xludf.AGGREGATE(15,6,ROW(MAESTRO!$B$3:$B$1000)/((MAESTRO!$B$3:$B$1000="CIVILES")*(UPPER(MAESTRO!$L$3:$L$1000)="CONFIRMADO")),ROWS($A$3:A182))),"")</f>
        <v/>
      </c>
      <c r="D182" s="18" t="str">
        <f ca="1">IFERROR(INDEX(MAESTRO!D:D,_xludf.AGGREGATE(15,6,ROW(MAESTRO!$B$3:$B$1000)/((MAESTRO!$B$3:$B$1000="CIVILES")*(UPPER(MAESTRO!$L$3:$L$1000)="CONFIRMADO")),ROWS($A$3:A182))),"")</f>
        <v/>
      </c>
      <c r="E182" s="18" t="str">
        <f ca="1">IFERROR(INDEX(MAESTRO!E:E,_xludf.AGGREGATE(15,6,ROW(MAESTRO!$B$3:$B$1000)/((MAESTRO!$B$3:$B$1000="CIVILES")*(UPPER(MAESTRO!$L$3:$L$1000)="CONFIRMADO")),ROWS($A$3:A182))),"")</f>
        <v/>
      </c>
      <c r="F182" s="18" t="str">
        <f ca="1">IFERROR(INDEX(MAESTRO!F:F,_xludf.AGGREGATE(15,6,ROW(MAESTRO!$B$3:$B$1000)/((MAESTRO!$B$3:$B$1000="CIVILES")*(UPPER(MAESTRO!$L$3:$L$1000)="CONFIRMADO")),ROWS($A$3:A182))),"")</f>
        <v/>
      </c>
      <c r="G182" s="18" t="str">
        <f ca="1">IFERROR(INDEX(MAESTRO!G:G,_xludf.AGGREGATE(15,6,ROW(MAESTRO!$B$3:$B$1000)/((MAESTRO!$B$3:$B$1000="CIVILES")*(UPPER(MAESTRO!$L$3:$L$1000)="CONFIRMADO")),ROWS($A$3:A182))),"")</f>
        <v/>
      </c>
      <c r="H182" s="18" t="str">
        <f ca="1">IFERROR(INDEX(MAESTRO!H:H,_xludf.AGGREGATE(15,6,ROW(MAESTRO!$B$3:$B$1000)/((MAESTRO!$B$3:$B$1000="CIVILES")*(UPPER(MAESTRO!$L$3:$L$1000)="CONFIRMADO")),ROWS($A$3:A182))),"")</f>
        <v/>
      </c>
      <c r="I182" s="18" t="str">
        <f ca="1">IFERROR(INDEX(MAESTRO!I:I,_xludf.AGGREGATE(15,6,ROW(MAESTRO!$B$3:$B$1000)/((MAESTRO!$B$3:$B$1000="CIVILES")*(UPPER(MAESTRO!$L$3:$L$1000)="CONFIRMADO")),ROWS($A$3:A182))),"")</f>
        <v/>
      </c>
      <c r="J182" s="18" t="str">
        <f ca="1">IFERROR(INDEX(MAESTRO!J:J,_xludf.AGGREGATE(15,6,ROW(MAESTRO!$B$3:$B$1000)/((MAESTRO!$B$3:$B$1000="CIVILES")*(UPPER(MAESTRO!$L$3:$L$1000)="CONFIRMADO")),ROWS($A$3:A182))),"")</f>
        <v/>
      </c>
      <c r="K182" s="18" t="str">
        <f ca="1">IFERROR(INDEX(MAESTRO!K:K,_xludf.AGGREGATE(15,6,ROW(MAESTRO!$B$3:$B$1000)/((MAESTRO!$B$3:$B$1000="CIVILES")*(UPPER(MAESTRO!$L$3:$L$1000)="CONFIRMADO")),ROWS($A$3:A182))),"")</f>
        <v/>
      </c>
      <c r="L182" s="18" t="str">
        <f ca="1">IFERROR(INDEX(MAESTRO!L:L,_xludf.AGGREGATE(15,6,ROW(MAESTRO!$B$3:$B$1000)/((MAESTRO!$B$3:$B$1000="CIVILES")*(UPPER(MAESTRO!$L$3:$L$1000)="CONFIRMADO")),ROWS($A$3:A182))),"")</f>
        <v/>
      </c>
      <c r="M182" s="18" t="str">
        <f ca="1">IFERROR(INDEX(MAESTRO!M:M,_xludf.AGGREGATE(15,6,ROW(MAESTRO!$B$3:$B$1000)/((MAESTRO!$B$3:$B$1000="CIVILES")*(UPPER(MAESTRO!$L$3:$L$1000)="CONFIRMADO")),ROWS($A$3:A182))),"")</f>
        <v/>
      </c>
      <c r="N182" s="18" t="str">
        <f ca="1">IFERROR(INDEX(MAESTRO!N:N,_xludf.AGGREGATE(15,6,ROW(MAESTRO!$B$3:$B$1000)/((MAESTRO!$B$3:$B$1000="CIVILES")*(UPPER(MAESTRO!$L$3:$L$1000)="CONFIRMADO")),ROWS($A$3:A182))),"")</f>
        <v/>
      </c>
      <c r="O182" s="18" t="str">
        <f ca="1">IFERROR(INDEX(MAESTRO!O:O,_xludf.AGGREGATE(15,6,ROW(MAESTRO!$B$3:$B$1000)/((MAESTRO!$B$3:$B$1000="CIVILES")*(UPPER(MAESTRO!$L$3:$L$1000)="CONFIRMADO")),ROWS($A$3:A182))),"")</f>
        <v/>
      </c>
      <c r="P182" s="18" t="str">
        <f ca="1">IFERROR(INDEX(MAESTRO!P:P,_xludf.AGGREGATE(15,6,ROW(MAESTRO!$B$3:$B$1000)/((MAESTRO!$B$3:$B$1000="CIVILES")*(UPPER(MAESTRO!$L$3:$L$1000)="CONFIRMADO")),ROWS($A$3:A182))),"")</f>
        <v/>
      </c>
      <c r="Q182" s="18" t="str">
        <f ca="1">IFERROR(INDEX(MAESTRO!Q:Q,_xludf.AGGREGATE(15,6,ROW(MAESTRO!$B$3:$B$1000)/((MAESTRO!$B$3:$B$1000="CIVILES")*(UPPER(MAESTRO!$L$3:$L$1000)="CONFIRMADO")),ROWS($A$3:A182))),"")</f>
        <v/>
      </c>
      <c r="R182" s="18" t="str">
        <f ca="1">IFERROR(INDEX(MAESTRO!R:R,_xludf.AGGREGATE(15,6,ROW(MAESTRO!$B$3:$B$1000)/((MAESTRO!$B$3:$B$1000="CIVILES")*(UPPER(MAESTRO!$L$3:$L$1000)="CONFIRMADO")),ROWS($A$3:A182))),"")</f>
        <v/>
      </c>
      <c r="S182" s="18" t="str">
        <f ca="1">IFERROR(INDEX(MAESTRO!S:S,_xludf.AGGREGATE(15,6,ROW(MAESTRO!$B$3:$B$1000)/((MAESTRO!$B$3:$B$1000="CIVILES")*(UPPER(MAESTRO!$L$3:$L$1000)="CONFIRMADO")),ROWS($A$3:A182))),"")</f>
        <v/>
      </c>
      <c r="T182" s="18" t="str">
        <f ca="1">IFERROR(INDEX(MAESTRO!T:T,_xludf.AGGREGATE(15,6,ROW(MAESTRO!$B$3:$B$1000)/((MAESTRO!$B$3:$B$1000="CIVILES")*(UPPER(MAESTRO!$L$3:$L$1000)="CONFIRMADO")),ROWS($A$3:A182))),"")</f>
        <v/>
      </c>
      <c r="U182" s="18" t="str">
        <f ca="1">IFERROR(INDEX(MAESTRO!U:U,_xludf.AGGREGATE(15,6,ROW(MAESTRO!$B$3:$B$1000)/((MAESTRO!$B$3:$B$1000="CIVILES")*(UPPER(MAESTRO!$L$3:$L$1000)="CONFIRMADO")),ROWS($A$3:A182))),"")</f>
        <v/>
      </c>
      <c r="V182" s="18" t="str">
        <f ca="1">IFERROR(INDEX(MAESTRO!V:V,_xludf.AGGREGATE(15,6,ROW(MAESTRO!$B$3:$B$1000)/((MAESTRO!$B$3:$B$1000="CIVILES")*(UPPER(MAESTRO!$L$3:$L$1000)="CONFIRMADO")),ROWS($A$3:A182))),"")</f>
        <v/>
      </c>
      <c r="W182" s="18" t="str">
        <f ca="1">IFERROR(INDEX(MAESTRO!W:W,_xludf.AGGREGATE(15,6,ROW(MAESTRO!$B$3:$B$1000)/((MAESTRO!$B$3:$B$1000="CIVILES")*(UPPER(MAESTRO!$L$3:$L$1000)="CONFIRMADO")),ROWS($A$3:A182))),"")</f>
        <v/>
      </c>
      <c r="X182" s="18" t="str">
        <f ca="1">IFERROR(INDEX(MAESTRO!X:X,_xludf.AGGREGATE(15,6,ROW(MAESTRO!$B$3:$B$1000)/((MAESTRO!$B$3:$B$1000="CIVILES")*(UPPER(MAESTRO!$L$3:$L$1000)="CONFIRMADO")),ROWS($A$3:A182))),"")</f>
        <v/>
      </c>
    </row>
    <row r="183" spans="1:24" ht="22.05" customHeight="1">
      <c r="A183" s="10" t="str">
        <f ca="1">IFERROR(INDEX(MAESTRO!A:A,_xludf.AGGREGATE(15,6,ROW(MAESTRO!$B$3:$B$1000)/((MAESTRO!$B$3:$B$1000="CIVILES")*(UPPER(MAESTRO!$L$3:$L$1000)="CONFIRMADO")),ROWS($A$3:A183))),"")</f>
        <v/>
      </c>
      <c r="B183" s="10" t="str">
        <f ca="1">IFERROR(INDEX(MAESTRO!B:B,_xludf.AGGREGATE(15,6,ROW(MAESTRO!$B$3:$B$1000)/((MAESTRO!$B$3:$B$1000="CIVILES")*(UPPER(MAESTRO!$L$3:$L$1000)="CONFIRMADO")),ROWS($A$3:A183))),"")</f>
        <v/>
      </c>
      <c r="C183" s="10" t="str">
        <f ca="1">IFERROR(INDEX(MAESTRO!C:C,_xludf.AGGREGATE(15,6,ROW(MAESTRO!$B$3:$B$1000)/((MAESTRO!$B$3:$B$1000="CIVILES")*(UPPER(MAESTRO!$L$3:$L$1000)="CONFIRMADO")),ROWS($A$3:A183))),"")</f>
        <v/>
      </c>
      <c r="D183" s="10" t="str">
        <f ca="1">IFERROR(INDEX(MAESTRO!D:D,_xludf.AGGREGATE(15,6,ROW(MAESTRO!$B$3:$B$1000)/((MAESTRO!$B$3:$B$1000="CIVILES")*(UPPER(MAESTRO!$L$3:$L$1000)="CONFIRMADO")),ROWS($A$3:A183))),"")</f>
        <v/>
      </c>
      <c r="E183" s="10" t="str">
        <f ca="1">IFERROR(INDEX(MAESTRO!E:E,_xludf.AGGREGATE(15,6,ROW(MAESTRO!$B$3:$B$1000)/((MAESTRO!$B$3:$B$1000="CIVILES")*(UPPER(MAESTRO!$L$3:$L$1000)="CONFIRMADO")),ROWS($A$3:A183))),"")</f>
        <v/>
      </c>
      <c r="F183" s="10" t="str">
        <f ca="1">IFERROR(INDEX(MAESTRO!F:F,_xludf.AGGREGATE(15,6,ROW(MAESTRO!$B$3:$B$1000)/((MAESTRO!$B$3:$B$1000="CIVILES")*(UPPER(MAESTRO!$L$3:$L$1000)="CONFIRMADO")),ROWS($A$3:A183))),"")</f>
        <v/>
      </c>
      <c r="G183" s="10" t="str">
        <f ca="1">IFERROR(INDEX(MAESTRO!G:G,_xludf.AGGREGATE(15,6,ROW(MAESTRO!$B$3:$B$1000)/((MAESTRO!$B$3:$B$1000="CIVILES")*(UPPER(MAESTRO!$L$3:$L$1000)="CONFIRMADO")),ROWS($A$3:A183))),"")</f>
        <v/>
      </c>
      <c r="H183" s="10" t="str">
        <f ca="1">IFERROR(INDEX(MAESTRO!H:H,_xludf.AGGREGATE(15,6,ROW(MAESTRO!$B$3:$B$1000)/((MAESTRO!$B$3:$B$1000="CIVILES")*(UPPER(MAESTRO!$L$3:$L$1000)="CONFIRMADO")),ROWS($A$3:A183))),"")</f>
        <v/>
      </c>
      <c r="I183" s="10" t="str">
        <f ca="1">IFERROR(INDEX(MAESTRO!I:I,_xludf.AGGREGATE(15,6,ROW(MAESTRO!$B$3:$B$1000)/((MAESTRO!$B$3:$B$1000="CIVILES")*(UPPER(MAESTRO!$L$3:$L$1000)="CONFIRMADO")),ROWS($A$3:A183))),"")</f>
        <v/>
      </c>
      <c r="J183" s="10" t="str">
        <f ca="1">IFERROR(INDEX(MAESTRO!J:J,_xludf.AGGREGATE(15,6,ROW(MAESTRO!$B$3:$B$1000)/((MAESTRO!$B$3:$B$1000="CIVILES")*(UPPER(MAESTRO!$L$3:$L$1000)="CONFIRMADO")),ROWS($A$3:A183))),"")</f>
        <v/>
      </c>
      <c r="K183" s="10" t="str">
        <f ca="1">IFERROR(INDEX(MAESTRO!K:K,_xludf.AGGREGATE(15,6,ROW(MAESTRO!$B$3:$B$1000)/((MAESTRO!$B$3:$B$1000="CIVILES")*(UPPER(MAESTRO!$L$3:$L$1000)="CONFIRMADO")),ROWS($A$3:A183))),"")</f>
        <v/>
      </c>
      <c r="L183" s="10" t="str">
        <f ca="1">IFERROR(INDEX(MAESTRO!L:L,_xludf.AGGREGATE(15,6,ROW(MAESTRO!$B$3:$B$1000)/((MAESTRO!$B$3:$B$1000="CIVILES")*(UPPER(MAESTRO!$L$3:$L$1000)="CONFIRMADO")),ROWS($A$3:A183))),"")</f>
        <v/>
      </c>
      <c r="M183" s="10" t="str">
        <f ca="1">IFERROR(INDEX(MAESTRO!M:M,_xludf.AGGREGATE(15,6,ROW(MAESTRO!$B$3:$B$1000)/((MAESTRO!$B$3:$B$1000="CIVILES")*(UPPER(MAESTRO!$L$3:$L$1000)="CONFIRMADO")),ROWS($A$3:A183))),"")</f>
        <v/>
      </c>
      <c r="N183" s="10" t="str">
        <f ca="1">IFERROR(INDEX(MAESTRO!N:N,_xludf.AGGREGATE(15,6,ROW(MAESTRO!$B$3:$B$1000)/((MAESTRO!$B$3:$B$1000="CIVILES")*(UPPER(MAESTRO!$L$3:$L$1000)="CONFIRMADO")),ROWS($A$3:A183))),"")</f>
        <v/>
      </c>
      <c r="O183" s="10" t="str">
        <f ca="1">IFERROR(INDEX(MAESTRO!O:O,_xludf.AGGREGATE(15,6,ROW(MAESTRO!$B$3:$B$1000)/((MAESTRO!$B$3:$B$1000="CIVILES")*(UPPER(MAESTRO!$L$3:$L$1000)="CONFIRMADO")),ROWS($A$3:A183))),"")</f>
        <v/>
      </c>
      <c r="P183" s="10" t="str">
        <f ca="1">IFERROR(INDEX(MAESTRO!P:P,_xludf.AGGREGATE(15,6,ROW(MAESTRO!$B$3:$B$1000)/((MAESTRO!$B$3:$B$1000="CIVILES")*(UPPER(MAESTRO!$L$3:$L$1000)="CONFIRMADO")),ROWS($A$3:A183))),"")</f>
        <v/>
      </c>
      <c r="Q183" s="10" t="str">
        <f ca="1">IFERROR(INDEX(MAESTRO!Q:Q,_xludf.AGGREGATE(15,6,ROW(MAESTRO!$B$3:$B$1000)/((MAESTRO!$B$3:$B$1000="CIVILES")*(UPPER(MAESTRO!$L$3:$L$1000)="CONFIRMADO")),ROWS($A$3:A183))),"")</f>
        <v/>
      </c>
      <c r="R183" s="10" t="str">
        <f ca="1">IFERROR(INDEX(MAESTRO!R:R,_xludf.AGGREGATE(15,6,ROW(MAESTRO!$B$3:$B$1000)/((MAESTRO!$B$3:$B$1000="CIVILES")*(UPPER(MAESTRO!$L$3:$L$1000)="CONFIRMADO")),ROWS($A$3:A183))),"")</f>
        <v/>
      </c>
      <c r="S183" s="10" t="str">
        <f ca="1">IFERROR(INDEX(MAESTRO!S:S,_xludf.AGGREGATE(15,6,ROW(MAESTRO!$B$3:$B$1000)/((MAESTRO!$B$3:$B$1000="CIVILES")*(UPPER(MAESTRO!$L$3:$L$1000)="CONFIRMADO")),ROWS($A$3:A183))),"")</f>
        <v/>
      </c>
      <c r="T183" s="10" t="str">
        <f ca="1">IFERROR(INDEX(MAESTRO!T:T,_xludf.AGGREGATE(15,6,ROW(MAESTRO!$B$3:$B$1000)/((MAESTRO!$B$3:$B$1000="CIVILES")*(UPPER(MAESTRO!$L$3:$L$1000)="CONFIRMADO")),ROWS($A$3:A183))),"")</f>
        <v/>
      </c>
      <c r="U183" s="10" t="str">
        <f ca="1">IFERROR(INDEX(MAESTRO!U:U,_xludf.AGGREGATE(15,6,ROW(MAESTRO!$B$3:$B$1000)/((MAESTRO!$B$3:$B$1000="CIVILES")*(UPPER(MAESTRO!$L$3:$L$1000)="CONFIRMADO")),ROWS($A$3:A183))),"")</f>
        <v/>
      </c>
      <c r="V183" s="10" t="str">
        <f ca="1">IFERROR(INDEX(MAESTRO!V:V,_xludf.AGGREGATE(15,6,ROW(MAESTRO!$B$3:$B$1000)/((MAESTRO!$B$3:$B$1000="CIVILES")*(UPPER(MAESTRO!$L$3:$L$1000)="CONFIRMADO")),ROWS($A$3:A183))),"")</f>
        <v/>
      </c>
      <c r="W183" s="10" t="str">
        <f ca="1">IFERROR(INDEX(MAESTRO!W:W,_xludf.AGGREGATE(15,6,ROW(MAESTRO!$B$3:$B$1000)/((MAESTRO!$B$3:$B$1000="CIVILES")*(UPPER(MAESTRO!$L$3:$L$1000)="CONFIRMADO")),ROWS($A$3:A183))),"")</f>
        <v/>
      </c>
      <c r="X183" s="10" t="str">
        <f ca="1">IFERROR(INDEX(MAESTRO!X:X,_xludf.AGGREGATE(15,6,ROW(MAESTRO!$B$3:$B$1000)/((MAESTRO!$B$3:$B$1000="CIVILES")*(UPPER(MAESTRO!$L$3:$L$1000)="CONFIRMADO")),ROWS($A$3:A183))),"")</f>
        <v/>
      </c>
    </row>
    <row r="184" spans="1:24" ht="22.05" customHeight="1">
      <c r="A184" s="18" t="str">
        <f ca="1">IFERROR(INDEX(MAESTRO!A:A,_xludf.AGGREGATE(15,6,ROW(MAESTRO!$B$3:$B$1000)/((MAESTRO!$B$3:$B$1000="CIVILES")*(UPPER(MAESTRO!$L$3:$L$1000)="CONFIRMADO")),ROWS($A$3:A184))),"")</f>
        <v/>
      </c>
      <c r="B184" s="18" t="str">
        <f ca="1">IFERROR(INDEX(MAESTRO!B:B,_xludf.AGGREGATE(15,6,ROW(MAESTRO!$B$3:$B$1000)/((MAESTRO!$B$3:$B$1000="CIVILES")*(UPPER(MAESTRO!$L$3:$L$1000)="CONFIRMADO")),ROWS($A$3:A184))),"")</f>
        <v/>
      </c>
      <c r="C184" s="18" t="str">
        <f ca="1">IFERROR(INDEX(MAESTRO!C:C,_xludf.AGGREGATE(15,6,ROW(MAESTRO!$B$3:$B$1000)/((MAESTRO!$B$3:$B$1000="CIVILES")*(UPPER(MAESTRO!$L$3:$L$1000)="CONFIRMADO")),ROWS($A$3:A184))),"")</f>
        <v/>
      </c>
      <c r="D184" s="18" t="str">
        <f ca="1">IFERROR(INDEX(MAESTRO!D:D,_xludf.AGGREGATE(15,6,ROW(MAESTRO!$B$3:$B$1000)/((MAESTRO!$B$3:$B$1000="CIVILES")*(UPPER(MAESTRO!$L$3:$L$1000)="CONFIRMADO")),ROWS($A$3:A184))),"")</f>
        <v/>
      </c>
      <c r="E184" s="18" t="str">
        <f ca="1">IFERROR(INDEX(MAESTRO!E:E,_xludf.AGGREGATE(15,6,ROW(MAESTRO!$B$3:$B$1000)/((MAESTRO!$B$3:$B$1000="CIVILES")*(UPPER(MAESTRO!$L$3:$L$1000)="CONFIRMADO")),ROWS($A$3:A184))),"")</f>
        <v/>
      </c>
      <c r="F184" s="18" t="str">
        <f ca="1">IFERROR(INDEX(MAESTRO!F:F,_xludf.AGGREGATE(15,6,ROW(MAESTRO!$B$3:$B$1000)/((MAESTRO!$B$3:$B$1000="CIVILES")*(UPPER(MAESTRO!$L$3:$L$1000)="CONFIRMADO")),ROWS($A$3:A184))),"")</f>
        <v/>
      </c>
      <c r="G184" s="18" t="str">
        <f ca="1">IFERROR(INDEX(MAESTRO!G:G,_xludf.AGGREGATE(15,6,ROW(MAESTRO!$B$3:$B$1000)/((MAESTRO!$B$3:$B$1000="CIVILES")*(UPPER(MAESTRO!$L$3:$L$1000)="CONFIRMADO")),ROWS($A$3:A184))),"")</f>
        <v/>
      </c>
      <c r="H184" s="18" t="str">
        <f ca="1">IFERROR(INDEX(MAESTRO!H:H,_xludf.AGGREGATE(15,6,ROW(MAESTRO!$B$3:$B$1000)/((MAESTRO!$B$3:$B$1000="CIVILES")*(UPPER(MAESTRO!$L$3:$L$1000)="CONFIRMADO")),ROWS($A$3:A184))),"")</f>
        <v/>
      </c>
      <c r="I184" s="18" t="str">
        <f ca="1">IFERROR(INDEX(MAESTRO!I:I,_xludf.AGGREGATE(15,6,ROW(MAESTRO!$B$3:$B$1000)/((MAESTRO!$B$3:$B$1000="CIVILES")*(UPPER(MAESTRO!$L$3:$L$1000)="CONFIRMADO")),ROWS($A$3:A184))),"")</f>
        <v/>
      </c>
      <c r="J184" s="18" t="str">
        <f ca="1">IFERROR(INDEX(MAESTRO!J:J,_xludf.AGGREGATE(15,6,ROW(MAESTRO!$B$3:$B$1000)/((MAESTRO!$B$3:$B$1000="CIVILES")*(UPPER(MAESTRO!$L$3:$L$1000)="CONFIRMADO")),ROWS($A$3:A184))),"")</f>
        <v/>
      </c>
      <c r="K184" s="18" t="str">
        <f ca="1">IFERROR(INDEX(MAESTRO!K:K,_xludf.AGGREGATE(15,6,ROW(MAESTRO!$B$3:$B$1000)/((MAESTRO!$B$3:$B$1000="CIVILES")*(UPPER(MAESTRO!$L$3:$L$1000)="CONFIRMADO")),ROWS($A$3:A184))),"")</f>
        <v/>
      </c>
      <c r="L184" s="18" t="str">
        <f ca="1">IFERROR(INDEX(MAESTRO!L:L,_xludf.AGGREGATE(15,6,ROW(MAESTRO!$B$3:$B$1000)/((MAESTRO!$B$3:$B$1000="CIVILES")*(UPPER(MAESTRO!$L$3:$L$1000)="CONFIRMADO")),ROWS($A$3:A184))),"")</f>
        <v/>
      </c>
      <c r="M184" s="18" t="str">
        <f ca="1">IFERROR(INDEX(MAESTRO!M:M,_xludf.AGGREGATE(15,6,ROW(MAESTRO!$B$3:$B$1000)/((MAESTRO!$B$3:$B$1000="CIVILES")*(UPPER(MAESTRO!$L$3:$L$1000)="CONFIRMADO")),ROWS($A$3:A184))),"")</f>
        <v/>
      </c>
      <c r="N184" s="18" t="str">
        <f ca="1">IFERROR(INDEX(MAESTRO!N:N,_xludf.AGGREGATE(15,6,ROW(MAESTRO!$B$3:$B$1000)/((MAESTRO!$B$3:$B$1000="CIVILES")*(UPPER(MAESTRO!$L$3:$L$1000)="CONFIRMADO")),ROWS($A$3:A184))),"")</f>
        <v/>
      </c>
      <c r="O184" s="18" t="str">
        <f ca="1">IFERROR(INDEX(MAESTRO!O:O,_xludf.AGGREGATE(15,6,ROW(MAESTRO!$B$3:$B$1000)/((MAESTRO!$B$3:$B$1000="CIVILES")*(UPPER(MAESTRO!$L$3:$L$1000)="CONFIRMADO")),ROWS($A$3:A184))),"")</f>
        <v/>
      </c>
      <c r="P184" s="18" t="str">
        <f ca="1">IFERROR(INDEX(MAESTRO!P:P,_xludf.AGGREGATE(15,6,ROW(MAESTRO!$B$3:$B$1000)/((MAESTRO!$B$3:$B$1000="CIVILES")*(UPPER(MAESTRO!$L$3:$L$1000)="CONFIRMADO")),ROWS($A$3:A184))),"")</f>
        <v/>
      </c>
      <c r="Q184" s="18" t="str">
        <f ca="1">IFERROR(INDEX(MAESTRO!Q:Q,_xludf.AGGREGATE(15,6,ROW(MAESTRO!$B$3:$B$1000)/((MAESTRO!$B$3:$B$1000="CIVILES")*(UPPER(MAESTRO!$L$3:$L$1000)="CONFIRMADO")),ROWS($A$3:A184))),"")</f>
        <v/>
      </c>
      <c r="R184" s="18" t="str">
        <f ca="1">IFERROR(INDEX(MAESTRO!R:R,_xludf.AGGREGATE(15,6,ROW(MAESTRO!$B$3:$B$1000)/((MAESTRO!$B$3:$B$1000="CIVILES")*(UPPER(MAESTRO!$L$3:$L$1000)="CONFIRMADO")),ROWS($A$3:A184))),"")</f>
        <v/>
      </c>
      <c r="S184" s="18" t="str">
        <f ca="1">IFERROR(INDEX(MAESTRO!S:S,_xludf.AGGREGATE(15,6,ROW(MAESTRO!$B$3:$B$1000)/((MAESTRO!$B$3:$B$1000="CIVILES")*(UPPER(MAESTRO!$L$3:$L$1000)="CONFIRMADO")),ROWS($A$3:A184))),"")</f>
        <v/>
      </c>
      <c r="T184" s="18" t="str">
        <f ca="1">IFERROR(INDEX(MAESTRO!T:T,_xludf.AGGREGATE(15,6,ROW(MAESTRO!$B$3:$B$1000)/((MAESTRO!$B$3:$B$1000="CIVILES")*(UPPER(MAESTRO!$L$3:$L$1000)="CONFIRMADO")),ROWS($A$3:A184))),"")</f>
        <v/>
      </c>
      <c r="U184" s="18" t="str">
        <f ca="1">IFERROR(INDEX(MAESTRO!U:U,_xludf.AGGREGATE(15,6,ROW(MAESTRO!$B$3:$B$1000)/((MAESTRO!$B$3:$B$1000="CIVILES")*(UPPER(MAESTRO!$L$3:$L$1000)="CONFIRMADO")),ROWS($A$3:A184))),"")</f>
        <v/>
      </c>
      <c r="V184" s="18" t="str">
        <f ca="1">IFERROR(INDEX(MAESTRO!V:V,_xludf.AGGREGATE(15,6,ROW(MAESTRO!$B$3:$B$1000)/((MAESTRO!$B$3:$B$1000="CIVILES")*(UPPER(MAESTRO!$L$3:$L$1000)="CONFIRMADO")),ROWS($A$3:A184))),"")</f>
        <v/>
      </c>
      <c r="W184" s="18" t="str">
        <f ca="1">IFERROR(INDEX(MAESTRO!W:W,_xludf.AGGREGATE(15,6,ROW(MAESTRO!$B$3:$B$1000)/((MAESTRO!$B$3:$B$1000="CIVILES")*(UPPER(MAESTRO!$L$3:$L$1000)="CONFIRMADO")),ROWS($A$3:A184))),"")</f>
        <v/>
      </c>
      <c r="X184" s="18" t="str">
        <f ca="1">IFERROR(INDEX(MAESTRO!X:X,_xludf.AGGREGATE(15,6,ROW(MAESTRO!$B$3:$B$1000)/((MAESTRO!$B$3:$B$1000="CIVILES")*(UPPER(MAESTRO!$L$3:$L$1000)="CONFIRMADO")),ROWS($A$3:A184))),"")</f>
        <v/>
      </c>
    </row>
    <row r="185" spans="1:24" ht="22.05" customHeight="1">
      <c r="A185" s="10" t="str">
        <f ca="1">IFERROR(INDEX(MAESTRO!A:A,_xludf.AGGREGATE(15,6,ROW(MAESTRO!$B$3:$B$1000)/((MAESTRO!$B$3:$B$1000="CIVILES")*(UPPER(MAESTRO!$L$3:$L$1000)="CONFIRMADO")),ROWS($A$3:A185))),"")</f>
        <v/>
      </c>
      <c r="B185" s="10" t="str">
        <f ca="1">IFERROR(INDEX(MAESTRO!B:B,_xludf.AGGREGATE(15,6,ROW(MAESTRO!$B$3:$B$1000)/((MAESTRO!$B$3:$B$1000="CIVILES")*(UPPER(MAESTRO!$L$3:$L$1000)="CONFIRMADO")),ROWS($A$3:A185))),"")</f>
        <v/>
      </c>
      <c r="C185" s="10" t="str">
        <f ca="1">IFERROR(INDEX(MAESTRO!C:C,_xludf.AGGREGATE(15,6,ROW(MAESTRO!$B$3:$B$1000)/((MAESTRO!$B$3:$B$1000="CIVILES")*(UPPER(MAESTRO!$L$3:$L$1000)="CONFIRMADO")),ROWS($A$3:A185))),"")</f>
        <v/>
      </c>
      <c r="D185" s="10" t="str">
        <f ca="1">IFERROR(INDEX(MAESTRO!D:D,_xludf.AGGREGATE(15,6,ROW(MAESTRO!$B$3:$B$1000)/((MAESTRO!$B$3:$B$1000="CIVILES")*(UPPER(MAESTRO!$L$3:$L$1000)="CONFIRMADO")),ROWS($A$3:A185))),"")</f>
        <v/>
      </c>
      <c r="E185" s="10" t="str">
        <f ca="1">IFERROR(INDEX(MAESTRO!E:E,_xludf.AGGREGATE(15,6,ROW(MAESTRO!$B$3:$B$1000)/((MAESTRO!$B$3:$B$1000="CIVILES")*(UPPER(MAESTRO!$L$3:$L$1000)="CONFIRMADO")),ROWS($A$3:A185))),"")</f>
        <v/>
      </c>
      <c r="F185" s="10" t="str">
        <f ca="1">IFERROR(INDEX(MAESTRO!F:F,_xludf.AGGREGATE(15,6,ROW(MAESTRO!$B$3:$B$1000)/((MAESTRO!$B$3:$B$1000="CIVILES")*(UPPER(MAESTRO!$L$3:$L$1000)="CONFIRMADO")),ROWS($A$3:A185))),"")</f>
        <v/>
      </c>
      <c r="G185" s="10" t="str">
        <f ca="1">IFERROR(INDEX(MAESTRO!G:G,_xludf.AGGREGATE(15,6,ROW(MAESTRO!$B$3:$B$1000)/((MAESTRO!$B$3:$B$1000="CIVILES")*(UPPER(MAESTRO!$L$3:$L$1000)="CONFIRMADO")),ROWS($A$3:A185))),"")</f>
        <v/>
      </c>
      <c r="H185" s="10" t="str">
        <f ca="1">IFERROR(INDEX(MAESTRO!H:H,_xludf.AGGREGATE(15,6,ROW(MAESTRO!$B$3:$B$1000)/((MAESTRO!$B$3:$B$1000="CIVILES")*(UPPER(MAESTRO!$L$3:$L$1000)="CONFIRMADO")),ROWS($A$3:A185))),"")</f>
        <v/>
      </c>
      <c r="I185" s="10" t="str">
        <f ca="1">IFERROR(INDEX(MAESTRO!I:I,_xludf.AGGREGATE(15,6,ROW(MAESTRO!$B$3:$B$1000)/((MAESTRO!$B$3:$B$1000="CIVILES")*(UPPER(MAESTRO!$L$3:$L$1000)="CONFIRMADO")),ROWS($A$3:A185))),"")</f>
        <v/>
      </c>
      <c r="J185" s="10" t="str">
        <f ca="1">IFERROR(INDEX(MAESTRO!J:J,_xludf.AGGREGATE(15,6,ROW(MAESTRO!$B$3:$B$1000)/((MAESTRO!$B$3:$B$1000="CIVILES")*(UPPER(MAESTRO!$L$3:$L$1000)="CONFIRMADO")),ROWS($A$3:A185))),"")</f>
        <v/>
      </c>
      <c r="K185" s="10" t="str">
        <f ca="1">IFERROR(INDEX(MAESTRO!K:K,_xludf.AGGREGATE(15,6,ROW(MAESTRO!$B$3:$B$1000)/((MAESTRO!$B$3:$B$1000="CIVILES")*(UPPER(MAESTRO!$L$3:$L$1000)="CONFIRMADO")),ROWS($A$3:A185))),"")</f>
        <v/>
      </c>
      <c r="L185" s="10" t="str">
        <f ca="1">IFERROR(INDEX(MAESTRO!L:L,_xludf.AGGREGATE(15,6,ROW(MAESTRO!$B$3:$B$1000)/((MAESTRO!$B$3:$B$1000="CIVILES")*(UPPER(MAESTRO!$L$3:$L$1000)="CONFIRMADO")),ROWS($A$3:A185))),"")</f>
        <v/>
      </c>
      <c r="M185" s="10" t="str">
        <f ca="1">IFERROR(INDEX(MAESTRO!M:M,_xludf.AGGREGATE(15,6,ROW(MAESTRO!$B$3:$B$1000)/((MAESTRO!$B$3:$B$1000="CIVILES")*(UPPER(MAESTRO!$L$3:$L$1000)="CONFIRMADO")),ROWS($A$3:A185))),"")</f>
        <v/>
      </c>
      <c r="N185" s="10" t="str">
        <f ca="1">IFERROR(INDEX(MAESTRO!N:N,_xludf.AGGREGATE(15,6,ROW(MAESTRO!$B$3:$B$1000)/((MAESTRO!$B$3:$B$1000="CIVILES")*(UPPER(MAESTRO!$L$3:$L$1000)="CONFIRMADO")),ROWS($A$3:A185))),"")</f>
        <v/>
      </c>
      <c r="O185" s="10" t="str">
        <f ca="1">IFERROR(INDEX(MAESTRO!O:O,_xludf.AGGREGATE(15,6,ROW(MAESTRO!$B$3:$B$1000)/((MAESTRO!$B$3:$B$1000="CIVILES")*(UPPER(MAESTRO!$L$3:$L$1000)="CONFIRMADO")),ROWS($A$3:A185))),"")</f>
        <v/>
      </c>
      <c r="P185" s="10" t="str">
        <f ca="1">IFERROR(INDEX(MAESTRO!P:P,_xludf.AGGREGATE(15,6,ROW(MAESTRO!$B$3:$B$1000)/((MAESTRO!$B$3:$B$1000="CIVILES")*(UPPER(MAESTRO!$L$3:$L$1000)="CONFIRMADO")),ROWS($A$3:A185))),"")</f>
        <v/>
      </c>
      <c r="Q185" s="10" t="str">
        <f ca="1">IFERROR(INDEX(MAESTRO!Q:Q,_xludf.AGGREGATE(15,6,ROW(MAESTRO!$B$3:$B$1000)/((MAESTRO!$B$3:$B$1000="CIVILES")*(UPPER(MAESTRO!$L$3:$L$1000)="CONFIRMADO")),ROWS($A$3:A185))),"")</f>
        <v/>
      </c>
      <c r="R185" s="10" t="str">
        <f ca="1">IFERROR(INDEX(MAESTRO!R:R,_xludf.AGGREGATE(15,6,ROW(MAESTRO!$B$3:$B$1000)/((MAESTRO!$B$3:$B$1000="CIVILES")*(UPPER(MAESTRO!$L$3:$L$1000)="CONFIRMADO")),ROWS($A$3:A185))),"")</f>
        <v/>
      </c>
      <c r="S185" s="10" t="str">
        <f ca="1">IFERROR(INDEX(MAESTRO!S:S,_xludf.AGGREGATE(15,6,ROW(MAESTRO!$B$3:$B$1000)/((MAESTRO!$B$3:$B$1000="CIVILES")*(UPPER(MAESTRO!$L$3:$L$1000)="CONFIRMADO")),ROWS($A$3:A185))),"")</f>
        <v/>
      </c>
      <c r="T185" s="10" t="str">
        <f ca="1">IFERROR(INDEX(MAESTRO!T:T,_xludf.AGGREGATE(15,6,ROW(MAESTRO!$B$3:$B$1000)/((MAESTRO!$B$3:$B$1000="CIVILES")*(UPPER(MAESTRO!$L$3:$L$1000)="CONFIRMADO")),ROWS($A$3:A185))),"")</f>
        <v/>
      </c>
      <c r="U185" s="10" t="str">
        <f ca="1">IFERROR(INDEX(MAESTRO!U:U,_xludf.AGGREGATE(15,6,ROW(MAESTRO!$B$3:$B$1000)/((MAESTRO!$B$3:$B$1000="CIVILES")*(UPPER(MAESTRO!$L$3:$L$1000)="CONFIRMADO")),ROWS($A$3:A185))),"")</f>
        <v/>
      </c>
      <c r="V185" s="10" t="str">
        <f ca="1">IFERROR(INDEX(MAESTRO!V:V,_xludf.AGGREGATE(15,6,ROW(MAESTRO!$B$3:$B$1000)/((MAESTRO!$B$3:$B$1000="CIVILES")*(UPPER(MAESTRO!$L$3:$L$1000)="CONFIRMADO")),ROWS($A$3:A185))),"")</f>
        <v/>
      </c>
      <c r="W185" s="10" t="str">
        <f ca="1">IFERROR(INDEX(MAESTRO!W:W,_xludf.AGGREGATE(15,6,ROW(MAESTRO!$B$3:$B$1000)/((MAESTRO!$B$3:$B$1000="CIVILES")*(UPPER(MAESTRO!$L$3:$L$1000)="CONFIRMADO")),ROWS($A$3:A185))),"")</f>
        <v/>
      </c>
      <c r="X185" s="10" t="str">
        <f ca="1">IFERROR(INDEX(MAESTRO!X:X,_xludf.AGGREGATE(15,6,ROW(MAESTRO!$B$3:$B$1000)/((MAESTRO!$B$3:$B$1000="CIVILES")*(UPPER(MAESTRO!$L$3:$L$1000)="CONFIRMADO")),ROWS($A$3:A185))),"")</f>
        <v/>
      </c>
    </row>
    <row r="186" spans="1:24" ht="22.05" customHeight="1">
      <c r="A186" s="18" t="str">
        <f ca="1">IFERROR(INDEX(MAESTRO!A:A,_xludf.AGGREGATE(15,6,ROW(MAESTRO!$B$3:$B$1000)/((MAESTRO!$B$3:$B$1000="CIVILES")*(UPPER(MAESTRO!$L$3:$L$1000)="CONFIRMADO")),ROWS($A$3:A186))),"")</f>
        <v/>
      </c>
      <c r="B186" s="18" t="str">
        <f ca="1">IFERROR(INDEX(MAESTRO!B:B,_xludf.AGGREGATE(15,6,ROW(MAESTRO!$B$3:$B$1000)/((MAESTRO!$B$3:$B$1000="CIVILES")*(UPPER(MAESTRO!$L$3:$L$1000)="CONFIRMADO")),ROWS($A$3:A186))),"")</f>
        <v/>
      </c>
      <c r="C186" s="18" t="str">
        <f ca="1">IFERROR(INDEX(MAESTRO!C:C,_xludf.AGGREGATE(15,6,ROW(MAESTRO!$B$3:$B$1000)/((MAESTRO!$B$3:$B$1000="CIVILES")*(UPPER(MAESTRO!$L$3:$L$1000)="CONFIRMADO")),ROWS($A$3:A186))),"")</f>
        <v/>
      </c>
      <c r="D186" s="18" t="str">
        <f ca="1">IFERROR(INDEX(MAESTRO!D:D,_xludf.AGGREGATE(15,6,ROW(MAESTRO!$B$3:$B$1000)/((MAESTRO!$B$3:$B$1000="CIVILES")*(UPPER(MAESTRO!$L$3:$L$1000)="CONFIRMADO")),ROWS($A$3:A186))),"")</f>
        <v/>
      </c>
      <c r="E186" s="18" t="str">
        <f ca="1">IFERROR(INDEX(MAESTRO!E:E,_xludf.AGGREGATE(15,6,ROW(MAESTRO!$B$3:$B$1000)/((MAESTRO!$B$3:$B$1000="CIVILES")*(UPPER(MAESTRO!$L$3:$L$1000)="CONFIRMADO")),ROWS($A$3:A186))),"")</f>
        <v/>
      </c>
      <c r="F186" s="18" t="str">
        <f ca="1">IFERROR(INDEX(MAESTRO!F:F,_xludf.AGGREGATE(15,6,ROW(MAESTRO!$B$3:$B$1000)/((MAESTRO!$B$3:$B$1000="CIVILES")*(UPPER(MAESTRO!$L$3:$L$1000)="CONFIRMADO")),ROWS($A$3:A186))),"")</f>
        <v/>
      </c>
      <c r="G186" s="18" t="str">
        <f ca="1">IFERROR(INDEX(MAESTRO!G:G,_xludf.AGGREGATE(15,6,ROW(MAESTRO!$B$3:$B$1000)/((MAESTRO!$B$3:$B$1000="CIVILES")*(UPPER(MAESTRO!$L$3:$L$1000)="CONFIRMADO")),ROWS($A$3:A186))),"")</f>
        <v/>
      </c>
      <c r="H186" s="18" t="str">
        <f ca="1">IFERROR(INDEX(MAESTRO!H:H,_xludf.AGGREGATE(15,6,ROW(MAESTRO!$B$3:$B$1000)/((MAESTRO!$B$3:$B$1000="CIVILES")*(UPPER(MAESTRO!$L$3:$L$1000)="CONFIRMADO")),ROWS($A$3:A186))),"")</f>
        <v/>
      </c>
      <c r="I186" s="18" t="str">
        <f ca="1">IFERROR(INDEX(MAESTRO!I:I,_xludf.AGGREGATE(15,6,ROW(MAESTRO!$B$3:$B$1000)/((MAESTRO!$B$3:$B$1000="CIVILES")*(UPPER(MAESTRO!$L$3:$L$1000)="CONFIRMADO")),ROWS($A$3:A186))),"")</f>
        <v/>
      </c>
      <c r="J186" s="18" t="str">
        <f ca="1">IFERROR(INDEX(MAESTRO!J:J,_xludf.AGGREGATE(15,6,ROW(MAESTRO!$B$3:$B$1000)/((MAESTRO!$B$3:$B$1000="CIVILES")*(UPPER(MAESTRO!$L$3:$L$1000)="CONFIRMADO")),ROWS($A$3:A186))),"")</f>
        <v/>
      </c>
      <c r="K186" s="18" t="str">
        <f ca="1">IFERROR(INDEX(MAESTRO!K:K,_xludf.AGGREGATE(15,6,ROW(MAESTRO!$B$3:$B$1000)/((MAESTRO!$B$3:$B$1000="CIVILES")*(UPPER(MAESTRO!$L$3:$L$1000)="CONFIRMADO")),ROWS($A$3:A186))),"")</f>
        <v/>
      </c>
      <c r="L186" s="18" t="str">
        <f ca="1">IFERROR(INDEX(MAESTRO!L:L,_xludf.AGGREGATE(15,6,ROW(MAESTRO!$B$3:$B$1000)/((MAESTRO!$B$3:$B$1000="CIVILES")*(UPPER(MAESTRO!$L$3:$L$1000)="CONFIRMADO")),ROWS($A$3:A186))),"")</f>
        <v/>
      </c>
      <c r="M186" s="18" t="str">
        <f ca="1">IFERROR(INDEX(MAESTRO!M:M,_xludf.AGGREGATE(15,6,ROW(MAESTRO!$B$3:$B$1000)/((MAESTRO!$B$3:$B$1000="CIVILES")*(UPPER(MAESTRO!$L$3:$L$1000)="CONFIRMADO")),ROWS($A$3:A186))),"")</f>
        <v/>
      </c>
      <c r="N186" s="18" t="str">
        <f ca="1">IFERROR(INDEX(MAESTRO!N:N,_xludf.AGGREGATE(15,6,ROW(MAESTRO!$B$3:$B$1000)/((MAESTRO!$B$3:$B$1000="CIVILES")*(UPPER(MAESTRO!$L$3:$L$1000)="CONFIRMADO")),ROWS($A$3:A186))),"")</f>
        <v/>
      </c>
      <c r="O186" s="18" t="str">
        <f ca="1">IFERROR(INDEX(MAESTRO!O:O,_xludf.AGGREGATE(15,6,ROW(MAESTRO!$B$3:$B$1000)/((MAESTRO!$B$3:$B$1000="CIVILES")*(UPPER(MAESTRO!$L$3:$L$1000)="CONFIRMADO")),ROWS($A$3:A186))),"")</f>
        <v/>
      </c>
      <c r="P186" s="18" t="str">
        <f ca="1">IFERROR(INDEX(MAESTRO!P:P,_xludf.AGGREGATE(15,6,ROW(MAESTRO!$B$3:$B$1000)/((MAESTRO!$B$3:$B$1000="CIVILES")*(UPPER(MAESTRO!$L$3:$L$1000)="CONFIRMADO")),ROWS($A$3:A186))),"")</f>
        <v/>
      </c>
      <c r="Q186" s="18" t="str">
        <f ca="1">IFERROR(INDEX(MAESTRO!Q:Q,_xludf.AGGREGATE(15,6,ROW(MAESTRO!$B$3:$B$1000)/((MAESTRO!$B$3:$B$1000="CIVILES")*(UPPER(MAESTRO!$L$3:$L$1000)="CONFIRMADO")),ROWS($A$3:A186))),"")</f>
        <v/>
      </c>
      <c r="R186" s="18" t="str">
        <f ca="1">IFERROR(INDEX(MAESTRO!R:R,_xludf.AGGREGATE(15,6,ROW(MAESTRO!$B$3:$B$1000)/((MAESTRO!$B$3:$B$1000="CIVILES")*(UPPER(MAESTRO!$L$3:$L$1000)="CONFIRMADO")),ROWS($A$3:A186))),"")</f>
        <v/>
      </c>
      <c r="S186" s="18" t="str">
        <f ca="1">IFERROR(INDEX(MAESTRO!S:S,_xludf.AGGREGATE(15,6,ROW(MAESTRO!$B$3:$B$1000)/((MAESTRO!$B$3:$B$1000="CIVILES")*(UPPER(MAESTRO!$L$3:$L$1000)="CONFIRMADO")),ROWS($A$3:A186))),"")</f>
        <v/>
      </c>
      <c r="T186" s="18" t="str">
        <f ca="1">IFERROR(INDEX(MAESTRO!T:T,_xludf.AGGREGATE(15,6,ROW(MAESTRO!$B$3:$B$1000)/((MAESTRO!$B$3:$B$1000="CIVILES")*(UPPER(MAESTRO!$L$3:$L$1000)="CONFIRMADO")),ROWS($A$3:A186))),"")</f>
        <v/>
      </c>
      <c r="U186" s="18" t="str">
        <f ca="1">IFERROR(INDEX(MAESTRO!U:U,_xludf.AGGREGATE(15,6,ROW(MAESTRO!$B$3:$B$1000)/((MAESTRO!$B$3:$B$1000="CIVILES")*(UPPER(MAESTRO!$L$3:$L$1000)="CONFIRMADO")),ROWS($A$3:A186))),"")</f>
        <v/>
      </c>
      <c r="V186" s="18" t="str">
        <f ca="1">IFERROR(INDEX(MAESTRO!V:V,_xludf.AGGREGATE(15,6,ROW(MAESTRO!$B$3:$B$1000)/((MAESTRO!$B$3:$B$1000="CIVILES")*(UPPER(MAESTRO!$L$3:$L$1000)="CONFIRMADO")),ROWS($A$3:A186))),"")</f>
        <v/>
      </c>
      <c r="W186" s="18" t="str">
        <f ca="1">IFERROR(INDEX(MAESTRO!W:W,_xludf.AGGREGATE(15,6,ROW(MAESTRO!$B$3:$B$1000)/((MAESTRO!$B$3:$B$1000="CIVILES")*(UPPER(MAESTRO!$L$3:$L$1000)="CONFIRMADO")),ROWS($A$3:A186))),"")</f>
        <v/>
      </c>
      <c r="X186" s="18" t="str">
        <f ca="1">IFERROR(INDEX(MAESTRO!X:X,_xludf.AGGREGATE(15,6,ROW(MAESTRO!$B$3:$B$1000)/((MAESTRO!$B$3:$B$1000="CIVILES")*(UPPER(MAESTRO!$L$3:$L$1000)="CONFIRMADO")),ROWS($A$3:A186))),"")</f>
        <v/>
      </c>
    </row>
    <row r="187" spans="1:24" ht="22.05" customHeight="1">
      <c r="A187" s="10" t="str">
        <f ca="1">IFERROR(INDEX(MAESTRO!A:A,_xludf.AGGREGATE(15,6,ROW(MAESTRO!$B$3:$B$1000)/((MAESTRO!$B$3:$B$1000="CIVILES")*(UPPER(MAESTRO!$L$3:$L$1000)="CONFIRMADO")),ROWS($A$3:A187))),"")</f>
        <v/>
      </c>
      <c r="B187" s="10" t="str">
        <f ca="1">IFERROR(INDEX(MAESTRO!B:B,_xludf.AGGREGATE(15,6,ROW(MAESTRO!$B$3:$B$1000)/((MAESTRO!$B$3:$B$1000="CIVILES")*(UPPER(MAESTRO!$L$3:$L$1000)="CONFIRMADO")),ROWS($A$3:A187))),"")</f>
        <v/>
      </c>
      <c r="C187" s="10" t="str">
        <f ca="1">IFERROR(INDEX(MAESTRO!C:C,_xludf.AGGREGATE(15,6,ROW(MAESTRO!$B$3:$B$1000)/((MAESTRO!$B$3:$B$1000="CIVILES")*(UPPER(MAESTRO!$L$3:$L$1000)="CONFIRMADO")),ROWS($A$3:A187))),"")</f>
        <v/>
      </c>
      <c r="D187" s="10" t="str">
        <f ca="1">IFERROR(INDEX(MAESTRO!D:D,_xludf.AGGREGATE(15,6,ROW(MAESTRO!$B$3:$B$1000)/((MAESTRO!$B$3:$B$1000="CIVILES")*(UPPER(MAESTRO!$L$3:$L$1000)="CONFIRMADO")),ROWS($A$3:A187))),"")</f>
        <v/>
      </c>
      <c r="E187" s="10" t="str">
        <f ca="1">IFERROR(INDEX(MAESTRO!E:E,_xludf.AGGREGATE(15,6,ROW(MAESTRO!$B$3:$B$1000)/((MAESTRO!$B$3:$B$1000="CIVILES")*(UPPER(MAESTRO!$L$3:$L$1000)="CONFIRMADO")),ROWS($A$3:A187))),"")</f>
        <v/>
      </c>
      <c r="F187" s="10" t="str">
        <f ca="1">IFERROR(INDEX(MAESTRO!F:F,_xludf.AGGREGATE(15,6,ROW(MAESTRO!$B$3:$B$1000)/((MAESTRO!$B$3:$B$1000="CIVILES")*(UPPER(MAESTRO!$L$3:$L$1000)="CONFIRMADO")),ROWS($A$3:A187))),"")</f>
        <v/>
      </c>
      <c r="G187" s="10" t="str">
        <f ca="1">IFERROR(INDEX(MAESTRO!G:G,_xludf.AGGREGATE(15,6,ROW(MAESTRO!$B$3:$B$1000)/((MAESTRO!$B$3:$B$1000="CIVILES")*(UPPER(MAESTRO!$L$3:$L$1000)="CONFIRMADO")),ROWS($A$3:A187))),"")</f>
        <v/>
      </c>
      <c r="H187" s="10" t="str">
        <f ca="1">IFERROR(INDEX(MAESTRO!H:H,_xludf.AGGREGATE(15,6,ROW(MAESTRO!$B$3:$B$1000)/((MAESTRO!$B$3:$B$1000="CIVILES")*(UPPER(MAESTRO!$L$3:$L$1000)="CONFIRMADO")),ROWS($A$3:A187))),"")</f>
        <v/>
      </c>
      <c r="I187" s="10" t="str">
        <f ca="1">IFERROR(INDEX(MAESTRO!I:I,_xludf.AGGREGATE(15,6,ROW(MAESTRO!$B$3:$B$1000)/((MAESTRO!$B$3:$B$1000="CIVILES")*(UPPER(MAESTRO!$L$3:$L$1000)="CONFIRMADO")),ROWS($A$3:A187))),"")</f>
        <v/>
      </c>
      <c r="J187" s="10" t="str">
        <f ca="1">IFERROR(INDEX(MAESTRO!J:J,_xludf.AGGREGATE(15,6,ROW(MAESTRO!$B$3:$B$1000)/((MAESTRO!$B$3:$B$1000="CIVILES")*(UPPER(MAESTRO!$L$3:$L$1000)="CONFIRMADO")),ROWS($A$3:A187))),"")</f>
        <v/>
      </c>
      <c r="K187" s="10" t="str">
        <f ca="1">IFERROR(INDEX(MAESTRO!K:K,_xludf.AGGREGATE(15,6,ROW(MAESTRO!$B$3:$B$1000)/((MAESTRO!$B$3:$B$1000="CIVILES")*(UPPER(MAESTRO!$L$3:$L$1000)="CONFIRMADO")),ROWS($A$3:A187))),"")</f>
        <v/>
      </c>
      <c r="L187" s="10" t="str">
        <f ca="1">IFERROR(INDEX(MAESTRO!L:L,_xludf.AGGREGATE(15,6,ROW(MAESTRO!$B$3:$B$1000)/((MAESTRO!$B$3:$B$1000="CIVILES")*(UPPER(MAESTRO!$L$3:$L$1000)="CONFIRMADO")),ROWS($A$3:A187))),"")</f>
        <v/>
      </c>
      <c r="M187" s="10" t="str">
        <f ca="1">IFERROR(INDEX(MAESTRO!M:M,_xludf.AGGREGATE(15,6,ROW(MAESTRO!$B$3:$B$1000)/((MAESTRO!$B$3:$B$1000="CIVILES")*(UPPER(MAESTRO!$L$3:$L$1000)="CONFIRMADO")),ROWS($A$3:A187))),"")</f>
        <v/>
      </c>
      <c r="N187" s="10" t="str">
        <f ca="1">IFERROR(INDEX(MAESTRO!N:N,_xludf.AGGREGATE(15,6,ROW(MAESTRO!$B$3:$B$1000)/((MAESTRO!$B$3:$B$1000="CIVILES")*(UPPER(MAESTRO!$L$3:$L$1000)="CONFIRMADO")),ROWS($A$3:A187))),"")</f>
        <v/>
      </c>
      <c r="O187" s="10" t="str">
        <f ca="1">IFERROR(INDEX(MAESTRO!O:O,_xludf.AGGREGATE(15,6,ROW(MAESTRO!$B$3:$B$1000)/((MAESTRO!$B$3:$B$1000="CIVILES")*(UPPER(MAESTRO!$L$3:$L$1000)="CONFIRMADO")),ROWS($A$3:A187))),"")</f>
        <v/>
      </c>
      <c r="P187" s="10" t="str">
        <f ca="1">IFERROR(INDEX(MAESTRO!P:P,_xludf.AGGREGATE(15,6,ROW(MAESTRO!$B$3:$B$1000)/((MAESTRO!$B$3:$B$1000="CIVILES")*(UPPER(MAESTRO!$L$3:$L$1000)="CONFIRMADO")),ROWS($A$3:A187))),"")</f>
        <v/>
      </c>
      <c r="Q187" s="10" t="str">
        <f ca="1">IFERROR(INDEX(MAESTRO!Q:Q,_xludf.AGGREGATE(15,6,ROW(MAESTRO!$B$3:$B$1000)/((MAESTRO!$B$3:$B$1000="CIVILES")*(UPPER(MAESTRO!$L$3:$L$1000)="CONFIRMADO")),ROWS($A$3:A187))),"")</f>
        <v/>
      </c>
      <c r="R187" s="10" t="str">
        <f ca="1">IFERROR(INDEX(MAESTRO!R:R,_xludf.AGGREGATE(15,6,ROW(MAESTRO!$B$3:$B$1000)/((MAESTRO!$B$3:$B$1000="CIVILES")*(UPPER(MAESTRO!$L$3:$L$1000)="CONFIRMADO")),ROWS($A$3:A187))),"")</f>
        <v/>
      </c>
      <c r="S187" s="10" t="str">
        <f ca="1">IFERROR(INDEX(MAESTRO!S:S,_xludf.AGGREGATE(15,6,ROW(MAESTRO!$B$3:$B$1000)/((MAESTRO!$B$3:$B$1000="CIVILES")*(UPPER(MAESTRO!$L$3:$L$1000)="CONFIRMADO")),ROWS($A$3:A187))),"")</f>
        <v/>
      </c>
      <c r="T187" s="10" t="str">
        <f ca="1">IFERROR(INDEX(MAESTRO!T:T,_xludf.AGGREGATE(15,6,ROW(MAESTRO!$B$3:$B$1000)/((MAESTRO!$B$3:$B$1000="CIVILES")*(UPPER(MAESTRO!$L$3:$L$1000)="CONFIRMADO")),ROWS($A$3:A187))),"")</f>
        <v/>
      </c>
      <c r="U187" s="10" t="str">
        <f ca="1">IFERROR(INDEX(MAESTRO!U:U,_xludf.AGGREGATE(15,6,ROW(MAESTRO!$B$3:$B$1000)/((MAESTRO!$B$3:$B$1000="CIVILES")*(UPPER(MAESTRO!$L$3:$L$1000)="CONFIRMADO")),ROWS($A$3:A187))),"")</f>
        <v/>
      </c>
      <c r="V187" s="10" t="str">
        <f ca="1">IFERROR(INDEX(MAESTRO!V:V,_xludf.AGGREGATE(15,6,ROW(MAESTRO!$B$3:$B$1000)/((MAESTRO!$B$3:$B$1000="CIVILES")*(UPPER(MAESTRO!$L$3:$L$1000)="CONFIRMADO")),ROWS($A$3:A187))),"")</f>
        <v/>
      </c>
      <c r="W187" s="10" t="str">
        <f ca="1">IFERROR(INDEX(MAESTRO!W:W,_xludf.AGGREGATE(15,6,ROW(MAESTRO!$B$3:$B$1000)/((MAESTRO!$B$3:$B$1000="CIVILES")*(UPPER(MAESTRO!$L$3:$L$1000)="CONFIRMADO")),ROWS($A$3:A187))),"")</f>
        <v/>
      </c>
      <c r="X187" s="10" t="str">
        <f ca="1">IFERROR(INDEX(MAESTRO!X:X,_xludf.AGGREGATE(15,6,ROW(MAESTRO!$B$3:$B$1000)/((MAESTRO!$B$3:$B$1000="CIVILES")*(UPPER(MAESTRO!$L$3:$L$1000)="CONFIRMADO")),ROWS($A$3:A187))),"")</f>
        <v/>
      </c>
    </row>
    <row r="188" spans="1:24" ht="22.05" customHeight="1">
      <c r="A188" s="18" t="str">
        <f ca="1">IFERROR(INDEX(MAESTRO!A:A,_xludf.AGGREGATE(15,6,ROW(MAESTRO!$B$3:$B$1000)/((MAESTRO!$B$3:$B$1000="CIVILES")*(UPPER(MAESTRO!$L$3:$L$1000)="CONFIRMADO")),ROWS($A$3:A188))),"")</f>
        <v/>
      </c>
      <c r="B188" s="18" t="str">
        <f ca="1">IFERROR(INDEX(MAESTRO!B:B,_xludf.AGGREGATE(15,6,ROW(MAESTRO!$B$3:$B$1000)/((MAESTRO!$B$3:$B$1000="CIVILES")*(UPPER(MAESTRO!$L$3:$L$1000)="CONFIRMADO")),ROWS($A$3:A188))),"")</f>
        <v/>
      </c>
      <c r="C188" s="18" t="str">
        <f ca="1">IFERROR(INDEX(MAESTRO!C:C,_xludf.AGGREGATE(15,6,ROW(MAESTRO!$B$3:$B$1000)/((MAESTRO!$B$3:$B$1000="CIVILES")*(UPPER(MAESTRO!$L$3:$L$1000)="CONFIRMADO")),ROWS($A$3:A188))),"")</f>
        <v/>
      </c>
      <c r="D188" s="18" t="str">
        <f ca="1">IFERROR(INDEX(MAESTRO!D:D,_xludf.AGGREGATE(15,6,ROW(MAESTRO!$B$3:$B$1000)/((MAESTRO!$B$3:$B$1000="CIVILES")*(UPPER(MAESTRO!$L$3:$L$1000)="CONFIRMADO")),ROWS($A$3:A188))),"")</f>
        <v/>
      </c>
      <c r="E188" s="18" t="str">
        <f ca="1">IFERROR(INDEX(MAESTRO!E:E,_xludf.AGGREGATE(15,6,ROW(MAESTRO!$B$3:$B$1000)/((MAESTRO!$B$3:$B$1000="CIVILES")*(UPPER(MAESTRO!$L$3:$L$1000)="CONFIRMADO")),ROWS($A$3:A188))),"")</f>
        <v/>
      </c>
      <c r="F188" s="18" t="str">
        <f ca="1">IFERROR(INDEX(MAESTRO!F:F,_xludf.AGGREGATE(15,6,ROW(MAESTRO!$B$3:$B$1000)/((MAESTRO!$B$3:$B$1000="CIVILES")*(UPPER(MAESTRO!$L$3:$L$1000)="CONFIRMADO")),ROWS($A$3:A188))),"")</f>
        <v/>
      </c>
      <c r="G188" s="18" t="str">
        <f ca="1">IFERROR(INDEX(MAESTRO!G:G,_xludf.AGGREGATE(15,6,ROW(MAESTRO!$B$3:$B$1000)/((MAESTRO!$B$3:$B$1000="CIVILES")*(UPPER(MAESTRO!$L$3:$L$1000)="CONFIRMADO")),ROWS($A$3:A188))),"")</f>
        <v/>
      </c>
      <c r="H188" s="18" t="str">
        <f ca="1">IFERROR(INDEX(MAESTRO!H:H,_xludf.AGGREGATE(15,6,ROW(MAESTRO!$B$3:$B$1000)/((MAESTRO!$B$3:$B$1000="CIVILES")*(UPPER(MAESTRO!$L$3:$L$1000)="CONFIRMADO")),ROWS($A$3:A188))),"")</f>
        <v/>
      </c>
      <c r="I188" s="18" t="str">
        <f ca="1">IFERROR(INDEX(MAESTRO!I:I,_xludf.AGGREGATE(15,6,ROW(MAESTRO!$B$3:$B$1000)/((MAESTRO!$B$3:$B$1000="CIVILES")*(UPPER(MAESTRO!$L$3:$L$1000)="CONFIRMADO")),ROWS($A$3:A188))),"")</f>
        <v/>
      </c>
      <c r="J188" s="18" t="str">
        <f ca="1">IFERROR(INDEX(MAESTRO!J:J,_xludf.AGGREGATE(15,6,ROW(MAESTRO!$B$3:$B$1000)/((MAESTRO!$B$3:$B$1000="CIVILES")*(UPPER(MAESTRO!$L$3:$L$1000)="CONFIRMADO")),ROWS($A$3:A188))),"")</f>
        <v/>
      </c>
      <c r="K188" s="18" t="str">
        <f ca="1">IFERROR(INDEX(MAESTRO!K:K,_xludf.AGGREGATE(15,6,ROW(MAESTRO!$B$3:$B$1000)/((MAESTRO!$B$3:$B$1000="CIVILES")*(UPPER(MAESTRO!$L$3:$L$1000)="CONFIRMADO")),ROWS($A$3:A188))),"")</f>
        <v/>
      </c>
      <c r="L188" s="18" t="str">
        <f ca="1">IFERROR(INDEX(MAESTRO!L:L,_xludf.AGGREGATE(15,6,ROW(MAESTRO!$B$3:$B$1000)/((MAESTRO!$B$3:$B$1000="CIVILES")*(UPPER(MAESTRO!$L$3:$L$1000)="CONFIRMADO")),ROWS($A$3:A188))),"")</f>
        <v/>
      </c>
      <c r="M188" s="18" t="str">
        <f ca="1">IFERROR(INDEX(MAESTRO!M:M,_xludf.AGGREGATE(15,6,ROW(MAESTRO!$B$3:$B$1000)/((MAESTRO!$B$3:$B$1000="CIVILES")*(UPPER(MAESTRO!$L$3:$L$1000)="CONFIRMADO")),ROWS($A$3:A188))),"")</f>
        <v/>
      </c>
      <c r="N188" s="18" t="str">
        <f ca="1">IFERROR(INDEX(MAESTRO!N:N,_xludf.AGGREGATE(15,6,ROW(MAESTRO!$B$3:$B$1000)/((MAESTRO!$B$3:$B$1000="CIVILES")*(UPPER(MAESTRO!$L$3:$L$1000)="CONFIRMADO")),ROWS($A$3:A188))),"")</f>
        <v/>
      </c>
      <c r="O188" s="18" t="str">
        <f ca="1">IFERROR(INDEX(MAESTRO!O:O,_xludf.AGGREGATE(15,6,ROW(MAESTRO!$B$3:$B$1000)/((MAESTRO!$B$3:$B$1000="CIVILES")*(UPPER(MAESTRO!$L$3:$L$1000)="CONFIRMADO")),ROWS($A$3:A188))),"")</f>
        <v/>
      </c>
      <c r="P188" s="18" t="str">
        <f ca="1">IFERROR(INDEX(MAESTRO!P:P,_xludf.AGGREGATE(15,6,ROW(MAESTRO!$B$3:$B$1000)/((MAESTRO!$B$3:$B$1000="CIVILES")*(UPPER(MAESTRO!$L$3:$L$1000)="CONFIRMADO")),ROWS($A$3:A188))),"")</f>
        <v/>
      </c>
      <c r="Q188" s="18" t="str">
        <f ca="1">IFERROR(INDEX(MAESTRO!Q:Q,_xludf.AGGREGATE(15,6,ROW(MAESTRO!$B$3:$B$1000)/((MAESTRO!$B$3:$B$1000="CIVILES")*(UPPER(MAESTRO!$L$3:$L$1000)="CONFIRMADO")),ROWS($A$3:A188))),"")</f>
        <v/>
      </c>
      <c r="R188" s="18" t="str">
        <f ca="1">IFERROR(INDEX(MAESTRO!R:R,_xludf.AGGREGATE(15,6,ROW(MAESTRO!$B$3:$B$1000)/((MAESTRO!$B$3:$B$1000="CIVILES")*(UPPER(MAESTRO!$L$3:$L$1000)="CONFIRMADO")),ROWS($A$3:A188))),"")</f>
        <v/>
      </c>
      <c r="S188" s="18" t="str">
        <f ca="1">IFERROR(INDEX(MAESTRO!S:S,_xludf.AGGREGATE(15,6,ROW(MAESTRO!$B$3:$B$1000)/((MAESTRO!$B$3:$B$1000="CIVILES")*(UPPER(MAESTRO!$L$3:$L$1000)="CONFIRMADO")),ROWS($A$3:A188))),"")</f>
        <v/>
      </c>
      <c r="T188" s="18" t="str">
        <f ca="1">IFERROR(INDEX(MAESTRO!T:T,_xludf.AGGREGATE(15,6,ROW(MAESTRO!$B$3:$B$1000)/((MAESTRO!$B$3:$B$1000="CIVILES")*(UPPER(MAESTRO!$L$3:$L$1000)="CONFIRMADO")),ROWS($A$3:A188))),"")</f>
        <v/>
      </c>
      <c r="U188" s="18" t="str">
        <f ca="1">IFERROR(INDEX(MAESTRO!U:U,_xludf.AGGREGATE(15,6,ROW(MAESTRO!$B$3:$B$1000)/((MAESTRO!$B$3:$B$1000="CIVILES")*(UPPER(MAESTRO!$L$3:$L$1000)="CONFIRMADO")),ROWS($A$3:A188))),"")</f>
        <v/>
      </c>
      <c r="V188" s="18" t="str">
        <f ca="1">IFERROR(INDEX(MAESTRO!V:V,_xludf.AGGREGATE(15,6,ROW(MAESTRO!$B$3:$B$1000)/((MAESTRO!$B$3:$B$1000="CIVILES")*(UPPER(MAESTRO!$L$3:$L$1000)="CONFIRMADO")),ROWS($A$3:A188))),"")</f>
        <v/>
      </c>
      <c r="W188" s="18" t="str">
        <f ca="1">IFERROR(INDEX(MAESTRO!W:W,_xludf.AGGREGATE(15,6,ROW(MAESTRO!$B$3:$B$1000)/((MAESTRO!$B$3:$B$1000="CIVILES")*(UPPER(MAESTRO!$L$3:$L$1000)="CONFIRMADO")),ROWS($A$3:A188))),"")</f>
        <v/>
      </c>
      <c r="X188" s="18" t="str">
        <f ca="1">IFERROR(INDEX(MAESTRO!X:X,_xludf.AGGREGATE(15,6,ROW(MAESTRO!$B$3:$B$1000)/((MAESTRO!$B$3:$B$1000="CIVILES")*(UPPER(MAESTRO!$L$3:$L$1000)="CONFIRMADO")),ROWS($A$3:A188))),"")</f>
        <v/>
      </c>
    </row>
    <row r="189" spans="1:24" ht="22.05" customHeight="1">
      <c r="A189" s="10" t="str">
        <f ca="1">IFERROR(INDEX(MAESTRO!A:A,_xludf.AGGREGATE(15,6,ROW(MAESTRO!$B$3:$B$1000)/((MAESTRO!$B$3:$B$1000="CIVILES")*(UPPER(MAESTRO!$L$3:$L$1000)="CONFIRMADO")),ROWS($A$3:A189))),"")</f>
        <v/>
      </c>
      <c r="B189" s="10" t="str">
        <f ca="1">IFERROR(INDEX(MAESTRO!B:B,_xludf.AGGREGATE(15,6,ROW(MAESTRO!$B$3:$B$1000)/((MAESTRO!$B$3:$B$1000="CIVILES")*(UPPER(MAESTRO!$L$3:$L$1000)="CONFIRMADO")),ROWS($A$3:A189))),"")</f>
        <v/>
      </c>
      <c r="C189" s="10" t="str">
        <f ca="1">IFERROR(INDEX(MAESTRO!C:C,_xludf.AGGREGATE(15,6,ROW(MAESTRO!$B$3:$B$1000)/((MAESTRO!$B$3:$B$1000="CIVILES")*(UPPER(MAESTRO!$L$3:$L$1000)="CONFIRMADO")),ROWS($A$3:A189))),"")</f>
        <v/>
      </c>
      <c r="D189" s="10" t="str">
        <f ca="1">IFERROR(INDEX(MAESTRO!D:D,_xludf.AGGREGATE(15,6,ROW(MAESTRO!$B$3:$B$1000)/((MAESTRO!$B$3:$B$1000="CIVILES")*(UPPER(MAESTRO!$L$3:$L$1000)="CONFIRMADO")),ROWS($A$3:A189))),"")</f>
        <v/>
      </c>
      <c r="E189" s="10" t="str">
        <f ca="1">IFERROR(INDEX(MAESTRO!E:E,_xludf.AGGREGATE(15,6,ROW(MAESTRO!$B$3:$B$1000)/((MAESTRO!$B$3:$B$1000="CIVILES")*(UPPER(MAESTRO!$L$3:$L$1000)="CONFIRMADO")),ROWS($A$3:A189))),"")</f>
        <v/>
      </c>
      <c r="F189" s="10" t="str">
        <f ca="1">IFERROR(INDEX(MAESTRO!F:F,_xludf.AGGREGATE(15,6,ROW(MAESTRO!$B$3:$B$1000)/((MAESTRO!$B$3:$B$1000="CIVILES")*(UPPER(MAESTRO!$L$3:$L$1000)="CONFIRMADO")),ROWS($A$3:A189))),"")</f>
        <v/>
      </c>
      <c r="G189" s="10" t="str">
        <f ca="1">IFERROR(INDEX(MAESTRO!G:G,_xludf.AGGREGATE(15,6,ROW(MAESTRO!$B$3:$B$1000)/((MAESTRO!$B$3:$B$1000="CIVILES")*(UPPER(MAESTRO!$L$3:$L$1000)="CONFIRMADO")),ROWS($A$3:A189))),"")</f>
        <v/>
      </c>
      <c r="H189" s="10" t="str">
        <f ca="1">IFERROR(INDEX(MAESTRO!H:H,_xludf.AGGREGATE(15,6,ROW(MAESTRO!$B$3:$B$1000)/((MAESTRO!$B$3:$B$1000="CIVILES")*(UPPER(MAESTRO!$L$3:$L$1000)="CONFIRMADO")),ROWS($A$3:A189))),"")</f>
        <v/>
      </c>
      <c r="I189" s="10" t="str">
        <f ca="1">IFERROR(INDEX(MAESTRO!I:I,_xludf.AGGREGATE(15,6,ROW(MAESTRO!$B$3:$B$1000)/((MAESTRO!$B$3:$B$1000="CIVILES")*(UPPER(MAESTRO!$L$3:$L$1000)="CONFIRMADO")),ROWS($A$3:A189))),"")</f>
        <v/>
      </c>
      <c r="J189" s="10" t="str">
        <f ca="1">IFERROR(INDEX(MAESTRO!J:J,_xludf.AGGREGATE(15,6,ROW(MAESTRO!$B$3:$B$1000)/((MAESTRO!$B$3:$B$1000="CIVILES")*(UPPER(MAESTRO!$L$3:$L$1000)="CONFIRMADO")),ROWS($A$3:A189))),"")</f>
        <v/>
      </c>
      <c r="K189" s="10" t="str">
        <f ca="1">IFERROR(INDEX(MAESTRO!K:K,_xludf.AGGREGATE(15,6,ROW(MAESTRO!$B$3:$B$1000)/((MAESTRO!$B$3:$B$1000="CIVILES")*(UPPER(MAESTRO!$L$3:$L$1000)="CONFIRMADO")),ROWS($A$3:A189))),"")</f>
        <v/>
      </c>
      <c r="L189" s="10" t="str">
        <f ca="1">IFERROR(INDEX(MAESTRO!L:L,_xludf.AGGREGATE(15,6,ROW(MAESTRO!$B$3:$B$1000)/((MAESTRO!$B$3:$B$1000="CIVILES")*(UPPER(MAESTRO!$L$3:$L$1000)="CONFIRMADO")),ROWS($A$3:A189))),"")</f>
        <v/>
      </c>
      <c r="M189" s="10" t="str">
        <f ca="1">IFERROR(INDEX(MAESTRO!M:M,_xludf.AGGREGATE(15,6,ROW(MAESTRO!$B$3:$B$1000)/((MAESTRO!$B$3:$B$1000="CIVILES")*(UPPER(MAESTRO!$L$3:$L$1000)="CONFIRMADO")),ROWS($A$3:A189))),"")</f>
        <v/>
      </c>
      <c r="N189" s="10" t="str">
        <f ca="1">IFERROR(INDEX(MAESTRO!N:N,_xludf.AGGREGATE(15,6,ROW(MAESTRO!$B$3:$B$1000)/((MAESTRO!$B$3:$B$1000="CIVILES")*(UPPER(MAESTRO!$L$3:$L$1000)="CONFIRMADO")),ROWS($A$3:A189))),"")</f>
        <v/>
      </c>
      <c r="O189" s="10" t="str">
        <f ca="1">IFERROR(INDEX(MAESTRO!O:O,_xludf.AGGREGATE(15,6,ROW(MAESTRO!$B$3:$B$1000)/((MAESTRO!$B$3:$B$1000="CIVILES")*(UPPER(MAESTRO!$L$3:$L$1000)="CONFIRMADO")),ROWS($A$3:A189))),"")</f>
        <v/>
      </c>
      <c r="P189" s="10" t="str">
        <f ca="1">IFERROR(INDEX(MAESTRO!P:P,_xludf.AGGREGATE(15,6,ROW(MAESTRO!$B$3:$B$1000)/((MAESTRO!$B$3:$B$1000="CIVILES")*(UPPER(MAESTRO!$L$3:$L$1000)="CONFIRMADO")),ROWS($A$3:A189))),"")</f>
        <v/>
      </c>
      <c r="Q189" s="10" t="str">
        <f ca="1">IFERROR(INDEX(MAESTRO!Q:Q,_xludf.AGGREGATE(15,6,ROW(MAESTRO!$B$3:$B$1000)/((MAESTRO!$B$3:$B$1000="CIVILES")*(UPPER(MAESTRO!$L$3:$L$1000)="CONFIRMADO")),ROWS($A$3:A189))),"")</f>
        <v/>
      </c>
      <c r="R189" s="10" t="str">
        <f ca="1">IFERROR(INDEX(MAESTRO!R:R,_xludf.AGGREGATE(15,6,ROW(MAESTRO!$B$3:$B$1000)/((MAESTRO!$B$3:$B$1000="CIVILES")*(UPPER(MAESTRO!$L$3:$L$1000)="CONFIRMADO")),ROWS($A$3:A189))),"")</f>
        <v/>
      </c>
      <c r="S189" s="10" t="str">
        <f ca="1">IFERROR(INDEX(MAESTRO!S:S,_xludf.AGGREGATE(15,6,ROW(MAESTRO!$B$3:$B$1000)/((MAESTRO!$B$3:$B$1000="CIVILES")*(UPPER(MAESTRO!$L$3:$L$1000)="CONFIRMADO")),ROWS($A$3:A189))),"")</f>
        <v/>
      </c>
      <c r="T189" s="10" t="str">
        <f ca="1">IFERROR(INDEX(MAESTRO!T:T,_xludf.AGGREGATE(15,6,ROW(MAESTRO!$B$3:$B$1000)/((MAESTRO!$B$3:$B$1000="CIVILES")*(UPPER(MAESTRO!$L$3:$L$1000)="CONFIRMADO")),ROWS($A$3:A189))),"")</f>
        <v/>
      </c>
      <c r="U189" s="10" t="str">
        <f ca="1">IFERROR(INDEX(MAESTRO!U:U,_xludf.AGGREGATE(15,6,ROW(MAESTRO!$B$3:$B$1000)/((MAESTRO!$B$3:$B$1000="CIVILES")*(UPPER(MAESTRO!$L$3:$L$1000)="CONFIRMADO")),ROWS($A$3:A189))),"")</f>
        <v/>
      </c>
      <c r="V189" s="10" t="str">
        <f ca="1">IFERROR(INDEX(MAESTRO!V:V,_xludf.AGGREGATE(15,6,ROW(MAESTRO!$B$3:$B$1000)/((MAESTRO!$B$3:$B$1000="CIVILES")*(UPPER(MAESTRO!$L$3:$L$1000)="CONFIRMADO")),ROWS($A$3:A189))),"")</f>
        <v/>
      </c>
      <c r="W189" s="10" t="str">
        <f ca="1">IFERROR(INDEX(MAESTRO!W:W,_xludf.AGGREGATE(15,6,ROW(MAESTRO!$B$3:$B$1000)/((MAESTRO!$B$3:$B$1000="CIVILES")*(UPPER(MAESTRO!$L$3:$L$1000)="CONFIRMADO")),ROWS($A$3:A189))),"")</f>
        <v/>
      </c>
      <c r="X189" s="10" t="str">
        <f ca="1">IFERROR(INDEX(MAESTRO!X:X,_xludf.AGGREGATE(15,6,ROW(MAESTRO!$B$3:$B$1000)/((MAESTRO!$B$3:$B$1000="CIVILES")*(UPPER(MAESTRO!$L$3:$L$1000)="CONFIRMADO")),ROWS($A$3:A189))),"")</f>
        <v/>
      </c>
    </row>
    <row r="190" spans="1:24" ht="22.05" customHeight="1">
      <c r="A190" s="18" t="str">
        <f ca="1">IFERROR(INDEX(MAESTRO!A:A,_xludf.AGGREGATE(15,6,ROW(MAESTRO!$B$3:$B$1000)/((MAESTRO!$B$3:$B$1000="CIVILES")*(UPPER(MAESTRO!$L$3:$L$1000)="CONFIRMADO")),ROWS($A$3:A190))),"")</f>
        <v/>
      </c>
      <c r="B190" s="18" t="str">
        <f ca="1">IFERROR(INDEX(MAESTRO!B:B,_xludf.AGGREGATE(15,6,ROW(MAESTRO!$B$3:$B$1000)/((MAESTRO!$B$3:$B$1000="CIVILES")*(UPPER(MAESTRO!$L$3:$L$1000)="CONFIRMADO")),ROWS($A$3:A190))),"")</f>
        <v/>
      </c>
      <c r="C190" s="18" t="str">
        <f ca="1">IFERROR(INDEX(MAESTRO!C:C,_xludf.AGGREGATE(15,6,ROW(MAESTRO!$B$3:$B$1000)/((MAESTRO!$B$3:$B$1000="CIVILES")*(UPPER(MAESTRO!$L$3:$L$1000)="CONFIRMADO")),ROWS($A$3:A190))),"")</f>
        <v/>
      </c>
      <c r="D190" s="18" t="str">
        <f ca="1">IFERROR(INDEX(MAESTRO!D:D,_xludf.AGGREGATE(15,6,ROW(MAESTRO!$B$3:$B$1000)/((MAESTRO!$B$3:$B$1000="CIVILES")*(UPPER(MAESTRO!$L$3:$L$1000)="CONFIRMADO")),ROWS($A$3:A190))),"")</f>
        <v/>
      </c>
      <c r="E190" s="18" t="str">
        <f ca="1">IFERROR(INDEX(MAESTRO!E:E,_xludf.AGGREGATE(15,6,ROW(MAESTRO!$B$3:$B$1000)/((MAESTRO!$B$3:$B$1000="CIVILES")*(UPPER(MAESTRO!$L$3:$L$1000)="CONFIRMADO")),ROWS($A$3:A190))),"")</f>
        <v/>
      </c>
      <c r="F190" s="18" t="str">
        <f ca="1">IFERROR(INDEX(MAESTRO!F:F,_xludf.AGGREGATE(15,6,ROW(MAESTRO!$B$3:$B$1000)/((MAESTRO!$B$3:$B$1000="CIVILES")*(UPPER(MAESTRO!$L$3:$L$1000)="CONFIRMADO")),ROWS($A$3:A190))),"")</f>
        <v/>
      </c>
      <c r="G190" s="18" t="str">
        <f ca="1">IFERROR(INDEX(MAESTRO!G:G,_xludf.AGGREGATE(15,6,ROW(MAESTRO!$B$3:$B$1000)/((MAESTRO!$B$3:$B$1000="CIVILES")*(UPPER(MAESTRO!$L$3:$L$1000)="CONFIRMADO")),ROWS($A$3:A190))),"")</f>
        <v/>
      </c>
      <c r="H190" s="18" t="str">
        <f ca="1">IFERROR(INDEX(MAESTRO!H:H,_xludf.AGGREGATE(15,6,ROW(MAESTRO!$B$3:$B$1000)/((MAESTRO!$B$3:$B$1000="CIVILES")*(UPPER(MAESTRO!$L$3:$L$1000)="CONFIRMADO")),ROWS($A$3:A190))),"")</f>
        <v/>
      </c>
      <c r="I190" s="18" t="str">
        <f ca="1">IFERROR(INDEX(MAESTRO!I:I,_xludf.AGGREGATE(15,6,ROW(MAESTRO!$B$3:$B$1000)/((MAESTRO!$B$3:$B$1000="CIVILES")*(UPPER(MAESTRO!$L$3:$L$1000)="CONFIRMADO")),ROWS($A$3:A190))),"")</f>
        <v/>
      </c>
      <c r="J190" s="18" t="str">
        <f ca="1">IFERROR(INDEX(MAESTRO!J:J,_xludf.AGGREGATE(15,6,ROW(MAESTRO!$B$3:$B$1000)/((MAESTRO!$B$3:$B$1000="CIVILES")*(UPPER(MAESTRO!$L$3:$L$1000)="CONFIRMADO")),ROWS($A$3:A190))),"")</f>
        <v/>
      </c>
      <c r="K190" s="18" t="str">
        <f ca="1">IFERROR(INDEX(MAESTRO!K:K,_xludf.AGGREGATE(15,6,ROW(MAESTRO!$B$3:$B$1000)/((MAESTRO!$B$3:$B$1000="CIVILES")*(UPPER(MAESTRO!$L$3:$L$1000)="CONFIRMADO")),ROWS($A$3:A190))),"")</f>
        <v/>
      </c>
      <c r="L190" s="18" t="str">
        <f ca="1">IFERROR(INDEX(MAESTRO!L:L,_xludf.AGGREGATE(15,6,ROW(MAESTRO!$B$3:$B$1000)/((MAESTRO!$B$3:$B$1000="CIVILES")*(UPPER(MAESTRO!$L$3:$L$1000)="CONFIRMADO")),ROWS($A$3:A190))),"")</f>
        <v/>
      </c>
      <c r="M190" s="18" t="str">
        <f ca="1">IFERROR(INDEX(MAESTRO!M:M,_xludf.AGGREGATE(15,6,ROW(MAESTRO!$B$3:$B$1000)/((MAESTRO!$B$3:$B$1000="CIVILES")*(UPPER(MAESTRO!$L$3:$L$1000)="CONFIRMADO")),ROWS($A$3:A190))),"")</f>
        <v/>
      </c>
      <c r="N190" s="18" t="str">
        <f ca="1">IFERROR(INDEX(MAESTRO!N:N,_xludf.AGGREGATE(15,6,ROW(MAESTRO!$B$3:$B$1000)/((MAESTRO!$B$3:$B$1000="CIVILES")*(UPPER(MAESTRO!$L$3:$L$1000)="CONFIRMADO")),ROWS($A$3:A190))),"")</f>
        <v/>
      </c>
      <c r="O190" s="18" t="str">
        <f ca="1">IFERROR(INDEX(MAESTRO!O:O,_xludf.AGGREGATE(15,6,ROW(MAESTRO!$B$3:$B$1000)/((MAESTRO!$B$3:$B$1000="CIVILES")*(UPPER(MAESTRO!$L$3:$L$1000)="CONFIRMADO")),ROWS($A$3:A190))),"")</f>
        <v/>
      </c>
      <c r="P190" s="18" t="str">
        <f ca="1">IFERROR(INDEX(MAESTRO!P:P,_xludf.AGGREGATE(15,6,ROW(MAESTRO!$B$3:$B$1000)/((MAESTRO!$B$3:$B$1000="CIVILES")*(UPPER(MAESTRO!$L$3:$L$1000)="CONFIRMADO")),ROWS($A$3:A190))),"")</f>
        <v/>
      </c>
      <c r="Q190" s="18" t="str">
        <f ca="1">IFERROR(INDEX(MAESTRO!Q:Q,_xludf.AGGREGATE(15,6,ROW(MAESTRO!$B$3:$B$1000)/((MAESTRO!$B$3:$B$1000="CIVILES")*(UPPER(MAESTRO!$L$3:$L$1000)="CONFIRMADO")),ROWS($A$3:A190))),"")</f>
        <v/>
      </c>
      <c r="R190" s="18" t="str">
        <f ca="1">IFERROR(INDEX(MAESTRO!R:R,_xludf.AGGREGATE(15,6,ROW(MAESTRO!$B$3:$B$1000)/((MAESTRO!$B$3:$B$1000="CIVILES")*(UPPER(MAESTRO!$L$3:$L$1000)="CONFIRMADO")),ROWS($A$3:A190))),"")</f>
        <v/>
      </c>
      <c r="S190" s="18" t="str">
        <f ca="1">IFERROR(INDEX(MAESTRO!S:S,_xludf.AGGREGATE(15,6,ROW(MAESTRO!$B$3:$B$1000)/((MAESTRO!$B$3:$B$1000="CIVILES")*(UPPER(MAESTRO!$L$3:$L$1000)="CONFIRMADO")),ROWS($A$3:A190))),"")</f>
        <v/>
      </c>
      <c r="T190" s="18" t="str">
        <f ca="1">IFERROR(INDEX(MAESTRO!T:T,_xludf.AGGREGATE(15,6,ROW(MAESTRO!$B$3:$B$1000)/((MAESTRO!$B$3:$B$1000="CIVILES")*(UPPER(MAESTRO!$L$3:$L$1000)="CONFIRMADO")),ROWS($A$3:A190))),"")</f>
        <v/>
      </c>
      <c r="U190" s="18" t="str">
        <f ca="1">IFERROR(INDEX(MAESTRO!U:U,_xludf.AGGREGATE(15,6,ROW(MAESTRO!$B$3:$B$1000)/((MAESTRO!$B$3:$B$1000="CIVILES")*(UPPER(MAESTRO!$L$3:$L$1000)="CONFIRMADO")),ROWS($A$3:A190))),"")</f>
        <v/>
      </c>
      <c r="V190" s="18" t="str">
        <f ca="1">IFERROR(INDEX(MAESTRO!V:V,_xludf.AGGREGATE(15,6,ROW(MAESTRO!$B$3:$B$1000)/((MAESTRO!$B$3:$B$1000="CIVILES")*(UPPER(MAESTRO!$L$3:$L$1000)="CONFIRMADO")),ROWS($A$3:A190))),"")</f>
        <v/>
      </c>
      <c r="W190" s="18" t="str">
        <f ca="1">IFERROR(INDEX(MAESTRO!W:W,_xludf.AGGREGATE(15,6,ROW(MAESTRO!$B$3:$B$1000)/((MAESTRO!$B$3:$B$1000="CIVILES")*(UPPER(MAESTRO!$L$3:$L$1000)="CONFIRMADO")),ROWS($A$3:A190))),"")</f>
        <v/>
      </c>
      <c r="X190" s="18" t="str">
        <f ca="1">IFERROR(INDEX(MAESTRO!X:X,_xludf.AGGREGATE(15,6,ROW(MAESTRO!$B$3:$B$1000)/((MAESTRO!$B$3:$B$1000="CIVILES")*(UPPER(MAESTRO!$L$3:$L$1000)="CONFIRMADO")),ROWS($A$3:A190))),"")</f>
        <v/>
      </c>
    </row>
    <row r="191" spans="1:24" ht="22.05" customHeight="1">
      <c r="A191" s="10" t="str">
        <f ca="1">IFERROR(INDEX(MAESTRO!A:A,_xludf.AGGREGATE(15,6,ROW(MAESTRO!$B$3:$B$1000)/((MAESTRO!$B$3:$B$1000="CIVILES")*(UPPER(MAESTRO!$L$3:$L$1000)="CONFIRMADO")),ROWS($A$3:A191))),"")</f>
        <v/>
      </c>
      <c r="B191" s="10" t="str">
        <f ca="1">IFERROR(INDEX(MAESTRO!B:B,_xludf.AGGREGATE(15,6,ROW(MAESTRO!$B$3:$B$1000)/((MAESTRO!$B$3:$B$1000="CIVILES")*(UPPER(MAESTRO!$L$3:$L$1000)="CONFIRMADO")),ROWS($A$3:A191))),"")</f>
        <v/>
      </c>
      <c r="C191" s="10" t="str">
        <f ca="1">IFERROR(INDEX(MAESTRO!C:C,_xludf.AGGREGATE(15,6,ROW(MAESTRO!$B$3:$B$1000)/((MAESTRO!$B$3:$B$1000="CIVILES")*(UPPER(MAESTRO!$L$3:$L$1000)="CONFIRMADO")),ROWS($A$3:A191))),"")</f>
        <v/>
      </c>
      <c r="D191" s="10" t="str">
        <f ca="1">IFERROR(INDEX(MAESTRO!D:D,_xludf.AGGREGATE(15,6,ROW(MAESTRO!$B$3:$B$1000)/((MAESTRO!$B$3:$B$1000="CIVILES")*(UPPER(MAESTRO!$L$3:$L$1000)="CONFIRMADO")),ROWS($A$3:A191))),"")</f>
        <v/>
      </c>
      <c r="E191" s="10" t="str">
        <f ca="1">IFERROR(INDEX(MAESTRO!E:E,_xludf.AGGREGATE(15,6,ROW(MAESTRO!$B$3:$B$1000)/((MAESTRO!$B$3:$B$1000="CIVILES")*(UPPER(MAESTRO!$L$3:$L$1000)="CONFIRMADO")),ROWS($A$3:A191))),"")</f>
        <v/>
      </c>
      <c r="F191" s="10" t="str">
        <f ca="1">IFERROR(INDEX(MAESTRO!F:F,_xludf.AGGREGATE(15,6,ROW(MAESTRO!$B$3:$B$1000)/((MAESTRO!$B$3:$B$1000="CIVILES")*(UPPER(MAESTRO!$L$3:$L$1000)="CONFIRMADO")),ROWS($A$3:A191))),"")</f>
        <v/>
      </c>
      <c r="G191" s="10" t="str">
        <f ca="1">IFERROR(INDEX(MAESTRO!G:G,_xludf.AGGREGATE(15,6,ROW(MAESTRO!$B$3:$B$1000)/((MAESTRO!$B$3:$B$1000="CIVILES")*(UPPER(MAESTRO!$L$3:$L$1000)="CONFIRMADO")),ROWS($A$3:A191))),"")</f>
        <v/>
      </c>
      <c r="H191" s="10" t="str">
        <f ca="1">IFERROR(INDEX(MAESTRO!H:H,_xludf.AGGREGATE(15,6,ROW(MAESTRO!$B$3:$B$1000)/((MAESTRO!$B$3:$B$1000="CIVILES")*(UPPER(MAESTRO!$L$3:$L$1000)="CONFIRMADO")),ROWS($A$3:A191))),"")</f>
        <v/>
      </c>
      <c r="I191" s="10" t="str">
        <f ca="1">IFERROR(INDEX(MAESTRO!I:I,_xludf.AGGREGATE(15,6,ROW(MAESTRO!$B$3:$B$1000)/((MAESTRO!$B$3:$B$1000="CIVILES")*(UPPER(MAESTRO!$L$3:$L$1000)="CONFIRMADO")),ROWS($A$3:A191))),"")</f>
        <v/>
      </c>
      <c r="J191" s="10" t="str">
        <f ca="1">IFERROR(INDEX(MAESTRO!J:J,_xludf.AGGREGATE(15,6,ROW(MAESTRO!$B$3:$B$1000)/((MAESTRO!$B$3:$B$1000="CIVILES")*(UPPER(MAESTRO!$L$3:$L$1000)="CONFIRMADO")),ROWS($A$3:A191))),"")</f>
        <v/>
      </c>
      <c r="K191" s="10" t="str">
        <f ca="1">IFERROR(INDEX(MAESTRO!K:K,_xludf.AGGREGATE(15,6,ROW(MAESTRO!$B$3:$B$1000)/((MAESTRO!$B$3:$B$1000="CIVILES")*(UPPER(MAESTRO!$L$3:$L$1000)="CONFIRMADO")),ROWS($A$3:A191))),"")</f>
        <v/>
      </c>
      <c r="L191" s="10" t="str">
        <f ca="1">IFERROR(INDEX(MAESTRO!L:L,_xludf.AGGREGATE(15,6,ROW(MAESTRO!$B$3:$B$1000)/((MAESTRO!$B$3:$B$1000="CIVILES")*(UPPER(MAESTRO!$L$3:$L$1000)="CONFIRMADO")),ROWS($A$3:A191))),"")</f>
        <v/>
      </c>
      <c r="M191" s="10" t="str">
        <f ca="1">IFERROR(INDEX(MAESTRO!M:M,_xludf.AGGREGATE(15,6,ROW(MAESTRO!$B$3:$B$1000)/((MAESTRO!$B$3:$B$1000="CIVILES")*(UPPER(MAESTRO!$L$3:$L$1000)="CONFIRMADO")),ROWS($A$3:A191))),"")</f>
        <v/>
      </c>
      <c r="N191" s="10" t="str">
        <f ca="1">IFERROR(INDEX(MAESTRO!N:N,_xludf.AGGREGATE(15,6,ROW(MAESTRO!$B$3:$B$1000)/((MAESTRO!$B$3:$B$1000="CIVILES")*(UPPER(MAESTRO!$L$3:$L$1000)="CONFIRMADO")),ROWS($A$3:A191))),"")</f>
        <v/>
      </c>
      <c r="O191" s="10" t="str">
        <f ca="1">IFERROR(INDEX(MAESTRO!O:O,_xludf.AGGREGATE(15,6,ROW(MAESTRO!$B$3:$B$1000)/((MAESTRO!$B$3:$B$1000="CIVILES")*(UPPER(MAESTRO!$L$3:$L$1000)="CONFIRMADO")),ROWS($A$3:A191))),"")</f>
        <v/>
      </c>
      <c r="P191" s="10" t="str">
        <f ca="1">IFERROR(INDEX(MAESTRO!P:P,_xludf.AGGREGATE(15,6,ROW(MAESTRO!$B$3:$B$1000)/((MAESTRO!$B$3:$B$1000="CIVILES")*(UPPER(MAESTRO!$L$3:$L$1000)="CONFIRMADO")),ROWS($A$3:A191))),"")</f>
        <v/>
      </c>
      <c r="Q191" s="10" t="str">
        <f ca="1">IFERROR(INDEX(MAESTRO!Q:Q,_xludf.AGGREGATE(15,6,ROW(MAESTRO!$B$3:$B$1000)/((MAESTRO!$B$3:$B$1000="CIVILES")*(UPPER(MAESTRO!$L$3:$L$1000)="CONFIRMADO")),ROWS($A$3:A191))),"")</f>
        <v/>
      </c>
      <c r="R191" s="10" t="str">
        <f ca="1">IFERROR(INDEX(MAESTRO!R:R,_xludf.AGGREGATE(15,6,ROW(MAESTRO!$B$3:$B$1000)/((MAESTRO!$B$3:$B$1000="CIVILES")*(UPPER(MAESTRO!$L$3:$L$1000)="CONFIRMADO")),ROWS($A$3:A191))),"")</f>
        <v/>
      </c>
      <c r="S191" s="10" t="str">
        <f ca="1">IFERROR(INDEX(MAESTRO!S:S,_xludf.AGGREGATE(15,6,ROW(MAESTRO!$B$3:$B$1000)/((MAESTRO!$B$3:$B$1000="CIVILES")*(UPPER(MAESTRO!$L$3:$L$1000)="CONFIRMADO")),ROWS($A$3:A191))),"")</f>
        <v/>
      </c>
      <c r="T191" s="10" t="str">
        <f ca="1">IFERROR(INDEX(MAESTRO!T:T,_xludf.AGGREGATE(15,6,ROW(MAESTRO!$B$3:$B$1000)/((MAESTRO!$B$3:$B$1000="CIVILES")*(UPPER(MAESTRO!$L$3:$L$1000)="CONFIRMADO")),ROWS($A$3:A191))),"")</f>
        <v/>
      </c>
      <c r="U191" s="10" t="str">
        <f ca="1">IFERROR(INDEX(MAESTRO!U:U,_xludf.AGGREGATE(15,6,ROW(MAESTRO!$B$3:$B$1000)/((MAESTRO!$B$3:$B$1000="CIVILES")*(UPPER(MAESTRO!$L$3:$L$1000)="CONFIRMADO")),ROWS($A$3:A191))),"")</f>
        <v/>
      </c>
      <c r="V191" s="10" t="str">
        <f ca="1">IFERROR(INDEX(MAESTRO!V:V,_xludf.AGGREGATE(15,6,ROW(MAESTRO!$B$3:$B$1000)/((MAESTRO!$B$3:$B$1000="CIVILES")*(UPPER(MAESTRO!$L$3:$L$1000)="CONFIRMADO")),ROWS($A$3:A191))),"")</f>
        <v/>
      </c>
      <c r="W191" s="10" t="str">
        <f ca="1">IFERROR(INDEX(MAESTRO!W:W,_xludf.AGGREGATE(15,6,ROW(MAESTRO!$B$3:$B$1000)/((MAESTRO!$B$3:$B$1000="CIVILES")*(UPPER(MAESTRO!$L$3:$L$1000)="CONFIRMADO")),ROWS($A$3:A191))),"")</f>
        <v/>
      </c>
      <c r="X191" s="10" t="str">
        <f ca="1">IFERROR(INDEX(MAESTRO!X:X,_xludf.AGGREGATE(15,6,ROW(MAESTRO!$B$3:$B$1000)/((MAESTRO!$B$3:$B$1000="CIVILES")*(UPPER(MAESTRO!$L$3:$L$1000)="CONFIRMADO")),ROWS($A$3:A191))),"")</f>
        <v/>
      </c>
    </row>
    <row r="192" spans="1:24" ht="22.05" customHeight="1">
      <c r="A192" s="18" t="str">
        <f ca="1">IFERROR(INDEX(MAESTRO!A:A,_xludf.AGGREGATE(15,6,ROW(MAESTRO!$B$3:$B$1000)/((MAESTRO!$B$3:$B$1000="CIVILES")*(UPPER(MAESTRO!$L$3:$L$1000)="CONFIRMADO")),ROWS($A$3:A192))),"")</f>
        <v/>
      </c>
      <c r="B192" s="18" t="str">
        <f ca="1">IFERROR(INDEX(MAESTRO!B:B,_xludf.AGGREGATE(15,6,ROW(MAESTRO!$B$3:$B$1000)/((MAESTRO!$B$3:$B$1000="CIVILES")*(UPPER(MAESTRO!$L$3:$L$1000)="CONFIRMADO")),ROWS($A$3:A192))),"")</f>
        <v/>
      </c>
      <c r="C192" s="18" t="str">
        <f ca="1">IFERROR(INDEX(MAESTRO!C:C,_xludf.AGGREGATE(15,6,ROW(MAESTRO!$B$3:$B$1000)/((MAESTRO!$B$3:$B$1000="CIVILES")*(UPPER(MAESTRO!$L$3:$L$1000)="CONFIRMADO")),ROWS($A$3:A192))),"")</f>
        <v/>
      </c>
      <c r="D192" s="18" t="str">
        <f ca="1">IFERROR(INDEX(MAESTRO!D:D,_xludf.AGGREGATE(15,6,ROW(MAESTRO!$B$3:$B$1000)/((MAESTRO!$B$3:$B$1000="CIVILES")*(UPPER(MAESTRO!$L$3:$L$1000)="CONFIRMADO")),ROWS($A$3:A192))),"")</f>
        <v/>
      </c>
      <c r="E192" s="18" t="str">
        <f ca="1">IFERROR(INDEX(MAESTRO!E:E,_xludf.AGGREGATE(15,6,ROW(MAESTRO!$B$3:$B$1000)/((MAESTRO!$B$3:$B$1000="CIVILES")*(UPPER(MAESTRO!$L$3:$L$1000)="CONFIRMADO")),ROWS($A$3:A192))),"")</f>
        <v/>
      </c>
      <c r="F192" s="18" t="str">
        <f ca="1">IFERROR(INDEX(MAESTRO!F:F,_xludf.AGGREGATE(15,6,ROW(MAESTRO!$B$3:$B$1000)/((MAESTRO!$B$3:$B$1000="CIVILES")*(UPPER(MAESTRO!$L$3:$L$1000)="CONFIRMADO")),ROWS($A$3:A192))),"")</f>
        <v/>
      </c>
      <c r="G192" s="18" t="str">
        <f ca="1">IFERROR(INDEX(MAESTRO!G:G,_xludf.AGGREGATE(15,6,ROW(MAESTRO!$B$3:$B$1000)/((MAESTRO!$B$3:$B$1000="CIVILES")*(UPPER(MAESTRO!$L$3:$L$1000)="CONFIRMADO")),ROWS($A$3:A192))),"")</f>
        <v/>
      </c>
      <c r="H192" s="18" t="str">
        <f ca="1">IFERROR(INDEX(MAESTRO!H:H,_xludf.AGGREGATE(15,6,ROW(MAESTRO!$B$3:$B$1000)/((MAESTRO!$B$3:$B$1000="CIVILES")*(UPPER(MAESTRO!$L$3:$L$1000)="CONFIRMADO")),ROWS($A$3:A192))),"")</f>
        <v/>
      </c>
      <c r="I192" s="18" t="str">
        <f ca="1">IFERROR(INDEX(MAESTRO!I:I,_xludf.AGGREGATE(15,6,ROW(MAESTRO!$B$3:$B$1000)/((MAESTRO!$B$3:$B$1000="CIVILES")*(UPPER(MAESTRO!$L$3:$L$1000)="CONFIRMADO")),ROWS($A$3:A192))),"")</f>
        <v/>
      </c>
      <c r="J192" s="18" t="str">
        <f ca="1">IFERROR(INDEX(MAESTRO!J:J,_xludf.AGGREGATE(15,6,ROW(MAESTRO!$B$3:$B$1000)/((MAESTRO!$B$3:$B$1000="CIVILES")*(UPPER(MAESTRO!$L$3:$L$1000)="CONFIRMADO")),ROWS($A$3:A192))),"")</f>
        <v/>
      </c>
      <c r="K192" s="18" t="str">
        <f ca="1">IFERROR(INDEX(MAESTRO!K:K,_xludf.AGGREGATE(15,6,ROW(MAESTRO!$B$3:$B$1000)/((MAESTRO!$B$3:$B$1000="CIVILES")*(UPPER(MAESTRO!$L$3:$L$1000)="CONFIRMADO")),ROWS($A$3:A192))),"")</f>
        <v/>
      </c>
      <c r="L192" s="18" t="str">
        <f ca="1">IFERROR(INDEX(MAESTRO!L:L,_xludf.AGGREGATE(15,6,ROW(MAESTRO!$B$3:$B$1000)/((MAESTRO!$B$3:$B$1000="CIVILES")*(UPPER(MAESTRO!$L$3:$L$1000)="CONFIRMADO")),ROWS($A$3:A192))),"")</f>
        <v/>
      </c>
      <c r="M192" s="18" t="str">
        <f ca="1">IFERROR(INDEX(MAESTRO!M:M,_xludf.AGGREGATE(15,6,ROW(MAESTRO!$B$3:$B$1000)/((MAESTRO!$B$3:$B$1000="CIVILES")*(UPPER(MAESTRO!$L$3:$L$1000)="CONFIRMADO")),ROWS($A$3:A192))),"")</f>
        <v/>
      </c>
      <c r="N192" s="18" t="str">
        <f ca="1">IFERROR(INDEX(MAESTRO!N:N,_xludf.AGGREGATE(15,6,ROW(MAESTRO!$B$3:$B$1000)/((MAESTRO!$B$3:$B$1000="CIVILES")*(UPPER(MAESTRO!$L$3:$L$1000)="CONFIRMADO")),ROWS($A$3:A192))),"")</f>
        <v/>
      </c>
      <c r="O192" s="18" t="str">
        <f ca="1">IFERROR(INDEX(MAESTRO!O:O,_xludf.AGGREGATE(15,6,ROW(MAESTRO!$B$3:$B$1000)/((MAESTRO!$B$3:$B$1000="CIVILES")*(UPPER(MAESTRO!$L$3:$L$1000)="CONFIRMADO")),ROWS($A$3:A192))),"")</f>
        <v/>
      </c>
      <c r="P192" s="18" t="str">
        <f ca="1">IFERROR(INDEX(MAESTRO!P:P,_xludf.AGGREGATE(15,6,ROW(MAESTRO!$B$3:$B$1000)/((MAESTRO!$B$3:$B$1000="CIVILES")*(UPPER(MAESTRO!$L$3:$L$1000)="CONFIRMADO")),ROWS($A$3:A192))),"")</f>
        <v/>
      </c>
      <c r="Q192" s="18" t="str">
        <f ca="1">IFERROR(INDEX(MAESTRO!Q:Q,_xludf.AGGREGATE(15,6,ROW(MAESTRO!$B$3:$B$1000)/((MAESTRO!$B$3:$B$1000="CIVILES")*(UPPER(MAESTRO!$L$3:$L$1000)="CONFIRMADO")),ROWS($A$3:A192))),"")</f>
        <v/>
      </c>
      <c r="R192" s="18" t="str">
        <f ca="1">IFERROR(INDEX(MAESTRO!R:R,_xludf.AGGREGATE(15,6,ROW(MAESTRO!$B$3:$B$1000)/((MAESTRO!$B$3:$B$1000="CIVILES")*(UPPER(MAESTRO!$L$3:$L$1000)="CONFIRMADO")),ROWS($A$3:A192))),"")</f>
        <v/>
      </c>
      <c r="S192" s="18" t="str">
        <f ca="1">IFERROR(INDEX(MAESTRO!S:S,_xludf.AGGREGATE(15,6,ROW(MAESTRO!$B$3:$B$1000)/((MAESTRO!$B$3:$B$1000="CIVILES")*(UPPER(MAESTRO!$L$3:$L$1000)="CONFIRMADO")),ROWS($A$3:A192))),"")</f>
        <v/>
      </c>
      <c r="T192" s="18" t="str">
        <f ca="1">IFERROR(INDEX(MAESTRO!T:T,_xludf.AGGREGATE(15,6,ROW(MAESTRO!$B$3:$B$1000)/((MAESTRO!$B$3:$B$1000="CIVILES")*(UPPER(MAESTRO!$L$3:$L$1000)="CONFIRMADO")),ROWS($A$3:A192))),"")</f>
        <v/>
      </c>
      <c r="U192" s="18" t="str">
        <f ca="1">IFERROR(INDEX(MAESTRO!U:U,_xludf.AGGREGATE(15,6,ROW(MAESTRO!$B$3:$B$1000)/((MAESTRO!$B$3:$B$1000="CIVILES")*(UPPER(MAESTRO!$L$3:$L$1000)="CONFIRMADO")),ROWS($A$3:A192))),"")</f>
        <v/>
      </c>
      <c r="V192" s="18" t="str">
        <f ca="1">IFERROR(INDEX(MAESTRO!V:V,_xludf.AGGREGATE(15,6,ROW(MAESTRO!$B$3:$B$1000)/((MAESTRO!$B$3:$B$1000="CIVILES")*(UPPER(MAESTRO!$L$3:$L$1000)="CONFIRMADO")),ROWS($A$3:A192))),"")</f>
        <v/>
      </c>
      <c r="W192" s="18" t="str">
        <f ca="1">IFERROR(INDEX(MAESTRO!W:W,_xludf.AGGREGATE(15,6,ROW(MAESTRO!$B$3:$B$1000)/((MAESTRO!$B$3:$B$1000="CIVILES")*(UPPER(MAESTRO!$L$3:$L$1000)="CONFIRMADO")),ROWS($A$3:A192))),"")</f>
        <v/>
      </c>
      <c r="X192" s="18" t="str">
        <f ca="1">IFERROR(INDEX(MAESTRO!X:X,_xludf.AGGREGATE(15,6,ROW(MAESTRO!$B$3:$B$1000)/((MAESTRO!$B$3:$B$1000="CIVILES")*(UPPER(MAESTRO!$L$3:$L$1000)="CONFIRMADO")),ROWS($A$3:A192))),"")</f>
        <v/>
      </c>
    </row>
    <row r="193" spans="1:24" ht="22.05" customHeight="1">
      <c r="A193" s="10" t="str">
        <f ca="1">IFERROR(INDEX(MAESTRO!A:A,_xludf.AGGREGATE(15,6,ROW(MAESTRO!$B$3:$B$1000)/((MAESTRO!$B$3:$B$1000="CIVILES")*(UPPER(MAESTRO!$L$3:$L$1000)="CONFIRMADO")),ROWS($A$3:A193))),"")</f>
        <v/>
      </c>
      <c r="B193" s="10" t="str">
        <f ca="1">IFERROR(INDEX(MAESTRO!B:B,_xludf.AGGREGATE(15,6,ROW(MAESTRO!$B$3:$B$1000)/((MAESTRO!$B$3:$B$1000="CIVILES")*(UPPER(MAESTRO!$L$3:$L$1000)="CONFIRMADO")),ROWS($A$3:A193))),"")</f>
        <v/>
      </c>
      <c r="C193" s="10" t="str">
        <f ca="1">IFERROR(INDEX(MAESTRO!C:C,_xludf.AGGREGATE(15,6,ROW(MAESTRO!$B$3:$B$1000)/((MAESTRO!$B$3:$B$1000="CIVILES")*(UPPER(MAESTRO!$L$3:$L$1000)="CONFIRMADO")),ROWS($A$3:A193))),"")</f>
        <v/>
      </c>
      <c r="D193" s="10" t="str">
        <f ca="1">IFERROR(INDEX(MAESTRO!D:D,_xludf.AGGREGATE(15,6,ROW(MAESTRO!$B$3:$B$1000)/((MAESTRO!$B$3:$B$1000="CIVILES")*(UPPER(MAESTRO!$L$3:$L$1000)="CONFIRMADO")),ROWS($A$3:A193))),"")</f>
        <v/>
      </c>
      <c r="E193" s="10" t="str">
        <f ca="1">IFERROR(INDEX(MAESTRO!E:E,_xludf.AGGREGATE(15,6,ROW(MAESTRO!$B$3:$B$1000)/((MAESTRO!$B$3:$B$1000="CIVILES")*(UPPER(MAESTRO!$L$3:$L$1000)="CONFIRMADO")),ROWS($A$3:A193))),"")</f>
        <v/>
      </c>
      <c r="F193" s="10" t="str">
        <f ca="1">IFERROR(INDEX(MAESTRO!F:F,_xludf.AGGREGATE(15,6,ROW(MAESTRO!$B$3:$B$1000)/((MAESTRO!$B$3:$B$1000="CIVILES")*(UPPER(MAESTRO!$L$3:$L$1000)="CONFIRMADO")),ROWS($A$3:A193))),"")</f>
        <v/>
      </c>
      <c r="G193" s="10" t="str">
        <f ca="1">IFERROR(INDEX(MAESTRO!G:G,_xludf.AGGREGATE(15,6,ROW(MAESTRO!$B$3:$B$1000)/((MAESTRO!$B$3:$B$1000="CIVILES")*(UPPER(MAESTRO!$L$3:$L$1000)="CONFIRMADO")),ROWS($A$3:A193))),"")</f>
        <v/>
      </c>
      <c r="H193" s="10" t="str">
        <f ca="1">IFERROR(INDEX(MAESTRO!H:H,_xludf.AGGREGATE(15,6,ROW(MAESTRO!$B$3:$B$1000)/((MAESTRO!$B$3:$B$1000="CIVILES")*(UPPER(MAESTRO!$L$3:$L$1000)="CONFIRMADO")),ROWS($A$3:A193))),"")</f>
        <v/>
      </c>
      <c r="I193" s="10" t="str">
        <f ca="1">IFERROR(INDEX(MAESTRO!I:I,_xludf.AGGREGATE(15,6,ROW(MAESTRO!$B$3:$B$1000)/((MAESTRO!$B$3:$B$1000="CIVILES")*(UPPER(MAESTRO!$L$3:$L$1000)="CONFIRMADO")),ROWS($A$3:A193))),"")</f>
        <v/>
      </c>
      <c r="J193" s="10" t="str">
        <f ca="1">IFERROR(INDEX(MAESTRO!J:J,_xludf.AGGREGATE(15,6,ROW(MAESTRO!$B$3:$B$1000)/((MAESTRO!$B$3:$B$1000="CIVILES")*(UPPER(MAESTRO!$L$3:$L$1000)="CONFIRMADO")),ROWS($A$3:A193))),"")</f>
        <v/>
      </c>
      <c r="K193" s="10" t="str">
        <f ca="1">IFERROR(INDEX(MAESTRO!K:K,_xludf.AGGREGATE(15,6,ROW(MAESTRO!$B$3:$B$1000)/((MAESTRO!$B$3:$B$1000="CIVILES")*(UPPER(MAESTRO!$L$3:$L$1000)="CONFIRMADO")),ROWS($A$3:A193))),"")</f>
        <v/>
      </c>
      <c r="L193" s="10" t="str">
        <f ca="1">IFERROR(INDEX(MAESTRO!L:L,_xludf.AGGREGATE(15,6,ROW(MAESTRO!$B$3:$B$1000)/((MAESTRO!$B$3:$B$1000="CIVILES")*(UPPER(MAESTRO!$L$3:$L$1000)="CONFIRMADO")),ROWS($A$3:A193))),"")</f>
        <v/>
      </c>
      <c r="M193" s="10" t="str">
        <f ca="1">IFERROR(INDEX(MAESTRO!M:M,_xludf.AGGREGATE(15,6,ROW(MAESTRO!$B$3:$B$1000)/((MAESTRO!$B$3:$B$1000="CIVILES")*(UPPER(MAESTRO!$L$3:$L$1000)="CONFIRMADO")),ROWS($A$3:A193))),"")</f>
        <v/>
      </c>
      <c r="N193" s="10" t="str">
        <f ca="1">IFERROR(INDEX(MAESTRO!N:N,_xludf.AGGREGATE(15,6,ROW(MAESTRO!$B$3:$B$1000)/((MAESTRO!$B$3:$B$1000="CIVILES")*(UPPER(MAESTRO!$L$3:$L$1000)="CONFIRMADO")),ROWS($A$3:A193))),"")</f>
        <v/>
      </c>
      <c r="O193" s="10" t="str">
        <f ca="1">IFERROR(INDEX(MAESTRO!O:O,_xludf.AGGREGATE(15,6,ROW(MAESTRO!$B$3:$B$1000)/((MAESTRO!$B$3:$B$1000="CIVILES")*(UPPER(MAESTRO!$L$3:$L$1000)="CONFIRMADO")),ROWS($A$3:A193))),"")</f>
        <v/>
      </c>
      <c r="P193" s="10" t="str">
        <f ca="1">IFERROR(INDEX(MAESTRO!P:P,_xludf.AGGREGATE(15,6,ROW(MAESTRO!$B$3:$B$1000)/((MAESTRO!$B$3:$B$1000="CIVILES")*(UPPER(MAESTRO!$L$3:$L$1000)="CONFIRMADO")),ROWS($A$3:A193))),"")</f>
        <v/>
      </c>
      <c r="Q193" s="10" t="str">
        <f ca="1">IFERROR(INDEX(MAESTRO!Q:Q,_xludf.AGGREGATE(15,6,ROW(MAESTRO!$B$3:$B$1000)/((MAESTRO!$B$3:$B$1000="CIVILES")*(UPPER(MAESTRO!$L$3:$L$1000)="CONFIRMADO")),ROWS($A$3:A193))),"")</f>
        <v/>
      </c>
      <c r="R193" s="10" t="str">
        <f ca="1">IFERROR(INDEX(MAESTRO!R:R,_xludf.AGGREGATE(15,6,ROW(MAESTRO!$B$3:$B$1000)/((MAESTRO!$B$3:$B$1000="CIVILES")*(UPPER(MAESTRO!$L$3:$L$1000)="CONFIRMADO")),ROWS($A$3:A193))),"")</f>
        <v/>
      </c>
      <c r="S193" s="10" t="str">
        <f ca="1">IFERROR(INDEX(MAESTRO!S:S,_xludf.AGGREGATE(15,6,ROW(MAESTRO!$B$3:$B$1000)/((MAESTRO!$B$3:$B$1000="CIVILES")*(UPPER(MAESTRO!$L$3:$L$1000)="CONFIRMADO")),ROWS($A$3:A193))),"")</f>
        <v/>
      </c>
      <c r="T193" s="10" t="str">
        <f ca="1">IFERROR(INDEX(MAESTRO!T:T,_xludf.AGGREGATE(15,6,ROW(MAESTRO!$B$3:$B$1000)/((MAESTRO!$B$3:$B$1000="CIVILES")*(UPPER(MAESTRO!$L$3:$L$1000)="CONFIRMADO")),ROWS($A$3:A193))),"")</f>
        <v/>
      </c>
      <c r="U193" s="10" t="str">
        <f ca="1">IFERROR(INDEX(MAESTRO!U:U,_xludf.AGGREGATE(15,6,ROW(MAESTRO!$B$3:$B$1000)/((MAESTRO!$B$3:$B$1000="CIVILES")*(UPPER(MAESTRO!$L$3:$L$1000)="CONFIRMADO")),ROWS($A$3:A193))),"")</f>
        <v/>
      </c>
      <c r="V193" s="10" t="str">
        <f ca="1">IFERROR(INDEX(MAESTRO!V:V,_xludf.AGGREGATE(15,6,ROW(MAESTRO!$B$3:$B$1000)/((MAESTRO!$B$3:$B$1000="CIVILES")*(UPPER(MAESTRO!$L$3:$L$1000)="CONFIRMADO")),ROWS($A$3:A193))),"")</f>
        <v/>
      </c>
      <c r="W193" s="10" t="str">
        <f ca="1">IFERROR(INDEX(MAESTRO!W:W,_xludf.AGGREGATE(15,6,ROW(MAESTRO!$B$3:$B$1000)/((MAESTRO!$B$3:$B$1000="CIVILES")*(UPPER(MAESTRO!$L$3:$L$1000)="CONFIRMADO")),ROWS($A$3:A193))),"")</f>
        <v/>
      </c>
      <c r="X193" s="10" t="str">
        <f ca="1">IFERROR(INDEX(MAESTRO!X:X,_xludf.AGGREGATE(15,6,ROW(MAESTRO!$B$3:$B$1000)/((MAESTRO!$B$3:$B$1000="CIVILES")*(UPPER(MAESTRO!$L$3:$L$1000)="CONFIRMADO")),ROWS($A$3:A193))),"")</f>
        <v/>
      </c>
    </row>
    <row r="194" spans="1:24" ht="22.05" customHeight="1">
      <c r="A194" s="18" t="str">
        <f ca="1">IFERROR(INDEX(MAESTRO!A:A,_xludf.AGGREGATE(15,6,ROW(MAESTRO!$B$3:$B$1000)/((MAESTRO!$B$3:$B$1000="CIVILES")*(UPPER(MAESTRO!$L$3:$L$1000)="CONFIRMADO")),ROWS($A$3:A194))),"")</f>
        <v/>
      </c>
      <c r="B194" s="18" t="str">
        <f ca="1">IFERROR(INDEX(MAESTRO!B:B,_xludf.AGGREGATE(15,6,ROW(MAESTRO!$B$3:$B$1000)/((MAESTRO!$B$3:$B$1000="CIVILES")*(UPPER(MAESTRO!$L$3:$L$1000)="CONFIRMADO")),ROWS($A$3:A194))),"")</f>
        <v/>
      </c>
      <c r="C194" s="18" t="str">
        <f ca="1">IFERROR(INDEX(MAESTRO!C:C,_xludf.AGGREGATE(15,6,ROW(MAESTRO!$B$3:$B$1000)/((MAESTRO!$B$3:$B$1000="CIVILES")*(UPPER(MAESTRO!$L$3:$L$1000)="CONFIRMADO")),ROWS($A$3:A194))),"")</f>
        <v/>
      </c>
      <c r="D194" s="18" t="str">
        <f ca="1">IFERROR(INDEX(MAESTRO!D:D,_xludf.AGGREGATE(15,6,ROW(MAESTRO!$B$3:$B$1000)/((MAESTRO!$B$3:$B$1000="CIVILES")*(UPPER(MAESTRO!$L$3:$L$1000)="CONFIRMADO")),ROWS($A$3:A194))),"")</f>
        <v/>
      </c>
      <c r="E194" s="18" t="str">
        <f ca="1">IFERROR(INDEX(MAESTRO!E:E,_xludf.AGGREGATE(15,6,ROW(MAESTRO!$B$3:$B$1000)/((MAESTRO!$B$3:$B$1000="CIVILES")*(UPPER(MAESTRO!$L$3:$L$1000)="CONFIRMADO")),ROWS($A$3:A194))),"")</f>
        <v/>
      </c>
      <c r="F194" s="18" t="str">
        <f ca="1">IFERROR(INDEX(MAESTRO!F:F,_xludf.AGGREGATE(15,6,ROW(MAESTRO!$B$3:$B$1000)/((MAESTRO!$B$3:$B$1000="CIVILES")*(UPPER(MAESTRO!$L$3:$L$1000)="CONFIRMADO")),ROWS($A$3:A194))),"")</f>
        <v/>
      </c>
      <c r="G194" s="18" t="str">
        <f ca="1">IFERROR(INDEX(MAESTRO!G:G,_xludf.AGGREGATE(15,6,ROW(MAESTRO!$B$3:$B$1000)/((MAESTRO!$B$3:$B$1000="CIVILES")*(UPPER(MAESTRO!$L$3:$L$1000)="CONFIRMADO")),ROWS($A$3:A194))),"")</f>
        <v/>
      </c>
      <c r="H194" s="18" t="str">
        <f ca="1">IFERROR(INDEX(MAESTRO!H:H,_xludf.AGGREGATE(15,6,ROW(MAESTRO!$B$3:$B$1000)/((MAESTRO!$B$3:$B$1000="CIVILES")*(UPPER(MAESTRO!$L$3:$L$1000)="CONFIRMADO")),ROWS($A$3:A194))),"")</f>
        <v/>
      </c>
      <c r="I194" s="18" t="str">
        <f ca="1">IFERROR(INDEX(MAESTRO!I:I,_xludf.AGGREGATE(15,6,ROW(MAESTRO!$B$3:$B$1000)/((MAESTRO!$B$3:$B$1000="CIVILES")*(UPPER(MAESTRO!$L$3:$L$1000)="CONFIRMADO")),ROWS($A$3:A194))),"")</f>
        <v/>
      </c>
      <c r="J194" s="18" t="str">
        <f ca="1">IFERROR(INDEX(MAESTRO!J:J,_xludf.AGGREGATE(15,6,ROW(MAESTRO!$B$3:$B$1000)/((MAESTRO!$B$3:$B$1000="CIVILES")*(UPPER(MAESTRO!$L$3:$L$1000)="CONFIRMADO")),ROWS($A$3:A194))),"")</f>
        <v/>
      </c>
      <c r="K194" s="18" t="str">
        <f ca="1">IFERROR(INDEX(MAESTRO!K:K,_xludf.AGGREGATE(15,6,ROW(MAESTRO!$B$3:$B$1000)/((MAESTRO!$B$3:$B$1000="CIVILES")*(UPPER(MAESTRO!$L$3:$L$1000)="CONFIRMADO")),ROWS($A$3:A194))),"")</f>
        <v/>
      </c>
      <c r="L194" s="18" t="str">
        <f ca="1">IFERROR(INDEX(MAESTRO!L:L,_xludf.AGGREGATE(15,6,ROW(MAESTRO!$B$3:$B$1000)/((MAESTRO!$B$3:$B$1000="CIVILES")*(UPPER(MAESTRO!$L$3:$L$1000)="CONFIRMADO")),ROWS($A$3:A194))),"")</f>
        <v/>
      </c>
      <c r="M194" s="18" t="str">
        <f ca="1">IFERROR(INDEX(MAESTRO!M:M,_xludf.AGGREGATE(15,6,ROW(MAESTRO!$B$3:$B$1000)/((MAESTRO!$B$3:$B$1000="CIVILES")*(UPPER(MAESTRO!$L$3:$L$1000)="CONFIRMADO")),ROWS($A$3:A194))),"")</f>
        <v/>
      </c>
      <c r="N194" s="18" t="str">
        <f ca="1">IFERROR(INDEX(MAESTRO!N:N,_xludf.AGGREGATE(15,6,ROW(MAESTRO!$B$3:$B$1000)/((MAESTRO!$B$3:$B$1000="CIVILES")*(UPPER(MAESTRO!$L$3:$L$1000)="CONFIRMADO")),ROWS($A$3:A194))),"")</f>
        <v/>
      </c>
      <c r="O194" s="18" t="str">
        <f ca="1">IFERROR(INDEX(MAESTRO!O:O,_xludf.AGGREGATE(15,6,ROW(MAESTRO!$B$3:$B$1000)/((MAESTRO!$B$3:$B$1000="CIVILES")*(UPPER(MAESTRO!$L$3:$L$1000)="CONFIRMADO")),ROWS($A$3:A194))),"")</f>
        <v/>
      </c>
      <c r="P194" s="18" t="str">
        <f ca="1">IFERROR(INDEX(MAESTRO!P:P,_xludf.AGGREGATE(15,6,ROW(MAESTRO!$B$3:$B$1000)/((MAESTRO!$B$3:$B$1000="CIVILES")*(UPPER(MAESTRO!$L$3:$L$1000)="CONFIRMADO")),ROWS($A$3:A194))),"")</f>
        <v/>
      </c>
      <c r="Q194" s="18" t="str">
        <f ca="1">IFERROR(INDEX(MAESTRO!Q:Q,_xludf.AGGREGATE(15,6,ROW(MAESTRO!$B$3:$B$1000)/((MAESTRO!$B$3:$B$1000="CIVILES")*(UPPER(MAESTRO!$L$3:$L$1000)="CONFIRMADO")),ROWS($A$3:A194))),"")</f>
        <v/>
      </c>
      <c r="R194" s="18" t="str">
        <f ca="1">IFERROR(INDEX(MAESTRO!R:R,_xludf.AGGREGATE(15,6,ROW(MAESTRO!$B$3:$B$1000)/((MAESTRO!$B$3:$B$1000="CIVILES")*(UPPER(MAESTRO!$L$3:$L$1000)="CONFIRMADO")),ROWS($A$3:A194))),"")</f>
        <v/>
      </c>
      <c r="S194" s="18" t="str">
        <f ca="1">IFERROR(INDEX(MAESTRO!S:S,_xludf.AGGREGATE(15,6,ROW(MAESTRO!$B$3:$B$1000)/((MAESTRO!$B$3:$B$1000="CIVILES")*(UPPER(MAESTRO!$L$3:$L$1000)="CONFIRMADO")),ROWS($A$3:A194))),"")</f>
        <v/>
      </c>
      <c r="T194" s="18" t="str">
        <f ca="1">IFERROR(INDEX(MAESTRO!T:T,_xludf.AGGREGATE(15,6,ROW(MAESTRO!$B$3:$B$1000)/((MAESTRO!$B$3:$B$1000="CIVILES")*(UPPER(MAESTRO!$L$3:$L$1000)="CONFIRMADO")),ROWS($A$3:A194))),"")</f>
        <v/>
      </c>
      <c r="U194" s="18" t="str">
        <f ca="1">IFERROR(INDEX(MAESTRO!U:U,_xludf.AGGREGATE(15,6,ROW(MAESTRO!$B$3:$B$1000)/((MAESTRO!$B$3:$B$1000="CIVILES")*(UPPER(MAESTRO!$L$3:$L$1000)="CONFIRMADO")),ROWS($A$3:A194))),"")</f>
        <v/>
      </c>
      <c r="V194" s="18" t="str">
        <f ca="1">IFERROR(INDEX(MAESTRO!V:V,_xludf.AGGREGATE(15,6,ROW(MAESTRO!$B$3:$B$1000)/((MAESTRO!$B$3:$B$1000="CIVILES")*(UPPER(MAESTRO!$L$3:$L$1000)="CONFIRMADO")),ROWS($A$3:A194))),"")</f>
        <v/>
      </c>
      <c r="W194" s="18" t="str">
        <f ca="1">IFERROR(INDEX(MAESTRO!W:W,_xludf.AGGREGATE(15,6,ROW(MAESTRO!$B$3:$B$1000)/((MAESTRO!$B$3:$B$1000="CIVILES")*(UPPER(MAESTRO!$L$3:$L$1000)="CONFIRMADO")),ROWS($A$3:A194))),"")</f>
        <v/>
      </c>
      <c r="X194" s="18" t="str">
        <f ca="1">IFERROR(INDEX(MAESTRO!X:X,_xludf.AGGREGATE(15,6,ROW(MAESTRO!$B$3:$B$1000)/((MAESTRO!$B$3:$B$1000="CIVILES")*(UPPER(MAESTRO!$L$3:$L$1000)="CONFIRMADO")),ROWS($A$3:A194))),"")</f>
        <v/>
      </c>
    </row>
    <row r="195" spans="1:24" ht="22.05" customHeight="1">
      <c r="A195" s="10" t="str">
        <f ca="1">IFERROR(INDEX(MAESTRO!A:A,_xludf.AGGREGATE(15,6,ROW(MAESTRO!$B$3:$B$1000)/((MAESTRO!$B$3:$B$1000="CIVILES")*(UPPER(MAESTRO!$L$3:$L$1000)="CONFIRMADO")),ROWS($A$3:A195))),"")</f>
        <v/>
      </c>
      <c r="B195" s="10" t="str">
        <f ca="1">IFERROR(INDEX(MAESTRO!B:B,_xludf.AGGREGATE(15,6,ROW(MAESTRO!$B$3:$B$1000)/((MAESTRO!$B$3:$B$1000="CIVILES")*(UPPER(MAESTRO!$L$3:$L$1000)="CONFIRMADO")),ROWS($A$3:A195))),"")</f>
        <v/>
      </c>
      <c r="C195" s="10" t="str">
        <f ca="1">IFERROR(INDEX(MAESTRO!C:C,_xludf.AGGREGATE(15,6,ROW(MAESTRO!$B$3:$B$1000)/((MAESTRO!$B$3:$B$1000="CIVILES")*(UPPER(MAESTRO!$L$3:$L$1000)="CONFIRMADO")),ROWS($A$3:A195))),"")</f>
        <v/>
      </c>
      <c r="D195" s="10" t="str">
        <f ca="1">IFERROR(INDEX(MAESTRO!D:D,_xludf.AGGREGATE(15,6,ROW(MAESTRO!$B$3:$B$1000)/((MAESTRO!$B$3:$B$1000="CIVILES")*(UPPER(MAESTRO!$L$3:$L$1000)="CONFIRMADO")),ROWS($A$3:A195))),"")</f>
        <v/>
      </c>
      <c r="E195" s="10" t="str">
        <f ca="1">IFERROR(INDEX(MAESTRO!E:E,_xludf.AGGREGATE(15,6,ROW(MAESTRO!$B$3:$B$1000)/((MAESTRO!$B$3:$B$1000="CIVILES")*(UPPER(MAESTRO!$L$3:$L$1000)="CONFIRMADO")),ROWS($A$3:A195))),"")</f>
        <v/>
      </c>
      <c r="F195" s="10" t="str">
        <f ca="1">IFERROR(INDEX(MAESTRO!F:F,_xludf.AGGREGATE(15,6,ROW(MAESTRO!$B$3:$B$1000)/((MAESTRO!$B$3:$B$1000="CIVILES")*(UPPER(MAESTRO!$L$3:$L$1000)="CONFIRMADO")),ROWS($A$3:A195))),"")</f>
        <v/>
      </c>
      <c r="G195" s="10" t="str">
        <f ca="1">IFERROR(INDEX(MAESTRO!G:G,_xludf.AGGREGATE(15,6,ROW(MAESTRO!$B$3:$B$1000)/((MAESTRO!$B$3:$B$1000="CIVILES")*(UPPER(MAESTRO!$L$3:$L$1000)="CONFIRMADO")),ROWS($A$3:A195))),"")</f>
        <v/>
      </c>
      <c r="H195" s="10" t="str">
        <f ca="1">IFERROR(INDEX(MAESTRO!H:H,_xludf.AGGREGATE(15,6,ROW(MAESTRO!$B$3:$B$1000)/((MAESTRO!$B$3:$B$1000="CIVILES")*(UPPER(MAESTRO!$L$3:$L$1000)="CONFIRMADO")),ROWS($A$3:A195))),"")</f>
        <v/>
      </c>
      <c r="I195" s="10" t="str">
        <f ca="1">IFERROR(INDEX(MAESTRO!I:I,_xludf.AGGREGATE(15,6,ROW(MAESTRO!$B$3:$B$1000)/((MAESTRO!$B$3:$B$1000="CIVILES")*(UPPER(MAESTRO!$L$3:$L$1000)="CONFIRMADO")),ROWS($A$3:A195))),"")</f>
        <v/>
      </c>
      <c r="J195" s="10" t="str">
        <f ca="1">IFERROR(INDEX(MAESTRO!J:J,_xludf.AGGREGATE(15,6,ROW(MAESTRO!$B$3:$B$1000)/((MAESTRO!$B$3:$B$1000="CIVILES")*(UPPER(MAESTRO!$L$3:$L$1000)="CONFIRMADO")),ROWS($A$3:A195))),"")</f>
        <v/>
      </c>
      <c r="K195" s="10" t="str">
        <f ca="1">IFERROR(INDEX(MAESTRO!K:K,_xludf.AGGREGATE(15,6,ROW(MAESTRO!$B$3:$B$1000)/((MAESTRO!$B$3:$B$1000="CIVILES")*(UPPER(MAESTRO!$L$3:$L$1000)="CONFIRMADO")),ROWS($A$3:A195))),"")</f>
        <v/>
      </c>
      <c r="L195" s="10" t="str">
        <f ca="1">IFERROR(INDEX(MAESTRO!L:L,_xludf.AGGREGATE(15,6,ROW(MAESTRO!$B$3:$B$1000)/((MAESTRO!$B$3:$B$1000="CIVILES")*(UPPER(MAESTRO!$L$3:$L$1000)="CONFIRMADO")),ROWS($A$3:A195))),"")</f>
        <v/>
      </c>
      <c r="M195" s="10" t="str">
        <f ca="1">IFERROR(INDEX(MAESTRO!M:M,_xludf.AGGREGATE(15,6,ROW(MAESTRO!$B$3:$B$1000)/((MAESTRO!$B$3:$B$1000="CIVILES")*(UPPER(MAESTRO!$L$3:$L$1000)="CONFIRMADO")),ROWS($A$3:A195))),"")</f>
        <v/>
      </c>
      <c r="N195" s="10" t="str">
        <f ca="1">IFERROR(INDEX(MAESTRO!N:N,_xludf.AGGREGATE(15,6,ROW(MAESTRO!$B$3:$B$1000)/((MAESTRO!$B$3:$B$1000="CIVILES")*(UPPER(MAESTRO!$L$3:$L$1000)="CONFIRMADO")),ROWS($A$3:A195))),"")</f>
        <v/>
      </c>
      <c r="O195" s="10" t="str">
        <f ca="1">IFERROR(INDEX(MAESTRO!O:O,_xludf.AGGREGATE(15,6,ROW(MAESTRO!$B$3:$B$1000)/((MAESTRO!$B$3:$B$1000="CIVILES")*(UPPER(MAESTRO!$L$3:$L$1000)="CONFIRMADO")),ROWS($A$3:A195))),"")</f>
        <v/>
      </c>
      <c r="P195" s="10" t="str">
        <f ca="1">IFERROR(INDEX(MAESTRO!P:P,_xludf.AGGREGATE(15,6,ROW(MAESTRO!$B$3:$B$1000)/((MAESTRO!$B$3:$B$1000="CIVILES")*(UPPER(MAESTRO!$L$3:$L$1000)="CONFIRMADO")),ROWS($A$3:A195))),"")</f>
        <v/>
      </c>
      <c r="Q195" s="10" t="str">
        <f ca="1">IFERROR(INDEX(MAESTRO!Q:Q,_xludf.AGGREGATE(15,6,ROW(MAESTRO!$B$3:$B$1000)/((MAESTRO!$B$3:$B$1000="CIVILES")*(UPPER(MAESTRO!$L$3:$L$1000)="CONFIRMADO")),ROWS($A$3:A195))),"")</f>
        <v/>
      </c>
      <c r="R195" s="10" t="str">
        <f ca="1">IFERROR(INDEX(MAESTRO!R:R,_xludf.AGGREGATE(15,6,ROW(MAESTRO!$B$3:$B$1000)/((MAESTRO!$B$3:$B$1000="CIVILES")*(UPPER(MAESTRO!$L$3:$L$1000)="CONFIRMADO")),ROWS($A$3:A195))),"")</f>
        <v/>
      </c>
      <c r="S195" s="10" t="str">
        <f ca="1">IFERROR(INDEX(MAESTRO!S:S,_xludf.AGGREGATE(15,6,ROW(MAESTRO!$B$3:$B$1000)/((MAESTRO!$B$3:$B$1000="CIVILES")*(UPPER(MAESTRO!$L$3:$L$1000)="CONFIRMADO")),ROWS($A$3:A195))),"")</f>
        <v/>
      </c>
      <c r="T195" s="10" t="str">
        <f ca="1">IFERROR(INDEX(MAESTRO!T:T,_xludf.AGGREGATE(15,6,ROW(MAESTRO!$B$3:$B$1000)/((MAESTRO!$B$3:$B$1000="CIVILES")*(UPPER(MAESTRO!$L$3:$L$1000)="CONFIRMADO")),ROWS($A$3:A195))),"")</f>
        <v/>
      </c>
      <c r="U195" s="10" t="str">
        <f ca="1">IFERROR(INDEX(MAESTRO!U:U,_xludf.AGGREGATE(15,6,ROW(MAESTRO!$B$3:$B$1000)/((MAESTRO!$B$3:$B$1000="CIVILES")*(UPPER(MAESTRO!$L$3:$L$1000)="CONFIRMADO")),ROWS($A$3:A195))),"")</f>
        <v/>
      </c>
      <c r="V195" s="10" t="str">
        <f ca="1">IFERROR(INDEX(MAESTRO!V:V,_xludf.AGGREGATE(15,6,ROW(MAESTRO!$B$3:$B$1000)/((MAESTRO!$B$3:$B$1000="CIVILES")*(UPPER(MAESTRO!$L$3:$L$1000)="CONFIRMADO")),ROWS($A$3:A195))),"")</f>
        <v/>
      </c>
      <c r="W195" s="10" t="str">
        <f ca="1">IFERROR(INDEX(MAESTRO!W:W,_xludf.AGGREGATE(15,6,ROW(MAESTRO!$B$3:$B$1000)/((MAESTRO!$B$3:$B$1000="CIVILES")*(UPPER(MAESTRO!$L$3:$L$1000)="CONFIRMADO")),ROWS($A$3:A195))),"")</f>
        <v/>
      </c>
      <c r="X195" s="10" t="str">
        <f ca="1">IFERROR(INDEX(MAESTRO!X:X,_xludf.AGGREGATE(15,6,ROW(MAESTRO!$B$3:$B$1000)/((MAESTRO!$B$3:$B$1000="CIVILES")*(UPPER(MAESTRO!$L$3:$L$1000)="CONFIRMADO")),ROWS($A$3:A195))),"")</f>
        <v/>
      </c>
    </row>
    <row r="196" spans="1:24" ht="22.05" customHeight="1">
      <c r="A196" s="18" t="str">
        <f ca="1">IFERROR(INDEX(MAESTRO!A:A,_xludf.AGGREGATE(15,6,ROW(MAESTRO!$B$3:$B$1000)/((MAESTRO!$B$3:$B$1000="CIVILES")*(UPPER(MAESTRO!$L$3:$L$1000)="CONFIRMADO")),ROWS($A$3:A196))),"")</f>
        <v/>
      </c>
      <c r="B196" s="18" t="str">
        <f ca="1">IFERROR(INDEX(MAESTRO!B:B,_xludf.AGGREGATE(15,6,ROW(MAESTRO!$B$3:$B$1000)/((MAESTRO!$B$3:$B$1000="CIVILES")*(UPPER(MAESTRO!$L$3:$L$1000)="CONFIRMADO")),ROWS($A$3:A196))),"")</f>
        <v/>
      </c>
      <c r="C196" s="18" t="str">
        <f ca="1">IFERROR(INDEX(MAESTRO!C:C,_xludf.AGGREGATE(15,6,ROW(MAESTRO!$B$3:$B$1000)/((MAESTRO!$B$3:$B$1000="CIVILES")*(UPPER(MAESTRO!$L$3:$L$1000)="CONFIRMADO")),ROWS($A$3:A196))),"")</f>
        <v/>
      </c>
      <c r="D196" s="18" t="str">
        <f ca="1">IFERROR(INDEX(MAESTRO!D:D,_xludf.AGGREGATE(15,6,ROW(MAESTRO!$B$3:$B$1000)/((MAESTRO!$B$3:$B$1000="CIVILES")*(UPPER(MAESTRO!$L$3:$L$1000)="CONFIRMADO")),ROWS($A$3:A196))),"")</f>
        <v/>
      </c>
      <c r="E196" s="18" t="str">
        <f ca="1">IFERROR(INDEX(MAESTRO!E:E,_xludf.AGGREGATE(15,6,ROW(MAESTRO!$B$3:$B$1000)/((MAESTRO!$B$3:$B$1000="CIVILES")*(UPPER(MAESTRO!$L$3:$L$1000)="CONFIRMADO")),ROWS($A$3:A196))),"")</f>
        <v/>
      </c>
      <c r="F196" s="18" t="str">
        <f ca="1">IFERROR(INDEX(MAESTRO!F:F,_xludf.AGGREGATE(15,6,ROW(MAESTRO!$B$3:$B$1000)/((MAESTRO!$B$3:$B$1000="CIVILES")*(UPPER(MAESTRO!$L$3:$L$1000)="CONFIRMADO")),ROWS($A$3:A196))),"")</f>
        <v/>
      </c>
      <c r="G196" s="18" t="str">
        <f ca="1">IFERROR(INDEX(MAESTRO!G:G,_xludf.AGGREGATE(15,6,ROW(MAESTRO!$B$3:$B$1000)/((MAESTRO!$B$3:$B$1000="CIVILES")*(UPPER(MAESTRO!$L$3:$L$1000)="CONFIRMADO")),ROWS($A$3:A196))),"")</f>
        <v/>
      </c>
      <c r="H196" s="18" t="str">
        <f ca="1">IFERROR(INDEX(MAESTRO!H:H,_xludf.AGGREGATE(15,6,ROW(MAESTRO!$B$3:$B$1000)/((MAESTRO!$B$3:$B$1000="CIVILES")*(UPPER(MAESTRO!$L$3:$L$1000)="CONFIRMADO")),ROWS($A$3:A196))),"")</f>
        <v/>
      </c>
      <c r="I196" s="18" t="str">
        <f ca="1">IFERROR(INDEX(MAESTRO!I:I,_xludf.AGGREGATE(15,6,ROW(MAESTRO!$B$3:$B$1000)/((MAESTRO!$B$3:$B$1000="CIVILES")*(UPPER(MAESTRO!$L$3:$L$1000)="CONFIRMADO")),ROWS($A$3:A196))),"")</f>
        <v/>
      </c>
      <c r="J196" s="18" t="str">
        <f ca="1">IFERROR(INDEX(MAESTRO!J:J,_xludf.AGGREGATE(15,6,ROW(MAESTRO!$B$3:$B$1000)/((MAESTRO!$B$3:$B$1000="CIVILES")*(UPPER(MAESTRO!$L$3:$L$1000)="CONFIRMADO")),ROWS($A$3:A196))),"")</f>
        <v/>
      </c>
      <c r="K196" s="18" t="str">
        <f ca="1">IFERROR(INDEX(MAESTRO!K:K,_xludf.AGGREGATE(15,6,ROW(MAESTRO!$B$3:$B$1000)/((MAESTRO!$B$3:$B$1000="CIVILES")*(UPPER(MAESTRO!$L$3:$L$1000)="CONFIRMADO")),ROWS($A$3:A196))),"")</f>
        <v/>
      </c>
      <c r="L196" s="18" t="str">
        <f ca="1">IFERROR(INDEX(MAESTRO!L:L,_xludf.AGGREGATE(15,6,ROW(MAESTRO!$B$3:$B$1000)/((MAESTRO!$B$3:$B$1000="CIVILES")*(UPPER(MAESTRO!$L$3:$L$1000)="CONFIRMADO")),ROWS($A$3:A196))),"")</f>
        <v/>
      </c>
      <c r="M196" s="18" t="str">
        <f ca="1">IFERROR(INDEX(MAESTRO!M:M,_xludf.AGGREGATE(15,6,ROW(MAESTRO!$B$3:$B$1000)/((MAESTRO!$B$3:$B$1000="CIVILES")*(UPPER(MAESTRO!$L$3:$L$1000)="CONFIRMADO")),ROWS($A$3:A196))),"")</f>
        <v/>
      </c>
      <c r="N196" s="18" t="str">
        <f ca="1">IFERROR(INDEX(MAESTRO!N:N,_xludf.AGGREGATE(15,6,ROW(MAESTRO!$B$3:$B$1000)/((MAESTRO!$B$3:$B$1000="CIVILES")*(UPPER(MAESTRO!$L$3:$L$1000)="CONFIRMADO")),ROWS($A$3:A196))),"")</f>
        <v/>
      </c>
      <c r="O196" s="18" t="str">
        <f ca="1">IFERROR(INDEX(MAESTRO!O:O,_xludf.AGGREGATE(15,6,ROW(MAESTRO!$B$3:$B$1000)/((MAESTRO!$B$3:$B$1000="CIVILES")*(UPPER(MAESTRO!$L$3:$L$1000)="CONFIRMADO")),ROWS($A$3:A196))),"")</f>
        <v/>
      </c>
      <c r="P196" s="18" t="str">
        <f ca="1">IFERROR(INDEX(MAESTRO!P:P,_xludf.AGGREGATE(15,6,ROW(MAESTRO!$B$3:$B$1000)/((MAESTRO!$B$3:$B$1000="CIVILES")*(UPPER(MAESTRO!$L$3:$L$1000)="CONFIRMADO")),ROWS($A$3:A196))),"")</f>
        <v/>
      </c>
      <c r="Q196" s="18" t="str">
        <f ca="1">IFERROR(INDEX(MAESTRO!Q:Q,_xludf.AGGREGATE(15,6,ROW(MAESTRO!$B$3:$B$1000)/((MAESTRO!$B$3:$B$1000="CIVILES")*(UPPER(MAESTRO!$L$3:$L$1000)="CONFIRMADO")),ROWS($A$3:A196))),"")</f>
        <v/>
      </c>
      <c r="R196" s="18" t="str">
        <f ca="1">IFERROR(INDEX(MAESTRO!R:R,_xludf.AGGREGATE(15,6,ROW(MAESTRO!$B$3:$B$1000)/((MAESTRO!$B$3:$B$1000="CIVILES")*(UPPER(MAESTRO!$L$3:$L$1000)="CONFIRMADO")),ROWS($A$3:A196))),"")</f>
        <v/>
      </c>
      <c r="S196" s="18" t="str">
        <f ca="1">IFERROR(INDEX(MAESTRO!S:S,_xludf.AGGREGATE(15,6,ROW(MAESTRO!$B$3:$B$1000)/((MAESTRO!$B$3:$B$1000="CIVILES")*(UPPER(MAESTRO!$L$3:$L$1000)="CONFIRMADO")),ROWS($A$3:A196))),"")</f>
        <v/>
      </c>
      <c r="T196" s="18" t="str">
        <f ca="1">IFERROR(INDEX(MAESTRO!T:T,_xludf.AGGREGATE(15,6,ROW(MAESTRO!$B$3:$B$1000)/((MAESTRO!$B$3:$B$1000="CIVILES")*(UPPER(MAESTRO!$L$3:$L$1000)="CONFIRMADO")),ROWS($A$3:A196))),"")</f>
        <v/>
      </c>
      <c r="U196" s="18" t="str">
        <f ca="1">IFERROR(INDEX(MAESTRO!U:U,_xludf.AGGREGATE(15,6,ROW(MAESTRO!$B$3:$B$1000)/((MAESTRO!$B$3:$B$1000="CIVILES")*(UPPER(MAESTRO!$L$3:$L$1000)="CONFIRMADO")),ROWS($A$3:A196))),"")</f>
        <v/>
      </c>
      <c r="V196" s="18" t="str">
        <f ca="1">IFERROR(INDEX(MAESTRO!V:V,_xludf.AGGREGATE(15,6,ROW(MAESTRO!$B$3:$B$1000)/((MAESTRO!$B$3:$B$1000="CIVILES")*(UPPER(MAESTRO!$L$3:$L$1000)="CONFIRMADO")),ROWS($A$3:A196))),"")</f>
        <v/>
      </c>
      <c r="W196" s="18" t="str">
        <f ca="1">IFERROR(INDEX(MAESTRO!W:W,_xludf.AGGREGATE(15,6,ROW(MAESTRO!$B$3:$B$1000)/((MAESTRO!$B$3:$B$1000="CIVILES")*(UPPER(MAESTRO!$L$3:$L$1000)="CONFIRMADO")),ROWS($A$3:A196))),"")</f>
        <v/>
      </c>
      <c r="X196" s="18" t="str">
        <f ca="1">IFERROR(INDEX(MAESTRO!X:X,_xludf.AGGREGATE(15,6,ROW(MAESTRO!$B$3:$B$1000)/((MAESTRO!$B$3:$B$1000="CIVILES")*(UPPER(MAESTRO!$L$3:$L$1000)="CONFIRMADO")),ROWS($A$3:A196))),"")</f>
        <v/>
      </c>
    </row>
    <row r="197" spans="1:24" ht="22.05" customHeight="1">
      <c r="A197" s="10" t="str">
        <f ca="1">IFERROR(INDEX(MAESTRO!A:A,_xludf.AGGREGATE(15,6,ROW(MAESTRO!$B$3:$B$1000)/((MAESTRO!$B$3:$B$1000="CIVILES")*(UPPER(MAESTRO!$L$3:$L$1000)="CONFIRMADO")),ROWS($A$3:A197))),"")</f>
        <v/>
      </c>
      <c r="B197" s="10" t="str">
        <f ca="1">IFERROR(INDEX(MAESTRO!B:B,_xludf.AGGREGATE(15,6,ROW(MAESTRO!$B$3:$B$1000)/((MAESTRO!$B$3:$B$1000="CIVILES")*(UPPER(MAESTRO!$L$3:$L$1000)="CONFIRMADO")),ROWS($A$3:A197))),"")</f>
        <v/>
      </c>
      <c r="C197" s="10" t="str">
        <f ca="1">IFERROR(INDEX(MAESTRO!C:C,_xludf.AGGREGATE(15,6,ROW(MAESTRO!$B$3:$B$1000)/((MAESTRO!$B$3:$B$1000="CIVILES")*(UPPER(MAESTRO!$L$3:$L$1000)="CONFIRMADO")),ROWS($A$3:A197))),"")</f>
        <v/>
      </c>
      <c r="D197" s="10" t="str">
        <f ca="1">IFERROR(INDEX(MAESTRO!D:D,_xludf.AGGREGATE(15,6,ROW(MAESTRO!$B$3:$B$1000)/((MAESTRO!$B$3:$B$1000="CIVILES")*(UPPER(MAESTRO!$L$3:$L$1000)="CONFIRMADO")),ROWS($A$3:A197))),"")</f>
        <v/>
      </c>
      <c r="E197" s="10" t="str">
        <f ca="1">IFERROR(INDEX(MAESTRO!E:E,_xludf.AGGREGATE(15,6,ROW(MAESTRO!$B$3:$B$1000)/((MAESTRO!$B$3:$B$1000="CIVILES")*(UPPER(MAESTRO!$L$3:$L$1000)="CONFIRMADO")),ROWS($A$3:A197))),"")</f>
        <v/>
      </c>
      <c r="F197" s="10" t="str">
        <f ca="1">IFERROR(INDEX(MAESTRO!F:F,_xludf.AGGREGATE(15,6,ROW(MAESTRO!$B$3:$B$1000)/((MAESTRO!$B$3:$B$1000="CIVILES")*(UPPER(MAESTRO!$L$3:$L$1000)="CONFIRMADO")),ROWS($A$3:A197))),"")</f>
        <v/>
      </c>
      <c r="G197" s="10" t="str">
        <f ca="1">IFERROR(INDEX(MAESTRO!G:G,_xludf.AGGREGATE(15,6,ROW(MAESTRO!$B$3:$B$1000)/((MAESTRO!$B$3:$B$1000="CIVILES")*(UPPER(MAESTRO!$L$3:$L$1000)="CONFIRMADO")),ROWS($A$3:A197))),"")</f>
        <v/>
      </c>
      <c r="H197" s="10" t="str">
        <f ca="1">IFERROR(INDEX(MAESTRO!H:H,_xludf.AGGREGATE(15,6,ROW(MAESTRO!$B$3:$B$1000)/((MAESTRO!$B$3:$B$1000="CIVILES")*(UPPER(MAESTRO!$L$3:$L$1000)="CONFIRMADO")),ROWS($A$3:A197))),"")</f>
        <v/>
      </c>
      <c r="I197" s="10" t="str">
        <f ca="1">IFERROR(INDEX(MAESTRO!I:I,_xludf.AGGREGATE(15,6,ROW(MAESTRO!$B$3:$B$1000)/((MAESTRO!$B$3:$B$1000="CIVILES")*(UPPER(MAESTRO!$L$3:$L$1000)="CONFIRMADO")),ROWS($A$3:A197))),"")</f>
        <v/>
      </c>
      <c r="J197" s="10" t="str">
        <f ca="1">IFERROR(INDEX(MAESTRO!J:J,_xludf.AGGREGATE(15,6,ROW(MAESTRO!$B$3:$B$1000)/((MAESTRO!$B$3:$B$1000="CIVILES")*(UPPER(MAESTRO!$L$3:$L$1000)="CONFIRMADO")),ROWS($A$3:A197))),"")</f>
        <v/>
      </c>
      <c r="K197" s="10" t="str">
        <f ca="1">IFERROR(INDEX(MAESTRO!K:K,_xludf.AGGREGATE(15,6,ROW(MAESTRO!$B$3:$B$1000)/((MAESTRO!$B$3:$B$1000="CIVILES")*(UPPER(MAESTRO!$L$3:$L$1000)="CONFIRMADO")),ROWS($A$3:A197))),"")</f>
        <v/>
      </c>
      <c r="L197" s="10" t="str">
        <f ca="1">IFERROR(INDEX(MAESTRO!L:L,_xludf.AGGREGATE(15,6,ROW(MAESTRO!$B$3:$B$1000)/((MAESTRO!$B$3:$B$1000="CIVILES")*(UPPER(MAESTRO!$L$3:$L$1000)="CONFIRMADO")),ROWS($A$3:A197))),"")</f>
        <v/>
      </c>
      <c r="M197" s="10" t="str">
        <f ca="1">IFERROR(INDEX(MAESTRO!M:M,_xludf.AGGREGATE(15,6,ROW(MAESTRO!$B$3:$B$1000)/((MAESTRO!$B$3:$B$1000="CIVILES")*(UPPER(MAESTRO!$L$3:$L$1000)="CONFIRMADO")),ROWS($A$3:A197))),"")</f>
        <v/>
      </c>
      <c r="N197" s="10" t="str">
        <f ca="1">IFERROR(INDEX(MAESTRO!N:N,_xludf.AGGREGATE(15,6,ROW(MAESTRO!$B$3:$B$1000)/((MAESTRO!$B$3:$B$1000="CIVILES")*(UPPER(MAESTRO!$L$3:$L$1000)="CONFIRMADO")),ROWS($A$3:A197))),"")</f>
        <v/>
      </c>
      <c r="O197" s="10" t="str">
        <f ca="1">IFERROR(INDEX(MAESTRO!O:O,_xludf.AGGREGATE(15,6,ROW(MAESTRO!$B$3:$B$1000)/((MAESTRO!$B$3:$B$1000="CIVILES")*(UPPER(MAESTRO!$L$3:$L$1000)="CONFIRMADO")),ROWS($A$3:A197))),"")</f>
        <v/>
      </c>
      <c r="P197" s="10" t="str">
        <f ca="1">IFERROR(INDEX(MAESTRO!P:P,_xludf.AGGREGATE(15,6,ROW(MAESTRO!$B$3:$B$1000)/((MAESTRO!$B$3:$B$1000="CIVILES")*(UPPER(MAESTRO!$L$3:$L$1000)="CONFIRMADO")),ROWS($A$3:A197))),"")</f>
        <v/>
      </c>
      <c r="Q197" s="10" t="str">
        <f ca="1">IFERROR(INDEX(MAESTRO!Q:Q,_xludf.AGGREGATE(15,6,ROW(MAESTRO!$B$3:$B$1000)/((MAESTRO!$B$3:$B$1000="CIVILES")*(UPPER(MAESTRO!$L$3:$L$1000)="CONFIRMADO")),ROWS($A$3:A197))),"")</f>
        <v/>
      </c>
      <c r="R197" s="10" t="str">
        <f ca="1">IFERROR(INDEX(MAESTRO!R:R,_xludf.AGGREGATE(15,6,ROW(MAESTRO!$B$3:$B$1000)/((MAESTRO!$B$3:$B$1000="CIVILES")*(UPPER(MAESTRO!$L$3:$L$1000)="CONFIRMADO")),ROWS($A$3:A197))),"")</f>
        <v/>
      </c>
      <c r="S197" s="10" t="str">
        <f ca="1">IFERROR(INDEX(MAESTRO!S:S,_xludf.AGGREGATE(15,6,ROW(MAESTRO!$B$3:$B$1000)/((MAESTRO!$B$3:$B$1000="CIVILES")*(UPPER(MAESTRO!$L$3:$L$1000)="CONFIRMADO")),ROWS($A$3:A197))),"")</f>
        <v/>
      </c>
      <c r="T197" s="10" t="str">
        <f ca="1">IFERROR(INDEX(MAESTRO!T:T,_xludf.AGGREGATE(15,6,ROW(MAESTRO!$B$3:$B$1000)/((MAESTRO!$B$3:$B$1000="CIVILES")*(UPPER(MAESTRO!$L$3:$L$1000)="CONFIRMADO")),ROWS($A$3:A197))),"")</f>
        <v/>
      </c>
      <c r="U197" s="10" t="str">
        <f ca="1">IFERROR(INDEX(MAESTRO!U:U,_xludf.AGGREGATE(15,6,ROW(MAESTRO!$B$3:$B$1000)/((MAESTRO!$B$3:$B$1000="CIVILES")*(UPPER(MAESTRO!$L$3:$L$1000)="CONFIRMADO")),ROWS($A$3:A197))),"")</f>
        <v/>
      </c>
      <c r="V197" s="10" t="str">
        <f ca="1">IFERROR(INDEX(MAESTRO!V:V,_xludf.AGGREGATE(15,6,ROW(MAESTRO!$B$3:$B$1000)/((MAESTRO!$B$3:$B$1000="CIVILES")*(UPPER(MAESTRO!$L$3:$L$1000)="CONFIRMADO")),ROWS($A$3:A197))),"")</f>
        <v/>
      </c>
      <c r="W197" s="10" t="str">
        <f ca="1">IFERROR(INDEX(MAESTRO!W:W,_xludf.AGGREGATE(15,6,ROW(MAESTRO!$B$3:$B$1000)/((MAESTRO!$B$3:$B$1000="CIVILES")*(UPPER(MAESTRO!$L$3:$L$1000)="CONFIRMADO")),ROWS($A$3:A197))),"")</f>
        <v/>
      </c>
      <c r="X197" s="10" t="str">
        <f ca="1">IFERROR(INDEX(MAESTRO!X:X,_xludf.AGGREGATE(15,6,ROW(MAESTRO!$B$3:$B$1000)/((MAESTRO!$B$3:$B$1000="CIVILES")*(UPPER(MAESTRO!$L$3:$L$1000)="CONFIRMADO")),ROWS($A$3:A197))),"")</f>
        <v/>
      </c>
    </row>
    <row r="198" spans="1:24" ht="22.05" customHeight="1">
      <c r="A198" s="18" t="str">
        <f ca="1">IFERROR(INDEX(MAESTRO!A:A,_xludf.AGGREGATE(15,6,ROW(MAESTRO!$B$3:$B$1000)/((MAESTRO!$B$3:$B$1000="CIVILES")*(UPPER(MAESTRO!$L$3:$L$1000)="CONFIRMADO")),ROWS($A$3:A198))),"")</f>
        <v/>
      </c>
      <c r="B198" s="18" t="str">
        <f ca="1">IFERROR(INDEX(MAESTRO!B:B,_xludf.AGGREGATE(15,6,ROW(MAESTRO!$B$3:$B$1000)/((MAESTRO!$B$3:$B$1000="CIVILES")*(UPPER(MAESTRO!$L$3:$L$1000)="CONFIRMADO")),ROWS($A$3:A198))),"")</f>
        <v/>
      </c>
      <c r="C198" s="18" t="str">
        <f ca="1">IFERROR(INDEX(MAESTRO!C:C,_xludf.AGGREGATE(15,6,ROW(MAESTRO!$B$3:$B$1000)/((MAESTRO!$B$3:$B$1000="CIVILES")*(UPPER(MAESTRO!$L$3:$L$1000)="CONFIRMADO")),ROWS($A$3:A198))),"")</f>
        <v/>
      </c>
      <c r="D198" s="18" t="str">
        <f ca="1">IFERROR(INDEX(MAESTRO!D:D,_xludf.AGGREGATE(15,6,ROW(MAESTRO!$B$3:$B$1000)/((MAESTRO!$B$3:$B$1000="CIVILES")*(UPPER(MAESTRO!$L$3:$L$1000)="CONFIRMADO")),ROWS($A$3:A198))),"")</f>
        <v/>
      </c>
      <c r="E198" s="18" t="str">
        <f ca="1">IFERROR(INDEX(MAESTRO!E:E,_xludf.AGGREGATE(15,6,ROW(MAESTRO!$B$3:$B$1000)/((MAESTRO!$B$3:$B$1000="CIVILES")*(UPPER(MAESTRO!$L$3:$L$1000)="CONFIRMADO")),ROWS($A$3:A198))),"")</f>
        <v/>
      </c>
      <c r="F198" s="18" t="str">
        <f ca="1">IFERROR(INDEX(MAESTRO!F:F,_xludf.AGGREGATE(15,6,ROW(MAESTRO!$B$3:$B$1000)/((MAESTRO!$B$3:$B$1000="CIVILES")*(UPPER(MAESTRO!$L$3:$L$1000)="CONFIRMADO")),ROWS($A$3:A198))),"")</f>
        <v/>
      </c>
      <c r="G198" s="18" t="str">
        <f ca="1">IFERROR(INDEX(MAESTRO!G:G,_xludf.AGGREGATE(15,6,ROW(MAESTRO!$B$3:$B$1000)/((MAESTRO!$B$3:$B$1000="CIVILES")*(UPPER(MAESTRO!$L$3:$L$1000)="CONFIRMADO")),ROWS($A$3:A198))),"")</f>
        <v/>
      </c>
      <c r="H198" s="18" t="str">
        <f ca="1">IFERROR(INDEX(MAESTRO!H:H,_xludf.AGGREGATE(15,6,ROW(MAESTRO!$B$3:$B$1000)/((MAESTRO!$B$3:$B$1000="CIVILES")*(UPPER(MAESTRO!$L$3:$L$1000)="CONFIRMADO")),ROWS($A$3:A198))),"")</f>
        <v/>
      </c>
      <c r="I198" s="18" t="str">
        <f ca="1">IFERROR(INDEX(MAESTRO!I:I,_xludf.AGGREGATE(15,6,ROW(MAESTRO!$B$3:$B$1000)/((MAESTRO!$B$3:$B$1000="CIVILES")*(UPPER(MAESTRO!$L$3:$L$1000)="CONFIRMADO")),ROWS($A$3:A198))),"")</f>
        <v/>
      </c>
      <c r="J198" s="18" t="str">
        <f ca="1">IFERROR(INDEX(MAESTRO!J:J,_xludf.AGGREGATE(15,6,ROW(MAESTRO!$B$3:$B$1000)/((MAESTRO!$B$3:$B$1000="CIVILES")*(UPPER(MAESTRO!$L$3:$L$1000)="CONFIRMADO")),ROWS($A$3:A198))),"")</f>
        <v/>
      </c>
      <c r="K198" s="18" t="str">
        <f ca="1">IFERROR(INDEX(MAESTRO!K:K,_xludf.AGGREGATE(15,6,ROW(MAESTRO!$B$3:$B$1000)/((MAESTRO!$B$3:$B$1000="CIVILES")*(UPPER(MAESTRO!$L$3:$L$1000)="CONFIRMADO")),ROWS($A$3:A198))),"")</f>
        <v/>
      </c>
      <c r="L198" s="18" t="str">
        <f ca="1">IFERROR(INDEX(MAESTRO!L:L,_xludf.AGGREGATE(15,6,ROW(MAESTRO!$B$3:$B$1000)/((MAESTRO!$B$3:$B$1000="CIVILES")*(UPPER(MAESTRO!$L$3:$L$1000)="CONFIRMADO")),ROWS($A$3:A198))),"")</f>
        <v/>
      </c>
      <c r="M198" s="18" t="str">
        <f ca="1">IFERROR(INDEX(MAESTRO!M:M,_xludf.AGGREGATE(15,6,ROW(MAESTRO!$B$3:$B$1000)/((MAESTRO!$B$3:$B$1000="CIVILES")*(UPPER(MAESTRO!$L$3:$L$1000)="CONFIRMADO")),ROWS($A$3:A198))),"")</f>
        <v/>
      </c>
      <c r="N198" s="18" t="str">
        <f ca="1">IFERROR(INDEX(MAESTRO!N:N,_xludf.AGGREGATE(15,6,ROW(MAESTRO!$B$3:$B$1000)/((MAESTRO!$B$3:$B$1000="CIVILES")*(UPPER(MAESTRO!$L$3:$L$1000)="CONFIRMADO")),ROWS($A$3:A198))),"")</f>
        <v/>
      </c>
      <c r="O198" s="18" t="str">
        <f ca="1">IFERROR(INDEX(MAESTRO!O:O,_xludf.AGGREGATE(15,6,ROW(MAESTRO!$B$3:$B$1000)/((MAESTRO!$B$3:$B$1000="CIVILES")*(UPPER(MAESTRO!$L$3:$L$1000)="CONFIRMADO")),ROWS($A$3:A198))),"")</f>
        <v/>
      </c>
      <c r="P198" s="18" t="str">
        <f ca="1">IFERROR(INDEX(MAESTRO!P:P,_xludf.AGGREGATE(15,6,ROW(MAESTRO!$B$3:$B$1000)/((MAESTRO!$B$3:$B$1000="CIVILES")*(UPPER(MAESTRO!$L$3:$L$1000)="CONFIRMADO")),ROWS($A$3:A198))),"")</f>
        <v/>
      </c>
      <c r="Q198" s="18" t="str">
        <f ca="1">IFERROR(INDEX(MAESTRO!Q:Q,_xludf.AGGREGATE(15,6,ROW(MAESTRO!$B$3:$B$1000)/((MAESTRO!$B$3:$B$1000="CIVILES")*(UPPER(MAESTRO!$L$3:$L$1000)="CONFIRMADO")),ROWS($A$3:A198))),"")</f>
        <v/>
      </c>
      <c r="R198" s="18" t="str">
        <f ca="1">IFERROR(INDEX(MAESTRO!R:R,_xludf.AGGREGATE(15,6,ROW(MAESTRO!$B$3:$B$1000)/((MAESTRO!$B$3:$B$1000="CIVILES")*(UPPER(MAESTRO!$L$3:$L$1000)="CONFIRMADO")),ROWS($A$3:A198))),"")</f>
        <v/>
      </c>
      <c r="S198" s="18" t="str">
        <f ca="1">IFERROR(INDEX(MAESTRO!S:S,_xludf.AGGREGATE(15,6,ROW(MAESTRO!$B$3:$B$1000)/((MAESTRO!$B$3:$B$1000="CIVILES")*(UPPER(MAESTRO!$L$3:$L$1000)="CONFIRMADO")),ROWS($A$3:A198))),"")</f>
        <v/>
      </c>
      <c r="T198" s="18" t="str">
        <f ca="1">IFERROR(INDEX(MAESTRO!T:T,_xludf.AGGREGATE(15,6,ROW(MAESTRO!$B$3:$B$1000)/((MAESTRO!$B$3:$B$1000="CIVILES")*(UPPER(MAESTRO!$L$3:$L$1000)="CONFIRMADO")),ROWS($A$3:A198))),"")</f>
        <v/>
      </c>
      <c r="U198" s="18" t="str">
        <f ca="1">IFERROR(INDEX(MAESTRO!U:U,_xludf.AGGREGATE(15,6,ROW(MAESTRO!$B$3:$B$1000)/((MAESTRO!$B$3:$B$1000="CIVILES")*(UPPER(MAESTRO!$L$3:$L$1000)="CONFIRMADO")),ROWS($A$3:A198))),"")</f>
        <v/>
      </c>
      <c r="V198" s="18" t="str">
        <f ca="1">IFERROR(INDEX(MAESTRO!V:V,_xludf.AGGREGATE(15,6,ROW(MAESTRO!$B$3:$B$1000)/((MAESTRO!$B$3:$B$1000="CIVILES")*(UPPER(MAESTRO!$L$3:$L$1000)="CONFIRMADO")),ROWS($A$3:A198))),"")</f>
        <v/>
      </c>
      <c r="W198" s="18" t="str">
        <f ca="1">IFERROR(INDEX(MAESTRO!W:W,_xludf.AGGREGATE(15,6,ROW(MAESTRO!$B$3:$B$1000)/((MAESTRO!$B$3:$B$1000="CIVILES")*(UPPER(MAESTRO!$L$3:$L$1000)="CONFIRMADO")),ROWS($A$3:A198))),"")</f>
        <v/>
      </c>
      <c r="X198" s="18" t="str">
        <f ca="1">IFERROR(INDEX(MAESTRO!X:X,_xludf.AGGREGATE(15,6,ROW(MAESTRO!$B$3:$B$1000)/((MAESTRO!$B$3:$B$1000="CIVILES")*(UPPER(MAESTRO!$L$3:$L$1000)="CONFIRMADO")),ROWS($A$3:A198))),"")</f>
        <v/>
      </c>
    </row>
    <row r="199" spans="1:24" ht="22.05" customHeight="1">
      <c r="A199" s="10" t="str">
        <f ca="1">IFERROR(INDEX(MAESTRO!A:A,_xludf.AGGREGATE(15,6,ROW(MAESTRO!$B$3:$B$1000)/((MAESTRO!$B$3:$B$1000="CIVILES")*(UPPER(MAESTRO!$L$3:$L$1000)="CONFIRMADO")),ROWS($A$3:A199))),"")</f>
        <v/>
      </c>
      <c r="B199" s="10" t="str">
        <f ca="1">IFERROR(INDEX(MAESTRO!B:B,_xludf.AGGREGATE(15,6,ROW(MAESTRO!$B$3:$B$1000)/((MAESTRO!$B$3:$B$1000="CIVILES")*(UPPER(MAESTRO!$L$3:$L$1000)="CONFIRMADO")),ROWS($A$3:A199))),"")</f>
        <v/>
      </c>
      <c r="C199" s="10" t="str">
        <f ca="1">IFERROR(INDEX(MAESTRO!C:C,_xludf.AGGREGATE(15,6,ROW(MAESTRO!$B$3:$B$1000)/((MAESTRO!$B$3:$B$1000="CIVILES")*(UPPER(MAESTRO!$L$3:$L$1000)="CONFIRMADO")),ROWS($A$3:A199))),"")</f>
        <v/>
      </c>
      <c r="D199" s="10" t="str">
        <f ca="1">IFERROR(INDEX(MAESTRO!D:D,_xludf.AGGREGATE(15,6,ROW(MAESTRO!$B$3:$B$1000)/((MAESTRO!$B$3:$B$1000="CIVILES")*(UPPER(MAESTRO!$L$3:$L$1000)="CONFIRMADO")),ROWS($A$3:A199))),"")</f>
        <v/>
      </c>
      <c r="E199" s="10" t="str">
        <f ca="1">IFERROR(INDEX(MAESTRO!E:E,_xludf.AGGREGATE(15,6,ROW(MAESTRO!$B$3:$B$1000)/((MAESTRO!$B$3:$B$1000="CIVILES")*(UPPER(MAESTRO!$L$3:$L$1000)="CONFIRMADO")),ROWS($A$3:A199))),"")</f>
        <v/>
      </c>
      <c r="F199" s="10" t="str">
        <f ca="1">IFERROR(INDEX(MAESTRO!F:F,_xludf.AGGREGATE(15,6,ROW(MAESTRO!$B$3:$B$1000)/((MAESTRO!$B$3:$B$1000="CIVILES")*(UPPER(MAESTRO!$L$3:$L$1000)="CONFIRMADO")),ROWS($A$3:A199))),"")</f>
        <v/>
      </c>
      <c r="G199" s="10" t="str">
        <f ca="1">IFERROR(INDEX(MAESTRO!G:G,_xludf.AGGREGATE(15,6,ROW(MAESTRO!$B$3:$B$1000)/((MAESTRO!$B$3:$B$1000="CIVILES")*(UPPER(MAESTRO!$L$3:$L$1000)="CONFIRMADO")),ROWS($A$3:A199))),"")</f>
        <v/>
      </c>
      <c r="H199" s="10" t="str">
        <f ca="1">IFERROR(INDEX(MAESTRO!H:H,_xludf.AGGREGATE(15,6,ROW(MAESTRO!$B$3:$B$1000)/((MAESTRO!$B$3:$B$1000="CIVILES")*(UPPER(MAESTRO!$L$3:$L$1000)="CONFIRMADO")),ROWS($A$3:A199))),"")</f>
        <v/>
      </c>
      <c r="I199" s="10" t="str">
        <f ca="1">IFERROR(INDEX(MAESTRO!I:I,_xludf.AGGREGATE(15,6,ROW(MAESTRO!$B$3:$B$1000)/((MAESTRO!$B$3:$B$1000="CIVILES")*(UPPER(MAESTRO!$L$3:$L$1000)="CONFIRMADO")),ROWS($A$3:A199))),"")</f>
        <v/>
      </c>
      <c r="J199" s="10" t="str">
        <f ca="1">IFERROR(INDEX(MAESTRO!J:J,_xludf.AGGREGATE(15,6,ROW(MAESTRO!$B$3:$B$1000)/((MAESTRO!$B$3:$B$1000="CIVILES")*(UPPER(MAESTRO!$L$3:$L$1000)="CONFIRMADO")),ROWS($A$3:A199))),"")</f>
        <v/>
      </c>
      <c r="K199" s="10" t="str">
        <f ca="1">IFERROR(INDEX(MAESTRO!K:K,_xludf.AGGREGATE(15,6,ROW(MAESTRO!$B$3:$B$1000)/((MAESTRO!$B$3:$B$1000="CIVILES")*(UPPER(MAESTRO!$L$3:$L$1000)="CONFIRMADO")),ROWS($A$3:A199))),"")</f>
        <v/>
      </c>
      <c r="L199" s="10" t="str">
        <f ca="1">IFERROR(INDEX(MAESTRO!L:L,_xludf.AGGREGATE(15,6,ROW(MAESTRO!$B$3:$B$1000)/((MAESTRO!$B$3:$B$1000="CIVILES")*(UPPER(MAESTRO!$L$3:$L$1000)="CONFIRMADO")),ROWS($A$3:A199))),"")</f>
        <v/>
      </c>
      <c r="M199" s="10" t="str">
        <f ca="1">IFERROR(INDEX(MAESTRO!M:M,_xludf.AGGREGATE(15,6,ROW(MAESTRO!$B$3:$B$1000)/((MAESTRO!$B$3:$B$1000="CIVILES")*(UPPER(MAESTRO!$L$3:$L$1000)="CONFIRMADO")),ROWS($A$3:A199))),"")</f>
        <v/>
      </c>
      <c r="N199" s="10" t="str">
        <f ca="1">IFERROR(INDEX(MAESTRO!N:N,_xludf.AGGREGATE(15,6,ROW(MAESTRO!$B$3:$B$1000)/((MAESTRO!$B$3:$B$1000="CIVILES")*(UPPER(MAESTRO!$L$3:$L$1000)="CONFIRMADO")),ROWS($A$3:A199))),"")</f>
        <v/>
      </c>
      <c r="O199" s="10" t="str">
        <f ca="1">IFERROR(INDEX(MAESTRO!O:O,_xludf.AGGREGATE(15,6,ROW(MAESTRO!$B$3:$B$1000)/((MAESTRO!$B$3:$B$1000="CIVILES")*(UPPER(MAESTRO!$L$3:$L$1000)="CONFIRMADO")),ROWS($A$3:A199))),"")</f>
        <v/>
      </c>
      <c r="P199" s="10" t="str">
        <f ca="1">IFERROR(INDEX(MAESTRO!P:P,_xludf.AGGREGATE(15,6,ROW(MAESTRO!$B$3:$B$1000)/((MAESTRO!$B$3:$B$1000="CIVILES")*(UPPER(MAESTRO!$L$3:$L$1000)="CONFIRMADO")),ROWS($A$3:A199))),"")</f>
        <v/>
      </c>
      <c r="Q199" s="10" t="str">
        <f ca="1">IFERROR(INDEX(MAESTRO!Q:Q,_xludf.AGGREGATE(15,6,ROW(MAESTRO!$B$3:$B$1000)/((MAESTRO!$B$3:$B$1000="CIVILES")*(UPPER(MAESTRO!$L$3:$L$1000)="CONFIRMADO")),ROWS($A$3:A199))),"")</f>
        <v/>
      </c>
      <c r="R199" s="10" t="str">
        <f ca="1">IFERROR(INDEX(MAESTRO!R:R,_xludf.AGGREGATE(15,6,ROW(MAESTRO!$B$3:$B$1000)/((MAESTRO!$B$3:$B$1000="CIVILES")*(UPPER(MAESTRO!$L$3:$L$1000)="CONFIRMADO")),ROWS($A$3:A199))),"")</f>
        <v/>
      </c>
      <c r="S199" s="10" t="str">
        <f ca="1">IFERROR(INDEX(MAESTRO!S:S,_xludf.AGGREGATE(15,6,ROW(MAESTRO!$B$3:$B$1000)/((MAESTRO!$B$3:$B$1000="CIVILES")*(UPPER(MAESTRO!$L$3:$L$1000)="CONFIRMADO")),ROWS($A$3:A199))),"")</f>
        <v/>
      </c>
      <c r="T199" s="10" t="str">
        <f ca="1">IFERROR(INDEX(MAESTRO!T:T,_xludf.AGGREGATE(15,6,ROW(MAESTRO!$B$3:$B$1000)/((MAESTRO!$B$3:$B$1000="CIVILES")*(UPPER(MAESTRO!$L$3:$L$1000)="CONFIRMADO")),ROWS($A$3:A199))),"")</f>
        <v/>
      </c>
      <c r="U199" s="10" t="str">
        <f ca="1">IFERROR(INDEX(MAESTRO!U:U,_xludf.AGGREGATE(15,6,ROW(MAESTRO!$B$3:$B$1000)/((MAESTRO!$B$3:$B$1000="CIVILES")*(UPPER(MAESTRO!$L$3:$L$1000)="CONFIRMADO")),ROWS($A$3:A199))),"")</f>
        <v/>
      </c>
      <c r="V199" s="10" t="str">
        <f ca="1">IFERROR(INDEX(MAESTRO!V:V,_xludf.AGGREGATE(15,6,ROW(MAESTRO!$B$3:$B$1000)/((MAESTRO!$B$3:$B$1000="CIVILES")*(UPPER(MAESTRO!$L$3:$L$1000)="CONFIRMADO")),ROWS($A$3:A199))),"")</f>
        <v/>
      </c>
      <c r="W199" s="10" t="str">
        <f ca="1">IFERROR(INDEX(MAESTRO!W:W,_xludf.AGGREGATE(15,6,ROW(MAESTRO!$B$3:$B$1000)/((MAESTRO!$B$3:$B$1000="CIVILES")*(UPPER(MAESTRO!$L$3:$L$1000)="CONFIRMADO")),ROWS($A$3:A199))),"")</f>
        <v/>
      </c>
      <c r="X199" s="10" t="str">
        <f ca="1">IFERROR(INDEX(MAESTRO!X:X,_xludf.AGGREGATE(15,6,ROW(MAESTRO!$B$3:$B$1000)/((MAESTRO!$B$3:$B$1000="CIVILES")*(UPPER(MAESTRO!$L$3:$L$1000)="CONFIRMADO")),ROWS($A$3:A199))),"")</f>
        <v/>
      </c>
    </row>
    <row r="200" spans="1:24" ht="22.05" customHeight="1">
      <c r="A200" s="18" t="str">
        <f ca="1">IFERROR(INDEX(MAESTRO!A:A,_xludf.AGGREGATE(15,6,ROW(MAESTRO!$B$3:$B$1000)/((MAESTRO!$B$3:$B$1000="CIVILES")*(UPPER(MAESTRO!$L$3:$L$1000)="CONFIRMADO")),ROWS($A$3:A200))),"")</f>
        <v/>
      </c>
      <c r="B200" s="18" t="str">
        <f ca="1">IFERROR(INDEX(MAESTRO!B:B,_xludf.AGGREGATE(15,6,ROW(MAESTRO!$B$3:$B$1000)/((MAESTRO!$B$3:$B$1000="CIVILES")*(UPPER(MAESTRO!$L$3:$L$1000)="CONFIRMADO")),ROWS($A$3:A200))),"")</f>
        <v/>
      </c>
      <c r="C200" s="18" t="str">
        <f ca="1">IFERROR(INDEX(MAESTRO!C:C,_xludf.AGGREGATE(15,6,ROW(MAESTRO!$B$3:$B$1000)/((MAESTRO!$B$3:$B$1000="CIVILES")*(UPPER(MAESTRO!$L$3:$L$1000)="CONFIRMADO")),ROWS($A$3:A200))),"")</f>
        <v/>
      </c>
      <c r="D200" s="18" t="str">
        <f ca="1">IFERROR(INDEX(MAESTRO!D:D,_xludf.AGGREGATE(15,6,ROW(MAESTRO!$B$3:$B$1000)/((MAESTRO!$B$3:$B$1000="CIVILES")*(UPPER(MAESTRO!$L$3:$L$1000)="CONFIRMADO")),ROWS($A$3:A200))),"")</f>
        <v/>
      </c>
      <c r="E200" s="18" t="str">
        <f ca="1">IFERROR(INDEX(MAESTRO!E:E,_xludf.AGGREGATE(15,6,ROW(MAESTRO!$B$3:$B$1000)/((MAESTRO!$B$3:$B$1000="CIVILES")*(UPPER(MAESTRO!$L$3:$L$1000)="CONFIRMADO")),ROWS($A$3:A200))),"")</f>
        <v/>
      </c>
      <c r="F200" s="18" t="str">
        <f ca="1">IFERROR(INDEX(MAESTRO!F:F,_xludf.AGGREGATE(15,6,ROW(MAESTRO!$B$3:$B$1000)/((MAESTRO!$B$3:$B$1000="CIVILES")*(UPPER(MAESTRO!$L$3:$L$1000)="CONFIRMADO")),ROWS($A$3:A200))),"")</f>
        <v/>
      </c>
      <c r="G200" s="18" t="str">
        <f ca="1">IFERROR(INDEX(MAESTRO!G:G,_xludf.AGGREGATE(15,6,ROW(MAESTRO!$B$3:$B$1000)/((MAESTRO!$B$3:$B$1000="CIVILES")*(UPPER(MAESTRO!$L$3:$L$1000)="CONFIRMADO")),ROWS($A$3:A200))),"")</f>
        <v/>
      </c>
      <c r="H200" s="18" t="str">
        <f ca="1">IFERROR(INDEX(MAESTRO!H:H,_xludf.AGGREGATE(15,6,ROW(MAESTRO!$B$3:$B$1000)/((MAESTRO!$B$3:$B$1000="CIVILES")*(UPPER(MAESTRO!$L$3:$L$1000)="CONFIRMADO")),ROWS($A$3:A200))),"")</f>
        <v/>
      </c>
      <c r="I200" s="18" t="str">
        <f ca="1">IFERROR(INDEX(MAESTRO!I:I,_xludf.AGGREGATE(15,6,ROW(MAESTRO!$B$3:$B$1000)/((MAESTRO!$B$3:$B$1000="CIVILES")*(UPPER(MAESTRO!$L$3:$L$1000)="CONFIRMADO")),ROWS($A$3:A200))),"")</f>
        <v/>
      </c>
      <c r="J200" s="18" t="str">
        <f ca="1">IFERROR(INDEX(MAESTRO!J:J,_xludf.AGGREGATE(15,6,ROW(MAESTRO!$B$3:$B$1000)/((MAESTRO!$B$3:$B$1000="CIVILES")*(UPPER(MAESTRO!$L$3:$L$1000)="CONFIRMADO")),ROWS($A$3:A200))),"")</f>
        <v/>
      </c>
      <c r="K200" s="18" t="str">
        <f ca="1">IFERROR(INDEX(MAESTRO!K:K,_xludf.AGGREGATE(15,6,ROW(MAESTRO!$B$3:$B$1000)/((MAESTRO!$B$3:$B$1000="CIVILES")*(UPPER(MAESTRO!$L$3:$L$1000)="CONFIRMADO")),ROWS($A$3:A200))),"")</f>
        <v/>
      </c>
      <c r="L200" s="18" t="str">
        <f ca="1">IFERROR(INDEX(MAESTRO!L:L,_xludf.AGGREGATE(15,6,ROW(MAESTRO!$B$3:$B$1000)/((MAESTRO!$B$3:$B$1000="CIVILES")*(UPPER(MAESTRO!$L$3:$L$1000)="CONFIRMADO")),ROWS($A$3:A200))),"")</f>
        <v/>
      </c>
      <c r="M200" s="18" t="str">
        <f ca="1">IFERROR(INDEX(MAESTRO!M:M,_xludf.AGGREGATE(15,6,ROW(MAESTRO!$B$3:$B$1000)/((MAESTRO!$B$3:$B$1000="CIVILES")*(UPPER(MAESTRO!$L$3:$L$1000)="CONFIRMADO")),ROWS($A$3:A200))),"")</f>
        <v/>
      </c>
      <c r="N200" s="18" t="str">
        <f ca="1">IFERROR(INDEX(MAESTRO!N:N,_xludf.AGGREGATE(15,6,ROW(MAESTRO!$B$3:$B$1000)/((MAESTRO!$B$3:$B$1000="CIVILES")*(UPPER(MAESTRO!$L$3:$L$1000)="CONFIRMADO")),ROWS($A$3:A200))),"")</f>
        <v/>
      </c>
      <c r="O200" s="18" t="str">
        <f ca="1">IFERROR(INDEX(MAESTRO!O:O,_xludf.AGGREGATE(15,6,ROW(MAESTRO!$B$3:$B$1000)/((MAESTRO!$B$3:$B$1000="CIVILES")*(UPPER(MAESTRO!$L$3:$L$1000)="CONFIRMADO")),ROWS($A$3:A200))),"")</f>
        <v/>
      </c>
      <c r="P200" s="18" t="str">
        <f ca="1">IFERROR(INDEX(MAESTRO!P:P,_xludf.AGGREGATE(15,6,ROW(MAESTRO!$B$3:$B$1000)/((MAESTRO!$B$3:$B$1000="CIVILES")*(UPPER(MAESTRO!$L$3:$L$1000)="CONFIRMADO")),ROWS($A$3:A200))),"")</f>
        <v/>
      </c>
      <c r="Q200" s="18" t="str">
        <f ca="1">IFERROR(INDEX(MAESTRO!Q:Q,_xludf.AGGREGATE(15,6,ROW(MAESTRO!$B$3:$B$1000)/((MAESTRO!$B$3:$B$1000="CIVILES")*(UPPER(MAESTRO!$L$3:$L$1000)="CONFIRMADO")),ROWS($A$3:A200))),"")</f>
        <v/>
      </c>
      <c r="R200" s="18" t="str">
        <f ca="1">IFERROR(INDEX(MAESTRO!R:R,_xludf.AGGREGATE(15,6,ROW(MAESTRO!$B$3:$B$1000)/((MAESTRO!$B$3:$B$1000="CIVILES")*(UPPER(MAESTRO!$L$3:$L$1000)="CONFIRMADO")),ROWS($A$3:A200))),"")</f>
        <v/>
      </c>
      <c r="S200" s="18" t="str">
        <f ca="1">IFERROR(INDEX(MAESTRO!S:S,_xludf.AGGREGATE(15,6,ROW(MAESTRO!$B$3:$B$1000)/((MAESTRO!$B$3:$B$1000="CIVILES")*(UPPER(MAESTRO!$L$3:$L$1000)="CONFIRMADO")),ROWS($A$3:A200))),"")</f>
        <v/>
      </c>
      <c r="T200" s="18" t="str">
        <f ca="1">IFERROR(INDEX(MAESTRO!T:T,_xludf.AGGREGATE(15,6,ROW(MAESTRO!$B$3:$B$1000)/((MAESTRO!$B$3:$B$1000="CIVILES")*(UPPER(MAESTRO!$L$3:$L$1000)="CONFIRMADO")),ROWS($A$3:A200))),"")</f>
        <v/>
      </c>
      <c r="U200" s="18" t="str">
        <f ca="1">IFERROR(INDEX(MAESTRO!U:U,_xludf.AGGREGATE(15,6,ROW(MAESTRO!$B$3:$B$1000)/((MAESTRO!$B$3:$B$1000="CIVILES")*(UPPER(MAESTRO!$L$3:$L$1000)="CONFIRMADO")),ROWS($A$3:A200))),"")</f>
        <v/>
      </c>
      <c r="V200" s="18" t="str">
        <f ca="1">IFERROR(INDEX(MAESTRO!V:V,_xludf.AGGREGATE(15,6,ROW(MAESTRO!$B$3:$B$1000)/((MAESTRO!$B$3:$B$1000="CIVILES")*(UPPER(MAESTRO!$L$3:$L$1000)="CONFIRMADO")),ROWS($A$3:A200))),"")</f>
        <v/>
      </c>
      <c r="W200" s="18" t="str">
        <f ca="1">IFERROR(INDEX(MAESTRO!W:W,_xludf.AGGREGATE(15,6,ROW(MAESTRO!$B$3:$B$1000)/((MAESTRO!$B$3:$B$1000="CIVILES")*(UPPER(MAESTRO!$L$3:$L$1000)="CONFIRMADO")),ROWS($A$3:A200))),"")</f>
        <v/>
      </c>
      <c r="X200" s="18" t="str">
        <f ca="1">IFERROR(INDEX(MAESTRO!X:X,_xludf.AGGREGATE(15,6,ROW(MAESTRO!$B$3:$B$1000)/((MAESTRO!$B$3:$B$1000="CIVILES")*(UPPER(MAESTRO!$L$3:$L$1000)="CONFIRMADO")),ROWS($A$3:A200))),"")</f>
        <v/>
      </c>
    </row>
    <row r="201" spans="1:24" ht="22.05" customHeight="1">
      <c r="A201" s="10" t="str">
        <f ca="1">IFERROR(INDEX(MAESTRO!A:A,_xludf.AGGREGATE(15,6,ROW(MAESTRO!$B$3:$B$1000)/((MAESTRO!$B$3:$B$1000="CIVILES")*(UPPER(MAESTRO!$L$3:$L$1000)="CONFIRMADO")),ROWS($A$3:A201))),"")</f>
        <v/>
      </c>
      <c r="B201" s="10" t="str">
        <f ca="1">IFERROR(INDEX(MAESTRO!B:B,_xludf.AGGREGATE(15,6,ROW(MAESTRO!$B$3:$B$1000)/((MAESTRO!$B$3:$B$1000="CIVILES")*(UPPER(MAESTRO!$L$3:$L$1000)="CONFIRMADO")),ROWS($A$3:A201))),"")</f>
        <v/>
      </c>
      <c r="C201" s="10" t="str">
        <f ca="1">IFERROR(INDEX(MAESTRO!C:C,_xludf.AGGREGATE(15,6,ROW(MAESTRO!$B$3:$B$1000)/((MAESTRO!$B$3:$B$1000="CIVILES")*(UPPER(MAESTRO!$L$3:$L$1000)="CONFIRMADO")),ROWS($A$3:A201))),"")</f>
        <v/>
      </c>
      <c r="D201" s="10" t="str">
        <f ca="1">IFERROR(INDEX(MAESTRO!D:D,_xludf.AGGREGATE(15,6,ROW(MAESTRO!$B$3:$B$1000)/((MAESTRO!$B$3:$B$1000="CIVILES")*(UPPER(MAESTRO!$L$3:$L$1000)="CONFIRMADO")),ROWS($A$3:A201))),"")</f>
        <v/>
      </c>
      <c r="E201" s="10" t="str">
        <f ca="1">IFERROR(INDEX(MAESTRO!E:E,_xludf.AGGREGATE(15,6,ROW(MAESTRO!$B$3:$B$1000)/((MAESTRO!$B$3:$B$1000="CIVILES")*(UPPER(MAESTRO!$L$3:$L$1000)="CONFIRMADO")),ROWS($A$3:A201))),"")</f>
        <v/>
      </c>
      <c r="F201" s="10" t="str">
        <f ca="1">IFERROR(INDEX(MAESTRO!F:F,_xludf.AGGREGATE(15,6,ROW(MAESTRO!$B$3:$B$1000)/((MAESTRO!$B$3:$B$1000="CIVILES")*(UPPER(MAESTRO!$L$3:$L$1000)="CONFIRMADO")),ROWS($A$3:A201))),"")</f>
        <v/>
      </c>
      <c r="G201" s="10" t="str">
        <f ca="1">IFERROR(INDEX(MAESTRO!G:G,_xludf.AGGREGATE(15,6,ROW(MAESTRO!$B$3:$B$1000)/((MAESTRO!$B$3:$B$1000="CIVILES")*(UPPER(MAESTRO!$L$3:$L$1000)="CONFIRMADO")),ROWS($A$3:A201))),"")</f>
        <v/>
      </c>
      <c r="H201" s="10" t="str">
        <f ca="1">IFERROR(INDEX(MAESTRO!H:H,_xludf.AGGREGATE(15,6,ROW(MAESTRO!$B$3:$B$1000)/((MAESTRO!$B$3:$B$1000="CIVILES")*(UPPER(MAESTRO!$L$3:$L$1000)="CONFIRMADO")),ROWS($A$3:A201))),"")</f>
        <v/>
      </c>
      <c r="I201" s="10" t="str">
        <f ca="1">IFERROR(INDEX(MAESTRO!I:I,_xludf.AGGREGATE(15,6,ROW(MAESTRO!$B$3:$B$1000)/((MAESTRO!$B$3:$B$1000="CIVILES")*(UPPER(MAESTRO!$L$3:$L$1000)="CONFIRMADO")),ROWS($A$3:A201))),"")</f>
        <v/>
      </c>
      <c r="J201" s="10" t="str">
        <f ca="1">IFERROR(INDEX(MAESTRO!J:J,_xludf.AGGREGATE(15,6,ROW(MAESTRO!$B$3:$B$1000)/((MAESTRO!$B$3:$B$1000="CIVILES")*(UPPER(MAESTRO!$L$3:$L$1000)="CONFIRMADO")),ROWS($A$3:A201))),"")</f>
        <v/>
      </c>
      <c r="K201" s="10" t="str">
        <f ca="1">IFERROR(INDEX(MAESTRO!K:K,_xludf.AGGREGATE(15,6,ROW(MAESTRO!$B$3:$B$1000)/((MAESTRO!$B$3:$B$1000="CIVILES")*(UPPER(MAESTRO!$L$3:$L$1000)="CONFIRMADO")),ROWS($A$3:A201))),"")</f>
        <v/>
      </c>
      <c r="L201" s="10" t="str">
        <f ca="1">IFERROR(INDEX(MAESTRO!L:L,_xludf.AGGREGATE(15,6,ROW(MAESTRO!$B$3:$B$1000)/((MAESTRO!$B$3:$B$1000="CIVILES")*(UPPER(MAESTRO!$L$3:$L$1000)="CONFIRMADO")),ROWS($A$3:A201))),"")</f>
        <v/>
      </c>
      <c r="M201" s="10" t="str">
        <f ca="1">IFERROR(INDEX(MAESTRO!M:M,_xludf.AGGREGATE(15,6,ROW(MAESTRO!$B$3:$B$1000)/((MAESTRO!$B$3:$B$1000="CIVILES")*(UPPER(MAESTRO!$L$3:$L$1000)="CONFIRMADO")),ROWS($A$3:A201))),"")</f>
        <v/>
      </c>
      <c r="N201" s="10" t="str">
        <f ca="1">IFERROR(INDEX(MAESTRO!N:N,_xludf.AGGREGATE(15,6,ROW(MAESTRO!$B$3:$B$1000)/((MAESTRO!$B$3:$B$1000="CIVILES")*(UPPER(MAESTRO!$L$3:$L$1000)="CONFIRMADO")),ROWS($A$3:A201))),"")</f>
        <v/>
      </c>
      <c r="O201" s="10" t="str">
        <f ca="1">IFERROR(INDEX(MAESTRO!O:O,_xludf.AGGREGATE(15,6,ROW(MAESTRO!$B$3:$B$1000)/((MAESTRO!$B$3:$B$1000="CIVILES")*(UPPER(MAESTRO!$L$3:$L$1000)="CONFIRMADO")),ROWS($A$3:A201))),"")</f>
        <v/>
      </c>
      <c r="P201" s="10" t="str">
        <f ca="1">IFERROR(INDEX(MAESTRO!P:P,_xludf.AGGREGATE(15,6,ROW(MAESTRO!$B$3:$B$1000)/((MAESTRO!$B$3:$B$1000="CIVILES")*(UPPER(MAESTRO!$L$3:$L$1000)="CONFIRMADO")),ROWS($A$3:A201))),"")</f>
        <v/>
      </c>
      <c r="Q201" s="10" t="str">
        <f ca="1">IFERROR(INDEX(MAESTRO!Q:Q,_xludf.AGGREGATE(15,6,ROW(MAESTRO!$B$3:$B$1000)/((MAESTRO!$B$3:$B$1000="CIVILES")*(UPPER(MAESTRO!$L$3:$L$1000)="CONFIRMADO")),ROWS($A$3:A201))),"")</f>
        <v/>
      </c>
      <c r="R201" s="10" t="str">
        <f ca="1">IFERROR(INDEX(MAESTRO!R:R,_xludf.AGGREGATE(15,6,ROW(MAESTRO!$B$3:$B$1000)/((MAESTRO!$B$3:$B$1000="CIVILES")*(UPPER(MAESTRO!$L$3:$L$1000)="CONFIRMADO")),ROWS($A$3:A201))),"")</f>
        <v/>
      </c>
      <c r="S201" s="10" t="str">
        <f ca="1">IFERROR(INDEX(MAESTRO!S:S,_xludf.AGGREGATE(15,6,ROW(MAESTRO!$B$3:$B$1000)/((MAESTRO!$B$3:$B$1000="CIVILES")*(UPPER(MAESTRO!$L$3:$L$1000)="CONFIRMADO")),ROWS($A$3:A201))),"")</f>
        <v/>
      </c>
      <c r="T201" s="10" t="str">
        <f ca="1">IFERROR(INDEX(MAESTRO!T:T,_xludf.AGGREGATE(15,6,ROW(MAESTRO!$B$3:$B$1000)/((MAESTRO!$B$3:$B$1000="CIVILES")*(UPPER(MAESTRO!$L$3:$L$1000)="CONFIRMADO")),ROWS($A$3:A201))),"")</f>
        <v/>
      </c>
      <c r="U201" s="10" t="str">
        <f ca="1">IFERROR(INDEX(MAESTRO!U:U,_xludf.AGGREGATE(15,6,ROW(MAESTRO!$B$3:$B$1000)/((MAESTRO!$B$3:$B$1000="CIVILES")*(UPPER(MAESTRO!$L$3:$L$1000)="CONFIRMADO")),ROWS($A$3:A201))),"")</f>
        <v/>
      </c>
      <c r="V201" s="10" t="str">
        <f ca="1">IFERROR(INDEX(MAESTRO!V:V,_xludf.AGGREGATE(15,6,ROW(MAESTRO!$B$3:$B$1000)/((MAESTRO!$B$3:$B$1000="CIVILES")*(UPPER(MAESTRO!$L$3:$L$1000)="CONFIRMADO")),ROWS($A$3:A201))),"")</f>
        <v/>
      </c>
      <c r="W201" s="10" t="str">
        <f ca="1">IFERROR(INDEX(MAESTRO!W:W,_xludf.AGGREGATE(15,6,ROW(MAESTRO!$B$3:$B$1000)/((MAESTRO!$B$3:$B$1000="CIVILES")*(UPPER(MAESTRO!$L$3:$L$1000)="CONFIRMADO")),ROWS($A$3:A201))),"")</f>
        <v/>
      </c>
      <c r="X201" s="10" t="str">
        <f ca="1">IFERROR(INDEX(MAESTRO!X:X,_xludf.AGGREGATE(15,6,ROW(MAESTRO!$B$3:$B$1000)/((MAESTRO!$B$3:$B$1000="CIVILES")*(UPPER(MAESTRO!$L$3:$L$1000)="CONFIRMADO")),ROWS($A$3:A201))),"")</f>
        <v/>
      </c>
    </row>
    <row r="202" spans="1:24" ht="22.05" customHeight="1">
      <c r="A202" s="18" t="str">
        <f ca="1">IFERROR(INDEX(MAESTRO!A:A,_xludf.AGGREGATE(15,6,ROW(MAESTRO!$B$3:$B$1000)/((MAESTRO!$B$3:$B$1000="CIVILES")*(UPPER(MAESTRO!$L$3:$L$1000)="CONFIRMADO")),ROWS($A$3:A202))),"")</f>
        <v/>
      </c>
      <c r="B202" s="18" t="str">
        <f ca="1">IFERROR(INDEX(MAESTRO!B:B,_xludf.AGGREGATE(15,6,ROW(MAESTRO!$B$3:$B$1000)/((MAESTRO!$B$3:$B$1000="CIVILES")*(UPPER(MAESTRO!$L$3:$L$1000)="CONFIRMADO")),ROWS($A$3:A202))),"")</f>
        <v/>
      </c>
      <c r="C202" s="18" t="str">
        <f ca="1">IFERROR(INDEX(MAESTRO!C:C,_xludf.AGGREGATE(15,6,ROW(MAESTRO!$B$3:$B$1000)/((MAESTRO!$B$3:$B$1000="CIVILES")*(UPPER(MAESTRO!$L$3:$L$1000)="CONFIRMADO")),ROWS($A$3:A202))),"")</f>
        <v/>
      </c>
      <c r="D202" s="18" t="str">
        <f ca="1">IFERROR(INDEX(MAESTRO!D:D,_xludf.AGGREGATE(15,6,ROW(MAESTRO!$B$3:$B$1000)/((MAESTRO!$B$3:$B$1000="CIVILES")*(UPPER(MAESTRO!$L$3:$L$1000)="CONFIRMADO")),ROWS($A$3:A202))),"")</f>
        <v/>
      </c>
      <c r="E202" s="18" t="str">
        <f ca="1">IFERROR(INDEX(MAESTRO!E:E,_xludf.AGGREGATE(15,6,ROW(MAESTRO!$B$3:$B$1000)/((MAESTRO!$B$3:$B$1000="CIVILES")*(UPPER(MAESTRO!$L$3:$L$1000)="CONFIRMADO")),ROWS($A$3:A202))),"")</f>
        <v/>
      </c>
      <c r="F202" s="18" t="str">
        <f ca="1">IFERROR(INDEX(MAESTRO!F:F,_xludf.AGGREGATE(15,6,ROW(MAESTRO!$B$3:$B$1000)/((MAESTRO!$B$3:$B$1000="CIVILES")*(UPPER(MAESTRO!$L$3:$L$1000)="CONFIRMADO")),ROWS($A$3:A202))),"")</f>
        <v/>
      </c>
      <c r="G202" s="18" t="str">
        <f ca="1">IFERROR(INDEX(MAESTRO!G:G,_xludf.AGGREGATE(15,6,ROW(MAESTRO!$B$3:$B$1000)/((MAESTRO!$B$3:$B$1000="CIVILES")*(UPPER(MAESTRO!$L$3:$L$1000)="CONFIRMADO")),ROWS($A$3:A202))),"")</f>
        <v/>
      </c>
      <c r="H202" s="18" t="str">
        <f ca="1">IFERROR(INDEX(MAESTRO!H:H,_xludf.AGGREGATE(15,6,ROW(MAESTRO!$B$3:$B$1000)/((MAESTRO!$B$3:$B$1000="CIVILES")*(UPPER(MAESTRO!$L$3:$L$1000)="CONFIRMADO")),ROWS($A$3:A202))),"")</f>
        <v/>
      </c>
      <c r="I202" s="18" t="str">
        <f ca="1">IFERROR(INDEX(MAESTRO!I:I,_xludf.AGGREGATE(15,6,ROW(MAESTRO!$B$3:$B$1000)/((MAESTRO!$B$3:$B$1000="CIVILES")*(UPPER(MAESTRO!$L$3:$L$1000)="CONFIRMADO")),ROWS($A$3:A202))),"")</f>
        <v/>
      </c>
      <c r="J202" s="18" t="str">
        <f ca="1">IFERROR(INDEX(MAESTRO!J:J,_xludf.AGGREGATE(15,6,ROW(MAESTRO!$B$3:$B$1000)/((MAESTRO!$B$3:$B$1000="CIVILES")*(UPPER(MAESTRO!$L$3:$L$1000)="CONFIRMADO")),ROWS($A$3:A202))),"")</f>
        <v/>
      </c>
      <c r="K202" s="18" t="str">
        <f ca="1">IFERROR(INDEX(MAESTRO!K:K,_xludf.AGGREGATE(15,6,ROW(MAESTRO!$B$3:$B$1000)/((MAESTRO!$B$3:$B$1000="CIVILES")*(UPPER(MAESTRO!$L$3:$L$1000)="CONFIRMADO")),ROWS($A$3:A202))),"")</f>
        <v/>
      </c>
      <c r="L202" s="18" t="str">
        <f ca="1">IFERROR(INDEX(MAESTRO!L:L,_xludf.AGGREGATE(15,6,ROW(MAESTRO!$B$3:$B$1000)/((MAESTRO!$B$3:$B$1000="CIVILES")*(UPPER(MAESTRO!$L$3:$L$1000)="CONFIRMADO")),ROWS($A$3:A202))),"")</f>
        <v/>
      </c>
      <c r="M202" s="18" t="str">
        <f ca="1">IFERROR(INDEX(MAESTRO!M:M,_xludf.AGGREGATE(15,6,ROW(MAESTRO!$B$3:$B$1000)/((MAESTRO!$B$3:$B$1000="CIVILES")*(UPPER(MAESTRO!$L$3:$L$1000)="CONFIRMADO")),ROWS($A$3:A202))),"")</f>
        <v/>
      </c>
      <c r="N202" s="18" t="str">
        <f ca="1">IFERROR(INDEX(MAESTRO!N:N,_xludf.AGGREGATE(15,6,ROW(MAESTRO!$B$3:$B$1000)/((MAESTRO!$B$3:$B$1000="CIVILES")*(UPPER(MAESTRO!$L$3:$L$1000)="CONFIRMADO")),ROWS($A$3:A202))),"")</f>
        <v/>
      </c>
      <c r="O202" s="18" t="str">
        <f ca="1">IFERROR(INDEX(MAESTRO!O:O,_xludf.AGGREGATE(15,6,ROW(MAESTRO!$B$3:$B$1000)/((MAESTRO!$B$3:$B$1000="CIVILES")*(UPPER(MAESTRO!$L$3:$L$1000)="CONFIRMADO")),ROWS($A$3:A202))),"")</f>
        <v/>
      </c>
      <c r="P202" s="18" t="str">
        <f ca="1">IFERROR(INDEX(MAESTRO!P:P,_xludf.AGGREGATE(15,6,ROW(MAESTRO!$B$3:$B$1000)/((MAESTRO!$B$3:$B$1000="CIVILES")*(UPPER(MAESTRO!$L$3:$L$1000)="CONFIRMADO")),ROWS($A$3:A202))),"")</f>
        <v/>
      </c>
      <c r="Q202" s="18" t="str">
        <f ca="1">IFERROR(INDEX(MAESTRO!Q:Q,_xludf.AGGREGATE(15,6,ROW(MAESTRO!$B$3:$B$1000)/((MAESTRO!$B$3:$B$1000="CIVILES")*(UPPER(MAESTRO!$L$3:$L$1000)="CONFIRMADO")),ROWS($A$3:A202))),"")</f>
        <v/>
      </c>
      <c r="R202" s="18" t="str">
        <f ca="1">IFERROR(INDEX(MAESTRO!R:R,_xludf.AGGREGATE(15,6,ROW(MAESTRO!$B$3:$B$1000)/((MAESTRO!$B$3:$B$1000="CIVILES")*(UPPER(MAESTRO!$L$3:$L$1000)="CONFIRMADO")),ROWS($A$3:A202))),"")</f>
        <v/>
      </c>
      <c r="S202" s="18" t="str">
        <f ca="1">IFERROR(INDEX(MAESTRO!S:S,_xludf.AGGREGATE(15,6,ROW(MAESTRO!$B$3:$B$1000)/((MAESTRO!$B$3:$B$1000="CIVILES")*(UPPER(MAESTRO!$L$3:$L$1000)="CONFIRMADO")),ROWS($A$3:A202))),"")</f>
        <v/>
      </c>
      <c r="T202" s="18" t="str">
        <f ca="1">IFERROR(INDEX(MAESTRO!T:T,_xludf.AGGREGATE(15,6,ROW(MAESTRO!$B$3:$B$1000)/((MAESTRO!$B$3:$B$1000="CIVILES")*(UPPER(MAESTRO!$L$3:$L$1000)="CONFIRMADO")),ROWS($A$3:A202))),"")</f>
        <v/>
      </c>
      <c r="U202" s="18" t="str">
        <f ca="1">IFERROR(INDEX(MAESTRO!U:U,_xludf.AGGREGATE(15,6,ROW(MAESTRO!$B$3:$B$1000)/((MAESTRO!$B$3:$B$1000="CIVILES")*(UPPER(MAESTRO!$L$3:$L$1000)="CONFIRMADO")),ROWS($A$3:A202))),"")</f>
        <v/>
      </c>
      <c r="V202" s="18" t="str">
        <f ca="1">IFERROR(INDEX(MAESTRO!V:V,_xludf.AGGREGATE(15,6,ROW(MAESTRO!$B$3:$B$1000)/((MAESTRO!$B$3:$B$1000="CIVILES")*(UPPER(MAESTRO!$L$3:$L$1000)="CONFIRMADO")),ROWS($A$3:A202))),"")</f>
        <v/>
      </c>
      <c r="W202" s="18" t="str">
        <f ca="1">IFERROR(INDEX(MAESTRO!W:W,_xludf.AGGREGATE(15,6,ROW(MAESTRO!$B$3:$B$1000)/((MAESTRO!$B$3:$B$1000="CIVILES")*(UPPER(MAESTRO!$L$3:$L$1000)="CONFIRMADO")),ROWS($A$3:A202))),"")</f>
        <v/>
      </c>
      <c r="X202" s="18" t="str">
        <f ca="1">IFERROR(INDEX(MAESTRO!X:X,_xludf.AGGREGATE(15,6,ROW(MAESTRO!$B$3:$B$1000)/((MAESTRO!$B$3:$B$1000="CIVILES")*(UPPER(MAESTRO!$L$3:$L$1000)="CONFIRMADO")),ROWS($A$3:A202))),"")</f>
        <v/>
      </c>
    </row>
    <row r="203" spans="1:24" ht="22.05" customHeight="1">
      <c r="A203" s="10" t="str">
        <f ca="1">IFERROR(INDEX(MAESTRO!A:A,_xludf.AGGREGATE(15,6,ROW(MAESTRO!$B$3:$B$1000)/((MAESTRO!$B$3:$B$1000="CIVILES")*(UPPER(MAESTRO!$L$3:$L$1000)="CONFIRMADO")),ROWS($A$3:A203))),"")</f>
        <v/>
      </c>
      <c r="B203" s="10" t="str">
        <f ca="1">IFERROR(INDEX(MAESTRO!B:B,_xludf.AGGREGATE(15,6,ROW(MAESTRO!$B$3:$B$1000)/((MAESTRO!$B$3:$B$1000="CIVILES")*(UPPER(MAESTRO!$L$3:$L$1000)="CONFIRMADO")),ROWS($A$3:A203))),"")</f>
        <v/>
      </c>
      <c r="C203" s="10" t="str">
        <f ca="1">IFERROR(INDEX(MAESTRO!C:C,_xludf.AGGREGATE(15,6,ROW(MAESTRO!$B$3:$B$1000)/((MAESTRO!$B$3:$B$1000="CIVILES")*(UPPER(MAESTRO!$L$3:$L$1000)="CONFIRMADO")),ROWS($A$3:A203))),"")</f>
        <v/>
      </c>
      <c r="D203" s="10" t="str">
        <f ca="1">IFERROR(INDEX(MAESTRO!D:D,_xludf.AGGREGATE(15,6,ROW(MAESTRO!$B$3:$B$1000)/((MAESTRO!$B$3:$B$1000="CIVILES")*(UPPER(MAESTRO!$L$3:$L$1000)="CONFIRMADO")),ROWS($A$3:A203))),"")</f>
        <v/>
      </c>
      <c r="E203" s="10" t="str">
        <f ca="1">IFERROR(INDEX(MAESTRO!E:E,_xludf.AGGREGATE(15,6,ROW(MAESTRO!$B$3:$B$1000)/((MAESTRO!$B$3:$B$1000="CIVILES")*(UPPER(MAESTRO!$L$3:$L$1000)="CONFIRMADO")),ROWS($A$3:A203))),"")</f>
        <v/>
      </c>
      <c r="F203" s="10" t="str">
        <f ca="1">IFERROR(INDEX(MAESTRO!F:F,_xludf.AGGREGATE(15,6,ROW(MAESTRO!$B$3:$B$1000)/((MAESTRO!$B$3:$B$1000="CIVILES")*(UPPER(MAESTRO!$L$3:$L$1000)="CONFIRMADO")),ROWS($A$3:A203))),"")</f>
        <v/>
      </c>
      <c r="G203" s="10" t="str">
        <f ca="1">IFERROR(INDEX(MAESTRO!G:G,_xludf.AGGREGATE(15,6,ROW(MAESTRO!$B$3:$B$1000)/((MAESTRO!$B$3:$B$1000="CIVILES")*(UPPER(MAESTRO!$L$3:$L$1000)="CONFIRMADO")),ROWS($A$3:A203))),"")</f>
        <v/>
      </c>
      <c r="H203" s="10" t="str">
        <f ca="1">IFERROR(INDEX(MAESTRO!H:H,_xludf.AGGREGATE(15,6,ROW(MAESTRO!$B$3:$B$1000)/((MAESTRO!$B$3:$B$1000="CIVILES")*(UPPER(MAESTRO!$L$3:$L$1000)="CONFIRMADO")),ROWS($A$3:A203))),"")</f>
        <v/>
      </c>
      <c r="I203" s="10" t="str">
        <f ca="1">IFERROR(INDEX(MAESTRO!I:I,_xludf.AGGREGATE(15,6,ROW(MAESTRO!$B$3:$B$1000)/((MAESTRO!$B$3:$B$1000="CIVILES")*(UPPER(MAESTRO!$L$3:$L$1000)="CONFIRMADO")),ROWS($A$3:A203))),"")</f>
        <v/>
      </c>
      <c r="J203" s="10" t="str">
        <f ca="1">IFERROR(INDEX(MAESTRO!J:J,_xludf.AGGREGATE(15,6,ROW(MAESTRO!$B$3:$B$1000)/((MAESTRO!$B$3:$B$1000="CIVILES")*(UPPER(MAESTRO!$L$3:$L$1000)="CONFIRMADO")),ROWS($A$3:A203))),"")</f>
        <v/>
      </c>
      <c r="K203" s="10" t="str">
        <f ca="1">IFERROR(INDEX(MAESTRO!K:K,_xludf.AGGREGATE(15,6,ROW(MAESTRO!$B$3:$B$1000)/((MAESTRO!$B$3:$B$1000="CIVILES")*(UPPER(MAESTRO!$L$3:$L$1000)="CONFIRMADO")),ROWS($A$3:A203))),"")</f>
        <v/>
      </c>
      <c r="L203" s="10" t="str">
        <f ca="1">IFERROR(INDEX(MAESTRO!L:L,_xludf.AGGREGATE(15,6,ROW(MAESTRO!$B$3:$B$1000)/((MAESTRO!$B$3:$B$1000="CIVILES")*(UPPER(MAESTRO!$L$3:$L$1000)="CONFIRMADO")),ROWS($A$3:A203))),"")</f>
        <v/>
      </c>
      <c r="M203" s="10" t="str">
        <f ca="1">IFERROR(INDEX(MAESTRO!M:M,_xludf.AGGREGATE(15,6,ROW(MAESTRO!$B$3:$B$1000)/((MAESTRO!$B$3:$B$1000="CIVILES")*(UPPER(MAESTRO!$L$3:$L$1000)="CONFIRMADO")),ROWS($A$3:A203))),"")</f>
        <v/>
      </c>
      <c r="N203" s="10" t="str">
        <f ca="1">IFERROR(INDEX(MAESTRO!N:N,_xludf.AGGREGATE(15,6,ROW(MAESTRO!$B$3:$B$1000)/((MAESTRO!$B$3:$B$1000="CIVILES")*(UPPER(MAESTRO!$L$3:$L$1000)="CONFIRMADO")),ROWS($A$3:A203))),"")</f>
        <v/>
      </c>
      <c r="O203" s="10" t="str">
        <f ca="1">IFERROR(INDEX(MAESTRO!O:O,_xludf.AGGREGATE(15,6,ROW(MAESTRO!$B$3:$B$1000)/((MAESTRO!$B$3:$B$1000="CIVILES")*(UPPER(MAESTRO!$L$3:$L$1000)="CONFIRMADO")),ROWS($A$3:A203))),"")</f>
        <v/>
      </c>
      <c r="P203" s="10" t="str">
        <f ca="1">IFERROR(INDEX(MAESTRO!P:P,_xludf.AGGREGATE(15,6,ROW(MAESTRO!$B$3:$B$1000)/((MAESTRO!$B$3:$B$1000="CIVILES")*(UPPER(MAESTRO!$L$3:$L$1000)="CONFIRMADO")),ROWS($A$3:A203))),"")</f>
        <v/>
      </c>
      <c r="Q203" s="10" t="str">
        <f ca="1">IFERROR(INDEX(MAESTRO!Q:Q,_xludf.AGGREGATE(15,6,ROW(MAESTRO!$B$3:$B$1000)/((MAESTRO!$B$3:$B$1000="CIVILES")*(UPPER(MAESTRO!$L$3:$L$1000)="CONFIRMADO")),ROWS($A$3:A203))),"")</f>
        <v/>
      </c>
      <c r="R203" s="10" t="str">
        <f ca="1">IFERROR(INDEX(MAESTRO!R:R,_xludf.AGGREGATE(15,6,ROW(MAESTRO!$B$3:$B$1000)/((MAESTRO!$B$3:$B$1000="CIVILES")*(UPPER(MAESTRO!$L$3:$L$1000)="CONFIRMADO")),ROWS($A$3:A203))),"")</f>
        <v/>
      </c>
      <c r="S203" s="10" t="str">
        <f ca="1">IFERROR(INDEX(MAESTRO!S:S,_xludf.AGGREGATE(15,6,ROW(MAESTRO!$B$3:$B$1000)/((MAESTRO!$B$3:$B$1000="CIVILES")*(UPPER(MAESTRO!$L$3:$L$1000)="CONFIRMADO")),ROWS($A$3:A203))),"")</f>
        <v/>
      </c>
      <c r="T203" s="10" t="str">
        <f ca="1">IFERROR(INDEX(MAESTRO!T:T,_xludf.AGGREGATE(15,6,ROW(MAESTRO!$B$3:$B$1000)/((MAESTRO!$B$3:$B$1000="CIVILES")*(UPPER(MAESTRO!$L$3:$L$1000)="CONFIRMADO")),ROWS($A$3:A203))),"")</f>
        <v/>
      </c>
      <c r="U203" s="10" t="str">
        <f ca="1">IFERROR(INDEX(MAESTRO!U:U,_xludf.AGGREGATE(15,6,ROW(MAESTRO!$B$3:$B$1000)/((MAESTRO!$B$3:$B$1000="CIVILES")*(UPPER(MAESTRO!$L$3:$L$1000)="CONFIRMADO")),ROWS($A$3:A203))),"")</f>
        <v/>
      </c>
      <c r="V203" s="10" t="str">
        <f ca="1">IFERROR(INDEX(MAESTRO!V:V,_xludf.AGGREGATE(15,6,ROW(MAESTRO!$B$3:$B$1000)/((MAESTRO!$B$3:$B$1000="CIVILES")*(UPPER(MAESTRO!$L$3:$L$1000)="CONFIRMADO")),ROWS($A$3:A203))),"")</f>
        <v/>
      </c>
      <c r="W203" s="10" t="str">
        <f ca="1">IFERROR(INDEX(MAESTRO!W:W,_xludf.AGGREGATE(15,6,ROW(MAESTRO!$B$3:$B$1000)/((MAESTRO!$B$3:$B$1000="CIVILES")*(UPPER(MAESTRO!$L$3:$L$1000)="CONFIRMADO")),ROWS($A$3:A203))),"")</f>
        <v/>
      </c>
      <c r="X203" s="10" t="str">
        <f ca="1">IFERROR(INDEX(MAESTRO!X:X,_xludf.AGGREGATE(15,6,ROW(MAESTRO!$B$3:$B$1000)/((MAESTRO!$B$3:$B$1000="CIVILES")*(UPPER(MAESTRO!$L$3:$L$1000)="CONFIRMADO")),ROWS($A$3:A203))),"")</f>
        <v/>
      </c>
    </row>
    <row r="204" spans="1:24" ht="22.05" customHeight="1">
      <c r="A204" s="18" t="str">
        <f ca="1">IFERROR(INDEX(MAESTRO!A:A,_xludf.AGGREGATE(15,6,ROW(MAESTRO!$B$3:$B$1000)/((MAESTRO!$B$3:$B$1000="CIVILES")*(UPPER(MAESTRO!$L$3:$L$1000)="CONFIRMADO")),ROWS($A$3:A204))),"")</f>
        <v/>
      </c>
      <c r="B204" s="18" t="str">
        <f ca="1">IFERROR(INDEX(MAESTRO!B:B,_xludf.AGGREGATE(15,6,ROW(MAESTRO!$B$3:$B$1000)/((MAESTRO!$B$3:$B$1000="CIVILES")*(UPPER(MAESTRO!$L$3:$L$1000)="CONFIRMADO")),ROWS($A$3:A204))),"")</f>
        <v/>
      </c>
      <c r="C204" s="18" t="str">
        <f ca="1">IFERROR(INDEX(MAESTRO!C:C,_xludf.AGGREGATE(15,6,ROW(MAESTRO!$B$3:$B$1000)/((MAESTRO!$B$3:$B$1000="CIVILES")*(UPPER(MAESTRO!$L$3:$L$1000)="CONFIRMADO")),ROWS($A$3:A204))),"")</f>
        <v/>
      </c>
      <c r="D204" s="18" t="str">
        <f ca="1">IFERROR(INDEX(MAESTRO!D:D,_xludf.AGGREGATE(15,6,ROW(MAESTRO!$B$3:$B$1000)/((MAESTRO!$B$3:$B$1000="CIVILES")*(UPPER(MAESTRO!$L$3:$L$1000)="CONFIRMADO")),ROWS($A$3:A204))),"")</f>
        <v/>
      </c>
      <c r="E204" s="18" t="str">
        <f ca="1">IFERROR(INDEX(MAESTRO!E:E,_xludf.AGGREGATE(15,6,ROW(MAESTRO!$B$3:$B$1000)/((MAESTRO!$B$3:$B$1000="CIVILES")*(UPPER(MAESTRO!$L$3:$L$1000)="CONFIRMADO")),ROWS($A$3:A204))),"")</f>
        <v/>
      </c>
      <c r="F204" s="18" t="str">
        <f ca="1">IFERROR(INDEX(MAESTRO!F:F,_xludf.AGGREGATE(15,6,ROW(MAESTRO!$B$3:$B$1000)/((MAESTRO!$B$3:$B$1000="CIVILES")*(UPPER(MAESTRO!$L$3:$L$1000)="CONFIRMADO")),ROWS($A$3:A204))),"")</f>
        <v/>
      </c>
      <c r="G204" s="18" t="str">
        <f ca="1">IFERROR(INDEX(MAESTRO!G:G,_xludf.AGGREGATE(15,6,ROW(MAESTRO!$B$3:$B$1000)/((MAESTRO!$B$3:$B$1000="CIVILES")*(UPPER(MAESTRO!$L$3:$L$1000)="CONFIRMADO")),ROWS($A$3:A204))),"")</f>
        <v/>
      </c>
      <c r="H204" s="18" t="str">
        <f ca="1">IFERROR(INDEX(MAESTRO!H:H,_xludf.AGGREGATE(15,6,ROW(MAESTRO!$B$3:$B$1000)/((MAESTRO!$B$3:$B$1000="CIVILES")*(UPPER(MAESTRO!$L$3:$L$1000)="CONFIRMADO")),ROWS($A$3:A204))),"")</f>
        <v/>
      </c>
      <c r="I204" s="18" t="str">
        <f ca="1">IFERROR(INDEX(MAESTRO!I:I,_xludf.AGGREGATE(15,6,ROW(MAESTRO!$B$3:$B$1000)/((MAESTRO!$B$3:$B$1000="CIVILES")*(UPPER(MAESTRO!$L$3:$L$1000)="CONFIRMADO")),ROWS($A$3:A204))),"")</f>
        <v/>
      </c>
      <c r="J204" s="18" t="str">
        <f ca="1">IFERROR(INDEX(MAESTRO!J:J,_xludf.AGGREGATE(15,6,ROW(MAESTRO!$B$3:$B$1000)/((MAESTRO!$B$3:$B$1000="CIVILES")*(UPPER(MAESTRO!$L$3:$L$1000)="CONFIRMADO")),ROWS($A$3:A204))),"")</f>
        <v/>
      </c>
      <c r="K204" s="18" t="str">
        <f ca="1">IFERROR(INDEX(MAESTRO!K:K,_xludf.AGGREGATE(15,6,ROW(MAESTRO!$B$3:$B$1000)/((MAESTRO!$B$3:$B$1000="CIVILES")*(UPPER(MAESTRO!$L$3:$L$1000)="CONFIRMADO")),ROWS($A$3:A204))),"")</f>
        <v/>
      </c>
      <c r="L204" s="18" t="str">
        <f ca="1">IFERROR(INDEX(MAESTRO!L:L,_xludf.AGGREGATE(15,6,ROW(MAESTRO!$B$3:$B$1000)/((MAESTRO!$B$3:$B$1000="CIVILES")*(UPPER(MAESTRO!$L$3:$L$1000)="CONFIRMADO")),ROWS($A$3:A204))),"")</f>
        <v/>
      </c>
      <c r="M204" s="18" t="str">
        <f ca="1">IFERROR(INDEX(MAESTRO!M:M,_xludf.AGGREGATE(15,6,ROW(MAESTRO!$B$3:$B$1000)/((MAESTRO!$B$3:$B$1000="CIVILES")*(UPPER(MAESTRO!$L$3:$L$1000)="CONFIRMADO")),ROWS($A$3:A204))),"")</f>
        <v/>
      </c>
      <c r="N204" s="18" t="str">
        <f ca="1">IFERROR(INDEX(MAESTRO!N:N,_xludf.AGGREGATE(15,6,ROW(MAESTRO!$B$3:$B$1000)/((MAESTRO!$B$3:$B$1000="CIVILES")*(UPPER(MAESTRO!$L$3:$L$1000)="CONFIRMADO")),ROWS($A$3:A204))),"")</f>
        <v/>
      </c>
      <c r="O204" s="18" t="str">
        <f ca="1">IFERROR(INDEX(MAESTRO!O:O,_xludf.AGGREGATE(15,6,ROW(MAESTRO!$B$3:$B$1000)/((MAESTRO!$B$3:$B$1000="CIVILES")*(UPPER(MAESTRO!$L$3:$L$1000)="CONFIRMADO")),ROWS($A$3:A204))),"")</f>
        <v/>
      </c>
      <c r="P204" s="18" t="str">
        <f ca="1">IFERROR(INDEX(MAESTRO!P:P,_xludf.AGGREGATE(15,6,ROW(MAESTRO!$B$3:$B$1000)/((MAESTRO!$B$3:$B$1000="CIVILES")*(UPPER(MAESTRO!$L$3:$L$1000)="CONFIRMADO")),ROWS($A$3:A204))),"")</f>
        <v/>
      </c>
      <c r="Q204" s="18" t="str">
        <f ca="1">IFERROR(INDEX(MAESTRO!Q:Q,_xludf.AGGREGATE(15,6,ROW(MAESTRO!$B$3:$B$1000)/((MAESTRO!$B$3:$B$1000="CIVILES")*(UPPER(MAESTRO!$L$3:$L$1000)="CONFIRMADO")),ROWS($A$3:A204))),"")</f>
        <v/>
      </c>
      <c r="R204" s="18" t="str">
        <f ca="1">IFERROR(INDEX(MAESTRO!R:R,_xludf.AGGREGATE(15,6,ROW(MAESTRO!$B$3:$B$1000)/((MAESTRO!$B$3:$B$1000="CIVILES")*(UPPER(MAESTRO!$L$3:$L$1000)="CONFIRMADO")),ROWS($A$3:A204))),"")</f>
        <v/>
      </c>
      <c r="S204" s="18" t="str">
        <f ca="1">IFERROR(INDEX(MAESTRO!S:S,_xludf.AGGREGATE(15,6,ROW(MAESTRO!$B$3:$B$1000)/((MAESTRO!$B$3:$B$1000="CIVILES")*(UPPER(MAESTRO!$L$3:$L$1000)="CONFIRMADO")),ROWS($A$3:A204))),"")</f>
        <v/>
      </c>
      <c r="T204" s="18" t="str">
        <f ca="1">IFERROR(INDEX(MAESTRO!T:T,_xludf.AGGREGATE(15,6,ROW(MAESTRO!$B$3:$B$1000)/((MAESTRO!$B$3:$B$1000="CIVILES")*(UPPER(MAESTRO!$L$3:$L$1000)="CONFIRMADO")),ROWS($A$3:A204))),"")</f>
        <v/>
      </c>
      <c r="U204" s="18" t="str">
        <f ca="1">IFERROR(INDEX(MAESTRO!U:U,_xludf.AGGREGATE(15,6,ROW(MAESTRO!$B$3:$B$1000)/((MAESTRO!$B$3:$B$1000="CIVILES")*(UPPER(MAESTRO!$L$3:$L$1000)="CONFIRMADO")),ROWS($A$3:A204))),"")</f>
        <v/>
      </c>
      <c r="V204" s="18" t="str">
        <f ca="1">IFERROR(INDEX(MAESTRO!V:V,_xludf.AGGREGATE(15,6,ROW(MAESTRO!$B$3:$B$1000)/((MAESTRO!$B$3:$B$1000="CIVILES")*(UPPER(MAESTRO!$L$3:$L$1000)="CONFIRMADO")),ROWS($A$3:A204))),"")</f>
        <v/>
      </c>
      <c r="W204" s="18" t="str">
        <f ca="1">IFERROR(INDEX(MAESTRO!W:W,_xludf.AGGREGATE(15,6,ROW(MAESTRO!$B$3:$B$1000)/((MAESTRO!$B$3:$B$1000="CIVILES")*(UPPER(MAESTRO!$L$3:$L$1000)="CONFIRMADO")),ROWS($A$3:A204))),"")</f>
        <v/>
      </c>
      <c r="X204" s="18" t="str">
        <f ca="1">IFERROR(INDEX(MAESTRO!X:X,_xludf.AGGREGATE(15,6,ROW(MAESTRO!$B$3:$B$1000)/((MAESTRO!$B$3:$B$1000="CIVILES")*(UPPER(MAESTRO!$L$3:$L$1000)="CONFIRMADO")),ROWS($A$3:A204))),"")</f>
        <v/>
      </c>
    </row>
    <row r="205" spans="1:24" ht="22.05" customHeight="1">
      <c r="A205" s="10" t="str">
        <f ca="1">IFERROR(INDEX(MAESTRO!A:A,_xludf.AGGREGATE(15,6,ROW(MAESTRO!$B$3:$B$1000)/((MAESTRO!$B$3:$B$1000="CIVILES")*(UPPER(MAESTRO!$L$3:$L$1000)="CONFIRMADO")),ROWS($A$3:A205))),"")</f>
        <v/>
      </c>
      <c r="B205" s="10" t="str">
        <f ca="1">IFERROR(INDEX(MAESTRO!B:B,_xludf.AGGREGATE(15,6,ROW(MAESTRO!$B$3:$B$1000)/((MAESTRO!$B$3:$B$1000="CIVILES")*(UPPER(MAESTRO!$L$3:$L$1000)="CONFIRMADO")),ROWS($A$3:A205))),"")</f>
        <v/>
      </c>
      <c r="C205" s="10" t="str">
        <f ca="1">IFERROR(INDEX(MAESTRO!C:C,_xludf.AGGREGATE(15,6,ROW(MAESTRO!$B$3:$B$1000)/((MAESTRO!$B$3:$B$1000="CIVILES")*(UPPER(MAESTRO!$L$3:$L$1000)="CONFIRMADO")),ROWS($A$3:A205))),"")</f>
        <v/>
      </c>
      <c r="D205" s="10" t="str">
        <f ca="1">IFERROR(INDEX(MAESTRO!D:D,_xludf.AGGREGATE(15,6,ROW(MAESTRO!$B$3:$B$1000)/((MAESTRO!$B$3:$B$1000="CIVILES")*(UPPER(MAESTRO!$L$3:$L$1000)="CONFIRMADO")),ROWS($A$3:A205))),"")</f>
        <v/>
      </c>
      <c r="E205" s="10" t="str">
        <f ca="1">IFERROR(INDEX(MAESTRO!E:E,_xludf.AGGREGATE(15,6,ROW(MAESTRO!$B$3:$B$1000)/((MAESTRO!$B$3:$B$1000="CIVILES")*(UPPER(MAESTRO!$L$3:$L$1000)="CONFIRMADO")),ROWS($A$3:A205))),"")</f>
        <v/>
      </c>
      <c r="F205" s="10" t="str">
        <f ca="1">IFERROR(INDEX(MAESTRO!F:F,_xludf.AGGREGATE(15,6,ROW(MAESTRO!$B$3:$B$1000)/((MAESTRO!$B$3:$B$1000="CIVILES")*(UPPER(MAESTRO!$L$3:$L$1000)="CONFIRMADO")),ROWS($A$3:A205))),"")</f>
        <v/>
      </c>
      <c r="G205" s="10" t="str">
        <f ca="1">IFERROR(INDEX(MAESTRO!G:G,_xludf.AGGREGATE(15,6,ROW(MAESTRO!$B$3:$B$1000)/((MAESTRO!$B$3:$B$1000="CIVILES")*(UPPER(MAESTRO!$L$3:$L$1000)="CONFIRMADO")),ROWS($A$3:A205))),"")</f>
        <v/>
      </c>
      <c r="H205" s="10" t="str">
        <f ca="1">IFERROR(INDEX(MAESTRO!H:H,_xludf.AGGREGATE(15,6,ROW(MAESTRO!$B$3:$B$1000)/((MAESTRO!$B$3:$B$1000="CIVILES")*(UPPER(MAESTRO!$L$3:$L$1000)="CONFIRMADO")),ROWS($A$3:A205))),"")</f>
        <v/>
      </c>
      <c r="I205" s="10" t="str">
        <f ca="1">IFERROR(INDEX(MAESTRO!I:I,_xludf.AGGREGATE(15,6,ROW(MAESTRO!$B$3:$B$1000)/((MAESTRO!$B$3:$B$1000="CIVILES")*(UPPER(MAESTRO!$L$3:$L$1000)="CONFIRMADO")),ROWS($A$3:A205))),"")</f>
        <v/>
      </c>
      <c r="J205" s="10" t="str">
        <f ca="1">IFERROR(INDEX(MAESTRO!J:J,_xludf.AGGREGATE(15,6,ROW(MAESTRO!$B$3:$B$1000)/((MAESTRO!$B$3:$B$1000="CIVILES")*(UPPER(MAESTRO!$L$3:$L$1000)="CONFIRMADO")),ROWS($A$3:A205))),"")</f>
        <v/>
      </c>
      <c r="K205" s="10" t="str">
        <f ca="1">IFERROR(INDEX(MAESTRO!K:K,_xludf.AGGREGATE(15,6,ROW(MAESTRO!$B$3:$B$1000)/((MAESTRO!$B$3:$B$1000="CIVILES")*(UPPER(MAESTRO!$L$3:$L$1000)="CONFIRMADO")),ROWS($A$3:A205))),"")</f>
        <v/>
      </c>
      <c r="L205" s="10" t="str">
        <f ca="1">IFERROR(INDEX(MAESTRO!L:L,_xludf.AGGREGATE(15,6,ROW(MAESTRO!$B$3:$B$1000)/((MAESTRO!$B$3:$B$1000="CIVILES")*(UPPER(MAESTRO!$L$3:$L$1000)="CONFIRMADO")),ROWS($A$3:A205))),"")</f>
        <v/>
      </c>
      <c r="M205" s="10" t="str">
        <f ca="1">IFERROR(INDEX(MAESTRO!M:M,_xludf.AGGREGATE(15,6,ROW(MAESTRO!$B$3:$B$1000)/((MAESTRO!$B$3:$B$1000="CIVILES")*(UPPER(MAESTRO!$L$3:$L$1000)="CONFIRMADO")),ROWS($A$3:A205))),"")</f>
        <v/>
      </c>
      <c r="N205" s="10" t="str">
        <f ca="1">IFERROR(INDEX(MAESTRO!N:N,_xludf.AGGREGATE(15,6,ROW(MAESTRO!$B$3:$B$1000)/((MAESTRO!$B$3:$B$1000="CIVILES")*(UPPER(MAESTRO!$L$3:$L$1000)="CONFIRMADO")),ROWS($A$3:A205))),"")</f>
        <v/>
      </c>
      <c r="O205" s="10" t="str">
        <f ca="1">IFERROR(INDEX(MAESTRO!O:O,_xludf.AGGREGATE(15,6,ROW(MAESTRO!$B$3:$B$1000)/((MAESTRO!$B$3:$B$1000="CIVILES")*(UPPER(MAESTRO!$L$3:$L$1000)="CONFIRMADO")),ROWS($A$3:A205))),"")</f>
        <v/>
      </c>
      <c r="P205" s="10" t="str">
        <f ca="1">IFERROR(INDEX(MAESTRO!P:P,_xludf.AGGREGATE(15,6,ROW(MAESTRO!$B$3:$B$1000)/((MAESTRO!$B$3:$B$1000="CIVILES")*(UPPER(MAESTRO!$L$3:$L$1000)="CONFIRMADO")),ROWS($A$3:A205))),"")</f>
        <v/>
      </c>
      <c r="Q205" s="10" t="str">
        <f ca="1">IFERROR(INDEX(MAESTRO!Q:Q,_xludf.AGGREGATE(15,6,ROW(MAESTRO!$B$3:$B$1000)/((MAESTRO!$B$3:$B$1000="CIVILES")*(UPPER(MAESTRO!$L$3:$L$1000)="CONFIRMADO")),ROWS($A$3:A205))),"")</f>
        <v/>
      </c>
      <c r="R205" s="10" t="str">
        <f ca="1">IFERROR(INDEX(MAESTRO!R:R,_xludf.AGGREGATE(15,6,ROW(MAESTRO!$B$3:$B$1000)/((MAESTRO!$B$3:$B$1000="CIVILES")*(UPPER(MAESTRO!$L$3:$L$1000)="CONFIRMADO")),ROWS($A$3:A205))),"")</f>
        <v/>
      </c>
      <c r="S205" s="10" t="str">
        <f ca="1">IFERROR(INDEX(MAESTRO!S:S,_xludf.AGGREGATE(15,6,ROW(MAESTRO!$B$3:$B$1000)/((MAESTRO!$B$3:$B$1000="CIVILES")*(UPPER(MAESTRO!$L$3:$L$1000)="CONFIRMADO")),ROWS($A$3:A205))),"")</f>
        <v/>
      </c>
      <c r="T205" s="10" t="str">
        <f ca="1">IFERROR(INDEX(MAESTRO!T:T,_xludf.AGGREGATE(15,6,ROW(MAESTRO!$B$3:$B$1000)/((MAESTRO!$B$3:$B$1000="CIVILES")*(UPPER(MAESTRO!$L$3:$L$1000)="CONFIRMADO")),ROWS($A$3:A205))),"")</f>
        <v/>
      </c>
      <c r="U205" s="10" t="str">
        <f ca="1">IFERROR(INDEX(MAESTRO!U:U,_xludf.AGGREGATE(15,6,ROW(MAESTRO!$B$3:$B$1000)/((MAESTRO!$B$3:$B$1000="CIVILES")*(UPPER(MAESTRO!$L$3:$L$1000)="CONFIRMADO")),ROWS($A$3:A205))),"")</f>
        <v/>
      </c>
      <c r="V205" s="10" t="str">
        <f ca="1">IFERROR(INDEX(MAESTRO!V:V,_xludf.AGGREGATE(15,6,ROW(MAESTRO!$B$3:$B$1000)/((MAESTRO!$B$3:$B$1000="CIVILES")*(UPPER(MAESTRO!$L$3:$L$1000)="CONFIRMADO")),ROWS($A$3:A205))),"")</f>
        <v/>
      </c>
      <c r="W205" s="10" t="str">
        <f ca="1">IFERROR(INDEX(MAESTRO!W:W,_xludf.AGGREGATE(15,6,ROW(MAESTRO!$B$3:$B$1000)/((MAESTRO!$B$3:$B$1000="CIVILES")*(UPPER(MAESTRO!$L$3:$L$1000)="CONFIRMADO")),ROWS($A$3:A205))),"")</f>
        <v/>
      </c>
      <c r="X205" s="10" t="str">
        <f ca="1">IFERROR(INDEX(MAESTRO!X:X,_xludf.AGGREGATE(15,6,ROW(MAESTRO!$B$3:$B$1000)/((MAESTRO!$B$3:$B$1000="CIVILES")*(UPPER(MAESTRO!$L$3:$L$1000)="CONFIRMADO")),ROWS($A$3:A205))),"")</f>
        <v/>
      </c>
    </row>
    <row r="206" spans="1:24" ht="22.05" customHeight="1">
      <c r="A206" s="18" t="str">
        <f ca="1">IFERROR(INDEX(MAESTRO!A:A,_xludf.AGGREGATE(15,6,ROW(MAESTRO!$B$3:$B$1000)/((MAESTRO!$B$3:$B$1000="CIVILES")*(UPPER(MAESTRO!$L$3:$L$1000)="CONFIRMADO")),ROWS($A$3:A206))),"")</f>
        <v/>
      </c>
      <c r="B206" s="18" t="str">
        <f ca="1">IFERROR(INDEX(MAESTRO!B:B,_xludf.AGGREGATE(15,6,ROW(MAESTRO!$B$3:$B$1000)/((MAESTRO!$B$3:$B$1000="CIVILES")*(UPPER(MAESTRO!$L$3:$L$1000)="CONFIRMADO")),ROWS($A$3:A206))),"")</f>
        <v/>
      </c>
      <c r="C206" s="18" t="str">
        <f ca="1">IFERROR(INDEX(MAESTRO!C:C,_xludf.AGGREGATE(15,6,ROW(MAESTRO!$B$3:$B$1000)/((MAESTRO!$B$3:$B$1000="CIVILES")*(UPPER(MAESTRO!$L$3:$L$1000)="CONFIRMADO")),ROWS($A$3:A206))),"")</f>
        <v/>
      </c>
      <c r="D206" s="18" t="str">
        <f ca="1">IFERROR(INDEX(MAESTRO!D:D,_xludf.AGGREGATE(15,6,ROW(MAESTRO!$B$3:$B$1000)/((MAESTRO!$B$3:$B$1000="CIVILES")*(UPPER(MAESTRO!$L$3:$L$1000)="CONFIRMADO")),ROWS($A$3:A206))),"")</f>
        <v/>
      </c>
      <c r="E206" s="18" t="str">
        <f ca="1">IFERROR(INDEX(MAESTRO!E:E,_xludf.AGGREGATE(15,6,ROW(MAESTRO!$B$3:$B$1000)/((MAESTRO!$B$3:$B$1000="CIVILES")*(UPPER(MAESTRO!$L$3:$L$1000)="CONFIRMADO")),ROWS($A$3:A206))),"")</f>
        <v/>
      </c>
      <c r="F206" s="18" t="str">
        <f ca="1">IFERROR(INDEX(MAESTRO!F:F,_xludf.AGGREGATE(15,6,ROW(MAESTRO!$B$3:$B$1000)/((MAESTRO!$B$3:$B$1000="CIVILES")*(UPPER(MAESTRO!$L$3:$L$1000)="CONFIRMADO")),ROWS($A$3:A206))),"")</f>
        <v/>
      </c>
      <c r="G206" s="18" t="str">
        <f ca="1">IFERROR(INDEX(MAESTRO!G:G,_xludf.AGGREGATE(15,6,ROW(MAESTRO!$B$3:$B$1000)/((MAESTRO!$B$3:$B$1000="CIVILES")*(UPPER(MAESTRO!$L$3:$L$1000)="CONFIRMADO")),ROWS($A$3:A206))),"")</f>
        <v/>
      </c>
      <c r="H206" s="18" t="str">
        <f ca="1">IFERROR(INDEX(MAESTRO!H:H,_xludf.AGGREGATE(15,6,ROW(MAESTRO!$B$3:$B$1000)/((MAESTRO!$B$3:$B$1000="CIVILES")*(UPPER(MAESTRO!$L$3:$L$1000)="CONFIRMADO")),ROWS($A$3:A206))),"")</f>
        <v/>
      </c>
      <c r="I206" s="18" t="str">
        <f ca="1">IFERROR(INDEX(MAESTRO!I:I,_xludf.AGGREGATE(15,6,ROW(MAESTRO!$B$3:$B$1000)/((MAESTRO!$B$3:$B$1000="CIVILES")*(UPPER(MAESTRO!$L$3:$L$1000)="CONFIRMADO")),ROWS($A$3:A206))),"")</f>
        <v/>
      </c>
      <c r="J206" s="18" t="str">
        <f ca="1">IFERROR(INDEX(MAESTRO!J:J,_xludf.AGGREGATE(15,6,ROW(MAESTRO!$B$3:$B$1000)/((MAESTRO!$B$3:$B$1000="CIVILES")*(UPPER(MAESTRO!$L$3:$L$1000)="CONFIRMADO")),ROWS($A$3:A206))),"")</f>
        <v/>
      </c>
      <c r="K206" s="18" t="str">
        <f ca="1">IFERROR(INDEX(MAESTRO!K:K,_xludf.AGGREGATE(15,6,ROW(MAESTRO!$B$3:$B$1000)/((MAESTRO!$B$3:$B$1000="CIVILES")*(UPPER(MAESTRO!$L$3:$L$1000)="CONFIRMADO")),ROWS($A$3:A206))),"")</f>
        <v/>
      </c>
      <c r="L206" s="18" t="str">
        <f ca="1">IFERROR(INDEX(MAESTRO!L:L,_xludf.AGGREGATE(15,6,ROW(MAESTRO!$B$3:$B$1000)/((MAESTRO!$B$3:$B$1000="CIVILES")*(UPPER(MAESTRO!$L$3:$L$1000)="CONFIRMADO")),ROWS($A$3:A206))),"")</f>
        <v/>
      </c>
      <c r="M206" s="18" t="str">
        <f ca="1">IFERROR(INDEX(MAESTRO!M:M,_xludf.AGGREGATE(15,6,ROW(MAESTRO!$B$3:$B$1000)/((MAESTRO!$B$3:$B$1000="CIVILES")*(UPPER(MAESTRO!$L$3:$L$1000)="CONFIRMADO")),ROWS($A$3:A206))),"")</f>
        <v/>
      </c>
      <c r="N206" s="18" t="str">
        <f ca="1">IFERROR(INDEX(MAESTRO!N:N,_xludf.AGGREGATE(15,6,ROW(MAESTRO!$B$3:$B$1000)/((MAESTRO!$B$3:$B$1000="CIVILES")*(UPPER(MAESTRO!$L$3:$L$1000)="CONFIRMADO")),ROWS($A$3:A206))),"")</f>
        <v/>
      </c>
      <c r="O206" s="18" t="str">
        <f ca="1">IFERROR(INDEX(MAESTRO!O:O,_xludf.AGGREGATE(15,6,ROW(MAESTRO!$B$3:$B$1000)/((MAESTRO!$B$3:$B$1000="CIVILES")*(UPPER(MAESTRO!$L$3:$L$1000)="CONFIRMADO")),ROWS($A$3:A206))),"")</f>
        <v/>
      </c>
      <c r="P206" s="18" t="str">
        <f ca="1">IFERROR(INDEX(MAESTRO!P:P,_xludf.AGGREGATE(15,6,ROW(MAESTRO!$B$3:$B$1000)/((MAESTRO!$B$3:$B$1000="CIVILES")*(UPPER(MAESTRO!$L$3:$L$1000)="CONFIRMADO")),ROWS($A$3:A206))),"")</f>
        <v/>
      </c>
      <c r="Q206" s="18" t="str">
        <f ca="1">IFERROR(INDEX(MAESTRO!Q:Q,_xludf.AGGREGATE(15,6,ROW(MAESTRO!$B$3:$B$1000)/((MAESTRO!$B$3:$B$1000="CIVILES")*(UPPER(MAESTRO!$L$3:$L$1000)="CONFIRMADO")),ROWS($A$3:A206))),"")</f>
        <v/>
      </c>
      <c r="R206" s="18" t="str">
        <f ca="1">IFERROR(INDEX(MAESTRO!R:R,_xludf.AGGREGATE(15,6,ROW(MAESTRO!$B$3:$B$1000)/((MAESTRO!$B$3:$B$1000="CIVILES")*(UPPER(MAESTRO!$L$3:$L$1000)="CONFIRMADO")),ROWS($A$3:A206))),"")</f>
        <v/>
      </c>
      <c r="S206" s="18" t="str">
        <f ca="1">IFERROR(INDEX(MAESTRO!S:S,_xludf.AGGREGATE(15,6,ROW(MAESTRO!$B$3:$B$1000)/((MAESTRO!$B$3:$B$1000="CIVILES")*(UPPER(MAESTRO!$L$3:$L$1000)="CONFIRMADO")),ROWS($A$3:A206))),"")</f>
        <v/>
      </c>
      <c r="T206" s="18" t="str">
        <f ca="1">IFERROR(INDEX(MAESTRO!T:T,_xludf.AGGREGATE(15,6,ROW(MAESTRO!$B$3:$B$1000)/((MAESTRO!$B$3:$B$1000="CIVILES")*(UPPER(MAESTRO!$L$3:$L$1000)="CONFIRMADO")),ROWS($A$3:A206))),"")</f>
        <v/>
      </c>
      <c r="U206" s="18" t="str">
        <f ca="1">IFERROR(INDEX(MAESTRO!U:U,_xludf.AGGREGATE(15,6,ROW(MAESTRO!$B$3:$B$1000)/((MAESTRO!$B$3:$B$1000="CIVILES")*(UPPER(MAESTRO!$L$3:$L$1000)="CONFIRMADO")),ROWS($A$3:A206))),"")</f>
        <v/>
      </c>
      <c r="V206" s="18" t="str">
        <f ca="1">IFERROR(INDEX(MAESTRO!V:V,_xludf.AGGREGATE(15,6,ROW(MAESTRO!$B$3:$B$1000)/((MAESTRO!$B$3:$B$1000="CIVILES")*(UPPER(MAESTRO!$L$3:$L$1000)="CONFIRMADO")),ROWS($A$3:A206))),"")</f>
        <v/>
      </c>
      <c r="W206" s="18" t="str">
        <f ca="1">IFERROR(INDEX(MAESTRO!W:W,_xludf.AGGREGATE(15,6,ROW(MAESTRO!$B$3:$B$1000)/((MAESTRO!$B$3:$B$1000="CIVILES")*(UPPER(MAESTRO!$L$3:$L$1000)="CONFIRMADO")),ROWS($A$3:A206))),"")</f>
        <v/>
      </c>
      <c r="X206" s="18" t="str">
        <f ca="1">IFERROR(INDEX(MAESTRO!X:X,_xludf.AGGREGATE(15,6,ROW(MAESTRO!$B$3:$B$1000)/((MAESTRO!$B$3:$B$1000="CIVILES")*(UPPER(MAESTRO!$L$3:$L$1000)="CONFIRMADO")),ROWS($A$3:A206))),"")</f>
        <v/>
      </c>
    </row>
    <row r="207" spans="1:24" ht="22.05" customHeight="1">
      <c r="A207" s="10" t="str">
        <f ca="1">IFERROR(INDEX(MAESTRO!A:A,_xludf.AGGREGATE(15,6,ROW(MAESTRO!$B$3:$B$1000)/((MAESTRO!$B$3:$B$1000="CIVILES")*(UPPER(MAESTRO!$L$3:$L$1000)="CONFIRMADO")),ROWS($A$3:A207))),"")</f>
        <v/>
      </c>
      <c r="B207" s="10" t="str">
        <f ca="1">IFERROR(INDEX(MAESTRO!B:B,_xludf.AGGREGATE(15,6,ROW(MAESTRO!$B$3:$B$1000)/((MAESTRO!$B$3:$B$1000="CIVILES")*(UPPER(MAESTRO!$L$3:$L$1000)="CONFIRMADO")),ROWS($A$3:A207))),"")</f>
        <v/>
      </c>
      <c r="C207" s="10" t="str">
        <f ca="1">IFERROR(INDEX(MAESTRO!C:C,_xludf.AGGREGATE(15,6,ROW(MAESTRO!$B$3:$B$1000)/((MAESTRO!$B$3:$B$1000="CIVILES")*(UPPER(MAESTRO!$L$3:$L$1000)="CONFIRMADO")),ROWS($A$3:A207))),"")</f>
        <v/>
      </c>
      <c r="D207" s="10" t="str">
        <f ca="1">IFERROR(INDEX(MAESTRO!D:D,_xludf.AGGREGATE(15,6,ROW(MAESTRO!$B$3:$B$1000)/((MAESTRO!$B$3:$B$1000="CIVILES")*(UPPER(MAESTRO!$L$3:$L$1000)="CONFIRMADO")),ROWS($A$3:A207))),"")</f>
        <v/>
      </c>
      <c r="E207" s="10" t="str">
        <f ca="1">IFERROR(INDEX(MAESTRO!E:E,_xludf.AGGREGATE(15,6,ROW(MAESTRO!$B$3:$B$1000)/((MAESTRO!$B$3:$B$1000="CIVILES")*(UPPER(MAESTRO!$L$3:$L$1000)="CONFIRMADO")),ROWS($A$3:A207))),"")</f>
        <v/>
      </c>
      <c r="F207" s="10" t="str">
        <f ca="1">IFERROR(INDEX(MAESTRO!F:F,_xludf.AGGREGATE(15,6,ROW(MAESTRO!$B$3:$B$1000)/((MAESTRO!$B$3:$B$1000="CIVILES")*(UPPER(MAESTRO!$L$3:$L$1000)="CONFIRMADO")),ROWS($A$3:A207))),"")</f>
        <v/>
      </c>
      <c r="G207" s="10" t="str">
        <f ca="1">IFERROR(INDEX(MAESTRO!G:G,_xludf.AGGREGATE(15,6,ROW(MAESTRO!$B$3:$B$1000)/((MAESTRO!$B$3:$B$1000="CIVILES")*(UPPER(MAESTRO!$L$3:$L$1000)="CONFIRMADO")),ROWS($A$3:A207))),"")</f>
        <v/>
      </c>
      <c r="H207" s="10" t="str">
        <f ca="1">IFERROR(INDEX(MAESTRO!H:H,_xludf.AGGREGATE(15,6,ROW(MAESTRO!$B$3:$B$1000)/((MAESTRO!$B$3:$B$1000="CIVILES")*(UPPER(MAESTRO!$L$3:$L$1000)="CONFIRMADO")),ROWS($A$3:A207))),"")</f>
        <v/>
      </c>
      <c r="I207" s="10" t="str">
        <f ca="1">IFERROR(INDEX(MAESTRO!I:I,_xludf.AGGREGATE(15,6,ROW(MAESTRO!$B$3:$B$1000)/((MAESTRO!$B$3:$B$1000="CIVILES")*(UPPER(MAESTRO!$L$3:$L$1000)="CONFIRMADO")),ROWS($A$3:A207))),"")</f>
        <v/>
      </c>
      <c r="J207" s="10" t="str">
        <f ca="1">IFERROR(INDEX(MAESTRO!J:J,_xludf.AGGREGATE(15,6,ROW(MAESTRO!$B$3:$B$1000)/((MAESTRO!$B$3:$B$1000="CIVILES")*(UPPER(MAESTRO!$L$3:$L$1000)="CONFIRMADO")),ROWS($A$3:A207))),"")</f>
        <v/>
      </c>
      <c r="K207" s="10" t="str">
        <f ca="1">IFERROR(INDEX(MAESTRO!K:K,_xludf.AGGREGATE(15,6,ROW(MAESTRO!$B$3:$B$1000)/((MAESTRO!$B$3:$B$1000="CIVILES")*(UPPER(MAESTRO!$L$3:$L$1000)="CONFIRMADO")),ROWS($A$3:A207))),"")</f>
        <v/>
      </c>
      <c r="L207" s="10" t="str">
        <f ca="1">IFERROR(INDEX(MAESTRO!L:L,_xludf.AGGREGATE(15,6,ROW(MAESTRO!$B$3:$B$1000)/((MAESTRO!$B$3:$B$1000="CIVILES")*(UPPER(MAESTRO!$L$3:$L$1000)="CONFIRMADO")),ROWS($A$3:A207))),"")</f>
        <v/>
      </c>
      <c r="M207" s="10" t="str">
        <f ca="1">IFERROR(INDEX(MAESTRO!M:M,_xludf.AGGREGATE(15,6,ROW(MAESTRO!$B$3:$B$1000)/((MAESTRO!$B$3:$B$1000="CIVILES")*(UPPER(MAESTRO!$L$3:$L$1000)="CONFIRMADO")),ROWS($A$3:A207))),"")</f>
        <v/>
      </c>
      <c r="N207" s="10" t="str">
        <f ca="1">IFERROR(INDEX(MAESTRO!N:N,_xludf.AGGREGATE(15,6,ROW(MAESTRO!$B$3:$B$1000)/((MAESTRO!$B$3:$B$1000="CIVILES")*(UPPER(MAESTRO!$L$3:$L$1000)="CONFIRMADO")),ROWS($A$3:A207))),"")</f>
        <v/>
      </c>
      <c r="O207" s="10" t="str">
        <f ca="1">IFERROR(INDEX(MAESTRO!O:O,_xludf.AGGREGATE(15,6,ROW(MAESTRO!$B$3:$B$1000)/((MAESTRO!$B$3:$B$1000="CIVILES")*(UPPER(MAESTRO!$L$3:$L$1000)="CONFIRMADO")),ROWS($A$3:A207))),"")</f>
        <v/>
      </c>
      <c r="P207" s="10" t="str">
        <f ca="1">IFERROR(INDEX(MAESTRO!P:P,_xludf.AGGREGATE(15,6,ROW(MAESTRO!$B$3:$B$1000)/((MAESTRO!$B$3:$B$1000="CIVILES")*(UPPER(MAESTRO!$L$3:$L$1000)="CONFIRMADO")),ROWS($A$3:A207))),"")</f>
        <v/>
      </c>
      <c r="Q207" s="10" t="str">
        <f ca="1">IFERROR(INDEX(MAESTRO!Q:Q,_xludf.AGGREGATE(15,6,ROW(MAESTRO!$B$3:$B$1000)/((MAESTRO!$B$3:$B$1000="CIVILES")*(UPPER(MAESTRO!$L$3:$L$1000)="CONFIRMADO")),ROWS($A$3:A207))),"")</f>
        <v/>
      </c>
      <c r="R207" s="10" t="str">
        <f ca="1">IFERROR(INDEX(MAESTRO!R:R,_xludf.AGGREGATE(15,6,ROW(MAESTRO!$B$3:$B$1000)/((MAESTRO!$B$3:$B$1000="CIVILES")*(UPPER(MAESTRO!$L$3:$L$1000)="CONFIRMADO")),ROWS($A$3:A207))),"")</f>
        <v/>
      </c>
      <c r="S207" s="10" t="str">
        <f ca="1">IFERROR(INDEX(MAESTRO!S:S,_xludf.AGGREGATE(15,6,ROW(MAESTRO!$B$3:$B$1000)/((MAESTRO!$B$3:$B$1000="CIVILES")*(UPPER(MAESTRO!$L$3:$L$1000)="CONFIRMADO")),ROWS($A$3:A207))),"")</f>
        <v/>
      </c>
      <c r="T207" s="10" t="str">
        <f ca="1">IFERROR(INDEX(MAESTRO!T:T,_xludf.AGGREGATE(15,6,ROW(MAESTRO!$B$3:$B$1000)/((MAESTRO!$B$3:$B$1000="CIVILES")*(UPPER(MAESTRO!$L$3:$L$1000)="CONFIRMADO")),ROWS($A$3:A207))),"")</f>
        <v/>
      </c>
      <c r="U207" s="10" t="str">
        <f ca="1">IFERROR(INDEX(MAESTRO!U:U,_xludf.AGGREGATE(15,6,ROW(MAESTRO!$B$3:$B$1000)/((MAESTRO!$B$3:$B$1000="CIVILES")*(UPPER(MAESTRO!$L$3:$L$1000)="CONFIRMADO")),ROWS($A$3:A207))),"")</f>
        <v/>
      </c>
      <c r="V207" s="10" t="str">
        <f ca="1">IFERROR(INDEX(MAESTRO!V:V,_xludf.AGGREGATE(15,6,ROW(MAESTRO!$B$3:$B$1000)/((MAESTRO!$B$3:$B$1000="CIVILES")*(UPPER(MAESTRO!$L$3:$L$1000)="CONFIRMADO")),ROWS($A$3:A207))),"")</f>
        <v/>
      </c>
      <c r="W207" s="10" t="str">
        <f ca="1">IFERROR(INDEX(MAESTRO!W:W,_xludf.AGGREGATE(15,6,ROW(MAESTRO!$B$3:$B$1000)/((MAESTRO!$B$3:$B$1000="CIVILES")*(UPPER(MAESTRO!$L$3:$L$1000)="CONFIRMADO")),ROWS($A$3:A207))),"")</f>
        <v/>
      </c>
      <c r="X207" s="10" t="str">
        <f ca="1">IFERROR(INDEX(MAESTRO!X:X,_xludf.AGGREGATE(15,6,ROW(MAESTRO!$B$3:$B$1000)/((MAESTRO!$B$3:$B$1000="CIVILES")*(UPPER(MAESTRO!$L$3:$L$1000)="CONFIRMADO")),ROWS($A$3:A207))),"")</f>
        <v/>
      </c>
    </row>
    <row r="208" spans="1:24" ht="22.05" customHeight="1">
      <c r="A208" s="18" t="str">
        <f ca="1">IFERROR(INDEX(MAESTRO!A:A,_xludf.AGGREGATE(15,6,ROW(MAESTRO!$B$3:$B$1000)/((MAESTRO!$B$3:$B$1000="CIVILES")*(UPPER(MAESTRO!$L$3:$L$1000)="CONFIRMADO")),ROWS($A$3:A208))),"")</f>
        <v/>
      </c>
      <c r="B208" s="18" t="str">
        <f ca="1">IFERROR(INDEX(MAESTRO!B:B,_xludf.AGGREGATE(15,6,ROW(MAESTRO!$B$3:$B$1000)/((MAESTRO!$B$3:$B$1000="CIVILES")*(UPPER(MAESTRO!$L$3:$L$1000)="CONFIRMADO")),ROWS($A$3:A208))),"")</f>
        <v/>
      </c>
      <c r="C208" s="18" t="str">
        <f ca="1">IFERROR(INDEX(MAESTRO!C:C,_xludf.AGGREGATE(15,6,ROW(MAESTRO!$B$3:$B$1000)/((MAESTRO!$B$3:$B$1000="CIVILES")*(UPPER(MAESTRO!$L$3:$L$1000)="CONFIRMADO")),ROWS($A$3:A208))),"")</f>
        <v/>
      </c>
      <c r="D208" s="18" t="str">
        <f ca="1">IFERROR(INDEX(MAESTRO!D:D,_xludf.AGGREGATE(15,6,ROW(MAESTRO!$B$3:$B$1000)/((MAESTRO!$B$3:$B$1000="CIVILES")*(UPPER(MAESTRO!$L$3:$L$1000)="CONFIRMADO")),ROWS($A$3:A208))),"")</f>
        <v/>
      </c>
      <c r="E208" s="18" t="str">
        <f ca="1">IFERROR(INDEX(MAESTRO!E:E,_xludf.AGGREGATE(15,6,ROW(MAESTRO!$B$3:$B$1000)/((MAESTRO!$B$3:$B$1000="CIVILES")*(UPPER(MAESTRO!$L$3:$L$1000)="CONFIRMADO")),ROWS($A$3:A208))),"")</f>
        <v/>
      </c>
      <c r="F208" s="18" t="str">
        <f ca="1">IFERROR(INDEX(MAESTRO!F:F,_xludf.AGGREGATE(15,6,ROW(MAESTRO!$B$3:$B$1000)/((MAESTRO!$B$3:$B$1000="CIVILES")*(UPPER(MAESTRO!$L$3:$L$1000)="CONFIRMADO")),ROWS($A$3:A208))),"")</f>
        <v/>
      </c>
      <c r="G208" s="18" t="str">
        <f ca="1">IFERROR(INDEX(MAESTRO!G:G,_xludf.AGGREGATE(15,6,ROW(MAESTRO!$B$3:$B$1000)/((MAESTRO!$B$3:$B$1000="CIVILES")*(UPPER(MAESTRO!$L$3:$L$1000)="CONFIRMADO")),ROWS($A$3:A208))),"")</f>
        <v/>
      </c>
      <c r="H208" s="18" t="str">
        <f ca="1">IFERROR(INDEX(MAESTRO!H:H,_xludf.AGGREGATE(15,6,ROW(MAESTRO!$B$3:$B$1000)/((MAESTRO!$B$3:$B$1000="CIVILES")*(UPPER(MAESTRO!$L$3:$L$1000)="CONFIRMADO")),ROWS($A$3:A208))),"")</f>
        <v/>
      </c>
      <c r="I208" s="18" t="str">
        <f ca="1">IFERROR(INDEX(MAESTRO!I:I,_xludf.AGGREGATE(15,6,ROW(MAESTRO!$B$3:$B$1000)/((MAESTRO!$B$3:$B$1000="CIVILES")*(UPPER(MAESTRO!$L$3:$L$1000)="CONFIRMADO")),ROWS($A$3:A208))),"")</f>
        <v/>
      </c>
      <c r="J208" s="18" t="str">
        <f ca="1">IFERROR(INDEX(MAESTRO!J:J,_xludf.AGGREGATE(15,6,ROW(MAESTRO!$B$3:$B$1000)/((MAESTRO!$B$3:$B$1000="CIVILES")*(UPPER(MAESTRO!$L$3:$L$1000)="CONFIRMADO")),ROWS($A$3:A208))),"")</f>
        <v/>
      </c>
      <c r="K208" s="18" t="str">
        <f ca="1">IFERROR(INDEX(MAESTRO!K:K,_xludf.AGGREGATE(15,6,ROW(MAESTRO!$B$3:$B$1000)/((MAESTRO!$B$3:$B$1000="CIVILES")*(UPPER(MAESTRO!$L$3:$L$1000)="CONFIRMADO")),ROWS($A$3:A208))),"")</f>
        <v/>
      </c>
      <c r="L208" s="18" t="str">
        <f ca="1">IFERROR(INDEX(MAESTRO!L:L,_xludf.AGGREGATE(15,6,ROW(MAESTRO!$B$3:$B$1000)/((MAESTRO!$B$3:$B$1000="CIVILES")*(UPPER(MAESTRO!$L$3:$L$1000)="CONFIRMADO")),ROWS($A$3:A208))),"")</f>
        <v/>
      </c>
      <c r="M208" s="18" t="str">
        <f ca="1">IFERROR(INDEX(MAESTRO!M:M,_xludf.AGGREGATE(15,6,ROW(MAESTRO!$B$3:$B$1000)/((MAESTRO!$B$3:$B$1000="CIVILES")*(UPPER(MAESTRO!$L$3:$L$1000)="CONFIRMADO")),ROWS($A$3:A208))),"")</f>
        <v/>
      </c>
      <c r="N208" s="18" t="str">
        <f ca="1">IFERROR(INDEX(MAESTRO!N:N,_xludf.AGGREGATE(15,6,ROW(MAESTRO!$B$3:$B$1000)/((MAESTRO!$B$3:$B$1000="CIVILES")*(UPPER(MAESTRO!$L$3:$L$1000)="CONFIRMADO")),ROWS($A$3:A208))),"")</f>
        <v/>
      </c>
      <c r="O208" s="18" t="str">
        <f ca="1">IFERROR(INDEX(MAESTRO!O:O,_xludf.AGGREGATE(15,6,ROW(MAESTRO!$B$3:$B$1000)/((MAESTRO!$B$3:$B$1000="CIVILES")*(UPPER(MAESTRO!$L$3:$L$1000)="CONFIRMADO")),ROWS($A$3:A208))),"")</f>
        <v/>
      </c>
      <c r="P208" s="18" t="str">
        <f ca="1">IFERROR(INDEX(MAESTRO!P:P,_xludf.AGGREGATE(15,6,ROW(MAESTRO!$B$3:$B$1000)/((MAESTRO!$B$3:$B$1000="CIVILES")*(UPPER(MAESTRO!$L$3:$L$1000)="CONFIRMADO")),ROWS($A$3:A208))),"")</f>
        <v/>
      </c>
      <c r="Q208" s="18" t="str">
        <f ca="1">IFERROR(INDEX(MAESTRO!Q:Q,_xludf.AGGREGATE(15,6,ROW(MAESTRO!$B$3:$B$1000)/((MAESTRO!$B$3:$B$1000="CIVILES")*(UPPER(MAESTRO!$L$3:$L$1000)="CONFIRMADO")),ROWS($A$3:A208))),"")</f>
        <v/>
      </c>
      <c r="R208" s="18" t="str">
        <f ca="1">IFERROR(INDEX(MAESTRO!R:R,_xludf.AGGREGATE(15,6,ROW(MAESTRO!$B$3:$B$1000)/((MAESTRO!$B$3:$B$1000="CIVILES")*(UPPER(MAESTRO!$L$3:$L$1000)="CONFIRMADO")),ROWS($A$3:A208))),"")</f>
        <v/>
      </c>
      <c r="S208" s="18" t="str">
        <f ca="1">IFERROR(INDEX(MAESTRO!S:S,_xludf.AGGREGATE(15,6,ROW(MAESTRO!$B$3:$B$1000)/((MAESTRO!$B$3:$B$1000="CIVILES")*(UPPER(MAESTRO!$L$3:$L$1000)="CONFIRMADO")),ROWS($A$3:A208))),"")</f>
        <v/>
      </c>
      <c r="T208" s="18" t="str">
        <f ca="1">IFERROR(INDEX(MAESTRO!T:T,_xludf.AGGREGATE(15,6,ROW(MAESTRO!$B$3:$B$1000)/((MAESTRO!$B$3:$B$1000="CIVILES")*(UPPER(MAESTRO!$L$3:$L$1000)="CONFIRMADO")),ROWS($A$3:A208))),"")</f>
        <v/>
      </c>
      <c r="U208" s="18" t="str">
        <f ca="1">IFERROR(INDEX(MAESTRO!U:U,_xludf.AGGREGATE(15,6,ROW(MAESTRO!$B$3:$B$1000)/((MAESTRO!$B$3:$B$1000="CIVILES")*(UPPER(MAESTRO!$L$3:$L$1000)="CONFIRMADO")),ROWS($A$3:A208))),"")</f>
        <v/>
      </c>
      <c r="V208" s="18" t="str">
        <f ca="1">IFERROR(INDEX(MAESTRO!V:V,_xludf.AGGREGATE(15,6,ROW(MAESTRO!$B$3:$B$1000)/((MAESTRO!$B$3:$B$1000="CIVILES")*(UPPER(MAESTRO!$L$3:$L$1000)="CONFIRMADO")),ROWS($A$3:A208))),"")</f>
        <v/>
      </c>
      <c r="W208" s="18" t="str">
        <f ca="1">IFERROR(INDEX(MAESTRO!W:W,_xludf.AGGREGATE(15,6,ROW(MAESTRO!$B$3:$B$1000)/((MAESTRO!$B$3:$B$1000="CIVILES")*(UPPER(MAESTRO!$L$3:$L$1000)="CONFIRMADO")),ROWS($A$3:A208))),"")</f>
        <v/>
      </c>
      <c r="X208" s="18" t="str">
        <f ca="1">IFERROR(INDEX(MAESTRO!X:X,_xludf.AGGREGATE(15,6,ROW(MAESTRO!$B$3:$B$1000)/((MAESTRO!$B$3:$B$1000="CIVILES")*(UPPER(MAESTRO!$L$3:$L$1000)="CONFIRMADO")),ROWS($A$3:A208))),"")</f>
        <v/>
      </c>
    </row>
    <row r="209" spans="1:24" ht="22.05" customHeight="1">
      <c r="A209" s="10" t="str">
        <f ca="1">IFERROR(INDEX(MAESTRO!A:A,_xludf.AGGREGATE(15,6,ROW(MAESTRO!$B$3:$B$1000)/((MAESTRO!$B$3:$B$1000="CIVILES")*(UPPER(MAESTRO!$L$3:$L$1000)="CONFIRMADO")),ROWS($A$3:A209))),"")</f>
        <v/>
      </c>
      <c r="B209" s="10" t="str">
        <f ca="1">IFERROR(INDEX(MAESTRO!B:B,_xludf.AGGREGATE(15,6,ROW(MAESTRO!$B$3:$B$1000)/((MAESTRO!$B$3:$B$1000="CIVILES")*(UPPER(MAESTRO!$L$3:$L$1000)="CONFIRMADO")),ROWS($A$3:A209))),"")</f>
        <v/>
      </c>
      <c r="C209" s="10" t="str">
        <f ca="1">IFERROR(INDEX(MAESTRO!C:C,_xludf.AGGREGATE(15,6,ROW(MAESTRO!$B$3:$B$1000)/((MAESTRO!$B$3:$B$1000="CIVILES")*(UPPER(MAESTRO!$L$3:$L$1000)="CONFIRMADO")),ROWS($A$3:A209))),"")</f>
        <v/>
      </c>
      <c r="D209" s="10" t="str">
        <f ca="1">IFERROR(INDEX(MAESTRO!D:D,_xludf.AGGREGATE(15,6,ROW(MAESTRO!$B$3:$B$1000)/((MAESTRO!$B$3:$B$1000="CIVILES")*(UPPER(MAESTRO!$L$3:$L$1000)="CONFIRMADO")),ROWS($A$3:A209))),"")</f>
        <v/>
      </c>
      <c r="E209" s="10" t="str">
        <f ca="1">IFERROR(INDEX(MAESTRO!E:E,_xludf.AGGREGATE(15,6,ROW(MAESTRO!$B$3:$B$1000)/((MAESTRO!$B$3:$B$1000="CIVILES")*(UPPER(MAESTRO!$L$3:$L$1000)="CONFIRMADO")),ROWS($A$3:A209))),"")</f>
        <v/>
      </c>
      <c r="F209" s="10" t="str">
        <f ca="1">IFERROR(INDEX(MAESTRO!F:F,_xludf.AGGREGATE(15,6,ROW(MAESTRO!$B$3:$B$1000)/((MAESTRO!$B$3:$B$1000="CIVILES")*(UPPER(MAESTRO!$L$3:$L$1000)="CONFIRMADO")),ROWS($A$3:A209))),"")</f>
        <v/>
      </c>
      <c r="G209" s="10" t="str">
        <f ca="1">IFERROR(INDEX(MAESTRO!G:G,_xludf.AGGREGATE(15,6,ROW(MAESTRO!$B$3:$B$1000)/((MAESTRO!$B$3:$B$1000="CIVILES")*(UPPER(MAESTRO!$L$3:$L$1000)="CONFIRMADO")),ROWS($A$3:A209))),"")</f>
        <v/>
      </c>
      <c r="H209" s="10" t="str">
        <f ca="1">IFERROR(INDEX(MAESTRO!H:H,_xludf.AGGREGATE(15,6,ROW(MAESTRO!$B$3:$B$1000)/((MAESTRO!$B$3:$B$1000="CIVILES")*(UPPER(MAESTRO!$L$3:$L$1000)="CONFIRMADO")),ROWS($A$3:A209))),"")</f>
        <v/>
      </c>
      <c r="I209" s="10" t="str">
        <f ca="1">IFERROR(INDEX(MAESTRO!I:I,_xludf.AGGREGATE(15,6,ROW(MAESTRO!$B$3:$B$1000)/((MAESTRO!$B$3:$B$1000="CIVILES")*(UPPER(MAESTRO!$L$3:$L$1000)="CONFIRMADO")),ROWS($A$3:A209))),"")</f>
        <v/>
      </c>
      <c r="J209" s="10" t="str">
        <f ca="1">IFERROR(INDEX(MAESTRO!J:J,_xludf.AGGREGATE(15,6,ROW(MAESTRO!$B$3:$B$1000)/((MAESTRO!$B$3:$B$1000="CIVILES")*(UPPER(MAESTRO!$L$3:$L$1000)="CONFIRMADO")),ROWS($A$3:A209))),"")</f>
        <v/>
      </c>
      <c r="K209" s="10" t="str">
        <f ca="1">IFERROR(INDEX(MAESTRO!K:K,_xludf.AGGREGATE(15,6,ROW(MAESTRO!$B$3:$B$1000)/((MAESTRO!$B$3:$B$1000="CIVILES")*(UPPER(MAESTRO!$L$3:$L$1000)="CONFIRMADO")),ROWS($A$3:A209))),"")</f>
        <v/>
      </c>
      <c r="L209" s="10" t="str">
        <f ca="1">IFERROR(INDEX(MAESTRO!L:L,_xludf.AGGREGATE(15,6,ROW(MAESTRO!$B$3:$B$1000)/((MAESTRO!$B$3:$B$1000="CIVILES")*(UPPER(MAESTRO!$L$3:$L$1000)="CONFIRMADO")),ROWS($A$3:A209))),"")</f>
        <v/>
      </c>
      <c r="M209" s="10" t="str">
        <f ca="1">IFERROR(INDEX(MAESTRO!M:M,_xludf.AGGREGATE(15,6,ROW(MAESTRO!$B$3:$B$1000)/((MAESTRO!$B$3:$B$1000="CIVILES")*(UPPER(MAESTRO!$L$3:$L$1000)="CONFIRMADO")),ROWS($A$3:A209))),"")</f>
        <v/>
      </c>
      <c r="N209" s="10" t="str">
        <f ca="1">IFERROR(INDEX(MAESTRO!N:N,_xludf.AGGREGATE(15,6,ROW(MAESTRO!$B$3:$B$1000)/((MAESTRO!$B$3:$B$1000="CIVILES")*(UPPER(MAESTRO!$L$3:$L$1000)="CONFIRMADO")),ROWS($A$3:A209))),"")</f>
        <v/>
      </c>
      <c r="O209" s="10" t="str">
        <f ca="1">IFERROR(INDEX(MAESTRO!O:O,_xludf.AGGREGATE(15,6,ROW(MAESTRO!$B$3:$B$1000)/((MAESTRO!$B$3:$B$1000="CIVILES")*(UPPER(MAESTRO!$L$3:$L$1000)="CONFIRMADO")),ROWS($A$3:A209))),"")</f>
        <v/>
      </c>
      <c r="P209" s="10" t="str">
        <f ca="1">IFERROR(INDEX(MAESTRO!P:P,_xludf.AGGREGATE(15,6,ROW(MAESTRO!$B$3:$B$1000)/((MAESTRO!$B$3:$B$1000="CIVILES")*(UPPER(MAESTRO!$L$3:$L$1000)="CONFIRMADO")),ROWS($A$3:A209))),"")</f>
        <v/>
      </c>
      <c r="Q209" s="10" t="str">
        <f ca="1">IFERROR(INDEX(MAESTRO!Q:Q,_xludf.AGGREGATE(15,6,ROW(MAESTRO!$B$3:$B$1000)/((MAESTRO!$B$3:$B$1000="CIVILES")*(UPPER(MAESTRO!$L$3:$L$1000)="CONFIRMADO")),ROWS($A$3:A209))),"")</f>
        <v/>
      </c>
      <c r="R209" s="10" t="str">
        <f ca="1">IFERROR(INDEX(MAESTRO!R:R,_xludf.AGGREGATE(15,6,ROW(MAESTRO!$B$3:$B$1000)/((MAESTRO!$B$3:$B$1000="CIVILES")*(UPPER(MAESTRO!$L$3:$L$1000)="CONFIRMADO")),ROWS($A$3:A209))),"")</f>
        <v/>
      </c>
      <c r="S209" s="10" t="str">
        <f ca="1">IFERROR(INDEX(MAESTRO!S:S,_xludf.AGGREGATE(15,6,ROW(MAESTRO!$B$3:$B$1000)/((MAESTRO!$B$3:$B$1000="CIVILES")*(UPPER(MAESTRO!$L$3:$L$1000)="CONFIRMADO")),ROWS($A$3:A209))),"")</f>
        <v/>
      </c>
      <c r="T209" s="10" t="str">
        <f ca="1">IFERROR(INDEX(MAESTRO!T:T,_xludf.AGGREGATE(15,6,ROW(MAESTRO!$B$3:$B$1000)/((MAESTRO!$B$3:$B$1000="CIVILES")*(UPPER(MAESTRO!$L$3:$L$1000)="CONFIRMADO")),ROWS($A$3:A209))),"")</f>
        <v/>
      </c>
      <c r="U209" s="10" t="str">
        <f ca="1">IFERROR(INDEX(MAESTRO!U:U,_xludf.AGGREGATE(15,6,ROW(MAESTRO!$B$3:$B$1000)/((MAESTRO!$B$3:$B$1000="CIVILES")*(UPPER(MAESTRO!$L$3:$L$1000)="CONFIRMADO")),ROWS($A$3:A209))),"")</f>
        <v/>
      </c>
      <c r="V209" s="10" t="str">
        <f ca="1">IFERROR(INDEX(MAESTRO!V:V,_xludf.AGGREGATE(15,6,ROW(MAESTRO!$B$3:$B$1000)/((MAESTRO!$B$3:$B$1000="CIVILES")*(UPPER(MAESTRO!$L$3:$L$1000)="CONFIRMADO")),ROWS($A$3:A209))),"")</f>
        <v/>
      </c>
      <c r="W209" s="10" t="str">
        <f ca="1">IFERROR(INDEX(MAESTRO!W:W,_xludf.AGGREGATE(15,6,ROW(MAESTRO!$B$3:$B$1000)/((MAESTRO!$B$3:$B$1000="CIVILES")*(UPPER(MAESTRO!$L$3:$L$1000)="CONFIRMADO")),ROWS($A$3:A209))),"")</f>
        <v/>
      </c>
      <c r="X209" s="10" t="str">
        <f ca="1">IFERROR(INDEX(MAESTRO!X:X,_xludf.AGGREGATE(15,6,ROW(MAESTRO!$B$3:$B$1000)/((MAESTRO!$B$3:$B$1000="CIVILES")*(UPPER(MAESTRO!$L$3:$L$1000)="CONFIRMADO")),ROWS($A$3:A209))),"")</f>
        <v/>
      </c>
    </row>
    <row r="210" spans="1:24" ht="22.05" customHeight="1">
      <c r="A210" s="18" t="str">
        <f ca="1">IFERROR(INDEX(MAESTRO!A:A,_xludf.AGGREGATE(15,6,ROW(MAESTRO!$B$3:$B$1000)/((MAESTRO!$B$3:$B$1000="CIVILES")*(UPPER(MAESTRO!$L$3:$L$1000)="CONFIRMADO")),ROWS($A$3:A210))),"")</f>
        <v/>
      </c>
      <c r="B210" s="18" t="str">
        <f ca="1">IFERROR(INDEX(MAESTRO!B:B,_xludf.AGGREGATE(15,6,ROW(MAESTRO!$B$3:$B$1000)/((MAESTRO!$B$3:$B$1000="CIVILES")*(UPPER(MAESTRO!$L$3:$L$1000)="CONFIRMADO")),ROWS($A$3:A210))),"")</f>
        <v/>
      </c>
      <c r="C210" s="18" t="str">
        <f ca="1">IFERROR(INDEX(MAESTRO!C:C,_xludf.AGGREGATE(15,6,ROW(MAESTRO!$B$3:$B$1000)/((MAESTRO!$B$3:$B$1000="CIVILES")*(UPPER(MAESTRO!$L$3:$L$1000)="CONFIRMADO")),ROWS($A$3:A210))),"")</f>
        <v/>
      </c>
      <c r="D210" s="18" t="str">
        <f ca="1">IFERROR(INDEX(MAESTRO!D:D,_xludf.AGGREGATE(15,6,ROW(MAESTRO!$B$3:$B$1000)/((MAESTRO!$B$3:$B$1000="CIVILES")*(UPPER(MAESTRO!$L$3:$L$1000)="CONFIRMADO")),ROWS($A$3:A210))),"")</f>
        <v/>
      </c>
      <c r="E210" s="18" t="str">
        <f ca="1">IFERROR(INDEX(MAESTRO!E:E,_xludf.AGGREGATE(15,6,ROW(MAESTRO!$B$3:$B$1000)/((MAESTRO!$B$3:$B$1000="CIVILES")*(UPPER(MAESTRO!$L$3:$L$1000)="CONFIRMADO")),ROWS($A$3:A210))),"")</f>
        <v/>
      </c>
      <c r="F210" s="18" t="str">
        <f ca="1">IFERROR(INDEX(MAESTRO!F:F,_xludf.AGGREGATE(15,6,ROW(MAESTRO!$B$3:$B$1000)/((MAESTRO!$B$3:$B$1000="CIVILES")*(UPPER(MAESTRO!$L$3:$L$1000)="CONFIRMADO")),ROWS($A$3:A210))),"")</f>
        <v/>
      </c>
      <c r="G210" s="18" t="str">
        <f ca="1">IFERROR(INDEX(MAESTRO!G:G,_xludf.AGGREGATE(15,6,ROW(MAESTRO!$B$3:$B$1000)/((MAESTRO!$B$3:$B$1000="CIVILES")*(UPPER(MAESTRO!$L$3:$L$1000)="CONFIRMADO")),ROWS($A$3:A210))),"")</f>
        <v/>
      </c>
      <c r="H210" s="18" t="str">
        <f ca="1">IFERROR(INDEX(MAESTRO!H:H,_xludf.AGGREGATE(15,6,ROW(MAESTRO!$B$3:$B$1000)/((MAESTRO!$B$3:$B$1000="CIVILES")*(UPPER(MAESTRO!$L$3:$L$1000)="CONFIRMADO")),ROWS($A$3:A210))),"")</f>
        <v/>
      </c>
      <c r="I210" s="18" t="str">
        <f ca="1">IFERROR(INDEX(MAESTRO!I:I,_xludf.AGGREGATE(15,6,ROW(MAESTRO!$B$3:$B$1000)/((MAESTRO!$B$3:$B$1000="CIVILES")*(UPPER(MAESTRO!$L$3:$L$1000)="CONFIRMADO")),ROWS($A$3:A210))),"")</f>
        <v/>
      </c>
      <c r="J210" s="18" t="str">
        <f ca="1">IFERROR(INDEX(MAESTRO!J:J,_xludf.AGGREGATE(15,6,ROW(MAESTRO!$B$3:$B$1000)/((MAESTRO!$B$3:$B$1000="CIVILES")*(UPPER(MAESTRO!$L$3:$L$1000)="CONFIRMADO")),ROWS($A$3:A210))),"")</f>
        <v/>
      </c>
      <c r="K210" s="18" t="str">
        <f ca="1">IFERROR(INDEX(MAESTRO!K:K,_xludf.AGGREGATE(15,6,ROW(MAESTRO!$B$3:$B$1000)/((MAESTRO!$B$3:$B$1000="CIVILES")*(UPPER(MAESTRO!$L$3:$L$1000)="CONFIRMADO")),ROWS($A$3:A210))),"")</f>
        <v/>
      </c>
      <c r="L210" s="18" t="str">
        <f ca="1">IFERROR(INDEX(MAESTRO!L:L,_xludf.AGGREGATE(15,6,ROW(MAESTRO!$B$3:$B$1000)/((MAESTRO!$B$3:$B$1000="CIVILES")*(UPPER(MAESTRO!$L$3:$L$1000)="CONFIRMADO")),ROWS($A$3:A210))),"")</f>
        <v/>
      </c>
      <c r="M210" s="18" t="str">
        <f ca="1">IFERROR(INDEX(MAESTRO!M:M,_xludf.AGGREGATE(15,6,ROW(MAESTRO!$B$3:$B$1000)/((MAESTRO!$B$3:$B$1000="CIVILES")*(UPPER(MAESTRO!$L$3:$L$1000)="CONFIRMADO")),ROWS($A$3:A210))),"")</f>
        <v/>
      </c>
      <c r="N210" s="18" t="str">
        <f ca="1">IFERROR(INDEX(MAESTRO!N:N,_xludf.AGGREGATE(15,6,ROW(MAESTRO!$B$3:$B$1000)/((MAESTRO!$B$3:$B$1000="CIVILES")*(UPPER(MAESTRO!$L$3:$L$1000)="CONFIRMADO")),ROWS($A$3:A210))),"")</f>
        <v/>
      </c>
      <c r="O210" s="18" t="str">
        <f ca="1">IFERROR(INDEX(MAESTRO!O:O,_xludf.AGGREGATE(15,6,ROW(MAESTRO!$B$3:$B$1000)/((MAESTRO!$B$3:$B$1000="CIVILES")*(UPPER(MAESTRO!$L$3:$L$1000)="CONFIRMADO")),ROWS($A$3:A210))),"")</f>
        <v/>
      </c>
      <c r="P210" s="18" t="str">
        <f ca="1">IFERROR(INDEX(MAESTRO!P:P,_xludf.AGGREGATE(15,6,ROW(MAESTRO!$B$3:$B$1000)/((MAESTRO!$B$3:$B$1000="CIVILES")*(UPPER(MAESTRO!$L$3:$L$1000)="CONFIRMADO")),ROWS($A$3:A210))),"")</f>
        <v/>
      </c>
      <c r="Q210" s="18" t="str">
        <f ca="1">IFERROR(INDEX(MAESTRO!Q:Q,_xludf.AGGREGATE(15,6,ROW(MAESTRO!$B$3:$B$1000)/((MAESTRO!$B$3:$B$1000="CIVILES")*(UPPER(MAESTRO!$L$3:$L$1000)="CONFIRMADO")),ROWS($A$3:A210))),"")</f>
        <v/>
      </c>
      <c r="R210" s="18" t="str">
        <f ca="1">IFERROR(INDEX(MAESTRO!R:R,_xludf.AGGREGATE(15,6,ROW(MAESTRO!$B$3:$B$1000)/((MAESTRO!$B$3:$B$1000="CIVILES")*(UPPER(MAESTRO!$L$3:$L$1000)="CONFIRMADO")),ROWS($A$3:A210))),"")</f>
        <v/>
      </c>
      <c r="S210" s="18" t="str">
        <f ca="1">IFERROR(INDEX(MAESTRO!S:S,_xludf.AGGREGATE(15,6,ROW(MAESTRO!$B$3:$B$1000)/((MAESTRO!$B$3:$B$1000="CIVILES")*(UPPER(MAESTRO!$L$3:$L$1000)="CONFIRMADO")),ROWS($A$3:A210))),"")</f>
        <v/>
      </c>
      <c r="T210" s="18" t="str">
        <f ca="1">IFERROR(INDEX(MAESTRO!T:T,_xludf.AGGREGATE(15,6,ROW(MAESTRO!$B$3:$B$1000)/((MAESTRO!$B$3:$B$1000="CIVILES")*(UPPER(MAESTRO!$L$3:$L$1000)="CONFIRMADO")),ROWS($A$3:A210))),"")</f>
        <v/>
      </c>
      <c r="U210" s="18" t="str">
        <f ca="1">IFERROR(INDEX(MAESTRO!U:U,_xludf.AGGREGATE(15,6,ROW(MAESTRO!$B$3:$B$1000)/((MAESTRO!$B$3:$B$1000="CIVILES")*(UPPER(MAESTRO!$L$3:$L$1000)="CONFIRMADO")),ROWS($A$3:A210))),"")</f>
        <v/>
      </c>
      <c r="V210" s="18" t="str">
        <f ca="1">IFERROR(INDEX(MAESTRO!V:V,_xludf.AGGREGATE(15,6,ROW(MAESTRO!$B$3:$B$1000)/((MAESTRO!$B$3:$B$1000="CIVILES")*(UPPER(MAESTRO!$L$3:$L$1000)="CONFIRMADO")),ROWS($A$3:A210))),"")</f>
        <v/>
      </c>
      <c r="W210" s="18" t="str">
        <f ca="1">IFERROR(INDEX(MAESTRO!W:W,_xludf.AGGREGATE(15,6,ROW(MAESTRO!$B$3:$B$1000)/((MAESTRO!$B$3:$B$1000="CIVILES")*(UPPER(MAESTRO!$L$3:$L$1000)="CONFIRMADO")),ROWS($A$3:A210))),"")</f>
        <v/>
      </c>
      <c r="X210" s="18" t="str">
        <f ca="1">IFERROR(INDEX(MAESTRO!X:X,_xludf.AGGREGATE(15,6,ROW(MAESTRO!$B$3:$B$1000)/((MAESTRO!$B$3:$B$1000="CIVILES")*(UPPER(MAESTRO!$L$3:$L$1000)="CONFIRMADO")),ROWS($A$3:A210))),"")</f>
        <v/>
      </c>
    </row>
    <row r="211" spans="1:24" ht="22.05" customHeight="1">
      <c r="A211" s="10" t="str">
        <f ca="1">IFERROR(INDEX(MAESTRO!A:A,_xludf.AGGREGATE(15,6,ROW(MAESTRO!$B$3:$B$1000)/((MAESTRO!$B$3:$B$1000="CIVILES")*(UPPER(MAESTRO!$L$3:$L$1000)="CONFIRMADO")),ROWS($A$3:A211))),"")</f>
        <v/>
      </c>
      <c r="B211" s="10" t="str">
        <f ca="1">IFERROR(INDEX(MAESTRO!B:B,_xludf.AGGREGATE(15,6,ROW(MAESTRO!$B$3:$B$1000)/((MAESTRO!$B$3:$B$1000="CIVILES")*(UPPER(MAESTRO!$L$3:$L$1000)="CONFIRMADO")),ROWS($A$3:A211))),"")</f>
        <v/>
      </c>
      <c r="C211" s="10" t="str">
        <f ca="1">IFERROR(INDEX(MAESTRO!C:C,_xludf.AGGREGATE(15,6,ROW(MAESTRO!$B$3:$B$1000)/((MAESTRO!$B$3:$B$1000="CIVILES")*(UPPER(MAESTRO!$L$3:$L$1000)="CONFIRMADO")),ROWS($A$3:A211))),"")</f>
        <v/>
      </c>
      <c r="D211" s="10" t="str">
        <f ca="1">IFERROR(INDEX(MAESTRO!D:D,_xludf.AGGREGATE(15,6,ROW(MAESTRO!$B$3:$B$1000)/((MAESTRO!$B$3:$B$1000="CIVILES")*(UPPER(MAESTRO!$L$3:$L$1000)="CONFIRMADO")),ROWS($A$3:A211))),"")</f>
        <v/>
      </c>
      <c r="E211" s="10" t="str">
        <f ca="1">IFERROR(INDEX(MAESTRO!E:E,_xludf.AGGREGATE(15,6,ROW(MAESTRO!$B$3:$B$1000)/((MAESTRO!$B$3:$B$1000="CIVILES")*(UPPER(MAESTRO!$L$3:$L$1000)="CONFIRMADO")),ROWS($A$3:A211))),"")</f>
        <v/>
      </c>
      <c r="F211" s="10" t="str">
        <f ca="1">IFERROR(INDEX(MAESTRO!F:F,_xludf.AGGREGATE(15,6,ROW(MAESTRO!$B$3:$B$1000)/((MAESTRO!$B$3:$B$1000="CIVILES")*(UPPER(MAESTRO!$L$3:$L$1000)="CONFIRMADO")),ROWS($A$3:A211))),"")</f>
        <v/>
      </c>
      <c r="G211" s="10" t="str">
        <f ca="1">IFERROR(INDEX(MAESTRO!G:G,_xludf.AGGREGATE(15,6,ROW(MAESTRO!$B$3:$B$1000)/((MAESTRO!$B$3:$B$1000="CIVILES")*(UPPER(MAESTRO!$L$3:$L$1000)="CONFIRMADO")),ROWS($A$3:A211))),"")</f>
        <v/>
      </c>
      <c r="H211" s="10" t="str">
        <f ca="1">IFERROR(INDEX(MAESTRO!H:H,_xludf.AGGREGATE(15,6,ROW(MAESTRO!$B$3:$B$1000)/((MAESTRO!$B$3:$B$1000="CIVILES")*(UPPER(MAESTRO!$L$3:$L$1000)="CONFIRMADO")),ROWS($A$3:A211))),"")</f>
        <v/>
      </c>
      <c r="I211" s="10" t="str">
        <f ca="1">IFERROR(INDEX(MAESTRO!I:I,_xludf.AGGREGATE(15,6,ROW(MAESTRO!$B$3:$B$1000)/((MAESTRO!$B$3:$B$1000="CIVILES")*(UPPER(MAESTRO!$L$3:$L$1000)="CONFIRMADO")),ROWS($A$3:A211))),"")</f>
        <v/>
      </c>
      <c r="J211" s="10" t="str">
        <f ca="1">IFERROR(INDEX(MAESTRO!J:J,_xludf.AGGREGATE(15,6,ROW(MAESTRO!$B$3:$B$1000)/((MAESTRO!$B$3:$B$1000="CIVILES")*(UPPER(MAESTRO!$L$3:$L$1000)="CONFIRMADO")),ROWS($A$3:A211))),"")</f>
        <v/>
      </c>
      <c r="K211" s="10" t="str">
        <f ca="1">IFERROR(INDEX(MAESTRO!K:K,_xludf.AGGREGATE(15,6,ROW(MAESTRO!$B$3:$B$1000)/((MAESTRO!$B$3:$B$1000="CIVILES")*(UPPER(MAESTRO!$L$3:$L$1000)="CONFIRMADO")),ROWS($A$3:A211))),"")</f>
        <v/>
      </c>
      <c r="L211" s="10" t="str">
        <f ca="1">IFERROR(INDEX(MAESTRO!L:L,_xludf.AGGREGATE(15,6,ROW(MAESTRO!$B$3:$B$1000)/((MAESTRO!$B$3:$B$1000="CIVILES")*(UPPER(MAESTRO!$L$3:$L$1000)="CONFIRMADO")),ROWS($A$3:A211))),"")</f>
        <v/>
      </c>
      <c r="M211" s="10" t="str">
        <f ca="1">IFERROR(INDEX(MAESTRO!M:M,_xludf.AGGREGATE(15,6,ROW(MAESTRO!$B$3:$B$1000)/((MAESTRO!$B$3:$B$1000="CIVILES")*(UPPER(MAESTRO!$L$3:$L$1000)="CONFIRMADO")),ROWS($A$3:A211))),"")</f>
        <v/>
      </c>
      <c r="N211" s="10" t="str">
        <f ca="1">IFERROR(INDEX(MAESTRO!N:N,_xludf.AGGREGATE(15,6,ROW(MAESTRO!$B$3:$B$1000)/((MAESTRO!$B$3:$B$1000="CIVILES")*(UPPER(MAESTRO!$L$3:$L$1000)="CONFIRMADO")),ROWS($A$3:A211))),"")</f>
        <v/>
      </c>
      <c r="O211" s="10" t="str">
        <f ca="1">IFERROR(INDEX(MAESTRO!O:O,_xludf.AGGREGATE(15,6,ROW(MAESTRO!$B$3:$B$1000)/((MAESTRO!$B$3:$B$1000="CIVILES")*(UPPER(MAESTRO!$L$3:$L$1000)="CONFIRMADO")),ROWS($A$3:A211))),"")</f>
        <v/>
      </c>
      <c r="P211" s="10" t="str">
        <f ca="1">IFERROR(INDEX(MAESTRO!P:P,_xludf.AGGREGATE(15,6,ROW(MAESTRO!$B$3:$B$1000)/((MAESTRO!$B$3:$B$1000="CIVILES")*(UPPER(MAESTRO!$L$3:$L$1000)="CONFIRMADO")),ROWS($A$3:A211))),"")</f>
        <v/>
      </c>
      <c r="Q211" s="10" t="str">
        <f ca="1">IFERROR(INDEX(MAESTRO!Q:Q,_xludf.AGGREGATE(15,6,ROW(MAESTRO!$B$3:$B$1000)/((MAESTRO!$B$3:$B$1000="CIVILES")*(UPPER(MAESTRO!$L$3:$L$1000)="CONFIRMADO")),ROWS($A$3:A211))),"")</f>
        <v/>
      </c>
      <c r="R211" s="10" t="str">
        <f ca="1">IFERROR(INDEX(MAESTRO!R:R,_xludf.AGGREGATE(15,6,ROW(MAESTRO!$B$3:$B$1000)/((MAESTRO!$B$3:$B$1000="CIVILES")*(UPPER(MAESTRO!$L$3:$L$1000)="CONFIRMADO")),ROWS($A$3:A211))),"")</f>
        <v/>
      </c>
      <c r="S211" s="10" t="str">
        <f ca="1">IFERROR(INDEX(MAESTRO!S:S,_xludf.AGGREGATE(15,6,ROW(MAESTRO!$B$3:$B$1000)/((MAESTRO!$B$3:$B$1000="CIVILES")*(UPPER(MAESTRO!$L$3:$L$1000)="CONFIRMADO")),ROWS($A$3:A211))),"")</f>
        <v/>
      </c>
      <c r="T211" s="10" t="str">
        <f ca="1">IFERROR(INDEX(MAESTRO!T:T,_xludf.AGGREGATE(15,6,ROW(MAESTRO!$B$3:$B$1000)/((MAESTRO!$B$3:$B$1000="CIVILES")*(UPPER(MAESTRO!$L$3:$L$1000)="CONFIRMADO")),ROWS($A$3:A211))),"")</f>
        <v/>
      </c>
      <c r="U211" s="10" t="str">
        <f ca="1">IFERROR(INDEX(MAESTRO!U:U,_xludf.AGGREGATE(15,6,ROW(MAESTRO!$B$3:$B$1000)/((MAESTRO!$B$3:$B$1000="CIVILES")*(UPPER(MAESTRO!$L$3:$L$1000)="CONFIRMADO")),ROWS($A$3:A211))),"")</f>
        <v/>
      </c>
      <c r="V211" s="10" t="str">
        <f ca="1">IFERROR(INDEX(MAESTRO!V:V,_xludf.AGGREGATE(15,6,ROW(MAESTRO!$B$3:$B$1000)/((MAESTRO!$B$3:$B$1000="CIVILES")*(UPPER(MAESTRO!$L$3:$L$1000)="CONFIRMADO")),ROWS($A$3:A211))),"")</f>
        <v/>
      </c>
      <c r="W211" s="10" t="str">
        <f ca="1">IFERROR(INDEX(MAESTRO!W:W,_xludf.AGGREGATE(15,6,ROW(MAESTRO!$B$3:$B$1000)/((MAESTRO!$B$3:$B$1000="CIVILES")*(UPPER(MAESTRO!$L$3:$L$1000)="CONFIRMADO")),ROWS($A$3:A211))),"")</f>
        <v/>
      </c>
      <c r="X211" s="10" t="str">
        <f ca="1">IFERROR(INDEX(MAESTRO!X:X,_xludf.AGGREGATE(15,6,ROW(MAESTRO!$B$3:$B$1000)/((MAESTRO!$B$3:$B$1000="CIVILES")*(UPPER(MAESTRO!$L$3:$L$1000)="CONFIRMADO")),ROWS($A$3:A211))),"")</f>
        <v/>
      </c>
    </row>
    <row r="212" spans="1:24" ht="22.05" customHeight="1">
      <c r="A212" s="18" t="str">
        <f ca="1">IFERROR(INDEX(MAESTRO!A:A,_xludf.AGGREGATE(15,6,ROW(MAESTRO!$B$3:$B$1000)/((MAESTRO!$B$3:$B$1000="CIVILES")*(UPPER(MAESTRO!$L$3:$L$1000)="CONFIRMADO")),ROWS($A$3:A212))),"")</f>
        <v/>
      </c>
      <c r="B212" s="18" t="str">
        <f ca="1">IFERROR(INDEX(MAESTRO!B:B,_xludf.AGGREGATE(15,6,ROW(MAESTRO!$B$3:$B$1000)/((MAESTRO!$B$3:$B$1000="CIVILES")*(UPPER(MAESTRO!$L$3:$L$1000)="CONFIRMADO")),ROWS($A$3:A212))),"")</f>
        <v/>
      </c>
      <c r="C212" s="18" t="str">
        <f ca="1">IFERROR(INDEX(MAESTRO!C:C,_xludf.AGGREGATE(15,6,ROW(MAESTRO!$B$3:$B$1000)/((MAESTRO!$B$3:$B$1000="CIVILES")*(UPPER(MAESTRO!$L$3:$L$1000)="CONFIRMADO")),ROWS($A$3:A212))),"")</f>
        <v/>
      </c>
      <c r="D212" s="18" t="str">
        <f ca="1">IFERROR(INDEX(MAESTRO!D:D,_xludf.AGGREGATE(15,6,ROW(MAESTRO!$B$3:$B$1000)/((MAESTRO!$B$3:$B$1000="CIVILES")*(UPPER(MAESTRO!$L$3:$L$1000)="CONFIRMADO")),ROWS($A$3:A212))),"")</f>
        <v/>
      </c>
      <c r="E212" s="18" t="str">
        <f ca="1">IFERROR(INDEX(MAESTRO!E:E,_xludf.AGGREGATE(15,6,ROW(MAESTRO!$B$3:$B$1000)/((MAESTRO!$B$3:$B$1000="CIVILES")*(UPPER(MAESTRO!$L$3:$L$1000)="CONFIRMADO")),ROWS($A$3:A212))),"")</f>
        <v/>
      </c>
      <c r="F212" s="18" t="str">
        <f ca="1">IFERROR(INDEX(MAESTRO!F:F,_xludf.AGGREGATE(15,6,ROW(MAESTRO!$B$3:$B$1000)/((MAESTRO!$B$3:$B$1000="CIVILES")*(UPPER(MAESTRO!$L$3:$L$1000)="CONFIRMADO")),ROWS($A$3:A212))),"")</f>
        <v/>
      </c>
      <c r="G212" s="18" t="str">
        <f ca="1">IFERROR(INDEX(MAESTRO!G:G,_xludf.AGGREGATE(15,6,ROW(MAESTRO!$B$3:$B$1000)/((MAESTRO!$B$3:$B$1000="CIVILES")*(UPPER(MAESTRO!$L$3:$L$1000)="CONFIRMADO")),ROWS($A$3:A212))),"")</f>
        <v/>
      </c>
      <c r="H212" s="18" t="str">
        <f ca="1">IFERROR(INDEX(MAESTRO!H:H,_xludf.AGGREGATE(15,6,ROW(MAESTRO!$B$3:$B$1000)/((MAESTRO!$B$3:$B$1000="CIVILES")*(UPPER(MAESTRO!$L$3:$L$1000)="CONFIRMADO")),ROWS($A$3:A212))),"")</f>
        <v/>
      </c>
      <c r="I212" s="18" t="str">
        <f ca="1">IFERROR(INDEX(MAESTRO!I:I,_xludf.AGGREGATE(15,6,ROW(MAESTRO!$B$3:$B$1000)/((MAESTRO!$B$3:$B$1000="CIVILES")*(UPPER(MAESTRO!$L$3:$L$1000)="CONFIRMADO")),ROWS($A$3:A212))),"")</f>
        <v/>
      </c>
      <c r="J212" s="18" t="str">
        <f ca="1">IFERROR(INDEX(MAESTRO!J:J,_xludf.AGGREGATE(15,6,ROW(MAESTRO!$B$3:$B$1000)/((MAESTRO!$B$3:$B$1000="CIVILES")*(UPPER(MAESTRO!$L$3:$L$1000)="CONFIRMADO")),ROWS($A$3:A212))),"")</f>
        <v/>
      </c>
      <c r="K212" s="18" t="str">
        <f ca="1">IFERROR(INDEX(MAESTRO!K:K,_xludf.AGGREGATE(15,6,ROW(MAESTRO!$B$3:$B$1000)/((MAESTRO!$B$3:$B$1000="CIVILES")*(UPPER(MAESTRO!$L$3:$L$1000)="CONFIRMADO")),ROWS($A$3:A212))),"")</f>
        <v/>
      </c>
      <c r="L212" s="18" t="str">
        <f ca="1">IFERROR(INDEX(MAESTRO!L:L,_xludf.AGGREGATE(15,6,ROW(MAESTRO!$B$3:$B$1000)/((MAESTRO!$B$3:$B$1000="CIVILES")*(UPPER(MAESTRO!$L$3:$L$1000)="CONFIRMADO")),ROWS($A$3:A212))),"")</f>
        <v/>
      </c>
      <c r="M212" s="18" t="str">
        <f ca="1">IFERROR(INDEX(MAESTRO!M:M,_xludf.AGGREGATE(15,6,ROW(MAESTRO!$B$3:$B$1000)/((MAESTRO!$B$3:$B$1000="CIVILES")*(UPPER(MAESTRO!$L$3:$L$1000)="CONFIRMADO")),ROWS($A$3:A212))),"")</f>
        <v/>
      </c>
      <c r="N212" s="18" t="str">
        <f ca="1">IFERROR(INDEX(MAESTRO!N:N,_xludf.AGGREGATE(15,6,ROW(MAESTRO!$B$3:$B$1000)/((MAESTRO!$B$3:$B$1000="CIVILES")*(UPPER(MAESTRO!$L$3:$L$1000)="CONFIRMADO")),ROWS($A$3:A212))),"")</f>
        <v/>
      </c>
      <c r="O212" s="18" t="str">
        <f ca="1">IFERROR(INDEX(MAESTRO!O:O,_xludf.AGGREGATE(15,6,ROW(MAESTRO!$B$3:$B$1000)/((MAESTRO!$B$3:$B$1000="CIVILES")*(UPPER(MAESTRO!$L$3:$L$1000)="CONFIRMADO")),ROWS($A$3:A212))),"")</f>
        <v/>
      </c>
      <c r="P212" s="18" t="str">
        <f ca="1">IFERROR(INDEX(MAESTRO!P:P,_xludf.AGGREGATE(15,6,ROW(MAESTRO!$B$3:$B$1000)/((MAESTRO!$B$3:$B$1000="CIVILES")*(UPPER(MAESTRO!$L$3:$L$1000)="CONFIRMADO")),ROWS($A$3:A212))),"")</f>
        <v/>
      </c>
      <c r="Q212" s="18" t="str">
        <f ca="1">IFERROR(INDEX(MAESTRO!Q:Q,_xludf.AGGREGATE(15,6,ROW(MAESTRO!$B$3:$B$1000)/((MAESTRO!$B$3:$B$1000="CIVILES")*(UPPER(MAESTRO!$L$3:$L$1000)="CONFIRMADO")),ROWS($A$3:A212))),"")</f>
        <v/>
      </c>
      <c r="R212" s="18" t="str">
        <f ca="1">IFERROR(INDEX(MAESTRO!R:R,_xludf.AGGREGATE(15,6,ROW(MAESTRO!$B$3:$B$1000)/((MAESTRO!$B$3:$B$1000="CIVILES")*(UPPER(MAESTRO!$L$3:$L$1000)="CONFIRMADO")),ROWS($A$3:A212))),"")</f>
        <v/>
      </c>
      <c r="S212" s="18" t="str">
        <f ca="1">IFERROR(INDEX(MAESTRO!S:S,_xludf.AGGREGATE(15,6,ROW(MAESTRO!$B$3:$B$1000)/((MAESTRO!$B$3:$B$1000="CIVILES")*(UPPER(MAESTRO!$L$3:$L$1000)="CONFIRMADO")),ROWS($A$3:A212))),"")</f>
        <v/>
      </c>
      <c r="T212" s="18" t="str">
        <f ca="1">IFERROR(INDEX(MAESTRO!T:T,_xludf.AGGREGATE(15,6,ROW(MAESTRO!$B$3:$B$1000)/((MAESTRO!$B$3:$B$1000="CIVILES")*(UPPER(MAESTRO!$L$3:$L$1000)="CONFIRMADO")),ROWS($A$3:A212))),"")</f>
        <v/>
      </c>
      <c r="U212" s="18" t="str">
        <f ca="1">IFERROR(INDEX(MAESTRO!U:U,_xludf.AGGREGATE(15,6,ROW(MAESTRO!$B$3:$B$1000)/((MAESTRO!$B$3:$B$1000="CIVILES")*(UPPER(MAESTRO!$L$3:$L$1000)="CONFIRMADO")),ROWS($A$3:A212))),"")</f>
        <v/>
      </c>
      <c r="V212" s="18" t="str">
        <f ca="1">IFERROR(INDEX(MAESTRO!V:V,_xludf.AGGREGATE(15,6,ROW(MAESTRO!$B$3:$B$1000)/((MAESTRO!$B$3:$B$1000="CIVILES")*(UPPER(MAESTRO!$L$3:$L$1000)="CONFIRMADO")),ROWS($A$3:A212))),"")</f>
        <v/>
      </c>
      <c r="W212" s="18" t="str">
        <f ca="1">IFERROR(INDEX(MAESTRO!W:W,_xludf.AGGREGATE(15,6,ROW(MAESTRO!$B$3:$B$1000)/((MAESTRO!$B$3:$B$1000="CIVILES")*(UPPER(MAESTRO!$L$3:$L$1000)="CONFIRMADO")),ROWS($A$3:A212))),"")</f>
        <v/>
      </c>
      <c r="X212" s="18" t="str">
        <f ca="1">IFERROR(INDEX(MAESTRO!X:X,_xludf.AGGREGATE(15,6,ROW(MAESTRO!$B$3:$B$1000)/((MAESTRO!$B$3:$B$1000="CIVILES")*(UPPER(MAESTRO!$L$3:$L$1000)="CONFIRMADO")),ROWS($A$3:A212))),"")</f>
        <v/>
      </c>
    </row>
    <row r="213" spans="1:24" ht="22.05" customHeight="1">
      <c r="A213" s="10" t="str">
        <f ca="1">IFERROR(INDEX(MAESTRO!A:A,_xludf.AGGREGATE(15,6,ROW(MAESTRO!$B$3:$B$1000)/((MAESTRO!$B$3:$B$1000="CIVILES")*(UPPER(MAESTRO!$L$3:$L$1000)="CONFIRMADO")),ROWS($A$3:A213))),"")</f>
        <v/>
      </c>
      <c r="B213" s="10" t="str">
        <f ca="1">IFERROR(INDEX(MAESTRO!B:B,_xludf.AGGREGATE(15,6,ROW(MAESTRO!$B$3:$B$1000)/((MAESTRO!$B$3:$B$1000="CIVILES")*(UPPER(MAESTRO!$L$3:$L$1000)="CONFIRMADO")),ROWS($A$3:A213))),"")</f>
        <v/>
      </c>
      <c r="C213" s="10" t="str">
        <f ca="1">IFERROR(INDEX(MAESTRO!C:C,_xludf.AGGREGATE(15,6,ROW(MAESTRO!$B$3:$B$1000)/((MAESTRO!$B$3:$B$1000="CIVILES")*(UPPER(MAESTRO!$L$3:$L$1000)="CONFIRMADO")),ROWS($A$3:A213))),"")</f>
        <v/>
      </c>
      <c r="D213" s="10" t="str">
        <f ca="1">IFERROR(INDEX(MAESTRO!D:D,_xludf.AGGREGATE(15,6,ROW(MAESTRO!$B$3:$B$1000)/((MAESTRO!$B$3:$B$1000="CIVILES")*(UPPER(MAESTRO!$L$3:$L$1000)="CONFIRMADO")),ROWS($A$3:A213))),"")</f>
        <v/>
      </c>
      <c r="E213" s="10" t="str">
        <f ca="1">IFERROR(INDEX(MAESTRO!E:E,_xludf.AGGREGATE(15,6,ROW(MAESTRO!$B$3:$B$1000)/((MAESTRO!$B$3:$B$1000="CIVILES")*(UPPER(MAESTRO!$L$3:$L$1000)="CONFIRMADO")),ROWS($A$3:A213))),"")</f>
        <v/>
      </c>
      <c r="F213" s="10" t="str">
        <f ca="1">IFERROR(INDEX(MAESTRO!F:F,_xludf.AGGREGATE(15,6,ROW(MAESTRO!$B$3:$B$1000)/((MAESTRO!$B$3:$B$1000="CIVILES")*(UPPER(MAESTRO!$L$3:$L$1000)="CONFIRMADO")),ROWS($A$3:A213))),"")</f>
        <v/>
      </c>
      <c r="G213" s="10" t="str">
        <f ca="1">IFERROR(INDEX(MAESTRO!G:G,_xludf.AGGREGATE(15,6,ROW(MAESTRO!$B$3:$B$1000)/((MAESTRO!$B$3:$B$1000="CIVILES")*(UPPER(MAESTRO!$L$3:$L$1000)="CONFIRMADO")),ROWS($A$3:A213))),"")</f>
        <v/>
      </c>
      <c r="H213" s="10" t="str">
        <f ca="1">IFERROR(INDEX(MAESTRO!H:H,_xludf.AGGREGATE(15,6,ROW(MAESTRO!$B$3:$B$1000)/((MAESTRO!$B$3:$B$1000="CIVILES")*(UPPER(MAESTRO!$L$3:$L$1000)="CONFIRMADO")),ROWS($A$3:A213))),"")</f>
        <v/>
      </c>
      <c r="I213" s="10" t="str">
        <f ca="1">IFERROR(INDEX(MAESTRO!I:I,_xludf.AGGREGATE(15,6,ROW(MAESTRO!$B$3:$B$1000)/((MAESTRO!$B$3:$B$1000="CIVILES")*(UPPER(MAESTRO!$L$3:$L$1000)="CONFIRMADO")),ROWS($A$3:A213))),"")</f>
        <v/>
      </c>
      <c r="J213" s="10" t="str">
        <f ca="1">IFERROR(INDEX(MAESTRO!J:J,_xludf.AGGREGATE(15,6,ROW(MAESTRO!$B$3:$B$1000)/((MAESTRO!$B$3:$B$1000="CIVILES")*(UPPER(MAESTRO!$L$3:$L$1000)="CONFIRMADO")),ROWS($A$3:A213))),"")</f>
        <v/>
      </c>
      <c r="K213" s="10" t="str">
        <f ca="1">IFERROR(INDEX(MAESTRO!K:K,_xludf.AGGREGATE(15,6,ROW(MAESTRO!$B$3:$B$1000)/((MAESTRO!$B$3:$B$1000="CIVILES")*(UPPER(MAESTRO!$L$3:$L$1000)="CONFIRMADO")),ROWS($A$3:A213))),"")</f>
        <v/>
      </c>
      <c r="L213" s="10" t="str">
        <f ca="1">IFERROR(INDEX(MAESTRO!L:L,_xludf.AGGREGATE(15,6,ROW(MAESTRO!$B$3:$B$1000)/((MAESTRO!$B$3:$B$1000="CIVILES")*(UPPER(MAESTRO!$L$3:$L$1000)="CONFIRMADO")),ROWS($A$3:A213))),"")</f>
        <v/>
      </c>
      <c r="M213" s="10" t="str">
        <f ca="1">IFERROR(INDEX(MAESTRO!M:M,_xludf.AGGREGATE(15,6,ROW(MAESTRO!$B$3:$B$1000)/((MAESTRO!$B$3:$B$1000="CIVILES")*(UPPER(MAESTRO!$L$3:$L$1000)="CONFIRMADO")),ROWS($A$3:A213))),"")</f>
        <v/>
      </c>
      <c r="N213" s="10" t="str">
        <f ca="1">IFERROR(INDEX(MAESTRO!N:N,_xludf.AGGREGATE(15,6,ROW(MAESTRO!$B$3:$B$1000)/((MAESTRO!$B$3:$B$1000="CIVILES")*(UPPER(MAESTRO!$L$3:$L$1000)="CONFIRMADO")),ROWS($A$3:A213))),"")</f>
        <v/>
      </c>
      <c r="O213" s="10" t="str">
        <f ca="1">IFERROR(INDEX(MAESTRO!O:O,_xludf.AGGREGATE(15,6,ROW(MAESTRO!$B$3:$B$1000)/((MAESTRO!$B$3:$B$1000="CIVILES")*(UPPER(MAESTRO!$L$3:$L$1000)="CONFIRMADO")),ROWS($A$3:A213))),"")</f>
        <v/>
      </c>
      <c r="P213" s="10" t="str">
        <f ca="1">IFERROR(INDEX(MAESTRO!P:P,_xludf.AGGREGATE(15,6,ROW(MAESTRO!$B$3:$B$1000)/((MAESTRO!$B$3:$B$1000="CIVILES")*(UPPER(MAESTRO!$L$3:$L$1000)="CONFIRMADO")),ROWS($A$3:A213))),"")</f>
        <v/>
      </c>
      <c r="Q213" s="10" t="str">
        <f ca="1">IFERROR(INDEX(MAESTRO!Q:Q,_xludf.AGGREGATE(15,6,ROW(MAESTRO!$B$3:$B$1000)/((MAESTRO!$B$3:$B$1000="CIVILES")*(UPPER(MAESTRO!$L$3:$L$1000)="CONFIRMADO")),ROWS($A$3:A213))),"")</f>
        <v/>
      </c>
      <c r="R213" s="10" t="str">
        <f ca="1">IFERROR(INDEX(MAESTRO!R:R,_xludf.AGGREGATE(15,6,ROW(MAESTRO!$B$3:$B$1000)/((MAESTRO!$B$3:$B$1000="CIVILES")*(UPPER(MAESTRO!$L$3:$L$1000)="CONFIRMADO")),ROWS($A$3:A213))),"")</f>
        <v/>
      </c>
      <c r="S213" s="10" t="str">
        <f ca="1">IFERROR(INDEX(MAESTRO!S:S,_xludf.AGGREGATE(15,6,ROW(MAESTRO!$B$3:$B$1000)/((MAESTRO!$B$3:$B$1000="CIVILES")*(UPPER(MAESTRO!$L$3:$L$1000)="CONFIRMADO")),ROWS($A$3:A213))),"")</f>
        <v/>
      </c>
      <c r="T213" s="10" t="str">
        <f ca="1">IFERROR(INDEX(MAESTRO!T:T,_xludf.AGGREGATE(15,6,ROW(MAESTRO!$B$3:$B$1000)/((MAESTRO!$B$3:$B$1000="CIVILES")*(UPPER(MAESTRO!$L$3:$L$1000)="CONFIRMADO")),ROWS($A$3:A213))),"")</f>
        <v/>
      </c>
      <c r="U213" s="10" t="str">
        <f ca="1">IFERROR(INDEX(MAESTRO!U:U,_xludf.AGGREGATE(15,6,ROW(MAESTRO!$B$3:$B$1000)/((MAESTRO!$B$3:$B$1000="CIVILES")*(UPPER(MAESTRO!$L$3:$L$1000)="CONFIRMADO")),ROWS($A$3:A213))),"")</f>
        <v/>
      </c>
      <c r="V213" s="10" t="str">
        <f ca="1">IFERROR(INDEX(MAESTRO!V:V,_xludf.AGGREGATE(15,6,ROW(MAESTRO!$B$3:$B$1000)/((MAESTRO!$B$3:$B$1000="CIVILES")*(UPPER(MAESTRO!$L$3:$L$1000)="CONFIRMADO")),ROWS($A$3:A213))),"")</f>
        <v/>
      </c>
      <c r="W213" s="10" t="str">
        <f ca="1">IFERROR(INDEX(MAESTRO!W:W,_xludf.AGGREGATE(15,6,ROW(MAESTRO!$B$3:$B$1000)/((MAESTRO!$B$3:$B$1000="CIVILES")*(UPPER(MAESTRO!$L$3:$L$1000)="CONFIRMADO")),ROWS($A$3:A213))),"")</f>
        <v/>
      </c>
      <c r="X213" s="10" t="str">
        <f ca="1">IFERROR(INDEX(MAESTRO!X:X,_xludf.AGGREGATE(15,6,ROW(MAESTRO!$B$3:$B$1000)/((MAESTRO!$B$3:$B$1000="CIVILES")*(UPPER(MAESTRO!$L$3:$L$1000)="CONFIRMADO")),ROWS($A$3:A213))),"")</f>
        <v/>
      </c>
    </row>
    <row r="214" spans="1:24" ht="22.05" customHeight="1">
      <c r="A214" s="18" t="str">
        <f ca="1">IFERROR(INDEX(MAESTRO!A:A,_xludf.AGGREGATE(15,6,ROW(MAESTRO!$B$3:$B$1000)/((MAESTRO!$B$3:$B$1000="CIVILES")*(UPPER(MAESTRO!$L$3:$L$1000)="CONFIRMADO")),ROWS($A$3:A214))),"")</f>
        <v/>
      </c>
      <c r="B214" s="18" t="str">
        <f ca="1">IFERROR(INDEX(MAESTRO!B:B,_xludf.AGGREGATE(15,6,ROW(MAESTRO!$B$3:$B$1000)/((MAESTRO!$B$3:$B$1000="CIVILES")*(UPPER(MAESTRO!$L$3:$L$1000)="CONFIRMADO")),ROWS($A$3:A214))),"")</f>
        <v/>
      </c>
      <c r="C214" s="18" t="str">
        <f ca="1">IFERROR(INDEX(MAESTRO!C:C,_xludf.AGGREGATE(15,6,ROW(MAESTRO!$B$3:$B$1000)/((MAESTRO!$B$3:$B$1000="CIVILES")*(UPPER(MAESTRO!$L$3:$L$1000)="CONFIRMADO")),ROWS($A$3:A214))),"")</f>
        <v/>
      </c>
      <c r="D214" s="18" t="str">
        <f ca="1">IFERROR(INDEX(MAESTRO!D:D,_xludf.AGGREGATE(15,6,ROW(MAESTRO!$B$3:$B$1000)/((MAESTRO!$B$3:$B$1000="CIVILES")*(UPPER(MAESTRO!$L$3:$L$1000)="CONFIRMADO")),ROWS($A$3:A214))),"")</f>
        <v/>
      </c>
      <c r="E214" s="18" t="str">
        <f ca="1">IFERROR(INDEX(MAESTRO!E:E,_xludf.AGGREGATE(15,6,ROW(MAESTRO!$B$3:$B$1000)/((MAESTRO!$B$3:$B$1000="CIVILES")*(UPPER(MAESTRO!$L$3:$L$1000)="CONFIRMADO")),ROWS($A$3:A214))),"")</f>
        <v/>
      </c>
      <c r="F214" s="18" t="str">
        <f ca="1">IFERROR(INDEX(MAESTRO!F:F,_xludf.AGGREGATE(15,6,ROW(MAESTRO!$B$3:$B$1000)/((MAESTRO!$B$3:$B$1000="CIVILES")*(UPPER(MAESTRO!$L$3:$L$1000)="CONFIRMADO")),ROWS($A$3:A214))),"")</f>
        <v/>
      </c>
      <c r="G214" s="18" t="str">
        <f ca="1">IFERROR(INDEX(MAESTRO!G:G,_xludf.AGGREGATE(15,6,ROW(MAESTRO!$B$3:$B$1000)/((MAESTRO!$B$3:$B$1000="CIVILES")*(UPPER(MAESTRO!$L$3:$L$1000)="CONFIRMADO")),ROWS($A$3:A214))),"")</f>
        <v/>
      </c>
      <c r="H214" s="18" t="str">
        <f ca="1">IFERROR(INDEX(MAESTRO!H:H,_xludf.AGGREGATE(15,6,ROW(MAESTRO!$B$3:$B$1000)/((MAESTRO!$B$3:$B$1000="CIVILES")*(UPPER(MAESTRO!$L$3:$L$1000)="CONFIRMADO")),ROWS($A$3:A214))),"")</f>
        <v/>
      </c>
      <c r="I214" s="18" t="str">
        <f ca="1">IFERROR(INDEX(MAESTRO!I:I,_xludf.AGGREGATE(15,6,ROW(MAESTRO!$B$3:$B$1000)/((MAESTRO!$B$3:$B$1000="CIVILES")*(UPPER(MAESTRO!$L$3:$L$1000)="CONFIRMADO")),ROWS($A$3:A214))),"")</f>
        <v/>
      </c>
      <c r="J214" s="18" t="str">
        <f ca="1">IFERROR(INDEX(MAESTRO!J:J,_xludf.AGGREGATE(15,6,ROW(MAESTRO!$B$3:$B$1000)/((MAESTRO!$B$3:$B$1000="CIVILES")*(UPPER(MAESTRO!$L$3:$L$1000)="CONFIRMADO")),ROWS($A$3:A214))),"")</f>
        <v/>
      </c>
      <c r="K214" s="18" t="str">
        <f ca="1">IFERROR(INDEX(MAESTRO!K:K,_xludf.AGGREGATE(15,6,ROW(MAESTRO!$B$3:$B$1000)/((MAESTRO!$B$3:$B$1000="CIVILES")*(UPPER(MAESTRO!$L$3:$L$1000)="CONFIRMADO")),ROWS($A$3:A214))),"")</f>
        <v/>
      </c>
      <c r="L214" s="18" t="str">
        <f ca="1">IFERROR(INDEX(MAESTRO!L:L,_xludf.AGGREGATE(15,6,ROW(MAESTRO!$B$3:$B$1000)/((MAESTRO!$B$3:$B$1000="CIVILES")*(UPPER(MAESTRO!$L$3:$L$1000)="CONFIRMADO")),ROWS($A$3:A214))),"")</f>
        <v/>
      </c>
      <c r="M214" s="18" t="str">
        <f ca="1">IFERROR(INDEX(MAESTRO!M:M,_xludf.AGGREGATE(15,6,ROW(MAESTRO!$B$3:$B$1000)/((MAESTRO!$B$3:$B$1000="CIVILES")*(UPPER(MAESTRO!$L$3:$L$1000)="CONFIRMADO")),ROWS($A$3:A214))),"")</f>
        <v/>
      </c>
      <c r="N214" s="18" t="str">
        <f ca="1">IFERROR(INDEX(MAESTRO!N:N,_xludf.AGGREGATE(15,6,ROW(MAESTRO!$B$3:$B$1000)/((MAESTRO!$B$3:$B$1000="CIVILES")*(UPPER(MAESTRO!$L$3:$L$1000)="CONFIRMADO")),ROWS($A$3:A214))),"")</f>
        <v/>
      </c>
      <c r="O214" s="18" t="str">
        <f ca="1">IFERROR(INDEX(MAESTRO!O:O,_xludf.AGGREGATE(15,6,ROW(MAESTRO!$B$3:$B$1000)/((MAESTRO!$B$3:$B$1000="CIVILES")*(UPPER(MAESTRO!$L$3:$L$1000)="CONFIRMADO")),ROWS($A$3:A214))),"")</f>
        <v/>
      </c>
      <c r="P214" s="18" t="str">
        <f ca="1">IFERROR(INDEX(MAESTRO!P:P,_xludf.AGGREGATE(15,6,ROW(MAESTRO!$B$3:$B$1000)/((MAESTRO!$B$3:$B$1000="CIVILES")*(UPPER(MAESTRO!$L$3:$L$1000)="CONFIRMADO")),ROWS($A$3:A214))),"")</f>
        <v/>
      </c>
      <c r="Q214" s="18" t="str">
        <f ca="1">IFERROR(INDEX(MAESTRO!Q:Q,_xludf.AGGREGATE(15,6,ROW(MAESTRO!$B$3:$B$1000)/((MAESTRO!$B$3:$B$1000="CIVILES")*(UPPER(MAESTRO!$L$3:$L$1000)="CONFIRMADO")),ROWS($A$3:A214))),"")</f>
        <v/>
      </c>
      <c r="R214" s="18" t="str">
        <f ca="1">IFERROR(INDEX(MAESTRO!R:R,_xludf.AGGREGATE(15,6,ROW(MAESTRO!$B$3:$B$1000)/((MAESTRO!$B$3:$B$1000="CIVILES")*(UPPER(MAESTRO!$L$3:$L$1000)="CONFIRMADO")),ROWS($A$3:A214))),"")</f>
        <v/>
      </c>
      <c r="S214" s="18" t="str">
        <f ca="1">IFERROR(INDEX(MAESTRO!S:S,_xludf.AGGREGATE(15,6,ROW(MAESTRO!$B$3:$B$1000)/((MAESTRO!$B$3:$B$1000="CIVILES")*(UPPER(MAESTRO!$L$3:$L$1000)="CONFIRMADO")),ROWS($A$3:A214))),"")</f>
        <v/>
      </c>
      <c r="T214" s="18" t="str">
        <f ca="1">IFERROR(INDEX(MAESTRO!T:T,_xludf.AGGREGATE(15,6,ROW(MAESTRO!$B$3:$B$1000)/((MAESTRO!$B$3:$B$1000="CIVILES")*(UPPER(MAESTRO!$L$3:$L$1000)="CONFIRMADO")),ROWS($A$3:A214))),"")</f>
        <v/>
      </c>
      <c r="U214" s="18" t="str">
        <f ca="1">IFERROR(INDEX(MAESTRO!U:U,_xludf.AGGREGATE(15,6,ROW(MAESTRO!$B$3:$B$1000)/((MAESTRO!$B$3:$B$1000="CIVILES")*(UPPER(MAESTRO!$L$3:$L$1000)="CONFIRMADO")),ROWS($A$3:A214))),"")</f>
        <v/>
      </c>
      <c r="V214" s="18" t="str">
        <f ca="1">IFERROR(INDEX(MAESTRO!V:V,_xludf.AGGREGATE(15,6,ROW(MAESTRO!$B$3:$B$1000)/((MAESTRO!$B$3:$B$1000="CIVILES")*(UPPER(MAESTRO!$L$3:$L$1000)="CONFIRMADO")),ROWS($A$3:A214))),"")</f>
        <v/>
      </c>
      <c r="W214" s="18" t="str">
        <f ca="1">IFERROR(INDEX(MAESTRO!W:W,_xludf.AGGREGATE(15,6,ROW(MAESTRO!$B$3:$B$1000)/((MAESTRO!$B$3:$B$1000="CIVILES")*(UPPER(MAESTRO!$L$3:$L$1000)="CONFIRMADO")),ROWS($A$3:A214))),"")</f>
        <v/>
      </c>
      <c r="X214" s="18" t="str">
        <f ca="1">IFERROR(INDEX(MAESTRO!X:X,_xludf.AGGREGATE(15,6,ROW(MAESTRO!$B$3:$B$1000)/((MAESTRO!$B$3:$B$1000="CIVILES")*(UPPER(MAESTRO!$L$3:$L$1000)="CONFIRMADO")),ROWS($A$3:A214))),"")</f>
        <v/>
      </c>
    </row>
    <row r="215" spans="1:24" ht="22.05" customHeight="1">
      <c r="A215" s="10" t="str">
        <f ca="1">IFERROR(INDEX(MAESTRO!A:A,_xludf.AGGREGATE(15,6,ROW(MAESTRO!$B$3:$B$1000)/((MAESTRO!$B$3:$B$1000="CIVILES")*(UPPER(MAESTRO!$L$3:$L$1000)="CONFIRMADO")),ROWS($A$3:A215))),"")</f>
        <v/>
      </c>
      <c r="B215" s="10" t="str">
        <f ca="1">IFERROR(INDEX(MAESTRO!B:B,_xludf.AGGREGATE(15,6,ROW(MAESTRO!$B$3:$B$1000)/((MAESTRO!$B$3:$B$1000="CIVILES")*(UPPER(MAESTRO!$L$3:$L$1000)="CONFIRMADO")),ROWS($A$3:A215))),"")</f>
        <v/>
      </c>
      <c r="C215" s="10" t="str">
        <f ca="1">IFERROR(INDEX(MAESTRO!C:C,_xludf.AGGREGATE(15,6,ROW(MAESTRO!$B$3:$B$1000)/((MAESTRO!$B$3:$B$1000="CIVILES")*(UPPER(MAESTRO!$L$3:$L$1000)="CONFIRMADO")),ROWS($A$3:A215))),"")</f>
        <v/>
      </c>
      <c r="D215" s="10" t="str">
        <f ca="1">IFERROR(INDEX(MAESTRO!D:D,_xludf.AGGREGATE(15,6,ROW(MAESTRO!$B$3:$B$1000)/((MAESTRO!$B$3:$B$1000="CIVILES")*(UPPER(MAESTRO!$L$3:$L$1000)="CONFIRMADO")),ROWS($A$3:A215))),"")</f>
        <v/>
      </c>
      <c r="E215" s="10" t="str">
        <f ca="1">IFERROR(INDEX(MAESTRO!E:E,_xludf.AGGREGATE(15,6,ROW(MAESTRO!$B$3:$B$1000)/((MAESTRO!$B$3:$B$1000="CIVILES")*(UPPER(MAESTRO!$L$3:$L$1000)="CONFIRMADO")),ROWS($A$3:A215))),"")</f>
        <v/>
      </c>
      <c r="F215" s="10" t="str">
        <f ca="1">IFERROR(INDEX(MAESTRO!F:F,_xludf.AGGREGATE(15,6,ROW(MAESTRO!$B$3:$B$1000)/((MAESTRO!$B$3:$B$1000="CIVILES")*(UPPER(MAESTRO!$L$3:$L$1000)="CONFIRMADO")),ROWS($A$3:A215))),"")</f>
        <v/>
      </c>
      <c r="G215" s="10" t="str">
        <f ca="1">IFERROR(INDEX(MAESTRO!G:G,_xludf.AGGREGATE(15,6,ROW(MAESTRO!$B$3:$B$1000)/((MAESTRO!$B$3:$B$1000="CIVILES")*(UPPER(MAESTRO!$L$3:$L$1000)="CONFIRMADO")),ROWS($A$3:A215))),"")</f>
        <v/>
      </c>
      <c r="H215" s="10" t="str">
        <f ca="1">IFERROR(INDEX(MAESTRO!H:H,_xludf.AGGREGATE(15,6,ROW(MAESTRO!$B$3:$B$1000)/((MAESTRO!$B$3:$B$1000="CIVILES")*(UPPER(MAESTRO!$L$3:$L$1000)="CONFIRMADO")),ROWS($A$3:A215))),"")</f>
        <v/>
      </c>
      <c r="I215" s="10" t="str">
        <f ca="1">IFERROR(INDEX(MAESTRO!I:I,_xludf.AGGREGATE(15,6,ROW(MAESTRO!$B$3:$B$1000)/((MAESTRO!$B$3:$B$1000="CIVILES")*(UPPER(MAESTRO!$L$3:$L$1000)="CONFIRMADO")),ROWS($A$3:A215))),"")</f>
        <v/>
      </c>
      <c r="J215" s="10" t="str">
        <f ca="1">IFERROR(INDEX(MAESTRO!J:J,_xludf.AGGREGATE(15,6,ROW(MAESTRO!$B$3:$B$1000)/((MAESTRO!$B$3:$B$1000="CIVILES")*(UPPER(MAESTRO!$L$3:$L$1000)="CONFIRMADO")),ROWS($A$3:A215))),"")</f>
        <v/>
      </c>
      <c r="K215" s="10" t="str">
        <f ca="1">IFERROR(INDEX(MAESTRO!K:K,_xludf.AGGREGATE(15,6,ROW(MAESTRO!$B$3:$B$1000)/((MAESTRO!$B$3:$B$1000="CIVILES")*(UPPER(MAESTRO!$L$3:$L$1000)="CONFIRMADO")),ROWS($A$3:A215))),"")</f>
        <v/>
      </c>
      <c r="L215" s="10" t="str">
        <f ca="1">IFERROR(INDEX(MAESTRO!L:L,_xludf.AGGREGATE(15,6,ROW(MAESTRO!$B$3:$B$1000)/((MAESTRO!$B$3:$B$1000="CIVILES")*(UPPER(MAESTRO!$L$3:$L$1000)="CONFIRMADO")),ROWS($A$3:A215))),"")</f>
        <v/>
      </c>
      <c r="M215" s="10" t="str">
        <f ca="1">IFERROR(INDEX(MAESTRO!M:M,_xludf.AGGREGATE(15,6,ROW(MAESTRO!$B$3:$B$1000)/((MAESTRO!$B$3:$B$1000="CIVILES")*(UPPER(MAESTRO!$L$3:$L$1000)="CONFIRMADO")),ROWS($A$3:A215))),"")</f>
        <v/>
      </c>
      <c r="N215" s="10" t="str">
        <f ca="1">IFERROR(INDEX(MAESTRO!N:N,_xludf.AGGREGATE(15,6,ROW(MAESTRO!$B$3:$B$1000)/((MAESTRO!$B$3:$B$1000="CIVILES")*(UPPER(MAESTRO!$L$3:$L$1000)="CONFIRMADO")),ROWS($A$3:A215))),"")</f>
        <v/>
      </c>
      <c r="O215" s="10" t="str">
        <f ca="1">IFERROR(INDEX(MAESTRO!O:O,_xludf.AGGREGATE(15,6,ROW(MAESTRO!$B$3:$B$1000)/((MAESTRO!$B$3:$B$1000="CIVILES")*(UPPER(MAESTRO!$L$3:$L$1000)="CONFIRMADO")),ROWS($A$3:A215))),"")</f>
        <v/>
      </c>
      <c r="P215" s="10" t="str">
        <f ca="1">IFERROR(INDEX(MAESTRO!P:P,_xludf.AGGREGATE(15,6,ROW(MAESTRO!$B$3:$B$1000)/((MAESTRO!$B$3:$B$1000="CIVILES")*(UPPER(MAESTRO!$L$3:$L$1000)="CONFIRMADO")),ROWS($A$3:A215))),"")</f>
        <v/>
      </c>
      <c r="Q215" s="10" t="str">
        <f ca="1">IFERROR(INDEX(MAESTRO!Q:Q,_xludf.AGGREGATE(15,6,ROW(MAESTRO!$B$3:$B$1000)/((MAESTRO!$B$3:$B$1000="CIVILES")*(UPPER(MAESTRO!$L$3:$L$1000)="CONFIRMADO")),ROWS($A$3:A215))),"")</f>
        <v/>
      </c>
      <c r="R215" s="10" t="str">
        <f ca="1">IFERROR(INDEX(MAESTRO!R:R,_xludf.AGGREGATE(15,6,ROW(MAESTRO!$B$3:$B$1000)/((MAESTRO!$B$3:$B$1000="CIVILES")*(UPPER(MAESTRO!$L$3:$L$1000)="CONFIRMADO")),ROWS($A$3:A215))),"")</f>
        <v/>
      </c>
      <c r="S215" s="10" t="str">
        <f ca="1">IFERROR(INDEX(MAESTRO!S:S,_xludf.AGGREGATE(15,6,ROW(MAESTRO!$B$3:$B$1000)/((MAESTRO!$B$3:$B$1000="CIVILES")*(UPPER(MAESTRO!$L$3:$L$1000)="CONFIRMADO")),ROWS($A$3:A215))),"")</f>
        <v/>
      </c>
      <c r="T215" s="10" t="str">
        <f ca="1">IFERROR(INDEX(MAESTRO!T:T,_xludf.AGGREGATE(15,6,ROW(MAESTRO!$B$3:$B$1000)/((MAESTRO!$B$3:$B$1000="CIVILES")*(UPPER(MAESTRO!$L$3:$L$1000)="CONFIRMADO")),ROWS($A$3:A215))),"")</f>
        <v/>
      </c>
      <c r="U215" s="10" t="str">
        <f ca="1">IFERROR(INDEX(MAESTRO!U:U,_xludf.AGGREGATE(15,6,ROW(MAESTRO!$B$3:$B$1000)/((MAESTRO!$B$3:$B$1000="CIVILES")*(UPPER(MAESTRO!$L$3:$L$1000)="CONFIRMADO")),ROWS($A$3:A215))),"")</f>
        <v/>
      </c>
      <c r="V215" s="10" t="str">
        <f ca="1">IFERROR(INDEX(MAESTRO!V:V,_xludf.AGGREGATE(15,6,ROW(MAESTRO!$B$3:$B$1000)/((MAESTRO!$B$3:$B$1000="CIVILES")*(UPPER(MAESTRO!$L$3:$L$1000)="CONFIRMADO")),ROWS($A$3:A215))),"")</f>
        <v/>
      </c>
      <c r="W215" s="10" t="str">
        <f ca="1">IFERROR(INDEX(MAESTRO!W:W,_xludf.AGGREGATE(15,6,ROW(MAESTRO!$B$3:$B$1000)/((MAESTRO!$B$3:$B$1000="CIVILES")*(UPPER(MAESTRO!$L$3:$L$1000)="CONFIRMADO")),ROWS($A$3:A215))),"")</f>
        <v/>
      </c>
      <c r="X215" s="10" t="str">
        <f ca="1">IFERROR(INDEX(MAESTRO!X:X,_xludf.AGGREGATE(15,6,ROW(MAESTRO!$B$3:$B$1000)/((MAESTRO!$B$3:$B$1000="CIVILES")*(UPPER(MAESTRO!$L$3:$L$1000)="CONFIRMADO")),ROWS($A$3:A215))),"")</f>
        <v/>
      </c>
    </row>
    <row r="216" spans="1:24" ht="22.05" customHeight="1">
      <c r="A216" s="18" t="str">
        <f ca="1">IFERROR(INDEX(MAESTRO!A:A,_xludf.AGGREGATE(15,6,ROW(MAESTRO!$B$3:$B$1000)/((MAESTRO!$B$3:$B$1000="CIVILES")*(UPPER(MAESTRO!$L$3:$L$1000)="CONFIRMADO")),ROWS($A$3:A216))),"")</f>
        <v/>
      </c>
      <c r="B216" s="18" t="str">
        <f ca="1">IFERROR(INDEX(MAESTRO!B:B,_xludf.AGGREGATE(15,6,ROW(MAESTRO!$B$3:$B$1000)/((MAESTRO!$B$3:$B$1000="CIVILES")*(UPPER(MAESTRO!$L$3:$L$1000)="CONFIRMADO")),ROWS($A$3:A216))),"")</f>
        <v/>
      </c>
      <c r="C216" s="18" t="str">
        <f ca="1">IFERROR(INDEX(MAESTRO!C:C,_xludf.AGGREGATE(15,6,ROW(MAESTRO!$B$3:$B$1000)/((MAESTRO!$B$3:$B$1000="CIVILES")*(UPPER(MAESTRO!$L$3:$L$1000)="CONFIRMADO")),ROWS($A$3:A216))),"")</f>
        <v/>
      </c>
      <c r="D216" s="18" t="str">
        <f ca="1">IFERROR(INDEX(MAESTRO!D:D,_xludf.AGGREGATE(15,6,ROW(MAESTRO!$B$3:$B$1000)/((MAESTRO!$B$3:$B$1000="CIVILES")*(UPPER(MAESTRO!$L$3:$L$1000)="CONFIRMADO")),ROWS($A$3:A216))),"")</f>
        <v/>
      </c>
      <c r="E216" s="18" t="str">
        <f ca="1">IFERROR(INDEX(MAESTRO!E:E,_xludf.AGGREGATE(15,6,ROW(MAESTRO!$B$3:$B$1000)/((MAESTRO!$B$3:$B$1000="CIVILES")*(UPPER(MAESTRO!$L$3:$L$1000)="CONFIRMADO")),ROWS($A$3:A216))),"")</f>
        <v/>
      </c>
      <c r="F216" s="18" t="str">
        <f ca="1">IFERROR(INDEX(MAESTRO!F:F,_xludf.AGGREGATE(15,6,ROW(MAESTRO!$B$3:$B$1000)/((MAESTRO!$B$3:$B$1000="CIVILES")*(UPPER(MAESTRO!$L$3:$L$1000)="CONFIRMADO")),ROWS($A$3:A216))),"")</f>
        <v/>
      </c>
      <c r="G216" s="18" t="str">
        <f ca="1">IFERROR(INDEX(MAESTRO!G:G,_xludf.AGGREGATE(15,6,ROW(MAESTRO!$B$3:$B$1000)/((MAESTRO!$B$3:$B$1000="CIVILES")*(UPPER(MAESTRO!$L$3:$L$1000)="CONFIRMADO")),ROWS($A$3:A216))),"")</f>
        <v/>
      </c>
      <c r="H216" s="18" t="str">
        <f ca="1">IFERROR(INDEX(MAESTRO!H:H,_xludf.AGGREGATE(15,6,ROW(MAESTRO!$B$3:$B$1000)/((MAESTRO!$B$3:$B$1000="CIVILES")*(UPPER(MAESTRO!$L$3:$L$1000)="CONFIRMADO")),ROWS($A$3:A216))),"")</f>
        <v/>
      </c>
      <c r="I216" s="18" t="str">
        <f ca="1">IFERROR(INDEX(MAESTRO!I:I,_xludf.AGGREGATE(15,6,ROW(MAESTRO!$B$3:$B$1000)/((MAESTRO!$B$3:$B$1000="CIVILES")*(UPPER(MAESTRO!$L$3:$L$1000)="CONFIRMADO")),ROWS($A$3:A216))),"")</f>
        <v/>
      </c>
      <c r="J216" s="18" t="str">
        <f ca="1">IFERROR(INDEX(MAESTRO!J:J,_xludf.AGGREGATE(15,6,ROW(MAESTRO!$B$3:$B$1000)/((MAESTRO!$B$3:$B$1000="CIVILES")*(UPPER(MAESTRO!$L$3:$L$1000)="CONFIRMADO")),ROWS($A$3:A216))),"")</f>
        <v/>
      </c>
      <c r="K216" s="18" t="str">
        <f ca="1">IFERROR(INDEX(MAESTRO!K:K,_xludf.AGGREGATE(15,6,ROW(MAESTRO!$B$3:$B$1000)/((MAESTRO!$B$3:$B$1000="CIVILES")*(UPPER(MAESTRO!$L$3:$L$1000)="CONFIRMADO")),ROWS($A$3:A216))),"")</f>
        <v/>
      </c>
      <c r="L216" s="18" t="str">
        <f ca="1">IFERROR(INDEX(MAESTRO!L:L,_xludf.AGGREGATE(15,6,ROW(MAESTRO!$B$3:$B$1000)/((MAESTRO!$B$3:$B$1000="CIVILES")*(UPPER(MAESTRO!$L$3:$L$1000)="CONFIRMADO")),ROWS($A$3:A216))),"")</f>
        <v/>
      </c>
      <c r="M216" s="18" t="str">
        <f ca="1">IFERROR(INDEX(MAESTRO!M:M,_xludf.AGGREGATE(15,6,ROW(MAESTRO!$B$3:$B$1000)/((MAESTRO!$B$3:$B$1000="CIVILES")*(UPPER(MAESTRO!$L$3:$L$1000)="CONFIRMADO")),ROWS($A$3:A216))),"")</f>
        <v/>
      </c>
      <c r="N216" s="18" t="str">
        <f ca="1">IFERROR(INDEX(MAESTRO!N:N,_xludf.AGGREGATE(15,6,ROW(MAESTRO!$B$3:$B$1000)/((MAESTRO!$B$3:$B$1000="CIVILES")*(UPPER(MAESTRO!$L$3:$L$1000)="CONFIRMADO")),ROWS($A$3:A216))),"")</f>
        <v/>
      </c>
      <c r="O216" s="18" t="str">
        <f ca="1">IFERROR(INDEX(MAESTRO!O:O,_xludf.AGGREGATE(15,6,ROW(MAESTRO!$B$3:$B$1000)/((MAESTRO!$B$3:$B$1000="CIVILES")*(UPPER(MAESTRO!$L$3:$L$1000)="CONFIRMADO")),ROWS($A$3:A216))),"")</f>
        <v/>
      </c>
      <c r="P216" s="18" t="str">
        <f ca="1">IFERROR(INDEX(MAESTRO!P:P,_xludf.AGGREGATE(15,6,ROW(MAESTRO!$B$3:$B$1000)/((MAESTRO!$B$3:$B$1000="CIVILES")*(UPPER(MAESTRO!$L$3:$L$1000)="CONFIRMADO")),ROWS($A$3:A216))),"")</f>
        <v/>
      </c>
      <c r="Q216" s="18" t="str">
        <f ca="1">IFERROR(INDEX(MAESTRO!Q:Q,_xludf.AGGREGATE(15,6,ROW(MAESTRO!$B$3:$B$1000)/((MAESTRO!$B$3:$B$1000="CIVILES")*(UPPER(MAESTRO!$L$3:$L$1000)="CONFIRMADO")),ROWS($A$3:A216))),"")</f>
        <v/>
      </c>
      <c r="R216" s="18" t="str">
        <f ca="1">IFERROR(INDEX(MAESTRO!R:R,_xludf.AGGREGATE(15,6,ROW(MAESTRO!$B$3:$B$1000)/((MAESTRO!$B$3:$B$1000="CIVILES")*(UPPER(MAESTRO!$L$3:$L$1000)="CONFIRMADO")),ROWS($A$3:A216))),"")</f>
        <v/>
      </c>
      <c r="S216" s="18" t="str">
        <f ca="1">IFERROR(INDEX(MAESTRO!S:S,_xludf.AGGREGATE(15,6,ROW(MAESTRO!$B$3:$B$1000)/((MAESTRO!$B$3:$B$1000="CIVILES")*(UPPER(MAESTRO!$L$3:$L$1000)="CONFIRMADO")),ROWS($A$3:A216))),"")</f>
        <v/>
      </c>
      <c r="T216" s="18" t="str">
        <f ca="1">IFERROR(INDEX(MAESTRO!T:T,_xludf.AGGREGATE(15,6,ROW(MAESTRO!$B$3:$B$1000)/((MAESTRO!$B$3:$B$1000="CIVILES")*(UPPER(MAESTRO!$L$3:$L$1000)="CONFIRMADO")),ROWS($A$3:A216))),"")</f>
        <v/>
      </c>
      <c r="U216" s="18" t="str">
        <f ca="1">IFERROR(INDEX(MAESTRO!U:U,_xludf.AGGREGATE(15,6,ROW(MAESTRO!$B$3:$B$1000)/((MAESTRO!$B$3:$B$1000="CIVILES")*(UPPER(MAESTRO!$L$3:$L$1000)="CONFIRMADO")),ROWS($A$3:A216))),"")</f>
        <v/>
      </c>
      <c r="V216" s="18" t="str">
        <f ca="1">IFERROR(INDEX(MAESTRO!V:V,_xludf.AGGREGATE(15,6,ROW(MAESTRO!$B$3:$B$1000)/((MAESTRO!$B$3:$B$1000="CIVILES")*(UPPER(MAESTRO!$L$3:$L$1000)="CONFIRMADO")),ROWS($A$3:A216))),"")</f>
        <v/>
      </c>
      <c r="W216" s="18" t="str">
        <f ca="1">IFERROR(INDEX(MAESTRO!W:W,_xludf.AGGREGATE(15,6,ROW(MAESTRO!$B$3:$B$1000)/((MAESTRO!$B$3:$B$1000="CIVILES")*(UPPER(MAESTRO!$L$3:$L$1000)="CONFIRMADO")),ROWS($A$3:A216))),"")</f>
        <v/>
      </c>
      <c r="X216" s="18" t="str">
        <f ca="1">IFERROR(INDEX(MAESTRO!X:X,_xludf.AGGREGATE(15,6,ROW(MAESTRO!$B$3:$B$1000)/((MAESTRO!$B$3:$B$1000="CIVILES")*(UPPER(MAESTRO!$L$3:$L$1000)="CONFIRMADO")),ROWS($A$3:A216))),"")</f>
        <v/>
      </c>
    </row>
    <row r="217" spans="1:24" ht="22.05" customHeight="1">
      <c r="A217" s="10" t="str">
        <f ca="1">IFERROR(INDEX(MAESTRO!A:A,_xludf.AGGREGATE(15,6,ROW(MAESTRO!$B$3:$B$1000)/((MAESTRO!$B$3:$B$1000="CIVILES")*(UPPER(MAESTRO!$L$3:$L$1000)="CONFIRMADO")),ROWS($A$3:A217))),"")</f>
        <v/>
      </c>
      <c r="B217" s="10" t="str">
        <f ca="1">IFERROR(INDEX(MAESTRO!B:B,_xludf.AGGREGATE(15,6,ROW(MAESTRO!$B$3:$B$1000)/((MAESTRO!$B$3:$B$1000="CIVILES")*(UPPER(MAESTRO!$L$3:$L$1000)="CONFIRMADO")),ROWS($A$3:A217))),"")</f>
        <v/>
      </c>
      <c r="C217" s="10" t="str">
        <f ca="1">IFERROR(INDEX(MAESTRO!C:C,_xludf.AGGREGATE(15,6,ROW(MAESTRO!$B$3:$B$1000)/((MAESTRO!$B$3:$B$1000="CIVILES")*(UPPER(MAESTRO!$L$3:$L$1000)="CONFIRMADO")),ROWS($A$3:A217))),"")</f>
        <v/>
      </c>
      <c r="D217" s="10" t="str">
        <f ca="1">IFERROR(INDEX(MAESTRO!D:D,_xludf.AGGREGATE(15,6,ROW(MAESTRO!$B$3:$B$1000)/((MAESTRO!$B$3:$B$1000="CIVILES")*(UPPER(MAESTRO!$L$3:$L$1000)="CONFIRMADO")),ROWS($A$3:A217))),"")</f>
        <v/>
      </c>
      <c r="E217" s="10" t="str">
        <f ca="1">IFERROR(INDEX(MAESTRO!E:E,_xludf.AGGREGATE(15,6,ROW(MAESTRO!$B$3:$B$1000)/((MAESTRO!$B$3:$B$1000="CIVILES")*(UPPER(MAESTRO!$L$3:$L$1000)="CONFIRMADO")),ROWS($A$3:A217))),"")</f>
        <v/>
      </c>
      <c r="F217" s="10" t="str">
        <f ca="1">IFERROR(INDEX(MAESTRO!F:F,_xludf.AGGREGATE(15,6,ROW(MAESTRO!$B$3:$B$1000)/((MAESTRO!$B$3:$B$1000="CIVILES")*(UPPER(MAESTRO!$L$3:$L$1000)="CONFIRMADO")),ROWS($A$3:A217))),"")</f>
        <v/>
      </c>
      <c r="G217" s="10" t="str">
        <f ca="1">IFERROR(INDEX(MAESTRO!G:G,_xludf.AGGREGATE(15,6,ROW(MAESTRO!$B$3:$B$1000)/((MAESTRO!$B$3:$B$1000="CIVILES")*(UPPER(MAESTRO!$L$3:$L$1000)="CONFIRMADO")),ROWS($A$3:A217))),"")</f>
        <v/>
      </c>
      <c r="H217" s="10" t="str">
        <f ca="1">IFERROR(INDEX(MAESTRO!H:H,_xludf.AGGREGATE(15,6,ROW(MAESTRO!$B$3:$B$1000)/((MAESTRO!$B$3:$B$1000="CIVILES")*(UPPER(MAESTRO!$L$3:$L$1000)="CONFIRMADO")),ROWS($A$3:A217))),"")</f>
        <v/>
      </c>
      <c r="I217" s="10" t="str">
        <f ca="1">IFERROR(INDEX(MAESTRO!I:I,_xludf.AGGREGATE(15,6,ROW(MAESTRO!$B$3:$B$1000)/((MAESTRO!$B$3:$B$1000="CIVILES")*(UPPER(MAESTRO!$L$3:$L$1000)="CONFIRMADO")),ROWS($A$3:A217))),"")</f>
        <v/>
      </c>
      <c r="J217" s="10" t="str">
        <f ca="1">IFERROR(INDEX(MAESTRO!J:J,_xludf.AGGREGATE(15,6,ROW(MAESTRO!$B$3:$B$1000)/((MAESTRO!$B$3:$B$1000="CIVILES")*(UPPER(MAESTRO!$L$3:$L$1000)="CONFIRMADO")),ROWS($A$3:A217))),"")</f>
        <v/>
      </c>
      <c r="K217" s="10" t="str">
        <f ca="1">IFERROR(INDEX(MAESTRO!K:K,_xludf.AGGREGATE(15,6,ROW(MAESTRO!$B$3:$B$1000)/((MAESTRO!$B$3:$B$1000="CIVILES")*(UPPER(MAESTRO!$L$3:$L$1000)="CONFIRMADO")),ROWS($A$3:A217))),"")</f>
        <v/>
      </c>
      <c r="L217" s="10" t="str">
        <f ca="1">IFERROR(INDEX(MAESTRO!L:L,_xludf.AGGREGATE(15,6,ROW(MAESTRO!$B$3:$B$1000)/((MAESTRO!$B$3:$B$1000="CIVILES")*(UPPER(MAESTRO!$L$3:$L$1000)="CONFIRMADO")),ROWS($A$3:A217))),"")</f>
        <v/>
      </c>
      <c r="M217" s="10" t="str">
        <f ca="1">IFERROR(INDEX(MAESTRO!M:M,_xludf.AGGREGATE(15,6,ROW(MAESTRO!$B$3:$B$1000)/((MAESTRO!$B$3:$B$1000="CIVILES")*(UPPER(MAESTRO!$L$3:$L$1000)="CONFIRMADO")),ROWS($A$3:A217))),"")</f>
        <v/>
      </c>
      <c r="N217" s="10" t="str">
        <f ca="1">IFERROR(INDEX(MAESTRO!N:N,_xludf.AGGREGATE(15,6,ROW(MAESTRO!$B$3:$B$1000)/((MAESTRO!$B$3:$B$1000="CIVILES")*(UPPER(MAESTRO!$L$3:$L$1000)="CONFIRMADO")),ROWS($A$3:A217))),"")</f>
        <v/>
      </c>
      <c r="O217" s="10" t="str">
        <f ca="1">IFERROR(INDEX(MAESTRO!O:O,_xludf.AGGREGATE(15,6,ROW(MAESTRO!$B$3:$B$1000)/((MAESTRO!$B$3:$B$1000="CIVILES")*(UPPER(MAESTRO!$L$3:$L$1000)="CONFIRMADO")),ROWS($A$3:A217))),"")</f>
        <v/>
      </c>
      <c r="P217" s="10" t="str">
        <f ca="1">IFERROR(INDEX(MAESTRO!P:P,_xludf.AGGREGATE(15,6,ROW(MAESTRO!$B$3:$B$1000)/((MAESTRO!$B$3:$B$1000="CIVILES")*(UPPER(MAESTRO!$L$3:$L$1000)="CONFIRMADO")),ROWS($A$3:A217))),"")</f>
        <v/>
      </c>
      <c r="Q217" s="10" t="str">
        <f ca="1">IFERROR(INDEX(MAESTRO!Q:Q,_xludf.AGGREGATE(15,6,ROW(MAESTRO!$B$3:$B$1000)/((MAESTRO!$B$3:$B$1000="CIVILES")*(UPPER(MAESTRO!$L$3:$L$1000)="CONFIRMADO")),ROWS($A$3:A217))),"")</f>
        <v/>
      </c>
      <c r="R217" s="10" t="str">
        <f ca="1">IFERROR(INDEX(MAESTRO!R:R,_xludf.AGGREGATE(15,6,ROW(MAESTRO!$B$3:$B$1000)/((MAESTRO!$B$3:$B$1000="CIVILES")*(UPPER(MAESTRO!$L$3:$L$1000)="CONFIRMADO")),ROWS($A$3:A217))),"")</f>
        <v/>
      </c>
      <c r="S217" s="10" t="str">
        <f ca="1">IFERROR(INDEX(MAESTRO!S:S,_xludf.AGGREGATE(15,6,ROW(MAESTRO!$B$3:$B$1000)/((MAESTRO!$B$3:$B$1000="CIVILES")*(UPPER(MAESTRO!$L$3:$L$1000)="CONFIRMADO")),ROWS($A$3:A217))),"")</f>
        <v/>
      </c>
      <c r="T217" s="10" t="str">
        <f ca="1">IFERROR(INDEX(MAESTRO!T:T,_xludf.AGGREGATE(15,6,ROW(MAESTRO!$B$3:$B$1000)/((MAESTRO!$B$3:$B$1000="CIVILES")*(UPPER(MAESTRO!$L$3:$L$1000)="CONFIRMADO")),ROWS($A$3:A217))),"")</f>
        <v/>
      </c>
      <c r="U217" s="10" t="str">
        <f ca="1">IFERROR(INDEX(MAESTRO!U:U,_xludf.AGGREGATE(15,6,ROW(MAESTRO!$B$3:$B$1000)/((MAESTRO!$B$3:$B$1000="CIVILES")*(UPPER(MAESTRO!$L$3:$L$1000)="CONFIRMADO")),ROWS($A$3:A217))),"")</f>
        <v/>
      </c>
      <c r="V217" s="10" t="str">
        <f ca="1">IFERROR(INDEX(MAESTRO!V:V,_xludf.AGGREGATE(15,6,ROW(MAESTRO!$B$3:$B$1000)/((MAESTRO!$B$3:$B$1000="CIVILES")*(UPPER(MAESTRO!$L$3:$L$1000)="CONFIRMADO")),ROWS($A$3:A217))),"")</f>
        <v/>
      </c>
      <c r="W217" s="10" t="str">
        <f ca="1">IFERROR(INDEX(MAESTRO!W:W,_xludf.AGGREGATE(15,6,ROW(MAESTRO!$B$3:$B$1000)/((MAESTRO!$B$3:$B$1000="CIVILES")*(UPPER(MAESTRO!$L$3:$L$1000)="CONFIRMADO")),ROWS($A$3:A217))),"")</f>
        <v/>
      </c>
      <c r="X217" s="10" t="str">
        <f ca="1">IFERROR(INDEX(MAESTRO!X:X,_xludf.AGGREGATE(15,6,ROW(MAESTRO!$B$3:$B$1000)/((MAESTRO!$B$3:$B$1000="CIVILES")*(UPPER(MAESTRO!$L$3:$L$1000)="CONFIRMADO")),ROWS($A$3:A217))),"")</f>
        <v/>
      </c>
    </row>
    <row r="218" spans="1:24" ht="22.05" customHeight="1">
      <c r="A218" s="18" t="str">
        <f ca="1">IFERROR(INDEX(MAESTRO!A:A,_xludf.AGGREGATE(15,6,ROW(MAESTRO!$B$3:$B$1000)/((MAESTRO!$B$3:$B$1000="CIVILES")*(UPPER(MAESTRO!$L$3:$L$1000)="CONFIRMADO")),ROWS($A$3:A218))),"")</f>
        <v/>
      </c>
      <c r="B218" s="18" t="str">
        <f ca="1">IFERROR(INDEX(MAESTRO!B:B,_xludf.AGGREGATE(15,6,ROW(MAESTRO!$B$3:$B$1000)/((MAESTRO!$B$3:$B$1000="CIVILES")*(UPPER(MAESTRO!$L$3:$L$1000)="CONFIRMADO")),ROWS($A$3:A218))),"")</f>
        <v/>
      </c>
      <c r="C218" s="18" t="str">
        <f ca="1">IFERROR(INDEX(MAESTRO!C:C,_xludf.AGGREGATE(15,6,ROW(MAESTRO!$B$3:$B$1000)/((MAESTRO!$B$3:$B$1000="CIVILES")*(UPPER(MAESTRO!$L$3:$L$1000)="CONFIRMADO")),ROWS($A$3:A218))),"")</f>
        <v/>
      </c>
      <c r="D218" s="18" t="str">
        <f ca="1">IFERROR(INDEX(MAESTRO!D:D,_xludf.AGGREGATE(15,6,ROW(MAESTRO!$B$3:$B$1000)/((MAESTRO!$B$3:$B$1000="CIVILES")*(UPPER(MAESTRO!$L$3:$L$1000)="CONFIRMADO")),ROWS($A$3:A218))),"")</f>
        <v/>
      </c>
      <c r="E218" s="18" t="str">
        <f ca="1">IFERROR(INDEX(MAESTRO!E:E,_xludf.AGGREGATE(15,6,ROW(MAESTRO!$B$3:$B$1000)/((MAESTRO!$B$3:$B$1000="CIVILES")*(UPPER(MAESTRO!$L$3:$L$1000)="CONFIRMADO")),ROWS($A$3:A218))),"")</f>
        <v/>
      </c>
      <c r="F218" s="18" t="str">
        <f ca="1">IFERROR(INDEX(MAESTRO!F:F,_xludf.AGGREGATE(15,6,ROW(MAESTRO!$B$3:$B$1000)/((MAESTRO!$B$3:$B$1000="CIVILES")*(UPPER(MAESTRO!$L$3:$L$1000)="CONFIRMADO")),ROWS($A$3:A218))),"")</f>
        <v/>
      </c>
      <c r="G218" s="18" t="str">
        <f ca="1">IFERROR(INDEX(MAESTRO!G:G,_xludf.AGGREGATE(15,6,ROW(MAESTRO!$B$3:$B$1000)/((MAESTRO!$B$3:$B$1000="CIVILES")*(UPPER(MAESTRO!$L$3:$L$1000)="CONFIRMADO")),ROWS($A$3:A218))),"")</f>
        <v/>
      </c>
      <c r="H218" s="18" t="str">
        <f ca="1">IFERROR(INDEX(MAESTRO!H:H,_xludf.AGGREGATE(15,6,ROW(MAESTRO!$B$3:$B$1000)/((MAESTRO!$B$3:$B$1000="CIVILES")*(UPPER(MAESTRO!$L$3:$L$1000)="CONFIRMADO")),ROWS($A$3:A218))),"")</f>
        <v/>
      </c>
      <c r="I218" s="18" t="str">
        <f ca="1">IFERROR(INDEX(MAESTRO!I:I,_xludf.AGGREGATE(15,6,ROW(MAESTRO!$B$3:$B$1000)/((MAESTRO!$B$3:$B$1000="CIVILES")*(UPPER(MAESTRO!$L$3:$L$1000)="CONFIRMADO")),ROWS($A$3:A218))),"")</f>
        <v/>
      </c>
      <c r="J218" s="18" t="str">
        <f ca="1">IFERROR(INDEX(MAESTRO!J:J,_xludf.AGGREGATE(15,6,ROW(MAESTRO!$B$3:$B$1000)/((MAESTRO!$B$3:$B$1000="CIVILES")*(UPPER(MAESTRO!$L$3:$L$1000)="CONFIRMADO")),ROWS($A$3:A218))),"")</f>
        <v/>
      </c>
      <c r="K218" s="18" t="str">
        <f ca="1">IFERROR(INDEX(MAESTRO!K:K,_xludf.AGGREGATE(15,6,ROW(MAESTRO!$B$3:$B$1000)/((MAESTRO!$B$3:$B$1000="CIVILES")*(UPPER(MAESTRO!$L$3:$L$1000)="CONFIRMADO")),ROWS($A$3:A218))),"")</f>
        <v/>
      </c>
      <c r="L218" s="18" t="str">
        <f ca="1">IFERROR(INDEX(MAESTRO!L:L,_xludf.AGGREGATE(15,6,ROW(MAESTRO!$B$3:$B$1000)/((MAESTRO!$B$3:$B$1000="CIVILES")*(UPPER(MAESTRO!$L$3:$L$1000)="CONFIRMADO")),ROWS($A$3:A218))),"")</f>
        <v/>
      </c>
      <c r="M218" s="18" t="str">
        <f ca="1">IFERROR(INDEX(MAESTRO!M:M,_xludf.AGGREGATE(15,6,ROW(MAESTRO!$B$3:$B$1000)/((MAESTRO!$B$3:$B$1000="CIVILES")*(UPPER(MAESTRO!$L$3:$L$1000)="CONFIRMADO")),ROWS($A$3:A218))),"")</f>
        <v/>
      </c>
      <c r="N218" s="18" t="str">
        <f ca="1">IFERROR(INDEX(MAESTRO!N:N,_xludf.AGGREGATE(15,6,ROW(MAESTRO!$B$3:$B$1000)/((MAESTRO!$B$3:$B$1000="CIVILES")*(UPPER(MAESTRO!$L$3:$L$1000)="CONFIRMADO")),ROWS($A$3:A218))),"")</f>
        <v/>
      </c>
      <c r="O218" s="18" t="str">
        <f ca="1">IFERROR(INDEX(MAESTRO!O:O,_xludf.AGGREGATE(15,6,ROW(MAESTRO!$B$3:$B$1000)/((MAESTRO!$B$3:$B$1000="CIVILES")*(UPPER(MAESTRO!$L$3:$L$1000)="CONFIRMADO")),ROWS($A$3:A218))),"")</f>
        <v/>
      </c>
      <c r="P218" s="18" t="str">
        <f ca="1">IFERROR(INDEX(MAESTRO!P:P,_xludf.AGGREGATE(15,6,ROW(MAESTRO!$B$3:$B$1000)/((MAESTRO!$B$3:$B$1000="CIVILES")*(UPPER(MAESTRO!$L$3:$L$1000)="CONFIRMADO")),ROWS($A$3:A218))),"")</f>
        <v/>
      </c>
      <c r="Q218" s="18" t="str">
        <f ca="1">IFERROR(INDEX(MAESTRO!Q:Q,_xludf.AGGREGATE(15,6,ROW(MAESTRO!$B$3:$B$1000)/((MAESTRO!$B$3:$B$1000="CIVILES")*(UPPER(MAESTRO!$L$3:$L$1000)="CONFIRMADO")),ROWS($A$3:A218))),"")</f>
        <v/>
      </c>
      <c r="R218" s="18" t="str">
        <f ca="1">IFERROR(INDEX(MAESTRO!R:R,_xludf.AGGREGATE(15,6,ROW(MAESTRO!$B$3:$B$1000)/((MAESTRO!$B$3:$B$1000="CIVILES")*(UPPER(MAESTRO!$L$3:$L$1000)="CONFIRMADO")),ROWS($A$3:A218))),"")</f>
        <v/>
      </c>
      <c r="S218" s="18" t="str">
        <f ca="1">IFERROR(INDEX(MAESTRO!S:S,_xludf.AGGREGATE(15,6,ROW(MAESTRO!$B$3:$B$1000)/((MAESTRO!$B$3:$B$1000="CIVILES")*(UPPER(MAESTRO!$L$3:$L$1000)="CONFIRMADO")),ROWS($A$3:A218))),"")</f>
        <v/>
      </c>
      <c r="T218" s="18" t="str">
        <f ca="1">IFERROR(INDEX(MAESTRO!T:T,_xludf.AGGREGATE(15,6,ROW(MAESTRO!$B$3:$B$1000)/((MAESTRO!$B$3:$B$1000="CIVILES")*(UPPER(MAESTRO!$L$3:$L$1000)="CONFIRMADO")),ROWS($A$3:A218))),"")</f>
        <v/>
      </c>
      <c r="U218" s="18" t="str">
        <f ca="1">IFERROR(INDEX(MAESTRO!U:U,_xludf.AGGREGATE(15,6,ROW(MAESTRO!$B$3:$B$1000)/((MAESTRO!$B$3:$B$1000="CIVILES")*(UPPER(MAESTRO!$L$3:$L$1000)="CONFIRMADO")),ROWS($A$3:A218))),"")</f>
        <v/>
      </c>
      <c r="V218" s="18" t="str">
        <f ca="1">IFERROR(INDEX(MAESTRO!V:V,_xludf.AGGREGATE(15,6,ROW(MAESTRO!$B$3:$B$1000)/((MAESTRO!$B$3:$B$1000="CIVILES")*(UPPER(MAESTRO!$L$3:$L$1000)="CONFIRMADO")),ROWS($A$3:A218))),"")</f>
        <v/>
      </c>
      <c r="W218" s="18" t="str">
        <f ca="1">IFERROR(INDEX(MAESTRO!W:W,_xludf.AGGREGATE(15,6,ROW(MAESTRO!$B$3:$B$1000)/((MAESTRO!$B$3:$B$1000="CIVILES")*(UPPER(MAESTRO!$L$3:$L$1000)="CONFIRMADO")),ROWS($A$3:A218))),"")</f>
        <v/>
      </c>
      <c r="X218" s="18" t="str">
        <f ca="1">IFERROR(INDEX(MAESTRO!X:X,_xludf.AGGREGATE(15,6,ROW(MAESTRO!$B$3:$B$1000)/((MAESTRO!$B$3:$B$1000="CIVILES")*(UPPER(MAESTRO!$L$3:$L$1000)="CONFIRMADO")),ROWS($A$3:A218))),"")</f>
        <v/>
      </c>
    </row>
    <row r="219" spans="1:24" ht="22.05" customHeight="1">
      <c r="A219" s="10" t="str">
        <f ca="1">IFERROR(INDEX(MAESTRO!A:A,_xludf.AGGREGATE(15,6,ROW(MAESTRO!$B$3:$B$1000)/((MAESTRO!$B$3:$B$1000="CIVILES")*(UPPER(MAESTRO!$L$3:$L$1000)="CONFIRMADO")),ROWS($A$3:A219))),"")</f>
        <v/>
      </c>
      <c r="B219" s="10" t="str">
        <f ca="1">IFERROR(INDEX(MAESTRO!B:B,_xludf.AGGREGATE(15,6,ROW(MAESTRO!$B$3:$B$1000)/((MAESTRO!$B$3:$B$1000="CIVILES")*(UPPER(MAESTRO!$L$3:$L$1000)="CONFIRMADO")),ROWS($A$3:A219))),"")</f>
        <v/>
      </c>
      <c r="C219" s="10" t="str">
        <f ca="1">IFERROR(INDEX(MAESTRO!C:C,_xludf.AGGREGATE(15,6,ROW(MAESTRO!$B$3:$B$1000)/((MAESTRO!$B$3:$B$1000="CIVILES")*(UPPER(MAESTRO!$L$3:$L$1000)="CONFIRMADO")),ROWS($A$3:A219))),"")</f>
        <v/>
      </c>
      <c r="D219" s="10" t="str">
        <f ca="1">IFERROR(INDEX(MAESTRO!D:D,_xludf.AGGREGATE(15,6,ROW(MAESTRO!$B$3:$B$1000)/((MAESTRO!$B$3:$B$1000="CIVILES")*(UPPER(MAESTRO!$L$3:$L$1000)="CONFIRMADO")),ROWS($A$3:A219))),"")</f>
        <v/>
      </c>
      <c r="E219" s="10" t="str">
        <f ca="1">IFERROR(INDEX(MAESTRO!E:E,_xludf.AGGREGATE(15,6,ROW(MAESTRO!$B$3:$B$1000)/((MAESTRO!$B$3:$B$1000="CIVILES")*(UPPER(MAESTRO!$L$3:$L$1000)="CONFIRMADO")),ROWS($A$3:A219))),"")</f>
        <v/>
      </c>
      <c r="F219" s="10" t="str">
        <f ca="1">IFERROR(INDEX(MAESTRO!F:F,_xludf.AGGREGATE(15,6,ROW(MAESTRO!$B$3:$B$1000)/((MAESTRO!$B$3:$B$1000="CIVILES")*(UPPER(MAESTRO!$L$3:$L$1000)="CONFIRMADO")),ROWS($A$3:A219))),"")</f>
        <v/>
      </c>
      <c r="G219" s="10" t="str">
        <f ca="1">IFERROR(INDEX(MAESTRO!G:G,_xludf.AGGREGATE(15,6,ROW(MAESTRO!$B$3:$B$1000)/((MAESTRO!$B$3:$B$1000="CIVILES")*(UPPER(MAESTRO!$L$3:$L$1000)="CONFIRMADO")),ROWS($A$3:A219))),"")</f>
        <v/>
      </c>
      <c r="H219" s="10" t="str">
        <f ca="1">IFERROR(INDEX(MAESTRO!H:H,_xludf.AGGREGATE(15,6,ROW(MAESTRO!$B$3:$B$1000)/((MAESTRO!$B$3:$B$1000="CIVILES")*(UPPER(MAESTRO!$L$3:$L$1000)="CONFIRMADO")),ROWS($A$3:A219))),"")</f>
        <v/>
      </c>
      <c r="I219" s="10" t="str">
        <f ca="1">IFERROR(INDEX(MAESTRO!I:I,_xludf.AGGREGATE(15,6,ROW(MAESTRO!$B$3:$B$1000)/((MAESTRO!$B$3:$B$1000="CIVILES")*(UPPER(MAESTRO!$L$3:$L$1000)="CONFIRMADO")),ROWS($A$3:A219))),"")</f>
        <v/>
      </c>
      <c r="J219" s="10" t="str">
        <f ca="1">IFERROR(INDEX(MAESTRO!J:J,_xludf.AGGREGATE(15,6,ROW(MAESTRO!$B$3:$B$1000)/((MAESTRO!$B$3:$B$1000="CIVILES")*(UPPER(MAESTRO!$L$3:$L$1000)="CONFIRMADO")),ROWS($A$3:A219))),"")</f>
        <v/>
      </c>
      <c r="K219" s="10" t="str">
        <f ca="1">IFERROR(INDEX(MAESTRO!K:K,_xludf.AGGREGATE(15,6,ROW(MAESTRO!$B$3:$B$1000)/((MAESTRO!$B$3:$B$1000="CIVILES")*(UPPER(MAESTRO!$L$3:$L$1000)="CONFIRMADO")),ROWS($A$3:A219))),"")</f>
        <v/>
      </c>
      <c r="L219" s="10" t="str">
        <f ca="1">IFERROR(INDEX(MAESTRO!L:L,_xludf.AGGREGATE(15,6,ROW(MAESTRO!$B$3:$B$1000)/((MAESTRO!$B$3:$B$1000="CIVILES")*(UPPER(MAESTRO!$L$3:$L$1000)="CONFIRMADO")),ROWS($A$3:A219))),"")</f>
        <v/>
      </c>
      <c r="M219" s="10" t="str">
        <f ca="1">IFERROR(INDEX(MAESTRO!M:M,_xludf.AGGREGATE(15,6,ROW(MAESTRO!$B$3:$B$1000)/((MAESTRO!$B$3:$B$1000="CIVILES")*(UPPER(MAESTRO!$L$3:$L$1000)="CONFIRMADO")),ROWS($A$3:A219))),"")</f>
        <v/>
      </c>
      <c r="N219" s="10" t="str">
        <f ca="1">IFERROR(INDEX(MAESTRO!N:N,_xludf.AGGREGATE(15,6,ROW(MAESTRO!$B$3:$B$1000)/((MAESTRO!$B$3:$B$1000="CIVILES")*(UPPER(MAESTRO!$L$3:$L$1000)="CONFIRMADO")),ROWS($A$3:A219))),"")</f>
        <v/>
      </c>
      <c r="O219" s="10" t="str">
        <f ca="1">IFERROR(INDEX(MAESTRO!O:O,_xludf.AGGREGATE(15,6,ROW(MAESTRO!$B$3:$B$1000)/((MAESTRO!$B$3:$B$1000="CIVILES")*(UPPER(MAESTRO!$L$3:$L$1000)="CONFIRMADO")),ROWS($A$3:A219))),"")</f>
        <v/>
      </c>
      <c r="P219" s="10" t="str">
        <f ca="1">IFERROR(INDEX(MAESTRO!P:P,_xludf.AGGREGATE(15,6,ROW(MAESTRO!$B$3:$B$1000)/((MAESTRO!$B$3:$B$1000="CIVILES")*(UPPER(MAESTRO!$L$3:$L$1000)="CONFIRMADO")),ROWS($A$3:A219))),"")</f>
        <v/>
      </c>
      <c r="Q219" s="10" t="str">
        <f ca="1">IFERROR(INDEX(MAESTRO!Q:Q,_xludf.AGGREGATE(15,6,ROW(MAESTRO!$B$3:$B$1000)/((MAESTRO!$B$3:$B$1000="CIVILES")*(UPPER(MAESTRO!$L$3:$L$1000)="CONFIRMADO")),ROWS($A$3:A219))),"")</f>
        <v/>
      </c>
      <c r="R219" s="10" t="str">
        <f ca="1">IFERROR(INDEX(MAESTRO!R:R,_xludf.AGGREGATE(15,6,ROW(MAESTRO!$B$3:$B$1000)/((MAESTRO!$B$3:$B$1000="CIVILES")*(UPPER(MAESTRO!$L$3:$L$1000)="CONFIRMADO")),ROWS($A$3:A219))),"")</f>
        <v/>
      </c>
      <c r="S219" s="10" t="str">
        <f ca="1">IFERROR(INDEX(MAESTRO!S:S,_xludf.AGGREGATE(15,6,ROW(MAESTRO!$B$3:$B$1000)/((MAESTRO!$B$3:$B$1000="CIVILES")*(UPPER(MAESTRO!$L$3:$L$1000)="CONFIRMADO")),ROWS($A$3:A219))),"")</f>
        <v/>
      </c>
      <c r="T219" s="10" t="str">
        <f ca="1">IFERROR(INDEX(MAESTRO!T:T,_xludf.AGGREGATE(15,6,ROW(MAESTRO!$B$3:$B$1000)/((MAESTRO!$B$3:$B$1000="CIVILES")*(UPPER(MAESTRO!$L$3:$L$1000)="CONFIRMADO")),ROWS($A$3:A219))),"")</f>
        <v/>
      </c>
      <c r="U219" s="10" t="str">
        <f ca="1">IFERROR(INDEX(MAESTRO!U:U,_xludf.AGGREGATE(15,6,ROW(MAESTRO!$B$3:$B$1000)/((MAESTRO!$B$3:$B$1000="CIVILES")*(UPPER(MAESTRO!$L$3:$L$1000)="CONFIRMADO")),ROWS($A$3:A219))),"")</f>
        <v/>
      </c>
      <c r="V219" s="10" t="str">
        <f ca="1">IFERROR(INDEX(MAESTRO!V:V,_xludf.AGGREGATE(15,6,ROW(MAESTRO!$B$3:$B$1000)/((MAESTRO!$B$3:$B$1000="CIVILES")*(UPPER(MAESTRO!$L$3:$L$1000)="CONFIRMADO")),ROWS($A$3:A219))),"")</f>
        <v/>
      </c>
      <c r="W219" s="10" t="str">
        <f ca="1">IFERROR(INDEX(MAESTRO!W:W,_xludf.AGGREGATE(15,6,ROW(MAESTRO!$B$3:$B$1000)/((MAESTRO!$B$3:$B$1000="CIVILES")*(UPPER(MAESTRO!$L$3:$L$1000)="CONFIRMADO")),ROWS($A$3:A219))),"")</f>
        <v/>
      </c>
      <c r="X219" s="10" t="str">
        <f ca="1">IFERROR(INDEX(MAESTRO!X:X,_xludf.AGGREGATE(15,6,ROW(MAESTRO!$B$3:$B$1000)/((MAESTRO!$B$3:$B$1000="CIVILES")*(UPPER(MAESTRO!$L$3:$L$1000)="CONFIRMADO")),ROWS($A$3:A219))),"")</f>
        <v/>
      </c>
    </row>
    <row r="220" spans="1:24" ht="22.05" customHeight="1">
      <c r="A220" s="18" t="str">
        <f ca="1">IFERROR(INDEX(MAESTRO!A:A,_xludf.AGGREGATE(15,6,ROW(MAESTRO!$B$3:$B$1000)/((MAESTRO!$B$3:$B$1000="CIVILES")*(UPPER(MAESTRO!$L$3:$L$1000)="CONFIRMADO")),ROWS($A$3:A220))),"")</f>
        <v/>
      </c>
      <c r="B220" s="18" t="str">
        <f ca="1">IFERROR(INDEX(MAESTRO!B:B,_xludf.AGGREGATE(15,6,ROW(MAESTRO!$B$3:$B$1000)/((MAESTRO!$B$3:$B$1000="CIVILES")*(UPPER(MAESTRO!$L$3:$L$1000)="CONFIRMADO")),ROWS($A$3:A220))),"")</f>
        <v/>
      </c>
      <c r="C220" s="18" t="str">
        <f ca="1">IFERROR(INDEX(MAESTRO!C:C,_xludf.AGGREGATE(15,6,ROW(MAESTRO!$B$3:$B$1000)/((MAESTRO!$B$3:$B$1000="CIVILES")*(UPPER(MAESTRO!$L$3:$L$1000)="CONFIRMADO")),ROWS($A$3:A220))),"")</f>
        <v/>
      </c>
      <c r="D220" s="18" t="str">
        <f ca="1">IFERROR(INDEX(MAESTRO!D:D,_xludf.AGGREGATE(15,6,ROW(MAESTRO!$B$3:$B$1000)/((MAESTRO!$B$3:$B$1000="CIVILES")*(UPPER(MAESTRO!$L$3:$L$1000)="CONFIRMADO")),ROWS($A$3:A220))),"")</f>
        <v/>
      </c>
      <c r="E220" s="18" t="str">
        <f ca="1">IFERROR(INDEX(MAESTRO!E:E,_xludf.AGGREGATE(15,6,ROW(MAESTRO!$B$3:$B$1000)/((MAESTRO!$B$3:$B$1000="CIVILES")*(UPPER(MAESTRO!$L$3:$L$1000)="CONFIRMADO")),ROWS($A$3:A220))),"")</f>
        <v/>
      </c>
      <c r="F220" s="18" t="str">
        <f ca="1">IFERROR(INDEX(MAESTRO!F:F,_xludf.AGGREGATE(15,6,ROW(MAESTRO!$B$3:$B$1000)/((MAESTRO!$B$3:$B$1000="CIVILES")*(UPPER(MAESTRO!$L$3:$L$1000)="CONFIRMADO")),ROWS($A$3:A220))),"")</f>
        <v/>
      </c>
      <c r="G220" s="18" t="str">
        <f ca="1">IFERROR(INDEX(MAESTRO!G:G,_xludf.AGGREGATE(15,6,ROW(MAESTRO!$B$3:$B$1000)/((MAESTRO!$B$3:$B$1000="CIVILES")*(UPPER(MAESTRO!$L$3:$L$1000)="CONFIRMADO")),ROWS($A$3:A220))),"")</f>
        <v/>
      </c>
      <c r="H220" s="18" t="str">
        <f ca="1">IFERROR(INDEX(MAESTRO!H:H,_xludf.AGGREGATE(15,6,ROW(MAESTRO!$B$3:$B$1000)/((MAESTRO!$B$3:$B$1000="CIVILES")*(UPPER(MAESTRO!$L$3:$L$1000)="CONFIRMADO")),ROWS($A$3:A220))),"")</f>
        <v/>
      </c>
      <c r="I220" s="18" t="str">
        <f ca="1">IFERROR(INDEX(MAESTRO!I:I,_xludf.AGGREGATE(15,6,ROW(MAESTRO!$B$3:$B$1000)/((MAESTRO!$B$3:$B$1000="CIVILES")*(UPPER(MAESTRO!$L$3:$L$1000)="CONFIRMADO")),ROWS($A$3:A220))),"")</f>
        <v/>
      </c>
      <c r="J220" s="18" t="str">
        <f ca="1">IFERROR(INDEX(MAESTRO!J:J,_xludf.AGGREGATE(15,6,ROW(MAESTRO!$B$3:$B$1000)/((MAESTRO!$B$3:$B$1000="CIVILES")*(UPPER(MAESTRO!$L$3:$L$1000)="CONFIRMADO")),ROWS($A$3:A220))),"")</f>
        <v/>
      </c>
      <c r="K220" s="18" t="str">
        <f ca="1">IFERROR(INDEX(MAESTRO!K:K,_xludf.AGGREGATE(15,6,ROW(MAESTRO!$B$3:$B$1000)/((MAESTRO!$B$3:$B$1000="CIVILES")*(UPPER(MAESTRO!$L$3:$L$1000)="CONFIRMADO")),ROWS($A$3:A220))),"")</f>
        <v/>
      </c>
      <c r="L220" s="18" t="str">
        <f ca="1">IFERROR(INDEX(MAESTRO!L:L,_xludf.AGGREGATE(15,6,ROW(MAESTRO!$B$3:$B$1000)/((MAESTRO!$B$3:$B$1000="CIVILES")*(UPPER(MAESTRO!$L$3:$L$1000)="CONFIRMADO")),ROWS($A$3:A220))),"")</f>
        <v/>
      </c>
      <c r="M220" s="18" t="str">
        <f ca="1">IFERROR(INDEX(MAESTRO!M:M,_xludf.AGGREGATE(15,6,ROW(MAESTRO!$B$3:$B$1000)/((MAESTRO!$B$3:$B$1000="CIVILES")*(UPPER(MAESTRO!$L$3:$L$1000)="CONFIRMADO")),ROWS($A$3:A220))),"")</f>
        <v/>
      </c>
      <c r="N220" s="18" t="str">
        <f ca="1">IFERROR(INDEX(MAESTRO!N:N,_xludf.AGGREGATE(15,6,ROW(MAESTRO!$B$3:$B$1000)/((MAESTRO!$B$3:$B$1000="CIVILES")*(UPPER(MAESTRO!$L$3:$L$1000)="CONFIRMADO")),ROWS($A$3:A220))),"")</f>
        <v/>
      </c>
      <c r="O220" s="18" t="str">
        <f ca="1">IFERROR(INDEX(MAESTRO!O:O,_xludf.AGGREGATE(15,6,ROW(MAESTRO!$B$3:$B$1000)/((MAESTRO!$B$3:$B$1000="CIVILES")*(UPPER(MAESTRO!$L$3:$L$1000)="CONFIRMADO")),ROWS($A$3:A220))),"")</f>
        <v/>
      </c>
      <c r="P220" s="18" t="str">
        <f ca="1">IFERROR(INDEX(MAESTRO!P:P,_xludf.AGGREGATE(15,6,ROW(MAESTRO!$B$3:$B$1000)/((MAESTRO!$B$3:$B$1000="CIVILES")*(UPPER(MAESTRO!$L$3:$L$1000)="CONFIRMADO")),ROWS($A$3:A220))),"")</f>
        <v/>
      </c>
      <c r="Q220" s="18" t="str">
        <f ca="1">IFERROR(INDEX(MAESTRO!Q:Q,_xludf.AGGREGATE(15,6,ROW(MAESTRO!$B$3:$B$1000)/((MAESTRO!$B$3:$B$1000="CIVILES")*(UPPER(MAESTRO!$L$3:$L$1000)="CONFIRMADO")),ROWS($A$3:A220))),"")</f>
        <v/>
      </c>
      <c r="R220" s="18" t="str">
        <f ca="1">IFERROR(INDEX(MAESTRO!R:R,_xludf.AGGREGATE(15,6,ROW(MAESTRO!$B$3:$B$1000)/((MAESTRO!$B$3:$B$1000="CIVILES")*(UPPER(MAESTRO!$L$3:$L$1000)="CONFIRMADO")),ROWS($A$3:A220))),"")</f>
        <v/>
      </c>
      <c r="S220" s="18" t="str">
        <f ca="1">IFERROR(INDEX(MAESTRO!S:S,_xludf.AGGREGATE(15,6,ROW(MAESTRO!$B$3:$B$1000)/((MAESTRO!$B$3:$B$1000="CIVILES")*(UPPER(MAESTRO!$L$3:$L$1000)="CONFIRMADO")),ROWS($A$3:A220))),"")</f>
        <v/>
      </c>
      <c r="T220" s="18" t="str">
        <f ca="1">IFERROR(INDEX(MAESTRO!T:T,_xludf.AGGREGATE(15,6,ROW(MAESTRO!$B$3:$B$1000)/((MAESTRO!$B$3:$B$1000="CIVILES")*(UPPER(MAESTRO!$L$3:$L$1000)="CONFIRMADO")),ROWS($A$3:A220))),"")</f>
        <v/>
      </c>
      <c r="U220" s="18" t="str">
        <f ca="1">IFERROR(INDEX(MAESTRO!U:U,_xludf.AGGREGATE(15,6,ROW(MAESTRO!$B$3:$B$1000)/((MAESTRO!$B$3:$B$1000="CIVILES")*(UPPER(MAESTRO!$L$3:$L$1000)="CONFIRMADO")),ROWS($A$3:A220))),"")</f>
        <v/>
      </c>
      <c r="V220" s="18" t="str">
        <f ca="1">IFERROR(INDEX(MAESTRO!V:V,_xludf.AGGREGATE(15,6,ROW(MAESTRO!$B$3:$B$1000)/((MAESTRO!$B$3:$B$1000="CIVILES")*(UPPER(MAESTRO!$L$3:$L$1000)="CONFIRMADO")),ROWS($A$3:A220))),"")</f>
        <v/>
      </c>
      <c r="W220" s="18" t="str">
        <f ca="1">IFERROR(INDEX(MAESTRO!W:W,_xludf.AGGREGATE(15,6,ROW(MAESTRO!$B$3:$B$1000)/((MAESTRO!$B$3:$B$1000="CIVILES")*(UPPER(MAESTRO!$L$3:$L$1000)="CONFIRMADO")),ROWS($A$3:A220))),"")</f>
        <v/>
      </c>
      <c r="X220" s="18" t="str">
        <f ca="1">IFERROR(INDEX(MAESTRO!X:X,_xludf.AGGREGATE(15,6,ROW(MAESTRO!$B$3:$B$1000)/((MAESTRO!$B$3:$B$1000="CIVILES")*(UPPER(MAESTRO!$L$3:$L$1000)="CONFIRMADO")),ROWS($A$3:A220))),"")</f>
        <v/>
      </c>
    </row>
    <row r="221" spans="1:24" ht="22.05" customHeight="1">
      <c r="A221" s="10" t="str">
        <f ca="1">IFERROR(INDEX(MAESTRO!A:A,_xludf.AGGREGATE(15,6,ROW(MAESTRO!$B$3:$B$1000)/((MAESTRO!$B$3:$B$1000="CIVILES")*(UPPER(MAESTRO!$L$3:$L$1000)="CONFIRMADO")),ROWS($A$3:A221))),"")</f>
        <v/>
      </c>
      <c r="B221" s="10" t="str">
        <f ca="1">IFERROR(INDEX(MAESTRO!B:B,_xludf.AGGREGATE(15,6,ROW(MAESTRO!$B$3:$B$1000)/((MAESTRO!$B$3:$B$1000="CIVILES")*(UPPER(MAESTRO!$L$3:$L$1000)="CONFIRMADO")),ROWS($A$3:A221))),"")</f>
        <v/>
      </c>
      <c r="C221" s="10" t="str">
        <f ca="1">IFERROR(INDEX(MAESTRO!C:C,_xludf.AGGREGATE(15,6,ROW(MAESTRO!$B$3:$B$1000)/((MAESTRO!$B$3:$B$1000="CIVILES")*(UPPER(MAESTRO!$L$3:$L$1000)="CONFIRMADO")),ROWS($A$3:A221))),"")</f>
        <v/>
      </c>
      <c r="D221" s="10" t="str">
        <f ca="1">IFERROR(INDEX(MAESTRO!D:D,_xludf.AGGREGATE(15,6,ROW(MAESTRO!$B$3:$B$1000)/((MAESTRO!$B$3:$B$1000="CIVILES")*(UPPER(MAESTRO!$L$3:$L$1000)="CONFIRMADO")),ROWS($A$3:A221))),"")</f>
        <v/>
      </c>
      <c r="E221" s="10" t="str">
        <f ca="1">IFERROR(INDEX(MAESTRO!E:E,_xludf.AGGREGATE(15,6,ROW(MAESTRO!$B$3:$B$1000)/((MAESTRO!$B$3:$B$1000="CIVILES")*(UPPER(MAESTRO!$L$3:$L$1000)="CONFIRMADO")),ROWS($A$3:A221))),"")</f>
        <v/>
      </c>
      <c r="F221" s="10" t="str">
        <f ca="1">IFERROR(INDEX(MAESTRO!F:F,_xludf.AGGREGATE(15,6,ROW(MAESTRO!$B$3:$B$1000)/((MAESTRO!$B$3:$B$1000="CIVILES")*(UPPER(MAESTRO!$L$3:$L$1000)="CONFIRMADO")),ROWS($A$3:A221))),"")</f>
        <v/>
      </c>
      <c r="G221" s="10" t="str">
        <f ca="1">IFERROR(INDEX(MAESTRO!G:G,_xludf.AGGREGATE(15,6,ROW(MAESTRO!$B$3:$B$1000)/((MAESTRO!$B$3:$B$1000="CIVILES")*(UPPER(MAESTRO!$L$3:$L$1000)="CONFIRMADO")),ROWS($A$3:A221))),"")</f>
        <v/>
      </c>
      <c r="H221" s="10" t="str">
        <f ca="1">IFERROR(INDEX(MAESTRO!H:H,_xludf.AGGREGATE(15,6,ROW(MAESTRO!$B$3:$B$1000)/((MAESTRO!$B$3:$B$1000="CIVILES")*(UPPER(MAESTRO!$L$3:$L$1000)="CONFIRMADO")),ROWS($A$3:A221))),"")</f>
        <v/>
      </c>
      <c r="I221" s="10" t="str">
        <f ca="1">IFERROR(INDEX(MAESTRO!I:I,_xludf.AGGREGATE(15,6,ROW(MAESTRO!$B$3:$B$1000)/((MAESTRO!$B$3:$B$1000="CIVILES")*(UPPER(MAESTRO!$L$3:$L$1000)="CONFIRMADO")),ROWS($A$3:A221))),"")</f>
        <v/>
      </c>
      <c r="J221" s="10" t="str">
        <f ca="1">IFERROR(INDEX(MAESTRO!J:J,_xludf.AGGREGATE(15,6,ROW(MAESTRO!$B$3:$B$1000)/((MAESTRO!$B$3:$B$1000="CIVILES")*(UPPER(MAESTRO!$L$3:$L$1000)="CONFIRMADO")),ROWS($A$3:A221))),"")</f>
        <v/>
      </c>
      <c r="K221" s="10" t="str">
        <f ca="1">IFERROR(INDEX(MAESTRO!K:K,_xludf.AGGREGATE(15,6,ROW(MAESTRO!$B$3:$B$1000)/((MAESTRO!$B$3:$B$1000="CIVILES")*(UPPER(MAESTRO!$L$3:$L$1000)="CONFIRMADO")),ROWS($A$3:A221))),"")</f>
        <v/>
      </c>
      <c r="L221" s="10" t="str">
        <f ca="1">IFERROR(INDEX(MAESTRO!L:L,_xludf.AGGREGATE(15,6,ROW(MAESTRO!$B$3:$B$1000)/((MAESTRO!$B$3:$B$1000="CIVILES")*(UPPER(MAESTRO!$L$3:$L$1000)="CONFIRMADO")),ROWS($A$3:A221))),"")</f>
        <v/>
      </c>
      <c r="M221" s="10" t="str">
        <f ca="1">IFERROR(INDEX(MAESTRO!M:M,_xludf.AGGREGATE(15,6,ROW(MAESTRO!$B$3:$B$1000)/((MAESTRO!$B$3:$B$1000="CIVILES")*(UPPER(MAESTRO!$L$3:$L$1000)="CONFIRMADO")),ROWS($A$3:A221))),"")</f>
        <v/>
      </c>
      <c r="N221" s="10" t="str">
        <f ca="1">IFERROR(INDEX(MAESTRO!N:N,_xludf.AGGREGATE(15,6,ROW(MAESTRO!$B$3:$B$1000)/((MAESTRO!$B$3:$B$1000="CIVILES")*(UPPER(MAESTRO!$L$3:$L$1000)="CONFIRMADO")),ROWS($A$3:A221))),"")</f>
        <v/>
      </c>
      <c r="O221" s="10" t="str">
        <f ca="1">IFERROR(INDEX(MAESTRO!O:O,_xludf.AGGREGATE(15,6,ROW(MAESTRO!$B$3:$B$1000)/((MAESTRO!$B$3:$B$1000="CIVILES")*(UPPER(MAESTRO!$L$3:$L$1000)="CONFIRMADO")),ROWS($A$3:A221))),"")</f>
        <v/>
      </c>
      <c r="P221" s="10" t="str">
        <f ca="1">IFERROR(INDEX(MAESTRO!P:P,_xludf.AGGREGATE(15,6,ROW(MAESTRO!$B$3:$B$1000)/((MAESTRO!$B$3:$B$1000="CIVILES")*(UPPER(MAESTRO!$L$3:$L$1000)="CONFIRMADO")),ROWS($A$3:A221))),"")</f>
        <v/>
      </c>
      <c r="Q221" s="10" t="str">
        <f ca="1">IFERROR(INDEX(MAESTRO!Q:Q,_xludf.AGGREGATE(15,6,ROW(MAESTRO!$B$3:$B$1000)/((MAESTRO!$B$3:$B$1000="CIVILES")*(UPPER(MAESTRO!$L$3:$L$1000)="CONFIRMADO")),ROWS($A$3:A221))),"")</f>
        <v/>
      </c>
      <c r="R221" s="10" t="str">
        <f ca="1">IFERROR(INDEX(MAESTRO!R:R,_xludf.AGGREGATE(15,6,ROW(MAESTRO!$B$3:$B$1000)/((MAESTRO!$B$3:$B$1000="CIVILES")*(UPPER(MAESTRO!$L$3:$L$1000)="CONFIRMADO")),ROWS($A$3:A221))),"")</f>
        <v/>
      </c>
      <c r="S221" s="10" t="str">
        <f ca="1">IFERROR(INDEX(MAESTRO!S:S,_xludf.AGGREGATE(15,6,ROW(MAESTRO!$B$3:$B$1000)/((MAESTRO!$B$3:$B$1000="CIVILES")*(UPPER(MAESTRO!$L$3:$L$1000)="CONFIRMADO")),ROWS($A$3:A221))),"")</f>
        <v/>
      </c>
      <c r="T221" s="10" t="str">
        <f ca="1">IFERROR(INDEX(MAESTRO!T:T,_xludf.AGGREGATE(15,6,ROW(MAESTRO!$B$3:$B$1000)/((MAESTRO!$B$3:$B$1000="CIVILES")*(UPPER(MAESTRO!$L$3:$L$1000)="CONFIRMADO")),ROWS($A$3:A221))),"")</f>
        <v/>
      </c>
      <c r="U221" s="10" t="str">
        <f ca="1">IFERROR(INDEX(MAESTRO!U:U,_xludf.AGGREGATE(15,6,ROW(MAESTRO!$B$3:$B$1000)/((MAESTRO!$B$3:$B$1000="CIVILES")*(UPPER(MAESTRO!$L$3:$L$1000)="CONFIRMADO")),ROWS($A$3:A221))),"")</f>
        <v/>
      </c>
      <c r="V221" s="10" t="str">
        <f ca="1">IFERROR(INDEX(MAESTRO!V:V,_xludf.AGGREGATE(15,6,ROW(MAESTRO!$B$3:$B$1000)/((MAESTRO!$B$3:$B$1000="CIVILES")*(UPPER(MAESTRO!$L$3:$L$1000)="CONFIRMADO")),ROWS($A$3:A221))),"")</f>
        <v/>
      </c>
      <c r="W221" s="10" t="str">
        <f ca="1">IFERROR(INDEX(MAESTRO!W:W,_xludf.AGGREGATE(15,6,ROW(MAESTRO!$B$3:$B$1000)/((MAESTRO!$B$3:$B$1000="CIVILES")*(UPPER(MAESTRO!$L$3:$L$1000)="CONFIRMADO")),ROWS($A$3:A221))),"")</f>
        <v/>
      </c>
      <c r="X221" s="10" t="str">
        <f ca="1">IFERROR(INDEX(MAESTRO!X:X,_xludf.AGGREGATE(15,6,ROW(MAESTRO!$B$3:$B$1000)/((MAESTRO!$B$3:$B$1000="CIVILES")*(UPPER(MAESTRO!$L$3:$L$1000)="CONFIRMADO")),ROWS($A$3:A221))),"")</f>
        <v/>
      </c>
    </row>
    <row r="222" spans="1:24" ht="22.05" customHeight="1">
      <c r="A222" s="18" t="str">
        <f ca="1">IFERROR(INDEX(MAESTRO!A:A,_xludf.AGGREGATE(15,6,ROW(MAESTRO!$B$3:$B$1000)/((MAESTRO!$B$3:$B$1000="CIVILES")*(UPPER(MAESTRO!$L$3:$L$1000)="CONFIRMADO")),ROWS($A$3:A222))),"")</f>
        <v/>
      </c>
      <c r="B222" s="18" t="str">
        <f ca="1">IFERROR(INDEX(MAESTRO!B:B,_xludf.AGGREGATE(15,6,ROW(MAESTRO!$B$3:$B$1000)/((MAESTRO!$B$3:$B$1000="CIVILES")*(UPPER(MAESTRO!$L$3:$L$1000)="CONFIRMADO")),ROWS($A$3:A222))),"")</f>
        <v/>
      </c>
      <c r="C222" s="18" t="str">
        <f ca="1">IFERROR(INDEX(MAESTRO!C:C,_xludf.AGGREGATE(15,6,ROW(MAESTRO!$B$3:$B$1000)/((MAESTRO!$B$3:$B$1000="CIVILES")*(UPPER(MAESTRO!$L$3:$L$1000)="CONFIRMADO")),ROWS($A$3:A222))),"")</f>
        <v/>
      </c>
      <c r="D222" s="18" t="str">
        <f ca="1">IFERROR(INDEX(MAESTRO!D:D,_xludf.AGGREGATE(15,6,ROW(MAESTRO!$B$3:$B$1000)/((MAESTRO!$B$3:$B$1000="CIVILES")*(UPPER(MAESTRO!$L$3:$L$1000)="CONFIRMADO")),ROWS($A$3:A222))),"")</f>
        <v/>
      </c>
      <c r="E222" s="18" t="str">
        <f ca="1">IFERROR(INDEX(MAESTRO!E:E,_xludf.AGGREGATE(15,6,ROW(MAESTRO!$B$3:$B$1000)/((MAESTRO!$B$3:$B$1000="CIVILES")*(UPPER(MAESTRO!$L$3:$L$1000)="CONFIRMADO")),ROWS($A$3:A222))),"")</f>
        <v/>
      </c>
      <c r="F222" s="18" t="str">
        <f ca="1">IFERROR(INDEX(MAESTRO!F:F,_xludf.AGGREGATE(15,6,ROW(MAESTRO!$B$3:$B$1000)/((MAESTRO!$B$3:$B$1000="CIVILES")*(UPPER(MAESTRO!$L$3:$L$1000)="CONFIRMADO")),ROWS($A$3:A222))),"")</f>
        <v/>
      </c>
      <c r="G222" s="18" t="str">
        <f ca="1">IFERROR(INDEX(MAESTRO!G:G,_xludf.AGGREGATE(15,6,ROW(MAESTRO!$B$3:$B$1000)/((MAESTRO!$B$3:$B$1000="CIVILES")*(UPPER(MAESTRO!$L$3:$L$1000)="CONFIRMADO")),ROWS($A$3:A222))),"")</f>
        <v/>
      </c>
      <c r="H222" s="18" t="str">
        <f ca="1">IFERROR(INDEX(MAESTRO!H:H,_xludf.AGGREGATE(15,6,ROW(MAESTRO!$B$3:$B$1000)/((MAESTRO!$B$3:$B$1000="CIVILES")*(UPPER(MAESTRO!$L$3:$L$1000)="CONFIRMADO")),ROWS($A$3:A222))),"")</f>
        <v/>
      </c>
      <c r="I222" s="18" t="str">
        <f ca="1">IFERROR(INDEX(MAESTRO!I:I,_xludf.AGGREGATE(15,6,ROW(MAESTRO!$B$3:$B$1000)/((MAESTRO!$B$3:$B$1000="CIVILES")*(UPPER(MAESTRO!$L$3:$L$1000)="CONFIRMADO")),ROWS($A$3:A222))),"")</f>
        <v/>
      </c>
      <c r="J222" s="18" t="str">
        <f ca="1">IFERROR(INDEX(MAESTRO!J:J,_xludf.AGGREGATE(15,6,ROW(MAESTRO!$B$3:$B$1000)/((MAESTRO!$B$3:$B$1000="CIVILES")*(UPPER(MAESTRO!$L$3:$L$1000)="CONFIRMADO")),ROWS($A$3:A222))),"")</f>
        <v/>
      </c>
      <c r="K222" s="18" t="str">
        <f ca="1">IFERROR(INDEX(MAESTRO!K:K,_xludf.AGGREGATE(15,6,ROW(MAESTRO!$B$3:$B$1000)/((MAESTRO!$B$3:$B$1000="CIVILES")*(UPPER(MAESTRO!$L$3:$L$1000)="CONFIRMADO")),ROWS($A$3:A222))),"")</f>
        <v/>
      </c>
      <c r="L222" s="18" t="str">
        <f ca="1">IFERROR(INDEX(MAESTRO!L:L,_xludf.AGGREGATE(15,6,ROW(MAESTRO!$B$3:$B$1000)/((MAESTRO!$B$3:$B$1000="CIVILES")*(UPPER(MAESTRO!$L$3:$L$1000)="CONFIRMADO")),ROWS($A$3:A222))),"")</f>
        <v/>
      </c>
      <c r="M222" s="18" t="str">
        <f ca="1">IFERROR(INDEX(MAESTRO!M:M,_xludf.AGGREGATE(15,6,ROW(MAESTRO!$B$3:$B$1000)/((MAESTRO!$B$3:$B$1000="CIVILES")*(UPPER(MAESTRO!$L$3:$L$1000)="CONFIRMADO")),ROWS($A$3:A222))),"")</f>
        <v/>
      </c>
      <c r="N222" s="18" t="str">
        <f ca="1">IFERROR(INDEX(MAESTRO!N:N,_xludf.AGGREGATE(15,6,ROW(MAESTRO!$B$3:$B$1000)/((MAESTRO!$B$3:$B$1000="CIVILES")*(UPPER(MAESTRO!$L$3:$L$1000)="CONFIRMADO")),ROWS($A$3:A222))),"")</f>
        <v/>
      </c>
      <c r="O222" s="18" t="str">
        <f ca="1">IFERROR(INDEX(MAESTRO!O:O,_xludf.AGGREGATE(15,6,ROW(MAESTRO!$B$3:$B$1000)/((MAESTRO!$B$3:$B$1000="CIVILES")*(UPPER(MAESTRO!$L$3:$L$1000)="CONFIRMADO")),ROWS($A$3:A222))),"")</f>
        <v/>
      </c>
      <c r="P222" s="18" t="str">
        <f ca="1">IFERROR(INDEX(MAESTRO!P:P,_xludf.AGGREGATE(15,6,ROW(MAESTRO!$B$3:$B$1000)/((MAESTRO!$B$3:$B$1000="CIVILES")*(UPPER(MAESTRO!$L$3:$L$1000)="CONFIRMADO")),ROWS($A$3:A222))),"")</f>
        <v/>
      </c>
      <c r="Q222" s="18" t="str">
        <f ca="1">IFERROR(INDEX(MAESTRO!Q:Q,_xludf.AGGREGATE(15,6,ROW(MAESTRO!$B$3:$B$1000)/((MAESTRO!$B$3:$B$1000="CIVILES")*(UPPER(MAESTRO!$L$3:$L$1000)="CONFIRMADO")),ROWS($A$3:A222))),"")</f>
        <v/>
      </c>
      <c r="R222" s="18" t="str">
        <f ca="1">IFERROR(INDEX(MAESTRO!R:R,_xludf.AGGREGATE(15,6,ROW(MAESTRO!$B$3:$B$1000)/((MAESTRO!$B$3:$B$1000="CIVILES")*(UPPER(MAESTRO!$L$3:$L$1000)="CONFIRMADO")),ROWS($A$3:A222))),"")</f>
        <v/>
      </c>
      <c r="S222" s="18" t="str">
        <f ca="1">IFERROR(INDEX(MAESTRO!S:S,_xludf.AGGREGATE(15,6,ROW(MAESTRO!$B$3:$B$1000)/((MAESTRO!$B$3:$B$1000="CIVILES")*(UPPER(MAESTRO!$L$3:$L$1000)="CONFIRMADO")),ROWS($A$3:A222))),"")</f>
        <v/>
      </c>
      <c r="T222" s="18" t="str">
        <f ca="1">IFERROR(INDEX(MAESTRO!T:T,_xludf.AGGREGATE(15,6,ROW(MAESTRO!$B$3:$B$1000)/((MAESTRO!$B$3:$B$1000="CIVILES")*(UPPER(MAESTRO!$L$3:$L$1000)="CONFIRMADO")),ROWS($A$3:A222))),"")</f>
        <v/>
      </c>
      <c r="U222" s="18" t="str">
        <f ca="1">IFERROR(INDEX(MAESTRO!U:U,_xludf.AGGREGATE(15,6,ROW(MAESTRO!$B$3:$B$1000)/((MAESTRO!$B$3:$B$1000="CIVILES")*(UPPER(MAESTRO!$L$3:$L$1000)="CONFIRMADO")),ROWS($A$3:A222))),"")</f>
        <v/>
      </c>
      <c r="V222" s="18" t="str">
        <f ca="1">IFERROR(INDEX(MAESTRO!V:V,_xludf.AGGREGATE(15,6,ROW(MAESTRO!$B$3:$B$1000)/((MAESTRO!$B$3:$B$1000="CIVILES")*(UPPER(MAESTRO!$L$3:$L$1000)="CONFIRMADO")),ROWS($A$3:A222))),"")</f>
        <v/>
      </c>
      <c r="W222" s="18" t="str">
        <f ca="1">IFERROR(INDEX(MAESTRO!W:W,_xludf.AGGREGATE(15,6,ROW(MAESTRO!$B$3:$B$1000)/((MAESTRO!$B$3:$B$1000="CIVILES")*(UPPER(MAESTRO!$L$3:$L$1000)="CONFIRMADO")),ROWS($A$3:A222))),"")</f>
        <v/>
      </c>
      <c r="X222" s="18" t="str">
        <f ca="1">IFERROR(INDEX(MAESTRO!X:X,_xludf.AGGREGATE(15,6,ROW(MAESTRO!$B$3:$B$1000)/((MAESTRO!$B$3:$B$1000="CIVILES")*(UPPER(MAESTRO!$L$3:$L$1000)="CONFIRMADO")),ROWS($A$3:A222))),"")</f>
        <v/>
      </c>
    </row>
    <row r="223" spans="1:24" ht="22.05" customHeight="1">
      <c r="A223" s="10" t="str">
        <f ca="1">IFERROR(INDEX(MAESTRO!A:A,_xludf.AGGREGATE(15,6,ROW(MAESTRO!$B$3:$B$1000)/((MAESTRO!$B$3:$B$1000="CIVILES")*(UPPER(MAESTRO!$L$3:$L$1000)="CONFIRMADO")),ROWS($A$3:A223))),"")</f>
        <v/>
      </c>
      <c r="B223" s="10" t="str">
        <f ca="1">IFERROR(INDEX(MAESTRO!B:B,_xludf.AGGREGATE(15,6,ROW(MAESTRO!$B$3:$B$1000)/((MAESTRO!$B$3:$B$1000="CIVILES")*(UPPER(MAESTRO!$L$3:$L$1000)="CONFIRMADO")),ROWS($A$3:A223))),"")</f>
        <v/>
      </c>
      <c r="C223" s="10" t="str">
        <f ca="1">IFERROR(INDEX(MAESTRO!C:C,_xludf.AGGREGATE(15,6,ROW(MAESTRO!$B$3:$B$1000)/((MAESTRO!$B$3:$B$1000="CIVILES")*(UPPER(MAESTRO!$L$3:$L$1000)="CONFIRMADO")),ROWS($A$3:A223))),"")</f>
        <v/>
      </c>
      <c r="D223" s="10" t="str">
        <f ca="1">IFERROR(INDEX(MAESTRO!D:D,_xludf.AGGREGATE(15,6,ROW(MAESTRO!$B$3:$B$1000)/((MAESTRO!$B$3:$B$1000="CIVILES")*(UPPER(MAESTRO!$L$3:$L$1000)="CONFIRMADO")),ROWS($A$3:A223))),"")</f>
        <v/>
      </c>
      <c r="E223" s="10" t="str">
        <f ca="1">IFERROR(INDEX(MAESTRO!E:E,_xludf.AGGREGATE(15,6,ROW(MAESTRO!$B$3:$B$1000)/((MAESTRO!$B$3:$B$1000="CIVILES")*(UPPER(MAESTRO!$L$3:$L$1000)="CONFIRMADO")),ROWS($A$3:A223))),"")</f>
        <v/>
      </c>
      <c r="F223" s="10" t="str">
        <f ca="1">IFERROR(INDEX(MAESTRO!F:F,_xludf.AGGREGATE(15,6,ROW(MAESTRO!$B$3:$B$1000)/((MAESTRO!$B$3:$B$1000="CIVILES")*(UPPER(MAESTRO!$L$3:$L$1000)="CONFIRMADO")),ROWS($A$3:A223))),"")</f>
        <v/>
      </c>
      <c r="G223" s="10" t="str">
        <f ca="1">IFERROR(INDEX(MAESTRO!G:G,_xludf.AGGREGATE(15,6,ROW(MAESTRO!$B$3:$B$1000)/((MAESTRO!$B$3:$B$1000="CIVILES")*(UPPER(MAESTRO!$L$3:$L$1000)="CONFIRMADO")),ROWS($A$3:A223))),"")</f>
        <v/>
      </c>
      <c r="H223" s="10" t="str">
        <f ca="1">IFERROR(INDEX(MAESTRO!H:H,_xludf.AGGREGATE(15,6,ROW(MAESTRO!$B$3:$B$1000)/((MAESTRO!$B$3:$B$1000="CIVILES")*(UPPER(MAESTRO!$L$3:$L$1000)="CONFIRMADO")),ROWS($A$3:A223))),"")</f>
        <v/>
      </c>
      <c r="I223" s="10" t="str">
        <f ca="1">IFERROR(INDEX(MAESTRO!I:I,_xludf.AGGREGATE(15,6,ROW(MAESTRO!$B$3:$B$1000)/((MAESTRO!$B$3:$B$1000="CIVILES")*(UPPER(MAESTRO!$L$3:$L$1000)="CONFIRMADO")),ROWS($A$3:A223))),"")</f>
        <v/>
      </c>
      <c r="J223" s="10" t="str">
        <f ca="1">IFERROR(INDEX(MAESTRO!J:J,_xludf.AGGREGATE(15,6,ROW(MAESTRO!$B$3:$B$1000)/((MAESTRO!$B$3:$B$1000="CIVILES")*(UPPER(MAESTRO!$L$3:$L$1000)="CONFIRMADO")),ROWS($A$3:A223))),"")</f>
        <v/>
      </c>
      <c r="K223" s="10" t="str">
        <f ca="1">IFERROR(INDEX(MAESTRO!K:K,_xludf.AGGREGATE(15,6,ROW(MAESTRO!$B$3:$B$1000)/((MAESTRO!$B$3:$B$1000="CIVILES")*(UPPER(MAESTRO!$L$3:$L$1000)="CONFIRMADO")),ROWS($A$3:A223))),"")</f>
        <v/>
      </c>
      <c r="L223" s="10" t="str">
        <f ca="1">IFERROR(INDEX(MAESTRO!L:L,_xludf.AGGREGATE(15,6,ROW(MAESTRO!$B$3:$B$1000)/((MAESTRO!$B$3:$B$1000="CIVILES")*(UPPER(MAESTRO!$L$3:$L$1000)="CONFIRMADO")),ROWS($A$3:A223))),"")</f>
        <v/>
      </c>
      <c r="M223" s="10" t="str">
        <f ca="1">IFERROR(INDEX(MAESTRO!M:M,_xludf.AGGREGATE(15,6,ROW(MAESTRO!$B$3:$B$1000)/((MAESTRO!$B$3:$B$1000="CIVILES")*(UPPER(MAESTRO!$L$3:$L$1000)="CONFIRMADO")),ROWS($A$3:A223))),"")</f>
        <v/>
      </c>
      <c r="N223" s="10" t="str">
        <f ca="1">IFERROR(INDEX(MAESTRO!N:N,_xludf.AGGREGATE(15,6,ROW(MAESTRO!$B$3:$B$1000)/((MAESTRO!$B$3:$B$1000="CIVILES")*(UPPER(MAESTRO!$L$3:$L$1000)="CONFIRMADO")),ROWS($A$3:A223))),"")</f>
        <v/>
      </c>
      <c r="O223" s="10" t="str">
        <f ca="1">IFERROR(INDEX(MAESTRO!O:O,_xludf.AGGREGATE(15,6,ROW(MAESTRO!$B$3:$B$1000)/((MAESTRO!$B$3:$B$1000="CIVILES")*(UPPER(MAESTRO!$L$3:$L$1000)="CONFIRMADO")),ROWS($A$3:A223))),"")</f>
        <v/>
      </c>
      <c r="P223" s="10" t="str">
        <f ca="1">IFERROR(INDEX(MAESTRO!P:P,_xludf.AGGREGATE(15,6,ROW(MAESTRO!$B$3:$B$1000)/((MAESTRO!$B$3:$B$1000="CIVILES")*(UPPER(MAESTRO!$L$3:$L$1000)="CONFIRMADO")),ROWS($A$3:A223))),"")</f>
        <v/>
      </c>
      <c r="Q223" s="10" t="str">
        <f ca="1">IFERROR(INDEX(MAESTRO!Q:Q,_xludf.AGGREGATE(15,6,ROW(MAESTRO!$B$3:$B$1000)/((MAESTRO!$B$3:$B$1000="CIVILES")*(UPPER(MAESTRO!$L$3:$L$1000)="CONFIRMADO")),ROWS($A$3:A223))),"")</f>
        <v/>
      </c>
      <c r="R223" s="10" t="str">
        <f ca="1">IFERROR(INDEX(MAESTRO!R:R,_xludf.AGGREGATE(15,6,ROW(MAESTRO!$B$3:$B$1000)/((MAESTRO!$B$3:$B$1000="CIVILES")*(UPPER(MAESTRO!$L$3:$L$1000)="CONFIRMADO")),ROWS($A$3:A223))),"")</f>
        <v/>
      </c>
      <c r="S223" s="10" t="str">
        <f ca="1">IFERROR(INDEX(MAESTRO!S:S,_xludf.AGGREGATE(15,6,ROW(MAESTRO!$B$3:$B$1000)/((MAESTRO!$B$3:$B$1000="CIVILES")*(UPPER(MAESTRO!$L$3:$L$1000)="CONFIRMADO")),ROWS($A$3:A223))),"")</f>
        <v/>
      </c>
      <c r="T223" s="10" t="str">
        <f ca="1">IFERROR(INDEX(MAESTRO!T:T,_xludf.AGGREGATE(15,6,ROW(MAESTRO!$B$3:$B$1000)/((MAESTRO!$B$3:$B$1000="CIVILES")*(UPPER(MAESTRO!$L$3:$L$1000)="CONFIRMADO")),ROWS($A$3:A223))),"")</f>
        <v/>
      </c>
      <c r="U223" s="10" t="str">
        <f ca="1">IFERROR(INDEX(MAESTRO!U:U,_xludf.AGGREGATE(15,6,ROW(MAESTRO!$B$3:$B$1000)/((MAESTRO!$B$3:$B$1000="CIVILES")*(UPPER(MAESTRO!$L$3:$L$1000)="CONFIRMADO")),ROWS($A$3:A223))),"")</f>
        <v/>
      </c>
      <c r="V223" s="10" t="str">
        <f ca="1">IFERROR(INDEX(MAESTRO!V:V,_xludf.AGGREGATE(15,6,ROW(MAESTRO!$B$3:$B$1000)/((MAESTRO!$B$3:$B$1000="CIVILES")*(UPPER(MAESTRO!$L$3:$L$1000)="CONFIRMADO")),ROWS($A$3:A223))),"")</f>
        <v/>
      </c>
      <c r="W223" s="10" t="str">
        <f ca="1">IFERROR(INDEX(MAESTRO!W:W,_xludf.AGGREGATE(15,6,ROW(MAESTRO!$B$3:$B$1000)/((MAESTRO!$B$3:$B$1000="CIVILES")*(UPPER(MAESTRO!$L$3:$L$1000)="CONFIRMADO")),ROWS($A$3:A223))),"")</f>
        <v/>
      </c>
      <c r="X223" s="10" t="str">
        <f ca="1">IFERROR(INDEX(MAESTRO!X:X,_xludf.AGGREGATE(15,6,ROW(MAESTRO!$B$3:$B$1000)/((MAESTRO!$B$3:$B$1000="CIVILES")*(UPPER(MAESTRO!$L$3:$L$1000)="CONFIRMADO")),ROWS($A$3:A223))),"")</f>
        <v/>
      </c>
    </row>
    <row r="224" spans="1:24" ht="22.05" customHeight="1">
      <c r="A224" s="18" t="str">
        <f ca="1">IFERROR(INDEX(MAESTRO!A:A,_xludf.AGGREGATE(15,6,ROW(MAESTRO!$B$3:$B$1000)/((MAESTRO!$B$3:$B$1000="CIVILES")*(UPPER(MAESTRO!$L$3:$L$1000)="CONFIRMADO")),ROWS($A$3:A224))),"")</f>
        <v/>
      </c>
      <c r="B224" s="18" t="str">
        <f ca="1">IFERROR(INDEX(MAESTRO!B:B,_xludf.AGGREGATE(15,6,ROW(MAESTRO!$B$3:$B$1000)/((MAESTRO!$B$3:$B$1000="CIVILES")*(UPPER(MAESTRO!$L$3:$L$1000)="CONFIRMADO")),ROWS($A$3:A224))),"")</f>
        <v/>
      </c>
      <c r="C224" s="18" t="str">
        <f ca="1">IFERROR(INDEX(MAESTRO!C:C,_xludf.AGGREGATE(15,6,ROW(MAESTRO!$B$3:$B$1000)/((MAESTRO!$B$3:$B$1000="CIVILES")*(UPPER(MAESTRO!$L$3:$L$1000)="CONFIRMADO")),ROWS($A$3:A224))),"")</f>
        <v/>
      </c>
      <c r="D224" s="18" t="str">
        <f ca="1">IFERROR(INDEX(MAESTRO!D:D,_xludf.AGGREGATE(15,6,ROW(MAESTRO!$B$3:$B$1000)/((MAESTRO!$B$3:$B$1000="CIVILES")*(UPPER(MAESTRO!$L$3:$L$1000)="CONFIRMADO")),ROWS($A$3:A224))),"")</f>
        <v/>
      </c>
      <c r="E224" s="18" t="str">
        <f ca="1">IFERROR(INDEX(MAESTRO!E:E,_xludf.AGGREGATE(15,6,ROW(MAESTRO!$B$3:$B$1000)/((MAESTRO!$B$3:$B$1000="CIVILES")*(UPPER(MAESTRO!$L$3:$L$1000)="CONFIRMADO")),ROWS($A$3:A224))),"")</f>
        <v/>
      </c>
      <c r="F224" s="18" t="str">
        <f ca="1">IFERROR(INDEX(MAESTRO!F:F,_xludf.AGGREGATE(15,6,ROW(MAESTRO!$B$3:$B$1000)/((MAESTRO!$B$3:$B$1000="CIVILES")*(UPPER(MAESTRO!$L$3:$L$1000)="CONFIRMADO")),ROWS($A$3:A224))),"")</f>
        <v/>
      </c>
      <c r="G224" s="18" t="str">
        <f ca="1">IFERROR(INDEX(MAESTRO!G:G,_xludf.AGGREGATE(15,6,ROW(MAESTRO!$B$3:$B$1000)/((MAESTRO!$B$3:$B$1000="CIVILES")*(UPPER(MAESTRO!$L$3:$L$1000)="CONFIRMADO")),ROWS($A$3:A224))),"")</f>
        <v/>
      </c>
      <c r="H224" s="18" t="str">
        <f ca="1">IFERROR(INDEX(MAESTRO!H:H,_xludf.AGGREGATE(15,6,ROW(MAESTRO!$B$3:$B$1000)/((MAESTRO!$B$3:$B$1000="CIVILES")*(UPPER(MAESTRO!$L$3:$L$1000)="CONFIRMADO")),ROWS($A$3:A224))),"")</f>
        <v/>
      </c>
      <c r="I224" s="18" t="str">
        <f ca="1">IFERROR(INDEX(MAESTRO!I:I,_xludf.AGGREGATE(15,6,ROW(MAESTRO!$B$3:$B$1000)/((MAESTRO!$B$3:$B$1000="CIVILES")*(UPPER(MAESTRO!$L$3:$L$1000)="CONFIRMADO")),ROWS($A$3:A224))),"")</f>
        <v/>
      </c>
      <c r="J224" s="18" t="str">
        <f ca="1">IFERROR(INDEX(MAESTRO!J:J,_xludf.AGGREGATE(15,6,ROW(MAESTRO!$B$3:$B$1000)/((MAESTRO!$B$3:$B$1000="CIVILES")*(UPPER(MAESTRO!$L$3:$L$1000)="CONFIRMADO")),ROWS($A$3:A224))),"")</f>
        <v/>
      </c>
      <c r="K224" s="18" t="str">
        <f ca="1">IFERROR(INDEX(MAESTRO!K:K,_xludf.AGGREGATE(15,6,ROW(MAESTRO!$B$3:$B$1000)/((MAESTRO!$B$3:$B$1000="CIVILES")*(UPPER(MAESTRO!$L$3:$L$1000)="CONFIRMADO")),ROWS($A$3:A224))),"")</f>
        <v/>
      </c>
      <c r="L224" s="18" t="str">
        <f ca="1">IFERROR(INDEX(MAESTRO!L:L,_xludf.AGGREGATE(15,6,ROW(MAESTRO!$B$3:$B$1000)/((MAESTRO!$B$3:$B$1000="CIVILES")*(UPPER(MAESTRO!$L$3:$L$1000)="CONFIRMADO")),ROWS($A$3:A224))),"")</f>
        <v/>
      </c>
      <c r="M224" s="18" t="str">
        <f ca="1">IFERROR(INDEX(MAESTRO!M:M,_xludf.AGGREGATE(15,6,ROW(MAESTRO!$B$3:$B$1000)/((MAESTRO!$B$3:$B$1000="CIVILES")*(UPPER(MAESTRO!$L$3:$L$1000)="CONFIRMADO")),ROWS($A$3:A224))),"")</f>
        <v/>
      </c>
      <c r="N224" s="18" t="str">
        <f ca="1">IFERROR(INDEX(MAESTRO!N:N,_xludf.AGGREGATE(15,6,ROW(MAESTRO!$B$3:$B$1000)/((MAESTRO!$B$3:$B$1000="CIVILES")*(UPPER(MAESTRO!$L$3:$L$1000)="CONFIRMADO")),ROWS($A$3:A224))),"")</f>
        <v/>
      </c>
      <c r="O224" s="18" t="str">
        <f ca="1">IFERROR(INDEX(MAESTRO!O:O,_xludf.AGGREGATE(15,6,ROW(MAESTRO!$B$3:$B$1000)/((MAESTRO!$B$3:$B$1000="CIVILES")*(UPPER(MAESTRO!$L$3:$L$1000)="CONFIRMADO")),ROWS($A$3:A224))),"")</f>
        <v/>
      </c>
      <c r="P224" s="18" t="str">
        <f ca="1">IFERROR(INDEX(MAESTRO!P:P,_xludf.AGGREGATE(15,6,ROW(MAESTRO!$B$3:$B$1000)/((MAESTRO!$B$3:$B$1000="CIVILES")*(UPPER(MAESTRO!$L$3:$L$1000)="CONFIRMADO")),ROWS($A$3:A224))),"")</f>
        <v/>
      </c>
      <c r="Q224" s="18" t="str">
        <f ca="1">IFERROR(INDEX(MAESTRO!Q:Q,_xludf.AGGREGATE(15,6,ROW(MAESTRO!$B$3:$B$1000)/((MAESTRO!$B$3:$B$1000="CIVILES")*(UPPER(MAESTRO!$L$3:$L$1000)="CONFIRMADO")),ROWS($A$3:A224))),"")</f>
        <v/>
      </c>
      <c r="R224" s="18" t="str">
        <f ca="1">IFERROR(INDEX(MAESTRO!R:R,_xludf.AGGREGATE(15,6,ROW(MAESTRO!$B$3:$B$1000)/((MAESTRO!$B$3:$B$1000="CIVILES")*(UPPER(MAESTRO!$L$3:$L$1000)="CONFIRMADO")),ROWS($A$3:A224))),"")</f>
        <v/>
      </c>
      <c r="S224" s="18" t="str">
        <f ca="1">IFERROR(INDEX(MAESTRO!S:S,_xludf.AGGREGATE(15,6,ROW(MAESTRO!$B$3:$B$1000)/((MAESTRO!$B$3:$B$1000="CIVILES")*(UPPER(MAESTRO!$L$3:$L$1000)="CONFIRMADO")),ROWS($A$3:A224))),"")</f>
        <v/>
      </c>
      <c r="T224" s="18" t="str">
        <f ca="1">IFERROR(INDEX(MAESTRO!T:T,_xludf.AGGREGATE(15,6,ROW(MAESTRO!$B$3:$B$1000)/((MAESTRO!$B$3:$B$1000="CIVILES")*(UPPER(MAESTRO!$L$3:$L$1000)="CONFIRMADO")),ROWS($A$3:A224))),"")</f>
        <v/>
      </c>
      <c r="U224" s="18" t="str">
        <f ca="1">IFERROR(INDEX(MAESTRO!U:U,_xludf.AGGREGATE(15,6,ROW(MAESTRO!$B$3:$B$1000)/((MAESTRO!$B$3:$B$1000="CIVILES")*(UPPER(MAESTRO!$L$3:$L$1000)="CONFIRMADO")),ROWS($A$3:A224))),"")</f>
        <v/>
      </c>
      <c r="V224" s="18" t="str">
        <f ca="1">IFERROR(INDEX(MAESTRO!V:V,_xludf.AGGREGATE(15,6,ROW(MAESTRO!$B$3:$B$1000)/((MAESTRO!$B$3:$B$1000="CIVILES")*(UPPER(MAESTRO!$L$3:$L$1000)="CONFIRMADO")),ROWS($A$3:A224))),"")</f>
        <v/>
      </c>
      <c r="W224" s="18" t="str">
        <f ca="1">IFERROR(INDEX(MAESTRO!W:W,_xludf.AGGREGATE(15,6,ROW(MAESTRO!$B$3:$B$1000)/((MAESTRO!$B$3:$B$1000="CIVILES")*(UPPER(MAESTRO!$L$3:$L$1000)="CONFIRMADO")),ROWS($A$3:A224))),"")</f>
        <v/>
      </c>
      <c r="X224" s="18" t="str">
        <f ca="1">IFERROR(INDEX(MAESTRO!X:X,_xludf.AGGREGATE(15,6,ROW(MAESTRO!$B$3:$B$1000)/((MAESTRO!$B$3:$B$1000="CIVILES")*(UPPER(MAESTRO!$L$3:$L$1000)="CONFIRMADO")),ROWS($A$3:A224))),"")</f>
        <v/>
      </c>
    </row>
    <row r="225" spans="1:24" ht="22.05" customHeight="1">
      <c r="A225" s="10" t="str">
        <f ca="1">IFERROR(INDEX(MAESTRO!A:A,_xludf.AGGREGATE(15,6,ROW(MAESTRO!$B$3:$B$1000)/((MAESTRO!$B$3:$B$1000="CIVILES")*(UPPER(MAESTRO!$L$3:$L$1000)="CONFIRMADO")),ROWS($A$3:A225))),"")</f>
        <v/>
      </c>
      <c r="B225" s="10" t="str">
        <f ca="1">IFERROR(INDEX(MAESTRO!B:B,_xludf.AGGREGATE(15,6,ROW(MAESTRO!$B$3:$B$1000)/((MAESTRO!$B$3:$B$1000="CIVILES")*(UPPER(MAESTRO!$L$3:$L$1000)="CONFIRMADO")),ROWS($A$3:A225))),"")</f>
        <v/>
      </c>
      <c r="C225" s="10" t="str">
        <f ca="1">IFERROR(INDEX(MAESTRO!C:C,_xludf.AGGREGATE(15,6,ROW(MAESTRO!$B$3:$B$1000)/((MAESTRO!$B$3:$B$1000="CIVILES")*(UPPER(MAESTRO!$L$3:$L$1000)="CONFIRMADO")),ROWS($A$3:A225))),"")</f>
        <v/>
      </c>
      <c r="D225" s="10" t="str">
        <f ca="1">IFERROR(INDEX(MAESTRO!D:D,_xludf.AGGREGATE(15,6,ROW(MAESTRO!$B$3:$B$1000)/((MAESTRO!$B$3:$B$1000="CIVILES")*(UPPER(MAESTRO!$L$3:$L$1000)="CONFIRMADO")),ROWS($A$3:A225))),"")</f>
        <v/>
      </c>
      <c r="E225" s="10" t="str">
        <f ca="1">IFERROR(INDEX(MAESTRO!E:E,_xludf.AGGREGATE(15,6,ROW(MAESTRO!$B$3:$B$1000)/((MAESTRO!$B$3:$B$1000="CIVILES")*(UPPER(MAESTRO!$L$3:$L$1000)="CONFIRMADO")),ROWS($A$3:A225))),"")</f>
        <v/>
      </c>
      <c r="F225" s="10" t="str">
        <f ca="1">IFERROR(INDEX(MAESTRO!F:F,_xludf.AGGREGATE(15,6,ROW(MAESTRO!$B$3:$B$1000)/((MAESTRO!$B$3:$B$1000="CIVILES")*(UPPER(MAESTRO!$L$3:$L$1000)="CONFIRMADO")),ROWS($A$3:A225))),"")</f>
        <v/>
      </c>
      <c r="G225" s="10" t="str">
        <f ca="1">IFERROR(INDEX(MAESTRO!G:G,_xludf.AGGREGATE(15,6,ROW(MAESTRO!$B$3:$B$1000)/((MAESTRO!$B$3:$B$1000="CIVILES")*(UPPER(MAESTRO!$L$3:$L$1000)="CONFIRMADO")),ROWS($A$3:A225))),"")</f>
        <v/>
      </c>
      <c r="H225" s="10" t="str">
        <f ca="1">IFERROR(INDEX(MAESTRO!H:H,_xludf.AGGREGATE(15,6,ROW(MAESTRO!$B$3:$B$1000)/((MAESTRO!$B$3:$B$1000="CIVILES")*(UPPER(MAESTRO!$L$3:$L$1000)="CONFIRMADO")),ROWS($A$3:A225))),"")</f>
        <v/>
      </c>
      <c r="I225" s="10" t="str">
        <f ca="1">IFERROR(INDEX(MAESTRO!I:I,_xludf.AGGREGATE(15,6,ROW(MAESTRO!$B$3:$B$1000)/((MAESTRO!$B$3:$B$1000="CIVILES")*(UPPER(MAESTRO!$L$3:$L$1000)="CONFIRMADO")),ROWS($A$3:A225))),"")</f>
        <v/>
      </c>
      <c r="J225" s="10" t="str">
        <f ca="1">IFERROR(INDEX(MAESTRO!J:J,_xludf.AGGREGATE(15,6,ROW(MAESTRO!$B$3:$B$1000)/((MAESTRO!$B$3:$B$1000="CIVILES")*(UPPER(MAESTRO!$L$3:$L$1000)="CONFIRMADO")),ROWS($A$3:A225))),"")</f>
        <v/>
      </c>
      <c r="K225" s="10" t="str">
        <f ca="1">IFERROR(INDEX(MAESTRO!K:K,_xludf.AGGREGATE(15,6,ROW(MAESTRO!$B$3:$B$1000)/((MAESTRO!$B$3:$B$1000="CIVILES")*(UPPER(MAESTRO!$L$3:$L$1000)="CONFIRMADO")),ROWS($A$3:A225))),"")</f>
        <v/>
      </c>
      <c r="L225" s="10" t="str">
        <f ca="1">IFERROR(INDEX(MAESTRO!L:L,_xludf.AGGREGATE(15,6,ROW(MAESTRO!$B$3:$B$1000)/((MAESTRO!$B$3:$B$1000="CIVILES")*(UPPER(MAESTRO!$L$3:$L$1000)="CONFIRMADO")),ROWS($A$3:A225))),"")</f>
        <v/>
      </c>
      <c r="M225" s="10" t="str">
        <f ca="1">IFERROR(INDEX(MAESTRO!M:M,_xludf.AGGREGATE(15,6,ROW(MAESTRO!$B$3:$B$1000)/((MAESTRO!$B$3:$B$1000="CIVILES")*(UPPER(MAESTRO!$L$3:$L$1000)="CONFIRMADO")),ROWS($A$3:A225))),"")</f>
        <v/>
      </c>
      <c r="N225" s="10" t="str">
        <f ca="1">IFERROR(INDEX(MAESTRO!N:N,_xludf.AGGREGATE(15,6,ROW(MAESTRO!$B$3:$B$1000)/((MAESTRO!$B$3:$B$1000="CIVILES")*(UPPER(MAESTRO!$L$3:$L$1000)="CONFIRMADO")),ROWS($A$3:A225))),"")</f>
        <v/>
      </c>
      <c r="O225" s="10" t="str">
        <f ca="1">IFERROR(INDEX(MAESTRO!O:O,_xludf.AGGREGATE(15,6,ROW(MAESTRO!$B$3:$B$1000)/((MAESTRO!$B$3:$B$1000="CIVILES")*(UPPER(MAESTRO!$L$3:$L$1000)="CONFIRMADO")),ROWS($A$3:A225))),"")</f>
        <v/>
      </c>
      <c r="P225" s="10" t="str">
        <f ca="1">IFERROR(INDEX(MAESTRO!P:P,_xludf.AGGREGATE(15,6,ROW(MAESTRO!$B$3:$B$1000)/((MAESTRO!$B$3:$B$1000="CIVILES")*(UPPER(MAESTRO!$L$3:$L$1000)="CONFIRMADO")),ROWS($A$3:A225))),"")</f>
        <v/>
      </c>
      <c r="Q225" s="10" t="str">
        <f ca="1">IFERROR(INDEX(MAESTRO!Q:Q,_xludf.AGGREGATE(15,6,ROW(MAESTRO!$B$3:$B$1000)/((MAESTRO!$B$3:$B$1000="CIVILES")*(UPPER(MAESTRO!$L$3:$L$1000)="CONFIRMADO")),ROWS($A$3:A225))),"")</f>
        <v/>
      </c>
      <c r="R225" s="10" t="str">
        <f ca="1">IFERROR(INDEX(MAESTRO!R:R,_xludf.AGGREGATE(15,6,ROW(MAESTRO!$B$3:$B$1000)/((MAESTRO!$B$3:$B$1000="CIVILES")*(UPPER(MAESTRO!$L$3:$L$1000)="CONFIRMADO")),ROWS($A$3:A225))),"")</f>
        <v/>
      </c>
      <c r="S225" s="10" t="str">
        <f ca="1">IFERROR(INDEX(MAESTRO!S:S,_xludf.AGGREGATE(15,6,ROW(MAESTRO!$B$3:$B$1000)/((MAESTRO!$B$3:$B$1000="CIVILES")*(UPPER(MAESTRO!$L$3:$L$1000)="CONFIRMADO")),ROWS($A$3:A225))),"")</f>
        <v/>
      </c>
      <c r="T225" s="10" t="str">
        <f ca="1">IFERROR(INDEX(MAESTRO!T:T,_xludf.AGGREGATE(15,6,ROW(MAESTRO!$B$3:$B$1000)/((MAESTRO!$B$3:$B$1000="CIVILES")*(UPPER(MAESTRO!$L$3:$L$1000)="CONFIRMADO")),ROWS($A$3:A225))),"")</f>
        <v/>
      </c>
      <c r="U225" s="10" t="str">
        <f ca="1">IFERROR(INDEX(MAESTRO!U:U,_xludf.AGGREGATE(15,6,ROW(MAESTRO!$B$3:$B$1000)/((MAESTRO!$B$3:$B$1000="CIVILES")*(UPPER(MAESTRO!$L$3:$L$1000)="CONFIRMADO")),ROWS($A$3:A225))),"")</f>
        <v/>
      </c>
      <c r="V225" s="10" t="str">
        <f ca="1">IFERROR(INDEX(MAESTRO!V:V,_xludf.AGGREGATE(15,6,ROW(MAESTRO!$B$3:$B$1000)/((MAESTRO!$B$3:$B$1000="CIVILES")*(UPPER(MAESTRO!$L$3:$L$1000)="CONFIRMADO")),ROWS($A$3:A225))),"")</f>
        <v/>
      </c>
      <c r="W225" s="10" t="str">
        <f ca="1">IFERROR(INDEX(MAESTRO!W:W,_xludf.AGGREGATE(15,6,ROW(MAESTRO!$B$3:$B$1000)/((MAESTRO!$B$3:$B$1000="CIVILES")*(UPPER(MAESTRO!$L$3:$L$1000)="CONFIRMADO")),ROWS($A$3:A225))),"")</f>
        <v/>
      </c>
      <c r="X225" s="10" t="str">
        <f ca="1">IFERROR(INDEX(MAESTRO!X:X,_xludf.AGGREGATE(15,6,ROW(MAESTRO!$B$3:$B$1000)/((MAESTRO!$B$3:$B$1000="CIVILES")*(UPPER(MAESTRO!$L$3:$L$1000)="CONFIRMADO")),ROWS($A$3:A225))),"")</f>
        <v/>
      </c>
    </row>
    <row r="226" spans="1:24" ht="22.05" customHeight="1">
      <c r="A226" s="18" t="str">
        <f ca="1">IFERROR(INDEX(MAESTRO!A:A,_xludf.AGGREGATE(15,6,ROW(MAESTRO!$B$3:$B$1000)/((MAESTRO!$B$3:$B$1000="CIVILES")*(UPPER(MAESTRO!$L$3:$L$1000)="CONFIRMADO")),ROWS($A$3:A226))),"")</f>
        <v/>
      </c>
      <c r="B226" s="18" t="str">
        <f ca="1">IFERROR(INDEX(MAESTRO!B:B,_xludf.AGGREGATE(15,6,ROW(MAESTRO!$B$3:$B$1000)/((MAESTRO!$B$3:$B$1000="CIVILES")*(UPPER(MAESTRO!$L$3:$L$1000)="CONFIRMADO")),ROWS($A$3:A226))),"")</f>
        <v/>
      </c>
      <c r="C226" s="18" t="str">
        <f ca="1">IFERROR(INDEX(MAESTRO!C:C,_xludf.AGGREGATE(15,6,ROW(MAESTRO!$B$3:$B$1000)/((MAESTRO!$B$3:$B$1000="CIVILES")*(UPPER(MAESTRO!$L$3:$L$1000)="CONFIRMADO")),ROWS($A$3:A226))),"")</f>
        <v/>
      </c>
      <c r="D226" s="18" t="str">
        <f ca="1">IFERROR(INDEX(MAESTRO!D:D,_xludf.AGGREGATE(15,6,ROW(MAESTRO!$B$3:$B$1000)/((MAESTRO!$B$3:$B$1000="CIVILES")*(UPPER(MAESTRO!$L$3:$L$1000)="CONFIRMADO")),ROWS($A$3:A226))),"")</f>
        <v/>
      </c>
      <c r="E226" s="18" t="str">
        <f ca="1">IFERROR(INDEX(MAESTRO!E:E,_xludf.AGGREGATE(15,6,ROW(MAESTRO!$B$3:$B$1000)/((MAESTRO!$B$3:$B$1000="CIVILES")*(UPPER(MAESTRO!$L$3:$L$1000)="CONFIRMADO")),ROWS($A$3:A226))),"")</f>
        <v/>
      </c>
      <c r="F226" s="18" t="str">
        <f ca="1">IFERROR(INDEX(MAESTRO!F:F,_xludf.AGGREGATE(15,6,ROW(MAESTRO!$B$3:$B$1000)/((MAESTRO!$B$3:$B$1000="CIVILES")*(UPPER(MAESTRO!$L$3:$L$1000)="CONFIRMADO")),ROWS($A$3:A226))),"")</f>
        <v/>
      </c>
      <c r="G226" s="18" t="str">
        <f ca="1">IFERROR(INDEX(MAESTRO!G:G,_xludf.AGGREGATE(15,6,ROW(MAESTRO!$B$3:$B$1000)/((MAESTRO!$B$3:$B$1000="CIVILES")*(UPPER(MAESTRO!$L$3:$L$1000)="CONFIRMADO")),ROWS($A$3:A226))),"")</f>
        <v/>
      </c>
      <c r="H226" s="18" t="str">
        <f ca="1">IFERROR(INDEX(MAESTRO!H:H,_xludf.AGGREGATE(15,6,ROW(MAESTRO!$B$3:$B$1000)/((MAESTRO!$B$3:$B$1000="CIVILES")*(UPPER(MAESTRO!$L$3:$L$1000)="CONFIRMADO")),ROWS($A$3:A226))),"")</f>
        <v/>
      </c>
      <c r="I226" s="18" t="str">
        <f ca="1">IFERROR(INDEX(MAESTRO!I:I,_xludf.AGGREGATE(15,6,ROW(MAESTRO!$B$3:$B$1000)/((MAESTRO!$B$3:$B$1000="CIVILES")*(UPPER(MAESTRO!$L$3:$L$1000)="CONFIRMADO")),ROWS($A$3:A226))),"")</f>
        <v/>
      </c>
      <c r="J226" s="18" t="str">
        <f ca="1">IFERROR(INDEX(MAESTRO!J:J,_xludf.AGGREGATE(15,6,ROW(MAESTRO!$B$3:$B$1000)/((MAESTRO!$B$3:$B$1000="CIVILES")*(UPPER(MAESTRO!$L$3:$L$1000)="CONFIRMADO")),ROWS($A$3:A226))),"")</f>
        <v/>
      </c>
      <c r="K226" s="18" t="str">
        <f ca="1">IFERROR(INDEX(MAESTRO!K:K,_xludf.AGGREGATE(15,6,ROW(MAESTRO!$B$3:$B$1000)/((MAESTRO!$B$3:$B$1000="CIVILES")*(UPPER(MAESTRO!$L$3:$L$1000)="CONFIRMADO")),ROWS($A$3:A226))),"")</f>
        <v/>
      </c>
      <c r="L226" s="18" t="str">
        <f ca="1">IFERROR(INDEX(MAESTRO!L:L,_xludf.AGGREGATE(15,6,ROW(MAESTRO!$B$3:$B$1000)/((MAESTRO!$B$3:$B$1000="CIVILES")*(UPPER(MAESTRO!$L$3:$L$1000)="CONFIRMADO")),ROWS($A$3:A226))),"")</f>
        <v/>
      </c>
      <c r="M226" s="18" t="str">
        <f ca="1">IFERROR(INDEX(MAESTRO!M:M,_xludf.AGGREGATE(15,6,ROW(MAESTRO!$B$3:$B$1000)/((MAESTRO!$B$3:$B$1000="CIVILES")*(UPPER(MAESTRO!$L$3:$L$1000)="CONFIRMADO")),ROWS($A$3:A226))),"")</f>
        <v/>
      </c>
      <c r="N226" s="18" t="str">
        <f ca="1">IFERROR(INDEX(MAESTRO!N:N,_xludf.AGGREGATE(15,6,ROW(MAESTRO!$B$3:$B$1000)/((MAESTRO!$B$3:$B$1000="CIVILES")*(UPPER(MAESTRO!$L$3:$L$1000)="CONFIRMADO")),ROWS($A$3:A226))),"")</f>
        <v/>
      </c>
      <c r="O226" s="18" t="str">
        <f ca="1">IFERROR(INDEX(MAESTRO!O:O,_xludf.AGGREGATE(15,6,ROW(MAESTRO!$B$3:$B$1000)/((MAESTRO!$B$3:$B$1000="CIVILES")*(UPPER(MAESTRO!$L$3:$L$1000)="CONFIRMADO")),ROWS($A$3:A226))),"")</f>
        <v/>
      </c>
      <c r="P226" s="18" t="str">
        <f ca="1">IFERROR(INDEX(MAESTRO!P:P,_xludf.AGGREGATE(15,6,ROW(MAESTRO!$B$3:$B$1000)/((MAESTRO!$B$3:$B$1000="CIVILES")*(UPPER(MAESTRO!$L$3:$L$1000)="CONFIRMADO")),ROWS($A$3:A226))),"")</f>
        <v/>
      </c>
      <c r="Q226" s="18" t="str">
        <f ca="1">IFERROR(INDEX(MAESTRO!Q:Q,_xludf.AGGREGATE(15,6,ROW(MAESTRO!$B$3:$B$1000)/((MAESTRO!$B$3:$B$1000="CIVILES")*(UPPER(MAESTRO!$L$3:$L$1000)="CONFIRMADO")),ROWS($A$3:A226))),"")</f>
        <v/>
      </c>
      <c r="R226" s="18" t="str">
        <f ca="1">IFERROR(INDEX(MAESTRO!R:R,_xludf.AGGREGATE(15,6,ROW(MAESTRO!$B$3:$B$1000)/((MAESTRO!$B$3:$B$1000="CIVILES")*(UPPER(MAESTRO!$L$3:$L$1000)="CONFIRMADO")),ROWS($A$3:A226))),"")</f>
        <v/>
      </c>
      <c r="S226" s="18" t="str">
        <f ca="1">IFERROR(INDEX(MAESTRO!S:S,_xludf.AGGREGATE(15,6,ROW(MAESTRO!$B$3:$B$1000)/((MAESTRO!$B$3:$B$1000="CIVILES")*(UPPER(MAESTRO!$L$3:$L$1000)="CONFIRMADO")),ROWS($A$3:A226))),"")</f>
        <v/>
      </c>
      <c r="T226" s="18" t="str">
        <f ca="1">IFERROR(INDEX(MAESTRO!T:T,_xludf.AGGREGATE(15,6,ROW(MAESTRO!$B$3:$B$1000)/((MAESTRO!$B$3:$B$1000="CIVILES")*(UPPER(MAESTRO!$L$3:$L$1000)="CONFIRMADO")),ROWS($A$3:A226))),"")</f>
        <v/>
      </c>
      <c r="U226" s="18" t="str">
        <f ca="1">IFERROR(INDEX(MAESTRO!U:U,_xludf.AGGREGATE(15,6,ROW(MAESTRO!$B$3:$B$1000)/((MAESTRO!$B$3:$B$1000="CIVILES")*(UPPER(MAESTRO!$L$3:$L$1000)="CONFIRMADO")),ROWS($A$3:A226))),"")</f>
        <v/>
      </c>
      <c r="V226" s="18" t="str">
        <f ca="1">IFERROR(INDEX(MAESTRO!V:V,_xludf.AGGREGATE(15,6,ROW(MAESTRO!$B$3:$B$1000)/((MAESTRO!$B$3:$B$1000="CIVILES")*(UPPER(MAESTRO!$L$3:$L$1000)="CONFIRMADO")),ROWS($A$3:A226))),"")</f>
        <v/>
      </c>
      <c r="W226" s="18" t="str">
        <f ca="1">IFERROR(INDEX(MAESTRO!W:W,_xludf.AGGREGATE(15,6,ROW(MAESTRO!$B$3:$B$1000)/((MAESTRO!$B$3:$B$1000="CIVILES")*(UPPER(MAESTRO!$L$3:$L$1000)="CONFIRMADO")),ROWS($A$3:A226))),"")</f>
        <v/>
      </c>
      <c r="X226" s="18" t="str">
        <f ca="1">IFERROR(INDEX(MAESTRO!X:X,_xludf.AGGREGATE(15,6,ROW(MAESTRO!$B$3:$B$1000)/((MAESTRO!$B$3:$B$1000="CIVILES")*(UPPER(MAESTRO!$L$3:$L$1000)="CONFIRMADO")),ROWS($A$3:A226))),"")</f>
        <v/>
      </c>
    </row>
    <row r="227" spans="1:24" ht="22.05" customHeight="1">
      <c r="A227" s="10" t="str">
        <f ca="1">IFERROR(INDEX(MAESTRO!A:A,_xludf.AGGREGATE(15,6,ROW(MAESTRO!$B$3:$B$1000)/((MAESTRO!$B$3:$B$1000="CIVILES")*(UPPER(MAESTRO!$L$3:$L$1000)="CONFIRMADO")),ROWS($A$3:A227))),"")</f>
        <v/>
      </c>
      <c r="B227" s="10" t="str">
        <f ca="1">IFERROR(INDEX(MAESTRO!B:B,_xludf.AGGREGATE(15,6,ROW(MAESTRO!$B$3:$B$1000)/((MAESTRO!$B$3:$B$1000="CIVILES")*(UPPER(MAESTRO!$L$3:$L$1000)="CONFIRMADO")),ROWS($A$3:A227))),"")</f>
        <v/>
      </c>
      <c r="C227" s="10" t="str">
        <f ca="1">IFERROR(INDEX(MAESTRO!C:C,_xludf.AGGREGATE(15,6,ROW(MAESTRO!$B$3:$B$1000)/((MAESTRO!$B$3:$B$1000="CIVILES")*(UPPER(MAESTRO!$L$3:$L$1000)="CONFIRMADO")),ROWS($A$3:A227))),"")</f>
        <v/>
      </c>
      <c r="D227" s="10" t="str">
        <f ca="1">IFERROR(INDEX(MAESTRO!D:D,_xludf.AGGREGATE(15,6,ROW(MAESTRO!$B$3:$B$1000)/((MAESTRO!$B$3:$B$1000="CIVILES")*(UPPER(MAESTRO!$L$3:$L$1000)="CONFIRMADO")),ROWS($A$3:A227))),"")</f>
        <v/>
      </c>
      <c r="E227" s="10" t="str">
        <f ca="1">IFERROR(INDEX(MAESTRO!E:E,_xludf.AGGREGATE(15,6,ROW(MAESTRO!$B$3:$B$1000)/((MAESTRO!$B$3:$B$1000="CIVILES")*(UPPER(MAESTRO!$L$3:$L$1000)="CONFIRMADO")),ROWS($A$3:A227))),"")</f>
        <v/>
      </c>
      <c r="F227" s="10" t="str">
        <f ca="1">IFERROR(INDEX(MAESTRO!F:F,_xludf.AGGREGATE(15,6,ROW(MAESTRO!$B$3:$B$1000)/((MAESTRO!$B$3:$B$1000="CIVILES")*(UPPER(MAESTRO!$L$3:$L$1000)="CONFIRMADO")),ROWS($A$3:A227))),"")</f>
        <v/>
      </c>
      <c r="G227" s="10" t="str">
        <f ca="1">IFERROR(INDEX(MAESTRO!G:G,_xludf.AGGREGATE(15,6,ROW(MAESTRO!$B$3:$B$1000)/((MAESTRO!$B$3:$B$1000="CIVILES")*(UPPER(MAESTRO!$L$3:$L$1000)="CONFIRMADO")),ROWS($A$3:A227))),"")</f>
        <v/>
      </c>
      <c r="H227" s="10" t="str">
        <f ca="1">IFERROR(INDEX(MAESTRO!H:H,_xludf.AGGREGATE(15,6,ROW(MAESTRO!$B$3:$B$1000)/((MAESTRO!$B$3:$B$1000="CIVILES")*(UPPER(MAESTRO!$L$3:$L$1000)="CONFIRMADO")),ROWS($A$3:A227))),"")</f>
        <v/>
      </c>
      <c r="I227" s="10" t="str">
        <f ca="1">IFERROR(INDEX(MAESTRO!I:I,_xludf.AGGREGATE(15,6,ROW(MAESTRO!$B$3:$B$1000)/((MAESTRO!$B$3:$B$1000="CIVILES")*(UPPER(MAESTRO!$L$3:$L$1000)="CONFIRMADO")),ROWS($A$3:A227))),"")</f>
        <v/>
      </c>
      <c r="J227" s="10" t="str">
        <f ca="1">IFERROR(INDEX(MAESTRO!J:J,_xludf.AGGREGATE(15,6,ROW(MAESTRO!$B$3:$B$1000)/((MAESTRO!$B$3:$B$1000="CIVILES")*(UPPER(MAESTRO!$L$3:$L$1000)="CONFIRMADO")),ROWS($A$3:A227))),"")</f>
        <v/>
      </c>
      <c r="K227" s="10" t="str">
        <f ca="1">IFERROR(INDEX(MAESTRO!K:K,_xludf.AGGREGATE(15,6,ROW(MAESTRO!$B$3:$B$1000)/((MAESTRO!$B$3:$B$1000="CIVILES")*(UPPER(MAESTRO!$L$3:$L$1000)="CONFIRMADO")),ROWS($A$3:A227))),"")</f>
        <v/>
      </c>
      <c r="L227" s="10" t="str">
        <f ca="1">IFERROR(INDEX(MAESTRO!L:L,_xludf.AGGREGATE(15,6,ROW(MAESTRO!$B$3:$B$1000)/((MAESTRO!$B$3:$B$1000="CIVILES")*(UPPER(MAESTRO!$L$3:$L$1000)="CONFIRMADO")),ROWS($A$3:A227))),"")</f>
        <v/>
      </c>
      <c r="M227" s="10" t="str">
        <f ca="1">IFERROR(INDEX(MAESTRO!M:M,_xludf.AGGREGATE(15,6,ROW(MAESTRO!$B$3:$B$1000)/((MAESTRO!$B$3:$B$1000="CIVILES")*(UPPER(MAESTRO!$L$3:$L$1000)="CONFIRMADO")),ROWS($A$3:A227))),"")</f>
        <v/>
      </c>
      <c r="N227" s="10" t="str">
        <f ca="1">IFERROR(INDEX(MAESTRO!N:N,_xludf.AGGREGATE(15,6,ROW(MAESTRO!$B$3:$B$1000)/((MAESTRO!$B$3:$B$1000="CIVILES")*(UPPER(MAESTRO!$L$3:$L$1000)="CONFIRMADO")),ROWS($A$3:A227))),"")</f>
        <v/>
      </c>
      <c r="O227" s="10" t="str">
        <f ca="1">IFERROR(INDEX(MAESTRO!O:O,_xludf.AGGREGATE(15,6,ROW(MAESTRO!$B$3:$B$1000)/((MAESTRO!$B$3:$B$1000="CIVILES")*(UPPER(MAESTRO!$L$3:$L$1000)="CONFIRMADO")),ROWS($A$3:A227))),"")</f>
        <v/>
      </c>
      <c r="P227" s="10" t="str">
        <f ca="1">IFERROR(INDEX(MAESTRO!P:P,_xludf.AGGREGATE(15,6,ROW(MAESTRO!$B$3:$B$1000)/((MAESTRO!$B$3:$B$1000="CIVILES")*(UPPER(MAESTRO!$L$3:$L$1000)="CONFIRMADO")),ROWS($A$3:A227))),"")</f>
        <v/>
      </c>
      <c r="Q227" s="10" t="str">
        <f ca="1">IFERROR(INDEX(MAESTRO!Q:Q,_xludf.AGGREGATE(15,6,ROW(MAESTRO!$B$3:$B$1000)/((MAESTRO!$B$3:$B$1000="CIVILES")*(UPPER(MAESTRO!$L$3:$L$1000)="CONFIRMADO")),ROWS($A$3:A227))),"")</f>
        <v/>
      </c>
      <c r="R227" s="10" t="str">
        <f ca="1">IFERROR(INDEX(MAESTRO!R:R,_xludf.AGGREGATE(15,6,ROW(MAESTRO!$B$3:$B$1000)/((MAESTRO!$B$3:$B$1000="CIVILES")*(UPPER(MAESTRO!$L$3:$L$1000)="CONFIRMADO")),ROWS($A$3:A227))),"")</f>
        <v/>
      </c>
      <c r="S227" s="10" t="str">
        <f ca="1">IFERROR(INDEX(MAESTRO!S:S,_xludf.AGGREGATE(15,6,ROW(MAESTRO!$B$3:$B$1000)/((MAESTRO!$B$3:$B$1000="CIVILES")*(UPPER(MAESTRO!$L$3:$L$1000)="CONFIRMADO")),ROWS($A$3:A227))),"")</f>
        <v/>
      </c>
      <c r="T227" s="10" t="str">
        <f ca="1">IFERROR(INDEX(MAESTRO!T:T,_xludf.AGGREGATE(15,6,ROW(MAESTRO!$B$3:$B$1000)/((MAESTRO!$B$3:$B$1000="CIVILES")*(UPPER(MAESTRO!$L$3:$L$1000)="CONFIRMADO")),ROWS($A$3:A227))),"")</f>
        <v/>
      </c>
      <c r="U227" s="10" t="str">
        <f ca="1">IFERROR(INDEX(MAESTRO!U:U,_xludf.AGGREGATE(15,6,ROW(MAESTRO!$B$3:$B$1000)/((MAESTRO!$B$3:$B$1000="CIVILES")*(UPPER(MAESTRO!$L$3:$L$1000)="CONFIRMADO")),ROWS($A$3:A227))),"")</f>
        <v/>
      </c>
      <c r="V227" s="10" t="str">
        <f ca="1">IFERROR(INDEX(MAESTRO!V:V,_xludf.AGGREGATE(15,6,ROW(MAESTRO!$B$3:$B$1000)/((MAESTRO!$B$3:$B$1000="CIVILES")*(UPPER(MAESTRO!$L$3:$L$1000)="CONFIRMADO")),ROWS($A$3:A227))),"")</f>
        <v/>
      </c>
      <c r="W227" s="10" t="str">
        <f ca="1">IFERROR(INDEX(MAESTRO!W:W,_xludf.AGGREGATE(15,6,ROW(MAESTRO!$B$3:$B$1000)/((MAESTRO!$B$3:$B$1000="CIVILES")*(UPPER(MAESTRO!$L$3:$L$1000)="CONFIRMADO")),ROWS($A$3:A227))),"")</f>
        <v/>
      </c>
      <c r="X227" s="10" t="str">
        <f ca="1">IFERROR(INDEX(MAESTRO!X:X,_xludf.AGGREGATE(15,6,ROW(MAESTRO!$B$3:$B$1000)/((MAESTRO!$B$3:$B$1000="CIVILES")*(UPPER(MAESTRO!$L$3:$L$1000)="CONFIRMADO")),ROWS($A$3:A227))),"")</f>
        <v/>
      </c>
    </row>
    <row r="228" spans="1:24" ht="22.05" customHeight="1">
      <c r="A228" s="18" t="str">
        <f ca="1">IFERROR(INDEX(MAESTRO!A:A,_xludf.AGGREGATE(15,6,ROW(MAESTRO!$B$3:$B$1000)/((MAESTRO!$B$3:$B$1000="CIVILES")*(UPPER(MAESTRO!$L$3:$L$1000)="CONFIRMADO")),ROWS($A$3:A228))),"")</f>
        <v/>
      </c>
      <c r="B228" s="18" t="str">
        <f ca="1">IFERROR(INDEX(MAESTRO!B:B,_xludf.AGGREGATE(15,6,ROW(MAESTRO!$B$3:$B$1000)/((MAESTRO!$B$3:$B$1000="CIVILES")*(UPPER(MAESTRO!$L$3:$L$1000)="CONFIRMADO")),ROWS($A$3:A228))),"")</f>
        <v/>
      </c>
      <c r="C228" s="18" t="str">
        <f ca="1">IFERROR(INDEX(MAESTRO!C:C,_xludf.AGGREGATE(15,6,ROW(MAESTRO!$B$3:$B$1000)/((MAESTRO!$B$3:$B$1000="CIVILES")*(UPPER(MAESTRO!$L$3:$L$1000)="CONFIRMADO")),ROWS($A$3:A228))),"")</f>
        <v/>
      </c>
      <c r="D228" s="18" t="str">
        <f ca="1">IFERROR(INDEX(MAESTRO!D:D,_xludf.AGGREGATE(15,6,ROW(MAESTRO!$B$3:$B$1000)/((MAESTRO!$B$3:$B$1000="CIVILES")*(UPPER(MAESTRO!$L$3:$L$1000)="CONFIRMADO")),ROWS($A$3:A228))),"")</f>
        <v/>
      </c>
      <c r="E228" s="18" t="str">
        <f ca="1">IFERROR(INDEX(MAESTRO!E:E,_xludf.AGGREGATE(15,6,ROW(MAESTRO!$B$3:$B$1000)/((MAESTRO!$B$3:$B$1000="CIVILES")*(UPPER(MAESTRO!$L$3:$L$1000)="CONFIRMADO")),ROWS($A$3:A228))),"")</f>
        <v/>
      </c>
      <c r="F228" s="18" t="str">
        <f ca="1">IFERROR(INDEX(MAESTRO!F:F,_xludf.AGGREGATE(15,6,ROW(MAESTRO!$B$3:$B$1000)/((MAESTRO!$B$3:$B$1000="CIVILES")*(UPPER(MAESTRO!$L$3:$L$1000)="CONFIRMADO")),ROWS($A$3:A228))),"")</f>
        <v/>
      </c>
      <c r="G228" s="18" t="str">
        <f ca="1">IFERROR(INDEX(MAESTRO!G:G,_xludf.AGGREGATE(15,6,ROW(MAESTRO!$B$3:$B$1000)/((MAESTRO!$B$3:$B$1000="CIVILES")*(UPPER(MAESTRO!$L$3:$L$1000)="CONFIRMADO")),ROWS($A$3:A228))),"")</f>
        <v/>
      </c>
      <c r="H228" s="18" t="str">
        <f ca="1">IFERROR(INDEX(MAESTRO!H:H,_xludf.AGGREGATE(15,6,ROW(MAESTRO!$B$3:$B$1000)/((MAESTRO!$B$3:$B$1000="CIVILES")*(UPPER(MAESTRO!$L$3:$L$1000)="CONFIRMADO")),ROWS($A$3:A228))),"")</f>
        <v/>
      </c>
      <c r="I228" s="18" t="str">
        <f ca="1">IFERROR(INDEX(MAESTRO!I:I,_xludf.AGGREGATE(15,6,ROW(MAESTRO!$B$3:$B$1000)/((MAESTRO!$B$3:$B$1000="CIVILES")*(UPPER(MAESTRO!$L$3:$L$1000)="CONFIRMADO")),ROWS($A$3:A228))),"")</f>
        <v/>
      </c>
      <c r="J228" s="18" t="str">
        <f ca="1">IFERROR(INDEX(MAESTRO!J:J,_xludf.AGGREGATE(15,6,ROW(MAESTRO!$B$3:$B$1000)/((MAESTRO!$B$3:$B$1000="CIVILES")*(UPPER(MAESTRO!$L$3:$L$1000)="CONFIRMADO")),ROWS($A$3:A228))),"")</f>
        <v/>
      </c>
      <c r="K228" s="18" t="str">
        <f ca="1">IFERROR(INDEX(MAESTRO!K:K,_xludf.AGGREGATE(15,6,ROW(MAESTRO!$B$3:$B$1000)/((MAESTRO!$B$3:$B$1000="CIVILES")*(UPPER(MAESTRO!$L$3:$L$1000)="CONFIRMADO")),ROWS($A$3:A228))),"")</f>
        <v/>
      </c>
      <c r="L228" s="18" t="str">
        <f ca="1">IFERROR(INDEX(MAESTRO!L:L,_xludf.AGGREGATE(15,6,ROW(MAESTRO!$B$3:$B$1000)/((MAESTRO!$B$3:$B$1000="CIVILES")*(UPPER(MAESTRO!$L$3:$L$1000)="CONFIRMADO")),ROWS($A$3:A228))),"")</f>
        <v/>
      </c>
      <c r="M228" s="18" t="str">
        <f ca="1">IFERROR(INDEX(MAESTRO!M:M,_xludf.AGGREGATE(15,6,ROW(MAESTRO!$B$3:$B$1000)/((MAESTRO!$B$3:$B$1000="CIVILES")*(UPPER(MAESTRO!$L$3:$L$1000)="CONFIRMADO")),ROWS($A$3:A228))),"")</f>
        <v/>
      </c>
      <c r="N228" s="18" t="str">
        <f ca="1">IFERROR(INDEX(MAESTRO!N:N,_xludf.AGGREGATE(15,6,ROW(MAESTRO!$B$3:$B$1000)/((MAESTRO!$B$3:$B$1000="CIVILES")*(UPPER(MAESTRO!$L$3:$L$1000)="CONFIRMADO")),ROWS($A$3:A228))),"")</f>
        <v/>
      </c>
      <c r="O228" s="18" t="str">
        <f ca="1">IFERROR(INDEX(MAESTRO!O:O,_xludf.AGGREGATE(15,6,ROW(MAESTRO!$B$3:$B$1000)/((MAESTRO!$B$3:$B$1000="CIVILES")*(UPPER(MAESTRO!$L$3:$L$1000)="CONFIRMADO")),ROWS($A$3:A228))),"")</f>
        <v/>
      </c>
      <c r="P228" s="18" t="str">
        <f ca="1">IFERROR(INDEX(MAESTRO!P:P,_xludf.AGGREGATE(15,6,ROW(MAESTRO!$B$3:$B$1000)/((MAESTRO!$B$3:$B$1000="CIVILES")*(UPPER(MAESTRO!$L$3:$L$1000)="CONFIRMADO")),ROWS($A$3:A228))),"")</f>
        <v/>
      </c>
      <c r="Q228" s="18" t="str">
        <f ca="1">IFERROR(INDEX(MAESTRO!Q:Q,_xludf.AGGREGATE(15,6,ROW(MAESTRO!$B$3:$B$1000)/((MAESTRO!$B$3:$B$1000="CIVILES")*(UPPER(MAESTRO!$L$3:$L$1000)="CONFIRMADO")),ROWS($A$3:A228))),"")</f>
        <v/>
      </c>
      <c r="R228" s="18" t="str">
        <f ca="1">IFERROR(INDEX(MAESTRO!R:R,_xludf.AGGREGATE(15,6,ROW(MAESTRO!$B$3:$B$1000)/((MAESTRO!$B$3:$B$1000="CIVILES")*(UPPER(MAESTRO!$L$3:$L$1000)="CONFIRMADO")),ROWS($A$3:A228))),"")</f>
        <v/>
      </c>
      <c r="S228" s="18" t="str">
        <f ca="1">IFERROR(INDEX(MAESTRO!S:S,_xludf.AGGREGATE(15,6,ROW(MAESTRO!$B$3:$B$1000)/((MAESTRO!$B$3:$B$1000="CIVILES")*(UPPER(MAESTRO!$L$3:$L$1000)="CONFIRMADO")),ROWS($A$3:A228))),"")</f>
        <v/>
      </c>
      <c r="T228" s="18" t="str">
        <f ca="1">IFERROR(INDEX(MAESTRO!T:T,_xludf.AGGREGATE(15,6,ROW(MAESTRO!$B$3:$B$1000)/((MAESTRO!$B$3:$B$1000="CIVILES")*(UPPER(MAESTRO!$L$3:$L$1000)="CONFIRMADO")),ROWS($A$3:A228))),"")</f>
        <v/>
      </c>
      <c r="U228" s="18" t="str">
        <f ca="1">IFERROR(INDEX(MAESTRO!U:U,_xludf.AGGREGATE(15,6,ROW(MAESTRO!$B$3:$B$1000)/((MAESTRO!$B$3:$B$1000="CIVILES")*(UPPER(MAESTRO!$L$3:$L$1000)="CONFIRMADO")),ROWS($A$3:A228))),"")</f>
        <v/>
      </c>
      <c r="V228" s="18" t="str">
        <f ca="1">IFERROR(INDEX(MAESTRO!V:V,_xludf.AGGREGATE(15,6,ROW(MAESTRO!$B$3:$B$1000)/((MAESTRO!$B$3:$B$1000="CIVILES")*(UPPER(MAESTRO!$L$3:$L$1000)="CONFIRMADO")),ROWS($A$3:A228))),"")</f>
        <v/>
      </c>
      <c r="W228" s="18" t="str">
        <f ca="1">IFERROR(INDEX(MAESTRO!W:W,_xludf.AGGREGATE(15,6,ROW(MAESTRO!$B$3:$B$1000)/((MAESTRO!$B$3:$B$1000="CIVILES")*(UPPER(MAESTRO!$L$3:$L$1000)="CONFIRMADO")),ROWS($A$3:A228))),"")</f>
        <v/>
      </c>
      <c r="X228" s="18" t="str">
        <f ca="1">IFERROR(INDEX(MAESTRO!X:X,_xludf.AGGREGATE(15,6,ROW(MAESTRO!$B$3:$B$1000)/((MAESTRO!$B$3:$B$1000="CIVILES")*(UPPER(MAESTRO!$L$3:$L$1000)="CONFIRMADO")),ROWS($A$3:A228))),"")</f>
        <v/>
      </c>
    </row>
    <row r="229" spans="1:24" ht="22.05" customHeight="1">
      <c r="A229" s="10" t="str">
        <f ca="1">IFERROR(INDEX(MAESTRO!A:A,_xludf.AGGREGATE(15,6,ROW(MAESTRO!$B$3:$B$1000)/((MAESTRO!$B$3:$B$1000="CIVILES")*(UPPER(MAESTRO!$L$3:$L$1000)="CONFIRMADO")),ROWS($A$3:A229))),"")</f>
        <v/>
      </c>
      <c r="B229" s="10" t="str">
        <f ca="1">IFERROR(INDEX(MAESTRO!B:B,_xludf.AGGREGATE(15,6,ROW(MAESTRO!$B$3:$B$1000)/((MAESTRO!$B$3:$B$1000="CIVILES")*(UPPER(MAESTRO!$L$3:$L$1000)="CONFIRMADO")),ROWS($A$3:A229))),"")</f>
        <v/>
      </c>
      <c r="C229" s="10" t="str">
        <f ca="1">IFERROR(INDEX(MAESTRO!C:C,_xludf.AGGREGATE(15,6,ROW(MAESTRO!$B$3:$B$1000)/((MAESTRO!$B$3:$B$1000="CIVILES")*(UPPER(MAESTRO!$L$3:$L$1000)="CONFIRMADO")),ROWS($A$3:A229))),"")</f>
        <v/>
      </c>
      <c r="D229" s="10" t="str">
        <f ca="1">IFERROR(INDEX(MAESTRO!D:D,_xludf.AGGREGATE(15,6,ROW(MAESTRO!$B$3:$B$1000)/((MAESTRO!$B$3:$B$1000="CIVILES")*(UPPER(MAESTRO!$L$3:$L$1000)="CONFIRMADO")),ROWS($A$3:A229))),"")</f>
        <v/>
      </c>
      <c r="E229" s="10" t="str">
        <f ca="1">IFERROR(INDEX(MAESTRO!E:E,_xludf.AGGREGATE(15,6,ROW(MAESTRO!$B$3:$B$1000)/((MAESTRO!$B$3:$B$1000="CIVILES")*(UPPER(MAESTRO!$L$3:$L$1000)="CONFIRMADO")),ROWS($A$3:A229))),"")</f>
        <v/>
      </c>
      <c r="F229" s="10" t="str">
        <f ca="1">IFERROR(INDEX(MAESTRO!F:F,_xludf.AGGREGATE(15,6,ROW(MAESTRO!$B$3:$B$1000)/((MAESTRO!$B$3:$B$1000="CIVILES")*(UPPER(MAESTRO!$L$3:$L$1000)="CONFIRMADO")),ROWS($A$3:A229))),"")</f>
        <v/>
      </c>
      <c r="G229" s="10" t="str">
        <f ca="1">IFERROR(INDEX(MAESTRO!G:G,_xludf.AGGREGATE(15,6,ROW(MAESTRO!$B$3:$B$1000)/((MAESTRO!$B$3:$B$1000="CIVILES")*(UPPER(MAESTRO!$L$3:$L$1000)="CONFIRMADO")),ROWS($A$3:A229))),"")</f>
        <v/>
      </c>
      <c r="H229" s="10" t="str">
        <f ca="1">IFERROR(INDEX(MAESTRO!H:H,_xludf.AGGREGATE(15,6,ROW(MAESTRO!$B$3:$B$1000)/((MAESTRO!$B$3:$B$1000="CIVILES")*(UPPER(MAESTRO!$L$3:$L$1000)="CONFIRMADO")),ROWS($A$3:A229))),"")</f>
        <v/>
      </c>
      <c r="I229" s="10" t="str">
        <f ca="1">IFERROR(INDEX(MAESTRO!I:I,_xludf.AGGREGATE(15,6,ROW(MAESTRO!$B$3:$B$1000)/((MAESTRO!$B$3:$B$1000="CIVILES")*(UPPER(MAESTRO!$L$3:$L$1000)="CONFIRMADO")),ROWS($A$3:A229))),"")</f>
        <v/>
      </c>
      <c r="J229" s="10" t="str">
        <f ca="1">IFERROR(INDEX(MAESTRO!J:J,_xludf.AGGREGATE(15,6,ROW(MAESTRO!$B$3:$B$1000)/((MAESTRO!$B$3:$B$1000="CIVILES")*(UPPER(MAESTRO!$L$3:$L$1000)="CONFIRMADO")),ROWS($A$3:A229))),"")</f>
        <v/>
      </c>
      <c r="K229" s="10" t="str">
        <f ca="1">IFERROR(INDEX(MAESTRO!K:K,_xludf.AGGREGATE(15,6,ROW(MAESTRO!$B$3:$B$1000)/((MAESTRO!$B$3:$B$1000="CIVILES")*(UPPER(MAESTRO!$L$3:$L$1000)="CONFIRMADO")),ROWS($A$3:A229))),"")</f>
        <v/>
      </c>
      <c r="L229" s="10" t="str">
        <f ca="1">IFERROR(INDEX(MAESTRO!L:L,_xludf.AGGREGATE(15,6,ROW(MAESTRO!$B$3:$B$1000)/((MAESTRO!$B$3:$B$1000="CIVILES")*(UPPER(MAESTRO!$L$3:$L$1000)="CONFIRMADO")),ROWS($A$3:A229))),"")</f>
        <v/>
      </c>
      <c r="M229" s="10" t="str">
        <f ca="1">IFERROR(INDEX(MAESTRO!M:M,_xludf.AGGREGATE(15,6,ROW(MAESTRO!$B$3:$B$1000)/((MAESTRO!$B$3:$B$1000="CIVILES")*(UPPER(MAESTRO!$L$3:$L$1000)="CONFIRMADO")),ROWS($A$3:A229))),"")</f>
        <v/>
      </c>
      <c r="N229" s="10" t="str">
        <f ca="1">IFERROR(INDEX(MAESTRO!N:N,_xludf.AGGREGATE(15,6,ROW(MAESTRO!$B$3:$B$1000)/((MAESTRO!$B$3:$B$1000="CIVILES")*(UPPER(MAESTRO!$L$3:$L$1000)="CONFIRMADO")),ROWS($A$3:A229))),"")</f>
        <v/>
      </c>
      <c r="O229" s="10" t="str">
        <f ca="1">IFERROR(INDEX(MAESTRO!O:O,_xludf.AGGREGATE(15,6,ROW(MAESTRO!$B$3:$B$1000)/((MAESTRO!$B$3:$B$1000="CIVILES")*(UPPER(MAESTRO!$L$3:$L$1000)="CONFIRMADO")),ROWS($A$3:A229))),"")</f>
        <v/>
      </c>
      <c r="P229" s="10" t="str">
        <f ca="1">IFERROR(INDEX(MAESTRO!P:P,_xludf.AGGREGATE(15,6,ROW(MAESTRO!$B$3:$B$1000)/((MAESTRO!$B$3:$B$1000="CIVILES")*(UPPER(MAESTRO!$L$3:$L$1000)="CONFIRMADO")),ROWS($A$3:A229))),"")</f>
        <v/>
      </c>
      <c r="Q229" s="10" t="str">
        <f ca="1">IFERROR(INDEX(MAESTRO!Q:Q,_xludf.AGGREGATE(15,6,ROW(MAESTRO!$B$3:$B$1000)/((MAESTRO!$B$3:$B$1000="CIVILES")*(UPPER(MAESTRO!$L$3:$L$1000)="CONFIRMADO")),ROWS($A$3:A229))),"")</f>
        <v/>
      </c>
      <c r="R229" s="10" t="str">
        <f ca="1">IFERROR(INDEX(MAESTRO!R:R,_xludf.AGGREGATE(15,6,ROW(MAESTRO!$B$3:$B$1000)/((MAESTRO!$B$3:$B$1000="CIVILES")*(UPPER(MAESTRO!$L$3:$L$1000)="CONFIRMADO")),ROWS($A$3:A229))),"")</f>
        <v/>
      </c>
      <c r="S229" s="10" t="str">
        <f ca="1">IFERROR(INDEX(MAESTRO!S:S,_xludf.AGGREGATE(15,6,ROW(MAESTRO!$B$3:$B$1000)/((MAESTRO!$B$3:$B$1000="CIVILES")*(UPPER(MAESTRO!$L$3:$L$1000)="CONFIRMADO")),ROWS($A$3:A229))),"")</f>
        <v/>
      </c>
      <c r="T229" s="10" t="str">
        <f ca="1">IFERROR(INDEX(MAESTRO!T:T,_xludf.AGGREGATE(15,6,ROW(MAESTRO!$B$3:$B$1000)/((MAESTRO!$B$3:$B$1000="CIVILES")*(UPPER(MAESTRO!$L$3:$L$1000)="CONFIRMADO")),ROWS($A$3:A229))),"")</f>
        <v/>
      </c>
      <c r="U229" s="10" t="str">
        <f ca="1">IFERROR(INDEX(MAESTRO!U:U,_xludf.AGGREGATE(15,6,ROW(MAESTRO!$B$3:$B$1000)/((MAESTRO!$B$3:$B$1000="CIVILES")*(UPPER(MAESTRO!$L$3:$L$1000)="CONFIRMADO")),ROWS($A$3:A229))),"")</f>
        <v/>
      </c>
      <c r="V229" s="10" t="str">
        <f ca="1">IFERROR(INDEX(MAESTRO!V:V,_xludf.AGGREGATE(15,6,ROW(MAESTRO!$B$3:$B$1000)/((MAESTRO!$B$3:$B$1000="CIVILES")*(UPPER(MAESTRO!$L$3:$L$1000)="CONFIRMADO")),ROWS($A$3:A229))),"")</f>
        <v/>
      </c>
      <c r="W229" s="10" t="str">
        <f ca="1">IFERROR(INDEX(MAESTRO!W:W,_xludf.AGGREGATE(15,6,ROW(MAESTRO!$B$3:$B$1000)/((MAESTRO!$B$3:$B$1000="CIVILES")*(UPPER(MAESTRO!$L$3:$L$1000)="CONFIRMADO")),ROWS($A$3:A229))),"")</f>
        <v/>
      </c>
      <c r="X229" s="10" t="str">
        <f ca="1">IFERROR(INDEX(MAESTRO!X:X,_xludf.AGGREGATE(15,6,ROW(MAESTRO!$B$3:$B$1000)/((MAESTRO!$B$3:$B$1000="CIVILES")*(UPPER(MAESTRO!$L$3:$L$1000)="CONFIRMADO")),ROWS($A$3:A229))),"")</f>
        <v/>
      </c>
    </row>
    <row r="230" spans="1:24" ht="22.05" customHeight="1">
      <c r="A230" s="18" t="str">
        <f ca="1">IFERROR(INDEX(MAESTRO!A:A,_xludf.AGGREGATE(15,6,ROW(MAESTRO!$B$3:$B$1000)/((MAESTRO!$B$3:$B$1000="CIVILES")*(UPPER(MAESTRO!$L$3:$L$1000)="CONFIRMADO")),ROWS($A$3:A230))),"")</f>
        <v/>
      </c>
      <c r="B230" s="18" t="str">
        <f ca="1">IFERROR(INDEX(MAESTRO!B:B,_xludf.AGGREGATE(15,6,ROW(MAESTRO!$B$3:$B$1000)/((MAESTRO!$B$3:$B$1000="CIVILES")*(UPPER(MAESTRO!$L$3:$L$1000)="CONFIRMADO")),ROWS($A$3:A230))),"")</f>
        <v/>
      </c>
      <c r="C230" s="18" t="str">
        <f ca="1">IFERROR(INDEX(MAESTRO!C:C,_xludf.AGGREGATE(15,6,ROW(MAESTRO!$B$3:$B$1000)/((MAESTRO!$B$3:$B$1000="CIVILES")*(UPPER(MAESTRO!$L$3:$L$1000)="CONFIRMADO")),ROWS($A$3:A230))),"")</f>
        <v/>
      </c>
      <c r="D230" s="18" t="str">
        <f ca="1">IFERROR(INDEX(MAESTRO!D:D,_xludf.AGGREGATE(15,6,ROW(MAESTRO!$B$3:$B$1000)/((MAESTRO!$B$3:$B$1000="CIVILES")*(UPPER(MAESTRO!$L$3:$L$1000)="CONFIRMADO")),ROWS($A$3:A230))),"")</f>
        <v/>
      </c>
      <c r="E230" s="18" t="str">
        <f ca="1">IFERROR(INDEX(MAESTRO!E:E,_xludf.AGGREGATE(15,6,ROW(MAESTRO!$B$3:$B$1000)/((MAESTRO!$B$3:$B$1000="CIVILES")*(UPPER(MAESTRO!$L$3:$L$1000)="CONFIRMADO")),ROWS($A$3:A230))),"")</f>
        <v/>
      </c>
      <c r="F230" s="18" t="str">
        <f ca="1">IFERROR(INDEX(MAESTRO!F:F,_xludf.AGGREGATE(15,6,ROW(MAESTRO!$B$3:$B$1000)/((MAESTRO!$B$3:$B$1000="CIVILES")*(UPPER(MAESTRO!$L$3:$L$1000)="CONFIRMADO")),ROWS($A$3:A230))),"")</f>
        <v/>
      </c>
      <c r="G230" s="18" t="str">
        <f ca="1">IFERROR(INDEX(MAESTRO!G:G,_xludf.AGGREGATE(15,6,ROW(MAESTRO!$B$3:$B$1000)/((MAESTRO!$B$3:$B$1000="CIVILES")*(UPPER(MAESTRO!$L$3:$L$1000)="CONFIRMADO")),ROWS($A$3:A230))),"")</f>
        <v/>
      </c>
      <c r="H230" s="18" t="str">
        <f ca="1">IFERROR(INDEX(MAESTRO!H:H,_xludf.AGGREGATE(15,6,ROW(MAESTRO!$B$3:$B$1000)/((MAESTRO!$B$3:$B$1000="CIVILES")*(UPPER(MAESTRO!$L$3:$L$1000)="CONFIRMADO")),ROWS($A$3:A230))),"")</f>
        <v/>
      </c>
      <c r="I230" s="18" t="str">
        <f ca="1">IFERROR(INDEX(MAESTRO!I:I,_xludf.AGGREGATE(15,6,ROW(MAESTRO!$B$3:$B$1000)/((MAESTRO!$B$3:$B$1000="CIVILES")*(UPPER(MAESTRO!$L$3:$L$1000)="CONFIRMADO")),ROWS($A$3:A230))),"")</f>
        <v/>
      </c>
      <c r="J230" s="18" t="str">
        <f ca="1">IFERROR(INDEX(MAESTRO!J:J,_xludf.AGGREGATE(15,6,ROW(MAESTRO!$B$3:$B$1000)/((MAESTRO!$B$3:$B$1000="CIVILES")*(UPPER(MAESTRO!$L$3:$L$1000)="CONFIRMADO")),ROWS($A$3:A230))),"")</f>
        <v/>
      </c>
      <c r="K230" s="18" t="str">
        <f ca="1">IFERROR(INDEX(MAESTRO!K:K,_xludf.AGGREGATE(15,6,ROW(MAESTRO!$B$3:$B$1000)/((MAESTRO!$B$3:$B$1000="CIVILES")*(UPPER(MAESTRO!$L$3:$L$1000)="CONFIRMADO")),ROWS($A$3:A230))),"")</f>
        <v/>
      </c>
      <c r="L230" s="18" t="str">
        <f ca="1">IFERROR(INDEX(MAESTRO!L:L,_xludf.AGGREGATE(15,6,ROW(MAESTRO!$B$3:$B$1000)/((MAESTRO!$B$3:$B$1000="CIVILES")*(UPPER(MAESTRO!$L$3:$L$1000)="CONFIRMADO")),ROWS($A$3:A230))),"")</f>
        <v/>
      </c>
      <c r="M230" s="18" t="str">
        <f ca="1">IFERROR(INDEX(MAESTRO!M:M,_xludf.AGGREGATE(15,6,ROW(MAESTRO!$B$3:$B$1000)/((MAESTRO!$B$3:$B$1000="CIVILES")*(UPPER(MAESTRO!$L$3:$L$1000)="CONFIRMADO")),ROWS($A$3:A230))),"")</f>
        <v/>
      </c>
      <c r="N230" s="18" t="str">
        <f ca="1">IFERROR(INDEX(MAESTRO!N:N,_xludf.AGGREGATE(15,6,ROW(MAESTRO!$B$3:$B$1000)/((MAESTRO!$B$3:$B$1000="CIVILES")*(UPPER(MAESTRO!$L$3:$L$1000)="CONFIRMADO")),ROWS($A$3:A230))),"")</f>
        <v/>
      </c>
      <c r="O230" s="18" t="str">
        <f ca="1">IFERROR(INDEX(MAESTRO!O:O,_xludf.AGGREGATE(15,6,ROW(MAESTRO!$B$3:$B$1000)/((MAESTRO!$B$3:$B$1000="CIVILES")*(UPPER(MAESTRO!$L$3:$L$1000)="CONFIRMADO")),ROWS($A$3:A230))),"")</f>
        <v/>
      </c>
      <c r="P230" s="18" t="str">
        <f ca="1">IFERROR(INDEX(MAESTRO!P:P,_xludf.AGGREGATE(15,6,ROW(MAESTRO!$B$3:$B$1000)/((MAESTRO!$B$3:$B$1000="CIVILES")*(UPPER(MAESTRO!$L$3:$L$1000)="CONFIRMADO")),ROWS($A$3:A230))),"")</f>
        <v/>
      </c>
      <c r="Q230" s="18" t="str">
        <f ca="1">IFERROR(INDEX(MAESTRO!Q:Q,_xludf.AGGREGATE(15,6,ROW(MAESTRO!$B$3:$B$1000)/((MAESTRO!$B$3:$B$1000="CIVILES")*(UPPER(MAESTRO!$L$3:$L$1000)="CONFIRMADO")),ROWS($A$3:A230))),"")</f>
        <v/>
      </c>
      <c r="R230" s="18" t="str">
        <f ca="1">IFERROR(INDEX(MAESTRO!R:R,_xludf.AGGREGATE(15,6,ROW(MAESTRO!$B$3:$B$1000)/((MAESTRO!$B$3:$B$1000="CIVILES")*(UPPER(MAESTRO!$L$3:$L$1000)="CONFIRMADO")),ROWS($A$3:A230))),"")</f>
        <v/>
      </c>
      <c r="S230" s="18" t="str">
        <f ca="1">IFERROR(INDEX(MAESTRO!S:S,_xludf.AGGREGATE(15,6,ROW(MAESTRO!$B$3:$B$1000)/((MAESTRO!$B$3:$B$1000="CIVILES")*(UPPER(MAESTRO!$L$3:$L$1000)="CONFIRMADO")),ROWS($A$3:A230))),"")</f>
        <v/>
      </c>
      <c r="T230" s="18" t="str">
        <f ca="1">IFERROR(INDEX(MAESTRO!T:T,_xludf.AGGREGATE(15,6,ROW(MAESTRO!$B$3:$B$1000)/((MAESTRO!$B$3:$B$1000="CIVILES")*(UPPER(MAESTRO!$L$3:$L$1000)="CONFIRMADO")),ROWS($A$3:A230))),"")</f>
        <v/>
      </c>
      <c r="U230" s="18" t="str">
        <f ca="1">IFERROR(INDEX(MAESTRO!U:U,_xludf.AGGREGATE(15,6,ROW(MAESTRO!$B$3:$B$1000)/((MAESTRO!$B$3:$B$1000="CIVILES")*(UPPER(MAESTRO!$L$3:$L$1000)="CONFIRMADO")),ROWS($A$3:A230))),"")</f>
        <v/>
      </c>
      <c r="V230" s="18" t="str">
        <f ca="1">IFERROR(INDEX(MAESTRO!V:V,_xludf.AGGREGATE(15,6,ROW(MAESTRO!$B$3:$B$1000)/((MAESTRO!$B$3:$B$1000="CIVILES")*(UPPER(MAESTRO!$L$3:$L$1000)="CONFIRMADO")),ROWS($A$3:A230))),"")</f>
        <v/>
      </c>
      <c r="W230" s="18" t="str">
        <f ca="1">IFERROR(INDEX(MAESTRO!W:W,_xludf.AGGREGATE(15,6,ROW(MAESTRO!$B$3:$B$1000)/((MAESTRO!$B$3:$B$1000="CIVILES")*(UPPER(MAESTRO!$L$3:$L$1000)="CONFIRMADO")),ROWS($A$3:A230))),"")</f>
        <v/>
      </c>
      <c r="X230" s="18" t="str">
        <f ca="1">IFERROR(INDEX(MAESTRO!X:X,_xludf.AGGREGATE(15,6,ROW(MAESTRO!$B$3:$B$1000)/((MAESTRO!$B$3:$B$1000="CIVILES")*(UPPER(MAESTRO!$L$3:$L$1000)="CONFIRMADO")),ROWS($A$3:A230))),"")</f>
        <v/>
      </c>
    </row>
    <row r="231" spans="1:24" ht="22.05" customHeight="1">
      <c r="A231" s="10" t="str">
        <f ca="1">IFERROR(INDEX(MAESTRO!A:A,_xludf.AGGREGATE(15,6,ROW(MAESTRO!$B$3:$B$1000)/((MAESTRO!$B$3:$B$1000="CIVILES")*(UPPER(MAESTRO!$L$3:$L$1000)="CONFIRMADO")),ROWS($A$3:A231))),"")</f>
        <v/>
      </c>
      <c r="B231" s="10" t="str">
        <f ca="1">IFERROR(INDEX(MAESTRO!B:B,_xludf.AGGREGATE(15,6,ROW(MAESTRO!$B$3:$B$1000)/((MAESTRO!$B$3:$B$1000="CIVILES")*(UPPER(MAESTRO!$L$3:$L$1000)="CONFIRMADO")),ROWS($A$3:A231))),"")</f>
        <v/>
      </c>
      <c r="C231" s="10" t="str">
        <f ca="1">IFERROR(INDEX(MAESTRO!C:C,_xludf.AGGREGATE(15,6,ROW(MAESTRO!$B$3:$B$1000)/((MAESTRO!$B$3:$B$1000="CIVILES")*(UPPER(MAESTRO!$L$3:$L$1000)="CONFIRMADO")),ROWS($A$3:A231))),"")</f>
        <v/>
      </c>
      <c r="D231" s="10" t="str">
        <f ca="1">IFERROR(INDEX(MAESTRO!D:D,_xludf.AGGREGATE(15,6,ROW(MAESTRO!$B$3:$B$1000)/((MAESTRO!$B$3:$B$1000="CIVILES")*(UPPER(MAESTRO!$L$3:$L$1000)="CONFIRMADO")),ROWS($A$3:A231))),"")</f>
        <v/>
      </c>
      <c r="E231" s="10" t="str">
        <f ca="1">IFERROR(INDEX(MAESTRO!E:E,_xludf.AGGREGATE(15,6,ROW(MAESTRO!$B$3:$B$1000)/((MAESTRO!$B$3:$B$1000="CIVILES")*(UPPER(MAESTRO!$L$3:$L$1000)="CONFIRMADO")),ROWS($A$3:A231))),"")</f>
        <v/>
      </c>
      <c r="F231" s="10" t="str">
        <f ca="1">IFERROR(INDEX(MAESTRO!F:F,_xludf.AGGREGATE(15,6,ROW(MAESTRO!$B$3:$B$1000)/((MAESTRO!$B$3:$B$1000="CIVILES")*(UPPER(MAESTRO!$L$3:$L$1000)="CONFIRMADO")),ROWS($A$3:A231))),"")</f>
        <v/>
      </c>
      <c r="G231" s="10" t="str">
        <f ca="1">IFERROR(INDEX(MAESTRO!G:G,_xludf.AGGREGATE(15,6,ROW(MAESTRO!$B$3:$B$1000)/((MAESTRO!$B$3:$B$1000="CIVILES")*(UPPER(MAESTRO!$L$3:$L$1000)="CONFIRMADO")),ROWS($A$3:A231))),"")</f>
        <v/>
      </c>
      <c r="H231" s="10" t="str">
        <f ca="1">IFERROR(INDEX(MAESTRO!H:H,_xludf.AGGREGATE(15,6,ROW(MAESTRO!$B$3:$B$1000)/((MAESTRO!$B$3:$B$1000="CIVILES")*(UPPER(MAESTRO!$L$3:$L$1000)="CONFIRMADO")),ROWS($A$3:A231))),"")</f>
        <v/>
      </c>
      <c r="I231" s="10" t="str">
        <f ca="1">IFERROR(INDEX(MAESTRO!I:I,_xludf.AGGREGATE(15,6,ROW(MAESTRO!$B$3:$B$1000)/((MAESTRO!$B$3:$B$1000="CIVILES")*(UPPER(MAESTRO!$L$3:$L$1000)="CONFIRMADO")),ROWS($A$3:A231))),"")</f>
        <v/>
      </c>
      <c r="J231" s="10" t="str">
        <f ca="1">IFERROR(INDEX(MAESTRO!J:J,_xludf.AGGREGATE(15,6,ROW(MAESTRO!$B$3:$B$1000)/((MAESTRO!$B$3:$B$1000="CIVILES")*(UPPER(MAESTRO!$L$3:$L$1000)="CONFIRMADO")),ROWS($A$3:A231))),"")</f>
        <v/>
      </c>
      <c r="K231" s="10" t="str">
        <f ca="1">IFERROR(INDEX(MAESTRO!K:K,_xludf.AGGREGATE(15,6,ROW(MAESTRO!$B$3:$B$1000)/((MAESTRO!$B$3:$B$1000="CIVILES")*(UPPER(MAESTRO!$L$3:$L$1000)="CONFIRMADO")),ROWS($A$3:A231))),"")</f>
        <v/>
      </c>
      <c r="L231" s="10" t="str">
        <f ca="1">IFERROR(INDEX(MAESTRO!L:L,_xludf.AGGREGATE(15,6,ROW(MAESTRO!$B$3:$B$1000)/((MAESTRO!$B$3:$B$1000="CIVILES")*(UPPER(MAESTRO!$L$3:$L$1000)="CONFIRMADO")),ROWS($A$3:A231))),"")</f>
        <v/>
      </c>
      <c r="M231" s="10" t="str">
        <f ca="1">IFERROR(INDEX(MAESTRO!M:M,_xludf.AGGREGATE(15,6,ROW(MAESTRO!$B$3:$B$1000)/((MAESTRO!$B$3:$B$1000="CIVILES")*(UPPER(MAESTRO!$L$3:$L$1000)="CONFIRMADO")),ROWS($A$3:A231))),"")</f>
        <v/>
      </c>
      <c r="N231" s="10" t="str">
        <f ca="1">IFERROR(INDEX(MAESTRO!N:N,_xludf.AGGREGATE(15,6,ROW(MAESTRO!$B$3:$B$1000)/((MAESTRO!$B$3:$B$1000="CIVILES")*(UPPER(MAESTRO!$L$3:$L$1000)="CONFIRMADO")),ROWS($A$3:A231))),"")</f>
        <v/>
      </c>
      <c r="O231" s="10" t="str">
        <f ca="1">IFERROR(INDEX(MAESTRO!O:O,_xludf.AGGREGATE(15,6,ROW(MAESTRO!$B$3:$B$1000)/((MAESTRO!$B$3:$B$1000="CIVILES")*(UPPER(MAESTRO!$L$3:$L$1000)="CONFIRMADO")),ROWS($A$3:A231))),"")</f>
        <v/>
      </c>
      <c r="P231" s="10" t="str">
        <f ca="1">IFERROR(INDEX(MAESTRO!P:P,_xludf.AGGREGATE(15,6,ROW(MAESTRO!$B$3:$B$1000)/((MAESTRO!$B$3:$B$1000="CIVILES")*(UPPER(MAESTRO!$L$3:$L$1000)="CONFIRMADO")),ROWS($A$3:A231))),"")</f>
        <v/>
      </c>
      <c r="Q231" s="10" t="str">
        <f ca="1">IFERROR(INDEX(MAESTRO!Q:Q,_xludf.AGGREGATE(15,6,ROW(MAESTRO!$B$3:$B$1000)/((MAESTRO!$B$3:$B$1000="CIVILES")*(UPPER(MAESTRO!$L$3:$L$1000)="CONFIRMADO")),ROWS($A$3:A231))),"")</f>
        <v/>
      </c>
      <c r="R231" s="10" t="str">
        <f ca="1">IFERROR(INDEX(MAESTRO!R:R,_xludf.AGGREGATE(15,6,ROW(MAESTRO!$B$3:$B$1000)/((MAESTRO!$B$3:$B$1000="CIVILES")*(UPPER(MAESTRO!$L$3:$L$1000)="CONFIRMADO")),ROWS($A$3:A231))),"")</f>
        <v/>
      </c>
      <c r="S231" s="10" t="str">
        <f ca="1">IFERROR(INDEX(MAESTRO!S:S,_xludf.AGGREGATE(15,6,ROW(MAESTRO!$B$3:$B$1000)/((MAESTRO!$B$3:$B$1000="CIVILES")*(UPPER(MAESTRO!$L$3:$L$1000)="CONFIRMADO")),ROWS($A$3:A231))),"")</f>
        <v/>
      </c>
      <c r="T231" s="10" t="str">
        <f ca="1">IFERROR(INDEX(MAESTRO!T:T,_xludf.AGGREGATE(15,6,ROW(MAESTRO!$B$3:$B$1000)/((MAESTRO!$B$3:$B$1000="CIVILES")*(UPPER(MAESTRO!$L$3:$L$1000)="CONFIRMADO")),ROWS($A$3:A231))),"")</f>
        <v/>
      </c>
      <c r="U231" s="10" t="str">
        <f ca="1">IFERROR(INDEX(MAESTRO!U:U,_xludf.AGGREGATE(15,6,ROW(MAESTRO!$B$3:$B$1000)/((MAESTRO!$B$3:$B$1000="CIVILES")*(UPPER(MAESTRO!$L$3:$L$1000)="CONFIRMADO")),ROWS($A$3:A231))),"")</f>
        <v/>
      </c>
      <c r="V231" s="10" t="str">
        <f ca="1">IFERROR(INDEX(MAESTRO!V:V,_xludf.AGGREGATE(15,6,ROW(MAESTRO!$B$3:$B$1000)/((MAESTRO!$B$3:$B$1000="CIVILES")*(UPPER(MAESTRO!$L$3:$L$1000)="CONFIRMADO")),ROWS($A$3:A231))),"")</f>
        <v/>
      </c>
      <c r="W231" s="10" t="str">
        <f ca="1">IFERROR(INDEX(MAESTRO!W:W,_xludf.AGGREGATE(15,6,ROW(MAESTRO!$B$3:$B$1000)/((MAESTRO!$B$3:$B$1000="CIVILES")*(UPPER(MAESTRO!$L$3:$L$1000)="CONFIRMADO")),ROWS($A$3:A231))),"")</f>
        <v/>
      </c>
      <c r="X231" s="10" t="str">
        <f ca="1">IFERROR(INDEX(MAESTRO!X:X,_xludf.AGGREGATE(15,6,ROW(MAESTRO!$B$3:$B$1000)/((MAESTRO!$B$3:$B$1000="CIVILES")*(UPPER(MAESTRO!$L$3:$L$1000)="CONFIRMADO")),ROWS($A$3:A231))),"")</f>
        <v/>
      </c>
    </row>
    <row r="232" spans="1:24" ht="22.05" customHeight="1">
      <c r="A232" s="18" t="str">
        <f ca="1">IFERROR(INDEX(MAESTRO!A:A,_xludf.AGGREGATE(15,6,ROW(MAESTRO!$B$3:$B$1000)/((MAESTRO!$B$3:$B$1000="CIVILES")*(UPPER(MAESTRO!$L$3:$L$1000)="CONFIRMADO")),ROWS($A$3:A232))),"")</f>
        <v/>
      </c>
      <c r="B232" s="18" t="str">
        <f ca="1">IFERROR(INDEX(MAESTRO!B:B,_xludf.AGGREGATE(15,6,ROW(MAESTRO!$B$3:$B$1000)/((MAESTRO!$B$3:$B$1000="CIVILES")*(UPPER(MAESTRO!$L$3:$L$1000)="CONFIRMADO")),ROWS($A$3:A232))),"")</f>
        <v/>
      </c>
      <c r="C232" s="18" t="str">
        <f ca="1">IFERROR(INDEX(MAESTRO!C:C,_xludf.AGGREGATE(15,6,ROW(MAESTRO!$B$3:$B$1000)/((MAESTRO!$B$3:$B$1000="CIVILES")*(UPPER(MAESTRO!$L$3:$L$1000)="CONFIRMADO")),ROWS($A$3:A232))),"")</f>
        <v/>
      </c>
      <c r="D232" s="18" t="str">
        <f ca="1">IFERROR(INDEX(MAESTRO!D:D,_xludf.AGGREGATE(15,6,ROW(MAESTRO!$B$3:$B$1000)/((MAESTRO!$B$3:$B$1000="CIVILES")*(UPPER(MAESTRO!$L$3:$L$1000)="CONFIRMADO")),ROWS($A$3:A232))),"")</f>
        <v/>
      </c>
      <c r="E232" s="18" t="str">
        <f ca="1">IFERROR(INDEX(MAESTRO!E:E,_xludf.AGGREGATE(15,6,ROW(MAESTRO!$B$3:$B$1000)/((MAESTRO!$B$3:$B$1000="CIVILES")*(UPPER(MAESTRO!$L$3:$L$1000)="CONFIRMADO")),ROWS($A$3:A232))),"")</f>
        <v/>
      </c>
      <c r="F232" s="18" t="str">
        <f ca="1">IFERROR(INDEX(MAESTRO!F:F,_xludf.AGGREGATE(15,6,ROW(MAESTRO!$B$3:$B$1000)/((MAESTRO!$B$3:$B$1000="CIVILES")*(UPPER(MAESTRO!$L$3:$L$1000)="CONFIRMADO")),ROWS($A$3:A232))),"")</f>
        <v/>
      </c>
      <c r="G232" s="18" t="str">
        <f ca="1">IFERROR(INDEX(MAESTRO!G:G,_xludf.AGGREGATE(15,6,ROW(MAESTRO!$B$3:$B$1000)/((MAESTRO!$B$3:$B$1000="CIVILES")*(UPPER(MAESTRO!$L$3:$L$1000)="CONFIRMADO")),ROWS($A$3:A232))),"")</f>
        <v/>
      </c>
      <c r="H232" s="18" t="str">
        <f ca="1">IFERROR(INDEX(MAESTRO!H:H,_xludf.AGGREGATE(15,6,ROW(MAESTRO!$B$3:$B$1000)/((MAESTRO!$B$3:$B$1000="CIVILES")*(UPPER(MAESTRO!$L$3:$L$1000)="CONFIRMADO")),ROWS($A$3:A232))),"")</f>
        <v/>
      </c>
      <c r="I232" s="18" t="str">
        <f ca="1">IFERROR(INDEX(MAESTRO!I:I,_xludf.AGGREGATE(15,6,ROW(MAESTRO!$B$3:$B$1000)/((MAESTRO!$B$3:$B$1000="CIVILES")*(UPPER(MAESTRO!$L$3:$L$1000)="CONFIRMADO")),ROWS($A$3:A232))),"")</f>
        <v/>
      </c>
      <c r="J232" s="18" t="str">
        <f ca="1">IFERROR(INDEX(MAESTRO!J:J,_xludf.AGGREGATE(15,6,ROW(MAESTRO!$B$3:$B$1000)/((MAESTRO!$B$3:$B$1000="CIVILES")*(UPPER(MAESTRO!$L$3:$L$1000)="CONFIRMADO")),ROWS($A$3:A232))),"")</f>
        <v/>
      </c>
      <c r="K232" s="18" t="str">
        <f ca="1">IFERROR(INDEX(MAESTRO!K:K,_xludf.AGGREGATE(15,6,ROW(MAESTRO!$B$3:$B$1000)/((MAESTRO!$B$3:$B$1000="CIVILES")*(UPPER(MAESTRO!$L$3:$L$1000)="CONFIRMADO")),ROWS($A$3:A232))),"")</f>
        <v/>
      </c>
      <c r="L232" s="18" t="str">
        <f ca="1">IFERROR(INDEX(MAESTRO!L:L,_xludf.AGGREGATE(15,6,ROW(MAESTRO!$B$3:$B$1000)/((MAESTRO!$B$3:$B$1000="CIVILES")*(UPPER(MAESTRO!$L$3:$L$1000)="CONFIRMADO")),ROWS($A$3:A232))),"")</f>
        <v/>
      </c>
      <c r="M232" s="18" t="str">
        <f ca="1">IFERROR(INDEX(MAESTRO!M:M,_xludf.AGGREGATE(15,6,ROW(MAESTRO!$B$3:$B$1000)/((MAESTRO!$B$3:$B$1000="CIVILES")*(UPPER(MAESTRO!$L$3:$L$1000)="CONFIRMADO")),ROWS($A$3:A232))),"")</f>
        <v/>
      </c>
      <c r="N232" s="18" t="str">
        <f ca="1">IFERROR(INDEX(MAESTRO!N:N,_xludf.AGGREGATE(15,6,ROW(MAESTRO!$B$3:$B$1000)/((MAESTRO!$B$3:$B$1000="CIVILES")*(UPPER(MAESTRO!$L$3:$L$1000)="CONFIRMADO")),ROWS($A$3:A232))),"")</f>
        <v/>
      </c>
      <c r="O232" s="18" t="str">
        <f ca="1">IFERROR(INDEX(MAESTRO!O:O,_xludf.AGGREGATE(15,6,ROW(MAESTRO!$B$3:$B$1000)/((MAESTRO!$B$3:$B$1000="CIVILES")*(UPPER(MAESTRO!$L$3:$L$1000)="CONFIRMADO")),ROWS($A$3:A232))),"")</f>
        <v/>
      </c>
      <c r="P232" s="18" t="str">
        <f ca="1">IFERROR(INDEX(MAESTRO!P:P,_xludf.AGGREGATE(15,6,ROW(MAESTRO!$B$3:$B$1000)/((MAESTRO!$B$3:$B$1000="CIVILES")*(UPPER(MAESTRO!$L$3:$L$1000)="CONFIRMADO")),ROWS($A$3:A232))),"")</f>
        <v/>
      </c>
      <c r="Q232" s="18" t="str">
        <f ca="1">IFERROR(INDEX(MAESTRO!Q:Q,_xludf.AGGREGATE(15,6,ROW(MAESTRO!$B$3:$B$1000)/((MAESTRO!$B$3:$B$1000="CIVILES")*(UPPER(MAESTRO!$L$3:$L$1000)="CONFIRMADO")),ROWS($A$3:A232))),"")</f>
        <v/>
      </c>
      <c r="R232" s="18" t="str">
        <f ca="1">IFERROR(INDEX(MAESTRO!R:R,_xludf.AGGREGATE(15,6,ROW(MAESTRO!$B$3:$B$1000)/((MAESTRO!$B$3:$B$1000="CIVILES")*(UPPER(MAESTRO!$L$3:$L$1000)="CONFIRMADO")),ROWS($A$3:A232))),"")</f>
        <v/>
      </c>
      <c r="S232" s="18" t="str">
        <f ca="1">IFERROR(INDEX(MAESTRO!S:S,_xludf.AGGREGATE(15,6,ROW(MAESTRO!$B$3:$B$1000)/((MAESTRO!$B$3:$B$1000="CIVILES")*(UPPER(MAESTRO!$L$3:$L$1000)="CONFIRMADO")),ROWS($A$3:A232))),"")</f>
        <v/>
      </c>
      <c r="T232" s="18" t="str">
        <f ca="1">IFERROR(INDEX(MAESTRO!T:T,_xludf.AGGREGATE(15,6,ROW(MAESTRO!$B$3:$B$1000)/((MAESTRO!$B$3:$B$1000="CIVILES")*(UPPER(MAESTRO!$L$3:$L$1000)="CONFIRMADO")),ROWS($A$3:A232))),"")</f>
        <v/>
      </c>
      <c r="U232" s="18" t="str">
        <f ca="1">IFERROR(INDEX(MAESTRO!U:U,_xludf.AGGREGATE(15,6,ROW(MAESTRO!$B$3:$B$1000)/((MAESTRO!$B$3:$B$1000="CIVILES")*(UPPER(MAESTRO!$L$3:$L$1000)="CONFIRMADO")),ROWS($A$3:A232))),"")</f>
        <v/>
      </c>
      <c r="V232" s="18" t="str">
        <f ca="1">IFERROR(INDEX(MAESTRO!V:V,_xludf.AGGREGATE(15,6,ROW(MAESTRO!$B$3:$B$1000)/((MAESTRO!$B$3:$B$1000="CIVILES")*(UPPER(MAESTRO!$L$3:$L$1000)="CONFIRMADO")),ROWS($A$3:A232))),"")</f>
        <v/>
      </c>
      <c r="W232" s="18" t="str">
        <f ca="1">IFERROR(INDEX(MAESTRO!W:W,_xludf.AGGREGATE(15,6,ROW(MAESTRO!$B$3:$B$1000)/((MAESTRO!$B$3:$B$1000="CIVILES")*(UPPER(MAESTRO!$L$3:$L$1000)="CONFIRMADO")),ROWS($A$3:A232))),"")</f>
        <v/>
      </c>
      <c r="X232" s="18" t="str">
        <f ca="1">IFERROR(INDEX(MAESTRO!X:X,_xludf.AGGREGATE(15,6,ROW(MAESTRO!$B$3:$B$1000)/((MAESTRO!$B$3:$B$1000="CIVILES")*(UPPER(MAESTRO!$L$3:$L$1000)="CONFIRMADO")),ROWS($A$3:A232))),"")</f>
        <v/>
      </c>
    </row>
    <row r="233" spans="1:24" ht="22.05" customHeight="1">
      <c r="A233" s="10" t="str">
        <f ca="1">IFERROR(INDEX(MAESTRO!A:A,_xludf.AGGREGATE(15,6,ROW(MAESTRO!$B$3:$B$1000)/((MAESTRO!$B$3:$B$1000="CIVILES")*(UPPER(MAESTRO!$L$3:$L$1000)="CONFIRMADO")),ROWS($A$3:A233))),"")</f>
        <v/>
      </c>
      <c r="B233" s="10" t="str">
        <f ca="1">IFERROR(INDEX(MAESTRO!B:B,_xludf.AGGREGATE(15,6,ROW(MAESTRO!$B$3:$B$1000)/((MAESTRO!$B$3:$B$1000="CIVILES")*(UPPER(MAESTRO!$L$3:$L$1000)="CONFIRMADO")),ROWS($A$3:A233))),"")</f>
        <v/>
      </c>
      <c r="C233" s="10" t="str">
        <f ca="1">IFERROR(INDEX(MAESTRO!C:C,_xludf.AGGREGATE(15,6,ROW(MAESTRO!$B$3:$B$1000)/((MAESTRO!$B$3:$B$1000="CIVILES")*(UPPER(MAESTRO!$L$3:$L$1000)="CONFIRMADO")),ROWS($A$3:A233))),"")</f>
        <v/>
      </c>
      <c r="D233" s="10" t="str">
        <f ca="1">IFERROR(INDEX(MAESTRO!D:D,_xludf.AGGREGATE(15,6,ROW(MAESTRO!$B$3:$B$1000)/((MAESTRO!$B$3:$B$1000="CIVILES")*(UPPER(MAESTRO!$L$3:$L$1000)="CONFIRMADO")),ROWS($A$3:A233))),"")</f>
        <v/>
      </c>
      <c r="E233" s="10" t="str">
        <f ca="1">IFERROR(INDEX(MAESTRO!E:E,_xludf.AGGREGATE(15,6,ROW(MAESTRO!$B$3:$B$1000)/((MAESTRO!$B$3:$B$1000="CIVILES")*(UPPER(MAESTRO!$L$3:$L$1000)="CONFIRMADO")),ROWS($A$3:A233))),"")</f>
        <v/>
      </c>
      <c r="F233" s="10" t="str">
        <f ca="1">IFERROR(INDEX(MAESTRO!F:F,_xludf.AGGREGATE(15,6,ROW(MAESTRO!$B$3:$B$1000)/((MAESTRO!$B$3:$B$1000="CIVILES")*(UPPER(MAESTRO!$L$3:$L$1000)="CONFIRMADO")),ROWS($A$3:A233))),"")</f>
        <v/>
      </c>
      <c r="G233" s="10" t="str">
        <f ca="1">IFERROR(INDEX(MAESTRO!G:G,_xludf.AGGREGATE(15,6,ROW(MAESTRO!$B$3:$B$1000)/((MAESTRO!$B$3:$B$1000="CIVILES")*(UPPER(MAESTRO!$L$3:$L$1000)="CONFIRMADO")),ROWS($A$3:A233))),"")</f>
        <v/>
      </c>
      <c r="H233" s="10" t="str">
        <f ca="1">IFERROR(INDEX(MAESTRO!H:H,_xludf.AGGREGATE(15,6,ROW(MAESTRO!$B$3:$B$1000)/((MAESTRO!$B$3:$B$1000="CIVILES")*(UPPER(MAESTRO!$L$3:$L$1000)="CONFIRMADO")),ROWS($A$3:A233))),"")</f>
        <v/>
      </c>
      <c r="I233" s="10" t="str">
        <f ca="1">IFERROR(INDEX(MAESTRO!I:I,_xludf.AGGREGATE(15,6,ROW(MAESTRO!$B$3:$B$1000)/((MAESTRO!$B$3:$B$1000="CIVILES")*(UPPER(MAESTRO!$L$3:$L$1000)="CONFIRMADO")),ROWS($A$3:A233))),"")</f>
        <v/>
      </c>
      <c r="J233" s="10" t="str">
        <f ca="1">IFERROR(INDEX(MAESTRO!J:J,_xludf.AGGREGATE(15,6,ROW(MAESTRO!$B$3:$B$1000)/((MAESTRO!$B$3:$B$1000="CIVILES")*(UPPER(MAESTRO!$L$3:$L$1000)="CONFIRMADO")),ROWS($A$3:A233))),"")</f>
        <v/>
      </c>
      <c r="K233" s="10" t="str">
        <f ca="1">IFERROR(INDEX(MAESTRO!K:K,_xludf.AGGREGATE(15,6,ROW(MAESTRO!$B$3:$B$1000)/((MAESTRO!$B$3:$B$1000="CIVILES")*(UPPER(MAESTRO!$L$3:$L$1000)="CONFIRMADO")),ROWS($A$3:A233))),"")</f>
        <v/>
      </c>
      <c r="L233" s="10" t="str">
        <f ca="1">IFERROR(INDEX(MAESTRO!L:L,_xludf.AGGREGATE(15,6,ROW(MAESTRO!$B$3:$B$1000)/((MAESTRO!$B$3:$B$1000="CIVILES")*(UPPER(MAESTRO!$L$3:$L$1000)="CONFIRMADO")),ROWS($A$3:A233))),"")</f>
        <v/>
      </c>
      <c r="M233" s="10" t="str">
        <f ca="1">IFERROR(INDEX(MAESTRO!M:M,_xludf.AGGREGATE(15,6,ROW(MAESTRO!$B$3:$B$1000)/((MAESTRO!$B$3:$B$1000="CIVILES")*(UPPER(MAESTRO!$L$3:$L$1000)="CONFIRMADO")),ROWS($A$3:A233))),"")</f>
        <v/>
      </c>
      <c r="N233" s="10" t="str">
        <f ca="1">IFERROR(INDEX(MAESTRO!N:N,_xludf.AGGREGATE(15,6,ROW(MAESTRO!$B$3:$B$1000)/((MAESTRO!$B$3:$B$1000="CIVILES")*(UPPER(MAESTRO!$L$3:$L$1000)="CONFIRMADO")),ROWS($A$3:A233))),"")</f>
        <v/>
      </c>
      <c r="O233" s="10" t="str">
        <f ca="1">IFERROR(INDEX(MAESTRO!O:O,_xludf.AGGREGATE(15,6,ROW(MAESTRO!$B$3:$B$1000)/((MAESTRO!$B$3:$B$1000="CIVILES")*(UPPER(MAESTRO!$L$3:$L$1000)="CONFIRMADO")),ROWS($A$3:A233))),"")</f>
        <v/>
      </c>
      <c r="P233" s="10" t="str">
        <f ca="1">IFERROR(INDEX(MAESTRO!P:P,_xludf.AGGREGATE(15,6,ROW(MAESTRO!$B$3:$B$1000)/((MAESTRO!$B$3:$B$1000="CIVILES")*(UPPER(MAESTRO!$L$3:$L$1000)="CONFIRMADO")),ROWS($A$3:A233))),"")</f>
        <v/>
      </c>
      <c r="Q233" s="10" t="str">
        <f ca="1">IFERROR(INDEX(MAESTRO!Q:Q,_xludf.AGGREGATE(15,6,ROW(MAESTRO!$B$3:$B$1000)/((MAESTRO!$B$3:$B$1000="CIVILES")*(UPPER(MAESTRO!$L$3:$L$1000)="CONFIRMADO")),ROWS($A$3:A233))),"")</f>
        <v/>
      </c>
      <c r="R233" s="10" t="str">
        <f ca="1">IFERROR(INDEX(MAESTRO!R:R,_xludf.AGGREGATE(15,6,ROW(MAESTRO!$B$3:$B$1000)/((MAESTRO!$B$3:$B$1000="CIVILES")*(UPPER(MAESTRO!$L$3:$L$1000)="CONFIRMADO")),ROWS($A$3:A233))),"")</f>
        <v/>
      </c>
      <c r="S233" s="10" t="str">
        <f ca="1">IFERROR(INDEX(MAESTRO!S:S,_xludf.AGGREGATE(15,6,ROW(MAESTRO!$B$3:$B$1000)/((MAESTRO!$B$3:$B$1000="CIVILES")*(UPPER(MAESTRO!$L$3:$L$1000)="CONFIRMADO")),ROWS($A$3:A233))),"")</f>
        <v/>
      </c>
      <c r="T233" s="10" t="str">
        <f ca="1">IFERROR(INDEX(MAESTRO!T:T,_xludf.AGGREGATE(15,6,ROW(MAESTRO!$B$3:$B$1000)/((MAESTRO!$B$3:$B$1000="CIVILES")*(UPPER(MAESTRO!$L$3:$L$1000)="CONFIRMADO")),ROWS($A$3:A233))),"")</f>
        <v/>
      </c>
      <c r="U233" s="10" t="str">
        <f ca="1">IFERROR(INDEX(MAESTRO!U:U,_xludf.AGGREGATE(15,6,ROW(MAESTRO!$B$3:$B$1000)/((MAESTRO!$B$3:$B$1000="CIVILES")*(UPPER(MAESTRO!$L$3:$L$1000)="CONFIRMADO")),ROWS($A$3:A233))),"")</f>
        <v/>
      </c>
      <c r="V233" s="10" t="str">
        <f ca="1">IFERROR(INDEX(MAESTRO!V:V,_xludf.AGGREGATE(15,6,ROW(MAESTRO!$B$3:$B$1000)/((MAESTRO!$B$3:$B$1000="CIVILES")*(UPPER(MAESTRO!$L$3:$L$1000)="CONFIRMADO")),ROWS($A$3:A233))),"")</f>
        <v/>
      </c>
      <c r="W233" s="10" t="str">
        <f ca="1">IFERROR(INDEX(MAESTRO!W:W,_xludf.AGGREGATE(15,6,ROW(MAESTRO!$B$3:$B$1000)/((MAESTRO!$B$3:$B$1000="CIVILES")*(UPPER(MAESTRO!$L$3:$L$1000)="CONFIRMADO")),ROWS($A$3:A233))),"")</f>
        <v/>
      </c>
      <c r="X233" s="10" t="str">
        <f ca="1">IFERROR(INDEX(MAESTRO!X:X,_xludf.AGGREGATE(15,6,ROW(MAESTRO!$B$3:$B$1000)/((MAESTRO!$B$3:$B$1000="CIVILES")*(UPPER(MAESTRO!$L$3:$L$1000)="CONFIRMADO")),ROWS($A$3:A233))),"")</f>
        <v/>
      </c>
    </row>
    <row r="234" spans="1:24" ht="22.05" customHeight="1">
      <c r="A234" s="18" t="str">
        <f ca="1">IFERROR(INDEX(MAESTRO!A:A,_xludf.AGGREGATE(15,6,ROW(MAESTRO!$B$3:$B$1000)/((MAESTRO!$B$3:$B$1000="CIVILES")*(UPPER(MAESTRO!$L$3:$L$1000)="CONFIRMADO")),ROWS($A$3:A234))),"")</f>
        <v/>
      </c>
      <c r="B234" s="18" t="str">
        <f ca="1">IFERROR(INDEX(MAESTRO!B:B,_xludf.AGGREGATE(15,6,ROW(MAESTRO!$B$3:$B$1000)/((MAESTRO!$B$3:$B$1000="CIVILES")*(UPPER(MAESTRO!$L$3:$L$1000)="CONFIRMADO")),ROWS($A$3:A234))),"")</f>
        <v/>
      </c>
      <c r="C234" s="18" t="str">
        <f ca="1">IFERROR(INDEX(MAESTRO!C:C,_xludf.AGGREGATE(15,6,ROW(MAESTRO!$B$3:$B$1000)/((MAESTRO!$B$3:$B$1000="CIVILES")*(UPPER(MAESTRO!$L$3:$L$1000)="CONFIRMADO")),ROWS($A$3:A234))),"")</f>
        <v/>
      </c>
      <c r="D234" s="18" t="str">
        <f ca="1">IFERROR(INDEX(MAESTRO!D:D,_xludf.AGGREGATE(15,6,ROW(MAESTRO!$B$3:$B$1000)/((MAESTRO!$B$3:$B$1000="CIVILES")*(UPPER(MAESTRO!$L$3:$L$1000)="CONFIRMADO")),ROWS($A$3:A234))),"")</f>
        <v/>
      </c>
      <c r="E234" s="18" t="str">
        <f ca="1">IFERROR(INDEX(MAESTRO!E:E,_xludf.AGGREGATE(15,6,ROW(MAESTRO!$B$3:$B$1000)/((MAESTRO!$B$3:$B$1000="CIVILES")*(UPPER(MAESTRO!$L$3:$L$1000)="CONFIRMADO")),ROWS($A$3:A234))),"")</f>
        <v/>
      </c>
      <c r="F234" s="18" t="str">
        <f ca="1">IFERROR(INDEX(MAESTRO!F:F,_xludf.AGGREGATE(15,6,ROW(MAESTRO!$B$3:$B$1000)/((MAESTRO!$B$3:$B$1000="CIVILES")*(UPPER(MAESTRO!$L$3:$L$1000)="CONFIRMADO")),ROWS($A$3:A234))),"")</f>
        <v/>
      </c>
      <c r="G234" s="18" t="str">
        <f ca="1">IFERROR(INDEX(MAESTRO!G:G,_xludf.AGGREGATE(15,6,ROW(MAESTRO!$B$3:$B$1000)/((MAESTRO!$B$3:$B$1000="CIVILES")*(UPPER(MAESTRO!$L$3:$L$1000)="CONFIRMADO")),ROWS($A$3:A234))),"")</f>
        <v/>
      </c>
      <c r="H234" s="18" t="str">
        <f ca="1">IFERROR(INDEX(MAESTRO!H:H,_xludf.AGGREGATE(15,6,ROW(MAESTRO!$B$3:$B$1000)/((MAESTRO!$B$3:$B$1000="CIVILES")*(UPPER(MAESTRO!$L$3:$L$1000)="CONFIRMADO")),ROWS($A$3:A234))),"")</f>
        <v/>
      </c>
      <c r="I234" s="18" t="str">
        <f ca="1">IFERROR(INDEX(MAESTRO!I:I,_xludf.AGGREGATE(15,6,ROW(MAESTRO!$B$3:$B$1000)/((MAESTRO!$B$3:$B$1000="CIVILES")*(UPPER(MAESTRO!$L$3:$L$1000)="CONFIRMADO")),ROWS($A$3:A234))),"")</f>
        <v/>
      </c>
      <c r="J234" s="18" t="str">
        <f ca="1">IFERROR(INDEX(MAESTRO!J:J,_xludf.AGGREGATE(15,6,ROW(MAESTRO!$B$3:$B$1000)/((MAESTRO!$B$3:$B$1000="CIVILES")*(UPPER(MAESTRO!$L$3:$L$1000)="CONFIRMADO")),ROWS($A$3:A234))),"")</f>
        <v/>
      </c>
      <c r="K234" s="18" t="str">
        <f ca="1">IFERROR(INDEX(MAESTRO!K:K,_xludf.AGGREGATE(15,6,ROW(MAESTRO!$B$3:$B$1000)/((MAESTRO!$B$3:$B$1000="CIVILES")*(UPPER(MAESTRO!$L$3:$L$1000)="CONFIRMADO")),ROWS($A$3:A234))),"")</f>
        <v/>
      </c>
      <c r="L234" s="18" t="str">
        <f ca="1">IFERROR(INDEX(MAESTRO!L:L,_xludf.AGGREGATE(15,6,ROW(MAESTRO!$B$3:$B$1000)/((MAESTRO!$B$3:$B$1000="CIVILES")*(UPPER(MAESTRO!$L$3:$L$1000)="CONFIRMADO")),ROWS($A$3:A234))),"")</f>
        <v/>
      </c>
      <c r="M234" s="18" t="str">
        <f ca="1">IFERROR(INDEX(MAESTRO!M:M,_xludf.AGGREGATE(15,6,ROW(MAESTRO!$B$3:$B$1000)/((MAESTRO!$B$3:$B$1000="CIVILES")*(UPPER(MAESTRO!$L$3:$L$1000)="CONFIRMADO")),ROWS($A$3:A234))),"")</f>
        <v/>
      </c>
      <c r="N234" s="18" t="str">
        <f ca="1">IFERROR(INDEX(MAESTRO!N:N,_xludf.AGGREGATE(15,6,ROW(MAESTRO!$B$3:$B$1000)/((MAESTRO!$B$3:$B$1000="CIVILES")*(UPPER(MAESTRO!$L$3:$L$1000)="CONFIRMADO")),ROWS($A$3:A234))),"")</f>
        <v/>
      </c>
      <c r="O234" s="18" t="str">
        <f ca="1">IFERROR(INDEX(MAESTRO!O:O,_xludf.AGGREGATE(15,6,ROW(MAESTRO!$B$3:$B$1000)/((MAESTRO!$B$3:$B$1000="CIVILES")*(UPPER(MAESTRO!$L$3:$L$1000)="CONFIRMADO")),ROWS($A$3:A234))),"")</f>
        <v/>
      </c>
      <c r="P234" s="18" t="str">
        <f ca="1">IFERROR(INDEX(MAESTRO!P:P,_xludf.AGGREGATE(15,6,ROW(MAESTRO!$B$3:$B$1000)/((MAESTRO!$B$3:$B$1000="CIVILES")*(UPPER(MAESTRO!$L$3:$L$1000)="CONFIRMADO")),ROWS($A$3:A234))),"")</f>
        <v/>
      </c>
      <c r="Q234" s="18" t="str">
        <f ca="1">IFERROR(INDEX(MAESTRO!Q:Q,_xludf.AGGREGATE(15,6,ROW(MAESTRO!$B$3:$B$1000)/((MAESTRO!$B$3:$B$1000="CIVILES")*(UPPER(MAESTRO!$L$3:$L$1000)="CONFIRMADO")),ROWS($A$3:A234))),"")</f>
        <v/>
      </c>
      <c r="R234" s="18" t="str">
        <f ca="1">IFERROR(INDEX(MAESTRO!R:R,_xludf.AGGREGATE(15,6,ROW(MAESTRO!$B$3:$B$1000)/((MAESTRO!$B$3:$B$1000="CIVILES")*(UPPER(MAESTRO!$L$3:$L$1000)="CONFIRMADO")),ROWS($A$3:A234))),"")</f>
        <v/>
      </c>
      <c r="S234" s="18" t="str">
        <f ca="1">IFERROR(INDEX(MAESTRO!S:S,_xludf.AGGREGATE(15,6,ROW(MAESTRO!$B$3:$B$1000)/((MAESTRO!$B$3:$B$1000="CIVILES")*(UPPER(MAESTRO!$L$3:$L$1000)="CONFIRMADO")),ROWS($A$3:A234))),"")</f>
        <v/>
      </c>
      <c r="T234" s="18" t="str">
        <f ca="1">IFERROR(INDEX(MAESTRO!T:T,_xludf.AGGREGATE(15,6,ROW(MAESTRO!$B$3:$B$1000)/((MAESTRO!$B$3:$B$1000="CIVILES")*(UPPER(MAESTRO!$L$3:$L$1000)="CONFIRMADO")),ROWS($A$3:A234))),"")</f>
        <v/>
      </c>
      <c r="U234" s="18" t="str">
        <f ca="1">IFERROR(INDEX(MAESTRO!U:U,_xludf.AGGREGATE(15,6,ROW(MAESTRO!$B$3:$B$1000)/((MAESTRO!$B$3:$B$1000="CIVILES")*(UPPER(MAESTRO!$L$3:$L$1000)="CONFIRMADO")),ROWS($A$3:A234))),"")</f>
        <v/>
      </c>
      <c r="V234" s="18" t="str">
        <f ca="1">IFERROR(INDEX(MAESTRO!V:V,_xludf.AGGREGATE(15,6,ROW(MAESTRO!$B$3:$B$1000)/((MAESTRO!$B$3:$B$1000="CIVILES")*(UPPER(MAESTRO!$L$3:$L$1000)="CONFIRMADO")),ROWS($A$3:A234))),"")</f>
        <v/>
      </c>
      <c r="W234" s="18" t="str">
        <f ca="1">IFERROR(INDEX(MAESTRO!W:W,_xludf.AGGREGATE(15,6,ROW(MAESTRO!$B$3:$B$1000)/((MAESTRO!$B$3:$B$1000="CIVILES")*(UPPER(MAESTRO!$L$3:$L$1000)="CONFIRMADO")),ROWS($A$3:A234))),"")</f>
        <v/>
      </c>
      <c r="X234" s="18" t="str">
        <f ca="1">IFERROR(INDEX(MAESTRO!X:X,_xludf.AGGREGATE(15,6,ROW(MAESTRO!$B$3:$B$1000)/((MAESTRO!$B$3:$B$1000="CIVILES")*(UPPER(MAESTRO!$L$3:$L$1000)="CONFIRMADO")),ROWS($A$3:A234))),"")</f>
        <v/>
      </c>
    </row>
    <row r="235" spans="1:24" ht="22.05" customHeight="1">
      <c r="A235" s="10" t="str">
        <f ca="1">IFERROR(INDEX(MAESTRO!A:A,_xludf.AGGREGATE(15,6,ROW(MAESTRO!$B$3:$B$1000)/((MAESTRO!$B$3:$B$1000="CIVILES")*(UPPER(MAESTRO!$L$3:$L$1000)="CONFIRMADO")),ROWS($A$3:A235))),"")</f>
        <v/>
      </c>
      <c r="B235" s="10" t="str">
        <f ca="1">IFERROR(INDEX(MAESTRO!B:B,_xludf.AGGREGATE(15,6,ROW(MAESTRO!$B$3:$B$1000)/((MAESTRO!$B$3:$B$1000="CIVILES")*(UPPER(MAESTRO!$L$3:$L$1000)="CONFIRMADO")),ROWS($A$3:A235))),"")</f>
        <v/>
      </c>
      <c r="C235" s="10" t="str">
        <f ca="1">IFERROR(INDEX(MAESTRO!C:C,_xludf.AGGREGATE(15,6,ROW(MAESTRO!$B$3:$B$1000)/((MAESTRO!$B$3:$B$1000="CIVILES")*(UPPER(MAESTRO!$L$3:$L$1000)="CONFIRMADO")),ROWS($A$3:A235))),"")</f>
        <v/>
      </c>
      <c r="D235" s="10" t="str">
        <f ca="1">IFERROR(INDEX(MAESTRO!D:D,_xludf.AGGREGATE(15,6,ROW(MAESTRO!$B$3:$B$1000)/((MAESTRO!$B$3:$B$1000="CIVILES")*(UPPER(MAESTRO!$L$3:$L$1000)="CONFIRMADO")),ROWS($A$3:A235))),"")</f>
        <v/>
      </c>
      <c r="E235" s="10" t="str">
        <f ca="1">IFERROR(INDEX(MAESTRO!E:E,_xludf.AGGREGATE(15,6,ROW(MAESTRO!$B$3:$B$1000)/((MAESTRO!$B$3:$B$1000="CIVILES")*(UPPER(MAESTRO!$L$3:$L$1000)="CONFIRMADO")),ROWS($A$3:A235))),"")</f>
        <v/>
      </c>
      <c r="F235" s="10" t="str">
        <f ca="1">IFERROR(INDEX(MAESTRO!F:F,_xludf.AGGREGATE(15,6,ROW(MAESTRO!$B$3:$B$1000)/((MAESTRO!$B$3:$B$1000="CIVILES")*(UPPER(MAESTRO!$L$3:$L$1000)="CONFIRMADO")),ROWS($A$3:A235))),"")</f>
        <v/>
      </c>
      <c r="G235" s="10" t="str">
        <f ca="1">IFERROR(INDEX(MAESTRO!G:G,_xludf.AGGREGATE(15,6,ROW(MAESTRO!$B$3:$B$1000)/((MAESTRO!$B$3:$B$1000="CIVILES")*(UPPER(MAESTRO!$L$3:$L$1000)="CONFIRMADO")),ROWS($A$3:A235))),"")</f>
        <v/>
      </c>
      <c r="H235" s="10" t="str">
        <f ca="1">IFERROR(INDEX(MAESTRO!H:H,_xludf.AGGREGATE(15,6,ROW(MAESTRO!$B$3:$B$1000)/((MAESTRO!$B$3:$B$1000="CIVILES")*(UPPER(MAESTRO!$L$3:$L$1000)="CONFIRMADO")),ROWS($A$3:A235))),"")</f>
        <v/>
      </c>
      <c r="I235" s="10" t="str">
        <f ca="1">IFERROR(INDEX(MAESTRO!I:I,_xludf.AGGREGATE(15,6,ROW(MAESTRO!$B$3:$B$1000)/((MAESTRO!$B$3:$B$1000="CIVILES")*(UPPER(MAESTRO!$L$3:$L$1000)="CONFIRMADO")),ROWS($A$3:A235))),"")</f>
        <v/>
      </c>
      <c r="J235" s="10" t="str">
        <f ca="1">IFERROR(INDEX(MAESTRO!J:J,_xludf.AGGREGATE(15,6,ROW(MAESTRO!$B$3:$B$1000)/((MAESTRO!$B$3:$B$1000="CIVILES")*(UPPER(MAESTRO!$L$3:$L$1000)="CONFIRMADO")),ROWS($A$3:A235))),"")</f>
        <v/>
      </c>
      <c r="K235" s="10" t="str">
        <f ca="1">IFERROR(INDEX(MAESTRO!K:K,_xludf.AGGREGATE(15,6,ROW(MAESTRO!$B$3:$B$1000)/((MAESTRO!$B$3:$B$1000="CIVILES")*(UPPER(MAESTRO!$L$3:$L$1000)="CONFIRMADO")),ROWS($A$3:A235))),"")</f>
        <v/>
      </c>
      <c r="L235" s="10" t="str">
        <f ca="1">IFERROR(INDEX(MAESTRO!L:L,_xludf.AGGREGATE(15,6,ROW(MAESTRO!$B$3:$B$1000)/((MAESTRO!$B$3:$B$1000="CIVILES")*(UPPER(MAESTRO!$L$3:$L$1000)="CONFIRMADO")),ROWS($A$3:A235))),"")</f>
        <v/>
      </c>
      <c r="M235" s="10" t="str">
        <f ca="1">IFERROR(INDEX(MAESTRO!M:M,_xludf.AGGREGATE(15,6,ROW(MAESTRO!$B$3:$B$1000)/((MAESTRO!$B$3:$B$1000="CIVILES")*(UPPER(MAESTRO!$L$3:$L$1000)="CONFIRMADO")),ROWS($A$3:A235))),"")</f>
        <v/>
      </c>
      <c r="N235" s="10" t="str">
        <f ca="1">IFERROR(INDEX(MAESTRO!N:N,_xludf.AGGREGATE(15,6,ROW(MAESTRO!$B$3:$B$1000)/((MAESTRO!$B$3:$B$1000="CIVILES")*(UPPER(MAESTRO!$L$3:$L$1000)="CONFIRMADO")),ROWS($A$3:A235))),"")</f>
        <v/>
      </c>
      <c r="O235" s="10" t="str">
        <f ca="1">IFERROR(INDEX(MAESTRO!O:O,_xludf.AGGREGATE(15,6,ROW(MAESTRO!$B$3:$B$1000)/((MAESTRO!$B$3:$B$1000="CIVILES")*(UPPER(MAESTRO!$L$3:$L$1000)="CONFIRMADO")),ROWS($A$3:A235))),"")</f>
        <v/>
      </c>
      <c r="P235" s="10" t="str">
        <f ca="1">IFERROR(INDEX(MAESTRO!P:P,_xludf.AGGREGATE(15,6,ROW(MAESTRO!$B$3:$B$1000)/((MAESTRO!$B$3:$B$1000="CIVILES")*(UPPER(MAESTRO!$L$3:$L$1000)="CONFIRMADO")),ROWS($A$3:A235))),"")</f>
        <v/>
      </c>
      <c r="Q235" s="10" t="str">
        <f ca="1">IFERROR(INDEX(MAESTRO!Q:Q,_xludf.AGGREGATE(15,6,ROW(MAESTRO!$B$3:$B$1000)/((MAESTRO!$B$3:$B$1000="CIVILES")*(UPPER(MAESTRO!$L$3:$L$1000)="CONFIRMADO")),ROWS($A$3:A235))),"")</f>
        <v/>
      </c>
      <c r="R235" s="10" t="str">
        <f ca="1">IFERROR(INDEX(MAESTRO!R:R,_xludf.AGGREGATE(15,6,ROW(MAESTRO!$B$3:$B$1000)/((MAESTRO!$B$3:$B$1000="CIVILES")*(UPPER(MAESTRO!$L$3:$L$1000)="CONFIRMADO")),ROWS($A$3:A235))),"")</f>
        <v/>
      </c>
      <c r="S235" s="10" t="str">
        <f ca="1">IFERROR(INDEX(MAESTRO!S:S,_xludf.AGGREGATE(15,6,ROW(MAESTRO!$B$3:$B$1000)/((MAESTRO!$B$3:$B$1000="CIVILES")*(UPPER(MAESTRO!$L$3:$L$1000)="CONFIRMADO")),ROWS($A$3:A235))),"")</f>
        <v/>
      </c>
      <c r="T235" s="10" t="str">
        <f ca="1">IFERROR(INDEX(MAESTRO!T:T,_xludf.AGGREGATE(15,6,ROW(MAESTRO!$B$3:$B$1000)/((MAESTRO!$B$3:$B$1000="CIVILES")*(UPPER(MAESTRO!$L$3:$L$1000)="CONFIRMADO")),ROWS($A$3:A235))),"")</f>
        <v/>
      </c>
      <c r="U235" s="10" t="str">
        <f ca="1">IFERROR(INDEX(MAESTRO!U:U,_xludf.AGGREGATE(15,6,ROW(MAESTRO!$B$3:$B$1000)/((MAESTRO!$B$3:$B$1000="CIVILES")*(UPPER(MAESTRO!$L$3:$L$1000)="CONFIRMADO")),ROWS($A$3:A235))),"")</f>
        <v/>
      </c>
      <c r="V235" s="10" t="str">
        <f ca="1">IFERROR(INDEX(MAESTRO!V:V,_xludf.AGGREGATE(15,6,ROW(MAESTRO!$B$3:$B$1000)/((MAESTRO!$B$3:$B$1000="CIVILES")*(UPPER(MAESTRO!$L$3:$L$1000)="CONFIRMADO")),ROWS($A$3:A235))),"")</f>
        <v/>
      </c>
      <c r="W235" s="10" t="str">
        <f ca="1">IFERROR(INDEX(MAESTRO!W:W,_xludf.AGGREGATE(15,6,ROW(MAESTRO!$B$3:$B$1000)/((MAESTRO!$B$3:$B$1000="CIVILES")*(UPPER(MAESTRO!$L$3:$L$1000)="CONFIRMADO")),ROWS($A$3:A235))),"")</f>
        <v/>
      </c>
      <c r="X235" s="10" t="str">
        <f ca="1">IFERROR(INDEX(MAESTRO!X:X,_xludf.AGGREGATE(15,6,ROW(MAESTRO!$B$3:$B$1000)/((MAESTRO!$B$3:$B$1000="CIVILES")*(UPPER(MAESTRO!$L$3:$L$1000)="CONFIRMADO")),ROWS($A$3:A235))),"")</f>
        <v/>
      </c>
    </row>
    <row r="236" spans="1:24" ht="22.05" customHeight="1">
      <c r="A236" s="18" t="str">
        <f ca="1">IFERROR(INDEX(MAESTRO!A:A,_xludf.AGGREGATE(15,6,ROW(MAESTRO!$B$3:$B$1000)/((MAESTRO!$B$3:$B$1000="CIVILES")*(UPPER(MAESTRO!$L$3:$L$1000)="CONFIRMADO")),ROWS($A$3:A236))),"")</f>
        <v/>
      </c>
      <c r="B236" s="18" t="str">
        <f ca="1">IFERROR(INDEX(MAESTRO!B:B,_xludf.AGGREGATE(15,6,ROW(MAESTRO!$B$3:$B$1000)/((MAESTRO!$B$3:$B$1000="CIVILES")*(UPPER(MAESTRO!$L$3:$L$1000)="CONFIRMADO")),ROWS($A$3:A236))),"")</f>
        <v/>
      </c>
      <c r="C236" s="18" t="str">
        <f ca="1">IFERROR(INDEX(MAESTRO!C:C,_xludf.AGGREGATE(15,6,ROW(MAESTRO!$B$3:$B$1000)/((MAESTRO!$B$3:$B$1000="CIVILES")*(UPPER(MAESTRO!$L$3:$L$1000)="CONFIRMADO")),ROWS($A$3:A236))),"")</f>
        <v/>
      </c>
      <c r="D236" s="18" t="str">
        <f ca="1">IFERROR(INDEX(MAESTRO!D:D,_xludf.AGGREGATE(15,6,ROW(MAESTRO!$B$3:$B$1000)/((MAESTRO!$B$3:$B$1000="CIVILES")*(UPPER(MAESTRO!$L$3:$L$1000)="CONFIRMADO")),ROWS($A$3:A236))),"")</f>
        <v/>
      </c>
      <c r="E236" s="18" t="str">
        <f ca="1">IFERROR(INDEX(MAESTRO!E:E,_xludf.AGGREGATE(15,6,ROW(MAESTRO!$B$3:$B$1000)/((MAESTRO!$B$3:$B$1000="CIVILES")*(UPPER(MAESTRO!$L$3:$L$1000)="CONFIRMADO")),ROWS($A$3:A236))),"")</f>
        <v/>
      </c>
      <c r="F236" s="18" t="str">
        <f ca="1">IFERROR(INDEX(MAESTRO!F:F,_xludf.AGGREGATE(15,6,ROW(MAESTRO!$B$3:$B$1000)/((MAESTRO!$B$3:$B$1000="CIVILES")*(UPPER(MAESTRO!$L$3:$L$1000)="CONFIRMADO")),ROWS($A$3:A236))),"")</f>
        <v/>
      </c>
      <c r="G236" s="18" t="str">
        <f ca="1">IFERROR(INDEX(MAESTRO!G:G,_xludf.AGGREGATE(15,6,ROW(MAESTRO!$B$3:$B$1000)/((MAESTRO!$B$3:$B$1000="CIVILES")*(UPPER(MAESTRO!$L$3:$L$1000)="CONFIRMADO")),ROWS($A$3:A236))),"")</f>
        <v/>
      </c>
      <c r="H236" s="18" t="str">
        <f ca="1">IFERROR(INDEX(MAESTRO!H:H,_xludf.AGGREGATE(15,6,ROW(MAESTRO!$B$3:$B$1000)/((MAESTRO!$B$3:$B$1000="CIVILES")*(UPPER(MAESTRO!$L$3:$L$1000)="CONFIRMADO")),ROWS($A$3:A236))),"")</f>
        <v/>
      </c>
      <c r="I236" s="18" t="str">
        <f ca="1">IFERROR(INDEX(MAESTRO!I:I,_xludf.AGGREGATE(15,6,ROW(MAESTRO!$B$3:$B$1000)/((MAESTRO!$B$3:$B$1000="CIVILES")*(UPPER(MAESTRO!$L$3:$L$1000)="CONFIRMADO")),ROWS($A$3:A236))),"")</f>
        <v/>
      </c>
      <c r="J236" s="18" t="str">
        <f ca="1">IFERROR(INDEX(MAESTRO!J:J,_xludf.AGGREGATE(15,6,ROW(MAESTRO!$B$3:$B$1000)/((MAESTRO!$B$3:$B$1000="CIVILES")*(UPPER(MAESTRO!$L$3:$L$1000)="CONFIRMADO")),ROWS($A$3:A236))),"")</f>
        <v/>
      </c>
      <c r="K236" s="18" t="str">
        <f ca="1">IFERROR(INDEX(MAESTRO!K:K,_xludf.AGGREGATE(15,6,ROW(MAESTRO!$B$3:$B$1000)/((MAESTRO!$B$3:$B$1000="CIVILES")*(UPPER(MAESTRO!$L$3:$L$1000)="CONFIRMADO")),ROWS($A$3:A236))),"")</f>
        <v/>
      </c>
      <c r="L236" s="18" t="str">
        <f ca="1">IFERROR(INDEX(MAESTRO!L:L,_xludf.AGGREGATE(15,6,ROW(MAESTRO!$B$3:$B$1000)/((MAESTRO!$B$3:$B$1000="CIVILES")*(UPPER(MAESTRO!$L$3:$L$1000)="CONFIRMADO")),ROWS($A$3:A236))),"")</f>
        <v/>
      </c>
      <c r="M236" s="18" t="str">
        <f ca="1">IFERROR(INDEX(MAESTRO!M:M,_xludf.AGGREGATE(15,6,ROW(MAESTRO!$B$3:$B$1000)/((MAESTRO!$B$3:$B$1000="CIVILES")*(UPPER(MAESTRO!$L$3:$L$1000)="CONFIRMADO")),ROWS($A$3:A236))),"")</f>
        <v/>
      </c>
      <c r="N236" s="18" t="str">
        <f ca="1">IFERROR(INDEX(MAESTRO!N:N,_xludf.AGGREGATE(15,6,ROW(MAESTRO!$B$3:$B$1000)/((MAESTRO!$B$3:$B$1000="CIVILES")*(UPPER(MAESTRO!$L$3:$L$1000)="CONFIRMADO")),ROWS($A$3:A236))),"")</f>
        <v/>
      </c>
      <c r="O236" s="18" t="str">
        <f ca="1">IFERROR(INDEX(MAESTRO!O:O,_xludf.AGGREGATE(15,6,ROW(MAESTRO!$B$3:$B$1000)/((MAESTRO!$B$3:$B$1000="CIVILES")*(UPPER(MAESTRO!$L$3:$L$1000)="CONFIRMADO")),ROWS($A$3:A236))),"")</f>
        <v/>
      </c>
      <c r="P236" s="18" t="str">
        <f ca="1">IFERROR(INDEX(MAESTRO!P:P,_xludf.AGGREGATE(15,6,ROW(MAESTRO!$B$3:$B$1000)/((MAESTRO!$B$3:$B$1000="CIVILES")*(UPPER(MAESTRO!$L$3:$L$1000)="CONFIRMADO")),ROWS($A$3:A236))),"")</f>
        <v/>
      </c>
      <c r="Q236" s="18" t="str">
        <f ca="1">IFERROR(INDEX(MAESTRO!Q:Q,_xludf.AGGREGATE(15,6,ROW(MAESTRO!$B$3:$B$1000)/((MAESTRO!$B$3:$B$1000="CIVILES")*(UPPER(MAESTRO!$L$3:$L$1000)="CONFIRMADO")),ROWS($A$3:A236))),"")</f>
        <v/>
      </c>
      <c r="R236" s="18" t="str">
        <f ca="1">IFERROR(INDEX(MAESTRO!R:R,_xludf.AGGREGATE(15,6,ROW(MAESTRO!$B$3:$B$1000)/((MAESTRO!$B$3:$B$1000="CIVILES")*(UPPER(MAESTRO!$L$3:$L$1000)="CONFIRMADO")),ROWS($A$3:A236))),"")</f>
        <v/>
      </c>
      <c r="S236" s="18" t="str">
        <f ca="1">IFERROR(INDEX(MAESTRO!S:S,_xludf.AGGREGATE(15,6,ROW(MAESTRO!$B$3:$B$1000)/((MAESTRO!$B$3:$B$1000="CIVILES")*(UPPER(MAESTRO!$L$3:$L$1000)="CONFIRMADO")),ROWS($A$3:A236))),"")</f>
        <v/>
      </c>
      <c r="T236" s="18" t="str">
        <f ca="1">IFERROR(INDEX(MAESTRO!T:T,_xludf.AGGREGATE(15,6,ROW(MAESTRO!$B$3:$B$1000)/((MAESTRO!$B$3:$B$1000="CIVILES")*(UPPER(MAESTRO!$L$3:$L$1000)="CONFIRMADO")),ROWS($A$3:A236))),"")</f>
        <v/>
      </c>
      <c r="U236" s="18" t="str">
        <f ca="1">IFERROR(INDEX(MAESTRO!U:U,_xludf.AGGREGATE(15,6,ROW(MAESTRO!$B$3:$B$1000)/((MAESTRO!$B$3:$B$1000="CIVILES")*(UPPER(MAESTRO!$L$3:$L$1000)="CONFIRMADO")),ROWS($A$3:A236))),"")</f>
        <v/>
      </c>
      <c r="V236" s="18" t="str">
        <f ca="1">IFERROR(INDEX(MAESTRO!V:V,_xludf.AGGREGATE(15,6,ROW(MAESTRO!$B$3:$B$1000)/((MAESTRO!$B$3:$B$1000="CIVILES")*(UPPER(MAESTRO!$L$3:$L$1000)="CONFIRMADO")),ROWS($A$3:A236))),"")</f>
        <v/>
      </c>
      <c r="W236" s="18" t="str">
        <f ca="1">IFERROR(INDEX(MAESTRO!W:W,_xludf.AGGREGATE(15,6,ROW(MAESTRO!$B$3:$B$1000)/((MAESTRO!$B$3:$B$1000="CIVILES")*(UPPER(MAESTRO!$L$3:$L$1000)="CONFIRMADO")),ROWS($A$3:A236))),"")</f>
        <v/>
      </c>
      <c r="X236" s="18" t="str">
        <f ca="1">IFERROR(INDEX(MAESTRO!X:X,_xludf.AGGREGATE(15,6,ROW(MAESTRO!$B$3:$B$1000)/((MAESTRO!$B$3:$B$1000="CIVILES")*(UPPER(MAESTRO!$L$3:$L$1000)="CONFIRMADO")),ROWS($A$3:A236))),"")</f>
        <v/>
      </c>
    </row>
    <row r="237" spans="1:24" ht="22.05" customHeight="1">
      <c r="A237" s="10" t="str">
        <f ca="1">IFERROR(INDEX(MAESTRO!A:A,_xludf.AGGREGATE(15,6,ROW(MAESTRO!$B$3:$B$1000)/((MAESTRO!$B$3:$B$1000="CIVILES")*(UPPER(MAESTRO!$L$3:$L$1000)="CONFIRMADO")),ROWS($A$3:A237))),"")</f>
        <v/>
      </c>
      <c r="B237" s="10" t="str">
        <f ca="1">IFERROR(INDEX(MAESTRO!B:B,_xludf.AGGREGATE(15,6,ROW(MAESTRO!$B$3:$B$1000)/((MAESTRO!$B$3:$B$1000="CIVILES")*(UPPER(MAESTRO!$L$3:$L$1000)="CONFIRMADO")),ROWS($A$3:A237))),"")</f>
        <v/>
      </c>
      <c r="C237" s="10" t="str">
        <f ca="1">IFERROR(INDEX(MAESTRO!C:C,_xludf.AGGREGATE(15,6,ROW(MAESTRO!$B$3:$B$1000)/((MAESTRO!$B$3:$B$1000="CIVILES")*(UPPER(MAESTRO!$L$3:$L$1000)="CONFIRMADO")),ROWS($A$3:A237))),"")</f>
        <v/>
      </c>
      <c r="D237" s="10" t="str">
        <f ca="1">IFERROR(INDEX(MAESTRO!D:D,_xludf.AGGREGATE(15,6,ROW(MAESTRO!$B$3:$B$1000)/((MAESTRO!$B$3:$B$1000="CIVILES")*(UPPER(MAESTRO!$L$3:$L$1000)="CONFIRMADO")),ROWS($A$3:A237))),"")</f>
        <v/>
      </c>
      <c r="E237" s="10" t="str">
        <f ca="1">IFERROR(INDEX(MAESTRO!E:E,_xludf.AGGREGATE(15,6,ROW(MAESTRO!$B$3:$B$1000)/((MAESTRO!$B$3:$B$1000="CIVILES")*(UPPER(MAESTRO!$L$3:$L$1000)="CONFIRMADO")),ROWS($A$3:A237))),"")</f>
        <v/>
      </c>
      <c r="F237" s="10" t="str">
        <f ca="1">IFERROR(INDEX(MAESTRO!F:F,_xludf.AGGREGATE(15,6,ROW(MAESTRO!$B$3:$B$1000)/((MAESTRO!$B$3:$B$1000="CIVILES")*(UPPER(MAESTRO!$L$3:$L$1000)="CONFIRMADO")),ROWS($A$3:A237))),"")</f>
        <v/>
      </c>
      <c r="G237" s="10" t="str">
        <f ca="1">IFERROR(INDEX(MAESTRO!G:G,_xludf.AGGREGATE(15,6,ROW(MAESTRO!$B$3:$B$1000)/((MAESTRO!$B$3:$B$1000="CIVILES")*(UPPER(MAESTRO!$L$3:$L$1000)="CONFIRMADO")),ROWS($A$3:A237))),"")</f>
        <v/>
      </c>
      <c r="H237" s="10" t="str">
        <f ca="1">IFERROR(INDEX(MAESTRO!H:H,_xludf.AGGREGATE(15,6,ROW(MAESTRO!$B$3:$B$1000)/((MAESTRO!$B$3:$B$1000="CIVILES")*(UPPER(MAESTRO!$L$3:$L$1000)="CONFIRMADO")),ROWS($A$3:A237))),"")</f>
        <v/>
      </c>
      <c r="I237" s="10" t="str">
        <f ca="1">IFERROR(INDEX(MAESTRO!I:I,_xludf.AGGREGATE(15,6,ROW(MAESTRO!$B$3:$B$1000)/((MAESTRO!$B$3:$B$1000="CIVILES")*(UPPER(MAESTRO!$L$3:$L$1000)="CONFIRMADO")),ROWS($A$3:A237))),"")</f>
        <v/>
      </c>
      <c r="J237" s="10" t="str">
        <f ca="1">IFERROR(INDEX(MAESTRO!J:J,_xludf.AGGREGATE(15,6,ROW(MAESTRO!$B$3:$B$1000)/((MAESTRO!$B$3:$B$1000="CIVILES")*(UPPER(MAESTRO!$L$3:$L$1000)="CONFIRMADO")),ROWS($A$3:A237))),"")</f>
        <v/>
      </c>
      <c r="K237" s="10" t="str">
        <f ca="1">IFERROR(INDEX(MAESTRO!K:K,_xludf.AGGREGATE(15,6,ROW(MAESTRO!$B$3:$B$1000)/((MAESTRO!$B$3:$B$1000="CIVILES")*(UPPER(MAESTRO!$L$3:$L$1000)="CONFIRMADO")),ROWS($A$3:A237))),"")</f>
        <v/>
      </c>
      <c r="L237" s="10" t="str">
        <f ca="1">IFERROR(INDEX(MAESTRO!L:L,_xludf.AGGREGATE(15,6,ROW(MAESTRO!$B$3:$B$1000)/((MAESTRO!$B$3:$B$1000="CIVILES")*(UPPER(MAESTRO!$L$3:$L$1000)="CONFIRMADO")),ROWS($A$3:A237))),"")</f>
        <v/>
      </c>
      <c r="M237" s="10" t="str">
        <f ca="1">IFERROR(INDEX(MAESTRO!M:M,_xludf.AGGREGATE(15,6,ROW(MAESTRO!$B$3:$B$1000)/((MAESTRO!$B$3:$B$1000="CIVILES")*(UPPER(MAESTRO!$L$3:$L$1000)="CONFIRMADO")),ROWS($A$3:A237))),"")</f>
        <v/>
      </c>
      <c r="N237" s="10" t="str">
        <f ca="1">IFERROR(INDEX(MAESTRO!N:N,_xludf.AGGREGATE(15,6,ROW(MAESTRO!$B$3:$B$1000)/((MAESTRO!$B$3:$B$1000="CIVILES")*(UPPER(MAESTRO!$L$3:$L$1000)="CONFIRMADO")),ROWS($A$3:A237))),"")</f>
        <v/>
      </c>
      <c r="O237" s="10" t="str">
        <f ca="1">IFERROR(INDEX(MAESTRO!O:O,_xludf.AGGREGATE(15,6,ROW(MAESTRO!$B$3:$B$1000)/((MAESTRO!$B$3:$B$1000="CIVILES")*(UPPER(MAESTRO!$L$3:$L$1000)="CONFIRMADO")),ROWS($A$3:A237))),"")</f>
        <v/>
      </c>
      <c r="P237" s="10" t="str">
        <f ca="1">IFERROR(INDEX(MAESTRO!P:P,_xludf.AGGREGATE(15,6,ROW(MAESTRO!$B$3:$B$1000)/((MAESTRO!$B$3:$B$1000="CIVILES")*(UPPER(MAESTRO!$L$3:$L$1000)="CONFIRMADO")),ROWS($A$3:A237))),"")</f>
        <v/>
      </c>
      <c r="Q237" s="10" t="str">
        <f ca="1">IFERROR(INDEX(MAESTRO!Q:Q,_xludf.AGGREGATE(15,6,ROW(MAESTRO!$B$3:$B$1000)/((MAESTRO!$B$3:$B$1000="CIVILES")*(UPPER(MAESTRO!$L$3:$L$1000)="CONFIRMADO")),ROWS($A$3:A237))),"")</f>
        <v/>
      </c>
      <c r="R237" s="10" t="str">
        <f ca="1">IFERROR(INDEX(MAESTRO!R:R,_xludf.AGGREGATE(15,6,ROW(MAESTRO!$B$3:$B$1000)/((MAESTRO!$B$3:$B$1000="CIVILES")*(UPPER(MAESTRO!$L$3:$L$1000)="CONFIRMADO")),ROWS($A$3:A237))),"")</f>
        <v/>
      </c>
      <c r="S237" s="10" t="str">
        <f ca="1">IFERROR(INDEX(MAESTRO!S:S,_xludf.AGGREGATE(15,6,ROW(MAESTRO!$B$3:$B$1000)/((MAESTRO!$B$3:$B$1000="CIVILES")*(UPPER(MAESTRO!$L$3:$L$1000)="CONFIRMADO")),ROWS($A$3:A237))),"")</f>
        <v/>
      </c>
      <c r="T237" s="10" t="str">
        <f ca="1">IFERROR(INDEX(MAESTRO!T:T,_xludf.AGGREGATE(15,6,ROW(MAESTRO!$B$3:$B$1000)/((MAESTRO!$B$3:$B$1000="CIVILES")*(UPPER(MAESTRO!$L$3:$L$1000)="CONFIRMADO")),ROWS($A$3:A237))),"")</f>
        <v/>
      </c>
      <c r="U237" s="10" t="str">
        <f ca="1">IFERROR(INDEX(MAESTRO!U:U,_xludf.AGGREGATE(15,6,ROW(MAESTRO!$B$3:$B$1000)/((MAESTRO!$B$3:$B$1000="CIVILES")*(UPPER(MAESTRO!$L$3:$L$1000)="CONFIRMADO")),ROWS($A$3:A237))),"")</f>
        <v/>
      </c>
      <c r="V237" s="10" t="str">
        <f ca="1">IFERROR(INDEX(MAESTRO!V:V,_xludf.AGGREGATE(15,6,ROW(MAESTRO!$B$3:$B$1000)/((MAESTRO!$B$3:$B$1000="CIVILES")*(UPPER(MAESTRO!$L$3:$L$1000)="CONFIRMADO")),ROWS($A$3:A237))),"")</f>
        <v/>
      </c>
      <c r="W237" s="10" t="str">
        <f ca="1">IFERROR(INDEX(MAESTRO!W:W,_xludf.AGGREGATE(15,6,ROW(MAESTRO!$B$3:$B$1000)/((MAESTRO!$B$3:$B$1000="CIVILES")*(UPPER(MAESTRO!$L$3:$L$1000)="CONFIRMADO")),ROWS($A$3:A237))),"")</f>
        <v/>
      </c>
      <c r="X237" s="10" t="str">
        <f ca="1">IFERROR(INDEX(MAESTRO!X:X,_xludf.AGGREGATE(15,6,ROW(MAESTRO!$B$3:$B$1000)/((MAESTRO!$B$3:$B$1000="CIVILES")*(UPPER(MAESTRO!$L$3:$L$1000)="CONFIRMADO")),ROWS($A$3:A237))),"")</f>
        <v/>
      </c>
    </row>
    <row r="238" spans="1:24" ht="22.05" customHeight="1">
      <c r="A238" s="18" t="str">
        <f ca="1">IFERROR(INDEX(MAESTRO!A:A,_xludf.AGGREGATE(15,6,ROW(MAESTRO!$B$3:$B$1000)/((MAESTRO!$B$3:$B$1000="CIVILES")*(UPPER(MAESTRO!$L$3:$L$1000)="CONFIRMADO")),ROWS($A$3:A238))),"")</f>
        <v/>
      </c>
      <c r="B238" s="18" t="str">
        <f ca="1">IFERROR(INDEX(MAESTRO!B:B,_xludf.AGGREGATE(15,6,ROW(MAESTRO!$B$3:$B$1000)/((MAESTRO!$B$3:$B$1000="CIVILES")*(UPPER(MAESTRO!$L$3:$L$1000)="CONFIRMADO")),ROWS($A$3:A238))),"")</f>
        <v/>
      </c>
      <c r="C238" s="18" t="str">
        <f ca="1">IFERROR(INDEX(MAESTRO!C:C,_xludf.AGGREGATE(15,6,ROW(MAESTRO!$B$3:$B$1000)/((MAESTRO!$B$3:$B$1000="CIVILES")*(UPPER(MAESTRO!$L$3:$L$1000)="CONFIRMADO")),ROWS($A$3:A238))),"")</f>
        <v/>
      </c>
      <c r="D238" s="18" t="str">
        <f ca="1">IFERROR(INDEX(MAESTRO!D:D,_xludf.AGGREGATE(15,6,ROW(MAESTRO!$B$3:$B$1000)/((MAESTRO!$B$3:$B$1000="CIVILES")*(UPPER(MAESTRO!$L$3:$L$1000)="CONFIRMADO")),ROWS($A$3:A238))),"")</f>
        <v/>
      </c>
      <c r="E238" s="18" t="str">
        <f ca="1">IFERROR(INDEX(MAESTRO!E:E,_xludf.AGGREGATE(15,6,ROW(MAESTRO!$B$3:$B$1000)/((MAESTRO!$B$3:$B$1000="CIVILES")*(UPPER(MAESTRO!$L$3:$L$1000)="CONFIRMADO")),ROWS($A$3:A238))),"")</f>
        <v/>
      </c>
      <c r="F238" s="18" t="str">
        <f ca="1">IFERROR(INDEX(MAESTRO!F:F,_xludf.AGGREGATE(15,6,ROW(MAESTRO!$B$3:$B$1000)/((MAESTRO!$B$3:$B$1000="CIVILES")*(UPPER(MAESTRO!$L$3:$L$1000)="CONFIRMADO")),ROWS($A$3:A238))),"")</f>
        <v/>
      </c>
      <c r="G238" s="18" t="str">
        <f ca="1">IFERROR(INDEX(MAESTRO!G:G,_xludf.AGGREGATE(15,6,ROW(MAESTRO!$B$3:$B$1000)/((MAESTRO!$B$3:$B$1000="CIVILES")*(UPPER(MAESTRO!$L$3:$L$1000)="CONFIRMADO")),ROWS($A$3:A238))),"")</f>
        <v/>
      </c>
      <c r="H238" s="18" t="str">
        <f ca="1">IFERROR(INDEX(MAESTRO!H:H,_xludf.AGGREGATE(15,6,ROW(MAESTRO!$B$3:$B$1000)/((MAESTRO!$B$3:$B$1000="CIVILES")*(UPPER(MAESTRO!$L$3:$L$1000)="CONFIRMADO")),ROWS($A$3:A238))),"")</f>
        <v/>
      </c>
      <c r="I238" s="18" t="str">
        <f ca="1">IFERROR(INDEX(MAESTRO!I:I,_xludf.AGGREGATE(15,6,ROW(MAESTRO!$B$3:$B$1000)/((MAESTRO!$B$3:$B$1000="CIVILES")*(UPPER(MAESTRO!$L$3:$L$1000)="CONFIRMADO")),ROWS($A$3:A238))),"")</f>
        <v/>
      </c>
      <c r="J238" s="18" t="str">
        <f ca="1">IFERROR(INDEX(MAESTRO!J:J,_xludf.AGGREGATE(15,6,ROW(MAESTRO!$B$3:$B$1000)/((MAESTRO!$B$3:$B$1000="CIVILES")*(UPPER(MAESTRO!$L$3:$L$1000)="CONFIRMADO")),ROWS($A$3:A238))),"")</f>
        <v/>
      </c>
      <c r="K238" s="18" t="str">
        <f ca="1">IFERROR(INDEX(MAESTRO!K:K,_xludf.AGGREGATE(15,6,ROW(MAESTRO!$B$3:$B$1000)/((MAESTRO!$B$3:$B$1000="CIVILES")*(UPPER(MAESTRO!$L$3:$L$1000)="CONFIRMADO")),ROWS($A$3:A238))),"")</f>
        <v/>
      </c>
      <c r="L238" s="18" t="str">
        <f ca="1">IFERROR(INDEX(MAESTRO!L:L,_xludf.AGGREGATE(15,6,ROW(MAESTRO!$B$3:$B$1000)/((MAESTRO!$B$3:$B$1000="CIVILES")*(UPPER(MAESTRO!$L$3:$L$1000)="CONFIRMADO")),ROWS($A$3:A238))),"")</f>
        <v/>
      </c>
      <c r="M238" s="18" t="str">
        <f ca="1">IFERROR(INDEX(MAESTRO!M:M,_xludf.AGGREGATE(15,6,ROW(MAESTRO!$B$3:$B$1000)/((MAESTRO!$B$3:$B$1000="CIVILES")*(UPPER(MAESTRO!$L$3:$L$1000)="CONFIRMADO")),ROWS($A$3:A238))),"")</f>
        <v/>
      </c>
      <c r="N238" s="18" t="str">
        <f ca="1">IFERROR(INDEX(MAESTRO!N:N,_xludf.AGGREGATE(15,6,ROW(MAESTRO!$B$3:$B$1000)/((MAESTRO!$B$3:$B$1000="CIVILES")*(UPPER(MAESTRO!$L$3:$L$1000)="CONFIRMADO")),ROWS($A$3:A238))),"")</f>
        <v/>
      </c>
      <c r="O238" s="18" t="str">
        <f ca="1">IFERROR(INDEX(MAESTRO!O:O,_xludf.AGGREGATE(15,6,ROW(MAESTRO!$B$3:$B$1000)/((MAESTRO!$B$3:$B$1000="CIVILES")*(UPPER(MAESTRO!$L$3:$L$1000)="CONFIRMADO")),ROWS($A$3:A238))),"")</f>
        <v/>
      </c>
      <c r="P238" s="18" t="str">
        <f ca="1">IFERROR(INDEX(MAESTRO!P:P,_xludf.AGGREGATE(15,6,ROW(MAESTRO!$B$3:$B$1000)/((MAESTRO!$B$3:$B$1000="CIVILES")*(UPPER(MAESTRO!$L$3:$L$1000)="CONFIRMADO")),ROWS($A$3:A238))),"")</f>
        <v/>
      </c>
      <c r="Q238" s="18" t="str">
        <f ca="1">IFERROR(INDEX(MAESTRO!Q:Q,_xludf.AGGREGATE(15,6,ROW(MAESTRO!$B$3:$B$1000)/((MAESTRO!$B$3:$B$1000="CIVILES")*(UPPER(MAESTRO!$L$3:$L$1000)="CONFIRMADO")),ROWS($A$3:A238))),"")</f>
        <v/>
      </c>
      <c r="R238" s="18" t="str">
        <f ca="1">IFERROR(INDEX(MAESTRO!R:R,_xludf.AGGREGATE(15,6,ROW(MAESTRO!$B$3:$B$1000)/((MAESTRO!$B$3:$B$1000="CIVILES")*(UPPER(MAESTRO!$L$3:$L$1000)="CONFIRMADO")),ROWS($A$3:A238))),"")</f>
        <v/>
      </c>
      <c r="S238" s="18" t="str">
        <f ca="1">IFERROR(INDEX(MAESTRO!S:S,_xludf.AGGREGATE(15,6,ROW(MAESTRO!$B$3:$B$1000)/((MAESTRO!$B$3:$B$1000="CIVILES")*(UPPER(MAESTRO!$L$3:$L$1000)="CONFIRMADO")),ROWS($A$3:A238))),"")</f>
        <v/>
      </c>
      <c r="T238" s="18" t="str">
        <f ca="1">IFERROR(INDEX(MAESTRO!T:T,_xludf.AGGREGATE(15,6,ROW(MAESTRO!$B$3:$B$1000)/((MAESTRO!$B$3:$B$1000="CIVILES")*(UPPER(MAESTRO!$L$3:$L$1000)="CONFIRMADO")),ROWS($A$3:A238))),"")</f>
        <v/>
      </c>
      <c r="U238" s="18" t="str">
        <f ca="1">IFERROR(INDEX(MAESTRO!U:U,_xludf.AGGREGATE(15,6,ROW(MAESTRO!$B$3:$B$1000)/((MAESTRO!$B$3:$B$1000="CIVILES")*(UPPER(MAESTRO!$L$3:$L$1000)="CONFIRMADO")),ROWS($A$3:A238))),"")</f>
        <v/>
      </c>
      <c r="V238" s="18" t="str">
        <f ca="1">IFERROR(INDEX(MAESTRO!V:V,_xludf.AGGREGATE(15,6,ROW(MAESTRO!$B$3:$B$1000)/((MAESTRO!$B$3:$B$1000="CIVILES")*(UPPER(MAESTRO!$L$3:$L$1000)="CONFIRMADO")),ROWS($A$3:A238))),"")</f>
        <v/>
      </c>
      <c r="W238" s="18" t="str">
        <f ca="1">IFERROR(INDEX(MAESTRO!W:W,_xludf.AGGREGATE(15,6,ROW(MAESTRO!$B$3:$B$1000)/((MAESTRO!$B$3:$B$1000="CIVILES")*(UPPER(MAESTRO!$L$3:$L$1000)="CONFIRMADO")),ROWS($A$3:A238))),"")</f>
        <v/>
      </c>
      <c r="X238" s="18" t="str">
        <f ca="1">IFERROR(INDEX(MAESTRO!X:X,_xludf.AGGREGATE(15,6,ROW(MAESTRO!$B$3:$B$1000)/((MAESTRO!$B$3:$B$1000="CIVILES")*(UPPER(MAESTRO!$L$3:$L$1000)="CONFIRMADO")),ROWS($A$3:A238))),"")</f>
        <v/>
      </c>
    </row>
    <row r="239" spans="1:24" ht="22.05" customHeight="1">
      <c r="A239" s="10" t="str">
        <f ca="1">IFERROR(INDEX(MAESTRO!A:A,_xludf.AGGREGATE(15,6,ROW(MAESTRO!$B$3:$B$1000)/((MAESTRO!$B$3:$B$1000="CIVILES")*(UPPER(MAESTRO!$L$3:$L$1000)="CONFIRMADO")),ROWS($A$3:A239))),"")</f>
        <v/>
      </c>
      <c r="B239" s="10" t="str">
        <f ca="1">IFERROR(INDEX(MAESTRO!B:B,_xludf.AGGREGATE(15,6,ROW(MAESTRO!$B$3:$B$1000)/((MAESTRO!$B$3:$B$1000="CIVILES")*(UPPER(MAESTRO!$L$3:$L$1000)="CONFIRMADO")),ROWS($A$3:A239))),"")</f>
        <v/>
      </c>
      <c r="C239" s="10" t="str">
        <f ca="1">IFERROR(INDEX(MAESTRO!C:C,_xludf.AGGREGATE(15,6,ROW(MAESTRO!$B$3:$B$1000)/((MAESTRO!$B$3:$B$1000="CIVILES")*(UPPER(MAESTRO!$L$3:$L$1000)="CONFIRMADO")),ROWS($A$3:A239))),"")</f>
        <v/>
      </c>
      <c r="D239" s="10" t="str">
        <f ca="1">IFERROR(INDEX(MAESTRO!D:D,_xludf.AGGREGATE(15,6,ROW(MAESTRO!$B$3:$B$1000)/((MAESTRO!$B$3:$B$1000="CIVILES")*(UPPER(MAESTRO!$L$3:$L$1000)="CONFIRMADO")),ROWS($A$3:A239))),"")</f>
        <v/>
      </c>
      <c r="E239" s="10" t="str">
        <f ca="1">IFERROR(INDEX(MAESTRO!E:E,_xludf.AGGREGATE(15,6,ROW(MAESTRO!$B$3:$B$1000)/((MAESTRO!$B$3:$B$1000="CIVILES")*(UPPER(MAESTRO!$L$3:$L$1000)="CONFIRMADO")),ROWS($A$3:A239))),"")</f>
        <v/>
      </c>
      <c r="F239" s="10" t="str">
        <f ca="1">IFERROR(INDEX(MAESTRO!F:F,_xludf.AGGREGATE(15,6,ROW(MAESTRO!$B$3:$B$1000)/((MAESTRO!$B$3:$B$1000="CIVILES")*(UPPER(MAESTRO!$L$3:$L$1000)="CONFIRMADO")),ROWS($A$3:A239))),"")</f>
        <v/>
      </c>
      <c r="G239" s="10" t="str">
        <f ca="1">IFERROR(INDEX(MAESTRO!G:G,_xludf.AGGREGATE(15,6,ROW(MAESTRO!$B$3:$B$1000)/((MAESTRO!$B$3:$B$1000="CIVILES")*(UPPER(MAESTRO!$L$3:$L$1000)="CONFIRMADO")),ROWS($A$3:A239))),"")</f>
        <v/>
      </c>
      <c r="H239" s="10" t="str">
        <f ca="1">IFERROR(INDEX(MAESTRO!H:H,_xludf.AGGREGATE(15,6,ROW(MAESTRO!$B$3:$B$1000)/((MAESTRO!$B$3:$B$1000="CIVILES")*(UPPER(MAESTRO!$L$3:$L$1000)="CONFIRMADO")),ROWS($A$3:A239))),"")</f>
        <v/>
      </c>
      <c r="I239" s="10" t="str">
        <f ca="1">IFERROR(INDEX(MAESTRO!I:I,_xludf.AGGREGATE(15,6,ROW(MAESTRO!$B$3:$B$1000)/((MAESTRO!$B$3:$B$1000="CIVILES")*(UPPER(MAESTRO!$L$3:$L$1000)="CONFIRMADO")),ROWS($A$3:A239))),"")</f>
        <v/>
      </c>
      <c r="J239" s="10" t="str">
        <f ca="1">IFERROR(INDEX(MAESTRO!J:J,_xludf.AGGREGATE(15,6,ROW(MAESTRO!$B$3:$B$1000)/((MAESTRO!$B$3:$B$1000="CIVILES")*(UPPER(MAESTRO!$L$3:$L$1000)="CONFIRMADO")),ROWS($A$3:A239))),"")</f>
        <v/>
      </c>
      <c r="K239" s="10" t="str">
        <f ca="1">IFERROR(INDEX(MAESTRO!K:K,_xludf.AGGREGATE(15,6,ROW(MAESTRO!$B$3:$B$1000)/((MAESTRO!$B$3:$B$1000="CIVILES")*(UPPER(MAESTRO!$L$3:$L$1000)="CONFIRMADO")),ROWS($A$3:A239))),"")</f>
        <v/>
      </c>
      <c r="L239" s="10" t="str">
        <f ca="1">IFERROR(INDEX(MAESTRO!L:L,_xludf.AGGREGATE(15,6,ROW(MAESTRO!$B$3:$B$1000)/((MAESTRO!$B$3:$B$1000="CIVILES")*(UPPER(MAESTRO!$L$3:$L$1000)="CONFIRMADO")),ROWS($A$3:A239))),"")</f>
        <v/>
      </c>
      <c r="M239" s="10" t="str">
        <f ca="1">IFERROR(INDEX(MAESTRO!M:M,_xludf.AGGREGATE(15,6,ROW(MAESTRO!$B$3:$B$1000)/((MAESTRO!$B$3:$B$1000="CIVILES")*(UPPER(MAESTRO!$L$3:$L$1000)="CONFIRMADO")),ROWS($A$3:A239))),"")</f>
        <v/>
      </c>
      <c r="N239" s="10" t="str">
        <f ca="1">IFERROR(INDEX(MAESTRO!N:N,_xludf.AGGREGATE(15,6,ROW(MAESTRO!$B$3:$B$1000)/((MAESTRO!$B$3:$B$1000="CIVILES")*(UPPER(MAESTRO!$L$3:$L$1000)="CONFIRMADO")),ROWS($A$3:A239))),"")</f>
        <v/>
      </c>
      <c r="O239" s="10" t="str">
        <f ca="1">IFERROR(INDEX(MAESTRO!O:O,_xludf.AGGREGATE(15,6,ROW(MAESTRO!$B$3:$B$1000)/((MAESTRO!$B$3:$B$1000="CIVILES")*(UPPER(MAESTRO!$L$3:$L$1000)="CONFIRMADO")),ROWS($A$3:A239))),"")</f>
        <v/>
      </c>
      <c r="P239" s="10" t="str">
        <f ca="1">IFERROR(INDEX(MAESTRO!P:P,_xludf.AGGREGATE(15,6,ROW(MAESTRO!$B$3:$B$1000)/((MAESTRO!$B$3:$B$1000="CIVILES")*(UPPER(MAESTRO!$L$3:$L$1000)="CONFIRMADO")),ROWS($A$3:A239))),"")</f>
        <v/>
      </c>
      <c r="Q239" s="10" t="str">
        <f ca="1">IFERROR(INDEX(MAESTRO!Q:Q,_xludf.AGGREGATE(15,6,ROW(MAESTRO!$B$3:$B$1000)/((MAESTRO!$B$3:$B$1000="CIVILES")*(UPPER(MAESTRO!$L$3:$L$1000)="CONFIRMADO")),ROWS($A$3:A239))),"")</f>
        <v/>
      </c>
      <c r="R239" s="10" t="str">
        <f ca="1">IFERROR(INDEX(MAESTRO!R:R,_xludf.AGGREGATE(15,6,ROW(MAESTRO!$B$3:$B$1000)/((MAESTRO!$B$3:$B$1000="CIVILES")*(UPPER(MAESTRO!$L$3:$L$1000)="CONFIRMADO")),ROWS($A$3:A239))),"")</f>
        <v/>
      </c>
      <c r="S239" s="10" t="str">
        <f ca="1">IFERROR(INDEX(MAESTRO!S:S,_xludf.AGGREGATE(15,6,ROW(MAESTRO!$B$3:$B$1000)/((MAESTRO!$B$3:$B$1000="CIVILES")*(UPPER(MAESTRO!$L$3:$L$1000)="CONFIRMADO")),ROWS($A$3:A239))),"")</f>
        <v/>
      </c>
      <c r="T239" s="10" t="str">
        <f ca="1">IFERROR(INDEX(MAESTRO!T:T,_xludf.AGGREGATE(15,6,ROW(MAESTRO!$B$3:$B$1000)/((MAESTRO!$B$3:$B$1000="CIVILES")*(UPPER(MAESTRO!$L$3:$L$1000)="CONFIRMADO")),ROWS($A$3:A239))),"")</f>
        <v/>
      </c>
      <c r="U239" s="10" t="str">
        <f ca="1">IFERROR(INDEX(MAESTRO!U:U,_xludf.AGGREGATE(15,6,ROW(MAESTRO!$B$3:$B$1000)/((MAESTRO!$B$3:$B$1000="CIVILES")*(UPPER(MAESTRO!$L$3:$L$1000)="CONFIRMADO")),ROWS($A$3:A239))),"")</f>
        <v/>
      </c>
      <c r="V239" s="10" t="str">
        <f ca="1">IFERROR(INDEX(MAESTRO!V:V,_xludf.AGGREGATE(15,6,ROW(MAESTRO!$B$3:$B$1000)/((MAESTRO!$B$3:$B$1000="CIVILES")*(UPPER(MAESTRO!$L$3:$L$1000)="CONFIRMADO")),ROWS($A$3:A239))),"")</f>
        <v/>
      </c>
      <c r="W239" s="10" t="str">
        <f ca="1">IFERROR(INDEX(MAESTRO!W:W,_xludf.AGGREGATE(15,6,ROW(MAESTRO!$B$3:$B$1000)/((MAESTRO!$B$3:$B$1000="CIVILES")*(UPPER(MAESTRO!$L$3:$L$1000)="CONFIRMADO")),ROWS($A$3:A239))),"")</f>
        <v/>
      </c>
      <c r="X239" s="10" t="str">
        <f ca="1">IFERROR(INDEX(MAESTRO!X:X,_xludf.AGGREGATE(15,6,ROW(MAESTRO!$B$3:$B$1000)/((MAESTRO!$B$3:$B$1000="CIVILES")*(UPPER(MAESTRO!$L$3:$L$1000)="CONFIRMADO")),ROWS($A$3:A239))),"")</f>
        <v/>
      </c>
    </row>
    <row r="240" spans="1:24" ht="22.05" customHeight="1">
      <c r="A240" s="18" t="str">
        <f ca="1">IFERROR(INDEX(MAESTRO!A:A,_xludf.AGGREGATE(15,6,ROW(MAESTRO!$B$3:$B$1000)/((MAESTRO!$B$3:$B$1000="CIVILES")*(UPPER(MAESTRO!$L$3:$L$1000)="CONFIRMADO")),ROWS($A$3:A240))),"")</f>
        <v/>
      </c>
      <c r="B240" s="18" t="str">
        <f ca="1">IFERROR(INDEX(MAESTRO!B:B,_xludf.AGGREGATE(15,6,ROW(MAESTRO!$B$3:$B$1000)/((MAESTRO!$B$3:$B$1000="CIVILES")*(UPPER(MAESTRO!$L$3:$L$1000)="CONFIRMADO")),ROWS($A$3:A240))),"")</f>
        <v/>
      </c>
      <c r="C240" s="18" t="str">
        <f ca="1">IFERROR(INDEX(MAESTRO!C:C,_xludf.AGGREGATE(15,6,ROW(MAESTRO!$B$3:$B$1000)/((MAESTRO!$B$3:$B$1000="CIVILES")*(UPPER(MAESTRO!$L$3:$L$1000)="CONFIRMADO")),ROWS($A$3:A240))),"")</f>
        <v/>
      </c>
      <c r="D240" s="18" t="str">
        <f ca="1">IFERROR(INDEX(MAESTRO!D:D,_xludf.AGGREGATE(15,6,ROW(MAESTRO!$B$3:$B$1000)/((MAESTRO!$B$3:$B$1000="CIVILES")*(UPPER(MAESTRO!$L$3:$L$1000)="CONFIRMADO")),ROWS($A$3:A240))),"")</f>
        <v/>
      </c>
      <c r="E240" s="18" t="str">
        <f ca="1">IFERROR(INDEX(MAESTRO!E:E,_xludf.AGGREGATE(15,6,ROW(MAESTRO!$B$3:$B$1000)/((MAESTRO!$B$3:$B$1000="CIVILES")*(UPPER(MAESTRO!$L$3:$L$1000)="CONFIRMADO")),ROWS($A$3:A240))),"")</f>
        <v/>
      </c>
      <c r="F240" s="18" t="str">
        <f ca="1">IFERROR(INDEX(MAESTRO!F:F,_xludf.AGGREGATE(15,6,ROW(MAESTRO!$B$3:$B$1000)/((MAESTRO!$B$3:$B$1000="CIVILES")*(UPPER(MAESTRO!$L$3:$L$1000)="CONFIRMADO")),ROWS($A$3:A240))),"")</f>
        <v/>
      </c>
      <c r="G240" s="18" t="str">
        <f ca="1">IFERROR(INDEX(MAESTRO!G:G,_xludf.AGGREGATE(15,6,ROW(MAESTRO!$B$3:$B$1000)/((MAESTRO!$B$3:$B$1000="CIVILES")*(UPPER(MAESTRO!$L$3:$L$1000)="CONFIRMADO")),ROWS($A$3:A240))),"")</f>
        <v/>
      </c>
      <c r="H240" s="18" t="str">
        <f ca="1">IFERROR(INDEX(MAESTRO!H:H,_xludf.AGGREGATE(15,6,ROW(MAESTRO!$B$3:$B$1000)/((MAESTRO!$B$3:$B$1000="CIVILES")*(UPPER(MAESTRO!$L$3:$L$1000)="CONFIRMADO")),ROWS($A$3:A240))),"")</f>
        <v/>
      </c>
      <c r="I240" s="18" t="str">
        <f ca="1">IFERROR(INDEX(MAESTRO!I:I,_xludf.AGGREGATE(15,6,ROW(MAESTRO!$B$3:$B$1000)/((MAESTRO!$B$3:$B$1000="CIVILES")*(UPPER(MAESTRO!$L$3:$L$1000)="CONFIRMADO")),ROWS($A$3:A240))),"")</f>
        <v/>
      </c>
      <c r="J240" s="18" t="str">
        <f ca="1">IFERROR(INDEX(MAESTRO!J:J,_xludf.AGGREGATE(15,6,ROW(MAESTRO!$B$3:$B$1000)/((MAESTRO!$B$3:$B$1000="CIVILES")*(UPPER(MAESTRO!$L$3:$L$1000)="CONFIRMADO")),ROWS($A$3:A240))),"")</f>
        <v/>
      </c>
      <c r="K240" s="18" t="str">
        <f ca="1">IFERROR(INDEX(MAESTRO!K:K,_xludf.AGGREGATE(15,6,ROW(MAESTRO!$B$3:$B$1000)/((MAESTRO!$B$3:$B$1000="CIVILES")*(UPPER(MAESTRO!$L$3:$L$1000)="CONFIRMADO")),ROWS($A$3:A240))),"")</f>
        <v/>
      </c>
      <c r="L240" s="18" t="str">
        <f ca="1">IFERROR(INDEX(MAESTRO!L:L,_xludf.AGGREGATE(15,6,ROW(MAESTRO!$B$3:$B$1000)/((MAESTRO!$B$3:$B$1000="CIVILES")*(UPPER(MAESTRO!$L$3:$L$1000)="CONFIRMADO")),ROWS($A$3:A240))),"")</f>
        <v/>
      </c>
      <c r="M240" s="18" t="str">
        <f ca="1">IFERROR(INDEX(MAESTRO!M:M,_xludf.AGGREGATE(15,6,ROW(MAESTRO!$B$3:$B$1000)/((MAESTRO!$B$3:$B$1000="CIVILES")*(UPPER(MAESTRO!$L$3:$L$1000)="CONFIRMADO")),ROWS($A$3:A240))),"")</f>
        <v/>
      </c>
      <c r="N240" s="18" t="str">
        <f ca="1">IFERROR(INDEX(MAESTRO!N:N,_xludf.AGGREGATE(15,6,ROW(MAESTRO!$B$3:$B$1000)/((MAESTRO!$B$3:$B$1000="CIVILES")*(UPPER(MAESTRO!$L$3:$L$1000)="CONFIRMADO")),ROWS($A$3:A240))),"")</f>
        <v/>
      </c>
      <c r="O240" s="18" t="str">
        <f ca="1">IFERROR(INDEX(MAESTRO!O:O,_xludf.AGGREGATE(15,6,ROW(MAESTRO!$B$3:$B$1000)/((MAESTRO!$B$3:$B$1000="CIVILES")*(UPPER(MAESTRO!$L$3:$L$1000)="CONFIRMADO")),ROWS($A$3:A240))),"")</f>
        <v/>
      </c>
      <c r="P240" s="18" t="str">
        <f ca="1">IFERROR(INDEX(MAESTRO!P:P,_xludf.AGGREGATE(15,6,ROW(MAESTRO!$B$3:$B$1000)/((MAESTRO!$B$3:$B$1000="CIVILES")*(UPPER(MAESTRO!$L$3:$L$1000)="CONFIRMADO")),ROWS($A$3:A240))),"")</f>
        <v/>
      </c>
      <c r="Q240" s="18" t="str">
        <f ca="1">IFERROR(INDEX(MAESTRO!Q:Q,_xludf.AGGREGATE(15,6,ROW(MAESTRO!$B$3:$B$1000)/((MAESTRO!$B$3:$B$1000="CIVILES")*(UPPER(MAESTRO!$L$3:$L$1000)="CONFIRMADO")),ROWS($A$3:A240))),"")</f>
        <v/>
      </c>
      <c r="R240" s="18" t="str">
        <f ca="1">IFERROR(INDEX(MAESTRO!R:R,_xludf.AGGREGATE(15,6,ROW(MAESTRO!$B$3:$B$1000)/((MAESTRO!$B$3:$B$1000="CIVILES")*(UPPER(MAESTRO!$L$3:$L$1000)="CONFIRMADO")),ROWS($A$3:A240))),"")</f>
        <v/>
      </c>
      <c r="S240" s="18" t="str">
        <f ca="1">IFERROR(INDEX(MAESTRO!S:S,_xludf.AGGREGATE(15,6,ROW(MAESTRO!$B$3:$B$1000)/((MAESTRO!$B$3:$B$1000="CIVILES")*(UPPER(MAESTRO!$L$3:$L$1000)="CONFIRMADO")),ROWS($A$3:A240))),"")</f>
        <v/>
      </c>
      <c r="T240" s="18" t="str">
        <f ca="1">IFERROR(INDEX(MAESTRO!T:T,_xludf.AGGREGATE(15,6,ROW(MAESTRO!$B$3:$B$1000)/((MAESTRO!$B$3:$B$1000="CIVILES")*(UPPER(MAESTRO!$L$3:$L$1000)="CONFIRMADO")),ROWS($A$3:A240))),"")</f>
        <v/>
      </c>
      <c r="U240" s="18" t="str">
        <f ca="1">IFERROR(INDEX(MAESTRO!U:U,_xludf.AGGREGATE(15,6,ROW(MAESTRO!$B$3:$B$1000)/((MAESTRO!$B$3:$B$1000="CIVILES")*(UPPER(MAESTRO!$L$3:$L$1000)="CONFIRMADO")),ROWS($A$3:A240))),"")</f>
        <v/>
      </c>
      <c r="V240" s="18" t="str">
        <f ca="1">IFERROR(INDEX(MAESTRO!V:V,_xludf.AGGREGATE(15,6,ROW(MAESTRO!$B$3:$B$1000)/((MAESTRO!$B$3:$B$1000="CIVILES")*(UPPER(MAESTRO!$L$3:$L$1000)="CONFIRMADO")),ROWS($A$3:A240))),"")</f>
        <v/>
      </c>
      <c r="W240" s="18" t="str">
        <f ca="1">IFERROR(INDEX(MAESTRO!W:W,_xludf.AGGREGATE(15,6,ROW(MAESTRO!$B$3:$B$1000)/((MAESTRO!$B$3:$B$1000="CIVILES")*(UPPER(MAESTRO!$L$3:$L$1000)="CONFIRMADO")),ROWS($A$3:A240))),"")</f>
        <v/>
      </c>
      <c r="X240" s="18" t="str">
        <f ca="1">IFERROR(INDEX(MAESTRO!X:X,_xludf.AGGREGATE(15,6,ROW(MAESTRO!$B$3:$B$1000)/((MAESTRO!$B$3:$B$1000="CIVILES")*(UPPER(MAESTRO!$L$3:$L$1000)="CONFIRMADO")),ROWS($A$3:A240))),"")</f>
        <v/>
      </c>
    </row>
    <row r="241" spans="1:24" ht="22.05" customHeight="1">
      <c r="A241" s="10" t="str">
        <f ca="1">IFERROR(INDEX(MAESTRO!A:A,_xludf.AGGREGATE(15,6,ROW(MAESTRO!$B$3:$B$1000)/((MAESTRO!$B$3:$B$1000="CIVILES")*(UPPER(MAESTRO!$L$3:$L$1000)="CONFIRMADO")),ROWS($A$3:A241))),"")</f>
        <v/>
      </c>
      <c r="B241" s="10" t="str">
        <f ca="1">IFERROR(INDEX(MAESTRO!B:B,_xludf.AGGREGATE(15,6,ROW(MAESTRO!$B$3:$B$1000)/((MAESTRO!$B$3:$B$1000="CIVILES")*(UPPER(MAESTRO!$L$3:$L$1000)="CONFIRMADO")),ROWS($A$3:A241))),"")</f>
        <v/>
      </c>
      <c r="C241" s="10" t="str">
        <f ca="1">IFERROR(INDEX(MAESTRO!C:C,_xludf.AGGREGATE(15,6,ROW(MAESTRO!$B$3:$B$1000)/((MAESTRO!$B$3:$B$1000="CIVILES")*(UPPER(MAESTRO!$L$3:$L$1000)="CONFIRMADO")),ROWS($A$3:A241))),"")</f>
        <v/>
      </c>
      <c r="D241" s="10" t="str">
        <f ca="1">IFERROR(INDEX(MAESTRO!D:D,_xludf.AGGREGATE(15,6,ROW(MAESTRO!$B$3:$B$1000)/((MAESTRO!$B$3:$B$1000="CIVILES")*(UPPER(MAESTRO!$L$3:$L$1000)="CONFIRMADO")),ROWS($A$3:A241))),"")</f>
        <v/>
      </c>
      <c r="E241" s="10" t="str">
        <f ca="1">IFERROR(INDEX(MAESTRO!E:E,_xludf.AGGREGATE(15,6,ROW(MAESTRO!$B$3:$B$1000)/((MAESTRO!$B$3:$B$1000="CIVILES")*(UPPER(MAESTRO!$L$3:$L$1000)="CONFIRMADO")),ROWS($A$3:A241))),"")</f>
        <v/>
      </c>
      <c r="F241" s="10" t="str">
        <f ca="1">IFERROR(INDEX(MAESTRO!F:F,_xludf.AGGREGATE(15,6,ROW(MAESTRO!$B$3:$B$1000)/((MAESTRO!$B$3:$B$1000="CIVILES")*(UPPER(MAESTRO!$L$3:$L$1000)="CONFIRMADO")),ROWS($A$3:A241))),"")</f>
        <v/>
      </c>
      <c r="G241" s="10" t="str">
        <f ca="1">IFERROR(INDEX(MAESTRO!G:G,_xludf.AGGREGATE(15,6,ROW(MAESTRO!$B$3:$B$1000)/((MAESTRO!$B$3:$B$1000="CIVILES")*(UPPER(MAESTRO!$L$3:$L$1000)="CONFIRMADO")),ROWS($A$3:A241))),"")</f>
        <v/>
      </c>
      <c r="H241" s="10" t="str">
        <f ca="1">IFERROR(INDEX(MAESTRO!H:H,_xludf.AGGREGATE(15,6,ROW(MAESTRO!$B$3:$B$1000)/((MAESTRO!$B$3:$B$1000="CIVILES")*(UPPER(MAESTRO!$L$3:$L$1000)="CONFIRMADO")),ROWS($A$3:A241))),"")</f>
        <v/>
      </c>
      <c r="I241" s="10" t="str">
        <f ca="1">IFERROR(INDEX(MAESTRO!I:I,_xludf.AGGREGATE(15,6,ROW(MAESTRO!$B$3:$B$1000)/((MAESTRO!$B$3:$B$1000="CIVILES")*(UPPER(MAESTRO!$L$3:$L$1000)="CONFIRMADO")),ROWS($A$3:A241))),"")</f>
        <v/>
      </c>
      <c r="J241" s="10" t="str">
        <f ca="1">IFERROR(INDEX(MAESTRO!J:J,_xludf.AGGREGATE(15,6,ROW(MAESTRO!$B$3:$B$1000)/((MAESTRO!$B$3:$B$1000="CIVILES")*(UPPER(MAESTRO!$L$3:$L$1000)="CONFIRMADO")),ROWS($A$3:A241))),"")</f>
        <v/>
      </c>
      <c r="K241" s="10" t="str">
        <f ca="1">IFERROR(INDEX(MAESTRO!K:K,_xludf.AGGREGATE(15,6,ROW(MAESTRO!$B$3:$B$1000)/((MAESTRO!$B$3:$B$1000="CIVILES")*(UPPER(MAESTRO!$L$3:$L$1000)="CONFIRMADO")),ROWS($A$3:A241))),"")</f>
        <v/>
      </c>
      <c r="L241" s="10" t="str">
        <f ca="1">IFERROR(INDEX(MAESTRO!L:L,_xludf.AGGREGATE(15,6,ROW(MAESTRO!$B$3:$B$1000)/((MAESTRO!$B$3:$B$1000="CIVILES")*(UPPER(MAESTRO!$L$3:$L$1000)="CONFIRMADO")),ROWS($A$3:A241))),"")</f>
        <v/>
      </c>
      <c r="M241" s="10" t="str">
        <f ca="1">IFERROR(INDEX(MAESTRO!M:M,_xludf.AGGREGATE(15,6,ROW(MAESTRO!$B$3:$B$1000)/((MAESTRO!$B$3:$B$1000="CIVILES")*(UPPER(MAESTRO!$L$3:$L$1000)="CONFIRMADO")),ROWS($A$3:A241))),"")</f>
        <v/>
      </c>
      <c r="N241" s="10" t="str">
        <f ca="1">IFERROR(INDEX(MAESTRO!N:N,_xludf.AGGREGATE(15,6,ROW(MAESTRO!$B$3:$B$1000)/((MAESTRO!$B$3:$B$1000="CIVILES")*(UPPER(MAESTRO!$L$3:$L$1000)="CONFIRMADO")),ROWS($A$3:A241))),"")</f>
        <v/>
      </c>
      <c r="O241" s="10" t="str">
        <f ca="1">IFERROR(INDEX(MAESTRO!O:O,_xludf.AGGREGATE(15,6,ROW(MAESTRO!$B$3:$B$1000)/((MAESTRO!$B$3:$B$1000="CIVILES")*(UPPER(MAESTRO!$L$3:$L$1000)="CONFIRMADO")),ROWS($A$3:A241))),"")</f>
        <v/>
      </c>
      <c r="P241" s="10" t="str">
        <f ca="1">IFERROR(INDEX(MAESTRO!P:P,_xludf.AGGREGATE(15,6,ROW(MAESTRO!$B$3:$B$1000)/((MAESTRO!$B$3:$B$1000="CIVILES")*(UPPER(MAESTRO!$L$3:$L$1000)="CONFIRMADO")),ROWS($A$3:A241))),"")</f>
        <v/>
      </c>
      <c r="Q241" s="10" t="str">
        <f ca="1">IFERROR(INDEX(MAESTRO!Q:Q,_xludf.AGGREGATE(15,6,ROW(MAESTRO!$B$3:$B$1000)/((MAESTRO!$B$3:$B$1000="CIVILES")*(UPPER(MAESTRO!$L$3:$L$1000)="CONFIRMADO")),ROWS($A$3:A241))),"")</f>
        <v/>
      </c>
      <c r="R241" s="10" t="str">
        <f ca="1">IFERROR(INDEX(MAESTRO!R:R,_xludf.AGGREGATE(15,6,ROW(MAESTRO!$B$3:$B$1000)/((MAESTRO!$B$3:$B$1000="CIVILES")*(UPPER(MAESTRO!$L$3:$L$1000)="CONFIRMADO")),ROWS($A$3:A241))),"")</f>
        <v/>
      </c>
      <c r="S241" s="10" t="str">
        <f ca="1">IFERROR(INDEX(MAESTRO!S:S,_xludf.AGGREGATE(15,6,ROW(MAESTRO!$B$3:$B$1000)/((MAESTRO!$B$3:$B$1000="CIVILES")*(UPPER(MAESTRO!$L$3:$L$1000)="CONFIRMADO")),ROWS($A$3:A241))),"")</f>
        <v/>
      </c>
      <c r="T241" s="10" t="str">
        <f ca="1">IFERROR(INDEX(MAESTRO!T:T,_xludf.AGGREGATE(15,6,ROW(MAESTRO!$B$3:$B$1000)/((MAESTRO!$B$3:$B$1000="CIVILES")*(UPPER(MAESTRO!$L$3:$L$1000)="CONFIRMADO")),ROWS($A$3:A241))),"")</f>
        <v/>
      </c>
      <c r="U241" s="10" t="str">
        <f ca="1">IFERROR(INDEX(MAESTRO!U:U,_xludf.AGGREGATE(15,6,ROW(MAESTRO!$B$3:$B$1000)/((MAESTRO!$B$3:$B$1000="CIVILES")*(UPPER(MAESTRO!$L$3:$L$1000)="CONFIRMADO")),ROWS($A$3:A241))),"")</f>
        <v/>
      </c>
      <c r="V241" s="10" t="str">
        <f ca="1">IFERROR(INDEX(MAESTRO!V:V,_xludf.AGGREGATE(15,6,ROW(MAESTRO!$B$3:$B$1000)/((MAESTRO!$B$3:$B$1000="CIVILES")*(UPPER(MAESTRO!$L$3:$L$1000)="CONFIRMADO")),ROWS($A$3:A241))),"")</f>
        <v/>
      </c>
      <c r="W241" s="10" t="str">
        <f ca="1">IFERROR(INDEX(MAESTRO!W:W,_xludf.AGGREGATE(15,6,ROW(MAESTRO!$B$3:$B$1000)/((MAESTRO!$B$3:$B$1000="CIVILES")*(UPPER(MAESTRO!$L$3:$L$1000)="CONFIRMADO")),ROWS($A$3:A241))),"")</f>
        <v/>
      </c>
      <c r="X241" s="10" t="str">
        <f ca="1">IFERROR(INDEX(MAESTRO!X:X,_xludf.AGGREGATE(15,6,ROW(MAESTRO!$B$3:$B$1000)/((MAESTRO!$B$3:$B$1000="CIVILES")*(UPPER(MAESTRO!$L$3:$L$1000)="CONFIRMADO")),ROWS($A$3:A241))),"")</f>
        <v/>
      </c>
    </row>
    <row r="242" spans="1:24" ht="22.05" customHeight="1">
      <c r="A242" s="18" t="str">
        <f ca="1">IFERROR(INDEX(MAESTRO!A:A,_xludf.AGGREGATE(15,6,ROW(MAESTRO!$B$3:$B$1000)/((MAESTRO!$B$3:$B$1000="CIVILES")*(UPPER(MAESTRO!$L$3:$L$1000)="CONFIRMADO")),ROWS($A$3:A242))),"")</f>
        <v/>
      </c>
      <c r="B242" s="18" t="str">
        <f ca="1">IFERROR(INDEX(MAESTRO!B:B,_xludf.AGGREGATE(15,6,ROW(MAESTRO!$B$3:$B$1000)/((MAESTRO!$B$3:$B$1000="CIVILES")*(UPPER(MAESTRO!$L$3:$L$1000)="CONFIRMADO")),ROWS($A$3:A242))),"")</f>
        <v/>
      </c>
      <c r="C242" s="18" t="str">
        <f ca="1">IFERROR(INDEX(MAESTRO!C:C,_xludf.AGGREGATE(15,6,ROW(MAESTRO!$B$3:$B$1000)/((MAESTRO!$B$3:$B$1000="CIVILES")*(UPPER(MAESTRO!$L$3:$L$1000)="CONFIRMADO")),ROWS($A$3:A242))),"")</f>
        <v/>
      </c>
      <c r="D242" s="18" t="str">
        <f ca="1">IFERROR(INDEX(MAESTRO!D:D,_xludf.AGGREGATE(15,6,ROW(MAESTRO!$B$3:$B$1000)/((MAESTRO!$B$3:$B$1000="CIVILES")*(UPPER(MAESTRO!$L$3:$L$1000)="CONFIRMADO")),ROWS($A$3:A242))),"")</f>
        <v/>
      </c>
      <c r="E242" s="18" t="str">
        <f ca="1">IFERROR(INDEX(MAESTRO!E:E,_xludf.AGGREGATE(15,6,ROW(MAESTRO!$B$3:$B$1000)/((MAESTRO!$B$3:$B$1000="CIVILES")*(UPPER(MAESTRO!$L$3:$L$1000)="CONFIRMADO")),ROWS($A$3:A242))),"")</f>
        <v/>
      </c>
      <c r="F242" s="18" t="str">
        <f ca="1">IFERROR(INDEX(MAESTRO!F:F,_xludf.AGGREGATE(15,6,ROW(MAESTRO!$B$3:$B$1000)/((MAESTRO!$B$3:$B$1000="CIVILES")*(UPPER(MAESTRO!$L$3:$L$1000)="CONFIRMADO")),ROWS($A$3:A242))),"")</f>
        <v/>
      </c>
      <c r="G242" s="18" t="str">
        <f ca="1">IFERROR(INDEX(MAESTRO!G:G,_xludf.AGGREGATE(15,6,ROW(MAESTRO!$B$3:$B$1000)/((MAESTRO!$B$3:$B$1000="CIVILES")*(UPPER(MAESTRO!$L$3:$L$1000)="CONFIRMADO")),ROWS($A$3:A242))),"")</f>
        <v/>
      </c>
      <c r="H242" s="18" t="str">
        <f ca="1">IFERROR(INDEX(MAESTRO!H:H,_xludf.AGGREGATE(15,6,ROW(MAESTRO!$B$3:$B$1000)/((MAESTRO!$B$3:$B$1000="CIVILES")*(UPPER(MAESTRO!$L$3:$L$1000)="CONFIRMADO")),ROWS($A$3:A242))),"")</f>
        <v/>
      </c>
      <c r="I242" s="18" t="str">
        <f ca="1">IFERROR(INDEX(MAESTRO!I:I,_xludf.AGGREGATE(15,6,ROW(MAESTRO!$B$3:$B$1000)/((MAESTRO!$B$3:$B$1000="CIVILES")*(UPPER(MAESTRO!$L$3:$L$1000)="CONFIRMADO")),ROWS($A$3:A242))),"")</f>
        <v/>
      </c>
      <c r="J242" s="18" t="str">
        <f ca="1">IFERROR(INDEX(MAESTRO!J:J,_xludf.AGGREGATE(15,6,ROW(MAESTRO!$B$3:$B$1000)/((MAESTRO!$B$3:$B$1000="CIVILES")*(UPPER(MAESTRO!$L$3:$L$1000)="CONFIRMADO")),ROWS($A$3:A242))),"")</f>
        <v/>
      </c>
      <c r="K242" s="18" t="str">
        <f ca="1">IFERROR(INDEX(MAESTRO!K:K,_xludf.AGGREGATE(15,6,ROW(MAESTRO!$B$3:$B$1000)/((MAESTRO!$B$3:$B$1000="CIVILES")*(UPPER(MAESTRO!$L$3:$L$1000)="CONFIRMADO")),ROWS($A$3:A242))),"")</f>
        <v/>
      </c>
      <c r="L242" s="18" t="str">
        <f ca="1">IFERROR(INDEX(MAESTRO!L:L,_xludf.AGGREGATE(15,6,ROW(MAESTRO!$B$3:$B$1000)/((MAESTRO!$B$3:$B$1000="CIVILES")*(UPPER(MAESTRO!$L$3:$L$1000)="CONFIRMADO")),ROWS($A$3:A242))),"")</f>
        <v/>
      </c>
      <c r="M242" s="18" t="str">
        <f ca="1">IFERROR(INDEX(MAESTRO!M:M,_xludf.AGGREGATE(15,6,ROW(MAESTRO!$B$3:$B$1000)/((MAESTRO!$B$3:$B$1000="CIVILES")*(UPPER(MAESTRO!$L$3:$L$1000)="CONFIRMADO")),ROWS($A$3:A242))),"")</f>
        <v/>
      </c>
      <c r="N242" s="18" t="str">
        <f ca="1">IFERROR(INDEX(MAESTRO!N:N,_xludf.AGGREGATE(15,6,ROW(MAESTRO!$B$3:$B$1000)/((MAESTRO!$B$3:$B$1000="CIVILES")*(UPPER(MAESTRO!$L$3:$L$1000)="CONFIRMADO")),ROWS($A$3:A242))),"")</f>
        <v/>
      </c>
      <c r="O242" s="18" t="str">
        <f ca="1">IFERROR(INDEX(MAESTRO!O:O,_xludf.AGGREGATE(15,6,ROW(MAESTRO!$B$3:$B$1000)/((MAESTRO!$B$3:$B$1000="CIVILES")*(UPPER(MAESTRO!$L$3:$L$1000)="CONFIRMADO")),ROWS($A$3:A242))),"")</f>
        <v/>
      </c>
      <c r="P242" s="18" t="str">
        <f ca="1">IFERROR(INDEX(MAESTRO!P:P,_xludf.AGGREGATE(15,6,ROW(MAESTRO!$B$3:$B$1000)/((MAESTRO!$B$3:$B$1000="CIVILES")*(UPPER(MAESTRO!$L$3:$L$1000)="CONFIRMADO")),ROWS($A$3:A242))),"")</f>
        <v/>
      </c>
      <c r="Q242" s="18" t="str">
        <f ca="1">IFERROR(INDEX(MAESTRO!Q:Q,_xludf.AGGREGATE(15,6,ROW(MAESTRO!$B$3:$B$1000)/((MAESTRO!$B$3:$B$1000="CIVILES")*(UPPER(MAESTRO!$L$3:$L$1000)="CONFIRMADO")),ROWS($A$3:A242))),"")</f>
        <v/>
      </c>
      <c r="R242" s="18" t="str">
        <f ca="1">IFERROR(INDEX(MAESTRO!R:R,_xludf.AGGREGATE(15,6,ROW(MAESTRO!$B$3:$B$1000)/((MAESTRO!$B$3:$B$1000="CIVILES")*(UPPER(MAESTRO!$L$3:$L$1000)="CONFIRMADO")),ROWS($A$3:A242))),"")</f>
        <v/>
      </c>
      <c r="S242" s="18" t="str">
        <f ca="1">IFERROR(INDEX(MAESTRO!S:S,_xludf.AGGREGATE(15,6,ROW(MAESTRO!$B$3:$B$1000)/((MAESTRO!$B$3:$B$1000="CIVILES")*(UPPER(MAESTRO!$L$3:$L$1000)="CONFIRMADO")),ROWS($A$3:A242))),"")</f>
        <v/>
      </c>
      <c r="T242" s="18" t="str">
        <f ca="1">IFERROR(INDEX(MAESTRO!T:T,_xludf.AGGREGATE(15,6,ROW(MAESTRO!$B$3:$B$1000)/((MAESTRO!$B$3:$B$1000="CIVILES")*(UPPER(MAESTRO!$L$3:$L$1000)="CONFIRMADO")),ROWS($A$3:A242))),"")</f>
        <v/>
      </c>
      <c r="U242" s="18" t="str">
        <f ca="1">IFERROR(INDEX(MAESTRO!U:U,_xludf.AGGREGATE(15,6,ROW(MAESTRO!$B$3:$B$1000)/((MAESTRO!$B$3:$B$1000="CIVILES")*(UPPER(MAESTRO!$L$3:$L$1000)="CONFIRMADO")),ROWS($A$3:A242))),"")</f>
        <v/>
      </c>
      <c r="V242" s="18" t="str">
        <f ca="1">IFERROR(INDEX(MAESTRO!V:V,_xludf.AGGREGATE(15,6,ROW(MAESTRO!$B$3:$B$1000)/((MAESTRO!$B$3:$B$1000="CIVILES")*(UPPER(MAESTRO!$L$3:$L$1000)="CONFIRMADO")),ROWS($A$3:A242))),"")</f>
        <v/>
      </c>
      <c r="W242" s="18" t="str">
        <f ca="1">IFERROR(INDEX(MAESTRO!W:W,_xludf.AGGREGATE(15,6,ROW(MAESTRO!$B$3:$B$1000)/((MAESTRO!$B$3:$B$1000="CIVILES")*(UPPER(MAESTRO!$L$3:$L$1000)="CONFIRMADO")),ROWS($A$3:A242))),"")</f>
        <v/>
      </c>
      <c r="X242" s="18" t="str">
        <f ca="1">IFERROR(INDEX(MAESTRO!X:X,_xludf.AGGREGATE(15,6,ROW(MAESTRO!$B$3:$B$1000)/((MAESTRO!$B$3:$B$1000="CIVILES")*(UPPER(MAESTRO!$L$3:$L$1000)="CONFIRMADO")),ROWS($A$3:A242))),"")</f>
        <v/>
      </c>
    </row>
    <row r="243" spans="1:24" ht="22.05" customHeight="1">
      <c r="A243" s="10" t="str">
        <f ca="1">IFERROR(INDEX(MAESTRO!A:A,_xludf.AGGREGATE(15,6,ROW(MAESTRO!$B$3:$B$1000)/((MAESTRO!$B$3:$B$1000="CIVILES")*(UPPER(MAESTRO!$L$3:$L$1000)="CONFIRMADO")),ROWS($A$3:A243))),"")</f>
        <v/>
      </c>
      <c r="B243" s="10" t="str">
        <f ca="1">IFERROR(INDEX(MAESTRO!B:B,_xludf.AGGREGATE(15,6,ROW(MAESTRO!$B$3:$B$1000)/((MAESTRO!$B$3:$B$1000="CIVILES")*(UPPER(MAESTRO!$L$3:$L$1000)="CONFIRMADO")),ROWS($A$3:A243))),"")</f>
        <v/>
      </c>
      <c r="C243" s="10" t="str">
        <f ca="1">IFERROR(INDEX(MAESTRO!C:C,_xludf.AGGREGATE(15,6,ROW(MAESTRO!$B$3:$B$1000)/((MAESTRO!$B$3:$B$1000="CIVILES")*(UPPER(MAESTRO!$L$3:$L$1000)="CONFIRMADO")),ROWS($A$3:A243))),"")</f>
        <v/>
      </c>
      <c r="D243" s="10" t="str">
        <f ca="1">IFERROR(INDEX(MAESTRO!D:D,_xludf.AGGREGATE(15,6,ROW(MAESTRO!$B$3:$B$1000)/((MAESTRO!$B$3:$B$1000="CIVILES")*(UPPER(MAESTRO!$L$3:$L$1000)="CONFIRMADO")),ROWS($A$3:A243))),"")</f>
        <v/>
      </c>
      <c r="E243" s="10" t="str">
        <f ca="1">IFERROR(INDEX(MAESTRO!E:E,_xludf.AGGREGATE(15,6,ROW(MAESTRO!$B$3:$B$1000)/((MAESTRO!$B$3:$B$1000="CIVILES")*(UPPER(MAESTRO!$L$3:$L$1000)="CONFIRMADO")),ROWS($A$3:A243))),"")</f>
        <v/>
      </c>
      <c r="F243" s="10" t="str">
        <f ca="1">IFERROR(INDEX(MAESTRO!F:F,_xludf.AGGREGATE(15,6,ROW(MAESTRO!$B$3:$B$1000)/((MAESTRO!$B$3:$B$1000="CIVILES")*(UPPER(MAESTRO!$L$3:$L$1000)="CONFIRMADO")),ROWS($A$3:A243))),"")</f>
        <v/>
      </c>
      <c r="G243" s="10" t="str">
        <f ca="1">IFERROR(INDEX(MAESTRO!G:G,_xludf.AGGREGATE(15,6,ROW(MAESTRO!$B$3:$B$1000)/((MAESTRO!$B$3:$B$1000="CIVILES")*(UPPER(MAESTRO!$L$3:$L$1000)="CONFIRMADO")),ROWS($A$3:A243))),"")</f>
        <v/>
      </c>
      <c r="H243" s="10" t="str">
        <f ca="1">IFERROR(INDEX(MAESTRO!H:H,_xludf.AGGREGATE(15,6,ROW(MAESTRO!$B$3:$B$1000)/((MAESTRO!$B$3:$B$1000="CIVILES")*(UPPER(MAESTRO!$L$3:$L$1000)="CONFIRMADO")),ROWS($A$3:A243))),"")</f>
        <v/>
      </c>
      <c r="I243" s="10" t="str">
        <f ca="1">IFERROR(INDEX(MAESTRO!I:I,_xludf.AGGREGATE(15,6,ROW(MAESTRO!$B$3:$B$1000)/((MAESTRO!$B$3:$B$1000="CIVILES")*(UPPER(MAESTRO!$L$3:$L$1000)="CONFIRMADO")),ROWS($A$3:A243))),"")</f>
        <v/>
      </c>
      <c r="J243" s="10" t="str">
        <f ca="1">IFERROR(INDEX(MAESTRO!J:J,_xludf.AGGREGATE(15,6,ROW(MAESTRO!$B$3:$B$1000)/((MAESTRO!$B$3:$B$1000="CIVILES")*(UPPER(MAESTRO!$L$3:$L$1000)="CONFIRMADO")),ROWS($A$3:A243))),"")</f>
        <v/>
      </c>
      <c r="K243" s="10" t="str">
        <f ca="1">IFERROR(INDEX(MAESTRO!K:K,_xludf.AGGREGATE(15,6,ROW(MAESTRO!$B$3:$B$1000)/((MAESTRO!$B$3:$B$1000="CIVILES")*(UPPER(MAESTRO!$L$3:$L$1000)="CONFIRMADO")),ROWS($A$3:A243))),"")</f>
        <v/>
      </c>
      <c r="L243" s="10" t="str">
        <f ca="1">IFERROR(INDEX(MAESTRO!L:L,_xludf.AGGREGATE(15,6,ROW(MAESTRO!$B$3:$B$1000)/((MAESTRO!$B$3:$B$1000="CIVILES")*(UPPER(MAESTRO!$L$3:$L$1000)="CONFIRMADO")),ROWS($A$3:A243))),"")</f>
        <v/>
      </c>
      <c r="M243" s="10" t="str">
        <f ca="1">IFERROR(INDEX(MAESTRO!M:M,_xludf.AGGREGATE(15,6,ROW(MAESTRO!$B$3:$B$1000)/((MAESTRO!$B$3:$B$1000="CIVILES")*(UPPER(MAESTRO!$L$3:$L$1000)="CONFIRMADO")),ROWS($A$3:A243))),"")</f>
        <v/>
      </c>
      <c r="N243" s="10" t="str">
        <f ca="1">IFERROR(INDEX(MAESTRO!N:N,_xludf.AGGREGATE(15,6,ROW(MAESTRO!$B$3:$B$1000)/((MAESTRO!$B$3:$B$1000="CIVILES")*(UPPER(MAESTRO!$L$3:$L$1000)="CONFIRMADO")),ROWS($A$3:A243))),"")</f>
        <v/>
      </c>
      <c r="O243" s="10" t="str">
        <f ca="1">IFERROR(INDEX(MAESTRO!O:O,_xludf.AGGREGATE(15,6,ROW(MAESTRO!$B$3:$B$1000)/((MAESTRO!$B$3:$B$1000="CIVILES")*(UPPER(MAESTRO!$L$3:$L$1000)="CONFIRMADO")),ROWS($A$3:A243))),"")</f>
        <v/>
      </c>
      <c r="P243" s="10" t="str">
        <f ca="1">IFERROR(INDEX(MAESTRO!P:P,_xludf.AGGREGATE(15,6,ROW(MAESTRO!$B$3:$B$1000)/((MAESTRO!$B$3:$B$1000="CIVILES")*(UPPER(MAESTRO!$L$3:$L$1000)="CONFIRMADO")),ROWS($A$3:A243))),"")</f>
        <v/>
      </c>
      <c r="Q243" s="10" t="str">
        <f ca="1">IFERROR(INDEX(MAESTRO!Q:Q,_xludf.AGGREGATE(15,6,ROW(MAESTRO!$B$3:$B$1000)/((MAESTRO!$B$3:$B$1000="CIVILES")*(UPPER(MAESTRO!$L$3:$L$1000)="CONFIRMADO")),ROWS($A$3:A243))),"")</f>
        <v/>
      </c>
      <c r="R243" s="10" t="str">
        <f ca="1">IFERROR(INDEX(MAESTRO!R:R,_xludf.AGGREGATE(15,6,ROW(MAESTRO!$B$3:$B$1000)/((MAESTRO!$B$3:$B$1000="CIVILES")*(UPPER(MAESTRO!$L$3:$L$1000)="CONFIRMADO")),ROWS($A$3:A243))),"")</f>
        <v/>
      </c>
      <c r="S243" s="10" t="str">
        <f ca="1">IFERROR(INDEX(MAESTRO!S:S,_xludf.AGGREGATE(15,6,ROW(MAESTRO!$B$3:$B$1000)/((MAESTRO!$B$3:$B$1000="CIVILES")*(UPPER(MAESTRO!$L$3:$L$1000)="CONFIRMADO")),ROWS($A$3:A243))),"")</f>
        <v/>
      </c>
      <c r="T243" s="10" t="str">
        <f ca="1">IFERROR(INDEX(MAESTRO!T:T,_xludf.AGGREGATE(15,6,ROW(MAESTRO!$B$3:$B$1000)/((MAESTRO!$B$3:$B$1000="CIVILES")*(UPPER(MAESTRO!$L$3:$L$1000)="CONFIRMADO")),ROWS($A$3:A243))),"")</f>
        <v/>
      </c>
      <c r="U243" s="10" t="str">
        <f ca="1">IFERROR(INDEX(MAESTRO!U:U,_xludf.AGGREGATE(15,6,ROW(MAESTRO!$B$3:$B$1000)/((MAESTRO!$B$3:$B$1000="CIVILES")*(UPPER(MAESTRO!$L$3:$L$1000)="CONFIRMADO")),ROWS($A$3:A243))),"")</f>
        <v/>
      </c>
      <c r="V243" s="10" t="str">
        <f ca="1">IFERROR(INDEX(MAESTRO!V:V,_xludf.AGGREGATE(15,6,ROW(MAESTRO!$B$3:$B$1000)/((MAESTRO!$B$3:$B$1000="CIVILES")*(UPPER(MAESTRO!$L$3:$L$1000)="CONFIRMADO")),ROWS($A$3:A243))),"")</f>
        <v/>
      </c>
      <c r="W243" s="10" t="str">
        <f ca="1">IFERROR(INDEX(MAESTRO!W:W,_xludf.AGGREGATE(15,6,ROW(MAESTRO!$B$3:$B$1000)/((MAESTRO!$B$3:$B$1000="CIVILES")*(UPPER(MAESTRO!$L$3:$L$1000)="CONFIRMADO")),ROWS($A$3:A243))),"")</f>
        <v/>
      </c>
      <c r="X243" s="10" t="str">
        <f ca="1">IFERROR(INDEX(MAESTRO!X:X,_xludf.AGGREGATE(15,6,ROW(MAESTRO!$B$3:$B$1000)/((MAESTRO!$B$3:$B$1000="CIVILES")*(UPPER(MAESTRO!$L$3:$L$1000)="CONFIRMADO")),ROWS($A$3:A243))),"")</f>
        <v/>
      </c>
    </row>
    <row r="244" spans="1:24" ht="22.05" customHeight="1">
      <c r="A244" s="18" t="str">
        <f ca="1">IFERROR(INDEX(MAESTRO!A:A,_xludf.AGGREGATE(15,6,ROW(MAESTRO!$B$3:$B$1000)/((MAESTRO!$B$3:$B$1000="CIVILES")*(UPPER(MAESTRO!$L$3:$L$1000)="CONFIRMADO")),ROWS($A$3:A244))),"")</f>
        <v/>
      </c>
      <c r="B244" s="18" t="str">
        <f ca="1">IFERROR(INDEX(MAESTRO!B:B,_xludf.AGGREGATE(15,6,ROW(MAESTRO!$B$3:$B$1000)/((MAESTRO!$B$3:$B$1000="CIVILES")*(UPPER(MAESTRO!$L$3:$L$1000)="CONFIRMADO")),ROWS($A$3:A244))),"")</f>
        <v/>
      </c>
      <c r="C244" s="18" t="str">
        <f ca="1">IFERROR(INDEX(MAESTRO!C:C,_xludf.AGGREGATE(15,6,ROW(MAESTRO!$B$3:$B$1000)/((MAESTRO!$B$3:$B$1000="CIVILES")*(UPPER(MAESTRO!$L$3:$L$1000)="CONFIRMADO")),ROWS($A$3:A244))),"")</f>
        <v/>
      </c>
      <c r="D244" s="18" t="str">
        <f ca="1">IFERROR(INDEX(MAESTRO!D:D,_xludf.AGGREGATE(15,6,ROW(MAESTRO!$B$3:$B$1000)/((MAESTRO!$B$3:$B$1000="CIVILES")*(UPPER(MAESTRO!$L$3:$L$1000)="CONFIRMADO")),ROWS($A$3:A244))),"")</f>
        <v/>
      </c>
      <c r="E244" s="18" t="str">
        <f ca="1">IFERROR(INDEX(MAESTRO!E:E,_xludf.AGGREGATE(15,6,ROW(MAESTRO!$B$3:$B$1000)/((MAESTRO!$B$3:$B$1000="CIVILES")*(UPPER(MAESTRO!$L$3:$L$1000)="CONFIRMADO")),ROWS($A$3:A244))),"")</f>
        <v/>
      </c>
      <c r="F244" s="18" t="str">
        <f ca="1">IFERROR(INDEX(MAESTRO!F:F,_xludf.AGGREGATE(15,6,ROW(MAESTRO!$B$3:$B$1000)/((MAESTRO!$B$3:$B$1000="CIVILES")*(UPPER(MAESTRO!$L$3:$L$1000)="CONFIRMADO")),ROWS($A$3:A244))),"")</f>
        <v/>
      </c>
      <c r="G244" s="18" t="str">
        <f ca="1">IFERROR(INDEX(MAESTRO!G:G,_xludf.AGGREGATE(15,6,ROW(MAESTRO!$B$3:$B$1000)/((MAESTRO!$B$3:$B$1000="CIVILES")*(UPPER(MAESTRO!$L$3:$L$1000)="CONFIRMADO")),ROWS($A$3:A244))),"")</f>
        <v/>
      </c>
      <c r="H244" s="18" t="str">
        <f ca="1">IFERROR(INDEX(MAESTRO!H:H,_xludf.AGGREGATE(15,6,ROW(MAESTRO!$B$3:$B$1000)/((MAESTRO!$B$3:$B$1000="CIVILES")*(UPPER(MAESTRO!$L$3:$L$1000)="CONFIRMADO")),ROWS($A$3:A244))),"")</f>
        <v/>
      </c>
      <c r="I244" s="18" t="str">
        <f ca="1">IFERROR(INDEX(MAESTRO!I:I,_xludf.AGGREGATE(15,6,ROW(MAESTRO!$B$3:$B$1000)/((MAESTRO!$B$3:$B$1000="CIVILES")*(UPPER(MAESTRO!$L$3:$L$1000)="CONFIRMADO")),ROWS($A$3:A244))),"")</f>
        <v/>
      </c>
      <c r="J244" s="18" t="str">
        <f ca="1">IFERROR(INDEX(MAESTRO!J:J,_xludf.AGGREGATE(15,6,ROW(MAESTRO!$B$3:$B$1000)/((MAESTRO!$B$3:$B$1000="CIVILES")*(UPPER(MAESTRO!$L$3:$L$1000)="CONFIRMADO")),ROWS($A$3:A244))),"")</f>
        <v/>
      </c>
      <c r="K244" s="18" t="str">
        <f ca="1">IFERROR(INDEX(MAESTRO!K:K,_xludf.AGGREGATE(15,6,ROW(MAESTRO!$B$3:$B$1000)/((MAESTRO!$B$3:$B$1000="CIVILES")*(UPPER(MAESTRO!$L$3:$L$1000)="CONFIRMADO")),ROWS($A$3:A244))),"")</f>
        <v/>
      </c>
      <c r="L244" s="18" t="str">
        <f ca="1">IFERROR(INDEX(MAESTRO!L:L,_xludf.AGGREGATE(15,6,ROW(MAESTRO!$B$3:$B$1000)/((MAESTRO!$B$3:$B$1000="CIVILES")*(UPPER(MAESTRO!$L$3:$L$1000)="CONFIRMADO")),ROWS($A$3:A244))),"")</f>
        <v/>
      </c>
      <c r="M244" s="18" t="str">
        <f ca="1">IFERROR(INDEX(MAESTRO!M:M,_xludf.AGGREGATE(15,6,ROW(MAESTRO!$B$3:$B$1000)/((MAESTRO!$B$3:$B$1000="CIVILES")*(UPPER(MAESTRO!$L$3:$L$1000)="CONFIRMADO")),ROWS($A$3:A244))),"")</f>
        <v/>
      </c>
      <c r="N244" s="18" t="str">
        <f ca="1">IFERROR(INDEX(MAESTRO!N:N,_xludf.AGGREGATE(15,6,ROW(MAESTRO!$B$3:$B$1000)/((MAESTRO!$B$3:$B$1000="CIVILES")*(UPPER(MAESTRO!$L$3:$L$1000)="CONFIRMADO")),ROWS($A$3:A244))),"")</f>
        <v/>
      </c>
      <c r="O244" s="18" t="str">
        <f ca="1">IFERROR(INDEX(MAESTRO!O:O,_xludf.AGGREGATE(15,6,ROW(MAESTRO!$B$3:$B$1000)/((MAESTRO!$B$3:$B$1000="CIVILES")*(UPPER(MAESTRO!$L$3:$L$1000)="CONFIRMADO")),ROWS($A$3:A244))),"")</f>
        <v/>
      </c>
      <c r="P244" s="18" t="str">
        <f ca="1">IFERROR(INDEX(MAESTRO!P:P,_xludf.AGGREGATE(15,6,ROW(MAESTRO!$B$3:$B$1000)/((MAESTRO!$B$3:$B$1000="CIVILES")*(UPPER(MAESTRO!$L$3:$L$1000)="CONFIRMADO")),ROWS($A$3:A244))),"")</f>
        <v/>
      </c>
      <c r="Q244" s="18" t="str">
        <f ca="1">IFERROR(INDEX(MAESTRO!Q:Q,_xludf.AGGREGATE(15,6,ROW(MAESTRO!$B$3:$B$1000)/((MAESTRO!$B$3:$B$1000="CIVILES")*(UPPER(MAESTRO!$L$3:$L$1000)="CONFIRMADO")),ROWS($A$3:A244))),"")</f>
        <v/>
      </c>
      <c r="R244" s="18" t="str">
        <f ca="1">IFERROR(INDEX(MAESTRO!R:R,_xludf.AGGREGATE(15,6,ROW(MAESTRO!$B$3:$B$1000)/((MAESTRO!$B$3:$B$1000="CIVILES")*(UPPER(MAESTRO!$L$3:$L$1000)="CONFIRMADO")),ROWS($A$3:A244))),"")</f>
        <v/>
      </c>
      <c r="S244" s="18" t="str">
        <f ca="1">IFERROR(INDEX(MAESTRO!S:S,_xludf.AGGREGATE(15,6,ROW(MAESTRO!$B$3:$B$1000)/((MAESTRO!$B$3:$B$1000="CIVILES")*(UPPER(MAESTRO!$L$3:$L$1000)="CONFIRMADO")),ROWS($A$3:A244))),"")</f>
        <v/>
      </c>
      <c r="T244" s="18" t="str">
        <f ca="1">IFERROR(INDEX(MAESTRO!T:T,_xludf.AGGREGATE(15,6,ROW(MAESTRO!$B$3:$B$1000)/((MAESTRO!$B$3:$B$1000="CIVILES")*(UPPER(MAESTRO!$L$3:$L$1000)="CONFIRMADO")),ROWS($A$3:A244))),"")</f>
        <v/>
      </c>
      <c r="U244" s="18" t="str">
        <f ca="1">IFERROR(INDEX(MAESTRO!U:U,_xludf.AGGREGATE(15,6,ROW(MAESTRO!$B$3:$B$1000)/((MAESTRO!$B$3:$B$1000="CIVILES")*(UPPER(MAESTRO!$L$3:$L$1000)="CONFIRMADO")),ROWS($A$3:A244))),"")</f>
        <v/>
      </c>
      <c r="V244" s="18" t="str">
        <f ca="1">IFERROR(INDEX(MAESTRO!V:V,_xludf.AGGREGATE(15,6,ROW(MAESTRO!$B$3:$B$1000)/((MAESTRO!$B$3:$B$1000="CIVILES")*(UPPER(MAESTRO!$L$3:$L$1000)="CONFIRMADO")),ROWS($A$3:A244))),"")</f>
        <v/>
      </c>
      <c r="W244" s="18" t="str">
        <f ca="1">IFERROR(INDEX(MAESTRO!W:W,_xludf.AGGREGATE(15,6,ROW(MAESTRO!$B$3:$B$1000)/((MAESTRO!$B$3:$B$1000="CIVILES")*(UPPER(MAESTRO!$L$3:$L$1000)="CONFIRMADO")),ROWS($A$3:A244))),"")</f>
        <v/>
      </c>
      <c r="X244" s="18" t="str">
        <f ca="1">IFERROR(INDEX(MAESTRO!X:X,_xludf.AGGREGATE(15,6,ROW(MAESTRO!$B$3:$B$1000)/((MAESTRO!$B$3:$B$1000="CIVILES")*(UPPER(MAESTRO!$L$3:$L$1000)="CONFIRMADO")),ROWS($A$3:A244))),"")</f>
        <v/>
      </c>
    </row>
    <row r="245" spans="1:24" ht="22.05" customHeight="1">
      <c r="A245" s="10" t="str">
        <f ca="1">IFERROR(INDEX(MAESTRO!A:A,_xludf.AGGREGATE(15,6,ROW(MAESTRO!$B$3:$B$1000)/((MAESTRO!$B$3:$B$1000="CIVILES")*(UPPER(MAESTRO!$L$3:$L$1000)="CONFIRMADO")),ROWS($A$3:A245))),"")</f>
        <v/>
      </c>
      <c r="B245" s="10" t="str">
        <f ca="1">IFERROR(INDEX(MAESTRO!B:B,_xludf.AGGREGATE(15,6,ROW(MAESTRO!$B$3:$B$1000)/((MAESTRO!$B$3:$B$1000="CIVILES")*(UPPER(MAESTRO!$L$3:$L$1000)="CONFIRMADO")),ROWS($A$3:A245))),"")</f>
        <v/>
      </c>
      <c r="C245" s="10" t="str">
        <f ca="1">IFERROR(INDEX(MAESTRO!C:C,_xludf.AGGREGATE(15,6,ROW(MAESTRO!$B$3:$B$1000)/((MAESTRO!$B$3:$B$1000="CIVILES")*(UPPER(MAESTRO!$L$3:$L$1000)="CONFIRMADO")),ROWS($A$3:A245))),"")</f>
        <v/>
      </c>
      <c r="D245" s="10" t="str">
        <f ca="1">IFERROR(INDEX(MAESTRO!D:D,_xludf.AGGREGATE(15,6,ROW(MAESTRO!$B$3:$B$1000)/((MAESTRO!$B$3:$B$1000="CIVILES")*(UPPER(MAESTRO!$L$3:$L$1000)="CONFIRMADO")),ROWS($A$3:A245))),"")</f>
        <v/>
      </c>
      <c r="E245" s="10" t="str">
        <f ca="1">IFERROR(INDEX(MAESTRO!E:E,_xludf.AGGREGATE(15,6,ROW(MAESTRO!$B$3:$B$1000)/((MAESTRO!$B$3:$B$1000="CIVILES")*(UPPER(MAESTRO!$L$3:$L$1000)="CONFIRMADO")),ROWS($A$3:A245))),"")</f>
        <v/>
      </c>
      <c r="F245" s="10" t="str">
        <f ca="1">IFERROR(INDEX(MAESTRO!F:F,_xludf.AGGREGATE(15,6,ROW(MAESTRO!$B$3:$B$1000)/((MAESTRO!$B$3:$B$1000="CIVILES")*(UPPER(MAESTRO!$L$3:$L$1000)="CONFIRMADO")),ROWS($A$3:A245))),"")</f>
        <v/>
      </c>
      <c r="G245" s="10" t="str">
        <f ca="1">IFERROR(INDEX(MAESTRO!G:G,_xludf.AGGREGATE(15,6,ROW(MAESTRO!$B$3:$B$1000)/((MAESTRO!$B$3:$B$1000="CIVILES")*(UPPER(MAESTRO!$L$3:$L$1000)="CONFIRMADO")),ROWS($A$3:A245))),"")</f>
        <v/>
      </c>
      <c r="H245" s="10" t="str">
        <f ca="1">IFERROR(INDEX(MAESTRO!H:H,_xludf.AGGREGATE(15,6,ROW(MAESTRO!$B$3:$B$1000)/((MAESTRO!$B$3:$B$1000="CIVILES")*(UPPER(MAESTRO!$L$3:$L$1000)="CONFIRMADO")),ROWS($A$3:A245))),"")</f>
        <v/>
      </c>
      <c r="I245" s="10" t="str">
        <f ca="1">IFERROR(INDEX(MAESTRO!I:I,_xludf.AGGREGATE(15,6,ROW(MAESTRO!$B$3:$B$1000)/((MAESTRO!$B$3:$B$1000="CIVILES")*(UPPER(MAESTRO!$L$3:$L$1000)="CONFIRMADO")),ROWS($A$3:A245))),"")</f>
        <v/>
      </c>
      <c r="J245" s="10" t="str">
        <f ca="1">IFERROR(INDEX(MAESTRO!J:J,_xludf.AGGREGATE(15,6,ROW(MAESTRO!$B$3:$B$1000)/((MAESTRO!$B$3:$B$1000="CIVILES")*(UPPER(MAESTRO!$L$3:$L$1000)="CONFIRMADO")),ROWS($A$3:A245))),"")</f>
        <v/>
      </c>
      <c r="K245" s="10" t="str">
        <f ca="1">IFERROR(INDEX(MAESTRO!K:K,_xludf.AGGREGATE(15,6,ROW(MAESTRO!$B$3:$B$1000)/((MAESTRO!$B$3:$B$1000="CIVILES")*(UPPER(MAESTRO!$L$3:$L$1000)="CONFIRMADO")),ROWS($A$3:A245))),"")</f>
        <v/>
      </c>
      <c r="L245" s="10" t="str">
        <f ca="1">IFERROR(INDEX(MAESTRO!L:L,_xludf.AGGREGATE(15,6,ROW(MAESTRO!$B$3:$B$1000)/((MAESTRO!$B$3:$B$1000="CIVILES")*(UPPER(MAESTRO!$L$3:$L$1000)="CONFIRMADO")),ROWS($A$3:A245))),"")</f>
        <v/>
      </c>
      <c r="M245" s="10" t="str">
        <f ca="1">IFERROR(INDEX(MAESTRO!M:M,_xludf.AGGREGATE(15,6,ROW(MAESTRO!$B$3:$B$1000)/((MAESTRO!$B$3:$B$1000="CIVILES")*(UPPER(MAESTRO!$L$3:$L$1000)="CONFIRMADO")),ROWS($A$3:A245))),"")</f>
        <v/>
      </c>
      <c r="N245" s="10" t="str">
        <f ca="1">IFERROR(INDEX(MAESTRO!N:N,_xludf.AGGREGATE(15,6,ROW(MAESTRO!$B$3:$B$1000)/((MAESTRO!$B$3:$B$1000="CIVILES")*(UPPER(MAESTRO!$L$3:$L$1000)="CONFIRMADO")),ROWS($A$3:A245))),"")</f>
        <v/>
      </c>
      <c r="O245" s="10" t="str">
        <f ca="1">IFERROR(INDEX(MAESTRO!O:O,_xludf.AGGREGATE(15,6,ROW(MAESTRO!$B$3:$B$1000)/((MAESTRO!$B$3:$B$1000="CIVILES")*(UPPER(MAESTRO!$L$3:$L$1000)="CONFIRMADO")),ROWS($A$3:A245))),"")</f>
        <v/>
      </c>
      <c r="P245" s="10" t="str">
        <f ca="1">IFERROR(INDEX(MAESTRO!P:P,_xludf.AGGREGATE(15,6,ROW(MAESTRO!$B$3:$B$1000)/((MAESTRO!$B$3:$B$1000="CIVILES")*(UPPER(MAESTRO!$L$3:$L$1000)="CONFIRMADO")),ROWS($A$3:A245))),"")</f>
        <v/>
      </c>
      <c r="Q245" s="10" t="str">
        <f ca="1">IFERROR(INDEX(MAESTRO!Q:Q,_xludf.AGGREGATE(15,6,ROW(MAESTRO!$B$3:$B$1000)/((MAESTRO!$B$3:$B$1000="CIVILES")*(UPPER(MAESTRO!$L$3:$L$1000)="CONFIRMADO")),ROWS($A$3:A245))),"")</f>
        <v/>
      </c>
      <c r="R245" s="10" t="str">
        <f ca="1">IFERROR(INDEX(MAESTRO!R:R,_xludf.AGGREGATE(15,6,ROW(MAESTRO!$B$3:$B$1000)/((MAESTRO!$B$3:$B$1000="CIVILES")*(UPPER(MAESTRO!$L$3:$L$1000)="CONFIRMADO")),ROWS($A$3:A245))),"")</f>
        <v/>
      </c>
      <c r="S245" s="10" t="str">
        <f ca="1">IFERROR(INDEX(MAESTRO!S:S,_xludf.AGGREGATE(15,6,ROW(MAESTRO!$B$3:$B$1000)/((MAESTRO!$B$3:$B$1000="CIVILES")*(UPPER(MAESTRO!$L$3:$L$1000)="CONFIRMADO")),ROWS($A$3:A245))),"")</f>
        <v/>
      </c>
      <c r="T245" s="10" t="str">
        <f ca="1">IFERROR(INDEX(MAESTRO!T:T,_xludf.AGGREGATE(15,6,ROW(MAESTRO!$B$3:$B$1000)/((MAESTRO!$B$3:$B$1000="CIVILES")*(UPPER(MAESTRO!$L$3:$L$1000)="CONFIRMADO")),ROWS($A$3:A245))),"")</f>
        <v/>
      </c>
      <c r="U245" s="10" t="str">
        <f ca="1">IFERROR(INDEX(MAESTRO!U:U,_xludf.AGGREGATE(15,6,ROW(MAESTRO!$B$3:$B$1000)/((MAESTRO!$B$3:$B$1000="CIVILES")*(UPPER(MAESTRO!$L$3:$L$1000)="CONFIRMADO")),ROWS($A$3:A245))),"")</f>
        <v/>
      </c>
      <c r="V245" s="10" t="str">
        <f ca="1">IFERROR(INDEX(MAESTRO!V:V,_xludf.AGGREGATE(15,6,ROW(MAESTRO!$B$3:$B$1000)/((MAESTRO!$B$3:$B$1000="CIVILES")*(UPPER(MAESTRO!$L$3:$L$1000)="CONFIRMADO")),ROWS($A$3:A245))),"")</f>
        <v/>
      </c>
      <c r="W245" s="10" t="str">
        <f ca="1">IFERROR(INDEX(MAESTRO!W:W,_xludf.AGGREGATE(15,6,ROW(MAESTRO!$B$3:$B$1000)/((MAESTRO!$B$3:$B$1000="CIVILES")*(UPPER(MAESTRO!$L$3:$L$1000)="CONFIRMADO")),ROWS($A$3:A245))),"")</f>
        <v/>
      </c>
      <c r="X245" s="10" t="str">
        <f ca="1">IFERROR(INDEX(MAESTRO!X:X,_xludf.AGGREGATE(15,6,ROW(MAESTRO!$B$3:$B$1000)/((MAESTRO!$B$3:$B$1000="CIVILES")*(UPPER(MAESTRO!$L$3:$L$1000)="CONFIRMADO")),ROWS($A$3:A245))),"")</f>
        <v/>
      </c>
    </row>
    <row r="246" spans="1:24" ht="22.05" customHeight="1">
      <c r="A246" s="18" t="str">
        <f ca="1">IFERROR(INDEX(MAESTRO!A:A,_xludf.AGGREGATE(15,6,ROW(MAESTRO!$B$3:$B$1000)/((MAESTRO!$B$3:$B$1000="CIVILES")*(UPPER(MAESTRO!$L$3:$L$1000)="CONFIRMADO")),ROWS($A$3:A246))),"")</f>
        <v/>
      </c>
      <c r="B246" s="18" t="str">
        <f ca="1">IFERROR(INDEX(MAESTRO!B:B,_xludf.AGGREGATE(15,6,ROW(MAESTRO!$B$3:$B$1000)/((MAESTRO!$B$3:$B$1000="CIVILES")*(UPPER(MAESTRO!$L$3:$L$1000)="CONFIRMADO")),ROWS($A$3:A246))),"")</f>
        <v/>
      </c>
      <c r="C246" s="18" t="str">
        <f ca="1">IFERROR(INDEX(MAESTRO!C:C,_xludf.AGGREGATE(15,6,ROW(MAESTRO!$B$3:$B$1000)/((MAESTRO!$B$3:$B$1000="CIVILES")*(UPPER(MAESTRO!$L$3:$L$1000)="CONFIRMADO")),ROWS($A$3:A246))),"")</f>
        <v/>
      </c>
      <c r="D246" s="18" t="str">
        <f ca="1">IFERROR(INDEX(MAESTRO!D:D,_xludf.AGGREGATE(15,6,ROW(MAESTRO!$B$3:$B$1000)/((MAESTRO!$B$3:$B$1000="CIVILES")*(UPPER(MAESTRO!$L$3:$L$1000)="CONFIRMADO")),ROWS($A$3:A246))),"")</f>
        <v/>
      </c>
      <c r="E246" s="18" t="str">
        <f ca="1">IFERROR(INDEX(MAESTRO!E:E,_xludf.AGGREGATE(15,6,ROW(MAESTRO!$B$3:$B$1000)/((MAESTRO!$B$3:$B$1000="CIVILES")*(UPPER(MAESTRO!$L$3:$L$1000)="CONFIRMADO")),ROWS($A$3:A246))),"")</f>
        <v/>
      </c>
      <c r="F246" s="18" t="str">
        <f ca="1">IFERROR(INDEX(MAESTRO!F:F,_xludf.AGGREGATE(15,6,ROW(MAESTRO!$B$3:$B$1000)/((MAESTRO!$B$3:$B$1000="CIVILES")*(UPPER(MAESTRO!$L$3:$L$1000)="CONFIRMADO")),ROWS($A$3:A246))),"")</f>
        <v/>
      </c>
      <c r="G246" s="18" t="str">
        <f ca="1">IFERROR(INDEX(MAESTRO!G:G,_xludf.AGGREGATE(15,6,ROW(MAESTRO!$B$3:$B$1000)/((MAESTRO!$B$3:$B$1000="CIVILES")*(UPPER(MAESTRO!$L$3:$L$1000)="CONFIRMADO")),ROWS($A$3:A246))),"")</f>
        <v/>
      </c>
      <c r="H246" s="18" t="str">
        <f ca="1">IFERROR(INDEX(MAESTRO!H:H,_xludf.AGGREGATE(15,6,ROW(MAESTRO!$B$3:$B$1000)/((MAESTRO!$B$3:$B$1000="CIVILES")*(UPPER(MAESTRO!$L$3:$L$1000)="CONFIRMADO")),ROWS($A$3:A246))),"")</f>
        <v/>
      </c>
      <c r="I246" s="18" t="str">
        <f ca="1">IFERROR(INDEX(MAESTRO!I:I,_xludf.AGGREGATE(15,6,ROW(MAESTRO!$B$3:$B$1000)/((MAESTRO!$B$3:$B$1000="CIVILES")*(UPPER(MAESTRO!$L$3:$L$1000)="CONFIRMADO")),ROWS($A$3:A246))),"")</f>
        <v/>
      </c>
      <c r="J246" s="18" t="str">
        <f ca="1">IFERROR(INDEX(MAESTRO!J:J,_xludf.AGGREGATE(15,6,ROW(MAESTRO!$B$3:$B$1000)/((MAESTRO!$B$3:$B$1000="CIVILES")*(UPPER(MAESTRO!$L$3:$L$1000)="CONFIRMADO")),ROWS($A$3:A246))),"")</f>
        <v/>
      </c>
      <c r="K246" s="18" t="str">
        <f ca="1">IFERROR(INDEX(MAESTRO!K:K,_xludf.AGGREGATE(15,6,ROW(MAESTRO!$B$3:$B$1000)/((MAESTRO!$B$3:$B$1000="CIVILES")*(UPPER(MAESTRO!$L$3:$L$1000)="CONFIRMADO")),ROWS($A$3:A246))),"")</f>
        <v/>
      </c>
      <c r="L246" s="18" t="str">
        <f ca="1">IFERROR(INDEX(MAESTRO!L:L,_xludf.AGGREGATE(15,6,ROW(MAESTRO!$B$3:$B$1000)/((MAESTRO!$B$3:$B$1000="CIVILES")*(UPPER(MAESTRO!$L$3:$L$1000)="CONFIRMADO")),ROWS($A$3:A246))),"")</f>
        <v/>
      </c>
      <c r="M246" s="18" t="str">
        <f ca="1">IFERROR(INDEX(MAESTRO!M:M,_xludf.AGGREGATE(15,6,ROW(MAESTRO!$B$3:$B$1000)/((MAESTRO!$B$3:$B$1000="CIVILES")*(UPPER(MAESTRO!$L$3:$L$1000)="CONFIRMADO")),ROWS($A$3:A246))),"")</f>
        <v/>
      </c>
      <c r="N246" s="18" t="str">
        <f ca="1">IFERROR(INDEX(MAESTRO!N:N,_xludf.AGGREGATE(15,6,ROW(MAESTRO!$B$3:$B$1000)/((MAESTRO!$B$3:$B$1000="CIVILES")*(UPPER(MAESTRO!$L$3:$L$1000)="CONFIRMADO")),ROWS($A$3:A246))),"")</f>
        <v/>
      </c>
      <c r="O246" s="18" t="str">
        <f ca="1">IFERROR(INDEX(MAESTRO!O:O,_xludf.AGGREGATE(15,6,ROW(MAESTRO!$B$3:$B$1000)/((MAESTRO!$B$3:$B$1000="CIVILES")*(UPPER(MAESTRO!$L$3:$L$1000)="CONFIRMADO")),ROWS($A$3:A246))),"")</f>
        <v/>
      </c>
      <c r="P246" s="18" t="str">
        <f ca="1">IFERROR(INDEX(MAESTRO!P:P,_xludf.AGGREGATE(15,6,ROW(MAESTRO!$B$3:$B$1000)/((MAESTRO!$B$3:$B$1000="CIVILES")*(UPPER(MAESTRO!$L$3:$L$1000)="CONFIRMADO")),ROWS($A$3:A246))),"")</f>
        <v/>
      </c>
      <c r="Q246" s="18" t="str">
        <f ca="1">IFERROR(INDEX(MAESTRO!Q:Q,_xludf.AGGREGATE(15,6,ROW(MAESTRO!$B$3:$B$1000)/((MAESTRO!$B$3:$B$1000="CIVILES")*(UPPER(MAESTRO!$L$3:$L$1000)="CONFIRMADO")),ROWS($A$3:A246))),"")</f>
        <v/>
      </c>
      <c r="R246" s="18" t="str">
        <f ca="1">IFERROR(INDEX(MAESTRO!R:R,_xludf.AGGREGATE(15,6,ROW(MAESTRO!$B$3:$B$1000)/((MAESTRO!$B$3:$B$1000="CIVILES")*(UPPER(MAESTRO!$L$3:$L$1000)="CONFIRMADO")),ROWS($A$3:A246))),"")</f>
        <v/>
      </c>
      <c r="S246" s="18" t="str">
        <f ca="1">IFERROR(INDEX(MAESTRO!S:S,_xludf.AGGREGATE(15,6,ROW(MAESTRO!$B$3:$B$1000)/((MAESTRO!$B$3:$B$1000="CIVILES")*(UPPER(MAESTRO!$L$3:$L$1000)="CONFIRMADO")),ROWS($A$3:A246))),"")</f>
        <v/>
      </c>
      <c r="T246" s="18" t="str">
        <f ca="1">IFERROR(INDEX(MAESTRO!T:T,_xludf.AGGREGATE(15,6,ROW(MAESTRO!$B$3:$B$1000)/((MAESTRO!$B$3:$B$1000="CIVILES")*(UPPER(MAESTRO!$L$3:$L$1000)="CONFIRMADO")),ROWS($A$3:A246))),"")</f>
        <v/>
      </c>
      <c r="U246" s="18" t="str">
        <f ca="1">IFERROR(INDEX(MAESTRO!U:U,_xludf.AGGREGATE(15,6,ROW(MAESTRO!$B$3:$B$1000)/((MAESTRO!$B$3:$B$1000="CIVILES")*(UPPER(MAESTRO!$L$3:$L$1000)="CONFIRMADO")),ROWS($A$3:A246))),"")</f>
        <v/>
      </c>
      <c r="V246" s="18" t="str">
        <f ca="1">IFERROR(INDEX(MAESTRO!V:V,_xludf.AGGREGATE(15,6,ROW(MAESTRO!$B$3:$B$1000)/((MAESTRO!$B$3:$B$1000="CIVILES")*(UPPER(MAESTRO!$L$3:$L$1000)="CONFIRMADO")),ROWS($A$3:A246))),"")</f>
        <v/>
      </c>
      <c r="W246" s="18" t="str">
        <f ca="1">IFERROR(INDEX(MAESTRO!W:W,_xludf.AGGREGATE(15,6,ROW(MAESTRO!$B$3:$B$1000)/((MAESTRO!$B$3:$B$1000="CIVILES")*(UPPER(MAESTRO!$L$3:$L$1000)="CONFIRMADO")),ROWS($A$3:A246))),"")</f>
        <v/>
      </c>
      <c r="X246" s="18" t="str">
        <f ca="1">IFERROR(INDEX(MAESTRO!X:X,_xludf.AGGREGATE(15,6,ROW(MAESTRO!$B$3:$B$1000)/((MAESTRO!$B$3:$B$1000="CIVILES")*(UPPER(MAESTRO!$L$3:$L$1000)="CONFIRMADO")),ROWS($A$3:A246))),"")</f>
        <v/>
      </c>
    </row>
    <row r="247" spans="1:24" ht="22.05" customHeight="1">
      <c r="A247" s="10" t="str">
        <f ca="1">IFERROR(INDEX(MAESTRO!A:A,_xludf.AGGREGATE(15,6,ROW(MAESTRO!$B$3:$B$1000)/((MAESTRO!$B$3:$B$1000="CIVILES")*(UPPER(MAESTRO!$L$3:$L$1000)="CONFIRMADO")),ROWS($A$3:A247))),"")</f>
        <v/>
      </c>
      <c r="B247" s="10" t="str">
        <f ca="1">IFERROR(INDEX(MAESTRO!B:B,_xludf.AGGREGATE(15,6,ROW(MAESTRO!$B$3:$B$1000)/((MAESTRO!$B$3:$B$1000="CIVILES")*(UPPER(MAESTRO!$L$3:$L$1000)="CONFIRMADO")),ROWS($A$3:A247))),"")</f>
        <v/>
      </c>
      <c r="C247" s="10" t="str">
        <f ca="1">IFERROR(INDEX(MAESTRO!C:C,_xludf.AGGREGATE(15,6,ROW(MAESTRO!$B$3:$B$1000)/((MAESTRO!$B$3:$B$1000="CIVILES")*(UPPER(MAESTRO!$L$3:$L$1000)="CONFIRMADO")),ROWS($A$3:A247))),"")</f>
        <v/>
      </c>
      <c r="D247" s="10" t="str">
        <f ca="1">IFERROR(INDEX(MAESTRO!D:D,_xludf.AGGREGATE(15,6,ROW(MAESTRO!$B$3:$B$1000)/((MAESTRO!$B$3:$B$1000="CIVILES")*(UPPER(MAESTRO!$L$3:$L$1000)="CONFIRMADO")),ROWS($A$3:A247))),"")</f>
        <v/>
      </c>
      <c r="E247" s="10" t="str">
        <f ca="1">IFERROR(INDEX(MAESTRO!E:E,_xludf.AGGREGATE(15,6,ROW(MAESTRO!$B$3:$B$1000)/((MAESTRO!$B$3:$B$1000="CIVILES")*(UPPER(MAESTRO!$L$3:$L$1000)="CONFIRMADO")),ROWS($A$3:A247))),"")</f>
        <v/>
      </c>
      <c r="F247" s="10" t="str">
        <f ca="1">IFERROR(INDEX(MAESTRO!F:F,_xludf.AGGREGATE(15,6,ROW(MAESTRO!$B$3:$B$1000)/((MAESTRO!$B$3:$B$1000="CIVILES")*(UPPER(MAESTRO!$L$3:$L$1000)="CONFIRMADO")),ROWS($A$3:A247))),"")</f>
        <v/>
      </c>
      <c r="G247" s="10" t="str">
        <f ca="1">IFERROR(INDEX(MAESTRO!G:G,_xludf.AGGREGATE(15,6,ROW(MAESTRO!$B$3:$B$1000)/((MAESTRO!$B$3:$B$1000="CIVILES")*(UPPER(MAESTRO!$L$3:$L$1000)="CONFIRMADO")),ROWS($A$3:A247))),"")</f>
        <v/>
      </c>
      <c r="H247" s="10" t="str">
        <f ca="1">IFERROR(INDEX(MAESTRO!H:H,_xludf.AGGREGATE(15,6,ROW(MAESTRO!$B$3:$B$1000)/((MAESTRO!$B$3:$B$1000="CIVILES")*(UPPER(MAESTRO!$L$3:$L$1000)="CONFIRMADO")),ROWS($A$3:A247))),"")</f>
        <v/>
      </c>
      <c r="I247" s="10" t="str">
        <f ca="1">IFERROR(INDEX(MAESTRO!I:I,_xludf.AGGREGATE(15,6,ROW(MAESTRO!$B$3:$B$1000)/((MAESTRO!$B$3:$B$1000="CIVILES")*(UPPER(MAESTRO!$L$3:$L$1000)="CONFIRMADO")),ROWS($A$3:A247))),"")</f>
        <v/>
      </c>
      <c r="J247" s="10" t="str">
        <f ca="1">IFERROR(INDEX(MAESTRO!J:J,_xludf.AGGREGATE(15,6,ROW(MAESTRO!$B$3:$B$1000)/((MAESTRO!$B$3:$B$1000="CIVILES")*(UPPER(MAESTRO!$L$3:$L$1000)="CONFIRMADO")),ROWS($A$3:A247))),"")</f>
        <v/>
      </c>
      <c r="K247" s="10" t="str">
        <f ca="1">IFERROR(INDEX(MAESTRO!K:K,_xludf.AGGREGATE(15,6,ROW(MAESTRO!$B$3:$B$1000)/((MAESTRO!$B$3:$B$1000="CIVILES")*(UPPER(MAESTRO!$L$3:$L$1000)="CONFIRMADO")),ROWS($A$3:A247))),"")</f>
        <v/>
      </c>
      <c r="L247" s="10" t="str">
        <f ca="1">IFERROR(INDEX(MAESTRO!L:L,_xludf.AGGREGATE(15,6,ROW(MAESTRO!$B$3:$B$1000)/((MAESTRO!$B$3:$B$1000="CIVILES")*(UPPER(MAESTRO!$L$3:$L$1000)="CONFIRMADO")),ROWS($A$3:A247))),"")</f>
        <v/>
      </c>
      <c r="M247" s="10" t="str">
        <f ca="1">IFERROR(INDEX(MAESTRO!M:M,_xludf.AGGREGATE(15,6,ROW(MAESTRO!$B$3:$B$1000)/((MAESTRO!$B$3:$B$1000="CIVILES")*(UPPER(MAESTRO!$L$3:$L$1000)="CONFIRMADO")),ROWS($A$3:A247))),"")</f>
        <v/>
      </c>
      <c r="N247" s="10" t="str">
        <f ca="1">IFERROR(INDEX(MAESTRO!N:N,_xludf.AGGREGATE(15,6,ROW(MAESTRO!$B$3:$B$1000)/((MAESTRO!$B$3:$B$1000="CIVILES")*(UPPER(MAESTRO!$L$3:$L$1000)="CONFIRMADO")),ROWS($A$3:A247))),"")</f>
        <v/>
      </c>
      <c r="O247" s="10" t="str">
        <f ca="1">IFERROR(INDEX(MAESTRO!O:O,_xludf.AGGREGATE(15,6,ROW(MAESTRO!$B$3:$B$1000)/((MAESTRO!$B$3:$B$1000="CIVILES")*(UPPER(MAESTRO!$L$3:$L$1000)="CONFIRMADO")),ROWS($A$3:A247))),"")</f>
        <v/>
      </c>
      <c r="P247" s="10" t="str">
        <f ca="1">IFERROR(INDEX(MAESTRO!P:P,_xludf.AGGREGATE(15,6,ROW(MAESTRO!$B$3:$B$1000)/((MAESTRO!$B$3:$B$1000="CIVILES")*(UPPER(MAESTRO!$L$3:$L$1000)="CONFIRMADO")),ROWS($A$3:A247))),"")</f>
        <v/>
      </c>
      <c r="Q247" s="10" t="str">
        <f ca="1">IFERROR(INDEX(MAESTRO!Q:Q,_xludf.AGGREGATE(15,6,ROW(MAESTRO!$B$3:$B$1000)/((MAESTRO!$B$3:$B$1000="CIVILES")*(UPPER(MAESTRO!$L$3:$L$1000)="CONFIRMADO")),ROWS($A$3:A247))),"")</f>
        <v/>
      </c>
      <c r="R247" s="10" t="str">
        <f ca="1">IFERROR(INDEX(MAESTRO!R:R,_xludf.AGGREGATE(15,6,ROW(MAESTRO!$B$3:$B$1000)/((MAESTRO!$B$3:$B$1000="CIVILES")*(UPPER(MAESTRO!$L$3:$L$1000)="CONFIRMADO")),ROWS($A$3:A247))),"")</f>
        <v/>
      </c>
      <c r="S247" s="10" t="str">
        <f ca="1">IFERROR(INDEX(MAESTRO!S:S,_xludf.AGGREGATE(15,6,ROW(MAESTRO!$B$3:$B$1000)/((MAESTRO!$B$3:$B$1000="CIVILES")*(UPPER(MAESTRO!$L$3:$L$1000)="CONFIRMADO")),ROWS($A$3:A247))),"")</f>
        <v/>
      </c>
      <c r="T247" s="10" t="str">
        <f ca="1">IFERROR(INDEX(MAESTRO!T:T,_xludf.AGGREGATE(15,6,ROW(MAESTRO!$B$3:$B$1000)/((MAESTRO!$B$3:$B$1000="CIVILES")*(UPPER(MAESTRO!$L$3:$L$1000)="CONFIRMADO")),ROWS($A$3:A247))),"")</f>
        <v/>
      </c>
      <c r="U247" s="10" t="str">
        <f ca="1">IFERROR(INDEX(MAESTRO!U:U,_xludf.AGGREGATE(15,6,ROW(MAESTRO!$B$3:$B$1000)/((MAESTRO!$B$3:$B$1000="CIVILES")*(UPPER(MAESTRO!$L$3:$L$1000)="CONFIRMADO")),ROWS($A$3:A247))),"")</f>
        <v/>
      </c>
      <c r="V247" s="10" t="str">
        <f ca="1">IFERROR(INDEX(MAESTRO!V:V,_xludf.AGGREGATE(15,6,ROW(MAESTRO!$B$3:$B$1000)/((MAESTRO!$B$3:$B$1000="CIVILES")*(UPPER(MAESTRO!$L$3:$L$1000)="CONFIRMADO")),ROWS($A$3:A247))),"")</f>
        <v/>
      </c>
      <c r="W247" s="10" t="str">
        <f ca="1">IFERROR(INDEX(MAESTRO!W:W,_xludf.AGGREGATE(15,6,ROW(MAESTRO!$B$3:$B$1000)/((MAESTRO!$B$3:$B$1000="CIVILES")*(UPPER(MAESTRO!$L$3:$L$1000)="CONFIRMADO")),ROWS($A$3:A247))),"")</f>
        <v/>
      </c>
      <c r="X247" s="10" t="str">
        <f ca="1">IFERROR(INDEX(MAESTRO!X:X,_xludf.AGGREGATE(15,6,ROW(MAESTRO!$B$3:$B$1000)/((MAESTRO!$B$3:$B$1000="CIVILES")*(UPPER(MAESTRO!$L$3:$L$1000)="CONFIRMADO")),ROWS($A$3:A247))),"")</f>
        <v/>
      </c>
    </row>
    <row r="248" spans="1:24" ht="22.05" customHeight="1">
      <c r="A248" s="18" t="str">
        <f ca="1">IFERROR(INDEX(MAESTRO!A:A,_xludf.AGGREGATE(15,6,ROW(MAESTRO!$B$3:$B$1000)/((MAESTRO!$B$3:$B$1000="CIVILES")*(UPPER(MAESTRO!$L$3:$L$1000)="CONFIRMADO")),ROWS($A$3:A248))),"")</f>
        <v/>
      </c>
      <c r="B248" s="18" t="str">
        <f ca="1">IFERROR(INDEX(MAESTRO!B:B,_xludf.AGGREGATE(15,6,ROW(MAESTRO!$B$3:$B$1000)/((MAESTRO!$B$3:$B$1000="CIVILES")*(UPPER(MAESTRO!$L$3:$L$1000)="CONFIRMADO")),ROWS($A$3:A248))),"")</f>
        <v/>
      </c>
      <c r="C248" s="18" t="str">
        <f ca="1">IFERROR(INDEX(MAESTRO!C:C,_xludf.AGGREGATE(15,6,ROW(MAESTRO!$B$3:$B$1000)/((MAESTRO!$B$3:$B$1000="CIVILES")*(UPPER(MAESTRO!$L$3:$L$1000)="CONFIRMADO")),ROWS($A$3:A248))),"")</f>
        <v/>
      </c>
      <c r="D248" s="18" t="str">
        <f ca="1">IFERROR(INDEX(MAESTRO!D:D,_xludf.AGGREGATE(15,6,ROW(MAESTRO!$B$3:$B$1000)/((MAESTRO!$B$3:$B$1000="CIVILES")*(UPPER(MAESTRO!$L$3:$L$1000)="CONFIRMADO")),ROWS($A$3:A248))),"")</f>
        <v/>
      </c>
      <c r="E248" s="18" t="str">
        <f ca="1">IFERROR(INDEX(MAESTRO!E:E,_xludf.AGGREGATE(15,6,ROW(MAESTRO!$B$3:$B$1000)/((MAESTRO!$B$3:$B$1000="CIVILES")*(UPPER(MAESTRO!$L$3:$L$1000)="CONFIRMADO")),ROWS($A$3:A248))),"")</f>
        <v/>
      </c>
      <c r="F248" s="18" t="str">
        <f ca="1">IFERROR(INDEX(MAESTRO!F:F,_xludf.AGGREGATE(15,6,ROW(MAESTRO!$B$3:$B$1000)/((MAESTRO!$B$3:$B$1000="CIVILES")*(UPPER(MAESTRO!$L$3:$L$1000)="CONFIRMADO")),ROWS($A$3:A248))),"")</f>
        <v/>
      </c>
      <c r="G248" s="18" t="str">
        <f ca="1">IFERROR(INDEX(MAESTRO!G:G,_xludf.AGGREGATE(15,6,ROW(MAESTRO!$B$3:$B$1000)/((MAESTRO!$B$3:$B$1000="CIVILES")*(UPPER(MAESTRO!$L$3:$L$1000)="CONFIRMADO")),ROWS($A$3:A248))),"")</f>
        <v/>
      </c>
      <c r="H248" s="18" t="str">
        <f ca="1">IFERROR(INDEX(MAESTRO!H:H,_xludf.AGGREGATE(15,6,ROW(MAESTRO!$B$3:$B$1000)/((MAESTRO!$B$3:$B$1000="CIVILES")*(UPPER(MAESTRO!$L$3:$L$1000)="CONFIRMADO")),ROWS($A$3:A248))),"")</f>
        <v/>
      </c>
      <c r="I248" s="18" t="str">
        <f ca="1">IFERROR(INDEX(MAESTRO!I:I,_xludf.AGGREGATE(15,6,ROW(MAESTRO!$B$3:$B$1000)/((MAESTRO!$B$3:$B$1000="CIVILES")*(UPPER(MAESTRO!$L$3:$L$1000)="CONFIRMADO")),ROWS($A$3:A248))),"")</f>
        <v/>
      </c>
      <c r="J248" s="18" t="str">
        <f ca="1">IFERROR(INDEX(MAESTRO!J:J,_xludf.AGGREGATE(15,6,ROW(MAESTRO!$B$3:$B$1000)/((MAESTRO!$B$3:$B$1000="CIVILES")*(UPPER(MAESTRO!$L$3:$L$1000)="CONFIRMADO")),ROWS($A$3:A248))),"")</f>
        <v/>
      </c>
      <c r="K248" s="18" t="str">
        <f ca="1">IFERROR(INDEX(MAESTRO!K:K,_xludf.AGGREGATE(15,6,ROW(MAESTRO!$B$3:$B$1000)/((MAESTRO!$B$3:$B$1000="CIVILES")*(UPPER(MAESTRO!$L$3:$L$1000)="CONFIRMADO")),ROWS($A$3:A248))),"")</f>
        <v/>
      </c>
      <c r="L248" s="18" t="str">
        <f ca="1">IFERROR(INDEX(MAESTRO!L:L,_xludf.AGGREGATE(15,6,ROW(MAESTRO!$B$3:$B$1000)/((MAESTRO!$B$3:$B$1000="CIVILES")*(UPPER(MAESTRO!$L$3:$L$1000)="CONFIRMADO")),ROWS($A$3:A248))),"")</f>
        <v/>
      </c>
      <c r="M248" s="18" t="str">
        <f ca="1">IFERROR(INDEX(MAESTRO!M:M,_xludf.AGGREGATE(15,6,ROW(MAESTRO!$B$3:$B$1000)/((MAESTRO!$B$3:$B$1000="CIVILES")*(UPPER(MAESTRO!$L$3:$L$1000)="CONFIRMADO")),ROWS($A$3:A248))),"")</f>
        <v/>
      </c>
      <c r="N248" s="18" t="str">
        <f ca="1">IFERROR(INDEX(MAESTRO!N:N,_xludf.AGGREGATE(15,6,ROW(MAESTRO!$B$3:$B$1000)/((MAESTRO!$B$3:$B$1000="CIVILES")*(UPPER(MAESTRO!$L$3:$L$1000)="CONFIRMADO")),ROWS($A$3:A248))),"")</f>
        <v/>
      </c>
      <c r="O248" s="18" t="str">
        <f ca="1">IFERROR(INDEX(MAESTRO!O:O,_xludf.AGGREGATE(15,6,ROW(MAESTRO!$B$3:$B$1000)/((MAESTRO!$B$3:$B$1000="CIVILES")*(UPPER(MAESTRO!$L$3:$L$1000)="CONFIRMADO")),ROWS($A$3:A248))),"")</f>
        <v/>
      </c>
      <c r="P248" s="18" t="str">
        <f ca="1">IFERROR(INDEX(MAESTRO!P:P,_xludf.AGGREGATE(15,6,ROW(MAESTRO!$B$3:$B$1000)/((MAESTRO!$B$3:$B$1000="CIVILES")*(UPPER(MAESTRO!$L$3:$L$1000)="CONFIRMADO")),ROWS($A$3:A248))),"")</f>
        <v/>
      </c>
      <c r="Q248" s="18" t="str">
        <f ca="1">IFERROR(INDEX(MAESTRO!Q:Q,_xludf.AGGREGATE(15,6,ROW(MAESTRO!$B$3:$B$1000)/((MAESTRO!$B$3:$B$1000="CIVILES")*(UPPER(MAESTRO!$L$3:$L$1000)="CONFIRMADO")),ROWS($A$3:A248))),"")</f>
        <v/>
      </c>
      <c r="R248" s="18" t="str">
        <f ca="1">IFERROR(INDEX(MAESTRO!R:R,_xludf.AGGREGATE(15,6,ROW(MAESTRO!$B$3:$B$1000)/((MAESTRO!$B$3:$B$1000="CIVILES")*(UPPER(MAESTRO!$L$3:$L$1000)="CONFIRMADO")),ROWS($A$3:A248))),"")</f>
        <v/>
      </c>
      <c r="S248" s="18" t="str">
        <f ca="1">IFERROR(INDEX(MAESTRO!S:S,_xludf.AGGREGATE(15,6,ROW(MAESTRO!$B$3:$B$1000)/((MAESTRO!$B$3:$B$1000="CIVILES")*(UPPER(MAESTRO!$L$3:$L$1000)="CONFIRMADO")),ROWS($A$3:A248))),"")</f>
        <v/>
      </c>
      <c r="T248" s="18" t="str">
        <f ca="1">IFERROR(INDEX(MAESTRO!T:T,_xludf.AGGREGATE(15,6,ROW(MAESTRO!$B$3:$B$1000)/((MAESTRO!$B$3:$B$1000="CIVILES")*(UPPER(MAESTRO!$L$3:$L$1000)="CONFIRMADO")),ROWS($A$3:A248))),"")</f>
        <v/>
      </c>
      <c r="U248" s="18" t="str">
        <f ca="1">IFERROR(INDEX(MAESTRO!U:U,_xludf.AGGREGATE(15,6,ROW(MAESTRO!$B$3:$B$1000)/((MAESTRO!$B$3:$B$1000="CIVILES")*(UPPER(MAESTRO!$L$3:$L$1000)="CONFIRMADO")),ROWS($A$3:A248))),"")</f>
        <v/>
      </c>
      <c r="V248" s="18" t="str">
        <f ca="1">IFERROR(INDEX(MAESTRO!V:V,_xludf.AGGREGATE(15,6,ROW(MAESTRO!$B$3:$B$1000)/((MAESTRO!$B$3:$B$1000="CIVILES")*(UPPER(MAESTRO!$L$3:$L$1000)="CONFIRMADO")),ROWS($A$3:A248))),"")</f>
        <v/>
      </c>
      <c r="W248" s="18" t="str">
        <f ca="1">IFERROR(INDEX(MAESTRO!W:W,_xludf.AGGREGATE(15,6,ROW(MAESTRO!$B$3:$B$1000)/((MAESTRO!$B$3:$B$1000="CIVILES")*(UPPER(MAESTRO!$L$3:$L$1000)="CONFIRMADO")),ROWS($A$3:A248))),"")</f>
        <v/>
      </c>
      <c r="X248" s="18" t="str">
        <f ca="1">IFERROR(INDEX(MAESTRO!X:X,_xludf.AGGREGATE(15,6,ROW(MAESTRO!$B$3:$B$1000)/((MAESTRO!$B$3:$B$1000="CIVILES")*(UPPER(MAESTRO!$L$3:$L$1000)="CONFIRMADO")),ROWS($A$3:A248))),"")</f>
        <v/>
      </c>
    </row>
    <row r="249" spans="1:24" ht="22.05" customHeight="1">
      <c r="A249" s="10" t="str">
        <f ca="1">IFERROR(INDEX(MAESTRO!A:A,_xludf.AGGREGATE(15,6,ROW(MAESTRO!$B$3:$B$1000)/((MAESTRO!$B$3:$B$1000="CIVILES")*(UPPER(MAESTRO!$L$3:$L$1000)="CONFIRMADO")),ROWS($A$3:A249))),"")</f>
        <v/>
      </c>
      <c r="B249" s="10" t="str">
        <f ca="1">IFERROR(INDEX(MAESTRO!B:B,_xludf.AGGREGATE(15,6,ROW(MAESTRO!$B$3:$B$1000)/((MAESTRO!$B$3:$B$1000="CIVILES")*(UPPER(MAESTRO!$L$3:$L$1000)="CONFIRMADO")),ROWS($A$3:A249))),"")</f>
        <v/>
      </c>
      <c r="C249" s="10" t="str">
        <f ca="1">IFERROR(INDEX(MAESTRO!C:C,_xludf.AGGREGATE(15,6,ROW(MAESTRO!$B$3:$B$1000)/((MAESTRO!$B$3:$B$1000="CIVILES")*(UPPER(MAESTRO!$L$3:$L$1000)="CONFIRMADO")),ROWS($A$3:A249))),"")</f>
        <v/>
      </c>
      <c r="D249" s="10" t="str">
        <f ca="1">IFERROR(INDEX(MAESTRO!D:D,_xludf.AGGREGATE(15,6,ROW(MAESTRO!$B$3:$B$1000)/((MAESTRO!$B$3:$B$1000="CIVILES")*(UPPER(MAESTRO!$L$3:$L$1000)="CONFIRMADO")),ROWS($A$3:A249))),"")</f>
        <v/>
      </c>
      <c r="E249" s="10" t="str">
        <f ca="1">IFERROR(INDEX(MAESTRO!E:E,_xludf.AGGREGATE(15,6,ROW(MAESTRO!$B$3:$B$1000)/((MAESTRO!$B$3:$B$1000="CIVILES")*(UPPER(MAESTRO!$L$3:$L$1000)="CONFIRMADO")),ROWS($A$3:A249))),"")</f>
        <v/>
      </c>
      <c r="F249" s="10" t="str">
        <f ca="1">IFERROR(INDEX(MAESTRO!F:F,_xludf.AGGREGATE(15,6,ROW(MAESTRO!$B$3:$B$1000)/((MAESTRO!$B$3:$B$1000="CIVILES")*(UPPER(MAESTRO!$L$3:$L$1000)="CONFIRMADO")),ROWS($A$3:A249))),"")</f>
        <v/>
      </c>
      <c r="G249" s="10" t="str">
        <f ca="1">IFERROR(INDEX(MAESTRO!G:G,_xludf.AGGREGATE(15,6,ROW(MAESTRO!$B$3:$B$1000)/((MAESTRO!$B$3:$B$1000="CIVILES")*(UPPER(MAESTRO!$L$3:$L$1000)="CONFIRMADO")),ROWS($A$3:A249))),"")</f>
        <v/>
      </c>
      <c r="H249" s="10" t="str">
        <f ca="1">IFERROR(INDEX(MAESTRO!H:H,_xludf.AGGREGATE(15,6,ROW(MAESTRO!$B$3:$B$1000)/((MAESTRO!$B$3:$B$1000="CIVILES")*(UPPER(MAESTRO!$L$3:$L$1000)="CONFIRMADO")),ROWS($A$3:A249))),"")</f>
        <v/>
      </c>
      <c r="I249" s="10" t="str">
        <f ca="1">IFERROR(INDEX(MAESTRO!I:I,_xludf.AGGREGATE(15,6,ROW(MAESTRO!$B$3:$B$1000)/((MAESTRO!$B$3:$B$1000="CIVILES")*(UPPER(MAESTRO!$L$3:$L$1000)="CONFIRMADO")),ROWS($A$3:A249))),"")</f>
        <v/>
      </c>
      <c r="J249" s="10" t="str">
        <f ca="1">IFERROR(INDEX(MAESTRO!J:J,_xludf.AGGREGATE(15,6,ROW(MAESTRO!$B$3:$B$1000)/((MAESTRO!$B$3:$B$1000="CIVILES")*(UPPER(MAESTRO!$L$3:$L$1000)="CONFIRMADO")),ROWS($A$3:A249))),"")</f>
        <v/>
      </c>
      <c r="K249" s="10" t="str">
        <f ca="1">IFERROR(INDEX(MAESTRO!K:K,_xludf.AGGREGATE(15,6,ROW(MAESTRO!$B$3:$B$1000)/((MAESTRO!$B$3:$B$1000="CIVILES")*(UPPER(MAESTRO!$L$3:$L$1000)="CONFIRMADO")),ROWS($A$3:A249))),"")</f>
        <v/>
      </c>
      <c r="L249" s="10" t="str">
        <f ca="1">IFERROR(INDEX(MAESTRO!L:L,_xludf.AGGREGATE(15,6,ROW(MAESTRO!$B$3:$B$1000)/((MAESTRO!$B$3:$B$1000="CIVILES")*(UPPER(MAESTRO!$L$3:$L$1000)="CONFIRMADO")),ROWS($A$3:A249))),"")</f>
        <v/>
      </c>
      <c r="M249" s="10" t="str">
        <f ca="1">IFERROR(INDEX(MAESTRO!M:M,_xludf.AGGREGATE(15,6,ROW(MAESTRO!$B$3:$B$1000)/((MAESTRO!$B$3:$B$1000="CIVILES")*(UPPER(MAESTRO!$L$3:$L$1000)="CONFIRMADO")),ROWS($A$3:A249))),"")</f>
        <v/>
      </c>
      <c r="N249" s="10" t="str">
        <f ca="1">IFERROR(INDEX(MAESTRO!N:N,_xludf.AGGREGATE(15,6,ROW(MAESTRO!$B$3:$B$1000)/((MAESTRO!$B$3:$B$1000="CIVILES")*(UPPER(MAESTRO!$L$3:$L$1000)="CONFIRMADO")),ROWS($A$3:A249))),"")</f>
        <v/>
      </c>
      <c r="O249" s="10" t="str">
        <f ca="1">IFERROR(INDEX(MAESTRO!O:O,_xludf.AGGREGATE(15,6,ROW(MAESTRO!$B$3:$B$1000)/((MAESTRO!$B$3:$B$1000="CIVILES")*(UPPER(MAESTRO!$L$3:$L$1000)="CONFIRMADO")),ROWS($A$3:A249))),"")</f>
        <v/>
      </c>
      <c r="P249" s="10" t="str">
        <f ca="1">IFERROR(INDEX(MAESTRO!P:P,_xludf.AGGREGATE(15,6,ROW(MAESTRO!$B$3:$B$1000)/((MAESTRO!$B$3:$B$1000="CIVILES")*(UPPER(MAESTRO!$L$3:$L$1000)="CONFIRMADO")),ROWS($A$3:A249))),"")</f>
        <v/>
      </c>
      <c r="Q249" s="10" t="str">
        <f ca="1">IFERROR(INDEX(MAESTRO!Q:Q,_xludf.AGGREGATE(15,6,ROW(MAESTRO!$B$3:$B$1000)/((MAESTRO!$B$3:$B$1000="CIVILES")*(UPPER(MAESTRO!$L$3:$L$1000)="CONFIRMADO")),ROWS($A$3:A249))),"")</f>
        <v/>
      </c>
      <c r="R249" s="10" t="str">
        <f ca="1">IFERROR(INDEX(MAESTRO!R:R,_xludf.AGGREGATE(15,6,ROW(MAESTRO!$B$3:$B$1000)/((MAESTRO!$B$3:$B$1000="CIVILES")*(UPPER(MAESTRO!$L$3:$L$1000)="CONFIRMADO")),ROWS($A$3:A249))),"")</f>
        <v/>
      </c>
      <c r="S249" s="10" t="str">
        <f ca="1">IFERROR(INDEX(MAESTRO!S:S,_xludf.AGGREGATE(15,6,ROW(MAESTRO!$B$3:$B$1000)/((MAESTRO!$B$3:$B$1000="CIVILES")*(UPPER(MAESTRO!$L$3:$L$1000)="CONFIRMADO")),ROWS($A$3:A249))),"")</f>
        <v/>
      </c>
      <c r="T249" s="10" t="str">
        <f ca="1">IFERROR(INDEX(MAESTRO!T:T,_xludf.AGGREGATE(15,6,ROW(MAESTRO!$B$3:$B$1000)/((MAESTRO!$B$3:$B$1000="CIVILES")*(UPPER(MAESTRO!$L$3:$L$1000)="CONFIRMADO")),ROWS($A$3:A249))),"")</f>
        <v/>
      </c>
      <c r="U249" s="10" t="str">
        <f ca="1">IFERROR(INDEX(MAESTRO!U:U,_xludf.AGGREGATE(15,6,ROW(MAESTRO!$B$3:$B$1000)/((MAESTRO!$B$3:$B$1000="CIVILES")*(UPPER(MAESTRO!$L$3:$L$1000)="CONFIRMADO")),ROWS($A$3:A249))),"")</f>
        <v/>
      </c>
      <c r="V249" s="10" t="str">
        <f ca="1">IFERROR(INDEX(MAESTRO!V:V,_xludf.AGGREGATE(15,6,ROW(MAESTRO!$B$3:$B$1000)/((MAESTRO!$B$3:$B$1000="CIVILES")*(UPPER(MAESTRO!$L$3:$L$1000)="CONFIRMADO")),ROWS($A$3:A249))),"")</f>
        <v/>
      </c>
      <c r="W249" s="10" t="str">
        <f ca="1">IFERROR(INDEX(MAESTRO!W:W,_xludf.AGGREGATE(15,6,ROW(MAESTRO!$B$3:$B$1000)/((MAESTRO!$B$3:$B$1000="CIVILES")*(UPPER(MAESTRO!$L$3:$L$1000)="CONFIRMADO")),ROWS($A$3:A249))),"")</f>
        <v/>
      </c>
      <c r="X249" s="10" t="str">
        <f ca="1">IFERROR(INDEX(MAESTRO!X:X,_xludf.AGGREGATE(15,6,ROW(MAESTRO!$B$3:$B$1000)/((MAESTRO!$B$3:$B$1000="CIVILES")*(UPPER(MAESTRO!$L$3:$L$1000)="CONFIRMADO")),ROWS($A$3:A249))),"")</f>
        <v/>
      </c>
    </row>
    <row r="250" spans="1:24" ht="22.05" customHeight="1">
      <c r="A250" s="18" t="str">
        <f ca="1">IFERROR(INDEX(MAESTRO!A:A,_xludf.AGGREGATE(15,6,ROW(MAESTRO!$B$3:$B$1000)/((MAESTRO!$B$3:$B$1000="CIVILES")*(UPPER(MAESTRO!$L$3:$L$1000)="CONFIRMADO")),ROWS($A$3:A250))),"")</f>
        <v/>
      </c>
      <c r="B250" s="18" t="str">
        <f ca="1">IFERROR(INDEX(MAESTRO!B:B,_xludf.AGGREGATE(15,6,ROW(MAESTRO!$B$3:$B$1000)/((MAESTRO!$B$3:$B$1000="CIVILES")*(UPPER(MAESTRO!$L$3:$L$1000)="CONFIRMADO")),ROWS($A$3:A250))),"")</f>
        <v/>
      </c>
      <c r="C250" s="18" t="str">
        <f ca="1">IFERROR(INDEX(MAESTRO!C:C,_xludf.AGGREGATE(15,6,ROW(MAESTRO!$B$3:$B$1000)/((MAESTRO!$B$3:$B$1000="CIVILES")*(UPPER(MAESTRO!$L$3:$L$1000)="CONFIRMADO")),ROWS($A$3:A250))),"")</f>
        <v/>
      </c>
      <c r="D250" s="18" t="str">
        <f ca="1">IFERROR(INDEX(MAESTRO!D:D,_xludf.AGGREGATE(15,6,ROW(MAESTRO!$B$3:$B$1000)/((MAESTRO!$B$3:$B$1000="CIVILES")*(UPPER(MAESTRO!$L$3:$L$1000)="CONFIRMADO")),ROWS($A$3:A250))),"")</f>
        <v/>
      </c>
      <c r="E250" s="18" t="str">
        <f ca="1">IFERROR(INDEX(MAESTRO!E:E,_xludf.AGGREGATE(15,6,ROW(MAESTRO!$B$3:$B$1000)/((MAESTRO!$B$3:$B$1000="CIVILES")*(UPPER(MAESTRO!$L$3:$L$1000)="CONFIRMADO")),ROWS($A$3:A250))),"")</f>
        <v/>
      </c>
      <c r="F250" s="18" t="str">
        <f ca="1">IFERROR(INDEX(MAESTRO!F:F,_xludf.AGGREGATE(15,6,ROW(MAESTRO!$B$3:$B$1000)/((MAESTRO!$B$3:$B$1000="CIVILES")*(UPPER(MAESTRO!$L$3:$L$1000)="CONFIRMADO")),ROWS($A$3:A250))),"")</f>
        <v/>
      </c>
      <c r="G250" s="18" t="str">
        <f ca="1">IFERROR(INDEX(MAESTRO!G:G,_xludf.AGGREGATE(15,6,ROW(MAESTRO!$B$3:$B$1000)/((MAESTRO!$B$3:$B$1000="CIVILES")*(UPPER(MAESTRO!$L$3:$L$1000)="CONFIRMADO")),ROWS($A$3:A250))),"")</f>
        <v/>
      </c>
      <c r="H250" s="18" t="str">
        <f ca="1">IFERROR(INDEX(MAESTRO!H:H,_xludf.AGGREGATE(15,6,ROW(MAESTRO!$B$3:$B$1000)/((MAESTRO!$B$3:$B$1000="CIVILES")*(UPPER(MAESTRO!$L$3:$L$1000)="CONFIRMADO")),ROWS($A$3:A250))),"")</f>
        <v/>
      </c>
      <c r="I250" s="18" t="str">
        <f ca="1">IFERROR(INDEX(MAESTRO!I:I,_xludf.AGGREGATE(15,6,ROW(MAESTRO!$B$3:$B$1000)/((MAESTRO!$B$3:$B$1000="CIVILES")*(UPPER(MAESTRO!$L$3:$L$1000)="CONFIRMADO")),ROWS($A$3:A250))),"")</f>
        <v/>
      </c>
      <c r="J250" s="18" t="str">
        <f ca="1">IFERROR(INDEX(MAESTRO!J:J,_xludf.AGGREGATE(15,6,ROW(MAESTRO!$B$3:$B$1000)/((MAESTRO!$B$3:$B$1000="CIVILES")*(UPPER(MAESTRO!$L$3:$L$1000)="CONFIRMADO")),ROWS($A$3:A250))),"")</f>
        <v/>
      </c>
      <c r="K250" s="18" t="str">
        <f ca="1">IFERROR(INDEX(MAESTRO!K:K,_xludf.AGGREGATE(15,6,ROW(MAESTRO!$B$3:$B$1000)/((MAESTRO!$B$3:$B$1000="CIVILES")*(UPPER(MAESTRO!$L$3:$L$1000)="CONFIRMADO")),ROWS($A$3:A250))),"")</f>
        <v/>
      </c>
      <c r="L250" s="18" t="str">
        <f ca="1">IFERROR(INDEX(MAESTRO!L:L,_xludf.AGGREGATE(15,6,ROW(MAESTRO!$B$3:$B$1000)/((MAESTRO!$B$3:$B$1000="CIVILES")*(UPPER(MAESTRO!$L$3:$L$1000)="CONFIRMADO")),ROWS($A$3:A250))),"")</f>
        <v/>
      </c>
      <c r="M250" s="18" t="str">
        <f ca="1">IFERROR(INDEX(MAESTRO!M:M,_xludf.AGGREGATE(15,6,ROW(MAESTRO!$B$3:$B$1000)/((MAESTRO!$B$3:$B$1000="CIVILES")*(UPPER(MAESTRO!$L$3:$L$1000)="CONFIRMADO")),ROWS($A$3:A250))),"")</f>
        <v/>
      </c>
      <c r="N250" s="18" t="str">
        <f ca="1">IFERROR(INDEX(MAESTRO!N:N,_xludf.AGGREGATE(15,6,ROW(MAESTRO!$B$3:$B$1000)/((MAESTRO!$B$3:$B$1000="CIVILES")*(UPPER(MAESTRO!$L$3:$L$1000)="CONFIRMADO")),ROWS($A$3:A250))),"")</f>
        <v/>
      </c>
      <c r="O250" s="18" t="str">
        <f ca="1">IFERROR(INDEX(MAESTRO!O:O,_xludf.AGGREGATE(15,6,ROW(MAESTRO!$B$3:$B$1000)/((MAESTRO!$B$3:$B$1000="CIVILES")*(UPPER(MAESTRO!$L$3:$L$1000)="CONFIRMADO")),ROWS($A$3:A250))),"")</f>
        <v/>
      </c>
      <c r="P250" s="18" t="str">
        <f ca="1">IFERROR(INDEX(MAESTRO!P:P,_xludf.AGGREGATE(15,6,ROW(MAESTRO!$B$3:$B$1000)/((MAESTRO!$B$3:$B$1000="CIVILES")*(UPPER(MAESTRO!$L$3:$L$1000)="CONFIRMADO")),ROWS($A$3:A250))),"")</f>
        <v/>
      </c>
      <c r="Q250" s="18" t="str">
        <f ca="1">IFERROR(INDEX(MAESTRO!Q:Q,_xludf.AGGREGATE(15,6,ROW(MAESTRO!$B$3:$B$1000)/((MAESTRO!$B$3:$B$1000="CIVILES")*(UPPER(MAESTRO!$L$3:$L$1000)="CONFIRMADO")),ROWS($A$3:A250))),"")</f>
        <v/>
      </c>
      <c r="R250" s="18" t="str">
        <f ca="1">IFERROR(INDEX(MAESTRO!R:R,_xludf.AGGREGATE(15,6,ROW(MAESTRO!$B$3:$B$1000)/((MAESTRO!$B$3:$B$1000="CIVILES")*(UPPER(MAESTRO!$L$3:$L$1000)="CONFIRMADO")),ROWS($A$3:A250))),"")</f>
        <v/>
      </c>
      <c r="S250" s="18" t="str">
        <f ca="1">IFERROR(INDEX(MAESTRO!S:S,_xludf.AGGREGATE(15,6,ROW(MAESTRO!$B$3:$B$1000)/((MAESTRO!$B$3:$B$1000="CIVILES")*(UPPER(MAESTRO!$L$3:$L$1000)="CONFIRMADO")),ROWS($A$3:A250))),"")</f>
        <v/>
      </c>
      <c r="T250" s="18" t="str">
        <f ca="1">IFERROR(INDEX(MAESTRO!T:T,_xludf.AGGREGATE(15,6,ROW(MAESTRO!$B$3:$B$1000)/((MAESTRO!$B$3:$B$1000="CIVILES")*(UPPER(MAESTRO!$L$3:$L$1000)="CONFIRMADO")),ROWS($A$3:A250))),"")</f>
        <v/>
      </c>
      <c r="U250" s="18" t="str">
        <f ca="1">IFERROR(INDEX(MAESTRO!U:U,_xludf.AGGREGATE(15,6,ROW(MAESTRO!$B$3:$B$1000)/((MAESTRO!$B$3:$B$1000="CIVILES")*(UPPER(MAESTRO!$L$3:$L$1000)="CONFIRMADO")),ROWS($A$3:A250))),"")</f>
        <v/>
      </c>
      <c r="V250" s="18" t="str">
        <f ca="1">IFERROR(INDEX(MAESTRO!V:V,_xludf.AGGREGATE(15,6,ROW(MAESTRO!$B$3:$B$1000)/((MAESTRO!$B$3:$B$1000="CIVILES")*(UPPER(MAESTRO!$L$3:$L$1000)="CONFIRMADO")),ROWS($A$3:A250))),"")</f>
        <v/>
      </c>
      <c r="W250" s="18" t="str">
        <f ca="1">IFERROR(INDEX(MAESTRO!W:W,_xludf.AGGREGATE(15,6,ROW(MAESTRO!$B$3:$B$1000)/((MAESTRO!$B$3:$B$1000="CIVILES")*(UPPER(MAESTRO!$L$3:$L$1000)="CONFIRMADO")),ROWS($A$3:A250))),"")</f>
        <v/>
      </c>
      <c r="X250" s="18" t="str">
        <f ca="1">IFERROR(INDEX(MAESTRO!X:X,_xludf.AGGREGATE(15,6,ROW(MAESTRO!$B$3:$B$1000)/((MAESTRO!$B$3:$B$1000="CIVILES")*(UPPER(MAESTRO!$L$3:$L$1000)="CONFIRMADO")),ROWS($A$3:A250))),"")</f>
        <v/>
      </c>
    </row>
    <row r="251" spans="1:24" ht="22.05" customHeight="1">
      <c r="A251" s="10" t="str">
        <f ca="1">IFERROR(INDEX(MAESTRO!A:A,_xludf.AGGREGATE(15,6,ROW(MAESTRO!$B$3:$B$1000)/((MAESTRO!$B$3:$B$1000="CIVILES")*(UPPER(MAESTRO!$L$3:$L$1000)="CONFIRMADO")),ROWS($A$3:A251))),"")</f>
        <v/>
      </c>
      <c r="B251" s="10" t="str">
        <f ca="1">IFERROR(INDEX(MAESTRO!B:B,_xludf.AGGREGATE(15,6,ROW(MAESTRO!$B$3:$B$1000)/((MAESTRO!$B$3:$B$1000="CIVILES")*(UPPER(MAESTRO!$L$3:$L$1000)="CONFIRMADO")),ROWS($A$3:A251))),"")</f>
        <v/>
      </c>
      <c r="C251" s="10" t="str">
        <f ca="1">IFERROR(INDEX(MAESTRO!C:C,_xludf.AGGREGATE(15,6,ROW(MAESTRO!$B$3:$B$1000)/((MAESTRO!$B$3:$B$1000="CIVILES")*(UPPER(MAESTRO!$L$3:$L$1000)="CONFIRMADO")),ROWS($A$3:A251))),"")</f>
        <v/>
      </c>
      <c r="D251" s="10" t="str">
        <f ca="1">IFERROR(INDEX(MAESTRO!D:D,_xludf.AGGREGATE(15,6,ROW(MAESTRO!$B$3:$B$1000)/((MAESTRO!$B$3:$B$1000="CIVILES")*(UPPER(MAESTRO!$L$3:$L$1000)="CONFIRMADO")),ROWS($A$3:A251))),"")</f>
        <v/>
      </c>
      <c r="E251" s="10" t="str">
        <f ca="1">IFERROR(INDEX(MAESTRO!E:E,_xludf.AGGREGATE(15,6,ROW(MAESTRO!$B$3:$B$1000)/((MAESTRO!$B$3:$B$1000="CIVILES")*(UPPER(MAESTRO!$L$3:$L$1000)="CONFIRMADO")),ROWS($A$3:A251))),"")</f>
        <v/>
      </c>
      <c r="F251" s="10" t="str">
        <f ca="1">IFERROR(INDEX(MAESTRO!F:F,_xludf.AGGREGATE(15,6,ROW(MAESTRO!$B$3:$B$1000)/((MAESTRO!$B$3:$B$1000="CIVILES")*(UPPER(MAESTRO!$L$3:$L$1000)="CONFIRMADO")),ROWS($A$3:A251))),"")</f>
        <v/>
      </c>
      <c r="G251" s="10" t="str">
        <f ca="1">IFERROR(INDEX(MAESTRO!G:G,_xludf.AGGREGATE(15,6,ROW(MAESTRO!$B$3:$B$1000)/((MAESTRO!$B$3:$B$1000="CIVILES")*(UPPER(MAESTRO!$L$3:$L$1000)="CONFIRMADO")),ROWS($A$3:A251))),"")</f>
        <v/>
      </c>
      <c r="H251" s="10" t="str">
        <f ca="1">IFERROR(INDEX(MAESTRO!H:H,_xludf.AGGREGATE(15,6,ROW(MAESTRO!$B$3:$B$1000)/((MAESTRO!$B$3:$B$1000="CIVILES")*(UPPER(MAESTRO!$L$3:$L$1000)="CONFIRMADO")),ROWS($A$3:A251))),"")</f>
        <v/>
      </c>
      <c r="I251" s="10" t="str">
        <f ca="1">IFERROR(INDEX(MAESTRO!I:I,_xludf.AGGREGATE(15,6,ROW(MAESTRO!$B$3:$B$1000)/((MAESTRO!$B$3:$B$1000="CIVILES")*(UPPER(MAESTRO!$L$3:$L$1000)="CONFIRMADO")),ROWS($A$3:A251))),"")</f>
        <v/>
      </c>
      <c r="J251" s="10" t="str">
        <f ca="1">IFERROR(INDEX(MAESTRO!J:J,_xludf.AGGREGATE(15,6,ROW(MAESTRO!$B$3:$B$1000)/((MAESTRO!$B$3:$B$1000="CIVILES")*(UPPER(MAESTRO!$L$3:$L$1000)="CONFIRMADO")),ROWS($A$3:A251))),"")</f>
        <v/>
      </c>
      <c r="K251" s="10" t="str">
        <f ca="1">IFERROR(INDEX(MAESTRO!K:K,_xludf.AGGREGATE(15,6,ROW(MAESTRO!$B$3:$B$1000)/((MAESTRO!$B$3:$B$1000="CIVILES")*(UPPER(MAESTRO!$L$3:$L$1000)="CONFIRMADO")),ROWS($A$3:A251))),"")</f>
        <v/>
      </c>
      <c r="L251" s="10" t="str">
        <f ca="1">IFERROR(INDEX(MAESTRO!L:L,_xludf.AGGREGATE(15,6,ROW(MAESTRO!$B$3:$B$1000)/((MAESTRO!$B$3:$B$1000="CIVILES")*(UPPER(MAESTRO!$L$3:$L$1000)="CONFIRMADO")),ROWS($A$3:A251))),"")</f>
        <v/>
      </c>
      <c r="M251" s="10" t="str">
        <f ca="1">IFERROR(INDEX(MAESTRO!M:M,_xludf.AGGREGATE(15,6,ROW(MAESTRO!$B$3:$B$1000)/((MAESTRO!$B$3:$B$1000="CIVILES")*(UPPER(MAESTRO!$L$3:$L$1000)="CONFIRMADO")),ROWS($A$3:A251))),"")</f>
        <v/>
      </c>
      <c r="N251" s="10" t="str">
        <f ca="1">IFERROR(INDEX(MAESTRO!N:N,_xludf.AGGREGATE(15,6,ROW(MAESTRO!$B$3:$B$1000)/((MAESTRO!$B$3:$B$1000="CIVILES")*(UPPER(MAESTRO!$L$3:$L$1000)="CONFIRMADO")),ROWS($A$3:A251))),"")</f>
        <v/>
      </c>
      <c r="O251" s="10" t="str">
        <f ca="1">IFERROR(INDEX(MAESTRO!O:O,_xludf.AGGREGATE(15,6,ROW(MAESTRO!$B$3:$B$1000)/((MAESTRO!$B$3:$B$1000="CIVILES")*(UPPER(MAESTRO!$L$3:$L$1000)="CONFIRMADO")),ROWS($A$3:A251))),"")</f>
        <v/>
      </c>
      <c r="P251" s="10" t="str">
        <f ca="1">IFERROR(INDEX(MAESTRO!P:P,_xludf.AGGREGATE(15,6,ROW(MAESTRO!$B$3:$B$1000)/((MAESTRO!$B$3:$B$1000="CIVILES")*(UPPER(MAESTRO!$L$3:$L$1000)="CONFIRMADO")),ROWS($A$3:A251))),"")</f>
        <v/>
      </c>
      <c r="Q251" s="10" t="str">
        <f ca="1">IFERROR(INDEX(MAESTRO!Q:Q,_xludf.AGGREGATE(15,6,ROW(MAESTRO!$B$3:$B$1000)/((MAESTRO!$B$3:$B$1000="CIVILES")*(UPPER(MAESTRO!$L$3:$L$1000)="CONFIRMADO")),ROWS($A$3:A251))),"")</f>
        <v/>
      </c>
      <c r="R251" s="10" t="str">
        <f ca="1">IFERROR(INDEX(MAESTRO!R:R,_xludf.AGGREGATE(15,6,ROW(MAESTRO!$B$3:$B$1000)/((MAESTRO!$B$3:$B$1000="CIVILES")*(UPPER(MAESTRO!$L$3:$L$1000)="CONFIRMADO")),ROWS($A$3:A251))),"")</f>
        <v/>
      </c>
      <c r="S251" s="10" t="str">
        <f ca="1">IFERROR(INDEX(MAESTRO!S:S,_xludf.AGGREGATE(15,6,ROW(MAESTRO!$B$3:$B$1000)/((MAESTRO!$B$3:$B$1000="CIVILES")*(UPPER(MAESTRO!$L$3:$L$1000)="CONFIRMADO")),ROWS($A$3:A251))),"")</f>
        <v/>
      </c>
      <c r="T251" s="10" t="str">
        <f ca="1">IFERROR(INDEX(MAESTRO!T:T,_xludf.AGGREGATE(15,6,ROW(MAESTRO!$B$3:$B$1000)/((MAESTRO!$B$3:$B$1000="CIVILES")*(UPPER(MAESTRO!$L$3:$L$1000)="CONFIRMADO")),ROWS($A$3:A251))),"")</f>
        <v/>
      </c>
      <c r="U251" s="10" t="str">
        <f ca="1">IFERROR(INDEX(MAESTRO!U:U,_xludf.AGGREGATE(15,6,ROW(MAESTRO!$B$3:$B$1000)/((MAESTRO!$B$3:$B$1000="CIVILES")*(UPPER(MAESTRO!$L$3:$L$1000)="CONFIRMADO")),ROWS($A$3:A251))),"")</f>
        <v/>
      </c>
      <c r="V251" s="10" t="str">
        <f ca="1">IFERROR(INDEX(MAESTRO!V:V,_xludf.AGGREGATE(15,6,ROW(MAESTRO!$B$3:$B$1000)/((MAESTRO!$B$3:$B$1000="CIVILES")*(UPPER(MAESTRO!$L$3:$L$1000)="CONFIRMADO")),ROWS($A$3:A251))),"")</f>
        <v/>
      </c>
      <c r="W251" s="10" t="str">
        <f ca="1">IFERROR(INDEX(MAESTRO!W:W,_xludf.AGGREGATE(15,6,ROW(MAESTRO!$B$3:$B$1000)/((MAESTRO!$B$3:$B$1000="CIVILES")*(UPPER(MAESTRO!$L$3:$L$1000)="CONFIRMADO")),ROWS($A$3:A251))),"")</f>
        <v/>
      </c>
      <c r="X251" s="10" t="str">
        <f ca="1">IFERROR(INDEX(MAESTRO!X:X,_xludf.AGGREGATE(15,6,ROW(MAESTRO!$B$3:$B$1000)/((MAESTRO!$B$3:$B$1000="CIVILES")*(UPPER(MAESTRO!$L$3:$L$1000)="CONFIRMADO")),ROWS($A$3:A251))),"")</f>
        <v/>
      </c>
    </row>
    <row r="252" spans="1:24" ht="22.05" customHeight="1">
      <c r="A252" s="18" t="str">
        <f ca="1">IFERROR(INDEX(MAESTRO!A:A,_xludf.AGGREGATE(15,6,ROW(MAESTRO!$B$3:$B$1000)/((MAESTRO!$B$3:$B$1000="CIVILES")*(UPPER(MAESTRO!$L$3:$L$1000)="CONFIRMADO")),ROWS($A$3:A252))),"")</f>
        <v/>
      </c>
      <c r="B252" s="18" t="str">
        <f ca="1">IFERROR(INDEX(MAESTRO!B:B,_xludf.AGGREGATE(15,6,ROW(MAESTRO!$B$3:$B$1000)/((MAESTRO!$B$3:$B$1000="CIVILES")*(UPPER(MAESTRO!$L$3:$L$1000)="CONFIRMADO")),ROWS($A$3:A252))),"")</f>
        <v/>
      </c>
      <c r="C252" s="18" t="str">
        <f ca="1">IFERROR(INDEX(MAESTRO!C:C,_xludf.AGGREGATE(15,6,ROW(MAESTRO!$B$3:$B$1000)/((MAESTRO!$B$3:$B$1000="CIVILES")*(UPPER(MAESTRO!$L$3:$L$1000)="CONFIRMADO")),ROWS($A$3:A252))),"")</f>
        <v/>
      </c>
      <c r="D252" s="18" t="str">
        <f ca="1">IFERROR(INDEX(MAESTRO!D:D,_xludf.AGGREGATE(15,6,ROW(MAESTRO!$B$3:$B$1000)/((MAESTRO!$B$3:$B$1000="CIVILES")*(UPPER(MAESTRO!$L$3:$L$1000)="CONFIRMADO")),ROWS($A$3:A252))),"")</f>
        <v/>
      </c>
      <c r="E252" s="18" t="str">
        <f ca="1">IFERROR(INDEX(MAESTRO!E:E,_xludf.AGGREGATE(15,6,ROW(MAESTRO!$B$3:$B$1000)/((MAESTRO!$B$3:$B$1000="CIVILES")*(UPPER(MAESTRO!$L$3:$L$1000)="CONFIRMADO")),ROWS($A$3:A252))),"")</f>
        <v/>
      </c>
      <c r="F252" s="18" t="str">
        <f ca="1">IFERROR(INDEX(MAESTRO!F:F,_xludf.AGGREGATE(15,6,ROW(MAESTRO!$B$3:$B$1000)/((MAESTRO!$B$3:$B$1000="CIVILES")*(UPPER(MAESTRO!$L$3:$L$1000)="CONFIRMADO")),ROWS($A$3:A252))),"")</f>
        <v/>
      </c>
      <c r="G252" s="18" t="str">
        <f ca="1">IFERROR(INDEX(MAESTRO!G:G,_xludf.AGGREGATE(15,6,ROW(MAESTRO!$B$3:$B$1000)/((MAESTRO!$B$3:$B$1000="CIVILES")*(UPPER(MAESTRO!$L$3:$L$1000)="CONFIRMADO")),ROWS($A$3:A252))),"")</f>
        <v/>
      </c>
      <c r="H252" s="18" t="str">
        <f ca="1">IFERROR(INDEX(MAESTRO!H:H,_xludf.AGGREGATE(15,6,ROW(MAESTRO!$B$3:$B$1000)/((MAESTRO!$B$3:$B$1000="CIVILES")*(UPPER(MAESTRO!$L$3:$L$1000)="CONFIRMADO")),ROWS($A$3:A252))),"")</f>
        <v/>
      </c>
      <c r="I252" s="18" t="str">
        <f ca="1">IFERROR(INDEX(MAESTRO!I:I,_xludf.AGGREGATE(15,6,ROW(MAESTRO!$B$3:$B$1000)/((MAESTRO!$B$3:$B$1000="CIVILES")*(UPPER(MAESTRO!$L$3:$L$1000)="CONFIRMADO")),ROWS($A$3:A252))),"")</f>
        <v/>
      </c>
      <c r="J252" s="18" t="str">
        <f ca="1">IFERROR(INDEX(MAESTRO!J:J,_xludf.AGGREGATE(15,6,ROW(MAESTRO!$B$3:$B$1000)/((MAESTRO!$B$3:$B$1000="CIVILES")*(UPPER(MAESTRO!$L$3:$L$1000)="CONFIRMADO")),ROWS($A$3:A252))),"")</f>
        <v/>
      </c>
      <c r="K252" s="18" t="str">
        <f ca="1">IFERROR(INDEX(MAESTRO!K:K,_xludf.AGGREGATE(15,6,ROW(MAESTRO!$B$3:$B$1000)/((MAESTRO!$B$3:$B$1000="CIVILES")*(UPPER(MAESTRO!$L$3:$L$1000)="CONFIRMADO")),ROWS($A$3:A252))),"")</f>
        <v/>
      </c>
      <c r="L252" s="18" t="str">
        <f ca="1">IFERROR(INDEX(MAESTRO!L:L,_xludf.AGGREGATE(15,6,ROW(MAESTRO!$B$3:$B$1000)/((MAESTRO!$B$3:$B$1000="CIVILES")*(UPPER(MAESTRO!$L$3:$L$1000)="CONFIRMADO")),ROWS($A$3:A252))),"")</f>
        <v/>
      </c>
      <c r="M252" s="18" t="str">
        <f ca="1">IFERROR(INDEX(MAESTRO!M:M,_xludf.AGGREGATE(15,6,ROW(MAESTRO!$B$3:$B$1000)/((MAESTRO!$B$3:$B$1000="CIVILES")*(UPPER(MAESTRO!$L$3:$L$1000)="CONFIRMADO")),ROWS($A$3:A252))),"")</f>
        <v/>
      </c>
      <c r="N252" s="18" t="str">
        <f ca="1">IFERROR(INDEX(MAESTRO!N:N,_xludf.AGGREGATE(15,6,ROW(MAESTRO!$B$3:$B$1000)/((MAESTRO!$B$3:$B$1000="CIVILES")*(UPPER(MAESTRO!$L$3:$L$1000)="CONFIRMADO")),ROWS($A$3:A252))),"")</f>
        <v/>
      </c>
      <c r="O252" s="18" t="str">
        <f ca="1">IFERROR(INDEX(MAESTRO!O:O,_xludf.AGGREGATE(15,6,ROW(MAESTRO!$B$3:$B$1000)/((MAESTRO!$B$3:$B$1000="CIVILES")*(UPPER(MAESTRO!$L$3:$L$1000)="CONFIRMADO")),ROWS($A$3:A252))),"")</f>
        <v/>
      </c>
      <c r="P252" s="18" t="str">
        <f ca="1">IFERROR(INDEX(MAESTRO!P:P,_xludf.AGGREGATE(15,6,ROW(MAESTRO!$B$3:$B$1000)/((MAESTRO!$B$3:$B$1000="CIVILES")*(UPPER(MAESTRO!$L$3:$L$1000)="CONFIRMADO")),ROWS($A$3:A252))),"")</f>
        <v/>
      </c>
      <c r="Q252" s="18" t="str">
        <f ca="1">IFERROR(INDEX(MAESTRO!Q:Q,_xludf.AGGREGATE(15,6,ROW(MAESTRO!$B$3:$B$1000)/((MAESTRO!$B$3:$B$1000="CIVILES")*(UPPER(MAESTRO!$L$3:$L$1000)="CONFIRMADO")),ROWS($A$3:A252))),"")</f>
        <v/>
      </c>
      <c r="R252" s="18" t="str">
        <f ca="1">IFERROR(INDEX(MAESTRO!R:R,_xludf.AGGREGATE(15,6,ROW(MAESTRO!$B$3:$B$1000)/((MAESTRO!$B$3:$B$1000="CIVILES")*(UPPER(MAESTRO!$L$3:$L$1000)="CONFIRMADO")),ROWS($A$3:A252))),"")</f>
        <v/>
      </c>
      <c r="S252" s="18" t="str">
        <f ca="1">IFERROR(INDEX(MAESTRO!S:S,_xludf.AGGREGATE(15,6,ROW(MAESTRO!$B$3:$B$1000)/((MAESTRO!$B$3:$B$1000="CIVILES")*(UPPER(MAESTRO!$L$3:$L$1000)="CONFIRMADO")),ROWS($A$3:A252))),"")</f>
        <v/>
      </c>
      <c r="T252" s="18" t="str">
        <f ca="1">IFERROR(INDEX(MAESTRO!T:T,_xludf.AGGREGATE(15,6,ROW(MAESTRO!$B$3:$B$1000)/((MAESTRO!$B$3:$B$1000="CIVILES")*(UPPER(MAESTRO!$L$3:$L$1000)="CONFIRMADO")),ROWS($A$3:A252))),"")</f>
        <v/>
      </c>
      <c r="U252" s="18" t="str">
        <f ca="1">IFERROR(INDEX(MAESTRO!U:U,_xludf.AGGREGATE(15,6,ROW(MAESTRO!$B$3:$B$1000)/((MAESTRO!$B$3:$B$1000="CIVILES")*(UPPER(MAESTRO!$L$3:$L$1000)="CONFIRMADO")),ROWS($A$3:A252))),"")</f>
        <v/>
      </c>
      <c r="V252" s="18" t="str">
        <f ca="1">IFERROR(INDEX(MAESTRO!V:V,_xludf.AGGREGATE(15,6,ROW(MAESTRO!$B$3:$B$1000)/((MAESTRO!$B$3:$B$1000="CIVILES")*(UPPER(MAESTRO!$L$3:$L$1000)="CONFIRMADO")),ROWS($A$3:A252))),"")</f>
        <v/>
      </c>
      <c r="W252" s="18" t="str">
        <f ca="1">IFERROR(INDEX(MAESTRO!W:W,_xludf.AGGREGATE(15,6,ROW(MAESTRO!$B$3:$B$1000)/((MAESTRO!$B$3:$B$1000="CIVILES")*(UPPER(MAESTRO!$L$3:$L$1000)="CONFIRMADO")),ROWS($A$3:A252))),"")</f>
        <v/>
      </c>
      <c r="X252" s="18" t="str">
        <f ca="1">IFERROR(INDEX(MAESTRO!X:X,_xludf.AGGREGATE(15,6,ROW(MAESTRO!$B$3:$B$1000)/((MAESTRO!$B$3:$B$1000="CIVILES")*(UPPER(MAESTRO!$L$3:$L$1000)="CONFIRMADO")),ROWS($A$3:A252))),"")</f>
        <v/>
      </c>
    </row>
    <row r="253" spans="1:24" ht="22.05" customHeight="1">
      <c r="A253" s="10" t="str">
        <f ca="1">IFERROR(INDEX(MAESTRO!A:A,_xludf.AGGREGATE(15,6,ROW(MAESTRO!$B$3:$B$1000)/((MAESTRO!$B$3:$B$1000="CIVILES")*(UPPER(MAESTRO!$L$3:$L$1000)="CONFIRMADO")),ROWS($A$3:A253))),"")</f>
        <v/>
      </c>
      <c r="B253" s="10" t="str">
        <f ca="1">IFERROR(INDEX(MAESTRO!B:B,_xludf.AGGREGATE(15,6,ROW(MAESTRO!$B$3:$B$1000)/((MAESTRO!$B$3:$B$1000="CIVILES")*(UPPER(MAESTRO!$L$3:$L$1000)="CONFIRMADO")),ROWS($A$3:A253))),"")</f>
        <v/>
      </c>
      <c r="C253" s="10" t="str">
        <f ca="1">IFERROR(INDEX(MAESTRO!C:C,_xludf.AGGREGATE(15,6,ROW(MAESTRO!$B$3:$B$1000)/((MAESTRO!$B$3:$B$1000="CIVILES")*(UPPER(MAESTRO!$L$3:$L$1000)="CONFIRMADO")),ROWS($A$3:A253))),"")</f>
        <v/>
      </c>
      <c r="D253" s="10" t="str">
        <f ca="1">IFERROR(INDEX(MAESTRO!D:D,_xludf.AGGREGATE(15,6,ROW(MAESTRO!$B$3:$B$1000)/((MAESTRO!$B$3:$B$1000="CIVILES")*(UPPER(MAESTRO!$L$3:$L$1000)="CONFIRMADO")),ROWS($A$3:A253))),"")</f>
        <v/>
      </c>
      <c r="E253" s="10" t="str">
        <f ca="1">IFERROR(INDEX(MAESTRO!E:E,_xludf.AGGREGATE(15,6,ROW(MAESTRO!$B$3:$B$1000)/((MAESTRO!$B$3:$B$1000="CIVILES")*(UPPER(MAESTRO!$L$3:$L$1000)="CONFIRMADO")),ROWS($A$3:A253))),"")</f>
        <v/>
      </c>
      <c r="F253" s="10" t="str">
        <f ca="1">IFERROR(INDEX(MAESTRO!F:F,_xludf.AGGREGATE(15,6,ROW(MAESTRO!$B$3:$B$1000)/((MAESTRO!$B$3:$B$1000="CIVILES")*(UPPER(MAESTRO!$L$3:$L$1000)="CONFIRMADO")),ROWS($A$3:A253))),"")</f>
        <v/>
      </c>
      <c r="G253" s="10" t="str">
        <f ca="1">IFERROR(INDEX(MAESTRO!G:G,_xludf.AGGREGATE(15,6,ROW(MAESTRO!$B$3:$B$1000)/((MAESTRO!$B$3:$B$1000="CIVILES")*(UPPER(MAESTRO!$L$3:$L$1000)="CONFIRMADO")),ROWS($A$3:A253))),"")</f>
        <v/>
      </c>
      <c r="H253" s="10" t="str">
        <f ca="1">IFERROR(INDEX(MAESTRO!H:H,_xludf.AGGREGATE(15,6,ROW(MAESTRO!$B$3:$B$1000)/((MAESTRO!$B$3:$B$1000="CIVILES")*(UPPER(MAESTRO!$L$3:$L$1000)="CONFIRMADO")),ROWS($A$3:A253))),"")</f>
        <v/>
      </c>
      <c r="I253" s="10" t="str">
        <f ca="1">IFERROR(INDEX(MAESTRO!I:I,_xludf.AGGREGATE(15,6,ROW(MAESTRO!$B$3:$B$1000)/((MAESTRO!$B$3:$B$1000="CIVILES")*(UPPER(MAESTRO!$L$3:$L$1000)="CONFIRMADO")),ROWS($A$3:A253))),"")</f>
        <v/>
      </c>
      <c r="J253" s="10" t="str">
        <f ca="1">IFERROR(INDEX(MAESTRO!J:J,_xludf.AGGREGATE(15,6,ROW(MAESTRO!$B$3:$B$1000)/((MAESTRO!$B$3:$B$1000="CIVILES")*(UPPER(MAESTRO!$L$3:$L$1000)="CONFIRMADO")),ROWS($A$3:A253))),"")</f>
        <v/>
      </c>
      <c r="K253" s="10" t="str">
        <f ca="1">IFERROR(INDEX(MAESTRO!K:K,_xludf.AGGREGATE(15,6,ROW(MAESTRO!$B$3:$B$1000)/((MAESTRO!$B$3:$B$1000="CIVILES")*(UPPER(MAESTRO!$L$3:$L$1000)="CONFIRMADO")),ROWS($A$3:A253))),"")</f>
        <v/>
      </c>
      <c r="L253" s="10" t="str">
        <f ca="1">IFERROR(INDEX(MAESTRO!L:L,_xludf.AGGREGATE(15,6,ROW(MAESTRO!$B$3:$B$1000)/((MAESTRO!$B$3:$B$1000="CIVILES")*(UPPER(MAESTRO!$L$3:$L$1000)="CONFIRMADO")),ROWS($A$3:A253))),"")</f>
        <v/>
      </c>
      <c r="M253" s="10" t="str">
        <f ca="1">IFERROR(INDEX(MAESTRO!M:M,_xludf.AGGREGATE(15,6,ROW(MAESTRO!$B$3:$B$1000)/((MAESTRO!$B$3:$B$1000="CIVILES")*(UPPER(MAESTRO!$L$3:$L$1000)="CONFIRMADO")),ROWS($A$3:A253))),"")</f>
        <v/>
      </c>
      <c r="N253" s="10" t="str">
        <f ca="1">IFERROR(INDEX(MAESTRO!N:N,_xludf.AGGREGATE(15,6,ROW(MAESTRO!$B$3:$B$1000)/((MAESTRO!$B$3:$B$1000="CIVILES")*(UPPER(MAESTRO!$L$3:$L$1000)="CONFIRMADO")),ROWS($A$3:A253))),"")</f>
        <v/>
      </c>
      <c r="O253" s="10" t="str">
        <f ca="1">IFERROR(INDEX(MAESTRO!O:O,_xludf.AGGREGATE(15,6,ROW(MAESTRO!$B$3:$B$1000)/((MAESTRO!$B$3:$B$1000="CIVILES")*(UPPER(MAESTRO!$L$3:$L$1000)="CONFIRMADO")),ROWS($A$3:A253))),"")</f>
        <v/>
      </c>
      <c r="P253" s="10" t="str">
        <f ca="1">IFERROR(INDEX(MAESTRO!P:P,_xludf.AGGREGATE(15,6,ROW(MAESTRO!$B$3:$B$1000)/((MAESTRO!$B$3:$B$1000="CIVILES")*(UPPER(MAESTRO!$L$3:$L$1000)="CONFIRMADO")),ROWS($A$3:A253))),"")</f>
        <v/>
      </c>
      <c r="Q253" s="10" t="str">
        <f ca="1">IFERROR(INDEX(MAESTRO!Q:Q,_xludf.AGGREGATE(15,6,ROW(MAESTRO!$B$3:$B$1000)/((MAESTRO!$B$3:$B$1000="CIVILES")*(UPPER(MAESTRO!$L$3:$L$1000)="CONFIRMADO")),ROWS($A$3:A253))),"")</f>
        <v/>
      </c>
      <c r="R253" s="10" t="str">
        <f ca="1">IFERROR(INDEX(MAESTRO!R:R,_xludf.AGGREGATE(15,6,ROW(MAESTRO!$B$3:$B$1000)/((MAESTRO!$B$3:$B$1000="CIVILES")*(UPPER(MAESTRO!$L$3:$L$1000)="CONFIRMADO")),ROWS($A$3:A253))),"")</f>
        <v/>
      </c>
      <c r="S253" s="10" t="str">
        <f ca="1">IFERROR(INDEX(MAESTRO!S:S,_xludf.AGGREGATE(15,6,ROW(MAESTRO!$B$3:$B$1000)/((MAESTRO!$B$3:$B$1000="CIVILES")*(UPPER(MAESTRO!$L$3:$L$1000)="CONFIRMADO")),ROWS($A$3:A253))),"")</f>
        <v/>
      </c>
      <c r="T253" s="10" t="str">
        <f ca="1">IFERROR(INDEX(MAESTRO!T:T,_xludf.AGGREGATE(15,6,ROW(MAESTRO!$B$3:$B$1000)/((MAESTRO!$B$3:$B$1000="CIVILES")*(UPPER(MAESTRO!$L$3:$L$1000)="CONFIRMADO")),ROWS($A$3:A253))),"")</f>
        <v/>
      </c>
      <c r="U253" s="10" t="str">
        <f ca="1">IFERROR(INDEX(MAESTRO!U:U,_xludf.AGGREGATE(15,6,ROW(MAESTRO!$B$3:$B$1000)/((MAESTRO!$B$3:$B$1000="CIVILES")*(UPPER(MAESTRO!$L$3:$L$1000)="CONFIRMADO")),ROWS($A$3:A253))),"")</f>
        <v/>
      </c>
      <c r="V253" s="10" t="str">
        <f ca="1">IFERROR(INDEX(MAESTRO!V:V,_xludf.AGGREGATE(15,6,ROW(MAESTRO!$B$3:$B$1000)/((MAESTRO!$B$3:$B$1000="CIVILES")*(UPPER(MAESTRO!$L$3:$L$1000)="CONFIRMADO")),ROWS($A$3:A253))),"")</f>
        <v/>
      </c>
      <c r="W253" s="10" t="str">
        <f ca="1">IFERROR(INDEX(MAESTRO!W:W,_xludf.AGGREGATE(15,6,ROW(MAESTRO!$B$3:$B$1000)/((MAESTRO!$B$3:$B$1000="CIVILES")*(UPPER(MAESTRO!$L$3:$L$1000)="CONFIRMADO")),ROWS($A$3:A253))),"")</f>
        <v/>
      </c>
      <c r="X253" s="10" t="str">
        <f ca="1">IFERROR(INDEX(MAESTRO!X:X,_xludf.AGGREGATE(15,6,ROW(MAESTRO!$B$3:$B$1000)/((MAESTRO!$B$3:$B$1000="CIVILES")*(UPPER(MAESTRO!$L$3:$L$1000)="CONFIRMADO")),ROWS($A$3:A253))),"")</f>
        <v/>
      </c>
    </row>
    <row r="254" spans="1:24" ht="22.05" customHeight="1">
      <c r="A254" s="18" t="str">
        <f ca="1">IFERROR(INDEX(MAESTRO!A:A,_xludf.AGGREGATE(15,6,ROW(MAESTRO!$B$3:$B$1000)/((MAESTRO!$B$3:$B$1000="CIVILES")*(UPPER(MAESTRO!$L$3:$L$1000)="CONFIRMADO")),ROWS($A$3:A254))),"")</f>
        <v/>
      </c>
      <c r="B254" s="18" t="str">
        <f ca="1">IFERROR(INDEX(MAESTRO!B:B,_xludf.AGGREGATE(15,6,ROW(MAESTRO!$B$3:$B$1000)/((MAESTRO!$B$3:$B$1000="CIVILES")*(UPPER(MAESTRO!$L$3:$L$1000)="CONFIRMADO")),ROWS($A$3:A254))),"")</f>
        <v/>
      </c>
      <c r="C254" s="18" t="str">
        <f ca="1">IFERROR(INDEX(MAESTRO!C:C,_xludf.AGGREGATE(15,6,ROW(MAESTRO!$B$3:$B$1000)/((MAESTRO!$B$3:$B$1000="CIVILES")*(UPPER(MAESTRO!$L$3:$L$1000)="CONFIRMADO")),ROWS($A$3:A254))),"")</f>
        <v/>
      </c>
      <c r="D254" s="18" t="str">
        <f ca="1">IFERROR(INDEX(MAESTRO!D:D,_xludf.AGGREGATE(15,6,ROW(MAESTRO!$B$3:$B$1000)/((MAESTRO!$B$3:$B$1000="CIVILES")*(UPPER(MAESTRO!$L$3:$L$1000)="CONFIRMADO")),ROWS($A$3:A254))),"")</f>
        <v/>
      </c>
      <c r="E254" s="18" t="str">
        <f ca="1">IFERROR(INDEX(MAESTRO!E:E,_xludf.AGGREGATE(15,6,ROW(MAESTRO!$B$3:$B$1000)/((MAESTRO!$B$3:$B$1000="CIVILES")*(UPPER(MAESTRO!$L$3:$L$1000)="CONFIRMADO")),ROWS($A$3:A254))),"")</f>
        <v/>
      </c>
      <c r="F254" s="18" t="str">
        <f ca="1">IFERROR(INDEX(MAESTRO!F:F,_xludf.AGGREGATE(15,6,ROW(MAESTRO!$B$3:$B$1000)/((MAESTRO!$B$3:$B$1000="CIVILES")*(UPPER(MAESTRO!$L$3:$L$1000)="CONFIRMADO")),ROWS($A$3:A254))),"")</f>
        <v/>
      </c>
      <c r="G254" s="18" t="str">
        <f ca="1">IFERROR(INDEX(MAESTRO!G:G,_xludf.AGGREGATE(15,6,ROW(MAESTRO!$B$3:$B$1000)/((MAESTRO!$B$3:$B$1000="CIVILES")*(UPPER(MAESTRO!$L$3:$L$1000)="CONFIRMADO")),ROWS($A$3:A254))),"")</f>
        <v/>
      </c>
      <c r="H254" s="18" t="str">
        <f ca="1">IFERROR(INDEX(MAESTRO!H:H,_xludf.AGGREGATE(15,6,ROW(MAESTRO!$B$3:$B$1000)/((MAESTRO!$B$3:$B$1000="CIVILES")*(UPPER(MAESTRO!$L$3:$L$1000)="CONFIRMADO")),ROWS($A$3:A254))),"")</f>
        <v/>
      </c>
      <c r="I254" s="18" t="str">
        <f ca="1">IFERROR(INDEX(MAESTRO!I:I,_xludf.AGGREGATE(15,6,ROW(MAESTRO!$B$3:$B$1000)/((MAESTRO!$B$3:$B$1000="CIVILES")*(UPPER(MAESTRO!$L$3:$L$1000)="CONFIRMADO")),ROWS($A$3:A254))),"")</f>
        <v/>
      </c>
      <c r="J254" s="18" t="str">
        <f ca="1">IFERROR(INDEX(MAESTRO!J:J,_xludf.AGGREGATE(15,6,ROW(MAESTRO!$B$3:$B$1000)/((MAESTRO!$B$3:$B$1000="CIVILES")*(UPPER(MAESTRO!$L$3:$L$1000)="CONFIRMADO")),ROWS($A$3:A254))),"")</f>
        <v/>
      </c>
      <c r="K254" s="18" t="str">
        <f ca="1">IFERROR(INDEX(MAESTRO!K:K,_xludf.AGGREGATE(15,6,ROW(MAESTRO!$B$3:$B$1000)/((MAESTRO!$B$3:$B$1000="CIVILES")*(UPPER(MAESTRO!$L$3:$L$1000)="CONFIRMADO")),ROWS($A$3:A254))),"")</f>
        <v/>
      </c>
      <c r="L254" s="18" t="str">
        <f ca="1">IFERROR(INDEX(MAESTRO!L:L,_xludf.AGGREGATE(15,6,ROW(MAESTRO!$B$3:$B$1000)/((MAESTRO!$B$3:$B$1000="CIVILES")*(UPPER(MAESTRO!$L$3:$L$1000)="CONFIRMADO")),ROWS($A$3:A254))),"")</f>
        <v/>
      </c>
      <c r="M254" s="18" t="str">
        <f ca="1">IFERROR(INDEX(MAESTRO!M:M,_xludf.AGGREGATE(15,6,ROW(MAESTRO!$B$3:$B$1000)/((MAESTRO!$B$3:$B$1000="CIVILES")*(UPPER(MAESTRO!$L$3:$L$1000)="CONFIRMADO")),ROWS($A$3:A254))),"")</f>
        <v/>
      </c>
      <c r="N254" s="18" t="str">
        <f ca="1">IFERROR(INDEX(MAESTRO!N:N,_xludf.AGGREGATE(15,6,ROW(MAESTRO!$B$3:$B$1000)/((MAESTRO!$B$3:$B$1000="CIVILES")*(UPPER(MAESTRO!$L$3:$L$1000)="CONFIRMADO")),ROWS($A$3:A254))),"")</f>
        <v/>
      </c>
      <c r="O254" s="18" t="str">
        <f ca="1">IFERROR(INDEX(MAESTRO!O:O,_xludf.AGGREGATE(15,6,ROW(MAESTRO!$B$3:$B$1000)/((MAESTRO!$B$3:$B$1000="CIVILES")*(UPPER(MAESTRO!$L$3:$L$1000)="CONFIRMADO")),ROWS($A$3:A254))),"")</f>
        <v/>
      </c>
      <c r="P254" s="18" t="str">
        <f ca="1">IFERROR(INDEX(MAESTRO!P:P,_xludf.AGGREGATE(15,6,ROW(MAESTRO!$B$3:$B$1000)/((MAESTRO!$B$3:$B$1000="CIVILES")*(UPPER(MAESTRO!$L$3:$L$1000)="CONFIRMADO")),ROWS($A$3:A254))),"")</f>
        <v/>
      </c>
      <c r="Q254" s="18" t="str">
        <f ca="1">IFERROR(INDEX(MAESTRO!Q:Q,_xludf.AGGREGATE(15,6,ROW(MAESTRO!$B$3:$B$1000)/((MAESTRO!$B$3:$B$1000="CIVILES")*(UPPER(MAESTRO!$L$3:$L$1000)="CONFIRMADO")),ROWS($A$3:A254))),"")</f>
        <v/>
      </c>
      <c r="R254" s="18" t="str">
        <f ca="1">IFERROR(INDEX(MAESTRO!R:R,_xludf.AGGREGATE(15,6,ROW(MAESTRO!$B$3:$B$1000)/((MAESTRO!$B$3:$B$1000="CIVILES")*(UPPER(MAESTRO!$L$3:$L$1000)="CONFIRMADO")),ROWS($A$3:A254))),"")</f>
        <v/>
      </c>
      <c r="S254" s="18" t="str">
        <f ca="1">IFERROR(INDEX(MAESTRO!S:S,_xludf.AGGREGATE(15,6,ROW(MAESTRO!$B$3:$B$1000)/((MAESTRO!$B$3:$B$1000="CIVILES")*(UPPER(MAESTRO!$L$3:$L$1000)="CONFIRMADO")),ROWS($A$3:A254))),"")</f>
        <v/>
      </c>
      <c r="T254" s="18" t="str">
        <f ca="1">IFERROR(INDEX(MAESTRO!T:T,_xludf.AGGREGATE(15,6,ROW(MAESTRO!$B$3:$B$1000)/((MAESTRO!$B$3:$B$1000="CIVILES")*(UPPER(MAESTRO!$L$3:$L$1000)="CONFIRMADO")),ROWS($A$3:A254))),"")</f>
        <v/>
      </c>
      <c r="U254" s="18" t="str">
        <f ca="1">IFERROR(INDEX(MAESTRO!U:U,_xludf.AGGREGATE(15,6,ROW(MAESTRO!$B$3:$B$1000)/((MAESTRO!$B$3:$B$1000="CIVILES")*(UPPER(MAESTRO!$L$3:$L$1000)="CONFIRMADO")),ROWS($A$3:A254))),"")</f>
        <v/>
      </c>
      <c r="V254" s="18" t="str">
        <f ca="1">IFERROR(INDEX(MAESTRO!V:V,_xludf.AGGREGATE(15,6,ROW(MAESTRO!$B$3:$B$1000)/((MAESTRO!$B$3:$B$1000="CIVILES")*(UPPER(MAESTRO!$L$3:$L$1000)="CONFIRMADO")),ROWS($A$3:A254))),"")</f>
        <v/>
      </c>
      <c r="W254" s="18" t="str">
        <f ca="1">IFERROR(INDEX(MAESTRO!W:W,_xludf.AGGREGATE(15,6,ROW(MAESTRO!$B$3:$B$1000)/((MAESTRO!$B$3:$B$1000="CIVILES")*(UPPER(MAESTRO!$L$3:$L$1000)="CONFIRMADO")),ROWS($A$3:A254))),"")</f>
        <v/>
      </c>
      <c r="X254" s="18" t="str">
        <f ca="1">IFERROR(INDEX(MAESTRO!X:X,_xludf.AGGREGATE(15,6,ROW(MAESTRO!$B$3:$B$1000)/((MAESTRO!$B$3:$B$1000="CIVILES")*(UPPER(MAESTRO!$L$3:$L$1000)="CONFIRMADO")),ROWS($A$3:A254))),"")</f>
        <v/>
      </c>
    </row>
    <row r="255" spans="1:24" ht="22.05" customHeight="1">
      <c r="A255" s="10" t="str">
        <f ca="1">IFERROR(INDEX(MAESTRO!A:A,_xludf.AGGREGATE(15,6,ROW(MAESTRO!$B$3:$B$1000)/((MAESTRO!$B$3:$B$1000="CIVILES")*(UPPER(MAESTRO!$L$3:$L$1000)="CONFIRMADO")),ROWS($A$3:A255))),"")</f>
        <v/>
      </c>
      <c r="B255" s="10" t="str">
        <f ca="1">IFERROR(INDEX(MAESTRO!B:B,_xludf.AGGREGATE(15,6,ROW(MAESTRO!$B$3:$B$1000)/((MAESTRO!$B$3:$B$1000="CIVILES")*(UPPER(MAESTRO!$L$3:$L$1000)="CONFIRMADO")),ROWS($A$3:A255))),"")</f>
        <v/>
      </c>
      <c r="C255" s="10" t="str">
        <f ca="1">IFERROR(INDEX(MAESTRO!C:C,_xludf.AGGREGATE(15,6,ROW(MAESTRO!$B$3:$B$1000)/((MAESTRO!$B$3:$B$1000="CIVILES")*(UPPER(MAESTRO!$L$3:$L$1000)="CONFIRMADO")),ROWS($A$3:A255))),"")</f>
        <v/>
      </c>
      <c r="D255" s="10" t="str">
        <f ca="1">IFERROR(INDEX(MAESTRO!D:D,_xludf.AGGREGATE(15,6,ROW(MAESTRO!$B$3:$B$1000)/((MAESTRO!$B$3:$B$1000="CIVILES")*(UPPER(MAESTRO!$L$3:$L$1000)="CONFIRMADO")),ROWS($A$3:A255))),"")</f>
        <v/>
      </c>
      <c r="E255" s="10" t="str">
        <f ca="1">IFERROR(INDEX(MAESTRO!E:E,_xludf.AGGREGATE(15,6,ROW(MAESTRO!$B$3:$B$1000)/((MAESTRO!$B$3:$B$1000="CIVILES")*(UPPER(MAESTRO!$L$3:$L$1000)="CONFIRMADO")),ROWS($A$3:A255))),"")</f>
        <v/>
      </c>
      <c r="F255" s="10" t="str">
        <f ca="1">IFERROR(INDEX(MAESTRO!F:F,_xludf.AGGREGATE(15,6,ROW(MAESTRO!$B$3:$B$1000)/((MAESTRO!$B$3:$B$1000="CIVILES")*(UPPER(MAESTRO!$L$3:$L$1000)="CONFIRMADO")),ROWS($A$3:A255))),"")</f>
        <v/>
      </c>
      <c r="G255" s="10" t="str">
        <f ca="1">IFERROR(INDEX(MAESTRO!G:G,_xludf.AGGREGATE(15,6,ROW(MAESTRO!$B$3:$B$1000)/((MAESTRO!$B$3:$B$1000="CIVILES")*(UPPER(MAESTRO!$L$3:$L$1000)="CONFIRMADO")),ROWS($A$3:A255))),"")</f>
        <v/>
      </c>
      <c r="H255" s="10" t="str">
        <f ca="1">IFERROR(INDEX(MAESTRO!H:H,_xludf.AGGREGATE(15,6,ROW(MAESTRO!$B$3:$B$1000)/((MAESTRO!$B$3:$B$1000="CIVILES")*(UPPER(MAESTRO!$L$3:$L$1000)="CONFIRMADO")),ROWS($A$3:A255))),"")</f>
        <v/>
      </c>
      <c r="I255" s="10" t="str">
        <f ca="1">IFERROR(INDEX(MAESTRO!I:I,_xludf.AGGREGATE(15,6,ROW(MAESTRO!$B$3:$B$1000)/((MAESTRO!$B$3:$B$1000="CIVILES")*(UPPER(MAESTRO!$L$3:$L$1000)="CONFIRMADO")),ROWS($A$3:A255))),"")</f>
        <v/>
      </c>
      <c r="J255" s="10" t="str">
        <f ca="1">IFERROR(INDEX(MAESTRO!J:J,_xludf.AGGREGATE(15,6,ROW(MAESTRO!$B$3:$B$1000)/((MAESTRO!$B$3:$B$1000="CIVILES")*(UPPER(MAESTRO!$L$3:$L$1000)="CONFIRMADO")),ROWS($A$3:A255))),"")</f>
        <v/>
      </c>
      <c r="K255" s="10" t="str">
        <f ca="1">IFERROR(INDEX(MAESTRO!K:K,_xludf.AGGREGATE(15,6,ROW(MAESTRO!$B$3:$B$1000)/((MAESTRO!$B$3:$B$1000="CIVILES")*(UPPER(MAESTRO!$L$3:$L$1000)="CONFIRMADO")),ROWS($A$3:A255))),"")</f>
        <v/>
      </c>
      <c r="L255" s="10" t="str">
        <f ca="1">IFERROR(INDEX(MAESTRO!L:L,_xludf.AGGREGATE(15,6,ROW(MAESTRO!$B$3:$B$1000)/((MAESTRO!$B$3:$B$1000="CIVILES")*(UPPER(MAESTRO!$L$3:$L$1000)="CONFIRMADO")),ROWS($A$3:A255))),"")</f>
        <v/>
      </c>
      <c r="M255" s="10" t="str">
        <f ca="1">IFERROR(INDEX(MAESTRO!M:M,_xludf.AGGREGATE(15,6,ROW(MAESTRO!$B$3:$B$1000)/((MAESTRO!$B$3:$B$1000="CIVILES")*(UPPER(MAESTRO!$L$3:$L$1000)="CONFIRMADO")),ROWS($A$3:A255))),"")</f>
        <v/>
      </c>
      <c r="N255" s="10" t="str">
        <f ca="1">IFERROR(INDEX(MAESTRO!N:N,_xludf.AGGREGATE(15,6,ROW(MAESTRO!$B$3:$B$1000)/((MAESTRO!$B$3:$B$1000="CIVILES")*(UPPER(MAESTRO!$L$3:$L$1000)="CONFIRMADO")),ROWS($A$3:A255))),"")</f>
        <v/>
      </c>
      <c r="O255" s="10" t="str">
        <f ca="1">IFERROR(INDEX(MAESTRO!O:O,_xludf.AGGREGATE(15,6,ROW(MAESTRO!$B$3:$B$1000)/((MAESTRO!$B$3:$B$1000="CIVILES")*(UPPER(MAESTRO!$L$3:$L$1000)="CONFIRMADO")),ROWS($A$3:A255))),"")</f>
        <v/>
      </c>
      <c r="P255" s="10" t="str">
        <f ca="1">IFERROR(INDEX(MAESTRO!P:P,_xludf.AGGREGATE(15,6,ROW(MAESTRO!$B$3:$B$1000)/((MAESTRO!$B$3:$B$1000="CIVILES")*(UPPER(MAESTRO!$L$3:$L$1000)="CONFIRMADO")),ROWS($A$3:A255))),"")</f>
        <v/>
      </c>
      <c r="Q255" s="10" t="str">
        <f ca="1">IFERROR(INDEX(MAESTRO!Q:Q,_xludf.AGGREGATE(15,6,ROW(MAESTRO!$B$3:$B$1000)/((MAESTRO!$B$3:$B$1000="CIVILES")*(UPPER(MAESTRO!$L$3:$L$1000)="CONFIRMADO")),ROWS($A$3:A255))),"")</f>
        <v/>
      </c>
      <c r="R255" s="10" t="str">
        <f ca="1">IFERROR(INDEX(MAESTRO!R:R,_xludf.AGGREGATE(15,6,ROW(MAESTRO!$B$3:$B$1000)/((MAESTRO!$B$3:$B$1000="CIVILES")*(UPPER(MAESTRO!$L$3:$L$1000)="CONFIRMADO")),ROWS($A$3:A255))),"")</f>
        <v/>
      </c>
      <c r="S255" s="10" t="str">
        <f ca="1">IFERROR(INDEX(MAESTRO!S:S,_xludf.AGGREGATE(15,6,ROW(MAESTRO!$B$3:$B$1000)/((MAESTRO!$B$3:$B$1000="CIVILES")*(UPPER(MAESTRO!$L$3:$L$1000)="CONFIRMADO")),ROWS($A$3:A255))),"")</f>
        <v/>
      </c>
      <c r="T255" s="10" t="str">
        <f ca="1">IFERROR(INDEX(MAESTRO!T:T,_xludf.AGGREGATE(15,6,ROW(MAESTRO!$B$3:$B$1000)/((MAESTRO!$B$3:$B$1000="CIVILES")*(UPPER(MAESTRO!$L$3:$L$1000)="CONFIRMADO")),ROWS($A$3:A255))),"")</f>
        <v/>
      </c>
      <c r="U255" s="10" t="str">
        <f ca="1">IFERROR(INDEX(MAESTRO!U:U,_xludf.AGGREGATE(15,6,ROW(MAESTRO!$B$3:$B$1000)/((MAESTRO!$B$3:$B$1000="CIVILES")*(UPPER(MAESTRO!$L$3:$L$1000)="CONFIRMADO")),ROWS($A$3:A255))),"")</f>
        <v/>
      </c>
      <c r="V255" s="10" t="str">
        <f ca="1">IFERROR(INDEX(MAESTRO!V:V,_xludf.AGGREGATE(15,6,ROW(MAESTRO!$B$3:$B$1000)/((MAESTRO!$B$3:$B$1000="CIVILES")*(UPPER(MAESTRO!$L$3:$L$1000)="CONFIRMADO")),ROWS($A$3:A255))),"")</f>
        <v/>
      </c>
      <c r="W255" s="10" t="str">
        <f ca="1">IFERROR(INDEX(MAESTRO!W:W,_xludf.AGGREGATE(15,6,ROW(MAESTRO!$B$3:$B$1000)/((MAESTRO!$B$3:$B$1000="CIVILES")*(UPPER(MAESTRO!$L$3:$L$1000)="CONFIRMADO")),ROWS($A$3:A255))),"")</f>
        <v/>
      </c>
      <c r="X255" s="10" t="str">
        <f ca="1">IFERROR(INDEX(MAESTRO!X:X,_xludf.AGGREGATE(15,6,ROW(MAESTRO!$B$3:$B$1000)/((MAESTRO!$B$3:$B$1000="CIVILES")*(UPPER(MAESTRO!$L$3:$L$1000)="CONFIRMADO")),ROWS($A$3:A255))),"")</f>
        <v/>
      </c>
    </row>
    <row r="256" spans="1:24" ht="22.05" customHeight="1">
      <c r="A256" s="18" t="str">
        <f ca="1">IFERROR(INDEX(MAESTRO!A:A,_xludf.AGGREGATE(15,6,ROW(MAESTRO!$B$3:$B$1000)/((MAESTRO!$B$3:$B$1000="CIVILES")*(UPPER(MAESTRO!$L$3:$L$1000)="CONFIRMADO")),ROWS($A$3:A256))),"")</f>
        <v/>
      </c>
      <c r="B256" s="18" t="str">
        <f ca="1">IFERROR(INDEX(MAESTRO!B:B,_xludf.AGGREGATE(15,6,ROW(MAESTRO!$B$3:$B$1000)/((MAESTRO!$B$3:$B$1000="CIVILES")*(UPPER(MAESTRO!$L$3:$L$1000)="CONFIRMADO")),ROWS($A$3:A256))),"")</f>
        <v/>
      </c>
      <c r="C256" s="18" t="str">
        <f ca="1">IFERROR(INDEX(MAESTRO!C:C,_xludf.AGGREGATE(15,6,ROW(MAESTRO!$B$3:$B$1000)/((MAESTRO!$B$3:$B$1000="CIVILES")*(UPPER(MAESTRO!$L$3:$L$1000)="CONFIRMADO")),ROWS($A$3:A256))),"")</f>
        <v/>
      </c>
      <c r="D256" s="18" t="str">
        <f ca="1">IFERROR(INDEX(MAESTRO!D:D,_xludf.AGGREGATE(15,6,ROW(MAESTRO!$B$3:$B$1000)/((MAESTRO!$B$3:$B$1000="CIVILES")*(UPPER(MAESTRO!$L$3:$L$1000)="CONFIRMADO")),ROWS($A$3:A256))),"")</f>
        <v/>
      </c>
      <c r="E256" s="18" t="str">
        <f ca="1">IFERROR(INDEX(MAESTRO!E:E,_xludf.AGGREGATE(15,6,ROW(MAESTRO!$B$3:$B$1000)/((MAESTRO!$B$3:$B$1000="CIVILES")*(UPPER(MAESTRO!$L$3:$L$1000)="CONFIRMADO")),ROWS($A$3:A256))),"")</f>
        <v/>
      </c>
      <c r="F256" s="18" t="str">
        <f ca="1">IFERROR(INDEX(MAESTRO!F:F,_xludf.AGGREGATE(15,6,ROW(MAESTRO!$B$3:$B$1000)/((MAESTRO!$B$3:$B$1000="CIVILES")*(UPPER(MAESTRO!$L$3:$L$1000)="CONFIRMADO")),ROWS($A$3:A256))),"")</f>
        <v/>
      </c>
      <c r="G256" s="18" t="str">
        <f ca="1">IFERROR(INDEX(MAESTRO!G:G,_xludf.AGGREGATE(15,6,ROW(MAESTRO!$B$3:$B$1000)/((MAESTRO!$B$3:$B$1000="CIVILES")*(UPPER(MAESTRO!$L$3:$L$1000)="CONFIRMADO")),ROWS($A$3:A256))),"")</f>
        <v/>
      </c>
      <c r="H256" s="18" t="str">
        <f ca="1">IFERROR(INDEX(MAESTRO!H:H,_xludf.AGGREGATE(15,6,ROW(MAESTRO!$B$3:$B$1000)/((MAESTRO!$B$3:$B$1000="CIVILES")*(UPPER(MAESTRO!$L$3:$L$1000)="CONFIRMADO")),ROWS($A$3:A256))),"")</f>
        <v/>
      </c>
      <c r="I256" s="18" t="str">
        <f ca="1">IFERROR(INDEX(MAESTRO!I:I,_xludf.AGGREGATE(15,6,ROW(MAESTRO!$B$3:$B$1000)/((MAESTRO!$B$3:$B$1000="CIVILES")*(UPPER(MAESTRO!$L$3:$L$1000)="CONFIRMADO")),ROWS($A$3:A256))),"")</f>
        <v/>
      </c>
      <c r="J256" s="18" t="str">
        <f ca="1">IFERROR(INDEX(MAESTRO!J:J,_xludf.AGGREGATE(15,6,ROW(MAESTRO!$B$3:$B$1000)/((MAESTRO!$B$3:$B$1000="CIVILES")*(UPPER(MAESTRO!$L$3:$L$1000)="CONFIRMADO")),ROWS($A$3:A256))),"")</f>
        <v/>
      </c>
      <c r="K256" s="18" t="str">
        <f ca="1">IFERROR(INDEX(MAESTRO!K:K,_xludf.AGGREGATE(15,6,ROW(MAESTRO!$B$3:$B$1000)/((MAESTRO!$B$3:$B$1000="CIVILES")*(UPPER(MAESTRO!$L$3:$L$1000)="CONFIRMADO")),ROWS($A$3:A256))),"")</f>
        <v/>
      </c>
      <c r="L256" s="18" t="str">
        <f ca="1">IFERROR(INDEX(MAESTRO!L:L,_xludf.AGGREGATE(15,6,ROW(MAESTRO!$B$3:$B$1000)/((MAESTRO!$B$3:$B$1000="CIVILES")*(UPPER(MAESTRO!$L$3:$L$1000)="CONFIRMADO")),ROWS($A$3:A256))),"")</f>
        <v/>
      </c>
      <c r="M256" s="18" t="str">
        <f ca="1">IFERROR(INDEX(MAESTRO!M:M,_xludf.AGGREGATE(15,6,ROW(MAESTRO!$B$3:$B$1000)/((MAESTRO!$B$3:$B$1000="CIVILES")*(UPPER(MAESTRO!$L$3:$L$1000)="CONFIRMADO")),ROWS($A$3:A256))),"")</f>
        <v/>
      </c>
      <c r="N256" s="18" t="str">
        <f ca="1">IFERROR(INDEX(MAESTRO!N:N,_xludf.AGGREGATE(15,6,ROW(MAESTRO!$B$3:$B$1000)/((MAESTRO!$B$3:$B$1000="CIVILES")*(UPPER(MAESTRO!$L$3:$L$1000)="CONFIRMADO")),ROWS($A$3:A256))),"")</f>
        <v/>
      </c>
      <c r="O256" s="18" t="str">
        <f ca="1">IFERROR(INDEX(MAESTRO!O:O,_xludf.AGGREGATE(15,6,ROW(MAESTRO!$B$3:$B$1000)/((MAESTRO!$B$3:$B$1000="CIVILES")*(UPPER(MAESTRO!$L$3:$L$1000)="CONFIRMADO")),ROWS($A$3:A256))),"")</f>
        <v/>
      </c>
      <c r="P256" s="18" t="str">
        <f ca="1">IFERROR(INDEX(MAESTRO!P:P,_xludf.AGGREGATE(15,6,ROW(MAESTRO!$B$3:$B$1000)/((MAESTRO!$B$3:$B$1000="CIVILES")*(UPPER(MAESTRO!$L$3:$L$1000)="CONFIRMADO")),ROWS($A$3:A256))),"")</f>
        <v/>
      </c>
      <c r="Q256" s="18" t="str">
        <f ca="1">IFERROR(INDEX(MAESTRO!Q:Q,_xludf.AGGREGATE(15,6,ROW(MAESTRO!$B$3:$B$1000)/((MAESTRO!$B$3:$B$1000="CIVILES")*(UPPER(MAESTRO!$L$3:$L$1000)="CONFIRMADO")),ROWS($A$3:A256))),"")</f>
        <v/>
      </c>
      <c r="R256" s="18" t="str">
        <f ca="1">IFERROR(INDEX(MAESTRO!R:R,_xludf.AGGREGATE(15,6,ROW(MAESTRO!$B$3:$B$1000)/((MAESTRO!$B$3:$B$1000="CIVILES")*(UPPER(MAESTRO!$L$3:$L$1000)="CONFIRMADO")),ROWS($A$3:A256))),"")</f>
        <v/>
      </c>
      <c r="S256" s="18" t="str">
        <f ca="1">IFERROR(INDEX(MAESTRO!S:S,_xludf.AGGREGATE(15,6,ROW(MAESTRO!$B$3:$B$1000)/((MAESTRO!$B$3:$B$1000="CIVILES")*(UPPER(MAESTRO!$L$3:$L$1000)="CONFIRMADO")),ROWS($A$3:A256))),"")</f>
        <v/>
      </c>
      <c r="T256" s="18" t="str">
        <f ca="1">IFERROR(INDEX(MAESTRO!T:T,_xludf.AGGREGATE(15,6,ROW(MAESTRO!$B$3:$B$1000)/((MAESTRO!$B$3:$B$1000="CIVILES")*(UPPER(MAESTRO!$L$3:$L$1000)="CONFIRMADO")),ROWS($A$3:A256))),"")</f>
        <v/>
      </c>
      <c r="U256" s="18" t="str">
        <f ca="1">IFERROR(INDEX(MAESTRO!U:U,_xludf.AGGREGATE(15,6,ROW(MAESTRO!$B$3:$B$1000)/((MAESTRO!$B$3:$B$1000="CIVILES")*(UPPER(MAESTRO!$L$3:$L$1000)="CONFIRMADO")),ROWS($A$3:A256))),"")</f>
        <v/>
      </c>
      <c r="V256" s="18" t="str">
        <f ca="1">IFERROR(INDEX(MAESTRO!V:V,_xludf.AGGREGATE(15,6,ROW(MAESTRO!$B$3:$B$1000)/((MAESTRO!$B$3:$B$1000="CIVILES")*(UPPER(MAESTRO!$L$3:$L$1000)="CONFIRMADO")),ROWS($A$3:A256))),"")</f>
        <v/>
      </c>
      <c r="W256" s="18" t="str">
        <f ca="1">IFERROR(INDEX(MAESTRO!W:W,_xludf.AGGREGATE(15,6,ROW(MAESTRO!$B$3:$B$1000)/((MAESTRO!$B$3:$B$1000="CIVILES")*(UPPER(MAESTRO!$L$3:$L$1000)="CONFIRMADO")),ROWS($A$3:A256))),"")</f>
        <v/>
      </c>
      <c r="X256" s="18" t="str">
        <f ca="1">IFERROR(INDEX(MAESTRO!X:X,_xludf.AGGREGATE(15,6,ROW(MAESTRO!$B$3:$B$1000)/((MAESTRO!$B$3:$B$1000="CIVILES")*(UPPER(MAESTRO!$L$3:$L$1000)="CONFIRMADO")),ROWS($A$3:A256))),"")</f>
        <v/>
      </c>
    </row>
    <row r="257" spans="1:24" ht="22.05" customHeight="1">
      <c r="A257" s="10" t="str">
        <f ca="1">IFERROR(INDEX(MAESTRO!A:A,_xludf.AGGREGATE(15,6,ROW(MAESTRO!$B$3:$B$1000)/((MAESTRO!$B$3:$B$1000="CIVILES")*(UPPER(MAESTRO!$L$3:$L$1000)="CONFIRMADO")),ROWS($A$3:A257))),"")</f>
        <v/>
      </c>
      <c r="B257" s="10" t="str">
        <f ca="1">IFERROR(INDEX(MAESTRO!B:B,_xludf.AGGREGATE(15,6,ROW(MAESTRO!$B$3:$B$1000)/((MAESTRO!$B$3:$B$1000="CIVILES")*(UPPER(MAESTRO!$L$3:$L$1000)="CONFIRMADO")),ROWS($A$3:A257))),"")</f>
        <v/>
      </c>
      <c r="C257" s="10" t="str">
        <f ca="1">IFERROR(INDEX(MAESTRO!C:C,_xludf.AGGREGATE(15,6,ROW(MAESTRO!$B$3:$B$1000)/((MAESTRO!$B$3:$B$1000="CIVILES")*(UPPER(MAESTRO!$L$3:$L$1000)="CONFIRMADO")),ROWS($A$3:A257))),"")</f>
        <v/>
      </c>
      <c r="D257" s="10" t="str">
        <f ca="1">IFERROR(INDEX(MAESTRO!D:D,_xludf.AGGREGATE(15,6,ROW(MAESTRO!$B$3:$B$1000)/((MAESTRO!$B$3:$B$1000="CIVILES")*(UPPER(MAESTRO!$L$3:$L$1000)="CONFIRMADO")),ROWS($A$3:A257))),"")</f>
        <v/>
      </c>
      <c r="E257" s="10" t="str">
        <f ca="1">IFERROR(INDEX(MAESTRO!E:E,_xludf.AGGREGATE(15,6,ROW(MAESTRO!$B$3:$B$1000)/((MAESTRO!$B$3:$B$1000="CIVILES")*(UPPER(MAESTRO!$L$3:$L$1000)="CONFIRMADO")),ROWS($A$3:A257))),"")</f>
        <v/>
      </c>
      <c r="F257" s="10" t="str">
        <f ca="1">IFERROR(INDEX(MAESTRO!F:F,_xludf.AGGREGATE(15,6,ROW(MAESTRO!$B$3:$B$1000)/((MAESTRO!$B$3:$B$1000="CIVILES")*(UPPER(MAESTRO!$L$3:$L$1000)="CONFIRMADO")),ROWS($A$3:A257))),"")</f>
        <v/>
      </c>
      <c r="G257" s="10" t="str">
        <f ca="1">IFERROR(INDEX(MAESTRO!G:G,_xludf.AGGREGATE(15,6,ROW(MAESTRO!$B$3:$B$1000)/((MAESTRO!$B$3:$B$1000="CIVILES")*(UPPER(MAESTRO!$L$3:$L$1000)="CONFIRMADO")),ROWS($A$3:A257))),"")</f>
        <v/>
      </c>
      <c r="H257" s="10" t="str">
        <f ca="1">IFERROR(INDEX(MAESTRO!H:H,_xludf.AGGREGATE(15,6,ROW(MAESTRO!$B$3:$B$1000)/((MAESTRO!$B$3:$B$1000="CIVILES")*(UPPER(MAESTRO!$L$3:$L$1000)="CONFIRMADO")),ROWS($A$3:A257))),"")</f>
        <v/>
      </c>
      <c r="I257" s="10" t="str">
        <f ca="1">IFERROR(INDEX(MAESTRO!I:I,_xludf.AGGREGATE(15,6,ROW(MAESTRO!$B$3:$B$1000)/((MAESTRO!$B$3:$B$1000="CIVILES")*(UPPER(MAESTRO!$L$3:$L$1000)="CONFIRMADO")),ROWS($A$3:A257))),"")</f>
        <v/>
      </c>
      <c r="J257" s="10" t="str">
        <f ca="1">IFERROR(INDEX(MAESTRO!J:J,_xludf.AGGREGATE(15,6,ROW(MAESTRO!$B$3:$B$1000)/((MAESTRO!$B$3:$B$1000="CIVILES")*(UPPER(MAESTRO!$L$3:$L$1000)="CONFIRMADO")),ROWS($A$3:A257))),"")</f>
        <v/>
      </c>
      <c r="K257" s="10" t="str">
        <f ca="1">IFERROR(INDEX(MAESTRO!K:K,_xludf.AGGREGATE(15,6,ROW(MAESTRO!$B$3:$B$1000)/((MAESTRO!$B$3:$B$1000="CIVILES")*(UPPER(MAESTRO!$L$3:$L$1000)="CONFIRMADO")),ROWS($A$3:A257))),"")</f>
        <v/>
      </c>
      <c r="L257" s="10" t="str">
        <f ca="1">IFERROR(INDEX(MAESTRO!L:L,_xludf.AGGREGATE(15,6,ROW(MAESTRO!$B$3:$B$1000)/((MAESTRO!$B$3:$B$1000="CIVILES")*(UPPER(MAESTRO!$L$3:$L$1000)="CONFIRMADO")),ROWS($A$3:A257))),"")</f>
        <v/>
      </c>
      <c r="M257" s="10" t="str">
        <f ca="1">IFERROR(INDEX(MAESTRO!M:M,_xludf.AGGREGATE(15,6,ROW(MAESTRO!$B$3:$B$1000)/((MAESTRO!$B$3:$B$1000="CIVILES")*(UPPER(MAESTRO!$L$3:$L$1000)="CONFIRMADO")),ROWS($A$3:A257))),"")</f>
        <v/>
      </c>
      <c r="N257" s="10" t="str">
        <f ca="1">IFERROR(INDEX(MAESTRO!N:N,_xludf.AGGREGATE(15,6,ROW(MAESTRO!$B$3:$B$1000)/((MAESTRO!$B$3:$B$1000="CIVILES")*(UPPER(MAESTRO!$L$3:$L$1000)="CONFIRMADO")),ROWS($A$3:A257))),"")</f>
        <v/>
      </c>
      <c r="O257" s="10" t="str">
        <f ca="1">IFERROR(INDEX(MAESTRO!O:O,_xludf.AGGREGATE(15,6,ROW(MAESTRO!$B$3:$B$1000)/((MAESTRO!$B$3:$B$1000="CIVILES")*(UPPER(MAESTRO!$L$3:$L$1000)="CONFIRMADO")),ROWS($A$3:A257))),"")</f>
        <v/>
      </c>
      <c r="P257" s="10" t="str">
        <f ca="1">IFERROR(INDEX(MAESTRO!P:P,_xludf.AGGREGATE(15,6,ROW(MAESTRO!$B$3:$B$1000)/((MAESTRO!$B$3:$B$1000="CIVILES")*(UPPER(MAESTRO!$L$3:$L$1000)="CONFIRMADO")),ROWS($A$3:A257))),"")</f>
        <v/>
      </c>
      <c r="Q257" s="10" t="str">
        <f ca="1">IFERROR(INDEX(MAESTRO!Q:Q,_xludf.AGGREGATE(15,6,ROW(MAESTRO!$B$3:$B$1000)/((MAESTRO!$B$3:$B$1000="CIVILES")*(UPPER(MAESTRO!$L$3:$L$1000)="CONFIRMADO")),ROWS($A$3:A257))),"")</f>
        <v/>
      </c>
      <c r="R257" s="10" t="str">
        <f ca="1">IFERROR(INDEX(MAESTRO!R:R,_xludf.AGGREGATE(15,6,ROW(MAESTRO!$B$3:$B$1000)/((MAESTRO!$B$3:$B$1000="CIVILES")*(UPPER(MAESTRO!$L$3:$L$1000)="CONFIRMADO")),ROWS($A$3:A257))),"")</f>
        <v/>
      </c>
      <c r="S257" s="10" t="str">
        <f ca="1">IFERROR(INDEX(MAESTRO!S:S,_xludf.AGGREGATE(15,6,ROW(MAESTRO!$B$3:$B$1000)/((MAESTRO!$B$3:$B$1000="CIVILES")*(UPPER(MAESTRO!$L$3:$L$1000)="CONFIRMADO")),ROWS($A$3:A257))),"")</f>
        <v/>
      </c>
      <c r="T257" s="10" t="str">
        <f ca="1">IFERROR(INDEX(MAESTRO!T:T,_xludf.AGGREGATE(15,6,ROW(MAESTRO!$B$3:$B$1000)/((MAESTRO!$B$3:$B$1000="CIVILES")*(UPPER(MAESTRO!$L$3:$L$1000)="CONFIRMADO")),ROWS($A$3:A257))),"")</f>
        <v/>
      </c>
      <c r="U257" s="10" t="str">
        <f ca="1">IFERROR(INDEX(MAESTRO!U:U,_xludf.AGGREGATE(15,6,ROW(MAESTRO!$B$3:$B$1000)/((MAESTRO!$B$3:$B$1000="CIVILES")*(UPPER(MAESTRO!$L$3:$L$1000)="CONFIRMADO")),ROWS($A$3:A257))),"")</f>
        <v/>
      </c>
      <c r="V257" s="10" t="str">
        <f ca="1">IFERROR(INDEX(MAESTRO!V:V,_xludf.AGGREGATE(15,6,ROW(MAESTRO!$B$3:$B$1000)/((MAESTRO!$B$3:$B$1000="CIVILES")*(UPPER(MAESTRO!$L$3:$L$1000)="CONFIRMADO")),ROWS($A$3:A257))),"")</f>
        <v/>
      </c>
      <c r="W257" s="10" t="str">
        <f ca="1">IFERROR(INDEX(MAESTRO!W:W,_xludf.AGGREGATE(15,6,ROW(MAESTRO!$B$3:$B$1000)/((MAESTRO!$B$3:$B$1000="CIVILES")*(UPPER(MAESTRO!$L$3:$L$1000)="CONFIRMADO")),ROWS($A$3:A257))),"")</f>
        <v/>
      </c>
      <c r="X257" s="10" t="str">
        <f ca="1">IFERROR(INDEX(MAESTRO!X:X,_xludf.AGGREGATE(15,6,ROW(MAESTRO!$B$3:$B$1000)/((MAESTRO!$B$3:$B$1000="CIVILES")*(UPPER(MAESTRO!$L$3:$L$1000)="CONFIRMADO")),ROWS($A$3:A257))),"")</f>
        <v/>
      </c>
    </row>
    <row r="258" spans="1:24" ht="22.05" customHeight="1">
      <c r="A258" s="18" t="str">
        <f ca="1">IFERROR(INDEX(MAESTRO!A:A,_xludf.AGGREGATE(15,6,ROW(MAESTRO!$B$3:$B$1000)/((MAESTRO!$B$3:$B$1000="CIVILES")*(UPPER(MAESTRO!$L$3:$L$1000)="CONFIRMADO")),ROWS($A$3:A258))),"")</f>
        <v/>
      </c>
      <c r="B258" s="18" t="str">
        <f ca="1">IFERROR(INDEX(MAESTRO!B:B,_xludf.AGGREGATE(15,6,ROW(MAESTRO!$B$3:$B$1000)/((MAESTRO!$B$3:$B$1000="CIVILES")*(UPPER(MAESTRO!$L$3:$L$1000)="CONFIRMADO")),ROWS($A$3:A258))),"")</f>
        <v/>
      </c>
      <c r="C258" s="18" t="str">
        <f ca="1">IFERROR(INDEX(MAESTRO!C:C,_xludf.AGGREGATE(15,6,ROW(MAESTRO!$B$3:$B$1000)/((MAESTRO!$B$3:$B$1000="CIVILES")*(UPPER(MAESTRO!$L$3:$L$1000)="CONFIRMADO")),ROWS($A$3:A258))),"")</f>
        <v/>
      </c>
      <c r="D258" s="18" t="str">
        <f ca="1">IFERROR(INDEX(MAESTRO!D:D,_xludf.AGGREGATE(15,6,ROW(MAESTRO!$B$3:$B$1000)/((MAESTRO!$B$3:$B$1000="CIVILES")*(UPPER(MAESTRO!$L$3:$L$1000)="CONFIRMADO")),ROWS($A$3:A258))),"")</f>
        <v/>
      </c>
      <c r="E258" s="18" t="str">
        <f ca="1">IFERROR(INDEX(MAESTRO!E:E,_xludf.AGGREGATE(15,6,ROW(MAESTRO!$B$3:$B$1000)/((MAESTRO!$B$3:$B$1000="CIVILES")*(UPPER(MAESTRO!$L$3:$L$1000)="CONFIRMADO")),ROWS($A$3:A258))),"")</f>
        <v/>
      </c>
      <c r="F258" s="18" t="str">
        <f ca="1">IFERROR(INDEX(MAESTRO!F:F,_xludf.AGGREGATE(15,6,ROW(MAESTRO!$B$3:$B$1000)/((MAESTRO!$B$3:$B$1000="CIVILES")*(UPPER(MAESTRO!$L$3:$L$1000)="CONFIRMADO")),ROWS($A$3:A258))),"")</f>
        <v/>
      </c>
      <c r="G258" s="18" t="str">
        <f ca="1">IFERROR(INDEX(MAESTRO!G:G,_xludf.AGGREGATE(15,6,ROW(MAESTRO!$B$3:$B$1000)/((MAESTRO!$B$3:$B$1000="CIVILES")*(UPPER(MAESTRO!$L$3:$L$1000)="CONFIRMADO")),ROWS($A$3:A258))),"")</f>
        <v/>
      </c>
      <c r="H258" s="18" t="str">
        <f ca="1">IFERROR(INDEX(MAESTRO!H:H,_xludf.AGGREGATE(15,6,ROW(MAESTRO!$B$3:$B$1000)/((MAESTRO!$B$3:$B$1000="CIVILES")*(UPPER(MAESTRO!$L$3:$L$1000)="CONFIRMADO")),ROWS($A$3:A258))),"")</f>
        <v/>
      </c>
      <c r="I258" s="18" t="str">
        <f ca="1">IFERROR(INDEX(MAESTRO!I:I,_xludf.AGGREGATE(15,6,ROW(MAESTRO!$B$3:$B$1000)/((MAESTRO!$B$3:$B$1000="CIVILES")*(UPPER(MAESTRO!$L$3:$L$1000)="CONFIRMADO")),ROWS($A$3:A258))),"")</f>
        <v/>
      </c>
      <c r="J258" s="18" t="str">
        <f ca="1">IFERROR(INDEX(MAESTRO!J:J,_xludf.AGGREGATE(15,6,ROW(MAESTRO!$B$3:$B$1000)/((MAESTRO!$B$3:$B$1000="CIVILES")*(UPPER(MAESTRO!$L$3:$L$1000)="CONFIRMADO")),ROWS($A$3:A258))),"")</f>
        <v/>
      </c>
      <c r="K258" s="18" t="str">
        <f ca="1">IFERROR(INDEX(MAESTRO!K:K,_xludf.AGGREGATE(15,6,ROW(MAESTRO!$B$3:$B$1000)/((MAESTRO!$B$3:$B$1000="CIVILES")*(UPPER(MAESTRO!$L$3:$L$1000)="CONFIRMADO")),ROWS($A$3:A258))),"")</f>
        <v/>
      </c>
      <c r="L258" s="18" t="str">
        <f ca="1">IFERROR(INDEX(MAESTRO!L:L,_xludf.AGGREGATE(15,6,ROW(MAESTRO!$B$3:$B$1000)/((MAESTRO!$B$3:$B$1000="CIVILES")*(UPPER(MAESTRO!$L$3:$L$1000)="CONFIRMADO")),ROWS($A$3:A258))),"")</f>
        <v/>
      </c>
      <c r="M258" s="18" t="str">
        <f ca="1">IFERROR(INDEX(MAESTRO!M:M,_xludf.AGGREGATE(15,6,ROW(MAESTRO!$B$3:$B$1000)/((MAESTRO!$B$3:$B$1000="CIVILES")*(UPPER(MAESTRO!$L$3:$L$1000)="CONFIRMADO")),ROWS($A$3:A258))),"")</f>
        <v/>
      </c>
      <c r="N258" s="18" t="str">
        <f ca="1">IFERROR(INDEX(MAESTRO!N:N,_xludf.AGGREGATE(15,6,ROW(MAESTRO!$B$3:$B$1000)/((MAESTRO!$B$3:$B$1000="CIVILES")*(UPPER(MAESTRO!$L$3:$L$1000)="CONFIRMADO")),ROWS($A$3:A258))),"")</f>
        <v/>
      </c>
      <c r="O258" s="18" t="str">
        <f ca="1">IFERROR(INDEX(MAESTRO!O:O,_xludf.AGGREGATE(15,6,ROW(MAESTRO!$B$3:$B$1000)/((MAESTRO!$B$3:$B$1000="CIVILES")*(UPPER(MAESTRO!$L$3:$L$1000)="CONFIRMADO")),ROWS($A$3:A258))),"")</f>
        <v/>
      </c>
      <c r="P258" s="18" t="str">
        <f ca="1">IFERROR(INDEX(MAESTRO!P:P,_xludf.AGGREGATE(15,6,ROW(MAESTRO!$B$3:$B$1000)/((MAESTRO!$B$3:$B$1000="CIVILES")*(UPPER(MAESTRO!$L$3:$L$1000)="CONFIRMADO")),ROWS($A$3:A258))),"")</f>
        <v/>
      </c>
      <c r="Q258" s="18" t="str">
        <f ca="1">IFERROR(INDEX(MAESTRO!Q:Q,_xludf.AGGREGATE(15,6,ROW(MAESTRO!$B$3:$B$1000)/((MAESTRO!$B$3:$B$1000="CIVILES")*(UPPER(MAESTRO!$L$3:$L$1000)="CONFIRMADO")),ROWS($A$3:A258))),"")</f>
        <v/>
      </c>
      <c r="R258" s="18" t="str">
        <f ca="1">IFERROR(INDEX(MAESTRO!R:R,_xludf.AGGREGATE(15,6,ROW(MAESTRO!$B$3:$B$1000)/((MAESTRO!$B$3:$B$1000="CIVILES")*(UPPER(MAESTRO!$L$3:$L$1000)="CONFIRMADO")),ROWS($A$3:A258))),"")</f>
        <v/>
      </c>
      <c r="S258" s="18" t="str">
        <f ca="1">IFERROR(INDEX(MAESTRO!S:S,_xludf.AGGREGATE(15,6,ROW(MAESTRO!$B$3:$B$1000)/((MAESTRO!$B$3:$B$1000="CIVILES")*(UPPER(MAESTRO!$L$3:$L$1000)="CONFIRMADO")),ROWS($A$3:A258))),"")</f>
        <v/>
      </c>
      <c r="T258" s="18" t="str">
        <f ca="1">IFERROR(INDEX(MAESTRO!T:T,_xludf.AGGREGATE(15,6,ROW(MAESTRO!$B$3:$B$1000)/((MAESTRO!$B$3:$B$1000="CIVILES")*(UPPER(MAESTRO!$L$3:$L$1000)="CONFIRMADO")),ROWS($A$3:A258))),"")</f>
        <v/>
      </c>
      <c r="U258" s="18" t="str">
        <f ca="1">IFERROR(INDEX(MAESTRO!U:U,_xludf.AGGREGATE(15,6,ROW(MAESTRO!$B$3:$B$1000)/((MAESTRO!$B$3:$B$1000="CIVILES")*(UPPER(MAESTRO!$L$3:$L$1000)="CONFIRMADO")),ROWS($A$3:A258))),"")</f>
        <v/>
      </c>
      <c r="V258" s="18" t="str">
        <f ca="1">IFERROR(INDEX(MAESTRO!V:V,_xludf.AGGREGATE(15,6,ROW(MAESTRO!$B$3:$B$1000)/((MAESTRO!$B$3:$B$1000="CIVILES")*(UPPER(MAESTRO!$L$3:$L$1000)="CONFIRMADO")),ROWS($A$3:A258))),"")</f>
        <v/>
      </c>
      <c r="W258" s="18" t="str">
        <f ca="1">IFERROR(INDEX(MAESTRO!W:W,_xludf.AGGREGATE(15,6,ROW(MAESTRO!$B$3:$B$1000)/((MAESTRO!$B$3:$B$1000="CIVILES")*(UPPER(MAESTRO!$L$3:$L$1000)="CONFIRMADO")),ROWS($A$3:A258))),"")</f>
        <v/>
      </c>
      <c r="X258" s="18" t="str">
        <f ca="1">IFERROR(INDEX(MAESTRO!X:X,_xludf.AGGREGATE(15,6,ROW(MAESTRO!$B$3:$B$1000)/((MAESTRO!$B$3:$B$1000="CIVILES")*(UPPER(MAESTRO!$L$3:$L$1000)="CONFIRMADO")),ROWS($A$3:A258))),"")</f>
        <v/>
      </c>
    </row>
    <row r="259" spans="1:24" ht="22.05" customHeight="1">
      <c r="A259" s="10" t="str">
        <f ca="1">IFERROR(INDEX(MAESTRO!A:A,_xludf.AGGREGATE(15,6,ROW(MAESTRO!$B$3:$B$1000)/((MAESTRO!$B$3:$B$1000="CIVILES")*(UPPER(MAESTRO!$L$3:$L$1000)="CONFIRMADO")),ROWS($A$3:A259))),"")</f>
        <v/>
      </c>
      <c r="B259" s="10" t="str">
        <f ca="1">IFERROR(INDEX(MAESTRO!B:B,_xludf.AGGREGATE(15,6,ROW(MAESTRO!$B$3:$B$1000)/((MAESTRO!$B$3:$B$1000="CIVILES")*(UPPER(MAESTRO!$L$3:$L$1000)="CONFIRMADO")),ROWS($A$3:A259))),"")</f>
        <v/>
      </c>
      <c r="C259" s="10" t="str">
        <f ca="1">IFERROR(INDEX(MAESTRO!C:C,_xludf.AGGREGATE(15,6,ROW(MAESTRO!$B$3:$B$1000)/((MAESTRO!$B$3:$B$1000="CIVILES")*(UPPER(MAESTRO!$L$3:$L$1000)="CONFIRMADO")),ROWS($A$3:A259))),"")</f>
        <v/>
      </c>
      <c r="D259" s="10" t="str">
        <f ca="1">IFERROR(INDEX(MAESTRO!D:D,_xludf.AGGREGATE(15,6,ROW(MAESTRO!$B$3:$B$1000)/((MAESTRO!$B$3:$B$1000="CIVILES")*(UPPER(MAESTRO!$L$3:$L$1000)="CONFIRMADO")),ROWS($A$3:A259))),"")</f>
        <v/>
      </c>
      <c r="E259" s="10" t="str">
        <f ca="1">IFERROR(INDEX(MAESTRO!E:E,_xludf.AGGREGATE(15,6,ROW(MAESTRO!$B$3:$B$1000)/((MAESTRO!$B$3:$B$1000="CIVILES")*(UPPER(MAESTRO!$L$3:$L$1000)="CONFIRMADO")),ROWS($A$3:A259))),"")</f>
        <v/>
      </c>
      <c r="F259" s="10" t="str">
        <f ca="1">IFERROR(INDEX(MAESTRO!F:F,_xludf.AGGREGATE(15,6,ROW(MAESTRO!$B$3:$B$1000)/((MAESTRO!$B$3:$B$1000="CIVILES")*(UPPER(MAESTRO!$L$3:$L$1000)="CONFIRMADO")),ROWS($A$3:A259))),"")</f>
        <v/>
      </c>
      <c r="G259" s="10" t="str">
        <f ca="1">IFERROR(INDEX(MAESTRO!G:G,_xludf.AGGREGATE(15,6,ROW(MAESTRO!$B$3:$B$1000)/((MAESTRO!$B$3:$B$1000="CIVILES")*(UPPER(MAESTRO!$L$3:$L$1000)="CONFIRMADO")),ROWS($A$3:A259))),"")</f>
        <v/>
      </c>
      <c r="H259" s="10" t="str">
        <f ca="1">IFERROR(INDEX(MAESTRO!H:H,_xludf.AGGREGATE(15,6,ROW(MAESTRO!$B$3:$B$1000)/((MAESTRO!$B$3:$B$1000="CIVILES")*(UPPER(MAESTRO!$L$3:$L$1000)="CONFIRMADO")),ROWS($A$3:A259))),"")</f>
        <v/>
      </c>
      <c r="I259" s="10" t="str">
        <f ca="1">IFERROR(INDEX(MAESTRO!I:I,_xludf.AGGREGATE(15,6,ROW(MAESTRO!$B$3:$B$1000)/((MAESTRO!$B$3:$B$1000="CIVILES")*(UPPER(MAESTRO!$L$3:$L$1000)="CONFIRMADO")),ROWS($A$3:A259))),"")</f>
        <v/>
      </c>
      <c r="J259" s="10" t="str">
        <f ca="1">IFERROR(INDEX(MAESTRO!J:J,_xludf.AGGREGATE(15,6,ROW(MAESTRO!$B$3:$B$1000)/((MAESTRO!$B$3:$B$1000="CIVILES")*(UPPER(MAESTRO!$L$3:$L$1000)="CONFIRMADO")),ROWS($A$3:A259))),"")</f>
        <v/>
      </c>
      <c r="K259" s="10" t="str">
        <f ca="1">IFERROR(INDEX(MAESTRO!K:K,_xludf.AGGREGATE(15,6,ROW(MAESTRO!$B$3:$B$1000)/((MAESTRO!$B$3:$B$1000="CIVILES")*(UPPER(MAESTRO!$L$3:$L$1000)="CONFIRMADO")),ROWS($A$3:A259))),"")</f>
        <v/>
      </c>
      <c r="L259" s="10" t="str">
        <f ca="1">IFERROR(INDEX(MAESTRO!L:L,_xludf.AGGREGATE(15,6,ROW(MAESTRO!$B$3:$B$1000)/((MAESTRO!$B$3:$B$1000="CIVILES")*(UPPER(MAESTRO!$L$3:$L$1000)="CONFIRMADO")),ROWS($A$3:A259))),"")</f>
        <v/>
      </c>
      <c r="M259" s="10" t="str">
        <f ca="1">IFERROR(INDEX(MAESTRO!M:M,_xludf.AGGREGATE(15,6,ROW(MAESTRO!$B$3:$B$1000)/((MAESTRO!$B$3:$B$1000="CIVILES")*(UPPER(MAESTRO!$L$3:$L$1000)="CONFIRMADO")),ROWS($A$3:A259))),"")</f>
        <v/>
      </c>
      <c r="N259" s="10" t="str">
        <f ca="1">IFERROR(INDEX(MAESTRO!N:N,_xludf.AGGREGATE(15,6,ROW(MAESTRO!$B$3:$B$1000)/((MAESTRO!$B$3:$B$1000="CIVILES")*(UPPER(MAESTRO!$L$3:$L$1000)="CONFIRMADO")),ROWS($A$3:A259))),"")</f>
        <v/>
      </c>
      <c r="O259" s="10" t="str">
        <f ca="1">IFERROR(INDEX(MAESTRO!O:O,_xludf.AGGREGATE(15,6,ROW(MAESTRO!$B$3:$B$1000)/((MAESTRO!$B$3:$B$1000="CIVILES")*(UPPER(MAESTRO!$L$3:$L$1000)="CONFIRMADO")),ROWS($A$3:A259))),"")</f>
        <v/>
      </c>
      <c r="P259" s="10" t="str">
        <f ca="1">IFERROR(INDEX(MAESTRO!P:P,_xludf.AGGREGATE(15,6,ROW(MAESTRO!$B$3:$B$1000)/((MAESTRO!$B$3:$B$1000="CIVILES")*(UPPER(MAESTRO!$L$3:$L$1000)="CONFIRMADO")),ROWS($A$3:A259))),"")</f>
        <v/>
      </c>
      <c r="Q259" s="10" t="str">
        <f ca="1">IFERROR(INDEX(MAESTRO!Q:Q,_xludf.AGGREGATE(15,6,ROW(MAESTRO!$B$3:$B$1000)/((MAESTRO!$B$3:$B$1000="CIVILES")*(UPPER(MAESTRO!$L$3:$L$1000)="CONFIRMADO")),ROWS($A$3:A259))),"")</f>
        <v/>
      </c>
      <c r="R259" s="10" t="str">
        <f ca="1">IFERROR(INDEX(MAESTRO!R:R,_xludf.AGGREGATE(15,6,ROW(MAESTRO!$B$3:$B$1000)/((MAESTRO!$B$3:$B$1000="CIVILES")*(UPPER(MAESTRO!$L$3:$L$1000)="CONFIRMADO")),ROWS($A$3:A259))),"")</f>
        <v/>
      </c>
      <c r="S259" s="10" t="str">
        <f ca="1">IFERROR(INDEX(MAESTRO!S:S,_xludf.AGGREGATE(15,6,ROW(MAESTRO!$B$3:$B$1000)/((MAESTRO!$B$3:$B$1000="CIVILES")*(UPPER(MAESTRO!$L$3:$L$1000)="CONFIRMADO")),ROWS($A$3:A259))),"")</f>
        <v/>
      </c>
      <c r="T259" s="10" t="str">
        <f ca="1">IFERROR(INDEX(MAESTRO!T:T,_xludf.AGGREGATE(15,6,ROW(MAESTRO!$B$3:$B$1000)/((MAESTRO!$B$3:$B$1000="CIVILES")*(UPPER(MAESTRO!$L$3:$L$1000)="CONFIRMADO")),ROWS($A$3:A259))),"")</f>
        <v/>
      </c>
      <c r="U259" s="10" t="str">
        <f ca="1">IFERROR(INDEX(MAESTRO!U:U,_xludf.AGGREGATE(15,6,ROW(MAESTRO!$B$3:$B$1000)/((MAESTRO!$B$3:$B$1000="CIVILES")*(UPPER(MAESTRO!$L$3:$L$1000)="CONFIRMADO")),ROWS($A$3:A259))),"")</f>
        <v/>
      </c>
      <c r="V259" s="10" t="str">
        <f ca="1">IFERROR(INDEX(MAESTRO!V:V,_xludf.AGGREGATE(15,6,ROW(MAESTRO!$B$3:$B$1000)/((MAESTRO!$B$3:$B$1000="CIVILES")*(UPPER(MAESTRO!$L$3:$L$1000)="CONFIRMADO")),ROWS($A$3:A259))),"")</f>
        <v/>
      </c>
      <c r="W259" s="10" t="str">
        <f ca="1">IFERROR(INDEX(MAESTRO!W:W,_xludf.AGGREGATE(15,6,ROW(MAESTRO!$B$3:$B$1000)/((MAESTRO!$B$3:$B$1000="CIVILES")*(UPPER(MAESTRO!$L$3:$L$1000)="CONFIRMADO")),ROWS($A$3:A259))),"")</f>
        <v/>
      </c>
      <c r="X259" s="10" t="str">
        <f ca="1">IFERROR(INDEX(MAESTRO!X:X,_xludf.AGGREGATE(15,6,ROW(MAESTRO!$B$3:$B$1000)/((MAESTRO!$B$3:$B$1000="CIVILES")*(UPPER(MAESTRO!$L$3:$L$1000)="CONFIRMADO")),ROWS($A$3:A259))),"")</f>
        <v/>
      </c>
    </row>
    <row r="260" spans="1:24" ht="22.05" customHeight="1">
      <c r="A260" s="18" t="str">
        <f ca="1">IFERROR(INDEX(MAESTRO!A:A,_xludf.AGGREGATE(15,6,ROW(MAESTRO!$B$3:$B$1000)/((MAESTRO!$B$3:$B$1000="CIVILES")*(UPPER(MAESTRO!$L$3:$L$1000)="CONFIRMADO")),ROWS($A$3:A260))),"")</f>
        <v/>
      </c>
      <c r="B260" s="18" t="str">
        <f ca="1">IFERROR(INDEX(MAESTRO!B:B,_xludf.AGGREGATE(15,6,ROW(MAESTRO!$B$3:$B$1000)/((MAESTRO!$B$3:$B$1000="CIVILES")*(UPPER(MAESTRO!$L$3:$L$1000)="CONFIRMADO")),ROWS($A$3:A260))),"")</f>
        <v/>
      </c>
      <c r="C260" s="18" t="str">
        <f ca="1">IFERROR(INDEX(MAESTRO!C:C,_xludf.AGGREGATE(15,6,ROW(MAESTRO!$B$3:$B$1000)/((MAESTRO!$B$3:$B$1000="CIVILES")*(UPPER(MAESTRO!$L$3:$L$1000)="CONFIRMADO")),ROWS($A$3:A260))),"")</f>
        <v/>
      </c>
      <c r="D260" s="18" t="str">
        <f ca="1">IFERROR(INDEX(MAESTRO!D:D,_xludf.AGGREGATE(15,6,ROW(MAESTRO!$B$3:$B$1000)/((MAESTRO!$B$3:$B$1000="CIVILES")*(UPPER(MAESTRO!$L$3:$L$1000)="CONFIRMADO")),ROWS($A$3:A260))),"")</f>
        <v/>
      </c>
      <c r="E260" s="18" t="str">
        <f ca="1">IFERROR(INDEX(MAESTRO!E:E,_xludf.AGGREGATE(15,6,ROW(MAESTRO!$B$3:$B$1000)/((MAESTRO!$B$3:$B$1000="CIVILES")*(UPPER(MAESTRO!$L$3:$L$1000)="CONFIRMADO")),ROWS($A$3:A260))),"")</f>
        <v/>
      </c>
      <c r="F260" s="18" t="str">
        <f ca="1">IFERROR(INDEX(MAESTRO!F:F,_xludf.AGGREGATE(15,6,ROW(MAESTRO!$B$3:$B$1000)/((MAESTRO!$B$3:$B$1000="CIVILES")*(UPPER(MAESTRO!$L$3:$L$1000)="CONFIRMADO")),ROWS($A$3:A260))),"")</f>
        <v/>
      </c>
      <c r="G260" s="18" t="str">
        <f ca="1">IFERROR(INDEX(MAESTRO!G:G,_xludf.AGGREGATE(15,6,ROW(MAESTRO!$B$3:$B$1000)/((MAESTRO!$B$3:$B$1000="CIVILES")*(UPPER(MAESTRO!$L$3:$L$1000)="CONFIRMADO")),ROWS($A$3:A260))),"")</f>
        <v/>
      </c>
      <c r="H260" s="18" t="str">
        <f ca="1">IFERROR(INDEX(MAESTRO!H:H,_xludf.AGGREGATE(15,6,ROW(MAESTRO!$B$3:$B$1000)/((MAESTRO!$B$3:$B$1000="CIVILES")*(UPPER(MAESTRO!$L$3:$L$1000)="CONFIRMADO")),ROWS($A$3:A260))),"")</f>
        <v/>
      </c>
      <c r="I260" s="18" t="str">
        <f ca="1">IFERROR(INDEX(MAESTRO!I:I,_xludf.AGGREGATE(15,6,ROW(MAESTRO!$B$3:$B$1000)/((MAESTRO!$B$3:$B$1000="CIVILES")*(UPPER(MAESTRO!$L$3:$L$1000)="CONFIRMADO")),ROWS($A$3:A260))),"")</f>
        <v/>
      </c>
      <c r="J260" s="18" t="str">
        <f ca="1">IFERROR(INDEX(MAESTRO!J:J,_xludf.AGGREGATE(15,6,ROW(MAESTRO!$B$3:$B$1000)/((MAESTRO!$B$3:$B$1000="CIVILES")*(UPPER(MAESTRO!$L$3:$L$1000)="CONFIRMADO")),ROWS($A$3:A260))),"")</f>
        <v/>
      </c>
      <c r="K260" s="18" t="str">
        <f ca="1">IFERROR(INDEX(MAESTRO!K:K,_xludf.AGGREGATE(15,6,ROW(MAESTRO!$B$3:$B$1000)/((MAESTRO!$B$3:$B$1000="CIVILES")*(UPPER(MAESTRO!$L$3:$L$1000)="CONFIRMADO")),ROWS($A$3:A260))),"")</f>
        <v/>
      </c>
      <c r="L260" s="18" t="str">
        <f ca="1">IFERROR(INDEX(MAESTRO!L:L,_xludf.AGGREGATE(15,6,ROW(MAESTRO!$B$3:$B$1000)/((MAESTRO!$B$3:$B$1000="CIVILES")*(UPPER(MAESTRO!$L$3:$L$1000)="CONFIRMADO")),ROWS($A$3:A260))),"")</f>
        <v/>
      </c>
      <c r="M260" s="18" t="str">
        <f ca="1">IFERROR(INDEX(MAESTRO!M:M,_xludf.AGGREGATE(15,6,ROW(MAESTRO!$B$3:$B$1000)/((MAESTRO!$B$3:$B$1000="CIVILES")*(UPPER(MAESTRO!$L$3:$L$1000)="CONFIRMADO")),ROWS($A$3:A260))),"")</f>
        <v/>
      </c>
      <c r="N260" s="18" t="str">
        <f ca="1">IFERROR(INDEX(MAESTRO!N:N,_xludf.AGGREGATE(15,6,ROW(MAESTRO!$B$3:$B$1000)/((MAESTRO!$B$3:$B$1000="CIVILES")*(UPPER(MAESTRO!$L$3:$L$1000)="CONFIRMADO")),ROWS($A$3:A260))),"")</f>
        <v/>
      </c>
      <c r="O260" s="18" t="str">
        <f ca="1">IFERROR(INDEX(MAESTRO!O:O,_xludf.AGGREGATE(15,6,ROW(MAESTRO!$B$3:$B$1000)/((MAESTRO!$B$3:$B$1000="CIVILES")*(UPPER(MAESTRO!$L$3:$L$1000)="CONFIRMADO")),ROWS($A$3:A260))),"")</f>
        <v/>
      </c>
      <c r="P260" s="18" t="str">
        <f ca="1">IFERROR(INDEX(MAESTRO!P:P,_xludf.AGGREGATE(15,6,ROW(MAESTRO!$B$3:$B$1000)/((MAESTRO!$B$3:$B$1000="CIVILES")*(UPPER(MAESTRO!$L$3:$L$1000)="CONFIRMADO")),ROWS($A$3:A260))),"")</f>
        <v/>
      </c>
      <c r="Q260" s="18" t="str">
        <f ca="1">IFERROR(INDEX(MAESTRO!Q:Q,_xludf.AGGREGATE(15,6,ROW(MAESTRO!$B$3:$B$1000)/((MAESTRO!$B$3:$B$1000="CIVILES")*(UPPER(MAESTRO!$L$3:$L$1000)="CONFIRMADO")),ROWS($A$3:A260))),"")</f>
        <v/>
      </c>
      <c r="R260" s="18" t="str">
        <f ca="1">IFERROR(INDEX(MAESTRO!R:R,_xludf.AGGREGATE(15,6,ROW(MAESTRO!$B$3:$B$1000)/((MAESTRO!$B$3:$B$1000="CIVILES")*(UPPER(MAESTRO!$L$3:$L$1000)="CONFIRMADO")),ROWS($A$3:A260))),"")</f>
        <v/>
      </c>
      <c r="S260" s="18" t="str">
        <f ca="1">IFERROR(INDEX(MAESTRO!S:S,_xludf.AGGREGATE(15,6,ROW(MAESTRO!$B$3:$B$1000)/((MAESTRO!$B$3:$B$1000="CIVILES")*(UPPER(MAESTRO!$L$3:$L$1000)="CONFIRMADO")),ROWS($A$3:A260))),"")</f>
        <v/>
      </c>
      <c r="T260" s="18" t="str">
        <f ca="1">IFERROR(INDEX(MAESTRO!T:T,_xludf.AGGREGATE(15,6,ROW(MAESTRO!$B$3:$B$1000)/((MAESTRO!$B$3:$B$1000="CIVILES")*(UPPER(MAESTRO!$L$3:$L$1000)="CONFIRMADO")),ROWS($A$3:A260))),"")</f>
        <v/>
      </c>
      <c r="U260" s="18" t="str">
        <f ca="1">IFERROR(INDEX(MAESTRO!U:U,_xludf.AGGREGATE(15,6,ROW(MAESTRO!$B$3:$B$1000)/((MAESTRO!$B$3:$B$1000="CIVILES")*(UPPER(MAESTRO!$L$3:$L$1000)="CONFIRMADO")),ROWS($A$3:A260))),"")</f>
        <v/>
      </c>
      <c r="V260" s="18" t="str">
        <f ca="1">IFERROR(INDEX(MAESTRO!V:V,_xludf.AGGREGATE(15,6,ROW(MAESTRO!$B$3:$B$1000)/((MAESTRO!$B$3:$B$1000="CIVILES")*(UPPER(MAESTRO!$L$3:$L$1000)="CONFIRMADO")),ROWS($A$3:A260))),"")</f>
        <v/>
      </c>
      <c r="W260" s="18" t="str">
        <f ca="1">IFERROR(INDEX(MAESTRO!W:W,_xludf.AGGREGATE(15,6,ROW(MAESTRO!$B$3:$B$1000)/((MAESTRO!$B$3:$B$1000="CIVILES")*(UPPER(MAESTRO!$L$3:$L$1000)="CONFIRMADO")),ROWS($A$3:A260))),"")</f>
        <v/>
      </c>
      <c r="X260" s="18" t="str">
        <f ca="1">IFERROR(INDEX(MAESTRO!X:X,_xludf.AGGREGATE(15,6,ROW(MAESTRO!$B$3:$B$1000)/((MAESTRO!$B$3:$B$1000="CIVILES")*(UPPER(MAESTRO!$L$3:$L$1000)="CONFIRMADO")),ROWS($A$3:A260))),"")</f>
        <v/>
      </c>
    </row>
    <row r="261" spans="1:24" ht="22.05" customHeight="1">
      <c r="A261" s="10" t="str">
        <f ca="1">IFERROR(INDEX(MAESTRO!A:A,_xludf.AGGREGATE(15,6,ROW(MAESTRO!$B$3:$B$1000)/((MAESTRO!$B$3:$B$1000="CIVILES")*(UPPER(MAESTRO!$L$3:$L$1000)="CONFIRMADO")),ROWS($A$3:A261))),"")</f>
        <v/>
      </c>
      <c r="B261" s="10" t="str">
        <f ca="1">IFERROR(INDEX(MAESTRO!B:B,_xludf.AGGREGATE(15,6,ROW(MAESTRO!$B$3:$B$1000)/((MAESTRO!$B$3:$B$1000="CIVILES")*(UPPER(MAESTRO!$L$3:$L$1000)="CONFIRMADO")),ROWS($A$3:A261))),"")</f>
        <v/>
      </c>
      <c r="C261" s="10" t="str">
        <f ca="1">IFERROR(INDEX(MAESTRO!C:C,_xludf.AGGREGATE(15,6,ROW(MAESTRO!$B$3:$B$1000)/((MAESTRO!$B$3:$B$1000="CIVILES")*(UPPER(MAESTRO!$L$3:$L$1000)="CONFIRMADO")),ROWS($A$3:A261))),"")</f>
        <v/>
      </c>
      <c r="D261" s="10" t="str">
        <f ca="1">IFERROR(INDEX(MAESTRO!D:D,_xludf.AGGREGATE(15,6,ROW(MAESTRO!$B$3:$B$1000)/((MAESTRO!$B$3:$B$1000="CIVILES")*(UPPER(MAESTRO!$L$3:$L$1000)="CONFIRMADO")),ROWS($A$3:A261))),"")</f>
        <v/>
      </c>
      <c r="E261" s="10" t="str">
        <f ca="1">IFERROR(INDEX(MAESTRO!E:E,_xludf.AGGREGATE(15,6,ROW(MAESTRO!$B$3:$B$1000)/((MAESTRO!$B$3:$B$1000="CIVILES")*(UPPER(MAESTRO!$L$3:$L$1000)="CONFIRMADO")),ROWS($A$3:A261))),"")</f>
        <v/>
      </c>
      <c r="F261" s="10" t="str">
        <f ca="1">IFERROR(INDEX(MAESTRO!F:F,_xludf.AGGREGATE(15,6,ROW(MAESTRO!$B$3:$B$1000)/((MAESTRO!$B$3:$B$1000="CIVILES")*(UPPER(MAESTRO!$L$3:$L$1000)="CONFIRMADO")),ROWS($A$3:A261))),"")</f>
        <v/>
      </c>
      <c r="G261" s="10" t="str">
        <f ca="1">IFERROR(INDEX(MAESTRO!G:G,_xludf.AGGREGATE(15,6,ROW(MAESTRO!$B$3:$B$1000)/((MAESTRO!$B$3:$B$1000="CIVILES")*(UPPER(MAESTRO!$L$3:$L$1000)="CONFIRMADO")),ROWS($A$3:A261))),"")</f>
        <v/>
      </c>
      <c r="H261" s="10" t="str">
        <f ca="1">IFERROR(INDEX(MAESTRO!H:H,_xludf.AGGREGATE(15,6,ROW(MAESTRO!$B$3:$B$1000)/((MAESTRO!$B$3:$B$1000="CIVILES")*(UPPER(MAESTRO!$L$3:$L$1000)="CONFIRMADO")),ROWS($A$3:A261))),"")</f>
        <v/>
      </c>
      <c r="I261" s="10" t="str">
        <f ca="1">IFERROR(INDEX(MAESTRO!I:I,_xludf.AGGREGATE(15,6,ROW(MAESTRO!$B$3:$B$1000)/((MAESTRO!$B$3:$B$1000="CIVILES")*(UPPER(MAESTRO!$L$3:$L$1000)="CONFIRMADO")),ROWS($A$3:A261))),"")</f>
        <v/>
      </c>
      <c r="J261" s="10" t="str">
        <f ca="1">IFERROR(INDEX(MAESTRO!J:J,_xludf.AGGREGATE(15,6,ROW(MAESTRO!$B$3:$B$1000)/((MAESTRO!$B$3:$B$1000="CIVILES")*(UPPER(MAESTRO!$L$3:$L$1000)="CONFIRMADO")),ROWS($A$3:A261))),"")</f>
        <v/>
      </c>
      <c r="K261" s="10" t="str">
        <f ca="1">IFERROR(INDEX(MAESTRO!K:K,_xludf.AGGREGATE(15,6,ROW(MAESTRO!$B$3:$B$1000)/((MAESTRO!$B$3:$B$1000="CIVILES")*(UPPER(MAESTRO!$L$3:$L$1000)="CONFIRMADO")),ROWS($A$3:A261))),"")</f>
        <v/>
      </c>
      <c r="L261" s="10" t="str">
        <f ca="1">IFERROR(INDEX(MAESTRO!L:L,_xludf.AGGREGATE(15,6,ROW(MAESTRO!$B$3:$B$1000)/((MAESTRO!$B$3:$B$1000="CIVILES")*(UPPER(MAESTRO!$L$3:$L$1000)="CONFIRMADO")),ROWS($A$3:A261))),"")</f>
        <v/>
      </c>
      <c r="M261" s="10" t="str">
        <f ca="1">IFERROR(INDEX(MAESTRO!M:M,_xludf.AGGREGATE(15,6,ROW(MAESTRO!$B$3:$B$1000)/((MAESTRO!$B$3:$B$1000="CIVILES")*(UPPER(MAESTRO!$L$3:$L$1000)="CONFIRMADO")),ROWS($A$3:A261))),"")</f>
        <v/>
      </c>
      <c r="N261" s="10" t="str">
        <f ca="1">IFERROR(INDEX(MAESTRO!N:N,_xludf.AGGREGATE(15,6,ROW(MAESTRO!$B$3:$B$1000)/((MAESTRO!$B$3:$B$1000="CIVILES")*(UPPER(MAESTRO!$L$3:$L$1000)="CONFIRMADO")),ROWS($A$3:A261))),"")</f>
        <v/>
      </c>
      <c r="O261" s="10" t="str">
        <f ca="1">IFERROR(INDEX(MAESTRO!O:O,_xludf.AGGREGATE(15,6,ROW(MAESTRO!$B$3:$B$1000)/((MAESTRO!$B$3:$B$1000="CIVILES")*(UPPER(MAESTRO!$L$3:$L$1000)="CONFIRMADO")),ROWS($A$3:A261))),"")</f>
        <v/>
      </c>
      <c r="P261" s="10" t="str">
        <f ca="1">IFERROR(INDEX(MAESTRO!P:P,_xludf.AGGREGATE(15,6,ROW(MAESTRO!$B$3:$B$1000)/((MAESTRO!$B$3:$B$1000="CIVILES")*(UPPER(MAESTRO!$L$3:$L$1000)="CONFIRMADO")),ROWS($A$3:A261))),"")</f>
        <v/>
      </c>
      <c r="Q261" s="10" t="str">
        <f ca="1">IFERROR(INDEX(MAESTRO!Q:Q,_xludf.AGGREGATE(15,6,ROW(MAESTRO!$B$3:$B$1000)/((MAESTRO!$B$3:$B$1000="CIVILES")*(UPPER(MAESTRO!$L$3:$L$1000)="CONFIRMADO")),ROWS($A$3:A261))),"")</f>
        <v/>
      </c>
      <c r="R261" s="10" t="str">
        <f ca="1">IFERROR(INDEX(MAESTRO!R:R,_xludf.AGGREGATE(15,6,ROW(MAESTRO!$B$3:$B$1000)/((MAESTRO!$B$3:$B$1000="CIVILES")*(UPPER(MAESTRO!$L$3:$L$1000)="CONFIRMADO")),ROWS($A$3:A261))),"")</f>
        <v/>
      </c>
      <c r="S261" s="10" t="str">
        <f ca="1">IFERROR(INDEX(MAESTRO!S:S,_xludf.AGGREGATE(15,6,ROW(MAESTRO!$B$3:$B$1000)/((MAESTRO!$B$3:$B$1000="CIVILES")*(UPPER(MAESTRO!$L$3:$L$1000)="CONFIRMADO")),ROWS($A$3:A261))),"")</f>
        <v/>
      </c>
      <c r="T261" s="10" t="str">
        <f ca="1">IFERROR(INDEX(MAESTRO!T:T,_xludf.AGGREGATE(15,6,ROW(MAESTRO!$B$3:$B$1000)/((MAESTRO!$B$3:$B$1000="CIVILES")*(UPPER(MAESTRO!$L$3:$L$1000)="CONFIRMADO")),ROWS($A$3:A261))),"")</f>
        <v/>
      </c>
      <c r="U261" s="10" t="str">
        <f ca="1">IFERROR(INDEX(MAESTRO!U:U,_xludf.AGGREGATE(15,6,ROW(MAESTRO!$B$3:$B$1000)/((MAESTRO!$B$3:$B$1000="CIVILES")*(UPPER(MAESTRO!$L$3:$L$1000)="CONFIRMADO")),ROWS($A$3:A261))),"")</f>
        <v/>
      </c>
      <c r="V261" s="10" t="str">
        <f ca="1">IFERROR(INDEX(MAESTRO!V:V,_xludf.AGGREGATE(15,6,ROW(MAESTRO!$B$3:$B$1000)/((MAESTRO!$B$3:$B$1000="CIVILES")*(UPPER(MAESTRO!$L$3:$L$1000)="CONFIRMADO")),ROWS($A$3:A261))),"")</f>
        <v/>
      </c>
      <c r="W261" s="10" t="str">
        <f ca="1">IFERROR(INDEX(MAESTRO!W:W,_xludf.AGGREGATE(15,6,ROW(MAESTRO!$B$3:$B$1000)/((MAESTRO!$B$3:$B$1000="CIVILES")*(UPPER(MAESTRO!$L$3:$L$1000)="CONFIRMADO")),ROWS($A$3:A261))),"")</f>
        <v/>
      </c>
      <c r="X261" s="10" t="str">
        <f ca="1">IFERROR(INDEX(MAESTRO!X:X,_xludf.AGGREGATE(15,6,ROW(MAESTRO!$B$3:$B$1000)/((MAESTRO!$B$3:$B$1000="CIVILES")*(UPPER(MAESTRO!$L$3:$L$1000)="CONFIRMADO")),ROWS($A$3:A261))),"")</f>
        <v/>
      </c>
    </row>
    <row r="262" spans="1:24" ht="22.05" customHeight="1">
      <c r="A262" s="18" t="str">
        <f ca="1">IFERROR(INDEX(MAESTRO!A:A,_xludf.AGGREGATE(15,6,ROW(MAESTRO!$B$3:$B$1000)/((MAESTRO!$B$3:$B$1000="CIVILES")*(UPPER(MAESTRO!$L$3:$L$1000)="CONFIRMADO")),ROWS($A$3:A262))),"")</f>
        <v/>
      </c>
      <c r="B262" s="18" t="str">
        <f ca="1">IFERROR(INDEX(MAESTRO!B:B,_xludf.AGGREGATE(15,6,ROW(MAESTRO!$B$3:$B$1000)/((MAESTRO!$B$3:$B$1000="CIVILES")*(UPPER(MAESTRO!$L$3:$L$1000)="CONFIRMADO")),ROWS($A$3:A262))),"")</f>
        <v/>
      </c>
      <c r="C262" s="18" t="str">
        <f ca="1">IFERROR(INDEX(MAESTRO!C:C,_xludf.AGGREGATE(15,6,ROW(MAESTRO!$B$3:$B$1000)/((MAESTRO!$B$3:$B$1000="CIVILES")*(UPPER(MAESTRO!$L$3:$L$1000)="CONFIRMADO")),ROWS($A$3:A262))),"")</f>
        <v/>
      </c>
      <c r="D262" s="18" t="str">
        <f ca="1">IFERROR(INDEX(MAESTRO!D:D,_xludf.AGGREGATE(15,6,ROW(MAESTRO!$B$3:$B$1000)/((MAESTRO!$B$3:$B$1000="CIVILES")*(UPPER(MAESTRO!$L$3:$L$1000)="CONFIRMADO")),ROWS($A$3:A262))),"")</f>
        <v/>
      </c>
      <c r="E262" s="18" t="str">
        <f ca="1">IFERROR(INDEX(MAESTRO!E:E,_xludf.AGGREGATE(15,6,ROW(MAESTRO!$B$3:$B$1000)/((MAESTRO!$B$3:$B$1000="CIVILES")*(UPPER(MAESTRO!$L$3:$L$1000)="CONFIRMADO")),ROWS($A$3:A262))),"")</f>
        <v/>
      </c>
      <c r="F262" s="18" t="str">
        <f ca="1">IFERROR(INDEX(MAESTRO!F:F,_xludf.AGGREGATE(15,6,ROW(MAESTRO!$B$3:$B$1000)/((MAESTRO!$B$3:$B$1000="CIVILES")*(UPPER(MAESTRO!$L$3:$L$1000)="CONFIRMADO")),ROWS($A$3:A262))),"")</f>
        <v/>
      </c>
      <c r="G262" s="18" t="str">
        <f ca="1">IFERROR(INDEX(MAESTRO!G:G,_xludf.AGGREGATE(15,6,ROW(MAESTRO!$B$3:$B$1000)/((MAESTRO!$B$3:$B$1000="CIVILES")*(UPPER(MAESTRO!$L$3:$L$1000)="CONFIRMADO")),ROWS($A$3:A262))),"")</f>
        <v/>
      </c>
      <c r="H262" s="18" t="str">
        <f ca="1">IFERROR(INDEX(MAESTRO!H:H,_xludf.AGGREGATE(15,6,ROW(MAESTRO!$B$3:$B$1000)/((MAESTRO!$B$3:$B$1000="CIVILES")*(UPPER(MAESTRO!$L$3:$L$1000)="CONFIRMADO")),ROWS($A$3:A262))),"")</f>
        <v/>
      </c>
      <c r="I262" s="18" t="str">
        <f ca="1">IFERROR(INDEX(MAESTRO!I:I,_xludf.AGGREGATE(15,6,ROW(MAESTRO!$B$3:$B$1000)/((MAESTRO!$B$3:$B$1000="CIVILES")*(UPPER(MAESTRO!$L$3:$L$1000)="CONFIRMADO")),ROWS($A$3:A262))),"")</f>
        <v/>
      </c>
      <c r="J262" s="18" t="str">
        <f ca="1">IFERROR(INDEX(MAESTRO!J:J,_xludf.AGGREGATE(15,6,ROW(MAESTRO!$B$3:$B$1000)/((MAESTRO!$B$3:$B$1000="CIVILES")*(UPPER(MAESTRO!$L$3:$L$1000)="CONFIRMADO")),ROWS($A$3:A262))),"")</f>
        <v/>
      </c>
      <c r="K262" s="18" t="str">
        <f ca="1">IFERROR(INDEX(MAESTRO!K:K,_xludf.AGGREGATE(15,6,ROW(MAESTRO!$B$3:$B$1000)/((MAESTRO!$B$3:$B$1000="CIVILES")*(UPPER(MAESTRO!$L$3:$L$1000)="CONFIRMADO")),ROWS($A$3:A262))),"")</f>
        <v/>
      </c>
      <c r="L262" s="18" t="str">
        <f ca="1">IFERROR(INDEX(MAESTRO!L:L,_xludf.AGGREGATE(15,6,ROW(MAESTRO!$B$3:$B$1000)/((MAESTRO!$B$3:$B$1000="CIVILES")*(UPPER(MAESTRO!$L$3:$L$1000)="CONFIRMADO")),ROWS($A$3:A262))),"")</f>
        <v/>
      </c>
      <c r="M262" s="18" t="str">
        <f ca="1">IFERROR(INDEX(MAESTRO!M:M,_xludf.AGGREGATE(15,6,ROW(MAESTRO!$B$3:$B$1000)/((MAESTRO!$B$3:$B$1000="CIVILES")*(UPPER(MAESTRO!$L$3:$L$1000)="CONFIRMADO")),ROWS($A$3:A262))),"")</f>
        <v/>
      </c>
      <c r="N262" s="18" t="str">
        <f ca="1">IFERROR(INDEX(MAESTRO!N:N,_xludf.AGGREGATE(15,6,ROW(MAESTRO!$B$3:$B$1000)/((MAESTRO!$B$3:$B$1000="CIVILES")*(UPPER(MAESTRO!$L$3:$L$1000)="CONFIRMADO")),ROWS($A$3:A262))),"")</f>
        <v/>
      </c>
      <c r="O262" s="18" t="str">
        <f ca="1">IFERROR(INDEX(MAESTRO!O:O,_xludf.AGGREGATE(15,6,ROW(MAESTRO!$B$3:$B$1000)/((MAESTRO!$B$3:$B$1000="CIVILES")*(UPPER(MAESTRO!$L$3:$L$1000)="CONFIRMADO")),ROWS($A$3:A262))),"")</f>
        <v/>
      </c>
      <c r="P262" s="18" t="str">
        <f ca="1">IFERROR(INDEX(MAESTRO!P:P,_xludf.AGGREGATE(15,6,ROW(MAESTRO!$B$3:$B$1000)/((MAESTRO!$B$3:$B$1000="CIVILES")*(UPPER(MAESTRO!$L$3:$L$1000)="CONFIRMADO")),ROWS($A$3:A262))),"")</f>
        <v/>
      </c>
      <c r="Q262" s="18" t="str">
        <f ca="1">IFERROR(INDEX(MAESTRO!Q:Q,_xludf.AGGREGATE(15,6,ROW(MAESTRO!$B$3:$B$1000)/((MAESTRO!$B$3:$B$1000="CIVILES")*(UPPER(MAESTRO!$L$3:$L$1000)="CONFIRMADO")),ROWS($A$3:A262))),"")</f>
        <v/>
      </c>
      <c r="R262" s="18" t="str">
        <f ca="1">IFERROR(INDEX(MAESTRO!R:R,_xludf.AGGREGATE(15,6,ROW(MAESTRO!$B$3:$B$1000)/((MAESTRO!$B$3:$B$1000="CIVILES")*(UPPER(MAESTRO!$L$3:$L$1000)="CONFIRMADO")),ROWS($A$3:A262))),"")</f>
        <v/>
      </c>
      <c r="S262" s="18" t="str">
        <f ca="1">IFERROR(INDEX(MAESTRO!S:S,_xludf.AGGREGATE(15,6,ROW(MAESTRO!$B$3:$B$1000)/((MAESTRO!$B$3:$B$1000="CIVILES")*(UPPER(MAESTRO!$L$3:$L$1000)="CONFIRMADO")),ROWS($A$3:A262))),"")</f>
        <v/>
      </c>
      <c r="T262" s="18" t="str">
        <f ca="1">IFERROR(INDEX(MAESTRO!T:T,_xludf.AGGREGATE(15,6,ROW(MAESTRO!$B$3:$B$1000)/((MAESTRO!$B$3:$B$1000="CIVILES")*(UPPER(MAESTRO!$L$3:$L$1000)="CONFIRMADO")),ROWS($A$3:A262))),"")</f>
        <v/>
      </c>
      <c r="U262" s="18" t="str">
        <f ca="1">IFERROR(INDEX(MAESTRO!U:U,_xludf.AGGREGATE(15,6,ROW(MAESTRO!$B$3:$B$1000)/((MAESTRO!$B$3:$B$1000="CIVILES")*(UPPER(MAESTRO!$L$3:$L$1000)="CONFIRMADO")),ROWS($A$3:A262))),"")</f>
        <v/>
      </c>
      <c r="V262" s="18" t="str">
        <f ca="1">IFERROR(INDEX(MAESTRO!V:V,_xludf.AGGREGATE(15,6,ROW(MAESTRO!$B$3:$B$1000)/((MAESTRO!$B$3:$B$1000="CIVILES")*(UPPER(MAESTRO!$L$3:$L$1000)="CONFIRMADO")),ROWS($A$3:A262))),"")</f>
        <v/>
      </c>
      <c r="W262" s="18" t="str">
        <f ca="1">IFERROR(INDEX(MAESTRO!W:W,_xludf.AGGREGATE(15,6,ROW(MAESTRO!$B$3:$B$1000)/((MAESTRO!$B$3:$B$1000="CIVILES")*(UPPER(MAESTRO!$L$3:$L$1000)="CONFIRMADO")),ROWS($A$3:A262))),"")</f>
        <v/>
      </c>
      <c r="X262" s="18" t="str">
        <f ca="1">IFERROR(INDEX(MAESTRO!X:X,_xludf.AGGREGATE(15,6,ROW(MAESTRO!$B$3:$B$1000)/((MAESTRO!$B$3:$B$1000="CIVILES")*(UPPER(MAESTRO!$L$3:$L$1000)="CONFIRMADO")),ROWS($A$3:A262))),"")</f>
        <v/>
      </c>
    </row>
    <row r="263" spans="1:24" ht="22.05" customHeight="1">
      <c r="A263" s="10" t="str">
        <f ca="1">IFERROR(INDEX(MAESTRO!A:A,_xludf.AGGREGATE(15,6,ROW(MAESTRO!$B$3:$B$1000)/((MAESTRO!$B$3:$B$1000="CIVILES")*(UPPER(MAESTRO!$L$3:$L$1000)="CONFIRMADO")),ROWS($A$3:A263))),"")</f>
        <v/>
      </c>
      <c r="B263" s="10" t="str">
        <f ca="1">IFERROR(INDEX(MAESTRO!B:B,_xludf.AGGREGATE(15,6,ROW(MAESTRO!$B$3:$B$1000)/((MAESTRO!$B$3:$B$1000="CIVILES")*(UPPER(MAESTRO!$L$3:$L$1000)="CONFIRMADO")),ROWS($A$3:A263))),"")</f>
        <v/>
      </c>
      <c r="C263" s="10" t="str">
        <f ca="1">IFERROR(INDEX(MAESTRO!C:C,_xludf.AGGREGATE(15,6,ROW(MAESTRO!$B$3:$B$1000)/((MAESTRO!$B$3:$B$1000="CIVILES")*(UPPER(MAESTRO!$L$3:$L$1000)="CONFIRMADO")),ROWS($A$3:A263))),"")</f>
        <v/>
      </c>
      <c r="D263" s="10" t="str">
        <f ca="1">IFERROR(INDEX(MAESTRO!D:D,_xludf.AGGREGATE(15,6,ROW(MAESTRO!$B$3:$B$1000)/((MAESTRO!$B$3:$B$1000="CIVILES")*(UPPER(MAESTRO!$L$3:$L$1000)="CONFIRMADO")),ROWS($A$3:A263))),"")</f>
        <v/>
      </c>
      <c r="E263" s="10" t="str">
        <f ca="1">IFERROR(INDEX(MAESTRO!E:E,_xludf.AGGREGATE(15,6,ROW(MAESTRO!$B$3:$B$1000)/((MAESTRO!$B$3:$B$1000="CIVILES")*(UPPER(MAESTRO!$L$3:$L$1000)="CONFIRMADO")),ROWS($A$3:A263))),"")</f>
        <v/>
      </c>
      <c r="F263" s="10" t="str">
        <f ca="1">IFERROR(INDEX(MAESTRO!F:F,_xludf.AGGREGATE(15,6,ROW(MAESTRO!$B$3:$B$1000)/((MAESTRO!$B$3:$B$1000="CIVILES")*(UPPER(MAESTRO!$L$3:$L$1000)="CONFIRMADO")),ROWS($A$3:A263))),"")</f>
        <v/>
      </c>
      <c r="G263" s="10" t="str">
        <f ca="1">IFERROR(INDEX(MAESTRO!G:G,_xludf.AGGREGATE(15,6,ROW(MAESTRO!$B$3:$B$1000)/((MAESTRO!$B$3:$B$1000="CIVILES")*(UPPER(MAESTRO!$L$3:$L$1000)="CONFIRMADO")),ROWS($A$3:A263))),"")</f>
        <v/>
      </c>
      <c r="H263" s="10" t="str">
        <f ca="1">IFERROR(INDEX(MAESTRO!H:H,_xludf.AGGREGATE(15,6,ROW(MAESTRO!$B$3:$B$1000)/((MAESTRO!$B$3:$B$1000="CIVILES")*(UPPER(MAESTRO!$L$3:$L$1000)="CONFIRMADO")),ROWS($A$3:A263))),"")</f>
        <v/>
      </c>
      <c r="I263" s="10" t="str">
        <f ca="1">IFERROR(INDEX(MAESTRO!I:I,_xludf.AGGREGATE(15,6,ROW(MAESTRO!$B$3:$B$1000)/((MAESTRO!$B$3:$B$1000="CIVILES")*(UPPER(MAESTRO!$L$3:$L$1000)="CONFIRMADO")),ROWS($A$3:A263))),"")</f>
        <v/>
      </c>
      <c r="J263" s="10" t="str">
        <f ca="1">IFERROR(INDEX(MAESTRO!J:J,_xludf.AGGREGATE(15,6,ROW(MAESTRO!$B$3:$B$1000)/((MAESTRO!$B$3:$B$1000="CIVILES")*(UPPER(MAESTRO!$L$3:$L$1000)="CONFIRMADO")),ROWS($A$3:A263))),"")</f>
        <v/>
      </c>
      <c r="K263" s="10" t="str">
        <f ca="1">IFERROR(INDEX(MAESTRO!K:K,_xludf.AGGREGATE(15,6,ROW(MAESTRO!$B$3:$B$1000)/((MAESTRO!$B$3:$B$1000="CIVILES")*(UPPER(MAESTRO!$L$3:$L$1000)="CONFIRMADO")),ROWS($A$3:A263))),"")</f>
        <v/>
      </c>
      <c r="L263" s="10" t="str">
        <f ca="1">IFERROR(INDEX(MAESTRO!L:L,_xludf.AGGREGATE(15,6,ROW(MAESTRO!$B$3:$B$1000)/((MAESTRO!$B$3:$B$1000="CIVILES")*(UPPER(MAESTRO!$L$3:$L$1000)="CONFIRMADO")),ROWS($A$3:A263))),"")</f>
        <v/>
      </c>
      <c r="M263" s="10" t="str">
        <f ca="1">IFERROR(INDEX(MAESTRO!M:M,_xludf.AGGREGATE(15,6,ROW(MAESTRO!$B$3:$B$1000)/((MAESTRO!$B$3:$B$1000="CIVILES")*(UPPER(MAESTRO!$L$3:$L$1000)="CONFIRMADO")),ROWS($A$3:A263))),"")</f>
        <v/>
      </c>
      <c r="N263" s="10" t="str">
        <f ca="1">IFERROR(INDEX(MAESTRO!N:N,_xludf.AGGREGATE(15,6,ROW(MAESTRO!$B$3:$B$1000)/((MAESTRO!$B$3:$B$1000="CIVILES")*(UPPER(MAESTRO!$L$3:$L$1000)="CONFIRMADO")),ROWS($A$3:A263))),"")</f>
        <v/>
      </c>
      <c r="O263" s="10" t="str">
        <f ca="1">IFERROR(INDEX(MAESTRO!O:O,_xludf.AGGREGATE(15,6,ROW(MAESTRO!$B$3:$B$1000)/((MAESTRO!$B$3:$B$1000="CIVILES")*(UPPER(MAESTRO!$L$3:$L$1000)="CONFIRMADO")),ROWS($A$3:A263))),"")</f>
        <v/>
      </c>
      <c r="P263" s="10" t="str">
        <f ca="1">IFERROR(INDEX(MAESTRO!P:P,_xludf.AGGREGATE(15,6,ROW(MAESTRO!$B$3:$B$1000)/((MAESTRO!$B$3:$B$1000="CIVILES")*(UPPER(MAESTRO!$L$3:$L$1000)="CONFIRMADO")),ROWS($A$3:A263))),"")</f>
        <v/>
      </c>
      <c r="Q263" s="10" t="str">
        <f ca="1">IFERROR(INDEX(MAESTRO!Q:Q,_xludf.AGGREGATE(15,6,ROW(MAESTRO!$B$3:$B$1000)/((MAESTRO!$B$3:$B$1000="CIVILES")*(UPPER(MAESTRO!$L$3:$L$1000)="CONFIRMADO")),ROWS($A$3:A263))),"")</f>
        <v/>
      </c>
      <c r="R263" s="10" t="str">
        <f ca="1">IFERROR(INDEX(MAESTRO!R:R,_xludf.AGGREGATE(15,6,ROW(MAESTRO!$B$3:$B$1000)/((MAESTRO!$B$3:$B$1000="CIVILES")*(UPPER(MAESTRO!$L$3:$L$1000)="CONFIRMADO")),ROWS($A$3:A263))),"")</f>
        <v/>
      </c>
      <c r="S263" s="10" t="str">
        <f ca="1">IFERROR(INDEX(MAESTRO!S:S,_xludf.AGGREGATE(15,6,ROW(MAESTRO!$B$3:$B$1000)/((MAESTRO!$B$3:$B$1000="CIVILES")*(UPPER(MAESTRO!$L$3:$L$1000)="CONFIRMADO")),ROWS($A$3:A263))),"")</f>
        <v/>
      </c>
      <c r="T263" s="10" t="str">
        <f ca="1">IFERROR(INDEX(MAESTRO!T:T,_xludf.AGGREGATE(15,6,ROW(MAESTRO!$B$3:$B$1000)/((MAESTRO!$B$3:$B$1000="CIVILES")*(UPPER(MAESTRO!$L$3:$L$1000)="CONFIRMADO")),ROWS($A$3:A263))),"")</f>
        <v/>
      </c>
      <c r="U263" s="10" t="str">
        <f ca="1">IFERROR(INDEX(MAESTRO!U:U,_xludf.AGGREGATE(15,6,ROW(MAESTRO!$B$3:$B$1000)/((MAESTRO!$B$3:$B$1000="CIVILES")*(UPPER(MAESTRO!$L$3:$L$1000)="CONFIRMADO")),ROWS($A$3:A263))),"")</f>
        <v/>
      </c>
      <c r="V263" s="10" t="str">
        <f ca="1">IFERROR(INDEX(MAESTRO!V:V,_xludf.AGGREGATE(15,6,ROW(MAESTRO!$B$3:$B$1000)/((MAESTRO!$B$3:$B$1000="CIVILES")*(UPPER(MAESTRO!$L$3:$L$1000)="CONFIRMADO")),ROWS($A$3:A263))),"")</f>
        <v/>
      </c>
      <c r="W263" s="10" t="str">
        <f ca="1">IFERROR(INDEX(MAESTRO!W:W,_xludf.AGGREGATE(15,6,ROW(MAESTRO!$B$3:$B$1000)/((MAESTRO!$B$3:$B$1000="CIVILES")*(UPPER(MAESTRO!$L$3:$L$1000)="CONFIRMADO")),ROWS($A$3:A263))),"")</f>
        <v/>
      </c>
      <c r="X263" s="10" t="str">
        <f ca="1">IFERROR(INDEX(MAESTRO!X:X,_xludf.AGGREGATE(15,6,ROW(MAESTRO!$B$3:$B$1000)/((MAESTRO!$B$3:$B$1000="CIVILES")*(UPPER(MAESTRO!$L$3:$L$1000)="CONFIRMADO")),ROWS($A$3:A263))),"")</f>
        <v/>
      </c>
    </row>
    <row r="264" spans="1:24" ht="22.05" customHeight="1">
      <c r="A264" s="18" t="str">
        <f ca="1">IFERROR(INDEX(MAESTRO!A:A,_xludf.AGGREGATE(15,6,ROW(MAESTRO!$B$3:$B$1000)/((MAESTRO!$B$3:$B$1000="CIVILES")*(UPPER(MAESTRO!$L$3:$L$1000)="CONFIRMADO")),ROWS($A$3:A264))),"")</f>
        <v/>
      </c>
      <c r="B264" s="18" t="str">
        <f ca="1">IFERROR(INDEX(MAESTRO!B:B,_xludf.AGGREGATE(15,6,ROW(MAESTRO!$B$3:$B$1000)/((MAESTRO!$B$3:$B$1000="CIVILES")*(UPPER(MAESTRO!$L$3:$L$1000)="CONFIRMADO")),ROWS($A$3:A264))),"")</f>
        <v/>
      </c>
      <c r="C264" s="18" t="str">
        <f ca="1">IFERROR(INDEX(MAESTRO!C:C,_xludf.AGGREGATE(15,6,ROW(MAESTRO!$B$3:$B$1000)/((MAESTRO!$B$3:$B$1000="CIVILES")*(UPPER(MAESTRO!$L$3:$L$1000)="CONFIRMADO")),ROWS($A$3:A264))),"")</f>
        <v/>
      </c>
      <c r="D264" s="18" t="str">
        <f ca="1">IFERROR(INDEX(MAESTRO!D:D,_xludf.AGGREGATE(15,6,ROW(MAESTRO!$B$3:$B$1000)/((MAESTRO!$B$3:$B$1000="CIVILES")*(UPPER(MAESTRO!$L$3:$L$1000)="CONFIRMADO")),ROWS($A$3:A264))),"")</f>
        <v/>
      </c>
      <c r="E264" s="18" t="str">
        <f ca="1">IFERROR(INDEX(MAESTRO!E:E,_xludf.AGGREGATE(15,6,ROW(MAESTRO!$B$3:$B$1000)/((MAESTRO!$B$3:$B$1000="CIVILES")*(UPPER(MAESTRO!$L$3:$L$1000)="CONFIRMADO")),ROWS($A$3:A264))),"")</f>
        <v/>
      </c>
      <c r="F264" s="18" t="str">
        <f ca="1">IFERROR(INDEX(MAESTRO!F:F,_xludf.AGGREGATE(15,6,ROW(MAESTRO!$B$3:$B$1000)/((MAESTRO!$B$3:$B$1000="CIVILES")*(UPPER(MAESTRO!$L$3:$L$1000)="CONFIRMADO")),ROWS($A$3:A264))),"")</f>
        <v/>
      </c>
      <c r="G264" s="18" t="str">
        <f ca="1">IFERROR(INDEX(MAESTRO!G:G,_xludf.AGGREGATE(15,6,ROW(MAESTRO!$B$3:$B$1000)/((MAESTRO!$B$3:$B$1000="CIVILES")*(UPPER(MAESTRO!$L$3:$L$1000)="CONFIRMADO")),ROWS($A$3:A264))),"")</f>
        <v/>
      </c>
      <c r="H264" s="18" t="str">
        <f ca="1">IFERROR(INDEX(MAESTRO!H:H,_xludf.AGGREGATE(15,6,ROW(MAESTRO!$B$3:$B$1000)/((MAESTRO!$B$3:$B$1000="CIVILES")*(UPPER(MAESTRO!$L$3:$L$1000)="CONFIRMADO")),ROWS($A$3:A264))),"")</f>
        <v/>
      </c>
      <c r="I264" s="18" t="str">
        <f ca="1">IFERROR(INDEX(MAESTRO!I:I,_xludf.AGGREGATE(15,6,ROW(MAESTRO!$B$3:$B$1000)/((MAESTRO!$B$3:$B$1000="CIVILES")*(UPPER(MAESTRO!$L$3:$L$1000)="CONFIRMADO")),ROWS($A$3:A264))),"")</f>
        <v/>
      </c>
      <c r="J264" s="18" t="str">
        <f ca="1">IFERROR(INDEX(MAESTRO!J:J,_xludf.AGGREGATE(15,6,ROW(MAESTRO!$B$3:$B$1000)/((MAESTRO!$B$3:$B$1000="CIVILES")*(UPPER(MAESTRO!$L$3:$L$1000)="CONFIRMADO")),ROWS($A$3:A264))),"")</f>
        <v/>
      </c>
      <c r="K264" s="18" t="str">
        <f ca="1">IFERROR(INDEX(MAESTRO!K:K,_xludf.AGGREGATE(15,6,ROW(MAESTRO!$B$3:$B$1000)/((MAESTRO!$B$3:$B$1000="CIVILES")*(UPPER(MAESTRO!$L$3:$L$1000)="CONFIRMADO")),ROWS($A$3:A264))),"")</f>
        <v/>
      </c>
      <c r="L264" s="18" t="str">
        <f ca="1">IFERROR(INDEX(MAESTRO!L:L,_xludf.AGGREGATE(15,6,ROW(MAESTRO!$B$3:$B$1000)/((MAESTRO!$B$3:$B$1000="CIVILES")*(UPPER(MAESTRO!$L$3:$L$1000)="CONFIRMADO")),ROWS($A$3:A264))),"")</f>
        <v/>
      </c>
      <c r="M264" s="18" t="str">
        <f ca="1">IFERROR(INDEX(MAESTRO!M:M,_xludf.AGGREGATE(15,6,ROW(MAESTRO!$B$3:$B$1000)/((MAESTRO!$B$3:$B$1000="CIVILES")*(UPPER(MAESTRO!$L$3:$L$1000)="CONFIRMADO")),ROWS($A$3:A264))),"")</f>
        <v/>
      </c>
      <c r="N264" s="18" t="str">
        <f ca="1">IFERROR(INDEX(MAESTRO!N:N,_xludf.AGGREGATE(15,6,ROW(MAESTRO!$B$3:$B$1000)/((MAESTRO!$B$3:$B$1000="CIVILES")*(UPPER(MAESTRO!$L$3:$L$1000)="CONFIRMADO")),ROWS($A$3:A264))),"")</f>
        <v/>
      </c>
      <c r="O264" s="18" t="str">
        <f ca="1">IFERROR(INDEX(MAESTRO!O:O,_xludf.AGGREGATE(15,6,ROW(MAESTRO!$B$3:$B$1000)/((MAESTRO!$B$3:$B$1000="CIVILES")*(UPPER(MAESTRO!$L$3:$L$1000)="CONFIRMADO")),ROWS($A$3:A264))),"")</f>
        <v/>
      </c>
      <c r="P264" s="18" t="str">
        <f ca="1">IFERROR(INDEX(MAESTRO!P:P,_xludf.AGGREGATE(15,6,ROW(MAESTRO!$B$3:$B$1000)/((MAESTRO!$B$3:$B$1000="CIVILES")*(UPPER(MAESTRO!$L$3:$L$1000)="CONFIRMADO")),ROWS($A$3:A264))),"")</f>
        <v/>
      </c>
      <c r="Q264" s="18" t="str">
        <f ca="1">IFERROR(INDEX(MAESTRO!Q:Q,_xludf.AGGREGATE(15,6,ROW(MAESTRO!$B$3:$B$1000)/((MAESTRO!$B$3:$B$1000="CIVILES")*(UPPER(MAESTRO!$L$3:$L$1000)="CONFIRMADO")),ROWS($A$3:A264))),"")</f>
        <v/>
      </c>
      <c r="R264" s="18" t="str">
        <f ca="1">IFERROR(INDEX(MAESTRO!R:R,_xludf.AGGREGATE(15,6,ROW(MAESTRO!$B$3:$B$1000)/((MAESTRO!$B$3:$B$1000="CIVILES")*(UPPER(MAESTRO!$L$3:$L$1000)="CONFIRMADO")),ROWS($A$3:A264))),"")</f>
        <v/>
      </c>
      <c r="S264" s="18" t="str">
        <f ca="1">IFERROR(INDEX(MAESTRO!S:S,_xludf.AGGREGATE(15,6,ROW(MAESTRO!$B$3:$B$1000)/((MAESTRO!$B$3:$B$1000="CIVILES")*(UPPER(MAESTRO!$L$3:$L$1000)="CONFIRMADO")),ROWS($A$3:A264))),"")</f>
        <v/>
      </c>
      <c r="T264" s="18" t="str">
        <f ca="1">IFERROR(INDEX(MAESTRO!T:T,_xludf.AGGREGATE(15,6,ROW(MAESTRO!$B$3:$B$1000)/((MAESTRO!$B$3:$B$1000="CIVILES")*(UPPER(MAESTRO!$L$3:$L$1000)="CONFIRMADO")),ROWS($A$3:A264))),"")</f>
        <v/>
      </c>
      <c r="U264" s="18" t="str">
        <f ca="1">IFERROR(INDEX(MAESTRO!U:U,_xludf.AGGREGATE(15,6,ROW(MAESTRO!$B$3:$B$1000)/((MAESTRO!$B$3:$B$1000="CIVILES")*(UPPER(MAESTRO!$L$3:$L$1000)="CONFIRMADO")),ROWS($A$3:A264))),"")</f>
        <v/>
      </c>
      <c r="V264" s="18" t="str">
        <f ca="1">IFERROR(INDEX(MAESTRO!V:V,_xludf.AGGREGATE(15,6,ROW(MAESTRO!$B$3:$B$1000)/((MAESTRO!$B$3:$B$1000="CIVILES")*(UPPER(MAESTRO!$L$3:$L$1000)="CONFIRMADO")),ROWS($A$3:A264))),"")</f>
        <v/>
      </c>
      <c r="W264" s="18" t="str">
        <f ca="1">IFERROR(INDEX(MAESTRO!W:W,_xludf.AGGREGATE(15,6,ROW(MAESTRO!$B$3:$B$1000)/((MAESTRO!$B$3:$B$1000="CIVILES")*(UPPER(MAESTRO!$L$3:$L$1000)="CONFIRMADO")),ROWS($A$3:A264))),"")</f>
        <v/>
      </c>
      <c r="X264" s="18" t="str">
        <f ca="1">IFERROR(INDEX(MAESTRO!X:X,_xludf.AGGREGATE(15,6,ROW(MAESTRO!$B$3:$B$1000)/((MAESTRO!$B$3:$B$1000="CIVILES")*(UPPER(MAESTRO!$L$3:$L$1000)="CONFIRMADO")),ROWS($A$3:A264))),"")</f>
        <v/>
      </c>
    </row>
    <row r="265" spans="1:24" ht="22.05" customHeight="1">
      <c r="A265" s="10" t="str">
        <f ca="1">IFERROR(INDEX(MAESTRO!A:A,_xludf.AGGREGATE(15,6,ROW(MAESTRO!$B$3:$B$1000)/((MAESTRO!$B$3:$B$1000="CIVILES")*(UPPER(MAESTRO!$L$3:$L$1000)="CONFIRMADO")),ROWS($A$3:A265))),"")</f>
        <v/>
      </c>
      <c r="B265" s="10" t="str">
        <f ca="1">IFERROR(INDEX(MAESTRO!B:B,_xludf.AGGREGATE(15,6,ROW(MAESTRO!$B$3:$B$1000)/((MAESTRO!$B$3:$B$1000="CIVILES")*(UPPER(MAESTRO!$L$3:$L$1000)="CONFIRMADO")),ROWS($A$3:A265))),"")</f>
        <v/>
      </c>
      <c r="C265" s="10" t="str">
        <f ca="1">IFERROR(INDEX(MAESTRO!C:C,_xludf.AGGREGATE(15,6,ROW(MAESTRO!$B$3:$B$1000)/((MAESTRO!$B$3:$B$1000="CIVILES")*(UPPER(MAESTRO!$L$3:$L$1000)="CONFIRMADO")),ROWS($A$3:A265))),"")</f>
        <v/>
      </c>
      <c r="D265" s="10" t="str">
        <f ca="1">IFERROR(INDEX(MAESTRO!D:D,_xludf.AGGREGATE(15,6,ROW(MAESTRO!$B$3:$B$1000)/((MAESTRO!$B$3:$B$1000="CIVILES")*(UPPER(MAESTRO!$L$3:$L$1000)="CONFIRMADO")),ROWS($A$3:A265))),"")</f>
        <v/>
      </c>
      <c r="E265" s="10" t="str">
        <f ca="1">IFERROR(INDEX(MAESTRO!E:E,_xludf.AGGREGATE(15,6,ROW(MAESTRO!$B$3:$B$1000)/((MAESTRO!$B$3:$B$1000="CIVILES")*(UPPER(MAESTRO!$L$3:$L$1000)="CONFIRMADO")),ROWS($A$3:A265))),"")</f>
        <v/>
      </c>
      <c r="F265" s="10" t="str">
        <f ca="1">IFERROR(INDEX(MAESTRO!F:F,_xludf.AGGREGATE(15,6,ROW(MAESTRO!$B$3:$B$1000)/((MAESTRO!$B$3:$B$1000="CIVILES")*(UPPER(MAESTRO!$L$3:$L$1000)="CONFIRMADO")),ROWS($A$3:A265))),"")</f>
        <v/>
      </c>
      <c r="G265" s="10" t="str">
        <f ca="1">IFERROR(INDEX(MAESTRO!G:G,_xludf.AGGREGATE(15,6,ROW(MAESTRO!$B$3:$B$1000)/((MAESTRO!$B$3:$B$1000="CIVILES")*(UPPER(MAESTRO!$L$3:$L$1000)="CONFIRMADO")),ROWS($A$3:A265))),"")</f>
        <v/>
      </c>
      <c r="H265" s="10" t="str">
        <f ca="1">IFERROR(INDEX(MAESTRO!H:H,_xludf.AGGREGATE(15,6,ROW(MAESTRO!$B$3:$B$1000)/((MAESTRO!$B$3:$B$1000="CIVILES")*(UPPER(MAESTRO!$L$3:$L$1000)="CONFIRMADO")),ROWS($A$3:A265))),"")</f>
        <v/>
      </c>
      <c r="I265" s="10" t="str">
        <f ca="1">IFERROR(INDEX(MAESTRO!I:I,_xludf.AGGREGATE(15,6,ROW(MAESTRO!$B$3:$B$1000)/((MAESTRO!$B$3:$B$1000="CIVILES")*(UPPER(MAESTRO!$L$3:$L$1000)="CONFIRMADO")),ROWS($A$3:A265))),"")</f>
        <v/>
      </c>
      <c r="J265" s="10" t="str">
        <f ca="1">IFERROR(INDEX(MAESTRO!J:J,_xludf.AGGREGATE(15,6,ROW(MAESTRO!$B$3:$B$1000)/((MAESTRO!$B$3:$B$1000="CIVILES")*(UPPER(MAESTRO!$L$3:$L$1000)="CONFIRMADO")),ROWS($A$3:A265))),"")</f>
        <v/>
      </c>
      <c r="K265" s="10" t="str">
        <f ca="1">IFERROR(INDEX(MAESTRO!K:K,_xludf.AGGREGATE(15,6,ROW(MAESTRO!$B$3:$B$1000)/((MAESTRO!$B$3:$B$1000="CIVILES")*(UPPER(MAESTRO!$L$3:$L$1000)="CONFIRMADO")),ROWS($A$3:A265))),"")</f>
        <v/>
      </c>
      <c r="L265" s="10" t="str">
        <f ca="1">IFERROR(INDEX(MAESTRO!L:L,_xludf.AGGREGATE(15,6,ROW(MAESTRO!$B$3:$B$1000)/((MAESTRO!$B$3:$B$1000="CIVILES")*(UPPER(MAESTRO!$L$3:$L$1000)="CONFIRMADO")),ROWS($A$3:A265))),"")</f>
        <v/>
      </c>
      <c r="M265" s="10" t="str">
        <f ca="1">IFERROR(INDEX(MAESTRO!M:M,_xludf.AGGREGATE(15,6,ROW(MAESTRO!$B$3:$B$1000)/((MAESTRO!$B$3:$B$1000="CIVILES")*(UPPER(MAESTRO!$L$3:$L$1000)="CONFIRMADO")),ROWS($A$3:A265))),"")</f>
        <v/>
      </c>
      <c r="N265" s="10" t="str">
        <f ca="1">IFERROR(INDEX(MAESTRO!N:N,_xludf.AGGREGATE(15,6,ROW(MAESTRO!$B$3:$B$1000)/((MAESTRO!$B$3:$B$1000="CIVILES")*(UPPER(MAESTRO!$L$3:$L$1000)="CONFIRMADO")),ROWS($A$3:A265))),"")</f>
        <v/>
      </c>
      <c r="O265" s="10" t="str">
        <f ca="1">IFERROR(INDEX(MAESTRO!O:O,_xludf.AGGREGATE(15,6,ROW(MAESTRO!$B$3:$B$1000)/((MAESTRO!$B$3:$B$1000="CIVILES")*(UPPER(MAESTRO!$L$3:$L$1000)="CONFIRMADO")),ROWS($A$3:A265))),"")</f>
        <v/>
      </c>
      <c r="P265" s="10" t="str">
        <f ca="1">IFERROR(INDEX(MAESTRO!P:P,_xludf.AGGREGATE(15,6,ROW(MAESTRO!$B$3:$B$1000)/((MAESTRO!$B$3:$B$1000="CIVILES")*(UPPER(MAESTRO!$L$3:$L$1000)="CONFIRMADO")),ROWS($A$3:A265))),"")</f>
        <v/>
      </c>
      <c r="Q265" s="10" t="str">
        <f ca="1">IFERROR(INDEX(MAESTRO!Q:Q,_xludf.AGGREGATE(15,6,ROW(MAESTRO!$B$3:$B$1000)/((MAESTRO!$B$3:$B$1000="CIVILES")*(UPPER(MAESTRO!$L$3:$L$1000)="CONFIRMADO")),ROWS($A$3:A265))),"")</f>
        <v/>
      </c>
      <c r="R265" s="10" t="str">
        <f ca="1">IFERROR(INDEX(MAESTRO!R:R,_xludf.AGGREGATE(15,6,ROW(MAESTRO!$B$3:$B$1000)/((MAESTRO!$B$3:$B$1000="CIVILES")*(UPPER(MAESTRO!$L$3:$L$1000)="CONFIRMADO")),ROWS($A$3:A265))),"")</f>
        <v/>
      </c>
      <c r="S265" s="10" t="str">
        <f ca="1">IFERROR(INDEX(MAESTRO!S:S,_xludf.AGGREGATE(15,6,ROW(MAESTRO!$B$3:$B$1000)/((MAESTRO!$B$3:$B$1000="CIVILES")*(UPPER(MAESTRO!$L$3:$L$1000)="CONFIRMADO")),ROWS($A$3:A265))),"")</f>
        <v/>
      </c>
      <c r="T265" s="10" t="str">
        <f ca="1">IFERROR(INDEX(MAESTRO!T:T,_xludf.AGGREGATE(15,6,ROW(MAESTRO!$B$3:$B$1000)/((MAESTRO!$B$3:$B$1000="CIVILES")*(UPPER(MAESTRO!$L$3:$L$1000)="CONFIRMADO")),ROWS($A$3:A265))),"")</f>
        <v/>
      </c>
      <c r="U265" s="10" t="str">
        <f ca="1">IFERROR(INDEX(MAESTRO!U:U,_xludf.AGGREGATE(15,6,ROW(MAESTRO!$B$3:$B$1000)/((MAESTRO!$B$3:$B$1000="CIVILES")*(UPPER(MAESTRO!$L$3:$L$1000)="CONFIRMADO")),ROWS($A$3:A265))),"")</f>
        <v/>
      </c>
      <c r="V265" s="10" t="str">
        <f ca="1">IFERROR(INDEX(MAESTRO!V:V,_xludf.AGGREGATE(15,6,ROW(MAESTRO!$B$3:$B$1000)/((MAESTRO!$B$3:$B$1000="CIVILES")*(UPPER(MAESTRO!$L$3:$L$1000)="CONFIRMADO")),ROWS($A$3:A265))),"")</f>
        <v/>
      </c>
      <c r="W265" s="10" t="str">
        <f ca="1">IFERROR(INDEX(MAESTRO!W:W,_xludf.AGGREGATE(15,6,ROW(MAESTRO!$B$3:$B$1000)/((MAESTRO!$B$3:$B$1000="CIVILES")*(UPPER(MAESTRO!$L$3:$L$1000)="CONFIRMADO")),ROWS($A$3:A265))),"")</f>
        <v/>
      </c>
      <c r="X265" s="10" t="str">
        <f ca="1">IFERROR(INDEX(MAESTRO!X:X,_xludf.AGGREGATE(15,6,ROW(MAESTRO!$B$3:$B$1000)/((MAESTRO!$B$3:$B$1000="CIVILES")*(UPPER(MAESTRO!$L$3:$L$1000)="CONFIRMADO")),ROWS($A$3:A265))),"")</f>
        <v/>
      </c>
    </row>
    <row r="266" spans="1:24" ht="22.05" customHeight="1">
      <c r="A266" s="18" t="str">
        <f ca="1">IFERROR(INDEX(MAESTRO!A:A,_xludf.AGGREGATE(15,6,ROW(MAESTRO!$B$3:$B$1000)/((MAESTRO!$B$3:$B$1000="CIVILES")*(UPPER(MAESTRO!$L$3:$L$1000)="CONFIRMADO")),ROWS($A$3:A266))),"")</f>
        <v/>
      </c>
      <c r="B266" s="18" t="str">
        <f ca="1">IFERROR(INDEX(MAESTRO!B:B,_xludf.AGGREGATE(15,6,ROW(MAESTRO!$B$3:$B$1000)/((MAESTRO!$B$3:$B$1000="CIVILES")*(UPPER(MAESTRO!$L$3:$L$1000)="CONFIRMADO")),ROWS($A$3:A266))),"")</f>
        <v/>
      </c>
      <c r="C266" s="18" t="str">
        <f ca="1">IFERROR(INDEX(MAESTRO!C:C,_xludf.AGGREGATE(15,6,ROW(MAESTRO!$B$3:$B$1000)/((MAESTRO!$B$3:$B$1000="CIVILES")*(UPPER(MAESTRO!$L$3:$L$1000)="CONFIRMADO")),ROWS($A$3:A266))),"")</f>
        <v/>
      </c>
      <c r="D266" s="18" t="str">
        <f ca="1">IFERROR(INDEX(MAESTRO!D:D,_xludf.AGGREGATE(15,6,ROW(MAESTRO!$B$3:$B$1000)/((MAESTRO!$B$3:$B$1000="CIVILES")*(UPPER(MAESTRO!$L$3:$L$1000)="CONFIRMADO")),ROWS($A$3:A266))),"")</f>
        <v/>
      </c>
      <c r="E266" s="18" t="str">
        <f ca="1">IFERROR(INDEX(MAESTRO!E:E,_xludf.AGGREGATE(15,6,ROW(MAESTRO!$B$3:$B$1000)/((MAESTRO!$B$3:$B$1000="CIVILES")*(UPPER(MAESTRO!$L$3:$L$1000)="CONFIRMADO")),ROWS($A$3:A266))),"")</f>
        <v/>
      </c>
      <c r="F266" s="18" t="str">
        <f ca="1">IFERROR(INDEX(MAESTRO!F:F,_xludf.AGGREGATE(15,6,ROW(MAESTRO!$B$3:$B$1000)/((MAESTRO!$B$3:$B$1000="CIVILES")*(UPPER(MAESTRO!$L$3:$L$1000)="CONFIRMADO")),ROWS($A$3:A266))),"")</f>
        <v/>
      </c>
      <c r="G266" s="18" t="str">
        <f ca="1">IFERROR(INDEX(MAESTRO!G:G,_xludf.AGGREGATE(15,6,ROW(MAESTRO!$B$3:$B$1000)/((MAESTRO!$B$3:$B$1000="CIVILES")*(UPPER(MAESTRO!$L$3:$L$1000)="CONFIRMADO")),ROWS($A$3:A266))),"")</f>
        <v/>
      </c>
      <c r="H266" s="18" t="str">
        <f ca="1">IFERROR(INDEX(MAESTRO!H:H,_xludf.AGGREGATE(15,6,ROW(MAESTRO!$B$3:$B$1000)/((MAESTRO!$B$3:$B$1000="CIVILES")*(UPPER(MAESTRO!$L$3:$L$1000)="CONFIRMADO")),ROWS($A$3:A266))),"")</f>
        <v/>
      </c>
      <c r="I266" s="18" t="str">
        <f ca="1">IFERROR(INDEX(MAESTRO!I:I,_xludf.AGGREGATE(15,6,ROW(MAESTRO!$B$3:$B$1000)/((MAESTRO!$B$3:$B$1000="CIVILES")*(UPPER(MAESTRO!$L$3:$L$1000)="CONFIRMADO")),ROWS($A$3:A266))),"")</f>
        <v/>
      </c>
      <c r="J266" s="18" t="str">
        <f ca="1">IFERROR(INDEX(MAESTRO!J:J,_xludf.AGGREGATE(15,6,ROW(MAESTRO!$B$3:$B$1000)/((MAESTRO!$B$3:$B$1000="CIVILES")*(UPPER(MAESTRO!$L$3:$L$1000)="CONFIRMADO")),ROWS($A$3:A266))),"")</f>
        <v/>
      </c>
      <c r="K266" s="18" t="str">
        <f ca="1">IFERROR(INDEX(MAESTRO!K:K,_xludf.AGGREGATE(15,6,ROW(MAESTRO!$B$3:$B$1000)/((MAESTRO!$B$3:$B$1000="CIVILES")*(UPPER(MAESTRO!$L$3:$L$1000)="CONFIRMADO")),ROWS($A$3:A266))),"")</f>
        <v/>
      </c>
      <c r="L266" s="18" t="str">
        <f ca="1">IFERROR(INDEX(MAESTRO!L:L,_xludf.AGGREGATE(15,6,ROW(MAESTRO!$B$3:$B$1000)/((MAESTRO!$B$3:$B$1000="CIVILES")*(UPPER(MAESTRO!$L$3:$L$1000)="CONFIRMADO")),ROWS($A$3:A266))),"")</f>
        <v/>
      </c>
      <c r="M266" s="18" t="str">
        <f ca="1">IFERROR(INDEX(MAESTRO!M:M,_xludf.AGGREGATE(15,6,ROW(MAESTRO!$B$3:$B$1000)/((MAESTRO!$B$3:$B$1000="CIVILES")*(UPPER(MAESTRO!$L$3:$L$1000)="CONFIRMADO")),ROWS($A$3:A266))),"")</f>
        <v/>
      </c>
      <c r="N266" s="18" t="str">
        <f ca="1">IFERROR(INDEX(MAESTRO!N:N,_xludf.AGGREGATE(15,6,ROW(MAESTRO!$B$3:$B$1000)/((MAESTRO!$B$3:$B$1000="CIVILES")*(UPPER(MAESTRO!$L$3:$L$1000)="CONFIRMADO")),ROWS($A$3:A266))),"")</f>
        <v/>
      </c>
      <c r="O266" s="18" t="str">
        <f ca="1">IFERROR(INDEX(MAESTRO!O:O,_xludf.AGGREGATE(15,6,ROW(MAESTRO!$B$3:$B$1000)/((MAESTRO!$B$3:$B$1000="CIVILES")*(UPPER(MAESTRO!$L$3:$L$1000)="CONFIRMADO")),ROWS($A$3:A266))),"")</f>
        <v/>
      </c>
      <c r="P266" s="18" t="str">
        <f ca="1">IFERROR(INDEX(MAESTRO!P:P,_xludf.AGGREGATE(15,6,ROW(MAESTRO!$B$3:$B$1000)/((MAESTRO!$B$3:$B$1000="CIVILES")*(UPPER(MAESTRO!$L$3:$L$1000)="CONFIRMADO")),ROWS($A$3:A266))),"")</f>
        <v/>
      </c>
      <c r="Q266" s="18" t="str">
        <f ca="1">IFERROR(INDEX(MAESTRO!Q:Q,_xludf.AGGREGATE(15,6,ROW(MAESTRO!$B$3:$B$1000)/((MAESTRO!$B$3:$B$1000="CIVILES")*(UPPER(MAESTRO!$L$3:$L$1000)="CONFIRMADO")),ROWS($A$3:A266))),"")</f>
        <v/>
      </c>
      <c r="R266" s="18" t="str">
        <f ca="1">IFERROR(INDEX(MAESTRO!R:R,_xludf.AGGREGATE(15,6,ROW(MAESTRO!$B$3:$B$1000)/((MAESTRO!$B$3:$B$1000="CIVILES")*(UPPER(MAESTRO!$L$3:$L$1000)="CONFIRMADO")),ROWS($A$3:A266))),"")</f>
        <v/>
      </c>
      <c r="S266" s="18" t="str">
        <f ca="1">IFERROR(INDEX(MAESTRO!S:S,_xludf.AGGREGATE(15,6,ROW(MAESTRO!$B$3:$B$1000)/((MAESTRO!$B$3:$B$1000="CIVILES")*(UPPER(MAESTRO!$L$3:$L$1000)="CONFIRMADO")),ROWS($A$3:A266))),"")</f>
        <v/>
      </c>
      <c r="T266" s="18" t="str">
        <f ca="1">IFERROR(INDEX(MAESTRO!T:T,_xludf.AGGREGATE(15,6,ROW(MAESTRO!$B$3:$B$1000)/((MAESTRO!$B$3:$B$1000="CIVILES")*(UPPER(MAESTRO!$L$3:$L$1000)="CONFIRMADO")),ROWS($A$3:A266))),"")</f>
        <v/>
      </c>
      <c r="U266" s="18" t="str">
        <f ca="1">IFERROR(INDEX(MAESTRO!U:U,_xludf.AGGREGATE(15,6,ROW(MAESTRO!$B$3:$B$1000)/((MAESTRO!$B$3:$B$1000="CIVILES")*(UPPER(MAESTRO!$L$3:$L$1000)="CONFIRMADO")),ROWS($A$3:A266))),"")</f>
        <v/>
      </c>
      <c r="V266" s="18" t="str">
        <f ca="1">IFERROR(INDEX(MAESTRO!V:V,_xludf.AGGREGATE(15,6,ROW(MAESTRO!$B$3:$B$1000)/((MAESTRO!$B$3:$B$1000="CIVILES")*(UPPER(MAESTRO!$L$3:$L$1000)="CONFIRMADO")),ROWS($A$3:A266))),"")</f>
        <v/>
      </c>
      <c r="W266" s="18" t="str">
        <f ca="1">IFERROR(INDEX(MAESTRO!W:W,_xludf.AGGREGATE(15,6,ROW(MAESTRO!$B$3:$B$1000)/((MAESTRO!$B$3:$B$1000="CIVILES")*(UPPER(MAESTRO!$L$3:$L$1000)="CONFIRMADO")),ROWS($A$3:A266))),"")</f>
        <v/>
      </c>
      <c r="X266" s="18" t="str">
        <f ca="1">IFERROR(INDEX(MAESTRO!X:X,_xludf.AGGREGATE(15,6,ROW(MAESTRO!$B$3:$B$1000)/((MAESTRO!$B$3:$B$1000="CIVILES")*(UPPER(MAESTRO!$L$3:$L$1000)="CONFIRMADO")),ROWS($A$3:A266))),"")</f>
        <v/>
      </c>
    </row>
    <row r="267" spans="1:24" ht="22.05" customHeight="1">
      <c r="A267" s="10" t="str">
        <f ca="1">IFERROR(INDEX(MAESTRO!A:A,_xludf.AGGREGATE(15,6,ROW(MAESTRO!$B$3:$B$1000)/((MAESTRO!$B$3:$B$1000="CIVILES")*(UPPER(MAESTRO!$L$3:$L$1000)="CONFIRMADO")),ROWS($A$3:A267))),"")</f>
        <v/>
      </c>
      <c r="B267" s="10" t="str">
        <f ca="1">IFERROR(INDEX(MAESTRO!B:B,_xludf.AGGREGATE(15,6,ROW(MAESTRO!$B$3:$B$1000)/((MAESTRO!$B$3:$B$1000="CIVILES")*(UPPER(MAESTRO!$L$3:$L$1000)="CONFIRMADO")),ROWS($A$3:A267))),"")</f>
        <v/>
      </c>
      <c r="C267" s="10" t="str">
        <f ca="1">IFERROR(INDEX(MAESTRO!C:C,_xludf.AGGREGATE(15,6,ROW(MAESTRO!$B$3:$B$1000)/((MAESTRO!$B$3:$B$1000="CIVILES")*(UPPER(MAESTRO!$L$3:$L$1000)="CONFIRMADO")),ROWS($A$3:A267))),"")</f>
        <v/>
      </c>
      <c r="D267" s="10" t="str">
        <f ca="1">IFERROR(INDEX(MAESTRO!D:D,_xludf.AGGREGATE(15,6,ROW(MAESTRO!$B$3:$B$1000)/((MAESTRO!$B$3:$B$1000="CIVILES")*(UPPER(MAESTRO!$L$3:$L$1000)="CONFIRMADO")),ROWS($A$3:A267))),"")</f>
        <v/>
      </c>
      <c r="E267" s="10" t="str">
        <f ca="1">IFERROR(INDEX(MAESTRO!E:E,_xludf.AGGREGATE(15,6,ROW(MAESTRO!$B$3:$B$1000)/((MAESTRO!$B$3:$B$1000="CIVILES")*(UPPER(MAESTRO!$L$3:$L$1000)="CONFIRMADO")),ROWS($A$3:A267))),"")</f>
        <v/>
      </c>
      <c r="F267" s="10" t="str">
        <f ca="1">IFERROR(INDEX(MAESTRO!F:F,_xludf.AGGREGATE(15,6,ROW(MAESTRO!$B$3:$B$1000)/((MAESTRO!$B$3:$B$1000="CIVILES")*(UPPER(MAESTRO!$L$3:$L$1000)="CONFIRMADO")),ROWS($A$3:A267))),"")</f>
        <v/>
      </c>
      <c r="G267" s="10" t="str">
        <f ca="1">IFERROR(INDEX(MAESTRO!G:G,_xludf.AGGREGATE(15,6,ROW(MAESTRO!$B$3:$B$1000)/((MAESTRO!$B$3:$B$1000="CIVILES")*(UPPER(MAESTRO!$L$3:$L$1000)="CONFIRMADO")),ROWS($A$3:A267))),"")</f>
        <v/>
      </c>
      <c r="H267" s="10" t="str">
        <f ca="1">IFERROR(INDEX(MAESTRO!H:H,_xludf.AGGREGATE(15,6,ROW(MAESTRO!$B$3:$B$1000)/((MAESTRO!$B$3:$B$1000="CIVILES")*(UPPER(MAESTRO!$L$3:$L$1000)="CONFIRMADO")),ROWS($A$3:A267))),"")</f>
        <v/>
      </c>
      <c r="I267" s="10" t="str">
        <f ca="1">IFERROR(INDEX(MAESTRO!I:I,_xludf.AGGREGATE(15,6,ROW(MAESTRO!$B$3:$B$1000)/((MAESTRO!$B$3:$B$1000="CIVILES")*(UPPER(MAESTRO!$L$3:$L$1000)="CONFIRMADO")),ROWS($A$3:A267))),"")</f>
        <v/>
      </c>
      <c r="J267" s="10" t="str">
        <f ca="1">IFERROR(INDEX(MAESTRO!J:J,_xludf.AGGREGATE(15,6,ROW(MAESTRO!$B$3:$B$1000)/((MAESTRO!$B$3:$B$1000="CIVILES")*(UPPER(MAESTRO!$L$3:$L$1000)="CONFIRMADO")),ROWS($A$3:A267))),"")</f>
        <v/>
      </c>
      <c r="K267" s="10" t="str">
        <f ca="1">IFERROR(INDEX(MAESTRO!K:K,_xludf.AGGREGATE(15,6,ROW(MAESTRO!$B$3:$B$1000)/((MAESTRO!$B$3:$B$1000="CIVILES")*(UPPER(MAESTRO!$L$3:$L$1000)="CONFIRMADO")),ROWS($A$3:A267))),"")</f>
        <v/>
      </c>
      <c r="L267" s="10" t="str">
        <f ca="1">IFERROR(INDEX(MAESTRO!L:L,_xludf.AGGREGATE(15,6,ROW(MAESTRO!$B$3:$B$1000)/((MAESTRO!$B$3:$B$1000="CIVILES")*(UPPER(MAESTRO!$L$3:$L$1000)="CONFIRMADO")),ROWS($A$3:A267))),"")</f>
        <v/>
      </c>
      <c r="M267" s="10" t="str">
        <f ca="1">IFERROR(INDEX(MAESTRO!M:M,_xludf.AGGREGATE(15,6,ROW(MAESTRO!$B$3:$B$1000)/((MAESTRO!$B$3:$B$1000="CIVILES")*(UPPER(MAESTRO!$L$3:$L$1000)="CONFIRMADO")),ROWS($A$3:A267))),"")</f>
        <v/>
      </c>
      <c r="N267" s="10" t="str">
        <f ca="1">IFERROR(INDEX(MAESTRO!N:N,_xludf.AGGREGATE(15,6,ROW(MAESTRO!$B$3:$B$1000)/((MAESTRO!$B$3:$B$1000="CIVILES")*(UPPER(MAESTRO!$L$3:$L$1000)="CONFIRMADO")),ROWS($A$3:A267))),"")</f>
        <v/>
      </c>
      <c r="O267" s="10" t="str">
        <f ca="1">IFERROR(INDEX(MAESTRO!O:O,_xludf.AGGREGATE(15,6,ROW(MAESTRO!$B$3:$B$1000)/((MAESTRO!$B$3:$B$1000="CIVILES")*(UPPER(MAESTRO!$L$3:$L$1000)="CONFIRMADO")),ROWS($A$3:A267))),"")</f>
        <v/>
      </c>
      <c r="P267" s="10" t="str">
        <f ca="1">IFERROR(INDEX(MAESTRO!P:P,_xludf.AGGREGATE(15,6,ROW(MAESTRO!$B$3:$B$1000)/((MAESTRO!$B$3:$B$1000="CIVILES")*(UPPER(MAESTRO!$L$3:$L$1000)="CONFIRMADO")),ROWS($A$3:A267))),"")</f>
        <v/>
      </c>
      <c r="Q267" s="10" t="str">
        <f ca="1">IFERROR(INDEX(MAESTRO!Q:Q,_xludf.AGGREGATE(15,6,ROW(MAESTRO!$B$3:$B$1000)/((MAESTRO!$B$3:$B$1000="CIVILES")*(UPPER(MAESTRO!$L$3:$L$1000)="CONFIRMADO")),ROWS($A$3:A267))),"")</f>
        <v/>
      </c>
      <c r="R267" s="10" t="str">
        <f ca="1">IFERROR(INDEX(MAESTRO!R:R,_xludf.AGGREGATE(15,6,ROW(MAESTRO!$B$3:$B$1000)/((MAESTRO!$B$3:$B$1000="CIVILES")*(UPPER(MAESTRO!$L$3:$L$1000)="CONFIRMADO")),ROWS($A$3:A267))),"")</f>
        <v/>
      </c>
      <c r="S267" s="10" t="str">
        <f ca="1">IFERROR(INDEX(MAESTRO!S:S,_xludf.AGGREGATE(15,6,ROW(MAESTRO!$B$3:$B$1000)/((MAESTRO!$B$3:$B$1000="CIVILES")*(UPPER(MAESTRO!$L$3:$L$1000)="CONFIRMADO")),ROWS($A$3:A267))),"")</f>
        <v/>
      </c>
      <c r="T267" s="10" t="str">
        <f ca="1">IFERROR(INDEX(MAESTRO!T:T,_xludf.AGGREGATE(15,6,ROW(MAESTRO!$B$3:$B$1000)/((MAESTRO!$B$3:$B$1000="CIVILES")*(UPPER(MAESTRO!$L$3:$L$1000)="CONFIRMADO")),ROWS($A$3:A267))),"")</f>
        <v/>
      </c>
      <c r="U267" s="10" t="str">
        <f ca="1">IFERROR(INDEX(MAESTRO!U:U,_xludf.AGGREGATE(15,6,ROW(MAESTRO!$B$3:$B$1000)/((MAESTRO!$B$3:$B$1000="CIVILES")*(UPPER(MAESTRO!$L$3:$L$1000)="CONFIRMADO")),ROWS($A$3:A267))),"")</f>
        <v/>
      </c>
      <c r="V267" s="10" t="str">
        <f ca="1">IFERROR(INDEX(MAESTRO!V:V,_xludf.AGGREGATE(15,6,ROW(MAESTRO!$B$3:$B$1000)/((MAESTRO!$B$3:$B$1000="CIVILES")*(UPPER(MAESTRO!$L$3:$L$1000)="CONFIRMADO")),ROWS($A$3:A267))),"")</f>
        <v/>
      </c>
      <c r="W267" s="10" t="str">
        <f ca="1">IFERROR(INDEX(MAESTRO!W:W,_xludf.AGGREGATE(15,6,ROW(MAESTRO!$B$3:$B$1000)/((MAESTRO!$B$3:$B$1000="CIVILES")*(UPPER(MAESTRO!$L$3:$L$1000)="CONFIRMADO")),ROWS($A$3:A267))),"")</f>
        <v/>
      </c>
      <c r="X267" s="10" t="str">
        <f ca="1">IFERROR(INDEX(MAESTRO!X:X,_xludf.AGGREGATE(15,6,ROW(MAESTRO!$B$3:$B$1000)/((MAESTRO!$B$3:$B$1000="CIVILES")*(UPPER(MAESTRO!$L$3:$L$1000)="CONFIRMADO")),ROWS($A$3:A267))),"")</f>
        <v/>
      </c>
    </row>
    <row r="268" spans="1:24" ht="22.05" customHeight="1">
      <c r="A268" s="18" t="str">
        <f ca="1">IFERROR(INDEX(MAESTRO!A:A,_xludf.AGGREGATE(15,6,ROW(MAESTRO!$B$3:$B$1000)/((MAESTRO!$B$3:$B$1000="CIVILES")*(UPPER(MAESTRO!$L$3:$L$1000)="CONFIRMADO")),ROWS($A$3:A268))),"")</f>
        <v/>
      </c>
      <c r="B268" s="18" t="str">
        <f ca="1">IFERROR(INDEX(MAESTRO!B:B,_xludf.AGGREGATE(15,6,ROW(MAESTRO!$B$3:$B$1000)/((MAESTRO!$B$3:$B$1000="CIVILES")*(UPPER(MAESTRO!$L$3:$L$1000)="CONFIRMADO")),ROWS($A$3:A268))),"")</f>
        <v/>
      </c>
      <c r="C268" s="18" t="str">
        <f ca="1">IFERROR(INDEX(MAESTRO!C:C,_xludf.AGGREGATE(15,6,ROW(MAESTRO!$B$3:$B$1000)/((MAESTRO!$B$3:$B$1000="CIVILES")*(UPPER(MAESTRO!$L$3:$L$1000)="CONFIRMADO")),ROWS($A$3:A268))),"")</f>
        <v/>
      </c>
      <c r="D268" s="18" t="str">
        <f ca="1">IFERROR(INDEX(MAESTRO!D:D,_xludf.AGGREGATE(15,6,ROW(MAESTRO!$B$3:$B$1000)/((MAESTRO!$B$3:$B$1000="CIVILES")*(UPPER(MAESTRO!$L$3:$L$1000)="CONFIRMADO")),ROWS($A$3:A268))),"")</f>
        <v/>
      </c>
      <c r="E268" s="18" t="str">
        <f ca="1">IFERROR(INDEX(MAESTRO!E:E,_xludf.AGGREGATE(15,6,ROW(MAESTRO!$B$3:$B$1000)/((MAESTRO!$B$3:$B$1000="CIVILES")*(UPPER(MAESTRO!$L$3:$L$1000)="CONFIRMADO")),ROWS($A$3:A268))),"")</f>
        <v/>
      </c>
      <c r="F268" s="18" t="str">
        <f ca="1">IFERROR(INDEX(MAESTRO!F:F,_xludf.AGGREGATE(15,6,ROW(MAESTRO!$B$3:$B$1000)/((MAESTRO!$B$3:$B$1000="CIVILES")*(UPPER(MAESTRO!$L$3:$L$1000)="CONFIRMADO")),ROWS($A$3:A268))),"")</f>
        <v/>
      </c>
      <c r="G268" s="18" t="str">
        <f ca="1">IFERROR(INDEX(MAESTRO!G:G,_xludf.AGGREGATE(15,6,ROW(MAESTRO!$B$3:$B$1000)/((MAESTRO!$B$3:$B$1000="CIVILES")*(UPPER(MAESTRO!$L$3:$L$1000)="CONFIRMADO")),ROWS($A$3:A268))),"")</f>
        <v/>
      </c>
      <c r="H268" s="18" t="str">
        <f ca="1">IFERROR(INDEX(MAESTRO!H:H,_xludf.AGGREGATE(15,6,ROW(MAESTRO!$B$3:$B$1000)/((MAESTRO!$B$3:$B$1000="CIVILES")*(UPPER(MAESTRO!$L$3:$L$1000)="CONFIRMADO")),ROWS($A$3:A268))),"")</f>
        <v/>
      </c>
      <c r="I268" s="18" t="str">
        <f ca="1">IFERROR(INDEX(MAESTRO!I:I,_xludf.AGGREGATE(15,6,ROW(MAESTRO!$B$3:$B$1000)/((MAESTRO!$B$3:$B$1000="CIVILES")*(UPPER(MAESTRO!$L$3:$L$1000)="CONFIRMADO")),ROWS($A$3:A268))),"")</f>
        <v/>
      </c>
      <c r="J268" s="18" t="str">
        <f ca="1">IFERROR(INDEX(MAESTRO!J:J,_xludf.AGGREGATE(15,6,ROW(MAESTRO!$B$3:$B$1000)/((MAESTRO!$B$3:$B$1000="CIVILES")*(UPPER(MAESTRO!$L$3:$L$1000)="CONFIRMADO")),ROWS($A$3:A268))),"")</f>
        <v/>
      </c>
      <c r="K268" s="18" t="str">
        <f ca="1">IFERROR(INDEX(MAESTRO!K:K,_xludf.AGGREGATE(15,6,ROW(MAESTRO!$B$3:$B$1000)/((MAESTRO!$B$3:$B$1000="CIVILES")*(UPPER(MAESTRO!$L$3:$L$1000)="CONFIRMADO")),ROWS($A$3:A268))),"")</f>
        <v/>
      </c>
      <c r="L268" s="18" t="str">
        <f ca="1">IFERROR(INDEX(MAESTRO!L:L,_xludf.AGGREGATE(15,6,ROW(MAESTRO!$B$3:$B$1000)/((MAESTRO!$B$3:$B$1000="CIVILES")*(UPPER(MAESTRO!$L$3:$L$1000)="CONFIRMADO")),ROWS($A$3:A268))),"")</f>
        <v/>
      </c>
      <c r="M268" s="18" t="str">
        <f ca="1">IFERROR(INDEX(MAESTRO!M:M,_xludf.AGGREGATE(15,6,ROW(MAESTRO!$B$3:$B$1000)/((MAESTRO!$B$3:$B$1000="CIVILES")*(UPPER(MAESTRO!$L$3:$L$1000)="CONFIRMADO")),ROWS($A$3:A268))),"")</f>
        <v/>
      </c>
      <c r="N268" s="18" t="str">
        <f ca="1">IFERROR(INDEX(MAESTRO!N:N,_xludf.AGGREGATE(15,6,ROW(MAESTRO!$B$3:$B$1000)/((MAESTRO!$B$3:$B$1000="CIVILES")*(UPPER(MAESTRO!$L$3:$L$1000)="CONFIRMADO")),ROWS($A$3:A268))),"")</f>
        <v/>
      </c>
      <c r="O268" s="18" t="str">
        <f ca="1">IFERROR(INDEX(MAESTRO!O:O,_xludf.AGGREGATE(15,6,ROW(MAESTRO!$B$3:$B$1000)/((MAESTRO!$B$3:$B$1000="CIVILES")*(UPPER(MAESTRO!$L$3:$L$1000)="CONFIRMADO")),ROWS($A$3:A268))),"")</f>
        <v/>
      </c>
      <c r="P268" s="18" t="str">
        <f ca="1">IFERROR(INDEX(MAESTRO!P:P,_xludf.AGGREGATE(15,6,ROW(MAESTRO!$B$3:$B$1000)/((MAESTRO!$B$3:$B$1000="CIVILES")*(UPPER(MAESTRO!$L$3:$L$1000)="CONFIRMADO")),ROWS($A$3:A268))),"")</f>
        <v/>
      </c>
      <c r="Q268" s="18" t="str">
        <f ca="1">IFERROR(INDEX(MAESTRO!Q:Q,_xludf.AGGREGATE(15,6,ROW(MAESTRO!$B$3:$B$1000)/((MAESTRO!$B$3:$B$1000="CIVILES")*(UPPER(MAESTRO!$L$3:$L$1000)="CONFIRMADO")),ROWS($A$3:A268))),"")</f>
        <v/>
      </c>
      <c r="R268" s="18" t="str">
        <f ca="1">IFERROR(INDEX(MAESTRO!R:R,_xludf.AGGREGATE(15,6,ROW(MAESTRO!$B$3:$B$1000)/((MAESTRO!$B$3:$B$1000="CIVILES")*(UPPER(MAESTRO!$L$3:$L$1000)="CONFIRMADO")),ROWS($A$3:A268))),"")</f>
        <v/>
      </c>
      <c r="S268" s="18" t="str">
        <f ca="1">IFERROR(INDEX(MAESTRO!S:S,_xludf.AGGREGATE(15,6,ROW(MAESTRO!$B$3:$B$1000)/((MAESTRO!$B$3:$B$1000="CIVILES")*(UPPER(MAESTRO!$L$3:$L$1000)="CONFIRMADO")),ROWS($A$3:A268))),"")</f>
        <v/>
      </c>
      <c r="T268" s="18" t="str">
        <f ca="1">IFERROR(INDEX(MAESTRO!T:T,_xludf.AGGREGATE(15,6,ROW(MAESTRO!$B$3:$B$1000)/((MAESTRO!$B$3:$B$1000="CIVILES")*(UPPER(MAESTRO!$L$3:$L$1000)="CONFIRMADO")),ROWS($A$3:A268))),"")</f>
        <v/>
      </c>
      <c r="U268" s="18" t="str">
        <f ca="1">IFERROR(INDEX(MAESTRO!U:U,_xludf.AGGREGATE(15,6,ROW(MAESTRO!$B$3:$B$1000)/((MAESTRO!$B$3:$B$1000="CIVILES")*(UPPER(MAESTRO!$L$3:$L$1000)="CONFIRMADO")),ROWS($A$3:A268))),"")</f>
        <v/>
      </c>
      <c r="V268" s="18" t="str">
        <f ca="1">IFERROR(INDEX(MAESTRO!V:V,_xludf.AGGREGATE(15,6,ROW(MAESTRO!$B$3:$B$1000)/((MAESTRO!$B$3:$B$1000="CIVILES")*(UPPER(MAESTRO!$L$3:$L$1000)="CONFIRMADO")),ROWS($A$3:A268))),"")</f>
        <v/>
      </c>
      <c r="W268" s="18" t="str">
        <f ca="1">IFERROR(INDEX(MAESTRO!W:W,_xludf.AGGREGATE(15,6,ROW(MAESTRO!$B$3:$B$1000)/((MAESTRO!$B$3:$B$1000="CIVILES")*(UPPER(MAESTRO!$L$3:$L$1000)="CONFIRMADO")),ROWS($A$3:A268))),"")</f>
        <v/>
      </c>
      <c r="X268" s="18" t="str">
        <f ca="1">IFERROR(INDEX(MAESTRO!X:X,_xludf.AGGREGATE(15,6,ROW(MAESTRO!$B$3:$B$1000)/((MAESTRO!$B$3:$B$1000="CIVILES")*(UPPER(MAESTRO!$L$3:$L$1000)="CONFIRMADO")),ROWS($A$3:A268))),"")</f>
        <v/>
      </c>
    </row>
    <row r="269" spans="1:24" ht="22.05" customHeight="1">
      <c r="A269" s="10" t="str">
        <f ca="1">IFERROR(INDEX(MAESTRO!A:A,_xludf.AGGREGATE(15,6,ROW(MAESTRO!$B$3:$B$1000)/((MAESTRO!$B$3:$B$1000="CIVILES")*(UPPER(MAESTRO!$L$3:$L$1000)="CONFIRMADO")),ROWS($A$3:A269))),"")</f>
        <v/>
      </c>
      <c r="B269" s="10" t="str">
        <f ca="1">IFERROR(INDEX(MAESTRO!B:B,_xludf.AGGREGATE(15,6,ROW(MAESTRO!$B$3:$B$1000)/((MAESTRO!$B$3:$B$1000="CIVILES")*(UPPER(MAESTRO!$L$3:$L$1000)="CONFIRMADO")),ROWS($A$3:A269))),"")</f>
        <v/>
      </c>
      <c r="C269" s="10" t="str">
        <f ca="1">IFERROR(INDEX(MAESTRO!C:C,_xludf.AGGREGATE(15,6,ROW(MAESTRO!$B$3:$B$1000)/((MAESTRO!$B$3:$B$1000="CIVILES")*(UPPER(MAESTRO!$L$3:$L$1000)="CONFIRMADO")),ROWS($A$3:A269))),"")</f>
        <v/>
      </c>
      <c r="D269" s="10" t="str">
        <f ca="1">IFERROR(INDEX(MAESTRO!D:D,_xludf.AGGREGATE(15,6,ROW(MAESTRO!$B$3:$B$1000)/((MAESTRO!$B$3:$B$1000="CIVILES")*(UPPER(MAESTRO!$L$3:$L$1000)="CONFIRMADO")),ROWS($A$3:A269))),"")</f>
        <v/>
      </c>
      <c r="E269" s="10" t="str">
        <f ca="1">IFERROR(INDEX(MAESTRO!E:E,_xludf.AGGREGATE(15,6,ROW(MAESTRO!$B$3:$B$1000)/((MAESTRO!$B$3:$B$1000="CIVILES")*(UPPER(MAESTRO!$L$3:$L$1000)="CONFIRMADO")),ROWS($A$3:A269))),"")</f>
        <v/>
      </c>
      <c r="F269" s="10" t="str">
        <f ca="1">IFERROR(INDEX(MAESTRO!F:F,_xludf.AGGREGATE(15,6,ROW(MAESTRO!$B$3:$B$1000)/((MAESTRO!$B$3:$B$1000="CIVILES")*(UPPER(MAESTRO!$L$3:$L$1000)="CONFIRMADO")),ROWS($A$3:A269))),"")</f>
        <v/>
      </c>
      <c r="G269" s="10" t="str">
        <f ca="1">IFERROR(INDEX(MAESTRO!G:G,_xludf.AGGREGATE(15,6,ROW(MAESTRO!$B$3:$B$1000)/((MAESTRO!$B$3:$B$1000="CIVILES")*(UPPER(MAESTRO!$L$3:$L$1000)="CONFIRMADO")),ROWS($A$3:A269))),"")</f>
        <v/>
      </c>
      <c r="H269" s="10" t="str">
        <f ca="1">IFERROR(INDEX(MAESTRO!H:H,_xludf.AGGREGATE(15,6,ROW(MAESTRO!$B$3:$B$1000)/((MAESTRO!$B$3:$B$1000="CIVILES")*(UPPER(MAESTRO!$L$3:$L$1000)="CONFIRMADO")),ROWS($A$3:A269))),"")</f>
        <v/>
      </c>
      <c r="I269" s="10" t="str">
        <f ca="1">IFERROR(INDEX(MAESTRO!I:I,_xludf.AGGREGATE(15,6,ROW(MAESTRO!$B$3:$B$1000)/((MAESTRO!$B$3:$B$1000="CIVILES")*(UPPER(MAESTRO!$L$3:$L$1000)="CONFIRMADO")),ROWS($A$3:A269))),"")</f>
        <v/>
      </c>
      <c r="J269" s="10" t="str">
        <f ca="1">IFERROR(INDEX(MAESTRO!J:J,_xludf.AGGREGATE(15,6,ROW(MAESTRO!$B$3:$B$1000)/((MAESTRO!$B$3:$B$1000="CIVILES")*(UPPER(MAESTRO!$L$3:$L$1000)="CONFIRMADO")),ROWS($A$3:A269))),"")</f>
        <v/>
      </c>
      <c r="K269" s="10" t="str">
        <f ca="1">IFERROR(INDEX(MAESTRO!K:K,_xludf.AGGREGATE(15,6,ROW(MAESTRO!$B$3:$B$1000)/((MAESTRO!$B$3:$B$1000="CIVILES")*(UPPER(MAESTRO!$L$3:$L$1000)="CONFIRMADO")),ROWS($A$3:A269))),"")</f>
        <v/>
      </c>
      <c r="L269" s="10" t="str">
        <f ca="1">IFERROR(INDEX(MAESTRO!L:L,_xludf.AGGREGATE(15,6,ROW(MAESTRO!$B$3:$B$1000)/((MAESTRO!$B$3:$B$1000="CIVILES")*(UPPER(MAESTRO!$L$3:$L$1000)="CONFIRMADO")),ROWS($A$3:A269))),"")</f>
        <v/>
      </c>
      <c r="M269" s="10" t="str">
        <f ca="1">IFERROR(INDEX(MAESTRO!M:M,_xludf.AGGREGATE(15,6,ROW(MAESTRO!$B$3:$B$1000)/((MAESTRO!$B$3:$B$1000="CIVILES")*(UPPER(MAESTRO!$L$3:$L$1000)="CONFIRMADO")),ROWS($A$3:A269))),"")</f>
        <v/>
      </c>
      <c r="N269" s="10" t="str">
        <f ca="1">IFERROR(INDEX(MAESTRO!N:N,_xludf.AGGREGATE(15,6,ROW(MAESTRO!$B$3:$B$1000)/((MAESTRO!$B$3:$B$1000="CIVILES")*(UPPER(MAESTRO!$L$3:$L$1000)="CONFIRMADO")),ROWS($A$3:A269))),"")</f>
        <v/>
      </c>
      <c r="O269" s="10" t="str">
        <f ca="1">IFERROR(INDEX(MAESTRO!O:O,_xludf.AGGREGATE(15,6,ROW(MAESTRO!$B$3:$B$1000)/((MAESTRO!$B$3:$B$1000="CIVILES")*(UPPER(MAESTRO!$L$3:$L$1000)="CONFIRMADO")),ROWS($A$3:A269))),"")</f>
        <v/>
      </c>
      <c r="P269" s="10" t="str">
        <f ca="1">IFERROR(INDEX(MAESTRO!P:P,_xludf.AGGREGATE(15,6,ROW(MAESTRO!$B$3:$B$1000)/((MAESTRO!$B$3:$B$1000="CIVILES")*(UPPER(MAESTRO!$L$3:$L$1000)="CONFIRMADO")),ROWS($A$3:A269))),"")</f>
        <v/>
      </c>
      <c r="Q269" s="10" t="str">
        <f ca="1">IFERROR(INDEX(MAESTRO!Q:Q,_xludf.AGGREGATE(15,6,ROW(MAESTRO!$B$3:$B$1000)/((MAESTRO!$B$3:$B$1000="CIVILES")*(UPPER(MAESTRO!$L$3:$L$1000)="CONFIRMADO")),ROWS($A$3:A269))),"")</f>
        <v/>
      </c>
      <c r="R269" s="10" t="str">
        <f ca="1">IFERROR(INDEX(MAESTRO!R:R,_xludf.AGGREGATE(15,6,ROW(MAESTRO!$B$3:$B$1000)/((MAESTRO!$B$3:$B$1000="CIVILES")*(UPPER(MAESTRO!$L$3:$L$1000)="CONFIRMADO")),ROWS($A$3:A269))),"")</f>
        <v/>
      </c>
      <c r="S269" s="10" t="str">
        <f ca="1">IFERROR(INDEX(MAESTRO!S:S,_xludf.AGGREGATE(15,6,ROW(MAESTRO!$B$3:$B$1000)/((MAESTRO!$B$3:$B$1000="CIVILES")*(UPPER(MAESTRO!$L$3:$L$1000)="CONFIRMADO")),ROWS($A$3:A269))),"")</f>
        <v/>
      </c>
      <c r="T269" s="10" t="str">
        <f ca="1">IFERROR(INDEX(MAESTRO!T:T,_xludf.AGGREGATE(15,6,ROW(MAESTRO!$B$3:$B$1000)/((MAESTRO!$B$3:$B$1000="CIVILES")*(UPPER(MAESTRO!$L$3:$L$1000)="CONFIRMADO")),ROWS($A$3:A269))),"")</f>
        <v/>
      </c>
      <c r="U269" s="10" t="str">
        <f ca="1">IFERROR(INDEX(MAESTRO!U:U,_xludf.AGGREGATE(15,6,ROW(MAESTRO!$B$3:$B$1000)/((MAESTRO!$B$3:$B$1000="CIVILES")*(UPPER(MAESTRO!$L$3:$L$1000)="CONFIRMADO")),ROWS($A$3:A269))),"")</f>
        <v/>
      </c>
      <c r="V269" s="10" t="str">
        <f ca="1">IFERROR(INDEX(MAESTRO!V:V,_xludf.AGGREGATE(15,6,ROW(MAESTRO!$B$3:$B$1000)/((MAESTRO!$B$3:$B$1000="CIVILES")*(UPPER(MAESTRO!$L$3:$L$1000)="CONFIRMADO")),ROWS($A$3:A269))),"")</f>
        <v/>
      </c>
      <c r="W269" s="10" t="str">
        <f ca="1">IFERROR(INDEX(MAESTRO!W:W,_xludf.AGGREGATE(15,6,ROW(MAESTRO!$B$3:$B$1000)/((MAESTRO!$B$3:$B$1000="CIVILES")*(UPPER(MAESTRO!$L$3:$L$1000)="CONFIRMADO")),ROWS($A$3:A269))),"")</f>
        <v/>
      </c>
      <c r="X269" s="10" t="str">
        <f ca="1">IFERROR(INDEX(MAESTRO!X:X,_xludf.AGGREGATE(15,6,ROW(MAESTRO!$B$3:$B$1000)/((MAESTRO!$B$3:$B$1000="CIVILES")*(UPPER(MAESTRO!$L$3:$L$1000)="CONFIRMADO")),ROWS($A$3:A269))),"")</f>
        <v/>
      </c>
    </row>
    <row r="270" spans="1:24" ht="22.05" customHeight="1">
      <c r="A270" s="18" t="str">
        <f ca="1">IFERROR(INDEX(MAESTRO!A:A,_xludf.AGGREGATE(15,6,ROW(MAESTRO!$B$3:$B$1000)/((MAESTRO!$B$3:$B$1000="CIVILES")*(UPPER(MAESTRO!$L$3:$L$1000)="CONFIRMADO")),ROWS($A$3:A270))),"")</f>
        <v/>
      </c>
      <c r="B270" s="18" t="str">
        <f ca="1">IFERROR(INDEX(MAESTRO!B:B,_xludf.AGGREGATE(15,6,ROW(MAESTRO!$B$3:$B$1000)/((MAESTRO!$B$3:$B$1000="CIVILES")*(UPPER(MAESTRO!$L$3:$L$1000)="CONFIRMADO")),ROWS($A$3:A270))),"")</f>
        <v/>
      </c>
      <c r="C270" s="18" t="str">
        <f ca="1">IFERROR(INDEX(MAESTRO!C:C,_xludf.AGGREGATE(15,6,ROW(MAESTRO!$B$3:$B$1000)/((MAESTRO!$B$3:$B$1000="CIVILES")*(UPPER(MAESTRO!$L$3:$L$1000)="CONFIRMADO")),ROWS($A$3:A270))),"")</f>
        <v/>
      </c>
      <c r="D270" s="18" t="str">
        <f ca="1">IFERROR(INDEX(MAESTRO!D:D,_xludf.AGGREGATE(15,6,ROW(MAESTRO!$B$3:$B$1000)/((MAESTRO!$B$3:$B$1000="CIVILES")*(UPPER(MAESTRO!$L$3:$L$1000)="CONFIRMADO")),ROWS($A$3:A270))),"")</f>
        <v/>
      </c>
      <c r="E270" s="18" t="str">
        <f ca="1">IFERROR(INDEX(MAESTRO!E:E,_xludf.AGGREGATE(15,6,ROW(MAESTRO!$B$3:$B$1000)/((MAESTRO!$B$3:$B$1000="CIVILES")*(UPPER(MAESTRO!$L$3:$L$1000)="CONFIRMADO")),ROWS($A$3:A270))),"")</f>
        <v/>
      </c>
      <c r="F270" s="18" t="str">
        <f ca="1">IFERROR(INDEX(MAESTRO!F:F,_xludf.AGGREGATE(15,6,ROW(MAESTRO!$B$3:$B$1000)/((MAESTRO!$B$3:$B$1000="CIVILES")*(UPPER(MAESTRO!$L$3:$L$1000)="CONFIRMADO")),ROWS($A$3:A270))),"")</f>
        <v/>
      </c>
      <c r="G270" s="18" t="str">
        <f ca="1">IFERROR(INDEX(MAESTRO!G:G,_xludf.AGGREGATE(15,6,ROW(MAESTRO!$B$3:$B$1000)/((MAESTRO!$B$3:$B$1000="CIVILES")*(UPPER(MAESTRO!$L$3:$L$1000)="CONFIRMADO")),ROWS($A$3:A270))),"")</f>
        <v/>
      </c>
      <c r="H270" s="18" t="str">
        <f ca="1">IFERROR(INDEX(MAESTRO!H:H,_xludf.AGGREGATE(15,6,ROW(MAESTRO!$B$3:$B$1000)/((MAESTRO!$B$3:$B$1000="CIVILES")*(UPPER(MAESTRO!$L$3:$L$1000)="CONFIRMADO")),ROWS($A$3:A270))),"")</f>
        <v/>
      </c>
      <c r="I270" s="18" t="str">
        <f ca="1">IFERROR(INDEX(MAESTRO!I:I,_xludf.AGGREGATE(15,6,ROW(MAESTRO!$B$3:$B$1000)/((MAESTRO!$B$3:$B$1000="CIVILES")*(UPPER(MAESTRO!$L$3:$L$1000)="CONFIRMADO")),ROWS($A$3:A270))),"")</f>
        <v/>
      </c>
      <c r="J270" s="18" t="str">
        <f ca="1">IFERROR(INDEX(MAESTRO!J:J,_xludf.AGGREGATE(15,6,ROW(MAESTRO!$B$3:$B$1000)/((MAESTRO!$B$3:$B$1000="CIVILES")*(UPPER(MAESTRO!$L$3:$L$1000)="CONFIRMADO")),ROWS($A$3:A270))),"")</f>
        <v/>
      </c>
      <c r="K270" s="18" t="str">
        <f ca="1">IFERROR(INDEX(MAESTRO!K:K,_xludf.AGGREGATE(15,6,ROW(MAESTRO!$B$3:$B$1000)/((MAESTRO!$B$3:$B$1000="CIVILES")*(UPPER(MAESTRO!$L$3:$L$1000)="CONFIRMADO")),ROWS($A$3:A270))),"")</f>
        <v/>
      </c>
      <c r="L270" s="18" t="str">
        <f ca="1">IFERROR(INDEX(MAESTRO!L:L,_xludf.AGGREGATE(15,6,ROW(MAESTRO!$B$3:$B$1000)/((MAESTRO!$B$3:$B$1000="CIVILES")*(UPPER(MAESTRO!$L$3:$L$1000)="CONFIRMADO")),ROWS($A$3:A270))),"")</f>
        <v/>
      </c>
      <c r="M270" s="18" t="str">
        <f ca="1">IFERROR(INDEX(MAESTRO!M:M,_xludf.AGGREGATE(15,6,ROW(MAESTRO!$B$3:$B$1000)/((MAESTRO!$B$3:$B$1000="CIVILES")*(UPPER(MAESTRO!$L$3:$L$1000)="CONFIRMADO")),ROWS($A$3:A270))),"")</f>
        <v/>
      </c>
      <c r="N270" s="18" t="str">
        <f ca="1">IFERROR(INDEX(MAESTRO!N:N,_xludf.AGGREGATE(15,6,ROW(MAESTRO!$B$3:$B$1000)/((MAESTRO!$B$3:$B$1000="CIVILES")*(UPPER(MAESTRO!$L$3:$L$1000)="CONFIRMADO")),ROWS($A$3:A270))),"")</f>
        <v/>
      </c>
      <c r="O270" s="18" t="str">
        <f ca="1">IFERROR(INDEX(MAESTRO!O:O,_xludf.AGGREGATE(15,6,ROW(MAESTRO!$B$3:$B$1000)/((MAESTRO!$B$3:$B$1000="CIVILES")*(UPPER(MAESTRO!$L$3:$L$1000)="CONFIRMADO")),ROWS($A$3:A270))),"")</f>
        <v/>
      </c>
      <c r="P270" s="18" t="str">
        <f ca="1">IFERROR(INDEX(MAESTRO!P:P,_xludf.AGGREGATE(15,6,ROW(MAESTRO!$B$3:$B$1000)/((MAESTRO!$B$3:$B$1000="CIVILES")*(UPPER(MAESTRO!$L$3:$L$1000)="CONFIRMADO")),ROWS($A$3:A270))),"")</f>
        <v/>
      </c>
      <c r="Q270" s="18" t="str">
        <f ca="1">IFERROR(INDEX(MAESTRO!Q:Q,_xludf.AGGREGATE(15,6,ROW(MAESTRO!$B$3:$B$1000)/((MAESTRO!$B$3:$B$1000="CIVILES")*(UPPER(MAESTRO!$L$3:$L$1000)="CONFIRMADO")),ROWS($A$3:A270))),"")</f>
        <v/>
      </c>
      <c r="R270" s="18" t="str">
        <f ca="1">IFERROR(INDEX(MAESTRO!R:R,_xludf.AGGREGATE(15,6,ROW(MAESTRO!$B$3:$B$1000)/((MAESTRO!$B$3:$B$1000="CIVILES")*(UPPER(MAESTRO!$L$3:$L$1000)="CONFIRMADO")),ROWS($A$3:A270))),"")</f>
        <v/>
      </c>
      <c r="S270" s="18" t="str">
        <f ca="1">IFERROR(INDEX(MAESTRO!S:S,_xludf.AGGREGATE(15,6,ROW(MAESTRO!$B$3:$B$1000)/((MAESTRO!$B$3:$B$1000="CIVILES")*(UPPER(MAESTRO!$L$3:$L$1000)="CONFIRMADO")),ROWS($A$3:A270))),"")</f>
        <v/>
      </c>
      <c r="T270" s="18" t="str">
        <f ca="1">IFERROR(INDEX(MAESTRO!T:T,_xludf.AGGREGATE(15,6,ROW(MAESTRO!$B$3:$B$1000)/((MAESTRO!$B$3:$B$1000="CIVILES")*(UPPER(MAESTRO!$L$3:$L$1000)="CONFIRMADO")),ROWS($A$3:A270))),"")</f>
        <v/>
      </c>
      <c r="U270" s="18" t="str">
        <f ca="1">IFERROR(INDEX(MAESTRO!U:U,_xludf.AGGREGATE(15,6,ROW(MAESTRO!$B$3:$B$1000)/((MAESTRO!$B$3:$B$1000="CIVILES")*(UPPER(MAESTRO!$L$3:$L$1000)="CONFIRMADO")),ROWS($A$3:A270))),"")</f>
        <v/>
      </c>
      <c r="V270" s="18" t="str">
        <f ca="1">IFERROR(INDEX(MAESTRO!V:V,_xludf.AGGREGATE(15,6,ROW(MAESTRO!$B$3:$B$1000)/((MAESTRO!$B$3:$B$1000="CIVILES")*(UPPER(MAESTRO!$L$3:$L$1000)="CONFIRMADO")),ROWS($A$3:A270))),"")</f>
        <v/>
      </c>
      <c r="W270" s="18" t="str">
        <f ca="1">IFERROR(INDEX(MAESTRO!W:W,_xludf.AGGREGATE(15,6,ROW(MAESTRO!$B$3:$B$1000)/((MAESTRO!$B$3:$B$1000="CIVILES")*(UPPER(MAESTRO!$L$3:$L$1000)="CONFIRMADO")),ROWS($A$3:A270))),"")</f>
        <v/>
      </c>
      <c r="X270" s="18" t="str">
        <f ca="1">IFERROR(INDEX(MAESTRO!X:X,_xludf.AGGREGATE(15,6,ROW(MAESTRO!$B$3:$B$1000)/((MAESTRO!$B$3:$B$1000="CIVILES")*(UPPER(MAESTRO!$L$3:$L$1000)="CONFIRMADO")),ROWS($A$3:A270))),"")</f>
        <v/>
      </c>
    </row>
    <row r="271" spans="1:24" ht="22.05" customHeight="1">
      <c r="A271" s="10" t="str">
        <f ca="1">IFERROR(INDEX(MAESTRO!A:A,_xludf.AGGREGATE(15,6,ROW(MAESTRO!$B$3:$B$1000)/((MAESTRO!$B$3:$B$1000="CIVILES")*(UPPER(MAESTRO!$L$3:$L$1000)="CONFIRMADO")),ROWS($A$3:A271))),"")</f>
        <v/>
      </c>
      <c r="B271" s="10" t="str">
        <f ca="1">IFERROR(INDEX(MAESTRO!B:B,_xludf.AGGREGATE(15,6,ROW(MAESTRO!$B$3:$B$1000)/((MAESTRO!$B$3:$B$1000="CIVILES")*(UPPER(MAESTRO!$L$3:$L$1000)="CONFIRMADO")),ROWS($A$3:A271))),"")</f>
        <v/>
      </c>
      <c r="C271" s="10" t="str">
        <f ca="1">IFERROR(INDEX(MAESTRO!C:C,_xludf.AGGREGATE(15,6,ROW(MAESTRO!$B$3:$B$1000)/((MAESTRO!$B$3:$B$1000="CIVILES")*(UPPER(MAESTRO!$L$3:$L$1000)="CONFIRMADO")),ROWS($A$3:A271))),"")</f>
        <v/>
      </c>
      <c r="D271" s="10" t="str">
        <f ca="1">IFERROR(INDEX(MAESTRO!D:D,_xludf.AGGREGATE(15,6,ROW(MAESTRO!$B$3:$B$1000)/((MAESTRO!$B$3:$B$1000="CIVILES")*(UPPER(MAESTRO!$L$3:$L$1000)="CONFIRMADO")),ROWS($A$3:A271))),"")</f>
        <v/>
      </c>
      <c r="E271" s="10" t="str">
        <f ca="1">IFERROR(INDEX(MAESTRO!E:E,_xludf.AGGREGATE(15,6,ROW(MAESTRO!$B$3:$B$1000)/((MAESTRO!$B$3:$B$1000="CIVILES")*(UPPER(MAESTRO!$L$3:$L$1000)="CONFIRMADO")),ROWS($A$3:A271))),"")</f>
        <v/>
      </c>
      <c r="F271" s="10" t="str">
        <f ca="1">IFERROR(INDEX(MAESTRO!F:F,_xludf.AGGREGATE(15,6,ROW(MAESTRO!$B$3:$B$1000)/((MAESTRO!$B$3:$B$1000="CIVILES")*(UPPER(MAESTRO!$L$3:$L$1000)="CONFIRMADO")),ROWS($A$3:A271))),"")</f>
        <v/>
      </c>
      <c r="G271" s="10" t="str">
        <f ca="1">IFERROR(INDEX(MAESTRO!G:G,_xludf.AGGREGATE(15,6,ROW(MAESTRO!$B$3:$B$1000)/((MAESTRO!$B$3:$B$1000="CIVILES")*(UPPER(MAESTRO!$L$3:$L$1000)="CONFIRMADO")),ROWS($A$3:A271))),"")</f>
        <v/>
      </c>
      <c r="H271" s="10" t="str">
        <f ca="1">IFERROR(INDEX(MAESTRO!H:H,_xludf.AGGREGATE(15,6,ROW(MAESTRO!$B$3:$B$1000)/((MAESTRO!$B$3:$B$1000="CIVILES")*(UPPER(MAESTRO!$L$3:$L$1000)="CONFIRMADO")),ROWS($A$3:A271))),"")</f>
        <v/>
      </c>
      <c r="I271" s="10" t="str">
        <f ca="1">IFERROR(INDEX(MAESTRO!I:I,_xludf.AGGREGATE(15,6,ROW(MAESTRO!$B$3:$B$1000)/((MAESTRO!$B$3:$B$1000="CIVILES")*(UPPER(MAESTRO!$L$3:$L$1000)="CONFIRMADO")),ROWS($A$3:A271))),"")</f>
        <v/>
      </c>
      <c r="J271" s="10" t="str">
        <f ca="1">IFERROR(INDEX(MAESTRO!J:J,_xludf.AGGREGATE(15,6,ROW(MAESTRO!$B$3:$B$1000)/((MAESTRO!$B$3:$B$1000="CIVILES")*(UPPER(MAESTRO!$L$3:$L$1000)="CONFIRMADO")),ROWS($A$3:A271))),"")</f>
        <v/>
      </c>
      <c r="K271" s="10" t="str">
        <f ca="1">IFERROR(INDEX(MAESTRO!K:K,_xludf.AGGREGATE(15,6,ROW(MAESTRO!$B$3:$B$1000)/((MAESTRO!$B$3:$B$1000="CIVILES")*(UPPER(MAESTRO!$L$3:$L$1000)="CONFIRMADO")),ROWS($A$3:A271))),"")</f>
        <v/>
      </c>
      <c r="L271" s="10" t="str">
        <f ca="1">IFERROR(INDEX(MAESTRO!L:L,_xludf.AGGREGATE(15,6,ROW(MAESTRO!$B$3:$B$1000)/((MAESTRO!$B$3:$B$1000="CIVILES")*(UPPER(MAESTRO!$L$3:$L$1000)="CONFIRMADO")),ROWS($A$3:A271))),"")</f>
        <v/>
      </c>
      <c r="M271" s="10" t="str">
        <f ca="1">IFERROR(INDEX(MAESTRO!M:M,_xludf.AGGREGATE(15,6,ROW(MAESTRO!$B$3:$B$1000)/((MAESTRO!$B$3:$B$1000="CIVILES")*(UPPER(MAESTRO!$L$3:$L$1000)="CONFIRMADO")),ROWS($A$3:A271))),"")</f>
        <v/>
      </c>
      <c r="N271" s="10" t="str">
        <f ca="1">IFERROR(INDEX(MAESTRO!N:N,_xludf.AGGREGATE(15,6,ROW(MAESTRO!$B$3:$B$1000)/((MAESTRO!$B$3:$B$1000="CIVILES")*(UPPER(MAESTRO!$L$3:$L$1000)="CONFIRMADO")),ROWS($A$3:A271))),"")</f>
        <v/>
      </c>
      <c r="O271" s="10" t="str">
        <f ca="1">IFERROR(INDEX(MAESTRO!O:O,_xludf.AGGREGATE(15,6,ROW(MAESTRO!$B$3:$B$1000)/((MAESTRO!$B$3:$B$1000="CIVILES")*(UPPER(MAESTRO!$L$3:$L$1000)="CONFIRMADO")),ROWS($A$3:A271))),"")</f>
        <v/>
      </c>
      <c r="P271" s="10" t="str">
        <f ca="1">IFERROR(INDEX(MAESTRO!P:P,_xludf.AGGREGATE(15,6,ROW(MAESTRO!$B$3:$B$1000)/((MAESTRO!$B$3:$B$1000="CIVILES")*(UPPER(MAESTRO!$L$3:$L$1000)="CONFIRMADO")),ROWS($A$3:A271))),"")</f>
        <v/>
      </c>
      <c r="Q271" s="10" t="str">
        <f ca="1">IFERROR(INDEX(MAESTRO!Q:Q,_xludf.AGGREGATE(15,6,ROW(MAESTRO!$B$3:$B$1000)/((MAESTRO!$B$3:$B$1000="CIVILES")*(UPPER(MAESTRO!$L$3:$L$1000)="CONFIRMADO")),ROWS($A$3:A271))),"")</f>
        <v/>
      </c>
      <c r="R271" s="10" t="str">
        <f ca="1">IFERROR(INDEX(MAESTRO!R:R,_xludf.AGGREGATE(15,6,ROW(MAESTRO!$B$3:$B$1000)/((MAESTRO!$B$3:$B$1000="CIVILES")*(UPPER(MAESTRO!$L$3:$L$1000)="CONFIRMADO")),ROWS($A$3:A271))),"")</f>
        <v/>
      </c>
      <c r="S271" s="10" t="str">
        <f ca="1">IFERROR(INDEX(MAESTRO!S:S,_xludf.AGGREGATE(15,6,ROW(MAESTRO!$B$3:$B$1000)/((MAESTRO!$B$3:$B$1000="CIVILES")*(UPPER(MAESTRO!$L$3:$L$1000)="CONFIRMADO")),ROWS($A$3:A271))),"")</f>
        <v/>
      </c>
      <c r="T271" s="10" t="str">
        <f ca="1">IFERROR(INDEX(MAESTRO!T:T,_xludf.AGGREGATE(15,6,ROW(MAESTRO!$B$3:$B$1000)/((MAESTRO!$B$3:$B$1000="CIVILES")*(UPPER(MAESTRO!$L$3:$L$1000)="CONFIRMADO")),ROWS($A$3:A271))),"")</f>
        <v/>
      </c>
      <c r="U271" s="10" t="str">
        <f ca="1">IFERROR(INDEX(MAESTRO!U:U,_xludf.AGGREGATE(15,6,ROW(MAESTRO!$B$3:$B$1000)/((MAESTRO!$B$3:$B$1000="CIVILES")*(UPPER(MAESTRO!$L$3:$L$1000)="CONFIRMADO")),ROWS($A$3:A271))),"")</f>
        <v/>
      </c>
      <c r="V271" s="10" t="str">
        <f ca="1">IFERROR(INDEX(MAESTRO!V:V,_xludf.AGGREGATE(15,6,ROW(MAESTRO!$B$3:$B$1000)/((MAESTRO!$B$3:$B$1000="CIVILES")*(UPPER(MAESTRO!$L$3:$L$1000)="CONFIRMADO")),ROWS($A$3:A271))),"")</f>
        <v/>
      </c>
      <c r="W271" s="10" t="str">
        <f ca="1">IFERROR(INDEX(MAESTRO!W:W,_xludf.AGGREGATE(15,6,ROW(MAESTRO!$B$3:$B$1000)/((MAESTRO!$B$3:$B$1000="CIVILES")*(UPPER(MAESTRO!$L$3:$L$1000)="CONFIRMADO")),ROWS($A$3:A271))),"")</f>
        <v/>
      </c>
      <c r="X271" s="10" t="str">
        <f ca="1">IFERROR(INDEX(MAESTRO!X:X,_xludf.AGGREGATE(15,6,ROW(MAESTRO!$B$3:$B$1000)/((MAESTRO!$B$3:$B$1000="CIVILES")*(UPPER(MAESTRO!$L$3:$L$1000)="CONFIRMADO")),ROWS($A$3:A271))),"")</f>
        <v/>
      </c>
    </row>
    <row r="272" spans="1:24" ht="22.05" customHeight="1">
      <c r="A272" s="18" t="str">
        <f ca="1">IFERROR(INDEX(MAESTRO!A:A,_xludf.AGGREGATE(15,6,ROW(MAESTRO!$B$3:$B$1000)/((MAESTRO!$B$3:$B$1000="CIVILES")*(UPPER(MAESTRO!$L$3:$L$1000)="CONFIRMADO")),ROWS($A$3:A272))),"")</f>
        <v/>
      </c>
      <c r="B272" s="18" t="str">
        <f ca="1">IFERROR(INDEX(MAESTRO!B:B,_xludf.AGGREGATE(15,6,ROW(MAESTRO!$B$3:$B$1000)/((MAESTRO!$B$3:$B$1000="CIVILES")*(UPPER(MAESTRO!$L$3:$L$1000)="CONFIRMADO")),ROWS($A$3:A272))),"")</f>
        <v/>
      </c>
      <c r="C272" s="18" t="str">
        <f ca="1">IFERROR(INDEX(MAESTRO!C:C,_xludf.AGGREGATE(15,6,ROW(MAESTRO!$B$3:$B$1000)/((MAESTRO!$B$3:$B$1000="CIVILES")*(UPPER(MAESTRO!$L$3:$L$1000)="CONFIRMADO")),ROWS($A$3:A272))),"")</f>
        <v/>
      </c>
      <c r="D272" s="18" t="str">
        <f ca="1">IFERROR(INDEX(MAESTRO!D:D,_xludf.AGGREGATE(15,6,ROW(MAESTRO!$B$3:$B$1000)/((MAESTRO!$B$3:$B$1000="CIVILES")*(UPPER(MAESTRO!$L$3:$L$1000)="CONFIRMADO")),ROWS($A$3:A272))),"")</f>
        <v/>
      </c>
      <c r="E272" s="18" t="str">
        <f ca="1">IFERROR(INDEX(MAESTRO!E:E,_xludf.AGGREGATE(15,6,ROW(MAESTRO!$B$3:$B$1000)/((MAESTRO!$B$3:$B$1000="CIVILES")*(UPPER(MAESTRO!$L$3:$L$1000)="CONFIRMADO")),ROWS($A$3:A272))),"")</f>
        <v/>
      </c>
      <c r="F272" s="18" t="str">
        <f ca="1">IFERROR(INDEX(MAESTRO!F:F,_xludf.AGGREGATE(15,6,ROW(MAESTRO!$B$3:$B$1000)/((MAESTRO!$B$3:$B$1000="CIVILES")*(UPPER(MAESTRO!$L$3:$L$1000)="CONFIRMADO")),ROWS($A$3:A272))),"")</f>
        <v/>
      </c>
      <c r="G272" s="18" t="str">
        <f ca="1">IFERROR(INDEX(MAESTRO!G:G,_xludf.AGGREGATE(15,6,ROW(MAESTRO!$B$3:$B$1000)/((MAESTRO!$B$3:$B$1000="CIVILES")*(UPPER(MAESTRO!$L$3:$L$1000)="CONFIRMADO")),ROWS($A$3:A272))),"")</f>
        <v/>
      </c>
      <c r="H272" s="18" t="str">
        <f ca="1">IFERROR(INDEX(MAESTRO!H:H,_xludf.AGGREGATE(15,6,ROW(MAESTRO!$B$3:$B$1000)/((MAESTRO!$B$3:$B$1000="CIVILES")*(UPPER(MAESTRO!$L$3:$L$1000)="CONFIRMADO")),ROWS($A$3:A272))),"")</f>
        <v/>
      </c>
      <c r="I272" s="18" t="str">
        <f ca="1">IFERROR(INDEX(MAESTRO!I:I,_xludf.AGGREGATE(15,6,ROW(MAESTRO!$B$3:$B$1000)/((MAESTRO!$B$3:$B$1000="CIVILES")*(UPPER(MAESTRO!$L$3:$L$1000)="CONFIRMADO")),ROWS($A$3:A272))),"")</f>
        <v/>
      </c>
      <c r="J272" s="18" t="str">
        <f ca="1">IFERROR(INDEX(MAESTRO!J:J,_xludf.AGGREGATE(15,6,ROW(MAESTRO!$B$3:$B$1000)/((MAESTRO!$B$3:$B$1000="CIVILES")*(UPPER(MAESTRO!$L$3:$L$1000)="CONFIRMADO")),ROWS($A$3:A272))),"")</f>
        <v/>
      </c>
      <c r="K272" s="18" t="str">
        <f ca="1">IFERROR(INDEX(MAESTRO!K:K,_xludf.AGGREGATE(15,6,ROW(MAESTRO!$B$3:$B$1000)/((MAESTRO!$B$3:$B$1000="CIVILES")*(UPPER(MAESTRO!$L$3:$L$1000)="CONFIRMADO")),ROWS($A$3:A272))),"")</f>
        <v/>
      </c>
      <c r="L272" s="18" t="str">
        <f ca="1">IFERROR(INDEX(MAESTRO!L:L,_xludf.AGGREGATE(15,6,ROW(MAESTRO!$B$3:$B$1000)/((MAESTRO!$B$3:$B$1000="CIVILES")*(UPPER(MAESTRO!$L$3:$L$1000)="CONFIRMADO")),ROWS($A$3:A272))),"")</f>
        <v/>
      </c>
      <c r="M272" s="18" t="str">
        <f ca="1">IFERROR(INDEX(MAESTRO!M:M,_xludf.AGGREGATE(15,6,ROW(MAESTRO!$B$3:$B$1000)/((MAESTRO!$B$3:$B$1000="CIVILES")*(UPPER(MAESTRO!$L$3:$L$1000)="CONFIRMADO")),ROWS($A$3:A272))),"")</f>
        <v/>
      </c>
      <c r="N272" s="18" t="str">
        <f ca="1">IFERROR(INDEX(MAESTRO!N:N,_xludf.AGGREGATE(15,6,ROW(MAESTRO!$B$3:$B$1000)/((MAESTRO!$B$3:$B$1000="CIVILES")*(UPPER(MAESTRO!$L$3:$L$1000)="CONFIRMADO")),ROWS($A$3:A272))),"")</f>
        <v/>
      </c>
      <c r="O272" s="18" t="str">
        <f ca="1">IFERROR(INDEX(MAESTRO!O:O,_xludf.AGGREGATE(15,6,ROW(MAESTRO!$B$3:$B$1000)/((MAESTRO!$B$3:$B$1000="CIVILES")*(UPPER(MAESTRO!$L$3:$L$1000)="CONFIRMADO")),ROWS($A$3:A272))),"")</f>
        <v/>
      </c>
      <c r="P272" s="18" t="str">
        <f ca="1">IFERROR(INDEX(MAESTRO!P:P,_xludf.AGGREGATE(15,6,ROW(MAESTRO!$B$3:$B$1000)/((MAESTRO!$B$3:$B$1000="CIVILES")*(UPPER(MAESTRO!$L$3:$L$1000)="CONFIRMADO")),ROWS($A$3:A272))),"")</f>
        <v/>
      </c>
      <c r="Q272" s="18" t="str">
        <f ca="1">IFERROR(INDEX(MAESTRO!Q:Q,_xludf.AGGREGATE(15,6,ROW(MAESTRO!$B$3:$B$1000)/((MAESTRO!$B$3:$B$1000="CIVILES")*(UPPER(MAESTRO!$L$3:$L$1000)="CONFIRMADO")),ROWS($A$3:A272))),"")</f>
        <v/>
      </c>
      <c r="R272" s="18" t="str">
        <f ca="1">IFERROR(INDEX(MAESTRO!R:R,_xludf.AGGREGATE(15,6,ROW(MAESTRO!$B$3:$B$1000)/((MAESTRO!$B$3:$B$1000="CIVILES")*(UPPER(MAESTRO!$L$3:$L$1000)="CONFIRMADO")),ROWS($A$3:A272))),"")</f>
        <v/>
      </c>
      <c r="S272" s="18" t="str">
        <f ca="1">IFERROR(INDEX(MAESTRO!S:S,_xludf.AGGREGATE(15,6,ROW(MAESTRO!$B$3:$B$1000)/((MAESTRO!$B$3:$B$1000="CIVILES")*(UPPER(MAESTRO!$L$3:$L$1000)="CONFIRMADO")),ROWS($A$3:A272))),"")</f>
        <v/>
      </c>
      <c r="T272" s="18" t="str">
        <f ca="1">IFERROR(INDEX(MAESTRO!T:T,_xludf.AGGREGATE(15,6,ROW(MAESTRO!$B$3:$B$1000)/((MAESTRO!$B$3:$B$1000="CIVILES")*(UPPER(MAESTRO!$L$3:$L$1000)="CONFIRMADO")),ROWS($A$3:A272))),"")</f>
        <v/>
      </c>
      <c r="U272" s="18" t="str">
        <f ca="1">IFERROR(INDEX(MAESTRO!U:U,_xludf.AGGREGATE(15,6,ROW(MAESTRO!$B$3:$B$1000)/((MAESTRO!$B$3:$B$1000="CIVILES")*(UPPER(MAESTRO!$L$3:$L$1000)="CONFIRMADO")),ROWS($A$3:A272))),"")</f>
        <v/>
      </c>
      <c r="V272" s="18" t="str">
        <f ca="1">IFERROR(INDEX(MAESTRO!V:V,_xludf.AGGREGATE(15,6,ROW(MAESTRO!$B$3:$B$1000)/((MAESTRO!$B$3:$B$1000="CIVILES")*(UPPER(MAESTRO!$L$3:$L$1000)="CONFIRMADO")),ROWS($A$3:A272))),"")</f>
        <v/>
      </c>
      <c r="W272" s="18" t="str">
        <f ca="1">IFERROR(INDEX(MAESTRO!W:W,_xludf.AGGREGATE(15,6,ROW(MAESTRO!$B$3:$B$1000)/((MAESTRO!$B$3:$B$1000="CIVILES")*(UPPER(MAESTRO!$L$3:$L$1000)="CONFIRMADO")),ROWS($A$3:A272))),"")</f>
        <v/>
      </c>
      <c r="X272" s="18" t="str">
        <f ca="1">IFERROR(INDEX(MAESTRO!X:X,_xludf.AGGREGATE(15,6,ROW(MAESTRO!$B$3:$B$1000)/((MAESTRO!$B$3:$B$1000="CIVILES")*(UPPER(MAESTRO!$L$3:$L$1000)="CONFIRMADO")),ROWS($A$3:A272))),"")</f>
        <v/>
      </c>
    </row>
    <row r="273" spans="1:24" ht="22.05" customHeight="1">
      <c r="A273" s="10" t="str">
        <f ca="1">IFERROR(INDEX(MAESTRO!A:A,_xludf.AGGREGATE(15,6,ROW(MAESTRO!$B$3:$B$1000)/((MAESTRO!$B$3:$B$1000="CIVILES")*(UPPER(MAESTRO!$L$3:$L$1000)="CONFIRMADO")),ROWS($A$3:A273))),"")</f>
        <v/>
      </c>
      <c r="B273" s="10" t="str">
        <f ca="1">IFERROR(INDEX(MAESTRO!B:B,_xludf.AGGREGATE(15,6,ROW(MAESTRO!$B$3:$B$1000)/((MAESTRO!$B$3:$B$1000="CIVILES")*(UPPER(MAESTRO!$L$3:$L$1000)="CONFIRMADO")),ROWS($A$3:A273))),"")</f>
        <v/>
      </c>
      <c r="C273" s="10" t="str">
        <f ca="1">IFERROR(INDEX(MAESTRO!C:C,_xludf.AGGREGATE(15,6,ROW(MAESTRO!$B$3:$B$1000)/((MAESTRO!$B$3:$B$1000="CIVILES")*(UPPER(MAESTRO!$L$3:$L$1000)="CONFIRMADO")),ROWS($A$3:A273))),"")</f>
        <v/>
      </c>
      <c r="D273" s="10" t="str">
        <f ca="1">IFERROR(INDEX(MAESTRO!D:D,_xludf.AGGREGATE(15,6,ROW(MAESTRO!$B$3:$B$1000)/((MAESTRO!$B$3:$B$1000="CIVILES")*(UPPER(MAESTRO!$L$3:$L$1000)="CONFIRMADO")),ROWS($A$3:A273))),"")</f>
        <v/>
      </c>
      <c r="E273" s="10" t="str">
        <f ca="1">IFERROR(INDEX(MAESTRO!E:E,_xludf.AGGREGATE(15,6,ROW(MAESTRO!$B$3:$B$1000)/((MAESTRO!$B$3:$B$1000="CIVILES")*(UPPER(MAESTRO!$L$3:$L$1000)="CONFIRMADO")),ROWS($A$3:A273))),"")</f>
        <v/>
      </c>
      <c r="F273" s="10" t="str">
        <f ca="1">IFERROR(INDEX(MAESTRO!F:F,_xludf.AGGREGATE(15,6,ROW(MAESTRO!$B$3:$B$1000)/((MAESTRO!$B$3:$B$1000="CIVILES")*(UPPER(MAESTRO!$L$3:$L$1000)="CONFIRMADO")),ROWS($A$3:A273))),"")</f>
        <v/>
      </c>
      <c r="G273" s="10" t="str">
        <f ca="1">IFERROR(INDEX(MAESTRO!G:G,_xludf.AGGREGATE(15,6,ROW(MAESTRO!$B$3:$B$1000)/((MAESTRO!$B$3:$B$1000="CIVILES")*(UPPER(MAESTRO!$L$3:$L$1000)="CONFIRMADO")),ROWS($A$3:A273))),"")</f>
        <v/>
      </c>
      <c r="H273" s="10" t="str">
        <f ca="1">IFERROR(INDEX(MAESTRO!H:H,_xludf.AGGREGATE(15,6,ROW(MAESTRO!$B$3:$B$1000)/((MAESTRO!$B$3:$B$1000="CIVILES")*(UPPER(MAESTRO!$L$3:$L$1000)="CONFIRMADO")),ROWS($A$3:A273))),"")</f>
        <v/>
      </c>
      <c r="I273" s="10" t="str">
        <f ca="1">IFERROR(INDEX(MAESTRO!I:I,_xludf.AGGREGATE(15,6,ROW(MAESTRO!$B$3:$B$1000)/((MAESTRO!$B$3:$B$1000="CIVILES")*(UPPER(MAESTRO!$L$3:$L$1000)="CONFIRMADO")),ROWS($A$3:A273))),"")</f>
        <v/>
      </c>
      <c r="J273" s="10" t="str">
        <f ca="1">IFERROR(INDEX(MAESTRO!J:J,_xludf.AGGREGATE(15,6,ROW(MAESTRO!$B$3:$B$1000)/((MAESTRO!$B$3:$B$1000="CIVILES")*(UPPER(MAESTRO!$L$3:$L$1000)="CONFIRMADO")),ROWS($A$3:A273))),"")</f>
        <v/>
      </c>
      <c r="K273" s="10" t="str">
        <f ca="1">IFERROR(INDEX(MAESTRO!K:K,_xludf.AGGREGATE(15,6,ROW(MAESTRO!$B$3:$B$1000)/((MAESTRO!$B$3:$B$1000="CIVILES")*(UPPER(MAESTRO!$L$3:$L$1000)="CONFIRMADO")),ROWS($A$3:A273))),"")</f>
        <v/>
      </c>
      <c r="L273" s="10" t="str">
        <f ca="1">IFERROR(INDEX(MAESTRO!L:L,_xludf.AGGREGATE(15,6,ROW(MAESTRO!$B$3:$B$1000)/((MAESTRO!$B$3:$B$1000="CIVILES")*(UPPER(MAESTRO!$L$3:$L$1000)="CONFIRMADO")),ROWS($A$3:A273))),"")</f>
        <v/>
      </c>
      <c r="M273" s="10" t="str">
        <f ca="1">IFERROR(INDEX(MAESTRO!M:M,_xludf.AGGREGATE(15,6,ROW(MAESTRO!$B$3:$B$1000)/((MAESTRO!$B$3:$B$1000="CIVILES")*(UPPER(MAESTRO!$L$3:$L$1000)="CONFIRMADO")),ROWS($A$3:A273))),"")</f>
        <v/>
      </c>
      <c r="N273" s="10" t="str">
        <f ca="1">IFERROR(INDEX(MAESTRO!N:N,_xludf.AGGREGATE(15,6,ROW(MAESTRO!$B$3:$B$1000)/((MAESTRO!$B$3:$B$1000="CIVILES")*(UPPER(MAESTRO!$L$3:$L$1000)="CONFIRMADO")),ROWS($A$3:A273))),"")</f>
        <v/>
      </c>
      <c r="O273" s="10" t="str">
        <f ca="1">IFERROR(INDEX(MAESTRO!O:O,_xludf.AGGREGATE(15,6,ROW(MAESTRO!$B$3:$B$1000)/((MAESTRO!$B$3:$B$1000="CIVILES")*(UPPER(MAESTRO!$L$3:$L$1000)="CONFIRMADO")),ROWS($A$3:A273))),"")</f>
        <v/>
      </c>
      <c r="P273" s="10" t="str">
        <f ca="1">IFERROR(INDEX(MAESTRO!P:P,_xludf.AGGREGATE(15,6,ROW(MAESTRO!$B$3:$B$1000)/((MAESTRO!$B$3:$B$1000="CIVILES")*(UPPER(MAESTRO!$L$3:$L$1000)="CONFIRMADO")),ROWS($A$3:A273))),"")</f>
        <v/>
      </c>
      <c r="Q273" s="10" t="str">
        <f ca="1">IFERROR(INDEX(MAESTRO!Q:Q,_xludf.AGGREGATE(15,6,ROW(MAESTRO!$B$3:$B$1000)/((MAESTRO!$B$3:$B$1000="CIVILES")*(UPPER(MAESTRO!$L$3:$L$1000)="CONFIRMADO")),ROWS($A$3:A273))),"")</f>
        <v/>
      </c>
      <c r="R273" s="10" t="str">
        <f ca="1">IFERROR(INDEX(MAESTRO!R:R,_xludf.AGGREGATE(15,6,ROW(MAESTRO!$B$3:$B$1000)/((MAESTRO!$B$3:$B$1000="CIVILES")*(UPPER(MAESTRO!$L$3:$L$1000)="CONFIRMADO")),ROWS($A$3:A273))),"")</f>
        <v/>
      </c>
      <c r="S273" s="10" t="str">
        <f ca="1">IFERROR(INDEX(MAESTRO!S:S,_xludf.AGGREGATE(15,6,ROW(MAESTRO!$B$3:$B$1000)/((MAESTRO!$B$3:$B$1000="CIVILES")*(UPPER(MAESTRO!$L$3:$L$1000)="CONFIRMADO")),ROWS($A$3:A273))),"")</f>
        <v/>
      </c>
      <c r="T273" s="10" t="str">
        <f ca="1">IFERROR(INDEX(MAESTRO!T:T,_xludf.AGGREGATE(15,6,ROW(MAESTRO!$B$3:$B$1000)/((MAESTRO!$B$3:$B$1000="CIVILES")*(UPPER(MAESTRO!$L$3:$L$1000)="CONFIRMADO")),ROWS($A$3:A273))),"")</f>
        <v/>
      </c>
      <c r="U273" s="10" t="str">
        <f ca="1">IFERROR(INDEX(MAESTRO!U:U,_xludf.AGGREGATE(15,6,ROW(MAESTRO!$B$3:$B$1000)/((MAESTRO!$B$3:$B$1000="CIVILES")*(UPPER(MAESTRO!$L$3:$L$1000)="CONFIRMADO")),ROWS($A$3:A273))),"")</f>
        <v/>
      </c>
      <c r="V273" s="10" t="str">
        <f ca="1">IFERROR(INDEX(MAESTRO!V:V,_xludf.AGGREGATE(15,6,ROW(MAESTRO!$B$3:$B$1000)/((MAESTRO!$B$3:$B$1000="CIVILES")*(UPPER(MAESTRO!$L$3:$L$1000)="CONFIRMADO")),ROWS($A$3:A273))),"")</f>
        <v/>
      </c>
      <c r="W273" s="10" t="str">
        <f ca="1">IFERROR(INDEX(MAESTRO!W:W,_xludf.AGGREGATE(15,6,ROW(MAESTRO!$B$3:$B$1000)/((MAESTRO!$B$3:$B$1000="CIVILES")*(UPPER(MAESTRO!$L$3:$L$1000)="CONFIRMADO")),ROWS($A$3:A273))),"")</f>
        <v/>
      </c>
      <c r="X273" s="10" t="str">
        <f ca="1">IFERROR(INDEX(MAESTRO!X:X,_xludf.AGGREGATE(15,6,ROW(MAESTRO!$B$3:$B$1000)/((MAESTRO!$B$3:$B$1000="CIVILES")*(UPPER(MAESTRO!$L$3:$L$1000)="CONFIRMADO")),ROWS($A$3:A273))),"")</f>
        <v/>
      </c>
    </row>
    <row r="274" spans="1:24" ht="22.05" customHeight="1">
      <c r="A274" s="18" t="str">
        <f ca="1">IFERROR(INDEX(MAESTRO!A:A,_xludf.AGGREGATE(15,6,ROW(MAESTRO!$B$3:$B$1000)/((MAESTRO!$B$3:$B$1000="CIVILES")*(UPPER(MAESTRO!$L$3:$L$1000)="CONFIRMADO")),ROWS($A$3:A274))),"")</f>
        <v/>
      </c>
      <c r="B274" s="18" t="str">
        <f ca="1">IFERROR(INDEX(MAESTRO!B:B,_xludf.AGGREGATE(15,6,ROW(MAESTRO!$B$3:$B$1000)/((MAESTRO!$B$3:$B$1000="CIVILES")*(UPPER(MAESTRO!$L$3:$L$1000)="CONFIRMADO")),ROWS($A$3:A274))),"")</f>
        <v/>
      </c>
      <c r="C274" s="18" t="str">
        <f ca="1">IFERROR(INDEX(MAESTRO!C:C,_xludf.AGGREGATE(15,6,ROW(MAESTRO!$B$3:$B$1000)/((MAESTRO!$B$3:$B$1000="CIVILES")*(UPPER(MAESTRO!$L$3:$L$1000)="CONFIRMADO")),ROWS($A$3:A274))),"")</f>
        <v/>
      </c>
      <c r="D274" s="18" t="str">
        <f ca="1">IFERROR(INDEX(MAESTRO!D:D,_xludf.AGGREGATE(15,6,ROW(MAESTRO!$B$3:$B$1000)/((MAESTRO!$B$3:$B$1000="CIVILES")*(UPPER(MAESTRO!$L$3:$L$1000)="CONFIRMADO")),ROWS($A$3:A274))),"")</f>
        <v/>
      </c>
      <c r="E274" s="18" t="str">
        <f ca="1">IFERROR(INDEX(MAESTRO!E:E,_xludf.AGGREGATE(15,6,ROW(MAESTRO!$B$3:$B$1000)/((MAESTRO!$B$3:$B$1000="CIVILES")*(UPPER(MAESTRO!$L$3:$L$1000)="CONFIRMADO")),ROWS($A$3:A274))),"")</f>
        <v/>
      </c>
      <c r="F274" s="18" t="str">
        <f ca="1">IFERROR(INDEX(MAESTRO!F:F,_xludf.AGGREGATE(15,6,ROW(MAESTRO!$B$3:$B$1000)/((MAESTRO!$B$3:$B$1000="CIVILES")*(UPPER(MAESTRO!$L$3:$L$1000)="CONFIRMADO")),ROWS($A$3:A274))),"")</f>
        <v/>
      </c>
      <c r="G274" s="18" t="str">
        <f ca="1">IFERROR(INDEX(MAESTRO!G:G,_xludf.AGGREGATE(15,6,ROW(MAESTRO!$B$3:$B$1000)/((MAESTRO!$B$3:$B$1000="CIVILES")*(UPPER(MAESTRO!$L$3:$L$1000)="CONFIRMADO")),ROWS($A$3:A274))),"")</f>
        <v/>
      </c>
      <c r="H274" s="18" t="str">
        <f ca="1">IFERROR(INDEX(MAESTRO!H:H,_xludf.AGGREGATE(15,6,ROW(MAESTRO!$B$3:$B$1000)/((MAESTRO!$B$3:$B$1000="CIVILES")*(UPPER(MAESTRO!$L$3:$L$1000)="CONFIRMADO")),ROWS($A$3:A274))),"")</f>
        <v/>
      </c>
      <c r="I274" s="18" t="str">
        <f ca="1">IFERROR(INDEX(MAESTRO!I:I,_xludf.AGGREGATE(15,6,ROW(MAESTRO!$B$3:$B$1000)/((MAESTRO!$B$3:$B$1000="CIVILES")*(UPPER(MAESTRO!$L$3:$L$1000)="CONFIRMADO")),ROWS($A$3:A274))),"")</f>
        <v/>
      </c>
      <c r="J274" s="18" t="str">
        <f ca="1">IFERROR(INDEX(MAESTRO!J:J,_xludf.AGGREGATE(15,6,ROW(MAESTRO!$B$3:$B$1000)/((MAESTRO!$B$3:$B$1000="CIVILES")*(UPPER(MAESTRO!$L$3:$L$1000)="CONFIRMADO")),ROWS($A$3:A274))),"")</f>
        <v/>
      </c>
      <c r="K274" s="18" t="str">
        <f ca="1">IFERROR(INDEX(MAESTRO!K:K,_xludf.AGGREGATE(15,6,ROW(MAESTRO!$B$3:$B$1000)/((MAESTRO!$B$3:$B$1000="CIVILES")*(UPPER(MAESTRO!$L$3:$L$1000)="CONFIRMADO")),ROWS($A$3:A274))),"")</f>
        <v/>
      </c>
      <c r="L274" s="18" t="str">
        <f ca="1">IFERROR(INDEX(MAESTRO!L:L,_xludf.AGGREGATE(15,6,ROW(MAESTRO!$B$3:$B$1000)/((MAESTRO!$B$3:$B$1000="CIVILES")*(UPPER(MAESTRO!$L$3:$L$1000)="CONFIRMADO")),ROWS($A$3:A274))),"")</f>
        <v/>
      </c>
      <c r="M274" s="18" t="str">
        <f ca="1">IFERROR(INDEX(MAESTRO!M:M,_xludf.AGGREGATE(15,6,ROW(MAESTRO!$B$3:$B$1000)/((MAESTRO!$B$3:$B$1000="CIVILES")*(UPPER(MAESTRO!$L$3:$L$1000)="CONFIRMADO")),ROWS($A$3:A274))),"")</f>
        <v/>
      </c>
      <c r="N274" s="18" t="str">
        <f ca="1">IFERROR(INDEX(MAESTRO!N:N,_xludf.AGGREGATE(15,6,ROW(MAESTRO!$B$3:$B$1000)/((MAESTRO!$B$3:$B$1000="CIVILES")*(UPPER(MAESTRO!$L$3:$L$1000)="CONFIRMADO")),ROWS($A$3:A274))),"")</f>
        <v/>
      </c>
      <c r="O274" s="18" t="str">
        <f ca="1">IFERROR(INDEX(MAESTRO!O:O,_xludf.AGGREGATE(15,6,ROW(MAESTRO!$B$3:$B$1000)/((MAESTRO!$B$3:$B$1000="CIVILES")*(UPPER(MAESTRO!$L$3:$L$1000)="CONFIRMADO")),ROWS($A$3:A274))),"")</f>
        <v/>
      </c>
      <c r="P274" s="18" t="str">
        <f ca="1">IFERROR(INDEX(MAESTRO!P:P,_xludf.AGGREGATE(15,6,ROW(MAESTRO!$B$3:$B$1000)/((MAESTRO!$B$3:$B$1000="CIVILES")*(UPPER(MAESTRO!$L$3:$L$1000)="CONFIRMADO")),ROWS($A$3:A274))),"")</f>
        <v/>
      </c>
      <c r="Q274" s="18" t="str">
        <f ca="1">IFERROR(INDEX(MAESTRO!Q:Q,_xludf.AGGREGATE(15,6,ROW(MAESTRO!$B$3:$B$1000)/((MAESTRO!$B$3:$B$1000="CIVILES")*(UPPER(MAESTRO!$L$3:$L$1000)="CONFIRMADO")),ROWS($A$3:A274))),"")</f>
        <v/>
      </c>
      <c r="R274" s="18" t="str">
        <f ca="1">IFERROR(INDEX(MAESTRO!R:R,_xludf.AGGREGATE(15,6,ROW(MAESTRO!$B$3:$B$1000)/((MAESTRO!$B$3:$B$1000="CIVILES")*(UPPER(MAESTRO!$L$3:$L$1000)="CONFIRMADO")),ROWS($A$3:A274))),"")</f>
        <v/>
      </c>
      <c r="S274" s="18" t="str">
        <f ca="1">IFERROR(INDEX(MAESTRO!S:S,_xludf.AGGREGATE(15,6,ROW(MAESTRO!$B$3:$B$1000)/((MAESTRO!$B$3:$B$1000="CIVILES")*(UPPER(MAESTRO!$L$3:$L$1000)="CONFIRMADO")),ROWS($A$3:A274))),"")</f>
        <v/>
      </c>
      <c r="T274" s="18" t="str">
        <f ca="1">IFERROR(INDEX(MAESTRO!T:T,_xludf.AGGREGATE(15,6,ROW(MAESTRO!$B$3:$B$1000)/((MAESTRO!$B$3:$B$1000="CIVILES")*(UPPER(MAESTRO!$L$3:$L$1000)="CONFIRMADO")),ROWS($A$3:A274))),"")</f>
        <v/>
      </c>
      <c r="U274" s="18" t="str">
        <f ca="1">IFERROR(INDEX(MAESTRO!U:U,_xludf.AGGREGATE(15,6,ROW(MAESTRO!$B$3:$B$1000)/((MAESTRO!$B$3:$B$1000="CIVILES")*(UPPER(MAESTRO!$L$3:$L$1000)="CONFIRMADO")),ROWS($A$3:A274))),"")</f>
        <v/>
      </c>
      <c r="V274" s="18" t="str">
        <f ca="1">IFERROR(INDEX(MAESTRO!V:V,_xludf.AGGREGATE(15,6,ROW(MAESTRO!$B$3:$B$1000)/((MAESTRO!$B$3:$B$1000="CIVILES")*(UPPER(MAESTRO!$L$3:$L$1000)="CONFIRMADO")),ROWS($A$3:A274))),"")</f>
        <v/>
      </c>
      <c r="W274" s="18" t="str">
        <f ca="1">IFERROR(INDEX(MAESTRO!W:W,_xludf.AGGREGATE(15,6,ROW(MAESTRO!$B$3:$B$1000)/((MAESTRO!$B$3:$B$1000="CIVILES")*(UPPER(MAESTRO!$L$3:$L$1000)="CONFIRMADO")),ROWS($A$3:A274))),"")</f>
        <v/>
      </c>
      <c r="X274" s="18" t="str">
        <f ca="1">IFERROR(INDEX(MAESTRO!X:X,_xludf.AGGREGATE(15,6,ROW(MAESTRO!$B$3:$B$1000)/((MAESTRO!$B$3:$B$1000="CIVILES")*(UPPER(MAESTRO!$L$3:$L$1000)="CONFIRMADO")),ROWS($A$3:A274))),"")</f>
        <v/>
      </c>
    </row>
    <row r="275" spans="1:24" ht="22.05" customHeight="1">
      <c r="A275" s="10" t="str">
        <f ca="1">IFERROR(INDEX(MAESTRO!A:A,_xludf.AGGREGATE(15,6,ROW(MAESTRO!$B$3:$B$1000)/((MAESTRO!$B$3:$B$1000="CIVILES")*(UPPER(MAESTRO!$L$3:$L$1000)="CONFIRMADO")),ROWS($A$3:A275))),"")</f>
        <v/>
      </c>
      <c r="B275" s="10" t="str">
        <f ca="1">IFERROR(INDEX(MAESTRO!B:B,_xludf.AGGREGATE(15,6,ROW(MAESTRO!$B$3:$B$1000)/((MAESTRO!$B$3:$B$1000="CIVILES")*(UPPER(MAESTRO!$L$3:$L$1000)="CONFIRMADO")),ROWS($A$3:A275))),"")</f>
        <v/>
      </c>
      <c r="C275" s="10" t="str">
        <f ca="1">IFERROR(INDEX(MAESTRO!C:C,_xludf.AGGREGATE(15,6,ROW(MAESTRO!$B$3:$B$1000)/((MAESTRO!$B$3:$B$1000="CIVILES")*(UPPER(MAESTRO!$L$3:$L$1000)="CONFIRMADO")),ROWS($A$3:A275))),"")</f>
        <v/>
      </c>
      <c r="D275" s="10" t="str">
        <f ca="1">IFERROR(INDEX(MAESTRO!D:D,_xludf.AGGREGATE(15,6,ROW(MAESTRO!$B$3:$B$1000)/((MAESTRO!$B$3:$B$1000="CIVILES")*(UPPER(MAESTRO!$L$3:$L$1000)="CONFIRMADO")),ROWS($A$3:A275))),"")</f>
        <v/>
      </c>
      <c r="E275" s="10" t="str">
        <f ca="1">IFERROR(INDEX(MAESTRO!E:E,_xludf.AGGREGATE(15,6,ROW(MAESTRO!$B$3:$B$1000)/((MAESTRO!$B$3:$B$1000="CIVILES")*(UPPER(MAESTRO!$L$3:$L$1000)="CONFIRMADO")),ROWS($A$3:A275))),"")</f>
        <v/>
      </c>
      <c r="F275" s="10" t="str">
        <f ca="1">IFERROR(INDEX(MAESTRO!F:F,_xludf.AGGREGATE(15,6,ROW(MAESTRO!$B$3:$B$1000)/((MAESTRO!$B$3:$B$1000="CIVILES")*(UPPER(MAESTRO!$L$3:$L$1000)="CONFIRMADO")),ROWS($A$3:A275))),"")</f>
        <v/>
      </c>
      <c r="G275" s="10" t="str">
        <f ca="1">IFERROR(INDEX(MAESTRO!G:G,_xludf.AGGREGATE(15,6,ROW(MAESTRO!$B$3:$B$1000)/((MAESTRO!$B$3:$B$1000="CIVILES")*(UPPER(MAESTRO!$L$3:$L$1000)="CONFIRMADO")),ROWS($A$3:A275))),"")</f>
        <v/>
      </c>
      <c r="H275" s="10" t="str">
        <f ca="1">IFERROR(INDEX(MAESTRO!H:H,_xludf.AGGREGATE(15,6,ROW(MAESTRO!$B$3:$B$1000)/((MAESTRO!$B$3:$B$1000="CIVILES")*(UPPER(MAESTRO!$L$3:$L$1000)="CONFIRMADO")),ROWS($A$3:A275))),"")</f>
        <v/>
      </c>
      <c r="I275" s="10" t="str">
        <f ca="1">IFERROR(INDEX(MAESTRO!I:I,_xludf.AGGREGATE(15,6,ROW(MAESTRO!$B$3:$B$1000)/((MAESTRO!$B$3:$B$1000="CIVILES")*(UPPER(MAESTRO!$L$3:$L$1000)="CONFIRMADO")),ROWS($A$3:A275))),"")</f>
        <v/>
      </c>
      <c r="J275" s="10" t="str">
        <f ca="1">IFERROR(INDEX(MAESTRO!J:J,_xludf.AGGREGATE(15,6,ROW(MAESTRO!$B$3:$B$1000)/((MAESTRO!$B$3:$B$1000="CIVILES")*(UPPER(MAESTRO!$L$3:$L$1000)="CONFIRMADO")),ROWS($A$3:A275))),"")</f>
        <v/>
      </c>
      <c r="K275" s="10" t="str">
        <f ca="1">IFERROR(INDEX(MAESTRO!K:K,_xludf.AGGREGATE(15,6,ROW(MAESTRO!$B$3:$B$1000)/((MAESTRO!$B$3:$B$1000="CIVILES")*(UPPER(MAESTRO!$L$3:$L$1000)="CONFIRMADO")),ROWS($A$3:A275))),"")</f>
        <v/>
      </c>
      <c r="L275" s="10" t="str">
        <f ca="1">IFERROR(INDEX(MAESTRO!L:L,_xludf.AGGREGATE(15,6,ROW(MAESTRO!$B$3:$B$1000)/((MAESTRO!$B$3:$B$1000="CIVILES")*(UPPER(MAESTRO!$L$3:$L$1000)="CONFIRMADO")),ROWS($A$3:A275))),"")</f>
        <v/>
      </c>
      <c r="M275" s="10" t="str">
        <f ca="1">IFERROR(INDEX(MAESTRO!M:M,_xludf.AGGREGATE(15,6,ROW(MAESTRO!$B$3:$B$1000)/((MAESTRO!$B$3:$B$1000="CIVILES")*(UPPER(MAESTRO!$L$3:$L$1000)="CONFIRMADO")),ROWS($A$3:A275))),"")</f>
        <v/>
      </c>
      <c r="N275" s="10" t="str">
        <f ca="1">IFERROR(INDEX(MAESTRO!N:N,_xludf.AGGREGATE(15,6,ROW(MAESTRO!$B$3:$B$1000)/((MAESTRO!$B$3:$B$1000="CIVILES")*(UPPER(MAESTRO!$L$3:$L$1000)="CONFIRMADO")),ROWS($A$3:A275))),"")</f>
        <v/>
      </c>
      <c r="O275" s="10" t="str">
        <f ca="1">IFERROR(INDEX(MAESTRO!O:O,_xludf.AGGREGATE(15,6,ROW(MAESTRO!$B$3:$B$1000)/((MAESTRO!$B$3:$B$1000="CIVILES")*(UPPER(MAESTRO!$L$3:$L$1000)="CONFIRMADO")),ROWS($A$3:A275))),"")</f>
        <v/>
      </c>
      <c r="P275" s="10" t="str">
        <f ca="1">IFERROR(INDEX(MAESTRO!P:P,_xludf.AGGREGATE(15,6,ROW(MAESTRO!$B$3:$B$1000)/((MAESTRO!$B$3:$B$1000="CIVILES")*(UPPER(MAESTRO!$L$3:$L$1000)="CONFIRMADO")),ROWS($A$3:A275))),"")</f>
        <v/>
      </c>
      <c r="Q275" s="10" t="str">
        <f ca="1">IFERROR(INDEX(MAESTRO!Q:Q,_xludf.AGGREGATE(15,6,ROW(MAESTRO!$B$3:$B$1000)/((MAESTRO!$B$3:$B$1000="CIVILES")*(UPPER(MAESTRO!$L$3:$L$1000)="CONFIRMADO")),ROWS($A$3:A275))),"")</f>
        <v/>
      </c>
      <c r="R275" s="10" t="str">
        <f ca="1">IFERROR(INDEX(MAESTRO!R:R,_xludf.AGGREGATE(15,6,ROW(MAESTRO!$B$3:$B$1000)/((MAESTRO!$B$3:$B$1000="CIVILES")*(UPPER(MAESTRO!$L$3:$L$1000)="CONFIRMADO")),ROWS($A$3:A275))),"")</f>
        <v/>
      </c>
      <c r="S275" s="10" t="str">
        <f ca="1">IFERROR(INDEX(MAESTRO!S:S,_xludf.AGGREGATE(15,6,ROW(MAESTRO!$B$3:$B$1000)/((MAESTRO!$B$3:$B$1000="CIVILES")*(UPPER(MAESTRO!$L$3:$L$1000)="CONFIRMADO")),ROWS($A$3:A275))),"")</f>
        <v/>
      </c>
      <c r="T275" s="10" t="str">
        <f ca="1">IFERROR(INDEX(MAESTRO!T:T,_xludf.AGGREGATE(15,6,ROW(MAESTRO!$B$3:$B$1000)/((MAESTRO!$B$3:$B$1000="CIVILES")*(UPPER(MAESTRO!$L$3:$L$1000)="CONFIRMADO")),ROWS($A$3:A275))),"")</f>
        <v/>
      </c>
      <c r="U275" s="10" t="str">
        <f ca="1">IFERROR(INDEX(MAESTRO!U:U,_xludf.AGGREGATE(15,6,ROW(MAESTRO!$B$3:$B$1000)/((MAESTRO!$B$3:$B$1000="CIVILES")*(UPPER(MAESTRO!$L$3:$L$1000)="CONFIRMADO")),ROWS($A$3:A275))),"")</f>
        <v/>
      </c>
      <c r="V275" s="10" t="str">
        <f ca="1">IFERROR(INDEX(MAESTRO!V:V,_xludf.AGGREGATE(15,6,ROW(MAESTRO!$B$3:$B$1000)/((MAESTRO!$B$3:$B$1000="CIVILES")*(UPPER(MAESTRO!$L$3:$L$1000)="CONFIRMADO")),ROWS($A$3:A275))),"")</f>
        <v/>
      </c>
      <c r="W275" s="10" t="str">
        <f ca="1">IFERROR(INDEX(MAESTRO!W:W,_xludf.AGGREGATE(15,6,ROW(MAESTRO!$B$3:$B$1000)/((MAESTRO!$B$3:$B$1000="CIVILES")*(UPPER(MAESTRO!$L$3:$L$1000)="CONFIRMADO")),ROWS($A$3:A275))),"")</f>
        <v/>
      </c>
      <c r="X275" s="10" t="str">
        <f ca="1">IFERROR(INDEX(MAESTRO!X:X,_xludf.AGGREGATE(15,6,ROW(MAESTRO!$B$3:$B$1000)/((MAESTRO!$B$3:$B$1000="CIVILES")*(UPPER(MAESTRO!$L$3:$L$1000)="CONFIRMADO")),ROWS($A$3:A275))),"")</f>
        <v/>
      </c>
    </row>
    <row r="276" spans="1:24" ht="22.05" customHeight="1">
      <c r="A276" s="18" t="str">
        <f ca="1">IFERROR(INDEX(MAESTRO!A:A,_xludf.AGGREGATE(15,6,ROW(MAESTRO!$B$3:$B$1000)/((MAESTRO!$B$3:$B$1000="CIVILES")*(UPPER(MAESTRO!$L$3:$L$1000)="CONFIRMADO")),ROWS($A$3:A276))),"")</f>
        <v/>
      </c>
      <c r="B276" s="18" t="str">
        <f ca="1">IFERROR(INDEX(MAESTRO!B:B,_xludf.AGGREGATE(15,6,ROW(MAESTRO!$B$3:$B$1000)/((MAESTRO!$B$3:$B$1000="CIVILES")*(UPPER(MAESTRO!$L$3:$L$1000)="CONFIRMADO")),ROWS($A$3:A276))),"")</f>
        <v/>
      </c>
      <c r="C276" s="18" t="str">
        <f ca="1">IFERROR(INDEX(MAESTRO!C:C,_xludf.AGGREGATE(15,6,ROW(MAESTRO!$B$3:$B$1000)/((MAESTRO!$B$3:$B$1000="CIVILES")*(UPPER(MAESTRO!$L$3:$L$1000)="CONFIRMADO")),ROWS($A$3:A276))),"")</f>
        <v/>
      </c>
      <c r="D276" s="18" t="str">
        <f ca="1">IFERROR(INDEX(MAESTRO!D:D,_xludf.AGGREGATE(15,6,ROW(MAESTRO!$B$3:$B$1000)/((MAESTRO!$B$3:$B$1000="CIVILES")*(UPPER(MAESTRO!$L$3:$L$1000)="CONFIRMADO")),ROWS($A$3:A276))),"")</f>
        <v/>
      </c>
      <c r="E276" s="18" t="str">
        <f ca="1">IFERROR(INDEX(MAESTRO!E:E,_xludf.AGGREGATE(15,6,ROW(MAESTRO!$B$3:$B$1000)/((MAESTRO!$B$3:$B$1000="CIVILES")*(UPPER(MAESTRO!$L$3:$L$1000)="CONFIRMADO")),ROWS($A$3:A276))),"")</f>
        <v/>
      </c>
      <c r="F276" s="18" t="str">
        <f ca="1">IFERROR(INDEX(MAESTRO!F:F,_xludf.AGGREGATE(15,6,ROW(MAESTRO!$B$3:$B$1000)/((MAESTRO!$B$3:$B$1000="CIVILES")*(UPPER(MAESTRO!$L$3:$L$1000)="CONFIRMADO")),ROWS($A$3:A276))),"")</f>
        <v/>
      </c>
      <c r="G276" s="18" t="str">
        <f ca="1">IFERROR(INDEX(MAESTRO!G:G,_xludf.AGGREGATE(15,6,ROW(MAESTRO!$B$3:$B$1000)/((MAESTRO!$B$3:$B$1000="CIVILES")*(UPPER(MAESTRO!$L$3:$L$1000)="CONFIRMADO")),ROWS($A$3:A276))),"")</f>
        <v/>
      </c>
      <c r="H276" s="18" t="str">
        <f ca="1">IFERROR(INDEX(MAESTRO!H:H,_xludf.AGGREGATE(15,6,ROW(MAESTRO!$B$3:$B$1000)/((MAESTRO!$B$3:$B$1000="CIVILES")*(UPPER(MAESTRO!$L$3:$L$1000)="CONFIRMADO")),ROWS($A$3:A276))),"")</f>
        <v/>
      </c>
      <c r="I276" s="18" t="str">
        <f ca="1">IFERROR(INDEX(MAESTRO!I:I,_xludf.AGGREGATE(15,6,ROW(MAESTRO!$B$3:$B$1000)/((MAESTRO!$B$3:$B$1000="CIVILES")*(UPPER(MAESTRO!$L$3:$L$1000)="CONFIRMADO")),ROWS($A$3:A276))),"")</f>
        <v/>
      </c>
      <c r="J276" s="18" t="str">
        <f ca="1">IFERROR(INDEX(MAESTRO!J:J,_xludf.AGGREGATE(15,6,ROW(MAESTRO!$B$3:$B$1000)/((MAESTRO!$B$3:$B$1000="CIVILES")*(UPPER(MAESTRO!$L$3:$L$1000)="CONFIRMADO")),ROWS($A$3:A276))),"")</f>
        <v/>
      </c>
      <c r="K276" s="18" t="str">
        <f ca="1">IFERROR(INDEX(MAESTRO!K:K,_xludf.AGGREGATE(15,6,ROW(MAESTRO!$B$3:$B$1000)/((MAESTRO!$B$3:$B$1000="CIVILES")*(UPPER(MAESTRO!$L$3:$L$1000)="CONFIRMADO")),ROWS($A$3:A276))),"")</f>
        <v/>
      </c>
      <c r="L276" s="18" t="str">
        <f ca="1">IFERROR(INDEX(MAESTRO!L:L,_xludf.AGGREGATE(15,6,ROW(MAESTRO!$B$3:$B$1000)/((MAESTRO!$B$3:$B$1000="CIVILES")*(UPPER(MAESTRO!$L$3:$L$1000)="CONFIRMADO")),ROWS($A$3:A276))),"")</f>
        <v/>
      </c>
      <c r="M276" s="18" t="str">
        <f ca="1">IFERROR(INDEX(MAESTRO!M:M,_xludf.AGGREGATE(15,6,ROW(MAESTRO!$B$3:$B$1000)/((MAESTRO!$B$3:$B$1000="CIVILES")*(UPPER(MAESTRO!$L$3:$L$1000)="CONFIRMADO")),ROWS($A$3:A276))),"")</f>
        <v/>
      </c>
      <c r="N276" s="18" t="str">
        <f ca="1">IFERROR(INDEX(MAESTRO!N:N,_xludf.AGGREGATE(15,6,ROW(MAESTRO!$B$3:$B$1000)/((MAESTRO!$B$3:$B$1000="CIVILES")*(UPPER(MAESTRO!$L$3:$L$1000)="CONFIRMADO")),ROWS($A$3:A276))),"")</f>
        <v/>
      </c>
      <c r="O276" s="18" t="str">
        <f ca="1">IFERROR(INDEX(MAESTRO!O:O,_xludf.AGGREGATE(15,6,ROW(MAESTRO!$B$3:$B$1000)/((MAESTRO!$B$3:$B$1000="CIVILES")*(UPPER(MAESTRO!$L$3:$L$1000)="CONFIRMADO")),ROWS($A$3:A276))),"")</f>
        <v/>
      </c>
      <c r="P276" s="18" t="str">
        <f ca="1">IFERROR(INDEX(MAESTRO!P:P,_xludf.AGGREGATE(15,6,ROW(MAESTRO!$B$3:$B$1000)/((MAESTRO!$B$3:$B$1000="CIVILES")*(UPPER(MAESTRO!$L$3:$L$1000)="CONFIRMADO")),ROWS($A$3:A276))),"")</f>
        <v/>
      </c>
      <c r="Q276" s="18" t="str">
        <f ca="1">IFERROR(INDEX(MAESTRO!Q:Q,_xludf.AGGREGATE(15,6,ROW(MAESTRO!$B$3:$B$1000)/((MAESTRO!$B$3:$B$1000="CIVILES")*(UPPER(MAESTRO!$L$3:$L$1000)="CONFIRMADO")),ROWS($A$3:A276))),"")</f>
        <v/>
      </c>
      <c r="R276" s="18" t="str">
        <f ca="1">IFERROR(INDEX(MAESTRO!R:R,_xludf.AGGREGATE(15,6,ROW(MAESTRO!$B$3:$B$1000)/((MAESTRO!$B$3:$B$1000="CIVILES")*(UPPER(MAESTRO!$L$3:$L$1000)="CONFIRMADO")),ROWS($A$3:A276))),"")</f>
        <v/>
      </c>
      <c r="S276" s="18" t="str">
        <f ca="1">IFERROR(INDEX(MAESTRO!S:S,_xludf.AGGREGATE(15,6,ROW(MAESTRO!$B$3:$B$1000)/((MAESTRO!$B$3:$B$1000="CIVILES")*(UPPER(MAESTRO!$L$3:$L$1000)="CONFIRMADO")),ROWS($A$3:A276))),"")</f>
        <v/>
      </c>
      <c r="T276" s="18" t="str">
        <f ca="1">IFERROR(INDEX(MAESTRO!T:T,_xludf.AGGREGATE(15,6,ROW(MAESTRO!$B$3:$B$1000)/((MAESTRO!$B$3:$B$1000="CIVILES")*(UPPER(MAESTRO!$L$3:$L$1000)="CONFIRMADO")),ROWS($A$3:A276))),"")</f>
        <v/>
      </c>
      <c r="U276" s="18" t="str">
        <f ca="1">IFERROR(INDEX(MAESTRO!U:U,_xludf.AGGREGATE(15,6,ROW(MAESTRO!$B$3:$B$1000)/((MAESTRO!$B$3:$B$1000="CIVILES")*(UPPER(MAESTRO!$L$3:$L$1000)="CONFIRMADO")),ROWS($A$3:A276))),"")</f>
        <v/>
      </c>
      <c r="V276" s="18" t="str">
        <f ca="1">IFERROR(INDEX(MAESTRO!V:V,_xludf.AGGREGATE(15,6,ROW(MAESTRO!$B$3:$B$1000)/((MAESTRO!$B$3:$B$1000="CIVILES")*(UPPER(MAESTRO!$L$3:$L$1000)="CONFIRMADO")),ROWS($A$3:A276))),"")</f>
        <v/>
      </c>
      <c r="W276" s="18" t="str">
        <f ca="1">IFERROR(INDEX(MAESTRO!W:W,_xludf.AGGREGATE(15,6,ROW(MAESTRO!$B$3:$B$1000)/((MAESTRO!$B$3:$B$1000="CIVILES")*(UPPER(MAESTRO!$L$3:$L$1000)="CONFIRMADO")),ROWS($A$3:A276))),"")</f>
        <v/>
      </c>
      <c r="X276" s="18" t="str">
        <f ca="1">IFERROR(INDEX(MAESTRO!X:X,_xludf.AGGREGATE(15,6,ROW(MAESTRO!$B$3:$B$1000)/((MAESTRO!$B$3:$B$1000="CIVILES")*(UPPER(MAESTRO!$L$3:$L$1000)="CONFIRMADO")),ROWS($A$3:A276))),"")</f>
        <v/>
      </c>
    </row>
    <row r="277" spans="1:24" ht="22.05" customHeight="1">
      <c r="A277" s="10" t="str">
        <f ca="1">IFERROR(INDEX(MAESTRO!A:A,_xludf.AGGREGATE(15,6,ROW(MAESTRO!$B$3:$B$1000)/((MAESTRO!$B$3:$B$1000="CIVILES")*(UPPER(MAESTRO!$L$3:$L$1000)="CONFIRMADO")),ROWS($A$3:A277))),"")</f>
        <v/>
      </c>
      <c r="B277" s="10" t="str">
        <f ca="1">IFERROR(INDEX(MAESTRO!B:B,_xludf.AGGREGATE(15,6,ROW(MAESTRO!$B$3:$B$1000)/((MAESTRO!$B$3:$B$1000="CIVILES")*(UPPER(MAESTRO!$L$3:$L$1000)="CONFIRMADO")),ROWS($A$3:A277))),"")</f>
        <v/>
      </c>
      <c r="C277" s="10" t="str">
        <f ca="1">IFERROR(INDEX(MAESTRO!C:C,_xludf.AGGREGATE(15,6,ROW(MAESTRO!$B$3:$B$1000)/((MAESTRO!$B$3:$B$1000="CIVILES")*(UPPER(MAESTRO!$L$3:$L$1000)="CONFIRMADO")),ROWS($A$3:A277))),"")</f>
        <v/>
      </c>
      <c r="D277" s="10" t="str">
        <f ca="1">IFERROR(INDEX(MAESTRO!D:D,_xludf.AGGREGATE(15,6,ROW(MAESTRO!$B$3:$B$1000)/((MAESTRO!$B$3:$B$1000="CIVILES")*(UPPER(MAESTRO!$L$3:$L$1000)="CONFIRMADO")),ROWS($A$3:A277))),"")</f>
        <v/>
      </c>
      <c r="E277" s="10" t="str">
        <f ca="1">IFERROR(INDEX(MAESTRO!E:E,_xludf.AGGREGATE(15,6,ROW(MAESTRO!$B$3:$B$1000)/((MAESTRO!$B$3:$B$1000="CIVILES")*(UPPER(MAESTRO!$L$3:$L$1000)="CONFIRMADO")),ROWS($A$3:A277))),"")</f>
        <v/>
      </c>
      <c r="F277" s="10" t="str">
        <f ca="1">IFERROR(INDEX(MAESTRO!F:F,_xludf.AGGREGATE(15,6,ROW(MAESTRO!$B$3:$B$1000)/((MAESTRO!$B$3:$B$1000="CIVILES")*(UPPER(MAESTRO!$L$3:$L$1000)="CONFIRMADO")),ROWS($A$3:A277))),"")</f>
        <v/>
      </c>
      <c r="G277" s="10" t="str">
        <f ca="1">IFERROR(INDEX(MAESTRO!G:G,_xludf.AGGREGATE(15,6,ROW(MAESTRO!$B$3:$B$1000)/((MAESTRO!$B$3:$B$1000="CIVILES")*(UPPER(MAESTRO!$L$3:$L$1000)="CONFIRMADO")),ROWS($A$3:A277))),"")</f>
        <v/>
      </c>
      <c r="H277" s="10" t="str">
        <f ca="1">IFERROR(INDEX(MAESTRO!H:H,_xludf.AGGREGATE(15,6,ROW(MAESTRO!$B$3:$B$1000)/((MAESTRO!$B$3:$B$1000="CIVILES")*(UPPER(MAESTRO!$L$3:$L$1000)="CONFIRMADO")),ROWS($A$3:A277))),"")</f>
        <v/>
      </c>
      <c r="I277" s="10" t="str">
        <f ca="1">IFERROR(INDEX(MAESTRO!I:I,_xludf.AGGREGATE(15,6,ROW(MAESTRO!$B$3:$B$1000)/((MAESTRO!$B$3:$B$1000="CIVILES")*(UPPER(MAESTRO!$L$3:$L$1000)="CONFIRMADO")),ROWS($A$3:A277))),"")</f>
        <v/>
      </c>
      <c r="J277" s="10" t="str">
        <f ca="1">IFERROR(INDEX(MAESTRO!J:J,_xludf.AGGREGATE(15,6,ROW(MAESTRO!$B$3:$B$1000)/((MAESTRO!$B$3:$B$1000="CIVILES")*(UPPER(MAESTRO!$L$3:$L$1000)="CONFIRMADO")),ROWS($A$3:A277))),"")</f>
        <v/>
      </c>
      <c r="K277" s="10" t="str">
        <f ca="1">IFERROR(INDEX(MAESTRO!K:K,_xludf.AGGREGATE(15,6,ROW(MAESTRO!$B$3:$B$1000)/((MAESTRO!$B$3:$B$1000="CIVILES")*(UPPER(MAESTRO!$L$3:$L$1000)="CONFIRMADO")),ROWS($A$3:A277))),"")</f>
        <v/>
      </c>
      <c r="L277" s="10" t="str">
        <f ca="1">IFERROR(INDEX(MAESTRO!L:L,_xludf.AGGREGATE(15,6,ROW(MAESTRO!$B$3:$B$1000)/((MAESTRO!$B$3:$B$1000="CIVILES")*(UPPER(MAESTRO!$L$3:$L$1000)="CONFIRMADO")),ROWS($A$3:A277))),"")</f>
        <v/>
      </c>
      <c r="M277" s="10" t="str">
        <f ca="1">IFERROR(INDEX(MAESTRO!M:M,_xludf.AGGREGATE(15,6,ROW(MAESTRO!$B$3:$B$1000)/((MAESTRO!$B$3:$B$1000="CIVILES")*(UPPER(MAESTRO!$L$3:$L$1000)="CONFIRMADO")),ROWS($A$3:A277))),"")</f>
        <v/>
      </c>
      <c r="N277" s="10" t="str">
        <f ca="1">IFERROR(INDEX(MAESTRO!N:N,_xludf.AGGREGATE(15,6,ROW(MAESTRO!$B$3:$B$1000)/((MAESTRO!$B$3:$B$1000="CIVILES")*(UPPER(MAESTRO!$L$3:$L$1000)="CONFIRMADO")),ROWS($A$3:A277))),"")</f>
        <v/>
      </c>
      <c r="O277" s="10" t="str">
        <f ca="1">IFERROR(INDEX(MAESTRO!O:O,_xludf.AGGREGATE(15,6,ROW(MAESTRO!$B$3:$B$1000)/((MAESTRO!$B$3:$B$1000="CIVILES")*(UPPER(MAESTRO!$L$3:$L$1000)="CONFIRMADO")),ROWS($A$3:A277))),"")</f>
        <v/>
      </c>
      <c r="P277" s="10" t="str">
        <f ca="1">IFERROR(INDEX(MAESTRO!P:P,_xludf.AGGREGATE(15,6,ROW(MAESTRO!$B$3:$B$1000)/((MAESTRO!$B$3:$B$1000="CIVILES")*(UPPER(MAESTRO!$L$3:$L$1000)="CONFIRMADO")),ROWS($A$3:A277))),"")</f>
        <v/>
      </c>
      <c r="Q277" s="10" t="str">
        <f ca="1">IFERROR(INDEX(MAESTRO!Q:Q,_xludf.AGGREGATE(15,6,ROW(MAESTRO!$B$3:$B$1000)/((MAESTRO!$B$3:$B$1000="CIVILES")*(UPPER(MAESTRO!$L$3:$L$1000)="CONFIRMADO")),ROWS($A$3:A277))),"")</f>
        <v/>
      </c>
      <c r="R277" s="10" t="str">
        <f ca="1">IFERROR(INDEX(MAESTRO!R:R,_xludf.AGGREGATE(15,6,ROW(MAESTRO!$B$3:$B$1000)/((MAESTRO!$B$3:$B$1000="CIVILES")*(UPPER(MAESTRO!$L$3:$L$1000)="CONFIRMADO")),ROWS($A$3:A277))),"")</f>
        <v/>
      </c>
      <c r="S277" s="10" t="str">
        <f ca="1">IFERROR(INDEX(MAESTRO!S:S,_xludf.AGGREGATE(15,6,ROW(MAESTRO!$B$3:$B$1000)/((MAESTRO!$B$3:$B$1000="CIVILES")*(UPPER(MAESTRO!$L$3:$L$1000)="CONFIRMADO")),ROWS($A$3:A277))),"")</f>
        <v/>
      </c>
      <c r="T277" s="10" t="str">
        <f ca="1">IFERROR(INDEX(MAESTRO!T:T,_xludf.AGGREGATE(15,6,ROW(MAESTRO!$B$3:$B$1000)/((MAESTRO!$B$3:$B$1000="CIVILES")*(UPPER(MAESTRO!$L$3:$L$1000)="CONFIRMADO")),ROWS($A$3:A277))),"")</f>
        <v/>
      </c>
      <c r="U277" s="10" t="str">
        <f ca="1">IFERROR(INDEX(MAESTRO!U:U,_xludf.AGGREGATE(15,6,ROW(MAESTRO!$B$3:$B$1000)/((MAESTRO!$B$3:$B$1000="CIVILES")*(UPPER(MAESTRO!$L$3:$L$1000)="CONFIRMADO")),ROWS($A$3:A277))),"")</f>
        <v/>
      </c>
      <c r="V277" s="10" t="str">
        <f ca="1">IFERROR(INDEX(MAESTRO!V:V,_xludf.AGGREGATE(15,6,ROW(MAESTRO!$B$3:$B$1000)/((MAESTRO!$B$3:$B$1000="CIVILES")*(UPPER(MAESTRO!$L$3:$L$1000)="CONFIRMADO")),ROWS($A$3:A277))),"")</f>
        <v/>
      </c>
      <c r="W277" s="10" t="str">
        <f ca="1">IFERROR(INDEX(MAESTRO!W:W,_xludf.AGGREGATE(15,6,ROW(MAESTRO!$B$3:$B$1000)/((MAESTRO!$B$3:$B$1000="CIVILES")*(UPPER(MAESTRO!$L$3:$L$1000)="CONFIRMADO")),ROWS($A$3:A277))),"")</f>
        <v/>
      </c>
      <c r="X277" s="10" t="str">
        <f ca="1">IFERROR(INDEX(MAESTRO!X:X,_xludf.AGGREGATE(15,6,ROW(MAESTRO!$B$3:$B$1000)/((MAESTRO!$B$3:$B$1000="CIVILES")*(UPPER(MAESTRO!$L$3:$L$1000)="CONFIRMADO")),ROWS($A$3:A277))),"")</f>
        <v/>
      </c>
    </row>
    <row r="278" spans="1:24" ht="22.05" customHeight="1">
      <c r="A278" s="18" t="str">
        <f ca="1">IFERROR(INDEX(MAESTRO!A:A,_xludf.AGGREGATE(15,6,ROW(MAESTRO!$B$3:$B$1000)/((MAESTRO!$B$3:$B$1000="CIVILES")*(UPPER(MAESTRO!$L$3:$L$1000)="CONFIRMADO")),ROWS($A$3:A278))),"")</f>
        <v/>
      </c>
      <c r="B278" s="18" t="str">
        <f ca="1">IFERROR(INDEX(MAESTRO!B:B,_xludf.AGGREGATE(15,6,ROW(MAESTRO!$B$3:$B$1000)/((MAESTRO!$B$3:$B$1000="CIVILES")*(UPPER(MAESTRO!$L$3:$L$1000)="CONFIRMADO")),ROWS($A$3:A278))),"")</f>
        <v/>
      </c>
      <c r="C278" s="18" t="str">
        <f ca="1">IFERROR(INDEX(MAESTRO!C:C,_xludf.AGGREGATE(15,6,ROW(MAESTRO!$B$3:$B$1000)/((MAESTRO!$B$3:$B$1000="CIVILES")*(UPPER(MAESTRO!$L$3:$L$1000)="CONFIRMADO")),ROWS($A$3:A278))),"")</f>
        <v/>
      </c>
      <c r="D278" s="18" t="str">
        <f ca="1">IFERROR(INDEX(MAESTRO!D:D,_xludf.AGGREGATE(15,6,ROW(MAESTRO!$B$3:$B$1000)/((MAESTRO!$B$3:$B$1000="CIVILES")*(UPPER(MAESTRO!$L$3:$L$1000)="CONFIRMADO")),ROWS($A$3:A278))),"")</f>
        <v/>
      </c>
      <c r="E278" s="18" t="str">
        <f ca="1">IFERROR(INDEX(MAESTRO!E:E,_xludf.AGGREGATE(15,6,ROW(MAESTRO!$B$3:$B$1000)/((MAESTRO!$B$3:$B$1000="CIVILES")*(UPPER(MAESTRO!$L$3:$L$1000)="CONFIRMADO")),ROWS($A$3:A278))),"")</f>
        <v/>
      </c>
      <c r="F278" s="18" t="str">
        <f ca="1">IFERROR(INDEX(MAESTRO!F:F,_xludf.AGGREGATE(15,6,ROW(MAESTRO!$B$3:$B$1000)/((MAESTRO!$B$3:$B$1000="CIVILES")*(UPPER(MAESTRO!$L$3:$L$1000)="CONFIRMADO")),ROWS($A$3:A278))),"")</f>
        <v/>
      </c>
      <c r="G278" s="18" t="str">
        <f ca="1">IFERROR(INDEX(MAESTRO!G:G,_xludf.AGGREGATE(15,6,ROW(MAESTRO!$B$3:$B$1000)/((MAESTRO!$B$3:$B$1000="CIVILES")*(UPPER(MAESTRO!$L$3:$L$1000)="CONFIRMADO")),ROWS($A$3:A278))),"")</f>
        <v/>
      </c>
      <c r="H278" s="18" t="str">
        <f ca="1">IFERROR(INDEX(MAESTRO!H:H,_xludf.AGGREGATE(15,6,ROW(MAESTRO!$B$3:$B$1000)/((MAESTRO!$B$3:$B$1000="CIVILES")*(UPPER(MAESTRO!$L$3:$L$1000)="CONFIRMADO")),ROWS($A$3:A278))),"")</f>
        <v/>
      </c>
      <c r="I278" s="18" t="str">
        <f ca="1">IFERROR(INDEX(MAESTRO!I:I,_xludf.AGGREGATE(15,6,ROW(MAESTRO!$B$3:$B$1000)/((MAESTRO!$B$3:$B$1000="CIVILES")*(UPPER(MAESTRO!$L$3:$L$1000)="CONFIRMADO")),ROWS($A$3:A278))),"")</f>
        <v/>
      </c>
      <c r="J278" s="18" t="str">
        <f ca="1">IFERROR(INDEX(MAESTRO!J:J,_xludf.AGGREGATE(15,6,ROW(MAESTRO!$B$3:$B$1000)/((MAESTRO!$B$3:$B$1000="CIVILES")*(UPPER(MAESTRO!$L$3:$L$1000)="CONFIRMADO")),ROWS($A$3:A278))),"")</f>
        <v/>
      </c>
      <c r="K278" s="18" t="str">
        <f ca="1">IFERROR(INDEX(MAESTRO!K:K,_xludf.AGGREGATE(15,6,ROW(MAESTRO!$B$3:$B$1000)/((MAESTRO!$B$3:$B$1000="CIVILES")*(UPPER(MAESTRO!$L$3:$L$1000)="CONFIRMADO")),ROWS($A$3:A278))),"")</f>
        <v/>
      </c>
      <c r="L278" s="18" t="str">
        <f ca="1">IFERROR(INDEX(MAESTRO!L:L,_xludf.AGGREGATE(15,6,ROW(MAESTRO!$B$3:$B$1000)/((MAESTRO!$B$3:$B$1000="CIVILES")*(UPPER(MAESTRO!$L$3:$L$1000)="CONFIRMADO")),ROWS($A$3:A278))),"")</f>
        <v/>
      </c>
      <c r="M278" s="18" t="str">
        <f ca="1">IFERROR(INDEX(MAESTRO!M:M,_xludf.AGGREGATE(15,6,ROW(MAESTRO!$B$3:$B$1000)/((MAESTRO!$B$3:$B$1000="CIVILES")*(UPPER(MAESTRO!$L$3:$L$1000)="CONFIRMADO")),ROWS($A$3:A278))),"")</f>
        <v/>
      </c>
      <c r="N278" s="18" t="str">
        <f ca="1">IFERROR(INDEX(MAESTRO!N:N,_xludf.AGGREGATE(15,6,ROW(MAESTRO!$B$3:$B$1000)/((MAESTRO!$B$3:$B$1000="CIVILES")*(UPPER(MAESTRO!$L$3:$L$1000)="CONFIRMADO")),ROWS($A$3:A278))),"")</f>
        <v/>
      </c>
      <c r="O278" s="18" t="str">
        <f ca="1">IFERROR(INDEX(MAESTRO!O:O,_xludf.AGGREGATE(15,6,ROW(MAESTRO!$B$3:$B$1000)/((MAESTRO!$B$3:$B$1000="CIVILES")*(UPPER(MAESTRO!$L$3:$L$1000)="CONFIRMADO")),ROWS($A$3:A278))),"")</f>
        <v/>
      </c>
      <c r="P278" s="18" t="str">
        <f ca="1">IFERROR(INDEX(MAESTRO!P:P,_xludf.AGGREGATE(15,6,ROW(MAESTRO!$B$3:$B$1000)/((MAESTRO!$B$3:$B$1000="CIVILES")*(UPPER(MAESTRO!$L$3:$L$1000)="CONFIRMADO")),ROWS($A$3:A278))),"")</f>
        <v/>
      </c>
      <c r="Q278" s="18" t="str">
        <f ca="1">IFERROR(INDEX(MAESTRO!Q:Q,_xludf.AGGREGATE(15,6,ROW(MAESTRO!$B$3:$B$1000)/((MAESTRO!$B$3:$B$1000="CIVILES")*(UPPER(MAESTRO!$L$3:$L$1000)="CONFIRMADO")),ROWS($A$3:A278))),"")</f>
        <v/>
      </c>
      <c r="R278" s="18" t="str">
        <f ca="1">IFERROR(INDEX(MAESTRO!R:R,_xludf.AGGREGATE(15,6,ROW(MAESTRO!$B$3:$B$1000)/((MAESTRO!$B$3:$B$1000="CIVILES")*(UPPER(MAESTRO!$L$3:$L$1000)="CONFIRMADO")),ROWS($A$3:A278))),"")</f>
        <v/>
      </c>
      <c r="S278" s="18" t="str">
        <f ca="1">IFERROR(INDEX(MAESTRO!S:S,_xludf.AGGREGATE(15,6,ROW(MAESTRO!$B$3:$B$1000)/((MAESTRO!$B$3:$B$1000="CIVILES")*(UPPER(MAESTRO!$L$3:$L$1000)="CONFIRMADO")),ROWS($A$3:A278))),"")</f>
        <v/>
      </c>
      <c r="T278" s="18" t="str">
        <f ca="1">IFERROR(INDEX(MAESTRO!T:T,_xludf.AGGREGATE(15,6,ROW(MAESTRO!$B$3:$B$1000)/((MAESTRO!$B$3:$B$1000="CIVILES")*(UPPER(MAESTRO!$L$3:$L$1000)="CONFIRMADO")),ROWS($A$3:A278))),"")</f>
        <v/>
      </c>
      <c r="U278" s="18" t="str">
        <f ca="1">IFERROR(INDEX(MAESTRO!U:U,_xludf.AGGREGATE(15,6,ROW(MAESTRO!$B$3:$B$1000)/((MAESTRO!$B$3:$B$1000="CIVILES")*(UPPER(MAESTRO!$L$3:$L$1000)="CONFIRMADO")),ROWS($A$3:A278))),"")</f>
        <v/>
      </c>
      <c r="V278" s="18" t="str">
        <f ca="1">IFERROR(INDEX(MAESTRO!V:V,_xludf.AGGREGATE(15,6,ROW(MAESTRO!$B$3:$B$1000)/((MAESTRO!$B$3:$B$1000="CIVILES")*(UPPER(MAESTRO!$L$3:$L$1000)="CONFIRMADO")),ROWS($A$3:A278))),"")</f>
        <v/>
      </c>
      <c r="W278" s="18" t="str">
        <f ca="1">IFERROR(INDEX(MAESTRO!W:W,_xludf.AGGREGATE(15,6,ROW(MAESTRO!$B$3:$B$1000)/((MAESTRO!$B$3:$B$1000="CIVILES")*(UPPER(MAESTRO!$L$3:$L$1000)="CONFIRMADO")),ROWS($A$3:A278))),"")</f>
        <v/>
      </c>
      <c r="X278" s="18" t="str">
        <f ca="1">IFERROR(INDEX(MAESTRO!X:X,_xludf.AGGREGATE(15,6,ROW(MAESTRO!$B$3:$B$1000)/((MAESTRO!$B$3:$B$1000="CIVILES")*(UPPER(MAESTRO!$L$3:$L$1000)="CONFIRMADO")),ROWS($A$3:A278))),"")</f>
        <v/>
      </c>
    </row>
    <row r="279" spans="1:24" ht="22.05" customHeight="1">
      <c r="A279" s="10" t="str">
        <f ca="1">IFERROR(INDEX(MAESTRO!A:A,_xludf.AGGREGATE(15,6,ROW(MAESTRO!$B$3:$B$1000)/((MAESTRO!$B$3:$B$1000="CIVILES")*(UPPER(MAESTRO!$L$3:$L$1000)="CONFIRMADO")),ROWS($A$3:A279))),"")</f>
        <v/>
      </c>
      <c r="B279" s="10" t="str">
        <f ca="1">IFERROR(INDEX(MAESTRO!B:B,_xludf.AGGREGATE(15,6,ROW(MAESTRO!$B$3:$B$1000)/((MAESTRO!$B$3:$B$1000="CIVILES")*(UPPER(MAESTRO!$L$3:$L$1000)="CONFIRMADO")),ROWS($A$3:A279))),"")</f>
        <v/>
      </c>
      <c r="C279" s="10" t="str">
        <f ca="1">IFERROR(INDEX(MAESTRO!C:C,_xludf.AGGREGATE(15,6,ROW(MAESTRO!$B$3:$B$1000)/((MAESTRO!$B$3:$B$1000="CIVILES")*(UPPER(MAESTRO!$L$3:$L$1000)="CONFIRMADO")),ROWS($A$3:A279))),"")</f>
        <v/>
      </c>
      <c r="D279" s="10" t="str">
        <f ca="1">IFERROR(INDEX(MAESTRO!D:D,_xludf.AGGREGATE(15,6,ROW(MAESTRO!$B$3:$B$1000)/((MAESTRO!$B$3:$B$1000="CIVILES")*(UPPER(MAESTRO!$L$3:$L$1000)="CONFIRMADO")),ROWS($A$3:A279))),"")</f>
        <v/>
      </c>
      <c r="E279" s="10" t="str">
        <f ca="1">IFERROR(INDEX(MAESTRO!E:E,_xludf.AGGREGATE(15,6,ROW(MAESTRO!$B$3:$B$1000)/((MAESTRO!$B$3:$B$1000="CIVILES")*(UPPER(MAESTRO!$L$3:$L$1000)="CONFIRMADO")),ROWS($A$3:A279))),"")</f>
        <v/>
      </c>
      <c r="F279" s="10" t="str">
        <f ca="1">IFERROR(INDEX(MAESTRO!F:F,_xludf.AGGREGATE(15,6,ROW(MAESTRO!$B$3:$B$1000)/((MAESTRO!$B$3:$B$1000="CIVILES")*(UPPER(MAESTRO!$L$3:$L$1000)="CONFIRMADO")),ROWS($A$3:A279))),"")</f>
        <v/>
      </c>
      <c r="G279" s="10" t="str">
        <f ca="1">IFERROR(INDEX(MAESTRO!G:G,_xludf.AGGREGATE(15,6,ROW(MAESTRO!$B$3:$B$1000)/((MAESTRO!$B$3:$B$1000="CIVILES")*(UPPER(MAESTRO!$L$3:$L$1000)="CONFIRMADO")),ROWS($A$3:A279))),"")</f>
        <v/>
      </c>
      <c r="H279" s="10" t="str">
        <f ca="1">IFERROR(INDEX(MAESTRO!H:H,_xludf.AGGREGATE(15,6,ROW(MAESTRO!$B$3:$B$1000)/((MAESTRO!$B$3:$B$1000="CIVILES")*(UPPER(MAESTRO!$L$3:$L$1000)="CONFIRMADO")),ROWS($A$3:A279))),"")</f>
        <v/>
      </c>
      <c r="I279" s="10" t="str">
        <f ca="1">IFERROR(INDEX(MAESTRO!I:I,_xludf.AGGREGATE(15,6,ROW(MAESTRO!$B$3:$B$1000)/((MAESTRO!$B$3:$B$1000="CIVILES")*(UPPER(MAESTRO!$L$3:$L$1000)="CONFIRMADO")),ROWS($A$3:A279))),"")</f>
        <v/>
      </c>
      <c r="J279" s="10" t="str">
        <f ca="1">IFERROR(INDEX(MAESTRO!J:J,_xludf.AGGREGATE(15,6,ROW(MAESTRO!$B$3:$B$1000)/((MAESTRO!$B$3:$B$1000="CIVILES")*(UPPER(MAESTRO!$L$3:$L$1000)="CONFIRMADO")),ROWS($A$3:A279))),"")</f>
        <v/>
      </c>
      <c r="K279" s="10" t="str">
        <f ca="1">IFERROR(INDEX(MAESTRO!K:K,_xludf.AGGREGATE(15,6,ROW(MAESTRO!$B$3:$B$1000)/((MAESTRO!$B$3:$B$1000="CIVILES")*(UPPER(MAESTRO!$L$3:$L$1000)="CONFIRMADO")),ROWS($A$3:A279))),"")</f>
        <v/>
      </c>
      <c r="L279" s="10" t="str">
        <f ca="1">IFERROR(INDEX(MAESTRO!L:L,_xludf.AGGREGATE(15,6,ROW(MAESTRO!$B$3:$B$1000)/((MAESTRO!$B$3:$B$1000="CIVILES")*(UPPER(MAESTRO!$L$3:$L$1000)="CONFIRMADO")),ROWS($A$3:A279))),"")</f>
        <v/>
      </c>
      <c r="M279" s="10" t="str">
        <f ca="1">IFERROR(INDEX(MAESTRO!M:M,_xludf.AGGREGATE(15,6,ROW(MAESTRO!$B$3:$B$1000)/((MAESTRO!$B$3:$B$1000="CIVILES")*(UPPER(MAESTRO!$L$3:$L$1000)="CONFIRMADO")),ROWS($A$3:A279))),"")</f>
        <v/>
      </c>
      <c r="N279" s="10" t="str">
        <f ca="1">IFERROR(INDEX(MAESTRO!N:N,_xludf.AGGREGATE(15,6,ROW(MAESTRO!$B$3:$B$1000)/((MAESTRO!$B$3:$B$1000="CIVILES")*(UPPER(MAESTRO!$L$3:$L$1000)="CONFIRMADO")),ROWS($A$3:A279))),"")</f>
        <v/>
      </c>
      <c r="O279" s="10" t="str">
        <f ca="1">IFERROR(INDEX(MAESTRO!O:O,_xludf.AGGREGATE(15,6,ROW(MAESTRO!$B$3:$B$1000)/((MAESTRO!$B$3:$B$1000="CIVILES")*(UPPER(MAESTRO!$L$3:$L$1000)="CONFIRMADO")),ROWS($A$3:A279))),"")</f>
        <v/>
      </c>
      <c r="P279" s="10" t="str">
        <f ca="1">IFERROR(INDEX(MAESTRO!P:P,_xludf.AGGREGATE(15,6,ROW(MAESTRO!$B$3:$B$1000)/((MAESTRO!$B$3:$B$1000="CIVILES")*(UPPER(MAESTRO!$L$3:$L$1000)="CONFIRMADO")),ROWS($A$3:A279))),"")</f>
        <v/>
      </c>
      <c r="Q279" s="10" t="str">
        <f ca="1">IFERROR(INDEX(MAESTRO!Q:Q,_xludf.AGGREGATE(15,6,ROW(MAESTRO!$B$3:$B$1000)/((MAESTRO!$B$3:$B$1000="CIVILES")*(UPPER(MAESTRO!$L$3:$L$1000)="CONFIRMADO")),ROWS($A$3:A279))),"")</f>
        <v/>
      </c>
      <c r="R279" s="10" t="str">
        <f ca="1">IFERROR(INDEX(MAESTRO!R:R,_xludf.AGGREGATE(15,6,ROW(MAESTRO!$B$3:$B$1000)/((MAESTRO!$B$3:$B$1000="CIVILES")*(UPPER(MAESTRO!$L$3:$L$1000)="CONFIRMADO")),ROWS($A$3:A279))),"")</f>
        <v/>
      </c>
      <c r="S279" s="10" t="str">
        <f ca="1">IFERROR(INDEX(MAESTRO!S:S,_xludf.AGGREGATE(15,6,ROW(MAESTRO!$B$3:$B$1000)/((MAESTRO!$B$3:$B$1000="CIVILES")*(UPPER(MAESTRO!$L$3:$L$1000)="CONFIRMADO")),ROWS($A$3:A279))),"")</f>
        <v/>
      </c>
      <c r="T279" s="10" t="str">
        <f ca="1">IFERROR(INDEX(MAESTRO!T:T,_xludf.AGGREGATE(15,6,ROW(MAESTRO!$B$3:$B$1000)/((MAESTRO!$B$3:$B$1000="CIVILES")*(UPPER(MAESTRO!$L$3:$L$1000)="CONFIRMADO")),ROWS($A$3:A279))),"")</f>
        <v/>
      </c>
      <c r="U279" s="10" t="str">
        <f ca="1">IFERROR(INDEX(MAESTRO!U:U,_xludf.AGGREGATE(15,6,ROW(MAESTRO!$B$3:$B$1000)/((MAESTRO!$B$3:$B$1000="CIVILES")*(UPPER(MAESTRO!$L$3:$L$1000)="CONFIRMADO")),ROWS($A$3:A279))),"")</f>
        <v/>
      </c>
      <c r="V279" s="10" t="str">
        <f ca="1">IFERROR(INDEX(MAESTRO!V:V,_xludf.AGGREGATE(15,6,ROW(MAESTRO!$B$3:$B$1000)/((MAESTRO!$B$3:$B$1000="CIVILES")*(UPPER(MAESTRO!$L$3:$L$1000)="CONFIRMADO")),ROWS($A$3:A279))),"")</f>
        <v/>
      </c>
      <c r="W279" s="10" t="str">
        <f ca="1">IFERROR(INDEX(MAESTRO!W:W,_xludf.AGGREGATE(15,6,ROW(MAESTRO!$B$3:$B$1000)/((MAESTRO!$B$3:$B$1000="CIVILES")*(UPPER(MAESTRO!$L$3:$L$1000)="CONFIRMADO")),ROWS($A$3:A279))),"")</f>
        <v/>
      </c>
      <c r="X279" s="10" t="str">
        <f ca="1">IFERROR(INDEX(MAESTRO!X:X,_xludf.AGGREGATE(15,6,ROW(MAESTRO!$B$3:$B$1000)/((MAESTRO!$B$3:$B$1000="CIVILES")*(UPPER(MAESTRO!$L$3:$L$1000)="CONFIRMADO")),ROWS($A$3:A279))),"")</f>
        <v/>
      </c>
    </row>
    <row r="280" spans="1:24" ht="22.05" customHeight="1">
      <c r="A280" s="18" t="str">
        <f ca="1">IFERROR(INDEX(MAESTRO!A:A,_xludf.AGGREGATE(15,6,ROW(MAESTRO!$B$3:$B$1000)/((MAESTRO!$B$3:$B$1000="CIVILES")*(UPPER(MAESTRO!$L$3:$L$1000)="CONFIRMADO")),ROWS($A$3:A280))),"")</f>
        <v/>
      </c>
      <c r="B280" s="18" t="str">
        <f ca="1">IFERROR(INDEX(MAESTRO!B:B,_xludf.AGGREGATE(15,6,ROW(MAESTRO!$B$3:$B$1000)/((MAESTRO!$B$3:$B$1000="CIVILES")*(UPPER(MAESTRO!$L$3:$L$1000)="CONFIRMADO")),ROWS($A$3:A280))),"")</f>
        <v/>
      </c>
      <c r="C280" s="18" t="str">
        <f ca="1">IFERROR(INDEX(MAESTRO!C:C,_xludf.AGGREGATE(15,6,ROW(MAESTRO!$B$3:$B$1000)/((MAESTRO!$B$3:$B$1000="CIVILES")*(UPPER(MAESTRO!$L$3:$L$1000)="CONFIRMADO")),ROWS($A$3:A280))),"")</f>
        <v/>
      </c>
      <c r="D280" s="18" t="str">
        <f ca="1">IFERROR(INDEX(MAESTRO!D:D,_xludf.AGGREGATE(15,6,ROW(MAESTRO!$B$3:$B$1000)/((MAESTRO!$B$3:$B$1000="CIVILES")*(UPPER(MAESTRO!$L$3:$L$1000)="CONFIRMADO")),ROWS($A$3:A280))),"")</f>
        <v/>
      </c>
      <c r="E280" s="18" t="str">
        <f ca="1">IFERROR(INDEX(MAESTRO!E:E,_xludf.AGGREGATE(15,6,ROW(MAESTRO!$B$3:$B$1000)/((MAESTRO!$B$3:$B$1000="CIVILES")*(UPPER(MAESTRO!$L$3:$L$1000)="CONFIRMADO")),ROWS($A$3:A280))),"")</f>
        <v/>
      </c>
      <c r="F280" s="18" t="str">
        <f ca="1">IFERROR(INDEX(MAESTRO!F:F,_xludf.AGGREGATE(15,6,ROW(MAESTRO!$B$3:$B$1000)/((MAESTRO!$B$3:$B$1000="CIVILES")*(UPPER(MAESTRO!$L$3:$L$1000)="CONFIRMADO")),ROWS($A$3:A280))),"")</f>
        <v/>
      </c>
      <c r="G280" s="18" t="str">
        <f ca="1">IFERROR(INDEX(MAESTRO!G:G,_xludf.AGGREGATE(15,6,ROW(MAESTRO!$B$3:$B$1000)/((MAESTRO!$B$3:$B$1000="CIVILES")*(UPPER(MAESTRO!$L$3:$L$1000)="CONFIRMADO")),ROWS($A$3:A280))),"")</f>
        <v/>
      </c>
      <c r="H280" s="18" t="str">
        <f ca="1">IFERROR(INDEX(MAESTRO!H:H,_xludf.AGGREGATE(15,6,ROW(MAESTRO!$B$3:$B$1000)/((MAESTRO!$B$3:$B$1000="CIVILES")*(UPPER(MAESTRO!$L$3:$L$1000)="CONFIRMADO")),ROWS($A$3:A280))),"")</f>
        <v/>
      </c>
      <c r="I280" s="18" t="str">
        <f ca="1">IFERROR(INDEX(MAESTRO!I:I,_xludf.AGGREGATE(15,6,ROW(MAESTRO!$B$3:$B$1000)/((MAESTRO!$B$3:$B$1000="CIVILES")*(UPPER(MAESTRO!$L$3:$L$1000)="CONFIRMADO")),ROWS($A$3:A280))),"")</f>
        <v/>
      </c>
      <c r="J280" s="18" t="str">
        <f ca="1">IFERROR(INDEX(MAESTRO!J:J,_xludf.AGGREGATE(15,6,ROW(MAESTRO!$B$3:$B$1000)/((MAESTRO!$B$3:$B$1000="CIVILES")*(UPPER(MAESTRO!$L$3:$L$1000)="CONFIRMADO")),ROWS($A$3:A280))),"")</f>
        <v/>
      </c>
      <c r="K280" s="18" t="str">
        <f ca="1">IFERROR(INDEX(MAESTRO!K:K,_xludf.AGGREGATE(15,6,ROW(MAESTRO!$B$3:$B$1000)/((MAESTRO!$B$3:$B$1000="CIVILES")*(UPPER(MAESTRO!$L$3:$L$1000)="CONFIRMADO")),ROWS($A$3:A280))),"")</f>
        <v/>
      </c>
      <c r="L280" s="18" t="str">
        <f ca="1">IFERROR(INDEX(MAESTRO!L:L,_xludf.AGGREGATE(15,6,ROW(MAESTRO!$B$3:$B$1000)/((MAESTRO!$B$3:$B$1000="CIVILES")*(UPPER(MAESTRO!$L$3:$L$1000)="CONFIRMADO")),ROWS($A$3:A280))),"")</f>
        <v/>
      </c>
      <c r="M280" s="18" t="str">
        <f ca="1">IFERROR(INDEX(MAESTRO!M:M,_xludf.AGGREGATE(15,6,ROW(MAESTRO!$B$3:$B$1000)/((MAESTRO!$B$3:$B$1000="CIVILES")*(UPPER(MAESTRO!$L$3:$L$1000)="CONFIRMADO")),ROWS($A$3:A280))),"")</f>
        <v/>
      </c>
      <c r="N280" s="18" t="str">
        <f ca="1">IFERROR(INDEX(MAESTRO!N:N,_xludf.AGGREGATE(15,6,ROW(MAESTRO!$B$3:$B$1000)/((MAESTRO!$B$3:$B$1000="CIVILES")*(UPPER(MAESTRO!$L$3:$L$1000)="CONFIRMADO")),ROWS($A$3:A280))),"")</f>
        <v/>
      </c>
      <c r="O280" s="18" t="str">
        <f ca="1">IFERROR(INDEX(MAESTRO!O:O,_xludf.AGGREGATE(15,6,ROW(MAESTRO!$B$3:$B$1000)/((MAESTRO!$B$3:$B$1000="CIVILES")*(UPPER(MAESTRO!$L$3:$L$1000)="CONFIRMADO")),ROWS($A$3:A280))),"")</f>
        <v/>
      </c>
      <c r="P280" s="18" t="str">
        <f ca="1">IFERROR(INDEX(MAESTRO!P:P,_xludf.AGGREGATE(15,6,ROW(MAESTRO!$B$3:$B$1000)/((MAESTRO!$B$3:$B$1000="CIVILES")*(UPPER(MAESTRO!$L$3:$L$1000)="CONFIRMADO")),ROWS($A$3:A280))),"")</f>
        <v/>
      </c>
      <c r="Q280" s="18" t="str">
        <f ca="1">IFERROR(INDEX(MAESTRO!Q:Q,_xludf.AGGREGATE(15,6,ROW(MAESTRO!$B$3:$B$1000)/((MAESTRO!$B$3:$B$1000="CIVILES")*(UPPER(MAESTRO!$L$3:$L$1000)="CONFIRMADO")),ROWS($A$3:A280))),"")</f>
        <v/>
      </c>
      <c r="R280" s="18" t="str">
        <f ca="1">IFERROR(INDEX(MAESTRO!R:R,_xludf.AGGREGATE(15,6,ROW(MAESTRO!$B$3:$B$1000)/((MAESTRO!$B$3:$B$1000="CIVILES")*(UPPER(MAESTRO!$L$3:$L$1000)="CONFIRMADO")),ROWS($A$3:A280))),"")</f>
        <v/>
      </c>
      <c r="S280" s="18" t="str">
        <f ca="1">IFERROR(INDEX(MAESTRO!S:S,_xludf.AGGREGATE(15,6,ROW(MAESTRO!$B$3:$B$1000)/((MAESTRO!$B$3:$B$1000="CIVILES")*(UPPER(MAESTRO!$L$3:$L$1000)="CONFIRMADO")),ROWS($A$3:A280))),"")</f>
        <v/>
      </c>
      <c r="T280" s="18" t="str">
        <f ca="1">IFERROR(INDEX(MAESTRO!T:T,_xludf.AGGREGATE(15,6,ROW(MAESTRO!$B$3:$B$1000)/((MAESTRO!$B$3:$B$1000="CIVILES")*(UPPER(MAESTRO!$L$3:$L$1000)="CONFIRMADO")),ROWS($A$3:A280))),"")</f>
        <v/>
      </c>
      <c r="U280" s="18" t="str">
        <f ca="1">IFERROR(INDEX(MAESTRO!U:U,_xludf.AGGREGATE(15,6,ROW(MAESTRO!$B$3:$B$1000)/((MAESTRO!$B$3:$B$1000="CIVILES")*(UPPER(MAESTRO!$L$3:$L$1000)="CONFIRMADO")),ROWS($A$3:A280))),"")</f>
        <v/>
      </c>
      <c r="V280" s="18" t="str">
        <f ca="1">IFERROR(INDEX(MAESTRO!V:V,_xludf.AGGREGATE(15,6,ROW(MAESTRO!$B$3:$B$1000)/((MAESTRO!$B$3:$B$1000="CIVILES")*(UPPER(MAESTRO!$L$3:$L$1000)="CONFIRMADO")),ROWS($A$3:A280))),"")</f>
        <v/>
      </c>
      <c r="W280" s="18" t="str">
        <f ca="1">IFERROR(INDEX(MAESTRO!W:W,_xludf.AGGREGATE(15,6,ROW(MAESTRO!$B$3:$B$1000)/((MAESTRO!$B$3:$B$1000="CIVILES")*(UPPER(MAESTRO!$L$3:$L$1000)="CONFIRMADO")),ROWS($A$3:A280))),"")</f>
        <v/>
      </c>
      <c r="X280" s="18" t="str">
        <f ca="1">IFERROR(INDEX(MAESTRO!X:X,_xludf.AGGREGATE(15,6,ROW(MAESTRO!$B$3:$B$1000)/((MAESTRO!$B$3:$B$1000="CIVILES")*(UPPER(MAESTRO!$L$3:$L$1000)="CONFIRMADO")),ROWS($A$3:A280))),"")</f>
        <v/>
      </c>
    </row>
    <row r="281" spans="1:24" ht="22.05" customHeight="1">
      <c r="A281" s="10" t="str">
        <f ca="1">IFERROR(INDEX(MAESTRO!A:A,_xludf.AGGREGATE(15,6,ROW(MAESTRO!$B$3:$B$1000)/((MAESTRO!$B$3:$B$1000="CIVILES")*(UPPER(MAESTRO!$L$3:$L$1000)="CONFIRMADO")),ROWS($A$3:A281))),"")</f>
        <v/>
      </c>
      <c r="B281" s="10" t="str">
        <f ca="1">IFERROR(INDEX(MAESTRO!B:B,_xludf.AGGREGATE(15,6,ROW(MAESTRO!$B$3:$B$1000)/((MAESTRO!$B$3:$B$1000="CIVILES")*(UPPER(MAESTRO!$L$3:$L$1000)="CONFIRMADO")),ROWS($A$3:A281))),"")</f>
        <v/>
      </c>
      <c r="C281" s="10" t="str">
        <f ca="1">IFERROR(INDEX(MAESTRO!C:C,_xludf.AGGREGATE(15,6,ROW(MAESTRO!$B$3:$B$1000)/((MAESTRO!$B$3:$B$1000="CIVILES")*(UPPER(MAESTRO!$L$3:$L$1000)="CONFIRMADO")),ROWS($A$3:A281))),"")</f>
        <v/>
      </c>
      <c r="D281" s="10" t="str">
        <f ca="1">IFERROR(INDEX(MAESTRO!D:D,_xludf.AGGREGATE(15,6,ROW(MAESTRO!$B$3:$B$1000)/((MAESTRO!$B$3:$B$1000="CIVILES")*(UPPER(MAESTRO!$L$3:$L$1000)="CONFIRMADO")),ROWS($A$3:A281))),"")</f>
        <v/>
      </c>
      <c r="E281" s="10" t="str">
        <f ca="1">IFERROR(INDEX(MAESTRO!E:E,_xludf.AGGREGATE(15,6,ROW(MAESTRO!$B$3:$B$1000)/((MAESTRO!$B$3:$B$1000="CIVILES")*(UPPER(MAESTRO!$L$3:$L$1000)="CONFIRMADO")),ROWS($A$3:A281))),"")</f>
        <v/>
      </c>
      <c r="F281" s="10" t="str">
        <f ca="1">IFERROR(INDEX(MAESTRO!F:F,_xludf.AGGREGATE(15,6,ROW(MAESTRO!$B$3:$B$1000)/((MAESTRO!$B$3:$B$1000="CIVILES")*(UPPER(MAESTRO!$L$3:$L$1000)="CONFIRMADO")),ROWS($A$3:A281))),"")</f>
        <v/>
      </c>
      <c r="G281" s="10" t="str">
        <f ca="1">IFERROR(INDEX(MAESTRO!G:G,_xludf.AGGREGATE(15,6,ROW(MAESTRO!$B$3:$B$1000)/((MAESTRO!$B$3:$B$1000="CIVILES")*(UPPER(MAESTRO!$L$3:$L$1000)="CONFIRMADO")),ROWS($A$3:A281))),"")</f>
        <v/>
      </c>
      <c r="H281" s="10" t="str">
        <f ca="1">IFERROR(INDEX(MAESTRO!H:H,_xludf.AGGREGATE(15,6,ROW(MAESTRO!$B$3:$B$1000)/((MAESTRO!$B$3:$B$1000="CIVILES")*(UPPER(MAESTRO!$L$3:$L$1000)="CONFIRMADO")),ROWS($A$3:A281))),"")</f>
        <v/>
      </c>
      <c r="I281" s="10" t="str">
        <f ca="1">IFERROR(INDEX(MAESTRO!I:I,_xludf.AGGREGATE(15,6,ROW(MAESTRO!$B$3:$B$1000)/((MAESTRO!$B$3:$B$1000="CIVILES")*(UPPER(MAESTRO!$L$3:$L$1000)="CONFIRMADO")),ROWS($A$3:A281))),"")</f>
        <v/>
      </c>
      <c r="J281" s="10" t="str">
        <f ca="1">IFERROR(INDEX(MAESTRO!J:J,_xludf.AGGREGATE(15,6,ROW(MAESTRO!$B$3:$B$1000)/((MAESTRO!$B$3:$B$1000="CIVILES")*(UPPER(MAESTRO!$L$3:$L$1000)="CONFIRMADO")),ROWS($A$3:A281))),"")</f>
        <v/>
      </c>
      <c r="K281" s="10" t="str">
        <f ca="1">IFERROR(INDEX(MAESTRO!K:K,_xludf.AGGREGATE(15,6,ROW(MAESTRO!$B$3:$B$1000)/((MAESTRO!$B$3:$B$1000="CIVILES")*(UPPER(MAESTRO!$L$3:$L$1000)="CONFIRMADO")),ROWS($A$3:A281))),"")</f>
        <v/>
      </c>
      <c r="L281" s="10" t="str">
        <f ca="1">IFERROR(INDEX(MAESTRO!L:L,_xludf.AGGREGATE(15,6,ROW(MAESTRO!$B$3:$B$1000)/((MAESTRO!$B$3:$B$1000="CIVILES")*(UPPER(MAESTRO!$L$3:$L$1000)="CONFIRMADO")),ROWS($A$3:A281))),"")</f>
        <v/>
      </c>
      <c r="M281" s="10" t="str">
        <f ca="1">IFERROR(INDEX(MAESTRO!M:M,_xludf.AGGREGATE(15,6,ROW(MAESTRO!$B$3:$B$1000)/((MAESTRO!$B$3:$B$1000="CIVILES")*(UPPER(MAESTRO!$L$3:$L$1000)="CONFIRMADO")),ROWS($A$3:A281))),"")</f>
        <v/>
      </c>
      <c r="N281" s="10" t="str">
        <f ca="1">IFERROR(INDEX(MAESTRO!N:N,_xludf.AGGREGATE(15,6,ROW(MAESTRO!$B$3:$B$1000)/((MAESTRO!$B$3:$B$1000="CIVILES")*(UPPER(MAESTRO!$L$3:$L$1000)="CONFIRMADO")),ROWS($A$3:A281))),"")</f>
        <v/>
      </c>
      <c r="O281" s="10" t="str">
        <f ca="1">IFERROR(INDEX(MAESTRO!O:O,_xludf.AGGREGATE(15,6,ROW(MAESTRO!$B$3:$B$1000)/((MAESTRO!$B$3:$B$1000="CIVILES")*(UPPER(MAESTRO!$L$3:$L$1000)="CONFIRMADO")),ROWS($A$3:A281))),"")</f>
        <v/>
      </c>
      <c r="P281" s="10" t="str">
        <f ca="1">IFERROR(INDEX(MAESTRO!P:P,_xludf.AGGREGATE(15,6,ROW(MAESTRO!$B$3:$B$1000)/((MAESTRO!$B$3:$B$1000="CIVILES")*(UPPER(MAESTRO!$L$3:$L$1000)="CONFIRMADO")),ROWS($A$3:A281))),"")</f>
        <v/>
      </c>
      <c r="Q281" s="10" t="str">
        <f ca="1">IFERROR(INDEX(MAESTRO!Q:Q,_xludf.AGGREGATE(15,6,ROW(MAESTRO!$B$3:$B$1000)/((MAESTRO!$B$3:$B$1000="CIVILES")*(UPPER(MAESTRO!$L$3:$L$1000)="CONFIRMADO")),ROWS($A$3:A281))),"")</f>
        <v/>
      </c>
      <c r="R281" s="10" t="str">
        <f ca="1">IFERROR(INDEX(MAESTRO!R:R,_xludf.AGGREGATE(15,6,ROW(MAESTRO!$B$3:$B$1000)/((MAESTRO!$B$3:$B$1000="CIVILES")*(UPPER(MAESTRO!$L$3:$L$1000)="CONFIRMADO")),ROWS($A$3:A281))),"")</f>
        <v/>
      </c>
      <c r="S281" s="10" t="str">
        <f ca="1">IFERROR(INDEX(MAESTRO!S:S,_xludf.AGGREGATE(15,6,ROW(MAESTRO!$B$3:$B$1000)/((MAESTRO!$B$3:$B$1000="CIVILES")*(UPPER(MAESTRO!$L$3:$L$1000)="CONFIRMADO")),ROWS($A$3:A281))),"")</f>
        <v/>
      </c>
      <c r="T281" s="10" t="str">
        <f ca="1">IFERROR(INDEX(MAESTRO!T:T,_xludf.AGGREGATE(15,6,ROW(MAESTRO!$B$3:$B$1000)/((MAESTRO!$B$3:$B$1000="CIVILES")*(UPPER(MAESTRO!$L$3:$L$1000)="CONFIRMADO")),ROWS($A$3:A281))),"")</f>
        <v/>
      </c>
      <c r="U281" s="10" t="str">
        <f ca="1">IFERROR(INDEX(MAESTRO!U:U,_xludf.AGGREGATE(15,6,ROW(MAESTRO!$B$3:$B$1000)/((MAESTRO!$B$3:$B$1000="CIVILES")*(UPPER(MAESTRO!$L$3:$L$1000)="CONFIRMADO")),ROWS($A$3:A281))),"")</f>
        <v/>
      </c>
      <c r="V281" s="10" t="str">
        <f ca="1">IFERROR(INDEX(MAESTRO!V:V,_xludf.AGGREGATE(15,6,ROW(MAESTRO!$B$3:$B$1000)/((MAESTRO!$B$3:$B$1000="CIVILES")*(UPPER(MAESTRO!$L$3:$L$1000)="CONFIRMADO")),ROWS($A$3:A281))),"")</f>
        <v/>
      </c>
      <c r="W281" s="10" t="str">
        <f ca="1">IFERROR(INDEX(MAESTRO!W:W,_xludf.AGGREGATE(15,6,ROW(MAESTRO!$B$3:$B$1000)/((MAESTRO!$B$3:$B$1000="CIVILES")*(UPPER(MAESTRO!$L$3:$L$1000)="CONFIRMADO")),ROWS($A$3:A281))),"")</f>
        <v/>
      </c>
      <c r="X281" s="10" t="str">
        <f ca="1">IFERROR(INDEX(MAESTRO!X:X,_xludf.AGGREGATE(15,6,ROW(MAESTRO!$B$3:$B$1000)/((MAESTRO!$B$3:$B$1000="CIVILES")*(UPPER(MAESTRO!$L$3:$L$1000)="CONFIRMADO")),ROWS($A$3:A281))),"")</f>
        <v/>
      </c>
    </row>
    <row r="282" spans="1:24" ht="22.05" customHeight="1">
      <c r="A282" s="18" t="str">
        <f ca="1">IFERROR(INDEX(MAESTRO!A:A,_xludf.AGGREGATE(15,6,ROW(MAESTRO!$B$3:$B$1000)/((MAESTRO!$B$3:$B$1000="CIVILES")*(UPPER(MAESTRO!$L$3:$L$1000)="CONFIRMADO")),ROWS($A$3:A282))),"")</f>
        <v/>
      </c>
      <c r="B282" s="18" t="str">
        <f ca="1">IFERROR(INDEX(MAESTRO!B:B,_xludf.AGGREGATE(15,6,ROW(MAESTRO!$B$3:$B$1000)/((MAESTRO!$B$3:$B$1000="CIVILES")*(UPPER(MAESTRO!$L$3:$L$1000)="CONFIRMADO")),ROWS($A$3:A282))),"")</f>
        <v/>
      </c>
      <c r="C282" s="18" t="str">
        <f ca="1">IFERROR(INDEX(MAESTRO!C:C,_xludf.AGGREGATE(15,6,ROW(MAESTRO!$B$3:$B$1000)/((MAESTRO!$B$3:$B$1000="CIVILES")*(UPPER(MAESTRO!$L$3:$L$1000)="CONFIRMADO")),ROWS($A$3:A282))),"")</f>
        <v/>
      </c>
      <c r="D282" s="18" t="str">
        <f ca="1">IFERROR(INDEX(MAESTRO!D:D,_xludf.AGGREGATE(15,6,ROW(MAESTRO!$B$3:$B$1000)/((MAESTRO!$B$3:$B$1000="CIVILES")*(UPPER(MAESTRO!$L$3:$L$1000)="CONFIRMADO")),ROWS($A$3:A282))),"")</f>
        <v/>
      </c>
      <c r="E282" s="18" t="str">
        <f ca="1">IFERROR(INDEX(MAESTRO!E:E,_xludf.AGGREGATE(15,6,ROW(MAESTRO!$B$3:$B$1000)/((MAESTRO!$B$3:$B$1000="CIVILES")*(UPPER(MAESTRO!$L$3:$L$1000)="CONFIRMADO")),ROWS($A$3:A282))),"")</f>
        <v/>
      </c>
      <c r="F282" s="18" t="str">
        <f ca="1">IFERROR(INDEX(MAESTRO!F:F,_xludf.AGGREGATE(15,6,ROW(MAESTRO!$B$3:$B$1000)/((MAESTRO!$B$3:$B$1000="CIVILES")*(UPPER(MAESTRO!$L$3:$L$1000)="CONFIRMADO")),ROWS($A$3:A282))),"")</f>
        <v/>
      </c>
      <c r="G282" s="18" t="str">
        <f ca="1">IFERROR(INDEX(MAESTRO!G:G,_xludf.AGGREGATE(15,6,ROW(MAESTRO!$B$3:$B$1000)/((MAESTRO!$B$3:$B$1000="CIVILES")*(UPPER(MAESTRO!$L$3:$L$1000)="CONFIRMADO")),ROWS($A$3:A282))),"")</f>
        <v/>
      </c>
      <c r="H282" s="18" t="str">
        <f ca="1">IFERROR(INDEX(MAESTRO!H:H,_xludf.AGGREGATE(15,6,ROW(MAESTRO!$B$3:$B$1000)/((MAESTRO!$B$3:$B$1000="CIVILES")*(UPPER(MAESTRO!$L$3:$L$1000)="CONFIRMADO")),ROWS($A$3:A282))),"")</f>
        <v/>
      </c>
      <c r="I282" s="18" t="str">
        <f ca="1">IFERROR(INDEX(MAESTRO!I:I,_xludf.AGGREGATE(15,6,ROW(MAESTRO!$B$3:$B$1000)/((MAESTRO!$B$3:$B$1000="CIVILES")*(UPPER(MAESTRO!$L$3:$L$1000)="CONFIRMADO")),ROWS($A$3:A282))),"")</f>
        <v/>
      </c>
      <c r="J282" s="18" t="str">
        <f ca="1">IFERROR(INDEX(MAESTRO!J:J,_xludf.AGGREGATE(15,6,ROW(MAESTRO!$B$3:$B$1000)/((MAESTRO!$B$3:$B$1000="CIVILES")*(UPPER(MAESTRO!$L$3:$L$1000)="CONFIRMADO")),ROWS($A$3:A282))),"")</f>
        <v/>
      </c>
      <c r="K282" s="18" t="str">
        <f ca="1">IFERROR(INDEX(MAESTRO!K:K,_xludf.AGGREGATE(15,6,ROW(MAESTRO!$B$3:$B$1000)/((MAESTRO!$B$3:$B$1000="CIVILES")*(UPPER(MAESTRO!$L$3:$L$1000)="CONFIRMADO")),ROWS($A$3:A282))),"")</f>
        <v/>
      </c>
      <c r="L282" s="18" t="str">
        <f ca="1">IFERROR(INDEX(MAESTRO!L:L,_xludf.AGGREGATE(15,6,ROW(MAESTRO!$B$3:$B$1000)/((MAESTRO!$B$3:$B$1000="CIVILES")*(UPPER(MAESTRO!$L$3:$L$1000)="CONFIRMADO")),ROWS($A$3:A282))),"")</f>
        <v/>
      </c>
      <c r="M282" s="18" t="str">
        <f ca="1">IFERROR(INDEX(MAESTRO!M:M,_xludf.AGGREGATE(15,6,ROW(MAESTRO!$B$3:$B$1000)/((MAESTRO!$B$3:$B$1000="CIVILES")*(UPPER(MAESTRO!$L$3:$L$1000)="CONFIRMADO")),ROWS($A$3:A282))),"")</f>
        <v/>
      </c>
      <c r="N282" s="18" t="str">
        <f ca="1">IFERROR(INDEX(MAESTRO!N:N,_xludf.AGGREGATE(15,6,ROW(MAESTRO!$B$3:$B$1000)/((MAESTRO!$B$3:$B$1000="CIVILES")*(UPPER(MAESTRO!$L$3:$L$1000)="CONFIRMADO")),ROWS($A$3:A282))),"")</f>
        <v/>
      </c>
      <c r="O282" s="18" t="str">
        <f ca="1">IFERROR(INDEX(MAESTRO!O:O,_xludf.AGGREGATE(15,6,ROW(MAESTRO!$B$3:$B$1000)/((MAESTRO!$B$3:$B$1000="CIVILES")*(UPPER(MAESTRO!$L$3:$L$1000)="CONFIRMADO")),ROWS($A$3:A282))),"")</f>
        <v/>
      </c>
      <c r="P282" s="18" t="str">
        <f ca="1">IFERROR(INDEX(MAESTRO!P:P,_xludf.AGGREGATE(15,6,ROW(MAESTRO!$B$3:$B$1000)/((MAESTRO!$B$3:$B$1000="CIVILES")*(UPPER(MAESTRO!$L$3:$L$1000)="CONFIRMADO")),ROWS($A$3:A282))),"")</f>
        <v/>
      </c>
      <c r="Q282" s="18" t="str">
        <f ca="1">IFERROR(INDEX(MAESTRO!Q:Q,_xludf.AGGREGATE(15,6,ROW(MAESTRO!$B$3:$B$1000)/((MAESTRO!$B$3:$B$1000="CIVILES")*(UPPER(MAESTRO!$L$3:$L$1000)="CONFIRMADO")),ROWS($A$3:A282))),"")</f>
        <v/>
      </c>
      <c r="R282" s="18" t="str">
        <f ca="1">IFERROR(INDEX(MAESTRO!R:R,_xludf.AGGREGATE(15,6,ROW(MAESTRO!$B$3:$B$1000)/((MAESTRO!$B$3:$B$1000="CIVILES")*(UPPER(MAESTRO!$L$3:$L$1000)="CONFIRMADO")),ROWS($A$3:A282))),"")</f>
        <v/>
      </c>
      <c r="S282" s="18" t="str">
        <f ca="1">IFERROR(INDEX(MAESTRO!S:S,_xludf.AGGREGATE(15,6,ROW(MAESTRO!$B$3:$B$1000)/((MAESTRO!$B$3:$B$1000="CIVILES")*(UPPER(MAESTRO!$L$3:$L$1000)="CONFIRMADO")),ROWS($A$3:A282))),"")</f>
        <v/>
      </c>
      <c r="T282" s="18" t="str">
        <f ca="1">IFERROR(INDEX(MAESTRO!T:T,_xludf.AGGREGATE(15,6,ROW(MAESTRO!$B$3:$B$1000)/((MAESTRO!$B$3:$B$1000="CIVILES")*(UPPER(MAESTRO!$L$3:$L$1000)="CONFIRMADO")),ROWS($A$3:A282))),"")</f>
        <v/>
      </c>
      <c r="U282" s="18" t="str">
        <f ca="1">IFERROR(INDEX(MAESTRO!U:U,_xludf.AGGREGATE(15,6,ROW(MAESTRO!$B$3:$B$1000)/((MAESTRO!$B$3:$B$1000="CIVILES")*(UPPER(MAESTRO!$L$3:$L$1000)="CONFIRMADO")),ROWS($A$3:A282))),"")</f>
        <v/>
      </c>
      <c r="V282" s="18" t="str">
        <f ca="1">IFERROR(INDEX(MAESTRO!V:V,_xludf.AGGREGATE(15,6,ROW(MAESTRO!$B$3:$B$1000)/((MAESTRO!$B$3:$B$1000="CIVILES")*(UPPER(MAESTRO!$L$3:$L$1000)="CONFIRMADO")),ROWS($A$3:A282))),"")</f>
        <v/>
      </c>
      <c r="W282" s="18" t="str">
        <f ca="1">IFERROR(INDEX(MAESTRO!W:W,_xludf.AGGREGATE(15,6,ROW(MAESTRO!$B$3:$B$1000)/((MAESTRO!$B$3:$B$1000="CIVILES")*(UPPER(MAESTRO!$L$3:$L$1000)="CONFIRMADO")),ROWS($A$3:A282))),"")</f>
        <v/>
      </c>
      <c r="X282" s="18" t="str">
        <f ca="1">IFERROR(INDEX(MAESTRO!X:X,_xludf.AGGREGATE(15,6,ROW(MAESTRO!$B$3:$B$1000)/((MAESTRO!$B$3:$B$1000="CIVILES")*(UPPER(MAESTRO!$L$3:$L$1000)="CONFIRMADO")),ROWS($A$3:A282))),"")</f>
        <v/>
      </c>
    </row>
    <row r="283" spans="1:24" ht="22.05" customHeight="1">
      <c r="A283" s="10" t="str">
        <f ca="1">IFERROR(INDEX(MAESTRO!A:A,_xludf.AGGREGATE(15,6,ROW(MAESTRO!$B$3:$B$1000)/((MAESTRO!$B$3:$B$1000="CIVILES")*(UPPER(MAESTRO!$L$3:$L$1000)="CONFIRMADO")),ROWS($A$3:A283))),"")</f>
        <v/>
      </c>
      <c r="B283" s="10" t="str">
        <f ca="1">IFERROR(INDEX(MAESTRO!B:B,_xludf.AGGREGATE(15,6,ROW(MAESTRO!$B$3:$B$1000)/((MAESTRO!$B$3:$B$1000="CIVILES")*(UPPER(MAESTRO!$L$3:$L$1000)="CONFIRMADO")),ROWS($A$3:A283))),"")</f>
        <v/>
      </c>
      <c r="C283" s="10" t="str">
        <f ca="1">IFERROR(INDEX(MAESTRO!C:C,_xludf.AGGREGATE(15,6,ROW(MAESTRO!$B$3:$B$1000)/((MAESTRO!$B$3:$B$1000="CIVILES")*(UPPER(MAESTRO!$L$3:$L$1000)="CONFIRMADO")),ROWS($A$3:A283))),"")</f>
        <v/>
      </c>
      <c r="D283" s="10" t="str">
        <f ca="1">IFERROR(INDEX(MAESTRO!D:D,_xludf.AGGREGATE(15,6,ROW(MAESTRO!$B$3:$B$1000)/((MAESTRO!$B$3:$B$1000="CIVILES")*(UPPER(MAESTRO!$L$3:$L$1000)="CONFIRMADO")),ROWS($A$3:A283))),"")</f>
        <v/>
      </c>
      <c r="E283" s="10" t="str">
        <f ca="1">IFERROR(INDEX(MAESTRO!E:E,_xludf.AGGREGATE(15,6,ROW(MAESTRO!$B$3:$B$1000)/((MAESTRO!$B$3:$B$1000="CIVILES")*(UPPER(MAESTRO!$L$3:$L$1000)="CONFIRMADO")),ROWS($A$3:A283))),"")</f>
        <v/>
      </c>
      <c r="F283" s="10" t="str">
        <f ca="1">IFERROR(INDEX(MAESTRO!F:F,_xludf.AGGREGATE(15,6,ROW(MAESTRO!$B$3:$B$1000)/((MAESTRO!$B$3:$B$1000="CIVILES")*(UPPER(MAESTRO!$L$3:$L$1000)="CONFIRMADO")),ROWS($A$3:A283))),"")</f>
        <v/>
      </c>
      <c r="G283" s="10" t="str">
        <f ca="1">IFERROR(INDEX(MAESTRO!G:G,_xludf.AGGREGATE(15,6,ROW(MAESTRO!$B$3:$B$1000)/((MAESTRO!$B$3:$B$1000="CIVILES")*(UPPER(MAESTRO!$L$3:$L$1000)="CONFIRMADO")),ROWS($A$3:A283))),"")</f>
        <v/>
      </c>
      <c r="H283" s="10" t="str">
        <f ca="1">IFERROR(INDEX(MAESTRO!H:H,_xludf.AGGREGATE(15,6,ROW(MAESTRO!$B$3:$B$1000)/((MAESTRO!$B$3:$B$1000="CIVILES")*(UPPER(MAESTRO!$L$3:$L$1000)="CONFIRMADO")),ROWS($A$3:A283))),"")</f>
        <v/>
      </c>
      <c r="I283" s="10" t="str">
        <f ca="1">IFERROR(INDEX(MAESTRO!I:I,_xludf.AGGREGATE(15,6,ROW(MAESTRO!$B$3:$B$1000)/((MAESTRO!$B$3:$B$1000="CIVILES")*(UPPER(MAESTRO!$L$3:$L$1000)="CONFIRMADO")),ROWS($A$3:A283))),"")</f>
        <v/>
      </c>
      <c r="J283" s="10" t="str">
        <f ca="1">IFERROR(INDEX(MAESTRO!J:J,_xludf.AGGREGATE(15,6,ROW(MAESTRO!$B$3:$B$1000)/((MAESTRO!$B$3:$B$1000="CIVILES")*(UPPER(MAESTRO!$L$3:$L$1000)="CONFIRMADO")),ROWS($A$3:A283))),"")</f>
        <v/>
      </c>
      <c r="K283" s="10" t="str">
        <f ca="1">IFERROR(INDEX(MAESTRO!K:K,_xludf.AGGREGATE(15,6,ROW(MAESTRO!$B$3:$B$1000)/((MAESTRO!$B$3:$B$1000="CIVILES")*(UPPER(MAESTRO!$L$3:$L$1000)="CONFIRMADO")),ROWS($A$3:A283))),"")</f>
        <v/>
      </c>
      <c r="L283" s="10" t="str">
        <f ca="1">IFERROR(INDEX(MAESTRO!L:L,_xludf.AGGREGATE(15,6,ROW(MAESTRO!$B$3:$B$1000)/((MAESTRO!$B$3:$B$1000="CIVILES")*(UPPER(MAESTRO!$L$3:$L$1000)="CONFIRMADO")),ROWS($A$3:A283))),"")</f>
        <v/>
      </c>
      <c r="M283" s="10" t="str">
        <f ca="1">IFERROR(INDEX(MAESTRO!M:M,_xludf.AGGREGATE(15,6,ROW(MAESTRO!$B$3:$B$1000)/((MAESTRO!$B$3:$B$1000="CIVILES")*(UPPER(MAESTRO!$L$3:$L$1000)="CONFIRMADO")),ROWS($A$3:A283))),"")</f>
        <v/>
      </c>
      <c r="N283" s="10" t="str">
        <f ca="1">IFERROR(INDEX(MAESTRO!N:N,_xludf.AGGREGATE(15,6,ROW(MAESTRO!$B$3:$B$1000)/((MAESTRO!$B$3:$B$1000="CIVILES")*(UPPER(MAESTRO!$L$3:$L$1000)="CONFIRMADO")),ROWS($A$3:A283))),"")</f>
        <v/>
      </c>
      <c r="O283" s="10" t="str">
        <f ca="1">IFERROR(INDEX(MAESTRO!O:O,_xludf.AGGREGATE(15,6,ROW(MAESTRO!$B$3:$B$1000)/((MAESTRO!$B$3:$B$1000="CIVILES")*(UPPER(MAESTRO!$L$3:$L$1000)="CONFIRMADO")),ROWS($A$3:A283))),"")</f>
        <v/>
      </c>
      <c r="P283" s="10" t="str">
        <f ca="1">IFERROR(INDEX(MAESTRO!P:P,_xludf.AGGREGATE(15,6,ROW(MAESTRO!$B$3:$B$1000)/((MAESTRO!$B$3:$B$1000="CIVILES")*(UPPER(MAESTRO!$L$3:$L$1000)="CONFIRMADO")),ROWS($A$3:A283))),"")</f>
        <v/>
      </c>
      <c r="Q283" s="10" t="str">
        <f ca="1">IFERROR(INDEX(MAESTRO!Q:Q,_xludf.AGGREGATE(15,6,ROW(MAESTRO!$B$3:$B$1000)/((MAESTRO!$B$3:$B$1000="CIVILES")*(UPPER(MAESTRO!$L$3:$L$1000)="CONFIRMADO")),ROWS($A$3:A283))),"")</f>
        <v/>
      </c>
      <c r="R283" s="10" t="str">
        <f ca="1">IFERROR(INDEX(MAESTRO!R:R,_xludf.AGGREGATE(15,6,ROW(MAESTRO!$B$3:$B$1000)/((MAESTRO!$B$3:$B$1000="CIVILES")*(UPPER(MAESTRO!$L$3:$L$1000)="CONFIRMADO")),ROWS($A$3:A283))),"")</f>
        <v/>
      </c>
      <c r="S283" s="10" t="str">
        <f ca="1">IFERROR(INDEX(MAESTRO!S:S,_xludf.AGGREGATE(15,6,ROW(MAESTRO!$B$3:$B$1000)/((MAESTRO!$B$3:$B$1000="CIVILES")*(UPPER(MAESTRO!$L$3:$L$1000)="CONFIRMADO")),ROWS($A$3:A283))),"")</f>
        <v/>
      </c>
      <c r="T283" s="10" t="str">
        <f ca="1">IFERROR(INDEX(MAESTRO!T:T,_xludf.AGGREGATE(15,6,ROW(MAESTRO!$B$3:$B$1000)/((MAESTRO!$B$3:$B$1000="CIVILES")*(UPPER(MAESTRO!$L$3:$L$1000)="CONFIRMADO")),ROWS($A$3:A283))),"")</f>
        <v/>
      </c>
      <c r="U283" s="10" t="str">
        <f ca="1">IFERROR(INDEX(MAESTRO!U:U,_xludf.AGGREGATE(15,6,ROW(MAESTRO!$B$3:$B$1000)/((MAESTRO!$B$3:$B$1000="CIVILES")*(UPPER(MAESTRO!$L$3:$L$1000)="CONFIRMADO")),ROWS($A$3:A283))),"")</f>
        <v/>
      </c>
      <c r="V283" s="10" t="str">
        <f ca="1">IFERROR(INDEX(MAESTRO!V:V,_xludf.AGGREGATE(15,6,ROW(MAESTRO!$B$3:$B$1000)/((MAESTRO!$B$3:$B$1000="CIVILES")*(UPPER(MAESTRO!$L$3:$L$1000)="CONFIRMADO")),ROWS($A$3:A283))),"")</f>
        <v/>
      </c>
      <c r="W283" s="10" t="str">
        <f ca="1">IFERROR(INDEX(MAESTRO!W:W,_xludf.AGGREGATE(15,6,ROW(MAESTRO!$B$3:$B$1000)/((MAESTRO!$B$3:$B$1000="CIVILES")*(UPPER(MAESTRO!$L$3:$L$1000)="CONFIRMADO")),ROWS($A$3:A283))),"")</f>
        <v/>
      </c>
      <c r="X283" s="10" t="str">
        <f ca="1">IFERROR(INDEX(MAESTRO!X:X,_xludf.AGGREGATE(15,6,ROW(MAESTRO!$B$3:$B$1000)/((MAESTRO!$B$3:$B$1000="CIVILES")*(UPPER(MAESTRO!$L$3:$L$1000)="CONFIRMADO")),ROWS($A$3:A283))),"")</f>
        <v/>
      </c>
    </row>
    <row r="284" spans="1:24" ht="22.05" customHeight="1">
      <c r="A284" s="18" t="str">
        <f ca="1">IFERROR(INDEX(MAESTRO!A:A,_xludf.AGGREGATE(15,6,ROW(MAESTRO!$B$3:$B$1000)/((MAESTRO!$B$3:$B$1000="CIVILES")*(UPPER(MAESTRO!$L$3:$L$1000)="CONFIRMADO")),ROWS($A$3:A284))),"")</f>
        <v/>
      </c>
      <c r="B284" s="18" t="str">
        <f ca="1">IFERROR(INDEX(MAESTRO!B:B,_xludf.AGGREGATE(15,6,ROW(MAESTRO!$B$3:$B$1000)/((MAESTRO!$B$3:$B$1000="CIVILES")*(UPPER(MAESTRO!$L$3:$L$1000)="CONFIRMADO")),ROWS($A$3:A284))),"")</f>
        <v/>
      </c>
      <c r="C284" s="18" t="str">
        <f ca="1">IFERROR(INDEX(MAESTRO!C:C,_xludf.AGGREGATE(15,6,ROW(MAESTRO!$B$3:$B$1000)/((MAESTRO!$B$3:$B$1000="CIVILES")*(UPPER(MAESTRO!$L$3:$L$1000)="CONFIRMADO")),ROWS($A$3:A284))),"")</f>
        <v/>
      </c>
      <c r="D284" s="18" t="str">
        <f ca="1">IFERROR(INDEX(MAESTRO!D:D,_xludf.AGGREGATE(15,6,ROW(MAESTRO!$B$3:$B$1000)/((MAESTRO!$B$3:$B$1000="CIVILES")*(UPPER(MAESTRO!$L$3:$L$1000)="CONFIRMADO")),ROWS($A$3:A284))),"")</f>
        <v/>
      </c>
      <c r="E284" s="18" t="str">
        <f ca="1">IFERROR(INDEX(MAESTRO!E:E,_xludf.AGGREGATE(15,6,ROW(MAESTRO!$B$3:$B$1000)/((MAESTRO!$B$3:$B$1000="CIVILES")*(UPPER(MAESTRO!$L$3:$L$1000)="CONFIRMADO")),ROWS($A$3:A284))),"")</f>
        <v/>
      </c>
      <c r="F284" s="18" t="str">
        <f ca="1">IFERROR(INDEX(MAESTRO!F:F,_xludf.AGGREGATE(15,6,ROW(MAESTRO!$B$3:$B$1000)/((MAESTRO!$B$3:$B$1000="CIVILES")*(UPPER(MAESTRO!$L$3:$L$1000)="CONFIRMADO")),ROWS($A$3:A284))),"")</f>
        <v/>
      </c>
      <c r="G284" s="18" t="str">
        <f ca="1">IFERROR(INDEX(MAESTRO!G:G,_xludf.AGGREGATE(15,6,ROW(MAESTRO!$B$3:$B$1000)/((MAESTRO!$B$3:$B$1000="CIVILES")*(UPPER(MAESTRO!$L$3:$L$1000)="CONFIRMADO")),ROWS($A$3:A284))),"")</f>
        <v/>
      </c>
      <c r="H284" s="18" t="str">
        <f ca="1">IFERROR(INDEX(MAESTRO!H:H,_xludf.AGGREGATE(15,6,ROW(MAESTRO!$B$3:$B$1000)/((MAESTRO!$B$3:$B$1000="CIVILES")*(UPPER(MAESTRO!$L$3:$L$1000)="CONFIRMADO")),ROWS($A$3:A284))),"")</f>
        <v/>
      </c>
      <c r="I284" s="18" t="str">
        <f ca="1">IFERROR(INDEX(MAESTRO!I:I,_xludf.AGGREGATE(15,6,ROW(MAESTRO!$B$3:$B$1000)/((MAESTRO!$B$3:$B$1000="CIVILES")*(UPPER(MAESTRO!$L$3:$L$1000)="CONFIRMADO")),ROWS($A$3:A284))),"")</f>
        <v/>
      </c>
      <c r="J284" s="18" t="str">
        <f ca="1">IFERROR(INDEX(MAESTRO!J:J,_xludf.AGGREGATE(15,6,ROW(MAESTRO!$B$3:$B$1000)/((MAESTRO!$B$3:$B$1000="CIVILES")*(UPPER(MAESTRO!$L$3:$L$1000)="CONFIRMADO")),ROWS($A$3:A284))),"")</f>
        <v/>
      </c>
      <c r="K284" s="18" t="str">
        <f ca="1">IFERROR(INDEX(MAESTRO!K:K,_xludf.AGGREGATE(15,6,ROW(MAESTRO!$B$3:$B$1000)/((MAESTRO!$B$3:$B$1000="CIVILES")*(UPPER(MAESTRO!$L$3:$L$1000)="CONFIRMADO")),ROWS($A$3:A284))),"")</f>
        <v/>
      </c>
      <c r="L284" s="18" t="str">
        <f ca="1">IFERROR(INDEX(MAESTRO!L:L,_xludf.AGGREGATE(15,6,ROW(MAESTRO!$B$3:$B$1000)/((MAESTRO!$B$3:$B$1000="CIVILES")*(UPPER(MAESTRO!$L$3:$L$1000)="CONFIRMADO")),ROWS($A$3:A284))),"")</f>
        <v/>
      </c>
      <c r="M284" s="18" t="str">
        <f ca="1">IFERROR(INDEX(MAESTRO!M:M,_xludf.AGGREGATE(15,6,ROW(MAESTRO!$B$3:$B$1000)/((MAESTRO!$B$3:$B$1000="CIVILES")*(UPPER(MAESTRO!$L$3:$L$1000)="CONFIRMADO")),ROWS($A$3:A284))),"")</f>
        <v/>
      </c>
      <c r="N284" s="18" t="str">
        <f ca="1">IFERROR(INDEX(MAESTRO!N:N,_xludf.AGGREGATE(15,6,ROW(MAESTRO!$B$3:$B$1000)/((MAESTRO!$B$3:$B$1000="CIVILES")*(UPPER(MAESTRO!$L$3:$L$1000)="CONFIRMADO")),ROWS($A$3:A284))),"")</f>
        <v/>
      </c>
      <c r="O284" s="18" t="str">
        <f ca="1">IFERROR(INDEX(MAESTRO!O:O,_xludf.AGGREGATE(15,6,ROW(MAESTRO!$B$3:$B$1000)/((MAESTRO!$B$3:$B$1000="CIVILES")*(UPPER(MAESTRO!$L$3:$L$1000)="CONFIRMADO")),ROWS($A$3:A284))),"")</f>
        <v/>
      </c>
      <c r="P284" s="18" t="str">
        <f ca="1">IFERROR(INDEX(MAESTRO!P:P,_xludf.AGGREGATE(15,6,ROW(MAESTRO!$B$3:$B$1000)/((MAESTRO!$B$3:$B$1000="CIVILES")*(UPPER(MAESTRO!$L$3:$L$1000)="CONFIRMADO")),ROWS($A$3:A284))),"")</f>
        <v/>
      </c>
      <c r="Q284" s="18" t="str">
        <f ca="1">IFERROR(INDEX(MAESTRO!Q:Q,_xludf.AGGREGATE(15,6,ROW(MAESTRO!$B$3:$B$1000)/((MAESTRO!$B$3:$B$1000="CIVILES")*(UPPER(MAESTRO!$L$3:$L$1000)="CONFIRMADO")),ROWS($A$3:A284))),"")</f>
        <v/>
      </c>
      <c r="R284" s="18" t="str">
        <f ca="1">IFERROR(INDEX(MAESTRO!R:R,_xludf.AGGREGATE(15,6,ROW(MAESTRO!$B$3:$B$1000)/((MAESTRO!$B$3:$B$1000="CIVILES")*(UPPER(MAESTRO!$L$3:$L$1000)="CONFIRMADO")),ROWS($A$3:A284))),"")</f>
        <v/>
      </c>
      <c r="S284" s="18" t="str">
        <f ca="1">IFERROR(INDEX(MAESTRO!S:S,_xludf.AGGREGATE(15,6,ROW(MAESTRO!$B$3:$B$1000)/((MAESTRO!$B$3:$B$1000="CIVILES")*(UPPER(MAESTRO!$L$3:$L$1000)="CONFIRMADO")),ROWS($A$3:A284))),"")</f>
        <v/>
      </c>
      <c r="T284" s="18" t="str">
        <f ca="1">IFERROR(INDEX(MAESTRO!T:T,_xludf.AGGREGATE(15,6,ROW(MAESTRO!$B$3:$B$1000)/((MAESTRO!$B$3:$B$1000="CIVILES")*(UPPER(MAESTRO!$L$3:$L$1000)="CONFIRMADO")),ROWS($A$3:A284))),"")</f>
        <v/>
      </c>
      <c r="U284" s="18" t="str">
        <f ca="1">IFERROR(INDEX(MAESTRO!U:U,_xludf.AGGREGATE(15,6,ROW(MAESTRO!$B$3:$B$1000)/((MAESTRO!$B$3:$B$1000="CIVILES")*(UPPER(MAESTRO!$L$3:$L$1000)="CONFIRMADO")),ROWS($A$3:A284))),"")</f>
        <v/>
      </c>
      <c r="V284" s="18" t="str">
        <f ca="1">IFERROR(INDEX(MAESTRO!V:V,_xludf.AGGREGATE(15,6,ROW(MAESTRO!$B$3:$B$1000)/((MAESTRO!$B$3:$B$1000="CIVILES")*(UPPER(MAESTRO!$L$3:$L$1000)="CONFIRMADO")),ROWS($A$3:A284))),"")</f>
        <v/>
      </c>
      <c r="W284" s="18" t="str">
        <f ca="1">IFERROR(INDEX(MAESTRO!W:W,_xludf.AGGREGATE(15,6,ROW(MAESTRO!$B$3:$B$1000)/((MAESTRO!$B$3:$B$1000="CIVILES")*(UPPER(MAESTRO!$L$3:$L$1000)="CONFIRMADO")),ROWS($A$3:A284))),"")</f>
        <v/>
      </c>
      <c r="X284" s="18" t="str">
        <f ca="1">IFERROR(INDEX(MAESTRO!X:X,_xludf.AGGREGATE(15,6,ROW(MAESTRO!$B$3:$B$1000)/((MAESTRO!$B$3:$B$1000="CIVILES")*(UPPER(MAESTRO!$L$3:$L$1000)="CONFIRMADO")),ROWS($A$3:A284))),"")</f>
        <v/>
      </c>
    </row>
    <row r="285" spans="1:24" ht="22.05" customHeight="1">
      <c r="A285" s="10" t="str">
        <f ca="1">IFERROR(INDEX(MAESTRO!A:A,_xludf.AGGREGATE(15,6,ROW(MAESTRO!$B$3:$B$1000)/((MAESTRO!$B$3:$B$1000="CIVILES")*(UPPER(MAESTRO!$L$3:$L$1000)="CONFIRMADO")),ROWS($A$3:A285))),"")</f>
        <v/>
      </c>
      <c r="B285" s="10" t="str">
        <f ca="1">IFERROR(INDEX(MAESTRO!B:B,_xludf.AGGREGATE(15,6,ROW(MAESTRO!$B$3:$B$1000)/((MAESTRO!$B$3:$B$1000="CIVILES")*(UPPER(MAESTRO!$L$3:$L$1000)="CONFIRMADO")),ROWS($A$3:A285))),"")</f>
        <v/>
      </c>
      <c r="C285" s="10" t="str">
        <f ca="1">IFERROR(INDEX(MAESTRO!C:C,_xludf.AGGREGATE(15,6,ROW(MAESTRO!$B$3:$B$1000)/((MAESTRO!$B$3:$B$1000="CIVILES")*(UPPER(MAESTRO!$L$3:$L$1000)="CONFIRMADO")),ROWS($A$3:A285))),"")</f>
        <v/>
      </c>
      <c r="D285" s="10" t="str">
        <f ca="1">IFERROR(INDEX(MAESTRO!D:D,_xludf.AGGREGATE(15,6,ROW(MAESTRO!$B$3:$B$1000)/((MAESTRO!$B$3:$B$1000="CIVILES")*(UPPER(MAESTRO!$L$3:$L$1000)="CONFIRMADO")),ROWS($A$3:A285))),"")</f>
        <v/>
      </c>
      <c r="E285" s="10" t="str">
        <f ca="1">IFERROR(INDEX(MAESTRO!E:E,_xludf.AGGREGATE(15,6,ROW(MAESTRO!$B$3:$B$1000)/((MAESTRO!$B$3:$B$1000="CIVILES")*(UPPER(MAESTRO!$L$3:$L$1000)="CONFIRMADO")),ROWS($A$3:A285))),"")</f>
        <v/>
      </c>
      <c r="F285" s="10" t="str">
        <f ca="1">IFERROR(INDEX(MAESTRO!F:F,_xludf.AGGREGATE(15,6,ROW(MAESTRO!$B$3:$B$1000)/((MAESTRO!$B$3:$B$1000="CIVILES")*(UPPER(MAESTRO!$L$3:$L$1000)="CONFIRMADO")),ROWS($A$3:A285))),"")</f>
        <v/>
      </c>
      <c r="G285" s="10" t="str">
        <f ca="1">IFERROR(INDEX(MAESTRO!G:G,_xludf.AGGREGATE(15,6,ROW(MAESTRO!$B$3:$B$1000)/((MAESTRO!$B$3:$B$1000="CIVILES")*(UPPER(MAESTRO!$L$3:$L$1000)="CONFIRMADO")),ROWS($A$3:A285))),"")</f>
        <v/>
      </c>
      <c r="H285" s="10" t="str">
        <f ca="1">IFERROR(INDEX(MAESTRO!H:H,_xludf.AGGREGATE(15,6,ROW(MAESTRO!$B$3:$B$1000)/((MAESTRO!$B$3:$B$1000="CIVILES")*(UPPER(MAESTRO!$L$3:$L$1000)="CONFIRMADO")),ROWS($A$3:A285))),"")</f>
        <v/>
      </c>
      <c r="I285" s="10" t="str">
        <f ca="1">IFERROR(INDEX(MAESTRO!I:I,_xludf.AGGREGATE(15,6,ROW(MAESTRO!$B$3:$B$1000)/((MAESTRO!$B$3:$B$1000="CIVILES")*(UPPER(MAESTRO!$L$3:$L$1000)="CONFIRMADO")),ROWS($A$3:A285))),"")</f>
        <v/>
      </c>
      <c r="J285" s="10" t="str">
        <f ca="1">IFERROR(INDEX(MAESTRO!J:J,_xludf.AGGREGATE(15,6,ROW(MAESTRO!$B$3:$B$1000)/((MAESTRO!$B$3:$B$1000="CIVILES")*(UPPER(MAESTRO!$L$3:$L$1000)="CONFIRMADO")),ROWS($A$3:A285))),"")</f>
        <v/>
      </c>
      <c r="K285" s="10" t="str">
        <f ca="1">IFERROR(INDEX(MAESTRO!K:K,_xludf.AGGREGATE(15,6,ROW(MAESTRO!$B$3:$B$1000)/((MAESTRO!$B$3:$B$1000="CIVILES")*(UPPER(MAESTRO!$L$3:$L$1000)="CONFIRMADO")),ROWS($A$3:A285))),"")</f>
        <v/>
      </c>
      <c r="L285" s="10" t="str">
        <f ca="1">IFERROR(INDEX(MAESTRO!L:L,_xludf.AGGREGATE(15,6,ROW(MAESTRO!$B$3:$B$1000)/((MAESTRO!$B$3:$B$1000="CIVILES")*(UPPER(MAESTRO!$L$3:$L$1000)="CONFIRMADO")),ROWS($A$3:A285))),"")</f>
        <v/>
      </c>
      <c r="M285" s="10" t="str">
        <f ca="1">IFERROR(INDEX(MAESTRO!M:M,_xludf.AGGREGATE(15,6,ROW(MAESTRO!$B$3:$B$1000)/((MAESTRO!$B$3:$B$1000="CIVILES")*(UPPER(MAESTRO!$L$3:$L$1000)="CONFIRMADO")),ROWS($A$3:A285))),"")</f>
        <v/>
      </c>
      <c r="N285" s="10" t="str">
        <f ca="1">IFERROR(INDEX(MAESTRO!N:N,_xludf.AGGREGATE(15,6,ROW(MAESTRO!$B$3:$B$1000)/((MAESTRO!$B$3:$B$1000="CIVILES")*(UPPER(MAESTRO!$L$3:$L$1000)="CONFIRMADO")),ROWS($A$3:A285))),"")</f>
        <v/>
      </c>
      <c r="O285" s="10" t="str">
        <f ca="1">IFERROR(INDEX(MAESTRO!O:O,_xludf.AGGREGATE(15,6,ROW(MAESTRO!$B$3:$B$1000)/((MAESTRO!$B$3:$B$1000="CIVILES")*(UPPER(MAESTRO!$L$3:$L$1000)="CONFIRMADO")),ROWS($A$3:A285))),"")</f>
        <v/>
      </c>
      <c r="P285" s="10" t="str">
        <f ca="1">IFERROR(INDEX(MAESTRO!P:P,_xludf.AGGREGATE(15,6,ROW(MAESTRO!$B$3:$B$1000)/((MAESTRO!$B$3:$B$1000="CIVILES")*(UPPER(MAESTRO!$L$3:$L$1000)="CONFIRMADO")),ROWS($A$3:A285))),"")</f>
        <v/>
      </c>
      <c r="Q285" s="10" t="str">
        <f ca="1">IFERROR(INDEX(MAESTRO!Q:Q,_xludf.AGGREGATE(15,6,ROW(MAESTRO!$B$3:$B$1000)/((MAESTRO!$B$3:$B$1000="CIVILES")*(UPPER(MAESTRO!$L$3:$L$1000)="CONFIRMADO")),ROWS($A$3:A285))),"")</f>
        <v/>
      </c>
      <c r="R285" s="10" t="str">
        <f ca="1">IFERROR(INDEX(MAESTRO!R:R,_xludf.AGGREGATE(15,6,ROW(MAESTRO!$B$3:$B$1000)/((MAESTRO!$B$3:$B$1000="CIVILES")*(UPPER(MAESTRO!$L$3:$L$1000)="CONFIRMADO")),ROWS($A$3:A285))),"")</f>
        <v/>
      </c>
      <c r="S285" s="10" t="str">
        <f ca="1">IFERROR(INDEX(MAESTRO!S:S,_xludf.AGGREGATE(15,6,ROW(MAESTRO!$B$3:$B$1000)/((MAESTRO!$B$3:$B$1000="CIVILES")*(UPPER(MAESTRO!$L$3:$L$1000)="CONFIRMADO")),ROWS($A$3:A285))),"")</f>
        <v/>
      </c>
      <c r="T285" s="10" t="str">
        <f ca="1">IFERROR(INDEX(MAESTRO!T:T,_xludf.AGGREGATE(15,6,ROW(MAESTRO!$B$3:$B$1000)/((MAESTRO!$B$3:$B$1000="CIVILES")*(UPPER(MAESTRO!$L$3:$L$1000)="CONFIRMADO")),ROWS($A$3:A285))),"")</f>
        <v/>
      </c>
      <c r="U285" s="10" t="str">
        <f ca="1">IFERROR(INDEX(MAESTRO!U:U,_xludf.AGGREGATE(15,6,ROW(MAESTRO!$B$3:$B$1000)/((MAESTRO!$B$3:$B$1000="CIVILES")*(UPPER(MAESTRO!$L$3:$L$1000)="CONFIRMADO")),ROWS($A$3:A285))),"")</f>
        <v/>
      </c>
      <c r="V285" s="10" t="str">
        <f ca="1">IFERROR(INDEX(MAESTRO!V:V,_xludf.AGGREGATE(15,6,ROW(MAESTRO!$B$3:$B$1000)/((MAESTRO!$B$3:$B$1000="CIVILES")*(UPPER(MAESTRO!$L$3:$L$1000)="CONFIRMADO")),ROWS($A$3:A285))),"")</f>
        <v/>
      </c>
      <c r="W285" s="10" t="str">
        <f ca="1">IFERROR(INDEX(MAESTRO!W:W,_xludf.AGGREGATE(15,6,ROW(MAESTRO!$B$3:$B$1000)/((MAESTRO!$B$3:$B$1000="CIVILES")*(UPPER(MAESTRO!$L$3:$L$1000)="CONFIRMADO")),ROWS($A$3:A285))),"")</f>
        <v/>
      </c>
      <c r="X285" s="10" t="str">
        <f ca="1">IFERROR(INDEX(MAESTRO!X:X,_xludf.AGGREGATE(15,6,ROW(MAESTRO!$B$3:$B$1000)/((MAESTRO!$B$3:$B$1000="CIVILES")*(UPPER(MAESTRO!$L$3:$L$1000)="CONFIRMADO")),ROWS($A$3:A285))),"")</f>
        <v/>
      </c>
    </row>
    <row r="286" spans="1:24" ht="22.05" customHeight="1">
      <c r="A286" s="18" t="str">
        <f ca="1">IFERROR(INDEX(MAESTRO!A:A,_xludf.AGGREGATE(15,6,ROW(MAESTRO!$B$3:$B$1000)/((MAESTRO!$B$3:$B$1000="CIVILES")*(UPPER(MAESTRO!$L$3:$L$1000)="CONFIRMADO")),ROWS($A$3:A286))),"")</f>
        <v/>
      </c>
      <c r="B286" s="18" t="str">
        <f ca="1">IFERROR(INDEX(MAESTRO!B:B,_xludf.AGGREGATE(15,6,ROW(MAESTRO!$B$3:$B$1000)/((MAESTRO!$B$3:$B$1000="CIVILES")*(UPPER(MAESTRO!$L$3:$L$1000)="CONFIRMADO")),ROWS($A$3:A286))),"")</f>
        <v/>
      </c>
      <c r="C286" s="18" t="str">
        <f ca="1">IFERROR(INDEX(MAESTRO!C:C,_xludf.AGGREGATE(15,6,ROW(MAESTRO!$B$3:$B$1000)/((MAESTRO!$B$3:$B$1000="CIVILES")*(UPPER(MAESTRO!$L$3:$L$1000)="CONFIRMADO")),ROWS($A$3:A286))),"")</f>
        <v/>
      </c>
      <c r="D286" s="18" t="str">
        <f ca="1">IFERROR(INDEX(MAESTRO!D:D,_xludf.AGGREGATE(15,6,ROW(MAESTRO!$B$3:$B$1000)/((MAESTRO!$B$3:$B$1000="CIVILES")*(UPPER(MAESTRO!$L$3:$L$1000)="CONFIRMADO")),ROWS($A$3:A286))),"")</f>
        <v/>
      </c>
      <c r="E286" s="18" t="str">
        <f ca="1">IFERROR(INDEX(MAESTRO!E:E,_xludf.AGGREGATE(15,6,ROW(MAESTRO!$B$3:$B$1000)/((MAESTRO!$B$3:$B$1000="CIVILES")*(UPPER(MAESTRO!$L$3:$L$1000)="CONFIRMADO")),ROWS($A$3:A286))),"")</f>
        <v/>
      </c>
      <c r="F286" s="18" t="str">
        <f ca="1">IFERROR(INDEX(MAESTRO!F:F,_xludf.AGGREGATE(15,6,ROW(MAESTRO!$B$3:$B$1000)/((MAESTRO!$B$3:$B$1000="CIVILES")*(UPPER(MAESTRO!$L$3:$L$1000)="CONFIRMADO")),ROWS($A$3:A286))),"")</f>
        <v/>
      </c>
      <c r="G286" s="18" t="str">
        <f ca="1">IFERROR(INDEX(MAESTRO!G:G,_xludf.AGGREGATE(15,6,ROW(MAESTRO!$B$3:$B$1000)/((MAESTRO!$B$3:$B$1000="CIVILES")*(UPPER(MAESTRO!$L$3:$L$1000)="CONFIRMADO")),ROWS($A$3:A286))),"")</f>
        <v/>
      </c>
      <c r="H286" s="18" t="str">
        <f ca="1">IFERROR(INDEX(MAESTRO!H:H,_xludf.AGGREGATE(15,6,ROW(MAESTRO!$B$3:$B$1000)/((MAESTRO!$B$3:$B$1000="CIVILES")*(UPPER(MAESTRO!$L$3:$L$1000)="CONFIRMADO")),ROWS($A$3:A286))),"")</f>
        <v/>
      </c>
      <c r="I286" s="18" t="str">
        <f ca="1">IFERROR(INDEX(MAESTRO!I:I,_xludf.AGGREGATE(15,6,ROW(MAESTRO!$B$3:$B$1000)/((MAESTRO!$B$3:$B$1000="CIVILES")*(UPPER(MAESTRO!$L$3:$L$1000)="CONFIRMADO")),ROWS($A$3:A286))),"")</f>
        <v/>
      </c>
      <c r="J286" s="18" t="str">
        <f ca="1">IFERROR(INDEX(MAESTRO!J:J,_xludf.AGGREGATE(15,6,ROW(MAESTRO!$B$3:$B$1000)/((MAESTRO!$B$3:$B$1000="CIVILES")*(UPPER(MAESTRO!$L$3:$L$1000)="CONFIRMADO")),ROWS($A$3:A286))),"")</f>
        <v/>
      </c>
      <c r="K286" s="18" t="str">
        <f ca="1">IFERROR(INDEX(MAESTRO!K:K,_xludf.AGGREGATE(15,6,ROW(MAESTRO!$B$3:$B$1000)/((MAESTRO!$B$3:$B$1000="CIVILES")*(UPPER(MAESTRO!$L$3:$L$1000)="CONFIRMADO")),ROWS($A$3:A286))),"")</f>
        <v/>
      </c>
      <c r="L286" s="18" t="str">
        <f ca="1">IFERROR(INDEX(MAESTRO!L:L,_xludf.AGGREGATE(15,6,ROW(MAESTRO!$B$3:$B$1000)/((MAESTRO!$B$3:$B$1000="CIVILES")*(UPPER(MAESTRO!$L$3:$L$1000)="CONFIRMADO")),ROWS($A$3:A286))),"")</f>
        <v/>
      </c>
      <c r="M286" s="18" t="str">
        <f ca="1">IFERROR(INDEX(MAESTRO!M:M,_xludf.AGGREGATE(15,6,ROW(MAESTRO!$B$3:$B$1000)/((MAESTRO!$B$3:$B$1000="CIVILES")*(UPPER(MAESTRO!$L$3:$L$1000)="CONFIRMADO")),ROWS($A$3:A286))),"")</f>
        <v/>
      </c>
      <c r="N286" s="18" t="str">
        <f ca="1">IFERROR(INDEX(MAESTRO!N:N,_xludf.AGGREGATE(15,6,ROW(MAESTRO!$B$3:$B$1000)/((MAESTRO!$B$3:$B$1000="CIVILES")*(UPPER(MAESTRO!$L$3:$L$1000)="CONFIRMADO")),ROWS($A$3:A286))),"")</f>
        <v/>
      </c>
      <c r="O286" s="18" t="str">
        <f ca="1">IFERROR(INDEX(MAESTRO!O:O,_xludf.AGGREGATE(15,6,ROW(MAESTRO!$B$3:$B$1000)/((MAESTRO!$B$3:$B$1000="CIVILES")*(UPPER(MAESTRO!$L$3:$L$1000)="CONFIRMADO")),ROWS($A$3:A286))),"")</f>
        <v/>
      </c>
      <c r="P286" s="18" t="str">
        <f ca="1">IFERROR(INDEX(MAESTRO!P:P,_xludf.AGGREGATE(15,6,ROW(MAESTRO!$B$3:$B$1000)/((MAESTRO!$B$3:$B$1000="CIVILES")*(UPPER(MAESTRO!$L$3:$L$1000)="CONFIRMADO")),ROWS($A$3:A286))),"")</f>
        <v/>
      </c>
      <c r="Q286" s="18" t="str">
        <f ca="1">IFERROR(INDEX(MAESTRO!Q:Q,_xludf.AGGREGATE(15,6,ROW(MAESTRO!$B$3:$B$1000)/((MAESTRO!$B$3:$B$1000="CIVILES")*(UPPER(MAESTRO!$L$3:$L$1000)="CONFIRMADO")),ROWS($A$3:A286))),"")</f>
        <v/>
      </c>
      <c r="R286" s="18" t="str">
        <f ca="1">IFERROR(INDEX(MAESTRO!R:R,_xludf.AGGREGATE(15,6,ROW(MAESTRO!$B$3:$B$1000)/((MAESTRO!$B$3:$B$1000="CIVILES")*(UPPER(MAESTRO!$L$3:$L$1000)="CONFIRMADO")),ROWS($A$3:A286))),"")</f>
        <v/>
      </c>
      <c r="S286" s="18" t="str">
        <f ca="1">IFERROR(INDEX(MAESTRO!S:S,_xludf.AGGREGATE(15,6,ROW(MAESTRO!$B$3:$B$1000)/((MAESTRO!$B$3:$B$1000="CIVILES")*(UPPER(MAESTRO!$L$3:$L$1000)="CONFIRMADO")),ROWS($A$3:A286))),"")</f>
        <v/>
      </c>
      <c r="T286" s="18" t="str">
        <f ca="1">IFERROR(INDEX(MAESTRO!T:T,_xludf.AGGREGATE(15,6,ROW(MAESTRO!$B$3:$B$1000)/((MAESTRO!$B$3:$B$1000="CIVILES")*(UPPER(MAESTRO!$L$3:$L$1000)="CONFIRMADO")),ROWS($A$3:A286))),"")</f>
        <v/>
      </c>
      <c r="U286" s="18" t="str">
        <f ca="1">IFERROR(INDEX(MAESTRO!U:U,_xludf.AGGREGATE(15,6,ROW(MAESTRO!$B$3:$B$1000)/((MAESTRO!$B$3:$B$1000="CIVILES")*(UPPER(MAESTRO!$L$3:$L$1000)="CONFIRMADO")),ROWS($A$3:A286))),"")</f>
        <v/>
      </c>
      <c r="V286" s="18" t="str">
        <f ca="1">IFERROR(INDEX(MAESTRO!V:V,_xludf.AGGREGATE(15,6,ROW(MAESTRO!$B$3:$B$1000)/((MAESTRO!$B$3:$B$1000="CIVILES")*(UPPER(MAESTRO!$L$3:$L$1000)="CONFIRMADO")),ROWS($A$3:A286))),"")</f>
        <v/>
      </c>
      <c r="W286" s="18" t="str">
        <f ca="1">IFERROR(INDEX(MAESTRO!W:W,_xludf.AGGREGATE(15,6,ROW(MAESTRO!$B$3:$B$1000)/((MAESTRO!$B$3:$B$1000="CIVILES")*(UPPER(MAESTRO!$L$3:$L$1000)="CONFIRMADO")),ROWS($A$3:A286))),"")</f>
        <v/>
      </c>
      <c r="X286" s="18" t="str">
        <f ca="1">IFERROR(INDEX(MAESTRO!X:X,_xludf.AGGREGATE(15,6,ROW(MAESTRO!$B$3:$B$1000)/((MAESTRO!$B$3:$B$1000="CIVILES")*(UPPER(MAESTRO!$L$3:$L$1000)="CONFIRMADO")),ROWS($A$3:A286))),"")</f>
        <v/>
      </c>
    </row>
    <row r="287" spans="1:24" ht="22.05" customHeight="1">
      <c r="A287" s="10" t="str">
        <f ca="1">IFERROR(INDEX(MAESTRO!A:A,_xludf.AGGREGATE(15,6,ROW(MAESTRO!$B$3:$B$1000)/((MAESTRO!$B$3:$B$1000="CIVILES")*(UPPER(MAESTRO!$L$3:$L$1000)="CONFIRMADO")),ROWS($A$3:A287))),"")</f>
        <v/>
      </c>
      <c r="B287" s="10" t="str">
        <f ca="1">IFERROR(INDEX(MAESTRO!B:B,_xludf.AGGREGATE(15,6,ROW(MAESTRO!$B$3:$B$1000)/((MAESTRO!$B$3:$B$1000="CIVILES")*(UPPER(MAESTRO!$L$3:$L$1000)="CONFIRMADO")),ROWS($A$3:A287))),"")</f>
        <v/>
      </c>
      <c r="C287" s="10" t="str">
        <f ca="1">IFERROR(INDEX(MAESTRO!C:C,_xludf.AGGREGATE(15,6,ROW(MAESTRO!$B$3:$B$1000)/((MAESTRO!$B$3:$B$1000="CIVILES")*(UPPER(MAESTRO!$L$3:$L$1000)="CONFIRMADO")),ROWS($A$3:A287))),"")</f>
        <v/>
      </c>
      <c r="D287" s="10" t="str">
        <f ca="1">IFERROR(INDEX(MAESTRO!D:D,_xludf.AGGREGATE(15,6,ROW(MAESTRO!$B$3:$B$1000)/((MAESTRO!$B$3:$B$1000="CIVILES")*(UPPER(MAESTRO!$L$3:$L$1000)="CONFIRMADO")),ROWS($A$3:A287))),"")</f>
        <v/>
      </c>
      <c r="E287" s="10" t="str">
        <f ca="1">IFERROR(INDEX(MAESTRO!E:E,_xludf.AGGREGATE(15,6,ROW(MAESTRO!$B$3:$B$1000)/((MAESTRO!$B$3:$B$1000="CIVILES")*(UPPER(MAESTRO!$L$3:$L$1000)="CONFIRMADO")),ROWS($A$3:A287))),"")</f>
        <v/>
      </c>
      <c r="F287" s="10" t="str">
        <f ca="1">IFERROR(INDEX(MAESTRO!F:F,_xludf.AGGREGATE(15,6,ROW(MAESTRO!$B$3:$B$1000)/((MAESTRO!$B$3:$B$1000="CIVILES")*(UPPER(MAESTRO!$L$3:$L$1000)="CONFIRMADO")),ROWS($A$3:A287))),"")</f>
        <v/>
      </c>
      <c r="G287" s="10" t="str">
        <f ca="1">IFERROR(INDEX(MAESTRO!G:G,_xludf.AGGREGATE(15,6,ROW(MAESTRO!$B$3:$B$1000)/((MAESTRO!$B$3:$B$1000="CIVILES")*(UPPER(MAESTRO!$L$3:$L$1000)="CONFIRMADO")),ROWS($A$3:A287))),"")</f>
        <v/>
      </c>
      <c r="H287" s="10" t="str">
        <f ca="1">IFERROR(INDEX(MAESTRO!H:H,_xludf.AGGREGATE(15,6,ROW(MAESTRO!$B$3:$B$1000)/((MAESTRO!$B$3:$B$1000="CIVILES")*(UPPER(MAESTRO!$L$3:$L$1000)="CONFIRMADO")),ROWS($A$3:A287))),"")</f>
        <v/>
      </c>
      <c r="I287" s="10" t="str">
        <f ca="1">IFERROR(INDEX(MAESTRO!I:I,_xludf.AGGREGATE(15,6,ROW(MAESTRO!$B$3:$B$1000)/((MAESTRO!$B$3:$B$1000="CIVILES")*(UPPER(MAESTRO!$L$3:$L$1000)="CONFIRMADO")),ROWS($A$3:A287))),"")</f>
        <v/>
      </c>
      <c r="J287" s="10" t="str">
        <f ca="1">IFERROR(INDEX(MAESTRO!J:J,_xludf.AGGREGATE(15,6,ROW(MAESTRO!$B$3:$B$1000)/((MAESTRO!$B$3:$B$1000="CIVILES")*(UPPER(MAESTRO!$L$3:$L$1000)="CONFIRMADO")),ROWS($A$3:A287))),"")</f>
        <v/>
      </c>
      <c r="K287" s="10" t="str">
        <f ca="1">IFERROR(INDEX(MAESTRO!K:K,_xludf.AGGREGATE(15,6,ROW(MAESTRO!$B$3:$B$1000)/((MAESTRO!$B$3:$B$1000="CIVILES")*(UPPER(MAESTRO!$L$3:$L$1000)="CONFIRMADO")),ROWS($A$3:A287))),"")</f>
        <v/>
      </c>
      <c r="L287" s="10" t="str">
        <f ca="1">IFERROR(INDEX(MAESTRO!L:L,_xludf.AGGREGATE(15,6,ROW(MAESTRO!$B$3:$B$1000)/((MAESTRO!$B$3:$B$1000="CIVILES")*(UPPER(MAESTRO!$L$3:$L$1000)="CONFIRMADO")),ROWS($A$3:A287))),"")</f>
        <v/>
      </c>
      <c r="M287" s="10" t="str">
        <f ca="1">IFERROR(INDEX(MAESTRO!M:M,_xludf.AGGREGATE(15,6,ROW(MAESTRO!$B$3:$B$1000)/((MAESTRO!$B$3:$B$1000="CIVILES")*(UPPER(MAESTRO!$L$3:$L$1000)="CONFIRMADO")),ROWS($A$3:A287))),"")</f>
        <v/>
      </c>
      <c r="N287" s="10" t="str">
        <f ca="1">IFERROR(INDEX(MAESTRO!N:N,_xludf.AGGREGATE(15,6,ROW(MAESTRO!$B$3:$B$1000)/((MAESTRO!$B$3:$B$1000="CIVILES")*(UPPER(MAESTRO!$L$3:$L$1000)="CONFIRMADO")),ROWS($A$3:A287))),"")</f>
        <v/>
      </c>
      <c r="O287" s="10" t="str">
        <f ca="1">IFERROR(INDEX(MAESTRO!O:O,_xludf.AGGREGATE(15,6,ROW(MAESTRO!$B$3:$B$1000)/((MAESTRO!$B$3:$B$1000="CIVILES")*(UPPER(MAESTRO!$L$3:$L$1000)="CONFIRMADO")),ROWS($A$3:A287))),"")</f>
        <v/>
      </c>
      <c r="P287" s="10" t="str">
        <f ca="1">IFERROR(INDEX(MAESTRO!P:P,_xludf.AGGREGATE(15,6,ROW(MAESTRO!$B$3:$B$1000)/((MAESTRO!$B$3:$B$1000="CIVILES")*(UPPER(MAESTRO!$L$3:$L$1000)="CONFIRMADO")),ROWS($A$3:A287))),"")</f>
        <v/>
      </c>
      <c r="Q287" s="10" t="str">
        <f ca="1">IFERROR(INDEX(MAESTRO!Q:Q,_xludf.AGGREGATE(15,6,ROW(MAESTRO!$B$3:$B$1000)/((MAESTRO!$B$3:$B$1000="CIVILES")*(UPPER(MAESTRO!$L$3:$L$1000)="CONFIRMADO")),ROWS($A$3:A287))),"")</f>
        <v/>
      </c>
      <c r="R287" s="10" t="str">
        <f ca="1">IFERROR(INDEX(MAESTRO!R:R,_xludf.AGGREGATE(15,6,ROW(MAESTRO!$B$3:$B$1000)/((MAESTRO!$B$3:$B$1000="CIVILES")*(UPPER(MAESTRO!$L$3:$L$1000)="CONFIRMADO")),ROWS($A$3:A287))),"")</f>
        <v/>
      </c>
      <c r="S287" s="10" t="str">
        <f ca="1">IFERROR(INDEX(MAESTRO!S:S,_xludf.AGGREGATE(15,6,ROW(MAESTRO!$B$3:$B$1000)/((MAESTRO!$B$3:$B$1000="CIVILES")*(UPPER(MAESTRO!$L$3:$L$1000)="CONFIRMADO")),ROWS($A$3:A287))),"")</f>
        <v/>
      </c>
      <c r="T287" s="10" t="str">
        <f ca="1">IFERROR(INDEX(MAESTRO!T:T,_xludf.AGGREGATE(15,6,ROW(MAESTRO!$B$3:$B$1000)/((MAESTRO!$B$3:$B$1000="CIVILES")*(UPPER(MAESTRO!$L$3:$L$1000)="CONFIRMADO")),ROWS($A$3:A287))),"")</f>
        <v/>
      </c>
      <c r="U287" s="10" t="str">
        <f ca="1">IFERROR(INDEX(MAESTRO!U:U,_xludf.AGGREGATE(15,6,ROW(MAESTRO!$B$3:$B$1000)/((MAESTRO!$B$3:$B$1000="CIVILES")*(UPPER(MAESTRO!$L$3:$L$1000)="CONFIRMADO")),ROWS($A$3:A287))),"")</f>
        <v/>
      </c>
      <c r="V287" s="10" t="str">
        <f ca="1">IFERROR(INDEX(MAESTRO!V:V,_xludf.AGGREGATE(15,6,ROW(MAESTRO!$B$3:$B$1000)/((MAESTRO!$B$3:$B$1000="CIVILES")*(UPPER(MAESTRO!$L$3:$L$1000)="CONFIRMADO")),ROWS($A$3:A287))),"")</f>
        <v/>
      </c>
      <c r="W287" s="10" t="str">
        <f ca="1">IFERROR(INDEX(MAESTRO!W:W,_xludf.AGGREGATE(15,6,ROW(MAESTRO!$B$3:$B$1000)/((MAESTRO!$B$3:$B$1000="CIVILES")*(UPPER(MAESTRO!$L$3:$L$1000)="CONFIRMADO")),ROWS($A$3:A287))),"")</f>
        <v/>
      </c>
      <c r="X287" s="10" t="str">
        <f ca="1">IFERROR(INDEX(MAESTRO!X:X,_xludf.AGGREGATE(15,6,ROW(MAESTRO!$B$3:$B$1000)/((MAESTRO!$B$3:$B$1000="CIVILES")*(UPPER(MAESTRO!$L$3:$L$1000)="CONFIRMADO")),ROWS($A$3:A287))),"")</f>
        <v/>
      </c>
    </row>
    <row r="288" spans="1:24" ht="22.05" customHeight="1">
      <c r="A288" s="18" t="str">
        <f ca="1">IFERROR(INDEX(MAESTRO!A:A,_xludf.AGGREGATE(15,6,ROW(MAESTRO!$B$3:$B$1000)/((MAESTRO!$B$3:$B$1000="CIVILES")*(UPPER(MAESTRO!$L$3:$L$1000)="CONFIRMADO")),ROWS($A$3:A288))),"")</f>
        <v/>
      </c>
      <c r="B288" s="18" t="str">
        <f ca="1">IFERROR(INDEX(MAESTRO!B:B,_xludf.AGGREGATE(15,6,ROW(MAESTRO!$B$3:$B$1000)/((MAESTRO!$B$3:$B$1000="CIVILES")*(UPPER(MAESTRO!$L$3:$L$1000)="CONFIRMADO")),ROWS($A$3:A288))),"")</f>
        <v/>
      </c>
      <c r="C288" s="18" t="str">
        <f ca="1">IFERROR(INDEX(MAESTRO!C:C,_xludf.AGGREGATE(15,6,ROW(MAESTRO!$B$3:$B$1000)/((MAESTRO!$B$3:$B$1000="CIVILES")*(UPPER(MAESTRO!$L$3:$L$1000)="CONFIRMADO")),ROWS($A$3:A288))),"")</f>
        <v/>
      </c>
      <c r="D288" s="18" t="str">
        <f ca="1">IFERROR(INDEX(MAESTRO!D:D,_xludf.AGGREGATE(15,6,ROW(MAESTRO!$B$3:$B$1000)/((MAESTRO!$B$3:$B$1000="CIVILES")*(UPPER(MAESTRO!$L$3:$L$1000)="CONFIRMADO")),ROWS($A$3:A288))),"")</f>
        <v/>
      </c>
      <c r="E288" s="18" t="str">
        <f ca="1">IFERROR(INDEX(MAESTRO!E:E,_xludf.AGGREGATE(15,6,ROW(MAESTRO!$B$3:$B$1000)/((MAESTRO!$B$3:$B$1000="CIVILES")*(UPPER(MAESTRO!$L$3:$L$1000)="CONFIRMADO")),ROWS($A$3:A288))),"")</f>
        <v/>
      </c>
      <c r="F288" s="18" t="str">
        <f ca="1">IFERROR(INDEX(MAESTRO!F:F,_xludf.AGGREGATE(15,6,ROW(MAESTRO!$B$3:$B$1000)/((MAESTRO!$B$3:$B$1000="CIVILES")*(UPPER(MAESTRO!$L$3:$L$1000)="CONFIRMADO")),ROWS($A$3:A288))),"")</f>
        <v/>
      </c>
      <c r="G288" s="18" t="str">
        <f ca="1">IFERROR(INDEX(MAESTRO!G:G,_xludf.AGGREGATE(15,6,ROW(MAESTRO!$B$3:$B$1000)/((MAESTRO!$B$3:$B$1000="CIVILES")*(UPPER(MAESTRO!$L$3:$L$1000)="CONFIRMADO")),ROWS($A$3:A288))),"")</f>
        <v/>
      </c>
      <c r="H288" s="18" t="str">
        <f ca="1">IFERROR(INDEX(MAESTRO!H:H,_xludf.AGGREGATE(15,6,ROW(MAESTRO!$B$3:$B$1000)/((MAESTRO!$B$3:$B$1000="CIVILES")*(UPPER(MAESTRO!$L$3:$L$1000)="CONFIRMADO")),ROWS($A$3:A288))),"")</f>
        <v/>
      </c>
      <c r="I288" s="18" t="str">
        <f ca="1">IFERROR(INDEX(MAESTRO!I:I,_xludf.AGGREGATE(15,6,ROW(MAESTRO!$B$3:$B$1000)/((MAESTRO!$B$3:$B$1000="CIVILES")*(UPPER(MAESTRO!$L$3:$L$1000)="CONFIRMADO")),ROWS($A$3:A288))),"")</f>
        <v/>
      </c>
      <c r="J288" s="18" t="str">
        <f ca="1">IFERROR(INDEX(MAESTRO!J:J,_xludf.AGGREGATE(15,6,ROW(MAESTRO!$B$3:$B$1000)/((MAESTRO!$B$3:$B$1000="CIVILES")*(UPPER(MAESTRO!$L$3:$L$1000)="CONFIRMADO")),ROWS($A$3:A288))),"")</f>
        <v/>
      </c>
      <c r="K288" s="18" t="str">
        <f ca="1">IFERROR(INDEX(MAESTRO!K:K,_xludf.AGGREGATE(15,6,ROW(MAESTRO!$B$3:$B$1000)/((MAESTRO!$B$3:$B$1000="CIVILES")*(UPPER(MAESTRO!$L$3:$L$1000)="CONFIRMADO")),ROWS($A$3:A288))),"")</f>
        <v/>
      </c>
      <c r="L288" s="18" t="str">
        <f ca="1">IFERROR(INDEX(MAESTRO!L:L,_xludf.AGGREGATE(15,6,ROW(MAESTRO!$B$3:$B$1000)/((MAESTRO!$B$3:$B$1000="CIVILES")*(UPPER(MAESTRO!$L$3:$L$1000)="CONFIRMADO")),ROWS($A$3:A288))),"")</f>
        <v/>
      </c>
      <c r="M288" s="18" t="str">
        <f ca="1">IFERROR(INDEX(MAESTRO!M:M,_xludf.AGGREGATE(15,6,ROW(MAESTRO!$B$3:$B$1000)/((MAESTRO!$B$3:$B$1000="CIVILES")*(UPPER(MAESTRO!$L$3:$L$1000)="CONFIRMADO")),ROWS($A$3:A288))),"")</f>
        <v/>
      </c>
      <c r="N288" s="18" t="str">
        <f ca="1">IFERROR(INDEX(MAESTRO!N:N,_xludf.AGGREGATE(15,6,ROW(MAESTRO!$B$3:$B$1000)/((MAESTRO!$B$3:$B$1000="CIVILES")*(UPPER(MAESTRO!$L$3:$L$1000)="CONFIRMADO")),ROWS($A$3:A288))),"")</f>
        <v/>
      </c>
      <c r="O288" s="18" t="str">
        <f ca="1">IFERROR(INDEX(MAESTRO!O:O,_xludf.AGGREGATE(15,6,ROW(MAESTRO!$B$3:$B$1000)/((MAESTRO!$B$3:$B$1000="CIVILES")*(UPPER(MAESTRO!$L$3:$L$1000)="CONFIRMADO")),ROWS($A$3:A288))),"")</f>
        <v/>
      </c>
      <c r="P288" s="18" t="str">
        <f ca="1">IFERROR(INDEX(MAESTRO!P:P,_xludf.AGGREGATE(15,6,ROW(MAESTRO!$B$3:$B$1000)/((MAESTRO!$B$3:$B$1000="CIVILES")*(UPPER(MAESTRO!$L$3:$L$1000)="CONFIRMADO")),ROWS($A$3:A288))),"")</f>
        <v/>
      </c>
      <c r="Q288" s="18" t="str">
        <f ca="1">IFERROR(INDEX(MAESTRO!Q:Q,_xludf.AGGREGATE(15,6,ROW(MAESTRO!$B$3:$B$1000)/((MAESTRO!$B$3:$B$1000="CIVILES")*(UPPER(MAESTRO!$L$3:$L$1000)="CONFIRMADO")),ROWS($A$3:A288))),"")</f>
        <v/>
      </c>
      <c r="R288" s="18" t="str">
        <f ca="1">IFERROR(INDEX(MAESTRO!R:R,_xludf.AGGREGATE(15,6,ROW(MAESTRO!$B$3:$B$1000)/((MAESTRO!$B$3:$B$1000="CIVILES")*(UPPER(MAESTRO!$L$3:$L$1000)="CONFIRMADO")),ROWS($A$3:A288))),"")</f>
        <v/>
      </c>
      <c r="S288" s="18" t="str">
        <f ca="1">IFERROR(INDEX(MAESTRO!S:S,_xludf.AGGREGATE(15,6,ROW(MAESTRO!$B$3:$B$1000)/((MAESTRO!$B$3:$B$1000="CIVILES")*(UPPER(MAESTRO!$L$3:$L$1000)="CONFIRMADO")),ROWS($A$3:A288))),"")</f>
        <v/>
      </c>
      <c r="T288" s="18" t="str">
        <f ca="1">IFERROR(INDEX(MAESTRO!T:T,_xludf.AGGREGATE(15,6,ROW(MAESTRO!$B$3:$B$1000)/((MAESTRO!$B$3:$B$1000="CIVILES")*(UPPER(MAESTRO!$L$3:$L$1000)="CONFIRMADO")),ROWS($A$3:A288))),"")</f>
        <v/>
      </c>
      <c r="U288" s="18" t="str">
        <f ca="1">IFERROR(INDEX(MAESTRO!U:U,_xludf.AGGREGATE(15,6,ROW(MAESTRO!$B$3:$B$1000)/((MAESTRO!$B$3:$B$1000="CIVILES")*(UPPER(MAESTRO!$L$3:$L$1000)="CONFIRMADO")),ROWS($A$3:A288))),"")</f>
        <v/>
      </c>
      <c r="V288" s="18" t="str">
        <f ca="1">IFERROR(INDEX(MAESTRO!V:V,_xludf.AGGREGATE(15,6,ROW(MAESTRO!$B$3:$B$1000)/((MAESTRO!$B$3:$B$1000="CIVILES")*(UPPER(MAESTRO!$L$3:$L$1000)="CONFIRMADO")),ROWS($A$3:A288))),"")</f>
        <v/>
      </c>
      <c r="W288" s="18" t="str">
        <f ca="1">IFERROR(INDEX(MAESTRO!W:W,_xludf.AGGREGATE(15,6,ROW(MAESTRO!$B$3:$B$1000)/((MAESTRO!$B$3:$B$1000="CIVILES")*(UPPER(MAESTRO!$L$3:$L$1000)="CONFIRMADO")),ROWS($A$3:A288))),"")</f>
        <v/>
      </c>
      <c r="X288" s="18" t="str">
        <f ca="1">IFERROR(INDEX(MAESTRO!X:X,_xludf.AGGREGATE(15,6,ROW(MAESTRO!$B$3:$B$1000)/((MAESTRO!$B$3:$B$1000="CIVILES")*(UPPER(MAESTRO!$L$3:$L$1000)="CONFIRMADO")),ROWS($A$3:A288))),"")</f>
        <v/>
      </c>
    </row>
    <row r="289" spans="1:24" ht="22.05" customHeight="1">
      <c r="A289" s="10" t="str">
        <f ca="1">IFERROR(INDEX(MAESTRO!A:A,_xludf.AGGREGATE(15,6,ROW(MAESTRO!$B$3:$B$1000)/((MAESTRO!$B$3:$B$1000="CIVILES")*(UPPER(MAESTRO!$L$3:$L$1000)="CONFIRMADO")),ROWS($A$3:A289))),"")</f>
        <v/>
      </c>
      <c r="B289" s="10" t="str">
        <f ca="1">IFERROR(INDEX(MAESTRO!B:B,_xludf.AGGREGATE(15,6,ROW(MAESTRO!$B$3:$B$1000)/((MAESTRO!$B$3:$B$1000="CIVILES")*(UPPER(MAESTRO!$L$3:$L$1000)="CONFIRMADO")),ROWS($A$3:A289))),"")</f>
        <v/>
      </c>
      <c r="C289" s="10" t="str">
        <f ca="1">IFERROR(INDEX(MAESTRO!C:C,_xludf.AGGREGATE(15,6,ROW(MAESTRO!$B$3:$B$1000)/((MAESTRO!$B$3:$B$1000="CIVILES")*(UPPER(MAESTRO!$L$3:$L$1000)="CONFIRMADO")),ROWS($A$3:A289))),"")</f>
        <v/>
      </c>
      <c r="D289" s="10" t="str">
        <f ca="1">IFERROR(INDEX(MAESTRO!D:D,_xludf.AGGREGATE(15,6,ROW(MAESTRO!$B$3:$B$1000)/((MAESTRO!$B$3:$B$1000="CIVILES")*(UPPER(MAESTRO!$L$3:$L$1000)="CONFIRMADO")),ROWS($A$3:A289))),"")</f>
        <v/>
      </c>
      <c r="E289" s="10" t="str">
        <f ca="1">IFERROR(INDEX(MAESTRO!E:E,_xludf.AGGREGATE(15,6,ROW(MAESTRO!$B$3:$B$1000)/((MAESTRO!$B$3:$B$1000="CIVILES")*(UPPER(MAESTRO!$L$3:$L$1000)="CONFIRMADO")),ROWS($A$3:A289))),"")</f>
        <v/>
      </c>
      <c r="F289" s="10" t="str">
        <f ca="1">IFERROR(INDEX(MAESTRO!F:F,_xludf.AGGREGATE(15,6,ROW(MAESTRO!$B$3:$B$1000)/((MAESTRO!$B$3:$B$1000="CIVILES")*(UPPER(MAESTRO!$L$3:$L$1000)="CONFIRMADO")),ROWS($A$3:A289))),"")</f>
        <v/>
      </c>
      <c r="G289" s="10" t="str">
        <f ca="1">IFERROR(INDEX(MAESTRO!G:G,_xludf.AGGREGATE(15,6,ROW(MAESTRO!$B$3:$B$1000)/((MAESTRO!$B$3:$B$1000="CIVILES")*(UPPER(MAESTRO!$L$3:$L$1000)="CONFIRMADO")),ROWS($A$3:A289))),"")</f>
        <v/>
      </c>
      <c r="H289" s="10" t="str">
        <f ca="1">IFERROR(INDEX(MAESTRO!H:H,_xludf.AGGREGATE(15,6,ROW(MAESTRO!$B$3:$B$1000)/((MAESTRO!$B$3:$B$1000="CIVILES")*(UPPER(MAESTRO!$L$3:$L$1000)="CONFIRMADO")),ROWS($A$3:A289))),"")</f>
        <v/>
      </c>
      <c r="I289" s="10" t="str">
        <f ca="1">IFERROR(INDEX(MAESTRO!I:I,_xludf.AGGREGATE(15,6,ROW(MAESTRO!$B$3:$B$1000)/((MAESTRO!$B$3:$B$1000="CIVILES")*(UPPER(MAESTRO!$L$3:$L$1000)="CONFIRMADO")),ROWS($A$3:A289))),"")</f>
        <v/>
      </c>
      <c r="J289" s="10" t="str">
        <f ca="1">IFERROR(INDEX(MAESTRO!J:J,_xludf.AGGREGATE(15,6,ROW(MAESTRO!$B$3:$B$1000)/((MAESTRO!$B$3:$B$1000="CIVILES")*(UPPER(MAESTRO!$L$3:$L$1000)="CONFIRMADO")),ROWS($A$3:A289))),"")</f>
        <v/>
      </c>
      <c r="K289" s="10" t="str">
        <f ca="1">IFERROR(INDEX(MAESTRO!K:K,_xludf.AGGREGATE(15,6,ROW(MAESTRO!$B$3:$B$1000)/((MAESTRO!$B$3:$B$1000="CIVILES")*(UPPER(MAESTRO!$L$3:$L$1000)="CONFIRMADO")),ROWS($A$3:A289))),"")</f>
        <v/>
      </c>
      <c r="L289" s="10" t="str">
        <f ca="1">IFERROR(INDEX(MAESTRO!L:L,_xludf.AGGREGATE(15,6,ROW(MAESTRO!$B$3:$B$1000)/((MAESTRO!$B$3:$B$1000="CIVILES")*(UPPER(MAESTRO!$L$3:$L$1000)="CONFIRMADO")),ROWS($A$3:A289))),"")</f>
        <v/>
      </c>
      <c r="M289" s="10" t="str">
        <f ca="1">IFERROR(INDEX(MAESTRO!M:M,_xludf.AGGREGATE(15,6,ROW(MAESTRO!$B$3:$B$1000)/((MAESTRO!$B$3:$B$1000="CIVILES")*(UPPER(MAESTRO!$L$3:$L$1000)="CONFIRMADO")),ROWS($A$3:A289))),"")</f>
        <v/>
      </c>
      <c r="N289" s="10" t="str">
        <f ca="1">IFERROR(INDEX(MAESTRO!N:N,_xludf.AGGREGATE(15,6,ROW(MAESTRO!$B$3:$B$1000)/((MAESTRO!$B$3:$B$1000="CIVILES")*(UPPER(MAESTRO!$L$3:$L$1000)="CONFIRMADO")),ROWS($A$3:A289))),"")</f>
        <v/>
      </c>
      <c r="O289" s="10" t="str">
        <f ca="1">IFERROR(INDEX(MAESTRO!O:O,_xludf.AGGREGATE(15,6,ROW(MAESTRO!$B$3:$B$1000)/((MAESTRO!$B$3:$B$1000="CIVILES")*(UPPER(MAESTRO!$L$3:$L$1000)="CONFIRMADO")),ROWS($A$3:A289))),"")</f>
        <v/>
      </c>
      <c r="P289" s="10" t="str">
        <f ca="1">IFERROR(INDEX(MAESTRO!P:P,_xludf.AGGREGATE(15,6,ROW(MAESTRO!$B$3:$B$1000)/((MAESTRO!$B$3:$B$1000="CIVILES")*(UPPER(MAESTRO!$L$3:$L$1000)="CONFIRMADO")),ROWS($A$3:A289))),"")</f>
        <v/>
      </c>
      <c r="Q289" s="10" t="str">
        <f ca="1">IFERROR(INDEX(MAESTRO!Q:Q,_xludf.AGGREGATE(15,6,ROW(MAESTRO!$B$3:$B$1000)/((MAESTRO!$B$3:$B$1000="CIVILES")*(UPPER(MAESTRO!$L$3:$L$1000)="CONFIRMADO")),ROWS($A$3:A289))),"")</f>
        <v/>
      </c>
      <c r="R289" s="10" t="str">
        <f ca="1">IFERROR(INDEX(MAESTRO!R:R,_xludf.AGGREGATE(15,6,ROW(MAESTRO!$B$3:$B$1000)/((MAESTRO!$B$3:$B$1000="CIVILES")*(UPPER(MAESTRO!$L$3:$L$1000)="CONFIRMADO")),ROWS($A$3:A289))),"")</f>
        <v/>
      </c>
      <c r="S289" s="10" t="str">
        <f ca="1">IFERROR(INDEX(MAESTRO!S:S,_xludf.AGGREGATE(15,6,ROW(MAESTRO!$B$3:$B$1000)/((MAESTRO!$B$3:$B$1000="CIVILES")*(UPPER(MAESTRO!$L$3:$L$1000)="CONFIRMADO")),ROWS($A$3:A289))),"")</f>
        <v/>
      </c>
      <c r="T289" s="10" t="str">
        <f ca="1">IFERROR(INDEX(MAESTRO!T:T,_xludf.AGGREGATE(15,6,ROW(MAESTRO!$B$3:$B$1000)/((MAESTRO!$B$3:$B$1000="CIVILES")*(UPPER(MAESTRO!$L$3:$L$1000)="CONFIRMADO")),ROWS($A$3:A289))),"")</f>
        <v/>
      </c>
      <c r="U289" s="10" t="str">
        <f ca="1">IFERROR(INDEX(MAESTRO!U:U,_xludf.AGGREGATE(15,6,ROW(MAESTRO!$B$3:$B$1000)/((MAESTRO!$B$3:$B$1000="CIVILES")*(UPPER(MAESTRO!$L$3:$L$1000)="CONFIRMADO")),ROWS($A$3:A289))),"")</f>
        <v/>
      </c>
      <c r="V289" s="10" t="str">
        <f ca="1">IFERROR(INDEX(MAESTRO!V:V,_xludf.AGGREGATE(15,6,ROW(MAESTRO!$B$3:$B$1000)/((MAESTRO!$B$3:$B$1000="CIVILES")*(UPPER(MAESTRO!$L$3:$L$1000)="CONFIRMADO")),ROWS($A$3:A289))),"")</f>
        <v/>
      </c>
      <c r="W289" s="10" t="str">
        <f ca="1">IFERROR(INDEX(MAESTRO!W:W,_xludf.AGGREGATE(15,6,ROW(MAESTRO!$B$3:$B$1000)/((MAESTRO!$B$3:$B$1000="CIVILES")*(UPPER(MAESTRO!$L$3:$L$1000)="CONFIRMADO")),ROWS($A$3:A289))),"")</f>
        <v/>
      </c>
      <c r="X289" s="10" t="str">
        <f ca="1">IFERROR(INDEX(MAESTRO!X:X,_xludf.AGGREGATE(15,6,ROW(MAESTRO!$B$3:$B$1000)/((MAESTRO!$B$3:$B$1000="CIVILES")*(UPPER(MAESTRO!$L$3:$L$1000)="CONFIRMADO")),ROWS($A$3:A289))),"")</f>
        <v/>
      </c>
    </row>
    <row r="290" spans="1:24" ht="22.05" customHeight="1">
      <c r="A290" s="18" t="str">
        <f ca="1">IFERROR(INDEX(MAESTRO!A:A,_xludf.AGGREGATE(15,6,ROW(MAESTRO!$B$3:$B$1000)/((MAESTRO!$B$3:$B$1000="CIVILES")*(UPPER(MAESTRO!$L$3:$L$1000)="CONFIRMADO")),ROWS($A$3:A290))),"")</f>
        <v/>
      </c>
      <c r="B290" s="18" t="str">
        <f ca="1">IFERROR(INDEX(MAESTRO!B:B,_xludf.AGGREGATE(15,6,ROW(MAESTRO!$B$3:$B$1000)/((MAESTRO!$B$3:$B$1000="CIVILES")*(UPPER(MAESTRO!$L$3:$L$1000)="CONFIRMADO")),ROWS($A$3:A290))),"")</f>
        <v/>
      </c>
      <c r="C290" s="18" t="str">
        <f ca="1">IFERROR(INDEX(MAESTRO!C:C,_xludf.AGGREGATE(15,6,ROW(MAESTRO!$B$3:$B$1000)/((MAESTRO!$B$3:$B$1000="CIVILES")*(UPPER(MAESTRO!$L$3:$L$1000)="CONFIRMADO")),ROWS($A$3:A290))),"")</f>
        <v/>
      </c>
      <c r="D290" s="18" t="str">
        <f ca="1">IFERROR(INDEX(MAESTRO!D:D,_xludf.AGGREGATE(15,6,ROW(MAESTRO!$B$3:$B$1000)/((MAESTRO!$B$3:$B$1000="CIVILES")*(UPPER(MAESTRO!$L$3:$L$1000)="CONFIRMADO")),ROWS($A$3:A290))),"")</f>
        <v/>
      </c>
      <c r="E290" s="18" t="str">
        <f ca="1">IFERROR(INDEX(MAESTRO!E:E,_xludf.AGGREGATE(15,6,ROW(MAESTRO!$B$3:$B$1000)/((MAESTRO!$B$3:$B$1000="CIVILES")*(UPPER(MAESTRO!$L$3:$L$1000)="CONFIRMADO")),ROWS($A$3:A290))),"")</f>
        <v/>
      </c>
      <c r="F290" s="18" t="str">
        <f ca="1">IFERROR(INDEX(MAESTRO!F:F,_xludf.AGGREGATE(15,6,ROW(MAESTRO!$B$3:$B$1000)/((MAESTRO!$B$3:$B$1000="CIVILES")*(UPPER(MAESTRO!$L$3:$L$1000)="CONFIRMADO")),ROWS($A$3:A290))),"")</f>
        <v/>
      </c>
      <c r="G290" s="18" t="str">
        <f ca="1">IFERROR(INDEX(MAESTRO!G:G,_xludf.AGGREGATE(15,6,ROW(MAESTRO!$B$3:$B$1000)/((MAESTRO!$B$3:$B$1000="CIVILES")*(UPPER(MAESTRO!$L$3:$L$1000)="CONFIRMADO")),ROWS($A$3:A290))),"")</f>
        <v/>
      </c>
      <c r="H290" s="18" t="str">
        <f ca="1">IFERROR(INDEX(MAESTRO!H:H,_xludf.AGGREGATE(15,6,ROW(MAESTRO!$B$3:$B$1000)/((MAESTRO!$B$3:$B$1000="CIVILES")*(UPPER(MAESTRO!$L$3:$L$1000)="CONFIRMADO")),ROWS($A$3:A290))),"")</f>
        <v/>
      </c>
      <c r="I290" s="18" t="str">
        <f ca="1">IFERROR(INDEX(MAESTRO!I:I,_xludf.AGGREGATE(15,6,ROW(MAESTRO!$B$3:$B$1000)/((MAESTRO!$B$3:$B$1000="CIVILES")*(UPPER(MAESTRO!$L$3:$L$1000)="CONFIRMADO")),ROWS($A$3:A290))),"")</f>
        <v/>
      </c>
      <c r="J290" s="18" t="str">
        <f ca="1">IFERROR(INDEX(MAESTRO!J:J,_xludf.AGGREGATE(15,6,ROW(MAESTRO!$B$3:$B$1000)/((MAESTRO!$B$3:$B$1000="CIVILES")*(UPPER(MAESTRO!$L$3:$L$1000)="CONFIRMADO")),ROWS($A$3:A290))),"")</f>
        <v/>
      </c>
      <c r="K290" s="18" t="str">
        <f ca="1">IFERROR(INDEX(MAESTRO!K:K,_xludf.AGGREGATE(15,6,ROW(MAESTRO!$B$3:$B$1000)/((MAESTRO!$B$3:$B$1000="CIVILES")*(UPPER(MAESTRO!$L$3:$L$1000)="CONFIRMADO")),ROWS($A$3:A290))),"")</f>
        <v/>
      </c>
      <c r="L290" s="18" t="str">
        <f ca="1">IFERROR(INDEX(MAESTRO!L:L,_xludf.AGGREGATE(15,6,ROW(MAESTRO!$B$3:$B$1000)/((MAESTRO!$B$3:$B$1000="CIVILES")*(UPPER(MAESTRO!$L$3:$L$1000)="CONFIRMADO")),ROWS($A$3:A290))),"")</f>
        <v/>
      </c>
      <c r="M290" s="18" t="str">
        <f ca="1">IFERROR(INDEX(MAESTRO!M:M,_xludf.AGGREGATE(15,6,ROW(MAESTRO!$B$3:$B$1000)/((MAESTRO!$B$3:$B$1000="CIVILES")*(UPPER(MAESTRO!$L$3:$L$1000)="CONFIRMADO")),ROWS($A$3:A290))),"")</f>
        <v/>
      </c>
      <c r="N290" s="18" t="str">
        <f ca="1">IFERROR(INDEX(MAESTRO!N:N,_xludf.AGGREGATE(15,6,ROW(MAESTRO!$B$3:$B$1000)/((MAESTRO!$B$3:$B$1000="CIVILES")*(UPPER(MAESTRO!$L$3:$L$1000)="CONFIRMADO")),ROWS($A$3:A290))),"")</f>
        <v/>
      </c>
      <c r="O290" s="18" t="str">
        <f ca="1">IFERROR(INDEX(MAESTRO!O:O,_xludf.AGGREGATE(15,6,ROW(MAESTRO!$B$3:$B$1000)/((MAESTRO!$B$3:$B$1000="CIVILES")*(UPPER(MAESTRO!$L$3:$L$1000)="CONFIRMADO")),ROWS($A$3:A290))),"")</f>
        <v/>
      </c>
      <c r="P290" s="18" t="str">
        <f ca="1">IFERROR(INDEX(MAESTRO!P:P,_xludf.AGGREGATE(15,6,ROW(MAESTRO!$B$3:$B$1000)/((MAESTRO!$B$3:$B$1000="CIVILES")*(UPPER(MAESTRO!$L$3:$L$1000)="CONFIRMADO")),ROWS($A$3:A290))),"")</f>
        <v/>
      </c>
      <c r="Q290" s="18" t="str">
        <f ca="1">IFERROR(INDEX(MAESTRO!Q:Q,_xludf.AGGREGATE(15,6,ROW(MAESTRO!$B$3:$B$1000)/((MAESTRO!$B$3:$B$1000="CIVILES")*(UPPER(MAESTRO!$L$3:$L$1000)="CONFIRMADO")),ROWS($A$3:A290))),"")</f>
        <v/>
      </c>
      <c r="R290" s="18" t="str">
        <f ca="1">IFERROR(INDEX(MAESTRO!R:R,_xludf.AGGREGATE(15,6,ROW(MAESTRO!$B$3:$B$1000)/((MAESTRO!$B$3:$B$1000="CIVILES")*(UPPER(MAESTRO!$L$3:$L$1000)="CONFIRMADO")),ROWS($A$3:A290))),"")</f>
        <v/>
      </c>
      <c r="S290" s="18" t="str">
        <f ca="1">IFERROR(INDEX(MAESTRO!S:S,_xludf.AGGREGATE(15,6,ROW(MAESTRO!$B$3:$B$1000)/((MAESTRO!$B$3:$B$1000="CIVILES")*(UPPER(MAESTRO!$L$3:$L$1000)="CONFIRMADO")),ROWS($A$3:A290))),"")</f>
        <v/>
      </c>
      <c r="T290" s="18" t="str">
        <f ca="1">IFERROR(INDEX(MAESTRO!T:T,_xludf.AGGREGATE(15,6,ROW(MAESTRO!$B$3:$B$1000)/((MAESTRO!$B$3:$B$1000="CIVILES")*(UPPER(MAESTRO!$L$3:$L$1000)="CONFIRMADO")),ROWS($A$3:A290))),"")</f>
        <v/>
      </c>
      <c r="U290" s="18" t="str">
        <f ca="1">IFERROR(INDEX(MAESTRO!U:U,_xludf.AGGREGATE(15,6,ROW(MAESTRO!$B$3:$B$1000)/((MAESTRO!$B$3:$B$1000="CIVILES")*(UPPER(MAESTRO!$L$3:$L$1000)="CONFIRMADO")),ROWS($A$3:A290))),"")</f>
        <v/>
      </c>
      <c r="V290" s="18" t="str">
        <f ca="1">IFERROR(INDEX(MAESTRO!V:V,_xludf.AGGREGATE(15,6,ROW(MAESTRO!$B$3:$B$1000)/((MAESTRO!$B$3:$B$1000="CIVILES")*(UPPER(MAESTRO!$L$3:$L$1000)="CONFIRMADO")),ROWS($A$3:A290))),"")</f>
        <v/>
      </c>
      <c r="W290" s="18" t="str">
        <f ca="1">IFERROR(INDEX(MAESTRO!W:W,_xludf.AGGREGATE(15,6,ROW(MAESTRO!$B$3:$B$1000)/((MAESTRO!$B$3:$B$1000="CIVILES")*(UPPER(MAESTRO!$L$3:$L$1000)="CONFIRMADO")),ROWS($A$3:A290))),"")</f>
        <v/>
      </c>
      <c r="X290" s="18" t="str">
        <f ca="1">IFERROR(INDEX(MAESTRO!X:X,_xludf.AGGREGATE(15,6,ROW(MAESTRO!$B$3:$B$1000)/((MAESTRO!$B$3:$B$1000="CIVILES")*(UPPER(MAESTRO!$L$3:$L$1000)="CONFIRMADO")),ROWS($A$3:A290))),"")</f>
        <v/>
      </c>
    </row>
    <row r="291" spans="1:24" ht="22.05" customHeight="1">
      <c r="A291" s="10" t="str">
        <f ca="1">IFERROR(INDEX(MAESTRO!A:A,_xludf.AGGREGATE(15,6,ROW(MAESTRO!$B$3:$B$1000)/((MAESTRO!$B$3:$B$1000="CIVILES")*(UPPER(MAESTRO!$L$3:$L$1000)="CONFIRMADO")),ROWS($A$3:A291))),"")</f>
        <v/>
      </c>
      <c r="B291" s="10" t="str">
        <f ca="1">IFERROR(INDEX(MAESTRO!B:B,_xludf.AGGREGATE(15,6,ROW(MAESTRO!$B$3:$B$1000)/((MAESTRO!$B$3:$B$1000="CIVILES")*(UPPER(MAESTRO!$L$3:$L$1000)="CONFIRMADO")),ROWS($A$3:A291))),"")</f>
        <v/>
      </c>
      <c r="C291" s="10" t="str">
        <f ca="1">IFERROR(INDEX(MAESTRO!C:C,_xludf.AGGREGATE(15,6,ROW(MAESTRO!$B$3:$B$1000)/((MAESTRO!$B$3:$B$1000="CIVILES")*(UPPER(MAESTRO!$L$3:$L$1000)="CONFIRMADO")),ROWS($A$3:A291))),"")</f>
        <v/>
      </c>
      <c r="D291" s="10" t="str">
        <f ca="1">IFERROR(INDEX(MAESTRO!D:D,_xludf.AGGREGATE(15,6,ROW(MAESTRO!$B$3:$B$1000)/((MAESTRO!$B$3:$B$1000="CIVILES")*(UPPER(MAESTRO!$L$3:$L$1000)="CONFIRMADO")),ROWS($A$3:A291))),"")</f>
        <v/>
      </c>
      <c r="E291" s="10" t="str">
        <f ca="1">IFERROR(INDEX(MAESTRO!E:E,_xludf.AGGREGATE(15,6,ROW(MAESTRO!$B$3:$B$1000)/((MAESTRO!$B$3:$B$1000="CIVILES")*(UPPER(MAESTRO!$L$3:$L$1000)="CONFIRMADO")),ROWS($A$3:A291))),"")</f>
        <v/>
      </c>
      <c r="F291" s="10" t="str">
        <f ca="1">IFERROR(INDEX(MAESTRO!F:F,_xludf.AGGREGATE(15,6,ROW(MAESTRO!$B$3:$B$1000)/((MAESTRO!$B$3:$B$1000="CIVILES")*(UPPER(MAESTRO!$L$3:$L$1000)="CONFIRMADO")),ROWS($A$3:A291))),"")</f>
        <v/>
      </c>
      <c r="G291" s="10" t="str">
        <f ca="1">IFERROR(INDEX(MAESTRO!G:G,_xludf.AGGREGATE(15,6,ROW(MAESTRO!$B$3:$B$1000)/((MAESTRO!$B$3:$B$1000="CIVILES")*(UPPER(MAESTRO!$L$3:$L$1000)="CONFIRMADO")),ROWS($A$3:A291))),"")</f>
        <v/>
      </c>
      <c r="H291" s="10" t="str">
        <f ca="1">IFERROR(INDEX(MAESTRO!H:H,_xludf.AGGREGATE(15,6,ROW(MAESTRO!$B$3:$B$1000)/((MAESTRO!$B$3:$B$1000="CIVILES")*(UPPER(MAESTRO!$L$3:$L$1000)="CONFIRMADO")),ROWS($A$3:A291))),"")</f>
        <v/>
      </c>
      <c r="I291" s="10" t="str">
        <f ca="1">IFERROR(INDEX(MAESTRO!I:I,_xludf.AGGREGATE(15,6,ROW(MAESTRO!$B$3:$B$1000)/((MAESTRO!$B$3:$B$1000="CIVILES")*(UPPER(MAESTRO!$L$3:$L$1000)="CONFIRMADO")),ROWS($A$3:A291))),"")</f>
        <v/>
      </c>
      <c r="J291" s="10" t="str">
        <f ca="1">IFERROR(INDEX(MAESTRO!J:J,_xludf.AGGREGATE(15,6,ROW(MAESTRO!$B$3:$B$1000)/((MAESTRO!$B$3:$B$1000="CIVILES")*(UPPER(MAESTRO!$L$3:$L$1000)="CONFIRMADO")),ROWS($A$3:A291))),"")</f>
        <v/>
      </c>
      <c r="K291" s="10" t="str">
        <f ca="1">IFERROR(INDEX(MAESTRO!K:K,_xludf.AGGREGATE(15,6,ROW(MAESTRO!$B$3:$B$1000)/((MAESTRO!$B$3:$B$1000="CIVILES")*(UPPER(MAESTRO!$L$3:$L$1000)="CONFIRMADO")),ROWS($A$3:A291))),"")</f>
        <v/>
      </c>
      <c r="L291" s="10" t="str">
        <f ca="1">IFERROR(INDEX(MAESTRO!L:L,_xludf.AGGREGATE(15,6,ROW(MAESTRO!$B$3:$B$1000)/((MAESTRO!$B$3:$B$1000="CIVILES")*(UPPER(MAESTRO!$L$3:$L$1000)="CONFIRMADO")),ROWS($A$3:A291))),"")</f>
        <v/>
      </c>
      <c r="M291" s="10" t="str">
        <f ca="1">IFERROR(INDEX(MAESTRO!M:M,_xludf.AGGREGATE(15,6,ROW(MAESTRO!$B$3:$B$1000)/((MAESTRO!$B$3:$B$1000="CIVILES")*(UPPER(MAESTRO!$L$3:$L$1000)="CONFIRMADO")),ROWS($A$3:A291))),"")</f>
        <v/>
      </c>
      <c r="N291" s="10" t="str">
        <f ca="1">IFERROR(INDEX(MAESTRO!N:N,_xludf.AGGREGATE(15,6,ROW(MAESTRO!$B$3:$B$1000)/((MAESTRO!$B$3:$B$1000="CIVILES")*(UPPER(MAESTRO!$L$3:$L$1000)="CONFIRMADO")),ROWS($A$3:A291))),"")</f>
        <v/>
      </c>
      <c r="O291" s="10" t="str">
        <f ca="1">IFERROR(INDEX(MAESTRO!O:O,_xludf.AGGREGATE(15,6,ROW(MAESTRO!$B$3:$B$1000)/((MAESTRO!$B$3:$B$1000="CIVILES")*(UPPER(MAESTRO!$L$3:$L$1000)="CONFIRMADO")),ROWS($A$3:A291))),"")</f>
        <v/>
      </c>
      <c r="P291" s="10" t="str">
        <f ca="1">IFERROR(INDEX(MAESTRO!P:P,_xludf.AGGREGATE(15,6,ROW(MAESTRO!$B$3:$B$1000)/((MAESTRO!$B$3:$B$1000="CIVILES")*(UPPER(MAESTRO!$L$3:$L$1000)="CONFIRMADO")),ROWS($A$3:A291))),"")</f>
        <v/>
      </c>
      <c r="Q291" s="10" t="str">
        <f ca="1">IFERROR(INDEX(MAESTRO!Q:Q,_xludf.AGGREGATE(15,6,ROW(MAESTRO!$B$3:$B$1000)/((MAESTRO!$B$3:$B$1000="CIVILES")*(UPPER(MAESTRO!$L$3:$L$1000)="CONFIRMADO")),ROWS($A$3:A291))),"")</f>
        <v/>
      </c>
      <c r="R291" s="10" t="str">
        <f ca="1">IFERROR(INDEX(MAESTRO!R:R,_xludf.AGGREGATE(15,6,ROW(MAESTRO!$B$3:$B$1000)/((MAESTRO!$B$3:$B$1000="CIVILES")*(UPPER(MAESTRO!$L$3:$L$1000)="CONFIRMADO")),ROWS($A$3:A291))),"")</f>
        <v/>
      </c>
      <c r="S291" s="10" t="str">
        <f ca="1">IFERROR(INDEX(MAESTRO!S:S,_xludf.AGGREGATE(15,6,ROW(MAESTRO!$B$3:$B$1000)/((MAESTRO!$B$3:$B$1000="CIVILES")*(UPPER(MAESTRO!$L$3:$L$1000)="CONFIRMADO")),ROWS($A$3:A291))),"")</f>
        <v/>
      </c>
      <c r="T291" s="10" t="str">
        <f ca="1">IFERROR(INDEX(MAESTRO!T:T,_xludf.AGGREGATE(15,6,ROW(MAESTRO!$B$3:$B$1000)/((MAESTRO!$B$3:$B$1000="CIVILES")*(UPPER(MAESTRO!$L$3:$L$1000)="CONFIRMADO")),ROWS($A$3:A291))),"")</f>
        <v/>
      </c>
      <c r="U291" s="10" t="str">
        <f ca="1">IFERROR(INDEX(MAESTRO!U:U,_xludf.AGGREGATE(15,6,ROW(MAESTRO!$B$3:$B$1000)/((MAESTRO!$B$3:$B$1000="CIVILES")*(UPPER(MAESTRO!$L$3:$L$1000)="CONFIRMADO")),ROWS($A$3:A291))),"")</f>
        <v/>
      </c>
      <c r="V291" s="10" t="str">
        <f ca="1">IFERROR(INDEX(MAESTRO!V:V,_xludf.AGGREGATE(15,6,ROW(MAESTRO!$B$3:$B$1000)/((MAESTRO!$B$3:$B$1000="CIVILES")*(UPPER(MAESTRO!$L$3:$L$1000)="CONFIRMADO")),ROWS($A$3:A291))),"")</f>
        <v/>
      </c>
      <c r="W291" s="10" t="str">
        <f ca="1">IFERROR(INDEX(MAESTRO!W:W,_xludf.AGGREGATE(15,6,ROW(MAESTRO!$B$3:$B$1000)/((MAESTRO!$B$3:$B$1000="CIVILES")*(UPPER(MAESTRO!$L$3:$L$1000)="CONFIRMADO")),ROWS($A$3:A291))),"")</f>
        <v/>
      </c>
      <c r="X291" s="10" t="str">
        <f ca="1">IFERROR(INDEX(MAESTRO!X:X,_xludf.AGGREGATE(15,6,ROW(MAESTRO!$B$3:$B$1000)/((MAESTRO!$B$3:$B$1000="CIVILES")*(UPPER(MAESTRO!$L$3:$L$1000)="CONFIRMADO")),ROWS($A$3:A291))),"")</f>
        <v/>
      </c>
    </row>
    <row r="292" spans="1:24" ht="22.05" customHeight="1">
      <c r="A292" s="18" t="str">
        <f ca="1">IFERROR(INDEX(MAESTRO!A:A,_xludf.AGGREGATE(15,6,ROW(MAESTRO!$B$3:$B$1000)/((MAESTRO!$B$3:$B$1000="CIVILES")*(UPPER(MAESTRO!$L$3:$L$1000)="CONFIRMADO")),ROWS($A$3:A292))),"")</f>
        <v/>
      </c>
      <c r="B292" s="18" t="str">
        <f ca="1">IFERROR(INDEX(MAESTRO!B:B,_xludf.AGGREGATE(15,6,ROW(MAESTRO!$B$3:$B$1000)/((MAESTRO!$B$3:$B$1000="CIVILES")*(UPPER(MAESTRO!$L$3:$L$1000)="CONFIRMADO")),ROWS($A$3:A292))),"")</f>
        <v/>
      </c>
      <c r="C292" s="18" t="str">
        <f ca="1">IFERROR(INDEX(MAESTRO!C:C,_xludf.AGGREGATE(15,6,ROW(MAESTRO!$B$3:$B$1000)/((MAESTRO!$B$3:$B$1000="CIVILES")*(UPPER(MAESTRO!$L$3:$L$1000)="CONFIRMADO")),ROWS($A$3:A292))),"")</f>
        <v/>
      </c>
      <c r="D292" s="18" t="str">
        <f ca="1">IFERROR(INDEX(MAESTRO!D:D,_xludf.AGGREGATE(15,6,ROW(MAESTRO!$B$3:$B$1000)/((MAESTRO!$B$3:$B$1000="CIVILES")*(UPPER(MAESTRO!$L$3:$L$1000)="CONFIRMADO")),ROWS($A$3:A292))),"")</f>
        <v/>
      </c>
      <c r="E292" s="18" t="str">
        <f ca="1">IFERROR(INDEX(MAESTRO!E:E,_xludf.AGGREGATE(15,6,ROW(MAESTRO!$B$3:$B$1000)/((MAESTRO!$B$3:$B$1000="CIVILES")*(UPPER(MAESTRO!$L$3:$L$1000)="CONFIRMADO")),ROWS($A$3:A292))),"")</f>
        <v/>
      </c>
      <c r="F292" s="18" t="str">
        <f ca="1">IFERROR(INDEX(MAESTRO!F:F,_xludf.AGGREGATE(15,6,ROW(MAESTRO!$B$3:$B$1000)/((MAESTRO!$B$3:$B$1000="CIVILES")*(UPPER(MAESTRO!$L$3:$L$1000)="CONFIRMADO")),ROWS($A$3:A292))),"")</f>
        <v/>
      </c>
      <c r="G292" s="18" t="str">
        <f ca="1">IFERROR(INDEX(MAESTRO!G:G,_xludf.AGGREGATE(15,6,ROW(MAESTRO!$B$3:$B$1000)/((MAESTRO!$B$3:$B$1000="CIVILES")*(UPPER(MAESTRO!$L$3:$L$1000)="CONFIRMADO")),ROWS($A$3:A292))),"")</f>
        <v/>
      </c>
      <c r="H292" s="18" t="str">
        <f ca="1">IFERROR(INDEX(MAESTRO!H:H,_xludf.AGGREGATE(15,6,ROW(MAESTRO!$B$3:$B$1000)/((MAESTRO!$B$3:$B$1000="CIVILES")*(UPPER(MAESTRO!$L$3:$L$1000)="CONFIRMADO")),ROWS($A$3:A292))),"")</f>
        <v/>
      </c>
      <c r="I292" s="18" t="str">
        <f ca="1">IFERROR(INDEX(MAESTRO!I:I,_xludf.AGGREGATE(15,6,ROW(MAESTRO!$B$3:$B$1000)/((MAESTRO!$B$3:$B$1000="CIVILES")*(UPPER(MAESTRO!$L$3:$L$1000)="CONFIRMADO")),ROWS($A$3:A292))),"")</f>
        <v/>
      </c>
      <c r="J292" s="18" t="str">
        <f ca="1">IFERROR(INDEX(MAESTRO!J:J,_xludf.AGGREGATE(15,6,ROW(MAESTRO!$B$3:$B$1000)/((MAESTRO!$B$3:$B$1000="CIVILES")*(UPPER(MAESTRO!$L$3:$L$1000)="CONFIRMADO")),ROWS($A$3:A292))),"")</f>
        <v/>
      </c>
      <c r="K292" s="18" t="str">
        <f ca="1">IFERROR(INDEX(MAESTRO!K:K,_xludf.AGGREGATE(15,6,ROW(MAESTRO!$B$3:$B$1000)/((MAESTRO!$B$3:$B$1000="CIVILES")*(UPPER(MAESTRO!$L$3:$L$1000)="CONFIRMADO")),ROWS($A$3:A292))),"")</f>
        <v/>
      </c>
      <c r="L292" s="18" t="str">
        <f ca="1">IFERROR(INDEX(MAESTRO!L:L,_xludf.AGGREGATE(15,6,ROW(MAESTRO!$B$3:$B$1000)/((MAESTRO!$B$3:$B$1000="CIVILES")*(UPPER(MAESTRO!$L$3:$L$1000)="CONFIRMADO")),ROWS($A$3:A292))),"")</f>
        <v/>
      </c>
      <c r="M292" s="18" t="str">
        <f ca="1">IFERROR(INDEX(MAESTRO!M:M,_xludf.AGGREGATE(15,6,ROW(MAESTRO!$B$3:$B$1000)/((MAESTRO!$B$3:$B$1000="CIVILES")*(UPPER(MAESTRO!$L$3:$L$1000)="CONFIRMADO")),ROWS($A$3:A292))),"")</f>
        <v/>
      </c>
      <c r="N292" s="18" t="str">
        <f ca="1">IFERROR(INDEX(MAESTRO!N:N,_xludf.AGGREGATE(15,6,ROW(MAESTRO!$B$3:$B$1000)/((MAESTRO!$B$3:$B$1000="CIVILES")*(UPPER(MAESTRO!$L$3:$L$1000)="CONFIRMADO")),ROWS($A$3:A292))),"")</f>
        <v/>
      </c>
      <c r="O292" s="18" t="str">
        <f ca="1">IFERROR(INDEX(MAESTRO!O:O,_xludf.AGGREGATE(15,6,ROW(MAESTRO!$B$3:$B$1000)/((MAESTRO!$B$3:$B$1000="CIVILES")*(UPPER(MAESTRO!$L$3:$L$1000)="CONFIRMADO")),ROWS($A$3:A292))),"")</f>
        <v/>
      </c>
      <c r="P292" s="18" t="str">
        <f ca="1">IFERROR(INDEX(MAESTRO!P:P,_xludf.AGGREGATE(15,6,ROW(MAESTRO!$B$3:$B$1000)/((MAESTRO!$B$3:$B$1000="CIVILES")*(UPPER(MAESTRO!$L$3:$L$1000)="CONFIRMADO")),ROWS($A$3:A292))),"")</f>
        <v/>
      </c>
      <c r="Q292" s="18" t="str">
        <f ca="1">IFERROR(INDEX(MAESTRO!Q:Q,_xludf.AGGREGATE(15,6,ROW(MAESTRO!$B$3:$B$1000)/((MAESTRO!$B$3:$B$1000="CIVILES")*(UPPER(MAESTRO!$L$3:$L$1000)="CONFIRMADO")),ROWS($A$3:A292))),"")</f>
        <v/>
      </c>
      <c r="R292" s="18" t="str">
        <f ca="1">IFERROR(INDEX(MAESTRO!R:R,_xludf.AGGREGATE(15,6,ROW(MAESTRO!$B$3:$B$1000)/((MAESTRO!$B$3:$B$1000="CIVILES")*(UPPER(MAESTRO!$L$3:$L$1000)="CONFIRMADO")),ROWS($A$3:A292))),"")</f>
        <v/>
      </c>
      <c r="S292" s="18" t="str">
        <f ca="1">IFERROR(INDEX(MAESTRO!S:S,_xludf.AGGREGATE(15,6,ROW(MAESTRO!$B$3:$B$1000)/((MAESTRO!$B$3:$B$1000="CIVILES")*(UPPER(MAESTRO!$L$3:$L$1000)="CONFIRMADO")),ROWS($A$3:A292))),"")</f>
        <v/>
      </c>
      <c r="T292" s="18" t="str">
        <f ca="1">IFERROR(INDEX(MAESTRO!T:T,_xludf.AGGREGATE(15,6,ROW(MAESTRO!$B$3:$B$1000)/((MAESTRO!$B$3:$B$1000="CIVILES")*(UPPER(MAESTRO!$L$3:$L$1000)="CONFIRMADO")),ROWS($A$3:A292))),"")</f>
        <v/>
      </c>
      <c r="U292" s="18" t="str">
        <f ca="1">IFERROR(INDEX(MAESTRO!U:U,_xludf.AGGREGATE(15,6,ROW(MAESTRO!$B$3:$B$1000)/((MAESTRO!$B$3:$B$1000="CIVILES")*(UPPER(MAESTRO!$L$3:$L$1000)="CONFIRMADO")),ROWS($A$3:A292))),"")</f>
        <v/>
      </c>
      <c r="V292" s="18" t="str">
        <f ca="1">IFERROR(INDEX(MAESTRO!V:V,_xludf.AGGREGATE(15,6,ROW(MAESTRO!$B$3:$B$1000)/((MAESTRO!$B$3:$B$1000="CIVILES")*(UPPER(MAESTRO!$L$3:$L$1000)="CONFIRMADO")),ROWS($A$3:A292))),"")</f>
        <v/>
      </c>
      <c r="W292" s="18" t="str">
        <f ca="1">IFERROR(INDEX(MAESTRO!W:W,_xludf.AGGREGATE(15,6,ROW(MAESTRO!$B$3:$B$1000)/((MAESTRO!$B$3:$B$1000="CIVILES")*(UPPER(MAESTRO!$L$3:$L$1000)="CONFIRMADO")),ROWS($A$3:A292))),"")</f>
        <v/>
      </c>
      <c r="X292" s="18" t="str">
        <f ca="1">IFERROR(INDEX(MAESTRO!X:X,_xludf.AGGREGATE(15,6,ROW(MAESTRO!$B$3:$B$1000)/((MAESTRO!$B$3:$B$1000="CIVILES")*(UPPER(MAESTRO!$L$3:$L$1000)="CONFIRMADO")),ROWS($A$3:A292))),"")</f>
        <v/>
      </c>
    </row>
    <row r="293" spans="1:24" ht="22.05" customHeight="1">
      <c r="A293" s="10" t="str">
        <f ca="1">IFERROR(INDEX(MAESTRO!A:A,_xludf.AGGREGATE(15,6,ROW(MAESTRO!$B$3:$B$1000)/((MAESTRO!$B$3:$B$1000="CIVILES")*(UPPER(MAESTRO!$L$3:$L$1000)="CONFIRMADO")),ROWS($A$3:A293))),"")</f>
        <v/>
      </c>
      <c r="B293" s="10" t="str">
        <f ca="1">IFERROR(INDEX(MAESTRO!B:B,_xludf.AGGREGATE(15,6,ROW(MAESTRO!$B$3:$B$1000)/((MAESTRO!$B$3:$B$1000="CIVILES")*(UPPER(MAESTRO!$L$3:$L$1000)="CONFIRMADO")),ROWS($A$3:A293))),"")</f>
        <v/>
      </c>
      <c r="C293" s="10" t="str">
        <f ca="1">IFERROR(INDEX(MAESTRO!C:C,_xludf.AGGREGATE(15,6,ROW(MAESTRO!$B$3:$B$1000)/((MAESTRO!$B$3:$B$1000="CIVILES")*(UPPER(MAESTRO!$L$3:$L$1000)="CONFIRMADO")),ROWS($A$3:A293))),"")</f>
        <v/>
      </c>
      <c r="D293" s="10" t="str">
        <f ca="1">IFERROR(INDEX(MAESTRO!D:D,_xludf.AGGREGATE(15,6,ROW(MAESTRO!$B$3:$B$1000)/((MAESTRO!$B$3:$B$1000="CIVILES")*(UPPER(MAESTRO!$L$3:$L$1000)="CONFIRMADO")),ROWS($A$3:A293))),"")</f>
        <v/>
      </c>
      <c r="E293" s="10" t="str">
        <f ca="1">IFERROR(INDEX(MAESTRO!E:E,_xludf.AGGREGATE(15,6,ROW(MAESTRO!$B$3:$B$1000)/((MAESTRO!$B$3:$B$1000="CIVILES")*(UPPER(MAESTRO!$L$3:$L$1000)="CONFIRMADO")),ROWS($A$3:A293))),"")</f>
        <v/>
      </c>
      <c r="F293" s="10" t="str">
        <f ca="1">IFERROR(INDEX(MAESTRO!F:F,_xludf.AGGREGATE(15,6,ROW(MAESTRO!$B$3:$B$1000)/((MAESTRO!$B$3:$B$1000="CIVILES")*(UPPER(MAESTRO!$L$3:$L$1000)="CONFIRMADO")),ROWS($A$3:A293))),"")</f>
        <v/>
      </c>
      <c r="G293" s="10" t="str">
        <f ca="1">IFERROR(INDEX(MAESTRO!G:G,_xludf.AGGREGATE(15,6,ROW(MAESTRO!$B$3:$B$1000)/((MAESTRO!$B$3:$B$1000="CIVILES")*(UPPER(MAESTRO!$L$3:$L$1000)="CONFIRMADO")),ROWS($A$3:A293))),"")</f>
        <v/>
      </c>
      <c r="H293" s="10" t="str">
        <f ca="1">IFERROR(INDEX(MAESTRO!H:H,_xludf.AGGREGATE(15,6,ROW(MAESTRO!$B$3:$B$1000)/((MAESTRO!$B$3:$B$1000="CIVILES")*(UPPER(MAESTRO!$L$3:$L$1000)="CONFIRMADO")),ROWS($A$3:A293))),"")</f>
        <v/>
      </c>
      <c r="I293" s="10" t="str">
        <f ca="1">IFERROR(INDEX(MAESTRO!I:I,_xludf.AGGREGATE(15,6,ROW(MAESTRO!$B$3:$B$1000)/((MAESTRO!$B$3:$B$1000="CIVILES")*(UPPER(MAESTRO!$L$3:$L$1000)="CONFIRMADO")),ROWS($A$3:A293))),"")</f>
        <v/>
      </c>
      <c r="J293" s="10" t="str">
        <f ca="1">IFERROR(INDEX(MAESTRO!J:J,_xludf.AGGREGATE(15,6,ROW(MAESTRO!$B$3:$B$1000)/((MAESTRO!$B$3:$B$1000="CIVILES")*(UPPER(MAESTRO!$L$3:$L$1000)="CONFIRMADO")),ROWS($A$3:A293))),"")</f>
        <v/>
      </c>
      <c r="K293" s="10" t="str">
        <f ca="1">IFERROR(INDEX(MAESTRO!K:K,_xludf.AGGREGATE(15,6,ROW(MAESTRO!$B$3:$B$1000)/((MAESTRO!$B$3:$B$1000="CIVILES")*(UPPER(MAESTRO!$L$3:$L$1000)="CONFIRMADO")),ROWS($A$3:A293))),"")</f>
        <v/>
      </c>
      <c r="L293" s="10" t="str">
        <f ca="1">IFERROR(INDEX(MAESTRO!L:L,_xludf.AGGREGATE(15,6,ROW(MAESTRO!$B$3:$B$1000)/((MAESTRO!$B$3:$B$1000="CIVILES")*(UPPER(MAESTRO!$L$3:$L$1000)="CONFIRMADO")),ROWS($A$3:A293))),"")</f>
        <v/>
      </c>
      <c r="M293" s="10" t="str">
        <f ca="1">IFERROR(INDEX(MAESTRO!M:M,_xludf.AGGREGATE(15,6,ROW(MAESTRO!$B$3:$B$1000)/((MAESTRO!$B$3:$B$1000="CIVILES")*(UPPER(MAESTRO!$L$3:$L$1000)="CONFIRMADO")),ROWS($A$3:A293))),"")</f>
        <v/>
      </c>
      <c r="N293" s="10" t="str">
        <f ca="1">IFERROR(INDEX(MAESTRO!N:N,_xludf.AGGREGATE(15,6,ROW(MAESTRO!$B$3:$B$1000)/((MAESTRO!$B$3:$B$1000="CIVILES")*(UPPER(MAESTRO!$L$3:$L$1000)="CONFIRMADO")),ROWS($A$3:A293))),"")</f>
        <v/>
      </c>
      <c r="O293" s="10" t="str">
        <f ca="1">IFERROR(INDEX(MAESTRO!O:O,_xludf.AGGREGATE(15,6,ROW(MAESTRO!$B$3:$B$1000)/((MAESTRO!$B$3:$B$1000="CIVILES")*(UPPER(MAESTRO!$L$3:$L$1000)="CONFIRMADO")),ROWS($A$3:A293))),"")</f>
        <v/>
      </c>
      <c r="P293" s="10" t="str">
        <f ca="1">IFERROR(INDEX(MAESTRO!P:P,_xludf.AGGREGATE(15,6,ROW(MAESTRO!$B$3:$B$1000)/((MAESTRO!$B$3:$B$1000="CIVILES")*(UPPER(MAESTRO!$L$3:$L$1000)="CONFIRMADO")),ROWS($A$3:A293))),"")</f>
        <v/>
      </c>
      <c r="Q293" s="10" t="str">
        <f ca="1">IFERROR(INDEX(MAESTRO!Q:Q,_xludf.AGGREGATE(15,6,ROW(MAESTRO!$B$3:$B$1000)/((MAESTRO!$B$3:$B$1000="CIVILES")*(UPPER(MAESTRO!$L$3:$L$1000)="CONFIRMADO")),ROWS($A$3:A293))),"")</f>
        <v/>
      </c>
      <c r="R293" s="10" t="str">
        <f ca="1">IFERROR(INDEX(MAESTRO!R:R,_xludf.AGGREGATE(15,6,ROW(MAESTRO!$B$3:$B$1000)/((MAESTRO!$B$3:$B$1000="CIVILES")*(UPPER(MAESTRO!$L$3:$L$1000)="CONFIRMADO")),ROWS($A$3:A293))),"")</f>
        <v/>
      </c>
      <c r="S293" s="10" t="str">
        <f ca="1">IFERROR(INDEX(MAESTRO!S:S,_xludf.AGGREGATE(15,6,ROW(MAESTRO!$B$3:$B$1000)/((MAESTRO!$B$3:$B$1000="CIVILES")*(UPPER(MAESTRO!$L$3:$L$1000)="CONFIRMADO")),ROWS($A$3:A293))),"")</f>
        <v/>
      </c>
      <c r="T293" s="10" t="str">
        <f ca="1">IFERROR(INDEX(MAESTRO!T:T,_xludf.AGGREGATE(15,6,ROW(MAESTRO!$B$3:$B$1000)/((MAESTRO!$B$3:$B$1000="CIVILES")*(UPPER(MAESTRO!$L$3:$L$1000)="CONFIRMADO")),ROWS($A$3:A293))),"")</f>
        <v/>
      </c>
      <c r="U293" s="10" t="str">
        <f ca="1">IFERROR(INDEX(MAESTRO!U:U,_xludf.AGGREGATE(15,6,ROW(MAESTRO!$B$3:$B$1000)/((MAESTRO!$B$3:$B$1000="CIVILES")*(UPPER(MAESTRO!$L$3:$L$1000)="CONFIRMADO")),ROWS($A$3:A293))),"")</f>
        <v/>
      </c>
      <c r="V293" s="10" t="str">
        <f ca="1">IFERROR(INDEX(MAESTRO!V:V,_xludf.AGGREGATE(15,6,ROW(MAESTRO!$B$3:$B$1000)/((MAESTRO!$B$3:$B$1000="CIVILES")*(UPPER(MAESTRO!$L$3:$L$1000)="CONFIRMADO")),ROWS($A$3:A293))),"")</f>
        <v/>
      </c>
      <c r="W293" s="10" t="str">
        <f ca="1">IFERROR(INDEX(MAESTRO!W:W,_xludf.AGGREGATE(15,6,ROW(MAESTRO!$B$3:$B$1000)/((MAESTRO!$B$3:$B$1000="CIVILES")*(UPPER(MAESTRO!$L$3:$L$1000)="CONFIRMADO")),ROWS($A$3:A293))),"")</f>
        <v/>
      </c>
      <c r="X293" s="10" t="str">
        <f ca="1">IFERROR(INDEX(MAESTRO!X:X,_xludf.AGGREGATE(15,6,ROW(MAESTRO!$B$3:$B$1000)/((MAESTRO!$B$3:$B$1000="CIVILES")*(UPPER(MAESTRO!$L$3:$L$1000)="CONFIRMADO")),ROWS($A$3:A293))),"")</f>
        <v/>
      </c>
    </row>
    <row r="294" spans="1:24" ht="22.05" customHeight="1">
      <c r="A294" s="18" t="str">
        <f ca="1">IFERROR(INDEX(MAESTRO!A:A,_xludf.AGGREGATE(15,6,ROW(MAESTRO!$B$3:$B$1000)/((MAESTRO!$B$3:$B$1000="CIVILES")*(UPPER(MAESTRO!$L$3:$L$1000)="CONFIRMADO")),ROWS($A$3:A294))),"")</f>
        <v/>
      </c>
      <c r="B294" s="18" t="str">
        <f ca="1">IFERROR(INDEX(MAESTRO!B:B,_xludf.AGGREGATE(15,6,ROW(MAESTRO!$B$3:$B$1000)/((MAESTRO!$B$3:$B$1000="CIVILES")*(UPPER(MAESTRO!$L$3:$L$1000)="CONFIRMADO")),ROWS($A$3:A294))),"")</f>
        <v/>
      </c>
      <c r="C294" s="18" t="str">
        <f ca="1">IFERROR(INDEX(MAESTRO!C:C,_xludf.AGGREGATE(15,6,ROW(MAESTRO!$B$3:$B$1000)/((MAESTRO!$B$3:$B$1000="CIVILES")*(UPPER(MAESTRO!$L$3:$L$1000)="CONFIRMADO")),ROWS($A$3:A294))),"")</f>
        <v/>
      </c>
      <c r="D294" s="18" t="str">
        <f ca="1">IFERROR(INDEX(MAESTRO!D:D,_xludf.AGGREGATE(15,6,ROW(MAESTRO!$B$3:$B$1000)/((MAESTRO!$B$3:$B$1000="CIVILES")*(UPPER(MAESTRO!$L$3:$L$1000)="CONFIRMADO")),ROWS($A$3:A294))),"")</f>
        <v/>
      </c>
      <c r="E294" s="18" t="str">
        <f ca="1">IFERROR(INDEX(MAESTRO!E:E,_xludf.AGGREGATE(15,6,ROW(MAESTRO!$B$3:$B$1000)/((MAESTRO!$B$3:$B$1000="CIVILES")*(UPPER(MAESTRO!$L$3:$L$1000)="CONFIRMADO")),ROWS($A$3:A294))),"")</f>
        <v/>
      </c>
      <c r="F294" s="18" t="str">
        <f ca="1">IFERROR(INDEX(MAESTRO!F:F,_xludf.AGGREGATE(15,6,ROW(MAESTRO!$B$3:$B$1000)/((MAESTRO!$B$3:$B$1000="CIVILES")*(UPPER(MAESTRO!$L$3:$L$1000)="CONFIRMADO")),ROWS($A$3:A294))),"")</f>
        <v/>
      </c>
      <c r="G294" s="18" t="str">
        <f ca="1">IFERROR(INDEX(MAESTRO!G:G,_xludf.AGGREGATE(15,6,ROW(MAESTRO!$B$3:$B$1000)/((MAESTRO!$B$3:$B$1000="CIVILES")*(UPPER(MAESTRO!$L$3:$L$1000)="CONFIRMADO")),ROWS($A$3:A294))),"")</f>
        <v/>
      </c>
      <c r="H294" s="18" t="str">
        <f ca="1">IFERROR(INDEX(MAESTRO!H:H,_xludf.AGGREGATE(15,6,ROW(MAESTRO!$B$3:$B$1000)/((MAESTRO!$B$3:$B$1000="CIVILES")*(UPPER(MAESTRO!$L$3:$L$1000)="CONFIRMADO")),ROWS($A$3:A294))),"")</f>
        <v/>
      </c>
      <c r="I294" s="18" t="str">
        <f ca="1">IFERROR(INDEX(MAESTRO!I:I,_xludf.AGGREGATE(15,6,ROW(MAESTRO!$B$3:$B$1000)/((MAESTRO!$B$3:$B$1000="CIVILES")*(UPPER(MAESTRO!$L$3:$L$1000)="CONFIRMADO")),ROWS($A$3:A294))),"")</f>
        <v/>
      </c>
      <c r="J294" s="18" t="str">
        <f ca="1">IFERROR(INDEX(MAESTRO!J:J,_xludf.AGGREGATE(15,6,ROW(MAESTRO!$B$3:$B$1000)/((MAESTRO!$B$3:$B$1000="CIVILES")*(UPPER(MAESTRO!$L$3:$L$1000)="CONFIRMADO")),ROWS($A$3:A294))),"")</f>
        <v/>
      </c>
      <c r="K294" s="18" t="str">
        <f ca="1">IFERROR(INDEX(MAESTRO!K:K,_xludf.AGGREGATE(15,6,ROW(MAESTRO!$B$3:$B$1000)/((MAESTRO!$B$3:$B$1000="CIVILES")*(UPPER(MAESTRO!$L$3:$L$1000)="CONFIRMADO")),ROWS($A$3:A294))),"")</f>
        <v/>
      </c>
      <c r="L294" s="18" t="str">
        <f ca="1">IFERROR(INDEX(MAESTRO!L:L,_xludf.AGGREGATE(15,6,ROW(MAESTRO!$B$3:$B$1000)/((MAESTRO!$B$3:$B$1000="CIVILES")*(UPPER(MAESTRO!$L$3:$L$1000)="CONFIRMADO")),ROWS($A$3:A294))),"")</f>
        <v/>
      </c>
      <c r="M294" s="18" t="str">
        <f ca="1">IFERROR(INDEX(MAESTRO!M:M,_xludf.AGGREGATE(15,6,ROW(MAESTRO!$B$3:$B$1000)/((MAESTRO!$B$3:$B$1000="CIVILES")*(UPPER(MAESTRO!$L$3:$L$1000)="CONFIRMADO")),ROWS($A$3:A294))),"")</f>
        <v/>
      </c>
      <c r="N294" s="18" t="str">
        <f ca="1">IFERROR(INDEX(MAESTRO!N:N,_xludf.AGGREGATE(15,6,ROW(MAESTRO!$B$3:$B$1000)/((MAESTRO!$B$3:$B$1000="CIVILES")*(UPPER(MAESTRO!$L$3:$L$1000)="CONFIRMADO")),ROWS($A$3:A294))),"")</f>
        <v/>
      </c>
      <c r="O294" s="18" t="str">
        <f ca="1">IFERROR(INDEX(MAESTRO!O:O,_xludf.AGGREGATE(15,6,ROW(MAESTRO!$B$3:$B$1000)/((MAESTRO!$B$3:$B$1000="CIVILES")*(UPPER(MAESTRO!$L$3:$L$1000)="CONFIRMADO")),ROWS($A$3:A294))),"")</f>
        <v/>
      </c>
      <c r="P294" s="18" t="str">
        <f ca="1">IFERROR(INDEX(MAESTRO!P:P,_xludf.AGGREGATE(15,6,ROW(MAESTRO!$B$3:$B$1000)/((MAESTRO!$B$3:$B$1000="CIVILES")*(UPPER(MAESTRO!$L$3:$L$1000)="CONFIRMADO")),ROWS($A$3:A294))),"")</f>
        <v/>
      </c>
      <c r="Q294" s="18" t="str">
        <f ca="1">IFERROR(INDEX(MAESTRO!Q:Q,_xludf.AGGREGATE(15,6,ROW(MAESTRO!$B$3:$B$1000)/((MAESTRO!$B$3:$B$1000="CIVILES")*(UPPER(MAESTRO!$L$3:$L$1000)="CONFIRMADO")),ROWS($A$3:A294))),"")</f>
        <v/>
      </c>
      <c r="R294" s="18" t="str">
        <f ca="1">IFERROR(INDEX(MAESTRO!R:R,_xludf.AGGREGATE(15,6,ROW(MAESTRO!$B$3:$B$1000)/((MAESTRO!$B$3:$B$1000="CIVILES")*(UPPER(MAESTRO!$L$3:$L$1000)="CONFIRMADO")),ROWS($A$3:A294))),"")</f>
        <v/>
      </c>
      <c r="S294" s="18" t="str">
        <f ca="1">IFERROR(INDEX(MAESTRO!S:S,_xludf.AGGREGATE(15,6,ROW(MAESTRO!$B$3:$B$1000)/((MAESTRO!$B$3:$B$1000="CIVILES")*(UPPER(MAESTRO!$L$3:$L$1000)="CONFIRMADO")),ROWS($A$3:A294))),"")</f>
        <v/>
      </c>
      <c r="T294" s="18" t="str">
        <f ca="1">IFERROR(INDEX(MAESTRO!T:T,_xludf.AGGREGATE(15,6,ROW(MAESTRO!$B$3:$B$1000)/((MAESTRO!$B$3:$B$1000="CIVILES")*(UPPER(MAESTRO!$L$3:$L$1000)="CONFIRMADO")),ROWS($A$3:A294))),"")</f>
        <v/>
      </c>
      <c r="U294" s="18" t="str">
        <f ca="1">IFERROR(INDEX(MAESTRO!U:U,_xludf.AGGREGATE(15,6,ROW(MAESTRO!$B$3:$B$1000)/((MAESTRO!$B$3:$B$1000="CIVILES")*(UPPER(MAESTRO!$L$3:$L$1000)="CONFIRMADO")),ROWS($A$3:A294))),"")</f>
        <v/>
      </c>
      <c r="V294" s="18" t="str">
        <f ca="1">IFERROR(INDEX(MAESTRO!V:V,_xludf.AGGREGATE(15,6,ROW(MAESTRO!$B$3:$B$1000)/((MAESTRO!$B$3:$B$1000="CIVILES")*(UPPER(MAESTRO!$L$3:$L$1000)="CONFIRMADO")),ROWS($A$3:A294))),"")</f>
        <v/>
      </c>
      <c r="W294" s="18" t="str">
        <f ca="1">IFERROR(INDEX(MAESTRO!W:W,_xludf.AGGREGATE(15,6,ROW(MAESTRO!$B$3:$B$1000)/((MAESTRO!$B$3:$B$1000="CIVILES")*(UPPER(MAESTRO!$L$3:$L$1000)="CONFIRMADO")),ROWS($A$3:A294))),"")</f>
        <v/>
      </c>
      <c r="X294" s="18" t="str">
        <f ca="1">IFERROR(INDEX(MAESTRO!X:X,_xludf.AGGREGATE(15,6,ROW(MAESTRO!$B$3:$B$1000)/((MAESTRO!$B$3:$B$1000="CIVILES")*(UPPER(MAESTRO!$L$3:$L$1000)="CONFIRMADO")),ROWS($A$3:A294))),"")</f>
        <v/>
      </c>
    </row>
    <row r="295" spans="1:24" ht="22.05" customHeight="1">
      <c r="A295" s="10" t="str">
        <f ca="1">IFERROR(INDEX(MAESTRO!A:A,_xludf.AGGREGATE(15,6,ROW(MAESTRO!$B$3:$B$1000)/((MAESTRO!$B$3:$B$1000="CIVILES")*(UPPER(MAESTRO!$L$3:$L$1000)="CONFIRMADO")),ROWS($A$3:A295))),"")</f>
        <v/>
      </c>
      <c r="B295" s="10" t="str">
        <f ca="1">IFERROR(INDEX(MAESTRO!B:B,_xludf.AGGREGATE(15,6,ROW(MAESTRO!$B$3:$B$1000)/((MAESTRO!$B$3:$B$1000="CIVILES")*(UPPER(MAESTRO!$L$3:$L$1000)="CONFIRMADO")),ROWS($A$3:A295))),"")</f>
        <v/>
      </c>
      <c r="C295" s="10" t="str">
        <f ca="1">IFERROR(INDEX(MAESTRO!C:C,_xludf.AGGREGATE(15,6,ROW(MAESTRO!$B$3:$B$1000)/((MAESTRO!$B$3:$B$1000="CIVILES")*(UPPER(MAESTRO!$L$3:$L$1000)="CONFIRMADO")),ROWS($A$3:A295))),"")</f>
        <v/>
      </c>
      <c r="D295" s="10" t="str">
        <f ca="1">IFERROR(INDEX(MAESTRO!D:D,_xludf.AGGREGATE(15,6,ROW(MAESTRO!$B$3:$B$1000)/((MAESTRO!$B$3:$B$1000="CIVILES")*(UPPER(MAESTRO!$L$3:$L$1000)="CONFIRMADO")),ROWS($A$3:A295))),"")</f>
        <v/>
      </c>
      <c r="E295" s="10" t="str">
        <f ca="1">IFERROR(INDEX(MAESTRO!E:E,_xludf.AGGREGATE(15,6,ROW(MAESTRO!$B$3:$B$1000)/((MAESTRO!$B$3:$B$1000="CIVILES")*(UPPER(MAESTRO!$L$3:$L$1000)="CONFIRMADO")),ROWS($A$3:A295))),"")</f>
        <v/>
      </c>
      <c r="F295" s="10" t="str">
        <f ca="1">IFERROR(INDEX(MAESTRO!F:F,_xludf.AGGREGATE(15,6,ROW(MAESTRO!$B$3:$B$1000)/((MAESTRO!$B$3:$B$1000="CIVILES")*(UPPER(MAESTRO!$L$3:$L$1000)="CONFIRMADO")),ROWS($A$3:A295))),"")</f>
        <v/>
      </c>
      <c r="G295" s="10" t="str">
        <f ca="1">IFERROR(INDEX(MAESTRO!G:G,_xludf.AGGREGATE(15,6,ROW(MAESTRO!$B$3:$B$1000)/((MAESTRO!$B$3:$B$1000="CIVILES")*(UPPER(MAESTRO!$L$3:$L$1000)="CONFIRMADO")),ROWS($A$3:A295))),"")</f>
        <v/>
      </c>
      <c r="H295" s="10" t="str">
        <f ca="1">IFERROR(INDEX(MAESTRO!H:H,_xludf.AGGREGATE(15,6,ROW(MAESTRO!$B$3:$B$1000)/((MAESTRO!$B$3:$B$1000="CIVILES")*(UPPER(MAESTRO!$L$3:$L$1000)="CONFIRMADO")),ROWS($A$3:A295))),"")</f>
        <v/>
      </c>
      <c r="I295" s="10" t="str">
        <f ca="1">IFERROR(INDEX(MAESTRO!I:I,_xludf.AGGREGATE(15,6,ROW(MAESTRO!$B$3:$B$1000)/((MAESTRO!$B$3:$B$1000="CIVILES")*(UPPER(MAESTRO!$L$3:$L$1000)="CONFIRMADO")),ROWS($A$3:A295))),"")</f>
        <v/>
      </c>
      <c r="J295" s="10" t="str">
        <f ca="1">IFERROR(INDEX(MAESTRO!J:J,_xludf.AGGREGATE(15,6,ROW(MAESTRO!$B$3:$B$1000)/((MAESTRO!$B$3:$B$1000="CIVILES")*(UPPER(MAESTRO!$L$3:$L$1000)="CONFIRMADO")),ROWS($A$3:A295))),"")</f>
        <v/>
      </c>
      <c r="K295" s="10" t="str">
        <f ca="1">IFERROR(INDEX(MAESTRO!K:K,_xludf.AGGREGATE(15,6,ROW(MAESTRO!$B$3:$B$1000)/((MAESTRO!$B$3:$B$1000="CIVILES")*(UPPER(MAESTRO!$L$3:$L$1000)="CONFIRMADO")),ROWS($A$3:A295))),"")</f>
        <v/>
      </c>
      <c r="L295" s="10" t="str">
        <f ca="1">IFERROR(INDEX(MAESTRO!L:L,_xludf.AGGREGATE(15,6,ROW(MAESTRO!$B$3:$B$1000)/((MAESTRO!$B$3:$B$1000="CIVILES")*(UPPER(MAESTRO!$L$3:$L$1000)="CONFIRMADO")),ROWS($A$3:A295))),"")</f>
        <v/>
      </c>
      <c r="M295" s="10" t="str">
        <f ca="1">IFERROR(INDEX(MAESTRO!M:M,_xludf.AGGREGATE(15,6,ROW(MAESTRO!$B$3:$B$1000)/((MAESTRO!$B$3:$B$1000="CIVILES")*(UPPER(MAESTRO!$L$3:$L$1000)="CONFIRMADO")),ROWS($A$3:A295))),"")</f>
        <v/>
      </c>
      <c r="N295" s="10" t="str">
        <f ca="1">IFERROR(INDEX(MAESTRO!N:N,_xludf.AGGREGATE(15,6,ROW(MAESTRO!$B$3:$B$1000)/((MAESTRO!$B$3:$B$1000="CIVILES")*(UPPER(MAESTRO!$L$3:$L$1000)="CONFIRMADO")),ROWS($A$3:A295))),"")</f>
        <v/>
      </c>
      <c r="O295" s="10" t="str">
        <f ca="1">IFERROR(INDEX(MAESTRO!O:O,_xludf.AGGREGATE(15,6,ROW(MAESTRO!$B$3:$B$1000)/((MAESTRO!$B$3:$B$1000="CIVILES")*(UPPER(MAESTRO!$L$3:$L$1000)="CONFIRMADO")),ROWS($A$3:A295))),"")</f>
        <v/>
      </c>
      <c r="P295" s="10" t="str">
        <f ca="1">IFERROR(INDEX(MAESTRO!P:P,_xludf.AGGREGATE(15,6,ROW(MAESTRO!$B$3:$B$1000)/((MAESTRO!$B$3:$B$1000="CIVILES")*(UPPER(MAESTRO!$L$3:$L$1000)="CONFIRMADO")),ROWS($A$3:A295))),"")</f>
        <v/>
      </c>
      <c r="Q295" s="10" t="str">
        <f ca="1">IFERROR(INDEX(MAESTRO!Q:Q,_xludf.AGGREGATE(15,6,ROW(MAESTRO!$B$3:$B$1000)/((MAESTRO!$B$3:$B$1000="CIVILES")*(UPPER(MAESTRO!$L$3:$L$1000)="CONFIRMADO")),ROWS($A$3:A295))),"")</f>
        <v/>
      </c>
      <c r="R295" s="10" t="str">
        <f ca="1">IFERROR(INDEX(MAESTRO!R:R,_xludf.AGGREGATE(15,6,ROW(MAESTRO!$B$3:$B$1000)/((MAESTRO!$B$3:$B$1000="CIVILES")*(UPPER(MAESTRO!$L$3:$L$1000)="CONFIRMADO")),ROWS($A$3:A295))),"")</f>
        <v/>
      </c>
      <c r="S295" s="10" t="str">
        <f ca="1">IFERROR(INDEX(MAESTRO!S:S,_xludf.AGGREGATE(15,6,ROW(MAESTRO!$B$3:$B$1000)/((MAESTRO!$B$3:$B$1000="CIVILES")*(UPPER(MAESTRO!$L$3:$L$1000)="CONFIRMADO")),ROWS($A$3:A295))),"")</f>
        <v/>
      </c>
      <c r="T295" s="10" t="str">
        <f ca="1">IFERROR(INDEX(MAESTRO!T:T,_xludf.AGGREGATE(15,6,ROW(MAESTRO!$B$3:$B$1000)/((MAESTRO!$B$3:$B$1000="CIVILES")*(UPPER(MAESTRO!$L$3:$L$1000)="CONFIRMADO")),ROWS($A$3:A295))),"")</f>
        <v/>
      </c>
      <c r="U295" s="10" t="str">
        <f ca="1">IFERROR(INDEX(MAESTRO!U:U,_xludf.AGGREGATE(15,6,ROW(MAESTRO!$B$3:$B$1000)/((MAESTRO!$B$3:$B$1000="CIVILES")*(UPPER(MAESTRO!$L$3:$L$1000)="CONFIRMADO")),ROWS($A$3:A295))),"")</f>
        <v/>
      </c>
      <c r="V295" s="10" t="str">
        <f ca="1">IFERROR(INDEX(MAESTRO!V:V,_xludf.AGGREGATE(15,6,ROW(MAESTRO!$B$3:$B$1000)/((MAESTRO!$B$3:$B$1000="CIVILES")*(UPPER(MAESTRO!$L$3:$L$1000)="CONFIRMADO")),ROWS($A$3:A295))),"")</f>
        <v/>
      </c>
      <c r="W295" s="10" t="str">
        <f ca="1">IFERROR(INDEX(MAESTRO!W:W,_xludf.AGGREGATE(15,6,ROW(MAESTRO!$B$3:$B$1000)/((MAESTRO!$B$3:$B$1000="CIVILES")*(UPPER(MAESTRO!$L$3:$L$1000)="CONFIRMADO")),ROWS($A$3:A295))),"")</f>
        <v/>
      </c>
      <c r="X295" s="10" t="str">
        <f ca="1">IFERROR(INDEX(MAESTRO!X:X,_xludf.AGGREGATE(15,6,ROW(MAESTRO!$B$3:$B$1000)/((MAESTRO!$B$3:$B$1000="CIVILES")*(UPPER(MAESTRO!$L$3:$L$1000)="CONFIRMADO")),ROWS($A$3:A295))),"")</f>
        <v/>
      </c>
    </row>
    <row r="296" spans="1:24" ht="22.05" customHeight="1">
      <c r="A296" s="18" t="str">
        <f ca="1">IFERROR(INDEX(MAESTRO!A:A,_xludf.AGGREGATE(15,6,ROW(MAESTRO!$B$3:$B$1000)/((MAESTRO!$B$3:$B$1000="CIVILES")*(UPPER(MAESTRO!$L$3:$L$1000)="CONFIRMADO")),ROWS($A$3:A296))),"")</f>
        <v/>
      </c>
      <c r="B296" s="18" t="str">
        <f ca="1">IFERROR(INDEX(MAESTRO!B:B,_xludf.AGGREGATE(15,6,ROW(MAESTRO!$B$3:$B$1000)/((MAESTRO!$B$3:$B$1000="CIVILES")*(UPPER(MAESTRO!$L$3:$L$1000)="CONFIRMADO")),ROWS($A$3:A296))),"")</f>
        <v/>
      </c>
      <c r="C296" s="18" t="str">
        <f ca="1">IFERROR(INDEX(MAESTRO!C:C,_xludf.AGGREGATE(15,6,ROW(MAESTRO!$B$3:$B$1000)/((MAESTRO!$B$3:$B$1000="CIVILES")*(UPPER(MAESTRO!$L$3:$L$1000)="CONFIRMADO")),ROWS($A$3:A296))),"")</f>
        <v/>
      </c>
      <c r="D296" s="18" t="str">
        <f ca="1">IFERROR(INDEX(MAESTRO!D:D,_xludf.AGGREGATE(15,6,ROW(MAESTRO!$B$3:$B$1000)/((MAESTRO!$B$3:$B$1000="CIVILES")*(UPPER(MAESTRO!$L$3:$L$1000)="CONFIRMADO")),ROWS($A$3:A296))),"")</f>
        <v/>
      </c>
      <c r="E296" s="18" t="str">
        <f ca="1">IFERROR(INDEX(MAESTRO!E:E,_xludf.AGGREGATE(15,6,ROW(MAESTRO!$B$3:$B$1000)/((MAESTRO!$B$3:$B$1000="CIVILES")*(UPPER(MAESTRO!$L$3:$L$1000)="CONFIRMADO")),ROWS($A$3:A296))),"")</f>
        <v/>
      </c>
      <c r="F296" s="18" t="str">
        <f ca="1">IFERROR(INDEX(MAESTRO!F:F,_xludf.AGGREGATE(15,6,ROW(MAESTRO!$B$3:$B$1000)/((MAESTRO!$B$3:$B$1000="CIVILES")*(UPPER(MAESTRO!$L$3:$L$1000)="CONFIRMADO")),ROWS($A$3:A296))),"")</f>
        <v/>
      </c>
      <c r="G296" s="18" t="str">
        <f ca="1">IFERROR(INDEX(MAESTRO!G:G,_xludf.AGGREGATE(15,6,ROW(MAESTRO!$B$3:$B$1000)/((MAESTRO!$B$3:$B$1000="CIVILES")*(UPPER(MAESTRO!$L$3:$L$1000)="CONFIRMADO")),ROWS($A$3:A296))),"")</f>
        <v/>
      </c>
      <c r="H296" s="18" t="str">
        <f ca="1">IFERROR(INDEX(MAESTRO!H:H,_xludf.AGGREGATE(15,6,ROW(MAESTRO!$B$3:$B$1000)/((MAESTRO!$B$3:$B$1000="CIVILES")*(UPPER(MAESTRO!$L$3:$L$1000)="CONFIRMADO")),ROWS($A$3:A296))),"")</f>
        <v/>
      </c>
      <c r="I296" s="18" t="str">
        <f ca="1">IFERROR(INDEX(MAESTRO!I:I,_xludf.AGGREGATE(15,6,ROW(MAESTRO!$B$3:$B$1000)/((MAESTRO!$B$3:$B$1000="CIVILES")*(UPPER(MAESTRO!$L$3:$L$1000)="CONFIRMADO")),ROWS($A$3:A296))),"")</f>
        <v/>
      </c>
      <c r="J296" s="18" t="str">
        <f ca="1">IFERROR(INDEX(MAESTRO!J:J,_xludf.AGGREGATE(15,6,ROW(MAESTRO!$B$3:$B$1000)/((MAESTRO!$B$3:$B$1000="CIVILES")*(UPPER(MAESTRO!$L$3:$L$1000)="CONFIRMADO")),ROWS($A$3:A296))),"")</f>
        <v/>
      </c>
      <c r="K296" s="18" t="str">
        <f ca="1">IFERROR(INDEX(MAESTRO!K:K,_xludf.AGGREGATE(15,6,ROW(MAESTRO!$B$3:$B$1000)/((MAESTRO!$B$3:$B$1000="CIVILES")*(UPPER(MAESTRO!$L$3:$L$1000)="CONFIRMADO")),ROWS($A$3:A296))),"")</f>
        <v/>
      </c>
      <c r="L296" s="18" t="str">
        <f ca="1">IFERROR(INDEX(MAESTRO!L:L,_xludf.AGGREGATE(15,6,ROW(MAESTRO!$B$3:$B$1000)/((MAESTRO!$B$3:$B$1000="CIVILES")*(UPPER(MAESTRO!$L$3:$L$1000)="CONFIRMADO")),ROWS($A$3:A296))),"")</f>
        <v/>
      </c>
      <c r="M296" s="18" t="str">
        <f ca="1">IFERROR(INDEX(MAESTRO!M:M,_xludf.AGGREGATE(15,6,ROW(MAESTRO!$B$3:$B$1000)/((MAESTRO!$B$3:$B$1000="CIVILES")*(UPPER(MAESTRO!$L$3:$L$1000)="CONFIRMADO")),ROWS($A$3:A296))),"")</f>
        <v/>
      </c>
      <c r="N296" s="18" t="str">
        <f ca="1">IFERROR(INDEX(MAESTRO!N:N,_xludf.AGGREGATE(15,6,ROW(MAESTRO!$B$3:$B$1000)/((MAESTRO!$B$3:$B$1000="CIVILES")*(UPPER(MAESTRO!$L$3:$L$1000)="CONFIRMADO")),ROWS($A$3:A296))),"")</f>
        <v/>
      </c>
      <c r="O296" s="18" t="str">
        <f ca="1">IFERROR(INDEX(MAESTRO!O:O,_xludf.AGGREGATE(15,6,ROW(MAESTRO!$B$3:$B$1000)/((MAESTRO!$B$3:$B$1000="CIVILES")*(UPPER(MAESTRO!$L$3:$L$1000)="CONFIRMADO")),ROWS($A$3:A296))),"")</f>
        <v/>
      </c>
      <c r="P296" s="18" t="str">
        <f ca="1">IFERROR(INDEX(MAESTRO!P:P,_xludf.AGGREGATE(15,6,ROW(MAESTRO!$B$3:$B$1000)/((MAESTRO!$B$3:$B$1000="CIVILES")*(UPPER(MAESTRO!$L$3:$L$1000)="CONFIRMADO")),ROWS($A$3:A296))),"")</f>
        <v/>
      </c>
      <c r="Q296" s="18" t="str">
        <f ca="1">IFERROR(INDEX(MAESTRO!Q:Q,_xludf.AGGREGATE(15,6,ROW(MAESTRO!$B$3:$B$1000)/((MAESTRO!$B$3:$B$1000="CIVILES")*(UPPER(MAESTRO!$L$3:$L$1000)="CONFIRMADO")),ROWS($A$3:A296))),"")</f>
        <v/>
      </c>
      <c r="R296" s="18" t="str">
        <f ca="1">IFERROR(INDEX(MAESTRO!R:R,_xludf.AGGREGATE(15,6,ROW(MAESTRO!$B$3:$B$1000)/((MAESTRO!$B$3:$B$1000="CIVILES")*(UPPER(MAESTRO!$L$3:$L$1000)="CONFIRMADO")),ROWS($A$3:A296))),"")</f>
        <v/>
      </c>
      <c r="S296" s="18" t="str">
        <f ca="1">IFERROR(INDEX(MAESTRO!S:S,_xludf.AGGREGATE(15,6,ROW(MAESTRO!$B$3:$B$1000)/((MAESTRO!$B$3:$B$1000="CIVILES")*(UPPER(MAESTRO!$L$3:$L$1000)="CONFIRMADO")),ROWS($A$3:A296))),"")</f>
        <v/>
      </c>
      <c r="T296" s="18" t="str">
        <f ca="1">IFERROR(INDEX(MAESTRO!T:T,_xludf.AGGREGATE(15,6,ROW(MAESTRO!$B$3:$B$1000)/((MAESTRO!$B$3:$B$1000="CIVILES")*(UPPER(MAESTRO!$L$3:$L$1000)="CONFIRMADO")),ROWS($A$3:A296))),"")</f>
        <v/>
      </c>
      <c r="U296" s="18" t="str">
        <f ca="1">IFERROR(INDEX(MAESTRO!U:U,_xludf.AGGREGATE(15,6,ROW(MAESTRO!$B$3:$B$1000)/((MAESTRO!$B$3:$B$1000="CIVILES")*(UPPER(MAESTRO!$L$3:$L$1000)="CONFIRMADO")),ROWS($A$3:A296))),"")</f>
        <v/>
      </c>
      <c r="V296" s="18" t="str">
        <f ca="1">IFERROR(INDEX(MAESTRO!V:V,_xludf.AGGREGATE(15,6,ROW(MAESTRO!$B$3:$B$1000)/((MAESTRO!$B$3:$B$1000="CIVILES")*(UPPER(MAESTRO!$L$3:$L$1000)="CONFIRMADO")),ROWS($A$3:A296))),"")</f>
        <v/>
      </c>
      <c r="W296" s="18" t="str">
        <f ca="1">IFERROR(INDEX(MAESTRO!W:W,_xludf.AGGREGATE(15,6,ROW(MAESTRO!$B$3:$B$1000)/((MAESTRO!$B$3:$B$1000="CIVILES")*(UPPER(MAESTRO!$L$3:$L$1000)="CONFIRMADO")),ROWS($A$3:A296))),"")</f>
        <v/>
      </c>
      <c r="X296" s="18" t="str">
        <f ca="1">IFERROR(INDEX(MAESTRO!X:X,_xludf.AGGREGATE(15,6,ROW(MAESTRO!$B$3:$B$1000)/((MAESTRO!$B$3:$B$1000="CIVILES")*(UPPER(MAESTRO!$L$3:$L$1000)="CONFIRMADO")),ROWS($A$3:A296))),"")</f>
        <v/>
      </c>
    </row>
    <row r="297" spans="1:24" ht="22.05" customHeight="1">
      <c r="A297" s="10" t="str">
        <f ca="1">IFERROR(INDEX(MAESTRO!A:A,_xludf.AGGREGATE(15,6,ROW(MAESTRO!$B$3:$B$1000)/((MAESTRO!$B$3:$B$1000="CIVILES")*(UPPER(MAESTRO!$L$3:$L$1000)="CONFIRMADO")),ROWS($A$3:A297))),"")</f>
        <v/>
      </c>
      <c r="B297" s="10" t="str">
        <f ca="1">IFERROR(INDEX(MAESTRO!B:B,_xludf.AGGREGATE(15,6,ROW(MAESTRO!$B$3:$B$1000)/((MAESTRO!$B$3:$B$1000="CIVILES")*(UPPER(MAESTRO!$L$3:$L$1000)="CONFIRMADO")),ROWS($A$3:A297))),"")</f>
        <v/>
      </c>
      <c r="C297" s="10" t="str">
        <f ca="1">IFERROR(INDEX(MAESTRO!C:C,_xludf.AGGREGATE(15,6,ROW(MAESTRO!$B$3:$B$1000)/((MAESTRO!$B$3:$B$1000="CIVILES")*(UPPER(MAESTRO!$L$3:$L$1000)="CONFIRMADO")),ROWS($A$3:A297))),"")</f>
        <v/>
      </c>
      <c r="D297" s="10" t="str">
        <f ca="1">IFERROR(INDEX(MAESTRO!D:D,_xludf.AGGREGATE(15,6,ROW(MAESTRO!$B$3:$B$1000)/((MAESTRO!$B$3:$B$1000="CIVILES")*(UPPER(MAESTRO!$L$3:$L$1000)="CONFIRMADO")),ROWS($A$3:A297))),"")</f>
        <v/>
      </c>
      <c r="E297" s="10" t="str">
        <f ca="1">IFERROR(INDEX(MAESTRO!E:E,_xludf.AGGREGATE(15,6,ROW(MAESTRO!$B$3:$B$1000)/((MAESTRO!$B$3:$B$1000="CIVILES")*(UPPER(MAESTRO!$L$3:$L$1000)="CONFIRMADO")),ROWS($A$3:A297))),"")</f>
        <v/>
      </c>
      <c r="F297" s="10" t="str">
        <f ca="1">IFERROR(INDEX(MAESTRO!F:F,_xludf.AGGREGATE(15,6,ROW(MAESTRO!$B$3:$B$1000)/((MAESTRO!$B$3:$B$1000="CIVILES")*(UPPER(MAESTRO!$L$3:$L$1000)="CONFIRMADO")),ROWS($A$3:A297))),"")</f>
        <v/>
      </c>
      <c r="G297" s="10" t="str">
        <f ca="1">IFERROR(INDEX(MAESTRO!G:G,_xludf.AGGREGATE(15,6,ROW(MAESTRO!$B$3:$B$1000)/((MAESTRO!$B$3:$B$1000="CIVILES")*(UPPER(MAESTRO!$L$3:$L$1000)="CONFIRMADO")),ROWS($A$3:A297))),"")</f>
        <v/>
      </c>
      <c r="H297" s="10" t="str">
        <f ca="1">IFERROR(INDEX(MAESTRO!H:H,_xludf.AGGREGATE(15,6,ROW(MAESTRO!$B$3:$B$1000)/((MAESTRO!$B$3:$B$1000="CIVILES")*(UPPER(MAESTRO!$L$3:$L$1000)="CONFIRMADO")),ROWS($A$3:A297))),"")</f>
        <v/>
      </c>
      <c r="I297" s="10" t="str">
        <f ca="1">IFERROR(INDEX(MAESTRO!I:I,_xludf.AGGREGATE(15,6,ROW(MAESTRO!$B$3:$B$1000)/((MAESTRO!$B$3:$B$1000="CIVILES")*(UPPER(MAESTRO!$L$3:$L$1000)="CONFIRMADO")),ROWS($A$3:A297))),"")</f>
        <v/>
      </c>
      <c r="J297" s="10" t="str">
        <f ca="1">IFERROR(INDEX(MAESTRO!J:J,_xludf.AGGREGATE(15,6,ROW(MAESTRO!$B$3:$B$1000)/((MAESTRO!$B$3:$B$1000="CIVILES")*(UPPER(MAESTRO!$L$3:$L$1000)="CONFIRMADO")),ROWS($A$3:A297))),"")</f>
        <v/>
      </c>
      <c r="K297" s="10" t="str">
        <f ca="1">IFERROR(INDEX(MAESTRO!K:K,_xludf.AGGREGATE(15,6,ROW(MAESTRO!$B$3:$B$1000)/((MAESTRO!$B$3:$B$1000="CIVILES")*(UPPER(MAESTRO!$L$3:$L$1000)="CONFIRMADO")),ROWS($A$3:A297))),"")</f>
        <v/>
      </c>
      <c r="L297" s="10" t="str">
        <f ca="1">IFERROR(INDEX(MAESTRO!L:L,_xludf.AGGREGATE(15,6,ROW(MAESTRO!$B$3:$B$1000)/((MAESTRO!$B$3:$B$1000="CIVILES")*(UPPER(MAESTRO!$L$3:$L$1000)="CONFIRMADO")),ROWS($A$3:A297))),"")</f>
        <v/>
      </c>
      <c r="M297" s="10" t="str">
        <f ca="1">IFERROR(INDEX(MAESTRO!M:M,_xludf.AGGREGATE(15,6,ROW(MAESTRO!$B$3:$B$1000)/((MAESTRO!$B$3:$B$1000="CIVILES")*(UPPER(MAESTRO!$L$3:$L$1000)="CONFIRMADO")),ROWS($A$3:A297))),"")</f>
        <v/>
      </c>
      <c r="N297" s="10" t="str">
        <f ca="1">IFERROR(INDEX(MAESTRO!N:N,_xludf.AGGREGATE(15,6,ROW(MAESTRO!$B$3:$B$1000)/((MAESTRO!$B$3:$B$1000="CIVILES")*(UPPER(MAESTRO!$L$3:$L$1000)="CONFIRMADO")),ROWS($A$3:A297))),"")</f>
        <v/>
      </c>
      <c r="O297" s="10" t="str">
        <f ca="1">IFERROR(INDEX(MAESTRO!O:O,_xludf.AGGREGATE(15,6,ROW(MAESTRO!$B$3:$B$1000)/((MAESTRO!$B$3:$B$1000="CIVILES")*(UPPER(MAESTRO!$L$3:$L$1000)="CONFIRMADO")),ROWS($A$3:A297))),"")</f>
        <v/>
      </c>
      <c r="P297" s="10" t="str">
        <f ca="1">IFERROR(INDEX(MAESTRO!P:P,_xludf.AGGREGATE(15,6,ROW(MAESTRO!$B$3:$B$1000)/((MAESTRO!$B$3:$B$1000="CIVILES")*(UPPER(MAESTRO!$L$3:$L$1000)="CONFIRMADO")),ROWS($A$3:A297))),"")</f>
        <v/>
      </c>
      <c r="Q297" s="10" t="str">
        <f ca="1">IFERROR(INDEX(MAESTRO!Q:Q,_xludf.AGGREGATE(15,6,ROW(MAESTRO!$B$3:$B$1000)/((MAESTRO!$B$3:$B$1000="CIVILES")*(UPPER(MAESTRO!$L$3:$L$1000)="CONFIRMADO")),ROWS($A$3:A297))),"")</f>
        <v/>
      </c>
      <c r="R297" s="10" t="str">
        <f ca="1">IFERROR(INDEX(MAESTRO!R:R,_xludf.AGGREGATE(15,6,ROW(MAESTRO!$B$3:$B$1000)/((MAESTRO!$B$3:$B$1000="CIVILES")*(UPPER(MAESTRO!$L$3:$L$1000)="CONFIRMADO")),ROWS($A$3:A297))),"")</f>
        <v/>
      </c>
      <c r="S297" s="10" t="str">
        <f ca="1">IFERROR(INDEX(MAESTRO!S:S,_xludf.AGGREGATE(15,6,ROW(MAESTRO!$B$3:$B$1000)/((MAESTRO!$B$3:$B$1000="CIVILES")*(UPPER(MAESTRO!$L$3:$L$1000)="CONFIRMADO")),ROWS($A$3:A297))),"")</f>
        <v/>
      </c>
      <c r="T297" s="10" t="str">
        <f ca="1">IFERROR(INDEX(MAESTRO!T:T,_xludf.AGGREGATE(15,6,ROW(MAESTRO!$B$3:$B$1000)/((MAESTRO!$B$3:$B$1000="CIVILES")*(UPPER(MAESTRO!$L$3:$L$1000)="CONFIRMADO")),ROWS($A$3:A297))),"")</f>
        <v/>
      </c>
      <c r="U297" s="10" t="str">
        <f ca="1">IFERROR(INDEX(MAESTRO!U:U,_xludf.AGGREGATE(15,6,ROW(MAESTRO!$B$3:$B$1000)/((MAESTRO!$B$3:$B$1000="CIVILES")*(UPPER(MAESTRO!$L$3:$L$1000)="CONFIRMADO")),ROWS($A$3:A297))),"")</f>
        <v/>
      </c>
      <c r="V297" s="10" t="str">
        <f ca="1">IFERROR(INDEX(MAESTRO!V:V,_xludf.AGGREGATE(15,6,ROW(MAESTRO!$B$3:$B$1000)/((MAESTRO!$B$3:$B$1000="CIVILES")*(UPPER(MAESTRO!$L$3:$L$1000)="CONFIRMADO")),ROWS($A$3:A297))),"")</f>
        <v/>
      </c>
      <c r="W297" s="10" t="str">
        <f ca="1">IFERROR(INDEX(MAESTRO!W:W,_xludf.AGGREGATE(15,6,ROW(MAESTRO!$B$3:$B$1000)/((MAESTRO!$B$3:$B$1000="CIVILES")*(UPPER(MAESTRO!$L$3:$L$1000)="CONFIRMADO")),ROWS($A$3:A297))),"")</f>
        <v/>
      </c>
      <c r="X297" s="10" t="str">
        <f ca="1">IFERROR(INDEX(MAESTRO!X:X,_xludf.AGGREGATE(15,6,ROW(MAESTRO!$B$3:$B$1000)/((MAESTRO!$B$3:$B$1000="CIVILES")*(UPPER(MAESTRO!$L$3:$L$1000)="CONFIRMADO")),ROWS($A$3:A297))),"")</f>
        <v/>
      </c>
    </row>
    <row r="298" spans="1:24" ht="22.05" customHeight="1">
      <c r="A298" s="18" t="str">
        <f ca="1">IFERROR(INDEX(MAESTRO!A:A,_xludf.AGGREGATE(15,6,ROW(MAESTRO!$B$3:$B$1000)/((MAESTRO!$B$3:$B$1000="CIVILES")*(UPPER(MAESTRO!$L$3:$L$1000)="CONFIRMADO")),ROWS($A$3:A298))),"")</f>
        <v/>
      </c>
      <c r="B298" s="18" t="str">
        <f ca="1">IFERROR(INDEX(MAESTRO!B:B,_xludf.AGGREGATE(15,6,ROW(MAESTRO!$B$3:$B$1000)/((MAESTRO!$B$3:$B$1000="CIVILES")*(UPPER(MAESTRO!$L$3:$L$1000)="CONFIRMADO")),ROWS($A$3:A298))),"")</f>
        <v/>
      </c>
      <c r="C298" s="18" t="str">
        <f ca="1">IFERROR(INDEX(MAESTRO!C:C,_xludf.AGGREGATE(15,6,ROW(MAESTRO!$B$3:$B$1000)/((MAESTRO!$B$3:$B$1000="CIVILES")*(UPPER(MAESTRO!$L$3:$L$1000)="CONFIRMADO")),ROWS($A$3:A298))),"")</f>
        <v/>
      </c>
      <c r="D298" s="18" t="str">
        <f ca="1">IFERROR(INDEX(MAESTRO!D:D,_xludf.AGGREGATE(15,6,ROW(MAESTRO!$B$3:$B$1000)/((MAESTRO!$B$3:$B$1000="CIVILES")*(UPPER(MAESTRO!$L$3:$L$1000)="CONFIRMADO")),ROWS($A$3:A298))),"")</f>
        <v/>
      </c>
      <c r="E298" s="18" t="str">
        <f ca="1">IFERROR(INDEX(MAESTRO!E:E,_xludf.AGGREGATE(15,6,ROW(MAESTRO!$B$3:$B$1000)/((MAESTRO!$B$3:$B$1000="CIVILES")*(UPPER(MAESTRO!$L$3:$L$1000)="CONFIRMADO")),ROWS($A$3:A298))),"")</f>
        <v/>
      </c>
      <c r="F298" s="18" t="str">
        <f ca="1">IFERROR(INDEX(MAESTRO!F:F,_xludf.AGGREGATE(15,6,ROW(MAESTRO!$B$3:$B$1000)/((MAESTRO!$B$3:$B$1000="CIVILES")*(UPPER(MAESTRO!$L$3:$L$1000)="CONFIRMADO")),ROWS($A$3:A298))),"")</f>
        <v/>
      </c>
      <c r="G298" s="18" t="str">
        <f ca="1">IFERROR(INDEX(MAESTRO!G:G,_xludf.AGGREGATE(15,6,ROW(MAESTRO!$B$3:$B$1000)/((MAESTRO!$B$3:$B$1000="CIVILES")*(UPPER(MAESTRO!$L$3:$L$1000)="CONFIRMADO")),ROWS($A$3:A298))),"")</f>
        <v/>
      </c>
      <c r="H298" s="18" t="str">
        <f ca="1">IFERROR(INDEX(MAESTRO!H:H,_xludf.AGGREGATE(15,6,ROW(MAESTRO!$B$3:$B$1000)/((MAESTRO!$B$3:$B$1000="CIVILES")*(UPPER(MAESTRO!$L$3:$L$1000)="CONFIRMADO")),ROWS($A$3:A298))),"")</f>
        <v/>
      </c>
      <c r="I298" s="18" t="str">
        <f ca="1">IFERROR(INDEX(MAESTRO!I:I,_xludf.AGGREGATE(15,6,ROW(MAESTRO!$B$3:$B$1000)/((MAESTRO!$B$3:$B$1000="CIVILES")*(UPPER(MAESTRO!$L$3:$L$1000)="CONFIRMADO")),ROWS($A$3:A298))),"")</f>
        <v/>
      </c>
      <c r="J298" s="18" t="str">
        <f ca="1">IFERROR(INDEX(MAESTRO!J:J,_xludf.AGGREGATE(15,6,ROW(MAESTRO!$B$3:$B$1000)/((MAESTRO!$B$3:$B$1000="CIVILES")*(UPPER(MAESTRO!$L$3:$L$1000)="CONFIRMADO")),ROWS($A$3:A298))),"")</f>
        <v/>
      </c>
      <c r="K298" s="18" t="str">
        <f ca="1">IFERROR(INDEX(MAESTRO!K:K,_xludf.AGGREGATE(15,6,ROW(MAESTRO!$B$3:$B$1000)/((MAESTRO!$B$3:$B$1000="CIVILES")*(UPPER(MAESTRO!$L$3:$L$1000)="CONFIRMADO")),ROWS($A$3:A298))),"")</f>
        <v/>
      </c>
      <c r="L298" s="18" t="str">
        <f ca="1">IFERROR(INDEX(MAESTRO!L:L,_xludf.AGGREGATE(15,6,ROW(MAESTRO!$B$3:$B$1000)/((MAESTRO!$B$3:$B$1000="CIVILES")*(UPPER(MAESTRO!$L$3:$L$1000)="CONFIRMADO")),ROWS($A$3:A298))),"")</f>
        <v/>
      </c>
      <c r="M298" s="18" t="str">
        <f ca="1">IFERROR(INDEX(MAESTRO!M:M,_xludf.AGGREGATE(15,6,ROW(MAESTRO!$B$3:$B$1000)/((MAESTRO!$B$3:$B$1000="CIVILES")*(UPPER(MAESTRO!$L$3:$L$1000)="CONFIRMADO")),ROWS($A$3:A298))),"")</f>
        <v/>
      </c>
      <c r="N298" s="18" t="str">
        <f ca="1">IFERROR(INDEX(MAESTRO!N:N,_xludf.AGGREGATE(15,6,ROW(MAESTRO!$B$3:$B$1000)/((MAESTRO!$B$3:$B$1000="CIVILES")*(UPPER(MAESTRO!$L$3:$L$1000)="CONFIRMADO")),ROWS($A$3:A298))),"")</f>
        <v/>
      </c>
      <c r="O298" s="18" t="str">
        <f ca="1">IFERROR(INDEX(MAESTRO!O:O,_xludf.AGGREGATE(15,6,ROW(MAESTRO!$B$3:$B$1000)/((MAESTRO!$B$3:$B$1000="CIVILES")*(UPPER(MAESTRO!$L$3:$L$1000)="CONFIRMADO")),ROWS($A$3:A298))),"")</f>
        <v/>
      </c>
      <c r="P298" s="18" t="str">
        <f ca="1">IFERROR(INDEX(MAESTRO!P:P,_xludf.AGGREGATE(15,6,ROW(MAESTRO!$B$3:$B$1000)/((MAESTRO!$B$3:$B$1000="CIVILES")*(UPPER(MAESTRO!$L$3:$L$1000)="CONFIRMADO")),ROWS($A$3:A298))),"")</f>
        <v/>
      </c>
      <c r="Q298" s="18" t="str">
        <f ca="1">IFERROR(INDEX(MAESTRO!Q:Q,_xludf.AGGREGATE(15,6,ROW(MAESTRO!$B$3:$B$1000)/((MAESTRO!$B$3:$B$1000="CIVILES")*(UPPER(MAESTRO!$L$3:$L$1000)="CONFIRMADO")),ROWS($A$3:A298))),"")</f>
        <v/>
      </c>
      <c r="R298" s="18" t="str">
        <f ca="1">IFERROR(INDEX(MAESTRO!R:R,_xludf.AGGREGATE(15,6,ROW(MAESTRO!$B$3:$B$1000)/((MAESTRO!$B$3:$B$1000="CIVILES")*(UPPER(MAESTRO!$L$3:$L$1000)="CONFIRMADO")),ROWS($A$3:A298))),"")</f>
        <v/>
      </c>
      <c r="S298" s="18" t="str">
        <f ca="1">IFERROR(INDEX(MAESTRO!S:S,_xludf.AGGREGATE(15,6,ROW(MAESTRO!$B$3:$B$1000)/((MAESTRO!$B$3:$B$1000="CIVILES")*(UPPER(MAESTRO!$L$3:$L$1000)="CONFIRMADO")),ROWS($A$3:A298))),"")</f>
        <v/>
      </c>
      <c r="T298" s="18" t="str">
        <f ca="1">IFERROR(INDEX(MAESTRO!T:T,_xludf.AGGREGATE(15,6,ROW(MAESTRO!$B$3:$B$1000)/((MAESTRO!$B$3:$B$1000="CIVILES")*(UPPER(MAESTRO!$L$3:$L$1000)="CONFIRMADO")),ROWS($A$3:A298))),"")</f>
        <v/>
      </c>
      <c r="U298" s="18" t="str">
        <f ca="1">IFERROR(INDEX(MAESTRO!U:U,_xludf.AGGREGATE(15,6,ROW(MAESTRO!$B$3:$B$1000)/((MAESTRO!$B$3:$B$1000="CIVILES")*(UPPER(MAESTRO!$L$3:$L$1000)="CONFIRMADO")),ROWS($A$3:A298))),"")</f>
        <v/>
      </c>
      <c r="V298" s="18" t="str">
        <f ca="1">IFERROR(INDEX(MAESTRO!V:V,_xludf.AGGREGATE(15,6,ROW(MAESTRO!$B$3:$B$1000)/((MAESTRO!$B$3:$B$1000="CIVILES")*(UPPER(MAESTRO!$L$3:$L$1000)="CONFIRMADO")),ROWS($A$3:A298))),"")</f>
        <v/>
      </c>
      <c r="W298" s="18" t="str">
        <f ca="1">IFERROR(INDEX(MAESTRO!W:W,_xludf.AGGREGATE(15,6,ROW(MAESTRO!$B$3:$B$1000)/((MAESTRO!$B$3:$B$1000="CIVILES")*(UPPER(MAESTRO!$L$3:$L$1000)="CONFIRMADO")),ROWS($A$3:A298))),"")</f>
        <v/>
      </c>
      <c r="X298" s="18" t="str">
        <f ca="1">IFERROR(INDEX(MAESTRO!X:X,_xludf.AGGREGATE(15,6,ROW(MAESTRO!$B$3:$B$1000)/((MAESTRO!$B$3:$B$1000="CIVILES")*(UPPER(MAESTRO!$L$3:$L$1000)="CONFIRMADO")),ROWS($A$3:A298))),"")</f>
        <v/>
      </c>
    </row>
    <row r="299" spans="1:24" ht="22.05" customHeight="1">
      <c r="A299" s="10" t="str">
        <f ca="1">IFERROR(INDEX(MAESTRO!A:A,_xludf.AGGREGATE(15,6,ROW(MAESTRO!$B$3:$B$1000)/((MAESTRO!$B$3:$B$1000="CIVILES")*(UPPER(MAESTRO!$L$3:$L$1000)="CONFIRMADO")),ROWS($A$3:A299))),"")</f>
        <v/>
      </c>
      <c r="B299" s="10" t="str">
        <f ca="1">IFERROR(INDEX(MAESTRO!B:B,_xludf.AGGREGATE(15,6,ROW(MAESTRO!$B$3:$B$1000)/((MAESTRO!$B$3:$B$1000="CIVILES")*(UPPER(MAESTRO!$L$3:$L$1000)="CONFIRMADO")),ROWS($A$3:A299))),"")</f>
        <v/>
      </c>
      <c r="C299" s="10" t="str">
        <f ca="1">IFERROR(INDEX(MAESTRO!C:C,_xludf.AGGREGATE(15,6,ROW(MAESTRO!$B$3:$B$1000)/((MAESTRO!$B$3:$B$1000="CIVILES")*(UPPER(MAESTRO!$L$3:$L$1000)="CONFIRMADO")),ROWS($A$3:A299))),"")</f>
        <v/>
      </c>
      <c r="D299" s="10" t="str">
        <f ca="1">IFERROR(INDEX(MAESTRO!D:D,_xludf.AGGREGATE(15,6,ROW(MAESTRO!$B$3:$B$1000)/((MAESTRO!$B$3:$B$1000="CIVILES")*(UPPER(MAESTRO!$L$3:$L$1000)="CONFIRMADO")),ROWS($A$3:A299))),"")</f>
        <v/>
      </c>
      <c r="E299" s="10" t="str">
        <f ca="1">IFERROR(INDEX(MAESTRO!E:E,_xludf.AGGREGATE(15,6,ROW(MAESTRO!$B$3:$B$1000)/((MAESTRO!$B$3:$B$1000="CIVILES")*(UPPER(MAESTRO!$L$3:$L$1000)="CONFIRMADO")),ROWS($A$3:A299))),"")</f>
        <v/>
      </c>
      <c r="F299" s="10" t="str">
        <f ca="1">IFERROR(INDEX(MAESTRO!F:F,_xludf.AGGREGATE(15,6,ROW(MAESTRO!$B$3:$B$1000)/((MAESTRO!$B$3:$B$1000="CIVILES")*(UPPER(MAESTRO!$L$3:$L$1000)="CONFIRMADO")),ROWS($A$3:A299))),"")</f>
        <v/>
      </c>
      <c r="G299" s="10" t="str">
        <f ca="1">IFERROR(INDEX(MAESTRO!G:G,_xludf.AGGREGATE(15,6,ROW(MAESTRO!$B$3:$B$1000)/((MAESTRO!$B$3:$B$1000="CIVILES")*(UPPER(MAESTRO!$L$3:$L$1000)="CONFIRMADO")),ROWS($A$3:A299))),"")</f>
        <v/>
      </c>
      <c r="H299" s="10" t="str">
        <f ca="1">IFERROR(INDEX(MAESTRO!H:H,_xludf.AGGREGATE(15,6,ROW(MAESTRO!$B$3:$B$1000)/((MAESTRO!$B$3:$B$1000="CIVILES")*(UPPER(MAESTRO!$L$3:$L$1000)="CONFIRMADO")),ROWS($A$3:A299))),"")</f>
        <v/>
      </c>
      <c r="I299" s="10" t="str">
        <f ca="1">IFERROR(INDEX(MAESTRO!I:I,_xludf.AGGREGATE(15,6,ROW(MAESTRO!$B$3:$B$1000)/((MAESTRO!$B$3:$B$1000="CIVILES")*(UPPER(MAESTRO!$L$3:$L$1000)="CONFIRMADO")),ROWS($A$3:A299))),"")</f>
        <v/>
      </c>
      <c r="J299" s="10" t="str">
        <f ca="1">IFERROR(INDEX(MAESTRO!J:J,_xludf.AGGREGATE(15,6,ROW(MAESTRO!$B$3:$B$1000)/((MAESTRO!$B$3:$B$1000="CIVILES")*(UPPER(MAESTRO!$L$3:$L$1000)="CONFIRMADO")),ROWS($A$3:A299))),"")</f>
        <v/>
      </c>
      <c r="K299" s="10" t="str">
        <f ca="1">IFERROR(INDEX(MAESTRO!K:K,_xludf.AGGREGATE(15,6,ROW(MAESTRO!$B$3:$B$1000)/((MAESTRO!$B$3:$B$1000="CIVILES")*(UPPER(MAESTRO!$L$3:$L$1000)="CONFIRMADO")),ROWS($A$3:A299))),"")</f>
        <v/>
      </c>
      <c r="L299" s="10" t="str">
        <f ca="1">IFERROR(INDEX(MAESTRO!L:L,_xludf.AGGREGATE(15,6,ROW(MAESTRO!$B$3:$B$1000)/((MAESTRO!$B$3:$B$1000="CIVILES")*(UPPER(MAESTRO!$L$3:$L$1000)="CONFIRMADO")),ROWS($A$3:A299))),"")</f>
        <v/>
      </c>
      <c r="M299" s="10" t="str">
        <f ca="1">IFERROR(INDEX(MAESTRO!M:M,_xludf.AGGREGATE(15,6,ROW(MAESTRO!$B$3:$B$1000)/((MAESTRO!$B$3:$B$1000="CIVILES")*(UPPER(MAESTRO!$L$3:$L$1000)="CONFIRMADO")),ROWS($A$3:A299))),"")</f>
        <v/>
      </c>
      <c r="N299" s="10" t="str">
        <f ca="1">IFERROR(INDEX(MAESTRO!N:N,_xludf.AGGREGATE(15,6,ROW(MAESTRO!$B$3:$B$1000)/((MAESTRO!$B$3:$B$1000="CIVILES")*(UPPER(MAESTRO!$L$3:$L$1000)="CONFIRMADO")),ROWS($A$3:A299))),"")</f>
        <v/>
      </c>
      <c r="O299" s="10" t="str">
        <f ca="1">IFERROR(INDEX(MAESTRO!O:O,_xludf.AGGREGATE(15,6,ROW(MAESTRO!$B$3:$B$1000)/((MAESTRO!$B$3:$B$1000="CIVILES")*(UPPER(MAESTRO!$L$3:$L$1000)="CONFIRMADO")),ROWS($A$3:A299))),"")</f>
        <v/>
      </c>
      <c r="P299" s="10" t="str">
        <f ca="1">IFERROR(INDEX(MAESTRO!P:P,_xludf.AGGREGATE(15,6,ROW(MAESTRO!$B$3:$B$1000)/((MAESTRO!$B$3:$B$1000="CIVILES")*(UPPER(MAESTRO!$L$3:$L$1000)="CONFIRMADO")),ROWS($A$3:A299))),"")</f>
        <v/>
      </c>
      <c r="Q299" s="10" t="str">
        <f ca="1">IFERROR(INDEX(MAESTRO!Q:Q,_xludf.AGGREGATE(15,6,ROW(MAESTRO!$B$3:$B$1000)/((MAESTRO!$B$3:$B$1000="CIVILES")*(UPPER(MAESTRO!$L$3:$L$1000)="CONFIRMADO")),ROWS($A$3:A299))),"")</f>
        <v/>
      </c>
      <c r="R299" s="10" t="str">
        <f ca="1">IFERROR(INDEX(MAESTRO!R:R,_xludf.AGGREGATE(15,6,ROW(MAESTRO!$B$3:$B$1000)/((MAESTRO!$B$3:$B$1000="CIVILES")*(UPPER(MAESTRO!$L$3:$L$1000)="CONFIRMADO")),ROWS($A$3:A299))),"")</f>
        <v/>
      </c>
      <c r="S299" s="10" t="str">
        <f ca="1">IFERROR(INDEX(MAESTRO!S:S,_xludf.AGGREGATE(15,6,ROW(MAESTRO!$B$3:$B$1000)/((MAESTRO!$B$3:$B$1000="CIVILES")*(UPPER(MAESTRO!$L$3:$L$1000)="CONFIRMADO")),ROWS($A$3:A299))),"")</f>
        <v/>
      </c>
      <c r="T299" s="10" t="str">
        <f ca="1">IFERROR(INDEX(MAESTRO!T:T,_xludf.AGGREGATE(15,6,ROW(MAESTRO!$B$3:$B$1000)/((MAESTRO!$B$3:$B$1000="CIVILES")*(UPPER(MAESTRO!$L$3:$L$1000)="CONFIRMADO")),ROWS($A$3:A299))),"")</f>
        <v/>
      </c>
      <c r="U299" s="10" t="str">
        <f ca="1">IFERROR(INDEX(MAESTRO!U:U,_xludf.AGGREGATE(15,6,ROW(MAESTRO!$B$3:$B$1000)/((MAESTRO!$B$3:$B$1000="CIVILES")*(UPPER(MAESTRO!$L$3:$L$1000)="CONFIRMADO")),ROWS($A$3:A299))),"")</f>
        <v/>
      </c>
      <c r="V299" s="10" t="str">
        <f ca="1">IFERROR(INDEX(MAESTRO!V:V,_xludf.AGGREGATE(15,6,ROW(MAESTRO!$B$3:$B$1000)/((MAESTRO!$B$3:$B$1000="CIVILES")*(UPPER(MAESTRO!$L$3:$L$1000)="CONFIRMADO")),ROWS($A$3:A299))),"")</f>
        <v/>
      </c>
      <c r="W299" s="10" t="str">
        <f ca="1">IFERROR(INDEX(MAESTRO!W:W,_xludf.AGGREGATE(15,6,ROW(MAESTRO!$B$3:$B$1000)/((MAESTRO!$B$3:$B$1000="CIVILES")*(UPPER(MAESTRO!$L$3:$L$1000)="CONFIRMADO")),ROWS($A$3:A299))),"")</f>
        <v/>
      </c>
      <c r="X299" s="10" t="str">
        <f ca="1">IFERROR(INDEX(MAESTRO!X:X,_xludf.AGGREGATE(15,6,ROW(MAESTRO!$B$3:$B$1000)/((MAESTRO!$B$3:$B$1000="CIVILES")*(UPPER(MAESTRO!$L$3:$L$1000)="CONFIRMADO")),ROWS($A$3:A299))),"")</f>
        <v/>
      </c>
    </row>
    <row r="300" spans="1:24" ht="22.05" customHeight="1">
      <c r="A300" s="18" t="str">
        <f ca="1">IFERROR(INDEX(MAESTRO!A:A,_xludf.AGGREGATE(15,6,ROW(MAESTRO!$B$3:$B$1000)/((MAESTRO!$B$3:$B$1000="CIVILES")*(UPPER(MAESTRO!$L$3:$L$1000)="CONFIRMADO")),ROWS($A$3:A300))),"")</f>
        <v/>
      </c>
      <c r="B300" s="18" t="str">
        <f ca="1">IFERROR(INDEX(MAESTRO!B:B,_xludf.AGGREGATE(15,6,ROW(MAESTRO!$B$3:$B$1000)/((MAESTRO!$B$3:$B$1000="CIVILES")*(UPPER(MAESTRO!$L$3:$L$1000)="CONFIRMADO")),ROWS($A$3:A300))),"")</f>
        <v/>
      </c>
      <c r="C300" s="18" t="str">
        <f ca="1">IFERROR(INDEX(MAESTRO!C:C,_xludf.AGGREGATE(15,6,ROW(MAESTRO!$B$3:$B$1000)/((MAESTRO!$B$3:$B$1000="CIVILES")*(UPPER(MAESTRO!$L$3:$L$1000)="CONFIRMADO")),ROWS($A$3:A300))),"")</f>
        <v/>
      </c>
      <c r="D300" s="18" t="str">
        <f ca="1">IFERROR(INDEX(MAESTRO!D:D,_xludf.AGGREGATE(15,6,ROW(MAESTRO!$B$3:$B$1000)/((MAESTRO!$B$3:$B$1000="CIVILES")*(UPPER(MAESTRO!$L$3:$L$1000)="CONFIRMADO")),ROWS($A$3:A300))),"")</f>
        <v/>
      </c>
      <c r="E300" s="18" t="str">
        <f ca="1">IFERROR(INDEX(MAESTRO!E:E,_xludf.AGGREGATE(15,6,ROW(MAESTRO!$B$3:$B$1000)/((MAESTRO!$B$3:$B$1000="CIVILES")*(UPPER(MAESTRO!$L$3:$L$1000)="CONFIRMADO")),ROWS($A$3:A300))),"")</f>
        <v/>
      </c>
      <c r="F300" s="18" t="str">
        <f ca="1">IFERROR(INDEX(MAESTRO!F:F,_xludf.AGGREGATE(15,6,ROW(MAESTRO!$B$3:$B$1000)/((MAESTRO!$B$3:$B$1000="CIVILES")*(UPPER(MAESTRO!$L$3:$L$1000)="CONFIRMADO")),ROWS($A$3:A300))),"")</f>
        <v/>
      </c>
      <c r="G300" s="18" t="str">
        <f ca="1">IFERROR(INDEX(MAESTRO!G:G,_xludf.AGGREGATE(15,6,ROW(MAESTRO!$B$3:$B$1000)/((MAESTRO!$B$3:$B$1000="CIVILES")*(UPPER(MAESTRO!$L$3:$L$1000)="CONFIRMADO")),ROWS($A$3:A300))),"")</f>
        <v/>
      </c>
      <c r="H300" s="18" t="str">
        <f ca="1">IFERROR(INDEX(MAESTRO!H:H,_xludf.AGGREGATE(15,6,ROW(MAESTRO!$B$3:$B$1000)/((MAESTRO!$B$3:$B$1000="CIVILES")*(UPPER(MAESTRO!$L$3:$L$1000)="CONFIRMADO")),ROWS($A$3:A300))),"")</f>
        <v/>
      </c>
      <c r="I300" s="18" t="str">
        <f ca="1">IFERROR(INDEX(MAESTRO!I:I,_xludf.AGGREGATE(15,6,ROW(MAESTRO!$B$3:$B$1000)/((MAESTRO!$B$3:$B$1000="CIVILES")*(UPPER(MAESTRO!$L$3:$L$1000)="CONFIRMADO")),ROWS($A$3:A300))),"")</f>
        <v/>
      </c>
      <c r="J300" s="18" t="str">
        <f ca="1">IFERROR(INDEX(MAESTRO!J:J,_xludf.AGGREGATE(15,6,ROW(MAESTRO!$B$3:$B$1000)/((MAESTRO!$B$3:$B$1000="CIVILES")*(UPPER(MAESTRO!$L$3:$L$1000)="CONFIRMADO")),ROWS($A$3:A300))),"")</f>
        <v/>
      </c>
      <c r="K300" s="18" t="str">
        <f ca="1">IFERROR(INDEX(MAESTRO!K:K,_xludf.AGGREGATE(15,6,ROW(MAESTRO!$B$3:$B$1000)/((MAESTRO!$B$3:$B$1000="CIVILES")*(UPPER(MAESTRO!$L$3:$L$1000)="CONFIRMADO")),ROWS($A$3:A300))),"")</f>
        <v/>
      </c>
      <c r="L300" s="18" t="str">
        <f ca="1">IFERROR(INDEX(MAESTRO!L:L,_xludf.AGGREGATE(15,6,ROW(MAESTRO!$B$3:$B$1000)/((MAESTRO!$B$3:$B$1000="CIVILES")*(UPPER(MAESTRO!$L$3:$L$1000)="CONFIRMADO")),ROWS($A$3:A300))),"")</f>
        <v/>
      </c>
      <c r="M300" s="18" t="str">
        <f ca="1">IFERROR(INDEX(MAESTRO!M:M,_xludf.AGGREGATE(15,6,ROW(MAESTRO!$B$3:$B$1000)/((MAESTRO!$B$3:$B$1000="CIVILES")*(UPPER(MAESTRO!$L$3:$L$1000)="CONFIRMADO")),ROWS($A$3:A300))),"")</f>
        <v/>
      </c>
      <c r="N300" s="18" t="str">
        <f ca="1">IFERROR(INDEX(MAESTRO!N:N,_xludf.AGGREGATE(15,6,ROW(MAESTRO!$B$3:$B$1000)/((MAESTRO!$B$3:$B$1000="CIVILES")*(UPPER(MAESTRO!$L$3:$L$1000)="CONFIRMADO")),ROWS($A$3:A300))),"")</f>
        <v/>
      </c>
      <c r="O300" s="18" t="str">
        <f ca="1">IFERROR(INDEX(MAESTRO!O:O,_xludf.AGGREGATE(15,6,ROW(MAESTRO!$B$3:$B$1000)/((MAESTRO!$B$3:$B$1000="CIVILES")*(UPPER(MAESTRO!$L$3:$L$1000)="CONFIRMADO")),ROWS($A$3:A300))),"")</f>
        <v/>
      </c>
      <c r="P300" s="18" t="str">
        <f ca="1">IFERROR(INDEX(MAESTRO!P:P,_xludf.AGGREGATE(15,6,ROW(MAESTRO!$B$3:$B$1000)/((MAESTRO!$B$3:$B$1000="CIVILES")*(UPPER(MAESTRO!$L$3:$L$1000)="CONFIRMADO")),ROWS($A$3:A300))),"")</f>
        <v/>
      </c>
      <c r="Q300" s="18" t="str">
        <f ca="1">IFERROR(INDEX(MAESTRO!Q:Q,_xludf.AGGREGATE(15,6,ROW(MAESTRO!$B$3:$B$1000)/((MAESTRO!$B$3:$B$1000="CIVILES")*(UPPER(MAESTRO!$L$3:$L$1000)="CONFIRMADO")),ROWS($A$3:A300))),"")</f>
        <v/>
      </c>
      <c r="R300" s="18" t="str">
        <f ca="1">IFERROR(INDEX(MAESTRO!R:R,_xludf.AGGREGATE(15,6,ROW(MAESTRO!$B$3:$B$1000)/((MAESTRO!$B$3:$B$1000="CIVILES")*(UPPER(MAESTRO!$L$3:$L$1000)="CONFIRMADO")),ROWS($A$3:A300))),"")</f>
        <v/>
      </c>
      <c r="S300" s="18" t="str">
        <f ca="1">IFERROR(INDEX(MAESTRO!S:S,_xludf.AGGREGATE(15,6,ROW(MAESTRO!$B$3:$B$1000)/((MAESTRO!$B$3:$B$1000="CIVILES")*(UPPER(MAESTRO!$L$3:$L$1000)="CONFIRMADO")),ROWS($A$3:A300))),"")</f>
        <v/>
      </c>
      <c r="T300" s="18" t="str">
        <f ca="1">IFERROR(INDEX(MAESTRO!T:T,_xludf.AGGREGATE(15,6,ROW(MAESTRO!$B$3:$B$1000)/((MAESTRO!$B$3:$B$1000="CIVILES")*(UPPER(MAESTRO!$L$3:$L$1000)="CONFIRMADO")),ROWS($A$3:A300))),"")</f>
        <v/>
      </c>
      <c r="U300" s="18" t="str">
        <f ca="1">IFERROR(INDEX(MAESTRO!U:U,_xludf.AGGREGATE(15,6,ROW(MAESTRO!$B$3:$B$1000)/((MAESTRO!$B$3:$B$1000="CIVILES")*(UPPER(MAESTRO!$L$3:$L$1000)="CONFIRMADO")),ROWS($A$3:A300))),"")</f>
        <v/>
      </c>
      <c r="V300" s="18" t="str">
        <f ca="1">IFERROR(INDEX(MAESTRO!V:V,_xludf.AGGREGATE(15,6,ROW(MAESTRO!$B$3:$B$1000)/((MAESTRO!$B$3:$B$1000="CIVILES")*(UPPER(MAESTRO!$L$3:$L$1000)="CONFIRMADO")),ROWS($A$3:A300))),"")</f>
        <v/>
      </c>
      <c r="W300" s="18" t="str">
        <f ca="1">IFERROR(INDEX(MAESTRO!W:W,_xludf.AGGREGATE(15,6,ROW(MAESTRO!$B$3:$B$1000)/((MAESTRO!$B$3:$B$1000="CIVILES")*(UPPER(MAESTRO!$L$3:$L$1000)="CONFIRMADO")),ROWS($A$3:A300))),"")</f>
        <v/>
      </c>
      <c r="X300" s="18" t="str">
        <f ca="1">IFERROR(INDEX(MAESTRO!X:X,_xludf.AGGREGATE(15,6,ROW(MAESTRO!$B$3:$B$1000)/((MAESTRO!$B$3:$B$1000="CIVILES")*(UPPER(MAESTRO!$L$3:$L$1000)="CONFIRMADO")),ROWS($A$3:A300))),"")</f>
        <v/>
      </c>
    </row>
    <row r="301" spans="1:24" ht="22.05" customHeight="1">
      <c r="A301" s="10" t="str">
        <f ca="1">IFERROR(INDEX(MAESTRO!A:A,_xludf.AGGREGATE(15,6,ROW(MAESTRO!$B$3:$B$1000)/((MAESTRO!$B$3:$B$1000="CIVILES")*(UPPER(MAESTRO!$L$3:$L$1000)="CONFIRMADO")),ROWS($A$3:A301))),"")</f>
        <v/>
      </c>
      <c r="B301" s="10" t="str">
        <f ca="1">IFERROR(INDEX(MAESTRO!B:B,_xludf.AGGREGATE(15,6,ROW(MAESTRO!$B$3:$B$1000)/((MAESTRO!$B$3:$B$1000="CIVILES")*(UPPER(MAESTRO!$L$3:$L$1000)="CONFIRMADO")),ROWS($A$3:A301))),"")</f>
        <v/>
      </c>
      <c r="C301" s="10" t="str">
        <f ca="1">IFERROR(INDEX(MAESTRO!C:C,_xludf.AGGREGATE(15,6,ROW(MAESTRO!$B$3:$B$1000)/((MAESTRO!$B$3:$B$1000="CIVILES")*(UPPER(MAESTRO!$L$3:$L$1000)="CONFIRMADO")),ROWS($A$3:A301))),"")</f>
        <v/>
      </c>
      <c r="D301" s="10" t="str">
        <f ca="1">IFERROR(INDEX(MAESTRO!D:D,_xludf.AGGREGATE(15,6,ROW(MAESTRO!$B$3:$B$1000)/((MAESTRO!$B$3:$B$1000="CIVILES")*(UPPER(MAESTRO!$L$3:$L$1000)="CONFIRMADO")),ROWS($A$3:A301))),"")</f>
        <v/>
      </c>
      <c r="E301" s="10" t="str">
        <f ca="1">IFERROR(INDEX(MAESTRO!E:E,_xludf.AGGREGATE(15,6,ROW(MAESTRO!$B$3:$B$1000)/((MAESTRO!$B$3:$B$1000="CIVILES")*(UPPER(MAESTRO!$L$3:$L$1000)="CONFIRMADO")),ROWS($A$3:A301))),"")</f>
        <v/>
      </c>
      <c r="F301" s="10" t="str">
        <f ca="1">IFERROR(INDEX(MAESTRO!F:F,_xludf.AGGREGATE(15,6,ROW(MAESTRO!$B$3:$B$1000)/((MAESTRO!$B$3:$B$1000="CIVILES")*(UPPER(MAESTRO!$L$3:$L$1000)="CONFIRMADO")),ROWS($A$3:A301))),"")</f>
        <v/>
      </c>
      <c r="G301" s="10" t="str">
        <f ca="1">IFERROR(INDEX(MAESTRO!G:G,_xludf.AGGREGATE(15,6,ROW(MAESTRO!$B$3:$B$1000)/((MAESTRO!$B$3:$B$1000="CIVILES")*(UPPER(MAESTRO!$L$3:$L$1000)="CONFIRMADO")),ROWS($A$3:A301))),"")</f>
        <v/>
      </c>
      <c r="H301" s="10" t="str">
        <f ca="1">IFERROR(INDEX(MAESTRO!H:H,_xludf.AGGREGATE(15,6,ROW(MAESTRO!$B$3:$B$1000)/((MAESTRO!$B$3:$B$1000="CIVILES")*(UPPER(MAESTRO!$L$3:$L$1000)="CONFIRMADO")),ROWS($A$3:A301))),"")</f>
        <v/>
      </c>
      <c r="I301" s="10" t="str">
        <f ca="1">IFERROR(INDEX(MAESTRO!I:I,_xludf.AGGREGATE(15,6,ROW(MAESTRO!$B$3:$B$1000)/((MAESTRO!$B$3:$B$1000="CIVILES")*(UPPER(MAESTRO!$L$3:$L$1000)="CONFIRMADO")),ROWS($A$3:A301))),"")</f>
        <v/>
      </c>
      <c r="J301" s="10" t="str">
        <f ca="1">IFERROR(INDEX(MAESTRO!J:J,_xludf.AGGREGATE(15,6,ROW(MAESTRO!$B$3:$B$1000)/((MAESTRO!$B$3:$B$1000="CIVILES")*(UPPER(MAESTRO!$L$3:$L$1000)="CONFIRMADO")),ROWS($A$3:A301))),"")</f>
        <v/>
      </c>
      <c r="K301" s="10" t="str">
        <f ca="1">IFERROR(INDEX(MAESTRO!K:K,_xludf.AGGREGATE(15,6,ROW(MAESTRO!$B$3:$B$1000)/((MAESTRO!$B$3:$B$1000="CIVILES")*(UPPER(MAESTRO!$L$3:$L$1000)="CONFIRMADO")),ROWS($A$3:A301))),"")</f>
        <v/>
      </c>
      <c r="L301" s="10" t="str">
        <f ca="1">IFERROR(INDEX(MAESTRO!L:L,_xludf.AGGREGATE(15,6,ROW(MAESTRO!$B$3:$B$1000)/((MAESTRO!$B$3:$B$1000="CIVILES")*(UPPER(MAESTRO!$L$3:$L$1000)="CONFIRMADO")),ROWS($A$3:A301))),"")</f>
        <v/>
      </c>
      <c r="M301" s="10" t="str">
        <f ca="1">IFERROR(INDEX(MAESTRO!M:M,_xludf.AGGREGATE(15,6,ROW(MAESTRO!$B$3:$B$1000)/((MAESTRO!$B$3:$B$1000="CIVILES")*(UPPER(MAESTRO!$L$3:$L$1000)="CONFIRMADO")),ROWS($A$3:A301))),"")</f>
        <v/>
      </c>
      <c r="N301" s="10" t="str">
        <f ca="1">IFERROR(INDEX(MAESTRO!N:N,_xludf.AGGREGATE(15,6,ROW(MAESTRO!$B$3:$B$1000)/((MAESTRO!$B$3:$B$1000="CIVILES")*(UPPER(MAESTRO!$L$3:$L$1000)="CONFIRMADO")),ROWS($A$3:A301))),"")</f>
        <v/>
      </c>
      <c r="O301" s="10" t="str">
        <f ca="1">IFERROR(INDEX(MAESTRO!O:O,_xludf.AGGREGATE(15,6,ROW(MAESTRO!$B$3:$B$1000)/((MAESTRO!$B$3:$B$1000="CIVILES")*(UPPER(MAESTRO!$L$3:$L$1000)="CONFIRMADO")),ROWS($A$3:A301))),"")</f>
        <v/>
      </c>
      <c r="P301" s="10" t="str">
        <f ca="1">IFERROR(INDEX(MAESTRO!P:P,_xludf.AGGREGATE(15,6,ROW(MAESTRO!$B$3:$B$1000)/((MAESTRO!$B$3:$B$1000="CIVILES")*(UPPER(MAESTRO!$L$3:$L$1000)="CONFIRMADO")),ROWS($A$3:A301))),"")</f>
        <v/>
      </c>
      <c r="Q301" s="10" t="str">
        <f ca="1">IFERROR(INDEX(MAESTRO!Q:Q,_xludf.AGGREGATE(15,6,ROW(MAESTRO!$B$3:$B$1000)/((MAESTRO!$B$3:$B$1000="CIVILES")*(UPPER(MAESTRO!$L$3:$L$1000)="CONFIRMADO")),ROWS($A$3:A301))),"")</f>
        <v/>
      </c>
      <c r="R301" s="10" t="str">
        <f ca="1">IFERROR(INDEX(MAESTRO!R:R,_xludf.AGGREGATE(15,6,ROW(MAESTRO!$B$3:$B$1000)/((MAESTRO!$B$3:$B$1000="CIVILES")*(UPPER(MAESTRO!$L$3:$L$1000)="CONFIRMADO")),ROWS($A$3:A301))),"")</f>
        <v/>
      </c>
      <c r="S301" s="10" t="str">
        <f ca="1">IFERROR(INDEX(MAESTRO!S:S,_xludf.AGGREGATE(15,6,ROW(MAESTRO!$B$3:$B$1000)/((MAESTRO!$B$3:$B$1000="CIVILES")*(UPPER(MAESTRO!$L$3:$L$1000)="CONFIRMADO")),ROWS($A$3:A301))),"")</f>
        <v/>
      </c>
      <c r="T301" s="10" t="str">
        <f ca="1">IFERROR(INDEX(MAESTRO!T:T,_xludf.AGGREGATE(15,6,ROW(MAESTRO!$B$3:$B$1000)/((MAESTRO!$B$3:$B$1000="CIVILES")*(UPPER(MAESTRO!$L$3:$L$1000)="CONFIRMADO")),ROWS($A$3:A301))),"")</f>
        <v/>
      </c>
      <c r="U301" s="10" t="str">
        <f ca="1">IFERROR(INDEX(MAESTRO!U:U,_xludf.AGGREGATE(15,6,ROW(MAESTRO!$B$3:$B$1000)/((MAESTRO!$B$3:$B$1000="CIVILES")*(UPPER(MAESTRO!$L$3:$L$1000)="CONFIRMADO")),ROWS($A$3:A301))),"")</f>
        <v/>
      </c>
      <c r="V301" s="10" t="str">
        <f ca="1">IFERROR(INDEX(MAESTRO!V:V,_xludf.AGGREGATE(15,6,ROW(MAESTRO!$B$3:$B$1000)/((MAESTRO!$B$3:$B$1000="CIVILES")*(UPPER(MAESTRO!$L$3:$L$1000)="CONFIRMADO")),ROWS($A$3:A301))),"")</f>
        <v/>
      </c>
      <c r="W301" s="10" t="str">
        <f ca="1">IFERROR(INDEX(MAESTRO!W:W,_xludf.AGGREGATE(15,6,ROW(MAESTRO!$B$3:$B$1000)/((MAESTRO!$B$3:$B$1000="CIVILES")*(UPPER(MAESTRO!$L$3:$L$1000)="CONFIRMADO")),ROWS($A$3:A301))),"")</f>
        <v/>
      </c>
      <c r="X301" s="10" t="str">
        <f ca="1">IFERROR(INDEX(MAESTRO!X:X,_xludf.AGGREGATE(15,6,ROW(MAESTRO!$B$3:$B$1000)/((MAESTRO!$B$3:$B$1000="CIVILES")*(UPPER(MAESTRO!$L$3:$L$1000)="CONFIRMADO")),ROWS($A$3:A301))),"")</f>
        <v/>
      </c>
    </row>
    <row r="302" spans="1:24" ht="22.05" customHeight="1">
      <c r="A302" s="18" t="str">
        <f ca="1">IFERROR(INDEX(MAESTRO!A:A,_xludf.AGGREGATE(15,6,ROW(MAESTRO!$B$3:$B$1000)/((MAESTRO!$B$3:$B$1000="CIVILES")*(UPPER(MAESTRO!$L$3:$L$1000)="CONFIRMADO")),ROWS($A$3:A302))),"")</f>
        <v/>
      </c>
      <c r="B302" s="18" t="str">
        <f ca="1">IFERROR(INDEX(MAESTRO!B:B,_xludf.AGGREGATE(15,6,ROW(MAESTRO!$B$3:$B$1000)/((MAESTRO!$B$3:$B$1000="CIVILES")*(UPPER(MAESTRO!$L$3:$L$1000)="CONFIRMADO")),ROWS($A$3:A302))),"")</f>
        <v/>
      </c>
      <c r="C302" s="18" t="str">
        <f ca="1">IFERROR(INDEX(MAESTRO!C:C,_xludf.AGGREGATE(15,6,ROW(MAESTRO!$B$3:$B$1000)/((MAESTRO!$B$3:$B$1000="CIVILES")*(UPPER(MAESTRO!$L$3:$L$1000)="CONFIRMADO")),ROWS($A$3:A302))),"")</f>
        <v/>
      </c>
      <c r="D302" s="18" t="str">
        <f ca="1">IFERROR(INDEX(MAESTRO!D:D,_xludf.AGGREGATE(15,6,ROW(MAESTRO!$B$3:$B$1000)/((MAESTRO!$B$3:$B$1000="CIVILES")*(UPPER(MAESTRO!$L$3:$L$1000)="CONFIRMADO")),ROWS($A$3:A302))),"")</f>
        <v/>
      </c>
      <c r="E302" s="18" t="str">
        <f ca="1">IFERROR(INDEX(MAESTRO!E:E,_xludf.AGGREGATE(15,6,ROW(MAESTRO!$B$3:$B$1000)/((MAESTRO!$B$3:$B$1000="CIVILES")*(UPPER(MAESTRO!$L$3:$L$1000)="CONFIRMADO")),ROWS($A$3:A302))),"")</f>
        <v/>
      </c>
      <c r="F302" s="18" t="str">
        <f ca="1">IFERROR(INDEX(MAESTRO!F:F,_xludf.AGGREGATE(15,6,ROW(MAESTRO!$B$3:$B$1000)/((MAESTRO!$B$3:$B$1000="CIVILES")*(UPPER(MAESTRO!$L$3:$L$1000)="CONFIRMADO")),ROWS($A$3:A302))),"")</f>
        <v/>
      </c>
      <c r="G302" s="18" t="str">
        <f ca="1">IFERROR(INDEX(MAESTRO!G:G,_xludf.AGGREGATE(15,6,ROW(MAESTRO!$B$3:$B$1000)/((MAESTRO!$B$3:$B$1000="CIVILES")*(UPPER(MAESTRO!$L$3:$L$1000)="CONFIRMADO")),ROWS($A$3:A302))),"")</f>
        <v/>
      </c>
      <c r="H302" s="18" t="str">
        <f ca="1">IFERROR(INDEX(MAESTRO!H:H,_xludf.AGGREGATE(15,6,ROW(MAESTRO!$B$3:$B$1000)/((MAESTRO!$B$3:$B$1000="CIVILES")*(UPPER(MAESTRO!$L$3:$L$1000)="CONFIRMADO")),ROWS($A$3:A302))),"")</f>
        <v/>
      </c>
      <c r="I302" s="18" t="str">
        <f ca="1">IFERROR(INDEX(MAESTRO!I:I,_xludf.AGGREGATE(15,6,ROW(MAESTRO!$B$3:$B$1000)/((MAESTRO!$B$3:$B$1000="CIVILES")*(UPPER(MAESTRO!$L$3:$L$1000)="CONFIRMADO")),ROWS($A$3:A302))),"")</f>
        <v/>
      </c>
      <c r="J302" s="18" t="str">
        <f ca="1">IFERROR(INDEX(MAESTRO!J:J,_xludf.AGGREGATE(15,6,ROW(MAESTRO!$B$3:$B$1000)/((MAESTRO!$B$3:$B$1000="CIVILES")*(UPPER(MAESTRO!$L$3:$L$1000)="CONFIRMADO")),ROWS($A$3:A302))),"")</f>
        <v/>
      </c>
      <c r="K302" s="18" t="str">
        <f ca="1">IFERROR(INDEX(MAESTRO!K:K,_xludf.AGGREGATE(15,6,ROW(MAESTRO!$B$3:$B$1000)/((MAESTRO!$B$3:$B$1000="CIVILES")*(UPPER(MAESTRO!$L$3:$L$1000)="CONFIRMADO")),ROWS($A$3:A302))),"")</f>
        <v/>
      </c>
      <c r="L302" s="18" t="str">
        <f ca="1">IFERROR(INDEX(MAESTRO!L:L,_xludf.AGGREGATE(15,6,ROW(MAESTRO!$B$3:$B$1000)/((MAESTRO!$B$3:$B$1000="CIVILES")*(UPPER(MAESTRO!$L$3:$L$1000)="CONFIRMADO")),ROWS($A$3:A302))),"")</f>
        <v/>
      </c>
      <c r="M302" s="18" t="str">
        <f ca="1">IFERROR(INDEX(MAESTRO!M:M,_xludf.AGGREGATE(15,6,ROW(MAESTRO!$B$3:$B$1000)/((MAESTRO!$B$3:$B$1000="CIVILES")*(UPPER(MAESTRO!$L$3:$L$1000)="CONFIRMADO")),ROWS($A$3:A302))),"")</f>
        <v/>
      </c>
      <c r="N302" s="18" t="str">
        <f ca="1">IFERROR(INDEX(MAESTRO!N:N,_xludf.AGGREGATE(15,6,ROW(MAESTRO!$B$3:$B$1000)/((MAESTRO!$B$3:$B$1000="CIVILES")*(UPPER(MAESTRO!$L$3:$L$1000)="CONFIRMADO")),ROWS($A$3:A302))),"")</f>
        <v/>
      </c>
      <c r="O302" s="18" t="str">
        <f ca="1">IFERROR(INDEX(MAESTRO!O:O,_xludf.AGGREGATE(15,6,ROW(MAESTRO!$B$3:$B$1000)/((MAESTRO!$B$3:$B$1000="CIVILES")*(UPPER(MAESTRO!$L$3:$L$1000)="CONFIRMADO")),ROWS($A$3:A302))),"")</f>
        <v/>
      </c>
      <c r="P302" s="18" t="str">
        <f ca="1">IFERROR(INDEX(MAESTRO!P:P,_xludf.AGGREGATE(15,6,ROW(MAESTRO!$B$3:$B$1000)/((MAESTRO!$B$3:$B$1000="CIVILES")*(UPPER(MAESTRO!$L$3:$L$1000)="CONFIRMADO")),ROWS($A$3:A302))),"")</f>
        <v/>
      </c>
      <c r="Q302" s="18" t="str">
        <f ca="1">IFERROR(INDEX(MAESTRO!Q:Q,_xludf.AGGREGATE(15,6,ROW(MAESTRO!$B$3:$B$1000)/((MAESTRO!$B$3:$B$1000="CIVILES")*(UPPER(MAESTRO!$L$3:$L$1000)="CONFIRMADO")),ROWS($A$3:A302))),"")</f>
        <v/>
      </c>
      <c r="R302" s="18" t="str">
        <f ca="1">IFERROR(INDEX(MAESTRO!R:R,_xludf.AGGREGATE(15,6,ROW(MAESTRO!$B$3:$B$1000)/((MAESTRO!$B$3:$B$1000="CIVILES")*(UPPER(MAESTRO!$L$3:$L$1000)="CONFIRMADO")),ROWS($A$3:A302))),"")</f>
        <v/>
      </c>
      <c r="S302" s="18" t="str">
        <f ca="1">IFERROR(INDEX(MAESTRO!S:S,_xludf.AGGREGATE(15,6,ROW(MAESTRO!$B$3:$B$1000)/((MAESTRO!$B$3:$B$1000="CIVILES")*(UPPER(MAESTRO!$L$3:$L$1000)="CONFIRMADO")),ROWS($A$3:A302))),"")</f>
        <v/>
      </c>
      <c r="T302" s="18" t="str">
        <f ca="1">IFERROR(INDEX(MAESTRO!T:T,_xludf.AGGREGATE(15,6,ROW(MAESTRO!$B$3:$B$1000)/((MAESTRO!$B$3:$B$1000="CIVILES")*(UPPER(MAESTRO!$L$3:$L$1000)="CONFIRMADO")),ROWS($A$3:A302))),"")</f>
        <v/>
      </c>
      <c r="U302" s="18" t="str">
        <f ca="1">IFERROR(INDEX(MAESTRO!U:U,_xludf.AGGREGATE(15,6,ROW(MAESTRO!$B$3:$B$1000)/((MAESTRO!$B$3:$B$1000="CIVILES")*(UPPER(MAESTRO!$L$3:$L$1000)="CONFIRMADO")),ROWS($A$3:A302))),"")</f>
        <v/>
      </c>
      <c r="V302" s="18" t="str">
        <f ca="1">IFERROR(INDEX(MAESTRO!V:V,_xludf.AGGREGATE(15,6,ROW(MAESTRO!$B$3:$B$1000)/((MAESTRO!$B$3:$B$1000="CIVILES")*(UPPER(MAESTRO!$L$3:$L$1000)="CONFIRMADO")),ROWS($A$3:A302))),"")</f>
        <v/>
      </c>
      <c r="W302" s="18" t="str">
        <f ca="1">IFERROR(INDEX(MAESTRO!W:W,_xludf.AGGREGATE(15,6,ROW(MAESTRO!$B$3:$B$1000)/((MAESTRO!$B$3:$B$1000="CIVILES")*(UPPER(MAESTRO!$L$3:$L$1000)="CONFIRMADO")),ROWS($A$3:A302))),"")</f>
        <v/>
      </c>
      <c r="X302" s="18" t="str">
        <f ca="1">IFERROR(INDEX(MAESTRO!X:X,_xludf.AGGREGATE(15,6,ROW(MAESTRO!$B$3:$B$1000)/((MAESTRO!$B$3:$B$1000="CIVILES")*(UPPER(MAESTRO!$L$3:$L$1000)="CONFIRMADO")),ROWS($A$3:A302))),"")</f>
        <v/>
      </c>
    </row>
    <row r="303" spans="1:24" ht="22.05" customHeight="1">
      <c r="A303" s="10" t="str">
        <f ca="1">IFERROR(INDEX(MAESTRO!A:A,_xludf.AGGREGATE(15,6,ROW(MAESTRO!$B$3:$B$1000)/((MAESTRO!$B$3:$B$1000="CIVILES")*(UPPER(MAESTRO!$L$3:$L$1000)="CONFIRMADO")),ROWS($A$3:A303))),"")</f>
        <v/>
      </c>
      <c r="B303" s="10" t="str">
        <f ca="1">IFERROR(INDEX(MAESTRO!B:B,_xludf.AGGREGATE(15,6,ROW(MAESTRO!$B$3:$B$1000)/((MAESTRO!$B$3:$B$1000="CIVILES")*(UPPER(MAESTRO!$L$3:$L$1000)="CONFIRMADO")),ROWS($A$3:A303))),"")</f>
        <v/>
      </c>
      <c r="C303" s="10" t="str">
        <f ca="1">IFERROR(INDEX(MAESTRO!C:C,_xludf.AGGREGATE(15,6,ROW(MAESTRO!$B$3:$B$1000)/((MAESTRO!$B$3:$B$1000="CIVILES")*(UPPER(MAESTRO!$L$3:$L$1000)="CONFIRMADO")),ROWS($A$3:A303))),"")</f>
        <v/>
      </c>
      <c r="D303" s="10" t="str">
        <f ca="1">IFERROR(INDEX(MAESTRO!D:D,_xludf.AGGREGATE(15,6,ROW(MAESTRO!$B$3:$B$1000)/((MAESTRO!$B$3:$B$1000="CIVILES")*(UPPER(MAESTRO!$L$3:$L$1000)="CONFIRMADO")),ROWS($A$3:A303))),"")</f>
        <v/>
      </c>
      <c r="E303" s="10" t="str">
        <f ca="1">IFERROR(INDEX(MAESTRO!E:E,_xludf.AGGREGATE(15,6,ROW(MAESTRO!$B$3:$B$1000)/((MAESTRO!$B$3:$B$1000="CIVILES")*(UPPER(MAESTRO!$L$3:$L$1000)="CONFIRMADO")),ROWS($A$3:A303))),"")</f>
        <v/>
      </c>
      <c r="F303" s="10" t="str">
        <f ca="1">IFERROR(INDEX(MAESTRO!F:F,_xludf.AGGREGATE(15,6,ROW(MAESTRO!$B$3:$B$1000)/((MAESTRO!$B$3:$B$1000="CIVILES")*(UPPER(MAESTRO!$L$3:$L$1000)="CONFIRMADO")),ROWS($A$3:A303))),"")</f>
        <v/>
      </c>
      <c r="G303" s="10" t="str">
        <f ca="1">IFERROR(INDEX(MAESTRO!G:G,_xludf.AGGREGATE(15,6,ROW(MAESTRO!$B$3:$B$1000)/((MAESTRO!$B$3:$B$1000="CIVILES")*(UPPER(MAESTRO!$L$3:$L$1000)="CONFIRMADO")),ROWS($A$3:A303))),"")</f>
        <v/>
      </c>
      <c r="H303" s="10" t="str">
        <f ca="1">IFERROR(INDEX(MAESTRO!H:H,_xludf.AGGREGATE(15,6,ROW(MAESTRO!$B$3:$B$1000)/((MAESTRO!$B$3:$B$1000="CIVILES")*(UPPER(MAESTRO!$L$3:$L$1000)="CONFIRMADO")),ROWS($A$3:A303))),"")</f>
        <v/>
      </c>
      <c r="I303" s="10" t="str">
        <f ca="1">IFERROR(INDEX(MAESTRO!I:I,_xludf.AGGREGATE(15,6,ROW(MAESTRO!$B$3:$B$1000)/((MAESTRO!$B$3:$B$1000="CIVILES")*(UPPER(MAESTRO!$L$3:$L$1000)="CONFIRMADO")),ROWS($A$3:A303))),"")</f>
        <v/>
      </c>
      <c r="J303" s="10" t="str">
        <f ca="1">IFERROR(INDEX(MAESTRO!J:J,_xludf.AGGREGATE(15,6,ROW(MAESTRO!$B$3:$B$1000)/((MAESTRO!$B$3:$B$1000="CIVILES")*(UPPER(MAESTRO!$L$3:$L$1000)="CONFIRMADO")),ROWS($A$3:A303))),"")</f>
        <v/>
      </c>
      <c r="K303" s="10" t="str">
        <f ca="1">IFERROR(INDEX(MAESTRO!K:K,_xludf.AGGREGATE(15,6,ROW(MAESTRO!$B$3:$B$1000)/((MAESTRO!$B$3:$B$1000="CIVILES")*(UPPER(MAESTRO!$L$3:$L$1000)="CONFIRMADO")),ROWS($A$3:A303))),"")</f>
        <v/>
      </c>
      <c r="L303" s="10" t="str">
        <f ca="1">IFERROR(INDEX(MAESTRO!L:L,_xludf.AGGREGATE(15,6,ROW(MAESTRO!$B$3:$B$1000)/((MAESTRO!$B$3:$B$1000="CIVILES")*(UPPER(MAESTRO!$L$3:$L$1000)="CONFIRMADO")),ROWS($A$3:A303))),"")</f>
        <v/>
      </c>
      <c r="M303" s="10" t="str">
        <f ca="1">IFERROR(INDEX(MAESTRO!M:M,_xludf.AGGREGATE(15,6,ROW(MAESTRO!$B$3:$B$1000)/((MAESTRO!$B$3:$B$1000="CIVILES")*(UPPER(MAESTRO!$L$3:$L$1000)="CONFIRMADO")),ROWS($A$3:A303))),"")</f>
        <v/>
      </c>
      <c r="N303" s="10" t="str">
        <f ca="1">IFERROR(INDEX(MAESTRO!N:N,_xludf.AGGREGATE(15,6,ROW(MAESTRO!$B$3:$B$1000)/((MAESTRO!$B$3:$B$1000="CIVILES")*(UPPER(MAESTRO!$L$3:$L$1000)="CONFIRMADO")),ROWS($A$3:A303))),"")</f>
        <v/>
      </c>
      <c r="O303" s="10" t="str">
        <f ca="1">IFERROR(INDEX(MAESTRO!O:O,_xludf.AGGREGATE(15,6,ROW(MAESTRO!$B$3:$B$1000)/((MAESTRO!$B$3:$B$1000="CIVILES")*(UPPER(MAESTRO!$L$3:$L$1000)="CONFIRMADO")),ROWS($A$3:A303))),"")</f>
        <v/>
      </c>
      <c r="P303" s="10" t="str">
        <f ca="1">IFERROR(INDEX(MAESTRO!P:P,_xludf.AGGREGATE(15,6,ROW(MAESTRO!$B$3:$B$1000)/((MAESTRO!$B$3:$B$1000="CIVILES")*(UPPER(MAESTRO!$L$3:$L$1000)="CONFIRMADO")),ROWS($A$3:A303))),"")</f>
        <v/>
      </c>
      <c r="Q303" s="10" t="str">
        <f ca="1">IFERROR(INDEX(MAESTRO!Q:Q,_xludf.AGGREGATE(15,6,ROW(MAESTRO!$B$3:$B$1000)/((MAESTRO!$B$3:$B$1000="CIVILES")*(UPPER(MAESTRO!$L$3:$L$1000)="CONFIRMADO")),ROWS($A$3:A303))),"")</f>
        <v/>
      </c>
      <c r="R303" s="10" t="str">
        <f ca="1">IFERROR(INDEX(MAESTRO!R:R,_xludf.AGGREGATE(15,6,ROW(MAESTRO!$B$3:$B$1000)/((MAESTRO!$B$3:$B$1000="CIVILES")*(UPPER(MAESTRO!$L$3:$L$1000)="CONFIRMADO")),ROWS($A$3:A303))),"")</f>
        <v/>
      </c>
      <c r="S303" s="10" t="str">
        <f ca="1">IFERROR(INDEX(MAESTRO!S:S,_xludf.AGGREGATE(15,6,ROW(MAESTRO!$B$3:$B$1000)/((MAESTRO!$B$3:$B$1000="CIVILES")*(UPPER(MAESTRO!$L$3:$L$1000)="CONFIRMADO")),ROWS($A$3:A303))),"")</f>
        <v/>
      </c>
      <c r="T303" s="10" t="str">
        <f ca="1">IFERROR(INDEX(MAESTRO!T:T,_xludf.AGGREGATE(15,6,ROW(MAESTRO!$B$3:$B$1000)/((MAESTRO!$B$3:$B$1000="CIVILES")*(UPPER(MAESTRO!$L$3:$L$1000)="CONFIRMADO")),ROWS($A$3:A303))),"")</f>
        <v/>
      </c>
      <c r="U303" s="10" t="str">
        <f ca="1">IFERROR(INDEX(MAESTRO!U:U,_xludf.AGGREGATE(15,6,ROW(MAESTRO!$B$3:$B$1000)/((MAESTRO!$B$3:$B$1000="CIVILES")*(UPPER(MAESTRO!$L$3:$L$1000)="CONFIRMADO")),ROWS($A$3:A303))),"")</f>
        <v/>
      </c>
      <c r="V303" s="10" t="str">
        <f ca="1">IFERROR(INDEX(MAESTRO!V:V,_xludf.AGGREGATE(15,6,ROW(MAESTRO!$B$3:$B$1000)/((MAESTRO!$B$3:$B$1000="CIVILES")*(UPPER(MAESTRO!$L$3:$L$1000)="CONFIRMADO")),ROWS($A$3:A303))),"")</f>
        <v/>
      </c>
      <c r="W303" s="10" t="str">
        <f ca="1">IFERROR(INDEX(MAESTRO!W:W,_xludf.AGGREGATE(15,6,ROW(MAESTRO!$B$3:$B$1000)/((MAESTRO!$B$3:$B$1000="CIVILES")*(UPPER(MAESTRO!$L$3:$L$1000)="CONFIRMADO")),ROWS($A$3:A303))),"")</f>
        <v/>
      </c>
      <c r="X303" s="10" t="str">
        <f ca="1">IFERROR(INDEX(MAESTRO!X:X,_xludf.AGGREGATE(15,6,ROW(MAESTRO!$B$3:$B$1000)/((MAESTRO!$B$3:$B$1000="CIVILES")*(UPPER(MAESTRO!$L$3:$L$1000)="CONFIRMADO")),ROWS($A$3:A303))),"")</f>
        <v/>
      </c>
    </row>
    <row r="304" spans="1:24" ht="22.05" customHeight="1">
      <c r="A304" s="18" t="str">
        <f ca="1">IFERROR(INDEX(MAESTRO!A:A,_xludf.AGGREGATE(15,6,ROW(MAESTRO!$B$3:$B$1000)/((MAESTRO!$B$3:$B$1000="CIVILES")*(UPPER(MAESTRO!$L$3:$L$1000)="CONFIRMADO")),ROWS($A$3:A304))),"")</f>
        <v/>
      </c>
      <c r="B304" s="18" t="str">
        <f ca="1">IFERROR(INDEX(MAESTRO!B:B,_xludf.AGGREGATE(15,6,ROW(MAESTRO!$B$3:$B$1000)/((MAESTRO!$B$3:$B$1000="CIVILES")*(UPPER(MAESTRO!$L$3:$L$1000)="CONFIRMADO")),ROWS($A$3:A304))),"")</f>
        <v/>
      </c>
      <c r="C304" s="18" t="str">
        <f ca="1">IFERROR(INDEX(MAESTRO!C:C,_xludf.AGGREGATE(15,6,ROW(MAESTRO!$B$3:$B$1000)/((MAESTRO!$B$3:$B$1000="CIVILES")*(UPPER(MAESTRO!$L$3:$L$1000)="CONFIRMADO")),ROWS($A$3:A304))),"")</f>
        <v/>
      </c>
      <c r="D304" s="18" t="str">
        <f ca="1">IFERROR(INDEX(MAESTRO!D:D,_xludf.AGGREGATE(15,6,ROW(MAESTRO!$B$3:$B$1000)/((MAESTRO!$B$3:$B$1000="CIVILES")*(UPPER(MAESTRO!$L$3:$L$1000)="CONFIRMADO")),ROWS($A$3:A304))),"")</f>
        <v/>
      </c>
      <c r="E304" s="18" t="str">
        <f ca="1">IFERROR(INDEX(MAESTRO!E:E,_xludf.AGGREGATE(15,6,ROW(MAESTRO!$B$3:$B$1000)/((MAESTRO!$B$3:$B$1000="CIVILES")*(UPPER(MAESTRO!$L$3:$L$1000)="CONFIRMADO")),ROWS($A$3:A304))),"")</f>
        <v/>
      </c>
      <c r="F304" s="18" t="str">
        <f ca="1">IFERROR(INDEX(MAESTRO!F:F,_xludf.AGGREGATE(15,6,ROW(MAESTRO!$B$3:$B$1000)/((MAESTRO!$B$3:$B$1000="CIVILES")*(UPPER(MAESTRO!$L$3:$L$1000)="CONFIRMADO")),ROWS($A$3:A304))),"")</f>
        <v/>
      </c>
      <c r="G304" s="18" t="str">
        <f ca="1">IFERROR(INDEX(MAESTRO!G:G,_xludf.AGGREGATE(15,6,ROW(MAESTRO!$B$3:$B$1000)/((MAESTRO!$B$3:$B$1000="CIVILES")*(UPPER(MAESTRO!$L$3:$L$1000)="CONFIRMADO")),ROWS($A$3:A304))),"")</f>
        <v/>
      </c>
      <c r="H304" s="18" t="str">
        <f ca="1">IFERROR(INDEX(MAESTRO!H:H,_xludf.AGGREGATE(15,6,ROW(MAESTRO!$B$3:$B$1000)/((MAESTRO!$B$3:$B$1000="CIVILES")*(UPPER(MAESTRO!$L$3:$L$1000)="CONFIRMADO")),ROWS($A$3:A304))),"")</f>
        <v/>
      </c>
      <c r="I304" s="18" t="str">
        <f ca="1">IFERROR(INDEX(MAESTRO!I:I,_xludf.AGGREGATE(15,6,ROW(MAESTRO!$B$3:$B$1000)/((MAESTRO!$B$3:$B$1000="CIVILES")*(UPPER(MAESTRO!$L$3:$L$1000)="CONFIRMADO")),ROWS($A$3:A304))),"")</f>
        <v/>
      </c>
      <c r="J304" s="18" t="str">
        <f ca="1">IFERROR(INDEX(MAESTRO!J:J,_xludf.AGGREGATE(15,6,ROW(MAESTRO!$B$3:$B$1000)/((MAESTRO!$B$3:$B$1000="CIVILES")*(UPPER(MAESTRO!$L$3:$L$1000)="CONFIRMADO")),ROWS($A$3:A304))),"")</f>
        <v/>
      </c>
      <c r="K304" s="18" t="str">
        <f ca="1">IFERROR(INDEX(MAESTRO!K:K,_xludf.AGGREGATE(15,6,ROW(MAESTRO!$B$3:$B$1000)/((MAESTRO!$B$3:$B$1000="CIVILES")*(UPPER(MAESTRO!$L$3:$L$1000)="CONFIRMADO")),ROWS($A$3:A304))),"")</f>
        <v/>
      </c>
      <c r="L304" s="18" t="str">
        <f ca="1">IFERROR(INDEX(MAESTRO!L:L,_xludf.AGGREGATE(15,6,ROW(MAESTRO!$B$3:$B$1000)/((MAESTRO!$B$3:$B$1000="CIVILES")*(UPPER(MAESTRO!$L$3:$L$1000)="CONFIRMADO")),ROWS($A$3:A304))),"")</f>
        <v/>
      </c>
      <c r="M304" s="18" t="str">
        <f ca="1">IFERROR(INDEX(MAESTRO!M:M,_xludf.AGGREGATE(15,6,ROW(MAESTRO!$B$3:$B$1000)/((MAESTRO!$B$3:$B$1000="CIVILES")*(UPPER(MAESTRO!$L$3:$L$1000)="CONFIRMADO")),ROWS($A$3:A304))),"")</f>
        <v/>
      </c>
      <c r="N304" s="18" t="str">
        <f ca="1">IFERROR(INDEX(MAESTRO!N:N,_xludf.AGGREGATE(15,6,ROW(MAESTRO!$B$3:$B$1000)/((MAESTRO!$B$3:$B$1000="CIVILES")*(UPPER(MAESTRO!$L$3:$L$1000)="CONFIRMADO")),ROWS($A$3:A304))),"")</f>
        <v/>
      </c>
      <c r="O304" s="18" t="str">
        <f ca="1">IFERROR(INDEX(MAESTRO!O:O,_xludf.AGGREGATE(15,6,ROW(MAESTRO!$B$3:$B$1000)/((MAESTRO!$B$3:$B$1000="CIVILES")*(UPPER(MAESTRO!$L$3:$L$1000)="CONFIRMADO")),ROWS($A$3:A304))),"")</f>
        <v/>
      </c>
      <c r="P304" s="18" t="str">
        <f ca="1">IFERROR(INDEX(MAESTRO!P:P,_xludf.AGGREGATE(15,6,ROW(MAESTRO!$B$3:$B$1000)/((MAESTRO!$B$3:$B$1000="CIVILES")*(UPPER(MAESTRO!$L$3:$L$1000)="CONFIRMADO")),ROWS($A$3:A304))),"")</f>
        <v/>
      </c>
      <c r="Q304" s="18" t="str">
        <f ca="1">IFERROR(INDEX(MAESTRO!Q:Q,_xludf.AGGREGATE(15,6,ROW(MAESTRO!$B$3:$B$1000)/((MAESTRO!$B$3:$B$1000="CIVILES")*(UPPER(MAESTRO!$L$3:$L$1000)="CONFIRMADO")),ROWS($A$3:A304))),"")</f>
        <v/>
      </c>
      <c r="R304" s="18" t="str">
        <f ca="1">IFERROR(INDEX(MAESTRO!R:R,_xludf.AGGREGATE(15,6,ROW(MAESTRO!$B$3:$B$1000)/((MAESTRO!$B$3:$B$1000="CIVILES")*(UPPER(MAESTRO!$L$3:$L$1000)="CONFIRMADO")),ROWS($A$3:A304))),"")</f>
        <v/>
      </c>
      <c r="S304" s="18" t="str">
        <f ca="1">IFERROR(INDEX(MAESTRO!S:S,_xludf.AGGREGATE(15,6,ROW(MAESTRO!$B$3:$B$1000)/((MAESTRO!$B$3:$B$1000="CIVILES")*(UPPER(MAESTRO!$L$3:$L$1000)="CONFIRMADO")),ROWS($A$3:A304))),"")</f>
        <v/>
      </c>
      <c r="T304" s="18" t="str">
        <f ca="1">IFERROR(INDEX(MAESTRO!T:T,_xludf.AGGREGATE(15,6,ROW(MAESTRO!$B$3:$B$1000)/((MAESTRO!$B$3:$B$1000="CIVILES")*(UPPER(MAESTRO!$L$3:$L$1000)="CONFIRMADO")),ROWS($A$3:A304))),"")</f>
        <v/>
      </c>
      <c r="U304" s="18" t="str">
        <f ca="1">IFERROR(INDEX(MAESTRO!U:U,_xludf.AGGREGATE(15,6,ROW(MAESTRO!$B$3:$B$1000)/((MAESTRO!$B$3:$B$1000="CIVILES")*(UPPER(MAESTRO!$L$3:$L$1000)="CONFIRMADO")),ROWS($A$3:A304))),"")</f>
        <v/>
      </c>
      <c r="V304" s="18" t="str">
        <f ca="1">IFERROR(INDEX(MAESTRO!V:V,_xludf.AGGREGATE(15,6,ROW(MAESTRO!$B$3:$B$1000)/((MAESTRO!$B$3:$B$1000="CIVILES")*(UPPER(MAESTRO!$L$3:$L$1000)="CONFIRMADO")),ROWS($A$3:A304))),"")</f>
        <v/>
      </c>
      <c r="W304" s="18" t="str">
        <f ca="1">IFERROR(INDEX(MAESTRO!W:W,_xludf.AGGREGATE(15,6,ROW(MAESTRO!$B$3:$B$1000)/((MAESTRO!$B$3:$B$1000="CIVILES")*(UPPER(MAESTRO!$L$3:$L$1000)="CONFIRMADO")),ROWS($A$3:A304))),"")</f>
        <v/>
      </c>
      <c r="X304" s="18" t="str">
        <f ca="1">IFERROR(INDEX(MAESTRO!X:X,_xludf.AGGREGATE(15,6,ROW(MAESTRO!$B$3:$B$1000)/((MAESTRO!$B$3:$B$1000="CIVILES")*(UPPER(MAESTRO!$L$3:$L$1000)="CONFIRMADO")),ROWS($A$3:A304))),"")</f>
        <v/>
      </c>
    </row>
    <row r="305" spans="1:24" ht="22.05" customHeight="1">
      <c r="A305" s="10" t="str">
        <f ca="1">IFERROR(INDEX(MAESTRO!A:A,_xludf.AGGREGATE(15,6,ROW(MAESTRO!$B$3:$B$1000)/((MAESTRO!$B$3:$B$1000="CIVILES")*(UPPER(MAESTRO!$L$3:$L$1000)="CONFIRMADO")),ROWS($A$3:A305))),"")</f>
        <v/>
      </c>
      <c r="B305" s="10" t="str">
        <f ca="1">IFERROR(INDEX(MAESTRO!B:B,_xludf.AGGREGATE(15,6,ROW(MAESTRO!$B$3:$B$1000)/((MAESTRO!$B$3:$B$1000="CIVILES")*(UPPER(MAESTRO!$L$3:$L$1000)="CONFIRMADO")),ROWS($A$3:A305))),"")</f>
        <v/>
      </c>
      <c r="C305" s="10" t="str">
        <f ca="1">IFERROR(INDEX(MAESTRO!C:C,_xludf.AGGREGATE(15,6,ROW(MAESTRO!$B$3:$B$1000)/((MAESTRO!$B$3:$B$1000="CIVILES")*(UPPER(MAESTRO!$L$3:$L$1000)="CONFIRMADO")),ROWS($A$3:A305))),"")</f>
        <v/>
      </c>
      <c r="D305" s="10" t="str">
        <f ca="1">IFERROR(INDEX(MAESTRO!D:D,_xludf.AGGREGATE(15,6,ROW(MAESTRO!$B$3:$B$1000)/((MAESTRO!$B$3:$B$1000="CIVILES")*(UPPER(MAESTRO!$L$3:$L$1000)="CONFIRMADO")),ROWS($A$3:A305))),"")</f>
        <v/>
      </c>
      <c r="E305" s="10" t="str">
        <f ca="1">IFERROR(INDEX(MAESTRO!E:E,_xludf.AGGREGATE(15,6,ROW(MAESTRO!$B$3:$B$1000)/((MAESTRO!$B$3:$B$1000="CIVILES")*(UPPER(MAESTRO!$L$3:$L$1000)="CONFIRMADO")),ROWS($A$3:A305))),"")</f>
        <v/>
      </c>
      <c r="F305" s="10" t="str">
        <f ca="1">IFERROR(INDEX(MAESTRO!F:F,_xludf.AGGREGATE(15,6,ROW(MAESTRO!$B$3:$B$1000)/((MAESTRO!$B$3:$B$1000="CIVILES")*(UPPER(MAESTRO!$L$3:$L$1000)="CONFIRMADO")),ROWS($A$3:A305))),"")</f>
        <v/>
      </c>
      <c r="G305" s="10" t="str">
        <f ca="1">IFERROR(INDEX(MAESTRO!G:G,_xludf.AGGREGATE(15,6,ROW(MAESTRO!$B$3:$B$1000)/((MAESTRO!$B$3:$B$1000="CIVILES")*(UPPER(MAESTRO!$L$3:$L$1000)="CONFIRMADO")),ROWS($A$3:A305))),"")</f>
        <v/>
      </c>
      <c r="H305" s="10" t="str">
        <f ca="1">IFERROR(INDEX(MAESTRO!H:H,_xludf.AGGREGATE(15,6,ROW(MAESTRO!$B$3:$B$1000)/((MAESTRO!$B$3:$B$1000="CIVILES")*(UPPER(MAESTRO!$L$3:$L$1000)="CONFIRMADO")),ROWS($A$3:A305))),"")</f>
        <v/>
      </c>
      <c r="I305" s="10" t="str">
        <f ca="1">IFERROR(INDEX(MAESTRO!I:I,_xludf.AGGREGATE(15,6,ROW(MAESTRO!$B$3:$B$1000)/((MAESTRO!$B$3:$B$1000="CIVILES")*(UPPER(MAESTRO!$L$3:$L$1000)="CONFIRMADO")),ROWS($A$3:A305))),"")</f>
        <v/>
      </c>
      <c r="J305" s="10" t="str">
        <f ca="1">IFERROR(INDEX(MAESTRO!J:J,_xludf.AGGREGATE(15,6,ROW(MAESTRO!$B$3:$B$1000)/((MAESTRO!$B$3:$B$1000="CIVILES")*(UPPER(MAESTRO!$L$3:$L$1000)="CONFIRMADO")),ROWS($A$3:A305))),"")</f>
        <v/>
      </c>
      <c r="K305" s="10" t="str">
        <f ca="1">IFERROR(INDEX(MAESTRO!K:K,_xludf.AGGREGATE(15,6,ROW(MAESTRO!$B$3:$B$1000)/((MAESTRO!$B$3:$B$1000="CIVILES")*(UPPER(MAESTRO!$L$3:$L$1000)="CONFIRMADO")),ROWS($A$3:A305))),"")</f>
        <v/>
      </c>
      <c r="L305" s="10" t="str">
        <f ca="1">IFERROR(INDEX(MAESTRO!L:L,_xludf.AGGREGATE(15,6,ROW(MAESTRO!$B$3:$B$1000)/((MAESTRO!$B$3:$B$1000="CIVILES")*(UPPER(MAESTRO!$L$3:$L$1000)="CONFIRMADO")),ROWS($A$3:A305))),"")</f>
        <v/>
      </c>
      <c r="M305" s="10" t="str">
        <f ca="1">IFERROR(INDEX(MAESTRO!M:M,_xludf.AGGREGATE(15,6,ROW(MAESTRO!$B$3:$B$1000)/((MAESTRO!$B$3:$B$1000="CIVILES")*(UPPER(MAESTRO!$L$3:$L$1000)="CONFIRMADO")),ROWS($A$3:A305))),"")</f>
        <v/>
      </c>
      <c r="N305" s="10" t="str">
        <f ca="1">IFERROR(INDEX(MAESTRO!N:N,_xludf.AGGREGATE(15,6,ROW(MAESTRO!$B$3:$B$1000)/((MAESTRO!$B$3:$B$1000="CIVILES")*(UPPER(MAESTRO!$L$3:$L$1000)="CONFIRMADO")),ROWS($A$3:A305))),"")</f>
        <v/>
      </c>
      <c r="O305" s="10" t="str">
        <f ca="1">IFERROR(INDEX(MAESTRO!O:O,_xludf.AGGREGATE(15,6,ROW(MAESTRO!$B$3:$B$1000)/((MAESTRO!$B$3:$B$1000="CIVILES")*(UPPER(MAESTRO!$L$3:$L$1000)="CONFIRMADO")),ROWS($A$3:A305))),"")</f>
        <v/>
      </c>
      <c r="P305" s="10" t="str">
        <f ca="1">IFERROR(INDEX(MAESTRO!P:P,_xludf.AGGREGATE(15,6,ROW(MAESTRO!$B$3:$B$1000)/((MAESTRO!$B$3:$B$1000="CIVILES")*(UPPER(MAESTRO!$L$3:$L$1000)="CONFIRMADO")),ROWS($A$3:A305))),"")</f>
        <v/>
      </c>
      <c r="Q305" s="10" t="str">
        <f ca="1">IFERROR(INDEX(MAESTRO!Q:Q,_xludf.AGGREGATE(15,6,ROW(MAESTRO!$B$3:$B$1000)/((MAESTRO!$B$3:$B$1000="CIVILES")*(UPPER(MAESTRO!$L$3:$L$1000)="CONFIRMADO")),ROWS($A$3:A305))),"")</f>
        <v/>
      </c>
      <c r="R305" s="10" t="str">
        <f ca="1">IFERROR(INDEX(MAESTRO!R:R,_xludf.AGGREGATE(15,6,ROW(MAESTRO!$B$3:$B$1000)/((MAESTRO!$B$3:$B$1000="CIVILES")*(UPPER(MAESTRO!$L$3:$L$1000)="CONFIRMADO")),ROWS($A$3:A305))),"")</f>
        <v/>
      </c>
      <c r="S305" s="10" t="str">
        <f ca="1">IFERROR(INDEX(MAESTRO!S:S,_xludf.AGGREGATE(15,6,ROW(MAESTRO!$B$3:$B$1000)/((MAESTRO!$B$3:$B$1000="CIVILES")*(UPPER(MAESTRO!$L$3:$L$1000)="CONFIRMADO")),ROWS($A$3:A305))),"")</f>
        <v/>
      </c>
      <c r="T305" s="10" t="str">
        <f ca="1">IFERROR(INDEX(MAESTRO!T:T,_xludf.AGGREGATE(15,6,ROW(MAESTRO!$B$3:$B$1000)/((MAESTRO!$B$3:$B$1000="CIVILES")*(UPPER(MAESTRO!$L$3:$L$1000)="CONFIRMADO")),ROWS($A$3:A305))),"")</f>
        <v/>
      </c>
      <c r="U305" s="10" t="str">
        <f ca="1">IFERROR(INDEX(MAESTRO!U:U,_xludf.AGGREGATE(15,6,ROW(MAESTRO!$B$3:$B$1000)/((MAESTRO!$B$3:$B$1000="CIVILES")*(UPPER(MAESTRO!$L$3:$L$1000)="CONFIRMADO")),ROWS($A$3:A305))),"")</f>
        <v/>
      </c>
      <c r="V305" s="10" t="str">
        <f ca="1">IFERROR(INDEX(MAESTRO!V:V,_xludf.AGGREGATE(15,6,ROW(MAESTRO!$B$3:$B$1000)/((MAESTRO!$B$3:$B$1000="CIVILES")*(UPPER(MAESTRO!$L$3:$L$1000)="CONFIRMADO")),ROWS($A$3:A305))),"")</f>
        <v/>
      </c>
      <c r="W305" s="10" t="str">
        <f ca="1">IFERROR(INDEX(MAESTRO!W:W,_xludf.AGGREGATE(15,6,ROW(MAESTRO!$B$3:$B$1000)/((MAESTRO!$B$3:$B$1000="CIVILES")*(UPPER(MAESTRO!$L$3:$L$1000)="CONFIRMADO")),ROWS($A$3:A305))),"")</f>
        <v/>
      </c>
      <c r="X305" s="10" t="str">
        <f ca="1">IFERROR(INDEX(MAESTRO!X:X,_xludf.AGGREGATE(15,6,ROW(MAESTRO!$B$3:$B$1000)/((MAESTRO!$B$3:$B$1000="CIVILES")*(UPPER(MAESTRO!$L$3:$L$1000)="CONFIRMADO")),ROWS($A$3:A305))),"")</f>
        <v/>
      </c>
    </row>
    <row r="306" spans="1:24" ht="22.05" customHeight="1">
      <c r="A306" s="18" t="str">
        <f ca="1">IFERROR(INDEX(MAESTRO!A:A,_xludf.AGGREGATE(15,6,ROW(MAESTRO!$B$3:$B$1000)/((MAESTRO!$B$3:$B$1000="CIVILES")*(UPPER(MAESTRO!$L$3:$L$1000)="CONFIRMADO")),ROWS($A$3:A306))),"")</f>
        <v/>
      </c>
      <c r="B306" s="18" t="str">
        <f ca="1">IFERROR(INDEX(MAESTRO!B:B,_xludf.AGGREGATE(15,6,ROW(MAESTRO!$B$3:$B$1000)/((MAESTRO!$B$3:$B$1000="CIVILES")*(UPPER(MAESTRO!$L$3:$L$1000)="CONFIRMADO")),ROWS($A$3:A306))),"")</f>
        <v/>
      </c>
      <c r="C306" s="18" t="str">
        <f ca="1">IFERROR(INDEX(MAESTRO!C:C,_xludf.AGGREGATE(15,6,ROW(MAESTRO!$B$3:$B$1000)/((MAESTRO!$B$3:$B$1000="CIVILES")*(UPPER(MAESTRO!$L$3:$L$1000)="CONFIRMADO")),ROWS($A$3:A306))),"")</f>
        <v/>
      </c>
      <c r="D306" s="18" t="str">
        <f ca="1">IFERROR(INDEX(MAESTRO!D:D,_xludf.AGGREGATE(15,6,ROW(MAESTRO!$B$3:$B$1000)/((MAESTRO!$B$3:$B$1000="CIVILES")*(UPPER(MAESTRO!$L$3:$L$1000)="CONFIRMADO")),ROWS($A$3:A306))),"")</f>
        <v/>
      </c>
      <c r="E306" s="18" t="str">
        <f ca="1">IFERROR(INDEX(MAESTRO!E:E,_xludf.AGGREGATE(15,6,ROW(MAESTRO!$B$3:$B$1000)/((MAESTRO!$B$3:$B$1000="CIVILES")*(UPPER(MAESTRO!$L$3:$L$1000)="CONFIRMADO")),ROWS($A$3:A306))),"")</f>
        <v/>
      </c>
      <c r="F306" s="18" t="str">
        <f ca="1">IFERROR(INDEX(MAESTRO!F:F,_xludf.AGGREGATE(15,6,ROW(MAESTRO!$B$3:$B$1000)/((MAESTRO!$B$3:$B$1000="CIVILES")*(UPPER(MAESTRO!$L$3:$L$1000)="CONFIRMADO")),ROWS($A$3:A306))),"")</f>
        <v/>
      </c>
      <c r="G306" s="18" t="str">
        <f ca="1">IFERROR(INDEX(MAESTRO!G:G,_xludf.AGGREGATE(15,6,ROW(MAESTRO!$B$3:$B$1000)/((MAESTRO!$B$3:$B$1000="CIVILES")*(UPPER(MAESTRO!$L$3:$L$1000)="CONFIRMADO")),ROWS($A$3:A306))),"")</f>
        <v/>
      </c>
      <c r="H306" s="18" t="str">
        <f ca="1">IFERROR(INDEX(MAESTRO!H:H,_xludf.AGGREGATE(15,6,ROW(MAESTRO!$B$3:$B$1000)/((MAESTRO!$B$3:$B$1000="CIVILES")*(UPPER(MAESTRO!$L$3:$L$1000)="CONFIRMADO")),ROWS($A$3:A306))),"")</f>
        <v/>
      </c>
      <c r="I306" s="18" t="str">
        <f ca="1">IFERROR(INDEX(MAESTRO!I:I,_xludf.AGGREGATE(15,6,ROW(MAESTRO!$B$3:$B$1000)/((MAESTRO!$B$3:$B$1000="CIVILES")*(UPPER(MAESTRO!$L$3:$L$1000)="CONFIRMADO")),ROWS($A$3:A306))),"")</f>
        <v/>
      </c>
      <c r="J306" s="18" t="str">
        <f ca="1">IFERROR(INDEX(MAESTRO!J:J,_xludf.AGGREGATE(15,6,ROW(MAESTRO!$B$3:$B$1000)/((MAESTRO!$B$3:$B$1000="CIVILES")*(UPPER(MAESTRO!$L$3:$L$1000)="CONFIRMADO")),ROWS($A$3:A306))),"")</f>
        <v/>
      </c>
      <c r="K306" s="18" t="str">
        <f ca="1">IFERROR(INDEX(MAESTRO!K:K,_xludf.AGGREGATE(15,6,ROW(MAESTRO!$B$3:$B$1000)/((MAESTRO!$B$3:$B$1000="CIVILES")*(UPPER(MAESTRO!$L$3:$L$1000)="CONFIRMADO")),ROWS($A$3:A306))),"")</f>
        <v/>
      </c>
      <c r="L306" s="18" t="str">
        <f ca="1">IFERROR(INDEX(MAESTRO!L:L,_xludf.AGGREGATE(15,6,ROW(MAESTRO!$B$3:$B$1000)/((MAESTRO!$B$3:$B$1000="CIVILES")*(UPPER(MAESTRO!$L$3:$L$1000)="CONFIRMADO")),ROWS($A$3:A306))),"")</f>
        <v/>
      </c>
      <c r="M306" s="18" t="str">
        <f ca="1">IFERROR(INDEX(MAESTRO!M:M,_xludf.AGGREGATE(15,6,ROW(MAESTRO!$B$3:$B$1000)/((MAESTRO!$B$3:$B$1000="CIVILES")*(UPPER(MAESTRO!$L$3:$L$1000)="CONFIRMADO")),ROWS($A$3:A306))),"")</f>
        <v/>
      </c>
      <c r="N306" s="18" t="str">
        <f ca="1">IFERROR(INDEX(MAESTRO!N:N,_xludf.AGGREGATE(15,6,ROW(MAESTRO!$B$3:$B$1000)/((MAESTRO!$B$3:$B$1000="CIVILES")*(UPPER(MAESTRO!$L$3:$L$1000)="CONFIRMADO")),ROWS($A$3:A306))),"")</f>
        <v/>
      </c>
      <c r="O306" s="18" t="str">
        <f ca="1">IFERROR(INDEX(MAESTRO!O:O,_xludf.AGGREGATE(15,6,ROW(MAESTRO!$B$3:$B$1000)/((MAESTRO!$B$3:$B$1000="CIVILES")*(UPPER(MAESTRO!$L$3:$L$1000)="CONFIRMADO")),ROWS($A$3:A306))),"")</f>
        <v/>
      </c>
      <c r="P306" s="18" t="str">
        <f ca="1">IFERROR(INDEX(MAESTRO!P:P,_xludf.AGGREGATE(15,6,ROW(MAESTRO!$B$3:$B$1000)/((MAESTRO!$B$3:$B$1000="CIVILES")*(UPPER(MAESTRO!$L$3:$L$1000)="CONFIRMADO")),ROWS($A$3:A306))),"")</f>
        <v/>
      </c>
      <c r="Q306" s="18" t="str">
        <f ca="1">IFERROR(INDEX(MAESTRO!Q:Q,_xludf.AGGREGATE(15,6,ROW(MAESTRO!$B$3:$B$1000)/((MAESTRO!$B$3:$B$1000="CIVILES")*(UPPER(MAESTRO!$L$3:$L$1000)="CONFIRMADO")),ROWS($A$3:A306))),"")</f>
        <v/>
      </c>
      <c r="R306" s="18" t="str">
        <f ca="1">IFERROR(INDEX(MAESTRO!R:R,_xludf.AGGREGATE(15,6,ROW(MAESTRO!$B$3:$B$1000)/((MAESTRO!$B$3:$B$1000="CIVILES")*(UPPER(MAESTRO!$L$3:$L$1000)="CONFIRMADO")),ROWS($A$3:A306))),"")</f>
        <v/>
      </c>
      <c r="S306" s="18" t="str">
        <f ca="1">IFERROR(INDEX(MAESTRO!S:S,_xludf.AGGREGATE(15,6,ROW(MAESTRO!$B$3:$B$1000)/((MAESTRO!$B$3:$B$1000="CIVILES")*(UPPER(MAESTRO!$L$3:$L$1000)="CONFIRMADO")),ROWS($A$3:A306))),"")</f>
        <v/>
      </c>
      <c r="T306" s="18" t="str">
        <f ca="1">IFERROR(INDEX(MAESTRO!T:T,_xludf.AGGREGATE(15,6,ROW(MAESTRO!$B$3:$B$1000)/((MAESTRO!$B$3:$B$1000="CIVILES")*(UPPER(MAESTRO!$L$3:$L$1000)="CONFIRMADO")),ROWS($A$3:A306))),"")</f>
        <v/>
      </c>
      <c r="U306" s="18" t="str">
        <f ca="1">IFERROR(INDEX(MAESTRO!U:U,_xludf.AGGREGATE(15,6,ROW(MAESTRO!$B$3:$B$1000)/((MAESTRO!$B$3:$B$1000="CIVILES")*(UPPER(MAESTRO!$L$3:$L$1000)="CONFIRMADO")),ROWS($A$3:A306))),"")</f>
        <v/>
      </c>
      <c r="V306" s="18" t="str">
        <f ca="1">IFERROR(INDEX(MAESTRO!V:V,_xludf.AGGREGATE(15,6,ROW(MAESTRO!$B$3:$B$1000)/((MAESTRO!$B$3:$B$1000="CIVILES")*(UPPER(MAESTRO!$L$3:$L$1000)="CONFIRMADO")),ROWS($A$3:A306))),"")</f>
        <v/>
      </c>
      <c r="W306" s="18" t="str">
        <f ca="1">IFERROR(INDEX(MAESTRO!W:W,_xludf.AGGREGATE(15,6,ROW(MAESTRO!$B$3:$B$1000)/((MAESTRO!$B$3:$B$1000="CIVILES")*(UPPER(MAESTRO!$L$3:$L$1000)="CONFIRMADO")),ROWS($A$3:A306))),"")</f>
        <v/>
      </c>
      <c r="X306" s="18" t="str">
        <f ca="1">IFERROR(INDEX(MAESTRO!X:X,_xludf.AGGREGATE(15,6,ROW(MAESTRO!$B$3:$B$1000)/((MAESTRO!$B$3:$B$1000="CIVILES")*(UPPER(MAESTRO!$L$3:$L$1000)="CONFIRMADO")),ROWS($A$3:A306))),"")</f>
        <v/>
      </c>
    </row>
    <row r="307" spans="1:24" ht="22.05" customHeight="1">
      <c r="A307" s="10" t="str">
        <f ca="1">IFERROR(INDEX(MAESTRO!A:A,_xludf.AGGREGATE(15,6,ROW(MAESTRO!$B$3:$B$1000)/((MAESTRO!$B$3:$B$1000="CIVILES")*(UPPER(MAESTRO!$L$3:$L$1000)="CONFIRMADO")),ROWS($A$3:A307))),"")</f>
        <v/>
      </c>
      <c r="B307" s="10" t="str">
        <f ca="1">IFERROR(INDEX(MAESTRO!B:B,_xludf.AGGREGATE(15,6,ROW(MAESTRO!$B$3:$B$1000)/((MAESTRO!$B$3:$B$1000="CIVILES")*(UPPER(MAESTRO!$L$3:$L$1000)="CONFIRMADO")),ROWS($A$3:A307))),"")</f>
        <v/>
      </c>
      <c r="C307" s="10" t="str">
        <f ca="1">IFERROR(INDEX(MAESTRO!C:C,_xludf.AGGREGATE(15,6,ROW(MAESTRO!$B$3:$B$1000)/((MAESTRO!$B$3:$B$1000="CIVILES")*(UPPER(MAESTRO!$L$3:$L$1000)="CONFIRMADO")),ROWS($A$3:A307))),"")</f>
        <v/>
      </c>
      <c r="D307" s="10" t="str">
        <f ca="1">IFERROR(INDEX(MAESTRO!D:D,_xludf.AGGREGATE(15,6,ROW(MAESTRO!$B$3:$B$1000)/((MAESTRO!$B$3:$B$1000="CIVILES")*(UPPER(MAESTRO!$L$3:$L$1000)="CONFIRMADO")),ROWS($A$3:A307))),"")</f>
        <v/>
      </c>
      <c r="E307" s="10" t="str">
        <f ca="1">IFERROR(INDEX(MAESTRO!E:E,_xludf.AGGREGATE(15,6,ROW(MAESTRO!$B$3:$B$1000)/((MAESTRO!$B$3:$B$1000="CIVILES")*(UPPER(MAESTRO!$L$3:$L$1000)="CONFIRMADO")),ROWS($A$3:A307))),"")</f>
        <v/>
      </c>
      <c r="F307" s="10" t="str">
        <f ca="1">IFERROR(INDEX(MAESTRO!F:F,_xludf.AGGREGATE(15,6,ROW(MAESTRO!$B$3:$B$1000)/((MAESTRO!$B$3:$B$1000="CIVILES")*(UPPER(MAESTRO!$L$3:$L$1000)="CONFIRMADO")),ROWS($A$3:A307))),"")</f>
        <v/>
      </c>
      <c r="G307" s="10" t="str">
        <f ca="1">IFERROR(INDEX(MAESTRO!G:G,_xludf.AGGREGATE(15,6,ROW(MAESTRO!$B$3:$B$1000)/((MAESTRO!$B$3:$B$1000="CIVILES")*(UPPER(MAESTRO!$L$3:$L$1000)="CONFIRMADO")),ROWS($A$3:A307))),"")</f>
        <v/>
      </c>
      <c r="H307" s="10" t="str">
        <f ca="1">IFERROR(INDEX(MAESTRO!H:H,_xludf.AGGREGATE(15,6,ROW(MAESTRO!$B$3:$B$1000)/((MAESTRO!$B$3:$B$1000="CIVILES")*(UPPER(MAESTRO!$L$3:$L$1000)="CONFIRMADO")),ROWS($A$3:A307))),"")</f>
        <v/>
      </c>
      <c r="I307" s="10" t="str">
        <f ca="1">IFERROR(INDEX(MAESTRO!I:I,_xludf.AGGREGATE(15,6,ROW(MAESTRO!$B$3:$B$1000)/((MAESTRO!$B$3:$B$1000="CIVILES")*(UPPER(MAESTRO!$L$3:$L$1000)="CONFIRMADO")),ROWS($A$3:A307))),"")</f>
        <v/>
      </c>
      <c r="J307" s="10" t="str">
        <f ca="1">IFERROR(INDEX(MAESTRO!J:J,_xludf.AGGREGATE(15,6,ROW(MAESTRO!$B$3:$B$1000)/((MAESTRO!$B$3:$B$1000="CIVILES")*(UPPER(MAESTRO!$L$3:$L$1000)="CONFIRMADO")),ROWS($A$3:A307))),"")</f>
        <v/>
      </c>
      <c r="K307" s="10" t="str">
        <f ca="1">IFERROR(INDEX(MAESTRO!K:K,_xludf.AGGREGATE(15,6,ROW(MAESTRO!$B$3:$B$1000)/((MAESTRO!$B$3:$B$1000="CIVILES")*(UPPER(MAESTRO!$L$3:$L$1000)="CONFIRMADO")),ROWS($A$3:A307))),"")</f>
        <v/>
      </c>
      <c r="L307" s="10" t="str">
        <f ca="1">IFERROR(INDEX(MAESTRO!L:L,_xludf.AGGREGATE(15,6,ROW(MAESTRO!$B$3:$B$1000)/((MAESTRO!$B$3:$B$1000="CIVILES")*(UPPER(MAESTRO!$L$3:$L$1000)="CONFIRMADO")),ROWS($A$3:A307))),"")</f>
        <v/>
      </c>
      <c r="M307" s="10" t="str">
        <f ca="1">IFERROR(INDEX(MAESTRO!M:M,_xludf.AGGREGATE(15,6,ROW(MAESTRO!$B$3:$B$1000)/((MAESTRO!$B$3:$B$1000="CIVILES")*(UPPER(MAESTRO!$L$3:$L$1000)="CONFIRMADO")),ROWS($A$3:A307))),"")</f>
        <v/>
      </c>
      <c r="N307" s="10" t="str">
        <f ca="1">IFERROR(INDEX(MAESTRO!N:N,_xludf.AGGREGATE(15,6,ROW(MAESTRO!$B$3:$B$1000)/((MAESTRO!$B$3:$B$1000="CIVILES")*(UPPER(MAESTRO!$L$3:$L$1000)="CONFIRMADO")),ROWS($A$3:A307))),"")</f>
        <v/>
      </c>
      <c r="O307" s="10" t="str">
        <f ca="1">IFERROR(INDEX(MAESTRO!O:O,_xludf.AGGREGATE(15,6,ROW(MAESTRO!$B$3:$B$1000)/((MAESTRO!$B$3:$B$1000="CIVILES")*(UPPER(MAESTRO!$L$3:$L$1000)="CONFIRMADO")),ROWS($A$3:A307))),"")</f>
        <v/>
      </c>
      <c r="P307" s="10" t="str">
        <f ca="1">IFERROR(INDEX(MAESTRO!P:P,_xludf.AGGREGATE(15,6,ROW(MAESTRO!$B$3:$B$1000)/((MAESTRO!$B$3:$B$1000="CIVILES")*(UPPER(MAESTRO!$L$3:$L$1000)="CONFIRMADO")),ROWS($A$3:A307))),"")</f>
        <v/>
      </c>
      <c r="Q307" s="10" t="str">
        <f ca="1">IFERROR(INDEX(MAESTRO!Q:Q,_xludf.AGGREGATE(15,6,ROW(MAESTRO!$B$3:$B$1000)/((MAESTRO!$B$3:$B$1000="CIVILES")*(UPPER(MAESTRO!$L$3:$L$1000)="CONFIRMADO")),ROWS($A$3:A307))),"")</f>
        <v/>
      </c>
      <c r="R307" s="10" t="str">
        <f ca="1">IFERROR(INDEX(MAESTRO!R:R,_xludf.AGGREGATE(15,6,ROW(MAESTRO!$B$3:$B$1000)/((MAESTRO!$B$3:$B$1000="CIVILES")*(UPPER(MAESTRO!$L$3:$L$1000)="CONFIRMADO")),ROWS($A$3:A307))),"")</f>
        <v/>
      </c>
      <c r="S307" s="10" t="str">
        <f ca="1">IFERROR(INDEX(MAESTRO!S:S,_xludf.AGGREGATE(15,6,ROW(MAESTRO!$B$3:$B$1000)/((MAESTRO!$B$3:$B$1000="CIVILES")*(UPPER(MAESTRO!$L$3:$L$1000)="CONFIRMADO")),ROWS($A$3:A307))),"")</f>
        <v/>
      </c>
      <c r="T307" s="10" t="str">
        <f ca="1">IFERROR(INDEX(MAESTRO!T:T,_xludf.AGGREGATE(15,6,ROW(MAESTRO!$B$3:$B$1000)/((MAESTRO!$B$3:$B$1000="CIVILES")*(UPPER(MAESTRO!$L$3:$L$1000)="CONFIRMADO")),ROWS($A$3:A307))),"")</f>
        <v/>
      </c>
      <c r="U307" s="10" t="str">
        <f ca="1">IFERROR(INDEX(MAESTRO!U:U,_xludf.AGGREGATE(15,6,ROW(MAESTRO!$B$3:$B$1000)/((MAESTRO!$B$3:$B$1000="CIVILES")*(UPPER(MAESTRO!$L$3:$L$1000)="CONFIRMADO")),ROWS($A$3:A307))),"")</f>
        <v/>
      </c>
      <c r="V307" s="10" t="str">
        <f ca="1">IFERROR(INDEX(MAESTRO!V:V,_xludf.AGGREGATE(15,6,ROW(MAESTRO!$B$3:$B$1000)/((MAESTRO!$B$3:$B$1000="CIVILES")*(UPPER(MAESTRO!$L$3:$L$1000)="CONFIRMADO")),ROWS($A$3:A307))),"")</f>
        <v/>
      </c>
      <c r="W307" s="10" t="str">
        <f ca="1">IFERROR(INDEX(MAESTRO!W:W,_xludf.AGGREGATE(15,6,ROW(MAESTRO!$B$3:$B$1000)/((MAESTRO!$B$3:$B$1000="CIVILES")*(UPPER(MAESTRO!$L$3:$L$1000)="CONFIRMADO")),ROWS($A$3:A307))),"")</f>
        <v/>
      </c>
      <c r="X307" s="10" t="str">
        <f ca="1">IFERROR(INDEX(MAESTRO!X:X,_xludf.AGGREGATE(15,6,ROW(MAESTRO!$B$3:$B$1000)/((MAESTRO!$B$3:$B$1000="CIVILES")*(UPPER(MAESTRO!$L$3:$L$1000)="CONFIRMADO")),ROWS($A$3:A307))),"")</f>
        <v/>
      </c>
    </row>
    <row r="308" spans="1:24" ht="22.05" customHeight="1">
      <c r="A308" s="18" t="str">
        <f ca="1">IFERROR(INDEX(MAESTRO!A:A,_xludf.AGGREGATE(15,6,ROW(MAESTRO!$B$3:$B$1000)/((MAESTRO!$B$3:$B$1000="CIVILES")*(UPPER(MAESTRO!$L$3:$L$1000)="CONFIRMADO")),ROWS($A$3:A308))),"")</f>
        <v/>
      </c>
      <c r="B308" s="18" t="str">
        <f ca="1">IFERROR(INDEX(MAESTRO!B:B,_xludf.AGGREGATE(15,6,ROW(MAESTRO!$B$3:$B$1000)/((MAESTRO!$B$3:$B$1000="CIVILES")*(UPPER(MAESTRO!$L$3:$L$1000)="CONFIRMADO")),ROWS($A$3:A308))),"")</f>
        <v/>
      </c>
      <c r="C308" s="18" t="str">
        <f ca="1">IFERROR(INDEX(MAESTRO!C:C,_xludf.AGGREGATE(15,6,ROW(MAESTRO!$B$3:$B$1000)/((MAESTRO!$B$3:$B$1000="CIVILES")*(UPPER(MAESTRO!$L$3:$L$1000)="CONFIRMADO")),ROWS($A$3:A308))),"")</f>
        <v/>
      </c>
      <c r="D308" s="18" t="str">
        <f ca="1">IFERROR(INDEX(MAESTRO!D:D,_xludf.AGGREGATE(15,6,ROW(MAESTRO!$B$3:$B$1000)/((MAESTRO!$B$3:$B$1000="CIVILES")*(UPPER(MAESTRO!$L$3:$L$1000)="CONFIRMADO")),ROWS($A$3:A308))),"")</f>
        <v/>
      </c>
      <c r="E308" s="18" t="str">
        <f ca="1">IFERROR(INDEX(MAESTRO!E:E,_xludf.AGGREGATE(15,6,ROW(MAESTRO!$B$3:$B$1000)/((MAESTRO!$B$3:$B$1000="CIVILES")*(UPPER(MAESTRO!$L$3:$L$1000)="CONFIRMADO")),ROWS($A$3:A308))),"")</f>
        <v/>
      </c>
      <c r="F308" s="18" t="str">
        <f ca="1">IFERROR(INDEX(MAESTRO!F:F,_xludf.AGGREGATE(15,6,ROW(MAESTRO!$B$3:$B$1000)/((MAESTRO!$B$3:$B$1000="CIVILES")*(UPPER(MAESTRO!$L$3:$L$1000)="CONFIRMADO")),ROWS($A$3:A308))),"")</f>
        <v/>
      </c>
      <c r="G308" s="18" t="str">
        <f ca="1">IFERROR(INDEX(MAESTRO!G:G,_xludf.AGGREGATE(15,6,ROW(MAESTRO!$B$3:$B$1000)/((MAESTRO!$B$3:$B$1000="CIVILES")*(UPPER(MAESTRO!$L$3:$L$1000)="CONFIRMADO")),ROWS($A$3:A308))),"")</f>
        <v/>
      </c>
      <c r="H308" s="18" t="str">
        <f ca="1">IFERROR(INDEX(MAESTRO!H:H,_xludf.AGGREGATE(15,6,ROW(MAESTRO!$B$3:$B$1000)/((MAESTRO!$B$3:$B$1000="CIVILES")*(UPPER(MAESTRO!$L$3:$L$1000)="CONFIRMADO")),ROWS($A$3:A308))),"")</f>
        <v/>
      </c>
      <c r="I308" s="18" t="str">
        <f ca="1">IFERROR(INDEX(MAESTRO!I:I,_xludf.AGGREGATE(15,6,ROW(MAESTRO!$B$3:$B$1000)/((MAESTRO!$B$3:$B$1000="CIVILES")*(UPPER(MAESTRO!$L$3:$L$1000)="CONFIRMADO")),ROWS($A$3:A308))),"")</f>
        <v/>
      </c>
      <c r="J308" s="18" t="str">
        <f ca="1">IFERROR(INDEX(MAESTRO!J:J,_xludf.AGGREGATE(15,6,ROW(MAESTRO!$B$3:$B$1000)/((MAESTRO!$B$3:$B$1000="CIVILES")*(UPPER(MAESTRO!$L$3:$L$1000)="CONFIRMADO")),ROWS($A$3:A308))),"")</f>
        <v/>
      </c>
      <c r="K308" s="18" t="str">
        <f ca="1">IFERROR(INDEX(MAESTRO!K:K,_xludf.AGGREGATE(15,6,ROW(MAESTRO!$B$3:$B$1000)/((MAESTRO!$B$3:$B$1000="CIVILES")*(UPPER(MAESTRO!$L$3:$L$1000)="CONFIRMADO")),ROWS($A$3:A308))),"")</f>
        <v/>
      </c>
      <c r="L308" s="18" t="str">
        <f ca="1">IFERROR(INDEX(MAESTRO!L:L,_xludf.AGGREGATE(15,6,ROW(MAESTRO!$B$3:$B$1000)/((MAESTRO!$B$3:$B$1000="CIVILES")*(UPPER(MAESTRO!$L$3:$L$1000)="CONFIRMADO")),ROWS($A$3:A308))),"")</f>
        <v/>
      </c>
      <c r="M308" s="18" t="str">
        <f ca="1">IFERROR(INDEX(MAESTRO!M:M,_xludf.AGGREGATE(15,6,ROW(MAESTRO!$B$3:$B$1000)/((MAESTRO!$B$3:$B$1000="CIVILES")*(UPPER(MAESTRO!$L$3:$L$1000)="CONFIRMADO")),ROWS($A$3:A308))),"")</f>
        <v/>
      </c>
      <c r="N308" s="18" t="str">
        <f ca="1">IFERROR(INDEX(MAESTRO!N:N,_xludf.AGGREGATE(15,6,ROW(MAESTRO!$B$3:$B$1000)/((MAESTRO!$B$3:$B$1000="CIVILES")*(UPPER(MAESTRO!$L$3:$L$1000)="CONFIRMADO")),ROWS($A$3:A308))),"")</f>
        <v/>
      </c>
      <c r="O308" s="18" t="str">
        <f ca="1">IFERROR(INDEX(MAESTRO!O:O,_xludf.AGGREGATE(15,6,ROW(MAESTRO!$B$3:$B$1000)/((MAESTRO!$B$3:$B$1000="CIVILES")*(UPPER(MAESTRO!$L$3:$L$1000)="CONFIRMADO")),ROWS($A$3:A308))),"")</f>
        <v/>
      </c>
      <c r="P308" s="18" t="str">
        <f ca="1">IFERROR(INDEX(MAESTRO!P:P,_xludf.AGGREGATE(15,6,ROW(MAESTRO!$B$3:$B$1000)/((MAESTRO!$B$3:$B$1000="CIVILES")*(UPPER(MAESTRO!$L$3:$L$1000)="CONFIRMADO")),ROWS($A$3:A308))),"")</f>
        <v/>
      </c>
      <c r="Q308" s="18" t="str">
        <f ca="1">IFERROR(INDEX(MAESTRO!Q:Q,_xludf.AGGREGATE(15,6,ROW(MAESTRO!$B$3:$B$1000)/((MAESTRO!$B$3:$B$1000="CIVILES")*(UPPER(MAESTRO!$L$3:$L$1000)="CONFIRMADO")),ROWS($A$3:A308))),"")</f>
        <v/>
      </c>
      <c r="R308" s="18" t="str">
        <f ca="1">IFERROR(INDEX(MAESTRO!R:R,_xludf.AGGREGATE(15,6,ROW(MAESTRO!$B$3:$B$1000)/((MAESTRO!$B$3:$B$1000="CIVILES")*(UPPER(MAESTRO!$L$3:$L$1000)="CONFIRMADO")),ROWS($A$3:A308))),"")</f>
        <v/>
      </c>
      <c r="S308" s="18" t="str">
        <f ca="1">IFERROR(INDEX(MAESTRO!S:S,_xludf.AGGREGATE(15,6,ROW(MAESTRO!$B$3:$B$1000)/((MAESTRO!$B$3:$B$1000="CIVILES")*(UPPER(MAESTRO!$L$3:$L$1000)="CONFIRMADO")),ROWS($A$3:A308))),"")</f>
        <v/>
      </c>
      <c r="T308" s="18" t="str">
        <f ca="1">IFERROR(INDEX(MAESTRO!T:T,_xludf.AGGREGATE(15,6,ROW(MAESTRO!$B$3:$B$1000)/((MAESTRO!$B$3:$B$1000="CIVILES")*(UPPER(MAESTRO!$L$3:$L$1000)="CONFIRMADO")),ROWS($A$3:A308))),"")</f>
        <v/>
      </c>
      <c r="U308" s="18" t="str">
        <f ca="1">IFERROR(INDEX(MAESTRO!U:U,_xludf.AGGREGATE(15,6,ROW(MAESTRO!$B$3:$B$1000)/((MAESTRO!$B$3:$B$1000="CIVILES")*(UPPER(MAESTRO!$L$3:$L$1000)="CONFIRMADO")),ROWS($A$3:A308))),"")</f>
        <v/>
      </c>
      <c r="V308" s="18" t="str">
        <f ca="1">IFERROR(INDEX(MAESTRO!V:V,_xludf.AGGREGATE(15,6,ROW(MAESTRO!$B$3:$B$1000)/((MAESTRO!$B$3:$B$1000="CIVILES")*(UPPER(MAESTRO!$L$3:$L$1000)="CONFIRMADO")),ROWS($A$3:A308))),"")</f>
        <v/>
      </c>
      <c r="W308" s="18" t="str">
        <f ca="1">IFERROR(INDEX(MAESTRO!W:W,_xludf.AGGREGATE(15,6,ROW(MAESTRO!$B$3:$B$1000)/((MAESTRO!$B$3:$B$1000="CIVILES")*(UPPER(MAESTRO!$L$3:$L$1000)="CONFIRMADO")),ROWS($A$3:A308))),"")</f>
        <v/>
      </c>
      <c r="X308" s="18" t="str">
        <f ca="1">IFERROR(INDEX(MAESTRO!X:X,_xludf.AGGREGATE(15,6,ROW(MAESTRO!$B$3:$B$1000)/((MAESTRO!$B$3:$B$1000="CIVILES")*(UPPER(MAESTRO!$L$3:$L$1000)="CONFIRMADO")),ROWS($A$3:A308))),"")</f>
        <v/>
      </c>
    </row>
    <row r="309" spans="1:24" ht="22.05" customHeight="1">
      <c r="A309" s="10" t="str">
        <f ca="1">IFERROR(INDEX(MAESTRO!A:A,_xludf.AGGREGATE(15,6,ROW(MAESTRO!$B$3:$B$1000)/((MAESTRO!$B$3:$B$1000="CIVILES")*(UPPER(MAESTRO!$L$3:$L$1000)="CONFIRMADO")),ROWS($A$3:A309))),"")</f>
        <v/>
      </c>
      <c r="B309" s="10" t="str">
        <f ca="1">IFERROR(INDEX(MAESTRO!B:B,_xludf.AGGREGATE(15,6,ROW(MAESTRO!$B$3:$B$1000)/((MAESTRO!$B$3:$B$1000="CIVILES")*(UPPER(MAESTRO!$L$3:$L$1000)="CONFIRMADO")),ROWS($A$3:A309))),"")</f>
        <v/>
      </c>
      <c r="C309" s="10" t="str">
        <f ca="1">IFERROR(INDEX(MAESTRO!C:C,_xludf.AGGREGATE(15,6,ROW(MAESTRO!$B$3:$B$1000)/((MAESTRO!$B$3:$B$1000="CIVILES")*(UPPER(MAESTRO!$L$3:$L$1000)="CONFIRMADO")),ROWS($A$3:A309))),"")</f>
        <v/>
      </c>
      <c r="D309" s="10" t="str">
        <f ca="1">IFERROR(INDEX(MAESTRO!D:D,_xludf.AGGREGATE(15,6,ROW(MAESTRO!$B$3:$B$1000)/((MAESTRO!$B$3:$B$1000="CIVILES")*(UPPER(MAESTRO!$L$3:$L$1000)="CONFIRMADO")),ROWS($A$3:A309))),"")</f>
        <v/>
      </c>
      <c r="E309" s="10" t="str">
        <f ca="1">IFERROR(INDEX(MAESTRO!E:E,_xludf.AGGREGATE(15,6,ROW(MAESTRO!$B$3:$B$1000)/((MAESTRO!$B$3:$B$1000="CIVILES")*(UPPER(MAESTRO!$L$3:$L$1000)="CONFIRMADO")),ROWS($A$3:A309))),"")</f>
        <v/>
      </c>
      <c r="F309" s="10" t="str">
        <f ca="1">IFERROR(INDEX(MAESTRO!F:F,_xludf.AGGREGATE(15,6,ROW(MAESTRO!$B$3:$B$1000)/((MAESTRO!$B$3:$B$1000="CIVILES")*(UPPER(MAESTRO!$L$3:$L$1000)="CONFIRMADO")),ROWS($A$3:A309))),"")</f>
        <v/>
      </c>
      <c r="G309" s="10" t="str">
        <f ca="1">IFERROR(INDEX(MAESTRO!G:G,_xludf.AGGREGATE(15,6,ROW(MAESTRO!$B$3:$B$1000)/((MAESTRO!$B$3:$B$1000="CIVILES")*(UPPER(MAESTRO!$L$3:$L$1000)="CONFIRMADO")),ROWS($A$3:A309))),"")</f>
        <v/>
      </c>
      <c r="H309" s="10" t="str">
        <f ca="1">IFERROR(INDEX(MAESTRO!H:H,_xludf.AGGREGATE(15,6,ROW(MAESTRO!$B$3:$B$1000)/((MAESTRO!$B$3:$B$1000="CIVILES")*(UPPER(MAESTRO!$L$3:$L$1000)="CONFIRMADO")),ROWS($A$3:A309))),"")</f>
        <v/>
      </c>
      <c r="I309" s="10" t="str">
        <f ca="1">IFERROR(INDEX(MAESTRO!I:I,_xludf.AGGREGATE(15,6,ROW(MAESTRO!$B$3:$B$1000)/((MAESTRO!$B$3:$B$1000="CIVILES")*(UPPER(MAESTRO!$L$3:$L$1000)="CONFIRMADO")),ROWS($A$3:A309))),"")</f>
        <v/>
      </c>
      <c r="J309" s="10" t="str">
        <f ca="1">IFERROR(INDEX(MAESTRO!J:J,_xludf.AGGREGATE(15,6,ROW(MAESTRO!$B$3:$B$1000)/((MAESTRO!$B$3:$B$1000="CIVILES")*(UPPER(MAESTRO!$L$3:$L$1000)="CONFIRMADO")),ROWS($A$3:A309))),"")</f>
        <v/>
      </c>
      <c r="K309" s="10" t="str">
        <f ca="1">IFERROR(INDEX(MAESTRO!K:K,_xludf.AGGREGATE(15,6,ROW(MAESTRO!$B$3:$B$1000)/((MAESTRO!$B$3:$B$1000="CIVILES")*(UPPER(MAESTRO!$L$3:$L$1000)="CONFIRMADO")),ROWS($A$3:A309))),"")</f>
        <v/>
      </c>
      <c r="L309" s="10" t="str">
        <f ca="1">IFERROR(INDEX(MAESTRO!L:L,_xludf.AGGREGATE(15,6,ROW(MAESTRO!$B$3:$B$1000)/((MAESTRO!$B$3:$B$1000="CIVILES")*(UPPER(MAESTRO!$L$3:$L$1000)="CONFIRMADO")),ROWS($A$3:A309))),"")</f>
        <v/>
      </c>
      <c r="M309" s="10" t="str">
        <f ca="1">IFERROR(INDEX(MAESTRO!M:M,_xludf.AGGREGATE(15,6,ROW(MAESTRO!$B$3:$B$1000)/((MAESTRO!$B$3:$B$1000="CIVILES")*(UPPER(MAESTRO!$L$3:$L$1000)="CONFIRMADO")),ROWS($A$3:A309))),"")</f>
        <v/>
      </c>
      <c r="N309" s="10" t="str">
        <f ca="1">IFERROR(INDEX(MAESTRO!N:N,_xludf.AGGREGATE(15,6,ROW(MAESTRO!$B$3:$B$1000)/((MAESTRO!$B$3:$B$1000="CIVILES")*(UPPER(MAESTRO!$L$3:$L$1000)="CONFIRMADO")),ROWS($A$3:A309))),"")</f>
        <v/>
      </c>
      <c r="O309" s="10" t="str">
        <f ca="1">IFERROR(INDEX(MAESTRO!O:O,_xludf.AGGREGATE(15,6,ROW(MAESTRO!$B$3:$B$1000)/((MAESTRO!$B$3:$B$1000="CIVILES")*(UPPER(MAESTRO!$L$3:$L$1000)="CONFIRMADO")),ROWS($A$3:A309))),"")</f>
        <v/>
      </c>
      <c r="P309" s="10" t="str">
        <f ca="1">IFERROR(INDEX(MAESTRO!P:P,_xludf.AGGREGATE(15,6,ROW(MAESTRO!$B$3:$B$1000)/((MAESTRO!$B$3:$B$1000="CIVILES")*(UPPER(MAESTRO!$L$3:$L$1000)="CONFIRMADO")),ROWS($A$3:A309))),"")</f>
        <v/>
      </c>
      <c r="Q309" s="10" t="str">
        <f ca="1">IFERROR(INDEX(MAESTRO!Q:Q,_xludf.AGGREGATE(15,6,ROW(MAESTRO!$B$3:$B$1000)/((MAESTRO!$B$3:$B$1000="CIVILES")*(UPPER(MAESTRO!$L$3:$L$1000)="CONFIRMADO")),ROWS($A$3:A309))),"")</f>
        <v/>
      </c>
      <c r="R309" s="10" t="str">
        <f ca="1">IFERROR(INDEX(MAESTRO!R:R,_xludf.AGGREGATE(15,6,ROW(MAESTRO!$B$3:$B$1000)/((MAESTRO!$B$3:$B$1000="CIVILES")*(UPPER(MAESTRO!$L$3:$L$1000)="CONFIRMADO")),ROWS($A$3:A309))),"")</f>
        <v/>
      </c>
      <c r="S309" s="10" t="str">
        <f ca="1">IFERROR(INDEX(MAESTRO!S:S,_xludf.AGGREGATE(15,6,ROW(MAESTRO!$B$3:$B$1000)/((MAESTRO!$B$3:$B$1000="CIVILES")*(UPPER(MAESTRO!$L$3:$L$1000)="CONFIRMADO")),ROWS($A$3:A309))),"")</f>
        <v/>
      </c>
      <c r="T309" s="10" t="str">
        <f ca="1">IFERROR(INDEX(MAESTRO!T:T,_xludf.AGGREGATE(15,6,ROW(MAESTRO!$B$3:$B$1000)/((MAESTRO!$B$3:$B$1000="CIVILES")*(UPPER(MAESTRO!$L$3:$L$1000)="CONFIRMADO")),ROWS($A$3:A309))),"")</f>
        <v/>
      </c>
      <c r="U309" s="10" t="str">
        <f ca="1">IFERROR(INDEX(MAESTRO!U:U,_xludf.AGGREGATE(15,6,ROW(MAESTRO!$B$3:$B$1000)/((MAESTRO!$B$3:$B$1000="CIVILES")*(UPPER(MAESTRO!$L$3:$L$1000)="CONFIRMADO")),ROWS($A$3:A309))),"")</f>
        <v/>
      </c>
      <c r="V309" s="10" t="str">
        <f ca="1">IFERROR(INDEX(MAESTRO!V:V,_xludf.AGGREGATE(15,6,ROW(MAESTRO!$B$3:$B$1000)/((MAESTRO!$B$3:$B$1000="CIVILES")*(UPPER(MAESTRO!$L$3:$L$1000)="CONFIRMADO")),ROWS($A$3:A309))),"")</f>
        <v/>
      </c>
      <c r="W309" s="10" t="str">
        <f ca="1">IFERROR(INDEX(MAESTRO!W:W,_xludf.AGGREGATE(15,6,ROW(MAESTRO!$B$3:$B$1000)/((MAESTRO!$B$3:$B$1000="CIVILES")*(UPPER(MAESTRO!$L$3:$L$1000)="CONFIRMADO")),ROWS($A$3:A309))),"")</f>
        <v/>
      </c>
      <c r="X309" s="10" t="str">
        <f ca="1">IFERROR(INDEX(MAESTRO!X:X,_xludf.AGGREGATE(15,6,ROW(MAESTRO!$B$3:$B$1000)/((MAESTRO!$B$3:$B$1000="CIVILES")*(UPPER(MAESTRO!$L$3:$L$1000)="CONFIRMADO")),ROWS($A$3:A309))),"")</f>
        <v/>
      </c>
    </row>
    <row r="310" spans="1:24" ht="22.05" customHeight="1">
      <c r="A310" s="18" t="str">
        <f ca="1">IFERROR(INDEX(MAESTRO!A:A,_xludf.AGGREGATE(15,6,ROW(MAESTRO!$B$3:$B$1000)/((MAESTRO!$B$3:$B$1000="CIVILES")*(UPPER(MAESTRO!$L$3:$L$1000)="CONFIRMADO")),ROWS($A$3:A310))),"")</f>
        <v/>
      </c>
      <c r="B310" s="18" t="str">
        <f ca="1">IFERROR(INDEX(MAESTRO!B:B,_xludf.AGGREGATE(15,6,ROW(MAESTRO!$B$3:$B$1000)/((MAESTRO!$B$3:$B$1000="CIVILES")*(UPPER(MAESTRO!$L$3:$L$1000)="CONFIRMADO")),ROWS($A$3:A310))),"")</f>
        <v/>
      </c>
      <c r="C310" s="18" t="str">
        <f ca="1">IFERROR(INDEX(MAESTRO!C:C,_xludf.AGGREGATE(15,6,ROW(MAESTRO!$B$3:$B$1000)/((MAESTRO!$B$3:$B$1000="CIVILES")*(UPPER(MAESTRO!$L$3:$L$1000)="CONFIRMADO")),ROWS($A$3:A310))),"")</f>
        <v/>
      </c>
      <c r="D310" s="18" t="str">
        <f ca="1">IFERROR(INDEX(MAESTRO!D:D,_xludf.AGGREGATE(15,6,ROW(MAESTRO!$B$3:$B$1000)/((MAESTRO!$B$3:$B$1000="CIVILES")*(UPPER(MAESTRO!$L$3:$L$1000)="CONFIRMADO")),ROWS($A$3:A310))),"")</f>
        <v/>
      </c>
      <c r="E310" s="18" t="str">
        <f ca="1">IFERROR(INDEX(MAESTRO!E:E,_xludf.AGGREGATE(15,6,ROW(MAESTRO!$B$3:$B$1000)/((MAESTRO!$B$3:$B$1000="CIVILES")*(UPPER(MAESTRO!$L$3:$L$1000)="CONFIRMADO")),ROWS($A$3:A310))),"")</f>
        <v/>
      </c>
      <c r="F310" s="18" t="str">
        <f ca="1">IFERROR(INDEX(MAESTRO!F:F,_xludf.AGGREGATE(15,6,ROW(MAESTRO!$B$3:$B$1000)/((MAESTRO!$B$3:$B$1000="CIVILES")*(UPPER(MAESTRO!$L$3:$L$1000)="CONFIRMADO")),ROWS($A$3:A310))),"")</f>
        <v/>
      </c>
      <c r="G310" s="18" t="str">
        <f ca="1">IFERROR(INDEX(MAESTRO!G:G,_xludf.AGGREGATE(15,6,ROW(MAESTRO!$B$3:$B$1000)/((MAESTRO!$B$3:$B$1000="CIVILES")*(UPPER(MAESTRO!$L$3:$L$1000)="CONFIRMADO")),ROWS($A$3:A310))),"")</f>
        <v/>
      </c>
      <c r="H310" s="18" t="str">
        <f ca="1">IFERROR(INDEX(MAESTRO!H:H,_xludf.AGGREGATE(15,6,ROW(MAESTRO!$B$3:$B$1000)/((MAESTRO!$B$3:$B$1000="CIVILES")*(UPPER(MAESTRO!$L$3:$L$1000)="CONFIRMADO")),ROWS($A$3:A310))),"")</f>
        <v/>
      </c>
      <c r="I310" s="18" t="str">
        <f ca="1">IFERROR(INDEX(MAESTRO!I:I,_xludf.AGGREGATE(15,6,ROW(MAESTRO!$B$3:$B$1000)/((MAESTRO!$B$3:$B$1000="CIVILES")*(UPPER(MAESTRO!$L$3:$L$1000)="CONFIRMADO")),ROWS($A$3:A310))),"")</f>
        <v/>
      </c>
      <c r="J310" s="18" t="str">
        <f ca="1">IFERROR(INDEX(MAESTRO!J:J,_xludf.AGGREGATE(15,6,ROW(MAESTRO!$B$3:$B$1000)/((MAESTRO!$B$3:$B$1000="CIVILES")*(UPPER(MAESTRO!$L$3:$L$1000)="CONFIRMADO")),ROWS($A$3:A310))),"")</f>
        <v/>
      </c>
      <c r="K310" s="18" t="str">
        <f ca="1">IFERROR(INDEX(MAESTRO!K:K,_xludf.AGGREGATE(15,6,ROW(MAESTRO!$B$3:$B$1000)/((MAESTRO!$B$3:$B$1000="CIVILES")*(UPPER(MAESTRO!$L$3:$L$1000)="CONFIRMADO")),ROWS($A$3:A310))),"")</f>
        <v/>
      </c>
      <c r="L310" s="18" t="str">
        <f ca="1">IFERROR(INDEX(MAESTRO!L:L,_xludf.AGGREGATE(15,6,ROW(MAESTRO!$B$3:$B$1000)/((MAESTRO!$B$3:$B$1000="CIVILES")*(UPPER(MAESTRO!$L$3:$L$1000)="CONFIRMADO")),ROWS($A$3:A310))),"")</f>
        <v/>
      </c>
      <c r="M310" s="18" t="str">
        <f ca="1">IFERROR(INDEX(MAESTRO!M:M,_xludf.AGGREGATE(15,6,ROW(MAESTRO!$B$3:$B$1000)/((MAESTRO!$B$3:$B$1000="CIVILES")*(UPPER(MAESTRO!$L$3:$L$1000)="CONFIRMADO")),ROWS($A$3:A310))),"")</f>
        <v/>
      </c>
      <c r="N310" s="18" t="str">
        <f ca="1">IFERROR(INDEX(MAESTRO!N:N,_xludf.AGGREGATE(15,6,ROW(MAESTRO!$B$3:$B$1000)/((MAESTRO!$B$3:$B$1000="CIVILES")*(UPPER(MAESTRO!$L$3:$L$1000)="CONFIRMADO")),ROWS($A$3:A310))),"")</f>
        <v/>
      </c>
      <c r="O310" s="18" t="str">
        <f ca="1">IFERROR(INDEX(MAESTRO!O:O,_xludf.AGGREGATE(15,6,ROW(MAESTRO!$B$3:$B$1000)/((MAESTRO!$B$3:$B$1000="CIVILES")*(UPPER(MAESTRO!$L$3:$L$1000)="CONFIRMADO")),ROWS($A$3:A310))),"")</f>
        <v/>
      </c>
      <c r="P310" s="18" t="str">
        <f ca="1">IFERROR(INDEX(MAESTRO!P:P,_xludf.AGGREGATE(15,6,ROW(MAESTRO!$B$3:$B$1000)/((MAESTRO!$B$3:$B$1000="CIVILES")*(UPPER(MAESTRO!$L$3:$L$1000)="CONFIRMADO")),ROWS($A$3:A310))),"")</f>
        <v/>
      </c>
      <c r="Q310" s="18" t="str">
        <f ca="1">IFERROR(INDEX(MAESTRO!Q:Q,_xludf.AGGREGATE(15,6,ROW(MAESTRO!$B$3:$B$1000)/((MAESTRO!$B$3:$B$1000="CIVILES")*(UPPER(MAESTRO!$L$3:$L$1000)="CONFIRMADO")),ROWS($A$3:A310))),"")</f>
        <v/>
      </c>
      <c r="R310" s="18" t="str">
        <f ca="1">IFERROR(INDEX(MAESTRO!R:R,_xludf.AGGREGATE(15,6,ROW(MAESTRO!$B$3:$B$1000)/((MAESTRO!$B$3:$B$1000="CIVILES")*(UPPER(MAESTRO!$L$3:$L$1000)="CONFIRMADO")),ROWS($A$3:A310))),"")</f>
        <v/>
      </c>
      <c r="S310" s="18" t="str">
        <f ca="1">IFERROR(INDEX(MAESTRO!S:S,_xludf.AGGREGATE(15,6,ROW(MAESTRO!$B$3:$B$1000)/((MAESTRO!$B$3:$B$1000="CIVILES")*(UPPER(MAESTRO!$L$3:$L$1000)="CONFIRMADO")),ROWS($A$3:A310))),"")</f>
        <v/>
      </c>
      <c r="T310" s="18" t="str">
        <f ca="1">IFERROR(INDEX(MAESTRO!T:T,_xludf.AGGREGATE(15,6,ROW(MAESTRO!$B$3:$B$1000)/((MAESTRO!$B$3:$B$1000="CIVILES")*(UPPER(MAESTRO!$L$3:$L$1000)="CONFIRMADO")),ROWS($A$3:A310))),"")</f>
        <v/>
      </c>
      <c r="U310" s="18" t="str">
        <f ca="1">IFERROR(INDEX(MAESTRO!U:U,_xludf.AGGREGATE(15,6,ROW(MAESTRO!$B$3:$B$1000)/((MAESTRO!$B$3:$B$1000="CIVILES")*(UPPER(MAESTRO!$L$3:$L$1000)="CONFIRMADO")),ROWS($A$3:A310))),"")</f>
        <v/>
      </c>
      <c r="V310" s="18" t="str">
        <f ca="1">IFERROR(INDEX(MAESTRO!V:V,_xludf.AGGREGATE(15,6,ROW(MAESTRO!$B$3:$B$1000)/((MAESTRO!$B$3:$B$1000="CIVILES")*(UPPER(MAESTRO!$L$3:$L$1000)="CONFIRMADO")),ROWS($A$3:A310))),"")</f>
        <v/>
      </c>
      <c r="W310" s="18" t="str">
        <f ca="1">IFERROR(INDEX(MAESTRO!W:W,_xludf.AGGREGATE(15,6,ROW(MAESTRO!$B$3:$B$1000)/((MAESTRO!$B$3:$B$1000="CIVILES")*(UPPER(MAESTRO!$L$3:$L$1000)="CONFIRMADO")),ROWS($A$3:A310))),"")</f>
        <v/>
      </c>
      <c r="X310" s="18" t="str">
        <f ca="1">IFERROR(INDEX(MAESTRO!X:X,_xludf.AGGREGATE(15,6,ROW(MAESTRO!$B$3:$B$1000)/((MAESTRO!$B$3:$B$1000="CIVILES")*(UPPER(MAESTRO!$L$3:$L$1000)="CONFIRMADO")),ROWS($A$3:A310))),"")</f>
        <v/>
      </c>
    </row>
    <row r="311" spans="1:24" ht="22.05" customHeight="1">
      <c r="A311" s="10" t="str">
        <f ca="1">IFERROR(INDEX(MAESTRO!A:A,_xludf.AGGREGATE(15,6,ROW(MAESTRO!$B$3:$B$1000)/((MAESTRO!$B$3:$B$1000="CIVILES")*(UPPER(MAESTRO!$L$3:$L$1000)="CONFIRMADO")),ROWS($A$3:A311))),"")</f>
        <v/>
      </c>
      <c r="B311" s="10" t="str">
        <f ca="1">IFERROR(INDEX(MAESTRO!B:B,_xludf.AGGREGATE(15,6,ROW(MAESTRO!$B$3:$B$1000)/((MAESTRO!$B$3:$B$1000="CIVILES")*(UPPER(MAESTRO!$L$3:$L$1000)="CONFIRMADO")),ROWS($A$3:A311))),"")</f>
        <v/>
      </c>
      <c r="C311" s="10" t="str">
        <f ca="1">IFERROR(INDEX(MAESTRO!C:C,_xludf.AGGREGATE(15,6,ROW(MAESTRO!$B$3:$B$1000)/((MAESTRO!$B$3:$B$1000="CIVILES")*(UPPER(MAESTRO!$L$3:$L$1000)="CONFIRMADO")),ROWS($A$3:A311))),"")</f>
        <v/>
      </c>
      <c r="D311" s="10" t="str">
        <f ca="1">IFERROR(INDEX(MAESTRO!D:D,_xludf.AGGREGATE(15,6,ROW(MAESTRO!$B$3:$B$1000)/((MAESTRO!$B$3:$B$1000="CIVILES")*(UPPER(MAESTRO!$L$3:$L$1000)="CONFIRMADO")),ROWS($A$3:A311))),"")</f>
        <v/>
      </c>
      <c r="E311" s="10" t="str">
        <f ca="1">IFERROR(INDEX(MAESTRO!E:E,_xludf.AGGREGATE(15,6,ROW(MAESTRO!$B$3:$B$1000)/((MAESTRO!$B$3:$B$1000="CIVILES")*(UPPER(MAESTRO!$L$3:$L$1000)="CONFIRMADO")),ROWS($A$3:A311))),"")</f>
        <v/>
      </c>
      <c r="F311" s="10" t="str">
        <f ca="1">IFERROR(INDEX(MAESTRO!F:F,_xludf.AGGREGATE(15,6,ROW(MAESTRO!$B$3:$B$1000)/((MAESTRO!$B$3:$B$1000="CIVILES")*(UPPER(MAESTRO!$L$3:$L$1000)="CONFIRMADO")),ROWS($A$3:A311))),"")</f>
        <v/>
      </c>
      <c r="G311" s="10" t="str">
        <f ca="1">IFERROR(INDEX(MAESTRO!G:G,_xludf.AGGREGATE(15,6,ROW(MAESTRO!$B$3:$B$1000)/((MAESTRO!$B$3:$B$1000="CIVILES")*(UPPER(MAESTRO!$L$3:$L$1000)="CONFIRMADO")),ROWS($A$3:A311))),"")</f>
        <v/>
      </c>
      <c r="H311" s="10" t="str">
        <f ca="1">IFERROR(INDEX(MAESTRO!H:H,_xludf.AGGREGATE(15,6,ROW(MAESTRO!$B$3:$B$1000)/((MAESTRO!$B$3:$B$1000="CIVILES")*(UPPER(MAESTRO!$L$3:$L$1000)="CONFIRMADO")),ROWS($A$3:A311))),"")</f>
        <v/>
      </c>
      <c r="I311" s="10" t="str">
        <f ca="1">IFERROR(INDEX(MAESTRO!I:I,_xludf.AGGREGATE(15,6,ROW(MAESTRO!$B$3:$B$1000)/((MAESTRO!$B$3:$B$1000="CIVILES")*(UPPER(MAESTRO!$L$3:$L$1000)="CONFIRMADO")),ROWS($A$3:A311))),"")</f>
        <v/>
      </c>
      <c r="J311" s="10" t="str">
        <f ca="1">IFERROR(INDEX(MAESTRO!J:J,_xludf.AGGREGATE(15,6,ROW(MAESTRO!$B$3:$B$1000)/((MAESTRO!$B$3:$B$1000="CIVILES")*(UPPER(MAESTRO!$L$3:$L$1000)="CONFIRMADO")),ROWS($A$3:A311))),"")</f>
        <v/>
      </c>
      <c r="K311" s="10" t="str">
        <f ca="1">IFERROR(INDEX(MAESTRO!K:K,_xludf.AGGREGATE(15,6,ROW(MAESTRO!$B$3:$B$1000)/((MAESTRO!$B$3:$B$1000="CIVILES")*(UPPER(MAESTRO!$L$3:$L$1000)="CONFIRMADO")),ROWS($A$3:A311))),"")</f>
        <v/>
      </c>
      <c r="L311" s="10" t="str">
        <f ca="1">IFERROR(INDEX(MAESTRO!L:L,_xludf.AGGREGATE(15,6,ROW(MAESTRO!$B$3:$B$1000)/((MAESTRO!$B$3:$B$1000="CIVILES")*(UPPER(MAESTRO!$L$3:$L$1000)="CONFIRMADO")),ROWS($A$3:A311))),"")</f>
        <v/>
      </c>
      <c r="M311" s="10" t="str">
        <f ca="1">IFERROR(INDEX(MAESTRO!M:M,_xludf.AGGREGATE(15,6,ROW(MAESTRO!$B$3:$B$1000)/((MAESTRO!$B$3:$B$1000="CIVILES")*(UPPER(MAESTRO!$L$3:$L$1000)="CONFIRMADO")),ROWS($A$3:A311))),"")</f>
        <v/>
      </c>
      <c r="N311" s="10" t="str">
        <f ca="1">IFERROR(INDEX(MAESTRO!N:N,_xludf.AGGREGATE(15,6,ROW(MAESTRO!$B$3:$B$1000)/((MAESTRO!$B$3:$B$1000="CIVILES")*(UPPER(MAESTRO!$L$3:$L$1000)="CONFIRMADO")),ROWS($A$3:A311))),"")</f>
        <v/>
      </c>
      <c r="O311" s="10" t="str">
        <f ca="1">IFERROR(INDEX(MAESTRO!O:O,_xludf.AGGREGATE(15,6,ROW(MAESTRO!$B$3:$B$1000)/((MAESTRO!$B$3:$B$1000="CIVILES")*(UPPER(MAESTRO!$L$3:$L$1000)="CONFIRMADO")),ROWS($A$3:A311))),"")</f>
        <v/>
      </c>
      <c r="P311" s="10" t="str">
        <f ca="1">IFERROR(INDEX(MAESTRO!P:P,_xludf.AGGREGATE(15,6,ROW(MAESTRO!$B$3:$B$1000)/((MAESTRO!$B$3:$B$1000="CIVILES")*(UPPER(MAESTRO!$L$3:$L$1000)="CONFIRMADO")),ROWS($A$3:A311))),"")</f>
        <v/>
      </c>
      <c r="Q311" s="10" t="str">
        <f ca="1">IFERROR(INDEX(MAESTRO!Q:Q,_xludf.AGGREGATE(15,6,ROW(MAESTRO!$B$3:$B$1000)/((MAESTRO!$B$3:$B$1000="CIVILES")*(UPPER(MAESTRO!$L$3:$L$1000)="CONFIRMADO")),ROWS($A$3:A311))),"")</f>
        <v/>
      </c>
      <c r="R311" s="10" t="str">
        <f ca="1">IFERROR(INDEX(MAESTRO!R:R,_xludf.AGGREGATE(15,6,ROW(MAESTRO!$B$3:$B$1000)/((MAESTRO!$B$3:$B$1000="CIVILES")*(UPPER(MAESTRO!$L$3:$L$1000)="CONFIRMADO")),ROWS($A$3:A311))),"")</f>
        <v/>
      </c>
      <c r="S311" s="10" t="str">
        <f ca="1">IFERROR(INDEX(MAESTRO!S:S,_xludf.AGGREGATE(15,6,ROW(MAESTRO!$B$3:$B$1000)/((MAESTRO!$B$3:$B$1000="CIVILES")*(UPPER(MAESTRO!$L$3:$L$1000)="CONFIRMADO")),ROWS($A$3:A311))),"")</f>
        <v/>
      </c>
      <c r="T311" s="10" t="str">
        <f ca="1">IFERROR(INDEX(MAESTRO!T:T,_xludf.AGGREGATE(15,6,ROW(MAESTRO!$B$3:$B$1000)/((MAESTRO!$B$3:$B$1000="CIVILES")*(UPPER(MAESTRO!$L$3:$L$1000)="CONFIRMADO")),ROWS($A$3:A311))),"")</f>
        <v/>
      </c>
      <c r="U311" s="10" t="str">
        <f ca="1">IFERROR(INDEX(MAESTRO!U:U,_xludf.AGGREGATE(15,6,ROW(MAESTRO!$B$3:$B$1000)/((MAESTRO!$B$3:$B$1000="CIVILES")*(UPPER(MAESTRO!$L$3:$L$1000)="CONFIRMADO")),ROWS($A$3:A311))),"")</f>
        <v/>
      </c>
      <c r="V311" s="10" t="str">
        <f ca="1">IFERROR(INDEX(MAESTRO!V:V,_xludf.AGGREGATE(15,6,ROW(MAESTRO!$B$3:$B$1000)/((MAESTRO!$B$3:$B$1000="CIVILES")*(UPPER(MAESTRO!$L$3:$L$1000)="CONFIRMADO")),ROWS($A$3:A311))),"")</f>
        <v/>
      </c>
      <c r="W311" s="10" t="str">
        <f ca="1">IFERROR(INDEX(MAESTRO!W:W,_xludf.AGGREGATE(15,6,ROW(MAESTRO!$B$3:$B$1000)/((MAESTRO!$B$3:$B$1000="CIVILES")*(UPPER(MAESTRO!$L$3:$L$1000)="CONFIRMADO")),ROWS($A$3:A311))),"")</f>
        <v/>
      </c>
      <c r="X311" s="10" t="str">
        <f ca="1">IFERROR(INDEX(MAESTRO!X:X,_xludf.AGGREGATE(15,6,ROW(MAESTRO!$B$3:$B$1000)/((MAESTRO!$B$3:$B$1000="CIVILES")*(UPPER(MAESTRO!$L$3:$L$1000)="CONFIRMADO")),ROWS($A$3:A311))),"")</f>
        <v/>
      </c>
    </row>
    <row r="312" spans="1:24" ht="22.05" customHeight="1">
      <c r="A312" s="18" t="str">
        <f ca="1">IFERROR(INDEX(MAESTRO!A:A,_xludf.AGGREGATE(15,6,ROW(MAESTRO!$B$3:$B$1000)/((MAESTRO!$B$3:$B$1000="CIVILES")*(UPPER(MAESTRO!$L$3:$L$1000)="CONFIRMADO")),ROWS($A$3:A312))),"")</f>
        <v/>
      </c>
      <c r="B312" s="18" t="str">
        <f ca="1">IFERROR(INDEX(MAESTRO!B:B,_xludf.AGGREGATE(15,6,ROW(MAESTRO!$B$3:$B$1000)/((MAESTRO!$B$3:$B$1000="CIVILES")*(UPPER(MAESTRO!$L$3:$L$1000)="CONFIRMADO")),ROWS($A$3:A312))),"")</f>
        <v/>
      </c>
      <c r="C312" s="18" t="str">
        <f ca="1">IFERROR(INDEX(MAESTRO!C:C,_xludf.AGGREGATE(15,6,ROW(MAESTRO!$B$3:$B$1000)/((MAESTRO!$B$3:$B$1000="CIVILES")*(UPPER(MAESTRO!$L$3:$L$1000)="CONFIRMADO")),ROWS($A$3:A312))),"")</f>
        <v/>
      </c>
      <c r="D312" s="18" t="str">
        <f ca="1">IFERROR(INDEX(MAESTRO!D:D,_xludf.AGGREGATE(15,6,ROW(MAESTRO!$B$3:$B$1000)/((MAESTRO!$B$3:$B$1000="CIVILES")*(UPPER(MAESTRO!$L$3:$L$1000)="CONFIRMADO")),ROWS($A$3:A312))),"")</f>
        <v/>
      </c>
      <c r="E312" s="18" t="str">
        <f ca="1">IFERROR(INDEX(MAESTRO!E:E,_xludf.AGGREGATE(15,6,ROW(MAESTRO!$B$3:$B$1000)/((MAESTRO!$B$3:$B$1000="CIVILES")*(UPPER(MAESTRO!$L$3:$L$1000)="CONFIRMADO")),ROWS($A$3:A312))),"")</f>
        <v/>
      </c>
      <c r="F312" s="18" t="str">
        <f ca="1">IFERROR(INDEX(MAESTRO!F:F,_xludf.AGGREGATE(15,6,ROW(MAESTRO!$B$3:$B$1000)/((MAESTRO!$B$3:$B$1000="CIVILES")*(UPPER(MAESTRO!$L$3:$L$1000)="CONFIRMADO")),ROWS($A$3:A312))),"")</f>
        <v/>
      </c>
      <c r="G312" s="18" t="str">
        <f ca="1">IFERROR(INDEX(MAESTRO!G:G,_xludf.AGGREGATE(15,6,ROW(MAESTRO!$B$3:$B$1000)/((MAESTRO!$B$3:$B$1000="CIVILES")*(UPPER(MAESTRO!$L$3:$L$1000)="CONFIRMADO")),ROWS($A$3:A312))),"")</f>
        <v/>
      </c>
      <c r="H312" s="18" t="str">
        <f ca="1">IFERROR(INDEX(MAESTRO!H:H,_xludf.AGGREGATE(15,6,ROW(MAESTRO!$B$3:$B$1000)/((MAESTRO!$B$3:$B$1000="CIVILES")*(UPPER(MAESTRO!$L$3:$L$1000)="CONFIRMADO")),ROWS($A$3:A312))),"")</f>
        <v/>
      </c>
      <c r="I312" s="18" t="str">
        <f ca="1">IFERROR(INDEX(MAESTRO!I:I,_xludf.AGGREGATE(15,6,ROW(MAESTRO!$B$3:$B$1000)/((MAESTRO!$B$3:$B$1000="CIVILES")*(UPPER(MAESTRO!$L$3:$L$1000)="CONFIRMADO")),ROWS($A$3:A312))),"")</f>
        <v/>
      </c>
      <c r="J312" s="18" t="str">
        <f ca="1">IFERROR(INDEX(MAESTRO!J:J,_xludf.AGGREGATE(15,6,ROW(MAESTRO!$B$3:$B$1000)/((MAESTRO!$B$3:$B$1000="CIVILES")*(UPPER(MAESTRO!$L$3:$L$1000)="CONFIRMADO")),ROWS($A$3:A312))),"")</f>
        <v/>
      </c>
      <c r="K312" s="18" t="str">
        <f ca="1">IFERROR(INDEX(MAESTRO!K:K,_xludf.AGGREGATE(15,6,ROW(MAESTRO!$B$3:$B$1000)/((MAESTRO!$B$3:$B$1000="CIVILES")*(UPPER(MAESTRO!$L$3:$L$1000)="CONFIRMADO")),ROWS($A$3:A312))),"")</f>
        <v/>
      </c>
      <c r="L312" s="18" t="str">
        <f ca="1">IFERROR(INDEX(MAESTRO!L:L,_xludf.AGGREGATE(15,6,ROW(MAESTRO!$B$3:$B$1000)/((MAESTRO!$B$3:$B$1000="CIVILES")*(UPPER(MAESTRO!$L$3:$L$1000)="CONFIRMADO")),ROWS($A$3:A312))),"")</f>
        <v/>
      </c>
      <c r="M312" s="18" t="str">
        <f ca="1">IFERROR(INDEX(MAESTRO!M:M,_xludf.AGGREGATE(15,6,ROW(MAESTRO!$B$3:$B$1000)/((MAESTRO!$B$3:$B$1000="CIVILES")*(UPPER(MAESTRO!$L$3:$L$1000)="CONFIRMADO")),ROWS($A$3:A312))),"")</f>
        <v/>
      </c>
      <c r="N312" s="18" t="str">
        <f ca="1">IFERROR(INDEX(MAESTRO!N:N,_xludf.AGGREGATE(15,6,ROW(MAESTRO!$B$3:$B$1000)/((MAESTRO!$B$3:$B$1000="CIVILES")*(UPPER(MAESTRO!$L$3:$L$1000)="CONFIRMADO")),ROWS($A$3:A312))),"")</f>
        <v/>
      </c>
      <c r="O312" s="18" t="str">
        <f ca="1">IFERROR(INDEX(MAESTRO!O:O,_xludf.AGGREGATE(15,6,ROW(MAESTRO!$B$3:$B$1000)/((MAESTRO!$B$3:$B$1000="CIVILES")*(UPPER(MAESTRO!$L$3:$L$1000)="CONFIRMADO")),ROWS($A$3:A312))),"")</f>
        <v/>
      </c>
      <c r="P312" s="18" t="str">
        <f ca="1">IFERROR(INDEX(MAESTRO!P:P,_xludf.AGGREGATE(15,6,ROW(MAESTRO!$B$3:$B$1000)/((MAESTRO!$B$3:$B$1000="CIVILES")*(UPPER(MAESTRO!$L$3:$L$1000)="CONFIRMADO")),ROWS($A$3:A312))),"")</f>
        <v/>
      </c>
      <c r="Q312" s="18" t="str">
        <f ca="1">IFERROR(INDEX(MAESTRO!Q:Q,_xludf.AGGREGATE(15,6,ROW(MAESTRO!$B$3:$B$1000)/((MAESTRO!$B$3:$B$1000="CIVILES")*(UPPER(MAESTRO!$L$3:$L$1000)="CONFIRMADO")),ROWS($A$3:A312))),"")</f>
        <v/>
      </c>
      <c r="R312" s="18" t="str">
        <f ca="1">IFERROR(INDEX(MAESTRO!R:R,_xludf.AGGREGATE(15,6,ROW(MAESTRO!$B$3:$B$1000)/((MAESTRO!$B$3:$B$1000="CIVILES")*(UPPER(MAESTRO!$L$3:$L$1000)="CONFIRMADO")),ROWS($A$3:A312))),"")</f>
        <v/>
      </c>
      <c r="S312" s="18" t="str">
        <f ca="1">IFERROR(INDEX(MAESTRO!S:S,_xludf.AGGREGATE(15,6,ROW(MAESTRO!$B$3:$B$1000)/((MAESTRO!$B$3:$B$1000="CIVILES")*(UPPER(MAESTRO!$L$3:$L$1000)="CONFIRMADO")),ROWS($A$3:A312))),"")</f>
        <v/>
      </c>
      <c r="T312" s="18" t="str">
        <f ca="1">IFERROR(INDEX(MAESTRO!T:T,_xludf.AGGREGATE(15,6,ROW(MAESTRO!$B$3:$B$1000)/((MAESTRO!$B$3:$B$1000="CIVILES")*(UPPER(MAESTRO!$L$3:$L$1000)="CONFIRMADO")),ROWS($A$3:A312))),"")</f>
        <v/>
      </c>
      <c r="U312" s="18" t="str">
        <f ca="1">IFERROR(INDEX(MAESTRO!U:U,_xludf.AGGREGATE(15,6,ROW(MAESTRO!$B$3:$B$1000)/((MAESTRO!$B$3:$B$1000="CIVILES")*(UPPER(MAESTRO!$L$3:$L$1000)="CONFIRMADO")),ROWS($A$3:A312))),"")</f>
        <v/>
      </c>
      <c r="V312" s="18" t="str">
        <f ca="1">IFERROR(INDEX(MAESTRO!V:V,_xludf.AGGREGATE(15,6,ROW(MAESTRO!$B$3:$B$1000)/((MAESTRO!$B$3:$B$1000="CIVILES")*(UPPER(MAESTRO!$L$3:$L$1000)="CONFIRMADO")),ROWS($A$3:A312))),"")</f>
        <v/>
      </c>
      <c r="W312" s="18" t="str">
        <f ca="1">IFERROR(INDEX(MAESTRO!W:W,_xludf.AGGREGATE(15,6,ROW(MAESTRO!$B$3:$B$1000)/((MAESTRO!$B$3:$B$1000="CIVILES")*(UPPER(MAESTRO!$L$3:$L$1000)="CONFIRMADO")),ROWS($A$3:A312))),"")</f>
        <v/>
      </c>
      <c r="X312" s="18" t="str">
        <f ca="1">IFERROR(INDEX(MAESTRO!X:X,_xludf.AGGREGATE(15,6,ROW(MAESTRO!$B$3:$B$1000)/((MAESTRO!$B$3:$B$1000="CIVILES")*(UPPER(MAESTRO!$L$3:$L$1000)="CONFIRMADO")),ROWS($A$3:A312))),"")</f>
        <v/>
      </c>
    </row>
    <row r="313" spans="1:24" ht="22.05" customHeight="1">
      <c r="A313" s="10" t="str">
        <f ca="1">IFERROR(INDEX(MAESTRO!A:A,_xludf.AGGREGATE(15,6,ROW(MAESTRO!$B$3:$B$1000)/((MAESTRO!$B$3:$B$1000="CIVILES")*(UPPER(MAESTRO!$L$3:$L$1000)="CONFIRMADO")),ROWS($A$3:A313))),"")</f>
        <v/>
      </c>
      <c r="B313" s="10" t="str">
        <f ca="1">IFERROR(INDEX(MAESTRO!B:B,_xludf.AGGREGATE(15,6,ROW(MAESTRO!$B$3:$B$1000)/((MAESTRO!$B$3:$B$1000="CIVILES")*(UPPER(MAESTRO!$L$3:$L$1000)="CONFIRMADO")),ROWS($A$3:A313))),"")</f>
        <v/>
      </c>
      <c r="C313" s="10" t="str">
        <f ca="1">IFERROR(INDEX(MAESTRO!C:C,_xludf.AGGREGATE(15,6,ROW(MAESTRO!$B$3:$B$1000)/((MAESTRO!$B$3:$B$1000="CIVILES")*(UPPER(MAESTRO!$L$3:$L$1000)="CONFIRMADO")),ROWS($A$3:A313))),"")</f>
        <v/>
      </c>
      <c r="D313" s="10" t="str">
        <f ca="1">IFERROR(INDEX(MAESTRO!D:D,_xludf.AGGREGATE(15,6,ROW(MAESTRO!$B$3:$B$1000)/((MAESTRO!$B$3:$B$1000="CIVILES")*(UPPER(MAESTRO!$L$3:$L$1000)="CONFIRMADO")),ROWS($A$3:A313))),"")</f>
        <v/>
      </c>
      <c r="E313" s="10" t="str">
        <f ca="1">IFERROR(INDEX(MAESTRO!E:E,_xludf.AGGREGATE(15,6,ROW(MAESTRO!$B$3:$B$1000)/((MAESTRO!$B$3:$B$1000="CIVILES")*(UPPER(MAESTRO!$L$3:$L$1000)="CONFIRMADO")),ROWS($A$3:A313))),"")</f>
        <v/>
      </c>
      <c r="F313" s="10" t="str">
        <f ca="1">IFERROR(INDEX(MAESTRO!F:F,_xludf.AGGREGATE(15,6,ROW(MAESTRO!$B$3:$B$1000)/((MAESTRO!$B$3:$B$1000="CIVILES")*(UPPER(MAESTRO!$L$3:$L$1000)="CONFIRMADO")),ROWS($A$3:A313))),"")</f>
        <v/>
      </c>
      <c r="G313" s="10" t="str">
        <f ca="1">IFERROR(INDEX(MAESTRO!G:G,_xludf.AGGREGATE(15,6,ROW(MAESTRO!$B$3:$B$1000)/((MAESTRO!$B$3:$B$1000="CIVILES")*(UPPER(MAESTRO!$L$3:$L$1000)="CONFIRMADO")),ROWS($A$3:A313))),"")</f>
        <v/>
      </c>
      <c r="H313" s="10" t="str">
        <f ca="1">IFERROR(INDEX(MAESTRO!H:H,_xludf.AGGREGATE(15,6,ROW(MAESTRO!$B$3:$B$1000)/((MAESTRO!$B$3:$B$1000="CIVILES")*(UPPER(MAESTRO!$L$3:$L$1000)="CONFIRMADO")),ROWS($A$3:A313))),"")</f>
        <v/>
      </c>
      <c r="I313" s="10" t="str">
        <f ca="1">IFERROR(INDEX(MAESTRO!I:I,_xludf.AGGREGATE(15,6,ROW(MAESTRO!$B$3:$B$1000)/((MAESTRO!$B$3:$B$1000="CIVILES")*(UPPER(MAESTRO!$L$3:$L$1000)="CONFIRMADO")),ROWS($A$3:A313))),"")</f>
        <v/>
      </c>
      <c r="J313" s="10" t="str">
        <f ca="1">IFERROR(INDEX(MAESTRO!J:J,_xludf.AGGREGATE(15,6,ROW(MAESTRO!$B$3:$B$1000)/((MAESTRO!$B$3:$B$1000="CIVILES")*(UPPER(MAESTRO!$L$3:$L$1000)="CONFIRMADO")),ROWS($A$3:A313))),"")</f>
        <v/>
      </c>
      <c r="K313" s="10" t="str">
        <f ca="1">IFERROR(INDEX(MAESTRO!K:K,_xludf.AGGREGATE(15,6,ROW(MAESTRO!$B$3:$B$1000)/((MAESTRO!$B$3:$B$1000="CIVILES")*(UPPER(MAESTRO!$L$3:$L$1000)="CONFIRMADO")),ROWS($A$3:A313))),"")</f>
        <v/>
      </c>
      <c r="L313" s="10" t="str">
        <f ca="1">IFERROR(INDEX(MAESTRO!L:L,_xludf.AGGREGATE(15,6,ROW(MAESTRO!$B$3:$B$1000)/((MAESTRO!$B$3:$B$1000="CIVILES")*(UPPER(MAESTRO!$L$3:$L$1000)="CONFIRMADO")),ROWS($A$3:A313))),"")</f>
        <v/>
      </c>
      <c r="M313" s="10" t="str">
        <f ca="1">IFERROR(INDEX(MAESTRO!M:M,_xludf.AGGREGATE(15,6,ROW(MAESTRO!$B$3:$B$1000)/((MAESTRO!$B$3:$B$1000="CIVILES")*(UPPER(MAESTRO!$L$3:$L$1000)="CONFIRMADO")),ROWS($A$3:A313))),"")</f>
        <v/>
      </c>
      <c r="N313" s="10" t="str">
        <f ca="1">IFERROR(INDEX(MAESTRO!N:N,_xludf.AGGREGATE(15,6,ROW(MAESTRO!$B$3:$B$1000)/((MAESTRO!$B$3:$B$1000="CIVILES")*(UPPER(MAESTRO!$L$3:$L$1000)="CONFIRMADO")),ROWS($A$3:A313))),"")</f>
        <v/>
      </c>
      <c r="O313" s="10" t="str">
        <f ca="1">IFERROR(INDEX(MAESTRO!O:O,_xludf.AGGREGATE(15,6,ROW(MAESTRO!$B$3:$B$1000)/((MAESTRO!$B$3:$B$1000="CIVILES")*(UPPER(MAESTRO!$L$3:$L$1000)="CONFIRMADO")),ROWS($A$3:A313))),"")</f>
        <v/>
      </c>
      <c r="P313" s="10" t="str">
        <f ca="1">IFERROR(INDEX(MAESTRO!P:P,_xludf.AGGREGATE(15,6,ROW(MAESTRO!$B$3:$B$1000)/((MAESTRO!$B$3:$B$1000="CIVILES")*(UPPER(MAESTRO!$L$3:$L$1000)="CONFIRMADO")),ROWS($A$3:A313))),"")</f>
        <v/>
      </c>
      <c r="Q313" s="10" t="str">
        <f ca="1">IFERROR(INDEX(MAESTRO!Q:Q,_xludf.AGGREGATE(15,6,ROW(MAESTRO!$B$3:$B$1000)/((MAESTRO!$B$3:$B$1000="CIVILES")*(UPPER(MAESTRO!$L$3:$L$1000)="CONFIRMADO")),ROWS($A$3:A313))),"")</f>
        <v/>
      </c>
      <c r="R313" s="10" t="str">
        <f ca="1">IFERROR(INDEX(MAESTRO!R:R,_xludf.AGGREGATE(15,6,ROW(MAESTRO!$B$3:$B$1000)/((MAESTRO!$B$3:$B$1000="CIVILES")*(UPPER(MAESTRO!$L$3:$L$1000)="CONFIRMADO")),ROWS($A$3:A313))),"")</f>
        <v/>
      </c>
      <c r="S313" s="10" t="str">
        <f ca="1">IFERROR(INDEX(MAESTRO!S:S,_xludf.AGGREGATE(15,6,ROW(MAESTRO!$B$3:$B$1000)/((MAESTRO!$B$3:$B$1000="CIVILES")*(UPPER(MAESTRO!$L$3:$L$1000)="CONFIRMADO")),ROWS($A$3:A313))),"")</f>
        <v/>
      </c>
      <c r="T313" s="10" t="str">
        <f ca="1">IFERROR(INDEX(MAESTRO!T:T,_xludf.AGGREGATE(15,6,ROW(MAESTRO!$B$3:$B$1000)/((MAESTRO!$B$3:$B$1000="CIVILES")*(UPPER(MAESTRO!$L$3:$L$1000)="CONFIRMADO")),ROWS($A$3:A313))),"")</f>
        <v/>
      </c>
      <c r="U313" s="10" t="str">
        <f ca="1">IFERROR(INDEX(MAESTRO!U:U,_xludf.AGGREGATE(15,6,ROW(MAESTRO!$B$3:$B$1000)/((MAESTRO!$B$3:$B$1000="CIVILES")*(UPPER(MAESTRO!$L$3:$L$1000)="CONFIRMADO")),ROWS($A$3:A313))),"")</f>
        <v/>
      </c>
      <c r="V313" s="10" t="str">
        <f ca="1">IFERROR(INDEX(MAESTRO!V:V,_xludf.AGGREGATE(15,6,ROW(MAESTRO!$B$3:$B$1000)/((MAESTRO!$B$3:$B$1000="CIVILES")*(UPPER(MAESTRO!$L$3:$L$1000)="CONFIRMADO")),ROWS($A$3:A313))),"")</f>
        <v/>
      </c>
      <c r="W313" s="10" t="str">
        <f ca="1">IFERROR(INDEX(MAESTRO!W:W,_xludf.AGGREGATE(15,6,ROW(MAESTRO!$B$3:$B$1000)/((MAESTRO!$B$3:$B$1000="CIVILES")*(UPPER(MAESTRO!$L$3:$L$1000)="CONFIRMADO")),ROWS($A$3:A313))),"")</f>
        <v/>
      </c>
      <c r="X313" s="10" t="str">
        <f ca="1">IFERROR(INDEX(MAESTRO!X:X,_xludf.AGGREGATE(15,6,ROW(MAESTRO!$B$3:$B$1000)/((MAESTRO!$B$3:$B$1000="CIVILES")*(UPPER(MAESTRO!$L$3:$L$1000)="CONFIRMADO")),ROWS($A$3:A313))),"")</f>
        <v/>
      </c>
    </row>
    <row r="314" spans="1:24" ht="22.05" customHeight="1">
      <c r="A314" s="18" t="str">
        <f ca="1">IFERROR(INDEX(MAESTRO!A:A,_xludf.AGGREGATE(15,6,ROW(MAESTRO!$B$3:$B$1000)/((MAESTRO!$B$3:$B$1000="CIVILES")*(UPPER(MAESTRO!$L$3:$L$1000)="CONFIRMADO")),ROWS($A$3:A314))),"")</f>
        <v/>
      </c>
      <c r="B314" s="18" t="str">
        <f ca="1">IFERROR(INDEX(MAESTRO!B:B,_xludf.AGGREGATE(15,6,ROW(MAESTRO!$B$3:$B$1000)/((MAESTRO!$B$3:$B$1000="CIVILES")*(UPPER(MAESTRO!$L$3:$L$1000)="CONFIRMADO")),ROWS($A$3:A314))),"")</f>
        <v/>
      </c>
      <c r="C314" s="18" t="str">
        <f ca="1">IFERROR(INDEX(MAESTRO!C:C,_xludf.AGGREGATE(15,6,ROW(MAESTRO!$B$3:$B$1000)/((MAESTRO!$B$3:$B$1000="CIVILES")*(UPPER(MAESTRO!$L$3:$L$1000)="CONFIRMADO")),ROWS($A$3:A314))),"")</f>
        <v/>
      </c>
      <c r="D314" s="18" t="str">
        <f ca="1">IFERROR(INDEX(MAESTRO!D:D,_xludf.AGGREGATE(15,6,ROW(MAESTRO!$B$3:$B$1000)/((MAESTRO!$B$3:$B$1000="CIVILES")*(UPPER(MAESTRO!$L$3:$L$1000)="CONFIRMADO")),ROWS($A$3:A314))),"")</f>
        <v/>
      </c>
      <c r="E314" s="18" t="str">
        <f ca="1">IFERROR(INDEX(MAESTRO!E:E,_xludf.AGGREGATE(15,6,ROW(MAESTRO!$B$3:$B$1000)/((MAESTRO!$B$3:$B$1000="CIVILES")*(UPPER(MAESTRO!$L$3:$L$1000)="CONFIRMADO")),ROWS($A$3:A314))),"")</f>
        <v/>
      </c>
      <c r="F314" s="18" t="str">
        <f ca="1">IFERROR(INDEX(MAESTRO!F:F,_xludf.AGGREGATE(15,6,ROW(MAESTRO!$B$3:$B$1000)/((MAESTRO!$B$3:$B$1000="CIVILES")*(UPPER(MAESTRO!$L$3:$L$1000)="CONFIRMADO")),ROWS($A$3:A314))),"")</f>
        <v/>
      </c>
      <c r="G314" s="18" t="str">
        <f ca="1">IFERROR(INDEX(MAESTRO!G:G,_xludf.AGGREGATE(15,6,ROW(MAESTRO!$B$3:$B$1000)/((MAESTRO!$B$3:$B$1000="CIVILES")*(UPPER(MAESTRO!$L$3:$L$1000)="CONFIRMADO")),ROWS($A$3:A314))),"")</f>
        <v/>
      </c>
      <c r="H314" s="18" t="str">
        <f ca="1">IFERROR(INDEX(MAESTRO!H:H,_xludf.AGGREGATE(15,6,ROW(MAESTRO!$B$3:$B$1000)/((MAESTRO!$B$3:$B$1000="CIVILES")*(UPPER(MAESTRO!$L$3:$L$1000)="CONFIRMADO")),ROWS($A$3:A314))),"")</f>
        <v/>
      </c>
      <c r="I314" s="18" t="str">
        <f ca="1">IFERROR(INDEX(MAESTRO!I:I,_xludf.AGGREGATE(15,6,ROW(MAESTRO!$B$3:$B$1000)/((MAESTRO!$B$3:$B$1000="CIVILES")*(UPPER(MAESTRO!$L$3:$L$1000)="CONFIRMADO")),ROWS($A$3:A314))),"")</f>
        <v/>
      </c>
      <c r="J314" s="18" t="str">
        <f ca="1">IFERROR(INDEX(MAESTRO!J:J,_xludf.AGGREGATE(15,6,ROW(MAESTRO!$B$3:$B$1000)/((MAESTRO!$B$3:$B$1000="CIVILES")*(UPPER(MAESTRO!$L$3:$L$1000)="CONFIRMADO")),ROWS($A$3:A314))),"")</f>
        <v/>
      </c>
      <c r="K314" s="18" t="str">
        <f ca="1">IFERROR(INDEX(MAESTRO!K:K,_xludf.AGGREGATE(15,6,ROW(MAESTRO!$B$3:$B$1000)/((MAESTRO!$B$3:$B$1000="CIVILES")*(UPPER(MAESTRO!$L$3:$L$1000)="CONFIRMADO")),ROWS($A$3:A314))),"")</f>
        <v/>
      </c>
      <c r="L314" s="18" t="str">
        <f ca="1">IFERROR(INDEX(MAESTRO!L:L,_xludf.AGGREGATE(15,6,ROW(MAESTRO!$B$3:$B$1000)/((MAESTRO!$B$3:$B$1000="CIVILES")*(UPPER(MAESTRO!$L$3:$L$1000)="CONFIRMADO")),ROWS($A$3:A314))),"")</f>
        <v/>
      </c>
      <c r="M314" s="18" t="str">
        <f ca="1">IFERROR(INDEX(MAESTRO!M:M,_xludf.AGGREGATE(15,6,ROW(MAESTRO!$B$3:$B$1000)/((MAESTRO!$B$3:$B$1000="CIVILES")*(UPPER(MAESTRO!$L$3:$L$1000)="CONFIRMADO")),ROWS($A$3:A314))),"")</f>
        <v/>
      </c>
      <c r="N314" s="18" t="str">
        <f ca="1">IFERROR(INDEX(MAESTRO!N:N,_xludf.AGGREGATE(15,6,ROW(MAESTRO!$B$3:$B$1000)/((MAESTRO!$B$3:$B$1000="CIVILES")*(UPPER(MAESTRO!$L$3:$L$1000)="CONFIRMADO")),ROWS($A$3:A314))),"")</f>
        <v/>
      </c>
      <c r="O314" s="18" t="str">
        <f ca="1">IFERROR(INDEX(MAESTRO!O:O,_xludf.AGGREGATE(15,6,ROW(MAESTRO!$B$3:$B$1000)/((MAESTRO!$B$3:$B$1000="CIVILES")*(UPPER(MAESTRO!$L$3:$L$1000)="CONFIRMADO")),ROWS($A$3:A314))),"")</f>
        <v/>
      </c>
      <c r="P314" s="18" t="str">
        <f ca="1">IFERROR(INDEX(MAESTRO!P:P,_xludf.AGGREGATE(15,6,ROW(MAESTRO!$B$3:$B$1000)/((MAESTRO!$B$3:$B$1000="CIVILES")*(UPPER(MAESTRO!$L$3:$L$1000)="CONFIRMADO")),ROWS($A$3:A314))),"")</f>
        <v/>
      </c>
      <c r="Q314" s="18" t="str">
        <f ca="1">IFERROR(INDEX(MAESTRO!Q:Q,_xludf.AGGREGATE(15,6,ROW(MAESTRO!$B$3:$B$1000)/((MAESTRO!$B$3:$B$1000="CIVILES")*(UPPER(MAESTRO!$L$3:$L$1000)="CONFIRMADO")),ROWS($A$3:A314))),"")</f>
        <v/>
      </c>
      <c r="R314" s="18" t="str">
        <f ca="1">IFERROR(INDEX(MAESTRO!R:R,_xludf.AGGREGATE(15,6,ROW(MAESTRO!$B$3:$B$1000)/((MAESTRO!$B$3:$B$1000="CIVILES")*(UPPER(MAESTRO!$L$3:$L$1000)="CONFIRMADO")),ROWS($A$3:A314))),"")</f>
        <v/>
      </c>
      <c r="S314" s="18" t="str">
        <f ca="1">IFERROR(INDEX(MAESTRO!S:S,_xludf.AGGREGATE(15,6,ROW(MAESTRO!$B$3:$B$1000)/((MAESTRO!$B$3:$B$1000="CIVILES")*(UPPER(MAESTRO!$L$3:$L$1000)="CONFIRMADO")),ROWS($A$3:A314))),"")</f>
        <v/>
      </c>
      <c r="T314" s="18" t="str">
        <f ca="1">IFERROR(INDEX(MAESTRO!T:T,_xludf.AGGREGATE(15,6,ROW(MAESTRO!$B$3:$B$1000)/((MAESTRO!$B$3:$B$1000="CIVILES")*(UPPER(MAESTRO!$L$3:$L$1000)="CONFIRMADO")),ROWS($A$3:A314))),"")</f>
        <v/>
      </c>
      <c r="U314" s="18" t="str">
        <f ca="1">IFERROR(INDEX(MAESTRO!U:U,_xludf.AGGREGATE(15,6,ROW(MAESTRO!$B$3:$B$1000)/((MAESTRO!$B$3:$B$1000="CIVILES")*(UPPER(MAESTRO!$L$3:$L$1000)="CONFIRMADO")),ROWS($A$3:A314))),"")</f>
        <v/>
      </c>
      <c r="V314" s="18" t="str">
        <f ca="1">IFERROR(INDEX(MAESTRO!V:V,_xludf.AGGREGATE(15,6,ROW(MAESTRO!$B$3:$B$1000)/((MAESTRO!$B$3:$B$1000="CIVILES")*(UPPER(MAESTRO!$L$3:$L$1000)="CONFIRMADO")),ROWS($A$3:A314))),"")</f>
        <v/>
      </c>
      <c r="W314" s="18" t="str">
        <f ca="1">IFERROR(INDEX(MAESTRO!W:W,_xludf.AGGREGATE(15,6,ROW(MAESTRO!$B$3:$B$1000)/((MAESTRO!$B$3:$B$1000="CIVILES")*(UPPER(MAESTRO!$L$3:$L$1000)="CONFIRMADO")),ROWS($A$3:A314))),"")</f>
        <v/>
      </c>
      <c r="X314" s="18" t="str">
        <f ca="1">IFERROR(INDEX(MAESTRO!X:X,_xludf.AGGREGATE(15,6,ROW(MAESTRO!$B$3:$B$1000)/((MAESTRO!$B$3:$B$1000="CIVILES")*(UPPER(MAESTRO!$L$3:$L$1000)="CONFIRMADO")),ROWS($A$3:A314))),"")</f>
        <v/>
      </c>
    </row>
    <row r="315" spans="1:24" ht="22.05" customHeight="1">
      <c r="A315" s="10" t="str">
        <f ca="1">IFERROR(INDEX(MAESTRO!A:A,_xludf.AGGREGATE(15,6,ROW(MAESTRO!$B$3:$B$1000)/((MAESTRO!$B$3:$B$1000="CIVILES")*(UPPER(MAESTRO!$L$3:$L$1000)="CONFIRMADO")),ROWS($A$3:A315))),"")</f>
        <v/>
      </c>
      <c r="B315" s="10" t="str">
        <f ca="1">IFERROR(INDEX(MAESTRO!B:B,_xludf.AGGREGATE(15,6,ROW(MAESTRO!$B$3:$B$1000)/((MAESTRO!$B$3:$B$1000="CIVILES")*(UPPER(MAESTRO!$L$3:$L$1000)="CONFIRMADO")),ROWS($A$3:A315))),"")</f>
        <v/>
      </c>
      <c r="C315" s="10" t="str">
        <f ca="1">IFERROR(INDEX(MAESTRO!C:C,_xludf.AGGREGATE(15,6,ROW(MAESTRO!$B$3:$B$1000)/((MAESTRO!$B$3:$B$1000="CIVILES")*(UPPER(MAESTRO!$L$3:$L$1000)="CONFIRMADO")),ROWS($A$3:A315))),"")</f>
        <v/>
      </c>
      <c r="D315" s="10" t="str">
        <f ca="1">IFERROR(INDEX(MAESTRO!D:D,_xludf.AGGREGATE(15,6,ROW(MAESTRO!$B$3:$B$1000)/((MAESTRO!$B$3:$B$1000="CIVILES")*(UPPER(MAESTRO!$L$3:$L$1000)="CONFIRMADO")),ROWS($A$3:A315))),"")</f>
        <v/>
      </c>
      <c r="E315" s="10" t="str">
        <f ca="1">IFERROR(INDEX(MAESTRO!E:E,_xludf.AGGREGATE(15,6,ROW(MAESTRO!$B$3:$B$1000)/((MAESTRO!$B$3:$B$1000="CIVILES")*(UPPER(MAESTRO!$L$3:$L$1000)="CONFIRMADO")),ROWS($A$3:A315))),"")</f>
        <v/>
      </c>
      <c r="F315" s="10" t="str">
        <f ca="1">IFERROR(INDEX(MAESTRO!F:F,_xludf.AGGREGATE(15,6,ROW(MAESTRO!$B$3:$B$1000)/((MAESTRO!$B$3:$B$1000="CIVILES")*(UPPER(MAESTRO!$L$3:$L$1000)="CONFIRMADO")),ROWS($A$3:A315))),"")</f>
        <v/>
      </c>
      <c r="G315" s="10" t="str">
        <f ca="1">IFERROR(INDEX(MAESTRO!G:G,_xludf.AGGREGATE(15,6,ROW(MAESTRO!$B$3:$B$1000)/((MAESTRO!$B$3:$B$1000="CIVILES")*(UPPER(MAESTRO!$L$3:$L$1000)="CONFIRMADO")),ROWS($A$3:A315))),"")</f>
        <v/>
      </c>
      <c r="H315" s="10" t="str">
        <f ca="1">IFERROR(INDEX(MAESTRO!H:H,_xludf.AGGREGATE(15,6,ROW(MAESTRO!$B$3:$B$1000)/((MAESTRO!$B$3:$B$1000="CIVILES")*(UPPER(MAESTRO!$L$3:$L$1000)="CONFIRMADO")),ROWS($A$3:A315))),"")</f>
        <v/>
      </c>
      <c r="I315" s="10" t="str">
        <f ca="1">IFERROR(INDEX(MAESTRO!I:I,_xludf.AGGREGATE(15,6,ROW(MAESTRO!$B$3:$B$1000)/((MAESTRO!$B$3:$B$1000="CIVILES")*(UPPER(MAESTRO!$L$3:$L$1000)="CONFIRMADO")),ROWS($A$3:A315))),"")</f>
        <v/>
      </c>
      <c r="J315" s="10" t="str">
        <f ca="1">IFERROR(INDEX(MAESTRO!J:J,_xludf.AGGREGATE(15,6,ROW(MAESTRO!$B$3:$B$1000)/((MAESTRO!$B$3:$B$1000="CIVILES")*(UPPER(MAESTRO!$L$3:$L$1000)="CONFIRMADO")),ROWS($A$3:A315))),"")</f>
        <v/>
      </c>
      <c r="K315" s="10" t="str">
        <f ca="1">IFERROR(INDEX(MAESTRO!K:K,_xludf.AGGREGATE(15,6,ROW(MAESTRO!$B$3:$B$1000)/((MAESTRO!$B$3:$B$1000="CIVILES")*(UPPER(MAESTRO!$L$3:$L$1000)="CONFIRMADO")),ROWS($A$3:A315))),"")</f>
        <v/>
      </c>
      <c r="L315" s="10" t="str">
        <f ca="1">IFERROR(INDEX(MAESTRO!L:L,_xludf.AGGREGATE(15,6,ROW(MAESTRO!$B$3:$B$1000)/((MAESTRO!$B$3:$B$1000="CIVILES")*(UPPER(MAESTRO!$L$3:$L$1000)="CONFIRMADO")),ROWS($A$3:A315))),"")</f>
        <v/>
      </c>
      <c r="M315" s="10" t="str">
        <f ca="1">IFERROR(INDEX(MAESTRO!M:M,_xludf.AGGREGATE(15,6,ROW(MAESTRO!$B$3:$B$1000)/((MAESTRO!$B$3:$B$1000="CIVILES")*(UPPER(MAESTRO!$L$3:$L$1000)="CONFIRMADO")),ROWS($A$3:A315))),"")</f>
        <v/>
      </c>
      <c r="N315" s="10" t="str">
        <f ca="1">IFERROR(INDEX(MAESTRO!N:N,_xludf.AGGREGATE(15,6,ROW(MAESTRO!$B$3:$B$1000)/((MAESTRO!$B$3:$B$1000="CIVILES")*(UPPER(MAESTRO!$L$3:$L$1000)="CONFIRMADO")),ROWS($A$3:A315))),"")</f>
        <v/>
      </c>
      <c r="O315" s="10" t="str">
        <f ca="1">IFERROR(INDEX(MAESTRO!O:O,_xludf.AGGREGATE(15,6,ROW(MAESTRO!$B$3:$B$1000)/((MAESTRO!$B$3:$B$1000="CIVILES")*(UPPER(MAESTRO!$L$3:$L$1000)="CONFIRMADO")),ROWS($A$3:A315))),"")</f>
        <v/>
      </c>
      <c r="P315" s="10" t="str">
        <f ca="1">IFERROR(INDEX(MAESTRO!P:P,_xludf.AGGREGATE(15,6,ROW(MAESTRO!$B$3:$B$1000)/((MAESTRO!$B$3:$B$1000="CIVILES")*(UPPER(MAESTRO!$L$3:$L$1000)="CONFIRMADO")),ROWS($A$3:A315))),"")</f>
        <v/>
      </c>
      <c r="Q315" s="10" t="str">
        <f ca="1">IFERROR(INDEX(MAESTRO!Q:Q,_xludf.AGGREGATE(15,6,ROW(MAESTRO!$B$3:$B$1000)/((MAESTRO!$B$3:$B$1000="CIVILES")*(UPPER(MAESTRO!$L$3:$L$1000)="CONFIRMADO")),ROWS($A$3:A315))),"")</f>
        <v/>
      </c>
      <c r="R315" s="10" t="str">
        <f ca="1">IFERROR(INDEX(MAESTRO!R:R,_xludf.AGGREGATE(15,6,ROW(MAESTRO!$B$3:$B$1000)/((MAESTRO!$B$3:$B$1000="CIVILES")*(UPPER(MAESTRO!$L$3:$L$1000)="CONFIRMADO")),ROWS($A$3:A315))),"")</f>
        <v/>
      </c>
      <c r="S315" s="10" t="str">
        <f ca="1">IFERROR(INDEX(MAESTRO!S:S,_xludf.AGGREGATE(15,6,ROW(MAESTRO!$B$3:$B$1000)/((MAESTRO!$B$3:$B$1000="CIVILES")*(UPPER(MAESTRO!$L$3:$L$1000)="CONFIRMADO")),ROWS($A$3:A315))),"")</f>
        <v/>
      </c>
      <c r="T315" s="10" t="str">
        <f ca="1">IFERROR(INDEX(MAESTRO!T:T,_xludf.AGGREGATE(15,6,ROW(MAESTRO!$B$3:$B$1000)/((MAESTRO!$B$3:$B$1000="CIVILES")*(UPPER(MAESTRO!$L$3:$L$1000)="CONFIRMADO")),ROWS($A$3:A315))),"")</f>
        <v/>
      </c>
      <c r="U315" s="10" t="str">
        <f ca="1">IFERROR(INDEX(MAESTRO!U:U,_xludf.AGGREGATE(15,6,ROW(MAESTRO!$B$3:$B$1000)/((MAESTRO!$B$3:$B$1000="CIVILES")*(UPPER(MAESTRO!$L$3:$L$1000)="CONFIRMADO")),ROWS($A$3:A315))),"")</f>
        <v/>
      </c>
      <c r="V315" s="10" t="str">
        <f ca="1">IFERROR(INDEX(MAESTRO!V:V,_xludf.AGGREGATE(15,6,ROW(MAESTRO!$B$3:$B$1000)/((MAESTRO!$B$3:$B$1000="CIVILES")*(UPPER(MAESTRO!$L$3:$L$1000)="CONFIRMADO")),ROWS($A$3:A315))),"")</f>
        <v/>
      </c>
      <c r="W315" s="10" t="str">
        <f ca="1">IFERROR(INDEX(MAESTRO!W:W,_xludf.AGGREGATE(15,6,ROW(MAESTRO!$B$3:$B$1000)/((MAESTRO!$B$3:$B$1000="CIVILES")*(UPPER(MAESTRO!$L$3:$L$1000)="CONFIRMADO")),ROWS($A$3:A315))),"")</f>
        <v/>
      </c>
      <c r="X315" s="10" t="str">
        <f ca="1">IFERROR(INDEX(MAESTRO!X:X,_xludf.AGGREGATE(15,6,ROW(MAESTRO!$B$3:$B$1000)/((MAESTRO!$B$3:$B$1000="CIVILES")*(UPPER(MAESTRO!$L$3:$L$1000)="CONFIRMADO")),ROWS($A$3:A315))),"")</f>
        <v/>
      </c>
    </row>
    <row r="316" spans="1:24" ht="22.05" customHeight="1">
      <c r="A316" s="18" t="str">
        <f ca="1">IFERROR(INDEX(MAESTRO!A:A,_xludf.AGGREGATE(15,6,ROW(MAESTRO!$B$3:$B$1000)/((MAESTRO!$B$3:$B$1000="CIVILES")*(UPPER(MAESTRO!$L$3:$L$1000)="CONFIRMADO")),ROWS($A$3:A316))),"")</f>
        <v/>
      </c>
      <c r="B316" s="18" t="str">
        <f ca="1">IFERROR(INDEX(MAESTRO!B:B,_xludf.AGGREGATE(15,6,ROW(MAESTRO!$B$3:$B$1000)/((MAESTRO!$B$3:$B$1000="CIVILES")*(UPPER(MAESTRO!$L$3:$L$1000)="CONFIRMADO")),ROWS($A$3:A316))),"")</f>
        <v/>
      </c>
      <c r="C316" s="18" t="str">
        <f ca="1">IFERROR(INDEX(MAESTRO!C:C,_xludf.AGGREGATE(15,6,ROW(MAESTRO!$B$3:$B$1000)/((MAESTRO!$B$3:$B$1000="CIVILES")*(UPPER(MAESTRO!$L$3:$L$1000)="CONFIRMADO")),ROWS($A$3:A316))),"")</f>
        <v/>
      </c>
      <c r="D316" s="18" t="str">
        <f ca="1">IFERROR(INDEX(MAESTRO!D:D,_xludf.AGGREGATE(15,6,ROW(MAESTRO!$B$3:$B$1000)/((MAESTRO!$B$3:$B$1000="CIVILES")*(UPPER(MAESTRO!$L$3:$L$1000)="CONFIRMADO")),ROWS($A$3:A316))),"")</f>
        <v/>
      </c>
      <c r="E316" s="18" t="str">
        <f ca="1">IFERROR(INDEX(MAESTRO!E:E,_xludf.AGGREGATE(15,6,ROW(MAESTRO!$B$3:$B$1000)/((MAESTRO!$B$3:$B$1000="CIVILES")*(UPPER(MAESTRO!$L$3:$L$1000)="CONFIRMADO")),ROWS($A$3:A316))),"")</f>
        <v/>
      </c>
      <c r="F316" s="18" t="str">
        <f ca="1">IFERROR(INDEX(MAESTRO!F:F,_xludf.AGGREGATE(15,6,ROW(MAESTRO!$B$3:$B$1000)/((MAESTRO!$B$3:$B$1000="CIVILES")*(UPPER(MAESTRO!$L$3:$L$1000)="CONFIRMADO")),ROWS($A$3:A316))),"")</f>
        <v/>
      </c>
      <c r="G316" s="18" t="str">
        <f ca="1">IFERROR(INDEX(MAESTRO!G:G,_xludf.AGGREGATE(15,6,ROW(MAESTRO!$B$3:$B$1000)/((MAESTRO!$B$3:$B$1000="CIVILES")*(UPPER(MAESTRO!$L$3:$L$1000)="CONFIRMADO")),ROWS($A$3:A316))),"")</f>
        <v/>
      </c>
      <c r="H316" s="18" t="str">
        <f ca="1">IFERROR(INDEX(MAESTRO!H:H,_xludf.AGGREGATE(15,6,ROW(MAESTRO!$B$3:$B$1000)/((MAESTRO!$B$3:$B$1000="CIVILES")*(UPPER(MAESTRO!$L$3:$L$1000)="CONFIRMADO")),ROWS($A$3:A316))),"")</f>
        <v/>
      </c>
      <c r="I316" s="18" t="str">
        <f ca="1">IFERROR(INDEX(MAESTRO!I:I,_xludf.AGGREGATE(15,6,ROW(MAESTRO!$B$3:$B$1000)/((MAESTRO!$B$3:$B$1000="CIVILES")*(UPPER(MAESTRO!$L$3:$L$1000)="CONFIRMADO")),ROWS($A$3:A316))),"")</f>
        <v/>
      </c>
      <c r="J316" s="18" t="str">
        <f ca="1">IFERROR(INDEX(MAESTRO!J:J,_xludf.AGGREGATE(15,6,ROW(MAESTRO!$B$3:$B$1000)/((MAESTRO!$B$3:$B$1000="CIVILES")*(UPPER(MAESTRO!$L$3:$L$1000)="CONFIRMADO")),ROWS($A$3:A316))),"")</f>
        <v/>
      </c>
      <c r="K316" s="18" t="str">
        <f ca="1">IFERROR(INDEX(MAESTRO!K:K,_xludf.AGGREGATE(15,6,ROW(MAESTRO!$B$3:$B$1000)/((MAESTRO!$B$3:$B$1000="CIVILES")*(UPPER(MAESTRO!$L$3:$L$1000)="CONFIRMADO")),ROWS($A$3:A316))),"")</f>
        <v/>
      </c>
      <c r="L316" s="18" t="str">
        <f ca="1">IFERROR(INDEX(MAESTRO!L:L,_xludf.AGGREGATE(15,6,ROW(MAESTRO!$B$3:$B$1000)/((MAESTRO!$B$3:$B$1000="CIVILES")*(UPPER(MAESTRO!$L$3:$L$1000)="CONFIRMADO")),ROWS($A$3:A316))),"")</f>
        <v/>
      </c>
      <c r="M316" s="18" t="str">
        <f ca="1">IFERROR(INDEX(MAESTRO!M:M,_xludf.AGGREGATE(15,6,ROW(MAESTRO!$B$3:$B$1000)/((MAESTRO!$B$3:$B$1000="CIVILES")*(UPPER(MAESTRO!$L$3:$L$1000)="CONFIRMADO")),ROWS($A$3:A316))),"")</f>
        <v/>
      </c>
      <c r="N316" s="18" t="str">
        <f ca="1">IFERROR(INDEX(MAESTRO!N:N,_xludf.AGGREGATE(15,6,ROW(MAESTRO!$B$3:$B$1000)/((MAESTRO!$B$3:$B$1000="CIVILES")*(UPPER(MAESTRO!$L$3:$L$1000)="CONFIRMADO")),ROWS($A$3:A316))),"")</f>
        <v/>
      </c>
      <c r="O316" s="18" t="str">
        <f ca="1">IFERROR(INDEX(MAESTRO!O:O,_xludf.AGGREGATE(15,6,ROW(MAESTRO!$B$3:$B$1000)/((MAESTRO!$B$3:$B$1000="CIVILES")*(UPPER(MAESTRO!$L$3:$L$1000)="CONFIRMADO")),ROWS($A$3:A316))),"")</f>
        <v/>
      </c>
      <c r="P316" s="18" t="str">
        <f ca="1">IFERROR(INDEX(MAESTRO!P:P,_xludf.AGGREGATE(15,6,ROW(MAESTRO!$B$3:$B$1000)/((MAESTRO!$B$3:$B$1000="CIVILES")*(UPPER(MAESTRO!$L$3:$L$1000)="CONFIRMADO")),ROWS($A$3:A316))),"")</f>
        <v/>
      </c>
      <c r="Q316" s="18" t="str">
        <f ca="1">IFERROR(INDEX(MAESTRO!Q:Q,_xludf.AGGREGATE(15,6,ROW(MAESTRO!$B$3:$B$1000)/((MAESTRO!$B$3:$B$1000="CIVILES")*(UPPER(MAESTRO!$L$3:$L$1000)="CONFIRMADO")),ROWS($A$3:A316))),"")</f>
        <v/>
      </c>
      <c r="R316" s="18" t="str">
        <f ca="1">IFERROR(INDEX(MAESTRO!R:R,_xludf.AGGREGATE(15,6,ROW(MAESTRO!$B$3:$B$1000)/((MAESTRO!$B$3:$B$1000="CIVILES")*(UPPER(MAESTRO!$L$3:$L$1000)="CONFIRMADO")),ROWS($A$3:A316))),"")</f>
        <v/>
      </c>
      <c r="S316" s="18" t="str">
        <f ca="1">IFERROR(INDEX(MAESTRO!S:S,_xludf.AGGREGATE(15,6,ROW(MAESTRO!$B$3:$B$1000)/((MAESTRO!$B$3:$B$1000="CIVILES")*(UPPER(MAESTRO!$L$3:$L$1000)="CONFIRMADO")),ROWS($A$3:A316))),"")</f>
        <v/>
      </c>
      <c r="T316" s="18" t="str">
        <f ca="1">IFERROR(INDEX(MAESTRO!T:T,_xludf.AGGREGATE(15,6,ROW(MAESTRO!$B$3:$B$1000)/((MAESTRO!$B$3:$B$1000="CIVILES")*(UPPER(MAESTRO!$L$3:$L$1000)="CONFIRMADO")),ROWS($A$3:A316))),"")</f>
        <v/>
      </c>
      <c r="U316" s="18" t="str">
        <f ca="1">IFERROR(INDEX(MAESTRO!U:U,_xludf.AGGREGATE(15,6,ROW(MAESTRO!$B$3:$B$1000)/((MAESTRO!$B$3:$B$1000="CIVILES")*(UPPER(MAESTRO!$L$3:$L$1000)="CONFIRMADO")),ROWS($A$3:A316))),"")</f>
        <v/>
      </c>
      <c r="V316" s="18" t="str">
        <f ca="1">IFERROR(INDEX(MAESTRO!V:V,_xludf.AGGREGATE(15,6,ROW(MAESTRO!$B$3:$B$1000)/((MAESTRO!$B$3:$B$1000="CIVILES")*(UPPER(MAESTRO!$L$3:$L$1000)="CONFIRMADO")),ROWS($A$3:A316))),"")</f>
        <v/>
      </c>
      <c r="W316" s="18" t="str">
        <f ca="1">IFERROR(INDEX(MAESTRO!W:W,_xludf.AGGREGATE(15,6,ROW(MAESTRO!$B$3:$B$1000)/((MAESTRO!$B$3:$B$1000="CIVILES")*(UPPER(MAESTRO!$L$3:$L$1000)="CONFIRMADO")),ROWS($A$3:A316))),"")</f>
        <v/>
      </c>
      <c r="X316" s="18" t="str">
        <f ca="1">IFERROR(INDEX(MAESTRO!X:X,_xludf.AGGREGATE(15,6,ROW(MAESTRO!$B$3:$B$1000)/((MAESTRO!$B$3:$B$1000="CIVILES")*(UPPER(MAESTRO!$L$3:$L$1000)="CONFIRMADO")),ROWS($A$3:A316))),"")</f>
        <v/>
      </c>
    </row>
    <row r="317" spans="1:24" ht="22.05" customHeight="1">
      <c r="A317" s="10" t="str">
        <f ca="1">IFERROR(INDEX(MAESTRO!A:A,_xludf.AGGREGATE(15,6,ROW(MAESTRO!$B$3:$B$1000)/((MAESTRO!$B$3:$B$1000="CIVILES")*(UPPER(MAESTRO!$L$3:$L$1000)="CONFIRMADO")),ROWS($A$3:A317))),"")</f>
        <v/>
      </c>
      <c r="B317" s="10" t="str">
        <f ca="1">IFERROR(INDEX(MAESTRO!B:B,_xludf.AGGREGATE(15,6,ROW(MAESTRO!$B$3:$B$1000)/((MAESTRO!$B$3:$B$1000="CIVILES")*(UPPER(MAESTRO!$L$3:$L$1000)="CONFIRMADO")),ROWS($A$3:A317))),"")</f>
        <v/>
      </c>
      <c r="C317" s="10" t="str">
        <f ca="1">IFERROR(INDEX(MAESTRO!C:C,_xludf.AGGREGATE(15,6,ROW(MAESTRO!$B$3:$B$1000)/((MAESTRO!$B$3:$B$1000="CIVILES")*(UPPER(MAESTRO!$L$3:$L$1000)="CONFIRMADO")),ROWS($A$3:A317))),"")</f>
        <v/>
      </c>
      <c r="D317" s="10" t="str">
        <f ca="1">IFERROR(INDEX(MAESTRO!D:D,_xludf.AGGREGATE(15,6,ROW(MAESTRO!$B$3:$B$1000)/((MAESTRO!$B$3:$B$1000="CIVILES")*(UPPER(MAESTRO!$L$3:$L$1000)="CONFIRMADO")),ROWS($A$3:A317))),"")</f>
        <v/>
      </c>
      <c r="E317" s="10" t="str">
        <f ca="1">IFERROR(INDEX(MAESTRO!E:E,_xludf.AGGREGATE(15,6,ROW(MAESTRO!$B$3:$B$1000)/((MAESTRO!$B$3:$B$1000="CIVILES")*(UPPER(MAESTRO!$L$3:$L$1000)="CONFIRMADO")),ROWS($A$3:A317))),"")</f>
        <v/>
      </c>
      <c r="F317" s="10" t="str">
        <f ca="1">IFERROR(INDEX(MAESTRO!F:F,_xludf.AGGREGATE(15,6,ROW(MAESTRO!$B$3:$B$1000)/((MAESTRO!$B$3:$B$1000="CIVILES")*(UPPER(MAESTRO!$L$3:$L$1000)="CONFIRMADO")),ROWS($A$3:A317))),"")</f>
        <v/>
      </c>
      <c r="G317" s="10" t="str">
        <f ca="1">IFERROR(INDEX(MAESTRO!G:G,_xludf.AGGREGATE(15,6,ROW(MAESTRO!$B$3:$B$1000)/((MAESTRO!$B$3:$B$1000="CIVILES")*(UPPER(MAESTRO!$L$3:$L$1000)="CONFIRMADO")),ROWS($A$3:A317))),"")</f>
        <v/>
      </c>
      <c r="H317" s="10" t="str">
        <f ca="1">IFERROR(INDEX(MAESTRO!H:H,_xludf.AGGREGATE(15,6,ROW(MAESTRO!$B$3:$B$1000)/((MAESTRO!$B$3:$B$1000="CIVILES")*(UPPER(MAESTRO!$L$3:$L$1000)="CONFIRMADO")),ROWS($A$3:A317))),"")</f>
        <v/>
      </c>
      <c r="I317" s="10" t="str">
        <f ca="1">IFERROR(INDEX(MAESTRO!I:I,_xludf.AGGREGATE(15,6,ROW(MAESTRO!$B$3:$B$1000)/((MAESTRO!$B$3:$B$1000="CIVILES")*(UPPER(MAESTRO!$L$3:$L$1000)="CONFIRMADO")),ROWS($A$3:A317))),"")</f>
        <v/>
      </c>
      <c r="J317" s="10" t="str">
        <f ca="1">IFERROR(INDEX(MAESTRO!J:J,_xludf.AGGREGATE(15,6,ROW(MAESTRO!$B$3:$B$1000)/((MAESTRO!$B$3:$B$1000="CIVILES")*(UPPER(MAESTRO!$L$3:$L$1000)="CONFIRMADO")),ROWS($A$3:A317))),"")</f>
        <v/>
      </c>
      <c r="K317" s="10" t="str">
        <f ca="1">IFERROR(INDEX(MAESTRO!K:K,_xludf.AGGREGATE(15,6,ROW(MAESTRO!$B$3:$B$1000)/((MAESTRO!$B$3:$B$1000="CIVILES")*(UPPER(MAESTRO!$L$3:$L$1000)="CONFIRMADO")),ROWS($A$3:A317))),"")</f>
        <v/>
      </c>
      <c r="L317" s="10" t="str">
        <f ca="1">IFERROR(INDEX(MAESTRO!L:L,_xludf.AGGREGATE(15,6,ROW(MAESTRO!$B$3:$B$1000)/((MAESTRO!$B$3:$B$1000="CIVILES")*(UPPER(MAESTRO!$L$3:$L$1000)="CONFIRMADO")),ROWS($A$3:A317))),"")</f>
        <v/>
      </c>
      <c r="M317" s="10" t="str">
        <f ca="1">IFERROR(INDEX(MAESTRO!M:M,_xludf.AGGREGATE(15,6,ROW(MAESTRO!$B$3:$B$1000)/((MAESTRO!$B$3:$B$1000="CIVILES")*(UPPER(MAESTRO!$L$3:$L$1000)="CONFIRMADO")),ROWS($A$3:A317))),"")</f>
        <v/>
      </c>
      <c r="N317" s="10" t="str">
        <f ca="1">IFERROR(INDEX(MAESTRO!N:N,_xludf.AGGREGATE(15,6,ROW(MAESTRO!$B$3:$B$1000)/((MAESTRO!$B$3:$B$1000="CIVILES")*(UPPER(MAESTRO!$L$3:$L$1000)="CONFIRMADO")),ROWS($A$3:A317))),"")</f>
        <v/>
      </c>
      <c r="O317" s="10" t="str">
        <f ca="1">IFERROR(INDEX(MAESTRO!O:O,_xludf.AGGREGATE(15,6,ROW(MAESTRO!$B$3:$B$1000)/((MAESTRO!$B$3:$B$1000="CIVILES")*(UPPER(MAESTRO!$L$3:$L$1000)="CONFIRMADO")),ROWS($A$3:A317))),"")</f>
        <v/>
      </c>
      <c r="P317" s="10" t="str">
        <f ca="1">IFERROR(INDEX(MAESTRO!P:P,_xludf.AGGREGATE(15,6,ROW(MAESTRO!$B$3:$B$1000)/((MAESTRO!$B$3:$B$1000="CIVILES")*(UPPER(MAESTRO!$L$3:$L$1000)="CONFIRMADO")),ROWS($A$3:A317))),"")</f>
        <v/>
      </c>
      <c r="Q317" s="10" t="str">
        <f ca="1">IFERROR(INDEX(MAESTRO!Q:Q,_xludf.AGGREGATE(15,6,ROW(MAESTRO!$B$3:$B$1000)/((MAESTRO!$B$3:$B$1000="CIVILES")*(UPPER(MAESTRO!$L$3:$L$1000)="CONFIRMADO")),ROWS($A$3:A317))),"")</f>
        <v/>
      </c>
      <c r="R317" s="10" t="str">
        <f ca="1">IFERROR(INDEX(MAESTRO!R:R,_xludf.AGGREGATE(15,6,ROW(MAESTRO!$B$3:$B$1000)/((MAESTRO!$B$3:$B$1000="CIVILES")*(UPPER(MAESTRO!$L$3:$L$1000)="CONFIRMADO")),ROWS($A$3:A317))),"")</f>
        <v/>
      </c>
      <c r="S317" s="10" t="str">
        <f ca="1">IFERROR(INDEX(MAESTRO!S:S,_xludf.AGGREGATE(15,6,ROW(MAESTRO!$B$3:$B$1000)/((MAESTRO!$B$3:$B$1000="CIVILES")*(UPPER(MAESTRO!$L$3:$L$1000)="CONFIRMADO")),ROWS($A$3:A317))),"")</f>
        <v/>
      </c>
      <c r="T317" s="10" t="str">
        <f ca="1">IFERROR(INDEX(MAESTRO!T:T,_xludf.AGGREGATE(15,6,ROW(MAESTRO!$B$3:$B$1000)/((MAESTRO!$B$3:$B$1000="CIVILES")*(UPPER(MAESTRO!$L$3:$L$1000)="CONFIRMADO")),ROWS($A$3:A317))),"")</f>
        <v/>
      </c>
      <c r="U317" s="10" t="str">
        <f ca="1">IFERROR(INDEX(MAESTRO!U:U,_xludf.AGGREGATE(15,6,ROW(MAESTRO!$B$3:$B$1000)/((MAESTRO!$B$3:$B$1000="CIVILES")*(UPPER(MAESTRO!$L$3:$L$1000)="CONFIRMADO")),ROWS($A$3:A317))),"")</f>
        <v/>
      </c>
      <c r="V317" s="10" t="str">
        <f ca="1">IFERROR(INDEX(MAESTRO!V:V,_xludf.AGGREGATE(15,6,ROW(MAESTRO!$B$3:$B$1000)/((MAESTRO!$B$3:$B$1000="CIVILES")*(UPPER(MAESTRO!$L$3:$L$1000)="CONFIRMADO")),ROWS($A$3:A317))),"")</f>
        <v/>
      </c>
      <c r="W317" s="10" t="str">
        <f ca="1">IFERROR(INDEX(MAESTRO!W:W,_xludf.AGGREGATE(15,6,ROW(MAESTRO!$B$3:$B$1000)/((MAESTRO!$B$3:$B$1000="CIVILES")*(UPPER(MAESTRO!$L$3:$L$1000)="CONFIRMADO")),ROWS($A$3:A317))),"")</f>
        <v/>
      </c>
      <c r="X317" s="10" t="str">
        <f ca="1">IFERROR(INDEX(MAESTRO!X:X,_xludf.AGGREGATE(15,6,ROW(MAESTRO!$B$3:$B$1000)/((MAESTRO!$B$3:$B$1000="CIVILES")*(UPPER(MAESTRO!$L$3:$L$1000)="CONFIRMADO")),ROWS($A$3:A317))),"")</f>
        <v/>
      </c>
    </row>
    <row r="318" spans="1:24" ht="22.05" customHeight="1">
      <c r="A318" s="18" t="str">
        <f ca="1">IFERROR(INDEX(MAESTRO!A:A,_xludf.AGGREGATE(15,6,ROW(MAESTRO!$B$3:$B$1000)/((MAESTRO!$B$3:$B$1000="CIVILES")*(UPPER(MAESTRO!$L$3:$L$1000)="CONFIRMADO")),ROWS($A$3:A318))),"")</f>
        <v/>
      </c>
      <c r="B318" s="18" t="str">
        <f ca="1">IFERROR(INDEX(MAESTRO!B:B,_xludf.AGGREGATE(15,6,ROW(MAESTRO!$B$3:$B$1000)/((MAESTRO!$B$3:$B$1000="CIVILES")*(UPPER(MAESTRO!$L$3:$L$1000)="CONFIRMADO")),ROWS($A$3:A318))),"")</f>
        <v/>
      </c>
      <c r="C318" s="18" t="str">
        <f ca="1">IFERROR(INDEX(MAESTRO!C:C,_xludf.AGGREGATE(15,6,ROW(MAESTRO!$B$3:$B$1000)/((MAESTRO!$B$3:$B$1000="CIVILES")*(UPPER(MAESTRO!$L$3:$L$1000)="CONFIRMADO")),ROWS($A$3:A318))),"")</f>
        <v/>
      </c>
      <c r="D318" s="18" t="str">
        <f ca="1">IFERROR(INDEX(MAESTRO!D:D,_xludf.AGGREGATE(15,6,ROW(MAESTRO!$B$3:$B$1000)/((MAESTRO!$B$3:$B$1000="CIVILES")*(UPPER(MAESTRO!$L$3:$L$1000)="CONFIRMADO")),ROWS($A$3:A318))),"")</f>
        <v/>
      </c>
      <c r="E318" s="18" t="str">
        <f ca="1">IFERROR(INDEX(MAESTRO!E:E,_xludf.AGGREGATE(15,6,ROW(MAESTRO!$B$3:$B$1000)/((MAESTRO!$B$3:$B$1000="CIVILES")*(UPPER(MAESTRO!$L$3:$L$1000)="CONFIRMADO")),ROWS($A$3:A318))),"")</f>
        <v/>
      </c>
      <c r="F318" s="18" t="str">
        <f ca="1">IFERROR(INDEX(MAESTRO!F:F,_xludf.AGGREGATE(15,6,ROW(MAESTRO!$B$3:$B$1000)/((MAESTRO!$B$3:$B$1000="CIVILES")*(UPPER(MAESTRO!$L$3:$L$1000)="CONFIRMADO")),ROWS($A$3:A318))),"")</f>
        <v/>
      </c>
      <c r="G318" s="18" t="str">
        <f ca="1">IFERROR(INDEX(MAESTRO!G:G,_xludf.AGGREGATE(15,6,ROW(MAESTRO!$B$3:$B$1000)/((MAESTRO!$B$3:$B$1000="CIVILES")*(UPPER(MAESTRO!$L$3:$L$1000)="CONFIRMADO")),ROWS($A$3:A318))),"")</f>
        <v/>
      </c>
      <c r="H318" s="18" t="str">
        <f ca="1">IFERROR(INDEX(MAESTRO!H:H,_xludf.AGGREGATE(15,6,ROW(MAESTRO!$B$3:$B$1000)/((MAESTRO!$B$3:$B$1000="CIVILES")*(UPPER(MAESTRO!$L$3:$L$1000)="CONFIRMADO")),ROWS($A$3:A318))),"")</f>
        <v/>
      </c>
      <c r="I318" s="18" t="str">
        <f ca="1">IFERROR(INDEX(MAESTRO!I:I,_xludf.AGGREGATE(15,6,ROW(MAESTRO!$B$3:$B$1000)/((MAESTRO!$B$3:$B$1000="CIVILES")*(UPPER(MAESTRO!$L$3:$L$1000)="CONFIRMADO")),ROWS($A$3:A318))),"")</f>
        <v/>
      </c>
      <c r="J318" s="18" t="str">
        <f ca="1">IFERROR(INDEX(MAESTRO!J:J,_xludf.AGGREGATE(15,6,ROW(MAESTRO!$B$3:$B$1000)/((MAESTRO!$B$3:$B$1000="CIVILES")*(UPPER(MAESTRO!$L$3:$L$1000)="CONFIRMADO")),ROWS($A$3:A318))),"")</f>
        <v/>
      </c>
      <c r="K318" s="18" t="str">
        <f ca="1">IFERROR(INDEX(MAESTRO!K:K,_xludf.AGGREGATE(15,6,ROW(MAESTRO!$B$3:$B$1000)/((MAESTRO!$B$3:$B$1000="CIVILES")*(UPPER(MAESTRO!$L$3:$L$1000)="CONFIRMADO")),ROWS($A$3:A318))),"")</f>
        <v/>
      </c>
      <c r="L318" s="18" t="str">
        <f ca="1">IFERROR(INDEX(MAESTRO!L:L,_xludf.AGGREGATE(15,6,ROW(MAESTRO!$B$3:$B$1000)/((MAESTRO!$B$3:$B$1000="CIVILES")*(UPPER(MAESTRO!$L$3:$L$1000)="CONFIRMADO")),ROWS($A$3:A318))),"")</f>
        <v/>
      </c>
      <c r="M318" s="18" t="str">
        <f ca="1">IFERROR(INDEX(MAESTRO!M:M,_xludf.AGGREGATE(15,6,ROW(MAESTRO!$B$3:$B$1000)/((MAESTRO!$B$3:$B$1000="CIVILES")*(UPPER(MAESTRO!$L$3:$L$1000)="CONFIRMADO")),ROWS($A$3:A318))),"")</f>
        <v/>
      </c>
      <c r="N318" s="18" t="str">
        <f ca="1">IFERROR(INDEX(MAESTRO!N:N,_xludf.AGGREGATE(15,6,ROW(MAESTRO!$B$3:$B$1000)/((MAESTRO!$B$3:$B$1000="CIVILES")*(UPPER(MAESTRO!$L$3:$L$1000)="CONFIRMADO")),ROWS($A$3:A318))),"")</f>
        <v/>
      </c>
      <c r="O318" s="18" t="str">
        <f ca="1">IFERROR(INDEX(MAESTRO!O:O,_xludf.AGGREGATE(15,6,ROW(MAESTRO!$B$3:$B$1000)/((MAESTRO!$B$3:$B$1000="CIVILES")*(UPPER(MAESTRO!$L$3:$L$1000)="CONFIRMADO")),ROWS($A$3:A318))),"")</f>
        <v/>
      </c>
      <c r="P318" s="18" t="str">
        <f ca="1">IFERROR(INDEX(MAESTRO!P:P,_xludf.AGGREGATE(15,6,ROW(MAESTRO!$B$3:$B$1000)/((MAESTRO!$B$3:$B$1000="CIVILES")*(UPPER(MAESTRO!$L$3:$L$1000)="CONFIRMADO")),ROWS($A$3:A318))),"")</f>
        <v/>
      </c>
      <c r="Q318" s="18" t="str">
        <f ca="1">IFERROR(INDEX(MAESTRO!Q:Q,_xludf.AGGREGATE(15,6,ROW(MAESTRO!$B$3:$B$1000)/((MAESTRO!$B$3:$B$1000="CIVILES")*(UPPER(MAESTRO!$L$3:$L$1000)="CONFIRMADO")),ROWS($A$3:A318))),"")</f>
        <v/>
      </c>
      <c r="R318" s="18" t="str">
        <f ca="1">IFERROR(INDEX(MAESTRO!R:R,_xludf.AGGREGATE(15,6,ROW(MAESTRO!$B$3:$B$1000)/((MAESTRO!$B$3:$B$1000="CIVILES")*(UPPER(MAESTRO!$L$3:$L$1000)="CONFIRMADO")),ROWS($A$3:A318))),"")</f>
        <v/>
      </c>
      <c r="S318" s="18" t="str">
        <f ca="1">IFERROR(INDEX(MAESTRO!S:S,_xludf.AGGREGATE(15,6,ROW(MAESTRO!$B$3:$B$1000)/((MAESTRO!$B$3:$B$1000="CIVILES")*(UPPER(MAESTRO!$L$3:$L$1000)="CONFIRMADO")),ROWS($A$3:A318))),"")</f>
        <v/>
      </c>
      <c r="T318" s="18" t="str">
        <f ca="1">IFERROR(INDEX(MAESTRO!T:T,_xludf.AGGREGATE(15,6,ROW(MAESTRO!$B$3:$B$1000)/((MAESTRO!$B$3:$B$1000="CIVILES")*(UPPER(MAESTRO!$L$3:$L$1000)="CONFIRMADO")),ROWS($A$3:A318))),"")</f>
        <v/>
      </c>
      <c r="U318" s="18" t="str">
        <f ca="1">IFERROR(INDEX(MAESTRO!U:U,_xludf.AGGREGATE(15,6,ROW(MAESTRO!$B$3:$B$1000)/((MAESTRO!$B$3:$B$1000="CIVILES")*(UPPER(MAESTRO!$L$3:$L$1000)="CONFIRMADO")),ROWS($A$3:A318))),"")</f>
        <v/>
      </c>
      <c r="V318" s="18" t="str">
        <f ca="1">IFERROR(INDEX(MAESTRO!V:V,_xludf.AGGREGATE(15,6,ROW(MAESTRO!$B$3:$B$1000)/((MAESTRO!$B$3:$B$1000="CIVILES")*(UPPER(MAESTRO!$L$3:$L$1000)="CONFIRMADO")),ROWS($A$3:A318))),"")</f>
        <v/>
      </c>
      <c r="W318" s="18" t="str">
        <f ca="1">IFERROR(INDEX(MAESTRO!W:W,_xludf.AGGREGATE(15,6,ROW(MAESTRO!$B$3:$B$1000)/((MAESTRO!$B$3:$B$1000="CIVILES")*(UPPER(MAESTRO!$L$3:$L$1000)="CONFIRMADO")),ROWS($A$3:A318))),"")</f>
        <v/>
      </c>
      <c r="X318" s="18" t="str">
        <f ca="1">IFERROR(INDEX(MAESTRO!X:X,_xludf.AGGREGATE(15,6,ROW(MAESTRO!$B$3:$B$1000)/((MAESTRO!$B$3:$B$1000="CIVILES")*(UPPER(MAESTRO!$L$3:$L$1000)="CONFIRMADO")),ROWS($A$3:A318))),"")</f>
        <v/>
      </c>
    </row>
    <row r="319" spans="1:24" ht="22.05" customHeight="1">
      <c r="A319" s="10" t="str">
        <f ca="1">IFERROR(INDEX(MAESTRO!A:A,_xludf.AGGREGATE(15,6,ROW(MAESTRO!$B$3:$B$1000)/((MAESTRO!$B$3:$B$1000="CIVILES")*(UPPER(MAESTRO!$L$3:$L$1000)="CONFIRMADO")),ROWS($A$3:A319))),"")</f>
        <v/>
      </c>
      <c r="B319" s="10" t="str">
        <f ca="1">IFERROR(INDEX(MAESTRO!B:B,_xludf.AGGREGATE(15,6,ROW(MAESTRO!$B$3:$B$1000)/((MAESTRO!$B$3:$B$1000="CIVILES")*(UPPER(MAESTRO!$L$3:$L$1000)="CONFIRMADO")),ROWS($A$3:A319))),"")</f>
        <v/>
      </c>
      <c r="C319" s="10" t="str">
        <f ca="1">IFERROR(INDEX(MAESTRO!C:C,_xludf.AGGREGATE(15,6,ROW(MAESTRO!$B$3:$B$1000)/((MAESTRO!$B$3:$B$1000="CIVILES")*(UPPER(MAESTRO!$L$3:$L$1000)="CONFIRMADO")),ROWS($A$3:A319))),"")</f>
        <v/>
      </c>
      <c r="D319" s="10" t="str">
        <f ca="1">IFERROR(INDEX(MAESTRO!D:D,_xludf.AGGREGATE(15,6,ROW(MAESTRO!$B$3:$B$1000)/((MAESTRO!$B$3:$B$1000="CIVILES")*(UPPER(MAESTRO!$L$3:$L$1000)="CONFIRMADO")),ROWS($A$3:A319))),"")</f>
        <v/>
      </c>
      <c r="E319" s="10" t="str">
        <f ca="1">IFERROR(INDEX(MAESTRO!E:E,_xludf.AGGREGATE(15,6,ROW(MAESTRO!$B$3:$B$1000)/((MAESTRO!$B$3:$B$1000="CIVILES")*(UPPER(MAESTRO!$L$3:$L$1000)="CONFIRMADO")),ROWS($A$3:A319))),"")</f>
        <v/>
      </c>
      <c r="F319" s="10" t="str">
        <f ca="1">IFERROR(INDEX(MAESTRO!F:F,_xludf.AGGREGATE(15,6,ROW(MAESTRO!$B$3:$B$1000)/((MAESTRO!$B$3:$B$1000="CIVILES")*(UPPER(MAESTRO!$L$3:$L$1000)="CONFIRMADO")),ROWS($A$3:A319))),"")</f>
        <v/>
      </c>
      <c r="G319" s="10" t="str">
        <f ca="1">IFERROR(INDEX(MAESTRO!G:G,_xludf.AGGREGATE(15,6,ROW(MAESTRO!$B$3:$B$1000)/((MAESTRO!$B$3:$B$1000="CIVILES")*(UPPER(MAESTRO!$L$3:$L$1000)="CONFIRMADO")),ROWS($A$3:A319))),"")</f>
        <v/>
      </c>
      <c r="H319" s="10" t="str">
        <f ca="1">IFERROR(INDEX(MAESTRO!H:H,_xludf.AGGREGATE(15,6,ROW(MAESTRO!$B$3:$B$1000)/((MAESTRO!$B$3:$B$1000="CIVILES")*(UPPER(MAESTRO!$L$3:$L$1000)="CONFIRMADO")),ROWS($A$3:A319))),"")</f>
        <v/>
      </c>
      <c r="I319" s="10" t="str">
        <f ca="1">IFERROR(INDEX(MAESTRO!I:I,_xludf.AGGREGATE(15,6,ROW(MAESTRO!$B$3:$B$1000)/((MAESTRO!$B$3:$B$1000="CIVILES")*(UPPER(MAESTRO!$L$3:$L$1000)="CONFIRMADO")),ROWS($A$3:A319))),"")</f>
        <v/>
      </c>
      <c r="J319" s="10" t="str">
        <f ca="1">IFERROR(INDEX(MAESTRO!J:J,_xludf.AGGREGATE(15,6,ROW(MAESTRO!$B$3:$B$1000)/((MAESTRO!$B$3:$B$1000="CIVILES")*(UPPER(MAESTRO!$L$3:$L$1000)="CONFIRMADO")),ROWS($A$3:A319))),"")</f>
        <v/>
      </c>
      <c r="K319" s="10" t="str">
        <f ca="1">IFERROR(INDEX(MAESTRO!K:K,_xludf.AGGREGATE(15,6,ROW(MAESTRO!$B$3:$B$1000)/((MAESTRO!$B$3:$B$1000="CIVILES")*(UPPER(MAESTRO!$L$3:$L$1000)="CONFIRMADO")),ROWS($A$3:A319))),"")</f>
        <v/>
      </c>
      <c r="L319" s="10" t="str">
        <f ca="1">IFERROR(INDEX(MAESTRO!L:L,_xludf.AGGREGATE(15,6,ROW(MAESTRO!$B$3:$B$1000)/((MAESTRO!$B$3:$B$1000="CIVILES")*(UPPER(MAESTRO!$L$3:$L$1000)="CONFIRMADO")),ROWS($A$3:A319))),"")</f>
        <v/>
      </c>
      <c r="M319" s="10" t="str">
        <f ca="1">IFERROR(INDEX(MAESTRO!M:M,_xludf.AGGREGATE(15,6,ROW(MAESTRO!$B$3:$B$1000)/((MAESTRO!$B$3:$B$1000="CIVILES")*(UPPER(MAESTRO!$L$3:$L$1000)="CONFIRMADO")),ROWS($A$3:A319))),"")</f>
        <v/>
      </c>
      <c r="N319" s="10" t="str">
        <f ca="1">IFERROR(INDEX(MAESTRO!N:N,_xludf.AGGREGATE(15,6,ROW(MAESTRO!$B$3:$B$1000)/((MAESTRO!$B$3:$B$1000="CIVILES")*(UPPER(MAESTRO!$L$3:$L$1000)="CONFIRMADO")),ROWS($A$3:A319))),"")</f>
        <v/>
      </c>
      <c r="O319" s="10" t="str">
        <f ca="1">IFERROR(INDEX(MAESTRO!O:O,_xludf.AGGREGATE(15,6,ROW(MAESTRO!$B$3:$B$1000)/((MAESTRO!$B$3:$B$1000="CIVILES")*(UPPER(MAESTRO!$L$3:$L$1000)="CONFIRMADO")),ROWS($A$3:A319))),"")</f>
        <v/>
      </c>
      <c r="P319" s="10" t="str">
        <f ca="1">IFERROR(INDEX(MAESTRO!P:P,_xludf.AGGREGATE(15,6,ROW(MAESTRO!$B$3:$B$1000)/((MAESTRO!$B$3:$B$1000="CIVILES")*(UPPER(MAESTRO!$L$3:$L$1000)="CONFIRMADO")),ROWS($A$3:A319))),"")</f>
        <v/>
      </c>
      <c r="Q319" s="10" t="str">
        <f ca="1">IFERROR(INDEX(MAESTRO!Q:Q,_xludf.AGGREGATE(15,6,ROW(MAESTRO!$B$3:$B$1000)/((MAESTRO!$B$3:$B$1000="CIVILES")*(UPPER(MAESTRO!$L$3:$L$1000)="CONFIRMADO")),ROWS($A$3:A319))),"")</f>
        <v/>
      </c>
      <c r="R319" s="10" t="str">
        <f ca="1">IFERROR(INDEX(MAESTRO!R:R,_xludf.AGGREGATE(15,6,ROW(MAESTRO!$B$3:$B$1000)/((MAESTRO!$B$3:$B$1000="CIVILES")*(UPPER(MAESTRO!$L$3:$L$1000)="CONFIRMADO")),ROWS($A$3:A319))),"")</f>
        <v/>
      </c>
      <c r="S319" s="10" t="str">
        <f ca="1">IFERROR(INDEX(MAESTRO!S:S,_xludf.AGGREGATE(15,6,ROW(MAESTRO!$B$3:$B$1000)/((MAESTRO!$B$3:$B$1000="CIVILES")*(UPPER(MAESTRO!$L$3:$L$1000)="CONFIRMADO")),ROWS($A$3:A319))),"")</f>
        <v/>
      </c>
      <c r="T319" s="10" t="str">
        <f ca="1">IFERROR(INDEX(MAESTRO!T:T,_xludf.AGGREGATE(15,6,ROW(MAESTRO!$B$3:$B$1000)/((MAESTRO!$B$3:$B$1000="CIVILES")*(UPPER(MAESTRO!$L$3:$L$1000)="CONFIRMADO")),ROWS($A$3:A319))),"")</f>
        <v/>
      </c>
      <c r="U319" s="10" t="str">
        <f ca="1">IFERROR(INDEX(MAESTRO!U:U,_xludf.AGGREGATE(15,6,ROW(MAESTRO!$B$3:$B$1000)/((MAESTRO!$B$3:$B$1000="CIVILES")*(UPPER(MAESTRO!$L$3:$L$1000)="CONFIRMADO")),ROWS($A$3:A319))),"")</f>
        <v/>
      </c>
      <c r="V319" s="10" t="str">
        <f ca="1">IFERROR(INDEX(MAESTRO!V:V,_xludf.AGGREGATE(15,6,ROW(MAESTRO!$B$3:$B$1000)/((MAESTRO!$B$3:$B$1000="CIVILES")*(UPPER(MAESTRO!$L$3:$L$1000)="CONFIRMADO")),ROWS($A$3:A319))),"")</f>
        <v/>
      </c>
      <c r="W319" s="10" t="str">
        <f ca="1">IFERROR(INDEX(MAESTRO!W:W,_xludf.AGGREGATE(15,6,ROW(MAESTRO!$B$3:$B$1000)/((MAESTRO!$B$3:$B$1000="CIVILES")*(UPPER(MAESTRO!$L$3:$L$1000)="CONFIRMADO")),ROWS($A$3:A319))),"")</f>
        <v/>
      </c>
      <c r="X319" s="10" t="str">
        <f ca="1">IFERROR(INDEX(MAESTRO!X:X,_xludf.AGGREGATE(15,6,ROW(MAESTRO!$B$3:$B$1000)/((MAESTRO!$B$3:$B$1000="CIVILES")*(UPPER(MAESTRO!$L$3:$L$1000)="CONFIRMADO")),ROWS($A$3:A319))),"")</f>
        <v/>
      </c>
    </row>
    <row r="320" spans="1:24" ht="22.05" customHeight="1">
      <c r="A320" s="18" t="str">
        <f ca="1">IFERROR(INDEX(MAESTRO!A:A,_xludf.AGGREGATE(15,6,ROW(MAESTRO!$B$3:$B$1000)/((MAESTRO!$B$3:$B$1000="CIVILES")*(UPPER(MAESTRO!$L$3:$L$1000)="CONFIRMADO")),ROWS($A$3:A320))),"")</f>
        <v/>
      </c>
      <c r="B320" s="18" t="str">
        <f ca="1">IFERROR(INDEX(MAESTRO!B:B,_xludf.AGGREGATE(15,6,ROW(MAESTRO!$B$3:$B$1000)/((MAESTRO!$B$3:$B$1000="CIVILES")*(UPPER(MAESTRO!$L$3:$L$1000)="CONFIRMADO")),ROWS($A$3:A320))),"")</f>
        <v/>
      </c>
      <c r="C320" s="18" t="str">
        <f ca="1">IFERROR(INDEX(MAESTRO!C:C,_xludf.AGGREGATE(15,6,ROW(MAESTRO!$B$3:$B$1000)/((MAESTRO!$B$3:$B$1000="CIVILES")*(UPPER(MAESTRO!$L$3:$L$1000)="CONFIRMADO")),ROWS($A$3:A320))),"")</f>
        <v/>
      </c>
      <c r="D320" s="18" t="str">
        <f ca="1">IFERROR(INDEX(MAESTRO!D:D,_xludf.AGGREGATE(15,6,ROW(MAESTRO!$B$3:$B$1000)/((MAESTRO!$B$3:$B$1000="CIVILES")*(UPPER(MAESTRO!$L$3:$L$1000)="CONFIRMADO")),ROWS($A$3:A320))),"")</f>
        <v/>
      </c>
      <c r="E320" s="18" t="str">
        <f ca="1">IFERROR(INDEX(MAESTRO!E:E,_xludf.AGGREGATE(15,6,ROW(MAESTRO!$B$3:$B$1000)/((MAESTRO!$B$3:$B$1000="CIVILES")*(UPPER(MAESTRO!$L$3:$L$1000)="CONFIRMADO")),ROWS($A$3:A320))),"")</f>
        <v/>
      </c>
      <c r="F320" s="18" t="str">
        <f ca="1">IFERROR(INDEX(MAESTRO!F:F,_xludf.AGGREGATE(15,6,ROW(MAESTRO!$B$3:$B$1000)/((MAESTRO!$B$3:$B$1000="CIVILES")*(UPPER(MAESTRO!$L$3:$L$1000)="CONFIRMADO")),ROWS($A$3:A320))),"")</f>
        <v/>
      </c>
      <c r="G320" s="18" t="str">
        <f ca="1">IFERROR(INDEX(MAESTRO!G:G,_xludf.AGGREGATE(15,6,ROW(MAESTRO!$B$3:$B$1000)/((MAESTRO!$B$3:$B$1000="CIVILES")*(UPPER(MAESTRO!$L$3:$L$1000)="CONFIRMADO")),ROWS($A$3:A320))),"")</f>
        <v/>
      </c>
      <c r="H320" s="18" t="str">
        <f ca="1">IFERROR(INDEX(MAESTRO!H:H,_xludf.AGGREGATE(15,6,ROW(MAESTRO!$B$3:$B$1000)/((MAESTRO!$B$3:$B$1000="CIVILES")*(UPPER(MAESTRO!$L$3:$L$1000)="CONFIRMADO")),ROWS($A$3:A320))),"")</f>
        <v/>
      </c>
      <c r="I320" s="18" t="str">
        <f ca="1">IFERROR(INDEX(MAESTRO!I:I,_xludf.AGGREGATE(15,6,ROW(MAESTRO!$B$3:$B$1000)/((MAESTRO!$B$3:$B$1000="CIVILES")*(UPPER(MAESTRO!$L$3:$L$1000)="CONFIRMADO")),ROWS($A$3:A320))),"")</f>
        <v/>
      </c>
      <c r="J320" s="18" t="str">
        <f ca="1">IFERROR(INDEX(MAESTRO!J:J,_xludf.AGGREGATE(15,6,ROW(MAESTRO!$B$3:$B$1000)/((MAESTRO!$B$3:$B$1000="CIVILES")*(UPPER(MAESTRO!$L$3:$L$1000)="CONFIRMADO")),ROWS($A$3:A320))),"")</f>
        <v/>
      </c>
      <c r="K320" s="18" t="str">
        <f ca="1">IFERROR(INDEX(MAESTRO!K:K,_xludf.AGGREGATE(15,6,ROW(MAESTRO!$B$3:$B$1000)/((MAESTRO!$B$3:$B$1000="CIVILES")*(UPPER(MAESTRO!$L$3:$L$1000)="CONFIRMADO")),ROWS($A$3:A320))),"")</f>
        <v/>
      </c>
      <c r="L320" s="18" t="str">
        <f ca="1">IFERROR(INDEX(MAESTRO!L:L,_xludf.AGGREGATE(15,6,ROW(MAESTRO!$B$3:$B$1000)/((MAESTRO!$B$3:$B$1000="CIVILES")*(UPPER(MAESTRO!$L$3:$L$1000)="CONFIRMADO")),ROWS($A$3:A320))),"")</f>
        <v/>
      </c>
      <c r="M320" s="18" t="str">
        <f ca="1">IFERROR(INDEX(MAESTRO!M:M,_xludf.AGGREGATE(15,6,ROW(MAESTRO!$B$3:$B$1000)/((MAESTRO!$B$3:$B$1000="CIVILES")*(UPPER(MAESTRO!$L$3:$L$1000)="CONFIRMADO")),ROWS($A$3:A320))),"")</f>
        <v/>
      </c>
      <c r="N320" s="18" t="str">
        <f ca="1">IFERROR(INDEX(MAESTRO!N:N,_xludf.AGGREGATE(15,6,ROW(MAESTRO!$B$3:$B$1000)/((MAESTRO!$B$3:$B$1000="CIVILES")*(UPPER(MAESTRO!$L$3:$L$1000)="CONFIRMADO")),ROWS($A$3:A320))),"")</f>
        <v/>
      </c>
      <c r="O320" s="18" t="str">
        <f ca="1">IFERROR(INDEX(MAESTRO!O:O,_xludf.AGGREGATE(15,6,ROW(MAESTRO!$B$3:$B$1000)/((MAESTRO!$B$3:$B$1000="CIVILES")*(UPPER(MAESTRO!$L$3:$L$1000)="CONFIRMADO")),ROWS($A$3:A320))),"")</f>
        <v/>
      </c>
      <c r="P320" s="18" t="str">
        <f ca="1">IFERROR(INDEX(MAESTRO!P:P,_xludf.AGGREGATE(15,6,ROW(MAESTRO!$B$3:$B$1000)/((MAESTRO!$B$3:$B$1000="CIVILES")*(UPPER(MAESTRO!$L$3:$L$1000)="CONFIRMADO")),ROWS($A$3:A320))),"")</f>
        <v/>
      </c>
      <c r="Q320" s="18" t="str">
        <f ca="1">IFERROR(INDEX(MAESTRO!Q:Q,_xludf.AGGREGATE(15,6,ROW(MAESTRO!$B$3:$B$1000)/((MAESTRO!$B$3:$B$1000="CIVILES")*(UPPER(MAESTRO!$L$3:$L$1000)="CONFIRMADO")),ROWS($A$3:A320))),"")</f>
        <v/>
      </c>
      <c r="R320" s="18" t="str">
        <f ca="1">IFERROR(INDEX(MAESTRO!R:R,_xludf.AGGREGATE(15,6,ROW(MAESTRO!$B$3:$B$1000)/((MAESTRO!$B$3:$B$1000="CIVILES")*(UPPER(MAESTRO!$L$3:$L$1000)="CONFIRMADO")),ROWS($A$3:A320))),"")</f>
        <v/>
      </c>
      <c r="S320" s="18" t="str">
        <f ca="1">IFERROR(INDEX(MAESTRO!S:S,_xludf.AGGREGATE(15,6,ROW(MAESTRO!$B$3:$B$1000)/((MAESTRO!$B$3:$B$1000="CIVILES")*(UPPER(MAESTRO!$L$3:$L$1000)="CONFIRMADO")),ROWS($A$3:A320))),"")</f>
        <v/>
      </c>
      <c r="T320" s="18" t="str">
        <f ca="1">IFERROR(INDEX(MAESTRO!T:T,_xludf.AGGREGATE(15,6,ROW(MAESTRO!$B$3:$B$1000)/((MAESTRO!$B$3:$B$1000="CIVILES")*(UPPER(MAESTRO!$L$3:$L$1000)="CONFIRMADO")),ROWS($A$3:A320))),"")</f>
        <v/>
      </c>
      <c r="U320" s="18" t="str">
        <f ca="1">IFERROR(INDEX(MAESTRO!U:U,_xludf.AGGREGATE(15,6,ROW(MAESTRO!$B$3:$B$1000)/((MAESTRO!$B$3:$B$1000="CIVILES")*(UPPER(MAESTRO!$L$3:$L$1000)="CONFIRMADO")),ROWS($A$3:A320))),"")</f>
        <v/>
      </c>
      <c r="V320" s="18" t="str">
        <f ca="1">IFERROR(INDEX(MAESTRO!V:V,_xludf.AGGREGATE(15,6,ROW(MAESTRO!$B$3:$B$1000)/((MAESTRO!$B$3:$B$1000="CIVILES")*(UPPER(MAESTRO!$L$3:$L$1000)="CONFIRMADO")),ROWS($A$3:A320))),"")</f>
        <v/>
      </c>
      <c r="W320" s="18" t="str">
        <f ca="1">IFERROR(INDEX(MAESTRO!W:W,_xludf.AGGREGATE(15,6,ROW(MAESTRO!$B$3:$B$1000)/((MAESTRO!$B$3:$B$1000="CIVILES")*(UPPER(MAESTRO!$L$3:$L$1000)="CONFIRMADO")),ROWS($A$3:A320))),"")</f>
        <v/>
      </c>
      <c r="X320" s="18" t="str">
        <f ca="1">IFERROR(INDEX(MAESTRO!X:X,_xludf.AGGREGATE(15,6,ROW(MAESTRO!$B$3:$B$1000)/((MAESTRO!$B$3:$B$1000="CIVILES")*(UPPER(MAESTRO!$L$3:$L$1000)="CONFIRMADO")),ROWS($A$3:A320))),"")</f>
        <v/>
      </c>
    </row>
    <row r="321" spans="1:24" ht="22.05" customHeight="1">
      <c r="A321" s="10" t="str">
        <f ca="1">IFERROR(INDEX(MAESTRO!A:A,_xludf.AGGREGATE(15,6,ROW(MAESTRO!$B$3:$B$1000)/((MAESTRO!$B$3:$B$1000="CIVILES")*(UPPER(MAESTRO!$L$3:$L$1000)="CONFIRMADO")),ROWS($A$3:A321))),"")</f>
        <v/>
      </c>
      <c r="B321" s="10" t="str">
        <f ca="1">IFERROR(INDEX(MAESTRO!B:B,_xludf.AGGREGATE(15,6,ROW(MAESTRO!$B$3:$B$1000)/((MAESTRO!$B$3:$B$1000="CIVILES")*(UPPER(MAESTRO!$L$3:$L$1000)="CONFIRMADO")),ROWS($A$3:A321))),"")</f>
        <v/>
      </c>
      <c r="C321" s="10" t="str">
        <f ca="1">IFERROR(INDEX(MAESTRO!C:C,_xludf.AGGREGATE(15,6,ROW(MAESTRO!$B$3:$B$1000)/((MAESTRO!$B$3:$B$1000="CIVILES")*(UPPER(MAESTRO!$L$3:$L$1000)="CONFIRMADO")),ROWS($A$3:A321))),"")</f>
        <v/>
      </c>
      <c r="D321" s="10" t="str">
        <f ca="1">IFERROR(INDEX(MAESTRO!D:D,_xludf.AGGREGATE(15,6,ROW(MAESTRO!$B$3:$B$1000)/((MAESTRO!$B$3:$B$1000="CIVILES")*(UPPER(MAESTRO!$L$3:$L$1000)="CONFIRMADO")),ROWS($A$3:A321))),"")</f>
        <v/>
      </c>
      <c r="E321" s="10" t="str">
        <f ca="1">IFERROR(INDEX(MAESTRO!E:E,_xludf.AGGREGATE(15,6,ROW(MAESTRO!$B$3:$B$1000)/((MAESTRO!$B$3:$B$1000="CIVILES")*(UPPER(MAESTRO!$L$3:$L$1000)="CONFIRMADO")),ROWS($A$3:A321))),"")</f>
        <v/>
      </c>
      <c r="F321" s="10" t="str">
        <f ca="1">IFERROR(INDEX(MAESTRO!F:F,_xludf.AGGREGATE(15,6,ROW(MAESTRO!$B$3:$B$1000)/((MAESTRO!$B$3:$B$1000="CIVILES")*(UPPER(MAESTRO!$L$3:$L$1000)="CONFIRMADO")),ROWS($A$3:A321))),"")</f>
        <v/>
      </c>
      <c r="G321" s="10" t="str">
        <f ca="1">IFERROR(INDEX(MAESTRO!G:G,_xludf.AGGREGATE(15,6,ROW(MAESTRO!$B$3:$B$1000)/((MAESTRO!$B$3:$B$1000="CIVILES")*(UPPER(MAESTRO!$L$3:$L$1000)="CONFIRMADO")),ROWS($A$3:A321))),"")</f>
        <v/>
      </c>
      <c r="H321" s="10" t="str">
        <f ca="1">IFERROR(INDEX(MAESTRO!H:H,_xludf.AGGREGATE(15,6,ROW(MAESTRO!$B$3:$B$1000)/((MAESTRO!$B$3:$B$1000="CIVILES")*(UPPER(MAESTRO!$L$3:$L$1000)="CONFIRMADO")),ROWS($A$3:A321))),"")</f>
        <v/>
      </c>
      <c r="I321" s="10" t="str">
        <f ca="1">IFERROR(INDEX(MAESTRO!I:I,_xludf.AGGREGATE(15,6,ROW(MAESTRO!$B$3:$B$1000)/((MAESTRO!$B$3:$B$1000="CIVILES")*(UPPER(MAESTRO!$L$3:$L$1000)="CONFIRMADO")),ROWS($A$3:A321))),"")</f>
        <v/>
      </c>
      <c r="J321" s="10" t="str">
        <f ca="1">IFERROR(INDEX(MAESTRO!J:J,_xludf.AGGREGATE(15,6,ROW(MAESTRO!$B$3:$B$1000)/((MAESTRO!$B$3:$B$1000="CIVILES")*(UPPER(MAESTRO!$L$3:$L$1000)="CONFIRMADO")),ROWS($A$3:A321))),"")</f>
        <v/>
      </c>
      <c r="K321" s="10" t="str">
        <f ca="1">IFERROR(INDEX(MAESTRO!K:K,_xludf.AGGREGATE(15,6,ROW(MAESTRO!$B$3:$B$1000)/((MAESTRO!$B$3:$B$1000="CIVILES")*(UPPER(MAESTRO!$L$3:$L$1000)="CONFIRMADO")),ROWS($A$3:A321))),"")</f>
        <v/>
      </c>
      <c r="L321" s="10" t="str">
        <f ca="1">IFERROR(INDEX(MAESTRO!L:L,_xludf.AGGREGATE(15,6,ROW(MAESTRO!$B$3:$B$1000)/((MAESTRO!$B$3:$B$1000="CIVILES")*(UPPER(MAESTRO!$L$3:$L$1000)="CONFIRMADO")),ROWS($A$3:A321))),"")</f>
        <v/>
      </c>
      <c r="M321" s="10" t="str">
        <f ca="1">IFERROR(INDEX(MAESTRO!M:M,_xludf.AGGREGATE(15,6,ROW(MAESTRO!$B$3:$B$1000)/((MAESTRO!$B$3:$B$1000="CIVILES")*(UPPER(MAESTRO!$L$3:$L$1000)="CONFIRMADO")),ROWS($A$3:A321))),"")</f>
        <v/>
      </c>
      <c r="N321" s="10" t="str">
        <f ca="1">IFERROR(INDEX(MAESTRO!N:N,_xludf.AGGREGATE(15,6,ROW(MAESTRO!$B$3:$B$1000)/((MAESTRO!$B$3:$B$1000="CIVILES")*(UPPER(MAESTRO!$L$3:$L$1000)="CONFIRMADO")),ROWS($A$3:A321))),"")</f>
        <v/>
      </c>
      <c r="O321" s="10" t="str">
        <f ca="1">IFERROR(INDEX(MAESTRO!O:O,_xludf.AGGREGATE(15,6,ROW(MAESTRO!$B$3:$B$1000)/((MAESTRO!$B$3:$B$1000="CIVILES")*(UPPER(MAESTRO!$L$3:$L$1000)="CONFIRMADO")),ROWS($A$3:A321))),"")</f>
        <v/>
      </c>
      <c r="P321" s="10" t="str">
        <f ca="1">IFERROR(INDEX(MAESTRO!P:P,_xludf.AGGREGATE(15,6,ROW(MAESTRO!$B$3:$B$1000)/((MAESTRO!$B$3:$B$1000="CIVILES")*(UPPER(MAESTRO!$L$3:$L$1000)="CONFIRMADO")),ROWS($A$3:A321))),"")</f>
        <v/>
      </c>
      <c r="Q321" s="10" t="str">
        <f ca="1">IFERROR(INDEX(MAESTRO!Q:Q,_xludf.AGGREGATE(15,6,ROW(MAESTRO!$B$3:$B$1000)/((MAESTRO!$B$3:$B$1000="CIVILES")*(UPPER(MAESTRO!$L$3:$L$1000)="CONFIRMADO")),ROWS($A$3:A321))),"")</f>
        <v/>
      </c>
      <c r="R321" s="10" t="str">
        <f ca="1">IFERROR(INDEX(MAESTRO!R:R,_xludf.AGGREGATE(15,6,ROW(MAESTRO!$B$3:$B$1000)/((MAESTRO!$B$3:$B$1000="CIVILES")*(UPPER(MAESTRO!$L$3:$L$1000)="CONFIRMADO")),ROWS($A$3:A321))),"")</f>
        <v/>
      </c>
      <c r="S321" s="10" t="str">
        <f ca="1">IFERROR(INDEX(MAESTRO!S:S,_xludf.AGGREGATE(15,6,ROW(MAESTRO!$B$3:$B$1000)/((MAESTRO!$B$3:$B$1000="CIVILES")*(UPPER(MAESTRO!$L$3:$L$1000)="CONFIRMADO")),ROWS($A$3:A321))),"")</f>
        <v/>
      </c>
      <c r="T321" s="10" t="str">
        <f ca="1">IFERROR(INDEX(MAESTRO!T:T,_xludf.AGGREGATE(15,6,ROW(MAESTRO!$B$3:$B$1000)/((MAESTRO!$B$3:$B$1000="CIVILES")*(UPPER(MAESTRO!$L$3:$L$1000)="CONFIRMADO")),ROWS($A$3:A321))),"")</f>
        <v/>
      </c>
      <c r="U321" s="10" t="str">
        <f ca="1">IFERROR(INDEX(MAESTRO!U:U,_xludf.AGGREGATE(15,6,ROW(MAESTRO!$B$3:$B$1000)/((MAESTRO!$B$3:$B$1000="CIVILES")*(UPPER(MAESTRO!$L$3:$L$1000)="CONFIRMADO")),ROWS($A$3:A321))),"")</f>
        <v/>
      </c>
      <c r="V321" s="10" t="str">
        <f ca="1">IFERROR(INDEX(MAESTRO!V:V,_xludf.AGGREGATE(15,6,ROW(MAESTRO!$B$3:$B$1000)/((MAESTRO!$B$3:$B$1000="CIVILES")*(UPPER(MAESTRO!$L$3:$L$1000)="CONFIRMADO")),ROWS($A$3:A321))),"")</f>
        <v/>
      </c>
      <c r="W321" s="10" t="str">
        <f ca="1">IFERROR(INDEX(MAESTRO!W:W,_xludf.AGGREGATE(15,6,ROW(MAESTRO!$B$3:$B$1000)/((MAESTRO!$B$3:$B$1000="CIVILES")*(UPPER(MAESTRO!$L$3:$L$1000)="CONFIRMADO")),ROWS($A$3:A321))),"")</f>
        <v/>
      </c>
      <c r="X321" s="10" t="str">
        <f ca="1">IFERROR(INDEX(MAESTRO!X:X,_xludf.AGGREGATE(15,6,ROW(MAESTRO!$B$3:$B$1000)/((MAESTRO!$B$3:$B$1000="CIVILES")*(UPPER(MAESTRO!$L$3:$L$1000)="CONFIRMADO")),ROWS($A$3:A321))),"")</f>
        <v/>
      </c>
    </row>
    <row r="322" spans="1:24" ht="22.05" customHeight="1">
      <c r="A322" s="18" t="str">
        <f ca="1">IFERROR(INDEX(MAESTRO!A:A,_xludf.AGGREGATE(15,6,ROW(MAESTRO!$B$3:$B$1000)/((MAESTRO!$B$3:$B$1000="CIVILES")*(UPPER(MAESTRO!$L$3:$L$1000)="CONFIRMADO")),ROWS($A$3:A322))),"")</f>
        <v/>
      </c>
      <c r="B322" s="18" t="str">
        <f ca="1">IFERROR(INDEX(MAESTRO!B:B,_xludf.AGGREGATE(15,6,ROW(MAESTRO!$B$3:$B$1000)/((MAESTRO!$B$3:$B$1000="CIVILES")*(UPPER(MAESTRO!$L$3:$L$1000)="CONFIRMADO")),ROWS($A$3:A322))),"")</f>
        <v/>
      </c>
      <c r="C322" s="18" t="str">
        <f ca="1">IFERROR(INDEX(MAESTRO!C:C,_xludf.AGGREGATE(15,6,ROW(MAESTRO!$B$3:$B$1000)/((MAESTRO!$B$3:$B$1000="CIVILES")*(UPPER(MAESTRO!$L$3:$L$1000)="CONFIRMADO")),ROWS($A$3:A322))),"")</f>
        <v/>
      </c>
      <c r="D322" s="18" t="str">
        <f ca="1">IFERROR(INDEX(MAESTRO!D:D,_xludf.AGGREGATE(15,6,ROW(MAESTRO!$B$3:$B$1000)/((MAESTRO!$B$3:$B$1000="CIVILES")*(UPPER(MAESTRO!$L$3:$L$1000)="CONFIRMADO")),ROWS($A$3:A322))),"")</f>
        <v/>
      </c>
      <c r="E322" s="18" t="str">
        <f ca="1">IFERROR(INDEX(MAESTRO!E:E,_xludf.AGGREGATE(15,6,ROW(MAESTRO!$B$3:$B$1000)/((MAESTRO!$B$3:$B$1000="CIVILES")*(UPPER(MAESTRO!$L$3:$L$1000)="CONFIRMADO")),ROWS($A$3:A322))),"")</f>
        <v/>
      </c>
      <c r="F322" s="18" t="str">
        <f ca="1">IFERROR(INDEX(MAESTRO!F:F,_xludf.AGGREGATE(15,6,ROW(MAESTRO!$B$3:$B$1000)/((MAESTRO!$B$3:$B$1000="CIVILES")*(UPPER(MAESTRO!$L$3:$L$1000)="CONFIRMADO")),ROWS($A$3:A322))),"")</f>
        <v/>
      </c>
      <c r="G322" s="18" t="str">
        <f ca="1">IFERROR(INDEX(MAESTRO!G:G,_xludf.AGGREGATE(15,6,ROW(MAESTRO!$B$3:$B$1000)/((MAESTRO!$B$3:$B$1000="CIVILES")*(UPPER(MAESTRO!$L$3:$L$1000)="CONFIRMADO")),ROWS($A$3:A322))),"")</f>
        <v/>
      </c>
      <c r="H322" s="18" t="str">
        <f ca="1">IFERROR(INDEX(MAESTRO!H:H,_xludf.AGGREGATE(15,6,ROW(MAESTRO!$B$3:$B$1000)/((MAESTRO!$B$3:$B$1000="CIVILES")*(UPPER(MAESTRO!$L$3:$L$1000)="CONFIRMADO")),ROWS($A$3:A322))),"")</f>
        <v/>
      </c>
      <c r="I322" s="18" t="str">
        <f ca="1">IFERROR(INDEX(MAESTRO!I:I,_xludf.AGGREGATE(15,6,ROW(MAESTRO!$B$3:$B$1000)/((MAESTRO!$B$3:$B$1000="CIVILES")*(UPPER(MAESTRO!$L$3:$L$1000)="CONFIRMADO")),ROWS($A$3:A322))),"")</f>
        <v/>
      </c>
      <c r="J322" s="18" t="str">
        <f ca="1">IFERROR(INDEX(MAESTRO!J:J,_xludf.AGGREGATE(15,6,ROW(MAESTRO!$B$3:$B$1000)/((MAESTRO!$B$3:$B$1000="CIVILES")*(UPPER(MAESTRO!$L$3:$L$1000)="CONFIRMADO")),ROWS($A$3:A322))),"")</f>
        <v/>
      </c>
      <c r="K322" s="18" t="str">
        <f ca="1">IFERROR(INDEX(MAESTRO!K:K,_xludf.AGGREGATE(15,6,ROW(MAESTRO!$B$3:$B$1000)/((MAESTRO!$B$3:$B$1000="CIVILES")*(UPPER(MAESTRO!$L$3:$L$1000)="CONFIRMADO")),ROWS($A$3:A322))),"")</f>
        <v/>
      </c>
      <c r="L322" s="18" t="str">
        <f ca="1">IFERROR(INDEX(MAESTRO!L:L,_xludf.AGGREGATE(15,6,ROW(MAESTRO!$B$3:$B$1000)/((MAESTRO!$B$3:$B$1000="CIVILES")*(UPPER(MAESTRO!$L$3:$L$1000)="CONFIRMADO")),ROWS($A$3:A322))),"")</f>
        <v/>
      </c>
      <c r="M322" s="18" t="str">
        <f ca="1">IFERROR(INDEX(MAESTRO!M:M,_xludf.AGGREGATE(15,6,ROW(MAESTRO!$B$3:$B$1000)/((MAESTRO!$B$3:$B$1000="CIVILES")*(UPPER(MAESTRO!$L$3:$L$1000)="CONFIRMADO")),ROWS($A$3:A322))),"")</f>
        <v/>
      </c>
      <c r="N322" s="18" t="str">
        <f ca="1">IFERROR(INDEX(MAESTRO!N:N,_xludf.AGGREGATE(15,6,ROW(MAESTRO!$B$3:$B$1000)/((MAESTRO!$B$3:$B$1000="CIVILES")*(UPPER(MAESTRO!$L$3:$L$1000)="CONFIRMADO")),ROWS($A$3:A322))),"")</f>
        <v/>
      </c>
      <c r="O322" s="18" t="str">
        <f ca="1">IFERROR(INDEX(MAESTRO!O:O,_xludf.AGGREGATE(15,6,ROW(MAESTRO!$B$3:$B$1000)/((MAESTRO!$B$3:$B$1000="CIVILES")*(UPPER(MAESTRO!$L$3:$L$1000)="CONFIRMADO")),ROWS($A$3:A322))),"")</f>
        <v/>
      </c>
      <c r="P322" s="18" t="str">
        <f ca="1">IFERROR(INDEX(MAESTRO!P:P,_xludf.AGGREGATE(15,6,ROW(MAESTRO!$B$3:$B$1000)/((MAESTRO!$B$3:$B$1000="CIVILES")*(UPPER(MAESTRO!$L$3:$L$1000)="CONFIRMADO")),ROWS($A$3:A322))),"")</f>
        <v/>
      </c>
      <c r="Q322" s="18" t="str">
        <f ca="1">IFERROR(INDEX(MAESTRO!Q:Q,_xludf.AGGREGATE(15,6,ROW(MAESTRO!$B$3:$B$1000)/((MAESTRO!$B$3:$B$1000="CIVILES")*(UPPER(MAESTRO!$L$3:$L$1000)="CONFIRMADO")),ROWS($A$3:A322))),"")</f>
        <v/>
      </c>
      <c r="R322" s="18" t="str">
        <f ca="1">IFERROR(INDEX(MAESTRO!R:R,_xludf.AGGREGATE(15,6,ROW(MAESTRO!$B$3:$B$1000)/((MAESTRO!$B$3:$B$1000="CIVILES")*(UPPER(MAESTRO!$L$3:$L$1000)="CONFIRMADO")),ROWS($A$3:A322))),"")</f>
        <v/>
      </c>
      <c r="S322" s="18" t="str">
        <f ca="1">IFERROR(INDEX(MAESTRO!S:S,_xludf.AGGREGATE(15,6,ROW(MAESTRO!$B$3:$B$1000)/((MAESTRO!$B$3:$B$1000="CIVILES")*(UPPER(MAESTRO!$L$3:$L$1000)="CONFIRMADO")),ROWS($A$3:A322))),"")</f>
        <v/>
      </c>
      <c r="T322" s="18" t="str">
        <f ca="1">IFERROR(INDEX(MAESTRO!T:T,_xludf.AGGREGATE(15,6,ROW(MAESTRO!$B$3:$B$1000)/((MAESTRO!$B$3:$B$1000="CIVILES")*(UPPER(MAESTRO!$L$3:$L$1000)="CONFIRMADO")),ROWS($A$3:A322))),"")</f>
        <v/>
      </c>
      <c r="U322" s="18" t="str">
        <f ca="1">IFERROR(INDEX(MAESTRO!U:U,_xludf.AGGREGATE(15,6,ROW(MAESTRO!$B$3:$B$1000)/((MAESTRO!$B$3:$B$1000="CIVILES")*(UPPER(MAESTRO!$L$3:$L$1000)="CONFIRMADO")),ROWS($A$3:A322))),"")</f>
        <v/>
      </c>
      <c r="V322" s="18" t="str">
        <f ca="1">IFERROR(INDEX(MAESTRO!V:V,_xludf.AGGREGATE(15,6,ROW(MAESTRO!$B$3:$B$1000)/((MAESTRO!$B$3:$B$1000="CIVILES")*(UPPER(MAESTRO!$L$3:$L$1000)="CONFIRMADO")),ROWS($A$3:A322))),"")</f>
        <v/>
      </c>
      <c r="W322" s="18" t="str">
        <f ca="1">IFERROR(INDEX(MAESTRO!W:W,_xludf.AGGREGATE(15,6,ROW(MAESTRO!$B$3:$B$1000)/((MAESTRO!$B$3:$B$1000="CIVILES")*(UPPER(MAESTRO!$L$3:$L$1000)="CONFIRMADO")),ROWS($A$3:A322))),"")</f>
        <v/>
      </c>
      <c r="X322" s="18" t="str">
        <f ca="1">IFERROR(INDEX(MAESTRO!X:X,_xludf.AGGREGATE(15,6,ROW(MAESTRO!$B$3:$B$1000)/((MAESTRO!$B$3:$B$1000="CIVILES")*(UPPER(MAESTRO!$L$3:$L$1000)="CONFIRMADO")),ROWS($A$3:A322))),"")</f>
        <v/>
      </c>
    </row>
    <row r="323" spans="1:24" ht="22.05" customHeight="1">
      <c r="A323" s="10" t="str">
        <f ca="1">IFERROR(INDEX(MAESTRO!A:A,_xludf.AGGREGATE(15,6,ROW(MAESTRO!$B$3:$B$1000)/((MAESTRO!$B$3:$B$1000="CIVILES")*(UPPER(MAESTRO!$L$3:$L$1000)="CONFIRMADO")),ROWS($A$3:A323))),"")</f>
        <v/>
      </c>
      <c r="B323" s="10" t="str">
        <f ca="1">IFERROR(INDEX(MAESTRO!B:B,_xludf.AGGREGATE(15,6,ROW(MAESTRO!$B$3:$B$1000)/((MAESTRO!$B$3:$B$1000="CIVILES")*(UPPER(MAESTRO!$L$3:$L$1000)="CONFIRMADO")),ROWS($A$3:A323))),"")</f>
        <v/>
      </c>
      <c r="C323" s="10" t="str">
        <f ca="1">IFERROR(INDEX(MAESTRO!C:C,_xludf.AGGREGATE(15,6,ROW(MAESTRO!$B$3:$B$1000)/((MAESTRO!$B$3:$B$1000="CIVILES")*(UPPER(MAESTRO!$L$3:$L$1000)="CONFIRMADO")),ROWS($A$3:A323))),"")</f>
        <v/>
      </c>
      <c r="D323" s="10" t="str">
        <f ca="1">IFERROR(INDEX(MAESTRO!D:D,_xludf.AGGREGATE(15,6,ROW(MAESTRO!$B$3:$B$1000)/((MAESTRO!$B$3:$B$1000="CIVILES")*(UPPER(MAESTRO!$L$3:$L$1000)="CONFIRMADO")),ROWS($A$3:A323))),"")</f>
        <v/>
      </c>
      <c r="E323" s="10" t="str">
        <f ca="1">IFERROR(INDEX(MAESTRO!E:E,_xludf.AGGREGATE(15,6,ROW(MAESTRO!$B$3:$B$1000)/((MAESTRO!$B$3:$B$1000="CIVILES")*(UPPER(MAESTRO!$L$3:$L$1000)="CONFIRMADO")),ROWS($A$3:A323))),"")</f>
        <v/>
      </c>
      <c r="F323" s="10" t="str">
        <f ca="1">IFERROR(INDEX(MAESTRO!F:F,_xludf.AGGREGATE(15,6,ROW(MAESTRO!$B$3:$B$1000)/((MAESTRO!$B$3:$B$1000="CIVILES")*(UPPER(MAESTRO!$L$3:$L$1000)="CONFIRMADO")),ROWS($A$3:A323))),"")</f>
        <v/>
      </c>
      <c r="G323" s="10" t="str">
        <f ca="1">IFERROR(INDEX(MAESTRO!G:G,_xludf.AGGREGATE(15,6,ROW(MAESTRO!$B$3:$B$1000)/((MAESTRO!$B$3:$B$1000="CIVILES")*(UPPER(MAESTRO!$L$3:$L$1000)="CONFIRMADO")),ROWS($A$3:A323))),"")</f>
        <v/>
      </c>
      <c r="H323" s="10" t="str">
        <f ca="1">IFERROR(INDEX(MAESTRO!H:H,_xludf.AGGREGATE(15,6,ROW(MAESTRO!$B$3:$B$1000)/((MAESTRO!$B$3:$B$1000="CIVILES")*(UPPER(MAESTRO!$L$3:$L$1000)="CONFIRMADO")),ROWS($A$3:A323))),"")</f>
        <v/>
      </c>
      <c r="I323" s="10" t="str">
        <f ca="1">IFERROR(INDEX(MAESTRO!I:I,_xludf.AGGREGATE(15,6,ROW(MAESTRO!$B$3:$B$1000)/((MAESTRO!$B$3:$B$1000="CIVILES")*(UPPER(MAESTRO!$L$3:$L$1000)="CONFIRMADO")),ROWS($A$3:A323))),"")</f>
        <v/>
      </c>
      <c r="J323" s="10" t="str">
        <f ca="1">IFERROR(INDEX(MAESTRO!J:J,_xludf.AGGREGATE(15,6,ROW(MAESTRO!$B$3:$B$1000)/((MAESTRO!$B$3:$B$1000="CIVILES")*(UPPER(MAESTRO!$L$3:$L$1000)="CONFIRMADO")),ROWS($A$3:A323))),"")</f>
        <v/>
      </c>
      <c r="K323" s="10" t="str">
        <f ca="1">IFERROR(INDEX(MAESTRO!K:K,_xludf.AGGREGATE(15,6,ROW(MAESTRO!$B$3:$B$1000)/((MAESTRO!$B$3:$B$1000="CIVILES")*(UPPER(MAESTRO!$L$3:$L$1000)="CONFIRMADO")),ROWS($A$3:A323))),"")</f>
        <v/>
      </c>
      <c r="L323" s="10" t="str">
        <f ca="1">IFERROR(INDEX(MAESTRO!L:L,_xludf.AGGREGATE(15,6,ROW(MAESTRO!$B$3:$B$1000)/((MAESTRO!$B$3:$B$1000="CIVILES")*(UPPER(MAESTRO!$L$3:$L$1000)="CONFIRMADO")),ROWS($A$3:A323))),"")</f>
        <v/>
      </c>
      <c r="M323" s="10" t="str">
        <f ca="1">IFERROR(INDEX(MAESTRO!M:M,_xludf.AGGREGATE(15,6,ROW(MAESTRO!$B$3:$B$1000)/((MAESTRO!$B$3:$B$1000="CIVILES")*(UPPER(MAESTRO!$L$3:$L$1000)="CONFIRMADO")),ROWS($A$3:A323))),"")</f>
        <v/>
      </c>
      <c r="N323" s="10" t="str">
        <f ca="1">IFERROR(INDEX(MAESTRO!N:N,_xludf.AGGREGATE(15,6,ROW(MAESTRO!$B$3:$B$1000)/((MAESTRO!$B$3:$B$1000="CIVILES")*(UPPER(MAESTRO!$L$3:$L$1000)="CONFIRMADO")),ROWS($A$3:A323))),"")</f>
        <v/>
      </c>
      <c r="O323" s="10" t="str">
        <f ca="1">IFERROR(INDEX(MAESTRO!O:O,_xludf.AGGREGATE(15,6,ROW(MAESTRO!$B$3:$B$1000)/((MAESTRO!$B$3:$B$1000="CIVILES")*(UPPER(MAESTRO!$L$3:$L$1000)="CONFIRMADO")),ROWS($A$3:A323))),"")</f>
        <v/>
      </c>
      <c r="P323" s="10" t="str">
        <f ca="1">IFERROR(INDEX(MAESTRO!P:P,_xludf.AGGREGATE(15,6,ROW(MAESTRO!$B$3:$B$1000)/((MAESTRO!$B$3:$B$1000="CIVILES")*(UPPER(MAESTRO!$L$3:$L$1000)="CONFIRMADO")),ROWS($A$3:A323))),"")</f>
        <v/>
      </c>
      <c r="Q323" s="10" t="str">
        <f ca="1">IFERROR(INDEX(MAESTRO!Q:Q,_xludf.AGGREGATE(15,6,ROW(MAESTRO!$B$3:$B$1000)/((MAESTRO!$B$3:$B$1000="CIVILES")*(UPPER(MAESTRO!$L$3:$L$1000)="CONFIRMADO")),ROWS($A$3:A323))),"")</f>
        <v/>
      </c>
      <c r="R323" s="10" t="str">
        <f ca="1">IFERROR(INDEX(MAESTRO!R:R,_xludf.AGGREGATE(15,6,ROW(MAESTRO!$B$3:$B$1000)/((MAESTRO!$B$3:$B$1000="CIVILES")*(UPPER(MAESTRO!$L$3:$L$1000)="CONFIRMADO")),ROWS($A$3:A323))),"")</f>
        <v/>
      </c>
      <c r="S323" s="10" t="str">
        <f ca="1">IFERROR(INDEX(MAESTRO!S:S,_xludf.AGGREGATE(15,6,ROW(MAESTRO!$B$3:$B$1000)/((MAESTRO!$B$3:$B$1000="CIVILES")*(UPPER(MAESTRO!$L$3:$L$1000)="CONFIRMADO")),ROWS($A$3:A323))),"")</f>
        <v/>
      </c>
      <c r="T323" s="10" t="str">
        <f ca="1">IFERROR(INDEX(MAESTRO!T:T,_xludf.AGGREGATE(15,6,ROW(MAESTRO!$B$3:$B$1000)/((MAESTRO!$B$3:$B$1000="CIVILES")*(UPPER(MAESTRO!$L$3:$L$1000)="CONFIRMADO")),ROWS($A$3:A323))),"")</f>
        <v/>
      </c>
      <c r="U323" s="10" t="str">
        <f ca="1">IFERROR(INDEX(MAESTRO!U:U,_xludf.AGGREGATE(15,6,ROW(MAESTRO!$B$3:$B$1000)/((MAESTRO!$B$3:$B$1000="CIVILES")*(UPPER(MAESTRO!$L$3:$L$1000)="CONFIRMADO")),ROWS($A$3:A323))),"")</f>
        <v/>
      </c>
      <c r="V323" s="10" t="str">
        <f ca="1">IFERROR(INDEX(MAESTRO!V:V,_xludf.AGGREGATE(15,6,ROW(MAESTRO!$B$3:$B$1000)/((MAESTRO!$B$3:$B$1000="CIVILES")*(UPPER(MAESTRO!$L$3:$L$1000)="CONFIRMADO")),ROWS($A$3:A323))),"")</f>
        <v/>
      </c>
      <c r="W323" s="10" t="str">
        <f ca="1">IFERROR(INDEX(MAESTRO!W:W,_xludf.AGGREGATE(15,6,ROW(MAESTRO!$B$3:$B$1000)/((MAESTRO!$B$3:$B$1000="CIVILES")*(UPPER(MAESTRO!$L$3:$L$1000)="CONFIRMADO")),ROWS($A$3:A323))),"")</f>
        <v/>
      </c>
      <c r="X323" s="10" t="str">
        <f ca="1">IFERROR(INDEX(MAESTRO!X:X,_xludf.AGGREGATE(15,6,ROW(MAESTRO!$B$3:$B$1000)/((MAESTRO!$B$3:$B$1000="CIVILES")*(UPPER(MAESTRO!$L$3:$L$1000)="CONFIRMADO")),ROWS($A$3:A323))),"")</f>
        <v/>
      </c>
    </row>
    <row r="324" spans="1:24" ht="22.05" customHeight="1">
      <c r="A324" s="18" t="str">
        <f ca="1">IFERROR(INDEX(MAESTRO!A:A,_xludf.AGGREGATE(15,6,ROW(MAESTRO!$B$3:$B$1000)/((MAESTRO!$B$3:$B$1000="CIVILES")*(UPPER(MAESTRO!$L$3:$L$1000)="CONFIRMADO")),ROWS($A$3:A324))),"")</f>
        <v/>
      </c>
      <c r="B324" s="18" t="str">
        <f ca="1">IFERROR(INDEX(MAESTRO!B:B,_xludf.AGGREGATE(15,6,ROW(MAESTRO!$B$3:$B$1000)/((MAESTRO!$B$3:$B$1000="CIVILES")*(UPPER(MAESTRO!$L$3:$L$1000)="CONFIRMADO")),ROWS($A$3:A324))),"")</f>
        <v/>
      </c>
      <c r="C324" s="18" t="str">
        <f ca="1">IFERROR(INDEX(MAESTRO!C:C,_xludf.AGGREGATE(15,6,ROW(MAESTRO!$B$3:$B$1000)/((MAESTRO!$B$3:$B$1000="CIVILES")*(UPPER(MAESTRO!$L$3:$L$1000)="CONFIRMADO")),ROWS($A$3:A324))),"")</f>
        <v/>
      </c>
      <c r="D324" s="18" t="str">
        <f ca="1">IFERROR(INDEX(MAESTRO!D:D,_xludf.AGGREGATE(15,6,ROW(MAESTRO!$B$3:$B$1000)/((MAESTRO!$B$3:$B$1000="CIVILES")*(UPPER(MAESTRO!$L$3:$L$1000)="CONFIRMADO")),ROWS($A$3:A324))),"")</f>
        <v/>
      </c>
      <c r="E324" s="18" t="str">
        <f ca="1">IFERROR(INDEX(MAESTRO!E:E,_xludf.AGGREGATE(15,6,ROW(MAESTRO!$B$3:$B$1000)/((MAESTRO!$B$3:$B$1000="CIVILES")*(UPPER(MAESTRO!$L$3:$L$1000)="CONFIRMADO")),ROWS($A$3:A324))),"")</f>
        <v/>
      </c>
      <c r="F324" s="18" t="str">
        <f ca="1">IFERROR(INDEX(MAESTRO!F:F,_xludf.AGGREGATE(15,6,ROW(MAESTRO!$B$3:$B$1000)/((MAESTRO!$B$3:$B$1000="CIVILES")*(UPPER(MAESTRO!$L$3:$L$1000)="CONFIRMADO")),ROWS($A$3:A324))),"")</f>
        <v/>
      </c>
      <c r="G324" s="18" t="str">
        <f ca="1">IFERROR(INDEX(MAESTRO!G:G,_xludf.AGGREGATE(15,6,ROW(MAESTRO!$B$3:$B$1000)/((MAESTRO!$B$3:$B$1000="CIVILES")*(UPPER(MAESTRO!$L$3:$L$1000)="CONFIRMADO")),ROWS($A$3:A324))),"")</f>
        <v/>
      </c>
      <c r="H324" s="18" t="str">
        <f ca="1">IFERROR(INDEX(MAESTRO!H:H,_xludf.AGGREGATE(15,6,ROW(MAESTRO!$B$3:$B$1000)/((MAESTRO!$B$3:$B$1000="CIVILES")*(UPPER(MAESTRO!$L$3:$L$1000)="CONFIRMADO")),ROWS($A$3:A324))),"")</f>
        <v/>
      </c>
      <c r="I324" s="18" t="str">
        <f ca="1">IFERROR(INDEX(MAESTRO!I:I,_xludf.AGGREGATE(15,6,ROW(MAESTRO!$B$3:$B$1000)/((MAESTRO!$B$3:$B$1000="CIVILES")*(UPPER(MAESTRO!$L$3:$L$1000)="CONFIRMADO")),ROWS($A$3:A324))),"")</f>
        <v/>
      </c>
      <c r="J324" s="18" t="str">
        <f ca="1">IFERROR(INDEX(MAESTRO!J:J,_xludf.AGGREGATE(15,6,ROW(MAESTRO!$B$3:$B$1000)/((MAESTRO!$B$3:$B$1000="CIVILES")*(UPPER(MAESTRO!$L$3:$L$1000)="CONFIRMADO")),ROWS($A$3:A324))),"")</f>
        <v/>
      </c>
      <c r="K324" s="18" t="str">
        <f ca="1">IFERROR(INDEX(MAESTRO!K:K,_xludf.AGGREGATE(15,6,ROW(MAESTRO!$B$3:$B$1000)/((MAESTRO!$B$3:$B$1000="CIVILES")*(UPPER(MAESTRO!$L$3:$L$1000)="CONFIRMADO")),ROWS($A$3:A324))),"")</f>
        <v/>
      </c>
      <c r="L324" s="18" t="str">
        <f ca="1">IFERROR(INDEX(MAESTRO!L:L,_xludf.AGGREGATE(15,6,ROW(MAESTRO!$B$3:$B$1000)/((MAESTRO!$B$3:$B$1000="CIVILES")*(UPPER(MAESTRO!$L$3:$L$1000)="CONFIRMADO")),ROWS($A$3:A324))),"")</f>
        <v/>
      </c>
      <c r="M324" s="18" t="str">
        <f ca="1">IFERROR(INDEX(MAESTRO!M:M,_xludf.AGGREGATE(15,6,ROW(MAESTRO!$B$3:$B$1000)/((MAESTRO!$B$3:$B$1000="CIVILES")*(UPPER(MAESTRO!$L$3:$L$1000)="CONFIRMADO")),ROWS($A$3:A324))),"")</f>
        <v/>
      </c>
      <c r="N324" s="18" t="str">
        <f ca="1">IFERROR(INDEX(MAESTRO!N:N,_xludf.AGGREGATE(15,6,ROW(MAESTRO!$B$3:$B$1000)/((MAESTRO!$B$3:$B$1000="CIVILES")*(UPPER(MAESTRO!$L$3:$L$1000)="CONFIRMADO")),ROWS($A$3:A324))),"")</f>
        <v/>
      </c>
      <c r="O324" s="18" t="str">
        <f ca="1">IFERROR(INDEX(MAESTRO!O:O,_xludf.AGGREGATE(15,6,ROW(MAESTRO!$B$3:$B$1000)/((MAESTRO!$B$3:$B$1000="CIVILES")*(UPPER(MAESTRO!$L$3:$L$1000)="CONFIRMADO")),ROWS($A$3:A324))),"")</f>
        <v/>
      </c>
      <c r="P324" s="18" t="str">
        <f ca="1">IFERROR(INDEX(MAESTRO!P:P,_xludf.AGGREGATE(15,6,ROW(MAESTRO!$B$3:$B$1000)/((MAESTRO!$B$3:$B$1000="CIVILES")*(UPPER(MAESTRO!$L$3:$L$1000)="CONFIRMADO")),ROWS($A$3:A324))),"")</f>
        <v/>
      </c>
      <c r="Q324" s="18" t="str">
        <f ca="1">IFERROR(INDEX(MAESTRO!Q:Q,_xludf.AGGREGATE(15,6,ROW(MAESTRO!$B$3:$B$1000)/((MAESTRO!$B$3:$B$1000="CIVILES")*(UPPER(MAESTRO!$L$3:$L$1000)="CONFIRMADO")),ROWS($A$3:A324))),"")</f>
        <v/>
      </c>
      <c r="R324" s="18" t="str">
        <f ca="1">IFERROR(INDEX(MAESTRO!R:R,_xludf.AGGREGATE(15,6,ROW(MAESTRO!$B$3:$B$1000)/((MAESTRO!$B$3:$B$1000="CIVILES")*(UPPER(MAESTRO!$L$3:$L$1000)="CONFIRMADO")),ROWS($A$3:A324))),"")</f>
        <v/>
      </c>
      <c r="S324" s="18" t="str">
        <f ca="1">IFERROR(INDEX(MAESTRO!S:S,_xludf.AGGREGATE(15,6,ROW(MAESTRO!$B$3:$B$1000)/((MAESTRO!$B$3:$B$1000="CIVILES")*(UPPER(MAESTRO!$L$3:$L$1000)="CONFIRMADO")),ROWS($A$3:A324))),"")</f>
        <v/>
      </c>
      <c r="T324" s="18" t="str">
        <f ca="1">IFERROR(INDEX(MAESTRO!T:T,_xludf.AGGREGATE(15,6,ROW(MAESTRO!$B$3:$B$1000)/((MAESTRO!$B$3:$B$1000="CIVILES")*(UPPER(MAESTRO!$L$3:$L$1000)="CONFIRMADO")),ROWS($A$3:A324))),"")</f>
        <v/>
      </c>
      <c r="U324" s="18" t="str">
        <f ca="1">IFERROR(INDEX(MAESTRO!U:U,_xludf.AGGREGATE(15,6,ROW(MAESTRO!$B$3:$B$1000)/((MAESTRO!$B$3:$B$1000="CIVILES")*(UPPER(MAESTRO!$L$3:$L$1000)="CONFIRMADO")),ROWS($A$3:A324))),"")</f>
        <v/>
      </c>
      <c r="V324" s="18" t="str">
        <f ca="1">IFERROR(INDEX(MAESTRO!V:V,_xludf.AGGREGATE(15,6,ROW(MAESTRO!$B$3:$B$1000)/((MAESTRO!$B$3:$B$1000="CIVILES")*(UPPER(MAESTRO!$L$3:$L$1000)="CONFIRMADO")),ROWS($A$3:A324))),"")</f>
        <v/>
      </c>
      <c r="W324" s="18" t="str">
        <f ca="1">IFERROR(INDEX(MAESTRO!W:W,_xludf.AGGREGATE(15,6,ROW(MAESTRO!$B$3:$B$1000)/((MAESTRO!$B$3:$B$1000="CIVILES")*(UPPER(MAESTRO!$L$3:$L$1000)="CONFIRMADO")),ROWS($A$3:A324))),"")</f>
        <v/>
      </c>
      <c r="X324" s="18" t="str">
        <f ca="1">IFERROR(INDEX(MAESTRO!X:X,_xludf.AGGREGATE(15,6,ROW(MAESTRO!$B$3:$B$1000)/((MAESTRO!$B$3:$B$1000="CIVILES")*(UPPER(MAESTRO!$L$3:$L$1000)="CONFIRMADO")),ROWS($A$3:A324))),"")</f>
        <v/>
      </c>
    </row>
    <row r="325" spans="1:24" ht="22.05" customHeight="1">
      <c r="A325" s="10" t="str">
        <f ca="1">IFERROR(INDEX(MAESTRO!A:A,_xludf.AGGREGATE(15,6,ROW(MAESTRO!$B$3:$B$1000)/((MAESTRO!$B$3:$B$1000="CIVILES")*(UPPER(MAESTRO!$L$3:$L$1000)="CONFIRMADO")),ROWS($A$3:A325))),"")</f>
        <v/>
      </c>
      <c r="B325" s="10" t="str">
        <f ca="1">IFERROR(INDEX(MAESTRO!B:B,_xludf.AGGREGATE(15,6,ROW(MAESTRO!$B$3:$B$1000)/((MAESTRO!$B$3:$B$1000="CIVILES")*(UPPER(MAESTRO!$L$3:$L$1000)="CONFIRMADO")),ROWS($A$3:A325))),"")</f>
        <v/>
      </c>
      <c r="C325" s="10" t="str">
        <f ca="1">IFERROR(INDEX(MAESTRO!C:C,_xludf.AGGREGATE(15,6,ROW(MAESTRO!$B$3:$B$1000)/((MAESTRO!$B$3:$B$1000="CIVILES")*(UPPER(MAESTRO!$L$3:$L$1000)="CONFIRMADO")),ROWS($A$3:A325))),"")</f>
        <v/>
      </c>
      <c r="D325" s="10" t="str">
        <f ca="1">IFERROR(INDEX(MAESTRO!D:D,_xludf.AGGREGATE(15,6,ROW(MAESTRO!$B$3:$B$1000)/((MAESTRO!$B$3:$B$1000="CIVILES")*(UPPER(MAESTRO!$L$3:$L$1000)="CONFIRMADO")),ROWS($A$3:A325))),"")</f>
        <v/>
      </c>
      <c r="E325" s="10" t="str">
        <f ca="1">IFERROR(INDEX(MAESTRO!E:E,_xludf.AGGREGATE(15,6,ROW(MAESTRO!$B$3:$B$1000)/((MAESTRO!$B$3:$B$1000="CIVILES")*(UPPER(MAESTRO!$L$3:$L$1000)="CONFIRMADO")),ROWS($A$3:A325))),"")</f>
        <v/>
      </c>
      <c r="F325" s="10" t="str">
        <f ca="1">IFERROR(INDEX(MAESTRO!F:F,_xludf.AGGREGATE(15,6,ROW(MAESTRO!$B$3:$B$1000)/((MAESTRO!$B$3:$B$1000="CIVILES")*(UPPER(MAESTRO!$L$3:$L$1000)="CONFIRMADO")),ROWS($A$3:A325))),"")</f>
        <v/>
      </c>
      <c r="G325" s="10" t="str">
        <f ca="1">IFERROR(INDEX(MAESTRO!G:G,_xludf.AGGREGATE(15,6,ROW(MAESTRO!$B$3:$B$1000)/((MAESTRO!$B$3:$B$1000="CIVILES")*(UPPER(MAESTRO!$L$3:$L$1000)="CONFIRMADO")),ROWS($A$3:A325))),"")</f>
        <v/>
      </c>
      <c r="H325" s="10" t="str">
        <f ca="1">IFERROR(INDEX(MAESTRO!H:H,_xludf.AGGREGATE(15,6,ROW(MAESTRO!$B$3:$B$1000)/((MAESTRO!$B$3:$B$1000="CIVILES")*(UPPER(MAESTRO!$L$3:$L$1000)="CONFIRMADO")),ROWS($A$3:A325))),"")</f>
        <v/>
      </c>
      <c r="I325" s="10" t="str">
        <f ca="1">IFERROR(INDEX(MAESTRO!I:I,_xludf.AGGREGATE(15,6,ROW(MAESTRO!$B$3:$B$1000)/((MAESTRO!$B$3:$B$1000="CIVILES")*(UPPER(MAESTRO!$L$3:$L$1000)="CONFIRMADO")),ROWS($A$3:A325))),"")</f>
        <v/>
      </c>
      <c r="J325" s="10" t="str">
        <f ca="1">IFERROR(INDEX(MAESTRO!J:J,_xludf.AGGREGATE(15,6,ROW(MAESTRO!$B$3:$B$1000)/((MAESTRO!$B$3:$B$1000="CIVILES")*(UPPER(MAESTRO!$L$3:$L$1000)="CONFIRMADO")),ROWS($A$3:A325))),"")</f>
        <v/>
      </c>
      <c r="K325" s="10" t="str">
        <f ca="1">IFERROR(INDEX(MAESTRO!K:K,_xludf.AGGREGATE(15,6,ROW(MAESTRO!$B$3:$B$1000)/((MAESTRO!$B$3:$B$1000="CIVILES")*(UPPER(MAESTRO!$L$3:$L$1000)="CONFIRMADO")),ROWS($A$3:A325))),"")</f>
        <v/>
      </c>
      <c r="L325" s="10" t="str">
        <f ca="1">IFERROR(INDEX(MAESTRO!L:L,_xludf.AGGREGATE(15,6,ROW(MAESTRO!$B$3:$B$1000)/((MAESTRO!$B$3:$B$1000="CIVILES")*(UPPER(MAESTRO!$L$3:$L$1000)="CONFIRMADO")),ROWS($A$3:A325))),"")</f>
        <v/>
      </c>
      <c r="M325" s="10" t="str">
        <f ca="1">IFERROR(INDEX(MAESTRO!M:M,_xludf.AGGREGATE(15,6,ROW(MAESTRO!$B$3:$B$1000)/((MAESTRO!$B$3:$B$1000="CIVILES")*(UPPER(MAESTRO!$L$3:$L$1000)="CONFIRMADO")),ROWS($A$3:A325))),"")</f>
        <v/>
      </c>
      <c r="N325" s="10" t="str">
        <f ca="1">IFERROR(INDEX(MAESTRO!N:N,_xludf.AGGREGATE(15,6,ROW(MAESTRO!$B$3:$B$1000)/((MAESTRO!$B$3:$B$1000="CIVILES")*(UPPER(MAESTRO!$L$3:$L$1000)="CONFIRMADO")),ROWS($A$3:A325))),"")</f>
        <v/>
      </c>
      <c r="O325" s="10" t="str">
        <f ca="1">IFERROR(INDEX(MAESTRO!O:O,_xludf.AGGREGATE(15,6,ROW(MAESTRO!$B$3:$B$1000)/((MAESTRO!$B$3:$B$1000="CIVILES")*(UPPER(MAESTRO!$L$3:$L$1000)="CONFIRMADO")),ROWS($A$3:A325))),"")</f>
        <v/>
      </c>
      <c r="P325" s="10" t="str">
        <f ca="1">IFERROR(INDEX(MAESTRO!P:P,_xludf.AGGREGATE(15,6,ROW(MAESTRO!$B$3:$B$1000)/((MAESTRO!$B$3:$B$1000="CIVILES")*(UPPER(MAESTRO!$L$3:$L$1000)="CONFIRMADO")),ROWS($A$3:A325))),"")</f>
        <v/>
      </c>
      <c r="Q325" s="10" t="str">
        <f ca="1">IFERROR(INDEX(MAESTRO!Q:Q,_xludf.AGGREGATE(15,6,ROW(MAESTRO!$B$3:$B$1000)/((MAESTRO!$B$3:$B$1000="CIVILES")*(UPPER(MAESTRO!$L$3:$L$1000)="CONFIRMADO")),ROWS($A$3:A325))),"")</f>
        <v/>
      </c>
      <c r="R325" s="10" t="str">
        <f ca="1">IFERROR(INDEX(MAESTRO!R:R,_xludf.AGGREGATE(15,6,ROW(MAESTRO!$B$3:$B$1000)/((MAESTRO!$B$3:$B$1000="CIVILES")*(UPPER(MAESTRO!$L$3:$L$1000)="CONFIRMADO")),ROWS($A$3:A325))),"")</f>
        <v/>
      </c>
      <c r="S325" s="10" t="str">
        <f ca="1">IFERROR(INDEX(MAESTRO!S:S,_xludf.AGGREGATE(15,6,ROW(MAESTRO!$B$3:$B$1000)/((MAESTRO!$B$3:$B$1000="CIVILES")*(UPPER(MAESTRO!$L$3:$L$1000)="CONFIRMADO")),ROWS($A$3:A325))),"")</f>
        <v/>
      </c>
      <c r="T325" s="10" t="str">
        <f ca="1">IFERROR(INDEX(MAESTRO!T:T,_xludf.AGGREGATE(15,6,ROW(MAESTRO!$B$3:$B$1000)/((MAESTRO!$B$3:$B$1000="CIVILES")*(UPPER(MAESTRO!$L$3:$L$1000)="CONFIRMADO")),ROWS($A$3:A325))),"")</f>
        <v/>
      </c>
      <c r="U325" s="10" t="str">
        <f ca="1">IFERROR(INDEX(MAESTRO!U:U,_xludf.AGGREGATE(15,6,ROW(MAESTRO!$B$3:$B$1000)/((MAESTRO!$B$3:$B$1000="CIVILES")*(UPPER(MAESTRO!$L$3:$L$1000)="CONFIRMADO")),ROWS($A$3:A325))),"")</f>
        <v/>
      </c>
      <c r="V325" s="10" t="str">
        <f ca="1">IFERROR(INDEX(MAESTRO!V:V,_xludf.AGGREGATE(15,6,ROW(MAESTRO!$B$3:$B$1000)/((MAESTRO!$B$3:$B$1000="CIVILES")*(UPPER(MAESTRO!$L$3:$L$1000)="CONFIRMADO")),ROWS($A$3:A325))),"")</f>
        <v/>
      </c>
      <c r="W325" s="10" t="str">
        <f ca="1">IFERROR(INDEX(MAESTRO!W:W,_xludf.AGGREGATE(15,6,ROW(MAESTRO!$B$3:$B$1000)/((MAESTRO!$B$3:$B$1000="CIVILES")*(UPPER(MAESTRO!$L$3:$L$1000)="CONFIRMADO")),ROWS($A$3:A325))),"")</f>
        <v/>
      </c>
      <c r="X325" s="10" t="str">
        <f ca="1">IFERROR(INDEX(MAESTRO!X:X,_xludf.AGGREGATE(15,6,ROW(MAESTRO!$B$3:$B$1000)/((MAESTRO!$B$3:$B$1000="CIVILES")*(UPPER(MAESTRO!$L$3:$L$1000)="CONFIRMADO")),ROWS($A$3:A325))),"")</f>
        <v/>
      </c>
    </row>
    <row r="326" spans="1:24" ht="22.05" customHeight="1">
      <c r="A326" s="18" t="str">
        <f ca="1">IFERROR(INDEX(MAESTRO!A:A,_xludf.AGGREGATE(15,6,ROW(MAESTRO!$B$3:$B$1000)/((MAESTRO!$B$3:$B$1000="CIVILES")*(UPPER(MAESTRO!$L$3:$L$1000)="CONFIRMADO")),ROWS($A$3:A326))),"")</f>
        <v/>
      </c>
      <c r="B326" s="18" t="str">
        <f ca="1">IFERROR(INDEX(MAESTRO!B:B,_xludf.AGGREGATE(15,6,ROW(MAESTRO!$B$3:$B$1000)/((MAESTRO!$B$3:$B$1000="CIVILES")*(UPPER(MAESTRO!$L$3:$L$1000)="CONFIRMADO")),ROWS($A$3:A326))),"")</f>
        <v/>
      </c>
      <c r="C326" s="18" t="str">
        <f ca="1">IFERROR(INDEX(MAESTRO!C:C,_xludf.AGGREGATE(15,6,ROW(MAESTRO!$B$3:$B$1000)/((MAESTRO!$B$3:$B$1000="CIVILES")*(UPPER(MAESTRO!$L$3:$L$1000)="CONFIRMADO")),ROWS($A$3:A326))),"")</f>
        <v/>
      </c>
      <c r="D326" s="18" t="str">
        <f ca="1">IFERROR(INDEX(MAESTRO!D:D,_xludf.AGGREGATE(15,6,ROW(MAESTRO!$B$3:$B$1000)/((MAESTRO!$B$3:$B$1000="CIVILES")*(UPPER(MAESTRO!$L$3:$L$1000)="CONFIRMADO")),ROWS($A$3:A326))),"")</f>
        <v/>
      </c>
      <c r="E326" s="18" t="str">
        <f ca="1">IFERROR(INDEX(MAESTRO!E:E,_xludf.AGGREGATE(15,6,ROW(MAESTRO!$B$3:$B$1000)/((MAESTRO!$B$3:$B$1000="CIVILES")*(UPPER(MAESTRO!$L$3:$L$1000)="CONFIRMADO")),ROWS($A$3:A326))),"")</f>
        <v/>
      </c>
      <c r="F326" s="18" t="str">
        <f ca="1">IFERROR(INDEX(MAESTRO!F:F,_xludf.AGGREGATE(15,6,ROW(MAESTRO!$B$3:$B$1000)/((MAESTRO!$B$3:$B$1000="CIVILES")*(UPPER(MAESTRO!$L$3:$L$1000)="CONFIRMADO")),ROWS($A$3:A326))),"")</f>
        <v/>
      </c>
      <c r="G326" s="18" t="str">
        <f ca="1">IFERROR(INDEX(MAESTRO!G:G,_xludf.AGGREGATE(15,6,ROW(MAESTRO!$B$3:$B$1000)/((MAESTRO!$B$3:$B$1000="CIVILES")*(UPPER(MAESTRO!$L$3:$L$1000)="CONFIRMADO")),ROWS($A$3:A326))),"")</f>
        <v/>
      </c>
      <c r="H326" s="18" t="str">
        <f ca="1">IFERROR(INDEX(MAESTRO!H:H,_xludf.AGGREGATE(15,6,ROW(MAESTRO!$B$3:$B$1000)/((MAESTRO!$B$3:$B$1000="CIVILES")*(UPPER(MAESTRO!$L$3:$L$1000)="CONFIRMADO")),ROWS($A$3:A326))),"")</f>
        <v/>
      </c>
      <c r="I326" s="18" t="str">
        <f ca="1">IFERROR(INDEX(MAESTRO!I:I,_xludf.AGGREGATE(15,6,ROW(MAESTRO!$B$3:$B$1000)/((MAESTRO!$B$3:$B$1000="CIVILES")*(UPPER(MAESTRO!$L$3:$L$1000)="CONFIRMADO")),ROWS($A$3:A326))),"")</f>
        <v/>
      </c>
      <c r="J326" s="18" t="str">
        <f ca="1">IFERROR(INDEX(MAESTRO!J:J,_xludf.AGGREGATE(15,6,ROW(MAESTRO!$B$3:$B$1000)/((MAESTRO!$B$3:$B$1000="CIVILES")*(UPPER(MAESTRO!$L$3:$L$1000)="CONFIRMADO")),ROWS($A$3:A326))),"")</f>
        <v/>
      </c>
      <c r="K326" s="18" t="str">
        <f ca="1">IFERROR(INDEX(MAESTRO!K:K,_xludf.AGGREGATE(15,6,ROW(MAESTRO!$B$3:$B$1000)/((MAESTRO!$B$3:$B$1000="CIVILES")*(UPPER(MAESTRO!$L$3:$L$1000)="CONFIRMADO")),ROWS($A$3:A326))),"")</f>
        <v/>
      </c>
      <c r="L326" s="18" t="str">
        <f ca="1">IFERROR(INDEX(MAESTRO!L:L,_xludf.AGGREGATE(15,6,ROW(MAESTRO!$B$3:$B$1000)/((MAESTRO!$B$3:$B$1000="CIVILES")*(UPPER(MAESTRO!$L$3:$L$1000)="CONFIRMADO")),ROWS($A$3:A326))),"")</f>
        <v/>
      </c>
      <c r="M326" s="18" t="str">
        <f ca="1">IFERROR(INDEX(MAESTRO!M:M,_xludf.AGGREGATE(15,6,ROW(MAESTRO!$B$3:$B$1000)/((MAESTRO!$B$3:$B$1000="CIVILES")*(UPPER(MAESTRO!$L$3:$L$1000)="CONFIRMADO")),ROWS($A$3:A326))),"")</f>
        <v/>
      </c>
      <c r="N326" s="18" t="str">
        <f ca="1">IFERROR(INDEX(MAESTRO!N:N,_xludf.AGGREGATE(15,6,ROW(MAESTRO!$B$3:$B$1000)/((MAESTRO!$B$3:$B$1000="CIVILES")*(UPPER(MAESTRO!$L$3:$L$1000)="CONFIRMADO")),ROWS($A$3:A326))),"")</f>
        <v/>
      </c>
      <c r="O326" s="18" t="str">
        <f ca="1">IFERROR(INDEX(MAESTRO!O:O,_xludf.AGGREGATE(15,6,ROW(MAESTRO!$B$3:$B$1000)/((MAESTRO!$B$3:$B$1000="CIVILES")*(UPPER(MAESTRO!$L$3:$L$1000)="CONFIRMADO")),ROWS($A$3:A326))),"")</f>
        <v/>
      </c>
      <c r="P326" s="18" t="str">
        <f ca="1">IFERROR(INDEX(MAESTRO!P:P,_xludf.AGGREGATE(15,6,ROW(MAESTRO!$B$3:$B$1000)/((MAESTRO!$B$3:$B$1000="CIVILES")*(UPPER(MAESTRO!$L$3:$L$1000)="CONFIRMADO")),ROWS($A$3:A326))),"")</f>
        <v/>
      </c>
      <c r="Q326" s="18" t="str">
        <f ca="1">IFERROR(INDEX(MAESTRO!Q:Q,_xludf.AGGREGATE(15,6,ROW(MAESTRO!$B$3:$B$1000)/((MAESTRO!$B$3:$B$1000="CIVILES")*(UPPER(MAESTRO!$L$3:$L$1000)="CONFIRMADO")),ROWS($A$3:A326))),"")</f>
        <v/>
      </c>
      <c r="R326" s="18" t="str">
        <f ca="1">IFERROR(INDEX(MAESTRO!R:R,_xludf.AGGREGATE(15,6,ROW(MAESTRO!$B$3:$B$1000)/((MAESTRO!$B$3:$B$1000="CIVILES")*(UPPER(MAESTRO!$L$3:$L$1000)="CONFIRMADO")),ROWS($A$3:A326))),"")</f>
        <v/>
      </c>
      <c r="S326" s="18" t="str">
        <f ca="1">IFERROR(INDEX(MAESTRO!S:S,_xludf.AGGREGATE(15,6,ROW(MAESTRO!$B$3:$B$1000)/((MAESTRO!$B$3:$B$1000="CIVILES")*(UPPER(MAESTRO!$L$3:$L$1000)="CONFIRMADO")),ROWS($A$3:A326))),"")</f>
        <v/>
      </c>
      <c r="T326" s="18" t="str">
        <f ca="1">IFERROR(INDEX(MAESTRO!T:T,_xludf.AGGREGATE(15,6,ROW(MAESTRO!$B$3:$B$1000)/((MAESTRO!$B$3:$B$1000="CIVILES")*(UPPER(MAESTRO!$L$3:$L$1000)="CONFIRMADO")),ROWS($A$3:A326))),"")</f>
        <v/>
      </c>
      <c r="U326" s="18" t="str">
        <f ca="1">IFERROR(INDEX(MAESTRO!U:U,_xludf.AGGREGATE(15,6,ROW(MAESTRO!$B$3:$B$1000)/((MAESTRO!$B$3:$B$1000="CIVILES")*(UPPER(MAESTRO!$L$3:$L$1000)="CONFIRMADO")),ROWS($A$3:A326))),"")</f>
        <v/>
      </c>
      <c r="V326" s="18" t="str">
        <f ca="1">IFERROR(INDEX(MAESTRO!V:V,_xludf.AGGREGATE(15,6,ROW(MAESTRO!$B$3:$B$1000)/((MAESTRO!$B$3:$B$1000="CIVILES")*(UPPER(MAESTRO!$L$3:$L$1000)="CONFIRMADO")),ROWS($A$3:A326))),"")</f>
        <v/>
      </c>
      <c r="W326" s="18" t="str">
        <f ca="1">IFERROR(INDEX(MAESTRO!W:W,_xludf.AGGREGATE(15,6,ROW(MAESTRO!$B$3:$B$1000)/((MAESTRO!$B$3:$B$1000="CIVILES")*(UPPER(MAESTRO!$L$3:$L$1000)="CONFIRMADO")),ROWS($A$3:A326))),"")</f>
        <v/>
      </c>
      <c r="X326" s="18" t="str">
        <f ca="1">IFERROR(INDEX(MAESTRO!X:X,_xludf.AGGREGATE(15,6,ROW(MAESTRO!$B$3:$B$1000)/((MAESTRO!$B$3:$B$1000="CIVILES")*(UPPER(MAESTRO!$L$3:$L$1000)="CONFIRMADO")),ROWS($A$3:A326))),"")</f>
        <v/>
      </c>
    </row>
    <row r="327" spans="1:24" ht="22.05" customHeight="1">
      <c r="A327" s="10" t="str">
        <f ca="1">IFERROR(INDEX(MAESTRO!A:A,_xludf.AGGREGATE(15,6,ROW(MAESTRO!$B$3:$B$1000)/((MAESTRO!$B$3:$B$1000="CIVILES")*(UPPER(MAESTRO!$L$3:$L$1000)="CONFIRMADO")),ROWS($A$3:A327))),"")</f>
        <v/>
      </c>
      <c r="B327" s="10" t="str">
        <f ca="1">IFERROR(INDEX(MAESTRO!B:B,_xludf.AGGREGATE(15,6,ROW(MAESTRO!$B$3:$B$1000)/((MAESTRO!$B$3:$B$1000="CIVILES")*(UPPER(MAESTRO!$L$3:$L$1000)="CONFIRMADO")),ROWS($A$3:A327))),"")</f>
        <v/>
      </c>
      <c r="C327" s="10" t="str">
        <f ca="1">IFERROR(INDEX(MAESTRO!C:C,_xludf.AGGREGATE(15,6,ROW(MAESTRO!$B$3:$B$1000)/((MAESTRO!$B$3:$B$1000="CIVILES")*(UPPER(MAESTRO!$L$3:$L$1000)="CONFIRMADO")),ROWS($A$3:A327))),"")</f>
        <v/>
      </c>
      <c r="D327" s="10" t="str">
        <f ca="1">IFERROR(INDEX(MAESTRO!D:D,_xludf.AGGREGATE(15,6,ROW(MAESTRO!$B$3:$B$1000)/((MAESTRO!$B$3:$B$1000="CIVILES")*(UPPER(MAESTRO!$L$3:$L$1000)="CONFIRMADO")),ROWS($A$3:A327))),"")</f>
        <v/>
      </c>
      <c r="E327" s="10" t="str">
        <f ca="1">IFERROR(INDEX(MAESTRO!E:E,_xludf.AGGREGATE(15,6,ROW(MAESTRO!$B$3:$B$1000)/((MAESTRO!$B$3:$B$1000="CIVILES")*(UPPER(MAESTRO!$L$3:$L$1000)="CONFIRMADO")),ROWS($A$3:A327))),"")</f>
        <v/>
      </c>
      <c r="F327" s="10" t="str">
        <f ca="1">IFERROR(INDEX(MAESTRO!F:F,_xludf.AGGREGATE(15,6,ROW(MAESTRO!$B$3:$B$1000)/((MAESTRO!$B$3:$B$1000="CIVILES")*(UPPER(MAESTRO!$L$3:$L$1000)="CONFIRMADO")),ROWS($A$3:A327))),"")</f>
        <v/>
      </c>
      <c r="G327" s="10" t="str">
        <f ca="1">IFERROR(INDEX(MAESTRO!G:G,_xludf.AGGREGATE(15,6,ROW(MAESTRO!$B$3:$B$1000)/((MAESTRO!$B$3:$B$1000="CIVILES")*(UPPER(MAESTRO!$L$3:$L$1000)="CONFIRMADO")),ROWS($A$3:A327))),"")</f>
        <v/>
      </c>
      <c r="H327" s="10" t="str">
        <f ca="1">IFERROR(INDEX(MAESTRO!H:H,_xludf.AGGREGATE(15,6,ROW(MAESTRO!$B$3:$B$1000)/((MAESTRO!$B$3:$B$1000="CIVILES")*(UPPER(MAESTRO!$L$3:$L$1000)="CONFIRMADO")),ROWS($A$3:A327))),"")</f>
        <v/>
      </c>
      <c r="I327" s="10" t="str">
        <f ca="1">IFERROR(INDEX(MAESTRO!I:I,_xludf.AGGREGATE(15,6,ROW(MAESTRO!$B$3:$B$1000)/((MAESTRO!$B$3:$B$1000="CIVILES")*(UPPER(MAESTRO!$L$3:$L$1000)="CONFIRMADO")),ROWS($A$3:A327))),"")</f>
        <v/>
      </c>
      <c r="J327" s="10" t="str">
        <f ca="1">IFERROR(INDEX(MAESTRO!J:J,_xludf.AGGREGATE(15,6,ROW(MAESTRO!$B$3:$B$1000)/((MAESTRO!$B$3:$B$1000="CIVILES")*(UPPER(MAESTRO!$L$3:$L$1000)="CONFIRMADO")),ROWS($A$3:A327))),"")</f>
        <v/>
      </c>
      <c r="K327" s="10" t="str">
        <f ca="1">IFERROR(INDEX(MAESTRO!K:K,_xludf.AGGREGATE(15,6,ROW(MAESTRO!$B$3:$B$1000)/((MAESTRO!$B$3:$B$1000="CIVILES")*(UPPER(MAESTRO!$L$3:$L$1000)="CONFIRMADO")),ROWS($A$3:A327))),"")</f>
        <v/>
      </c>
      <c r="L327" s="10" t="str">
        <f ca="1">IFERROR(INDEX(MAESTRO!L:L,_xludf.AGGREGATE(15,6,ROW(MAESTRO!$B$3:$B$1000)/((MAESTRO!$B$3:$B$1000="CIVILES")*(UPPER(MAESTRO!$L$3:$L$1000)="CONFIRMADO")),ROWS($A$3:A327))),"")</f>
        <v/>
      </c>
      <c r="M327" s="10" t="str">
        <f ca="1">IFERROR(INDEX(MAESTRO!M:M,_xludf.AGGREGATE(15,6,ROW(MAESTRO!$B$3:$B$1000)/((MAESTRO!$B$3:$B$1000="CIVILES")*(UPPER(MAESTRO!$L$3:$L$1000)="CONFIRMADO")),ROWS($A$3:A327))),"")</f>
        <v/>
      </c>
      <c r="N327" s="10" t="str">
        <f ca="1">IFERROR(INDEX(MAESTRO!N:N,_xludf.AGGREGATE(15,6,ROW(MAESTRO!$B$3:$B$1000)/((MAESTRO!$B$3:$B$1000="CIVILES")*(UPPER(MAESTRO!$L$3:$L$1000)="CONFIRMADO")),ROWS($A$3:A327))),"")</f>
        <v/>
      </c>
      <c r="O327" s="10" t="str">
        <f ca="1">IFERROR(INDEX(MAESTRO!O:O,_xludf.AGGREGATE(15,6,ROW(MAESTRO!$B$3:$B$1000)/((MAESTRO!$B$3:$B$1000="CIVILES")*(UPPER(MAESTRO!$L$3:$L$1000)="CONFIRMADO")),ROWS($A$3:A327))),"")</f>
        <v/>
      </c>
      <c r="P327" s="10" t="str">
        <f ca="1">IFERROR(INDEX(MAESTRO!P:P,_xludf.AGGREGATE(15,6,ROW(MAESTRO!$B$3:$B$1000)/((MAESTRO!$B$3:$B$1000="CIVILES")*(UPPER(MAESTRO!$L$3:$L$1000)="CONFIRMADO")),ROWS($A$3:A327))),"")</f>
        <v/>
      </c>
      <c r="Q327" s="10" t="str">
        <f ca="1">IFERROR(INDEX(MAESTRO!Q:Q,_xludf.AGGREGATE(15,6,ROW(MAESTRO!$B$3:$B$1000)/((MAESTRO!$B$3:$B$1000="CIVILES")*(UPPER(MAESTRO!$L$3:$L$1000)="CONFIRMADO")),ROWS($A$3:A327))),"")</f>
        <v/>
      </c>
      <c r="R327" s="10" t="str">
        <f ca="1">IFERROR(INDEX(MAESTRO!R:R,_xludf.AGGREGATE(15,6,ROW(MAESTRO!$B$3:$B$1000)/((MAESTRO!$B$3:$B$1000="CIVILES")*(UPPER(MAESTRO!$L$3:$L$1000)="CONFIRMADO")),ROWS($A$3:A327))),"")</f>
        <v/>
      </c>
      <c r="S327" s="10" t="str">
        <f ca="1">IFERROR(INDEX(MAESTRO!S:S,_xludf.AGGREGATE(15,6,ROW(MAESTRO!$B$3:$B$1000)/((MAESTRO!$B$3:$B$1000="CIVILES")*(UPPER(MAESTRO!$L$3:$L$1000)="CONFIRMADO")),ROWS($A$3:A327))),"")</f>
        <v/>
      </c>
      <c r="T327" s="10" t="str">
        <f ca="1">IFERROR(INDEX(MAESTRO!T:T,_xludf.AGGREGATE(15,6,ROW(MAESTRO!$B$3:$B$1000)/((MAESTRO!$B$3:$B$1000="CIVILES")*(UPPER(MAESTRO!$L$3:$L$1000)="CONFIRMADO")),ROWS($A$3:A327))),"")</f>
        <v/>
      </c>
      <c r="U327" s="10" t="str">
        <f ca="1">IFERROR(INDEX(MAESTRO!U:U,_xludf.AGGREGATE(15,6,ROW(MAESTRO!$B$3:$B$1000)/((MAESTRO!$B$3:$B$1000="CIVILES")*(UPPER(MAESTRO!$L$3:$L$1000)="CONFIRMADO")),ROWS($A$3:A327))),"")</f>
        <v/>
      </c>
      <c r="V327" s="10" t="str">
        <f ca="1">IFERROR(INDEX(MAESTRO!V:V,_xludf.AGGREGATE(15,6,ROW(MAESTRO!$B$3:$B$1000)/((MAESTRO!$B$3:$B$1000="CIVILES")*(UPPER(MAESTRO!$L$3:$L$1000)="CONFIRMADO")),ROWS($A$3:A327))),"")</f>
        <v/>
      </c>
      <c r="W327" s="10" t="str">
        <f ca="1">IFERROR(INDEX(MAESTRO!W:W,_xludf.AGGREGATE(15,6,ROW(MAESTRO!$B$3:$B$1000)/((MAESTRO!$B$3:$B$1000="CIVILES")*(UPPER(MAESTRO!$L$3:$L$1000)="CONFIRMADO")),ROWS($A$3:A327))),"")</f>
        <v/>
      </c>
      <c r="X327" s="10" t="str">
        <f ca="1">IFERROR(INDEX(MAESTRO!X:X,_xludf.AGGREGATE(15,6,ROW(MAESTRO!$B$3:$B$1000)/((MAESTRO!$B$3:$B$1000="CIVILES")*(UPPER(MAESTRO!$L$3:$L$1000)="CONFIRMADO")),ROWS($A$3:A327))),"")</f>
        <v/>
      </c>
    </row>
    <row r="328" spans="1:24" ht="22.05" customHeight="1">
      <c r="A328" s="18" t="str">
        <f ca="1">IFERROR(INDEX(MAESTRO!A:A,_xludf.AGGREGATE(15,6,ROW(MAESTRO!$B$3:$B$1000)/((MAESTRO!$B$3:$B$1000="CIVILES")*(UPPER(MAESTRO!$L$3:$L$1000)="CONFIRMADO")),ROWS($A$3:A328))),"")</f>
        <v/>
      </c>
      <c r="B328" s="18" t="str">
        <f ca="1">IFERROR(INDEX(MAESTRO!B:B,_xludf.AGGREGATE(15,6,ROW(MAESTRO!$B$3:$B$1000)/((MAESTRO!$B$3:$B$1000="CIVILES")*(UPPER(MAESTRO!$L$3:$L$1000)="CONFIRMADO")),ROWS($A$3:A328))),"")</f>
        <v/>
      </c>
      <c r="C328" s="18" t="str">
        <f ca="1">IFERROR(INDEX(MAESTRO!C:C,_xludf.AGGREGATE(15,6,ROW(MAESTRO!$B$3:$B$1000)/((MAESTRO!$B$3:$B$1000="CIVILES")*(UPPER(MAESTRO!$L$3:$L$1000)="CONFIRMADO")),ROWS($A$3:A328))),"")</f>
        <v/>
      </c>
      <c r="D328" s="18" t="str">
        <f ca="1">IFERROR(INDEX(MAESTRO!D:D,_xludf.AGGREGATE(15,6,ROW(MAESTRO!$B$3:$B$1000)/((MAESTRO!$B$3:$B$1000="CIVILES")*(UPPER(MAESTRO!$L$3:$L$1000)="CONFIRMADO")),ROWS($A$3:A328))),"")</f>
        <v/>
      </c>
      <c r="E328" s="18" t="str">
        <f ca="1">IFERROR(INDEX(MAESTRO!E:E,_xludf.AGGREGATE(15,6,ROW(MAESTRO!$B$3:$B$1000)/((MAESTRO!$B$3:$B$1000="CIVILES")*(UPPER(MAESTRO!$L$3:$L$1000)="CONFIRMADO")),ROWS($A$3:A328))),"")</f>
        <v/>
      </c>
      <c r="F328" s="18" t="str">
        <f ca="1">IFERROR(INDEX(MAESTRO!F:F,_xludf.AGGREGATE(15,6,ROW(MAESTRO!$B$3:$B$1000)/((MAESTRO!$B$3:$B$1000="CIVILES")*(UPPER(MAESTRO!$L$3:$L$1000)="CONFIRMADO")),ROWS($A$3:A328))),"")</f>
        <v/>
      </c>
      <c r="G328" s="18" t="str">
        <f ca="1">IFERROR(INDEX(MAESTRO!G:G,_xludf.AGGREGATE(15,6,ROW(MAESTRO!$B$3:$B$1000)/((MAESTRO!$B$3:$B$1000="CIVILES")*(UPPER(MAESTRO!$L$3:$L$1000)="CONFIRMADO")),ROWS($A$3:A328))),"")</f>
        <v/>
      </c>
      <c r="H328" s="18" t="str">
        <f ca="1">IFERROR(INDEX(MAESTRO!H:H,_xludf.AGGREGATE(15,6,ROW(MAESTRO!$B$3:$B$1000)/((MAESTRO!$B$3:$B$1000="CIVILES")*(UPPER(MAESTRO!$L$3:$L$1000)="CONFIRMADO")),ROWS($A$3:A328))),"")</f>
        <v/>
      </c>
      <c r="I328" s="18" t="str">
        <f ca="1">IFERROR(INDEX(MAESTRO!I:I,_xludf.AGGREGATE(15,6,ROW(MAESTRO!$B$3:$B$1000)/((MAESTRO!$B$3:$B$1000="CIVILES")*(UPPER(MAESTRO!$L$3:$L$1000)="CONFIRMADO")),ROWS($A$3:A328))),"")</f>
        <v/>
      </c>
      <c r="J328" s="18" t="str">
        <f ca="1">IFERROR(INDEX(MAESTRO!J:J,_xludf.AGGREGATE(15,6,ROW(MAESTRO!$B$3:$B$1000)/((MAESTRO!$B$3:$B$1000="CIVILES")*(UPPER(MAESTRO!$L$3:$L$1000)="CONFIRMADO")),ROWS($A$3:A328))),"")</f>
        <v/>
      </c>
      <c r="K328" s="18" t="str">
        <f ca="1">IFERROR(INDEX(MAESTRO!K:K,_xludf.AGGREGATE(15,6,ROW(MAESTRO!$B$3:$B$1000)/((MAESTRO!$B$3:$B$1000="CIVILES")*(UPPER(MAESTRO!$L$3:$L$1000)="CONFIRMADO")),ROWS($A$3:A328))),"")</f>
        <v/>
      </c>
      <c r="L328" s="18" t="str">
        <f ca="1">IFERROR(INDEX(MAESTRO!L:L,_xludf.AGGREGATE(15,6,ROW(MAESTRO!$B$3:$B$1000)/((MAESTRO!$B$3:$B$1000="CIVILES")*(UPPER(MAESTRO!$L$3:$L$1000)="CONFIRMADO")),ROWS($A$3:A328))),"")</f>
        <v/>
      </c>
      <c r="M328" s="18" t="str">
        <f ca="1">IFERROR(INDEX(MAESTRO!M:M,_xludf.AGGREGATE(15,6,ROW(MAESTRO!$B$3:$B$1000)/((MAESTRO!$B$3:$B$1000="CIVILES")*(UPPER(MAESTRO!$L$3:$L$1000)="CONFIRMADO")),ROWS($A$3:A328))),"")</f>
        <v/>
      </c>
      <c r="N328" s="18" t="str">
        <f ca="1">IFERROR(INDEX(MAESTRO!N:N,_xludf.AGGREGATE(15,6,ROW(MAESTRO!$B$3:$B$1000)/((MAESTRO!$B$3:$B$1000="CIVILES")*(UPPER(MAESTRO!$L$3:$L$1000)="CONFIRMADO")),ROWS($A$3:A328))),"")</f>
        <v/>
      </c>
      <c r="O328" s="18" t="str">
        <f ca="1">IFERROR(INDEX(MAESTRO!O:O,_xludf.AGGREGATE(15,6,ROW(MAESTRO!$B$3:$B$1000)/((MAESTRO!$B$3:$B$1000="CIVILES")*(UPPER(MAESTRO!$L$3:$L$1000)="CONFIRMADO")),ROWS($A$3:A328))),"")</f>
        <v/>
      </c>
      <c r="P328" s="18" t="str">
        <f ca="1">IFERROR(INDEX(MAESTRO!P:P,_xludf.AGGREGATE(15,6,ROW(MAESTRO!$B$3:$B$1000)/((MAESTRO!$B$3:$B$1000="CIVILES")*(UPPER(MAESTRO!$L$3:$L$1000)="CONFIRMADO")),ROWS($A$3:A328))),"")</f>
        <v/>
      </c>
      <c r="Q328" s="18" t="str">
        <f ca="1">IFERROR(INDEX(MAESTRO!Q:Q,_xludf.AGGREGATE(15,6,ROW(MAESTRO!$B$3:$B$1000)/((MAESTRO!$B$3:$B$1000="CIVILES")*(UPPER(MAESTRO!$L$3:$L$1000)="CONFIRMADO")),ROWS($A$3:A328))),"")</f>
        <v/>
      </c>
      <c r="R328" s="18" t="str">
        <f ca="1">IFERROR(INDEX(MAESTRO!R:R,_xludf.AGGREGATE(15,6,ROW(MAESTRO!$B$3:$B$1000)/((MAESTRO!$B$3:$B$1000="CIVILES")*(UPPER(MAESTRO!$L$3:$L$1000)="CONFIRMADO")),ROWS($A$3:A328))),"")</f>
        <v/>
      </c>
      <c r="S328" s="18" t="str">
        <f ca="1">IFERROR(INDEX(MAESTRO!S:S,_xludf.AGGREGATE(15,6,ROW(MAESTRO!$B$3:$B$1000)/((MAESTRO!$B$3:$B$1000="CIVILES")*(UPPER(MAESTRO!$L$3:$L$1000)="CONFIRMADO")),ROWS($A$3:A328))),"")</f>
        <v/>
      </c>
      <c r="T328" s="18" t="str">
        <f ca="1">IFERROR(INDEX(MAESTRO!T:T,_xludf.AGGREGATE(15,6,ROW(MAESTRO!$B$3:$B$1000)/((MAESTRO!$B$3:$B$1000="CIVILES")*(UPPER(MAESTRO!$L$3:$L$1000)="CONFIRMADO")),ROWS($A$3:A328))),"")</f>
        <v/>
      </c>
      <c r="U328" s="18" t="str">
        <f ca="1">IFERROR(INDEX(MAESTRO!U:U,_xludf.AGGREGATE(15,6,ROW(MAESTRO!$B$3:$B$1000)/((MAESTRO!$B$3:$B$1000="CIVILES")*(UPPER(MAESTRO!$L$3:$L$1000)="CONFIRMADO")),ROWS($A$3:A328))),"")</f>
        <v/>
      </c>
      <c r="V328" s="18" t="str">
        <f ca="1">IFERROR(INDEX(MAESTRO!V:V,_xludf.AGGREGATE(15,6,ROW(MAESTRO!$B$3:$B$1000)/((MAESTRO!$B$3:$B$1000="CIVILES")*(UPPER(MAESTRO!$L$3:$L$1000)="CONFIRMADO")),ROWS($A$3:A328))),"")</f>
        <v/>
      </c>
      <c r="W328" s="18" t="str">
        <f ca="1">IFERROR(INDEX(MAESTRO!W:W,_xludf.AGGREGATE(15,6,ROW(MAESTRO!$B$3:$B$1000)/((MAESTRO!$B$3:$B$1000="CIVILES")*(UPPER(MAESTRO!$L$3:$L$1000)="CONFIRMADO")),ROWS($A$3:A328))),"")</f>
        <v/>
      </c>
      <c r="X328" s="18" t="str">
        <f ca="1">IFERROR(INDEX(MAESTRO!X:X,_xludf.AGGREGATE(15,6,ROW(MAESTRO!$B$3:$B$1000)/((MAESTRO!$B$3:$B$1000="CIVILES")*(UPPER(MAESTRO!$L$3:$L$1000)="CONFIRMADO")),ROWS($A$3:A328))),"")</f>
        <v/>
      </c>
    </row>
    <row r="329" spans="1:24" ht="22.05" customHeight="1">
      <c r="A329" s="10" t="str">
        <f ca="1">IFERROR(INDEX(MAESTRO!A:A,_xludf.AGGREGATE(15,6,ROW(MAESTRO!$B$3:$B$1000)/((MAESTRO!$B$3:$B$1000="CIVILES")*(UPPER(MAESTRO!$L$3:$L$1000)="CONFIRMADO")),ROWS($A$3:A329))),"")</f>
        <v/>
      </c>
      <c r="B329" s="10" t="str">
        <f ca="1">IFERROR(INDEX(MAESTRO!B:B,_xludf.AGGREGATE(15,6,ROW(MAESTRO!$B$3:$B$1000)/((MAESTRO!$B$3:$B$1000="CIVILES")*(UPPER(MAESTRO!$L$3:$L$1000)="CONFIRMADO")),ROWS($A$3:A329))),"")</f>
        <v/>
      </c>
      <c r="C329" s="10" t="str">
        <f ca="1">IFERROR(INDEX(MAESTRO!C:C,_xludf.AGGREGATE(15,6,ROW(MAESTRO!$B$3:$B$1000)/((MAESTRO!$B$3:$B$1000="CIVILES")*(UPPER(MAESTRO!$L$3:$L$1000)="CONFIRMADO")),ROWS($A$3:A329))),"")</f>
        <v/>
      </c>
      <c r="D329" s="10" t="str">
        <f ca="1">IFERROR(INDEX(MAESTRO!D:D,_xludf.AGGREGATE(15,6,ROW(MAESTRO!$B$3:$B$1000)/((MAESTRO!$B$3:$B$1000="CIVILES")*(UPPER(MAESTRO!$L$3:$L$1000)="CONFIRMADO")),ROWS($A$3:A329))),"")</f>
        <v/>
      </c>
      <c r="E329" s="10" t="str">
        <f ca="1">IFERROR(INDEX(MAESTRO!E:E,_xludf.AGGREGATE(15,6,ROW(MAESTRO!$B$3:$B$1000)/((MAESTRO!$B$3:$B$1000="CIVILES")*(UPPER(MAESTRO!$L$3:$L$1000)="CONFIRMADO")),ROWS($A$3:A329))),"")</f>
        <v/>
      </c>
      <c r="F329" s="10" t="str">
        <f ca="1">IFERROR(INDEX(MAESTRO!F:F,_xludf.AGGREGATE(15,6,ROW(MAESTRO!$B$3:$B$1000)/((MAESTRO!$B$3:$B$1000="CIVILES")*(UPPER(MAESTRO!$L$3:$L$1000)="CONFIRMADO")),ROWS($A$3:A329))),"")</f>
        <v/>
      </c>
      <c r="G329" s="10" t="str">
        <f ca="1">IFERROR(INDEX(MAESTRO!G:G,_xludf.AGGREGATE(15,6,ROW(MAESTRO!$B$3:$B$1000)/((MAESTRO!$B$3:$B$1000="CIVILES")*(UPPER(MAESTRO!$L$3:$L$1000)="CONFIRMADO")),ROWS($A$3:A329))),"")</f>
        <v/>
      </c>
      <c r="H329" s="10" t="str">
        <f ca="1">IFERROR(INDEX(MAESTRO!H:H,_xludf.AGGREGATE(15,6,ROW(MAESTRO!$B$3:$B$1000)/((MAESTRO!$B$3:$B$1000="CIVILES")*(UPPER(MAESTRO!$L$3:$L$1000)="CONFIRMADO")),ROWS($A$3:A329))),"")</f>
        <v/>
      </c>
      <c r="I329" s="10" t="str">
        <f ca="1">IFERROR(INDEX(MAESTRO!I:I,_xludf.AGGREGATE(15,6,ROW(MAESTRO!$B$3:$B$1000)/((MAESTRO!$B$3:$B$1000="CIVILES")*(UPPER(MAESTRO!$L$3:$L$1000)="CONFIRMADO")),ROWS($A$3:A329))),"")</f>
        <v/>
      </c>
      <c r="J329" s="10" t="str">
        <f ca="1">IFERROR(INDEX(MAESTRO!J:J,_xludf.AGGREGATE(15,6,ROW(MAESTRO!$B$3:$B$1000)/((MAESTRO!$B$3:$B$1000="CIVILES")*(UPPER(MAESTRO!$L$3:$L$1000)="CONFIRMADO")),ROWS($A$3:A329))),"")</f>
        <v/>
      </c>
      <c r="K329" s="10" t="str">
        <f ca="1">IFERROR(INDEX(MAESTRO!K:K,_xludf.AGGREGATE(15,6,ROW(MAESTRO!$B$3:$B$1000)/((MAESTRO!$B$3:$B$1000="CIVILES")*(UPPER(MAESTRO!$L$3:$L$1000)="CONFIRMADO")),ROWS($A$3:A329))),"")</f>
        <v/>
      </c>
      <c r="L329" s="10" t="str">
        <f ca="1">IFERROR(INDEX(MAESTRO!L:L,_xludf.AGGREGATE(15,6,ROW(MAESTRO!$B$3:$B$1000)/((MAESTRO!$B$3:$B$1000="CIVILES")*(UPPER(MAESTRO!$L$3:$L$1000)="CONFIRMADO")),ROWS($A$3:A329))),"")</f>
        <v/>
      </c>
      <c r="M329" s="10" t="str">
        <f ca="1">IFERROR(INDEX(MAESTRO!M:M,_xludf.AGGREGATE(15,6,ROW(MAESTRO!$B$3:$B$1000)/((MAESTRO!$B$3:$B$1000="CIVILES")*(UPPER(MAESTRO!$L$3:$L$1000)="CONFIRMADO")),ROWS($A$3:A329))),"")</f>
        <v/>
      </c>
      <c r="N329" s="10" t="str">
        <f ca="1">IFERROR(INDEX(MAESTRO!N:N,_xludf.AGGREGATE(15,6,ROW(MAESTRO!$B$3:$B$1000)/((MAESTRO!$B$3:$B$1000="CIVILES")*(UPPER(MAESTRO!$L$3:$L$1000)="CONFIRMADO")),ROWS($A$3:A329))),"")</f>
        <v/>
      </c>
      <c r="O329" s="10" t="str">
        <f ca="1">IFERROR(INDEX(MAESTRO!O:O,_xludf.AGGREGATE(15,6,ROW(MAESTRO!$B$3:$B$1000)/((MAESTRO!$B$3:$B$1000="CIVILES")*(UPPER(MAESTRO!$L$3:$L$1000)="CONFIRMADO")),ROWS($A$3:A329))),"")</f>
        <v/>
      </c>
      <c r="P329" s="10" t="str">
        <f ca="1">IFERROR(INDEX(MAESTRO!P:P,_xludf.AGGREGATE(15,6,ROW(MAESTRO!$B$3:$B$1000)/((MAESTRO!$B$3:$B$1000="CIVILES")*(UPPER(MAESTRO!$L$3:$L$1000)="CONFIRMADO")),ROWS($A$3:A329))),"")</f>
        <v/>
      </c>
      <c r="Q329" s="10" t="str">
        <f ca="1">IFERROR(INDEX(MAESTRO!Q:Q,_xludf.AGGREGATE(15,6,ROW(MAESTRO!$B$3:$B$1000)/((MAESTRO!$B$3:$B$1000="CIVILES")*(UPPER(MAESTRO!$L$3:$L$1000)="CONFIRMADO")),ROWS($A$3:A329))),"")</f>
        <v/>
      </c>
      <c r="R329" s="10" t="str">
        <f ca="1">IFERROR(INDEX(MAESTRO!R:R,_xludf.AGGREGATE(15,6,ROW(MAESTRO!$B$3:$B$1000)/((MAESTRO!$B$3:$B$1000="CIVILES")*(UPPER(MAESTRO!$L$3:$L$1000)="CONFIRMADO")),ROWS($A$3:A329))),"")</f>
        <v/>
      </c>
      <c r="S329" s="10" t="str">
        <f ca="1">IFERROR(INDEX(MAESTRO!S:S,_xludf.AGGREGATE(15,6,ROW(MAESTRO!$B$3:$B$1000)/((MAESTRO!$B$3:$B$1000="CIVILES")*(UPPER(MAESTRO!$L$3:$L$1000)="CONFIRMADO")),ROWS($A$3:A329))),"")</f>
        <v/>
      </c>
      <c r="T329" s="10" t="str">
        <f ca="1">IFERROR(INDEX(MAESTRO!T:T,_xludf.AGGREGATE(15,6,ROW(MAESTRO!$B$3:$B$1000)/((MAESTRO!$B$3:$B$1000="CIVILES")*(UPPER(MAESTRO!$L$3:$L$1000)="CONFIRMADO")),ROWS($A$3:A329))),"")</f>
        <v/>
      </c>
      <c r="U329" s="10" t="str">
        <f ca="1">IFERROR(INDEX(MAESTRO!U:U,_xludf.AGGREGATE(15,6,ROW(MAESTRO!$B$3:$B$1000)/((MAESTRO!$B$3:$B$1000="CIVILES")*(UPPER(MAESTRO!$L$3:$L$1000)="CONFIRMADO")),ROWS($A$3:A329))),"")</f>
        <v/>
      </c>
      <c r="V329" s="10" t="str">
        <f ca="1">IFERROR(INDEX(MAESTRO!V:V,_xludf.AGGREGATE(15,6,ROW(MAESTRO!$B$3:$B$1000)/((MAESTRO!$B$3:$B$1000="CIVILES")*(UPPER(MAESTRO!$L$3:$L$1000)="CONFIRMADO")),ROWS($A$3:A329))),"")</f>
        <v/>
      </c>
      <c r="W329" s="10" t="str">
        <f ca="1">IFERROR(INDEX(MAESTRO!W:W,_xludf.AGGREGATE(15,6,ROW(MAESTRO!$B$3:$B$1000)/((MAESTRO!$B$3:$B$1000="CIVILES")*(UPPER(MAESTRO!$L$3:$L$1000)="CONFIRMADO")),ROWS($A$3:A329))),"")</f>
        <v/>
      </c>
      <c r="X329" s="10" t="str">
        <f ca="1">IFERROR(INDEX(MAESTRO!X:X,_xludf.AGGREGATE(15,6,ROW(MAESTRO!$B$3:$B$1000)/((MAESTRO!$B$3:$B$1000="CIVILES")*(UPPER(MAESTRO!$L$3:$L$1000)="CONFIRMADO")),ROWS($A$3:A329))),"")</f>
        <v/>
      </c>
    </row>
    <row r="330" spans="1:24" ht="22.05" customHeight="1">
      <c r="A330" s="18" t="str">
        <f ca="1">IFERROR(INDEX(MAESTRO!A:A,_xludf.AGGREGATE(15,6,ROW(MAESTRO!$B$3:$B$1000)/((MAESTRO!$B$3:$B$1000="CIVILES")*(UPPER(MAESTRO!$L$3:$L$1000)="CONFIRMADO")),ROWS($A$3:A330))),"")</f>
        <v/>
      </c>
      <c r="B330" s="18" t="str">
        <f ca="1">IFERROR(INDEX(MAESTRO!B:B,_xludf.AGGREGATE(15,6,ROW(MAESTRO!$B$3:$B$1000)/((MAESTRO!$B$3:$B$1000="CIVILES")*(UPPER(MAESTRO!$L$3:$L$1000)="CONFIRMADO")),ROWS($A$3:A330))),"")</f>
        <v/>
      </c>
      <c r="C330" s="18" t="str">
        <f ca="1">IFERROR(INDEX(MAESTRO!C:C,_xludf.AGGREGATE(15,6,ROW(MAESTRO!$B$3:$B$1000)/((MAESTRO!$B$3:$B$1000="CIVILES")*(UPPER(MAESTRO!$L$3:$L$1000)="CONFIRMADO")),ROWS($A$3:A330))),"")</f>
        <v/>
      </c>
      <c r="D330" s="18" t="str">
        <f ca="1">IFERROR(INDEX(MAESTRO!D:D,_xludf.AGGREGATE(15,6,ROW(MAESTRO!$B$3:$B$1000)/((MAESTRO!$B$3:$B$1000="CIVILES")*(UPPER(MAESTRO!$L$3:$L$1000)="CONFIRMADO")),ROWS($A$3:A330))),"")</f>
        <v/>
      </c>
      <c r="E330" s="18" t="str">
        <f ca="1">IFERROR(INDEX(MAESTRO!E:E,_xludf.AGGREGATE(15,6,ROW(MAESTRO!$B$3:$B$1000)/((MAESTRO!$B$3:$B$1000="CIVILES")*(UPPER(MAESTRO!$L$3:$L$1000)="CONFIRMADO")),ROWS($A$3:A330))),"")</f>
        <v/>
      </c>
      <c r="F330" s="18" t="str">
        <f ca="1">IFERROR(INDEX(MAESTRO!F:F,_xludf.AGGREGATE(15,6,ROW(MAESTRO!$B$3:$B$1000)/((MAESTRO!$B$3:$B$1000="CIVILES")*(UPPER(MAESTRO!$L$3:$L$1000)="CONFIRMADO")),ROWS($A$3:A330))),"")</f>
        <v/>
      </c>
      <c r="G330" s="18" t="str">
        <f ca="1">IFERROR(INDEX(MAESTRO!G:G,_xludf.AGGREGATE(15,6,ROW(MAESTRO!$B$3:$B$1000)/((MAESTRO!$B$3:$B$1000="CIVILES")*(UPPER(MAESTRO!$L$3:$L$1000)="CONFIRMADO")),ROWS($A$3:A330))),"")</f>
        <v/>
      </c>
      <c r="H330" s="18" t="str">
        <f ca="1">IFERROR(INDEX(MAESTRO!H:H,_xludf.AGGREGATE(15,6,ROW(MAESTRO!$B$3:$B$1000)/((MAESTRO!$B$3:$B$1000="CIVILES")*(UPPER(MAESTRO!$L$3:$L$1000)="CONFIRMADO")),ROWS($A$3:A330))),"")</f>
        <v/>
      </c>
      <c r="I330" s="18" t="str">
        <f ca="1">IFERROR(INDEX(MAESTRO!I:I,_xludf.AGGREGATE(15,6,ROW(MAESTRO!$B$3:$B$1000)/((MAESTRO!$B$3:$B$1000="CIVILES")*(UPPER(MAESTRO!$L$3:$L$1000)="CONFIRMADO")),ROWS($A$3:A330))),"")</f>
        <v/>
      </c>
      <c r="J330" s="18" t="str">
        <f ca="1">IFERROR(INDEX(MAESTRO!J:J,_xludf.AGGREGATE(15,6,ROW(MAESTRO!$B$3:$B$1000)/((MAESTRO!$B$3:$B$1000="CIVILES")*(UPPER(MAESTRO!$L$3:$L$1000)="CONFIRMADO")),ROWS($A$3:A330))),"")</f>
        <v/>
      </c>
      <c r="K330" s="18" t="str">
        <f ca="1">IFERROR(INDEX(MAESTRO!K:K,_xludf.AGGREGATE(15,6,ROW(MAESTRO!$B$3:$B$1000)/((MAESTRO!$B$3:$B$1000="CIVILES")*(UPPER(MAESTRO!$L$3:$L$1000)="CONFIRMADO")),ROWS($A$3:A330))),"")</f>
        <v/>
      </c>
      <c r="L330" s="18" t="str">
        <f ca="1">IFERROR(INDEX(MAESTRO!L:L,_xludf.AGGREGATE(15,6,ROW(MAESTRO!$B$3:$B$1000)/((MAESTRO!$B$3:$B$1000="CIVILES")*(UPPER(MAESTRO!$L$3:$L$1000)="CONFIRMADO")),ROWS($A$3:A330))),"")</f>
        <v/>
      </c>
      <c r="M330" s="18" t="str">
        <f ca="1">IFERROR(INDEX(MAESTRO!M:M,_xludf.AGGREGATE(15,6,ROW(MAESTRO!$B$3:$B$1000)/((MAESTRO!$B$3:$B$1000="CIVILES")*(UPPER(MAESTRO!$L$3:$L$1000)="CONFIRMADO")),ROWS($A$3:A330))),"")</f>
        <v/>
      </c>
      <c r="N330" s="18" t="str">
        <f ca="1">IFERROR(INDEX(MAESTRO!N:N,_xludf.AGGREGATE(15,6,ROW(MAESTRO!$B$3:$B$1000)/((MAESTRO!$B$3:$B$1000="CIVILES")*(UPPER(MAESTRO!$L$3:$L$1000)="CONFIRMADO")),ROWS($A$3:A330))),"")</f>
        <v/>
      </c>
      <c r="O330" s="18" t="str">
        <f ca="1">IFERROR(INDEX(MAESTRO!O:O,_xludf.AGGREGATE(15,6,ROW(MAESTRO!$B$3:$B$1000)/((MAESTRO!$B$3:$B$1000="CIVILES")*(UPPER(MAESTRO!$L$3:$L$1000)="CONFIRMADO")),ROWS($A$3:A330))),"")</f>
        <v/>
      </c>
      <c r="P330" s="18" t="str">
        <f ca="1">IFERROR(INDEX(MAESTRO!P:P,_xludf.AGGREGATE(15,6,ROW(MAESTRO!$B$3:$B$1000)/((MAESTRO!$B$3:$B$1000="CIVILES")*(UPPER(MAESTRO!$L$3:$L$1000)="CONFIRMADO")),ROWS($A$3:A330))),"")</f>
        <v/>
      </c>
      <c r="Q330" s="18" t="str">
        <f ca="1">IFERROR(INDEX(MAESTRO!Q:Q,_xludf.AGGREGATE(15,6,ROW(MAESTRO!$B$3:$B$1000)/((MAESTRO!$B$3:$B$1000="CIVILES")*(UPPER(MAESTRO!$L$3:$L$1000)="CONFIRMADO")),ROWS($A$3:A330))),"")</f>
        <v/>
      </c>
      <c r="R330" s="18" t="str">
        <f ca="1">IFERROR(INDEX(MAESTRO!R:R,_xludf.AGGREGATE(15,6,ROW(MAESTRO!$B$3:$B$1000)/((MAESTRO!$B$3:$B$1000="CIVILES")*(UPPER(MAESTRO!$L$3:$L$1000)="CONFIRMADO")),ROWS($A$3:A330))),"")</f>
        <v/>
      </c>
      <c r="S330" s="18" t="str">
        <f ca="1">IFERROR(INDEX(MAESTRO!S:S,_xludf.AGGREGATE(15,6,ROW(MAESTRO!$B$3:$B$1000)/((MAESTRO!$B$3:$B$1000="CIVILES")*(UPPER(MAESTRO!$L$3:$L$1000)="CONFIRMADO")),ROWS($A$3:A330))),"")</f>
        <v/>
      </c>
      <c r="T330" s="18" t="str">
        <f ca="1">IFERROR(INDEX(MAESTRO!T:T,_xludf.AGGREGATE(15,6,ROW(MAESTRO!$B$3:$B$1000)/((MAESTRO!$B$3:$B$1000="CIVILES")*(UPPER(MAESTRO!$L$3:$L$1000)="CONFIRMADO")),ROWS($A$3:A330))),"")</f>
        <v/>
      </c>
      <c r="U330" s="18" t="str">
        <f ca="1">IFERROR(INDEX(MAESTRO!U:U,_xludf.AGGREGATE(15,6,ROW(MAESTRO!$B$3:$B$1000)/((MAESTRO!$B$3:$B$1000="CIVILES")*(UPPER(MAESTRO!$L$3:$L$1000)="CONFIRMADO")),ROWS($A$3:A330))),"")</f>
        <v/>
      </c>
      <c r="V330" s="18" t="str">
        <f ca="1">IFERROR(INDEX(MAESTRO!V:V,_xludf.AGGREGATE(15,6,ROW(MAESTRO!$B$3:$B$1000)/((MAESTRO!$B$3:$B$1000="CIVILES")*(UPPER(MAESTRO!$L$3:$L$1000)="CONFIRMADO")),ROWS($A$3:A330))),"")</f>
        <v/>
      </c>
      <c r="W330" s="18" t="str">
        <f ca="1">IFERROR(INDEX(MAESTRO!W:W,_xludf.AGGREGATE(15,6,ROW(MAESTRO!$B$3:$B$1000)/((MAESTRO!$B$3:$B$1000="CIVILES")*(UPPER(MAESTRO!$L$3:$L$1000)="CONFIRMADO")),ROWS($A$3:A330))),"")</f>
        <v/>
      </c>
      <c r="X330" s="18" t="str">
        <f ca="1">IFERROR(INDEX(MAESTRO!X:X,_xludf.AGGREGATE(15,6,ROW(MAESTRO!$B$3:$B$1000)/((MAESTRO!$B$3:$B$1000="CIVILES")*(UPPER(MAESTRO!$L$3:$L$1000)="CONFIRMADO")),ROWS($A$3:A330))),"")</f>
        <v/>
      </c>
    </row>
    <row r="331" spans="1:24" ht="22.05" customHeight="1">
      <c r="A331" s="10" t="str">
        <f ca="1">IFERROR(INDEX(MAESTRO!A:A,_xludf.AGGREGATE(15,6,ROW(MAESTRO!$B$3:$B$1000)/((MAESTRO!$B$3:$B$1000="CIVILES")*(UPPER(MAESTRO!$L$3:$L$1000)="CONFIRMADO")),ROWS($A$3:A331))),"")</f>
        <v/>
      </c>
      <c r="B331" s="10" t="str">
        <f ca="1">IFERROR(INDEX(MAESTRO!B:B,_xludf.AGGREGATE(15,6,ROW(MAESTRO!$B$3:$B$1000)/((MAESTRO!$B$3:$B$1000="CIVILES")*(UPPER(MAESTRO!$L$3:$L$1000)="CONFIRMADO")),ROWS($A$3:A331))),"")</f>
        <v/>
      </c>
      <c r="C331" s="10" t="str">
        <f ca="1">IFERROR(INDEX(MAESTRO!C:C,_xludf.AGGREGATE(15,6,ROW(MAESTRO!$B$3:$B$1000)/((MAESTRO!$B$3:$B$1000="CIVILES")*(UPPER(MAESTRO!$L$3:$L$1000)="CONFIRMADO")),ROWS($A$3:A331))),"")</f>
        <v/>
      </c>
      <c r="D331" s="10" t="str">
        <f ca="1">IFERROR(INDEX(MAESTRO!D:D,_xludf.AGGREGATE(15,6,ROW(MAESTRO!$B$3:$B$1000)/((MAESTRO!$B$3:$B$1000="CIVILES")*(UPPER(MAESTRO!$L$3:$L$1000)="CONFIRMADO")),ROWS($A$3:A331))),"")</f>
        <v/>
      </c>
      <c r="E331" s="10" t="str">
        <f ca="1">IFERROR(INDEX(MAESTRO!E:E,_xludf.AGGREGATE(15,6,ROW(MAESTRO!$B$3:$B$1000)/((MAESTRO!$B$3:$B$1000="CIVILES")*(UPPER(MAESTRO!$L$3:$L$1000)="CONFIRMADO")),ROWS($A$3:A331))),"")</f>
        <v/>
      </c>
      <c r="F331" s="10" t="str">
        <f ca="1">IFERROR(INDEX(MAESTRO!F:F,_xludf.AGGREGATE(15,6,ROW(MAESTRO!$B$3:$B$1000)/((MAESTRO!$B$3:$B$1000="CIVILES")*(UPPER(MAESTRO!$L$3:$L$1000)="CONFIRMADO")),ROWS($A$3:A331))),"")</f>
        <v/>
      </c>
      <c r="G331" s="10" t="str">
        <f ca="1">IFERROR(INDEX(MAESTRO!G:G,_xludf.AGGREGATE(15,6,ROW(MAESTRO!$B$3:$B$1000)/((MAESTRO!$B$3:$B$1000="CIVILES")*(UPPER(MAESTRO!$L$3:$L$1000)="CONFIRMADO")),ROWS($A$3:A331))),"")</f>
        <v/>
      </c>
      <c r="H331" s="10" t="str">
        <f ca="1">IFERROR(INDEX(MAESTRO!H:H,_xludf.AGGREGATE(15,6,ROW(MAESTRO!$B$3:$B$1000)/((MAESTRO!$B$3:$B$1000="CIVILES")*(UPPER(MAESTRO!$L$3:$L$1000)="CONFIRMADO")),ROWS($A$3:A331))),"")</f>
        <v/>
      </c>
      <c r="I331" s="10" t="str">
        <f ca="1">IFERROR(INDEX(MAESTRO!I:I,_xludf.AGGREGATE(15,6,ROW(MAESTRO!$B$3:$B$1000)/((MAESTRO!$B$3:$B$1000="CIVILES")*(UPPER(MAESTRO!$L$3:$L$1000)="CONFIRMADO")),ROWS($A$3:A331))),"")</f>
        <v/>
      </c>
      <c r="J331" s="10" t="str">
        <f ca="1">IFERROR(INDEX(MAESTRO!J:J,_xludf.AGGREGATE(15,6,ROW(MAESTRO!$B$3:$B$1000)/((MAESTRO!$B$3:$B$1000="CIVILES")*(UPPER(MAESTRO!$L$3:$L$1000)="CONFIRMADO")),ROWS($A$3:A331))),"")</f>
        <v/>
      </c>
      <c r="K331" s="10" t="str">
        <f ca="1">IFERROR(INDEX(MAESTRO!K:K,_xludf.AGGREGATE(15,6,ROW(MAESTRO!$B$3:$B$1000)/((MAESTRO!$B$3:$B$1000="CIVILES")*(UPPER(MAESTRO!$L$3:$L$1000)="CONFIRMADO")),ROWS($A$3:A331))),"")</f>
        <v/>
      </c>
      <c r="L331" s="10" t="str">
        <f ca="1">IFERROR(INDEX(MAESTRO!L:L,_xludf.AGGREGATE(15,6,ROW(MAESTRO!$B$3:$B$1000)/((MAESTRO!$B$3:$B$1000="CIVILES")*(UPPER(MAESTRO!$L$3:$L$1000)="CONFIRMADO")),ROWS($A$3:A331))),"")</f>
        <v/>
      </c>
      <c r="M331" s="10" t="str">
        <f ca="1">IFERROR(INDEX(MAESTRO!M:M,_xludf.AGGREGATE(15,6,ROW(MAESTRO!$B$3:$B$1000)/((MAESTRO!$B$3:$B$1000="CIVILES")*(UPPER(MAESTRO!$L$3:$L$1000)="CONFIRMADO")),ROWS($A$3:A331))),"")</f>
        <v/>
      </c>
      <c r="N331" s="10" t="str">
        <f ca="1">IFERROR(INDEX(MAESTRO!N:N,_xludf.AGGREGATE(15,6,ROW(MAESTRO!$B$3:$B$1000)/((MAESTRO!$B$3:$B$1000="CIVILES")*(UPPER(MAESTRO!$L$3:$L$1000)="CONFIRMADO")),ROWS($A$3:A331))),"")</f>
        <v/>
      </c>
      <c r="O331" s="10" t="str">
        <f ca="1">IFERROR(INDEX(MAESTRO!O:O,_xludf.AGGREGATE(15,6,ROW(MAESTRO!$B$3:$B$1000)/((MAESTRO!$B$3:$B$1000="CIVILES")*(UPPER(MAESTRO!$L$3:$L$1000)="CONFIRMADO")),ROWS($A$3:A331))),"")</f>
        <v/>
      </c>
      <c r="P331" s="10" t="str">
        <f ca="1">IFERROR(INDEX(MAESTRO!P:P,_xludf.AGGREGATE(15,6,ROW(MAESTRO!$B$3:$B$1000)/((MAESTRO!$B$3:$B$1000="CIVILES")*(UPPER(MAESTRO!$L$3:$L$1000)="CONFIRMADO")),ROWS($A$3:A331))),"")</f>
        <v/>
      </c>
      <c r="Q331" s="10" t="str">
        <f ca="1">IFERROR(INDEX(MAESTRO!Q:Q,_xludf.AGGREGATE(15,6,ROW(MAESTRO!$B$3:$B$1000)/((MAESTRO!$B$3:$B$1000="CIVILES")*(UPPER(MAESTRO!$L$3:$L$1000)="CONFIRMADO")),ROWS($A$3:A331))),"")</f>
        <v/>
      </c>
      <c r="R331" s="10" t="str">
        <f ca="1">IFERROR(INDEX(MAESTRO!R:R,_xludf.AGGREGATE(15,6,ROW(MAESTRO!$B$3:$B$1000)/((MAESTRO!$B$3:$B$1000="CIVILES")*(UPPER(MAESTRO!$L$3:$L$1000)="CONFIRMADO")),ROWS($A$3:A331))),"")</f>
        <v/>
      </c>
      <c r="S331" s="10" t="str">
        <f ca="1">IFERROR(INDEX(MAESTRO!S:S,_xludf.AGGREGATE(15,6,ROW(MAESTRO!$B$3:$B$1000)/((MAESTRO!$B$3:$B$1000="CIVILES")*(UPPER(MAESTRO!$L$3:$L$1000)="CONFIRMADO")),ROWS($A$3:A331))),"")</f>
        <v/>
      </c>
      <c r="T331" s="10" t="str">
        <f ca="1">IFERROR(INDEX(MAESTRO!T:T,_xludf.AGGREGATE(15,6,ROW(MAESTRO!$B$3:$B$1000)/((MAESTRO!$B$3:$B$1000="CIVILES")*(UPPER(MAESTRO!$L$3:$L$1000)="CONFIRMADO")),ROWS($A$3:A331))),"")</f>
        <v/>
      </c>
      <c r="U331" s="10" t="str">
        <f ca="1">IFERROR(INDEX(MAESTRO!U:U,_xludf.AGGREGATE(15,6,ROW(MAESTRO!$B$3:$B$1000)/((MAESTRO!$B$3:$B$1000="CIVILES")*(UPPER(MAESTRO!$L$3:$L$1000)="CONFIRMADO")),ROWS($A$3:A331))),"")</f>
        <v/>
      </c>
      <c r="V331" s="10" t="str">
        <f ca="1">IFERROR(INDEX(MAESTRO!V:V,_xludf.AGGREGATE(15,6,ROW(MAESTRO!$B$3:$B$1000)/((MAESTRO!$B$3:$B$1000="CIVILES")*(UPPER(MAESTRO!$L$3:$L$1000)="CONFIRMADO")),ROWS($A$3:A331))),"")</f>
        <v/>
      </c>
      <c r="W331" s="10" t="str">
        <f ca="1">IFERROR(INDEX(MAESTRO!W:W,_xludf.AGGREGATE(15,6,ROW(MAESTRO!$B$3:$B$1000)/((MAESTRO!$B$3:$B$1000="CIVILES")*(UPPER(MAESTRO!$L$3:$L$1000)="CONFIRMADO")),ROWS($A$3:A331))),"")</f>
        <v/>
      </c>
      <c r="X331" s="10" t="str">
        <f ca="1">IFERROR(INDEX(MAESTRO!X:X,_xludf.AGGREGATE(15,6,ROW(MAESTRO!$B$3:$B$1000)/((MAESTRO!$B$3:$B$1000="CIVILES")*(UPPER(MAESTRO!$L$3:$L$1000)="CONFIRMADO")),ROWS($A$3:A331))),"")</f>
        <v/>
      </c>
    </row>
    <row r="332" spans="1:24" ht="22.05" customHeight="1">
      <c r="A332" s="18" t="str">
        <f ca="1">IFERROR(INDEX(MAESTRO!A:A,_xludf.AGGREGATE(15,6,ROW(MAESTRO!$B$3:$B$1000)/((MAESTRO!$B$3:$B$1000="CIVILES")*(UPPER(MAESTRO!$L$3:$L$1000)="CONFIRMADO")),ROWS($A$3:A332))),"")</f>
        <v/>
      </c>
      <c r="B332" s="18" t="str">
        <f ca="1">IFERROR(INDEX(MAESTRO!B:B,_xludf.AGGREGATE(15,6,ROW(MAESTRO!$B$3:$B$1000)/((MAESTRO!$B$3:$B$1000="CIVILES")*(UPPER(MAESTRO!$L$3:$L$1000)="CONFIRMADO")),ROWS($A$3:A332))),"")</f>
        <v/>
      </c>
      <c r="C332" s="18" t="str">
        <f ca="1">IFERROR(INDEX(MAESTRO!C:C,_xludf.AGGREGATE(15,6,ROW(MAESTRO!$B$3:$B$1000)/((MAESTRO!$B$3:$B$1000="CIVILES")*(UPPER(MAESTRO!$L$3:$L$1000)="CONFIRMADO")),ROWS($A$3:A332))),"")</f>
        <v/>
      </c>
      <c r="D332" s="18" t="str">
        <f ca="1">IFERROR(INDEX(MAESTRO!D:D,_xludf.AGGREGATE(15,6,ROW(MAESTRO!$B$3:$B$1000)/((MAESTRO!$B$3:$B$1000="CIVILES")*(UPPER(MAESTRO!$L$3:$L$1000)="CONFIRMADO")),ROWS($A$3:A332))),"")</f>
        <v/>
      </c>
      <c r="E332" s="18" t="str">
        <f ca="1">IFERROR(INDEX(MAESTRO!E:E,_xludf.AGGREGATE(15,6,ROW(MAESTRO!$B$3:$B$1000)/((MAESTRO!$B$3:$B$1000="CIVILES")*(UPPER(MAESTRO!$L$3:$L$1000)="CONFIRMADO")),ROWS($A$3:A332))),"")</f>
        <v/>
      </c>
      <c r="F332" s="18" t="str">
        <f ca="1">IFERROR(INDEX(MAESTRO!F:F,_xludf.AGGREGATE(15,6,ROW(MAESTRO!$B$3:$B$1000)/((MAESTRO!$B$3:$B$1000="CIVILES")*(UPPER(MAESTRO!$L$3:$L$1000)="CONFIRMADO")),ROWS($A$3:A332))),"")</f>
        <v/>
      </c>
      <c r="G332" s="18" t="str">
        <f ca="1">IFERROR(INDEX(MAESTRO!G:G,_xludf.AGGREGATE(15,6,ROW(MAESTRO!$B$3:$B$1000)/((MAESTRO!$B$3:$B$1000="CIVILES")*(UPPER(MAESTRO!$L$3:$L$1000)="CONFIRMADO")),ROWS($A$3:A332))),"")</f>
        <v/>
      </c>
      <c r="H332" s="18" t="str">
        <f ca="1">IFERROR(INDEX(MAESTRO!H:H,_xludf.AGGREGATE(15,6,ROW(MAESTRO!$B$3:$B$1000)/((MAESTRO!$B$3:$B$1000="CIVILES")*(UPPER(MAESTRO!$L$3:$L$1000)="CONFIRMADO")),ROWS($A$3:A332))),"")</f>
        <v/>
      </c>
      <c r="I332" s="18" t="str">
        <f ca="1">IFERROR(INDEX(MAESTRO!I:I,_xludf.AGGREGATE(15,6,ROW(MAESTRO!$B$3:$B$1000)/((MAESTRO!$B$3:$B$1000="CIVILES")*(UPPER(MAESTRO!$L$3:$L$1000)="CONFIRMADO")),ROWS($A$3:A332))),"")</f>
        <v/>
      </c>
      <c r="J332" s="18" t="str">
        <f ca="1">IFERROR(INDEX(MAESTRO!J:J,_xludf.AGGREGATE(15,6,ROW(MAESTRO!$B$3:$B$1000)/((MAESTRO!$B$3:$B$1000="CIVILES")*(UPPER(MAESTRO!$L$3:$L$1000)="CONFIRMADO")),ROWS($A$3:A332))),"")</f>
        <v/>
      </c>
      <c r="K332" s="18" t="str">
        <f ca="1">IFERROR(INDEX(MAESTRO!K:K,_xludf.AGGREGATE(15,6,ROW(MAESTRO!$B$3:$B$1000)/((MAESTRO!$B$3:$B$1000="CIVILES")*(UPPER(MAESTRO!$L$3:$L$1000)="CONFIRMADO")),ROWS($A$3:A332))),"")</f>
        <v/>
      </c>
      <c r="L332" s="18" t="str">
        <f ca="1">IFERROR(INDEX(MAESTRO!L:L,_xludf.AGGREGATE(15,6,ROW(MAESTRO!$B$3:$B$1000)/((MAESTRO!$B$3:$B$1000="CIVILES")*(UPPER(MAESTRO!$L$3:$L$1000)="CONFIRMADO")),ROWS($A$3:A332))),"")</f>
        <v/>
      </c>
      <c r="M332" s="18" t="str">
        <f ca="1">IFERROR(INDEX(MAESTRO!M:M,_xludf.AGGREGATE(15,6,ROW(MAESTRO!$B$3:$B$1000)/((MAESTRO!$B$3:$B$1000="CIVILES")*(UPPER(MAESTRO!$L$3:$L$1000)="CONFIRMADO")),ROWS($A$3:A332))),"")</f>
        <v/>
      </c>
      <c r="N332" s="18" t="str">
        <f ca="1">IFERROR(INDEX(MAESTRO!N:N,_xludf.AGGREGATE(15,6,ROW(MAESTRO!$B$3:$B$1000)/((MAESTRO!$B$3:$B$1000="CIVILES")*(UPPER(MAESTRO!$L$3:$L$1000)="CONFIRMADO")),ROWS($A$3:A332))),"")</f>
        <v/>
      </c>
      <c r="O332" s="18" t="str">
        <f ca="1">IFERROR(INDEX(MAESTRO!O:O,_xludf.AGGREGATE(15,6,ROW(MAESTRO!$B$3:$B$1000)/((MAESTRO!$B$3:$B$1000="CIVILES")*(UPPER(MAESTRO!$L$3:$L$1000)="CONFIRMADO")),ROWS($A$3:A332))),"")</f>
        <v/>
      </c>
      <c r="P332" s="18" t="str">
        <f ca="1">IFERROR(INDEX(MAESTRO!P:P,_xludf.AGGREGATE(15,6,ROW(MAESTRO!$B$3:$B$1000)/((MAESTRO!$B$3:$B$1000="CIVILES")*(UPPER(MAESTRO!$L$3:$L$1000)="CONFIRMADO")),ROWS($A$3:A332))),"")</f>
        <v/>
      </c>
      <c r="Q332" s="18" t="str">
        <f ca="1">IFERROR(INDEX(MAESTRO!Q:Q,_xludf.AGGREGATE(15,6,ROW(MAESTRO!$B$3:$B$1000)/((MAESTRO!$B$3:$B$1000="CIVILES")*(UPPER(MAESTRO!$L$3:$L$1000)="CONFIRMADO")),ROWS($A$3:A332))),"")</f>
        <v/>
      </c>
      <c r="R332" s="18" t="str">
        <f ca="1">IFERROR(INDEX(MAESTRO!R:R,_xludf.AGGREGATE(15,6,ROW(MAESTRO!$B$3:$B$1000)/((MAESTRO!$B$3:$B$1000="CIVILES")*(UPPER(MAESTRO!$L$3:$L$1000)="CONFIRMADO")),ROWS($A$3:A332))),"")</f>
        <v/>
      </c>
      <c r="S332" s="18" t="str">
        <f ca="1">IFERROR(INDEX(MAESTRO!S:S,_xludf.AGGREGATE(15,6,ROW(MAESTRO!$B$3:$B$1000)/((MAESTRO!$B$3:$B$1000="CIVILES")*(UPPER(MAESTRO!$L$3:$L$1000)="CONFIRMADO")),ROWS($A$3:A332))),"")</f>
        <v/>
      </c>
      <c r="T332" s="18" t="str">
        <f ca="1">IFERROR(INDEX(MAESTRO!T:T,_xludf.AGGREGATE(15,6,ROW(MAESTRO!$B$3:$B$1000)/((MAESTRO!$B$3:$B$1000="CIVILES")*(UPPER(MAESTRO!$L$3:$L$1000)="CONFIRMADO")),ROWS($A$3:A332))),"")</f>
        <v/>
      </c>
      <c r="U332" s="18" t="str">
        <f ca="1">IFERROR(INDEX(MAESTRO!U:U,_xludf.AGGREGATE(15,6,ROW(MAESTRO!$B$3:$B$1000)/((MAESTRO!$B$3:$B$1000="CIVILES")*(UPPER(MAESTRO!$L$3:$L$1000)="CONFIRMADO")),ROWS($A$3:A332))),"")</f>
        <v/>
      </c>
      <c r="V332" s="18" t="str">
        <f ca="1">IFERROR(INDEX(MAESTRO!V:V,_xludf.AGGREGATE(15,6,ROW(MAESTRO!$B$3:$B$1000)/((MAESTRO!$B$3:$B$1000="CIVILES")*(UPPER(MAESTRO!$L$3:$L$1000)="CONFIRMADO")),ROWS($A$3:A332))),"")</f>
        <v/>
      </c>
      <c r="W332" s="18" t="str">
        <f ca="1">IFERROR(INDEX(MAESTRO!W:W,_xludf.AGGREGATE(15,6,ROW(MAESTRO!$B$3:$B$1000)/((MAESTRO!$B$3:$B$1000="CIVILES")*(UPPER(MAESTRO!$L$3:$L$1000)="CONFIRMADO")),ROWS($A$3:A332))),"")</f>
        <v/>
      </c>
      <c r="X332" s="18" t="str">
        <f ca="1">IFERROR(INDEX(MAESTRO!X:X,_xludf.AGGREGATE(15,6,ROW(MAESTRO!$B$3:$B$1000)/((MAESTRO!$B$3:$B$1000="CIVILES")*(UPPER(MAESTRO!$L$3:$L$1000)="CONFIRMADO")),ROWS($A$3:A332))),"")</f>
        <v/>
      </c>
    </row>
    <row r="333" spans="1:24" ht="22.05" customHeight="1">
      <c r="A333" s="10" t="str">
        <f ca="1">IFERROR(INDEX(MAESTRO!A:A,_xludf.AGGREGATE(15,6,ROW(MAESTRO!$B$3:$B$1000)/((MAESTRO!$B$3:$B$1000="CIVILES")*(UPPER(MAESTRO!$L$3:$L$1000)="CONFIRMADO")),ROWS($A$3:A333))),"")</f>
        <v/>
      </c>
      <c r="B333" s="10" t="str">
        <f ca="1">IFERROR(INDEX(MAESTRO!B:B,_xludf.AGGREGATE(15,6,ROW(MAESTRO!$B$3:$B$1000)/((MAESTRO!$B$3:$B$1000="CIVILES")*(UPPER(MAESTRO!$L$3:$L$1000)="CONFIRMADO")),ROWS($A$3:A333))),"")</f>
        <v/>
      </c>
      <c r="C333" s="10" t="str">
        <f ca="1">IFERROR(INDEX(MAESTRO!C:C,_xludf.AGGREGATE(15,6,ROW(MAESTRO!$B$3:$B$1000)/((MAESTRO!$B$3:$B$1000="CIVILES")*(UPPER(MAESTRO!$L$3:$L$1000)="CONFIRMADO")),ROWS($A$3:A333))),"")</f>
        <v/>
      </c>
      <c r="D333" s="10" t="str">
        <f ca="1">IFERROR(INDEX(MAESTRO!D:D,_xludf.AGGREGATE(15,6,ROW(MAESTRO!$B$3:$B$1000)/((MAESTRO!$B$3:$B$1000="CIVILES")*(UPPER(MAESTRO!$L$3:$L$1000)="CONFIRMADO")),ROWS($A$3:A333))),"")</f>
        <v/>
      </c>
      <c r="E333" s="10" t="str">
        <f ca="1">IFERROR(INDEX(MAESTRO!E:E,_xludf.AGGREGATE(15,6,ROW(MAESTRO!$B$3:$B$1000)/((MAESTRO!$B$3:$B$1000="CIVILES")*(UPPER(MAESTRO!$L$3:$L$1000)="CONFIRMADO")),ROWS($A$3:A333))),"")</f>
        <v/>
      </c>
      <c r="F333" s="10" t="str">
        <f ca="1">IFERROR(INDEX(MAESTRO!F:F,_xludf.AGGREGATE(15,6,ROW(MAESTRO!$B$3:$B$1000)/((MAESTRO!$B$3:$B$1000="CIVILES")*(UPPER(MAESTRO!$L$3:$L$1000)="CONFIRMADO")),ROWS($A$3:A333))),"")</f>
        <v/>
      </c>
      <c r="G333" s="10" t="str">
        <f ca="1">IFERROR(INDEX(MAESTRO!G:G,_xludf.AGGREGATE(15,6,ROW(MAESTRO!$B$3:$B$1000)/((MAESTRO!$B$3:$B$1000="CIVILES")*(UPPER(MAESTRO!$L$3:$L$1000)="CONFIRMADO")),ROWS($A$3:A333))),"")</f>
        <v/>
      </c>
      <c r="H333" s="10" t="str">
        <f ca="1">IFERROR(INDEX(MAESTRO!H:H,_xludf.AGGREGATE(15,6,ROW(MAESTRO!$B$3:$B$1000)/((MAESTRO!$B$3:$B$1000="CIVILES")*(UPPER(MAESTRO!$L$3:$L$1000)="CONFIRMADO")),ROWS($A$3:A333))),"")</f>
        <v/>
      </c>
      <c r="I333" s="10" t="str">
        <f ca="1">IFERROR(INDEX(MAESTRO!I:I,_xludf.AGGREGATE(15,6,ROW(MAESTRO!$B$3:$B$1000)/((MAESTRO!$B$3:$B$1000="CIVILES")*(UPPER(MAESTRO!$L$3:$L$1000)="CONFIRMADO")),ROWS($A$3:A333))),"")</f>
        <v/>
      </c>
      <c r="J333" s="10" t="str">
        <f ca="1">IFERROR(INDEX(MAESTRO!J:J,_xludf.AGGREGATE(15,6,ROW(MAESTRO!$B$3:$B$1000)/((MAESTRO!$B$3:$B$1000="CIVILES")*(UPPER(MAESTRO!$L$3:$L$1000)="CONFIRMADO")),ROWS($A$3:A333))),"")</f>
        <v/>
      </c>
      <c r="K333" s="10" t="str">
        <f ca="1">IFERROR(INDEX(MAESTRO!K:K,_xludf.AGGREGATE(15,6,ROW(MAESTRO!$B$3:$B$1000)/((MAESTRO!$B$3:$B$1000="CIVILES")*(UPPER(MAESTRO!$L$3:$L$1000)="CONFIRMADO")),ROWS($A$3:A333))),"")</f>
        <v/>
      </c>
      <c r="L333" s="10" t="str">
        <f ca="1">IFERROR(INDEX(MAESTRO!L:L,_xludf.AGGREGATE(15,6,ROW(MAESTRO!$B$3:$B$1000)/((MAESTRO!$B$3:$B$1000="CIVILES")*(UPPER(MAESTRO!$L$3:$L$1000)="CONFIRMADO")),ROWS($A$3:A333))),"")</f>
        <v/>
      </c>
      <c r="M333" s="10" t="str">
        <f ca="1">IFERROR(INDEX(MAESTRO!M:M,_xludf.AGGREGATE(15,6,ROW(MAESTRO!$B$3:$B$1000)/((MAESTRO!$B$3:$B$1000="CIVILES")*(UPPER(MAESTRO!$L$3:$L$1000)="CONFIRMADO")),ROWS($A$3:A333))),"")</f>
        <v/>
      </c>
      <c r="N333" s="10" t="str">
        <f ca="1">IFERROR(INDEX(MAESTRO!N:N,_xludf.AGGREGATE(15,6,ROW(MAESTRO!$B$3:$B$1000)/((MAESTRO!$B$3:$B$1000="CIVILES")*(UPPER(MAESTRO!$L$3:$L$1000)="CONFIRMADO")),ROWS($A$3:A333))),"")</f>
        <v/>
      </c>
      <c r="O333" s="10" t="str">
        <f ca="1">IFERROR(INDEX(MAESTRO!O:O,_xludf.AGGREGATE(15,6,ROW(MAESTRO!$B$3:$B$1000)/((MAESTRO!$B$3:$B$1000="CIVILES")*(UPPER(MAESTRO!$L$3:$L$1000)="CONFIRMADO")),ROWS($A$3:A333))),"")</f>
        <v/>
      </c>
      <c r="P333" s="10" t="str">
        <f ca="1">IFERROR(INDEX(MAESTRO!P:P,_xludf.AGGREGATE(15,6,ROW(MAESTRO!$B$3:$B$1000)/((MAESTRO!$B$3:$B$1000="CIVILES")*(UPPER(MAESTRO!$L$3:$L$1000)="CONFIRMADO")),ROWS($A$3:A333))),"")</f>
        <v/>
      </c>
      <c r="Q333" s="10" t="str">
        <f ca="1">IFERROR(INDEX(MAESTRO!Q:Q,_xludf.AGGREGATE(15,6,ROW(MAESTRO!$B$3:$B$1000)/((MAESTRO!$B$3:$B$1000="CIVILES")*(UPPER(MAESTRO!$L$3:$L$1000)="CONFIRMADO")),ROWS($A$3:A333))),"")</f>
        <v/>
      </c>
      <c r="R333" s="10" t="str">
        <f ca="1">IFERROR(INDEX(MAESTRO!R:R,_xludf.AGGREGATE(15,6,ROW(MAESTRO!$B$3:$B$1000)/((MAESTRO!$B$3:$B$1000="CIVILES")*(UPPER(MAESTRO!$L$3:$L$1000)="CONFIRMADO")),ROWS($A$3:A333))),"")</f>
        <v/>
      </c>
      <c r="S333" s="10" t="str">
        <f ca="1">IFERROR(INDEX(MAESTRO!S:S,_xludf.AGGREGATE(15,6,ROW(MAESTRO!$B$3:$B$1000)/((MAESTRO!$B$3:$B$1000="CIVILES")*(UPPER(MAESTRO!$L$3:$L$1000)="CONFIRMADO")),ROWS($A$3:A333))),"")</f>
        <v/>
      </c>
      <c r="T333" s="10" t="str">
        <f ca="1">IFERROR(INDEX(MAESTRO!T:T,_xludf.AGGREGATE(15,6,ROW(MAESTRO!$B$3:$B$1000)/((MAESTRO!$B$3:$B$1000="CIVILES")*(UPPER(MAESTRO!$L$3:$L$1000)="CONFIRMADO")),ROWS($A$3:A333))),"")</f>
        <v/>
      </c>
      <c r="U333" s="10" t="str">
        <f ca="1">IFERROR(INDEX(MAESTRO!U:U,_xludf.AGGREGATE(15,6,ROW(MAESTRO!$B$3:$B$1000)/((MAESTRO!$B$3:$B$1000="CIVILES")*(UPPER(MAESTRO!$L$3:$L$1000)="CONFIRMADO")),ROWS($A$3:A333))),"")</f>
        <v/>
      </c>
      <c r="V333" s="10" t="str">
        <f ca="1">IFERROR(INDEX(MAESTRO!V:V,_xludf.AGGREGATE(15,6,ROW(MAESTRO!$B$3:$B$1000)/((MAESTRO!$B$3:$B$1000="CIVILES")*(UPPER(MAESTRO!$L$3:$L$1000)="CONFIRMADO")),ROWS($A$3:A333))),"")</f>
        <v/>
      </c>
      <c r="W333" s="10" t="str">
        <f ca="1">IFERROR(INDEX(MAESTRO!W:W,_xludf.AGGREGATE(15,6,ROW(MAESTRO!$B$3:$B$1000)/((MAESTRO!$B$3:$B$1000="CIVILES")*(UPPER(MAESTRO!$L$3:$L$1000)="CONFIRMADO")),ROWS($A$3:A333))),"")</f>
        <v/>
      </c>
      <c r="X333" s="10" t="str">
        <f ca="1">IFERROR(INDEX(MAESTRO!X:X,_xludf.AGGREGATE(15,6,ROW(MAESTRO!$B$3:$B$1000)/((MAESTRO!$B$3:$B$1000="CIVILES")*(UPPER(MAESTRO!$L$3:$L$1000)="CONFIRMADO")),ROWS($A$3:A333))),"")</f>
        <v/>
      </c>
    </row>
    <row r="334" spans="1:24" ht="22.05" customHeight="1">
      <c r="A334" s="18" t="str">
        <f ca="1">IFERROR(INDEX(MAESTRO!A:A,_xludf.AGGREGATE(15,6,ROW(MAESTRO!$B$3:$B$1000)/((MAESTRO!$B$3:$B$1000="CIVILES")*(UPPER(MAESTRO!$L$3:$L$1000)="CONFIRMADO")),ROWS($A$3:A334))),"")</f>
        <v/>
      </c>
      <c r="B334" s="18" t="str">
        <f ca="1">IFERROR(INDEX(MAESTRO!B:B,_xludf.AGGREGATE(15,6,ROW(MAESTRO!$B$3:$B$1000)/((MAESTRO!$B$3:$B$1000="CIVILES")*(UPPER(MAESTRO!$L$3:$L$1000)="CONFIRMADO")),ROWS($A$3:A334))),"")</f>
        <v/>
      </c>
      <c r="C334" s="18" t="str">
        <f ca="1">IFERROR(INDEX(MAESTRO!C:C,_xludf.AGGREGATE(15,6,ROW(MAESTRO!$B$3:$B$1000)/((MAESTRO!$B$3:$B$1000="CIVILES")*(UPPER(MAESTRO!$L$3:$L$1000)="CONFIRMADO")),ROWS($A$3:A334))),"")</f>
        <v/>
      </c>
      <c r="D334" s="18" t="str">
        <f ca="1">IFERROR(INDEX(MAESTRO!D:D,_xludf.AGGREGATE(15,6,ROW(MAESTRO!$B$3:$B$1000)/((MAESTRO!$B$3:$B$1000="CIVILES")*(UPPER(MAESTRO!$L$3:$L$1000)="CONFIRMADO")),ROWS($A$3:A334))),"")</f>
        <v/>
      </c>
      <c r="E334" s="18" t="str">
        <f ca="1">IFERROR(INDEX(MAESTRO!E:E,_xludf.AGGREGATE(15,6,ROW(MAESTRO!$B$3:$B$1000)/((MAESTRO!$B$3:$B$1000="CIVILES")*(UPPER(MAESTRO!$L$3:$L$1000)="CONFIRMADO")),ROWS($A$3:A334))),"")</f>
        <v/>
      </c>
      <c r="F334" s="18" t="str">
        <f ca="1">IFERROR(INDEX(MAESTRO!F:F,_xludf.AGGREGATE(15,6,ROW(MAESTRO!$B$3:$B$1000)/((MAESTRO!$B$3:$B$1000="CIVILES")*(UPPER(MAESTRO!$L$3:$L$1000)="CONFIRMADO")),ROWS($A$3:A334))),"")</f>
        <v/>
      </c>
      <c r="G334" s="18" t="str">
        <f ca="1">IFERROR(INDEX(MAESTRO!G:G,_xludf.AGGREGATE(15,6,ROW(MAESTRO!$B$3:$B$1000)/((MAESTRO!$B$3:$B$1000="CIVILES")*(UPPER(MAESTRO!$L$3:$L$1000)="CONFIRMADO")),ROWS($A$3:A334))),"")</f>
        <v/>
      </c>
      <c r="H334" s="18" t="str">
        <f ca="1">IFERROR(INDEX(MAESTRO!H:H,_xludf.AGGREGATE(15,6,ROW(MAESTRO!$B$3:$B$1000)/((MAESTRO!$B$3:$B$1000="CIVILES")*(UPPER(MAESTRO!$L$3:$L$1000)="CONFIRMADO")),ROWS($A$3:A334))),"")</f>
        <v/>
      </c>
      <c r="I334" s="18" t="str">
        <f ca="1">IFERROR(INDEX(MAESTRO!I:I,_xludf.AGGREGATE(15,6,ROW(MAESTRO!$B$3:$B$1000)/((MAESTRO!$B$3:$B$1000="CIVILES")*(UPPER(MAESTRO!$L$3:$L$1000)="CONFIRMADO")),ROWS($A$3:A334))),"")</f>
        <v/>
      </c>
      <c r="J334" s="18" t="str">
        <f ca="1">IFERROR(INDEX(MAESTRO!J:J,_xludf.AGGREGATE(15,6,ROW(MAESTRO!$B$3:$B$1000)/((MAESTRO!$B$3:$B$1000="CIVILES")*(UPPER(MAESTRO!$L$3:$L$1000)="CONFIRMADO")),ROWS($A$3:A334))),"")</f>
        <v/>
      </c>
      <c r="K334" s="18" t="str">
        <f ca="1">IFERROR(INDEX(MAESTRO!K:K,_xludf.AGGREGATE(15,6,ROW(MAESTRO!$B$3:$B$1000)/((MAESTRO!$B$3:$B$1000="CIVILES")*(UPPER(MAESTRO!$L$3:$L$1000)="CONFIRMADO")),ROWS($A$3:A334))),"")</f>
        <v/>
      </c>
      <c r="L334" s="18" t="str">
        <f ca="1">IFERROR(INDEX(MAESTRO!L:L,_xludf.AGGREGATE(15,6,ROW(MAESTRO!$B$3:$B$1000)/((MAESTRO!$B$3:$B$1000="CIVILES")*(UPPER(MAESTRO!$L$3:$L$1000)="CONFIRMADO")),ROWS($A$3:A334))),"")</f>
        <v/>
      </c>
      <c r="M334" s="18" t="str">
        <f ca="1">IFERROR(INDEX(MAESTRO!M:M,_xludf.AGGREGATE(15,6,ROW(MAESTRO!$B$3:$B$1000)/((MAESTRO!$B$3:$B$1000="CIVILES")*(UPPER(MAESTRO!$L$3:$L$1000)="CONFIRMADO")),ROWS($A$3:A334))),"")</f>
        <v/>
      </c>
      <c r="N334" s="18" t="str">
        <f ca="1">IFERROR(INDEX(MAESTRO!N:N,_xludf.AGGREGATE(15,6,ROW(MAESTRO!$B$3:$B$1000)/((MAESTRO!$B$3:$B$1000="CIVILES")*(UPPER(MAESTRO!$L$3:$L$1000)="CONFIRMADO")),ROWS($A$3:A334))),"")</f>
        <v/>
      </c>
      <c r="O334" s="18" t="str">
        <f ca="1">IFERROR(INDEX(MAESTRO!O:O,_xludf.AGGREGATE(15,6,ROW(MAESTRO!$B$3:$B$1000)/((MAESTRO!$B$3:$B$1000="CIVILES")*(UPPER(MAESTRO!$L$3:$L$1000)="CONFIRMADO")),ROWS($A$3:A334))),"")</f>
        <v/>
      </c>
      <c r="P334" s="18" t="str">
        <f ca="1">IFERROR(INDEX(MAESTRO!P:P,_xludf.AGGREGATE(15,6,ROW(MAESTRO!$B$3:$B$1000)/((MAESTRO!$B$3:$B$1000="CIVILES")*(UPPER(MAESTRO!$L$3:$L$1000)="CONFIRMADO")),ROWS($A$3:A334))),"")</f>
        <v/>
      </c>
      <c r="Q334" s="18" t="str">
        <f ca="1">IFERROR(INDEX(MAESTRO!Q:Q,_xludf.AGGREGATE(15,6,ROW(MAESTRO!$B$3:$B$1000)/((MAESTRO!$B$3:$B$1000="CIVILES")*(UPPER(MAESTRO!$L$3:$L$1000)="CONFIRMADO")),ROWS($A$3:A334))),"")</f>
        <v/>
      </c>
      <c r="R334" s="18" t="str">
        <f ca="1">IFERROR(INDEX(MAESTRO!R:R,_xludf.AGGREGATE(15,6,ROW(MAESTRO!$B$3:$B$1000)/((MAESTRO!$B$3:$B$1000="CIVILES")*(UPPER(MAESTRO!$L$3:$L$1000)="CONFIRMADO")),ROWS($A$3:A334))),"")</f>
        <v/>
      </c>
      <c r="S334" s="18" t="str">
        <f ca="1">IFERROR(INDEX(MAESTRO!S:S,_xludf.AGGREGATE(15,6,ROW(MAESTRO!$B$3:$B$1000)/((MAESTRO!$B$3:$B$1000="CIVILES")*(UPPER(MAESTRO!$L$3:$L$1000)="CONFIRMADO")),ROWS($A$3:A334))),"")</f>
        <v/>
      </c>
      <c r="T334" s="18" t="str">
        <f ca="1">IFERROR(INDEX(MAESTRO!T:T,_xludf.AGGREGATE(15,6,ROW(MAESTRO!$B$3:$B$1000)/((MAESTRO!$B$3:$B$1000="CIVILES")*(UPPER(MAESTRO!$L$3:$L$1000)="CONFIRMADO")),ROWS($A$3:A334))),"")</f>
        <v/>
      </c>
      <c r="U334" s="18" t="str">
        <f ca="1">IFERROR(INDEX(MAESTRO!U:U,_xludf.AGGREGATE(15,6,ROW(MAESTRO!$B$3:$B$1000)/((MAESTRO!$B$3:$B$1000="CIVILES")*(UPPER(MAESTRO!$L$3:$L$1000)="CONFIRMADO")),ROWS($A$3:A334))),"")</f>
        <v/>
      </c>
      <c r="V334" s="18" t="str">
        <f ca="1">IFERROR(INDEX(MAESTRO!V:V,_xludf.AGGREGATE(15,6,ROW(MAESTRO!$B$3:$B$1000)/((MAESTRO!$B$3:$B$1000="CIVILES")*(UPPER(MAESTRO!$L$3:$L$1000)="CONFIRMADO")),ROWS($A$3:A334))),"")</f>
        <v/>
      </c>
      <c r="W334" s="18" t="str">
        <f ca="1">IFERROR(INDEX(MAESTRO!W:W,_xludf.AGGREGATE(15,6,ROW(MAESTRO!$B$3:$B$1000)/((MAESTRO!$B$3:$B$1000="CIVILES")*(UPPER(MAESTRO!$L$3:$L$1000)="CONFIRMADO")),ROWS($A$3:A334))),"")</f>
        <v/>
      </c>
      <c r="X334" s="18" t="str">
        <f ca="1">IFERROR(INDEX(MAESTRO!X:X,_xludf.AGGREGATE(15,6,ROW(MAESTRO!$B$3:$B$1000)/((MAESTRO!$B$3:$B$1000="CIVILES")*(UPPER(MAESTRO!$L$3:$L$1000)="CONFIRMADO")),ROWS($A$3:A334))),"")</f>
        <v/>
      </c>
    </row>
    <row r="335" spans="1:24" ht="22.05" customHeight="1">
      <c r="A335" s="10" t="str">
        <f ca="1">IFERROR(INDEX(MAESTRO!A:A,_xludf.AGGREGATE(15,6,ROW(MAESTRO!$B$3:$B$1000)/((MAESTRO!$B$3:$B$1000="CIVILES")*(UPPER(MAESTRO!$L$3:$L$1000)="CONFIRMADO")),ROWS($A$3:A335))),"")</f>
        <v/>
      </c>
      <c r="B335" s="10" t="str">
        <f ca="1">IFERROR(INDEX(MAESTRO!B:B,_xludf.AGGREGATE(15,6,ROW(MAESTRO!$B$3:$B$1000)/((MAESTRO!$B$3:$B$1000="CIVILES")*(UPPER(MAESTRO!$L$3:$L$1000)="CONFIRMADO")),ROWS($A$3:A335))),"")</f>
        <v/>
      </c>
      <c r="C335" s="10" t="str">
        <f ca="1">IFERROR(INDEX(MAESTRO!C:C,_xludf.AGGREGATE(15,6,ROW(MAESTRO!$B$3:$B$1000)/((MAESTRO!$B$3:$B$1000="CIVILES")*(UPPER(MAESTRO!$L$3:$L$1000)="CONFIRMADO")),ROWS($A$3:A335))),"")</f>
        <v/>
      </c>
      <c r="D335" s="10" t="str">
        <f ca="1">IFERROR(INDEX(MAESTRO!D:D,_xludf.AGGREGATE(15,6,ROW(MAESTRO!$B$3:$B$1000)/((MAESTRO!$B$3:$B$1000="CIVILES")*(UPPER(MAESTRO!$L$3:$L$1000)="CONFIRMADO")),ROWS($A$3:A335))),"")</f>
        <v/>
      </c>
      <c r="E335" s="10" t="str">
        <f ca="1">IFERROR(INDEX(MAESTRO!E:E,_xludf.AGGREGATE(15,6,ROW(MAESTRO!$B$3:$B$1000)/((MAESTRO!$B$3:$B$1000="CIVILES")*(UPPER(MAESTRO!$L$3:$L$1000)="CONFIRMADO")),ROWS($A$3:A335))),"")</f>
        <v/>
      </c>
      <c r="F335" s="10" t="str">
        <f ca="1">IFERROR(INDEX(MAESTRO!F:F,_xludf.AGGREGATE(15,6,ROW(MAESTRO!$B$3:$B$1000)/((MAESTRO!$B$3:$B$1000="CIVILES")*(UPPER(MAESTRO!$L$3:$L$1000)="CONFIRMADO")),ROWS($A$3:A335))),"")</f>
        <v/>
      </c>
      <c r="G335" s="10" t="str">
        <f ca="1">IFERROR(INDEX(MAESTRO!G:G,_xludf.AGGREGATE(15,6,ROW(MAESTRO!$B$3:$B$1000)/((MAESTRO!$B$3:$B$1000="CIVILES")*(UPPER(MAESTRO!$L$3:$L$1000)="CONFIRMADO")),ROWS($A$3:A335))),"")</f>
        <v/>
      </c>
      <c r="H335" s="10" t="str">
        <f ca="1">IFERROR(INDEX(MAESTRO!H:H,_xludf.AGGREGATE(15,6,ROW(MAESTRO!$B$3:$B$1000)/((MAESTRO!$B$3:$B$1000="CIVILES")*(UPPER(MAESTRO!$L$3:$L$1000)="CONFIRMADO")),ROWS($A$3:A335))),"")</f>
        <v/>
      </c>
      <c r="I335" s="10" t="str">
        <f ca="1">IFERROR(INDEX(MAESTRO!I:I,_xludf.AGGREGATE(15,6,ROW(MAESTRO!$B$3:$B$1000)/((MAESTRO!$B$3:$B$1000="CIVILES")*(UPPER(MAESTRO!$L$3:$L$1000)="CONFIRMADO")),ROWS($A$3:A335))),"")</f>
        <v/>
      </c>
      <c r="J335" s="10" t="str">
        <f ca="1">IFERROR(INDEX(MAESTRO!J:J,_xludf.AGGREGATE(15,6,ROW(MAESTRO!$B$3:$B$1000)/((MAESTRO!$B$3:$B$1000="CIVILES")*(UPPER(MAESTRO!$L$3:$L$1000)="CONFIRMADO")),ROWS($A$3:A335))),"")</f>
        <v/>
      </c>
      <c r="K335" s="10" t="str">
        <f ca="1">IFERROR(INDEX(MAESTRO!K:K,_xludf.AGGREGATE(15,6,ROW(MAESTRO!$B$3:$B$1000)/((MAESTRO!$B$3:$B$1000="CIVILES")*(UPPER(MAESTRO!$L$3:$L$1000)="CONFIRMADO")),ROWS($A$3:A335))),"")</f>
        <v/>
      </c>
      <c r="L335" s="10" t="str">
        <f ca="1">IFERROR(INDEX(MAESTRO!L:L,_xludf.AGGREGATE(15,6,ROW(MAESTRO!$B$3:$B$1000)/((MAESTRO!$B$3:$B$1000="CIVILES")*(UPPER(MAESTRO!$L$3:$L$1000)="CONFIRMADO")),ROWS($A$3:A335))),"")</f>
        <v/>
      </c>
      <c r="M335" s="10" t="str">
        <f ca="1">IFERROR(INDEX(MAESTRO!M:M,_xludf.AGGREGATE(15,6,ROW(MAESTRO!$B$3:$B$1000)/((MAESTRO!$B$3:$B$1000="CIVILES")*(UPPER(MAESTRO!$L$3:$L$1000)="CONFIRMADO")),ROWS($A$3:A335))),"")</f>
        <v/>
      </c>
      <c r="N335" s="10" t="str">
        <f ca="1">IFERROR(INDEX(MAESTRO!N:N,_xludf.AGGREGATE(15,6,ROW(MAESTRO!$B$3:$B$1000)/((MAESTRO!$B$3:$B$1000="CIVILES")*(UPPER(MAESTRO!$L$3:$L$1000)="CONFIRMADO")),ROWS($A$3:A335))),"")</f>
        <v/>
      </c>
      <c r="O335" s="10" t="str">
        <f ca="1">IFERROR(INDEX(MAESTRO!O:O,_xludf.AGGREGATE(15,6,ROW(MAESTRO!$B$3:$B$1000)/((MAESTRO!$B$3:$B$1000="CIVILES")*(UPPER(MAESTRO!$L$3:$L$1000)="CONFIRMADO")),ROWS($A$3:A335))),"")</f>
        <v/>
      </c>
      <c r="P335" s="10" t="str">
        <f ca="1">IFERROR(INDEX(MAESTRO!P:P,_xludf.AGGREGATE(15,6,ROW(MAESTRO!$B$3:$B$1000)/((MAESTRO!$B$3:$B$1000="CIVILES")*(UPPER(MAESTRO!$L$3:$L$1000)="CONFIRMADO")),ROWS($A$3:A335))),"")</f>
        <v/>
      </c>
      <c r="Q335" s="10" t="str">
        <f ca="1">IFERROR(INDEX(MAESTRO!Q:Q,_xludf.AGGREGATE(15,6,ROW(MAESTRO!$B$3:$B$1000)/((MAESTRO!$B$3:$B$1000="CIVILES")*(UPPER(MAESTRO!$L$3:$L$1000)="CONFIRMADO")),ROWS($A$3:A335))),"")</f>
        <v/>
      </c>
      <c r="R335" s="10" t="str">
        <f ca="1">IFERROR(INDEX(MAESTRO!R:R,_xludf.AGGREGATE(15,6,ROW(MAESTRO!$B$3:$B$1000)/((MAESTRO!$B$3:$B$1000="CIVILES")*(UPPER(MAESTRO!$L$3:$L$1000)="CONFIRMADO")),ROWS($A$3:A335))),"")</f>
        <v/>
      </c>
      <c r="S335" s="10" t="str">
        <f ca="1">IFERROR(INDEX(MAESTRO!S:S,_xludf.AGGREGATE(15,6,ROW(MAESTRO!$B$3:$B$1000)/((MAESTRO!$B$3:$B$1000="CIVILES")*(UPPER(MAESTRO!$L$3:$L$1000)="CONFIRMADO")),ROWS($A$3:A335))),"")</f>
        <v/>
      </c>
      <c r="T335" s="10" t="str">
        <f ca="1">IFERROR(INDEX(MAESTRO!T:T,_xludf.AGGREGATE(15,6,ROW(MAESTRO!$B$3:$B$1000)/((MAESTRO!$B$3:$B$1000="CIVILES")*(UPPER(MAESTRO!$L$3:$L$1000)="CONFIRMADO")),ROWS($A$3:A335))),"")</f>
        <v/>
      </c>
      <c r="U335" s="10" t="str">
        <f ca="1">IFERROR(INDEX(MAESTRO!U:U,_xludf.AGGREGATE(15,6,ROW(MAESTRO!$B$3:$B$1000)/((MAESTRO!$B$3:$B$1000="CIVILES")*(UPPER(MAESTRO!$L$3:$L$1000)="CONFIRMADO")),ROWS($A$3:A335))),"")</f>
        <v/>
      </c>
      <c r="V335" s="10" t="str">
        <f ca="1">IFERROR(INDEX(MAESTRO!V:V,_xludf.AGGREGATE(15,6,ROW(MAESTRO!$B$3:$B$1000)/((MAESTRO!$B$3:$B$1000="CIVILES")*(UPPER(MAESTRO!$L$3:$L$1000)="CONFIRMADO")),ROWS($A$3:A335))),"")</f>
        <v/>
      </c>
      <c r="W335" s="10" t="str">
        <f ca="1">IFERROR(INDEX(MAESTRO!W:W,_xludf.AGGREGATE(15,6,ROW(MAESTRO!$B$3:$B$1000)/((MAESTRO!$B$3:$B$1000="CIVILES")*(UPPER(MAESTRO!$L$3:$L$1000)="CONFIRMADO")),ROWS($A$3:A335))),"")</f>
        <v/>
      </c>
      <c r="X335" s="10" t="str">
        <f ca="1">IFERROR(INDEX(MAESTRO!X:X,_xludf.AGGREGATE(15,6,ROW(MAESTRO!$B$3:$B$1000)/((MAESTRO!$B$3:$B$1000="CIVILES")*(UPPER(MAESTRO!$L$3:$L$1000)="CONFIRMADO")),ROWS($A$3:A335))),"")</f>
        <v/>
      </c>
    </row>
    <row r="336" spans="1:24" ht="22.05" customHeight="1">
      <c r="A336" s="18" t="str">
        <f ca="1">IFERROR(INDEX(MAESTRO!A:A,_xludf.AGGREGATE(15,6,ROW(MAESTRO!$B$3:$B$1000)/((MAESTRO!$B$3:$B$1000="CIVILES")*(UPPER(MAESTRO!$L$3:$L$1000)="CONFIRMADO")),ROWS($A$3:A336))),"")</f>
        <v/>
      </c>
      <c r="B336" s="18" t="str">
        <f ca="1">IFERROR(INDEX(MAESTRO!B:B,_xludf.AGGREGATE(15,6,ROW(MAESTRO!$B$3:$B$1000)/((MAESTRO!$B$3:$B$1000="CIVILES")*(UPPER(MAESTRO!$L$3:$L$1000)="CONFIRMADO")),ROWS($A$3:A336))),"")</f>
        <v/>
      </c>
      <c r="C336" s="18" t="str">
        <f ca="1">IFERROR(INDEX(MAESTRO!C:C,_xludf.AGGREGATE(15,6,ROW(MAESTRO!$B$3:$B$1000)/((MAESTRO!$B$3:$B$1000="CIVILES")*(UPPER(MAESTRO!$L$3:$L$1000)="CONFIRMADO")),ROWS($A$3:A336))),"")</f>
        <v/>
      </c>
      <c r="D336" s="18" t="str">
        <f ca="1">IFERROR(INDEX(MAESTRO!D:D,_xludf.AGGREGATE(15,6,ROW(MAESTRO!$B$3:$B$1000)/((MAESTRO!$B$3:$B$1000="CIVILES")*(UPPER(MAESTRO!$L$3:$L$1000)="CONFIRMADO")),ROWS($A$3:A336))),"")</f>
        <v/>
      </c>
      <c r="E336" s="18" t="str">
        <f ca="1">IFERROR(INDEX(MAESTRO!E:E,_xludf.AGGREGATE(15,6,ROW(MAESTRO!$B$3:$B$1000)/((MAESTRO!$B$3:$B$1000="CIVILES")*(UPPER(MAESTRO!$L$3:$L$1000)="CONFIRMADO")),ROWS($A$3:A336))),"")</f>
        <v/>
      </c>
      <c r="F336" s="18" t="str">
        <f ca="1">IFERROR(INDEX(MAESTRO!F:F,_xludf.AGGREGATE(15,6,ROW(MAESTRO!$B$3:$B$1000)/((MAESTRO!$B$3:$B$1000="CIVILES")*(UPPER(MAESTRO!$L$3:$L$1000)="CONFIRMADO")),ROWS($A$3:A336))),"")</f>
        <v/>
      </c>
      <c r="G336" s="18" t="str">
        <f ca="1">IFERROR(INDEX(MAESTRO!G:G,_xludf.AGGREGATE(15,6,ROW(MAESTRO!$B$3:$B$1000)/((MAESTRO!$B$3:$B$1000="CIVILES")*(UPPER(MAESTRO!$L$3:$L$1000)="CONFIRMADO")),ROWS($A$3:A336))),"")</f>
        <v/>
      </c>
      <c r="H336" s="18" t="str">
        <f ca="1">IFERROR(INDEX(MAESTRO!H:H,_xludf.AGGREGATE(15,6,ROW(MAESTRO!$B$3:$B$1000)/((MAESTRO!$B$3:$B$1000="CIVILES")*(UPPER(MAESTRO!$L$3:$L$1000)="CONFIRMADO")),ROWS($A$3:A336))),"")</f>
        <v/>
      </c>
      <c r="I336" s="18" t="str">
        <f ca="1">IFERROR(INDEX(MAESTRO!I:I,_xludf.AGGREGATE(15,6,ROW(MAESTRO!$B$3:$B$1000)/((MAESTRO!$B$3:$B$1000="CIVILES")*(UPPER(MAESTRO!$L$3:$L$1000)="CONFIRMADO")),ROWS($A$3:A336))),"")</f>
        <v/>
      </c>
      <c r="J336" s="18" t="str">
        <f ca="1">IFERROR(INDEX(MAESTRO!J:J,_xludf.AGGREGATE(15,6,ROW(MAESTRO!$B$3:$B$1000)/((MAESTRO!$B$3:$B$1000="CIVILES")*(UPPER(MAESTRO!$L$3:$L$1000)="CONFIRMADO")),ROWS($A$3:A336))),"")</f>
        <v/>
      </c>
      <c r="K336" s="18" t="str">
        <f ca="1">IFERROR(INDEX(MAESTRO!K:K,_xludf.AGGREGATE(15,6,ROW(MAESTRO!$B$3:$B$1000)/((MAESTRO!$B$3:$B$1000="CIVILES")*(UPPER(MAESTRO!$L$3:$L$1000)="CONFIRMADO")),ROWS($A$3:A336))),"")</f>
        <v/>
      </c>
      <c r="L336" s="18" t="str">
        <f ca="1">IFERROR(INDEX(MAESTRO!L:L,_xludf.AGGREGATE(15,6,ROW(MAESTRO!$B$3:$B$1000)/((MAESTRO!$B$3:$B$1000="CIVILES")*(UPPER(MAESTRO!$L$3:$L$1000)="CONFIRMADO")),ROWS($A$3:A336))),"")</f>
        <v/>
      </c>
      <c r="M336" s="18" t="str">
        <f ca="1">IFERROR(INDEX(MAESTRO!M:M,_xludf.AGGREGATE(15,6,ROW(MAESTRO!$B$3:$B$1000)/((MAESTRO!$B$3:$B$1000="CIVILES")*(UPPER(MAESTRO!$L$3:$L$1000)="CONFIRMADO")),ROWS($A$3:A336))),"")</f>
        <v/>
      </c>
      <c r="N336" s="18" t="str">
        <f ca="1">IFERROR(INDEX(MAESTRO!N:N,_xludf.AGGREGATE(15,6,ROW(MAESTRO!$B$3:$B$1000)/((MAESTRO!$B$3:$B$1000="CIVILES")*(UPPER(MAESTRO!$L$3:$L$1000)="CONFIRMADO")),ROWS($A$3:A336))),"")</f>
        <v/>
      </c>
      <c r="O336" s="18" t="str">
        <f ca="1">IFERROR(INDEX(MAESTRO!O:O,_xludf.AGGREGATE(15,6,ROW(MAESTRO!$B$3:$B$1000)/((MAESTRO!$B$3:$B$1000="CIVILES")*(UPPER(MAESTRO!$L$3:$L$1000)="CONFIRMADO")),ROWS($A$3:A336))),"")</f>
        <v/>
      </c>
      <c r="P336" s="18" t="str">
        <f ca="1">IFERROR(INDEX(MAESTRO!P:P,_xludf.AGGREGATE(15,6,ROW(MAESTRO!$B$3:$B$1000)/((MAESTRO!$B$3:$B$1000="CIVILES")*(UPPER(MAESTRO!$L$3:$L$1000)="CONFIRMADO")),ROWS($A$3:A336))),"")</f>
        <v/>
      </c>
      <c r="Q336" s="18" t="str">
        <f ca="1">IFERROR(INDEX(MAESTRO!Q:Q,_xludf.AGGREGATE(15,6,ROW(MAESTRO!$B$3:$B$1000)/((MAESTRO!$B$3:$B$1000="CIVILES")*(UPPER(MAESTRO!$L$3:$L$1000)="CONFIRMADO")),ROWS($A$3:A336))),"")</f>
        <v/>
      </c>
      <c r="R336" s="18" t="str">
        <f ca="1">IFERROR(INDEX(MAESTRO!R:R,_xludf.AGGREGATE(15,6,ROW(MAESTRO!$B$3:$B$1000)/((MAESTRO!$B$3:$B$1000="CIVILES")*(UPPER(MAESTRO!$L$3:$L$1000)="CONFIRMADO")),ROWS($A$3:A336))),"")</f>
        <v/>
      </c>
      <c r="S336" s="18" t="str">
        <f ca="1">IFERROR(INDEX(MAESTRO!S:S,_xludf.AGGREGATE(15,6,ROW(MAESTRO!$B$3:$B$1000)/((MAESTRO!$B$3:$B$1000="CIVILES")*(UPPER(MAESTRO!$L$3:$L$1000)="CONFIRMADO")),ROWS($A$3:A336))),"")</f>
        <v/>
      </c>
      <c r="T336" s="18" t="str">
        <f ca="1">IFERROR(INDEX(MAESTRO!T:T,_xludf.AGGREGATE(15,6,ROW(MAESTRO!$B$3:$B$1000)/((MAESTRO!$B$3:$B$1000="CIVILES")*(UPPER(MAESTRO!$L$3:$L$1000)="CONFIRMADO")),ROWS($A$3:A336))),"")</f>
        <v/>
      </c>
      <c r="U336" s="18" t="str">
        <f ca="1">IFERROR(INDEX(MAESTRO!U:U,_xludf.AGGREGATE(15,6,ROW(MAESTRO!$B$3:$B$1000)/((MAESTRO!$B$3:$B$1000="CIVILES")*(UPPER(MAESTRO!$L$3:$L$1000)="CONFIRMADO")),ROWS($A$3:A336))),"")</f>
        <v/>
      </c>
      <c r="V336" s="18" t="str">
        <f ca="1">IFERROR(INDEX(MAESTRO!V:V,_xludf.AGGREGATE(15,6,ROW(MAESTRO!$B$3:$B$1000)/((MAESTRO!$B$3:$B$1000="CIVILES")*(UPPER(MAESTRO!$L$3:$L$1000)="CONFIRMADO")),ROWS($A$3:A336))),"")</f>
        <v/>
      </c>
      <c r="W336" s="18" t="str">
        <f ca="1">IFERROR(INDEX(MAESTRO!W:W,_xludf.AGGREGATE(15,6,ROW(MAESTRO!$B$3:$B$1000)/((MAESTRO!$B$3:$B$1000="CIVILES")*(UPPER(MAESTRO!$L$3:$L$1000)="CONFIRMADO")),ROWS($A$3:A336))),"")</f>
        <v/>
      </c>
      <c r="X336" s="18" t="str">
        <f ca="1">IFERROR(INDEX(MAESTRO!X:X,_xludf.AGGREGATE(15,6,ROW(MAESTRO!$B$3:$B$1000)/((MAESTRO!$B$3:$B$1000="CIVILES")*(UPPER(MAESTRO!$L$3:$L$1000)="CONFIRMADO")),ROWS($A$3:A336))),"")</f>
        <v/>
      </c>
    </row>
    <row r="337" spans="1:24" ht="22.05" customHeight="1">
      <c r="A337" s="10" t="str">
        <f ca="1">IFERROR(INDEX(MAESTRO!A:A,_xludf.AGGREGATE(15,6,ROW(MAESTRO!$B$3:$B$1000)/((MAESTRO!$B$3:$B$1000="CIVILES")*(UPPER(MAESTRO!$L$3:$L$1000)="CONFIRMADO")),ROWS($A$3:A337))),"")</f>
        <v/>
      </c>
      <c r="B337" s="10" t="str">
        <f ca="1">IFERROR(INDEX(MAESTRO!B:B,_xludf.AGGREGATE(15,6,ROW(MAESTRO!$B$3:$B$1000)/((MAESTRO!$B$3:$B$1000="CIVILES")*(UPPER(MAESTRO!$L$3:$L$1000)="CONFIRMADO")),ROWS($A$3:A337))),"")</f>
        <v/>
      </c>
      <c r="C337" s="10" t="str">
        <f ca="1">IFERROR(INDEX(MAESTRO!C:C,_xludf.AGGREGATE(15,6,ROW(MAESTRO!$B$3:$B$1000)/((MAESTRO!$B$3:$B$1000="CIVILES")*(UPPER(MAESTRO!$L$3:$L$1000)="CONFIRMADO")),ROWS($A$3:A337))),"")</f>
        <v/>
      </c>
      <c r="D337" s="10" t="str">
        <f ca="1">IFERROR(INDEX(MAESTRO!D:D,_xludf.AGGREGATE(15,6,ROW(MAESTRO!$B$3:$B$1000)/((MAESTRO!$B$3:$B$1000="CIVILES")*(UPPER(MAESTRO!$L$3:$L$1000)="CONFIRMADO")),ROWS($A$3:A337))),"")</f>
        <v/>
      </c>
      <c r="E337" s="10" t="str">
        <f ca="1">IFERROR(INDEX(MAESTRO!E:E,_xludf.AGGREGATE(15,6,ROW(MAESTRO!$B$3:$B$1000)/((MAESTRO!$B$3:$B$1000="CIVILES")*(UPPER(MAESTRO!$L$3:$L$1000)="CONFIRMADO")),ROWS($A$3:A337))),"")</f>
        <v/>
      </c>
      <c r="F337" s="10" t="str">
        <f ca="1">IFERROR(INDEX(MAESTRO!F:F,_xludf.AGGREGATE(15,6,ROW(MAESTRO!$B$3:$B$1000)/((MAESTRO!$B$3:$B$1000="CIVILES")*(UPPER(MAESTRO!$L$3:$L$1000)="CONFIRMADO")),ROWS($A$3:A337))),"")</f>
        <v/>
      </c>
      <c r="G337" s="10" t="str">
        <f ca="1">IFERROR(INDEX(MAESTRO!G:G,_xludf.AGGREGATE(15,6,ROW(MAESTRO!$B$3:$B$1000)/((MAESTRO!$B$3:$B$1000="CIVILES")*(UPPER(MAESTRO!$L$3:$L$1000)="CONFIRMADO")),ROWS($A$3:A337))),"")</f>
        <v/>
      </c>
      <c r="H337" s="10" t="str">
        <f ca="1">IFERROR(INDEX(MAESTRO!H:H,_xludf.AGGREGATE(15,6,ROW(MAESTRO!$B$3:$B$1000)/((MAESTRO!$B$3:$B$1000="CIVILES")*(UPPER(MAESTRO!$L$3:$L$1000)="CONFIRMADO")),ROWS($A$3:A337))),"")</f>
        <v/>
      </c>
      <c r="I337" s="10" t="str">
        <f ca="1">IFERROR(INDEX(MAESTRO!I:I,_xludf.AGGREGATE(15,6,ROW(MAESTRO!$B$3:$B$1000)/((MAESTRO!$B$3:$B$1000="CIVILES")*(UPPER(MAESTRO!$L$3:$L$1000)="CONFIRMADO")),ROWS($A$3:A337))),"")</f>
        <v/>
      </c>
      <c r="J337" s="10" t="str">
        <f ca="1">IFERROR(INDEX(MAESTRO!J:J,_xludf.AGGREGATE(15,6,ROW(MAESTRO!$B$3:$B$1000)/((MAESTRO!$B$3:$B$1000="CIVILES")*(UPPER(MAESTRO!$L$3:$L$1000)="CONFIRMADO")),ROWS($A$3:A337))),"")</f>
        <v/>
      </c>
      <c r="K337" s="10" t="str">
        <f ca="1">IFERROR(INDEX(MAESTRO!K:K,_xludf.AGGREGATE(15,6,ROW(MAESTRO!$B$3:$B$1000)/((MAESTRO!$B$3:$B$1000="CIVILES")*(UPPER(MAESTRO!$L$3:$L$1000)="CONFIRMADO")),ROWS($A$3:A337))),"")</f>
        <v/>
      </c>
      <c r="L337" s="10" t="str">
        <f ca="1">IFERROR(INDEX(MAESTRO!L:L,_xludf.AGGREGATE(15,6,ROW(MAESTRO!$B$3:$B$1000)/((MAESTRO!$B$3:$B$1000="CIVILES")*(UPPER(MAESTRO!$L$3:$L$1000)="CONFIRMADO")),ROWS($A$3:A337))),"")</f>
        <v/>
      </c>
      <c r="M337" s="10" t="str">
        <f ca="1">IFERROR(INDEX(MAESTRO!M:M,_xludf.AGGREGATE(15,6,ROW(MAESTRO!$B$3:$B$1000)/((MAESTRO!$B$3:$B$1000="CIVILES")*(UPPER(MAESTRO!$L$3:$L$1000)="CONFIRMADO")),ROWS($A$3:A337))),"")</f>
        <v/>
      </c>
      <c r="N337" s="10" t="str">
        <f ca="1">IFERROR(INDEX(MAESTRO!N:N,_xludf.AGGREGATE(15,6,ROW(MAESTRO!$B$3:$B$1000)/((MAESTRO!$B$3:$B$1000="CIVILES")*(UPPER(MAESTRO!$L$3:$L$1000)="CONFIRMADO")),ROWS($A$3:A337))),"")</f>
        <v/>
      </c>
      <c r="O337" s="10" t="str">
        <f ca="1">IFERROR(INDEX(MAESTRO!O:O,_xludf.AGGREGATE(15,6,ROW(MAESTRO!$B$3:$B$1000)/((MAESTRO!$B$3:$B$1000="CIVILES")*(UPPER(MAESTRO!$L$3:$L$1000)="CONFIRMADO")),ROWS($A$3:A337))),"")</f>
        <v/>
      </c>
      <c r="P337" s="10" t="str">
        <f ca="1">IFERROR(INDEX(MAESTRO!P:P,_xludf.AGGREGATE(15,6,ROW(MAESTRO!$B$3:$B$1000)/((MAESTRO!$B$3:$B$1000="CIVILES")*(UPPER(MAESTRO!$L$3:$L$1000)="CONFIRMADO")),ROWS($A$3:A337))),"")</f>
        <v/>
      </c>
      <c r="Q337" s="10" t="str">
        <f ca="1">IFERROR(INDEX(MAESTRO!Q:Q,_xludf.AGGREGATE(15,6,ROW(MAESTRO!$B$3:$B$1000)/((MAESTRO!$B$3:$B$1000="CIVILES")*(UPPER(MAESTRO!$L$3:$L$1000)="CONFIRMADO")),ROWS($A$3:A337))),"")</f>
        <v/>
      </c>
      <c r="R337" s="10" t="str">
        <f ca="1">IFERROR(INDEX(MAESTRO!R:R,_xludf.AGGREGATE(15,6,ROW(MAESTRO!$B$3:$B$1000)/((MAESTRO!$B$3:$B$1000="CIVILES")*(UPPER(MAESTRO!$L$3:$L$1000)="CONFIRMADO")),ROWS($A$3:A337))),"")</f>
        <v/>
      </c>
      <c r="S337" s="10" t="str">
        <f ca="1">IFERROR(INDEX(MAESTRO!S:S,_xludf.AGGREGATE(15,6,ROW(MAESTRO!$B$3:$B$1000)/((MAESTRO!$B$3:$B$1000="CIVILES")*(UPPER(MAESTRO!$L$3:$L$1000)="CONFIRMADO")),ROWS($A$3:A337))),"")</f>
        <v/>
      </c>
      <c r="T337" s="10" t="str">
        <f ca="1">IFERROR(INDEX(MAESTRO!T:T,_xludf.AGGREGATE(15,6,ROW(MAESTRO!$B$3:$B$1000)/((MAESTRO!$B$3:$B$1000="CIVILES")*(UPPER(MAESTRO!$L$3:$L$1000)="CONFIRMADO")),ROWS($A$3:A337))),"")</f>
        <v/>
      </c>
      <c r="U337" s="10" t="str">
        <f ca="1">IFERROR(INDEX(MAESTRO!U:U,_xludf.AGGREGATE(15,6,ROW(MAESTRO!$B$3:$B$1000)/((MAESTRO!$B$3:$B$1000="CIVILES")*(UPPER(MAESTRO!$L$3:$L$1000)="CONFIRMADO")),ROWS($A$3:A337))),"")</f>
        <v/>
      </c>
      <c r="V337" s="10" t="str">
        <f ca="1">IFERROR(INDEX(MAESTRO!V:V,_xludf.AGGREGATE(15,6,ROW(MAESTRO!$B$3:$B$1000)/((MAESTRO!$B$3:$B$1000="CIVILES")*(UPPER(MAESTRO!$L$3:$L$1000)="CONFIRMADO")),ROWS($A$3:A337))),"")</f>
        <v/>
      </c>
      <c r="W337" s="10" t="str">
        <f ca="1">IFERROR(INDEX(MAESTRO!W:W,_xludf.AGGREGATE(15,6,ROW(MAESTRO!$B$3:$B$1000)/((MAESTRO!$B$3:$B$1000="CIVILES")*(UPPER(MAESTRO!$L$3:$L$1000)="CONFIRMADO")),ROWS($A$3:A337))),"")</f>
        <v/>
      </c>
      <c r="X337" s="10" t="str">
        <f ca="1">IFERROR(INDEX(MAESTRO!X:X,_xludf.AGGREGATE(15,6,ROW(MAESTRO!$B$3:$B$1000)/((MAESTRO!$B$3:$B$1000="CIVILES")*(UPPER(MAESTRO!$L$3:$L$1000)="CONFIRMADO")),ROWS($A$3:A337))),"")</f>
        <v/>
      </c>
    </row>
    <row r="338" spans="1:24" ht="22.05" customHeight="1">
      <c r="A338" s="18" t="str">
        <f ca="1">IFERROR(INDEX(MAESTRO!A:A,_xludf.AGGREGATE(15,6,ROW(MAESTRO!$B$3:$B$1000)/((MAESTRO!$B$3:$B$1000="CIVILES")*(UPPER(MAESTRO!$L$3:$L$1000)="CONFIRMADO")),ROWS($A$3:A338))),"")</f>
        <v/>
      </c>
      <c r="B338" s="18" t="str">
        <f ca="1">IFERROR(INDEX(MAESTRO!B:B,_xludf.AGGREGATE(15,6,ROW(MAESTRO!$B$3:$B$1000)/((MAESTRO!$B$3:$B$1000="CIVILES")*(UPPER(MAESTRO!$L$3:$L$1000)="CONFIRMADO")),ROWS($A$3:A338))),"")</f>
        <v/>
      </c>
      <c r="C338" s="18" t="str">
        <f ca="1">IFERROR(INDEX(MAESTRO!C:C,_xludf.AGGREGATE(15,6,ROW(MAESTRO!$B$3:$B$1000)/((MAESTRO!$B$3:$B$1000="CIVILES")*(UPPER(MAESTRO!$L$3:$L$1000)="CONFIRMADO")),ROWS($A$3:A338))),"")</f>
        <v/>
      </c>
      <c r="D338" s="18" t="str">
        <f ca="1">IFERROR(INDEX(MAESTRO!D:D,_xludf.AGGREGATE(15,6,ROW(MAESTRO!$B$3:$B$1000)/((MAESTRO!$B$3:$B$1000="CIVILES")*(UPPER(MAESTRO!$L$3:$L$1000)="CONFIRMADO")),ROWS($A$3:A338))),"")</f>
        <v/>
      </c>
      <c r="E338" s="18" t="str">
        <f ca="1">IFERROR(INDEX(MAESTRO!E:E,_xludf.AGGREGATE(15,6,ROW(MAESTRO!$B$3:$B$1000)/((MAESTRO!$B$3:$B$1000="CIVILES")*(UPPER(MAESTRO!$L$3:$L$1000)="CONFIRMADO")),ROWS($A$3:A338))),"")</f>
        <v/>
      </c>
      <c r="F338" s="18" t="str">
        <f ca="1">IFERROR(INDEX(MAESTRO!F:F,_xludf.AGGREGATE(15,6,ROW(MAESTRO!$B$3:$B$1000)/((MAESTRO!$B$3:$B$1000="CIVILES")*(UPPER(MAESTRO!$L$3:$L$1000)="CONFIRMADO")),ROWS($A$3:A338))),"")</f>
        <v/>
      </c>
      <c r="G338" s="18" t="str">
        <f ca="1">IFERROR(INDEX(MAESTRO!G:G,_xludf.AGGREGATE(15,6,ROW(MAESTRO!$B$3:$B$1000)/((MAESTRO!$B$3:$B$1000="CIVILES")*(UPPER(MAESTRO!$L$3:$L$1000)="CONFIRMADO")),ROWS($A$3:A338))),"")</f>
        <v/>
      </c>
      <c r="H338" s="18" t="str">
        <f ca="1">IFERROR(INDEX(MAESTRO!H:H,_xludf.AGGREGATE(15,6,ROW(MAESTRO!$B$3:$B$1000)/((MAESTRO!$B$3:$B$1000="CIVILES")*(UPPER(MAESTRO!$L$3:$L$1000)="CONFIRMADO")),ROWS($A$3:A338))),"")</f>
        <v/>
      </c>
      <c r="I338" s="18" t="str">
        <f ca="1">IFERROR(INDEX(MAESTRO!I:I,_xludf.AGGREGATE(15,6,ROW(MAESTRO!$B$3:$B$1000)/((MAESTRO!$B$3:$B$1000="CIVILES")*(UPPER(MAESTRO!$L$3:$L$1000)="CONFIRMADO")),ROWS($A$3:A338))),"")</f>
        <v/>
      </c>
      <c r="J338" s="18" t="str">
        <f ca="1">IFERROR(INDEX(MAESTRO!J:J,_xludf.AGGREGATE(15,6,ROW(MAESTRO!$B$3:$B$1000)/((MAESTRO!$B$3:$B$1000="CIVILES")*(UPPER(MAESTRO!$L$3:$L$1000)="CONFIRMADO")),ROWS($A$3:A338))),"")</f>
        <v/>
      </c>
      <c r="K338" s="18" t="str">
        <f ca="1">IFERROR(INDEX(MAESTRO!K:K,_xludf.AGGREGATE(15,6,ROW(MAESTRO!$B$3:$B$1000)/((MAESTRO!$B$3:$B$1000="CIVILES")*(UPPER(MAESTRO!$L$3:$L$1000)="CONFIRMADO")),ROWS($A$3:A338))),"")</f>
        <v/>
      </c>
      <c r="L338" s="18" t="str">
        <f ca="1">IFERROR(INDEX(MAESTRO!L:L,_xludf.AGGREGATE(15,6,ROW(MAESTRO!$B$3:$B$1000)/((MAESTRO!$B$3:$B$1000="CIVILES")*(UPPER(MAESTRO!$L$3:$L$1000)="CONFIRMADO")),ROWS($A$3:A338))),"")</f>
        <v/>
      </c>
      <c r="M338" s="18" t="str">
        <f ca="1">IFERROR(INDEX(MAESTRO!M:M,_xludf.AGGREGATE(15,6,ROW(MAESTRO!$B$3:$B$1000)/((MAESTRO!$B$3:$B$1000="CIVILES")*(UPPER(MAESTRO!$L$3:$L$1000)="CONFIRMADO")),ROWS($A$3:A338))),"")</f>
        <v/>
      </c>
      <c r="N338" s="18" t="str">
        <f ca="1">IFERROR(INDEX(MAESTRO!N:N,_xludf.AGGREGATE(15,6,ROW(MAESTRO!$B$3:$B$1000)/((MAESTRO!$B$3:$B$1000="CIVILES")*(UPPER(MAESTRO!$L$3:$L$1000)="CONFIRMADO")),ROWS($A$3:A338))),"")</f>
        <v/>
      </c>
      <c r="O338" s="18" t="str">
        <f ca="1">IFERROR(INDEX(MAESTRO!O:O,_xludf.AGGREGATE(15,6,ROW(MAESTRO!$B$3:$B$1000)/((MAESTRO!$B$3:$B$1000="CIVILES")*(UPPER(MAESTRO!$L$3:$L$1000)="CONFIRMADO")),ROWS($A$3:A338))),"")</f>
        <v/>
      </c>
      <c r="P338" s="18" t="str">
        <f ca="1">IFERROR(INDEX(MAESTRO!P:P,_xludf.AGGREGATE(15,6,ROW(MAESTRO!$B$3:$B$1000)/((MAESTRO!$B$3:$B$1000="CIVILES")*(UPPER(MAESTRO!$L$3:$L$1000)="CONFIRMADO")),ROWS($A$3:A338))),"")</f>
        <v/>
      </c>
      <c r="Q338" s="18" t="str">
        <f ca="1">IFERROR(INDEX(MAESTRO!Q:Q,_xludf.AGGREGATE(15,6,ROW(MAESTRO!$B$3:$B$1000)/((MAESTRO!$B$3:$B$1000="CIVILES")*(UPPER(MAESTRO!$L$3:$L$1000)="CONFIRMADO")),ROWS($A$3:A338))),"")</f>
        <v/>
      </c>
      <c r="R338" s="18" t="str">
        <f ca="1">IFERROR(INDEX(MAESTRO!R:R,_xludf.AGGREGATE(15,6,ROW(MAESTRO!$B$3:$B$1000)/((MAESTRO!$B$3:$B$1000="CIVILES")*(UPPER(MAESTRO!$L$3:$L$1000)="CONFIRMADO")),ROWS($A$3:A338))),"")</f>
        <v/>
      </c>
      <c r="S338" s="18" t="str">
        <f ca="1">IFERROR(INDEX(MAESTRO!S:S,_xludf.AGGREGATE(15,6,ROW(MAESTRO!$B$3:$B$1000)/((MAESTRO!$B$3:$B$1000="CIVILES")*(UPPER(MAESTRO!$L$3:$L$1000)="CONFIRMADO")),ROWS($A$3:A338))),"")</f>
        <v/>
      </c>
      <c r="T338" s="18" t="str">
        <f ca="1">IFERROR(INDEX(MAESTRO!T:T,_xludf.AGGREGATE(15,6,ROW(MAESTRO!$B$3:$B$1000)/((MAESTRO!$B$3:$B$1000="CIVILES")*(UPPER(MAESTRO!$L$3:$L$1000)="CONFIRMADO")),ROWS($A$3:A338))),"")</f>
        <v/>
      </c>
      <c r="U338" s="18" t="str">
        <f ca="1">IFERROR(INDEX(MAESTRO!U:U,_xludf.AGGREGATE(15,6,ROW(MAESTRO!$B$3:$B$1000)/((MAESTRO!$B$3:$B$1000="CIVILES")*(UPPER(MAESTRO!$L$3:$L$1000)="CONFIRMADO")),ROWS($A$3:A338))),"")</f>
        <v/>
      </c>
      <c r="V338" s="18" t="str">
        <f ca="1">IFERROR(INDEX(MAESTRO!V:V,_xludf.AGGREGATE(15,6,ROW(MAESTRO!$B$3:$B$1000)/((MAESTRO!$B$3:$B$1000="CIVILES")*(UPPER(MAESTRO!$L$3:$L$1000)="CONFIRMADO")),ROWS($A$3:A338))),"")</f>
        <v/>
      </c>
      <c r="W338" s="18" t="str">
        <f ca="1">IFERROR(INDEX(MAESTRO!W:W,_xludf.AGGREGATE(15,6,ROW(MAESTRO!$B$3:$B$1000)/((MAESTRO!$B$3:$B$1000="CIVILES")*(UPPER(MAESTRO!$L$3:$L$1000)="CONFIRMADO")),ROWS($A$3:A338))),"")</f>
        <v/>
      </c>
      <c r="X338" s="18" t="str">
        <f ca="1">IFERROR(INDEX(MAESTRO!X:X,_xludf.AGGREGATE(15,6,ROW(MAESTRO!$B$3:$B$1000)/((MAESTRO!$B$3:$B$1000="CIVILES")*(UPPER(MAESTRO!$L$3:$L$1000)="CONFIRMADO")),ROWS($A$3:A338))),"")</f>
        <v/>
      </c>
    </row>
    <row r="339" spans="1:24" ht="22.05" customHeight="1">
      <c r="A339" s="10" t="str">
        <f ca="1">IFERROR(INDEX(MAESTRO!A:A,_xludf.AGGREGATE(15,6,ROW(MAESTRO!$B$3:$B$1000)/((MAESTRO!$B$3:$B$1000="CIVILES")*(UPPER(MAESTRO!$L$3:$L$1000)="CONFIRMADO")),ROWS($A$3:A339))),"")</f>
        <v/>
      </c>
      <c r="B339" s="10" t="str">
        <f ca="1">IFERROR(INDEX(MAESTRO!B:B,_xludf.AGGREGATE(15,6,ROW(MAESTRO!$B$3:$B$1000)/((MAESTRO!$B$3:$B$1000="CIVILES")*(UPPER(MAESTRO!$L$3:$L$1000)="CONFIRMADO")),ROWS($A$3:A339))),"")</f>
        <v/>
      </c>
      <c r="C339" s="10" t="str">
        <f ca="1">IFERROR(INDEX(MAESTRO!C:C,_xludf.AGGREGATE(15,6,ROW(MAESTRO!$B$3:$B$1000)/((MAESTRO!$B$3:$B$1000="CIVILES")*(UPPER(MAESTRO!$L$3:$L$1000)="CONFIRMADO")),ROWS($A$3:A339))),"")</f>
        <v/>
      </c>
      <c r="D339" s="10" t="str">
        <f ca="1">IFERROR(INDEX(MAESTRO!D:D,_xludf.AGGREGATE(15,6,ROW(MAESTRO!$B$3:$B$1000)/((MAESTRO!$B$3:$B$1000="CIVILES")*(UPPER(MAESTRO!$L$3:$L$1000)="CONFIRMADO")),ROWS($A$3:A339))),"")</f>
        <v/>
      </c>
      <c r="E339" s="10" t="str">
        <f ca="1">IFERROR(INDEX(MAESTRO!E:E,_xludf.AGGREGATE(15,6,ROW(MAESTRO!$B$3:$B$1000)/((MAESTRO!$B$3:$B$1000="CIVILES")*(UPPER(MAESTRO!$L$3:$L$1000)="CONFIRMADO")),ROWS($A$3:A339))),"")</f>
        <v/>
      </c>
      <c r="F339" s="10" t="str">
        <f ca="1">IFERROR(INDEX(MAESTRO!F:F,_xludf.AGGREGATE(15,6,ROW(MAESTRO!$B$3:$B$1000)/((MAESTRO!$B$3:$B$1000="CIVILES")*(UPPER(MAESTRO!$L$3:$L$1000)="CONFIRMADO")),ROWS($A$3:A339))),"")</f>
        <v/>
      </c>
      <c r="G339" s="10" t="str">
        <f ca="1">IFERROR(INDEX(MAESTRO!G:G,_xludf.AGGREGATE(15,6,ROW(MAESTRO!$B$3:$B$1000)/((MAESTRO!$B$3:$B$1000="CIVILES")*(UPPER(MAESTRO!$L$3:$L$1000)="CONFIRMADO")),ROWS($A$3:A339))),"")</f>
        <v/>
      </c>
      <c r="H339" s="10" t="str">
        <f ca="1">IFERROR(INDEX(MAESTRO!H:H,_xludf.AGGREGATE(15,6,ROW(MAESTRO!$B$3:$B$1000)/((MAESTRO!$B$3:$B$1000="CIVILES")*(UPPER(MAESTRO!$L$3:$L$1000)="CONFIRMADO")),ROWS($A$3:A339))),"")</f>
        <v/>
      </c>
      <c r="I339" s="10" t="str">
        <f ca="1">IFERROR(INDEX(MAESTRO!I:I,_xludf.AGGREGATE(15,6,ROW(MAESTRO!$B$3:$B$1000)/((MAESTRO!$B$3:$B$1000="CIVILES")*(UPPER(MAESTRO!$L$3:$L$1000)="CONFIRMADO")),ROWS($A$3:A339))),"")</f>
        <v/>
      </c>
      <c r="J339" s="10" t="str">
        <f ca="1">IFERROR(INDEX(MAESTRO!J:J,_xludf.AGGREGATE(15,6,ROW(MAESTRO!$B$3:$B$1000)/((MAESTRO!$B$3:$B$1000="CIVILES")*(UPPER(MAESTRO!$L$3:$L$1000)="CONFIRMADO")),ROWS($A$3:A339))),"")</f>
        <v/>
      </c>
      <c r="K339" s="10" t="str">
        <f ca="1">IFERROR(INDEX(MAESTRO!K:K,_xludf.AGGREGATE(15,6,ROW(MAESTRO!$B$3:$B$1000)/((MAESTRO!$B$3:$B$1000="CIVILES")*(UPPER(MAESTRO!$L$3:$L$1000)="CONFIRMADO")),ROWS($A$3:A339))),"")</f>
        <v/>
      </c>
      <c r="L339" s="10" t="str">
        <f ca="1">IFERROR(INDEX(MAESTRO!L:L,_xludf.AGGREGATE(15,6,ROW(MAESTRO!$B$3:$B$1000)/((MAESTRO!$B$3:$B$1000="CIVILES")*(UPPER(MAESTRO!$L$3:$L$1000)="CONFIRMADO")),ROWS($A$3:A339))),"")</f>
        <v/>
      </c>
      <c r="M339" s="10" t="str">
        <f ca="1">IFERROR(INDEX(MAESTRO!M:M,_xludf.AGGREGATE(15,6,ROW(MAESTRO!$B$3:$B$1000)/((MAESTRO!$B$3:$B$1000="CIVILES")*(UPPER(MAESTRO!$L$3:$L$1000)="CONFIRMADO")),ROWS($A$3:A339))),"")</f>
        <v/>
      </c>
      <c r="N339" s="10" t="str">
        <f ca="1">IFERROR(INDEX(MAESTRO!N:N,_xludf.AGGREGATE(15,6,ROW(MAESTRO!$B$3:$B$1000)/((MAESTRO!$B$3:$B$1000="CIVILES")*(UPPER(MAESTRO!$L$3:$L$1000)="CONFIRMADO")),ROWS($A$3:A339))),"")</f>
        <v/>
      </c>
      <c r="O339" s="10" t="str">
        <f ca="1">IFERROR(INDEX(MAESTRO!O:O,_xludf.AGGREGATE(15,6,ROW(MAESTRO!$B$3:$B$1000)/((MAESTRO!$B$3:$B$1000="CIVILES")*(UPPER(MAESTRO!$L$3:$L$1000)="CONFIRMADO")),ROWS($A$3:A339))),"")</f>
        <v/>
      </c>
      <c r="P339" s="10" t="str">
        <f ca="1">IFERROR(INDEX(MAESTRO!P:P,_xludf.AGGREGATE(15,6,ROW(MAESTRO!$B$3:$B$1000)/((MAESTRO!$B$3:$B$1000="CIVILES")*(UPPER(MAESTRO!$L$3:$L$1000)="CONFIRMADO")),ROWS($A$3:A339))),"")</f>
        <v/>
      </c>
      <c r="Q339" s="10" t="str">
        <f ca="1">IFERROR(INDEX(MAESTRO!Q:Q,_xludf.AGGREGATE(15,6,ROW(MAESTRO!$B$3:$B$1000)/((MAESTRO!$B$3:$B$1000="CIVILES")*(UPPER(MAESTRO!$L$3:$L$1000)="CONFIRMADO")),ROWS($A$3:A339))),"")</f>
        <v/>
      </c>
      <c r="R339" s="10" t="str">
        <f ca="1">IFERROR(INDEX(MAESTRO!R:R,_xludf.AGGREGATE(15,6,ROW(MAESTRO!$B$3:$B$1000)/((MAESTRO!$B$3:$B$1000="CIVILES")*(UPPER(MAESTRO!$L$3:$L$1000)="CONFIRMADO")),ROWS($A$3:A339))),"")</f>
        <v/>
      </c>
      <c r="S339" s="10" t="str">
        <f ca="1">IFERROR(INDEX(MAESTRO!S:S,_xludf.AGGREGATE(15,6,ROW(MAESTRO!$B$3:$B$1000)/((MAESTRO!$B$3:$B$1000="CIVILES")*(UPPER(MAESTRO!$L$3:$L$1000)="CONFIRMADO")),ROWS($A$3:A339))),"")</f>
        <v/>
      </c>
      <c r="T339" s="10" t="str">
        <f ca="1">IFERROR(INDEX(MAESTRO!T:T,_xludf.AGGREGATE(15,6,ROW(MAESTRO!$B$3:$B$1000)/((MAESTRO!$B$3:$B$1000="CIVILES")*(UPPER(MAESTRO!$L$3:$L$1000)="CONFIRMADO")),ROWS($A$3:A339))),"")</f>
        <v/>
      </c>
      <c r="U339" s="10" t="str">
        <f ca="1">IFERROR(INDEX(MAESTRO!U:U,_xludf.AGGREGATE(15,6,ROW(MAESTRO!$B$3:$B$1000)/((MAESTRO!$B$3:$B$1000="CIVILES")*(UPPER(MAESTRO!$L$3:$L$1000)="CONFIRMADO")),ROWS($A$3:A339))),"")</f>
        <v/>
      </c>
      <c r="V339" s="10" t="str">
        <f ca="1">IFERROR(INDEX(MAESTRO!V:V,_xludf.AGGREGATE(15,6,ROW(MAESTRO!$B$3:$B$1000)/((MAESTRO!$B$3:$B$1000="CIVILES")*(UPPER(MAESTRO!$L$3:$L$1000)="CONFIRMADO")),ROWS($A$3:A339))),"")</f>
        <v/>
      </c>
      <c r="W339" s="10" t="str">
        <f ca="1">IFERROR(INDEX(MAESTRO!W:W,_xludf.AGGREGATE(15,6,ROW(MAESTRO!$B$3:$B$1000)/((MAESTRO!$B$3:$B$1000="CIVILES")*(UPPER(MAESTRO!$L$3:$L$1000)="CONFIRMADO")),ROWS($A$3:A339))),"")</f>
        <v/>
      </c>
      <c r="X339" s="10" t="str">
        <f ca="1">IFERROR(INDEX(MAESTRO!X:X,_xludf.AGGREGATE(15,6,ROW(MAESTRO!$B$3:$B$1000)/((MAESTRO!$B$3:$B$1000="CIVILES")*(UPPER(MAESTRO!$L$3:$L$1000)="CONFIRMADO")),ROWS($A$3:A339))),"")</f>
        <v/>
      </c>
    </row>
    <row r="340" spans="1:24" ht="22.05" customHeight="1">
      <c r="A340" s="18" t="str">
        <f ca="1">IFERROR(INDEX(MAESTRO!A:A,_xludf.AGGREGATE(15,6,ROW(MAESTRO!$B$3:$B$1000)/((MAESTRO!$B$3:$B$1000="CIVILES")*(UPPER(MAESTRO!$L$3:$L$1000)="CONFIRMADO")),ROWS($A$3:A340))),"")</f>
        <v/>
      </c>
      <c r="B340" s="18" t="str">
        <f ca="1">IFERROR(INDEX(MAESTRO!B:B,_xludf.AGGREGATE(15,6,ROW(MAESTRO!$B$3:$B$1000)/((MAESTRO!$B$3:$B$1000="CIVILES")*(UPPER(MAESTRO!$L$3:$L$1000)="CONFIRMADO")),ROWS($A$3:A340))),"")</f>
        <v/>
      </c>
      <c r="C340" s="18" t="str">
        <f ca="1">IFERROR(INDEX(MAESTRO!C:C,_xludf.AGGREGATE(15,6,ROW(MAESTRO!$B$3:$B$1000)/((MAESTRO!$B$3:$B$1000="CIVILES")*(UPPER(MAESTRO!$L$3:$L$1000)="CONFIRMADO")),ROWS($A$3:A340))),"")</f>
        <v/>
      </c>
      <c r="D340" s="18" t="str">
        <f ca="1">IFERROR(INDEX(MAESTRO!D:D,_xludf.AGGREGATE(15,6,ROW(MAESTRO!$B$3:$B$1000)/((MAESTRO!$B$3:$B$1000="CIVILES")*(UPPER(MAESTRO!$L$3:$L$1000)="CONFIRMADO")),ROWS($A$3:A340))),"")</f>
        <v/>
      </c>
      <c r="E340" s="18" t="str">
        <f ca="1">IFERROR(INDEX(MAESTRO!E:E,_xludf.AGGREGATE(15,6,ROW(MAESTRO!$B$3:$B$1000)/((MAESTRO!$B$3:$B$1000="CIVILES")*(UPPER(MAESTRO!$L$3:$L$1000)="CONFIRMADO")),ROWS($A$3:A340))),"")</f>
        <v/>
      </c>
      <c r="F340" s="18" t="str">
        <f ca="1">IFERROR(INDEX(MAESTRO!F:F,_xludf.AGGREGATE(15,6,ROW(MAESTRO!$B$3:$B$1000)/((MAESTRO!$B$3:$B$1000="CIVILES")*(UPPER(MAESTRO!$L$3:$L$1000)="CONFIRMADO")),ROWS($A$3:A340))),"")</f>
        <v/>
      </c>
      <c r="G340" s="18" t="str">
        <f ca="1">IFERROR(INDEX(MAESTRO!G:G,_xludf.AGGREGATE(15,6,ROW(MAESTRO!$B$3:$B$1000)/((MAESTRO!$B$3:$B$1000="CIVILES")*(UPPER(MAESTRO!$L$3:$L$1000)="CONFIRMADO")),ROWS($A$3:A340))),"")</f>
        <v/>
      </c>
      <c r="H340" s="18" t="str">
        <f ca="1">IFERROR(INDEX(MAESTRO!H:H,_xludf.AGGREGATE(15,6,ROW(MAESTRO!$B$3:$B$1000)/((MAESTRO!$B$3:$B$1000="CIVILES")*(UPPER(MAESTRO!$L$3:$L$1000)="CONFIRMADO")),ROWS($A$3:A340))),"")</f>
        <v/>
      </c>
      <c r="I340" s="18" t="str">
        <f ca="1">IFERROR(INDEX(MAESTRO!I:I,_xludf.AGGREGATE(15,6,ROW(MAESTRO!$B$3:$B$1000)/((MAESTRO!$B$3:$B$1000="CIVILES")*(UPPER(MAESTRO!$L$3:$L$1000)="CONFIRMADO")),ROWS($A$3:A340))),"")</f>
        <v/>
      </c>
      <c r="J340" s="18" t="str">
        <f ca="1">IFERROR(INDEX(MAESTRO!J:J,_xludf.AGGREGATE(15,6,ROW(MAESTRO!$B$3:$B$1000)/((MAESTRO!$B$3:$B$1000="CIVILES")*(UPPER(MAESTRO!$L$3:$L$1000)="CONFIRMADO")),ROWS($A$3:A340))),"")</f>
        <v/>
      </c>
      <c r="K340" s="18" t="str">
        <f ca="1">IFERROR(INDEX(MAESTRO!K:K,_xludf.AGGREGATE(15,6,ROW(MAESTRO!$B$3:$B$1000)/((MAESTRO!$B$3:$B$1000="CIVILES")*(UPPER(MAESTRO!$L$3:$L$1000)="CONFIRMADO")),ROWS($A$3:A340))),"")</f>
        <v/>
      </c>
      <c r="L340" s="18" t="str">
        <f ca="1">IFERROR(INDEX(MAESTRO!L:L,_xludf.AGGREGATE(15,6,ROW(MAESTRO!$B$3:$B$1000)/((MAESTRO!$B$3:$B$1000="CIVILES")*(UPPER(MAESTRO!$L$3:$L$1000)="CONFIRMADO")),ROWS($A$3:A340))),"")</f>
        <v/>
      </c>
      <c r="M340" s="18" t="str">
        <f ca="1">IFERROR(INDEX(MAESTRO!M:M,_xludf.AGGREGATE(15,6,ROW(MAESTRO!$B$3:$B$1000)/((MAESTRO!$B$3:$B$1000="CIVILES")*(UPPER(MAESTRO!$L$3:$L$1000)="CONFIRMADO")),ROWS($A$3:A340))),"")</f>
        <v/>
      </c>
      <c r="N340" s="18" t="str">
        <f ca="1">IFERROR(INDEX(MAESTRO!N:N,_xludf.AGGREGATE(15,6,ROW(MAESTRO!$B$3:$B$1000)/((MAESTRO!$B$3:$B$1000="CIVILES")*(UPPER(MAESTRO!$L$3:$L$1000)="CONFIRMADO")),ROWS($A$3:A340))),"")</f>
        <v/>
      </c>
      <c r="O340" s="18" t="str">
        <f ca="1">IFERROR(INDEX(MAESTRO!O:O,_xludf.AGGREGATE(15,6,ROW(MAESTRO!$B$3:$B$1000)/((MAESTRO!$B$3:$B$1000="CIVILES")*(UPPER(MAESTRO!$L$3:$L$1000)="CONFIRMADO")),ROWS($A$3:A340))),"")</f>
        <v/>
      </c>
      <c r="P340" s="18" t="str">
        <f ca="1">IFERROR(INDEX(MAESTRO!P:P,_xludf.AGGREGATE(15,6,ROW(MAESTRO!$B$3:$B$1000)/((MAESTRO!$B$3:$B$1000="CIVILES")*(UPPER(MAESTRO!$L$3:$L$1000)="CONFIRMADO")),ROWS($A$3:A340))),"")</f>
        <v/>
      </c>
      <c r="Q340" s="18" t="str">
        <f ca="1">IFERROR(INDEX(MAESTRO!Q:Q,_xludf.AGGREGATE(15,6,ROW(MAESTRO!$B$3:$B$1000)/((MAESTRO!$B$3:$B$1000="CIVILES")*(UPPER(MAESTRO!$L$3:$L$1000)="CONFIRMADO")),ROWS($A$3:A340))),"")</f>
        <v/>
      </c>
      <c r="R340" s="18" t="str">
        <f ca="1">IFERROR(INDEX(MAESTRO!R:R,_xludf.AGGREGATE(15,6,ROW(MAESTRO!$B$3:$B$1000)/((MAESTRO!$B$3:$B$1000="CIVILES")*(UPPER(MAESTRO!$L$3:$L$1000)="CONFIRMADO")),ROWS($A$3:A340))),"")</f>
        <v/>
      </c>
      <c r="S340" s="18" t="str">
        <f ca="1">IFERROR(INDEX(MAESTRO!S:S,_xludf.AGGREGATE(15,6,ROW(MAESTRO!$B$3:$B$1000)/((MAESTRO!$B$3:$B$1000="CIVILES")*(UPPER(MAESTRO!$L$3:$L$1000)="CONFIRMADO")),ROWS($A$3:A340))),"")</f>
        <v/>
      </c>
      <c r="T340" s="18" t="str">
        <f ca="1">IFERROR(INDEX(MAESTRO!T:T,_xludf.AGGREGATE(15,6,ROW(MAESTRO!$B$3:$B$1000)/((MAESTRO!$B$3:$B$1000="CIVILES")*(UPPER(MAESTRO!$L$3:$L$1000)="CONFIRMADO")),ROWS($A$3:A340))),"")</f>
        <v/>
      </c>
      <c r="U340" s="18" t="str">
        <f ca="1">IFERROR(INDEX(MAESTRO!U:U,_xludf.AGGREGATE(15,6,ROW(MAESTRO!$B$3:$B$1000)/((MAESTRO!$B$3:$B$1000="CIVILES")*(UPPER(MAESTRO!$L$3:$L$1000)="CONFIRMADO")),ROWS($A$3:A340))),"")</f>
        <v/>
      </c>
      <c r="V340" s="18" t="str">
        <f ca="1">IFERROR(INDEX(MAESTRO!V:V,_xludf.AGGREGATE(15,6,ROW(MAESTRO!$B$3:$B$1000)/((MAESTRO!$B$3:$B$1000="CIVILES")*(UPPER(MAESTRO!$L$3:$L$1000)="CONFIRMADO")),ROWS($A$3:A340))),"")</f>
        <v/>
      </c>
      <c r="W340" s="18" t="str">
        <f ca="1">IFERROR(INDEX(MAESTRO!W:W,_xludf.AGGREGATE(15,6,ROW(MAESTRO!$B$3:$B$1000)/((MAESTRO!$B$3:$B$1000="CIVILES")*(UPPER(MAESTRO!$L$3:$L$1000)="CONFIRMADO")),ROWS($A$3:A340))),"")</f>
        <v/>
      </c>
      <c r="X340" s="18" t="str">
        <f ca="1">IFERROR(INDEX(MAESTRO!X:X,_xludf.AGGREGATE(15,6,ROW(MAESTRO!$B$3:$B$1000)/((MAESTRO!$B$3:$B$1000="CIVILES")*(UPPER(MAESTRO!$L$3:$L$1000)="CONFIRMADO")),ROWS($A$3:A340))),"")</f>
        <v/>
      </c>
    </row>
    <row r="341" spans="1:24" ht="22.05" customHeight="1">
      <c r="A341" s="10" t="str">
        <f ca="1">IFERROR(INDEX(MAESTRO!A:A,_xludf.AGGREGATE(15,6,ROW(MAESTRO!$B$3:$B$1000)/((MAESTRO!$B$3:$B$1000="CIVILES")*(UPPER(MAESTRO!$L$3:$L$1000)="CONFIRMADO")),ROWS($A$3:A341))),"")</f>
        <v/>
      </c>
      <c r="B341" s="10" t="str">
        <f ca="1">IFERROR(INDEX(MAESTRO!B:B,_xludf.AGGREGATE(15,6,ROW(MAESTRO!$B$3:$B$1000)/((MAESTRO!$B$3:$B$1000="CIVILES")*(UPPER(MAESTRO!$L$3:$L$1000)="CONFIRMADO")),ROWS($A$3:A341))),"")</f>
        <v/>
      </c>
      <c r="C341" s="10" t="str">
        <f ca="1">IFERROR(INDEX(MAESTRO!C:C,_xludf.AGGREGATE(15,6,ROW(MAESTRO!$B$3:$B$1000)/((MAESTRO!$B$3:$B$1000="CIVILES")*(UPPER(MAESTRO!$L$3:$L$1000)="CONFIRMADO")),ROWS($A$3:A341))),"")</f>
        <v/>
      </c>
      <c r="D341" s="10" t="str">
        <f ca="1">IFERROR(INDEX(MAESTRO!D:D,_xludf.AGGREGATE(15,6,ROW(MAESTRO!$B$3:$B$1000)/((MAESTRO!$B$3:$B$1000="CIVILES")*(UPPER(MAESTRO!$L$3:$L$1000)="CONFIRMADO")),ROWS($A$3:A341))),"")</f>
        <v/>
      </c>
      <c r="E341" s="10" t="str">
        <f ca="1">IFERROR(INDEX(MAESTRO!E:E,_xludf.AGGREGATE(15,6,ROW(MAESTRO!$B$3:$B$1000)/((MAESTRO!$B$3:$B$1000="CIVILES")*(UPPER(MAESTRO!$L$3:$L$1000)="CONFIRMADO")),ROWS($A$3:A341))),"")</f>
        <v/>
      </c>
      <c r="F341" s="10" t="str">
        <f ca="1">IFERROR(INDEX(MAESTRO!F:F,_xludf.AGGREGATE(15,6,ROW(MAESTRO!$B$3:$B$1000)/((MAESTRO!$B$3:$B$1000="CIVILES")*(UPPER(MAESTRO!$L$3:$L$1000)="CONFIRMADO")),ROWS($A$3:A341))),"")</f>
        <v/>
      </c>
      <c r="G341" s="10" t="str">
        <f ca="1">IFERROR(INDEX(MAESTRO!G:G,_xludf.AGGREGATE(15,6,ROW(MAESTRO!$B$3:$B$1000)/((MAESTRO!$B$3:$B$1000="CIVILES")*(UPPER(MAESTRO!$L$3:$L$1000)="CONFIRMADO")),ROWS($A$3:A341))),"")</f>
        <v/>
      </c>
      <c r="H341" s="10" t="str">
        <f ca="1">IFERROR(INDEX(MAESTRO!H:H,_xludf.AGGREGATE(15,6,ROW(MAESTRO!$B$3:$B$1000)/((MAESTRO!$B$3:$B$1000="CIVILES")*(UPPER(MAESTRO!$L$3:$L$1000)="CONFIRMADO")),ROWS($A$3:A341))),"")</f>
        <v/>
      </c>
      <c r="I341" s="10" t="str">
        <f ca="1">IFERROR(INDEX(MAESTRO!I:I,_xludf.AGGREGATE(15,6,ROW(MAESTRO!$B$3:$B$1000)/((MAESTRO!$B$3:$B$1000="CIVILES")*(UPPER(MAESTRO!$L$3:$L$1000)="CONFIRMADO")),ROWS($A$3:A341))),"")</f>
        <v/>
      </c>
      <c r="J341" s="10" t="str">
        <f ca="1">IFERROR(INDEX(MAESTRO!J:J,_xludf.AGGREGATE(15,6,ROW(MAESTRO!$B$3:$B$1000)/((MAESTRO!$B$3:$B$1000="CIVILES")*(UPPER(MAESTRO!$L$3:$L$1000)="CONFIRMADO")),ROWS($A$3:A341))),"")</f>
        <v/>
      </c>
      <c r="K341" s="10" t="str">
        <f ca="1">IFERROR(INDEX(MAESTRO!K:K,_xludf.AGGREGATE(15,6,ROW(MAESTRO!$B$3:$B$1000)/((MAESTRO!$B$3:$B$1000="CIVILES")*(UPPER(MAESTRO!$L$3:$L$1000)="CONFIRMADO")),ROWS($A$3:A341))),"")</f>
        <v/>
      </c>
      <c r="L341" s="10" t="str">
        <f ca="1">IFERROR(INDEX(MAESTRO!L:L,_xludf.AGGREGATE(15,6,ROW(MAESTRO!$B$3:$B$1000)/((MAESTRO!$B$3:$B$1000="CIVILES")*(UPPER(MAESTRO!$L$3:$L$1000)="CONFIRMADO")),ROWS($A$3:A341))),"")</f>
        <v/>
      </c>
      <c r="M341" s="10" t="str">
        <f ca="1">IFERROR(INDEX(MAESTRO!M:M,_xludf.AGGREGATE(15,6,ROW(MAESTRO!$B$3:$B$1000)/((MAESTRO!$B$3:$B$1000="CIVILES")*(UPPER(MAESTRO!$L$3:$L$1000)="CONFIRMADO")),ROWS($A$3:A341))),"")</f>
        <v/>
      </c>
      <c r="N341" s="10" t="str">
        <f ca="1">IFERROR(INDEX(MAESTRO!N:N,_xludf.AGGREGATE(15,6,ROW(MAESTRO!$B$3:$B$1000)/((MAESTRO!$B$3:$B$1000="CIVILES")*(UPPER(MAESTRO!$L$3:$L$1000)="CONFIRMADO")),ROWS($A$3:A341))),"")</f>
        <v/>
      </c>
      <c r="O341" s="10" t="str">
        <f ca="1">IFERROR(INDEX(MAESTRO!O:O,_xludf.AGGREGATE(15,6,ROW(MAESTRO!$B$3:$B$1000)/((MAESTRO!$B$3:$B$1000="CIVILES")*(UPPER(MAESTRO!$L$3:$L$1000)="CONFIRMADO")),ROWS($A$3:A341))),"")</f>
        <v/>
      </c>
      <c r="P341" s="10" t="str">
        <f ca="1">IFERROR(INDEX(MAESTRO!P:P,_xludf.AGGREGATE(15,6,ROW(MAESTRO!$B$3:$B$1000)/((MAESTRO!$B$3:$B$1000="CIVILES")*(UPPER(MAESTRO!$L$3:$L$1000)="CONFIRMADO")),ROWS($A$3:A341))),"")</f>
        <v/>
      </c>
      <c r="Q341" s="10" t="str">
        <f ca="1">IFERROR(INDEX(MAESTRO!Q:Q,_xludf.AGGREGATE(15,6,ROW(MAESTRO!$B$3:$B$1000)/((MAESTRO!$B$3:$B$1000="CIVILES")*(UPPER(MAESTRO!$L$3:$L$1000)="CONFIRMADO")),ROWS($A$3:A341))),"")</f>
        <v/>
      </c>
      <c r="R341" s="10" t="str">
        <f ca="1">IFERROR(INDEX(MAESTRO!R:R,_xludf.AGGREGATE(15,6,ROW(MAESTRO!$B$3:$B$1000)/((MAESTRO!$B$3:$B$1000="CIVILES")*(UPPER(MAESTRO!$L$3:$L$1000)="CONFIRMADO")),ROWS($A$3:A341))),"")</f>
        <v/>
      </c>
      <c r="S341" s="10" t="str">
        <f ca="1">IFERROR(INDEX(MAESTRO!S:S,_xludf.AGGREGATE(15,6,ROW(MAESTRO!$B$3:$B$1000)/((MAESTRO!$B$3:$B$1000="CIVILES")*(UPPER(MAESTRO!$L$3:$L$1000)="CONFIRMADO")),ROWS($A$3:A341))),"")</f>
        <v/>
      </c>
      <c r="T341" s="10" t="str">
        <f ca="1">IFERROR(INDEX(MAESTRO!T:T,_xludf.AGGREGATE(15,6,ROW(MAESTRO!$B$3:$B$1000)/((MAESTRO!$B$3:$B$1000="CIVILES")*(UPPER(MAESTRO!$L$3:$L$1000)="CONFIRMADO")),ROWS($A$3:A341))),"")</f>
        <v/>
      </c>
      <c r="U341" s="10" t="str">
        <f ca="1">IFERROR(INDEX(MAESTRO!U:U,_xludf.AGGREGATE(15,6,ROW(MAESTRO!$B$3:$B$1000)/((MAESTRO!$B$3:$B$1000="CIVILES")*(UPPER(MAESTRO!$L$3:$L$1000)="CONFIRMADO")),ROWS($A$3:A341))),"")</f>
        <v/>
      </c>
      <c r="V341" s="10" t="str">
        <f ca="1">IFERROR(INDEX(MAESTRO!V:V,_xludf.AGGREGATE(15,6,ROW(MAESTRO!$B$3:$B$1000)/((MAESTRO!$B$3:$B$1000="CIVILES")*(UPPER(MAESTRO!$L$3:$L$1000)="CONFIRMADO")),ROWS($A$3:A341))),"")</f>
        <v/>
      </c>
      <c r="W341" s="10" t="str">
        <f ca="1">IFERROR(INDEX(MAESTRO!W:W,_xludf.AGGREGATE(15,6,ROW(MAESTRO!$B$3:$B$1000)/((MAESTRO!$B$3:$B$1000="CIVILES")*(UPPER(MAESTRO!$L$3:$L$1000)="CONFIRMADO")),ROWS($A$3:A341))),"")</f>
        <v/>
      </c>
      <c r="X341" s="10" t="str">
        <f ca="1">IFERROR(INDEX(MAESTRO!X:X,_xludf.AGGREGATE(15,6,ROW(MAESTRO!$B$3:$B$1000)/((MAESTRO!$B$3:$B$1000="CIVILES")*(UPPER(MAESTRO!$L$3:$L$1000)="CONFIRMADO")),ROWS($A$3:A341))),"")</f>
        <v/>
      </c>
    </row>
    <row r="342" spans="1:24" ht="22.05" customHeight="1">
      <c r="A342" s="18" t="str">
        <f ca="1">IFERROR(INDEX(MAESTRO!A:A,_xludf.AGGREGATE(15,6,ROW(MAESTRO!$B$3:$B$1000)/((MAESTRO!$B$3:$B$1000="CIVILES")*(UPPER(MAESTRO!$L$3:$L$1000)="CONFIRMADO")),ROWS($A$3:A342))),"")</f>
        <v/>
      </c>
      <c r="B342" s="18" t="str">
        <f ca="1">IFERROR(INDEX(MAESTRO!B:B,_xludf.AGGREGATE(15,6,ROW(MAESTRO!$B$3:$B$1000)/((MAESTRO!$B$3:$B$1000="CIVILES")*(UPPER(MAESTRO!$L$3:$L$1000)="CONFIRMADO")),ROWS($A$3:A342))),"")</f>
        <v/>
      </c>
      <c r="C342" s="18" t="str">
        <f ca="1">IFERROR(INDEX(MAESTRO!C:C,_xludf.AGGREGATE(15,6,ROW(MAESTRO!$B$3:$B$1000)/((MAESTRO!$B$3:$B$1000="CIVILES")*(UPPER(MAESTRO!$L$3:$L$1000)="CONFIRMADO")),ROWS($A$3:A342))),"")</f>
        <v/>
      </c>
      <c r="D342" s="18" t="str">
        <f ca="1">IFERROR(INDEX(MAESTRO!D:D,_xludf.AGGREGATE(15,6,ROW(MAESTRO!$B$3:$B$1000)/((MAESTRO!$B$3:$B$1000="CIVILES")*(UPPER(MAESTRO!$L$3:$L$1000)="CONFIRMADO")),ROWS($A$3:A342))),"")</f>
        <v/>
      </c>
      <c r="E342" s="18" t="str">
        <f ca="1">IFERROR(INDEX(MAESTRO!E:E,_xludf.AGGREGATE(15,6,ROW(MAESTRO!$B$3:$B$1000)/((MAESTRO!$B$3:$B$1000="CIVILES")*(UPPER(MAESTRO!$L$3:$L$1000)="CONFIRMADO")),ROWS($A$3:A342))),"")</f>
        <v/>
      </c>
      <c r="F342" s="18" t="str">
        <f ca="1">IFERROR(INDEX(MAESTRO!F:F,_xludf.AGGREGATE(15,6,ROW(MAESTRO!$B$3:$B$1000)/((MAESTRO!$B$3:$B$1000="CIVILES")*(UPPER(MAESTRO!$L$3:$L$1000)="CONFIRMADO")),ROWS($A$3:A342))),"")</f>
        <v/>
      </c>
      <c r="G342" s="18" t="str">
        <f ca="1">IFERROR(INDEX(MAESTRO!G:G,_xludf.AGGREGATE(15,6,ROW(MAESTRO!$B$3:$B$1000)/((MAESTRO!$B$3:$B$1000="CIVILES")*(UPPER(MAESTRO!$L$3:$L$1000)="CONFIRMADO")),ROWS($A$3:A342))),"")</f>
        <v/>
      </c>
      <c r="H342" s="18" t="str">
        <f ca="1">IFERROR(INDEX(MAESTRO!H:H,_xludf.AGGREGATE(15,6,ROW(MAESTRO!$B$3:$B$1000)/((MAESTRO!$B$3:$B$1000="CIVILES")*(UPPER(MAESTRO!$L$3:$L$1000)="CONFIRMADO")),ROWS($A$3:A342))),"")</f>
        <v/>
      </c>
      <c r="I342" s="18" t="str">
        <f ca="1">IFERROR(INDEX(MAESTRO!I:I,_xludf.AGGREGATE(15,6,ROW(MAESTRO!$B$3:$B$1000)/((MAESTRO!$B$3:$B$1000="CIVILES")*(UPPER(MAESTRO!$L$3:$L$1000)="CONFIRMADO")),ROWS($A$3:A342))),"")</f>
        <v/>
      </c>
      <c r="J342" s="18" t="str">
        <f ca="1">IFERROR(INDEX(MAESTRO!J:J,_xludf.AGGREGATE(15,6,ROW(MAESTRO!$B$3:$B$1000)/((MAESTRO!$B$3:$B$1000="CIVILES")*(UPPER(MAESTRO!$L$3:$L$1000)="CONFIRMADO")),ROWS($A$3:A342))),"")</f>
        <v/>
      </c>
      <c r="K342" s="18" t="str">
        <f ca="1">IFERROR(INDEX(MAESTRO!K:K,_xludf.AGGREGATE(15,6,ROW(MAESTRO!$B$3:$B$1000)/((MAESTRO!$B$3:$B$1000="CIVILES")*(UPPER(MAESTRO!$L$3:$L$1000)="CONFIRMADO")),ROWS($A$3:A342))),"")</f>
        <v/>
      </c>
      <c r="L342" s="18" t="str">
        <f ca="1">IFERROR(INDEX(MAESTRO!L:L,_xludf.AGGREGATE(15,6,ROW(MAESTRO!$B$3:$B$1000)/((MAESTRO!$B$3:$B$1000="CIVILES")*(UPPER(MAESTRO!$L$3:$L$1000)="CONFIRMADO")),ROWS($A$3:A342))),"")</f>
        <v/>
      </c>
      <c r="M342" s="18" t="str">
        <f ca="1">IFERROR(INDEX(MAESTRO!M:M,_xludf.AGGREGATE(15,6,ROW(MAESTRO!$B$3:$B$1000)/((MAESTRO!$B$3:$B$1000="CIVILES")*(UPPER(MAESTRO!$L$3:$L$1000)="CONFIRMADO")),ROWS($A$3:A342))),"")</f>
        <v/>
      </c>
      <c r="N342" s="18" t="str">
        <f ca="1">IFERROR(INDEX(MAESTRO!N:N,_xludf.AGGREGATE(15,6,ROW(MAESTRO!$B$3:$B$1000)/((MAESTRO!$B$3:$B$1000="CIVILES")*(UPPER(MAESTRO!$L$3:$L$1000)="CONFIRMADO")),ROWS($A$3:A342))),"")</f>
        <v/>
      </c>
      <c r="O342" s="18" t="str">
        <f ca="1">IFERROR(INDEX(MAESTRO!O:O,_xludf.AGGREGATE(15,6,ROW(MAESTRO!$B$3:$B$1000)/((MAESTRO!$B$3:$B$1000="CIVILES")*(UPPER(MAESTRO!$L$3:$L$1000)="CONFIRMADO")),ROWS($A$3:A342))),"")</f>
        <v/>
      </c>
      <c r="P342" s="18" t="str">
        <f ca="1">IFERROR(INDEX(MAESTRO!P:P,_xludf.AGGREGATE(15,6,ROW(MAESTRO!$B$3:$B$1000)/((MAESTRO!$B$3:$B$1000="CIVILES")*(UPPER(MAESTRO!$L$3:$L$1000)="CONFIRMADO")),ROWS($A$3:A342))),"")</f>
        <v/>
      </c>
      <c r="Q342" s="18" t="str">
        <f ca="1">IFERROR(INDEX(MAESTRO!Q:Q,_xludf.AGGREGATE(15,6,ROW(MAESTRO!$B$3:$B$1000)/((MAESTRO!$B$3:$B$1000="CIVILES")*(UPPER(MAESTRO!$L$3:$L$1000)="CONFIRMADO")),ROWS($A$3:A342))),"")</f>
        <v/>
      </c>
      <c r="R342" s="18" t="str">
        <f ca="1">IFERROR(INDEX(MAESTRO!R:R,_xludf.AGGREGATE(15,6,ROW(MAESTRO!$B$3:$B$1000)/((MAESTRO!$B$3:$B$1000="CIVILES")*(UPPER(MAESTRO!$L$3:$L$1000)="CONFIRMADO")),ROWS($A$3:A342))),"")</f>
        <v/>
      </c>
      <c r="S342" s="18" t="str">
        <f ca="1">IFERROR(INDEX(MAESTRO!S:S,_xludf.AGGREGATE(15,6,ROW(MAESTRO!$B$3:$B$1000)/((MAESTRO!$B$3:$B$1000="CIVILES")*(UPPER(MAESTRO!$L$3:$L$1000)="CONFIRMADO")),ROWS($A$3:A342))),"")</f>
        <v/>
      </c>
      <c r="T342" s="18" t="str">
        <f ca="1">IFERROR(INDEX(MAESTRO!T:T,_xludf.AGGREGATE(15,6,ROW(MAESTRO!$B$3:$B$1000)/((MAESTRO!$B$3:$B$1000="CIVILES")*(UPPER(MAESTRO!$L$3:$L$1000)="CONFIRMADO")),ROWS($A$3:A342))),"")</f>
        <v/>
      </c>
      <c r="U342" s="18" t="str">
        <f ca="1">IFERROR(INDEX(MAESTRO!U:U,_xludf.AGGREGATE(15,6,ROW(MAESTRO!$B$3:$B$1000)/((MAESTRO!$B$3:$B$1000="CIVILES")*(UPPER(MAESTRO!$L$3:$L$1000)="CONFIRMADO")),ROWS($A$3:A342))),"")</f>
        <v/>
      </c>
      <c r="V342" s="18" t="str">
        <f ca="1">IFERROR(INDEX(MAESTRO!V:V,_xludf.AGGREGATE(15,6,ROW(MAESTRO!$B$3:$B$1000)/((MAESTRO!$B$3:$B$1000="CIVILES")*(UPPER(MAESTRO!$L$3:$L$1000)="CONFIRMADO")),ROWS($A$3:A342))),"")</f>
        <v/>
      </c>
      <c r="W342" s="18" t="str">
        <f ca="1">IFERROR(INDEX(MAESTRO!W:W,_xludf.AGGREGATE(15,6,ROW(MAESTRO!$B$3:$B$1000)/((MAESTRO!$B$3:$B$1000="CIVILES")*(UPPER(MAESTRO!$L$3:$L$1000)="CONFIRMADO")),ROWS($A$3:A342))),"")</f>
        <v/>
      </c>
      <c r="X342" s="18" t="str">
        <f ca="1">IFERROR(INDEX(MAESTRO!X:X,_xludf.AGGREGATE(15,6,ROW(MAESTRO!$B$3:$B$1000)/((MAESTRO!$B$3:$B$1000="CIVILES")*(UPPER(MAESTRO!$L$3:$L$1000)="CONFIRMADO")),ROWS($A$3:A342))),"")</f>
        <v/>
      </c>
    </row>
    <row r="343" spans="1:24" ht="22.05" customHeight="1">
      <c r="A343" s="10" t="str">
        <f ca="1">IFERROR(INDEX(MAESTRO!A:A,_xludf.AGGREGATE(15,6,ROW(MAESTRO!$B$3:$B$1000)/((MAESTRO!$B$3:$B$1000="CIVILES")*(UPPER(MAESTRO!$L$3:$L$1000)="CONFIRMADO")),ROWS($A$3:A343))),"")</f>
        <v/>
      </c>
      <c r="B343" s="10" t="str">
        <f ca="1">IFERROR(INDEX(MAESTRO!B:B,_xludf.AGGREGATE(15,6,ROW(MAESTRO!$B$3:$B$1000)/((MAESTRO!$B$3:$B$1000="CIVILES")*(UPPER(MAESTRO!$L$3:$L$1000)="CONFIRMADO")),ROWS($A$3:A343))),"")</f>
        <v/>
      </c>
      <c r="C343" s="10" t="str">
        <f ca="1">IFERROR(INDEX(MAESTRO!C:C,_xludf.AGGREGATE(15,6,ROW(MAESTRO!$B$3:$B$1000)/((MAESTRO!$B$3:$B$1000="CIVILES")*(UPPER(MAESTRO!$L$3:$L$1000)="CONFIRMADO")),ROWS($A$3:A343))),"")</f>
        <v/>
      </c>
      <c r="D343" s="10" t="str">
        <f ca="1">IFERROR(INDEX(MAESTRO!D:D,_xludf.AGGREGATE(15,6,ROW(MAESTRO!$B$3:$B$1000)/((MAESTRO!$B$3:$B$1000="CIVILES")*(UPPER(MAESTRO!$L$3:$L$1000)="CONFIRMADO")),ROWS($A$3:A343))),"")</f>
        <v/>
      </c>
      <c r="E343" s="10" t="str">
        <f ca="1">IFERROR(INDEX(MAESTRO!E:E,_xludf.AGGREGATE(15,6,ROW(MAESTRO!$B$3:$B$1000)/((MAESTRO!$B$3:$B$1000="CIVILES")*(UPPER(MAESTRO!$L$3:$L$1000)="CONFIRMADO")),ROWS($A$3:A343))),"")</f>
        <v/>
      </c>
      <c r="F343" s="10" t="str">
        <f ca="1">IFERROR(INDEX(MAESTRO!F:F,_xludf.AGGREGATE(15,6,ROW(MAESTRO!$B$3:$B$1000)/((MAESTRO!$B$3:$B$1000="CIVILES")*(UPPER(MAESTRO!$L$3:$L$1000)="CONFIRMADO")),ROWS($A$3:A343))),"")</f>
        <v/>
      </c>
      <c r="G343" s="10" t="str">
        <f ca="1">IFERROR(INDEX(MAESTRO!G:G,_xludf.AGGREGATE(15,6,ROW(MAESTRO!$B$3:$B$1000)/((MAESTRO!$B$3:$B$1000="CIVILES")*(UPPER(MAESTRO!$L$3:$L$1000)="CONFIRMADO")),ROWS($A$3:A343))),"")</f>
        <v/>
      </c>
      <c r="H343" s="10" t="str">
        <f ca="1">IFERROR(INDEX(MAESTRO!H:H,_xludf.AGGREGATE(15,6,ROW(MAESTRO!$B$3:$B$1000)/((MAESTRO!$B$3:$B$1000="CIVILES")*(UPPER(MAESTRO!$L$3:$L$1000)="CONFIRMADO")),ROWS($A$3:A343))),"")</f>
        <v/>
      </c>
      <c r="I343" s="10" t="str">
        <f ca="1">IFERROR(INDEX(MAESTRO!I:I,_xludf.AGGREGATE(15,6,ROW(MAESTRO!$B$3:$B$1000)/((MAESTRO!$B$3:$B$1000="CIVILES")*(UPPER(MAESTRO!$L$3:$L$1000)="CONFIRMADO")),ROWS($A$3:A343))),"")</f>
        <v/>
      </c>
      <c r="J343" s="10" t="str">
        <f ca="1">IFERROR(INDEX(MAESTRO!J:J,_xludf.AGGREGATE(15,6,ROW(MAESTRO!$B$3:$B$1000)/((MAESTRO!$B$3:$B$1000="CIVILES")*(UPPER(MAESTRO!$L$3:$L$1000)="CONFIRMADO")),ROWS($A$3:A343))),"")</f>
        <v/>
      </c>
      <c r="K343" s="10" t="str">
        <f ca="1">IFERROR(INDEX(MAESTRO!K:K,_xludf.AGGREGATE(15,6,ROW(MAESTRO!$B$3:$B$1000)/((MAESTRO!$B$3:$B$1000="CIVILES")*(UPPER(MAESTRO!$L$3:$L$1000)="CONFIRMADO")),ROWS($A$3:A343))),"")</f>
        <v/>
      </c>
      <c r="L343" s="10" t="str">
        <f ca="1">IFERROR(INDEX(MAESTRO!L:L,_xludf.AGGREGATE(15,6,ROW(MAESTRO!$B$3:$B$1000)/((MAESTRO!$B$3:$B$1000="CIVILES")*(UPPER(MAESTRO!$L$3:$L$1000)="CONFIRMADO")),ROWS($A$3:A343))),"")</f>
        <v/>
      </c>
      <c r="M343" s="10" t="str">
        <f ca="1">IFERROR(INDEX(MAESTRO!M:M,_xludf.AGGREGATE(15,6,ROW(MAESTRO!$B$3:$B$1000)/((MAESTRO!$B$3:$B$1000="CIVILES")*(UPPER(MAESTRO!$L$3:$L$1000)="CONFIRMADO")),ROWS($A$3:A343))),"")</f>
        <v/>
      </c>
      <c r="N343" s="10" t="str">
        <f ca="1">IFERROR(INDEX(MAESTRO!N:N,_xludf.AGGREGATE(15,6,ROW(MAESTRO!$B$3:$B$1000)/((MAESTRO!$B$3:$B$1000="CIVILES")*(UPPER(MAESTRO!$L$3:$L$1000)="CONFIRMADO")),ROWS($A$3:A343))),"")</f>
        <v/>
      </c>
      <c r="O343" s="10" t="str">
        <f ca="1">IFERROR(INDEX(MAESTRO!O:O,_xludf.AGGREGATE(15,6,ROW(MAESTRO!$B$3:$B$1000)/((MAESTRO!$B$3:$B$1000="CIVILES")*(UPPER(MAESTRO!$L$3:$L$1000)="CONFIRMADO")),ROWS($A$3:A343))),"")</f>
        <v/>
      </c>
      <c r="P343" s="10" t="str">
        <f ca="1">IFERROR(INDEX(MAESTRO!P:P,_xludf.AGGREGATE(15,6,ROW(MAESTRO!$B$3:$B$1000)/((MAESTRO!$B$3:$B$1000="CIVILES")*(UPPER(MAESTRO!$L$3:$L$1000)="CONFIRMADO")),ROWS($A$3:A343))),"")</f>
        <v/>
      </c>
      <c r="Q343" s="10" t="str">
        <f ca="1">IFERROR(INDEX(MAESTRO!Q:Q,_xludf.AGGREGATE(15,6,ROW(MAESTRO!$B$3:$B$1000)/((MAESTRO!$B$3:$B$1000="CIVILES")*(UPPER(MAESTRO!$L$3:$L$1000)="CONFIRMADO")),ROWS($A$3:A343))),"")</f>
        <v/>
      </c>
      <c r="R343" s="10" t="str">
        <f ca="1">IFERROR(INDEX(MAESTRO!R:R,_xludf.AGGREGATE(15,6,ROW(MAESTRO!$B$3:$B$1000)/((MAESTRO!$B$3:$B$1000="CIVILES")*(UPPER(MAESTRO!$L$3:$L$1000)="CONFIRMADO")),ROWS($A$3:A343))),"")</f>
        <v/>
      </c>
      <c r="S343" s="10" t="str">
        <f ca="1">IFERROR(INDEX(MAESTRO!S:S,_xludf.AGGREGATE(15,6,ROW(MAESTRO!$B$3:$B$1000)/((MAESTRO!$B$3:$B$1000="CIVILES")*(UPPER(MAESTRO!$L$3:$L$1000)="CONFIRMADO")),ROWS($A$3:A343))),"")</f>
        <v/>
      </c>
      <c r="T343" s="10" t="str">
        <f ca="1">IFERROR(INDEX(MAESTRO!T:T,_xludf.AGGREGATE(15,6,ROW(MAESTRO!$B$3:$B$1000)/((MAESTRO!$B$3:$B$1000="CIVILES")*(UPPER(MAESTRO!$L$3:$L$1000)="CONFIRMADO")),ROWS($A$3:A343))),"")</f>
        <v/>
      </c>
      <c r="U343" s="10" t="str">
        <f ca="1">IFERROR(INDEX(MAESTRO!U:U,_xludf.AGGREGATE(15,6,ROW(MAESTRO!$B$3:$B$1000)/((MAESTRO!$B$3:$B$1000="CIVILES")*(UPPER(MAESTRO!$L$3:$L$1000)="CONFIRMADO")),ROWS($A$3:A343))),"")</f>
        <v/>
      </c>
      <c r="V343" s="10" t="str">
        <f ca="1">IFERROR(INDEX(MAESTRO!V:V,_xludf.AGGREGATE(15,6,ROW(MAESTRO!$B$3:$B$1000)/((MAESTRO!$B$3:$B$1000="CIVILES")*(UPPER(MAESTRO!$L$3:$L$1000)="CONFIRMADO")),ROWS($A$3:A343))),"")</f>
        <v/>
      </c>
      <c r="W343" s="10" t="str">
        <f ca="1">IFERROR(INDEX(MAESTRO!W:W,_xludf.AGGREGATE(15,6,ROW(MAESTRO!$B$3:$B$1000)/((MAESTRO!$B$3:$B$1000="CIVILES")*(UPPER(MAESTRO!$L$3:$L$1000)="CONFIRMADO")),ROWS($A$3:A343))),"")</f>
        <v/>
      </c>
      <c r="X343" s="10" t="str">
        <f ca="1">IFERROR(INDEX(MAESTRO!X:X,_xludf.AGGREGATE(15,6,ROW(MAESTRO!$B$3:$B$1000)/((MAESTRO!$B$3:$B$1000="CIVILES")*(UPPER(MAESTRO!$L$3:$L$1000)="CONFIRMADO")),ROWS($A$3:A343))),"")</f>
        <v/>
      </c>
    </row>
    <row r="344" spans="1:24" ht="22.05" customHeight="1">
      <c r="A344" s="18" t="str">
        <f ca="1">IFERROR(INDEX(MAESTRO!A:A,_xludf.AGGREGATE(15,6,ROW(MAESTRO!$B$3:$B$1000)/((MAESTRO!$B$3:$B$1000="CIVILES")*(UPPER(MAESTRO!$L$3:$L$1000)="CONFIRMADO")),ROWS($A$3:A344))),"")</f>
        <v/>
      </c>
      <c r="B344" s="18" t="str">
        <f ca="1">IFERROR(INDEX(MAESTRO!B:B,_xludf.AGGREGATE(15,6,ROW(MAESTRO!$B$3:$B$1000)/((MAESTRO!$B$3:$B$1000="CIVILES")*(UPPER(MAESTRO!$L$3:$L$1000)="CONFIRMADO")),ROWS($A$3:A344))),"")</f>
        <v/>
      </c>
      <c r="C344" s="18" t="str">
        <f ca="1">IFERROR(INDEX(MAESTRO!C:C,_xludf.AGGREGATE(15,6,ROW(MAESTRO!$B$3:$B$1000)/((MAESTRO!$B$3:$B$1000="CIVILES")*(UPPER(MAESTRO!$L$3:$L$1000)="CONFIRMADO")),ROWS($A$3:A344))),"")</f>
        <v/>
      </c>
      <c r="D344" s="18" t="str">
        <f ca="1">IFERROR(INDEX(MAESTRO!D:D,_xludf.AGGREGATE(15,6,ROW(MAESTRO!$B$3:$B$1000)/((MAESTRO!$B$3:$B$1000="CIVILES")*(UPPER(MAESTRO!$L$3:$L$1000)="CONFIRMADO")),ROWS($A$3:A344))),"")</f>
        <v/>
      </c>
      <c r="E344" s="18" t="str">
        <f ca="1">IFERROR(INDEX(MAESTRO!E:E,_xludf.AGGREGATE(15,6,ROW(MAESTRO!$B$3:$B$1000)/((MAESTRO!$B$3:$B$1000="CIVILES")*(UPPER(MAESTRO!$L$3:$L$1000)="CONFIRMADO")),ROWS($A$3:A344))),"")</f>
        <v/>
      </c>
      <c r="F344" s="18" t="str">
        <f ca="1">IFERROR(INDEX(MAESTRO!F:F,_xludf.AGGREGATE(15,6,ROW(MAESTRO!$B$3:$B$1000)/((MAESTRO!$B$3:$B$1000="CIVILES")*(UPPER(MAESTRO!$L$3:$L$1000)="CONFIRMADO")),ROWS($A$3:A344))),"")</f>
        <v/>
      </c>
      <c r="G344" s="18" t="str">
        <f ca="1">IFERROR(INDEX(MAESTRO!G:G,_xludf.AGGREGATE(15,6,ROW(MAESTRO!$B$3:$B$1000)/((MAESTRO!$B$3:$B$1000="CIVILES")*(UPPER(MAESTRO!$L$3:$L$1000)="CONFIRMADO")),ROWS($A$3:A344))),"")</f>
        <v/>
      </c>
      <c r="H344" s="18" t="str">
        <f ca="1">IFERROR(INDEX(MAESTRO!H:H,_xludf.AGGREGATE(15,6,ROW(MAESTRO!$B$3:$B$1000)/((MAESTRO!$B$3:$B$1000="CIVILES")*(UPPER(MAESTRO!$L$3:$L$1000)="CONFIRMADO")),ROWS($A$3:A344))),"")</f>
        <v/>
      </c>
      <c r="I344" s="18" t="str">
        <f ca="1">IFERROR(INDEX(MAESTRO!I:I,_xludf.AGGREGATE(15,6,ROW(MAESTRO!$B$3:$B$1000)/((MAESTRO!$B$3:$B$1000="CIVILES")*(UPPER(MAESTRO!$L$3:$L$1000)="CONFIRMADO")),ROWS($A$3:A344))),"")</f>
        <v/>
      </c>
      <c r="J344" s="18" t="str">
        <f ca="1">IFERROR(INDEX(MAESTRO!J:J,_xludf.AGGREGATE(15,6,ROW(MAESTRO!$B$3:$B$1000)/((MAESTRO!$B$3:$B$1000="CIVILES")*(UPPER(MAESTRO!$L$3:$L$1000)="CONFIRMADO")),ROWS($A$3:A344))),"")</f>
        <v/>
      </c>
      <c r="K344" s="18" t="str">
        <f ca="1">IFERROR(INDEX(MAESTRO!K:K,_xludf.AGGREGATE(15,6,ROW(MAESTRO!$B$3:$B$1000)/((MAESTRO!$B$3:$B$1000="CIVILES")*(UPPER(MAESTRO!$L$3:$L$1000)="CONFIRMADO")),ROWS($A$3:A344))),"")</f>
        <v/>
      </c>
      <c r="L344" s="18" t="str">
        <f ca="1">IFERROR(INDEX(MAESTRO!L:L,_xludf.AGGREGATE(15,6,ROW(MAESTRO!$B$3:$B$1000)/((MAESTRO!$B$3:$B$1000="CIVILES")*(UPPER(MAESTRO!$L$3:$L$1000)="CONFIRMADO")),ROWS($A$3:A344))),"")</f>
        <v/>
      </c>
      <c r="M344" s="18" t="str">
        <f ca="1">IFERROR(INDEX(MAESTRO!M:M,_xludf.AGGREGATE(15,6,ROW(MAESTRO!$B$3:$B$1000)/((MAESTRO!$B$3:$B$1000="CIVILES")*(UPPER(MAESTRO!$L$3:$L$1000)="CONFIRMADO")),ROWS($A$3:A344))),"")</f>
        <v/>
      </c>
      <c r="N344" s="18" t="str">
        <f ca="1">IFERROR(INDEX(MAESTRO!N:N,_xludf.AGGREGATE(15,6,ROW(MAESTRO!$B$3:$B$1000)/((MAESTRO!$B$3:$B$1000="CIVILES")*(UPPER(MAESTRO!$L$3:$L$1000)="CONFIRMADO")),ROWS($A$3:A344))),"")</f>
        <v/>
      </c>
      <c r="O344" s="18" t="str">
        <f ca="1">IFERROR(INDEX(MAESTRO!O:O,_xludf.AGGREGATE(15,6,ROW(MAESTRO!$B$3:$B$1000)/((MAESTRO!$B$3:$B$1000="CIVILES")*(UPPER(MAESTRO!$L$3:$L$1000)="CONFIRMADO")),ROWS($A$3:A344))),"")</f>
        <v/>
      </c>
      <c r="P344" s="18" t="str">
        <f ca="1">IFERROR(INDEX(MAESTRO!P:P,_xludf.AGGREGATE(15,6,ROW(MAESTRO!$B$3:$B$1000)/((MAESTRO!$B$3:$B$1000="CIVILES")*(UPPER(MAESTRO!$L$3:$L$1000)="CONFIRMADO")),ROWS($A$3:A344))),"")</f>
        <v/>
      </c>
      <c r="Q344" s="18" t="str">
        <f ca="1">IFERROR(INDEX(MAESTRO!Q:Q,_xludf.AGGREGATE(15,6,ROW(MAESTRO!$B$3:$B$1000)/((MAESTRO!$B$3:$B$1000="CIVILES")*(UPPER(MAESTRO!$L$3:$L$1000)="CONFIRMADO")),ROWS($A$3:A344))),"")</f>
        <v/>
      </c>
      <c r="R344" s="18" t="str">
        <f ca="1">IFERROR(INDEX(MAESTRO!R:R,_xludf.AGGREGATE(15,6,ROW(MAESTRO!$B$3:$B$1000)/((MAESTRO!$B$3:$B$1000="CIVILES")*(UPPER(MAESTRO!$L$3:$L$1000)="CONFIRMADO")),ROWS($A$3:A344))),"")</f>
        <v/>
      </c>
      <c r="S344" s="18" t="str">
        <f ca="1">IFERROR(INDEX(MAESTRO!S:S,_xludf.AGGREGATE(15,6,ROW(MAESTRO!$B$3:$B$1000)/((MAESTRO!$B$3:$B$1000="CIVILES")*(UPPER(MAESTRO!$L$3:$L$1000)="CONFIRMADO")),ROWS($A$3:A344))),"")</f>
        <v/>
      </c>
      <c r="T344" s="18" t="str">
        <f ca="1">IFERROR(INDEX(MAESTRO!T:T,_xludf.AGGREGATE(15,6,ROW(MAESTRO!$B$3:$B$1000)/((MAESTRO!$B$3:$B$1000="CIVILES")*(UPPER(MAESTRO!$L$3:$L$1000)="CONFIRMADO")),ROWS($A$3:A344))),"")</f>
        <v/>
      </c>
      <c r="U344" s="18" t="str">
        <f ca="1">IFERROR(INDEX(MAESTRO!U:U,_xludf.AGGREGATE(15,6,ROW(MAESTRO!$B$3:$B$1000)/((MAESTRO!$B$3:$B$1000="CIVILES")*(UPPER(MAESTRO!$L$3:$L$1000)="CONFIRMADO")),ROWS($A$3:A344))),"")</f>
        <v/>
      </c>
      <c r="V344" s="18" t="str">
        <f ca="1">IFERROR(INDEX(MAESTRO!V:V,_xludf.AGGREGATE(15,6,ROW(MAESTRO!$B$3:$B$1000)/((MAESTRO!$B$3:$B$1000="CIVILES")*(UPPER(MAESTRO!$L$3:$L$1000)="CONFIRMADO")),ROWS($A$3:A344))),"")</f>
        <v/>
      </c>
      <c r="W344" s="18" t="str">
        <f ca="1">IFERROR(INDEX(MAESTRO!W:W,_xludf.AGGREGATE(15,6,ROW(MAESTRO!$B$3:$B$1000)/((MAESTRO!$B$3:$B$1000="CIVILES")*(UPPER(MAESTRO!$L$3:$L$1000)="CONFIRMADO")),ROWS($A$3:A344))),"")</f>
        <v/>
      </c>
      <c r="X344" s="18" t="str">
        <f ca="1">IFERROR(INDEX(MAESTRO!X:X,_xludf.AGGREGATE(15,6,ROW(MAESTRO!$B$3:$B$1000)/((MAESTRO!$B$3:$B$1000="CIVILES")*(UPPER(MAESTRO!$L$3:$L$1000)="CONFIRMADO")),ROWS($A$3:A344))),"")</f>
        <v/>
      </c>
    </row>
    <row r="345" spans="1:24" ht="22.05" customHeight="1">
      <c r="A345" s="10" t="str">
        <f ca="1">IFERROR(INDEX(MAESTRO!A:A,_xludf.AGGREGATE(15,6,ROW(MAESTRO!$B$3:$B$1000)/((MAESTRO!$B$3:$B$1000="CIVILES")*(UPPER(MAESTRO!$L$3:$L$1000)="CONFIRMADO")),ROWS($A$3:A345))),"")</f>
        <v/>
      </c>
      <c r="B345" s="10" t="str">
        <f ca="1">IFERROR(INDEX(MAESTRO!B:B,_xludf.AGGREGATE(15,6,ROW(MAESTRO!$B$3:$B$1000)/((MAESTRO!$B$3:$B$1000="CIVILES")*(UPPER(MAESTRO!$L$3:$L$1000)="CONFIRMADO")),ROWS($A$3:A345))),"")</f>
        <v/>
      </c>
      <c r="C345" s="10" t="str">
        <f ca="1">IFERROR(INDEX(MAESTRO!C:C,_xludf.AGGREGATE(15,6,ROW(MAESTRO!$B$3:$B$1000)/((MAESTRO!$B$3:$B$1000="CIVILES")*(UPPER(MAESTRO!$L$3:$L$1000)="CONFIRMADO")),ROWS($A$3:A345))),"")</f>
        <v/>
      </c>
      <c r="D345" s="10" t="str">
        <f ca="1">IFERROR(INDEX(MAESTRO!D:D,_xludf.AGGREGATE(15,6,ROW(MAESTRO!$B$3:$B$1000)/((MAESTRO!$B$3:$B$1000="CIVILES")*(UPPER(MAESTRO!$L$3:$L$1000)="CONFIRMADO")),ROWS($A$3:A345))),"")</f>
        <v/>
      </c>
      <c r="E345" s="10" t="str">
        <f ca="1">IFERROR(INDEX(MAESTRO!E:E,_xludf.AGGREGATE(15,6,ROW(MAESTRO!$B$3:$B$1000)/((MAESTRO!$B$3:$B$1000="CIVILES")*(UPPER(MAESTRO!$L$3:$L$1000)="CONFIRMADO")),ROWS($A$3:A345))),"")</f>
        <v/>
      </c>
      <c r="F345" s="10" t="str">
        <f ca="1">IFERROR(INDEX(MAESTRO!F:F,_xludf.AGGREGATE(15,6,ROW(MAESTRO!$B$3:$B$1000)/((MAESTRO!$B$3:$B$1000="CIVILES")*(UPPER(MAESTRO!$L$3:$L$1000)="CONFIRMADO")),ROWS($A$3:A345))),"")</f>
        <v/>
      </c>
      <c r="G345" s="10" t="str">
        <f ca="1">IFERROR(INDEX(MAESTRO!G:G,_xludf.AGGREGATE(15,6,ROW(MAESTRO!$B$3:$B$1000)/((MAESTRO!$B$3:$B$1000="CIVILES")*(UPPER(MAESTRO!$L$3:$L$1000)="CONFIRMADO")),ROWS($A$3:A345))),"")</f>
        <v/>
      </c>
      <c r="H345" s="10" t="str">
        <f ca="1">IFERROR(INDEX(MAESTRO!H:H,_xludf.AGGREGATE(15,6,ROW(MAESTRO!$B$3:$B$1000)/((MAESTRO!$B$3:$B$1000="CIVILES")*(UPPER(MAESTRO!$L$3:$L$1000)="CONFIRMADO")),ROWS($A$3:A345))),"")</f>
        <v/>
      </c>
      <c r="I345" s="10" t="str">
        <f ca="1">IFERROR(INDEX(MAESTRO!I:I,_xludf.AGGREGATE(15,6,ROW(MAESTRO!$B$3:$B$1000)/((MAESTRO!$B$3:$B$1000="CIVILES")*(UPPER(MAESTRO!$L$3:$L$1000)="CONFIRMADO")),ROWS($A$3:A345))),"")</f>
        <v/>
      </c>
      <c r="J345" s="10" t="str">
        <f ca="1">IFERROR(INDEX(MAESTRO!J:J,_xludf.AGGREGATE(15,6,ROW(MAESTRO!$B$3:$B$1000)/((MAESTRO!$B$3:$B$1000="CIVILES")*(UPPER(MAESTRO!$L$3:$L$1000)="CONFIRMADO")),ROWS($A$3:A345))),"")</f>
        <v/>
      </c>
      <c r="K345" s="10" t="str">
        <f ca="1">IFERROR(INDEX(MAESTRO!K:K,_xludf.AGGREGATE(15,6,ROW(MAESTRO!$B$3:$B$1000)/((MAESTRO!$B$3:$B$1000="CIVILES")*(UPPER(MAESTRO!$L$3:$L$1000)="CONFIRMADO")),ROWS($A$3:A345))),"")</f>
        <v/>
      </c>
      <c r="L345" s="10" t="str">
        <f ca="1">IFERROR(INDEX(MAESTRO!L:L,_xludf.AGGREGATE(15,6,ROW(MAESTRO!$B$3:$B$1000)/((MAESTRO!$B$3:$B$1000="CIVILES")*(UPPER(MAESTRO!$L$3:$L$1000)="CONFIRMADO")),ROWS($A$3:A345))),"")</f>
        <v/>
      </c>
      <c r="M345" s="10" t="str">
        <f ca="1">IFERROR(INDEX(MAESTRO!M:M,_xludf.AGGREGATE(15,6,ROW(MAESTRO!$B$3:$B$1000)/((MAESTRO!$B$3:$B$1000="CIVILES")*(UPPER(MAESTRO!$L$3:$L$1000)="CONFIRMADO")),ROWS($A$3:A345))),"")</f>
        <v/>
      </c>
      <c r="N345" s="10" t="str">
        <f ca="1">IFERROR(INDEX(MAESTRO!N:N,_xludf.AGGREGATE(15,6,ROW(MAESTRO!$B$3:$B$1000)/((MAESTRO!$B$3:$B$1000="CIVILES")*(UPPER(MAESTRO!$L$3:$L$1000)="CONFIRMADO")),ROWS($A$3:A345))),"")</f>
        <v/>
      </c>
      <c r="O345" s="10" t="str">
        <f ca="1">IFERROR(INDEX(MAESTRO!O:O,_xludf.AGGREGATE(15,6,ROW(MAESTRO!$B$3:$B$1000)/((MAESTRO!$B$3:$B$1000="CIVILES")*(UPPER(MAESTRO!$L$3:$L$1000)="CONFIRMADO")),ROWS($A$3:A345))),"")</f>
        <v/>
      </c>
      <c r="P345" s="10" t="str">
        <f ca="1">IFERROR(INDEX(MAESTRO!P:P,_xludf.AGGREGATE(15,6,ROW(MAESTRO!$B$3:$B$1000)/((MAESTRO!$B$3:$B$1000="CIVILES")*(UPPER(MAESTRO!$L$3:$L$1000)="CONFIRMADO")),ROWS($A$3:A345))),"")</f>
        <v/>
      </c>
      <c r="Q345" s="10" t="str">
        <f ca="1">IFERROR(INDEX(MAESTRO!Q:Q,_xludf.AGGREGATE(15,6,ROW(MAESTRO!$B$3:$B$1000)/((MAESTRO!$B$3:$B$1000="CIVILES")*(UPPER(MAESTRO!$L$3:$L$1000)="CONFIRMADO")),ROWS($A$3:A345))),"")</f>
        <v/>
      </c>
      <c r="R345" s="10" t="str">
        <f ca="1">IFERROR(INDEX(MAESTRO!R:R,_xludf.AGGREGATE(15,6,ROW(MAESTRO!$B$3:$B$1000)/((MAESTRO!$B$3:$B$1000="CIVILES")*(UPPER(MAESTRO!$L$3:$L$1000)="CONFIRMADO")),ROWS($A$3:A345))),"")</f>
        <v/>
      </c>
      <c r="S345" s="10" t="str">
        <f ca="1">IFERROR(INDEX(MAESTRO!S:S,_xludf.AGGREGATE(15,6,ROW(MAESTRO!$B$3:$B$1000)/((MAESTRO!$B$3:$B$1000="CIVILES")*(UPPER(MAESTRO!$L$3:$L$1000)="CONFIRMADO")),ROWS($A$3:A345))),"")</f>
        <v/>
      </c>
      <c r="T345" s="10" t="str">
        <f ca="1">IFERROR(INDEX(MAESTRO!T:T,_xludf.AGGREGATE(15,6,ROW(MAESTRO!$B$3:$B$1000)/((MAESTRO!$B$3:$B$1000="CIVILES")*(UPPER(MAESTRO!$L$3:$L$1000)="CONFIRMADO")),ROWS($A$3:A345))),"")</f>
        <v/>
      </c>
      <c r="U345" s="10" t="str">
        <f ca="1">IFERROR(INDEX(MAESTRO!U:U,_xludf.AGGREGATE(15,6,ROW(MAESTRO!$B$3:$B$1000)/((MAESTRO!$B$3:$B$1000="CIVILES")*(UPPER(MAESTRO!$L$3:$L$1000)="CONFIRMADO")),ROWS($A$3:A345))),"")</f>
        <v/>
      </c>
      <c r="V345" s="10" t="str">
        <f ca="1">IFERROR(INDEX(MAESTRO!V:V,_xludf.AGGREGATE(15,6,ROW(MAESTRO!$B$3:$B$1000)/((MAESTRO!$B$3:$B$1000="CIVILES")*(UPPER(MAESTRO!$L$3:$L$1000)="CONFIRMADO")),ROWS($A$3:A345))),"")</f>
        <v/>
      </c>
      <c r="W345" s="10" t="str">
        <f ca="1">IFERROR(INDEX(MAESTRO!W:W,_xludf.AGGREGATE(15,6,ROW(MAESTRO!$B$3:$B$1000)/((MAESTRO!$B$3:$B$1000="CIVILES")*(UPPER(MAESTRO!$L$3:$L$1000)="CONFIRMADO")),ROWS($A$3:A345))),"")</f>
        <v/>
      </c>
      <c r="X345" s="10" t="str">
        <f ca="1">IFERROR(INDEX(MAESTRO!X:X,_xludf.AGGREGATE(15,6,ROW(MAESTRO!$B$3:$B$1000)/((MAESTRO!$B$3:$B$1000="CIVILES")*(UPPER(MAESTRO!$L$3:$L$1000)="CONFIRMADO")),ROWS($A$3:A345))),"")</f>
        <v/>
      </c>
    </row>
    <row r="346" spans="1:24" ht="22.05" customHeight="1">
      <c r="A346" s="18" t="str">
        <f ca="1">IFERROR(INDEX(MAESTRO!A:A,_xludf.AGGREGATE(15,6,ROW(MAESTRO!$B$3:$B$1000)/((MAESTRO!$B$3:$B$1000="CIVILES")*(UPPER(MAESTRO!$L$3:$L$1000)="CONFIRMADO")),ROWS($A$3:A346))),"")</f>
        <v/>
      </c>
      <c r="B346" s="18" t="str">
        <f ca="1">IFERROR(INDEX(MAESTRO!B:B,_xludf.AGGREGATE(15,6,ROW(MAESTRO!$B$3:$B$1000)/((MAESTRO!$B$3:$B$1000="CIVILES")*(UPPER(MAESTRO!$L$3:$L$1000)="CONFIRMADO")),ROWS($A$3:A346))),"")</f>
        <v/>
      </c>
      <c r="C346" s="18" t="str">
        <f ca="1">IFERROR(INDEX(MAESTRO!C:C,_xludf.AGGREGATE(15,6,ROW(MAESTRO!$B$3:$B$1000)/((MAESTRO!$B$3:$B$1000="CIVILES")*(UPPER(MAESTRO!$L$3:$L$1000)="CONFIRMADO")),ROWS($A$3:A346))),"")</f>
        <v/>
      </c>
      <c r="D346" s="18" t="str">
        <f ca="1">IFERROR(INDEX(MAESTRO!D:D,_xludf.AGGREGATE(15,6,ROW(MAESTRO!$B$3:$B$1000)/((MAESTRO!$B$3:$B$1000="CIVILES")*(UPPER(MAESTRO!$L$3:$L$1000)="CONFIRMADO")),ROWS($A$3:A346))),"")</f>
        <v/>
      </c>
      <c r="E346" s="18" t="str">
        <f ca="1">IFERROR(INDEX(MAESTRO!E:E,_xludf.AGGREGATE(15,6,ROW(MAESTRO!$B$3:$B$1000)/((MAESTRO!$B$3:$B$1000="CIVILES")*(UPPER(MAESTRO!$L$3:$L$1000)="CONFIRMADO")),ROWS($A$3:A346))),"")</f>
        <v/>
      </c>
      <c r="F346" s="18" t="str">
        <f ca="1">IFERROR(INDEX(MAESTRO!F:F,_xludf.AGGREGATE(15,6,ROW(MAESTRO!$B$3:$B$1000)/((MAESTRO!$B$3:$B$1000="CIVILES")*(UPPER(MAESTRO!$L$3:$L$1000)="CONFIRMADO")),ROWS($A$3:A346))),"")</f>
        <v/>
      </c>
      <c r="G346" s="18" t="str">
        <f ca="1">IFERROR(INDEX(MAESTRO!G:G,_xludf.AGGREGATE(15,6,ROW(MAESTRO!$B$3:$B$1000)/((MAESTRO!$B$3:$B$1000="CIVILES")*(UPPER(MAESTRO!$L$3:$L$1000)="CONFIRMADO")),ROWS($A$3:A346))),"")</f>
        <v/>
      </c>
      <c r="H346" s="18" t="str">
        <f ca="1">IFERROR(INDEX(MAESTRO!H:H,_xludf.AGGREGATE(15,6,ROW(MAESTRO!$B$3:$B$1000)/((MAESTRO!$B$3:$B$1000="CIVILES")*(UPPER(MAESTRO!$L$3:$L$1000)="CONFIRMADO")),ROWS($A$3:A346))),"")</f>
        <v/>
      </c>
      <c r="I346" s="18" t="str">
        <f ca="1">IFERROR(INDEX(MAESTRO!I:I,_xludf.AGGREGATE(15,6,ROW(MAESTRO!$B$3:$B$1000)/((MAESTRO!$B$3:$B$1000="CIVILES")*(UPPER(MAESTRO!$L$3:$L$1000)="CONFIRMADO")),ROWS($A$3:A346))),"")</f>
        <v/>
      </c>
      <c r="J346" s="18" t="str">
        <f ca="1">IFERROR(INDEX(MAESTRO!J:J,_xludf.AGGREGATE(15,6,ROW(MAESTRO!$B$3:$B$1000)/((MAESTRO!$B$3:$B$1000="CIVILES")*(UPPER(MAESTRO!$L$3:$L$1000)="CONFIRMADO")),ROWS($A$3:A346))),"")</f>
        <v/>
      </c>
      <c r="K346" s="18" t="str">
        <f ca="1">IFERROR(INDEX(MAESTRO!K:K,_xludf.AGGREGATE(15,6,ROW(MAESTRO!$B$3:$B$1000)/((MAESTRO!$B$3:$B$1000="CIVILES")*(UPPER(MAESTRO!$L$3:$L$1000)="CONFIRMADO")),ROWS($A$3:A346))),"")</f>
        <v/>
      </c>
      <c r="L346" s="18" t="str">
        <f ca="1">IFERROR(INDEX(MAESTRO!L:L,_xludf.AGGREGATE(15,6,ROW(MAESTRO!$B$3:$B$1000)/((MAESTRO!$B$3:$B$1000="CIVILES")*(UPPER(MAESTRO!$L$3:$L$1000)="CONFIRMADO")),ROWS($A$3:A346))),"")</f>
        <v/>
      </c>
      <c r="M346" s="18" t="str">
        <f ca="1">IFERROR(INDEX(MAESTRO!M:M,_xludf.AGGREGATE(15,6,ROW(MAESTRO!$B$3:$B$1000)/((MAESTRO!$B$3:$B$1000="CIVILES")*(UPPER(MAESTRO!$L$3:$L$1000)="CONFIRMADO")),ROWS($A$3:A346))),"")</f>
        <v/>
      </c>
      <c r="N346" s="18" t="str">
        <f ca="1">IFERROR(INDEX(MAESTRO!N:N,_xludf.AGGREGATE(15,6,ROW(MAESTRO!$B$3:$B$1000)/((MAESTRO!$B$3:$B$1000="CIVILES")*(UPPER(MAESTRO!$L$3:$L$1000)="CONFIRMADO")),ROWS($A$3:A346))),"")</f>
        <v/>
      </c>
      <c r="O346" s="18" t="str">
        <f ca="1">IFERROR(INDEX(MAESTRO!O:O,_xludf.AGGREGATE(15,6,ROW(MAESTRO!$B$3:$B$1000)/((MAESTRO!$B$3:$B$1000="CIVILES")*(UPPER(MAESTRO!$L$3:$L$1000)="CONFIRMADO")),ROWS($A$3:A346))),"")</f>
        <v/>
      </c>
      <c r="P346" s="18" t="str">
        <f ca="1">IFERROR(INDEX(MAESTRO!P:P,_xludf.AGGREGATE(15,6,ROW(MAESTRO!$B$3:$B$1000)/((MAESTRO!$B$3:$B$1000="CIVILES")*(UPPER(MAESTRO!$L$3:$L$1000)="CONFIRMADO")),ROWS($A$3:A346))),"")</f>
        <v/>
      </c>
      <c r="Q346" s="18" t="str">
        <f ca="1">IFERROR(INDEX(MAESTRO!Q:Q,_xludf.AGGREGATE(15,6,ROW(MAESTRO!$B$3:$B$1000)/((MAESTRO!$B$3:$B$1000="CIVILES")*(UPPER(MAESTRO!$L$3:$L$1000)="CONFIRMADO")),ROWS($A$3:A346))),"")</f>
        <v/>
      </c>
      <c r="R346" s="18" t="str">
        <f ca="1">IFERROR(INDEX(MAESTRO!R:R,_xludf.AGGREGATE(15,6,ROW(MAESTRO!$B$3:$B$1000)/((MAESTRO!$B$3:$B$1000="CIVILES")*(UPPER(MAESTRO!$L$3:$L$1000)="CONFIRMADO")),ROWS($A$3:A346))),"")</f>
        <v/>
      </c>
      <c r="S346" s="18" t="str">
        <f ca="1">IFERROR(INDEX(MAESTRO!S:S,_xludf.AGGREGATE(15,6,ROW(MAESTRO!$B$3:$B$1000)/((MAESTRO!$B$3:$B$1000="CIVILES")*(UPPER(MAESTRO!$L$3:$L$1000)="CONFIRMADO")),ROWS($A$3:A346))),"")</f>
        <v/>
      </c>
      <c r="T346" s="18" t="str">
        <f ca="1">IFERROR(INDEX(MAESTRO!T:T,_xludf.AGGREGATE(15,6,ROW(MAESTRO!$B$3:$B$1000)/((MAESTRO!$B$3:$B$1000="CIVILES")*(UPPER(MAESTRO!$L$3:$L$1000)="CONFIRMADO")),ROWS($A$3:A346))),"")</f>
        <v/>
      </c>
      <c r="U346" s="18" t="str">
        <f ca="1">IFERROR(INDEX(MAESTRO!U:U,_xludf.AGGREGATE(15,6,ROW(MAESTRO!$B$3:$B$1000)/((MAESTRO!$B$3:$B$1000="CIVILES")*(UPPER(MAESTRO!$L$3:$L$1000)="CONFIRMADO")),ROWS($A$3:A346))),"")</f>
        <v/>
      </c>
      <c r="V346" s="18" t="str">
        <f ca="1">IFERROR(INDEX(MAESTRO!V:V,_xludf.AGGREGATE(15,6,ROW(MAESTRO!$B$3:$B$1000)/((MAESTRO!$B$3:$B$1000="CIVILES")*(UPPER(MAESTRO!$L$3:$L$1000)="CONFIRMADO")),ROWS($A$3:A346))),"")</f>
        <v/>
      </c>
      <c r="W346" s="18" t="str">
        <f ca="1">IFERROR(INDEX(MAESTRO!W:W,_xludf.AGGREGATE(15,6,ROW(MAESTRO!$B$3:$B$1000)/((MAESTRO!$B$3:$B$1000="CIVILES")*(UPPER(MAESTRO!$L$3:$L$1000)="CONFIRMADO")),ROWS($A$3:A346))),"")</f>
        <v/>
      </c>
      <c r="X346" s="18" t="str">
        <f ca="1">IFERROR(INDEX(MAESTRO!X:X,_xludf.AGGREGATE(15,6,ROW(MAESTRO!$B$3:$B$1000)/((MAESTRO!$B$3:$B$1000="CIVILES")*(UPPER(MAESTRO!$L$3:$L$1000)="CONFIRMADO")),ROWS($A$3:A346))),"")</f>
        <v/>
      </c>
    </row>
    <row r="347" spans="1:24" ht="22.05" customHeight="1">
      <c r="A347" s="10" t="str">
        <f ca="1">IFERROR(INDEX(MAESTRO!A:A,_xludf.AGGREGATE(15,6,ROW(MAESTRO!$B$3:$B$1000)/((MAESTRO!$B$3:$B$1000="CIVILES")*(UPPER(MAESTRO!$L$3:$L$1000)="CONFIRMADO")),ROWS($A$3:A347))),"")</f>
        <v/>
      </c>
      <c r="B347" s="10" t="str">
        <f ca="1">IFERROR(INDEX(MAESTRO!B:B,_xludf.AGGREGATE(15,6,ROW(MAESTRO!$B$3:$B$1000)/((MAESTRO!$B$3:$B$1000="CIVILES")*(UPPER(MAESTRO!$L$3:$L$1000)="CONFIRMADO")),ROWS($A$3:A347))),"")</f>
        <v/>
      </c>
      <c r="C347" s="10" t="str">
        <f ca="1">IFERROR(INDEX(MAESTRO!C:C,_xludf.AGGREGATE(15,6,ROW(MAESTRO!$B$3:$B$1000)/((MAESTRO!$B$3:$B$1000="CIVILES")*(UPPER(MAESTRO!$L$3:$L$1000)="CONFIRMADO")),ROWS($A$3:A347))),"")</f>
        <v/>
      </c>
      <c r="D347" s="10" t="str">
        <f ca="1">IFERROR(INDEX(MAESTRO!D:D,_xludf.AGGREGATE(15,6,ROW(MAESTRO!$B$3:$B$1000)/((MAESTRO!$B$3:$B$1000="CIVILES")*(UPPER(MAESTRO!$L$3:$L$1000)="CONFIRMADO")),ROWS($A$3:A347))),"")</f>
        <v/>
      </c>
      <c r="E347" s="10" t="str">
        <f ca="1">IFERROR(INDEX(MAESTRO!E:E,_xludf.AGGREGATE(15,6,ROW(MAESTRO!$B$3:$B$1000)/((MAESTRO!$B$3:$B$1000="CIVILES")*(UPPER(MAESTRO!$L$3:$L$1000)="CONFIRMADO")),ROWS($A$3:A347))),"")</f>
        <v/>
      </c>
      <c r="F347" s="10" t="str">
        <f ca="1">IFERROR(INDEX(MAESTRO!F:F,_xludf.AGGREGATE(15,6,ROW(MAESTRO!$B$3:$B$1000)/((MAESTRO!$B$3:$B$1000="CIVILES")*(UPPER(MAESTRO!$L$3:$L$1000)="CONFIRMADO")),ROWS($A$3:A347))),"")</f>
        <v/>
      </c>
      <c r="G347" s="10" t="str">
        <f ca="1">IFERROR(INDEX(MAESTRO!G:G,_xludf.AGGREGATE(15,6,ROW(MAESTRO!$B$3:$B$1000)/((MAESTRO!$B$3:$B$1000="CIVILES")*(UPPER(MAESTRO!$L$3:$L$1000)="CONFIRMADO")),ROWS($A$3:A347))),"")</f>
        <v/>
      </c>
      <c r="H347" s="10" t="str">
        <f ca="1">IFERROR(INDEX(MAESTRO!H:H,_xludf.AGGREGATE(15,6,ROW(MAESTRO!$B$3:$B$1000)/((MAESTRO!$B$3:$B$1000="CIVILES")*(UPPER(MAESTRO!$L$3:$L$1000)="CONFIRMADO")),ROWS($A$3:A347))),"")</f>
        <v/>
      </c>
      <c r="I347" s="10" t="str">
        <f ca="1">IFERROR(INDEX(MAESTRO!I:I,_xludf.AGGREGATE(15,6,ROW(MAESTRO!$B$3:$B$1000)/((MAESTRO!$B$3:$B$1000="CIVILES")*(UPPER(MAESTRO!$L$3:$L$1000)="CONFIRMADO")),ROWS($A$3:A347))),"")</f>
        <v/>
      </c>
      <c r="J347" s="10" t="str">
        <f ca="1">IFERROR(INDEX(MAESTRO!J:J,_xludf.AGGREGATE(15,6,ROW(MAESTRO!$B$3:$B$1000)/((MAESTRO!$B$3:$B$1000="CIVILES")*(UPPER(MAESTRO!$L$3:$L$1000)="CONFIRMADO")),ROWS($A$3:A347))),"")</f>
        <v/>
      </c>
      <c r="K347" s="10" t="str">
        <f ca="1">IFERROR(INDEX(MAESTRO!K:K,_xludf.AGGREGATE(15,6,ROW(MAESTRO!$B$3:$B$1000)/((MAESTRO!$B$3:$B$1000="CIVILES")*(UPPER(MAESTRO!$L$3:$L$1000)="CONFIRMADO")),ROWS($A$3:A347))),"")</f>
        <v/>
      </c>
      <c r="L347" s="10" t="str">
        <f ca="1">IFERROR(INDEX(MAESTRO!L:L,_xludf.AGGREGATE(15,6,ROW(MAESTRO!$B$3:$B$1000)/((MAESTRO!$B$3:$B$1000="CIVILES")*(UPPER(MAESTRO!$L$3:$L$1000)="CONFIRMADO")),ROWS($A$3:A347))),"")</f>
        <v/>
      </c>
      <c r="M347" s="10" t="str">
        <f ca="1">IFERROR(INDEX(MAESTRO!M:M,_xludf.AGGREGATE(15,6,ROW(MAESTRO!$B$3:$B$1000)/((MAESTRO!$B$3:$B$1000="CIVILES")*(UPPER(MAESTRO!$L$3:$L$1000)="CONFIRMADO")),ROWS($A$3:A347))),"")</f>
        <v/>
      </c>
      <c r="N347" s="10" t="str">
        <f ca="1">IFERROR(INDEX(MAESTRO!N:N,_xludf.AGGREGATE(15,6,ROW(MAESTRO!$B$3:$B$1000)/((MAESTRO!$B$3:$B$1000="CIVILES")*(UPPER(MAESTRO!$L$3:$L$1000)="CONFIRMADO")),ROWS($A$3:A347))),"")</f>
        <v/>
      </c>
      <c r="O347" s="10" t="str">
        <f ca="1">IFERROR(INDEX(MAESTRO!O:O,_xludf.AGGREGATE(15,6,ROW(MAESTRO!$B$3:$B$1000)/((MAESTRO!$B$3:$B$1000="CIVILES")*(UPPER(MAESTRO!$L$3:$L$1000)="CONFIRMADO")),ROWS($A$3:A347))),"")</f>
        <v/>
      </c>
      <c r="P347" s="10" t="str">
        <f ca="1">IFERROR(INDEX(MAESTRO!P:P,_xludf.AGGREGATE(15,6,ROW(MAESTRO!$B$3:$B$1000)/((MAESTRO!$B$3:$B$1000="CIVILES")*(UPPER(MAESTRO!$L$3:$L$1000)="CONFIRMADO")),ROWS($A$3:A347))),"")</f>
        <v/>
      </c>
      <c r="Q347" s="10" t="str">
        <f ca="1">IFERROR(INDEX(MAESTRO!Q:Q,_xludf.AGGREGATE(15,6,ROW(MAESTRO!$B$3:$B$1000)/((MAESTRO!$B$3:$B$1000="CIVILES")*(UPPER(MAESTRO!$L$3:$L$1000)="CONFIRMADO")),ROWS($A$3:A347))),"")</f>
        <v/>
      </c>
      <c r="R347" s="10" t="str">
        <f ca="1">IFERROR(INDEX(MAESTRO!R:R,_xludf.AGGREGATE(15,6,ROW(MAESTRO!$B$3:$B$1000)/((MAESTRO!$B$3:$B$1000="CIVILES")*(UPPER(MAESTRO!$L$3:$L$1000)="CONFIRMADO")),ROWS($A$3:A347))),"")</f>
        <v/>
      </c>
      <c r="S347" s="10" t="str">
        <f ca="1">IFERROR(INDEX(MAESTRO!S:S,_xludf.AGGREGATE(15,6,ROW(MAESTRO!$B$3:$B$1000)/((MAESTRO!$B$3:$B$1000="CIVILES")*(UPPER(MAESTRO!$L$3:$L$1000)="CONFIRMADO")),ROWS($A$3:A347))),"")</f>
        <v/>
      </c>
      <c r="T347" s="10" t="str">
        <f ca="1">IFERROR(INDEX(MAESTRO!T:T,_xludf.AGGREGATE(15,6,ROW(MAESTRO!$B$3:$B$1000)/((MAESTRO!$B$3:$B$1000="CIVILES")*(UPPER(MAESTRO!$L$3:$L$1000)="CONFIRMADO")),ROWS($A$3:A347))),"")</f>
        <v/>
      </c>
      <c r="U347" s="10" t="str">
        <f ca="1">IFERROR(INDEX(MAESTRO!U:U,_xludf.AGGREGATE(15,6,ROW(MAESTRO!$B$3:$B$1000)/((MAESTRO!$B$3:$B$1000="CIVILES")*(UPPER(MAESTRO!$L$3:$L$1000)="CONFIRMADO")),ROWS($A$3:A347))),"")</f>
        <v/>
      </c>
      <c r="V347" s="10" t="str">
        <f ca="1">IFERROR(INDEX(MAESTRO!V:V,_xludf.AGGREGATE(15,6,ROW(MAESTRO!$B$3:$B$1000)/((MAESTRO!$B$3:$B$1000="CIVILES")*(UPPER(MAESTRO!$L$3:$L$1000)="CONFIRMADO")),ROWS($A$3:A347))),"")</f>
        <v/>
      </c>
      <c r="W347" s="10" t="str">
        <f ca="1">IFERROR(INDEX(MAESTRO!W:W,_xludf.AGGREGATE(15,6,ROW(MAESTRO!$B$3:$B$1000)/((MAESTRO!$B$3:$B$1000="CIVILES")*(UPPER(MAESTRO!$L$3:$L$1000)="CONFIRMADO")),ROWS($A$3:A347))),"")</f>
        <v/>
      </c>
      <c r="X347" s="10" t="str">
        <f ca="1">IFERROR(INDEX(MAESTRO!X:X,_xludf.AGGREGATE(15,6,ROW(MAESTRO!$B$3:$B$1000)/((MAESTRO!$B$3:$B$1000="CIVILES")*(UPPER(MAESTRO!$L$3:$L$1000)="CONFIRMADO")),ROWS($A$3:A347))),"")</f>
        <v/>
      </c>
    </row>
    <row r="348" spans="1:24" ht="22.05" customHeight="1">
      <c r="A348" s="18" t="str">
        <f ca="1">IFERROR(INDEX(MAESTRO!A:A,_xludf.AGGREGATE(15,6,ROW(MAESTRO!$B$3:$B$1000)/((MAESTRO!$B$3:$B$1000="CIVILES")*(UPPER(MAESTRO!$L$3:$L$1000)="CONFIRMADO")),ROWS($A$3:A348))),"")</f>
        <v/>
      </c>
      <c r="B348" s="18" t="str">
        <f ca="1">IFERROR(INDEX(MAESTRO!B:B,_xludf.AGGREGATE(15,6,ROW(MAESTRO!$B$3:$B$1000)/((MAESTRO!$B$3:$B$1000="CIVILES")*(UPPER(MAESTRO!$L$3:$L$1000)="CONFIRMADO")),ROWS($A$3:A348))),"")</f>
        <v/>
      </c>
      <c r="C348" s="18" t="str">
        <f ca="1">IFERROR(INDEX(MAESTRO!C:C,_xludf.AGGREGATE(15,6,ROW(MAESTRO!$B$3:$B$1000)/((MAESTRO!$B$3:$B$1000="CIVILES")*(UPPER(MAESTRO!$L$3:$L$1000)="CONFIRMADO")),ROWS($A$3:A348))),"")</f>
        <v/>
      </c>
      <c r="D348" s="18" t="str">
        <f ca="1">IFERROR(INDEX(MAESTRO!D:D,_xludf.AGGREGATE(15,6,ROW(MAESTRO!$B$3:$B$1000)/((MAESTRO!$B$3:$B$1000="CIVILES")*(UPPER(MAESTRO!$L$3:$L$1000)="CONFIRMADO")),ROWS($A$3:A348))),"")</f>
        <v/>
      </c>
      <c r="E348" s="18" t="str">
        <f ca="1">IFERROR(INDEX(MAESTRO!E:E,_xludf.AGGREGATE(15,6,ROW(MAESTRO!$B$3:$B$1000)/((MAESTRO!$B$3:$B$1000="CIVILES")*(UPPER(MAESTRO!$L$3:$L$1000)="CONFIRMADO")),ROWS($A$3:A348))),"")</f>
        <v/>
      </c>
      <c r="F348" s="18" t="str">
        <f ca="1">IFERROR(INDEX(MAESTRO!F:F,_xludf.AGGREGATE(15,6,ROW(MAESTRO!$B$3:$B$1000)/((MAESTRO!$B$3:$B$1000="CIVILES")*(UPPER(MAESTRO!$L$3:$L$1000)="CONFIRMADO")),ROWS($A$3:A348))),"")</f>
        <v/>
      </c>
      <c r="G348" s="18" t="str">
        <f ca="1">IFERROR(INDEX(MAESTRO!G:G,_xludf.AGGREGATE(15,6,ROW(MAESTRO!$B$3:$B$1000)/((MAESTRO!$B$3:$B$1000="CIVILES")*(UPPER(MAESTRO!$L$3:$L$1000)="CONFIRMADO")),ROWS($A$3:A348))),"")</f>
        <v/>
      </c>
      <c r="H348" s="18" t="str">
        <f ca="1">IFERROR(INDEX(MAESTRO!H:H,_xludf.AGGREGATE(15,6,ROW(MAESTRO!$B$3:$B$1000)/((MAESTRO!$B$3:$B$1000="CIVILES")*(UPPER(MAESTRO!$L$3:$L$1000)="CONFIRMADO")),ROWS($A$3:A348))),"")</f>
        <v/>
      </c>
      <c r="I348" s="18" t="str">
        <f ca="1">IFERROR(INDEX(MAESTRO!I:I,_xludf.AGGREGATE(15,6,ROW(MAESTRO!$B$3:$B$1000)/((MAESTRO!$B$3:$B$1000="CIVILES")*(UPPER(MAESTRO!$L$3:$L$1000)="CONFIRMADO")),ROWS($A$3:A348))),"")</f>
        <v/>
      </c>
      <c r="J348" s="18" t="str">
        <f ca="1">IFERROR(INDEX(MAESTRO!J:J,_xludf.AGGREGATE(15,6,ROW(MAESTRO!$B$3:$B$1000)/((MAESTRO!$B$3:$B$1000="CIVILES")*(UPPER(MAESTRO!$L$3:$L$1000)="CONFIRMADO")),ROWS($A$3:A348))),"")</f>
        <v/>
      </c>
      <c r="K348" s="18" t="str">
        <f ca="1">IFERROR(INDEX(MAESTRO!K:K,_xludf.AGGREGATE(15,6,ROW(MAESTRO!$B$3:$B$1000)/((MAESTRO!$B$3:$B$1000="CIVILES")*(UPPER(MAESTRO!$L$3:$L$1000)="CONFIRMADO")),ROWS($A$3:A348))),"")</f>
        <v/>
      </c>
      <c r="L348" s="18" t="str">
        <f ca="1">IFERROR(INDEX(MAESTRO!L:L,_xludf.AGGREGATE(15,6,ROW(MAESTRO!$B$3:$B$1000)/((MAESTRO!$B$3:$B$1000="CIVILES")*(UPPER(MAESTRO!$L$3:$L$1000)="CONFIRMADO")),ROWS($A$3:A348))),"")</f>
        <v/>
      </c>
      <c r="M348" s="18" t="str">
        <f ca="1">IFERROR(INDEX(MAESTRO!M:M,_xludf.AGGREGATE(15,6,ROW(MAESTRO!$B$3:$B$1000)/((MAESTRO!$B$3:$B$1000="CIVILES")*(UPPER(MAESTRO!$L$3:$L$1000)="CONFIRMADO")),ROWS($A$3:A348))),"")</f>
        <v/>
      </c>
      <c r="N348" s="18" t="str">
        <f ca="1">IFERROR(INDEX(MAESTRO!N:N,_xludf.AGGREGATE(15,6,ROW(MAESTRO!$B$3:$B$1000)/((MAESTRO!$B$3:$B$1000="CIVILES")*(UPPER(MAESTRO!$L$3:$L$1000)="CONFIRMADO")),ROWS($A$3:A348))),"")</f>
        <v/>
      </c>
      <c r="O348" s="18" t="str">
        <f ca="1">IFERROR(INDEX(MAESTRO!O:O,_xludf.AGGREGATE(15,6,ROW(MAESTRO!$B$3:$B$1000)/((MAESTRO!$B$3:$B$1000="CIVILES")*(UPPER(MAESTRO!$L$3:$L$1000)="CONFIRMADO")),ROWS($A$3:A348))),"")</f>
        <v/>
      </c>
      <c r="P348" s="18" t="str">
        <f ca="1">IFERROR(INDEX(MAESTRO!P:P,_xludf.AGGREGATE(15,6,ROW(MAESTRO!$B$3:$B$1000)/((MAESTRO!$B$3:$B$1000="CIVILES")*(UPPER(MAESTRO!$L$3:$L$1000)="CONFIRMADO")),ROWS($A$3:A348))),"")</f>
        <v/>
      </c>
      <c r="Q348" s="18" t="str">
        <f ca="1">IFERROR(INDEX(MAESTRO!Q:Q,_xludf.AGGREGATE(15,6,ROW(MAESTRO!$B$3:$B$1000)/((MAESTRO!$B$3:$B$1000="CIVILES")*(UPPER(MAESTRO!$L$3:$L$1000)="CONFIRMADO")),ROWS($A$3:A348))),"")</f>
        <v/>
      </c>
      <c r="R348" s="18" t="str">
        <f ca="1">IFERROR(INDEX(MAESTRO!R:R,_xludf.AGGREGATE(15,6,ROW(MAESTRO!$B$3:$B$1000)/((MAESTRO!$B$3:$B$1000="CIVILES")*(UPPER(MAESTRO!$L$3:$L$1000)="CONFIRMADO")),ROWS($A$3:A348))),"")</f>
        <v/>
      </c>
      <c r="S348" s="18" t="str">
        <f ca="1">IFERROR(INDEX(MAESTRO!S:S,_xludf.AGGREGATE(15,6,ROW(MAESTRO!$B$3:$B$1000)/((MAESTRO!$B$3:$B$1000="CIVILES")*(UPPER(MAESTRO!$L$3:$L$1000)="CONFIRMADO")),ROWS($A$3:A348))),"")</f>
        <v/>
      </c>
      <c r="T348" s="18" t="str">
        <f ca="1">IFERROR(INDEX(MAESTRO!T:T,_xludf.AGGREGATE(15,6,ROW(MAESTRO!$B$3:$B$1000)/((MAESTRO!$B$3:$B$1000="CIVILES")*(UPPER(MAESTRO!$L$3:$L$1000)="CONFIRMADO")),ROWS($A$3:A348))),"")</f>
        <v/>
      </c>
      <c r="U348" s="18" t="str">
        <f ca="1">IFERROR(INDEX(MAESTRO!U:U,_xludf.AGGREGATE(15,6,ROW(MAESTRO!$B$3:$B$1000)/((MAESTRO!$B$3:$B$1000="CIVILES")*(UPPER(MAESTRO!$L$3:$L$1000)="CONFIRMADO")),ROWS($A$3:A348))),"")</f>
        <v/>
      </c>
      <c r="V348" s="18" t="str">
        <f ca="1">IFERROR(INDEX(MAESTRO!V:V,_xludf.AGGREGATE(15,6,ROW(MAESTRO!$B$3:$B$1000)/((MAESTRO!$B$3:$B$1000="CIVILES")*(UPPER(MAESTRO!$L$3:$L$1000)="CONFIRMADO")),ROWS($A$3:A348))),"")</f>
        <v/>
      </c>
      <c r="W348" s="18" t="str">
        <f ca="1">IFERROR(INDEX(MAESTRO!W:W,_xludf.AGGREGATE(15,6,ROW(MAESTRO!$B$3:$B$1000)/((MAESTRO!$B$3:$B$1000="CIVILES")*(UPPER(MAESTRO!$L$3:$L$1000)="CONFIRMADO")),ROWS($A$3:A348))),"")</f>
        <v/>
      </c>
      <c r="X348" s="18" t="str">
        <f ca="1">IFERROR(INDEX(MAESTRO!X:X,_xludf.AGGREGATE(15,6,ROW(MAESTRO!$B$3:$B$1000)/((MAESTRO!$B$3:$B$1000="CIVILES")*(UPPER(MAESTRO!$L$3:$L$1000)="CONFIRMADO")),ROWS($A$3:A348))),"")</f>
        <v/>
      </c>
    </row>
    <row r="349" spans="1:24" ht="22.05" customHeight="1">
      <c r="A349" s="10" t="str">
        <f ca="1">IFERROR(INDEX(MAESTRO!A:A,_xludf.AGGREGATE(15,6,ROW(MAESTRO!$B$3:$B$1000)/((MAESTRO!$B$3:$B$1000="CIVILES")*(UPPER(MAESTRO!$L$3:$L$1000)="CONFIRMADO")),ROWS($A$3:A349))),"")</f>
        <v/>
      </c>
      <c r="B349" s="10" t="str">
        <f ca="1">IFERROR(INDEX(MAESTRO!B:B,_xludf.AGGREGATE(15,6,ROW(MAESTRO!$B$3:$B$1000)/((MAESTRO!$B$3:$B$1000="CIVILES")*(UPPER(MAESTRO!$L$3:$L$1000)="CONFIRMADO")),ROWS($A$3:A349))),"")</f>
        <v/>
      </c>
      <c r="C349" s="10" t="str">
        <f ca="1">IFERROR(INDEX(MAESTRO!C:C,_xludf.AGGREGATE(15,6,ROW(MAESTRO!$B$3:$B$1000)/((MAESTRO!$B$3:$B$1000="CIVILES")*(UPPER(MAESTRO!$L$3:$L$1000)="CONFIRMADO")),ROWS($A$3:A349))),"")</f>
        <v/>
      </c>
      <c r="D349" s="10" t="str">
        <f ca="1">IFERROR(INDEX(MAESTRO!D:D,_xludf.AGGREGATE(15,6,ROW(MAESTRO!$B$3:$B$1000)/((MAESTRO!$B$3:$B$1000="CIVILES")*(UPPER(MAESTRO!$L$3:$L$1000)="CONFIRMADO")),ROWS($A$3:A349))),"")</f>
        <v/>
      </c>
      <c r="E349" s="10" t="str">
        <f ca="1">IFERROR(INDEX(MAESTRO!E:E,_xludf.AGGREGATE(15,6,ROW(MAESTRO!$B$3:$B$1000)/((MAESTRO!$B$3:$B$1000="CIVILES")*(UPPER(MAESTRO!$L$3:$L$1000)="CONFIRMADO")),ROWS($A$3:A349))),"")</f>
        <v/>
      </c>
      <c r="F349" s="10" t="str">
        <f ca="1">IFERROR(INDEX(MAESTRO!F:F,_xludf.AGGREGATE(15,6,ROW(MAESTRO!$B$3:$B$1000)/((MAESTRO!$B$3:$B$1000="CIVILES")*(UPPER(MAESTRO!$L$3:$L$1000)="CONFIRMADO")),ROWS($A$3:A349))),"")</f>
        <v/>
      </c>
      <c r="G349" s="10" t="str">
        <f ca="1">IFERROR(INDEX(MAESTRO!G:G,_xludf.AGGREGATE(15,6,ROW(MAESTRO!$B$3:$B$1000)/((MAESTRO!$B$3:$B$1000="CIVILES")*(UPPER(MAESTRO!$L$3:$L$1000)="CONFIRMADO")),ROWS($A$3:A349))),"")</f>
        <v/>
      </c>
      <c r="H349" s="10" t="str">
        <f ca="1">IFERROR(INDEX(MAESTRO!H:H,_xludf.AGGREGATE(15,6,ROW(MAESTRO!$B$3:$B$1000)/((MAESTRO!$B$3:$B$1000="CIVILES")*(UPPER(MAESTRO!$L$3:$L$1000)="CONFIRMADO")),ROWS($A$3:A349))),"")</f>
        <v/>
      </c>
      <c r="I349" s="10" t="str">
        <f ca="1">IFERROR(INDEX(MAESTRO!I:I,_xludf.AGGREGATE(15,6,ROW(MAESTRO!$B$3:$B$1000)/((MAESTRO!$B$3:$B$1000="CIVILES")*(UPPER(MAESTRO!$L$3:$L$1000)="CONFIRMADO")),ROWS($A$3:A349))),"")</f>
        <v/>
      </c>
      <c r="J349" s="10" t="str">
        <f ca="1">IFERROR(INDEX(MAESTRO!J:J,_xludf.AGGREGATE(15,6,ROW(MAESTRO!$B$3:$B$1000)/((MAESTRO!$B$3:$B$1000="CIVILES")*(UPPER(MAESTRO!$L$3:$L$1000)="CONFIRMADO")),ROWS($A$3:A349))),"")</f>
        <v/>
      </c>
      <c r="K349" s="10" t="str">
        <f ca="1">IFERROR(INDEX(MAESTRO!K:K,_xludf.AGGREGATE(15,6,ROW(MAESTRO!$B$3:$B$1000)/((MAESTRO!$B$3:$B$1000="CIVILES")*(UPPER(MAESTRO!$L$3:$L$1000)="CONFIRMADO")),ROWS($A$3:A349))),"")</f>
        <v/>
      </c>
      <c r="L349" s="10" t="str">
        <f ca="1">IFERROR(INDEX(MAESTRO!L:L,_xludf.AGGREGATE(15,6,ROW(MAESTRO!$B$3:$B$1000)/((MAESTRO!$B$3:$B$1000="CIVILES")*(UPPER(MAESTRO!$L$3:$L$1000)="CONFIRMADO")),ROWS($A$3:A349))),"")</f>
        <v/>
      </c>
      <c r="M349" s="10" t="str">
        <f ca="1">IFERROR(INDEX(MAESTRO!M:M,_xludf.AGGREGATE(15,6,ROW(MAESTRO!$B$3:$B$1000)/((MAESTRO!$B$3:$B$1000="CIVILES")*(UPPER(MAESTRO!$L$3:$L$1000)="CONFIRMADO")),ROWS($A$3:A349))),"")</f>
        <v/>
      </c>
      <c r="N349" s="10" t="str">
        <f ca="1">IFERROR(INDEX(MAESTRO!N:N,_xludf.AGGREGATE(15,6,ROW(MAESTRO!$B$3:$B$1000)/((MAESTRO!$B$3:$B$1000="CIVILES")*(UPPER(MAESTRO!$L$3:$L$1000)="CONFIRMADO")),ROWS($A$3:A349))),"")</f>
        <v/>
      </c>
      <c r="O349" s="10" t="str">
        <f ca="1">IFERROR(INDEX(MAESTRO!O:O,_xludf.AGGREGATE(15,6,ROW(MAESTRO!$B$3:$B$1000)/((MAESTRO!$B$3:$B$1000="CIVILES")*(UPPER(MAESTRO!$L$3:$L$1000)="CONFIRMADO")),ROWS($A$3:A349))),"")</f>
        <v/>
      </c>
      <c r="P349" s="10" t="str">
        <f ca="1">IFERROR(INDEX(MAESTRO!P:P,_xludf.AGGREGATE(15,6,ROW(MAESTRO!$B$3:$B$1000)/((MAESTRO!$B$3:$B$1000="CIVILES")*(UPPER(MAESTRO!$L$3:$L$1000)="CONFIRMADO")),ROWS($A$3:A349))),"")</f>
        <v/>
      </c>
      <c r="Q349" s="10" t="str">
        <f ca="1">IFERROR(INDEX(MAESTRO!Q:Q,_xludf.AGGREGATE(15,6,ROW(MAESTRO!$B$3:$B$1000)/((MAESTRO!$B$3:$B$1000="CIVILES")*(UPPER(MAESTRO!$L$3:$L$1000)="CONFIRMADO")),ROWS($A$3:A349))),"")</f>
        <v/>
      </c>
      <c r="R349" s="10" t="str">
        <f ca="1">IFERROR(INDEX(MAESTRO!R:R,_xludf.AGGREGATE(15,6,ROW(MAESTRO!$B$3:$B$1000)/((MAESTRO!$B$3:$B$1000="CIVILES")*(UPPER(MAESTRO!$L$3:$L$1000)="CONFIRMADO")),ROWS($A$3:A349))),"")</f>
        <v/>
      </c>
      <c r="S349" s="10" t="str">
        <f ca="1">IFERROR(INDEX(MAESTRO!S:S,_xludf.AGGREGATE(15,6,ROW(MAESTRO!$B$3:$B$1000)/((MAESTRO!$B$3:$B$1000="CIVILES")*(UPPER(MAESTRO!$L$3:$L$1000)="CONFIRMADO")),ROWS($A$3:A349))),"")</f>
        <v/>
      </c>
      <c r="T349" s="10" t="str">
        <f ca="1">IFERROR(INDEX(MAESTRO!T:T,_xludf.AGGREGATE(15,6,ROW(MAESTRO!$B$3:$B$1000)/((MAESTRO!$B$3:$B$1000="CIVILES")*(UPPER(MAESTRO!$L$3:$L$1000)="CONFIRMADO")),ROWS($A$3:A349))),"")</f>
        <v/>
      </c>
      <c r="U349" s="10" t="str">
        <f ca="1">IFERROR(INDEX(MAESTRO!U:U,_xludf.AGGREGATE(15,6,ROW(MAESTRO!$B$3:$B$1000)/((MAESTRO!$B$3:$B$1000="CIVILES")*(UPPER(MAESTRO!$L$3:$L$1000)="CONFIRMADO")),ROWS($A$3:A349))),"")</f>
        <v/>
      </c>
      <c r="V349" s="10" t="str">
        <f ca="1">IFERROR(INDEX(MAESTRO!V:V,_xludf.AGGREGATE(15,6,ROW(MAESTRO!$B$3:$B$1000)/((MAESTRO!$B$3:$B$1000="CIVILES")*(UPPER(MAESTRO!$L$3:$L$1000)="CONFIRMADO")),ROWS($A$3:A349))),"")</f>
        <v/>
      </c>
      <c r="W349" s="10" t="str">
        <f ca="1">IFERROR(INDEX(MAESTRO!W:W,_xludf.AGGREGATE(15,6,ROW(MAESTRO!$B$3:$B$1000)/((MAESTRO!$B$3:$B$1000="CIVILES")*(UPPER(MAESTRO!$L$3:$L$1000)="CONFIRMADO")),ROWS($A$3:A349))),"")</f>
        <v/>
      </c>
      <c r="X349" s="10" t="str">
        <f ca="1">IFERROR(INDEX(MAESTRO!X:X,_xludf.AGGREGATE(15,6,ROW(MAESTRO!$B$3:$B$1000)/((MAESTRO!$B$3:$B$1000="CIVILES")*(UPPER(MAESTRO!$L$3:$L$1000)="CONFIRMADO")),ROWS($A$3:A349))),"")</f>
        <v/>
      </c>
    </row>
    <row r="350" spans="1:24" ht="22.05" customHeight="1">
      <c r="A350" s="18" t="str">
        <f ca="1">IFERROR(INDEX(MAESTRO!A:A,_xludf.AGGREGATE(15,6,ROW(MAESTRO!$B$3:$B$1000)/((MAESTRO!$B$3:$B$1000="CIVILES")*(UPPER(MAESTRO!$L$3:$L$1000)="CONFIRMADO")),ROWS($A$3:A350))),"")</f>
        <v/>
      </c>
      <c r="B350" s="18" t="str">
        <f ca="1">IFERROR(INDEX(MAESTRO!B:B,_xludf.AGGREGATE(15,6,ROW(MAESTRO!$B$3:$B$1000)/((MAESTRO!$B$3:$B$1000="CIVILES")*(UPPER(MAESTRO!$L$3:$L$1000)="CONFIRMADO")),ROWS($A$3:A350))),"")</f>
        <v/>
      </c>
      <c r="C350" s="18" t="str">
        <f ca="1">IFERROR(INDEX(MAESTRO!C:C,_xludf.AGGREGATE(15,6,ROW(MAESTRO!$B$3:$B$1000)/((MAESTRO!$B$3:$B$1000="CIVILES")*(UPPER(MAESTRO!$L$3:$L$1000)="CONFIRMADO")),ROWS($A$3:A350))),"")</f>
        <v/>
      </c>
      <c r="D350" s="18" t="str">
        <f ca="1">IFERROR(INDEX(MAESTRO!D:D,_xludf.AGGREGATE(15,6,ROW(MAESTRO!$B$3:$B$1000)/((MAESTRO!$B$3:$B$1000="CIVILES")*(UPPER(MAESTRO!$L$3:$L$1000)="CONFIRMADO")),ROWS($A$3:A350))),"")</f>
        <v/>
      </c>
      <c r="E350" s="18" t="str">
        <f ca="1">IFERROR(INDEX(MAESTRO!E:E,_xludf.AGGREGATE(15,6,ROW(MAESTRO!$B$3:$B$1000)/((MAESTRO!$B$3:$B$1000="CIVILES")*(UPPER(MAESTRO!$L$3:$L$1000)="CONFIRMADO")),ROWS($A$3:A350))),"")</f>
        <v/>
      </c>
      <c r="F350" s="18" t="str">
        <f ca="1">IFERROR(INDEX(MAESTRO!F:F,_xludf.AGGREGATE(15,6,ROW(MAESTRO!$B$3:$B$1000)/((MAESTRO!$B$3:$B$1000="CIVILES")*(UPPER(MAESTRO!$L$3:$L$1000)="CONFIRMADO")),ROWS($A$3:A350))),"")</f>
        <v/>
      </c>
      <c r="G350" s="18" t="str">
        <f ca="1">IFERROR(INDEX(MAESTRO!G:G,_xludf.AGGREGATE(15,6,ROW(MAESTRO!$B$3:$B$1000)/((MAESTRO!$B$3:$B$1000="CIVILES")*(UPPER(MAESTRO!$L$3:$L$1000)="CONFIRMADO")),ROWS($A$3:A350))),"")</f>
        <v/>
      </c>
      <c r="H350" s="18" t="str">
        <f ca="1">IFERROR(INDEX(MAESTRO!H:H,_xludf.AGGREGATE(15,6,ROW(MAESTRO!$B$3:$B$1000)/((MAESTRO!$B$3:$B$1000="CIVILES")*(UPPER(MAESTRO!$L$3:$L$1000)="CONFIRMADO")),ROWS($A$3:A350))),"")</f>
        <v/>
      </c>
      <c r="I350" s="18" t="str">
        <f ca="1">IFERROR(INDEX(MAESTRO!I:I,_xludf.AGGREGATE(15,6,ROW(MAESTRO!$B$3:$B$1000)/((MAESTRO!$B$3:$B$1000="CIVILES")*(UPPER(MAESTRO!$L$3:$L$1000)="CONFIRMADO")),ROWS($A$3:A350))),"")</f>
        <v/>
      </c>
      <c r="J350" s="18" t="str">
        <f ca="1">IFERROR(INDEX(MAESTRO!J:J,_xludf.AGGREGATE(15,6,ROW(MAESTRO!$B$3:$B$1000)/((MAESTRO!$B$3:$B$1000="CIVILES")*(UPPER(MAESTRO!$L$3:$L$1000)="CONFIRMADO")),ROWS($A$3:A350))),"")</f>
        <v/>
      </c>
      <c r="K350" s="18" t="str">
        <f ca="1">IFERROR(INDEX(MAESTRO!K:K,_xludf.AGGREGATE(15,6,ROW(MAESTRO!$B$3:$B$1000)/((MAESTRO!$B$3:$B$1000="CIVILES")*(UPPER(MAESTRO!$L$3:$L$1000)="CONFIRMADO")),ROWS($A$3:A350))),"")</f>
        <v/>
      </c>
      <c r="L350" s="18" t="str">
        <f ca="1">IFERROR(INDEX(MAESTRO!L:L,_xludf.AGGREGATE(15,6,ROW(MAESTRO!$B$3:$B$1000)/((MAESTRO!$B$3:$B$1000="CIVILES")*(UPPER(MAESTRO!$L$3:$L$1000)="CONFIRMADO")),ROWS($A$3:A350))),"")</f>
        <v/>
      </c>
      <c r="M350" s="18" t="str">
        <f ca="1">IFERROR(INDEX(MAESTRO!M:M,_xludf.AGGREGATE(15,6,ROW(MAESTRO!$B$3:$B$1000)/((MAESTRO!$B$3:$B$1000="CIVILES")*(UPPER(MAESTRO!$L$3:$L$1000)="CONFIRMADO")),ROWS($A$3:A350))),"")</f>
        <v/>
      </c>
      <c r="N350" s="18" t="str">
        <f ca="1">IFERROR(INDEX(MAESTRO!N:N,_xludf.AGGREGATE(15,6,ROW(MAESTRO!$B$3:$B$1000)/((MAESTRO!$B$3:$B$1000="CIVILES")*(UPPER(MAESTRO!$L$3:$L$1000)="CONFIRMADO")),ROWS($A$3:A350))),"")</f>
        <v/>
      </c>
      <c r="O350" s="18" t="str">
        <f ca="1">IFERROR(INDEX(MAESTRO!O:O,_xludf.AGGREGATE(15,6,ROW(MAESTRO!$B$3:$B$1000)/((MAESTRO!$B$3:$B$1000="CIVILES")*(UPPER(MAESTRO!$L$3:$L$1000)="CONFIRMADO")),ROWS($A$3:A350))),"")</f>
        <v/>
      </c>
      <c r="P350" s="18" t="str">
        <f ca="1">IFERROR(INDEX(MAESTRO!P:P,_xludf.AGGREGATE(15,6,ROW(MAESTRO!$B$3:$B$1000)/((MAESTRO!$B$3:$B$1000="CIVILES")*(UPPER(MAESTRO!$L$3:$L$1000)="CONFIRMADO")),ROWS($A$3:A350))),"")</f>
        <v/>
      </c>
      <c r="Q350" s="18" t="str">
        <f ca="1">IFERROR(INDEX(MAESTRO!Q:Q,_xludf.AGGREGATE(15,6,ROW(MAESTRO!$B$3:$B$1000)/((MAESTRO!$B$3:$B$1000="CIVILES")*(UPPER(MAESTRO!$L$3:$L$1000)="CONFIRMADO")),ROWS($A$3:A350))),"")</f>
        <v/>
      </c>
      <c r="R350" s="18" t="str">
        <f ca="1">IFERROR(INDEX(MAESTRO!R:R,_xludf.AGGREGATE(15,6,ROW(MAESTRO!$B$3:$B$1000)/((MAESTRO!$B$3:$B$1000="CIVILES")*(UPPER(MAESTRO!$L$3:$L$1000)="CONFIRMADO")),ROWS($A$3:A350))),"")</f>
        <v/>
      </c>
      <c r="S350" s="18" t="str">
        <f ca="1">IFERROR(INDEX(MAESTRO!S:S,_xludf.AGGREGATE(15,6,ROW(MAESTRO!$B$3:$B$1000)/((MAESTRO!$B$3:$B$1000="CIVILES")*(UPPER(MAESTRO!$L$3:$L$1000)="CONFIRMADO")),ROWS($A$3:A350))),"")</f>
        <v/>
      </c>
      <c r="T350" s="18" t="str">
        <f ca="1">IFERROR(INDEX(MAESTRO!T:T,_xludf.AGGREGATE(15,6,ROW(MAESTRO!$B$3:$B$1000)/((MAESTRO!$B$3:$B$1000="CIVILES")*(UPPER(MAESTRO!$L$3:$L$1000)="CONFIRMADO")),ROWS($A$3:A350))),"")</f>
        <v/>
      </c>
      <c r="U350" s="18" t="str">
        <f ca="1">IFERROR(INDEX(MAESTRO!U:U,_xludf.AGGREGATE(15,6,ROW(MAESTRO!$B$3:$B$1000)/((MAESTRO!$B$3:$B$1000="CIVILES")*(UPPER(MAESTRO!$L$3:$L$1000)="CONFIRMADO")),ROWS($A$3:A350))),"")</f>
        <v/>
      </c>
      <c r="V350" s="18" t="str">
        <f ca="1">IFERROR(INDEX(MAESTRO!V:V,_xludf.AGGREGATE(15,6,ROW(MAESTRO!$B$3:$B$1000)/((MAESTRO!$B$3:$B$1000="CIVILES")*(UPPER(MAESTRO!$L$3:$L$1000)="CONFIRMADO")),ROWS($A$3:A350))),"")</f>
        <v/>
      </c>
      <c r="W350" s="18" t="str">
        <f ca="1">IFERROR(INDEX(MAESTRO!W:W,_xludf.AGGREGATE(15,6,ROW(MAESTRO!$B$3:$B$1000)/((MAESTRO!$B$3:$B$1000="CIVILES")*(UPPER(MAESTRO!$L$3:$L$1000)="CONFIRMADO")),ROWS($A$3:A350))),"")</f>
        <v/>
      </c>
      <c r="X350" s="18" t="str">
        <f ca="1">IFERROR(INDEX(MAESTRO!X:X,_xludf.AGGREGATE(15,6,ROW(MAESTRO!$B$3:$B$1000)/((MAESTRO!$B$3:$B$1000="CIVILES")*(UPPER(MAESTRO!$L$3:$L$1000)="CONFIRMADO")),ROWS($A$3:A350))),"")</f>
        <v/>
      </c>
    </row>
    <row r="351" spans="1:24" ht="22.05" customHeight="1">
      <c r="A351" s="10" t="str">
        <f ca="1">IFERROR(INDEX(MAESTRO!A:A,_xludf.AGGREGATE(15,6,ROW(MAESTRO!$B$3:$B$1000)/((MAESTRO!$B$3:$B$1000="CIVILES")*(UPPER(MAESTRO!$L$3:$L$1000)="CONFIRMADO")),ROWS($A$3:A351))),"")</f>
        <v/>
      </c>
      <c r="B351" s="10" t="str">
        <f ca="1">IFERROR(INDEX(MAESTRO!B:B,_xludf.AGGREGATE(15,6,ROW(MAESTRO!$B$3:$B$1000)/((MAESTRO!$B$3:$B$1000="CIVILES")*(UPPER(MAESTRO!$L$3:$L$1000)="CONFIRMADO")),ROWS($A$3:A351))),"")</f>
        <v/>
      </c>
      <c r="C351" s="10" t="str">
        <f ca="1">IFERROR(INDEX(MAESTRO!C:C,_xludf.AGGREGATE(15,6,ROW(MAESTRO!$B$3:$B$1000)/((MAESTRO!$B$3:$B$1000="CIVILES")*(UPPER(MAESTRO!$L$3:$L$1000)="CONFIRMADO")),ROWS($A$3:A351))),"")</f>
        <v/>
      </c>
      <c r="D351" s="10" t="str">
        <f ca="1">IFERROR(INDEX(MAESTRO!D:D,_xludf.AGGREGATE(15,6,ROW(MAESTRO!$B$3:$B$1000)/((MAESTRO!$B$3:$B$1000="CIVILES")*(UPPER(MAESTRO!$L$3:$L$1000)="CONFIRMADO")),ROWS($A$3:A351))),"")</f>
        <v/>
      </c>
      <c r="E351" s="10" t="str">
        <f ca="1">IFERROR(INDEX(MAESTRO!E:E,_xludf.AGGREGATE(15,6,ROW(MAESTRO!$B$3:$B$1000)/((MAESTRO!$B$3:$B$1000="CIVILES")*(UPPER(MAESTRO!$L$3:$L$1000)="CONFIRMADO")),ROWS($A$3:A351))),"")</f>
        <v/>
      </c>
      <c r="F351" s="10" t="str">
        <f ca="1">IFERROR(INDEX(MAESTRO!F:F,_xludf.AGGREGATE(15,6,ROW(MAESTRO!$B$3:$B$1000)/((MAESTRO!$B$3:$B$1000="CIVILES")*(UPPER(MAESTRO!$L$3:$L$1000)="CONFIRMADO")),ROWS($A$3:A351))),"")</f>
        <v/>
      </c>
      <c r="G351" s="10" t="str">
        <f ca="1">IFERROR(INDEX(MAESTRO!G:G,_xludf.AGGREGATE(15,6,ROW(MAESTRO!$B$3:$B$1000)/((MAESTRO!$B$3:$B$1000="CIVILES")*(UPPER(MAESTRO!$L$3:$L$1000)="CONFIRMADO")),ROWS($A$3:A351))),"")</f>
        <v/>
      </c>
      <c r="H351" s="10" t="str">
        <f ca="1">IFERROR(INDEX(MAESTRO!H:H,_xludf.AGGREGATE(15,6,ROW(MAESTRO!$B$3:$B$1000)/((MAESTRO!$B$3:$B$1000="CIVILES")*(UPPER(MAESTRO!$L$3:$L$1000)="CONFIRMADO")),ROWS($A$3:A351))),"")</f>
        <v/>
      </c>
      <c r="I351" s="10" t="str">
        <f ca="1">IFERROR(INDEX(MAESTRO!I:I,_xludf.AGGREGATE(15,6,ROW(MAESTRO!$B$3:$B$1000)/((MAESTRO!$B$3:$B$1000="CIVILES")*(UPPER(MAESTRO!$L$3:$L$1000)="CONFIRMADO")),ROWS($A$3:A351))),"")</f>
        <v/>
      </c>
      <c r="J351" s="10" t="str">
        <f ca="1">IFERROR(INDEX(MAESTRO!J:J,_xludf.AGGREGATE(15,6,ROW(MAESTRO!$B$3:$B$1000)/((MAESTRO!$B$3:$B$1000="CIVILES")*(UPPER(MAESTRO!$L$3:$L$1000)="CONFIRMADO")),ROWS($A$3:A351))),"")</f>
        <v/>
      </c>
      <c r="K351" s="10" t="str">
        <f ca="1">IFERROR(INDEX(MAESTRO!K:K,_xludf.AGGREGATE(15,6,ROW(MAESTRO!$B$3:$B$1000)/((MAESTRO!$B$3:$B$1000="CIVILES")*(UPPER(MAESTRO!$L$3:$L$1000)="CONFIRMADO")),ROWS($A$3:A351))),"")</f>
        <v/>
      </c>
      <c r="L351" s="10" t="str">
        <f ca="1">IFERROR(INDEX(MAESTRO!L:L,_xludf.AGGREGATE(15,6,ROW(MAESTRO!$B$3:$B$1000)/((MAESTRO!$B$3:$B$1000="CIVILES")*(UPPER(MAESTRO!$L$3:$L$1000)="CONFIRMADO")),ROWS($A$3:A351))),"")</f>
        <v/>
      </c>
      <c r="M351" s="10" t="str">
        <f ca="1">IFERROR(INDEX(MAESTRO!M:M,_xludf.AGGREGATE(15,6,ROW(MAESTRO!$B$3:$B$1000)/((MAESTRO!$B$3:$B$1000="CIVILES")*(UPPER(MAESTRO!$L$3:$L$1000)="CONFIRMADO")),ROWS($A$3:A351))),"")</f>
        <v/>
      </c>
      <c r="N351" s="10" t="str">
        <f ca="1">IFERROR(INDEX(MAESTRO!N:N,_xludf.AGGREGATE(15,6,ROW(MAESTRO!$B$3:$B$1000)/((MAESTRO!$B$3:$B$1000="CIVILES")*(UPPER(MAESTRO!$L$3:$L$1000)="CONFIRMADO")),ROWS($A$3:A351))),"")</f>
        <v/>
      </c>
      <c r="O351" s="10" t="str">
        <f ca="1">IFERROR(INDEX(MAESTRO!O:O,_xludf.AGGREGATE(15,6,ROW(MAESTRO!$B$3:$B$1000)/((MAESTRO!$B$3:$B$1000="CIVILES")*(UPPER(MAESTRO!$L$3:$L$1000)="CONFIRMADO")),ROWS($A$3:A351))),"")</f>
        <v/>
      </c>
      <c r="P351" s="10" t="str">
        <f ca="1">IFERROR(INDEX(MAESTRO!P:P,_xludf.AGGREGATE(15,6,ROW(MAESTRO!$B$3:$B$1000)/((MAESTRO!$B$3:$B$1000="CIVILES")*(UPPER(MAESTRO!$L$3:$L$1000)="CONFIRMADO")),ROWS($A$3:A351))),"")</f>
        <v/>
      </c>
      <c r="Q351" s="10" t="str">
        <f ca="1">IFERROR(INDEX(MAESTRO!Q:Q,_xludf.AGGREGATE(15,6,ROW(MAESTRO!$B$3:$B$1000)/((MAESTRO!$B$3:$B$1000="CIVILES")*(UPPER(MAESTRO!$L$3:$L$1000)="CONFIRMADO")),ROWS($A$3:A351))),"")</f>
        <v/>
      </c>
      <c r="R351" s="10" t="str">
        <f ca="1">IFERROR(INDEX(MAESTRO!R:R,_xludf.AGGREGATE(15,6,ROW(MAESTRO!$B$3:$B$1000)/((MAESTRO!$B$3:$B$1000="CIVILES")*(UPPER(MAESTRO!$L$3:$L$1000)="CONFIRMADO")),ROWS($A$3:A351))),"")</f>
        <v/>
      </c>
      <c r="S351" s="10" t="str">
        <f ca="1">IFERROR(INDEX(MAESTRO!S:S,_xludf.AGGREGATE(15,6,ROW(MAESTRO!$B$3:$B$1000)/((MAESTRO!$B$3:$B$1000="CIVILES")*(UPPER(MAESTRO!$L$3:$L$1000)="CONFIRMADO")),ROWS($A$3:A351))),"")</f>
        <v/>
      </c>
      <c r="T351" s="10" t="str">
        <f ca="1">IFERROR(INDEX(MAESTRO!T:T,_xludf.AGGREGATE(15,6,ROW(MAESTRO!$B$3:$B$1000)/((MAESTRO!$B$3:$B$1000="CIVILES")*(UPPER(MAESTRO!$L$3:$L$1000)="CONFIRMADO")),ROWS($A$3:A351))),"")</f>
        <v/>
      </c>
      <c r="U351" s="10" t="str">
        <f ca="1">IFERROR(INDEX(MAESTRO!U:U,_xludf.AGGREGATE(15,6,ROW(MAESTRO!$B$3:$B$1000)/((MAESTRO!$B$3:$B$1000="CIVILES")*(UPPER(MAESTRO!$L$3:$L$1000)="CONFIRMADO")),ROWS($A$3:A351))),"")</f>
        <v/>
      </c>
      <c r="V351" s="10" t="str">
        <f ca="1">IFERROR(INDEX(MAESTRO!V:V,_xludf.AGGREGATE(15,6,ROW(MAESTRO!$B$3:$B$1000)/((MAESTRO!$B$3:$B$1000="CIVILES")*(UPPER(MAESTRO!$L$3:$L$1000)="CONFIRMADO")),ROWS($A$3:A351))),"")</f>
        <v/>
      </c>
      <c r="W351" s="10" t="str">
        <f ca="1">IFERROR(INDEX(MAESTRO!W:W,_xludf.AGGREGATE(15,6,ROW(MAESTRO!$B$3:$B$1000)/((MAESTRO!$B$3:$B$1000="CIVILES")*(UPPER(MAESTRO!$L$3:$L$1000)="CONFIRMADO")),ROWS($A$3:A351))),"")</f>
        <v/>
      </c>
      <c r="X351" s="10" t="str">
        <f ca="1">IFERROR(INDEX(MAESTRO!X:X,_xludf.AGGREGATE(15,6,ROW(MAESTRO!$B$3:$B$1000)/((MAESTRO!$B$3:$B$1000="CIVILES")*(UPPER(MAESTRO!$L$3:$L$1000)="CONFIRMADO")),ROWS($A$3:A351))),"")</f>
        <v/>
      </c>
    </row>
    <row r="352" spans="1:24" ht="22.05" customHeight="1">
      <c r="A352" s="18" t="str">
        <f ca="1">IFERROR(INDEX(MAESTRO!A:A,_xludf.AGGREGATE(15,6,ROW(MAESTRO!$B$3:$B$1000)/((MAESTRO!$B$3:$B$1000="CIVILES")*(UPPER(MAESTRO!$L$3:$L$1000)="CONFIRMADO")),ROWS($A$3:A352))),"")</f>
        <v/>
      </c>
      <c r="B352" s="18" t="str">
        <f ca="1">IFERROR(INDEX(MAESTRO!B:B,_xludf.AGGREGATE(15,6,ROW(MAESTRO!$B$3:$B$1000)/((MAESTRO!$B$3:$B$1000="CIVILES")*(UPPER(MAESTRO!$L$3:$L$1000)="CONFIRMADO")),ROWS($A$3:A352))),"")</f>
        <v/>
      </c>
      <c r="C352" s="18" t="str">
        <f ca="1">IFERROR(INDEX(MAESTRO!C:C,_xludf.AGGREGATE(15,6,ROW(MAESTRO!$B$3:$B$1000)/((MAESTRO!$B$3:$B$1000="CIVILES")*(UPPER(MAESTRO!$L$3:$L$1000)="CONFIRMADO")),ROWS($A$3:A352))),"")</f>
        <v/>
      </c>
      <c r="D352" s="18" t="str">
        <f ca="1">IFERROR(INDEX(MAESTRO!D:D,_xludf.AGGREGATE(15,6,ROW(MAESTRO!$B$3:$B$1000)/((MAESTRO!$B$3:$B$1000="CIVILES")*(UPPER(MAESTRO!$L$3:$L$1000)="CONFIRMADO")),ROWS($A$3:A352))),"")</f>
        <v/>
      </c>
      <c r="E352" s="18" t="str">
        <f ca="1">IFERROR(INDEX(MAESTRO!E:E,_xludf.AGGREGATE(15,6,ROW(MAESTRO!$B$3:$B$1000)/((MAESTRO!$B$3:$B$1000="CIVILES")*(UPPER(MAESTRO!$L$3:$L$1000)="CONFIRMADO")),ROWS($A$3:A352))),"")</f>
        <v/>
      </c>
      <c r="F352" s="18" t="str">
        <f ca="1">IFERROR(INDEX(MAESTRO!F:F,_xludf.AGGREGATE(15,6,ROW(MAESTRO!$B$3:$B$1000)/((MAESTRO!$B$3:$B$1000="CIVILES")*(UPPER(MAESTRO!$L$3:$L$1000)="CONFIRMADO")),ROWS($A$3:A352))),"")</f>
        <v/>
      </c>
      <c r="G352" s="18" t="str">
        <f ca="1">IFERROR(INDEX(MAESTRO!G:G,_xludf.AGGREGATE(15,6,ROW(MAESTRO!$B$3:$B$1000)/((MAESTRO!$B$3:$B$1000="CIVILES")*(UPPER(MAESTRO!$L$3:$L$1000)="CONFIRMADO")),ROWS($A$3:A352))),"")</f>
        <v/>
      </c>
      <c r="H352" s="18" t="str">
        <f ca="1">IFERROR(INDEX(MAESTRO!H:H,_xludf.AGGREGATE(15,6,ROW(MAESTRO!$B$3:$B$1000)/((MAESTRO!$B$3:$B$1000="CIVILES")*(UPPER(MAESTRO!$L$3:$L$1000)="CONFIRMADO")),ROWS($A$3:A352))),"")</f>
        <v/>
      </c>
      <c r="I352" s="18" t="str">
        <f ca="1">IFERROR(INDEX(MAESTRO!I:I,_xludf.AGGREGATE(15,6,ROW(MAESTRO!$B$3:$B$1000)/((MAESTRO!$B$3:$B$1000="CIVILES")*(UPPER(MAESTRO!$L$3:$L$1000)="CONFIRMADO")),ROWS($A$3:A352))),"")</f>
        <v/>
      </c>
      <c r="J352" s="18" t="str">
        <f ca="1">IFERROR(INDEX(MAESTRO!J:J,_xludf.AGGREGATE(15,6,ROW(MAESTRO!$B$3:$B$1000)/((MAESTRO!$B$3:$B$1000="CIVILES")*(UPPER(MAESTRO!$L$3:$L$1000)="CONFIRMADO")),ROWS($A$3:A352))),"")</f>
        <v/>
      </c>
      <c r="K352" s="18" t="str">
        <f ca="1">IFERROR(INDEX(MAESTRO!K:K,_xludf.AGGREGATE(15,6,ROW(MAESTRO!$B$3:$B$1000)/((MAESTRO!$B$3:$B$1000="CIVILES")*(UPPER(MAESTRO!$L$3:$L$1000)="CONFIRMADO")),ROWS($A$3:A352))),"")</f>
        <v/>
      </c>
      <c r="L352" s="18" t="str">
        <f ca="1">IFERROR(INDEX(MAESTRO!L:L,_xludf.AGGREGATE(15,6,ROW(MAESTRO!$B$3:$B$1000)/((MAESTRO!$B$3:$B$1000="CIVILES")*(UPPER(MAESTRO!$L$3:$L$1000)="CONFIRMADO")),ROWS($A$3:A352))),"")</f>
        <v/>
      </c>
      <c r="M352" s="18" t="str">
        <f ca="1">IFERROR(INDEX(MAESTRO!M:M,_xludf.AGGREGATE(15,6,ROW(MAESTRO!$B$3:$B$1000)/((MAESTRO!$B$3:$B$1000="CIVILES")*(UPPER(MAESTRO!$L$3:$L$1000)="CONFIRMADO")),ROWS($A$3:A352))),"")</f>
        <v/>
      </c>
      <c r="N352" s="18" t="str">
        <f ca="1">IFERROR(INDEX(MAESTRO!N:N,_xludf.AGGREGATE(15,6,ROW(MAESTRO!$B$3:$B$1000)/((MAESTRO!$B$3:$B$1000="CIVILES")*(UPPER(MAESTRO!$L$3:$L$1000)="CONFIRMADO")),ROWS($A$3:A352))),"")</f>
        <v/>
      </c>
      <c r="O352" s="18" t="str">
        <f ca="1">IFERROR(INDEX(MAESTRO!O:O,_xludf.AGGREGATE(15,6,ROW(MAESTRO!$B$3:$B$1000)/((MAESTRO!$B$3:$B$1000="CIVILES")*(UPPER(MAESTRO!$L$3:$L$1000)="CONFIRMADO")),ROWS($A$3:A352))),"")</f>
        <v/>
      </c>
      <c r="P352" s="18" t="str">
        <f ca="1">IFERROR(INDEX(MAESTRO!P:P,_xludf.AGGREGATE(15,6,ROW(MAESTRO!$B$3:$B$1000)/((MAESTRO!$B$3:$B$1000="CIVILES")*(UPPER(MAESTRO!$L$3:$L$1000)="CONFIRMADO")),ROWS($A$3:A352))),"")</f>
        <v/>
      </c>
      <c r="Q352" s="18" t="str">
        <f ca="1">IFERROR(INDEX(MAESTRO!Q:Q,_xludf.AGGREGATE(15,6,ROW(MAESTRO!$B$3:$B$1000)/((MAESTRO!$B$3:$B$1000="CIVILES")*(UPPER(MAESTRO!$L$3:$L$1000)="CONFIRMADO")),ROWS($A$3:A352))),"")</f>
        <v/>
      </c>
      <c r="R352" s="18" t="str">
        <f ca="1">IFERROR(INDEX(MAESTRO!R:R,_xludf.AGGREGATE(15,6,ROW(MAESTRO!$B$3:$B$1000)/((MAESTRO!$B$3:$B$1000="CIVILES")*(UPPER(MAESTRO!$L$3:$L$1000)="CONFIRMADO")),ROWS($A$3:A352))),"")</f>
        <v/>
      </c>
      <c r="S352" s="18" t="str">
        <f ca="1">IFERROR(INDEX(MAESTRO!S:S,_xludf.AGGREGATE(15,6,ROW(MAESTRO!$B$3:$B$1000)/((MAESTRO!$B$3:$B$1000="CIVILES")*(UPPER(MAESTRO!$L$3:$L$1000)="CONFIRMADO")),ROWS($A$3:A352))),"")</f>
        <v/>
      </c>
      <c r="T352" s="18" t="str">
        <f ca="1">IFERROR(INDEX(MAESTRO!T:T,_xludf.AGGREGATE(15,6,ROW(MAESTRO!$B$3:$B$1000)/((MAESTRO!$B$3:$B$1000="CIVILES")*(UPPER(MAESTRO!$L$3:$L$1000)="CONFIRMADO")),ROWS($A$3:A352))),"")</f>
        <v/>
      </c>
      <c r="U352" s="18" t="str">
        <f ca="1">IFERROR(INDEX(MAESTRO!U:U,_xludf.AGGREGATE(15,6,ROW(MAESTRO!$B$3:$B$1000)/((MAESTRO!$B$3:$B$1000="CIVILES")*(UPPER(MAESTRO!$L$3:$L$1000)="CONFIRMADO")),ROWS($A$3:A352))),"")</f>
        <v/>
      </c>
      <c r="V352" s="18" t="str">
        <f ca="1">IFERROR(INDEX(MAESTRO!V:V,_xludf.AGGREGATE(15,6,ROW(MAESTRO!$B$3:$B$1000)/((MAESTRO!$B$3:$B$1000="CIVILES")*(UPPER(MAESTRO!$L$3:$L$1000)="CONFIRMADO")),ROWS($A$3:A352))),"")</f>
        <v/>
      </c>
      <c r="W352" s="18" t="str">
        <f ca="1">IFERROR(INDEX(MAESTRO!W:W,_xludf.AGGREGATE(15,6,ROW(MAESTRO!$B$3:$B$1000)/((MAESTRO!$B$3:$B$1000="CIVILES")*(UPPER(MAESTRO!$L$3:$L$1000)="CONFIRMADO")),ROWS($A$3:A352))),"")</f>
        <v/>
      </c>
      <c r="X352" s="18" t="str">
        <f ca="1">IFERROR(INDEX(MAESTRO!X:X,_xludf.AGGREGATE(15,6,ROW(MAESTRO!$B$3:$B$1000)/((MAESTRO!$B$3:$B$1000="CIVILES")*(UPPER(MAESTRO!$L$3:$L$1000)="CONFIRMADO")),ROWS($A$3:A352))),"")</f>
        <v/>
      </c>
    </row>
    <row r="353" spans="1:24" ht="22.05" customHeight="1">
      <c r="A353" s="10" t="str">
        <f ca="1">IFERROR(INDEX(MAESTRO!A:A,_xludf.AGGREGATE(15,6,ROW(MAESTRO!$B$3:$B$1000)/((MAESTRO!$B$3:$B$1000="CIVILES")*(UPPER(MAESTRO!$L$3:$L$1000)="CONFIRMADO")),ROWS($A$3:A353))),"")</f>
        <v/>
      </c>
      <c r="B353" s="10" t="str">
        <f ca="1">IFERROR(INDEX(MAESTRO!B:B,_xludf.AGGREGATE(15,6,ROW(MAESTRO!$B$3:$B$1000)/((MAESTRO!$B$3:$B$1000="CIVILES")*(UPPER(MAESTRO!$L$3:$L$1000)="CONFIRMADO")),ROWS($A$3:A353))),"")</f>
        <v/>
      </c>
      <c r="C353" s="10" t="str">
        <f ca="1">IFERROR(INDEX(MAESTRO!C:C,_xludf.AGGREGATE(15,6,ROW(MAESTRO!$B$3:$B$1000)/((MAESTRO!$B$3:$B$1000="CIVILES")*(UPPER(MAESTRO!$L$3:$L$1000)="CONFIRMADO")),ROWS($A$3:A353))),"")</f>
        <v/>
      </c>
      <c r="D353" s="10" t="str">
        <f ca="1">IFERROR(INDEX(MAESTRO!D:D,_xludf.AGGREGATE(15,6,ROW(MAESTRO!$B$3:$B$1000)/((MAESTRO!$B$3:$B$1000="CIVILES")*(UPPER(MAESTRO!$L$3:$L$1000)="CONFIRMADO")),ROWS($A$3:A353))),"")</f>
        <v/>
      </c>
      <c r="E353" s="10" t="str">
        <f ca="1">IFERROR(INDEX(MAESTRO!E:E,_xludf.AGGREGATE(15,6,ROW(MAESTRO!$B$3:$B$1000)/((MAESTRO!$B$3:$B$1000="CIVILES")*(UPPER(MAESTRO!$L$3:$L$1000)="CONFIRMADO")),ROWS($A$3:A353))),"")</f>
        <v/>
      </c>
      <c r="F353" s="10" t="str">
        <f ca="1">IFERROR(INDEX(MAESTRO!F:F,_xludf.AGGREGATE(15,6,ROW(MAESTRO!$B$3:$B$1000)/((MAESTRO!$B$3:$B$1000="CIVILES")*(UPPER(MAESTRO!$L$3:$L$1000)="CONFIRMADO")),ROWS($A$3:A353))),"")</f>
        <v/>
      </c>
      <c r="G353" s="10" t="str">
        <f ca="1">IFERROR(INDEX(MAESTRO!G:G,_xludf.AGGREGATE(15,6,ROW(MAESTRO!$B$3:$B$1000)/((MAESTRO!$B$3:$B$1000="CIVILES")*(UPPER(MAESTRO!$L$3:$L$1000)="CONFIRMADO")),ROWS($A$3:A353))),"")</f>
        <v/>
      </c>
      <c r="H353" s="10" t="str">
        <f ca="1">IFERROR(INDEX(MAESTRO!H:H,_xludf.AGGREGATE(15,6,ROW(MAESTRO!$B$3:$B$1000)/((MAESTRO!$B$3:$B$1000="CIVILES")*(UPPER(MAESTRO!$L$3:$L$1000)="CONFIRMADO")),ROWS($A$3:A353))),"")</f>
        <v/>
      </c>
      <c r="I353" s="10" t="str">
        <f ca="1">IFERROR(INDEX(MAESTRO!I:I,_xludf.AGGREGATE(15,6,ROW(MAESTRO!$B$3:$B$1000)/((MAESTRO!$B$3:$B$1000="CIVILES")*(UPPER(MAESTRO!$L$3:$L$1000)="CONFIRMADO")),ROWS($A$3:A353))),"")</f>
        <v/>
      </c>
      <c r="J353" s="10" t="str">
        <f ca="1">IFERROR(INDEX(MAESTRO!J:J,_xludf.AGGREGATE(15,6,ROW(MAESTRO!$B$3:$B$1000)/((MAESTRO!$B$3:$B$1000="CIVILES")*(UPPER(MAESTRO!$L$3:$L$1000)="CONFIRMADO")),ROWS($A$3:A353))),"")</f>
        <v/>
      </c>
      <c r="K353" s="10" t="str">
        <f ca="1">IFERROR(INDEX(MAESTRO!K:K,_xludf.AGGREGATE(15,6,ROW(MAESTRO!$B$3:$B$1000)/((MAESTRO!$B$3:$B$1000="CIVILES")*(UPPER(MAESTRO!$L$3:$L$1000)="CONFIRMADO")),ROWS($A$3:A353))),"")</f>
        <v/>
      </c>
      <c r="L353" s="10" t="str">
        <f ca="1">IFERROR(INDEX(MAESTRO!L:L,_xludf.AGGREGATE(15,6,ROW(MAESTRO!$B$3:$B$1000)/((MAESTRO!$B$3:$B$1000="CIVILES")*(UPPER(MAESTRO!$L$3:$L$1000)="CONFIRMADO")),ROWS($A$3:A353))),"")</f>
        <v/>
      </c>
      <c r="M353" s="10" t="str">
        <f ca="1">IFERROR(INDEX(MAESTRO!M:M,_xludf.AGGREGATE(15,6,ROW(MAESTRO!$B$3:$B$1000)/((MAESTRO!$B$3:$B$1000="CIVILES")*(UPPER(MAESTRO!$L$3:$L$1000)="CONFIRMADO")),ROWS($A$3:A353))),"")</f>
        <v/>
      </c>
      <c r="N353" s="10" t="str">
        <f ca="1">IFERROR(INDEX(MAESTRO!N:N,_xludf.AGGREGATE(15,6,ROW(MAESTRO!$B$3:$B$1000)/((MAESTRO!$B$3:$B$1000="CIVILES")*(UPPER(MAESTRO!$L$3:$L$1000)="CONFIRMADO")),ROWS($A$3:A353))),"")</f>
        <v/>
      </c>
      <c r="O353" s="10" t="str">
        <f ca="1">IFERROR(INDEX(MAESTRO!O:O,_xludf.AGGREGATE(15,6,ROW(MAESTRO!$B$3:$B$1000)/((MAESTRO!$B$3:$B$1000="CIVILES")*(UPPER(MAESTRO!$L$3:$L$1000)="CONFIRMADO")),ROWS($A$3:A353))),"")</f>
        <v/>
      </c>
      <c r="P353" s="10" t="str">
        <f ca="1">IFERROR(INDEX(MAESTRO!P:P,_xludf.AGGREGATE(15,6,ROW(MAESTRO!$B$3:$B$1000)/((MAESTRO!$B$3:$B$1000="CIVILES")*(UPPER(MAESTRO!$L$3:$L$1000)="CONFIRMADO")),ROWS($A$3:A353))),"")</f>
        <v/>
      </c>
      <c r="Q353" s="10" t="str">
        <f ca="1">IFERROR(INDEX(MAESTRO!Q:Q,_xludf.AGGREGATE(15,6,ROW(MAESTRO!$B$3:$B$1000)/((MAESTRO!$B$3:$B$1000="CIVILES")*(UPPER(MAESTRO!$L$3:$L$1000)="CONFIRMADO")),ROWS($A$3:A353))),"")</f>
        <v/>
      </c>
      <c r="R353" s="10" t="str">
        <f ca="1">IFERROR(INDEX(MAESTRO!R:R,_xludf.AGGREGATE(15,6,ROW(MAESTRO!$B$3:$B$1000)/((MAESTRO!$B$3:$B$1000="CIVILES")*(UPPER(MAESTRO!$L$3:$L$1000)="CONFIRMADO")),ROWS($A$3:A353))),"")</f>
        <v/>
      </c>
      <c r="S353" s="10" t="str">
        <f ca="1">IFERROR(INDEX(MAESTRO!S:S,_xludf.AGGREGATE(15,6,ROW(MAESTRO!$B$3:$B$1000)/((MAESTRO!$B$3:$B$1000="CIVILES")*(UPPER(MAESTRO!$L$3:$L$1000)="CONFIRMADO")),ROWS($A$3:A353))),"")</f>
        <v/>
      </c>
      <c r="T353" s="10" t="str">
        <f ca="1">IFERROR(INDEX(MAESTRO!T:T,_xludf.AGGREGATE(15,6,ROW(MAESTRO!$B$3:$B$1000)/((MAESTRO!$B$3:$B$1000="CIVILES")*(UPPER(MAESTRO!$L$3:$L$1000)="CONFIRMADO")),ROWS($A$3:A353))),"")</f>
        <v/>
      </c>
      <c r="U353" s="10" t="str">
        <f ca="1">IFERROR(INDEX(MAESTRO!U:U,_xludf.AGGREGATE(15,6,ROW(MAESTRO!$B$3:$B$1000)/((MAESTRO!$B$3:$B$1000="CIVILES")*(UPPER(MAESTRO!$L$3:$L$1000)="CONFIRMADO")),ROWS($A$3:A353))),"")</f>
        <v/>
      </c>
      <c r="V353" s="10" t="str">
        <f ca="1">IFERROR(INDEX(MAESTRO!V:V,_xludf.AGGREGATE(15,6,ROW(MAESTRO!$B$3:$B$1000)/((MAESTRO!$B$3:$B$1000="CIVILES")*(UPPER(MAESTRO!$L$3:$L$1000)="CONFIRMADO")),ROWS($A$3:A353))),"")</f>
        <v/>
      </c>
      <c r="W353" s="10" t="str">
        <f ca="1">IFERROR(INDEX(MAESTRO!W:W,_xludf.AGGREGATE(15,6,ROW(MAESTRO!$B$3:$B$1000)/((MAESTRO!$B$3:$B$1000="CIVILES")*(UPPER(MAESTRO!$L$3:$L$1000)="CONFIRMADO")),ROWS($A$3:A353))),"")</f>
        <v/>
      </c>
      <c r="X353" s="10" t="str">
        <f ca="1">IFERROR(INDEX(MAESTRO!X:X,_xludf.AGGREGATE(15,6,ROW(MAESTRO!$B$3:$B$1000)/((MAESTRO!$B$3:$B$1000="CIVILES")*(UPPER(MAESTRO!$L$3:$L$1000)="CONFIRMADO")),ROWS($A$3:A353))),"")</f>
        <v/>
      </c>
    </row>
    <row r="354" spans="1:24" ht="22.05" customHeight="1">
      <c r="A354" s="18" t="str">
        <f ca="1">IFERROR(INDEX(MAESTRO!A:A,_xludf.AGGREGATE(15,6,ROW(MAESTRO!$B$3:$B$1000)/((MAESTRO!$B$3:$B$1000="CIVILES")*(UPPER(MAESTRO!$L$3:$L$1000)="CONFIRMADO")),ROWS($A$3:A354))),"")</f>
        <v/>
      </c>
      <c r="B354" s="18" t="str">
        <f ca="1">IFERROR(INDEX(MAESTRO!B:B,_xludf.AGGREGATE(15,6,ROW(MAESTRO!$B$3:$B$1000)/((MAESTRO!$B$3:$B$1000="CIVILES")*(UPPER(MAESTRO!$L$3:$L$1000)="CONFIRMADO")),ROWS($A$3:A354))),"")</f>
        <v/>
      </c>
      <c r="C354" s="18" t="str">
        <f ca="1">IFERROR(INDEX(MAESTRO!C:C,_xludf.AGGREGATE(15,6,ROW(MAESTRO!$B$3:$B$1000)/((MAESTRO!$B$3:$B$1000="CIVILES")*(UPPER(MAESTRO!$L$3:$L$1000)="CONFIRMADO")),ROWS($A$3:A354))),"")</f>
        <v/>
      </c>
      <c r="D354" s="18" t="str">
        <f ca="1">IFERROR(INDEX(MAESTRO!D:D,_xludf.AGGREGATE(15,6,ROW(MAESTRO!$B$3:$B$1000)/((MAESTRO!$B$3:$B$1000="CIVILES")*(UPPER(MAESTRO!$L$3:$L$1000)="CONFIRMADO")),ROWS($A$3:A354))),"")</f>
        <v/>
      </c>
      <c r="E354" s="18" t="str">
        <f ca="1">IFERROR(INDEX(MAESTRO!E:E,_xludf.AGGREGATE(15,6,ROW(MAESTRO!$B$3:$B$1000)/((MAESTRO!$B$3:$B$1000="CIVILES")*(UPPER(MAESTRO!$L$3:$L$1000)="CONFIRMADO")),ROWS($A$3:A354))),"")</f>
        <v/>
      </c>
      <c r="F354" s="18" t="str">
        <f ca="1">IFERROR(INDEX(MAESTRO!F:F,_xludf.AGGREGATE(15,6,ROW(MAESTRO!$B$3:$B$1000)/((MAESTRO!$B$3:$B$1000="CIVILES")*(UPPER(MAESTRO!$L$3:$L$1000)="CONFIRMADO")),ROWS($A$3:A354))),"")</f>
        <v/>
      </c>
      <c r="G354" s="18" t="str">
        <f ca="1">IFERROR(INDEX(MAESTRO!G:G,_xludf.AGGREGATE(15,6,ROW(MAESTRO!$B$3:$B$1000)/((MAESTRO!$B$3:$B$1000="CIVILES")*(UPPER(MAESTRO!$L$3:$L$1000)="CONFIRMADO")),ROWS($A$3:A354))),"")</f>
        <v/>
      </c>
      <c r="H354" s="18" t="str">
        <f ca="1">IFERROR(INDEX(MAESTRO!H:H,_xludf.AGGREGATE(15,6,ROW(MAESTRO!$B$3:$B$1000)/((MAESTRO!$B$3:$B$1000="CIVILES")*(UPPER(MAESTRO!$L$3:$L$1000)="CONFIRMADO")),ROWS($A$3:A354))),"")</f>
        <v/>
      </c>
      <c r="I354" s="18" t="str">
        <f ca="1">IFERROR(INDEX(MAESTRO!I:I,_xludf.AGGREGATE(15,6,ROW(MAESTRO!$B$3:$B$1000)/((MAESTRO!$B$3:$B$1000="CIVILES")*(UPPER(MAESTRO!$L$3:$L$1000)="CONFIRMADO")),ROWS($A$3:A354))),"")</f>
        <v/>
      </c>
      <c r="J354" s="18" t="str">
        <f ca="1">IFERROR(INDEX(MAESTRO!J:J,_xludf.AGGREGATE(15,6,ROW(MAESTRO!$B$3:$B$1000)/((MAESTRO!$B$3:$B$1000="CIVILES")*(UPPER(MAESTRO!$L$3:$L$1000)="CONFIRMADO")),ROWS($A$3:A354))),"")</f>
        <v/>
      </c>
      <c r="K354" s="18" t="str">
        <f ca="1">IFERROR(INDEX(MAESTRO!K:K,_xludf.AGGREGATE(15,6,ROW(MAESTRO!$B$3:$B$1000)/((MAESTRO!$B$3:$B$1000="CIVILES")*(UPPER(MAESTRO!$L$3:$L$1000)="CONFIRMADO")),ROWS($A$3:A354))),"")</f>
        <v/>
      </c>
      <c r="L354" s="18" t="str">
        <f ca="1">IFERROR(INDEX(MAESTRO!L:L,_xludf.AGGREGATE(15,6,ROW(MAESTRO!$B$3:$B$1000)/((MAESTRO!$B$3:$B$1000="CIVILES")*(UPPER(MAESTRO!$L$3:$L$1000)="CONFIRMADO")),ROWS($A$3:A354))),"")</f>
        <v/>
      </c>
      <c r="M354" s="18" t="str">
        <f ca="1">IFERROR(INDEX(MAESTRO!M:M,_xludf.AGGREGATE(15,6,ROW(MAESTRO!$B$3:$B$1000)/((MAESTRO!$B$3:$B$1000="CIVILES")*(UPPER(MAESTRO!$L$3:$L$1000)="CONFIRMADO")),ROWS($A$3:A354))),"")</f>
        <v/>
      </c>
      <c r="N354" s="18" t="str">
        <f ca="1">IFERROR(INDEX(MAESTRO!N:N,_xludf.AGGREGATE(15,6,ROW(MAESTRO!$B$3:$B$1000)/((MAESTRO!$B$3:$B$1000="CIVILES")*(UPPER(MAESTRO!$L$3:$L$1000)="CONFIRMADO")),ROWS($A$3:A354))),"")</f>
        <v/>
      </c>
      <c r="O354" s="18" t="str">
        <f ca="1">IFERROR(INDEX(MAESTRO!O:O,_xludf.AGGREGATE(15,6,ROW(MAESTRO!$B$3:$B$1000)/((MAESTRO!$B$3:$B$1000="CIVILES")*(UPPER(MAESTRO!$L$3:$L$1000)="CONFIRMADO")),ROWS($A$3:A354))),"")</f>
        <v/>
      </c>
      <c r="P354" s="18" t="str">
        <f ca="1">IFERROR(INDEX(MAESTRO!P:P,_xludf.AGGREGATE(15,6,ROW(MAESTRO!$B$3:$B$1000)/((MAESTRO!$B$3:$B$1000="CIVILES")*(UPPER(MAESTRO!$L$3:$L$1000)="CONFIRMADO")),ROWS($A$3:A354))),"")</f>
        <v/>
      </c>
      <c r="Q354" s="18" t="str">
        <f ca="1">IFERROR(INDEX(MAESTRO!Q:Q,_xludf.AGGREGATE(15,6,ROW(MAESTRO!$B$3:$B$1000)/((MAESTRO!$B$3:$B$1000="CIVILES")*(UPPER(MAESTRO!$L$3:$L$1000)="CONFIRMADO")),ROWS($A$3:A354))),"")</f>
        <v/>
      </c>
      <c r="R354" s="18" t="str">
        <f ca="1">IFERROR(INDEX(MAESTRO!R:R,_xludf.AGGREGATE(15,6,ROW(MAESTRO!$B$3:$B$1000)/((MAESTRO!$B$3:$B$1000="CIVILES")*(UPPER(MAESTRO!$L$3:$L$1000)="CONFIRMADO")),ROWS($A$3:A354))),"")</f>
        <v/>
      </c>
      <c r="S354" s="18" t="str">
        <f ca="1">IFERROR(INDEX(MAESTRO!S:S,_xludf.AGGREGATE(15,6,ROW(MAESTRO!$B$3:$B$1000)/((MAESTRO!$B$3:$B$1000="CIVILES")*(UPPER(MAESTRO!$L$3:$L$1000)="CONFIRMADO")),ROWS($A$3:A354))),"")</f>
        <v/>
      </c>
      <c r="T354" s="18" t="str">
        <f ca="1">IFERROR(INDEX(MAESTRO!T:T,_xludf.AGGREGATE(15,6,ROW(MAESTRO!$B$3:$B$1000)/((MAESTRO!$B$3:$B$1000="CIVILES")*(UPPER(MAESTRO!$L$3:$L$1000)="CONFIRMADO")),ROWS($A$3:A354))),"")</f>
        <v/>
      </c>
      <c r="U354" s="18" t="str">
        <f ca="1">IFERROR(INDEX(MAESTRO!U:U,_xludf.AGGREGATE(15,6,ROW(MAESTRO!$B$3:$B$1000)/((MAESTRO!$B$3:$B$1000="CIVILES")*(UPPER(MAESTRO!$L$3:$L$1000)="CONFIRMADO")),ROWS($A$3:A354))),"")</f>
        <v/>
      </c>
      <c r="V354" s="18" t="str">
        <f ca="1">IFERROR(INDEX(MAESTRO!V:V,_xludf.AGGREGATE(15,6,ROW(MAESTRO!$B$3:$B$1000)/((MAESTRO!$B$3:$B$1000="CIVILES")*(UPPER(MAESTRO!$L$3:$L$1000)="CONFIRMADO")),ROWS($A$3:A354))),"")</f>
        <v/>
      </c>
      <c r="W354" s="18" t="str">
        <f ca="1">IFERROR(INDEX(MAESTRO!W:W,_xludf.AGGREGATE(15,6,ROW(MAESTRO!$B$3:$B$1000)/((MAESTRO!$B$3:$B$1000="CIVILES")*(UPPER(MAESTRO!$L$3:$L$1000)="CONFIRMADO")),ROWS($A$3:A354))),"")</f>
        <v/>
      </c>
      <c r="X354" s="18" t="str">
        <f ca="1">IFERROR(INDEX(MAESTRO!X:X,_xludf.AGGREGATE(15,6,ROW(MAESTRO!$B$3:$B$1000)/((MAESTRO!$B$3:$B$1000="CIVILES")*(UPPER(MAESTRO!$L$3:$L$1000)="CONFIRMADO")),ROWS($A$3:A354))),"")</f>
        <v/>
      </c>
    </row>
    <row r="355" spans="1:24" ht="22.05" customHeight="1">
      <c r="A355" s="10" t="str">
        <f ca="1">IFERROR(INDEX(MAESTRO!A:A,_xludf.AGGREGATE(15,6,ROW(MAESTRO!$B$3:$B$1000)/((MAESTRO!$B$3:$B$1000="CIVILES")*(UPPER(MAESTRO!$L$3:$L$1000)="CONFIRMADO")),ROWS($A$3:A355))),"")</f>
        <v/>
      </c>
      <c r="B355" s="10" t="str">
        <f ca="1">IFERROR(INDEX(MAESTRO!B:B,_xludf.AGGREGATE(15,6,ROW(MAESTRO!$B$3:$B$1000)/((MAESTRO!$B$3:$B$1000="CIVILES")*(UPPER(MAESTRO!$L$3:$L$1000)="CONFIRMADO")),ROWS($A$3:A355))),"")</f>
        <v/>
      </c>
      <c r="C355" s="10" t="str">
        <f ca="1">IFERROR(INDEX(MAESTRO!C:C,_xludf.AGGREGATE(15,6,ROW(MAESTRO!$B$3:$B$1000)/((MAESTRO!$B$3:$B$1000="CIVILES")*(UPPER(MAESTRO!$L$3:$L$1000)="CONFIRMADO")),ROWS($A$3:A355))),"")</f>
        <v/>
      </c>
      <c r="D355" s="10" t="str">
        <f ca="1">IFERROR(INDEX(MAESTRO!D:D,_xludf.AGGREGATE(15,6,ROW(MAESTRO!$B$3:$B$1000)/((MAESTRO!$B$3:$B$1000="CIVILES")*(UPPER(MAESTRO!$L$3:$L$1000)="CONFIRMADO")),ROWS($A$3:A355))),"")</f>
        <v/>
      </c>
      <c r="E355" s="10" t="str">
        <f ca="1">IFERROR(INDEX(MAESTRO!E:E,_xludf.AGGREGATE(15,6,ROW(MAESTRO!$B$3:$B$1000)/((MAESTRO!$B$3:$B$1000="CIVILES")*(UPPER(MAESTRO!$L$3:$L$1000)="CONFIRMADO")),ROWS($A$3:A355))),"")</f>
        <v/>
      </c>
      <c r="F355" s="10" t="str">
        <f ca="1">IFERROR(INDEX(MAESTRO!F:F,_xludf.AGGREGATE(15,6,ROW(MAESTRO!$B$3:$B$1000)/((MAESTRO!$B$3:$B$1000="CIVILES")*(UPPER(MAESTRO!$L$3:$L$1000)="CONFIRMADO")),ROWS($A$3:A355))),"")</f>
        <v/>
      </c>
      <c r="G355" s="10" t="str">
        <f ca="1">IFERROR(INDEX(MAESTRO!G:G,_xludf.AGGREGATE(15,6,ROW(MAESTRO!$B$3:$B$1000)/((MAESTRO!$B$3:$B$1000="CIVILES")*(UPPER(MAESTRO!$L$3:$L$1000)="CONFIRMADO")),ROWS($A$3:A355))),"")</f>
        <v/>
      </c>
      <c r="H355" s="10" t="str">
        <f ca="1">IFERROR(INDEX(MAESTRO!H:H,_xludf.AGGREGATE(15,6,ROW(MAESTRO!$B$3:$B$1000)/((MAESTRO!$B$3:$B$1000="CIVILES")*(UPPER(MAESTRO!$L$3:$L$1000)="CONFIRMADO")),ROWS($A$3:A355))),"")</f>
        <v/>
      </c>
      <c r="I355" s="10" t="str">
        <f ca="1">IFERROR(INDEX(MAESTRO!I:I,_xludf.AGGREGATE(15,6,ROW(MAESTRO!$B$3:$B$1000)/((MAESTRO!$B$3:$B$1000="CIVILES")*(UPPER(MAESTRO!$L$3:$L$1000)="CONFIRMADO")),ROWS($A$3:A355))),"")</f>
        <v/>
      </c>
      <c r="J355" s="10" t="str">
        <f ca="1">IFERROR(INDEX(MAESTRO!J:J,_xludf.AGGREGATE(15,6,ROW(MAESTRO!$B$3:$B$1000)/((MAESTRO!$B$3:$B$1000="CIVILES")*(UPPER(MAESTRO!$L$3:$L$1000)="CONFIRMADO")),ROWS($A$3:A355))),"")</f>
        <v/>
      </c>
      <c r="K355" s="10" t="str">
        <f ca="1">IFERROR(INDEX(MAESTRO!K:K,_xludf.AGGREGATE(15,6,ROW(MAESTRO!$B$3:$B$1000)/((MAESTRO!$B$3:$B$1000="CIVILES")*(UPPER(MAESTRO!$L$3:$L$1000)="CONFIRMADO")),ROWS($A$3:A355))),"")</f>
        <v/>
      </c>
      <c r="L355" s="10" t="str">
        <f ca="1">IFERROR(INDEX(MAESTRO!L:L,_xludf.AGGREGATE(15,6,ROW(MAESTRO!$B$3:$B$1000)/((MAESTRO!$B$3:$B$1000="CIVILES")*(UPPER(MAESTRO!$L$3:$L$1000)="CONFIRMADO")),ROWS($A$3:A355))),"")</f>
        <v/>
      </c>
      <c r="M355" s="10" t="str">
        <f ca="1">IFERROR(INDEX(MAESTRO!M:M,_xludf.AGGREGATE(15,6,ROW(MAESTRO!$B$3:$B$1000)/((MAESTRO!$B$3:$B$1000="CIVILES")*(UPPER(MAESTRO!$L$3:$L$1000)="CONFIRMADO")),ROWS($A$3:A355))),"")</f>
        <v/>
      </c>
      <c r="N355" s="10" t="str">
        <f ca="1">IFERROR(INDEX(MAESTRO!N:N,_xludf.AGGREGATE(15,6,ROW(MAESTRO!$B$3:$B$1000)/((MAESTRO!$B$3:$B$1000="CIVILES")*(UPPER(MAESTRO!$L$3:$L$1000)="CONFIRMADO")),ROWS($A$3:A355))),"")</f>
        <v/>
      </c>
      <c r="O355" s="10" t="str">
        <f ca="1">IFERROR(INDEX(MAESTRO!O:O,_xludf.AGGREGATE(15,6,ROW(MAESTRO!$B$3:$B$1000)/((MAESTRO!$B$3:$B$1000="CIVILES")*(UPPER(MAESTRO!$L$3:$L$1000)="CONFIRMADO")),ROWS($A$3:A355))),"")</f>
        <v/>
      </c>
      <c r="P355" s="10" t="str">
        <f ca="1">IFERROR(INDEX(MAESTRO!P:P,_xludf.AGGREGATE(15,6,ROW(MAESTRO!$B$3:$B$1000)/((MAESTRO!$B$3:$B$1000="CIVILES")*(UPPER(MAESTRO!$L$3:$L$1000)="CONFIRMADO")),ROWS($A$3:A355))),"")</f>
        <v/>
      </c>
      <c r="Q355" s="10" t="str">
        <f ca="1">IFERROR(INDEX(MAESTRO!Q:Q,_xludf.AGGREGATE(15,6,ROW(MAESTRO!$B$3:$B$1000)/((MAESTRO!$B$3:$B$1000="CIVILES")*(UPPER(MAESTRO!$L$3:$L$1000)="CONFIRMADO")),ROWS($A$3:A355))),"")</f>
        <v/>
      </c>
      <c r="R355" s="10" t="str">
        <f ca="1">IFERROR(INDEX(MAESTRO!R:R,_xludf.AGGREGATE(15,6,ROW(MAESTRO!$B$3:$B$1000)/((MAESTRO!$B$3:$B$1000="CIVILES")*(UPPER(MAESTRO!$L$3:$L$1000)="CONFIRMADO")),ROWS($A$3:A355))),"")</f>
        <v/>
      </c>
      <c r="S355" s="10" t="str">
        <f ca="1">IFERROR(INDEX(MAESTRO!S:S,_xludf.AGGREGATE(15,6,ROW(MAESTRO!$B$3:$B$1000)/((MAESTRO!$B$3:$B$1000="CIVILES")*(UPPER(MAESTRO!$L$3:$L$1000)="CONFIRMADO")),ROWS($A$3:A355))),"")</f>
        <v/>
      </c>
      <c r="T355" s="10" t="str">
        <f ca="1">IFERROR(INDEX(MAESTRO!T:T,_xludf.AGGREGATE(15,6,ROW(MAESTRO!$B$3:$B$1000)/((MAESTRO!$B$3:$B$1000="CIVILES")*(UPPER(MAESTRO!$L$3:$L$1000)="CONFIRMADO")),ROWS($A$3:A355))),"")</f>
        <v/>
      </c>
      <c r="U355" s="10" t="str">
        <f ca="1">IFERROR(INDEX(MAESTRO!U:U,_xludf.AGGREGATE(15,6,ROW(MAESTRO!$B$3:$B$1000)/((MAESTRO!$B$3:$B$1000="CIVILES")*(UPPER(MAESTRO!$L$3:$L$1000)="CONFIRMADO")),ROWS($A$3:A355))),"")</f>
        <v/>
      </c>
      <c r="V355" s="10" t="str">
        <f ca="1">IFERROR(INDEX(MAESTRO!V:V,_xludf.AGGREGATE(15,6,ROW(MAESTRO!$B$3:$B$1000)/((MAESTRO!$B$3:$B$1000="CIVILES")*(UPPER(MAESTRO!$L$3:$L$1000)="CONFIRMADO")),ROWS($A$3:A355))),"")</f>
        <v/>
      </c>
      <c r="W355" s="10" t="str">
        <f ca="1">IFERROR(INDEX(MAESTRO!W:W,_xludf.AGGREGATE(15,6,ROW(MAESTRO!$B$3:$B$1000)/((MAESTRO!$B$3:$B$1000="CIVILES")*(UPPER(MAESTRO!$L$3:$L$1000)="CONFIRMADO")),ROWS($A$3:A355))),"")</f>
        <v/>
      </c>
      <c r="X355" s="10" t="str">
        <f ca="1">IFERROR(INDEX(MAESTRO!X:X,_xludf.AGGREGATE(15,6,ROW(MAESTRO!$B$3:$B$1000)/((MAESTRO!$B$3:$B$1000="CIVILES")*(UPPER(MAESTRO!$L$3:$L$1000)="CONFIRMADO")),ROWS($A$3:A355))),"")</f>
        <v/>
      </c>
    </row>
    <row r="356" spans="1:24" ht="22.05" customHeight="1">
      <c r="A356" s="18" t="str">
        <f ca="1">IFERROR(INDEX(MAESTRO!A:A,_xludf.AGGREGATE(15,6,ROW(MAESTRO!$B$3:$B$1000)/((MAESTRO!$B$3:$B$1000="CIVILES")*(UPPER(MAESTRO!$L$3:$L$1000)="CONFIRMADO")),ROWS($A$3:A356))),"")</f>
        <v/>
      </c>
      <c r="B356" s="18" t="str">
        <f ca="1">IFERROR(INDEX(MAESTRO!B:B,_xludf.AGGREGATE(15,6,ROW(MAESTRO!$B$3:$B$1000)/((MAESTRO!$B$3:$B$1000="CIVILES")*(UPPER(MAESTRO!$L$3:$L$1000)="CONFIRMADO")),ROWS($A$3:A356))),"")</f>
        <v/>
      </c>
      <c r="C356" s="18" t="str">
        <f ca="1">IFERROR(INDEX(MAESTRO!C:C,_xludf.AGGREGATE(15,6,ROW(MAESTRO!$B$3:$B$1000)/((MAESTRO!$B$3:$B$1000="CIVILES")*(UPPER(MAESTRO!$L$3:$L$1000)="CONFIRMADO")),ROWS($A$3:A356))),"")</f>
        <v/>
      </c>
      <c r="D356" s="18" t="str">
        <f ca="1">IFERROR(INDEX(MAESTRO!D:D,_xludf.AGGREGATE(15,6,ROW(MAESTRO!$B$3:$B$1000)/((MAESTRO!$B$3:$B$1000="CIVILES")*(UPPER(MAESTRO!$L$3:$L$1000)="CONFIRMADO")),ROWS($A$3:A356))),"")</f>
        <v/>
      </c>
      <c r="E356" s="18" t="str">
        <f ca="1">IFERROR(INDEX(MAESTRO!E:E,_xludf.AGGREGATE(15,6,ROW(MAESTRO!$B$3:$B$1000)/((MAESTRO!$B$3:$B$1000="CIVILES")*(UPPER(MAESTRO!$L$3:$L$1000)="CONFIRMADO")),ROWS($A$3:A356))),"")</f>
        <v/>
      </c>
      <c r="F356" s="18" t="str">
        <f ca="1">IFERROR(INDEX(MAESTRO!F:F,_xludf.AGGREGATE(15,6,ROW(MAESTRO!$B$3:$B$1000)/((MAESTRO!$B$3:$B$1000="CIVILES")*(UPPER(MAESTRO!$L$3:$L$1000)="CONFIRMADO")),ROWS($A$3:A356))),"")</f>
        <v/>
      </c>
      <c r="G356" s="18" t="str">
        <f ca="1">IFERROR(INDEX(MAESTRO!G:G,_xludf.AGGREGATE(15,6,ROW(MAESTRO!$B$3:$B$1000)/((MAESTRO!$B$3:$B$1000="CIVILES")*(UPPER(MAESTRO!$L$3:$L$1000)="CONFIRMADO")),ROWS($A$3:A356))),"")</f>
        <v/>
      </c>
      <c r="H356" s="18" t="str">
        <f ca="1">IFERROR(INDEX(MAESTRO!H:H,_xludf.AGGREGATE(15,6,ROW(MAESTRO!$B$3:$B$1000)/((MAESTRO!$B$3:$B$1000="CIVILES")*(UPPER(MAESTRO!$L$3:$L$1000)="CONFIRMADO")),ROWS($A$3:A356))),"")</f>
        <v/>
      </c>
      <c r="I356" s="18" t="str">
        <f ca="1">IFERROR(INDEX(MAESTRO!I:I,_xludf.AGGREGATE(15,6,ROW(MAESTRO!$B$3:$B$1000)/((MAESTRO!$B$3:$B$1000="CIVILES")*(UPPER(MAESTRO!$L$3:$L$1000)="CONFIRMADO")),ROWS($A$3:A356))),"")</f>
        <v/>
      </c>
      <c r="J356" s="18" t="str">
        <f ca="1">IFERROR(INDEX(MAESTRO!J:J,_xludf.AGGREGATE(15,6,ROW(MAESTRO!$B$3:$B$1000)/((MAESTRO!$B$3:$B$1000="CIVILES")*(UPPER(MAESTRO!$L$3:$L$1000)="CONFIRMADO")),ROWS($A$3:A356))),"")</f>
        <v/>
      </c>
      <c r="K356" s="18" t="str">
        <f ca="1">IFERROR(INDEX(MAESTRO!K:K,_xludf.AGGREGATE(15,6,ROW(MAESTRO!$B$3:$B$1000)/((MAESTRO!$B$3:$B$1000="CIVILES")*(UPPER(MAESTRO!$L$3:$L$1000)="CONFIRMADO")),ROWS($A$3:A356))),"")</f>
        <v/>
      </c>
      <c r="L356" s="18" t="str">
        <f ca="1">IFERROR(INDEX(MAESTRO!L:L,_xludf.AGGREGATE(15,6,ROW(MAESTRO!$B$3:$B$1000)/((MAESTRO!$B$3:$B$1000="CIVILES")*(UPPER(MAESTRO!$L$3:$L$1000)="CONFIRMADO")),ROWS($A$3:A356))),"")</f>
        <v/>
      </c>
      <c r="M356" s="18" t="str">
        <f ca="1">IFERROR(INDEX(MAESTRO!M:M,_xludf.AGGREGATE(15,6,ROW(MAESTRO!$B$3:$B$1000)/((MAESTRO!$B$3:$B$1000="CIVILES")*(UPPER(MAESTRO!$L$3:$L$1000)="CONFIRMADO")),ROWS($A$3:A356))),"")</f>
        <v/>
      </c>
      <c r="N356" s="18" t="str">
        <f ca="1">IFERROR(INDEX(MAESTRO!N:N,_xludf.AGGREGATE(15,6,ROW(MAESTRO!$B$3:$B$1000)/((MAESTRO!$B$3:$B$1000="CIVILES")*(UPPER(MAESTRO!$L$3:$L$1000)="CONFIRMADO")),ROWS($A$3:A356))),"")</f>
        <v/>
      </c>
      <c r="O356" s="18" t="str">
        <f ca="1">IFERROR(INDEX(MAESTRO!O:O,_xludf.AGGREGATE(15,6,ROW(MAESTRO!$B$3:$B$1000)/((MAESTRO!$B$3:$B$1000="CIVILES")*(UPPER(MAESTRO!$L$3:$L$1000)="CONFIRMADO")),ROWS($A$3:A356))),"")</f>
        <v/>
      </c>
      <c r="P356" s="18" t="str">
        <f ca="1">IFERROR(INDEX(MAESTRO!P:P,_xludf.AGGREGATE(15,6,ROW(MAESTRO!$B$3:$B$1000)/((MAESTRO!$B$3:$B$1000="CIVILES")*(UPPER(MAESTRO!$L$3:$L$1000)="CONFIRMADO")),ROWS($A$3:A356))),"")</f>
        <v/>
      </c>
      <c r="Q356" s="18" t="str">
        <f ca="1">IFERROR(INDEX(MAESTRO!Q:Q,_xludf.AGGREGATE(15,6,ROW(MAESTRO!$B$3:$B$1000)/((MAESTRO!$B$3:$B$1000="CIVILES")*(UPPER(MAESTRO!$L$3:$L$1000)="CONFIRMADO")),ROWS($A$3:A356))),"")</f>
        <v/>
      </c>
      <c r="R356" s="18" t="str">
        <f ca="1">IFERROR(INDEX(MAESTRO!R:R,_xludf.AGGREGATE(15,6,ROW(MAESTRO!$B$3:$B$1000)/((MAESTRO!$B$3:$B$1000="CIVILES")*(UPPER(MAESTRO!$L$3:$L$1000)="CONFIRMADO")),ROWS($A$3:A356))),"")</f>
        <v/>
      </c>
      <c r="S356" s="18" t="str">
        <f ca="1">IFERROR(INDEX(MAESTRO!S:S,_xludf.AGGREGATE(15,6,ROW(MAESTRO!$B$3:$B$1000)/((MAESTRO!$B$3:$B$1000="CIVILES")*(UPPER(MAESTRO!$L$3:$L$1000)="CONFIRMADO")),ROWS($A$3:A356))),"")</f>
        <v/>
      </c>
      <c r="T356" s="18" t="str">
        <f ca="1">IFERROR(INDEX(MAESTRO!T:T,_xludf.AGGREGATE(15,6,ROW(MAESTRO!$B$3:$B$1000)/((MAESTRO!$B$3:$B$1000="CIVILES")*(UPPER(MAESTRO!$L$3:$L$1000)="CONFIRMADO")),ROWS($A$3:A356))),"")</f>
        <v/>
      </c>
      <c r="U356" s="18" t="str">
        <f ca="1">IFERROR(INDEX(MAESTRO!U:U,_xludf.AGGREGATE(15,6,ROW(MAESTRO!$B$3:$B$1000)/((MAESTRO!$B$3:$B$1000="CIVILES")*(UPPER(MAESTRO!$L$3:$L$1000)="CONFIRMADO")),ROWS($A$3:A356))),"")</f>
        <v/>
      </c>
      <c r="V356" s="18" t="str">
        <f ca="1">IFERROR(INDEX(MAESTRO!V:V,_xludf.AGGREGATE(15,6,ROW(MAESTRO!$B$3:$B$1000)/((MAESTRO!$B$3:$B$1000="CIVILES")*(UPPER(MAESTRO!$L$3:$L$1000)="CONFIRMADO")),ROWS($A$3:A356))),"")</f>
        <v/>
      </c>
      <c r="W356" s="18" t="str">
        <f ca="1">IFERROR(INDEX(MAESTRO!W:W,_xludf.AGGREGATE(15,6,ROW(MAESTRO!$B$3:$B$1000)/((MAESTRO!$B$3:$B$1000="CIVILES")*(UPPER(MAESTRO!$L$3:$L$1000)="CONFIRMADO")),ROWS($A$3:A356))),"")</f>
        <v/>
      </c>
      <c r="X356" s="18" t="str">
        <f ca="1">IFERROR(INDEX(MAESTRO!X:X,_xludf.AGGREGATE(15,6,ROW(MAESTRO!$B$3:$B$1000)/((MAESTRO!$B$3:$B$1000="CIVILES")*(UPPER(MAESTRO!$L$3:$L$1000)="CONFIRMADO")),ROWS($A$3:A356))),"")</f>
        <v/>
      </c>
    </row>
    <row r="357" spans="1:24" ht="22.05" customHeight="1">
      <c r="A357" s="10" t="str">
        <f ca="1">IFERROR(INDEX(MAESTRO!A:A,_xludf.AGGREGATE(15,6,ROW(MAESTRO!$B$3:$B$1000)/((MAESTRO!$B$3:$B$1000="CIVILES")*(UPPER(MAESTRO!$L$3:$L$1000)="CONFIRMADO")),ROWS($A$3:A357))),"")</f>
        <v/>
      </c>
      <c r="B357" s="10" t="str">
        <f ca="1">IFERROR(INDEX(MAESTRO!B:B,_xludf.AGGREGATE(15,6,ROW(MAESTRO!$B$3:$B$1000)/((MAESTRO!$B$3:$B$1000="CIVILES")*(UPPER(MAESTRO!$L$3:$L$1000)="CONFIRMADO")),ROWS($A$3:A357))),"")</f>
        <v/>
      </c>
      <c r="C357" s="10" t="str">
        <f ca="1">IFERROR(INDEX(MAESTRO!C:C,_xludf.AGGREGATE(15,6,ROW(MAESTRO!$B$3:$B$1000)/((MAESTRO!$B$3:$B$1000="CIVILES")*(UPPER(MAESTRO!$L$3:$L$1000)="CONFIRMADO")),ROWS($A$3:A357))),"")</f>
        <v/>
      </c>
      <c r="D357" s="10" t="str">
        <f ca="1">IFERROR(INDEX(MAESTRO!D:D,_xludf.AGGREGATE(15,6,ROW(MAESTRO!$B$3:$B$1000)/((MAESTRO!$B$3:$B$1000="CIVILES")*(UPPER(MAESTRO!$L$3:$L$1000)="CONFIRMADO")),ROWS($A$3:A357))),"")</f>
        <v/>
      </c>
      <c r="E357" s="10" t="str">
        <f ca="1">IFERROR(INDEX(MAESTRO!E:E,_xludf.AGGREGATE(15,6,ROW(MAESTRO!$B$3:$B$1000)/((MAESTRO!$B$3:$B$1000="CIVILES")*(UPPER(MAESTRO!$L$3:$L$1000)="CONFIRMADO")),ROWS($A$3:A357))),"")</f>
        <v/>
      </c>
      <c r="F357" s="10" t="str">
        <f ca="1">IFERROR(INDEX(MAESTRO!F:F,_xludf.AGGREGATE(15,6,ROW(MAESTRO!$B$3:$B$1000)/((MAESTRO!$B$3:$B$1000="CIVILES")*(UPPER(MAESTRO!$L$3:$L$1000)="CONFIRMADO")),ROWS($A$3:A357))),"")</f>
        <v/>
      </c>
      <c r="G357" s="10" t="str">
        <f ca="1">IFERROR(INDEX(MAESTRO!G:G,_xludf.AGGREGATE(15,6,ROW(MAESTRO!$B$3:$B$1000)/((MAESTRO!$B$3:$B$1000="CIVILES")*(UPPER(MAESTRO!$L$3:$L$1000)="CONFIRMADO")),ROWS($A$3:A357))),"")</f>
        <v/>
      </c>
      <c r="H357" s="10" t="str">
        <f ca="1">IFERROR(INDEX(MAESTRO!H:H,_xludf.AGGREGATE(15,6,ROW(MAESTRO!$B$3:$B$1000)/((MAESTRO!$B$3:$B$1000="CIVILES")*(UPPER(MAESTRO!$L$3:$L$1000)="CONFIRMADO")),ROWS($A$3:A357))),"")</f>
        <v/>
      </c>
      <c r="I357" s="10" t="str">
        <f ca="1">IFERROR(INDEX(MAESTRO!I:I,_xludf.AGGREGATE(15,6,ROW(MAESTRO!$B$3:$B$1000)/((MAESTRO!$B$3:$B$1000="CIVILES")*(UPPER(MAESTRO!$L$3:$L$1000)="CONFIRMADO")),ROWS($A$3:A357))),"")</f>
        <v/>
      </c>
      <c r="J357" s="10" t="str">
        <f ca="1">IFERROR(INDEX(MAESTRO!J:J,_xludf.AGGREGATE(15,6,ROW(MAESTRO!$B$3:$B$1000)/((MAESTRO!$B$3:$B$1000="CIVILES")*(UPPER(MAESTRO!$L$3:$L$1000)="CONFIRMADO")),ROWS($A$3:A357))),"")</f>
        <v/>
      </c>
      <c r="K357" s="10" t="str">
        <f ca="1">IFERROR(INDEX(MAESTRO!K:K,_xludf.AGGREGATE(15,6,ROW(MAESTRO!$B$3:$B$1000)/((MAESTRO!$B$3:$B$1000="CIVILES")*(UPPER(MAESTRO!$L$3:$L$1000)="CONFIRMADO")),ROWS($A$3:A357))),"")</f>
        <v/>
      </c>
      <c r="L357" s="10" t="str">
        <f ca="1">IFERROR(INDEX(MAESTRO!L:L,_xludf.AGGREGATE(15,6,ROW(MAESTRO!$B$3:$B$1000)/((MAESTRO!$B$3:$B$1000="CIVILES")*(UPPER(MAESTRO!$L$3:$L$1000)="CONFIRMADO")),ROWS($A$3:A357))),"")</f>
        <v/>
      </c>
      <c r="M357" s="10" t="str">
        <f ca="1">IFERROR(INDEX(MAESTRO!M:M,_xludf.AGGREGATE(15,6,ROW(MAESTRO!$B$3:$B$1000)/((MAESTRO!$B$3:$B$1000="CIVILES")*(UPPER(MAESTRO!$L$3:$L$1000)="CONFIRMADO")),ROWS($A$3:A357))),"")</f>
        <v/>
      </c>
      <c r="N357" s="10" t="str">
        <f ca="1">IFERROR(INDEX(MAESTRO!N:N,_xludf.AGGREGATE(15,6,ROW(MAESTRO!$B$3:$B$1000)/((MAESTRO!$B$3:$B$1000="CIVILES")*(UPPER(MAESTRO!$L$3:$L$1000)="CONFIRMADO")),ROWS($A$3:A357))),"")</f>
        <v/>
      </c>
      <c r="O357" s="10" t="str">
        <f ca="1">IFERROR(INDEX(MAESTRO!O:O,_xludf.AGGREGATE(15,6,ROW(MAESTRO!$B$3:$B$1000)/((MAESTRO!$B$3:$B$1000="CIVILES")*(UPPER(MAESTRO!$L$3:$L$1000)="CONFIRMADO")),ROWS($A$3:A357))),"")</f>
        <v/>
      </c>
      <c r="P357" s="10" t="str">
        <f ca="1">IFERROR(INDEX(MAESTRO!P:P,_xludf.AGGREGATE(15,6,ROW(MAESTRO!$B$3:$B$1000)/((MAESTRO!$B$3:$B$1000="CIVILES")*(UPPER(MAESTRO!$L$3:$L$1000)="CONFIRMADO")),ROWS($A$3:A357))),"")</f>
        <v/>
      </c>
      <c r="Q357" s="10" t="str">
        <f ca="1">IFERROR(INDEX(MAESTRO!Q:Q,_xludf.AGGREGATE(15,6,ROW(MAESTRO!$B$3:$B$1000)/((MAESTRO!$B$3:$B$1000="CIVILES")*(UPPER(MAESTRO!$L$3:$L$1000)="CONFIRMADO")),ROWS($A$3:A357))),"")</f>
        <v/>
      </c>
      <c r="R357" s="10" t="str">
        <f ca="1">IFERROR(INDEX(MAESTRO!R:R,_xludf.AGGREGATE(15,6,ROW(MAESTRO!$B$3:$B$1000)/((MAESTRO!$B$3:$B$1000="CIVILES")*(UPPER(MAESTRO!$L$3:$L$1000)="CONFIRMADO")),ROWS($A$3:A357))),"")</f>
        <v/>
      </c>
      <c r="S357" s="10" t="str">
        <f ca="1">IFERROR(INDEX(MAESTRO!S:S,_xludf.AGGREGATE(15,6,ROW(MAESTRO!$B$3:$B$1000)/((MAESTRO!$B$3:$B$1000="CIVILES")*(UPPER(MAESTRO!$L$3:$L$1000)="CONFIRMADO")),ROWS($A$3:A357))),"")</f>
        <v/>
      </c>
      <c r="T357" s="10" t="str">
        <f ca="1">IFERROR(INDEX(MAESTRO!T:T,_xludf.AGGREGATE(15,6,ROW(MAESTRO!$B$3:$B$1000)/((MAESTRO!$B$3:$B$1000="CIVILES")*(UPPER(MAESTRO!$L$3:$L$1000)="CONFIRMADO")),ROWS($A$3:A357))),"")</f>
        <v/>
      </c>
      <c r="U357" s="10" t="str">
        <f ca="1">IFERROR(INDEX(MAESTRO!U:U,_xludf.AGGREGATE(15,6,ROW(MAESTRO!$B$3:$B$1000)/((MAESTRO!$B$3:$B$1000="CIVILES")*(UPPER(MAESTRO!$L$3:$L$1000)="CONFIRMADO")),ROWS($A$3:A357))),"")</f>
        <v/>
      </c>
      <c r="V357" s="10" t="str">
        <f ca="1">IFERROR(INDEX(MAESTRO!V:V,_xludf.AGGREGATE(15,6,ROW(MAESTRO!$B$3:$B$1000)/((MAESTRO!$B$3:$B$1000="CIVILES")*(UPPER(MAESTRO!$L$3:$L$1000)="CONFIRMADO")),ROWS($A$3:A357))),"")</f>
        <v/>
      </c>
      <c r="W357" s="10" t="str">
        <f ca="1">IFERROR(INDEX(MAESTRO!W:W,_xludf.AGGREGATE(15,6,ROW(MAESTRO!$B$3:$B$1000)/((MAESTRO!$B$3:$B$1000="CIVILES")*(UPPER(MAESTRO!$L$3:$L$1000)="CONFIRMADO")),ROWS($A$3:A357))),"")</f>
        <v/>
      </c>
      <c r="X357" s="10" t="str">
        <f ca="1">IFERROR(INDEX(MAESTRO!X:X,_xludf.AGGREGATE(15,6,ROW(MAESTRO!$B$3:$B$1000)/((MAESTRO!$B$3:$B$1000="CIVILES")*(UPPER(MAESTRO!$L$3:$L$1000)="CONFIRMADO")),ROWS($A$3:A357))),"")</f>
        <v/>
      </c>
    </row>
    <row r="358" spans="1:24" ht="22.05" customHeight="1">
      <c r="A358" s="18" t="str">
        <f ca="1">IFERROR(INDEX(MAESTRO!A:A,_xludf.AGGREGATE(15,6,ROW(MAESTRO!$B$3:$B$1000)/((MAESTRO!$B$3:$B$1000="CIVILES")*(UPPER(MAESTRO!$L$3:$L$1000)="CONFIRMADO")),ROWS($A$3:A358))),"")</f>
        <v/>
      </c>
      <c r="B358" s="18" t="str">
        <f ca="1">IFERROR(INDEX(MAESTRO!B:B,_xludf.AGGREGATE(15,6,ROW(MAESTRO!$B$3:$B$1000)/((MAESTRO!$B$3:$B$1000="CIVILES")*(UPPER(MAESTRO!$L$3:$L$1000)="CONFIRMADO")),ROWS($A$3:A358))),"")</f>
        <v/>
      </c>
      <c r="C358" s="18" t="str">
        <f ca="1">IFERROR(INDEX(MAESTRO!C:C,_xludf.AGGREGATE(15,6,ROW(MAESTRO!$B$3:$B$1000)/((MAESTRO!$B$3:$B$1000="CIVILES")*(UPPER(MAESTRO!$L$3:$L$1000)="CONFIRMADO")),ROWS($A$3:A358))),"")</f>
        <v/>
      </c>
      <c r="D358" s="18" t="str">
        <f ca="1">IFERROR(INDEX(MAESTRO!D:D,_xludf.AGGREGATE(15,6,ROW(MAESTRO!$B$3:$B$1000)/((MAESTRO!$B$3:$B$1000="CIVILES")*(UPPER(MAESTRO!$L$3:$L$1000)="CONFIRMADO")),ROWS($A$3:A358))),"")</f>
        <v/>
      </c>
      <c r="E358" s="18" t="str">
        <f ca="1">IFERROR(INDEX(MAESTRO!E:E,_xludf.AGGREGATE(15,6,ROW(MAESTRO!$B$3:$B$1000)/((MAESTRO!$B$3:$B$1000="CIVILES")*(UPPER(MAESTRO!$L$3:$L$1000)="CONFIRMADO")),ROWS($A$3:A358))),"")</f>
        <v/>
      </c>
      <c r="F358" s="18" t="str">
        <f ca="1">IFERROR(INDEX(MAESTRO!F:F,_xludf.AGGREGATE(15,6,ROW(MAESTRO!$B$3:$B$1000)/((MAESTRO!$B$3:$B$1000="CIVILES")*(UPPER(MAESTRO!$L$3:$L$1000)="CONFIRMADO")),ROWS($A$3:A358))),"")</f>
        <v/>
      </c>
      <c r="G358" s="18" t="str">
        <f ca="1">IFERROR(INDEX(MAESTRO!G:G,_xludf.AGGREGATE(15,6,ROW(MAESTRO!$B$3:$B$1000)/((MAESTRO!$B$3:$B$1000="CIVILES")*(UPPER(MAESTRO!$L$3:$L$1000)="CONFIRMADO")),ROWS($A$3:A358))),"")</f>
        <v/>
      </c>
      <c r="H358" s="18" t="str">
        <f ca="1">IFERROR(INDEX(MAESTRO!H:H,_xludf.AGGREGATE(15,6,ROW(MAESTRO!$B$3:$B$1000)/((MAESTRO!$B$3:$B$1000="CIVILES")*(UPPER(MAESTRO!$L$3:$L$1000)="CONFIRMADO")),ROWS($A$3:A358))),"")</f>
        <v/>
      </c>
      <c r="I358" s="18" t="str">
        <f ca="1">IFERROR(INDEX(MAESTRO!I:I,_xludf.AGGREGATE(15,6,ROW(MAESTRO!$B$3:$B$1000)/((MAESTRO!$B$3:$B$1000="CIVILES")*(UPPER(MAESTRO!$L$3:$L$1000)="CONFIRMADO")),ROWS($A$3:A358))),"")</f>
        <v/>
      </c>
      <c r="J358" s="18" t="str">
        <f ca="1">IFERROR(INDEX(MAESTRO!J:J,_xludf.AGGREGATE(15,6,ROW(MAESTRO!$B$3:$B$1000)/((MAESTRO!$B$3:$B$1000="CIVILES")*(UPPER(MAESTRO!$L$3:$L$1000)="CONFIRMADO")),ROWS($A$3:A358))),"")</f>
        <v/>
      </c>
      <c r="K358" s="18" t="str">
        <f ca="1">IFERROR(INDEX(MAESTRO!K:K,_xludf.AGGREGATE(15,6,ROW(MAESTRO!$B$3:$B$1000)/((MAESTRO!$B$3:$B$1000="CIVILES")*(UPPER(MAESTRO!$L$3:$L$1000)="CONFIRMADO")),ROWS($A$3:A358))),"")</f>
        <v/>
      </c>
      <c r="L358" s="18" t="str">
        <f ca="1">IFERROR(INDEX(MAESTRO!L:L,_xludf.AGGREGATE(15,6,ROW(MAESTRO!$B$3:$B$1000)/((MAESTRO!$B$3:$B$1000="CIVILES")*(UPPER(MAESTRO!$L$3:$L$1000)="CONFIRMADO")),ROWS($A$3:A358))),"")</f>
        <v/>
      </c>
      <c r="M358" s="18" t="str">
        <f ca="1">IFERROR(INDEX(MAESTRO!M:M,_xludf.AGGREGATE(15,6,ROW(MAESTRO!$B$3:$B$1000)/((MAESTRO!$B$3:$B$1000="CIVILES")*(UPPER(MAESTRO!$L$3:$L$1000)="CONFIRMADO")),ROWS($A$3:A358))),"")</f>
        <v/>
      </c>
      <c r="N358" s="18" t="str">
        <f ca="1">IFERROR(INDEX(MAESTRO!N:N,_xludf.AGGREGATE(15,6,ROW(MAESTRO!$B$3:$B$1000)/((MAESTRO!$B$3:$B$1000="CIVILES")*(UPPER(MAESTRO!$L$3:$L$1000)="CONFIRMADO")),ROWS($A$3:A358))),"")</f>
        <v/>
      </c>
      <c r="O358" s="18" t="str">
        <f ca="1">IFERROR(INDEX(MAESTRO!O:O,_xludf.AGGREGATE(15,6,ROW(MAESTRO!$B$3:$B$1000)/((MAESTRO!$B$3:$B$1000="CIVILES")*(UPPER(MAESTRO!$L$3:$L$1000)="CONFIRMADO")),ROWS($A$3:A358))),"")</f>
        <v/>
      </c>
      <c r="P358" s="18" t="str">
        <f ca="1">IFERROR(INDEX(MAESTRO!P:P,_xludf.AGGREGATE(15,6,ROW(MAESTRO!$B$3:$B$1000)/((MAESTRO!$B$3:$B$1000="CIVILES")*(UPPER(MAESTRO!$L$3:$L$1000)="CONFIRMADO")),ROWS($A$3:A358))),"")</f>
        <v/>
      </c>
      <c r="Q358" s="18" t="str">
        <f ca="1">IFERROR(INDEX(MAESTRO!Q:Q,_xludf.AGGREGATE(15,6,ROW(MAESTRO!$B$3:$B$1000)/((MAESTRO!$B$3:$B$1000="CIVILES")*(UPPER(MAESTRO!$L$3:$L$1000)="CONFIRMADO")),ROWS($A$3:A358))),"")</f>
        <v/>
      </c>
      <c r="R358" s="18" t="str">
        <f ca="1">IFERROR(INDEX(MAESTRO!R:R,_xludf.AGGREGATE(15,6,ROW(MAESTRO!$B$3:$B$1000)/((MAESTRO!$B$3:$B$1000="CIVILES")*(UPPER(MAESTRO!$L$3:$L$1000)="CONFIRMADO")),ROWS($A$3:A358))),"")</f>
        <v/>
      </c>
      <c r="S358" s="18" t="str">
        <f ca="1">IFERROR(INDEX(MAESTRO!S:S,_xludf.AGGREGATE(15,6,ROW(MAESTRO!$B$3:$B$1000)/((MAESTRO!$B$3:$B$1000="CIVILES")*(UPPER(MAESTRO!$L$3:$L$1000)="CONFIRMADO")),ROWS($A$3:A358))),"")</f>
        <v/>
      </c>
      <c r="T358" s="18" t="str">
        <f ca="1">IFERROR(INDEX(MAESTRO!T:T,_xludf.AGGREGATE(15,6,ROW(MAESTRO!$B$3:$B$1000)/((MAESTRO!$B$3:$B$1000="CIVILES")*(UPPER(MAESTRO!$L$3:$L$1000)="CONFIRMADO")),ROWS($A$3:A358))),"")</f>
        <v/>
      </c>
      <c r="U358" s="18" t="str">
        <f ca="1">IFERROR(INDEX(MAESTRO!U:U,_xludf.AGGREGATE(15,6,ROW(MAESTRO!$B$3:$B$1000)/((MAESTRO!$B$3:$B$1000="CIVILES")*(UPPER(MAESTRO!$L$3:$L$1000)="CONFIRMADO")),ROWS($A$3:A358))),"")</f>
        <v/>
      </c>
      <c r="V358" s="18" t="str">
        <f ca="1">IFERROR(INDEX(MAESTRO!V:V,_xludf.AGGREGATE(15,6,ROW(MAESTRO!$B$3:$B$1000)/((MAESTRO!$B$3:$B$1000="CIVILES")*(UPPER(MAESTRO!$L$3:$L$1000)="CONFIRMADO")),ROWS($A$3:A358))),"")</f>
        <v/>
      </c>
      <c r="W358" s="18" t="str">
        <f ca="1">IFERROR(INDEX(MAESTRO!W:W,_xludf.AGGREGATE(15,6,ROW(MAESTRO!$B$3:$B$1000)/((MAESTRO!$B$3:$B$1000="CIVILES")*(UPPER(MAESTRO!$L$3:$L$1000)="CONFIRMADO")),ROWS($A$3:A358))),"")</f>
        <v/>
      </c>
      <c r="X358" s="18" t="str">
        <f ca="1">IFERROR(INDEX(MAESTRO!X:X,_xludf.AGGREGATE(15,6,ROW(MAESTRO!$B$3:$B$1000)/((MAESTRO!$B$3:$B$1000="CIVILES")*(UPPER(MAESTRO!$L$3:$L$1000)="CONFIRMADO")),ROWS($A$3:A358))),"")</f>
        <v/>
      </c>
    </row>
    <row r="359" spans="1:24" ht="22.05" customHeight="1">
      <c r="A359" s="10" t="str">
        <f ca="1">IFERROR(INDEX(MAESTRO!A:A,_xludf.AGGREGATE(15,6,ROW(MAESTRO!$B$3:$B$1000)/((MAESTRO!$B$3:$B$1000="CIVILES")*(UPPER(MAESTRO!$L$3:$L$1000)="CONFIRMADO")),ROWS($A$3:A359))),"")</f>
        <v/>
      </c>
      <c r="B359" s="10" t="str">
        <f ca="1">IFERROR(INDEX(MAESTRO!B:B,_xludf.AGGREGATE(15,6,ROW(MAESTRO!$B$3:$B$1000)/((MAESTRO!$B$3:$B$1000="CIVILES")*(UPPER(MAESTRO!$L$3:$L$1000)="CONFIRMADO")),ROWS($A$3:A359))),"")</f>
        <v/>
      </c>
      <c r="C359" s="10" t="str">
        <f ca="1">IFERROR(INDEX(MAESTRO!C:C,_xludf.AGGREGATE(15,6,ROW(MAESTRO!$B$3:$B$1000)/((MAESTRO!$B$3:$B$1000="CIVILES")*(UPPER(MAESTRO!$L$3:$L$1000)="CONFIRMADO")),ROWS($A$3:A359))),"")</f>
        <v/>
      </c>
      <c r="D359" s="10" t="str">
        <f ca="1">IFERROR(INDEX(MAESTRO!D:D,_xludf.AGGREGATE(15,6,ROW(MAESTRO!$B$3:$B$1000)/((MAESTRO!$B$3:$B$1000="CIVILES")*(UPPER(MAESTRO!$L$3:$L$1000)="CONFIRMADO")),ROWS($A$3:A359))),"")</f>
        <v/>
      </c>
      <c r="E359" s="10" t="str">
        <f ca="1">IFERROR(INDEX(MAESTRO!E:E,_xludf.AGGREGATE(15,6,ROW(MAESTRO!$B$3:$B$1000)/((MAESTRO!$B$3:$B$1000="CIVILES")*(UPPER(MAESTRO!$L$3:$L$1000)="CONFIRMADO")),ROWS($A$3:A359))),"")</f>
        <v/>
      </c>
      <c r="F359" s="10" t="str">
        <f ca="1">IFERROR(INDEX(MAESTRO!F:F,_xludf.AGGREGATE(15,6,ROW(MAESTRO!$B$3:$B$1000)/((MAESTRO!$B$3:$B$1000="CIVILES")*(UPPER(MAESTRO!$L$3:$L$1000)="CONFIRMADO")),ROWS($A$3:A359))),"")</f>
        <v/>
      </c>
      <c r="G359" s="10" t="str">
        <f ca="1">IFERROR(INDEX(MAESTRO!G:G,_xludf.AGGREGATE(15,6,ROW(MAESTRO!$B$3:$B$1000)/((MAESTRO!$B$3:$B$1000="CIVILES")*(UPPER(MAESTRO!$L$3:$L$1000)="CONFIRMADO")),ROWS($A$3:A359))),"")</f>
        <v/>
      </c>
      <c r="H359" s="10" t="str">
        <f ca="1">IFERROR(INDEX(MAESTRO!H:H,_xludf.AGGREGATE(15,6,ROW(MAESTRO!$B$3:$B$1000)/((MAESTRO!$B$3:$B$1000="CIVILES")*(UPPER(MAESTRO!$L$3:$L$1000)="CONFIRMADO")),ROWS($A$3:A359))),"")</f>
        <v/>
      </c>
      <c r="I359" s="10" t="str">
        <f ca="1">IFERROR(INDEX(MAESTRO!I:I,_xludf.AGGREGATE(15,6,ROW(MAESTRO!$B$3:$B$1000)/((MAESTRO!$B$3:$B$1000="CIVILES")*(UPPER(MAESTRO!$L$3:$L$1000)="CONFIRMADO")),ROWS($A$3:A359))),"")</f>
        <v/>
      </c>
      <c r="J359" s="10" t="str">
        <f ca="1">IFERROR(INDEX(MAESTRO!J:J,_xludf.AGGREGATE(15,6,ROW(MAESTRO!$B$3:$B$1000)/((MAESTRO!$B$3:$B$1000="CIVILES")*(UPPER(MAESTRO!$L$3:$L$1000)="CONFIRMADO")),ROWS($A$3:A359))),"")</f>
        <v/>
      </c>
      <c r="K359" s="10" t="str">
        <f ca="1">IFERROR(INDEX(MAESTRO!K:K,_xludf.AGGREGATE(15,6,ROW(MAESTRO!$B$3:$B$1000)/((MAESTRO!$B$3:$B$1000="CIVILES")*(UPPER(MAESTRO!$L$3:$L$1000)="CONFIRMADO")),ROWS($A$3:A359))),"")</f>
        <v/>
      </c>
      <c r="L359" s="10" t="str">
        <f ca="1">IFERROR(INDEX(MAESTRO!L:L,_xludf.AGGREGATE(15,6,ROW(MAESTRO!$B$3:$B$1000)/((MAESTRO!$B$3:$B$1000="CIVILES")*(UPPER(MAESTRO!$L$3:$L$1000)="CONFIRMADO")),ROWS($A$3:A359))),"")</f>
        <v/>
      </c>
      <c r="M359" s="10" t="str">
        <f ca="1">IFERROR(INDEX(MAESTRO!M:M,_xludf.AGGREGATE(15,6,ROW(MAESTRO!$B$3:$B$1000)/((MAESTRO!$B$3:$B$1000="CIVILES")*(UPPER(MAESTRO!$L$3:$L$1000)="CONFIRMADO")),ROWS($A$3:A359))),"")</f>
        <v/>
      </c>
      <c r="N359" s="10" t="str">
        <f ca="1">IFERROR(INDEX(MAESTRO!N:N,_xludf.AGGREGATE(15,6,ROW(MAESTRO!$B$3:$B$1000)/((MAESTRO!$B$3:$B$1000="CIVILES")*(UPPER(MAESTRO!$L$3:$L$1000)="CONFIRMADO")),ROWS($A$3:A359))),"")</f>
        <v/>
      </c>
      <c r="O359" s="10" t="str">
        <f ca="1">IFERROR(INDEX(MAESTRO!O:O,_xludf.AGGREGATE(15,6,ROW(MAESTRO!$B$3:$B$1000)/((MAESTRO!$B$3:$B$1000="CIVILES")*(UPPER(MAESTRO!$L$3:$L$1000)="CONFIRMADO")),ROWS($A$3:A359))),"")</f>
        <v/>
      </c>
      <c r="P359" s="10" t="str">
        <f ca="1">IFERROR(INDEX(MAESTRO!P:P,_xludf.AGGREGATE(15,6,ROW(MAESTRO!$B$3:$B$1000)/((MAESTRO!$B$3:$B$1000="CIVILES")*(UPPER(MAESTRO!$L$3:$L$1000)="CONFIRMADO")),ROWS($A$3:A359))),"")</f>
        <v/>
      </c>
      <c r="Q359" s="10" t="str">
        <f ca="1">IFERROR(INDEX(MAESTRO!Q:Q,_xludf.AGGREGATE(15,6,ROW(MAESTRO!$B$3:$B$1000)/((MAESTRO!$B$3:$B$1000="CIVILES")*(UPPER(MAESTRO!$L$3:$L$1000)="CONFIRMADO")),ROWS($A$3:A359))),"")</f>
        <v/>
      </c>
      <c r="R359" s="10" t="str">
        <f ca="1">IFERROR(INDEX(MAESTRO!R:R,_xludf.AGGREGATE(15,6,ROW(MAESTRO!$B$3:$B$1000)/((MAESTRO!$B$3:$B$1000="CIVILES")*(UPPER(MAESTRO!$L$3:$L$1000)="CONFIRMADO")),ROWS($A$3:A359))),"")</f>
        <v/>
      </c>
      <c r="S359" s="10" t="str">
        <f ca="1">IFERROR(INDEX(MAESTRO!S:S,_xludf.AGGREGATE(15,6,ROW(MAESTRO!$B$3:$B$1000)/((MAESTRO!$B$3:$B$1000="CIVILES")*(UPPER(MAESTRO!$L$3:$L$1000)="CONFIRMADO")),ROWS($A$3:A359))),"")</f>
        <v/>
      </c>
      <c r="T359" s="10" t="str">
        <f ca="1">IFERROR(INDEX(MAESTRO!T:T,_xludf.AGGREGATE(15,6,ROW(MAESTRO!$B$3:$B$1000)/((MAESTRO!$B$3:$B$1000="CIVILES")*(UPPER(MAESTRO!$L$3:$L$1000)="CONFIRMADO")),ROWS($A$3:A359))),"")</f>
        <v/>
      </c>
      <c r="U359" s="10" t="str">
        <f ca="1">IFERROR(INDEX(MAESTRO!U:U,_xludf.AGGREGATE(15,6,ROW(MAESTRO!$B$3:$B$1000)/((MAESTRO!$B$3:$B$1000="CIVILES")*(UPPER(MAESTRO!$L$3:$L$1000)="CONFIRMADO")),ROWS($A$3:A359))),"")</f>
        <v/>
      </c>
      <c r="V359" s="10" t="str">
        <f ca="1">IFERROR(INDEX(MAESTRO!V:V,_xludf.AGGREGATE(15,6,ROW(MAESTRO!$B$3:$B$1000)/((MAESTRO!$B$3:$B$1000="CIVILES")*(UPPER(MAESTRO!$L$3:$L$1000)="CONFIRMADO")),ROWS($A$3:A359))),"")</f>
        <v/>
      </c>
      <c r="W359" s="10" t="str">
        <f ca="1">IFERROR(INDEX(MAESTRO!W:W,_xludf.AGGREGATE(15,6,ROW(MAESTRO!$B$3:$B$1000)/((MAESTRO!$B$3:$B$1000="CIVILES")*(UPPER(MAESTRO!$L$3:$L$1000)="CONFIRMADO")),ROWS($A$3:A359))),"")</f>
        <v/>
      </c>
      <c r="X359" s="10" t="str">
        <f ca="1">IFERROR(INDEX(MAESTRO!X:X,_xludf.AGGREGATE(15,6,ROW(MAESTRO!$B$3:$B$1000)/((MAESTRO!$B$3:$B$1000="CIVILES")*(UPPER(MAESTRO!$L$3:$L$1000)="CONFIRMADO")),ROWS($A$3:A359))),"")</f>
        <v/>
      </c>
    </row>
    <row r="360" spans="1:24" ht="22.05" customHeight="1">
      <c r="A360" s="18" t="str">
        <f ca="1">IFERROR(INDEX(MAESTRO!A:A,_xludf.AGGREGATE(15,6,ROW(MAESTRO!$B$3:$B$1000)/((MAESTRO!$B$3:$B$1000="CIVILES")*(UPPER(MAESTRO!$L$3:$L$1000)="CONFIRMADO")),ROWS($A$3:A360))),"")</f>
        <v/>
      </c>
      <c r="B360" s="18" t="str">
        <f ca="1">IFERROR(INDEX(MAESTRO!B:B,_xludf.AGGREGATE(15,6,ROW(MAESTRO!$B$3:$B$1000)/((MAESTRO!$B$3:$B$1000="CIVILES")*(UPPER(MAESTRO!$L$3:$L$1000)="CONFIRMADO")),ROWS($A$3:A360))),"")</f>
        <v/>
      </c>
      <c r="C360" s="18" t="str">
        <f ca="1">IFERROR(INDEX(MAESTRO!C:C,_xludf.AGGREGATE(15,6,ROW(MAESTRO!$B$3:$B$1000)/((MAESTRO!$B$3:$B$1000="CIVILES")*(UPPER(MAESTRO!$L$3:$L$1000)="CONFIRMADO")),ROWS($A$3:A360))),"")</f>
        <v/>
      </c>
      <c r="D360" s="18" t="str">
        <f ca="1">IFERROR(INDEX(MAESTRO!D:D,_xludf.AGGREGATE(15,6,ROW(MAESTRO!$B$3:$B$1000)/((MAESTRO!$B$3:$B$1000="CIVILES")*(UPPER(MAESTRO!$L$3:$L$1000)="CONFIRMADO")),ROWS($A$3:A360))),"")</f>
        <v/>
      </c>
      <c r="E360" s="18" t="str">
        <f ca="1">IFERROR(INDEX(MAESTRO!E:E,_xludf.AGGREGATE(15,6,ROW(MAESTRO!$B$3:$B$1000)/((MAESTRO!$B$3:$B$1000="CIVILES")*(UPPER(MAESTRO!$L$3:$L$1000)="CONFIRMADO")),ROWS($A$3:A360))),"")</f>
        <v/>
      </c>
      <c r="F360" s="18" t="str">
        <f ca="1">IFERROR(INDEX(MAESTRO!F:F,_xludf.AGGREGATE(15,6,ROW(MAESTRO!$B$3:$B$1000)/((MAESTRO!$B$3:$B$1000="CIVILES")*(UPPER(MAESTRO!$L$3:$L$1000)="CONFIRMADO")),ROWS($A$3:A360))),"")</f>
        <v/>
      </c>
      <c r="G360" s="18" t="str">
        <f ca="1">IFERROR(INDEX(MAESTRO!G:G,_xludf.AGGREGATE(15,6,ROW(MAESTRO!$B$3:$B$1000)/((MAESTRO!$B$3:$B$1000="CIVILES")*(UPPER(MAESTRO!$L$3:$L$1000)="CONFIRMADO")),ROWS($A$3:A360))),"")</f>
        <v/>
      </c>
      <c r="H360" s="18" t="str">
        <f ca="1">IFERROR(INDEX(MAESTRO!H:H,_xludf.AGGREGATE(15,6,ROW(MAESTRO!$B$3:$B$1000)/((MAESTRO!$B$3:$B$1000="CIVILES")*(UPPER(MAESTRO!$L$3:$L$1000)="CONFIRMADO")),ROWS($A$3:A360))),"")</f>
        <v/>
      </c>
      <c r="I360" s="18" t="str">
        <f ca="1">IFERROR(INDEX(MAESTRO!I:I,_xludf.AGGREGATE(15,6,ROW(MAESTRO!$B$3:$B$1000)/((MAESTRO!$B$3:$B$1000="CIVILES")*(UPPER(MAESTRO!$L$3:$L$1000)="CONFIRMADO")),ROWS($A$3:A360))),"")</f>
        <v/>
      </c>
      <c r="J360" s="18" t="str">
        <f ca="1">IFERROR(INDEX(MAESTRO!J:J,_xludf.AGGREGATE(15,6,ROW(MAESTRO!$B$3:$B$1000)/((MAESTRO!$B$3:$B$1000="CIVILES")*(UPPER(MAESTRO!$L$3:$L$1000)="CONFIRMADO")),ROWS($A$3:A360))),"")</f>
        <v/>
      </c>
      <c r="K360" s="18" t="str">
        <f ca="1">IFERROR(INDEX(MAESTRO!K:K,_xludf.AGGREGATE(15,6,ROW(MAESTRO!$B$3:$B$1000)/((MAESTRO!$B$3:$B$1000="CIVILES")*(UPPER(MAESTRO!$L$3:$L$1000)="CONFIRMADO")),ROWS($A$3:A360))),"")</f>
        <v/>
      </c>
      <c r="L360" s="18" t="str">
        <f ca="1">IFERROR(INDEX(MAESTRO!L:L,_xludf.AGGREGATE(15,6,ROW(MAESTRO!$B$3:$B$1000)/((MAESTRO!$B$3:$B$1000="CIVILES")*(UPPER(MAESTRO!$L$3:$L$1000)="CONFIRMADO")),ROWS($A$3:A360))),"")</f>
        <v/>
      </c>
      <c r="M360" s="18" t="str">
        <f ca="1">IFERROR(INDEX(MAESTRO!M:M,_xludf.AGGREGATE(15,6,ROW(MAESTRO!$B$3:$B$1000)/((MAESTRO!$B$3:$B$1000="CIVILES")*(UPPER(MAESTRO!$L$3:$L$1000)="CONFIRMADO")),ROWS($A$3:A360))),"")</f>
        <v/>
      </c>
      <c r="N360" s="18" t="str">
        <f ca="1">IFERROR(INDEX(MAESTRO!N:N,_xludf.AGGREGATE(15,6,ROW(MAESTRO!$B$3:$B$1000)/((MAESTRO!$B$3:$B$1000="CIVILES")*(UPPER(MAESTRO!$L$3:$L$1000)="CONFIRMADO")),ROWS($A$3:A360))),"")</f>
        <v/>
      </c>
      <c r="O360" s="18" t="str">
        <f ca="1">IFERROR(INDEX(MAESTRO!O:O,_xludf.AGGREGATE(15,6,ROW(MAESTRO!$B$3:$B$1000)/((MAESTRO!$B$3:$B$1000="CIVILES")*(UPPER(MAESTRO!$L$3:$L$1000)="CONFIRMADO")),ROWS($A$3:A360))),"")</f>
        <v/>
      </c>
      <c r="P360" s="18" t="str">
        <f ca="1">IFERROR(INDEX(MAESTRO!P:P,_xludf.AGGREGATE(15,6,ROW(MAESTRO!$B$3:$B$1000)/((MAESTRO!$B$3:$B$1000="CIVILES")*(UPPER(MAESTRO!$L$3:$L$1000)="CONFIRMADO")),ROWS($A$3:A360))),"")</f>
        <v/>
      </c>
      <c r="Q360" s="18" t="str">
        <f ca="1">IFERROR(INDEX(MAESTRO!Q:Q,_xludf.AGGREGATE(15,6,ROW(MAESTRO!$B$3:$B$1000)/((MAESTRO!$B$3:$B$1000="CIVILES")*(UPPER(MAESTRO!$L$3:$L$1000)="CONFIRMADO")),ROWS($A$3:A360))),"")</f>
        <v/>
      </c>
      <c r="R360" s="18" t="str">
        <f ca="1">IFERROR(INDEX(MAESTRO!R:R,_xludf.AGGREGATE(15,6,ROW(MAESTRO!$B$3:$B$1000)/((MAESTRO!$B$3:$B$1000="CIVILES")*(UPPER(MAESTRO!$L$3:$L$1000)="CONFIRMADO")),ROWS($A$3:A360))),"")</f>
        <v/>
      </c>
      <c r="S360" s="18" t="str">
        <f ca="1">IFERROR(INDEX(MAESTRO!S:S,_xludf.AGGREGATE(15,6,ROW(MAESTRO!$B$3:$B$1000)/((MAESTRO!$B$3:$B$1000="CIVILES")*(UPPER(MAESTRO!$L$3:$L$1000)="CONFIRMADO")),ROWS($A$3:A360))),"")</f>
        <v/>
      </c>
      <c r="T360" s="18" t="str">
        <f ca="1">IFERROR(INDEX(MAESTRO!T:T,_xludf.AGGREGATE(15,6,ROW(MAESTRO!$B$3:$B$1000)/((MAESTRO!$B$3:$B$1000="CIVILES")*(UPPER(MAESTRO!$L$3:$L$1000)="CONFIRMADO")),ROWS($A$3:A360))),"")</f>
        <v/>
      </c>
      <c r="U360" s="18" t="str">
        <f ca="1">IFERROR(INDEX(MAESTRO!U:U,_xludf.AGGREGATE(15,6,ROW(MAESTRO!$B$3:$B$1000)/((MAESTRO!$B$3:$B$1000="CIVILES")*(UPPER(MAESTRO!$L$3:$L$1000)="CONFIRMADO")),ROWS($A$3:A360))),"")</f>
        <v/>
      </c>
      <c r="V360" s="18" t="str">
        <f ca="1">IFERROR(INDEX(MAESTRO!V:V,_xludf.AGGREGATE(15,6,ROW(MAESTRO!$B$3:$B$1000)/((MAESTRO!$B$3:$B$1000="CIVILES")*(UPPER(MAESTRO!$L$3:$L$1000)="CONFIRMADO")),ROWS($A$3:A360))),"")</f>
        <v/>
      </c>
      <c r="W360" s="18" t="str">
        <f ca="1">IFERROR(INDEX(MAESTRO!W:W,_xludf.AGGREGATE(15,6,ROW(MAESTRO!$B$3:$B$1000)/((MAESTRO!$B$3:$B$1000="CIVILES")*(UPPER(MAESTRO!$L$3:$L$1000)="CONFIRMADO")),ROWS($A$3:A360))),"")</f>
        <v/>
      </c>
      <c r="X360" s="18" t="str">
        <f ca="1">IFERROR(INDEX(MAESTRO!X:X,_xludf.AGGREGATE(15,6,ROW(MAESTRO!$B$3:$B$1000)/((MAESTRO!$B$3:$B$1000="CIVILES")*(UPPER(MAESTRO!$L$3:$L$1000)="CONFIRMADO")),ROWS($A$3:A360))),"")</f>
        <v/>
      </c>
    </row>
    <row r="361" spans="1:24" ht="22.05" customHeight="1">
      <c r="A361" s="10" t="str">
        <f ca="1">IFERROR(INDEX(MAESTRO!A:A,_xludf.AGGREGATE(15,6,ROW(MAESTRO!$B$3:$B$1000)/((MAESTRO!$B$3:$B$1000="CIVILES")*(UPPER(MAESTRO!$L$3:$L$1000)="CONFIRMADO")),ROWS($A$3:A361))),"")</f>
        <v/>
      </c>
      <c r="B361" s="10" t="str">
        <f ca="1">IFERROR(INDEX(MAESTRO!B:B,_xludf.AGGREGATE(15,6,ROW(MAESTRO!$B$3:$B$1000)/((MAESTRO!$B$3:$B$1000="CIVILES")*(UPPER(MAESTRO!$L$3:$L$1000)="CONFIRMADO")),ROWS($A$3:A361))),"")</f>
        <v/>
      </c>
      <c r="C361" s="10" t="str">
        <f ca="1">IFERROR(INDEX(MAESTRO!C:C,_xludf.AGGREGATE(15,6,ROW(MAESTRO!$B$3:$B$1000)/((MAESTRO!$B$3:$B$1000="CIVILES")*(UPPER(MAESTRO!$L$3:$L$1000)="CONFIRMADO")),ROWS($A$3:A361))),"")</f>
        <v/>
      </c>
      <c r="D361" s="10" t="str">
        <f ca="1">IFERROR(INDEX(MAESTRO!D:D,_xludf.AGGREGATE(15,6,ROW(MAESTRO!$B$3:$B$1000)/((MAESTRO!$B$3:$B$1000="CIVILES")*(UPPER(MAESTRO!$L$3:$L$1000)="CONFIRMADO")),ROWS($A$3:A361))),"")</f>
        <v/>
      </c>
      <c r="E361" s="10" t="str">
        <f ca="1">IFERROR(INDEX(MAESTRO!E:E,_xludf.AGGREGATE(15,6,ROW(MAESTRO!$B$3:$B$1000)/((MAESTRO!$B$3:$B$1000="CIVILES")*(UPPER(MAESTRO!$L$3:$L$1000)="CONFIRMADO")),ROWS($A$3:A361))),"")</f>
        <v/>
      </c>
      <c r="F361" s="10" t="str">
        <f ca="1">IFERROR(INDEX(MAESTRO!F:F,_xludf.AGGREGATE(15,6,ROW(MAESTRO!$B$3:$B$1000)/((MAESTRO!$B$3:$B$1000="CIVILES")*(UPPER(MAESTRO!$L$3:$L$1000)="CONFIRMADO")),ROWS($A$3:A361))),"")</f>
        <v/>
      </c>
      <c r="G361" s="10" t="str">
        <f ca="1">IFERROR(INDEX(MAESTRO!G:G,_xludf.AGGREGATE(15,6,ROW(MAESTRO!$B$3:$B$1000)/((MAESTRO!$B$3:$B$1000="CIVILES")*(UPPER(MAESTRO!$L$3:$L$1000)="CONFIRMADO")),ROWS($A$3:A361))),"")</f>
        <v/>
      </c>
      <c r="H361" s="10" t="str">
        <f ca="1">IFERROR(INDEX(MAESTRO!H:H,_xludf.AGGREGATE(15,6,ROW(MAESTRO!$B$3:$B$1000)/((MAESTRO!$B$3:$B$1000="CIVILES")*(UPPER(MAESTRO!$L$3:$L$1000)="CONFIRMADO")),ROWS($A$3:A361))),"")</f>
        <v/>
      </c>
      <c r="I361" s="10" t="str">
        <f ca="1">IFERROR(INDEX(MAESTRO!I:I,_xludf.AGGREGATE(15,6,ROW(MAESTRO!$B$3:$B$1000)/((MAESTRO!$B$3:$B$1000="CIVILES")*(UPPER(MAESTRO!$L$3:$L$1000)="CONFIRMADO")),ROWS($A$3:A361))),"")</f>
        <v/>
      </c>
      <c r="J361" s="10" t="str">
        <f ca="1">IFERROR(INDEX(MAESTRO!J:J,_xludf.AGGREGATE(15,6,ROW(MAESTRO!$B$3:$B$1000)/((MAESTRO!$B$3:$B$1000="CIVILES")*(UPPER(MAESTRO!$L$3:$L$1000)="CONFIRMADO")),ROWS($A$3:A361))),"")</f>
        <v/>
      </c>
      <c r="K361" s="10" t="str">
        <f ca="1">IFERROR(INDEX(MAESTRO!K:K,_xludf.AGGREGATE(15,6,ROW(MAESTRO!$B$3:$B$1000)/((MAESTRO!$B$3:$B$1000="CIVILES")*(UPPER(MAESTRO!$L$3:$L$1000)="CONFIRMADO")),ROWS($A$3:A361))),"")</f>
        <v/>
      </c>
      <c r="L361" s="10" t="str">
        <f ca="1">IFERROR(INDEX(MAESTRO!L:L,_xludf.AGGREGATE(15,6,ROW(MAESTRO!$B$3:$B$1000)/((MAESTRO!$B$3:$B$1000="CIVILES")*(UPPER(MAESTRO!$L$3:$L$1000)="CONFIRMADO")),ROWS($A$3:A361))),"")</f>
        <v/>
      </c>
      <c r="M361" s="10" t="str">
        <f ca="1">IFERROR(INDEX(MAESTRO!M:M,_xludf.AGGREGATE(15,6,ROW(MAESTRO!$B$3:$B$1000)/((MAESTRO!$B$3:$B$1000="CIVILES")*(UPPER(MAESTRO!$L$3:$L$1000)="CONFIRMADO")),ROWS($A$3:A361))),"")</f>
        <v/>
      </c>
      <c r="N361" s="10" t="str">
        <f ca="1">IFERROR(INDEX(MAESTRO!N:N,_xludf.AGGREGATE(15,6,ROW(MAESTRO!$B$3:$B$1000)/((MAESTRO!$B$3:$B$1000="CIVILES")*(UPPER(MAESTRO!$L$3:$L$1000)="CONFIRMADO")),ROWS($A$3:A361))),"")</f>
        <v/>
      </c>
      <c r="O361" s="10" t="str">
        <f ca="1">IFERROR(INDEX(MAESTRO!O:O,_xludf.AGGREGATE(15,6,ROW(MAESTRO!$B$3:$B$1000)/((MAESTRO!$B$3:$B$1000="CIVILES")*(UPPER(MAESTRO!$L$3:$L$1000)="CONFIRMADO")),ROWS($A$3:A361))),"")</f>
        <v/>
      </c>
      <c r="P361" s="10" t="str">
        <f ca="1">IFERROR(INDEX(MAESTRO!P:P,_xludf.AGGREGATE(15,6,ROW(MAESTRO!$B$3:$B$1000)/((MAESTRO!$B$3:$B$1000="CIVILES")*(UPPER(MAESTRO!$L$3:$L$1000)="CONFIRMADO")),ROWS($A$3:A361))),"")</f>
        <v/>
      </c>
      <c r="Q361" s="10" t="str">
        <f ca="1">IFERROR(INDEX(MAESTRO!Q:Q,_xludf.AGGREGATE(15,6,ROW(MAESTRO!$B$3:$B$1000)/((MAESTRO!$B$3:$B$1000="CIVILES")*(UPPER(MAESTRO!$L$3:$L$1000)="CONFIRMADO")),ROWS($A$3:A361))),"")</f>
        <v/>
      </c>
      <c r="R361" s="10" t="str">
        <f ca="1">IFERROR(INDEX(MAESTRO!R:R,_xludf.AGGREGATE(15,6,ROW(MAESTRO!$B$3:$B$1000)/((MAESTRO!$B$3:$B$1000="CIVILES")*(UPPER(MAESTRO!$L$3:$L$1000)="CONFIRMADO")),ROWS($A$3:A361))),"")</f>
        <v/>
      </c>
      <c r="S361" s="10" t="str">
        <f ca="1">IFERROR(INDEX(MAESTRO!S:S,_xludf.AGGREGATE(15,6,ROW(MAESTRO!$B$3:$B$1000)/((MAESTRO!$B$3:$B$1000="CIVILES")*(UPPER(MAESTRO!$L$3:$L$1000)="CONFIRMADO")),ROWS($A$3:A361))),"")</f>
        <v/>
      </c>
      <c r="T361" s="10" t="str">
        <f ca="1">IFERROR(INDEX(MAESTRO!T:T,_xludf.AGGREGATE(15,6,ROW(MAESTRO!$B$3:$B$1000)/((MAESTRO!$B$3:$B$1000="CIVILES")*(UPPER(MAESTRO!$L$3:$L$1000)="CONFIRMADO")),ROWS($A$3:A361))),"")</f>
        <v/>
      </c>
      <c r="U361" s="10" t="str">
        <f ca="1">IFERROR(INDEX(MAESTRO!U:U,_xludf.AGGREGATE(15,6,ROW(MAESTRO!$B$3:$B$1000)/((MAESTRO!$B$3:$B$1000="CIVILES")*(UPPER(MAESTRO!$L$3:$L$1000)="CONFIRMADO")),ROWS($A$3:A361))),"")</f>
        <v/>
      </c>
      <c r="V361" s="10" t="str">
        <f ca="1">IFERROR(INDEX(MAESTRO!V:V,_xludf.AGGREGATE(15,6,ROW(MAESTRO!$B$3:$B$1000)/((MAESTRO!$B$3:$B$1000="CIVILES")*(UPPER(MAESTRO!$L$3:$L$1000)="CONFIRMADO")),ROWS($A$3:A361))),"")</f>
        <v/>
      </c>
      <c r="W361" s="10" t="str">
        <f ca="1">IFERROR(INDEX(MAESTRO!W:W,_xludf.AGGREGATE(15,6,ROW(MAESTRO!$B$3:$B$1000)/((MAESTRO!$B$3:$B$1000="CIVILES")*(UPPER(MAESTRO!$L$3:$L$1000)="CONFIRMADO")),ROWS($A$3:A361))),"")</f>
        <v/>
      </c>
      <c r="X361" s="10" t="str">
        <f ca="1">IFERROR(INDEX(MAESTRO!X:X,_xludf.AGGREGATE(15,6,ROW(MAESTRO!$B$3:$B$1000)/((MAESTRO!$B$3:$B$1000="CIVILES")*(UPPER(MAESTRO!$L$3:$L$1000)="CONFIRMADO")),ROWS($A$3:A361))),"")</f>
        <v/>
      </c>
    </row>
    <row r="362" spans="1:24" ht="22.05" customHeight="1">
      <c r="A362" s="18" t="str">
        <f ca="1">IFERROR(INDEX(MAESTRO!A:A,_xludf.AGGREGATE(15,6,ROW(MAESTRO!$B$3:$B$1000)/((MAESTRO!$B$3:$B$1000="CIVILES")*(UPPER(MAESTRO!$L$3:$L$1000)="CONFIRMADO")),ROWS($A$3:A362))),"")</f>
        <v/>
      </c>
      <c r="B362" s="18" t="str">
        <f ca="1">IFERROR(INDEX(MAESTRO!B:B,_xludf.AGGREGATE(15,6,ROW(MAESTRO!$B$3:$B$1000)/((MAESTRO!$B$3:$B$1000="CIVILES")*(UPPER(MAESTRO!$L$3:$L$1000)="CONFIRMADO")),ROWS($A$3:A362))),"")</f>
        <v/>
      </c>
      <c r="C362" s="18" t="str">
        <f ca="1">IFERROR(INDEX(MAESTRO!C:C,_xludf.AGGREGATE(15,6,ROW(MAESTRO!$B$3:$B$1000)/((MAESTRO!$B$3:$B$1000="CIVILES")*(UPPER(MAESTRO!$L$3:$L$1000)="CONFIRMADO")),ROWS($A$3:A362))),"")</f>
        <v/>
      </c>
      <c r="D362" s="18" t="str">
        <f ca="1">IFERROR(INDEX(MAESTRO!D:D,_xludf.AGGREGATE(15,6,ROW(MAESTRO!$B$3:$B$1000)/((MAESTRO!$B$3:$B$1000="CIVILES")*(UPPER(MAESTRO!$L$3:$L$1000)="CONFIRMADO")),ROWS($A$3:A362))),"")</f>
        <v/>
      </c>
      <c r="E362" s="18" t="str">
        <f ca="1">IFERROR(INDEX(MAESTRO!E:E,_xludf.AGGREGATE(15,6,ROW(MAESTRO!$B$3:$B$1000)/((MAESTRO!$B$3:$B$1000="CIVILES")*(UPPER(MAESTRO!$L$3:$L$1000)="CONFIRMADO")),ROWS($A$3:A362))),"")</f>
        <v/>
      </c>
      <c r="F362" s="18" t="str">
        <f ca="1">IFERROR(INDEX(MAESTRO!F:F,_xludf.AGGREGATE(15,6,ROW(MAESTRO!$B$3:$B$1000)/((MAESTRO!$B$3:$B$1000="CIVILES")*(UPPER(MAESTRO!$L$3:$L$1000)="CONFIRMADO")),ROWS($A$3:A362))),"")</f>
        <v/>
      </c>
      <c r="G362" s="18" t="str">
        <f ca="1">IFERROR(INDEX(MAESTRO!G:G,_xludf.AGGREGATE(15,6,ROW(MAESTRO!$B$3:$B$1000)/((MAESTRO!$B$3:$B$1000="CIVILES")*(UPPER(MAESTRO!$L$3:$L$1000)="CONFIRMADO")),ROWS($A$3:A362))),"")</f>
        <v/>
      </c>
      <c r="H362" s="18" t="str">
        <f ca="1">IFERROR(INDEX(MAESTRO!H:H,_xludf.AGGREGATE(15,6,ROW(MAESTRO!$B$3:$B$1000)/((MAESTRO!$B$3:$B$1000="CIVILES")*(UPPER(MAESTRO!$L$3:$L$1000)="CONFIRMADO")),ROWS($A$3:A362))),"")</f>
        <v/>
      </c>
      <c r="I362" s="18" t="str">
        <f ca="1">IFERROR(INDEX(MAESTRO!I:I,_xludf.AGGREGATE(15,6,ROW(MAESTRO!$B$3:$B$1000)/((MAESTRO!$B$3:$B$1000="CIVILES")*(UPPER(MAESTRO!$L$3:$L$1000)="CONFIRMADO")),ROWS($A$3:A362))),"")</f>
        <v/>
      </c>
      <c r="J362" s="18" t="str">
        <f ca="1">IFERROR(INDEX(MAESTRO!J:J,_xludf.AGGREGATE(15,6,ROW(MAESTRO!$B$3:$B$1000)/((MAESTRO!$B$3:$B$1000="CIVILES")*(UPPER(MAESTRO!$L$3:$L$1000)="CONFIRMADO")),ROWS($A$3:A362))),"")</f>
        <v/>
      </c>
      <c r="K362" s="18" t="str">
        <f ca="1">IFERROR(INDEX(MAESTRO!K:K,_xludf.AGGREGATE(15,6,ROW(MAESTRO!$B$3:$B$1000)/((MAESTRO!$B$3:$B$1000="CIVILES")*(UPPER(MAESTRO!$L$3:$L$1000)="CONFIRMADO")),ROWS($A$3:A362))),"")</f>
        <v/>
      </c>
      <c r="L362" s="18" t="str">
        <f ca="1">IFERROR(INDEX(MAESTRO!L:L,_xludf.AGGREGATE(15,6,ROW(MAESTRO!$B$3:$B$1000)/((MAESTRO!$B$3:$B$1000="CIVILES")*(UPPER(MAESTRO!$L$3:$L$1000)="CONFIRMADO")),ROWS($A$3:A362))),"")</f>
        <v/>
      </c>
      <c r="M362" s="18" t="str">
        <f ca="1">IFERROR(INDEX(MAESTRO!M:M,_xludf.AGGREGATE(15,6,ROW(MAESTRO!$B$3:$B$1000)/((MAESTRO!$B$3:$B$1000="CIVILES")*(UPPER(MAESTRO!$L$3:$L$1000)="CONFIRMADO")),ROWS($A$3:A362))),"")</f>
        <v/>
      </c>
      <c r="N362" s="18" t="str">
        <f ca="1">IFERROR(INDEX(MAESTRO!N:N,_xludf.AGGREGATE(15,6,ROW(MAESTRO!$B$3:$B$1000)/((MAESTRO!$B$3:$B$1000="CIVILES")*(UPPER(MAESTRO!$L$3:$L$1000)="CONFIRMADO")),ROWS($A$3:A362))),"")</f>
        <v/>
      </c>
      <c r="O362" s="18" t="str">
        <f ca="1">IFERROR(INDEX(MAESTRO!O:O,_xludf.AGGREGATE(15,6,ROW(MAESTRO!$B$3:$B$1000)/((MAESTRO!$B$3:$B$1000="CIVILES")*(UPPER(MAESTRO!$L$3:$L$1000)="CONFIRMADO")),ROWS($A$3:A362))),"")</f>
        <v/>
      </c>
      <c r="P362" s="18" t="str">
        <f ca="1">IFERROR(INDEX(MAESTRO!P:P,_xludf.AGGREGATE(15,6,ROW(MAESTRO!$B$3:$B$1000)/((MAESTRO!$B$3:$B$1000="CIVILES")*(UPPER(MAESTRO!$L$3:$L$1000)="CONFIRMADO")),ROWS($A$3:A362))),"")</f>
        <v/>
      </c>
      <c r="Q362" s="18" t="str">
        <f ca="1">IFERROR(INDEX(MAESTRO!Q:Q,_xludf.AGGREGATE(15,6,ROW(MAESTRO!$B$3:$B$1000)/((MAESTRO!$B$3:$B$1000="CIVILES")*(UPPER(MAESTRO!$L$3:$L$1000)="CONFIRMADO")),ROWS($A$3:A362))),"")</f>
        <v/>
      </c>
      <c r="R362" s="18" t="str">
        <f ca="1">IFERROR(INDEX(MAESTRO!R:R,_xludf.AGGREGATE(15,6,ROW(MAESTRO!$B$3:$B$1000)/((MAESTRO!$B$3:$B$1000="CIVILES")*(UPPER(MAESTRO!$L$3:$L$1000)="CONFIRMADO")),ROWS($A$3:A362))),"")</f>
        <v/>
      </c>
      <c r="S362" s="18" t="str">
        <f ca="1">IFERROR(INDEX(MAESTRO!S:S,_xludf.AGGREGATE(15,6,ROW(MAESTRO!$B$3:$B$1000)/((MAESTRO!$B$3:$B$1000="CIVILES")*(UPPER(MAESTRO!$L$3:$L$1000)="CONFIRMADO")),ROWS($A$3:A362))),"")</f>
        <v/>
      </c>
      <c r="T362" s="18" t="str">
        <f ca="1">IFERROR(INDEX(MAESTRO!T:T,_xludf.AGGREGATE(15,6,ROW(MAESTRO!$B$3:$B$1000)/((MAESTRO!$B$3:$B$1000="CIVILES")*(UPPER(MAESTRO!$L$3:$L$1000)="CONFIRMADO")),ROWS($A$3:A362))),"")</f>
        <v/>
      </c>
      <c r="U362" s="18" t="str">
        <f ca="1">IFERROR(INDEX(MAESTRO!U:U,_xludf.AGGREGATE(15,6,ROW(MAESTRO!$B$3:$B$1000)/((MAESTRO!$B$3:$B$1000="CIVILES")*(UPPER(MAESTRO!$L$3:$L$1000)="CONFIRMADO")),ROWS($A$3:A362))),"")</f>
        <v/>
      </c>
      <c r="V362" s="18" t="str">
        <f ca="1">IFERROR(INDEX(MAESTRO!V:V,_xludf.AGGREGATE(15,6,ROW(MAESTRO!$B$3:$B$1000)/((MAESTRO!$B$3:$B$1000="CIVILES")*(UPPER(MAESTRO!$L$3:$L$1000)="CONFIRMADO")),ROWS($A$3:A362))),"")</f>
        <v/>
      </c>
      <c r="W362" s="18" t="str">
        <f ca="1">IFERROR(INDEX(MAESTRO!W:W,_xludf.AGGREGATE(15,6,ROW(MAESTRO!$B$3:$B$1000)/((MAESTRO!$B$3:$B$1000="CIVILES")*(UPPER(MAESTRO!$L$3:$L$1000)="CONFIRMADO")),ROWS($A$3:A362))),"")</f>
        <v/>
      </c>
      <c r="X362" s="18" t="str">
        <f ca="1">IFERROR(INDEX(MAESTRO!X:X,_xludf.AGGREGATE(15,6,ROW(MAESTRO!$B$3:$B$1000)/((MAESTRO!$B$3:$B$1000="CIVILES")*(UPPER(MAESTRO!$L$3:$L$1000)="CONFIRMADO")),ROWS($A$3:A362))),"")</f>
        <v/>
      </c>
    </row>
    <row r="363" spans="1:24" ht="22.05" customHeight="1">
      <c r="A363" s="10" t="str">
        <f ca="1">IFERROR(INDEX(MAESTRO!A:A,_xludf.AGGREGATE(15,6,ROW(MAESTRO!$B$3:$B$1000)/((MAESTRO!$B$3:$B$1000="CIVILES")*(UPPER(MAESTRO!$L$3:$L$1000)="CONFIRMADO")),ROWS($A$3:A363))),"")</f>
        <v/>
      </c>
      <c r="B363" s="10" t="str">
        <f ca="1">IFERROR(INDEX(MAESTRO!B:B,_xludf.AGGREGATE(15,6,ROW(MAESTRO!$B$3:$B$1000)/((MAESTRO!$B$3:$B$1000="CIVILES")*(UPPER(MAESTRO!$L$3:$L$1000)="CONFIRMADO")),ROWS($A$3:A363))),"")</f>
        <v/>
      </c>
      <c r="C363" s="10" t="str">
        <f ca="1">IFERROR(INDEX(MAESTRO!C:C,_xludf.AGGREGATE(15,6,ROW(MAESTRO!$B$3:$B$1000)/((MAESTRO!$B$3:$B$1000="CIVILES")*(UPPER(MAESTRO!$L$3:$L$1000)="CONFIRMADO")),ROWS($A$3:A363))),"")</f>
        <v/>
      </c>
      <c r="D363" s="10" t="str">
        <f ca="1">IFERROR(INDEX(MAESTRO!D:D,_xludf.AGGREGATE(15,6,ROW(MAESTRO!$B$3:$B$1000)/((MAESTRO!$B$3:$B$1000="CIVILES")*(UPPER(MAESTRO!$L$3:$L$1000)="CONFIRMADO")),ROWS($A$3:A363))),"")</f>
        <v/>
      </c>
      <c r="E363" s="10" t="str">
        <f ca="1">IFERROR(INDEX(MAESTRO!E:E,_xludf.AGGREGATE(15,6,ROW(MAESTRO!$B$3:$B$1000)/((MAESTRO!$B$3:$B$1000="CIVILES")*(UPPER(MAESTRO!$L$3:$L$1000)="CONFIRMADO")),ROWS($A$3:A363))),"")</f>
        <v/>
      </c>
      <c r="F363" s="10" t="str">
        <f ca="1">IFERROR(INDEX(MAESTRO!F:F,_xludf.AGGREGATE(15,6,ROW(MAESTRO!$B$3:$B$1000)/((MAESTRO!$B$3:$B$1000="CIVILES")*(UPPER(MAESTRO!$L$3:$L$1000)="CONFIRMADO")),ROWS($A$3:A363))),"")</f>
        <v/>
      </c>
      <c r="G363" s="10" t="str">
        <f ca="1">IFERROR(INDEX(MAESTRO!G:G,_xludf.AGGREGATE(15,6,ROW(MAESTRO!$B$3:$B$1000)/((MAESTRO!$B$3:$B$1000="CIVILES")*(UPPER(MAESTRO!$L$3:$L$1000)="CONFIRMADO")),ROWS($A$3:A363))),"")</f>
        <v/>
      </c>
      <c r="H363" s="10" t="str">
        <f ca="1">IFERROR(INDEX(MAESTRO!H:H,_xludf.AGGREGATE(15,6,ROW(MAESTRO!$B$3:$B$1000)/((MAESTRO!$B$3:$B$1000="CIVILES")*(UPPER(MAESTRO!$L$3:$L$1000)="CONFIRMADO")),ROWS($A$3:A363))),"")</f>
        <v/>
      </c>
      <c r="I363" s="10" t="str">
        <f ca="1">IFERROR(INDEX(MAESTRO!I:I,_xludf.AGGREGATE(15,6,ROW(MAESTRO!$B$3:$B$1000)/((MAESTRO!$B$3:$B$1000="CIVILES")*(UPPER(MAESTRO!$L$3:$L$1000)="CONFIRMADO")),ROWS($A$3:A363))),"")</f>
        <v/>
      </c>
      <c r="J363" s="10" t="str">
        <f ca="1">IFERROR(INDEX(MAESTRO!J:J,_xludf.AGGREGATE(15,6,ROW(MAESTRO!$B$3:$B$1000)/((MAESTRO!$B$3:$B$1000="CIVILES")*(UPPER(MAESTRO!$L$3:$L$1000)="CONFIRMADO")),ROWS($A$3:A363))),"")</f>
        <v/>
      </c>
      <c r="K363" s="10" t="str">
        <f ca="1">IFERROR(INDEX(MAESTRO!K:K,_xludf.AGGREGATE(15,6,ROW(MAESTRO!$B$3:$B$1000)/((MAESTRO!$B$3:$B$1000="CIVILES")*(UPPER(MAESTRO!$L$3:$L$1000)="CONFIRMADO")),ROWS($A$3:A363))),"")</f>
        <v/>
      </c>
      <c r="L363" s="10" t="str">
        <f ca="1">IFERROR(INDEX(MAESTRO!L:L,_xludf.AGGREGATE(15,6,ROW(MAESTRO!$B$3:$B$1000)/((MAESTRO!$B$3:$B$1000="CIVILES")*(UPPER(MAESTRO!$L$3:$L$1000)="CONFIRMADO")),ROWS($A$3:A363))),"")</f>
        <v/>
      </c>
      <c r="M363" s="10" t="str">
        <f ca="1">IFERROR(INDEX(MAESTRO!M:M,_xludf.AGGREGATE(15,6,ROW(MAESTRO!$B$3:$B$1000)/((MAESTRO!$B$3:$B$1000="CIVILES")*(UPPER(MAESTRO!$L$3:$L$1000)="CONFIRMADO")),ROWS($A$3:A363))),"")</f>
        <v/>
      </c>
      <c r="N363" s="10" t="str">
        <f ca="1">IFERROR(INDEX(MAESTRO!N:N,_xludf.AGGREGATE(15,6,ROW(MAESTRO!$B$3:$B$1000)/((MAESTRO!$B$3:$B$1000="CIVILES")*(UPPER(MAESTRO!$L$3:$L$1000)="CONFIRMADO")),ROWS($A$3:A363))),"")</f>
        <v/>
      </c>
      <c r="O363" s="10" t="str">
        <f ca="1">IFERROR(INDEX(MAESTRO!O:O,_xludf.AGGREGATE(15,6,ROW(MAESTRO!$B$3:$B$1000)/((MAESTRO!$B$3:$B$1000="CIVILES")*(UPPER(MAESTRO!$L$3:$L$1000)="CONFIRMADO")),ROWS($A$3:A363))),"")</f>
        <v/>
      </c>
      <c r="P363" s="10" t="str">
        <f ca="1">IFERROR(INDEX(MAESTRO!P:P,_xludf.AGGREGATE(15,6,ROW(MAESTRO!$B$3:$B$1000)/((MAESTRO!$B$3:$B$1000="CIVILES")*(UPPER(MAESTRO!$L$3:$L$1000)="CONFIRMADO")),ROWS($A$3:A363))),"")</f>
        <v/>
      </c>
      <c r="Q363" s="10" t="str">
        <f ca="1">IFERROR(INDEX(MAESTRO!Q:Q,_xludf.AGGREGATE(15,6,ROW(MAESTRO!$B$3:$B$1000)/((MAESTRO!$B$3:$B$1000="CIVILES")*(UPPER(MAESTRO!$L$3:$L$1000)="CONFIRMADO")),ROWS($A$3:A363))),"")</f>
        <v/>
      </c>
      <c r="R363" s="10" t="str">
        <f ca="1">IFERROR(INDEX(MAESTRO!R:R,_xludf.AGGREGATE(15,6,ROW(MAESTRO!$B$3:$B$1000)/((MAESTRO!$B$3:$B$1000="CIVILES")*(UPPER(MAESTRO!$L$3:$L$1000)="CONFIRMADO")),ROWS($A$3:A363))),"")</f>
        <v/>
      </c>
      <c r="S363" s="10" t="str">
        <f ca="1">IFERROR(INDEX(MAESTRO!S:S,_xludf.AGGREGATE(15,6,ROW(MAESTRO!$B$3:$B$1000)/((MAESTRO!$B$3:$B$1000="CIVILES")*(UPPER(MAESTRO!$L$3:$L$1000)="CONFIRMADO")),ROWS($A$3:A363))),"")</f>
        <v/>
      </c>
      <c r="T363" s="10" t="str">
        <f ca="1">IFERROR(INDEX(MAESTRO!T:T,_xludf.AGGREGATE(15,6,ROW(MAESTRO!$B$3:$B$1000)/((MAESTRO!$B$3:$B$1000="CIVILES")*(UPPER(MAESTRO!$L$3:$L$1000)="CONFIRMADO")),ROWS($A$3:A363))),"")</f>
        <v/>
      </c>
      <c r="U363" s="10" t="str">
        <f ca="1">IFERROR(INDEX(MAESTRO!U:U,_xludf.AGGREGATE(15,6,ROW(MAESTRO!$B$3:$B$1000)/((MAESTRO!$B$3:$B$1000="CIVILES")*(UPPER(MAESTRO!$L$3:$L$1000)="CONFIRMADO")),ROWS($A$3:A363))),"")</f>
        <v/>
      </c>
      <c r="V363" s="10" t="str">
        <f ca="1">IFERROR(INDEX(MAESTRO!V:V,_xludf.AGGREGATE(15,6,ROW(MAESTRO!$B$3:$B$1000)/((MAESTRO!$B$3:$B$1000="CIVILES")*(UPPER(MAESTRO!$L$3:$L$1000)="CONFIRMADO")),ROWS($A$3:A363))),"")</f>
        <v/>
      </c>
      <c r="W363" s="10" t="str">
        <f ca="1">IFERROR(INDEX(MAESTRO!W:W,_xludf.AGGREGATE(15,6,ROW(MAESTRO!$B$3:$B$1000)/((MAESTRO!$B$3:$B$1000="CIVILES")*(UPPER(MAESTRO!$L$3:$L$1000)="CONFIRMADO")),ROWS($A$3:A363))),"")</f>
        <v/>
      </c>
      <c r="X363" s="10" t="str">
        <f ca="1">IFERROR(INDEX(MAESTRO!X:X,_xludf.AGGREGATE(15,6,ROW(MAESTRO!$B$3:$B$1000)/((MAESTRO!$B$3:$B$1000="CIVILES")*(UPPER(MAESTRO!$L$3:$L$1000)="CONFIRMADO")),ROWS($A$3:A363))),"")</f>
        <v/>
      </c>
    </row>
    <row r="364" spans="1:24" ht="22.05" customHeight="1">
      <c r="A364" s="18" t="str">
        <f ca="1">IFERROR(INDEX(MAESTRO!A:A,_xludf.AGGREGATE(15,6,ROW(MAESTRO!$B$3:$B$1000)/((MAESTRO!$B$3:$B$1000="CIVILES")*(UPPER(MAESTRO!$L$3:$L$1000)="CONFIRMADO")),ROWS($A$3:A364))),"")</f>
        <v/>
      </c>
      <c r="B364" s="18" t="str">
        <f ca="1">IFERROR(INDEX(MAESTRO!B:B,_xludf.AGGREGATE(15,6,ROW(MAESTRO!$B$3:$B$1000)/((MAESTRO!$B$3:$B$1000="CIVILES")*(UPPER(MAESTRO!$L$3:$L$1000)="CONFIRMADO")),ROWS($A$3:A364))),"")</f>
        <v/>
      </c>
      <c r="C364" s="18" t="str">
        <f ca="1">IFERROR(INDEX(MAESTRO!C:C,_xludf.AGGREGATE(15,6,ROW(MAESTRO!$B$3:$B$1000)/((MAESTRO!$B$3:$B$1000="CIVILES")*(UPPER(MAESTRO!$L$3:$L$1000)="CONFIRMADO")),ROWS($A$3:A364))),"")</f>
        <v/>
      </c>
      <c r="D364" s="18" t="str">
        <f ca="1">IFERROR(INDEX(MAESTRO!D:D,_xludf.AGGREGATE(15,6,ROW(MAESTRO!$B$3:$B$1000)/((MAESTRO!$B$3:$B$1000="CIVILES")*(UPPER(MAESTRO!$L$3:$L$1000)="CONFIRMADO")),ROWS($A$3:A364))),"")</f>
        <v/>
      </c>
      <c r="E364" s="18" t="str">
        <f ca="1">IFERROR(INDEX(MAESTRO!E:E,_xludf.AGGREGATE(15,6,ROW(MAESTRO!$B$3:$B$1000)/((MAESTRO!$B$3:$B$1000="CIVILES")*(UPPER(MAESTRO!$L$3:$L$1000)="CONFIRMADO")),ROWS($A$3:A364))),"")</f>
        <v/>
      </c>
      <c r="F364" s="18" t="str">
        <f ca="1">IFERROR(INDEX(MAESTRO!F:F,_xludf.AGGREGATE(15,6,ROW(MAESTRO!$B$3:$B$1000)/((MAESTRO!$B$3:$B$1000="CIVILES")*(UPPER(MAESTRO!$L$3:$L$1000)="CONFIRMADO")),ROWS($A$3:A364))),"")</f>
        <v/>
      </c>
      <c r="G364" s="18" t="str">
        <f ca="1">IFERROR(INDEX(MAESTRO!G:G,_xludf.AGGREGATE(15,6,ROW(MAESTRO!$B$3:$B$1000)/((MAESTRO!$B$3:$B$1000="CIVILES")*(UPPER(MAESTRO!$L$3:$L$1000)="CONFIRMADO")),ROWS($A$3:A364))),"")</f>
        <v/>
      </c>
      <c r="H364" s="18" t="str">
        <f ca="1">IFERROR(INDEX(MAESTRO!H:H,_xludf.AGGREGATE(15,6,ROW(MAESTRO!$B$3:$B$1000)/((MAESTRO!$B$3:$B$1000="CIVILES")*(UPPER(MAESTRO!$L$3:$L$1000)="CONFIRMADO")),ROWS($A$3:A364))),"")</f>
        <v/>
      </c>
      <c r="I364" s="18" t="str">
        <f ca="1">IFERROR(INDEX(MAESTRO!I:I,_xludf.AGGREGATE(15,6,ROW(MAESTRO!$B$3:$B$1000)/((MAESTRO!$B$3:$B$1000="CIVILES")*(UPPER(MAESTRO!$L$3:$L$1000)="CONFIRMADO")),ROWS($A$3:A364))),"")</f>
        <v/>
      </c>
      <c r="J364" s="18" t="str">
        <f ca="1">IFERROR(INDEX(MAESTRO!J:J,_xludf.AGGREGATE(15,6,ROW(MAESTRO!$B$3:$B$1000)/((MAESTRO!$B$3:$B$1000="CIVILES")*(UPPER(MAESTRO!$L$3:$L$1000)="CONFIRMADO")),ROWS($A$3:A364))),"")</f>
        <v/>
      </c>
      <c r="K364" s="18" t="str">
        <f ca="1">IFERROR(INDEX(MAESTRO!K:K,_xludf.AGGREGATE(15,6,ROW(MAESTRO!$B$3:$B$1000)/((MAESTRO!$B$3:$B$1000="CIVILES")*(UPPER(MAESTRO!$L$3:$L$1000)="CONFIRMADO")),ROWS($A$3:A364))),"")</f>
        <v/>
      </c>
      <c r="L364" s="18" t="str">
        <f ca="1">IFERROR(INDEX(MAESTRO!L:L,_xludf.AGGREGATE(15,6,ROW(MAESTRO!$B$3:$B$1000)/((MAESTRO!$B$3:$B$1000="CIVILES")*(UPPER(MAESTRO!$L$3:$L$1000)="CONFIRMADO")),ROWS($A$3:A364))),"")</f>
        <v/>
      </c>
      <c r="M364" s="18" t="str">
        <f ca="1">IFERROR(INDEX(MAESTRO!M:M,_xludf.AGGREGATE(15,6,ROW(MAESTRO!$B$3:$B$1000)/((MAESTRO!$B$3:$B$1000="CIVILES")*(UPPER(MAESTRO!$L$3:$L$1000)="CONFIRMADO")),ROWS($A$3:A364))),"")</f>
        <v/>
      </c>
      <c r="N364" s="18" t="str">
        <f ca="1">IFERROR(INDEX(MAESTRO!N:N,_xludf.AGGREGATE(15,6,ROW(MAESTRO!$B$3:$B$1000)/((MAESTRO!$B$3:$B$1000="CIVILES")*(UPPER(MAESTRO!$L$3:$L$1000)="CONFIRMADO")),ROWS($A$3:A364))),"")</f>
        <v/>
      </c>
      <c r="O364" s="18" t="str">
        <f ca="1">IFERROR(INDEX(MAESTRO!O:O,_xludf.AGGREGATE(15,6,ROW(MAESTRO!$B$3:$B$1000)/((MAESTRO!$B$3:$B$1000="CIVILES")*(UPPER(MAESTRO!$L$3:$L$1000)="CONFIRMADO")),ROWS($A$3:A364))),"")</f>
        <v/>
      </c>
      <c r="P364" s="18" t="str">
        <f ca="1">IFERROR(INDEX(MAESTRO!P:P,_xludf.AGGREGATE(15,6,ROW(MAESTRO!$B$3:$B$1000)/((MAESTRO!$B$3:$B$1000="CIVILES")*(UPPER(MAESTRO!$L$3:$L$1000)="CONFIRMADO")),ROWS($A$3:A364))),"")</f>
        <v/>
      </c>
      <c r="Q364" s="18" t="str">
        <f ca="1">IFERROR(INDEX(MAESTRO!Q:Q,_xludf.AGGREGATE(15,6,ROW(MAESTRO!$B$3:$B$1000)/((MAESTRO!$B$3:$B$1000="CIVILES")*(UPPER(MAESTRO!$L$3:$L$1000)="CONFIRMADO")),ROWS($A$3:A364))),"")</f>
        <v/>
      </c>
      <c r="R364" s="18" t="str">
        <f ca="1">IFERROR(INDEX(MAESTRO!R:R,_xludf.AGGREGATE(15,6,ROW(MAESTRO!$B$3:$B$1000)/((MAESTRO!$B$3:$B$1000="CIVILES")*(UPPER(MAESTRO!$L$3:$L$1000)="CONFIRMADO")),ROWS($A$3:A364))),"")</f>
        <v/>
      </c>
      <c r="S364" s="18" t="str">
        <f ca="1">IFERROR(INDEX(MAESTRO!S:S,_xludf.AGGREGATE(15,6,ROW(MAESTRO!$B$3:$B$1000)/((MAESTRO!$B$3:$B$1000="CIVILES")*(UPPER(MAESTRO!$L$3:$L$1000)="CONFIRMADO")),ROWS($A$3:A364))),"")</f>
        <v/>
      </c>
      <c r="T364" s="18" t="str">
        <f ca="1">IFERROR(INDEX(MAESTRO!T:T,_xludf.AGGREGATE(15,6,ROW(MAESTRO!$B$3:$B$1000)/((MAESTRO!$B$3:$B$1000="CIVILES")*(UPPER(MAESTRO!$L$3:$L$1000)="CONFIRMADO")),ROWS($A$3:A364))),"")</f>
        <v/>
      </c>
      <c r="U364" s="18" t="str">
        <f ca="1">IFERROR(INDEX(MAESTRO!U:U,_xludf.AGGREGATE(15,6,ROW(MAESTRO!$B$3:$B$1000)/((MAESTRO!$B$3:$B$1000="CIVILES")*(UPPER(MAESTRO!$L$3:$L$1000)="CONFIRMADO")),ROWS($A$3:A364))),"")</f>
        <v/>
      </c>
      <c r="V364" s="18" t="str">
        <f ca="1">IFERROR(INDEX(MAESTRO!V:V,_xludf.AGGREGATE(15,6,ROW(MAESTRO!$B$3:$B$1000)/((MAESTRO!$B$3:$B$1000="CIVILES")*(UPPER(MAESTRO!$L$3:$L$1000)="CONFIRMADO")),ROWS($A$3:A364))),"")</f>
        <v/>
      </c>
      <c r="W364" s="18" t="str">
        <f ca="1">IFERROR(INDEX(MAESTRO!W:W,_xludf.AGGREGATE(15,6,ROW(MAESTRO!$B$3:$B$1000)/((MAESTRO!$B$3:$B$1000="CIVILES")*(UPPER(MAESTRO!$L$3:$L$1000)="CONFIRMADO")),ROWS($A$3:A364))),"")</f>
        <v/>
      </c>
      <c r="X364" s="18" t="str">
        <f ca="1">IFERROR(INDEX(MAESTRO!X:X,_xludf.AGGREGATE(15,6,ROW(MAESTRO!$B$3:$B$1000)/((MAESTRO!$B$3:$B$1000="CIVILES")*(UPPER(MAESTRO!$L$3:$L$1000)="CONFIRMADO")),ROWS($A$3:A364))),"")</f>
        <v/>
      </c>
    </row>
    <row r="365" spans="1:24" ht="22.05" customHeight="1">
      <c r="A365" s="10" t="str">
        <f ca="1">IFERROR(INDEX(MAESTRO!A:A,_xludf.AGGREGATE(15,6,ROW(MAESTRO!$B$3:$B$1000)/((MAESTRO!$B$3:$B$1000="CIVILES")*(UPPER(MAESTRO!$L$3:$L$1000)="CONFIRMADO")),ROWS($A$3:A365))),"")</f>
        <v/>
      </c>
      <c r="B365" s="10" t="str">
        <f ca="1">IFERROR(INDEX(MAESTRO!B:B,_xludf.AGGREGATE(15,6,ROW(MAESTRO!$B$3:$B$1000)/((MAESTRO!$B$3:$B$1000="CIVILES")*(UPPER(MAESTRO!$L$3:$L$1000)="CONFIRMADO")),ROWS($A$3:A365))),"")</f>
        <v/>
      </c>
      <c r="C365" s="10" t="str">
        <f ca="1">IFERROR(INDEX(MAESTRO!C:C,_xludf.AGGREGATE(15,6,ROW(MAESTRO!$B$3:$B$1000)/((MAESTRO!$B$3:$B$1000="CIVILES")*(UPPER(MAESTRO!$L$3:$L$1000)="CONFIRMADO")),ROWS($A$3:A365))),"")</f>
        <v/>
      </c>
      <c r="D365" s="10" t="str">
        <f ca="1">IFERROR(INDEX(MAESTRO!D:D,_xludf.AGGREGATE(15,6,ROW(MAESTRO!$B$3:$B$1000)/((MAESTRO!$B$3:$B$1000="CIVILES")*(UPPER(MAESTRO!$L$3:$L$1000)="CONFIRMADO")),ROWS($A$3:A365))),"")</f>
        <v/>
      </c>
      <c r="E365" s="10" t="str">
        <f ca="1">IFERROR(INDEX(MAESTRO!E:E,_xludf.AGGREGATE(15,6,ROW(MAESTRO!$B$3:$B$1000)/((MAESTRO!$B$3:$B$1000="CIVILES")*(UPPER(MAESTRO!$L$3:$L$1000)="CONFIRMADO")),ROWS($A$3:A365))),"")</f>
        <v/>
      </c>
      <c r="F365" s="10" t="str">
        <f ca="1">IFERROR(INDEX(MAESTRO!F:F,_xludf.AGGREGATE(15,6,ROW(MAESTRO!$B$3:$B$1000)/((MAESTRO!$B$3:$B$1000="CIVILES")*(UPPER(MAESTRO!$L$3:$L$1000)="CONFIRMADO")),ROWS($A$3:A365))),"")</f>
        <v/>
      </c>
      <c r="G365" s="10" t="str">
        <f ca="1">IFERROR(INDEX(MAESTRO!G:G,_xludf.AGGREGATE(15,6,ROW(MAESTRO!$B$3:$B$1000)/((MAESTRO!$B$3:$B$1000="CIVILES")*(UPPER(MAESTRO!$L$3:$L$1000)="CONFIRMADO")),ROWS($A$3:A365))),"")</f>
        <v/>
      </c>
      <c r="H365" s="10" t="str">
        <f ca="1">IFERROR(INDEX(MAESTRO!H:H,_xludf.AGGREGATE(15,6,ROW(MAESTRO!$B$3:$B$1000)/((MAESTRO!$B$3:$B$1000="CIVILES")*(UPPER(MAESTRO!$L$3:$L$1000)="CONFIRMADO")),ROWS($A$3:A365))),"")</f>
        <v/>
      </c>
      <c r="I365" s="10" t="str">
        <f ca="1">IFERROR(INDEX(MAESTRO!I:I,_xludf.AGGREGATE(15,6,ROW(MAESTRO!$B$3:$B$1000)/((MAESTRO!$B$3:$B$1000="CIVILES")*(UPPER(MAESTRO!$L$3:$L$1000)="CONFIRMADO")),ROWS($A$3:A365))),"")</f>
        <v/>
      </c>
      <c r="J365" s="10" t="str">
        <f ca="1">IFERROR(INDEX(MAESTRO!J:J,_xludf.AGGREGATE(15,6,ROW(MAESTRO!$B$3:$B$1000)/((MAESTRO!$B$3:$B$1000="CIVILES")*(UPPER(MAESTRO!$L$3:$L$1000)="CONFIRMADO")),ROWS($A$3:A365))),"")</f>
        <v/>
      </c>
      <c r="K365" s="10" t="str">
        <f ca="1">IFERROR(INDEX(MAESTRO!K:K,_xludf.AGGREGATE(15,6,ROW(MAESTRO!$B$3:$B$1000)/((MAESTRO!$B$3:$B$1000="CIVILES")*(UPPER(MAESTRO!$L$3:$L$1000)="CONFIRMADO")),ROWS($A$3:A365))),"")</f>
        <v/>
      </c>
      <c r="L365" s="10" t="str">
        <f ca="1">IFERROR(INDEX(MAESTRO!L:L,_xludf.AGGREGATE(15,6,ROW(MAESTRO!$B$3:$B$1000)/((MAESTRO!$B$3:$B$1000="CIVILES")*(UPPER(MAESTRO!$L$3:$L$1000)="CONFIRMADO")),ROWS($A$3:A365))),"")</f>
        <v/>
      </c>
      <c r="M365" s="10" t="str">
        <f ca="1">IFERROR(INDEX(MAESTRO!M:M,_xludf.AGGREGATE(15,6,ROW(MAESTRO!$B$3:$B$1000)/((MAESTRO!$B$3:$B$1000="CIVILES")*(UPPER(MAESTRO!$L$3:$L$1000)="CONFIRMADO")),ROWS($A$3:A365))),"")</f>
        <v/>
      </c>
      <c r="N365" s="10" t="str">
        <f ca="1">IFERROR(INDEX(MAESTRO!N:N,_xludf.AGGREGATE(15,6,ROW(MAESTRO!$B$3:$B$1000)/((MAESTRO!$B$3:$B$1000="CIVILES")*(UPPER(MAESTRO!$L$3:$L$1000)="CONFIRMADO")),ROWS($A$3:A365))),"")</f>
        <v/>
      </c>
      <c r="O365" s="10" t="str">
        <f ca="1">IFERROR(INDEX(MAESTRO!O:O,_xludf.AGGREGATE(15,6,ROW(MAESTRO!$B$3:$B$1000)/((MAESTRO!$B$3:$B$1000="CIVILES")*(UPPER(MAESTRO!$L$3:$L$1000)="CONFIRMADO")),ROWS($A$3:A365))),"")</f>
        <v/>
      </c>
      <c r="P365" s="10" t="str">
        <f ca="1">IFERROR(INDEX(MAESTRO!P:P,_xludf.AGGREGATE(15,6,ROW(MAESTRO!$B$3:$B$1000)/((MAESTRO!$B$3:$B$1000="CIVILES")*(UPPER(MAESTRO!$L$3:$L$1000)="CONFIRMADO")),ROWS($A$3:A365))),"")</f>
        <v/>
      </c>
      <c r="Q365" s="10" t="str">
        <f ca="1">IFERROR(INDEX(MAESTRO!Q:Q,_xludf.AGGREGATE(15,6,ROW(MAESTRO!$B$3:$B$1000)/((MAESTRO!$B$3:$B$1000="CIVILES")*(UPPER(MAESTRO!$L$3:$L$1000)="CONFIRMADO")),ROWS($A$3:A365))),"")</f>
        <v/>
      </c>
      <c r="R365" s="10" t="str">
        <f ca="1">IFERROR(INDEX(MAESTRO!R:R,_xludf.AGGREGATE(15,6,ROW(MAESTRO!$B$3:$B$1000)/((MAESTRO!$B$3:$B$1000="CIVILES")*(UPPER(MAESTRO!$L$3:$L$1000)="CONFIRMADO")),ROWS($A$3:A365))),"")</f>
        <v/>
      </c>
      <c r="S365" s="10" t="str">
        <f ca="1">IFERROR(INDEX(MAESTRO!S:S,_xludf.AGGREGATE(15,6,ROW(MAESTRO!$B$3:$B$1000)/((MAESTRO!$B$3:$B$1000="CIVILES")*(UPPER(MAESTRO!$L$3:$L$1000)="CONFIRMADO")),ROWS($A$3:A365))),"")</f>
        <v/>
      </c>
      <c r="T365" s="10" t="str">
        <f ca="1">IFERROR(INDEX(MAESTRO!T:T,_xludf.AGGREGATE(15,6,ROW(MAESTRO!$B$3:$B$1000)/((MAESTRO!$B$3:$B$1000="CIVILES")*(UPPER(MAESTRO!$L$3:$L$1000)="CONFIRMADO")),ROWS($A$3:A365))),"")</f>
        <v/>
      </c>
      <c r="U365" s="10" t="str">
        <f ca="1">IFERROR(INDEX(MAESTRO!U:U,_xludf.AGGREGATE(15,6,ROW(MAESTRO!$B$3:$B$1000)/((MAESTRO!$B$3:$B$1000="CIVILES")*(UPPER(MAESTRO!$L$3:$L$1000)="CONFIRMADO")),ROWS($A$3:A365))),"")</f>
        <v/>
      </c>
      <c r="V365" s="10" t="str">
        <f ca="1">IFERROR(INDEX(MAESTRO!V:V,_xludf.AGGREGATE(15,6,ROW(MAESTRO!$B$3:$B$1000)/((MAESTRO!$B$3:$B$1000="CIVILES")*(UPPER(MAESTRO!$L$3:$L$1000)="CONFIRMADO")),ROWS($A$3:A365))),"")</f>
        <v/>
      </c>
      <c r="W365" s="10" t="str">
        <f ca="1">IFERROR(INDEX(MAESTRO!W:W,_xludf.AGGREGATE(15,6,ROW(MAESTRO!$B$3:$B$1000)/((MAESTRO!$B$3:$B$1000="CIVILES")*(UPPER(MAESTRO!$L$3:$L$1000)="CONFIRMADO")),ROWS($A$3:A365))),"")</f>
        <v/>
      </c>
      <c r="X365" s="10" t="str">
        <f ca="1">IFERROR(INDEX(MAESTRO!X:X,_xludf.AGGREGATE(15,6,ROW(MAESTRO!$B$3:$B$1000)/((MAESTRO!$B$3:$B$1000="CIVILES")*(UPPER(MAESTRO!$L$3:$L$1000)="CONFIRMADO")),ROWS($A$3:A365))),"")</f>
        <v/>
      </c>
    </row>
    <row r="366" spans="1:24" ht="22.05" customHeight="1">
      <c r="A366" s="18" t="str">
        <f ca="1">IFERROR(INDEX(MAESTRO!A:A,_xludf.AGGREGATE(15,6,ROW(MAESTRO!$B$3:$B$1000)/((MAESTRO!$B$3:$B$1000="CIVILES")*(UPPER(MAESTRO!$L$3:$L$1000)="CONFIRMADO")),ROWS($A$3:A366))),"")</f>
        <v/>
      </c>
      <c r="B366" s="18" t="str">
        <f ca="1">IFERROR(INDEX(MAESTRO!B:B,_xludf.AGGREGATE(15,6,ROW(MAESTRO!$B$3:$B$1000)/((MAESTRO!$B$3:$B$1000="CIVILES")*(UPPER(MAESTRO!$L$3:$L$1000)="CONFIRMADO")),ROWS($A$3:A366))),"")</f>
        <v/>
      </c>
      <c r="C366" s="18" t="str">
        <f ca="1">IFERROR(INDEX(MAESTRO!C:C,_xludf.AGGREGATE(15,6,ROW(MAESTRO!$B$3:$B$1000)/((MAESTRO!$B$3:$B$1000="CIVILES")*(UPPER(MAESTRO!$L$3:$L$1000)="CONFIRMADO")),ROWS($A$3:A366))),"")</f>
        <v/>
      </c>
      <c r="D366" s="18" t="str">
        <f ca="1">IFERROR(INDEX(MAESTRO!D:D,_xludf.AGGREGATE(15,6,ROW(MAESTRO!$B$3:$B$1000)/((MAESTRO!$B$3:$B$1000="CIVILES")*(UPPER(MAESTRO!$L$3:$L$1000)="CONFIRMADO")),ROWS($A$3:A366))),"")</f>
        <v/>
      </c>
      <c r="E366" s="18" t="str">
        <f ca="1">IFERROR(INDEX(MAESTRO!E:E,_xludf.AGGREGATE(15,6,ROW(MAESTRO!$B$3:$B$1000)/((MAESTRO!$B$3:$B$1000="CIVILES")*(UPPER(MAESTRO!$L$3:$L$1000)="CONFIRMADO")),ROWS($A$3:A366))),"")</f>
        <v/>
      </c>
      <c r="F366" s="18" t="str">
        <f ca="1">IFERROR(INDEX(MAESTRO!F:F,_xludf.AGGREGATE(15,6,ROW(MAESTRO!$B$3:$B$1000)/((MAESTRO!$B$3:$B$1000="CIVILES")*(UPPER(MAESTRO!$L$3:$L$1000)="CONFIRMADO")),ROWS($A$3:A366))),"")</f>
        <v/>
      </c>
      <c r="G366" s="18" t="str">
        <f ca="1">IFERROR(INDEX(MAESTRO!G:G,_xludf.AGGREGATE(15,6,ROW(MAESTRO!$B$3:$B$1000)/((MAESTRO!$B$3:$B$1000="CIVILES")*(UPPER(MAESTRO!$L$3:$L$1000)="CONFIRMADO")),ROWS($A$3:A366))),"")</f>
        <v/>
      </c>
      <c r="H366" s="18" t="str">
        <f ca="1">IFERROR(INDEX(MAESTRO!H:H,_xludf.AGGREGATE(15,6,ROW(MAESTRO!$B$3:$B$1000)/((MAESTRO!$B$3:$B$1000="CIVILES")*(UPPER(MAESTRO!$L$3:$L$1000)="CONFIRMADO")),ROWS($A$3:A366))),"")</f>
        <v/>
      </c>
      <c r="I366" s="18" t="str">
        <f ca="1">IFERROR(INDEX(MAESTRO!I:I,_xludf.AGGREGATE(15,6,ROW(MAESTRO!$B$3:$B$1000)/((MAESTRO!$B$3:$B$1000="CIVILES")*(UPPER(MAESTRO!$L$3:$L$1000)="CONFIRMADO")),ROWS($A$3:A366))),"")</f>
        <v/>
      </c>
      <c r="J366" s="18" t="str">
        <f ca="1">IFERROR(INDEX(MAESTRO!J:J,_xludf.AGGREGATE(15,6,ROW(MAESTRO!$B$3:$B$1000)/((MAESTRO!$B$3:$B$1000="CIVILES")*(UPPER(MAESTRO!$L$3:$L$1000)="CONFIRMADO")),ROWS($A$3:A366))),"")</f>
        <v/>
      </c>
      <c r="K366" s="18" t="str">
        <f ca="1">IFERROR(INDEX(MAESTRO!K:K,_xludf.AGGREGATE(15,6,ROW(MAESTRO!$B$3:$B$1000)/((MAESTRO!$B$3:$B$1000="CIVILES")*(UPPER(MAESTRO!$L$3:$L$1000)="CONFIRMADO")),ROWS($A$3:A366))),"")</f>
        <v/>
      </c>
      <c r="L366" s="18" t="str">
        <f ca="1">IFERROR(INDEX(MAESTRO!L:L,_xludf.AGGREGATE(15,6,ROW(MAESTRO!$B$3:$B$1000)/((MAESTRO!$B$3:$B$1000="CIVILES")*(UPPER(MAESTRO!$L$3:$L$1000)="CONFIRMADO")),ROWS($A$3:A366))),"")</f>
        <v/>
      </c>
      <c r="M366" s="18" t="str">
        <f ca="1">IFERROR(INDEX(MAESTRO!M:M,_xludf.AGGREGATE(15,6,ROW(MAESTRO!$B$3:$B$1000)/((MAESTRO!$B$3:$B$1000="CIVILES")*(UPPER(MAESTRO!$L$3:$L$1000)="CONFIRMADO")),ROWS($A$3:A366))),"")</f>
        <v/>
      </c>
      <c r="N366" s="18" t="str">
        <f ca="1">IFERROR(INDEX(MAESTRO!N:N,_xludf.AGGREGATE(15,6,ROW(MAESTRO!$B$3:$B$1000)/((MAESTRO!$B$3:$B$1000="CIVILES")*(UPPER(MAESTRO!$L$3:$L$1000)="CONFIRMADO")),ROWS($A$3:A366))),"")</f>
        <v/>
      </c>
      <c r="O366" s="18" t="str">
        <f ca="1">IFERROR(INDEX(MAESTRO!O:O,_xludf.AGGREGATE(15,6,ROW(MAESTRO!$B$3:$B$1000)/((MAESTRO!$B$3:$B$1000="CIVILES")*(UPPER(MAESTRO!$L$3:$L$1000)="CONFIRMADO")),ROWS($A$3:A366))),"")</f>
        <v/>
      </c>
      <c r="P366" s="18" t="str">
        <f ca="1">IFERROR(INDEX(MAESTRO!P:P,_xludf.AGGREGATE(15,6,ROW(MAESTRO!$B$3:$B$1000)/((MAESTRO!$B$3:$B$1000="CIVILES")*(UPPER(MAESTRO!$L$3:$L$1000)="CONFIRMADO")),ROWS($A$3:A366))),"")</f>
        <v/>
      </c>
      <c r="Q366" s="18" t="str">
        <f ca="1">IFERROR(INDEX(MAESTRO!Q:Q,_xludf.AGGREGATE(15,6,ROW(MAESTRO!$B$3:$B$1000)/((MAESTRO!$B$3:$B$1000="CIVILES")*(UPPER(MAESTRO!$L$3:$L$1000)="CONFIRMADO")),ROWS($A$3:A366))),"")</f>
        <v/>
      </c>
      <c r="R366" s="18" t="str">
        <f ca="1">IFERROR(INDEX(MAESTRO!R:R,_xludf.AGGREGATE(15,6,ROW(MAESTRO!$B$3:$B$1000)/((MAESTRO!$B$3:$B$1000="CIVILES")*(UPPER(MAESTRO!$L$3:$L$1000)="CONFIRMADO")),ROWS($A$3:A366))),"")</f>
        <v/>
      </c>
      <c r="S366" s="18" t="str">
        <f ca="1">IFERROR(INDEX(MAESTRO!S:S,_xludf.AGGREGATE(15,6,ROW(MAESTRO!$B$3:$B$1000)/((MAESTRO!$B$3:$B$1000="CIVILES")*(UPPER(MAESTRO!$L$3:$L$1000)="CONFIRMADO")),ROWS($A$3:A366))),"")</f>
        <v/>
      </c>
      <c r="T366" s="18" t="str">
        <f ca="1">IFERROR(INDEX(MAESTRO!T:T,_xludf.AGGREGATE(15,6,ROW(MAESTRO!$B$3:$B$1000)/((MAESTRO!$B$3:$B$1000="CIVILES")*(UPPER(MAESTRO!$L$3:$L$1000)="CONFIRMADO")),ROWS($A$3:A366))),"")</f>
        <v/>
      </c>
      <c r="U366" s="18" t="str">
        <f ca="1">IFERROR(INDEX(MAESTRO!U:U,_xludf.AGGREGATE(15,6,ROW(MAESTRO!$B$3:$B$1000)/((MAESTRO!$B$3:$B$1000="CIVILES")*(UPPER(MAESTRO!$L$3:$L$1000)="CONFIRMADO")),ROWS($A$3:A366))),"")</f>
        <v/>
      </c>
      <c r="V366" s="18" t="str">
        <f ca="1">IFERROR(INDEX(MAESTRO!V:V,_xludf.AGGREGATE(15,6,ROW(MAESTRO!$B$3:$B$1000)/((MAESTRO!$B$3:$B$1000="CIVILES")*(UPPER(MAESTRO!$L$3:$L$1000)="CONFIRMADO")),ROWS($A$3:A366))),"")</f>
        <v/>
      </c>
      <c r="W366" s="18" t="str">
        <f ca="1">IFERROR(INDEX(MAESTRO!W:W,_xludf.AGGREGATE(15,6,ROW(MAESTRO!$B$3:$B$1000)/((MAESTRO!$B$3:$B$1000="CIVILES")*(UPPER(MAESTRO!$L$3:$L$1000)="CONFIRMADO")),ROWS($A$3:A366))),"")</f>
        <v/>
      </c>
      <c r="X366" s="18" t="str">
        <f ca="1">IFERROR(INDEX(MAESTRO!X:X,_xludf.AGGREGATE(15,6,ROW(MAESTRO!$B$3:$B$1000)/((MAESTRO!$B$3:$B$1000="CIVILES")*(UPPER(MAESTRO!$L$3:$L$1000)="CONFIRMADO")),ROWS($A$3:A366))),"")</f>
        <v/>
      </c>
    </row>
    <row r="367" spans="1:24" ht="22.05" customHeight="1">
      <c r="A367" s="10" t="str">
        <f ca="1">IFERROR(INDEX(MAESTRO!A:A,_xludf.AGGREGATE(15,6,ROW(MAESTRO!$B$3:$B$1000)/((MAESTRO!$B$3:$B$1000="CIVILES")*(UPPER(MAESTRO!$L$3:$L$1000)="CONFIRMADO")),ROWS($A$3:A367))),"")</f>
        <v/>
      </c>
      <c r="B367" s="10" t="str">
        <f ca="1">IFERROR(INDEX(MAESTRO!B:B,_xludf.AGGREGATE(15,6,ROW(MAESTRO!$B$3:$B$1000)/((MAESTRO!$B$3:$B$1000="CIVILES")*(UPPER(MAESTRO!$L$3:$L$1000)="CONFIRMADO")),ROWS($A$3:A367))),"")</f>
        <v/>
      </c>
      <c r="C367" s="10" t="str">
        <f ca="1">IFERROR(INDEX(MAESTRO!C:C,_xludf.AGGREGATE(15,6,ROW(MAESTRO!$B$3:$B$1000)/((MAESTRO!$B$3:$B$1000="CIVILES")*(UPPER(MAESTRO!$L$3:$L$1000)="CONFIRMADO")),ROWS($A$3:A367))),"")</f>
        <v/>
      </c>
      <c r="D367" s="10" t="str">
        <f ca="1">IFERROR(INDEX(MAESTRO!D:D,_xludf.AGGREGATE(15,6,ROW(MAESTRO!$B$3:$B$1000)/((MAESTRO!$B$3:$B$1000="CIVILES")*(UPPER(MAESTRO!$L$3:$L$1000)="CONFIRMADO")),ROWS($A$3:A367))),"")</f>
        <v/>
      </c>
      <c r="E367" s="10" t="str">
        <f ca="1">IFERROR(INDEX(MAESTRO!E:E,_xludf.AGGREGATE(15,6,ROW(MAESTRO!$B$3:$B$1000)/((MAESTRO!$B$3:$B$1000="CIVILES")*(UPPER(MAESTRO!$L$3:$L$1000)="CONFIRMADO")),ROWS($A$3:A367))),"")</f>
        <v/>
      </c>
      <c r="F367" s="10" t="str">
        <f ca="1">IFERROR(INDEX(MAESTRO!F:F,_xludf.AGGREGATE(15,6,ROW(MAESTRO!$B$3:$B$1000)/((MAESTRO!$B$3:$B$1000="CIVILES")*(UPPER(MAESTRO!$L$3:$L$1000)="CONFIRMADO")),ROWS($A$3:A367))),"")</f>
        <v/>
      </c>
      <c r="G367" s="10" t="str">
        <f ca="1">IFERROR(INDEX(MAESTRO!G:G,_xludf.AGGREGATE(15,6,ROW(MAESTRO!$B$3:$B$1000)/((MAESTRO!$B$3:$B$1000="CIVILES")*(UPPER(MAESTRO!$L$3:$L$1000)="CONFIRMADO")),ROWS($A$3:A367))),"")</f>
        <v/>
      </c>
      <c r="H367" s="10" t="str">
        <f ca="1">IFERROR(INDEX(MAESTRO!H:H,_xludf.AGGREGATE(15,6,ROW(MAESTRO!$B$3:$B$1000)/((MAESTRO!$B$3:$B$1000="CIVILES")*(UPPER(MAESTRO!$L$3:$L$1000)="CONFIRMADO")),ROWS($A$3:A367))),"")</f>
        <v/>
      </c>
      <c r="I367" s="10" t="str">
        <f ca="1">IFERROR(INDEX(MAESTRO!I:I,_xludf.AGGREGATE(15,6,ROW(MAESTRO!$B$3:$B$1000)/((MAESTRO!$B$3:$B$1000="CIVILES")*(UPPER(MAESTRO!$L$3:$L$1000)="CONFIRMADO")),ROWS($A$3:A367))),"")</f>
        <v/>
      </c>
      <c r="J367" s="10" t="str">
        <f ca="1">IFERROR(INDEX(MAESTRO!J:J,_xludf.AGGREGATE(15,6,ROW(MAESTRO!$B$3:$B$1000)/((MAESTRO!$B$3:$B$1000="CIVILES")*(UPPER(MAESTRO!$L$3:$L$1000)="CONFIRMADO")),ROWS($A$3:A367))),"")</f>
        <v/>
      </c>
      <c r="K367" s="10" t="str">
        <f ca="1">IFERROR(INDEX(MAESTRO!K:K,_xludf.AGGREGATE(15,6,ROW(MAESTRO!$B$3:$B$1000)/((MAESTRO!$B$3:$B$1000="CIVILES")*(UPPER(MAESTRO!$L$3:$L$1000)="CONFIRMADO")),ROWS($A$3:A367))),"")</f>
        <v/>
      </c>
      <c r="L367" s="10" t="str">
        <f ca="1">IFERROR(INDEX(MAESTRO!L:L,_xludf.AGGREGATE(15,6,ROW(MAESTRO!$B$3:$B$1000)/((MAESTRO!$B$3:$B$1000="CIVILES")*(UPPER(MAESTRO!$L$3:$L$1000)="CONFIRMADO")),ROWS($A$3:A367))),"")</f>
        <v/>
      </c>
      <c r="M367" s="10" t="str">
        <f ca="1">IFERROR(INDEX(MAESTRO!M:M,_xludf.AGGREGATE(15,6,ROW(MAESTRO!$B$3:$B$1000)/((MAESTRO!$B$3:$B$1000="CIVILES")*(UPPER(MAESTRO!$L$3:$L$1000)="CONFIRMADO")),ROWS($A$3:A367))),"")</f>
        <v/>
      </c>
      <c r="N367" s="10" t="str">
        <f ca="1">IFERROR(INDEX(MAESTRO!N:N,_xludf.AGGREGATE(15,6,ROW(MAESTRO!$B$3:$B$1000)/((MAESTRO!$B$3:$B$1000="CIVILES")*(UPPER(MAESTRO!$L$3:$L$1000)="CONFIRMADO")),ROWS($A$3:A367))),"")</f>
        <v/>
      </c>
      <c r="O367" s="10" t="str">
        <f ca="1">IFERROR(INDEX(MAESTRO!O:O,_xludf.AGGREGATE(15,6,ROW(MAESTRO!$B$3:$B$1000)/((MAESTRO!$B$3:$B$1000="CIVILES")*(UPPER(MAESTRO!$L$3:$L$1000)="CONFIRMADO")),ROWS($A$3:A367))),"")</f>
        <v/>
      </c>
      <c r="P367" s="10" t="str">
        <f ca="1">IFERROR(INDEX(MAESTRO!P:P,_xludf.AGGREGATE(15,6,ROW(MAESTRO!$B$3:$B$1000)/((MAESTRO!$B$3:$B$1000="CIVILES")*(UPPER(MAESTRO!$L$3:$L$1000)="CONFIRMADO")),ROWS($A$3:A367))),"")</f>
        <v/>
      </c>
      <c r="Q367" s="10" t="str">
        <f ca="1">IFERROR(INDEX(MAESTRO!Q:Q,_xludf.AGGREGATE(15,6,ROW(MAESTRO!$B$3:$B$1000)/((MAESTRO!$B$3:$B$1000="CIVILES")*(UPPER(MAESTRO!$L$3:$L$1000)="CONFIRMADO")),ROWS($A$3:A367))),"")</f>
        <v/>
      </c>
      <c r="R367" s="10" t="str">
        <f ca="1">IFERROR(INDEX(MAESTRO!R:R,_xludf.AGGREGATE(15,6,ROW(MAESTRO!$B$3:$B$1000)/((MAESTRO!$B$3:$B$1000="CIVILES")*(UPPER(MAESTRO!$L$3:$L$1000)="CONFIRMADO")),ROWS($A$3:A367))),"")</f>
        <v/>
      </c>
      <c r="S367" s="10" t="str">
        <f ca="1">IFERROR(INDEX(MAESTRO!S:S,_xludf.AGGREGATE(15,6,ROW(MAESTRO!$B$3:$B$1000)/((MAESTRO!$B$3:$B$1000="CIVILES")*(UPPER(MAESTRO!$L$3:$L$1000)="CONFIRMADO")),ROWS($A$3:A367))),"")</f>
        <v/>
      </c>
      <c r="T367" s="10" t="str">
        <f ca="1">IFERROR(INDEX(MAESTRO!T:T,_xludf.AGGREGATE(15,6,ROW(MAESTRO!$B$3:$B$1000)/((MAESTRO!$B$3:$B$1000="CIVILES")*(UPPER(MAESTRO!$L$3:$L$1000)="CONFIRMADO")),ROWS($A$3:A367))),"")</f>
        <v/>
      </c>
      <c r="U367" s="10" t="str">
        <f ca="1">IFERROR(INDEX(MAESTRO!U:U,_xludf.AGGREGATE(15,6,ROW(MAESTRO!$B$3:$B$1000)/((MAESTRO!$B$3:$B$1000="CIVILES")*(UPPER(MAESTRO!$L$3:$L$1000)="CONFIRMADO")),ROWS($A$3:A367))),"")</f>
        <v/>
      </c>
      <c r="V367" s="10" t="str">
        <f ca="1">IFERROR(INDEX(MAESTRO!V:V,_xludf.AGGREGATE(15,6,ROW(MAESTRO!$B$3:$B$1000)/((MAESTRO!$B$3:$B$1000="CIVILES")*(UPPER(MAESTRO!$L$3:$L$1000)="CONFIRMADO")),ROWS($A$3:A367))),"")</f>
        <v/>
      </c>
      <c r="W367" s="10" t="str">
        <f ca="1">IFERROR(INDEX(MAESTRO!W:W,_xludf.AGGREGATE(15,6,ROW(MAESTRO!$B$3:$B$1000)/((MAESTRO!$B$3:$B$1000="CIVILES")*(UPPER(MAESTRO!$L$3:$L$1000)="CONFIRMADO")),ROWS($A$3:A367))),"")</f>
        <v/>
      </c>
      <c r="X367" s="10" t="str">
        <f ca="1">IFERROR(INDEX(MAESTRO!X:X,_xludf.AGGREGATE(15,6,ROW(MAESTRO!$B$3:$B$1000)/((MAESTRO!$B$3:$B$1000="CIVILES")*(UPPER(MAESTRO!$L$3:$L$1000)="CONFIRMADO")),ROWS($A$3:A367))),"")</f>
        <v/>
      </c>
    </row>
    <row r="368" spans="1:24" ht="22.05" customHeight="1">
      <c r="A368" s="18" t="str">
        <f ca="1">IFERROR(INDEX(MAESTRO!A:A,_xludf.AGGREGATE(15,6,ROW(MAESTRO!$B$3:$B$1000)/((MAESTRO!$B$3:$B$1000="CIVILES")*(UPPER(MAESTRO!$L$3:$L$1000)="CONFIRMADO")),ROWS($A$3:A368))),"")</f>
        <v/>
      </c>
      <c r="B368" s="18" t="str">
        <f ca="1">IFERROR(INDEX(MAESTRO!B:B,_xludf.AGGREGATE(15,6,ROW(MAESTRO!$B$3:$B$1000)/((MAESTRO!$B$3:$B$1000="CIVILES")*(UPPER(MAESTRO!$L$3:$L$1000)="CONFIRMADO")),ROWS($A$3:A368))),"")</f>
        <v/>
      </c>
      <c r="C368" s="18" t="str">
        <f ca="1">IFERROR(INDEX(MAESTRO!C:C,_xludf.AGGREGATE(15,6,ROW(MAESTRO!$B$3:$B$1000)/((MAESTRO!$B$3:$B$1000="CIVILES")*(UPPER(MAESTRO!$L$3:$L$1000)="CONFIRMADO")),ROWS($A$3:A368))),"")</f>
        <v/>
      </c>
      <c r="D368" s="18" t="str">
        <f ca="1">IFERROR(INDEX(MAESTRO!D:D,_xludf.AGGREGATE(15,6,ROW(MAESTRO!$B$3:$B$1000)/((MAESTRO!$B$3:$B$1000="CIVILES")*(UPPER(MAESTRO!$L$3:$L$1000)="CONFIRMADO")),ROWS($A$3:A368))),"")</f>
        <v/>
      </c>
      <c r="E368" s="18" t="str">
        <f ca="1">IFERROR(INDEX(MAESTRO!E:E,_xludf.AGGREGATE(15,6,ROW(MAESTRO!$B$3:$B$1000)/((MAESTRO!$B$3:$B$1000="CIVILES")*(UPPER(MAESTRO!$L$3:$L$1000)="CONFIRMADO")),ROWS($A$3:A368))),"")</f>
        <v/>
      </c>
      <c r="F368" s="18" t="str">
        <f ca="1">IFERROR(INDEX(MAESTRO!F:F,_xludf.AGGREGATE(15,6,ROW(MAESTRO!$B$3:$B$1000)/((MAESTRO!$B$3:$B$1000="CIVILES")*(UPPER(MAESTRO!$L$3:$L$1000)="CONFIRMADO")),ROWS($A$3:A368))),"")</f>
        <v/>
      </c>
      <c r="G368" s="18" t="str">
        <f ca="1">IFERROR(INDEX(MAESTRO!G:G,_xludf.AGGREGATE(15,6,ROW(MAESTRO!$B$3:$B$1000)/((MAESTRO!$B$3:$B$1000="CIVILES")*(UPPER(MAESTRO!$L$3:$L$1000)="CONFIRMADO")),ROWS($A$3:A368))),"")</f>
        <v/>
      </c>
      <c r="H368" s="18" t="str">
        <f ca="1">IFERROR(INDEX(MAESTRO!H:H,_xludf.AGGREGATE(15,6,ROW(MAESTRO!$B$3:$B$1000)/((MAESTRO!$B$3:$B$1000="CIVILES")*(UPPER(MAESTRO!$L$3:$L$1000)="CONFIRMADO")),ROWS($A$3:A368))),"")</f>
        <v/>
      </c>
      <c r="I368" s="18" t="str">
        <f ca="1">IFERROR(INDEX(MAESTRO!I:I,_xludf.AGGREGATE(15,6,ROW(MAESTRO!$B$3:$B$1000)/((MAESTRO!$B$3:$B$1000="CIVILES")*(UPPER(MAESTRO!$L$3:$L$1000)="CONFIRMADO")),ROWS($A$3:A368))),"")</f>
        <v/>
      </c>
      <c r="J368" s="18" t="str">
        <f ca="1">IFERROR(INDEX(MAESTRO!J:J,_xludf.AGGREGATE(15,6,ROW(MAESTRO!$B$3:$B$1000)/((MAESTRO!$B$3:$B$1000="CIVILES")*(UPPER(MAESTRO!$L$3:$L$1000)="CONFIRMADO")),ROWS($A$3:A368))),"")</f>
        <v/>
      </c>
      <c r="K368" s="18" t="str">
        <f ca="1">IFERROR(INDEX(MAESTRO!K:K,_xludf.AGGREGATE(15,6,ROW(MAESTRO!$B$3:$B$1000)/((MAESTRO!$B$3:$B$1000="CIVILES")*(UPPER(MAESTRO!$L$3:$L$1000)="CONFIRMADO")),ROWS($A$3:A368))),"")</f>
        <v/>
      </c>
      <c r="L368" s="18" t="str">
        <f ca="1">IFERROR(INDEX(MAESTRO!L:L,_xludf.AGGREGATE(15,6,ROW(MAESTRO!$B$3:$B$1000)/((MAESTRO!$B$3:$B$1000="CIVILES")*(UPPER(MAESTRO!$L$3:$L$1000)="CONFIRMADO")),ROWS($A$3:A368))),"")</f>
        <v/>
      </c>
      <c r="M368" s="18" t="str">
        <f ca="1">IFERROR(INDEX(MAESTRO!M:M,_xludf.AGGREGATE(15,6,ROW(MAESTRO!$B$3:$B$1000)/((MAESTRO!$B$3:$B$1000="CIVILES")*(UPPER(MAESTRO!$L$3:$L$1000)="CONFIRMADO")),ROWS($A$3:A368))),"")</f>
        <v/>
      </c>
      <c r="N368" s="18" t="str">
        <f ca="1">IFERROR(INDEX(MAESTRO!N:N,_xludf.AGGREGATE(15,6,ROW(MAESTRO!$B$3:$B$1000)/((MAESTRO!$B$3:$B$1000="CIVILES")*(UPPER(MAESTRO!$L$3:$L$1000)="CONFIRMADO")),ROWS($A$3:A368))),"")</f>
        <v/>
      </c>
      <c r="O368" s="18" t="str">
        <f ca="1">IFERROR(INDEX(MAESTRO!O:O,_xludf.AGGREGATE(15,6,ROW(MAESTRO!$B$3:$B$1000)/((MAESTRO!$B$3:$B$1000="CIVILES")*(UPPER(MAESTRO!$L$3:$L$1000)="CONFIRMADO")),ROWS($A$3:A368))),"")</f>
        <v/>
      </c>
      <c r="P368" s="18" t="str">
        <f ca="1">IFERROR(INDEX(MAESTRO!P:P,_xludf.AGGREGATE(15,6,ROW(MAESTRO!$B$3:$B$1000)/((MAESTRO!$B$3:$B$1000="CIVILES")*(UPPER(MAESTRO!$L$3:$L$1000)="CONFIRMADO")),ROWS($A$3:A368))),"")</f>
        <v/>
      </c>
      <c r="Q368" s="18" t="str">
        <f ca="1">IFERROR(INDEX(MAESTRO!Q:Q,_xludf.AGGREGATE(15,6,ROW(MAESTRO!$B$3:$B$1000)/((MAESTRO!$B$3:$B$1000="CIVILES")*(UPPER(MAESTRO!$L$3:$L$1000)="CONFIRMADO")),ROWS($A$3:A368))),"")</f>
        <v/>
      </c>
      <c r="R368" s="18" t="str">
        <f ca="1">IFERROR(INDEX(MAESTRO!R:R,_xludf.AGGREGATE(15,6,ROW(MAESTRO!$B$3:$B$1000)/((MAESTRO!$B$3:$B$1000="CIVILES")*(UPPER(MAESTRO!$L$3:$L$1000)="CONFIRMADO")),ROWS($A$3:A368))),"")</f>
        <v/>
      </c>
      <c r="S368" s="18" t="str">
        <f ca="1">IFERROR(INDEX(MAESTRO!S:S,_xludf.AGGREGATE(15,6,ROW(MAESTRO!$B$3:$B$1000)/((MAESTRO!$B$3:$B$1000="CIVILES")*(UPPER(MAESTRO!$L$3:$L$1000)="CONFIRMADO")),ROWS($A$3:A368))),"")</f>
        <v/>
      </c>
      <c r="T368" s="18" t="str">
        <f ca="1">IFERROR(INDEX(MAESTRO!T:T,_xludf.AGGREGATE(15,6,ROW(MAESTRO!$B$3:$B$1000)/((MAESTRO!$B$3:$B$1000="CIVILES")*(UPPER(MAESTRO!$L$3:$L$1000)="CONFIRMADO")),ROWS($A$3:A368))),"")</f>
        <v/>
      </c>
      <c r="U368" s="18" t="str">
        <f ca="1">IFERROR(INDEX(MAESTRO!U:U,_xludf.AGGREGATE(15,6,ROW(MAESTRO!$B$3:$B$1000)/((MAESTRO!$B$3:$B$1000="CIVILES")*(UPPER(MAESTRO!$L$3:$L$1000)="CONFIRMADO")),ROWS($A$3:A368))),"")</f>
        <v/>
      </c>
      <c r="V368" s="18" t="str">
        <f ca="1">IFERROR(INDEX(MAESTRO!V:V,_xludf.AGGREGATE(15,6,ROW(MAESTRO!$B$3:$B$1000)/((MAESTRO!$B$3:$B$1000="CIVILES")*(UPPER(MAESTRO!$L$3:$L$1000)="CONFIRMADO")),ROWS($A$3:A368))),"")</f>
        <v/>
      </c>
      <c r="W368" s="18" t="str">
        <f ca="1">IFERROR(INDEX(MAESTRO!W:W,_xludf.AGGREGATE(15,6,ROW(MAESTRO!$B$3:$B$1000)/((MAESTRO!$B$3:$B$1000="CIVILES")*(UPPER(MAESTRO!$L$3:$L$1000)="CONFIRMADO")),ROWS($A$3:A368))),"")</f>
        <v/>
      </c>
      <c r="X368" s="18" t="str">
        <f ca="1">IFERROR(INDEX(MAESTRO!X:X,_xludf.AGGREGATE(15,6,ROW(MAESTRO!$B$3:$B$1000)/((MAESTRO!$B$3:$B$1000="CIVILES")*(UPPER(MAESTRO!$L$3:$L$1000)="CONFIRMADO")),ROWS($A$3:A368))),"")</f>
        <v/>
      </c>
    </row>
    <row r="369" spans="1:24" ht="22.05" customHeight="1">
      <c r="A369" s="10" t="str">
        <f ca="1">IFERROR(INDEX(MAESTRO!A:A,_xludf.AGGREGATE(15,6,ROW(MAESTRO!$B$3:$B$1000)/((MAESTRO!$B$3:$B$1000="CIVILES")*(UPPER(MAESTRO!$L$3:$L$1000)="CONFIRMADO")),ROWS($A$3:A369))),"")</f>
        <v/>
      </c>
      <c r="B369" s="10" t="str">
        <f ca="1">IFERROR(INDEX(MAESTRO!B:B,_xludf.AGGREGATE(15,6,ROW(MAESTRO!$B$3:$B$1000)/((MAESTRO!$B$3:$B$1000="CIVILES")*(UPPER(MAESTRO!$L$3:$L$1000)="CONFIRMADO")),ROWS($A$3:A369))),"")</f>
        <v/>
      </c>
      <c r="C369" s="10" t="str">
        <f ca="1">IFERROR(INDEX(MAESTRO!C:C,_xludf.AGGREGATE(15,6,ROW(MAESTRO!$B$3:$B$1000)/((MAESTRO!$B$3:$B$1000="CIVILES")*(UPPER(MAESTRO!$L$3:$L$1000)="CONFIRMADO")),ROWS($A$3:A369))),"")</f>
        <v/>
      </c>
      <c r="D369" s="10" t="str">
        <f ca="1">IFERROR(INDEX(MAESTRO!D:D,_xludf.AGGREGATE(15,6,ROW(MAESTRO!$B$3:$B$1000)/((MAESTRO!$B$3:$B$1000="CIVILES")*(UPPER(MAESTRO!$L$3:$L$1000)="CONFIRMADO")),ROWS($A$3:A369))),"")</f>
        <v/>
      </c>
      <c r="E369" s="10" t="str">
        <f ca="1">IFERROR(INDEX(MAESTRO!E:E,_xludf.AGGREGATE(15,6,ROW(MAESTRO!$B$3:$B$1000)/((MAESTRO!$B$3:$B$1000="CIVILES")*(UPPER(MAESTRO!$L$3:$L$1000)="CONFIRMADO")),ROWS($A$3:A369))),"")</f>
        <v/>
      </c>
      <c r="F369" s="10" t="str">
        <f ca="1">IFERROR(INDEX(MAESTRO!F:F,_xludf.AGGREGATE(15,6,ROW(MAESTRO!$B$3:$B$1000)/((MAESTRO!$B$3:$B$1000="CIVILES")*(UPPER(MAESTRO!$L$3:$L$1000)="CONFIRMADO")),ROWS($A$3:A369))),"")</f>
        <v/>
      </c>
      <c r="G369" s="10" t="str">
        <f ca="1">IFERROR(INDEX(MAESTRO!G:G,_xludf.AGGREGATE(15,6,ROW(MAESTRO!$B$3:$B$1000)/((MAESTRO!$B$3:$B$1000="CIVILES")*(UPPER(MAESTRO!$L$3:$L$1000)="CONFIRMADO")),ROWS($A$3:A369))),"")</f>
        <v/>
      </c>
      <c r="H369" s="10" t="str">
        <f ca="1">IFERROR(INDEX(MAESTRO!H:H,_xludf.AGGREGATE(15,6,ROW(MAESTRO!$B$3:$B$1000)/((MAESTRO!$B$3:$B$1000="CIVILES")*(UPPER(MAESTRO!$L$3:$L$1000)="CONFIRMADO")),ROWS($A$3:A369))),"")</f>
        <v/>
      </c>
      <c r="I369" s="10" t="str">
        <f ca="1">IFERROR(INDEX(MAESTRO!I:I,_xludf.AGGREGATE(15,6,ROW(MAESTRO!$B$3:$B$1000)/((MAESTRO!$B$3:$B$1000="CIVILES")*(UPPER(MAESTRO!$L$3:$L$1000)="CONFIRMADO")),ROWS($A$3:A369))),"")</f>
        <v/>
      </c>
      <c r="J369" s="10" t="str">
        <f ca="1">IFERROR(INDEX(MAESTRO!J:J,_xludf.AGGREGATE(15,6,ROW(MAESTRO!$B$3:$B$1000)/((MAESTRO!$B$3:$B$1000="CIVILES")*(UPPER(MAESTRO!$L$3:$L$1000)="CONFIRMADO")),ROWS($A$3:A369))),"")</f>
        <v/>
      </c>
      <c r="K369" s="10" t="str">
        <f ca="1">IFERROR(INDEX(MAESTRO!K:K,_xludf.AGGREGATE(15,6,ROW(MAESTRO!$B$3:$B$1000)/((MAESTRO!$B$3:$B$1000="CIVILES")*(UPPER(MAESTRO!$L$3:$L$1000)="CONFIRMADO")),ROWS($A$3:A369))),"")</f>
        <v/>
      </c>
      <c r="L369" s="10" t="str">
        <f ca="1">IFERROR(INDEX(MAESTRO!L:L,_xludf.AGGREGATE(15,6,ROW(MAESTRO!$B$3:$B$1000)/((MAESTRO!$B$3:$B$1000="CIVILES")*(UPPER(MAESTRO!$L$3:$L$1000)="CONFIRMADO")),ROWS($A$3:A369))),"")</f>
        <v/>
      </c>
      <c r="M369" s="10" t="str">
        <f ca="1">IFERROR(INDEX(MAESTRO!M:M,_xludf.AGGREGATE(15,6,ROW(MAESTRO!$B$3:$B$1000)/((MAESTRO!$B$3:$B$1000="CIVILES")*(UPPER(MAESTRO!$L$3:$L$1000)="CONFIRMADO")),ROWS($A$3:A369))),"")</f>
        <v/>
      </c>
      <c r="N369" s="10" t="str">
        <f ca="1">IFERROR(INDEX(MAESTRO!N:N,_xludf.AGGREGATE(15,6,ROW(MAESTRO!$B$3:$B$1000)/((MAESTRO!$B$3:$B$1000="CIVILES")*(UPPER(MAESTRO!$L$3:$L$1000)="CONFIRMADO")),ROWS($A$3:A369))),"")</f>
        <v/>
      </c>
      <c r="O369" s="10" t="str">
        <f ca="1">IFERROR(INDEX(MAESTRO!O:O,_xludf.AGGREGATE(15,6,ROW(MAESTRO!$B$3:$B$1000)/((MAESTRO!$B$3:$B$1000="CIVILES")*(UPPER(MAESTRO!$L$3:$L$1000)="CONFIRMADO")),ROWS($A$3:A369))),"")</f>
        <v/>
      </c>
      <c r="P369" s="10" t="str">
        <f ca="1">IFERROR(INDEX(MAESTRO!P:P,_xludf.AGGREGATE(15,6,ROW(MAESTRO!$B$3:$B$1000)/((MAESTRO!$B$3:$B$1000="CIVILES")*(UPPER(MAESTRO!$L$3:$L$1000)="CONFIRMADO")),ROWS($A$3:A369))),"")</f>
        <v/>
      </c>
      <c r="Q369" s="10" t="str">
        <f ca="1">IFERROR(INDEX(MAESTRO!Q:Q,_xludf.AGGREGATE(15,6,ROW(MAESTRO!$B$3:$B$1000)/((MAESTRO!$B$3:$B$1000="CIVILES")*(UPPER(MAESTRO!$L$3:$L$1000)="CONFIRMADO")),ROWS($A$3:A369))),"")</f>
        <v/>
      </c>
      <c r="R369" s="10" t="str">
        <f ca="1">IFERROR(INDEX(MAESTRO!R:R,_xludf.AGGREGATE(15,6,ROW(MAESTRO!$B$3:$B$1000)/((MAESTRO!$B$3:$B$1000="CIVILES")*(UPPER(MAESTRO!$L$3:$L$1000)="CONFIRMADO")),ROWS($A$3:A369))),"")</f>
        <v/>
      </c>
      <c r="S369" s="10" t="str">
        <f ca="1">IFERROR(INDEX(MAESTRO!S:S,_xludf.AGGREGATE(15,6,ROW(MAESTRO!$B$3:$B$1000)/((MAESTRO!$B$3:$B$1000="CIVILES")*(UPPER(MAESTRO!$L$3:$L$1000)="CONFIRMADO")),ROWS($A$3:A369))),"")</f>
        <v/>
      </c>
      <c r="T369" s="10" t="str">
        <f ca="1">IFERROR(INDEX(MAESTRO!T:T,_xludf.AGGREGATE(15,6,ROW(MAESTRO!$B$3:$B$1000)/((MAESTRO!$B$3:$B$1000="CIVILES")*(UPPER(MAESTRO!$L$3:$L$1000)="CONFIRMADO")),ROWS($A$3:A369))),"")</f>
        <v/>
      </c>
      <c r="U369" s="10" t="str">
        <f ca="1">IFERROR(INDEX(MAESTRO!U:U,_xludf.AGGREGATE(15,6,ROW(MAESTRO!$B$3:$B$1000)/((MAESTRO!$B$3:$B$1000="CIVILES")*(UPPER(MAESTRO!$L$3:$L$1000)="CONFIRMADO")),ROWS($A$3:A369))),"")</f>
        <v/>
      </c>
      <c r="V369" s="10" t="str">
        <f ca="1">IFERROR(INDEX(MAESTRO!V:V,_xludf.AGGREGATE(15,6,ROW(MAESTRO!$B$3:$B$1000)/((MAESTRO!$B$3:$B$1000="CIVILES")*(UPPER(MAESTRO!$L$3:$L$1000)="CONFIRMADO")),ROWS($A$3:A369))),"")</f>
        <v/>
      </c>
      <c r="W369" s="10" t="str">
        <f ca="1">IFERROR(INDEX(MAESTRO!W:W,_xludf.AGGREGATE(15,6,ROW(MAESTRO!$B$3:$B$1000)/((MAESTRO!$B$3:$B$1000="CIVILES")*(UPPER(MAESTRO!$L$3:$L$1000)="CONFIRMADO")),ROWS($A$3:A369))),"")</f>
        <v/>
      </c>
      <c r="X369" s="10" t="str">
        <f ca="1">IFERROR(INDEX(MAESTRO!X:X,_xludf.AGGREGATE(15,6,ROW(MAESTRO!$B$3:$B$1000)/((MAESTRO!$B$3:$B$1000="CIVILES")*(UPPER(MAESTRO!$L$3:$L$1000)="CONFIRMADO")),ROWS($A$3:A369))),"")</f>
        <v/>
      </c>
    </row>
    <row r="370" spans="1:24" ht="22.05" customHeight="1">
      <c r="A370" s="18" t="str">
        <f ca="1">IFERROR(INDEX(MAESTRO!A:A,_xludf.AGGREGATE(15,6,ROW(MAESTRO!$B$3:$B$1000)/((MAESTRO!$B$3:$B$1000="CIVILES")*(UPPER(MAESTRO!$L$3:$L$1000)="CONFIRMADO")),ROWS($A$3:A370))),"")</f>
        <v/>
      </c>
      <c r="B370" s="18" t="str">
        <f ca="1">IFERROR(INDEX(MAESTRO!B:B,_xludf.AGGREGATE(15,6,ROW(MAESTRO!$B$3:$B$1000)/((MAESTRO!$B$3:$B$1000="CIVILES")*(UPPER(MAESTRO!$L$3:$L$1000)="CONFIRMADO")),ROWS($A$3:A370))),"")</f>
        <v/>
      </c>
      <c r="C370" s="18" t="str">
        <f ca="1">IFERROR(INDEX(MAESTRO!C:C,_xludf.AGGREGATE(15,6,ROW(MAESTRO!$B$3:$B$1000)/((MAESTRO!$B$3:$B$1000="CIVILES")*(UPPER(MAESTRO!$L$3:$L$1000)="CONFIRMADO")),ROWS($A$3:A370))),"")</f>
        <v/>
      </c>
      <c r="D370" s="18" t="str">
        <f ca="1">IFERROR(INDEX(MAESTRO!D:D,_xludf.AGGREGATE(15,6,ROW(MAESTRO!$B$3:$B$1000)/((MAESTRO!$B$3:$B$1000="CIVILES")*(UPPER(MAESTRO!$L$3:$L$1000)="CONFIRMADO")),ROWS($A$3:A370))),"")</f>
        <v/>
      </c>
      <c r="E370" s="18" t="str">
        <f ca="1">IFERROR(INDEX(MAESTRO!E:E,_xludf.AGGREGATE(15,6,ROW(MAESTRO!$B$3:$B$1000)/((MAESTRO!$B$3:$B$1000="CIVILES")*(UPPER(MAESTRO!$L$3:$L$1000)="CONFIRMADO")),ROWS($A$3:A370))),"")</f>
        <v/>
      </c>
      <c r="F370" s="18" t="str">
        <f ca="1">IFERROR(INDEX(MAESTRO!F:F,_xludf.AGGREGATE(15,6,ROW(MAESTRO!$B$3:$B$1000)/((MAESTRO!$B$3:$B$1000="CIVILES")*(UPPER(MAESTRO!$L$3:$L$1000)="CONFIRMADO")),ROWS($A$3:A370))),"")</f>
        <v/>
      </c>
      <c r="G370" s="18" t="str">
        <f ca="1">IFERROR(INDEX(MAESTRO!G:G,_xludf.AGGREGATE(15,6,ROW(MAESTRO!$B$3:$B$1000)/((MAESTRO!$B$3:$B$1000="CIVILES")*(UPPER(MAESTRO!$L$3:$L$1000)="CONFIRMADO")),ROWS($A$3:A370))),"")</f>
        <v/>
      </c>
      <c r="H370" s="18" t="str">
        <f ca="1">IFERROR(INDEX(MAESTRO!H:H,_xludf.AGGREGATE(15,6,ROW(MAESTRO!$B$3:$B$1000)/((MAESTRO!$B$3:$B$1000="CIVILES")*(UPPER(MAESTRO!$L$3:$L$1000)="CONFIRMADO")),ROWS($A$3:A370))),"")</f>
        <v/>
      </c>
      <c r="I370" s="18" t="str">
        <f ca="1">IFERROR(INDEX(MAESTRO!I:I,_xludf.AGGREGATE(15,6,ROW(MAESTRO!$B$3:$B$1000)/((MAESTRO!$B$3:$B$1000="CIVILES")*(UPPER(MAESTRO!$L$3:$L$1000)="CONFIRMADO")),ROWS($A$3:A370))),"")</f>
        <v/>
      </c>
      <c r="J370" s="18" t="str">
        <f ca="1">IFERROR(INDEX(MAESTRO!J:J,_xludf.AGGREGATE(15,6,ROW(MAESTRO!$B$3:$B$1000)/((MAESTRO!$B$3:$B$1000="CIVILES")*(UPPER(MAESTRO!$L$3:$L$1000)="CONFIRMADO")),ROWS($A$3:A370))),"")</f>
        <v/>
      </c>
      <c r="K370" s="18" t="str">
        <f ca="1">IFERROR(INDEX(MAESTRO!K:K,_xludf.AGGREGATE(15,6,ROW(MAESTRO!$B$3:$B$1000)/((MAESTRO!$B$3:$B$1000="CIVILES")*(UPPER(MAESTRO!$L$3:$L$1000)="CONFIRMADO")),ROWS($A$3:A370))),"")</f>
        <v/>
      </c>
      <c r="L370" s="18" t="str">
        <f ca="1">IFERROR(INDEX(MAESTRO!L:L,_xludf.AGGREGATE(15,6,ROW(MAESTRO!$B$3:$B$1000)/((MAESTRO!$B$3:$B$1000="CIVILES")*(UPPER(MAESTRO!$L$3:$L$1000)="CONFIRMADO")),ROWS($A$3:A370))),"")</f>
        <v/>
      </c>
      <c r="M370" s="18" t="str">
        <f ca="1">IFERROR(INDEX(MAESTRO!M:M,_xludf.AGGREGATE(15,6,ROW(MAESTRO!$B$3:$B$1000)/((MAESTRO!$B$3:$B$1000="CIVILES")*(UPPER(MAESTRO!$L$3:$L$1000)="CONFIRMADO")),ROWS($A$3:A370))),"")</f>
        <v/>
      </c>
      <c r="N370" s="18" t="str">
        <f ca="1">IFERROR(INDEX(MAESTRO!N:N,_xludf.AGGREGATE(15,6,ROW(MAESTRO!$B$3:$B$1000)/((MAESTRO!$B$3:$B$1000="CIVILES")*(UPPER(MAESTRO!$L$3:$L$1000)="CONFIRMADO")),ROWS($A$3:A370))),"")</f>
        <v/>
      </c>
      <c r="O370" s="18" t="str">
        <f ca="1">IFERROR(INDEX(MAESTRO!O:O,_xludf.AGGREGATE(15,6,ROW(MAESTRO!$B$3:$B$1000)/((MAESTRO!$B$3:$B$1000="CIVILES")*(UPPER(MAESTRO!$L$3:$L$1000)="CONFIRMADO")),ROWS($A$3:A370))),"")</f>
        <v/>
      </c>
      <c r="P370" s="18" t="str">
        <f ca="1">IFERROR(INDEX(MAESTRO!P:P,_xludf.AGGREGATE(15,6,ROW(MAESTRO!$B$3:$B$1000)/((MAESTRO!$B$3:$B$1000="CIVILES")*(UPPER(MAESTRO!$L$3:$L$1000)="CONFIRMADO")),ROWS($A$3:A370))),"")</f>
        <v/>
      </c>
      <c r="Q370" s="18" t="str">
        <f ca="1">IFERROR(INDEX(MAESTRO!Q:Q,_xludf.AGGREGATE(15,6,ROW(MAESTRO!$B$3:$B$1000)/((MAESTRO!$B$3:$B$1000="CIVILES")*(UPPER(MAESTRO!$L$3:$L$1000)="CONFIRMADO")),ROWS($A$3:A370))),"")</f>
        <v/>
      </c>
      <c r="R370" s="18" t="str">
        <f ca="1">IFERROR(INDEX(MAESTRO!R:R,_xludf.AGGREGATE(15,6,ROW(MAESTRO!$B$3:$B$1000)/((MAESTRO!$B$3:$B$1000="CIVILES")*(UPPER(MAESTRO!$L$3:$L$1000)="CONFIRMADO")),ROWS($A$3:A370))),"")</f>
        <v/>
      </c>
      <c r="S370" s="18" t="str">
        <f ca="1">IFERROR(INDEX(MAESTRO!S:S,_xludf.AGGREGATE(15,6,ROW(MAESTRO!$B$3:$B$1000)/((MAESTRO!$B$3:$B$1000="CIVILES")*(UPPER(MAESTRO!$L$3:$L$1000)="CONFIRMADO")),ROWS($A$3:A370))),"")</f>
        <v/>
      </c>
      <c r="T370" s="18" t="str">
        <f ca="1">IFERROR(INDEX(MAESTRO!T:T,_xludf.AGGREGATE(15,6,ROW(MAESTRO!$B$3:$B$1000)/((MAESTRO!$B$3:$B$1000="CIVILES")*(UPPER(MAESTRO!$L$3:$L$1000)="CONFIRMADO")),ROWS($A$3:A370))),"")</f>
        <v/>
      </c>
      <c r="U370" s="18" t="str">
        <f ca="1">IFERROR(INDEX(MAESTRO!U:U,_xludf.AGGREGATE(15,6,ROW(MAESTRO!$B$3:$B$1000)/((MAESTRO!$B$3:$B$1000="CIVILES")*(UPPER(MAESTRO!$L$3:$L$1000)="CONFIRMADO")),ROWS($A$3:A370))),"")</f>
        <v/>
      </c>
      <c r="V370" s="18" t="str">
        <f ca="1">IFERROR(INDEX(MAESTRO!V:V,_xludf.AGGREGATE(15,6,ROW(MAESTRO!$B$3:$B$1000)/((MAESTRO!$B$3:$B$1000="CIVILES")*(UPPER(MAESTRO!$L$3:$L$1000)="CONFIRMADO")),ROWS($A$3:A370))),"")</f>
        <v/>
      </c>
      <c r="W370" s="18" t="str">
        <f ca="1">IFERROR(INDEX(MAESTRO!W:W,_xludf.AGGREGATE(15,6,ROW(MAESTRO!$B$3:$B$1000)/((MAESTRO!$B$3:$B$1000="CIVILES")*(UPPER(MAESTRO!$L$3:$L$1000)="CONFIRMADO")),ROWS($A$3:A370))),"")</f>
        <v/>
      </c>
      <c r="X370" s="18" t="str">
        <f ca="1">IFERROR(INDEX(MAESTRO!X:X,_xludf.AGGREGATE(15,6,ROW(MAESTRO!$B$3:$B$1000)/((MAESTRO!$B$3:$B$1000="CIVILES")*(UPPER(MAESTRO!$L$3:$L$1000)="CONFIRMADO")),ROWS($A$3:A370))),"")</f>
        <v/>
      </c>
    </row>
    <row r="371" spans="1:24" ht="22.05" customHeight="1">
      <c r="A371" s="10" t="str">
        <f ca="1">IFERROR(INDEX(MAESTRO!A:A,_xludf.AGGREGATE(15,6,ROW(MAESTRO!$B$3:$B$1000)/((MAESTRO!$B$3:$B$1000="CIVILES")*(UPPER(MAESTRO!$L$3:$L$1000)="CONFIRMADO")),ROWS($A$3:A371))),"")</f>
        <v/>
      </c>
      <c r="B371" s="10" t="str">
        <f ca="1">IFERROR(INDEX(MAESTRO!B:B,_xludf.AGGREGATE(15,6,ROW(MAESTRO!$B$3:$B$1000)/((MAESTRO!$B$3:$B$1000="CIVILES")*(UPPER(MAESTRO!$L$3:$L$1000)="CONFIRMADO")),ROWS($A$3:A371))),"")</f>
        <v/>
      </c>
      <c r="C371" s="10" t="str">
        <f ca="1">IFERROR(INDEX(MAESTRO!C:C,_xludf.AGGREGATE(15,6,ROW(MAESTRO!$B$3:$B$1000)/((MAESTRO!$B$3:$B$1000="CIVILES")*(UPPER(MAESTRO!$L$3:$L$1000)="CONFIRMADO")),ROWS($A$3:A371))),"")</f>
        <v/>
      </c>
      <c r="D371" s="10" t="str">
        <f ca="1">IFERROR(INDEX(MAESTRO!D:D,_xludf.AGGREGATE(15,6,ROW(MAESTRO!$B$3:$B$1000)/((MAESTRO!$B$3:$B$1000="CIVILES")*(UPPER(MAESTRO!$L$3:$L$1000)="CONFIRMADO")),ROWS($A$3:A371))),"")</f>
        <v/>
      </c>
      <c r="E371" s="10" t="str">
        <f ca="1">IFERROR(INDEX(MAESTRO!E:E,_xludf.AGGREGATE(15,6,ROW(MAESTRO!$B$3:$B$1000)/((MAESTRO!$B$3:$B$1000="CIVILES")*(UPPER(MAESTRO!$L$3:$L$1000)="CONFIRMADO")),ROWS($A$3:A371))),"")</f>
        <v/>
      </c>
      <c r="F371" s="10" t="str">
        <f ca="1">IFERROR(INDEX(MAESTRO!F:F,_xludf.AGGREGATE(15,6,ROW(MAESTRO!$B$3:$B$1000)/((MAESTRO!$B$3:$B$1000="CIVILES")*(UPPER(MAESTRO!$L$3:$L$1000)="CONFIRMADO")),ROWS($A$3:A371))),"")</f>
        <v/>
      </c>
      <c r="G371" s="10" t="str">
        <f ca="1">IFERROR(INDEX(MAESTRO!G:G,_xludf.AGGREGATE(15,6,ROW(MAESTRO!$B$3:$B$1000)/((MAESTRO!$B$3:$B$1000="CIVILES")*(UPPER(MAESTRO!$L$3:$L$1000)="CONFIRMADO")),ROWS($A$3:A371))),"")</f>
        <v/>
      </c>
      <c r="H371" s="10" t="str">
        <f ca="1">IFERROR(INDEX(MAESTRO!H:H,_xludf.AGGREGATE(15,6,ROW(MAESTRO!$B$3:$B$1000)/((MAESTRO!$B$3:$B$1000="CIVILES")*(UPPER(MAESTRO!$L$3:$L$1000)="CONFIRMADO")),ROWS($A$3:A371))),"")</f>
        <v/>
      </c>
      <c r="I371" s="10" t="str">
        <f ca="1">IFERROR(INDEX(MAESTRO!I:I,_xludf.AGGREGATE(15,6,ROW(MAESTRO!$B$3:$B$1000)/((MAESTRO!$B$3:$B$1000="CIVILES")*(UPPER(MAESTRO!$L$3:$L$1000)="CONFIRMADO")),ROWS($A$3:A371))),"")</f>
        <v/>
      </c>
      <c r="J371" s="10" t="str">
        <f ca="1">IFERROR(INDEX(MAESTRO!J:J,_xludf.AGGREGATE(15,6,ROW(MAESTRO!$B$3:$B$1000)/((MAESTRO!$B$3:$B$1000="CIVILES")*(UPPER(MAESTRO!$L$3:$L$1000)="CONFIRMADO")),ROWS($A$3:A371))),"")</f>
        <v/>
      </c>
      <c r="K371" s="10" t="str">
        <f ca="1">IFERROR(INDEX(MAESTRO!K:K,_xludf.AGGREGATE(15,6,ROW(MAESTRO!$B$3:$B$1000)/((MAESTRO!$B$3:$B$1000="CIVILES")*(UPPER(MAESTRO!$L$3:$L$1000)="CONFIRMADO")),ROWS($A$3:A371))),"")</f>
        <v/>
      </c>
      <c r="L371" s="10" t="str">
        <f ca="1">IFERROR(INDEX(MAESTRO!L:L,_xludf.AGGREGATE(15,6,ROW(MAESTRO!$B$3:$B$1000)/((MAESTRO!$B$3:$B$1000="CIVILES")*(UPPER(MAESTRO!$L$3:$L$1000)="CONFIRMADO")),ROWS($A$3:A371))),"")</f>
        <v/>
      </c>
      <c r="M371" s="10" t="str">
        <f ca="1">IFERROR(INDEX(MAESTRO!M:M,_xludf.AGGREGATE(15,6,ROW(MAESTRO!$B$3:$B$1000)/((MAESTRO!$B$3:$B$1000="CIVILES")*(UPPER(MAESTRO!$L$3:$L$1000)="CONFIRMADO")),ROWS($A$3:A371))),"")</f>
        <v/>
      </c>
      <c r="N371" s="10" t="str">
        <f ca="1">IFERROR(INDEX(MAESTRO!N:N,_xludf.AGGREGATE(15,6,ROW(MAESTRO!$B$3:$B$1000)/((MAESTRO!$B$3:$B$1000="CIVILES")*(UPPER(MAESTRO!$L$3:$L$1000)="CONFIRMADO")),ROWS($A$3:A371))),"")</f>
        <v/>
      </c>
      <c r="O371" s="10" t="str">
        <f ca="1">IFERROR(INDEX(MAESTRO!O:O,_xludf.AGGREGATE(15,6,ROW(MAESTRO!$B$3:$B$1000)/((MAESTRO!$B$3:$B$1000="CIVILES")*(UPPER(MAESTRO!$L$3:$L$1000)="CONFIRMADO")),ROWS($A$3:A371))),"")</f>
        <v/>
      </c>
      <c r="P371" s="10" t="str">
        <f ca="1">IFERROR(INDEX(MAESTRO!P:P,_xludf.AGGREGATE(15,6,ROW(MAESTRO!$B$3:$B$1000)/((MAESTRO!$B$3:$B$1000="CIVILES")*(UPPER(MAESTRO!$L$3:$L$1000)="CONFIRMADO")),ROWS($A$3:A371))),"")</f>
        <v/>
      </c>
      <c r="Q371" s="10" t="str">
        <f ca="1">IFERROR(INDEX(MAESTRO!Q:Q,_xludf.AGGREGATE(15,6,ROW(MAESTRO!$B$3:$B$1000)/((MAESTRO!$B$3:$B$1000="CIVILES")*(UPPER(MAESTRO!$L$3:$L$1000)="CONFIRMADO")),ROWS($A$3:A371))),"")</f>
        <v/>
      </c>
      <c r="R371" s="10" t="str">
        <f ca="1">IFERROR(INDEX(MAESTRO!R:R,_xludf.AGGREGATE(15,6,ROW(MAESTRO!$B$3:$B$1000)/((MAESTRO!$B$3:$B$1000="CIVILES")*(UPPER(MAESTRO!$L$3:$L$1000)="CONFIRMADO")),ROWS($A$3:A371))),"")</f>
        <v/>
      </c>
      <c r="S371" s="10" t="str">
        <f ca="1">IFERROR(INDEX(MAESTRO!S:S,_xludf.AGGREGATE(15,6,ROW(MAESTRO!$B$3:$B$1000)/((MAESTRO!$B$3:$B$1000="CIVILES")*(UPPER(MAESTRO!$L$3:$L$1000)="CONFIRMADO")),ROWS($A$3:A371))),"")</f>
        <v/>
      </c>
      <c r="T371" s="10" t="str">
        <f ca="1">IFERROR(INDEX(MAESTRO!T:T,_xludf.AGGREGATE(15,6,ROW(MAESTRO!$B$3:$B$1000)/((MAESTRO!$B$3:$B$1000="CIVILES")*(UPPER(MAESTRO!$L$3:$L$1000)="CONFIRMADO")),ROWS($A$3:A371))),"")</f>
        <v/>
      </c>
      <c r="U371" s="10" t="str">
        <f ca="1">IFERROR(INDEX(MAESTRO!U:U,_xludf.AGGREGATE(15,6,ROW(MAESTRO!$B$3:$B$1000)/((MAESTRO!$B$3:$B$1000="CIVILES")*(UPPER(MAESTRO!$L$3:$L$1000)="CONFIRMADO")),ROWS($A$3:A371))),"")</f>
        <v/>
      </c>
      <c r="V371" s="10" t="str">
        <f ca="1">IFERROR(INDEX(MAESTRO!V:V,_xludf.AGGREGATE(15,6,ROW(MAESTRO!$B$3:$B$1000)/((MAESTRO!$B$3:$B$1000="CIVILES")*(UPPER(MAESTRO!$L$3:$L$1000)="CONFIRMADO")),ROWS($A$3:A371))),"")</f>
        <v/>
      </c>
      <c r="W371" s="10" t="str">
        <f ca="1">IFERROR(INDEX(MAESTRO!W:W,_xludf.AGGREGATE(15,6,ROW(MAESTRO!$B$3:$B$1000)/((MAESTRO!$B$3:$B$1000="CIVILES")*(UPPER(MAESTRO!$L$3:$L$1000)="CONFIRMADO")),ROWS($A$3:A371))),"")</f>
        <v/>
      </c>
      <c r="X371" s="10" t="str">
        <f ca="1">IFERROR(INDEX(MAESTRO!X:X,_xludf.AGGREGATE(15,6,ROW(MAESTRO!$B$3:$B$1000)/((MAESTRO!$B$3:$B$1000="CIVILES")*(UPPER(MAESTRO!$L$3:$L$1000)="CONFIRMADO")),ROWS($A$3:A371))),"")</f>
        <v/>
      </c>
    </row>
    <row r="372" spans="1:24" ht="22.05" customHeight="1">
      <c r="A372" s="18" t="str">
        <f ca="1">IFERROR(INDEX(MAESTRO!A:A,_xludf.AGGREGATE(15,6,ROW(MAESTRO!$B$3:$B$1000)/((MAESTRO!$B$3:$B$1000="CIVILES")*(UPPER(MAESTRO!$L$3:$L$1000)="CONFIRMADO")),ROWS($A$3:A372))),"")</f>
        <v/>
      </c>
      <c r="B372" s="18" t="str">
        <f ca="1">IFERROR(INDEX(MAESTRO!B:B,_xludf.AGGREGATE(15,6,ROW(MAESTRO!$B$3:$B$1000)/((MAESTRO!$B$3:$B$1000="CIVILES")*(UPPER(MAESTRO!$L$3:$L$1000)="CONFIRMADO")),ROWS($A$3:A372))),"")</f>
        <v/>
      </c>
      <c r="C372" s="18" t="str">
        <f ca="1">IFERROR(INDEX(MAESTRO!C:C,_xludf.AGGREGATE(15,6,ROW(MAESTRO!$B$3:$B$1000)/((MAESTRO!$B$3:$B$1000="CIVILES")*(UPPER(MAESTRO!$L$3:$L$1000)="CONFIRMADO")),ROWS($A$3:A372))),"")</f>
        <v/>
      </c>
      <c r="D372" s="18" t="str">
        <f ca="1">IFERROR(INDEX(MAESTRO!D:D,_xludf.AGGREGATE(15,6,ROW(MAESTRO!$B$3:$B$1000)/((MAESTRO!$B$3:$B$1000="CIVILES")*(UPPER(MAESTRO!$L$3:$L$1000)="CONFIRMADO")),ROWS($A$3:A372))),"")</f>
        <v/>
      </c>
      <c r="E372" s="18" t="str">
        <f ca="1">IFERROR(INDEX(MAESTRO!E:E,_xludf.AGGREGATE(15,6,ROW(MAESTRO!$B$3:$B$1000)/((MAESTRO!$B$3:$B$1000="CIVILES")*(UPPER(MAESTRO!$L$3:$L$1000)="CONFIRMADO")),ROWS($A$3:A372))),"")</f>
        <v/>
      </c>
      <c r="F372" s="18" t="str">
        <f ca="1">IFERROR(INDEX(MAESTRO!F:F,_xludf.AGGREGATE(15,6,ROW(MAESTRO!$B$3:$B$1000)/((MAESTRO!$B$3:$B$1000="CIVILES")*(UPPER(MAESTRO!$L$3:$L$1000)="CONFIRMADO")),ROWS($A$3:A372))),"")</f>
        <v/>
      </c>
      <c r="G372" s="18" t="str">
        <f ca="1">IFERROR(INDEX(MAESTRO!G:G,_xludf.AGGREGATE(15,6,ROW(MAESTRO!$B$3:$B$1000)/((MAESTRO!$B$3:$B$1000="CIVILES")*(UPPER(MAESTRO!$L$3:$L$1000)="CONFIRMADO")),ROWS($A$3:A372))),"")</f>
        <v/>
      </c>
      <c r="H372" s="18" t="str">
        <f ca="1">IFERROR(INDEX(MAESTRO!H:H,_xludf.AGGREGATE(15,6,ROW(MAESTRO!$B$3:$B$1000)/((MAESTRO!$B$3:$B$1000="CIVILES")*(UPPER(MAESTRO!$L$3:$L$1000)="CONFIRMADO")),ROWS($A$3:A372))),"")</f>
        <v/>
      </c>
      <c r="I372" s="18" t="str">
        <f ca="1">IFERROR(INDEX(MAESTRO!I:I,_xludf.AGGREGATE(15,6,ROW(MAESTRO!$B$3:$B$1000)/((MAESTRO!$B$3:$B$1000="CIVILES")*(UPPER(MAESTRO!$L$3:$L$1000)="CONFIRMADO")),ROWS($A$3:A372))),"")</f>
        <v/>
      </c>
      <c r="J372" s="18" t="str">
        <f ca="1">IFERROR(INDEX(MAESTRO!J:J,_xludf.AGGREGATE(15,6,ROW(MAESTRO!$B$3:$B$1000)/((MAESTRO!$B$3:$B$1000="CIVILES")*(UPPER(MAESTRO!$L$3:$L$1000)="CONFIRMADO")),ROWS($A$3:A372))),"")</f>
        <v/>
      </c>
      <c r="K372" s="18" t="str">
        <f ca="1">IFERROR(INDEX(MAESTRO!K:K,_xludf.AGGREGATE(15,6,ROW(MAESTRO!$B$3:$B$1000)/((MAESTRO!$B$3:$B$1000="CIVILES")*(UPPER(MAESTRO!$L$3:$L$1000)="CONFIRMADO")),ROWS($A$3:A372))),"")</f>
        <v/>
      </c>
      <c r="L372" s="18" t="str">
        <f ca="1">IFERROR(INDEX(MAESTRO!L:L,_xludf.AGGREGATE(15,6,ROW(MAESTRO!$B$3:$B$1000)/((MAESTRO!$B$3:$B$1000="CIVILES")*(UPPER(MAESTRO!$L$3:$L$1000)="CONFIRMADO")),ROWS($A$3:A372))),"")</f>
        <v/>
      </c>
      <c r="M372" s="18" t="str">
        <f ca="1">IFERROR(INDEX(MAESTRO!M:M,_xludf.AGGREGATE(15,6,ROW(MAESTRO!$B$3:$B$1000)/((MAESTRO!$B$3:$B$1000="CIVILES")*(UPPER(MAESTRO!$L$3:$L$1000)="CONFIRMADO")),ROWS($A$3:A372))),"")</f>
        <v/>
      </c>
      <c r="N372" s="18" t="str">
        <f ca="1">IFERROR(INDEX(MAESTRO!N:N,_xludf.AGGREGATE(15,6,ROW(MAESTRO!$B$3:$B$1000)/((MAESTRO!$B$3:$B$1000="CIVILES")*(UPPER(MAESTRO!$L$3:$L$1000)="CONFIRMADO")),ROWS($A$3:A372))),"")</f>
        <v/>
      </c>
      <c r="O372" s="18" t="str">
        <f ca="1">IFERROR(INDEX(MAESTRO!O:O,_xludf.AGGREGATE(15,6,ROW(MAESTRO!$B$3:$B$1000)/((MAESTRO!$B$3:$B$1000="CIVILES")*(UPPER(MAESTRO!$L$3:$L$1000)="CONFIRMADO")),ROWS($A$3:A372))),"")</f>
        <v/>
      </c>
      <c r="P372" s="18" t="str">
        <f ca="1">IFERROR(INDEX(MAESTRO!P:P,_xludf.AGGREGATE(15,6,ROW(MAESTRO!$B$3:$B$1000)/((MAESTRO!$B$3:$B$1000="CIVILES")*(UPPER(MAESTRO!$L$3:$L$1000)="CONFIRMADO")),ROWS($A$3:A372))),"")</f>
        <v/>
      </c>
      <c r="Q372" s="18" t="str">
        <f ca="1">IFERROR(INDEX(MAESTRO!Q:Q,_xludf.AGGREGATE(15,6,ROW(MAESTRO!$B$3:$B$1000)/((MAESTRO!$B$3:$B$1000="CIVILES")*(UPPER(MAESTRO!$L$3:$L$1000)="CONFIRMADO")),ROWS($A$3:A372))),"")</f>
        <v/>
      </c>
      <c r="R372" s="18" t="str">
        <f ca="1">IFERROR(INDEX(MAESTRO!R:R,_xludf.AGGREGATE(15,6,ROW(MAESTRO!$B$3:$B$1000)/((MAESTRO!$B$3:$B$1000="CIVILES")*(UPPER(MAESTRO!$L$3:$L$1000)="CONFIRMADO")),ROWS($A$3:A372))),"")</f>
        <v/>
      </c>
      <c r="S372" s="18" t="str">
        <f ca="1">IFERROR(INDEX(MAESTRO!S:S,_xludf.AGGREGATE(15,6,ROW(MAESTRO!$B$3:$B$1000)/((MAESTRO!$B$3:$B$1000="CIVILES")*(UPPER(MAESTRO!$L$3:$L$1000)="CONFIRMADO")),ROWS($A$3:A372))),"")</f>
        <v/>
      </c>
      <c r="T372" s="18" t="str">
        <f ca="1">IFERROR(INDEX(MAESTRO!T:T,_xludf.AGGREGATE(15,6,ROW(MAESTRO!$B$3:$B$1000)/((MAESTRO!$B$3:$B$1000="CIVILES")*(UPPER(MAESTRO!$L$3:$L$1000)="CONFIRMADO")),ROWS($A$3:A372))),"")</f>
        <v/>
      </c>
      <c r="U372" s="18" t="str">
        <f ca="1">IFERROR(INDEX(MAESTRO!U:U,_xludf.AGGREGATE(15,6,ROW(MAESTRO!$B$3:$B$1000)/((MAESTRO!$B$3:$B$1000="CIVILES")*(UPPER(MAESTRO!$L$3:$L$1000)="CONFIRMADO")),ROWS($A$3:A372))),"")</f>
        <v/>
      </c>
      <c r="V372" s="18" t="str">
        <f ca="1">IFERROR(INDEX(MAESTRO!V:V,_xludf.AGGREGATE(15,6,ROW(MAESTRO!$B$3:$B$1000)/((MAESTRO!$B$3:$B$1000="CIVILES")*(UPPER(MAESTRO!$L$3:$L$1000)="CONFIRMADO")),ROWS($A$3:A372))),"")</f>
        <v/>
      </c>
      <c r="W372" s="18" t="str">
        <f ca="1">IFERROR(INDEX(MAESTRO!W:W,_xludf.AGGREGATE(15,6,ROW(MAESTRO!$B$3:$B$1000)/((MAESTRO!$B$3:$B$1000="CIVILES")*(UPPER(MAESTRO!$L$3:$L$1000)="CONFIRMADO")),ROWS($A$3:A372))),"")</f>
        <v/>
      </c>
      <c r="X372" s="18" t="str">
        <f ca="1">IFERROR(INDEX(MAESTRO!X:X,_xludf.AGGREGATE(15,6,ROW(MAESTRO!$B$3:$B$1000)/((MAESTRO!$B$3:$B$1000="CIVILES")*(UPPER(MAESTRO!$L$3:$L$1000)="CONFIRMADO")),ROWS($A$3:A372))),"")</f>
        <v/>
      </c>
    </row>
    <row r="373" spans="1:24" ht="22.05" customHeight="1">
      <c r="A373" s="10" t="str">
        <f ca="1">IFERROR(INDEX(MAESTRO!A:A,_xludf.AGGREGATE(15,6,ROW(MAESTRO!$B$3:$B$1000)/((MAESTRO!$B$3:$B$1000="CIVILES")*(UPPER(MAESTRO!$L$3:$L$1000)="CONFIRMADO")),ROWS($A$3:A373))),"")</f>
        <v/>
      </c>
      <c r="B373" s="10" t="str">
        <f ca="1">IFERROR(INDEX(MAESTRO!B:B,_xludf.AGGREGATE(15,6,ROW(MAESTRO!$B$3:$B$1000)/((MAESTRO!$B$3:$B$1000="CIVILES")*(UPPER(MAESTRO!$L$3:$L$1000)="CONFIRMADO")),ROWS($A$3:A373))),"")</f>
        <v/>
      </c>
      <c r="C373" s="10" t="str">
        <f ca="1">IFERROR(INDEX(MAESTRO!C:C,_xludf.AGGREGATE(15,6,ROW(MAESTRO!$B$3:$B$1000)/((MAESTRO!$B$3:$B$1000="CIVILES")*(UPPER(MAESTRO!$L$3:$L$1000)="CONFIRMADO")),ROWS($A$3:A373))),"")</f>
        <v/>
      </c>
      <c r="D373" s="10" t="str">
        <f ca="1">IFERROR(INDEX(MAESTRO!D:D,_xludf.AGGREGATE(15,6,ROW(MAESTRO!$B$3:$B$1000)/((MAESTRO!$B$3:$B$1000="CIVILES")*(UPPER(MAESTRO!$L$3:$L$1000)="CONFIRMADO")),ROWS($A$3:A373))),"")</f>
        <v/>
      </c>
      <c r="E373" s="10" t="str">
        <f ca="1">IFERROR(INDEX(MAESTRO!E:E,_xludf.AGGREGATE(15,6,ROW(MAESTRO!$B$3:$B$1000)/((MAESTRO!$B$3:$B$1000="CIVILES")*(UPPER(MAESTRO!$L$3:$L$1000)="CONFIRMADO")),ROWS($A$3:A373))),"")</f>
        <v/>
      </c>
      <c r="F373" s="10" t="str">
        <f ca="1">IFERROR(INDEX(MAESTRO!F:F,_xludf.AGGREGATE(15,6,ROW(MAESTRO!$B$3:$B$1000)/((MAESTRO!$B$3:$B$1000="CIVILES")*(UPPER(MAESTRO!$L$3:$L$1000)="CONFIRMADO")),ROWS($A$3:A373))),"")</f>
        <v/>
      </c>
      <c r="G373" s="10" t="str">
        <f ca="1">IFERROR(INDEX(MAESTRO!G:G,_xludf.AGGREGATE(15,6,ROW(MAESTRO!$B$3:$B$1000)/((MAESTRO!$B$3:$B$1000="CIVILES")*(UPPER(MAESTRO!$L$3:$L$1000)="CONFIRMADO")),ROWS($A$3:A373))),"")</f>
        <v/>
      </c>
      <c r="H373" s="10" t="str">
        <f ca="1">IFERROR(INDEX(MAESTRO!H:H,_xludf.AGGREGATE(15,6,ROW(MAESTRO!$B$3:$B$1000)/((MAESTRO!$B$3:$B$1000="CIVILES")*(UPPER(MAESTRO!$L$3:$L$1000)="CONFIRMADO")),ROWS($A$3:A373))),"")</f>
        <v/>
      </c>
      <c r="I373" s="10" t="str">
        <f ca="1">IFERROR(INDEX(MAESTRO!I:I,_xludf.AGGREGATE(15,6,ROW(MAESTRO!$B$3:$B$1000)/((MAESTRO!$B$3:$B$1000="CIVILES")*(UPPER(MAESTRO!$L$3:$L$1000)="CONFIRMADO")),ROWS($A$3:A373))),"")</f>
        <v/>
      </c>
      <c r="J373" s="10" t="str">
        <f ca="1">IFERROR(INDEX(MAESTRO!J:J,_xludf.AGGREGATE(15,6,ROW(MAESTRO!$B$3:$B$1000)/((MAESTRO!$B$3:$B$1000="CIVILES")*(UPPER(MAESTRO!$L$3:$L$1000)="CONFIRMADO")),ROWS($A$3:A373))),"")</f>
        <v/>
      </c>
      <c r="K373" s="10" t="str">
        <f ca="1">IFERROR(INDEX(MAESTRO!K:K,_xludf.AGGREGATE(15,6,ROW(MAESTRO!$B$3:$B$1000)/((MAESTRO!$B$3:$B$1000="CIVILES")*(UPPER(MAESTRO!$L$3:$L$1000)="CONFIRMADO")),ROWS($A$3:A373))),"")</f>
        <v/>
      </c>
      <c r="L373" s="10" t="str">
        <f ca="1">IFERROR(INDEX(MAESTRO!L:L,_xludf.AGGREGATE(15,6,ROW(MAESTRO!$B$3:$B$1000)/((MAESTRO!$B$3:$B$1000="CIVILES")*(UPPER(MAESTRO!$L$3:$L$1000)="CONFIRMADO")),ROWS($A$3:A373))),"")</f>
        <v/>
      </c>
      <c r="M373" s="10" t="str">
        <f ca="1">IFERROR(INDEX(MAESTRO!M:M,_xludf.AGGREGATE(15,6,ROW(MAESTRO!$B$3:$B$1000)/((MAESTRO!$B$3:$B$1000="CIVILES")*(UPPER(MAESTRO!$L$3:$L$1000)="CONFIRMADO")),ROWS($A$3:A373))),"")</f>
        <v/>
      </c>
      <c r="N373" s="10" t="str">
        <f ca="1">IFERROR(INDEX(MAESTRO!N:N,_xludf.AGGREGATE(15,6,ROW(MAESTRO!$B$3:$B$1000)/((MAESTRO!$B$3:$B$1000="CIVILES")*(UPPER(MAESTRO!$L$3:$L$1000)="CONFIRMADO")),ROWS($A$3:A373))),"")</f>
        <v/>
      </c>
      <c r="O373" s="10" t="str">
        <f ca="1">IFERROR(INDEX(MAESTRO!O:O,_xludf.AGGREGATE(15,6,ROW(MAESTRO!$B$3:$B$1000)/((MAESTRO!$B$3:$B$1000="CIVILES")*(UPPER(MAESTRO!$L$3:$L$1000)="CONFIRMADO")),ROWS($A$3:A373))),"")</f>
        <v/>
      </c>
      <c r="P373" s="10" t="str">
        <f ca="1">IFERROR(INDEX(MAESTRO!P:P,_xludf.AGGREGATE(15,6,ROW(MAESTRO!$B$3:$B$1000)/((MAESTRO!$B$3:$B$1000="CIVILES")*(UPPER(MAESTRO!$L$3:$L$1000)="CONFIRMADO")),ROWS($A$3:A373))),"")</f>
        <v/>
      </c>
      <c r="Q373" s="10" t="str">
        <f ca="1">IFERROR(INDEX(MAESTRO!Q:Q,_xludf.AGGREGATE(15,6,ROW(MAESTRO!$B$3:$B$1000)/((MAESTRO!$B$3:$B$1000="CIVILES")*(UPPER(MAESTRO!$L$3:$L$1000)="CONFIRMADO")),ROWS($A$3:A373))),"")</f>
        <v/>
      </c>
      <c r="R373" s="10" t="str">
        <f ca="1">IFERROR(INDEX(MAESTRO!R:R,_xludf.AGGREGATE(15,6,ROW(MAESTRO!$B$3:$B$1000)/((MAESTRO!$B$3:$B$1000="CIVILES")*(UPPER(MAESTRO!$L$3:$L$1000)="CONFIRMADO")),ROWS($A$3:A373))),"")</f>
        <v/>
      </c>
      <c r="S373" s="10" t="str">
        <f ca="1">IFERROR(INDEX(MAESTRO!S:S,_xludf.AGGREGATE(15,6,ROW(MAESTRO!$B$3:$B$1000)/((MAESTRO!$B$3:$B$1000="CIVILES")*(UPPER(MAESTRO!$L$3:$L$1000)="CONFIRMADO")),ROWS($A$3:A373))),"")</f>
        <v/>
      </c>
      <c r="T373" s="10" t="str">
        <f ca="1">IFERROR(INDEX(MAESTRO!T:T,_xludf.AGGREGATE(15,6,ROW(MAESTRO!$B$3:$B$1000)/((MAESTRO!$B$3:$B$1000="CIVILES")*(UPPER(MAESTRO!$L$3:$L$1000)="CONFIRMADO")),ROWS($A$3:A373))),"")</f>
        <v/>
      </c>
      <c r="U373" s="10" t="str">
        <f ca="1">IFERROR(INDEX(MAESTRO!U:U,_xludf.AGGREGATE(15,6,ROW(MAESTRO!$B$3:$B$1000)/((MAESTRO!$B$3:$B$1000="CIVILES")*(UPPER(MAESTRO!$L$3:$L$1000)="CONFIRMADO")),ROWS($A$3:A373))),"")</f>
        <v/>
      </c>
      <c r="V373" s="10" t="str">
        <f ca="1">IFERROR(INDEX(MAESTRO!V:V,_xludf.AGGREGATE(15,6,ROW(MAESTRO!$B$3:$B$1000)/((MAESTRO!$B$3:$B$1000="CIVILES")*(UPPER(MAESTRO!$L$3:$L$1000)="CONFIRMADO")),ROWS($A$3:A373))),"")</f>
        <v/>
      </c>
      <c r="W373" s="10" t="str">
        <f ca="1">IFERROR(INDEX(MAESTRO!W:W,_xludf.AGGREGATE(15,6,ROW(MAESTRO!$B$3:$B$1000)/((MAESTRO!$B$3:$B$1000="CIVILES")*(UPPER(MAESTRO!$L$3:$L$1000)="CONFIRMADO")),ROWS($A$3:A373))),"")</f>
        <v/>
      </c>
      <c r="X373" s="10" t="str">
        <f ca="1">IFERROR(INDEX(MAESTRO!X:X,_xludf.AGGREGATE(15,6,ROW(MAESTRO!$B$3:$B$1000)/((MAESTRO!$B$3:$B$1000="CIVILES")*(UPPER(MAESTRO!$L$3:$L$1000)="CONFIRMADO")),ROWS($A$3:A373))),"")</f>
        <v/>
      </c>
    </row>
    <row r="374" spans="1:24" ht="22.05" customHeight="1">
      <c r="A374" s="18" t="str">
        <f ca="1">IFERROR(INDEX(MAESTRO!A:A,_xludf.AGGREGATE(15,6,ROW(MAESTRO!$B$3:$B$1000)/((MAESTRO!$B$3:$B$1000="CIVILES")*(UPPER(MAESTRO!$L$3:$L$1000)="CONFIRMADO")),ROWS($A$3:A374))),"")</f>
        <v/>
      </c>
      <c r="B374" s="18" t="str">
        <f ca="1">IFERROR(INDEX(MAESTRO!B:B,_xludf.AGGREGATE(15,6,ROW(MAESTRO!$B$3:$B$1000)/((MAESTRO!$B$3:$B$1000="CIVILES")*(UPPER(MAESTRO!$L$3:$L$1000)="CONFIRMADO")),ROWS($A$3:A374))),"")</f>
        <v/>
      </c>
      <c r="C374" s="18" t="str">
        <f ca="1">IFERROR(INDEX(MAESTRO!C:C,_xludf.AGGREGATE(15,6,ROW(MAESTRO!$B$3:$B$1000)/((MAESTRO!$B$3:$B$1000="CIVILES")*(UPPER(MAESTRO!$L$3:$L$1000)="CONFIRMADO")),ROWS($A$3:A374))),"")</f>
        <v/>
      </c>
      <c r="D374" s="18" t="str">
        <f ca="1">IFERROR(INDEX(MAESTRO!D:D,_xludf.AGGREGATE(15,6,ROW(MAESTRO!$B$3:$B$1000)/((MAESTRO!$B$3:$B$1000="CIVILES")*(UPPER(MAESTRO!$L$3:$L$1000)="CONFIRMADO")),ROWS($A$3:A374))),"")</f>
        <v/>
      </c>
      <c r="E374" s="18" t="str">
        <f ca="1">IFERROR(INDEX(MAESTRO!E:E,_xludf.AGGREGATE(15,6,ROW(MAESTRO!$B$3:$B$1000)/((MAESTRO!$B$3:$B$1000="CIVILES")*(UPPER(MAESTRO!$L$3:$L$1000)="CONFIRMADO")),ROWS($A$3:A374))),"")</f>
        <v/>
      </c>
      <c r="F374" s="18" t="str">
        <f ca="1">IFERROR(INDEX(MAESTRO!F:F,_xludf.AGGREGATE(15,6,ROW(MAESTRO!$B$3:$B$1000)/((MAESTRO!$B$3:$B$1000="CIVILES")*(UPPER(MAESTRO!$L$3:$L$1000)="CONFIRMADO")),ROWS($A$3:A374))),"")</f>
        <v/>
      </c>
      <c r="G374" s="18" t="str">
        <f ca="1">IFERROR(INDEX(MAESTRO!G:G,_xludf.AGGREGATE(15,6,ROW(MAESTRO!$B$3:$B$1000)/((MAESTRO!$B$3:$B$1000="CIVILES")*(UPPER(MAESTRO!$L$3:$L$1000)="CONFIRMADO")),ROWS($A$3:A374))),"")</f>
        <v/>
      </c>
      <c r="H374" s="18" t="str">
        <f ca="1">IFERROR(INDEX(MAESTRO!H:H,_xludf.AGGREGATE(15,6,ROW(MAESTRO!$B$3:$B$1000)/((MAESTRO!$B$3:$B$1000="CIVILES")*(UPPER(MAESTRO!$L$3:$L$1000)="CONFIRMADO")),ROWS($A$3:A374))),"")</f>
        <v/>
      </c>
      <c r="I374" s="18" t="str">
        <f ca="1">IFERROR(INDEX(MAESTRO!I:I,_xludf.AGGREGATE(15,6,ROW(MAESTRO!$B$3:$B$1000)/((MAESTRO!$B$3:$B$1000="CIVILES")*(UPPER(MAESTRO!$L$3:$L$1000)="CONFIRMADO")),ROWS($A$3:A374))),"")</f>
        <v/>
      </c>
      <c r="J374" s="18" t="str">
        <f ca="1">IFERROR(INDEX(MAESTRO!J:J,_xludf.AGGREGATE(15,6,ROW(MAESTRO!$B$3:$B$1000)/((MAESTRO!$B$3:$B$1000="CIVILES")*(UPPER(MAESTRO!$L$3:$L$1000)="CONFIRMADO")),ROWS($A$3:A374))),"")</f>
        <v/>
      </c>
      <c r="K374" s="18" t="str">
        <f ca="1">IFERROR(INDEX(MAESTRO!K:K,_xludf.AGGREGATE(15,6,ROW(MAESTRO!$B$3:$B$1000)/((MAESTRO!$B$3:$B$1000="CIVILES")*(UPPER(MAESTRO!$L$3:$L$1000)="CONFIRMADO")),ROWS($A$3:A374))),"")</f>
        <v/>
      </c>
      <c r="L374" s="18" t="str">
        <f ca="1">IFERROR(INDEX(MAESTRO!L:L,_xludf.AGGREGATE(15,6,ROW(MAESTRO!$B$3:$B$1000)/((MAESTRO!$B$3:$B$1000="CIVILES")*(UPPER(MAESTRO!$L$3:$L$1000)="CONFIRMADO")),ROWS($A$3:A374))),"")</f>
        <v/>
      </c>
      <c r="M374" s="18" t="str">
        <f ca="1">IFERROR(INDEX(MAESTRO!M:M,_xludf.AGGREGATE(15,6,ROW(MAESTRO!$B$3:$B$1000)/((MAESTRO!$B$3:$B$1000="CIVILES")*(UPPER(MAESTRO!$L$3:$L$1000)="CONFIRMADO")),ROWS($A$3:A374))),"")</f>
        <v/>
      </c>
      <c r="N374" s="18" t="str">
        <f ca="1">IFERROR(INDEX(MAESTRO!N:N,_xludf.AGGREGATE(15,6,ROW(MAESTRO!$B$3:$B$1000)/((MAESTRO!$B$3:$B$1000="CIVILES")*(UPPER(MAESTRO!$L$3:$L$1000)="CONFIRMADO")),ROWS($A$3:A374))),"")</f>
        <v/>
      </c>
      <c r="O374" s="18" t="str">
        <f ca="1">IFERROR(INDEX(MAESTRO!O:O,_xludf.AGGREGATE(15,6,ROW(MAESTRO!$B$3:$B$1000)/((MAESTRO!$B$3:$B$1000="CIVILES")*(UPPER(MAESTRO!$L$3:$L$1000)="CONFIRMADO")),ROWS($A$3:A374))),"")</f>
        <v/>
      </c>
      <c r="P374" s="18" t="str">
        <f ca="1">IFERROR(INDEX(MAESTRO!P:P,_xludf.AGGREGATE(15,6,ROW(MAESTRO!$B$3:$B$1000)/((MAESTRO!$B$3:$B$1000="CIVILES")*(UPPER(MAESTRO!$L$3:$L$1000)="CONFIRMADO")),ROWS($A$3:A374))),"")</f>
        <v/>
      </c>
      <c r="Q374" s="18" t="str">
        <f ca="1">IFERROR(INDEX(MAESTRO!Q:Q,_xludf.AGGREGATE(15,6,ROW(MAESTRO!$B$3:$B$1000)/((MAESTRO!$B$3:$B$1000="CIVILES")*(UPPER(MAESTRO!$L$3:$L$1000)="CONFIRMADO")),ROWS($A$3:A374))),"")</f>
        <v/>
      </c>
      <c r="R374" s="18" t="str">
        <f ca="1">IFERROR(INDEX(MAESTRO!R:R,_xludf.AGGREGATE(15,6,ROW(MAESTRO!$B$3:$B$1000)/((MAESTRO!$B$3:$B$1000="CIVILES")*(UPPER(MAESTRO!$L$3:$L$1000)="CONFIRMADO")),ROWS($A$3:A374))),"")</f>
        <v/>
      </c>
      <c r="S374" s="18" t="str">
        <f ca="1">IFERROR(INDEX(MAESTRO!S:S,_xludf.AGGREGATE(15,6,ROW(MAESTRO!$B$3:$B$1000)/((MAESTRO!$B$3:$B$1000="CIVILES")*(UPPER(MAESTRO!$L$3:$L$1000)="CONFIRMADO")),ROWS($A$3:A374))),"")</f>
        <v/>
      </c>
      <c r="T374" s="18" t="str">
        <f ca="1">IFERROR(INDEX(MAESTRO!T:T,_xludf.AGGREGATE(15,6,ROW(MAESTRO!$B$3:$B$1000)/((MAESTRO!$B$3:$B$1000="CIVILES")*(UPPER(MAESTRO!$L$3:$L$1000)="CONFIRMADO")),ROWS($A$3:A374))),"")</f>
        <v/>
      </c>
      <c r="U374" s="18" t="str">
        <f ca="1">IFERROR(INDEX(MAESTRO!U:U,_xludf.AGGREGATE(15,6,ROW(MAESTRO!$B$3:$B$1000)/((MAESTRO!$B$3:$B$1000="CIVILES")*(UPPER(MAESTRO!$L$3:$L$1000)="CONFIRMADO")),ROWS($A$3:A374))),"")</f>
        <v/>
      </c>
      <c r="V374" s="18" t="str">
        <f ca="1">IFERROR(INDEX(MAESTRO!V:V,_xludf.AGGREGATE(15,6,ROW(MAESTRO!$B$3:$B$1000)/((MAESTRO!$B$3:$B$1000="CIVILES")*(UPPER(MAESTRO!$L$3:$L$1000)="CONFIRMADO")),ROWS($A$3:A374))),"")</f>
        <v/>
      </c>
      <c r="W374" s="18" t="str">
        <f ca="1">IFERROR(INDEX(MAESTRO!W:W,_xludf.AGGREGATE(15,6,ROW(MAESTRO!$B$3:$B$1000)/((MAESTRO!$B$3:$B$1000="CIVILES")*(UPPER(MAESTRO!$L$3:$L$1000)="CONFIRMADO")),ROWS($A$3:A374))),"")</f>
        <v/>
      </c>
      <c r="X374" s="18" t="str">
        <f ca="1">IFERROR(INDEX(MAESTRO!X:X,_xludf.AGGREGATE(15,6,ROW(MAESTRO!$B$3:$B$1000)/((MAESTRO!$B$3:$B$1000="CIVILES")*(UPPER(MAESTRO!$L$3:$L$1000)="CONFIRMADO")),ROWS($A$3:A374))),"")</f>
        <v/>
      </c>
    </row>
    <row r="375" spans="1:24" ht="22.05" customHeight="1">
      <c r="A375" s="10" t="str">
        <f ca="1">IFERROR(INDEX(MAESTRO!A:A,_xludf.AGGREGATE(15,6,ROW(MAESTRO!$B$3:$B$1000)/((MAESTRO!$B$3:$B$1000="CIVILES")*(UPPER(MAESTRO!$L$3:$L$1000)="CONFIRMADO")),ROWS($A$3:A375))),"")</f>
        <v/>
      </c>
      <c r="B375" s="10" t="str">
        <f ca="1">IFERROR(INDEX(MAESTRO!B:B,_xludf.AGGREGATE(15,6,ROW(MAESTRO!$B$3:$B$1000)/((MAESTRO!$B$3:$B$1000="CIVILES")*(UPPER(MAESTRO!$L$3:$L$1000)="CONFIRMADO")),ROWS($A$3:A375))),"")</f>
        <v/>
      </c>
      <c r="C375" s="10" t="str">
        <f ca="1">IFERROR(INDEX(MAESTRO!C:C,_xludf.AGGREGATE(15,6,ROW(MAESTRO!$B$3:$B$1000)/((MAESTRO!$B$3:$B$1000="CIVILES")*(UPPER(MAESTRO!$L$3:$L$1000)="CONFIRMADO")),ROWS($A$3:A375))),"")</f>
        <v/>
      </c>
      <c r="D375" s="10" t="str">
        <f ca="1">IFERROR(INDEX(MAESTRO!D:D,_xludf.AGGREGATE(15,6,ROW(MAESTRO!$B$3:$B$1000)/((MAESTRO!$B$3:$B$1000="CIVILES")*(UPPER(MAESTRO!$L$3:$L$1000)="CONFIRMADO")),ROWS($A$3:A375))),"")</f>
        <v/>
      </c>
      <c r="E375" s="10" t="str">
        <f ca="1">IFERROR(INDEX(MAESTRO!E:E,_xludf.AGGREGATE(15,6,ROW(MAESTRO!$B$3:$B$1000)/((MAESTRO!$B$3:$B$1000="CIVILES")*(UPPER(MAESTRO!$L$3:$L$1000)="CONFIRMADO")),ROWS($A$3:A375))),"")</f>
        <v/>
      </c>
      <c r="F375" s="10" t="str">
        <f ca="1">IFERROR(INDEX(MAESTRO!F:F,_xludf.AGGREGATE(15,6,ROW(MAESTRO!$B$3:$B$1000)/((MAESTRO!$B$3:$B$1000="CIVILES")*(UPPER(MAESTRO!$L$3:$L$1000)="CONFIRMADO")),ROWS($A$3:A375))),"")</f>
        <v/>
      </c>
      <c r="G375" s="10" t="str">
        <f ca="1">IFERROR(INDEX(MAESTRO!G:G,_xludf.AGGREGATE(15,6,ROW(MAESTRO!$B$3:$B$1000)/((MAESTRO!$B$3:$B$1000="CIVILES")*(UPPER(MAESTRO!$L$3:$L$1000)="CONFIRMADO")),ROWS($A$3:A375))),"")</f>
        <v/>
      </c>
      <c r="H375" s="10" t="str">
        <f ca="1">IFERROR(INDEX(MAESTRO!H:H,_xludf.AGGREGATE(15,6,ROW(MAESTRO!$B$3:$B$1000)/((MAESTRO!$B$3:$B$1000="CIVILES")*(UPPER(MAESTRO!$L$3:$L$1000)="CONFIRMADO")),ROWS($A$3:A375))),"")</f>
        <v/>
      </c>
      <c r="I375" s="10" t="str">
        <f ca="1">IFERROR(INDEX(MAESTRO!I:I,_xludf.AGGREGATE(15,6,ROW(MAESTRO!$B$3:$B$1000)/((MAESTRO!$B$3:$B$1000="CIVILES")*(UPPER(MAESTRO!$L$3:$L$1000)="CONFIRMADO")),ROWS($A$3:A375))),"")</f>
        <v/>
      </c>
      <c r="J375" s="10" t="str">
        <f ca="1">IFERROR(INDEX(MAESTRO!J:J,_xludf.AGGREGATE(15,6,ROW(MAESTRO!$B$3:$B$1000)/((MAESTRO!$B$3:$B$1000="CIVILES")*(UPPER(MAESTRO!$L$3:$L$1000)="CONFIRMADO")),ROWS($A$3:A375))),"")</f>
        <v/>
      </c>
      <c r="K375" s="10" t="str">
        <f ca="1">IFERROR(INDEX(MAESTRO!K:K,_xludf.AGGREGATE(15,6,ROW(MAESTRO!$B$3:$B$1000)/((MAESTRO!$B$3:$B$1000="CIVILES")*(UPPER(MAESTRO!$L$3:$L$1000)="CONFIRMADO")),ROWS($A$3:A375))),"")</f>
        <v/>
      </c>
      <c r="L375" s="10" t="str">
        <f ca="1">IFERROR(INDEX(MAESTRO!L:L,_xludf.AGGREGATE(15,6,ROW(MAESTRO!$B$3:$B$1000)/((MAESTRO!$B$3:$B$1000="CIVILES")*(UPPER(MAESTRO!$L$3:$L$1000)="CONFIRMADO")),ROWS($A$3:A375))),"")</f>
        <v/>
      </c>
      <c r="M375" s="10" t="str">
        <f ca="1">IFERROR(INDEX(MAESTRO!M:M,_xludf.AGGREGATE(15,6,ROW(MAESTRO!$B$3:$B$1000)/((MAESTRO!$B$3:$B$1000="CIVILES")*(UPPER(MAESTRO!$L$3:$L$1000)="CONFIRMADO")),ROWS($A$3:A375))),"")</f>
        <v/>
      </c>
      <c r="N375" s="10" t="str">
        <f ca="1">IFERROR(INDEX(MAESTRO!N:N,_xludf.AGGREGATE(15,6,ROW(MAESTRO!$B$3:$B$1000)/((MAESTRO!$B$3:$B$1000="CIVILES")*(UPPER(MAESTRO!$L$3:$L$1000)="CONFIRMADO")),ROWS($A$3:A375))),"")</f>
        <v/>
      </c>
      <c r="O375" s="10" t="str">
        <f ca="1">IFERROR(INDEX(MAESTRO!O:O,_xludf.AGGREGATE(15,6,ROW(MAESTRO!$B$3:$B$1000)/((MAESTRO!$B$3:$B$1000="CIVILES")*(UPPER(MAESTRO!$L$3:$L$1000)="CONFIRMADO")),ROWS($A$3:A375))),"")</f>
        <v/>
      </c>
      <c r="P375" s="10" t="str">
        <f ca="1">IFERROR(INDEX(MAESTRO!P:P,_xludf.AGGREGATE(15,6,ROW(MAESTRO!$B$3:$B$1000)/((MAESTRO!$B$3:$B$1000="CIVILES")*(UPPER(MAESTRO!$L$3:$L$1000)="CONFIRMADO")),ROWS($A$3:A375))),"")</f>
        <v/>
      </c>
      <c r="Q375" s="10" t="str">
        <f ca="1">IFERROR(INDEX(MAESTRO!Q:Q,_xludf.AGGREGATE(15,6,ROW(MAESTRO!$B$3:$B$1000)/((MAESTRO!$B$3:$B$1000="CIVILES")*(UPPER(MAESTRO!$L$3:$L$1000)="CONFIRMADO")),ROWS($A$3:A375))),"")</f>
        <v/>
      </c>
      <c r="R375" s="10" t="str">
        <f ca="1">IFERROR(INDEX(MAESTRO!R:R,_xludf.AGGREGATE(15,6,ROW(MAESTRO!$B$3:$B$1000)/((MAESTRO!$B$3:$B$1000="CIVILES")*(UPPER(MAESTRO!$L$3:$L$1000)="CONFIRMADO")),ROWS($A$3:A375))),"")</f>
        <v/>
      </c>
      <c r="S375" s="10" t="str">
        <f ca="1">IFERROR(INDEX(MAESTRO!S:S,_xludf.AGGREGATE(15,6,ROW(MAESTRO!$B$3:$B$1000)/((MAESTRO!$B$3:$B$1000="CIVILES")*(UPPER(MAESTRO!$L$3:$L$1000)="CONFIRMADO")),ROWS($A$3:A375))),"")</f>
        <v/>
      </c>
      <c r="T375" s="10" t="str">
        <f ca="1">IFERROR(INDEX(MAESTRO!T:T,_xludf.AGGREGATE(15,6,ROW(MAESTRO!$B$3:$B$1000)/((MAESTRO!$B$3:$B$1000="CIVILES")*(UPPER(MAESTRO!$L$3:$L$1000)="CONFIRMADO")),ROWS($A$3:A375))),"")</f>
        <v/>
      </c>
      <c r="U375" s="10" t="str">
        <f ca="1">IFERROR(INDEX(MAESTRO!U:U,_xludf.AGGREGATE(15,6,ROW(MAESTRO!$B$3:$B$1000)/((MAESTRO!$B$3:$B$1000="CIVILES")*(UPPER(MAESTRO!$L$3:$L$1000)="CONFIRMADO")),ROWS($A$3:A375))),"")</f>
        <v/>
      </c>
      <c r="V375" s="10" t="str">
        <f ca="1">IFERROR(INDEX(MAESTRO!V:V,_xludf.AGGREGATE(15,6,ROW(MAESTRO!$B$3:$B$1000)/((MAESTRO!$B$3:$B$1000="CIVILES")*(UPPER(MAESTRO!$L$3:$L$1000)="CONFIRMADO")),ROWS($A$3:A375))),"")</f>
        <v/>
      </c>
      <c r="W375" s="10" t="str">
        <f ca="1">IFERROR(INDEX(MAESTRO!W:W,_xludf.AGGREGATE(15,6,ROW(MAESTRO!$B$3:$B$1000)/((MAESTRO!$B$3:$B$1000="CIVILES")*(UPPER(MAESTRO!$L$3:$L$1000)="CONFIRMADO")),ROWS($A$3:A375))),"")</f>
        <v/>
      </c>
      <c r="X375" s="10" t="str">
        <f ca="1">IFERROR(INDEX(MAESTRO!X:X,_xludf.AGGREGATE(15,6,ROW(MAESTRO!$B$3:$B$1000)/((MAESTRO!$B$3:$B$1000="CIVILES")*(UPPER(MAESTRO!$L$3:$L$1000)="CONFIRMADO")),ROWS($A$3:A375))),"")</f>
        <v/>
      </c>
    </row>
    <row r="376" spans="1:24" ht="22.05" customHeight="1">
      <c r="A376" s="18" t="str">
        <f ca="1">IFERROR(INDEX(MAESTRO!A:A,_xludf.AGGREGATE(15,6,ROW(MAESTRO!$B$3:$B$1000)/((MAESTRO!$B$3:$B$1000="CIVILES")*(UPPER(MAESTRO!$L$3:$L$1000)="CONFIRMADO")),ROWS($A$3:A376))),"")</f>
        <v/>
      </c>
      <c r="B376" s="18" t="str">
        <f ca="1">IFERROR(INDEX(MAESTRO!B:B,_xludf.AGGREGATE(15,6,ROW(MAESTRO!$B$3:$B$1000)/((MAESTRO!$B$3:$B$1000="CIVILES")*(UPPER(MAESTRO!$L$3:$L$1000)="CONFIRMADO")),ROWS($A$3:A376))),"")</f>
        <v/>
      </c>
      <c r="C376" s="18" t="str">
        <f ca="1">IFERROR(INDEX(MAESTRO!C:C,_xludf.AGGREGATE(15,6,ROW(MAESTRO!$B$3:$B$1000)/((MAESTRO!$B$3:$B$1000="CIVILES")*(UPPER(MAESTRO!$L$3:$L$1000)="CONFIRMADO")),ROWS($A$3:A376))),"")</f>
        <v/>
      </c>
      <c r="D376" s="18" t="str">
        <f ca="1">IFERROR(INDEX(MAESTRO!D:D,_xludf.AGGREGATE(15,6,ROW(MAESTRO!$B$3:$B$1000)/((MAESTRO!$B$3:$B$1000="CIVILES")*(UPPER(MAESTRO!$L$3:$L$1000)="CONFIRMADO")),ROWS($A$3:A376))),"")</f>
        <v/>
      </c>
      <c r="E376" s="18" t="str">
        <f ca="1">IFERROR(INDEX(MAESTRO!E:E,_xludf.AGGREGATE(15,6,ROW(MAESTRO!$B$3:$B$1000)/((MAESTRO!$B$3:$B$1000="CIVILES")*(UPPER(MAESTRO!$L$3:$L$1000)="CONFIRMADO")),ROWS($A$3:A376))),"")</f>
        <v/>
      </c>
      <c r="F376" s="18" t="str">
        <f ca="1">IFERROR(INDEX(MAESTRO!F:F,_xludf.AGGREGATE(15,6,ROW(MAESTRO!$B$3:$B$1000)/((MAESTRO!$B$3:$B$1000="CIVILES")*(UPPER(MAESTRO!$L$3:$L$1000)="CONFIRMADO")),ROWS($A$3:A376))),"")</f>
        <v/>
      </c>
      <c r="G376" s="18" t="str">
        <f ca="1">IFERROR(INDEX(MAESTRO!G:G,_xludf.AGGREGATE(15,6,ROW(MAESTRO!$B$3:$B$1000)/((MAESTRO!$B$3:$B$1000="CIVILES")*(UPPER(MAESTRO!$L$3:$L$1000)="CONFIRMADO")),ROWS($A$3:A376))),"")</f>
        <v/>
      </c>
      <c r="H376" s="18" t="str">
        <f ca="1">IFERROR(INDEX(MAESTRO!H:H,_xludf.AGGREGATE(15,6,ROW(MAESTRO!$B$3:$B$1000)/((MAESTRO!$B$3:$B$1000="CIVILES")*(UPPER(MAESTRO!$L$3:$L$1000)="CONFIRMADO")),ROWS($A$3:A376))),"")</f>
        <v/>
      </c>
      <c r="I376" s="18" t="str">
        <f ca="1">IFERROR(INDEX(MAESTRO!I:I,_xludf.AGGREGATE(15,6,ROW(MAESTRO!$B$3:$B$1000)/((MAESTRO!$B$3:$B$1000="CIVILES")*(UPPER(MAESTRO!$L$3:$L$1000)="CONFIRMADO")),ROWS($A$3:A376))),"")</f>
        <v/>
      </c>
      <c r="J376" s="18" t="str">
        <f ca="1">IFERROR(INDEX(MAESTRO!J:J,_xludf.AGGREGATE(15,6,ROW(MAESTRO!$B$3:$B$1000)/((MAESTRO!$B$3:$B$1000="CIVILES")*(UPPER(MAESTRO!$L$3:$L$1000)="CONFIRMADO")),ROWS($A$3:A376))),"")</f>
        <v/>
      </c>
      <c r="K376" s="18" t="str">
        <f ca="1">IFERROR(INDEX(MAESTRO!K:K,_xludf.AGGREGATE(15,6,ROW(MAESTRO!$B$3:$B$1000)/((MAESTRO!$B$3:$B$1000="CIVILES")*(UPPER(MAESTRO!$L$3:$L$1000)="CONFIRMADO")),ROWS($A$3:A376))),"")</f>
        <v/>
      </c>
      <c r="L376" s="18" t="str">
        <f ca="1">IFERROR(INDEX(MAESTRO!L:L,_xludf.AGGREGATE(15,6,ROW(MAESTRO!$B$3:$B$1000)/((MAESTRO!$B$3:$B$1000="CIVILES")*(UPPER(MAESTRO!$L$3:$L$1000)="CONFIRMADO")),ROWS($A$3:A376))),"")</f>
        <v/>
      </c>
      <c r="M376" s="18" t="str">
        <f ca="1">IFERROR(INDEX(MAESTRO!M:M,_xludf.AGGREGATE(15,6,ROW(MAESTRO!$B$3:$B$1000)/((MAESTRO!$B$3:$B$1000="CIVILES")*(UPPER(MAESTRO!$L$3:$L$1000)="CONFIRMADO")),ROWS($A$3:A376))),"")</f>
        <v/>
      </c>
      <c r="N376" s="18" t="str">
        <f ca="1">IFERROR(INDEX(MAESTRO!N:N,_xludf.AGGREGATE(15,6,ROW(MAESTRO!$B$3:$B$1000)/((MAESTRO!$B$3:$B$1000="CIVILES")*(UPPER(MAESTRO!$L$3:$L$1000)="CONFIRMADO")),ROWS($A$3:A376))),"")</f>
        <v/>
      </c>
      <c r="O376" s="18" t="str">
        <f ca="1">IFERROR(INDEX(MAESTRO!O:O,_xludf.AGGREGATE(15,6,ROW(MAESTRO!$B$3:$B$1000)/((MAESTRO!$B$3:$B$1000="CIVILES")*(UPPER(MAESTRO!$L$3:$L$1000)="CONFIRMADO")),ROWS($A$3:A376))),"")</f>
        <v/>
      </c>
      <c r="P376" s="18" t="str">
        <f ca="1">IFERROR(INDEX(MAESTRO!P:P,_xludf.AGGREGATE(15,6,ROW(MAESTRO!$B$3:$B$1000)/((MAESTRO!$B$3:$B$1000="CIVILES")*(UPPER(MAESTRO!$L$3:$L$1000)="CONFIRMADO")),ROWS($A$3:A376))),"")</f>
        <v/>
      </c>
      <c r="Q376" s="18" t="str">
        <f ca="1">IFERROR(INDEX(MAESTRO!Q:Q,_xludf.AGGREGATE(15,6,ROW(MAESTRO!$B$3:$B$1000)/((MAESTRO!$B$3:$B$1000="CIVILES")*(UPPER(MAESTRO!$L$3:$L$1000)="CONFIRMADO")),ROWS($A$3:A376))),"")</f>
        <v/>
      </c>
      <c r="R376" s="18" t="str">
        <f ca="1">IFERROR(INDEX(MAESTRO!R:R,_xludf.AGGREGATE(15,6,ROW(MAESTRO!$B$3:$B$1000)/((MAESTRO!$B$3:$B$1000="CIVILES")*(UPPER(MAESTRO!$L$3:$L$1000)="CONFIRMADO")),ROWS($A$3:A376))),"")</f>
        <v/>
      </c>
      <c r="S376" s="18" t="str">
        <f ca="1">IFERROR(INDEX(MAESTRO!S:S,_xludf.AGGREGATE(15,6,ROW(MAESTRO!$B$3:$B$1000)/((MAESTRO!$B$3:$B$1000="CIVILES")*(UPPER(MAESTRO!$L$3:$L$1000)="CONFIRMADO")),ROWS($A$3:A376))),"")</f>
        <v/>
      </c>
      <c r="T376" s="18" t="str">
        <f ca="1">IFERROR(INDEX(MAESTRO!T:T,_xludf.AGGREGATE(15,6,ROW(MAESTRO!$B$3:$B$1000)/((MAESTRO!$B$3:$B$1000="CIVILES")*(UPPER(MAESTRO!$L$3:$L$1000)="CONFIRMADO")),ROWS($A$3:A376))),"")</f>
        <v/>
      </c>
      <c r="U376" s="18" t="str">
        <f ca="1">IFERROR(INDEX(MAESTRO!U:U,_xludf.AGGREGATE(15,6,ROW(MAESTRO!$B$3:$B$1000)/((MAESTRO!$B$3:$B$1000="CIVILES")*(UPPER(MAESTRO!$L$3:$L$1000)="CONFIRMADO")),ROWS($A$3:A376))),"")</f>
        <v/>
      </c>
      <c r="V376" s="18" t="str">
        <f ca="1">IFERROR(INDEX(MAESTRO!V:V,_xludf.AGGREGATE(15,6,ROW(MAESTRO!$B$3:$B$1000)/((MAESTRO!$B$3:$B$1000="CIVILES")*(UPPER(MAESTRO!$L$3:$L$1000)="CONFIRMADO")),ROWS($A$3:A376))),"")</f>
        <v/>
      </c>
      <c r="W376" s="18" t="str">
        <f ca="1">IFERROR(INDEX(MAESTRO!W:W,_xludf.AGGREGATE(15,6,ROW(MAESTRO!$B$3:$B$1000)/((MAESTRO!$B$3:$B$1000="CIVILES")*(UPPER(MAESTRO!$L$3:$L$1000)="CONFIRMADO")),ROWS($A$3:A376))),"")</f>
        <v/>
      </c>
      <c r="X376" s="18" t="str">
        <f ca="1">IFERROR(INDEX(MAESTRO!X:X,_xludf.AGGREGATE(15,6,ROW(MAESTRO!$B$3:$B$1000)/((MAESTRO!$B$3:$B$1000="CIVILES")*(UPPER(MAESTRO!$L$3:$L$1000)="CONFIRMADO")),ROWS($A$3:A376))),"")</f>
        <v/>
      </c>
    </row>
    <row r="377" spans="1:24" ht="22.05" customHeight="1">
      <c r="A377" s="10" t="str">
        <f ca="1">IFERROR(INDEX(MAESTRO!A:A,_xludf.AGGREGATE(15,6,ROW(MAESTRO!$B$3:$B$1000)/((MAESTRO!$B$3:$B$1000="CIVILES")*(UPPER(MAESTRO!$L$3:$L$1000)="CONFIRMADO")),ROWS($A$3:A377))),"")</f>
        <v/>
      </c>
      <c r="B377" s="10" t="str">
        <f ca="1">IFERROR(INDEX(MAESTRO!B:B,_xludf.AGGREGATE(15,6,ROW(MAESTRO!$B$3:$B$1000)/((MAESTRO!$B$3:$B$1000="CIVILES")*(UPPER(MAESTRO!$L$3:$L$1000)="CONFIRMADO")),ROWS($A$3:A377))),"")</f>
        <v/>
      </c>
      <c r="C377" s="10" t="str">
        <f ca="1">IFERROR(INDEX(MAESTRO!C:C,_xludf.AGGREGATE(15,6,ROW(MAESTRO!$B$3:$B$1000)/((MAESTRO!$B$3:$B$1000="CIVILES")*(UPPER(MAESTRO!$L$3:$L$1000)="CONFIRMADO")),ROWS($A$3:A377))),"")</f>
        <v/>
      </c>
      <c r="D377" s="10" t="str">
        <f ca="1">IFERROR(INDEX(MAESTRO!D:D,_xludf.AGGREGATE(15,6,ROW(MAESTRO!$B$3:$B$1000)/((MAESTRO!$B$3:$B$1000="CIVILES")*(UPPER(MAESTRO!$L$3:$L$1000)="CONFIRMADO")),ROWS($A$3:A377))),"")</f>
        <v/>
      </c>
      <c r="E377" s="10" t="str">
        <f ca="1">IFERROR(INDEX(MAESTRO!E:E,_xludf.AGGREGATE(15,6,ROW(MAESTRO!$B$3:$B$1000)/((MAESTRO!$B$3:$B$1000="CIVILES")*(UPPER(MAESTRO!$L$3:$L$1000)="CONFIRMADO")),ROWS($A$3:A377))),"")</f>
        <v/>
      </c>
      <c r="F377" s="10" t="str">
        <f ca="1">IFERROR(INDEX(MAESTRO!F:F,_xludf.AGGREGATE(15,6,ROW(MAESTRO!$B$3:$B$1000)/((MAESTRO!$B$3:$B$1000="CIVILES")*(UPPER(MAESTRO!$L$3:$L$1000)="CONFIRMADO")),ROWS($A$3:A377))),"")</f>
        <v/>
      </c>
      <c r="G377" s="10" t="str">
        <f ca="1">IFERROR(INDEX(MAESTRO!G:G,_xludf.AGGREGATE(15,6,ROW(MAESTRO!$B$3:$B$1000)/((MAESTRO!$B$3:$B$1000="CIVILES")*(UPPER(MAESTRO!$L$3:$L$1000)="CONFIRMADO")),ROWS($A$3:A377))),"")</f>
        <v/>
      </c>
      <c r="H377" s="10" t="str">
        <f ca="1">IFERROR(INDEX(MAESTRO!H:H,_xludf.AGGREGATE(15,6,ROW(MAESTRO!$B$3:$B$1000)/((MAESTRO!$B$3:$B$1000="CIVILES")*(UPPER(MAESTRO!$L$3:$L$1000)="CONFIRMADO")),ROWS($A$3:A377))),"")</f>
        <v/>
      </c>
      <c r="I377" s="10" t="str">
        <f ca="1">IFERROR(INDEX(MAESTRO!I:I,_xludf.AGGREGATE(15,6,ROW(MAESTRO!$B$3:$B$1000)/((MAESTRO!$B$3:$B$1000="CIVILES")*(UPPER(MAESTRO!$L$3:$L$1000)="CONFIRMADO")),ROWS($A$3:A377))),"")</f>
        <v/>
      </c>
      <c r="J377" s="10" t="str">
        <f ca="1">IFERROR(INDEX(MAESTRO!J:J,_xludf.AGGREGATE(15,6,ROW(MAESTRO!$B$3:$B$1000)/((MAESTRO!$B$3:$B$1000="CIVILES")*(UPPER(MAESTRO!$L$3:$L$1000)="CONFIRMADO")),ROWS($A$3:A377))),"")</f>
        <v/>
      </c>
      <c r="K377" s="10" t="str">
        <f ca="1">IFERROR(INDEX(MAESTRO!K:K,_xludf.AGGREGATE(15,6,ROW(MAESTRO!$B$3:$B$1000)/((MAESTRO!$B$3:$B$1000="CIVILES")*(UPPER(MAESTRO!$L$3:$L$1000)="CONFIRMADO")),ROWS($A$3:A377))),"")</f>
        <v/>
      </c>
      <c r="L377" s="10" t="str">
        <f ca="1">IFERROR(INDEX(MAESTRO!L:L,_xludf.AGGREGATE(15,6,ROW(MAESTRO!$B$3:$B$1000)/((MAESTRO!$B$3:$B$1000="CIVILES")*(UPPER(MAESTRO!$L$3:$L$1000)="CONFIRMADO")),ROWS($A$3:A377))),"")</f>
        <v/>
      </c>
      <c r="M377" s="10" t="str">
        <f ca="1">IFERROR(INDEX(MAESTRO!M:M,_xludf.AGGREGATE(15,6,ROW(MAESTRO!$B$3:$B$1000)/((MAESTRO!$B$3:$B$1000="CIVILES")*(UPPER(MAESTRO!$L$3:$L$1000)="CONFIRMADO")),ROWS($A$3:A377))),"")</f>
        <v/>
      </c>
      <c r="N377" s="10" t="str">
        <f ca="1">IFERROR(INDEX(MAESTRO!N:N,_xludf.AGGREGATE(15,6,ROW(MAESTRO!$B$3:$B$1000)/((MAESTRO!$B$3:$B$1000="CIVILES")*(UPPER(MAESTRO!$L$3:$L$1000)="CONFIRMADO")),ROWS($A$3:A377))),"")</f>
        <v/>
      </c>
      <c r="O377" s="10" t="str">
        <f ca="1">IFERROR(INDEX(MAESTRO!O:O,_xludf.AGGREGATE(15,6,ROW(MAESTRO!$B$3:$B$1000)/((MAESTRO!$B$3:$B$1000="CIVILES")*(UPPER(MAESTRO!$L$3:$L$1000)="CONFIRMADO")),ROWS($A$3:A377))),"")</f>
        <v/>
      </c>
      <c r="P377" s="10" t="str">
        <f ca="1">IFERROR(INDEX(MAESTRO!P:P,_xludf.AGGREGATE(15,6,ROW(MAESTRO!$B$3:$B$1000)/((MAESTRO!$B$3:$B$1000="CIVILES")*(UPPER(MAESTRO!$L$3:$L$1000)="CONFIRMADO")),ROWS($A$3:A377))),"")</f>
        <v/>
      </c>
      <c r="Q377" s="10" t="str">
        <f ca="1">IFERROR(INDEX(MAESTRO!Q:Q,_xludf.AGGREGATE(15,6,ROW(MAESTRO!$B$3:$B$1000)/((MAESTRO!$B$3:$B$1000="CIVILES")*(UPPER(MAESTRO!$L$3:$L$1000)="CONFIRMADO")),ROWS($A$3:A377))),"")</f>
        <v/>
      </c>
      <c r="R377" s="10" t="str">
        <f ca="1">IFERROR(INDEX(MAESTRO!R:R,_xludf.AGGREGATE(15,6,ROW(MAESTRO!$B$3:$B$1000)/((MAESTRO!$B$3:$B$1000="CIVILES")*(UPPER(MAESTRO!$L$3:$L$1000)="CONFIRMADO")),ROWS($A$3:A377))),"")</f>
        <v/>
      </c>
      <c r="S377" s="10" t="str">
        <f ca="1">IFERROR(INDEX(MAESTRO!S:S,_xludf.AGGREGATE(15,6,ROW(MAESTRO!$B$3:$B$1000)/((MAESTRO!$B$3:$B$1000="CIVILES")*(UPPER(MAESTRO!$L$3:$L$1000)="CONFIRMADO")),ROWS($A$3:A377))),"")</f>
        <v/>
      </c>
      <c r="T377" s="10" t="str">
        <f ca="1">IFERROR(INDEX(MAESTRO!T:T,_xludf.AGGREGATE(15,6,ROW(MAESTRO!$B$3:$B$1000)/((MAESTRO!$B$3:$B$1000="CIVILES")*(UPPER(MAESTRO!$L$3:$L$1000)="CONFIRMADO")),ROWS($A$3:A377))),"")</f>
        <v/>
      </c>
      <c r="U377" s="10" t="str">
        <f ca="1">IFERROR(INDEX(MAESTRO!U:U,_xludf.AGGREGATE(15,6,ROW(MAESTRO!$B$3:$B$1000)/((MAESTRO!$B$3:$B$1000="CIVILES")*(UPPER(MAESTRO!$L$3:$L$1000)="CONFIRMADO")),ROWS($A$3:A377))),"")</f>
        <v/>
      </c>
      <c r="V377" s="10" t="str">
        <f ca="1">IFERROR(INDEX(MAESTRO!V:V,_xludf.AGGREGATE(15,6,ROW(MAESTRO!$B$3:$B$1000)/((MAESTRO!$B$3:$B$1000="CIVILES")*(UPPER(MAESTRO!$L$3:$L$1000)="CONFIRMADO")),ROWS($A$3:A377))),"")</f>
        <v/>
      </c>
      <c r="W377" s="10" t="str">
        <f ca="1">IFERROR(INDEX(MAESTRO!W:W,_xludf.AGGREGATE(15,6,ROW(MAESTRO!$B$3:$B$1000)/((MAESTRO!$B$3:$B$1000="CIVILES")*(UPPER(MAESTRO!$L$3:$L$1000)="CONFIRMADO")),ROWS($A$3:A377))),"")</f>
        <v/>
      </c>
      <c r="X377" s="10" t="str">
        <f ca="1">IFERROR(INDEX(MAESTRO!X:X,_xludf.AGGREGATE(15,6,ROW(MAESTRO!$B$3:$B$1000)/((MAESTRO!$B$3:$B$1000="CIVILES")*(UPPER(MAESTRO!$L$3:$L$1000)="CONFIRMADO")),ROWS($A$3:A377))),"")</f>
        <v/>
      </c>
    </row>
    <row r="378" spans="1:24" ht="22.05" customHeight="1">
      <c r="A378" s="18" t="str">
        <f ca="1">IFERROR(INDEX(MAESTRO!A:A,_xludf.AGGREGATE(15,6,ROW(MAESTRO!$B$3:$B$1000)/((MAESTRO!$B$3:$B$1000="CIVILES")*(UPPER(MAESTRO!$L$3:$L$1000)="CONFIRMADO")),ROWS($A$3:A378))),"")</f>
        <v/>
      </c>
      <c r="B378" s="18" t="str">
        <f ca="1">IFERROR(INDEX(MAESTRO!B:B,_xludf.AGGREGATE(15,6,ROW(MAESTRO!$B$3:$B$1000)/((MAESTRO!$B$3:$B$1000="CIVILES")*(UPPER(MAESTRO!$L$3:$L$1000)="CONFIRMADO")),ROWS($A$3:A378))),"")</f>
        <v/>
      </c>
      <c r="C378" s="18" t="str">
        <f ca="1">IFERROR(INDEX(MAESTRO!C:C,_xludf.AGGREGATE(15,6,ROW(MAESTRO!$B$3:$B$1000)/((MAESTRO!$B$3:$B$1000="CIVILES")*(UPPER(MAESTRO!$L$3:$L$1000)="CONFIRMADO")),ROWS($A$3:A378))),"")</f>
        <v/>
      </c>
      <c r="D378" s="18" t="str">
        <f ca="1">IFERROR(INDEX(MAESTRO!D:D,_xludf.AGGREGATE(15,6,ROW(MAESTRO!$B$3:$B$1000)/((MAESTRO!$B$3:$B$1000="CIVILES")*(UPPER(MAESTRO!$L$3:$L$1000)="CONFIRMADO")),ROWS($A$3:A378))),"")</f>
        <v/>
      </c>
      <c r="E378" s="18" t="str">
        <f ca="1">IFERROR(INDEX(MAESTRO!E:E,_xludf.AGGREGATE(15,6,ROW(MAESTRO!$B$3:$B$1000)/((MAESTRO!$B$3:$B$1000="CIVILES")*(UPPER(MAESTRO!$L$3:$L$1000)="CONFIRMADO")),ROWS($A$3:A378))),"")</f>
        <v/>
      </c>
      <c r="F378" s="18" t="str">
        <f ca="1">IFERROR(INDEX(MAESTRO!F:F,_xludf.AGGREGATE(15,6,ROW(MAESTRO!$B$3:$B$1000)/((MAESTRO!$B$3:$B$1000="CIVILES")*(UPPER(MAESTRO!$L$3:$L$1000)="CONFIRMADO")),ROWS($A$3:A378))),"")</f>
        <v/>
      </c>
      <c r="G378" s="18" t="str">
        <f ca="1">IFERROR(INDEX(MAESTRO!G:G,_xludf.AGGREGATE(15,6,ROW(MAESTRO!$B$3:$B$1000)/((MAESTRO!$B$3:$B$1000="CIVILES")*(UPPER(MAESTRO!$L$3:$L$1000)="CONFIRMADO")),ROWS($A$3:A378))),"")</f>
        <v/>
      </c>
      <c r="H378" s="18" t="str">
        <f ca="1">IFERROR(INDEX(MAESTRO!H:H,_xludf.AGGREGATE(15,6,ROW(MAESTRO!$B$3:$B$1000)/((MAESTRO!$B$3:$B$1000="CIVILES")*(UPPER(MAESTRO!$L$3:$L$1000)="CONFIRMADO")),ROWS($A$3:A378))),"")</f>
        <v/>
      </c>
      <c r="I378" s="18" t="str">
        <f ca="1">IFERROR(INDEX(MAESTRO!I:I,_xludf.AGGREGATE(15,6,ROW(MAESTRO!$B$3:$B$1000)/((MAESTRO!$B$3:$B$1000="CIVILES")*(UPPER(MAESTRO!$L$3:$L$1000)="CONFIRMADO")),ROWS($A$3:A378))),"")</f>
        <v/>
      </c>
      <c r="J378" s="18" t="str">
        <f ca="1">IFERROR(INDEX(MAESTRO!J:J,_xludf.AGGREGATE(15,6,ROW(MAESTRO!$B$3:$B$1000)/((MAESTRO!$B$3:$B$1000="CIVILES")*(UPPER(MAESTRO!$L$3:$L$1000)="CONFIRMADO")),ROWS($A$3:A378))),"")</f>
        <v/>
      </c>
      <c r="K378" s="18" t="str">
        <f ca="1">IFERROR(INDEX(MAESTRO!K:K,_xludf.AGGREGATE(15,6,ROW(MAESTRO!$B$3:$B$1000)/((MAESTRO!$B$3:$B$1000="CIVILES")*(UPPER(MAESTRO!$L$3:$L$1000)="CONFIRMADO")),ROWS($A$3:A378))),"")</f>
        <v/>
      </c>
      <c r="L378" s="18" t="str">
        <f ca="1">IFERROR(INDEX(MAESTRO!L:L,_xludf.AGGREGATE(15,6,ROW(MAESTRO!$B$3:$B$1000)/((MAESTRO!$B$3:$B$1000="CIVILES")*(UPPER(MAESTRO!$L$3:$L$1000)="CONFIRMADO")),ROWS($A$3:A378))),"")</f>
        <v/>
      </c>
      <c r="M378" s="18" t="str">
        <f ca="1">IFERROR(INDEX(MAESTRO!M:M,_xludf.AGGREGATE(15,6,ROW(MAESTRO!$B$3:$B$1000)/((MAESTRO!$B$3:$B$1000="CIVILES")*(UPPER(MAESTRO!$L$3:$L$1000)="CONFIRMADO")),ROWS($A$3:A378))),"")</f>
        <v/>
      </c>
      <c r="N378" s="18" t="str">
        <f ca="1">IFERROR(INDEX(MAESTRO!N:N,_xludf.AGGREGATE(15,6,ROW(MAESTRO!$B$3:$B$1000)/((MAESTRO!$B$3:$B$1000="CIVILES")*(UPPER(MAESTRO!$L$3:$L$1000)="CONFIRMADO")),ROWS($A$3:A378))),"")</f>
        <v/>
      </c>
      <c r="O378" s="18" t="str">
        <f ca="1">IFERROR(INDEX(MAESTRO!O:O,_xludf.AGGREGATE(15,6,ROW(MAESTRO!$B$3:$B$1000)/((MAESTRO!$B$3:$B$1000="CIVILES")*(UPPER(MAESTRO!$L$3:$L$1000)="CONFIRMADO")),ROWS($A$3:A378))),"")</f>
        <v/>
      </c>
      <c r="P378" s="18" t="str">
        <f ca="1">IFERROR(INDEX(MAESTRO!P:P,_xludf.AGGREGATE(15,6,ROW(MAESTRO!$B$3:$B$1000)/((MAESTRO!$B$3:$B$1000="CIVILES")*(UPPER(MAESTRO!$L$3:$L$1000)="CONFIRMADO")),ROWS($A$3:A378))),"")</f>
        <v/>
      </c>
      <c r="Q378" s="18" t="str">
        <f ca="1">IFERROR(INDEX(MAESTRO!Q:Q,_xludf.AGGREGATE(15,6,ROW(MAESTRO!$B$3:$B$1000)/((MAESTRO!$B$3:$B$1000="CIVILES")*(UPPER(MAESTRO!$L$3:$L$1000)="CONFIRMADO")),ROWS($A$3:A378))),"")</f>
        <v/>
      </c>
      <c r="R378" s="18" t="str">
        <f ca="1">IFERROR(INDEX(MAESTRO!R:R,_xludf.AGGREGATE(15,6,ROW(MAESTRO!$B$3:$B$1000)/((MAESTRO!$B$3:$B$1000="CIVILES")*(UPPER(MAESTRO!$L$3:$L$1000)="CONFIRMADO")),ROWS($A$3:A378))),"")</f>
        <v/>
      </c>
      <c r="S378" s="18" t="str">
        <f ca="1">IFERROR(INDEX(MAESTRO!S:S,_xludf.AGGREGATE(15,6,ROW(MAESTRO!$B$3:$B$1000)/((MAESTRO!$B$3:$B$1000="CIVILES")*(UPPER(MAESTRO!$L$3:$L$1000)="CONFIRMADO")),ROWS($A$3:A378))),"")</f>
        <v/>
      </c>
      <c r="T378" s="18" t="str">
        <f ca="1">IFERROR(INDEX(MAESTRO!T:T,_xludf.AGGREGATE(15,6,ROW(MAESTRO!$B$3:$B$1000)/((MAESTRO!$B$3:$B$1000="CIVILES")*(UPPER(MAESTRO!$L$3:$L$1000)="CONFIRMADO")),ROWS($A$3:A378))),"")</f>
        <v/>
      </c>
      <c r="U378" s="18" t="str">
        <f ca="1">IFERROR(INDEX(MAESTRO!U:U,_xludf.AGGREGATE(15,6,ROW(MAESTRO!$B$3:$B$1000)/((MAESTRO!$B$3:$B$1000="CIVILES")*(UPPER(MAESTRO!$L$3:$L$1000)="CONFIRMADO")),ROWS($A$3:A378))),"")</f>
        <v/>
      </c>
      <c r="V378" s="18" t="str">
        <f ca="1">IFERROR(INDEX(MAESTRO!V:V,_xludf.AGGREGATE(15,6,ROW(MAESTRO!$B$3:$B$1000)/((MAESTRO!$B$3:$B$1000="CIVILES")*(UPPER(MAESTRO!$L$3:$L$1000)="CONFIRMADO")),ROWS($A$3:A378))),"")</f>
        <v/>
      </c>
      <c r="W378" s="18" t="str">
        <f ca="1">IFERROR(INDEX(MAESTRO!W:W,_xludf.AGGREGATE(15,6,ROW(MAESTRO!$B$3:$B$1000)/((MAESTRO!$B$3:$B$1000="CIVILES")*(UPPER(MAESTRO!$L$3:$L$1000)="CONFIRMADO")),ROWS($A$3:A378))),"")</f>
        <v/>
      </c>
      <c r="X378" s="18" t="str">
        <f ca="1">IFERROR(INDEX(MAESTRO!X:X,_xludf.AGGREGATE(15,6,ROW(MAESTRO!$B$3:$B$1000)/((MAESTRO!$B$3:$B$1000="CIVILES")*(UPPER(MAESTRO!$L$3:$L$1000)="CONFIRMADO")),ROWS($A$3:A378))),"")</f>
        <v/>
      </c>
    </row>
    <row r="379" spans="1:24" ht="22.05" customHeight="1">
      <c r="A379" s="10" t="str">
        <f ca="1">IFERROR(INDEX(MAESTRO!A:A,_xludf.AGGREGATE(15,6,ROW(MAESTRO!$B$3:$B$1000)/((MAESTRO!$B$3:$B$1000="CIVILES")*(UPPER(MAESTRO!$L$3:$L$1000)="CONFIRMADO")),ROWS($A$3:A379))),"")</f>
        <v/>
      </c>
      <c r="B379" s="10" t="str">
        <f ca="1">IFERROR(INDEX(MAESTRO!B:B,_xludf.AGGREGATE(15,6,ROW(MAESTRO!$B$3:$B$1000)/((MAESTRO!$B$3:$B$1000="CIVILES")*(UPPER(MAESTRO!$L$3:$L$1000)="CONFIRMADO")),ROWS($A$3:A379))),"")</f>
        <v/>
      </c>
      <c r="C379" s="10" t="str">
        <f ca="1">IFERROR(INDEX(MAESTRO!C:C,_xludf.AGGREGATE(15,6,ROW(MAESTRO!$B$3:$B$1000)/((MAESTRO!$B$3:$B$1000="CIVILES")*(UPPER(MAESTRO!$L$3:$L$1000)="CONFIRMADO")),ROWS($A$3:A379))),"")</f>
        <v/>
      </c>
      <c r="D379" s="10" t="str">
        <f ca="1">IFERROR(INDEX(MAESTRO!D:D,_xludf.AGGREGATE(15,6,ROW(MAESTRO!$B$3:$B$1000)/((MAESTRO!$B$3:$B$1000="CIVILES")*(UPPER(MAESTRO!$L$3:$L$1000)="CONFIRMADO")),ROWS($A$3:A379))),"")</f>
        <v/>
      </c>
      <c r="E379" s="10" t="str">
        <f ca="1">IFERROR(INDEX(MAESTRO!E:E,_xludf.AGGREGATE(15,6,ROW(MAESTRO!$B$3:$B$1000)/((MAESTRO!$B$3:$B$1000="CIVILES")*(UPPER(MAESTRO!$L$3:$L$1000)="CONFIRMADO")),ROWS($A$3:A379))),"")</f>
        <v/>
      </c>
      <c r="F379" s="10" t="str">
        <f ca="1">IFERROR(INDEX(MAESTRO!F:F,_xludf.AGGREGATE(15,6,ROW(MAESTRO!$B$3:$B$1000)/((MAESTRO!$B$3:$B$1000="CIVILES")*(UPPER(MAESTRO!$L$3:$L$1000)="CONFIRMADO")),ROWS($A$3:A379))),"")</f>
        <v/>
      </c>
      <c r="G379" s="10" t="str">
        <f ca="1">IFERROR(INDEX(MAESTRO!G:G,_xludf.AGGREGATE(15,6,ROW(MAESTRO!$B$3:$B$1000)/((MAESTRO!$B$3:$B$1000="CIVILES")*(UPPER(MAESTRO!$L$3:$L$1000)="CONFIRMADO")),ROWS($A$3:A379))),"")</f>
        <v/>
      </c>
      <c r="H379" s="10" t="str">
        <f ca="1">IFERROR(INDEX(MAESTRO!H:H,_xludf.AGGREGATE(15,6,ROW(MAESTRO!$B$3:$B$1000)/((MAESTRO!$B$3:$B$1000="CIVILES")*(UPPER(MAESTRO!$L$3:$L$1000)="CONFIRMADO")),ROWS($A$3:A379))),"")</f>
        <v/>
      </c>
      <c r="I379" s="10" t="str">
        <f ca="1">IFERROR(INDEX(MAESTRO!I:I,_xludf.AGGREGATE(15,6,ROW(MAESTRO!$B$3:$B$1000)/((MAESTRO!$B$3:$B$1000="CIVILES")*(UPPER(MAESTRO!$L$3:$L$1000)="CONFIRMADO")),ROWS($A$3:A379))),"")</f>
        <v/>
      </c>
      <c r="J379" s="10" t="str">
        <f ca="1">IFERROR(INDEX(MAESTRO!J:J,_xludf.AGGREGATE(15,6,ROW(MAESTRO!$B$3:$B$1000)/((MAESTRO!$B$3:$B$1000="CIVILES")*(UPPER(MAESTRO!$L$3:$L$1000)="CONFIRMADO")),ROWS($A$3:A379))),"")</f>
        <v/>
      </c>
      <c r="K379" s="10" t="str">
        <f ca="1">IFERROR(INDEX(MAESTRO!K:K,_xludf.AGGREGATE(15,6,ROW(MAESTRO!$B$3:$B$1000)/((MAESTRO!$B$3:$B$1000="CIVILES")*(UPPER(MAESTRO!$L$3:$L$1000)="CONFIRMADO")),ROWS($A$3:A379))),"")</f>
        <v/>
      </c>
      <c r="L379" s="10" t="str">
        <f ca="1">IFERROR(INDEX(MAESTRO!L:L,_xludf.AGGREGATE(15,6,ROW(MAESTRO!$B$3:$B$1000)/((MAESTRO!$B$3:$B$1000="CIVILES")*(UPPER(MAESTRO!$L$3:$L$1000)="CONFIRMADO")),ROWS($A$3:A379))),"")</f>
        <v/>
      </c>
      <c r="M379" s="10" t="str">
        <f ca="1">IFERROR(INDEX(MAESTRO!M:M,_xludf.AGGREGATE(15,6,ROW(MAESTRO!$B$3:$B$1000)/((MAESTRO!$B$3:$B$1000="CIVILES")*(UPPER(MAESTRO!$L$3:$L$1000)="CONFIRMADO")),ROWS($A$3:A379))),"")</f>
        <v/>
      </c>
      <c r="N379" s="10" t="str">
        <f ca="1">IFERROR(INDEX(MAESTRO!N:N,_xludf.AGGREGATE(15,6,ROW(MAESTRO!$B$3:$B$1000)/((MAESTRO!$B$3:$B$1000="CIVILES")*(UPPER(MAESTRO!$L$3:$L$1000)="CONFIRMADO")),ROWS($A$3:A379))),"")</f>
        <v/>
      </c>
      <c r="O379" s="10" t="str">
        <f ca="1">IFERROR(INDEX(MAESTRO!O:O,_xludf.AGGREGATE(15,6,ROW(MAESTRO!$B$3:$B$1000)/((MAESTRO!$B$3:$B$1000="CIVILES")*(UPPER(MAESTRO!$L$3:$L$1000)="CONFIRMADO")),ROWS($A$3:A379))),"")</f>
        <v/>
      </c>
      <c r="P379" s="10" t="str">
        <f ca="1">IFERROR(INDEX(MAESTRO!P:P,_xludf.AGGREGATE(15,6,ROW(MAESTRO!$B$3:$B$1000)/((MAESTRO!$B$3:$B$1000="CIVILES")*(UPPER(MAESTRO!$L$3:$L$1000)="CONFIRMADO")),ROWS($A$3:A379))),"")</f>
        <v/>
      </c>
      <c r="Q379" s="10" t="str">
        <f ca="1">IFERROR(INDEX(MAESTRO!Q:Q,_xludf.AGGREGATE(15,6,ROW(MAESTRO!$B$3:$B$1000)/((MAESTRO!$B$3:$B$1000="CIVILES")*(UPPER(MAESTRO!$L$3:$L$1000)="CONFIRMADO")),ROWS($A$3:A379))),"")</f>
        <v/>
      </c>
      <c r="R379" s="10" t="str">
        <f ca="1">IFERROR(INDEX(MAESTRO!R:R,_xludf.AGGREGATE(15,6,ROW(MAESTRO!$B$3:$B$1000)/((MAESTRO!$B$3:$B$1000="CIVILES")*(UPPER(MAESTRO!$L$3:$L$1000)="CONFIRMADO")),ROWS($A$3:A379))),"")</f>
        <v/>
      </c>
      <c r="S379" s="10" t="str">
        <f ca="1">IFERROR(INDEX(MAESTRO!S:S,_xludf.AGGREGATE(15,6,ROW(MAESTRO!$B$3:$B$1000)/((MAESTRO!$B$3:$B$1000="CIVILES")*(UPPER(MAESTRO!$L$3:$L$1000)="CONFIRMADO")),ROWS($A$3:A379))),"")</f>
        <v/>
      </c>
      <c r="T379" s="10" t="str">
        <f ca="1">IFERROR(INDEX(MAESTRO!T:T,_xludf.AGGREGATE(15,6,ROW(MAESTRO!$B$3:$B$1000)/((MAESTRO!$B$3:$B$1000="CIVILES")*(UPPER(MAESTRO!$L$3:$L$1000)="CONFIRMADO")),ROWS($A$3:A379))),"")</f>
        <v/>
      </c>
      <c r="U379" s="10" t="str">
        <f ca="1">IFERROR(INDEX(MAESTRO!U:U,_xludf.AGGREGATE(15,6,ROW(MAESTRO!$B$3:$B$1000)/((MAESTRO!$B$3:$B$1000="CIVILES")*(UPPER(MAESTRO!$L$3:$L$1000)="CONFIRMADO")),ROWS($A$3:A379))),"")</f>
        <v/>
      </c>
      <c r="V379" s="10" t="str">
        <f ca="1">IFERROR(INDEX(MAESTRO!V:V,_xludf.AGGREGATE(15,6,ROW(MAESTRO!$B$3:$B$1000)/((MAESTRO!$B$3:$B$1000="CIVILES")*(UPPER(MAESTRO!$L$3:$L$1000)="CONFIRMADO")),ROWS($A$3:A379))),"")</f>
        <v/>
      </c>
      <c r="W379" s="10" t="str">
        <f ca="1">IFERROR(INDEX(MAESTRO!W:W,_xludf.AGGREGATE(15,6,ROW(MAESTRO!$B$3:$B$1000)/((MAESTRO!$B$3:$B$1000="CIVILES")*(UPPER(MAESTRO!$L$3:$L$1000)="CONFIRMADO")),ROWS($A$3:A379))),"")</f>
        <v/>
      </c>
      <c r="X379" s="10" t="str">
        <f ca="1">IFERROR(INDEX(MAESTRO!X:X,_xludf.AGGREGATE(15,6,ROW(MAESTRO!$B$3:$B$1000)/((MAESTRO!$B$3:$B$1000="CIVILES")*(UPPER(MAESTRO!$L$3:$L$1000)="CONFIRMADO")),ROWS($A$3:A379))),"")</f>
        <v/>
      </c>
    </row>
    <row r="380" spans="1:24" ht="22.05" customHeight="1">
      <c r="A380" s="18" t="str">
        <f ca="1">IFERROR(INDEX(MAESTRO!A:A,_xludf.AGGREGATE(15,6,ROW(MAESTRO!$B$3:$B$1000)/((MAESTRO!$B$3:$B$1000="CIVILES")*(UPPER(MAESTRO!$L$3:$L$1000)="CONFIRMADO")),ROWS($A$3:A380))),"")</f>
        <v/>
      </c>
      <c r="B380" s="18" t="str">
        <f ca="1">IFERROR(INDEX(MAESTRO!B:B,_xludf.AGGREGATE(15,6,ROW(MAESTRO!$B$3:$B$1000)/((MAESTRO!$B$3:$B$1000="CIVILES")*(UPPER(MAESTRO!$L$3:$L$1000)="CONFIRMADO")),ROWS($A$3:A380))),"")</f>
        <v/>
      </c>
      <c r="C380" s="18" t="str">
        <f ca="1">IFERROR(INDEX(MAESTRO!C:C,_xludf.AGGREGATE(15,6,ROW(MAESTRO!$B$3:$B$1000)/((MAESTRO!$B$3:$B$1000="CIVILES")*(UPPER(MAESTRO!$L$3:$L$1000)="CONFIRMADO")),ROWS($A$3:A380))),"")</f>
        <v/>
      </c>
      <c r="D380" s="18" t="str">
        <f ca="1">IFERROR(INDEX(MAESTRO!D:D,_xludf.AGGREGATE(15,6,ROW(MAESTRO!$B$3:$B$1000)/((MAESTRO!$B$3:$B$1000="CIVILES")*(UPPER(MAESTRO!$L$3:$L$1000)="CONFIRMADO")),ROWS($A$3:A380))),"")</f>
        <v/>
      </c>
      <c r="E380" s="18" t="str">
        <f ca="1">IFERROR(INDEX(MAESTRO!E:E,_xludf.AGGREGATE(15,6,ROW(MAESTRO!$B$3:$B$1000)/((MAESTRO!$B$3:$B$1000="CIVILES")*(UPPER(MAESTRO!$L$3:$L$1000)="CONFIRMADO")),ROWS($A$3:A380))),"")</f>
        <v/>
      </c>
      <c r="F380" s="18" t="str">
        <f ca="1">IFERROR(INDEX(MAESTRO!F:F,_xludf.AGGREGATE(15,6,ROW(MAESTRO!$B$3:$B$1000)/((MAESTRO!$B$3:$B$1000="CIVILES")*(UPPER(MAESTRO!$L$3:$L$1000)="CONFIRMADO")),ROWS($A$3:A380))),"")</f>
        <v/>
      </c>
      <c r="G380" s="18" t="str">
        <f ca="1">IFERROR(INDEX(MAESTRO!G:G,_xludf.AGGREGATE(15,6,ROW(MAESTRO!$B$3:$B$1000)/((MAESTRO!$B$3:$B$1000="CIVILES")*(UPPER(MAESTRO!$L$3:$L$1000)="CONFIRMADO")),ROWS($A$3:A380))),"")</f>
        <v/>
      </c>
      <c r="H380" s="18" t="str">
        <f ca="1">IFERROR(INDEX(MAESTRO!H:H,_xludf.AGGREGATE(15,6,ROW(MAESTRO!$B$3:$B$1000)/((MAESTRO!$B$3:$B$1000="CIVILES")*(UPPER(MAESTRO!$L$3:$L$1000)="CONFIRMADO")),ROWS($A$3:A380))),"")</f>
        <v/>
      </c>
      <c r="I380" s="18" t="str">
        <f ca="1">IFERROR(INDEX(MAESTRO!I:I,_xludf.AGGREGATE(15,6,ROW(MAESTRO!$B$3:$B$1000)/((MAESTRO!$B$3:$B$1000="CIVILES")*(UPPER(MAESTRO!$L$3:$L$1000)="CONFIRMADO")),ROWS($A$3:A380))),"")</f>
        <v/>
      </c>
      <c r="J380" s="18" t="str">
        <f ca="1">IFERROR(INDEX(MAESTRO!J:J,_xludf.AGGREGATE(15,6,ROW(MAESTRO!$B$3:$B$1000)/((MAESTRO!$B$3:$B$1000="CIVILES")*(UPPER(MAESTRO!$L$3:$L$1000)="CONFIRMADO")),ROWS($A$3:A380))),"")</f>
        <v/>
      </c>
      <c r="K380" s="18" t="str">
        <f ca="1">IFERROR(INDEX(MAESTRO!K:K,_xludf.AGGREGATE(15,6,ROW(MAESTRO!$B$3:$B$1000)/((MAESTRO!$B$3:$B$1000="CIVILES")*(UPPER(MAESTRO!$L$3:$L$1000)="CONFIRMADO")),ROWS($A$3:A380))),"")</f>
        <v/>
      </c>
      <c r="L380" s="18" t="str">
        <f ca="1">IFERROR(INDEX(MAESTRO!L:L,_xludf.AGGREGATE(15,6,ROW(MAESTRO!$B$3:$B$1000)/((MAESTRO!$B$3:$B$1000="CIVILES")*(UPPER(MAESTRO!$L$3:$L$1000)="CONFIRMADO")),ROWS($A$3:A380))),"")</f>
        <v/>
      </c>
      <c r="M380" s="18" t="str">
        <f ca="1">IFERROR(INDEX(MAESTRO!M:M,_xludf.AGGREGATE(15,6,ROW(MAESTRO!$B$3:$B$1000)/((MAESTRO!$B$3:$B$1000="CIVILES")*(UPPER(MAESTRO!$L$3:$L$1000)="CONFIRMADO")),ROWS($A$3:A380))),"")</f>
        <v/>
      </c>
      <c r="N380" s="18" t="str">
        <f ca="1">IFERROR(INDEX(MAESTRO!N:N,_xludf.AGGREGATE(15,6,ROW(MAESTRO!$B$3:$B$1000)/((MAESTRO!$B$3:$B$1000="CIVILES")*(UPPER(MAESTRO!$L$3:$L$1000)="CONFIRMADO")),ROWS($A$3:A380))),"")</f>
        <v/>
      </c>
      <c r="O380" s="18" t="str">
        <f ca="1">IFERROR(INDEX(MAESTRO!O:O,_xludf.AGGREGATE(15,6,ROW(MAESTRO!$B$3:$B$1000)/((MAESTRO!$B$3:$B$1000="CIVILES")*(UPPER(MAESTRO!$L$3:$L$1000)="CONFIRMADO")),ROWS($A$3:A380))),"")</f>
        <v/>
      </c>
      <c r="P380" s="18" t="str">
        <f ca="1">IFERROR(INDEX(MAESTRO!P:P,_xludf.AGGREGATE(15,6,ROW(MAESTRO!$B$3:$B$1000)/((MAESTRO!$B$3:$B$1000="CIVILES")*(UPPER(MAESTRO!$L$3:$L$1000)="CONFIRMADO")),ROWS($A$3:A380))),"")</f>
        <v/>
      </c>
      <c r="Q380" s="18" t="str">
        <f ca="1">IFERROR(INDEX(MAESTRO!Q:Q,_xludf.AGGREGATE(15,6,ROW(MAESTRO!$B$3:$B$1000)/((MAESTRO!$B$3:$B$1000="CIVILES")*(UPPER(MAESTRO!$L$3:$L$1000)="CONFIRMADO")),ROWS($A$3:A380))),"")</f>
        <v/>
      </c>
      <c r="R380" s="18" t="str">
        <f ca="1">IFERROR(INDEX(MAESTRO!R:R,_xludf.AGGREGATE(15,6,ROW(MAESTRO!$B$3:$B$1000)/((MAESTRO!$B$3:$B$1000="CIVILES")*(UPPER(MAESTRO!$L$3:$L$1000)="CONFIRMADO")),ROWS($A$3:A380))),"")</f>
        <v/>
      </c>
      <c r="S380" s="18" t="str">
        <f ca="1">IFERROR(INDEX(MAESTRO!S:S,_xludf.AGGREGATE(15,6,ROW(MAESTRO!$B$3:$B$1000)/((MAESTRO!$B$3:$B$1000="CIVILES")*(UPPER(MAESTRO!$L$3:$L$1000)="CONFIRMADO")),ROWS($A$3:A380))),"")</f>
        <v/>
      </c>
      <c r="T380" s="18" t="str">
        <f ca="1">IFERROR(INDEX(MAESTRO!T:T,_xludf.AGGREGATE(15,6,ROW(MAESTRO!$B$3:$B$1000)/((MAESTRO!$B$3:$B$1000="CIVILES")*(UPPER(MAESTRO!$L$3:$L$1000)="CONFIRMADO")),ROWS($A$3:A380))),"")</f>
        <v/>
      </c>
      <c r="U380" s="18" t="str">
        <f ca="1">IFERROR(INDEX(MAESTRO!U:U,_xludf.AGGREGATE(15,6,ROW(MAESTRO!$B$3:$B$1000)/((MAESTRO!$B$3:$B$1000="CIVILES")*(UPPER(MAESTRO!$L$3:$L$1000)="CONFIRMADO")),ROWS($A$3:A380))),"")</f>
        <v/>
      </c>
      <c r="V380" s="18" t="str">
        <f ca="1">IFERROR(INDEX(MAESTRO!V:V,_xludf.AGGREGATE(15,6,ROW(MAESTRO!$B$3:$B$1000)/((MAESTRO!$B$3:$B$1000="CIVILES")*(UPPER(MAESTRO!$L$3:$L$1000)="CONFIRMADO")),ROWS($A$3:A380))),"")</f>
        <v/>
      </c>
      <c r="W380" s="18" t="str">
        <f ca="1">IFERROR(INDEX(MAESTRO!W:W,_xludf.AGGREGATE(15,6,ROW(MAESTRO!$B$3:$B$1000)/((MAESTRO!$B$3:$B$1000="CIVILES")*(UPPER(MAESTRO!$L$3:$L$1000)="CONFIRMADO")),ROWS($A$3:A380))),"")</f>
        <v/>
      </c>
      <c r="X380" s="18" t="str">
        <f ca="1">IFERROR(INDEX(MAESTRO!X:X,_xludf.AGGREGATE(15,6,ROW(MAESTRO!$B$3:$B$1000)/((MAESTRO!$B$3:$B$1000="CIVILES")*(UPPER(MAESTRO!$L$3:$L$1000)="CONFIRMADO")),ROWS($A$3:A380))),"")</f>
        <v/>
      </c>
    </row>
    <row r="381" spans="1:24" ht="22.05" customHeight="1">
      <c r="A381" s="10" t="str">
        <f ca="1">IFERROR(INDEX(MAESTRO!A:A,_xludf.AGGREGATE(15,6,ROW(MAESTRO!$B$3:$B$1000)/((MAESTRO!$B$3:$B$1000="CIVILES")*(UPPER(MAESTRO!$L$3:$L$1000)="CONFIRMADO")),ROWS($A$3:A381))),"")</f>
        <v/>
      </c>
      <c r="B381" s="10" t="str">
        <f ca="1">IFERROR(INDEX(MAESTRO!B:B,_xludf.AGGREGATE(15,6,ROW(MAESTRO!$B$3:$B$1000)/((MAESTRO!$B$3:$B$1000="CIVILES")*(UPPER(MAESTRO!$L$3:$L$1000)="CONFIRMADO")),ROWS($A$3:A381))),"")</f>
        <v/>
      </c>
      <c r="C381" s="10" t="str">
        <f ca="1">IFERROR(INDEX(MAESTRO!C:C,_xludf.AGGREGATE(15,6,ROW(MAESTRO!$B$3:$B$1000)/((MAESTRO!$B$3:$B$1000="CIVILES")*(UPPER(MAESTRO!$L$3:$L$1000)="CONFIRMADO")),ROWS($A$3:A381))),"")</f>
        <v/>
      </c>
      <c r="D381" s="10" t="str">
        <f ca="1">IFERROR(INDEX(MAESTRO!D:D,_xludf.AGGREGATE(15,6,ROW(MAESTRO!$B$3:$B$1000)/((MAESTRO!$B$3:$B$1000="CIVILES")*(UPPER(MAESTRO!$L$3:$L$1000)="CONFIRMADO")),ROWS($A$3:A381))),"")</f>
        <v/>
      </c>
      <c r="E381" s="10" t="str">
        <f ca="1">IFERROR(INDEX(MAESTRO!E:E,_xludf.AGGREGATE(15,6,ROW(MAESTRO!$B$3:$B$1000)/((MAESTRO!$B$3:$B$1000="CIVILES")*(UPPER(MAESTRO!$L$3:$L$1000)="CONFIRMADO")),ROWS($A$3:A381))),"")</f>
        <v/>
      </c>
      <c r="F381" s="10" t="str">
        <f ca="1">IFERROR(INDEX(MAESTRO!F:F,_xludf.AGGREGATE(15,6,ROW(MAESTRO!$B$3:$B$1000)/((MAESTRO!$B$3:$B$1000="CIVILES")*(UPPER(MAESTRO!$L$3:$L$1000)="CONFIRMADO")),ROWS($A$3:A381))),"")</f>
        <v/>
      </c>
      <c r="G381" s="10" t="str">
        <f ca="1">IFERROR(INDEX(MAESTRO!G:G,_xludf.AGGREGATE(15,6,ROW(MAESTRO!$B$3:$B$1000)/((MAESTRO!$B$3:$B$1000="CIVILES")*(UPPER(MAESTRO!$L$3:$L$1000)="CONFIRMADO")),ROWS($A$3:A381))),"")</f>
        <v/>
      </c>
      <c r="H381" s="10" t="str">
        <f ca="1">IFERROR(INDEX(MAESTRO!H:H,_xludf.AGGREGATE(15,6,ROW(MAESTRO!$B$3:$B$1000)/((MAESTRO!$B$3:$B$1000="CIVILES")*(UPPER(MAESTRO!$L$3:$L$1000)="CONFIRMADO")),ROWS($A$3:A381))),"")</f>
        <v/>
      </c>
      <c r="I381" s="10" t="str">
        <f ca="1">IFERROR(INDEX(MAESTRO!I:I,_xludf.AGGREGATE(15,6,ROW(MAESTRO!$B$3:$B$1000)/((MAESTRO!$B$3:$B$1000="CIVILES")*(UPPER(MAESTRO!$L$3:$L$1000)="CONFIRMADO")),ROWS($A$3:A381))),"")</f>
        <v/>
      </c>
      <c r="J381" s="10" t="str">
        <f ca="1">IFERROR(INDEX(MAESTRO!J:J,_xludf.AGGREGATE(15,6,ROW(MAESTRO!$B$3:$B$1000)/((MAESTRO!$B$3:$B$1000="CIVILES")*(UPPER(MAESTRO!$L$3:$L$1000)="CONFIRMADO")),ROWS($A$3:A381))),"")</f>
        <v/>
      </c>
      <c r="K381" s="10" t="str">
        <f ca="1">IFERROR(INDEX(MAESTRO!K:K,_xludf.AGGREGATE(15,6,ROW(MAESTRO!$B$3:$B$1000)/((MAESTRO!$B$3:$B$1000="CIVILES")*(UPPER(MAESTRO!$L$3:$L$1000)="CONFIRMADO")),ROWS($A$3:A381))),"")</f>
        <v/>
      </c>
      <c r="L381" s="10" t="str">
        <f ca="1">IFERROR(INDEX(MAESTRO!L:L,_xludf.AGGREGATE(15,6,ROW(MAESTRO!$B$3:$B$1000)/((MAESTRO!$B$3:$B$1000="CIVILES")*(UPPER(MAESTRO!$L$3:$L$1000)="CONFIRMADO")),ROWS($A$3:A381))),"")</f>
        <v/>
      </c>
      <c r="M381" s="10" t="str">
        <f ca="1">IFERROR(INDEX(MAESTRO!M:M,_xludf.AGGREGATE(15,6,ROW(MAESTRO!$B$3:$B$1000)/((MAESTRO!$B$3:$B$1000="CIVILES")*(UPPER(MAESTRO!$L$3:$L$1000)="CONFIRMADO")),ROWS($A$3:A381))),"")</f>
        <v/>
      </c>
      <c r="N381" s="10" t="str">
        <f ca="1">IFERROR(INDEX(MAESTRO!N:N,_xludf.AGGREGATE(15,6,ROW(MAESTRO!$B$3:$B$1000)/((MAESTRO!$B$3:$B$1000="CIVILES")*(UPPER(MAESTRO!$L$3:$L$1000)="CONFIRMADO")),ROWS($A$3:A381))),"")</f>
        <v/>
      </c>
      <c r="O381" s="10" t="str">
        <f ca="1">IFERROR(INDEX(MAESTRO!O:O,_xludf.AGGREGATE(15,6,ROW(MAESTRO!$B$3:$B$1000)/((MAESTRO!$B$3:$B$1000="CIVILES")*(UPPER(MAESTRO!$L$3:$L$1000)="CONFIRMADO")),ROWS($A$3:A381))),"")</f>
        <v/>
      </c>
      <c r="P381" s="10" t="str">
        <f ca="1">IFERROR(INDEX(MAESTRO!P:P,_xludf.AGGREGATE(15,6,ROW(MAESTRO!$B$3:$B$1000)/((MAESTRO!$B$3:$B$1000="CIVILES")*(UPPER(MAESTRO!$L$3:$L$1000)="CONFIRMADO")),ROWS($A$3:A381))),"")</f>
        <v/>
      </c>
      <c r="Q381" s="10" t="str">
        <f ca="1">IFERROR(INDEX(MAESTRO!Q:Q,_xludf.AGGREGATE(15,6,ROW(MAESTRO!$B$3:$B$1000)/((MAESTRO!$B$3:$B$1000="CIVILES")*(UPPER(MAESTRO!$L$3:$L$1000)="CONFIRMADO")),ROWS($A$3:A381))),"")</f>
        <v/>
      </c>
      <c r="R381" s="10" t="str">
        <f ca="1">IFERROR(INDEX(MAESTRO!R:R,_xludf.AGGREGATE(15,6,ROW(MAESTRO!$B$3:$B$1000)/((MAESTRO!$B$3:$B$1000="CIVILES")*(UPPER(MAESTRO!$L$3:$L$1000)="CONFIRMADO")),ROWS($A$3:A381))),"")</f>
        <v/>
      </c>
      <c r="S381" s="10" t="str">
        <f ca="1">IFERROR(INDEX(MAESTRO!S:S,_xludf.AGGREGATE(15,6,ROW(MAESTRO!$B$3:$B$1000)/((MAESTRO!$B$3:$B$1000="CIVILES")*(UPPER(MAESTRO!$L$3:$L$1000)="CONFIRMADO")),ROWS($A$3:A381))),"")</f>
        <v/>
      </c>
      <c r="T381" s="10" t="str">
        <f ca="1">IFERROR(INDEX(MAESTRO!T:T,_xludf.AGGREGATE(15,6,ROW(MAESTRO!$B$3:$B$1000)/((MAESTRO!$B$3:$B$1000="CIVILES")*(UPPER(MAESTRO!$L$3:$L$1000)="CONFIRMADO")),ROWS($A$3:A381))),"")</f>
        <v/>
      </c>
      <c r="U381" s="10" t="str">
        <f ca="1">IFERROR(INDEX(MAESTRO!U:U,_xludf.AGGREGATE(15,6,ROW(MAESTRO!$B$3:$B$1000)/((MAESTRO!$B$3:$B$1000="CIVILES")*(UPPER(MAESTRO!$L$3:$L$1000)="CONFIRMADO")),ROWS($A$3:A381))),"")</f>
        <v/>
      </c>
      <c r="V381" s="10" t="str">
        <f ca="1">IFERROR(INDEX(MAESTRO!V:V,_xludf.AGGREGATE(15,6,ROW(MAESTRO!$B$3:$B$1000)/((MAESTRO!$B$3:$B$1000="CIVILES")*(UPPER(MAESTRO!$L$3:$L$1000)="CONFIRMADO")),ROWS($A$3:A381))),"")</f>
        <v/>
      </c>
      <c r="W381" s="10" t="str">
        <f ca="1">IFERROR(INDEX(MAESTRO!W:W,_xludf.AGGREGATE(15,6,ROW(MAESTRO!$B$3:$B$1000)/((MAESTRO!$B$3:$B$1000="CIVILES")*(UPPER(MAESTRO!$L$3:$L$1000)="CONFIRMADO")),ROWS($A$3:A381))),"")</f>
        <v/>
      </c>
      <c r="X381" s="10" t="str">
        <f ca="1">IFERROR(INDEX(MAESTRO!X:X,_xludf.AGGREGATE(15,6,ROW(MAESTRO!$B$3:$B$1000)/((MAESTRO!$B$3:$B$1000="CIVILES")*(UPPER(MAESTRO!$L$3:$L$1000)="CONFIRMADO")),ROWS($A$3:A381))),"")</f>
        <v/>
      </c>
    </row>
    <row r="382" spans="1:24" ht="22.05" customHeight="1">
      <c r="A382" s="18" t="str">
        <f ca="1">IFERROR(INDEX(MAESTRO!A:A,_xludf.AGGREGATE(15,6,ROW(MAESTRO!$B$3:$B$1000)/((MAESTRO!$B$3:$B$1000="CIVILES")*(UPPER(MAESTRO!$L$3:$L$1000)="CONFIRMADO")),ROWS($A$3:A382))),"")</f>
        <v/>
      </c>
      <c r="B382" s="18" t="str">
        <f ca="1">IFERROR(INDEX(MAESTRO!B:B,_xludf.AGGREGATE(15,6,ROW(MAESTRO!$B$3:$B$1000)/((MAESTRO!$B$3:$B$1000="CIVILES")*(UPPER(MAESTRO!$L$3:$L$1000)="CONFIRMADO")),ROWS($A$3:A382))),"")</f>
        <v/>
      </c>
      <c r="C382" s="18" t="str">
        <f ca="1">IFERROR(INDEX(MAESTRO!C:C,_xludf.AGGREGATE(15,6,ROW(MAESTRO!$B$3:$B$1000)/((MAESTRO!$B$3:$B$1000="CIVILES")*(UPPER(MAESTRO!$L$3:$L$1000)="CONFIRMADO")),ROWS($A$3:A382))),"")</f>
        <v/>
      </c>
      <c r="D382" s="18" t="str">
        <f ca="1">IFERROR(INDEX(MAESTRO!D:D,_xludf.AGGREGATE(15,6,ROW(MAESTRO!$B$3:$B$1000)/((MAESTRO!$B$3:$B$1000="CIVILES")*(UPPER(MAESTRO!$L$3:$L$1000)="CONFIRMADO")),ROWS($A$3:A382))),"")</f>
        <v/>
      </c>
      <c r="E382" s="18" t="str">
        <f ca="1">IFERROR(INDEX(MAESTRO!E:E,_xludf.AGGREGATE(15,6,ROW(MAESTRO!$B$3:$B$1000)/((MAESTRO!$B$3:$B$1000="CIVILES")*(UPPER(MAESTRO!$L$3:$L$1000)="CONFIRMADO")),ROWS($A$3:A382))),"")</f>
        <v/>
      </c>
      <c r="F382" s="18" t="str">
        <f ca="1">IFERROR(INDEX(MAESTRO!F:F,_xludf.AGGREGATE(15,6,ROW(MAESTRO!$B$3:$B$1000)/((MAESTRO!$B$3:$B$1000="CIVILES")*(UPPER(MAESTRO!$L$3:$L$1000)="CONFIRMADO")),ROWS($A$3:A382))),"")</f>
        <v/>
      </c>
      <c r="G382" s="18" t="str">
        <f ca="1">IFERROR(INDEX(MAESTRO!G:G,_xludf.AGGREGATE(15,6,ROW(MAESTRO!$B$3:$B$1000)/((MAESTRO!$B$3:$B$1000="CIVILES")*(UPPER(MAESTRO!$L$3:$L$1000)="CONFIRMADO")),ROWS($A$3:A382))),"")</f>
        <v/>
      </c>
      <c r="H382" s="18" t="str">
        <f ca="1">IFERROR(INDEX(MAESTRO!H:H,_xludf.AGGREGATE(15,6,ROW(MAESTRO!$B$3:$B$1000)/((MAESTRO!$B$3:$B$1000="CIVILES")*(UPPER(MAESTRO!$L$3:$L$1000)="CONFIRMADO")),ROWS($A$3:A382))),"")</f>
        <v/>
      </c>
      <c r="I382" s="18" t="str">
        <f ca="1">IFERROR(INDEX(MAESTRO!I:I,_xludf.AGGREGATE(15,6,ROW(MAESTRO!$B$3:$B$1000)/((MAESTRO!$B$3:$B$1000="CIVILES")*(UPPER(MAESTRO!$L$3:$L$1000)="CONFIRMADO")),ROWS($A$3:A382))),"")</f>
        <v/>
      </c>
      <c r="J382" s="18" t="str">
        <f ca="1">IFERROR(INDEX(MAESTRO!J:J,_xludf.AGGREGATE(15,6,ROW(MAESTRO!$B$3:$B$1000)/((MAESTRO!$B$3:$B$1000="CIVILES")*(UPPER(MAESTRO!$L$3:$L$1000)="CONFIRMADO")),ROWS($A$3:A382))),"")</f>
        <v/>
      </c>
      <c r="K382" s="18" t="str">
        <f ca="1">IFERROR(INDEX(MAESTRO!K:K,_xludf.AGGREGATE(15,6,ROW(MAESTRO!$B$3:$B$1000)/((MAESTRO!$B$3:$B$1000="CIVILES")*(UPPER(MAESTRO!$L$3:$L$1000)="CONFIRMADO")),ROWS($A$3:A382))),"")</f>
        <v/>
      </c>
      <c r="L382" s="18" t="str">
        <f ca="1">IFERROR(INDEX(MAESTRO!L:L,_xludf.AGGREGATE(15,6,ROW(MAESTRO!$B$3:$B$1000)/((MAESTRO!$B$3:$B$1000="CIVILES")*(UPPER(MAESTRO!$L$3:$L$1000)="CONFIRMADO")),ROWS($A$3:A382))),"")</f>
        <v/>
      </c>
      <c r="M382" s="18" t="str">
        <f ca="1">IFERROR(INDEX(MAESTRO!M:M,_xludf.AGGREGATE(15,6,ROW(MAESTRO!$B$3:$B$1000)/((MAESTRO!$B$3:$B$1000="CIVILES")*(UPPER(MAESTRO!$L$3:$L$1000)="CONFIRMADO")),ROWS($A$3:A382))),"")</f>
        <v/>
      </c>
      <c r="N382" s="18" t="str">
        <f ca="1">IFERROR(INDEX(MAESTRO!N:N,_xludf.AGGREGATE(15,6,ROW(MAESTRO!$B$3:$B$1000)/((MAESTRO!$B$3:$B$1000="CIVILES")*(UPPER(MAESTRO!$L$3:$L$1000)="CONFIRMADO")),ROWS($A$3:A382))),"")</f>
        <v/>
      </c>
      <c r="O382" s="18" t="str">
        <f ca="1">IFERROR(INDEX(MAESTRO!O:O,_xludf.AGGREGATE(15,6,ROW(MAESTRO!$B$3:$B$1000)/((MAESTRO!$B$3:$B$1000="CIVILES")*(UPPER(MAESTRO!$L$3:$L$1000)="CONFIRMADO")),ROWS($A$3:A382))),"")</f>
        <v/>
      </c>
      <c r="P382" s="18" t="str">
        <f ca="1">IFERROR(INDEX(MAESTRO!P:P,_xludf.AGGREGATE(15,6,ROW(MAESTRO!$B$3:$B$1000)/((MAESTRO!$B$3:$B$1000="CIVILES")*(UPPER(MAESTRO!$L$3:$L$1000)="CONFIRMADO")),ROWS($A$3:A382))),"")</f>
        <v/>
      </c>
      <c r="Q382" s="18" t="str">
        <f ca="1">IFERROR(INDEX(MAESTRO!Q:Q,_xludf.AGGREGATE(15,6,ROW(MAESTRO!$B$3:$B$1000)/((MAESTRO!$B$3:$B$1000="CIVILES")*(UPPER(MAESTRO!$L$3:$L$1000)="CONFIRMADO")),ROWS($A$3:A382))),"")</f>
        <v/>
      </c>
      <c r="R382" s="18" t="str">
        <f ca="1">IFERROR(INDEX(MAESTRO!R:R,_xludf.AGGREGATE(15,6,ROW(MAESTRO!$B$3:$B$1000)/((MAESTRO!$B$3:$B$1000="CIVILES")*(UPPER(MAESTRO!$L$3:$L$1000)="CONFIRMADO")),ROWS($A$3:A382))),"")</f>
        <v/>
      </c>
      <c r="S382" s="18" t="str">
        <f ca="1">IFERROR(INDEX(MAESTRO!S:S,_xludf.AGGREGATE(15,6,ROW(MAESTRO!$B$3:$B$1000)/((MAESTRO!$B$3:$B$1000="CIVILES")*(UPPER(MAESTRO!$L$3:$L$1000)="CONFIRMADO")),ROWS($A$3:A382))),"")</f>
        <v/>
      </c>
      <c r="T382" s="18" t="str">
        <f ca="1">IFERROR(INDEX(MAESTRO!T:T,_xludf.AGGREGATE(15,6,ROW(MAESTRO!$B$3:$B$1000)/((MAESTRO!$B$3:$B$1000="CIVILES")*(UPPER(MAESTRO!$L$3:$L$1000)="CONFIRMADO")),ROWS($A$3:A382))),"")</f>
        <v/>
      </c>
      <c r="U382" s="18" t="str">
        <f ca="1">IFERROR(INDEX(MAESTRO!U:U,_xludf.AGGREGATE(15,6,ROW(MAESTRO!$B$3:$B$1000)/((MAESTRO!$B$3:$B$1000="CIVILES")*(UPPER(MAESTRO!$L$3:$L$1000)="CONFIRMADO")),ROWS($A$3:A382))),"")</f>
        <v/>
      </c>
      <c r="V382" s="18" t="str">
        <f ca="1">IFERROR(INDEX(MAESTRO!V:V,_xludf.AGGREGATE(15,6,ROW(MAESTRO!$B$3:$B$1000)/((MAESTRO!$B$3:$B$1000="CIVILES")*(UPPER(MAESTRO!$L$3:$L$1000)="CONFIRMADO")),ROWS($A$3:A382))),"")</f>
        <v/>
      </c>
      <c r="W382" s="18" t="str">
        <f ca="1">IFERROR(INDEX(MAESTRO!W:W,_xludf.AGGREGATE(15,6,ROW(MAESTRO!$B$3:$B$1000)/((MAESTRO!$B$3:$B$1000="CIVILES")*(UPPER(MAESTRO!$L$3:$L$1000)="CONFIRMADO")),ROWS($A$3:A382))),"")</f>
        <v/>
      </c>
      <c r="X382" s="18" t="str">
        <f ca="1">IFERROR(INDEX(MAESTRO!X:X,_xludf.AGGREGATE(15,6,ROW(MAESTRO!$B$3:$B$1000)/((MAESTRO!$B$3:$B$1000="CIVILES")*(UPPER(MAESTRO!$L$3:$L$1000)="CONFIRMADO")),ROWS($A$3:A382))),"")</f>
        <v/>
      </c>
    </row>
    <row r="383" spans="1:24" ht="22.05" customHeight="1">
      <c r="A383" s="10" t="str">
        <f ca="1">IFERROR(INDEX(MAESTRO!A:A,_xludf.AGGREGATE(15,6,ROW(MAESTRO!$B$3:$B$1000)/((MAESTRO!$B$3:$B$1000="CIVILES")*(UPPER(MAESTRO!$L$3:$L$1000)="CONFIRMADO")),ROWS($A$3:A383))),"")</f>
        <v/>
      </c>
      <c r="B383" s="10" t="str">
        <f ca="1">IFERROR(INDEX(MAESTRO!B:B,_xludf.AGGREGATE(15,6,ROW(MAESTRO!$B$3:$B$1000)/((MAESTRO!$B$3:$B$1000="CIVILES")*(UPPER(MAESTRO!$L$3:$L$1000)="CONFIRMADO")),ROWS($A$3:A383))),"")</f>
        <v/>
      </c>
      <c r="C383" s="10" t="str">
        <f ca="1">IFERROR(INDEX(MAESTRO!C:C,_xludf.AGGREGATE(15,6,ROW(MAESTRO!$B$3:$B$1000)/((MAESTRO!$B$3:$B$1000="CIVILES")*(UPPER(MAESTRO!$L$3:$L$1000)="CONFIRMADO")),ROWS($A$3:A383))),"")</f>
        <v/>
      </c>
      <c r="D383" s="10" t="str">
        <f ca="1">IFERROR(INDEX(MAESTRO!D:D,_xludf.AGGREGATE(15,6,ROW(MAESTRO!$B$3:$B$1000)/((MAESTRO!$B$3:$B$1000="CIVILES")*(UPPER(MAESTRO!$L$3:$L$1000)="CONFIRMADO")),ROWS($A$3:A383))),"")</f>
        <v/>
      </c>
      <c r="E383" s="10" t="str">
        <f ca="1">IFERROR(INDEX(MAESTRO!E:E,_xludf.AGGREGATE(15,6,ROW(MAESTRO!$B$3:$B$1000)/((MAESTRO!$B$3:$B$1000="CIVILES")*(UPPER(MAESTRO!$L$3:$L$1000)="CONFIRMADO")),ROWS($A$3:A383))),"")</f>
        <v/>
      </c>
      <c r="F383" s="10" t="str">
        <f ca="1">IFERROR(INDEX(MAESTRO!F:F,_xludf.AGGREGATE(15,6,ROW(MAESTRO!$B$3:$B$1000)/((MAESTRO!$B$3:$B$1000="CIVILES")*(UPPER(MAESTRO!$L$3:$L$1000)="CONFIRMADO")),ROWS($A$3:A383))),"")</f>
        <v/>
      </c>
      <c r="G383" s="10" t="str">
        <f ca="1">IFERROR(INDEX(MAESTRO!G:G,_xludf.AGGREGATE(15,6,ROW(MAESTRO!$B$3:$B$1000)/((MAESTRO!$B$3:$B$1000="CIVILES")*(UPPER(MAESTRO!$L$3:$L$1000)="CONFIRMADO")),ROWS($A$3:A383))),"")</f>
        <v/>
      </c>
      <c r="H383" s="10" t="str">
        <f ca="1">IFERROR(INDEX(MAESTRO!H:H,_xludf.AGGREGATE(15,6,ROW(MAESTRO!$B$3:$B$1000)/((MAESTRO!$B$3:$B$1000="CIVILES")*(UPPER(MAESTRO!$L$3:$L$1000)="CONFIRMADO")),ROWS($A$3:A383))),"")</f>
        <v/>
      </c>
      <c r="I383" s="10" t="str">
        <f ca="1">IFERROR(INDEX(MAESTRO!I:I,_xludf.AGGREGATE(15,6,ROW(MAESTRO!$B$3:$B$1000)/((MAESTRO!$B$3:$B$1000="CIVILES")*(UPPER(MAESTRO!$L$3:$L$1000)="CONFIRMADO")),ROWS($A$3:A383))),"")</f>
        <v/>
      </c>
      <c r="J383" s="10" t="str">
        <f ca="1">IFERROR(INDEX(MAESTRO!J:J,_xludf.AGGREGATE(15,6,ROW(MAESTRO!$B$3:$B$1000)/((MAESTRO!$B$3:$B$1000="CIVILES")*(UPPER(MAESTRO!$L$3:$L$1000)="CONFIRMADO")),ROWS($A$3:A383))),"")</f>
        <v/>
      </c>
      <c r="K383" s="10" t="str">
        <f ca="1">IFERROR(INDEX(MAESTRO!K:K,_xludf.AGGREGATE(15,6,ROW(MAESTRO!$B$3:$B$1000)/((MAESTRO!$B$3:$B$1000="CIVILES")*(UPPER(MAESTRO!$L$3:$L$1000)="CONFIRMADO")),ROWS($A$3:A383))),"")</f>
        <v/>
      </c>
      <c r="L383" s="10" t="str">
        <f ca="1">IFERROR(INDEX(MAESTRO!L:L,_xludf.AGGREGATE(15,6,ROW(MAESTRO!$B$3:$B$1000)/((MAESTRO!$B$3:$B$1000="CIVILES")*(UPPER(MAESTRO!$L$3:$L$1000)="CONFIRMADO")),ROWS($A$3:A383))),"")</f>
        <v/>
      </c>
      <c r="M383" s="10" t="str">
        <f ca="1">IFERROR(INDEX(MAESTRO!M:M,_xludf.AGGREGATE(15,6,ROW(MAESTRO!$B$3:$B$1000)/((MAESTRO!$B$3:$B$1000="CIVILES")*(UPPER(MAESTRO!$L$3:$L$1000)="CONFIRMADO")),ROWS($A$3:A383))),"")</f>
        <v/>
      </c>
      <c r="N383" s="10" t="str">
        <f ca="1">IFERROR(INDEX(MAESTRO!N:N,_xludf.AGGREGATE(15,6,ROW(MAESTRO!$B$3:$B$1000)/((MAESTRO!$B$3:$B$1000="CIVILES")*(UPPER(MAESTRO!$L$3:$L$1000)="CONFIRMADO")),ROWS($A$3:A383))),"")</f>
        <v/>
      </c>
      <c r="O383" s="10" t="str">
        <f ca="1">IFERROR(INDEX(MAESTRO!O:O,_xludf.AGGREGATE(15,6,ROW(MAESTRO!$B$3:$B$1000)/((MAESTRO!$B$3:$B$1000="CIVILES")*(UPPER(MAESTRO!$L$3:$L$1000)="CONFIRMADO")),ROWS($A$3:A383))),"")</f>
        <v/>
      </c>
      <c r="P383" s="10" t="str">
        <f ca="1">IFERROR(INDEX(MAESTRO!P:P,_xludf.AGGREGATE(15,6,ROW(MAESTRO!$B$3:$B$1000)/((MAESTRO!$B$3:$B$1000="CIVILES")*(UPPER(MAESTRO!$L$3:$L$1000)="CONFIRMADO")),ROWS($A$3:A383))),"")</f>
        <v/>
      </c>
      <c r="Q383" s="10" t="str">
        <f ca="1">IFERROR(INDEX(MAESTRO!Q:Q,_xludf.AGGREGATE(15,6,ROW(MAESTRO!$B$3:$B$1000)/((MAESTRO!$B$3:$B$1000="CIVILES")*(UPPER(MAESTRO!$L$3:$L$1000)="CONFIRMADO")),ROWS($A$3:A383))),"")</f>
        <v/>
      </c>
      <c r="R383" s="10" t="str">
        <f ca="1">IFERROR(INDEX(MAESTRO!R:R,_xludf.AGGREGATE(15,6,ROW(MAESTRO!$B$3:$B$1000)/((MAESTRO!$B$3:$B$1000="CIVILES")*(UPPER(MAESTRO!$L$3:$L$1000)="CONFIRMADO")),ROWS($A$3:A383))),"")</f>
        <v/>
      </c>
      <c r="S383" s="10" t="str">
        <f ca="1">IFERROR(INDEX(MAESTRO!S:S,_xludf.AGGREGATE(15,6,ROW(MAESTRO!$B$3:$B$1000)/((MAESTRO!$B$3:$B$1000="CIVILES")*(UPPER(MAESTRO!$L$3:$L$1000)="CONFIRMADO")),ROWS($A$3:A383))),"")</f>
        <v/>
      </c>
      <c r="T383" s="10" t="str">
        <f ca="1">IFERROR(INDEX(MAESTRO!T:T,_xludf.AGGREGATE(15,6,ROW(MAESTRO!$B$3:$B$1000)/((MAESTRO!$B$3:$B$1000="CIVILES")*(UPPER(MAESTRO!$L$3:$L$1000)="CONFIRMADO")),ROWS($A$3:A383))),"")</f>
        <v/>
      </c>
      <c r="U383" s="10" t="str">
        <f ca="1">IFERROR(INDEX(MAESTRO!U:U,_xludf.AGGREGATE(15,6,ROW(MAESTRO!$B$3:$B$1000)/((MAESTRO!$B$3:$B$1000="CIVILES")*(UPPER(MAESTRO!$L$3:$L$1000)="CONFIRMADO")),ROWS($A$3:A383))),"")</f>
        <v/>
      </c>
      <c r="V383" s="10" t="str">
        <f ca="1">IFERROR(INDEX(MAESTRO!V:V,_xludf.AGGREGATE(15,6,ROW(MAESTRO!$B$3:$B$1000)/((MAESTRO!$B$3:$B$1000="CIVILES")*(UPPER(MAESTRO!$L$3:$L$1000)="CONFIRMADO")),ROWS($A$3:A383))),"")</f>
        <v/>
      </c>
      <c r="W383" s="10" t="str">
        <f ca="1">IFERROR(INDEX(MAESTRO!W:W,_xludf.AGGREGATE(15,6,ROW(MAESTRO!$B$3:$B$1000)/((MAESTRO!$B$3:$B$1000="CIVILES")*(UPPER(MAESTRO!$L$3:$L$1000)="CONFIRMADO")),ROWS($A$3:A383))),"")</f>
        <v/>
      </c>
      <c r="X383" s="10" t="str">
        <f ca="1">IFERROR(INDEX(MAESTRO!X:X,_xludf.AGGREGATE(15,6,ROW(MAESTRO!$B$3:$B$1000)/((MAESTRO!$B$3:$B$1000="CIVILES")*(UPPER(MAESTRO!$L$3:$L$1000)="CONFIRMADO")),ROWS($A$3:A383))),"")</f>
        <v/>
      </c>
    </row>
    <row r="384" spans="1:24" ht="22.05" customHeight="1">
      <c r="A384" s="18" t="str">
        <f ca="1">IFERROR(INDEX(MAESTRO!A:A,_xludf.AGGREGATE(15,6,ROW(MAESTRO!$B$3:$B$1000)/((MAESTRO!$B$3:$B$1000="CIVILES")*(UPPER(MAESTRO!$L$3:$L$1000)="CONFIRMADO")),ROWS($A$3:A384))),"")</f>
        <v/>
      </c>
      <c r="B384" s="18" t="str">
        <f ca="1">IFERROR(INDEX(MAESTRO!B:B,_xludf.AGGREGATE(15,6,ROW(MAESTRO!$B$3:$B$1000)/((MAESTRO!$B$3:$B$1000="CIVILES")*(UPPER(MAESTRO!$L$3:$L$1000)="CONFIRMADO")),ROWS($A$3:A384))),"")</f>
        <v/>
      </c>
      <c r="C384" s="18" t="str">
        <f ca="1">IFERROR(INDEX(MAESTRO!C:C,_xludf.AGGREGATE(15,6,ROW(MAESTRO!$B$3:$B$1000)/((MAESTRO!$B$3:$B$1000="CIVILES")*(UPPER(MAESTRO!$L$3:$L$1000)="CONFIRMADO")),ROWS($A$3:A384))),"")</f>
        <v/>
      </c>
      <c r="D384" s="18" t="str">
        <f ca="1">IFERROR(INDEX(MAESTRO!D:D,_xludf.AGGREGATE(15,6,ROW(MAESTRO!$B$3:$B$1000)/((MAESTRO!$B$3:$B$1000="CIVILES")*(UPPER(MAESTRO!$L$3:$L$1000)="CONFIRMADO")),ROWS($A$3:A384))),"")</f>
        <v/>
      </c>
      <c r="E384" s="18" t="str">
        <f ca="1">IFERROR(INDEX(MAESTRO!E:E,_xludf.AGGREGATE(15,6,ROW(MAESTRO!$B$3:$B$1000)/((MAESTRO!$B$3:$B$1000="CIVILES")*(UPPER(MAESTRO!$L$3:$L$1000)="CONFIRMADO")),ROWS($A$3:A384))),"")</f>
        <v/>
      </c>
      <c r="F384" s="18" t="str">
        <f ca="1">IFERROR(INDEX(MAESTRO!F:F,_xludf.AGGREGATE(15,6,ROW(MAESTRO!$B$3:$B$1000)/((MAESTRO!$B$3:$B$1000="CIVILES")*(UPPER(MAESTRO!$L$3:$L$1000)="CONFIRMADO")),ROWS($A$3:A384))),"")</f>
        <v/>
      </c>
      <c r="G384" s="18" t="str">
        <f ca="1">IFERROR(INDEX(MAESTRO!G:G,_xludf.AGGREGATE(15,6,ROW(MAESTRO!$B$3:$B$1000)/((MAESTRO!$B$3:$B$1000="CIVILES")*(UPPER(MAESTRO!$L$3:$L$1000)="CONFIRMADO")),ROWS($A$3:A384))),"")</f>
        <v/>
      </c>
      <c r="H384" s="18" t="str">
        <f ca="1">IFERROR(INDEX(MAESTRO!H:H,_xludf.AGGREGATE(15,6,ROW(MAESTRO!$B$3:$B$1000)/((MAESTRO!$B$3:$B$1000="CIVILES")*(UPPER(MAESTRO!$L$3:$L$1000)="CONFIRMADO")),ROWS($A$3:A384))),"")</f>
        <v/>
      </c>
      <c r="I384" s="18" t="str">
        <f ca="1">IFERROR(INDEX(MAESTRO!I:I,_xludf.AGGREGATE(15,6,ROW(MAESTRO!$B$3:$B$1000)/((MAESTRO!$B$3:$B$1000="CIVILES")*(UPPER(MAESTRO!$L$3:$L$1000)="CONFIRMADO")),ROWS($A$3:A384))),"")</f>
        <v/>
      </c>
      <c r="J384" s="18" t="str">
        <f ca="1">IFERROR(INDEX(MAESTRO!J:J,_xludf.AGGREGATE(15,6,ROW(MAESTRO!$B$3:$B$1000)/((MAESTRO!$B$3:$B$1000="CIVILES")*(UPPER(MAESTRO!$L$3:$L$1000)="CONFIRMADO")),ROWS($A$3:A384))),"")</f>
        <v/>
      </c>
      <c r="K384" s="18" t="str">
        <f ca="1">IFERROR(INDEX(MAESTRO!K:K,_xludf.AGGREGATE(15,6,ROW(MAESTRO!$B$3:$B$1000)/((MAESTRO!$B$3:$B$1000="CIVILES")*(UPPER(MAESTRO!$L$3:$L$1000)="CONFIRMADO")),ROWS($A$3:A384))),"")</f>
        <v/>
      </c>
      <c r="L384" s="18" t="str">
        <f ca="1">IFERROR(INDEX(MAESTRO!L:L,_xludf.AGGREGATE(15,6,ROW(MAESTRO!$B$3:$B$1000)/((MAESTRO!$B$3:$B$1000="CIVILES")*(UPPER(MAESTRO!$L$3:$L$1000)="CONFIRMADO")),ROWS($A$3:A384))),"")</f>
        <v/>
      </c>
      <c r="M384" s="18" t="str">
        <f ca="1">IFERROR(INDEX(MAESTRO!M:M,_xludf.AGGREGATE(15,6,ROW(MAESTRO!$B$3:$B$1000)/((MAESTRO!$B$3:$B$1000="CIVILES")*(UPPER(MAESTRO!$L$3:$L$1000)="CONFIRMADO")),ROWS($A$3:A384))),"")</f>
        <v/>
      </c>
      <c r="N384" s="18" t="str">
        <f ca="1">IFERROR(INDEX(MAESTRO!N:N,_xludf.AGGREGATE(15,6,ROW(MAESTRO!$B$3:$B$1000)/((MAESTRO!$B$3:$B$1000="CIVILES")*(UPPER(MAESTRO!$L$3:$L$1000)="CONFIRMADO")),ROWS($A$3:A384))),"")</f>
        <v/>
      </c>
      <c r="O384" s="18" t="str">
        <f ca="1">IFERROR(INDEX(MAESTRO!O:O,_xludf.AGGREGATE(15,6,ROW(MAESTRO!$B$3:$B$1000)/((MAESTRO!$B$3:$B$1000="CIVILES")*(UPPER(MAESTRO!$L$3:$L$1000)="CONFIRMADO")),ROWS($A$3:A384))),"")</f>
        <v/>
      </c>
      <c r="P384" s="18" t="str">
        <f ca="1">IFERROR(INDEX(MAESTRO!P:P,_xludf.AGGREGATE(15,6,ROW(MAESTRO!$B$3:$B$1000)/((MAESTRO!$B$3:$B$1000="CIVILES")*(UPPER(MAESTRO!$L$3:$L$1000)="CONFIRMADO")),ROWS($A$3:A384))),"")</f>
        <v/>
      </c>
      <c r="Q384" s="18" t="str">
        <f ca="1">IFERROR(INDEX(MAESTRO!Q:Q,_xludf.AGGREGATE(15,6,ROW(MAESTRO!$B$3:$B$1000)/((MAESTRO!$B$3:$B$1000="CIVILES")*(UPPER(MAESTRO!$L$3:$L$1000)="CONFIRMADO")),ROWS($A$3:A384))),"")</f>
        <v/>
      </c>
      <c r="R384" s="18" t="str">
        <f ca="1">IFERROR(INDEX(MAESTRO!R:R,_xludf.AGGREGATE(15,6,ROW(MAESTRO!$B$3:$B$1000)/((MAESTRO!$B$3:$B$1000="CIVILES")*(UPPER(MAESTRO!$L$3:$L$1000)="CONFIRMADO")),ROWS($A$3:A384))),"")</f>
        <v/>
      </c>
      <c r="S384" s="18" t="str">
        <f ca="1">IFERROR(INDEX(MAESTRO!S:S,_xludf.AGGREGATE(15,6,ROW(MAESTRO!$B$3:$B$1000)/((MAESTRO!$B$3:$B$1000="CIVILES")*(UPPER(MAESTRO!$L$3:$L$1000)="CONFIRMADO")),ROWS($A$3:A384))),"")</f>
        <v/>
      </c>
      <c r="T384" s="18" t="str">
        <f ca="1">IFERROR(INDEX(MAESTRO!T:T,_xludf.AGGREGATE(15,6,ROW(MAESTRO!$B$3:$B$1000)/((MAESTRO!$B$3:$B$1000="CIVILES")*(UPPER(MAESTRO!$L$3:$L$1000)="CONFIRMADO")),ROWS($A$3:A384))),"")</f>
        <v/>
      </c>
      <c r="U384" s="18" t="str">
        <f ca="1">IFERROR(INDEX(MAESTRO!U:U,_xludf.AGGREGATE(15,6,ROW(MAESTRO!$B$3:$B$1000)/((MAESTRO!$B$3:$B$1000="CIVILES")*(UPPER(MAESTRO!$L$3:$L$1000)="CONFIRMADO")),ROWS($A$3:A384))),"")</f>
        <v/>
      </c>
      <c r="V384" s="18" t="str">
        <f ca="1">IFERROR(INDEX(MAESTRO!V:V,_xludf.AGGREGATE(15,6,ROW(MAESTRO!$B$3:$B$1000)/((MAESTRO!$B$3:$B$1000="CIVILES")*(UPPER(MAESTRO!$L$3:$L$1000)="CONFIRMADO")),ROWS($A$3:A384))),"")</f>
        <v/>
      </c>
      <c r="W384" s="18" t="str">
        <f ca="1">IFERROR(INDEX(MAESTRO!W:W,_xludf.AGGREGATE(15,6,ROW(MAESTRO!$B$3:$B$1000)/((MAESTRO!$B$3:$B$1000="CIVILES")*(UPPER(MAESTRO!$L$3:$L$1000)="CONFIRMADO")),ROWS($A$3:A384))),"")</f>
        <v/>
      </c>
      <c r="X384" s="18" t="str">
        <f ca="1">IFERROR(INDEX(MAESTRO!X:X,_xludf.AGGREGATE(15,6,ROW(MAESTRO!$B$3:$B$1000)/((MAESTRO!$B$3:$B$1000="CIVILES")*(UPPER(MAESTRO!$L$3:$L$1000)="CONFIRMADO")),ROWS($A$3:A384))),"")</f>
        <v/>
      </c>
    </row>
    <row r="385" spans="1:24" ht="22.05" customHeight="1">
      <c r="A385" s="10" t="str">
        <f ca="1">IFERROR(INDEX(MAESTRO!A:A,_xludf.AGGREGATE(15,6,ROW(MAESTRO!$B$3:$B$1000)/((MAESTRO!$B$3:$B$1000="CIVILES")*(UPPER(MAESTRO!$L$3:$L$1000)="CONFIRMADO")),ROWS($A$3:A385))),"")</f>
        <v/>
      </c>
      <c r="B385" s="10" t="str">
        <f ca="1">IFERROR(INDEX(MAESTRO!B:B,_xludf.AGGREGATE(15,6,ROW(MAESTRO!$B$3:$B$1000)/((MAESTRO!$B$3:$B$1000="CIVILES")*(UPPER(MAESTRO!$L$3:$L$1000)="CONFIRMADO")),ROWS($A$3:A385))),"")</f>
        <v/>
      </c>
      <c r="C385" s="10" t="str">
        <f ca="1">IFERROR(INDEX(MAESTRO!C:C,_xludf.AGGREGATE(15,6,ROW(MAESTRO!$B$3:$B$1000)/((MAESTRO!$B$3:$B$1000="CIVILES")*(UPPER(MAESTRO!$L$3:$L$1000)="CONFIRMADO")),ROWS($A$3:A385))),"")</f>
        <v/>
      </c>
      <c r="D385" s="10" t="str">
        <f ca="1">IFERROR(INDEX(MAESTRO!D:D,_xludf.AGGREGATE(15,6,ROW(MAESTRO!$B$3:$B$1000)/((MAESTRO!$B$3:$B$1000="CIVILES")*(UPPER(MAESTRO!$L$3:$L$1000)="CONFIRMADO")),ROWS($A$3:A385))),"")</f>
        <v/>
      </c>
      <c r="E385" s="10" t="str">
        <f ca="1">IFERROR(INDEX(MAESTRO!E:E,_xludf.AGGREGATE(15,6,ROW(MAESTRO!$B$3:$B$1000)/((MAESTRO!$B$3:$B$1000="CIVILES")*(UPPER(MAESTRO!$L$3:$L$1000)="CONFIRMADO")),ROWS($A$3:A385))),"")</f>
        <v/>
      </c>
      <c r="F385" s="10" t="str">
        <f ca="1">IFERROR(INDEX(MAESTRO!F:F,_xludf.AGGREGATE(15,6,ROW(MAESTRO!$B$3:$B$1000)/((MAESTRO!$B$3:$B$1000="CIVILES")*(UPPER(MAESTRO!$L$3:$L$1000)="CONFIRMADO")),ROWS($A$3:A385))),"")</f>
        <v/>
      </c>
      <c r="G385" s="10" t="str">
        <f ca="1">IFERROR(INDEX(MAESTRO!G:G,_xludf.AGGREGATE(15,6,ROW(MAESTRO!$B$3:$B$1000)/((MAESTRO!$B$3:$B$1000="CIVILES")*(UPPER(MAESTRO!$L$3:$L$1000)="CONFIRMADO")),ROWS($A$3:A385))),"")</f>
        <v/>
      </c>
      <c r="H385" s="10" t="str">
        <f ca="1">IFERROR(INDEX(MAESTRO!H:H,_xludf.AGGREGATE(15,6,ROW(MAESTRO!$B$3:$B$1000)/((MAESTRO!$B$3:$B$1000="CIVILES")*(UPPER(MAESTRO!$L$3:$L$1000)="CONFIRMADO")),ROWS($A$3:A385))),"")</f>
        <v/>
      </c>
      <c r="I385" s="10" t="str">
        <f ca="1">IFERROR(INDEX(MAESTRO!I:I,_xludf.AGGREGATE(15,6,ROW(MAESTRO!$B$3:$B$1000)/((MAESTRO!$B$3:$B$1000="CIVILES")*(UPPER(MAESTRO!$L$3:$L$1000)="CONFIRMADO")),ROWS($A$3:A385))),"")</f>
        <v/>
      </c>
      <c r="J385" s="10" t="str">
        <f ca="1">IFERROR(INDEX(MAESTRO!J:J,_xludf.AGGREGATE(15,6,ROW(MAESTRO!$B$3:$B$1000)/((MAESTRO!$B$3:$B$1000="CIVILES")*(UPPER(MAESTRO!$L$3:$L$1000)="CONFIRMADO")),ROWS($A$3:A385))),"")</f>
        <v/>
      </c>
      <c r="K385" s="10" t="str">
        <f ca="1">IFERROR(INDEX(MAESTRO!K:K,_xludf.AGGREGATE(15,6,ROW(MAESTRO!$B$3:$B$1000)/((MAESTRO!$B$3:$B$1000="CIVILES")*(UPPER(MAESTRO!$L$3:$L$1000)="CONFIRMADO")),ROWS($A$3:A385))),"")</f>
        <v/>
      </c>
      <c r="L385" s="10" t="str">
        <f ca="1">IFERROR(INDEX(MAESTRO!L:L,_xludf.AGGREGATE(15,6,ROW(MAESTRO!$B$3:$B$1000)/((MAESTRO!$B$3:$B$1000="CIVILES")*(UPPER(MAESTRO!$L$3:$L$1000)="CONFIRMADO")),ROWS($A$3:A385))),"")</f>
        <v/>
      </c>
      <c r="M385" s="10" t="str">
        <f ca="1">IFERROR(INDEX(MAESTRO!M:M,_xludf.AGGREGATE(15,6,ROW(MAESTRO!$B$3:$B$1000)/((MAESTRO!$B$3:$B$1000="CIVILES")*(UPPER(MAESTRO!$L$3:$L$1000)="CONFIRMADO")),ROWS($A$3:A385))),"")</f>
        <v/>
      </c>
      <c r="N385" s="10" t="str">
        <f ca="1">IFERROR(INDEX(MAESTRO!N:N,_xludf.AGGREGATE(15,6,ROW(MAESTRO!$B$3:$B$1000)/((MAESTRO!$B$3:$B$1000="CIVILES")*(UPPER(MAESTRO!$L$3:$L$1000)="CONFIRMADO")),ROWS($A$3:A385))),"")</f>
        <v/>
      </c>
      <c r="O385" s="10" t="str">
        <f ca="1">IFERROR(INDEX(MAESTRO!O:O,_xludf.AGGREGATE(15,6,ROW(MAESTRO!$B$3:$B$1000)/((MAESTRO!$B$3:$B$1000="CIVILES")*(UPPER(MAESTRO!$L$3:$L$1000)="CONFIRMADO")),ROWS($A$3:A385))),"")</f>
        <v/>
      </c>
      <c r="P385" s="10" t="str">
        <f ca="1">IFERROR(INDEX(MAESTRO!P:P,_xludf.AGGREGATE(15,6,ROW(MAESTRO!$B$3:$B$1000)/((MAESTRO!$B$3:$B$1000="CIVILES")*(UPPER(MAESTRO!$L$3:$L$1000)="CONFIRMADO")),ROWS($A$3:A385))),"")</f>
        <v/>
      </c>
      <c r="Q385" s="10" t="str">
        <f ca="1">IFERROR(INDEX(MAESTRO!Q:Q,_xludf.AGGREGATE(15,6,ROW(MAESTRO!$B$3:$B$1000)/((MAESTRO!$B$3:$B$1000="CIVILES")*(UPPER(MAESTRO!$L$3:$L$1000)="CONFIRMADO")),ROWS($A$3:A385))),"")</f>
        <v/>
      </c>
      <c r="R385" s="10" t="str">
        <f ca="1">IFERROR(INDEX(MAESTRO!R:R,_xludf.AGGREGATE(15,6,ROW(MAESTRO!$B$3:$B$1000)/((MAESTRO!$B$3:$B$1000="CIVILES")*(UPPER(MAESTRO!$L$3:$L$1000)="CONFIRMADO")),ROWS($A$3:A385))),"")</f>
        <v/>
      </c>
      <c r="S385" s="10" t="str">
        <f ca="1">IFERROR(INDEX(MAESTRO!S:S,_xludf.AGGREGATE(15,6,ROW(MAESTRO!$B$3:$B$1000)/((MAESTRO!$B$3:$B$1000="CIVILES")*(UPPER(MAESTRO!$L$3:$L$1000)="CONFIRMADO")),ROWS($A$3:A385))),"")</f>
        <v/>
      </c>
      <c r="T385" s="10" t="str">
        <f ca="1">IFERROR(INDEX(MAESTRO!T:T,_xludf.AGGREGATE(15,6,ROW(MAESTRO!$B$3:$B$1000)/((MAESTRO!$B$3:$B$1000="CIVILES")*(UPPER(MAESTRO!$L$3:$L$1000)="CONFIRMADO")),ROWS($A$3:A385))),"")</f>
        <v/>
      </c>
      <c r="U385" s="10" t="str">
        <f ca="1">IFERROR(INDEX(MAESTRO!U:U,_xludf.AGGREGATE(15,6,ROW(MAESTRO!$B$3:$B$1000)/((MAESTRO!$B$3:$B$1000="CIVILES")*(UPPER(MAESTRO!$L$3:$L$1000)="CONFIRMADO")),ROWS($A$3:A385))),"")</f>
        <v/>
      </c>
      <c r="V385" s="10" t="str">
        <f ca="1">IFERROR(INDEX(MAESTRO!V:V,_xludf.AGGREGATE(15,6,ROW(MAESTRO!$B$3:$B$1000)/((MAESTRO!$B$3:$B$1000="CIVILES")*(UPPER(MAESTRO!$L$3:$L$1000)="CONFIRMADO")),ROWS($A$3:A385))),"")</f>
        <v/>
      </c>
      <c r="W385" s="10" t="str">
        <f ca="1">IFERROR(INDEX(MAESTRO!W:W,_xludf.AGGREGATE(15,6,ROW(MAESTRO!$B$3:$B$1000)/((MAESTRO!$B$3:$B$1000="CIVILES")*(UPPER(MAESTRO!$L$3:$L$1000)="CONFIRMADO")),ROWS($A$3:A385))),"")</f>
        <v/>
      </c>
      <c r="X385" s="10" t="str">
        <f ca="1">IFERROR(INDEX(MAESTRO!X:X,_xludf.AGGREGATE(15,6,ROW(MAESTRO!$B$3:$B$1000)/((MAESTRO!$B$3:$B$1000="CIVILES")*(UPPER(MAESTRO!$L$3:$L$1000)="CONFIRMADO")),ROWS($A$3:A385))),"")</f>
        <v/>
      </c>
    </row>
    <row r="386" spans="1:24" ht="22.05" customHeight="1">
      <c r="A386" s="18" t="str">
        <f ca="1">IFERROR(INDEX(MAESTRO!A:A,_xludf.AGGREGATE(15,6,ROW(MAESTRO!$B$3:$B$1000)/((MAESTRO!$B$3:$B$1000="CIVILES")*(UPPER(MAESTRO!$L$3:$L$1000)="CONFIRMADO")),ROWS($A$3:A386))),"")</f>
        <v/>
      </c>
      <c r="B386" s="18" t="str">
        <f ca="1">IFERROR(INDEX(MAESTRO!B:B,_xludf.AGGREGATE(15,6,ROW(MAESTRO!$B$3:$B$1000)/((MAESTRO!$B$3:$B$1000="CIVILES")*(UPPER(MAESTRO!$L$3:$L$1000)="CONFIRMADO")),ROWS($A$3:A386))),"")</f>
        <v/>
      </c>
      <c r="C386" s="18" t="str">
        <f ca="1">IFERROR(INDEX(MAESTRO!C:C,_xludf.AGGREGATE(15,6,ROW(MAESTRO!$B$3:$B$1000)/((MAESTRO!$B$3:$B$1000="CIVILES")*(UPPER(MAESTRO!$L$3:$L$1000)="CONFIRMADO")),ROWS($A$3:A386))),"")</f>
        <v/>
      </c>
      <c r="D386" s="18" t="str">
        <f ca="1">IFERROR(INDEX(MAESTRO!D:D,_xludf.AGGREGATE(15,6,ROW(MAESTRO!$B$3:$B$1000)/((MAESTRO!$B$3:$B$1000="CIVILES")*(UPPER(MAESTRO!$L$3:$L$1000)="CONFIRMADO")),ROWS($A$3:A386))),"")</f>
        <v/>
      </c>
      <c r="E386" s="18" t="str">
        <f ca="1">IFERROR(INDEX(MAESTRO!E:E,_xludf.AGGREGATE(15,6,ROW(MAESTRO!$B$3:$B$1000)/((MAESTRO!$B$3:$B$1000="CIVILES")*(UPPER(MAESTRO!$L$3:$L$1000)="CONFIRMADO")),ROWS($A$3:A386))),"")</f>
        <v/>
      </c>
      <c r="F386" s="18" t="str">
        <f ca="1">IFERROR(INDEX(MAESTRO!F:F,_xludf.AGGREGATE(15,6,ROW(MAESTRO!$B$3:$B$1000)/((MAESTRO!$B$3:$B$1000="CIVILES")*(UPPER(MAESTRO!$L$3:$L$1000)="CONFIRMADO")),ROWS($A$3:A386))),"")</f>
        <v/>
      </c>
      <c r="G386" s="18" t="str">
        <f ca="1">IFERROR(INDEX(MAESTRO!G:G,_xludf.AGGREGATE(15,6,ROW(MAESTRO!$B$3:$B$1000)/((MAESTRO!$B$3:$B$1000="CIVILES")*(UPPER(MAESTRO!$L$3:$L$1000)="CONFIRMADO")),ROWS($A$3:A386))),"")</f>
        <v/>
      </c>
      <c r="H386" s="18" t="str">
        <f ca="1">IFERROR(INDEX(MAESTRO!H:H,_xludf.AGGREGATE(15,6,ROW(MAESTRO!$B$3:$B$1000)/((MAESTRO!$B$3:$B$1000="CIVILES")*(UPPER(MAESTRO!$L$3:$L$1000)="CONFIRMADO")),ROWS($A$3:A386))),"")</f>
        <v/>
      </c>
      <c r="I386" s="18" t="str">
        <f ca="1">IFERROR(INDEX(MAESTRO!I:I,_xludf.AGGREGATE(15,6,ROW(MAESTRO!$B$3:$B$1000)/((MAESTRO!$B$3:$B$1000="CIVILES")*(UPPER(MAESTRO!$L$3:$L$1000)="CONFIRMADO")),ROWS($A$3:A386))),"")</f>
        <v/>
      </c>
      <c r="J386" s="18" t="str">
        <f ca="1">IFERROR(INDEX(MAESTRO!J:J,_xludf.AGGREGATE(15,6,ROW(MAESTRO!$B$3:$B$1000)/((MAESTRO!$B$3:$B$1000="CIVILES")*(UPPER(MAESTRO!$L$3:$L$1000)="CONFIRMADO")),ROWS($A$3:A386))),"")</f>
        <v/>
      </c>
      <c r="K386" s="18" t="str">
        <f ca="1">IFERROR(INDEX(MAESTRO!K:K,_xludf.AGGREGATE(15,6,ROW(MAESTRO!$B$3:$B$1000)/((MAESTRO!$B$3:$B$1000="CIVILES")*(UPPER(MAESTRO!$L$3:$L$1000)="CONFIRMADO")),ROWS($A$3:A386))),"")</f>
        <v/>
      </c>
      <c r="L386" s="18" t="str">
        <f ca="1">IFERROR(INDEX(MAESTRO!L:L,_xludf.AGGREGATE(15,6,ROW(MAESTRO!$B$3:$B$1000)/((MAESTRO!$B$3:$B$1000="CIVILES")*(UPPER(MAESTRO!$L$3:$L$1000)="CONFIRMADO")),ROWS($A$3:A386))),"")</f>
        <v/>
      </c>
      <c r="M386" s="18" t="str">
        <f ca="1">IFERROR(INDEX(MAESTRO!M:M,_xludf.AGGREGATE(15,6,ROW(MAESTRO!$B$3:$B$1000)/((MAESTRO!$B$3:$B$1000="CIVILES")*(UPPER(MAESTRO!$L$3:$L$1000)="CONFIRMADO")),ROWS($A$3:A386))),"")</f>
        <v/>
      </c>
      <c r="N386" s="18" t="str">
        <f ca="1">IFERROR(INDEX(MAESTRO!N:N,_xludf.AGGREGATE(15,6,ROW(MAESTRO!$B$3:$B$1000)/((MAESTRO!$B$3:$B$1000="CIVILES")*(UPPER(MAESTRO!$L$3:$L$1000)="CONFIRMADO")),ROWS($A$3:A386))),"")</f>
        <v/>
      </c>
      <c r="O386" s="18" t="str">
        <f ca="1">IFERROR(INDEX(MAESTRO!O:O,_xludf.AGGREGATE(15,6,ROW(MAESTRO!$B$3:$B$1000)/((MAESTRO!$B$3:$B$1000="CIVILES")*(UPPER(MAESTRO!$L$3:$L$1000)="CONFIRMADO")),ROWS($A$3:A386))),"")</f>
        <v/>
      </c>
      <c r="P386" s="18" t="str">
        <f ca="1">IFERROR(INDEX(MAESTRO!P:P,_xludf.AGGREGATE(15,6,ROW(MAESTRO!$B$3:$B$1000)/((MAESTRO!$B$3:$B$1000="CIVILES")*(UPPER(MAESTRO!$L$3:$L$1000)="CONFIRMADO")),ROWS($A$3:A386))),"")</f>
        <v/>
      </c>
      <c r="Q386" s="18" t="str">
        <f ca="1">IFERROR(INDEX(MAESTRO!Q:Q,_xludf.AGGREGATE(15,6,ROW(MAESTRO!$B$3:$B$1000)/((MAESTRO!$B$3:$B$1000="CIVILES")*(UPPER(MAESTRO!$L$3:$L$1000)="CONFIRMADO")),ROWS($A$3:A386))),"")</f>
        <v/>
      </c>
      <c r="R386" s="18" t="str">
        <f ca="1">IFERROR(INDEX(MAESTRO!R:R,_xludf.AGGREGATE(15,6,ROW(MAESTRO!$B$3:$B$1000)/((MAESTRO!$B$3:$B$1000="CIVILES")*(UPPER(MAESTRO!$L$3:$L$1000)="CONFIRMADO")),ROWS($A$3:A386))),"")</f>
        <v/>
      </c>
      <c r="S386" s="18" t="str">
        <f ca="1">IFERROR(INDEX(MAESTRO!S:S,_xludf.AGGREGATE(15,6,ROW(MAESTRO!$B$3:$B$1000)/((MAESTRO!$B$3:$B$1000="CIVILES")*(UPPER(MAESTRO!$L$3:$L$1000)="CONFIRMADO")),ROWS($A$3:A386))),"")</f>
        <v/>
      </c>
      <c r="T386" s="18" t="str">
        <f ca="1">IFERROR(INDEX(MAESTRO!T:T,_xludf.AGGREGATE(15,6,ROW(MAESTRO!$B$3:$B$1000)/((MAESTRO!$B$3:$B$1000="CIVILES")*(UPPER(MAESTRO!$L$3:$L$1000)="CONFIRMADO")),ROWS($A$3:A386))),"")</f>
        <v/>
      </c>
      <c r="U386" s="18" t="str">
        <f ca="1">IFERROR(INDEX(MAESTRO!U:U,_xludf.AGGREGATE(15,6,ROW(MAESTRO!$B$3:$B$1000)/((MAESTRO!$B$3:$B$1000="CIVILES")*(UPPER(MAESTRO!$L$3:$L$1000)="CONFIRMADO")),ROWS($A$3:A386))),"")</f>
        <v/>
      </c>
      <c r="V386" s="18" t="str">
        <f ca="1">IFERROR(INDEX(MAESTRO!V:V,_xludf.AGGREGATE(15,6,ROW(MAESTRO!$B$3:$B$1000)/((MAESTRO!$B$3:$B$1000="CIVILES")*(UPPER(MAESTRO!$L$3:$L$1000)="CONFIRMADO")),ROWS($A$3:A386))),"")</f>
        <v/>
      </c>
      <c r="W386" s="18" t="str">
        <f ca="1">IFERROR(INDEX(MAESTRO!W:W,_xludf.AGGREGATE(15,6,ROW(MAESTRO!$B$3:$B$1000)/((MAESTRO!$B$3:$B$1000="CIVILES")*(UPPER(MAESTRO!$L$3:$L$1000)="CONFIRMADO")),ROWS($A$3:A386))),"")</f>
        <v/>
      </c>
      <c r="X386" s="18" t="str">
        <f ca="1">IFERROR(INDEX(MAESTRO!X:X,_xludf.AGGREGATE(15,6,ROW(MAESTRO!$B$3:$B$1000)/((MAESTRO!$B$3:$B$1000="CIVILES")*(UPPER(MAESTRO!$L$3:$L$1000)="CONFIRMADO")),ROWS($A$3:A386))),"")</f>
        <v/>
      </c>
    </row>
    <row r="387" spans="1:24" ht="22.05" customHeight="1">
      <c r="A387" s="10" t="str">
        <f ca="1">IFERROR(INDEX(MAESTRO!A:A,_xludf.AGGREGATE(15,6,ROW(MAESTRO!$B$3:$B$1000)/((MAESTRO!$B$3:$B$1000="CIVILES")*(UPPER(MAESTRO!$L$3:$L$1000)="CONFIRMADO")),ROWS($A$3:A387))),"")</f>
        <v/>
      </c>
      <c r="B387" s="10" t="str">
        <f ca="1">IFERROR(INDEX(MAESTRO!B:B,_xludf.AGGREGATE(15,6,ROW(MAESTRO!$B$3:$B$1000)/((MAESTRO!$B$3:$B$1000="CIVILES")*(UPPER(MAESTRO!$L$3:$L$1000)="CONFIRMADO")),ROWS($A$3:A387))),"")</f>
        <v/>
      </c>
      <c r="C387" s="10" t="str">
        <f ca="1">IFERROR(INDEX(MAESTRO!C:C,_xludf.AGGREGATE(15,6,ROW(MAESTRO!$B$3:$B$1000)/((MAESTRO!$B$3:$B$1000="CIVILES")*(UPPER(MAESTRO!$L$3:$L$1000)="CONFIRMADO")),ROWS($A$3:A387))),"")</f>
        <v/>
      </c>
      <c r="D387" s="10" t="str">
        <f ca="1">IFERROR(INDEX(MAESTRO!D:D,_xludf.AGGREGATE(15,6,ROW(MAESTRO!$B$3:$B$1000)/((MAESTRO!$B$3:$B$1000="CIVILES")*(UPPER(MAESTRO!$L$3:$L$1000)="CONFIRMADO")),ROWS($A$3:A387))),"")</f>
        <v/>
      </c>
      <c r="E387" s="10" t="str">
        <f ca="1">IFERROR(INDEX(MAESTRO!E:E,_xludf.AGGREGATE(15,6,ROW(MAESTRO!$B$3:$B$1000)/((MAESTRO!$B$3:$B$1000="CIVILES")*(UPPER(MAESTRO!$L$3:$L$1000)="CONFIRMADO")),ROWS($A$3:A387))),"")</f>
        <v/>
      </c>
      <c r="F387" s="10" t="str">
        <f ca="1">IFERROR(INDEX(MAESTRO!F:F,_xludf.AGGREGATE(15,6,ROW(MAESTRO!$B$3:$B$1000)/((MAESTRO!$B$3:$B$1000="CIVILES")*(UPPER(MAESTRO!$L$3:$L$1000)="CONFIRMADO")),ROWS($A$3:A387))),"")</f>
        <v/>
      </c>
      <c r="G387" s="10" t="str">
        <f ca="1">IFERROR(INDEX(MAESTRO!G:G,_xludf.AGGREGATE(15,6,ROW(MAESTRO!$B$3:$B$1000)/((MAESTRO!$B$3:$B$1000="CIVILES")*(UPPER(MAESTRO!$L$3:$L$1000)="CONFIRMADO")),ROWS($A$3:A387))),"")</f>
        <v/>
      </c>
      <c r="H387" s="10" t="str">
        <f ca="1">IFERROR(INDEX(MAESTRO!H:H,_xludf.AGGREGATE(15,6,ROW(MAESTRO!$B$3:$B$1000)/((MAESTRO!$B$3:$B$1000="CIVILES")*(UPPER(MAESTRO!$L$3:$L$1000)="CONFIRMADO")),ROWS($A$3:A387))),"")</f>
        <v/>
      </c>
      <c r="I387" s="10" t="str">
        <f ca="1">IFERROR(INDEX(MAESTRO!I:I,_xludf.AGGREGATE(15,6,ROW(MAESTRO!$B$3:$B$1000)/((MAESTRO!$B$3:$B$1000="CIVILES")*(UPPER(MAESTRO!$L$3:$L$1000)="CONFIRMADO")),ROWS($A$3:A387))),"")</f>
        <v/>
      </c>
      <c r="J387" s="10" t="str">
        <f ca="1">IFERROR(INDEX(MAESTRO!J:J,_xludf.AGGREGATE(15,6,ROW(MAESTRO!$B$3:$B$1000)/((MAESTRO!$B$3:$B$1000="CIVILES")*(UPPER(MAESTRO!$L$3:$L$1000)="CONFIRMADO")),ROWS($A$3:A387))),"")</f>
        <v/>
      </c>
      <c r="K387" s="10" t="str">
        <f ca="1">IFERROR(INDEX(MAESTRO!K:K,_xludf.AGGREGATE(15,6,ROW(MAESTRO!$B$3:$B$1000)/((MAESTRO!$B$3:$B$1000="CIVILES")*(UPPER(MAESTRO!$L$3:$L$1000)="CONFIRMADO")),ROWS($A$3:A387))),"")</f>
        <v/>
      </c>
      <c r="L387" s="10" t="str">
        <f ca="1">IFERROR(INDEX(MAESTRO!L:L,_xludf.AGGREGATE(15,6,ROW(MAESTRO!$B$3:$B$1000)/((MAESTRO!$B$3:$B$1000="CIVILES")*(UPPER(MAESTRO!$L$3:$L$1000)="CONFIRMADO")),ROWS($A$3:A387))),"")</f>
        <v/>
      </c>
      <c r="M387" s="10" t="str">
        <f ca="1">IFERROR(INDEX(MAESTRO!M:M,_xludf.AGGREGATE(15,6,ROW(MAESTRO!$B$3:$B$1000)/((MAESTRO!$B$3:$B$1000="CIVILES")*(UPPER(MAESTRO!$L$3:$L$1000)="CONFIRMADO")),ROWS($A$3:A387))),"")</f>
        <v/>
      </c>
      <c r="N387" s="10" t="str">
        <f ca="1">IFERROR(INDEX(MAESTRO!N:N,_xludf.AGGREGATE(15,6,ROW(MAESTRO!$B$3:$B$1000)/((MAESTRO!$B$3:$B$1000="CIVILES")*(UPPER(MAESTRO!$L$3:$L$1000)="CONFIRMADO")),ROWS($A$3:A387))),"")</f>
        <v/>
      </c>
      <c r="O387" s="10" t="str">
        <f ca="1">IFERROR(INDEX(MAESTRO!O:O,_xludf.AGGREGATE(15,6,ROW(MAESTRO!$B$3:$B$1000)/((MAESTRO!$B$3:$B$1000="CIVILES")*(UPPER(MAESTRO!$L$3:$L$1000)="CONFIRMADO")),ROWS($A$3:A387))),"")</f>
        <v/>
      </c>
      <c r="P387" s="10" t="str">
        <f ca="1">IFERROR(INDEX(MAESTRO!P:P,_xludf.AGGREGATE(15,6,ROW(MAESTRO!$B$3:$B$1000)/((MAESTRO!$B$3:$B$1000="CIVILES")*(UPPER(MAESTRO!$L$3:$L$1000)="CONFIRMADO")),ROWS($A$3:A387))),"")</f>
        <v/>
      </c>
      <c r="Q387" s="10" t="str">
        <f ca="1">IFERROR(INDEX(MAESTRO!Q:Q,_xludf.AGGREGATE(15,6,ROW(MAESTRO!$B$3:$B$1000)/((MAESTRO!$B$3:$B$1000="CIVILES")*(UPPER(MAESTRO!$L$3:$L$1000)="CONFIRMADO")),ROWS($A$3:A387))),"")</f>
        <v/>
      </c>
      <c r="R387" s="10" t="str">
        <f ca="1">IFERROR(INDEX(MAESTRO!R:R,_xludf.AGGREGATE(15,6,ROW(MAESTRO!$B$3:$B$1000)/((MAESTRO!$B$3:$B$1000="CIVILES")*(UPPER(MAESTRO!$L$3:$L$1000)="CONFIRMADO")),ROWS($A$3:A387))),"")</f>
        <v/>
      </c>
      <c r="S387" s="10" t="str">
        <f ca="1">IFERROR(INDEX(MAESTRO!S:S,_xludf.AGGREGATE(15,6,ROW(MAESTRO!$B$3:$B$1000)/((MAESTRO!$B$3:$B$1000="CIVILES")*(UPPER(MAESTRO!$L$3:$L$1000)="CONFIRMADO")),ROWS($A$3:A387))),"")</f>
        <v/>
      </c>
      <c r="T387" s="10" t="str">
        <f ca="1">IFERROR(INDEX(MAESTRO!T:T,_xludf.AGGREGATE(15,6,ROW(MAESTRO!$B$3:$B$1000)/((MAESTRO!$B$3:$B$1000="CIVILES")*(UPPER(MAESTRO!$L$3:$L$1000)="CONFIRMADO")),ROWS($A$3:A387))),"")</f>
        <v/>
      </c>
      <c r="U387" s="10" t="str">
        <f ca="1">IFERROR(INDEX(MAESTRO!U:U,_xludf.AGGREGATE(15,6,ROW(MAESTRO!$B$3:$B$1000)/((MAESTRO!$B$3:$B$1000="CIVILES")*(UPPER(MAESTRO!$L$3:$L$1000)="CONFIRMADO")),ROWS($A$3:A387))),"")</f>
        <v/>
      </c>
      <c r="V387" s="10" t="str">
        <f ca="1">IFERROR(INDEX(MAESTRO!V:V,_xludf.AGGREGATE(15,6,ROW(MAESTRO!$B$3:$B$1000)/((MAESTRO!$B$3:$B$1000="CIVILES")*(UPPER(MAESTRO!$L$3:$L$1000)="CONFIRMADO")),ROWS($A$3:A387))),"")</f>
        <v/>
      </c>
      <c r="W387" s="10" t="str">
        <f ca="1">IFERROR(INDEX(MAESTRO!W:W,_xludf.AGGREGATE(15,6,ROW(MAESTRO!$B$3:$B$1000)/((MAESTRO!$B$3:$B$1000="CIVILES")*(UPPER(MAESTRO!$L$3:$L$1000)="CONFIRMADO")),ROWS($A$3:A387))),"")</f>
        <v/>
      </c>
      <c r="X387" s="10" t="str">
        <f ca="1">IFERROR(INDEX(MAESTRO!X:X,_xludf.AGGREGATE(15,6,ROW(MAESTRO!$B$3:$B$1000)/((MAESTRO!$B$3:$B$1000="CIVILES")*(UPPER(MAESTRO!$L$3:$L$1000)="CONFIRMADO")),ROWS($A$3:A387))),"")</f>
        <v/>
      </c>
    </row>
    <row r="388" spans="1:24" ht="22.05" customHeight="1">
      <c r="A388" s="18" t="str">
        <f ca="1">IFERROR(INDEX(MAESTRO!A:A,_xludf.AGGREGATE(15,6,ROW(MAESTRO!$B$3:$B$1000)/((MAESTRO!$B$3:$B$1000="CIVILES")*(UPPER(MAESTRO!$L$3:$L$1000)="CONFIRMADO")),ROWS($A$3:A388))),"")</f>
        <v/>
      </c>
      <c r="B388" s="18" t="str">
        <f ca="1">IFERROR(INDEX(MAESTRO!B:B,_xludf.AGGREGATE(15,6,ROW(MAESTRO!$B$3:$B$1000)/((MAESTRO!$B$3:$B$1000="CIVILES")*(UPPER(MAESTRO!$L$3:$L$1000)="CONFIRMADO")),ROWS($A$3:A388))),"")</f>
        <v/>
      </c>
      <c r="C388" s="18" t="str">
        <f ca="1">IFERROR(INDEX(MAESTRO!C:C,_xludf.AGGREGATE(15,6,ROW(MAESTRO!$B$3:$B$1000)/((MAESTRO!$B$3:$B$1000="CIVILES")*(UPPER(MAESTRO!$L$3:$L$1000)="CONFIRMADO")),ROWS($A$3:A388))),"")</f>
        <v/>
      </c>
      <c r="D388" s="18" t="str">
        <f ca="1">IFERROR(INDEX(MAESTRO!D:D,_xludf.AGGREGATE(15,6,ROW(MAESTRO!$B$3:$B$1000)/((MAESTRO!$B$3:$B$1000="CIVILES")*(UPPER(MAESTRO!$L$3:$L$1000)="CONFIRMADO")),ROWS($A$3:A388))),"")</f>
        <v/>
      </c>
      <c r="E388" s="18" t="str">
        <f ca="1">IFERROR(INDEX(MAESTRO!E:E,_xludf.AGGREGATE(15,6,ROW(MAESTRO!$B$3:$B$1000)/((MAESTRO!$B$3:$B$1000="CIVILES")*(UPPER(MAESTRO!$L$3:$L$1000)="CONFIRMADO")),ROWS($A$3:A388))),"")</f>
        <v/>
      </c>
      <c r="F388" s="18" t="str">
        <f ca="1">IFERROR(INDEX(MAESTRO!F:F,_xludf.AGGREGATE(15,6,ROW(MAESTRO!$B$3:$B$1000)/((MAESTRO!$B$3:$B$1000="CIVILES")*(UPPER(MAESTRO!$L$3:$L$1000)="CONFIRMADO")),ROWS($A$3:A388))),"")</f>
        <v/>
      </c>
      <c r="G388" s="18" t="str">
        <f ca="1">IFERROR(INDEX(MAESTRO!G:G,_xludf.AGGREGATE(15,6,ROW(MAESTRO!$B$3:$B$1000)/((MAESTRO!$B$3:$B$1000="CIVILES")*(UPPER(MAESTRO!$L$3:$L$1000)="CONFIRMADO")),ROWS($A$3:A388))),"")</f>
        <v/>
      </c>
      <c r="H388" s="18" t="str">
        <f ca="1">IFERROR(INDEX(MAESTRO!H:H,_xludf.AGGREGATE(15,6,ROW(MAESTRO!$B$3:$B$1000)/((MAESTRO!$B$3:$B$1000="CIVILES")*(UPPER(MAESTRO!$L$3:$L$1000)="CONFIRMADO")),ROWS($A$3:A388))),"")</f>
        <v/>
      </c>
      <c r="I388" s="18" t="str">
        <f ca="1">IFERROR(INDEX(MAESTRO!I:I,_xludf.AGGREGATE(15,6,ROW(MAESTRO!$B$3:$B$1000)/((MAESTRO!$B$3:$B$1000="CIVILES")*(UPPER(MAESTRO!$L$3:$L$1000)="CONFIRMADO")),ROWS($A$3:A388))),"")</f>
        <v/>
      </c>
      <c r="J388" s="18" t="str">
        <f ca="1">IFERROR(INDEX(MAESTRO!J:J,_xludf.AGGREGATE(15,6,ROW(MAESTRO!$B$3:$B$1000)/((MAESTRO!$B$3:$B$1000="CIVILES")*(UPPER(MAESTRO!$L$3:$L$1000)="CONFIRMADO")),ROWS($A$3:A388))),"")</f>
        <v/>
      </c>
      <c r="K388" s="18" t="str">
        <f ca="1">IFERROR(INDEX(MAESTRO!K:K,_xludf.AGGREGATE(15,6,ROW(MAESTRO!$B$3:$B$1000)/((MAESTRO!$B$3:$B$1000="CIVILES")*(UPPER(MAESTRO!$L$3:$L$1000)="CONFIRMADO")),ROWS($A$3:A388))),"")</f>
        <v/>
      </c>
      <c r="L388" s="18" t="str">
        <f ca="1">IFERROR(INDEX(MAESTRO!L:L,_xludf.AGGREGATE(15,6,ROW(MAESTRO!$B$3:$B$1000)/((MAESTRO!$B$3:$B$1000="CIVILES")*(UPPER(MAESTRO!$L$3:$L$1000)="CONFIRMADO")),ROWS($A$3:A388))),"")</f>
        <v/>
      </c>
      <c r="M388" s="18" t="str">
        <f ca="1">IFERROR(INDEX(MAESTRO!M:M,_xludf.AGGREGATE(15,6,ROW(MAESTRO!$B$3:$B$1000)/((MAESTRO!$B$3:$B$1000="CIVILES")*(UPPER(MAESTRO!$L$3:$L$1000)="CONFIRMADO")),ROWS($A$3:A388))),"")</f>
        <v/>
      </c>
      <c r="N388" s="18" t="str">
        <f ca="1">IFERROR(INDEX(MAESTRO!N:N,_xludf.AGGREGATE(15,6,ROW(MAESTRO!$B$3:$B$1000)/((MAESTRO!$B$3:$B$1000="CIVILES")*(UPPER(MAESTRO!$L$3:$L$1000)="CONFIRMADO")),ROWS($A$3:A388))),"")</f>
        <v/>
      </c>
      <c r="O388" s="18" t="str">
        <f ca="1">IFERROR(INDEX(MAESTRO!O:O,_xludf.AGGREGATE(15,6,ROW(MAESTRO!$B$3:$B$1000)/((MAESTRO!$B$3:$B$1000="CIVILES")*(UPPER(MAESTRO!$L$3:$L$1000)="CONFIRMADO")),ROWS($A$3:A388))),"")</f>
        <v/>
      </c>
      <c r="P388" s="18" t="str">
        <f ca="1">IFERROR(INDEX(MAESTRO!P:P,_xludf.AGGREGATE(15,6,ROW(MAESTRO!$B$3:$B$1000)/((MAESTRO!$B$3:$B$1000="CIVILES")*(UPPER(MAESTRO!$L$3:$L$1000)="CONFIRMADO")),ROWS($A$3:A388))),"")</f>
        <v/>
      </c>
      <c r="Q388" s="18" t="str">
        <f ca="1">IFERROR(INDEX(MAESTRO!Q:Q,_xludf.AGGREGATE(15,6,ROW(MAESTRO!$B$3:$B$1000)/((MAESTRO!$B$3:$B$1000="CIVILES")*(UPPER(MAESTRO!$L$3:$L$1000)="CONFIRMADO")),ROWS($A$3:A388))),"")</f>
        <v/>
      </c>
      <c r="R388" s="18" t="str">
        <f ca="1">IFERROR(INDEX(MAESTRO!R:R,_xludf.AGGREGATE(15,6,ROW(MAESTRO!$B$3:$B$1000)/((MAESTRO!$B$3:$B$1000="CIVILES")*(UPPER(MAESTRO!$L$3:$L$1000)="CONFIRMADO")),ROWS($A$3:A388))),"")</f>
        <v/>
      </c>
      <c r="S388" s="18" t="str">
        <f ca="1">IFERROR(INDEX(MAESTRO!S:S,_xludf.AGGREGATE(15,6,ROW(MAESTRO!$B$3:$B$1000)/((MAESTRO!$B$3:$B$1000="CIVILES")*(UPPER(MAESTRO!$L$3:$L$1000)="CONFIRMADO")),ROWS($A$3:A388))),"")</f>
        <v/>
      </c>
      <c r="T388" s="18" t="str">
        <f ca="1">IFERROR(INDEX(MAESTRO!T:T,_xludf.AGGREGATE(15,6,ROW(MAESTRO!$B$3:$B$1000)/((MAESTRO!$B$3:$B$1000="CIVILES")*(UPPER(MAESTRO!$L$3:$L$1000)="CONFIRMADO")),ROWS($A$3:A388))),"")</f>
        <v/>
      </c>
      <c r="U388" s="18" t="str">
        <f ca="1">IFERROR(INDEX(MAESTRO!U:U,_xludf.AGGREGATE(15,6,ROW(MAESTRO!$B$3:$B$1000)/((MAESTRO!$B$3:$B$1000="CIVILES")*(UPPER(MAESTRO!$L$3:$L$1000)="CONFIRMADO")),ROWS($A$3:A388))),"")</f>
        <v/>
      </c>
      <c r="V388" s="18" t="str">
        <f ca="1">IFERROR(INDEX(MAESTRO!V:V,_xludf.AGGREGATE(15,6,ROW(MAESTRO!$B$3:$B$1000)/((MAESTRO!$B$3:$B$1000="CIVILES")*(UPPER(MAESTRO!$L$3:$L$1000)="CONFIRMADO")),ROWS($A$3:A388))),"")</f>
        <v/>
      </c>
      <c r="W388" s="18" t="str">
        <f ca="1">IFERROR(INDEX(MAESTRO!W:W,_xludf.AGGREGATE(15,6,ROW(MAESTRO!$B$3:$B$1000)/((MAESTRO!$B$3:$B$1000="CIVILES")*(UPPER(MAESTRO!$L$3:$L$1000)="CONFIRMADO")),ROWS($A$3:A388))),"")</f>
        <v/>
      </c>
      <c r="X388" s="18" t="str">
        <f ca="1">IFERROR(INDEX(MAESTRO!X:X,_xludf.AGGREGATE(15,6,ROW(MAESTRO!$B$3:$B$1000)/((MAESTRO!$B$3:$B$1000="CIVILES")*(UPPER(MAESTRO!$L$3:$L$1000)="CONFIRMADO")),ROWS($A$3:A388))),"")</f>
        <v/>
      </c>
    </row>
    <row r="389" spans="1:24" ht="22.05" customHeight="1">
      <c r="A389" s="10" t="str">
        <f ca="1">IFERROR(INDEX(MAESTRO!A:A,_xludf.AGGREGATE(15,6,ROW(MAESTRO!$B$3:$B$1000)/((MAESTRO!$B$3:$B$1000="CIVILES")*(UPPER(MAESTRO!$L$3:$L$1000)="CONFIRMADO")),ROWS($A$3:A389))),"")</f>
        <v/>
      </c>
      <c r="B389" s="10" t="str">
        <f ca="1">IFERROR(INDEX(MAESTRO!B:B,_xludf.AGGREGATE(15,6,ROW(MAESTRO!$B$3:$B$1000)/((MAESTRO!$B$3:$B$1000="CIVILES")*(UPPER(MAESTRO!$L$3:$L$1000)="CONFIRMADO")),ROWS($A$3:A389))),"")</f>
        <v/>
      </c>
      <c r="C389" s="10" t="str">
        <f ca="1">IFERROR(INDEX(MAESTRO!C:C,_xludf.AGGREGATE(15,6,ROW(MAESTRO!$B$3:$B$1000)/((MAESTRO!$B$3:$B$1000="CIVILES")*(UPPER(MAESTRO!$L$3:$L$1000)="CONFIRMADO")),ROWS($A$3:A389))),"")</f>
        <v/>
      </c>
      <c r="D389" s="10" t="str">
        <f ca="1">IFERROR(INDEX(MAESTRO!D:D,_xludf.AGGREGATE(15,6,ROW(MAESTRO!$B$3:$B$1000)/((MAESTRO!$B$3:$B$1000="CIVILES")*(UPPER(MAESTRO!$L$3:$L$1000)="CONFIRMADO")),ROWS($A$3:A389))),"")</f>
        <v/>
      </c>
      <c r="E389" s="10" t="str">
        <f ca="1">IFERROR(INDEX(MAESTRO!E:E,_xludf.AGGREGATE(15,6,ROW(MAESTRO!$B$3:$B$1000)/((MAESTRO!$B$3:$B$1000="CIVILES")*(UPPER(MAESTRO!$L$3:$L$1000)="CONFIRMADO")),ROWS($A$3:A389))),"")</f>
        <v/>
      </c>
      <c r="F389" s="10" t="str">
        <f ca="1">IFERROR(INDEX(MAESTRO!F:F,_xludf.AGGREGATE(15,6,ROW(MAESTRO!$B$3:$B$1000)/((MAESTRO!$B$3:$B$1000="CIVILES")*(UPPER(MAESTRO!$L$3:$L$1000)="CONFIRMADO")),ROWS($A$3:A389))),"")</f>
        <v/>
      </c>
      <c r="G389" s="10" t="str">
        <f ca="1">IFERROR(INDEX(MAESTRO!G:G,_xludf.AGGREGATE(15,6,ROW(MAESTRO!$B$3:$B$1000)/((MAESTRO!$B$3:$B$1000="CIVILES")*(UPPER(MAESTRO!$L$3:$L$1000)="CONFIRMADO")),ROWS($A$3:A389))),"")</f>
        <v/>
      </c>
      <c r="H389" s="10" t="str">
        <f ca="1">IFERROR(INDEX(MAESTRO!H:H,_xludf.AGGREGATE(15,6,ROW(MAESTRO!$B$3:$B$1000)/((MAESTRO!$B$3:$B$1000="CIVILES")*(UPPER(MAESTRO!$L$3:$L$1000)="CONFIRMADO")),ROWS($A$3:A389))),"")</f>
        <v/>
      </c>
      <c r="I389" s="10" t="str">
        <f ca="1">IFERROR(INDEX(MAESTRO!I:I,_xludf.AGGREGATE(15,6,ROW(MAESTRO!$B$3:$B$1000)/((MAESTRO!$B$3:$B$1000="CIVILES")*(UPPER(MAESTRO!$L$3:$L$1000)="CONFIRMADO")),ROWS($A$3:A389))),"")</f>
        <v/>
      </c>
      <c r="J389" s="10" t="str">
        <f ca="1">IFERROR(INDEX(MAESTRO!J:J,_xludf.AGGREGATE(15,6,ROW(MAESTRO!$B$3:$B$1000)/((MAESTRO!$B$3:$B$1000="CIVILES")*(UPPER(MAESTRO!$L$3:$L$1000)="CONFIRMADO")),ROWS($A$3:A389))),"")</f>
        <v/>
      </c>
      <c r="K389" s="10" t="str">
        <f ca="1">IFERROR(INDEX(MAESTRO!K:K,_xludf.AGGREGATE(15,6,ROW(MAESTRO!$B$3:$B$1000)/((MAESTRO!$B$3:$B$1000="CIVILES")*(UPPER(MAESTRO!$L$3:$L$1000)="CONFIRMADO")),ROWS($A$3:A389))),"")</f>
        <v/>
      </c>
      <c r="L389" s="10" t="str">
        <f ca="1">IFERROR(INDEX(MAESTRO!L:L,_xludf.AGGREGATE(15,6,ROW(MAESTRO!$B$3:$B$1000)/((MAESTRO!$B$3:$B$1000="CIVILES")*(UPPER(MAESTRO!$L$3:$L$1000)="CONFIRMADO")),ROWS($A$3:A389))),"")</f>
        <v/>
      </c>
      <c r="M389" s="10" t="str">
        <f ca="1">IFERROR(INDEX(MAESTRO!M:M,_xludf.AGGREGATE(15,6,ROW(MAESTRO!$B$3:$B$1000)/((MAESTRO!$B$3:$B$1000="CIVILES")*(UPPER(MAESTRO!$L$3:$L$1000)="CONFIRMADO")),ROWS($A$3:A389))),"")</f>
        <v/>
      </c>
      <c r="N389" s="10" t="str">
        <f ca="1">IFERROR(INDEX(MAESTRO!N:N,_xludf.AGGREGATE(15,6,ROW(MAESTRO!$B$3:$B$1000)/((MAESTRO!$B$3:$B$1000="CIVILES")*(UPPER(MAESTRO!$L$3:$L$1000)="CONFIRMADO")),ROWS($A$3:A389))),"")</f>
        <v/>
      </c>
      <c r="O389" s="10" t="str">
        <f ca="1">IFERROR(INDEX(MAESTRO!O:O,_xludf.AGGREGATE(15,6,ROW(MAESTRO!$B$3:$B$1000)/((MAESTRO!$B$3:$B$1000="CIVILES")*(UPPER(MAESTRO!$L$3:$L$1000)="CONFIRMADO")),ROWS($A$3:A389))),"")</f>
        <v/>
      </c>
      <c r="P389" s="10" t="str">
        <f ca="1">IFERROR(INDEX(MAESTRO!P:P,_xludf.AGGREGATE(15,6,ROW(MAESTRO!$B$3:$B$1000)/((MAESTRO!$B$3:$B$1000="CIVILES")*(UPPER(MAESTRO!$L$3:$L$1000)="CONFIRMADO")),ROWS($A$3:A389))),"")</f>
        <v/>
      </c>
      <c r="Q389" s="10" t="str">
        <f ca="1">IFERROR(INDEX(MAESTRO!Q:Q,_xludf.AGGREGATE(15,6,ROW(MAESTRO!$B$3:$B$1000)/((MAESTRO!$B$3:$B$1000="CIVILES")*(UPPER(MAESTRO!$L$3:$L$1000)="CONFIRMADO")),ROWS($A$3:A389))),"")</f>
        <v/>
      </c>
      <c r="R389" s="10" t="str">
        <f ca="1">IFERROR(INDEX(MAESTRO!R:R,_xludf.AGGREGATE(15,6,ROW(MAESTRO!$B$3:$B$1000)/((MAESTRO!$B$3:$B$1000="CIVILES")*(UPPER(MAESTRO!$L$3:$L$1000)="CONFIRMADO")),ROWS($A$3:A389))),"")</f>
        <v/>
      </c>
      <c r="S389" s="10" t="str">
        <f ca="1">IFERROR(INDEX(MAESTRO!S:S,_xludf.AGGREGATE(15,6,ROW(MAESTRO!$B$3:$B$1000)/((MAESTRO!$B$3:$B$1000="CIVILES")*(UPPER(MAESTRO!$L$3:$L$1000)="CONFIRMADO")),ROWS($A$3:A389))),"")</f>
        <v/>
      </c>
      <c r="T389" s="10" t="str">
        <f ca="1">IFERROR(INDEX(MAESTRO!T:T,_xludf.AGGREGATE(15,6,ROW(MAESTRO!$B$3:$B$1000)/((MAESTRO!$B$3:$B$1000="CIVILES")*(UPPER(MAESTRO!$L$3:$L$1000)="CONFIRMADO")),ROWS($A$3:A389))),"")</f>
        <v/>
      </c>
      <c r="U389" s="10" t="str">
        <f ca="1">IFERROR(INDEX(MAESTRO!U:U,_xludf.AGGREGATE(15,6,ROW(MAESTRO!$B$3:$B$1000)/((MAESTRO!$B$3:$B$1000="CIVILES")*(UPPER(MAESTRO!$L$3:$L$1000)="CONFIRMADO")),ROWS($A$3:A389))),"")</f>
        <v/>
      </c>
      <c r="V389" s="10" t="str">
        <f ca="1">IFERROR(INDEX(MAESTRO!V:V,_xludf.AGGREGATE(15,6,ROW(MAESTRO!$B$3:$B$1000)/((MAESTRO!$B$3:$B$1000="CIVILES")*(UPPER(MAESTRO!$L$3:$L$1000)="CONFIRMADO")),ROWS($A$3:A389))),"")</f>
        <v/>
      </c>
      <c r="W389" s="10" t="str">
        <f ca="1">IFERROR(INDEX(MAESTRO!W:W,_xludf.AGGREGATE(15,6,ROW(MAESTRO!$B$3:$B$1000)/((MAESTRO!$B$3:$B$1000="CIVILES")*(UPPER(MAESTRO!$L$3:$L$1000)="CONFIRMADO")),ROWS($A$3:A389))),"")</f>
        <v/>
      </c>
      <c r="X389" s="10" t="str">
        <f ca="1">IFERROR(INDEX(MAESTRO!X:X,_xludf.AGGREGATE(15,6,ROW(MAESTRO!$B$3:$B$1000)/((MAESTRO!$B$3:$B$1000="CIVILES")*(UPPER(MAESTRO!$L$3:$L$1000)="CONFIRMADO")),ROWS($A$3:A389))),"")</f>
        <v/>
      </c>
    </row>
    <row r="390" spans="1:24" ht="22.05" customHeight="1">
      <c r="A390" s="18" t="str">
        <f ca="1">IFERROR(INDEX(MAESTRO!A:A,_xludf.AGGREGATE(15,6,ROW(MAESTRO!$B$3:$B$1000)/((MAESTRO!$B$3:$B$1000="CIVILES")*(UPPER(MAESTRO!$L$3:$L$1000)="CONFIRMADO")),ROWS($A$3:A390))),"")</f>
        <v/>
      </c>
      <c r="B390" s="18" t="str">
        <f ca="1">IFERROR(INDEX(MAESTRO!B:B,_xludf.AGGREGATE(15,6,ROW(MAESTRO!$B$3:$B$1000)/((MAESTRO!$B$3:$B$1000="CIVILES")*(UPPER(MAESTRO!$L$3:$L$1000)="CONFIRMADO")),ROWS($A$3:A390))),"")</f>
        <v/>
      </c>
      <c r="C390" s="18" t="str">
        <f ca="1">IFERROR(INDEX(MAESTRO!C:C,_xludf.AGGREGATE(15,6,ROW(MAESTRO!$B$3:$B$1000)/((MAESTRO!$B$3:$B$1000="CIVILES")*(UPPER(MAESTRO!$L$3:$L$1000)="CONFIRMADO")),ROWS($A$3:A390))),"")</f>
        <v/>
      </c>
      <c r="D390" s="18" t="str">
        <f ca="1">IFERROR(INDEX(MAESTRO!D:D,_xludf.AGGREGATE(15,6,ROW(MAESTRO!$B$3:$B$1000)/((MAESTRO!$B$3:$B$1000="CIVILES")*(UPPER(MAESTRO!$L$3:$L$1000)="CONFIRMADO")),ROWS($A$3:A390))),"")</f>
        <v/>
      </c>
      <c r="E390" s="18" t="str">
        <f ca="1">IFERROR(INDEX(MAESTRO!E:E,_xludf.AGGREGATE(15,6,ROW(MAESTRO!$B$3:$B$1000)/((MAESTRO!$B$3:$B$1000="CIVILES")*(UPPER(MAESTRO!$L$3:$L$1000)="CONFIRMADO")),ROWS($A$3:A390))),"")</f>
        <v/>
      </c>
      <c r="F390" s="18" t="str">
        <f ca="1">IFERROR(INDEX(MAESTRO!F:F,_xludf.AGGREGATE(15,6,ROW(MAESTRO!$B$3:$B$1000)/((MAESTRO!$B$3:$B$1000="CIVILES")*(UPPER(MAESTRO!$L$3:$L$1000)="CONFIRMADO")),ROWS($A$3:A390))),"")</f>
        <v/>
      </c>
      <c r="G390" s="18" t="str">
        <f ca="1">IFERROR(INDEX(MAESTRO!G:G,_xludf.AGGREGATE(15,6,ROW(MAESTRO!$B$3:$B$1000)/((MAESTRO!$B$3:$B$1000="CIVILES")*(UPPER(MAESTRO!$L$3:$L$1000)="CONFIRMADO")),ROWS($A$3:A390))),"")</f>
        <v/>
      </c>
      <c r="H390" s="18" t="str">
        <f ca="1">IFERROR(INDEX(MAESTRO!H:H,_xludf.AGGREGATE(15,6,ROW(MAESTRO!$B$3:$B$1000)/((MAESTRO!$B$3:$B$1000="CIVILES")*(UPPER(MAESTRO!$L$3:$L$1000)="CONFIRMADO")),ROWS($A$3:A390))),"")</f>
        <v/>
      </c>
      <c r="I390" s="18" t="str">
        <f ca="1">IFERROR(INDEX(MAESTRO!I:I,_xludf.AGGREGATE(15,6,ROW(MAESTRO!$B$3:$B$1000)/((MAESTRO!$B$3:$B$1000="CIVILES")*(UPPER(MAESTRO!$L$3:$L$1000)="CONFIRMADO")),ROWS($A$3:A390))),"")</f>
        <v/>
      </c>
      <c r="J390" s="18" t="str">
        <f ca="1">IFERROR(INDEX(MAESTRO!J:J,_xludf.AGGREGATE(15,6,ROW(MAESTRO!$B$3:$B$1000)/((MAESTRO!$B$3:$B$1000="CIVILES")*(UPPER(MAESTRO!$L$3:$L$1000)="CONFIRMADO")),ROWS($A$3:A390))),"")</f>
        <v/>
      </c>
      <c r="K390" s="18" t="str">
        <f ca="1">IFERROR(INDEX(MAESTRO!K:K,_xludf.AGGREGATE(15,6,ROW(MAESTRO!$B$3:$B$1000)/((MAESTRO!$B$3:$B$1000="CIVILES")*(UPPER(MAESTRO!$L$3:$L$1000)="CONFIRMADO")),ROWS($A$3:A390))),"")</f>
        <v/>
      </c>
      <c r="L390" s="18" t="str">
        <f ca="1">IFERROR(INDEX(MAESTRO!L:L,_xludf.AGGREGATE(15,6,ROW(MAESTRO!$B$3:$B$1000)/((MAESTRO!$B$3:$B$1000="CIVILES")*(UPPER(MAESTRO!$L$3:$L$1000)="CONFIRMADO")),ROWS($A$3:A390))),"")</f>
        <v/>
      </c>
      <c r="M390" s="18" t="str">
        <f ca="1">IFERROR(INDEX(MAESTRO!M:M,_xludf.AGGREGATE(15,6,ROW(MAESTRO!$B$3:$B$1000)/((MAESTRO!$B$3:$B$1000="CIVILES")*(UPPER(MAESTRO!$L$3:$L$1000)="CONFIRMADO")),ROWS($A$3:A390))),"")</f>
        <v/>
      </c>
      <c r="N390" s="18" t="str">
        <f ca="1">IFERROR(INDEX(MAESTRO!N:N,_xludf.AGGREGATE(15,6,ROW(MAESTRO!$B$3:$B$1000)/((MAESTRO!$B$3:$B$1000="CIVILES")*(UPPER(MAESTRO!$L$3:$L$1000)="CONFIRMADO")),ROWS($A$3:A390))),"")</f>
        <v/>
      </c>
      <c r="O390" s="18" t="str">
        <f ca="1">IFERROR(INDEX(MAESTRO!O:O,_xludf.AGGREGATE(15,6,ROW(MAESTRO!$B$3:$B$1000)/((MAESTRO!$B$3:$B$1000="CIVILES")*(UPPER(MAESTRO!$L$3:$L$1000)="CONFIRMADO")),ROWS($A$3:A390))),"")</f>
        <v/>
      </c>
      <c r="P390" s="18" t="str">
        <f ca="1">IFERROR(INDEX(MAESTRO!P:P,_xludf.AGGREGATE(15,6,ROW(MAESTRO!$B$3:$B$1000)/((MAESTRO!$B$3:$B$1000="CIVILES")*(UPPER(MAESTRO!$L$3:$L$1000)="CONFIRMADO")),ROWS($A$3:A390))),"")</f>
        <v/>
      </c>
      <c r="Q390" s="18" t="str">
        <f ca="1">IFERROR(INDEX(MAESTRO!Q:Q,_xludf.AGGREGATE(15,6,ROW(MAESTRO!$B$3:$B$1000)/((MAESTRO!$B$3:$B$1000="CIVILES")*(UPPER(MAESTRO!$L$3:$L$1000)="CONFIRMADO")),ROWS($A$3:A390))),"")</f>
        <v/>
      </c>
      <c r="R390" s="18" t="str">
        <f ca="1">IFERROR(INDEX(MAESTRO!R:R,_xludf.AGGREGATE(15,6,ROW(MAESTRO!$B$3:$B$1000)/((MAESTRO!$B$3:$B$1000="CIVILES")*(UPPER(MAESTRO!$L$3:$L$1000)="CONFIRMADO")),ROWS($A$3:A390))),"")</f>
        <v/>
      </c>
      <c r="S390" s="18" t="str">
        <f ca="1">IFERROR(INDEX(MAESTRO!S:S,_xludf.AGGREGATE(15,6,ROW(MAESTRO!$B$3:$B$1000)/((MAESTRO!$B$3:$B$1000="CIVILES")*(UPPER(MAESTRO!$L$3:$L$1000)="CONFIRMADO")),ROWS($A$3:A390))),"")</f>
        <v/>
      </c>
      <c r="T390" s="18" t="str">
        <f ca="1">IFERROR(INDEX(MAESTRO!T:T,_xludf.AGGREGATE(15,6,ROW(MAESTRO!$B$3:$B$1000)/((MAESTRO!$B$3:$B$1000="CIVILES")*(UPPER(MAESTRO!$L$3:$L$1000)="CONFIRMADO")),ROWS($A$3:A390))),"")</f>
        <v/>
      </c>
      <c r="U390" s="18" t="str">
        <f ca="1">IFERROR(INDEX(MAESTRO!U:U,_xludf.AGGREGATE(15,6,ROW(MAESTRO!$B$3:$B$1000)/((MAESTRO!$B$3:$B$1000="CIVILES")*(UPPER(MAESTRO!$L$3:$L$1000)="CONFIRMADO")),ROWS($A$3:A390))),"")</f>
        <v/>
      </c>
      <c r="V390" s="18" t="str">
        <f ca="1">IFERROR(INDEX(MAESTRO!V:V,_xludf.AGGREGATE(15,6,ROW(MAESTRO!$B$3:$B$1000)/((MAESTRO!$B$3:$B$1000="CIVILES")*(UPPER(MAESTRO!$L$3:$L$1000)="CONFIRMADO")),ROWS($A$3:A390))),"")</f>
        <v/>
      </c>
      <c r="W390" s="18" t="str">
        <f ca="1">IFERROR(INDEX(MAESTRO!W:W,_xludf.AGGREGATE(15,6,ROW(MAESTRO!$B$3:$B$1000)/((MAESTRO!$B$3:$B$1000="CIVILES")*(UPPER(MAESTRO!$L$3:$L$1000)="CONFIRMADO")),ROWS($A$3:A390))),"")</f>
        <v/>
      </c>
      <c r="X390" s="18" t="str">
        <f ca="1">IFERROR(INDEX(MAESTRO!X:X,_xludf.AGGREGATE(15,6,ROW(MAESTRO!$B$3:$B$1000)/((MAESTRO!$B$3:$B$1000="CIVILES")*(UPPER(MAESTRO!$L$3:$L$1000)="CONFIRMADO")),ROWS($A$3:A390))),"")</f>
        <v/>
      </c>
    </row>
    <row r="391" spans="1:24" ht="22.05" customHeight="1">
      <c r="A391" s="10" t="str">
        <f ca="1">IFERROR(INDEX(MAESTRO!A:A,_xludf.AGGREGATE(15,6,ROW(MAESTRO!$B$3:$B$1000)/((MAESTRO!$B$3:$B$1000="CIVILES")*(UPPER(MAESTRO!$L$3:$L$1000)="CONFIRMADO")),ROWS($A$3:A391))),"")</f>
        <v/>
      </c>
      <c r="B391" s="10" t="str">
        <f ca="1">IFERROR(INDEX(MAESTRO!B:B,_xludf.AGGREGATE(15,6,ROW(MAESTRO!$B$3:$B$1000)/((MAESTRO!$B$3:$B$1000="CIVILES")*(UPPER(MAESTRO!$L$3:$L$1000)="CONFIRMADO")),ROWS($A$3:A391))),"")</f>
        <v/>
      </c>
      <c r="C391" s="10" t="str">
        <f ca="1">IFERROR(INDEX(MAESTRO!C:C,_xludf.AGGREGATE(15,6,ROW(MAESTRO!$B$3:$B$1000)/((MAESTRO!$B$3:$B$1000="CIVILES")*(UPPER(MAESTRO!$L$3:$L$1000)="CONFIRMADO")),ROWS($A$3:A391))),"")</f>
        <v/>
      </c>
      <c r="D391" s="10" t="str">
        <f ca="1">IFERROR(INDEX(MAESTRO!D:D,_xludf.AGGREGATE(15,6,ROW(MAESTRO!$B$3:$B$1000)/((MAESTRO!$B$3:$B$1000="CIVILES")*(UPPER(MAESTRO!$L$3:$L$1000)="CONFIRMADO")),ROWS($A$3:A391))),"")</f>
        <v/>
      </c>
      <c r="E391" s="10" t="str">
        <f ca="1">IFERROR(INDEX(MAESTRO!E:E,_xludf.AGGREGATE(15,6,ROW(MAESTRO!$B$3:$B$1000)/((MAESTRO!$B$3:$B$1000="CIVILES")*(UPPER(MAESTRO!$L$3:$L$1000)="CONFIRMADO")),ROWS($A$3:A391))),"")</f>
        <v/>
      </c>
      <c r="F391" s="10" t="str">
        <f ca="1">IFERROR(INDEX(MAESTRO!F:F,_xludf.AGGREGATE(15,6,ROW(MAESTRO!$B$3:$B$1000)/((MAESTRO!$B$3:$B$1000="CIVILES")*(UPPER(MAESTRO!$L$3:$L$1000)="CONFIRMADO")),ROWS($A$3:A391))),"")</f>
        <v/>
      </c>
      <c r="G391" s="10" t="str">
        <f ca="1">IFERROR(INDEX(MAESTRO!G:G,_xludf.AGGREGATE(15,6,ROW(MAESTRO!$B$3:$B$1000)/((MAESTRO!$B$3:$B$1000="CIVILES")*(UPPER(MAESTRO!$L$3:$L$1000)="CONFIRMADO")),ROWS($A$3:A391))),"")</f>
        <v/>
      </c>
      <c r="H391" s="10" t="str">
        <f ca="1">IFERROR(INDEX(MAESTRO!H:H,_xludf.AGGREGATE(15,6,ROW(MAESTRO!$B$3:$B$1000)/((MAESTRO!$B$3:$B$1000="CIVILES")*(UPPER(MAESTRO!$L$3:$L$1000)="CONFIRMADO")),ROWS($A$3:A391))),"")</f>
        <v/>
      </c>
      <c r="I391" s="10" t="str">
        <f ca="1">IFERROR(INDEX(MAESTRO!I:I,_xludf.AGGREGATE(15,6,ROW(MAESTRO!$B$3:$B$1000)/((MAESTRO!$B$3:$B$1000="CIVILES")*(UPPER(MAESTRO!$L$3:$L$1000)="CONFIRMADO")),ROWS($A$3:A391))),"")</f>
        <v/>
      </c>
      <c r="J391" s="10" t="str">
        <f ca="1">IFERROR(INDEX(MAESTRO!J:J,_xludf.AGGREGATE(15,6,ROW(MAESTRO!$B$3:$B$1000)/((MAESTRO!$B$3:$B$1000="CIVILES")*(UPPER(MAESTRO!$L$3:$L$1000)="CONFIRMADO")),ROWS($A$3:A391))),"")</f>
        <v/>
      </c>
      <c r="K391" s="10" t="str">
        <f ca="1">IFERROR(INDEX(MAESTRO!K:K,_xludf.AGGREGATE(15,6,ROW(MAESTRO!$B$3:$B$1000)/((MAESTRO!$B$3:$B$1000="CIVILES")*(UPPER(MAESTRO!$L$3:$L$1000)="CONFIRMADO")),ROWS($A$3:A391))),"")</f>
        <v/>
      </c>
      <c r="L391" s="10" t="str">
        <f ca="1">IFERROR(INDEX(MAESTRO!L:L,_xludf.AGGREGATE(15,6,ROW(MAESTRO!$B$3:$B$1000)/((MAESTRO!$B$3:$B$1000="CIVILES")*(UPPER(MAESTRO!$L$3:$L$1000)="CONFIRMADO")),ROWS($A$3:A391))),"")</f>
        <v/>
      </c>
      <c r="M391" s="10" t="str">
        <f ca="1">IFERROR(INDEX(MAESTRO!M:M,_xludf.AGGREGATE(15,6,ROW(MAESTRO!$B$3:$B$1000)/((MAESTRO!$B$3:$B$1000="CIVILES")*(UPPER(MAESTRO!$L$3:$L$1000)="CONFIRMADO")),ROWS($A$3:A391))),"")</f>
        <v/>
      </c>
      <c r="N391" s="10" t="str">
        <f ca="1">IFERROR(INDEX(MAESTRO!N:N,_xludf.AGGREGATE(15,6,ROW(MAESTRO!$B$3:$B$1000)/((MAESTRO!$B$3:$B$1000="CIVILES")*(UPPER(MAESTRO!$L$3:$L$1000)="CONFIRMADO")),ROWS($A$3:A391))),"")</f>
        <v/>
      </c>
      <c r="O391" s="10" t="str">
        <f ca="1">IFERROR(INDEX(MAESTRO!O:O,_xludf.AGGREGATE(15,6,ROW(MAESTRO!$B$3:$B$1000)/((MAESTRO!$B$3:$B$1000="CIVILES")*(UPPER(MAESTRO!$L$3:$L$1000)="CONFIRMADO")),ROWS($A$3:A391))),"")</f>
        <v/>
      </c>
      <c r="P391" s="10" t="str">
        <f ca="1">IFERROR(INDEX(MAESTRO!P:P,_xludf.AGGREGATE(15,6,ROW(MAESTRO!$B$3:$B$1000)/((MAESTRO!$B$3:$B$1000="CIVILES")*(UPPER(MAESTRO!$L$3:$L$1000)="CONFIRMADO")),ROWS($A$3:A391))),"")</f>
        <v/>
      </c>
      <c r="Q391" s="10" t="str">
        <f ca="1">IFERROR(INDEX(MAESTRO!Q:Q,_xludf.AGGREGATE(15,6,ROW(MAESTRO!$B$3:$B$1000)/((MAESTRO!$B$3:$B$1000="CIVILES")*(UPPER(MAESTRO!$L$3:$L$1000)="CONFIRMADO")),ROWS($A$3:A391))),"")</f>
        <v/>
      </c>
      <c r="R391" s="10" t="str">
        <f ca="1">IFERROR(INDEX(MAESTRO!R:R,_xludf.AGGREGATE(15,6,ROW(MAESTRO!$B$3:$B$1000)/((MAESTRO!$B$3:$B$1000="CIVILES")*(UPPER(MAESTRO!$L$3:$L$1000)="CONFIRMADO")),ROWS($A$3:A391))),"")</f>
        <v/>
      </c>
      <c r="S391" s="10" t="str">
        <f ca="1">IFERROR(INDEX(MAESTRO!S:S,_xludf.AGGREGATE(15,6,ROW(MAESTRO!$B$3:$B$1000)/((MAESTRO!$B$3:$B$1000="CIVILES")*(UPPER(MAESTRO!$L$3:$L$1000)="CONFIRMADO")),ROWS($A$3:A391))),"")</f>
        <v/>
      </c>
      <c r="T391" s="10" t="str">
        <f ca="1">IFERROR(INDEX(MAESTRO!T:T,_xludf.AGGREGATE(15,6,ROW(MAESTRO!$B$3:$B$1000)/((MAESTRO!$B$3:$B$1000="CIVILES")*(UPPER(MAESTRO!$L$3:$L$1000)="CONFIRMADO")),ROWS($A$3:A391))),"")</f>
        <v/>
      </c>
      <c r="U391" s="10" t="str">
        <f ca="1">IFERROR(INDEX(MAESTRO!U:U,_xludf.AGGREGATE(15,6,ROW(MAESTRO!$B$3:$B$1000)/((MAESTRO!$B$3:$B$1000="CIVILES")*(UPPER(MAESTRO!$L$3:$L$1000)="CONFIRMADO")),ROWS($A$3:A391))),"")</f>
        <v/>
      </c>
      <c r="V391" s="10" t="str">
        <f ca="1">IFERROR(INDEX(MAESTRO!V:V,_xludf.AGGREGATE(15,6,ROW(MAESTRO!$B$3:$B$1000)/((MAESTRO!$B$3:$B$1000="CIVILES")*(UPPER(MAESTRO!$L$3:$L$1000)="CONFIRMADO")),ROWS($A$3:A391))),"")</f>
        <v/>
      </c>
      <c r="W391" s="10" t="str">
        <f ca="1">IFERROR(INDEX(MAESTRO!W:W,_xludf.AGGREGATE(15,6,ROW(MAESTRO!$B$3:$B$1000)/((MAESTRO!$B$3:$B$1000="CIVILES")*(UPPER(MAESTRO!$L$3:$L$1000)="CONFIRMADO")),ROWS($A$3:A391))),"")</f>
        <v/>
      </c>
      <c r="X391" s="10" t="str">
        <f ca="1">IFERROR(INDEX(MAESTRO!X:X,_xludf.AGGREGATE(15,6,ROW(MAESTRO!$B$3:$B$1000)/((MAESTRO!$B$3:$B$1000="CIVILES")*(UPPER(MAESTRO!$L$3:$L$1000)="CONFIRMADO")),ROWS($A$3:A391))),"")</f>
        <v/>
      </c>
    </row>
    <row r="392" spans="1:24" ht="22.05" customHeight="1">
      <c r="A392" s="18" t="str">
        <f ca="1">IFERROR(INDEX(MAESTRO!A:A,_xludf.AGGREGATE(15,6,ROW(MAESTRO!$B$3:$B$1000)/((MAESTRO!$B$3:$B$1000="CIVILES")*(UPPER(MAESTRO!$L$3:$L$1000)="CONFIRMADO")),ROWS($A$3:A392))),"")</f>
        <v/>
      </c>
      <c r="B392" s="18" t="str">
        <f ca="1">IFERROR(INDEX(MAESTRO!B:B,_xludf.AGGREGATE(15,6,ROW(MAESTRO!$B$3:$B$1000)/((MAESTRO!$B$3:$B$1000="CIVILES")*(UPPER(MAESTRO!$L$3:$L$1000)="CONFIRMADO")),ROWS($A$3:A392))),"")</f>
        <v/>
      </c>
      <c r="C392" s="18" t="str">
        <f ca="1">IFERROR(INDEX(MAESTRO!C:C,_xludf.AGGREGATE(15,6,ROW(MAESTRO!$B$3:$B$1000)/((MAESTRO!$B$3:$B$1000="CIVILES")*(UPPER(MAESTRO!$L$3:$L$1000)="CONFIRMADO")),ROWS($A$3:A392))),"")</f>
        <v/>
      </c>
      <c r="D392" s="18" t="str">
        <f ca="1">IFERROR(INDEX(MAESTRO!D:D,_xludf.AGGREGATE(15,6,ROW(MAESTRO!$B$3:$B$1000)/((MAESTRO!$B$3:$B$1000="CIVILES")*(UPPER(MAESTRO!$L$3:$L$1000)="CONFIRMADO")),ROWS($A$3:A392))),"")</f>
        <v/>
      </c>
      <c r="E392" s="18" t="str">
        <f ca="1">IFERROR(INDEX(MAESTRO!E:E,_xludf.AGGREGATE(15,6,ROW(MAESTRO!$B$3:$B$1000)/((MAESTRO!$B$3:$B$1000="CIVILES")*(UPPER(MAESTRO!$L$3:$L$1000)="CONFIRMADO")),ROWS($A$3:A392))),"")</f>
        <v/>
      </c>
      <c r="F392" s="18" t="str">
        <f ca="1">IFERROR(INDEX(MAESTRO!F:F,_xludf.AGGREGATE(15,6,ROW(MAESTRO!$B$3:$B$1000)/((MAESTRO!$B$3:$B$1000="CIVILES")*(UPPER(MAESTRO!$L$3:$L$1000)="CONFIRMADO")),ROWS($A$3:A392))),"")</f>
        <v/>
      </c>
      <c r="G392" s="18" t="str">
        <f ca="1">IFERROR(INDEX(MAESTRO!G:G,_xludf.AGGREGATE(15,6,ROW(MAESTRO!$B$3:$B$1000)/((MAESTRO!$B$3:$B$1000="CIVILES")*(UPPER(MAESTRO!$L$3:$L$1000)="CONFIRMADO")),ROWS($A$3:A392))),"")</f>
        <v/>
      </c>
      <c r="H392" s="18" t="str">
        <f ca="1">IFERROR(INDEX(MAESTRO!H:H,_xludf.AGGREGATE(15,6,ROW(MAESTRO!$B$3:$B$1000)/((MAESTRO!$B$3:$B$1000="CIVILES")*(UPPER(MAESTRO!$L$3:$L$1000)="CONFIRMADO")),ROWS($A$3:A392))),"")</f>
        <v/>
      </c>
      <c r="I392" s="18" t="str">
        <f ca="1">IFERROR(INDEX(MAESTRO!I:I,_xludf.AGGREGATE(15,6,ROW(MAESTRO!$B$3:$B$1000)/((MAESTRO!$B$3:$B$1000="CIVILES")*(UPPER(MAESTRO!$L$3:$L$1000)="CONFIRMADO")),ROWS($A$3:A392))),"")</f>
        <v/>
      </c>
      <c r="J392" s="18" t="str">
        <f ca="1">IFERROR(INDEX(MAESTRO!J:J,_xludf.AGGREGATE(15,6,ROW(MAESTRO!$B$3:$B$1000)/((MAESTRO!$B$3:$B$1000="CIVILES")*(UPPER(MAESTRO!$L$3:$L$1000)="CONFIRMADO")),ROWS($A$3:A392))),"")</f>
        <v/>
      </c>
      <c r="K392" s="18" t="str">
        <f ca="1">IFERROR(INDEX(MAESTRO!K:K,_xludf.AGGREGATE(15,6,ROW(MAESTRO!$B$3:$B$1000)/((MAESTRO!$B$3:$B$1000="CIVILES")*(UPPER(MAESTRO!$L$3:$L$1000)="CONFIRMADO")),ROWS($A$3:A392))),"")</f>
        <v/>
      </c>
      <c r="L392" s="18" t="str">
        <f ca="1">IFERROR(INDEX(MAESTRO!L:L,_xludf.AGGREGATE(15,6,ROW(MAESTRO!$B$3:$B$1000)/((MAESTRO!$B$3:$B$1000="CIVILES")*(UPPER(MAESTRO!$L$3:$L$1000)="CONFIRMADO")),ROWS($A$3:A392))),"")</f>
        <v/>
      </c>
      <c r="M392" s="18" t="str">
        <f ca="1">IFERROR(INDEX(MAESTRO!M:M,_xludf.AGGREGATE(15,6,ROW(MAESTRO!$B$3:$B$1000)/((MAESTRO!$B$3:$B$1000="CIVILES")*(UPPER(MAESTRO!$L$3:$L$1000)="CONFIRMADO")),ROWS($A$3:A392))),"")</f>
        <v/>
      </c>
      <c r="N392" s="18" t="str">
        <f ca="1">IFERROR(INDEX(MAESTRO!N:N,_xludf.AGGREGATE(15,6,ROW(MAESTRO!$B$3:$B$1000)/((MAESTRO!$B$3:$B$1000="CIVILES")*(UPPER(MAESTRO!$L$3:$L$1000)="CONFIRMADO")),ROWS($A$3:A392))),"")</f>
        <v/>
      </c>
      <c r="O392" s="18" t="str">
        <f ca="1">IFERROR(INDEX(MAESTRO!O:O,_xludf.AGGREGATE(15,6,ROW(MAESTRO!$B$3:$B$1000)/((MAESTRO!$B$3:$B$1000="CIVILES")*(UPPER(MAESTRO!$L$3:$L$1000)="CONFIRMADO")),ROWS($A$3:A392))),"")</f>
        <v/>
      </c>
      <c r="P392" s="18" t="str">
        <f ca="1">IFERROR(INDEX(MAESTRO!P:P,_xludf.AGGREGATE(15,6,ROW(MAESTRO!$B$3:$B$1000)/((MAESTRO!$B$3:$B$1000="CIVILES")*(UPPER(MAESTRO!$L$3:$L$1000)="CONFIRMADO")),ROWS($A$3:A392))),"")</f>
        <v/>
      </c>
      <c r="Q392" s="18" t="str">
        <f ca="1">IFERROR(INDEX(MAESTRO!Q:Q,_xludf.AGGREGATE(15,6,ROW(MAESTRO!$B$3:$B$1000)/((MAESTRO!$B$3:$B$1000="CIVILES")*(UPPER(MAESTRO!$L$3:$L$1000)="CONFIRMADO")),ROWS($A$3:A392))),"")</f>
        <v/>
      </c>
      <c r="R392" s="18" t="str">
        <f ca="1">IFERROR(INDEX(MAESTRO!R:R,_xludf.AGGREGATE(15,6,ROW(MAESTRO!$B$3:$B$1000)/((MAESTRO!$B$3:$B$1000="CIVILES")*(UPPER(MAESTRO!$L$3:$L$1000)="CONFIRMADO")),ROWS($A$3:A392))),"")</f>
        <v/>
      </c>
      <c r="S392" s="18" t="str">
        <f ca="1">IFERROR(INDEX(MAESTRO!S:S,_xludf.AGGREGATE(15,6,ROW(MAESTRO!$B$3:$B$1000)/((MAESTRO!$B$3:$B$1000="CIVILES")*(UPPER(MAESTRO!$L$3:$L$1000)="CONFIRMADO")),ROWS($A$3:A392))),"")</f>
        <v/>
      </c>
      <c r="T392" s="18" t="str">
        <f ca="1">IFERROR(INDEX(MAESTRO!T:T,_xludf.AGGREGATE(15,6,ROW(MAESTRO!$B$3:$B$1000)/((MAESTRO!$B$3:$B$1000="CIVILES")*(UPPER(MAESTRO!$L$3:$L$1000)="CONFIRMADO")),ROWS($A$3:A392))),"")</f>
        <v/>
      </c>
      <c r="U392" s="18" t="str">
        <f ca="1">IFERROR(INDEX(MAESTRO!U:U,_xludf.AGGREGATE(15,6,ROW(MAESTRO!$B$3:$B$1000)/((MAESTRO!$B$3:$B$1000="CIVILES")*(UPPER(MAESTRO!$L$3:$L$1000)="CONFIRMADO")),ROWS($A$3:A392))),"")</f>
        <v/>
      </c>
      <c r="V392" s="18" t="str">
        <f ca="1">IFERROR(INDEX(MAESTRO!V:V,_xludf.AGGREGATE(15,6,ROW(MAESTRO!$B$3:$B$1000)/((MAESTRO!$B$3:$B$1000="CIVILES")*(UPPER(MAESTRO!$L$3:$L$1000)="CONFIRMADO")),ROWS($A$3:A392))),"")</f>
        <v/>
      </c>
      <c r="W392" s="18" t="str">
        <f ca="1">IFERROR(INDEX(MAESTRO!W:W,_xludf.AGGREGATE(15,6,ROW(MAESTRO!$B$3:$B$1000)/((MAESTRO!$B$3:$B$1000="CIVILES")*(UPPER(MAESTRO!$L$3:$L$1000)="CONFIRMADO")),ROWS($A$3:A392))),"")</f>
        <v/>
      </c>
      <c r="X392" s="18" t="str">
        <f ca="1">IFERROR(INDEX(MAESTRO!X:X,_xludf.AGGREGATE(15,6,ROW(MAESTRO!$B$3:$B$1000)/((MAESTRO!$B$3:$B$1000="CIVILES")*(UPPER(MAESTRO!$L$3:$L$1000)="CONFIRMADO")),ROWS($A$3:A392))),"")</f>
        <v/>
      </c>
    </row>
    <row r="393" spans="1:24" ht="22.05" customHeight="1">
      <c r="A393" s="10" t="str">
        <f ca="1">IFERROR(INDEX(MAESTRO!A:A,_xludf.AGGREGATE(15,6,ROW(MAESTRO!$B$3:$B$1000)/((MAESTRO!$B$3:$B$1000="CIVILES")*(UPPER(MAESTRO!$L$3:$L$1000)="CONFIRMADO")),ROWS($A$3:A393))),"")</f>
        <v/>
      </c>
      <c r="B393" s="10" t="str">
        <f ca="1">IFERROR(INDEX(MAESTRO!B:B,_xludf.AGGREGATE(15,6,ROW(MAESTRO!$B$3:$B$1000)/((MAESTRO!$B$3:$B$1000="CIVILES")*(UPPER(MAESTRO!$L$3:$L$1000)="CONFIRMADO")),ROWS($A$3:A393))),"")</f>
        <v/>
      </c>
      <c r="C393" s="10" t="str">
        <f ca="1">IFERROR(INDEX(MAESTRO!C:C,_xludf.AGGREGATE(15,6,ROW(MAESTRO!$B$3:$B$1000)/((MAESTRO!$B$3:$B$1000="CIVILES")*(UPPER(MAESTRO!$L$3:$L$1000)="CONFIRMADO")),ROWS($A$3:A393))),"")</f>
        <v/>
      </c>
      <c r="D393" s="10" t="str">
        <f ca="1">IFERROR(INDEX(MAESTRO!D:D,_xludf.AGGREGATE(15,6,ROW(MAESTRO!$B$3:$B$1000)/((MAESTRO!$B$3:$B$1000="CIVILES")*(UPPER(MAESTRO!$L$3:$L$1000)="CONFIRMADO")),ROWS($A$3:A393))),"")</f>
        <v/>
      </c>
      <c r="E393" s="10" t="str">
        <f ca="1">IFERROR(INDEX(MAESTRO!E:E,_xludf.AGGREGATE(15,6,ROW(MAESTRO!$B$3:$B$1000)/((MAESTRO!$B$3:$B$1000="CIVILES")*(UPPER(MAESTRO!$L$3:$L$1000)="CONFIRMADO")),ROWS($A$3:A393))),"")</f>
        <v/>
      </c>
      <c r="F393" s="10" t="str">
        <f ca="1">IFERROR(INDEX(MAESTRO!F:F,_xludf.AGGREGATE(15,6,ROW(MAESTRO!$B$3:$B$1000)/((MAESTRO!$B$3:$B$1000="CIVILES")*(UPPER(MAESTRO!$L$3:$L$1000)="CONFIRMADO")),ROWS($A$3:A393))),"")</f>
        <v/>
      </c>
      <c r="G393" s="10" t="str">
        <f ca="1">IFERROR(INDEX(MAESTRO!G:G,_xludf.AGGREGATE(15,6,ROW(MAESTRO!$B$3:$B$1000)/((MAESTRO!$B$3:$B$1000="CIVILES")*(UPPER(MAESTRO!$L$3:$L$1000)="CONFIRMADO")),ROWS($A$3:A393))),"")</f>
        <v/>
      </c>
      <c r="H393" s="10" t="str">
        <f ca="1">IFERROR(INDEX(MAESTRO!H:H,_xludf.AGGREGATE(15,6,ROW(MAESTRO!$B$3:$B$1000)/((MAESTRO!$B$3:$B$1000="CIVILES")*(UPPER(MAESTRO!$L$3:$L$1000)="CONFIRMADO")),ROWS($A$3:A393))),"")</f>
        <v/>
      </c>
      <c r="I393" s="10" t="str">
        <f ca="1">IFERROR(INDEX(MAESTRO!I:I,_xludf.AGGREGATE(15,6,ROW(MAESTRO!$B$3:$B$1000)/((MAESTRO!$B$3:$B$1000="CIVILES")*(UPPER(MAESTRO!$L$3:$L$1000)="CONFIRMADO")),ROWS($A$3:A393))),"")</f>
        <v/>
      </c>
      <c r="J393" s="10" t="str">
        <f ca="1">IFERROR(INDEX(MAESTRO!J:J,_xludf.AGGREGATE(15,6,ROW(MAESTRO!$B$3:$B$1000)/((MAESTRO!$B$3:$B$1000="CIVILES")*(UPPER(MAESTRO!$L$3:$L$1000)="CONFIRMADO")),ROWS($A$3:A393))),"")</f>
        <v/>
      </c>
      <c r="K393" s="10" t="str">
        <f ca="1">IFERROR(INDEX(MAESTRO!K:K,_xludf.AGGREGATE(15,6,ROW(MAESTRO!$B$3:$B$1000)/((MAESTRO!$B$3:$B$1000="CIVILES")*(UPPER(MAESTRO!$L$3:$L$1000)="CONFIRMADO")),ROWS($A$3:A393))),"")</f>
        <v/>
      </c>
      <c r="L393" s="10" t="str">
        <f ca="1">IFERROR(INDEX(MAESTRO!L:L,_xludf.AGGREGATE(15,6,ROW(MAESTRO!$B$3:$B$1000)/((MAESTRO!$B$3:$B$1000="CIVILES")*(UPPER(MAESTRO!$L$3:$L$1000)="CONFIRMADO")),ROWS($A$3:A393))),"")</f>
        <v/>
      </c>
      <c r="M393" s="10" t="str">
        <f ca="1">IFERROR(INDEX(MAESTRO!M:M,_xludf.AGGREGATE(15,6,ROW(MAESTRO!$B$3:$B$1000)/((MAESTRO!$B$3:$B$1000="CIVILES")*(UPPER(MAESTRO!$L$3:$L$1000)="CONFIRMADO")),ROWS($A$3:A393))),"")</f>
        <v/>
      </c>
      <c r="N393" s="10" t="str">
        <f ca="1">IFERROR(INDEX(MAESTRO!N:N,_xludf.AGGREGATE(15,6,ROW(MAESTRO!$B$3:$B$1000)/((MAESTRO!$B$3:$B$1000="CIVILES")*(UPPER(MAESTRO!$L$3:$L$1000)="CONFIRMADO")),ROWS($A$3:A393))),"")</f>
        <v/>
      </c>
      <c r="O393" s="10" t="str">
        <f ca="1">IFERROR(INDEX(MAESTRO!O:O,_xludf.AGGREGATE(15,6,ROW(MAESTRO!$B$3:$B$1000)/((MAESTRO!$B$3:$B$1000="CIVILES")*(UPPER(MAESTRO!$L$3:$L$1000)="CONFIRMADO")),ROWS($A$3:A393))),"")</f>
        <v/>
      </c>
      <c r="P393" s="10" t="str">
        <f ca="1">IFERROR(INDEX(MAESTRO!P:P,_xludf.AGGREGATE(15,6,ROW(MAESTRO!$B$3:$B$1000)/((MAESTRO!$B$3:$B$1000="CIVILES")*(UPPER(MAESTRO!$L$3:$L$1000)="CONFIRMADO")),ROWS($A$3:A393))),"")</f>
        <v/>
      </c>
      <c r="Q393" s="10" t="str">
        <f ca="1">IFERROR(INDEX(MAESTRO!Q:Q,_xludf.AGGREGATE(15,6,ROW(MAESTRO!$B$3:$B$1000)/((MAESTRO!$B$3:$B$1000="CIVILES")*(UPPER(MAESTRO!$L$3:$L$1000)="CONFIRMADO")),ROWS($A$3:A393))),"")</f>
        <v/>
      </c>
      <c r="R393" s="10" t="str">
        <f ca="1">IFERROR(INDEX(MAESTRO!R:R,_xludf.AGGREGATE(15,6,ROW(MAESTRO!$B$3:$B$1000)/((MAESTRO!$B$3:$B$1000="CIVILES")*(UPPER(MAESTRO!$L$3:$L$1000)="CONFIRMADO")),ROWS($A$3:A393))),"")</f>
        <v/>
      </c>
      <c r="S393" s="10" t="str">
        <f ca="1">IFERROR(INDEX(MAESTRO!S:S,_xludf.AGGREGATE(15,6,ROW(MAESTRO!$B$3:$B$1000)/((MAESTRO!$B$3:$B$1000="CIVILES")*(UPPER(MAESTRO!$L$3:$L$1000)="CONFIRMADO")),ROWS($A$3:A393))),"")</f>
        <v/>
      </c>
      <c r="T393" s="10" t="str">
        <f ca="1">IFERROR(INDEX(MAESTRO!T:T,_xludf.AGGREGATE(15,6,ROW(MAESTRO!$B$3:$B$1000)/((MAESTRO!$B$3:$B$1000="CIVILES")*(UPPER(MAESTRO!$L$3:$L$1000)="CONFIRMADO")),ROWS($A$3:A393))),"")</f>
        <v/>
      </c>
      <c r="U393" s="10" t="str">
        <f ca="1">IFERROR(INDEX(MAESTRO!U:U,_xludf.AGGREGATE(15,6,ROW(MAESTRO!$B$3:$B$1000)/((MAESTRO!$B$3:$B$1000="CIVILES")*(UPPER(MAESTRO!$L$3:$L$1000)="CONFIRMADO")),ROWS($A$3:A393))),"")</f>
        <v/>
      </c>
      <c r="V393" s="10" t="str">
        <f ca="1">IFERROR(INDEX(MAESTRO!V:V,_xludf.AGGREGATE(15,6,ROW(MAESTRO!$B$3:$B$1000)/((MAESTRO!$B$3:$B$1000="CIVILES")*(UPPER(MAESTRO!$L$3:$L$1000)="CONFIRMADO")),ROWS($A$3:A393))),"")</f>
        <v/>
      </c>
      <c r="W393" s="10" t="str">
        <f ca="1">IFERROR(INDEX(MAESTRO!W:W,_xludf.AGGREGATE(15,6,ROW(MAESTRO!$B$3:$B$1000)/((MAESTRO!$B$3:$B$1000="CIVILES")*(UPPER(MAESTRO!$L$3:$L$1000)="CONFIRMADO")),ROWS($A$3:A393))),"")</f>
        <v/>
      </c>
      <c r="X393" s="10" t="str">
        <f ca="1">IFERROR(INDEX(MAESTRO!X:X,_xludf.AGGREGATE(15,6,ROW(MAESTRO!$B$3:$B$1000)/((MAESTRO!$B$3:$B$1000="CIVILES")*(UPPER(MAESTRO!$L$3:$L$1000)="CONFIRMADO")),ROWS($A$3:A393))),"")</f>
        <v/>
      </c>
    </row>
    <row r="394" spans="1:24" ht="22.05" customHeight="1">
      <c r="A394" s="18" t="str">
        <f ca="1">IFERROR(INDEX(MAESTRO!A:A,_xludf.AGGREGATE(15,6,ROW(MAESTRO!$B$3:$B$1000)/((MAESTRO!$B$3:$B$1000="CIVILES")*(UPPER(MAESTRO!$L$3:$L$1000)="CONFIRMADO")),ROWS($A$3:A394))),"")</f>
        <v/>
      </c>
      <c r="B394" s="18" t="str">
        <f ca="1">IFERROR(INDEX(MAESTRO!B:B,_xludf.AGGREGATE(15,6,ROW(MAESTRO!$B$3:$B$1000)/((MAESTRO!$B$3:$B$1000="CIVILES")*(UPPER(MAESTRO!$L$3:$L$1000)="CONFIRMADO")),ROWS($A$3:A394))),"")</f>
        <v/>
      </c>
      <c r="C394" s="18" t="str">
        <f ca="1">IFERROR(INDEX(MAESTRO!C:C,_xludf.AGGREGATE(15,6,ROW(MAESTRO!$B$3:$B$1000)/((MAESTRO!$B$3:$B$1000="CIVILES")*(UPPER(MAESTRO!$L$3:$L$1000)="CONFIRMADO")),ROWS($A$3:A394))),"")</f>
        <v/>
      </c>
      <c r="D394" s="18" t="str">
        <f ca="1">IFERROR(INDEX(MAESTRO!D:D,_xludf.AGGREGATE(15,6,ROW(MAESTRO!$B$3:$B$1000)/((MAESTRO!$B$3:$B$1000="CIVILES")*(UPPER(MAESTRO!$L$3:$L$1000)="CONFIRMADO")),ROWS($A$3:A394))),"")</f>
        <v/>
      </c>
      <c r="E394" s="18" t="str">
        <f ca="1">IFERROR(INDEX(MAESTRO!E:E,_xludf.AGGREGATE(15,6,ROW(MAESTRO!$B$3:$B$1000)/((MAESTRO!$B$3:$B$1000="CIVILES")*(UPPER(MAESTRO!$L$3:$L$1000)="CONFIRMADO")),ROWS($A$3:A394))),"")</f>
        <v/>
      </c>
      <c r="F394" s="18" t="str">
        <f ca="1">IFERROR(INDEX(MAESTRO!F:F,_xludf.AGGREGATE(15,6,ROW(MAESTRO!$B$3:$B$1000)/((MAESTRO!$B$3:$B$1000="CIVILES")*(UPPER(MAESTRO!$L$3:$L$1000)="CONFIRMADO")),ROWS($A$3:A394))),"")</f>
        <v/>
      </c>
      <c r="G394" s="18" t="str">
        <f ca="1">IFERROR(INDEX(MAESTRO!G:G,_xludf.AGGREGATE(15,6,ROW(MAESTRO!$B$3:$B$1000)/((MAESTRO!$B$3:$B$1000="CIVILES")*(UPPER(MAESTRO!$L$3:$L$1000)="CONFIRMADO")),ROWS($A$3:A394))),"")</f>
        <v/>
      </c>
      <c r="H394" s="18" t="str">
        <f ca="1">IFERROR(INDEX(MAESTRO!H:H,_xludf.AGGREGATE(15,6,ROW(MAESTRO!$B$3:$B$1000)/((MAESTRO!$B$3:$B$1000="CIVILES")*(UPPER(MAESTRO!$L$3:$L$1000)="CONFIRMADO")),ROWS($A$3:A394))),"")</f>
        <v/>
      </c>
      <c r="I394" s="18" t="str">
        <f ca="1">IFERROR(INDEX(MAESTRO!I:I,_xludf.AGGREGATE(15,6,ROW(MAESTRO!$B$3:$B$1000)/((MAESTRO!$B$3:$B$1000="CIVILES")*(UPPER(MAESTRO!$L$3:$L$1000)="CONFIRMADO")),ROWS($A$3:A394))),"")</f>
        <v/>
      </c>
      <c r="J394" s="18" t="str">
        <f ca="1">IFERROR(INDEX(MAESTRO!J:J,_xludf.AGGREGATE(15,6,ROW(MAESTRO!$B$3:$B$1000)/((MAESTRO!$B$3:$B$1000="CIVILES")*(UPPER(MAESTRO!$L$3:$L$1000)="CONFIRMADO")),ROWS($A$3:A394))),"")</f>
        <v/>
      </c>
      <c r="K394" s="18" t="str">
        <f ca="1">IFERROR(INDEX(MAESTRO!K:K,_xludf.AGGREGATE(15,6,ROW(MAESTRO!$B$3:$B$1000)/((MAESTRO!$B$3:$B$1000="CIVILES")*(UPPER(MAESTRO!$L$3:$L$1000)="CONFIRMADO")),ROWS($A$3:A394))),"")</f>
        <v/>
      </c>
      <c r="L394" s="18" t="str">
        <f ca="1">IFERROR(INDEX(MAESTRO!L:L,_xludf.AGGREGATE(15,6,ROW(MAESTRO!$B$3:$B$1000)/((MAESTRO!$B$3:$B$1000="CIVILES")*(UPPER(MAESTRO!$L$3:$L$1000)="CONFIRMADO")),ROWS($A$3:A394))),"")</f>
        <v/>
      </c>
      <c r="M394" s="18" t="str">
        <f ca="1">IFERROR(INDEX(MAESTRO!M:M,_xludf.AGGREGATE(15,6,ROW(MAESTRO!$B$3:$B$1000)/((MAESTRO!$B$3:$B$1000="CIVILES")*(UPPER(MAESTRO!$L$3:$L$1000)="CONFIRMADO")),ROWS($A$3:A394))),"")</f>
        <v/>
      </c>
      <c r="N394" s="18" t="str">
        <f ca="1">IFERROR(INDEX(MAESTRO!N:N,_xludf.AGGREGATE(15,6,ROW(MAESTRO!$B$3:$B$1000)/((MAESTRO!$B$3:$B$1000="CIVILES")*(UPPER(MAESTRO!$L$3:$L$1000)="CONFIRMADO")),ROWS($A$3:A394))),"")</f>
        <v/>
      </c>
      <c r="O394" s="18" t="str">
        <f ca="1">IFERROR(INDEX(MAESTRO!O:O,_xludf.AGGREGATE(15,6,ROW(MAESTRO!$B$3:$B$1000)/((MAESTRO!$B$3:$B$1000="CIVILES")*(UPPER(MAESTRO!$L$3:$L$1000)="CONFIRMADO")),ROWS($A$3:A394))),"")</f>
        <v/>
      </c>
      <c r="P394" s="18" t="str">
        <f ca="1">IFERROR(INDEX(MAESTRO!P:P,_xludf.AGGREGATE(15,6,ROW(MAESTRO!$B$3:$B$1000)/((MAESTRO!$B$3:$B$1000="CIVILES")*(UPPER(MAESTRO!$L$3:$L$1000)="CONFIRMADO")),ROWS($A$3:A394))),"")</f>
        <v/>
      </c>
      <c r="Q394" s="18" t="str">
        <f ca="1">IFERROR(INDEX(MAESTRO!Q:Q,_xludf.AGGREGATE(15,6,ROW(MAESTRO!$B$3:$B$1000)/((MAESTRO!$B$3:$B$1000="CIVILES")*(UPPER(MAESTRO!$L$3:$L$1000)="CONFIRMADO")),ROWS($A$3:A394))),"")</f>
        <v/>
      </c>
      <c r="R394" s="18" t="str">
        <f ca="1">IFERROR(INDEX(MAESTRO!R:R,_xludf.AGGREGATE(15,6,ROW(MAESTRO!$B$3:$B$1000)/((MAESTRO!$B$3:$B$1000="CIVILES")*(UPPER(MAESTRO!$L$3:$L$1000)="CONFIRMADO")),ROWS($A$3:A394))),"")</f>
        <v/>
      </c>
      <c r="S394" s="18" t="str">
        <f ca="1">IFERROR(INDEX(MAESTRO!S:S,_xludf.AGGREGATE(15,6,ROW(MAESTRO!$B$3:$B$1000)/((MAESTRO!$B$3:$B$1000="CIVILES")*(UPPER(MAESTRO!$L$3:$L$1000)="CONFIRMADO")),ROWS($A$3:A394))),"")</f>
        <v/>
      </c>
      <c r="T394" s="18" t="str">
        <f ca="1">IFERROR(INDEX(MAESTRO!T:T,_xludf.AGGREGATE(15,6,ROW(MAESTRO!$B$3:$B$1000)/((MAESTRO!$B$3:$B$1000="CIVILES")*(UPPER(MAESTRO!$L$3:$L$1000)="CONFIRMADO")),ROWS($A$3:A394))),"")</f>
        <v/>
      </c>
      <c r="U394" s="18" t="str">
        <f ca="1">IFERROR(INDEX(MAESTRO!U:U,_xludf.AGGREGATE(15,6,ROW(MAESTRO!$B$3:$B$1000)/((MAESTRO!$B$3:$B$1000="CIVILES")*(UPPER(MAESTRO!$L$3:$L$1000)="CONFIRMADO")),ROWS($A$3:A394))),"")</f>
        <v/>
      </c>
      <c r="V394" s="18" t="str">
        <f ca="1">IFERROR(INDEX(MAESTRO!V:V,_xludf.AGGREGATE(15,6,ROW(MAESTRO!$B$3:$B$1000)/((MAESTRO!$B$3:$B$1000="CIVILES")*(UPPER(MAESTRO!$L$3:$L$1000)="CONFIRMADO")),ROWS($A$3:A394))),"")</f>
        <v/>
      </c>
      <c r="W394" s="18" t="str">
        <f ca="1">IFERROR(INDEX(MAESTRO!W:W,_xludf.AGGREGATE(15,6,ROW(MAESTRO!$B$3:$B$1000)/((MAESTRO!$B$3:$B$1000="CIVILES")*(UPPER(MAESTRO!$L$3:$L$1000)="CONFIRMADO")),ROWS($A$3:A394))),"")</f>
        <v/>
      </c>
      <c r="X394" s="18" t="str">
        <f ca="1">IFERROR(INDEX(MAESTRO!X:X,_xludf.AGGREGATE(15,6,ROW(MAESTRO!$B$3:$B$1000)/((MAESTRO!$B$3:$B$1000="CIVILES")*(UPPER(MAESTRO!$L$3:$L$1000)="CONFIRMADO")),ROWS($A$3:A394))),"")</f>
        <v/>
      </c>
    </row>
    <row r="395" spans="1:24" ht="22.05" customHeight="1">
      <c r="A395" s="10" t="str">
        <f ca="1">IFERROR(INDEX(MAESTRO!A:A,_xludf.AGGREGATE(15,6,ROW(MAESTRO!$B$3:$B$1000)/((MAESTRO!$B$3:$B$1000="CIVILES")*(UPPER(MAESTRO!$L$3:$L$1000)="CONFIRMADO")),ROWS($A$3:A395))),"")</f>
        <v/>
      </c>
      <c r="B395" s="10" t="str">
        <f ca="1">IFERROR(INDEX(MAESTRO!B:B,_xludf.AGGREGATE(15,6,ROW(MAESTRO!$B$3:$B$1000)/((MAESTRO!$B$3:$B$1000="CIVILES")*(UPPER(MAESTRO!$L$3:$L$1000)="CONFIRMADO")),ROWS($A$3:A395))),"")</f>
        <v/>
      </c>
      <c r="C395" s="10" t="str">
        <f ca="1">IFERROR(INDEX(MAESTRO!C:C,_xludf.AGGREGATE(15,6,ROW(MAESTRO!$B$3:$B$1000)/((MAESTRO!$B$3:$B$1000="CIVILES")*(UPPER(MAESTRO!$L$3:$L$1000)="CONFIRMADO")),ROWS($A$3:A395))),"")</f>
        <v/>
      </c>
      <c r="D395" s="10" t="str">
        <f ca="1">IFERROR(INDEX(MAESTRO!D:D,_xludf.AGGREGATE(15,6,ROW(MAESTRO!$B$3:$B$1000)/((MAESTRO!$B$3:$B$1000="CIVILES")*(UPPER(MAESTRO!$L$3:$L$1000)="CONFIRMADO")),ROWS($A$3:A395))),"")</f>
        <v/>
      </c>
      <c r="E395" s="10" t="str">
        <f ca="1">IFERROR(INDEX(MAESTRO!E:E,_xludf.AGGREGATE(15,6,ROW(MAESTRO!$B$3:$B$1000)/((MAESTRO!$B$3:$B$1000="CIVILES")*(UPPER(MAESTRO!$L$3:$L$1000)="CONFIRMADO")),ROWS($A$3:A395))),"")</f>
        <v/>
      </c>
      <c r="F395" s="10" t="str">
        <f ca="1">IFERROR(INDEX(MAESTRO!F:F,_xludf.AGGREGATE(15,6,ROW(MAESTRO!$B$3:$B$1000)/((MAESTRO!$B$3:$B$1000="CIVILES")*(UPPER(MAESTRO!$L$3:$L$1000)="CONFIRMADO")),ROWS($A$3:A395))),"")</f>
        <v/>
      </c>
      <c r="G395" s="10" t="str">
        <f ca="1">IFERROR(INDEX(MAESTRO!G:G,_xludf.AGGREGATE(15,6,ROW(MAESTRO!$B$3:$B$1000)/((MAESTRO!$B$3:$B$1000="CIVILES")*(UPPER(MAESTRO!$L$3:$L$1000)="CONFIRMADO")),ROWS($A$3:A395))),"")</f>
        <v/>
      </c>
      <c r="H395" s="10" t="str">
        <f ca="1">IFERROR(INDEX(MAESTRO!H:H,_xludf.AGGREGATE(15,6,ROW(MAESTRO!$B$3:$B$1000)/((MAESTRO!$B$3:$B$1000="CIVILES")*(UPPER(MAESTRO!$L$3:$L$1000)="CONFIRMADO")),ROWS($A$3:A395))),"")</f>
        <v/>
      </c>
      <c r="I395" s="10" t="str">
        <f ca="1">IFERROR(INDEX(MAESTRO!I:I,_xludf.AGGREGATE(15,6,ROW(MAESTRO!$B$3:$B$1000)/((MAESTRO!$B$3:$B$1000="CIVILES")*(UPPER(MAESTRO!$L$3:$L$1000)="CONFIRMADO")),ROWS($A$3:A395))),"")</f>
        <v/>
      </c>
      <c r="J395" s="10" t="str">
        <f ca="1">IFERROR(INDEX(MAESTRO!J:J,_xludf.AGGREGATE(15,6,ROW(MAESTRO!$B$3:$B$1000)/((MAESTRO!$B$3:$B$1000="CIVILES")*(UPPER(MAESTRO!$L$3:$L$1000)="CONFIRMADO")),ROWS($A$3:A395))),"")</f>
        <v/>
      </c>
      <c r="K395" s="10" t="str">
        <f ca="1">IFERROR(INDEX(MAESTRO!K:K,_xludf.AGGREGATE(15,6,ROW(MAESTRO!$B$3:$B$1000)/((MAESTRO!$B$3:$B$1000="CIVILES")*(UPPER(MAESTRO!$L$3:$L$1000)="CONFIRMADO")),ROWS($A$3:A395))),"")</f>
        <v/>
      </c>
      <c r="L395" s="10" t="str">
        <f ca="1">IFERROR(INDEX(MAESTRO!L:L,_xludf.AGGREGATE(15,6,ROW(MAESTRO!$B$3:$B$1000)/((MAESTRO!$B$3:$B$1000="CIVILES")*(UPPER(MAESTRO!$L$3:$L$1000)="CONFIRMADO")),ROWS($A$3:A395))),"")</f>
        <v/>
      </c>
      <c r="M395" s="10" t="str">
        <f ca="1">IFERROR(INDEX(MAESTRO!M:M,_xludf.AGGREGATE(15,6,ROW(MAESTRO!$B$3:$B$1000)/((MAESTRO!$B$3:$B$1000="CIVILES")*(UPPER(MAESTRO!$L$3:$L$1000)="CONFIRMADO")),ROWS($A$3:A395))),"")</f>
        <v/>
      </c>
      <c r="N395" s="10" t="str">
        <f ca="1">IFERROR(INDEX(MAESTRO!N:N,_xludf.AGGREGATE(15,6,ROW(MAESTRO!$B$3:$B$1000)/((MAESTRO!$B$3:$B$1000="CIVILES")*(UPPER(MAESTRO!$L$3:$L$1000)="CONFIRMADO")),ROWS($A$3:A395))),"")</f>
        <v/>
      </c>
      <c r="O395" s="10" t="str">
        <f ca="1">IFERROR(INDEX(MAESTRO!O:O,_xludf.AGGREGATE(15,6,ROW(MAESTRO!$B$3:$B$1000)/((MAESTRO!$B$3:$B$1000="CIVILES")*(UPPER(MAESTRO!$L$3:$L$1000)="CONFIRMADO")),ROWS($A$3:A395))),"")</f>
        <v/>
      </c>
      <c r="P395" s="10" t="str">
        <f ca="1">IFERROR(INDEX(MAESTRO!P:P,_xludf.AGGREGATE(15,6,ROW(MAESTRO!$B$3:$B$1000)/((MAESTRO!$B$3:$B$1000="CIVILES")*(UPPER(MAESTRO!$L$3:$L$1000)="CONFIRMADO")),ROWS($A$3:A395))),"")</f>
        <v/>
      </c>
      <c r="Q395" s="10" t="str">
        <f ca="1">IFERROR(INDEX(MAESTRO!Q:Q,_xludf.AGGREGATE(15,6,ROW(MAESTRO!$B$3:$B$1000)/((MAESTRO!$B$3:$B$1000="CIVILES")*(UPPER(MAESTRO!$L$3:$L$1000)="CONFIRMADO")),ROWS($A$3:A395))),"")</f>
        <v/>
      </c>
      <c r="R395" s="10" t="str">
        <f ca="1">IFERROR(INDEX(MAESTRO!R:R,_xludf.AGGREGATE(15,6,ROW(MAESTRO!$B$3:$B$1000)/((MAESTRO!$B$3:$B$1000="CIVILES")*(UPPER(MAESTRO!$L$3:$L$1000)="CONFIRMADO")),ROWS($A$3:A395))),"")</f>
        <v/>
      </c>
      <c r="S395" s="10" t="str">
        <f ca="1">IFERROR(INDEX(MAESTRO!S:S,_xludf.AGGREGATE(15,6,ROW(MAESTRO!$B$3:$B$1000)/((MAESTRO!$B$3:$B$1000="CIVILES")*(UPPER(MAESTRO!$L$3:$L$1000)="CONFIRMADO")),ROWS($A$3:A395))),"")</f>
        <v/>
      </c>
      <c r="T395" s="10" t="str">
        <f ca="1">IFERROR(INDEX(MAESTRO!T:T,_xludf.AGGREGATE(15,6,ROW(MAESTRO!$B$3:$B$1000)/((MAESTRO!$B$3:$B$1000="CIVILES")*(UPPER(MAESTRO!$L$3:$L$1000)="CONFIRMADO")),ROWS($A$3:A395))),"")</f>
        <v/>
      </c>
      <c r="U395" s="10" t="str">
        <f ca="1">IFERROR(INDEX(MAESTRO!U:U,_xludf.AGGREGATE(15,6,ROW(MAESTRO!$B$3:$B$1000)/((MAESTRO!$B$3:$B$1000="CIVILES")*(UPPER(MAESTRO!$L$3:$L$1000)="CONFIRMADO")),ROWS($A$3:A395))),"")</f>
        <v/>
      </c>
      <c r="V395" s="10" t="str">
        <f ca="1">IFERROR(INDEX(MAESTRO!V:V,_xludf.AGGREGATE(15,6,ROW(MAESTRO!$B$3:$B$1000)/((MAESTRO!$B$3:$B$1000="CIVILES")*(UPPER(MAESTRO!$L$3:$L$1000)="CONFIRMADO")),ROWS($A$3:A395))),"")</f>
        <v/>
      </c>
      <c r="W395" s="10" t="str">
        <f ca="1">IFERROR(INDEX(MAESTRO!W:W,_xludf.AGGREGATE(15,6,ROW(MAESTRO!$B$3:$B$1000)/((MAESTRO!$B$3:$B$1000="CIVILES")*(UPPER(MAESTRO!$L$3:$L$1000)="CONFIRMADO")),ROWS($A$3:A395))),"")</f>
        <v/>
      </c>
      <c r="X395" s="10" t="str">
        <f ca="1">IFERROR(INDEX(MAESTRO!X:X,_xludf.AGGREGATE(15,6,ROW(MAESTRO!$B$3:$B$1000)/((MAESTRO!$B$3:$B$1000="CIVILES")*(UPPER(MAESTRO!$L$3:$L$1000)="CONFIRMADO")),ROWS($A$3:A395))),"")</f>
        <v/>
      </c>
    </row>
    <row r="396" spans="1:24" ht="22.05" customHeight="1">
      <c r="A396" s="18" t="str">
        <f ca="1">IFERROR(INDEX(MAESTRO!A:A,_xludf.AGGREGATE(15,6,ROW(MAESTRO!$B$3:$B$1000)/((MAESTRO!$B$3:$B$1000="CIVILES")*(UPPER(MAESTRO!$L$3:$L$1000)="CONFIRMADO")),ROWS($A$3:A396))),"")</f>
        <v/>
      </c>
      <c r="B396" s="18" t="str">
        <f ca="1">IFERROR(INDEX(MAESTRO!B:B,_xludf.AGGREGATE(15,6,ROW(MAESTRO!$B$3:$B$1000)/((MAESTRO!$B$3:$B$1000="CIVILES")*(UPPER(MAESTRO!$L$3:$L$1000)="CONFIRMADO")),ROWS($A$3:A396))),"")</f>
        <v/>
      </c>
      <c r="C396" s="18" t="str">
        <f ca="1">IFERROR(INDEX(MAESTRO!C:C,_xludf.AGGREGATE(15,6,ROW(MAESTRO!$B$3:$B$1000)/((MAESTRO!$B$3:$B$1000="CIVILES")*(UPPER(MAESTRO!$L$3:$L$1000)="CONFIRMADO")),ROWS($A$3:A396))),"")</f>
        <v/>
      </c>
      <c r="D396" s="18" t="str">
        <f ca="1">IFERROR(INDEX(MAESTRO!D:D,_xludf.AGGREGATE(15,6,ROW(MAESTRO!$B$3:$B$1000)/((MAESTRO!$B$3:$B$1000="CIVILES")*(UPPER(MAESTRO!$L$3:$L$1000)="CONFIRMADO")),ROWS($A$3:A396))),"")</f>
        <v/>
      </c>
      <c r="E396" s="18" t="str">
        <f ca="1">IFERROR(INDEX(MAESTRO!E:E,_xludf.AGGREGATE(15,6,ROW(MAESTRO!$B$3:$B$1000)/((MAESTRO!$B$3:$B$1000="CIVILES")*(UPPER(MAESTRO!$L$3:$L$1000)="CONFIRMADO")),ROWS($A$3:A396))),"")</f>
        <v/>
      </c>
      <c r="F396" s="18" t="str">
        <f ca="1">IFERROR(INDEX(MAESTRO!F:F,_xludf.AGGREGATE(15,6,ROW(MAESTRO!$B$3:$B$1000)/((MAESTRO!$B$3:$B$1000="CIVILES")*(UPPER(MAESTRO!$L$3:$L$1000)="CONFIRMADO")),ROWS($A$3:A396))),"")</f>
        <v/>
      </c>
      <c r="G396" s="18" t="str">
        <f ca="1">IFERROR(INDEX(MAESTRO!G:G,_xludf.AGGREGATE(15,6,ROW(MAESTRO!$B$3:$B$1000)/((MAESTRO!$B$3:$B$1000="CIVILES")*(UPPER(MAESTRO!$L$3:$L$1000)="CONFIRMADO")),ROWS($A$3:A396))),"")</f>
        <v/>
      </c>
      <c r="H396" s="18" t="str">
        <f ca="1">IFERROR(INDEX(MAESTRO!H:H,_xludf.AGGREGATE(15,6,ROW(MAESTRO!$B$3:$B$1000)/((MAESTRO!$B$3:$B$1000="CIVILES")*(UPPER(MAESTRO!$L$3:$L$1000)="CONFIRMADO")),ROWS($A$3:A396))),"")</f>
        <v/>
      </c>
      <c r="I396" s="18" t="str">
        <f ca="1">IFERROR(INDEX(MAESTRO!I:I,_xludf.AGGREGATE(15,6,ROW(MAESTRO!$B$3:$B$1000)/((MAESTRO!$B$3:$B$1000="CIVILES")*(UPPER(MAESTRO!$L$3:$L$1000)="CONFIRMADO")),ROWS($A$3:A396))),"")</f>
        <v/>
      </c>
      <c r="J396" s="18" t="str">
        <f ca="1">IFERROR(INDEX(MAESTRO!J:J,_xludf.AGGREGATE(15,6,ROW(MAESTRO!$B$3:$B$1000)/((MAESTRO!$B$3:$B$1000="CIVILES")*(UPPER(MAESTRO!$L$3:$L$1000)="CONFIRMADO")),ROWS($A$3:A396))),"")</f>
        <v/>
      </c>
      <c r="K396" s="18" t="str">
        <f ca="1">IFERROR(INDEX(MAESTRO!K:K,_xludf.AGGREGATE(15,6,ROW(MAESTRO!$B$3:$B$1000)/((MAESTRO!$B$3:$B$1000="CIVILES")*(UPPER(MAESTRO!$L$3:$L$1000)="CONFIRMADO")),ROWS($A$3:A396))),"")</f>
        <v/>
      </c>
      <c r="L396" s="18" t="str">
        <f ca="1">IFERROR(INDEX(MAESTRO!L:L,_xludf.AGGREGATE(15,6,ROW(MAESTRO!$B$3:$B$1000)/((MAESTRO!$B$3:$B$1000="CIVILES")*(UPPER(MAESTRO!$L$3:$L$1000)="CONFIRMADO")),ROWS($A$3:A396))),"")</f>
        <v/>
      </c>
      <c r="M396" s="18" t="str">
        <f ca="1">IFERROR(INDEX(MAESTRO!M:M,_xludf.AGGREGATE(15,6,ROW(MAESTRO!$B$3:$B$1000)/((MAESTRO!$B$3:$B$1000="CIVILES")*(UPPER(MAESTRO!$L$3:$L$1000)="CONFIRMADO")),ROWS($A$3:A396))),"")</f>
        <v/>
      </c>
      <c r="N396" s="18" t="str">
        <f ca="1">IFERROR(INDEX(MAESTRO!N:N,_xludf.AGGREGATE(15,6,ROW(MAESTRO!$B$3:$B$1000)/((MAESTRO!$B$3:$B$1000="CIVILES")*(UPPER(MAESTRO!$L$3:$L$1000)="CONFIRMADO")),ROWS($A$3:A396))),"")</f>
        <v/>
      </c>
      <c r="O396" s="18" t="str">
        <f ca="1">IFERROR(INDEX(MAESTRO!O:O,_xludf.AGGREGATE(15,6,ROW(MAESTRO!$B$3:$B$1000)/((MAESTRO!$B$3:$B$1000="CIVILES")*(UPPER(MAESTRO!$L$3:$L$1000)="CONFIRMADO")),ROWS($A$3:A396))),"")</f>
        <v/>
      </c>
      <c r="P396" s="18" t="str">
        <f ca="1">IFERROR(INDEX(MAESTRO!P:P,_xludf.AGGREGATE(15,6,ROW(MAESTRO!$B$3:$B$1000)/((MAESTRO!$B$3:$B$1000="CIVILES")*(UPPER(MAESTRO!$L$3:$L$1000)="CONFIRMADO")),ROWS($A$3:A396))),"")</f>
        <v/>
      </c>
      <c r="Q396" s="18" t="str">
        <f ca="1">IFERROR(INDEX(MAESTRO!Q:Q,_xludf.AGGREGATE(15,6,ROW(MAESTRO!$B$3:$B$1000)/((MAESTRO!$B$3:$B$1000="CIVILES")*(UPPER(MAESTRO!$L$3:$L$1000)="CONFIRMADO")),ROWS($A$3:A396))),"")</f>
        <v/>
      </c>
      <c r="R396" s="18" t="str">
        <f ca="1">IFERROR(INDEX(MAESTRO!R:R,_xludf.AGGREGATE(15,6,ROW(MAESTRO!$B$3:$B$1000)/((MAESTRO!$B$3:$B$1000="CIVILES")*(UPPER(MAESTRO!$L$3:$L$1000)="CONFIRMADO")),ROWS($A$3:A396))),"")</f>
        <v/>
      </c>
      <c r="S396" s="18" t="str">
        <f ca="1">IFERROR(INDEX(MAESTRO!S:S,_xludf.AGGREGATE(15,6,ROW(MAESTRO!$B$3:$B$1000)/((MAESTRO!$B$3:$B$1000="CIVILES")*(UPPER(MAESTRO!$L$3:$L$1000)="CONFIRMADO")),ROWS($A$3:A396))),"")</f>
        <v/>
      </c>
      <c r="T396" s="18" t="str">
        <f ca="1">IFERROR(INDEX(MAESTRO!T:T,_xludf.AGGREGATE(15,6,ROW(MAESTRO!$B$3:$B$1000)/((MAESTRO!$B$3:$B$1000="CIVILES")*(UPPER(MAESTRO!$L$3:$L$1000)="CONFIRMADO")),ROWS($A$3:A396))),"")</f>
        <v/>
      </c>
      <c r="U396" s="18" t="str">
        <f ca="1">IFERROR(INDEX(MAESTRO!U:U,_xludf.AGGREGATE(15,6,ROW(MAESTRO!$B$3:$B$1000)/((MAESTRO!$B$3:$B$1000="CIVILES")*(UPPER(MAESTRO!$L$3:$L$1000)="CONFIRMADO")),ROWS($A$3:A396))),"")</f>
        <v/>
      </c>
      <c r="V396" s="18" t="str">
        <f ca="1">IFERROR(INDEX(MAESTRO!V:V,_xludf.AGGREGATE(15,6,ROW(MAESTRO!$B$3:$B$1000)/((MAESTRO!$B$3:$B$1000="CIVILES")*(UPPER(MAESTRO!$L$3:$L$1000)="CONFIRMADO")),ROWS($A$3:A396))),"")</f>
        <v/>
      </c>
      <c r="W396" s="18" t="str">
        <f ca="1">IFERROR(INDEX(MAESTRO!W:W,_xludf.AGGREGATE(15,6,ROW(MAESTRO!$B$3:$B$1000)/((MAESTRO!$B$3:$B$1000="CIVILES")*(UPPER(MAESTRO!$L$3:$L$1000)="CONFIRMADO")),ROWS($A$3:A396))),"")</f>
        <v/>
      </c>
      <c r="X396" s="18" t="str">
        <f ca="1">IFERROR(INDEX(MAESTRO!X:X,_xludf.AGGREGATE(15,6,ROW(MAESTRO!$B$3:$B$1000)/((MAESTRO!$B$3:$B$1000="CIVILES")*(UPPER(MAESTRO!$L$3:$L$1000)="CONFIRMADO")),ROWS($A$3:A396))),"")</f>
        <v/>
      </c>
    </row>
    <row r="397" spans="1:24" ht="22.05" customHeight="1">
      <c r="A397" s="10" t="str">
        <f ca="1">IFERROR(INDEX(MAESTRO!A:A,_xludf.AGGREGATE(15,6,ROW(MAESTRO!$B$3:$B$1000)/((MAESTRO!$B$3:$B$1000="CIVILES")*(UPPER(MAESTRO!$L$3:$L$1000)="CONFIRMADO")),ROWS($A$3:A397))),"")</f>
        <v/>
      </c>
      <c r="B397" s="10" t="str">
        <f ca="1">IFERROR(INDEX(MAESTRO!B:B,_xludf.AGGREGATE(15,6,ROW(MAESTRO!$B$3:$B$1000)/((MAESTRO!$B$3:$B$1000="CIVILES")*(UPPER(MAESTRO!$L$3:$L$1000)="CONFIRMADO")),ROWS($A$3:A397))),"")</f>
        <v/>
      </c>
      <c r="C397" s="10" t="str">
        <f ca="1">IFERROR(INDEX(MAESTRO!C:C,_xludf.AGGREGATE(15,6,ROW(MAESTRO!$B$3:$B$1000)/((MAESTRO!$B$3:$B$1000="CIVILES")*(UPPER(MAESTRO!$L$3:$L$1000)="CONFIRMADO")),ROWS($A$3:A397))),"")</f>
        <v/>
      </c>
      <c r="D397" s="10" t="str">
        <f ca="1">IFERROR(INDEX(MAESTRO!D:D,_xludf.AGGREGATE(15,6,ROW(MAESTRO!$B$3:$B$1000)/((MAESTRO!$B$3:$B$1000="CIVILES")*(UPPER(MAESTRO!$L$3:$L$1000)="CONFIRMADO")),ROWS($A$3:A397))),"")</f>
        <v/>
      </c>
      <c r="E397" s="10" t="str">
        <f ca="1">IFERROR(INDEX(MAESTRO!E:E,_xludf.AGGREGATE(15,6,ROW(MAESTRO!$B$3:$B$1000)/((MAESTRO!$B$3:$B$1000="CIVILES")*(UPPER(MAESTRO!$L$3:$L$1000)="CONFIRMADO")),ROWS($A$3:A397))),"")</f>
        <v/>
      </c>
      <c r="F397" s="10" t="str">
        <f ca="1">IFERROR(INDEX(MAESTRO!F:F,_xludf.AGGREGATE(15,6,ROW(MAESTRO!$B$3:$B$1000)/((MAESTRO!$B$3:$B$1000="CIVILES")*(UPPER(MAESTRO!$L$3:$L$1000)="CONFIRMADO")),ROWS($A$3:A397))),"")</f>
        <v/>
      </c>
      <c r="G397" s="10" t="str">
        <f ca="1">IFERROR(INDEX(MAESTRO!G:G,_xludf.AGGREGATE(15,6,ROW(MAESTRO!$B$3:$B$1000)/((MAESTRO!$B$3:$B$1000="CIVILES")*(UPPER(MAESTRO!$L$3:$L$1000)="CONFIRMADO")),ROWS($A$3:A397))),"")</f>
        <v/>
      </c>
      <c r="H397" s="10" t="str">
        <f ca="1">IFERROR(INDEX(MAESTRO!H:H,_xludf.AGGREGATE(15,6,ROW(MAESTRO!$B$3:$B$1000)/((MAESTRO!$B$3:$B$1000="CIVILES")*(UPPER(MAESTRO!$L$3:$L$1000)="CONFIRMADO")),ROWS($A$3:A397))),"")</f>
        <v/>
      </c>
      <c r="I397" s="10" t="str">
        <f ca="1">IFERROR(INDEX(MAESTRO!I:I,_xludf.AGGREGATE(15,6,ROW(MAESTRO!$B$3:$B$1000)/((MAESTRO!$B$3:$B$1000="CIVILES")*(UPPER(MAESTRO!$L$3:$L$1000)="CONFIRMADO")),ROWS($A$3:A397))),"")</f>
        <v/>
      </c>
      <c r="J397" s="10" t="str">
        <f ca="1">IFERROR(INDEX(MAESTRO!J:J,_xludf.AGGREGATE(15,6,ROW(MAESTRO!$B$3:$B$1000)/((MAESTRO!$B$3:$B$1000="CIVILES")*(UPPER(MAESTRO!$L$3:$L$1000)="CONFIRMADO")),ROWS($A$3:A397))),"")</f>
        <v/>
      </c>
      <c r="K397" s="10" t="str">
        <f ca="1">IFERROR(INDEX(MAESTRO!K:K,_xludf.AGGREGATE(15,6,ROW(MAESTRO!$B$3:$B$1000)/((MAESTRO!$B$3:$B$1000="CIVILES")*(UPPER(MAESTRO!$L$3:$L$1000)="CONFIRMADO")),ROWS($A$3:A397))),"")</f>
        <v/>
      </c>
      <c r="L397" s="10" t="str">
        <f ca="1">IFERROR(INDEX(MAESTRO!L:L,_xludf.AGGREGATE(15,6,ROW(MAESTRO!$B$3:$B$1000)/((MAESTRO!$B$3:$B$1000="CIVILES")*(UPPER(MAESTRO!$L$3:$L$1000)="CONFIRMADO")),ROWS($A$3:A397))),"")</f>
        <v/>
      </c>
      <c r="M397" s="10" t="str">
        <f ca="1">IFERROR(INDEX(MAESTRO!M:M,_xludf.AGGREGATE(15,6,ROW(MAESTRO!$B$3:$B$1000)/((MAESTRO!$B$3:$B$1000="CIVILES")*(UPPER(MAESTRO!$L$3:$L$1000)="CONFIRMADO")),ROWS($A$3:A397))),"")</f>
        <v/>
      </c>
      <c r="N397" s="10" t="str">
        <f ca="1">IFERROR(INDEX(MAESTRO!N:N,_xludf.AGGREGATE(15,6,ROW(MAESTRO!$B$3:$B$1000)/((MAESTRO!$B$3:$B$1000="CIVILES")*(UPPER(MAESTRO!$L$3:$L$1000)="CONFIRMADO")),ROWS($A$3:A397))),"")</f>
        <v/>
      </c>
      <c r="O397" s="10" t="str">
        <f ca="1">IFERROR(INDEX(MAESTRO!O:O,_xludf.AGGREGATE(15,6,ROW(MAESTRO!$B$3:$B$1000)/((MAESTRO!$B$3:$B$1000="CIVILES")*(UPPER(MAESTRO!$L$3:$L$1000)="CONFIRMADO")),ROWS($A$3:A397))),"")</f>
        <v/>
      </c>
      <c r="P397" s="10" t="str">
        <f ca="1">IFERROR(INDEX(MAESTRO!P:P,_xludf.AGGREGATE(15,6,ROW(MAESTRO!$B$3:$B$1000)/((MAESTRO!$B$3:$B$1000="CIVILES")*(UPPER(MAESTRO!$L$3:$L$1000)="CONFIRMADO")),ROWS($A$3:A397))),"")</f>
        <v/>
      </c>
      <c r="Q397" s="10" t="str">
        <f ca="1">IFERROR(INDEX(MAESTRO!Q:Q,_xludf.AGGREGATE(15,6,ROW(MAESTRO!$B$3:$B$1000)/((MAESTRO!$B$3:$B$1000="CIVILES")*(UPPER(MAESTRO!$L$3:$L$1000)="CONFIRMADO")),ROWS($A$3:A397))),"")</f>
        <v/>
      </c>
      <c r="R397" s="10" t="str">
        <f ca="1">IFERROR(INDEX(MAESTRO!R:R,_xludf.AGGREGATE(15,6,ROW(MAESTRO!$B$3:$B$1000)/((MAESTRO!$B$3:$B$1000="CIVILES")*(UPPER(MAESTRO!$L$3:$L$1000)="CONFIRMADO")),ROWS($A$3:A397))),"")</f>
        <v/>
      </c>
      <c r="S397" s="10" t="str">
        <f ca="1">IFERROR(INDEX(MAESTRO!S:S,_xludf.AGGREGATE(15,6,ROW(MAESTRO!$B$3:$B$1000)/((MAESTRO!$B$3:$B$1000="CIVILES")*(UPPER(MAESTRO!$L$3:$L$1000)="CONFIRMADO")),ROWS($A$3:A397))),"")</f>
        <v/>
      </c>
      <c r="T397" s="10" t="str">
        <f ca="1">IFERROR(INDEX(MAESTRO!T:T,_xludf.AGGREGATE(15,6,ROW(MAESTRO!$B$3:$B$1000)/((MAESTRO!$B$3:$B$1000="CIVILES")*(UPPER(MAESTRO!$L$3:$L$1000)="CONFIRMADO")),ROWS($A$3:A397))),"")</f>
        <v/>
      </c>
      <c r="U397" s="10" t="str">
        <f ca="1">IFERROR(INDEX(MAESTRO!U:U,_xludf.AGGREGATE(15,6,ROW(MAESTRO!$B$3:$B$1000)/((MAESTRO!$B$3:$B$1000="CIVILES")*(UPPER(MAESTRO!$L$3:$L$1000)="CONFIRMADO")),ROWS($A$3:A397))),"")</f>
        <v/>
      </c>
      <c r="V397" s="10" t="str">
        <f ca="1">IFERROR(INDEX(MAESTRO!V:V,_xludf.AGGREGATE(15,6,ROW(MAESTRO!$B$3:$B$1000)/((MAESTRO!$B$3:$B$1000="CIVILES")*(UPPER(MAESTRO!$L$3:$L$1000)="CONFIRMADO")),ROWS($A$3:A397))),"")</f>
        <v/>
      </c>
      <c r="W397" s="10" t="str">
        <f ca="1">IFERROR(INDEX(MAESTRO!W:W,_xludf.AGGREGATE(15,6,ROW(MAESTRO!$B$3:$B$1000)/((MAESTRO!$B$3:$B$1000="CIVILES")*(UPPER(MAESTRO!$L$3:$L$1000)="CONFIRMADO")),ROWS($A$3:A397))),"")</f>
        <v/>
      </c>
      <c r="X397" s="10" t="str">
        <f ca="1">IFERROR(INDEX(MAESTRO!X:X,_xludf.AGGREGATE(15,6,ROW(MAESTRO!$B$3:$B$1000)/((MAESTRO!$B$3:$B$1000="CIVILES")*(UPPER(MAESTRO!$L$3:$L$1000)="CONFIRMADO")),ROWS($A$3:A397))),"")</f>
        <v/>
      </c>
    </row>
    <row r="398" spans="1:24" ht="22.05" customHeight="1">
      <c r="A398" s="18" t="str">
        <f ca="1">IFERROR(INDEX(MAESTRO!A:A,_xludf.AGGREGATE(15,6,ROW(MAESTRO!$B$3:$B$1000)/((MAESTRO!$B$3:$B$1000="CIVILES")*(UPPER(MAESTRO!$L$3:$L$1000)="CONFIRMADO")),ROWS($A$3:A398))),"")</f>
        <v/>
      </c>
      <c r="B398" s="18" t="str">
        <f ca="1">IFERROR(INDEX(MAESTRO!B:B,_xludf.AGGREGATE(15,6,ROW(MAESTRO!$B$3:$B$1000)/((MAESTRO!$B$3:$B$1000="CIVILES")*(UPPER(MAESTRO!$L$3:$L$1000)="CONFIRMADO")),ROWS($A$3:A398))),"")</f>
        <v/>
      </c>
      <c r="C398" s="18" t="str">
        <f ca="1">IFERROR(INDEX(MAESTRO!C:C,_xludf.AGGREGATE(15,6,ROW(MAESTRO!$B$3:$B$1000)/((MAESTRO!$B$3:$B$1000="CIVILES")*(UPPER(MAESTRO!$L$3:$L$1000)="CONFIRMADO")),ROWS($A$3:A398))),"")</f>
        <v/>
      </c>
      <c r="D398" s="18" t="str">
        <f ca="1">IFERROR(INDEX(MAESTRO!D:D,_xludf.AGGREGATE(15,6,ROW(MAESTRO!$B$3:$B$1000)/((MAESTRO!$B$3:$B$1000="CIVILES")*(UPPER(MAESTRO!$L$3:$L$1000)="CONFIRMADO")),ROWS($A$3:A398))),"")</f>
        <v/>
      </c>
      <c r="E398" s="18" t="str">
        <f ca="1">IFERROR(INDEX(MAESTRO!E:E,_xludf.AGGREGATE(15,6,ROW(MAESTRO!$B$3:$B$1000)/((MAESTRO!$B$3:$B$1000="CIVILES")*(UPPER(MAESTRO!$L$3:$L$1000)="CONFIRMADO")),ROWS($A$3:A398))),"")</f>
        <v/>
      </c>
      <c r="F398" s="18" t="str">
        <f ca="1">IFERROR(INDEX(MAESTRO!F:F,_xludf.AGGREGATE(15,6,ROW(MAESTRO!$B$3:$B$1000)/((MAESTRO!$B$3:$B$1000="CIVILES")*(UPPER(MAESTRO!$L$3:$L$1000)="CONFIRMADO")),ROWS($A$3:A398))),"")</f>
        <v/>
      </c>
      <c r="G398" s="18" t="str">
        <f ca="1">IFERROR(INDEX(MAESTRO!G:G,_xludf.AGGREGATE(15,6,ROW(MAESTRO!$B$3:$B$1000)/((MAESTRO!$B$3:$B$1000="CIVILES")*(UPPER(MAESTRO!$L$3:$L$1000)="CONFIRMADO")),ROWS($A$3:A398))),"")</f>
        <v/>
      </c>
      <c r="H398" s="18" t="str">
        <f ca="1">IFERROR(INDEX(MAESTRO!H:H,_xludf.AGGREGATE(15,6,ROW(MAESTRO!$B$3:$B$1000)/((MAESTRO!$B$3:$B$1000="CIVILES")*(UPPER(MAESTRO!$L$3:$L$1000)="CONFIRMADO")),ROWS($A$3:A398))),"")</f>
        <v/>
      </c>
      <c r="I398" s="18" t="str">
        <f ca="1">IFERROR(INDEX(MAESTRO!I:I,_xludf.AGGREGATE(15,6,ROW(MAESTRO!$B$3:$B$1000)/((MAESTRO!$B$3:$B$1000="CIVILES")*(UPPER(MAESTRO!$L$3:$L$1000)="CONFIRMADO")),ROWS($A$3:A398))),"")</f>
        <v/>
      </c>
      <c r="J398" s="18" t="str">
        <f ca="1">IFERROR(INDEX(MAESTRO!J:J,_xludf.AGGREGATE(15,6,ROW(MAESTRO!$B$3:$B$1000)/((MAESTRO!$B$3:$B$1000="CIVILES")*(UPPER(MAESTRO!$L$3:$L$1000)="CONFIRMADO")),ROWS($A$3:A398))),"")</f>
        <v/>
      </c>
      <c r="K398" s="18" t="str">
        <f ca="1">IFERROR(INDEX(MAESTRO!K:K,_xludf.AGGREGATE(15,6,ROW(MAESTRO!$B$3:$B$1000)/((MAESTRO!$B$3:$B$1000="CIVILES")*(UPPER(MAESTRO!$L$3:$L$1000)="CONFIRMADO")),ROWS($A$3:A398))),"")</f>
        <v/>
      </c>
      <c r="L398" s="18" t="str">
        <f ca="1">IFERROR(INDEX(MAESTRO!L:L,_xludf.AGGREGATE(15,6,ROW(MAESTRO!$B$3:$B$1000)/((MAESTRO!$B$3:$B$1000="CIVILES")*(UPPER(MAESTRO!$L$3:$L$1000)="CONFIRMADO")),ROWS($A$3:A398))),"")</f>
        <v/>
      </c>
      <c r="M398" s="18" t="str">
        <f ca="1">IFERROR(INDEX(MAESTRO!M:M,_xludf.AGGREGATE(15,6,ROW(MAESTRO!$B$3:$B$1000)/((MAESTRO!$B$3:$B$1000="CIVILES")*(UPPER(MAESTRO!$L$3:$L$1000)="CONFIRMADO")),ROWS($A$3:A398))),"")</f>
        <v/>
      </c>
      <c r="N398" s="18" t="str">
        <f ca="1">IFERROR(INDEX(MAESTRO!N:N,_xludf.AGGREGATE(15,6,ROW(MAESTRO!$B$3:$B$1000)/((MAESTRO!$B$3:$B$1000="CIVILES")*(UPPER(MAESTRO!$L$3:$L$1000)="CONFIRMADO")),ROWS($A$3:A398))),"")</f>
        <v/>
      </c>
      <c r="O398" s="18" t="str">
        <f ca="1">IFERROR(INDEX(MAESTRO!O:O,_xludf.AGGREGATE(15,6,ROW(MAESTRO!$B$3:$B$1000)/((MAESTRO!$B$3:$B$1000="CIVILES")*(UPPER(MAESTRO!$L$3:$L$1000)="CONFIRMADO")),ROWS($A$3:A398))),"")</f>
        <v/>
      </c>
      <c r="P398" s="18" t="str">
        <f ca="1">IFERROR(INDEX(MAESTRO!P:P,_xludf.AGGREGATE(15,6,ROW(MAESTRO!$B$3:$B$1000)/((MAESTRO!$B$3:$B$1000="CIVILES")*(UPPER(MAESTRO!$L$3:$L$1000)="CONFIRMADO")),ROWS($A$3:A398))),"")</f>
        <v/>
      </c>
      <c r="Q398" s="18" t="str">
        <f ca="1">IFERROR(INDEX(MAESTRO!Q:Q,_xludf.AGGREGATE(15,6,ROW(MAESTRO!$B$3:$B$1000)/((MAESTRO!$B$3:$B$1000="CIVILES")*(UPPER(MAESTRO!$L$3:$L$1000)="CONFIRMADO")),ROWS($A$3:A398))),"")</f>
        <v/>
      </c>
      <c r="R398" s="18" t="str">
        <f ca="1">IFERROR(INDEX(MAESTRO!R:R,_xludf.AGGREGATE(15,6,ROW(MAESTRO!$B$3:$B$1000)/((MAESTRO!$B$3:$B$1000="CIVILES")*(UPPER(MAESTRO!$L$3:$L$1000)="CONFIRMADO")),ROWS($A$3:A398))),"")</f>
        <v/>
      </c>
      <c r="S398" s="18" t="str">
        <f ca="1">IFERROR(INDEX(MAESTRO!S:S,_xludf.AGGREGATE(15,6,ROW(MAESTRO!$B$3:$B$1000)/((MAESTRO!$B$3:$B$1000="CIVILES")*(UPPER(MAESTRO!$L$3:$L$1000)="CONFIRMADO")),ROWS($A$3:A398))),"")</f>
        <v/>
      </c>
      <c r="T398" s="18" t="str">
        <f ca="1">IFERROR(INDEX(MAESTRO!T:T,_xludf.AGGREGATE(15,6,ROW(MAESTRO!$B$3:$B$1000)/((MAESTRO!$B$3:$B$1000="CIVILES")*(UPPER(MAESTRO!$L$3:$L$1000)="CONFIRMADO")),ROWS($A$3:A398))),"")</f>
        <v/>
      </c>
      <c r="U398" s="18" t="str">
        <f ca="1">IFERROR(INDEX(MAESTRO!U:U,_xludf.AGGREGATE(15,6,ROW(MAESTRO!$B$3:$B$1000)/((MAESTRO!$B$3:$B$1000="CIVILES")*(UPPER(MAESTRO!$L$3:$L$1000)="CONFIRMADO")),ROWS($A$3:A398))),"")</f>
        <v/>
      </c>
      <c r="V398" s="18" t="str">
        <f ca="1">IFERROR(INDEX(MAESTRO!V:V,_xludf.AGGREGATE(15,6,ROW(MAESTRO!$B$3:$B$1000)/((MAESTRO!$B$3:$B$1000="CIVILES")*(UPPER(MAESTRO!$L$3:$L$1000)="CONFIRMADO")),ROWS($A$3:A398))),"")</f>
        <v/>
      </c>
      <c r="W398" s="18" t="str">
        <f ca="1">IFERROR(INDEX(MAESTRO!W:W,_xludf.AGGREGATE(15,6,ROW(MAESTRO!$B$3:$B$1000)/((MAESTRO!$B$3:$B$1000="CIVILES")*(UPPER(MAESTRO!$L$3:$L$1000)="CONFIRMADO")),ROWS($A$3:A398))),"")</f>
        <v/>
      </c>
      <c r="X398" s="18" t="str">
        <f ca="1">IFERROR(INDEX(MAESTRO!X:X,_xludf.AGGREGATE(15,6,ROW(MAESTRO!$B$3:$B$1000)/((MAESTRO!$B$3:$B$1000="CIVILES")*(UPPER(MAESTRO!$L$3:$L$1000)="CONFIRMADO")),ROWS($A$3:A398))),"")</f>
        <v/>
      </c>
    </row>
    <row r="399" spans="1:24" ht="22.05" customHeight="1">
      <c r="A399" s="10" t="str">
        <f ca="1">IFERROR(INDEX(MAESTRO!A:A,_xludf.AGGREGATE(15,6,ROW(MAESTRO!$B$3:$B$1000)/((MAESTRO!$B$3:$B$1000="CIVILES")*(UPPER(MAESTRO!$L$3:$L$1000)="CONFIRMADO")),ROWS($A$3:A399))),"")</f>
        <v/>
      </c>
      <c r="B399" s="10" t="str">
        <f ca="1">IFERROR(INDEX(MAESTRO!B:B,_xludf.AGGREGATE(15,6,ROW(MAESTRO!$B$3:$B$1000)/((MAESTRO!$B$3:$B$1000="CIVILES")*(UPPER(MAESTRO!$L$3:$L$1000)="CONFIRMADO")),ROWS($A$3:A399))),"")</f>
        <v/>
      </c>
      <c r="C399" s="10" t="str">
        <f ca="1">IFERROR(INDEX(MAESTRO!C:C,_xludf.AGGREGATE(15,6,ROW(MAESTRO!$B$3:$B$1000)/((MAESTRO!$B$3:$B$1000="CIVILES")*(UPPER(MAESTRO!$L$3:$L$1000)="CONFIRMADO")),ROWS($A$3:A399))),"")</f>
        <v/>
      </c>
      <c r="D399" s="10" t="str">
        <f ca="1">IFERROR(INDEX(MAESTRO!D:D,_xludf.AGGREGATE(15,6,ROW(MAESTRO!$B$3:$B$1000)/((MAESTRO!$B$3:$B$1000="CIVILES")*(UPPER(MAESTRO!$L$3:$L$1000)="CONFIRMADO")),ROWS($A$3:A399))),"")</f>
        <v/>
      </c>
      <c r="E399" s="10" t="str">
        <f ca="1">IFERROR(INDEX(MAESTRO!E:E,_xludf.AGGREGATE(15,6,ROW(MAESTRO!$B$3:$B$1000)/((MAESTRO!$B$3:$B$1000="CIVILES")*(UPPER(MAESTRO!$L$3:$L$1000)="CONFIRMADO")),ROWS($A$3:A399))),"")</f>
        <v/>
      </c>
      <c r="F399" s="10" t="str">
        <f ca="1">IFERROR(INDEX(MAESTRO!F:F,_xludf.AGGREGATE(15,6,ROW(MAESTRO!$B$3:$B$1000)/((MAESTRO!$B$3:$B$1000="CIVILES")*(UPPER(MAESTRO!$L$3:$L$1000)="CONFIRMADO")),ROWS($A$3:A399))),"")</f>
        <v/>
      </c>
      <c r="G399" s="10" t="str">
        <f ca="1">IFERROR(INDEX(MAESTRO!G:G,_xludf.AGGREGATE(15,6,ROW(MAESTRO!$B$3:$B$1000)/((MAESTRO!$B$3:$B$1000="CIVILES")*(UPPER(MAESTRO!$L$3:$L$1000)="CONFIRMADO")),ROWS($A$3:A399))),"")</f>
        <v/>
      </c>
      <c r="H399" s="10" t="str">
        <f ca="1">IFERROR(INDEX(MAESTRO!H:H,_xludf.AGGREGATE(15,6,ROW(MAESTRO!$B$3:$B$1000)/((MAESTRO!$B$3:$B$1000="CIVILES")*(UPPER(MAESTRO!$L$3:$L$1000)="CONFIRMADO")),ROWS($A$3:A399))),"")</f>
        <v/>
      </c>
      <c r="I399" s="10" t="str">
        <f ca="1">IFERROR(INDEX(MAESTRO!I:I,_xludf.AGGREGATE(15,6,ROW(MAESTRO!$B$3:$B$1000)/((MAESTRO!$B$3:$B$1000="CIVILES")*(UPPER(MAESTRO!$L$3:$L$1000)="CONFIRMADO")),ROWS($A$3:A399))),"")</f>
        <v/>
      </c>
      <c r="J399" s="10" t="str">
        <f ca="1">IFERROR(INDEX(MAESTRO!J:J,_xludf.AGGREGATE(15,6,ROW(MAESTRO!$B$3:$B$1000)/((MAESTRO!$B$3:$B$1000="CIVILES")*(UPPER(MAESTRO!$L$3:$L$1000)="CONFIRMADO")),ROWS($A$3:A399))),"")</f>
        <v/>
      </c>
      <c r="K399" s="10" t="str">
        <f ca="1">IFERROR(INDEX(MAESTRO!K:K,_xludf.AGGREGATE(15,6,ROW(MAESTRO!$B$3:$B$1000)/((MAESTRO!$B$3:$B$1000="CIVILES")*(UPPER(MAESTRO!$L$3:$L$1000)="CONFIRMADO")),ROWS($A$3:A399))),"")</f>
        <v/>
      </c>
      <c r="L399" s="10" t="str">
        <f ca="1">IFERROR(INDEX(MAESTRO!L:L,_xludf.AGGREGATE(15,6,ROW(MAESTRO!$B$3:$B$1000)/((MAESTRO!$B$3:$B$1000="CIVILES")*(UPPER(MAESTRO!$L$3:$L$1000)="CONFIRMADO")),ROWS($A$3:A399))),"")</f>
        <v/>
      </c>
      <c r="M399" s="10" t="str">
        <f ca="1">IFERROR(INDEX(MAESTRO!M:M,_xludf.AGGREGATE(15,6,ROW(MAESTRO!$B$3:$B$1000)/((MAESTRO!$B$3:$B$1000="CIVILES")*(UPPER(MAESTRO!$L$3:$L$1000)="CONFIRMADO")),ROWS($A$3:A399))),"")</f>
        <v/>
      </c>
      <c r="N399" s="10" t="str">
        <f ca="1">IFERROR(INDEX(MAESTRO!N:N,_xludf.AGGREGATE(15,6,ROW(MAESTRO!$B$3:$B$1000)/((MAESTRO!$B$3:$B$1000="CIVILES")*(UPPER(MAESTRO!$L$3:$L$1000)="CONFIRMADO")),ROWS($A$3:A399))),"")</f>
        <v/>
      </c>
      <c r="O399" s="10" t="str">
        <f ca="1">IFERROR(INDEX(MAESTRO!O:O,_xludf.AGGREGATE(15,6,ROW(MAESTRO!$B$3:$B$1000)/((MAESTRO!$B$3:$B$1000="CIVILES")*(UPPER(MAESTRO!$L$3:$L$1000)="CONFIRMADO")),ROWS($A$3:A399))),"")</f>
        <v/>
      </c>
      <c r="P399" s="10" t="str">
        <f ca="1">IFERROR(INDEX(MAESTRO!P:P,_xludf.AGGREGATE(15,6,ROW(MAESTRO!$B$3:$B$1000)/((MAESTRO!$B$3:$B$1000="CIVILES")*(UPPER(MAESTRO!$L$3:$L$1000)="CONFIRMADO")),ROWS($A$3:A399))),"")</f>
        <v/>
      </c>
      <c r="Q399" s="10" t="str">
        <f ca="1">IFERROR(INDEX(MAESTRO!Q:Q,_xludf.AGGREGATE(15,6,ROW(MAESTRO!$B$3:$B$1000)/((MAESTRO!$B$3:$B$1000="CIVILES")*(UPPER(MAESTRO!$L$3:$L$1000)="CONFIRMADO")),ROWS($A$3:A399))),"")</f>
        <v/>
      </c>
      <c r="R399" s="10" t="str">
        <f ca="1">IFERROR(INDEX(MAESTRO!R:R,_xludf.AGGREGATE(15,6,ROW(MAESTRO!$B$3:$B$1000)/((MAESTRO!$B$3:$B$1000="CIVILES")*(UPPER(MAESTRO!$L$3:$L$1000)="CONFIRMADO")),ROWS($A$3:A399))),"")</f>
        <v/>
      </c>
      <c r="S399" s="10" t="str">
        <f ca="1">IFERROR(INDEX(MAESTRO!S:S,_xludf.AGGREGATE(15,6,ROW(MAESTRO!$B$3:$B$1000)/((MAESTRO!$B$3:$B$1000="CIVILES")*(UPPER(MAESTRO!$L$3:$L$1000)="CONFIRMADO")),ROWS($A$3:A399))),"")</f>
        <v/>
      </c>
      <c r="T399" s="10" t="str">
        <f ca="1">IFERROR(INDEX(MAESTRO!T:T,_xludf.AGGREGATE(15,6,ROW(MAESTRO!$B$3:$B$1000)/((MAESTRO!$B$3:$B$1000="CIVILES")*(UPPER(MAESTRO!$L$3:$L$1000)="CONFIRMADO")),ROWS($A$3:A399))),"")</f>
        <v/>
      </c>
      <c r="U399" s="10" t="str">
        <f ca="1">IFERROR(INDEX(MAESTRO!U:U,_xludf.AGGREGATE(15,6,ROW(MAESTRO!$B$3:$B$1000)/((MAESTRO!$B$3:$B$1000="CIVILES")*(UPPER(MAESTRO!$L$3:$L$1000)="CONFIRMADO")),ROWS($A$3:A399))),"")</f>
        <v/>
      </c>
      <c r="V399" s="10" t="str">
        <f ca="1">IFERROR(INDEX(MAESTRO!V:V,_xludf.AGGREGATE(15,6,ROW(MAESTRO!$B$3:$B$1000)/((MAESTRO!$B$3:$B$1000="CIVILES")*(UPPER(MAESTRO!$L$3:$L$1000)="CONFIRMADO")),ROWS($A$3:A399))),"")</f>
        <v/>
      </c>
      <c r="W399" s="10" t="str">
        <f ca="1">IFERROR(INDEX(MAESTRO!W:W,_xludf.AGGREGATE(15,6,ROW(MAESTRO!$B$3:$B$1000)/((MAESTRO!$B$3:$B$1000="CIVILES")*(UPPER(MAESTRO!$L$3:$L$1000)="CONFIRMADO")),ROWS($A$3:A399))),"")</f>
        <v/>
      </c>
      <c r="X399" s="10" t="str">
        <f ca="1">IFERROR(INDEX(MAESTRO!X:X,_xludf.AGGREGATE(15,6,ROW(MAESTRO!$B$3:$B$1000)/((MAESTRO!$B$3:$B$1000="CIVILES")*(UPPER(MAESTRO!$L$3:$L$1000)="CONFIRMADO")),ROWS($A$3:A399))),"")</f>
        <v/>
      </c>
    </row>
    <row r="400" spans="1:24" ht="22.05" customHeight="1">
      <c r="A400" s="18" t="str">
        <f ca="1">IFERROR(INDEX(MAESTRO!A:A,_xludf.AGGREGATE(15,6,ROW(MAESTRO!$B$3:$B$1000)/((MAESTRO!$B$3:$B$1000="CIVILES")*(UPPER(MAESTRO!$L$3:$L$1000)="CONFIRMADO")),ROWS($A$3:A400))),"")</f>
        <v/>
      </c>
      <c r="B400" s="18" t="str">
        <f ca="1">IFERROR(INDEX(MAESTRO!B:B,_xludf.AGGREGATE(15,6,ROW(MAESTRO!$B$3:$B$1000)/((MAESTRO!$B$3:$B$1000="CIVILES")*(UPPER(MAESTRO!$L$3:$L$1000)="CONFIRMADO")),ROWS($A$3:A400))),"")</f>
        <v/>
      </c>
      <c r="C400" s="18" t="str">
        <f ca="1">IFERROR(INDEX(MAESTRO!C:C,_xludf.AGGREGATE(15,6,ROW(MAESTRO!$B$3:$B$1000)/((MAESTRO!$B$3:$B$1000="CIVILES")*(UPPER(MAESTRO!$L$3:$L$1000)="CONFIRMADO")),ROWS($A$3:A400))),"")</f>
        <v/>
      </c>
      <c r="D400" s="18" t="str">
        <f ca="1">IFERROR(INDEX(MAESTRO!D:D,_xludf.AGGREGATE(15,6,ROW(MAESTRO!$B$3:$B$1000)/((MAESTRO!$B$3:$B$1000="CIVILES")*(UPPER(MAESTRO!$L$3:$L$1000)="CONFIRMADO")),ROWS($A$3:A400))),"")</f>
        <v/>
      </c>
      <c r="E400" s="18" t="str">
        <f ca="1">IFERROR(INDEX(MAESTRO!E:E,_xludf.AGGREGATE(15,6,ROW(MAESTRO!$B$3:$B$1000)/((MAESTRO!$B$3:$B$1000="CIVILES")*(UPPER(MAESTRO!$L$3:$L$1000)="CONFIRMADO")),ROWS($A$3:A400))),"")</f>
        <v/>
      </c>
      <c r="F400" s="18" t="str">
        <f ca="1">IFERROR(INDEX(MAESTRO!F:F,_xludf.AGGREGATE(15,6,ROW(MAESTRO!$B$3:$B$1000)/((MAESTRO!$B$3:$B$1000="CIVILES")*(UPPER(MAESTRO!$L$3:$L$1000)="CONFIRMADO")),ROWS($A$3:A400))),"")</f>
        <v/>
      </c>
      <c r="G400" s="18" t="str">
        <f ca="1">IFERROR(INDEX(MAESTRO!G:G,_xludf.AGGREGATE(15,6,ROW(MAESTRO!$B$3:$B$1000)/((MAESTRO!$B$3:$B$1000="CIVILES")*(UPPER(MAESTRO!$L$3:$L$1000)="CONFIRMADO")),ROWS($A$3:A400))),"")</f>
        <v/>
      </c>
      <c r="H400" s="18" t="str">
        <f ca="1">IFERROR(INDEX(MAESTRO!H:H,_xludf.AGGREGATE(15,6,ROW(MAESTRO!$B$3:$B$1000)/((MAESTRO!$B$3:$B$1000="CIVILES")*(UPPER(MAESTRO!$L$3:$L$1000)="CONFIRMADO")),ROWS($A$3:A400))),"")</f>
        <v/>
      </c>
      <c r="I400" s="18" t="str">
        <f ca="1">IFERROR(INDEX(MAESTRO!I:I,_xludf.AGGREGATE(15,6,ROW(MAESTRO!$B$3:$B$1000)/((MAESTRO!$B$3:$B$1000="CIVILES")*(UPPER(MAESTRO!$L$3:$L$1000)="CONFIRMADO")),ROWS($A$3:A400))),"")</f>
        <v/>
      </c>
      <c r="J400" s="18" t="str">
        <f ca="1">IFERROR(INDEX(MAESTRO!J:J,_xludf.AGGREGATE(15,6,ROW(MAESTRO!$B$3:$B$1000)/((MAESTRO!$B$3:$B$1000="CIVILES")*(UPPER(MAESTRO!$L$3:$L$1000)="CONFIRMADO")),ROWS($A$3:A400))),"")</f>
        <v/>
      </c>
      <c r="K400" s="18" t="str">
        <f ca="1">IFERROR(INDEX(MAESTRO!K:K,_xludf.AGGREGATE(15,6,ROW(MAESTRO!$B$3:$B$1000)/((MAESTRO!$B$3:$B$1000="CIVILES")*(UPPER(MAESTRO!$L$3:$L$1000)="CONFIRMADO")),ROWS($A$3:A400))),"")</f>
        <v/>
      </c>
      <c r="L400" s="18" t="str">
        <f ca="1">IFERROR(INDEX(MAESTRO!L:L,_xludf.AGGREGATE(15,6,ROW(MAESTRO!$B$3:$B$1000)/((MAESTRO!$B$3:$B$1000="CIVILES")*(UPPER(MAESTRO!$L$3:$L$1000)="CONFIRMADO")),ROWS($A$3:A400))),"")</f>
        <v/>
      </c>
      <c r="M400" s="18" t="str">
        <f ca="1">IFERROR(INDEX(MAESTRO!M:M,_xludf.AGGREGATE(15,6,ROW(MAESTRO!$B$3:$B$1000)/((MAESTRO!$B$3:$B$1000="CIVILES")*(UPPER(MAESTRO!$L$3:$L$1000)="CONFIRMADO")),ROWS($A$3:A400))),"")</f>
        <v/>
      </c>
      <c r="N400" s="18" t="str">
        <f ca="1">IFERROR(INDEX(MAESTRO!N:N,_xludf.AGGREGATE(15,6,ROW(MAESTRO!$B$3:$B$1000)/((MAESTRO!$B$3:$B$1000="CIVILES")*(UPPER(MAESTRO!$L$3:$L$1000)="CONFIRMADO")),ROWS($A$3:A400))),"")</f>
        <v/>
      </c>
      <c r="O400" s="18" t="str">
        <f ca="1">IFERROR(INDEX(MAESTRO!O:O,_xludf.AGGREGATE(15,6,ROW(MAESTRO!$B$3:$B$1000)/((MAESTRO!$B$3:$B$1000="CIVILES")*(UPPER(MAESTRO!$L$3:$L$1000)="CONFIRMADO")),ROWS($A$3:A400))),"")</f>
        <v/>
      </c>
      <c r="P400" s="18" t="str">
        <f ca="1">IFERROR(INDEX(MAESTRO!P:P,_xludf.AGGREGATE(15,6,ROW(MAESTRO!$B$3:$B$1000)/((MAESTRO!$B$3:$B$1000="CIVILES")*(UPPER(MAESTRO!$L$3:$L$1000)="CONFIRMADO")),ROWS($A$3:A400))),"")</f>
        <v/>
      </c>
      <c r="Q400" s="18" t="str">
        <f ca="1">IFERROR(INDEX(MAESTRO!Q:Q,_xludf.AGGREGATE(15,6,ROW(MAESTRO!$B$3:$B$1000)/((MAESTRO!$B$3:$B$1000="CIVILES")*(UPPER(MAESTRO!$L$3:$L$1000)="CONFIRMADO")),ROWS($A$3:A400))),"")</f>
        <v/>
      </c>
      <c r="R400" s="18" t="str">
        <f ca="1">IFERROR(INDEX(MAESTRO!R:R,_xludf.AGGREGATE(15,6,ROW(MAESTRO!$B$3:$B$1000)/((MAESTRO!$B$3:$B$1000="CIVILES")*(UPPER(MAESTRO!$L$3:$L$1000)="CONFIRMADO")),ROWS($A$3:A400))),"")</f>
        <v/>
      </c>
      <c r="S400" s="18" t="str">
        <f ca="1">IFERROR(INDEX(MAESTRO!S:S,_xludf.AGGREGATE(15,6,ROW(MAESTRO!$B$3:$B$1000)/((MAESTRO!$B$3:$B$1000="CIVILES")*(UPPER(MAESTRO!$L$3:$L$1000)="CONFIRMADO")),ROWS($A$3:A400))),"")</f>
        <v/>
      </c>
      <c r="T400" s="18" t="str">
        <f ca="1">IFERROR(INDEX(MAESTRO!T:T,_xludf.AGGREGATE(15,6,ROW(MAESTRO!$B$3:$B$1000)/((MAESTRO!$B$3:$B$1000="CIVILES")*(UPPER(MAESTRO!$L$3:$L$1000)="CONFIRMADO")),ROWS($A$3:A400))),"")</f>
        <v/>
      </c>
      <c r="U400" s="18" t="str">
        <f ca="1">IFERROR(INDEX(MAESTRO!U:U,_xludf.AGGREGATE(15,6,ROW(MAESTRO!$B$3:$B$1000)/((MAESTRO!$B$3:$B$1000="CIVILES")*(UPPER(MAESTRO!$L$3:$L$1000)="CONFIRMADO")),ROWS($A$3:A400))),"")</f>
        <v/>
      </c>
      <c r="V400" s="18" t="str">
        <f ca="1">IFERROR(INDEX(MAESTRO!V:V,_xludf.AGGREGATE(15,6,ROW(MAESTRO!$B$3:$B$1000)/((MAESTRO!$B$3:$B$1000="CIVILES")*(UPPER(MAESTRO!$L$3:$L$1000)="CONFIRMADO")),ROWS($A$3:A400))),"")</f>
        <v/>
      </c>
      <c r="W400" s="18" t="str">
        <f ca="1">IFERROR(INDEX(MAESTRO!W:W,_xludf.AGGREGATE(15,6,ROW(MAESTRO!$B$3:$B$1000)/((MAESTRO!$B$3:$B$1000="CIVILES")*(UPPER(MAESTRO!$L$3:$L$1000)="CONFIRMADO")),ROWS($A$3:A400))),"")</f>
        <v/>
      </c>
      <c r="X400" s="18" t="str">
        <f ca="1">IFERROR(INDEX(MAESTRO!X:X,_xludf.AGGREGATE(15,6,ROW(MAESTRO!$B$3:$B$1000)/((MAESTRO!$B$3:$B$1000="CIVILES")*(UPPER(MAESTRO!$L$3:$L$1000)="CONFIRMADO")),ROWS($A$3:A400))),"")</f>
        <v/>
      </c>
    </row>
    <row r="401" spans="1:24" ht="22.05" customHeight="1">
      <c r="A401" s="10" t="str">
        <f ca="1">IFERROR(INDEX(MAESTRO!A:A,_xludf.AGGREGATE(15,6,ROW(MAESTRO!$B$3:$B$1000)/((MAESTRO!$B$3:$B$1000="CIVILES")*(UPPER(MAESTRO!$L$3:$L$1000)="CONFIRMADO")),ROWS($A$3:A401))),"")</f>
        <v/>
      </c>
      <c r="B401" s="10" t="str">
        <f ca="1">IFERROR(INDEX(MAESTRO!B:B,_xludf.AGGREGATE(15,6,ROW(MAESTRO!$B$3:$B$1000)/((MAESTRO!$B$3:$B$1000="CIVILES")*(UPPER(MAESTRO!$L$3:$L$1000)="CONFIRMADO")),ROWS($A$3:A401))),"")</f>
        <v/>
      </c>
      <c r="C401" s="10" t="str">
        <f ca="1">IFERROR(INDEX(MAESTRO!C:C,_xludf.AGGREGATE(15,6,ROW(MAESTRO!$B$3:$B$1000)/((MAESTRO!$B$3:$B$1000="CIVILES")*(UPPER(MAESTRO!$L$3:$L$1000)="CONFIRMADO")),ROWS($A$3:A401))),"")</f>
        <v/>
      </c>
      <c r="D401" s="10" t="str">
        <f ca="1">IFERROR(INDEX(MAESTRO!D:D,_xludf.AGGREGATE(15,6,ROW(MAESTRO!$B$3:$B$1000)/((MAESTRO!$B$3:$B$1000="CIVILES")*(UPPER(MAESTRO!$L$3:$L$1000)="CONFIRMADO")),ROWS($A$3:A401))),"")</f>
        <v/>
      </c>
      <c r="E401" s="10" t="str">
        <f ca="1">IFERROR(INDEX(MAESTRO!E:E,_xludf.AGGREGATE(15,6,ROW(MAESTRO!$B$3:$B$1000)/((MAESTRO!$B$3:$B$1000="CIVILES")*(UPPER(MAESTRO!$L$3:$L$1000)="CONFIRMADO")),ROWS($A$3:A401))),"")</f>
        <v/>
      </c>
      <c r="F401" s="10" t="str">
        <f ca="1">IFERROR(INDEX(MAESTRO!F:F,_xludf.AGGREGATE(15,6,ROW(MAESTRO!$B$3:$B$1000)/((MAESTRO!$B$3:$B$1000="CIVILES")*(UPPER(MAESTRO!$L$3:$L$1000)="CONFIRMADO")),ROWS($A$3:A401))),"")</f>
        <v/>
      </c>
      <c r="G401" s="10" t="str">
        <f ca="1">IFERROR(INDEX(MAESTRO!G:G,_xludf.AGGREGATE(15,6,ROW(MAESTRO!$B$3:$B$1000)/((MAESTRO!$B$3:$B$1000="CIVILES")*(UPPER(MAESTRO!$L$3:$L$1000)="CONFIRMADO")),ROWS($A$3:A401))),"")</f>
        <v/>
      </c>
      <c r="H401" s="10" t="str">
        <f ca="1">IFERROR(INDEX(MAESTRO!H:H,_xludf.AGGREGATE(15,6,ROW(MAESTRO!$B$3:$B$1000)/((MAESTRO!$B$3:$B$1000="CIVILES")*(UPPER(MAESTRO!$L$3:$L$1000)="CONFIRMADO")),ROWS($A$3:A401))),"")</f>
        <v/>
      </c>
      <c r="I401" s="10" t="str">
        <f ca="1">IFERROR(INDEX(MAESTRO!I:I,_xludf.AGGREGATE(15,6,ROW(MAESTRO!$B$3:$B$1000)/((MAESTRO!$B$3:$B$1000="CIVILES")*(UPPER(MAESTRO!$L$3:$L$1000)="CONFIRMADO")),ROWS($A$3:A401))),"")</f>
        <v/>
      </c>
      <c r="J401" s="10" t="str">
        <f ca="1">IFERROR(INDEX(MAESTRO!J:J,_xludf.AGGREGATE(15,6,ROW(MAESTRO!$B$3:$B$1000)/((MAESTRO!$B$3:$B$1000="CIVILES")*(UPPER(MAESTRO!$L$3:$L$1000)="CONFIRMADO")),ROWS($A$3:A401))),"")</f>
        <v/>
      </c>
      <c r="K401" s="10" t="str">
        <f ca="1">IFERROR(INDEX(MAESTRO!K:K,_xludf.AGGREGATE(15,6,ROW(MAESTRO!$B$3:$B$1000)/((MAESTRO!$B$3:$B$1000="CIVILES")*(UPPER(MAESTRO!$L$3:$L$1000)="CONFIRMADO")),ROWS($A$3:A401))),"")</f>
        <v/>
      </c>
      <c r="L401" s="10" t="str">
        <f ca="1">IFERROR(INDEX(MAESTRO!L:L,_xludf.AGGREGATE(15,6,ROW(MAESTRO!$B$3:$B$1000)/((MAESTRO!$B$3:$B$1000="CIVILES")*(UPPER(MAESTRO!$L$3:$L$1000)="CONFIRMADO")),ROWS($A$3:A401))),"")</f>
        <v/>
      </c>
      <c r="M401" s="10" t="str">
        <f ca="1">IFERROR(INDEX(MAESTRO!M:M,_xludf.AGGREGATE(15,6,ROW(MAESTRO!$B$3:$B$1000)/((MAESTRO!$B$3:$B$1000="CIVILES")*(UPPER(MAESTRO!$L$3:$L$1000)="CONFIRMADO")),ROWS($A$3:A401))),"")</f>
        <v/>
      </c>
      <c r="N401" s="10" t="str">
        <f ca="1">IFERROR(INDEX(MAESTRO!N:N,_xludf.AGGREGATE(15,6,ROW(MAESTRO!$B$3:$B$1000)/((MAESTRO!$B$3:$B$1000="CIVILES")*(UPPER(MAESTRO!$L$3:$L$1000)="CONFIRMADO")),ROWS($A$3:A401))),"")</f>
        <v/>
      </c>
      <c r="O401" s="10" t="str">
        <f ca="1">IFERROR(INDEX(MAESTRO!O:O,_xludf.AGGREGATE(15,6,ROW(MAESTRO!$B$3:$B$1000)/((MAESTRO!$B$3:$B$1000="CIVILES")*(UPPER(MAESTRO!$L$3:$L$1000)="CONFIRMADO")),ROWS($A$3:A401))),"")</f>
        <v/>
      </c>
      <c r="P401" s="10" t="str">
        <f ca="1">IFERROR(INDEX(MAESTRO!P:P,_xludf.AGGREGATE(15,6,ROW(MAESTRO!$B$3:$B$1000)/((MAESTRO!$B$3:$B$1000="CIVILES")*(UPPER(MAESTRO!$L$3:$L$1000)="CONFIRMADO")),ROWS($A$3:A401))),"")</f>
        <v/>
      </c>
      <c r="Q401" s="10" t="str">
        <f ca="1">IFERROR(INDEX(MAESTRO!Q:Q,_xludf.AGGREGATE(15,6,ROW(MAESTRO!$B$3:$B$1000)/((MAESTRO!$B$3:$B$1000="CIVILES")*(UPPER(MAESTRO!$L$3:$L$1000)="CONFIRMADO")),ROWS($A$3:A401))),"")</f>
        <v/>
      </c>
      <c r="R401" s="10" t="str">
        <f ca="1">IFERROR(INDEX(MAESTRO!R:R,_xludf.AGGREGATE(15,6,ROW(MAESTRO!$B$3:$B$1000)/((MAESTRO!$B$3:$B$1000="CIVILES")*(UPPER(MAESTRO!$L$3:$L$1000)="CONFIRMADO")),ROWS($A$3:A401))),"")</f>
        <v/>
      </c>
      <c r="S401" s="10" t="str">
        <f ca="1">IFERROR(INDEX(MAESTRO!S:S,_xludf.AGGREGATE(15,6,ROW(MAESTRO!$B$3:$B$1000)/((MAESTRO!$B$3:$B$1000="CIVILES")*(UPPER(MAESTRO!$L$3:$L$1000)="CONFIRMADO")),ROWS($A$3:A401))),"")</f>
        <v/>
      </c>
      <c r="T401" s="10" t="str">
        <f ca="1">IFERROR(INDEX(MAESTRO!T:T,_xludf.AGGREGATE(15,6,ROW(MAESTRO!$B$3:$B$1000)/((MAESTRO!$B$3:$B$1000="CIVILES")*(UPPER(MAESTRO!$L$3:$L$1000)="CONFIRMADO")),ROWS($A$3:A401))),"")</f>
        <v/>
      </c>
      <c r="U401" s="10" t="str">
        <f ca="1">IFERROR(INDEX(MAESTRO!U:U,_xludf.AGGREGATE(15,6,ROW(MAESTRO!$B$3:$B$1000)/((MAESTRO!$B$3:$B$1000="CIVILES")*(UPPER(MAESTRO!$L$3:$L$1000)="CONFIRMADO")),ROWS($A$3:A401))),"")</f>
        <v/>
      </c>
      <c r="V401" s="10" t="str">
        <f ca="1">IFERROR(INDEX(MAESTRO!V:V,_xludf.AGGREGATE(15,6,ROW(MAESTRO!$B$3:$B$1000)/((MAESTRO!$B$3:$B$1000="CIVILES")*(UPPER(MAESTRO!$L$3:$L$1000)="CONFIRMADO")),ROWS($A$3:A401))),"")</f>
        <v/>
      </c>
      <c r="W401" s="10" t="str">
        <f ca="1">IFERROR(INDEX(MAESTRO!W:W,_xludf.AGGREGATE(15,6,ROW(MAESTRO!$B$3:$B$1000)/((MAESTRO!$B$3:$B$1000="CIVILES")*(UPPER(MAESTRO!$L$3:$L$1000)="CONFIRMADO")),ROWS($A$3:A401))),"")</f>
        <v/>
      </c>
      <c r="X401" s="10" t="str">
        <f ca="1">IFERROR(INDEX(MAESTRO!X:X,_xludf.AGGREGATE(15,6,ROW(MAESTRO!$B$3:$B$1000)/((MAESTRO!$B$3:$B$1000="CIVILES")*(UPPER(MAESTRO!$L$3:$L$1000)="CONFIRMADO")),ROWS($A$3:A401))),"")</f>
        <v/>
      </c>
    </row>
    <row r="402" spans="1:24" ht="22.05" customHeight="1">
      <c r="A402" s="18" t="str">
        <f ca="1">IFERROR(INDEX(MAESTRO!A:A,_xludf.AGGREGATE(15,6,ROW(MAESTRO!$B$3:$B$1000)/((MAESTRO!$B$3:$B$1000="CIVILES")*(UPPER(MAESTRO!$L$3:$L$1000)="CONFIRMADO")),ROWS($A$3:A402))),"")</f>
        <v/>
      </c>
      <c r="B402" s="18" t="str">
        <f ca="1">IFERROR(INDEX(MAESTRO!B:B,_xludf.AGGREGATE(15,6,ROW(MAESTRO!$B$3:$B$1000)/((MAESTRO!$B$3:$B$1000="CIVILES")*(UPPER(MAESTRO!$L$3:$L$1000)="CONFIRMADO")),ROWS($A$3:A402))),"")</f>
        <v/>
      </c>
      <c r="C402" s="18" t="str">
        <f ca="1">IFERROR(INDEX(MAESTRO!C:C,_xludf.AGGREGATE(15,6,ROW(MAESTRO!$B$3:$B$1000)/((MAESTRO!$B$3:$B$1000="CIVILES")*(UPPER(MAESTRO!$L$3:$L$1000)="CONFIRMADO")),ROWS($A$3:A402))),"")</f>
        <v/>
      </c>
      <c r="D402" s="18" t="str">
        <f ca="1">IFERROR(INDEX(MAESTRO!D:D,_xludf.AGGREGATE(15,6,ROW(MAESTRO!$B$3:$B$1000)/((MAESTRO!$B$3:$B$1000="CIVILES")*(UPPER(MAESTRO!$L$3:$L$1000)="CONFIRMADO")),ROWS($A$3:A402))),"")</f>
        <v/>
      </c>
      <c r="E402" s="18" t="str">
        <f ca="1">IFERROR(INDEX(MAESTRO!E:E,_xludf.AGGREGATE(15,6,ROW(MAESTRO!$B$3:$B$1000)/((MAESTRO!$B$3:$B$1000="CIVILES")*(UPPER(MAESTRO!$L$3:$L$1000)="CONFIRMADO")),ROWS($A$3:A402))),"")</f>
        <v/>
      </c>
      <c r="F402" s="18" t="str">
        <f ca="1">IFERROR(INDEX(MAESTRO!F:F,_xludf.AGGREGATE(15,6,ROW(MAESTRO!$B$3:$B$1000)/((MAESTRO!$B$3:$B$1000="CIVILES")*(UPPER(MAESTRO!$L$3:$L$1000)="CONFIRMADO")),ROWS($A$3:A402))),"")</f>
        <v/>
      </c>
      <c r="G402" s="18" t="str">
        <f ca="1">IFERROR(INDEX(MAESTRO!G:G,_xludf.AGGREGATE(15,6,ROW(MAESTRO!$B$3:$B$1000)/((MAESTRO!$B$3:$B$1000="CIVILES")*(UPPER(MAESTRO!$L$3:$L$1000)="CONFIRMADO")),ROWS($A$3:A402))),"")</f>
        <v/>
      </c>
      <c r="H402" s="18" t="str">
        <f ca="1">IFERROR(INDEX(MAESTRO!H:H,_xludf.AGGREGATE(15,6,ROW(MAESTRO!$B$3:$B$1000)/((MAESTRO!$B$3:$B$1000="CIVILES")*(UPPER(MAESTRO!$L$3:$L$1000)="CONFIRMADO")),ROWS($A$3:A402))),"")</f>
        <v/>
      </c>
      <c r="I402" s="18" t="str">
        <f ca="1">IFERROR(INDEX(MAESTRO!I:I,_xludf.AGGREGATE(15,6,ROW(MAESTRO!$B$3:$B$1000)/((MAESTRO!$B$3:$B$1000="CIVILES")*(UPPER(MAESTRO!$L$3:$L$1000)="CONFIRMADO")),ROWS($A$3:A402))),"")</f>
        <v/>
      </c>
      <c r="J402" s="18" t="str">
        <f ca="1">IFERROR(INDEX(MAESTRO!J:J,_xludf.AGGREGATE(15,6,ROW(MAESTRO!$B$3:$B$1000)/((MAESTRO!$B$3:$B$1000="CIVILES")*(UPPER(MAESTRO!$L$3:$L$1000)="CONFIRMADO")),ROWS($A$3:A402))),"")</f>
        <v/>
      </c>
      <c r="K402" s="18" t="str">
        <f ca="1">IFERROR(INDEX(MAESTRO!K:K,_xludf.AGGREGATE(15,6,ROW(MAESTRO!$B$3:$B$1000)/((MAESTRO!$B$3:$B$1000="CIVILES")*(UPPER(MAESTRO!$L$3:$L$1000)="CONFIRMADO")),ROWS($A$3:A402))),"")</f>
        <v/>
      </c>
      <c r="L402" s="18" t="str">
        <f ca="1">IFERROR(INDEX(MAESTRO!L:L,_xludf.AGGREGATE(15,6,ROW(MAESTRO!$B$3:$B$1000)/((MAESTRO!$B$3:$B$1000="CIVILES")*(UPPER(MAESTRO!$L$3:$L$1000)="CONFIRMADO")),ROWS($A$3:A402))),"")</f>
        <v/>
      </c>
      <c r="M402" s="18" t="str">
        <f ca="1">IFERROR(INDEX(MAESTRO!M:M,_xludf.AGGREGATE(15,6,ROW(MAESTRO!$B$3:$B$1000)/((MAESTRO!$B$3:$B$1000="CIVILES")*(UPPER(MAESTRO!$L$3:$L$1000)="CONFIRMADO")),ROWS($A$3:A402))),"")</f>
        <v/>
      </c>
      <c r="N402" s="18" t="str">
        <f ca="1">IFERROR(INDEX(MAESTRO!N:N,_xludf.AGGREGATE(15,6,ROW(MAESTRO!$B$3:$B$1000)/((MAESTRO!$B$3:$B$1000="CIVILES")*(UPPER(MAESTRO!$L$3:$L$1000)="CONFIRMADO")),ROWS($A$3:A402))),"")</f>
        <v/>
      </c>
      <c r="O402" s="18" t="str">
        <f ca="1">IFERROR(INDEX(MAESTRO!O:O,_xludf.AGGREGATE(15,6,ROW(MAESTRO!$B$3:$B$1000)/((MAESTRO!$B$3:$B$1000="CIVILES")*(UPPER(MAESTRO!$L$3:$L$1000)="CONFIRMADO")),ROWS($A$3:A402))),"")</f>
        <v/>
      </c>
      <c r="P402" s="18" t="str">
        <f ca="1">IFERROR(INDEX(MAESTRO!P:P,_xludf.AGGREGATE(15,6,ROW(MAESTRO!$B$3:$B$1000)/((MAESTRO!$B$3:$B$1000="CIVILES")*(UPPER(MAESTRO!$L$3:$L$1000)="CONFIRMADO")),ROWS($A$3:A402))),"")</f>
        <v/>
      </c>
      <c r="Q402" s="18" t="str">
        <f ca="1">IFERROR(INDEX(MAESTRO!Q:Q,_xludf.AGGREGATE(15,6,ROW(MAESTRO!$B$3:$B$1000)/((MAESTRO!$B$3:$B$1000="CIVILES")*(UPPER(MAESTRO!$L$3:$L$1000)="CONFIRMADO")),ROWS($A$3:A402))),"")</f>
        <v/>
      </c>
      <c r="R402" s="18" t="str">
        <f ca="1">IFERROR(INDEX(MAESTRO!R:R,_xludf.AGGREGATE(15,6,ROW(MAESTRO!$B$3:$B$1000)/((MAESTRO!$B$3:$B$1000="CIVILES")*(UPPER(MAESTRO!$L$3:$L$1000)="CONFIRMADO")),ROWS($A$3:A402))),"")</f>
        <v/>
      </c>
      <c r="S402" s="18" t="str">
        <f ca="1">IFERROR(INDEX(MAESTRO!S:S,_xludf.AGGREGATE(15,6,ROW(MAESTRO!$B$3:$B$1000)/((MAESTRO!$B$3:$B$1000="CIVILES")*(UPPER(MAESTRO!$L$3:$L$1000)="CONFIRMADO")),ROWS($A$3:A402))),"")</f>
        <v/>
      </c>
      <c r="T402" s="18" t="str">
        <f ca="1">IFERROR(INDEX(MAESTRO!T:T,_xludf.AGGREGATE(15,6,ROW(MAESTRO!$B$3:$B$1000)/((MAESTRO!$B$3:$B$1000="CIVILES")*(UPPER(MAESTRO!$L$3:$L$1000)="CONFIRMADO")),ROWS($A$3:A402))),"")</f>
        <v/>
      </c>
      <c r="U402" s="18" t="str">
        <f ca="1">IFERROR(INDEX(MAESTRO!U:U,_xludf.AGGREGATE(15,6,ROW(MAESTRO!$B$3:$B$1000)/((MAESTRO!$B$3:$B$1000="CIVILES")*(UPPER(MAESTRO!$L$3:$L$1000)="CONFIRMADO")),ROWS($A$3:A402))),"")</f>
        <v/>
      </c>
      <c r="V402" s="18" t="str">
        <f ca="1">IFERROR(INDEX(MAESTRO!V:V,_xludf.AGGREGATE(15,6,ROW(MAESTRO!$B$3:$B$1000)/((MAESTRO!$B$3:$B$1000="CIVILES")*(UPPER(MAESTRO!$L$3:$L$1000)="CONFIRMADO")),ROWS($A$3:A402))),"")</f>
        <v/>
      </c>
      <c r="W402" s="18" t="str">
        <f ca="1">IFERROR(INDEX(MAESTRO!W:W,_xludf.AGGREGATE(15,6,ROW(MAESTRO!$B$3:$B$1000)/((MAESTRO!$B$3:$B$1000="CIVILES")*(UPPER(MAESTRO!$L$3:$L$1000)="CONFIRMADO")),ROWS($A$3:A402))),"")</f>
        <v/>
      </c>
      <c r="X402" s="18" t="str">
        <f ca="1">IFERROR(INDEX(MAESTRO!X:X,_xludf.AGGREGATE(15,6,ROW(MAESTRO!$B$3:$B$1000)/((MAESTRO!$B$3:$B$1000="CIVILES")*(UPPER(MAESTRO!$L$3:$L$1000)="CONFIRMADO")),ROWS($A$3:A402))),"")</f>
        <v/>
      </c>
    </row>
    <row r="403" spans="1:24" ht="22.05" customHeight="1">
      <c r="A403" s="10" t="str">
        <f ca="1">IFERROR(INDEX(MAESTRO!A:A,_xludf.AGGREGATE(15,6,ROW(MAESTRO!$B$3:$B$1000)/((MAESTRO!$B$3:$B$1000="CIVILES")*(UPPER(MAESTRO!$L$3:$L$1000)="CONFIRMADO")),ROWS($A$3:A403))),"")</f>
        <v/>
      </c>
      <c r="B403" s="10" t="str">
        <f ca="1">IFERROR(INDEX(MAESTRO!B:B,_xludf.AGGREGATE(15,6,ROW(MAESTRO!$B$3:$B$1000)/((MAESTRO!$B$3:$B$1000="CIVILES")*(UPPER(MAESTRO!$L$3:$L$1000)="CONFIRMADO")),ROWS($A$3:A403))),"")</f>
        <v/>
      </c>
      <c r="C403" s="10" t="str">
        <f ca="1">IFERROR(INDEX(MAESTRO!C:C,_xludf.AGGREGATE(15,6,ROW(MAESTRO!$B$3:$B$1000)/((MAESTRO!$B$3:$B$1000="CIVILES")*(UPPER(MAESTRO!$L$3:$L$1000)="CONFIRMADO")),ROWS($A$3:A403))),"")</f>
        <v/>
      </c>
      <c r="D403" s="10" t="str">
        <f ca="1">IFERROR(INDEX(MAESTRO!D:D,_xludf.AGGREGATE(15,6,ROW(MAESTRO!$B$3:$B$1000)/((MAESTRO!$B$3:$B$1000="CIVILES")*(UPPER(MAESTRO!$L$3:$L$1000)="CONFIRMADO")),ROWS($A$3:A403))),"")</f>
        <v/>
      </c>
      <c r="E403" s="10" t="str">
        <f ca="1">IFERROR(INDEX(MAESTRO!E:E,_xludf.AGGREGATE(15,6,ROW(MAESTRO!$B$3:$B$1000)/((MAESTRO!$B$3:$B$1000="CIVILES")*(UPPER(MAESTRO!$L$3:$L$1000)="CONFIRMADO")),ROWS($A$3:A403))),"")</f>
        <v/>
      </c>
      <c r="F403" s="10" t="str">
        <f ca="1">IFERROR(INDEX(MAESTRO!F:F,_xludf.AGGREGATE(15,6,ROW(MAESTRO!$B$3:$B$1000)/((MAESTRO!$B$3:$B$1000="CIVILES")*(UPPER(MAESTRO!$L$3:$L$1000)="CONFIRMADO")),ROWS($A$3:A403))),"")</f>
        <v/>
      </c>
      <c r="G403" s="10" t="str">
        <f ca="1">IFERROR(INDEX(MAESTRO!G:G,_xludf.AGGREGATE(15,6,ROW(MAESTRO!$B$3:$B$1000)/((MAESTRO!$B$3:$B$1000="CIVILES")*(UPPER(MAESTRO!$L$3:$L$1000)="CONFIRMADO")),ROWS($A$3:A403))),"")</f>
        <v/>
      </c>
      <c r="H403" s="10" t="str">
        <f ca="1">IFERROR(INDEX(MAESTRO!H:H,_xludf.AGGREGATE(15,6,ROW(MAESTRO!$B$3:$B$1000)/((MAESTRO!$B$3:$B$1000="CIVILES")*(UPPER(MAESTRO!$L$3:$L$1000)="CONFIRMADO")),ROWS($A$3:A403))),"")</f>
        <v/>
      </c>
      <c r="I403" s="10" t="str">
        <f ca="1">IFERROR(INDEX(MAESTRO!I:I,_xludf.AGGREGATE(15,6,ROW(MAESTRO!$B$3:$B$1000)/((MAESTRO!$B$3:$B$1000="CIVILES")*(UPPER(MAESTRO!$L$3:$L$1000)="CONFIRMADO")),ROWS($A$3:A403))),"")</f>
        <v/>
      </c>
      <c r="J403" s="10" t="str">
        <f ca="1">IFERROR(INDEX(MAESTRO!J:J,_xludf.AGGREGATE(15,6,ROW(MAESTRO!$B$3:$B$1000)/((MAESTRO!$B$3:$B$1000="CIVILES")*(UPPER(MAESTRO!$L$3:$L$1000)="CONFIRMADO")),ROWS($A$3:A403))),"")</f>
        <v/>
      </c>
      <c r="K403" s="10" t="str">
        <f ca="1">IFERROR(INDEX(MAESTRO!K:K,_xludf.AGGREGATE(15,6,ROW(MAESTRO!$B$3:$B$1000)/((MAESTRO!$B$3:$B$1000="CIVILES")*(UPPER(MAESTRO!$L$3:$L$1000)="CONFIRMADO")),ROWS($A$3:A403))),"")</f>
        <v/>
      </c>
      <c r="L403" s="10" t="str">
        <f ca="1">IFERROR(INDEX(MAESTRO!L:L,_xludf.AGGREGATE(15,6,ROW(MAESTRO!$B$3:$B$1000)/((MAESTRO!$B$3:$B$1000="CIVILES")*(UPPER(MAESTRO!$L$3:$L$1000)="CONFIRMADO")),ROWS($A$3:A403))),"")</f>
        <v/>
      </c>
      <c r="M403" s="10" t="str">
        <f ca="1">IFERROR(INDEX(MAESTRO!M:M,_xludf.AGGREGATE(15,6,ROW(MAESTRO!$B$3:$B$1000)/((MAESTRO!$B$3:$B$1000="CIVILES")*(UPPER(MAESTRO!$L$3:$L$1000)="CONFIRMADO")),ROWS($A$3:A403))),"")</f>
        <v/>
      </c>
      <c r="N403" s="10" t="str">
        <f ca="1">IFERROR(INDEX(MAESTRO!N:N,_xludf.AGGREGATE(15,6,ROW(MAESTRO!$B$3:$B$1000)/((MAESTRO!$B$3:$B$1000="CIVILES")*(UPPER(MAESTRO!$L$3:$L$1000)="CONFIRMADO")),ROWS($A$3:A403))),"")</f>
        <v/>
      </c>
      <c r="O403" s="10" t="str">
        <f ca="1">IFERROR(INDEX(MAESTRO!O:O,_xludf.AGGREGATE(15,6,ROW(MAESTRO!$B$3:$B$1000)/((MAESTRO!$B$3:$B$1000="CIVILES")*(UPPER(MAESTRO!$L$3:$L$1000)="CONFIRMADO")),ROWS($A$3:A403))),"")</f>
        <v/>
      </c>
      <c r="P403" s="10" t="str">
        <f ca="1">IFERROR(INDEX(MAESTRO!P:P,_xludf.AGGREGATE(15,6,ROW(MAESTRO!$B$3:$B$1000)/((MAESTRO!$B$3:$B$1000="CIVILES")*(UPPER(MAESTRO!$L$3:$L$1000)="CONFIRMADO")),ROWS($A$3:A403))),"")</f>
        <v/>
      </c>
      <c r="Q403" s="10" t="str">
        <f ca="1">IFERROR(INDEX(MAESTRO!Q:Q,_xludf.AGGREGATE(15,6,ROW(MAESTRO!$B$3:$B$1000)/((MAESTRO!$B$3:$B$1000="CIVILES")*(UPPER(MAESTRO!$L$3:$L$1000)="CONFIRMADO")),ROWS($A$3:A403))),"")</f>
        <v/>
      </c>
      <c r="R403" s="10" t="str">
        <f ca="1">IFERROR(INDEX(MAESTRO!R:R,_xludf.AGGREGATE(15,6,ROW(MAESTRO!$B$3:$B$1000)/((MAESTRO!$B$3:$B$1000="CIVILES")*(UPPER(MAESTRO!$L$3:$L$1000)="CONFIRMADO")),ROWS($A$3:A403))),"")</f>
        <v/>
      </c>
      <c r="S403" s="10" t="str">
        <f ca="1">IFERROR(INDEX(MAESTRO!S:S,_xludf.AGGREGATE(15,6,ROW(MAESTRO!$B$3:$B$1000)/((MAESTRO!$B$3:$B$1000="CIVILES")*(UPPER(MAESTRO!$L$3:$L$1000)="CONFIRMADO")),ROWS($A$3:A403))),"")</f>
        <v/>
      </c>
      <c r="T403" s="10" t="str">
        <f ca="1">IFERROR(INDEX(MAESTRO!T:T,_xludf.AGGREGATE(15,6,ROW(MAESTRO!$B$3:$B$1000)/((MAESTRO!$B$3:$B$1000="CIVILES")*(UPPER(MAESTRO!$L$3:$L$1000)="CONFIRMADO")),ROWS($A$3:A403))),"")</f>
        <v/>
      </c>
      <c r="U403" s="10" t="str">
        <f ca="1">IFERROR(INDEX(MAESTRO!U:U,_xludf.AGGREGATE(15,6,ROW(MAESTRO!$B$3:$B$1000)/((MAESTRO!$B$3:$B$1000="CIVILES")*(UPPER(MAESTRO!$L$3:$L$1000)="CONFIRMADO")),ROWS($A$3:A403))),"")</f>
        <v/>
      </c>
      <c r="V403" s="10" t="str">
        <f ca="1">IFERROR(INDEX(MAESTRO!V:V,_xludf.AGGREGATE(15,6,ROW(MAESTRO!$B$3:$B$1000)/((MAESTRO!$B$3:$B$1000="CIVILES")*(UPPER(MAESTRO!$L$3:$L$1000)="CONFIRMADO")),ROWS($A$3:A403))),"")</f>
        <v/>
      </c>
      <c r="W403" s="10" t="str">
        <f ca="1">IFERROR(INDEX(MAESTRO!W:W,_xludf.AGGREGATE(15,6,ROW(MAESTRO!$B$3:$B$1000)/((MAESTRO!$B$3:$B$1000="CIVILES")*(UPPER(MAESTRO!$L$3:$L$1000)="CONFIRMADO")),ROWS($A$3:A403))),"")</f>
        <v/>
      </c>
      <c r="X403" s="10" t="str">
        <f ca="1">IFERROR(INDEX(MAESTRO!X:X,_xludf.AGGREGATE(15,6,ROW(MAESTRO!$B$3:$B$1000)/((MAESTRO!$B$3:$B$1000="CIVILES")*(UPPER(MAESTRO!$L$3:$L$1000)="CONFIRMADO")),ROWS($A$3:A403))),"")</f>
        <v/>
      </c>
    </row>
    <row r="404" spans="1:24" ht="22.05" customHeight="1">
      <c r="A404" s="18" t="str">
        <f ca="1">IFERROR(INDEX(MAESTRO!A:A,_xludf.AGGREGATE(15,6,ROW(MAESTRO!$B$3:$B$1000)/((MAESTRO!$B$3:$B$1000="CIVILES")*(UPPER(MAESTRO!$L$3:$L$1000)="CONFIRMADO")),ROWS($A$3:A404))),"")</f>
        <v/>
      </c>
      <c r="B404" s="18" t="str">
        <f ca="1">IFERROR(INDEX(MAESTRO!B:B,_xludf.AGGREGATE(15,6,ROW(MAESTRO!$B$3:$B$1000)/((MAESTRO!$B$3:$B$1000="CIVILES")*(UPPER(MAESTRO!$L$3:$L$1000)="CONFIRMADO")),ROWS($A$3:A404))),"")</f>
        <v/>
      </c>
      <c r="C404" s="18" t="str">
        <f ca="1">IFERROR(INDEX(MAESTRO!C:C,_xludf.AGGREGATE(15,6,ROW(MAESTRO!$B$3:$B$1000)/((MAESTRO!$B$3:$B$1000="CIVILES")*(UPPER(MAESTRO!$L$3:$L$1000)="CONFIRMADO")),ROWS($A$3:A404))),"")</f>
        <v/>
      </c>
      <c r="D404" s="18" t="str">
        <f ca="1">IFERROR(INDEX(MAESTRO!D:D,_xludf.AGGREGATE(15,6,ROW(MAESTRO!$B$3:$B$1000)/((MAESTRO!$B$3:$B$1000="CIVILES")*(UPPER(MAESTRO!$L$3:$L$1000)="CONFIRMADO")),ROWS($A$3:A404))),"")</f>
        <v/>
      </c>
      <c r="E404" s="18" t="str">
        <f ca="1">IFERROR(INDEX(MAESTRO!E:E,_xludf.AGGREGATE(15,6,ROW(MAESTRO!$B$3:$B$1000)/((MAESTRO!$B$3:$B$1000="CIVILES")*(UPPER(MAESTRO!$L$3:$L$1000)="CONFIRMADO")),ROWS($A$3:A404))),"")</f>
        <v/>
      </c>
      <c r="F404" s="18" t="str">
        <f ca="1">IFERROR(INDEX(MAESTRO!F:F,_xludf.AGGREGATE(15,6,ROW(MAESTRO!$B$3:$B$1000)/((MAESTRO!$B$3:$B$1000="CIVILES")*(UPPER(MAESTRO!$L$3:$L$1000)="CONFIRMADO")),ROWS($A$3:A404))),"")</f>
        <v/>
      </c>
      <c r="G404" s="18" t="str">
        <f ca="1">IFERROR(INDEX(MAESTRO!G:G,_xludf.AGGREGATE(15,6,ROW(MAESTRO!$B$3:$B$1000)/((MAESTRO!$B$3:$B$1000="CIVILES")*(UPPER(MAESTRO!$L$3:$L$1000)="CONFIRMADO")),ROWS($A$3:A404))),"")</f>
        <v/>
      </c>
      <c r="H404" s="18" t="str">
        <f ca="1">IFERROR(INDEX(MAESTRO!H:H,_xludf.AGGREGATE(15,6,ROW(MAESTRO!$B$3:$B$1000)/((MAESTRO!$B$3:$B$1000="CIVILES")*(UPPER(MAESTRO!$L$3:$L$1000)="CONFIRMADO")),ROWS($A$3:A404))),"")</f>
        <v/>
      </c>
      <c r="I404" s="18" t="str">
        <f ca="1">IFERROR(INDEX(MAESTRO!I:I,_xludf.AGGREGATE(15,6,ROW(MAESTRO!$B$3:$B$1000)/((MAESTRO!$B$3:$B$1000="CIVILES")*(UPPER(MAESTRO!$L$3:$L$1000)="CONFIRMADO")),ROWS($A$3:A404))),"")</f>
        <v/>
      </c>
      <c r="J404" s="18" t="str">
        <f ca="1">IFERROR(INDEX(MAESTRO!J:J,_xludf.AGGREGATE(15,6,ROW(MAESTRO!$B$3:$B$1000)/((MAESTRO!$B$3:$B$1000="CIVILES")*(UPPER(MAESTRO!$L$3:$L$1000)="CONFIRMADO")),ROWS($A$3:A404))),"")</f>
        <v/>
      </c>
      <c r="K404" s="18" t="str">
        <f ca="1">IFERROR(INDEX(MAESTRO!K:K,_xludf.AGGREGATE(15,6,ROW(MAESTRO!$B$3:$B$1000)/((MAESTRO!$B$3:$B$1000="CIVILES")*(UPPER(MAESTRO!$L$3:$L$1000)="CONFIRMADO")),ROWS($A$3:A404))),"")</f>
        <v/>
      </c>
      <c r="L404" s="18" t="str">
        <f ca="1">IFERROR(INDEX(MAESTRO!L:L,_xludf.AGGREGATE(15,6,ROW(MAESTRO!$B$3:$B$1000)/((MAESTRO!$B$3:$B$1000="CIVILES")*(UPPER(MAESTRO!$L$3:$L$1000)="CONFIRMADO")),ROWS($A$3:A404))),"")</f>
        <v/>
      </c>
      <c r="M404" s="18" t="str">
        <f ca="1">IFERROR(INDEX(MAESTRO!M:M,_xludf.AGGREGATE(15,6,ROW(MAESTRO!$B$3:$B$1000)/((MAESTRO!$B$3:$B$1000="CIVILES")*(UPPER(MAESTRO!$L$3:$L$1000)="CONFIRMADO")),ROWS($A$3:A404))),"")</f>
        <v/>
      </c>
      <c r="N404" s="18" t="str">
        <f ca="1">IFERROR(INDEX(MAESTRO!N:N,_xludf.AGGREGATE(15,6,ROW(MAESTRO!$B$3:$B$1000)/((MAESTRO!$B$3:$B$1000="CIVILES")*(UPPER(MAESTRO!$L$3:$L$1000)="CONFIRMADO")),ROWS($A$3:A404))),"")</f>
        <v/>
      </c>
      <c r="O404" s="18" t="str">
        <f ca="1">IFERROR(INDEX(MAESTRO!O:O,_xludf.AGGREGATE(15,6,ROW(MAESTRO!$B$3:$B$1000)/((MAESTRO!$B$3:$B$1000="CIVILES")*(UPPER(MAESTRO!$L$3:$L$1000)="CONFIRMADO")),ROWS($A$3:A404))),"")</f>
        <v/>
      </c>
      <c r="P404" s="18" t="str">
        <f ca="1">IFERROR(INDEX(MAESTRO!P:P,_xludf.AGGREGATE(15,6,ROW(MAESTRO!$B$3:$B$1000)/((MAESTRO!$B$3:$B$1000="CIVILES")*(UPPER(MAESTRO!$L$3:$L$1000)="CONFIRMADO")),ROWS($A$3:A404))),"")</f>
        <v/>
      </c>
      <c r="Q404" s="18" t="str">
        <f ca="1">IFERROR(INDEX(MAESTRO!Q:Q,_xludf.AGGREGATE(15,6,ROW(MAESTRO!$B$3:$B$1000)/((MAESTRO!$B$3:$B$1000="CIVILES")*(UPPER(MAESTRO!$L$3:$L$1000)="CONFIRMADO")),ROWS($A$3:A404))),"")</f>
        <v/>
      </c>
      <c r="R404" s="18" t="str">
        <f ca="1">IFERROR(INDEX(MAESTRO!R:R,_xludf.AGGREGATE(15,6,ROW(MAESTRO!$B$3:$B$1000)/((MAESTRO!$B$3:$B$1000="CIVILES")*(UPPER(MAESTRO!$L$3:$L$1000)="CONFIRMADO")),ROWS($A$3:A404))),"")</f>
        <v/>
      </c>
      <c r="S404" s="18" t="str">
        <f ca="1">IFERROR(INDEX(MAESTRO!S:S,_xludf.AGGREGATE(15,6,ROW(MAESTRO!$B$3:$B$1000)/((MAESTRO!$B$3:$B$1000="CIVILES")*(UPPER(MAESTRO!$L$3:$L$1000)="CONFIRMADO")),ROWS($A$3:A404))),"")</f>
        <v/>
      </c>
      <c r="T404" s="18" t="str">
        <f ca="1">IFERROR(INDEX(MAESTRO!T:T,_xludf.AGGREGATE(15,6,ROW(MAESTRO!$B$3:$B$1000)/((MAESTRO!$B$3:$B$1000="CIVILES")*(UPPER(MAESTRO!$L$3:$L$1000)="CONFIRMADO")),ROWS($A$3:A404))),"")</f>
        <v/>
      </c>
      <c r="U404" s="18" t="str">
        <f ca="1">IFERROR(INDEX(MAESTRO!U:U,_xludf.AGGREGATE(15,6,ROW(MAESTRO!$B$3:$B$1000)/((MAESTRO!$B$3:$B$1000="CIVILES")*(UPPER(MAESTRO!$L$3:$L$1000)="CONFIRMADO")),ROWS($A$3:A404))),"")</f>
        <v/>
      </c>
      <c r="V404" s="18" t="str">
        <f ca="1">IFERROR(INDEX(MAESTRO!V:V,_xludf.AGGREGATE(15,6,ROW(MAESTRO!$B$3:$B$1000)/((MAESTRO!$B$3:$B$1000="CIVILES")*(UPPER(MAESTRO!$L$3:$L$1000)="CONFIRMADO")),ROWS($A$3:A404))),"")</f>
        <v/>
      </c>
      <c r="W404" s="18" t="str">
        <f ca="1">IFERROR(INDEX(MAESTRO!W:W,_xludf.AGGREGATE(15,6,ROW(MAESTRO!$B$3:$B$1000)/((MAESTRO!$B$3:$B$1000="CIVILES")*(UPPER(MAESTRO!$L$3:$L$1000)="CONFIRMADO")),ROWS($A$3:A404))),"")</f>
        <v/>
      </c>
      <c r="X404" s="18" t="str">
        <f ca="1">IFERROR(INDEX(MAESTRO!X:X,_xludf.AGGREGATE(15,6,ROW(MAESTRO!$B$3:$B$1000)/((MAESTRO!$B$3:$B$1000="CIVILES")*(UPPER(MAESTRO!$L$3:$L$1000)="CONFIRMADO")),ROWS($A$3:A404))),"")</f>
        <v/>
      </c>
    </row>
    <row r="405" spans="1:24" ht="22.05" customHeight="1">
      <c r="A405" s="10" t="str">
        <f ca="1">IFERROR(INDEX(MAESTRO!A:A,_xludf.AGGREGATE(15,6,ROW(MAESTRO!$B$3:$B$1000)/((MAESTRO!$B$3:$B$1000="CIVILES")*(UPPER(MAESTRO!$L$3:$L$1000)="CONFIRMADO")),ROWS($A$3:A405))),"")</f>
        <v/>
      </c>
      <c r="B405" s="10" t="str">
        <f ca="1">IFERROR(INDEX(MAESTRO!B:B,_xludf.AGGREGATE(15,6,ROW(MAESTRO!$B$3:$B$1000)/((MAESTRO!$B$3:$B$1000="CIVILES")*(UPPER(MAESTRO!$L$3:$L$1000)="CONFIRMADO")),ROWS($A$3:A405))),"")</f>
        <v/>
      </c>
      <c r="C405" s="10" t="str">
        <f ca="1">IFERROR(INDEX(MAESTRO!C:C,_xludf.AGGREGATE(15,6,ROW(MAESTRO!$B$3:$B$1000)/((MAESTRO!$B$3:$B$1000="CIVILES")*(UPPER(MAESTRO!$L$3:$L$1000)="CONFIRMADO")),ROWS($A$3:A405))),"")</f>
        <v/>
      </c>
      <c r="D405" s="10" t="str">
        <f ca="1">IFERROR(INDEX(MAESTRO!D:D,_xludf.AGGREGATE(15,6,ROW(MAESTRO!$B$3:$B$1000)/((MAESTRO!$B$3:$B$1000="CIVILES")*(UPPER(MAESTRO!$L$3:$L$1000)="CONFIRMADO")),ROWS($A$3:A405))),"")</f>
        <v/>
      </c>
      <c r="E405" s="10" t="str">
        <f ca="1">IFERROR(INDEX(MAESTRO!E:E,_xludf.AGGREGATE(15,6,ROW(MAESTRO!$B$3:$B$1000)/((MAESTRO!$B$3:$B$1000="CIVILES")*(UPPER(MAESTRO!$L$3:$L$1000)="CONFIRMADO")),ROWS($A$3:A405))),"")</f>
        <v/>
      </c>
      <c r="F405" s="10" t="str">
        <f ca="1">IFERROR(INDEX(MAESTRO!F:F,_xludf.AGGREGATE(15,6,ROW(MAESTRO!$B$3:$B$1000)/((MAESTRO!$B$3:$B$1000="CIVILES")*(UPPER(MAESTRO!$L$3:$L$1000)="CONFIRMADO")),ROWS($A$3:A405))),"")</f>
        <v/>
      </c>
      <c r="G405" s="10" t="str">
        <f ca="1">IFERROR(INDEX(MAESTRO!G:G,_xludf.AGGREGATE(15,6,ROW(MAESTRO!$B$3:$B$1000)/((MAESTRO!$B$3:$B$1000="CIVILES")*(UPPER(MAESTRO!$L$3:$L$1000)="CONFIRMADO")),ROWS($A$3:A405))),"")</f>
        <v/>
      </c>
      <c r="H405" s="10" t="str">
        <f ca="1">IFERROR(INDEX(MAESTRO!H:H,_xludf.AGGREGATE(15,6,ROW(MAESTRO!$B$3:$B$1000)/((MAESTRO!$B$3:$B$1000="CIVILES")*(UPPER(MAESTRO!$L$3:$L$1000)="CONFIRMADO")),ROWS($A$3:A405))),"")</f>
        <v/>
      </c>
      <c r="I405" s="10" t="str">
        <f ca="1">IFERROR(INDEX(MAESTRO!I:I,_xludf.AGGREGATE(15,6,ROW(MAESTRO!$B$3:$B$1000)/((MAESTRO!$B$3:$B$1000="CIVILES")*(UPPER(MAESTRO!$L$3:$L$1000)="CONFIRMADO")),ROWS($A$3:A405))),"")</f>
        <v/>
      </c>
      <c r="J405" s="10" t="str">
        <f ca="1">IFERROR(INDEX(MAESTRO!J:J,_xludf.AGGREGATE(15,6,ROW(MAESTRO!$B$3:$B$1000)/((MAESTRO!$B$3:$B$1000="CIVILES")*(UPPER(MAESTRO!$L$3:$L$1000)="CONFIRMADO")),ROWS($A$3:A405))),"")</f>
        <v/>
      </c>
      <c r="K405" s="10" t="str">
        <f ca="1">IFERROR(INDEX(MAESTRO!K:K,_xludf.AGGREGATE(15,6,ROW(MAESTRO!$B$3:$B$1000)/((MAESTRO!$B$3:$B$1000="CIVILES")*(UPPER(MAESTRO!$L$3:$L$1000)="CONFIRMADO")),ROWS($A$3:A405))),"")</f>
        <v/>
      </c>
      <c r="L405" s="10" t="str">
        <f ca="1">IFERROR(INDEX(MAESTRO!L:L,_xludf.AGGREGATE(15,6,ROW(MAESTRO!$B$3:$B$1000)/((MAESTRO!$B$3:$B$1000="CIVILES")*(UPPER(MAESTRO!$L$3:$L$1000)="CONFIRMADO")),ROWS($A$3:A405))),"")</f>
        <v/>
      </c>
      <c r="M405" s="10" t="str">
        <f ca="1">IFERROR(INDEX(MAESTRO!M:M,_xludf.AGGREGATE(15,6,ROW(MAESTRO!$B$3:$B$1000)/((MAESTRO!$B$3:$B$1000="CIVILES")*(UPPER(MAESTRO!$L$3:$L$1000)="CONFIRMADO")),ROWS($A$3:A405))),"")</f>
        <v/>
      </c>
      <c r="N405" s="10" t="str">
        <f ca="1">IFERROR(INDEX(MAESTRO!N:N,_xludf.AGGREGATE(15,6,ROW(MAESTRO!$B$3:$B$1000)/((MAESTRO!$B$3:$B$1000="CIVILES")*(UPPER(MAESTRO!$L$3:$L$1000)="CONFIRMADO")),ROWS($A$3:A405))),"")</f>
        <v/>
      </c>
      <c r="O405" s="10" t="str">
        <f ca="1">IFERROR(INDEX(MAESTRO!O:O,_xludf.AGGREGATE(15,6,ROW(MAESTRO!$B$3:$B$1000)/((MAESTRO!$B$3:$B$1000="CIVILES")*(UPPER(MAESTRO!$L$3:$L$1000)="CONFIRMADO")),ROWS($A$3:A405))),"")</f>
        <v/>
      </c>
      <c r="P405" s="10" t="str">
        <f ca="1">IFERROR(INDEX(MAESTRO!P:P,_xludf.AGGREGATE(15,6,ROW(MAESTRO!$B$3:$B$1000)/((MAESTRO!$B$3:$B$1000="CIVILES")*(UPPER(MAESTRO!$L$3:$L$1000)="CONFIRMADO")),ROWS($A$3:A405))),"")</f>
        <v/>
      </c>
      <c r="Q405" s="10" t="str">
        <f ca="1">IFERROR(INDEX(MAESTRO!Q:Q,_xludf.AGGREGATE(15,6,ROW(MAESTRO!$B$3:$B$1000)/((MAESTRO!$B$3:$B$1000="CIVILES")*(UPPER(MAESTRO!$L$3:$L$1000)="CONFIRMADO")),ROWS($A$3:A405))),"")</f>
        <v/>
      </c>
      <c r="R405" s="10" t="str">
        <f ca="1">IFERROR(INDEX(MAESTRO!R:R,_xludf.AGGREGATE(15,6,ROW(MAESTRO!$B$3:$B$1000)/((MAESTRO!$B$3:$B$1000="CIVILES")*(UPPER(MAESTRO!$L$3:$L$1000)="CONFIRMADO")),ROWS($A$3:A405))),"")</f>
        <v/>
      </c>
      <c r="S405" s="10" t="str">
        <f ca="1">IFERROR(INDEX(MAESTRO!S:S,_xludf.AGGREGATE(15,6,ROW(MAESTRO!$B$3:$B$1000)/((MAESTRO!$B$3:$B$1000="CIVILES")*(UPPER(MAESTRO!$L$3:$L$1000)="CONFIRMADO")),ROWS($A$3:A405))),"")</f>
        <v/>
      </c>
      <c r="T405" s="10" t="str">
        <f ca="1">IFERROR(INDEX(MAESTRO!T:T,_xludf.AGGREGATE(15,6,ROW(MAESTRO!$B$3:$B$1000)/((MAESTRO!$B$3:$B$1000="CIVILES")*(UPPER(MAESTRO!$L$3:$L$1000)="CONFIRMADO")),ROWS($A$3:A405))),"")</f>
        <v/>
      </c>
      <c r="U405" s="10" t="str">
        <f ca="1">IFERROR(INDEX(MAESTRO!U:U,_xludf.AGGREGATE(15,6,ROW(MAESTRO!$B$3:$B$1000)/((MAESTRO!$B$3:$B$1000="CIVILES")*(UPPER(MAESTRO!$L$3:$L$1000)="CONFIRMADO")),ROWS($A$3:A405))),"")</f>
        <v/>
      </c>
      <c r="V405" s="10" t="str">
        <f ca="1">IFERROR(INDEX(MAESTRO!V:V,_xludf.AGGREGATE(15,6,ROW(MAESTRO!$B$3:$B$1000)/((MAESTRO!$B$3:$B$1000="CIVILES")*(UPPER(MAESTRO!$L$3:$L$1000)="CONFIRMADO")),ROWS($A$3:A405))),"")</f>
        <v/>
      </c>
      <c r="W405" s="10" t="str">
        <f ca="1">IFERROR(INDEX(MAESTRO!W:W,_xludf.AGGREGATE(15,6,ROW(MAESTRO!$B$3:$B$1000)/((MAESTRO!$B$3:$B$1000="CIVILES")*(UPPER(MAESTRO!$L$3:$L$1000)="CONFIRMADO")),ROWS($A$3:A405))),"")</f>
        <v/>
      </c>
      <c r="X405" s="10" t="str">
        <f ca="1">IFERROR(INDEX(MAESTRO!X:X,_xludf.AGGREGATE(15,6,ROW(MAESTRO!$B$3:$B$1000)/((MAESTRO!$B$3:$B$1000="CIVILES")*(UPPER(MAESTRO!$L$3:$L$1000)="CONFIRMADO")),ROWS($A$3:A405))),"")</f>
        <v/>
      </c>
    </row>
    <row r="406" spans="1:24" ht="22.05" customHeight="1">
      <c r="A406" s="18" t="str">
        <f ca="1">IFERROR(INDEX(MAESTRO!A:A,_xludf.AGGREGATE(15,6,ROW(MAESTRO!$B$3:$B$1000)/((MAESTRO!$B$3:$B$1000="CIVILES")*(UPPER(MAESTRO!$L$3:$L$1000)="CONFIRMADO")),ROWS($A$3:A406))),"")</f>
        <v/>
      </c>
      <c r="B406" s="18" t="str">
        <f ca="1">IFERROR(INDEX(MAESTRO!B:B,_xludf.AGGREGATE(15,6,ROW(MAESTRO!$B$3:$B$1000)/((MAESTRO!$B$3:$B$1000="CIVILES")*(UPPER(MAESTRO!$L$3:$L$1000)="CONFIRMADO")),ROWS($A$3:A406))),"")</f>
        <v/>
      </c>
      <c r="C406" s="18" t="str">
        <f ca="1">IFERROR(INDEX(MAESTRO!C:C,_xludf.AGGREGATE(15,6,ROW(MAESTRO!$B$3:$B$1000)/((MAESTRO!$B$3:$B$1000="CIVILES")*(UPPER(MAESTRO!$L$3:$L$1000)="CONFIRMADO")),ROWS($A$3:A406))),"")</f>
        <v/>
      </c>
      <c r="D406" s="18" t="str">
        <f ca="1">IFERROR(INDEX(MAESTRO!D:D,_xludf.AGGREGATE(15,6,ROW(MAESTRO!$B$3:$B$1000)/((MAESTRO!$B$3:$B$1000="CIVILES")*(UPPER(MAESTRO!$L$3:$L$1000)="CONFIRMADO")),ROWS($A$3:A406))),"")</f>
        <v/>
      </c>
      <c r="E406" s="18" t="str">
        <f ca="1">IFERROR(INDEX(MAESTRO!E:E,_xludf.AGGREGATE(15,6,ROW(MAESTRO!$B$3:$B$1000)/((MAESTRO!$B$3:$B$1000="CIVILES")*(UPPER(MAESTRO!$L$3:$L$1000)="CONFIRMADO")),ROWS($A$3:A406))),"")</f>
        <v/>
      </c>
      <c r="F406" s="18" t="str">
        <f ca="1">IFERROR(INDEX(MAESTRO!F:F,_xludf.AGGREGATE(15,6,ROW(MAESTRO!$B$3:$B$1000)/((MAESTRO!$B$3:$B$1000="CIVILES")*(UPPER(MAESTRO!$L$3:$L$1000)="CONFIRMADO")),ROWS($A$3:A406))),"")</f>
        <v/>
      </c>
      <c r="G406" s="18" t="str">
        <f ca="1">IFERROR(INDEX(MAESTRO!G:G,_xludf.AGGREGATE(15,6,ROW(MAESTRO!$B$3:$B$1000)/((MAESTRO!$B$3:$B$1000="CIVILES")*(UPPER(MAESTRO!$L$3:$L$1000)="CONFIRMADO")),ROWS($A$3:A406))),"")</f>
        <v/>
      </c>
      <c r="H406" s="18" t="str">
        <f ca="1">IFERROR(INDEX(MAESTRO!H:H,_xludf.AGGREGATE(15,6,ROW(MAESTRO!$B$3:$B$1000)/((MAESTRO!$B$3:$B$1000="CIVILES")*(UPPER(MAESTRO!$L$3:$L$1000)="CONFIRMADO")),ROWS($A$3:A406))),"")</f>
        <v/>
      </c>
      <c r="I406" s="18" t="str">
        <f ca="1">IFERROR(INDEX(MAESTRO!I:I,_xludf.AGGREGATE(15,6,ROW(MAESTRO!$B$3:$B$1000)/((MAESTRO!$B$3:$B$1000="CIVILES")*(UPPER(MAESTRO!$L$3:$L$1000)="CONFIRMADO")),ROWS($A$3:A406))),"")</f>
        <v/>
      </c>
      <c r="J406" s="18" t="str">
        <f ca="1">IFERROR(INDEX(MAESTRO!J:J,_xludf.AGGREGATE(15,6,ROW(MAESTRO!$B$3:$B$1000)/((MAESTRO!$B$3:$B$1000="CIVILES")*(UPPER(MAESTRO!$L$3:$L$1000)="CONFIRMADO")),ROWS($A$3:A406))),"")</f>
        <v/>
      </c>
      <c r="K406" s="18" t="str">
        <f ca="1">IFERROR(INDEX(MAESTRO!K:K,_xludf.AGGREGATE(15,6,ROW(MAESTRO!$B$3:$B$1000)/((MAESTRO!$B$3:$B$1000="CIVILES")*(UPPER(MAESTRO!$L$3:$L$1000)="CONFIRMADO")),ROWS($A$3:A406))),"")</f>
        <v/>
      </c>
      <c r="L406" s="18" t="str">
        <f ca="1">IFERROR(INDEX(MAESTRO!L:L,_xludf.AGGREGATE(15,6,ROW(MAESTRO!$B$3:$B$1000)/((MAESTRO!$B$3:$B$1000="CIVILES")*(UPPER(MAESTRO!$L$3:$L$1000)="CONFIRMADO")),ROWS($A$3:A406))),"")</f>
        <v/>
      </c>
      <c r="M406" s="18" t="str">
        <f ca="1">IFERROR(INDEX(MAESTRO!M:M,_xludf.AGGREGATE(15,6,ROW(MAESTRO!$B$3:$B$1000)/((MAESTRO!$B$3:$B$1000="CIVILES")*(UPPER(MAESTRO!$L$3:$L$1000)="CONFIRMADO")),ROWS($A$3:A406))),"")</f>
        <v/>
      </c>
      <c r="N406" s="18" t="str">
        <f ca="1">IFERROR(INDEX(MAESTRO!N:N,_xludf.AGGREGATE(15,6,ROW(MAESTRO!$B$3:$B$1000)/((MAESTRO!$B$3:$B$1000="CIVILES")*(UPPER(MAESTRO!$L$3:$L$1000)="CONFIRMADO")),ROWS($A$3:A406))),"")</f>
        <v/>
      </c>
      <c r="O406" s="18" t="str">
        <f ca="1">IFERROR(INDEX(MAESTRO!O:O,_xludf.AGGREGATE(15,6,ROW(MAESTRO!$B$3:$B$1000)/((MAESTRO!$B$3:$B$1000="CIVILES")*(UPPER(MAESTRO!$L$3:$L$1000)="CONFIRMADO")),ROWS($A$3:A406))),"")</f>
        <v/>
      </c>
      <c r="P406" s="18" t="str">
        <f ca="1">IFERROR(INDEX(MAESTRO!P:P,_xludf.AGGREGATE(15,6,ROW(MAESTRO!$B$3:$B$1000)/((MAESTRO!$B$3:$B$1000="CIVILES")*(UPPER(MAESTRO!$L$3:$L$1000)="CONFIRMADO")),ROWS($A$3:A406))),"")</f>
        <v/>
      </c>
      <c r="Q406" s="18" t="str">
        <f ca="1">IFERROR(INDEX(MAESTRO!Q:Q,_xludf.AGGREGATE(15,6,ROW(MAESTRO!$B$3:$B$1000)/((MAESTRO!$B$3:$B$1000="CIVILES")*(UPPER(MAESTRO!$L$3:$L$1000)="CONFIRMADO")),ROWS($A$3:A406))),"")</f>
        <v/>
      </c>
      <c r="R406" s="18" t="str">
        <f ca="1">IFERROR(INDEX(MAESTRO!R:R,_xludf.AGGREGATE(15,6,ROW(MAESTRO!$B$3:$B$1000)/((MAESTRO!$B$3:$B$1000="CIVILES")*(UPPER(MAESTRO!$L$3:$L$1000)="CONFIRMADO")),ROWS($A$3:A406))),"")</f>
        <v/>
      </c>
      <c r="S406" s="18" t="str">
        <f ca="1">IFERROR(INDEX(MAESTRO!S:S,_xludf.AGGREGATE(15,6,ROW(MAESTRO!$B$3:$B$1000)/((MAESTRO!$B$3:$B$1000="CIVILES")*(UPPER(MAESTRO!$L$3:$L$1000)="CONFIRMADO")),ROWS($A$3:A406))),"")</f>
        <v/>
      </c>
      <c r="T406" s="18" t="str">
        <f ca="1">IFERROR(INDEX(MAESTRO!T:T,_xludf.AGGREGATE(15,6,ROW(MAESTRO!$B$3:$B$1000)/((MAESTRO!$B$3:$B$1000="CIVILES")*(UPPER(MAESTRO!$L$3:$L$1000)="CONFIRMADO")),ROWS($A$3:A406))),"")</f>
        <v/>
      </c>
      <c r="U406" s="18" t="str">
        <f ca="1">IFERROR(INDEX(MAESTRO!U:U,_xludf.AGGREGATE(15,6,ROW(MAESTRO!$B$3:$B$1000)/((MAESTRO!$B$3:$B$1000="CIVILES")*(UPPER(MAESTRO!$L$3:$L$1000)="CONFIRMADO")),ROWS($A$3:A406))),"")</f>
        <v/>
      </c>
      <c r="V406" s="18" t="str">
        <f ca="1">IFERROR(INDEX(MAESTRO!V:V,_xludf.AGGREGATE(15,6,ROW(MAESTRO!$B$3:$B$1000)/((MAESTRO!$B$3:$B$1000="CIVILES")*(UPPER(MAESTRO!$L$3:$L$1000)="CONFIRMADO")),ROWS($A$3:A406))),"")</f>
        <v/>
      </c>
      <c r="W406" s="18" t="str">
        <f ca="1">IFERROR(INDEX(MAESTRO!W:W,_xludf.AGGREGATE(15,6,ROW(MAESTRO!$B$3:$B$1000)/((MAESTRO!$B$3:$B$1000="CIVILES")*(UPPER(MAESTRO!$L$3:$L$1000)="CONFIRMADO")),ROWS($A$3:A406))),"")</f>
        <v/>
      </c>
      <c r="X406" s="18" t="str">
        <f ca="1">IFERROR(INDEX(MAESTRO!X:X,_xludf.AGGREGATE(15,6,ROW(MAESTRO!$B$3:$B$1000)/((MAESTRO!$B$3:$B$1000="CIVILES")*(UPPER(MAESTRO!$L$3:$L$1000)="CONFIRMADO")),ROWS($A$3:A406))),"")</f>
        <v/>
      </c>
    </row>
    <row r="407" spans="1:24" ht="22.05" customHeight="1">
      <c r="A407" s="10" t="str">
        <f ca="1">IFERROR(INDEX(MAESTRO!A:A,_xludf.AGGREGATE(15,6,ROW(MAESTRO!$B$3:$B$1000)/((MAESTRO!$B$3:$B$1000="CIVILES")*(UPPER(MAESTRO!$L$3:$L$1000)="CONFIRMADO")),ROWS($A$3:A407))),"")</f>
        <v/>
      </c>
      <c r="B407" s="10" t="str">
        <f ca="1">IFERROR(INDEX(MAESTRO!B:B,_xludf.AGGREGATE(15,6,ROW(MAESTRO!$B$3:$B$1000)/((MAESTRO!$B$3:$B$1000="CIVILES")*(UPPER(MAESTRO!$L$3:$L$1000)="CONFIRMADO")),ROWS($A$3:A407))),"")</f>
        <v/>
      </c>
      <c r="C407" s="10" t="str">
        <f ca="1">IFERROR(INDEX(MAESTRO!C:C,_xludf.AGGREGATE(15,6,ROW(MAESTRO!$B$3:$B$1000)/((MAESTRO!$B$3:$B$1000="CIVILES")*(UPPER(MAESTRO!$L$3:$L$1000)="CONFIRMADO")),ROWS($A$3:A407))),"")</f>
        <v/>
      </c>
      <c r="D407" s="10" t="str">
        <f ca="1">IFERROR(INDEX(MAESTRO!D:D,_xludf.AGGREGATE(15,6,ROW(MAESTRO!$B$3:$B$1000)/((MAESTRO!$B$3:$B$1000="CIVILES")*(UPPER(MAESTRO!$L$3:$L$1000)="CONFIRMADO")),ROWS($A$3:A407))),"")</f>
        <v/>
      </c>
      <c r="E407" s="10" t="str">
        <f ca="1">IFERROR(INDEX(MAESTRO!E:E,_xludf.AGGREGATE(15,6,ROW(MAESTRO!$B$3:$B$1000)/((MAESTRO!$B$3:$B$1000="CIVILES")*(UPPER(MAESTRO!$L$3:$L$1000)="CONFIRMADO")),ROWS($A$3:A407))),"")</f>
        <v/>
      </c>
      <c r="F407" s="10" t="str">
        <f ca="1">IFERROR(INDEX(MAESTRO!F:F,_xludf.AGGREGATE(15,6,ROW(MAESTRO!$B$3:$B$1000)/((MAESTRO!$B$3:$B$1000="CIVILES")*(UPPER(MAESTRO!$L$3:$L$1000)="CONFIRMADO")),ROWS($A$3:A407))),"")</f>
        <v/>
      </c>
      <c r="G407" s="10" t="str">
        <f ca="1">IFERROR(INDEX(MAESTRO!G:G,_xludf.AGGREGATE(15,6,ROW(MAESTRO!$B$3:$B$1000)/((MAESTRO!$B$3:$B$1000="CIVILES")*(UPPER(MAESTRO!$L$3:$L$1000)="CONFIRMADO")),ROWS($A$3:A407))),"")</f>
        <v/>
      </c>
      <c r="H407" s="10" t="str">
        <f ca="1">IFERROR(INDEX(MAESTRO!H:H,_xludf.AGGREGATE(15,6,ROW(MAESTRO!$B$3:$B$1000)/((MAESTRO!$B$3:$B$1000="CIVILES")*(UPPER(MAESTRO!$L$3:$L$1000)="CONFIRMADO")),ROWS($A$3:A407))),"")</f>
        <v/>
      </c>
      <c r="I407" s="10" t="str">
        <f ca="1">IFERROR(INDEX(MAESTRO!I:I,_xludf.AGGREGATE(15,6,ROW(MAESTRO!$B$3:$B$1000)/((MAESTRO!$B$3:$B$1000="CIVILES")*(UPPER(MAESTRO!$L$3:$L$1000)="CONFIRMADO")),ROWS($A$3:A407))),"")</f>
        <v/>
      </c>
      <c r="J407" s="10" t="str">
        <f ca="1">IFERROR(INDEX(MAESTRO!J:J,_xludf.AGGREGATE(15,6,ROW(MAESTRO!$B$3:$B$1000)/((MAESTRO!$B$3:$B$1000="CIVILES")*(UPPER(MAESTRO!$L$3:$L$1000)="CONFIRMADO")),ROWS($A$3:A407))),"")</f>
        <v/>
      </c>
      <c r="K407" s="10" t="str">
        <f ca="1">IFERROR(INDEX(MAESTRO!K:K,_xludf.AGGREGATE(15,6,ROW(MAESTRO!$B$3:$B$1000)/((MAESTRO!$B$3:$B$1000="CIVILES")*(UPPER(MAESTRO!$L$3:$L$1000)="CONFIRMADO")),ROWS($A$3:A407))),"")</f>
        <v/>
      </c>
      <c r="L407" s="10" t="str">
        <f ca="1">IFERROR(INDEX(MAESTRO!L:L,_xludf.AGGREGATE(15,6,ROW(MAESTRO!$B$3:$B$1000)/((MAESTRO!$B$3:$B$1000="CIVILES")*(UPPER(MAESTRO!$L$3:$L$1000)="CONFIRMADO")),ROWS($A$3:A407))),"")</f>
        <v/>
      </c>
      <c r="M407" s="10" t="str">
        <f ca="1">IFERROR(INDEX(MAESTRO!M:M,_xludf.AGGREGATE(15,6,ROW(MAESTRO!$B$3:$B$1000)/((MAESTRO!$B$3:$B$1000="CIVILES")*(UPPER(MAESTRO!$L$3:$L$1000)="CONFIRMADO")),ROWS($A$3:A407))),"")</f>
        <v/>
      </c>
      <c r="N407" s="10" t="str">
        <f ca="1">IFERROR(INDEX(MAESTRO!N:N,_xludf.AGGREGATE(15,6,ROW(MAESTRO!$B$3:$B$1000)/((MAESTRO!$B$3:$B$1000="CIVILES")*(UPPER(MAESTRO!$L$3:$L$1000)="CONFIRMADO")),ROWS($A$3:A407))),"")</f>
        <v/>
      </c>
      <c r="O407" s="10" t="str">
        <f ca="1">IFERROR(INDEX(MAESTRO!O:O,_xludf.AGGREGATE(15,6,ROW(MAESTRO!$B$3:$B$1000)/((MAESTRO!$B$3:$B$1000="CIVILES")*(UPPER(MAESTRO!$L$3:$L$1000)="CONFIRMADO")),ROWS($A$3:A407))),"")</f>
        <v/>
      </c>
      <c r="P407" s="10" t="str">
        <f ca="1">IFERROR(INDEX(MAESTRO!P:P,_xludf.AGGREGATE(15,6,ROW(MAESTRO!$B$3:$B$1000)/((MAESTRO!$B$3:$B$1000="CIVILES")*(UPPER(MAESTRO!$L$3:$L$1000)="CONFIRMADO")),ROWS($A$3:A407))),"")</f>
        <v/>
      </c>
      <c r="Q407" s="10" t="str">
        <f ca="1">IFERROR(INDEX(MAESTRO!Q:Q,_xludf.AGGREGATE(15,6,ROW(MAESTRO!$B$3:$B$1000)/((MAESTRO!$B$3:$B$1000="CIVILES")*(UPPER(MAESTRO!$L$3:$L$1000)="CONFIRMADO")),ROWS($A$3:A407))),"")</f>
        <v/>
      </c>
      <c r="R407" s="10" t="str">
        <f ca="1">IFERROR(INDEX(MAESTRO!R:R,_xludf.AGGREGATE(15,6,ROW(MAESTRO!$B$3:$B$1000)/((MAESTRO!$B$3:$B$1000="CIVILES")*(UPPER(MAESTRO!$L$3:$L$1000)="CONFIRMADO")),ROWS($A$3:A407))),"")</f>
        <v/>
      </c>
      <c r="S407" s="10" t="str">
        <f ca="1">IFERROR(INDEX(MAESTRO!S:S,_xludf.AGGREGATE(15,6,ROW(MAESTRO!$B$3:$B$1000)/((MAESTRO!$B$3:$B$1000="CIVILES")*(UPPER(MAESTRO!$L$3:$L$1000)="CONFIRMADO")),ROWS($A$3:A407))),"")</f>
        <v/>
      </c>
      <c r="T407" s="10" t="str">
        <f ca="1">IFERROR(INDEX(MAESTRO!T:T,_xludf.AGGREGATE(15,6,ROW(MAESTRO!$B$3:$B$1000)/((MAESTRO!$B$3:$B$1000="CIVILES")*(UPPER(MAESTRO!$L$3:$L$1000)="CONFIRMADO")),ROWS($A$3:A407))),"")</f>
        <v/>
      </c>
      <c r="U407" s="10" t="str">
        <f ca="1">IFERROR(INDEX(MAESTRO!U:U,_xludf.AGGREGATE(15,6,ROW(MAESTRO!$B$3:$B$1000)/((MAESTRO!$B$3:$B$1000="CIVILES")*(UPPER(MAESTRO!$L$3:$L$1000)="CONFIRMADO")),ROWS($A$3:A407))),"")</f>
        <v/>
      </c>
      <c r="V407" s="10" t="str">
        <f ca="1">IFERROR(INDEX(MAESTRO!V:V,_xludf.AGGREGATE(15,6,ROW(MAESTRO!$B$3:$B$1000)/((MAESTRO!$B$3:$B$1000="CIVILES")*(UPPER(MAESTRO!$L$3:$L$1000)="CONFIRMADO")),ROWS($A$3:A407))),"")</f>
        <v/>
      </c>
      <c r="W407" s="10" t="str">
        <f ca="1">IFERROR(INDEX(MAESTRO!W:W,_xludf.AGGREGATE(15,6,ROW(MAESTRO!$B$3:$B$1000)/((MAESTRO!$B$3:$B$1000="CIVILES")*(UPPER(MAESTRO!$L$3:$L$1000)="CONFIRMADO")),ROWS($A$3:A407))),"")</f>
        <v/>
      </c>
      <c r="X407" s="10" t="str">
        <f ca="1">IFERROR(INDEX(MAESTRO!X:X,_xludf.AGGREGATE(15,6,ROW(MAESTRO!$B$3:$B$1000)/((MAESTRO!$B$3:$B$1000="CIVILES")*(UPPER(MAESTRO!$L$3:$L$1000)="CONFIRMADO")),ROWS($A$3:A407))),"")</f>
        <v/>
      </c>
    </row>
    <row r="408" spans="1:24" ht="22.05" customHeight="1">
      <c r="A408" s="18" t="str">
        <f ca="1">IFERROR(INDEX(MAESTRO!A:A,_xludf.AGGREGATE(15,6,ROW(MAESTRO!$B$3:$B$1000)/((MAESTRO!$B$3:$B$1000="CIVILES")*(UPPER(MAESTRO!$L$3:$L$1000)="CONFIRMADO")),ROWS($A$3:A408))),"")</f>
        <v/>
      </c>
      <c r="B408" s="18" t="str">
        <f ca="1">IFERROR(INDEX(MAESTRO!B:B,_xludf.AGGREGATE(15,6,ROW(MAESTRO!$B$3:$B$1000)/((MAESTRO!$B$3:$B$1000="CIVILES")*(UPPER(MAESTRO!$L$3:$L$1000)="CONFIRMADO")),ROWS($A$3:A408))),"")</f>
        <v/>
      </c>
      <c r="C408" s="18" t="str">
        <f ca="1">IFERROR(INDEX(MAESTRO!C:C,_xludf.AGGREGATE(15,6,ROW(MAESTRO!$B$3:$B$1000)/((MAESTRO!$B$3:$B$1000="CIVILES")*(UPPER(MAESTRO!$L$3:$L$1000)="CONFIRMADO")),ROWS($A$3:A408))),"")</f>
        <v/>
      </c>
      <c r="D408" s="18" t="str">
        <f ca="1">IFERROR(INDEX(MAESTRO!D:D,_xludf.AGGREGATE(15,6,ROW(MAESTRO!$B$3:$B$1000)/((MAESTRO!$B$3:$B$1000="CIVILES")*(UPPER(MAESTRO!$L$3:$L$1000)="CONFIRMADO")),ROWS($A$3:A408))),"")</f>
        <v/>
      </c>
      <c r="E408" s="18" t="str">
        <f ca="1">IFERROR(INDEX(MAESTRO!E:E,_xludf.AGGREGATE(15,6,ROW(MAESTRO!$B$3:$B$1000)/((MAESTRO!$B$3:$B$1000="CIVILES")*(UPPER(MAESTRO!$L$3:$L$1000)="CONFIRMADO")),ROWS($A$3:A408))),"")</f>
        <v/>
      </c>
      <c r="F408" s="18" t="str">
        <f ca="1">IFERROR(INDEX(MAESTRO!F:F,_xludf.AGGREGATE(15,6,ROW(MAESTRO!$B$3:$B$1000)/((MAESTRO!$B$3:$B$1000="CIVILES")*(UPPER(MAESTRO!$L$3:$L$1000)="CONFIRMADO")),ROWS($A$3:A408))),"")</f>
        <v/>
      </c>
      <c r="G408" s="18" t="str">
        <f ca="1">IFERROR(INDEX(MAESTRO!G:G,_xludf.AGGREGATE(15,6,ROW(MAESTRO!$B$3:$B$1000)/((MAESTRO!$B$3:$B$1000="CIVILES")*(UPPER(MAESTRO!$L$3:$L$1000)="CONFIRMADO")),ROWS($A$3:A408))),"")</f>
        <v/>
      </c>
      <c r="H408" s="18" t="str">
        <f ca="1">IFERROR(INDEX(MAESTRO!H:H,_xludf.AGGREGATE(15,6,ROW(MAESTRO!$B$3:$B$1000)/((MAESTRO!$B$3:$B$1000="CIVILES")*(UPPER(MAESTRO!$L$3:$L$1000)="CONFIRMADO")),ROWS($A$3:A408))),"")</f>
        <v/>
      </c>
      <c r="I408" s="18" t="str">
        <f ca="1">IFERROR(INDEX(MAESTRO!I:I,_xludf.AGGREGATE(15,6,ROW(MAESTRO!$B$3:$B$1000)/((MAESTRO!$B$3:$B$1000="CIVILES")*(UPPER(MAESTRO!$L$3:$L$1000)="CONFIRMADO")),ROWS($A$3:A408))),"")</f>
        <v/>
      </c>
      <c r="J408" s="18" t="str">
        <f ca="1">IFERROR(INDEX(MAESTRO!J:J,_xludf.AGGREGATE(15,6,ROW(MAESTRO!$B$3:$B$1000)/((MAESTRO!$B$3:$B$1000="CIVILES")*(UPPER(MAESTRO!$L$3:$L$1000)="CONFIRMADO")),ROWS($A$3:A408))),"")</f>
        <v/>
      </c>
      <c r="K408" s="18" t="str">
        <f ca="1">IFERROR(INDEX(MAESTRO!K:K,_xludf.AGGREGATE(15,6,ROW(MAESTRO!$B$3:$B$1000)/((MAESTRO!$B$3:$B$1000="CIVILES")*(UPPER(MAESTRO!$L$3:$L$1000)="CONFIRMADO")),ROWS($A$3:A408))),"")</f>
        <v/>
      </c>
      <c r="L408" s="18" t="str">
        <f ca="1">IFERROR(INDEX(MAESTRO!L:L,_xludf.AGGREGATE(15,6,ROW(MAESTRO!$B$3:$B$1000)/((MAESTRO!$B$3:$B$1000="CIVILES")*(UPPER(MAESTRO!$L$3:$L$1000)="CONFIRMADO")),ROWS($A$3:A408))),"")</f>
        <v/>
      </c>
      <c r="M408" s="18" t="str">
        <f ca="1">IFERROR(INDEX(MAESTRO!M:M,_xludf.AGGREGATE(15,6,ROW(MAESTRO!$B$3:$B$1000)/((MAESTRO!$B$3:$B$1000="CIVILES")*(UPPER(MAESTRO!$L$3:$L$1000)="CONFIRMADO")),ROWS($A$3:A408))),"")</f>
        <v/>
      </c>
      <c r="N408" s="18" t="str">
        <f ca="1">IFERROR(INDEX(MAESTRO!N:N,_xludf.AGGREGATE(15,6,ROW(MAESTRO!$B$3:$B$1000)/((MAESTRO!$B$3:$B$1000="CIVILES")*(UPPER(MAESTRO!$L$3:$L$1000)="CONFIRMADO")),ROWS($A$3:A408))),"")</f>
        <v/>
      </c>
      <c r="O408" s="18" t="str">
        <f ca="1">IFERROR(INDEX(MAESTRO!O:O,_xludf.AGGREGATE(15,6,ROW(MAESTRO!$B$3:$B$1000)/((MAESTRO!$B$3:$B$1000="CIVILES")*(UPPER(MAESTRO!$L$3:$L$1000)="CONFIRMADO")),ROWS($A$3:A408))),"")</f>
        <v/>
      </c>
      <c r="P408" s="18" t="str">
        <f ca="1">IFERROR(INDEX(MAESTRO!P:P,_xludf.AGGREGATE(15,6,ROW(MAESTRO!$B$3:$B$1000)/((MAESTRO!$B$3:$B$1000="CIVILES")*(UPPER(MAESTRO!$L$3:$L$1000)="CONFIRMADO")),ROWS($A$3:A408))),"")</f>
        <v/>
      </c>
      <c r="Q408" s="18" t="str">
        <f ca="1">IFERROR(INDEX(MAESTRO!Q:Q,_xludf.AGGREGATE(15,6,ROW(MAESTRO!$B$3:$B$1000)/((MAESTRO!$B$3:$B$1000="CIVILES")*(UPPER(MAESTRO!$L$3:$L$1000)="CONFIRMADO")),ROWS($A$3:A408))),"")</f>
        <v/>
      </c>
      <c r="R408" s="18" t="str">
        <f ca="1">IFERROR(INDEX(MAESTRO!R:R,_xludf.AGGREGATE(15,6,ROW(MAESTRO!$B$3:$B$1000)/((MAESTRO!$B$3:$B$1000="CIVILES")*(UPPER(MAESTRO!$L$3:$L$1000)="CONFIRMADO")),ROWS($A$3:A408))),"")</f>
        <v/>
      </c>
      <c r="S408" s="18" t="str">
        <f ca="1">IFERROR(INDEX(MAESTRO!S:S,_xludf.AGGREGATE(15,6,ROW(MAESTRO!$B$3:$B$1000)/((MAESTRO!$B$3:$B$1000="CIVILES")*(UPPER(MAESTRO!$L$3:$L$1000)="CONFIRMADO")),ROWS($A$3:A408))),"")</f>
        <v/>
      </c>
      <c r="T408" s="18" t="str">
        <f ca="1">IFERROR(INDEX(MAESTRO!T:T,_xludf.AGGREGATE(15,6,ROW(MAESTRO!$B$3:$B$1000)/((MAESTRO!$B$3:$B$1000="CIVILES")*(UPPER(MAESTRO!$L$3:$L$1000)="CONFIRMADO")),ROWS($A$3:A408))),"")</f>
        <v/>
      </c>
      <c r="U408" s="18" t="str">
        <f ca="1">IFERROR(INDEX(MAESTRO!U:U,_xludf.AGGREGATE(15,6,ROW(MAESTRO!$B$3:$B$1000)/((MAESTRO!$B$3:$B$1000="CIVILES")*(UPPER(MAESTRO!$L$3:$L$1000)="CONFIRMADO")),ROWS($A$3:A408))),"")</f>
        <v/>
      </c>
      <c r="V408" s="18" t="str">
        <f ca="1">IFERROR(INDEX(MAESTRO!V:V,_xludf.AGGREGATE(15,6,ROW(MAESTRO!$B$3:$B$1000)/((MAESTRO!$B$3:$B$1000="CIVILES")*(UPPER(MAESTRO!$L$3:$L$1000)="CONFIRMADO")),ROWS($A$3:A408))),"")</f>
        <v/>
      </c>
      <c r="W408" s="18" t="str">
        <f ca="1">IFERROR(INDEX(MAESTRO!W:W,_xludf.AGGREGATE(15,6,ROW(MAESTRO!$B$3:$B$1000)/((MAESTRO!$B$3:$B$1000="CIVILES")*(UPPER(MAESTRO!$L$3:$L$1000)="CONFIRMADO")),ROWS($A$3:A408))),"")</f>
        <v/>
      </c>
      <c r="X408" s="18" t="str">
        <f ca="1">IFERROR(INDEX(MAESTRO!X:X,_xludf.AGGREGATE(15,6,ROW(MAESTRO!$B$3:$B$1000)/((MAESTRO!$B$3:$B$1000="CIVILES")*(UPPER(MAESTRO!$L$3:$L$1000)="CONFIRMADO")),ROWS($A$3:A408))),"")</f>
        <v/>
      </c>
    </row>
    <row r="409" spans="1:24" ht="22.05" customHeight="1">
      <c r="A409" s="10" t="str">
        <f ca="1">IFERROR(INDEX(MAESTRO!A:A,_xludf.AGGREGATE(15,6,ROW(MAESTRO!$B$3:$B$1000)/((MAESTRO!$B$3:$B$1000="CIVILES")*(UPPER(MAESTRO!$L$3:$L$1000)="CONFIRMADO")),ROWS($A$3:A409))),"")</f>
        <v/>
      </c>
      <c r="B409" s="10" t="str">
        <f ca="1">IFERROR(INDEX(MAESTRO!B:B,_xludf.AGGREGATE(15,6,ROW(MAESTRO!$B$3:$B$1000)/((MAESTRO!$B$3:$B$1000="CIVILES")*(UPPER(MAESTRO!$L$3:$L$1000)="CONFIRMADO")),ROWS($A$3:A409))),"")</f>
        <v/>
      </c>
      <c r="C409" s="10" t="str">
        <f ca="1">IFERROR(INDEX(MAESTRO!C:C,_xludf.AGGREGATE(15,6,ROW(MAESTRO!$B$3:$B$1000)/((MAESTRO!$B$3:$B$1000="CIVILES")*(UPPER(MAESTRO!$L$3:$L$1000)="CONFIRMADO")),ROWS($A$3:A409))),"")</f>
        <v/>
      </c>
      <c r="D409" s="10" t="str">
        <f ca="1">IFERROR(INDEX(MAESTRO!D:D,_xludf.AGGREGATE(15,6,ROW(MAESTRO!$B$3:$B$1000)/((MAESTRO!$B$3:$B$1000="CIVILES")*(UPPER(MAESTRO!$L$3:$L$1000)="CONFIRMADO")),ROWS($A$3:A409))),"")</f>
        <v/>
      </c>
      <c r="E409" s="10" t="str">
        <f ca="1">IFERROR(INDEX(MAESTRO!E:E,_xludf.AGGREGATE(15,6,ROW(MAESTRO!$B$3:$B$1000)/((MAESTRO!$B$3:$B$1000="CIVILES")*(UPPER(MAESTRO!$L$3:$L$1000)="CONFIRMADO")),ROWS($A$3:A409))),"")</f>
        <v/>
      </c>
      <c r="F409" s="10" t="str">
        <f ca="1">IFERROR(INDEX(MAESTRO!F:F,_xludf.AGGREGATE(15,6,ROW(MAESTRO!$B$3:$B$1000)/((MAESTRO!$B$3:$B$1000="CIVILES")*(UPPER(MAESTRO!$L$3:$L$1000)="CONFIRMADO")),ROWS($A$3:A409))),"")</f>
        <v/>
      </c>
      <c r="G409" s="10" t="str">
        <f ca="1">IFERROR(INDEX(MAESTRO!G:G,_xludf.AGGREGATE(15,6,ROW(MAESTRO!$B$3:$B$1000)/((MAESTRO!$B$3:$B$1000="CIVILES")*(UPPER(MAESTRO!$L$3:$L$1000)="CONFIRMADO")),ROWS($A$3:A409))),"")</f>
        <v/>
      </c>
      <c r="H409" s="10" t="str">
        <f ca="1">IFERROR(INDEX(MAESTRO!H:H,_xludf.AGGREGATE(15,6,ROW(MAESTRO!$B$3:$B$1000)/((MAESTRO!$B$3:$B$1000="CIVILES")*(UPPER(MAESTRO!$L$3:$L$1000)="CONFIRMADO")),ROWS($A$3:A409))),"")</f>
        <v/>
      </c>
      <c r="I409" s="10" t="str">
        <f ca="1">IFERROR(INDEX(MAESTRO!I:I,_xludf.AGGREGATE(15,6,ROW(MAESTRO!$B$3:$B$1000)/((MAESTRO!$B$3:$B$1000="CIVILES")*(UPPER(MAESTRO!$L$3:$L$1000)="CONFIRMADO")),ROWS($A$3:A409))),"")</f>
        <v/>
      </c>
      <c r="J409" s="10" t="str">
        <f ca="1">IFERROR(INDEX(MAESTRO!J:J,_xludf.AGGREGATE(15,6,ROW(MAESTRO!$B$3:$B$1000)/((MAESTRO!$B$3:$B$1000="CIVILES")*(UPPER(MAESTRO!$L$3:$L$1000)="CONFIRMADO")),ROWS($A$3:A409))),"")</f>
        <v/>
      </c>
      <c r="K409" s="10" t="str">
        <f ca="1">IFERROR(INDEX(MAESTRO!K:K,_xludf.AGGREGATE(15,6,ROW(MAESTRO!$B$3:$B$1000)/((MAESTRO!$B$3:$B$1000="CIVILES")*(UPPER(MAESTRO!$L$3:$L$1000)="CONFIRMADO")),ROWS($A$3:A409))),"")</f>
        <v/>
      </c>
      <c r="L409" s="10" t="str">
        <f ca="1">IFERROR(INDEX(MAESTRO!L:L,_xludf.AGGREGATE(15,6,ROW(MAESTRO!$B$3:$B$1000)/((MAESTRO!$B$3:$B$1000="CIVILES")*(UPPER(MAESTRO!$L$3:$L$1000)="CONFIRMADO")),ROWS($A$3:A409))),"")</f>
        <v/>
      </c>
      <c r="M409" s="10" t="str">
        <f ca="1">IFERROR(INDEX(MAESTRO!M:M,_xludf.AGGREGATE(15,6,ROW(MAESTRO!$B$3:$B$1000)/((MAESTRO!$B$3:$B$1000="CIVILES")*(UPPER(MAESTRO!$L$3:$L$1000)="CONFIRMADO")),ROWS($A$3:A409))),"")</f>
        <v/>
      </c>
      <c r="N409" s="10" t="str">
        <f ca="1">IFERROR(INDEX(MAESTRO!N:N,_xludf.AGGREGATE(15,6,ROW(MAESTRO!$B$3:$B$1000)/((MAESTRO!$B$3:$B$1000="CIVILES")*(UPPER(MAESTRO!$L$3:$L$1000)="CONFIRMADO")),ROWS($A$3:A409))),"")</f>
        <v/>
      </c>
      <c r="O409" s="10" t="str">
        <f ca="1">IFERROR(INDEX(MAESTRO!O:O,_xludf.AGGREGATE(15,6,ROW(MAESTRO!$B$3:$B$1000)/((MAESTRO!$B$3:$B$1000="CIVILES")*(UPPER(MAESTRO!$L$3:$L$1000)="CONFIRMADO")),ROWS($A$3:A409))),"")</f>
        <v/>
      </c>
      <c r="P409" s="10" t="str">
        <f ca="1">IFERROR(INDEX(MAESTRO!P:P,_xludf.AGGREGATE(15,6,ROW(MAESTRO!$B$3:$B$1000)/((MAESTRO!$B$3:$B$1000="CIVILES")*(UPPER(MAESTRO!$L$3:$L$1000)="CONFIRMADO")),ROWS($A$3:A409))),"")</f>
        <v/>
      </c>
      <c r="Q409" s="10" t="str">
        <f ca="1">IFERROR(INDEX(MAESTRO!Q:Q,_xludf.AGGREGATE(15,6,ROW(MAESTRO!$B$3:$B$1000)/((MAESTRO!$B$3:$B$1000="CIVILES")*(UPPER(MAESTRO!$L$3:$L$1000)="CONFIRMADO")),ROWS($A$3:A409))),"")</f>
        <v/>
      </c>
      <c r="R409" s="10" t="str">
        <f ca="1">IFERROR(INDEX(MAESTRO!R:R,_xludf.AGGREGATE(15,6,ROW(MAESTRO!$B$3:$B$1000)/((MAESTRO!$B$3:$B$1000="CIVILES")*(UPPER(MAESTRO!$L$3:$L$1000)="CONFIRMADO")),ROWS($A$3:A409))),"")</f>
        <v/>
      </c>
      <c r="S409" s="10" t="str">
        <f ca="1">IFERROR(INDEX(MAESTRO!S:S,_xludf.AGGREGATE(15,6,ROW(MAESTRO!$B$3:$B$1000)/((MAESTRO!$B$3:$B$1000="CIVILES")*(UPPER(MAESTRO!$L$3:$L$1000)="CONFIRMADO")),ROWS($A$3:A409))),"")</f>
        <v/>
      </c>
      <c r="T409" s="10" t="str">
        <f ca="1">IFERROR(INDEX(MAESTRO!T:T,_xludf.AGGREGATE(15,6,ROW(MAESTRO!$B$3:$B$1000)/((MAESTRO!$B$3:$B$1000="CIVILES")*(UPPER(MAESTRO!$L$3:$L$1000)="CONFIRMADO")),ROWS($A$3:A409))),"")</f>
        <v/>
      </c>
      <c r="U409" s="10" t="str">
        <f ca="1">IFERROR(INDEX(MAESTRO!U:U,_xludf.AGGREGATE(15,6,ROW(MAESTRO!$B$3:$B$1000)/((MAESTRO!$B$3:$B$1000="CIVILES")*(UPPER(MAESTRO!$L$3:$L$1000)="CONFIRMADO")),ROWS($A$3:A409))),"")</f>
        <v/>
      </c>
      <c r="V409" s="10" t="str">
        <f ca="1">IFERROR(INDEX(MAESTRO!V:V,_xludf.AGGREGATE(15,6,ROW(MAESTRO!$B$3:$B$1000)/((MAESTRO!$B$3:$B$1000="CIVILES")*(UPPER(MAESTRO!$L$3:$L$1000)="CONFIRMADO")),ROWS($A$3:A409))),"")</f>
        <v/>
      </c>
      <c r="W409" s="10" t="str">
        <f ca="1">IFERROR(INDEX(MAESTRO!W:W,_xludf.AGGREGATE(15,6,ROW(MAESTRO!$B$3:$B$1000)/((MAESTRO!$B$3:$B$1000="CIVILES")*(UPPER(MAESTRO!$L$3:$L$1000)="CONFIRMADO")),ROWS($A$3:A409))),"")</f>
        <v/>
      </c>
      <c r="X409" s="10" t="str">
        <f ca="1">IFERROR(INDEX(MAESTRO!X:X,_xludf.AGGREGATE(15,6,ROW(MAESTRO!$B$3:$B$1000)/((MAESTRO!$B$3:$B$1000="CIVILES")*(UPPER(MAESTRO!$L$3:$L$1000)="CONFIRMADO")),ROWS($A$3:A409))),"")</f>
        <v/>
      </c>
    </row>
    <row r="410" spans="1:24" ht="22.05" customHeight="1">
      <c r="A410" s="18" t="str">
        <f ca="1">IFERROR(INDEX(MAESTRO!A:A,_xludf.AGGREGATE(15,6,ROW(MAESTRO!$B$3:$B$1000)/((MAESTRO!$B$3:$B$1000="CIVILES")*(UPPER(MAESTRO!$L$3:$L$1000)="CONFIRMADO")),ROWS($A$3:A410))),"")</f>
        <v/>
      </c>
      <c r="B410" s="18" t="str">
        <f ca="1">IFERROR(INDEX(MAESTRO!B:B,_xludf.AGGREGATE(15,6,ROW(MAESTRO!$B$3:$B$1000)/((MAESTRO!$B$3:$B$1000="CIVILES")*(UPPER(MAESTRO!$L$3:$L$1000)="CONFIRMADO")),ROWS($A$3:A410))),"")</f>
        <v/>
      </c>
      <c r="C410" s="18" t="str">
        <f ca="1">IFERROR(INDEX(MAESTRO!C:C,_xludf.AGGREGATE(15,6,ROW(MAESTRO!$B$3:$B$1000)/((MAESTRO!$B$3:$B$1000="CIVILES")*(UPPER(MAESTRO!$L$3:$L$1000)="CONFIRMADO")),ROWS($A$3:A410))),"")</f>
        <v/>
      </c>
      <c r="D410" s="18" t="str">
        <f ca="1">IFERROR(INDEX(MAESTRO!D:D,_xludf.AGGREGATE(15,6,ROW(MAESTRO!$B$3:$B$1000)/((MAESTRO!$B$3:$B$1000="CIVILES")*(UPPER(MAESTRO!$L$3:$L$1000)="CONFIRMADO")),ROWS($A$3:A410))),"")</f>
        <v/>
      </c>
      <c r="E410" s="18" t="str">
        <f ca="1">IFERROR(INDEX(MAESTRO!E:E,_xludf.AGGREGATE(15,6,ROW(MAESTRO!$B$3:$B$1000)/((MAESTRO!$B$3:$B$1000="CIVILES")*(UPPER(MAESTRO!$L$3:$L$1000)="CONFIRMADO")),ROWS($A$3:A410))),"")</f>
        <v/>
      </c>
      <c r="F410" s="18" t="str">
        <f ca="1">IFERROR(INDEX(MAESTRO!F:F,_xludf.AGGREGATE(15,6,ROW(MAESTRO!$B$3:$B$1000)/((MAESTRO!$B$3:$B$1000="CIVILES")*(UPPER(MAESTRO!$L$3:$L$1000)="CONFIRMADO")),ROWS($A$3:A410))),"")</f>
        <v/>
      </c>
      <c r="G410" s="18" t="str">
        <f ca="1">IFERROR(INDEX(MAESTRO!G:G,_xludf.AGGREGATE(15,6,ROW(MAESTRO!$B$3:$B$1000)/((MAESTRO!$B$3:$B$1000="CIVILES")*(UPPER(MAESTRO!$L$3:$L$1000)="CONFIRMADO")),ROWS($A$3:A410))),"")</f>
        <v/>
      </c>
      <c r="H410" s="18" t="str">
        <f ca="1">IFERROR(INDEX(MAESTRO!H:H,_xludf.AGGREGATE(15,6,ROW(MAESTRO!$B$3:$B$1000)/((MAESTRO!$B$3:$B$1000="CIVILES")*(UPPER(MAESTRO!$L$3:$L$1000)="CONFIRMADO")),ROWS($A$3:A410))),"")</f>
        <v/>
      </c>
      <c r="I410" s="18" t="str">
        <f ca="1">IFERROR(INDEX(MAESTRO!I:I,_xludf.AGGREGATE(15,6,ROW(MAESTRO!$B$3:$B$1000)/((MAESTRO!$B$3:$B$1000="CIVILES")*(UPPER(MAESTRO!$L$3:$L$1000)="CONFIRMADO")),ROWS($A$3:A410))),"")</f>
        <v/>
      </c>
      <c r="J410" s="18" t="str">
        <f ca="1">IFERROR(INDEX(MAESTRO!J:J,_xludf.AGGREGATE(15,6,ROW(MAESTRO!$B$3:$B$1000)/((MAESTRO!$B$3:$B$1000="CIVILES")*(UPPER(MAESTRO!$L$3:$L$1000)="CONFIRMADO")),ROWS($A$3:A410))),"")</f>
        <v/>
      </c>
      <c r="K410" s="18" t="str">
        <f ca="1">IFERROR(INDEX(MAESTRO!K:K,_xludf.AGGREGATE(15,6,ROW(MAESTRO!$B$3:$B$1000)/((MAESTRO!$B$3:$B$1000="CIVILES")*(UPPER(MAESTRO!$L$3:$L$1000)="CONFIRMADO")),ROWS($A$3:A410))),"")</f>
        <v/>
      </c>
      <c r="L410" s="18" t="str">
        <f ca="1">IFERROR(INDEX(MAESTRO!L:L,_xludf.AGGREGATE(15,6,ROW(MAESTRO!$B$3:$B$1000)/((MAESTRO!$B$3:$B$1000="CIVILES")*(UPPER(MAESTRO!$L$3:$L$1000)="CONFIRMADO")),ROWS($A$3:A410))),"")</f>
        <v/>
      </c>
      <c r="M410" s="18" t="str">
        <f ca="1">IFERROR(INDEX(MAESTRO!M:M,_xludf.AGGREGATE(15,6,ROW(MAESTRO!$B$3:$B$1000)/((MAESTRO!$B$3:$B$1000="CIVILES")*(UPPER(MAESTRO!$L$3:$L$1000)="CONFIRMADO")),ROWS($A$3:A410))),"")</f>
        <v/>
      </c>
      <c r="N410" s="18" t="str">
        <f ca="1">IFERROR(INDEX(MAESTRO!N:N,_xludf.AGGREGATE(15,6,ROW(MAESTRO!$B$3:$B$1000)/((MAESTRO!$B$3:$B$1000="CIVILES")*(UPPER(MAESTRO!$L$3:$L$1000)="CONFIRMADO")),ROWS($A$3:A410))),"")</f>
        <v/>
      </c>
      <c r="O410" s="18" t="str">
        <f ca="1">IFERROR(INDEX(MAESTRO!O:O,_xludf.AGGREGATE(15,6,ROW(MAESTRO!$B$3:$B$1000)/((MAESTRO!$B$3:$B$1000="CIVILES")*(UPPER(MAESTRO!$L$3:$L$1000)="CONFIRMADO")),ROWS($A$3:A410))),"")</f>
        <v/>
      </c>
      <c r="P410" s="18" t="str">
        <f ca="1">IFERROR(INDEX(MAESTRO!P:P,_xludf.AGGREGATE(15,6,ROW(MAESTRO!$B$3:$B$1000)/((MAESTRO!$B$3:$B$1000="CIVILES")*(UPPER(MAESTRO!$L$3:$L$1000)="CONFIRMADO")),ROWS($A$3:A410))),"")</f>
        <v/>
      </c>
      <c r="Q410" s="18" t="str">
        <f ca="1">IFERROR(INDEX(MAESTRO!Q:Q,_xludf.AGGREGATE(15,6,ROW(MAESTRO!$B$3:$B$1000)/((MAESTRO!$B$3:$B$1000="CIVILES")*(UPPER(MAESTRO!$L$3:$L$1000)="CONFIRMADO")),ROWS($A$3:A410))),"")</f>
        <v/>
      </c>
      <c r="R410" s="18" t="str">
        <f ca="1">IFERROR(INDEX(MAESTRO!R:R,_xludf.AGGREGATE(15,6,ROW(MAESTRO!$B$3:$B$1000)/((MAESTRO!$B$3:$B$1000="CIVILES")*(UPPER(MAESTRO!$L$3:$L$1000)="CONFIRMADO")),ROWS($A$3:A410))),"")</f>
        <v/>
      </c>
      <c r="S410" s="18" t="str">
        <f ca="1">IFERROR(INDEX(MAESTRO!S:S,_xludf.AGGREGATE(15,6,ROW(MAESTRO!$B$3:$B$1000)/((MAESTRO!$B$3:$B$1000="CIVILES")*(UPPER(MAESTRO!$L$3:$L$1000)="CONFIRMADO")),ROWS($A$3:A410))),"")</f>
        <v/>
      </c>
      <c r="T410" s="18" t="str">
        <f ca="1">IFERROR(INDEX(MAESTRO!T:T,_xludf.AGGREGATE(15,6,ROW(MAESTRO!$B$3:$B$1000)/((MAESTRO!$B$3:$B$1000="CIVILES")*(UPPER(MAESTRO!$L$3:$L$1000)="CONFIRMADO")),ROWS($A$3:A410))),"")</f>
        <v/>
      </c>
      <c r="U410" s="18" t="str">
        <f ca="1">IFERROR(INDEX(MAESTRO!U:U,_xludf.AGGREGATE(15,6,ROW(MAESTRO!$B$3:$B$1000)/((MAESTRO!$B$3:$B$1000="CIVILES")*(UPPER(MAESTRO!$L$3:$L$1000)="CONFIRMADO")),ROWS($A$3:A410))),"")</f>
        <v/>
      </c>
      <c r="V410" s="18" t="str">
        <f ca="1">IFERROR(INDEX(MAESTRO!V:V,_xludf.AGGREGATE(15,6,ROW(MAESTRO!$B$3:$B$1000)/((MAESTRO!$B$3:$B$1000="CIVILES")*(UPPER(MAESTRO!$L$3:$L$1000)="CONFIRMADO")),ROWS($A$3:A410))),"")</f>
        <v/>
      </c>
      <c r="W410" s="18" t="str">
        <f ca="1">IFERROR(INDEX(MAESTRO!W:W,_xludf.AGGREGATE(15,6,ROW(MAESTRO!$B$3:$B$1000)/((MAESTRO!$B$3:$B$1000="CIVILES")*(UPPER(MAESTRO!$L$3:$L$1000)="CONFIRMADO")),ROWS($A$3:A410))),"")</f>
        <v/>
      </c>
      <c r="X410" s="18" t="str">
        <f ca="1">IFERROR(INDEX(MAESTRO!X:X,_xludf.AGGREGATE(15,6,ROW(MAESTRO!$B$3:$B$1000)/((MAESTRO!$B$3:$B$1000="CIVILES")*(UPPER(MAESTRO!$L$3:$L$1000)="CONFIRMADO")),ROWS($A$3:A410))),"")</f>
        <v/>
      </c>
    </row>
    <row r="411" spans="1:24" ht="22.05" customHeight="1">
      <c r="A411" s="10" t="str">
        <f ca="1">IFERROR(INDEX(MAESTRO!A:A,_xludf.AGGREGATE(15,6,ROW(MAESTRO!$B$3:$B$1000)/((MAESTRO!$B$3:$B$1000="CIVILES")*(UPPER(MAESTRO!$L$3:$L$1000)="CONFIRMADO")),ROWS($A$3:A411))),"")</f>
        <v/>
      </c>
      <c r="B411" s="10" t="str">
        <f ca="1">IFERROR(INDEX(MAESTRO!B:B,_xludf.AGGREGATE(15,6,ROW(MAESTRO!$B$3:$B$1000)/((MAESTRO!$B$3:$B$1000="CIVILES")*(UPPER(MAESTRO!$L$3:$L$1000)="CONFIRMADO")),ROWS($A$3:A411))),"")</f>
        <v/>
      </c>
      <c r="C411" s="10" t="str">
        <f ca="1">IFERROR(INDEX(MAESTRO!C:C,_xludf.AGGREGATE(15,6,ROW(MAESTRO!$B$3:$B$1000)/((MAESTRO!$B$3:$B$1000="CIVILES")*(UPPER(MAESTRO!$L$3:$L$1000)="CONFIRMADO")),ROWS($A$3:A411))),"")</f>
        <v/>
      </c>
      <c r="D411" s="10" t="str">
        <f ca="1">IFERROR(INDEX(MAESTRO!D:D,_xludf.AGGREGATE(15,6,ROW(MAESTRO!$B$3:$B$1000)/((MAESTRO!$B$3:$B$1000="CIVILES")*(UPPER(MAESTRO!$L$3:$L$1000)="CONFIRMADO")),ROWS($A$3:A411))),"")</f>
        <v/>
      </c>
      <c r="E411" s="10" t="str">
        <f ca="1">IFERROR(INDEX(MAESTRO!E:E,_xludf.AGGREGATE(15,6,ROW(MAESTRO!$B$3:$B$1000)/((MAESTRO!$B$3:$B$1000="CIVILES")*(UPPER(MAESTRO!$L$3:$L$1000)="CONFIRMADO")),ROWS($A$3:A411))),"")</f>
        <v/>
      </c>
      <c r="F411" s="10" t="str">
        <f ca="1">IFERROR(INDEX(MAESTRO!F:F,_xludf.AGGREGATE(15,6,ROW(MAESTRO!$B$3:$B$1000)/((MAESTRO!$B$3:$B$1000="CIVILES")*(UPPER(MAESTRO!$L$3:$L$1000)="CONFIRMADO")),ROWS($A$3:A411))),"")</f>
        <v/>
      </c>
      <c r="G411" s="10" t="str">
        <f ca="1">IFERROR(INDEX(MAESTRO!G:G,_xludf.AGGREGATE(15,6,ROW(MAESTRO!$B$3:$B$1000)/((MAESTRO!$B$3:$B$1000="CIVILES")*(UPPER(MAESTRO!$L$3:$L$1000)="CONFIRMADO")),ROWS($A$3:A411))),"")</f>
        <v/>
      </c>
      <c r="H411" s="10" t="str">
        <f ca="1">IFERROR(INDEX(MAESTRO!H:H,_xludf.AGGREGATE(15,6,ROW(MAESTRO!$B$3:$B$1000)/((MAESTRO!$B$3:$B$1000="CIVILES")*(UPPER(MAESTRO!$L$3:$L$1000)="CONFIRMADO")),ROWS($A$3:A411))),"")</f>
        <v/>
      </c>
      <c r="I411" s="10" t="str">
        <f ca="1">IFERROR(INDEX(MAESTRO!I:I,_xludf.AGGREGATE(15,6,ROW(MAESTRO!$B$3:$B$1000)/((MAESTRO!$B$3:$B$1000="CIVILES")*(UPPER(MAESTRO!$L$3:$L$1000)="CONFIRMADO")),ROWS($A$3:A411))),"")</f>
        <v/>
      </c>
      <c r="J411" s="10" t="str">
        <f ca="1">IFERROR(INDEX(MAESTRO!J:J,_xludf.AGGREGATE(15,6,ROW(MAESTRO!$B$3:$B$1000)/((MAESTRO!$B$3:$B$1000="CIVILES")*(UPPER(MAESTRO!$L$3:$L$1000)="CONFIRMADO")),ROWS($A$3:A411))),"")</f>
        <v/>
      </c>
      <c r="K411" s="10" t="str">
        <f ca="1">IFERROR(INDEX(MAESTRO!K:K,_xludf.AGGREGATE(15,6,ROW(MAESTRO!$B$3:$B$1000)/((MAESTRO!$B$3:$B$1000="CIVILES")*(UPPER(MAESTRO!$L$3:$L$1000)="CONFIRMADO")),ROWS($A$3:A411))),"")</f>
        <v/>
      </c>
      <c r="L411" s="10" t="str">
        <f ca="1">IFERROR(INDEX(MAESTRO!L:L,_xludf.AGGREGATE(15,6,ROW(MAESTRO!$B$3:$B$1000)/((MAESTRO!$B$3:$B$1000="CIVILES")*(UPPER(MAESTRO!$L$3:$L$1000)="CONFIRMADO")),ROWS($A$3:A411))),"")</f>
        <v/>
      </c>
      <c r="M411" s="10" t="str">
        <f ca="1">IFERROR(INDEX(MAESTRO!M:M,_xludf.AGGREGATE(15,6,ROW(MAESTRO!$B$3:$B$1000)/((MAESTRO!$B$3:$B$1000="CIVILES")*(UPPER(MAESTRO!$L$3:$L$1000)="CONFIRMADO")),ROWS($A$3:A411))),"")</f>
        <v/>
      </c>
      <c r="N411" s="10" t="str">
        <f ca="1">IFERROR(INDEX(MAESTRO!N:N,_xludf.AGGREGATE(15,6,ROW(MAESTRO!$B$3:$B$1000)/((MAESTRO!$B$3:$B$1000="CIVILES")*(UPPER(MAESTRO!$L$3:$L$1000)="CONFIRMADO")),ROWS($A$3:A411))),"")</f>
        <v/>
      </c>
      <c r="O411" s="10" t="str">
        <f ca="1">IFERROR(INDEX(MAESTRO!O:O,_xludf.AGGREGATE(15,6,ROW(MAESTRO!$B$3:$B$1000)/((MAESTRO!$B$3:$B$1000="CIVILES")*(UPPER(MAESTRO!$L$3:$L$1000)="CONFIRMADO")),ROWS($A$3:A411))),"")</f>
        <v/>
      </c>
      <c r="P411" s="10" t="str">
        <f ca="1">IFERROR(INDEX(MAESTRO!P:P,_xludf.AGGREGATE(15,6,ROW(MAESTRO!$B$3:$B$1000)/((MAESTRO!$B$3:$B$1000="CIVILES")*(UPPER(MAESTRO!$L$3:$L$1000)="CONFIRMADO")),ROWS($A$3:A411))),"")</f>
        <v/>
      </c>
      <c r="Q411" s="10" t="str">
        <f ca="1">IFERROR(INDEX(MAESTRO!Q:Q,_xludf.AGGREGATE(15,6,ROW(MAESTRO!$B$3:$B$1000)/((MAESTRO!$B$3:$B$1000="CIVILES")*(UPPER(MAESTRO!$L$3:$L$1000)="CONFIRMADO")),ROWS($A$3:A411))),"")</f>
        <v/>
      </c>
      <c r="R411" s="10" t="str">
        <f ca="1">IFERROR(INDEX(MAESTRO!R:R,_xludf.AGGREGATE(15,6,ROW(MAESTRO!$B$3:$B$1000)/((MAESTRO!$B$3:$B$1000="CIVILES")*(UPPER(MAESTRO!$L$3:$L$1000)="CONFIRMADO")),ROWS($A$3:A411))),"")</f>
        <v/>
      </c>
      <c r="S411" s="10" t="str">
        <f ca="1">IFERROR(INDEX(MAESTRO!S:S,_xludf.AGGREGATE(15,6,ROW(MAESTRO!$B$3:$B$1000)/((MAESTRO!$B$3:$B$1000="CIVILES")*(UPPER(MAESTRO!$L$3:$L$1000)="CONFIRMADO")),ROWS($A$3:A411))),"")</f>
        <v/>
      </c>
      <c r="T411" s="10" t="str">
        <f ca="1">IFERROR(INDEX(MAESTRO!T:T,_xludf.AGGREGATE(15,6,ROW(MAESTRO!$B$3:$B$1000)/((MAESTRO!$B$3:$B$1000="CIVILES")*(UPPER(MAESTRO!$L$3:$L$1000)="CONFIRMADO")),ROWS($A$3:A411))),"")</f>
        <v/>
      </c>
      <c r="U411" s="10" t="str">
        <f ca="1">IFERROR(INDEX(MAESTRO!U:U,_xludf.AGGREGATE(15,6,ROW(MAESTRO!$B$3:$B$1000)/((MAESTRO!$B$3:$B$1000="CIVILES")*(UPPER(MAESTRO!$L$3:$L$1000)="CONFIRMADO")),ROWS($A$3:A411))),"")</f>
        <v/>
      </c>
      <c r="V411" s="10" t="str">
        <f ca="1">IFERROR(INDEX(MAESTRO!V:V,_xludf.AGGREGATE(15,6,ROW(MAESTRO!$B$3:$B$1000)/((MAESTRO!$B$3:$B$1000="CIVILES")*(UPPER(MAESTRO!$L$3:$L$1000)="CONFIRMADO")),ROWS($A$3:A411))),"")</f>
        <v/>
      </c>
      <c r="W411" s="10" t="str">
        <f ca="1">IFERROR(INDEX(MAESTRO!W:W,_xludf.AGGREGATE(15,6,ROW(MAESTRO!$B$3:$B$1000)/((MAESTRO!$B$3:$B$1000="CIVILES")*(UPPER(MAESTRO!$L$3:$L$1000)="CONFIRMADO")),ROWS($A$3:A411))),"")</f>
        <v/>
      </c>
      <c r="X411" s="10" t="str">
        <f ca="1">IFERROR(INDEX(MAESTRO!X:X,_xludf.AGGREGATE(15,6,ROW(MAESTRO!$B$3:$B$1000)/((MAESTRO!$B$3:$B$1000="CIVILES")*(UPPER(MAESTRO!$L$3:$L$1000)="CONFIRMADO")),ROWS($A$3:A411))),"")</f>
        <v/>
      </c>
    </row>
    <row r="412" spans="1:24" ht="22.05" customHeight="1">
      <c r="A412" s="18" t="str">
        <f ca="1">IFERROR(INDEX(MAESTRO!A:A,_xludf.AGGREGATE(15,6,ROW(MAESTRO!$B$3:$B$1000)/((MAESTRO!$B$3:$B$1000="CIVILES")*(UPPER(MAESTRO!$L$3:$L$1000)="CONFIRMADO")),ROWS($A$3:A412))),"")</f>
        <v/>
      </c>
      <c r="B412" s="18" t="str">
        <f ca="1">IFERROR(INDEX(MAESTRO!B:B,_xludf.AGGREGATE(15,6,ROW(MAESTRO!$B$3:$B$1000)/((MAESTRO!$B$3:$B$1000="CIVILES")*(UPPER(MAESTRO!$L$3:$L$1000)="CONFIRMADO")),ROWS($A$3:A412))),"")</f>
        <v/>
      </c>
      <c r="C412" s="18" t="str">
        <f ca="1">IFERROR(INDEX(MAESTRO!C:C,_xludf.AGGREGATE(15,6,ROW(MAESTRO!$B$3:$B$1000)/((MAESTRO!$B$3:$B$1000="CIVILES")*(UPPER(MAESTRO!$L$3:$L$1000)="CONFIRMADO")),ROWS($A$3:A412))),"")</f>
        <v/>
      </c>
      <c r="D412" s="18" t="str">
        <f ca="1">IFERROR(INDEX(MAESTRO!D:D,_xludf.AGGREGATE(15,6,ROW(MAESTRO!$B$3:$B$1000)/((MAESTRO!$B$3:$B$1000="CIVILES")*(UPPER(MAESTRO!$L$3:$L$1000)="CONFIRMADO")),ROWS($A$3:A412))),"")</f>
        <v/>
      </c>
      <c r="E412" s="18" t="str">
        <f ca="1">IFERROR(INDEX(MAESTRO!E:E,_xludf.AGGREGATE(15,6,ROW(MAESTRO!$B$3:$B$1000)/((MAESTRO!$B$3:$B$1000="CIVILES")*(UPPER(MAESTRO!$L$3:$L$1000)="CONFIRMADO")),ROWS($A$3:A412))),"")</f>
        <v/>
      </c>
      <c r="F412" s="18" t="str">
        <f ca="1">IFERROR(INDEX(MAESTRO!F:F,_xludf.AGGREGATE(15,6,ROW(MAESTRO!$B$3:$B$1000)/((MAESTRO!$B$3:$B$1000="CIVILES")*(UPPER(MAESTRO!$L$3:$L$1000)="CONFIRMADO")),ROWS($A$3:A412))),"")</f>
        <v/>
      </c>
      <c r="G412" s="18" t="str">
        <f ca="1">IFERROR(INDEX(MAESTRO!G:G,_xludf.AGGREGATE(15,6,ROW(MAESTRO!$B$3:$B$1000)/((MAESTRO!$B$3:$B$1000="CIVILES")*(UPPER(MAESTRO!$L$3:$L$1000)="CONFIRMADO")),ROWS($A$3:A412))),"")</f>
        <v/>
      </c>
      <c r="H412" s="18" t="str">
        <f ca="1">IFERROR(INDEX(MAESTRO!H:H,_xludf.AGGREGATE(15,6,ROW(MAESTRO!$B$3:$B$1000)/((MAESTRO!$B$3:$B$1000="CIVILES")*(UPPER(MAESTRO!$L$3:$L$1000)="CONFIRMADO")),ROWS($A$3:A412))),"")</f>
        <v/>
      </c>
      <c r="I412" s="18" t="str">
        <f ca="1">IFERROR(INDEX(MAESTRO!I:I,_xludf.AGGREGATE(15,6,ROW(MAESTRO!$B$3:$B$1000)/((MAESTRO!$B$3:$B$1000="CIVILES")*(UPPER(MAESTRO!$L$3:$L$1000)="CONFIRMADO")),ROWS($A$3:A412))),"")</f>
        <v/>
      </c>
      <c r="J412" s="18" t="str">
        <f ca="1">IFERROR(INDEX(MAESTRO!J:J,_xludf.AGGREGATE(15,6,ROW(MAESTRO!$B$3:$B$1000)/((MAESTRO!$B$3:$B$1000="CIVILES")*(UPPER(MAESTRO!$L$3:$L$1000)="CONFIRMADO")),ROWS($A$3:A412))),"")</f>
        <v/>
      </c>
      <c r="K412" s="18" t="str">
        <f ca="1">IFERROR(INDEX(MAESTRO!K:K,_xludf.AGGREGATE(15,6,ROW(MAESTRO!$B$3:$B$1000)/((MAESTRO!$B$3:$B$1000="CIVILES")*(UPPER(MAESTRO!$L$3:$L$1000)="CONFIRMADO")),ROWS($A$3:A412))),"")</f>
        <v/>
      </c>
      <c r="L412" s="18" t="str">
        <f ca="1">IFERROR(INDEX(MAESTRO!L:L,_xludf.AGGREGATE(15,6,ROW(MAESTRO!$B$3:$B$1000)/((MAESTRO!$B$3:$B$1000="CIVILES")*(UPPER(MAESTRO!$L$3:$L$1000)="CONFIRMADO")),ROWS($A$3:A412))),"")</f>
        <v/>
      </c>
      <c r="M412" s="18" t="str">
        <f ca="1">IFERROR(INDEX(MAESTRO!M:M,_xludf.AGGREGATE(15,6,ROW(MAESTRO!$B$3:$B$1000)/((MAESTRO!$B$3:$B$1000="CIVILES")*(UPPER(MAESTRO!$L$3:$L$1000)="CONFIRMADO")),ROWS($A$3:A412))),"")</f>
        <v/>
      </c>
      <c r="N412" s="18" t="str">
        <f ca="1">IFERROR(INDEX(MAESTRO!N:N,_xludf.AGGREGATE(15,6,ROW(MAESTRO!$B$3:$B$1000)/((MAESTRO!$B$3:$B$1000="CIVILES")*(UPPER(MAESTRO!$L$3:$L$1000)="CONFIRMADO")),ROWS($A$3:A412))),"")</f>
        <v/>
      </c>
      <c r="O412" s="18" t="str">
        <f ca="1">IFERROR(INDEX(MAESTRO!O:O,_xludf.AGGREGATE(15,6,ROW(MAESTRO!$B$3:$B$1000)/((MAESTRO!$B$3:$B$1000="CIVILES")*(UPPER(MAESTRO!$L$3:$L$1000)="CONFIRMADO")),ROWS($A$3:A412))),"")</f>
        <v/>
      </c>
      <c r="P412" s="18" t="str">
        <f ca="1">IFERROR(INDEX(MAESTRO!P:P,_xludf.AGGREGATE(15,6,ROW(MAESTRO!$B$3:$B$1000)/((MAESTRO!$B$3:$B$1000="CIVILES")*(UPPER(MAESTRO!$L$3:$L$1000)="CONFIRMADO")),ROWS($A$3:A412))),"")</f>
        <v/>
      </c>
      <c r="Q412" s="18" t="str">
        <f ca="1">IFERROR(INDEX(MAESTRO!Q:Q,_xludf.AGGREGATE(15,6,ROW(MAESTRO!$B$3:$B$1000)/((MAESTRO!$B$3:$B$1000="CIVILES")*(UPPER(MAESTRO!$L$3:$L$1000)="CONFIRMADO")),ROWS($A$3:A412))),"")</f>
        <v/>
      </c>
      <c r="R412" s="18" t="str">
        <f ca="1">IFERROR(INDEX(MAESTRO!R:R,_xludf.AGGREGATE(15,6,ROW(MAESTRO!$B$3:$B$1000)/((MAESTRO!$B$3:$B$1000="CIVILES")*(UPPER(MAESTRO!$L$3:$L$1000)="CONFIRMADO")),ROWS($A$3:A412))),"")</f>
        <v/>
      </c>
      <c r="S412" s="18" t="str">
        <f ca="1">IFERROR(INDEX(MAESTRO!S:S,_xludf.AGGREGATE(15,6,ROW(MAESTRO!$B$3:$B$1000)/((MAESTRO!$B$3:$B$1000="CIVILES")*(UPPER(MAESTRO!$L$3:$L$1000)="CONFIRMADO")),ROWS($A$3:A412))),"")</f>
        <v/>
      </c>
      <c r="T412" s="18" t="str">
        <f ca="1">IFERROR(INDEX(MAESTRO!T:T,_xludf.AGGREGATE(15,6,ROW(MAESTRO!$B$3:$B$1000)/((MAESTRO!$B$3:$B$1000="CIVILES")*(UPPER(MAESTRO!$L$3:$L$1000)="CONFIRMADO")),ROWS($A$3:A412))),"")</f>
        <v/>
      </c>
      <c r="U412" s="18" t="str">
        <f ca="1">IFERROR(INDEX(MAESTRO!U:U,_xludf.AGGREGATE(15,6,ROW(MAESTRO!$B$3:$B$1000)/((MAESTRO!$B$3:$B$1000="CIVILES")*(UPPER(MAESTRO!$L$3:$L$1000)="CONFIRMADO")),ROWS($A$3:A412))),"")</f>
        <v/>
      </c>
      <c r="V412" s="18" t="str">
        <f ca="1">IFERROR(INDEX(MAESTRO!V:V,_xludf.AGGREGATE(15,6,ROW(MAESTRO!$B$3:$B$1000)/((MAESTRO!$B$3:$B$1000="CIVILES")*(UPPER(MAESTRO!$L$3:$L$1000)="CONFIRMADO")),ROWS($A$3:A412))),"")</f>
        <v/>
      </c>
      <c r="W412" s="18" t="str">
        <f ca="1">IFERROR(INDEX(MAESTRO!W:W,_xludf.AGGREGATE(15,6,ROW(MAESTRO!$B$3:$B$1000)/((MAESTRO!$B$3:$B$1000="CIVILES")*(UPPER(MAESTRO!$L$3:$L$1000)="CONFIRMADO")),ROWS($A$3:A412))),"")</f>
        <v/>
      </c>
      <c r="X412" s="18" t="str">
        <f ca="1">IFERROR(INDEX(MAESTRO!X:X,_xludf.AGGREGATE(15,6,ROW(MAESTRO!$B$3:$B$1000)/((MAESTRO!$B$3:$B$1000="CIVILES")*(UPPER(MAESTRO!$L$3:$L$1000)="CONFIRMADO")),ROWS($A$3:A412))),"")</f>
        <v/>
      </c>
    </row>
    <row r="413" spans="1:24" ht="22.05" customHeight="1">
      <c r="A413" s="10" t="str">
        <f ca="1">IFERROR(INDEX(MAESTRO!A:A,_xludf.AGGREGATE(15,6,ROW(MAESTRO!$B$3:$B$1000)/((MAESTRO!$B$3:$B$1000="CIVILES")*(UPPER(MAESTRO!$L$3:$L$1000)="CONFIRMADO")),ROWS($A$3:A413))),"")</f>
        <v/>
      </c>
      <c r="B413" s="10" t="str">
        <f ca="1">IFERROR(INDEX(MAESTRO!B:B,_xludf.AGGREGATE(15,6,ROW(MAESTRO!$B$3:$B$1000)/((MAESTRO!$B$3:$B$1000="CIVILES")*(UPPER(MAESTRO!$L$3:$L$1000)="CONFIRMADO")),ROWS($A$3:A413))),"")</f>
        <v/>
      </c>
      <c r="C413" s="10" t="str">
        <f ca="1">IFERROR(INDEX(MAESTRO!C:C,_xludf.AGGREGATE(15,6,ROW(MAESTRO!$B$3:$B$1000)/((MAESTRO!$B$3:$B$1000="CIVILES")*(UPPER(MAESTRO!$L$3:$L$1000)="CONFIRMADO")),ROWS($A$3:A413))),"")</f>
        <v/>
      </c>
      <c r="D413" s="10" t="str">
        <f ca="1">IFERROR(INDEX(MAESTRO!D:D,_xludf.AGGREGATE(15,6,ROW(MAESTRO!$B$3:$B$1000)/((MAESTRO!$B$3:$B$1000="CIVILES")*(UPPER(MAESTRO!$L$3:$L$1000)="CONFIRMADO")),ROWS($A$3:A413))),"")</f>
        <v/>
      </c>
      <c r="E413" s="10" t="str">
        <f ca="1">IFERROR(INDEX(MAESTRO!E:E,_xludf.AGGREGATE(15,6,ROW(MAESTRO!$B$3:$B$1000)/((MAESTRO!$B$3:$B$1000="CIVILES")*(UPPER(MAESTRO!$L$3:$L$1000)="CONFIRMADO")),ROWS($A$3:A413))),"")</f>
        <v/>
      </c>
      <c r="F413" s="10" t="str">
        <f ca="1">IFERROR(INDEX(MAESTRO!F:F,_xludf.AGGREGATE(15,6,ROW(MAESTRO!$B$3:$B$1000)/((MAESTRO!$B$3:$B$1000="CIVILES")*(UPPER(MAESTRO!$L$3:$L$1000)="CONFIRMADO")),ROWS($A$3:A413))),"")</f>
        <v/>
      </c>
      <c r="G413" s="10" t="str">
        <f ca="1">IFERROR(INDEX(MAESTRO!G:G,_xludf.AGGREGATE(15,6,ROW(MAESTRO!$B$3:$B$1000)/((MAESTRO!$B$3:$B$1000="CIVILES")*(UPPER(MAESTRO!$L$3:$L$1000)="CONFIRMADO")),ROWS($A$3:A413))),"")</f>
        <v/>
      </c>
      <c r="H413" s="10" t="str">
        <f ca="1">IFERROR(INDEX(MAESTRO!H:H,_xludf.AGGREGATE(15,6,ROW(MAESTRO!$B$3:$B$1000)/((MAESTRO!$B$3:$B$1000="CIVILES")*(UPPER(MAESTRO!$L$3:$L$1000)="CONFIRMADO")),ROWS($A$3:A413))),"")</f>
        <v/>
      </c>
      <c r="I413" s="10" t="str">
        <f ca="1">IFERROR(INDEX(MAESTRO!I:I,_xludf.AGGREGATE(15,6,ROW(MAESTRO!$B$3:$B$1000)/((MAESTRO!$B$3:$B$1000="CIVILES")*(UPPER(MAESTRO!$L$3:$L$1000)="CONFIRMADO")),ROWS($A$3:A413))),"")</f>
        <v/>
      </c>
      <c r="J413" s="10" t="str">
        <f ca="1">IFERROR(INDEX(MAESTRO!J:J,_xludf.AGGREGATE(15,6,ROW(MAESTRO!$B$3:$B$1000)/((MAESTRO!$B$3:$B$1000="CIVILES")*(UPPER(MAESTRO!$L$3:$L$1000)="CONFIRMADO")),ROWS($A$3:A413))),"")</f>
        <v/>
      </c>
      <c r="K413" s="10" t="str">
        <f ca="1">IFERROR(INDEX(MAESTRO!K:K,_xludf.AGGREGATE(15,6,ROW(MAESTRO!$B$3:$B$1000)/((MAESTRO!$B$3:$B$1000="CIVILES")*(UPPER(MAESTRO!$L$3:$L$1000)="CONFIRMADO")),ROWS($A$3:A413))),"")</f>
        <v/>
      </c>
      <c r="L413" s="10" t="str">
        <f ca="1">IFERROR(INDEX(MAESTRO!L:L,_xludf.AGGREGATE(15,6,ROW(MAESTRO!$B$3:$B$1000)/((MAESTRO!$B$3:$B$1000="CIVILES")*(UPPER(MAESTRO!$L$3:$L$1000)="CONFIRMADO")),ROWS($A$3:A413))),"")</f>
        <v/>
      </c>
      <c r="M413" s="10" t="str">
        <f ca="1">IFERROR(INDEX(MAESTRO!M:M,_xludf.AGGREGATE(15,6,ROW(MAESTRO!$B$3:$B$1000)/((MAESTRO!$B$3:$B$1000="CIVILES")*(UPPER(MAESTRO!$L$3:$L$1000)="CONFIRMADO")),ROWS($A$3:A413))),"")</f>
        <v/>
      </c>
      <c r="N413" s="10" t="str">
        <f ca="1">IFERROR(INDEX(MAESTRO!N:N,_xludf.AGGREGATE(15,6,ROW(MAESTRO!$B$3:$B$1000)/((MAESTRO!$B$3:$B$1000="CIVILES")*(UPPER(MAESTRO!$L$3:$L$1000)="CONFIRMADO")),ROWS($A$3:A413))),"")</f>
        <v/>
      </c>
      <c r="O413" s="10" t="str">
        <f ca="1">IFERROR(INDEX(MAESTRO!O:O,_xludf.AGGREGATE(15,6,ROW(MAESTRO!$B$3:$B$1000)/((MAESTRO!$B$3:$B$1000="CIVILES")*(UPPER(MAESTRO!$L$3:$L$1000)="CONFIRMADO")),ROWS($A$3:A413))),"")</f>
        <v/>
      </c>
      <c r="P413" s="10" t="str">
        <f ca="1">IFERROR(INDEX(MAESTRO!P:P,_xludf.AGGREGATE(15,6,ROW(MAESTRO!$B$3:$B$1000)/((MAESTRO!$B$3:$B$1000="CIVILES")*(UPPER(MAESTRO!$L$3:$L$1000)="CONFIRMADO")),ROWS($A$3:A413))),"")</f>
        <v/>
      </c>
      <c r="Q413" s="10" t="str">
        <f ca="1">IFERROR(INDEX(MAESTRO!Q:Q,_xludf.AGGREGATE(15,6,ROW(MAESTRO!$B$3:$B$1000)/((MAESTRO!$B$3:$B$1000="CIVILES")*(UPPER(MAESTRO!$L$3:$L$1000)="CONFIRMADO")),ROWS($A$3:A413))),"")</f>
        <v/>
      </c>
      <c r="R413" s="10" t="str">
        <f ca="1">IFERROR(INDEX(MAESTRO!R:R,_xludf.AGGREGATE(15,6,ROW(MAESTRO!$B$3:$B$1000)/((MAESTRO!$B$3:$B$1000="CIVILES")*(UPPER(MAESTRO!$L$3:$L$1000)="CONFIRMADO")),ROWS($A$3:A413))),"")</f>
        <v/>
      </c>
      <c r="S413" s="10" t="str">
        <f ca="1">IFERROR(INDEX(MAESTRO!S:S,_xludf.AGGREGATE(15,6,ROW(MAESTRO!$B$3:$B$1000)/((MAESTRO!$B$3:$B$1000="CIVILES")*(UPPER(MAESTRO!$L$3:$L$1000)="CONFIRMADO")),ROWS($A$3:A413))),"")</f>
        <v/>
      </c>
      <c r="T413" s="10" t="str">
        <f ca="1">IFERROR(INDEX(MAESTRO!T:T,_xludf.AGGREGATE(15,6,ROW(MAESTRO!$B$3:$B$1000)/((MAESTRO!$B$3:$B$1000="CIVILES")*(UPPER(MAESTRO!$L$3:$L$1000)="CONFIRMADO")),ROWS($A$3:A413))),"")</f>
        <v/>
      </c>
      <c r="U413" s="10" t="str">
        <f ca="1">IFERROR(INDEX(MAESTRO!U:U,_xludf.AGGREGATE(15,6,ROW(MAESTRO!$B$3:$B$1000)/((MAESTRO!$B$3:$B$1000="CIVILES")*(UPPER(MAESTRO!$L$3:$L$1000)="CONFIRMADO")),ROWS($A$3:A413))),"")</f>
        <v/>
      </c>
      <c r="V413" s="10" t="str">
        <f ca="1">IFERROR(INDEX(MAESTRO!V:V,_xludf.AGGREGATE(15,6,ROW(MAESTRO!$B$3:$B$1000)/((MAESTRO!$B$3:$B$1000="CIVILES")*(UPPER(MAESTRO!$L$3:$L$1000)="CONFIRMADO")),ROWS($A$3:A413))),"")</f>
        <v/>
      </c>
      <c r="W413" s="10" t="str">
        <f ca="1">IFERROR(INDEX(MAESTRO!W:W,_xludf.AGGREGATE(15,6,ROW(MAESTRO!$B$3:$B$1000)/((MAESTRO!$B$3:$B$1000="CIVILES")*(UPPER(MAESTRO!$L$3:$L$1000)="CONFIRMADO")),ROWS($A$3:A413))),"")</f>
        <v/>
      </c>
      <c r="X413" s="10" t="str">
        <f ca="1">IFERROR(INDEX(MAESTRO!X:X,_xludf.AGGREGATE(15,6,ROW(MAESTRO!$B$3:$B$1000)/((MAESTRO!$B$3:$B$1000="CIVILES")*(UPPER(MAESTRO!$L$3:$L$1000)="CONFIRMADO")),ROWS($A$3:A413))),"")</f>
        <v/>
      </c>
    </row>
    <row r="414" spans="1:24" ht="22.05" customHeight="1">
      <c r="A414" s="18" t="str">
        <f ca="1">IFERROR(INDEX(MAESTRO!A:A,_xludf.AGGREGATE(15,6,ROW(MAESTRO!$B$3:$B$1000)/((MAESTRO!$B$3:$B$1000="CIVILES")*(UPPER(MAESTRO!$L$3:$L$1000)="CONFIRMADO")),ROWS($A$3:A414))),"")</f>
        <v/>
      </c>
      <c r="B414" s="18" t="str">
        <f ca="1">IFERROR(INDEX(MAESTRO!B:B,_xludf.AGGREGATE(15,6,ROW(MAESTRO!$B$3:$B$1000)/((MAESTRO!$B$3:$B$1000="CIVILES")*(UPPER(MAESTRO!$L$3:$L$1000)="CONFIRMADO")),ROWS($A$3:A414))),"")</f>
        <v/>
      </c>
      <c r="C414" s="18" t="str">
        <f ca="1">IFERROR(INDEX(MAESTRO!C:C,_xludf.AGGREGATE(15,6,ROW(MAESTRO!$B$3:$B$1000)/((MAESTRO!$B$3:$B$1000="CIVILES")*(UPPER(MAESTRO!$L$3:$L$1000)="CONFIRMADO")),ROWS($A$3:A414))),"")</f>
        <v/>
      </c>
      <c r="D414" s="18" t="str">
        <f ca="1">IFERROR(INDEX(MAESTRO!D:D,_xludf.AGGREGATE(15,6,ROW(MAESTRO!$B$3:$B$1000)/((MAESTRO!$B$3:$B$1000="CIVILES")*(UPPER(MAESTRO!$L$3:$L$1000)="CONFIRMADO")),ROWS($A$3:A414))),"")</f>
        <v/>
      </c>
      <c r="E414" s="18" t="str">
        <f ca="1">IFERROR(INDEX(MAESTRO!E:E,_xludf.AGGREGATE(15,6,ROW(MAESTRO!$B$3:$B$1000)/((MAESTRO!$B$3:$B$1000="CIVILES")*(UPPER(MAESTRO!$L$3:$L$1000)="CONFIRMADO")),ROWS($A$3:A414))),"")</f>
        <v/>
      </c>
      <c r="F414" s="18" t="str">
        <f ca="1">IFERROR(INDEX(MAESTRO!F:F,_xludf.AGGREGATE(15,6,ROW(MAESTRO!$B$3:$B$1000)/((MAESTRO!$B$3:$B$1000="CIVILES")*(UPPER(MAESTRO!$L$3:$L$1000)="CONFIRMADO")),ROWS($A$3:A414))),"")</f>
        <v/>
      </c>
      <c r="G414" s="18" t="str">
        <f ca="1">IFERROR(INDEX(MAESTRO!G:G,_xludf.AGGREGATE(15,6,ROW(MAESTRO!$B$3:$B$1000)/((MAESTRO!$B$3:$B$1000="CIVILES")*(UPPER(MAESTRO!$L$3:$L$1000)="CONFIRMADO")),ROWS($A$3:A414))),"")</f>
        <v/>
      </c>
      <c r="H414" s="18" t="str">
        <f ca="1">IFERROR(INDEX(MAESTRO!H:H,_xludf.AGGREGATE(15,6,ROW(MAESTRO!$B$3:$B$1000)/((MAESTRO!$B$3:$B$1000="CIVILES")*(UPPER(MAESTRO!$L$3:$L$1000)="CONFIRMADO")),ROWS($A$3:A414))),"")</f>
        <v/>
      </c>
      <c r="I414" s="18" t="str">
        <f ca="1">IFERROR(INDEX(MAESTRO!I:I,_xludf.AGGREGATE(15,6,ROW(MAESTRO!$B$3:$B$1000)/((MAESTRO!$B$3:$B$1000="CIVILES")*(UPPER(MAESTRO!$L$3:$L$1000)="CONFIRMADO")),ROWS($A$3:A414))),"")</f>
        <v/>
      </c>
      <c r="J414" s="18" t="str">
        <f ca="1">IFERROR(INDEX(MAESTRO!J:J,_xludf.AGGREGATE(15,6,ROW(MAESTRO!$B$3:$B$1000)/((MAESTRO!$B$3:$B$1000="CIVILES")*(UPPER(MAESTRO!$L$3:$L$1000)="CONFIRMADO")),ROWS($A$3:A414))),"")</f>
        <v/>
      </c>
      <c r="K414" s="18" t="str">
        <f ca="1">IFERROR(INDEX(MAESTRO!K:K,_xludf.AGGREGATE(15,6,ROW(MAESTRO!$B$3:$B$1000)/((MAESTRO!$B$3:$B$1000="CIVILES")*(UPPER(MAESTRO!$L$3:$L$1000)="CONFIRMADO")),ROWS($A$3:A414))),"")</f>
        <v/>
      </c>
      <c r="L414" s="18" t="str">
        <f ca="1">IFERROR(INDEX(MAESTRO!L:L,_xludf.AGGREGATE(15,6,ROW(MAESTRO!$B$3:$B$1000)/((MAESTRO!$B$3:$B$1000="CIVILES")*(UPPER(MAESTRO!$L$3:$L$1000)="CONFIRMADO")),ROWS($A$3:A414))),"")</f>
        <v/>
      </c>
      <c r="M414" s="18" t="str">
        <f ca="1">IFERROR(INDEX(MAESTRO!M:M,_xludf.AGGREGATE(15,6,ROW(MAESTRO!$B$3:$B$1000)/((MAESTRO!$B$3:$B$1000="CIVILES")*(UPPER(MAESTRO!$L$3:$L$1000)="CONFIRMADO")),ROWS($A$3:A414))),"")</f>
        <v/>
      </c>
      <c r="N414" s="18" t="str">
        <f ca="1">IFERROR(INDEX(MAESTRO!N:N,_xludf.AGGREGATE(15,6,ROW(MAESTRO!$B$3:$B$1000)/((MAESTRO!$B$3:$B$1000="CIVILES")*(UPPER(MAESTRO!$L$3:$L$1000)="CONFIRMADO")),ROWS($A$3:A414))),"")</f>
        <v/>
      </c>
      <c r="O414" s="18" t="str">
        <f ca="1">IFERROR(INDEX(MAESTRO!O:O,_xludf.AGGREGATE(15,6,ROW(MAESTRO!$B$3:$B$1000)/((MAESTRO!$B$3:$B$1000="CIVILES")*(UPPER(MAESTRO!$L$3:$L$1000)="CONFIRMADO")),ROWS($A$3:A414))),"")</f>
        <v/>
      </c>
      <c r="P414" s="18" t="str">
        <f ca="1">IFERROR(INDEX(MAESTRO!P:P,_xludf.AGGREGATE(15,6,ROW(MAESTRO!$B$3:$B$1000)/((MAESTRO!$B$3:$B$1000="CIVILES")*(UPPER(MAESTRO!$L$3:$L$1000)="CONFIRMADO")),ROWS($A$3:A414))),"")</f>
        <v/>
      </c>
      <c r="Q414" s="18" t="str">
        <f ca="1">IFERROR(INDEX(MAESTRO!Q:Q,_xludf.AGGREGATE(15,6,ROW(MAESTRO!$B$3:$B$1000)/((MAESTRO!$B$3:$B$1000="CIVILES")*(UPPER(MAESTRO!$L$3:$L$1000)="CONFIRMADO")),ROWS($A$3:A414))),"")</f>
        <v/>
      </c>
      <c r="R414" s="18" t="str">
        <f ca="1">IFERROR(INDEX(MAESTRO!R:R,_xludf.AGGREGATE(15,6,ROW(MAESTRO!$B$3:$B$1000)/((MAESTRO!$B$3:$B$1000="CIVILES")*(UPPER(MAESTRO!$L$3:$L$1000)="CONFIRMADO")),ROWS($A$3:A414))),"")</f>
        <v/>
      </c>
      <c r="S414" s="18" t="str">
        <f ca="1">IFERROR(INDEX(MAESTRO!S:S,_xludf.AGGREGATE(15,6,ROW(MAESTRO!$B$3:$B$1000)/((MAESTRO!$B$3:$B$1000="CIVILES")*(UPPER(MAESTRO!$L$3:$L$1000)="CONFIRMADO")),ROWS($A$3:A414))),"")</f>
        <v/>
      </c>
      <c r="T414" s="18" t="str">
        <f ca="1">IFERROR(INDEX(MAESTRO!T:T,_xludf.AGGREGATE(15,6,ROW(MAESTRO!$B$3:$B$1000)/((MAESTRO!$B$3:$B$1000="CIVILES")*(UPPER(MAESTRO!$L$3:$L$1000)="CONFIRMADO")),ROWS($A$3:A414))),"")</f>
        <v/>
      </c>
      <c r="U414" s="18" t="str">
        <f ca="1">IFERROR(INDEX(MAESTRO!U:U,_xludf.AGGREGATE(15,6,ROW(MAESTRO!$B$3:$B$1000)/((MAESTRO!$B$3:$B$1000="CIVILES")*(UPPER(MAESTRO!$L$3:$L$1000)="CONFIRMADO")),ROWS($A$3:A414))),"")</f>
        <v/>
      </c>
      <c r="V414" s="18" t="str">
        <f ca="1">IFERROR(INDEX(MAESTRO!V:V,_xludf.AGGREGATE(15,6,ROW(MAESTRO!$B$3:$B$1000)/((MAESTRO!$B$3:$B$1000="CIVILES")*(UPPER(MAESTRO!$L$3:$L$1000)="CONFIRMADO")),ROWS($A$3:A414))),"")</f>
        <v/>
      </c>
      <c r="W414" s="18" t="str">
        <f ca="1">IFERROR(INDEX(MAESTRO!W:W,_xludf.AGGREGATE(15,6,ROW(MAESTRO!$B$3:$B$1000)/((MAESTRO!$B$3:$B$1000="CIVILES")*(UPPER(MAESTRO!$L$3:$L$1000)="CONFIRMADO")),ROWS($A$3:A414))),"")</f>
        <v/>
      </c>
      <c r="X414" s="18" t="str">
        <f ca="1">IFERROR(INDEX(MAESTRO!X:X,_xludf.AGGREGATE(15,6,ROW(MAESTRO!$B$3:$B$1000)/((MAESTRO!$B$3:$B$1000="CIVILES")*(UPPER(MAESTRO!$L$3:$L$1000)="CONFIRMADO")),ROWS($A$3:A414))),"")</f>
        <v/>
      </c>
    </row>
    <row r="415" spans="1:24" ht="22.05" customHeight="1">
      <c r="A415" s="10" t="str">
        <f ca="1">IFERROR(INDEX(MAESTRO!A:A,_xludf.AGGREGATE(15,6,ROW(MAESTRO!$B$3:$B$1000)/((MAESTRO!$B$3:$B$1000="CIVILES")*(UPPER(MAESTRO!$L$3:$L$1000)="CONFIRMADO")),ROWS($A$3:A415))),"")</f>
        <v/>
      </c>
      <c r="B415" s="10" t="str">
        <f ca="1">IFERROR(INDEX(MAESTRO!B:B,_xludf.AGGREGATE(15,6,ROW(MAESTRO!$B$3:$B$1000)/((MAESTRO!$B$3:$B$1000="CIVILES")*(UPPER(MAESTRO!$L$3:$L$1000)="CONFIRMADO")),ROWS($A$3:A415))),"")</f>
        <v/>
      </c>
      <c r="C415" s="10" t="str">
        <f ca="1">IFERROR(INDEX(MAESTRO!C:C,_xludf.AGGREGATE(15,6,ROW(MAESTRO!$B$3:$B$1000)/((MAESTRO!$B$3:$B$1000="CIVILES")*(UPPER(MAESTRO!$L$3:$L$1000)="CONFIRMADO")),ROWS($A$3:A415))),"")</f>
        <v/>
      </c>
      <c r="D415" s="10" t="str">
        <f ca="1">IFERROR(INDEX(MAESTRO!D:D,_xludf.AGGREGATE(15,6,ROW(MAESTRO!$B$3:$B$1000)/((MAESTRO!$B$3:$B$1000="CIVILES")*(UPPER(MAESTRO!$L$3:$L$1000)="CONFIRMADO")),ROWS($A$3:A415))),"")</f>
        <v/>
      </c>
      <c r="E415" s="10" t="str">
        <f ca="1">IFERROR(INDEX(MAESTRO!E:E,_xludf.AGGREGATE(15,6,ROW(MAESTRO!$B$3:$B$1000)/((MAESTRO!$B$3:$B$1000="CIVILES")*(UPPER(MAESTRO!$L$3:$L$1000)="CONFIRMADO")),ROWS($A$3:A415))),"")</f>
        <v/>
      </c>
      <c r="F415" s="10" t="str">
        <f ca="1">IFERROR(INDEX(MAESTRO!F:F,_xludf.AGGREGATE(15,6,ROW(MAESTRO!$B$3:$B$1000)/((MAESTRO!$B$3:$B$1000="CIVILES")*(UPPER(MAESTRO!$L$3:$L$1000)="CONFIRMADO")),ROWS($A$3:A415))),"")</f>
        <v/>
      </c>
      <c r="G415" s="10" t="str">
        <f ca="1">IFERROR(INDEX(MAESTRO!G:G,_xludf.AGGREGATE(15,6,ROW(MAESTRO!$B$3:$B$1000)/((MAESTRO!$B$3:$B$1000="CIVILES")*(UPPER(MAESTRO!$L$3:$L$1000)="CONFIRMADO")),ROWS($A$3:A415))),"")</f>
        <v/>
      </c>
      <c r="H415" s="10" t="str">
        <f ca="1">IFERROR(INDEX(MAESTRO!H:H,_xludf.AGGREGATE(15,6,ROW(MAESTRO!$B$3:$B$1000)/((MAESTRO!$B$3:$B$1000="CIVILES")*(UPPER(MAESTRO!$L$3:$L$1000)="CONFIRMADO")),ROWS($A$3:A415))),"")</f>
        <v/>
      </c>
      <c r="I415" s="10" t="str">
        <f ca="1">IFERROR(INDEX(MAESTRO!I:I,_xludf.AGGREGATE(15,6,ROW(MAESTRO!$B$3:$B$1000)/((MAESTRO!$B$3:$B$1000="CIVILES")*(UPPER(MAESTRO!$L$3:$L$1000)="CONFIRMADO")),ROWS($A$3:A415))),"")</f>
        <v/>
      </c>
      <c r="J415" s="10" t="str">
        <f ca="1">IFERROR(INDEX(MAESTRO!J:J,_xludf.AGGREGATE(15,6,ROW(MAESTRO!$B$3:$B$1000)/((MAESTRO!$B$3:$B$1000="CIVILES")*(UPPER(MAESTRO!$L$3:$L$1000)="CONFIRMADO")),ROWS($A$3:A415))),"")</f>
        <v/>
      </c>
      <c r="K415" s="10" t="str">
        <f ca="1">IFERROR(INDEX(MAESTRO!K:K,_xludf.AGGREGATE(15,6,ROW(MAESTRO!$B$3:$B$1000)/((MAESTRO!$B$3:$B$1000="CIVILES")*(UPPER(MAESTRO!$L$3:$L$1000)="CONFIRMADO")),ROWS($A$3:A415))),"")</f>
        <v/>
      </c>
      <c r="L415" s="10" t="str">
        <f ca="1">IFERROR(INDEX(MAESTRO!L:L,_xludf.AGGREGATE(15,6,ROW(MAESTRO!$B$3:$B$1000)/((MAESTRO!$B$3:$B$1000="CIVILES")*(UPPER(MAESTRO!$L$3:$L$1000)="CONFIRMADO")),ROWS($A$3:A415))),"")</f>
        <v/>
      </c>
      <c r="M415" s="10" t="str">
        <f ca="1">IFERROR(INDEX(MAESTRO!M:M,_xludf.AGGREGATE(15,6,ROW(MAESTRO!$B$3:$B$1000)/((MAESTRO!$B$3:$B$1000="CIVILES")*(UPPER(MAESTRO!$L$3:$L$1000)="CONFIRMADO")),ROWS($A$3:A415))),"")</f>
        <v/>
      </c>
      <c r="N415" s="10" t="str">
        <f ca="1">IFERROR(INDEX(MAESTRO!N:N,_xludf.AGGREGATE(15,6,ROW(MAESTRO!$B$3:$B$1000)/((MAESTRO!$B$3:$B$1000="CIVILES")*(UPPER(MAESTRO!$L$3:$L$1000)="CONFIRMADO")),ROWS($A$3:A415))),"")</f>
        <v/>
      </c>
      <c r="O415" s="10" t="str">
        <f ca="1">IFERROR(INDEX(MAESTRO!O:O,_xludf.AGGREGATE(15,6,ROW(MAESTRO!$B$3:$B$1000)/((MAESTRO!$B$3:$B$1000="CIVILES")*(UPPER(MAESTRO!$L$3:$L$1000)="CONFIRMADO")),ROWS($A$3:A415))),"")</f>
        <v/>
      </c>
      <c r="P415" s="10" t="str">
        <f ca="1">IFERROR(INDEX(MAESTRO!P:P,_xludf.AGGREGATE(15,6,ROW(MAESTRO!$B$3:$B$1000)/((MAESTRO!$B$3:$B$1000="CIVILES")*(UPPER(MAESTRO!$L$3:$L$1000)="CONFIRMADO")),ROWS($A$3:A415))),"")</f>
        <v/>
      </c>
      <c r="Q415" s="10" t="str">
        <f ca="1">IFERROR(INDEX(MAESTRO!Q:Q,_xludf.AGGREGATE(15,6,ROW(MAESTRO!$B$3:$B$1000)/((MAESTRO!$B$3:$B$1000="CIVILES")*(UPPER(MAESTRO!$L$3:$L$1000)="CONFIRMADO")),ROWS($A$3:A415))),"")</f>
        <v/>
      </c>
      <c r="R415" s="10" t="str">
        <f ca="1">IFERROR(INDEX(MAESTRO!R:R,_xludf.AGGREGATE(15,6,ROW(MAESTRO!$B$3:$B$1000)/((MAESTRO!$B$3:$B$1000="CIVILES")*(UPPER(MAESTRO!$L$3:$L$1000)="CONFIRMADO")),ROWS($A$3:A415))),"")</f>
        <v/>
      </c>
      <c r="S415" s="10" t="str">
        <f ca="1">IFERROR(INDEX(MAESTRO!S:S,_xludf.AGGREGATE(15,6,ROW(MAESTRO!$B$3:$B$1000)/((MAESTRO!$B$3:$B$1000="CIVILES")*(UPPER(MAESTRO!$L$3:$L$1000)="CONFIRMADO")),ROWS($A$3:A415))),"")</f>
        <v/>
      </c>
      <c r="T415" s="10" t="str">
        <f ca="1">IFERROR(INDEX(MAESTRO!T:T,_xludf.AGGREGATE(15,6,ROW(MAESTRO!$B$3:$B$1000)/((MAESTRO!$B$3:$B$1000="CIVILES")*(UPPER(MAESTRO!$L$3:$L$1000)="CONFIRMADO")),ROWS($A$3:A415))),"")</f>
        <v/>
      </c>
      <c r="U415" s="10" t="str">
        <f ca="1">IFERROR(INDEX(MAESTRO!U:U,_xludf.AGGREGATE(15,6,ROW(MAESTRO!$B$3:$B$1000)/((MAESTRO!$B$3:$B$1000="CIVILES")*(UPPER(MAESTRO!$L$3:$L$1000)="CONFIRMADO")),ROWS($A$3:A415))),"")</f>
        <v/>
      </c>
      <c r="V415" s="10" t="str">
        <f ca="1">IFERROR(INDEX(MAESTRO!V:V,_xludf.AGGREGATE(15,6,ROW(MAESTRO!$B$3:$B$1000)/((MAESTRO!$B$3:$B$1000="CIVILES")*(UPPER(MAESTRO!$L$3:$L$1000)="CONFIRMADO")),ROWS($A$3:A415))),"")</f>
        <v/>
      </c>
      <c r="W415" s="10" t="str">
        <f ca="1">IFERROR(INDEX(MAESTRO!W:W,_xludf.AGGREGATE(15,6,ROW(MAESTRO!$B$3:$B$1000)/((MAESTRO!$B$3:$B$1000="CIVILES")*(UPPER(MAESTRO!$L$3:$L$1000)="CONFIRMADO")),ROWS($A$3:A415))),"")</f>
        <v/>
      </c>
      <c r="X415" s="10" t="str">
        <f ca="1">IFERROR(INDEX(MAESTRO!X:X,_xludf.AGGREGATE(15,6,ROW(MAESTRO!$B$3:$B$1000)/((MAESTRO!$B$3:$B$1000="CIVILES")*(UPPER(MAESTRO!$L$3:$L$1000)="CONFIRMADO")),ROWS($A$3:A415))),"")</f>
        <v/>
      </c>
    </row>
    <row r="416" spans="1:24" ht="22.05" customHeight="1">
      <c r="A416" s="18" t="str">
        <f ca="1">IFERROR(INDEX(MAESTRO!A:A,_xludf.AGGREGATE(15,6,ROW(MAESTRO!$B$3:$B$1000)/((MAESTRO!$B$3:$B$1000="CIVILES")*(UPPER(MAESTRO!$L$3:$L$1000)="CONFIRMADO")),ROWS($A$3:A416))),"")</f>
        <v/>
      </c>
      <c r="B416" s="18" t="str">
        <f ca="1">IFERROR(INDEX(MAESTRO!B:B,_xludf.AGGREGATE(15,6,ROW(MAESTRO!$B$3:$B$1000)/((MAESTRO!$B$3:$B$1000="CIVILES")*(UPPER(MAESTRO!$L$3:$L$1000)="CONFIRMADO")),ROWS($A$3:A416))),"")</f>
        <v/>
      </c>
      <c r="C416" s="18" t="str">
        <f ca="1">IFERROR(INDEX(MAESTRO!C:C,_xludf.AGGREGATE(15,6,ROW(MAESTRO!$B$3:$B$1000)/((MAESTRO!$B$3:$B$1000="CIVILES")*(UPPER(MAESTRO!$L$3:$L$1000)="CONFIRMADO")),ROWS($A$3:A416))),"")</f>
        <v/>
      </c>
      <c r="D416" s="18" t="str">
        <f ca="1">IFERROR(INDEX(MAESTRO!D:D,_xludf.AGGREGATE(15,6,ROW(MAESTRO!$B$3:$B$1000)/((MAESTRO!$B$3:$B$1000="CIVILES")*(UPPER(MAESTRO!$L$3:$L$1000)="CONFIRMADO")),ROWS($A$3:A416))),"")</f>
        <v/>
      </c>
      <c r="E416" s="18" t="str">
        <f ca="1">IFERROR(INDEX(MAESTRO!E:E,_xludf.AGGREGATE(15,6,ROW(MAESTRO!$B$3:$B$1000)/((MAESTRO!$B$3:$B$1000="CIVILES")*(UPPER(MAESTRO!$L$3:$L$1000)="CONFIRMADO")),ROWS($A$3:A416))),"")</f>
        <v/>
      </c>
      <c r="F416" s="18" t="str">
        <f ca="1">IFERROR(INDEX(MAESTRO!F:F,_xludf.AGGREGATE(15,6,ROW(MAESTRO!$B$3:$B$1000)/((MAESTRO!$B$3:$B$1000="CIVILES")*(UPPER(MAESTRO!$L$3:$L$1000)="CONFIRMADO")),ROWS($A$3:A416))),"")</f>
        <v/>
      </c>
      <c r="G416" s="18" t="str">
        <f ca="1">IFERROR(INDEX(MAESTRO!G:G,_xludf.AGGREGATE(15,6,ROW(MAESTRO!$B$3:$B$1000)/((MAESTRO!$B$3:$B$1000="CIVILES")*(UPPER(MAESTRO!$L$3:$L$1000)="CONFIRMADO")),ROWS($A$3:A416))),"")</f>
        <v/>
      </c>
      <c r="H416" s="18" t="str">
        <f ca="1">IFERROR(INDEX(MAESTRO!H:H,_xludf.AGGREGATE(15,6,ROW(MAESTRO!$B$3:$B$1000)/((MAESTRO!$B$3:$B$1000="CIVILES")*(UPPER(MAESTRO!$L$3:$L$1000)="CONFIRMADO")),ROWS($A$3:A416))),"")</f>
        <v/>
      </c>
      <c r="I416" s="18" t="str">
        <f ca="1">IFERROR(INDEX(MAESTRO!I:I,_xludf.AGGREGATE(15,6,ROW(MAESTRO!$B$3:$B$1000)/((MAESTRO!$B$3:$B$1000="CIVILES")*(UPPER(MAESTRO!$L$3:$L$1000)="CONFIRMADO")),ROWS($A$3:A416))),"")</f>
        <v/>
      </c>
      <c r="J416" s="18" t="str">
        <f ca="1">IFERROR(INDEX(MAESTRO!J:J,_xludf.AGGREGATE(15,6,ROW(MAESTRO!$B$3:$B$1000)/((MAESTRO!$B$3:$B$1000="CIVILES")*(UPPER(MAESTRO!$L$3:$L$1000)="CONFIRMADO")),ROWS($A$3:A416))),"")</f>
        <v/>
      </c>
      <c r="K416" s="18" t="str">
        <f ca="1">IFERROR(INDEX(MAESTRO!K:K,_xludf.AGGREGATE(15,6,ROW(MAESTRO!$B$3:$B$1000)/((MAESTRO!$B$3:$B$1000="CIVILES")*(UPPER(MAESTRO!$L$3:$L$1000)="CONFIRMADO")),ROWS($A$3:A416))),"")</f>
        <v/>
      </c>
      <c r="L416" s="18" t="str">
        <f ca="1">IFERROR(INDEX(MAESTRO!L:L,_xludf.AGGREGATE(15,6,ROW(MAESTRO!$B$3:$B$1000)/((MAESTRO!$B$3:$B$1000="CIVILES")*(UPPER(MAESTRO!$L$3:$L$1000)="CONFIRMADO")),ROWS($A$3:A416))),"")</f>
        <v/>
      </c>
      <c r="M416" s="18" t="str">
        <f ca="1">IFERROR(INDEX(MAESTRO!M:M,_xludf.AGGREGATE(15,6,ROW(MAESTRO!$B$3:$B$1000)/((MAESTRO!$B$3:$B$1000="CIVILES")*(UPPER(MAESTRO!$L$3:$L$1000)="CONFIRMADO")),ROWS($A$3:A416))),"")</f>
        <v/>
      </c>
      <c r="N416" s="18" t="str">
        <f ca="1">IFERROR(INDEX(MAESTRO!N:N,_xludf.AGGREGATE(15,6,ROW(MAESTRO!$B$3:$B$1000)/((MAESTRO!$B$3:$B$1000="CIVILES")*(UPPER(MAESTRO!$L$3:$L$1000)="CONFIRMADO")),ROWS($A$3:A416))),"")</f>
        <v/>
      </c>
      <c r="O416" s="18" t="str">
        <f ca="1">IFERROR(INDEX(MAESTRO!O:O,_xludf.AGGREGATE(15,6,ROW(MAESTRO!$B$3:$B$1000)/((MAESTRO!$B$3:$B$1000="CIVILES")*(UPPER(MAESTRO!$L$3:$L$1000)="CONFIRMADO")),ROWS($A$3:A416))),"")</f>
        <v/>
      </c>
      <c r="P416" s="18" t="str">
        <f ca="1">IFERROR(INDEX(MAESTRO!P:P,_xludf.AGGREGATE(15,6,ROW(MAESTRO!$B$3:$B$1000)/((MAESTRO!$B$3:$B$1000="CIVILES")*(UPPER(MAESTRO!$L$3:$L$1000)="CONFIRMADO")),ROWS($A$3:A416))),"")</f>
        <v/>
      </c>
      <c r="Q416" s="18" t="str">
        <f ca="1">IFERROR(INDEX(MAESTRO!Q:Q,_xludf.AGGREGATE(15,6,ROW(MAESTRO!$B$3:$B$1000)/((MAESTRO!$B$3:$B$1000="CIVILES")*(UPPER(MAESTRO!$L$3:$L$1000)="CONFIRMADO")),ROWS($A$3:A416))),"")</f>
        <v/>
      </c>
      <c r="R416" s="18" t="str">
        <f ca="1">IFERROR(INDEX(MAESTRO!R:R,_xludf.AGGREGATE(15,6,ROW(MAESTRO!$B$3:$B$1000)/((MAESTRO!$B$3:$B$1000="CIVILES")*(UPPER(MAESTRO!$L$3:$L$1000)="CONFIRMADO")),ROWS($A$3:A416))),"")</f>
        <v/>
      </c>
      <c r="S416" s="18" t="str">
        <f ca="1">IFERROR(INDEX(MAESTRO!S:S,_xludf.AGGREGATE(15,6,ROW(MAESTRO!$B$3:$B$1000)/((MAESTRO!$B$3:$B$1000="CIVILES")*(UPPER(MAESTRO!$L$3:$L$1000)="CONFIRMADO")),ROWS($A$3:A416))),"")</f>
        <v/>
      </c>
      <c r="T416" s="18" t="str">
        <f ca="1">IFERROR(INDEX(MAESTRO!T:T,_xludf.AGGREGATE(15,6,ROW(MAESTRO!$B$3:$B$1000)/((MAESTRO!$B$3:$B$1000="CIVILES")*(UPPER(MAESTRO!$L$3:$L$1000)="CONFIRMADO")),ROWS($A$3:A416))),"")</f>
        <v/>
      </c>
      <c r="U416" s="18" t="str">
        <f ca="1">IFERROR(INDEX(MAESTRO!U:U,_xludf.AGGREGATE(15,6,ROW(MAESTRO!$B$3:$B$1000)/((MAESTRO!$B$3:$B$1000="CIVILES")*(UPPER(MAESTRO!$L$3:$L$1000)="CONFIRMADO")),ROWS($A$3:A416))),"")</f>
        <v/>
      </c>
      <c r="V416" s="18" t="str">
        <f ca="1">IFERROR(INDEX(MAESTRO!V:V,_xludf.AGGREGATE(15,6,ROW(MAESTRO!$B$3:$B$1000)/((MAESTRO!$B$3:$B$1000="CIVILES")*(UPPER(MAESTRO!$L$3:$L$1000)="CONFIRMADO")),ROWS($A$3:A416))),"")</f>
        <v/>
      </c>
      <c r="W416" s="18" t="str">
        <f ca="1">IFERROR(INDEX(MAESTRO!W:W,_xludf.AGGREGATE(15,6,ROW(MAESTRO!$B$3:$B$1000)/((MAESTRO!$B$3:$B$1000="CIVILES")*(UPPER(MAESTRO!$L$3:$L$1000)="CONFIRMADO")),ROWS($A$3:A416))),"")</f>
        <v/>
      </c>
      <c r="X416" s="18" t="str">
        <f ca="1">IFERROR(INDEX(MAESTRO!X:X,_xludf.AGGREGATE(15,6,ROW(MAESTRO!$B$3:$B$1000)/((MAESTRO!$B$3:$B$1000="CIVILES")*(UPPER(MAESTRO!$L$3:$L$1000)="CONFIRMADO")),ROWS($A$3:A416))),"")</f>
        <v/>
      </c>
    </row>
    <row r="417" spans="1:24" ht="22.05" customHeight="1">
      <c r="A417" s="10" t="str">
        <f ca="1">IFERROR(INDEX(MAESTRO!A:A,_xludf.AGGREGATE(15,6,ROW(MAESTRO!$B$3:$B$1000)/((MAESTRO!$B$3:$B$1000="CIVILES")*(UPPER(MAESTRO!$L$3:$L$1000)="CONFIRMADO")),ROWS($A$3:A417))),"")</f>
        <v/>
      </c>
      <c r="B417" s="10" t="str">
        <f ca="1">IFERROR(INDEX(MAESTRO!B:B,_xludf.AGGREGATE(15,6,ROW(MAESTRO!$B$3:$B$1000)/((MAESTRO!$B$3:$B$1000="CIVILES")*(UPPER(MAESTRO!$L$3:$L$1000)="CONFIRMADO")),ROWS($A$3:A417))),"")</f>
        <v/>
      </c>
      <c r="C417" s="10" t="str">
        <f ca="1">IFERROR(INDEX(MAESTRO!C:C,_xludf.AGGREGATE(15,6,ROW(MAESTRO!$B$3:$B$1000)/((MAESTRO!$B$3:$B$1000="CIVILES")*(UPPER(MAESTRO!$L$3:$L$1000)="CONFIRMADO")),ROWS($A$3:A417))),"")</f>
        <v/>
      </c>
      <c r="D417" s="10" t="str">
        <f ca="1">IFERROR(INDEX(MAESTRO!D:D,_xludf.AGGREGATE(15,6,ROW(MAESTRO!$B$3:$B$1000)/((MAESTRO!$B$3:$B$1000="CIVILES")*(UPPER(MAESTRO!$L$3:$L$1000)="CONFIRMADO")),ROWS($A$3:A417))),"")</f>
        <v/>
      </c>
      <c r="E417" s="10" t="str">
        <f ca="1">IFERROR(INDEX(MAESTRO!E:E,_xludf.AGGREGATE(15,6,ROW(MAESTRO!$B$3:$B$1000)/((MAESTRO!$B$3:$B$1000="CIVILES")*(UPPER(MAESTRO!$L$3:$L$1000)="CONFIRMADO")),ROWS($A$3:A417))),"")</f>
        <v/>
      </c>
      <c r="F417" s="10" t="str">
        <f ca="1">IFERROR(INDEX(MAESTRO!F:F,_xludf.AGGREGATE(15,6,ROW(MAESTRO!$B$3:$B$1000)/((MAESTRO!$B$3:$B$1000="CIVILES")*(UPPER(MAESTRO!$L$3:$L$1000)="CONFIRMADO")),ROWS($A$3:A417))),"")</f>
        <v/>
      </c>
      <c r="G417" s="10" t="str">
        <f ca="1">IFERROR(INDEX(MAESTRO!G:G,_xludf.AGGREGATE(15,6,ROW(MAESTRO!$B$3:$B$1000)/((MAESTRO!$B$3:$B$1000="CIVILES")*(UPPER(MAESTRO!$L$3:$L$1000)="CONFIRMADO")),ROWS($A$3:A417))),"")</f>
        <v/>
      </c>
      <c r="H417" s="10" t="str">
        <f ca="1">IFERROR(INDEX(MAESTRO!H:H,_xludf.AGGREGATE(15,6,ROW(MAESTRO!$B$3:$B$1000)/((MAESTRO!$B$3:$B$1000="CIVILES")*(UPPER(MAESTRO!$L$3:$L$1000)="CONFIRMADO")),ROWS($A$3:A417))),"")</f>
        <v/>
      </c>
      <c r="I417" s="10" t="str">
        <f ca="1">IFERROR(INDEX(MAESTRO!I:I,_xludf.AGGREGATE(15,6,ROW(MAESTRO!$B$3:$B$1000)/((MAESTRO!$B$3:$B$1000="CIVILES")*(UPPER(MAESTRO!$L$3:$L$1000)="CONFIRMADO")),ROWS($A$3:A417))),"")</f>
        <v/>
      </c>
      <c r="J417" s="10" t="str">
        <f ca="1">IFERROR(INDEX(MAESTRO!J:J,_xludf.AGGREGATE(15,6,ROW(MAESTRO!$B$3:$B$1000)/((MAESTRO!$B$3:$B$1000="CIVILES")*(UPPER(MAESTRO!$L$3:$L$1000)="CONFIRMADO")),ROWS($A$3:A417))),"")</f>
        <v/>
      </c>
      <c r="K417" s="10" t="str">
        <f ca="1">IFERROR(INDEX(MAESTRO!K:K,_xludf.AGGREGATE(15,6,ROW(MAESTRO!$B$3:$B$1000)/((MAESTRO!$B$3:$B$1000="CIVILES")*(UPPER(MAESTRO!$L$3:$L$1000)="CONFIRMADO")),ROWS($A$3:A417))),"")</f>
        <v/>
      </c>
      <c r="L417" s="10" t="str">
        <f ca="1">IFERROR(INDEX(MAESTRO!L:L,_xludf.AGGREGATE(15,6,ROW(MAESTRO!$B$3:$B$1000)/((MAESTRO!$B$3:$B$1000="CIVILES")*(UPPER(MAESTRO!$L$3:$L$1000)="CONFIRMADO")),ROWS($A$3:A417))),"")</f>
        <v/>
      </c>
      <c r="M417" s="10" t="str">
        <f ca="1">IFERROR(INDEX(MAESTRO!M:M,_xludf.AGGREGATE(15,6,ROW(MAESTRO!$B$3:$B$1000)/((MAESTRO!$B$3:$B$1000="CIVILES")*(UPPER(MAESTRO!$L$3:$L$1000)="CONFIRMADO")),ROWS($A$3:A417))),"")</f>
        <v/>
      </c>
      <c r="N417" s="10" t="str">
        <f ca="1">IFERROR(INDEX(MAESTRO!N:N,_xludf.AGGREGATE(15,6,ROW(MAESTRO!$B$3:$B$1000)/((MAESTRO!$B$3:$B$1000="CIVILES")*(UPPER(MAESTRO!$L$3:$L$1000)="CONFIRMADO")),ROWS($A$3:A417))),"")</f>
        <v/>
      </c>
      <c r="O417" s="10" t="str">
        <f ca="1">IFERROR(INDEX(MAESTRO!O:O,_xludf.AGGREGATE(15,6,ROW(MAESTRO!$B$3:$B$1000)/((MAESTRO!$B$3:$B$1000="CIVILES")*(UPPER(MAESTRO!$L$3:$L$1000)="CONFIRMADO")),ROWS($A$3:A417))),"")</f>
        <v/>
      </c>
      <c r="P417" s="10" t="str">
        <f ca="1">IFERROR(INDEX(MAESTRO!P:P,_xludf.AGGREGATE(15,6,ROW(MAESTRO!$B$3:$B$1000)/((MAESTRO!$B$3:$B$1000="CIVILES")*(UPPER(MAESTRO!$L$3:$L$1000)="CONFIRMADO")),ROWS($A$3:A417))),"")</f>
        <v/>
      </c>
      <c r="Q417" s="10" t="str">
        <f ca="1">IFERROR(INDEX(MAESTRO!Q:Q,_xludf.AGGREGATE(15,6,ROW(MAESTRO!$B$3:$B$1000)/((MAESTRO!$B$3:$B$1000="CIVILES")*(UPPER(MAESTRO!$L$3:$L$1000)="CONFIRMADO")),ROWS($A$3:A417))),"")</f>
        <v/>
      </c>
      <c r="R417" s="10" t="str">
        <f ca="1">IFERROR(INDEX(MAESTRO!R:R,_xludf.AGGREGATE(15,6,ROW(MAESTRO!$B$3:$B$1000)/((MAESTRO!$B$3:$B$1000="CIVILES")*(UPPER(MAESTRO!$L$3:$L$1000)="CONFIRMADO")),ROWS($A$3:A417))),"")</f>
        <v/>
      </c>
      <c r="S417" s="10" t="str">
        <f ca="1">IFERROR(INDEX(MAESTRO!S:S,_xludf.AGGREGATE(15,6,ROW(MAESTRO!$B$3:$B$1000)/((MAESTRO!$B$3:$B$1000="CIVILES")*(UPPER(MAESTRO!$L$3:$L$1000)="CONFIRMADO")),ROWS($A$3:A417))),"")</f>
        <v/>
      </c>
      <c r="T417" s="10" t="str">
        <f ca="1">IFERROR(INDEX(MAESTRO!T:T,_xludf.AGGREGATE(15,6,ROW(MAESTRO!$B$3:$B$1000)/((MAESTRO!$B$3:$B$1000="CIVILES")*(UPPER(MAESTRO!$L$3:$L$1000)="CONFIRMADO")),ROWS($A$3:A417))),"")</f>
        <v/>
      </c>
      <c r="U417" s="10" t="str">
        <f ca="1">IFERROR(INDEX(MAESTRO!U:U,_xludf.AGGREGATE(15,6,ROW(MAESTRO!$B$3:$B$1000)/((MAESTRO!$B$3:$B$1000="CIVILES")*(UPPER(MAESTRO!$L$3:$L$1000)="CONFIRMADO")),ROWS($A$3:A417))),"")</f>
        <v/>
      </c>
      <c r="V417" s="10" t="str">
        <f ca="1">IFERROR(INDEX(MAESTRO!V:V,_xludf.AGGREGATE(15,6,ROW(MAESTRO!$B$3:$B$1000)/((MAESTRO!$B$3:$B$1000="CIVILES")*(UPPER(MAESTRO!$L$3:$L$1000)="CONFIRMADO")),ROWS($A$3:A417))),"")</f>
        <v/>
      </c>
      <c r="W417" s="10" t="str">
        <f ca="1">IFERROR(INDEX(MAESTRO!W:W,_xludf.AGGREGATE(15,6,ROW(MAESTRO!$B$3:$B$1000)/((MAESTRO!$B$3:$B$1000="CIVILES")*(UPPER(MAESTRO!$L$3:$L$1000)="CONFIRMADO")),ROWS($A$3:A417))),"")</f>
        <v/>
      </c>
      <c r="X417" s="10" t="str">
        <f ca="1">IFERROR(INDEX(MAESTRO!X:X,_xludf.AGGREGATE(15,6,ROW(MAESTRO!$B$3:$B$1000)/((MAESTRO!$B$3:$B$1000="CIVILES")*(UPPER(MAESTRO!$L$3:$L$1000)="CONFIRMADO")),ROWS($A$3:A417))),"")</f>
        <v/>
      </c>
    </row>
    <row r="418" spans="1:24" ht="22.05" customHeight="1">
      <c r="A418" s="18" t="str">
        <f ca="1">IFERROR(INDEX(MAESTRO!A:A,_xludf.AGGREGATE(15,6,ROW(MAESTRO!$B$3:$B$1000)/((MAESTRO!$B$3:$B$1000="CIVILES")*(UPPER(MAESTRO!$L$3:$L$1000)="CONFIRMADO")),ROWS($A$3:A418))),"")</f>
        <v/>
      </c>
      <c r="B418" s="18" t="str">
        <f ca="1">IFERROR(INDEX(MAESTRO!B:B,_xludf.AGGREGATE(15,6,ROW(MAESTRO!$B$3:$B$1000)/((MAESTRO!$B$3:$B$1000="CIVILES")*(UPPER(MAESTRO!$L$3:$L$1000)="CONFIRMADO")),ROWS($A$3:A418))),"")</f>
        <v/>
      </c>
      <c r="C418" s="18" t="str">
        <f ca="1">IFERROR(INDEX(MAESTRO!C:C,_xludf.AGGREGATE(15,6,ROW(MAESTRO!$B$3:$B$1000)/((MAESTRO!$B$3:$B$1000="CIVILES")*(UPPER(MAESTRO!$L$3:$L$1000)="CONFIRMADO")),ROWS($A$3:A418))),"")</f>
        <v/>
      </c>
      <c r="D418" s="18" t="str">
        <f ca="1">IFERROR(INDEX(MAESTRO!D:D,_xludf.AGGREGATE(15,6,ROW(MAESTRO!$B$3:$B$1000)/((MAESTRO!$B$3:$B$1000="CIVILES")*(UPPER(MAESTRO!$L$3:$L$1000)="CONFIRMADO")),ROWS($A$3:A418))),"")</f>
        <v/>
      </c>
      <c r="E418" s="18" t="str">
        <f ca="1">IFERROR(INDEX(MAESTRO!E:E,_xludf.AGGREGATE(15,6,ROW(MAESTRO!$B$3:$B$1000)/((MAESTRO!$B$3:$B$1000="CIVILES")*(UPPER(MAESTRO!$L$3:$L$1000)="CONFIRMADO")),ROWS($A$3:A418))),"")</f>
        <v/>
      </c>
      <c r="F418" s="18" t="str">
        <f ca="1">IFERROR(INDEX(MAESTRO!F:F,_xludf.AGGREGATE(15,6,ROW(MAESTRO!$B$3:$B$1000)/((MAESTRO!$B$3:$B$1000="CIVILES")*(UPPER(MAESTRO!$L$3:$L$1000)="CONFIRMADO")),ROWS($A$3:A418))),"")</f>
        <v/>
      </c>
      <c r="G418" s="18" t="str">
        <f ca="1">IFERROR(INDEX(MAESTRO!G:G,_xludf.AGGREGATE(15,6,ROW(MAESTRO!$B$3:$B$1000)/((MAESTRO!$B$3:$B$1000="CIVILES")*(UPPER(MAESTRO!$L$3:$L$1000)="CONFIRMADO")),ROWS($A$3:A418))),"")</f>
        <v/>
      </c>
      <c r="H418" s="18" t="str">
        <f ca="1">IFERROR(INDEX(MAESTRO!H:H,_xludf.AGGREGATE(15,6,ROW(MAESTRO!$B$3:$B$1000)/((MAESTRO!$B$3:$B$1000="CIVILES")*(UPPER(MAESTRO!$L$3:$L$1000)="CONFIRMADO")),ROWS($A$3:A418))),"")</f>
        <v/>
      </c>
      <c r="I418" s="18" t="str">
        <f ca="1">IFERROR(INDEX(MAESTRO!I:I,_xludf.AGGREGATE(15,6,ROW(MAESTRO!$B$3:$B$1000)/((MAESTRO!$B$3:$B$1000="CIVILES")*(UPPER(MAESTRO!$L$3:$L$1000)="CONFIRMADO")),ROWS($A$3:A418))),"")</f>
        <v/>
      </c>
      <c r="J418" s="18" t="str">
        <f ca="1">IFERROR(INDEX(MAESTRO!J:J,_xludf.AGGREGATE(15,6,ROW(MAESTRO!$B$3:$B$1000)/((MAESTRO!$B$3:$B$1000="CIVILES")*(UPPER(MAESTRO!$L$3:$L$1000)="CONFIRMADO")),ROWS($A$3:A418))),"")</f>
        <v/>
      </c>
      <c r="K418" s="18" t="str">
        <f ca="1">IFERROR(INDEX(MAESTRO!K:K,_xludf.AGGREGATE(15,6,ROW(MAESTRO!$B$3:$B$1000)/((MAESTRO!$B$3:$B$1000="CIVILES")*(UPPER(MAESTRO!$L$3:$L$1000)="CONFIRMADO")),ROWS($A$3:A418))),"")</f>
        <v/>
      </c>
      <c r="L418" s="18" t="str">
        <f ca="1">IFERROR(INDEX(MAESTRO!L:L,_xludf.AGGREGATE(15,6,ROW(MAESTRO!$B$3:$B$1000)/((MAESTRO!$B$3:$B$1000="CIVILES")*(UPPER(MAESTRO!$L$3:$L$1000)="CONFIRMADO")),ROWS($A$3:A418))),"")</f>
        <v/>
      </c>
      <c r="M418" s="18" t="str">
        <f ca="1">IFERROR(INDEX(MAESTRO!M:M,_xludf.AGGREGATE(15,6,ROW(MAESTRO!$B$3:$B$1000)/((MAESTRO!$B$3:$B$1000="CIVILES")*(UPPER(MAESTRO!$L$3:$L$1000)="CONFIRMADO")),ROWS($A$3:A418))),"")</f>
        <v/>
      </c>
      <c r="N418" s="18" t="str">
        <f ca="1">IFERROR(INDEX(MAESTRO!N:N,_xludf.AGGREGATE(15,6,ROW(MAESTRO!$B$3:$B$1000)/((MAESTRO!$B$3:$B$1000="CIVILES")*(UPPER(MAESTRO!$L$3:$L$1000)="CONFIRMADO")),ROWS($A$3:A418))),"")</f>
        <v/>
      </c>
      <c r="O418" s="18" t="str">
        <f ca="1">IFERROR(INDEX(MAESTRO!O:O,_xludf.AGGREGATE(15,6,ROW(MAESTRO!$B$3:$B$1000)/((MAESTRO!$B$3:$B$1000="CIVILES")*(UPPER(MAESTRO!$L$3:$L$1000)="CONFIRMADO")),ROWS($A$3:A418))),"")</f>
        <v/>
      </c>
      <c r="P418" s="18" t="str">
        <f ca="1">IFERROR(INDEX(MAESTRO!P:P,_xludf.AGGREGATE(15,6,ROW(MAESTRO!$B$3:$B$1000)/((MAESTRO!$B$3:$B$1000="CIVILES")*(UPPER(MAESTRO!$L$3:$L$1000)="CONFIRMADO")),ROWS($A$3:A418))),"")</f>
        <v/>
      </c>
      <c r="Q418" s="18" t="str">
        <f ca="1">IFERROR(INDEX(MAESTRO!Q:Q,_xludf.AGGREGATE(15,6,ROW(MAESTRO!$B$3:$B$1000)/((MAESTRO!$B$3:$B$1000="CIVILES")*(UPPER(MAESTRO!$L$3:$L$1000)="CONFIRMADO")),ROWS($A$3:A418))),"")</f>
        <v/>
      </c>
      <c r="R418" s="18" t="str">
        <f ca="1">IFERROR(INDEX(MAESTRO!R:R,_xludf.AGGREGATE(15,6,ROW(MAESTRO!$B$3:$B$1000)/((MAESTRO!$B$3:$B$1000="CIVILES")*(UPPER(MAESTRO!$L$3:$L$1000)="CONFIRMADO")),ROWS($A$3:A418))),"")</f>
        <v/>
      </c>
      <c r="S418" s="18" t="str">
        <f ca="1">IFERROR(INDEX(MAESTRO!S:S,_xludf.AGGREGATE(15,6,ROW(MAESTRO!$B$3:$B$1000)/((MAESTRO!$B$3:$B$1000="CIVILES")*(UPPER(MAESTRO!$L$3:$L$1000)="CONFIRMADO")),ROWS($A$3:A418))),"")</f>
        <v/>
      </c>
      <c r="T418" s="18" t="str">
        <f ca="1">IFERROR(INDEX(MAESTRO!T:T,_xludf.AGGREGATE(15,6,ROW(MAESTRO!$B$3:$B$1000)/((MAESTRO!$B$3:$B$1000="CIVILES")*(UPPER(MAESTRO!$L$3:$L$1000)="CONFIRMADO")),ROWS($A$3:A418))),"")</f>
        <v/>
      </c>
      <c r="U418" s="18" t="str">
        <f ca="1">IFERROR(INDEX(MAESTRO!U:U,_xludf.AGGREGATE(15,6,ROW(MAESTRO!$B$3:$B$1000)/((MAESTRO!$B$3:$B$1000="CIVILES")*(UPPER(MAESTRO!$L$3:$L$1000)="CONFIRMADO")),ROWS($A$3:A418))),"")</f>
        <v/>
      </c>
      <c r="V418" s="18" t="str">
        <f ca="1">IFERROR(INDEX(MAESTRO!V:V,_xludf.AGGREGATE(15,6,ROW(MAESTRO!$B$3:$B$1000)/((MAESTRO!$B$3:$B$1000="CIVILES")*(UPPER(MAESTRO!$L$3:$L$1000)="CONFIRMADO")),ROWS($A$3:A418))),"")</f>
        <v/>
      </c>
      <c r="W418" s="18" t="str">
        <f ca="1">IFERROR(INDEX(MAESTRO!W:W,_xludf.AGGREGATE(15,6,ROW(MAESTRO!$B$3:$B$1000)/((MAESTRO!$B$3:$B$1000="CIVILES")*(UPPER(MAESTRO!$L$3:$L$1000)="CONFIRMADO")),ROWS($A$3:A418))),"")</f>
        <v/>
      </c>
      <c r="X418" s="18" t="str">
        <f ca="1">IFERROR(INDEX(MAESTRO!X:X,_xludf.AGGREGATE(15,6,ROW(MAESTRO!$B$3:$B$1000)/((MAESTRO!$B$3:$B$1000="CIVILES")*(UPPER(MAESTRO!$L$3:$L$1000)="CONFIRMADO")),ROWS($A$3:A418))),"")</f>
        <v/>
      </c>
    </row>
    <row r="419" spans="1:24" ht="22.05" customHeight="1">
      <c r="A419" s="10" t="str">
        <f ca="1">IFERROR(INDEX(MAESTRO!A:A,_xludf.AGGREGATE(15,6,ROW(MAESTRO!$B$3:$B$1000)/((MAESTRO!$B$3:$B$1000="CIVILES")*(UPPER(MAESTRO!$L$3:$L$1000)="CONFIRMADO")),ROWS($A$3:A419))),"")</f>
        <v/>
      </c>
      <c r="B419" s="10" t="str">
        <f ca="1">IFERROR(INDEX(MAESTRO!B:B,_xludf.AGGREGATE(15,6,ROW(MAESTRO!$B$3:$B$1000)/((MAESTRO!$B$3:$B$1000="CIVILES")*(UPPER(MAESTRO!$L$3:$L$1000)="CONFIRMADO")),ROWS($A$3:A419))),"")</f>
        <v/>
      </c>
      <c r="C419" s="10" t="str">
        <f ca="1">IFERROR(INDEX(MAESTRO!C:C,_xludf.AGGREGATE(15,6,ROW(MAESTRO!$B$3:$B$1000)/((MAESTRO!$B$3:$B$1000="CIVILES")*(UPPER(MAESTRO!$L$3:$L$1000)="CONFIRMADO")),ROWS($A$3:A419))),"")</f>
        <v/>
      </c>
      <c r="D419" s="10" t="str">
        <f ca="1">IFERROR(INDEX(MAESTRO!D:D,_xludf.AGGREGATE(15,6,ROW(MAESTRO!$B$3:$B$1000)/((MAESTRO!$B$3:$B$1000="CIVILES")*(UPPER(MAESTRO!$L$3:$L$1000)="CONFIRMADO")),ROWS($A$3:A419))),"")</f>
        <v/>
      </c>
      <c r="E419" s="10" t="str">
        <f ca="1">IFERROR(INDEX(MAESTRO!E:E,_xludf.AGGREGATE(15,6,ROW(MAESTRO!$B$3:$B$1000)/((MAESTRO!$B$3:$B$1000="CIVILES")*(UPPER(MAESTRO!$L$3:$L$1000)="CONFIRMADO")),ROWS($A$3:A419))),"")</f>
        <v/>
      </c>
      <c r="F419" s="10" t="str">
        <f ca="1">IFERROR(INDEX(MAESTRO!F:F,_xludf.AGGREGATE(15,6,ROW(MAESTRO!$B$3:$B$1000)/((MAESTRO!$B$3:$B$1000="CIVILES")*(UPPER(MAESTRO!$L$3:$L$1000)="CONFIRMADO")),ROWS($A$3:A419))),"")</f>
        <v/>
      </c>
      <c r="G419" s="10" t="str">
        <f ca="1">IFERROR(INDEX(MAESTRO!G:G,_xludf.AGGREGATE(15,6,ROW(MAESTRO!$B$3:$B$1000)/((MAESTRO!$B$3:$B$1000="CIVILES")*(UPPER(MAESTRO!$L$3:$L$1000)="CONFIRMADO")),ROWS($A$3:A419))),"")</f>
        <v/>
      </c>
      <c r="H419" s="10" t="str">
        <f ca="1">IFERROR(INDEX(MAESTRO!H:H,_xludf.AGGREGATE(15,6,ROW(MAESTRO!$B$3:$B$1000)/((MAESTRO!$B$3:$B$1000="CIVILES")*(UPPER(MAESTRO!$L$3:$L$1000)="CONFIRMADO")),ROWS($A$3:A419))),"")</f>
        <v/>
      </c>
      <c r="I419" s="10" t="str">
        <f ca="1">IFERROR(INDEX(MAESTRO!I:I,_xludf.AGGREGATE(15,6,ROW(MAESTRO!$B$3:$B$1000)/((MAESTRO!$B$3:$B$1000="CIVILES")*(UPPER(MAESTRO!$L$3:$L$1000)="CONFIRMADO")),ROWS($A$3:A419))),"")</f>
        <v/>
      </c>
      <c r="J419" s="10" t="str">
        <f ca="1">IFERROR(INDEX(MAESTRO!J:J,_xludf.AGGREGATE(15,6,ROW(MAESTRO!$B$3:$B$1000)/((MAESTRO!$B$3:$B$1000="CIVILES")*(UPPER(MAESTRO!$L$3:$L$1000)="CONFIRMADO")),ROWS($A$3:A419))),"")</f>
        <v/>
      </c>
      <c r="K419" s="10" t="str">
        <f ca="1">IFERROR(INDEX(MAESTRO!K:K,_xludf.AGGREGATE(15,6,ROW(MAESTRO!$B$3:$B$1000)/((MAESTRO!$B$3:$B$1000="CIVILES")*(UPPER(MAESTRO!$L$3:$L$1000)="CONFIRMADO")),ROWS($A$3:A419))),"")</f>
        <v/>
      </c>
      <c r="L419" s="10" t="str">
        <f ca="1">IFERROR(INDEX(MAESTRO!L:L,_xludf.AGGREGATE(15,6,ROW(MAESTRO!$B$3:$B$1000)/((MAESTRO!$B$3:$B$1000="CIVILES")*(UPPER(MAESTRO!$L$3:$L$1000)="CONFIRMADO")),ROWS($A$3:A419))),"")</f>
        <v/>
      </c>
      <c r="M419" s="10" t="str">
        <f ca="1">IFERROR(INDEX(MAESTRO!M:M,_xludf.AGGREGATE(15,6,ROW(MAESTRO!$B$3:$B$1000)/((MAESTRO!$B$3:$B$1000="CIVILES")*(UPPER(MAESTRO!$L$3:$L$1000)="CONFIRMADO")),ROWS($A$3:A419))),"")</f>
        <v/>
      </c>
      <c r="N419" s="10" t="str">
        <f ca="1">IFERROR(INDEX(MAESTRO!N:N,_xludf.AGGREGATE(15,6,ROW(MAESTRO!$B$3:$B$1000)/((MAESTRO!$B$3:$B$1000="CIVILES")*(UPPER(MAESTRO!$L$3:$L$1000)="CONFIRMADO")),ROWS($A$3:A419))),"")</f>
        <v/>
      </c>
      <c r="O419" s="10" t="str">
        <f ca="1">IFERROR(INDEX(MAESTRO!O:O,_xludf.AGGREGATE(15,6,ROW(MAESTRO!$B$3:$B$1000)/((MAESTRO!$B$3:$B$1000="CIVILES")*(UPPER(MAESTRO!$L$3:$L$1000)="CONFIRMADO")),ROWS($A$3:A419))),"")</f>
        <v/>
      </c>
      <c r="P419" s="10" t="str">
        <f ca="1">IFERROR(INDEX(MAESTRO!P:P,_xludf.AGGREGATE(15,6,ROW(MAESTRO!$B$3:$B$1000)/((MAESTRO!$B$3:$B$1000="CIVILES")*(UPPER(MAESTRO!$L$3:$L$1000)="CONFIRMADO")),ROWS($A$3:A419))),"")</f>
        <v/>
      </c>
      <c r="Q419" s="10" t="str">
        <f ca="1">IFERROR(INDEX(MAESTRO!Q:Q,_xludf.AGGREGATE(15,6,ROW(MAESTRO!$B$3:$B$1000)/((MAESTRO!$B$3:$B$1000="CIVILES")*(UPPER(MAESTRO!$L$3:$L$1000)="CONFIRMADO")),ROWS($A$3:A419))),"")</f>
        <v/>
      </c>
      <c r="R419" s="10" t="str">
        <f ca="1">IFERROR(INDEX(MAESTRO!R:R,_xludf.AGGREGATE(15,6,ROW(MAESTRO!$B$3:$B$1000)/((MAESTRO!$B$3:$B$1000="CIVILES")*(UPPER(MAESTRO!$L$3:$L$1000)="CONFIRMADO")),ROWS($A$3:A419))),"")</f>
        <v/>
      </c>
      <c r="S419" s="10" t="str">
        <f ca="1">IFERROR(INDEX(MAESTRO!S:S,_xludf.AGGREGATE(15,6,ROW(MAESTRO!$B$3:$B$1000)/((MAESTRO!$B$3:$B$1000="CIVILES")*(UPPER(MAESTRO!$L$3:$L$1000)="CONFIRMADO")),ROWS($A$3:A419))),"")</f>
        <v/>
      </c>
      <c r="T419" s="10" t="str">
        <f ca="1">IFERROR(INDEX(MAESTRO!T:T,_xludf.AGGREGATE(15,6,ROW(MAESTRO!$B$3:$B$1000)/((MAESTRO!$B$3:$B$1000="CIVILES")*(UPPER(MAESTRO!$L$3:$L$1000)="CONFIRMADO")),ROWS($A$3:A419))),"")</f>
        <v/>
      </c>
      <c r="U419" s="10" t="str">
        <f ca="1">IFERROR(INDEX(MAESTRO!U:U,_xludf.AGGREGATE(15,6,ROW(MAESTRO!$B$3:$B$1000)/((MAESTRO!$B$3:$B$1000="CIVILES")*(UPPER(MAESTRO!$L$3:$L$1000)="CONFIRMADO")),ROWS($A$3:A419))),"")</f>
        <v/>
      </c>
      <c r="V419" s="10" t="str">
        <f ca="1">IFERROR(INDEX(MAESTRO!V:V,_xludf.AGGREGATE(15,6,ROW(MAESTRO!$B$3:$B$1000)/((MAESTRO!$B$3:$B$1000="CIVILES")*(UPPER(MAESTRO!$L$3:$L$1000)="CONFIRMADO")),ROWS($A$3:A419))),"")</f>
        <v/>
      </c>
      <c r="W419" s="10" t="str">
        <f ca="1">IFERROR(INDEX(MAESTRO!W:W,_xludf.AGGREGATE(15,6,ROW(MAESTRO!$B$3:$B$1000)/((MAESTRO!$B$3:$B$1000="CIVILES")*(UPPER(MAESTRO!$L$3:$L$1000)="CONFIRMADO")),ROWS($A$3:A419))),"")</f>
        <v/>
      </c>
      <c r="X419" s="10" t="str">
        <f ca="1">IFERROR(INDEX(MAESTRO!X:X,_xludf.AGGREGATE(15,6,ROW(MAESTRO!$B$3:$B$1000)/((MAESTRO!$B$3:$B$1000="CIVILES")*(UPPER(MAESTRO!$L$3:$L$1000)="CONFIRMADO")),ROWS($A$3:A419))),"")</f>
        <v/>
      </c>
    </row>
    <row r="420" spans="1:24" ht="22.05" customHeight="1">
      <c r="A420" s="18" t="str">
        <f ca="1">IFERROR(INDEX(MAESTRO!A:A,_xludf.AGGREGATE(15,6,ROW(MAESTRO!$B$3:$B$1000)/((MAESTRO!$B$3:$B$1000="CIVILES")*(UPPER(MAESTRO!$L$3:$L$1000)="CONFIRMADO")),ROWS($A$3:A420))),"")</f>
        <v/>
      </c>
      <c r="B420" s="18" t="str">
        <f ca="1">IFERROR(INDEX(MAESTRO!B:B,_xludf.AGGREGATE(15,6,ROW(MAESTRO!$B$3:$B$1000)/((MAESTRO!$B$3:$B$1000="CIVILES")*(UPPER(MAESTRO!$L$3:$L$1000)="CONFIRMADO")),ROWS($A$3:A420))),"")</f>
        <v/>
      </c>
      <c r="C420" s="18" t="str">
        <f ca="1">IFERROR(INDEX(MAESTRO!C:C,_xludf.AGGREGATE(15,6,ROW(MAESTRO!$B$3:$B$1000)/((MAESTRO!$B$3:$B$1000="CIVILES")*(UPPER(MAESTRO!$L$3:$L$1000)="CONFIRMADO")),ROWS($A$3:A420))),"")</f>
        <v/>
      </c>
      <c r="D420" s="18" t="str">
        <f ca="1">IFERROR(INDEX(MAESTRO!D:D,_xludf.AGGREGATE(15,6,ROW(MAESTRO!$B$3:$B$1000)/((MAESTRO!$B$3:$B$1000="CIVILES")*(UPPER(MAESTRO!$L$3:$L$1000)="CONFIRMADO")),ROWS($A$3:A420))),"")</f>
        <v/>
      </c>
      <c r="E420" s="18" t="str">
        <f ca="1">IFERROR(INDEX(MAESTRO!E:E,_xludf.AGGREGATE(15,6,ROW(MAESTRO!$B$3:$B$1000)/((MAESTRO!$B$3:$B$1000="CIVILES")*(UPPER(MAESTRO!$L$3:$L$1000)="CONFIRMADO")),ROWS($A$3:A420))),"")</f>
        <v/>
      </c>
      <c r="F420" s="18" t="str">
        <f ca="1">IFERROR(INDEX(MAESTRO!F:F,_xludf.AGGREGATE(15,6,ROW(MAESTRO!$B$3:$B$1000)/((MAESTRO!$B$3:$B$1000="CIVILES")*(UPPER(MAESTRO!$L$3:$L$1000)="CONFIRMADO")),ROWS($A$3:A420))),"")</f>
        <v/>
      </c>
      <c r="G420" s="18" t="str">
        <f ca="1">IFERROR(INDEX(MAESTRO!G:G,_xludf.AGGREGATE(15,6,ROW(MAESTRO!$B$3:$B$1000)/((MAESTRO!$B$3:$B$1000="CIVILES")*(UPPER(MAESTRO!$L$3:$L$1000)="CONFIRMADO")),ROWS($A$3:A420))),"")</f>
        <v/>
      </c>
      <c r="H420" s="18" t="str">
        <f ca="1">IFERROR(INDEX(MAESTRO!H:H,_xludf.AGGREGATE(15,6,ROW(MAESTRO!$B$3:$B$1000)/((MAESTRO!$B$3:$B$1000="CIVILES")*(UPPER(MAESTRO!$L$3:$L$1000)="CONFIRMADO")),ROWS($A$3:A420))),"")</f>
        <v/>
      </c>
      <c r="I420" s="18" t="str">
        <f ca="1">IFERROR(INDEX(MAESTRO!I:I,_xludf.AGGREGATE(15,6,ROW(MAESTRO!$B$3:$B$1000)/((MAESTRO!$B$3:$B$1000="CIVILES")*(UPPER(MAESTRO!$L$3:$L$1000)="CONFIRMADO")),ROWS($A$3:A420))),"")</f>
        <v/>
      </c>
      <c r="J420" s="18" t="str">
        <f ca="1">IFERROR(INDEX(MAESTRO!J:J,_xludf.AGGREGATE(15,6,ROW(MAESTRO!$B$3:$B$1000)/((MAESTRO!$B$3:$B$1000="CIVILES")*(UPPER(MAESTRO!$L$3:$L$1000)="CONFIRMADO")),ROWS($A$3:A420))),"")</f>
        <v/>
      </c>
      <c r="K420" s="18" t="str">
        <f ca="1">IFERROR(INDEX(MAESTRO!K:K,_xludf.AGGREGATE(15,6,ROW(MAESTRO!$B$3:$B$1000)/((MAESTRO!$B$3:$B$1000="CIVILES")*(UPPER(MAESTRO!$L$3:$L$1000)="CONFIRMADO")),ROWS($A$3:A420))),"")</f>
        <v/>
      </c>
      <c r="L420" s="18" t="str">
        <f ca="1">IFERROR(INDEX(MAESTRO!L:L,_xludf.AGGREGATE(15,6,ROW(MAESTRO!$B$3:$B$1000)/((MAESTRO!$B$3:$B$1000="CIVILES")*(UPPER(MAESTRO!$L$3:$L$1000)="CONFIRMADO")),ROWS($A$3:A420))),"")</f>
        <v/>
      </c>
      <c r="M420" s="18" t="str">
        <f ca="1">IFERROR(INDEX(MAESTRO!M:M,_xludf.AGGREGATE(15,6,ROW(MAESTRO!$B$3:$B$1000)/((MAESTRO!$B$3:$B$1000="CIVILES")*(UPPER(MAESTRO!$L$3:$L$1000)="CONFIRMADO")),ROWS($A$3:A420))),"")</f>
        <v/>
      </c>
      <c r="N420" s="18" t="str">
        <f ca="1">IFERROR(INDEX(MAESTRO!N:N,_xludf.AGGREGATE(15,6,ROW(MAESTRO!$B$3:$B$1000)/((MAESTRO!$B$3:$B$1000="CIVILES")*(UPPER(MAESTRO!$L$3:$L$1000)="CONFIRMADO")),ROWS($A$3:A420))),"")</f>
        <v/>
      </c>
      <c r="O420" s="18" t="str">
        <f ca="1">IFERROR(INDEX(MAESTRO!O:O,_xludf.AGGREGATE(15,6,ROW(MAESTRO!$B$3:$B$1000)/((MAESTRO!$B$3:$B$1000="CIVILES")*(UPPER(MAESTRO!$L$3:$L$1000)="CONFIRMADO")),ROWS($A$3:A420))),"")</f>
        <v/>
      </c>
      <c r="P420" s="18" t="str">
        <f ca="1">IFERROR(INDEX(MAESTRO!P:P,_xludf.AGGREGATE(15,6,ROW(MAESTRO!$B$3:$B$1000)/((MAESTRO!$B$3:$B$1000="CIVILES")*(UPPER(MAESTRO!$L$3:$L$1000)="CONFIRMADO")),ROWS($A$3:A420))),"")</f>
        <v/>
      </c>
      <c r="Q420" s="18" t="str">
        <f ca="1">IFERROR(INDEX(MAESTRO!Q:Q,_xludf.AGGREGATE(15,6,ROW(MAESTRO!$B$3:$B$1000)/((MAESTRO!$B$3:$B$1000="CIVILES")*(UPPER(MAESTRO!$L$3:$L$1000)="CONFIRMADO")),ROWS($A$3:A420))),"")</f>
        <v/>
      </c>
      <c r="R420" s="18" t="str">
        <f ca="1">IFERROR(INDEX(MAESTRO!R:R,_xludf.AGGREGATE(15,6,ROW(MAESTRO!$B$3:$B$1000)/((MAESTRO!$B$3:$B$1000="CIVILES")*(UPPER(MAESTRO!$L$3:$L$1000)="CONFIRMADO")),ROWS($A$3:A420))),"")</f>
        <v/>
      </c>
      <c r="S420" s="18" t="str">
        <f ca="1">IFERROR(INDEX(MAESTRO!S:S,_xludf.AGGREGATE(15,6,ROW(MAESTRO!$B$3:$B$1000)/((MAESTRO!$B$3:$B$1000="CIVILES")*(UPPER(MAESTRO!$L$3:$L$1000)="CONFIRMADO")),ROWS($A$3:A420))),"")</f>
        <v/>
      </c>
      <c r="T420" s="18" t="str">
        <f ca="1">IFERROR(INDEX(MAESTRO!T:T,_xludf.AGGREGATE(15,6,ROW(MAESTRO!$B$3:$B$1000)/((MAESTRO!$B$3:$B$1000="CIVILES")*(UPPER(MAESTRO!$L$3:$L$1000)="CONFIRMADO")),ROWS($A$3:A420))),"")</f>
        <v/>
      </c>
      <c r="U420" s="18" t="str">
        <f ca="1">IFERROR(INDEX(MAESTRO!U:U,_xludf.AGGREGATE(15,6,ROW(MAESTRO!$B$3:$B$1000)/((MAESTRO!$B$3:$B$1000="CIVILES")*(UPPER(MAESTRO!$L$3:$L$1000)="CONFIRMADO")),ROWS($A$3:A420))),"")</f>
        <v/>
      </c>
      <c r="V420" s="18" t="str">
        <f ca="1">IFERROR(INDEX(MAESTRO!V:V,_xludf.AGGREGATE(15,6,ROW(MAESTRO!$B$3:$B$1000)/((MAESTRO!$B$3:$B$1000="CIVILES")*(UPPER(MAESTRO!$L$3:$L$1000)="CONFIRMADO")),ROWS($A$3:A420))),"")</f>
        <v/>
      </c>
      <c r="W420" s="18" t="str">
        <f ca="1">IFERROR(INDEX(MAESTRO!W:W,_xludf.AGGREGATE(15,6,ROW(MAESTRO!$B$3:$B$1000)/((MAESTRO!$B$3:$B$1000="CIVILES")*(UPPER(MAESTRO!$L$3:$L$1000)="CONFIRMADO")),ROWS($A$3:A420))),"")</f>
        <v/>
      </c>
      <c r="X420" s="18" t="str">
        <f ca="1">IFERROR(INDEX(MAESTRO!X:X,_xludf.AGGREGATE(15,6,ROW(MAESTRO!$B$3:$B$1000)/((MAESTRO!$B$3:$B$1000="CIVILES")*(UPPER(MAESTRO!$L$3:$L$1000)="CONFIRMADO")),ROWS($A$3:A420))),"")</f>
        <v/>
      </c>
    </row>
    <row r="421" spans="1:24" ht="22.05" customHeight="1">
      <c r="A421" s="10" t="str">
        <f ca="1">IFERROR(INDEX(MAESTRO!A:A,_xludf.AGGREGATE(15,6,ROW(MAESTRO!$B$3:$B$1000)/((MAESTRO!$B$3:$B$1000="CIVILES")*(UPPER(MAESTRO!$L$3:$L$1000)="CONFIRMADO")),ROWS($A$3:A421))),"")</f>
        <v/>
      </c>
      <c r="B421" s="10" t="str">
        <f ca="1">IFERROR(INDEX(MAESTRO!B:B,_xludf.AGGREGATE(15,6,ROW(MAESTRO!$B$3:$B$1000)/((MAESTRO!$B$3:$B$1000="CIVILES")*(UPPER(MAESTRO!$L$3:$L$1000)="CONFIRMADO")),ROWS($A$3:A421))),"")</f>
        <v/>
      </c>
      <c r="C421" s="10" t="str">
        <f ca="1">IFERROR(INDEX(MAESTRO!C:C,_xludf.AGGREGATE(15,6,ROW(MAESTRO!$B$3:$B$1000)/((MAESTRO!$B$3:$B$1000="CIVILES")*(UPPER(MAESTRO!$L$3:$L$1000)="CONFIRMADO")),ROWS($A$3:A421))),"")</f>
        <v/>
      </c>
      <c r="D421" s="10" t="str">
        <f ca="1">IFERROR(INDEX(MAESTRO!D:D,_xludf.AGGREGATE(15,6,ROW(MAESTRO!$B$3:$B$1000)/((MAESTRO!$B$3:$B$1000="CIVILES")*(UPPER(MAESTRO!$L$3:$L$1000)="CONFIRMADO")),ROWS($A$3:A421))),"")</f>
        <v/>
      </c>
      <c r="E421" s="10" t="str">
        <f ca="1">IFERROR(INDEX(MAESTRO!E:E,_xludf.AGGREGATE(15,6,ROW(MAESTRO!$B$3:$B$1000)/((MAESTRO!$B$3:$B$1000="CIVILES")*(UPPER(MAESTRO!$L$3:$L$1000)="CONFIRMADO")),ROWS($A$3:A421))),"")</f>
        <v/>
      </c>
      <c r="F421" s="10" t="str">
        <f ca="1">IFERROR(INDEX(MAESTRO!F:F,_xludf.AGGREGATE(15,6,ROW(MAESTRO!$B$3:$B$1000)/((MAESTRO!$B$3:$B$1000="CIVILES")*(UPPER(MAESTRO!$L$3:$L$1000)="CONFIRMADO")),ROWS($A$3:A421))),"")</f>
        <v/>
      </c>
      <c r="G421" s="10" t="str">
        <f ca="1">IFERROR(INDEX(MAESTRO!G:G,_xludf.AGGREGATE(15,6,ROW(MAESTRO!$B$3:$B$1000)/((MAESTRO!$B$3:$B$1000="CIVILES")*(UPPER(MAESTRO!$L$3:$L$1000)="CONFIRMADO")),ROWS($A$3:A421))),"")</f>
        <v/>
      </c>
      <c r="H421" s="10" t="str">
        <f ca="1">IFERROR(INDEX(MAESTRO!H:H,_xludf.AGGREGATE(15,6,ROW(MAESTRO!$B$3:$B$1000)/((MAESTRO!$B$3:$B$1000="CIVILES")*(UPPER(MAESTRO!$L$3:$L$1000)="CONFIRMADO")),ROWS($A$3:A421))),"")</f>
        <v/>
      </c>
      <c r="I421" s="10" t="str">
        <f ca="1">IFERROR(INDEX(MAESTRO!I:I,_xludf.AGGREGATE(15,6,ROW(MAESTRO!$B$3:$B$1000)/((MAESTRO!$B$3:$B$1000="CIVILES")*(UPPER(MAESTRO!$L$3:$L$1000)="CONFIRMADO")),ROWS($A$3:A421))),"")</f>
        <v/>
      </c>
      <c r="J421" s="10" t="str">
        <f ca="1">IFERROR(INDEX(MAESTRO!J:J,_xludf.AGGREGATE(15,6,ROW(MAESTRO!$B$3:$B$1000)/((MAESTRO!$B$3:$B$1000="CIVILES")*(UPPER(MAESTRO!$L$3:$L$1000)="CONFIRMADO")),ROWS($A$3:A421))),"")</f>
        <v/>
      </c>
      <c r="K421" s="10" t="str">
        <f ca="1">IFERROR(INDEX(MAESTRO!K:K,_xludf.AGGREGATE(15,6,ROW(MAESTRO!$B$3:$B$1000)/((MAESTRO!$B$3:$B$1000="CIVILES")*(UPPER(MAESTRO!$L$3:$L$1000)="CONFIRMADO")),ROWS($A$3:A421))),"")</f>
        <v/>
      </c>
      <c r="L421" s="10" t="str">
        <f ca="1">IFERROR(INDEX(MAESTRO!L:L,_xludf.AGGREGATE(15,6,ROW(MAESTRO!$B$3:$B$1000)/((MAESTRO!$B$3:$B$1000="CIVILES")*(UPPER(MAESTRO!$L$3:$L$1000)="CONFIRMADO")),ROWS($A$3:A421))),"")</f>
        <v/>
      </c>
      <c r="M421" s="10" t="str">
        <f ca="1">IFERROR(INDEX(MAESTRO!M:M,_xludf.AGGREGATE(15,6,ROW(MAESTRO!$B$3:$B$1000)/((MAESTRO!$B$3:$B$1000="CIVILES")*(UPPER(MAESTRO!$L$3:$L$1000)="CONFIRMADO")),ROWS($A$3:A421))),"")</f>
        <v/>
      </c>
      <c r="N421" s="10" t="str">
        <f ca="1">IFERROR(INDEX(MAESTRO!N:N,_xludf.AGGREGATE(15,6,ROW(MAESTRO!$B$3:$B$1000)/((MAESTRO!$B$3:$B$1000="CIVILES")*(UPPER(MAESTRO!$L$3:$L$1000)="CONFIRMADO")),ROWS($A$3:A421))),"")</f>
        <v/>
      </c>
      <c r="O421" s="10" t="str">
        <f ca="1">IFERROR(INDEX(MAESTRO!O:O,_xludf.AGGREGATE(15,6,ROW(MAESTRO!$B$3:$B$1000)/((MAESTRO!$B$3:$B$1000="CIVILES")*(UPPER(MAESTRO!$L$3:$L$1000)="CONFIRMADO")),ROWS($A$3:A421))),"")</f>
        <v/>
      </c>
      <c r="P421" s="10" t="str">
        <f ca="1">IFERROR(INDEX(MAESTRO!P:P,_xludf.AGGREGATE(15,6,ROW(MAESTRO!$B$3:$B$1000)/((MAESTRO!$B$3:$B$1000="CIVILES")*(UPPER(MAESTRO!$L$3:$L$1000)="CONFIRMADO")),ROWS($A$3:A421))),"")</f>
        <v/>
      </c>
      <c r="Q421" s="10" t="str">
        <f ca="1">IFERROR(INDEX(MAESTRO!Q:Q,_xludf.AGGREGATE(15,6,ROW(MAESTRO!$B$3:$B$1000)/((MAESTRO!$B$3:$B$1000="CIVILES")*(UPPER(MAESTRO!$L$3:$L$1000)="CONFIRMADO")),ROWS($A$3:A421))),"")</f>
        <v/>
      </c>
      <c r="R421" s="10" t="str">
        <f ca="1">IFERROR(INDEX(MAESTRO!R:R,_xludf.AGGREGATE(15,6,ROW(MAESTRO!$B$3:$B$1000)/((MAESTRO!$B$3:$B$1000="CIVILES")*(UPPER(MAESTRO!$L$3:$L$1000)="CONFIRMADO")),ROWS($A$3:A421))),"")</f>
        <v/>
      </c>
      <c r="S421" s="10" t="str">
        <f ca="1">IFERROR(INDEX(MAESTRO!S:S,_xludf.AGGREGATE(15,6,ROW(MAESTRO!$B$3:$B$1000)/((MAESTRO!$B$3:$B$1000="CIVILES")*(UPPER(MAESTRO!$L$3:$L$1000)="CONFIRMADO")),ROWS($A$3:A421))),"")</f>
        <v/>
      </c>
      <c r="T421" s="10" t="str">
        <f ca="1">IFERROR(INDEX(MAESTRO!T:T,_xludf.AGGREGATE(15,6,ROW(MAESTRO!$B$3:$B$1000)/((MAESTRO!$B$3:$B$1000="CIVILES")*(UPPER(MAESTRO!$L$3:$L$1000)="CONFIRMADO")),ROWS($A$3:A421))),"")</f>
        <v/>
      </c>
      <c r="U421" s="10" t="str">
        <f ca="1">IFERROR(INDEX(MAESTRO!U:U,_xludf.AGGREGATE(15,6,ROW(MAESTRO!$B$3:$B$1000)/((MAESTRO!$B$3:$B$1000="CIVILES")*(UPPER(MAESTRO!$L$3:$L$1000)="CONFIRMADO")),ROWS($A$3:A421))),"")</f>
        <v/>
      </c>
      <c r="V421" s="10" t="str">
        <f ca="1">IFERROR(INDEX(MAESTRO!V:V,_xludf.AGGREGATE(15,6,ROW(MAESTRO!$B$3:$B$1000)/((MAESTRO!$B$3:$B$1000="CIVILES")*(UPPER(MAESTRO!$L$3:$L$1000)="CONFIRMADO")),ROWS($A$3:A421))),"")</f>
        <v/>
      </c>
      <c r="W421" s="10" t="str">
        <f ca="1">IFERROR(INDEX(MAESTRO!W:W,_xludf.AGGREGATE(15,6,ROW(MAESTRO!$B$3:$B$1000)/((MAESTRO!$B$3:$B$1000="CIVILES")*(UPPER(MAESTRO!$L$3:$L$1000)="CONFIRMADO")),ROWS($A$3:A421))),"")</f>
        <v/>
      </c>
      <c r="X421" s="10" t="str">
        <f ca="1">IFERROR(INDEX(MAESTRO!X:X,_xludf.AGGREGATE(15,6,ROW(MAESTRO!$B$3:$B$1000)/((MAESTRO!$B$3:$B$1000="CIVILES")*(UPPER(MAESTRO!$L$3:$L$1000)="CONFIRMADO")),ROWS($A$3:A421))),"")</f>
        <v/>
      </c>
    </row>
    <row r="422" spans="1:24" ht="22.05" customHeight="1">
      <c r="A422" s="18" t="str">
        <f ca="1">IFERROR(INDEX(MAESTRO!A:A,_xludf.AGGREGATE(15,6,ROW(MAESTRO!$B$3:$B$1000)/((MAESTRO!$B$3:$B$1000="CIVILES")*(UPPER(MAESTRO!$L$3:$L$1000)="CONFIRMADO")),ROWS($A$3:A422))),"")</f>
        <v/>
      </c>
      <c r="B422" s="18" t="str">
        <f ca="1">IFERROR(INDEX(MAESTRO!B:B,_xludf.AGGREGATE(15,6,ROW(MAESTRO!$B$3:$B$1000)/((MAESTRO!$B$3:$B$1000="CIVILES")*(UPPER(MAESTRO!$L$3:$L$1000)="CONFIRMADO")),ROWS($A$3:A422))),"")</f>
        <v/>
      </c>
      <c r="C422" s="18" t="str">
        <f ca="1">IFERROR(INDEX(MAESTRO!C:C,_xludf.AGGREGATE(15,6,ROW(MAESTRO!$B$3:$B$1000)/((MAESTRO!$B$3:$B$1000="CIVILES")*(UPPER(MAESTRO!$L$3:$L$1000)="CONFIRMADO")),ROWS($A$3:A422))),"")</f>
        <v/>
      </c>
      <c r="D422" s="18" t="str">
        <f ca="1">IFERROR(INDEX(MAESTRO!D:D,_xludf.AGGREGATE(15,6,ROW(MAESTRO!$B$3:$B$1000)/((MAESTRO!$B$3:$B$1000="CIVILES")*(UPPER(MAESTRO!$L$3:$L$1000)="CONFIRMADO")),ROWS($A$3:A422))),"")</f>
        <v/>
      </c>
      <c r="E422" s="18" t="str">
        <f ca="1">IFERROR(INDEX(MAESTRO!E:E,_xludf.AGGREGATE(15,6,ROW(MAESTRO!$B$3:$B$1000)/((MAESTRO!$B$3:$B$1000="CIVILES")*(UPPER(MAESTRO!$L$3:$L$1000)="CONFIRMADO")),ROWS($A$3:A422))),"")</f>
        <v/>
      </c>
      <c r="F422" s="18" t="str">
        <f ca="1">IFERROR(INDEX(MAESTRO!F:F,_xludf.AGGREGATE(15,6,ROW(MAESTRO!$B$3:$B$1000)/((MAESTRO!$B$3:$B$1000="CIVILES")*(UPPER(MAESTRO!$L$3:$L$1000)="CONFIRMADO")),ROWS($A$3:A422))),"")</f>
        <v/>
      </c>
      <c r="G422" s="18" t="str">
        <f ca="1">IFERROR(INDEX(MAESTRO!G:G,_xludf.AGGREGATE(15,6,ROW(MAESTRO!$B$3:$B$1000)/((MAESTRO!$B$3:$B$1000="CIVILES")*(UPPER(MAESTRO!$L$3:$L$1000)="CONFIRMADO")),ROWS($A$3:A422))),"")</f>
        <v/>
      </c>
      <c r="H422" s="18" t="str">
        <f ca="1">IFERROR(INDEX(MAESTRO!H:H,_xludf.AGGREGATE(15,6,ROW(MAESTRO!$B$3:$B$1000)/((MAESTRO!$B$3:$B$1000="CIVILES")*(UPPER(MAESTRO!$L$3:$L$1000)="CONFIRMADO")),ROWS($A$3:A422))),"")</f>
        <v/>
      </c>
      <c r="I422" s="18" t="str">
        <f ca="1">IFERROR(INDEX(MAESTRO!I:I,_xludf.AGGREGATE(15,6,ROW(MAESTRO!$B$3:$B$1000)/((MAESTRO!$B$3:$B$1000="CIVILES")*(UPPER(MAESTRO!$L$3:$L$1000)="CONFIRMADO")),ROWS($A$3:A422))),"")</f>
        <v/>
      </c>
      <c r="J422" s="18" t="str">
        <f ca="1">IFERROR(INDEX(MAESTRO!J:J,_xludf.AGGREGATE(15,6,ROW(MAESTRO!$B$3:$B$1000)/((MAESTRO!$B$3:$B$1000="CIVILES")*(UPPER(MAESTRO!$L$3:$L$1000)="CONFIRMADO")),ROWS($A$3:A422))),"")</f>
        <v/>
      </c>
      <c r="K422" s="18" t="str">
        <f ca="1">IFERROR(INDEX(MAESTRO!K:K,_xludf.AGGREGATE(15,6,ROW(MAESTRO!$B$3:$B$1000)/((MAESTRO!$B$3:$B$1000="CIVILES")*(UPPER(MAESTRO!$L$3:$L$1000)="CONFIRMADO")),ROWS($A$3:A422))),"")</f>
        <v/>
      </c>
      <c r="L422" s="18" t="str">
        <f ca="1">IFERROR(INDEX(MAESTRO!L:L,_xludf.AGGREGATE(15,6,ROW(MAESTRO!$B$3:$B$1000)/((MAESTRO!$B$3:$B$1000="CIVILES")*(UPPER(MAESTRO!$L$3:$L$1000)="CONFIRMADO")),ROWS($A$3:A422))),"")</f>
        <v/>
      </c>
      <c r="M422" s="18" t="str">
        <f ca="1">IFERROR(INDEX(MAESTRO!M:M,_xludf.AGGREGATE(15,6,ROW(MAESTRO!$B$3:$B$1000)/((MAESTRO!$B$3:$B$1000="CIVILES")*(UPPER(MAESTRO!$L$3:$L$1000)="CONFIRMADO")),ROWS($A$3:A422))),"")</f>
        <v/>
      </c>
      <c r="N422" s="18" t="str">
        <f ca="1">IFERROR(INDEX(MAESTRO!N:N,_xludf.AGGREGATE(15,6,ROW(MAESTRO!$B$3:$B$1000)/((MAESTRO!$B$3:$B$1000="CIVILES")*(UPPER(MAESTRO!$L$3:$L$1000)="CONFIRMADO")),ROWS($A$3:A422))),"")</f>
        <v/>
      </c>
      <c r="O422" s="18" t="str">
        <f ca="1">IFERROR(INDEX(MAESTRO!O:O,_xludf.AGGREGATE(15,6,ROW(MAESTRO!$B$3:$B$1000)/((MAESTRO!$B$3:$B$1000="CIVILES")*(UPPER(MAESTRO!$L$3:$L$1000)="CONFIRMADO")),ROWS($A$3:A422))),"")</f>
        <v/>
      </c>
      <c r="P422" s="18" t="str">
        <f ca="1">IFERROR(INDEX(MAESTRO!P:P,_xludf.AGGREGATE(15,6,ROW(MAESTRO!$B$3:$B$1000)/((MAESTRO!$B$3:$B$1000="CIVILES")*(UPPER(MAESTRO!$L$3:$L$1000)="CONFIRMADO")),ROWS($A$3:A422))),"")</f>
        <v/>
      </c>
      <c r="Q422" s="18" t="str">
        <f ca="1">IFERROR(INDEX(MAESTRO!Q:Q,_xludf.AGGREGATE(15,6,ROW(MAESTRO!$B$3:$B$1000)/((MAESTRO!$B$3:$B$1000="CIVILES")*(UPPER(MAESTRO!$L$3:$L$1000)="CONFIRMADO")),ROWS($A$3:A422))),"")</f>
        <v/>
      </c>
      <c r="R422" s="18" t="str">
        <f ca="1">IFERROR(INDEX(MAESTRO!R:R,_xludf.AGGREGATE(15,6,ROW(MAESTRO!$B$3:$B$1000)/((MAESTRO!$B$3:$B$1000="CIVILES")*(UPPER(MAESTRO!$L$3:$L$1000)="CONFIRMADO")),ROWS($A$3:A422))),"")</f>
        <v/>
      </c>
      <c r="S422" s="18" t="str">
        <f ca="1">IFERROR(INDEX(MAESTRO!S:S,_xludf.AGGREGATE(15,6,ROW(MAESTRO!$B$3:$B$1000)/((MAESTRO!$B$3:$B$1000="CIVILES")*(UPPER(MAESTRO!$L$3:$L$1000)="CONFIRMADO")),ROWS($A$3:A422))),"")</f>
        <v/>
      </c>
      <c r="T422" s="18" t="str">
        <f ca="1">IFERROR(INDEX(MAESTRO!T:T,_xludf.AGGREGATE(15,6,ROW(MAESTRO!$B$3:$B$1000)/((MAESTRO!$B$3:$B$1000="CIVILES")*(UPPER(MAESTRO!$L$3:$L$1000)="CONFIRMADO")),ROWS($A$3:A422))),"")</f>
        <v/>
      </c>
      <c r="U422" s="18" t="str">
        <f ca="1">IFERROR(INDEX(MAESTRO!U:U,_xludf.AGGREGATE(15,6,ROW(MAESTRO!$B$3:$B$1000)/((MAESTRO!$B$3:$B$1000="CIVILES")*(UPPER(MAESTRO!$L$3:$L$1000)="CONFIRMADO")),ROWS($A$3:A422))),"")</f>
        <v/>
      </c>
      <c r="V422" s="18" t="str">
        <f ca="1">IFERROR(INDEX(MAESTRO!V:V,_xludf.AGGREGATE(15,6,ROW(MAESTRO!$B$3:$B$1000)/((MAESTRO!$B$3:$B$1000="CIVILES")*(UPPER(MAESTRO!$L$3:$L$1000)="CONFIRMADO")),ROWS($A$3:A422))),"")</f>
        <v/>
      </c>
      <c r="W422" s="18" t="str">
        <f ca="1">IFERROR(INDEX(MAESTRO!W:W,_xludf.AGGREGATE(15,6,ROW(MAESTRO!$B$3:$B$1000)/((MAESTRO!$B$3:$B$1000="CIVILES")*(UPPER(MAESTRO!$L$3:$L$1000)="CONFIRMADO")),ROWS($A$3:A422))),"")</f>
        <v/>
      </c>
      <c r="X422" s="18" t="str">
        <f ca="1">IFERROR(INDEX(MAESTRO!X:X,_xludf.AGGREGATE(15,6,ROW(MAESTRO!$B$3:$B$1000)/((MAESTRO!$B$3:$B$1000="CIVILES")*(UPPER(MAESTRO!$L$3:$L$1000)="CONFIRMADO")),ROWS($A$3:A422))),"")</f>
        <v/>
      </c>
    </row>
    <row r="423" spans="1:24" ht="22.05" customHeight="1">
      <c r="A423" s="10" t="str">
        <f ca="1">IFERROR(INDEX(MAESTRO!A:A,_xludf.AGGREGATE(15,6,ROW(MAESTRO!$B$3:$B$1000)/((MAESTRO!$B$3:$B$1000="CIVILES")*(UPPER(MAESTRO!$L$3:$L$1000)="CONFIRMADO")),ROWS($A$3:A423))),"")</f>
        <v/>
      </c>
      <c r="B423" s="10" t="str">
        <f ca="1">IFERROR(INDEX(MAESTRO!B:B,_xludf.AGGREGATE(15,6,ROW(MAESTRO!$B$3:$B$1000)/((MAESTRO!$B$3:$B$1000="CIVILES")*(UPPER(MAESTRO!$L$3:$L$1000)="CONFIRMADO")),ROWS($A$3:A423))),"")</f>
        <v/>
      </c>
      <c r="C423" s="10" t="str">
        <f ca="1">IFERROR(INDEX(MAESTRO!C:C,_xludf.AGGREGATE(15,6,ROW(MAESTRO!$B$3:$B$1000)/((MAESTRO!$B$3:$B$1000="CIVILES")*(UPPER(MAESTRO!$L$3:$L$1000)="CONFIRMADO")),ROWS($A$3:A423))),"")</f>
        <v/>
      </c>
      <c r="D423" s="10" t="str">
        <f ca="1">IFERROR(INDEX(MAESTRO!D:D,_xludf.AGGREGATE(15,6,ROW(MAESTRO!$B$3:$B$1000)/((MAESTRO!$B$3:$B$1000="CIVILES")*(UPPER(MAESTRO!$L$3:$L$1000)="CONFIRMADO")),ROWS($A$3:A423))),"")</f>
        <v/>
      </c>
      <c r="E423" s="10" t="str">
        <f ca="1">IFERROR(INDEX(MAESTRO!E:E,_xludf.AGGREGATE(15,6,ROW(MAESTRO!$B$3:$B$1000)/((MAESTRO!$B$3:$B$1000="CIVILES")*(UPPER(MAESTRO!$L$3:$L$1000)="CONFIRMADO")),ROWS($A$3:A423))),"")</f>
        <v/>
      </c>
      <c r="F423" s="10" t="str">
        <f ca="1">IFERROR(INDEX(MAESTRO!F:F,_xludf.AGGREGATE(15,6,ROW(MAESTRO!$B$3:$B$1000)/((MAESTRO!$B$3:$B$1000="CIVILES")*(UPPER(MAESTRO!$L$3:$L$1000)="CONFIRMADO")),ROWS($A$3:A423))),"")</f>
        <v/>
      </c>
      <c r="G423" s="10" t="str">
        <f ca="1">IFERROR(INDEX(MAESTRO!G:G,_xludf.AGGREGATE(15,6,ROW(MAESTRO!$B$3:$B$1000)/((MAESTRO!$B$3:$B$1000="CIVILES")*(UPPER(MAESTRO!$L$3:$L$1000)="CONFIRMADO")),ROWS($A$3:A423))),"")</f>
        <v/>
      </c>
      <c r="H423" s="10" t="str">
        <f ca="1">IFERROR(INDEX(MAESTRO!H:H,_xludf.AGGREGATE(15,6,ROW(MAESTRO!$B$3:$B$1000)/((MAESTRO!$B$3:$B$1000="CIVILES")*(UPPER(MAESTRO!$L$3:$L$1000)="CONFIRMADO")),ROWS($A$3:A423))),"")</f>
        <v/>
      </c>
      <c r="I423" s="10" t="str">
        <f ca="1">IFERROR(INDEX(MAESTRO!I:I,_xludf.AGGREGATE(15,6,ROW(MAESTRO!$B$3:$B$1000)/((MAESTRO!$B$3:$B$1000="CIVILES")*(UPPER(MAESTRO!$L$3:$L$1000)="CONFIRMADO")),ROWS($A$3:A423))),"")</f>
        <v/>
      </c>
      <c r="J423" s="10" t="str">
        <f ca="1">IFERROR(INDEX(MAESTRO!J:J,_xludf.AGGREGATE(15,6,ROW(MAESTRO!$B$3:$B$1000)/((MAESTRO!$B$3:$B$1000="CIVILES")*(UPPER(MAESTRO!$L$3:$L$1000)="CONFIRMADO")),ROWS($A$3:A423))),"")</f>
        <v/>
      </c>
      <c r="K423" s="10" t="str">
        <f ca="1">IFERROR(INDEX(MAESTRO!K:K,_xludf.AGGREGATE(15,6,ROW(MAESTRO!$B$3:$B$1000)/((MAESTRO!$B$3:$B$1000="CIVILES")*(UPPER(MAESTRO!$L$3:$L$1000)="CONFIRMADO")),ROWS($A$3:A423))),"")</f>
        <v/>
      </c>
      <c r="L423" s="10" t="str">
        <f ca="1">IFERROR(INDEX(MAESTRO!L:L,_xludf.AGGREGATE(15,6,ROW(MAESTRO!$B$3:$B$1000)/((MAESTRO!$B$3:$B$1000="CIVILES")*(UPPER(MAESTRO!$L$3:$L$1000)="CONFIRMADO")),ROWS($A$3:A423))),"")</f>
        <v/>
      </c>
      <c r="M423" s="10" t="str">
        <f ca="1">IFERROR(INDEX(MAESTRO!M:M,_xludf.AGGREGATE(15,6,ROW(MAESTRO!$B$3:$B$1000)/((MAESTRO!$B$3:$B$1000="CIVILES")*(UPPER(MAESTRO!$L$3:$L$1000)="CONFIRMADO")),ROWS($A$3:A423))),"")</f>
        <v/>
      </c>
      <c r="N423" s="10" t="str">
        <f ca="1">IFERROR(INDEX(MAESTRO!N:N,_xludf.AGGREGATE(15,6,ROW(MAESTRO!$B$3:$B$1000)/((MAESTRO!$B$3:$B$1000="CIVILES")*(UPPER(MAESTRO!$L$3:$L$1000)="CONFIRMADO")),ROWS($A$3:A423))),"")</f>
        <v/>
      </c>
      <c r="O423" s="10" t="str">
        <f ca="1">IFERROR(INDEX(MAESTRO!O:O,_xludf.AGGREGATE(15,6,ROW(MAESTRO!$B$3:$B$1000)/((MAESTRO!$B$3:$B$1000="CIVILES")*(UPPER(MAESTRO!$L$3:$L$1000)="CONFIRMADO")),ROWS($A$3:A423))),"")</f>
        <v/>
      </c>
      <c r="P423" s="10" t="str">
        <f ca="1">IFERROR(INDEX(MAESTRO!P:P,_xludf.AGGREGATE(15,6,ROW(MAESTRO!$B$3:$B$1000)/((MAESTRO!$B$3:$B$1000="CIVILES")*(UPPER(MAESTRO!$L$3:$L$1000)="CONFIRMADO")),ROWS($A$3:A423))),"")</f>
        <v/>
      </c>
      <c r="Q423" s="10" t="str">
        <f ca="1">IFERROR(INDEX(MAESTRO!Q:Q,_xludf.AGGREGATE(15,6,ROW(MAESTRO!$B$3:$B$1000)/((MAESTRO!$B$3:$B$1000="CIVILES")*(UPPER(MAESTRO!$L$3:$L$1000)="CONFIRMADO")),ROWS($A$3:A423))),"")</f>
        <v/>
      </c>
      <c r="R423" s="10" t="str">
        <f ca="1">IFERROR(INDEX(MAESTRO!R:R,_xludf.AGGREGATE(15,6,ROW(MAESTRO!$B$3:$B$1000)/((MAESTRO!$B$3:$B$1000="CIVILES")*(UPPER(MAESTRO!$L$3:$L$1000)="CONFIRMADO")),ROWS($A$3:A423))),"")</f>
        <v/>
      </c>
      <c r="S423" s="10" t="str">
        <f ca="1">IFERROR(INDEX(MAESTRO!S:S,_xludf.AGGREGATE(15,6,ROW(MAESTRO!$B$3:$B$1000)/((MAESTRO!$B$3:$B$1000="CIVILES")*(UPPER(MAESTRO!$L$3:$L$1000)="CONFIRMADO")),ROWS($A$3:A423))),"")</f>
        <v/>
      </c>
      <c r="T423" s="10" t="str">
        <f ca="1">IFERROR(INDEX(MAESTRO!T:T,_xludf.AGGREGATE(15,6,ROW(MAESTRO!$B$3:$B$1000)/((MAESTRO!$B$3:$B$1000="CIVILES")*(UPPER(MAESTRO!$L$3:$L$1000)="CONFIRMADO")),ROWS($A$3:A423))),"")</f>
        <v/>
      </c>
      <c r="U423" s="10" t="str">
        <f ca="1">IFERROR(INDEX(MAESTRO!U:U,_xludf.AGGREGATE(15,6,ROW(MAESTRO!$B$3:$B$1000)/((MAESTRO!$B$3:$B$1000="CIVILES")*(UPPER(MAESTRO!$L$3:$L$1000)="CONFIRMADO")),ROWS($A$3:A423))),"")</f>
        <v/>
      </c>
      <c r="V423" s="10" t="str">
        <f ca="1">IFERROR(INDEX(MAESTRO!V:V,_xludf.AGGREGATE(15,6,ROW(MAESTRO!$B$3:$B$1000)/((MAESTRO!$B$3:$B$1000="CIVILES")*(UPPER(MAESTRO!$L$3:$L$1000)="CONFIRMADO")),ROWS($A$3:A423))),"")</f>
        <v/>
      </c>
      <c r="W423" s="10" t="str">
        <f ca="1">IFERROR(INDEX(MAESTRO!W:W,_xludf.AGGREGATE(15,6,ROW(MAESTRO!$B$3:$B$1000)/((MAESTRO!$B$3:$B$1000="CIVILES")*(UPPER(MAESTRO!$L$3:$L$1000)="CONFIRMADO")),ROWS($A$3:A423))),"")</f>
        <v/>
      </c>
      <c r="X423" s="10" t="str">
        <f ca="1">IFERROR(INDEX(MAESTRO!X:X,_xludf.AGGREGATE(15,6,ROW(MAESTRO!$B$3:$B$1000)/((MAESTRO!$B$3:$B$1000="CIVILES")*(UPPER(MAESTRO!$L$3:$L$1000)="CONFIRMADO")),ROWS($A$3:A423))),"")</f>
        <v/>
      </c>
    </row>
    <row r="424" spans="1:24" ht="22.05" customHeight="1">
      <c r="A424" s="18" t="str">
        <f ca="1">IFERROR(INDEX(MAESTRO!A:A,_xludf.AGGREGATE(15,6,ROW(MAESTRO!$B$3:$B$1000)/((MAESTRO!$B$3:$B$1000="CIVILES")*(UPPER(MAESTRO!$L$3:$L$1000)="CONFIRMADO")),ROWS($A$3:A424))),"")</f>
        <v/>
      </c>
      <c r="B424" s="18" t="str">
        <f ca="1">IFERROR(INDEX(MAESTRO!B:B,_xludf.AGGREGATE(15,6,ROW(MAESTRO!$B$3:$B$1000)/((MAESTRO!$B$3:$B$1000="CIVILES")*(UPPER(MAESTRO!$L$3:$L$1000)="CONFIRMADO")),ROWS($A$3:A424))),"")</f>
        <v/>
      </c>
      <c r="C424" s="18" t="str">
        <f ca="1">IFERROR(INDEX(MAESTRO!C:C,_xludf.AGGREGATE(15,6,ROW(MAESTRO!$B$3:$B$1000)/((MAESTRO!$B$3:$B$1000="CIVILES")*(UPPER(MAESTRO!$L$3:$L$1000)="CONFIRMADO")),ROWS($A$3:A424))),"")</f>
        <v/>
      </c>
      <c r="D424" s="18" t="str">
        <f ca="1">IFERROR(INDEX(MAESTRO!D:D,_xludf.AGGREGATE(15,6,ROW(MAESTRO!$B$3:$B$1000)/((MAESTRO!$B$3:$B$1000="CIVILES")*(UPPER(MAESTRO!$L$3:$L$1000)="CONFIRMADO")),ROWS($A$3:A424))),"")</f>
        <v/>
      </c>
      <c r="E424" s="18" t="str">
        <f ca="1">IFERROR(INDEX(MAESTRO!E:E,_xludf.AGGREGATE(15,6,ROW(MAESTRO!$B$3:$B$1000)/((MAESTRO!$B$3:$B$1000="CIVILES")*(UPPER(MAESTRO!$L$3:$L$1000)="CONFIRMADO")),ROWS($A$3:A424))),"")</f>
        <v/>
      </c>
      <c r="F424" s="18" t="str">
        <f ca="1">IFERROR(INDEX(MAESTRO!F:F,_xludf.AGGREGATE(15,6,ROW(MAESTRO!$B$3:$B$1000)/((MAESTRO!$B$3:$B$1000="CIVILES")*(UPPER(MAESTRO!$L$3:$L$1000)="CONFIRMADO")),ROWS($A$3:A424))),"")</f>
        <v/>
      </c>
      <c r="G424" s="18" t="str">
        <f ca="1">IFERROR(INDEX(MAESTRO!G:G,_xludf.AGGREGATE(15,6,ROW(MAESTRO!$B$3:$B$1000)/((MAESTRO!$B$3:$B$1000="CIVILES")*(UPPER(MAESTRO!$L$3:$L$1000)="CONFIRMADO")),ROWS($A$3:A424))),"")</f>
        <v/>
      </c>
      <c r="H424" s="18" t="str">
        <f ca="1">IFERROR(INDEX(MAESTRO!H:H,_xludf.AGGREGATE(15,6,ROW(MAESTRO!$B$3:$B$1000)/((MAESTRO!$B$3:$B$1000="CIVILES")*(UPPER(MAESTRO!$L$3:$L$1000)="CONFIRMADO")),ROWS($A$3:A424))),"")</f>
        <v/>
      </c>
      <c r="I424" s="18" t="str">
        <f ca="1">IFERROR(INDEX(MAESTRO!I:I,_xludf.AGGREGATE(15,6,ROW(MAESTRO!$B$3:$B$1000)/((MAESTRO!$B$3:$B$1000="CIVILES")*(UPPER(MAESTRO!$L$3:$L$1000)="CONFIRMADO")),ROWS($A$3:A424))),"")</f>
        <v/>
      </c>
      <c r="J424" s="18" t="str">
        <f ca="1">IFERROR(INDEX(MAESTRO!J:J,_xludf.AGGREGATE(15,6,ROW(MAESTRO!$B$3:$B$1000)/((MAESTRO!$B$3:$B$1000="CIVILES")*(UPPER(MAESTRO!$L$3:$L$1000)="CONFIRMADO")),ROWS($A$3:A424))),"")</f>
        <v/>
      </c>
      <c r="K424" s="18" t="str">
        <f ca="1">IFERROR(INDEX(MAESTRO!K:K,_xludf.AGGREGATE(15,6,ROW(MAESTRO!$B$3:$B$1000)/((MAESTRO!$B$3:$B$1000="CIVILES")*(UPPER(MAESTRO!$L$3:$L$1000)="CONFIRMADO")),ROWS($A$3:A424))),"")</f>
        <v/>
      </c>
      <c r="L424" s="18" t="str">
        <f ca="1">IFERROR(INDEX(MAESTRO!L:L,_xludf.AGGREGATE(15,6,ROW(MAESTRO!$B$3:$B$1000)/((MAESTRO!$B$3:$B$1000="CIVILES")*(UPPER(MAESTRO!$L$3:$L$1000)="CONFIRMADO")),ROWS($A$3:A424))),"")</f>
        <v/>
      </c>
      <c r="M424" s="18" t="str">
        <f ca="1">IFERROR(INDEX(MAESTRO!M:M,_xludf.AGGREGATE(15,6,ROW(MAESTRO!$B$3:$B$1000)/((MAESTRO!$B$3:$B$1000="CIVILES")*(UPPER(MAESTRO!$L$3:$L$1000)="CONFIRMADO")),ROWS($A$3:A424))),"")</f>
        <v/>
      </c>
      <c r="N424" s="18" t="str">
        <f ca="1">IFERROR(INDEX(MAESTRO!N:N,_xludf.AGGREGATE(15,6,ROW(MAESTRO!$B$3:$B$1000)/((MAESTRO!$B$3:$B$1000="CIVILES")*(UPPER(MAESTRO!$L$3:$L$1000)="CONFIRMADO")),ROWS($A$3:A424))),"")</f>
        <v/>
      </c>
      <c r="O424" s="18" t="str">
        <f ca="1">IFERROR(INDEX(MAESTRO!O:O,_xludf.AGGREGATE(15,6,ROW(MAESTRO!$B$3:$B$1000)/((MAESTRO!$B$3:$B$1000="CIVILES")*(UPPER(MAESTRO!$L$3:$L$1000)="CONFIRMADO")),ROWS($A$3:A424))),"")</f>
        <v/>
      </c>
      <c r="P424" s="18" t="str">
        <f ca="1">IFERROR(INDEX(MAESTRO!P:P,_xludf.AGGREGATE(15,6,ROW(MAESTRO!$B$3:$B$1000)/((MAESTRO!$B$3:$B$1000="CIVILES")*(UPPER(MAESTRO!$L$3:$L$1000)="CONFIRMADO")),ROWS($A$3:A424))),"")</f>
        <v/>
      </c>
      <c r="Q424" s="18" t="str">
        <f ca="1">IFERROR(INDEX(MAESTRO!Q:Q,_xludf.AGGREGATE(15,6,ROW(MAESTRO!$B$3:$B$1000)/((MAESTRO!$B$3:$B$1000="CIVILES")*(UPPER(MAESTRO!$L$3:$L$1000)="CONFIRMADO")),ROWS($A$3:A424))),"")</f>
        <v/>
      </c>
      <c r="R424" s="18" t="str">
        <f ca="1">IFERROR(INDEX(MAESTRO!R:R,_xludf.AGGREGATE(15,6,ROW(MAESTRO!$B$3:$B$1000)/((MAESTRO!$B$3:$B$1000="CIVILES")*(UPPER(MAESTRO!$L$3:$L$1000)="CONFIRMADO")),ROWS($A$3:A424))),"")</f>
        <v/>
      </c>
      <c r="S424" s="18" t="str">
        <f ca="1">IFERROR(INDEX(MAESTRO!S:S,_xludf.AGGREGATE(15,6,ROW(MAESTRO!$B$3:$B$1000)/((MAESTRO!$B$3:$B$1000="CIVILES")*(UPPER(MAESTRO!$L$3:$L$1000)="CONFIRMADO")),ROWS($A$3:A424))),"")</f>
        <v/>
      </c>
      <c r="T424" s="18" t="str">
        <f ca="1">IFERROR(INDEX(MAESTRO!T:T,_xludf.AGGREGATE(15,6,ROW(MAESTRO!$B$3:$B$1000)/((MAESTRO!$B$3:$B$1000="CIVILES")*(UPPER(MAESTRO!$L$3:$L$1000)="CONFIRMADO")),ROWS($A$3:A424))),"")</f>
        <v/>
      </c>
      <c r="U424" s="18" t="str">
        <f ca="1">IFERROR(INDEX(MAESTRO!U:U,_xludf.AGGREGATE(15,6,ROW(MAESTRO!$B$3:$B$1000)/((MAESTRO!$B$3:$B$1000="CIVILES")*(UPPER(MAESTRO!$L$3:$L$1000)="CONFIRMADO")),ROWS($A$3:A424))),"")</f>
        <v/>
      </c>
      <c r="V424" s="18" t="str">
        <f ca="1">IFERROR(INDEX(MAESTRO!V:V,_xludf.AGGREGATE(15,6,ROW(MAESTRO!$B$3:$B$1000)/((MAESTRO!$B$3:$B$1000="CIVILES")*(UPPER(MAESTRO!$L$3:$L$1000)="CONFIRMADO")),ROWS($A$3:A424))),"")</f>
        <v/>
      </c>
      <c r="W424" s="18" t="str">
        <f ca="1">IFERROR(INDEX(MAESTRO!W:W,_xludf.AGGREGATE(15,6,ROW(MAESTRO!$B$3:$B$1000)/((MAESTRO!$B$3:$B$1000="CIVILES")*(UPPER(MAESTRO!$L$3:$L$1000)="CONFIRMADO")),ROWS($A$3:A424))),"")</f>
        <v/>
      </c>
      <c r="X424" s="18" t="str">
        <f ca="1">IFERROR(INDEX(MAESTRO!X:X,_xludf.AGGREGATE(15,6,ROW(MAESTRO!$B$3:$B$1000)/((MAESTRO!$B$3:$B$1000="CIVILES")*(UPPER(MAESTRO!$L$3:$L$1000)="CONFIRMADO")),ROWS($A$3:A424))),"")</f>
        <v/>
      </c>
    </row>
    <row r="425" spans="1:24" ht="22.05" customHeight="1">
      <c r="A425" s="10" t="str">
        <f ca="1">IFERROR(INDEX(MAESTRO!A:A,_xludf.AGGREGATE(15,6,ROW(MAESTRO!$B$3:$B$1000)/((MAESTRO!$B$3:$B$1000="CIVILES")*(UPPER(MAESTRO!$L$3:$L$1000)="CONFIRMADO")),ROWS($A$3:A425))),"")</f>
        <v/>
      </c>
      <c r="B425" s="10" t="str">
        <f ca="1">IFERROR(INDEX(MAESTRO!B:B,_xludf.AGGREGATE(15,6,ROW(MAESTRO!$B$3:$B$1000)/((MAESTRO!$B$3:$B$1000="CIVILES")*(UPPER(MAESTRO!$L$3:$L$1000)="CONFIRMADO")),ROWS($A$3:A425))),"")</f>
        <v/>
      </c>
      <c r="C425" s="10" t="str">
        <f ca="1">IFERROR(INDEX(MAESTRO!C:C,_xludf.AGGREGATE(15,6,ROW(MAESTRO!$B$3:$B$1000)/((MAESTRO!$B$3:$B$1000="CIVILES")*(UPPER(MAESTRO!$L$3:$L$1000)="CONFIRMADO")),ROWS($A$3:A425))),"")</f>
        <v/>
      </c>
      <c r="D425" s="10" t="str">
        <f ca="1">IFERROR(INDEX(MAESTRO!D:D,_xludf.AGGREGATE(15,6,ROW(MAESTRO!$B$3:$B$1000)/((MAESTRO!$B$3:$B$1000="CIVILES")*(UPPER(MAESTRO!$L$3:$L$1000)="CONFIRMADO")),ROWS($A$3:A425))),"")</f>
        <v/>
      </c>
      <c r="E425" s="10" t="str">
        <f ca="1">IFERROR(INDEX(MAESTRO!E:E,_xludf.AGGREGATE(15,6,ROW(MAESTRO!$B$3:$B$1000)/((MAESTRO!$B$3:$B$1000="CIVILES")*(UPPER(MAESTRO!$L$3:$L$1000)="CONFIRMADO")),ROWS($A$3:A425))),"")</f>
        <v/>
      </c>
      <c r="F425" s="10" t="str">
        <f ca="1">IFERROR(INDEX(MAESTRO!F:F,_xludf.AGGREGATE(15,6,ROW(MAESTRO!$B$3:$B$1000)/((MAESTRO!$B$3:$B$1000="CIVILES")*(UPPER(MAESTRO!$L$3:$L$1000)="CONFIRMADO")),ROWS($A$3:A425))),"")</f>
        <v/>
      </c>
      <c r="G425" s="10" t="str">
        <f ca="1">IFERROR(INDEX(MAESTRO!G:G,_xludf.AGGREGATE(15,6,ROW(MAESTRO!$B$3:$B$1000)/((MAESTRO!$B$3:$B$1000="CIVILES")*(UPPER(MAESTRO!$L$3:$L$1000)="CONFIRMADO")),ROWS($A$3:A425))),"")</f>
        <v/>
      </c>
      <c r="H425" s="10" t="str">
        <f ca="1">IFERROR(INDEX(MAESTRO!H:H,_xludf.AGGREGATE(15,6,ROW(MAESTRO!$B$3:$B$1000)/((MAESTRO!$B$3:$B$1000="CIVILES")*(UPPER(MAESTRO!$L$3:$L$1000)="CONFIRMADO")),ROWS($A$3:A425))),"")</f>
        <v/>
      </c>
      <c r="I425" s="10" t="str">
        <f ca="1">IFERROR(INDEX(MAESTRO!I:I,_xludf.AGGREGATE(15,6,ROW(MAESTRO!$B$3:$B$1000)/((MAESTRO!$B$3:$B$1000="CIVILES")*(UPPER(MAESTRO!$L$3:$L$1000)="CONFIRMADO")),ROWS($A$3:A425))),"")</f>
        <v/>
      </c>
      <c r="J425" s="10" t="str">
        <f ca="1">IFERROR(INDEX(MAESTRO!J:J,_xludf.AGGREGATE(15,6,ROW(MAESTRO!$B$3:$B$1000)/((MAESTRO!$B$3:$B$1000="CIVILES")*(UPPER(MAESTRO!$L$3:$L$1000)="CONFIRMADO")),ROWS($A$3:A425))),"")</f>
        <v/>
      </c>
      <c r="K425" s="10" t="str">
        <f ca="1">IFERROR(INDEX(MAESTRO!K:K,_xludf.AGGREGATE(15,6,ROW(MAESTRO!$B$3:$B$1000)/((MAESTRO!$B$3:$B$1000="CIVILES")*(UPPER(MAESTRO!$L$3:$L$1000)="CONFIRMADO")),ROWS($A$3:A425))),"")</f>
        <v/>
      </c>
      <c r="L425" s="10" t="str">
        <f ca="1">IFERROR(INDEX(MAESTRO!L:L,_xludf.AGGREGATE(15,6,ROW(MAESTRO!$B$3:$B$1000)/((MAESTRO!$B$3:$B$1000="CIVILES")*(UPPER(MAESTRO!$L$3:$L$1000)="CONFIRMADO")),ROWS($A$3:A425))),"")</f>
        <v/>
      </c>
      <c r="M425" s="10" t="str">
        <f ca="1">IFERROR(INDEX(MAESTRO!M:M,_xludf.AGGREGATE(15,6,ROW(MAESTRO!$B$3:$B$1000)/((MAESTRO!$B$3:$B$1000="CIVILES")*(UPPER(MAESTRO!$L$3:$L$1000)="CONFIRMADO")),ROWS($A$3:A425))),"")</f>
        <v/>
      </c>
      <c r="N425" s="10" t="str">
        <f ca="1">IFERROR(INDEX(MAESTRO!N:N,_xludf.AGGREGATE(15,6,ROW(MAESTRO!$B$3:$B$1000)/((MAESTRO!$B$3:$B$1000="CIVILES")*(UPPER(MAESTRO!$L$3:$L$1000)="CONFIRMADO")),ROWS($A$3:A425))),"")</f>
        <v/>
      </c>
      <c r="O425" s="10" t="str">
        <f ca="1">IFERROR(INDEX(MAESTRO!O:O,_xludf.AGGREGATE(15,6,ROW(MAESTRO!$B$3:$B$1000)/((MAESTRO!$B$3:$B$1000="CIVILES")*(UPPER(MAESTRO!$L$3:$L$1000)="CONFIRMADO")),ROWS($A$3:A425))),"")</f>
        <v/>
      </c>
      <c r="P425" s="10" t="str">
        <f ca="1">IFERROR(INDEX(MAESTRO!P:P,_xludf.AGGREGATE(15,6,ROW(MAESTRO!$B$3:$B$1000)/((MAESTRO!$B$3:$B$1000="CIVILES")*(UPPER(MAESTRO!$L$3:$L$1000)="CONFIRMADO")),ROWS($A$3:A425))),"")</f>
        <v/>
      </c>
      <c r="Q425" s="10" t="str">
        <f ca="1">IFERROR(INDEX(MAESTRO!Q:Q,_xludf.AGGREGATE(15,6,ROW(MAESTRO!$B$3:$B$1000)/((MAESTRO!$B$3:$B$1000="CIVILES")*(UPPER(MAESTRO!$L$3:$L$1000)="CONFIRMADO")),ROWS($A$3:A425))),"")</f>
        <v/>
      </c>
      <c r="R425" s="10" t="str">
        <f ca="1">IFERROR(INDEX(MAESTRO!R:R,_xludf.AGGREGATE(15,6,ROW(MAESTRO!$B$3:$B$1000)/((MAESTRO!$B$3:$B$1000="CIVILES")*(UPPER(MAESTRO!$L$3:$L$1000)="CONFIRMADO")),ROWS($A$3:A425))),"")</f>
        <v/>
      </c>
      <c r="S425" s="10" t="str">
        <f ca="1">IFERROR(INDEX(MAESTRO!S:S,_xludf.AGGREGATE(15,6,ROW(MAESTRO!$B$3:$B$1000)/((MAESTRO!$B$3:$B$1000="CIVILES")*(UPPER(MAESTRO!$L$3:$L$1000)="CONFIRMADO")),ROWS($A$3:A425))),"")</f>
        <v/>
      </c>
      <c r="T425" s="10" t="str">
        <f ca="1">IFERROR(INDEX(MAESTRO!T:T,_xludf.AGGREGATE(15,6,ROW(MAESTRO!$B$3:$B$1000)/((MAESTRO!$B$3:$B$1000="CIVILES")*(UPPER(MAESTRO!$L$3:$L$1000)="CONFIRMADO")),ROWS($A$3:A425))),"")</f>
        <v/>
      </c>
      <c r="U425" s="10" t="str">
        <f ca="1">IFERROR(INDEX(MAESTRO!U:U,_xludf.AGGREGATE(15,6,ROW(MAESTRO!$B$3:$B$1000)/((MAESTRO!$B$3:$B$1000="CIVILES")*(UPPER(MAESTRO!$L$3:$L$1000)="CONFIRMADO")),ROWS($A$3:A425))),"")</f>
        <v/>
      </c>
      <c r="V425" s="10" t="str">
        <f ca="1">IFERROR(INDEX(MAESTRO!V:V,_xludf.AGGREGATE(15,6,ROW(MAESTRO!$B$3:$B$1000)/((MAESTRO!$B$3:$B$1000="CIVILES")*(UPPER(MAESTRO!$L$3:$L$1000)="CONFIRMADO")),ROWS($A$3:A425))),"")</f>
        <v/>
      </c>
      <c r="W425" s="10" t="str">
        <f ca="1">IFERROR(INDEX(MAESTRO!W:W,_xludf.AGGREGATE(15,6,ROW(MAESTRO!$B$3:$B$1000)/((MAESTRO!$B$3:$B$1000="CIVILES")*(UPPER(MAESTRO!$L$3:$L$1000)="CONFIRMADO")),ROWS($A$3:A425))),"")</f>
        <v/>
      </c>
      <c r="X425" s="10" t="str">
        <f ca="1">IFERROR(INDEX(MAESTRO!X:X,_xludf.AGGREGATE(15,6,ROW(MAESTRO!$B$3:$B$1000)/((MAESTRO!$B$3:$B$1000="CIVILES")*(UPPER(MAESTRO!$L$3:$L$1000)="CONFIRMADO")),ROWS($A$3:A425))),"")</f>
        <v/>
      </c>
    </row>
    <row r="426" spans="1:24" ht="22.05" customHeight="1">
      <c r="A426" s="18" t="str">
        <f ca="1">IFERROR(INDEX(MAESTRO!A:A,_xludf.AGGREGATE(15,6,ROW(MAESTRO!$B$3:$B$1000)/((MAESTRO!$B$3:$B$1000="CIVILES")*(UPPER(MAESTRO!$L$3:$L$1000)="CONFIRMADO")),ROWS($A$3:A426))),"")</f>
        <v/>
      </c>
      <c r="B426" s="18" t="str">
        <f ca="1">IFERROR(INDEX(MAESTRO!B:B,_xludf.AGGREGATE(15,6,ROW(MAESTRO!$B$3:$B$1000)/((MAESTRO!$B$3:$B$1000="CIVILES")*(UPPER(MAESTRO!$L$3:$L$1000)="CONFIRMADO")),ROWS($A$3:A426))),"")</f>
        <v/>
      </c>
      <c r="C426" s="18" t="str">
        <f ca="1">IFERROR(INDEX(MAESTRO!C:C,_xludf.AGGREGATE(15,6,ROW(MAESTRO!$B$3:$B$1000)/((MAESTRO!$B$3:$B$1000="CIVILES")*(UPPER(MAESTRO!$L$3:$L$1000)="CONFIRMADO")),ROWS($A$3:A426))),"")</f>
        <v/>
      </c>
      <c r="D426" s="18" t="str">
        <f ca="1">IFERROR(INDEX(MAESTRO!D:D,_xludf.AGGREGATE(15,6,ROW(MAESTRO!$B$3:$B$1000)/((MAESTRO!$B$3:$B$1000="CIVILES")*(UPPER(MAESTRO!$L$3:$L$1000)="CONFIRMADO")),ROWS($A$3:A426))),"")</f>
        <v/>
      </c>
      <c r="E426" s="18" t="str">
        <f ca="1">IFERROR(INDEX(MAESTRO!E:E,_xludf.AGGREGATE(15,6,ROW(MAESTRO!$B$3:$B$1000)/((MAESTRO!$B$3:$B$1000="CIVILES")*(UPPER(MAESTRO!$L$3:$L$1000)="CONFIRMADO")),ROWS($A$3:A426))),"")</f>
        <v/>
      </c>
      <c r="F426" s="18" t="str">
        <f ca="1">IFERROR(INDEX(MAESTRO!F:F,_xludf.AGGREGATE(15,6,ROW(MAESTRO!$B$3:$B$1000)/((MAESTRO!$B$3:$B$1000="CIVILES")*(UPPER(MAESTRO!$L$3:$L$1000)="CONFIRMADO")),ROWS($A$3:A426))),"")</f>
        <v/>
      </c>
      <c r="G426" s="18" t="str">
        <f ca="1">IFERROR(INDEX(MAESTRO!G:G,_xludf.AGGREGATE(15,6,ROW(MAESTRO!$B$3:$B$1000)/((MAESTRO!$B$3:$B$1000="CIVILES")*(UPPER(MAESTRO!$L$3:$L$1000)="CONFIRMADO")),ROWS($A$3:A426))),"")</f>
        <v/>
      </c>
      <c r="H426" s="18" t="str">
        <f ca="1">IFERROR(INDEX(MAESTRO!H:H,_xludf.AGGREGATE(15,6,ROW(MAESTRO!$B$3:$B$1000)/((MAESTRO!$B$3:$B$1000="CIVILES")*(UPPER(MAESTRO!$L$3:$L$1000)="CONFIRMADO")),ROWS($A$3:A426))),"")</f>
        <v/>
      </c>
      <c r="I426" s="18" t="str">
        <f ca="1">IFERROR(INDEX(MAESTRO!I:I,_xludf.AGGREGATE(15,6,ROW(MAESTRO!$B$3:$B$1000)/((MAESTRO!$B$3:$B$1000="CIVILES")*(UPPER(MAESTRO!$L$3:$L$1000)="CONFIRMADO")),ROWS($A$3:A426))),"")</f>
        <v/>
      </c>
      <c r="J426" s="18" t="str">
        <f ca="1">IFERROR(INDEX(MAESTRO!J:J,_xludf.AGGREGATE(15,6,ROW(MAESTRO!$B$3:$B$1000)/((MAESTRO!$B$3:$B$1000="CIVILES")*(UPPER(MAESTRO!$L$3:$L$1000)="CONFIRMADO")),ROWS($A$3:A426))),"")</f>
        <v/>
      </c>
      <c r="K426" s="18" t="str">
        <f ca="1">IFERROR(INDEX(MAESTRO!K:K,_xludf.AGGREGATE(15,6,ROW(MAESTRO!$B$3:$B$1000)/((MAESTRO!$B$3:$B$1000="CIVILES")*(UPPER(MAESTRO!$L$3:$L$1000)="CONFIRMADO")),ROWS($A$3:A426))),"")</f>
        <v/>
      </c>
      <c r="L426" s="18" t="str">
        <f ca="1">IFERROR(INDEX(MAESTRO!L:L,_xludf.AGGREGATE(15,6,ROW(MAESTRO!$B$3:$B$1000)/((MAESTRO!$B$3:$B$1000="CIVILES")*(UPPER(MAESTRO!$L$3:$L$1000)="CONFIRMADO")),ROWS($A$3:A426))),"")</f>
        <v/>
      </c>
      <c r="M426" s="18" t="str">
        <f ca="1">IFERROR(INDEX(MAESTRO!M:M,_xludf.AGGREGATE(15,6,ROW(MAESTRO!$B$3:$B$1000)/((MAESTRO!$B$3:$B$1000="CIVILES")*(UPPER(MAESTRO!$L$3:$L$1000)="CONFIRMADO")),ROWS($A$3:A426))),"")</f>
        <v/>
      </c>
      <c r="N426" s="18" t="str">
        <f ca="1">IFERROR(INDEX(MAESTRO!N:N,_xludf.AGGREGATE(15,6,ROW(MAESTRO!$B$3:$B$1000)/((MAESTRO!$B$3:$B$1000="CIVILES")*(UPPER(MAESTRO!$L$3:$L$1000)="CONFIRMADO")),ROWS($A$3:A426))),"")</f>
        <v/>
      </c>
      <c r="O426" s="18" t="str">
        <f ca="1">IFERROR(INDEX(MAESTRO!O:O,_xludf.AGGREGATE(15,6,ROW(MAESTRO!$B$3:$B$1000)/((MAESTRO!$B$3:$B$1000="CIVILES")*(UPPER(MAESTRO!$L$3:$L$1000)="CONFIRMADO")),ROWS($A$3:A426))),"")</f>
        <v/>
      </c>
      <c r="P426" s="18" t="str">
        <f ca="1">IFERROR(INDEX(MAESTRO!P:P,_xludf.AGGREGATE(15,6,ROW(MAESTRO!$B$3:$B$1000)/((MAESTRO!$B$3:$B$1000="CIVILES")*(UPPER(MAESTRO!$L$3:$L$1000)="CONFIRMADO")),ROWS($A$3:A426))),"")</f>
        <v/>
      </c>
      <c r="Q426" s="18" t="str">
        <f ca="1">IFERROR(INDEX(MAESTRO!Q:Q,_xludf.AGGREGATE(15,6,ROW(MAESTRO!$B$3:$B$1000)/((MAESTRO!$B$3:$B$1000="CIVILES")*(UPPER(MAESTRO!$L$3:$L$1000)="CONFIRMADO")),ROWS($A$3:A426))),"")</f>
        <v/>
      </c>
      <c r="R426" s="18" t="str">
        <f ca="1">IFERROR(INDEX(MAESTRO!R:R,_xludf.AGGREGATE(15,6,ROW(MAESTRO!$B$3:$B$1000)/((MAESTRO!$B$3:$B$1000="CIVILES")*(UPPER(MAESTRO!$L$3:$L$1000)="CONFIRMADO")),ROWS($A$3:A426))),"")</f>
        <v/>
      </c>
      <c r="S426" s="18" t="str">
        <f ca="1">IFERROR(INDEX(MAESTRO!S:S,_xludf.AGGREGATE(15,6,ROW(MAESTRO!$B$3:$B$1000)/((MAESTRO!$B$3:$B$1000="CIVILES")*(UPPER(MAESTRO!$L$3:$L$1000)="CONFIRMADO")),ROWS($A$3:A426))),"")</f>
        <v/>
      </c>
      <c r="T426" s="18" t="str">
        <f ca="1">IFERROR(INDEX(MAESTRO!T:T,_xludf.AGGREGATE(15,6,ROW(MAESTRO!$B$3:$B$1000)/((MAESTRO!$B$3:$B$1000="CIVILES")*(UPPER(MAESTRO!$L$3:$L$1000)="CONFIRMADO")),ROWS($A$3:A426))),"")</f>
        <v/>
      </c>
      <c r="U426" s="18" t="str">
        <f ca="1">IFERROR(INDEX(MAESTRO!U:U,_xludf.AGGREGATE(15,6,ROW(MAESTRO!$B$3:$B$1000)/((MAESTRO!$B$3:$B$1000="CIVILES")*(UPPER(MAESTRO!$L$3:$L$1000)="CONFIRMADO")),ROWS($A$3:A426))),"")</f>
        <v/>
      </c>
      <c r="V426" s="18" t="str">
        <f ca="1">IFERROR(INDEX(MAESTRO!V:V,_xludf.AGGREGATE(15,6,ROW(MAESTRO!$B$3:$B$1000)/((MAESTRO!$B$3:$B$1000="CIVILES")*(UPPER(MAESTRO!$L$3:$L$1000)="CONFIRMADO")),ROWS($A$3:A426))),"")</f>
        <v/>
      </c>
      <c r="W426" s="18" t="str">
        <f ca="1">IFERROR(INDEX(MAESTRO!W:W,_xludf.AGGREGATE(15,6,ROW(MAESTRO!$B$3:$B$1000)/((MAESTRO!$B$3:$B$1000="CIVILES")*(UPPER(MAESTRO!$L$3:$L$1000)="CONFIRMADO")),ROWS($A$3:A426))),"")</f>
        <v/>
      </c>
      <c r="X426" s="18" t="str">
        <f ca="1">IFERROR(INDEX(MAESTRO!X:X,_xludf.AGGREGATE(15,6,ROW(MAESTRO!$B$3:$B$1000)/((MAESTRO!$B$3:$B$1000="CIVILES")*(UPPER(MAESTRO!$L$3:$L$1000)="CONFIRMADO")),ROWS($A$3:A426))),"")</f>
        <v/>
      </c>
    </row>
    <row r="427" spans="1:24" ht="22.05" customHeight="1">
      <c r="A427" s="10" t="str">
        <f ca="1">IFERROR(INDEX(MAESTRO!A:A,_xludf.AGGREGATE(15,6,ROW(MAESTRO!$B$3:$B$1000)/((MAESTRO!$B$3:$B$1000="CIVILES")*(UPPER(MAESTRO!$L$3:$L$1000)="CONFIRMADO")),ROWS($A$3:A427))),"")</f>
        <v/>
      </c>
      <c r="B427" s="10" t="str">
        <f ca="1">IFERROR(INDEX(MAESTRO!B:B,_xludf.AGGREGATE(15,6,ROW(MAESTRO!$B$3:$B$1000)/((MAESTRO!$B$3:$B$1000="CIVILES")*(UPPER(MAESTRO!$L$3:$L$1000)="CONFIRMADO")),ROWS($A$3:A427))),"")</f>
        <v/>
      </c>
      <c r="C427" s="10" t="str">
        <f ca="1">IFERROR(INDEX(MAESTRO!C:C,_xludf.AGGREGATE(15,6,ROW(MAESTRO!$B$3:$B$1000)/((MAESTRO!$B$3:$B$1000="CIVILES")*(UPPER(MAESTRO!$L$3:$L$1000)="CONFIRMADO")),ROWS($A$3:A427))),"")</f>
        <v/>
      </c>
      <c r="D427" s="10" t="str">
        <f ca="1">IFERROR(INDEX(MAESTRO!D:D,_xludf.AGGREGATE(15,6,ROW(MAESTRO!$B$3:$B$1000)/((MAESTRO!$B$3:$B$1000="CIVILES")*(UPPER(MAESTRO!$L$3:$L$1000)="CONFIRMADO")),ROWS($A$3:A427))),"")</f>
        <v/>
      </c>
      <c r="E427" s="10" t="str">
        <f ca="1">IFERROR(INDEX(MAESTRO!E:E,_xludf.AGGREGATE(15,6,ROW(MAESTRO!$B$3:$B$1000)/((MAESTRO!$B$3:$B$1000="CIVILES")*(UPPER(MAESTRO!$L$3:$L$1000)="CONFIRMADO")),ROWS($A$3:A427))),"")</f>
        <v/>
      </c>
      <c r="F427" s="10" t="str">
        <f ca="1">IFERROR(INDEX(MAESTRO!F:F,_xludf.AGGREGATE(15,6,ROW(MAESTRO!$B$3:$B$1000)/((MAESTRO!$B$3:$B$1000="CIVILES")*(UPPER(MAESTRO!$L$3:$L$1000)="CONFIRMADO")),ROWS($A$3:A427))),"")</f>
        <v/>
      </c>
      <c r="G427" s="10" t="str">
        <f ca="1">IFERROR(INDEX(MAESTRO!G:G,_xludf.AGGREGATE(15,6,ROW(MAESTRO!$B$3:$B$1000)/((MAESTRO!$B$3:$B$1000="CIVILES")*(UPPER(MAESTRO!$L$3:$L$1000)="CONFIRMADO")),ROWS($A$3:A427))),"")</f>
        <v/>
      </c>
      <c r="H427" s="10" t="str">
        <f ca="1">IFERROR(INDEX(MAESTRO!H:H,_xludf.AGGREGATE(15,6,ROW(MAESTRO!$B$3:$B$1000)/((MAESTRO!$B$3:$B$1000="CIVILES")*(UPPER(MAESTRO!$L$3:$L$1000)="CONFIRMADO")),ROWS($A$3:A427))),"")</f>
        <v/>
      </c>
      <c r="I427" s="10" t="str">
        <f ca="1">IFERROR(INDEX(MAESTRO!I:I,_xludf.AGGREGATE(15,6,ROW(MAESTRO!$B$3:$B$1000)/((MAESTRO!$B$3:$B$1000="CIVILES")*(UPPER(MAESTRO!$L$3:$L$1000)="CONFIRMADO")),ROWS($A$3:A427))),"")</f>
        <v/>
      </c>
      <c r="J427" s="10" t="str">
        <f ca="1">IFERROR(INDEX(MAESTRO!J:J,_xludf.AGGREGATE(15,6,ROW(MAESTRO!$B$3:$B$1000)/((MAESTRO!$B$3:$B$1000="CIVILES")*(UPPER(MAESTRO!$L$3:$L$1000)="CONFIRMADO")),ROWS($A$3:A427))),"")</f>
        <v/>
      </c>
      <c r="K427" s="10" t="str">
        <f ca="1">IFERROR(INDEX(MAESTRO!K:K,_xludf.AGGREGATE(15,6,ROW(MAESTRO!$B$3:$B$1000)/((MAESTRO!$B$3:$B$1000="CIVILES")*(UPPER(MAESTRO!$L$3:$L$1000)="CONFIRMADO")),ROWS($A$3:A427))),"")</f>
        <v/>
      </c>
      <c r="L427" s="10" t="str">
        <f ca="1">IFERROR(INDEX(MAESTRO!L:L,_xludf.AGGREGATE(15,6,ROW(MAESTRO!$B$3:$B$1000)/((MAESTRO!$B$3:$B$1000="CIVILES")*(UPPER(MAESTRO!$L$3:$L$1000)="CONFIRMADO")),ROWS($A$3:A427))),"")</f>
        <v/>
      </c>
      <c r="M427" s="10" t="str">
        <f ca="1">IFERROR(INDEX(MAESTRO!M:M,_xludf.AGGREGATE(15,6,ROW(MAESTRO!$B$3:$B$1000)/((MAESTRO!$B$3:$B$1000="CIVILES")*(UPPER(MAESTRO!$L$3:$L$1000)="CONFIRMADO")),ROWS($A$3:A427))),"")</f>
        <v/>
      </c>
      <c r="N427" s="10" t="str">
        <f ca="1">IFERROR(INDEX(MAESTRO!N:N,_xludf.AGGREGATE(15,6,ROW(MAESTRO!$B$3:$B$1000)/((MAESTRO!$B$3:$B$1000="CIVILES")*(UPPER(MAESTRO!$L$3:$L$1000)="CONFIRMADO")),ROWS($A$3:A427))),"")</f>
        <v/>
      </c>
      <c r="O427" s="10" t="str">
        <f ca="1">IFERROR(INDEX(MAESTRO!O:O,_xludf.AGGREGATE(15,6,ROW(MAESTRO!$B$3:$B$1000)/((MAESTRO!$B$3:$B$1000="CIVILES")*(UPPER(MAESTRO!$L$3:$L$1000)="CONFIRMADO")),ROWS($A$3:A427))),"")</f>
        <v/>
      </c>
      <c r="P427" s="10" t="str">
        <f ca="1">IFERROR(INDEX(MAESTRO!P:P,_xludf.AGGREGATE(15,6,ROW(MAESTRO!$B$3:$B$1000)/((MAESTRO!$B$3:$B$1000="CIVILES")*(UPPER(MAESTRO!$L$3:$L$1000)="CONFIRMADO")),ROWS($A$3:A427))),"")</f>
        <v/>
      </c>
      <c r="Q427" s="10" t="str">
        <f ca="1">IFERROR(INDEX(MAESTRO!Q:Q,_xludf.AGGREGATE(15,6,ROW(MAESTRO!$B$3:$B$1000)/((MAESTRO!$B$3:$B$1000="CIVILES")*(UPPER(MAESTRO!$L$3:$L$1000)="CONFIRMADO")),ROWS($A$3:A427))),"")</f>
        <v/>
      </c>
      <c r="R427" s="10" t="str">
        <f ca="1">IFERROR(INDEX(MAESTRO!R:R,_xludf.AGGREGATE(15,6,ROW(MAESTRO!$B$3:$B$1000)/((MAESTRO!$B$3:$B$1000="CIVILES")*(UPPER(MAESTRO!$L$3:$L$1000)="CONFIRMADO")),ROWS($A$3:A427))),"")</f>
        <v/>
      </c>
      <c r="S427" s="10" t="str">
        <f ca="1">IFERROR(INDEX(MAESTRO!S:S,_xludf.AGGREGATE(15,6,ROW(MAESTRO!$B$3:$B$1000)/((MAESTRO!$B$3:$B$1000="CIVILES")*(UPPER(MAESTRO!$L$3:$L$1000)="CONFIRMADO")),ROWS($A$3:A427))),"")</f>
        <v/>
      </c>
      <c r="T427" s="10" t="str">
        <f ca="1">IFERROR(INDEX(MAESTRO!T:T,_xludf.AGGREGATE(15,6,ROW(MAESTRO!$B$3:$B$1000)/((MAESTRO!$B$3:$B$1000="CIVILES")*(UPPER(MAESTRO!$L$3:$L$1000)="CONFIRMADO")),ROWS($A$3:A427))),"")</f>
        <v/>
      </c>
      <c r="U427" s="10" t="str">
        <f ca="1">IFERROR(INDEX(MAESTRO!U:U,_xludf.AGGREGATE(15,6,ROW(MAESTRO!$B$3:$B$1000)/((MAESTRO!$B$3:$B$1000="CIVILES")*(UPPER(MAESTRO!$L$3:$L$1000)="CONFIRMADO")),ROWS($A$3:A427))),"")</f>
        <v/>
      </c>
      <c r="V427" s="10" t="str">
        <f ca="1">IFERROR(INDEX(MAESTRO!V:V,_xludf.AGGREGATE(15,6,ROW(MAESTRO!$B$3:$B$1000)/((MAESTRO!$B$3:$B$1000="CIVILES")*(UPPER(MAESTRO!$L$3:$L$1000)="CONFIRMADO")),ROWS($A$3:A427))),"")</f>
        <v/>
      </c>
      <c r="W427" s="10" t="str">
        <f ca="1">IFERROR(INDEX(MAESTRO!W:W,_xludf.AGGREGATE(15,6,ROW(MAESTRO!$B$3:$B$1000)/((MAESTRO!$B$3:$B$1000="CIVILES")*(UPPER(MAESTRO!$L$3:$L$1000)="CONFIRMADO")),ROWS($A$3:A427))),"")</f>
        <v/>
      </c>
      <c r="X427" s="10" t="str">
        <f ca="1">IFERROR(INDEX(MAESTRO!X:X,_xludf.AGGREGATE(15,6,ROW(MAESTRO!$B$3:$B$1000)/((MAESTRO!$B$3:$B$1000="CIVILES")*(UPPER(MAESTRO!$L$3:$L$1000)="CONFIRMADO")),ROWS($A$3:A427))),"")</f>
        <v/>
      </c>
    </row>
    <row r="428" spans="1:24" ht="22.05" customHeight="1">
      <c r="A428" s="18" t="str">
        <f ca="1">IFERROR(INDEX(MAESTRO!A:A,_xludf.AGGREGATE(15,6,ROW(MAESTRO!$B$3:$B$1000)/((MAESTRO!$B$3:$B$1000="CIVILES")*(UPPER(MAESTRO!$L$3:$L$1000)="CONFIRMADO")),ROWS($A$3:A428))),"")</f>
        <v/>
      </c>
      <c r="B428" s="18" t="str">
        <f ca="1">IFERROR(INDEX(MAESTRO!B:B,_xludf.AGGREGATE(15,6,ROW(MAESTRO!$B$3:$B$1000)/((MAESTRO!$B$3:$B$1000="CIVILES")*(UPPER(MAESTRO!$L$3:$L$1000)="CONFIRMADO")),ROWS($A$3:A428))),"")</f>
        <v/>
      </c>
      <c r="C428" s="18" t="str">
        <f ca="1">IFERROR(INDEX(MAESTRO!C:C,_xludf.AGGREGATE(15,6,ROW(MAESTRO!$B$3:$B$1000)/((MAESTRO!$B$3:$B$1000="CIVILES")*(UPPER(MAESTRO!$L$3:$L$1000)="CONFIRMADO")),ROWS($A$3:A428))),"")</f>
        <v/>
      </c>
      <c r="D428" s="18" t="str">
        <f ca="1">IFERROR(INDEX(MAESTRO!D:D,_xludf.AGGREGATE(15,6,ROW(MAESTRO!$B$3:$B$1000)/((MAESTRO!$B$3:$B$1000="CIVILES")*(UPPER(MAESTRO!$L$3:$L$1000)="CONFIRMADO")),ROWS($A$3:A428))),"")</f>
        <v/>
      </c>
      <c r="E428" s="18" t="str">
        <f ca="1">IFERROR(INDEX(MAESTRO!E:E,_xludf.AGGREGATE(15,6,ROW(MAESTRO!$B$3:$B$1000)/((MAESTRO!$B$3:$B$1000="CIVILES")*(UPPER(MAESTRO!$L$3:$L$1000)="CONFIRMADO")),ROWS($A$3:A428))),"")</f>
        <v/>
      </c>
      <c r="F428" s="18" t="str">
        <f ca="1">IFERROR(INDEX(MAESTRO!F:F,_xludf.AGGREGATE(15,6,ROW(MAESTRO!$B$3:$B$1000)/((MAESTRO!$B$3:$B$1000="CIVILES")*(UPPER(MAESTRO!$L$3:$L$1000)="CONFIRMADO")),ROWS($A$3:A428))),"")</f>
        <v/>
      </c>
      <c r="G428" s="18" t="str">
        <f ca="1">IFERROR(INDEX(MAESTRO!G:G,_xludf.AGGREGATE(15,6,ROW(MAESTRO!$B$3:$B$1000)/((MAESTRO!$B$3:$B$1000="CIVILES")*(UPPER(MAESTRO!$L$3:$L$1000)="CONFIRMADO")),ROWS($A$3:A428))),"")</f>
        <v/>
      </c>
      <c r="H428" s="18" t="str">
        <f ca="1">IFERROR(INDEX(MAESTRO!H:H,_xludf.AGGREGATE(15,6,ROW(MAESTRO!$B$3:$B$1000)/((MAESTRO!$B$3:$B$1000="CIVILES")*(UPPER(MAESTRO!$L$3:$L$1000)="CONFIRMADO")),ROWS($A$3:A428))),"")</f>
        <v/>
      </c>
      <c r="I428" s="18" t="str">
        <f ca="1">IFERROR(INDEX(MAESTRO!I:I,_xludf.AGGREGATE(15,6,ROW(MAESTRO!$B$3:$B$1000)/((MAESTRO!$B$3:$B$1000="CIVILES")*(UPPER(MAESTRO!$L$3:$L$1000)="CONFIRMADO")),ROWS($A$3:A428))),"")</f>
        <v/>
      </c>
      <c r="J428" s="18" t="str">
        <f ca="1">IFERROR(INDEX(MAESTRO!J:J,_xludf.AGGREGATE(15,6,ROW(MAESTRO!$B$3:$B$1000)/((MAESTRO!$B$3:$B$1000="CIVILES")*(UPPER(MAESTRO!$L$3:$L$1000)="CONFIRMADO")),ROWS($A$3:A428))),"")</f>
        <v/>
      </c>
      <c r="K428" s="18" t="str">
        <f ca="1">IFERROR(INDEX(MAESTRO!K:K,_xludf.AGGREGATE(15,6,ROW(MAESTRO!$B$3:$B$1000)/((MAESTRO!$B$3:$B$1000="CIVILES")*(UPPER(MAESTRO!$L$3:$L$1000)="CONFIRMADO")),ROWS($A$3:A428))),"")</f>
        <v/>
      </c>
      <c r="L428" s="18" t="str">
        <f ca="1">IFERROR(INDEX(MAESTRO!L:L,_xludf.AGGREGATE(15,6,ROW(MAESTRO!$B$3:$B$1000)/((MAESTRO!$B$3:$B$1000="CIVILES")*(UPPER(MAESTRO!$L$3:$L$1000)="CONFIRMADO")),ROWS($A$3:A428))),"")</f>
        <v/>
      </c>
      <c r="M428" s="18" t="str">
        <f ca="1">IFERROR(INDEX(MAESTRO!M:M,_xludf.AGGREGATE(15,6,ROW(MAESTRO!$B$3:$B$1000)/((MAESTRO!$B$3:$B$1000="CIVILES")*(UPPER(MAESTRO!$L$3:$L$1000)="CONFIRMADO")),ROWS($A$3:A428))),"")</f>
        <v/>
      </c>
      <c r="N428" s="18" t="str">
        <f ca="1">IFERROR(INDEX(MAESTRO!N:N,_xludf.AGGREGATE(15,6,ROW(MAESTRO!$B$3:$B$1000)/((MAESTRO!$B$3:$B$1000="CIVILES")*(UPPER(MAESTRO!$L$3:$L$1000)="CONFIRMADO")),ROWS($A$3:A428))),"")</f>
        <v/>
      </c>
      <c r="O428" s="18" t="str">
        <f ca="1">IFERROR(INDEX(MAESTRO!O:O,_xludf.AGGREGATE(15,6,ROW(MAESTRO!$B$3:$B$1000)/((MAESTRO!$B$3:$B$1000="CIVILES")*(UPPER(MAESTRO!$L$3:$L$1000)="CONFIRMADO")),ROWS($A$3:A428))),"")</f>
        <v/>
      </c>
      <c r="P428" s="18" t="str">
        <f ca="1">IFERROR(INDEX(MAESTRO!P:P,_xludf.AGGREGATE(15,6,ROW(MAESTRO!$B$3:$B$1000)/((MAESTRO!$B$3:$B$1000="CIVILES")*(UPPER(MAESTRO!$L$3:$L$1000)="CONFIRMADO")),ROWS($A$3:A428))),"")</f>
        <v/>
      </c>
      <c r="Q428" s="18" t="str">
        <f ca="1">IFERROR(INDEX(MAESTRO!Q:Q,_xludf.AGGREGATE(15,6,ROW(MAESTRO!$B$3:$B$1000)/((MAESTRO!$B$3:$B$1000="CIVILES")*(UPPER(MAESTRO!$L$3:$L$1000)="CONFIRMADO")),ROWS($A$3:A428))),"")</f>
        <v/>
      </c>
      <c r="R428" s="18" t="str">
        <f ca="1">IFERROR(INDEX(MAESTRO!R:R,_xludf.AGGREGATE(15,6,ROW(MAESTRO!$B$3:$B$1000)/((MAESTRO!$B$3:$B$1000="CIVILES")*(UPPER(MAESTRO!$L$3:$L$1000)="CONFIRMADO")),ROWS($A$3:A428))),"")</f>
        <v/>
      </c>
      <c r="S428" s="18" t="str">
        <f ca="1">IFERROR(INDEX(MAESTRO!S:S,_xludf.AGGREGATE(15,6,ROW(MAESTRO!$B$3:$B$1000)/((MAESTRO!$B$3:$B$1000="CIVILES")*(UPPER(MAESTRO!$L$3:$L$1000)="CONFIRMADO")),ROWS($A$3:A428))),"")</f>
        <v/>
      </c>
      <c r="T428" s="18" t="str">
        <f ca="1">IFERROR(INDEX(MAESTRO!T:T,_xludf.AGGREGATE(15,6,ROW(MAESTRO!$B$3:$B$1000)/((MAESTRO!$B$3:$B$1000="CIVILES")*(UPPER(MAESTRO!$L$3:$L$1000)="CONFIRMADO")),ROWS($A$3:A428))),"")</f>
        <v/>
      </c>
      <c r="U428" s="18" t="str">
        <f ca="1">IFERROR(INDEX(MAESTRO!U:U,_xludf.AGGREGATE(15,6,ROW(MAESTRO!$B$3:$B$1000)/((MAESTRO!$B$3:$B$1000="CIVILES")*(UPPER(MAESTRO!$L$3:$L$1000)="CONFIRMADO")),ROWS($A$3:A428))),"")</f>
        <v/>
      </c>
      <c r="V428" s="18" t="str">
        <f ca="1">IFERROR(INDEX(MAESTRO!V:V,_xludf.AGGREGATE(15,6,ROW(MAESTRO!$B$3:$B$1000)/((MAESTRO!$B$3:$B$1000="CIVILES")*(UPPER(MAESTRO!$L$3:$L$1000)="CONFIRMADO")),ROWS($A$3:A428))),"")</f>
        <v/>
      </c>
      <c r="W428" s="18" t="str">
        <f ca="1">IFERROR(INDEX(MAESTRO!W:W,_xludf.AGGREGATE(15,6,ROW(MAESTRO!$B$3:$B$1000)/((MAESTRO!$B$3:$B$1000="CIVILES")*(UPPER(MAESTRO!$L$3:$L$1000)="CONFIRMADO")),ROWS($A$3:A428))),"")</f>
        <v/>
      </c>
      <c r="X428" s="18" t="str">
        <f ca="1">IFERROR(INDEX(MAESTRO!X:X,_xludf.AGGREGATE(15,6,ROW(MAESTRO!$B$3:$B$1000)/((MAESTRO!$B$3:$B$1000="CIVILES")*(UPPER(MAESTRO!$L$3:$L$1000)="CONFIRMADO")),ROWS($A$3:A428))),"")</f>
        <v/>
      </c>
    </row>
    <row r="429" spans="1:24" ht="22.05" customHeight="1">
      <c r="A429" s="10" t="str">
        <f ca="1">IFERROR(INDEX(MAESTRO!A:A,_xludf.AGGREGATE(15,6,ROW(MAESTRO!$B$3:$B$1000)/((MAESTRO!$B$3:$B$1000="CIVILES")*(UPPER(MAESTRO!$L$3:$L$1000)="CONFIRMADO")),ROWS($A$3:A429))),"")</f>
        <v/>
      </c>
      <c r="B429" s="10" t="str">
        <f ca="1">IFERROR(INDEX(MAESTRO!B:B,_xludf.AGGREGATE(15,6,ROW(MAESTRO!$B$3:$B$1000)/((MAESTRO!$B$3:$B$1000="CIVILES")*(UPPER(MAESTRO!$L$3:$L$1000)="CONFIRMADO")),ROWS($A$3:A429))),"")</f>
        <v/>
      </c>
      <c r="C429" s="10" t="str">
        <f ca="1">IFERROR(INDEX(MAESTRO!C:C,_xludf.AGGREGATE(15,6,ROW(MAESTRO!$B$3:$B$1000)/((MAESTRO!$B$3:$B$1000="CIVILES")*(UPPER(MAESTRO!$L$3:$L$1000)="CONFIRMADO")),ROWS($A$3:A429))),"")</f>
        <v/>
      </c>
      <c r="D429" s="10" t="str">
        <f ca="1">IFERROR(INDEX(MAESTRO!D:D,_xludf.AGGREGATE(15,6,ROW(MAESTRO!$B$3:$B$1000)/((MAESTRO!$B$3:$B$1000="CIVILES")*(UPPER(MAESTRO!$L$3:$L$1000)="CONFIRMADO")),ROWS($A$3:A429))),"")</f>
        <v/>
      </c>
      <c r="E429" s="10" t="str">
        <f ca="1">IFERROR(INDEX(MAESTRO!E:E,_xludf.AGGREGATE(15,6,ROW(MAESTRO!$B$3:$B$1000)/((MAESTRO!$B$3:$B$1000="CIVILES")*(UPPER(MAESTRO!$L$3:$L$1000)="CONFIRMADO")),ROWS($A$3:A429))),"")</f>
        <v/>
      </c>
      <c r="F429" s="10" t="str">
        <f ca="1">IFERROR(INDEX(MAESTRO!F:F,_xludf.AGGREGATE(15,6,ROW(MAESTRO!$B$3:$B$1000)/((MAESTRO!$B$3:$B$1000="CIVILES")*(UPPER(MAESTRO!$L$3:$L$1000)="CONFIRMADO")),ROWS($A$3:A429))),"")</f>
        <v/>
      </c>
      <c r="G429" s="10" t="str">
        <f ca="1">IFERROR(INDEX(MAESTRO!G:G,_xludf.AGGREGATE(15,6,ROW(MAESTRO!$B$3:$B$1000)/((MAESTRO!$B$3:$B$1000="CIVILES")*(UPPER(MAESTRO!$L$3:$L$1000)="CONFIRMADO")),ROWS($A$3:A429))),"")</f>
        <v/>
      </c>
      <c r="H429" s="10" t="str">
        <f ca="1">IFERROR(INDEX(MAESTRO!H:H,_xludf.AGGREGATE(15,6,ROW(MAESTRO!$B$3:$B$1000)/((MAESTRO!$B$3:$B$1000="CIVILES")*(UPPER(MAESTRO!$L$3:$L$1000)="CONFIRMADO")),ROWS($A$3:A429))),"")</f>
        <v/>
      </c>
      <c r="I429" s="10" t="str">
        <f ca="1">IFERROR(INDEX(MAESTRO!I:I,_xludf.AGGREGATE(15,6,ROW(MAESTRO!$B$3:$B$1000)/((MAESTRO!$B$3:$B$1000="CIVILES")*(UPPER(MAESTRO!$L$3:$L$1000)="CONFIRMADO")),ROWS($A$3:A429))),"")</f>
        <v/>
      </c>
      <c r="J429" s="10" t="str">
        <f ca="1">IFERROR(INDEX(MAESTRO!J:J,_xludf.AGGREGATE(15,6,ROW(MAESTRO!$B$3:$B$1000)/((MAESTRO!$B$3:$B$1000="CIVILES")*(UPPER(MAESTRO!$L$3:$L$1000)="CONFIRMADO")),ROWS($A$3:A429))),"")</f>
        <v/>
      </c>
      <c r="K429" s="10" t="str">
        <f ca="1">IFERROR(INDEX(MAESTRO!K:K,_xludf.AGGREGATE(15,6,ROW(MAESTRO!$B$3:$B$1000)/((MAESTRO!$B$3:$B$1000="CIVILES")*(UPPER(MAESTRO!$L$3:$L$1000)="CONFIRMADO")),ROWS($A$3:A429))),"")</f>
        <v/>
      </c>
      <c r="L429" s="10" t="str">
        <f ca="1">IFERROR(INDEX(MAESTRO!L:L,_xludf.AGGREGATE(15,6,ROW(MAESTRO!$B$3:$B$1000)/((MAESTRO!$B$3:$B$1000="CIVILES")*(UPPER(MAESTRO!$L$3:$L$1000)="CONFIRMADO")),ROWS($A$3:A429))),"")</f>
        <v/>
      </c>
      <c r="M429" s="10" t="str">
        <f ca="1">IFERROR(INDEX(MAESTRO!M:M,_xludf.AGGREGATE(15,6,ROW(MAESTRO!$B$3:$B$1000)/((MAESTRO!$B$3:$B$1000="CIVILES")*(UPPER(MAESTRO!$L$3:$L$1000)="CONFIRMADO")),ROWS($A$3:A429))),"")</f>
        <v/>
      </c>
      <c r="N429" s="10" t="str">
        <f ca="1">IFERROR(INDEX(MAESTRO!N:N,_xludf.AGGREGATE(15,6,ROW(MAESTRO!$B$3:$B$1000)/((MAESTRO!$B$3:$B$1000="CIVILES")*(UPPER(MAESTRO!$L$3:$L$1000)="CONFIRMADO")),ROWS($A$3:A429))),"")</f>
        <v/>
      </c>
      <c r="O429" s="10" t="str">
        <f ca="1">IFERROR(INDEX(MAESTRO!O:O,_xludf.AGGREGATE(15,6,ROW(MAESTRO!$B$3:$B$1000)/((MAESTRO!$B$3:$B$1000="CIVILES")*(UPPER(MAESTRO!$L$3:$L$1000)="CONFIRMADO")),ROWS($A$3:A429))),"")</f>
        <v/>
      </c>
      <c r="P429" s="10" t="str">
        <f ca="1">IFERROR(INDEX(MAESTRO!P:P,_xludf.AGGREGATE(15,6,ROW(MAESTRO!$B$3:$B$1000)/((MAESTRO!$B$3:$B$1000="CIVILES")*(UPPER(MAESTRO!$L$3:$L$1000)="CONFIRMADO")),ROWS($A$3:A429))),"")</f>
        <v/>
      </c>
      <c r="Q429" s="10" t="str">
        <f ca="1">IFERROR(INDEX(MAESTRO!Q:Q,_xludf.AGGREGATE(15,6,ROW(MAESTRO!$B$3:$B$1000)/((MAESTRO!$B$3:$B$1000="CIVILES")*(UPPER(MAESTRO!$L$3:$L$1000)="CONFIRMADO")),ROWS($A$3:A429))),"")</f>
        <v/>
      </c>
      <c r="R429" s="10" t="str">
        <f ca="1">IFERROR(INDEX(MAESTRO!R:R,_xludf.AGGREGATE(15,6,ROW(MAESTRO!$B$3:$B$1000)/((MAESTRO!$B$3:$B$1000="CIVILES")*(UPPER(MAESTRO!$L$3:$L$1000)="CONFIRMADO")),ROWS($A$3:A429))),"")</f>
        <v/>
      </c>
      <c r="S429" s="10" t="str">
        <f ca="1">IFERROR(INDEX(MAESTRO!S:S,_xludf.AGGREGATE(15,6,ROW(MAESTRO!$B$3:$B$1000)/((MAESTRO!$B$3:$B$1000="CIVILES")*(UPPER(MAESTRO!$L$3:$L$1000)="CONFIRMADO")),ROWS($A$3:A429))),"")</f>
        <v/>
      </c>
      <c r="T429" s="10" t="str">
        <f ca="1">IFERROR(INDEX(MAESTRO!T:T,_xludf.AGGREGATE(15,6,ROW(MAESTRO!$B$3:$B$1000)/((MAESTRO!$B$3:$B$1000="CIVILES")*(UPPER(MAESTRO!$L$3:$L$1000)="CONFIRMADO")),ROWS($A$3:A429))),"")</f>
        <v/>
      </c>
      <c r="U429" s="10" t="str">
        <f ca="1">IFERROR(INDEX(MAESTRO!U:U,_xludf.AGGREGATE(15,6,ROW(MAESTRO!$B$3:$B$1000)/((MAESTRO!$B$3:$B$1000="CIVILES")*(UPPER(MAESTRO!$L$3:$L$1000)="CONFIRMADO")),ROWS($A$3:A429))),"")</f>
        <v/>
      </c>
      <c r="V429" s="10" t="str">
        <f ca="1">IFERROR(INDEX(MAESTRO!V:V,_xludf.AGGREGATE(15,6,ROW(MAESTRO!$B$3:$B$1000)/((MAESTRO!$B$3:$B$1000="CIVILES")*(UPPER(MAESTRO!$L$3:$L$1000)="CONFIRMADO")),ROWS($A$3:A429))),"")</f>
        <v/>
      </c>
      <c r="W429" s="10" t="str">
        <f ca="1">IFERROR(INDEX(MAESTRO!W:W,_xludf.AGGREGATE(15,6,ROW(MAESTRO!$B$3:$B$1000)/((MAESTRO!$B$3:$B$1000="CIVILES")*(UPPER(MAESTRO!$L$3:$L$1000)="CONFIRMADO")),ROWS($A$3:A429))),"")</f>
        <v/>
      </c>
      <c r="X429" s="10" t="str">
        <f ca="1">IFERROR(INDEX(MAESTRO!X:X,_xludf.AGGREGATE(15,6,ROW(MAESTRO!$B$3:$B$1000)/((MAESTRO!$B$3:$B$1000="CIVILES")*(UPPER(MAESTRO!$L$3:$L$1000)="CONFIRMADO")),ROWS($A$3:A429))),"")</f>
        <v/>
      </c>
    </row>
    <row r="430" spans="1:24" ht="22.05" customHeight="1">
      <c r="A430" s="18" t="str">
        <f ca="1">IFERROR(INDEX(MAESTRO!A:A,_xludf.AGGREGATE(15,6,ROW(MAESTRO!$B$3:$B$1000)/((MAESTRO!$B$3:$B$1000="CIVILES")*(UPPER(MAESTRO!$L$3:$L$1000)="CONFIRMADO")),ROWS($A$3:A430))),"")</f>
        <v/>
      </c>
      <c r="B430" s="18" t="str">
        <f ca="1">IFERROR(INDEX(MAESTRO!B:B,_xludf.AGGREGATE(15,6,ROW(MAESTRO!$B$3:$B$1000)/((MAESTRO!$B$3:$B$1000="CIVILES")*(UPPER(MAESTRO!$L$3:$L$1000)="CONFIRMADO")),ROWS($A$3:A430))),"")</f>
        <v/>
      </c>
      <c r="C430" s="18" t="str">
        <f ca="1">IFERROR(INDEX(MAESTRO!C:C,_xludf.AGGREGATE(15,6,ROW(MAESTRO!$B$3:$B$1000)/((MAESTRO!$B$3:$B$1000="CIVILES")*(UPPER(MAESTRO!$L$3:$L$1000)="CONFIRMADO")),ROWS($A$3:A430))),"")</f>
        <v/>
      </c>
      <c r="D430" s="18" t="str">
        <f ca="1">IFERROR(INDEX(MAESTRO!D:D,_xludf.AGGREGATE(15,6,ROW(MAESTRO!$B$3:$B$1000)/((MAESTRO!$B$3:$B$1000="CIVILES")*(UPPER(MAESTRO!$L$3:$L$1000)="CONFIRMADO")),ROWS($A$3:A430))),"")</f>
        <v/>
      </c>
      <c r="E430" s="18" t="str">
        <f ca="1">IFERROR(INDEX(MAESTRO!E:E,_xludf.AGGREGATE(15,6,ROW(MAESTRO!$B$3:$B$1000)/((MAESTRO!$B$3:$B$1000="CIVILES")*(UPPER(MAESTRO!$L$3:$L$1000)="CONFIRMADO")),ROWS($A$3:A430))),"")</f>
        <v/>
      </c>
      <c r="F430" s="18" t="str">
        <f ca="1">IFERROR(INDEX(MAESTRO!F:F,_xludf.AGGREGATE(15,6,ROW(MAESTRO!$B$3:$B$1000)/((MAESTRO!$B$3:$B$1000="CIVILES")*(UPPER(MAESTRO!$L$3:$L$1000)="CONFIRMADO")),ROWS($A$3:A430))),"")</f>
        <v/>
      </c>
      <c r="G430" s="18" t="str">
        <f ca="1">IFERROR(INDEX(MAESTRO!G:G,_xludf.AGGREGATE(15,6,ROW(MAESTRO!$B$3:$B$1000)/((MAESTRO!$B$3:$B$1000="CIVILES")*(UPPER(MAESTRO!$L$3:$L$1000)="CONFIRMADO")),ROWS($A$3:A430))),"")</f>
        <v/>
      </c>
      <c r="H430" s="18" t="str">
        <f ca="1">IFERROR(INDEX(MAESTRO!H:H,_xludf.AGGREGATE(15,6,ROW(MAESTRO!$B$3:$B$1000)/((MAESTRO!$B$3:$B$1000="CIVILES")*(UPPER(MAESTRO!$L$3:$L$1000)="CONFIRMADO")),ROWS($A$3:A430))),"")</f>
        <v/>
      </c>
      <c r="I430" s="18" t="str">
        <f ca="1">IFERROR(INDEX(MAESTRO!I:I,_xludf.AGGREGATE(15,6,ROW(MAESTRO!$B$3:$B$1000)/((MAESTRO!$B$3:$B$1000="CIVILES")*(UPPER(MAESTRO!$L$3:$L$1000)="CONFIRMADO")),ROWS($A$3:A430))),"")</f>
        <v/>
      </c>
      <c r="J430" s="18" t="str">
        <f ca="1">IFERROR(INDEX(MAESTRO!J:J,_xludf.AGGREGATE(15,6,ROW(MAESTRO!$B$3:$B$1000)/((MAESTRO!$B$3:$B$1000="CIVILES")*(UPPER(MAESTRO!$L$3:$L$1000)="CONFIRMADO")),ROWS($A$3:A430))),"")</f>
        <v/>
      </c>
      <c r="K430" s="18" t="str">
        <f ca="1">IFERROR(INDEX(MAESTRO!K:K,_xludf.AGGREGATE(15,6,ROW(MAESTRO!$B$3:$B$1000)/((MAESTRO!$B$3:$B$1000="CIVILES")*(UPPER(MAESTRO!$L$3:$L$1000)="CONFIRMADO")),ROWS($A$3:A430))),"")</f>
        <v/>
      </c>
      <c r="L430" s="18" t="str">
        <f ca="1">IFERROR(INDEX(MAESTRO!L:L,_xludf.AGGREGATE(15,6,ROW(MAESTRO!$B$3:$B$1000)/((MAESTRO!$B$3:$B$1000="CIVILES")*(UPPER(MAESTRO!$L$3:$L$1000)="CONFIRMADO")),ROWS($A$3:A430))),"")</f>
        <v/>
      </c>
      <c r="M430" s="18" t="str">
        <f ca="1">IFERROR(INDEX(MAESTRO!M:M,_xludf.AGGREGATE(15,6,ROW(MAESTRO!$B$3:$B$1000)/((MAESTRO!$B$3:$B$1000="CIVILES")*(UPPER(MAESTRO!$L$3:$L$1000)="CONFIRMADO")),ROWS($A$3:A430))),"")</f>
        <v/>
      </c>
      <c r="N430" s="18" t="str">
        <f ca="1">IFERROR(INDEX(MAESTRO!N:N,_xludf.AGGREGATE(15,6,ROW(MAESTRO!$B$3:$B$1000)/((MAESTRO!$B$3:$B$1000="CIVILES")*(UPPER(MAESTRO!$L$3:$L$1000)="CONFIRMADO")),ROWS($A$3:A430))),"")</f>
        <v/>
      </c>
      <c r="O430" s="18" t="str">
        <f ca="1">IFERROR(INDEX(MAESTRO!O:O,_xludf.AGGREGATE(15,6,ROW(MAESTRO!$B$3:$B$1000)/((MAESTRO!$B$3:$B$1000="CIVILES")*(UPPER(MAESTRO!$L$3:$L$1000)="CONFIRMADO")),ROWS($A$3:A430))),"")</f>
        <v/>
      </c>
      <c r="P430" s="18" t="str">
        <f ca="1">IFERROR(INDEX(MAESTRO!P:P,_xludf.AGGREGATE(15,6,ROW(MAESTRO!$B$3:$B$1000)/((MAESTRO!$B$3:$B$1000="CIVILES")*(UPPER(MAESTRO!$L$3:$L$1000)="CONFIRMADO")),ROWS($A$3:A430))),"")</f>
        <v/>
      </c>
      <c r="Q430" s="18" t="str">
        <f ca="1">IFERROR(INDEX(MAESTRO!Q:Q,_xludf.AGGREGATE(15,6,ROW(MAESTRO!$B$3:$B$1000)/((MAESTRO!$B$3:$B$1000="CIVILES")*(UPPER(MAESTRO!$L$3:$L$1000)="CONFIRMADO")),ROWS($A$3:A430))),"")</f>
        <v/>
      </c>
      <c r="R430" s="18" t="str">
        <f ca="1">IFERROR(INDEX(MAESTRO!R:R,_xludf.AGGREGATE(15,6,ROW(MAESTRO!$B$3:$B$1000)/((MAESTRO!$B$3:$B$1000="CIVILES")*(UPPER(MAESTRO!$L$3:$L$1000)="CONFIRMADO")),ROWS($A$3:A430))),"")</f>
        <v/>
      </c>
      <c r="S430" s="18" t="str">
        <f ca="1">IFERROR(INDEX(MAESTRO!S:S,_xludf.AGGREGATE(15,6,ROW(MAESTRO!$B$3:$B$1000)/((MAESTRO!$B$3:$B$1000="CIVILES")*(UPPER(MAESTRO!$L$3:$L$1000)="CONFIRMADO")),ROWS($A$3:A430))),"")</f>
        <v/>
      </c>
      <c r="T430" s="18" t="str">
        <f ca="1">IFERROR(INDEX(MAESTRO!T:T,_xludf.AGGREGATE(15,6,ROW(MAESTRO!$B$3:$B$1000)/((MAESTRO!$B$3:$B$1000="CIVILES")*(UPPER(MAESTRO!$L$3:$L$1000)="CONFIRMADO")),ROWS($A$3:A430))),"")</f>
        <v/>
      </c>
      <c r="U430" s="18" t="str">
        <f ca="1">IFERROR(INDEX(MAESTRO!U:U,_xludf.AGGREGATE(15,6,ROW(MAESTRO!$B$3:$B$1000)/((MAESTRO!$B$3:$B$1000="CIVILES")*(UPPER(MAESTRO!$L$3:$L$1000)="CONFIRMADO")),ROWS($A$3:A430))),"")</f>
        <v/>
      </c>
      <c r="V430" s="18" t="str">
        <f ca="1">IFERROR(INDEX(MAESTRO!V:V,_xludf.AGGREGATE(15,6,ROW(MAESTRO!$B$3:$B$1000)/((MAESTRO!$B$3:$B$1000="CIVILES")*(UPPER(MAESTRO!$L$3:$L$1000)="CONFIRMADO")),ROWS($A$3:A430))),"")</f>
        <v/>
      </c>
      <c r="W430" s="18" t="str">
        <f ca="1">IFERROR(INDEX(MAESTRO!W:W,_xludf.AGGREGATE(15,6,ROW(MAESTRO!$B$3:$B$1000)/((MAESTRO!$B$3:$B$1000="CIVILES")*(UPPER(MAESTRO!$L$3:$L$1000)="CONFIRMADO")),ROWS($A$3:A430))),"")</f>
        <v/>
      </c>
      <c r="X430" s="18" t="str">
        <f ca="1">IFERROR(INDEX(MAESTRO!X:X,_xludf.AGGREGATE(15,6,ROW(MAESTRO!$B$3:$B$1000)/((MAESTRO!$B$3:$B$1000="CIVILES")*(UPPER(MAESTRO!$L$3:$L$1000)="CONFIRMADO")),ROWS($A$3:A430))),"")</f>
        <v/>
      </c>
    </row>
    <row r="431" spans="1:24" ht="22.05" customHeight="1">
      <c r="A431" s="10" t="str">
        <f ca="1">IFERROR(INDEX(MAESTRO!A:A,_xludf.AGGREGATE(15,6,ROW(MAESTRO!$B$3:$B$1000)/((MAESTRO!$B$3:$B$1000="CIVILES")*(UPPER(MAESTRO!$L$3:$L$1000)="CONFIRMADO")),ROWS($A$3:A431))),"")</f>
        <v/>
      </c>
      <c r="B431" s="10" t="str">
        <f ca="1">IFERROR(INDEX(MAESTRO!B:B,_xludf.AGGREGATE(15,6,ROW(MAESTRO!$B$3:$B$1000)/((MAESTRO!$B$3:$B$1000="CIVILES")*(UPPER(MAESTRO!$L$3:$L$1000)="CONFIRMADO")),ROWS($A$3:A431))),"")</f>
        <v/>
      </c>
      <c r="C431" s="10" t="str">
        <f ca="1">IFERROR(INDEX(MAESTRO!C:C,_xludf.AGGREGATE(15,6,ROW(MAESTRO!$B$3:$B$1000)/((MAESTRO!$B$3:$B$1000="CIVILES")*(UPPER(MAESTRO!$L$3:$L$1000)="CONFIRMADO")),ROWS($A$3:A431))),"")</f>
        <v/>
      </c>
      <c r="D431" s="10" t="str">
        <f ca="1">IFERROR(INDEX(MAESTRO!D:D,_xludf.AGGREGATE(15,6,ROW(MAESTRO!$B$3:$B$1000)/((MAESTRO!$B$3:$B$1000="CIVILES")*(UPPER(MAESTRO!$L$3:$L$1000)="CONFIRMADO")),ROWS($A$3:A431))),"")</f>
        <v/>
      </c>
      <c r="E431" s="10" t="str">
        <f ca="1">IFERROR(INDEX(MAESTRO!E:E,_xludf.AGGREGATE(15,6,ROW(MAESTRO!$B$3:$B$1000)/((MAESTRO!$B$3:$B$1000="CIVILES")*(UPPER(MAESTRO!$L$3:$L$1000)="CONFIRMADO")),ROWS($A$3:A431))),"")</f>
        <v/>
      </c>
      <c r="F431" s="10" t="str">
        <f ca="1">IFERROR(INDEX(MAESTRO!F:F,_xludf.AGGREGATE(15,6,ROW(MAESTRO!$B$3:$B$1000)/((MAESTRO!$B$3:$B$1000="CIVILES")*(UPPER(MAESTRO!$L$3:$L$1000)="CONFIRMADO")),ROWS($A$3:A431))),"")</f>
        <v/>
      </c>
      <c r="G431" s="10" t="str">
        <f ca="1">IFERROR(INDEX(MAESTRO!G:G,_xludf.AGGREGATE(15,6,ROW(MAESTRO!$B$3:$B$1000)/((MAESTRO!$B$3:$B$1000="CIVILES")*(UPPER(MAESTRO!$L$3:$L$1000)="CONFIRMADO")),ROWS($A$3:A431))),"")</f>
        <v/>
      </c>
      <c r="H431" s="10" t="str">
        <f ca="1">IFERROR(INDEX(MAESTRO!H:H,_xludf.AGGREGATE(15,6,ROW(MAESTRO!$B$3:$B$1000)/((MAESTRO!$B$3:$B$1000="CIVILES")*(UPPER(MAESTRO!$L$3:$L$1000)="CONFIRMADO")),ROWS($A$3:A431))),"")</f>
        <v/>
      </c>
      <c r="I431" s="10" t="str">
        <f ca="1">IFERROR(INDEX(MAESTRO!I:I,_xludf.AGGREGATE(15,6,ROW(MAESTRO!$B$3:$B$1000)/((MAESTRO!$B$3:$B$1000="CIVILES")*(UPPER(MAESTRO!$L$3:$L$1000)="CONFIRMADO")),ROWS($A$3:A431))),"")</f>
        <v/>
      </c>
      <c r="J431" s="10" t="str">
        <f ca="1">IFERROR(INDEX(MAESTRO!J:J,_xludf.AGGREGATE(15,6,ROW(MAESTRO!$B$3:$B$1000)/((MAESTRO!$B$3:$B$1000="CIVILES")*(UPPER(MAESTRO!$L$3:$L$1000)="CONFIRMADO")),ROWS($A$3:A431))),"")</f>
        <v/>
      </c>
      <c r="K431" s="10" t="str">
        <f ca="1">IFERROR(INDEX(MAESTRO!K:K,_xludf.AGGREGATE(15,6,ROW(MAESTRO!$B$3:$B$1000)/((MAESTRO!$B$3:$B$1000="CIVILES")*(UPPER(MAESTRO!$L$3:$L$1000)="CONFIRMADO")),ROWS($A$3:A431))),"")</f>
        <v/>
      </c>
      <c r="L431" s="10" t="str">
        <f ca="1">IFERROR(INDEX(MAESTRO!L:L,_xludf.AGGREGATE(15,6,ROW(MAESTRO!$B$3:$B$1000)/((MAESTRO!$B$3:$B$1000="CIVILES")*(UPPER(MAESTRO!$L$3:$L$1000)="CONFIRMADO")),ROWS($A$3:A431))),"")</f>
        <v/>
      </c>
      <c r="M431" s="10" t="str">
        <f ca="1">IFERROR(INDEX(MAESTRO!M:M,_xludf.AGGREGATE(15,6,ROW(MAESTRO!$B$3:$B$1000)/((MAESTRO!$B$3:$B$1000="CIVILES")*(UPPER(MAESTRO!$L$3:$L$1000)="CONFIRMADO")),ROWS($A$3:A431))),"")</f>
        <v/>
      </c>
      <c r="N431" s="10" t="str">
        <f ca="1">IFERROR(INDEX(MAESTRO!N:N,_xludf.AGGREGATE(15,6,ROW(MAESTRO!$B$3:$B$1000)/((MAESTRO!$B$3:$B$1000="CIVILES")*(UPPER(MAESTRO!$L$3:$L$1000)="CONFIRMADO")),ROWS($A$3:A431))),"")</f>
        <v/>
      </c>
      <c r="O431" s="10" t="str">
        <f ca="1">IFERROR(INDEX(MAESTRO!O:O,_xludf.AGGREGATE(15,6,ROW(MAESTRO!$B$3:$B$1000)/((MAESTRO!$B$3:$B$1000="CIVILES")*(UPPER(MAESTRO!$L$3:$L$1000)="CONFIRMADO")),ROWS($A$3:A431))),"")</f>
        <v/>
      </c>
      <c r="P431" s="10" t="str">
        <f ca="1">IFERROR(INDEX(MAESTRO!P:P,_xludf.AGGREGATE(15,6,ROW(MAESTRO!$B$3:$B$1000)/((MAESTRO!$B$3:$B$1000="CIVILES")*(UPPER(MAESTRO!$L$3:$L$1000)="CONFIRMADO")),ROWS($A$3:A431))),"")</f>
        <v/>
      </c>
      <c r="Q431" s="10" t="str">
        <f ca="1">IFERROR(INDEX(MAESTRO!Q:Q,_xludf.AGGREGATE(15,6,ROW(MAESTRO!$B$3:$B$1000)/((MAESTRO!$B$3:$B$1000="CIVILES")*(UPPER(MAESTRO!$L$3:$L$1000)="CONFIRMADO")),ROWS($A$3:A431))),"")</f>
        <v/>
      </c>
      <c r="R431" s="10" t="str">
        <f ca="1">IFERROR(INDEX(MAESTRO!R:R,_xludf.AGGREGATE(15,6,ROW(MAESTRO!$B$3:$B$1000)/((MAESTRO!$B$3:$B$1000="CIVILES")*(UPPER(MAESTRO!$L$3:$L$1000)="CONFIRMADO")),ROWS($A$3:A431))),"")</f>
        <v/>
      </c>
      <c r="S431" s="10" t="str">
        <f ca="1">IFERROR(INDEX(MAESTRO!S:S,_xludf.AGGREGATE(15,6,ROW(MAESTRO!$B$3:$B$1000)/((MAESTRO!$B$3:$B$1000="CIVILES")*(UPPER(MAESTRO!$L$3:$L$1000)="CONFIRMADO")),ROWS($A$3:A431))),"")</f>
        <v/>
      </c>
      <c r="T431" s="10" t="str">
        <f ca="1">IFERROR(INDEX(MAESTRO!T:T,_xludf.AGGREGATE(15,6,ROW(MAESTRO!$B$3:$B$1000)/((MAESTRO!$B$3:$B$1000="CIVILES")*(UPPER(MAESTRO!$L$3:$L$1000)="CONFIRMADO")),ROWS($A$3:A431))),"")</f>
        <v/>
      </c>
      <c r="U431" s="10" t="str">
        <f ca="1">IFERROR(INDEX(MAESTRO!U:U,_xludf.AGGREGATE(15,6,ROW(MAESTRO!$B$3:$B$1000)/((MAESTRO!$B$3:$B$1000="CIVILES")*(UPPER(MAESTRO!$L$3:$L$1000)="CONFIRMADO")),ROWS($A$3:A431))),"")</f>
        <v/>
      </c>
      <c r="V431" s="10" t="str">
        <f ca="1">IFERROR(INDEX(MAESTRO!V:V,_xludf.AGGREGATE(15,6,ROW(MAESTRO!$B$3:$B$1000)/((MAESTRO!$B$3:$B$1000="CIVILES")*(UPPER(MAESTRO!$L$3:$L$1000)="CONFIRMADO")),ROWS($A$3:A431))),"")</f>
        <v/>
      </c>
      <c r="W431" s="10" t="str">
        <f ca="1">IFERROR(INDEX(MAESTRO!W:W,_xludf.AGGREGATE(15,6,ROW(MAESTRO!$B$3:$B$1000)/((MAESTRO!$B$3:$B$1000="CIVILES")*(UPPER(MAESTRO!$L$3:$L$1000)="CONFIRMADO")),ROWS($A$3:A431))),"")</f>
        <v/>
      </c>
      <c r="X431" s="10" t="str">
        <f ca="1">IFERROR(INDEX(MAESTRO!X:X,_xludf.AGGREGATE(15,6,ROW(MAESTRO!$B$3:$B$1000)/((MAESTRO!$B$3:$B$1000="CIVILES")*(UPPER(MAESTRO!$L$3:$L$1000)="CONFIRMADO")),ROWS($A$3:A431))),"")</f>
        <v/>
      </c>
    </row>
    <row r="432" spans="1:24" ht="22.05" customHeight="1">
      <c r="A432" s="18" t="str">
        <f ca="1">IFERROR(INDEX(MAESTRO!A:A,_xludf.AGGREGATE(15,6,ROW(MAESTRO!$B$3:$B$1000)/((MAESTRO!$B$3:$B$1000="CIVILES")*(UPPER(MAESTRO!$L$3:$L$1000)="CONFIRMADO")),ROWS($A$3:A432))),"")</f>
        <v/>
      </c>
      <c r="B432" s="18" t="str">
        <f ca="1">IFERROR(INDEX(MAESTRO!B:B,_xludf.AGGREGATE(15,6,ROW(MAESTRO!$B$3:$B$1000)/((MAESTRO!$B$3:$B$1000="CIVILES")*(UPPER(MAESTRO!$L$3:$L$1000)="CONFIRMADO")),ROWS($A$3:A432))),"")</f>
        <v/>
      </c>
      <c r="C432" s="18" t="str">
        <f ca="1">IFERROR(INDEX(MAESTRO!C:C,_xludf.AGGREGATE(15,6,ROW(MAESTRO!$B$3:$B$1000)/((MAESTRO!$B$3:$B$1000="CIVILES")*(UPPER(MAESTRO!$L$3:$L$1000)="CONFIRMADO")),ROWS($A$3:A432))),"")</f>
        <v/>
      </c>
      <c r="D432" s="18" t="str">
        <f ca="1">IFERROR(INDEX(MAESTRO!D:D,_xludf.AGGREGATE(15,6,ROW(MAESTRO!$B$3:$B$1000)/((MAESTRO!$B$3:$B$1000="CIVILES")*(UPPER(MAESTRO!$L$3:$L$1000)="CONFIRMADO")),ROWS($A$3:A432))),"")</f>
        <v/>
      </c>
      <c r="E432" s="18" t="str">
        <f ca="1">IFERROR(INDEX(MAESTRO!E:E,_xludf.AGGREGATE(15,6,ROW(MAESTRO!$B$3:$B$1000)/((MAESTRO!$B$3:$B$1000="CIVILES")*(UPPER(MAESTRO!$L$3:$L$1000)="CONFIRMADO")),ROWS($A$3:A432))),"")</f>
        <v/>
      </c>
      <c r="F432" s="18" t="str">
        <f ca="1">IFERROR(INDEX(MAESTRO!F:F,_xludf.AGGREGATE(15,6,ROW(MAESTRO!$B$3:$B$1000)/((MAESTRO!$B$3:$B$1000="CIVILES")*(UPPER(MAESTRO!$L$3:$L$1000)="CONFIRMADO")),ROWS($A$3:A432))),"")</f>
        <v/>
      </c>
      <c r="G432" s="18" t="str">
        <f ca="1">IFERROR(INDEX(MAESTRO!G:G,_xludf.AGGREGATE(15,6,ROW(MAESTRO!$B$3:$B$1000)/((MAESTRO!$B$3:$B$1000="CIVILES")*(UPPER(MAESTRO!$L$3:$L$1000)="CONFIRMADO")),ROWS($A$3:A432))),"")</f>
        <v/>
      </c>
      <c r="H432" s="18" t="str">
        <f ca="1">IFERROR(INDEX(MAESTRO!H:H,_xludf.AGGREGATE(15,6,ROW(MAESTRO!$B$3:$B$1000)/((MAESTRO!$B$3:$B$1000="CIVILES")*(UPPER(MAESTRO!$L$3:$L$1000)="CONFIRMADO")),ROWS($A$3:A432))),"")</f>
        <v/>
      </c>
      <c r="I432" s="18" t="str">
        <f ca="1">IFERROR(INDEX(MAESTRO!I:I,_xludf.AGGREGATE(15,6,ROW(MAESTRO!$B$3:$B$1000)/((MAESTRO!$B$3:$B$1000="CIVILES")*(UPPER(MAESTRO!$L$3:$L$1000)="CONFIRMADO")),ROWS($A$3:A432))),"")</f>
        <v/>
      </c>
      <c r="J432" s="18" t="str">
        <f ca="1">IFERROR(INDEX(MAESTRO!J:J,_xludf.AGGREGATE(15,6,ROW(MAESTRO!$B$3:$B$1000)/((MAESTRO!$B$3:$B$1000="CIVILES")*(UPPER(MAESTRO!$L$3:$L$1000)="CONFIRMADO")),ROWS($A$3:A432))),"")</f>
        <v/>
      </c>
      <c r="K432" s="18" t="str">
        <f ca="1">IFERROR(INDEX(MAESTRO!K:K,_xludf.AGGREGATE(15,6,ROW(MAESTRO!$B$3:$B$1000)/((MAESTRO!$B$3:$B$1000="CIVILES")*(UPPER(MAESTRO!$L$3:$L$1000)="CONFIRMADO")),ROWS($A$3:A432))),"")</f>
        <v/>
      </c>
      <c r="L432" s="18" t="str">
        <f ca="1">IFERROR(INDEX(MAESTRO!L:L,_xludf.AGGREGATE(15,6,ROW(MAESTRO!$B$3:$B$1000)/((MAESTRO!$B$3:$B$1000="CIVILES")*(UPPER(MAESTRO!$L$3:$L$1000)="CONFIRMADO")),ROWS($A$3:A432))),"")</f>
        <v/>
      </c>
      <c r="M432" s="18" t="str">
        <f ca="1">IFERROR(INDEX(MAESTRO!M:M,_xludf.AGGREGATE(15,6,ROW(MAESTRO!$B$3:$B$1000)/((MAESTRO!$B$3:$B$1000="CIVILES")*(UPPER(MAESTRO!$L$3:$L$1000)="CONFIRMADO")),ROWS($A$3:A432))),"")</f>
        <v/>
      </c>
      <c r="N432" s="18" t="str">
        <f ca="1">IFERROR(INDEX(MAESTRO!N:N,_xludf.AGGREGATE(15,6,ROW(MAESTRO!$B$3:$B$1000)/((MAESTRO!$B$3:$B$1000="CIVILES")*(UPPER(MAESTRO!$L$3:$L$1000)="CONFIRMADO")),ROWS($A$3:A432))),"")</f>
        <v/>
      </c>
      <c r="O432" s="18" t="str">
        <f ca="1">IFERROR(INDEX(MAESTRO!O:O,_xludf.AGGREGATE(15,6,ROW(MAESTRO!$B$3:$B$1000)/((MAESTRO!$B$3:$B$1000="CIVILES")*(UPPER(MAESTRO!$L$3:$L$1000)="CONFIRMADO")),ROWS($A$3:A432))),"")</f>
        <v/>
      </c>
      <c r="P432" s="18" t="str">
        <f ca="1">IFERROR(INDEX(MAESTRO!P:P,_xludf.AGGREGATE(15,6,ROW(MAESTRO!$B$3:$B$1000)/((MAESTRO!$B$3:$B$1000="CIVILES")*(UPPER(MAESTRO!$L$3:$L$1000)="CONFIRMADO")),ROWS($A$3:A432))),"")</f>
        <v/>
      </c>
      <c r="Q432" s="18" t="str">
        <f ca="1">IFERROR(INDEX(MAESTRO!Q:Q,_xludf.AGGREGATE(15,6,ROW(MAESTRO!$B$3:$B$1000)/((MAESTRO!$B$3:$B$1000="CIVILES")*(UPPER(MAESTRO!$L$3:$L$1000)="CONFIRMADO")),ROWS($A$3:A432))),"")</f>
        <v/>
      </c>
      <c r="R432" s="18" t="str">
        <f ca="1">IFERROR(INDEX(MAESTRO!R:R,_xludf.AGGREGATE(15,6,ROW(MAESTRO!$B$3:$B$1000)/((MAESTRO!$B$3:$B$1000="CIVILES")*(UPPER(MAESTRO!$L$3:$L$1000)="CONFIRMADO")),ROWS($A$3:A432))),"")</f>
        <v/>
      </c>
      <c r="S432" s="18" t="str">
        <f ca="1">IFERROR(INDEX(MAESTRO!S:S,_xludf.AGGREGATE(15,6,ROW(MAESTRO!$B$3:$B$1000)/((MAESTRO!$B$3:$B$1000="CIVILES")*(UPPER(MAESTRO!$L$3:$L$1000)="CONFIRMADO")),ROWS($A$3:A432))),"")</f>
        <v/>
      </c>
      <c r="T432" s="18" t="str">
        <f ca="1">IFERROR(INDEX(MAESTRO!T:T,_xludf.AGGREGATE(15,6,ROW(MAESTRO!$B$3:$B$1000)/((MAESTRO!$B$3:$B$1000="CIVILES")*(UPPER(MAESTRO!$L$3:$L$1000)="CONFIRMADO")),ROWS($A$3:A432))),"")</f>
        <v/>
      </c>
      <c r="U432" s="18" t="str">
        <f ca="1">IFERROR(INDEX(MAESTRO!U:U,_xludf.AGGREGATE(15,6,ROW(MAESTRO!$B$3:$B$1000)/((MAESTRO!$B$3:$B$1000="CIVILES")*(UPPER(MAESTRO!$L$3:$L$1000)="CONFIRMADO")),ROWS($A$3:A432))),"")</f>
        <v/>
      </c>
      <c r="V432" s="18" t="str">
        <f ca="1">IFERROR(INDEX(MAESTRO!V:V,_xludf.AGGREGATE(15,6,ROW(MAESTRO!$B$3:$B$1000)/((MAESTRO!$B$3:$B$1000="CIVILES")*(UPPER(MAESTRO!$L$3:$L$1000)="CONFIRMADO")),ROWS($A$3:A432))),"")</f>
        <v/>
      </c>
      <c r="W432" s="18" t="str">
        <f ca="1">IFERROR(INDEX(MAESTRO!W:W,_xludf.AGGREGATE(15,6,ROW(MAESTRO!$B$3:$B$1000)/((MAESTRO!$B$3:$B$1000="CIVILES")*(UPPER(MAESTRO!$L$3:$L$1000)="CONFIRMADO")),ROWS($A$3:A432))),"")</f>
        <v/>
      </c>
      <c r="X432" s="18" t="str">
        <f ca="1">IFERROR(INDEX(MAESTRO!X:X,_xludf.AGGREGATE(15,6,ROW(MAESTRO!$B$3:$B$1000)/((MAESTRO!$B$3:$B$1000="CIVILES")*(UPPER(MAESTRO!$L$3:$L$1000)="CONFIRMADO")),ROWS($A$3:A432))),"")</f>
        <v/>
      </c>
    </row>
    <row r="433" spans="1:24" ht="22.05" customHeight="1">
      <c r="A433" s="10" t="str">
        <f ca="1">IFERROR(INDEX(MAESTRO!A:A,_xludf.AGGREGATE(15,6,ROW(MAESTRO!$B$3:$B$1000)/((MAESTRO!$B$3:$B$1000="CIVILES")*(UPPER(MAESTRO!$L$3:$L$1000)="CONFIRMADO")),ROWS($A$3:A433))),"")</f>
        <v/>
      </c>
      <c r="B433" s="10" t="str">
        <f ca="1">IFERROR(INDEX(MAESTRO!B:B,_xludf.AGGREGATE(15,6,ROW(MAESTRO!$B$3:$B$1000)/((MAESTRO!$B$3:$B$1000="CIVILES")*(UPPER(MAESTRO!$L$3:$L$1000)="CONFIRMADO")),ROWS($A$3:A433))),"")</f>
        <v/>
      </c>
      <c r="C433" s="10" t="str">
        <f ca="1">IFERROR(INDEX(MAESTRO!C:C,_xludf.AGGREGATE(15,6,ROW(MAESTRO!$B$3:$B$1000)/((MAESTRO!$B$3:$B$1000="CIVILES")*(UPPER(MAESTRO!$L$3:$L$1000)="CONFIRMADO")),ROWS($A$3:A433))),"")</f>
        <v/>
      </c>
      <c r="D433" s="10" t="str">
        <f ca="1">IFERROR(INDEX(MAESTRO!D:D,_xludf.AGGREGATE(15,6,ROW(MAESTRO!$B$3:$B$1000)/((MAESTRO!$B$3:$B$1000="CIVILES")*(UPPER(MAESTRO!$L$3:$L$1000)="CONFIRMADO")),ROWS($A$3:A433))),"")</f>
        <v/>
      </c>
      <c r="E433" s="10" t="str">
        <f ca="1">IFERROR(INDEX(MAESTRO!E:E,_xludf.AGGREGATE(15,6,ROW(MAESTRO!$B$3:$B$1000)/((MAESTRO!$B$3:$B$1000="CIVILES")*(UPPER(MAESTRO!$L$3:$L$1000)="CONFIRMADO")),ROWS($A$3:A433))),"")</f>
        <v/>
      </c>
      <c r="F433" s="10" t="str">
        <f ca="1">IFERROR(INDEX(MAESTRO!F:F,_xludf.AGGREGATE(15,6,ROW(MAESTRO!$B$3:$B$1000)/((MAESTRO!$B$3:$B$1000="CIVILES")*(UPPER(MAESTRO!$L$3:$L$1000)="CONFIRMADO")),ROWS($A$3:A433))),"")</f>
        <v/>
      </c>
      <c r="G433" s="10" t="str">
        <f ca="1">IFERROR(INDEX(MAESTRO!G:G,_xludf.AGGREGATE(15,6,ROW(MAESTRO!$B$3:$B$1000)/((MAESTRO!$B$3:$B$1000="CIVILES")*(UPPER(MAESTRO!$L$3:$L$1000)="CONFIRMADO")),ROWS($A$3:A433))),"")</f>
        <v/>
      </c>
      <c r="H433" s="10" t="str">
        <f ca="1">IFERROR(INDEX(MAESTRO!H:H,_xludf.AGGREGATE(15,6,ROW(MAESTRO!$B$3:$B$1000)/((MAESTRO!$B$3:$B$1000="CIVILES")*(UPPER(MAESTRO!$L$3:$L$1000)="CONFIRMADO")),ROWS($A$3:A433))),"")</f>
        <v/>
      </c>
      <c r="I433" s="10" t="str">
        <f ca="1">IFERROR(INDEX(MAESTRO!I:I,_xludf.AGGREGATE(15,6,ROW(MAESTRO!$B$3:$B$1000)/((MAESTRO!$B$3:$B$1000="CIVILES")*(UPPER(MAESTRO!$L$3:$L$1000)="CONFIRMADO")),ROWS($A$3:A433))),"")</f>
        <v/>
      </c>
      <c r="J433" s="10" t="str">
        <f ca="1">IFERROR(INDEX(MAESTRO!J:J,_xludf.AGGREGATE(15,6,ROW(MAESTRO!$B$3:$B$1000)/((MAESTRO!$B$3:$B$1000="CIVILES")*(UPPER(MAESTRO!$L$3:$L$1000)="CONFIRMADO")),ROWS($A$3:A433))),"")</f>
        <v/>
      </c>
      <c r="K433" s="10" t="str">
        <f ca="1">IFERROR(INDEX(MAESTRO!K:K,_xludf.AGGREGATE(15,6,ROW(MAESTRO!$B$3:$B$1000)/((MAESTRO!$B$3:$B$1000="CIVILES")*(UPPER(MAESTRO!$L$3:$L$1000)="CONFIRMADO")),ROWS($A$3:A433))),"")</f>
        <v/>
      </c>
      <c r="L433" s="10" t="str">
        <f ca="1">IFERROR(INDEX(MAESTRO!L:L,_xludf.AGGREGATE(15,6,ROW(MAESTRO!$B$3:$B$1000)/((MAESTRO!$B$3:$B$1000="CIVILES")*(UPPER(MAESTRO!$L$3:$L$1000)="CONFIRMADO")),ROWS($A$3:A433))),"")</f>
        <v/>
      </c>
      <c r="M433" s="10" t="str">
        <f ca="1">IFERROR(INDEX(MAESTRO!M:M,_xludf.AGGREGATE(15,6,ROW(MAESTRO!$B$3:$B$1000)/((MAESTRO!$B$3:$B$1000="CIVILES")*(UPPER(MAESTRO!$L$3:$L$1000)="CONFIRMADO")),ROWS($A$3:A433))),"")</f>
        <v/>
      </c>
      <c r="N433" s="10" t="str">
        <f ca="1">IFERROR(INDEX(MAESTRO!N:N,_xludf.AGGREGATE(15,6,ROW(MAESTRO!$B$3:$B$1000)/((MAESTRO!$B$3:$B$1000="CIVILES")*(UPPER(MAESTRO!$L$3:$L$1000)="CONFIRMADO")),ROWS($A$3:A433))),"")</f>
        <v/>
      </c>
      <c r="O433" s="10" t="str">
        <f ca="1">IFERROR(INDEX(MAESTRO!O:O,_xludf.AGGREGATE(15,6,ROW(MAESTRO!$B$3:$B$1000)/((MAESTRO!$B$3:$B$1000="CIVILES")*(UPPER(MAESTRO!$L$3:$L$1000)="CONFIRMADO")),ROWS($A$3:A433))),"")</f>
        <v/>
      </c>
      <c r="P433" s="10" t="str">
        <f ca="1">IFERROR(INDEX(MAESTRO!P:P,_xludf.AGGREGATE(15,6,ROW(MAESTRO!$B$3:$B$1000)/((MAESTRO!$B$3:$B$1000="CIVILES")*(UPPER(MAESTRO!$L$3:$L$1000)="CONFIRMADO")),ROWS($A$3:A433))),"")</f>
        <v/>
      </c>
      <c r="Q433" s="10" t="str">
        <f ca="1">IFERROR(INDEX(MAESTRO!Q:Q,_xludf.AGGREGATE(15,6,ROW(MAESTRO!$B$3:$B$1000)/((MAESTRO!$B$3:$B$1000="CIVILES")*(UPPER(MAESTRO!$L$3:$L$1000)="CONFIRMADO")),ROWS($A$3:A433))),"")</f>
        <v/>
      </c>
      <c r="R433" s="10" t="str">
        <f ca="1">IFERROR(INDEX(MAESTRO!R:R,_xludf.AGGREGATE(15,6,ROW(MAESTRO!$B$3:$B$1000)/((MAESTRO!$B$3:$B$1000="CIVILES")*(UPPER(MAESTRO!$L$3:$L$1000)="CONFIRMADO")),ROWS($A$3:A433))),"")</f>
        <v/>
      </c>
      <c r="S433" s="10" t="str">
        <f ca="1">IFERROR(INDEX(MAESTRO!S:S,_xludf.AGGREGATE(15,6,ROW(MAESTRO!$B$3:$B$1000)/((MAESTRO!$B$3:$B$1000="CIVILES")*(UPPER(MAESTRO!$L$3:$L$1000)="CONFIRMADO")),ROWS($A$3:A433))),"")</f>
        <v/>
      </c>
      <c r="T433" s="10" t="str">
        <f ca="1">IFERROR(INDEX(MAESTRO!T:T,_xludf.AGGREGATE(15,6,ROW(MAESTRO!$B$3:$B$1000)/((MAESTRO!$B$3:$B$1000="CIVILES")*(UPPER(MAESTRO!$L$3:$L$1000)="CONFIRMADO")),ROWS($A$3:A433))),"")</f>
        <v/>
      </c>
      <c r="U433" s="10" t="str">
        <f ca="1">IFERROR(INDEX(MAESTRO!U:U,_xludf.AGGREGATE(15,6,ROW(MAESTRO!$B$3:$B$1000)/((MAESTRO!$B$3:$B$1000="CIVILES")*(UPPER(MAESTRO!$L$3:$L$1000)="CONFIRMADO")),ROWS($A$3:A433))),"")</f>
        <v/>
      </c>
      <c r="V433" s="10" t="str">
        <f ca="1">IFERROR(INDEX(MAESTRO!V:V,_xludf.AGGREGATE(15,6,ROW(MAESTRO!$B$3:$B$1000)/((MAESTRO!$B$3:$B$1000="CIVILES")*(UPPER(MAESTRO!$L$3:$L$1000)="CONFIRMADO")),ROWS($A$3:A433))),"")</f>
        <v/>
      </c>
      <c r="W433" s="10" t="str">
        <f ca="1">IFERROR(INDEX(MAESTRO!W:W,_xludf.AGGREGATE(15,6,ROW(MAESTRO!$B$3:$B$1000)/((MAESTRO!$B$3:$B$1000="CIVILES")*(UPPER(MAESTRO!$L$3:$L$1000)="CONFIRMADO")),ROWS($A$3:A433))),"")</f>
        <v/>
      </c>
      <c r="X433" s="10" t="str">
        <f ca="1">IFERROR(INDEX(MAESTRO!X:X,_xludf.AGGREGATE(15,6,ROW(MAESTRO!$B$3:$B$1000)/((MAESTRO!$B$3:$B$1000="CIVILES")*(UPPER(MAESTRO!$L$3:$L$1000)="CONFIRMADO")),ROWS($A$3:A433))),"")</f>
        <v/>
      </c>
    </row>
    <row r="434" spans="1:24" ht="22.05" customHeight="1">
      <c r="A434" s="18" t="str">
        <f ca="1">IFERROR(INDEX(MAESTRO!A:A,_xludf.AGGREGATE(15,6,ROW(MAESTRO!$B$3:$B$1000)/((MAESTRO!$B$3:$B$1000="CIVILES")*(UPPER(MAESTRO!$L$3:$L$1000)="CONFIRMADO")),ROWS($A$3:A434))),"")</f>
        <v/>
      </c>
      <c r="B434" s="18" t="str">
        <f ca="1">IFERROR(INDEX(MAESTRO!B:B,_xludf.AGGREGATE(15,6,ROW(MAESTRO!$B$3:$B$1000)/((MAESTRO!$B$3:$B$1000="CIVILES")*(UPPER(MAESTRO!$L$3:$L$1000)="CONFIRMADO")),ROWS($A$3:A434))),"")</f>
        <v/>
      </c>
      <c r="C434" s="18" t="str">
        <f ca="1">IFERROR(INDEX(MAESTRO!C:C,_xludf.AGGREGATE(15,6,ROW(MAESTRO!$B$3:$B$1000)/((MAESTRO!$B$3:$B$1000="CIVILES")*(UPPER(MAESTRO!$L$3:$L$1000)="CONFIRMADO")),ROWS($A$3:A434))),"")</f>
        <v/>
      </c>
      <c r="D434" s="18" t="str">
        <f ca="1">IFERROR(INDEX(MAESTRO!D:D,_xludf.AGGREGATE(15,6,ROW(MAESTRO!$B$3:$B$1000)/((MAESTRO!$B$3:$B$1000="CIVILES")*(UPPER(MAESTRO!$L$3:$L$1000)="CONFIRMADO")),ROWS($A$3:A434))),"")</f>
        <v/>
      </c>
      <c r="E434" s="18" t="str">
        <f ca="1">IFERROR(INDEX(MAESTRO!E:E,_xludf.AGGREGATE(15,6,ROW(MAESTRO!$B$3:$B$1000)/((MAESTRO!$B$3:$B$1000="CIVILES")*(UPPER(MAESTRO!$L$3:$L$1000)="CONFIRMADO")),ROWS($A$3:A434))),"")</f>
        <v/>
      </c>
      <c r="F434" s="18" t="str">
        <f ca="1">IFERROR(INDEX(MAESTRO!F:F,_xludf.AGGREGATE(15,6,ROW(MAESTRO!$B$3:$B$1000)/((MAESTRO!$B$3:$B$1000="CIVILES")*(UPPER(MAESTRO!$L$3:$L$1000)="CONFIRMADO")),ROWS($A$3:A434))),"")</f>
        <v/>
      </c>
      <c r="G434" s="18" t="str">
        <f ca="1">IFERROR(INDEX(MAESTRO!G:G,_xludf.AGGREGATE(15,6,ROW(MAESTRO!$B$3:$B$1000)/((MAESTRO!$B$3:$B$1000="CIVILES")*(UPPER(MAESTRO!$L$3:$L$1000)="CONFIRMADO")),ROWS($A$3:A434))),"")</f>
        <v/>
      </c>
      <c r="H434" s="18" t="str">
        <f ca="1">IFERROR(INDEX(MAESTRO!H:H,_xludf.AGGREGATE(15,6,ROW(MAESTRO!$B$3:$B$1000)/((MAESTRO!$B$3:$B$1000="CIVILES")*(UPPER(MAESTRO!$L$3:$L$1000)="CONFIRMADO")),ROWS($A$3:A434))),"")</f>
        <v/>
      </c>
      <c r="I434" s="18" t="str">
        <f ca="1">IFERROR(INDEX(MAESTRO!I:I,_xludf.AGGREGATE(15,6,ROW(MAESTRO!$B$3:$B$1000)/((MAESTRO!$B$3:$B$1000="CIVILES")*(UPPER(MAESTRO!$L$3:$L$1000)="CONFIRMADO")),ROWS($A$3:A434))),"")</f>
        <v/>
      </c>
      <c r="J434" s="18" t="str">
        <f ca="1">IFERROR(INDEX(MAESTRO!J:J,_xludf.AGGREGATE(15,6,ROW(MAESTRO!$B$3:$B$1000)/((MAESTRO!$B$3:$B$1000="CIVILES")*(UPPER(MAESTRO!$L$3:$L$1000)="CONFIRMADO")),ROWS($A$3:A434))),"")</f>
        <v/>
      </c>
      <c r="K434" s="18" t="str">
        <f ca="1">IFERROR(INDEX(MAESTRO!K:K,_xludf.AGGREGATE(15,6,ROW(MAESTRO!$B$3:$B$1000)/((MAESTRO!$B$3:$B$1000="CIVILES")*(UPPER(MAESTRO!$L$3:$L$1000)="CONFIRMADO")),ROWS($A$3:A434))),"")</f>
        <v/>
      </c>
      <c r="L434" s="18" t="str">
        <f ca="1">IFERROR(INDEX(MAESTRO!L:L,_xludf.AGGREGATE(15,6,ROW(MAESTRO!$B$3:$B$1000)/((MAESTRO!$B$3:$B$1000="CIVILES")*(UPPER(MAESTRO!$L$3:$L$1000)="CONFIRMADO")),ROWS($A$3:A434))),"")</f>
        <v/>
      </c>
      <c r="M434" s="18" t="str">
        <f ca="1">IFERROR(INDEX(MAESTRO!M:M,_xludf.AGGREGATE(15,6,ROW(MAESTRO!$B$3:$B$1000)/((MAESTRO!$B$3:$B$1000="CIVILES")*(UPPER(MAESTRO!$L$3:$L$1000)="CONFIRMADO")),ROWS($A$3:A434))),"")</f>
        <v/>
      </c>
      <c r="N434" s="18" t="str">
        <f ca="1">IFERROR(INDEX(MAESTRO!N:N,_xludf.AGGREGATE(15,6,ROW(MAESTRO!$B$3:$B$1000)/((MAESTRO!$B$3:$B$1000="CIVILES")*(UPPER(MAESTRO!$L$3:$L$1000)="CONFIRMADO")),ROWS($A$3:A434))),"")</f>
        <v/>
      </c>
      <c r="O434" s="18" t="str">
        <f ca="1">IFERROR(INDEX(MAESTRO!O:O,_xludf.AGGREGATE(15,6,ROW(MAESTRO!$B$3:$B$1000)/((MAESTRO!$B$3:$B$1000="CIVILES")*(UPPER(MAESTRO!$L$3:$L$1000)="CONFIRMADO")),ROWS($A$3:A434))),"")</f>
        <v/>
      </c>
      <c r="P434" s="18" t="str">
        <f ca="1">IFERROR(INDEX(MAESTRO!P:P,_xludf.AGGREGATE(15,6,ROW(MAESTRO!$B$3:$B$1000)/((MAESTRO!$B$3:$B$1000="CIVILES")*(UPPER(MAESTRO!$L$3:$L$1000)="CONFIRMADO")),ROWS($A$3:A434))),"")</f>
        <v/>
      </c>
      <c r="Q434" s="18" t="str">
        <f ca="1">IFERROR(INDEX(MAESTRO!Q:Q,_xludf.AGGREGATE(15,6,ROW(MAESTRO!$B$3:$B$1000)/((MAESTRO!$B$3:$B$1000="CIVILES")*(UPPER(MAESTRO!$L$3:$L$1000)="CONFIRMADO")),ROWS($A$3:A434))),"")</f>
        <v/>
      </c>
      <c r="R434" s="18" t="str">
        <f ca="1">IFERROR(INDEX(MAESTRO!R:R,_xludf.AGGREGATE(15,6,ROW(MAESTRO!$B$3:$B$1000)/((MAESTRO!$B$3:$B$1000="CIVILES")*(UPPER(MAESTRO!$L$3:$L$1000)="CONFIRMADO")),ROWS($A$3:A434))),"")</f>
        <v/>
      </c>
      <c r="S434" s="18" t="str">
        <f ca="1">IFERROR(INDEX(MAESTRO!S:S,_xludf.AGGREGATE(15,6,ROW(MAESTRO!$B$3:$B$1000)/((MAESTRO!$B$3:$B$1000="CIVILES")*(UPPER(MAESTRO!$L$3:$L$1000)="CONFIRMADO")),ROWS($A$3:A434))),"")</f>
        <v/>
      </c>
      <c r="T434" s="18" t="str">
        <f ca="1">IFERROR(INDEX(MAESTRO!T:T,_xludf.AGGREGATE(15,6,ROW(MAESTRO!$B$3:$B$1000)/((MAESTRO!$B$3:$B$1000="CIVILES")*(UPPER(MAESTRO!$L$3:$L$1000)="CONFIRMADO")),ROWS($A$3:A434))),"")</f>
        <v/>
      </c>
      <c r="U434" s="18" t="str">
        <f ca="1">IFERROR(INDEX(MAESTRO!U:U,_xludf.AGGREGATE(15,6,ROW(MAESTRO!$B$3:$B$1000)/((MAESTRO!$B$3:$B$1000="CIVILES")*(UPPER(MAESTRO!$L$3:$L$1000)="CONFIRMADO")),ROWS($A$3:A434))),"")</f>
        <v/>
      </c>
      <c r="V434" s="18" t="str">
        <f ca="1">IFERROR(INDEX(MAESTRO!V:V,_xludf.AGGREGATE(15,6,ROW(MAESTRO!$B$3:$B$1000)/((MAESTRO!$B$3:$B$1000="CIVILES")*(UPPER(MAESTRO!$L$3:$L$1000)="CONFIRMADO")),ROWS($A$3:A434))),"")</f>
        <v/>
      </c>
      <c r="W434" s="18" t="str">
        <f ca="1">IFERROR(INDEX(MAESTRO!W:W,_xludf.AGGREGATE(15,6,ROW(MAESTRO!$B$3:$B$1000)/((MAESTRO!$B$3:$B$1000="CIVILES")*(UPPER(MAESTRO!$L$3:$L$1000)="CONFIRMADO")),ROWS($A$3:A434))),"")</f>
        <v/>
      </c>
      <c r="X434" s="18" t="str">
        <f ca="1">IFERROR(INDEX(MAESTRO!X:X,_xludf.AGGREGATE(15,6,ROW(MAESTRO!$B$3:$B$1000)/((MAESTRO!$B$3:$B$1000="CIVILES")*(UPPER(MAESTRO!$L$3:$L$1000)="CONFIRMADO")),ROWS($A$3:A434))),"")</f>
        <v/>
      </c>
    </row>
    <row r="435" spans="1:24" ht="22.05" customHeight="1">
      <c r="A435" s="10" t="str">
        <f ca="1">IFERROR(INDEX(MAESTRO!A:A,_xludf.AGGREGATE(15,6,ROW(MAESTRO!$B$3:$B$1000)/((MAESTRO!$B$3:$B$1000="CIVILES")*(UPPER(MAESTRO!$L$3:$L$1000)="CONFIRMADO")),ROWS($A$3:A435))),"")</f>
        <v/>
      </c>
      <c r="B435" s="10" t="str">
        <f ca="1">IFERROR(INDEX(MAESTRO!B:B,_xludf.AGGREGATE(15,6,ROW(MAESTRO!$B$3:$B$1000)/((MAESTRO!$B$3:$B$1000="CIVILES")*(UPPER(MAESTRO!$L$3:$L$1000)="CONFIRMADO")),ROWS($A$3:A435))),"")</f>
        <v/>
      </c>
      <c r="C435" s="10" t="str">
        <f ca="1">IFERROR(INDEX(MAESTRO!C:C,_xludf.AGGREGATE(15,6,ROW(MAESTRO!$B$3:$B$1000)/((MAESTRO!$B$3:$B$1000="CIVILES")*(UPPER(MAESTRO!$L$3:$L$1000)="CONFIRMADO")),ROWS($A$3:A435))),"")</f>
        <v/>
      </c>
      <c r="D435" s="10" t="str">
        <f ca="1">IFERROR(INDEX(MAESTRO!D:D,_xludf.AGGREGATE(15,6,ROW(MAESTRO!$B$3:$B$1000)/((MAESTRO!$B$3:$B$1000="CIVILES")*(UPPER(MAESTRO!$L$3:$L$1000)="CONFIRMADO")),ROWS($A$3:A435))),"")</f>
        <v/>
      </c>
      <c r="E435" s="10" t="str">
        <f ca="1">IFERROR(INDEX(MAESTRO!E:E,_xludf.AGGREGATE(15,6,ROW(MAESTRO!$B$3:$B$1000)/((MAESTRO!$B$3:$B$1000="CIVILES")*(UPPER(MAESTRO!$L$3:$L$1000)="CONFIRMADO")),ROWS($A$3:A435))),"")</f>
        <v/>
      </c>
      <c r="F435" s="10" t="str">
        <f ca="1">IFERROR(INDEX(MAESTRO!F:F,_xludf.AGGREGATE(15,6,ROW(MAESTRO!$B$3:$B$1000)/((MAESTRO!$B$3:$B$1000="CIVILES")*(UPPER(MAESTRO!$L$3:$L$1000)="CONFIRMADO")),ROWS($A$3:A435))),"")</f>
        <v/>
      </c>
      <c r="G435" s="10" t="str">
        <f ca="1">IFERROR(INDEX(MAESTRO!G:G,_xludf.AGGREGATE(15,6,ROW(MAESTRO!$B$3:$B$1000)/((MAESTRO!$B$3:$B$1000="CIVILES")*(UPPER(MAESTRO!$L$3:$L$1000)="CONFIRMADO")),ROWS($A$3:A435))),"")</f>
        <v/>
      </c>
      <c r="H435" s="10" t="str">
        <f ca="1">IFERROR(INDEX(MAESTRO!H:H,_xludf.AGGREGATE(15,6,ROW(MAESTRO!$B$3:$B$1000)/((MAESTRO!$B$3:$B$1000="CIVILES")*(UPPER(MAESTRO!$L$3:$L$1000)="CONFIRMADO")),ROWS($A$3:A435))),"")</f>
        <v/>
      </c>
      <c r="I435" s="10" t="str">
        <f ca="1">IFERROR(INDEX(MAESTRO!I:I,_xludf.AGGREGATE(15,6,ROW(MAESTRO!$B$3:$B$1000)/((MAESTRO!$B$3:$B$1000="CIVILES")*(UPPER(MAESTRO!$L$3:$L$1000)="CONFIRMADO")),ROWS($A$3:A435))),"")</f>
        <v/>
      </c>
      <c r="J435" s="10" t="str">
        <f ca="1">IFERROR(INDEX(MAESTRO!J:J,_xludf.AGGREGATE(15,6,ROW(MAESTRO!$B$3:$B$1000)/((MAESTRO!$B$3:$B$1000="CIVILES")*(UPPER(MAESTRO!$L$3:$L$1000)="CONFIRMADO")),ROWS($A$3:A435))),"")</f>
        <v/>
      </c>
      <c r="K435" s="10" t="str">
        <f ca="1">IFERROR(INDEX(MAESTRO!K:K,_xludf.AGGREGATE(15,6,ROW(MAESTRO!$B$3:$B$1000)/((MAESTRO!$B$3:$B$1000="CIVILES")*(UPPER(MAESTRO!$L$3:$L$1000)="CONFIRMADO")),ROWS($A$3:A435))),"")</f>
        <v/>
      </c>
      <c r="L435" s="10" t="str">
        <f ca="1">IFERROR(INDEX(MAESTRO!L:L,_xludf.AGGREGATE(15,6,ROW(MAESTRO!$B$3:$B$1000)/((MAESTRO!$B$3:$B$1000="CIVILES")*(UPPER(MAESTRO!$L$3:$L$1000)="CONFIRMADO")),ROWS($A$3:A435))),"")</f>
        <v/>
      </c>
      <c r="M435" s="10" t="str">
        <f ca="1">IFERROR(INDEX(MAESTRO!M:M,_xludf.AGGREGATE(15,6,ROW(MAESTRO!$B$3:$B$1000)/((MAESTRO!$B$3:$B$1000="CIVILES")*(UPPER(MAESTRO!$L$3:$L$1000)="CONFIRMADO")),ROWS($A$3:A435))),"")</f>
        <v/>
      </c>
      <c r="N435" s="10" t="str">
        <f ca="1">IFERROR(INDEX(MAESTRO!N:N,_xludf.AGGREGATE(15,6,ROW(MAESTRO!$B$3:$B$1000)/((MAESTRO!$B$3:$B$1000="CIVILES")*(UPPER(MAESTRO!$L$3:$L$1000)="CONFIRMADO")),ROWS($A$3:A435))),"")</f>
        <v/>
      </c>
      <c r="O435" s="10" t="str">
        <f ca="1">IFERROR(INDEX(MAESTRO!O:O,_xludf.AGGREGATE(15,6,ROW(MAESTRO!$B$3:$B$1000)/((MAESTRO!$B$3:$B$1000="CIVILES")*(UPPER(MAESTRO!$L$3:$L$1000)="CONFIRMADO")),ROWS($A$3:A435))),"")</f>
        <v/>
      </c>
      <c r="P435" s="10" t="str">
        <f ca="1">IFERROR(INDEX(MAESTRO!P:P,_xludf.AGGREGATE(15,6,ROW(MAESTRO!$B$3:$B$1000)/((MAESTRO!$B$3:$B$1000="CIVILES")*(UPPER(MAESTRO!$L$3:$L$1000)="CONFIRMADO")),ROWS($A$3:A435))),"")</f>
        <v/>
      </c>
      <c r="Q435" s="10" t="str">
        <f ca="1">IFERROR(INDEX(MAESTRO!Q:Q,_xludf.AGGREGATE(15,6,ROW(MAESTRO!$B$3:$B$1000)/((MAESTRO!$B$3:$B$1000="CIVILES")*(UPPER(MAESTRO!$L$3:$L$1000)="CONFIRMADO")),ROWS($A$3:A435))),"")</f>
        <v/>
      </c>
      <c r="R435" s="10" t="str">
        <f ca="1">IFERROR(INDEX(MAESTRO!R:R,_xludf.AGGREGATE(15,6,ROW(MAESTRO!$B$3:$B$1000)/((MAESTRO!$B$3:$B$1000="CIVILES")*(UPPER(MAESTRO!$L$3:$L$1000)="CONFIRMADO")),ROWS($A$3:A435))),"")</f>
        <v/>
      </c>
      <c r="S435" s="10" t="str">
        <f ca="1">IFERROR(INDEX(MAESTRO!S:S,_xludf.AGGREGATE(15,6,ROW(MAESTRO!$B$3:$B$1000)/((MAESTRO!$B$3:$B$1000="CIVILES")*(UPPER(MAESTRO!$L$3:$L$1000)="CONFIRMADO")),ROWS($A$3:A435))),"")</f>
        <v/>
      </c>
      <c r="T435" s="10" t="str">
        <f ca="1">IFERROR(INDEX(MAESTRO!T:T,_xludf.AGGREGATE(15,6,ROW(MAESTRO!$B$3:$B$1000)/((MAESTRO!$B$3:$B$1000="CIVILES")*(UPPER(MAESTRO!$L$3:$L$1000)="CONFIRMADO")),ROWS($A$3:A435))),"")</f>
        <v/>
      </c>
      <c r="U435" s="10" t="str">
        <f ca="1">IFERROR(INDEX(MAESTRO!U:U,_xludf.AGGREGATE(15,6,ROW(MAESTRO!$B$3:$B$1000)/((MAESTRO!$B$3:$B$1000="CIVILES")*(UPPER(MAESTRO!$L$3:$L$1000)="CONFIRMADO")),ROWS($A$3:A435))),"")</f>
        <v/>
      </c>
      <c r="V435" s="10" t="str">
        <f ca="1">IFERROR(INDEX(MAESTRO!V:V,_xludf.AGGREGATE(15,6,ROW(MAESTRO!$B$3:$B$1000)/((MAESTRO!$B$3:$B$1000="CIVILES")*(UPPER(MAESTRO!$L$3:$L$1000)="CONFIRMADO")),ROWS($A$3:A435))),"")</f>
        <v/>
      </c>
      <c r="W435" s="10" t="str">
        <f ca="1">IFERROR(INDEX(MAESTRO!W:W,_xludf.AGGREGATE(15,6,ROW(MAESTRO!$B$3:$B$1000)/((MAESTRO!$B$3:$B$1000="CIVILES")*(UPPER(MAESTRO!$L$3:$L$1000)="CONFIRMADO")),ROWS($A$3:A435))),"")</f>
        <v/>
      </c>
      <c r="X435" s="10" t="str">
        <f ca="1">IFERROR(INDEX(MAESTRO!X:X,_xludf.AGGREGATE(15,6,ROW(MAESTRO!$B$3:$B$1000)/((MAESTRO!$B$3:$B$1000="CIVILES")*(UPPER(MAESTRO!$L$3:$L$1000)="CONFIRMADO")),ROWS($A$3:A435))),"")</f>
        <v/>
      </c>
    </row>
    <row r="436" spans="1:24" ht="22.05" customHeight="1">
      <c r="A436" s="18" t="str">
        <f ca="1">IFERROR(INDEX(MAESTRO!A:A,_xludf.AGGREGATE(15,6,ROW(MAESTRO!$B$3:$B$1000)/((MAESTRO!$B$3:$B$1000="CIVILES")*(UPPER(MAESTRO!$L$3:$L$1000)="CONFIRMADO")),ROWS($A$3:A436))),"")</f>
        <v/>
      </c>
      <c r="B436" s="18" t="str">
        <f ca="1">IFERROR(INDEX(MAESTRO!B:B,_xludf.AGGREGATE(15,6,ROW(MAESTRO!$B$3:$B$1000)/((MAESTRO!$B$3:$B$1000="CIVILES")*(UPPER(MAESTRO!$L$3:$L$1000)="CONFIRMADO")),ROWS($A$3:A436))),"")</f>
        <v/>
      </c>
      <c r="C436" s="18" t="str">
        <f ca="1">IFERROR(INDEX(MAESTRO!C:C,_xludf.AGGREGATE(15,6,ROW(MAESTRO!$B$3:$B$1000)/((MAESTRO!$B$3:$B$1000="CIVILES")*(UPPER(MAESTRO!$L$3:$L$1000)="CONFIRMADO")),ROWS($A$3:A436))),"")</f>
        <v/>
      </c>
      <c r="D436" s="18" t="str">
        <f ca="1">IFERROR(INDEX(MAESTRO!D:D,_xludf.AGGREGATE(15,6,ROW(MAESTRO!$B$3:$B$1000)/((MAESTRO!$B$3:$B$1000="CIVILES")*(UPPER(MAESTRO!$L$3:$L$1000)="CONFIRMADO")),ROWS($A$3:A436))),"")</f>
        <v/>
      </c>
      <c r="E436" s="18" t="str">
        <f ca="1">IFERROR(INDEX(MAESTRO!E:E,_xludf.AGGREGATE(15,6,ROW(MAESTRO!$B$3:$B$1000)/((MAESTRO!$B$3:$B$1000="CIVILES")*(UPPER(MAESTRO!$L$3:$L$1000)="CONFIRMADO")),ROWS($A$3:A436))),"")</f>
        <v/>
      </c>
      <c r="F436" s="18" t="str">
        <f ca="1">IFERROR(INDEX(MAESTRO!F:F,_xludf.AGGREGATE(15,6,ROW(MAESTRO!$B$3:$B$1000)/((MAESTRO!$B$3:$B$1000="CIVILES")*(UPPER(MAESTRO!$L$3:$L$1000)="CONFIRMADO")),ROWS($A$3:A436))),"")</f>
        <v/>
      </c>
      <c r="G436" s="18" t="str">
        <f ca="1">IFERROR(INDEX(MAESTRO!G:G,_xludf.AGGREGATE(15,6,ROW(MAESTRO!$B$3:$B$1000)/((MAESTRO!$B$3:$B$1000="CIVILES")*(UPPER(MAESTRO!$L$3:$L$1000)="CONFIRMADO")),ROWS($A$3:A436))),"")</f>
        <v/>
      </c>
      <c r="H436" s="18" t="str">
        <f ca="1">IFERROR(INDEX(MAESTRO!H:H,_xludf.AGGREGATE(15,6,ROW(MAESTRO!$B$3:$B$1000)/((MAESTRO!$B$3:$B$1000="CIVILES")*(UPPER(MAESTRO!$L$3:$L$1000)="CONFIRMADO")),ROWS($A$3:A436))),"")</f>
        <v/>
      </c>
      <c r="I436" s="18" t="str">
        <f ca="1">IFERROR(INDEX(MAESTRO!I:I,_xludf.AGGREGATE(15,6,ROW(MAESTRO!$B$3:$B$1000)/((MAESTRO!$B$3:$B$1000="CIVILES")*(UPPER(MAESTRO!$L$3:$L$1000)="CONFIRMADO")),ROWS($A$3:A436))),"")</f>
        <v/>
      </c>
      <c r="J436" s="18" t="str">
        <f ca="1">IFERROR(INDEX(MAESTRO!J:J,_xludf.AGGREGATE(15,6,ROW(MAESTRO!$B$3:$B$1000)/((MAESTRO!$B$3:$B$1000="CIVILES")*(UPPER(MAESTRO!$L$3:$L$1000)="CONFIRMADO")),ROWS($A$3:A436))),"")</f>
        <v/>
      </c>
      <c r="K436" s="18" t="str">
        <f ca="1">IFERROR(INDEX(MAESTRO!K:K,_xludf.AGGREGATE(15,6,ROW(MAESTRO!$B$3:$B$1000)/((MAESTRO!$B$3:$B$1000="CIVILES")*(UPPER(MAESTRO!$L$3:$L$1000)="CONFIRMADO")),ROWS($A$3:A436))),"")</f>
        <v/>
      </c>
      <c r="L436" s="18" t="str">
        <f ca="1">IFERROR(INDEX(MAESTRO!L:L,_xludf.AGGREGATE(15,6,ROW(MAESTRO!$B$3:$B$1000)/((MAESTRO!$B$3:$B$1000="CIVILES")*(UPPER(MAESTRO!$L$3:$L$1000)="CONFIRMADO")),ROWS($A$3:A436))),"")</f>
        <v/>
      </c>
      <c r="M436" s="18" t="str">
        <f ca="1">IFERROR(INDEX(MAESTRO!M:M,_xludf.AGGREGATE(15,6,ROW(MAESTRO!$B$3:$B$1000)/((MAESTRO!$B$3:$B$1000="CIVILES")*(UPPER(MAESTRO!$L$3:$L$1000)="CONFIRMADO")),ROWS($A$3:A436))),"")</f>
        <v/>
      </c>
      <c r="N436" s="18" t="str">
        <f ca="1">IFERROR(INDEX(MAESTRO!N:N,_xludf.AGGREGATE(15,6,ROW(MAESTRO!$B$3:$B$1000)/((MAESTRO!$B$3:$B$1000="CIVILES")*(UPPER(MAESTRO!$L$3:$L$1000)="CONFIRMADO")),ROWS($A$3:A436))),"")</f>
        <v/>
      </c>
      <c r="O436" s="18" t="str">
        <f ca="1">IFERROR(INDEX(MAESTRO!O:O,_xludf.AGGREGATE(15,6,ROW(MAESTRO!$B$3:$B$1000)/((MAESTRO!$B$3:$B$1000="CIVILES")*(UPPER(MAESTRO!$L$3:$L$1000)="CONFIRMADO")),ROWS($A$3:A436))),"")</f>
        <v/>
      </c>
      <c r="P436" s="18" t="str">
        <f ca="1">IFERROR(INDEX(MAESTRO!P:P,_xludf.AGGREGATE(15,6,ROW(MAESTRO!$B$3:$B$1000)/((MAESTRO!$B$3:$B$1000="CIVILES")*(UPPER(MAESTRO!$L$3:$L$1000)="CONFIRMADO")),ROWS($A$3:A436))),"")</f>
        <v/>
      </c>
      <c r="Q436" s="18" t="str">
        <f ca="1">IFERROR(INDEX(MAESTRO!Q:Q,_xludf.AGGREGATE(15,6,ROW(MAESTRO!$B$3:$B$1000)/((MAESTRO!$B$3:$B$1000="CIVILES")*(UPPER(MAESTRO!$L$3:$L$1000)="CONFIRMADO")),ROWS($A$3:A436))),"")</f>
        <v/>
      </c>
      <c r="R436" s="18" t="str">
        <f ca="1">IFERROR(INDEX(MAESTRO!R:R,_xludf.AGGREGATE(15,6,ROW(MAESTRO!$B$3:$B$1000)/((MAESTRO!$B$3:$B$1000="CIVILES")*(UPPER(MAESTRO!$L$3:$L$1000)="CONFIRMADO")),ROWS($A$3:A436))),"")</f>
        <v/>
      </c>
      <c r="S436" s="18" t="str">
        <f ca="1">IFERROR(INDEX(MAESTRO!S:S,_xludf.AGGREGATE(15,6,ROW(MAESTRO!$B$3:$B$1000)/((MAESTRO!$B$3:$B$1000="CIVILES")*(UPPER(MAESTRO!$L$3:$L$1000)="CONFIRMADO")),ROWS($A$3:A436))),"")</f>
        <v/>
      </c>
      <c r="T436" s="18" t="str">
        <f ca="1">IFERROR(INDEX(MAESTRO!T:T,_xludf.AGGREGATE(15,6,ROW(MAESTRO!$B$3:$B$1000)/((MAESTRO!$B$3:$B$1000="CIVILES")*(UPPER(MAESTRO!$L$3:$L$1000)="CONFIRMADO")),ROWS($A$3:A436))),"")</f>
        <v/>
      </c>
      <c r="U436" s="18" t="str">
        <f ca="1">IFERROR(INDEX(MAESTRO!U:U,_xludf.AGGREGATE(15,6,ROW(MAESTRO!$B$3:$B$1000)/((MAESTRO!$B$3:$B$1000="CIVILES")*(UPPER(MAESTRO!$L$3:$L$1000)="CONFIRMADO")),ROWS($A$3:A436))),"")</f>
        <v/>
      </c>
      <c r="V436" s="18" t="str">
        <f ca="1">IFERROR(INDEX(MAESTRO!V:V,_xludf.AGGREGATE(15,6,ROW(MAESTRO!$B$3:$B$1000)/((MAESTRO!$B$3:$B$1000="CIVILES")*(UPPER(MAESTRO!$L$3:$L$1000)="CONFIRMADO")),ROWS($A$3:A436))),"")</f>
        <v/>
      </c>
      <c r="W436" s="18" t="str">
        <f ca="1">IFERROR(INDEX(MAESTRO!W:W,_xludf.AGGREGATE(15,6,ROW(MAESTRO!$B$3:$B$1000)/((MAESTRO!$B$3:$B$1000="CIVILES")*(UPPER(MAESTRO!$L$3:$L$1000)="CONFIRMADO")),ROWS($A$3:A436))),"")</f>
        <v/>
      </c>
      <c r="X436" s="18" t="str">
        <f ca="1">IFERROR(INDEX(MAESTRO!X:X,_xludf.AGGREGATE(15,6,ROW(MAESTRO!$B$3:$B$1000)/((MAESTRO!$B$3:$B$1000="CIVILES")*(UPPER(MAESTRO!$L$3:$L$1000)="CONFIRMADO")),ROWS($A$3:A436))),"")</f>
        <v/>
      </c>
    </row>
    <row r="437" spans="1:24" ht="22.05" customHeight="1">
      <c r="A437" s="10" t="str">
        <f ca="1">IFERROR(INDEX(MAESTRO!A:A,_xludf.AGGREGATE(15,6,ROW(MAESTRO!$B$3:$B$1000)/((MAESTRO!$B$3:$B$1000="CIVILES")*(UPPER(MAESTRO!$L$3:$L$1000)="CONFIRMADO")),ROWS($A$3:A437))),"")</f>
        <v/>
      </c>
      <c r="B437" s="10" t="str">
        <f ca="1">IFERROR(INDEX(MAESTRO!B:B,_xludf.AGGREGATE(15,6,ROW(MAESTRO!$B$3:$B$1000)/((MAESTRO!$B$3:$B$1000="CIVILES")*(UPPER(MAESTRO!$L$3:$L$1000)="CONFIRMADO")),ROWS($A$3:A437))),"")</f>
        <v/>
      </c>
      <c r="C437" s="10" t="str">
        <f ca="1">IFERROR(INDEX(MAESTRO!C:C,_xludf.AGGREGATE(15,6,ROW(MAESTRO!$B$3:$B$1000)/((MAESTRO!$B$3:$B$1000="CIVILES")*(UPPER(MAESTRO!$L$3:$L$1000)="CONFIRMADO")),ROWS($A$3:A437))),"")</f>
        <v/>
      </c>
      <c r="D437" s="10" t="str">
        <f ca="1">IFERROR(INDEX(MAESTRO!D:D,_xludf.AGGREGATE(15,6,ROW(MAESTRO!$B$3:$B$1000)/((MAESTRO!$B$3:$B$1000="CIVILES")*(UPPER(MAESTRO!$L$3:$L$1000)="CONFIRMADO")),ROWS($A$3:A437))),"")</f>
        <v/>
      </c>
      <c r="E437" s="10" t="str">
        <f ca="1">IFERROR(INDEX(MAESTRO!E:E,_xludf.AGGREGATE(15,6,ROW(MAESTRO!$B$3:$B$1000)/((MAESTRO!$B$3:$B$1000="CIVILES")*(UPPER(MAESTRO!$L$3:$L$1000)="CONFIRMADO")),ROWS($A$3:A437))),"")</f>
        <v/>
      </c>
      <c r="F437" s="10" t="str">
        <f ca="1">IFERROR(INDEX(MAESTRO!F:F,_xludf.AGGREGATE(15,6,ROW(MAESTRO!$B$3:$B$1000)/((MAESTRO!$B$3:$B$1000="CIVILES")*(UPPER(MAESTRO!$L$3:$L$1000)="CONFIRMADO")),ROWS($A$3:A437))),"")</f>
        <v/>
      </c>
      <c r="G437" s="10" t="str">
        <f ca="1">IFERROR(INDEX(MAESTRO!G:G,_xludf.AGGREGATE(15,6,ROW(MAESTRO!$B$3:$B$1000)/((MAESTRO!$B$3:$B$1000="CIVILES")*(UPPER(MAESTRO!$L$3:$L$1000)="CONFIRMADO")),ROWS($A$3:A437))),"")</f>
        <v/>
      </c>
      <c r="H437" s="10" t="str">
        <f ca="1">IFERROR(INDEX(MAESTRO!H:H,_xludf.AGGREGATE(15,6,ROW(MAESTRO!$B$3:$B$1000)/((MAESTRO!$B$3:$B$1000="CIVILES")*(UPPER(MAESTRO!$L$3:$L$1000)="CONFIRMADO")),ROWS($A$3:A437))),"")</f>
        <v/>
      </c>
      <c r="I437" s="10" t="str">
        <f ca="1">IFERROR(INDEX(MAESTRO!I:I,_xludf.AGGREGATE(15,6,ROW(MAESTRO!$B$3:$B$1000)/((MAESTRO!$B$3:$B$1000="CIVILES")*(UPPER(MAESTRO!$L$3:$L$1000)="CONFIRMADO")),ROWS($A$3:A437))),"")</f>
        <v/>
      </c>
      <c r="J437" s="10" t="str">
        <f ca="1">IFERROR(INDEX(MAESTRO!J:J,_xludf.AGGREGATE(15,6,ROW(MAESTRO!$B$3:$B$1000)/((MAESTRO!$B$3:$B$1000="CIVILES")*(UPPER(MAESTRO!$L$3:$L$1000)="CONFIRMADO")),ROWS($A$3:A437))),"")</f>
        <v/>
      </c>
      <c r="K437" s="10" t="str">
        <f ca="1">IFERROR(INDEX(MAESTRO!K:K,_xludf.AGGREGATE(15,6,ROW(MAESTRO!$B$3:$B$1000)/((MAESTRO!$B$3:$B$1000="CIVILES")*(UPPER(MAESTRO!$L$3:$L$1000)="CONFIRMADO")),ROWS($A$3:A437))),"")</f>
        <v/>
      </c>
      <c r="L437" s="10" t="str">
        <f ca="1">IFERROR(INDEX(MAESTRO!L:L,_xludf.AGGREGATE(15,6,ROW(MAESTRO!$B$3:$B$1000)/((MAESTRO!$B$3:$B$1000="CIVILES")*(UPPER(MAESTRO!$L$3:$L$1000)="CONFIRMADO")),ROWS($A$3:A437))),"")</f>
        <v/>
      </c>
      <c r="M437" s="10" t="str">
        <f ca="1">IFERROR(INDEX(MAESTRO!M:M,_xludf.AGGREGATE(15,6,ROW(MAESTRO!$B$3:$B$1000)/((MAESTRO!$B$3:$B$1000="CIVILES")*(UPPER(MAESTRO!$L$3:$L$1000)="CONFIRMADO")),ROWS($A$3:A437))),"")</f>
        <v/>
      </c>
      <c r="N437" s="10" t="str">
        <f ca="1">IFERROR(INDEX(MAESTRO!N:N,_xludf.AGGREGATE(15,6,ROW(MAESTRO!$B$3:$B$1000)/((MAESTRO!$B$3:$B$1000="CIVILES")*(UPPER(MAESTRO!$L$3:$L$1000)="CONFIRMADO")),ROWS($A$3:A437))),"")</f>
        <v/>
      </c>
      <c r="O437" s="10" t="str">
        <f ca="1">IFERROR(INDEX(MAESTRO!O:O,_xludf.AGGREGATE(15,6,ROW(MAESTRO!$B$3:$B$1000)/((MAESTRO!$B$3:$B$1000="CIVILES")*(UPPER(MAESTRO!$L$3:$L$1000)="CONFIRMADO")),ROWS($A$3:A437))),"")</f>
        <v/>
      </c>
      <c r="P437" s="10" t="str">
        <f ca="1">IFERROR(INDEX(MAESTRO!P:P,_xludf.AGGREGATE(15,6,ROW(MAESTRO!$B$3:$B$1000)/((MAESTRO!$B$3:$B$1000="CIVILES")*(UPPER(MAESTRO!$L$3:$L$1000)="CONFIRMADO")),ROWS($A$3:A437))),"")</f>
        <v/>
      </c>
      <c r="Q437" s="10" t="str">
        <f ca="1">IFERROR(INDEX(MAESTRO!Q:Q,_xludf.AGGREGATE(15,6,ROW(MAESTRO!$B$3:$B$1000)/((MAESTRO!$B$3:$B$1000="CIVILES")*(UPPER(MAESTRO!$L$3:$L$1000)="CONFIRMADO")),ROWS($A$3:A437))),"")</f>
        <v/>
      </c>
      <c r="R437" s="10" t="str">
        <f ca="1">IFERROR(INDEX(MAESTRO!R:R,_xludf.AGGREGATE(15,6,ROW(MAESTRO!$B$3:$B$1000)/((MAESTRO!$B$3:$B$1000="CIVILES")*(UPPER(MAESTRO!$L$3:$L$1000)="CONFIRMADO")),ROWS($A$3:A437))),"")</f>
        <v/>
      </c>
      <c r="S437" s="10" t="str">
        <f ca="1">IFERROR(INDEX(MAESTRO!S:S,_xludf.AGGREGATE(15,6,ROW(MAESTRO!$B$3:$B$1000)/((MAESTRO!$B$3:$B$1000="CIVILES")*(UPPER(MAESTRO!$L$3:$L$1000)="CONFIRMADO")),ROWS($A$3:A437))),"")</f>
        <v/>
      </c>
      <c r="T437" s="10" t="str">
        <f ca="1">IFERROR(INDEX(MAESTRO!T:T,_xludf.AGGREGATE(15,6,ROW(MAESTRO!$B$3:$B$1000)/((MAESTRO!$B$3:$B$1000="CIVILES")*(UPPER(MAESTRO!$L$3:$L$1000)="CONFIRMADO")),ROWS($A$3:A437))),"")</f>
        <v/>
      </c>
      <c r="U437" s="10" t="str">
        <f ca="1">IFERROR(INDEX(MAESTRO!U:U,_xludf.AGGREGATE(15,6,ROW(MAESTRO!$B$3:$B$1000)/((MAESTRO!$B$3:$B$1000="CIVILES")*(UPPER(MAESTRO!$L$3:$L$1000)="CONFIRMADO")),ROWS($A$3:A437))),"")</f>
        <v/>
      </c>
      <c r="V437" s="10" t="str">
        <f ca="1">IFERROR(INDEX(MAESTRO!V:V,_xludf.AGGREGATE(15,6,ROW(MAESTRO!$B$3:$B$1000)/((MAESTRO!$B$3:$B$1000="CIVILES")*(UPPER(MAESTRO!$L$3:$L$1000)="CONFIRMADO")),ROWS($A$3:A437))),"")</f>
        <v/>
      </c>
      <c r="W437" s="10" t="str">
        <f ca="1">IFERROR(INDEX(MAESTRO!W:W,_xludf.AGGREGATE(15,6,ROW(MAESTRO!$B$3:$B$1000)/((MAESTRO!$B$3:$B$1000="CIVILES")*(UPPER(MAESTRO!$L$3:$L$1000)="CONFIRMADO")),ROWS($A$3:A437))),"")</f>
        <v/>
      </c>
      <c r="X437" s="10" t="str">
        <f ca="1">IFERROR(INDEX(MAESTRO!X:X,_xludf.AGGREGATE(15,6,ROW(MAESTRO!$B$3:$B$1000)/((MAESTRO!$B$3:$B$1000="CIVILES")*(UPPER(MAESTRO!$L$3:$L$1000)="CONFIRMADO")),ROWS($A$3:A437))),"")</f>
        <v/>
      </c>
    </row>
    <row r="438" spans="1:24" ht="22.05" customHeight="1">
      <c r="A438" s="18" t="str">
        <f ca="1">IFERROR(INDEX(MAESTRO!A:A,_xludf.AGGREGATE(15,6,ROW(MAESTRO!$B$3:$B$1000)/((MAESTRO!$B$3:$B$1000="CIVILES")*(UPPER(MAESTRO!$L$3:$L$1000)="CONFIRMADO")),ROWS($A$3:A438))),"")</f>
        <v/>
      </c>
      <c r="B438" s="18" t="str">
        <f ca="1">IFERROR(INDEX(MAESTRO!B:B,_xludf.AGGREGATE(15,6,ROW(MAESTRO!$B$3:$B$1000)/((MAESTRO!$B$3:$B$1000="CIVILES")*(UPPER(MAESTRO!$L$3:$L$1000)="CONFIRMADO")),ROWS($A$3:A438))),"")</f>
        <v/>
      </c>
      <c r="C438" s="18" t="str">
        <f ca="1">IFERROR(INDEX(MAESTRO!C:C,_xludf.AGGREGATE(15,6,ROW(MAESTRO!$B$3:$B$1000)/((MAESTRO!$B$3:$B$1000="CIVILES")*(UPPER(MAESTRO!$L$3:$L$1000)="CONFIRMADO")),ROWS($A$3:A438))),"")</f>
        <v/>
      </c>
      <c r="D438" s="18" t="str">
        <f ca="1">IFERROR(INDEX(MAESTRO!D:D,_xludf.AGGREGATE(15,6,ROW(MAESTRO!$B$3:$B$1000)/((MAESTRO!$B$3:$B$1000="CIVILES")*(UPPER(MAESTRO!$L$3:$L$1000)="CONFIRMADO")),ROWS($A$3:A438))),"")</f>
        <v/>
      </c>
      <c r="E438" s="18" t="str">
        <f ca="1">IFERROR(INDEX(MAESTRO!E:E,_xludf.AGGREGATE(15,6,ROW(MAESTRO!$B$3:$B$1000)/((MAESTRO!$B$3:$B$1000="CIVILES")*(UPPER(MAESTRO!$L$3:$L$1000)="CONFIRMADO")),ROWS($A$3:A438))),"")</f>
        <v/>
      </c>
      <c r="F438" s="18" t="str">
        <f ca="1">IFERROR(INDEX(MAESTRO!F:F,_xludf.AGGREGATE(15,6,ROW(MAESTRO!$B$3:$B$1000)/((MAESTRO!$B$3:$B$1000="CIVILES")*(UPPER(MAESTRO!$L$3:$L$1000)="CONFIRMADO")),ROWS($A$3:A438))),"")</f>
        <v/>
      </c>
      <c r="G438" s="18" t="str">
        <f ca="1">IFERROR(INDEX(MAESTRO!G:G,_xludf.AGGREGATE(15,6,ROW(MAESTRO!$B$3:$B$1000)/((MAESTRO!$B$3:$B$1000="CIVILES")*(UPPER(MAESTRO!$L$3:$L$1000)="CONFIRMADO")),ROWS($A$3:A438))),"")</f>
        <v/>
      </c>
      <c r="H438" s="18" t="str">
        <f ca="1">IFERROR(INDEX(MAESTRO!H:H,_xludf.AGGREGATE(15,6,ROW(MAESTRO!$B$3:$B$1000)/((MAESTRO!$B$3:$B$1000="CIVILES")*(UPPER(MAESTRO!$L$3:$L$1000)="CONFIRMADO")),ROWS($A$3:A438))),"")</f>
        <v/>
      </c>
      <c r="I438" s="18" t="str">
        <f ca="1">IFERROR(INDEX(MAESTRO!I:I,_xludf.AGGREGATE(15,6,ROW(MAESTRO!$B$3:$B$1000)/((MAESTRO!$B$3:$B$1000="CIVILES")*(UPPER(MAESTRO!$L$3:$L$1000)="CONFIRMADO")),ROWS($A$3:A438))),"")</f>
        <v/>
      </c>
      <c r="J438" s="18" t="str">
        <f ca="1">IFERROR(INDEX(MAESTRO!J:J,_xludf.AGGREGATE(15,6,ROW(MAESTRO!$B$3:$B$1000)/((MAESTRO!$B$3:$B$1000="CIVILES")*(UPPER(MAESTRO!$L$3:$L$1000)="CONFIRMADO")),ROWS($A$3:A438))),"")</f>
        <v/>
      </c>
      <c r="K438" s="18" t="str">
        <f ca="1">IFERROR(INDEX(MAESTRO!K:K,_xludf.AGGREGATE(15,6,ROW(MAESTRO!$B$3:$B$1000)/((MAESTRO!$B$3:$B$1000="CIVILES")*(UPPER(MAESTRO!$L$3:$L$1000)="CONFIRMADO")),ROWS($A$3:A438))),"")</f>
        <v/>
      </c>
      <c r="L438" s="18" t="str">
        <f ca="1">IFERROR(INDEX(MAESTRO!L:L,_xludf.AGGREGATE(15,6,ROW(MAESTRO!$B$3:$B$1000)/((MAESTRO!$B$3:$B$1000="CIVILES")*(UPPER(MAESTRO!$L$3:$L$1000)="CONFIRMADO")),ROWS($A$3:A438))),"")</f>
        <v/>
      </c>
      <c r="M438" s="18" t="str">
        <f ca="1">IFERROR(INDEX(MAESTRO!M:M,_xludf.AGGREGATE(15,6,ROW(MAESTRO!$B$3:$B$1000)/((MAESTRO!$B$3:$B$1000="CIVILES")*(UPPER(MAESTRO!$L$3:$L$1000)="CONFIRMADO")),ROWS($A$3:A438))),"")</f>
        <v/>
      </c>
      <c r="N438" s="18" t="str">
        <f ca="1">IFERROR(INDEX(MAESTRO!N:N,_xludf.AGGREGATE(15,6,ROW(MAESTRO!$B$3:$B$1000)/((MAESTRO!$B$3:$B$1000="CIVILES")*(UPPER(MAESTRO!$L$3:$L$1000)="CONFIRMADO")),ROWS($A$3:A438))),"")</f>
        <v/>
      </c>
      <c r="O438" s="18" t="str">
        <f ca="1">IFERROR(INDEX(MAESTRO!O:O,_xludf.AGGREGATE(15,6,ROW(MAESTRO!$B$3:$B$1000)/((MAESTRO!$B$3:$B$1000="CIVILES")*(UPPER(MAESTRO!$L$3:$L$1000)="CONFIRMADO")),ROWS($A$3:A438))),"")</f>
        <v/>
      </c>
      <c r="P438" s="18" t="str">
        <f ca="1">IFERROR(INDEX(MAESTRO!P:P,_xludf.AGGREGATE(15,6,ROW(MAESTRO!$B$3:$B$1000)/((MAESTRO!$B$3:$B$1000="CIVILES")*(UPPER(MAESTRO!$L$3:$L$1000)="CONFIRMADO")),ROWS($A$3:A438))),"")</f>
        <v/>
      </c>
      <c r="Q438" s="18" t="str">
        <f ca="1">IFERROR(INDEX(MAESTRO!Q:Q,_xludf.AGGREGATE(15,6,ROW(MAESTRO!$B$3:$B$1000)/((MAESTRO!$B$3:$B$1000="CIVILES")*(UPPER(MAESTRO!$L$3:$L$1000)="CONFIRMADO")),ROWS($A$3:A438))),"")</f>
        <v/>
      </c>
      <c r="R438" s="18" t="str">
        <f ca="1">IFERROR(INDEX(MAESTRO!R:R,_xludf.AGGREGATE(15,6,ROW(MAESTRO!$B$3:$B$1000)/((MAESTRO!$B$3:$B$1000="CIVILES")*(UPPER(MAESTRO!$L$3:$L$1000)="CONFIRMADO")),ROWS($A$3:A438))),"")</f>
        <v/>
      </c>
      <c r="S438" s="18" t="str">
        <f ca="1">IFERROR(INDEX(MAESTRO!S:S,_xludf.AGGREGATE(15,6,ROW(MAESTRO!$B$3:$B$1000)/((MAESTRO!$B$3:$B$1000="CIVILES")*(UPPER(MAESTRO!$L$3:$L$1000)="CONFIRMADO")),ROWS($A$3:A438))),"")</f>
        <v/>
      </c>
      <c r="T438" s="18" t="str">
        <f ca="1">IFERROR(INDEX(MAESTRO!T:T,_xludf.AGGREGATE(15,6,ROW(MAESTRO!$B$3:$B$1000)/((MAESTRO!$B$3:$B$1000="CIVILES")*(UPPER(MAESTRO!$L$3:$L$1000)="CONFIRMADO")),ROWS($A$3:A438))),"")</f>
        <v/>
      </c>
      <c r="U438" s="18" t="str">
        <f ca="1">IFERROR(INDEX(MAESTRO!U:U,_xludf.AGGREGATE(15,6,ROW(MAESTRO!$B$3:$B$1000)/((MAESTRO!$B$3:$B$1000="CIVILES")*(UPPER(MAESTRO!$L$3:$L$1000)="CONFIRMADO")),ROWS($A$3:A438))),"")</f>
        <v/>
      </c>
      <c r="V438" s="18" t="str">
        <f ca="1">IFERROR(INDEX(MAESTRO!V:V,_xludf.AGGREGATE(15,6,ROW(MAESTRO!$B$3:$B$1000)/((MAESTRO!$B$3:$B$1000="CIVILES")*(UPPER(MAESTRO!$L$3:$L$1000)="CONFIRMADO")),ROWS($A$3:A438))),"")</f>
        <v/>
      </c>
      <c r="W438" s="18" t="str">
        <f ca="1">IFERROR(INDEX(MAESTRO!W:W,_xludf.AGGREGATE(15,6,ROW(MAESTRO!$B$3:$B$1000)/((MAESTRO!$B$3:$B$1000="CIVILES")*(UPPER(MAESTRO!$L$3:$L$1000)="CONFIRMADO")),ROWS($A$3:A438))),"")</f>
        <v/>
      </c>
      <c r="X438" s="18" t="str">
        <f ca="1">IFERROR(INDEX(MAESTRO!X:X,_xludf.AGGREGATE(15,6,ROW(MAESTRO!$B$3:$B$1000)/((MAESTRO!$B$3:$B$1000="CIVILES")*(UPPER(MAESTRO!$L$3:$L$1000)="CONFIRMADO")),ROWS($A$3:A438))),"")</f>
        <v/>
      </c>
    </row>
    <row r="439" spans="1:24" ht="22.05" customHeight="1">
      <c r="A439" s="10" t="str">
        <f ca="1">IFERROR(INDEX(MAESTRO!A:A,_xludf.AGGREGATE(15,6,ROW(MAESTRO!$B$3:$B$1000)/((MAESTRO!$B$3:$B$1000="CIVILES")*(UPPER(MAESTRO!$L$3:$L$1000)="CONFIRMADO")),ROWS($A$3:A439))),"")</f>
        <v/>
      </c>
      <c r="B439" s="10" t="str">
        <f ca="1">IFERROR(INDEX(MAESTRO!B:B,_xludf.AGGREGATE(15,6,ROW(MAESTRO!$B$3:$B$1000)/((MAESTRO!$B$3:$B$1000="CIVILES")*(UPPER(MAESTRO!$L$3:$L$1000)="CONFIRMADO")),ROWS($A$3:A439))),"")</f>
        <v/>
      </c>
      <c r="C439" s="10" t="str">
        <f ca="1">IFERROR(INDEX(MAESTRO!C:C,_xludf.AGGREGATE(15,6,ROW(MAESTRO!$B$3:$B$1000)/((MAESTRO!$B$3:$B$1000="CIVILES")*(UPPER(MAESTRO!$L$3:$L$1000)="CONFIRMADO")),ROWS($A$3:A439))),"")</f>
        <v/>
      </c>
      <c r="D439" s="10" t="str">
        <f ca="1">IFERROR(INDEX(MAESTRO!D:D,_xludf.AGGREGATE(15,6,ROW(MAESTRO!$B$3:$B$1000)/((MAESTRO!$B$3:$B$1000="CIVILES")*(UPPER(MAESTRO!$L$3:$L$1000)="CONFIRMADO")),ROWS($A$3:A439))),"")</f>
        <v/>
      </c>
      <c r="E439" s="10" t="str">
        <f ca="1">IFERROR(INDEX(MAESTRO!E:E,_xludf.AGGREGATE(15,6,ROW(MAESTRO!$B$3:$B$1000)/((MAESTRO!$B$3:$B$1000="CIVILES")*(UPPER(MAESTRO!$L$3:$L$1000)="CONFIRMADO")),ROWS($A$3:A439))),"")</f>
        <v/>
      </c>
      <c r="F439" s="10" t="str">
        <f ca="1">IFERROR(INDEX(MAESTRO!F:F,_xludf.AGGREGATE(15,6,ROW(MAESTRO!$B$3:$B$1000)/((MAESTRO!$B$3:$B$1000="CIVILES")*(UPPER(MAESTRO!$L$3:$L$1000)="CONFIRMADO")),ROWS($A$3:A439))),"")</f>
        <v/>
      </c>
      <c r="G439" s="10" t="str">
        <f ca="1">IFERROR(INDEX(MAESTRO!G:G,_xludf.AGGREGATE(15,6,ROW(MAESTRO!$B$3:$B$1000)/((MAESTRO!$B$3:$B$1000="CIVILES")*(UPPER(MAESTRO!$L$3:$L$1000)="CONFIRMADO")),ROWS($A$3:A439))),"")</f>
        <v/>
      </c>
      <c r="H439" s="10" t="str">
        <f ca="1">IFERROR(INDEX(MAESTRO!H:H,_xludf.AGGREGATE(15,6,ROW(MAESTRO!$B$3:$B$1000)/((MAESTRO!$B$3:$B$1000="CIVILES")*(UPPER(MAESTRO!$L$3:$L$1000)="CONFIRMADO")),ROWS($A$3:A439))),"")</f>
        <v/>
      </c>
      <c r="I439" s="10" t="str">
        <f ca="1">IFERROR(INDEX(MAESTRO!I:I,_xludf.AGGREGATE(15,6,ROW(MAESTRO!$B$3:$B$1000)/((MAESTRO!$B$3:$B$1000="CIVILES")*(UPPER(MAESTRO!$L$3:$L$1000)="CONFIRMADO")),ROWS($A$3:A439))),"")</f>
        <v/>
      </c>
      <c r="J439" s="10" t="str">
        <f ca="1">IFERROR(INDEX(MAESTRO!J:J,_xludf.AGGREGATE(15,6,ROW(MAESTRO!$B$3:$B$1000)/((MAESTRO!$B$3:$B$1000="CIVILES")*(UPPER(MAESTRO!$L$3:$L$1000)="CONFIRMADO")),ROWS($A$3:A439))),"")</f>
        <v/>
      </c>
      <c r="K439" s="10" t="str">
        <f ca="1">IFERROR(INDEX(MAESTRO!K:K,_xludf.AGGREGATE(15,6,ROW(MAESTRO!$B$3:$B$1000)/((MAESTRO!$B$3:$B$1000="CIVILES")*(UPPER(MAESTRO!$L$3:$L$1000)="CONFIRMADO")),ROWS($A$3:A439))),"")</f>
        <v/>
      </c>
      <c r="L439" s="10" t="str">
        <f ca="1">IFERROR(INDEX(MAESTRO!L:L,_xludf.AGGREGATE(15,6,ROW(MAESTRO!$B$3:$B$1000)/((MAESTRO!$B$3:$B$1000="CIVILES")*(UPPER(MAESTRO!$L$3:$L$1000)="CONFIRMADO")),ROWS($A$3:A439))),"")</f>
        <v/>
      </c>
      <c r="M439" s="10" t="str">
        <f ca="1">IFERROR(INDEX(MAESTRO!M:M,_xludf.AGGREGATE(15,6,ROW(MAESTRO!$B$3:$B$1000)/((MAESTRO!$B$3:$B$1000="CIVILES")*(UPPER(MAESTRO!$L$3:$L$1000)="CONFIRMADO")),ROWS($A$3:A439))),"")</f>
        <v/>
      </c>
      <c r="N439" s="10" t="str">
        <f ca="1">IFERROR(INDEX(MAESTRO!N:N,_xludf.AGGREGATE(15,6,ROW(MAESTRO!$B$3:$B$1000)/((MAESTRO!$B$3:$B$1000="CIVILES")*(UPPER(MAESTRO!$L$3:$L$1000)="CONFIRMADO")),ROWS($A$3:A439))),"")</f>
        <v/>
      </c>
      <c r="O439" s="10" t="str">
        <f ca="1">IFERROR(INDEX(MAESTRO!O:O,_xludf.AGGREGATE(15,6,ROW(MAESTRO!$B$3:$B$1000)/((MAESTRO!$B$3:$B$1000="CIVILES")*(UPPER(MAESTRO!$L$3:$L$1000)="CONFIRMADO")),ROWS($A$3:A439))),"")</f>
        <v/>
      </c>
      <c r="P439" s="10" t="str">
        <f ca="1">IFERROR(INDEX(MAESTRO!P:P,_xludf.AGGREGATE(15,6,ROW(MAESTRO!$B$3:$B$1000)/((MAESTRO!$B$3:$B$1000="CIVILES")*(UPPER(MAESTRO!$L$3:$L$1000)="CONFIRMADO")),ROWS($A$3:A439))),"")</f>
        <v/>
      </c>
      <c r="Q439" s="10" t="str">
        <f ca="1">IFERROR(INDEX(MAESTRO!Q:Q,_xludf.AGGREGATE(15,6,ROW(MAESTRO!$B$3:$B$1000)/((MAESTRO!$B$3:$B$1000="CIVILES")*(UPPER(MAESTRO!$L$3:$L$1000)="CONFIRMADO")),ROWS($A$3:A439))),"")</f>
        <v/>
      </c>
      <c r="R439" s="10" t="str">
        <f ca="1">IFERROR(INDEX(MAESTRO!R:R,_xludf.AGGREGATE(15,6,ROW(MAESTRO!$B$3:$B$1000)/((MAESTRO!$B$3:$B$1000="CIVILES")*(UPPER(MAESTRO!$L$3:$L$1000)="CONFIRMADO")),ROWS($A$3:A439))),"")</f>
        <v/>
      </c>
      <c r="S439" s="10" t="str">
        <f ca="1">IFERROR(INDEX(MAESTRO!S:S,_xludf.AGGREGATE(15,6,ROW(MAESTRO!$B$3:$B$1000)/((MAESTRO!$B$3:$B$1000="CIVILES")*(UPPER(MAESTRO!$L$3:$L$1000)="CONFIRMADO")),ROWS($A$3:A439))),"")</f>
        <v/>
      </c>
      <c r="T439" s="10" t="str">
        <f ca="1">IFERROR(INDEX(MAESTRO!T:T,_xludf.AGGREGATE(15,6,ROW(MAESTRO!$B$3:$B$1000)/((MAESTRO!$B$3:$B$1000="CIVILES")*(UPPER(MAESTRO!$L$3:$L$1000)="CONFIRMADO")),ROWS($A$3:A439))),"")</f>
        <v/>
      </c>
      <c r="U439" s="10" t="str">
        <f ca="1">IFERROR(INDEX(MAESTRO!U:U,_xludf.AGGREGATE(15,6,ROW(MAESTRO!$B$3:$B$1000)/((MAESTRO!$B$3:$B$1000="CIVILES")*(UPPER(MAESTRO!$L$3:$L$1000)="CONFIRMADO")),ROWS($A$3:A439))),"")</f>
        <v/>
      </c>
      <c r="V439" s="10" t="str">
        <f ca="1">IFERROR(INDEX(MAESTRO!V:V,_xludf.AGGREGATE(15,6,ROW(MAESTRO!$B$3:$B$1000)/((MAESTRO!$B$3:$B$1000="CIVILES")*(UPPER(MAESTRO!$L$3:$L$1000)="CONFIRMADO")),ROWS($A$3:A439))),"")</f>
        <v/>
      </c>
      <c r="W439" s="10" t="str">
        <f ca="1">IFERROR(INDEX(MAESTRO!W:W,_xludf.AGGREGATE(15,6,ROW(MAESTRO!$B$3:$B$1000)/((MAESTRO!$B$3:$B$1000="CIVILES")*(UPPER(MAESTRO!$L$3:$L$1000)="CONFIRMADO")),ROWS($A$3:A439))),"")</f>
        <v/>
      </c>
      <c r="X439" s="10" t="str">
        <f ca="1">IFERROR(INDEX(MAESTRO!X:X,_xludf.AGGREGATE(15,6,ROW(MAESTRO!$B$3:$B$1000)/((MAESTRO!$B$3:$B$1000="CIVILES")*(UPPER(MAESTRO!$L$3:$L$1000)="CONFIRMADO")),ROWS($A$3:A439))),"")</f>
        <v/>
      </c>
    </row>
    <row r="440" spans="1:24" ht="22.05" customHeight="1">
      <c r="A440" s="18" t="str">
        <f ca="1">IFERROR(INDEX(MAESTRO!A:A,_xludf.AGGREGATE(15,6,ROW(MAESTRO!$B$3:$B$1000)/((MAESTRO!$B$3:$B$1000="CIVILES")*(UPPER(MAESTRO!$L$3:$L$1000)="CONFIRMADO")),ROWS($A$3:A440))),"")</f>
        <v/>
      </c>
      <c r="B440" s="18" t="str">
        <f ca="1">IFERROR(INDEX(MAESTRO!B:B,_xludf.AGGREGATE(15,6,ROW(MAESTRO!$B$3:$B$1000)/((MAESTRO!$B$3:$B$1000="CIVILES")*(UPPER(MAESTRO!$L$3:$L$1000)="CONFIRMADO")),ROWS($A$3:A440))),"")</f>
        <v/>
      </c>
      <c r="C440" s="18" t="str">
        <f ca="1">IFERROR(INDEX(MAESTRO!C:C,_xludf.AGGREGATE(15,6,ROW(MAESTRO!$B$3:$B$1000)/((MAESTRO!$B$3:$B$1000="CIVILES")*(UPPER(MAESTRO!$L$3:$L$1000)="CONFIRMADO")),ROWS($A$3:A440))),"")</f>
        <v/>
      </c>
      <c r="D440" s="18" t="str">
        <f ca="1">IFERROR(INDEX(MAESTRO!D:D,_xludf.AGGREGATE(15,6,ROW(MAESTRO!$B$3:$B$1000)/((MAESTRO!$B$3:$B$1000="CIVILES")*(UPPER(MAESTRO!$L$3:$L$1000)="CONFIRMADO")),ROWS($A$3:A440))),"")</f>
        <v/>
      </c>
      <c r="E440" s="18" t="str">
        <f ca="1">IFERROR(INDEX(MAESTRO!E:E,_xludf.AGGREGATE(15,6,ROW(MAESTRO!$B$3:$B$1000)/((MAESTRO!$B$3:$B$1000="CIVILES")*(UPPER(MAESTRO!$L$3:$L$1000)="CONFIRMADO")),ROWS($A$3:A440))),"")</f>
        <v/>
      </c>
      <c r="F440" s="18" t="str">
        <f ca="1">IFERROR(INDEX(MAESTRO!F:F,_xludf.AGGREGATE(15,6,ROW(MAESTRO!$B$3:$B$1000)/((MAESTRO!$B$3:$B$1000="CIVILES")*(UPPER(MAESTRO!$L$3:$L$1000)="CONFIRMADO")),ROWS($A$3:A440))),"")</f>
        <v/>
      </c>
      <c r="G440" s="18" t="str">
        <f ca="1">IFERROR(INDEX(MAESTRO!G:G,_xludf.AGGREGATE(15,6,ROW(MAESTRO!$B$3:$B$1000)/((MAESTRO!$B$3:$B$1000="CIVILES")*(UPPER(MAESTRO!$L$3:$L$1000)="CONFIRMADO")),ROWS($A$3:A440))),"")</f>
        <v/>
      </c>
      <c r="H440" s="18" t="str">
        <f ca="1">IFERROR(INDEX(MAESTRO!H:H,_xludf.AGGREGATE(15,6,ROW(MAESTRO!$B$3:$B$1000)/((MAESTRO!$B$3:$B$1000="CIVILES")*(UPPER(MAESTRO!$L$3:$L$1000)="CONFIRMADO")),ROWS($A$3:A440))),"")</f>
        <v/>
      </c>
      <c r="I440" s="18" t="str">
        <f ca="1">IFERROR(INDEX(MAESTRO!I:I,_xludf.AGGREGATE(15,6,ROW(MAESTRO!$B$3:$B$1000)/((MAESTRO!$B$3:$B$1000="CIVILES")*(UPPER(MAESTRO!$L$3:$L$1000)="CONFIRMADO")),ROWS($A$3:A440))),"")</f>
        <v/>
      </c>
      <c r="J440" s="18" t="str">
        <f ca="1">IFERROR(INDEX(MAESTRO!J:J,_xludf.AGGREGATE(15,6,ROW(MAESTRO!$B$3:$B$1000)/((MAESTRO!$B$3:$B$1000="CIVILES")*(UPPER(MAESTRO!$L$3:$L$1000)="CONFIRMADO")),ROWS($A$3:A440))),"")</f>
        <v/>
      </c>
      <c r="K440" s="18" t="str">
        <f ca="1">IFERROR(INDEX(MAESTRO!K:K,_xludf.AGGREGATE(15,6,ROW(MAESTRO!$B$3:$B$1000)/((MAESTRO!$B$3:$B$1000="CIVILES")*(UPPER(MAESTRO!$L$3:$L$1000)="CONFIRMADO")),ROWS($A$3:A440))),"")</f>
        <v/>
      </c>
      <c r="L440" s="18" t="str">
        <f ca="1">IFERROR(INDEX(MAESTRO!L:L,_xludf.AGGREGATE(15,6,ROW(MAESTRO!$B$3:$B$1000)/((MAESTRO!$B$3:$B$1000="CIVILES")*(UPPER(MAESTRO!$L$3:$L$1000)="CONFIRMADO")),ROWS($A$3:A440))),"")</f>
        <v/>
      </c>
      <c r="M440" s="18" t="str">
        <f ca="1">IFERROR(INDEX(MAESTRO!M:M,_xludf.AGGREGATE(15,6,ROW(MAESTRO!$B$3:$B$1000)/((MAESTRO!$B$3:$B$1000="CIVILES")*(UPPER(MAESTRO!$L$3:$L$1000)="CONFIRMADO")),ROWS($A$3:A440))),"")</f>
        <v/>
      </c>
      <c r="N440" s="18" t="str">
        <f ca="1">IFERROR(INDEX(MAESTRO!N:N,_xludf.AGGREGATE(15,6,ROW(MAESTRO!$B$3:$B$1000)/((MAESTRO!$B$3:$B$1000="CIVILES")*(UPPER(MAESTRO!$L$3:$L$1000)="CONFIRMADO")),ROWS($A$3:A440))),"")</f>
        <v/>
      </c>
      <c r="O440" s="18" t="str">
        <f ca="1">IFERROR(INDEX(MAESTRO!O:O,_xludf.AGGREGATE(15,6,ROW(MAESTRO!$B$3:$B$1000)/((MAESTRO!$B$3:$B$1000="CIVILES")*(UPPER(MAESTRO!$L$3:$L$1000)="CONFIRMADO")),ROWS($A$3:A440))),"")</f>
        <v/>
      </c>
      <c r="P440" s="18" t="str">
        <f ca="1">IFERROR(INDEX(MAESTRO!P:P,_xludf.AGGREGATE(15,6,ROW(MAESTRO!$B$3:$B$1000)/((MAESTRO!$B$3:$B$1000="CIVILES")*(UPPER(MAESTRO!$L$3:$L$1000)="CONFIRMADO")),ROWS($A$3:A440))),"")</f>
        <v/>
      </c>
      <c r="Q440" s="18" t="str">
        <f ca="1">IFERROR(INDEX(MAESTRO!Q:Q,_xludf.AGGREGATE(15,6,ROW(MAESTRO!$B$3:$B$1000)/((MAESTRO!$B$3:$B$1000="CIVILES")*(UPPER(MAESTRO!$L$3:$L$1000)="CONFIRMADO")),ROWS($A$3:A440))),"")</f>
        <v/>
      </c>
      <c r="R440" s="18" t="str">
        <f ca="1">IFERROR(INDEX(MAESTRO!R:R,_xludf.AGGREGATE(15,6,ROW(MAESTRO!$B$3:$B$1000)/((MAESTRO!$B$3:$B$1000="CIVILES")*(UPPER(MAESTRO!$L$3:$L$1000)="CONFIRMADO")),ROWS($A$3:A440))),"")</f>
        <v/>
      </c>
      <c r="S440" s="18" t="str">
        <f ca="1">IFERROR(INDEX(MAESTRO!S:S,_xludf.AGGREGATE(15,6,ROW(MAESTRO!$B$3:$B$1000)/((MAESTRO!$B$3:$B$1000="CIVILES")*(UPPER(MAESTRO!$L$3:$L$1000)="CONFIRMADO")),ROWS($A$3:A440))),"")</f>
        <v/>
      </c>
      <c r="T440" s="18" t="str">
        <f ca="1">IFERROR(INDEX(MAESTRO!T:T,_xludf.AGGREGATE(15,6,ROW(MAESTRO!$B$3:$B$1000)/((MAESTRO!$B$3:$B$1000="CIVILES")*(UPPER(MAESTRO!$L$3:$L$1000)="CONFIRMADO")),ROWS($A$3:A440))),"")</f>
        <v/>
      </c>
      <c r="U440" s="18" t="str">
        <f ca="1">IFERROR(INDEX(MAESTRO!U:U,_xludf.AGGREGATE(15,6,ROW(MAESTRO!$B$3:$B$1000)/((MAESTRO!$B$3:$B$1000="CIVILES")*(UPPER(MAESTRO!$L$3:$L$1000)="CONFIRMADO")),ROWS($A$3:A440))),"")</f>
        <v/>
      </c>
      <c r="V440" s="18" t="str">
        <f ca="1">IFERROR(INDEX(MAESTRO!V:V,_xludf.AGGREGATE(15,6,ROW(MAESTRO!$B$3:$B$1000)/((MAESTRO!$B$3:$B$1000="CIVILES")*(UPPER(MAESTRO!$L$3:$L$1000)="CONFIRMADO")),ROWS($A$3:A440))),"")</f>
        <v/>
      </c>
      <c r="W440" s="18" t="str">
        <f ca="1">IFERROR(INDEX(MAESTRO!W:W,_xludf.AGGREGATE(15,6,ROW(MAESTRO!$B$3:$B$1000)/((MAESTRO!$B$3:$B$1000="CIVILES")*(UPPER(MAESTRO!$L$3:$L$1000)="CONFIRMADO")),ROWS($A$3:A440))),"")</f>
        <v/>
      </c>
      <c r="X440" s="18" t="str">
        <f ca="1">IFERROR(INDEX(MAESTRO!X:X,_xludf.AGGREGATE(15,6,ROW(MAESTRO!$B$3:$B$1000)/((MAESTRO!$B$3:$B$1000="CIVILES")*(UPPER(MAESTRO!$L$3:$L$1000)="CONFIRMADO")),ROWS($A$3:A440))),"")</f>
        <v/>
      </c>
    </row>
    <row r="441" spans="1:24" ht="22.05" customHeight="1">
      <c r="A441" s="10" t="str">
        <f ca="1">IFERROR(INDEX(MAESTRO!A:A,_xludf.AGGREGATE(15,6,ROW(MAESTRO!$B$3:$B$1000)/((MAESTRO!$B$3:$B$1000="CIVILES")*(UPPER(MAESTRO!$L$3:$L$1000)="CONFIRMADO")),ROWS($A$3:A441))),"")</f>
        <v/>
      </c>
      <c r="B441" s="10" t="str">
        <f ca="1">IFERROR(INDEX(MAESTRO!B:B,_xludf.AGGREGATE(15,6,ROW(MAESTRO!$B$3:$B$1000)/((MAESTRO!$B$3:$B$1000="CIVILES")*(UPPER(MAESTRO!$L$3:$L$1000)="CONFIRMADO")),ROWS($A$3:A441))),"")</f>
        <v/>
      </c>
      <c r="C441" s="10" t="str">
        <f ca="1">IFERROR(INDEX(MAESTRO!C:C,_xludf.AGGREGATE(15,6,ROW(MAESTRO!$B$3:$B$1000)/((MAESTRO!$B$3:$B$1000="CIVILES")*(UPPER(MAESTRO!$L$3:$L$1000)="CONFIRMADO")),ROWS($A$3:A441))),"")</f>
        <v/>
      </c>
      <c r="D441" s="10" t="str">
        <f ca="1">IFERROR(INDEX(MAESTRO!D:D,_xludf.AGGREGATE(15,6,ROW(MAESTRO!$B$3:$B$1000)/((MAESTRO!$B$3:$B$1000="CIVILES")*(UPPER(MAESTRO!$L$3:$L$1000)="CONFIRMADO")),ROWS($A$3:A441))),"")</f>
        <v/>
      </c>
      <c r="E441" s="10" t="str">
        <f ca="1">IFERROR(INDEX(MAESTRO!E:E,_xludf.AGGREGATE(15,6,ROW(MAESTRO!$B$3:$B$1000)/((MAESTRO!$B$3:$B$1000="CIVILES")*(UPPER(MAESTRO!$L$3:$L$1000)="CONFIRMADO")),ROWS($A$3:A441))),"")</f>
        <v/>
      </c>
      <c r="F441" s="10" t="str">
        <f ca="1">IFERROR(INDEX(MAESTRO!F:F,_xludf.AGGREGATE(15,6,ROW(MAESTRO!$B$3:$B$1000)/((MAESTRO!$B$3:$B$1000="CIVILES")*(UPPER(MAESTRO!$L$3:$L$1000)="CONFIRMADO")),ROWS($A$3:A441))),"")</f>
        <v/>
      </c>
      <c r="G441" s="10" t="str">
        <f ca="1">IFERROR(INDEX(MAESTRO!G:G,_xludf.AGGREGATE(15,6,ROW(MAESTRO!$B$3:$B$1000)/((MAESTRO!$B$3:$B$1000="CIVILES")*(UPPER(MAESTRO!$L$3:$L$1000)="CONFIRMADO")),ROWS($A$3:A441))),"")</f>
        <v/>
      </c>
      <c r="H441" s="10" t="str">
        <f ca="1">IFERROR(INDEX(MAESTRO!H:H,_xludf.AGGREGATE(15,6,ROW(MAESTRO!$B$3:$B$1000)/((MAESTRO!$B$3:$B$1000="CIVILES")*(UPPER(MAESTRO!$L$3:$L$1000)="CONFIRMADO")),ROWS($A$3:A441))),"")</f>
        <v/>
      </c>
      <c r="I441" s="10" t="str">
        <f ca="1">IFERROR(INDEX(MAESTRO!I:I,_xludf.AGGREGATE(15,6,ROW(MAESTRO!$B$3:$B$1000)/((MAESTRO!$B$3:$B$1000="CIVILES")*(UPPER(MAESTRO!$L$3:$L$1000)="CONFIRMADO")),ROWS($A$3:A441))),"")</f>
        <v/>
      </c>
      <c r="J441" s="10" t="str">
        <f ca="1">IFERROR(INDEX(MAESTRO!J:J,_xludf.AGGREGATE(15,6,ROW(MAESTRO!$B$3:$B$1000)/((MAESTRO!$B$3:$B$1000="CIVILES")*(UPPER(MAESTRO!$L$3:$L$1000)="CONFIRMADO")),ROWS($A$3:A441))),"")</f>
        <v/>
      </c>
      <c r="K441" s="10" t="str">
        <f ca="1">IFERROR(INDEX(MAESTRO!K:K,_xludf.AGGREGATE(15,6,ROW(MAESTRO!$B$3:$B$1000)/((MAESTRO!$B$3:$B$1000="CIVILES")*(UPPER(MAESTRO!$L$3:$L$1000)="CONFIRMADO")),ROWS($A$3:A441))),"")</f>
        <v/>
      </c>
      <c r="L441" s="10" t="str">
        <f ca="1">IFERROR(INDEX(MAESTRO!L:L,_xludf.AGGREGATE(15,6,ROW(MAESTRO!$B$3:$B$1000)/((MAESTRO!$B$3:$B$1000="CIVILES")*(UPPER(MAESTRO!$L$3:$L$1000)="CONFIRMADO")),ROWS($A$3:A441))),"")</f>
        <v/>
      </c>
      <c r="M441" s="10" t="str">
        <f ca="1">IFERROR(INDEX(MAESTRO!M:M,_xludf.AGGREGATE(15,6,ROW(MAESTRO!$B$3:$B$1000)/((MAESTRO!$B$3:$B$1000="CIVILES")*(UPPER(MAESTRO!$L$3:$L$1000)="CONFIRMADO")),ROWS($A$3:A441))),"")</f>
        <v/>
      </c>
      <c r="N441" s="10" t="str">
        <f ca="1">IFERROR(INDEX(MAESTRO!N:N,_xludf.AGGREGATE(15,6,ROW(MAESTRO!$B$3:$B$1000)/((MAESTRO!$B$3:$B$1000="CIVILES")*(UPPER(MAESTRO!$L$3:$L$1000)="CONFIRMADO")),ROWS($A$3:A441))),"")</f>
        <v/>
      </c>
      <c r="O441" s="10" t="str">
        <f ca="1">IFERROR(INDEX(MAESTRO!O:O,_xludf.AGGREGATE(15,6,ROW(MAESTRO!$B$3:$B$1000)/((MAESTRO!$B$3:$B$1000="CIVILES")*(UPPER(MAESTRO!$L$3:$L$1000)="CONFIRMADO")),ROWS($A$3:A441))),"")</f>
        <v/>
      </c>
      <c r="P441" s="10" t="str">
        <f ca="1">IFERROR(INDEX(MAESTRO!P:P,_xludf.AGGREGATE(15,6,ROW(MAESTRO!$B$3:$B$1000)/((MAESTRO!$B$3:$B$1000="CIVILES")*(UPPER(MAESTRO!$L$3:$L$1000)="CONFIRMADO")),ROWS($A$3:A441))),"")</f>
        <v/>
      </c>
      <c r="Q441" s="10" t="str">
        <f ca="1">IFERROR(INDEX(MAESTRO!Q:Q,_xludf.AGGREGATE(15,6,ROW(MAESTRO!$B$3:$B$1000)/((MAESTRO!$B$3:$B$1000="CIVILES")*(UPPER(MAESTRO!$L$3:$L$1000)="CONFIRMADO")),ROWS($A$3:A441))),"")</f>
        <v/>
      </c>
      <c r="R441" s="10" t="str">
        <f ca="1">IFERROR(INDEX(MAESTRO!R:R,_xludf.AGGREGATE(15,6,ROW(MAESTRO!$B$3:$B$1000)/((MAESTRO!$B$3:$B$1000="CIVILES")*(UPPER(MAESTRO!$L$3:$L$1000)="CONFIRMADO")),ROWS($A$3:A441))),"")</f>
        <v/>
      </c>
      <c r="S441" s="10" t="str">
        <f ca="1">IFERROR(INDEX(MAESTRO!S:S,_xludf.AGGREGATE(15,6,ROW(MAESTRO!$B$3:$B$1000)/((MAESTRO!$B$3:$B$1000="CIVILES")*(UPPER(MAESTRO!$L$3:$L$1000)="CONFIRMADO")),ROWS($A$3:A441))),"")</f>
        <v/>
      </c>
      <c r="T441" s="10" t="str">
        <f ca="1">IFERROR(INDEX(MAESTRO!T:T,_xludf.AGGREGATE(15,6,ROW(MAESTRO!$B$3:$B$1000)/((MAESTRO!$B$3:$B$1000="CIVILES")*(UPPER(MAESTRO!$L$3:$L$1000)="CONFIRMADO")),ROWS($A$3:A441))),"")</f>
        <v/>
      </c>
      <c r="U441" s="10" t="str">
        <f ca="1">IFERROR(INDEX(MAESTRO!U:U,_xludf.AGGREGATE(15,6,ROW(MAESTRO!$B$3:$B$1000)/((MAESTRO!$B$3:$B$1000="CIVILES")*(UPPER(MAESTRO!$L$3:$L$1000)="CONFIRMADO")),ROWS($A$3:A441))),"")</f>
        <v/>
      </c>
      <c r="V441" s="10" t="str">
        <f ca="1">IFERROR(INDEX(MAESTRO!V:V,_xludf.AGGREGATE(15,6,ROW(MAESTRO!$B$3:$B$1000)/((MAESTRO!$B$3:$B$1000="CIVILES")*(UPPER(MAESTRO!$L$3:$L$1000)="CONFIRMADO")),ROWS($A$3:A441))),"")</f>
        <v/>
      </c>
      <c r="W441" s="10" t="str">
        <f ca="1">IFERROR(INDEX(MAESTRO!W:W,_xludf.AGGREGATE(15,6,ROW(MAESTRO!$B$3:$B$1000)/((MAESTRO!$B$3:$B$1000="CIVILES")*(UPPER(MAESTRO!$L$3:$L$1000)="CONFIRMADO")),ROWS($A$3:A441))),"")</f>
        <v/>
      </c>
      <c r="X441" s="10" t="str">
        <f ca="1">IFERROR(INDEX(MAESTRO!X:X,_xludf.AGGREGATE(15,6,ROW(MAESTRO!$B$3:$B$1000)/((MAESTRO!$B$3:$B$1000="CIVILES")*(UPPER(MAESTRO!$L$3:$L$1000)="CONFIRMADO")),ROWS($A$3:A441))),"")</f>
        <v/>
      </c>
    </row>
    <row r="442" spans="1:24" ht="22.05" customHeight="1">
      <c r="A442" s="18" t="str">
        <f ca="1">IFERROR(INDEX(MAESTRO!A:A,_xludf.AGGREGATE(15,6,ROW(MAESTRO!$B$3:$B$1000)/((MAESTRO!$B$3:$B$1000="CIVILES")*(UPPER(MAESTRO!$L$3:$L$1000)="CONFIRMADO")),ROWS($A$3:A442))),"")</f>
        <v/>
      </c>
      <c r="B442" s="18" t="str">
        <f ca="1">IFERROR(INDEX(MAESTRO!B:B,_xludf.AGGREGATE(15,6,ROW(MAESTRO!$B$3:$B$1000)/((MAESTRO!$B$3:$B$1000="CIVILES")*(UPPER(MAESTRO!$L$3:$L$1000)="CONFIRMADO")),ROWS($A$3:A442))),"")</f>
        <v/>
      </c>
      <c r="C442" s="18" t="str">
        <f ca="1">IFERROR(INDEX(MAESTRO!C:C,_xludf.AGGREGATE(15,6,ROW(MAESTRO!$B$3:$B$1000)/((MAESTRO!$B$3:$B$1000="CIVILES")*(UPPER(MAESTRO!$L$3:$L$1000)="CONFIRMADO")),ROWS($A$3:A442))),"")</f>
        <v/>
      </c>
      <c r="D442" s="18" t="str">
        <f ca="1">IFERROR(INDEX(MAESTRO!D:D,_xludf.AGGREGATE(15,6,ROW(MAESTRO!$B$3:$B$1000)/((MAESTRO!$B$3:$B$1000="CIVILES")*(UPPER(MAESTRO!$L$3:$L$1000)="CONFIRMADO")),ROWS($A$3:A442))),"")</f>
        <v/>
      </c>
      <c r="E442" s="18" t="str">
        <f ca="1">IFERROR(INDEX(MAESTRO!E:E,_xludf.AGGREGATE(15,6,ROW(MAESTRO!$B$3:$B$1000)/((MAESTRO!$B$3:$B$1000="CIVILES")*(UPPER(MAESTRO!$L$3:$L$1000)="CONFIRMADO")),ROWS($A$3:A442))),"")</f>
        <v/>
      </c>
      <c r="F442" s="18" t="str">
        <f ca="1">IFERROR(INDEX(MAESTRO!F:F,_xludf.AGGREGATE(15,6,ROW(MAESTRO!$B$3:$B$1000)/((MAESTRO!$B$3:$B$1000="CIVILES")*(UPPER(MAESTRO!$L$3:$L$1000)="CONFIRMADO")),ROWS($A$3:A442))),"")</f>
        <v/>
      </c>
      <c r="G442" s="18" t="str">
        <f ca="1">IFERROR(INDEX(MAESTRO!G:G,_xludf.AGGREGATE(15,6,ROW(MAESTRO!$B$3:$B$1000)/((MAESTRO!$B$3:$B$1000="CIVILES")*(UPPER(MAESTRO!$L$3:$L$1000)="CONFIRMADO")),ROWS($A$3:A442))),"")</f>
        <v/>
      </c>
      <c r="H442" s="18" t="str">
        <f ca="1">IFERROR(INDEX(MAESTRO!H:H,_xludf.AGGREGATE(15,6,ROW(MAESTRO!$B$3:$B$1000)/((MAESTRO!$B$3:$B$1000="CIVILES")*(UPPER(MAESTRO!$L$3:$L$1000)="CONFIRMADO")),ROWS($A$3:A442))),"")</f>
        <v/>
      </c>
      <c r="I442" s="18" t="str">
        <f ca="1">IFERROR(INDEX(MAESTRO!I:I,_xludf.AGGREGATE(15,6,ROW(MAESTRO!$B$3:$B$1000)/((MAESTRO!$B$3:$B$1000="CIVILES")*(UPPER(MAESTRO!$L$3:$L$1000)="CONFIRMADO")),ROWS($A$3:A442))),"")</f>
        <v/>
      </c>
      <c r="J442" s="18" t="str">
        <f ca="1">IFERROR(INDEX(MAESTRO!J:J,_xludf.AGGREGATE(15,6,ROW(MAESTRO!$B$3:$B$1000)/((MAESTRO!$B$3:$B$1000="CIVILES")*(UPPER(MAESTRO!$L$3:$L$1000)="CONFIRMADO")),ROWS($A$3:A442))),"")</f>
        <v/>
      </c>
      <c r="K442" s="18" t="str">
        <f ca="1">IFERROR(INDEX(MAESTRO!K:K,_xludf.AGGREGATE(15,6,ROW(MAESTRO!$B$3:$B$1000)/((MAESTRO!$B$3:$B$1000="CIVILES")*(UPPER(MAESTRO!$L$3:$L$1000)="CONFIRMADO")),ROWS($A$3:A442))),"")</f>
        <v/>
      </c>
      <c r="L442" s="18" t="str">
        <f ca="1">IFERROR(INDEX(MAESTRO!L:L,_xludf.AGGREGATE(15,6,ROW(MAESTRO!$B$3:$B$1000)/((MAESTRO!$B$3:$B$1000="CIVILES")*(UPPER(MAESTRO!$L$3:$L$1000)="CONFIRMADO")),ROWS($A$3:A442))),"")</f>
        <v/>
      </c>
      <c r="M442" s="18" t="str">
        <f ca="1">IFERROR(INDEX(MAESTRO!M:M,_xludf.AGGREGATE(15,6,ROW(MAESTRO!$B$3:$B$1000)/((MAESTRO!$B$3:$B$1000="CIVILES")*(UPPER(MAESTRO!$L$3:$L$1000)="CONFIRMADO")),ROWS($A$3:A442))),"")</f>
        <v/>
      </c>
      <c r="N442" s="18" t="str">
        <f ca="1">IFERROR(INDEX(MAESTRO!N:N,_xludf.AGGREGATE(15,6,ROW(MAESTRO!$B$3:$B$1000)/((MAESTRO!$B$3:$B$1000="CIVILES")*(UPPER(MAESTRO!$L$3:$L$1000)="CONFIRMADO")),ROWS($A$3:A442))),"")</f>
        <v/>
      </c>
      <c r="O442" s="18" t="str">
        <f ca="1">IFERROR(INDEX(MAESTRO!O:O,_xludf.AGGREGATE(15,6,ROW(MAESTRO!$B$3:$B$1000)/((MAESTRO!$B$3:$B$1000="CIVILES")*(UPPER(MAESTRO!$L$3:$L$1000)="CONFIRMADO")),ROWS($A$3:A442))),"")</f>
        <v/>
      </c>
      <c r="P442" s="18" t="str">
        <f ca="1">IFERROR(INDEX(MAESTRO!P:P,_xludf.AGGREGATE(15,6,ROW(MAESTRO!$B$3:$B$1000)/((MAESTRO!$B$3:$B$1000="CIVILES")*(UPPER(MAESTRO!$L$3:$L$1000)="CONFIRMADO")),ROWS($A$3:A442))),"")</f>
        <v/>
      </c>
      <c r="Q442" s="18" t="str">
        <f ca="1">IFERROR(INDEX(MAESTRO!Q:Q,_xludf.AGGREGATE(15,6,ROW(MAESTRO!$B$3:$B$1000)/((MAESTRO!$B$3:$B$1000="CIVILES")*(UPPER(MAESTRO!$L$3:$L$1000)="CONFIRMADO")),ROWS($A$3:A442))),"")</f>
        <v/>
      </c>
      <c r="R442" s="18" t="str">
        <f ca="1">IFERROR(INDEX(MAESTRO!R:R,_xludf.AGGREGATE(15,6,ROW(MAESTRO!$B$3:$B$1000)/((MAESTRO!$B$3:$B$1000="CIVILES")*(UPPER(MAESTRO!$L$3:$L$1000)="CONFIRMADO")),ROWS($A$3:A442))),"")</f>
        <v/>
      </c>
      <c r="S442" s="18" t="str">
        <f ca="1">IFERROR(INDEX(MAESTRO!S:S,_xludf.AGGREGATE(15,6,ROW(MAESTRO!$B$3:$B$1000)/((MAESTRO!$B$3:$B$1000="CIVILES")*(UPPER(MAESTRO!$L$3:$L$1000)="CONFIRMADO")),ROWS($A$3:A442))),"")</f>
        <v/>
      </c>
      <c r="T442" s="18" t="str">
        <f ca="1">IFERROR(INDEX(MAESTRO!T:T,_xludf.AGGREGATE(15,6,ROW(MAESTRO!$B$3:$B$1000)/((MAESTRO!$B$3:$B$1000="CIVILES")*(UPPER(MAESTRO!$L$3:$L$1000)="CONFIRMADO")),ROWS($A$3:A442))),"")</f>
        <v/>
      </c>
      <c r="U442" s="18" t="str">
        <f ca="1">IFERROR(INDEX(MAESTRO!U:U,_xludf.AGGREGATE(15,6,ROW(MAESTRO!$B$3:$B$1000)/((MAESTRO!$B$3:$B$1000="CIVILES")*(UPPER(MAESTRO!$L$3:$L$1000)="CONFIRMADO")),ROWS($A$3:A442))),"")</f>
        <v/>
      </c>
      <c r="V442" s="18" t="str">
        <f ca="1">IFERROR(INDEX(MAESTRO!V:V,_xludf.AGGREGATE(15,6,ROW(MAESTRO!$B$3:$B$1000)/((MAESTRO!$B$3:$B$1000="CIVILES")*(UPPER(MAESTRO!$L$3:$L$1000)="CONFIRMADO")),ROWS($A$3:A442))),"")</f>
        <v/>
      </c>
      <c r="W442" s="18" t="str">
        <f ca="1">IFERROR(INDEX(MAESTRO!W:W,_xludf.AGGREGATE(15,6,ROW(MAESTRO!$B$3:$B$1000)/((MAESTRO!$B$3:$B$1000="CIVILES")*(UPPER(MAESTRO!$L$3:$L$1000)="CONFIRMADO")),ROWS($A$3:A442))),"")</f>
        <v/>
      </c>
      <c r="X442" s="18" t="str">
        <f ca="1">IFERROR(INDEX(MAESTRO!X:X,_xludf.AGGREGATE(15,6,ROW(MAESTRO!$B$3:$B$1000)/((MAESTRO!$B$3:$B$1000="CIVILES")*(UPPER(MAESTRO!$L$3:$L$1000)="CONFIRMADO")),ROWS($A$3:A442))),"")</f>
        <v/>
      </c>
    </row>
    <row r="443" spans="1:24" ht="22.05" customHeight="1">
      <c r="A443" s="10" t="str">
        <f ca="1">IFERROR(INDEX(MAESTRO!A:A,_xludf.AGGREGATE(15,6,ROW(MAESTRO!$B$3:$B$1000)/((MAESTRO!$B$3:$B$1000="CIVILES")*(UPPER(MAESTRO!$L$3:$L$1000)="CONFIRMADO")),ROWS($A$3:A443))),"")</f>
        <v/>
      </c>
      <c r="B443" s="10" t="str">
        <f ca="1">IFERROR(INDEX(MAESTRO!B:B,_xludf.AGGREGATE(15,6,ROW(MAESTRO!$B$3:$B$1000)/((MAESTRO!$B$3:$B$1000="CIVILES")*(UPPER(MAESTRO!$L$3:$L$1000)="CONFIRMADO")),ROWS($A$3:A443))),"")</f>
        <v/>
      </c>
      <c r="C443" s="10" t="str">
        <f ca="1">IFERROR(INDEX(MAESTRO!C:C,_xludf.AGGREGATE(15,6,ROW(MAESTRO!$B$3:$B$1000)/((MAESTRO!$B$3:$B$1000="CIVILES")*(UPPER(MAESTRO!$L$3:$L$1000)="CONFIRMADO")),ROWS($A$3:A443))),"")</f>
        <v/>
      </c>
      <c r="D443" s="10" t="str">
        <f ca="1">IFERROR(INDEX(MAESTRO!D:D,_xludf.AGGREGATE(15,6,ROW(MAESTRO!$B$3:$B$1000)/((MAESTRO!$B$3:$B$1000="CIVILES")*(UPPER(MAESTRO!$L$3:$L$1000)="CONFIRMADO")),ROWS($A$3:A443))),"")</f>
        <v/>
      </c>
      <c r="E443" s="10" t="str">
        <f ca="1">IFERROR(INDEX(MAESTRO!E:E,_xludf.AGGREGATE(15,6,ROW(MAESTRO!$B$3:$B$1000)/((MAESTRO!$B$3:$B$1000="CIVILES")*(UPPER(MAESTRO!$L$3:$L$1000)="CONFIRMADO")),ROWS($A$3:A443))),"")</f>
        <v/>
      </c>
      <c r="F443" s="10" t="str">
        <f ca="1">IFERROR(INDEX(MAESTRO!F:F,_xludf.AGGREGATE(15,6,ROW(MAESTRO!$B$3:$B$1000)/((MAESTRO!$B$3:$B$1000="CIVILES")*(UPPER(MAESTRO!$L$3:$L$1000)="CONFIRMADO")),ROWS($A$3:A443))),"")</f>
        <v/>
      </c>
      <c r="G443" s="10" t="str">
        <f ca="1">IFERROR(INDEX(MAESTRO!G:G,_xludf.AGGREGATE(15,6,ROW(MAESTRO!$B$3:$B$1000)/((MAESTRO!$B$3:$B$1000="CIVILES")*(UPPER(MAESTRO!$L$3:$L$1000)="CONFIRMADO")),ROWS($A$3:A443))),"")</f>
        <v/>
      </c>
      <c r="H443" s="10" t="str">
        <f ca="1">IFERROR(INDEX(MAESTRO!H:H,_xludf.AGGREGATE(15,6,ROW(MAESTRO!$B$3:$B$1000)/((MAESTRO!$B$3:$B$1000="CIVILES")*(UPPER(MAESTRO!$L$3:$L$1000)="CONFIRMADO")),ROWS($A$3:A443))),"")</f>
        <v/>
      </c>
      <c r="I443" s="10" t="str">
        <f ca="1">IFERROR(INDEX(MAESTRO!I:I,_xludf.AGGREGATE(15,6,ROW(MAESTRO!$B$3:$B$1000)/((MAESTRO!$B$3:$B$1000="CIVILES")*(UPPER(MAESTRO!$L$3:$L$1000)="CONFIRMADO")),ROWS($A$3:A443))),"")</f>
        <v/>
      </c>
      <c r="J443" s="10" t="str">
        <f ca="1">IFERROR(INDEX(MAESTRO!J:J,_xludf.AGGREGATE(15,6,ROW(MAESTRO!$B$3:$B$1000)/((MAESTRO!$B$3:$B$1000="CIVILES")*(UPPER(MAESTRO!$L$3:$L$1000)="CONFIRMADO")),ROWS($A$3:A443))),"")</f>
        <v/>
      </c>
      <c r="K443" s="10" t="str">
        <f ca="1">IFERROR(INDEX(MAESTRO!K:K,_xludf.AGGREGATE(15,6,ROW(MAESTRO!$B$3:$B$1000)/((MAESTRO!$B$3:$B$1000="CIVILES")*(UPPER(MAESTRO!$L$3:$L$1000)="CONFIRMADO")),ROWS($A$3:A443))),"")</f>
        <v/>
      </c>
      <c r="L443" s="10" t="str">
        <f ca="1">IFERROR(INDEX(MAESTRO!L:L,_xludf.AGGREGATE(15,6,ROW(MAESTRO!$B$3:$B$1000)/((MAESTRO!$B$3:$B$1000="CIVILES")*(UPPER(MAESTRO!$L$3:$L$1000)="CONFIRMADO")),ROWS($A$3:A443))),"")</f>
        <v/>
      </c>
      <c r="M443" s="10" t="str">
        <f ca="1">IFERROR(INDEX(MAESTRO!M:M,_xludf.AGGREGATE(15,6,ROW(MAESTRO!$B$3:$B$1000)/((MAESTRO!$B$3:$B$1000="CIVILES")*(UPPER(MAESTRO!$L$3:$L$1000)="CONFIRMADO")),ROWS($A$3:A443))),"")</f>
        <v/>
      </c>
      <c r="N443" s="10" t="str">
        <f ca="1">IFERROR(INDEX(MAESTRO!N:N,_xludf.AGGREGATE(15,6,ROW(MAESTRO!$B$3:$B$1000)/((MAESTRO!$B$3:$B$1000="CIVILES")*(UPPER(MAESTRO!$L$3:$L$1000)="CONFIRMADO")),ROWS($A$3:A443))),"")</f>
        <v/>
      </c>
      <c r="O443" s="10" t="str">
        <f ca="1">IFERROR(INDEX(MAESTRO!O:O,_xludf.AGGREGATE(15,6,ROW(MAESTRO!$B$3:$B$1000)/((MAESTRO!$B$3:$B$1000="CIVILES")*(UPPER(MAESTRO!$L$3:$L$1000)="CONFIRMADO")),ROWS($A$3:A443))),"")</f>
        <v/>
      </c>
      <c r="P443" s="10" t="str">
        <f ca="1">IFERROR(INDEX(MAESTRO!P:P,_xludf.AGGREGATE(15,6,ROW(MAESTRO!$B$3:$B$1000)/((MAESTRO!$B$3:$B$1000="CIVILES")*(UPPER(MAESTRO!$L$3:$L$1000)="CONFIRMADO")),ROWS($A$3:A443))),"")</f>
        <v/>
      </c>
      <c r="Q443" s="10" t="str">
        <f ca="1">IFERROR(INDEX(MAESTRO!Q:Q,_xludf.AGGREGATE(15,6,ROW(MAESTRO!$B$3:$B$1000)/((MAESTRO!$B$3:$B$1000="CIVILES")*(UPPER(MAESTRO!$L$3:$L$1000)="CONFIRMADO")),ROWS($A$3:A443))),"")</f>
        <v/>
      </c>
      <c r="R443" s="10" t="str">
        <f ca="1">IFERROR(INDEX(MAESTRO!R:R,_xludf.AGGREGATE(15,6,ROW(MAESTRO!$B$3:$B$1000)/((MAESTRO!$B$3:$B$1000="CIVILES")*(UPPER(MAESTRO!$L$3:$L$1000)="CONFIRMADO")),ROWS($A$3:A443))),"")</f>
        <v/>
      </c>
      <c r="S443" s="10" t="str">
        <f ca="1">IFERROR(INDEX(MAESTRO!S:S,_xludf.AGGREGATE(15,6,ROW(MAESTRO!$B$3:$B$1000)/((MAESTRO!$B$3:$B$1000="CIVILES")*(UPPER(MAESTRO!$L$3:$L$1000)="CONFIRMADO")),ROWS($A$3:A443))),"")</f>
        <v/>
      </c>
      <c r="T443" s="10" t="str">
        <f ca="1">IFERROR(INDEX(MAESTRO!T:T,_xludf.AGGREGATE(15,6,ROW(MAESTRO!$B$3:$B$1000)/((MAESTRO!$B$3:$B$1000="CIVILES")*(UPPER(MAESTRO!$L$3:$L$1000)="CONFIRMADO")),ROWS($A$3:A443))),"")</f>
        <v/>
      </c>
      <c r="U443" s="10" t="str">
        <f ca="1">IFERROR(INDEX(MAESTRO!U:U,_xludf.AGGREGATE(15,6,ROW(MAESTRO!$B$3:$B$1000)/((MAESTRO!$B$3:$B$1000="CIVILES")*(UPPER(MAESTRO!$L$3:$L$1000)="CONFIRMADO")),ROWS($A$3:A443))),"")</f>
        <v/>
      </c>
      <c r="V443" s="10" t="str">
        <f ca="1">IFERROR(INDEX(MAESTRO!V:V,_xludf.AGGREGATE(15,6,ROW(MAESTRO!$B$3:$B$1000)/((MAESTRO!$B$3:$B$1000="CIVILES")*(UPPER(MAESTRO!$L$3:$L$1000)="CONFIRMADO")),ROWS($A$3:A443))),"")</f>
        <v/>
      </c>
      <c r="W443" s="10" t="str">
        <f ca="1">IFERROR(INDEX(MAESTRO!W:W,_xludf.AGGREGATE(15,6,ROW(MAESTRO!$B$3:$B$1000)/((MAESTRO!$B$3:$B$1000="CIVILES")*(UPPER(MAESTRO!$L$3:$L$1000)="CONFIRMADO")),ROWS($A$3:A443))),"")</f>
        <v/>
      </c>
      <c r="X443" s="10" t="str">
        <f ca="1">IFERROR(INDEX(MAESTRO!X:X,_xludf.AGGREGATE(15,6,ROW(MAESTRO!$B$3:$B$1000)/((MAESTRO!$B$3:$B$1000="CIVILES")*(UPPER(MAESTRO!$L$3:$L$1000)="CONFIRMADO")),ROWS($A$3:A443))),"")</f>
        <v/>
      </c>
    </row>
    <row r="444" spans="1:24" ht="22.05" customHeight="1">
      <c r="A444" s="18" t="str">
        <f ca="1">IFERROR(INDEX(MAESTRO!A:A,_xludf.AGGREGATE(15,6,ROW(MAESTRO!$B$3:$B$1000)/((MAESTRO!$B$3:$B$1000="CIVILES")*(UPPER(MAESTRO!$L$3:$L$1000)="CONFIRMADO")),ROWS($A$3:A444))),"")</f>
        <v/>
      </c>
      <c r="B444" s="18" t="str">
        <f ca="1">IFERROR(INDEX(MAESTRO!B:B,_xludf.AGGREGATE(15,6,ROW(MAESTRO!$B$3:$B$1000)/((MAESTRO!$B$3:$B$1000="CIVILES")*(UPPER(MAESTRO!$L$3:$L$1000)="CONFIRMADO")),ROWS($A$3:A444))),"")</f>
        <v/>
      </c>
      <c r="C444" s="18" t="str">
        <f ca="1">IFERROR(INDEX(MAESTRO!C:C,_xludf.AGGREGATE(15,6,ROW(MAESTRO!$B$3:$B$1000)/((MAESTRO!$B$3:$B$1000="CIVILES")*(UPPER(MAESTRO!$L$3:$L$1000)="CONFIRMADO")),ROWS($A$3:A444))),"")</f>
        <v/>
      </c>
      <c r="D444" s="18" t="str">
        <f ca="1">IFERROR(INDEX(MAESTRO!D:D,_xludf.AGGREGATE(15,6,ROW(MAESTRO!$B$3:$B$1000)/((MAESTRO!$B$3:$B$1000="CIVILES")*(UPPER(MAESTRO!$L$3:$L$1000)="CONFIRMADO")),ROWS($A$3:A444))),"")</f>
        <v/>
      </c>
      <c r="E444" s="18" t="str">
        <f ca="1">IFERROR(INDEX(MAESTRO!E:E,_xludf.AGGREGATE(15,6,ROW(MAESTRO!$B$3:$B$1000)/((MAESTRO!$B$3:$B$1000="CIVILES")*(UPPER(MAESTRO!$L$3:$L$1000)="CONFIRMADO")),ROWS($A$3:A444))),"")</f>
        <v/>
      </c>
      <c r="F444" s="18" t="str">
        <f ca="1">IFERROR(INDEX(MAESTRO!F:F,_xludf.AGGREGATE(15,6,ROW(MAESTRO!$B$3:$B$1000)/((MAESTRO!$B$3:$B$1000="CIVILES")*(UPPER(MAESTRO!$L$3:$L$1000)="CONFIRMADO")),ROWS($A$3:A444))),"")</f>
        <v/>
      </c>
      <c r="G444" s="18" t="str">
        <f ca="1">IFERROR(INDEX(MAESTRO!G:G,_xludf.AGGREGATE(15,6,ROW(MAESTRO!$B$3:$B$1000)/((MAESTRO!$B$3:$B$1000="CIVILES")*(UPPER(MAESTRO!$L$3:$L$1000)="CONFIRMADO")),ROWS($A$3:A444))),"")</f>
        <v/>
      </c>
      <c r="H444" s="18" t="str">
        <f ca="1">IFERROR(INDEX(MAESTRO!H:H,_xludf.AGGREGATE(15,6,ROW(MAESTRO!$B$3:$B$1000)/((MAESTRO!$B$3:$B$1000="CIVILES")*(UPPER(MAESTRO!$L$3:$L$1000)="CONFIRMADO")),ROWS($A$3:A444))),"")</f>
        <v/>
      </c>
      <c r="I444" s="18" t="str">
        <f ca="1">IFERROR(INDEX(MAESTRO!I:I,_xludf.AGGREGATE(15,6,ROW(MAESTRO!$B$3:$B$1000)/((MAESTRO!$B$3:$B$1000="CIVILES")*(UPPER(MAESTRO!$L$3:$L$1000)="CONFIRMADO")),ROWS($A$3:A444))),"")</f>
        <v/>
      </c>
      <c r="J444" s="18" t="str">
        <f ca="1">IFERROR(INDEX(MAESTRO!J:J,_xludf.AGGREGATE(15,6,ROW(MAESTRO!$B$3:$B$1000)/((MAESTRO!$B$3:$B$1000="CIVILES")*(UPPER(MAESTRO!$L$3:$L$1000)="CONFIRMADO")),ROWS($A$3:A444))),"")</f>
        <v/>
      </c>
      <c r="K444" s="18" t="str">
        <f ca="1">IFERROR(INDEX(MAESTRO!K:K,_xludf.AGGREGATE(15,6,ROW(MAESTRO!$B$3:$B$1000)/((MAESTRO!$B$3:$B$1000="CIVILES")*(UPPER(MAESTRO!$L$3:$L$1000)="CONFIRMADO")),ROWS($A$3:A444))),"")</f>
        <v/>
      </c>
      <c r="L444" s="18" t="str">
        <f ca="1">IFERROR(INDEX(MAESTRO!L:L,_xludf.AGGREGATE(15,6,ROW(MAESTRO!$B$3:$B$1000)/((MAESTRO!$B$3:$B$1000="CIVILES")*(UPPER(MAESTRO!$L$3:$L$1000)="CONFIRMADO")),ROWS($A$3:A444))),"")</f>
        <v/>
      </c>
      <c r="M444" s="18" t="str">
        <f ca="1">IFERROR(INDEX(MAESTRO!M:M,_xludf.AGGREGATE(15,6,ROW(MAESTRO!$B$3:$B$1000)/((MAESTRO!$B$3:$B$1000="CIVILES")*(UPPER(MAESTRO!$L$3:$L$1000)="CONFIRMADO")),ROWS($A$3:A444))),"")</f>
        <v/>
      </c>
      <c r="N444" s="18" t="str">
        <f ca="1">IFERROR(INDEX(MAESTRO!N:N,_xludf.AGGREGATE(15,6,ROW(MAESTRO!$B$3:$B$1000)/((MAESTRO!$B$3:$B$1000="CIVILES")*(UPPER(MAESTRO!$L$3:$L$1000)="CONFIRMADO")),ROWS($A$3:A444))),"")</f>
        <v/>
      </c>
      <c r="O444" s="18" t="str">
        <f ca="1">IFERROR(INDEX(MAESTRO!O:O,_xludf.AGGREGATE(15,6,ROW(MAESTRO!$B$3:$B$1000)/((MAESTRO!$B$3:$B$1000="CIVILES")*(UPPER(MAESTRO!$L$3:$L$1000)="CONFIRMADO")),ROWS($A$3:A444))),"")</f>
        <v/>
      </c>
      <c r="P444" s="18" t="str">
        <f ca="1">IFERROR(INDEX(MAESTRO!P:P,_xludf.AGGREGATE(15,6,ROW(MAESTRO!$B$3:$B$1000)/((MAESTRO!$B$3:$B$1000="CIVILES")*(UPPER(MAESTRO!$L$3:$L$1000)="CONFIRMADO")),ROWS($A$3:A444))),"")</f>
        <v/>
      </c>
      <c r="Q444" s="18" t="str">
        <f ca="1">IFERROR(INDEX(MAESTRO!Q:Q,_xludf.AGGREGATE(15,6,ROW(MAESTRO!$B$3:$B$1000)/((MAESTRO!$B$3:$B$1000="CIVILES")*(UPPER(MAESTRO!$L$3:$L$1000)="CONFIRMADO")),ROWS($A$3:A444))),"")</f>
        <v/>
      </c>
      <c r="R444" s="18" t="str">
        <f ca="1">IFERROR(INDEX(MAESTRO!R:R,_xludf.AGGREGATE(15,6,ROW(MAESTRO!$B$3:$B$1000)/((MAESTRO!$B$3:$B$1000="CIVILES")*(UPPER(MAESTRO!$L$3:$L$1000)="CONFIRMADO")),ROWS($A$3:A444))),"")</f>
        <v/>
      </c>
      <c r="S444" s="18" t="str">
        <f ca="1">IFERROR(INDEX(MAESTRO!S:S,_xludf.AGGREGATE(15,6,ROW(MAESTRO!$B$3:$B$1000)/((MAESTRO!$B$3:$B$1000="CIVILES")*(UPPER(MAESTRO!$L$3:$L$1000)="CONFIRMADO")),ROWS($A$3:A444))),"")</f>
        <v/>
      </c>
      <c r="T444" s="18" t="str">
        <f ca="1">IFERROR(INDEX(MAESTRO!T:T,_xludf.AGGREGATE(15,6,ROW(MAESTRO!$B$3:$B$1000)/((MAESTRO!$B$3:$B$1000="CIVILES")*(UPPER(MAESTRO!$L$3:$L$1000)="CONFIRMADO")),ROWS($A$3:A444))),"")</f>
        <v/>
      </c>
      <c r="U444" s="18" t="str">
        <f ca="1">IFERROR(INDEX(MAESTRO!U:U,_xludf.AGGREGATE(15,6,ROW(MAESTRO!$B$3:$B$1000)/((MAESTRO!$B$3:$B$1000="CIVILES")*(UPPER(MAESTRO!$L$3:$L$1000)="CONFIRMADO")),ROWS($A$3:A444))),"")</f>
        <v/>
      </c>
      <c r="V444" s="18" t="str">
        <f ca="1">IFERROR(INDEX(MAESTRO!V:V,_xludf.AGGREGATE(15,6,ROW(MAESTRO!$B$3:$B$1000)/((MAESTRO!$B$3:$B$1000="CIVILES")*(UPPER(MAESTRO!$L$3:$L$1000)="CONFIRMADO")),ROWS($A$3:A444))),"")</f>
        <v/>
      </c>
      <c r="W444" s="18" t="str">
        <f ca="1">IFERROR(INDEX(MAESTRO!W:W,_xludf.AGGREGATE(15,6,ROW(MAESTRO!$B$3:$B$1000)/((MAESTRO!$B$3:$B$1000="CIVILES")*(UPPER(MAESTRO!$L$3:$L$1000)="CONFIRMADO")),ROWS($A$3:A444))),"")</f>
        <v/>
      </c>
      <c r="X444" s="18" t="str">
        <f ca="1">IFERROR(INDEX(MAESTRO!X:X,_xludf.AGGREGATE(15,6,ROW(MAESTRO!$B$3:$B$1000)/((MAESTRO!$B$3:$B$1000="CIVILES")*(UPPER(MAESTRO!$L$3:$L$1000)="CONFIRMADO")),ROWS($A$3:A444))),"")</f>
        <v/>
      </c>
    </row>
    <row r="445" spans="1:24" ht="22.05" customHeight="1">
      <c r="A445" s="10" t="str">
        <f ca="1">IFERROR(INDEX(MAESTRO!A:A,_xludf.AGGREGATE(15,6,ROW(MAESTRO!$B$3:$B$1000)/((MAESTRO!$B$3:$B$1000="CIVILES")*(UPPER(MAESTRO!$L$3:$L$1000)="CONFIRMADO")),ROWS($A$3:A445))),"")</f>
        <v/>
      </c>
      <c r="B445" s="10" t="str">
        <f ca="1">IFERROR(INDEX(MAESTRO!B:B,_xludf.AGGREGATE(15,6,ROW(MAESTRO!$B$3:$B$1000)/((MAESTRO!$B$3:$B$1000="CIVILES")*(UPPER(MAESTRO!$L$3:$L$1000)="CONFIRMADO")),ROWS($A$3:A445))),"")</f>
        <v/>
      </c>
      <c r="C445" s="10" t="str">
        <f ca="1">IFERROR(INDEX(MAESTRO!C:C,_xludf.AGGREGATE(15,6,ROW(MAESTRO!$B$3:$B$1000)/((MAESTRO!$B$3:$B$1000="CIVILES")*(UPPER(MAESTRO!$L$3:$L$1000)="CONFIRMADO")),ROWS($A$3:A445))),"")</f>
        <v/>
      </c>
      <c r="D445" s="10" t="str">
        <f ca="1">IFERROR(INDEX(MAESTRO!D:D,_xludf.AGGREGATE(15,6,ROW(MAESTRO!$B$3:$B$1000)/((MAESTRO!$B$3:$B$1000="CIVILES")*(UPPER(MAESTRO!$L$3:$L$1000)="CONFIRMADO")),ROWS($A$3:A445))),"")</f>
        <v/>
      </c>
      <c r="E445" s="10" t="str">
        <f ca="1">IFERROR(INDEX(MAESTRO!E:E,_xludf.AGGREGATE(15,6,ROW(MAESTRO!$B$3:$B$1000)/((MAESTRO!$B$3:$B$1000="CIVILES")*(UPPER(MAESTRO!$L$3:$L$1000)="CONFIRMADO")),ROWS($A$3:A445))),"")</f>
        <v/>
      </c>
      <c r="F445" s="10" t="str">
        <f ca="1">IFERROR(INDEX(MAESTRO!F:F,_xludf.AGGREGATE(15,6,ROW(MAESTRO!$B$3:$B$1000)/((MAESTRO!$B$3:$B$1000="CIVILES")*(UPPER(MAESTRO!$L$3:$L$1000)="CONFIRMADO")),ROWS($A$3:A445))),"")</f>
        <v/>
      </c>
      <c r="G445" s="10" t="str">
        <f ca="1">IFERROR(INDEX(MAESTRO!G:G,_xludf.AGGREGATE(15,6,ROW(MAESTRO!$B$3:$B$1000)/((MAESTRO!$B$3:$B$1000="CIVILES")*(UPPER(MAESTRO!$L$3:$L$1000)="CONFIRMADO")),ROWS($A$3:A445))),"")</f>
        <v/>
      </c>
      <c r="H445" s="10" t="str">
        <f ca="1">IFERROR(INDEX(MAESTRO!H:H,_xludf.AGGREGATE(15,6,ROW(MAESTRO!$B$3:$B$1000)/((MAESTRO!$B$3:$B$1000="CIVILES")*(UPPER(MAESTRO!$L$3:$L$1000)="CONFIRMADO")),ROWS($A$3:A445))),"")</f>
        <v/>
      </c>
      <c r="I445" s="10" t="str">
        <f ca="1">IFERROR(INDEX(MAESTRO!I:I,_xludf.AGGREGATE(15,6,ROW(MAESTRO!$B$3:$B$1000)/((MAESTRO!$B$3:$B$1000="CIVILES")*(UPPER(MAESTRO!$L$3:$L$1000)="CONFIRMADO")),ROWS($A$3:A445))),"")</f>
        <v/>
      </c>
      <c r="J445" s="10" t="str">
        <f ca="1">IFERROR(INDEX(MAESTRO!J:J,_xludf.AGGREGATE(15,6,ROW(MAESTRO!$B$3:$B$1000)/((MAESTRO!$B$3:$B$1000="CIVILES")*(UPPER(MAESTRO!$L$3:$L$1000)="CONFIRMADO")),ROWS($A$3:A445))),"")</f>
        <v/>
      </c>
      <c r="K445" s="10" t="str">
        <f ca="1">IFERROR(INDEX(MAESTRO!K:K,_xludf.AGGREGATE(15,6,ROW(MAESTRO!$B$3:$B$1000)/((MAESTRO!$B$3:$B$1000="CIVILES")*(UPPER(MAESTRO!$L$3:$L$1000)="CONFIRMADO")),ROWS($A$3:A445))),"")</f>
        <v/>
      </c>
      <c r="L445" s="10" t="str">
        <f ca="1">IFERROR(INDEX(MAESTRO!L:L,_xludf.AGGREGATE(15,6,ROW(MAESTRO!$B$3:$B$1000)/((MAESTRO!$B$3:$B$1000="CIVILES")*(UPPER(MAESTRO!$L$3:$L$1000)="CONFIRMADO")),ROWS($A$3:A445))),"")</f>
        <v/>
      </c>
      <c r="M445" s="10" t="str">
        <f ca="1">IFERROR(INDEX(MAESTRO!M:M,_xludf.AGGREGATE(15,6,ROW(MAESTRO!$B$3:$B$1000)/((MAESTRO!$B$3:$B$1000="CIVILES")*(UPPER(MAESTRO!$L$3:$L$1000)="CONFIRMADO")),ROWS($A$3:A445))),"")</f>
        <v/>
      </c>
      <c r="N445" s="10" t="str">
        <f ca="1">IFERROR(INDEX(MAESTRO!N:N,_xludf.AGGREGATE(15,6,ROW(MAESTRO!$B$3:$B$1000)/((MAESTRO!$B$3:$B$1000="CIVILES")*(UPPER(MAESTRO!$L$3:$L$1000)="CONFIRMADO")),ROWS($A$3:A445))),"")</f>
        <v/>
      </c>
      <c r="O445" s="10" t="str">
        <f ca="1">IFERROR(INDEX(MAESTRO!O:O,_xludf.AGGREGATE(15,6,ROW(MAESTRO!$B$3:$B$1000)/((MAESTRO!$B$3:$B$1000="CIVILES")*(UPPER(MAESTRO!$L$3:$L$1000)="CONFIRMADO")),ROWS($A$3:A445))),"")</f>
        <v/>
      </c>
      <c r="P445" s="10" t="str">
        <f ca="1">IFERROR(INDEX(MAESTRO!P:P,_xludf.AGGREGATE(15,6,ROW(MAESTRO!$B$3:$B$1000)/((MAESTRO!$B$3:$B$1000="CIVILES")*(UPPER(MAESTRO!$L$3:$L$1000)="CONFIRMADO")),ROWS($A$3:A445))),"")</f>
        <v/>
      </c>
      <c r="Q445" s="10" t="str">
        <f ca="1">IFERROR(INDEX(MAESTRO!Q:Q,_xludf.AGGREGATE(15,6,ROW(MAESTRO!$B$3:$B$1000)/((MAESTRO!$B$3:$B$1000="CIVILES")*(UPPER(MAESTRO!$L$3:$L$1000)="CONFIRMADO")),ROWS($A$3:A445))),"")</f>
        <v/>
      </c>
      <c r="R445" s="10" t="str">
        <f ca="1">IFERROR(INDEX(MAESTRO!R:R,_xludf.AGGREGATE(15,6,ROW(MAESTRO!$B$3:$B$1000)/((MAESTRO!$B$3:$B$1000="CIVILES")*(UPPER(MAESTRO!$L$3:$L$1000)="CONFIRMADO")),ROWS($A$3:A445))),"")</f>
        <v/>
      </c>
      <c r="S445" s="10" t="str">
        <f ca="1">IFERROR(INDEX(MAESTRO!S:S,_xludf.AGGREGATE(15,6,ROW(MAESTRO!$B$3:$B$1000)/((MAESTRO!$B$3:$B$1000="CIVILES")*(UPPER(MAESTRO!$L$3:$L$1000)="CONFIRMADO")),ROWS($A$3:A445))),"")</f>
        <v/>
      </c>
      <c r="T445" s="10" t="str">
        <f ca="1">IFERROR(INDEX(MAESTRO!T:T,_xludf.AGGREGATE(15,6,ROW(MAESTRO!$B$3:$B$1000)/((MAESTRO!$B$3:$B$1000="CIVILES")*(UPPER(MAESTRO!$L$3:$L$1000)="CONFIRMADO")),ROWS($A$3:A445))),"")</f>
        <v/>
      </c>
      <c r="U445" s="10" t="str">
        <f ca="1">IFERROR(INDEX(MAESTRO!U:U,_xludf.AGGREGATE(15,6,ROW(MAESTRO!$B$3:$B$1000)/((MAESTRO!$B$3:$B$1000="CIVILES")*(UPPER(MAESTRO!$L$3:$L$1000)="CONFIRMADO")),ROWS($A$3:A445))),"")</f>
        <v/>
      </c>
      <c r="V445" s="10" t="str">
        <f ca="1">IFERROR(INDEX(MAESTRO!V:V,_xludf.AGGREGATE(15,6,ROW(MAESTRO!$B$3:$B$1000)/((MAESTRO!$B$3:$B$1000="CIVILES")*(UPPER(MAESTRO!$L$3:$L$1000)="CONFIRMADO")),ROWS($A$3:A445))),"")</f>
        <v/>
      </c>
      <c r="W445" s="10" t="str">
        <f ca="1">IFERROR(INDEX(MAESTRO!W:W,_xludf.AGGREGATE(15,6,ROW(MAESTRO!$B$3:$B$1000)/((MAESTRO!$B$3:$B$1000="CIVILES")*(UPPER(MAESTRO!$L$3:$L$1000)="CONFIRMADO")),ROWS($A$3:A445))),"")</f>
        <v/>
      </c>
      <c r="X445" s="10" t="str">
        <f ca="1">IFERROR(INDEX(MAESTRO!X:X,_xludf.AGGREGATE(15,6,ROW(MAESTRO!$B$3:$B$1000)/((MAESTRO!$B$3:$B$1000="CIVILES")*(UPPER(MAESTRO!$L$3:$L$1000)="CONFIRMADO")),ROWS($A$3:A445))),"")</f>
        <v/>
      </c>
    </row>
    <row r="446" spans="1:24" ht="22.05" customHeight="1">
      <c r="A446" s="18" t="str">
        <f ca="1">IFERROR(INDEX(MAESTRO!A:A,_xludf.AGGREGATE(15,6,ROW(MAESTRO!$B$3:$B$1000)/((MAESTRO!$B$3:$B$1000="CIVILES")*(UPPER(MAESTRO!$L$3:$L$1000)="CONFIRMADO")),ROWS($A$3:A446))),"")</f>
        <v/>
      </c>
      <c r="B446" s="18" t="str">
        <f ca="1">IFERROR(INDEX(MAESTRO!B:B,_xludf.AGGREGATE(15,6,ROW(MAESTRO!$B$3:$B$1000)/((MAESTRO!$B$3:$B$1000="CIVILES")*(UPPER(MAESTRO!$L$3:$L$1000)="CONFIRMADO")),ROWS($A$3:A446))),"")</f>
        <v/>
      </c>
      <c r="C446" s="18" t="str">
        <f ca="1">IFERROR(INDEX(MAESTRO!C:C,_xludf.AGGREGATE(15,6,ROW(MAESTRO!$B$3:$B$1000)/((MAESTRO!$B$3:$B$1000="CIVILES")*(UPPER(MAESTRO!$L$3:$L$1000)="CONFIRMADO")),ROWS($A$3:A446))),"")</f>
        <v/>
      </c>
      <c r="D446" s="18" t="str">
        <f ca="1">IFERROR(INDEX(MAESTRO!D:D,_xludf.AGGREGATE(15,6,ROW(MAESTRO!$B$3:$B$1000)/((MAESTRO!$B$3:$B$1000="CIVILES")*(UPPER(MAESTRO!$L$3:$L$1000)="CONFIRMADO")),ROWS($A$3:A446))),"")</f>
        <v/>
      </c>
      <c r="E446" s="18" t="str">
        <f ca="1">IFERROR(INDEX(MAESTRO!E:E,_xludf.AGGREGATE(15,6,ROW(MAESTRO!$B$3:$B$1000)/((MAESTRO!$B$3:$B$1000="CIVILES")*(UPPER(MAESTRO!$L$3:$L$1000)="CONFIRMADO")),ROWS($A$3:A446))),"")</f>
        <v/>
      </c>
      <c r="F446" s="18" t="str">
        <f ca="1">IFERROR(INDEX(MAESTRO!F:F,_xludf.AGGREGATE(15,6,ROW(MAESTRO!$B$3:$B$1000)/((MAESTRO!$B$3:$B$1000="CIVILES")*(UPPER(MAESTRO!$L$3:$L$1000)="CONFIRMADO")),ROWS($A$3:A446))),"")</f>
        <v/>
      </c>
      <c r="G446" s="18" t="str">
        <f ca="1">IFERROR(INDEX(MAESTRO!G:G,_xludf.AGGREGATE(15,6,ROW(MAESTRO!$B$3:$B$1000)/((MAESTRO!$B$3:$B$1000="CIVILES")*(UPPER(MAESTRO!$L$3:$L$1000)="CONFIRMADO")),ROWS($A$3:A446))),"")</f>
        <v/>
      </c>
      <c r="H446" s="18" t="str">
        <f ca="1">IFERROR(INDEX(MAESTRO!H:H,_xludf.AGGREGATE(15,6,ROW(MAESTRO!$B$3:$B$1000)/((MAESTRO!$B$3:$B$1000="CIVILES")*(UPPER(MAESTRO!$L$3:$L$1000)="CONFIRMADO")),ROWS($A$3:A446))),"")</f>
        <v/>
      </c>
      <c r="I446" s="18" t="str">
        <f ca="1">IFERROR(INDEX(MAESTRO!I:I,_xludf.AGGREGATE(15,6,ROW(MAESTRO!$B$3:$B$1000)/((MAESTRO!$B$3:$B$1000="CIVILES")*(UPPER(MAESTRO!$L$3:$L$1000)="CONFIRMADO")),ROWS($A$3:A446))),"")</f>
        <v/>
      </c>
      <c r="J446" s="18" t="str">
        <f ca="1">IFERROR(INDEX(MAESTRO!J:J,_xludf.AGGREGATE(15,6,ROW(MAESTRO!$B$3:$B$1000)/((MAESTRO!$B$3:$B$1000="CIVILES")*(UPPER(MAESTRO!$L$3:$L$1000)="CONFIRMADO")),ROWS($A$3:A446))),"")</f>
        <v/>
      </c>
      <c r="K446" s="18" t="str">
        <f ca="1">IFERROR(INDEX(MAESTRO!K:K,_xludf.AGGREGATE(15,6,ROW(MAESTRO!$B$3:$B$1000)/((MAESTRO!$B$3:$B$1000="CIVILES")*(UPPER(MAESTRO!$L$3:$L$1000)="CONFIRMADO")),ROWS($A$3:A446))),"")</f>
        <v/>
      </c>
      <c r="L446" s="18" t="str">
        <f ca="1">IFERROR(INDEX(MAESTRO!L:L,_xludf.AGGREGATE(15,6,ROW(MAESTRO!$B$3:$B$1000)/((MAESTRO!$B$3:$B$1000="CIVILES")*(UPPER(MAESTRO!$L$3:$L$1000)="CONFIRMADO")),ROWS($A$3:A446))),"")</f>
        <v/>
      </c>
      <c r="M446" s="18" t="str">
        <f ca="1">IFERROR(INDEX(MAESTRO!M:M,_xludf.AGGREGATE(15,6,ROW(MAESTRO!$B$3:$B$1000)/((MAESTRO!$B$3:$B$1000="CIVILES")*(UPPER(MAESTRO!$L$3:$L$1000)="CONFIRMADO")),ROWS($A$3:A446))),"")</f>
        <v/>
      </c>
      <c r="N446" s="18" t="str">
        <f ca="1">IFERROR(INDEX(MAESTRO!N:N,_xludf.AGGREGATE(15,6,ROW(MAESTRO!$B$3:$B$1000)/((MAESTRO!$B$3:$B$1000="CIVILES")*(UPPER(MAESTRO!$L$3:$L$1000)="CONFIRMADO")),ROWS($A$3:A446))),"")</f>
        <v/>
      </c>
      <c r="O446" s="18" t="str">
        <f ca="1">IFERROR(INDEX(MAESTRO!O:O,_xludf.AGGREGATE(15,6,ROW(MAESTRO!$B$3:$B$1000)/((MAESTRO!$B$3:$B$1000="CIVILES")*(UPPER(MAESTRO!$L$3:$L$1000)="CONFIRMADO")),ROWS($A$3:A446))),"")</f>
        <v/>
      </c>
      <c r="P446" s="18" t="str">
        <f ca="1">IFERROR(INDEX(MAESTRO!P:P,_xludf.AGGREGATE(15,6,ROW(MAESTRO!$B$3:$B$1000)/((MAESTRO!$B$3:$B$1000="CIVILES")*(UPPER(MAESTRO!$L$3:$L$1000)="CONFIRMADO")),ROWS($A$3:A446))),"")</f>
        <v/>
      </c>
      <c r="Q446" s="18" t="str">
        <f ca="1">IFERROR(INDEX(MAESTRO!Q:Q,_xludf.AGGREGATE(15,6,ROW(MAESTRO!$B$3:$B$1000)/((MAESTRO!$B$3:$B$1000="CIVILES")*(UPPER(MAESTRO!$L$3:$L$1000)="CONFIRMADO")),ROWS($A$3:A446))),"")</f>
        <v/>
      </c>
      <c r="R446" s="18" t="str">
        <f ca="1">IFERROR(INDEX(MAESTRO!R:R,_xludf.AGGREGATE(15,6,ROW(MAESTRO!$B$3:$B$1000)/((MAESTRO!$B$3:$B$1000="CIVILES")*(UPPER(MAESTRO!$L$3:$L$1000)="CONFIRMADO")),ROWS($A$3:A446))),"")</f>
        <v/>
      </c>
      <c r="S446" s="18" t="str">
        <f ca="1">IFERROR(INDEX(MAESTRO!S:S,_xludf.AGGREGATE(15,6,ROW(MAESTRO!$B$3:$B$1000)/((MAESTRO!$B$3:$B$1000="CIVILES")*(UPPER(MAESTRO!$L$3:$L$1000)="CONFIRMADO")),ROWS($A$3:A446))),"")</f>
        <v/>
      </c>
      <c r="T446" s="18" t="str">
        <f ca="1">IFERROR(INDEX(MAESTRO!T:T,_xludf.AGGREGATE(15,6,ROW(MAESTRO!$B$3:$B$1000)/((MAESTRO!$B$3:$B$1000="CIVILES")*(UPPER(MAESTRO!$L$3:$L$1000)="CONFIRMADO")),ROWS($A$3:A446))),"")</f>
        <v/>
      </c>
      <c r="U446" s="18" t="str">
        <f ca="1">IFERROR(INDEX(MAESTRO!U:U,_xludf.AGGREGATE(15,6,ROW(MAESTRO!$B$3:$B$1000)/((MAESTRO!$B$3:$B$1000="CIVILES")*(UPPER(MAESTRO!$L$3:$L$1000)="CONFIRMADO")),ROWS($A$3:A446))),"")</f>
        <v/>
      </c>
      <c r="V446" s="18" t="str">
        <f ca="1">IFERROR(INDEX(MAESTRO!V:V,_xludf.AGGREGATE(15,6,ROW(MAESTRO!$B$3:$B$1000)/((MAESTRO!$B$3:$B$1000="CIVILES")*(UPPER(MAESTRO!$L$3:$L$1000)="CONFIRMADO")),ROWS($A$3:A446))),"")</f>
        <v/>
      </c>
      <c r="W446" s="18" t="str">
        <f ca="1">IFERROR(INDEX(MAESTRO!W:W,_xludf.AGGREGATE(15,6,ROW(MAESTRO!$B$3:$B$1000)/((MAESTRO!$B$3:$B$1000="CIVILES")*(UPPER(MAESTRO!$L$3:$L$1000)="CONFIRMADO")),ROWS($A$3:A446))),"")</f>
        <v/>
      </c>
      <c r="X446" s="18" t="str">
        <f ca="1">IFERROR(INDEX(MAESTRO!X:X,_xludf.AGGREGATE(15,6,ROW(MAESTRO!$B$3:$B$1000)/((MAESTRO!$B$3:$B$1000="CIVILES")*(UPPER(MAESTRO!$L$3:$L$1000)="CONFIRMADO")),ROWS($A$3:A446))),"")</f>
        <v/>
      </c>
    </row>
    <row r="447" spans="1:24" ht="22.05" customHeight="1">
      <c r="A447" s="10" t="str">
        <f ca="1">IFERROR(INDEX(MAESTRO!A:A,_xludf.AGGREGATE(15,6,ROW(MAESTRO!$B$3:$B$1000)/((MAESTRO!$B$3:$B$1000="CIVILES")*(UPPER(MAESTRO!$L$3:$L$1000)="CONFIRMADO")),ROWS($A$3:A447))),"")</f>
        <v/>
      </c>
      <c r="B447" s="10" t="str">
        <f ca="1">IFERROR(INDEX(MAESTRO!B:B,_xludf.AGGREGATE(15,6,ROW(MAESTRO!$B$3:$B$1000)/((MAESTRO!$B$3:$B$1000="CIVILES")*(UPPER(MAESTRO!$L$3:$L$1000)="CONFIRMADO")),ROWS($A$3:A447))),"")</f>
        <v/>
      </c>
      <c r="C447" s="10" t="str">
        <f ca="1">IFERROR(INDEX(MAESTRO!C:C,_xludf.AGGREGATE(15,6,ROW(MAESTRO!$B$3:$B$1000)/((MAESTRO!$B$3:$B$1000="CIVILES")*(UPPER(MAESTRO!$L$3:$L$1000)="CONFIRMADO")),ROWS($A$3:A447))),"")</f>
        <v/>
      </c>
      <c r="D447" s="10" t="str">
        <f ca="1">IFERROR(INDEX(MAESTRO!D:D,_xludf.AGGREGATE(15,6,ROW(MAESTRO!$B$3:$B$1000)/((MAESTRO!$B$3:$B$1000="CIVILES")*(UPPER(MAESTRO!$L$3:$L$1000)="CONFIRMADO")),ROWS($A$3:A447))),"")</f>
        <v/>
      </c>
      <c r="E447" s="10" t="str">
        <f ca="1">IFERROR(INDEX(MAESTRO!E:E,_xludf.AGGREGATE(15,6,ROW(MAESTRO!$B$3:$B$1000)/((MAESTRO!$B$3:$B$1000="CIVILES")*(UPPER(MAESTRO!$L$3:$L$1000)="CONFIRMADO")),ROWS($A$3:A447))),"")</f>
        <v/>
      </c>
      <c r="F447" s="10" t="str">
        <f ca="1">IFERROR(INDEX(MAESTRO!F:F,_xludf.AGGREGATE(15,6,ROW(MAESTRO!$B$3:$B$1000)/((MAESTRO!$B$3:$B$1000="CIVILES")*(UPPER(MAESTRO!$L$3:$L$1000)="CONFIRMADO")),ROWS($A$3:A447))),"")</f>
        <v/>
      </c>
      <c r="G447" s="10" t="str">
        <f ca="1">IFERROR(INDEX(MAESTRO!G:G,_xludf.AGGREGATE(15,6,ROW(MAESTRO!$B$3:$B$1000)/((MAESTRO!$B$3:$B$1000="CIVILES")*(UPPER(MAESTRO!$L$3:$L$1000)="CONFIRMADO")),ROWS($A$3:A447))),"")</f>
        <v/>
      </c>
      <c r="H447" s="10" t="str">
        <f ca="1">IFERROR(INDEX(MAESTRO!H:H,_xludf.AGGREGATE(15,6,ROW(MAESTRO!$B$3:$B$1000)/((MAESTRO!$B$3:$B$1000="CIVILES")*(UPPER(MAESTRO!$L$3:$L$1000)="CONFIRMADO")),ROWS($A$3:A447))),"")</f>
        <v/>
      </c>
      <c r="I447" s="10" t="str">
        <f ca="1">IFERROR(INDEX(MAESTRO!I:I,_xludf.AGGREGATE(15,6,ROW(MAESTRO!$B$3:$B$1000)/((MAESTRO!$B$3:$B$1000="CIVILES")*(UPPER(MAESTRO!$L$3:$L$1000)="CONFIRMADO")),ROWS($A$3:A447))),"")</f>
        <v/>
      </c>
      <c r="J447" s="10" t="str">
        <f ca="1">IFERROR(INDEX(MAESTRO!J:J,_xludf.AGGREGATE(15,6,ROW(MAESTRO!$B$3:$B$1000)/((MAESTRO!$B$3:$B$1000="CIVILES")*(UPPER(MAESTRO!$L$3:$L$1000)="CONFIRMADO")),ROWS($A$3:A447))),"")</f>
        <v/>
      </c>
      <c r="K447" s="10" t="str">
        <f ca="1">IFERROR(INDEX(MAESTRO!K:K,_xludf.AGGREGATE(15,6,ROW(MAESTRO!$B$3:$B$1000)/((MAESTRO!$B$3:$B$1000="CIVILES")*(UPPER(MAESTRO!$L$3:$L$1000)="CONFIRMADO")),ROWS($A$3:A447))),"")</f>
        <v/>
      </c>
      <c r="L447" s="10" t="str">
        <f ca="1">IFERROR(INDEX(MAESTRO!L:L,_xludf.AGGREGATE(15,6,ROW(MAESTRO!$B$3:$B$1000)/((MAESTRO!$B$3:$B$1000="CIVILES")*(UPPER(MAESTRO!$L$3:$L$1000)="CONFIRMADO")),ROWS($A$3:A447))),"")</f>
        <v/>
      </c>
      <c r="M447" s="10" t="str">
        <f ca="1">IFERROR(INDEX(MAESTRO!M:M,_xludf.AGGREGATE(15,6,ROW(MAESTRO!$B$3:$B$1000)/((MAESTRO!$B$3:$B$1000="CIVILES")*(UPPER(MAESTRO!$L$3:$L$1000)="CONFIRMADO")),ROWS($A$3:A447))),"")</f>
        <v/>
      </c>
      <c r="N447" s="10" t="str">
        <f ca="1">IFERROR(INDEX(MAESTRO!N:N,_xludf.AGGREGATE(15,6,ROW(MAESTRO!$B$3:$B$1000)/((MAESTRO!$B$3:$B$1000="CIVILES")*(UPPER(MAESTRO!$L$3:$L$1000)="CONFIRMADO")),ROWS($A$3:A447))),"")</f>
        <v/>
      </c>
      <c r="O447" s="10" t="str">
        <f ca="1">IFERROR(INDEX(MAESTRO!O:O,_xludf.AGGREGATE(15,6,ROW(MAESTRO!$B$3:$B$1000)/((MAESTRO!$B$3:$B$1000="CIVILES")*(UPPER(MAESTRO!$L$3:$L$1000)="CONFIRMADO")),ROWS($A$3:A447))),"")</f>
        <v/>
      </c>
      <c r="P447" s="10" t="str">
        <f ca="1">IFERROR(INDEX(MAESTRO!P:P,_xludf.AGGREGATE(15,6,ROW(MAESTRO!$B$3:$B$1000)/((MAESTRO!$B$3:$B$1000="CIVILES")*(UPPER(MAESTRO!$L$3:$L$1000)="CONFIRMADO")),ROWS($A$3:A447))),"")</f>
        <v/>
      </c>
      <c r="Q447" s="10" t="str">
        <f ca="1">IFERROR(INDEX(MAESTRO!Q:Q,_xludf.AGGREGATE(15,6,ROW(MAESTRO!$B$3:$B$1000)/((MAESTRO!$B$3:$B$1000="CIVILES")*(UPPER(MAESTRO!$L$3:$L$1000)="CONFIRMADO")),ROWS($A$3:A447))),"")</f>
        <v/>
      </c>
      <c r="R447" s="10" t="str">
        <f ca="1">IFERROR(INDEX(MAESTRO!R:R,_xludf.AGGREGATE(15,6,ROW(MAESTRO!$B$3:$B$1000)/((MAESTRO!$B$3:$B$1000="CIVILES")*(UPPER(MAESTRO!$L$3:$L$1000)="CONFIRMADO")),ROWS($A$3:A447))),"")</f>
        <v/>
      </c>
      <c r="S447" s="10" t="str">
        <f ca="1">IFERROR(INDEX(MAESTRO!S:S,_xludf.AGGREGATE(15,6,ROW(MAESTRO!$B$3:$B$1000)/((MAESTRO!$B$3:$B$1000="CIVILES")*(UPPER(MAESTRO!$L$3:$L$1000)="CONFIRMADO")),ROWS($A$3:A447))),"")</f>
        <v/>
      </c>
      <c r="T447" s="10" t="str">
        <f ca="1">IFERROR(INDEX(MAESTRO!T:T,_xludf.AGGREGATE(15,6,ROW(MAESTRO!$B$3:$B$1000)/((MAESTRO!$B$3:$B$1000="CIVILES")*(UPPER(MAESTRO!$L$3:$L$1000)="CONFIRMADO")),ROWS($A$3:A447))),"")</f>
        <v/>
      </c>
      <c r="U447" s="10" t="str">
        <f ca="1">IFERROR(INDEX(MAESTRO!U:U,_xludf.AGGREGATE(15,6,ROW(MAESTRO!$B$3:$B$1000)/((MAESTRO!$B$3:$B$1000="CIVILES")*(UPPER(MAESTRO!$L$3:$L$1000)="CONFIRMADO")),ROWS($A$3:A447))),"")</f>
        <v/>
      </c>
      <c r="V447" s="10" t="str">
        <f ca="1">IFERROR(INDEX(MAESTRO!V:V,_xludf.AGGREGATE(15,6,ROW(MAESTRO!$B$3:$B$1000)/((MAESTRO!$B$3:$B$1000="CIVILES")*(UPPER(MAESTRO!$L$3:$L$1000)="CONFIRMADO")),ROWS($A$3:A447))),"")</f>
        <v/>
      </c>
      <c r="W447" s="10" t="str">
        <f ca="1">IFERROR(INDEX(MAESTRO!W:W,_xludf.AGGREGATE(15,6,ROW(MAESTRO!$B$3:$B$1000)/((MAESTRO!$B$3:$B$1000="CIVILES")*(UPPER(MAESTRO!$L$3:$L$1000)="CONFIRMADO")),ROWS($A$3:A447))),"")</f>
        <v/>
      </c>
      <c r="X447" s="10" t="str">
        <f ca="1">IFERROR(INDEX(MAESTRO!X:X,_xludf.AGGREGATE(15,6,ROW(MAESTRO!$B$3:$B$1000)/((MAESTRO!$B$3:$B$1000="CIVILES")*(UPPER(MAESTRO!$L$3:$L$1000)="CONFIRMADO")),ROWS($A$3:A447))),"")</f>
        <v/>
      </c>
    </row>
    <row r="448" spans="1:24" ht="22.05" customHeight="1">
      <c r="A448" s="18" t="str">
        <f ca="1">IFERROR(INDEX(MAESTRO!A:A,_xludf.AGGREGATE(15,6,ROW(MAESTRO!$B$3:$B$1000)/((MAESTRO!$B$3:$B$1000="CIVILES")*(UPPER(MAESTRO!$L$3:$L$1000)="CONFIRMADO")),ROWS($A$3:A448))),"")</f>
        <v/>
      </c>
      <c r="B448" s="18" t="str">
        <f ca="1">IFERROR(INDEX(MAESTRO!B:B,_xludf.AGGREGATE(15,6,ROW(MAESTRO!$B$3:$B$1000)/((MAESTRO!$B$3:$B$1000="CIVILES")*(UPPER(MAESTRO!$L$3:$L$1000)="CONFIRMADO")),ROWS($A$3:A448))),"")</f>
        <v/>
      </c>
      <c r="C448" s="18" t="str">
        <f ca="1">IFERROR(INDEX(MAESTRO!C:C,_xludf.AGGREGATE(15,6,ROW(MAESTRO!$B$3:$B$1000)/((MAESTRO!$B$3:$B$1000="CIVILES")*(UPPER(MAESTRO!$L$3:$L$1000)="CONFIRMADO")),ROWS($A$3:A448))),"")</f>
        <v/>
      </c>
      <c r="D448" s="18" t="str">
        <f ca="1">IFERROR(INDEX(MAESTRO!D:D,_xludf.AGGREGATE(15,6,ROW(MAESTRO!$B$3:$B$1000)/((MAESTRO!$B$3:$B$1000="CIVILES")*(UPPER(MAESTRO!$L$3:$L$1000)="CONFIRMADO")),ROWS($A$3:A448))),"")</f>
        <v/>
      </c>
      <c r="E448" s="18" t="str">
        <f ca="1">IFERROR(INDEX(MAESTRO!E:E,_xludf.AGGREGATE(15,6,ROW(MAESTRO!$B$3:$B$1000)/((MAESTRO!$B$3:$B$1000="CIVILES")*(UPPER(MAESTRO!$L$3:$L$1000)="CONFIRMADO")),ROWS($A$3:A448))),"")</f>
        <v/>
      </c>
      <c r="F448" s="18" t="str">
        <f ca="1">IFERROR(INDEX(MAESTRO!F:F,_xludf.AGGREGATE(15,6,ROW(MAESTRO!$B$3:$B$1000)/((MAESTRO!$B$3:$B$1000="CIVILES")*(UPPER(MAESTRO!$L$3:$L$1000)="CONFIRMADO")),ROWS($A$3:A448))),"")</f>
        <v/>
      </c>
      <c r="G448" s="18" t="str">
        <f ca="1">IFERROR(INDEX(MAESTRO!G:G,_xludf.AGGREGATE(15,6,ROW(MAESTRO!$B$3:$B$1000)/((MAESTRO!$B$3:$B$1000="CIVILES")*(UPPER(MAESTRO!$L$3:$L$1000)="CONFIRMADO")),ROWS($A$3:A448))),"")</f>
        <v/>
      </c>
      <c r="H448" s="18" t="str">
        <f ca="1">IFERROR(INDEX(MAESTRO!H:H,_xludf.AGGREGATE(15,6,ROW(MAESTRO!$B$3:$B$1000)/((MAESTRO!$B$3:$B$1000="CIVILES")*(UPPER(MAESTRO!$L$3:$L$1000)="CONFIRMADO")),ROWS($A$3:A448))),"")</f>
        <v/>
      </c>
      <c r="I448" s="18" t="str">
        <f ca="1">IFERROR(INDEX(MAESTRO!I:I,_xludf.AGGREGATE(15,6,ROW(MAESTRO!$B$3:$B$1000)/((MAESTRO!$B$3:$B$1000="CIVILES")*(UPPER(MAESTRO!$L$3:$L$1000)="CONFIRMADO")),ROWS($A$3:A448))),"")</f>
        <v/>
      </c>
      <c r="J448" s="18" t="str">
        <f ca="1">IFERROR(INDEX(MAESTRO!J:J,_xludf.AGGREGATE(15,6,ROW(MAESTRO!$B$3:$B$1000)/((MAESTRO!$B$3:$B$1000="CIVILES")*(UPPER(MAESTRO!$L$3:$L$1000)="CONFIRMADO")),ROWS($A$3:A448))),"")</f>
        <v/>
      </c>
      <c r="K448" s="18" t="str">
        <f ca="1">IFERROR(INDEX(MAESTRO!K:K,_xludf.AGGREGATE(15,6,ROW(MAESTRO!$B$3:$B$1000)/((MAESTRO!$B$3:$B$1000="CIVILES")*(UPPER(MAESTRO!$L$3:$L$1000)="CONFIRMADO")),ROWS($A$3:A448))),"")</f>
        <v/>
      </c>
      <c r="L448" s="18" t="str">
        <f ca="1">IFERROR(INDEX(MAESTRO!L:L,_xludf.AGGREGATE(15,6,ROW(MAESTRO!$B$3:$B$1000)/((MAESTRO!$B$3:$B$1000="CIVILES")*(UPPER(MAESTRO!$L$3:$L$1000)="CONFIRMADO")),ROWS($A$3:A448))),"")</f>
        <v/>
      </c>
      <c r="M448" s="18" t="str">
        <f ca="1">IFERROR(INDEX(MAESTRO!M:M,_xludf.AGGREGATE(15,6,ROW(MAESTRO!$B$3:$B$1000)/((MAESTRO!$B$3:$B$1000="CIVILES")*(UPPER(MAESTRO!$L$3:$L$1000)="CONFIRMADO")),ROWS($A$3:A448))),"")</f>
        <v/>
      </c>
      <c r="N448" s="18" t="str">
        <f ca="1">IFERROR(INDEX(MAESTRO!N:N,_xludf.AGGREGATE(15,6,ROW(MAESTRO!$B$3:$B$1000)/((MAESTRO!$B$3:$B$1000="CIVILES")*(UPPER(MAESTRO!$L$3:$L$1000)="CONFIRMADO")),ROWS($A$3:A448))),"")</f>
        <v/>
      </c>
      <c r="O448" s="18" t="str">
        <f ca="1">IFERROR(INDEX(MAESTRO!O:O,_xludf.AGGREGATE(15,6,ROW(MAESTRO!$B$3:$B$1000)/((MAESTRO!$B$3:$B$1000="CIVILES")*(UPPER(MAESTRO!$L$3:$L$1000)="CONFIRMADO")),ROWS($A$3:A448))),"")</f>
        <v/>
      </c>
      <c r="P448" s="18" t="str">
        <f ca="1">IFERROR(INDEX(MAESTRO!P:P,_xludf.AGGREGATE(15,6,ROW(MAESTRO!$B$3:$B$1000)/((MAESTRO!$B$3:$B$1000="CIVILES")*(UPPER(MAESTRO!$L$3:$L$1000)="CONFIRMADO")),ROWS($A$3:A448))),"")</f>
        <v/>
      </c>
      <c r="Q448" s="18" t="str">
        <f ca="1">IFERROR(INDEX(MAESTRO!Q:Q,_xludf.AGGREGATE(15,6,ROW(MAESTRO!$B$3:$B$1000)/((MAESTRO!$B$3:$B$1000="CIVILES")*(UPPER(MAESTRO!$L$3:$L$1000)="CONFIRMADO")),ROWS($A$3:A448))),"")</f>
        <v/>
      </c>
      <c r="R448" s="18" t="str">
        <f ca="1">IFERROR(INDEX(MAESTRO!R:R,_xludf.AGGREGATE(15,6,ROW(MAESTRO!$B$3:$B$1000)/((MAESTRO!$B$3:$B$1000="CIVILES")*(UPPER(MAESTRO!$L$3:$L$1000)="CONFIRMADO")),ROWS($A$3:A448))),"")</f>
        <v/>
      </c>
      <c r="S448" s="18" t="str">
        <f ca="1">IFERROR(INDEX(MAESTRO!S:S,_xludf.AGGREGATE(15,6,ROW(MAESTRO!$B$3:$B$1000)/((MAESTRO!$B$3:$B$1000="CIVILES")*(UPPER(MAESTRO!$L$3:$L$1000)="CONFIRMADO")),ROWS($A$3:A448))),"")</f>
        <v/>
      </c>
      <c r="T448" s="18" t="str">
        <f ca="1">IFERROR(INDEX(MAESTRO!T:T,_xludf.AGGREGATE(15,6,ROW(MAESTRO!$B$3:$B$1000)/((MAESTRO!$B$3:$B$1000="CIVILES")*(UPPER(MAESTRO!$L$3:$L$1000)="CONFIRMADO")),ROWS($A$3:A448))),"")</f>
        <v/>
      </c>
      <c r="U448" s="18" t="str">
        <f ca="1">IFERROR(INDEX(MAESTRO!U:U,_xludf.AGGREGATE(15,6,ROW(MAESTRO!$B$3:$B$1000)/((MAESTRO!$B$3:$B$1000="CIVILES")*(UPPER(MAESTRO!$L$3:$L$1000)="CONFIRMADO")),ROWS($A$3:A448))),"")</f>
        <v/>
      </c>
      <c r="V448" s="18" t="str">
        <f ca="1">IFERROR(INDEX(MAESTRO!V:V,_xludf.AGGREGATE(15,6,ROW(MAESTRO!$B$3:$B$1000)/((MAESTRO!$B$3:$B$1000="CIVILES")*(UPPER(MAESTRO!$L$3:$L$1000)="CONFIRMADO")),ROWS($A$3:A448))),"")</f>
        <v/>
      </c>
      <c r="W448" s="18" t="str">
        <f ca="1">IFERROR(INDEX(MAESTRO!W:W,_xludf.AGGREGATE(15,6,ROW(MAESTRO!$B$3:$B$1000)/((MAESTRO!$B$3:$B$1000="CIVILES")*(UPPER(MAESTRO!$L$3:$L$1000)="CONFIRMADO")),ROWS($A$3:A448))),"")</f>
        <v/>
      </c>
      <c r="X448" s="18" t="str">
        <f ca="1">IFERROR(INDEX(MAESTRO!X:X,_xludf.AGGREGATE(15,6,ROW(MAESTRO!$B$3:$B$1000)/((MAESTRO!$B$3:$B$1000="CIVILES")*(UPPER(MAESTRO!$L$3:$L$1000)="CONFIRMADO")),ROWS($A$3:A448))),"")</f>
        <v/>
      </c>
    </row>
    <row r="449" spans="1:24" ht="22.05" customHeight="1">
      <c r="A449" s="10" t="str">
        <f ca="1">IFERROR(INDEX(MAESTRO!A:A,_xludf.AGGREGATE(15,6,ROW(MAESTRO!$B$3:$B$1000)/((MAESTRO!$B$3:$B$1000="CIVILES")*(UPPER(MAESTRO!$L$3:$L$1000)="CONFIRMADO")),ROWS($A$3:A449))),"")</f>
        <v/>
      </c>
      <c r="B449" s="10" t="str">
        <f ca="1">IFERROR(INDEX(MAESTRO!B:B,_xludf.AGGREGATE(15,6,ROW(MAESTRO!$B$3:$B$1000)/((MAESTRO!$B$3:$B$1000="CIVILES")*(UPPER(MAESTRO!$L$3:$L$1000)="CONFIRMADO")),ROWS($A$3:A449))),"")</f>
        <v/>
      </c>
      <c r="C449" s="10" t="str">
        <f ca="1">IFERROR(INDEX(MAESTRO!C:C,_xludf.AGGREGATE(15,6,ROW(MAESTRO!$B$3:$B$1000)/((MAESTRO!$B$3:$B$1000="CIVILES")*(UPPER(MAESTRO!$L$3:$L$1000)="CONFIRMADO")),ROWS($A$3:A449))),"")</f>
        <v/>
      </c>
      <c r="D449" s="10" t="str">
        <f ca="1">IFERROR(INDEX(MAESTRO!D:D,_xludf.AGGREGATE(15,6,ROW(MAESTRO!$B$3:$B$1000)/((MAESTRO!$B$3:$B$1000="CIVILES")*(UPPER(MAESTRO!$L$3:$L$1000)="CONFIRMADO")),ROWS($A$3:A449))),"")</f>
        <v/>
      </c>
      <c r="E449" s="10" t="str">
        <f ca="1">IFERROR(INDEX(MAESTRO!E:E,_xludf.AGGREGATE(15,6,ROW(MAESTRO!$B$3:$B$1000)/((MAESTRO!$B$3:$B$1000="CIVILES")*(UPPER(MAESTRO!$L$3:$L$1000)="CONFIRMADO")),ROWS($A$3:A449))),"")</f>
        <v/>
      </c>
      <c r="F449" s="10" t="str">
        <f ca="1">IFERROR(INDEX(MAESTRO!F:F,_xludf.AGGREGATE(15,6,ROW(MAESTRO!$B$3:$B$1000)/((MAESTRO!$B$3:$B$1000="CIVILES")*(UPPER(MAESTRO!$L$3:$L$1000)="CONFIRMADO")),ROWS($A$3:A449))),"")</f>
        <v/>
      </c>
      <c r="G449" s="10" t="str">
        <f ca="1">IFERROR(INDEX(MAESTRO!G:G,_xludf.AGGREGATE(15,6,ROW(MAESTRO!$B$3:$B$1000)/((MAESTRO!$B$3:$B$1000="CIVILES")*(UPPER(MAESTRO!$L$3:$L$1000)="CONFIRMADO")),ROWS($A$3:A449))),"")</f>
        <v/>
      </c>
      <c r="H449" s="10" t="str">
        <f ca="1">IFERROR(INDEX(MAESTRO!H:H,_xludf.AGGREGATE(15,6,ROW(MAESTRO!$B$3:$B$1000)/((MAESTRO!$B$3:$B$1000="CIVILES")*(UPPER(MAESTRO!$L$3:$L$1000)="CONFIRMADO")),ROWS($A$3:A449))),"")</f>
        <v/>
      </c>
      <c r="I449" s="10" t="str">
        <f ca="1">IFERROR(INDEX(MAESTRO!I:I,_xludf.AGGREGATE(15,6,ROW(MAESTRO!$B$3:$B$1000)/((MAESTRO!$B$3:$B$1000="CIVILES")*(UPPER(MAESTRO!$L$3:$L$1000)="CONFIRMADO")),ROWS($A$3:A449))),"")</f>
        <v/>
      </c>
      <c r="J449" s="10" t="str">
        <f ca="1">IFERROR(INDEX(MAESTRO!J:J,_xludf.AGGREGATE(15,6,ROW(MAESTRO!$B$3:$B$1000)/((MAESTRO!$B$3:$B$1000="CIVILES")*(UPPER(MAESTRO!$L$3:$L$1000)="CONFIRMADO")),ROWS($A$3:A449))),"")</f>
        <v/>
      </c>
      <c r="K449" s="10" t="str">
        <f ca="1">IFERROR(INDEX(MAESTRO!K:K,_xludf.AGGREGATE(15,6,ROW(MAESTRO!$B$3:$B$1000)/((MAESTRO!$B$3:$B$1000="CIVILES")*(UPPER(MAESTRO!$L$3:$L$1000)="CONFIRMADO")),ROWS($A$3:A449))),"")</f>
        <v/>
      </c>
      <c r="L449" s="10" t="str">
        <f ca="1">IFERROR(INDEX(MAESTRO!L:L,_xludf.AGGREGATE(15,6,ROW(MAESTRO!$B$3:$B$1000)/((MAESTRO!$B$3:$B$1000="CIVILES")*(UPPER(MAESTRO!$L$3:$L$1000)="CONFIRMADO")),ROWS($A$3:A449))),"")</f>
        <v/>
      </c>
      <c r="M449" s="10" t="str">
        <f ca="1">IFERROR(INDEX(MAESTRO!M:M,_xludf.AGGREGATE(15,6,ROW(MAESTRO!$B$3:$B$1000)/((MAESTRO!$B$3:$B$1000="CIVILES")*(UPPER(MAESTRO!$L$3:$L$1000)="CONFIRMADO")),ROWS($A$3:A449))),"")</f>
        <v/>
      </c>
      <c r="N449" s="10" t="str">
        <f ca="1">IFERROR(INDEX(MAESTRO!N:N,_xludf.AGGREGATE(15,6,ROW(MAESTRO!$B$3:$B$1000)/((MAESTRO!$B$3:$B$1000="CIVILES")*(UPPER(MAESTRO!$L$3:$L$1000)="CONFIRMADO")),ROWS($A$3:A449))),"")</f>
        <v/>
      </c>
      <c r="O449" s="10" t="str">
        <f ca="1">IFERROR(INDEX(MAESTRO!O:O,_xludf.AGGREGATE(15,6,ROW(MAESTRO!$B$3:$B$1000)/((MAESTRO!$B$3:$B$1000="CIVILES")*(UPPER(MAESTRO!$L$3:$L$1000)="CONFIRMADO")),ROWS($A$3:A449))),"")</f>
        <v/>
      </c>
      <c r="P449" s="10" t="str">
        <f ca="1">IFERROR(INDEX(MAESTRO!P:P,_xludf.AGGREGATE(15,6,ROW(MAESTRO!$B$3:$B$1000)/((MAESTRO!$B$3:$B$1000="CIVILES")*(UPPER(MAESTRO!$L$3:$L$1000)="CONFIRMADO")),ROWS($A$3:A449))),"")</f>
        <v/>
      </c>
      <c r="Q449" s="10" t="str">
        <f ca="1">IFERROR(INDEX(MAESTRO!Q:Q,_xludf.AGGREGATE(15,6,ROW(MAESTRO!$B$3:$B$1000)/((MAESTRO!$B$3:$B$1000="CIVILES")*(UPPER(MAESTRO!$L$3:$L$1000)="CONFIRMADO")),ROWS($A$3:A449))),"")</f>
        <v/>
      </c>
      <c r="R449" s="10" t="str">
        <f ca="1">IFERROR(INDEX(MAESTRO!R:R,_xludf.AGGREGATE(15,6,ROW(MAESTRO!$B$3:$B$1000)/((MAESTRO!$B$3:$B$1000="CIVILES")*(UPPER(MAESTRO!$L$3:$L$1000)="CONFIRMADO")),ROWS($A$3:A449))),"")</f>
        <v/>
      </c>
      <c r="S449" s="10" t="str">
        <f ca="1">IFERROR(INDEX(MAESTRO!S:S,_xludf.AGGREGATE(15,6,ROW(MAESTRO!$B$3:$B$1000)/((MAESTRO!$B$3:$B$1000="CIVILES")*(UPPER(MAESTRO!$L$3:$L$1000)="CONFIRMADO")),ROWS($A$3:A449))),"")</f>
        <v/>
      </c>
      <c r="T449" s="10" t="str">
        <f ca="1">IFERROR(INDEX(MAESTRO!T:T,_xludf.AGGREGATE(15,6,ROW(MAESTRO!$B$3:$B$1000)/((MAESTRO!$B$3:$B$1000="CIVILES")*(UPPER(MAESTRO!$L$3:$L$1000)="CONFIRMADO")),ROWS($A$3:A449))),"")</f>
        <v/>
      </c>
      <c r="U449" s="10" t="str">
        <f ca="1">IFERROR(INDEX(MAESTRO!U:U,_xludf.AGGREGATE(15,6,ROW(MAESTRO!$B$3:$B$1000)/((MAESTRO!$B$3:$B$1000="CIVILES")*(UPPER(MAESTRO!$L$3:$L$1000)="CONFIRMADO")),ROWS($A$3:A449))),"")</f>
        <v/>
      </c>
      <c r="V449" s="10" t="str">
        <f ca="1">IFERROR(INDEX(MAESTRO!V:V,_xludf.AGGREGATE(15,6,ROW(MAESTRO!$B$3:$B$1000)/((MAESTRO!$B$3:$B$1000="CIVILES")*(UPPER(MAESTRO!$L$3:$L$1000)="CONFIRMADO")),ROWS($A$3:A449))),"")</f>
        <v/>
      </c>
      <c r="W449" s="10" t="str">
        <f ca="1">IFERROR(INDEX(MAESTRO!W:W,_xludf.AGGREGATE(15,6,ROW(MAESTRO!$B$3:$B$1000)/((MAESTRO!$B$3:$B$1000="CIVILES")*(UPPER(MAESTRO!$L$3:$L$1000)="CONFIRMADO")),ROWS($A$3:A449))),"")</f>
        <v/>
      </c>
      <c r="X449" s="10" t="str">
        <f ca="1">IFERROR(INDEX(MAESTRO!X:X,_xludf.AGGREGATE(15,6,ROW(MAESTRO!$B$3:$B$1000)/((MAESTRO!$B$3:$B$1000="CIVILES")*(UPPER(MAESTRO!$L$3:$L$1000)="CONFIRMADO")),ROWS($A$3:A449))),"")</f>
        <v/>
      </c>
    </row>
    <row r="450" spans="1:24" ht="22.05" customHeight="1">
      <c r="A450" s="18" t="str">
        <f ca="1">IFERROR(INDEX(MAESTRO!A:A,_xludf.AGGREGATE(15,6,ROW(MAESTRO!$B$3:$B$1000)/((MAESTRO!$B$3:$B$1000="CIVILES")*(UPPER(MAESTRO!$L$3:$L$1000)="CONFIRMADO")),ROWS($A$3:A450))),"")</f>
        <v/>
      </c>
      <c r="B450" s="18" t="str">
        <f ca="1">IFERROR(INDEX(MAESTRO!B:B,_xludf.AGGREGATE(15,6,ROW(MAESTRO!$B$3:$B$1000)/((MAESTRO!$B$3:$B$1000="CIVILES")*(UPPER(MAESTRO!$L$3:$L$1000)="CONFIRMADO")),ROWS($A$3:A450))),"")</f>
        <v/>
      </c>
      <c r="C450" s="18" t="str">
        <f ca="1">IFERROR(INDEX(MAESTRO!C:C,_xludf.AGGREGATE(15,6,ROW(MAESTRO!$B$3:$B$1000)/((MAESTRO!$B$3:$B$1000="CIVILES")*(UPPER(MAESTRO!$L$3:$L$1000)="CONFIRMADO")),ROWS($A$3:A450))),"")</f>
        <v/>
      </c>
      <c r="D450" s="18" t="str">
        <f ca="1">IFERROR(INDEX(MAESTRO!D:D,_xludf.AGGREGATE(15,6,ROW(MAESTRO!$B$3:$B$1000)/((MAESTRO!$B$3:$B$1000="CIVILES")*(UPPER(MAESTRO!$L$3:$L$1000)="CONFIRMADO")),ROWS($A$3:A450))),"")</f>
        <v/>
      </c>
      <c r="E450" s="18" t="str">
        <f ca="1">IFERROR(INDEX(MAESTRO!E:E,_xludf.AGGREGATE(15,6,ROW(MAESTRO!$B$3:$B$1000)/((MAESTRO!$B$3:$B$1000="CIVILES")*(UPPER(MAESTRO!$L$3:$L$1000)="CONFIRMADO")),ROWS($A$3:A450))),"")</f>
        <v/>
      </c>
      <c r="F450" s="18" t="str">
        <f ca="1">IFERROR(INDEX(MAESTRO!F:F,_xludf.AGGREGATE(15,6,ROW(MAESTRO!$B$3:$B$1000)/((MAESTRO!$B$3:$B$1000="CIVILES")*(UPPER(MAESTRO!$L$3:$L$1000)="CONFIRMADO")),ROWS($A$3:A450))),"")</f>
        <v/>
      </c>
      <c r="G450" s="18" t="str">
        <f ca="1">IFERROR(INDEX(MAESTRO!G:G,_xludf.AGGREGATE(15,6,ROW(MAESTRO!$B$3:$B$1000)/((MAESTRO!$B$3:$B$1000="CIVILES")*(UPPER(MAESTRO!$L$3:$L$1000)="CONFIRMADO")),ROWS($A$3:A450))),"")</f>
        <v/>
      </c>
      <c r="H450" s="18" t="str">
        <f ca="1">IFERROR(INDEX(MAESTRO!H:H,_xludf.AGGREGATE(15,6,ROW(MAESTRO!$B$3:$B$1000)/((MAESTRO!$B$3:$B$1000="CIVILES")*(UPPER(MAESTRO!$L$3:$L$1000)="CONFIRMADO")),ROWS($A$3:A450))),"")</f>
        <v/>
      </c>
      <c r="I450" s="18" t="str">
        <f ca="1">IFERROR(INDEX(MAESTRO!I:I,_xludf.AGGREGATE(15,6,ROW(MAESTRO!$B$3:$B$1000)/((MAESTRO!$B$3:$B$1000="CIVILES")*(UPPER(MAESTRO!$L$3:$L$1000)="CONFIRMADO")),ROWS($A$3:A450))),"")</f>
        <v/>
      </c>
      <c r="J450" s="18" t="str">
        <f ca="1">IFERROR(INDEX(MAESTRO!J:J,_xludf.AGGREGATE(15,6,ROW(MAESTRO!$B$3:$B$1000)/((MAESTRO!$B$3:$B$1000="CIVILES")*(UPPER(MAESTRO!$L$3:$L$1000)="CONFIRMADO")),ROWS($A$3:A450))),"")</f>
        <v/>
      </c>
      <c r="K450" s="18" t="str">
        <f ca="1">IFERROR(INDEX(MAESTRO!K:K,_xludf.AGGREGATE(15,6,ROW(MAESTRO!$B$3:$B$1000)/((MAESTRO!$B$3:$B$1000="CIVILES")*(UPPER(MAESTRO!$L$3:$L$1000)="CONFIRMADO")),ROWS($A$3:A450))),"")</f>
        <v/>
      </c>
      <c r="L450" s="18" t="str">
        <f ca="1">IFERROR(INDEX(MAESTRO!L:L,_xludf.AGGREGATE(15,6,ROW(MAESTRO!$B$3:$B$1000)/((MAESTRO!$B$3:$B$1000="CIVILES")*(UPPER(MAESTRO!$L$3:$L$1000)="CONFIRMADO")),ROWS($A$3:A450))),"")</f>
        <v/>
      </c>
      <c r="M450" s="18" t="str">
        <f ca="1">IFERROR(INDEX(MAESTRO!M:M,_xludf.AGGREGATE(15,6,ROW(MAESTRO!$B$3:$B$1000)/((MAESTRO!$B$3:$B$1000="CIVILES")*(UPPER(MAESTRO!$L$3:$L$1000)="CONFIRMADO")),ROWS($A$3:A450))),"")</f>
        <v/>
      </c>
      <c r="N450" s="18" t="str">
        <f ca="1">IFERROR(INDEX(MAESTRO!N:N,_xludf.AGGREGATE(15,6,ROW(MAESTRO!$B$3:$B$1000)/((MAESTRO!$B$3:$B$1000="CIVILES")*(UPPER(MAESTRO!$L$3:$L$1000)="CONFIRMADO")),ROWS($A$3:A450))),"")</f>
        <v/>
      </c>
      <c r="O450" s="18" t="str">
        <f ca="1">IFERROR(INDEX(MAESTRO!O:O,_xludf.AGGREGATE(15,6,ROW(MAESTRO!$B$3:$B$1000)/((MAESTRO!$B$3:$B$1000="CIVILES")*(UPPER(MAESTRO!$L$3:$L$1000)="CONFIRMADO")),ROWS($A$3:A450))),"")</f>
        <v/>
      </c>
      <c r="P450" s="18" t="str">
        <f ca="1">IFERROR(INDEX(MAESTRO!P:P,_xludf.AGGREGATE(15,6,ROW(MAESTRO!$B$3:$B$1000)/((MAESTRO!$B$3:$B$1000="CIVILES")*(UPPER(MAESTRO!$L$3:$L$1000)="CONFIRMADO")),ROWS($A$3:A450))),"")</f>
        <v/>
      </c>
      <c r="Q450" s="18" t="str">
        <f ca="1">IFERROR(INDEX(MAESTRO!Q:Q,_xludf.AGGREGATE(15,6,ROW(MAESTRO!$B$3:$B$1000)/((MAESTRO!$B$3:$B$1000="CIVILES")*(UPPER(MAESTRO!$L$3:$L$1000)="CONFIRMADO")),ROWS($A$3:A450))),"")</f>
        <v/>
      </c>
      <c r="R450" s="18" t="str">
        <f ca="1">IFERROR(INDEX(MAESTRO!R:R,_xludf.AGGREGATE(15,6,ROW(MAESTRO!$B$3:$B$1000)/((MAESTRO!$B$3:$B$1000="CIVILES")*(UPPER(MAESTRO!$L$3:$L$1000)="CONFIRMADO")),ROWS($A$3:A450))),"")</f>
        <v/>
      </c>
      <c r="S450" s="18" t="str">
        <f ca="1">IFERROR(INDEX(MAESTRO!S:S,_xludf.AGGREGATE(15,6,ROW(MAESTRO!$B$3:$B$1000)/((MAESTRO!$B$3:$B$1000="CIVILES")*(UPPER(MAESTRO!$L$3:$L$1000)="CONFIRMADO")),ROWS($A$3:A450))),"")</f>
        <v/>
      </c>
      <c r="T450" s="18" t="str">
        <f ca="1">IFERROR(INDEX(MAESTRO!T:T,_xludf.AGGREGATE(15,6,ROW(MAESTRO!$B$3:$B$1000)/((MAESTRO!$B$3:$B$1000="CIVILES")*(UPPER(MAESTRO!$L$3:$L$1000)="CONFIRMADO")),ROWS($A$3:A450))),"")</f>
        <v/>
      </c>
      <c r="U450" s="18" t="str">
        <f ca="1">IFERROR(INDEX(MAESTRO!U:U,_xludf.AGGREGATE(15,6,ROW(MAESTRO!$B$3:$B$1000)/((MAESTRO!$B$3:$B$1000="CIVILES")*(UPPER(MAESTRO!$L$3:$L$1000)="CONFIRMADO")),ROWS($A$3:A450))),"")</f>
        <v/>
      </c>
      <c r="V450" s="18" t="str">
        <f ca="1">IFERROR(INDEX(MAESTRO!V:V,_xludf.AGGREGATE(15,6,ROW(MAESTRO!$B$3:$B$1000)/((MAESTRO!$B$3:$B$1000="CIVILES")*(UPPER(MAESTRO!$L$3:$L$1000)="CONFIRMADO")),ROWS($A$3:A450))),"")</f>
        <v/>
      </c>
      <c r="W450" s="18" t="str">
        <f ca="1">IFERROR(INDEX(MAESTRO!W:W,_xludf.AGGREGATE(15,6,ROW(MAESTRO!$B$3:$B$1000)/((MAESTRO!$B$3:$B$1000="CIVILES")*(UPPER(MAESTRO!$L$3:$L$1000)="CONFIRMADO")),ROWS($A$3:A450))),"")</f>
        <v/>
      </c>
      <c r="X450" s="18" t="str">
        <f ca="1">IFERROR(INDEX(MAESTRO!X:X,_xludf.AGGREGATE(15,6,ROW(MAESTRO!$B$3:$B$1000)/((MAESTRO!$B$3:$B$1000="CIVILES")*(UPPER(MAESTRO!$L$3:$L$1000)="CONFIRMADO")),ROWS($A$3:A450))),"")</f>
        <v/>
      </c>
    </row>
    <row r="451" spans="1:24" ht="22.05" customHeight="1">
      <c r="A451" s="10" t="str">
        <f ca="1">IFERROR(INDEX(MAESTRO!A:A,_xludf.AGGREGATE(15,6,ROW(MAESTRO!$B$3:$B$1000)/((MAESTRO!$B$3:$B$1000="CIVILES")*(UPPER(MAESTRO!$L$3:$L$1000)="CONFIRMADO")),ROWS($A$3:A451))),"")</f>
        <v/>
      </c>
      <c r="B451" s="10" t="str">
        <f ca="1">IFERROR(INDEX(MAESTRO!B:B,_xludf.AGGREGATE(15,6,ROW(MAESTRO!$B$3:$B$1000)/((MAESTRO!$B$3:$B$1000="CIVILES")*(UPPER(MAESTRO!$L$3:$L$1000)="CONFIRMADO")),ROWS($A$3:A451))),"")</f>
        <v/>
      </c>
      <c r="C451" s="10" t="str">
        <f ca="1">IFERROR(INDEX(MAESTRO!C:C,_xludf.AGGREGATE(15,6,ROW(MAESTRO!$B$3:$B$1000)/((MAESTRO!$B$3:$B$1000="CIVILES")*(UPPER(MAESTRO!$L$3:$L$1000)="CONFIRMADO")),ROWS($A$3:A451))),"")</f>
        <v/>
      </c>
      <c r="D451" s="10" t="str">
        <f ca="1">IFERROR(INDEX(MAESTRO!D:D,_xludf.AGGREGATE(15,6,ROW(MAESTRO!$B$3:$B$1000)/((MAESTRO!$B$3:$B$1000="CIVILES")*(UPPER(MAESTRO!$L$3:$L$1000)="CONFIRMADO")),ROWS($A$3:A451))),"")</f>
        <v/>
      </c>
      <c r="E451" s="10" t="str">
        <f ca="1">IFERROR(INDEX(MAESTRO!E:E,_xludf.AGGREGATE(15,6,ROW(MAESTRO!$B$3:$B$1000)/((MAESTRO!$B$3:$B$1000="CIVILES")*(UPPER(MAESTRO!$L$3:$L$1000)="CONFIRMADO")),ROWS($A$3:A451))),"")</f>
        <v/>
      </c>
      <c r="F451" s="10" t="str">
        <f ca="1">IFERROR(INDEX(MAESTRO!F:F,_xludf.AGGREGATE(15,6,ROW(MAESTRO!$B$3:$B$1000)/((MAESTRO!$B$3:$B$1000="CIVILES")*(UPPER(MAESTRO!$L$3:$L$1000)="CONFIRMADO")),ROWS($A$3:A451))),"")</f>
        <v/>
      </c>
      <c r="G451" s="10" t="str">
        <f ca="1">IFERROR(INDEX(MAESTRO!G:G,_xludf.AGGREGATE(15,6,ROW(MAESTRO!$B$3:$B$1000)/((MAESTRO!$B$3:$B$1000="CIVILES")*(UPPER(MAESTRO!$L$3:$L$1000)="CONFIRMADO")),ROWS($A$3:A451))),"")</f>
        <v/>
      </c>
      <c r="H451" s="10" t="str">
        <f ca="1">IFERROR(INDEX(MAESTRO!H:H,_xludf.AGGREGATE(15,6,ROW(MAESTRO!$B$3:$B$1000)/((MAESTRO!$B$3:$B$1000="CIVILES")*(UPPER(MAESTRO!$L$3:$L$1000)="CONFIRMADO")),ROWS($A$3:A451))),"")</f>
        <v/>
      </c>
      <c r="I451" s="10" t="str">
        <f ca="1">IFERROR(INDEX(MAESTRO!I:I,_xludf.AGGREGATE(15,6,ROW(MAESTRO!$B$3:$B$1000)/((MAESTRO!$B$3:$B$1000="CIVILES")*(UPPER(MAESTRO!$L$3:$L$1000)="CONFIRMADO")),ROWS($A$3:A451))),"")</f>
        <v/>
      </c>
      <c r="J451" s="10" t="str">
        <f ca="1">IFERROR(INDEX(MAESTRO!J:J,_xludf.AGGREGATE(15,6,ROW(MAESTRO!$B$3:$B$1000)/((MAESTRO!$B$3:$B$1000="CIVILES")*(UPPER(MAESTRO!$L$3:$L$1000)="CONFIRMADO")),ROWS($A$3:A451))),"")</f>
        <v/>
      </c>
      <c r="K451" s="10" t="str">
        <f ca="1">IFERROR(INDEX(MAESTRO!K:K,_xludf.AGGREGATE(15,6,ROW(MAESTRO!$B$3:$B$1000)/((MAESTRO!$B$3:$B$1000="CIVILES")*(UPPER(MAESTRO!$L$3:$L$1000)="CONFIRMADO")),ROWS($A$3:A451))),"")</f>
        <v/>
      </c>
      <c r="L451" s="10" t="str">
        <f ca="1">IFERROR(INDEX(MAESTRO!L:L,_xludf.AGGREGATE(15,6,ROW(MAESTRO!$B$3:$B$1000)/((MAESTRO!$B$3:$B$1000="CIVILES")*(UPPER(MAESTRO!$L$3:$L$1000)="CONFIRMADO")),ROWS($A$3:A451))),"")</f>
        <v/>
      </c>
      <c r="M451" s="10" t="str">
        <f ca="1">IFERROR(INDEX(MAESTRO!M:M,_xludf.AGGREGATE(15,6,ROW(MAESTRO!$B$3:$B$1000)/((MAESTRO!$B$3:$B$1000="CIVILES")*(UPPER(MAESTRO!$L$3:$L$1000)="CONFIRMADO")),ROWS($A$3:A451))),"")</f>
        <v/>
      </c>
      <c r="N451" s="10" t="str">
        <f ca="1">IFERROR(INDEX(MAESTRO!N:N,_xludf.AGGREGATE(15,6,ROW(MAESTRO!$B$3:$B$1000)/((MAESTRO!$B$3:$B$1000="CIVILES")*(UPPER(MAESTRO!$L$3:$L$1000)="CONFIRMADO")),ROWS($A$3:A451))),"")</f>
        <v/>
      </c>
      <c r="O451" s="10" t="str">
        <f ca="1">IFERROR(INDEX(MAESTRO!O:O,_xludf.AGGREGATE(15,6,ROW(MAESTRO!$B$3:$B$1000)/((MAESTRO!$B$3:$B$1000="CIVILES")*(UPPER(MAESTRO!$L$3:$L$1000)="CONFIRMADO")),ROWS($A$3:A451))),"")</f>
        <v/>
      </c>
      <c r="P451" s="10" t="str">
        <f ca="1">IFERROR(INDEX(MAESTRO!P:P,_xludf.AGGREGATE(15,6,ROW(MAESTRO!$B$3:$B$1000)/((MAESTRO!$B$3:$B$1000="CIVILES")*(UPPER(MAESTRO!$L$3:$L$1000)="CONFIRMADO")),ROWS($A$3:A451))),"")</f>
        <v/>
      </c>
      <c r="Q451" s="10" t="str">
        <f ca="1">IFERROR(INDEX(MAESTRO!Q:Q,_xludf.AGGREGATE(15,6,ROW(MAESTRO!$B$3:$B$1000)/((MAESTRO!$B$3:$B$1000="CIVILES")*(UPPER(MAESTRO!$L$3:$L$1000)="CONFIRMADO")),ROWS($A$3:A451))),"")</f>
        <v/>
      </c>
      <c r="R451" s="10" t="str">
        <f ca="1">IFERROR(INDEX(MAESTRO!R:R,_xludf.AGGREGATE(15,6,ROW(MAESTRO!$B$3:$B$1000)/((MAESTRO!$B$3:$B$1000="CIVILES")*(UPPER(MAESTRO!$L$3:$L$1000)="CONFIRMADO")),ROWS($A$3:A451))),"")</f>
        <v/>
      </c>
      <c r="S451" s="10" t="str">
        <f ca="1">IFERROR(INDEX(MAESTRO!S:S,_xludf.AGGREGATE(15,6,ROW(MAESTRO!$B$3:$B$1000)/((MAESTRO!$B$3:$B$1000="CIVILES")*(UPPER(MAESTRO!$L$3:$L$1000)="CONFIRMADO")),ROWS($A$3:A451))),"")</f>
        <v/>
      </c>
      <c r="T451" s="10" t="str">
        <f ca="1">IFERROR(INDEX(MAESTRO!T:T,_xludf.AGGREGATE(15,6,ROW(MAESTRO!$B$3:$B$1000)/((MAESTRO!$B$3:$B$1000="CIVILES")*(UPPER(MAESTRO!$L$3:$L$1000)="CONFIRMADO")),ROWS($A$3:A451))),"")</f>
        <v/>
      </c>
      <c r="U451" s="10" t="str">
        <f ca="1">IFERROR(INDEX(MAESTRO!U:U,_xludf.AGGREGATE(15,6,ROW(MAESTRO!$B$3:$B$1000)/((MAESTRO!$B$3:$B$1000="CIVILES")*(UPPER(MAESTRO!$L$3:$L$1000)="CONFIRMADO")),ROWS($A$3:A451))),"")</f>
        <v/>
      </c>
      <c r="V451" s="10" t="str">
        <f ca="1">IFERROR(INDEX(MAESTRO!V:V,_xludf.AGGREGATE(15,6,ROW(MAESTRO!$B$3:$B$1000)/((MAESTRO!$B$3:$B$1000="CIVILES")*(UPPER(MAESTRO!$L$3:$L$1000)="CONFIRMADO")),ROWS($A$3:A451))),"")</f>
        <v/>
      </c>
      <c r="W451" s="10" t="str">
        <f ca="1">IFERROR(INDEX(MAESTRO!W:W,_xludf.AGGREGATE(15,6,ROW(MAESTRO!$B$3:$B$1000)/((MAESTRO!$B$3:$B$1000="CIVILES")*(UPPER(MAESTRO!$L$3:$L$1000)="CONFIRMADO")),ROWS($A$3:A451))),"")</f>
        <v/>
      </c>
      <c r="X451" s="10" t="str">
        <f ca="1">IFERROR(INDEX(MAESTRO!X:X,_xludf.AGGREGATE(15,6,ROW(MAESTRO!$B$3:$B$1000)/((MAESTRO!$B$3:$B$1000="CIVILES")*(UPPER(MAESTRO!$L$3:$L$1000)="CONFIRMADO")),ROWS($A$3:A451))),"")</f>
        <v/>
      </c>
    </row>
    <row r="452" spans="1:24" ht="22.05" customHeight="1">
      <c r="A452" s="18" t="str">
        <f ca="1">IFERROR(INDEX(MAESTRO!A:A,_xludf.AGGREGATE(15,6,ROW(MAESTRO!$B$3:$B$1000)/((MAESTRO!$B$3:$B$1000="CIVILES")*(UPPER(MAESTRO!$L$3:$L$1000)="CONFIRMADO")),ROWS($A$3:A452))),"")</f>
        <v/>
      </c>
      <c r="B452" s="18" t="str">
        <f ca="1">IFERROR(INDEX(MAESTRO!B:B,_xludf.AGGREGATE(15,6,ROW(MAESTRO!$B$3:$B$1000)/((MAESTRO!$B$3:$B$1000="CIVILES")*(UPPER(MAESTRO!$L$3:$L$1000)="CONFIRMADO")),ROWS($A$3:A452))),"")</f>
        <v/>
      </c>
      <c r="C452" s="18" t="str">
        <f ca="1">IFERROR(INDEX(MAESTRO!C:C,_xludf.AGGREGATE(15,6,ROW(MAESTRO!$B$3:$B$1000)/((MAESTRO!$B$3:$B$1000="CIVILES")*(UPPER(MAESTRO!$L$3:$L$1000)="CONFIRMADO")),ROWS($A$3:A452))),"")</f>
        <v/>
      </c>
      <c r="D452" s="18" t="str">
        <f ca="1">IFERROR(INDEX(MAESTRO!D:D,_xludf.AGGREGATE(15,6,ROW(MAESTRO!$B$3:$B$1000)/((MAESTRO!$B$3:$B$1000="CIVILES")*(UPPER(MAESTRO!$L$3:$L$1000)="CONFIRMADO")),ROWS($A$3:A452))),"")</f>
        <v/>
      </c>
      <c r="E452" s="18" t="str">
        <f ca="1">IFERROR(INDEX(MAESTRO!E:E,_xludf.AGGREGATE(15,6,ROW(MAESTRO!$B$3:$B$1000)/((MAESTRO!$B$3:$B$1000="CIVILES")*(UPPER(MAESTRO!$L$3:$L$1000)="CONFIRMADO")),ROWS($A$3:A452))),"")</f>
        <v/>
      </c>
      <c r="F452" s="18" t="str">
        <f ca="1">IFERROR(INDEX(MAESTRO!F:F,_xludf.AGGREGATE(15,6,ROW(MAESTRO!$B$3:$B$1000)/((MAESTRO!$B$3:$B$1000="CIVILES")*(UPPER(MAESTRO!$L$3:$L$1000)="CONFIRMADO")),ROWS($A$3:A452))),"")</f>
        <v/>
      </c>
      <c r="G452" s="18" t="str">
        <f ca="1">IFERROR(INDEX(MAESTRO!G:G,_xludf.AGGREGATE(15,6,ROW(MAESTRO!$B$3:$B$1000)/((MAESTRO!$B$3:$B$1000="CIVILES")*(UPPER(MAESTRO!$L$3:$L$1000)="CONFIRMADO")),ROWS($A$3:A452))),"")</f>
        <v/>
      </c>
      <c r="H452" s="18" t="str">
        <f ca="1">IFERROR(INDEX(MAESTRO!H:H,_xludf.AGGREGATE(15,6,ROW(MAESTRO!$B$3:$B$1000)/((MAESTRO!$B$3:$B$1000="CIVILES")*(UPPER(MAESTRO!$L$3:$L$1000)="CONFIRMADO")),ROWS($A$3:A452))),"")</f>
        <v/>
      </c>
      <c r="I452" s="18" t="str">
        <f ca="1">IFERROR(INDEX(MAESTRO!I:I,_xludf.AGGREGATE(15,6,ROW(MAESTRO!$B$3:$B$1000)/((MAESTRO!$B$3:$B$1000="CIVILES")*(UPPER(MAESTRO!$L$3:$L$1000)="CONFIRMADO")),ROWS($A$3:A452))),"")</f>
        <v/>
      </c>
      <c r="J452" s="18" t="str">
        <f ca="1">IFERROR(INDEX(MAESTRO!J:J,_xludf.AGGREGATE(15,6,ROW(MAESTRO!$B$3:$B$1000)/((MAESTRO!$B$3:$B$1000="CIVILES")*(UPPER(MAESTRO!$L$3:$L$1000)="CONFIRMADO")),ROWS($A$3:A452))),"")</f>
        <v/>
      </c>
      <c r="K452" s="18" t="str">
        <f ca="1">IFERROR(INDEX(MAESTRO!K:K,_xludf.AGGREGATE(15,6,ROW(MAESTRO!$B$3:$B$1000)/((MAESTRO!$B$3:$B$1000="CIVILES")*(UPPER(MAESTRO!$L$3:$L$1000)="CONFIRMADO")),ROWS($A$3:A452))),"")</f>
        <v/>
      </c>
      <c r="L452" s="18" t="str">
        <f ca="1">IFERROR(INDEX(MAESTRO!L:L,_xludf.AGGREGATE(15,6,ROW(MAESTRO!$B$3:$B$1000)/((MAESTRO!$B$3:$B$1000="CIVILES")*(UPPER(MAESTRO!$L$3:$L$1000)="CONFIRMADO")),ROWS($A$3:A452))),"")</f>
        <v/>
      </c>
      <c r="M452" s="18" t="str">
        <f ca="1">IFERROR(INDEX(MAESTRO!M:M,_xludf.AGGREGATE(15,6,ROW(MAESTRO!$B$3:$B$1000)/((MAESTRO!$B$3:$B$1000="CIVILES")*(UPPER(MAESTRO!$L$3:$L$1000)="CONFIRMADO")),ROWS($A$3:A452))),"")</f>
        <v/>
      </c>
      <c r="N452" s="18" t="str">
        <f ca="1">IFERROR(INDEX(MAESTRO!N:N,_xludf.AGGREGATE(15,6,ROW(MAESTRO!$B$3:$B$1000)/((MAESTRO!$B$3:$B$1000="CIVILES")*(UPPER(MAESTRO!$L$3:$L$1000)="CONFIRMADO")),ROWS($A$3:A452))),"")</f>
        <v/>
      </c>
      <c r="O452" s="18" t="str">
        <f ca="1">IFERROR(INDEX(MAESTRO!O:O,_xludf.AGGREGATE(15,6,ROW(MAESTRO!$B$3:$B$1000)/((MAESTRO!$B$3:$B$1000="CIVILES")*(UPPER(MAESTRO!$L$3:$L$1000)="CONFIRMADO")),ROWS($A$3:A452))),"")</f>
        <v/>
      </c>
      <c r="P452" s="18" t="str">
        <f ca="1">IFERROR(INDEX(MAESTRO!P:P,_xludf.AGGREGATE(15,6,ROW(MAESTRO!$B$3:$B$1000)/((MAESTRO!$B$3:$B$1000="CIVILES")*(UPPER(MAESTRO!$L$3:$L$1000)="CONFIRMADO")),ROWS($A$3:A452))),"")</f>
        <v/>
      </c>
      <c r="Q452" s="18" t="str">
        <f ca="1">IFERROR(INDEX(MAESTRO!Q:Q,_xludf.AGGREGATE(15,6,ROW(MAESTRO!$B$3:$B$1000)/((MAESTRO!$B$3:$B$1000="CIVILES")*(UPPER(MAESTRO!$L$3:$L$1000)="CONFIRMADO")),ROWS($A$3:A452))),"")</f>
        <v/>
      </c>
      <c r="R452" s="18" t="str">
        <f ca="1">IFERROR(INDEX(MAESTRO!R:R,_xludf.AGGREGATE(15,6,ROW(MAESTRO!$B$3:$B$1000)/((MAESTRO!$B$3:$B$1000="CIVILES")*(UPPER(MAESTRO!$L$3:$L$1000)="CONFIRMADO")),ROWS($A$3:A452))),"")</f>
        <v/>
      </c>
      <c r="S452" s="18" t="str">
        <f ca="1">IFERROR(INDEX(MAESTRO!S:S,_xludf.AGGREGATE(15,6,ROW(MAESTRO!$B$3:$B$1000)/((MAESTRO!$B$3:$B$1000="CIVILES")*(UPPER(MAESTRO!$L$3:$L$1000)="CONFIRMADO")),ROWS($A$3:A452))),"")</f>
        <v/>
      </c>
      <c r="T452" s="18" t="str">
        <f ca="1">IFERROR(INDEX(MAESTRO!T:T,_xludf.AGGREGATE(15,6,ROW(MAESTRO!$B$3:$B$1000)/((MAESTRO!$B$3:$B$1000="CIVILES")*(UPPER(MAESTRO!$L$3:$L$1000)="CONFIRMADO")),ROWS($A$3:A452))),"")</f>
        <v/>
      </c>
      <c r="U452" s="18" t="str">
        <f ca="1">IFERROR(INDEX(MAESTRO!U:U,_xludf.AGGREGATE(15,6,ROW(MAESTRO!$B$3:$B$1000)/((MAESTRO!$B$3:$B$1000="CIVILES")*(UPPER(MAESTRO!$L$3:$L$1000)="CONFIRMADO")),ROWS($A$3:A452))),"")</f>
        <v/>
      </c>
      <c r="V452" s="18" t="str">
        <f ca="1">IFERROR(INDEX(MAESTRO!V:V,_xludf.AGGREGATE(15,6,ROW(MAESTRO!$B$3:$B$1000)/((MAESTRO!$B$3:$B$1000="CIVILES")*(UPPER(MAESTRO!$L$3:$L$1000)="CONFIRMADO")),ROWS($A$3:A452))),"")</f>
        <v/>
      </c>
      <c r="W452" s="18" t="str">
        <f ca="1">IFERROR(INDEX(MAESTRO!W:W,_xludf.AGGREGATE(15,6,ROW(MAESTRO!$B$3:$B$1000)/((MAESTRO!$B$3:$B$1000="CIVILES")*(UPPER(MAESTRO!$L$3:$L$1000)="CONFIRMADO")),ROWS($A$3:A452))),"")</f>
        <v/>
      </c>
      <c r="X452" s="18" t="str">
        <f ca="1">IFERROR(INDEX(MAESTRO!X:X,_xludf.AGGREGATE(15,6,ROW(MAESTRO!$B$3:$B$1000)/((MAESTRO!$B$3:$B$1000="CIVILES")*(UPPER(MAESTRO!$L$3:$L$1000)="CONFIRMADO")),ROWS($A$3:A452))),"")</f>
        <v/>
      </c>
    </row>
    <row r="453" spans="1:24" ht="22.05" customHeight="1">
      <c r="A453" s="10" t="str">
        <f ca="1">IFERROR(INDEX(MAESTRO!A:A,_xludf.AGGREGATE(15,6,ROW(MAESTRO!$B$3:$B$1000)/((MAESTRO!$B$3:$B$1000="CIVILES")*(UPPER(MAESTRO!$L$3:$L$1000)="CONFIRMADO")),ROWS($A$3:A453))),"")</f>
        <v/>
      </c>
      <c r="B453" s="10" t="str">
        <f ca="1">IFERROR(INDEX(MAESTRO!B:B,_xludf.AGGREGATE(15,6,ROW(MAESTRO!$B$3:$B$1000)/((MAESTRO!$B$3:$B$1000="CIVILES")*(UPPER(MAESTRO!$L$3:$L$1000)="CONFIRMADO")),ROWS($A$3:A453))),"")</f>
        <v/>
      </c>
      <c r="C453" s="10" t="str">
        <f ca="1">IFERROR(INDEX(MAESTRO!C:C,_xludf.AGGREGATE(15,6,ROW(MAESTRO!$B$3:$B$1000)/((MAESTRO!$B$3:$B$1000="CIVILES")*(UPPER(MAESTRO!$L$3:$L$1000)="CONFIRMADO")),ROWS($A$3:A453))),"")</f>
        <v/>
      </c>
      <c r="D453" s="10" t="str">
        <f ca="1">IFERROR(INDEX(MAESTRO!D:D,_xludf.AGGREGATE(15,6,ROW(MAESTRO!$B$3:$B$1000)/((MAESTRO!$B$3:$B$1000="CIVILES")*(UPPER(MAESTRO!$L$3:$L$1000)="CONFIRMADO")),ROWS($A$3:A453))),"")</f>
        <v/>
      </c>
      <c r="E453" s="10" t="str">
        <f ca="1">IFERROR(INDEX(MAESTRO!E:E,_xludf.AGGREGATE(15,6,ROW(MAESTRO!$B$3:$B$1000)/((MAESTRO!$B$3:$B$1000="CIVILES")*(UPPER(MAESTRO!$L$3:$L$1000)="CONFIRMADO")),ROWS($A$3:A453))),"")</f>
        <v/>
      </c>
      <c r="F453" s="10" t="str">
        <f ca="1">IFERROR(INDEX(MAESTRO!F:F,_xludf.AGGREGATE(15,6,ROW(MAESTRO!$B$3:$B$1000)/((MAESTRO!$B$3:$B$1000="CIVILES")*(UPPER(MAESTRO!$L$3:$L$1000)="CONFIRMADO")),ROWS($A$3:A453))),"")</f>
        <v/>
      </c>
      <c r="G453" s="10" t="str">
        <f ca="1">IFERROR(INDEX(MAESTRO!G:G,_xludf.AGGREGATE(15,6,ROW(MAESTRO!$B$3:$B$1000)/((MAESTRO!$B$3:$B$1000="CIVILES")*(UPPER(MAESTRO!$L$3:$L$1000)="CONFIRMADO")),ROWS($A$3:A453))),"")</f>
        <v/>
      </c>
      <c r="H453" s="10" t="str">
        <f ca="1">IFERROR(INDEX(MAESTRO!H:H,_xludf.AGGREGATE(15,6,ROW(MAESTRO!$B$3:$B$1000)/((MAESTRO!$B$3:$B$1000="CIVILES")*(UPPER(MAESTRO!$L$3:$L$1000)="CONFIRMADO")),ROWS($A$3:A453))),"")</f>
        <v/>
      </c>
      <c r="I453" s="10" t="str">
        <f ca="1">IFERROR(INDEX(MAESTRO!I:I,_xludf.AGGREGATE(15,6,ROW(MAESTRO!$B$3:$B$1000)/((MAESTRO!$B$3:$B$1000="CIVILES")*(UPPER(MAESTRO!$L$3:$L$1000)="CONFIRMADO")),ROWS($A$3:A453))),"")</f>
        <v/>
      </c>
      <c r="J453" s="10" t="str">
        <f ca="1">IFERROR(INDEX(MAESTRO!J:J,_xludf.AGGREGATE(15,6,ROW(MAESTRO!$B$3:$B$1000)/((MAESTRO!$B$3:$B$1000="CIVILES")*(UPPER(MAESTRO!$L$3:$L$1000)="CONFIRMADO")),ROWS($A$3:A453))),"")</f>
        <v/>
      </c>
      <c r="K453" s="10" t="str">
        <f ca="1">IFERROR(INDEX(MAESTRO!K:K,_xludf.AGGREGATE(15,6,ROW(MAESTRO!$B$3:$B$1000)/((MAESTRO!$B$3:$B$1000="CIVILES")*(UPPER(MAESTRO!$L$3:$L$1000)="CONFIRMADO")),ROWS($A$3:A453))),"")</f>
        <v/>
      </c>
      <c r="L453" s="10" t="str">
        <f ca="1">IFERROR(INDEX(MAESTRO!L:L,_xludf.AGGREGATE(15,6,ROW(MAESTRO!$B$3:$B$1000)/((MAESTRO!$B$3:$B$1000="CIVILES")*(UPPER(MAESTRO!$L$3:$L$1000)="CONFIRMADO")),ROWS($A$3:A453))),"")</f>
        <v/>
      </c>
      <c r="M453" s="10" t="str">
        <f ca="1">IFERROR(INDEX(MAESTRO!M:M,_xludf.AGGREGATE(15,6,ROW(MAESTRO!$B$3:$B$1000)/((MAESTRO!$B$3:$B$1000="CIVILES")*(UPPER(MAESTRO!$L$3:$L$1000)="CONFIRMADO")),ROWS($A$3:A453))),"")</f>
        <v/>
      </c>
      <c r="N453" s="10" t="str">
        <f ca="1">IFERROR(INDEX(MAESTRO!N:N,_xludf.AGGREGATE(15,6,ROW(MAESTRO!$B$3:$B$1000)/((MAESTRO!$B$3:$B$1000="CIVILES")*(UPPER(MAESTRO!$L$3:$L$1000)="CONFIRMADO")),ROWS($A$3:A453))),"")</f>
        <v/>
      </c>
      <c r="O453" s="10" t="str">
        <f ca="1">IFERROR(INDEX(MAESTRO!O:O,_xludf.AGGREGATE(15,6,ROW(MAESTRO!$B$3:$B$1000)/((MAESTRO!$B$3:$B$1000="CIVILES")*(UPPER(MAESTRO!$L$3:$L$1000)="CONFIRMADO")),ROWS($A$3:A453))),"")</f>
        <v/>
      </c>
      <c r="P453" s="10" t="str">
        <f ca="1">IFERROR(INDEX(MAESTRO!P:P,_xludf.AGGREGATE(15,6,ROW(MAESTRO!$B$3:$B$1000)/((MAESTRO!$B$3:$B$1000="CIVILES")*(UPPER(MAESTRO!$L$3:$L$1000)="CONFIRMADO")),ROWS($A$3:A453))),"")</f>
        <v/>
      </c>
      <c r="Q453" s="10" t="str">
        <f ca="1">IFERROR(INDEX(MAESTRO!Q:Q,_xludf.AGGREGATE(15,6,ROW(MAESTRO!$B$3:$B$1000)/((MAESTRO!$B$3:$B$1000="CIVILES")*(UPPER(MAESTRO!$L$3:$L$1000)="CONFIRMADO")),ROWS($A$3:A453))),"")</f>
        <v/>
      </c>
      <c r="R453" s="10" t="str">
        <f ca="1">IFERROR(INDEX(MAESTRO!R:R,_xludf.AGGREGATE(15,6,ROW(MAESTRO!$B$3:$B$1000)/((MAESTRO!$B$3:$B$1000="CIVILES")*(UPPER(MAESTRO!$L$3:$L$1000)="CONFIRMADO")),ROWS($A$3:A453))),"")</f>
        <v/>
      </c>
      <c r="S453" s="10" t="str">
        <f ca="1">IFERROR(INDEX(MAESTRO!S:S,_xludf.AGGREGATE(15,6,ROW(MAESTRO!$B$3:$B$1000)/((MAESTRO!$B$3:$B$1000="CIVILES")*(UPPER(MAESTRO!$L$3:$L$1000)="CONFIRMADO")),ROWS($A$3:A453))),"")</f>
        <v/>
      </c>
      <c r="T453" s="10" t="str">
        <f ca="1">IFERROR(INDEX(MAESTRO!T:T,_xludf.AGGREGATE(15,6,ROW(MAESTRO!$B$3:$B$1000)/((MAESTRO!$B$3:$B$1000="CIVILES")*(UPPER(MAESTRO!$L$3:$L$1000)="CONFIRMADO")),ROWS($A$3:A453))),"")</f>
        <v/>
      </c>
      <c r="U453" s="10" t="str">
        <f ca="1">IFERROR(INDEX(MAESTRO!U:U,_xludf.AGGREGATE(15,6,ROW(MAESTRO!$B$3:$B$1000)/((MAESTRO!$B$3:$B$1000="CIVILES")*(UPPER(MAESTRO!$L$3:$L$1000)="CONFIRMADO")),ROWS($A$3:A453))),"")</f>
        <v/>
      </c>
      <c r="V453" s="10" t="str">
        <f ca="1">IFERROR(INDEX(MAESTRO!V:V,_xludf.AGGREGATE(15,6,ROW(MAESTRO!$B$3:$B$1000)/((MAESTRO!$B$3:$B$1000="CIVILES")*(UPPER(MAESTRO!$L$3:$L$1000)="CONFIRMADO")),ROWS($A$3:A453))),"")</f>
        <v/>
      </c>
      <c r="W453" s="10" t="str">
        <f ca="1">IFERROR(INDEX(MAESTRO!W:W,_xludf.AGGREGATE(15,6,ROW(MAESTRO!$B$3:$B$1000)/((MAESTRO!$B$3:$B$1000="CIVILES")*(UPPER(MAESTRO!$L$3:$L$1000)="CONFIRMADO")),ROWS($A$3:A453))),"")</f>
        <v/>
      </c>
      <c r="X453" s="10" t="str">
        <f ca="1">IFERROR(INDEX(MAESTRO!X:X,_xludf.AGGREGATE(15,6,ROW(MAESTRO!$B$3:$B$1000)/((MAESTRO!$B$3:$B$1000="CIVILES")*(UPPER(MAESTRO!$L$3:$L$1000)="CONFIRMADO")),ROWS($A$3:A453))),"")</f>
        <v/>
      </c>
    </row>
    <row r="454" spans="1:24" ht="22.05" customHeight="1">
      <c r="A454" s="18" t="str">
        <f ca="1">IFERROR(INDEX(MAESTRO!A:A,_xludf.AGGREGATE(15,6,ROW(MAESTRO!$B$3:$B$1000)/((MAESTRO!$B$3:$B$1000="CIVILES")*(UPPER(MAESTRO!$L$3:$L$1000)="CONFIRMADO")),ROWS($A$3:A454))),"")</f>
        <v/>
      </c>
      <c r="B454" s="18" t="str">
        <f ca="1">IFERROR(INDEX(MAESTRO!B:B,_xludf.AGGREGATE(15,6,ROW(MAESTRO!$B$3:$B$1000)/((MAESTRO!$B$3:$B$1000="CIVILES")*(UPPER(MAESTRO!$L$3:$L$1000)="CONFIRMADO")),ROWS($A$3:A454))),"")</f>
        <v/>
      </c>
      <c r="C454" s="18" t="str">
        <f ca="1">IFERROR(INDEX(MAESTRO!C:C,_xludf.AGGREGATE(15,6,ROW(MAESTRO!$B$3:$B$1000)/((MAESTRO!$B$3:$B$1000="CIVILES")*(UPPER(MAESTRO!$L$3:$L$1000)="CONFIRMADO")),ROWS($A$3:A454))),"")</f>
        <v/>
      </c>
      <c r="D454" s="18" t="str">
        <f ca="1">IFERROR(INDEX(MAESTRO!D:D,_xludf.AGGREGATE(15,6,ROW(MAESTRO!$B$3:$B$1000)/((MAESTRO!$B$3:$B$1000="CIVILES")*(UPPER(MAESTRO!$L$3:$L$1000)="CONFIRMADO")),ROWS($A$3:A454))),"")</f>
        <v/>
      </c>
      <c r="E454" s="18" t="str">
        <f ca="1">IFERROR(INDEX(MAESTRO!E:E,_xludf.AGGREGATE(15,6,ROW(MAESTRO!$B$3:$B$1000)/((MAESTRO!$B$3:$B$1000="CIVILES")*(UPPER(MAESTRO!$L$3:$L$1000)="CONFIRMADO")),ROWS($A$3:A454))),"")</f>
        <v/>
      </c>
      <c r="F454" s="18" t="str">
        <f ca="1">IFERROR(INDEX(MAESTRO!F:F,_xludf.AGGREGATE(15,6,ROW(MAESTRO!$B$3:$B$1000)/((MAESTRO!$B$3:$B$1000="CIVILES")*(UPPER(MAESTRO!$L$3:$L$1000)="CONFIRMADO")),ROWS($A$3:A454))),"")</f>
        <v/>
      </c>
      <c r="G454" s="18" t="str">
        <f ca="1">IFERROR(INDEX(MAESTRO!G:G,_xludf.AGGREGATE(15,6,ROW(MAESTRO!$B$3:$B$1000)/((MAESTRO!$B$3:$B$1000="CIVILES")*(UPPER(MAESTRO!$L$3:$L$1000)="CONFIRMADO")),ROWS($A$3:A454))),"")</f>
        <v/>
      </c>
      <c r="H454" s="18" t="str">
        <f ca="1">IFERROR(INDEX(MAESTRO!H:H,_xludf.AGGREGATE(15,6,ROW(MAESTRO!$B$3:$B$1000)/((MAESTRO!$B$3:$B$1000="CIVILES")*(UPPER(MAESTRO!$L$3:$L$1000)="CONFIRMADO")),ROWS($A$3:A454))),"")</f>
        <v/>
      </c>
      <c r="I454" s="18" t="str">
        <f ca="1">IFERROR(INDEX(MAESTRO!I:I,_xludf.AGGREGATE(15,6,ROW(MAESTRO!$B$3:$B$1000)/((MAESTRO!$B$3:$B$1000="CIVILES")*(UPPER(MAESTRO!$L$3:$L$1000)="CONFIRMADO")),ROWS($A$3:A454))),"")</f>
        <v/>
      </c>
      <c r="J454" s="18" t="str">
        <f ca="1">IFERROR(INDEX(MAESTRO!J:J,_xludf.AGGREGATE(15,6,ROW(MAESTRO!$B$3:$B$1000)/((MAESTRO!$B$3:$B$1000="CIVILES")*(UPPER(MAESTRO!$L$3:$L$1000)="CONFIRMADO")),ROWS($A$3:A454))),"")</f>
        <v/>
      </c>
      <c r="K454" s="18" t="str">
        <f ca="1">IFERROR(INDEX(MAESTRO!K:K,_xludf.AGGREGATE(15,6,ROW(MAESTRO!$B$3:$B$1000)/((MAESTRO!$B$3:$B$1000="CIVILES")*(UPPER(MAESTRO!$L$3:$L$1000)="CONFIRMADO")),ROWS($A$3:A454))),"")</f>
        <v/>
      </c>
      <c r="L454" s="18" t="str">
        <f ca="1">IFERROR(INDEX(MAESTRO!L:L,_xludf.AGGREGATE(15,6,ROW(MAESTRO!$B$3:$B$1000)/((MAESTRO!$B$3:$B$1000="CIVILES")*(UPPER(MAESTRO!$L$3:$L$1000)="CONFIRMADO")),ROWS($A$3:A454))),"")</f>
        <v/>
      </c>
      <c r="M454" s="18" t="str">
        <f ca="1">IFERROR(INDEX(MAESTRO!M:M,_xludf.AGGREGATE(15,6,ROW(MAESTRO!$B$3:$B$1000)/((MAESTRO!$B$3:$B$1000="CIVILES")*(UPPER(MAESTRO!$L$3:$L$1000)="CONFIRMADO")),ROWS($A$3:A454))),"")</f>
        <v/>
      </c>
      <c r="N454" s="18" t="str">
        <f ca="1">IFERROR(INDEX(MAESTRO!N:N,_xludf.AGGREGATE(15,6,ROW(MAESTRO!$B$3:$B$1000)/((MAESTRO!$B$3:$B$1000="CIVILES")*(UPPER(MAESTRO!$L$3:$L$1000)="CONFIRMADO")),ROWS($A$3:A454))),"")</f>
        <v/>
      </c>
      <c r="O454" s="18" t="str">
        <f ca="1">IFERROR(INDEX(MAESTRO!O:O,_xludf.AGGREGATE(15,6,ROW(MAESTRO!$B$3:$B$1000)/((MAESTRO!$B$3:$B$1000="CIVILES")*(UPPER(MAESTRO!$L$3:$L$1000)="CONFIRMADO")),ROWS($A$3:A454))),"")</f>
        <v/>
      </c>
      <c r="P454" s="18" t="str">
        <f ca="1">IFERROR(INDEX(MAESTRO!P:P,_xludf.AGGREGATE(15,6,ROW(MAESTRO!$B$3:$B$1000)/((MAESTRO!$B$3:$B$1000="CIVILES")*(UPPER(MAESTRO!$L$3:$L$1000)="CONFIRMADO")),ROWS($A$3:A454))),"")</f>
        <v/>
      </c>
      <c r="Q454" s="18" t="str">
        <f ca="1">IFERROR(INDEX(MAESTRO!Q:Q,_xludf.AGGREGATE(15,6,ROW(MAESTRO!$B$3:$B$1000)/((MAESTRO!$B$3:$B$1000="CIVILES")*(UPPER(MAESTRO!$L$3:$L$1000)="CONFIRMADO")),ROWS($A$3:A454))),"")</f>
        <v/>
      </c>
      <c r="R454" s="18" t="str">
        <f ca="1">IFERROR(INDEX(MAESTRO!R:R,_xludf.AGGREGATE(15,6,ROW(MAESTRO!$B$3:$B$1000)/((MAESTRO!$B$3:$B$1000="CIVILES")*(UPPER(MAESTRO!$L$3:$L$1000)="CONFIRMADO")),ROWS($A$3:A454))),"")</f>
        <v/>
      </c>
      <c r="S454" s="18" t="str">
        <f ca="1">IFERROR(INDEX(MAESTRO!S:S,_xludf.AGGREGATE(15,6,ROW(MAESTRO!$B$3:$B$1000)/((MAESTRO!$B$3:$B$1000="CIVILES")*(UPPER(MAESTRO!$L$3:$L$1000)="CONFIRMADO")),ROWS($A$3:A454))),"")</f>
        <v/>
      </c>
      <c r="T454" s="18" t="str">
        <f ca="1">IFERROR(INDEX(MAESTRO!T:T,_xludf.AGGREGATE(15,6,ROW(MAESTRO!$B$3:$B$1000)/((MAESTRO!$B$3:$B$1000="CIVILES")*(UPPER(MAESTRO!$L$3:$L$1000)="CONFIRMADO")),ROWS($A$3:A454))),"")</f>
        <v/>
      </c>
      <c r="U454" s="18" t="str">
        <f ca="1">IFERROR(INDEX(MAESTRO!U:U,_xludf.AGGREGATE(15,6,ROW(MAESTRO!$B$3:$B$1000)/((MAESTRO!$B$3:$B$1000="CIVILES")*(UPPER(MAESTRO!$L$3:$L$1000)="CONFIRMADO")),ROWS($A$3:A454))),"")</f>
        <v/>
      </c>
      <c r="V454" s="18" t="str">
        <f ca="1">IFERROR(INDEX(MAESTRO!V:V,_xludf.AGGREGATE(15,6,ROW(MAESTRO!$B$3:$B$1000)/((MAESTRO!$B$3:$B$1000="CIVILES")*(UPPER(MAESTRO!$L$3:$L$1000)="CONFIRMADO")),ROWS($A$3:A454))),"")</f>
        <v/>
      </c>
      <c r="W454" s="18" t="str">
        <f ca="1">IFERROR(INDEX(MAESTRO!W:W,_xludf.AGGREGATE(15,6,ROW(MAESTRO!$B$3:$B$1000)/((MAESTRO!$B$3:$B$1000="CIVILES")*(UPPER(MAESTRO!$L$3:$L$1000)="CONFIRMADO")),ROWS($A$3:A454))),"")</f>
        <v/>
      </c>
      <c r="X454" s="18" t="str">
        <f ca="1">IFERROR(INDEX(MAESTRO!X:X,_xludf.AGGREGATE(15,6,ROW(MAESTRO!$B$3:$B$1000)/((MAESTRO!$B$3:$B$1000="CIVILES")*(UPPER(MAESTRO!$L$3:$L$1000)="CONFIRMADO")),ROWS($A$3:A454))),"")</f>
        <v/>
      </c>
    </row>
    <row r="455" spans="1:24" ht="22.05" customHeight="1">
      <c r="A455" s="10" t="str">
        <f ca="1">IFERROR(INDEX(MAESTRO!A:A,_xludf.AGGREGATE(15,6,ROW(MAESTRO!$B$3:$B$1000)/((MAESTRO!$B$3:$B$1000="CIVILES")*(UPPER(MAESTRO!$L$3:$L$1000)="CONFIRMADO")),ROWS($A$3:A455))),"")</f>
        <v/>
      </c>
      <c r="B455" s="10" t="str">
        <f ca="1">IFERROR(INDEX(MAESTRO!B:B,_xludf.AGGREGATE(15,6,ROW(MAESTRO!$B$3:$B$1000)/((MAESTRO!$B$3:$B$1000="CIVILES")*(UPPER(MAESTRO!$L$3:$L$1000)="CONFIRMADO")),ROWS($A$3:A455))),"")</f>
        <v/>
      </c>
      <c r="C455" s="10" t="str">
        <f ca="1">IFERROR(INDEX(MAESTRO!C:C,_xludf.AGGREGATE(15,6,ROW(MAESTRO!$B$3:$B$1000)/((MAESTRO!$B$3:$B$1000="CIVILES")*(UPPER(MAESTRO!$L$3:$L$1000)="CONFIRMADO")),ROWS($A$3:A455))),"")</f>
        <v/>
      </c>
      <c r="D455" s="10" t="str">
        <f ca="1">IFERROR(INDEX(MAESTRO!D:D,_xludf.AGGREGATE(15,6,ROW(MAESTRO!$B$3:$B$1000)/((MAESTRO!$B$3:$B$1000="CIVILES")*(UPPER(MAESTRO!$L$3:$L$1000)="CONFIRMADO")),ROWS($A$3:A455))),"")</f>
        <v/>
      </c>
      <c r="E455" s="10" t="str">
        <f ca="1">IFERROR(INDEX(MAESTRO!E:E,_xludf.AGGREGATE(15,6,ROW(MAESTRO!$B$3:$B$1000)/((MAESTRO!$B$3:$B$1000="CIVILES")*(UPPER(MAESTRO!$L$3:$L$1000)="CONFIRMADO")),ROWS($A$3:A455))),"")</f>
        <v/>
      </c>
      <c r="F455" s="10" t="str">
        <f ca="1">IFERROR(INDEX(MAESTRO!F:F,_xludf.AGGREGATE(15,6,ROW(MAESTRO!$B$3:$B$1000)/((MAESTRO!$B$3:$B$1000="CIVILES")*(UPPER(MAESTRO!$L$3:$L$1000)="CONFIRMADO")),ROWS($A$3:A455))),"")</f>
        <v/>
      </c>
      <c r="G455" s="10" t="str">
        <f ca="1">IFERROR(INDEX(MAESTRO!G:G,_xludf.AGGREGATE(15,6,ROW(MAESTRO!$B$3:$B$1000)/((MAESTRO!$B$3:$B$1000="CIVILES")*(UPPER(MAESTRO!$L$3:$L$1000)="CONFIRMADO")),ROWS($A$3:A455))),"")</f>
        <v/>
      </c>
      <c r="H455" s="10" t="str">
        <f ca="1">IFERROR(INDEX(MAESTRO!H:H,_xludf.AGGREGATE(15,6,ROW(MAESTRO!$B$3:$B$1000)/((MAESTRO!$B$3:$B$1000="CIVILES")*(UPPER(MAESTRO!$L$3:$L$1000)="CONFIRMADO")),ROWS($A$3:A455))),"")</f>
        <v/>
      </c>
      <c r="I455" s="10" t="str">
        <f ca="1">IFERROR(INDEX(MAESTRO!I:I,_xludf.AGGREGATE(15,6,ROW(MAESTRO!$B$3:$B$1000)/((MAESTRO!$B$3:$B$1000="CIVILES")*(UPPER(MAESTRO!$L$3:$L$1000)="CONFIRMADO")),ROWS($A$3:A455))),"")</f>
        <v/>
      </c>
      <c r="J455" s="10" t="str">
        <f ca="1">IFERROR(INDEX(MAESTRO!J:J,_xludf.AGGREGATE(15,6,ROW(MAESTRO!$B$3:$B$1000)/((MAESTRO!$B$3:$B$1000="CIVILES")*(UPPER(MAESTRO!$L$3:$L$1000)="CONFIRMADO")),ROWS($A$3:A455))),"")</f>
        <v/>
      </c>
      <c r="K455" s="10" t="str">
        <f ca="1">IFERROR(INDEX(MAESTRO!K:K,_xludf.AGGREGATE(15,6,ROW(MAESTRO!$B$3:$B$1000)/((MAESTRO!$B$3:$B$1000="CIVILES")*(UPPER(MAESTRO!$L$3:$L$1000)="CONFIRMADO")),ROWS($A$3:A455))),"")</f>
        <v/>
      </c>
      <c r="L455" s="10" t="str">
        <f ca="1">IFERROR(INDEX(MAESTRO!L:L,_xludf.AGGREGATE(15,6,ROW(MAESTRO!$B$3:$B$1000)/((MAESTRO!$B$3:$B$1000="CIVILES")*(UPPER(MAESTRO!$L$3:$L$1000)="CONFIRMADO")),ROWS($A$3:A455))),"")</f>
        <v/>
      </c>
      <c r="M455" s="10" t="str">
        <f ca="1">IFERROR(INDEX(MAESTRO!M:M,_xludf.AGGREGATE(15,6,ROW(MAESTRO!$B$3:$B$1000)/((MAESTRO!$B$3:$B$1000="CIVILES")*(UPPER(MAESTRO!$L$3:$L$1000)="CONFIRMADO")),ROWS($A$3:A455))),"")</f>
        <v/>
      </c>
      <c r="N455" s="10" t="str">
        <f ca="1">IFERROR(INDEX(MAESTRO!N:N,_xludf.AGGREGATE(15,6,ROW(MAESTRO!$B$3:$B$1000)/((MAESTRO!$B$3:$B$1000="CIVILES")*(UPPER(MAESTRO!$L$3:$L$1000)="CONFIRMADO")),ROWS($A$3:A455))),"")</f>
        <v/>
      </c>
      <c r="O455" s="10" t="str">
        <f ca="1">IFERROR(INDEX(MAESTRO!O:O,_xludf.AGGREGATE(15,6,ROW(MAESTRO!$B$3:$B$1000)/((MAESTRO!$B$3:$B$1000="CIVILES")*(UPPER(MAESTRO!$L$3:$L$1000)="CONFIRMADO")),ROWS($A$3:A455))),"")</f>
        <v/>
      </c>
      <c r="P455" s="10" t="str">
        <f ca="1">IFERROR(INDEX(MAESTRO!P:P,_xludf.AGGREGATE(15,6,ROW(MAESTRO!$B$3:$B$1000)/((MAESTRO!$B$3:$B$1000="CIVILES")*(UPPER(MAESTRO!$L$3:$L$1000)="CONFIRMADO")),ROWS($A$3:A455))),"")</f>
        <v/>
      </c>
      <c r="Q455" s="10" t="str">
        <f ca="1">IFERROR(INDEX(MAESTRO!Q:Q,_xludf.AGGREGATE(15,6,ROW(MAESTRO!$B$3:$B$1000)/((MAESTRO!$B$3:$B$1000="CIVILES")*(UPPER(MAESTRO!$L$3:$L$1000)="CONFIRMADO")),ROWS($A$3:A455))),"")</f>
        <v/>
      </c>
      <c r="R455" s="10" t="str">
        <f ca="1">IFERROR(INDEX(MAESTRO!R:R,_xludf.AGGREGATE(15,6,ROW(MAESTRO!$B$3:$B$1000)/((MAESTRO!$B$3:$B$1000="CIVILES")*(UPPER(MAESTRO!$L$3:$L$1000)="CONFIRMADO")),ROWS($A$3:A455))),"")</f>
        <v/>
      </c>
      <c r="S455" s="10" t="str">
        <f ca="1">IFERROR(INDEX(MAESTRO!S:S,_xludf.AGGREGATE(15,6,ROW(MAESTRO!$B$3:$B$1000)/((MAESTRO!$B$3:$B$1000="CIVILES")*(UPPER(MAESTRO!$L$3:$L$1000)="CONFIRMADO")),ROWS($A$3:A455))),"")</f>
        <v/>
      </c>
      <c r="T455" s="10" t="str">
        <f ca="1">IFERROR(INDEX(MAESTRO!T:T,_xludf.AGGREGATE(15,6,ROW(MAESTRO!$B$3:$B$1000)/((MAESTRO!$B$3:$B$1000="CIVILES")*(UPPER(MAESTRO!$L$3:$L$1000)="CONFIRMADO")),ROWS($A$3:A455))),"")</f>
        <v/>
      </c>
      <c r="U455" s="10" t="str">
        <f ca="1">IFERROR(INDEX(MAESTRO!U:U,_xludf.AGGREGATE(15,6,ROW(MAESTRO!$B$3:$B$1000)/((MAESTRO!$B$3:$B$1000="CIVILES")*(UPPER(MAESTRO!$L$3:$L$1000)="CONFIRMADO")),ROWS($A$3:A455))),"")</f>
        <v/>
      </c>
      <c r="V455" s="10" t="str">
        <f ca="1">IFERROR(INDEX(MAESTRO!V:V,_xludf.AGGREGATE(15,6,ROW(MAESTRO!$B$3:$B$1000)/((MAESTRO!$B$3:$B$1000="CIVILES")*(UPPER(MAESTRO!$L$3:$L$1000)="CONFIRMADO")),ROWS($A$3:A455))),"")</f>
        <v/>
      </c>
      <c r="W455" s="10" t="str">
        <f ca="1">IFERROR(INDEX(MAESTRO!W:W,_xludf.AGGREGATE(15,6,ROW(MAESTRO!$B$3:$B$1000)/((MAESTRO!$B$3:$B$1000="CIVILES")*(UPPER(MAESTRO!$L$3:$L$1000)="CONFIRMADO")),ROWS($A$3:A455))),"")</f>
        <v/>
      </c>
      <c r="X455" s="10" t="str">
        <f ca="1">IFERROR(INDEX(MAESTRO!X:X,_xludf.AGGREGATE(15,6,ROW(MAESTRO!$B$3:$B$1000)/((MAESTRO!$B$3:$B$1000="CIVILES")*(UPPER(MAESTRO!$L$3:$L$1000)="CONFIRMADO")),ROWS($A$3:A455))),"")</f>
        <v/>
      </c>
    </row>
    <row r="456" spans="1:24" ht="22.05" customHeight="1">
      <c r="A456" s="18" t="str">
        <f ca="1">IFERROR(INDEX(MAESTRO!A:A,_xludf.AGGREGATE(15,6,ROW(MAESTRO!$B$3:$B$1000)/((MAESTRO!$B$3:$B$1000="CIVILES")*(UPPER(MAESTRO!$L$3:$L$1000)="CONFIRMADO")),ROWS($A$3:A456))),"")</f>
        <v/>
      </c>
      <c r="B456" s="18" t="str">
        <f ca="1">IFERROR(INDEX(MAESTRO!B:B,_xludf.AGGREGATE(15,6,ROW(MAESTRO!$B$3:$B$1000)/((MAESTRO!$B$3:$B$1000="CIVILES")*(UPPER(MAESTRO!$L$3:$L$1000)="CONFIRMADO")),ROWS($A$3:A456))),"")</f>
        <v/>
      </c>
      <c r="C456" s="18" t="str">
        <f ca="1">IFERROR(INDEX(MAESTRO!C:C,_xludf.AGGREGATE(15,6,ROW(MAESTRO!$B$3:$B$1000)/((MAESTRO!$B$3:$B$1000="CIVILES")*(UPPER(MAESTRO!$L$3:$L$1000)="CONFIRMADO")),ROWS($A$3:A456))),"")</f>
        <v/>
      </c>
      <c r="D456" s="18" t="str">
        <f ca="1">IFERROR(INDEX(MAESTRO!D:D,_xludf.AGGREGATE(15,6,ROW(MAESTRO!$B$3:$B$1000)/((MAESTRO!$B$3:$B$1000="CIVILES")*(UPPER(MAESTRO!$L$3:$L$1000)="CONFIRMADO")),ROWS($A$3:A456))),"")</f>
        <v/>
      </c>
      <c r="E456" s="18" t="str">
        <f ca="1">IFERROR(INDEX(MAESTRO!E:E,_xludf.AGGREGATE(15,6,ROW(MAESTRO!$B$3:$B$1000)/((MAESTRO!$B$3:$B$1000="CIVILES")*(UPPER(MAESTRO!$L$3:$L$1000)="CONFIRMADO")),ROWS($A$3:A456))),"")</f>
        <v/>
      </c>
      <c r="F456" s="18" t="str">
        <f ca="1">IFERROR(INDEX(MAESTRO!F:F,_xludf.AGGREGATE(15,6,ROW(MAESTRO!$B$3:$B$1000)/((MAESTRO!$B$3:$B$1000="CIVILES")*(UPPER(MAESTRO!$L$3:$L$1000)="CONFIRMADO")),ROWS($A$3:A456))),"")</f>
        <v/>
      </c>
      <c r="G456" s="18" t="str">
        <f ca="1">IFERROR(INDEX(MAESTRO!G:G,_xludf.AGGREGATE(15,6,ROW(MAESTRO!$B$3:$B$1000)/((MAESTRO!$B$3:$B$1000="CIVILES")*(UPPER(MAESTRO!$L$3:$L$1000)="CONFIRMADO")),ROWS($A$3:A456))),"")</f>
        <v/>
      </c>
      <c r="H456" s="18" t="str">
        <f ca="1">IFERROR(INDEX(MAESTRO!H:H,_xludf.AGGREGATE(15,6,ROW(MAESTRO!$B$3:$B$1000)/((MAESTRO!$B$3:$B$1000="CIVILES")*(UPPER(MAESTRO!$L$3:$L$1000)="CONFIRMADO")),ROWS($A$3:A456))),"")</f>
        <v/>
      </c>
      <c r="I456" s="18" t="str">
        <f ca="1">IFERROR(INDEX(MAESTRO!I:I,_xludf.AGGREGATE(15,6,ROW(MAESTRO!$B$3:$B$1000)/((MAESTRO!$B$3:$B$1000="CIVILES")*(UPPER(MAESTRO!$L$3:$L$1000)="CONFIRMADO")),ROWS($A$3:A456))),"")</f>
        <v/>
      </c>
      <c r="J456" s="18" t="str">
        <f ca="1">IFERROR(INDEX(MAESTRO!J:J,_xludf.AGGREGATE(15,6,ROW(MAESTRO!$B$3:$B$1000)/((MAESTRO!$B$3:$B$1000="CIVILES")*(UPPER(MAESTRO!$L$3:$L$1000)="CONFIRMADO")),ROWS($A$3:A456))),"")</f>
        <v/>
      </c>
      <c r="K456" s="18" t="str">
        <f ca="1">IFERROR(INDEX(MAESTRO!K:K,_xludf.AGGREGATE(15,6,ROW(MAESTRO!$B$3:$B$1000)/((MAESTRO!$B$3:$B$1000="CIVILES")*(UPPER(MAESTRO!$L$3:$L$1000)="CONFIRMADO")),ROWS($A$3:A456))),"")</f>
        <v/>
      </c>
      <c r="L456" s="18" t="str">
        <f ca="1">IFERROR(INDEX(MAESTRO!L:L,_xludf.AGGREGATE(15,6,ROW(MAESTRO!$B$3:$B$1000)/((MAESTRO!$B$3:$B$1000="CIVILES")*(UPPER(MAESTRO!$L$3:$L$1000)="CONFIRMADO")),ROWS($A$3:A456))),"")</f>
        <v/>
      </c>
      <c r="M456" s="18" t="str">
        <f ca="1">IFERROR(INDEX(MAESTRO!M:M,_xludf.AGGREGATE(15,6,ROW(MAESTRO!$B$3:$B$1000)/((MAESTRO!$B$3:$B$1000="CIVILES")*(UPPER(MAESTRO!$L$3:$L$1000)="CONFIRMADO")),ROWS($A$3:A456))),"")</f>
        <v/>
      </c>
      <c r="N456" s="18" t="str">
        <f ca="1">IFERROR(INDEX(MAESTRO!N:N,_xludf.AGGREGATE(15,6,ROW(MAESTRO!$B$3:$B$1000)/((MAESTRO!$B$3:$B$1000="CIVILES")*(UPPER(MAESTRO!$L$3:$L$1000)="CONFIRMADO")),ROWS($A$3:A456))),"")</f>
        <v/>
      </c>
      <c r="O456" s="18" t="str">
        <f ca="1">IFERROR(INDEX(MAESTRO!O:O,_xludf.AGGREGATE(15,6,ROW(MAESTRO!$B$3:$B$1000)/((MAESTRO!$B$3:$B$1000="CIVILES")*(UPPER(MAESTRO!$L$3:$L$1000)="CONFIRMADO")),ROWS($A$3:A456))),"")</f>
        <v/>
      </c>
      <c r="P456" s="18" t="str">
        <f ca="1">IFERROR(INDEX(MAESTRO!P:P,_xludf.AGGREGATE(15,6,ROW(MAESTRO!$B$3:$B$1000)/((MAESTRO!$B$3:$B$1000="CIVILES")*(UPPER(MAESTRO!$L$3:$L$1000)="CONFIRMADO")),ROWS($A$3:A456))),"")</f>
        <v/>
      </c>
      <c r="Q456" s="18" t="str">
        <f ca="1">IFERROR(INDEX(MAESTRO!Q:Q,_xludf.AGGREGATE(15,6,ROW(MAESTRO!$B$3:$B$1000)/((MAESTRO!$B$3:$B$1000="CIVILES")*(UPPER(MAESTRO!$L$3:$L$1000)="CONFIRMADO")),ROWS($A$3:A456))),"")</f>
        <v/>
      </c>
      <c r="R456" s="18" t="str">
        <f ca="1">IFERROR(INDEX(MAESTRO!R:R,_xludf.AGGREGATE(15,6,ROW(MAESTRO!$B$3:$B$1000)/((MAESTRO!$B$3:$B$1000="CIVILES")*(UPPER(MAESTRO!$L$3:$L$1000)="CONFIRMADO")),ROWS($A$3:A456))),"")</f>
        <v/>
      </c>
      <c r="S456" s="18" t="str">
        <f ca="1">IFERROR(INDEX(MAESTRO!S:S,_xludf.AGGREGATE(15,6,ROW(MAESTRO!$B$3:$B$1000)/((MAESTRO!$B$3:$B$1000="CIVILES")*(UPPER(MAESTRO!$L$3:$L$1000)="CONFIRMADO")),ROWS($A$3:A456))),"")</f>
        <v/>
      </c>
      <c r="T456" s="18" t="str">
        <f ca="1">IFERROR(INDEX(MAESTRO!T:T,_xludf.AGGREGATE(15,6,ROW(MAESTRO!$B$3:$B$1000)/((MAESTRO!$B$3:$B$1000="CIVILES")*(UPPER(MAESTRO!$L$3:$L$1000)="CONFIRMADO")),ROWS($A$3:A456))),"")</f>
        <v/>
      </c>
      <c r="U456" s="18" t="str">
        <f ca="1">IFERROR(INDEX(MAESTRO!U:U,_xludf.AGGREGATE(15,6,ROW(MAESTRO!$B$3:$B$1000)/((MAESTRO!$B$3:$B$1000="CIVILES")*(UPPER(MAESTRO!$L$3:$L$1000)="CONFIRMADO")),ROWS($A$3:A456))),"")</f>
        <v/>
      </c>
      <c r="V456" s="18" t="str">
        <f ca="1">IFERROR(INDEX(MAESTRO!V:V,_xludf.AGGREGATE(15,6,ROW(MAESTRO!$B$3:$B$1000)/((MAESTRO!$B$3:$B$1000="CIVILES")*(UPPER(MAESTRO!$L$3:$L$1000)="CONFIRMADO")),ROWS($A$3:A456))),"")</f>
        <v/>
      </c>
      <c r="W456" s="18" t="str">
        <f ca="1">IFERROR(INDEX(MAESTRO!W:W,_xludf.AGGREGATE(15,6,ROW(MAESTRO!$B$3:$B$1000)/((MAESTRO!$B$3:$B$1000="CIVILES")*(UPPER(MAESTRO!$L$3:$L$1000)="CONFIRMADO")),ROWS($A$3:A456))),"")</f>
        <v/>
      </c>
      <c r="X456" s="18" t="str">
        <f ca="1">IFERROR(INDEX(MAESTRO!X:X,_xludf.AGGREGATE(15,6,ROW(MAESTRO!$B$3:$B$1000)/((MAESTRO!$B$3:$B$1000="CIVILES")*(UPPER(MAESTRO!$L$3:$L$1000)="CONFIRMADO")),ROWS($A$3:A456))),"")</f>
        <v/>
      </c>
    </row>
    <row r="457" spans="1:24" ht="22.05" customHeight="1">
      <c r="A457" s="10" t="str">
        <f ca="1">IFERROR(INDEX(MAESTRO!A:A,_xludf.AGGREGATE(15,6,ROW(MAESTRO!$B$3:$B$1000)/((MAESTRO!$B$3:$B$1000="CIVILES")*(UPPER(MAESTRO!$L$3:$L$1000)="CONFIRMADO")),ROWS($A$3:A457))),"")</f>
        <v/>
      </c>
      <c r="B457" s="10" t="str">
        <f ca="1">IFERROR(INDEX(MAESTRO!B:B,_xludf.AGGREGATE(15,6,ROW(MAESTRO!$B$3:$B$1000)/((MAESTRO!$B$3:$B$1000="CIVILES")*(UPPER(MAESTRO!$L$3:$L$1000)="CONFIRMADO")),ROWS($A$3:A457))),"")</f>
        <v/>
      </c>
      <c r="C457" s="10" t="str">
        <f ca="1">IFERROR(INDEX(MAESTRO!C:C,_xludf.AGGREGATE(15,6,ROW(MAESTRO!$B$3:$B$1000)/((MAESTRO!$B$3:$B$1000="CIVILES")*(UPPER(MAESTRO!$L$3:$L$1000)="CONFIRMADO")),ROWS($A$3:A457))),"")</f>
        <v/>
      </c>
      <c r="D457" s="10" t="str">
        <f ca="1">IFERROR(INDEX(MAESTRO!D:D,_xludf.AGGREGATE(15,6,ROW(MAESTRO!$B$3:$B$1000)/((MAESTRO!$B$3:$B$1000="CIVILES")*(UPPER(MAESTRO!$L$3:$L$1000)="CONFIRMADO")),ROWS($A$3:A457))),"")</f>
        <v/>
      </c>
      <c r="E457" s="10" t="str">
        <f ca="1">IFERROR(INDEX(MAESTRO!E:E,_xludf.AGGREGATE(15,6,ROW(MAESTRO!$B$3:$B$1000)/((MAESTRO!$B$3:$B$1000="CIVILES")*(UPPER(MAESTRO!$L$3:$L$1000)="CONFIRMADO")),ROWS($A$3:A457))),"")</f>
        <v/>
      </c>
      <c r="F457" s="10" t="str">
        <f ca="1">IFERROR(INDEX(MAESTRO!F:F,_xludf.AGGREGATE(15,6,ROW(MAESTRO!$B$3:$B$1000)/((MAESTRO!$B$3:$B$1000="CIVILES")*(UPPER(MAESTRO!$L$3:$L$1000)="CONFIRMADO")),ROWS($A$3:A457))),"")</f>
        <v/>
      </c>
      <c r="G457" s="10" t="str">
        <f ca="1">IFERROR(INDEX(MAESTRO!G:G,_xludf.AGGREGATE(15,6,ROW(MAESTRO!$B$3:$B$1000)/((MAESTRO!$B$3:$B$1000="CIVILES")*(UPPER(MAESTRO!$L$3:$L$1000)="CONFIRMADO")),ROWS($A$3:A457))),"")</f>
        <v/>
      </c>
      <c r="H457" s="10" t="str">
        <f ca="1">IFERROR(INDEX(MAESTRO!H:H,_xludf.AGGREGATE(15,6,ROW(MAESTRO!$B$3:$B$1000)/((MAESTRO!$B$3:$B$1000="CIVILES")*(UPPER(MAESTRO!$L$3:$L$1000)="CONFIRMADO")),ROWS($A$3:A457))),"")</f>
        <v/>
      </c>
      <c r="I457" s="10" t="str">
        <f ca="1">IFERROR(INDEX(MAESTRO!I:I,_xludf.AGGREGATE(15,6,ROW(MAESTRO!$B$3:$B$1000)/((MAESTRO!$B$3:$B$1000="CIVILES")*(UPPER(MAESTRO!$L$3:$L$1000)="CONFIRMADO")),ROWS($A$3:A457))),"")</f>
        <v/>
      </c>
      <c r="J457" s="10" t="str">
        <f ca="1">IFERROR(INDEX(MAESTRO!J:J,_xludf.AGGREGATE(15,6,ROW(MAESTRO!$B$3:$B$1000)/((MAESTRO!$B$3:$B$1000="CIVILES")*(UPPER(MAESTRO!$L$3:$L$1000)="CONFIRMADO")),ROWS($A$3:A457))),"")</f>
        <v/>
      </c>
      <c r="K457" s="10" t="str">
        <f ca="1">IFERROR(INDEX(MAESTRO!K:K,_xludf.AGGREGATE(15,6,ROW(MAESTRO!$B$3:$B$1000)/((MAESTRO!$B$3:$B$1000="CIVILES")*(UPPER(MAESTRO!$L$3:$L$1000)="CONFIRMADO")),ROWS($A$3:A457))),"")</f>
        <v/>
      </c>
      <c r="L457" s="10" t="str">
        <f ca="1">IFERROR(INDEX(MAESTRO!L:L,_xludf.AGGREGATE(15,6,ROW(MAESTRO!$B$3:$B$1000)/((MAESTRO!$B$3:$B$1000="CIVILES")*(UPPER(MAESTRO!$L$3:$L$1000)="CONFIRMADO")),ROWS($A$3:A457))),"")</f>
        <v/>
      </c>
      <c r="M457" s="10" t="str">
        <f ca="1">IFERROR(INDEX(MAESTRO!M:M,_xludf.AGGREGATE(15,6,ROW(MAESTRO!$B$3:$B$1000)/((MAESTRO!$B$3:$B$1000="CIVILES")*(UPPER(MAESTRO!$L$3:$L$1000)="CONFIRMADO")),ROWS($A$3:A457))),"")</f>
        <v/>
      </c>
      <c r="N457" s="10" t="str">
        <f ca="1">IFERROR(INDEX(MAESTRO!N:N,_xludf.AGGREGATE(15,6,ROW(MAESTRO!$B$3:$B$1000)/((MAESTRO!$B$3:$B$1000="CIVILES")*(UPPER(MAESTRO!$L$3:$L$1000)="CONFIRMADO")),ROWS($A$3:A457))),"")</f>
        <v/>
      </c>
      <c r="O457" s="10" t="str">
        <f ca="1">IFERROR(INDEX(MAESTRO!O:O,_xludf.AGGREGATE(15,6,ROW(MAESTRO!$B$3:$B$1000)/((MAESTRO!$B$3:$B$1000="CIVILES")*(UPPER(MAESTRO!$L$3:$L$1000)="CONFIRMADO")),ROWS($A$3:A457))),"")</f>
        <v/>
      </c>
      <c r="P457" s="10" t="str">
        <f ca="1">IFERROR(INDEX(MAESTRO!P:P,_xludf.AGGREGATE(15,6,ROW(MAESTRO!$B$3:$B$1000)/((MAESTRO!$B$3:$B$1000="CIVILES")*(UPPER(MAESTRO!$L$3:$L$1000)="CONFIRMADO")),ROWS($A$3:A457))),"")</f>
        <v/>
      </c>
      <c r="Q457" s="10" t="str">
        <f ca="1">IFERROR(INDEX(MAESTRO!Q:Q,_xludf.AGGREGATE(15,6,ROW(MAESTRO!$B$3:$B$1000)/((MAESTRO!$B$3:$B$1000="CIVILES")*(UPPER(MAESTRO!$L$3:$L$1000)="CONFIRMADO")),ROWS($A$3:A457))),"")</f>
        <v/>
      </c>
      <c r="R457" s="10" t="str">
        <f ca="1">IFERROR(INDEX(MAESTRO!R:R,_xludf.AGGREGATE(15,6,ROW(MAESTRO!$B$3:$B$1000)/((MAESTRO!$B$3:$B$1000="CIVILES")*(UPPER(MAESTRO!$L$3:$L$1000)="CONFIRMADO")),ROWS($A$3:A457))),"")</f>
        <v/>
      </c>
      <c r="S457" s="10" t="str">
        <f ca="1">IFERROR(INDEX(MAESTRO!S:S,_xludf.AGGREGATE(15,6,ROW(MAESTRO!$B$3:$B$1000)/((MAESTRO!$B$3:$B$1000="CIVILES")*(UPPER(MAESTRO!$L$3:$L$1000)="CONFIRMADO")),ROWS($A$3:A457))),"")</f>
        <v/>
      </c>
      <c r="T457" s="10" t="str">
        <f ca="1">IFERROR(INDEX(MAESTRO!T:T,_xludf.AGGREGATE(15,6,ROW(MAESTRO!$B$3:$B$1000)/((MAESTRO!$B$3:$B$1000="CIVILES")*(UPPER(MAESTRO!$L$3:$L$1000)="CONFIRMADO")),ROWS($A$3:A457))),"")</f>
        <v/>
      </c>
      <c r="U457" s="10" t="str">
        <f ca="1">IFERROR(INDEX(MAESTRO!U:U,_xludf.AGGREGATE(15,6,ROW(MAESTRO!$B$3:$B$1000)/((MAESTRO!$B$3:$B$1000="CIVILES")*(UPPER(MAESTRO!$L$3:$L$1000)="CONFIRMADO")),ROWS($A$3:A457))),"")</f>
        <v/>
      </c>
      <c r="V457" s="10" t="str">
        <f ca="1">IFERROR(INDEX(MAESTRO!V:V,_xludf.AGGREGATE(15,6,ROW(MAESTRO!$B$3:$B$1000)/((MAESTRO!$B$3:$B$1000="CIVILES")*(UPPER(MAESTRO!$L$3:$L$1000)="CONFIRMADO")),ROWS($A$3:A457))),"")</f>
        <v/>
      </c>
      <c r="W457" s="10" t="str">
        <f ca="1">IFERROR(INDEX(MAESTRO!W:W,_xludf.AGGREGATE(15,6,ROW(MAESTRO!$B$3:$B$1000)/((MAESTRO!$B$3:$B$1000="CIVILES")*(UPPER(MAESTRO!$L$3:$L$1000)="CONFIRMADO")),ROWS($A$3:A457))),"")</f>
        <v/>
      </c>
      <c r="X457" s="10" t="str">
        <f ca="1">IFERROR(INDEX(MAESTRO!X:X,_xludf.AGGREGATE(15,6,ROW(MAESTRO!$B$3:$B$1000)/((MAESTRO!$B$3:$B$1000="CIVILES")*(UPPER(MAESTRO!$L$3:$L$1000)="CONFIRMADO")),ROWS($A$3:A457))),"")</f>
        <v/>
      </c>
    </row>
    <row r="458" spans="1:24" ht="22.05" customHeight="1">
      <c r="A458" s="18" t="str">
        <f ca="1">IFERROR(INDEX(MAESTRO!A:A,_xludf.AGGREGATE(15,6,ROW(MAESTRO!$B$3:$B$1000)/((MAESTRO!$B$3:$B$1000="CIVILES")*(UPPER(MAESTRO!$L$3:$L$1000)="CONFIRMADO")),ROWS($A$3:A458))),"")</f>
        <v/>
      </c>
      <c r="B458" s="18" t="str">
        <f ca="1">IFERROR(INDEX(MAESTRO!B:B,_xludf.AGGREGATE(15,6,ROW(MAESTRO!$B$3:$B$1000)/((MAESTRO!$B$3:$B$1000="CIVILES")*(UPPER(MAESTRO!$L$3:$L$1000)="CONFIRMADO")),ROWS($A$3:A458))),"")</f>
        <v/>
      </c>
      <c r="C458" s="18" t="str">
        <f ca="1">IFERROR(INDEX(MAESTRO!C:C,_xludf.AGGREGATE(15,6,ROW(MAESTRO!$B$3:$B$1000)/((MAESTRO!$B$3:$B$1000="CIVILES")*(UPPER(MAESTRO!$L$3:$L$1000)="CONFIRMADO")),ROWS($A$3:A458))),"")</f>
        <v/>
      </c>
      <c r="D458" s="18" t="str">
        <f ca="1">IFERROR(INDEX(MAESTRO!D:D,_xludf.AGGREGATE(15,6,ROW(MAESTRO!$B$3:$B$1000)/((MAESTRO!$B$3:$B$1000="CIVILES")*(UPPER(MAESTRO!$L$3:$L$1000)="CONFIRMADO")),ROWS($A$3:A458))),"")</f>
        <v/>
      </c>
      <c r="E458" s="18" t="str">
        <f ca="1">IFERROR(INDEX(MAESTRO!E:E,_xludf.AGGREGATE(15,6,ROW(MAESTRO!$B$3:$B$1000)/((MAESTRO!$B$3:$B$1000="CIVILES")*(UPPER(MAESTRO!$L$3:$L$1000)="CONFIRMADO")),ROWS($A$3:A458))),"")</f>
        <v/>
      </c>
      <c r="F458" s="18" t="str">
        <f ca="1">IFERROR(INDEX(MAESTRO!F:F,_xludf.AGGREGATE(15,6,ROW(MAESTRO!$B$3:$B$1000)/((MAESTRO!$B$3:$B$1000="CIVILES")*(UPPER(MAESTRO!$L$3:$L$1000)="CONFIRMADO")),ROWS($A$3:A458))),"")</f>
        <v/>
      </c>
      <c r="G458" s="18" t="str">
        <f ca="1">IFERROR(INDEX(MAESTRO!G:G,_xludf.AGGREGATE(15,6,ROW(MAESTRO!$B$3:$B$1000)/((MAESTRO!$B$3:$B$1000="CIVILES")*(UPPER(MAESTRO!$L$3:$L$1000)="CONFIRMADO")),ROWS($A$3:A458))),"")</f>
        <v/>
      </c>
      <c r="H458" s="18" t="str">
        <f ca="1">IFERROR(INDEX(MAESTRO!H:H,_xludf.AGGREGATE(15,6,ROW(MAESTRO!$B$3:$B$1000)/((MAESTRO!$B$3:$B$1000="CIVILES")*(UPPER(MAESTRO!$L$3:$L$1000)="CONFIRMADO")),ROWS($A$3:A458))),"")</f>
        <v/>
      </c>
      <c r="I458" s="18" t="str">
        <f ca="1">IFERROR(INDEX(MAESTRO!I:I,_xludf.AGGREGATE(15,6,ROW(MAESTRO!$B$3:$B$1000)/((MAESTRO!$B$3:$B$1000="CIVILES")*(UPPER(MAESTRO!$L$3:$L$1000)="CONFIRMADO")),ROWS($A$3:A458))),"")</f>
        <v/>
      </c>
      <c r="J458" s="18" t="str">
        <f ca="1">IFERROR(INDEX(MAESTRO!J:J,_xludf.AGGREGATE(15,6,ROW(MAESTRO!$B$3:$B$1000)/((MAESTRO!$B$3:$B$1000="CIVILES")*(UPPER(MAESTRO!$L$3:$L$1000)="CONFIRMADO")),ROWS($A$3:A458))),"")</f>
        <v/>
      </c>
      <c r="K458" s="18" t="str">
        <f ca="1">IFERROR(INDEX(MAESTRO!K:K,_xludf.AGGREGATE(15,6,ROW(MAESTRO!$B$3:$B$1000)/((MAESTRO!$B$3:$B$1000="CIVILES")*(UPPER(MAESTRO!$L$3:$L$1000)="CONFIRMADO")),ROWS($A$3:A458))),"")</f>
        <v/>
      </c>
      <c r="L458" s="18" t="str">
        <f ca="1">IFERROR(INDEX(MAESTRO!L:L,_xludf.AGGREGATE(15,6,ROW(MAESTRO!$B$3:$B$1000)/((MAESTRO!$B$3:$B$1000="CIVILES")*(UPPER(MAESTRO!$L$3:$L$1000)="CONFIRMADO")),ROWS($A$3:A458))),"")</f>
        <v/>
      </c>
      <c r="M458" s="18" t="str">
        <f ca="1">IFERROR(INDEX(MAESTRO!M:M,_xludf.AGGREGATE(15,6,ROW(MAESTRO!$B$3:$B$1000)/((MAESTRO!$B$3:$B$1000="CIVILES")*(UPPER(MAESTRO!$L$3:$L$1000)="CONFIRMADO")),ROWS($A$3:A458))),"")</f>
        <v/>
      </c>
      <c r="N458" s="18" t="str">
        <f ca="1">IFERROR(INDEX(MAESTRO!N:N,_xludf.AGGREGATE(15,6,ROW(MAESTRO!$B$3:$B$1000)/((MAESTRO!$B$3:$B$1000="CIVILES")*(UPPER(MAESTRO!$L$3:$L$1000)="CONFIRMADO")),ROWS($A$3:A458))),"")</f>
        <v/>
      </c>
      <c r="O458" s="18" t="str">
        <f ca="1">IFERROR(INDEX(MAESTRO!O:O,_xludf.AGGREGATE(15,6,ROW(MAESTRO!$B$3:$B$1000)/((MAESTRO!$B$3:$B$1000="CIVILES")*(UPPER(MAESTRO!$L$3:$L$1000)="CONFIRMADO")),ROWS($A$3:A458))),"")</f>
        <v/>
      </c>
      <c r="P458" s="18" t="str">
        <f ca="1">IFERROR(INDEX(MAESTRO!P:P,_xludf.AGGREGATE(15,6,ROW(MAESTRO!$B$3:$B$1000)/((MAESTRO!$B$3:$B$1000="CIVILES")*(UPPER(MAESTRO!$L$3:$L$1000)="CONFIRMADO")),ROWS($A$3:A458))),"")</f>
        <v/>
      </c>
      <c r="Q458" s="18" t="str">
        <f ca="1">IFERROR(INDEX(MAESTRO!Q:Q,_xludf.AGGREGATE(15,6,ROW(MAESTRO!$B$3:$B$1000)/((MAESTRO!$B$3:$B$1000="CIVILES")*(UPPER(MAESTRO!$L$3:$L$1000)="CONFIRMADO")),ROWS($A$3:A458))),"")</f>
        <v/>
      </c>
      <c r="R458" s="18" t="str">
        <f ca="1">IFERROR(INDEX(MAESTRO!R:R,_xludf.AGGREGATE(15,6,ROW(MAESTRO!$B$3:$B$1000)/((MAESTRO!$B$3:$B$1000="CIVILES")*(UPPER(MAESTRO!$L$3:$L$1000)="CONFIRMADO")),ROWS($A$3:A458))),"")</f>
        <v/>
      </c>
      <c r="S458" s="18" t="str">
        <f ca="1">IFERROR(INDEX(MAESTRO!S:S,_xludf.AGGREGATE(15,6,ROW(MAESTRO!$B$3:$B$1000)/((MAESTRO!$B$3:$B$1000="CIVILES")*(UPPER(MAESTRO!$L$3:$L$1000)="CONFIRMADO")),ROWS($A$3:A458))),"")</f>
        <v/>
      </c>
      <c r="T458" s="18" t="str">
        <f ca="1">IFERROR(INDEX(MAESTRO!T:T,_xludf.AGGREGATE(15,6,ROW(MAESTRO!$B$3:$B$1000)/((MAESTRO!$B$3:$B$1000="CIVILES")*(UPPER(MAESTRO!$L$3:$L$1000)="CONFIRMADO")),ROWS($A$3:A458))),"")</f>
        <v/>
      </c>
      <c r="U458" s="18" t="str">
        <f ca="1">IFERROR(INDEX(MAESTRO!U:U,_xludf.AGGREGATE(15,6,ROW(MAESTRO!$B$3:$B$1000)/((MAESTRO!$B$3:$B$1000="CIVILES")*(UPPER(MAESTRO!$L$3:$L$1000)="CONFIRMADO")),ROWS($A$3:A458))),"")</f>
        <v/>
      </c>
      <c r="V458" s="18" t="str">
        <f ca="1">IFERROR(INDEX(MAESTRO!V:V,_xludf.AGGREGATE(15,6,ROW(MAESTRO!$B$3:$B$1000)/((MAESTRO!$B$3:$B$1000="CIVILES")*(UPPER(MAESTRO!$L$3:$L$1000)="CONFIRMADO")),ROWS($A$3:A458))),"")</f>
        <v/>
      </c>
      <c r="W458" s="18" t="str">
        <f ca="1">IFERROR(INDEX(MAESTRO!W:W,_xludf.AGGREGATE(15,6,ROW(MAESTRO!$B$3:$B$1000)/((MAESTRO!$B$3:$B$1000="CIVILES")*(UPPER(MAESTRO!$L$3:$L$1000)="CONFIRMADO")),ROWS($A$3:A458))),"")</f>
        <v/>
      </c>
      <c r="X458" s="18" t="str">
        <f ca="1">IFERROR(INDEX(MAESTRO!X:X,_xludf.AGGREGATE(15,6,ROW(MAESTRO!$B$3:$B$1000)/((MAESTRO!$B$3:$B$1000="CIVILES")*(UPPER(MAESTRO!$L$3:$L$1000)="CONFIRMADO")),ROWS($A$3:A458))),"")</f>
        <v/>
      </c>
    </row>
    <row r="459" spans="1:24" ht="22.05" customHeight="1">
      <c r="A459" s="10" t="str">
        <f ca="1">IFERROR(INDEX(MAESTRO!A:A,_xludf.AGGREGATE(15,6,ROW(MAESTRO!$B$3:$B$1000)/((MAESTRO!$B$3:$B$1000="CIVILES")*(UPPER(MAESTRO!$L$3:$L$1000)="CONFIRMADO")),ROWS($A$3:A459))),"")</f>
        <v/>
      </c>
      <c r="B459" s="10" t="str">
        <f ca="1">IFERROR(INDEX(MAESTRO!B:B,_xludf.AGGREGATE(15,6,ROW(MAESTRO!$B$3:$B$1000)/((MAESTRO!$B$3:$B$1000="CIVILES")*(UPPER(MAESTRO!$L$3:$L$1000)="CONFIRMADO")),ROWS($A$3:A459))),"")</f>
        <v/>
      </c>
      <c r="C459" s="10" t="str">
        <f ca="1">IFERROR(INDEX(MAESTRO!C:C,_xludf.AGGREGATE(15,6,ROW(MAESTRO!$B$3:$B$1000)/((MAESTRO!$B$3:$B$1000="CIVILES")*(UPPER(MAESTRO!$L$3:$L$1000)="CONFIRMADO")),ROWS($A$3:A459))),"")</f>
        <v/>
      </c>
      <c r="D459" s="10" t="str">
        <f ca="1">IFERROR(INDEX(MAESTRO!D:D,_xludf.AGGREGATE(15,6,ROW(MAESTRO!$B$3:$B$1000)/((MAESTRO!$B$3:$B$1000="CIVILES")*(UPPER(MAESTRO!$L$3:$L$1000)="CONFIRMADO")),ROWS($A$3:A459))),"")</f>
        <v/>
      </c>
      <c r="E459" s="10" t="str">
        <f ca="1">IFERROR(INDEX(MAESTRO!E:E,_xludf.AGGREGATE(15,6,ROW(MAESTRO!$B$3:$B$1000)/((MAESTRO!$B$3:$B$1000="CIVILES")*(UPPER(MAESTRO!$L$3:$L$1000)="CONFIRMADO")),ROWS($A$3:A459))),"")</f>
        <v/>
      </c>
      <c r="F459" s="10" t="str">
        <f ca="1">IFERROR(INDEX(MAESTRO!F:F,_xludf.AGGREGATE(15,6,ROW(MAESTRO!$B$3:$B$1000)/((MAESTRO!$B$3:$B$1000="CIVILES")*(UPPER(MAESTRO!$L$3:$L$1000)="CONFIRMADO")),ROWS($A$3:A459))),"")</f>
        <v/>
      </c>
      <c r="G459" s="10" t="str">
        <f ca="1">IFERROR(INDEX(MAESTRO!G:G,_xludf.AGGREGATE(15,6,ROW(MAESTRO!$B$3:$B$1000)/((MAESTRO!$B$3:$B$1000="CIVILES")*(UPPER(MAESTRO!$L$3:$L$1000)="CONFIRMADO")),ROWS($A$3:A459))),"")</f>
        <v/>
      </c>
      <c r="H459" s="10" t="str">
        <f ca="1">IFERROR(INDEX(MAESTRO!H:H,_xludf.AGGREGATE(15,6,ROW(MAESTRO!$B$3:$B$1000)/((MAESTRO!$B$3:$B$1000="CIVILES")*(UPPER(MAESTRO!$L$3:$L$1000)="CONFIRMADO")),ROWS($A$3:A459))),"")</f>
        <v/>
      </c>
      <c r="I459" s="10" t="str">
        <f ca="1">IFERROR(INDEX(MAESTRO!I:I,_xludf.AGGREGATE(15,6,ROW(MAESTRO!$B$3:$B$1000)/((MAESTRO!$B$3:$B$1000="CIVILES")*(UPPER(MAESTRO!$L$3:$L$1000)="CONFIRMADO")),ROWS($A$3:A459))),"")</f>
        <v/>
      </c>
      <c r="J459" s="10" t="str">
        <f ca="1">IFERROR(INDEX(MAESTRO!J:J,_xludf.AGGREGATE(15,6,ROW(MAESTRO!$B$3:$B$1000)/((MAESTRO!$B$3:$B$1000="CIVILES")*(UPPER(MAESTRO!$L$3:$L$1000)="CONFIRMADO")),ROWS($A$3:A459))),"")</f>
        <v/>
      </c>
      <c r="K459" s="10" t="str">
        <f ca="1">IFERROR(INDEX(MAESTRO!K:K,_xludf.AGGREGATE(15,6,ROW(MAESTRO!$B$3:$B$1000)/((MAESTRO!$B$3:$B$1000="CIVILES")*(UPPER(MAESTRO!$L$3:$L$1000)="CONFIRMADO")),ROWS($A$3:A459))),"")</f>
        <v/>
      </c>
      <c r="L459" s="10" t="str">
        <f ca="1">IFERROR(INDEX(MAESTRO!L:L,_xludf.AGGREGATE(15,6,ROW(MAESTRO!$B$3:$B$1000)/((MAESTRO!$B$3:$B$1000="CIVILES")*(UPPER(MAESTRO!$L$3:$L$1000)="CONFIRMADO")),ROWS($A$3:A459))),"")</f>
        <v/>
      </c>
      <c r="M459" s="10" t="str">
        <f ca="1">IFERROR(INDEX(MAESTRO!M:M,_xludf.AGGREGATE(15,6,ROW(MAESTRO!$B$3:$B$1000)/((MAESTRO!$B$3:$B$1000="CIVILES")*(UPPER(MAESTRO!$L$3:$L$1000)="CONFIRMADO")),ROWS($A$3:A459))),"")</f>
        <v/>
      </c>
      <c r="N459" s="10" t="str">
        <f ca="1">IFERROR(INDEX(MAESTRO!N:N,_xludf.AGGREGATE(15,6,ROW(MAESTRO!$B$3:$B$1000)/((MAESTRO!$B$3:$B$1000="CIVILES")*(UPPER(MAESTRO!$L$3:$L$1000)="CONFIRMADO")),ROWS($A$3:A459))),"")</f>
        <v/>
      </c>
      <c r="O459" s="10" t="str">
        <f ca="1">IFERROR(INDEX(MAESTRO!O:O,_xludf.AGGREGATE(15,6,ROW(MAESTRO!$B$3:$B$1000)/((MAESTRO!$B$3:$B$1000="CIVILES")*(UPPER(MAESTRO!$L$3:$L$1000)="CONFIRMADO")),ROWS($A$3:A459))),"")</f>
        <v/>
      </c>
      <c r="P459" s="10" t="str">
        <f ca="1">IFERROR(INDEX(MAESTRO!P:P,_xludf.AGGREGATE(15,6,ROW(MAESTRO!$B$3:$B$1000)/((MAESTRO!$B$3:$B$1000="CIVILES")*(UPPER(MAESTRO!$L$3:$L$1000)="CONFIRMADO")),ROWS($A$3:A459))),"")</f>
        <v/>
      </c>
      <c r="Q459" s="10" t="str">
        <f ca="1">IFERROR(INDEX(MAESTRO!Q:Q,_xludf.AGGREGATE(15,6,ROW(MAESTRO!$B$3:$B$1000)/((MAESTRO!$B$3:$B$1000="CIVILES")*(UPPER(MAESTRO!$L$3:$L$1000)="CONFIRMADO")),ROWS($A$3:A459))),"")</f>
        <v/>
      </c>
      <c r="R459" s="10" t="str">
        <f ca="1">IFERROR(INDEX(MAESTRO!R:R,_xludf.AGGREGATE(15,6,ROW(MAESTRO!$B$3:$B$1000)/((MAESTRO!$B$3:$B$1000="CIVILES")*(UPPER(MAESTRO!$L$3:$L$1000)="CONFIRMADO")),ROWS($A$3:A459))),"")</f>
        <v/>
      </c>
      <c r="S459" s="10" t="str">
        <f ca="1">IFERROR(INDEX(MAESTRO!S:S,_xludf.AGGREGATE(15,6,ROW(MAESTRO!$B$3:$B$1000)/((MAESTRO!$B$3:$B$1000="CIVILES")*(UPPER(MAESTRO!$L$3:$L$1000)="CONFIRMADO")),ROWS($A$3:A459))),"")</f>
        <v/>
      </c>
      <c r="T459" s="10" t="str">
        <f ca="1">IFERROR(INDEX(MAESTRO!T:T,_xludf.AGGREGATE(15,6,ROW(MAESTRO!$B$3:$B$1000)/((MAESTRO!$B$3:$B$1000="CIVILES")*(UPPER(MAESTRO!$L$3:$L$1000)="CONFIRMADO")),ROWS($A$3:A459))),"")</f>
        <v/>
      </c>
      <c r="U459" s="10" t="str">
        <f ca="1">IFERROR(INDEX(MAESTRO!U:U,_xludf.AGGREGATE(15,6,ROW(MAESTRO!$B$3:$B$1000)/((MAESTRO!$B$3:$B$1000="CIVILES")*(UPPER(MAESTRO!$L$3:$L$1000)="CONFIRMADO")),ROWS($A$3:A459))),"")</f>
        <v/>
      </c>
      <c r="V459" s="10" t="str">
        <f ca="1">IFERROR(INDEX(MAESTRO!V:V,_xludf.AGGREGATE(15,6,ROW(MAESTRO!$B$3:$B$1000)/((MAESTRO!$B$3:$B$1000="CIVILES")*(UPPER(MAESTRO!$L$3:$L$1000)="CONFIRMADO")),ROWS($A$3:A459))),"")</f>
        <v/>
      </c>
      <c r="W459" s="10" t="str">
        <f ca="1">IFERROR(INDEX(MAESTRO!W:W,_xludf.AGGREGATE(15,6,ROW(MAESTRO!$B$3:$B$1000)/((MAESTRO!$B$3:$B$1000="CIVILES")*(UPPER(MAESTRO!$L$3:$L$1000)="CONFIRMADO")),ROWS($A$3:A459))),"")</f>
        <v/>
      </c>
      <c r="X459" s="10" t="str">
        <f ca="1">IFERROR(INDEX(MAESTRO!X:X,_xludf.AGGREGATE(15,6,ROW(MAESTRO!$B$3:$B$1000)/((MAESTRO!$B$3:$B$1000="CIVILES")*(UPPER(MAESTRO!$L$3:$L$1000)="CONFIRMADO")),ROWS($A$3:A459))),"")</f>
        <v/>
      </c>
    </row>
    <row r="460" spans="1:24" ht="22.05" customHeight="1">
      <c r="A460" s="18" t="str">
        <f ca="1">IFERROR(INDEX(MAESTRO!A:A,_xludf.AGGREGATE(15,6,ROW(MAESTRO!$B$3:$B$1000)/((MAESTRO!$B$3:$B$1000="CIVILES")*(UPPER(MAESTRO!$L$3:$L$1000)="CONFIRMADO")),ROWS($A$3:A460))),"")</f>
        <v/>
      </c>
      <c r="B460" s="18" t="str">
        <f ca="1">IFERROR(INDEX(MAESTRO!B:B,_xludf.AGGREGATE(15,6,ROW(MAESTRO!$B$3:$B$1000)/((MAESTRO!$B$3:$B$1000="CIVILES")*(UPPER(MAESTRO!$L$3:$L$1000)="CONFIRMADO")),ROWS($A$3:A460))),"")</f>
        <v/>
      </c>
      <c r="C460" s="18" t="str">
        <f ca="1">IFERROR(INDEX(MAESTRO!C:C,_xludf.AGGREGATE(15,6,ROW(MAESTRO!$B$3:$B$1000)/((MAESTRO!$B$3:$B$1000="CIVILES")*(UPPER(MAESTRO!$L$3:$L$1000)="CONFIRMADO")),ROWS($A$3:A460))),"")</f>
        <v/>
      </c>
      <c r="D460" s="18" t="str">
        <f ca="1">IFERROR(INDEX(MAESTRO!D:D,_xludf.AGGREGATE(15,6,ROW(MAESTRO!$B$3:$B$1000)/((MAESTRO!$B$3:$B$1000="CIVILES")*(UPPER(MAESTRO!$L$3:$L$1000)="CONFIRMADO")),ROWS($A$3:A460))),"")</f>
        <v/>
      </c>
      <c r="E460" s="18" t="str">
        <f ca="1">IFERROR(INDEX(MAESTRO!E:E,_xludf.AGGREGATE(15,6,ROW(MAESTRO!$B$3:$B$1000)/((MAESTRO!$B$3:$B$1000="CIVILES")*(UPPER(MAESTRO!$L$3:$L$1000)="CONFIRMADO")),ROWS($A$3:A460))),"")</f>
        <v/>
      </c>
      <c r="F460" s="18" t="str">
        <f ca="1">IFERROR(INDEX(MAESTRO!F:F,_xludf.AGGREGATE(15,6,ROW(MAESTRO!$B$3:$B$1000)/((MAESTRO!$B$3:$B$1000="CIVILES")*(UPPER(MAESTRO!$L$3:$L$1000)="CONFIRMADO")),ROWS($A$3:A460))),"")</f>
        <v/>
      </c>
      <c r="G460" s="18" t="str">
        <f ca="1">IFERROR(INDEX(MAESTRO!G:G,_xludf.AGGREGATE(15,6,ROW(MAESTRO!$B$3:$B$1000)/((MAESTRO!$B$3:$B$1000="CIVILES")*(UPPER(MAESTRO!$L$3:$L$1000)="CONFIRMADO")),ROWS($A$3:A460))),"")</f>
        <v/>
      </c>
      <c r="H460" s="18" t="str">
        <f ca="1">IFERROR(INDEX(MAESTRO!H:H,_xludf.AGGREGATE(15,6,ROW(MAESTRO!$B$3:$B$1000)/((MAESTRO!$B$3:$B$1000="CIVILES")*(UPPER(MAESTRO!$L$3:$L$1000)="CONFIRMADO")),ROWS($A$3:A460))),"")</f>
        <v/>
      </c>
      <c r="I460" s="18" t="str">
        <f ca="1">IFERROR(INDEX(MAESTRO!I:I,_xludf.AGGREGATE(15,6,ROW(MAESTRO!$B$3:$B$1000)/((MAESTRO!$B$3:$B$1000="CIVILES")*(UPPER(MAESTRO!$L$3:$L$1000)="CONFIRMADO")),ROWS($A$3:A460))),"")</f>
        <v/>
      </c>
      <c r="J460" s="18" t="str">
        <f ca="1">IFERROR(INDEX(MAESTRO!J:J,_xludf.AGGREGATE(15,6,ROW(MAESTRO!$B$3:$B$1000)/((MAESTRO!$B$3:$B$1000="CIVILES")*(UPPER(MAESTRO!$L$3:$L$1000)="CONFIRMADO")),ROWS($A$3:A460))),"")</f>
        <v/>
      </c>
      <c r="K460" s="18" t="str">
        <f ca="1">IFERROR(INDEX(MAESTRO!K:K,_xludf.AGGREGATE(15,6,ROW(MAESTRO!$B$3:$B$1000)/((MAESTRO!$B$3:$B$1000="CIVILES")*(UPPER(MAESTRO!$L$3:$L$1000)="CONFIRMADO")),ROWS($A$3:A460))),"")</f>
        <v/>
      </c>
      <c r="L460" s="18" t="str">
        <f ca="1">IFERROR(INDEX(MAESTRO!L:L,_xludf.AGGREGATE(15,6,ROW(MAESTRO!$B$3:$B$1000)/((MAESTRO!$B$3:$B$1000="CIVILES")*(UPPER(MAESTRO!$L$3:$L$1000)="CONFIRMADO")),ROWS($A$3:A460))),"")</f>
        <v/>
      </c>
      <c r="M460" s="18" t="str">
        <f ca="1">IFERROR(INDEX(MAESTRO!M:M,_xludf.AGGREGATE(15,6,ROW(MAESTRO!$B$3:$B$1000)/((MAESTRO!$B$3:$B$1000="CIVILES")*(UPPER(MAESTRO!$L$3:$L$1000)="CONFIRMADO")),ROWS($A$3:A460))),"")</f>
        <v/>
      </c>
      <c r="N460" s="18" t="str">
        <f ca="1">IFERROR(INDEX(MAESTRO!N:N,_xludf.AGGREGATE(15,6,ROW(MAESTRO!$B$3:$B$1000)/((MAESTRO!$B$3:$B$1000="CIVILES")*(UPPER(MAESTRO!$L$3:$L$1000)="CONFIRMADO")),ROWS($A$3:A460))),"")</f>
        <v/>
      </c>
      <c r="O460" s="18" t="str">
        <f ca="1">IFERROR(INDEX(MAESTRO!O:O,_xludf.AGGREGATE(15,6,ROW(MAESTRO!$B$3:$B$1000)/((MAESTRO!$B$3:$B$1000="CIVILES")*(UPPER(MAESTRO!$L$3:$L$1000)="CONFIRMADO")),ROWS($A$3:A460))),"")</f>
        <v/>
      </c>
      <c r="P460" s="18" t="str">
        <f ca="1">IFERROR(INDEX(MAESTRO!P:P,_xludf.AGGREGATE(15,6,ROW(MAESTRO!$B$3:$B$1000)/((MAESTRO!$B$3:$B$1000="CIVILES")*(UPPER(MAESTRO!$L$3:$L$1000)="CONFIRMADO")),ROWS($A$3:A460))),"")</f>
        <v/>
      </c>
      <c r="Q460" s="18" t="str">
        <f ca="1">IFERROR(INDEX(MAESTRO!Q:Q,_xludf.AGGREGATE(15,6,ROW(MAESTRO!$B$3:$B$1000)/((MAESTRO!$B$3:$B$1000="CIVILES")*(UPPER(MAESTRO!$L$3:$L$1000)="CONFIRMADO")),ROWS($A$3:A460))),"")</f>
        <v/>
      </c>
      <c r="R460" s="18" t="str">
        <f ca="1">IFERROR(INDEX(MAESTRO!R:R,_xludf.AGGREGATE(15,6,ROW(MAESTRO!$B$3:$B$1000)/((MAESTRO!$B$3:$B$1000="CIVILES")*(UPPER(MAESTRO!$L$3:$L$1000)="CONFIRMADO")),ROWS($A$3:A460))),"")</f>
        <v/>
      </c>
      <c r="S460" s="18" t="str">
        <f ca="1">IFERROR(INDEX(MAESTRO!S:S,_xludf.AGGREGATE(15,6,ROW(MAESTRO!$B$3:$B$1000)/((MAESTRO!$B$3:$B$1000="CIVILES")*(UPPER(MAESTRO!$L$3:$L$1000)="CONFIRMADO")),ROWS($A$3:A460))),"")</f>
        <v/>
      </c>
      <c r="T460" s="18" t="str">
        <f ca="1">IFERROR(INDEX(MAESTRO!T:T,_xludf.AGGREGATE(15,6,ROW(MAESTRO!$B$3:$B$1000)/((MAESTRO!$B$3:$B$1000="CIVILES")*(UPPER(MAESTRO!$L$3:$L$1000)="CONFIRMADO")),ROWS($A$3:A460))),"")</f>
        <v/>
      </c>
      <c r="U460" s="18" t="str">
        <f ca="1">IFERROR(INDEX(MAESTRO!U:U,_xludf.AGGREGATE(15,6,ROW(MAESTRO!$B$3:$B$1000)/((MAESTRO!$B$3:$B$1000="CIVILES")*(UPPER(MAESTRO!$L$3:$L$1000)="CONFIRMADO")),ROWS($A$3:A460))),"")</f>
        <v/>
      </c>
      <c r="V460" s="18" t="str">
        <f ca="1">IFERROR(INDEX(MAESTRO!V:V,_xludf.AGGREGATE(15,6,ROW(MAESTRO!$B$3:$B$1000)/((MAESTRO!$B$3:$B$1000="CIVILES")*(UPPER(MAESTRO!$L$3:$L$1000)="CONFIRMADO")),ROWS($A$3:A460))),"")</f>
        <v/>
      </c>
      <c r="W460" s="18" t="str">
        <f ca="1">IFERROR(INDEX(MAESTRO!W:W,_xludf.AGGREGATE(15,6,ROW(MAESTRO!$B$3:$B$1000)/((MAESTRO!$B$3:$B$1000="CIVILES")*(UPPER(MAESTRO!$L$3:$L$1000)="CONFIRMADO")),ROWS($A$3:A460))),"")</f>
        <v/>
      </c>
      <c r="X460" s="18" t="str">
        <f ca="1">IFERROR(INDEX(MAESTRO!X:X,_xludf.AGGREGATE(15,6,ROW(MAESTRO!$B$3:$B$1000)/((MAESTRO!$B$3:$B$1000="CIVILES")*(UPPER(MAESTRO!$L$3:$L$1000)="CONFIRMADO")),ROWS($A$3:A460))),"")</f>
        <v/>
      </c>
    </row>
    <row r="461" spans="1:24" ht="22.05" customHeight="1">
      <c r="A461" s="10" t="str">
        <f ca="1">IFERROR(INDEX(MAESTRO!A:A,_xludf.AGGREGATE(15,6,ROW(MAESTRO!$B$3:$B$1000)/((MAESTRO!$B$3:$B$1000="CIVILES")*(UPPER(MAESTRO!$L$3:$L$1000)="CONFIRMADO")),ROWS($A$3:A461))),"")</f>
        <v/>
      </c>
      <c r="B461" s="10" t="str">
        <f ca="1">IFERROR(INDEX(MAESTRO!B:B,_xludf.AGGREGATE(15,6,ROW(MAESTRO!$B$3:$B$1000)/((MAESTRO!$B$3:$B$1000="CIVILES")*(UPPER(MAESTRO!$L$3:$L$1000)="CONFIRMADO")),ROWS($A$3:A461))),"")</f>
        <v/>
      </c>
      <c r="C461" s="10" t="str">
        <f ca="1">IFERROR(INDEX(MAESTRO!C:C,_xludf.AGGREGATE(15,6,ROW(MAESTRO!$B$3:$B$1000)/((MAESTRO!$B$3:$B$1000="CIVILES")*(UPPER(MAESTRO!$L$3:$L$1000)="CONFIRMADO")),ROWS($A$3:A461))),"")</f>
        <v/>
      </c>
      <c r="D461" s="10" t="str">
        <f ca="1">IFERROR(INDEX(MAESTRO!D:D,_xludf.AGGREGATE(15,6,ROW(MAESTRO!$B$3:$B$1000)/((MAESTRO!$B$3:$B$1000="CIVILES")*(UPPER(MAESTRO!$L$3:$L$1000)="CONFIRMADO")),ROWS($A$3:A461))),"")</f>
        <v/>
      </c>
      <c r="E461" s="10" t="str">
        <f ca="1">IFERROR(INDEX(MAESTRO!E:E,_xludf.AGGREGATE(15,6,ROW(MAESTRO!$B$3:$B$1000)/((MAESTRO!$B$3:$B$1000="CIVILES")*(UPPER(MAESTRO!$L$3:$L$1000)="CONFIRMADO")),ROWS($A$3:A461))),"")</f>
        <v/>
      </c>
      <c r="F461" s="10" t="str">
        <f ca="1">IFERROR(INDEX(MAESTRO!F:F,_xludf.AGGREGATE(15,6,ROW(MAESTRO!$B$3:$B$1000)/((MAESTRO!$B$3:$B$1000="CIVILES")*(UPPER(MAESTRO!$L$3:$L$1000)="CONFIRMADO")),ROWS($A$3:A461))),"")</f>
        <v/>
      </c>
      <c r="G461" s="10" t="str">
        <f ca="1">IFERROR(INDEX(MAESTRO!G:G,_xludf.AGGREGATE(15,6,ROW(MAESTRO!$B$3:$B$1000)/((MAESTRO!$B$3:$B$1000="CIVILES")*(UPPER(MAESTRO!$L$3:$L$1000)="CONFIRMADO")),ROWS($A$3:A461))),"")</f>
        <v/>
      </c>
      <c r="H461" s="10" t="str">
        <f ca="1">IFERROR(INDEX(MAESTRO!H:H,_xludf.AGGREGATE(15,6,ROW(MAESTRO!$B$3:$B$1000)/((MAESTRO!$B$3:$B$1000="CIVILES")*(UPPER(MAESTRO!$L$3:$L$1000)="CONFIRMADO")),ROWS($A$3:A461))),"")</f>
        <v/>
      </c>
      <c r="I461" s="10" t="str">
        <f ca="1">IFERROR(INDEX(MAESTRO!I:I,_xludf.AGGREGATE(15,6,ROW(MAESTRO!$B$3:$B$1000)/((MAESTRO!$B$3:$B$1000="CIVILES")*(UPPER(MAESTRO!$L$3:$L$1000)="CONFIRMADO")),ROWS($A$3:A461))),"")</f>
        <v/>
      </c>
      <c r="J461" s="10" t="str">
        <f ca="1">IFERROR(INDEX(MAESTRO!J:J,_xludf.AGGREGATE(15,6,ROW(MAESTRO!$B$3:$B$1000)/((MAESTRO!$B$3:$B$1000="CIVILES")*(UPPER(MAESTRO!$L$3:$L$1000)="CONFIRMADO")),ROWS($A$3:A461))),"")</f>
        <v/>
      </c>
      <c r="K461" s="10" t="str">
        <f ca="1">IFERROR(INDEX(MAESTRO!K:K,_xludf.AGGREGATE(15,6,ROW(MAESTRO!$B$3:$B$1000)/((MAESTRO!$B$3:$B$1000="CIVILES")*(UPPER(MAESTRO!$L$3:$L$1000)="CONFIRMADO")),ROWS($A$3:A461))),"")</f>
        <v/>
      </c>
      <c r="L461" s="10" t="str">
        <f ca="1">IFERROR(INDEX(MAESTRO!L:L,_xludf.AGGREGATE(15,6,ROW(MAESTRO!$B$3:$B$1000)/((MAESTRO!$B$3:$B$1000="CIVILES")*(UPPER(MAESTRO!$L$3:$L$1000)="CONFIRMADO")),ROWS($A$3:A461))),"")</f>
        <v/>
      </c>
      <c r="M461" s="10" t="str">
        <f ca="1">IFERROR(INDEX(MAESTRO!M:M,_xludf.AGGREGATE(15,6,ROW(MAESTRO!$B$3:$B$1000)/((MAESTRO!$B$3:$B$1000="CIVILES")*(UPPER(MAESTRO!$L$3:$L$1000)="CONFIRMADO")),ROWS($A$3:A461))),"")</f>
        <v/>
      </c>
      <c r="N461" s="10" t="str">
        <f ca="1">IFERROR(INDEX(MAESTRO!N:N,_xludf.AGGREGATE(15,6,ROW(MAESTRO!$B$3:$B$1000)/((MAESTRO!$B$3:$B$1000="CIVILES")*(UPPER(MAESTRO!$L$3:$L$1000)="CONFIRMADO")),ROWS($A$3:A461))),"")</f>
        <v/>
      </c>
      <c r="O461" s="10" t="str">
        <f ca="1">IFERROR(INDEX(MAESTRO!O:O,_xludf.AGGREGATE(15,6,ROW(MAESTRO!$B$3:$B$1000)/((MAESTRO!$B$3:$B$1000="CIVILES")*(UPPER(MAESTRO!$L$3:$L$1000)="CONFIRMADO")),ROWS($A$3:A461))),"")</f>
        <v/>
      </c>
      <c r="P461" s="10" t="str">
        <f ca="1">IFERROR(INDEX(MAESTRO!P:P,_xludf.AGGREGATE(15,6,ROW(MAESTRO!$B$3:$B$1000)/((MAESTRO!$B$3:$B$1000="CIVILES")*(UPPER(MAESTRO!$L$3:$L$1000)="CONFIRMADO")),ROWS($A$3:A461))),"")</f>
        <v/>
      </c>
      <c r="Q461" s="10" t="str">
        <f ca="1">IFERROR(INDEX(MAESTRO!Q:Q,_xludf.AGGREGATE(15,6,ROW(MAESTRO!$B$3:$B$1000)/((MAESTRO!$B$3:$B$1000="CIVILES")*(UPPER(MAESTRO!$L$3:$L$1000)="CONFIRMADO")),ROWS($A$3:A461))),"")</f>
        <v/>
      </c>
      <c r="R461" s="10" t="str">
        <f ca="1">IFERROR(INDEX(MAESTRO!R:R,_xludf.AGGREGATE(15,6,ROW(MAESTRO!$B$3:$B$1000)/((MAESTRO!$B$3:$B$1000="CIVILES")*(UPPER(MAESTRO!$L$3:$L$1000)="CONFIRMADO")),ROWS($A$3:A461))),"")</f>
        <v/>
      </c>
      <c r="S461" s="10" t="str">
        <f ca="1">IFERROR(INDEX(MAESTRO!S:S,_xludf.AGGREGATE(15,6,ROW(MAESTRO!$B$3:$B$1000)/((MAESTRO!$B$3:$B$1000="CIVILES")*(UPPER(MAESTRO!$L$3:$L$1000)="CONFIRMADO")),ROWS($A$3:A461))),"")</f>
        <v/>
      </c>
      <c r="T461" s="10" t="str">
        <f ca="1">IFERROR(INDEX(MAESTRO!T:T,_xludf.AGGREGATE(15,6,ROW(MAESTRO!$B$3:$B$1000)/((MAESTRO!$B$3:$B$1000="CIVILES")*(UPPER(MAESTRO!$L$3:$L$1000)="CONFIRMADO")),ROWS($A$3:A461))),"")</f>
        <v/>
      </c>
      <c r="U461" s="10" t="str">
        <f ca="1">IFERROR(INDEX(MAESTRO!U:U,_xludf.AGGREGATE(15,6,ROW(MAESTRO!$B$3:$B$1000)/((MAESTRO!$B$3:$B$1000="CIVILES")*(UPPER(MAESTRO!$L$3:$L$1000)="CONFIRMADO")),ROWS($A$3:A461))),"")</f>
        <v/>
      </c>
      <c r="V461" s="10" t="str">
        <f ca="1">IFERROR(INDEX(MAESTRO!V:V,_xludf.AGGREGATE(15,6,ROW(MAESTRO!$B$3:$B$1000)/((MAESTRO!$B$3:$B$1000="CIVILES")*(UPPER(MAESTRO!$L$3:$L$1000)="CONFIRMADO")),ROWS($A$3:A461))),"")</f>
        <v/>
      </c>
      <c r="W461" s="10" t="str">
        <f ca="1">IFERROR(INDEX(MAESTRO!W:W,_xludf.AGGREGATE(15,6,ROW(MAESTRO!$B$3:$B$1000)/((MAESTRO!$B$3:$B$1000="CIVILES")*(UPPER(MAESTRO!$L$3:$L$1000)="CONFIRMADO")),ROWS($A$3:A461))),"")</f>
        <v/>
      </c>
      <c r="X461" s="10" t="str">
        <f ca="1">IFERROR(INDEX(MAESTRO!X:X,_xludf.AGGREGATE(15,6,ROW(MAESTRO!$B$3:$B$1000)/((MAESTRO!$B$3:$B$1000="CIVILES")*(UPPER(MAESTRO!$L$3:$L$1000)="CONFIRMADO")),ROWS($A$3:A461))),"")</f>
        <v/>
      </c>
    </row>
    <row r="462" spans="1:24" ht="22.05" customHeight="1">
      <c r="A462" s="18" t="str">
        <f ca="1">IFERROR(INDEX(MAESTRO!A:A,_xludf.AGGREGATE(15,6,ROW(MAESTRO!$B$3:$B$1000)/((MAESTRO!$B$3:$B$1000="CIVILES")*(UPPER(MAESTRO!$L$3:$L$1000)="CONFIRMADO")),ROWS($A$3:A462))),"")</f>
        <v/>
      </c>
      <c r="B462" s="18" t="str">
        <f ca="1">IFERROR(INDEX(MAESTRO!B:B,_xludf.AGGREGATE(15,6,ROW(MAESTRO!$B$3:$B$1000)/((MAESTRO!$B$3:$B$1000="CIVILES")*(UPPER(MAESTRO!$L$3:$L$1000)="CONFIRMADO")),ROWS($A$3:A462))),"")</f>
        <v/>
      </c>
      <c r="C462" s="18" t="str">
        <f ca="1">IFERROR(INDEX(MAESTRO!C:C,_xludf.AGGREGATE(15,6,ROW(MAESTRO!$B$3:$B$1000)/((MAESTRO!$B$3:$B$1000="CIVILES")*(UPPER(MAESTRO!$L$3:$L$1000)="CONFIRMADO")),ROWS($A$3:A462))),"")</f>
        <v/>
      </c>
      <c r="D462" s="18" t="str">
        <f ca="1">IFERROR(INDEX(MAESTRO!D:D,_xludf.AGGREGATE(15,6,ROW(MAESTRO!$B$3:$B$1000)/((MAESTRO!$B$3:$B$1000="CIVILES")*(UPPER(MAESTRO!$L$3:$L$1000)="CONFIRMADO")),ROWS($A$3:A462))),"")</f>
        <v/>
      </c>
      <c r="E462" s="18" t="str">
        <f ca="1">IFERROR(INDEX(MAESTRO!E:E,_xludf.AGGREGATE(15,6,ROW(MAESTRO!$B$3:$B$1000)/((MAESTRO!$B$3:$B$1000="CIVILES")*(UPPER(MAESTRO!$L$3:$L$1000)="CONFIRMADO")),ROWS($A$3:A462))),"")</f>
        <v/>
      </c>
      <c r="F462" s="18" t="str">
        <f ca="1">IFERROR(INDEX(MAESTRO!F:F,_xludf.AGGREGATE(15,6,ROW(MAESTRO!$B$3:$B$1000)/((MAESTRO!$B$3:$B$1000="CIVILES")*(UPPER(MAESTRO!$L$3:$L$1000)="CONFIRMADO")),ROWS($A$3:A462))),"")</f>
        <v/>
      </c>
      <c r="G462" s="18" t="str">
        <f ca="1">IFERROR(INDEX(MAESTRO!G:G,_xludf.AGGREGATE(15,6,ROW(MAESTRO!$B$3:$B$1000)/((MAESTRO!$B$3:$B$1000="CIVILES")*(UPPER(MAESTRO!$L$3:$L$1000)="CONFIRMADO")),ROWS($A$3:A462))),"")</f>
        <v/>
      </c>
      <c r="H462" s="18" t="str">
        <f ca="1">IFERROR(INDEX(MAESTRO!H:H,_xludf.AGGREGATE(15,6,ROW(MAESTRO!$B$3:$B$1000)/((MAESTRO!$B$3:$B$1000="CIVILES")*(UPPER(MAESTRO!$L$3:$L$1000)="CONFIRMADO")),ROWS($A$3:A462))),"")</f>
        <v/>
      </c>
      <c r="I462" s="18" t="str">
        <f ca="1">IFERROR(INDEX(MAESTRO!I:I,_xludf.AGGREGATE(15,6,ROW(MAESTRO!$B$3:$B$1000)/((MAESTRO!$B$3:$B$1000="CIVILES")*(UPPER(MAESTRO!$L$3:$L$1000)="CONFIRMADO")),ROWS($A$3:A462))),"")</f>
        <v/>
      </c>
      <c r="J462" s="18" t="str">
        <f ca="1">IFERROR(INDEX(MAESTRO!J:J,_xludf.AGGREGATE(15,6,ROW(MAESTRO!$B$3:$B$1000)/((MAESTRO!$B$3:$B$1000="CIVILES")*(UPPER(MAESTRO!$L$3:$L$1000)="CONFIRMADO")),ROWS($A$3:A462))),"")</f>
        <v/>
      </c>
      <c r="K462" s="18" t="str">
        <f ca="1">IFERROR(INDEX(MAESTRO!K:K,_xludf.AGGREGATE(15,6,ROW(MAESTRO!$B$3:$B$1000)/((MAESTRO!$B$3:$B$1000="CIVILES")*(UPPER(MAESTRO!$L$3:$L$1000)="CONFIRMADO")),ROWS($A$3:A462))),"")</f>
        <v/>
      </c>
      <c r="L462" s="18" t="str">
        <f ca="1">IFERROR(INDEX(MAESTRO!L:L,_xludf.AGGREGATE(15,6,ROW(MAESTRO!$B$3:$B$1000)/((MAESTRO!$B$3:$B$1000="CIVILES")*(UPPER(MAESTRO!$L$3:$L$1000)="CONFIRMADO")),ROWS($A$3:A462))),"")</f>
        <v/>
      </c>
      <c r="M462" s="18" t="str">
        <f ca="1">IFERROR(INDEX(MAESTRO!M:M,_xludf.AGGREGATE(15,6,ROW(MAESTRO!$B$3:$B$1000)/((MAESTRO!$B$3:$B$1000="CIVILES")*(UPPER(MAESTRO!$L$3:$L$1000)="CONFIRMADO")),ROWS($A$3:A462))),"")</f>
        <v/>
      </c>
      <c r="N462" s="18" t="str">
        <f ca="1">IFERROR(INDEX(MAESTRO!N:N,_xludf.AGGREGATE(15,6,ROW(MAESTRO!$B$3:$B$1000)/((MAESTRO!$B$3:$B$1000="CIVILES")*(UPPER(MAESTRO!$L$3:$L$1000)="CONFIRMADO")),ROWS($A$3:A462))),"")</f>
        <v/>
      </c>
      <c r="O462" s="18" t="str">
        <f ca="1">IFERROR(INDEX(MAESTRO!O:O,_xludf.AGGREGATE(15,6,ROW(MAESTRO!$B$3:$B$1000)/((MAESTRO!$B$3:$B$1000="CIVILES")*(UPPER(MAESTRO!$L$3:$L$1000)="CONFIRMADO")),ROWS($A$3:A462))),"")</f>
        <v/>
      </c>
      <c r="P462" s="18" t="str">
        <f ca="1">IFERROR(INDEX(MAESTRO!P:P,_xludf.AGGREGATE(15,6,ROW(MAESTRO!$B$3:$B$1000)/((MAESTRO!$B$3:$B$1000="CIVILES")*(UPPER(MAESTRO!$L$3:$L$1000)="CONFIRMADO")),ROWS($A$3:A462))),"")</f>
        <v/>
      </c>
      <c r="Q462" s="18" t="str">
        <f ca="1">IFERROR(INDEX(MAESTRO!Q:Q,_xludf.AGGREGATE(15,6,ROW(MAESTRO!$B$3:$B$1000)/((MAESTRO!$B$3:$B$1000="CIVILES")*(UPPER(MAESTRO!$L$3:$L$1000)="CONFIRMADO")),ROWS($A$3:A462))),"")</f>
        <v/>
      </c>
      <c r="R462" s="18" t="str">
        <f ca="1">IFERROR(INDEX(MAESTRO!R:R,_xludf.AGGREGATE(15,6,ROW(MAESTRO!$B$3:$B$1000)/((MAESTRO!$B$3:$B$1000="CIVILES")*(UPPER(MAESTRO!$L$3:$L$1000)="CONFIRMADO")),ROWS($A$3:A462))),"")</f>
        <v/>
      </c>
      <c r="S462" s="18" t="str">
        <f ca="1">IFERROR(INDEX(MAESTRO!S:S,_xludf.AGGREGATE(15,6,ROW(MAESTRO!$B$3:$B$1000)/((MAESTRO!$B$3:$B$1000="CIVILES")*(UPPER(MAESTRO!$L$3:$L$1000)="CONFIRMADO")),ROWS($A$3:A462))),"")</f>
        <v/>
      </c>
      <c r="T462" s="18" t="str">
        <f ca="1">IFERROR(INDEX(MAESTRO!T:T,_xludf.AGGREGATE(15,6,ROW(MAESTRO!$B$3:$B$1000)/((MAESTRO!$B$3:$B$1000="CIVILES")*(UPPER(MAESTRO!$L$3:$L$1000)="CONFIRMADO")),ROWS($A$3:A462))),"")</f>
        <v/>
      </c>
      <c r="U462" s="18" t="str">
        <f ca="1">IFERROR(INDEX(MAESTRO!U:U,_xludf.AGGREGATE(15,6,ROW(MAESTRO!$B$3:$B$1000)/((MAESTRO!$B$3:$B$1000="CIVILES")*(UPPER(MAESTRO!$L$3:$L$1000)="CONFIRMADO")),ROWS($A$3:A462))),"")</f>
        <v/>
      </c>
      <c r="V462" s="18" t="str">
        <f ca="1">IFERROR(INDEX(MAESTRO!V:V,_xludf.AGGREGATE(15,6,ROW(MAESTRO!$B$3:$B$1000)/((MAESTRO!$B$3:$B$1000="CIVILES")*(UPPER(MAESTRO!$L$3:$L$1000)="CONFIRMADO")),ROWS($A$3:A462))),"")</f>
        <v/>
      </c>
      <c r="W462" s="18" t="str">
        <f ca="1">IFERROR(INDEX(MAESTRO!W:W,_xludf.AGGREGATE(15,6,ROW(MAESTRO!$B$3:$B$1000)/((MAESTRO!$B$3:$B$1000="CIVILES")*(UPPER(MAESTRO!$L$3:$L$1000)="CONFIRMADO")),ROWS($A$3:A462))),"")</f>
        <v/>
      </c>
      <c r="X462" s="18" t="str">
        <f ca="1">IFERROR(INDEX(MAESTRO!X:X,_xludf.AGGREGATE(15,6,ROW(MAESTRO!$B$3:$B$1000)/((MAESTRO!$B$3:$B$1000="CIVILES")*(UPPER(MAESTRO!$L$3:$L$1000)="CONFIRMADO")),ROWS($A$3:A462))),"")</f>
        <v/>
      </c>
    </row>
    <row r="463" spans="1:24" ht="22.05" customHeight="1">
      <c r="A463" s="10" t="str">
        <f ca="1">IFERROR(INDEX(MAESTRO!A:A,_xludf.AGGREGATE(15,6,ROW(MAESTRO!$B$3:$B$1000)/((MAESTRO!$B$3:$B$1000="CIVILES")*(UPPER(MAESTRO!$L$3:$L$1000)="CONFIRMADO")),ROWS($A$3:A463))),"")</f>
        <v/>
      </c>
      <c r="B463" s="10" t="str">
        <f ca="1">IFERROR(INDEX(MAESTRO!B:B,_xludf.AGGREGATE(15,6,ROW(MAESTRO!$B$3:$B$1000)/((MAESTRO!$B$3:$B$1000="CIVILES")*(UPPER(MAESTRO!$L$3:$L$1000)="CONFIRMADO")),ROWS($A$3:A463))),"")</f>
        <v/>
      </c>
      <c r="C463" s="10" t="str">
        <f ca="1">IFERROR(INDEX(MAESTRO!C:C,_xludf.AGGREGATE(15,6,ROW(MAESTRO!$B$3:$B$1000)/((MAESTRO!$B$3:$B$1000="CIVILES")*(UPPER(MAESTRO!$L$3:$L$1000)="CONFIRMADO")),ROWS($A$3:A463))),"")</f>
        <v/>
      </c>
      <c r="D463" s="10" t="str">
        <f ca="1">IFERROR(INDEX(MAESTRO!D:D,_xludf.AGGREGATE(15,6,ROW(MAESTRO!$B$3:$B$1000)/((MAESTRO!$B$3:$B$1000="CIVILES")*(UPPER(MAESTRO!$L$3:$L$1000)="CONFIRMADO")),ROWS($A$3:A463))),"")</f>
        <v/>
      </c>
      <c r="E463" s="10" t="str">
        <f ca="1">IFERROR(INDEX(MAESTRO!E:E,_xludf.AGGREGATE(15,6,ROW(MAESTRO!$B$3:$B$1000)/((MAESTRO!$B$3:$B$1000="CIVILES")*(UPPER(MAESTRO!$L$3:$L$1000)="CONFIRMADO")),ROWS($A$3:A463))),"")</f>
        <v/>
      </c>
      <c r="F463" s="10" t="str">
        <f ca="1">IFERROR(INDEX(MAESTRO!F:F,_xludf.AGGREGATE(15,6,ROW(MAESTRO!$B$3:$B$1000)/((MAESTRO!$B$3:$B$1000="CIVILES")*(UPPER(MAESTRO!$L$3:$L$1000)="CONFIRMADO")),ROWS($A$3:A463))),"")</f>
        <v/>
      </c>
      <c r="G463" s="10" t="str">
        <f ca="1">IFERROR(INDEX(MAESTRO!G:G,_xludf.AGGREGATE(15,6,ROW(MAESTRO!$B$3:$B$1000)/((MAESTRO!$B$3:$B$1000="CIVILES")*(UPPER(MAESTRO!$L$3:$L$1000)="CONFIRMADO")),ROWS($A$3:A463))),"")</f>
        <v/>
      </c>
      <c r="H463" s="10" t="str">
        <f ca="1">IFERROR(INDEX(MAESTRO!H:H,_xludf.AGGREGATE(15,6,ROW(MAESTRO!$B$3:$B$1000)/((MAESTRO!$B$3:$B$1000="CIVILES")*(UPPER(MAESTRO!$L$3:$L$1000)="CONFIRMADO")),ROWS($A$3:A463))),"")</f>
        <v/>
      </c>
      <c r="I463" s="10" t="str">
        <f ca="1">IFERROR(INDEX(MAESTRO!I:I,_xludf.AGGREGATE(15,6,ROW(MAESTRO!$B$3:$B$1000)/((MAESTRO!$B$3:$B$1000="CIVILES")*(UPPER(MAESTRO!$L$3:$L$1000)="CONFIRMADO")),ROWS($A$3:A463))),"")</f>
        <v/>
      </c>
      <c r="J463" s="10" t="str">
        <f ca="1">IFERROR(INDEX(MAESTRO!J:J,_xludf.AGGREGATE(15,6,ROW(MAESTRO!$B$3:$B$1000)/((MAESTRO!$B$3:$B$1000="CIVILES")*(UPPER(MAESTRO!$L$3:$L$1000)="CONFIRMADO")),ROWS($A$3:A463))),"")</f>
        <v/>
      </c>
      <c r="K463" s="10" t="str">
        <f ca="1">IFERROR(INDEX(MAESTRO!K:K,_xludf.AGGREGATE(15,6,ROW(MAESTRO!$B$3:$B$1000)/((MAESTRO!$B$3:$B$1000="CIVILES")*(UPPER(MAESTRO!$L$3:$L$1000)="CONFIRMADO")),ROWS($A$3:A463))),"")</f>
        <v/>
      </c>
      <c r="L463" s="10" t="str">
        <f ca="1">IFERROR(INDEX(MAESTRO!L:L,_xludf.AGGREGATE(15,6,ROW(MAESTRO!$B$3:$B$1000)/((MAESTRO!$B$3:$B$1000="CIVILES")*(UPPER(MAESTRO!$L$3:$L$1000)="CONFIRMADO")),ROWS($A$3:A463))),"")</f>
        <v/>
      </c>
      <c r="M463" s="10" t="str">
        <f ca="1">IFERROR(INDEX(MAESTRO!M:M,_xludf.AGGREGATE(15,6,ROW(MAESTRO!$B$3:$B$1000)/((MAESTRO!$B$3:$B$1000="CIVILES")*(UPPER(MAESTRO!$L$3:$L$1000)="CONFIRMADO")),ROWS($A$3:A463))),"")</f>
        <v/>
      </c>
      <c r="N463" s="10" t="str">
        <f ca="1">IFERROR(INDEX(MAESTRO!N:N,_xludf.AGGREGATE(15,6,ROW(MAESTRO!$B$3:$B$1000)/((MAESTRO!$B$3:$B$1000="CIVILES")*(UPPER(MAESTRO!$L$3:$L$1000)="CONFIRMADO")),ROWS($A$3:A463))),"")</f>
        <v/>
      </c>
      <c r="O463" s="10" t="str">
        <f ca="1">IFERROR(INDEX(MAESTRO!O:O,_xludf.AGGREGATE(15,6,ROW(MAESTRO!$B$3:$B$1000)/((MAESTRO!$B$3:$B$1000="CIVILES")*(UPPER(MAESTRO!$L$3:$L$1000)="CONFIRMADO")),ROWS($A$3:A463))),"")</f>
        <v/>
      </c>
      <c r="P463" s="10" t="str">
        <f ca="1">IFERROR(INDEX(MAESTRO!P:P,_xludf.AGGREGATE(15,6,ROW(MAESTRO!$B$3:$B$1000)/((MAESTRO!$B$3:$B$1000="CIVILES")*(UPPER(MAESTRO!$L$3:$L$1000)="CONFIRMADO")),ROWS($A$3:A463))),"")</f>
        <v/>
      </c>
      <c r="Q463" s="10" t="str">
        <f ca="1">IFERROR(INDEX(MAESTRO!Q:Q,_xludf.AGGREGATE(15,6,ROW(MAESTRO!$B$3:$B$1000)/((MAESTRO!$B$3:$B$1000="CIVILES")*(UPPER(MAESTRO!$L$3:$L$1000)="CONFIRMADO")),ROWS($A$3:A463))),"")</f>
        <v/>
      </c>
      <c r="R463" s="10" t="str">
        <f ca="1">IFERROR(INDEX(MAESTRO!R:R,_xludf.AGGREGATE(15,6,ROW(MAESTRO!$B$3:$B$1000)/((MAESTRO!$B$3:$B$1000="CIVILES")*(UPPER(MAESTRO!$L$3:$L$1000)="CONFIRMADO")),ROWS($A$3:A463))),"")</f>
        <v/>
      </c>
      <c r="S463" s="10" t="str">
        <f ca="1">IFERROR(INDEX(MAESTRO!S:S,_xludf.AGGREGATE(15,6,ROW(MAESTRO!$B$3:$B$1000)/((MAESTRO!$B$3:$B$1000="CIVILES")*(UPPER(MAESTRO!$L$3:$L$1000)="CONFIRMADO")),ROWS($A$3:A463))),"")</f>
        <v/>
      </c>
      <c r="T463" s="10" t="str">
        <f ca="1">IFERROR(INDEX(MAESTRO!T:T,_xludf.AGGREGATE(15,6,ROW(MAESTRO!$B$3:$B$1000)/((MAESTRO!$B$3:$B$1000="CIVILES")*(UPPER(MAESTRO!$L$3:$L$1000)="CONFIRMADO")),ROWS($A$3:A463))),"")</f>
        <v/>
      </c>
      <c r="U463" s="10" t="str">
        <f ca="1">IFERROR(INDEX(MAESTRO!U:U,_xludf.AGGREGATE(15,6,ROW(MAESTRO!$B$3:$B$1000)/((MAESTRO!$B$3:$B$1000="CIVILES")*(UPPER(MAESTRO!$L$3:$L$1000)="CONFIRMADO")),ROWS($A$3:A463))),"")</f>
        <v/>
      </c>
      <c r="V463" s="10" t="str">
        <f ca="1">IFERROR(INDEX(MAESTRO!V:V,_xludf.AGGREGATE(15,6,ROW(MAESTRO!$B$3:$B$1000)/((MAESTRO!$B$3:$B$1000="CIVILES")*(UPPER(MAESTRO!$L$3:$L$1000)="CONFIRMADO")),ROWS($A$3:A463))),"")</f>
        <v/>
      </c>
      <c r="W463" s="10" t="str">
        <f ca="1">IFERROR(INDEX(MAESTRO!W:W,_xludf.AGGREGATE(15,6,ROW(MAESTRO!$B$3:$B$1000)/((MAESTRO!$B$3:$B$1000="CIVILES")*(UPPER(MAESTRO!$L$3:$L$1000)="CONFIRMADO")),ROWS($A$3:A463))),"")</f>
        <v/>
      </c>
      <c r="X463" s="10" t="str">
        <f ca="1">IFERROR(INDEX(MAESTRO!X:X,_xludf.AGGREGATE(15,6,ROW(MAESTRO!$B$3:$B$1000)/((MAESTRO!$B$3:$B$1000="CIVILES")*(UPPER(MAESTRO!$L$3:$L$1000)="CONFIRMADO")),ROWS($A$3:A463))),"")</f>
        <v/>
      </c>
    </row>
    <row r="464" spans="1:24" ht="22.05" customHeight="1">
      <c r="A464" s="18" t="str">
        <f ca="1">IFERROR(INDEX(MAESTRO!A:A,_xludf.AGGREGATE(15,6,ROW(MAESTRO!$B$3:$B$1000)/((MAESTRO!$B$3:$B$1000="CIVILES")*(UPPER(MAESTRO!$L$3:$L$1000)="CONFIRMADO")),ROWS($A$3:A464))),"")</f>
        <v/>
      </c>
      <c r="B464" s="18" t="str">
        <f ca="1">IFERROR(INDEX(MAESTRO!B:B,_xludf.AGGREGATE(15,6,ROW(MAESTRO!$B$3:$B$1000)/((MAESTRO!$B$3:$B$1000="CIVILES")*(UPPER(MAESTRO!$L$3:$L$1000)="CONFIRMADO")),ROWS($A$3:A464))),"")</f>
        <v/>
      </c>
      <c r="C464" s="18" t="str">
        <f ca="1">IFERROR(INDEX(MAESTRO!C:C,_xludf.AGGREGATE(15,6,ROW(MAESTRO!$B$3:$B$1000)/((MAESTRO!$B$3:$B$1000="CIVILES")*(UPPER(MAESTRO!$L$3:$L$1000)="CONFIRMADO")),ROWS($A$3:A464))),"")</f>
        <v/>
      </c>
      <c r="D464" s="18" t="str">
        <f ca="1">IFERROR(INDEX(MAESTRO!D:D,_xludf.AGGREGATE(15,6,ROW(MAESTRO!$B$3:$B$1000)/((MAESTRO!$B$3:$B$1000="CIVILES")*(UPPER(MAESTRO!$L$3:$L$1000)="CONFIRMADO")),ROWS($A$3:A464))),"")</f>
        <v/>
      </c>
      <c r="E464" s="18" t="str">
        <f ca="1">IFERROR(INDEX(MAESTRO!E:E,_xludf.AGGREGATE(15,6,ROW(MAESTRO!$B$3:$B$1000)/((MAESTRO!$B$3:$B$1000="CIVILES")*(UPPER(MAESTRO!$L$3:$L$1000)="CONFIRMADO")),ROWS($A$3:A464))),"")</f>
        <v/>
      </c>
      <c r="F464" s="18" t="str">
        <f ca="1">IFERROR(INDEX(MAESTRO!F:F,_xludf.AGGREGATE(15,6,ROW(MAESTRO!$B$3:$B$1000)/((MAESTRO!$B$3:$B$1000="CIVILES")*(UPPER(MAESTRO!$L$3:$L$1000)="CONFIRMADO")),ROWS($A$3:A464))),"")</f>
        <v/>
      </c>
      <c r="G464" s="18" t="str">
        <f ca="1">IFERROR(INDEX(MAESTRO!G:G,_xludf.AGGREGATE(15,6,ROW(MAESTRO!$B$3:$B$1000)/((MAESTRO!$B$3:$B$1000="CIVILES")*(UPPER(MAESTRO!$L$3:$L$1000)="CONFIRMADO")),ROWS($A$3:A464))),"")</f>
        <v/>
      </c>
      <c r="H464" s="18" t="str">
        <f ca="1">IFERROR(INDEX(MAESTRO!H:H,_xludf.AGGREGATE(15,6,ROW(MAESTRO!$B$3:$B$1000)/((MAESTRO!$B$3:$B$1000="CIVILES")*(UPPER(MAESTRO!$L$3:$L$1000)="CONFIRMADO")),ROWS($A$3:A464))),"")</f>
        <v/>
      </c>
      <c r="I464" s="18" t="str">
        <f ca="1">IFERROR(INDEX(MAESTRO!I:I,_xludf.AGGREGATE(15,6,ROW(MAESTRO!$B$3:$B$1000)/((MAESTRO!$B$3:$B$1000="CIVILES")*(UPPER(MAESTRO!$L$3:$L$1000)="CONFIRMADO")),ROWS($A$3:A464))),"")</f>
        <v/>
      </c>
      <c r="J464" s="18" t="str">
        <f ca="1">IFERROR(INDEX(MAESTRO!J:J,_xludf.AGGREGATE(15,6,ROW(MAESTRO!$B$3:$B$1000)/((MAESTRO!$B$3:$B$1000="CIVILES")*(UPPER(MAESTRO!$L$3:$L$1000)="CONFIRMADO")),ROWS($A$3:A464))),"")</f>
        <v/>
      </c>
      <c r="K464" s="18" t="str">
        <f ca="1">IFERROR(INDEX(MAESTRO!K:K,_xludf.AGGREGATE(15,6,ROW(MAESTRO!$B$3:$B$1000)/((MAESTRO!$B$3:$B$1000="CIVILES")*(UPPER(MAESTRO!$L$3:$L$1000)="CONFIRMADO")),ROWS($A$3:A464))),"")</f>
        <v/>
      </c>
      <c r="L464" s="18" t="str">
        <f ca="1">IFERROR(INDEX(MAESTRO!L:L,_xludf.AGGREGATE(15,6,ROW(MAESTRO!$B$3:$B$1000)/((MAESTRO!$B$3:$B$1000="CIVILES")*(UPPER(MAESTRO!$L$3:$L$1000)="CONFIRMADO")),ROWS($A$3:A464))),"")</f>
        <v/>
      </c>
      <c r="M464" s="18" t="str">
        <f ca="1">IFERROR(INDEX(MAESTRO!M:M,_xludf.AGGREGATE(15,6,ROW(MAESTRO!$B$3:$B$1000)/((MAESTRO!$B$3:$B$1000="CIVILES")*(UPPER(MAESTRO!$L$3:$L$1000)="CONFIRMADO")),ROWS($A$3:A464))),"")</f>
        <v/>
      </c>
      <c r="N464" s="18" t="str">
        <f ca="1">IFERROR(INDEX(MAESTRO!N:N,_xludf.AGGREGATE(15,6,ROW(MAESTRO!$B$3:$B$1000)/((MAESTRO!$B$3:$B$1000="CIVILES")*(UPPER(MAESTRO!$L$3:$L$1000)="CONFIRMADO")),ROWS($A$3:A464))),"")</f>
        <v/>
      </c>
      <c r="O464" s="18" t="str">
        <f ca="1">IFERROR(INDEX(MAESTRO!O:O,_xludf.AGGREGATE(15,6,ROW(MAESTRO!$B$3:$B$1000)/((MAESTRO!$B$3:$B$1000="CIVILES")*(UPPER(MAESTRO!$L$3:$L$1000)="CONFIRMADO")),ROWS($A$3:A464))),"")</f>
        <v/>
      </c>
      <c r="P464" s="18" t="str">
        <f ca="1">IFERROR(INDEX(MAESTRO!P:P,_xludf.AGGREGATE(15,6,ROW(MAESTRO!$B$3:$B$1000)/((MAESTRO!$B$3:$B$1000="CIVILES")*(UPPER(MAESTRO!$L$3:$L$1000)="CONFIRMADO")),ROWS($A$3:A464))),"")</f>
        <v/>
      </c>
      <c r="Q464" s="18" t="str">
        <f ca="1">IFERROR(INDEX(MAESTRO!Q:Q,_xludf.AGGREGATE(15,6,ROW(MAESTRO!$B$3:$B$1000)/((MAESTRO!$B$3:$B$1000="CIVILES")*(UPPER(MAESTRO!$L$3:$L$1000)="CONFIRMADO")),ROWS($A$3:A464))),"")</f>
        <v/>
      </c>
      <c r="R464" s="18" t="str">
        <f ca="1">IFERROR(INDEX(MAESTRO!R:R,_xludf.AGGREGATE(15,6,ROW(MAESTRO!$B$3:$B$1000)/((MAESTRO!$B$3:$B$1000="CIVILES")*(UPPER(MAESTRO!$L$3:$L$1000)="CONFIRMADO")),ROWS($A$3:A464))),"")</f>
        <v/>
      </c>
      <c r="S464" s="18" t="str">
        <f ca="1">IFERROR(INDEX(MAESTRO!S:S,_xludf.AGGREGATE(15,6,ROW(MAESTRO!$B$3:$B$1000)/((MAESTRO!$B$3:$B$1000="CIVILES")*(UPPER(MAESTRO!$L$3:$L$1000)="CONFIRMADO")),ROWS($A$3:A464))),"")</f>
        <v/>
      </c>
      <c r="T464" s="18" t="str">
        <f ca="1">IFERROR(INDEX(MAESTRO!T:T,_xludf.AGGREGATE(15,6,ROW(MAESTRO!$B$3:$B$1000)/((MAESTRO!$B$3:$B$1000="CIVILES")*(UPPER(MAESTRO!$L$3:$L$1000)="CONFIRMADO")),ROWS($A$3:A464))),"")</f>
        <v/>
      </c>
      <c r="U464" s="18" t="str">
        <f ca="1">IFERROR(INDEX(MAESTRO!U:U,_xludf.AGGREGATE(15,6,ROW(MAESTRO!$B$3:$B$1000)/((MAESTRO!$B$3:$B$1000="CIVILES")*(UPPER(MAESTRO!$L$3:$L$1000)="CONFIRMADO")),ROWS($A$3:A464))),"")</f>
        <v/>
      </c>
      <c r="V464" s="18" t="str">
        <f ca="1">IFERROR(INDEX(MAESTRO!V:V,_xludf.AGGREGATE(15,6,ROW(MAESTRO!$B$3:$B$1000)/((MAESTRO!$B$3:$B$1000="CIVILES")*(UPPER(MAESTRO!$L$3:$L$1000)="CONFIRMADO")),ROWS($A$3:A464))),"")</f>
        <v/>
      </c>
      <c r="W464" s="18" t="str">
        <f ca="1">IFERROR(INDEX(MAESTRO!W:W,_xludf.AGGREGATE(15,6,ROW(MAESTRO!$B$3:$B$1000)/((MAESTRO!$B$3:$B$1000="CIVILES")*(UPPER(MAESTRO!$L$3:$L$1000)="CONFIRMADO")),ROWS($A$3:A464))),"")</f>
        <v/>
      </c>
      <c r="X464" s="18" t="str">
        <f ca="1">IFERROR(INDEX(MAESTRO!X:X,_xludf.AGGREGATE(15,6,ROW(MAESTRO!$B$3:$B$1000)/((MAESTRO!$B$3:$B$1000="CIVILES")*(UPPER(MAESTRO!$L$3:$L$1000)="CONFIRMADO")),ROWS($A$3:A464))),"")</f>
        <v/>
      </c>
    </row>
    <row r="465" spans="1:24" ht="22.05" customHeight="1">
      <c r="A465" s="10" t="str">
        <f ca="1">IFERROR(INDEX(MAESTRO!A:A,_xludf.AGGREGATE(15,6,ROW(MAESTRO!$B$3:$B$1000)/((MAESTRO!$B$3:$B$1000="CIVILES")*(UPPER(MAESTRO!$L$3:$L$1000)="CONFIRMADO")),ROWS($A$3:A465))),"")</f>
        <v/>
      </c>
      <c r="B465" s="10" t="str">
        <f ca="1">IFERROR(INDEX(MAESTRO!B:B,_xludf.AGGREGATE(15,6,ROW(MAESTRO!$B$3:$B$1000)/((MAESTRO!$B$3:$B$1000="CIVILES")*(UPPER(MAESTRO!$L$3:$L$1000)="CONFIRMADO")),ROWS($A$3:A465))),"")</f>
        <v/>
      </c>
      <c r="C465" s="10" t="str">
        <f ca="1">IFERROR(INDEX(MAESTRO!C:C,_xludf.AGGREGATE(15,6,ROW(MAESTRO!$B$3:$B$1000)/((MAESTRO!$B$3:$B$1000="CIVILES")*(UPPER(MAESTRO!$L$3:$L$1000)="CONFIRMADO")),ROWS($A$3:A465))),"")</f>
        <v/>
      </c>
      <c r="D465" s="10" t="str">
        <f ca="1">IFERROR(INDEX(MAESTRO!D:D,_xludf.AGGREGATE(15,6,ROW(MAESTRO!$B$3:$B$1000)/((MAESTRO!$B$3:$B$1000="CIVILES")*(UPPER(MAESTRO!$L$3:$L$1000)="CONFIRMADO")),ROWS($A$3:A465))),"")</f>
        <v/>
      </c>
      <c r="E465" s="10" t="str">
        <f ca="1">IFERROR(INDEX(MAESTRO!E:E,_xludf.AGGREGATE(15,6,ROW(MAESTRO!$B$3:$B$1000)/((MAESTRO!$B$3:$B$1000="CIVILES")*(UPPER(MAESTRO!$L$3:$L$1000)="CONFIRMADO")),ROWS($A$3:A465))),"")</f>
        <v/>
      </c>
      <c r="F465" s="10" t="str">
        <f ca="1">IFERROR(INDEX(MAESTRO!F:F,_xludf.AGGREGATE(15,6,ROW(MAESTRO!$B$3:$B$1000)/((MAESTRO!$B$3:$B$1000="CIVILES")*(UPPER(MAESTRO!$L$3:$L$1000)="CONFIRMADO")),ROWS($A$3:A465))),"")</f>
        <v/>
      </c>
      <c r="G465" s="10" t="str">
        <f ca="1">IFERROR(INDEX(MAESTRO!G:G,_xludf.AGGREGATE(15,6,ROW(MAESTRO!$B$3:$B$1000)/((MAESTRO!$B$3:$B$1000="CIVILES")*(UPPER(MAESTRO!$L$3:$L$1000)="CONFIRMADO")),ROWS($A$3:A465))),"")</f>
        <v/>
      </c>
      <c r="H465" s="10" t="str">
        <f ca="1">IFERROR(INDEX(MAESTRO!H:H,_xludf.AGGREGATE(15,6,ROW(MAESTRO!$B$3:$B$1000)/((MAESTRO!$B$3:$B$1000="CIVILES")*(UPPER(MAESTRO!$L$3:$L$1000)="CONFIRMADO")),ROWS($A$3:A465))),"")</f>
        <v/>
      </c>
      <c r="I465" s="10" t="str">
        <f ca="1">IFERROR(INDEX(MAESTRO!I:I,_xludf.AGGREGATE(15,6,ROW(MAESTRO!$B$3:$B$1000)/((MAESTRO!$B$3:$B$1000="CIVILES")*(UPPER(MAESTRO!$L$3:$L$1000)="CONFIRMADO")),ROWS($A$3:A465))),"")</f>
        <v/>
      </c>
      <c r="J465" s="10" t="str">
        <f ca="1">IFERROR(INDEX(MAESTRO!J:J,_xludf.AGGREGATE(15,6,ROW(MAESTRO!$B$3:$B$1000)/((MAESTRO!$B$3:$B$1000="CIVILES")*(UPPER(MAESTRO!$L$3:$L$1000)="CONFIRMADO")),ROWS($A$3:A465))),"")</f>
        <v/>
      </c>
      <c r="K465" s="10" t="str">
        <f ca="1">IFERROR(INDEX(MAESTRO!K:K,_xludf.AGGREGATE(15,6,ROW(MAESTRO!$B$3:$B$1000)/((MAESTRO!$B$3:$B$1000="CIVILES")*(UPPER(MAESTRO!$L$3:$L$1000)="CONFIRMADO")),ROWS($A$3:A465))),"")</f>
        <v/>
      </c>
      <c r="L465" s="10" t="str">
        <f ca="1">IFERROR(INDEX(MAESTRO!L:L,_xludf.AGGREGATE(15,6,ROW(MAESTRO!$B$3:$B$1000)/((MAESTRO!$B$3:$B$1000="CIVILES")*(UPPER(MAESTRO!$L$3:$L$1000)="CONFIRMADO")),ROWS($A$3:A465))),"")</f>
        <v/>
      </c>
      <c r="M465" s="10" t="str">
        <f ca="1">IFERROR(INDEX(MAESTRO!M:M,_xludf.AGGREGATE(15,6,ROW(MAESTRO!$B$3:$B$1000)/((MAESTRO!$B$3:$B$1000="CIVILES")*(UPPER(MAESTRO!$L$3:$L$1000)="CONFIRMADO")),ROWS($A$3:A465))),"")</f>
        <v/>
      </c>
      <c r="N465" s="10" t="str">
        <f ca="1">IFERROR(INDEX(MAESTRO!N:N,_xludf.AGGREGATE(15,6,ROW(MAESTRO!$B$3:$B$1000)/((MAESTRO!$B$3:$B$1000="CIVILES")*(UPPER(MAESTRO!$L$3:$L$1000)="CONFIRMADO")),ROWS($A$3:A465))),"")</f>
        <v/>
      </c>
      <c r="O465" s="10" t="str">
        <f ca="1">IFERROR(INDEX(MAESTRO!O:O,_xludf.AGGREGATE(15,6,ROW(MAESTRO!$B$3:$B$1000)/((MAESTRO!$B$3:$B$1000="CIVILES")*(UPPER(MAESTRO!$L$3:$L$1000)="CONFIRMADO")),ROWS($A$3:A465))),"")</f>
        <v/>
      </c>
      <c r="P465" s="10" t="str">
        <f ca="1">IFERROR(INDEX(MAESTRO!P:P,_xludf.AGGREGATE(15,6,ROW(MAESTRO!$B$3:$B$1000)/((MAESTRO!$B$3:$B$1000="CIVILES")*(UPPER(MAESTRO!$L$3:$L$1000)="CONFIRMADO")),ROWS($A$3:A465))),"")</f>
        <v/>
      </c>
      <c r="Q465" s="10" t="str">
        <f ca="1">IFERROR(INDEX(MAESTRO!Q:Q,_xludf.AGGREGATE(15,6,ROW(MAESTRO!$B$3:$B$1000)/((MAESTRO!$B$3:$B$1000="CIVILES")*(UPPER(MAESTRO!$L$3:$L$1000)="CONFIRMADO")),ROWS($A$3:A465))),"")</f>
        <v/>
      </c>
      <c r="R465" s="10" t="str">
        <f ca="1">IFERROR(INDEX(MAESTRO!R:R,_xludf.AGGREGATE(15,6,ROW(MAESTRO!$B$3:$B$1000)/((MAESTRO!$B$3:$B$1000="CIVILES")*(UPPER(MAESTRO!$L$3:$L$1000)="CONFIRMADO")),ROWS($A$3:A465))),"")</f>
        <v/>
      </c>
      <c r="S465" s="10" t="str">
        <f ca="1">IFERROR(INDEX(MAESTRO!S:S,_xludf.AGGREGATE(15,6,ROW(MAESTRO!$B$3:$B$1000)/((MAESTRO!$B$3:$B$1000="CIVILES")*(UPPER(MAESTRO!$L$3:$L$1000)="CONFIRMADO")),ROWS($A$3:A465))),"")</f>
        <v/>
      </c>
      <c r="T465" s="10" t="str">
        <f ca="1">IFERROR(INDEX(MAESTRO!T:T,_xludf.AGGREGATE(15,6,ROW(MAESTRO!$B$3:$B$1000)/((MAESTRO!$B$3:$B$1000="CIVILES")*(UPPER(MAESTRO!$L$3:$L$1000)="CONFIRMADO")),ROWS($A$3:A465))),"")</f>
        <v/>
      </c>
      <c r="U465" s="10" t="str">
        <f ca="1">IFERROR(INDEX(MAESTRO!U:U,_xludf.AGGREGATE(15,6,ROW(MAESTRO!$B$3:$B$1000)/((MAESTRO!$B$3:$B$1000="CIVILES")*(UPPER(MAESTRO!$L$3:$L$1000)="CONFIRMADO")),ROWS($A$3:A465))),"")</f>
        <v/>
      </c>
      <c r="V465" s="10" t="str">
        <f ca="1">IFERROR(INDEX(MAESTRO!V:V,_xludf.AGGREGATE(15,6,ROW(MAESTRO!$B$3:$B$1000)/((MAESTRO!$B$3:$B$1000="CIVILES")*(UPPER(MAESTRO!$L$3:$L$1000)="CONFIRMADO")),ROWS($A$3:A465))),"")</f>
        <v/>
      </c>
      <c r="W465" s="10" t="str">
        <f ca="1">IFERROR(INDEX(MAESTRO!W:W,_xludf.AGGREGATE(15,6,ROW(MAESTRO!$B$3:$B$1000)/((MAESTRO!$B$3:$B$1000="CIVILES")*(UPPER(MAESTRO!$L$3:$L$1000)="CONFIRMADO")),ROWS($A$3:A465))),"")</f>
        <v/>
      </c>
      <c r="X465" s="10" t="str">
        <f ca="1">IFERROR(INDEX(MAESTRO!X:X,_xludf.AGGREGATE(15,6,ROW(MAESTRO!$B$3:$B$1000)/((MAESTRO!$B$3:$B$1000="CIVILES")*(UPPER(MAESTRO!$L$3:$L$1000)="CONFIRMADO")),ROWS($A$3:A465))),"")</f>
        <v/>
      </c>
    </row>
    <row r="466" spans="1:24" ht="22.05" customHeight="1">
      <c r="A466" s="18" t="str">
        <f ca="1">IFERROR(INDEX(MAESTRO!A:A,_xludf.AGGREGATE(15,6,ROW(MAESTRO!$B$3:$B$1000)/((MAESTRO!$B$3:$B$1000="CIVILES")*(UPPER(MAESTRO!$L$3:$L$1000)="CONFIRMADO")),ROWS($A$3:A466))),"")</f>
        <v/>
      </c>
      <c r="B466" s="18" t="str">
        <f ca="1">IFERROR(INDEX(MAESTRO!B:B,_xludf.AGGREGATE(15,6,ROW(MAESTRO!$B$3:$B$1000)/((MAESTRO!$B$3:$B$1000="CIVILES")*(UPPER(MAESTRO!$L$3:$L$1000)="CONFIRMADO")),ROWS($A$3:A466))),"")</f>
        <v/>
      </c>
      <c r="C466" s="18" t="str">
        <f ca="1">IFERROR(INDEX(MAESTRO!C:C,_xludf.AGGREGATE(15,6,ROW(MAESTRO!$B$3:$B$1000)/((MAESTRO!$B$3:$B$1000="CIVILES")*(UPPER(MAESTRO!$L$3:$L$1000)="CONFIRMADO")),ROWS($A$3:A466))),"")</f>
        <v/>
      </c>
      <c r="D466" s="18" t="str">
        <f ca="1">IFERROR(INDEX(MAESTRO!D:D,_xludf.AGGREGATE(15,6,ROW(MAESTRO!$B$3:$B$1000)/((MAESTRO!$B$3:$B$1000="CIVILES")*(UPPER(MAESTRO!$L$3:$L$1000)="CONFIRMADO")),ROWS($A$3:A466))),"")</f>
        <v/>
      </c>
      <c r="E466" s="18" t="str">
        <f ca="1">IFERROR(INDEX(MAESTRO!E:E,_xludf.AGGREGATE(15,6,ROW(MAESTRO!$B$3:$B$1000)/((MAESTRO!$B$3:$B$1000="CIVILES")*(UPPER(MAESTRO!$L$3:$L$1000)="CONFIRMADO")),ROWS($A$3:A466))),"")</f>
        <v/>
      </c>
      <c r="F466" s="18" t="str">
        <f ca="1">IFERROR(INDEX(MAESTRO!F:F,_xludf.AGGREGATE(15,6,ROW(MAESTRO!$B$3:$B$1000)/((MAESTRO!$B$3:$B$1000="CIVILES")*(UPPER(MAESTRO!$L$3:$L$1000)="CONFIRMADO")),ROWS($A$3:A466))),"")</f>
        <v/>
      </c>
      <c r="G466" s="18" t="str">
        <f ca="1">IFERROR(INDEX(MAESTRO!G:G,_xludf.AGGREGATE(15,6,ROW(MAESTRO!$B$3:$B$1000)/((MAESTRO!$B$3:$B$1000="CIVILES")*(UPPER(MAESTRO!$L$3:$L$1000)="CONFIRMADO")),ROWS($A$3:A466))),"")</f>
        <v/>
      </c>
      <c r="H466" s="18" t="str">
        <f ca="1">IFERROR(INDEX(MAESTRO!H:H,_xludf.AGGREGATE(15,6,ROW(MAESTRO!$B$3:$B$1000)/((MAESTRO!$B$3:$B$1000="CIVILES")*(UPPER(MAESTRO!$L$3:$L$1000)="CONFIRMADO")),ROWS($A$3:A466))),"")</f>
        <v/>
      </c>
      <c r="I466" s="18" t="str">
        <f ca="1">IFERROR(INDEX(MAESTRO!I:I,_xludf.AGGREGATE(15,6,ROW(MAESTRO!$B$3:$B$1000)/((MAESTRO!$B$3:$B$1000="CIVILES")*(UPPER(MAESTRO!$L$3:$L$1000)="CONFIRMADO")),ROWS($A$3:A466))),"")</f>
        <v/>
      </c>
      <c r="J466" s="18" t="str">
        <f ca="1">IFERROR(INDEX(MAESTRO!J:J,_xludf.AGGREGATE(15,6,ROW(MAESTRO!$B$3:$B$1000)/((MAESTRO!$B$3:$B$1000="CIVILES")*(UPPER(MAESTRO!$L$3:$L$1000)="CONFIRMADO")),ROWS($A$3:A466))),"")</f>
        <v/>
      </c>
      <c r="K466" s="18" t="str">
        <f ca="1">IFERROR(INDEX(MAESTRO!K:K,_xludf.AGGREGATE(15,6,ROW(MAESTRO!$B$3:$B$1000)/((MAESTRO!$B$3:$B$1000="CIVILES")*(UPPER(MAESTRO!$L$3:$L$1000)="CONFIRMADO")),ROWS($A$3:A466))),"")</f>
        <v/>
      </c>
      <c r="L466" s="18" t="str">
        <f ca="1">IFERROR(INDEX(MAESTRO!L:L,_xludf.AGGREGATE(15,6,ROW(MAESTRO!$B$3:$B$1000)/((MAESTRO!$B$3:$B$1000="CIVILES")*(UPPER(MAESTRO!$L$3:$L$1000)="CONFIRMADO")),ROWS($A$3:A466))),"")</f>
        <v/>
      </c>
      <c r="M466" s="18" t="str">
        <f ca="1">IFERROR(INDEX(MAESTRO!M:M,_xludf.AGGREGATE(15,6,ROW(MAESTRO!$B$3:$B$1000)/((MAESTRO!$B$3:$B$1000="CIVILES")*(UPPER(MAESTRO!$L$3:$L$1000)="CONFIRMADO")),ROWS($A$3:A466))),"")</f>
        <v/>
      </c>
      <c r="N466" s="18" t="str">
        <f ca="1">IFERROR(INDEX(MAESTRO!N:N,_xludf.AGGREGATE(15,6,ROW(MAESTRO!$B$3:$B$1000)/((MAESTRO!$B$3:$B$1000="CIVILES")*(UPPER(MAESTRO!$L$3:$L$1000)="CONFIRMADO")),ROWS($A$3:A466))),"")</f>
        <v/>
      </c>
      <c r="O466" s="18" t="str">
        <f ca="1">IFERROR(INDEX(MAESTRO!O:O,_xludf.AGGREGATE(15,6,ROW(MAESTRO!$B$3:$B$1000)/((MAESTRO!$B$3:$B$1000="CIVILES")*(UPPER(MAESTRO!$L$3:$L$1000)="CONFIRMADO")),ROWS($A$3:A466))),"")</f>
        <v/>
      </c>
      <c r="P466" s="18" t="str">
        <f ca="1">IFERROR(INDEX(MAESTRO!P:P,_xludf.AGGREGATE(15,6,ROW(MAESTRO!$B$3:$B$1000)/((MAESTRO!$B$3:$B$1000="CIVILES")*(UPPER(MAESTRO!$L$3:$L$1000)="CONFIRMADO")),ROWS($A$3:A466))),"")</f>
        <v/>
      </c>
      <c r="Q466" s="18" t="str">
        <f ca="1">IFERROR(INDEX(MAESTRO!Q:Q,_xludf.AGGREGATE(15,6,ROW(MAESTRO!$B$3:$B$1000)/((MAESTRO!$B$3:$B$1000="CIVILES")*(UPPER(MAESTRO!$L$3:$L$1000)="CONFIRMADO")),ROWS($A$3:A466))),"")</f>
        <v/>
      </c>
      <c r="R466" s="18" t="str">
        <f ca="1">IFERROR(INDEX(MAESTRO!R:R,_xludf.AGGREGATE(15,6,ROW(MAESTRO!$B$3:$B$1000)/((MAESTRO!$B$3:$B$1000="CIVILES")*(UPPER(MAESTRO!$L$3:$L$1000)="CONFIRMADO")),ROWS($A$3:A466))),"")</f>
        <v/>
      </c>
      <c r="S466" s="18" t="str">
        <f ca="1">IFERROR(INDEX(MAESTRO!S:S,_xludf.AGGREGATE(15,6,ROW(MAESTRO!$B$3:$B$1000)/((MAESTRO!$B$3:$B$1000="CIVILES")*(UPPER(MAESTRO!$L$3:$L$1000)="CONFIRMADO")),ROWS($A$3:A466))),"")</f>
        <v/>
      </c>
      <c r="T466" s="18" t="str">
        <f ca="1">IFERROR(INDEX(MAESTRO!T:T,_xludf.AGGREGATE(15,6,ROW(MAESTRO!$B$3:$B$1000)/((MAESTRO!$B$3:$B$1000="CIVILES")*(UPPER(MAESTRO!$L$3:$L$1000)="CONFIRMADO")),ROWS($A$3:A466))),"")</f>
        <v/>
      </c>
      <c r="U466" s="18" t="str">
        <f ca="1">IFERROR(INDEX(MAESTRO!U:U,_xludf.AGGREGATE(15,6,ROW(MAESTRO!$B$3:$B$1000)/((MAESTRO!$B$3:$B$1000="CIVILES")*(UPPER(MAESTRO!$L$3:$L$1000)="CONFIRMADO")),ROWS($A$3:A466))),"")</f>
        <v/>
      </c>
      <c r="V466" s="18" t="str">
        <f ca="1">IFERROR(INDEX(MAESTRO!V:V,_xludf.AGGREGATE(15,6,ROW(MAESTRO!$B$3:$B$1000)/((MAESTRO!$B$3:$B$1000="CIVILES")*(UPPER(MAESTRO!$L$3:$L$1000)="CONFIRMADO")),ROWS($A$3:A466))),"")</f>
        <v/>
      </c>
      <c r="W466" s="18" t="str">
        <f ca="1">IFERROR(INDEX(MAESTRO!W:W,_xludf.AGGREGATE(15,6,ROW(MAESTRO!$B$3:$B$1000)/((MAESTRO!$B$3:$B$1000="CIVILES")*(UPPER(MAESTRO!$L$3:$L$1000)="CONFIRMADO")),ROWS($A$3:A466))),"")</f>
        <v/>
      </c>
      <c r="X466" s="18" t="str">
        <f ca="1">IFERROR(INDEX(MAESTRO!X:X,_xludf.AGGREGATE(15,6,ROW(MAESTRO!$B$3:$B$1000)/((MAESTRO!$B$3:$B$1000="CIVILES")*(UPPER(MAESTRO!$L$3:$L$1000)="CONFIRMADO")),ROWS($A$3:A466))),"")</f>
        <v/>
      </c>
    </row>
    <row r="467" spans="1:24" ht="22.05" customHeight="1">
      <c r="A467" s="10" t="str">
        <f ca="1">IFERROR(INDEX(MAESTRO!A:A,_xludf.AGGREGATE(15,6,ROW(MAESTRO!$B$3:$B$1000)/((MAESTRO!$B$3:$B$1000="CIVILES")*(UPPER(MAESTRO!$L$3:$L$1000)="CONFIRMADO")),ROWS($A$3:A467))),"")</f>
        <v/>
      </c>
      <c r="B467" s="10" t="str">
        <f ca="1">IFERROR(INDEX(MAESTRO!B:B,_xludf.AGGREGATE(15,6,ROW(MAESTRO!$B$3:$B$1000)/((MAESTRO!$B$3:$B$1000="CIVILES")*(UPPER(MAESTRO!$L$3:$L$1000)="CONFIRMADO")),ROWS($A$3:A467))),"")</f>
        <v/>
      </c>
      <c r="C467" s="10" t="str">
        <f ca="1">IFERROR(INDEX(MAESTRO!C:C,_xludf.AGGREGATE(15,6,ROW(MAESTRO!$B$3:$B$1000)/((MAESTRO!$B$3:$B$1000="CIVILES")*(UPPER(MAESTRO!$L$3:$L$1000)="CONFIRMADO")),ROWS($A$3:A467))),"")</f>
        <v/>
      </c>
      <c r="D467" s="10" t="str">
        <f ca="1">IFERROR(INDEX(MAESTRO!D:D,_xludf.AGGREGATE(15,6,ROW(MAESTRO!$B$3:$B$1000)/((MAESTRO!$B$3:$B$1000="CIVILES")*(UPPER(MAESTRO!$L$3:$L$1000)="CONFIRMADO")),ROWS($A$3:A467))),"")</f>
        <v/>
      </c>
      <c r="E467" s="10" t="str">
        <f ca="1">IFERROR(INDEX(MAESTRO!E:E,_xludf.AGGREGATE(15,6,ROW(MAESTRO!$B$3:$B$1000)/((MAESTRO!$B$3:$B$1000="CIVILES")*(UPPER(MAESTRO!$L$3:$L$1000)="CONFIRMADO")),ROWS($A$3:A467))),"")</f>
        <v/>
      </c>
      <c r="F467" s="10" t="str">
        <f ca="1">IFERROR(INDEX(MAESTRO!F:F,_xludf.AGGREGATE(15,6,ROW(MAESTRO!$B$3:$B$1000)/((MAESTRO!$B$3:$B$1000="CIVILES")*(UPPER(MAESTRO!$L$3:$L$1000)="CONFIRMADO")),ROWS($A$3:A467))),"")</f>
        <v/>
      </c>
      <c r="G467" s="10" t="str">
        <f ca="1">IFERROR(INDEX(MAESTRO!G:G,_xludf.AGGREGATE(15,6,ROW(MAESTRO!$B$3:$B$1000)/((MAESTRO!$B$3:$B$1000="CIVILES")*(UPPER(MAESTRO!$L$3:$L$1000)="CONFIRMADO")),ROWS($A$3:A467))),"")</f>
        <v/>
      </c>
      <c r="H467" s="10" t="str">
        <f ca="1">IFERROR(INDEX(MAESTRO!H:H,_xludf.AGGREGATE(15,6,ROW(MAESTRO!$B$3:$B$1000)/((MAESTRO!$B$3:$B$1000="CIVILES")*(UPPER(MAESTRO!$L$3:$L$1000)="CONFIRMADO")),ROWS($A$3:A467))),"")</f>
        <v/>
      </c>
      <c r="I467" s="10" t="str">
        <f ca="1">IFERROR(INDEX(MAESTRO!I:I,_xludf.AGGREGATE(15,6,ROW(MAESTRO!$B$3:$B$1000)/((MAESTRO!$B$3:$B$1000="CIVILES")*(UPPER(MAESTRO!$L$3:$L$1000)="CONFIRMADO")),ROWS($A$3:A467))),"")</f>
        <v/>
      </c>
      <c r="J467" s="10" t="str">
        <f ca="1">IFERROR(INDEX(MAESTRO!J:J,_xludf.AGGREGATE(15,6,ROW(MAESTRO!$B$3:$B$1000)/((MAESTRO!$B$3:$B$1000="CIVILES")*(UPPER(MAESTRO!$L$3:$L$1000)="CONFIRMADO")),ROWS($A$3:A467))),"")</f>
        <v/>
      </c>
      <c r="K467" s="10" t="str">
        <f ca="1">IFERROR(INDEX(MAESTRO!K:K,_xludf.AGGREGATE(15,6,ROW(MAESTRO!$B$3:$B$1000)/((MAESTRO!$B$3:$B$1000="CIVILES")*(UPPER(MAESTRO!$L$3:$L$1000)="CONFIRMADO")),ROWS($A$3:A467))),"")</f>
        <v/>
      </c>
      <c r="L467" s="10" t="str">
        <f ca="1">IFERROR(INDEX(MAESTRO!L:L,_xludf.AGGREGATE(15,6,ROW(MAESTRO!$B$3:$B$1000)/((MAESTRO!$B$3:$B$1000="CIVILES")*(UPPER(MAESTRO!$L$3:$L$1000)="CONFIRMADO")),ROWS($A$3:A467))),"")</f>
        <v/>
      </c>
      <c r="M467" s="10" t="str">
        <f ca="1">IFERROR(INDEX(MAESTRO!M:M,_xludf.AGGREGATE(15,6,ROW(MAESTRO!$B$3:$B$1000)/((MAESTRO!$B$3:$B$1000="CIVILES")*(UPPER(MAESTRO!$L$3:$L$1000)="CONFIRMADO")),ROWS($A$3:A467))),"")</f>
        <v/>
      </c>
      <c r="N467" s="10" t="str">
        <f ca="1">IFERROR(INDEX(MAESTRO!N:N,_xludf.AGGREGATE(15,6,ROW(MAESTRO!$B$3:$B$1000)/((MAESTRO!$B$3:$B$1000="CIVILES")*(UPPER(MAESTRO!$L$3:$L$1000)="CONFIRMADO")),ROWS($A$3:A467))),"")</f>
        <v/>
      </c>
      <c r="O467" s="10" t="str">
        <f ca="1">IFERROR(INDEX(MAESTRO!O:O,_xludf.AGGREGATE(15,6,ROW(MAESTRO!$B$3:$B$1000)/((MAESTRO!$B$3:$B$1000="CIVILES")*(UPPER(MAESTRO!$L$3:$L$1000)="CONFIRMADO")),ROWS($A$3:A467))),"")</f>
        <v/>
      </c>
      <c r="P467" s="10" t="str">
        <f ca="1">IFERROR(INDEX(MAESTRO!P:P,_xludf.AGGREGATE(15,6,ROW(MAESTRO!$B$3:$B$1000)/((MAESTRO!$B$3:$B$1000="CIVILES")*(UPPER(MAESTRO!$L$3:$L$1000)="CONFIRMADO")),ROWS($A$3:A467))),"")</f>
        <v/>
      </c>
      <c r="Q467" s="10" t="str">
        <f ca="1">IFERROR(INDEX(MAESTRO!Q:Q,_xludf.AGGREGATE(15,6,ROW(MAESTRO!$B$3:$B$1000)/((MAESTRO!$B$3:$B$1000="CIVILES")*(UPPER(MAESTRO!$L$3:$L$1000)="CONFIRMADO")),ROWS($A$3:A467))),"")</f>
        <v/>
      </c>
      <c r="R467" s="10" t="str">
        <f ca="1">IFERROR(INDEX(MAESTRO!R:R,_xludf.AGGREGATE(15,6,ROW(MAESTRO!$B$3:$B$1000)/((MAESTRO!$B$3:$B$1000="CIVILES")*(UPPER(MAESTRO!$L$3:$L$1000)="CONFIRMADO")),ROWS($A$3:A467))),"")</f>
        <v/>
      </c>
      <c r="S467" s="10" t="str">
        <f ca="1">IFERROR(INDEX(MAESTRO!S:S,_xludf.AGGREGATE(15,6,ROW(MAESTRO!$B$3:$B$1000)/((MAESTRO!$B$3:$B$1000="CIVILES")*(UPPER(MAESTRO!$L$3:$L$1000)="CONFIRMADO")),ROWS($A$3:A467))),"")</f>
        <v/>
      </c>
      <c r="T467" s="10" t="str">
        <f ca="1">IFERROR(INDEX(MAESTRO!T:T,_xludf.AGGREGATE(15,6,ROW(MAESTRO!$B$3:$B$1000)/((MAESTRO!$B$3:$B$1000="CIVILES")*(UPPER(MAESTRO!$L$3:$L$1000)="CONFIRMADO")),ROWS($A$3:A467))),"")</f>
        <v/>
      </c>
      <c r="U467" s="10" t="str">
        <f ca="1">IFERROR(INDEX(MAESTRO!U:U,_xludf.AGGREGATE(15,6,ROW(MAESTRO!$B$3:$B$1000)/((MAESTRO!$B$3:$B$1000="CIVILES")*(UPPER(MAESTRO!$L$3:$L$1000)="CONFIRMADO")),ROWS($A$3:A467))),"")</f>
        <v/>
      </c>
      <c r="V467" s="10" t="str">
        <f ca="1">IFERROR(INDEX(MAESTRO!V:V,_xludf.AGGREGATE(15,6,ROW(MAESTRO!$B$3:$B$1000)/((MAESTRO!$B$3:$B$1000="CIVILES")*(UPPER(MAESTRO!$L$3:$L$1000)="CONFIRMADO")),ROWS($A$3:A467))),"")</f>
        <v/>
      </c>
      <c r="W467" s="10" t="str">
        <f ca="1">IFERROR(INDEX(MAESTRO!W:W,_xludf.AGGREGATE(15,6,ROW(MAESTRO!$B$3:$B$1000)/((MAESTRO!$B$3:$B$1000="CIVILES")*(UPPER(MAESTRO!$L$3:$L$1000)="CONFIRMADO")),ROWS($A$3:A467))),"")</f>
        <v/>
      </c>
      <c r="X467" s="10" t="str">
        <f ca="1">IFERROR(INDEX(MAESTRO!X:X,_xludf.AGGREGATE(15,6,ROW(MAESTRO!$B$3:$B$1000)/((MAESTRO!$B$3:$B$1000="CIVILES")*(UPPER(MAESTRO!$L$3:$L$1000)="CONFIRMADO")),ROWS($A$3:A467))),"")</f>
        <v/>
      </c>
    </row>
    <row r="468" spans="1:24" ht="22.05" customHeight="1">
      <c r="A468" s="18" t="str">
        <f ca="1">IFERROR(INDEX(MAESTRO!A:A,_xludf.AGGREGATE(15,6,ROW(MAESTRO!$B$3:$B$1000)/((MAESTRO!$B$3:$B$1000="CIVILES")*(UPPER(MAESTRO!$L$3:$L$1000)="CONFIRMADO")),ROWS($A$3:A468))),"")</f>
        <v/>
      </c>
      <c r="B468" s="18" t="str">
        <f ca="1">IFERROR(INDEX(MAESTRO!B:B,_xludf.AGGREGATE(15,6,ROW(MAESTRO!$B$3:$B$1000)/((MAESTRO!$B$3:$B$1000="CIVILES")*(UPPER(MAESTRO!$L$3:$L$1000)="CONFIRMADO")),ROWS($A$3:A468))),"")</f>
        <v/>
      </c>
      <c r="C468" s="18" t="str">
        <f ca="1">IFERROR(INDEX(MAESTRO!C:C,_xludf.AGGREGATE(15,6,ROW(MAESTRO!$B$3:$B$1000)/((MAESTRO!$B$3:$B$1000="CIVILES")*(UPPER(MAESTRO!$L$3:$L$1000)="CONFIRMADO")),ROWS($A$3:A468))),"")</f>
        <v/>
      </c>
      <c r="D468" s="18" t="str">
        <f ca="1">IFERROR(INDEX(MAESTRO!D:D,_xludf.AGGREGATE(15,6,ROW(MAESTRO!$B$3:$B$1000)/((MAESTRO!$B$3:$B$1000="CIVILES")*(UPPER(MAESTRO!$L$3:$L$1000)="CONFIRMADO")),ROWS($A$3:A468))),"")</f>
        <v/>
      </c>
      <c r="E468" s="18" t="str">
        <f ca="1">IFERROR(INDEX(MAESTRO!E:E,_xludf.AGGREGATE(15,6,ROW(MAESTRO!$B$3:$B$1000)/((MAESTRO!$B$3:$B$1000="CIVILES")*(UPPER(MAESTRO!$L$3:$L$1000)="CONFIRMADO")),ROWS($A$3:A468))),"")</f>
        <v/>
      </c>
      <c r="F468" s="18" t="str">
        <f ca="1">IFERROR(INDEX(MAESTRO!F:F,_xludf.AGGREGATE(15,6,ROW(MAESTRO!$B$3:$B$1000)/((MAESTRO!$B$3:$B$1000="CIVILES")*(UPPER(MAESTRO!$L$3:$L$1000)="CONFIRMADO")),ROWS($A$3:A468))),"")</f>
        <v/>
      </c>
      <c r="G468" s="18" t="str">
        <f ca="1">IFERROR(INDEX(MAESTRO!G:G,_xludf.AGGREGATE(15,6,ROW(MAESTRO!$B$3:$B$1000)/((MAESTRO!$B$3:$B$1000="CIVILES")*(UPPER(MAESTRO!$L$3:$L$1000)="CONFIRMADO")),ROWS($A$3:A468))),"")</f>
        <v/>
      </c>
      <c r="H468" s="18" t="str">
        <f ca="1">IFERROR(INDEX(MAESTRO!H:H,_xludf.AGGREGATE(15,6,ROW(MAESTRO!$B$3:$B$1000)/((MAESTRO!$B$3:$B$1000="CIVILES")*(UPPER(MAESTRO!$L$3:$L$1000)="CONFIRMADO")),ROWS($A$3:A468))),"")</f>
        <v/>
      </c>
      <c r="I468" s="18" t="str">
        <f ca="1">IFERROR(INDEX(MAESTRO!I:I,_xludf.AGGREGATE(15,6,ROW(MAESTRO!$B$3:$B$1000)/((MAESTRO!$B$3:$B$1000="CIVILES")*(UPPER(MAESTRO!$L$3:$L$1000)="CONFIRMADO")),ROWS($A$3:A468))),"")</f>
        <v/>
      </c>
      <c r="J468" s="18" t="str">
        <f ca="1">IFERROR(INDEX(MAESTRO!J:J,_xludf.AGGREGATE(15,6,ROW(MAESTRO!$B$3:$B$1000)/((MAESTRO!$B$3:$B$1000="CIVILES")*(UPPER(MAESTRO!$L$3:$L$1000)="CONFIRMADO")),ROWS($A$3:A468))),"")</f>
        <v/>
      </c>
      <c r="K468" s="18" t="str">
        <f ca="1">IFERROR(INDEX(MAESTRO!K:K,_xludf.AGGREGATE(15,6,ROW(MAESTRO!$B$3:$B$1000)/((MAESTRO!$B$3:$B$1000="CIVILES")*(UPPER(MAESTRO!$L$3:$L$1000)="CONFIRMADO")),ROWS($A$3:A468))),"")</f>
        <v/>
      </c>
      <c r="L468" s="18" t="str">
        <f ca="1">IFERROR(INDEX(MAESTRO!L:L,_xludf.AGGREGATE(15,6,ROW(MAESTRO!$B$3:$B$1000)/((MAESTRO!$B$3:$B$1000="CIVILES")*(UPPER(MAESTRO!$L$3:$L$1000)="CONFIRMADO")),ROWS($A$3:A468))),"")</f>
        <v/>
      </c>
      <c r="M468" s="18" t="str">
        <f ca="1">IFERROR(INDEX(MAESTRO!M:M,_xludf.AGGREGATE(15,6,ROW(MAESTRO!$B$3:$B$1000)/((MAESTRO!$B$3:$B$1000="CIVILES")*(UPPER(MAESTRO!$L$3:$L$1000)="CONFIRMADO")),ROWS($A$3:A468))),"")</f>
        <v/>
      </c>
      <c r="N468" s="18" t="str">
        <f ca="1">IFERROR(INDEX(MAESTRO!N:N,_xludf.AGGREGATE(15,6,ROW(MAESTRO!$B$3:$B$1000)/((MAESTRO!$B$3:$B$1000="CIVILES")*(UPPER(MAESTRO!$L$3:$L$1000)="CONFIRMADO")),ROWS($A$3:A468))),"")</f>
        <v/>
      </c>
      <c r="O468" s="18" t="str">
        <f ca="1">IFERROR(INDEX(MAESTRO!O:O,_xludf.AGGREGATE(15,6,ROW(MAESTRO!$B$3:$B$1000)/((MAESTRO!$B$3:$B$1000="CIVILES")*(UPPER(MAESTRO!$L$3:$L$1000)="CONFIRMADO")),ROWS($A$3:A468))),"")</f>
        <v/>
      </c>
      <c r="P468" s="18" t="str">
        <f ca="1">IFERROR(INDEX(MAESTRO!P:P,_xludf.AGGREGATE(15,6,ROW(MAESTRO!$B$3:$B$1000)/((MAESTRO!$B$3:$B$1000="CIVILES")*(UPPER(MAESTRO!$L$3:$L$1000)="CONFIRMADO")),ROWS($A$3:A468))),"")</f>
        <v/>
      </c>
      <c r="Q468" s="18" t="str">
        <f ca="1">IFERROR(INDEX(MAESTRO!Q:Q,_xludf.AGGREGATE(15,6,ROW(MAESTRO!$B$3:$B$1000)/((MAESTRO!$B$3:$B$1000="CIVILES")*(UPPER(MAESTRO!$L$3:$L$1000)="CONFIRMADO")),ROWS($A$3:A468))),"")</f>
        <v/>
      </c>
      <c r="R468" s="18" t="str">
        <f ca="1">IFERROR(INDEX(MAESTRO!R:R,_xludf.AGGREGATE(15,6,ROW(MAESTRO!$B$3:$B$1000)/((MAESTRO!$B$3:$B$1000="CIVILES")*(UPPER(MAESTRO!$L$3:$L$1000)="CONFIRMADO")),ROWS($A$3:A468))),"")</f>
        <v/>
      </c>
      <c r="S468" s="18" t="str">
        <f ca="1">IFERROR(INDEX(MAESTRO!S:S,_xludf.AGGREGATE(15,6,ROW(MAESTRO!$B$3:$B$1000)/((MAESTRO!$B$3:$B$1000="CIVILES")*(UPPER(MAESTRO!$L$3:$L$1000)="CONFIRMADO")),ROWS($A$3:A468))),"")</f>
        <v/>
      </c>
      <c r="T468" s="18" t="str">
        <f ca="1">IFERROR(INDEX(MAESTRO!T:T,_xludf.AGGREGATE(15,6,ROW(MAESTRO!$B$3:$B$1000)/((MAESTRO!$B$3:$B$1000="CIVILES")*(UPPER(MAESTRO!$L$3:$L$1000)="CONFIRMADO")),ROWS($A$3:A468))),"")</f>
        <v/>
      </c>
      <c r="U468" s="18" t="str">
        <f ca="1">IFERROR(INDEX(MAESTRO!U:U,_xludf.AGGREGATE(15,6,ROW(MAESTRO!$B$3:$B$1000)/((MAESTRO!$B$3:$B$1000="CIVILES")*(UPPER(MAESTRO!$L$3:$L$1000)="CONFIRMADO")),ROWS($A$3:A468))),"")</f>
        <v/>
      </c>
      <c r="V468" s="18" t="str">
        <f ca="1">IFERROR(INDEX(MAESTRO!V:V,_xludf.AGGREGATE(15,6,ROW(MAESTRO!$B$3:$B$1000)/((MAESTRO!$B$3:$B$1000="CIVILES")*(UPPER(MAESTRO!$L$3:$L$1000)="CONFIRMADO")),ROWS($A$3:A468))),"")</f>
        <v/>
      </c>
      <c r="W468" s="18" t="str">
        <f ca="1">IFERROR(INDEX(MAESTRO!W:W,_xludf.AGGREGATE(15,6,ROW(MAESTRO!$B$3:$B$1000)/((MAESTRO!$B$3:$B$1000="CIVILES")*(UPPER(MAESTRO!$L$3:$L$1000)="CONFIRMADO")),ROWS($A$3:A468))),"")</f>
        <v/>
      </c>
      <c r="X468" s="18" t="str">
        <f ca="1">IFERROR(INDEX(MAESTRO!X:X,_xludf.AGGREGATE(15,6,ROW(MAESTRO!$B$3:$B$1000)/((MAESTRO!$B$3:$B$1000="CIVILES")*(UPPER(MAESTRO!$L$3:$L$1000)="CONFIRMADO")),ROWS($A$3:A468))),"")</f>
        <v/>
      </c>
    </row>
    <row r="469" spans="1:24" ht="22.05" customHeight="1">
      <c r="A469" s="10" t="str">
        <f ca="1">IFERROR(INDEX(MAESTRO!A:A,_xludf.AGGREGATE(15,6,ROW(MAESTRO!$B$3:$B$1000)/((MAESTRO!$B$3:$B$1000="CIVILES")*(UPPER(MAESTRO!$L$3:$L$1000)="CONFIRMADO")),ROWS($A$3:A469))),"")</f>
        <v/>
      </c>
      <c r="B469" s="10" t="str">
        <f ca="1">IFERROR(INDEX(MAESTRO!B:B,_xludf.AGGREGATE(15,6,ROW(MAESTRO!$B$3:$B$1000)/((MAESTRO!$B$3:$B$1000="CIVILES")*(UPPER(MAESTRO!$L$3:$L$1000)="CONFIRMADO")),ROWS($A$3:A469))),"")</f>
        <v/>
      </c>
      <c r="C469" s="10" t="str">
        <f ca="1">IFERROR(INDEX(MAESTRO!C:C,_xludf.AGGREGATE(15,6,ROW(MAESTRO!$B$3:$B$1000)/((MAESTRO!$B$3:$B$1000="CIVILES")*(UPPER(MAESTRO!$L$3:$L$1000)="CONFIRMADO")),ROWS($A$3:A469))),"")</f>
        <v/>
      </c>
      <c r="D469" s="10" t="str">
        <f ca="1">IFERROR(INDEX(MAESTRO!D:D,_xludf.AGGREGATE(15,6,ROW(MAESTRO!$B$3:$B$1000)/((MAESTRO!$B$3:$B$1000="CIVILES")*(UPPER(MAESTRO!$L$3:$L$1000)="CONFIRMADO")),ROWS($A$3:A469))),"")</f>
        <v/>
      </c>
      <c r="E469" s="10" t="str">
        <f ca="1">IFERROR(INDEX(MAESTRO!E:E,_xludf.AGGREGATE(15,6,ROW(MAESTRO!$B$3:$B$1000)/((MAESTRO!$B$3:$B$1000="CIVILES")*(UPPER(MAESTRO!$L$3:$L$1000)="CONFIRMADO")),ROWS($A$3:A469))),"")</f>
        <v/>
      </c>
      <c r="F469" s="10" t="str">
        <f ca="1">IFERROR(INDEX(MAESTRO!F:F,_xludf.AGGREGATE(15,6,ROW(MAESTRO!$B$3:$B$1000)/((MAESTRO!$B$3:$B$1000="CIVILES")*(UPPER(MAESTRO!$L$3:$L$1000)="CONFIRMADO")),ROWS($A$3:A469))),"")</f>
        <v/>
      </c>
      <c r="G469" s="10" t="str">
        <f ca="1">IFERROR(INDEX(MAESTRO!G:G,_xludf.AGGREGATE(15,6,ROW(MAESTRO!$B$3:$B$1000)/((MAESTRO!$B$3:$B$1000="CIVILES")*(UPPER(MAESTRO!$L$3:$L$1000)="CONFIRMADO")),ROWS($A$3:A469))),"")</f>
        <v/>
      </c>
      <c r="H469" s="10" t="str">
        <f ca="1">IFERROR(INDEX(MAESTRO!H:H,_xludf.AGGREGATE(15,6,ROW(MAESTRO!$B$3:$B$1000)/((MAESTRO!$B$3:$B$1000="CIVILES")*(UPPER(MAESTRO!$L$3:$L$1000)="CONFIRMADO")),ROWS($A$3:A469))),"")</f>
        <v/>
      </c>
      <c r="I469" s="10" t="str">
        <f ca="1">IFERROR(INDEX(MAESTRO!I:I,_xludf.AGGREGATE(15,6,ROW(MAESTRO!$B$3:$B$1000)/((MAESTRO!$B$3:$B$1000="CIVILES")*(UPPER(MAESTRO!$L$3:$L$1000)="CONFIRMADO")),ROWS($A$3:A469))),"")</f>
        <v/>
      </c>
      <c r="J469" s="10" t="str">
        <f ca="1">IFERROR(INDEX(MAESTRO!J:J,_xludf.AGGREGATE(15,6,ROW(MAESTRO!$B$3:$B$1000)/((MAESTRO!$B$3:$B$1000="CIVILES")*(UPPER(MAESTRO!$L$3:$L$1000)="CONFIRMADO")),ROWS($A$3:A469))),"")</f>
        <v/>
      </c>
      <c r="K469" s="10" t="str">
        <f ca="1">IFERROR(INDEX(MAESTRO!K:K,_xludf.AGGREGATE(15,6,ROW(MAESTRO!$B$3:$B$1000)/((MAESTRO!$B$3:$B$1000="CIVILES")*(UPPER(MAESTRO!$L$3:$L$1000)="CONFIRMADO")),ROWS($A$3:A469))),"")</f>
        <v/>
      </c>
      <c r="L469" s="10" t="str">
        <f ca="1">IFERROR(INDEX(MAESTRO!L:L,_xludf.AGGREGATE(15,6,ROW(MAESTRO!$B$3:$B$1000)/((MAESTRO!$B$3:$B$1000="CIVILES")*(UPPER(MAESTRO!$L$3:$L$1000)="CONFIRMADO")),ROWS($A$3:A469))),"")</f>
        <v/>
      </c>
      <c r="M469" s="10" t="str">
        <f ca="1">IFERROR(INDEX(MAESTRO!M:M,_xludf.AGGREGATE(15,6,ROW(MAESTRO!$B$3:$B$1000)/((MAESTRO!$B$3:$B$1000="CIVILES")*(UPPER(MAESTRO!$L$3:$L$1000)="CONFIRMADO")),ROWS($A$3:A469))),"")</f>
        <v/>
      </c>
      <c r="N469" s="10" t="str">
        <f ca="1">IFERROR(INDEX(MAESTRO!N:N,_xludf.AGGREGATE(15,6,ROW(MAESTRO!$B$3:$B$1000)/((MAESTRO!$B$3:$B$1000="CIVILES")*(UPPER(MAESTRO!$L$3:$L$1000)="CONFIRMADO")),ROWS($A$3:A469))),"")</f>
        <v/>
      </c>
      <c r="O469" s="10" t="str">
        <f ca="1">IFERROR(INDEX(MAESTRO!O:O,_xludf.AGGREGATE(15,6,ROW(MAESTRO!$B$3:$B$1000)/((MAESTRO!$B$3:$B$1000="CIVILES")*(UPPER(MAESTRO!$L$3:$L$1000)="CONFIRMADO")),ROWS($A$3:A469))),"")</f>
        <v/>
      </c>
      <c r="P469" s="10" t="str">
        <f ca="1">IFERROR(INDEX(MAESTRO!P:P,_xludf.AGGREGATE(15,6,ROW(MAESTRO!$B$3:$B$1000)/((MAESTRO!$B$3:$B$1000="CIVILES")*(UPPER(MAESTRO!$L$3:$L$1000)="CONFIRMADO")),ROWS($A$3:A469))),"")</f>
        <v/>
      </c>
      <c r="Q469" s="10" t="str">
        <f ca="1">IFERROR(INDEX(MAESTRO!Q:Q,_xludf.AGGREGATE(15,6,ROW(MAESTRO!$B$3:$B$1000)/((MAESTRO!$B$3:$B$1000="CIVILES")*(UPPER(MAESTRO!$L$3:$L$1000)="CONFIRMADO")),ROWS($A$3:A469))),"")</f>
        <v/>
      </c>
      <c r="R469" s="10" t="str">
        <f ca="1">IFERROR(INDEX(MAESTRO!R:R,_xludf.AGGREGATE(15,6,ROW(MAESTRO!$B$3:$B$1000)/((MAESTRO!$B$3:$B$1000="CIVILES")*(UPPER(MAESTRO!$L$3:$L$1000)="CONFIRMADO")),ROWS($A$3:A469))),"")</f>
        <v/>
      </c>
      <c r="S469" s="10" t="str">
        <f ca="1">IFERROR(INDEX(MAESTRO!S:S,_xludf.AGGREGATE(15,6,ROW(MAESTRO!$B$3:$B$1000)/((MAESTRO!$B$3:$B$1000="CIVILES")*(UPPER(MAESTRO!$L$3:$L$1000)="CONFIRMADO")),ROWS($A$3:A469))),"")</f>
        <v/>
      </c>
      <c r="T469" s="10" t="str">
        <f ca="1">IFERROR(INDEX(MAESTRO!T:T,_xludf.AGGREGATE(15,6,ROW(MAESTRO!$B$3:$B$1000)/((MAESTRO!$B$3:$B$1000="CIVILES")*(UPPER(MAESTRO!$L$3:$L$1000)="CONFIRMADO")),ROWS($A$3:A469))),"")</f>
        <v/>
      </c>
      <c r="U469" s="10" t="str">
        <f ca="1">IFERROR(INDEX(MAESTRO!U:U,_xludf.AGGREGATE(15,6,ROW(MAESTRO!$B$3:$B$1000)/((MAESTRO!$B$3:$B$1000="CIVILES")*(UPPER(MAESTRO!$L$3:$L$1000)="CONFIRMADO")),ROWS($A$3:A469))),"")</f>
        <v/>
      </c>
      <c r="V469" s="10" t="str">
        <f ca="1">IFERROR(INDEX(MAESTRO!V:V,_xludf.AGGREGATE(15,6,ROW(MAESTRO!$B$3:$B$1000)/((MAESTRO!$B$3:$B$1000="CIVILES")*(UPPER(MAESTRO!$L$3:$L$1000)="CONFIRMADO")),ROWS($A$3:A469))),"")</f>
        <v/>
      </c>
      <c r="W469" s="10" t="str">
        <f ca="1">IFERROR(INDEX(MAESTRO!W:W,_xludf.AGGREGATE(15,6,ROW(MAESTRO!$B$3:$B$1000)/((MAESTRO!$B$3:$B$1000="CIVILES")*(UPPER(MAESTRO!$L$3:$L$1000)="CONFIRMADO")),ROWS($A$3:A469))),"")</f>
        <v/>
      </c>
      <c r="X469" s="10" t="str">
        <f ca="1">IFERROR(INDEX(MAESTRO!X:X,_xludf.AGGREGATE(15,6,ROW(MAESTRO!$B$3:$B$1000)/((MAESTRO!$B$3:$B$1000="CIVILES")*(UPPER(MAESTRO!$L$3:$L$1000)="CONFIRMADO")),ROWS($A$3:A469))),"")</f>
        <v/>
      </c>
    </row>
    <row r="470" spans="1:24" ht="22.05" customHeight="1">
      <c r="A470" s="18" t="str">
        <f ca="1">IFERROR(INDEX(MAESTRO!A:A,_xludf.AGGREGATE(15,6,ROW(MAESTRO!$B$3:$B$1000)/((MAESTRO!$B$3:$B$1000="CIVILES")*(UPPER(MAESTRO!$L$3:$L$1000)="CONFIRMADO")),ROWS($A$3:A470))),"")</f>
        <v/>
      </c>
      <c r="B470" s="18" t="str">
        <f ca="1">IFERROR(INDEX(MAESTRO!B:B,_xludf.AGGREGATE(15,6,ROW(MAESTRO!$B$3:$B$1000)/((MAESTRO!$B$3:$B$1000="CIVILES")*(UPPER(MAESTRO!$L$3:$L$1000)="CONFIRMADO")),ROWS($A$3:A470))),"")</f>
        <v/>
      </c>
      <c r="C470" s="18" t="str">
        <f ca="1">IFERROR(INDEX(MAESTRO!C:C,_xludf.AGGREGATE(15,6,ROW(MAESTRO!$B$3:$B$1000)/((MAESTRO!$B$3:$B$1000="CIVILES")*(UPPER(MAESTRO!$L$3:$L$1000)="CONFIRMADO")),ROWS($A$3:A470))),"")</f>
        <v/>
      </c>
      <c r="D470" s="18" t="str">
        <f ca="1">IFERROR(INDEX(MAESTRO!D:D,_xludf.AGGREGATE(15,6,ROW(MAESTRO!$B$3:$B$1000)/((MAESTRO!$B$3:$B$1000="CIVILES")*(UPPER(MAESTRO!$L$3:$L$1000)="CONFIRMADO")),ROWS($A$3:A470))),"")</f>
        <v/>
      </c>
      <c r="E470" s="18" t="str">
        <f ca="1">IFERROR(INDEX(MAESTRO!E:E,_xludf.AGGREGATE(15,6,ROW(MAESTRO!$B$3:$B$1000)/((MAESTRO!$B$3:$B$1000="CIVILES")*(UPPER(MAESTRO!$L$3:$L$1000)="CONFIRMADO")),ROWS($A$3:A470))),"")</f>
        <v/>
      </c>
      <c r="F470" s="18" t="str">
        <f ca="1">IFERROR(INDEX(MAESTRO!F:F,_xludf.AGGREGATE(15,6,ROW(MAESTRO!$B$3:$B$1000)/((MAESTRO!$B$3:$B$1000="CIVILES")*(UPPER(MAESTRO!$L$3:$L$1000)="CONFIRMADO")),ROWS($A$3:A470))),"")</f>
        <v/>
      </c>
      <c r="G470" s="18" t="str">
        <f ca="1">IFERROR(INDEX(MAESTRO!G:G,_xludf.AGGREGATE(15,6,ROW(MAESTRO!$B$3:$B$1000)/((MAESTRO!$B$3:$B$1000="CIVILES")*(UPPER(MAESTRO!$L$3:$L$1000)="CONFIRMADO")),ROWS($A$3:A470))),"")</f>
        <v/>
      </c>
      <c r="H470" s="18" t="str">
        <f ca="1">IFERROR(INDEX(MAESTRO!H:H,_xludf.AGGREGATE(15,6,ROW(MAESTRO!$B$3:$B$1000)/((MAESTRO!$B$3:$B$1000="CIVILES")*(UPPER(MAESTRO!$L$3:$L$1000)="CONFIRMADO")),ROWS($A$3:A470))),"")</f>
        <v/>
      </c>
      <c r="I470" s="18" t="str">
        <f ca="1">IFERROR(INDEX(MAESTRO!I:I,_xludf.AGGREGATE(15,6,ROW(MAESTRO!$B$3:$B$1000)/((MAESTRO!$B$3:$B$1000="CIVILES")*(UPPER(MAESTRO!$L$3:$L$1000)="CONFIRMADO")),ROWS($A$3:A470))),"")</f>
        <v/>
      </c>
      <c r="J470" s="18" t="str">
        <f ca="1">IFERROR(INDEX(MAESTRO!J:J,_xludf.AGGREGATE(15,6,ROW(MAESTRO!$B$3:$B$1000)/((MAESTRO!$B$3:$B$1000="CIVILES")*(UPPER(MAESTRO!$L$3:$L$1000)="CONFIRMADO")),ROWS($A$3:A470))),"")</f>
        <v/>
      </c>
      <c r="K470" s="18" t="str">
        <f ca="1">IFERROR(INDEX(MAESTRO!K:K,_xludf.AGGREGATE(15,6,ROW(MAESTRO!$B$3:$B$1000)/((MAESTRO!$B$3:$B$1000="CIVILES")*(UPPER(MAESTRO!$L$3:$L$1000)="CONFIRMADO")),ROWS($A$3:A470))),"")</f>
        <v/>
      </c>
      <c r="L470" s="18" t="str">
        <f ca="1">IFERROR(INDEX(MAESTRO!L:L,_xludf.AGGREGATE(15,6,ROW(MAESTRO!$B$3:$B$1000)/((MAESTRO!$B$3:$B$1000="CIVILES")*(UPPER(MAESTRO!$L$3:$L$1000)="CONFIRMADO")),ROWS($A$3:A470))),"")</f>
        <v/>
      </c>
      <c r="M470" s="18" t="str">
        <f ca="1">IFERROR(INDEX(MAESTRO!M:M,_xludf.AGGREGATE(15,6,ROW(MAESTRO!$B$3:$B$1000)/((MAESTRO!$B$3:$B$1000="CIVILES")*(UPPER(MAESTRO!$L$3:$L$1000)="CONFIRMADO")),ROWS($A$3:A470))),"")</f>
        <v/>
      </c>
      <c r="N470" s="18" t="str">
        <f ca="1">IFERROR(INDEX(MAESTRO!N:N,_xludf.AGGREGATE(15,6,ROW(MAESTRO!$B$3:$B$1000)/((MAESTRO!$B$3:$B$1000="CIVILES")*(UPPER(MAESTRO!$L$3:$L$1000)="CONFIRMADO")),ROWS($A$3:A470))),"")</f>
        <v/>
      </c>
      <c r="O470" s="18" t="str">
        <f ca="1">IFERROR(INDEX(MAESTRO!O:O,_xludf.AGGREGATE(15,6,ROW(MAESTRO!$B$3:$B$1000)/((MAESTRO!$B$3:$B$1000="CIVILES")*(UPPER(MAESTRO!$L$3:$L$1000)="CONFIRMADO")),ROWS($A$3:A470))),"")</f>
        <v/>
      </c>
      <c r="P470" s="18" t="str">
        <f ca="1">IFERROR(INDEX(MAESTRO!P:P,_xludf.AGGREGATE(15,6,ROW(MAESTRO!$B$3:$B$1000)/((MAESTRO!$B$3:$B$1000="CIVILES")*(UPPER(MAESTRO!$L$3:$L$1000)="CONFIRMADO")),ROWS($A$3:A470))),"")</f>
        <v/>
      </c>
      <c r="Q470" s="18" t="str">
        <f ca="1">IFERROR(INDEX(MAESTRO!Q:Q,_xludf.AGGREGATE(15,6,ROW(MAESTRO!$B$3:$B$1000)/((MAESTRO!$B$3:$B$1000="CIVILES")*(UPPER(MAESTRO!$L$3:$L$1000)="CONFIRMADO")),ROWS($A$3:A470))),"")</f>
        <v/>
      </c>
      <c r="R470" s="18" t="str">
        <f ca="1">IFERROR(INDEX(MAESTRO!R:R,_xludf.AGGREGATE(15,6,ROW(MAESTRO!$B$3:$B$1000)/((MAESTRO!$B$3:$B$1000="CIVILES")*(UPPER(MAESTRO!$L$3:$L$1000)="CONFIRMADO")),ROWS($A$3:A470))),"")</f>
        <v/>
      </c>
      <c r="S470" s="18" t="str">
        <f ca="1">IFERROR(INDEX(MAESTRO!S:S,_xludf.AGGREGATE(15,6,ROW(MAESTRO!$B$3:$B$1000)/((MAESTRO!$B$3:$B$1000="CIVILES")*(UPPER(MAESTRO!$L$3:$L$1000)="CONFIRMADO")),ROWS($A$3:A470))),"")</f>
        <v/>
      </c>
      <c r="T470" s="18" t="str">
        <f ca="1">IFERROR(INDEX(MAESTRO!T:T,_xludf.AGGREGATE(15,6,ROW(MAESTRO!$B$3:$B$1000)/((MAESTRO!$B$3:$B$1000="CIVILES")*(UPPER(MAESTRO!$L$3:$L$1000)="CONFIRMADO")),ROWS($A$3:A470))),"")</f>
        <v/>
      </c>
      <c r="U470" s="18" t="str">
        <f ca="1">IFERROR(INDEX(MAESTRO!U:U,_xludf.AGGREGATE(15,6,ROW(MAESTRO!$B$3:$B$1000)/((MAESTRO!$B$3:$B$1000="CIVILES")*(UPPER(MAESTRO!$L$3:$L$1000)="CONFIRMADO")),ROWS($A$3:A470))),"")</f>
        <v/>
      </c>
      <c r="V470" s="18" t="str">
        <f ca="1">IFERROR(INDEX(MAESTRO!V:V,_xludf.AGGREGATE(15,6,ROW(MAESTRO!$B$3:$B$1000)/((MAESTRO!$B$3:$B$1000="CIVILES")*(UPPER(MAESTRO!$L$3:$L$1000)="CONFIRMADO")),ROWS($A$3:A470))),"")</f>
        <v/>
      </c>
      <c r="W470" s="18" t="str">
        <f ca="1">IFERROR(INDEX(MAESTRO!W:W,_xludf.AGGREGATE(15,6,ROW(MAESTRO!$B$3:$B$1000)/((MAESTRO!$B$3:$B$1000="CIVILES")*(UPPER(MAESTRO!$L$3:$L$1000)="CONFIRMADO")),ROWS($A$3:A470))),"")</f>
        <v/>
      </c>
      <c r="X470" s="18" t="str">
        <f ca="1">IFERROR(INDEX(MAESTRO!X:X,_xludf.AGGREGATE(15,6,ROW(MAESTRO!$B$3:$B$1000)/((MAESTRO!$B$3:$B$1000="CIVILES")*(UPPER(MAESTRO!$L$3:$L$1000)="CONFIRMADO")),ROWS($A$3:A470))),"")</f>
        <v/>
      </c>
    </row>
    <row r="471" spans="1:24" ht="22.05" customHeight="1">
      <c r="A471" s="10" t="str">
        <f ca="1">IFERROR(INDEX(MAESTRO!A:A,_xludf.AGGREGATE(15,6,ROW(MAESTRO!$B$3:$B$1000)/((MAESTRO!$B$3:$B$1000="CIVILES")*(UPPER(MAESTRO!$L$3:$L$1000)="CONFIRMADO")),ROWS($A$3:A471))),"")</f>
        <v/>
      </c>
      <c r="B471" s="10" t="str">
        <f ca="1">IFERROR(INDEX(MAESTRO!B:B,_xludf.AGGREGATE(15,6,ROW(MAESTRO!$B$3:$B$1000)/((MAESTRO!$B$3:$B$1000="CIVILES")*(UPPER(MAESTRO!$L$3:$L$1000)="CONFIRMADO")),ROWS($A$3:A471))),"")</f>
        <v/>
      </c>
      <c r="C471" s="10" t="str">
        <f ca="1">IFERROR(INDEX(MAESTRO!C:C,_xludf.AGGREGATE(15,6,ROW(MAESTRO!$B$3:$B$1000)/((MAESTRO!$B$3:$B$1000="CIVILES")*(UPPER(MAESTRO!$L$3:$L$1000)="CONFIRMADO")),ROWS($A$3:A471))),"")</f>
        <v/>
      </c>
      <c r="D471" s="10" t="str">
        <f ca="1">IFERROR(INDEX(MAESTRO!D:D,_xludf.AGGREGATE(15,6,ROW(MAESTRO!$B$3:$B$1000)/((MAESTRO!$B$3:$B$1000="CIVILES")*(UPPER(MAESTRO!$L$3:$L$1000)="CONFIRMADO")),ROWS($A$3:A471))),"")</f>
        <v/>
      </c>
      <c r="E471" s="10" t="str">
        <f ca="1">IFERROR(INDEX(MAESTRO!E:E,_xludf.AGGREGATE(15,6,ROW(MAESTRO!$B$3:$B$1000)/((MAESTRO!$B$3:$B$1000="CIVILES")*(UPPER(MAESTRO!$L$3:$L$1000)="CONFIRMADO")),ROWS($A$3:A471))),"")</f>
        <v/>
      </c>
      <c r="F471" s="10" t="str">
        <f ca="1">IFERROR(INDEX(MAESTRO!F:F,_xludf.AGGREGATE(15,6,ROW(MAESTRO!$B$3:$B$1000)/((MAESTRO!$B$3:$B$1000="CIVILES")*(UPPER(MAESTRO!$L$3:$L$1000)="CONFIRMADO")),ROWS($A$3:A471))),"")</f>
        <v/>
      </c>
      <c r="G471" s="10" t="str">
        <f ca="1">IFERROR(INDEX(MAESTRO!G:G,_xludf.AGGREGATE(15,6,ROW(MAESTRO!$B$3:$B$1000)/((MAESTRO!$B$3:$B$1000="CIVILES")*(UPPER(MAESTRO!$L$3:$L$1000)="CONFIRMADO")),ROWS($A$3:A471))),"")</f>
        <v/>
      </c>
      <c r="H471" s="10" t="str">
        <f ca="1">IFERROR(INDEX(MAESTRO!H:H,_xludf.AGGREGATE(15,6,ROW(MAESTRO!$B$3:$B$1000)/((MAESTRO!$B$3:$B$1000="CIVILES")*(UPPER(MAESTRO!$L$3:$L$1000)="CONFIRMADO")),ROWS($A$3:A471))),"")</f>
        <v/>
      </c>
      <c r="I471" s="10" t="str">
        <f ca="1">IFERROR(INDEX(MAESTRO!I:I,_xludf.AGGREGATE(15,6,ROW(MAESTRO!$B$3:$B$1000)/((MAESTRO!$B$3:$B$1000="CIVILES")*(UPPER(MAESTRO!$L$3:$L$1000)="CONFIRMADO")),ROWS($A$3:A471))),"")</f>
        <v/>
      </c>
      <c r="J471" s="10" t="str">
        <f ca="1">IFERROR(INDEX(MAESTRO!J:J,_xludf.AGGREGATE(15,6,ROW(MAESTRO!$B$3:$B$1000)/((MAESTRO!$B$3:$B$1000="CIVILES")*(UPPER(MAESTRO!$L$3:$L$1000)="CONFIRMADO")),ROWS($A$3:A471))),"")</f>
        <v/>
      </c>
      <c r="K471" s="10" t="str">
        <f ca="1">IFERROR(INDEX(MAESTRO!K:K,_xludf.AGGREGATE(15,6,ROW(MAESTRO!$B$3:$B$1000)/((MAESTRO!$B$3:$B$1000="CIVILES")*(UPPER(MAESTRO!$L$3:$L$1000)="CONFIRMADO")),ROWS($A$3:A471))),"")</f>
        <v/>
      </c>
      <c r="L471" s="10" t="str">
        <f ca="1">IFERROR(INDEX(MAESTRO!L:L,_xludf.AGGREGATE(15,6,ROW(MAESTRO!$B$3:$B$1000)/((MAESTRO!$B$3:$B$1000="CIVILES")*(UPPER(MAESTRO!$L$3:$L$1000)="CONFIRMADO")),ROWS($A$3:A471))),"")</f>
        <v/>
      </c>
      <c r="M471" s="10" t="str">
        <f ca="1">IFERROR(INDEX(MAESTRO!M:M,_xludf.AGGREGATE(15,6,ROW(MAESTRO!$B$3:$B$1000)/((MAESTRO!$B$3:$B$1000="CIVILES")*(UPPER(MAESTRO!$L$3:$L$1000)="CONFIRMADO")),ROWS($A$3:A471))),"")</f>
        <v/>
      </c>
      <c r="N471" s="10" t="str">
        <f ca="1">IFERROR(INDEX(MAESTRO!N:N,_xludf.AGGREGATE(15,6,ROW(MAESTRO!$B$3:$B$1000)/((MAESTRO!$B$3:$B$1000="CIVILES")*(UPPER(MAESTRO!$L$3:$L$1000)="CONFIRMADO")),ROWS($A$3:A471))),"")</f>
        <v/>
      </c>
      <c r="O471" s="10" t="str">
        <f ca="1">IFERROR(INDEX(MAESTRO!O:O,_xludf.AGGREGATE(15,6,ROW(MAESTRO!$B$3:$B$1000)/((MAESTRO!$B$3:$B$1000="CIVILES")*(UPPER(MAESTRO!$L$3:$L$1000)="CONFIRMADO")),ROWS($A$3:A471))),"")</f>
        <v/>
      </c>
      <c r="P471" s="10" t="str">
        <f ca="1">IFERROR(INDEX(MAESTRO!P:P,_xludf.AGGREGATE(15,6,ROW(MAESTRO!$B$3:$B$1000)/((MAESTRO!$B$3:$B$1000="CIVILES")*(UPPER(MAESTRO!$L$3:$L$1000)="CONFIRMADO")),ROWS($A$3:A471))),"")</f>
        <v/>
      </c>
      <c r="Q471" s="10" t="str">
        <f ca="1">IFERROR(INDEX(MAESTRO!Q:Q,_xludf.AGGREGATE(15,6,ROW(MAESTRO!$B$3:$B$1000)/((MAESTRO!$B$3:$B$1000="CIVILES")*(UPPER(MAESTRO!$L$3:$L$1000)="CONFIRMADO")),ROWS($A$3:A471))),"")</f>
        <v/>
      </c>
      <c r="R471" s="10" t="str">
        <f ca="1">IFERROR(INDEX(MAESTRO!R:R,_xludf.AGGREGATE(15,6,ROW(MAESTRO!$B$3:$B$1000)/((MAESTRO!$B$3:$B$1000="CIVILES")*(UPPER(MAESTRO!$L$3:$L$1000)="CONFIRMADO")),ROWS($A$3:A471))),"")</f>
        <v/>
      </c>
      <c r="S471" s="10" t="str">
        <f ca="1">IFERROR(INDEX(MAESTRO!S:S,_xludf.AGGREGATE(15,6,ROW(MAESTRO!$B$3:$B$1000)/((MAESTRO!$B$3:$B$1000="CIVILES")*(UPPER(MAESTRO!$L$3:$L$1000)="CONFIRMADO")),ROWS($A$3:A471))),"")</f>
        <v/>
      </c>
      <c r="T471" s="10" t="str">
        <f ca="1">IFERROR(INDEX(MAESTRO!T:T,_xludf.AGGREGATE(15,6,ROW(MAESTRO!$B$3:$B$1000)/((MAESTRO!$B$3:$B$1000="CIVILES")*(UPPER(MAESTRO!$L$3:$L$1000)="CONFIRMADO")),ROWS($A$3:A471))),"")</f>
        <v/>
      </c>
      <c r="U471" s="10" t="str">
        <f ca="1">IFERROR(INDEX(MAESTRO!U:U,_xludf.AGGREGATE(15,6,ROW(MAESTRO!$B$3:$B$1000)/((MAESTRO!$B$3:$B$1000="CIVILES")*(UPPER(MAESTRO!$L$3:$L$1000)="CONFIRMADO")),ROWS($A$3:A471))),"")</f>
        <v/>
      </c>
      <c r="V471" s="10" t="str">
        <f ca="1">IFERROR(INDEX(MAESTRO!V:V,_xludf.AGGREGATE(15,6,ROW(MAESTRO!$B$3:$B$1000)/((MAESTRO!$B$3:$B$1000="CIVILES")*(UPPER(MAESTRO!$L$3:$L$1000)="CONFIRMADO")),ROWS($A$3:A471))),"")</f>
        <v/>
      </c>
      <c r="W471" s="10" t="str">
        <f ca="1">IFERROR(INDEX(MAESTRO!W:W,_xludf.AGGREGATE(15,6,ROW(MAESTRO!$B$3:$B$1000)/((MAESTRO!$B$3:$B$1000="CIVILES")*(UPPER(MAESTRO!$L$3:$L$1000)="CONFIRMADO")),ROWS($A$3:A471))),"")</f>
        <v/>
      </c>
      <c r="X471" s="10" t="str">
        <f ca="1">IFERROR(INDEX(MAESTRO!X:X,_xludf.AGGREGATE(15,6,ROW(MAESTRO!$B$3:$B$1000)/((MAESTRO!$B$3:$B$1000="CIVILES")*(UPPER(MAESTRO!$L$3:$L$1000)="CONFIRMADO")),ROWS($A$3:A471))),"")</f>
        <v/>
      </c>
    </row>
    <row r="472" spans="1:24" ht="22.05" customHeight="1">
      <c r="A472" s="18" t="str">
        <f ca="1">IFERROR(INDEX(MAESTRO!A:A,_xludf.AGGREGATE(15,6,ROW(MAESTRO!$B$3:$B$1000)/((MAESTRO!$B$3:$B$1000="CIVILES")*(UPPER(MAESTRO!$L$3:$L$1000)="CONFIRMADO")),ROWS($A$3:A472))),"")</f>
        <v/>
      </c>
      <c r="B472" s="18" t="str">
        <f ca="1">IFERROR(INDEX(MAESTRO!B:B,_xludf.AGGREGATE(15,6,ROW(MAESTRO!$B$3:$B$1000)/((MAESTRO!$B$3:$B$1000="CIVILES")*(UPPER(MAESTRO!$L$3:$L$1000)="CONFIRMADO")),ROWS($A$3:A472))),"")</f>
        <v/>
      </c>
      <c r="C472" s="18" t="str">
        <f ca="1">IFERROR(INDEX(MAESTRO!C:C,_xludf.AGGREGATE(15,6,ROW(MAESTRO!$B$3:$B$1000)/((MAESTRO!$B$3:$B$1000="CIVILES")*(UPPER(MAESTRO!$L$3:$L$1000)="CONFIRMADO")),ROWS($A$3:A472))),"")</f>
        <v/>
      </c>
      <c r="D472" s="18" t="str">
        <f ca="1">IFERROR(INDEX(MAESTRO!D:D,_xludf.AGGREGATE(15,6,ROW(MAESTRO!$B$3:$B$1000)/((MAESTRO!$B$3:$B$1000="CIVILES")*(UPPER(MAESTRO!$L$3:$L$1000)="CONFIRMADO")),ROWS($A$3:A472))),"")</f>
        <v/>
      </c>
      <c r="E472" s="18" t="str">
        <f ca="1">IFERROR(INDEX(MAESTRO!E:E,_xludf.AGGREGATE(15,6,ROW(MAESTRO!$B$3:$B$1000)/((MAESTRO!$B$3:$B$1000="CIVILES")*(UPPER(MAESTRO!$L$3:$L$1000)="CONFIRMADO")),ROWS($A$3:A472))),"")</f>
        <v/>
      </c>
      <c r="F472" s="18" t="str">
        <f ca="1">IFERROR(INDEX(MAESTRO!F:F,_xludf.AGGREGATE(15,6,ROW(MAESTRO!$B$3:$B$1000)/((MAESTRO!$B$3:$B$1000="CIVILES")*(UPPER(MAESTRO!$L$3:$L$1000)="CONFIRMADO")),ROWS($A$3:A472))),"")</f>
        <v/>
      </c>
      <c r="G472" s="18" t="str">
        <f ca="1">IFERROR(INDEX(MAESTRO!G:G,_xludf.AGGREGATE(15,6,ROW(MAESTRO!$B$3:$B$1000)/((MAESTRO!$B$3:$B$1000="CIVILES")*(UPPER(MAESTRO!$L$3:$L$1000)="CONFIRMADO")),ROWS($A$3:A472))),"")</f>
        <v/>
      </c>
      <c r="H472" s="18" t="str">
        <f ca="1">IFERROR(INDEX(MAESTRO!H:H,_xludf.AGGREGATE(15,6,ROW(MAESTRO!$B$3:$B$1000)/((MAESTRO!$B$3:$B$1000="CIVILES")*(UPPER(MAESTRO!$L$3:$L$1000)="CONFIRMADO")),ROWS($A$3:A472))),"")</f>
        <v/>
      </c>
      <c r="I472" s="18" t="str">
        <f ca="1">IFERROR(INDEX(MAESTRO!I:I,_xludf.AGGREGATE(15,6,ROW(MAESTRO!$B$3:$B$1000)/((MAESTRO!$B$3:$B$1000="CIVILES")*(UPPER(MAESTRO!$L$3:$L$1000)="CONFIRMADO")),ROWS($A$3:A472))),"")</f>
        <v/>
      </c>
      <c r="J472" s="18" t="str">
        <f ca="1">IFERROR(INDEX(MAESTRO!J:J,_xludf.AGGREGATE(15,6,ROW(MAESTRO!$B$3:$B$1000)/((MAESTRO!$B$3:$B$1000="CIVILES")*(UPPER(MAESTRO!$L$3:$L$1000)="CONFIRMADO")),ROWS($A$3:A472))),"")</f>
        <v/>
      </c>
      <c r="K472" s="18" t="str">
        <f ca="1">IFERROR(INDEX(MAESTRO!K:K,_xludf.AGGREGATE(15,6,ROW(MAESTRO!$B$3:$B$1000)/((MAESTRO!$B$3:$B$1000="CIVILES")*(UPPER(MAESTRO!$L$3:$L$1000)="CONFIRMADO")),ROWS($A$3:A472))),"")</f>
        <v/>
      </c>
      <c r="L472" s="18" t="str">
        <f ca="1">IFERROR(INDEX(MAESTRO!L:L,_xludf.AGGREGATE(15,6,ROW(MAESTRO!$B$3:$B$1000)/((MAESTRO!$B$3:$B$1000="CIVILES")*(UPPER(MAESTRO!$L$3:$L$1000)="CONFIRMADO")),ROWS($A$3:A472))),"")</f>
        <v/>
      </c>
      <c r="M472" s="18" t="str">
        <f ca="1">IFERROR(INDEX(MAESTRO!M:M,_xludf.AGGREGATE(15,6,ROW(MAESTRO!$B$3:$B$1000)/((MAESTRO!$B$3:$B$1000="CIVILES")*(UPPER(MAESTRO!$L$3:$L$1000)="CONFIRMADO")),ROWS($A$3:A472))),"")</f>
        <v/>
      </c>
      <c r="N472" s="18" t="str">
        <f ca="1">IFERROR(INDEX(MAESTRO!N:N,_xludf.AGGREGATE(15,6,ROW(MAESTRO!$B$3:$B$1000)/((MAESTRO!$B$3:$B$1000="CIVILES")*(UPPER(MAESTRO!$L$3:$L$1000)="CONFIRMADO")),ROWS($A$3:A472))),"")</f>
        <v/>
      </c>
      <c r="O472" s="18" t="str">
        <f ca="1">IFERROR(INDEX(MAESTRO!O:O,_xludf.AGGREGATE(15,6,ROW(MAESTRO!$B$3:$B$1000)/((MAESTRO!$B$3:$B$1000="CIVILES")*(UPPER(MAESTRO!$L$3:$L$1000)="CONFIRMADO")),ROWS($A$3:A472))),"")</f>
        <v/>
      </c>
      <c r="P472" s="18" t="str">
        <f ca="1">IFERROR(INDEX(MAESTRO!P:P,_xludf.AGGREGATE(15,6,ROW(MAESTRO!$B$3:$B$1000)/((MAESTRO!$B$3:$B$1000="CIVILES")*(UPPER(MAESTRO!$L$3:$L$1000)="CONFIRMADO")),ROWS($A$3:A472))),"")</f>
        <v/>
      </c>
      <c r="Q472" s="18" t="str">
        <f ca="1">IFERROR(INDEX(MAESTRO!Q:Q,_xludf.AGGREGATE(15,6,ROW(MAESTRO!$B$3:$B$1000)/((MAESTRO!$B$3:$B$1000="CIVILES")*(UPPER(MAESTRO!$L$3:$L$1000)="CONFIRMADO")),ROWS($A$3:A472))),"")</f>
        <v/>
      </c>
      <c r="R472" s="18" t="str">
        <f ca="1">IFERROR(INDEX(MAESTRO!R:R,_xludf.AGGREGATE(15,6,ROW(MAESTRO!$B$3:$B$1000)/((MAESTRO!$B$3:$B$1000="CIVILES")*(UPPER(MAESTRO!$L$3:$L$1000)="CONFIRMADO")),ROWS($A$3:A472))),"")</f>
        <v/>
      </c>
      <c r="S472" s="18" t="str">
        <f ca="1">IFERROR(INDEX(MAESTRO!S:S,_xludf.AGGREGATE(15,6,ROW(MAESTRO!$B$3:$B$1000)/((MAESTRO!$B$3:$B$1000="CIVILES")*(UPPER(MAESTRO!$L$3:$L$1000)="CONFIRMADO")),ROWS($A$3:A472))),"")</f>
        <v/>
      </c>
      <c r="T472" s="18" t="str">
        <f ca="1">IFERROR(INDEX(MAESTRO!T:T,_xludf.AGGREGATE(15,6,ROW(MAESTRO!$B$3:$B$1000)/((MAESTRO!$B$3:$B$1000="CIVILES")*(UPPER(MAESTRO!$L$3:$L$1000)="CONFIRMADO")),ROWS($A$3:A472))),"")</f>
        <v/>
      </c>
      <c r="U472" s="18" t="str">
        <f ca="1">IFERROR(INDEX(MAESTRO!U:U,_xludf.AGGREGATE(15,6,ROW(MAESTRO!$B$3:$B$1000)/((MAESTRO!$B$3:$B$1000="CIVILES")*(UPPER(MAESTRO!$L$3:$L$1000)="CONFIRMADO")),ROWS($A$3:A472))),"")</f>
        <v/>
      </c>
      <c r="V472" s="18" t="str">
        <f ca="1">IFERROR(INDEX(MAESTRO!V:V,_xludf.AGGREGATE(15,6,ROW(MAESTRO!$B$3:$B$1000)/((MAESTRO!$B$3:$B$1000="CIVILES")*(UPPER(MAESTRO!$L$3:$L$1000)="CONFIRMADO")),ROWS($A$3:A472))),"")</f>
        <v/>
      </c>
      <c r="W472" s="18" t="str">
        <f ca="1">IFERROR(INDEX(MAESTRO!W:W,_xludf.AGGREGATE(15,6,ROW(MAESTRO!$B$3:$B$1000)/((MAESTRO!$B$3:$B$1000="CIVILES")*(UPPER(MAESTRO!$L$3:$L$1000)="CONFIRMADO")),ROWS($A$3:A472))),"")</f>
        <v/>
      </c>
      <c r="X472" s="18" t="str">
        <f ca="1">IFERROR(INDEX(MAESTRO!X:X,_xludf.AGGREGATE(15,6,ROW(MAESTRO!$B$3:$B$1000)/((MAESTRO!$B$3:$B$1000="CIVILES")*(UPPER(MAESTRO!$L$3:$L$1000)="CONFIRMADO")),ROWS($A$3:A472))),"")</f>
        <v/>
      </c>
    </row>
    <row r="473" spans="1:24" ht="22.05" customHeight="1">
      <c r="A473" s="10" t="str">
        <f ca="1">IFERROR(INDEX(MAESTRO!A:A,_xludf.AGGREGATE(15,6,ROW(MAESTRO!$B$3:$B$1000)/((MAESTRO!$B$3:$B$1000="CIVILES")*(UPPER(MAESTRO!$L$3:$L$1000)="CONFIRMADO")),ROWS($A$3:A473))),"")</f>
        <v/>
      </c>
      <c r="B473" s="10" t="str">
        <f ca="1">IFERROR(INDEX(MAESTRO!B:B,_xludf.AGGREGATE(15,6,ROW(MAESTRO!$B$3:$B$1000)/((MAESTRO!$B$3:$B$1000="CIVILES")*(UPPER(MAESTRO!$L$3:$L$1000)="CONFIRMADO")),ROWS($A$3:A473))),"")</f>
        <v/>
      </c>
      <c r="C473" s="10" t="str">
        <f ca="1">IFERROR(INDEX(MAESTRO!C:C,_xludf.AGGREGATE(15,6,ROW(MAESTRO!$B$3:$B$1000)/((MAESTRO!$B$3:$B$1000="CIVILES")*(UPPER(MAESTRO!$L$3:$L$1000)="CONFIRMADO")),ROWS($A$3:A473))),"")</f>
        <v/>
      </c>
      <c r="D473" s="10" t="str">
        <f ca="1">IFERROR(INDEX(MAESTRO!D:D,_xludf.AGGREGATE(15,6,ROW(MAESTRO!$B$3:$B$1000)/((MAESTRO!$B$3:$B$1000="CIVILES")*(UPPER(MAESTRO!$L$3:$L$1000)="CONFIRMADO")),ROWS($A$3:A473))),"")</f>
        <v/>
      </c>
      <c r="E473" s="10" t="str">
        <f ca="1">IFERROR(INDEX(MAESTRO!E:E,_xludf.AGGREGATE(15,6,ROW(MAESTRO!$B$3:$B$1000)/((MAESTRO!$B$3:$B$1000="CIVILES")*(UPPER(MAESTRO!$L$3:$L$1000)="CONFIRMADO")),ROWS($A$3:A473))),"")</f>
        <v/>
      </c>
      <c r="F473" s="10" t="str">
        <f ca="1">IFERROR(INDEX(MAESTRO!F:F,_xludf.AGGREGATE(15,6,ROW(MAESTRO!$B$3:$B$1000)/((MAESTRO!$B$3:$B$1000="CIVILES")*(UPPER(MAESTRO!$L$3:$L$1000)="CONFIRMADO")),ROWS($A$3:A473))),"")</f>
        <v/>
      </c>
      <c r="G473" s="10" t="str">
        <f ca="1">IFERROR(INDEX(MAESTRO!G:G,_xludf.AGGREGATE(15,6,ROW(MAESTRO!$B$3:$B$1000)/((MAESTRO!$B$3:$B$1000="CIVILES")*(UPPER(MAESTRO!$L$3:$L$1000)="CONFIRMADO")),ROWS($A$3:A473))),"")</f>
        <v/>
      </c>
      <c r="H473" s="10" t="str">
        <f ca="1">IFERROR(INDEX(MAESTRO!H:H,_xludf.AGGREGATE(15,6,ROW(MAESTRO!$B$3:$B$1000)/((MAESTRO!$B$3:$B$1000="CIVILES")*(UPPER(MAESTRO!$L$3:$L$1000)="CONFIRMADO")),ROWS($A$3:A473))),"")</f>
        <v/>
      </c>
      <c r="I473" s="10" t="str">
        <f ca="1">IFERROR(INDEX(MAESTRO!I:I,_xludf.AGGREGATE(15,6,ROW(MAESTRO!$B$3:$B$1000)/((MAESTRO!$B$3:$B$1000="CIVILES")*(UPPER(MAESTRO!$L$3:$L$1000)="CONFIRMADO")),ROWS($A$3:A473))),"")</f>
        <v/>
      </c>
      <c r="J473" s="10" t="str">
        <f ca="1">IFERROR(INDEX(MAESTRO!J:J,_xludf.AGGREGATE(15,6,ROW(MAESTRO!$B$3:$B$1000)/((MAESTRO!$B$3:$B$1000="CIVILES")*(UPPER(MAESTRO!$L$3:$L$1000)="CONFIRMADO")),ROWS($A$3:A473))),"")</f>
        <v/>
      </c>
      <c r="K473" s="10" t="str">
        <f ca="1">IFERROR(INDEX(MAESTRO!K:K,_xludf.AGGREGATE(15,6,ROW(MAESTRO!$B$3:$B$1000)/((MAESTRO!$B$3:$B$1000="CIVILES")*(UPPER(MAESTRO!$L$3:$L$1000)="CONFIRMADO")),ROWS($A$3:A473))),"")</f>
        <v/>
      </c>
      <c r="L473" s="10" t="str">
        <f ca="1">IFERROR(INDEX(MAESTRO!L:L,_xludf.AGGREGATE(15,6,ROW(MAESTRO!$B$3:$B$1000)/((MAESTRO!$B$3:$B$1000="CIVILES")*(UPPER(MAESTRO!$L$3:$L$1000)="CONFIRMADO")),ROWS($A$3:A473))),"")</f>
        <v/>
      </c>
      <c r="M473" s="10" t="str">
        <f ca="1">IFERROR(INDEX(MAESTRO!M:M,_xludf.AGGREGATE(15,6,ROW(MAESTRO!$B$3:$B$1000)/((MAESTRO!$B$3:$B$1000="CIVILES")*(UPPER(MAESTRO!$L$3:$L$1000)="CONFIRMADO")),ROWS($A$3:A473))),"")</f>
        <v/>
      </c>
      <c r="N473" s="10" t="str">
        <f ca="1">IFERROR(INDEX(MAESTRO!N:N,_xludf.AGGREGATE(15,6,ROW(MAESTRO!$B$3:$B$1000)/((MAESTRO!$B$3:$B$1000="CIVILES")*(UPPER(MAESTRO!$L$3:$L$1000)="CONFIRMADO")),ROWS($A$3:A473))),"")</f>
        <v/>
      </c>
      <c r="O473" s="10" t="str">
        <f ca="1">IFERROR(INDEX(MAESTRO!O:O,_xludf.AGGREGATE(15,6,ROW(MAESTRO!$B$3:$B$1000)/((MAESTRO!$B$3:$B$1000="CIVILES")*(UPPER(MAESTRO!$L$3:$L$1000)="CONFIRMADO")),ROWS($A$3:A473))),"")</f>
        <v/>
      </c>
      <c r="P473" s="10" t="str">
        <f ca="1">IFERROR(INDEX(MAESTRO!P:P,_xludf.AGGREGATE(15,6,ROW(MAESTRO!$B$3:$B$1000)/((MAESTRO!$B$3:$B$1000="CIVILES")*(UPPER(MAESTRO!$L$3:$L$1000)="CONFIRMADO")),ROWS($A$3:A473))),"")</f>
        <v/>
      </c>
      <c r="Q473" s="10" t="str">
        <f ca="1">IFERROR(INDEX(MAESTRO!Q:Q,_xludf.AGGREGATE(15,6,ROW(MAESTRO!$B$3:$B$1000)/((MAESTRO!$B$3:$B$1000="CIVILES")*(UPPER(MAESTRO!$L$3:$L$1000)="CONFIRMADO")),ROWS($A$3:A473))),"")</f>
        <v/>
      </c>
      <c r="R473" s="10" t="str">
        <f ca="1">IFERROR(INDEX(MAESTRO!R:R,_xludf.AGGREGATE(15,6,ROW(MAESTRO!$B$3:$B$1000)/((MAESTRO!$B$3:$B$1000="CIVILES")*(UPPER(MAESTRO!$L$3:$L$1000)="CONFIRMADO")),ROWS($A$3:A473))),"")</f>
        <v/>
      </c>
      <c r="S473" s="10" t="str">
        <f ca="1">IFERROR(INDEX(MAESTRO!S:S,_xludf.AGGREGATE(15,6,ROW(MAESTRO!$B$3:$B$1000)/((MAESTRO!$B$3:$B$1000="CIVILES")*(UPPER(MAESTRO!$L$3:$L$1000)="CONFIRMADO")),ROWS($A$3:A473))),"")</f>
        <v/>
      </c>
      <c r="T473" s="10" t="str">
        <f ca="1">IFERROR(INDEX(MAESTRO!T:T,_xludf.AGGREGATE(15,6,ROW(MAESTRO!$B$3:$B$1000)/((MAESTRO!$B$3:$B$1000="CIVILES")*(UPPER(MAESTRO!$L$3:$L$1000)="CONFIRMADO")),ROWS($A$3:A473))),"")</f>
        <v/>
      </c>
      <c r="U473" s="10" t="str">
        <f ca="1">IFERROR(INDEX(MAESTRO!U:U,_xludf.AGGREGATE(15,6,ROW(MAESTRO!$B$3:$B$1000)/((MAESTRO!$B$3:$B$1000="CIVILES")*(UPPER(MAESTRO!$L$3:$L$1000)="CONFIRMADO")),ROWS($A$3:A473))),"")</f>
        <v/>
      </c>
      <c r="V473" s="10" t="str">
        <f ca="1">IFERROR(INDEX(MAESTRO!V:V,_xludf.AGGREGATE(15,6,ROW(MAESTRO!$B$3:$B$1000)/((MAESTRO!$B$3:$B$1000="CIVILES")*(UPPER(MAESTRO!$L$3:$L$1000)="CONFIRMADO")),ROWS($A$3:A473))),"")</f>
        <v/>
      </c>
      <c r="W473" s="10" t="str">
        <f ca="1">IFERROR(INDEX(MAESTRO!W:W,_xludf.AGGREGATE(15,6,ROW(MAESTRO!$B$3:$B$1000)/((MAESTRO!$B$3:$B$1000="CIVILES")*(UPPER(MAESTRO!$L$3:$L$1000)="CONFIRMADO")),ROWS($A$3:A473))),"")</f>
        <v/>
      </c>
      <c r="X473" s="10" t="str">
        <f ca="1">IFERROR(INDEX(MAESTRO!X:X,_xludf.AGGREGATE(15,6,ROW(MAESTRO!$B$3:$B$1000)/((MAESTRO!$B$3:$B$1000="CIVILES")*(UPPER(MAESTRO!$L$3:$L$1000)="CONFIRMADO")),ROWS($A$3:A473))),"")</f>
        <v/>
      </c>
    </row>
    <row r="474" spans="1:24" ht="22.05" customHeight="1">
      <c r="A474" s="18" t="str">
        <f ca="1">IFERROR(INDEX(MAESTRO!A:A,_xludf.AGGREGATE(15,6,ROW(MAESTRO!$B$3:$B$1000)/((MAESTRO!$B$3:$B$1000="CIVILES")*(UPPER(MAESTRO!$L$3:$L$1000)="CONFIRMADO")),ROWS($A$3:A474))),"")</f>
        <v/>
      </c>
      <c r="B474" s="18" t="str">
        <f ca="1">IFERROR(INDEX(MAESTRO!B:B,_xludf.AGGREGATE(15,6,ROW(MAESTRO!$B$3:$B$1000)/((MAESTRO!$B$3:$B$1000="CIVILES")*(UPPER(MAESTRO!$L$3:$L$1000)="CONFIRMADO")),ROWS($A$3:A474))),"")</f>
        <v/>
      </c>
      <c r="C474" s="18" t="str">
        <f ca="1">IFERROR(INDEX(MAESTRO!C:C,_xludf.AGGREGATE(15,6,ROW(MAESTRO!$B$3:$B$1000)/((MAESTRO!$B$3:$B$1000="CIVILES")*(UPPER(MAESTRO!$L$3:$L$1000)="CONFIRMADO")),ROWS($A$3:A474))),"")</f>
        <v/>
      </c>
      <c r="D474" s="18" t="str">
        <f ca="1">IFERROR(INDEX(MAESTRO!D:D,_xludf.AGGREGATE(15,6,ROW(MAESTRO!$B$3:$B$1000)/((MAESTRO!$B$3:$B$1000="CIVILES")*(UPPER(MAESTRO!$L$3:$L$1000)="CONFIRMADO")),ROWS($A$3:A474))),"")</f>
        <v/>
      </c>
      <c r="E474" s="18" t="str">
        <f ca="1">IFERROR(INDEX(MAESTRO!E:E,_xludf.AGGREGATE(15,6,ROW(MAESTRO!$B$3:$B$1000)/((MAESTRO!$B$3:$B$1000="CIVILES")*(UPPER(MAESTRO!$L$3:$L$1000)="CONFIRMADO")),ROWS($A$3:A474))),"")</f>
        <v/>
      </c>
      <c r="F474" s="18" t="str">
        <f ca="1">IFERROR(INDEX(MAESTRO!F:F,_xludf.AGGREGATE(15,6,ROW(MAESTRO!$B$3:$B$1000)/((MAESTRO!$B$3:$B$1000="CIVILES")*(UPPER(MAESTRO!$L$3:$L$1000)="CONFIRMADO")),ROWS($A$3:A474))),"")</f>
        <v/>
      </c>
      <c r="G474" s="18" t="str">
        <f ca="1">IFERROR(INDEX(MAESTRO!G:G,_xludf.AGGREGATE(15,6,ROW(MAESTRO!$B$3:$B$1000)/((MAESTRO!$B$3:$B$1000="CIVILES")*(UPPER(MAESTRO!$L$3:$L$1000)="CONFIRMADO")),ROWS($A$3:A474))),"")</f>
        <v/>
      </c>
      <c r="H474" s="18" t="str">
        <f ca="1">IFERROR(INDEX(MAESTRO!H:H,_xludf.AGGREGATE(15,6,ROW(MAESTRO!$B$3:$B$1000)/((MAESTRO!$B$3:$B$1000="CIVILES")*(UPPER(MAESTRO!$L$3:$L$1000)="CONFIRMADO")),ROWS($A$3:A474))),"")</f>
        <v/>
      </c>
      <c r="I474" s="18" t="str">
        <f ca="1">IFERROR(INDEX(MAESTRO!I:I,_xludf.AGGREGATE(15,6,ROW(MAESTRO!$B$3:$B$1000)/((MAESTRO!$B$3:$B$1000="CIVILES")*(UPPER(MAESTRO!$L$3:$L$1000)="CONFIRMADO")),ROWS($A$3:A474))),"")</f>
        <v/>
      </c>
      <c r="J474" s="18" t="str">
        <f ca="1">IFERROR(INDEX(MAESTRO!J:J,_xludf.AGGREGATE(15,6,ROW(MAESTRO!$B$3:$B$1000)/((MAESTRO!$B$3:$B$1000="CIVILES")*(UPPER(MAESTRO!$L$3:$L$1000)="CONFIRMADO")),ROWS($A$3:A474))),"")</f>
        <v/>
      </c>
      <c r="K474" s="18" t="str">
        <f ca="1">IFERROR(INDEX(MAESTRO!K:K,_xludf.AGGREGATE(15,6,ROW(MAESTRO!$B$3:$B$1000)/((MAESTRO!$B$3:$B$1000="CIVILES")*(UPPER(MAESTRO!$L$3:$L$1000)="CONFIRMADO")),ROWS($A$3:A474))),"")</f>
        <v/>
      </c>
      <c r="L474" s="18" t="str">
        <f ca="1">IFERROR(INDEX(MAESTRO!L:L,_xludf.AGGREGATE(15,6,ROW(MAESTRO!$B$3:$B$1000)/((MAESTRO!$B$3:$B$1000="CIVILES")*(UPPER(MAESTRO!$L$3:$L$1000)="CONFIRMADO")),ROWS($A$3:A474))),"")</f>
        <v/>
      </c>
      <c r="M474" s="18" t="str">
        <f ca="1">IFERROR(INDEX(MAESTRO!M:M,_xludf.AGGREGATE(15,6,ROW(MAESTRO!$B$3:$B$1000)/((MAESTRO!$B$3:$B$1000="CIVILES")*(UPPER(MAESTRO!$L$3:$L$1000)="CONFIRMADO")),ROWS($A$3:A474))),"")</f>
        <v/>
      </c>
      <c r="N474" s="18" t="str">
        <f ca="1">IFERROR(INDEX(MAESTRO!N:N,_xludf.AGGREGATE(15,6,ROW(MAESTRO!$B$3:$B$1000)/((MAESTRO!$B$3:$B$1000="CIVILES")*(UPPER(MAESTRO!$L$3:$L$1000)="CONFIRMADO")),ROWS($A$3:A474))),"")</f>
        <v/>
      </c>
      <c r="O474" s="18" t="str">
        <f ca="1">IFERROR(INDEX(MAESTRO!O:O,_xludf.AGGREGATE(15,6,ROW(MAESTRO!$B$3:$B$1000)/((MAESTRO!$B$3:$B$1000="CIVILES")*(UPPER(MAESTRO!$L$3:$L$1000)="CONFIRMADO")),ROWS($A$3:A474))),"")</f>
        <v/>
      </c>
      <c r="P474" s="18" t="str">
        <f ca="1">IFERROR(INDEX(MAESTRO!P:P,_xludf.AGGREGATE(15,6,ROW(MAESTRO!$B$3:$B$1000)/((MAESTRO!$B$3:$B$1000="CIVILES")*(UPPER(MAESTRO!$L$3:$L$1000)="CONFIRMADO")),ROWS($A$3:A474))),"")</f>
        <v/>
      </c>
      <c r="Q474" s="18" t="str">
        <f ca="1">IFERROR(INDEX(MAESTRO!Q:Q,_xludf.AGGREGATE(15,6,ROW(MAESTRO!$B$3:$B$1000)/((MAESTRO!$B$3:$B$1000="CIVILES")*(UPPER(MAESTRO!$L$3:$L$1000)="CONFIRMADO")),ROWS($A$3:A474))),"")</f>
        <v/>
      </c>
      <c r="R474" s="18" t="str">
        <f ca="1">IFERROR(INDEX(MAESTRO!R:R,_xludf.AGGREGATE(15,6,ROW(MAESTRO!$B$3:$B$1000)/((MAESTRO!$B$3:$B$1000="CIVILES")*(UPPER(MAESTRO!$L$3:$L$1000)="CONFIRMADO")),ROWS($A$3:A474))),"")</f>
        <v/>
      </c>
      <c r="S474" s="18" t="str">
        <f ca="1">IFERROR(INDEX(MAESTRO!S:S,_xludf.AGGREGATE(15,6,ROW(MAESTRO!$B$3:$B$1000)/((MAESTRO!$B$3:$B$1000="CIVILES")*(UPPER(MAESTRO!$L$3:$L$1000)="CONFIRMADO")),ROWS($A$3:A474))),"")</f>
        <v/>
      </c>
      <c r="T474" s="18" t="str">
        <f ca="1">IFERROR(INDEX(MAESTRO!T:T,_xludf.AGGREGATE(15,6,ROW(MAESTRO!$B$3:$B$1000)/((MAESTRO!$B$3:$B$1000="CIVILES")*(UPPER(MAESTRO!$L$3:$L$1000)="CONFIRMADO")),ROWS($A$3:A474))),"")</f>
        <v/>
      </c>
      <c r="U474" s="18" t="str">
        <f ca="1">IFERROR(INDEX(MAESTRO!U:U,_xludf.AGGREGATE(15,6,ROW(MAESTRO!$B$3:$B$1000)/((MAESTRO!$B$3:$B$1000="CIVILES")*(UPPER(MAESTRO!$L$3:$L$1000)="CONFIRMADO")),ROWS($A$3:A474))),"")</f>
        <v/>
      </c>
      <c r="V474" s="18" t="str">
        <f ca="1">IFERROR(INDEX(MAESTRO!V:V,_xludf.AGGREGATE(15,6,ROW(MAESTRO!$B$3:$B$1000)/((MAESTRO!$B$3:$B$1000="CIVILES")*(UPPER(MAESTRO!$L$3:$L$1000)="CONFIRMADO")),ROWS($A$3:A474))),"")</f>
        <v/>
      </c>
      <c r="W474" s="18" t="str">
        <f ca="1">IFERROR(INDEX(MAESTRO!W:W,_xludf.AGGREGATE(15,6,ROW(MAESTRO!$B$3:$B$1000)/((MAESTRO!$B$3:$B$1000="CIVILES")*(UPPER(MAESTRO!$L$3:$L$1000)="CONFIRMADO")),ROWS($A$3:A474))),"")</f>
        <v/>
      </c>
      <c r="X474" s="18" t="str">
        <f ca="1">IFERROR(INDEX(MAESTRO!X:X,_xludf.AGGREGATE(15,6,ROW(MAESTRO!$B$3:$B$1000)/((MAESTRO!$B$3:$B$1000="CIVILES")*(UPPER(MAESTRO!$L$3:$L$1000)="CONFIRMADO")),ROWS($A$3:A474))),"")</f>
        <v/>
      </c>
    </row>
    <row r="475" spans="1:24" ht="22.05" customHeight="1">
      <c r="A475" s="10" t="str">
        <f ca="1">IFERROR(INDEX(MAESTRO!A:A,_xludf.AGGREGATE(15,6,ROW(MAESTRO!$B$3:$B$1000)/((MAESTRO!$B$3:$B$1000="CIVILES")*(UPPER(MAESTRO!$L$3:$L$1000)="CONFIRMADO")),ROWS($A$3:A475))),"")</f>
        <v/>
      </c>
      <c r="B475" s="10" t="str">
        <f ca="1">IFERROR(INDEX(MAESTRO!B:B,_xludf.AGGREGATE(15,6,ROW(MAESTRO!$B$3:$B$1000)/((MAESTRO!$B$3:$B$1000="CIVILES")*(UPPER(MAESTRO!$L$3:$L$1000)="CONFIRMADO")),ROWS($A$3:A475))),"")</f>
        <v/>
      </c>
      <c r="C475" s="10" t="str">
        <f ca="1">IFERROR(INDEX(MAESTRO!C:C,_xludf.AGGREGATE(15,6,ROW(MAESTRO!$B$3:$B$1000)/((MAESTRO!$B$3:$B$1000="CIVILES")*(UPPER(MAESTRO!$L$3:$L$1000)="CONFIRMADO")),ROWS($A$3:A475))),"")</f>
        <v/>
      </c>
      <c r="D475" s="10" t="str">
        <f ca="1">IFERROR(INDEX(MAESTRO!D:D,_xludf.AGGREGATE(15,6,ROW(MAESTRO!$B$3:$B$1000)/((MAESTRO!$B$3:$B$1000="CIVILES")*(UPPER(MAESTRO!$L$3:$L$1000)="CONFIRMADO")),ROWS($A$3:A475))),"")</f>
        <v/>
      </c>
      <c r="E475" s="10" t="str">
        <f ca="1">IFERROR(INDEX(MAESTRO!E:E,_xludf.AGGREGATE(15,6,ROW(MAESTRO!$B$3:$B$1000)/((MAESTRO!$B$3:$B$1000="CIVILES")*(UPPER(MAESTRO!$L$3:$L$1000)="CONFIRMADO")),ROWS($A$3:A475))),"")</f>
        <v/>
      </c>
      <c r="F475" s="10" t="str">
        <f ca="1">IFERROR(INDEX(MAESTRO!F:F,_xludf.AGGREGATE(15,6,ROW(MAESTRO!$B$3:$B$1000)/((MAESTRO!$B$3:$B$1000="CIVILES")*(UPPER(MAESTRO!$L$3:$L$1000)="CONFIRMADO")),ROWS($A$3:A475))),"")</f>
        <v/>
      </c>
      <c r="G475" s="10" t="str">
        <f ca="1">IFERROR(INDEX(MAESTRO!G:G,_xludf.AGGREGATE(15,6,ROW(MAESTRO!$B$3:$B$1000)/((MAESTRO!$B$3:$B$1000="CIVILES")*(UPPER(MAESTRO!$L$3:$L$1000)="CONFIRMADO")),ROWS($A$3:A475))),"")</f>
        <v/>
      </c>
      <c r="H475" s="10" t="str">
        <f ca="1">IFERROR(INDEX(MAESTRO!H:H,_xludf.AGGREGATE(15,6,ROW(MAESTRO!$B$3:$B$1000)/((MAESTRO!$B$3:$B$1000="CIVILES")*(UPPER(MAESTRO!$L$3:$L$1000)="CONFIRMADO")),ROWS($A$3:A475))),"")</f>
        <v/>
      </c>
      <c r="I475" s="10" t="str">
        <f ca="1">IFERROR(INDEX(MAESTRO!I:I,_xludf.AGGREGATE(15,6,ROW(MAESTRO!$B$3:$B$1000)/((MAESTRO!$B$3:$B$1000="CIVILES")*(UPPER(MAESTRO!$L$3:$L$1000)="CONFIRMADO")),ROWS($A$3:A475))),"")</f>
        <v/>
      </c>
      <c r="J475" s="10" t="str">
        <f ca="1">IFERROR(INDEX(MAESTRO!J:J,_xludf.AGGREGATE(15,6,ROW(MAESTRO!$B$3:$B$1000)/((MAESTRO!$B$3:$B$1000="CIVILES")*(UPPER(MAESTRO!$L$3:$L$1000)="CONFIRMADO")),ROWS($A$3:A475))),"")</f>
        <v/>
      </c>
      <c r="K475" s="10" t="str">
        <f ca="1">IFERROR(INDEX(MAESTRO!K:K,_xludf.AGGREGATE(15,6,ROW(MAESTRO!$B$3:$B$1000)/((MAESTRO!$B$3:$B$1000="CIVILES")*(UPPER(MAESTRO!$L$3:$L$1000)="CONFIRMADO")),ROWS($A$3:A475))),"")</f>
        <v/>
      </c>
      <c r="L475" s="10" t="str">
        <f ca="1">IFERROR(INDEX(MAESTRO!L:L,_xludf.AGGREGATE(15,6,ROW(MAESTRO!$B$3:$B$1000)/((MAESTRO!$B$3:$B$1000="CIVILES")*(UPPER(MAESTRO!$L$3:$L$1000)="CONFIRMADO")),ROWS($A$3:A475))),"")</f>
        <v/>
      </c>
      <c r="M475" s="10" t="str">
        <f ca="1">IFERROR(INDEX(MAESTRO!M:M,_xludf.AGGREGATE(15,6,ROW(MAESTRO!$B$3:$B$1000)/((MAESTRO!$B$3:$B$1000="CIVILES")*(UPPER(MAESTRO!$L$3:$L$1000)="CONFIRMADO")),ROWS($A$3:A475))),"")</f>
        <v/>
      </c>
      <c r="N475" s="10" t="str">
        <f ca="1">IFERROR(INDEX(MAESTRO!N:N,_xludf.AGGREGATE(15,6,ROW(MAESTRO!$B$3:$B$1000)/((MAESTRO!$B$3:$B$1000="CIVILES")*(UPPER(MAESTRO!$L$3:$L$1000)="CONFIRMADO")),ROWS($A$3:A475))),"")</f>
        <v/>
      </c>
      <c r="O475" s="10" t="str">
        <f ca="1">IFERROR(INDEX(MAESTRO!O:O,_xludf.AGGREGATE(15,6,ROW(MAESTRO!$B$3:$B$1000)/((MAESTRO!$B$3:$B$1000="CIVILES")*(UPPER(MAESTRO!$L$3:$L$1000)="CONFIRMADO")),ROWS($A$3:A475))),"")</f>
        <v/>
      </c>
      <c r="P475" s="10" t="str">
        <f ca="1">IFERROR(INDEX(MAESTRO!P:P,_xludf.AGGREGATE(15,6,ROW(MAESTRO!$B$3:$B$1000)/((MAESTRO!$B$3:$B$1000="CIVILES")*(UPPER(MAESTRO!$L$3:$L$1000)="CONFIRMADO")),ROWS($A$3:A475))),"")</f>
        <v/>
      </c>
      <c r="Q475" s="10" t="str">
        <f ca="1">IFERROR(INDEX(MAESTRO!Q:Q,_xludf.AGGREGATE(15,6,ROW(MAESTRO!$B$3:$B$1000)/((MAESTRO!$B$3:$B$1000="CIVILES")*(UPPER(MAESTRO!$L$3:$L$1000)="CONFIRMADO")),ROWS($A$3:A475))),"")</f>
        <v/>
      </c>
      <c r="R475" s="10" t="str">
        <f ca="1">IFERROR(INDEX(MAESTRO!R:R,_xludf.AGGREGATE(15,6,ROW(MAESTRO!$B$3:$B$1000)/((MAESTRO!$B$3:$B$1000="CIVILES")*(UPPER(MAESTRO!$L$3:$L$1000)="CONFIRMADO")),ROWS($A$3:A475))),"")</f>
        <v/>
      </c>
      <c r="S475" s="10" t="str">
        <f ca="1">IFERROR(INDEX(MAESTRO!S:S,_xludf.AGGREGATE(15,6,ROW(MAESTRO!$B$3:$B$1000)/((MAESTRO!$B$3:$B$1000="CIVILES")*(UPPER(MAESTRO!$L$3:$L$1000)="CONFIRMADO")),ROWS($A$3:A475))),"")</f>
        <v/>
      </c>
      <c r="T475" s="10" t="str">
        <f ca="1">IFERROR(INDEX(MAESTRO!T:T,_xludf.AGGREGATE(15,6,ROW(MAESTRO!$B$3:$B$1000)/((MAESTRO!$B$3:$B$1000="CIVILES")*(UPPER(MAESTRO!$L$3:$L$1000)="CONFIRMADO")),ROWS($A$3:A475))),"")</f>
        <v/>
      </c>
      <c r="U475" s="10" t="str">
        <f ca="1">IFERROR(INDEX(MAESTRO!U:U,_xludf.AGGREGATE(15,6,ROW(MAESTRO!$B$3:$B$1000)/((MAESTRO!$B$3:$B$1000="CIVILES")*(UPPER(MAESTRO!$L$3:$L$1000)="CONFIRMADO")),ROWS($A$3:A475))),"")</f>
        <v/>
      </c>
      <c r="V475" s="10" t="str">
        <f ca="1">IFERROR(INDEX(MAESTRO!V:V,_xludf.AGGREGATE(15,6,ROW(MAESTRO!$B$3:$B$1000)/((MAESTRO!$B$3:$B$1000="CIVILES")*(UPPER(MAESTRO!$L$3:$L$1000)="CONFIRMADO")),ROWS($A$3:A475))),"")</f>
        <v/>
      </c>
      <c r="W475" s="10" t="str">
        <f ca="1">IFERROR(INDEX(MAESTRO!W:W,_xludf.AGGREGATE(15,6,ROW(MAESTRO!$B$3:$B$1000)/((MAESTRO!$B$3:$B$1000="CIVILES")*(UPPER(MAESTRO!$L$3:$L$1000)="CONFIRMADO")),ROWS($A$3:A475))),"")</f>
        <v/>
      </c>
      <c r="X475" s="10" t="str">
        <f ca="1">IFERROR(INDEX(MAESTRO!X:X,_xludf.AGGREGATE(15,6,ROW(MAESTRO!$B$3:$B$1000)/((MAESTRO!$B$3:$B$1000="CIVILES")*(UPPER(MAESTRO!$L$3:$L$1000)="CONFIRMADO")),ROWS($A$3:A475))),"")</f>
        <v/>
      </c>
    </row>
    <row r="476" spans="1:24" ht="22.05" customHeight="1">
      <c r="A476" s="18" t="str">
        <f ca="1">IFERROR(INDEX(MAESTRO!A:A,_xludf.AGGREGATE(15,6,ROW(MAESTRO!$B$3:$B$1000)/((MAESTRO!$B$3:$B$1000="CIVILES")*(UPPER(MAESTRO!$L$3:$L$1000)="CONFIRMADO")),ROWS($A$3:A476))),"")</f>
        <v/>
      </c>
      <c r="B476" s="18" t="str">
        <f ca="1">IFERROR(INDEX(MAESTRO!B:B,_xludf.AGGREGATE(15,6,ROW(MAESTRO!$B$3:$B$1000)/((MAESTRO!$B$3:$B$1000="CIVILES")*(UPPER(MAESTRO!$L$3:$L$1000)="CONFIRMADO")),ROWS($A$3:A476))),"")</f>
        <v/>
      </c>
      <c r="C476" s="18" t="str">
        <f ca="1">IFERROR(INDEX(MAESTRO!C:C,_xludf.AGGREGATE(15,6,ROW(MAESTRO!$B$3:$B$1000)/((MAESTRO!$B$3:$B$1000="CIVILES")*(UPPER(MAESTRO!$L$3:$L$1000)="CONFIRMADO")),ROWS($A$3:A476))),"")</f>
        <v/>
      </c>
      <c r="D476" s="18" t="str">
        <f ca="1">IFERROR(INDEX(MAESTRO!D:D,_xludf.AGGREGATE(15,6,ROW(MAESTRO!$B$3:$B$1000)/((MAESTRO!$B$3:$B$1000="CIVILES")*(UPPER(MAESTRO!$L$3:$L$1000)="CONFIRMADO")),ROWS($A$3:A476))),"")</f>
        <v/>
      </c>
      <c r="E476" s="18" t="str">
        <f ca="1">IFERROR(INDEX(MAESTRO!E:E,_xludf.AGGREGATE(15,6,ROW(MAESTRO!$B$3:$B$1000)/((MAESTRO!$B$3:$B$1000="CIVILES")*(UPPER(MAESTRO!$L$3:$L$1000)="CONFIRMADO")),ROWS($A$3:A476))),"")</f>
        <v/>
      </c>
      <c r="F476" s="18" t="str">
        <f ca="1">IFERROR(INDEX(MAESTRO!F:F,_xludf.AGGREGATE(15,6,ROW(MAESTRO!$B$3:$B$1000)/((MAESTRO!$B$3:$B$1000="CIVILES")*(UPPER(MAESTRO!$L$3:$L$1000)="CONFIRMADO")),ROWS($A$3:A476))),"")</f>
        <v/>
      </c>
      <c r="G476" s="18" t="str">
        <f ca="1">IFERROR(INDEX(MAESTRO!G:G,_xludf.AGGREGATE(15,6,ROW(MAESTRO!$B$3:$B$1000)/((MAESTRO!$B$3:$B$1000="CIVILES")*(UPPER(MAESTRO!$L$3:$L$1000)="CONFIRMADO")),ROWS($A$3:A476))),"")</f>
        <v/>
      </c>
      <c r="H476" s="18" t="str">
        <f ca="1">IFERROR(INDEX(MAESTRO!H:H,_xludf.AGGREGATE(15,6,ROW(MAESTRO!$B$3:$B$1000)/((MAESTRO!$B$3:$B$1000="CIVILES")*(UPPER(MAESTRO!$L$3:$L$1000)="CONFIRMADO")),ROWS($A$3:A476))),"")</f>
        <v/>
      </c>
      <c r="I476" s="18" t="str">
        <f ca="1">IFERROR(INDEX(MAESTRO!I:I,_xludf.AGGREGATE(15,6,ROW(MAESTRO!$B$3:$B$1000)/((MAESTRO!$B$3:$B$1000="CIVILES")*(UPPER(MAESTRO!$L$3:$L$1000)="CONFIRMADO")),ROWS($A$3:A476))),"")</f>
        <v/>
      </c>
      <c r="J476" s="18" t="str">
        <f ca="1">IFERROR(INDEX(MAESTRO!J:J,_xludf.AGGREGATE(15,6,ROW(MAESTRO!$B$3:$B$1000)/((MAESTRO!$B$3:$B$1000="CIVILES")*(UPPER(MAESTRO!$L$3:$L$1000)="CONFIRMADO")),ROWS($A$3:A476))),"")</f>
        <v/>
      </c>
      <c r="K476" s="18" t="str">
        <f ca="1">IFERROR(INDEX(MAESTRO!K:K,_xludf.AGGREGATE(15,6,ROW(MAESTRO!$B$3:$B$1000)/((MAESTRO!$B$3:$B$1000="CIVILES")*(UPPER(MAESTRO!$L$3:$L$1000)="CONFIRMADO")),ROWS($A$3:A476))),"")</f>
        <v/>
      </c>
      <c r="L476" s="18" t="str">
        <f ca="1">IFERROR(INDEX(MAESTRO!L:L,_xludf.AGGREGATE(15,6,ROW(MAESTRO!$B$3:$B$1000)/((MAESTRO!$B$3:$B$1000="CIVILES")*(UPPER(MAESTRO!$L$3:$L$1000)="CONFIRMADO")),ROWS($A$3:A476))),"")</f>
        <v/>
      </c>
      <c r="M476" s="18" t="str">
        <f ca="1">IFERROR(INDEX(MAESTRO!M:M,_xludf.AGGREGATE(15,6,ROW(MAESTRO!$B$3:$B$1000)/((MAESTRO!$B$3:$B$1000="CIVILES")*(UPPER(MAESTRO!$L$3:$L$1000)="CONFIRMADO")),ROWS($A$3:A476))),"")</f>
        <v/>
      </c>
      <c r="N476" s="18" t="str">
        <f ca="1">IFERROR(INDEX(MAESTRO!N:N,_xludf.AGGREGATE(15,6,ROW(MAESTRO!$B$3:$B$1000)/((MAESTRO!$B$3:$B$1000="CIVILES")*(UPPER(MAESTRO!$L$3:$L$1000)="CONFIRMADO")),ROWS($A$3:A476))),"")</f>
        <v/>
      </c>
      <c r="O476" s="18" t="str">
        <f ca="1">IFERROR(INDEX(MAESTRO!O:O,_xludf.AGGREGATE(15,6,ROW(MAESTRO!$B$3:$B$1000)/((MAESTRO!$B$3:$B$1000="CIVILES")*(UPPER(MAESTRO!$L$3:$L$1000)="CONFIRMADO")),ROWS($A$3:A476))),"")</f>
        <v/>
      </c>
      <c r="P476" s="18" t="str">
        <f ca="1">IFERROR(INDEX(MAESTRO!P:P,_xludf.AGGREGATE(15,6,ROW(MAESTRO!$B$3:$B$1000)/((MAESTRO!$B$3:$B$1000="CIVILES")*(UPPER(MAESTRO!$L$3:$L$1000)="CONFIRMADO")),ROWS($A$3:A476))),"")</f>
        <v/>
      </c>
      <c r="Q476" s="18" t="str">
        <f ca="1">IFERROR(INDEX(MAESTRO!Q:Q,_xludf.AGGREGATE(15,6,ROW(MAESTRO!$B$3:$B$1000)/((MAESTRO!$B$3:$B$1000="CIVILES")*(UPPER(MAESTRO!$L$3:$L$1000)="CONFIRMADO")),ROWS($A$3:A476))),"")</f>
        <v/>
      </c>
      <c r="R476" s="18" t="str">
        <f ca="1">IFERROR(INDEX(MAESTRO!R:R,_xludf.AGGREGATE(15,6,ROW(MAESTRO!$B$3:$B$1000)/((MAESTRO!$B$3:$B$1000="CIVILES")*(UPPER(MAESTRO!$L$3:$L$1000)="CONFIRMADO")),ROWS($A$3:A476))),"")</f>
        <v/>
      </c>
      <c r="S476" s="18" t="str">
        <f ca="1">IFERROR(INDEX(MAESTRO!S:S,_xludf.AGGREGATE(15,6,ROW(MAESTRO!$B$3:$B$1000)/((MAESTRO!$B$3:$B$1000="CIVILES")*(UPPER(MAESTRO!$L$3:$L$1000)="CONFIRMADO")),ROWS($A$3:A476))),"")</f>
        <v/>
      </c>
      <c r="T476" s="18" t="str">
        <f ca="1">IFERROR(INDEX(MAESTRO!T:T,_xludf.AGGREGATE(15,6,ROW(MAESTRO!$B$3:$B$1000)/((MAESTRO!$B$3:$B$1000="CIVILES")*(UPPER(MAESTRO!$L$3:$L$1000)="CONFIRMADO")),ROWS($A$3:A476))),"")</f>
        <v/>
      </c>
      <c r="U476" s="18" t="str">
        <f ca="1">IFERROR(INDEX(MAESTRO!U:U,_xludf.AGGREGATE(15,6,ROW(MAESTRO!$B$3:$B$1000)/((MAESTRO!$B$3:$B$1000="CIVILES")*(UPPER(MAESTRO!$L$3:$L$1000)="CONFIRMADO")),ROWS($A$3:A476))),"")</f>
        <v/>
      </c>
      <c r="V476" s="18" t="str">
        <f ca="1">IFERROR(INDEX(MAESTRO!V:V,_xludf.AGGREGATE(15,6,ROW(MAESTRO!$B$3:$B$1000)/((MAESTRO!$B$3:$B$1000="CIVILES")*(UPPER(MAESTRO!$L$3:$L$1000)="CONFIRMADO")),ROWS($A$3:A476))),"")</f>
        <v/>
      </c>
      <c r="W476" s="18" t="str">
        <f ca="1">IFERROR(INDEX(MAESTRO!W:W,_xludf.AGGREGATE(15,6,ROW(MAESTRO!$B$3:$B$1000)/((MAESTRO!$B$3:$B$1000="CIVILES")*(UPPER(MAESTRO!$L$3:$L$1000)="CONFIRMADO")),ROWS($A$3:A476))),"")</f>
        <v/>
      </c>
      <c r="X476" s="18" t="str">
        <f ca="1">IFERROR(INDEX(MAESTRO!X:X,_xludf.AGGREGATE(15,6,ROW(MAESTRO!$B$3:$B$1000)/((MAESTRO!$B$3:$B$1000="CIVILES")*(UPPER(MAESTRO!$L$3:$L$1000)="CONFIRMADO")),ROWS($A$3:A476))),"")</f>
        <v/>
      </c>
    </row>
    <row r="477" spans="1:24" ht="22.05" customHeight="1">
      <c r="A477" s="10" t="str">
        <f ca="1">IFERROR(INDEX(MAESTRO!A:A,_xludf.AGGREGATE(15,6,ROW(MAESTRO!$B$3:$B$1000)/((MAESTRO!$B$3:$B$1000="CIVILES")*(UPPER(MAESTRO!$L$3:$L$1000)="CONFIRMADO")),ROWS($A$3:A477))),"")</f>
        <v/>
      </c>
      <c r="B477" s="10" t="str">
        <f ca="1">IFERROR(INDEX(MAESTRO!B:B,_xludf.AGGREGATE(15,6,ROW(MAESTRO!$B$3:$B$1000)/((MAESTRO!$B$3:$B$1000="CIVILES")*(UPPER(MAESTRO!$L$3:$L$1000)="CONFIRMADO")),ROWS($A$3:A477))),"")</f>
        <v/>
      </c>
      <c r="C477" s="10" t="str">
        <f ca="1">IFERROR(INDEX(MAESTRO!C:C,_xludf.AGGREGATE(15,6,ROW(MAESTRO!$B$3:$B$1000)/((MAESTRO!$B$3:$B$1000="CIVILES")*(UPPER(MAESTRO!$L$3:$L$1000)="CONFIRMADO")),ROWS($A$3:A477))),"")</f>
        <v/>
      </c>
      <c r="D477" s="10" t="str">
        <f ca="1">IFERROR(INDEX(MAESTRO!D:D,_xludf.AGGREGATE(15,6,ROW(MAESTRO!$B$3:$B$1000)/((MAESTRO!$B$3:$B$1000="CIVILES")*(UPPER(MAESTRO!$L$3:$L$1000)="CONFIRMADO")),ROWS($A$3:A477))),"")</f>
        <v/>
      </c>
      <c r="E477" s="10" t="str">
        <f ca="1">IFERROR(INDEX(MAESTRO!E:E,_xludf.AGGREGATE(15,6,ROW(MAESTRO!$B$3:$B$1000)/((MAESTRO!$B$3:$B$1000="CIVILES")*(UPPER(MAESTRO!$L$3:$L$1000)="CONFIRMADO")),ROWS($A$3:A477))),"")</f>
        <v/>
      </c>
      <c r="F477" s="10" t="str">
        <f ca="1">IFERROR(INDEX(MAESTRO!F:F,_xludf.AGGREGATE(15,6,ROW(MAESTRO!$B$3:$B$1000)/((MAESTRO!$B$3:$B$1000="CIVILES")*(UPPER(MAESTRO!$L$3:$L$1000)="CONFIRMADO")),ROWS($A$3:A477))),"")</f>
        <v/>
      </c>
      <c r="G477" s="10" t="str">
        <f ca="1">IFERROR(INDEX(MAESTRO!G:G,_xludf.AGGREGATE(15,6,ROW(MAESTRO!$B$3:$B$1000)/((MAESTRO!$B$3:$B$1000="CIVILES")*(UPPER(MAESTRO!$L$3:$L$1000)="CONFIRMADO")),ROWS($A$3:A477))),"")</f>
        <v/>
      </c>
      <c r="H477" s="10" t="str">
        <f ca="1">IFERROR(INDEX(MAESTRO!H:H,_xludf.AGGREGATE(15,6,ROW(MAESTRO!$B$3:$B$1000)/((MAESTRO!$B$3:$B$1000="CIVILES")*(UPPER(MAESTRO!$L$3:$L$1000)="CONFIRMADO")),ROWS($A$3:A477))),"")</f>
        <v/>
      </c>
      <c r="I477" s="10" t="str">
        <f ca="1">IFERROR(INDEX(MAESTRO!I:I,_xludf.AGGREGATE(15,6,ROW(MAESTRO!$B$3:$B$1000)/((MAESTRO!$B$3:$B$1000="CIVILES")*(UPPER(MAESTRO!$L$3:$L$1000)="CONFIRMADO")),ROWS($A$3:A477))),"")</f>
        <v/>
      </c>
      <c r="J477" s="10" t="str">
        <f ca="1">IFERROR(INDEX(MAESTRO!J:J,_xludf.AGGREGATE(15,6,ROW(MAESTRO!$B$3:$B$1000)/((MAESTRO!$B$3:$B$1000="CIVILES")*(UPPER(MAESTRO!$L$3:$L$1000)="CONFIRMADO")),ROWS($A$3:A477))),"")</f>
        <v/>
      </c>
      <c r="K477" s="10" t="str">
        <f ca="1">IFERROR(INDEX(MAESTRO!K:K,_xludf.AGGREGATE(15,6,ROW(MAESTRO!$B$3:$B$1000)/((MAESTRO!$B$3:$B$1000="CIVILES")*(UPPER(MAESTRO!$L$3:$L$1000)="CONFIRMADO")),ROWS($A$3:A477))),"")</f>
        <v/>
      </c>
      <c r="L477" s="10" t="str">
        <f ca="1">IFERROR(INDEX(MAESTRO!L:L,_xludf.AGGREGATE(15,6,ROW(MAESTRO!$B$3:$B$1000)/((MAESTRO!$B$3:$B$1000="CIVILES")*(UPPER(MAESTRO!$L$3:$L$1000)="CONFIRMADO")),ROWS($A$3:A477))),"")</f>
        <v/>
      </c>
      <c r="M477" s="10" t="str">
        <f ca="1">IFERROR(INDEX(MAESTRO!M:M,_xludf.AGGREGATE(15,6,ROW(MAESTRO!$B$3:$B$1000)/((MAESTRO!$B$3:$B$1000="CIVILES")*(UPPER(MAESTRO!$L$3:$L$1000)="CONFIRMADO")),ROWS($A$3:A477))),"")</f>
        <v/>
      </c>
      <c r="N477" s="10" t="str">
        <f ca="1">IFERROR(INDEX(MAESTRO!N:N,_xludf.AGGREGATE(15,6,ROW(MAESTRO!$B$3:$B$1000)/((MAESTRO!$B$3:$B$1000="CIVILES")*(UPPER(MAESTRO!$L$3:$L$1000)="CONFIRMADO")),ROWS($A$3:A477))),"")</f>
        <v/>
      </c>
      <c r="O477" s="10" t="str">
        <f ca="1">IFERROR(INDEX(MAESTRO!O:O,_xludf.AGGREGATE(15,6,ROW(MAESTRO!$B$3:$B$1000)/((MAESTRO!$B$3:$B$1000="CIVILES")*(UPPER(MAESTRO!$L$3:$L$1000)="CONFIRMADO")),ROWS($A$3:A477))),"")</f>
        <v/>
      </c>
      <c r="P477" s="10" t="str">
        <f ca="1">IFERROR(INDEX(MAESTRO!P:P,_xludf.AGGREGATE(15,6,ROW(MAESTRO!$B$3:$B$1000)/((MAESTRO!$B$3:$B$1000="CIVILES")*(UPPER(MAESTRO!$L$3:$L$1000)="CONFIRMADO")),ROWS($A$3:A477))),"")</f>
        <v/>
      </c>
      <c r="Q477" s="10" t="str">
        <f ca="1">IFERROR(INDEX(MAESTRO!Q:Q,_xludf.AGGREGATE(15,6,ROW(MAESTRO!$B$3:$B$1000)/((MAESTRO!$B$3:$B$1000="CIVILES")*(UPPER(MAESTRO!$L$3:$L$1000)="CONFIRMADO")),ROWS($A$3:A477))),"")</f>
        <v/>
      </c>
      <c r="R477" s="10" t="str">
        <f ca="1">IFERROR(INDEX(MAESTRO!R:R,_xludf.AGGREGATE(15,6,ROW(MAESTRO!$B$3:$B$1000)/((MAESTRO!$B$3:$B$1000="CIVILES")*(UPPER(MAESTRO!$L$3:$L$1000)="CONFIRMADO")),ROWS($A$3:A477))),"")</f>
        <v/>
      </c>
      <c r="S477" s="10" t="str">
        <f ca="1">IFERROR(INDEX(MAESTRO!S:S,_xludf.AGGREGATE(15,6,ROW(MAESTRO!$B$3:$B$1000)/((MAESTRO!$B$3:$B$1000="CIVILES")*(UPPER(MAESTRO!$L$3:$L$1000)="CONFIRMADO")),ROWS($A$3:A477))),"")</f>
        <v/>
      </c>
      <c r="T477" s="10" t="str">
        <f ca="1">IFERROR(INDEX(MAESTRO!T:T,_xludf.AGGREGATE(15,6,ROW(MAESTRO!$B$3:$B$1000)/((MAESTRO!$B$3:$B$1000="CIVILES")*(UPPER(MAESTRO!$L$3:$L$1000)="CONFIRMADO")),ROWS($A$3:A477))),"")</f>
        <v/>
      </c>
      <c r="U477" s="10" t="str">
        <f ca="1">IFERROR(INDEX(MAESTRO!U:U,_xludf.AGGREGATE(15,6,ROW(MAESTRO!$B$3:$B$1000)/((MAESTRO!$B$3:$B$1000="CIVILES")*(UPPER(MAESTRO!$L$3:$L$1000)="CONFIRMADO")),ROWS($A$3:A477))),"")</f>
        <v/>
      </c>
      <c r="V477" s="10" t="str">
        <f ca="1">IFERROR(INDEX(MAESTRO!V:V,_xludf.AGGREGATE(15,6,ROW(MAESTRO!$B$3:$B$1000)/((MAESTRO!$B$3:$B$1000="CIVILES")*(UPPER(MAESTRO!$L$3:$L$1000)="CONFIRMADO")),ROWS($A$3:A477))),"")</f>
        <v/>
      </c>
      <c r="W477" s="10" t="str">
        <f ca="1">IFERROR(INDEX(MAESTRO!W:W,_xludf.AGGREGATE(15,6,ROW(MAESTRO!$B$3:$B$1000)/((MAESTRO!$B$3:$B$1000="CIVILES")*(UPPER(MAESTRO!$L$3:$L$1000)="CONFIRMADO")),ROWS($A$3:A477))),"")</f>
        <v/>
      </c>
      <c r="X477" s="10" t="str">
        <f ca="1">IFERROR(INDEX(MAESTRO!X:X,_xludf.AGGREGATE(15,6,ROW(MAESTRO!$B$3:$B$1000)/((MAESTRO!$B$3:$B$1000="CIVILES")*(UPPER(MAESTRO!$L$3:$L$1000)="CONFIRMADO")),ROWS($A$3:A477))),"")</f>
        <v/>
      </c>
    </row>
    <row r="478" spans="1:24" ht="22.05" customHeight="1">
      <c r="A478" s="18" t="str">
        <f ca="1">IFERROR(INDEX(MAESTRO!A:A,_xludf.AGGREGATE(15,6,ROW(MAESTRO!$B$3:$B$1000)/((MAESTRO!$B$3:$B$1000="CIVILES")*(UPPER(MAESTRO!$L$3:$L$1000)="CONFIRMADO")),ROWS($A$3:A478))),"")</f>
        <v/>
      </c>
      <c r="B478" s="18" t="str">
        <f ca="1">IFERROR(INDEX(MAESTRO!B:B,_xludf.AGGREGATE(15,6,ROW(MAESTRO!$B$3:$B$1000)/((MAESTRO!$B$3:$B$1000="CIVILES")*(UPPER(MAESTRO!$L$3:$L$1000)="CONFIRMADO")),ROWS($A$3:A478))),"")</f>
        <v/>
      </c>
      <c r="C478" s="18" t="str">
        <f ca="1">IFERROR(INDEX(MAESTRO!C:C,_xludf.AGGREGATE(15,6,ROW(MAESTRO!$B$3:$B$1000)/((MAESTRO!$B$3:$B$1000="CIVILES")*(UPPER(MAESTRO!$L$3:$L$1000)="CONFIRMADO")),ROWS($A$3:A478))),"")</f>
        <v/>
      </c>
      <c r="D478" s="18" t="str">
        <f ca="1">IFERROR(INDEX(MAESTRO!D:D,_xludf.AGGREGATE(15,6,ROW(MAESTRO!$B$3:$B$1000)/((MAESTRO!$B$3:$B$1000="CIVILES")*(UPPER(MAESTRO!$L$3:$L$1000)="CONFIRMADO")),ROWS($A$3:A478))),"")</f>
        <v/>
      </c>
      <c r="E478" s="18" t="str">
        <f ca="1">IFERROR(INDEX(MAESTRO!E:E,_xludf.AGGREGATE(15,6,ROW(MAESTRO!$B$3:$B$1000)/((MAESTRO!$B$3:$B$1000="CIVILES")*(UPPER(MAESTRO!$L$3:$L$1000)="CONFIRMADO")),ROWS($A$3:A478))),"")</f>
        <v/>
      </c>
      <c r="F478" s="18" t="str">
        <f ca="1">IFERROR(INDEX(MAESTRO!F:F,_xludf.AGGREGATE(15,6,ROW(MAESTRO!$B$3:$B$1000)/((MAESTRO!$B$3:$B$1000="CIVILES")*(UPPER(MAESTRO!$L$3:$L$1000)="CONFIRMADO")),ROWS($A$3:A478))),"")</f>
        <v/>
      </c>
      <c r="G478" s="18" t="str">
        <f ca="1">IFERROR(INDEX(MAESTRO!G:G,_xludf.AGGREGATE(15,6,ROW(MAESTRO!$B$3:$B$1000)/((MAESTRO!$B$3:$B$1000="CIVILES")*(UPPER(MAESTRO!$L$3:$L$1000)="CONFIRMADO")),ROWS($A$3:A478))),"")</f>
        <v/>
      </c>
      <c r="H478" s="18" t="str">
        <f ca="1">IFERROR(INDEX(MAESTRO!H:H,_xludf.AGGREGATE(15,6,ROW(MAESTRO!$B$3:$B$1000)/((MAESTRO!$B$3:$B$1000="CIVILES")*(UPPER(MAESTRO!$L$3:$L$1000)="CONFIRMADO")),ROWS($A$3:A478))),"")</f>
        <v/>
      </c>
      <c r="I478" s="18" t="str">
        <f ca="1">IFERROR(INDEX(MAESTRO!I:I,_xludf.AGGREGATE(15,6,ROW(MAESTRO!$B$3:$B$1000)/((MAESTRO!$B$3:$B$1000="CIVILES")*(UPPER(MAESTRO!$L$3:$L$1000)="CONFIRMADO")),ROWS($A$3:A478))),"")</f>
        <v/>
      </c>
      <c r="J478" s="18" t="str">
        <f ca="1">IFERROR(INDEX(MAESTRO!J:J,_xludf.AGGREGATE(15,6,ROW(MAESTRO!$B$3:$B$1000)/((MAESTRO!$B$3:$B$1000="CIVILES")*(UPPER(MAESTRO!$L$3:$L$1000)="CONFIRMADO")),ROWS($A$3:A478))),"")</f>
        <v/>
      </c>
      <c r="K478" s="18" t="str">
        <f ca="1">IFERROR(INDEX(MAESTRO!K:K,_xludf.AGGREGATE(15,6,ROW(MAESTRO!$B$3:$B$1000)/((MAESTRO!$B$3:$B$1000="CIVILES")*(UPPER(MAESTRO!$L$3:$L$1000)="CONFIRMADO")),ROWS($A$3:A478))),"")</f>
        <v/>
      </c>
      <c r="L478" s="18" t="str">
        <f ca="1">IFERROR(INDEX(MAESTRO!L:L,_xludf.AGGREGATE(15,6,ROW(MAESTRO!$B$3:$B$1000)/((MAESTRO!$B$3:$B$1000="CIVILES")*(UPPER(MAESTRO!$L$3:$L$1000)="CONFIRMADO")),ROWS($A$3:A478))),"")</f>
        <v/>
      </c>
      <c r="M478" s="18" t="str">
        <f ca="1">IFERROR(INDEX(MAESTRO!M:M,_xludf.AGGREGATE(15,6,ROW(MAESTRO!$B$3:$B$1000)/((MAESTRO!$B$3:$B$1000="CIVILES")*(UPPER(MAESTRO!$L$3:$L$1000)="CONFIRMADO")),ROWS($A$3:A478))),"")</f>
        <v/>
      </c>
      <c r="N478" s="18" t="str">
        <f ca="1">IFERROR(INDEX(MAESTRO!N:N,_xludf.AGGREGATE(15,6,ROW(MAESTRO!$B$3:$B$1000)/((MAESTRO!$B$3:$B$1000="CIVILES")*(UPPER(MAESTRO!$L$3:$L$1000)="CONFIRMADO")),ROWS($A$3:A478))),"")</f>
        <v/>
      </c>
      <c r="O478" s="18" t="str">
        <f ca="1">IFERROR(INDEX(MAESTRO!O:O,_xludf.AGGREGATE(15,6,ROW(MAESTRO!$B$3:$B$1000)/((MAESTRO!$B$3:$B$1000="CIVILES")*(UPPER(MAESTRO!$L$3:$L$1000)="CONFIRMADO")),ROWS($A$3:A478))),"")</f>
        <v/>
      </c>
      <c r="P478" s="18" t="str">
        <f ca="1">IFERROR(INDEX(MAESTRO!P:P,_xludf.AGGREGATE(15,6,ROW(MAESTRO!$B$3:$B$1000)/((MAESTRO!$B$3:$B$1000="CIVILES")*(UPPER(MAESTRO!$L$3:$L$1000)="CONFIRMADO")),ROWS($A$3:A478))),"")</f>
        <v/>
      </c>
      <c r="Q478" s="18" t="str">
        <f ca="1">IFERROR(INDEX(MAESTRO!Q:Q,_xludf.AGGREGATE(15,6,ROW(MAESTRO!$B$3:$B$1000)/((MAESTRO!$B$3:$B$1000="CIVILES")*(UPPER(MAESTRO!$L$3:$L$1000)="CONFIRMADO")),ROWS($A$3:A478))),"")</f>
        <v/>
      </c>
      <c r="R478" s="18" t="str">
        <f ca="1">IFERROR(INDEX(MAESTRO!R:R,_xludf.AGGREGATE(15,6,ROW(MAESTRO!$B$3:$B$1000)/((MAESTRO!$B$3:$B$1000="CIVILES")*(UPPER(MAESTRO!$L$3:$L$1000)="CONFIRMADO")),ROWS($A$3:A478))),"")</f>
        <v/>
      </c>
      <c r="S478" s="18" t="str">
        <f ca="1">IFERROR(INDEX(MAESTRO!S:S,_xludf.AGGREGATE(15,6,ROW(MAESTRO!$B$3:$B$1000)/((MAESTRO!$B$3:$B$1000="CIVILES")*(UPPER(MAESTRO!$L$3:$L$1000)="CONFIRMADO")),ROWS($A$3:A478))),"")</f>
        <v/>
      </c>
      <c r="T478" s="18" t="str">
        <f ca="1">IFERROR(INDEX(MAESTRO!T:T,_xludf.AGGREGATE(15,6,ROW(MAESTRO!$B$3:$B$1000)/((MAESTRO!$B$3:$B$1000="CIVILES")*(UPPER(MAESTRO!$L$3:$L$1000)="CONFIRMADO")),ROWS($A$3:A478))),"")</f>
        <v/>
      </c>
      <c r="U478" s="18" t="str">
        <f ca="1">IFERROR(INDEX(MAESTRO!U:U,_xludf.AGGREGATE(15,6,ROW(MAESTRO!$B$3:$B$1000)/((MAESTRO!$B$3:$B$1000="CIVILES")*(UPPER(MAESTRO!$L$3:$L$1000)="CONFIRMADO")),ROWS($A$3:A478))),"")</f>
        <v/>
      </c>
      <c r="V478" s="18" t="str">
        <f ca="1">IFERROR(INDEX(MAESTRO!V:V,_xludf.AGGREGATE(15,6,ROW(MAESTRO!$B$3:$B$1000)/((MAESTRO!$B$3:$B$1000="CIVILES")*(UPPER(MAESTRO!$L$3:$L$1000)="CONFIRMADO")),ROWS($A$3:A478))),"")</f>
        <v/>
      </c>
      <c r="W478" s="18" t="str">
        <f ca="1">IFERROR(INDEX(MAESTRO!W:W,_xludf.AGGREGATE(15,6,ROW(MAESTRO!$B$3:$B$1000)/((MAESTRO!$B$3:$B$1000="CIVILES")*(UPPER(MAESTRO!$L$3:$L$1000)="CONFIRMADO")),ROWS($A$3:A478))),"")</f>
        <v/>
      </c>
      <c r="X478" s="18" t="str">
        <f ca="1">IFERROR(INDEX(MAESTRO!X:X,_xludf.AGGREGATE(15,6,ROW(MAESTRO!$B$3:$B$1000)/((MAESTRO!$B$3:$B$1000="CIVILES")*(UPPER(MAESTRO!$L$3:$L$1000)="CONFIRMADO")),ROWS($A$3:A478))),"")</f>
        <v/>
      </c>
    </row>
    <row r="479" spans="1:24" ht="22.05" customHeight="1">
      <c r="A479" s="10" t="str">
        <f ca="1">IFERROR(INDEX(MAESTRO!A:A,_xludf.AGGREGATE(15,6,ROW(MAESTRO!$B$3:$B$1000)/((MAESTRO!$B$3:$B$1000="CIVILES")*(UPPER(MAESTRO!$L$3:$L$1000)="CONFIRMADO")),ROWS($A$3:A479))),"")</f>
        <v/>
      </c>
      <c r="B479" s="10" t="str">
        <f ca="1">IFERROR(INDEX(MAESTRO!B:B,_xludf.AGGREGATE(15,6,ROW(MAESTRO!$B$3:$B$1000)/((MAESTRO!$B$3:$B$1000="CIVILES")*(UPPER(MAESTRO!$L$3:$L$1000)="CONFIRMADO")),ROWS($A$3:A479))),"")</f>
        <v/>
      </c>
      <c r="C479" s="10" t="str">
        <f ca="1">IFERROR(INDEX(MAESTRO!C:C,_xludf.AGGREGATE(15,6,ROW(MAESTRO!$B$3:$B$1000)/((MAESTRO!$B$3:$B$1000="CIVILES")*(UPPER(MAESTRO!$L$3:$L$1000)="CONFIRMADO")),ROWS($A$3:A479))),"")</f>
        <v/>
      </c>
      <c r="D479" s="10" t="str">
        <f ca="1">IFERROR(INDEX(MAESTRO!D:D,_xludf.AGGREGATE(15,6,ROW(MAESTRO!$B$3:$B$1000)/((MAESTRO!$B$3:$B$1000="CIVILES")*(UPPER(MAESTRO!$L$3:$L$1000)="CONFIRMADO")),ROWS($A$3:A479))),"")</f>
        <v/>
      </c>
      <c r="E479" s="10" t="str">
        <f ca="1">IFERROR(INDEX(MAESTRO!E:E,_xludf.AGGREGATE(15,6,ROW(MAESTRO!$B$3:$B$1000)/((MAESTRO!$B$3:$B$1000="CIVILES")*(UPPER(MAESTRO!$L$3:$L$1000)="CONFIRMADO")),ROWS($A$3:A479))),"")</f>
        <v/>
      </c>
      <c r="F479" s="10" t="str">
        <f ca="1">IFERROR(INDEX(MAESTRO!F:F,_xludf.AGGREGATE(15,6,ROW(MAESTRO!$B$3:$B$1000)/((MAESTRO!$B$3:$B$1000="CIVILES")*(UPPER(MAESTRO!$L$3:$L$1000)="CONFIRMADO")),ROWS($A$3:A479))),"")</f>
        <v/>
      </c>
      <c r="G479" s="10" t="str">
        <f ca="1">IFERROR(INDEX(MAESTRO!G:G,_xludf.AGGREGATE(15,6,ROW(MAESTRO!$B$3:$B$1000)/((MAESTRO!$B$3:$B$1000="CIVILES")*(UPPER(MAESTRO!$L$3:$L$1000)="CONFIRMADO")),ROWS($A$3:A479))),"")</f>
        <v/>
      </c>
      <c r="H479" s="10" t="str">
        <f ca="1">IFERROR(INDEX(MAESTRO!H:H,_xludf.AGGREGATE(15,6,ROW(MAESTRO!$B$3:$B$1000)/((MAESTRO!$B$3:$B$1000="CIVILES")*(UPPER(MAESTRO!$L$3:$L$1000)="CONFIRMADO")),ROWS($A$3:A479))),"")</f>
        <v/>
      </c>
      <c r="I479" s="10" t="str">
        <f ca="1">IFERROR(INDEX(MAESTRO!I:I,_xludf.AGGREGATE(15,6,ROW(MAESTRO!$B$3:$B$1000)/((MAESTRO!$B$3:$B$1000="CIVILES")*(UPPER(MAESTRO!$L$3:$L$1000)="CONFIRMADO")),ROWS($A$3:A479))),"")</f>
        <v/>
      </c>
      <c r="J479" s="10" t="str">
        <f ca="1">IFERROR(INDEX(MAESTRO!J:J,_xludf.AGGREGATE(15,6,ROW(MAESTRO!$B$3:$B$1000)/((MAESTRO!$B$3:$B$1000="CIVILES")*(UPPER(MAESTRO!$L$3:$L$1000)="CONFIRMADO")),ROWS($A$3:A479))),"")</f>
        <v/>
      </c>
      <c r="K479" s="10" t="str">
        <f ca="1">IFERROR(INDEX(MAESTRO!K:K,_xludf.AGGREGATE(15,6,ROW(MAESTRO!$B$3:$B$1000)/((MAESTRO!$B$3:$B$1000="CIVILES")*(UPPER(MAESTRO!$L$3:$L$1000)="CONFIRMADO")),ROWS($A$3:A479))),"")</f>
        <v/>
      </c>
      <c r="L479" s="10" t="str">
        <f ca="1">IFERROR(INDEX(MAESTRO!L:L,_xludf.AGGREGATE(15,6,ROW(MAESTRO!$B$3:$B$1000)/((MAESTRO!$B$3:$B$1000="CIVILES")*(UPPER(MAESTRO!$L$3:$L$1000)="CONFIRMADO")),ROWS($A$3:A479))),"")</f>
        <v/>
      </c>
      <c r="M479" s="10" t="str">
        <f ca="1">IFERROR(INDEX(MAESTRO!M:M,_xludf.AGGREGATE(15,6,ROW(MAESTRO!$B$3:$B$1000)/((MAESTRO!$B$3:$B$1000="CIVILES")*(UPPER(MAESTRO!$L$3:$L$1000)="CONFIRMADO")),ROWS($A$3:A479))),"")</f>
        <v/>
      </c>
      <c r="N479" s="10" t="str">
        <f ca="1">IFERROR(INDEX(MAESTRO!N:N,_xludf.AGGREGATE(15,6,ROW(MAESTRO!$B$3:$B$1000)/((MAESTRO!$B$3:$B$1000="CIVILES")*(UPPER(MAESTRO!$L$3:$L$1000)="CONFIRMADO")),ROWS($A$3:A479))),"")</f>
        <v/>
      </c>
      <c r="O479" s="10" t="str">
        <f ca="1">IFERROR(INDEX(MAESTRO!O:O,_xludf.AGGREGATE(15,6,ROW(MAESTRO!$B$3:$B$1000)/((MAESTRO!$B$3:$B$1000="CIVILES")*(UPPER(MAESTRO!$L$3:$L$1000)="CONFIRMADO")),ROWS($A$3:A479))),"")</f>
        <v/>
      </c>
      <c r="P479" s="10" t="str">
        <f ca="1">IFERROR(INDEX(MAESTRO!P:P,_xludf.AGGREGATE(15,6,ROW(MAESTRO!$B$3:$B$1000)/((MAESTRO!$B$3:$B$1000="CIVILES")*(UPPER(MAESTRO!$L$3:$L$1000)="CONFIRMADO")),ROWS($A$3:A479))),"")</f>
        <v/>
      </c>
      <c r="Q479" s="10" t="str">
        <f ca="1">IFERROR(INDEX(MAESTRO!Q:Q,_xludf.AGGREGATE(15,6,ROW(MAESTRO!$B$3:$B$1000)/((MAESTRO!$B$3:$B$1000="CIVILES")*(UPPER(MAESTRO!$L$3:$L$1000)="CONFIRMADO")),ROWS($A$3:A479))),"")</f>
        <v/>
      </c>
      <c r="R479" s="10" t="str">
        <f ca="1">IFERROR(INDEX(MAESTRO!R:R,_xludf.AGGREGATE(15,6,ROW(MAESTRO!$B$3:$B$1000)/((MAESTRO!$B$3:$B$1000="CIVILES")*(UPPER(MAESTRO!$L$3:$L$1000)="CONFIRMADO")),ROWS($A$3:A479))),"")</f>
        <v/>
      </c>
      <c r="S479" s="10" t="str">
        <f ca="1">IFERROR(INDEX(MAESTRO!S:S,_xludf.AGGREGATE(15,6,ROW(MAESTRO!$B$3:$B$1000)/((MAESTRO!$B$3:$B$1000="CIVILES")*(UPPER(MAESTRO!$L$3:$L$1000)="CONFIRMADO")),ROWS($A$3:A479))),"")</f>
        <v/>
      </c>
      <c r="T479" s="10" t="str">
        <f ca="1">IFERROR(INDEX(MAESTRO!T:T,_xludf.AGGREGATE(15,6,ROW(MAESTRO!$B$3:$B$1000)/((MAESTRO!$B$3:$B$1000="CIVILES")*(UPPER(MAESTRO!$L$3:$L$1000)="CONFIRMADO")),ROWS($A$3:A479))),"")</f>
        <v/>
      </c>
      <c r="U479" s="10" t="str">
        <f ca="1">IFERROR(INDEX(MAESTRO!U:U,_xludf.AGGREGATE(15,6,ROW(MAESTRO!$B$3:$B$1000)/((MAESTRO!$B$3:$B$1000="CIVILES")*(UPPER(MAESTRO!$L$3:$L$1000)="CONFIRMADO")),ROWS($A$3:A479))),"")</f>
        <v/>
      </c>
      <c r="V479" s="10" t="str">
        <f ca="1">IFERROR(INDEX(MAESTRO!V:V,_xludf.AGGREGATE(15,6,ROW(MAESTRO!$B$3:$B$1000)/((MAESTRO!$B$3:$B$1000="CIVILES")*(UPPER(MAESTRO!$L$3:$L$1000)="CONFIRMADO")),ROWS($A$3:A479))),"")</f>
        <v/>
      </c>
      <c r="W479" s="10" t="str">
        <f ca="1">IFERROR(INDEX(MAESTRO!W:W,_xludf.AGGREGATE(15,6,ROW(MAESTRO!$B$3:$B$1000)/((MAESTRO!$B$3:$B$1000="CIVILES")*(UPPER(MAESTRO!$L$3:$L$1000)="CONFIRMADO")),ROWS($A$3:A479))),"")</f>
        <v/>
      </c>
      <c r="X479" s="10" t="str">
        <f ca="1">IFERROR(INDEX(MAESTRO!X:X,_xludf.AGGREGATE(15,6,ROW(MAESTRO!$B$3:$B$1000)/((MAESTRO!$B$3:$B$1000="CIVILES")*(UPPER(MAESTRO!$L$3:$L$1000)="CONFIRMADO")),ROWS($A$3:A479))),"")</f>
        <v/>
      </c>
    </row>
    <row r="480" spans="1:24" ht="22.05" customHeight="1">
      <c r="A480" s="18" t="str">
        <f ca="1">IFERROR(INDEX(MAESTRO!A:A,_xludf.AGGREGATE(15,6,ROW(MAESTRO!$B$3:$B$1000)/((MAESTRO!$B$3:$B$1000="CIVILES")*(UPPER(MAESTRO!$L$3:$L$1000)="CONFIRMADO")),ROWS($A$3:A480))),"")</f>
        <v/>
      </c>
      <c r="B480" s="18" t="str">
        <f ca="1">IFERROR(INDEX(MAESTRO!B:B,_xludf.AGGREGATE(15,6,ROW(MAESTRO!$B$3:$B$1000)/((MAESTRO!$B$3:$B$1000="CIVILES")*(UPPER(MAESTRO!$L$3:$L$1000)="CONFIRMADO")),ROWS($A$3:A480))),"")</f>
        <v/>
      </c>
      <c r="C480" s="18" t="str">
        <f ca="1">IFERROR(INDEX(MAESTRO!C:C,_xludf.AGGREGATE(15,6,ROW(MAESTRO!$B$3:$B$1000)/((MAESTRO!$B$3:$B$1000="CIVILES")*(UPPER(MAESTRO!$L$3:$L$1000)="CONFIRMADO")),ROWS($A$3:A480))),"")</f>
        <v/>
      </c>
      <c r="D480" s="18" t="str">
        <f ca="1">IFERROR(INDEX(MAESTRO!D:D,_xludf.AGGREGATE(15,6,ROW(MAESTRO!$B$3:$B$1000)/((MAESTRO!$B$3:$B$1000="CIVILES")*(UPPER(MAESTRO!$L$3:$L$1000)="CONFIRMADO")),ROWS($A$3:A480))),"")</f>
        <v/>
      </c>
      <c r="E480" s="18" t="str">
        <f ca="1">IFERROR(INDEX(MAESTRO!E:E,_xludf.AGGREGATE(15,6,ROW(MAESTRO!$B$3:$B$1000)/((MAESTRO!$B$3:$B$1000="CIVILES")*(UPPER(MAESTRO!$L$3:$L$1000)="CONFIRMADO")),ROWS($A$3:A480))),"")</f>
        <v/>
      </c>
      <c r="F480" s="18" t="str">
        <f ca="1">IFERROR(INDEX(MAESTRO!F:F,_xludf.AGGREGATE(15,6,ROW(MAESTRO!$B$3:$B$1000)/((MAESTRO!$B$3:$B$1000="CIVILES")*(UPPER(MAESTRO!$L$3:$L$1000)="CONFIRMADO")),ROWS($A$3:A480))),"")</f>
        <v/>
      </c>
      <c r="G480" s="18" t="str">
        <f ca="1">IFERROR(INDEX(MAESTRO!G:G,_xludf.AGGREGATE(15,6,ROW(MAESTRO!$B$3:$B$1000)/((MAESTRO!$B$3:$B$1000="CIVILES")*(UPPER(MAESTRO!$L$3:$L$1000)="CONFIRMADO")),ROWS($A$3:A480))),"")</f>
        <v/>
      </c>
      <c r="H480" s="18" t="str">
        <f ca="1">IFERROR(INDEX(MAESTRO!H:H,_xludf.AGGREGATE(15,6,ROW(MAESTRO!$B$3:$B$1000)/((MAESTRO!$B$3:$B$1000="CIVILES")*(UPPER(MAESTRO!$L$3:$L$1000)="CONFIRMADO")),ROWS($A$3:A480))),"")</f>
        <v/>
      </c>
      <c r="I480" s="18" t="str">
        <f ca="1">IFERROR(INDEX(MAESTRO!I:I,_xludf.AGGREGATE(15,6,ROW(MAESTRO!$B$3:$B$1000)/((MAESTRO!$B$3:$B$1000="CIVILES")*(UPPER(MAESTRO!$L$3:$L$1000)="CONFIRMADO")),ROWS($A$3:A480))),"")</f>
        <v/>
      </c>
      <c r="J480" s="18" t="str">
        <f ca="1">IFERROR(INDEX(MAESTRO!J:J,_xludf.AGGREGATE(15,6,ROW(MAESTRO!$B$3:$B$1000)/((MAESTRO!$B$3:$B$1000="CIVILES")*(UPPER(MAESTRO!$L$3:$L$1000)="CONFIRMADO")),ROWS($A$3:A480))),"")</f>
        <v/>
      </c>
      <c r="K480" s="18" t="str">
        <f ca="1">IFERROR(INDEX(MAESTRO!K:K,_xludf.AGGREGATE(15,6,ROW(MAESTRO!$B$3:$B$1000)/((MAESTRO!$B$3:$B$1000="CIVILES")*(UPPER(MAESTRO!$L$3:$L$1000)="CONFIRMADO")),ROWS($A$3:A480))),"")</f>
        <v/>
      </c>
      <c r="L480" s="18" t="str">
        <f ca="1">IFERROR(INDEX(MAESTRO!L:L,_xludf.AGGREGATE(15,6,ROW(MAESTRO!$B$3:$B$1000)/((MAESTRO!$B$3:$B$1000="CIVILES")*(UPPER(MAESTRO!$L$3:$L$1000)="CONFIRMADO")),ROWS($A$3:A480))),"")</f>
        <v/>
      </c>
      <c r="M480" s="18" t="str">
        <f ca="1">IFERROR(INDEX(MAESTRO!M:M,_xludf.AGGREGATE(15,6,ROW(MAESTRO!$B$3:$B$1000)/((MAESTRO!$B$3:$B$1000="CIVILES")*(UPPER(MAESTRO!$L$3:$L$1000)="CONFIRMADO")),ROWS($A$3:A480))),"")</f>
        <v/>
      </c>
      <c r="N480" s="18" t="str">
        <f ca="1">IFERROR(INDEX(MAESTRO!N:N,_xludf.AGGREGATE(15,6,ROW(MAESTRO!$B$3:$B$1000)/((MAESTRO!$B$3:$B$1000="CIVILES")*(UPPER(MAESTRO!$L$3:$L$1000)="CONFIRMADO")),ROWS($A$3:A480))),"")</f>
        <v/>
      </c>
      <c r="O480" s="18" t="str">
        <f ca="1">IFERROR(INDEX(MAESTRO!O:O,_xludf.AGGREGATE(15,6,ROW(MAESTRO!$B$3:$B$1000)/((MAESTRO!$B$3:$B$1000="CIVILES")*(UPPER(MAESTRO!$L$3:$L$1000)="CONFIRMADO")),ROWS($A$3:A480))),"")</f>
        <v/>
      </c>
      <c r="P480" s="18" t="str">
        <f ca="1">IFERROR(INDEX(MAESTRO!P:P,_xludf.AGGREGATE(15,6,ROW(MAESTRO!$B$3:$B$1000)/((MAESTRO!$B$3:$B$1000="CIVILES")*(UPPER(MAESTRO!$L$3:$L$1000)="CONFIRMADO")),ROWS($A$3:A480))),"")</f>
        <v/>
      </c>
      <c r="Q480" s="18" t="str">
        <f ca="1">IFERROR(INDEX(MAESTRO!Q:Q,_xludf.AGGREGATE(15,6,ROW(MAESTRO!$B$3:$B$1000)/((MAESTRO!$B$3:$B$1000="CIVILES")*(UPPER(MAESTRO!$L$3:$L$1000)="CONFIRMADO")),ROWS($A$3:A480))),"")</f>
        <v/>
      </c>
      <c r="R480" s="18" t="str">
        <f ca="1">IFERROR(INDEX(MAESTRO!R:R,_xludf.AGGREGATE(15,6,ROW(MAESTRO!$B$3:$B$1000)/((MAESTRO!$B$3:$B$1000="CIVILES")*(UPPER(MAESTRO!$L$3:$L$1000)="CONFIRMADO")),ROWS($A$3:A480))),"")</f>
        <v/>
      </c>
      <c r="S480" s="18" t="str">
        <f ca="1">IFERROR(INDEX(MAESTRO!S:S,_xludf.AGGREGATE(15,6,ROW(MAESTRO!$B$3:$B$1000)/((MAESTRO!$B$3:$B$1000="CIVILES")*(UPPER(MAESTRO!$L$3:$L$1000)="CONFIRMADO")),ROWS($A$3:A480))),"")</f>
        <v/>
      </c>
      <c r="T480" s="18" t="str">
        <f ca="1">IFERROR(INDEX(MAESTRO!T:T,_xludf.AGGREGATE(15,6,ROW(MAESTRO!$B$3:$B$1000)/((MAESTRO!$B$3:$B$1000="CIVILES")*(UPPER(MAESTRO!$L$3:$L$1000)="CONFIRMADO")),ROWS($A$3:A480))),"")</f>
        <v/>
      </c>
      <c r="U480" s="18" t="str">
        <f ca="1">IFERROR(INDEX(MAESTRO!U:U,_xludf.AGGREGATE(15,6,ROW(MAESTRO!$B$3:$B$1000)/((MAESTRO!$B$3:$B$1000="CIVILES")*(UPPER(MAESTRO!$L$3:$L$1000)="CONFIRMADO")),ROWS($A$3:A480))),"")</f>
        <v/>
      </c>
      <c r="V480" s="18" t="str">
        <f ca="1">IFERROR(INDEX(MAESTRO!V:V,_xludf.AGGREGATE(15,6,ROW(MAESTRO!$B$3:$B$1000)/((MAESTRO!$B$3:$B$1000="CIVILES")*(UPPER(MAESTRO!$L$3:$L$1000)="CONFIRMADO")),ROWS($A$3:A480))),"")</f>
        <v/>
      </c>
      <c r="W480" s="18" t="str">
        <f ca="1">IFERROR(INDEX(MAESTRO!W:W,_xludf.AGGREGATE(15,6,ROW(MAESTRO!$B$3:$B$1000)/((MAESTRO!$B$3:$B$1000="CIVILES")*(UPPER(MAESTRO!$L$3:$L$1000)="CONFIRMADO")),ROWS($A$3:A480))),"")</f>
        <v/>
      </c>
      <c r="X480" s="18" t="str">
        <f ca="1">IFERROR(INDEX(MAESTRO!X:X,_xludf.AGGREGATE(15,6,ROW(MAESTRO!$B$3:$B$1000)/((MAESTRO!$B$3:$B$1000="CIVILES")*(UPPER(MAESTRO!$L$3:$L$1000)="CONFIRMADO")),ROWS($A$3:A480))),"")</f>
        <v/>
      </c>
    </row>
    <row r="481" spans="1:24" ht="22.05" customHeight="1">
      <c r="A481" s="10" t="str">
        <f ca="1">IFERROR(INDEX(MAESTRO!A:A,_xludf.AGGREGATE(15,6,ROW(MAESTRO!$B$3:$B$1000)/((MAESTRO!$B$3:$B$1000="CIVILES")*(UPPER(MAESTRO!$L$3:$L$1000)="CONFIRMADO")),ROWS($A$3:A481))),"")</f>
        <v/>
      </c>
      <c r="B481" s="10" t="str">
        <f ca="1">IFERROR(INDEX(MAESTRO!B:B,_xludf.AGGREGATE(15,6,ROW(MAESTRO!$B$3:$B$1000)/((MAESTRO!$B$3:$B$1000="CIVILES")*(UPPER(MAESTRO!$L$3:$L$1000)="CONFIRMADO")),ROWS($A$3:A481))),"")</f>
        <v/>
      </c>
      <c r="C481" s="10" t="str">
        <f ca="1">IFERROR(INDEX(MAESTRO!C:C,_xludf.AGGREGATE(15,6,ROW(MAESTRO!$B$3:$B$1000)/((MAESTRO!$B$3:$B$1000="CIVILES")*(UPPER(MAESTRO!$L$3:$L$1000)="CONFIRMADO")),ROWS($A$3:A481))),"")</f>
        <v/>
      </c>
      <c r="D481" s="10" t="str">
        <f ca="1">IFERROR(INDEX(MAESTRO!D:D,_xludf.AGGREGATE(15,6,ROW(MAESTRO!$B$3:$B$1000)/((MAESTRO!$B$3:$B$1000="CIVILES")*(UPPER(MAESTRO!$L$3:$L$1000)="CONFIRMADO")),ROWS($A$3:A481))),"")</f>
        <v/>
      </c>
      <c r="E481" s="10" t="str">
        <f ca="1">IFERROR(INDEX(MAESTRO!E:E,_xludf.AGGREGATE(15,6,ROW(MAESTRO!$B$3:$B$1000)/((MAESTRO!$B$3:$B$1000="CIVILES")*(UPPER(MAESTRO!$L$3:$L$1000)="CONFIRMADO")),ROWS($A$3:A481))),"")</f>
        <v/>
      </c>
      <c r="F481" s="10" t="str">
        <f ca="1">IFERROR(INDEX(MAESTRO!F:F,_xludf.AGGREGATE(15,6,ROW(MAESTRO!$B$3:$B$1000)/((MAESTRO!$B$3:$B$1000="CIVILES")*(UPPER(MAESTRO!$L$3:$L$1000)="CONFIRMADO")),ROWS($A$3:A481))),"")</f>
        <v/>
      </c>
      <c r="G481" s="10" t="str">
        <f ca="1">IFERROR(INDEX(MAESTRO!G:G,_xludf.AGGREGATE(15,6,ROW(MAESTRO!$B$3:$B$1000)/((MAESTRO!$B$3:$B$1000="CIVILES")*(UPPER(MAESTRO!$L$3:$L$1000)="CONFIRMADO")),ROWS($A$3:A481))),"")</f>
        <v/>
      </c>
      <c r="H481" s="10" t="str">
        <f ca="1">IFERROR(INDEX(MAESTRO!H:H,_xludf.AGGREGATE(15,6,ROW(MAESTRO!$B$3:$B$1000)/((MAESTRO!$B$3:$B$1000="CIVILES")*(UPPER(MAESTRO!$L$3:$L$1000)="CONFIRMADO")),ROWS($A$3:A481))),"")</f>
        <v/>
      </c>
      <c r="I481" s="10" t="str">
        <f ca="1">IFERROR(INDEX(MAESTRO!I:I,_xludf.AGGREGATE(15,6,ROW(MAESTRO!$B$3:$B$1000)/((MAESTRO!$B$3:$B$1000="CIVILES")*(UPPER(MAESTRO!$L$3:$L$1000)="CONFIRMADO")),ROWS($A$3:A481))),"")</f>
        <v/>
      </c>
      <c r="J481" s="10" t="str">
        <f ca="1">IFERROR(INDEX(MAESTRO!J:J,_xludf.AGGREGATE(15,6,ROW(MAESTRO!$B$3:$B$1000)/((MAESTRO!$B$3:$B$1000="CIVILES")*(UPPER(MAESTRO!$L$3:$L$1000)="CONFIRMADO")),ROWS($A$3:A481))),"")</f>
        <v/>
      </c>
      <c r="K481" s="10" t="str">
        <f ca="1">IFERROR(INDEX(MAESTRO!K:K,_xludf.AGGREGATE(15,6,ROW(MAESTRO!$B$3:$B$1000)/((MAESTRO!$B$3:$B$1000="CIVILES")*(UPPER(MAESTRO!$L$3:$L$1000)="CONFIRMADO")),ROWS($A$3:A481))),"")</f>
        <v/>
      </c>
      <c r="L481" s="10" t="str">
        <f ca="1">IFERROR(INDEX(MAESTRO!L:L,_xludf.AGGREGATE(15,6,ROW(MAESTRO!$B$3:$B$1000)/((MAESTRO!$B$3:$B$1000="CIVILES")*(UPPER(MAESTRO!$L$3:$L$1000)="CONFIRMADO")),ROWS($A$3:A481))),"")</f>
        <v/>
      </c>
      <c r="M481" s="10" t="str">
        <f ca="1">IFERROR(INDEX(MAESTRO!M:M,_xludf.AGGREGATE(15,6,ROW(MAESTRO!$B$3:$B$1000)/((MAESTRO!$B$3:$B$1000="CIVILES")*(UPPER(MAESTRO!$L$3:$L$1000)="CONFIRMADO")),ROWS($A$3:A481))),"")</f>
        <v/>
      </c>
      <c r="N481" s="10" t="str">
        <f ca="1">IFERROR(INDEX(MAESTRO!N:N,_xludf.AGGREGATE(15,6,ROW(MAESTRO!$B$3:$B$1000)/((MAESTRO!$B$3:$B$1000="CIVILES")*(UPPER(MAESTRO!$L$3:$L$1000)="CONFIRMADO")),ROWS($A$3:A481))),"")</f>
        <v/>
      </c>
      <c r="O481" s="10" t="str">
        <f ca="1">IFERROR(INDEX(MAESTRO!O:O,_xludf.AGGREGATE(15,6,ROW(MAESTRO!$B$3:$B$1000)/((MAESTRO!$B$3:$B$1000="CIVILES")*(UPPER(MAESTRO!$L$3:$L$1000)="CONFIRMADO")),ROWS($A$3:A481))),"")</f>
        <v/>
      </c>
      <c r="P481" s="10" t="str">
        <f ca="1">IFERROR(INDEX(MAESTRO!P:P,_xludf.AGGREGATE(15,6,ROW(MAESTRO!$B$3:$B$1000)/((MAESTRO!$B$3:$B$1000="CIVILES")*(UPPER(MAESTRO!$L$3:$L$1000)="CONFIRMADO")),ROWS($A$3:A481))),"")</f>
        <v/>
      </c>
      <c r="Q481" s="10" t="str">
        <f ca="1">IFERROR(INDEX(MAESTRO!Q:Q,_xludf.AGGREGATE(15,6,ROW(MAESTRO!$B$3:$B$1000)/((MAESTRO!$B$3:$B$1000="CIVILES")*(UPPER(MAESTRO!$L$3:$L$1000)="CONFIRMADO")),ROWS($A$3:A481))),"")</f>
        <v/>
      </c>
      <c r="R481" s="10" t="str">
        <f ca="1">IFERROR(INDEX(MAESTRO!R:R,_xludf.AGGREGATE(15,6,ROW(MAESTRO!$B$3:$B$1000)/((MAESTRO!$B$3:$B$1000="CIVILES")*(UPPER(MAESTRO!$L$3:$L$1000)="CONFIRMADO")),ROWS($A$3:A481))),"")</f>
        <v/>
      </c>
      <c r="S481" s="10" t="str">
        <f ca="1">IFERROR(INDEX(MAESTRO!S:S,_xludf.AGGREGATE(15,6,ROW(MAESTRO!$B$3:$B$1000)/((MAESTRO!$B$3:$B$1000="CIVILES")*(UPPER(MAESTRO!$L$3:$L$1000)="CONFIRMADO")),ROWS($A$3:A481))),"")</f>
        <v/>
      </c>
      <c r="T481" s="10" t="str">
        <f ca="1">IFERROR(INDEX(MAESTRO!T:T,_xludf.AGGREGATE(15,6,ROW(MAESTRO!$B$3:$B$1000)/((MAESTRO!$B$3:$B$1000="CIVILES")*(UPPER(MAESTRO!$L$3:$L$1000)="CONFIRMADO")),ROWS($A$3:A481))),"")</f>
        <v/>
      </c>
      <c r="U481" s="10" t="str">
        <f ca="1">IFERROR(INDEX(MAESTRO!U:U,_xludf.AGGREGATE(15,6,ROW(MAESTRO!$B$3:$B$1000)/((MAESTRO!$B$3:$B$1000="CIVILES")*(UPPER(MAESTRO!$L$3:$L$1000)="CONFIRMADO")),ROWS($A$3:A481))),"")</f>
        <v/>
      </c>
      <c r="V481" s="10" t="str">
        <f ca="1">IFERROR(INDEX(MAESTRO!V:V,_xludf.AGGREGATE(15,6,ROW(MAESTRO!$B$3:$B$1000)/((MAESTRO!$B$3:$B$1000="CIVILES")*(UPPER(MAESTRO!$L$3:$L$1000)="CONFIRMADO")),ROWS($A$3:A481))),"")</f>
        <v/>
      </c>
      <c r="W481" s="10" t="str">
        <f ca="1">IFERROR(INDEX(MAESTRO!W:W,_xludf.AGGREGATE(15,6,ROW(MAESTRO!$B$3:$B$1000)/((MAESTRO!$B$3:$B$1000="CIVILES")*(UPPER(MAESTRO!$L$3:$L$1000)="CONFIRMADO")),ROWS($A$3:A481))),"")</f>
        <v/>
      </c>
      <c r="X481" s="10" t="str">
        <f ca="1">IFERROR(INDEX(MAESTRO!X:X,_xludf.AGGREGATE(15,6,ROW(MAESTRO!$B$3:$B$1000)/((MAESTRO!$B$3:$B$1000="CIVILES")*(UPPER(MAESTRO!$L$3:$L$1000)="CONFIRMADO")),ROWS($A$3:A481))),"")</f>
        <v/>
      </c>
    </row>
    <row r="482" spans="1:24" ht="22.05" customHeight="1">
      <c r="A482" s="18" t="str">
        <f ca="1">IFERROR(INDEX(MAESTRO!A:A,_xludf.AGGREGATE(15,6,ROW(MAESTRO!$B$3:$B$1000)/((MAESTRO!$B$3:$B$1000="CIVILES")*(UPPER(MAESTRO!$L$3:$L$1000)="CONFIRMADO")),ROWS($A$3:A482))),"")</f>
        <v/>
      </c>
      <c r="B482" s="18" t="str">
        <f ca="1">IFERROR(INDEX(MAESTRO!B:B,_xludf.AGGREGATE(15,6,ROW(MAESTRO!$B$3:$B$1000)/((MAESTRO!$B$3:$B$1000="CIVILES")*(UPPER(MAESTRO!$L$3:$L$1000)="CONFIRMADO")),ROWS($A$3:A482))),"")</f>
        <v/>
      </c>
      <c r="C482" s="18" t="str">
        <f ca="1">IFERROR(INDEX(MAESTRO!C:C,_xludf.AGGREGATE(15,6,ROW(MAESTRO!$B$3:$B$1000)/((MAESTRO!$B$3:$B$1000="CIVILES")*(UPPER(MAESTRO!$L$3:$L$1000)="CONFIRMADO")),ROWS($A$3:A482))),"")</f>
        <v/>
      </c>
      <c r="D482" s="18" t="str">
        <f ca="1">IFERROR(INDEX(MAESTRO!D:D,_xludf.AGGREGATE(15,6,ROW(MAESTRO!$B$3:$B$1000)/((MAESTRO!$B$3:$B$1000="CIVILES")*(UPPER(MAESTRO!$L$3:$L$1000)="CONFIRMADO")),ROWS($A$3:A482))),"")</f>
        <v/>
      </c>
      <c r="E482" s="18" t="str">
        <f ca="1">IFERROR(INDEX(MAESTRO!E:E,_xludf.AGGREGATE(15,6,ROW(MAESTRO!$B$3:$B$1000)/((MAESTRO!$B$3:$B$1000="CIVILES")*(UPPER(MAESTRO!$L$3:$L$1000)="CONFIRMADO")),ROWS($A$3:A482))),"")</f>
        <v/>
      </c>
      <c r="F482" s="18" t="str">
        <f ca="1">IFERROR(INDEX(MAESTRO!F:F,_xludf.AGGREGATE(15,6,ROW(MAESTRO!$B$3:$B$1000)/((MAESTRO!$B$3:$B$1000="CIVILES")*(UPPER(MAESTRO!$L$3:$L$1000)="CONFIRMADO")),ROWS($A$3:A482))),"")</f>
        <v/>
      </c>
      <c r="G482" s="18" t="str">
        <f ca="1">IFERROR(INDEX(MAESTRO!G:G,_xludf.AGGREGATE(15,6,ROW(MAESTRO!$B$3:$B$1000)/((MAESTRO!$B$3:$B$1000="CIVILES")*(UPPER(MAESTRO!$L$3:$L$1000)="CONFIRMADO")),ROWS($A$3:A482))),"")</f>
        <v/>
      </c>
      <c r="H482" s="18" t="str">
        <f ca="1">IFERROR(INDEX(MAESTRO!H:H,_xludf.AGGREGATE(15,6,ROW(MAESTRO!$B$3:$B$1000)/((MAESTRO!$B$3:$B$1000="CIVILES")*(UPPER(MAESTRO!$L$3:$L$1000)="CONFIRMADO")),ROWS($A$3:A482))),"")</f>
        <v/>
      </c>
      <c r="I482" s="18" t="str">
        <f ca="1">IFERROR(INDEX(MAESTRO!I:I,_xludf.AGGREGATE(15,6,ROW(MAESTRO!$B$3:$B$1000)/((MAESTRO!$B$3:$B$1000="CIVILES")*(UPPER(MAESTRO!$L$3:$L$1000)="CONFIRMADO")),ROWS($A$3:A482))),"")</f>
        <v/>
      </c>
      <c r="J482" s="18" t="str">
        <f ca="1">IFERROR(INDEX(MAESTRO!J:J,_xludf.AGGREGATE(15,6,ROW(MAESTRO!$B$3:$B$1000)/((MAESTRO!$B$3:$B$1000="CIVILES")*(UPPER(MAESTRO!$L$3:$L$1000)="CONFIRMADO")),ROWS($A$3:A482))),"")</f>
        <v/>
      </c>
      <c r="K482" s="18" t="str">
        <f ca="1">IFERROR(INDEX(MAESTRO!K:K,_xludf.AGGREGATE(15,6,ROW(MAESTRO!$B$3:$B$1000)/((MAESTRO!$B$3:$B$1000="CIVILES")*(UPPER(MAESTRO!$L$3:$L$1000)="CONFIRMADO")),ROWS($A$3:A482))),"")</f>
        <v/>
      </c>
      <c r="L482" s="18" t="str">
        <f ca="1">IFERROR(INDEX(MAESTRO!L:L,_xludf.AGGREGATE(15,6,ROW(MAESTRO!$B$3:$B$1000)/((MAESTRO!$B$3:$B$1000="CIVILES")*(UPPER(MAESTRO!$L$3:$L$1000)="CONFIRMADO")),ROWS($A$3:A482))),"")</f>
        <v/>
      </c>
      <c r="M482" s="18" t="str">
        <f ca="1">IFERROR(INDEX(MAESTRO!M:M,_xludf.AGGREGATE(15,6,ROW(MAESTRO!$B$3:$B$1000)/((MAESTRO!$B$3:$B$1000="CIVILES")*(UPPER(MAESTRO!$L$3:$L$1000)="CONFIRMADO")),ROWS($A$3:A482))),"")</f>
        <v/>
      </c>
      <c r="N482" s="18" t="str">
        <f ca="1">IFERROR(INDEX(MAESTRO!N:N,_xludf.AGGREGATE(15,6,ROW(MAESTRO!$B$3:$B$1000)/((MAESTRO!$B$3:$B$1000="CIVILES")*(UPPER(MAESTRO!$L$3:$L$1000)="CONFIRMADO")),ROWS($A$3:A482))),"")</f>
        <v/>
      </c>
      <c r="O482" s="18" t="str">
        <f ca="1">IFERROR(INDEX(MAESTRO!O:O,_xludf.AGGREGATE(15,6,ROW(MAESTRO!$B$3:$B$1000)/((MAESTRO!$B$3:$B$1000="CIVILES")*(UPPER(MAESTRO!$L$3:$L$1000)="CONFIRMADO")),ROWS($A$3:A482))),"")</f>
        <v/>
      </c>
      <c r="P482" s="18" t="str">
        <f ca="1">IFERROR(INDEX(MAESTRO!P:P,_xludf.AGGREGATE(15,6,ROW(MAESTRO!$B$3:$B$1000)/((MAESTRO!$B$3:$B$1000="CIVILES")*(UPPER(MAESTRO!$L$3:$L$1000)="CONFIRMADO")),ROWS($A$3:A482))),"")</f>
        <v/>
      </c>
      <c r="Q482" s="18" t="str">
        <f ca="1">IFERROR(INDEX(MAESTRO!Q:Q,_xludf.AGGREGATE(15,6,ROW(MAESTRO!$B$3:$B$1000)/((MAESTRO!$B$3:$B$1000="CIVILES")*(UPPER(MAESTRO!$L$3:$L$1000)="CONFIRMADO")),ROWS($A$3:A482))),"")</f>
        <v/>
      </c>
      <c r="R482" s="18" t="str">
        <f ca="1">IFERROR(INDEX(MAESTRO!R:R,_xludf.AGGREGATE(15,6,ROW(MAESTRO!$B$3:$B$1000)/((MAESTRO!$B$3:$B$1000="CIVILES")*(UPPER(MAESTRO!$L$3:$L$1000)="CONFIRMADO")),ROWS($A$3:A482))),"")</f>
        <v/>
      </c>
      <c r="S482" s="18" t="str">
        <f ca="1">IFERROR(INDEX(MAESTRO!S:S,_xludf.AGGREGATE(15,6,ROW(MAESTRO!$B$3:$B$1000)/((MAESTRO!$B$3:$B$1000="CIVILES")*(UPPER(MAESTRO!$L$3:$L$1000)="CONFIRMADO")),ROWS($A$3:A482))),"")</f>
        <v/>
      </c>
      <c r="T482" s="18" t="str">
        <f ca="1">IFERROR(INDEX(MAESTRO!T:T,_xludf.AGGREGATE(15,6,ROW(MAESTRO!$B$3:$B$1000)/((MAESTRO!$B$3:$B$1000="CIVILES")*(UPPER(MAESTRO!$L$3:$L$1000)="CONFIRMADO")),ROWS($A$3:A482))),"")</f>
        <v/>
      </c>
      <c r="U482" s="18" t="str">
        <f ca="1">IFERROR(INDEX(MAESTRO!U:U,_xludf.AGGREGATE(15,6,ROW(MAESTRO!$B$3:$B$1000)/((MAESTRO!$B$3:$B$1000="CIVILES")*(UPPER(MAESTRO!$L$3:$L$1000)="CONFIRMADO")),ROWS($A$3:A482))),"")</f>
        <v/>
      </c>
      <c r="V482" s="18" t="str">
        <f ca="1">IFERROR(INDEX(MAESTRO!V:V,_xludf.AGGREGATE(15,6,ROW(MAESTRO!$B$3:$B$1000)/((MAESTRO!$B$3:$B$1000="CIVILES")*(UPPER(MAESTRO!$L$3:$L$1000)="CONFIRMADO")),ROWS($A$3:A482))),"")</f>
        <v/>
      </c>
      <c r="W482" s="18" t="str">
        <f ca="1">IFERROR(INDEX(MAESTRO!W:W,_xludf.AGGREGATE(15,6,ROW(MAESTRO!$B$3:$B$1000)/((MAESTRO!$B$3:$B$1000="CIVILES")*(UPPER(MAESTRO!$L$3:$L$1000)="CONFIRMADO")),ROWS($A$3:A482))),"")</f>
        <v/>
      </c>
      <c r="X482" s="18" t="str">
        <f ca="1">IFERROR(INDEX(MAESTRO!X:X,_xludf.AGGREGATE(15,6,ROW(MAESTRO!$B$3:$B$1000)/((MAESTRO!$B$3:$B$1000="CIVILES")*(UPPER(MAESTRO!$L$3:$L$1000)="CONFIRMADO")),ROWS($A$3:A482))),"")</f>
        <v/>
      </c>
    </row>
    <row r="483" spans="1:24" ht="22.05" customHeight="1">
      <c r="A483" s="10" t="str">
        <f ca="1">IFERROR(INDEX(MAESTRO!A:A,_xludf.AGGREGATE(15,6,ROW(MAESTRO!$B$3:$B$1000)/((MAESTRO!$B$3:$B$1000="CIVILES")*(UPPER(MAESTRO!$L$3:$L$1000)="CONFIRMADO")),ROWS($A$3:A483))),"")</f>
        <v/>
      </c>
      <c r="B483" s="10" t="str">
        <f ca="1">IFERROR(INDEX(MAESTRO!B:B,_xludf.AGGREGATE(15,6,ROW(MAESTRO!$B$3:$B$1000)/((MAESTRO!$B$3:$B$1000="CIVILES")*(UPPER(MAESTRO!$L$3:$L$1000)="CONFIRMADO")),ROWS($A$3:A483))),"")</f>
        <v/>
      </c>
      <c r="C483" s="10" t="str">
        <f ca="1">IFERROR(INDEX(MAESTRO!C:C,_xludf.AGGREGATE(15,6,ROW(MAESTRO!$B$3:$B$1000)/((MAESTRO!$B$3:$B$1000="CIVILES")*(UPPER(MAESTRO!$L$3:$L$1000)="CONFIRMADO")),ROWS($A$3:A483))),"")</f>
        <v/>
      </c>
      <c r="D483" s="10" t="str">
        <f ca="1">IFERROR(INDEX(MAESTRO!D:D,_xludf.AGGREGATE(15,6,ROW(MAESTRO!$B$3:$B$1000)/((MAESTRO!$B$3:$B$1000="CIVILES")*(UPPER(MAESTRO!$L$3:$L$1000)="CONFIRMADO")),ROWS($A$3:A483))),"")</f>
        <v/>
      </c>
      <c r="E483" s="10" t="str">
        <f ca="1">IFERROR(INDEX(MAESTRO!E:E,_xludf.AGGREGATE(15,6,ROW(MAESTRO!$B$3:$B$1000)/((MAESTRO!$B$3:$B$1000="CIVILES")*(UPPER(MAESTRO!$L$3:$L$1000)="CONFIRMADO")),ROWS($A$3:A483))),"")</f>
        <v/>
      </c>
      <c r="F483" s="10" t="str">
        <f ca="1">IFERROR(INDEX(MAESTRO!F:F,_xludf.AGGREGATE(15,6,ROW(MAESTRO!$B$3:$B$1000)/((MAESTRO!$B$3:$B$1000="CIVILES")*(UPPER(MAESTRO!$L$3:$L$1000)="CONFIRMADO")),ROWS($A$3:A483))),"")</f>
        <v/>
      </c>
      <c r="G483" s="10" t="str">
        <f ca="1">IFERROR(INDEX(MAESTRO!G:G,_xludf.AGGREGATE(15,6,ROW(MAESTRO!$B$3:$B$1000)/((MAESTRO!$B$3:$B$1000="CIVILES")*(UPPER(MAESTRO!$L$3:$L$1000)="CONFIRMADO")),ROWS($A$3:A483))),"")</f>
        <v/>
      </c>
      <c r="H483" s="10" t="str">
        <f ca="1">IFERROR(INDEX(MAESTRO!H:H,_xludf.AGGREGATE(15,6,ROW(MAESTRO!$B$3:$B$1000)/((MAESTRO!$B$3:$B$1000="CIVILES")*(UPPER(MAESTRO!$L$3:$L$1000)="CONFIRMADO")),ROWS($A$3:A483))),"")</f>
        <v/>
      </c>
      <c r="I483" s="10" t="str">
        <f ca="1">IFERROR(INDEX(MAESTRO!I:I,_xludf.AGGREGATE(15,6,ROW(MAESTRO!$B$3:$B$1000)/((MAESTRO!$B$3:$B$1000="CIVILES")*(UPPER(MAESTRO!$L$3:$L$1000)="CONFIRMADO")),ROWS($A$3:A483))),"")</f>
        <v/>
      </c>
      <c r="J483" s="10" t="str">
        <f ca="1">IFERROR(INDEX(MAESTRO!J:J,_xludf.AGGREGATE(15,6,ROW(MAESTRO!$B$3:$B$1000)/((MAESTRO!$B$3:$B$1000="CIVILES")*(UPPER(MAESTRO!$L$3:$L$1000)="CONFIRMADO")),ROWS($A$3:A483))),"")</f>
        <v/>
      </c>
      <c r="K483" s="10" t="str">
        <f ca="1">IFERROR(INDEX(MAESTRO!K:K,_xludf.AGGREGATE(15,6,ROW(MAESTRO!$B$3:$B$1000)/((MAESTRO!$B$3:$B$1000="CIVILES")*(UPPER(MAESTRO!$L$3:$L$1000)="CONFIRMADO")),ROWS($A$3:A483))),"")</f>
        <v/>
      </c>
      <c r="L483" s="10" t="str">
        <f ca="1">IFERROR(INDEX(MAESTRO!L:L,_xludf.AGGREGATE(15,6,ROW(MAESTRO!$B$3:$B$1000)/((MAESTRO!$B$3:$B$1000="CIVILES")*(UPPER(MAESTRO!$L$3:$L$1000)="CONFIRMADO")),ROWS($A$3:A483))),"")</f>
        <v/>
      </c>
      <c r="M483" s="10" t="str">
        <f ca="1">IFERROR(INDEX(MAESTRO!M:M,_xludf.AGGREGATE(15,6,ROW(MAESTRO!$B$3:$B$1000)/((MAESTRO!$B$3:$B$1000="CIVILES")*(UPPER(MAESTRO!$L$3:$L$1000)="CONFIRMADO")),ROWS($A$3:A483))),"")</f>
        <v/>
      </c>
      <c r="N483" s="10" t="str">
        <f ca="1">IFERROR(INDEX(MAESTRO!N:N,_xludf.AGGREGATE(15,6,ROW(MAESTRO!$B$3:$B$1000)/((MAESTRO!$B$3:$B$1000="CIVILES")*(UPPER(MAESTRO!$L$3:$L$1000)="CONFIRMADO")),ROWS($A$3:A483))),"")</f>
        <v/>
      </c>
      <c r="O483" s="10" t="str">
        <f ca="1">IFERROR(INDEX(MAESTRO!O:O,_xludf.AGGREGATE(15,6,ROW(MAESTRO!$B$3:$B$1000)/((MAESTRO!$B$3:$B$1000="CIVILES")*(UPPER(MAESTRO!$L$3:$L$1000)="CONFIRMADO")),ROWS($A$3:A483))),"")</f>
        <v/>
      </c>
      <c r="P483" s="10" t="str">
        <f ca="1">IFERROR(INDEX(MAESTRO!P:P,_xludf.AGGREGATE(15,6,ROW(MAESTRO!$B$3:$B$1000)/((MAESTRO!$B$3:$B$1000="CIVILES")*(UPPER(MAESTRO!$L$3:$L$1000)="CONFIRMADO")),ROWS($A$3:A483))),"")</f>
        <v/>
      </c>
      <c r="Q483" s="10" t="str">
        <f ca="1">IFERROR(INDEX(MAESTRO!Q:Q,_xludf.AGGREGATE(15,6,ROW(MAESTRO!$B$3:$B$1000)/((MAESTRO!$B$3:$B$1000="CIVILES")*(UPPER(MAESTRO!$L$3:$L$1000)="CONFIRMADO")),ROWS($A$3:A483))),"")</f>
        <v/>
      </c>
      <c r="R483" s="10" t="str">
        <f ca="1">IFERROR(INDEX(MAESTRO!R:R,_xludf.AGGREGATE(15,6,ROW(MAESTRO!$B$3:$B$1000)/((MAESTRO!$B$3:$B$1000="CIVILES")*(UPPER(MAESTRO!$L$3:$L$1000)="CONFIRMADO")),ROWS($A$3:A483))),"")</f>
        <v/>
      </c>
      <c r="S483" s="10" t="str">
        <f ca="1">IFERROR(INDEX(MAESTRO!S:S,_xludf.AGGREGATE(15,6,ROW(MAESTRO!$B$3:$B$1000)/((MAESTRO!$B$3:$B$1000="CIVILES")*(UPPER(MAESTRO!$L$3:$L$1000)="CONFIRMADO")),ROWS($A$3:A483))),"")</f>
        <v/>
      </c>
      <c r="T483" s="10" t="str">
        <f ca="1">IFERROR(INDEX(MAESTRO!T:T,_xludf.AGGREGATE(15,6,ROW(MAESTRO!$B$3:$B$1000)/((MAESTRO!$B$3:$B$1000="CIVILES")*(UPPER(MAESTRO!$L$3:$L$1000)="CONFIRMADO")),ROWS($A$3:A483))),"")</f>
        <v/>
      </c>
      <c r="U483" s="10" t="str">
        <f ca="1">IFERROR(INDEX(MAESTRO!U:U,_xludf.AGGREGATE(15,6,ROW(MAESTRO!$B$3:$B$1000)/((MAESTRO!$B$3:$B$1000="CIVILES")*(UPPER(MAESTRO!$L$3:$L$1000)="CONFIRMADO")),ROWS($A$3:A483))),"")</f>
        <v/>
      </c>
      <c r="V483" s="10" t="str">
        <f ca="1">IFERROR(INDEX(MAESTRO!V:V,_xludf.AGGREGATE(15,6,ROW(MAESTRO!$B$3:$B$1000)/((MAESTRO!$B$3:$B$1000="CIVILES")*(UPPER(MAESTRO!$L$3:$L$1000)="CONFIRMADO")),ROWS($A$3:A483))),"")</f>
        <v/>
      </c>
      <c r="W483" s="10" t="str">
        <f ca="1">IFERROR(INDEX(MAESTRO!W:W,_xludf.AGGREGATE(15,6,ROW(MAESTRO!$B$3:$B$1000)/((MAESTRO!$B$3:$B$1000="CIVILES")*(UPPER(MAESTRO!$L$3:$L$1000)="CONFIRMADO")),ROWS($A$3:A483))),"")</f>
        <v/>
      </c>
      <c r="X483" s="10" t="str">
        <f ca="1">IFERROR(INDEX(MAESTRO!X:X,_xludf.AGGREGATE(15,6,ROW(MAESTRO!$B$3:$B$1000)/((MAESTRO!$B$3:$B$1000="CIVILES")*(UPPER(MAESTRO!$L$3:$L$1000)="CONFIRMADO")),ROWS($A$3:A483))),"")</f>
        <v/>
      </c>
    </row>
    <row r="484" spans="1:24" ht="22.05" customHeight="1">
      <c r="A484" s="18" t="str">
        <f ca="1">IFERROR(INDEX(MAESTRO!A:A,_xludf.AGGREGATE(15,6,ROW(MAESTRO!$B$3:$B$1000)/((MAESTRO!$B$3:$B$1000="CIVILES")*(UPPER(MAESTRO!$L$3:$L$1000)="CONFIRMADO")),ROWS($A$3:A484))),"")</f>
        <v/>
      </c>
      <c r="B484" s="18" t="str">
        <f ca="1">IFERROR(INDEX(MAESTRO!B:B,_xludf.AGGREGATE(15,6,ROW(MAESTRO!$B$3:$B$1000)/((MAESTRO!$B$3:$B$1000="CIVILES")*(UPPER(MAESTRO!$L$3:$L$1000)="CONFIRMADO")),ROWS($A$3:A484))),"")</f>
        <v/>
      </c>
      <c r="C484" s="18" t="str">
        <f ca="1">IFERROR(INDEX(MAESTRO!C:C,_xludf.AGGREGATE(15,6,ROW(MAESTRO!$B$3:$B$1000)/((MAESTRO!$B$3:$B$1000="CIVILES")*(UPPER(MAESTRO!$L$3:$L$1000)="CONFIRMADO")),ROWS($A$3:A484))),"")</f>
        <v/>
      </c>
      <c r="D484" s="18" t="str">
        <f ca="1">IFERROR(INDEX(MAESTRO!D:D,_xludf.AGGREGATE(15,6,ROW(MAESTRO!$B$3:$B$1000)/((MAESTRO!$B$3:$B$1000="CIVILES")*(UPPER(MAESTRO!$L$3:$L$1000)="CONFIRMADO")),ROWS($A$3:A484))),"")</f>
        <v/>
      </c>
      <c r="E484" s="18" t="str">
        <f ca="1">IFERROR(INDEX(MAESTRO!E:E,_xludf.AGGREGATE(15,6,ROW(MAESTRO!$B$3:$B$1000)/((MAESTRO!$B$3:$B$1000="CIVILES")*(UPPER(MAESTRO!$L$3:$L$1000)="CONFIRMADO")),ROWS($A$3:A484))),"")</f>
        <v/>
      </c>
      <c r="F484" s="18" t="str">
        <f ca="1">IFERROR(INDEX(MAESTRO!F:F,_xludf.AGGREGATE(15,6,ROW(MAESTRO!$B$3:$B$1000)/((MAESTRO!$B$3:$B$1000="CIVILES")*(UPPER(MAESTRO!$L$3:$L$1000)="CONFIRMADO")),ROWS($A$3:A484))),"")</f>
        <v/>
      </c>
      <c r="G484" s="18" t="str">
        <f ca="1">IFERROR(INDEX(MAESTRO!G:G,_xludf.AGGREGATE(15,6,ROW(MAESTRO!$B$3:$B$1000)/((MAESTRO!$B$3:$B$1000="CIVILES")*(UPPER(MAESTRO!$L$3:$L$1000)="CONFIRMADO")),ROWS($A$3:A484))),"")</f>
        <v/>
      </c>
      <c r="H484" s="18" t="str">
        <f ca="1">IFERROR(INDEX(MAESTRO!H:H,_xludf.AGGREGATE(15,6,ROW(MAESTRO!$B$3:$B$1000)/((MAESTRO!$B$3:$B$1000="CIVILES")*(UPPER(MAESTRO!$L$3:$L$1000)="CONFIRMADO")),ROWS($A$3:A484))),"")</f>
        <v/>
      </c>
      <c r="I484" s="18" t="str">
        <f ca="1">IFERROR(INDEX(MAESTRO!I:I,_xludf.AGGREGATE(15,6,ROW(MAESTRO!$B$3:$B$1000)/((MAESTRO!$B$3:$B$1000="CIVILES")*(UPPER(MAESTRO!$L$3:$L$1000)="CONFIRMADO")),ROWS($A$3:A484))),"")</f>
        <v/>
      </c>
      <c r="J484" s="18" t="str">
        <f ca="1">IFERROR(INDEX(MAESTRO!J:J,_xludf.AGGREGATE(15,6,ROW(MAESTRO!$B$3:$B$1000)/((MAESTRO!$B$3:$B$1000="CIVILES")*(UPPER(MAESTRO!$L$3:$L$1000)="CONFIRMADO")),ROWS($A$3:A484))),"")</f>
        <v/>
      </c>
      <c r="K484" s="18" t="str">
        <f ca="1">IFERROR(INDEX(MAESTRO!K:K,_xludf.AGGREGATE(15,6,ROW(MAESTRO!$B$3:$B$1000)/((MAESTRO!$B$3:$B$1000="CIVILES")*(UPPER(MAESTRO!$L$3:$L$1000)="CONFIRMADO")),ROWS($A$3:A484))),"")</f>
        <v/>
      </c>
      <c r="L484" s="18" t="str">
        <f ca="1">IFERROR(INDEX(MAESTRO!L:L,_xludf.AGGREGATE(15,6,ROW(MAESTRO!$B$3:$B$1000)/((MAESTRO!$B$3:$B$1000="CIVILES")*(UPPER(MAESTRO!$L$3:$L$1000)="CONFIRMADO")),ROWS($A$3:A484))),"")</f>
        <v/>
      </c>
      <c r="M484" s="18" t="str">
        <f ca="1">IFERROR(INDEX(MAESTRO!M:M,_xludf.AGGREGATE(15,6,ROW(MAESTRO!$B$3:$B$1000)/((MAESTRO!$B$3:$B$1000="CIVILES")*(UPPER(MAESTRO!$L$3:$L$1000)="CONFIRMADO")),ROWS($A$3:A484))),"")</f>
        <v/>
      </c>
      <c r="N484" s="18" t="str">
        <f ca="1">IFERROR(INDEX(MAESTRO!N:N,_xludf.AGGREGATE(15,6,ROW(MAESTRO!$B$3:$B$1000)/((MAESTRO!$B$3:$B$1000="CIVILES")*(UPPER(MAESTRO!$L$3:$L$1000)="CONFIRMADO")),ROWS($A$3:A484))),"")</f>
        <v/>
      </c>
      <c r="O484" s="18" t="str">
        <f ca="1">IFERROR(INDEX(MAESTRO!O:O,_xludf.AGGREGATE(15,6,ROW(MAESTRO!$B$3:$B$1000)/((MAESTRO!$B$3:$B$1000="CIVILES")*(UPPER(MAESTRO!$L$3:$L$1000)="CONFIRMADO")),ROWS($A$3:A484))),"")</f>
        <v/>
      </c>
      <c r="P484" s="18" t="str">
        <f ca="1">IFERROR(INDEX(MAESTRO!P:P,_xludf.AGGREGATE(15,6,ROW(MAESTRO!$B$3:$B$1000)/((MAESTRO!$B$3:$B$1000="CIVILES")*(UPPER(MAESTRO!$L$3:$L$1000)="CONFIRMADO")),ROWS($A$3:A484))),"")</f>
        <v/>
      </c>
      <c r="Q484" s="18" t="str">
        <f ca="1">IFERROR(INDEX(MAESTRO!Q:Q,_xludf.AGGREGATE(15,6,ROW(MAESTRO!$B$3:$B$1000)/((MAESTRO!$B$3:$B$1000="CIVILES")*(UPPER(MAESTRO!$L$3:$L$1000)="CONFIRMADO")),ROWS($A$3:A484))),"")</f>
        <v/>
      </c>
      <c r="R484" s="18" t="str">
        <f ca="1">IFERROR(INDEX(MAESTRO!R:R,_xludf.AGGREGATE(15,6,ROW(MAESTRO!$B$3:$B$1000)/((MAESTRO!$B$3:$B$1000="CIVILES")*(UPPER(MAESTRO!$L$3:$L$1000)="CONFIRMADO")),ROWS($A$3:A484))),"")</f>
        <v/>
      </c>
      <c r="S484" s="18" t="str">
        <f ca="1">IFERROR(INDEX(MAESTRO!S:S,_xludf.AGGREGATE(15,6,ROW(MAESTRO!$B$3:$B$1000)/((MAESTRO!$B$3:$B$1000="CIVILES")*(UPPER(MAESTRO!$L$3:$L$1000)="CONFIRMADO")),ROWS($A$3:A484))),"")</f>
        <v/>
      </c>
      <c r="T484" s="18" t="str">
        <f ca="1">IFERROR(INDEX(MAESTRO!T:T,_xludf.AGGREGATE(15,6,ROW(MAESTRO!$B$3:$B$1000)/((MAESTRO!$B$3:$B$1000="CIVILES")*(UPPER(MAESTRO!$L$3:$L$1000)="CONFIRMADO")),ROWS($A$3:A484))),"")</f>
        <v/>
      </c>
      <c r="U484" s="18" t="str">
        <f ca="1">IFERROR(INDEX(MAESTRO!U:U,_xludf.AGGREGATE(15,6,ROW(MAESTRO!$B$3:$B$1000)/((MAESTRO!$B$3:$B$1000="CIVILES")*(UPPER(MAESTRO!$L$3:$L$1000)="CONFIRMADO")),ROWS($A$3:A484))),"")</f>
        <v/>
      </c>
      <c r="V484" s="18" t="str">
        <f ca="1">IFERROR(INDEX(MAESTRO!V:V,_xludf.AGGREGATE(15,6,ROW(MAESTRO!$B$3:$B$1000)/((MAESTRO!$B$3:$B$1000="CIVILES")*(UPPER(MAESTRO!$L$3:$L$1000)="CONFIRMADO")),ROWS($A$3:A484))),"")</f>
        <v/>
      </c>
      <c r="W484" s="18" t="str">
        <f ca="1">IFERROR(INDEX(MAESTRO!W:W,_xludf.AGGREGATE(15,6,ROW(MAESTRO!$B$3:$B$1000)/((MAESTRO!$B$3:$B$1000="CIVILES")*(UPPER(MAESTRO!$L$3:$L$1000)="CONFIRMADO")),ROWS($A$3:A484))),"")</f>
        <v/>
      </c>
      <c r="X484" s="18" t="str">
        <f ca="1">IFERROR(INDEX(MAESTRO!X:X,_xludf.AGGREGATE(15,6,ROW(MAESTRO!$B$3:$B$1000)/((MAESTRO!$B$3:$B$1000="CIVILES")*(UPPER(MAESTRO!$L$3:$L$1000)="CONFIRMADO")),ROWS($A$3:A484))),"")</f>
        <v/>
      </c>
    </row>
    <row r="485" spans="1:24" ht="22.05" customHeight="1">
      <c r="A485" s="10" t="str">
        <f ca="1">IFERROR(INDEX(MAESTRO!A:A,_xludf.AGGREGATE(15,6,ROW(MAESTRO!$B$3:$B$1000)/((MAESTRO!$B$3:$B$1000="CIVILES")*(UPPER(MAESTRO!$L$3:$L$1000)="CONFIRMADO")),ROWS($A$3:A485))),"")</f>
        <v/>
      </c>
      <c r="B485" s="10" t="str">
        <f ca="1">IFERROR(INDEX(MAESTRO!B:B,_xludf.AGGREGATE(15,6,ROW(MAESTRO!$B$3:$B$1000)/((MAESTRO!$B$3:$B$1000="CIVILES")*(UPPER(MAESTRO!$L$3:$L$1000)="CONFIRMADO")),ROWS($A$3:A485))),"")</f>
        <v/>
      </c>
      <c r="C485" s="10" t="str">
        <f ca="1">IFERROR(INDEX(MAESTRO!C:C,_xludf.AGGREGATE(15,6,ROW(MAESTRO!$B$3:$B$1000)/((MAESTRO!$B$3:$B$1000="CIVILES")*(UPPER(MAESTRO!$L$3:$L$1000)="CONFIRMADO")),ROWS($A$3:A485))),"")</f>
        <v/>
      </c>
      <c r="D485" s="10" t="str">
        <f ca="1">IFERROR(INDEX(MAESTRO!D:D,_xludf.AGGREGATE(15,6,ROW(MAESTRO!$B$3:$B$1000)/((MAESTRO!$B$3:$B$1000="CIVILES")*(UPPER(MAESTRO!$L$3:$L$1000)="CONFIRMADO")),ROWS($A$3:A485))),"")</f>
        <v/>
      </c>
      <c r="E485" s="10" t="str">
        <f ca="1">IFERROR(INDEX(MAESTRO!E:E,_xludf.AGGREGATE(15,6,ROW(MAESTRO!$B$3:$B$1000)/((MAESTRO!$B$3:$B$1000="CIVILES")*(UPPER(MAESTRO!$L$3:$L$1000)="CONFIRMADO")),ROWS($A$3:A485))),"")</f>
        <v/>
      </c>
      <c r="F485" s="10" t="str">
        <f ca="1">IFERROR(INDEX(MAESTRO!F:F,_xludf.AGGREGATE(15,6,ROW(MAESTRO!$B$3:$B$1000)/((MAESTRO!$B$3:$B$1000="CIVILES")*(UPPER(MAESTRO!$L$3:$L$1000)="CONFIRMADO")),ROWS($A$3:A485))),"")</f>
        <v/>
      </c>
      <c r="G485" s="10" t="str">
        <f ca="1">IFERROR(INDEX(MAESTRO!G:G,_xludf.AGGREGATE(15,6,ROW(MAESTRO!$B$3:$B$1000)/((MAESTRO!$B$3:$B$1000="CIVILES")*(UPPER(MAESTRO!$L$3:$L$1000)="CONFIRMADO")),ROWS($A$3:A485))),"")</f>
        <v/>
      </c>
      <c r="H485" s="10" t="str">
        <f ca="1">IFERROR(INDEX(MAESTRO!H:H,_xludf.AGGREGATE(15,6,ROW(MAESTRO!$B$3:$B$1000)/((MAESTRO!$B$3:$B$1000="CIVILES")*(UPPER(MAESTRO!$L$3:$L$1000)="CONFIRMADO")),ROWS($A$3:A485))),"")</f>
        <v/>
      </c>
      <c r="I485" s="10" t="str">
        <f ca="1">IFERROR(INDEX(MAESTRO!I:I,_xludf.AGGREGATE(15,6,ROW(MAESTRO!$B$3:$B$1000)/((MAESTRO!$B$3:$B$1000="CIVILES")*(UPPER(MAESTRO!$L$3:$L$1000)="CONFIRMADO")),ROWS($A$3:A485))),"")</f>
        <v/>
      </c>
      <c r="J485" s="10" t="str">
        <f ca="1">IFERROR(INDEX(MAESTRO!J:J,_xludf.AGGREGATE(15,6,ROW(MAESTRO!$B$3:$B$1000)/((MAESTRO!$B$3:$B$1000="CIVILES")*(UPPER(MAESTRO!$L$3:$L$1000)="CONFIRMADO")),ROWS($A$3:A485))),"")</f>
        <v/>
      </c>
      <c r="K485" s="10" t="str">
        <f ca="1">IFERROR(INDEX(MAESTRO!K:K,_xludf.AGGREGATE(15,6,ROW(MAESTRO!$B$3:$B$1000)/((MAESTRO!$B$3:$B$1000="CIVILES")*(UPPER(MAESTRO!$L$3:$L$1000)="CONFIRMADO")),ROWS($A$3:A485))),"")</f>
        <v/>
      </c>
      <c r="L485" s="10" t="str">
        <f ca="1">IFERROR(INDEX(MAESTRO!L:L,_xludf.AGGREGATE(15,6,ROW(MAESTRO!$B$3:$B$1000)/((MAESTRO!$B$3:$B$1000="CIVILES")*(UPPER(MAESTRO!$L$3:$L$1000)="CONFIRMADO")),ROWS($A$3:A485))),"")</f>
        <v/>
      </c>
      <c r="M485" s="10" t="str">
        <f ca="1">IFERROR(INDEX(MAESTRO!M:M,_xludf.AGGREGATE(15,6,ROW(MAESTRO!$B$3:$B$1000)/((MAESTRO!$B$3:$B$1000="CIVILES")*(UPPER(MAESTRO!$L$3:$L$1000)="CONFIRMADO")),ROWS($A$3:A485))),"")</f>
        <v/>
      </c>
      <c r="N485" s="10" t="str">
        <f ca="1">IFERROR(INDEX(MAESTRO!N:N,_xludf.AGGREGATE(15,6,ROW(MAESTRO!$B$3:$B$1000)/((MAESTRO!$B$3:$B$1000="CIVILES")*(UPPER(MAESTRO!$L$3:$L$1000)="CONFIRMADO")),ROWS($A$3:A485))),"")</f>
        <v/>
      </c>
      <c r="O485" s="10" t="str">
        <f ca="1">IFERROR(INDEX(MAESTRO!O:O,_xludf.AGGREGATE(15,6,ROW(MAESTRO!$B$3:$B$1000)/((MAESTRO!$B$3:$B$1000="CIVILES")*(UPPER(MAESTRO!$L$3:$L$1000)="CONFIRMADO")),ROWS($A$3:A485))),"")</f>
        <v/>
      </c>
      <c r="P485" s="10" t="str">
        <f ca="1">IFERROR(INDEX(MAESTRO!P:P,_xludf.AGGREGATE(15,6,ROW(MAESTRO!$B$3:$B$1000)/((MAESTRO!$B$3:$B$1000="CIVILES")*(UPPER(MAESTRO!$L$3:$L$1000)="CONFIRMADO")),ROWS($A$3:A485))),"")</f>
        <v/>
      </c>
      <c r="Q485" s="10" t="str">
        <f ca="1">IFERROR(INDEX(MAESTRO!Q:Q,_xludf.AGGREGATE(15,6,ROW(MAESTRO!$B$3:$B$1000)/((MAESTRO!$B$3:$B$1000="CIVILES")*(UPPER(MAESTRO!$L$3:$L$1000)="CONFIRMADO")),ROWS($A$3:A485))),"")</f>
        <v/>
      </c>
      <c r="R485" s="10" t="str">
        <f ca="1">IFERROR(INDEX(MAESTRO!R:R,_xludf.AGGREGATE(15,6,ROW(MAESTRO!$B$3:$B$1000)/((MAESTRO!$B$3:$B$1000="CIVILES")*(UPPER(MAESTRO!$L$3:$L$1000)="CONFIRMADO")),ROWS($A$3:A485))),"")</f>
        <v/>
      </c>
      <c r="S485" s="10" t="str">
        <f ca="1">IFERROR(INDEX(MAESTRO!S:S,_xludf.AGGREGATE(15,6,ROW(MAESTRO!$B$3:$B$1000)/((MAESTRO!$B$3:$B$1000="CIVILES")*(UPPER(MAESTRO!$L$3:$L$1000)="CONFIRMADO")),ROWS($A$3:A485))),"")</f>
        <v/>
      </c>
      <c r="T485" s="10" t="str">
        <f ca="1">IFERROR(INDEX(MAESTRO!T:T,_xludf.AGGREGATE(15,6,ROW(MAESTRO!$B$3:$B$1000)/((MAESTRO!$B$3:$B$1000="CIVILES")*(UPPER(MAESTRO!$L$3:$L$1000)="CONFIRMADO")),ROWS($A$3:A485))),"")</f>
        <v/>
      </c>
      <c r="U485" s="10" t="str">
        <f ca="1">IFERROR(INDEX(MAESTRO!U:U,_xludf.AGGREGATE(15,6,ROW(MAESTRO!$B$3:$B$1000)/((MAESTRO!$B$3:$B$1000="CIVILES")*(UPPER(MAESTRO!$L$3:$L$1000)="CONFIRMADO")),ROWS($A$3:A485))),"")</f>
        <v/>
      </c>
      <c r="V485" s="10" t="str">
        <f ca="1">IFERROR(INDEX(MAESTRO!V:V,_xludf.AGGREGATE(15,6,ROW(MAESTRO!$B$3:$B$1000)/((MAESTRO!$B$3:$B$1000="CIVILES")*(UPPER(MAESTRO!$L$3:$L$1000)="CONFIRMADO")),ROWS($A$3:A485))),"")</f>
        <v/>
      </c>
      <c r="W485" s="10" t="str">
        <f ca="1">IFERROR(INDEX(MAESTRO!W:W,_xludf.AGGREGATE(15,6,ROW(MAESTRO!$B$3:$B$1000)/((MAESTRO!$B$3:$B$1000="CIVILES")*(UPPER(MAESTRO!$L$3:$L$1000)="CONFIRMADO")),ROWS($A$3:A485))),"")</f>
        <v/>
      </c>
      <c r="X485" s="10" t="str">
        <f ca="1">IFERROR(INDEX(MAESTRO!X:X,_xludf.AGGREGATE(15,6,ROW(MAESTRO!$B$3:$B$1000)/((MAESTRO!$B$3:$B$1000="CIVILES")*(UPPER(MAESTRO!$L$3:$L$1000)="CONFIRMADO")),ROWS($A$3:A485))),"")</f>
        <v/>
      </c>
    </row>
    <row r="486" spans="1:24" ht="22.05" customHeight="1">
      <c r="A486" s="18" t="str">
        <f ca="1">IFERROR(INDEX(MAESTRO!A:A,_xludf.AGGREGATE(15,6,ROW(MAESTRO!$B$3:$B$1000)/((MAESTRO!$B$3:$B$1000="CIVILES")*(UPPER(MAESTRO!$L$3:$L$1000)="CONFIRMADO")),ROWS($A$3:A486))),"")</f>
        <v/>
      </c>
      <c r="B486" s="18" t="str">
        <f ca="1">IFERROR(INDEX(MAESTRO!B:B,_xludf.AGGREGATE(15,6,ROW(MAESTRO!$B$3:$B$1000)/((MAESTRO!$B$3:$B$1000="CIVILES")*(UPPER(MAESTRO!$L$3:$L$1000)="CONFIRMADO")),ROWS($A$3:A486))),"")</f>
        <v/>
      </c>
      <c r="C486" s="18" t="str">
        <f ca="1">IFERROR(INDEX(MAESTRO!C:C,_xludf.AGGREGATE(15,6,ROW(MAESTRO!$B$3:$B$1000)/((MAESTRO!$B$3:$B$1000="CIVILES")*(UPPER(MAESTRO!$L$3:$L$1000)="CONFIRMADO")),ROWS($A$3:A486))),"")</f>
        <v/>
      </c>
      <c r="D486" s="18" t="str">
        <f ca="1">IFERROR(INDEX(MAESTRO!D:D,_xludf.AGGREGATE(15,6,ROW(MAESTRO!$B$3:$B$1000)/((MAESTRO!$B$3:$B$1000="CIVILES")*(UPPER(MAESTRO!$L$3:$L$1000)="CONFIRMADO")),ROWS($A$3:A486))),"")</f>
        <v/>
      </c>
      <c r="E486" s="18" t="str">
        <f ca="1">IFERROR(INDEX(MAESTRO!E:E,_xludf.AGGREGATE(15,6,ROW(MAESTRO!$B$3:$B$1000)/((MAESTRO!$B$3:$B$1000="CIVILES")*(UPPER(MAESTRO!$L$3:$L$1000)="CONFIRMADO")),ROWS($A$3:A486))),"")</f>
        <v/>
      </c>
      <c r="F486" s="18" t="str">
        <f ca="1">IFERROR(INDEX(MAESTRO!F:F,_xludf.AGGREGATE(15,6,ROW(MAESTRO!$B$3:$B$1000)/((MAESTRO!$B$3:$B$1000="CIVILES")*(UPPER(MAESTRO!$L$3:$L$1000)="CONFIRMADO")),ROWS($A$3:A486))),"")</f>
        <v/>
      </c>
      <c r="G486" s="18" t="str">
        <f ca="1">IFERROR(INDEX(MAESTRO!G:G,_xludf.AGGREGATE(15,6,ROW(MAESTRO!$B$3:$B$1000)/((MAESTRO!$B$3:$B$1000="CIVILES")*(UPPER(MAESTRO!$L$3:$L$1000)="CONFIRMADO")),ROWS($A$3:A486))),"")</f>
        <v/>
      </c>
      <c r="H486" s="18" t="str">
        <f ca="1">IFERROR(INDEX(MAESTRO!H:H,_xludf.AGGREGATE(15,6,ROW(MAESTRO!$B$3:$B$1000)/((MAESTRO!$B$3:$B$1000="CIVILES")*(UPPER(MAESTRO!$L$3:$L$1000)="CONFIRMADO")),ROWS($A$3:A486))),"")</f>
        <v/>
      </c>
      <c r="I486" s="18" t="str">
        <f ca="1">IFERROR(INDEX(MAESTRO!I:I,_xludf.AGGREGATE(15,6,ROW(MAESTRO!$B$3:$B$1000)/((MAESTRO!$B$3:$B$1000="CIVILES")*(UPPER(MAESTRO!$L$3:$L$1000)="CONFIRMADO")),ROWS($A$3:A486))),"")</f>
        <v/>
      </c>
      <c r="J486" s="18" t="str">
        <f ca="1">IFERROR(INDEX(MAESTRO!J:J,_xludf.AGGREGATE(15,6,ROW(MAESTRO!$B$3:$B$1000)/((MAESTRO!$B$3:$B$1000="CIVILES")*(UPPER(MAESTRO!$L$3:$L$1000)="CONFIRMADO")),ROWS($A$3:A486))),"")</f>
        <v/>
      </c>
      <c r="K486" s="18" t="str">
        <f ca="1">IFERROR(INDEX(MAESTRO!K:K,_xludf.AGGREGATE(15,6,ROW(MAESTRO!$B$3:$B$1000)/((MAESTRO!$B$3:$B$1000="CIVILES")*(UPPER(MAESTRO!$L$3:$L$1000)="CONFIRMADO")),ROWS($A$3:A486))),"")</f>
        <v/>
      </c>
      <c r="L486" s="18" t="str">
        <f ca="1">IFERROR(INDEX(MAESTRO!L:L,_xludf.AGGREGATE(15,6,ROW(MAESTRO!$B$3:$B$1000)/((MAESTRO!$B$3:$B$1000="CIVILES")*(UPPER(MAESTRO!$L$3:$L$1000)="CONFIRMADO")),ROWS($A$3:A486))),"")</f>
        <v/>
      </c>
      <c r="M486" s="18" t="str">
        <f ca="1">IFERROR(INDEX(MAESTRO!M:M,_xludf.AGGREGATE(15,6,ROW(MAESTRO!$B$3:$B$1000)/((MAESTRO!$B$3:$B$1000="CIVILES")*(UPPER(MAESTRO!$L$3:$L$1000)="CONFIRMADO")),ROWS($A$3:A486))),"")</f>
        <v/>
      </c>
      <c r="N486" s="18" t="str">
        <f ca="1">IFERROR(INDEX(MAESTRO!N:N,_xludf.AGGREGATE(15,6,ROW(MAESTRO!$B$3:$B$1000)/((MAESTRO!$B$3:$B$1000="CIVILES")*(UPPER(MAESTRO!$L$3:$L$1000)="CONFIRMADO")),ROWS($A$3:A486))),"")</f>
        <v/>
      </c>
      <c r="O486" s="18" t="str">
        <f ca="1">IFERROR(INDEX(MAESTRO!O:O,_xludf.AGGREGATE(15,6,ROW(MAESTRO!$B$3:$B$1000)/((MAESTRO!$B$3:$B$1000="CIVILES")*(UPPER(MAESTRO!$L$3:$L$1000)="CONFIRMADO")),ROWS($A$3:A486))),"")</f>
        <v/>
      </c>
      <c r="P486" s="18" t="str">
        <f ca="1">IFERROR(INDEX(MAESTRO!P:P,_xludf.AGGREGATE(15,6,ROW(MAESTRO!$B$3:$B$1000)/((MAESTRO!$B$3:$B$1000="CIVILES")*(UPPER(MAESTRO!$L$3:$L$1000)="CONFIRMADO")),ROWS($A$3:A486))),"")</f>
        <v/>
      </c>
      <c r="Q486" s="18" t="str">
        <f ca="1">IFERROR(INDEX(MAESTRO!Q:Q,_xludf.AGGREGATE(15,6,ROW(MAESTRO!$B$3:$B$1000)/((MAESTRO!$B$3:$B$1000="CIVILES")*(UPPER(MAESTRO!$L$3:$L$1000)="CONFIRMADO")),ROWS($A$3:A486))),"")</f>
        <v/>
      </c>
      <c r="R486" s="18" t="str">
        <f ca="1">IFERROR(INDEX(MAESTRO!R:R,_xludf.AGGREGATE(15,6,ROW(MAESTRO!$B$3:$B$1000)/((MAESTRO!$B$3:$B$1000="CIVILES")*(UPPER(MAESTRO!$L$3:$L$1000)="CONFIRMADO")),ROWS($A$3:A486))),"")</f>
        <v/>
      </c>
      <c r="S486" s="18" t="str">
        <f ca="1">IFERROR(INDEX(MAESTRO!S:S,_xludf.AGGREGATE(15,6,ROW(MAESTRO!$B$3:$B$1000)/((MAESTRO!$B$3:$B$1000="CIVILES")*(UPPER(MAESTRO!$L$3:$L$1000)="CONFIRMADO")),ROWS($A$3:A486))),"")</f>
        <v/>
      </c>
      <c r="T486" s="18" t="str">
        <f ca="1">IFERROR(INDEX(MAESTRO!T:T,_xludf.AGGREGATE(15,6,ROW(MAESTRO!$B$3:$B$1000)/((MAESTRO!$B$3:$B$1000="CIVILES")*(UPPER(MAESTRO!$L$3:$L$1000)="CONFIRMADO")),ROWS($A$3:A486))),"")</f>
        <v/>
      </c>
      <c r="U486" s="18" t="str">
        <f ca="1">IFERROR(INDEX(MAESTRO!U:U,_xludf.AGGREGATE(15,6,ROW(MAESTRO!$B$3:$B$1000)/((MAESTRO!$B$3:$B$1000="CIVILES")*(UPPER(MAESTRO!$L$3:$L$1000)="CONFIRMADO")),ROWS($A$3:A486))),"")</f>
        <v/>
      </c>
      <c r="V486" s="18" t="str">
        <f ca="1">IFERROR(INDEX(MAESTRO!V:V,_xludf.AGGREGATE(15,6,ROW(MAESTRO!$B$3:$B$1000)/((MAESTRO!$B$3:$B$1000="CIVILES")*(UPPER(MAESTRO!$L$3:$L$1000)="CONFIRMADO")),ROWS($A$3:A486))),"")</f>
        <v/>
      </c>
      <c r="W486" s="18" t="str">
        <f ca="1">IFERROR(INDEX(MAESTRO!W:W,_xludf.AGGREGATE(15,6,ROW(MAESTRO!$B$3:$B$1000)/((MAESTRO!$B$3:$B$1000="CIVILES")*(UPPER(MAESTRO!$L$3:$L$1000)="CONFIRMADO")),ROWS($A$3:A486))),"")</f>
        <v/>
      </c>
      <c r="X486" s="18" t="str">
        <f ca="1">IFERROR(INDEX(MAESTRO!X:X,_xludf.AGGREGATE(15,6,ROW(MAESTRO!$B$3:$B$1000)/((MAESTRO!$B$3:$B$1000="CIVILES")*(UPPER(MAESTRO!$L$3:$L$1000)="CONFIRMADO")),ROWS($A$3:A486))),"")</f>
        <v/>
      </c>
    </row>
    <row r="487" spans="1:24" ht="22.05" customHeight="1">
      <c r="A487" s="10" t="str">
        <f ca="1">IFERROR(INDEX(MAESTRO!A:A,_xludf.AGGREGATE(15,6,ROW(MAESTRO!$B$3:$B$1000)/((MAESTRO!$B$3:$B$1000="CIVILES")*(UPPER(MAESTRO!$L$3:$L$1000)="CONFIRMADO")),ROWS($A$3:A487))),"")</f>
        <v/>
      </c>
      <c r="B487" s="10" t="str">
        <f ca="1">IFERROR(INDEX(MAESTRO!B:B,_xludf.AGGREGATE(15,6,ROW(MAESTRO!$B$3:$B$1000)/((MAESTRO!$B$3:$B$1000="CIVILES")*(UPPER(MAESTRO!$L$3:$L$1000)="CONFIRMADO")),ROWS($A$3:A487))),"")</f>
        <v/>
      </c>
      <c r="C487" s="10" t="str">
        <f ca="1">IFERROR(INDEX(MAESTRO!C:C,_xludf.AGGREGATE(15,6,ROW(MAESTRO!$B$3:$B$1000)/((MAESTRO!$B$3:$B$1000="CIVILES")*(UPPER(MAESTRO!$L$3:$L$1000)="CONFIRMADO")),ROWS($A$3:A487))),"")</f>
        <v/>
      </c>
      <c r="D487" s="10" t="str">
        <f ca="1">IFERROR(INDEX(MAESTRO!D:D,_xludf.AGGREGATE(15,6,ROW(MAESTRO!$B$3:$B$1000)/((MAESTRO!$B$3:$B$1000="CIVILES")*(UPPER(MAESTRO!$L$3:$L$1000)="CONFIRMADO")),ROWS($A$3:A487))),"")</f>
        <v/>
      </c>
      <c r="E487" s="10" t="str">
        <f ca="1">IFERROR(INDEX(MAESTRO!E:E,_xludf.AGGREGATE(15,6,ROW(MAESTRO!$B$3:$B$1000)/((MAESTRO!$B$3:$B$1000="CIVILES")*(UPPER(MAESTRO!$L$3:$L$1000)="CONFIRMADO")),ROWS($A$3:A487))),"")</f>
        <v/>
      </c>
      <c r="F487" s="10" t="str">
        <f ca="1">IFERROR(INDEX(MAESTRO!F:F,_xludf.AGGREGATE(15,6,ROW(MAESTRO!$B$3:$B$1000)/((MAESTRO!$B$3:$B$1000="CIVILES")*(UPPER(MAESTRO!$L$3:$L$1000)="CONFIRMADO")),ROWS($A$3:A487))),"")</f>
        <v/>
      </c>
      <c r="G487" s="10" t="str">
        <f ca="1">IFERROR(INDEX(MAESTRO!G:G,_xludf.AGGREGATE(15,6,ROW(MAESTRO!$B$3:$B$1000)/((MAESTRO!$B$3:$B$1000="CIVILES")*(UPPER(MAESTRO!$L$3:$L$1000)="CONFIRMADO")),ROWS($A$3:A487))),"")</f>
        <v/>
      </c>
      <c r="H487" s="10" t="str">
        <f ca="1">IFERROR(INDEX(MAESTRO!H:H,_xludf.AGGREGATE(15,6,ROW(MAESTRO!$B$3:$B$1000)/((MAESTRO!$B$3:$B$1000="CIVILES")*(UPPER(MAESTRO!$L$3:$L$1000)="CONFIRMADO")),ROWS($A$3:A487))),"")</f>
        <v/>
      </c>
      <c r="I487" s="10" t="str">
        <f ca="1">IFERROR(INDEX(MAESTRO!I:I,_xludf.AGGREGATE(15,6,ROW(MAESTRO!$B$3:$B$1000)/((MAESTRO!$B$3:$B$1000="CIVILES")*(UPPER(MAESTRO!$L$3:$L$1000)="CONFIRMADO")),ROWS($A$3:A487))),"")</f>
        <v/>
      </c>
      <c r="J487" s="10" t="str">
        <f ca="1">IFERROR(INDEX(MAESTRO!J:J,_xludf.AGGREGATE(15,6,ROW(MAESTRO!$B$3:$B$1000)/((MAESTRO!$B$3:$B$1000="CIVILES")*(UPPER(MAESTRO!$L$3:$L$1000)="CONFIRMADO")),ROWS($A$3:A487))),"")</f>
        <v/>
      </c>
      <c r="K487" s="10" t="str">
        <f ca="1">IFERROR(INDEX(MAESTRO!K:K,_xludf.AGGREGATE(15,6,ROW(MAESTRO!$B$3:$B$1000)/((MAESTRO!$B$3:$B$1000="CIVILES")*(UPPER(MAESTRO!$L$3:$L$1000)="CONFIRMADO")),ROWS($A$3:A487))),"")</f>
        <v/>
      </c>
      <c r="L487" s="10" t="str">
        <f ca="1">IFERROR(INDEX(MAESTRO!L:L,_xludf.AGGREGATE(15,6,ROW(MAESTRO!$B$3:$B$1000)/((MAESTRO!$B$3:$B$1000="CIVILES")*(UPPER(MAESTRO!$L$3:$L$1000)="CONFIRMADO")),ROWS($A$3:A487))),"")</f>
        <v/>
      </c>
      <c r="M487" s="10" t="str">
        <f ca="1">IFERROR(INDEX(MAESTRO!M:M,_xludf.AGGREGATE(15,6,ROW(MAESTRO!$B$3:$B$1000)/((MAESTRO!$B$3:$B$1000="CIVILES")*(UPPER(MAESTRO!$L$3:$L$1000)="CONFIRMADO")),ROWS($A$3:A487))),"")</f>
        <v/>
      </c>
      <c r="N487" s="10" t="str">
        <f ca="1">IFERROR(INDEX(MAESTRO!N:N,_xludf.AGGREGATE(15,6,ROW(MAESTRO!$B$3:$B$1000)/((MAESTRO!$B$3:$B$1000="CIVILES")*(UPPER(MAESTRO!$L$3:$L$1000)="CONFIRMADO")),ROWS($A$3:A487))),"")</f>
        <v/>
      </c>
      <c r="O487" s="10" t="str">
        <f ca="1">IFERROR(INDEX(MAESTRO!O:O,_xludf.AGGREGATE(15,6,ROW(MAESTRO!$B$3:$B$1000)/((MAESTRO!$B$3:$B$1000="CIVILES")*(UPPER(MAESTRO!$L$3:$L$1000)="CONFIRMADO")),ROWS($A$3:A487))),"")</f>
        <v/>
      </c>
      <c r="P487" s="10" t="str">
        <f ca="1">IFERROR(INDEX(MAESTRO!P:P,_xludf.AGGREGATE(15,6,ROW(MAESTRO!$B$3:$B$1000)/((MAESTRO!$B$3:$B$1000="CIVILES")*(UPPER(MAESTRO!$L$3:$L$1000)="CONFIRMADO")),ROWS($A$3:A487))),"")</f>
        <v/>
      </c>
      <c r="Q487" s="10" t="str">
        <f ca="1">IFERROR(INDEX(MAESTRO!Q:Q,_xludf.AGGREGATE(15,6,ROW(MAESTRO!$B$3:$B$1000)/((MAESTRO!$B$3:$B$1000="CIVILES")*(UPPER(MAESTRO!$L$3:$L$1000)="CONFIRMADO")),ROWS($A$3:A487))),"")</f>
        <v/>
      </c>
      <c r="R487" s="10" t="str">
        <f ca="1">IFERROR(INDEX(MAESTRO!R:R,_xludf.AGGREGATE(15,6,ROW(MAESTRO!$B$3:$B$1000)/((MAESTRO!$B$3:$B$1000="CIVILES")*(UPPER(MAESTRO!$L$3:$L$1000)="CONFIRMADO")),ROWS($A$3:A487))),"")</f>
        <v/>
      </c>
      <c r="S487" s="10" t="str">
        <f ca="1">IFERROR(INDEX(MAESTRO!S:S,_xludf.AGGREGATE(15,6,ROW(MAESTRO!$B$3:$B$1000)/((MAESTRO!$B$3:$B$1000="CIVILES")*(UPPER(MAESTRO!$L$3:$L$1000)="CONFIRMADO")),ROWS($A$3:A487))),"")</f>
        <v/>
      </c>
      <c r="T487" s="10" t="str">
        <f ca="1">IFERROR(INDEX(MAESTRO!T:T,_xludf.AGGREGATE(15,6,ROW(MAESTRO!$B$3:$B$1000)/((MAESTRO!$B$3:$B$1000="CIVILES")*(UPPER(MAESTRO!$L$3:$L$1000)="CONFIRMADO")),ROWS($A$3:A487))),"")</f>
        <v/>
      </c>
      <c r="U487" s="10" t="str">
        <f ca="1">IFERROR(INDEX(MAESTRO!U:U,_xludf.AGGREGATE(15,6,ROW(MAESTRO!$B$3:$B$1000)/((MAESTRO!$B$3:$B$1000="CIVILES")*(UPPER(MAESTRO!$L$3:$L$1000)="CONFIRMADO")),ROWS($A$3:A487))),"")</f>
        <v/>
      </c>
      <c r="V487" s="10" t="str">
        <f ca="1">IFERROR(INDEX(MAESTRO!V:V,_xludf.AGGREGATE(15,6,ROW(MAESTRO!$B$3:$B$1000)/((MAESTRO!$B$3:$B$1000="CIVILES")*(UPPER(MAESTRO!$L$3:$L$1000)="CONFIRMADO")),ROWS($A$3:A487))),"")</f>
        <v/>
      </c>
      <c r="W487" s="10" t="str">
        <f ca="1">IFERROR(INDEX(MAESTRO!W:W,_xludf.AGGREGATE(15,6,ROW(MAESTRO!$B$3:$B$1000)/((MAESTRO!$B$3:$B$1000="CIVILES")*(UPPER(MAESTRO!$L$3:$L$1000)="CONFIRMADO")),ROWS($A$3:A487))),"")</f>
        <v/>
      </c>
      <c r="X487" s="10" t="str">
        <f ca="1">IFERROR(INDEX(MAESTRO!X:X,_xludf.AGGREGATE(15,6,ROW(MAESTRO!$B$3:$B$1000)/((MAESTRO!$B$3:$B$1000="CIVILES")*(UPPER(MAESTRO!$L$3:$L$1000)="CONFIRMADO")),ROWS($A$3:A487))),"")</f>
        <v/>
      </c>
    </row>
    <row r="488" spans="1:24" ht="22.05" customHeight="1">
      <c r="A488" s="18" t="str">
        <f ca="1">IFERROR(INDEX(MAESTRO!A:A,_xludf.AGGREGATE(15,6,ROW(MAESTRO!$B$3:$B$1000)/((MAESTRO!$B$3:$B$1000="CIVILES")*(UPPER(MAESTRO!$L$3:$L$1000)="CONFIRMADO")),ROWS($A$3:A488))),"")</f>
        <v/>
      </c>
      <c r="B488" s="18" t="str">
        <f ca="1">IFERROR(INDEX(MAESTRO!B:B,_xludf.AGGREGATE(15,6,ROW(MAESTRO!$B$3:$B$1000)/((MAESTRO!$B$3:$B$1000="CIVILES")*(UPPER(MAESTRO!$L$3:$L$1000)="CONFIRMADO")),ROWS($A$3:A488))),"")</f>
        <v/>
      </c>
      <c r="C488" s="18" t="str">
        <f ca="1">IFERROR(INDEX(MAESTRO!C:C,_xludf.AGGREGATE(15,6,ROW(MAESTRO!$B$3:$B$1000)/((MAESTRO!$B$3:$B$1000="CIVILES")*(UPPER(MAESTRO!$L$3:$L$1000)="CONFIRMADO")),ROWS($A$3:A488))),"")</f>
        <v/>
      </c>
      <c r="D488" s="18" t="str">
        <f ca="1">IFERROR(INDEX(MAESTRO!D:D,_xludf.AGGREGATE(15,6,ROW(MAESTRO!$B$3:$B$1000)/((MAESTRO!$B$3:$B$1000="CIVILES")*(UPPER(MAESTRO!$L$3:$L$1000)="CONFIRMADO")),ROWS($A$3:A488))),"")</f>
        <v/>
      </c>
      <c r="E488" s="18" t="str">
        <f ca="1">IFERROR(INDEX(MAESTRO!E:E,_xludf.AGGREGATE(15,6,ROW(MAESTRO!$B$3:$B$1000)/((MAESTRO!$B$3:$B$1000="CIVILES")*(UPPER(MAESTRO!$L$3:$L$1000)="CONFIRMADO")),ROWS($A$3:A488))),"")</f>
        <v/>
      </c>
      <c r="F488" s="18" t="str">
        <f ca="1">IFERROR(INDEX(MAESTRO!F:F,_xludf.AGGREGATE(15,6,ROW(MAESTRO!$B$3:$B$1000)/((MAESTRO!$B$3:$B$1000="CIVILES")*(UPPER(MAESTRO!$L$3:$L$1000)="CONFIRMADO")),ROWS($A$3:A488))),"")</f>
        <v/>
      </c>
      <c r="G488" s="18" t="str">
        <f ca="1">IFERROR(INDEX(MAESTRO!G:G,_xludf.AGGREGATE(15,6,ROW(MAESTRO!$B$3:$B$1000)/((MAESTRO!$B$3:$B$1000="CIVILES")*(UPPER(MAESTRO!$L$3:$L$1000)="CONFIRMADO")),ROWS($A$3:A488))),"")</f>
        <v/>
      </c>
      <c r="H488" s="18" t="str">
        <f ca="1">IFERROR(INDEX(MAESTRO!H:H,_xludf.AGGREGATE(15,6,ROW(MAESTRO!$B$3:$B$1000)/((MAESTRO!$B$3:$B$1000="CIVILES")*(UPPER(MAESTRO!$L$3:$L$1000)="CONFIRMADO")),ROWS($A$3:A488))),"")</f>
        <v/>
      </c>
      <c r="I488" s="18" t="str">
        <f ca="1">IFERROR(INDEX(MAESTRO!I:I,_xludf.AGGREGATE(15,6,ROW(MAESTRO!$B$3:$B$1000)/((MAESTRO!$B$3:$B$1000="CIVILES")*(UPPER(MAESTRO!$L$3:$L$1000)="CONFIRMADO")),ROWS($A$3:A488))),"")</f>
        <v/>
      </c>
      <c r="J488" s="18" t="str">
        <f ca="1">IFERROR(INDEX(MAESTRO!J:J,_xludf.AGGREGATE(15,6,ROW(MAESTRO!$B$3:$B$1000)/((MAESTRO!$B$3:$B$1000="CIVILES")*(UPPER(MAESTRO!$L$3:$L$1000)="CONFIRMADO")),ROWS($A$3:A488))),"")</f>
        <v/>
      </c>
      <c r="K488" s="18" t="str">
        <f ca="1">IFERROR(INDEX(MAESTRO!K:K,_xludf.AGGREGATE(15,6,ROW(MAESTRO!$B$3:$B$1000)/((MAESTRO!$B$3:$B$1000="CIVILES")*(UPPER(MAESTRO!$L$3:$L$1000)="CONFIRMADO")),ROWS($A$3:A488))),"")</f>
        <v/>
      </c>
      <c r="L488" s="18" t="str">
        <f ca="1">IFERROR(INDEX(MAESTRO!L:L,_xludf.AGGREGATE(15,6,ROW(MAESTRO!$B$3:$B$1000)/((MAESTRO!$B$3:$B$1000="CIVILES")*(UPPER(MAESTRO!$L$3:$L$1000)="CONFIRMADO")),ROWS($A$3:A488))),"")</f>
        <v/>
      </c>
      <c r="M488" s="18" t="str">
        <f ca="1">IFERROR(INDEX(MAESTRO!M:M,_xludf.AGGREGATE(15,6,ROW(MAESTRO!$B$3:$B$1000)/((MAESTRO!$B$3:$B$1000="CIVILES")*(UPPER(MAESTRO!$L$3:$L$1000)="CONFIRMADO")),ROWS($A$3:A488))),"")</f>
        <v/>
      </c>
      <c r="N488" s="18" t="str">
        <f ca="1">IFERROR(INDEX(MAESTRO!N:N,_xludf.AGGREGATE(15,6,ROW(MAESTRO!$B$3:$B$1000)/((MAESTRO!$B$3:$B$1000="CIVILES")*(UPPER(MAESTRO!$L$3:$L$1000)="CONFIRMADO")),ROWS($A$3:A488))),"")</f>
        <v/>
      </c>
      <c r="O488" s="18" t="str">
        <f ca="1">IFERROR(INDEX(MAESTRO!O:O,_xludf.AGGREGATE(15,6,ROW(MAESTRO!$B$3:$B$1000)/((MAESTRO!$B$3:$B$1000="CIVILES")*(UPPER(MAESTRO!$L$3:$L$1000)="CONFIRMADO")),ROWS($A$3:A488))),"")</f>
        <v/>
      </c>
      <c r="P488" s="18" t="str">
        <f ca="1">IFERROR(INDEX(MAESTRO!P:P,_xludf.AGGREGATE(15,6,ROW(MAESTRO!$B$3:$B$1000)/((MAESTRO!$B$3:$B$1000="CIVILES")*(UPPER(MAESTRO!$L$3:$L$1000)="CONFIRMADO")),ROWS($A$3:A488))),"")</f>
        <v/>
      </c>
      <c r="Q488" s="18" t="str">
        <f ca="1">IFERROR(INDEX(MAESTRO!Q:Q,_xludf.AGGREGATE(15,6,ROW(MAESTRO!$B$3:$B$1000)/((MAESTRO!$B$3:$B$1000="CIVILES")*(UPPER(MAESTRO!$L$3:$L$1000)="CONFIRMADO")),ROWS($A$3:A488))),"")</f>
        <v/>
      </c>
      <c r="R488" s="18" t="str">
        <f ca="1">IFERROR(INDEX(MAESTRO!R:R,_xludf.AGGREGATE(15,6,ROW(MAESTRO!$B$3:$B$1000)/((MAESTRO!$B$3:$B$1000="CIVILES")*(UPPER(MAESTRO!$L$3:$L$1000)="CONFIRMADO")),ROWS($A$3:A488))),"")</f>
        <v/>
      </c>
      <c r="S488" s="18" t="str">
        <f ca="1">IFERROR(INDEX(MAESTRO!S:S,_xludf.AGGREGATE(15,6,ROW(MAESTRO!$B$3:$B$1000)/((MAESTRO!$B$3:$B$1000="CIVILES")*(UPPER(MAESTRO!$L$3:$L$1000)="CONFIRMADO")),ROWS($A$3:A488))),"")</f>
        <v/>
      </c>
      <c r="T488" s="18" t="str">
        <f ca="1">IFERROR(INDEX(MAESTRO!T:T,_xludf.AGGREGATE(15,6,ROW(MAESTRO!$B$3:$B$1000)/((MAESTRO!$B$3:$B$1000="CIVILES")*(UPPER(MAESTRO!$L$3:$L$1000)="CONFIRMADO")),ROWS($A$3:A488))),"")</f>
        <v/>
      </c>
      <c r="U488" s="18" t="str">
        <f ca="1">IFERROR(INDEX(MAESTRO!U:U,_xludf.AGGREGATE(15,6,ROW(MAESTRO!$B$3:$B$1000)/((MAESTRO!$B$3:$B$1000="CIVILES")*(UPPER(MAESTRO!$L$3:$L$1000)="CONFIRMADO")),ROWS($A$3:A488))),"")</f>
        <v/>
      </c>
      <c r="V488" s="18" t="str">
        <f ca="1">IFERROR(INDEX(MAESTRO!V:V,_xludf.AGGREGATE(15,6,ROW(MAESTRO!$B$3:$B$1000)/((MAESTRO!$B$3:$B$1000="CIVILES")*(UPPER(MAESTRO!$L$3:$L$1000)="CONFIRMADO")),ROWS($A$3:A488))),"")</f>
        <v/>
      </c>
      <c r="W488" s="18" t="str">
        <f ca="1">IFERROR(INDEX(MAESTRO!W:W,_xludf.AGGREGATE(15,6,ROW(MAESTRO!$B$3:$B$1000)/((MAESTRO!$B$3:$B$1000="CIVILES")*(UPPER(MAESTRO!$L$3:$L$1000)="CONFIRMADO")),ROWS($A$3:A488))),"")</f>
        <v/>
      </c>
      <c r="X488" s="18" t="str">
        <f ca="1">IFERROR(INDEX(MAESTRO!X:X,_xludf.AGGREGATE(15,6,ROW(MAESTRO!$B$3:$B$1000)/((MAESTRO!$B$3:$B$1000="CIVILES")*(UPPER(MAESTRO!$L$3:$L$1000)="CONFIRMADO")),ROWS($A$3:A488))),"")</f>
        <v/>
      </c>
    </row>
    <row r="489" spans="1:24" ht="22.05" customHeight="1">
      <c r="A489" s="10" t="str">
        <f ca="1">IFERROR(INDEX(MAESTRO!A:A,_xludf.AGGREGATE(15,6,ROW(MAESTRO!$B$3:$B$1000)/((MAESTRO!$B$3:$B$1000="CIVILES")*(UPPER(MAESTRO!$L$3:$L$1000)="CONFIRMADO")),ROWS($A$3:A489))),"")</f>
        <v/>
      </c>
      <c r="B489" s="10" t="str">
        <f ca="1">IFERROR(INDEX(MAESTRO!B:B,_xludf.AGGREGATE(15,6,ROW(MAESTRO!$B$3:$B$1000)/((MAESTRO!$B$3:$B$1000="CIVILES")*(UPPER(MAESTRO!$L$3:$L$1000)="CONFIRMADO")),ROWS($A$3:A489))),"")</f>
        <v/>
      </c>
      <c r="C489" s="10" t="str">
        <f ca="1">IFERROR(INDEX(MAESTRO!C:C,_xludf.AGGREGATE(15,6,ROW(MAESTRO!$B$3:$B$1000)/((MAESTRO!$B$3:$B$1000="CIVILES")*(UPPER(MAESTRO!$L$3:$L$1000)="CONFIRMADO")),ROWS($A$3:A489))),"")</f>
        <v/>
      </c>
      <c r="D489" s="10" t="str">
        <f ca="1">IFERROR(INDEX(MAESTRO!D:D,_xludf.AGGREGATE(15,6,ROW(MAESTRO!$B$3:$B$1000)/((MAESTRO!$B$3:$B$1000="CIVILES")*(UPPER(MAESTRO!$L$3:$L$1000)="CONFIRMADO")),ROWS($A$3:A489))),"")</f>
        <v/>
      </c>
      <c r="E489" s="10" t="str">
        <f ca="1">IFERROR(INDEX(MAESTRO!E:E,_xludf.AGGREGATE(15,6,ROW(MAESTRO!$B$3:$B$1000)/((MAESTRO!$B$3:$B$1000="CIVILES")*(UPPER(MAESTRO!$L$3:$L$1000)="CONFIRMADO")),ROWS($A$3:A489))),"")</f>
        <v/>
      </c>
      <c r="F489" s="10" t="str">
        <f ca="1">IFERROR(INDEX(MAESTRO!F:F,_xludf.AGGREGATE(15,6,ROW(MAESTRO!$B$3:$B$1000)/((MAESTRO!$B$3:$B$1000="CIVILES")*(UPPER(MAESTRO!$L$3:$L$1000)="CONFIRMADO")),ROWS($A$3:A489))),"")</f>
        <v/>
      </c>
      <c r="G489" s="10" t="str">
        <f ca="1">IFERROR(INDEX(MAESTRO!G:G,_xludf.AGGREGATE(15,6,ROW(MAESTRO!$B$3:$B$1000)/((MAESTRO!$B$3:$B$1000="CIVILES")*(UPPER(MAESTRO!$L$3:$L$1000)="CONFIRMADO")),ROWS($A$3:A489))),"")</f>
        <v/>
      </c>
      <c r="H489" s="10" t="str">
        <f ca="1">IFERROR(INDEX(MAESTRO!H:H,_xludf.AGGREGATE(15,6,ROW(MAESTRO!$B$3:$B$1000)/((MAESTRO!$B$3:$B$1000="CIVILES")*(UPPER(MAESTRO!$L$3:$L$1000)="CONFIRMADO")),ROWS($A$3:A489))),"")</f>
        <v/>
      </c>
      <c r="I489" s="10" t="str">
        <f ca="1">IFERROR(INDEX(MAESTRO!I:I,_xludf.AGGREGATE(15,6,ROW(MAESTRO!$B$3:$B$1000)/((MAESTRO!$B$3:$B$1000="CIVILES")*(UPPER(MAESTRO!$L$3:$L$1000)="CONFIRMADO")),ROWS($A$3:A489))),"")</f>
        <v/>
      </c>
      <c r="J489" s="10" t="str">
        <f ca="1">IFERROR(INDEX(MAESTRO!J:J,_xludf.AGGREGATE(15,6,ROW(MAESTRO!$B$3:$B$1000)/((MAESTRO!$B$3:$B$1000="CIVILES")*(UPPER(MAESTRO!$L$3:$L$1000)="CONFIRMADO")),ROWS($A$3:A489))),"")</f>
        <v/>
      </c>
      <c r="K489" s="10" t="str">
        <f ca="1">IFERROR(INDEX(MAESTRO!K:K,_xludf.AGGREGATE(15,6,ROW(MAESTRO!$B$3:$B$1000)/((MAESTRO!$B$3:$B$1000="CIVILES")*(UPPER(MAESTRO!$L$3:$L$1000)="CONFIRMADO")),ROWS($A$3:A489))),"")</f>
        <v/>
      </c>
      <c r="L489" s="10" t="str">
        <f ca="1">IFERROR(INDEX(MAESTRO!L:L,_xludf.AGGREGATE(15,6,ROW(MAESTRO!$B$3:$B$1000)/((MAESTRO!$B$3:$B$1000="CIVILES")*(UPPER(MAESTRO!$L$3:$L$1000)="CONFIRMADO")),ROWS($A$3:A489))),"")</f>
        <v/>
      </c>
      <c r="M489" s="10" t="str">
        <f ca="1">IFERROR(INDEX(MAESTRO!M:M,_xludf.AGGREGATE(15,6,ROW(MAESTRO!$B$3:$B$1000)/((MAESTRO!$B$3:$B$1000="CIVILES")*(UPPER(MAESTRO!$L$3:$L$1000)="CONFIRMADO")),ROWS($A$3:A489))),"")</f>
        <v/>
      </c>
      <c r="N489" s="10" t="str">
        <f ca="1">IFERROR(INDEX(MAESTRO!N:N,_xludf.AGGREGATE(15,6,ROW(MAESTRO!$B$3:$B$1000)/((MAESTRO!$B$3:$B$1000="CIVILES")*(UPPER(MAESTRO!$L$3:$L$1000)="CONFIRMADO")),ROWS($A$3:A489))),"")</f>
        <v/>
      </c>
      <c r="O489" s="10" t="str">
        <f ca="1">IFERROR(INDEX(MAESTRO!O:O,_xludf.AGGREGATE(15,6,ROW(MAESTRO!$B$3:$B$1000)/((MAESTRO!$B$3:$B$1000="CIVILES")*(UPPER(MAESTRO!$L$3:$L$1000)="CONFIRMADO")),ROWS($A$3:A489))),"")</f>
        <v/>
      </c>
      <c r="P489" s="10" t="str">
        <f ca="1">IFERROR(INDEX(MAESTRO!P:P,_xludf.AGGREGATE(15,6,ROW(MAESTRO!$B$3:$B$1000)/((MAESTRO!$B$3:$B$1000="CIVILES")*(UPPER(MAESTRO!$L$3:$L$1000)="CONFIRMADO")),ROWS($A$3:A489))),"")</f>
        <v/>
      </c>
      <c r="Q489" s="10" t="str">
        <f ca="1">IFERROR(INDEX(MAESTRO!Q:Q,_xludf.AGGREGATE(15,6,ROW(MAESTRO!$B$3:$B$1000)/((MAESTRO!$B$3:$B$1000="CIVILES")*(UPPER(MAESTRO!$L$3:$L$1000)="CONFIRMADO")),ROWS($A$3:A489))),"")</f>
        <v/>
      </c>
      <c r="R489" s="10" t="str">
        <f ca="1">IFERROR(INDEX(MAESTRO!R:R,_xludf.AGGREGATE(15,6,ROW(MAESTRO!$B$3:$B$1000)/((MAESTRO!$B$3:$B$1000="CIVILES")*(UPPER(MAESTRO!$L$3:$L$1000)="CONFIRMADO")),ROWS($A$3:A489))),"")</f>
        <v/>
      </c>
      <c r="S489" s="10" t="str">
        <f ca="1">IFERROR(INDEX(MAESTRO!S:S,_xludf.AGGREGATE(15,6,ROW(MAESTRO!$B$3:$B$1000)/((MAESTRO!$B$3:$B$1000="CIVILES")*(UPPER(MAESTRO!$L$3:$L$1000)="CONFIRMADO")),ROWS($A$3:A489))),"")</f>
        <v/>
      </c>
      <c r="T489" s="10" t="str">
        <f ca="1">IFERROR(INDEX(MAESTRO!T:T,_xludf.AGGREGATE(15,6,ROW(MAESTRO!$B$3:$B$1000)/((MAESTRO!$B$3:$B$1000="CIVILES")*(UPPER(MAESTRO!$L$3:$L$1000)="CONFIRMADO")),ROWS($A$3:A489))),"")</f>
        <v/>
      </c>
      <c r="U489" s="10" t="str">
        <f ca="1">IFERROR(INDEX(MAESTRO!U:U,_xludf.AGGREGATE(15,6,ROW(MAESTRO!$B$3:$B$1000)/((MAESTRO!$B$3:$B$1000="CIVILES")*(UPPER(MAESTRO!$L$3:$L$1000)="CONFIRMADO")),ROWS($A$3:A489))),"")</f>
        <v/>
      </c>
      <c r="V489" s="10" t="str">
        <f ca="1">IFERROR(INDEX(MAESTRO!V:V,_xludf.AGGREGATE(15,6,ROW(MAESTRO!$B$3:$B$1000)/((MAESTRO!$B$3:$B$1000="CIVILES")*(UPPER(MAESTRO!$L$3:$L$1000)="CONFIRMADO")),ROWS($A$3:A489))),"")</f>
        <v/>
      </c>
      <c r="W489" s="10" t="str">
        <f ca="1">IFERROR(INDEX(MAESTRO!W:W,_xludf.AGGREGATE(15,6,ROW(MAESTRO!$B$3:$B$1000)/((MAESTRO!$B$3:$B$1000="CIVILES")*(UPPER(MAESTRO!$L$3:$L$1000)="CONFIRMADO")),ROWS($A$3:A489))),"")</f>
        <v/>
      </c>
      <c r="X489" s="10" t="str">
        <f ca="1">IFERROR(INDEX(MAESTRO!X:X,_xludf.AGGREGATE(15,6,ROW(MAESTRO!$B$3:$B$1000)/((MAESTRO!$B$3:$B$1000="CIVILES")*(UPPER(MAESTRO!$L$3:$L$1000)="CONFIRMADO")),ROWS($A$3:A489))),"")</f>
        <v/>
      </c>
    </row>
    <row r="490" spans="1:24" ht="22.05" customHeight="1">
      <c r="A490" s="18" t="str">
        <f ca="1">IFERROR(INDEX(MAESTRO!A:A,_xludf.AGGREGATE(15,6,ROW(MAESTRO!$B$3:$B$1000)/((MAESTRO!$B$3:$B$1000="CIVILES")*(UPPER(MAESTRO!$L$3:$L$1000)="CONFIRMADO")),ROWS($A$3:A490))),"")</f>
        <v/>
      </c>
      <c r="B490" s="18" t="str">
        <f ca="1">IFERROR(INDEX(MAESTRO!B:B,_xludf.AGGREGATE(15,6,ROW(MAESTRO!$B$3:$B$1000)/((MAESTRO!$B$3:$B$1000="CIVILES")*(UPPER(MAESTRO!$L$3:$L$1000)="CONFIRMADO")),ROWS($A$3:A490))),"")</f>
        <v/>
      </c>
      <c r="C490" s="18" t="str">
        <f ca="1">IFERROR(INDEX(MAESTRO!C:C,_xludf.AGGREGATE(15,6,ROW(MAESTRO!$B$3:$B$1000)/((MAESTRO!$B$3:$B$1000="CIVILES")*(UPPER(MAESTRO!$L$3:$L$1000)="CONFIRMADO")),ROWS($A$3:A490))),"")</f>
        <v/>
      </c>
      <c r="D490" s="18" t="str">
        <f ca="1">IFERROR(INDEX(MAESTRO!D:D,_xludf.AGGREGATE(15,6,ROW(MAESTRO!$B$3:$B$1000)/((MAESTRO!$B$3:$B$1000="CIVILES")*(UPPER(MAESTRO!$L$3:$L$1000)="CONFIRMADO")),ROWS($A$3:A490))),"")</f>
        <v/>
      </c>
      <c r="E490" s="18" t="str">
        <f ca="1">IFERROR(INDEX(MAESTRO!E:E,_xludf.AGGREGATE(15,6,ROW(MAESTRO!$B$3:$B$1000)/((MAESTRO!$B$3:$B$1000="CIVILES")*(UPPER(MAESTRO!$L$3:$L$1000)="CONFIRMADO")),ROWS($A$3:A490))),"")</f>
        <v/>
      </c>
      <c r="F490" s="18" t="str">
        <f ca="1">IFERROR(INDEX(MAESTRO!F:F,_xludf.AGGREGATE(15,6,ROW(MAESTRO!$B$3:$B$1000)/((MAESTRO!$B$3:$B$1000="CIVILES")*(UPPER(MAESTRO!$L$3:$L$1000)="CONFIRMADO")),ROWS($A$3:A490))),"")</f>
        <v/>
      </c>
      <c r="G490" s="18" t="str">
        <f ca="1">IFERROR(INDEX(MAESTRO!G:G,_xludf.AGGREGATE(15,6,ROW(MAESTRO!$B$3:$B$1000)/((MAESTRO!$B$3:$B$1000="CIVILES")*(UPPER(MAESTRO!$L$3:$L$1000)="CONFIRMADO")),ROWS($A$3:A490))),"")</f>
        <v/>
      </c>
      <c r="H490" s="18" t="str">
        <f ca="1">IFERROR(INDEX(MAESTRO!H:H,_xludf.AGGREGATE(15,6,ROW(MAESTRO!$B$3:$B$1000)/((MAESTRO!$B$3:$B$1000="CIVILES")*(UPPER(MAESTRO!$L$3:$L$1000)="CONFIRMADO")),ROWS($A$3:A490))),"")</f>
        <v/>
      </c>
      <c r="I490" s="18" t="str">
        <f ca="1">IFERROR(INDEX(MAESTRO!I:I,_xludf.AGGREGATE(15,6,ROW(MAESTRO!$B$3:$B$1000)/((MAESTRO!$B$3:$B$1000="CIVILES")*(UPPER(MAESTRO!$L$3:$L$1000)="CONFIRMADO")),ROWS($A$3:A490))),"")</f>
        <v/>
      </c>
      <c r="J490" s="18" t="str">
        <f ca="1">IFERROR(INDEX(MAESTRO!J:J,_xludf.AGGREGATE(15,6,ROW(MAESTRO!$B$3:$B$1000)/((MAESTRO!$B$3:$B$1000="CIVILES")*(UPPER(MAESTRO!$L$3:$L$1000)="CONFIRMADO")),ROWS($A$3:A490))),"")</f>
        <v/>
      </c>
      <c r="K490" s="18" t="str">
        <f ca="1">IFERROR(INDEX(MAESTRO!K:K,_xludf.AGGREGATE(15,6,ROW(MAESTRO!$B$3:$B$1000)/((MAESTRO!$B$3:$B$1000="CIVILES")*(UPPER(MAESTRO!$L$3:$L$1000)="CONFIRMADO")),ROWS($A$3:A490))),"")</f>
        <v/>
      </c>
      <c r="L490" s="18" t="str">
        <f ca="1">IFERROR(INDEX(MAESTRO!L:L,_xludf.AGGREGATE(15,6,ROW(MAESTRO!$B$3:$B$1000)/((MAESTRO!$B$3:$B$1000="CIVILES")*(UPPER(MAESTRO!$L$3:$L$1000)="CONFIRMADO")),ROWS($A$3:A490))),"")</f>
        <v/>
      </c>
      <c r="M490" s="18" t="str">
        <f ca="1">IFERROR(INDEX(MAESTRO!M:M,_xludf.AGGREGATE(15,6,ROW(MAESTRO!$B$3:$B$1000)/((MAESTRO!$B$3:$B$1000="CIVILES")*(UPPER(MAESTRO!$L$3:$L$1000)="CONFIRMADO")),ROWS($A$3:A490))),"")</f>
        <v/>
      </c>
      <c r="N490" s="18" t="str">
        <f ca="1">IFERROR(INDEX(MAESTRO!N:N,_xludf.AGGREGATE(15,6,ROW(MAESTRO!$B$3:$B$1000)/((MAESTRO!$B$3:$B$1000="CIVILES")*(UPPER(MAESTRO!$L$3:$L$1000)="CONFIRMADO")),ROWS($A$3:A490))),"")</f>
        <v/>
      </c>
      <c r="O490" s="18" t="str">
        <f ca="1">IFERROR(INDEX(MAESTRO!O:O,_xludf.AGGREGATE(15,6,ROW(MAESTRO!$B$3:$B$1000)/((MAESTRO!$B$3:$B$1000="CIVILES")*(UPPER(MAESTRO!$L$3:$L$1000)="CONFIRMADO")),ROWS($A$3:A490))),"")</f>
        <v/>
      </c>
      <c r="P490" s="18" t="str">
        <f ca="1">IFERROR(INDEX(MAESTRO!P:P,_xludf.AGGREGATE(15,6,ROW(MAESTRO!$B$3:$B$1000)/((MAESTRO!$B$3:$B$1000="CIVILES")*(UPPER(MAESTRO!$L$3:$L$1000)="CONFIRMADO")),ROWS($A$3:A490))),"")</f>
        <v/>
      </c>
      <c r="Q490" s="18" t="str">
        <f ca="1">IFERROR(INDEX(MAESTRO!Q:Q,_xludf.AGGREGATE(15,6,ROW(MAESTRO!$B$3:$B$1000)/((MAESTRO!$B$3:$B$1000="CIVILES")*(UPPER(MAESTRO!$L$3:$L$1000)="CONFIRMADO")),ROWS($A$3:A490))),"")</f>
        <v/>
      </c>
      <c r="R490" s="18" t="str">
        <f ca="1">IFERROR(INDEX(MAESTRO!R:R,_xludf.AGGREGATE(15,6,ROW(MAESTRO!$B$3:$B$1000)/((MAESTRO!$B$3:$B$1000="CIVILES")*(UPPER(MAESTRO!$L$3:$L$1000)="CONFIRMADO")),ROWS($A$3:A490))),"")</f>
        <v/>
      </c>
      <c r="S490" s="18" t="str">
        <f ca="1">IFERROR(INDEX(MAESTRO!S:S,_xludf.AGGREGATE(15,6,ROW(MAESTRO!$B$3:$B$1000)/((MAESTRO!$B$3:$B$1000="CIVILES")*(UPPER(MAESTRO!$L$3:$L$1000)="CONFIRMADO")),ROWS($A$3:A490))),"")</f>
        <v/>
      </c>
      <c r="T490" s="18" t="str">
        <f ca="1">IFERROR(INDEX(MAESTRO!T:T,_xludf.AGGREGATE(15,6,ROW(MAESTRO!$B$3:$B$1000)/((MAESTRO!$B$3:$B$1000="CIVILES")*(UPPER(MAESTRO!$L$3:$L$1000)="CONFIRMADO")),ROWS($A$3:A490))),"")</f>
        <v/>
      </c>
      <c r="U490" s="18" t="str">
        <f ca="1">IFERROR(INDEX(MAESTRO!U:U,_xludf.AGGREGATE(15,6,ROW(MAESTRO!$B$3:$B$1000)/((MAESTRO!$B$3:$B$1000="CIVILES")*(UPPER(MAESTRO!$L$3:$L$1000)="CONFIRMADO")),ROWS($A$3:A490))),"")</f>
        <v/>
      </c>
      <c r="V490" s="18" t="str">
        <f ca="1">IFERROR(INDEX(MAESTRO!V:V,_xludf.AGGREGATE(15,6,ROW(MAESTRO!$B$3:$B$1000)/((MAESTRO!$B$3:$B$1000="CIVILES")*(UPPER(MAESTRO!$L$3:$L$1000)="CONFIRMADO")),ROWS($A$3:A490))),"")</f>
        <v/>
      </c>
      <c r="W490" s="18" t="str">
        <f ca="1">IFERROR(INDEX(MAESTRO!W:W,_xludf.AGGREGATE(15,6,ROW(MAESTRO!$B$3:$B$1000)/((MAESTRO!$B$3:$B$1000="CIVILES")*(UPPER(MAESTRO!$L$3:$L$1000)="CONFIRMADO")),ROWS($A$3:A490))),"")</f>
        <v/>
      </c>
      <c r="X490" s="18" t="str">
        <f ca="1">IFERROR(INDEX(MAESTRO!X:X,_xludf.AGGREGATE(15,6,ROW(MAESTRO!$B$3:$B$1000)/((MAESTRO!$B$3:$B$1000="CIVILES")*(UPPER(MAESTRO!$L$3:$L$1000)="CONFIRMADO")),ROWS($A$3:A490))),"")</f>
        <v/>
      </c>
    </row>
    <row r="491" spans="1:24" ht="22.05" customHeight="1">
      <c r="A491" s="10" t="str">
        <f ca="1">IFERROR(INDEX(MAESTRO!A:A,_xludf.AGGREGATE(15,6,ROW(MAESTRO!$B$3:$B$1000)/((MAESTRO!$B$3:$B$1000="CIVILES")*(UPPER(MAESTRO!$L$3:$L$1000)="CONFIRMADO")),ROWS($A$3:A491))),"")</f>
        <v/>
      </c>
      <c r="B491" s="10" t="str">
        <f ca="1">IFERROR(INDEX(MAESTRO!B:B,_xludf.AGGREGATE(15,6,ROW(MAESTRO!$B$3:$B$1000)/((MAESTRO!$B$3:$B$1000="CIVILES")*(UPPER(MAESTRO!$L$3:$L$1000)="CONFIRMADO")),ROWS($A$3:A491))),"")</f>
        <v/>
      </c>
      <c r="C491" s="10" t="str">
        <f ca="1">IFERROR(INDEX(MAESTRO!C:C,_xludf.AGGREGATE(15,6,ROW(MAESTRO!$B$3:$B$1000)/((MAESTRO!$B$3:$B$1000="CIVILES")*(UPPER(MAESTRO!$L$3:$L$1000)="CONFIRMADO")),ROWS($A$3:A491))),"")</f>
        <v/>
      </c>
      <c r="D491" s="10" t="str">
        <f ca="1">IFERROR(INDEX(MAESTRO!D:D,_xludf.AGGREGATE(15,6,ROW(MAESTRO!$B$3:$B$1000)/((MAESTRO!$B$3:$B$1000="CIVILES")*(UPPER(MAESTRO!$L$3:$L$1000)="CONFIRMADO")),ROWS($A$3:A491))),"")</f>
        <v/>
      </c>
      <c r="E491" s="10" t="str">
        <f ca="1">IFERROR(INDEX(MAESTRO!E:E,_xludf.AGGREGATE(15,6,ROW(MAESTRO!$B$3:$B$1000)/((MAESTRO!$B$3:$B$1000="CIVILES")*(UPPER(MAESTRO!$L$3:$L$1000)="CONFIRMADO")),ROWS($A$3:A491))),"")</f>
        <v/>
      </c>
      <c r="F491" s="10" t="str">
        <f ca="1">IFERROR(INDEX(MAESTRO!F:F,_xludf.AGGREGATE(15,6,ROW(MAESTRO!$B$3:$B$1000)/((MAESTRO!$B$3:$B$1000="CIVILES")*(UPPER(MAESTRO!$L$3:$L$1000)="CONFIRMADO")),ROWS($A$3:A491))),"")</f>
        <v/>
      </c>
      <c r="G491" s="10" t="str">
        <f ca="1">IFERROR(INDEX(MAESTRO!G:G,_xludf.AGGREGATE(15,6,ROW(MAESTRO!$B$3:$B$1000)/((MAESTRO!$B$3:$B$1000="CIVILES")*(UPPER(MAESTRO!$L$3:$L$1000)="CONFIRMADO")),ROWS($A$3:A491))),"")</f>
        <v/>
      </c>
      <c r="H491" s="10" t="str">
        <f ca="1">IFERROR(INDEX(MAESTRO!H:H,_xludf.AGGREGATE(15,6,ROW(MAESTRO!$B$3:$B$1000)/((MAESTRO!$B$3:$B$1000="CIVILES")*(UPPER(MAESTRO!$L$3:$L$1000)="CONFIRMADO")),ROWS($A$3:A491))),"")</f>
        <v/>
      </c>
      <c r="I491" s="10" t="str">
        <f ca="1">IFERROR(INDEX(MAESTRO!I:I,_xludf.AGGREGATE(15,6,ROW(MAESTRO!$B$3:$B$1000)/((MAESTRO!$B$3:$B$1000="CIVILES")*(UPPER(MAESTRO!$L$3:$L$1000)="CONFIRMADO")),ROWS($A$3:A491))),"")</f>
        <v/>
      </c>
      <c r="J491" s="10" t="str">
        <f ca="1">IFERROR(INDEX(MAESTRO!J:J,_xludf.AGGREGATE(15,6,ROW(MAESTRO!$B$3:$B$1000)/((MAESTRO!$B$3:$B$1000="CIVILES")*(UPPER(MAESTRO!$L$3:$L$1000)="CONFIRMADO")),ROWS($A$3:A491))),"")</f>
        <v/>
      </c>
      <c r="K491" s="10" t="str">
        <f ca="1">IFERROR(INDEX(MAESTRO!K:K,_xludf.AGGREGATE(15,6,ROW(MAESTRO!$B$3:$B$1000)/((MAESTRO!$B$3:$B$1000="CIVILES")*(UPPER(MAESTRO!$L$3:$L$1000)="CONFIRMADO")),ROWS($A$3:A491))),"")</f>
        <v/>
      </c>
      <c r="L491" s="10" t="str">
        <f ca="1">IFERROR(INDEX(MAESTRO!L:L,_xludf.AGGREGATE(15,6,ROW(MAESTRO!$B$3:$B$1000)/((MAESTRO!$B$3:$B$1000="CIVILES")*(UPPER(MAESTRO!$L$3:$L$1000)="CONFIRMADO")),ROWS($A$3:A491))),"")</f>
        <v/>
      </c>
      <c r="M491" s="10" t="str">
        <f ca="1">IFERROR(INDEX(MAESTRO!M:M,_xludf.AGGREGATE(15,6,ROW(MAESTRO!$B$3:$B$1000)/((MAESTRO!$B$3:$B$1000="CIVILES")*(UPPER(MAESTRO!$L$3:$L$1000)="CONFIRMADO")),ROWS($A$3:A491))),"")</f>
        <v/>
      </c>
      <c r="N491" s="10" t="str">
        <f ca="1">IFERROR(INDEX(MAESTRO!N:N,_xludf.AGGREGATE(15,6,ROW(MAESTRO!$B$3:$B$1000)/((MAESTRO!$B$3:$B$1000="CIVILES")*(UPPER(MAESTRO!$L$3:$L$1000)="CONFIRMADO")),ROWS($A$3:A491))),"")</f>
        <v/>
      </c>
      <c r="O491" s="10" t="str">
        <f ca="1">IFERROR(INDEX(MAESTRO!O:O,_xludf.AGGREGATE(15,6,ROW(MAESTRO!$B$3:$B$1000)/((MAESTRO!$B$3:$B$1000="CIVILES")*(UPPER(MAESTRO!$L$3:$L$1000)="CONFIRMADO")),ROWS($A$3:A491))),"")</f>
        <v/>
      </c>
      <c r="P491" s="10" t="str">
        <f ca="1">IFERROR(INDEX(MAESTRO!P:P,_xludf.AGGREGATE(15,6,ROW(MAESTRO!$B$3:$B$1000)/((MAESTRO!$B$3:$B$1000="CIVILES")*(UPPER(MAESTRO!$L$3:$L$1000)="CONFIRMADO")),ROWS($A$3:A491))),"")</f>
        <v/>
      </c>
      <c r="Q491" s="10" t="str">
        <f ca="1">IFERROR(INDEX(MAESTRO!Q:Q,_xludf.AGGREGATE(15,6,ROW(MAESTRO!$B$3:$B$1000)/((MAESTRO!$B$3:$B$1000="CIVILES")*(UPPER(MAESTRO!$L$3:$L$1000)="CONFIRMADO")),ROWS($A$3:A491))),"")</f>
        <v/>
      </c>
      <c r="R491" s="10" t="str">
        <f ca="1">IFERROR(INDEX(MAESTRO!R:R,_xludf.AGGREGATE(15,6,ROW(MAESTRO!$B$3:$B$1000)/((MAESTRO!$B$3:$B$1000="CIVILES")*(UPPER(MAESTRO!$L$3:$L$1000)="CONFIRMADO")),ROWS($A$3:A491))),"")</f>
        <v/>
      </c>
      <c r="S491" s="10" t="str">
        <f ca="1">IFERROR(INDEX(MAESTRO!S:S,_xludf.AGGREGATE(15,6,ROW(MAESTRO!$B$3:$B$1000)/((MAESTRO!$B$3:$B$1000="CIVILES")*(UPPER(MAESTRO!$L$3:$L$1000)="CONFIRMADO")),ROWS($A$3:A491))),"")</f>
        <v/>
      </c>
      <c r="T491" s="10" t="str">
        <f ca="1">IFERROR(INDEX(MAESTRO!T:T,_xludf.AGGREGATE(15,6,ROW(MAESTRO!$B$3:$B$1000)/((MAESTRO!$B$3:$B$1000="CIVILES")*(UPPER(MAESTRO!$L$3:$L$1000)="CONFIRMADO")),ROWS($A$3:A491))),"")</f>
        <v/>
      </c>
      <c r="U491" s="10" t="str">
        <f ca="1">IFERROR(INDEX(MAESTRO!U:U,_xludf.AGGREGATE(15,6,ROW(MAESTRO!$B$3:$B$1000)/((MAESTRO!$B$3:$B$1000="CIVILES")*(UPPER(MAESTRO!$L$3:$L$1000)="CONFIRMADO")),ROWS($A$3:A491))),"")</f>
        <v/>
      </c>
      <c r="V491" s="10" t="str">
        <f ca="1">IFERROR(INDEX(MAESTRO!V:V,_xludf.AGGREGATE(15,6,ROW(MAESTRO!$B$3:$B$1000)/((MAESTRO!$B$3:$B$1000="CIVILES")*(UPPER(MAESTRO!$L$3:$L$1000)="CONFIRMADO")),ROWS($A$3:A491))),"")</f>
        <v/>
      </c>
      <c r="W491" s="10" t="str">
        <f ca="1">IFERROR(INDEX(MAESTRO!W:W,_xludf.AGGREGATE(15,6,ROW(MAESTRO!$B$3:$B$1000)/((MAESTRO!$B$3:$B$1000="CIVILES")*(UPPER(MAESTRO!$L$3:$L$1000)="CONFIRMADO")),ROWS($A$3:A491))),"")</f>
        <v/>
      </c>
      <c r="X491" s="10" t="str">
        <f ca="1">IFERROR(INDEX(MAESTRO!X:X,_xludf.AGGREGATE(15,6,ROW(MAESTRO!$B$3:$B$1000)/((MAESTRO!$B$3:$B$1000="CIVILES")*(UPPER(MAESTRO!$L$3:$L$1000)="CONFIRMADO")),ROWS($A$3:A491))),"")</f>
        <v/>
      </c>
    </row>
    <row r="492" spans="1:24" ht="22.05" customHeight="1">
      <c r="A492" s="18" t="str">
        <f ca="1">IFERROR(INDEX(MAESTRO!A:A,_xludf.AGGREGATE(15,6,ROW(MAESTRO!$B$3:$B$1000)/((MAESTRO!$B$3:$B$1000="CIVILES")*(UPPER(MAESTRO!$L$3:$L$1000)="CONFIRMADO")),ROWS($A$3:A492))),"")</f>
        <v/>
      </c>
      <c r="B492" s="18" t="str">
        <f ca="1">IFERROR(INDEX(MAESTRO!B:B,_xludf.AGGREGATE(15,6,ROW(MAESTRO!$B$3:$B$1000)/((MAESTRO!$B$3:$B$1000="CIVILES")*(UPPER(MAESTRO!$L$3:$L$1000)="CONFIRMADO")),ROWS($A$3:A492))),"")</f>
        <v/>
      </c>
      <c r="C492" s="18" t="str">
        <f ca="1">IFERROR(INDEX(MAESTRO!C:C,_xludf.AGGREGATE(15,6,ROW(MAESTRO!$B$3:$B$1000)/((MAESTRO!$B$3:$B$1000="CIVILES")*(UPPER(MAESTRO!$L$3:$L$1000)="CONFIRMADO")),ROWS($A$3:A492))),"")</f>
        <v/>
      </c>
      <c r="D492" s="18" t="str">
        <f ca="1">IFERROR(INDEX(MAESTRO!D:D,_xludf.AGGREGATE(15,6,ROW(MAESTRO!$B$3:$B$1000)/((MAESTRO!$B$3:$B$1000="CIVILES")*(UPPER(MAESTRO!$L$3:$L$1000)="CONFIRMADO")),ROWS($A$3:A492))),"")</f>
        <v/>
      </c>
      <c r="E492" s="18" t="str">
        <f ca="1">IFERROR(INDEX(MAESTRO!E:E,_xludf.AGGREGATE(15,6,ROW(MAESTRO!$B$3:$B$1000)/((MAESTRO!$B$3:$B$1000="CIVILES")*(UPPER(MAESTRO!$L$3:$L$1000)="CONFIRMADO")),ROWS($A$3:A492))),"")</f>
        <v/>
      </c>
      <c r="F492" s="18" t="str">
        <f ca="1">IFERROR(INDEX(MAESTRO!F:F,_xludf.AGGREGATE(15,6,ROW(MAESTRO!$B$3:$B$1000)/((MAESTRO!$B$3:$B$1000="CIVILES")*(UPPER(MAESTRO!$L$3:$L$1000)="CONFIRMADO")),ROWS($A$3:A492))),"")</f>
        <v/>
      </c>
      <c r="G492" s="18" t="str">
        <f ca="1">IFERROR(INDEX(MAESTRO!G:G,_xludf.AGGREGATE(15,6,ROW(MAESTRO!$B$3:$B$1000)/((MAESTRO!$B$3:$B$1000="CIVILES")*(UPPER(MAESTRO!$L$3:$L$1000)="CONFIRMADO")),ROWS($A$3:A492))),"")</f>
        <v/>
      </c>
      <c r="H492" s="18" t="str">
        <f ca="1">IFERROR(INDEX(MAESTRO!H:H,_xludf.AGGREGATE(15,6,ROW(MAESTRO!$B$3:$B$1000)/((MAESTRO!$B$3:$B$1000="CIVILES")*(UPPER(MAESTRO!$L$3:$L$1000)="CONFIRMADO")),ROWS($A$3:A492))),"")</f>
        <v/>
      </c>
      <c r="I492" s="18" t="str">
        <f ca="1">IFERROR(INDEX(MAESTRO!I:I,_xludf.AGGREGATE(15,6,ROW(MAESTRO!$B$3:$B$1000)/((MAESTRO!$B$3:$B$1000="CIVILES")*(UPPER(MAESTRO!$L$3:$L$1000)="CONFIRMADO")),ROWS($A$3:A492))),"")</f>
        <v/>
      </c>
      <c r="J492" s="18" t="str">
        <f ca="1">IFERROR(INDEX(MAESTRO!J:J,_xludf.AGGREGATE(15,6,ROW(MAESTRO!$B$3:$B$1000)/((MAESTRO!$B$3:$B$1000="CIVILES")*(UPPER(MAESTRO!$L$3:$L$1000)="CONFIRMADO")),ROWS($A$3:A492))),"")</f>
        <v/>
      </c>
      <c r="K492" s="18" t="str">
        <f ca="1">IFERROR(INDEX(MAESTRO!K:K,_xludf.AGGREGATE(15,6,ROW(MAESTRO!$B$3:$B$1000)/((MAESTRO!$B$3:$B$1000="CIVILES")*(UPPER(MAESTRO!$L$3:$L$1000)="CONFIRMADO")),ROWS($A$3:A492))),"")</f>
        <v/>
      </c>
      <c r="L492" s="18" t="str">
        <f ca="1">IFERROR(INDEX(MAESTRO!L:L,_xludf.AGGREGATE(15,6,ROW(MAESTRO!$B$3:$B$1000)/((MAESTRO!$B$3:$B$1000="CIVILES")*(UPPER(MAESTRO!$L$3:$L$1000)="CONFIRMADO")),ROWS($A$3:A492))),"")</f>
        <v/>
      </c>
      <c r="M492" s="18" t="str">
        <f ca="1">IFERROR(INDEX(MAESTRO!M:M,_xludf.AGGREGATE(15,6,ROW(MAESTRO!$B$3:$B$1000)/((MAESTRO!$B$3:$B$1000="CIVILES")*(UPPER(MAESTRO!$L$3:$L$1000)="CONFIRMADO")),ROWS($A$3:A492))),"")</f>
        <v/>
      </c>
      <c r="N492" s="18" t="str">
        <f ca="1">IFERROR(INDEX(MAESTRO!N:N,_xludf.AGGREGATE(15,6,ROW(MAESTRO!$B$3:$B$1000)/((MAESTRO!$B$3:$B$1000="CIVILES")*(UPPER(MAESTRO!$L$3:$L$1000)="CONFIRMADO")),ROWS($A$3:A492))),"")</f>
        <v/>
      </c>
      <c r="O492" s="18" t="str">
        <f ca="1">IFERROR(INDEX(MAESTRO!O:O,_xludf.AGGREGATE(15,6,ROW(MAESTRO!$B$3:$B$1000)/((MAESTRO!$B$3:$B$1000="CIVILES")*(UPPER(MAESTRO!$L$3:$L$1000)="CONFIRMADO")),ROWS($A$3:A492))),"")</f>
        <v/>
      </c>
      <c r="P492" s="18" t="str">
        <f ca="1">IFERROR(INDEX(MAESTRO!P:P,_xludf.AGGREGATE(15,6,ROW(MAESTRO!$B$3:$B$1000)/((MAESTRO!$B$3:$B$1000="CIVILES")*(UPPER(MAESTRO!$L$3:$L$1000)="CONFIRMADO")),ROWS($A$3:A492))),"")</f>
        <v/>
      </c>
      <c r="Q492" s="18" t="str">
        <f ca="1">IFERROR(INDEX(MAESTRO!Q:Q,_xludf.AGGREGATE(15,6,ROW(MAESTRO!$B$3:$B$1000)/((MAESTRO!$B$3:$B$1000="CIVILES")*(UPPER(MAESTRO!$L$3:$L$1000)="CONFIRMADO")),ROWS($A$3:A492))),"")</f>
        <v/>
      </c>
      <c r="R492" s="18" t="str">
        <f ca="1">IFERROR(INDEX(MAESTRO!R:R,_xludf.AGGREGATE(15,6,ROW(MAESTRO!$B$3:$B$1000)/((MAESTRO!$B$3:$B$1000="CIVILES")*(UPPER(MAESTRO!$L$3:$L$1000)="CONFIRMADO")),ROWS($A$3:A492))),"")</f>
        <v/>
      </c>
      <c r="S492" s="18" t="str">
        <f ca="1">IFERROR(INDEX(MAESTRO!S:S,_xludf.AGGREGATE(15,6,ROW(MAESTRO!$B$3:$B$1000)/((MAESTRO!$B$3:$B$1000="CIVILES")*(UPPER(MAESTRO!$L$3:$L$1000)="CONFIRMADO")),ROWS($A$3:A492))),"")</f>
        <v/>
      </c>
      <c r="T492" s="18" t="str">
        <f ca="1">IFERROR(INDEX(MAESTRO!T:T,_xludf.AGGREGATE(15,6,ROW(MAESTRO!$B$3:$B$1000)/((MAESTRO!$B$3:$B$1000="CIVILES")*(UPPER(MAESTRO!$L$3:$L$1000)="CONFIRMADO")),ROWS($A$3:A492))),"")</f>
        <v/>
      </c>
      <c r="U492" s="18" t="str">
        <f ca="1">IFERROR(INDEX(MAESTRO!U:U,_xludf.AGGREGATE(15,6,ROW(MAESTRO!$B$3:$B$1000)/((MAESTRO!$B$3:$B$1000="CIVILES")*(UPPER(MAESTRO!$L$3:$L$1000)="CONFIRMADO")),ROWS($A$3:A492))),"")</f>
        <v/>
      </c>
      <c r="V492" s="18" t="str">
        <f ca="1">IFERROR(INDEX(MAESTRO!V:V,_xludf.AGGREGATE(15,6,ROW(MAESTRO!$B$3:$B$1000)/((MAESTRO!$B$3:$B$1000="CIVILES")*(UPPER(MAESTRO!$L$3:$L$1000)="CONFIRMADO")),ROWS($A$3:A492))),"")</f>
        <v/>
      </c>
      <c r="W492" s="18" t="str">
        <f ca="1">IFERROR(INDEX(MAESTRO!W:W,_xludf.AGGREGATE(15,6,ROW(MAESTRO!$B$3:$B$1000)/((MAESTRO!$B$3:$B$1000="CIVILES")*(UPPER(MAESTRO!$L$3:$L$1000)="CONFIRMADO")),ROWS($A$3:A492))),"")</f>
        <v/>
      </c>
      <c r="X492" s="18" t="str">
        <f ca="1">IFERROR(INDEX(MAESTRO!X:X,_xludf.AGGREGATE(15,6,ROW(MAESTRO!$B$3:$B$1000)/((MAESTRO!$B$3:$B$1000="CIVILES")*(UPPER(MAESTRO!$L$3:$L$1000)="CONFIRMADO")),ROWS($A$3:A492))),"")</f>
        <v/>
      </c>
    </row>
    <row r="493" spans="1:24" ht="22.05" customHeight="1">
      <c r="A493" s="10" t="str">
        <f ca="1">IFERROR(INDEX(MAESTRO!A:A,_xludf.AGGREGATE(15,6,ROW(MAESTRO!$B$3:$B$1000)/((MAESTRO!$B$3:$B$1000="CIVILES")*(UPPER(MAESTRO!$L$3:$L$1000)="CONFIRMADO")),ROWS($A$3:A493))),"")</f>
        <v/>
      </c>
      <c r="B493" s="10" t="str">
        <f ca="1">IFERROR(INDEX(MAESTRO!B:B,_xludf.AGGREGATE(15,6,ROW(MAESTRO!$B$3:$B$1000)/((MAESTRO!$B$3:$B$1000="CIVILES")*(UPPER(MAESTRO!$L$3:$L$1000)="CONFIRMADO")),ROWS($A$3:A493))),"")</f>
        <v/>
      </c>
      <c r="C493" s="10" t="str">
        <f ca="1">IFERROR(INDEX(MAESTRO!C:C,_xludf.AGGREGATE(15,6,ROW(MAESTRO!$B$3:$B$1000)/((MAESTRO!$B$3:$B$1000="CIVILES")*(UPPER(MAESTRO!$L$3:$L$1000)="CONFIRMADO")),ROWS($A$3:A493))),"")</f>
        <v/>
      </c>
      <c r="D493" s="10" t="str">
        <f ca="1">IFERROR(INDEX(MAESTRO!D:D,_xludf.AGGREGATE(15,6,ROW(MAESTRO!$B$3:$B$1000)/((MAESTRO!$B$3:$B$1000="CIVILES")*(UPPER(MAESTRO!$L$3:$L$1000)="CONFIRMADO")),ROWS($A$3:A493))),"")</f>
        <v/>
      </c>
      <c r="E493" s="10" t="str">
        <f ca="1">IFERROR(INDEX(MAESTRO!E:E,_xludf.AGGREGATE(15,6,ROW(MAESTRO!$B$3:$B$1000)/((MAESTRO!$B$3:$B$1000="CIVILES")*(UPPER(MAESTRO!$L$3:$L$1000)="CONFIRMADO")),ROWS($A$3:A493))),"")</f>
        <v/>
      </c>
      <c r="F493" s="10" t="str">
        <f ca="1">IFERROR(INDEX(MAESTRO!F:F,_xludf.AGGREGATE(15,6,ROW(MAESTRO!$B$3:$B$1000)/((MAESTRO!$B$3:$B$1000="CIVILES")*(UPPER(MAESTRO!$L$3:$L$1000)="CONFIRMADO")),ROWS($A$3:A493))),"")</f>
        <v/>
      </c>
      <c r="G493" s="10" t="str">
        <f ca="1">IFERROR(INDEX(MAESTRO!G:G,_xludf.AGGREGATE(15,6,ROW(MAESTRO!$B$3:$B$1000)/((MAESTRO!$B$3:$B$1000="CIVILES")*(UPPER(MAESTRO!$L$3:$L$1000)="CONFIRMADO")),ROWS($A$3:A493))),"")</f>
        <v/>
      </c>
      <c r="H493" s="10" t="str">
        <f ca="1">IFERROR(INDEX(MAESTRO!H:H,_xludf.AGGREGATE(15,6,ROW(MAESTRO!$B$3:$B$1000)/((MAESTRO!$B$3:$B$1000="CIVILES")*(UPPER(MAESTRO!$L$3:$L$1000)="CONFIRMADO")),ROWS($A$3:A493))),"")</f>
        <v/>
      </c>
      <c r="I493" s="10" t="str">
        <f ca="1">IFERROR(INDEX(MAESTRO!I:I,_xludf.AGGREGATE(15,6,ROW(MAESTRO!$B$3:$B$1000)/((MAESTRO!$B$3:$B$1000="CIVILES")*(UPPER(MAESTRO!$L$3:$L$1000)="CONFIRMADO")),ROWS($A$3:A493))),"")</f>
        <v/>
      </c>
      <c r="J493" s="10" t="str">
        <f ca="1">IFERROR(INDEX(MAESTRO!J:J,_xludf.AGGREGATE(15,6,ROW(MAESTRO!$B$3:$B$1000)/((MAESTRO!$B$3:$B$1000="CIVILES")*(UPPER(MAESTRO!$L$3:$L$1000)="CONFIRMADO")),ROWS($A$3:A493))),"")</f>
        <v/>
      </c>
      <c r="K493" s="10" t="str">
        <f ca="1">IFERROR(INDEX(MAESTRO!K:K,_xludf.AGGREGATE(15,6,ROW(MAESTRO!$B$3:$B$1000)/((MAESTRO!$B$3:$B$1000="CIVILES")*(UPPER(MAESTRO!$L$3:$L$1000)="CONFIRMADO")),ROWS($A$3:A493))),"")</f>
        <v/>
      </c>
      <c r="L493" s="10" t="str">
        <f ca="1">IFERROR(INDEX(MAESTRO!L:L,_xludf.AGGREGATE(15,6,ROW(MAESTRO!$B$3:$B$1000)/((MAESTRO!$B$3:$B$1000="CIVILES")*(UPPER(MAESTRO!$L$3:$L$1000)="CONFIRMADO")),ROWS($A$3:A493))),"")</f>
        <v/>
      </c>
      <c r="M493" s="10" t="str">
        <f ca="1">IFERROR(INDEX(MAESTRO!M:M,_xludf.AGGREGATE(15,6,ROW(MAESTRO!$B$3:$B$1000)/((MAESTRO!$B$3:$B$1000="CIVILES")*(UPPER(MAESTRO!$L$3:$L$1000)="CONFIRMADO")),ROWS($A$3:A493))),"")</f>
        <v/>
      </c>
      <c r="N493" s="10" t="str">
        <f ca="1">IFERROR(INDEX(MAESTRO!N:N,_xludf.AGGREGATE(15,6,ROW(MAESTRO!$B$3:$B$1000)/((MAESTRO!$B$3:$B$1000="CIVILES")*(UPPER(MAESTRO!$L$3:$L$1000)="CONFIRMADO")),ROWS($A$3:A493))),"")</f>
        <v/>
      </c>
      <c r="O493" s="10" t="str">
        <f ca="1">IFERROR(INDEX(MAESTRO!O:O,_xludf.AGGREGATE(15,6,ROW(MAESTRO!$B$3:$B$1000)/((MAESTRO!$B$3:$B$1000="CIVILES")*(UPPER(MAESTRO!$L$3:$L$1000)="CONFIRMADO")),ROWS($A$3:A493))),"")</f>
        <v/>
      </c>
      <c r="P493" s="10" t="str">
        <f ca="1">IFERROR(INDEX(MAESTRO!P:P,_xludf.AGGREGATE(15,6,ROW(MAESTRO!$B$3:$B$1000)/((MAESTRO!$B$3:$B$1000="CIVILES")*(UPPER(MAESTRO!$L$3:$L$1000)="CONFIRMADO")),ROWS($A$3:A493))),"")</f>
        <v/>
      </c>
      <c r="Q493" s="10" t="str">
        <f ca="1">IFERROR(INDEX(MAESTRO!Q:Q,_xludf.AGGREGATE(15,6,ROW(MAESTRO!$B$3:$B$1000)/((MAESTRO!$B$3:$B$1000="CIVILES")*(UPPER(MAESTRO!$L$3:$L$1000)="CONFIRMADO")),ROWS($A$3:A493))),"")</f>
        <v/>
      </c>
      <c r="R493" s="10" t="str">
        <f ca="1">IFERROR(INDEX(MAESTRO!R:R,_xludf.AGGREGATE(15,6,ROW(MAESTRO!$B$3:$B$1000)/((MAESTRO!$B$3:$B$1000="CIVILES")*(UPPER(MAESTRO!$L$3:$L$1000)="CONFIRMADO")),ROWS($A$3:A493))),"")</f>
        <v/>
      </c>
      <c r="S493" s="10" t="str">
        <f ca="1">IFERROR(INDEX(MAESTRO!S:S,_xludf.AGGREGATE(15,6,ROW(MAESTRO!$B$3:$B$1000)/((MAESTRO!$B$3:$B$1000="CIVILES")*(UPPER(MAESTRO!$L$3:$L$1000)="CONFIRMADO")),ROWS($A$3:A493))),"")</f>
        <v/>
      </c>
      <c r="T493" s="10" t="str">
        <f ca="1">IFERROR(INDEX(MAESTRO!T:T,_xludf.AGGREGATE(15,6,ROW(MAESTRO!$B$3:$B$1000)/((MAESTRO!$B$3:$B$1000="CIVILES")*(UPPER(MAESTRO!$L$3:$L$1000)="CONFIRMADO")),ROWS($A$3:A493))),"")</f>
        <v/>
      </c>
      <c r="U493" s="10" t="str">
        <f ca="1">IFERROR(INDEX(MAESTRO!U:U,_xludf.AGGREGATE(15,6,ROW(MAESTRO!$B$3:$B$1000)/((MAESTRO!$B$3:$B$1000="CIVILES")*(UPPER(MAESTRO!$L$3:$L$1000)="CONFIRMADO")),ROWS($A$3:A493))),"")</f>
        <v/>
      </c>
      <c r="V493" s="10" t="str">
        <f ca="1">IFERROR(INDEX(MAESTRO!V:V,_xludf.AGGREGATE(15,6,ROW(MAESTRO!$B$3:$B$1000)/((MAESTRO!$B$3:$B$1000="CIVILES")*(UPPER(MAESTRO!$L$3:$L$1000)="CONFIRMADO")),ROWS($A$3:A493))),"")</f>
        <v/>
      </c>
      <c r="W493" s="10" t="str">
        <f ca="1">IFERROR(INDEX(MAESTRO!W:W,_xludf.AGGREGATE(15,6,ROW(MAESTRO!$B$3:$B$1000)/((MAESTRO!$B$3:$B$1000="CIVILES")*(UPPER(MAESTRO!$L$3:$L$1000)="CONFIRMADO")),ROWS($A$3:A493))),"")</f>
        <v/>
      </c>
      <c r="X493" s="10" t="str">
        <f ca="1">IFERROR(INDEX(MAESTRO!X:X,_xludf.AGGREGATE(15,6,ROW(MAESTRO!$B$3:$B$1000)/((MAESTRO!$B$3:$B$1000="CIVILES")*(UPPER(MAESTRO!$L$3:$L$1000)="CONFIRMADO")),ROWS($A$3:A493))),"")</f>
        <v/>
      </c>
    </row>
    <row r="494" spans="1:24" ht="22.05" customHeight="1">
      <c r="A494" s="18" t="str">
        <f ca="1">IFERROR(INDEX(MAESTRO!A:A,_xludf.AGGREGATE(15,6,ROW(MAESTRO!$B$3:$B$1000)/((MAESTRO!$B$3:$B$1000="CIVILES")*(UPPER(MAESTRO!$L$3:$L$1000)="CONFIRMADO")),ROWS($A$3:A494))),"")</f>
        <v/>
      </c>
      <c r="B494" s="18" t="str">
        <f ca="1">IFERROR(INDEX(MAESTRO!B:B,_xludf.AGGREGATE(15,6,ROW(MAESTRO!$B$3:$B$1000)/((MAESTRO!$B$3:$B$1000="CIVILES")*(UPPER(MAESTRO!$L$3:$L$1000)="CONFIRMADO")),ROWS($A$3:A494))),"")</f>
        <v/>
      </c>
      <c r="C494" s="18" t="str">
        <f ca="1">IFERROR(INDEX(MAESTRO!C:C,_xludf.AGGREGATE(15,6,ROW(MAESTRO!$B$3:$B$1000)/((MAESTRO!$B$3:$B$1000="CIVILES")*(UPPER(MAESTRO!$L$3:$L$1000)="CONFIRMADO")),ROWS($A$3:A494))),"")</f>
        <v/>
      </c>
      <c r="D494" s="18" t="str">
        <f ca="1">IFERROR(INDEX(MAESTRO!D:D,_xludf.AGGREGATE(15,6,ROW(MAESTRO!$B$3:$B$1000)/((MAESTRO!$B$3:$B$1000="CIVILES")*(UPPER(MAESTRO!$L$3:$L$1000)="CONFIRMADO")),ROWS($A$3:A494))),"")</f>
        <v/>
      </c>
      <c r="E494" s="18" t="str">
        <f ca="1">IFERROR(INDEX(MAESTRO!E:E,_xludf.AGGREGATE(15,6,ROW(MAESTRO!$B$3:$B$1000)/((MAESTRO!$B$3:$B$1000="CIVILES")*(UPPER(MAESTRO!$L$3:$L$1000)="CONFIRMADO")),ROWS($A$3:A494))),"")</f>
        <v/>
      </c>
      <c r="F494" s="18" t="str">
        <f ca="1">IFERROR(INDEX(MAESTRO!F:F,_xludf.AGGREGATE(15,6,ROW(MAESTRO!$B$3:$B$1000)/((MAESTRO!$B$3:$B$1000="CIVILES")*(UPPER(MAESTRO!$L$3:$L$1000)="CONFIRMADO")),ROWS($A$3:A494))),"")</f>
        <v/>
      </c>
      <c r="G494" s="18" t="str">
        <f ca="1">IFERROR(INDEX(MAESTRO!G:G,_xludf.AGGREGATE(15,6,ROW(MAESTRO!$B$3:$B$1000)/((MAESTRO!$B$3:$B$1000="CIVILES")*(UPPER(MAESTRO!$L$3:$L$1000)="CONFIRMADO")),ROWS($A$3:A494))),"")</f>
        <v/>
      </c>
      <c r="H494" s="18" t="str">
        <f ca="1">IFERROR(INDEX(MAESTRO!H:H,_xludf.AGGREGATE(15,6,ROW(MAESTRO!$B$3:$B$1000)/((MAESTRO!$B$3:$B$1000="CIVILES")*(UPPER(MAESTRO!$L$3:$L$1000)="CONFIRMADO")),ROWS($A$3:A494))),"")</f>
        <v/>
      </c>
      <c r="I494" s="18" t="str">
        <f ca="1">IFERROR(INDEX(MAESTRO!I:I,_xludf.AGGREGATE(15,6,ROW(MAESTRO!$B$3:$B$1000)/((MAESTRO!$B$3:$B$1000="CIVILES")*(UPPER(MAESTRO!$L$3:$L$1000)="CONFIRMADO")),ROWS($A$3:A494))),"")</f>
        <v/>
      </c>
      <c r="J494" s="18" t="str">
        <f ca="1">IFERROR(INDEX(MAESTRO!J:J,_xludf.AGGREGATE(15,6,ROW(MAESTRO!$B$3:$B$1000)/((MAESTRO!$B$3:$B$1000="CIVILES")*(UPPER(MAESTRO!$L$3:$L$1000)="CONFIRMADO")),ROWS($A$3:A494))),"")</f>
        <v/>
      </c>
      <c r="K494" s="18" t="str">
        <f ca="1">IFERROR(INDEX(MAESTRO!K:K,_xludf.AGGREGATE(15,6,ROW(MAESTRO!$B$3:$B$1000)/((MAESTRO!$B$3:$B$1000="CIVILES")*(UPPER(MAESTRO!$L$3:$L$1000)="CONFIRMADO")),ROWS($A$3:A494))),"")</f>
        <v/>
      </c>
      <c r="L494" s="18" t="str">
        <f ca="1">IFERROR(INDEX(MAESTRO!L:L,_xludf.AGGREGATE(15,6,ROW(MAESTRO!$B$3:$B$1000)/((MAESTRO!$B$3:$B$1000="CIVILES")*(UPPER(MAESTRO!$L$3:$L$1000)="CONFIRMADO")),ROWS($A$3:A494))),"")</f>
        <v/>
      </c>
      <c r="M494" s="18" t="str">
        <f ca="1">IFERROR(INDEX(MAESTRO!M:M,_xludf.AGGREGATE(15,6,ROW(MAESTRO!$B$3:$B$1000)/((MAESTRO!$B$3:$B$1000="CIVILES")*(UPPER(MAESTRO!$L$3:$L$1000)="CONFIRMADO")),ROWS($A$3:A494))),"")</f>
        <v/>
      </c>
      <c r="N494" s="18" t="str">
        <f ca="1">IFERROR(INDEX(MAESTRO!N:N,_xludf.AGGREGATE(15,6,ROW(MAESTRO!$B$3:$B$1000)/((MAESTRO!$B$3:$B$1000="CIVILES")*(UPPER(MAESTRO!$L$3:$L$1000)="CONFIRMADO")),ROWS($A$3:A494))),"")</f>
        <v/>
      </c>
      <c r="O494" s="18" t="str">
        <f ca="1">IFERROR(INDEX(MAESTRO!O:O,_xludf.AGGREGATE(15,6,ROW(MAESTRO!$B$3:$B$1000)/((MAESTRO!$B$3:$B$1000="CIVILES")*(UPPER(MAESTRO!$L$3:$L$1000)="CONFIRMADO")),ROWS($A$3:A494))),"")</f>
        <v/>
      </c>
      <c r="P494" s="18" t="str">
        <f ca="1">IFERROR(INDEX(MAESTRO!P:P,_xludf.AGGREGATE(15,6,ROW(MAESTRO!$B$3:$B$1000)/((MAESTRO!$B$3:$B$1000="CIVILES")*(UPPER(MAESTRO!$L$3:$L$1000)="CONFIRMADO")),ROWS($A$3:A494))),"")</f>
        <v/>
      </c>
      <c r="Q494" s="18" t="str">
        <f ca="1">IFERROR(INDEX(MAESTRO!Q:Q,_xludf.AGGREGATE(15,6,ROW(MAESTRO!$B$3:$B$1000)/((MAESTRO!$B$3:$B$1000="CIVILES")*(UPPER(MAESTRO!$L$3:$L$1000)="CONFIRMADO")),ROWS($A$3:A494))),"")</f>
        <v/>
      </c>
      <c r="R494" s="18" t="str">
        <f ca="1">IFERROR(INDEX(MAESTRO!R:R,_xludf.AGGREGATE(15,6,ROW(MAESTRO!$B$3:$B$1000)/((MAESTRO!$B$3:$B$1000="CIVILES")*(UPPER(MAESTRO!$L$3:$L$1000)="CONFIRMADO")),ROWS($A$3:A494))),"")</f>
        <v/>
      </c>
      <c r="S494" s="18" t="str">
        <f ca="1">IFERROR(INDEX(MAESTRO!S:S,_xludf.AGGREGATE(15,6,ROW(MAESTRO!$B$3:$B$1000)/((MAESTRO!$B$3:$B$1000="CIVILES")*(UPPER(MAESTRO!$L$3:$L$1000)="CONFIRMADO")),ROWS($A$3:A494))),"")</f>
        <v/>
      </c>
      <c r="T494" s="18" t="str">
        <f ca="1">IFERROR(INDEX(MAESTRO!T:T,_xludf.AGGREGATE(15,6,ROW(MAESTRO!$B$3:$B$1000)/((MAESTRO!$B$3:$B$1000="CIVILES")*(UPPER(MAESTRO!$L$3:$L$1000)="CONFIRMADO")),ROWS($A$3:A494))),"")</f>
        <v/>
      </c>
      <c r="U494" s="18" t="str">
        <f ca="1">IFERROR(INDEX(MAESTRO!U:U,_xludf.AGGREGATE(15,6,ROW(MAESTRO!$B$3:$B$1000)/((MAESTRO!$B$3:$B$1000="CIVILES")*(UPPER(MAESTRO!$L$3:$L$1000)="CONFIRMADO")),ROWS($A$3:A494))),"")</f>
        <v/>
      </c>
      <c r="V494" s="18" t="str">
        <f ca="1">IFERROR(INDEX(MAESTRO!V:V,_xludf.AGGREGATE(15,6,ROW(MAESTRO!$B$3:$B$1000)/((MAESTRO!$B$3:$B$1000="CIVILES")*(UPPER(MAESTRO!$L$3:$L$1000)="CONFIRMADO")),ROWS($A$3:A494))),"")</f>
        <v/>
      </c>
      <c r="W494" s="18" t="str">
        <f ca="1">IFERROR(INDEX(MAESTRO!W:W,_xludf.AGGREGATE(15,6,ROW(MAESTRO!$B$3:$B$1000)/((MAESTRO!$B$3:$B$1000="CIVILES")*(UPPER(MAESTRO!$L$3:$L$1000)="CONFIRMADO")),ROWS($A$3:A494))),"")</f>
        <v/>
      </c>
      <c r="X494" s="18" t="str">
        <f ca="1">IFERROR(INDEX(MAESTRO!X:X,_xludf.AGGREGATE(15,6,ROW(MAESTRO!$B$3:$B$1000)/((MAESTRO!$B$3:$B$1000="CIVILES")*(UPPER(MAESTRO!$L$3:$L$1000)="CONFIRMADO")),ROWS($A$3:A494))),"")</f>
        <v/>
      </c>
    </row>
    <row r="495" spans="1:24" ht="22.05" customHeight="1">
      <c r="A495" s="10" t="str">
        <f ca="1">IFERROR(INDEX(MAESTRO!A:A,_xludf.AGGREGATE(15,6,ROW(MAESTRO!$B$3:$B$1000)/((MAESTRO!$B$3:$B$1000="CIVILES")*(UPPER(MAESTRO!$L$3:$L$1000)="CONFIRMADO")),ROWS($A$3:A495))),"")</f>
        <v/>
      </c>
      <c r="B495" s="10" t="str">
        <f ca="1">IFERROR(INDEX(MAESTRO!B:B,_xludf.AGGREGATE(15,6,ROW(MAESTRO!$B$3:$B$1000)/((MAESTRO!$B$3:$B$1000="CIVILES")*(UPPER(MAESTRO!$L$3:$L$1000)="CONFIRMADO")),ROWS($A$3:A495))),"")</f>
        <v/>
      </c>
      <c r="C495" s="10" t="str">
        <f ca="1">IFERROR(INDEX(MAESTRO!C:C,_xludf.AGGREGATE(15,6,ROW(MAESTRO!$B$3:$B$1000)/((MAESTRO!$B$3:$B$1000="CIVILES")*(UPPER(MAESTRO!$L$3:$L$1000)="CONFIRMADO")),ROWS($A$3:A495))),"")</f>
        <v/>
      </c>
      <c r="D495" s="10" t="str">
        <f ca="1">IFERROR(INDEX(MAESTRO!D:D,_xludf.AGGREGATE(15,6,ROW(MAESTRO!$B$3:$B$1000)/((MAESTRO!$B$3:$B$1000="CIVILES")*(UPPER(MAESTRO!$L$3:$L$1000)="CONFIRMADO")),ROWS($A$3:A495))),"")</f>
        <v/>
      </c>
      <c r="E495" s="10" t="str">
        <f ca="1">IFERROR(INDEX(MAESTRO!E:E,_xludf.AGGREGATE(15,6,ROW(MAESTRO!$B$3:$B$1000)/((MAESTRO!$B$3:$B$1000="CIVILES")*(UPPER(MAESTRO!$L$3:$L$1000)="CONFIRMADO")),ROWS($A$3:A495))),"")</f>
        <v/>
      </c>
      <c r="F495" s="10" t="str">
        <f ca="1">IFERROR(INDEX(MAESTRO!F:F,_xludf.AGGREGATE(15,6,ROW(MAESTRO!$B$3:$B$1000)/((MAESTRO!$B$3:$B$1000="CIVILES")*(UPPER(MAESTRO!$L$3:$L$1000)="CONFIRMADO")),ROWS($A$3:A495))),"")</f>
        <v/>
      </c>
      <c r="G495" s="10" t="str">
        <f ca="1">IFERROR(INDEX(MAESTRO!G:G,_xludf.AGGREGATE(15,6,ROW(MAESTRO!$B$3:$B$1000)/((MAESTRO!$B$3:$B$1000="CIVILES")*(UPPER(MAESTRO!$L$3:$L$1000)="CONFIRMADO")),ROWS($A$3:A495))),"")</f>
        <v/>
      </c>
      <c r="H495" s="10" t="str">
        <f ca="1">IFERROR(INDEX(MAESTRO!H:H,_xludf.AGGREGATE(15,6,ROW(MAESTRO!$B$3:$B$1000)/((MAESTRO!$B$3:$B$1000="CIVILES")*(UPPER(MAESTRO!$L$3:$L$1000)="CONFIRMADO")),ROWS($A$3:A495))),"")</f>
        <v/>
      </c>
      <c r="I495" s="10" t="str">
        <f ca="1">IFERROR(INDEX(MAESTRO!I:I,_xludf.AGGREGATE(15,6,ROW(MAESTRO!$B$3:$B$1000)/((MAESTRO!$B$3:$B$1000="CIVILES")*(UPPER(MAESTRO!$L$3:$L$1000)="CONFIRMADO")),ROWS($A$3:A495))),"")</f>
        <v/>
      </c>
      <c r="J495" s="10" t="str">
        <f ca="1">IFERROR(INDEX(MAESTRO!J:J,_xludf.AGGREGATE(15,6,ROW(MAESTRO!$B$3:$B$1000)/((MAESTRO!$B$3:$B$1000="CIVILES")*(UPPER(MAESTRO!$L$3:$L$1000)="CONFIRMADO")),ROWS($A$3:A495))),"")</f>
        <v/>
      </c>
      <c r="K495" s="10" t="str">
        <f ca="1">IFERROR(INDEX(MAESTRO!K:K,_xludf.AGGREGATE(15,6,ROW(MAESTRO!$B$3:$B$1000)/((MAESTRO!$B$3:$B$1000="CIVILES")*(UPPER(MAESTRO!$L$3:$L$1000)="CONFIRMADO")),ROWS($A$3:A495))),"")</f>
        <v/>
      </c>
      <c r="L495" s="10" t="str">
        <f ca="1">IFERROR(INDEX(MAESTRO!L:L,_xludf.AGGREGATE(15,6,ROW(MAESTRO!$B$3:$B$1000)/((MAESTRO!$B$3:$B$1000="CIVILES")*(UPPER(MAESTRO!$L$3:$L$1000)="CONFIRMADO")),ROWS($A$3:A495))),"")</f>
        <v/>
      </c>
      <c r="M495" s="10" t="str">
        <f ca="1">IFERROR(INDEX(MAESTRO!M:M,_xludf.AGGREGATE(15,6,ROW(MAESTRO!$B$3:$B$1000)/((MAESTRO!$B$3:$B$1000="CIVILES")*(UPPER(MAESTRO!$L$3:$L$1000)="CONFIRMADO")),ROWS($A$3:A495))),"")</f>
        <v/>
      </c>
      <c r="N495" s="10" t="str">
        <f ca="1">IFERROR(INDEX(MAESTRO!N:N,_xludf.AGGREGATE(15,6,ROW(MAESTRO!$B$3:$B$1000)/((MAESTRO!$B$3:$B$1000="CIVILES")*(UPPER(MAESTRO!$L$3:$L$1000)="CONFIRMADO")),ROWS($A$3:A495))),"")</f>
        <v/>
      </c>
      <c r="O495" s="10" t="str">
        <f ca="1">IFERROR(INDEX(MAESTRO!O:O,_xludf.AGGREGATE(15,6,ROW(MAESTRO!$B$3:$B$1000)/((MAESTRO!$B$3:$B$1000="CIVILES")*(UPPER(MAESTRO!$L$3:$L$1000)="CONFIRMADO")),ROWS($A$3:A495))),"")</f>
        <v/>
      </c>
      <c r="P495" s="10" t="str">
        <f ca="1">IFERROR(INDEX(MAESTRO!P:P,_xludf.AGGREGATE(15,6,ROW(MAESTRO!$B$3:$B$1000)/((MAESTRO!$B$3:$B$1000="CIVILES")*(UPPER(MAESTRO!$L$3:$L$1000)="CONFIRMADO")),ROWS($A$3:A495))),"")</f>
        <v/>
      </c>
      <c r="Q495" s="10" t="str">
        <f ca="1">IFERROR(INDEX(MAESTRO!Q:Q,_xludf.AGGREGATE(15,6,ROW(MAESTRO!$B$3:$B$1000)/((MAESTRO!$B$3:$B$1000="CIVILES")*(UPPER(MAESTRO!$L$3:$L$1000)="CONFIRMADO")),ROWS($A$3:A495))),"")</f>
        <v/>
      </c>
      <c r="R495" s="10" t="str">
        <f ca="1">IFERROR(INDEX(MAESTRO!R:R,_xludf.AGGREGATE(15,6,ROW(MAESTRO!$B$3:$B$1000)/((MAESTRO!$B$3:$B$1000="CIVILES")*(UPPER(MAESTRO!$L$3:$L$1000)="CONFIRMADO")),ROWS($A$3:A495))),"")</f>
        <v/>
      </c>
      <c r="S495" s="10" t="str">
        <f ca="1">IFERROR(INDEX(MAESTRO!S:S,_xludf.AGGREGATE(15,6,ROW(MAESTRO!$B$3:$B$1000)/((MAESTRO!$B$3:$B$1000="CIVILES")*(UPPER(MAESTRO!$L$3:$L$1000)="CONFIRMADO")),ROWS($A$3:A495))),"")</f>
        <v/>
      </c>
      <c r="T495" s="10" t="str">
        <f ca="1">IFERROR(INDEX(MAESTRO!T:T,_xludf.AGGREGATE(15,6,ROW(MAESTRO!$B$3:$B$1000)/((MAESTRO!$B$3:$B$1000="CIVILES")*(UPPER(MAESTRO!$L$3:$L$1000)="CONFIRMADO")),ROWS($A$3:A495))),"")</f>
        <v/>
      </c>
      <c r="U495" s="10" t="str">
        <f ca="1">IFERROR(INDEX(MAESTRO!U:U,_xludf.AGGREGATE(15,6,ROW(MAESTRO!$B$3:$B$1000)/((MAESTRO!$B$3:$B$1000="CIVILES")*(UPPER(MAESTRO!$L$3:$L$1000)="CONFIRMADO")),ROWS($A$3:A495))),"")</f>
        <v/>
      </c>
      <c r="V495" s="10" t="str">
        <f ca="1">IFERROR(INDEX(MAESTRO!V:V,_xludf.AGGREGATE(15,6,ROW(MAESTRO!$B$3:$B$1000)/((MAESTRO!$B$3:$B$1000="CIVILES")*(UPPER(MAESTRO!$L$3:$L$1000)="CONFIRMADO")),ROWS($A$3:A495))),"")</f>
        <v/>
      </c>
      <c r="W495" s="10" t="str">
        <f ca="1">IFERROR(INDEX(MAESTRO!W:W,_xludf.AGGREGATE(15,6,ROW(MAESTRO!$B$3:$B$1000)/((MAESTRO!$B$3:$B$1000="CIVILES")*(UPPER(MAESTRO!$L$3:$L$1000)="CONFIRMADO")),ROWS($A$3:A495))),"")</f>
        <v/>
      </c>
      <c r="X495" s="10" t="str">
        <f ca="1">IFERROR(INDEX(MAESTRO!X:X,_xludf.AGGREGATE(15,6,ROW(MAESTRO!$B$3:$B$1000)/((MAESTRO!$B$3:$B$1000="CIVILES")*(UPPER(MAESTRO!$L$3:$L$1000)="CONFIRMADO")),ROWS($A$3:A495))),"")</f>
        <v/>
      </c>
    </row>
    <row r="496" spans="1:24" ht="22.05" customHeight="1">
      <c r="A496" s="18" t="str">
        <f ca="1">IFERROR(INDEX(MAESTRO!A:A,_xludf.AGGREGATE(15,6,ROW(MAESTRO!$B$3:$B$1000)/((MAESTRO!$B$3:$B$1000="CIVILES")*(UPPER(MAESTRO!$L$3:$L$1000)="CONFIRMADO")),ROWS($A$3:A496))),"")</f>
        <v/>
      </c>
      <c r="B496" s="18" t="str">
        <f ca="1">IFERROR(INDEX(MAESTRO!B:B,_xludf.AGGREGATE(15,6,ROW(MAESTRO!$B$3:$B$1000)/((MAESTRO!$B$3:$B$1000="CIVILES")*(UPPER(MAESTRO!$L$3:$L$1000)="CONFIRMADO")),ROWS($A$3:A496))),"")</f>
        <v/>
      </c>
      <c r="C496" s="18" t="str">
        <f ca="1">IFERROR(INDEX(MAESTRO!C:C,_xludf.AGGREGATE(15,6,ROW(MAESTRO!$B$3:$B$1000)/((MAESTRO!$B$3:$B$1000="CIVILES")*(UPPER(MAESTRO!$L$3:$L$1000)="CONFIRMADO")),ROWS($A$3:A496))),"")</f>
        <v/>
      </c>
      <c r="D496" s="18" t="str">
        <f ca="1">IFERROR(INDEX(MAESTRO!D:D,_xludf.AGGREGATE(15,6,ROW(MAESTRO!$B$3:$B$1000)/((MAESTRO!$B$3:$B$1000="CIVILES")*(UPPER(MAESTRO!$L$3:$L$1000)="CONFIRMADO")),ROWS($A$3:A496))),"")</f>
        <v/>
      </c>
      <c r="E496" s="18" t="str">
        <f ca="1">IFERROR(INDEX(MAESTRO!E:E,_xludf.AGGREGATE(15,6,ROW(MAESTRO!$B$3:$B$1000)/((MAESTRO!$B$3:$B$1000="CIVILES")*(UPPER(MAESTRO!$L$3:$L$1000)="CONFIRMADO")),ROWS($A$3:A496))),"")</f>
        <v/>
      </c>
      <c r="F496" s="18" t="str">
        <f ca="1">IFERROR(INDEX(MAESTRO!F:F,_xludf.AGGREGATE(15,6,ROW(MAESTRO!$B$3:$B$1000)/((MAESTRO!$B$3:$B$1000="CIVILES")*(UPPER(MAESTRO!$L$3:$L$1000)="CONFIRMADO")),ROWS($A$3:A496))),"")</f>
        <v/>
      </c>
      <c r="G496" s="18" t="str">
        <f ca="1">IFERROR(INDEX(MAESTRO!G:G,_xludf.AGGREGATE(15,6,ROW(MAESTRO!$B$3:$B$1000)/((MAESTRO!$B$3:$B$1000="CIVILES")*(UPPER(MAESTRO!$L$3:$L$1000)="CONFIRMADO")),ROWS($A$3:A496))),"")</f>
        <v/>
      </c>
      <c r="H496" s="18" t="str">
        <f ca="1">IFERROR(INDEX(MAESTRO!H:H,_xludf.AGGREGATE(15,6,ROW(MAESTRO!$B$3:$B$1000)/((MAESTRO!$B$3:$B$1000="CIVILES")*(UPPER(MAESTRO!$L$3:$L$1000)="CONFIRMADO")),ROWS($A$3:A496))),"")</f>
        <v/>
      </c>
      <c r="I496" s="18" t="str">
        <f ca="1">IFERROR(INDEX(MAESTRO!I:I,_xludf.AGGREGATE(15,6,ROW(MAESTRO!$B$3:$B$1000)/((MAESTRO!$B$3:$B$1000="CIVILES")*(UPPER(MAESTRO!$L$3:$L$1000)="CONFIRMADO")),ROWS($A$3:A496))),"")</f>
        <v/>
      </c>
      <c r="J496" s="18" t="str">
        <f ca="1">IFERROR(INDEX(MAESTRO!J:J,_xludf.AGGREGATE(15,6,ROW(MAESTRO!$B$3:$B$1000)/((MAESTRO!$B$3:$B$1000="CIVILES")*(UPPER(MAESTRO!$L$3:$L$1000)="CONFIRMADO")),ROWS($A$3:A496))),"")</f>
        <v/>
      </c>
      <c r="K496" s="18" t="str">
        <f ca="1">IFERROR(INDEX(MAESTRO!K:K,_xludf.AGGREGATE(15,6,ROW(MAESTRO!$B$3:$B$1000)/((MAESTRO!$B$3:$B$1000="CIVILES")*(UPPER(MAESTRO!$L$3:$L$1000)="CONFIRMADO")),ROWS($A$3:A496))),"")</f>
        <v/>
      </c>
      <c r="L496" s="18" t="str">
        <f ca="1">IFERROR(INDEX(MAESTRO!L:L,_xludf.AGGREGATE(15,6,ROW(MAESTRO!$B$3:$B$1000)/((MAESTRO!$B$3:$B$1000="CIVILES")*(UPPER(MAESTRO!$L$3:$L$1000)="CONFIRMADO")),ROWS($A$3:A496))),"")</f>
        <v/>
      </c>
      <c r="M496" s="18" t="str">
        <f ca="1">IFERROR(INDEX(MAESTRO!M:M,_xludf.AGGREGATE(15,6,ROW(MAESTRO!$B$3:$B$1000)/((MAESTRO!$B$3:$B$1000="CIVILES")*(UPPER(MAESTRO!$L$3:$L$1000)="CONFIRMADO")),ROWS($A$3:A496))),"")</f>
        <v/>
      </c>
      <c r="N496" s="18" t="str">
        <f ca="1">IFERROR(INDEX(MAESTRO!N:N,_xludf.AGGREGATE(15,6,ROW(MAESTRO!$B$3:$B$1000)/((MAESTRO!$B$3:$B$1000="CIVILES")*(UPPER(MAESTRO!$L$3:$L$1000)="CONFIRMADO")),ROWS($A$3:A496))),"")</f>
        <v/>
      </c>
      <c r="O496" s="18" t="str">
        <f ca="1">IFERROR(INDEX(MAESTRO!O:O,_xludf.AGGREGATE(15,6,ROW(MAESTRO!$B$3:$B$1000)/((MAESTRO!$B$3:$B$1000="CIVILES")*(UPPER(MAESTRO!$L$3:$L$1000)="CONFIRMADO")),ROWS($A$3:A496))),"")</f>
        <v/>
      </c>
      <c r="P496" s="18" t="str">
        <f ca="1">IFERROR(INDEX(MAESTRO!P:P,_xludf.AGGREGATE(15,6,ROW(MAESTRO!$B$3:$B$1000)/((MAESTRO!$B$3:$B$1000="CIVILES")*(UPPER(MAESTRO!$L$3:$L$1000)="CONFIRMADO")),ROWS($A$3:A496))),"")</f>
        <v/>
      </c>
      <c r="Q496" s="18" t="str">
        <f ca="1">IFERROR(INDEX(MAESTRO!Q:Q,_xludf.AGGREGATE(15,6,ROW(MAESTRO!$B$3:$B$1000)/((MAESTRO!$B$3:$B$1000="CIVILES")*(UPPER(MAESTRO!$L$3:$L$1000)="CONFIRMADO")),ROWS($A$3:A496))),"")</f>
        <v/>
      </c>
      <c r="R496" s="18" t="str">
        <f ca="1">IFERROR(INDEX(MAESTRO!R:R,_xludf.AGGREGATE(15,6,ROW(MAESTRO!$B$3:$B$1000)/((MAESTRO!$B$3:$B$1000="CIVILES")*(UPPER(MAESTRO!$L$3:$L$1000)="CONFIRMADO")),ROWS($A$3:A496))),"")</f>
        <v/>
      </c>
      <c r="S496" s="18" t="str">
        <f ca="1">IFERROR(INDEX(MAESTRO!S:S,_xludf.AGGREGATE(15,6,ROW(MAESTRO!$B$3:$B$1000)/((MAESTRO!$B$3:$B$1000="CIVILES")*(UPPER(MAESTRO!$L$3:$L$1000)="CONFIRMADO")),ROWS($A$3:A496))),"")</f>
        <v/>
      </c>
      <c r="T496" s="18" t="str">
        <f ca="1">IFERROR(INDEX(MAESTRO!T:T,_xludf.AGGREGATE(15,6,ROW(MAESTRO!$B$3:$B$1000)/((MAESTRO!$B$3:$B$1000="CIVILES")*(UPPER(MAESTRO!$L$3:$L$1000)="CONFIRMADO")),ROWS($A$3:A496))),"")</f>
        <v/>
      </c>
      <c r="U496" s="18" t="str">
        <f ca="1">IFERROR(INDEX(MAESTRO!U:U,_xludf.AGGREGATE(15,6,ROW(MAESTRO!$B$3:$B$1000)/((MAESTRO!$B$3:$B$1000="CIVILES")*(UPPER(MAESTRO!$L$3:$L$1000)="CONFIRMADO")),ROWS($A$3:A496))),"")</f>
        <v/>
      </c>
      <c r="V496" s="18" t="str">
        <f ca="1">IFERROR(INDEX(MAESTRO!V:V,_xludf.AGGREGATE(15,6,ROW(MAESTRO!$B$3:$B$1000)/((MAESTRO!$B$3:$B$1000="CIVILES")*(UPPER(MAESTRO!$L$3:$L$1000)="CONFIRMADO")),ROWS($A$3:A496))),"")</f>
        <v/>
      </c>
      <c r="W496" s="18" t="str">
        <f ca="1">IFERROR(INDEX(MAESTRO!W:W,_xludf.AGGREGATE(15,6,ROW(MAESTRO!$B$3:$B$1000)/((MAESTRO!$B$3:$B$1000="CIVILES")*(UPPER(MAESTRO!$L$3:$L$1000)="CONFIRMADO")),ROWS($A$3:A496))),"")</f>
        <v/>
      </c>
      <c r="X496" s="18" t="str">
        <f ca="1">IFERROR(INDEX(MAESTRO!X:X,_xludf.AGGREGATE(15,6,ROW(MAESTRO!$B$3:$B$1000)/((MAESTRO!$B$3:$B$1000="CIVILES")*(UPPER(MAESTRO!$L$3:$L$1000)="CONFIRMADO")),ROWS($A$3:A496))),"")</f>
        <v/>
      </c>
    </row>
    <row r="497" spans="1:24" ht="22.05" customHeight="1">
      <c r="A497" s="10" t="str">
        <f ca="1">IFERROR(INDEX(MAESTRO!A:A,_xludf.AGGREGATE(15,6,ROW(MAESTRO!$B$3:$B$1000)/((MAESTRO!$B$3:$B$1000="CIVILES")*(UPPER(MAESTRO!$L$3:$L$1000)="CONFIRMADO")),ROWS($A$3:A497))),"")</f>
        <v/>
      </c>
      <c r="B497" s="10" t="str">
        <f ca="1">IFERROR(INDEX(MAESTRO!B:B,_xludf.AGGREGATE(15,6,ROW(MAESTRO!$B$3:$B$1000)/((MAESTRO!$B$3:$B$1000="CIVILES")*(UPPER(MAESTRO!$L$3:$L$1000)="CONFIRMADO")),ROWS($A$3:A497))),"")</f>
        <v/>
      </c>
      <c r="C497" s="10" t="str">
        <f ca="1">IFERROR(INDEX(MAESTRO!C:C,_xludf.AGGREGATE(15,6,ROW(MAESTRO!$B$3:$B$1000)/((MAESTRO!$B$3:$B$1000="CIVILES")*(UPPER(MAESTRO!$L$3:$L$1000)="CONFIRMADO")),ROWS($A$3:A497))),"")</f>
        <v/>
      </c>
      <c r="D497" s="10" t="str">
        <f ca="1">IFERROR(INDEX(MAESTRO!D:D,_xludf.AGGREGATE(15,6,ROW(MAESTRO!$B$3:$B$1000)/((MAESTRO!$B$3:$B$1000="CIVILES")*(UPPER(MAESTRO!$L$3:$L$1000)="CONFIRMADO")),ROWS($A$3:A497))),"")</f>
        <v/>
      </c>
      <c r="E497" s="10" t="str">
        <f ca="1">IFERROR(INDEX(MAESTRO!E:E,_xludf.AGGREGATE(15,6,ROW(MAESTRO!$B$3:$B$1000)/((MAESTRO!$B$3:$B$1000="CIVILES")*(UPPER(MAESTRO!$L$3:$L$1000)="CONFIRMADO")),ROWS($A$3:A497))),"")</f>
        <v/>
      </c>
      <c r="F497" s="10" t="str">
        <f ca="1">IFERROR(INDEX(MAESTRO!F:F,_xludf.AGGREGATE(15,6,ROW(MAESTRO!$B$3:$B$1000)/((MAESTRO!$B$3:$B$1000="CIVILES")*(UPPER(MAESTRO!$L$3:$L$1000)="CONFIRMADO")),ROWS($A$3:A497))),"")</f>
        <v/>
      </c>
      <c r="G497" s="10" t="str">
        <f ca="1">IFERROR(INDEX(MAESTRO!G:G,_xludf.AGGREGATE(15,6,ROW(MAESTRO!$B$3:$B$1000)/((MAESTRO!$B$3:$B$1000="CIVILES")*(UPPER(MAESTRO!$L$3:$L$1000)="CONFIRMADO")),ROWS($A$3:A497))),"")</f>
        <v/>
      </c>
      <c r="H497" s="10" t="str">
        <f ca="1">IFERROR(INDEX(MAESTRO!H:H,_xludf.AGGREGATE(15,6,ROW(MAESTRO!$B$3:$B$1000)/((MAESTRO!$B$3:$B$1000="CIVILES")*(UPPER(MAESTRO!$L$3:$L$1000)="CONFIRMADO")),ROWS($A$3:A497))),"")</f>
        <v/>
      </c>
      <c r="I497" s="10" t="str">
        <f ca="1">IFERROR(INDEX(MAESTRO!I:I,_xludf.AGGREGATE(15,6,ROW(MAESTRO!$B$3:$B$1000)/((MAESTRO!$B$3:$B$1000="CIVILES")*(UPPER(MAESTRO!$L$3:$L$1000)="CONFIRMADO")),ROWS($A$3:A497))),"")</f>
        <v/>
      </c>
      <c r="J497" s="10" t="str">
        <f ca="1">IFERROR(INDEX(MAESTRO!J:J,_xludf.AGGREGATE(15,6,ROW(MAESTRO!$B$3:$B$1000)/((MAESTRO!$B$3:$B$1000="CIVILES")*(UPPER(MAESTRO!$L$3:$L$1000)="CONFIRMADO")),ROWS($A$3:A497))),"")</f>
        <v/>
      </c>
      <c r="K497" s="10" t="str">
        <f ca="1">IFERROR(INDEX(MAESTRO!K:K,_xludf.AGGREGATE(15,6,ROW(MAESTRO!$B$3:$B$1000)/((MAESTRO!$B$3:$B$1000="CIVILES")*(UPPER(MAESTRO!$L$3:$L$1000)="CONFIRMADO")),ROWS($A$3:A497))),"")</f>
        <v/>
      </c>
      <c r="L497" s="10" t="str">
        <f ca="1">IFERROR(INDEX(MAESTRO!L:L,_xludf.AGGREGATE(15,6,ROW(MAESTRO!$B$3:$B$1000)/((MAESTRO!$B$3:$B$1000="CIVILES")*(UPPER(MAESTRO!$L$3:$L$1000)="CONFIRMADO")),ROWS($A$3:A497))),"")</f>
        <v/>
      </c>
      <c r="M497" s="10" t="str">
        <f ca="1">IFERROR(INDEX(MAESTRO!M:M,_xludf.AGGREGATE(15,6,ROW(MAESTRO!$B$3:$B$1000)/((MAESTRO!$B$3:$B$1000="CIVILES")*(UPPER(MAESTRO!$L$3:$L$1000)="CONFIRMADO")),ROWS($A$3:A497))),"")</f>
        <v/>
      </c>
      <c r="N497" s="10" t="str">
        <f ca="1">IFERROR(INDEX(MAESTRO!N:N,_xludf.AGGREGATE(15,6,ROW(MAESTRO!$B$3:$B$1000)/((MAESTRO!$B$3:$B$1000="CIVILES")*(UPPER(MAESTRO!$L$3:$L$1000)="CONFIRMADO")),ROWS($A$3:A497))),"")</f>
        <v/>
      </c>
      <c r="O497" s="10" t="str">
        <f ca="1">IFERROR(INDEX(MAESTRO!O:O,_xludf.AGGREGATE(15,6,ROW(MAESTRO!$B$3:$B$1000)/((MAESTRO!$B$3:$B$1000="CIVILES")*(UPPER(MAESTRO!$L$3:$L$1000)="CONFIRMADO")),ROWS($A$3:A497))),"")</f>
        <v/>
      </c>
      <c r="P497" s="10" t="str">
        <f ca="1">IFERROR(INDEX(MAESTRO!P:P,_xludf.AGGREGATE(15,6,ROW(MAESTRO!$B$3:$B$1000)/((MAESTRO!$B$3:$B$1000="CIVILES")*(UPPER(MAESTRO!$L$3:$L$1000)="CONFIRMADO")),ROWS($A$3:A497))),"")</f>
        <v/>
      </c>
      <c r="Q497" s="10" t="str">
        <f ca="1">IFERROR(INDEX(MAESTRO!Q:Q,_xludf.AGGREGATE(15,6,ROW(MAESTRO!$B$3:$B$1000)/((MAESTRO!$B$3:$B$1000="CIVILES")*(UPPER(MAESTRO!$L$3:$L$1000)="CONFIRMADO")),ROWS($A$3:A497))),"")</f>
        <v/>
      </c>
      <c r="R497" s="10" t="str">
        <f ca="1">IFERROR(INDEX(MAESTRO!R:R,_xludf.AGGREGATE(15,6,ROW(MAESTRO!$B$3:$B$1000)/((MAESTRO!$B$3:$B$1000="CIVILES")*(UPPER(MAESTRO!$L$3:$L$1000)="CONFIRMADO")),ROWS($A$3:A497))),"")</f>
        <v/>
      </c>
      <c r="S497" s="10" t="str">
        <f ca="1">IFERROR(INDEX(MAESTRO!S:S,_xludf.AGGREGATE(15,6,ROW(MAESTRO!$B$3:$B$1000)/((MAESTRO!$B$3:$B$1000="CIVILES")*(UPPER(MAESTRO!$L$3:$L$1000)="CONFIRMADO")),ROWS($A$3:A497))),"")</f>
        <v/>
      </c>
      <c r="T497" s="10" t="str">
        <f ca="1">IFERROR(INDEX(MAESTRO!T:T,_xludf.AGGREGATE(15,6,ROW(MAESTRO!$B$3:$B$1000)/((MAESTRO!$B$3:$B$1000="CIVILES")*(UPPER(MAESTRO!$L$3:$L$1000)="CONFIRMADO")),ROWS($A$3:A497))),"")</f>
        <v/>
      </c>
      <c r="U497" s="10" t="str">
        <f ca="1">IFERROR(INDEX(MAESTRO!U:U,_xludf.AGGREGATE(15,6,ROW(MAESTRO!$B$3:$B$1000)/((MAESTRO!$B$3:$B$1000="CIVILES")*(UPPER(MAESTRO!$L$3:$L$1000)="CONFIRMADO")),ROWS($A$3:A497))),"")</f>
        <v/>
      </c>
      <c r="V497" s="10" t="str">
        <f ca="1">IFERROR(INDEX(MAESTRO!V:V,_xludf.AGGREGATE(15,6,ROW(MAESTRO!$B$3:$B$1000)/((MAESTRO!$B$3:$B$1000="CIVILES")*(UPPER(MAESTRO!$L$3:$L$1000)="CONFIRMADO")),ROWS($A$3:A497))),"")</f>
        <v/>
      </c>
      <c r="W497" s="10" t="str">
        <f ca="1">IFERROR(INDEX(MAESTRO!W:W,_xludf.AGGREGATE(15,6,ROW(MAESTRO!$B$3:$B$1000)/((MAESTRO!$B$3:$B$1000="CIVILES")*(UPPER(MAESTRO!$L$3:$L$1000)="CONFIRMADO")),ROWS($A$3:A497))),"")</f>
        <v/>
      </c>
      <c r="X497" s="10" t="str">
        <f ca="1">IFERROR(INDEX(MAESTRO!X:X,_xludf.AGGREGATE(15,6,ROW(MAESTRO!$B$3:$B$1000)/((MAESTRO!$B$3:$B$1000="CIVILES")*(UPPER(MAESTRO!$L$3:$L$1000)="CONFIRMADO")),ROWS($A$3:A497))),"")</f>
        <v/>
      </c>
    </row>
    <row r="498" spans="1:24" ht="22.05" customHeight="1">
      <c r="A498" s="18" t="str">
        <f ca="1">IFERROR(INDEX(MAESTRO!A:A,_xludf.AGGREGATE(15,6,ROW(MAESTRO!$B$3:$B$1000)/((MAESTRO!$B$3:$B$1000="CIVILES")*(UPPER(MAESTRO!$L$3:$L$1000)="CONFIRMADO")),ROWS($A$3:A498))),"")</f>
        <v/>
      </c>
      <c r="B498" s="18" t="str">
        <f ca="1">IFERROR(INDEX(MAESTRO!B:B,_xludf.AGGREGATE(15,6,ROW(MAESTRO!$B$3:$B$1000)/((MAESTRO!$B$3:$B$1000="CIVILES")*(UPPER(MAESTRO!$L$3:$L$1000)="CONFIRMADO")),ROWS($A$3:A498))),"")</f>
        <v/>
      </c>
      <c r="C498" s="18" t="str">
        <f ca="1">IFERROR(INDEX(MAESTRO!C:C,_xludf.AGGREGATE(15,6,ROW(MAESTRO!$B$3:$B$1000)/((MAESTRO!$B$3:$B$1000="CIVILES")*(UPPER(MAESTRO!$L$3:$L$1000)="CONFIRMADO")),ROWS($A$3:A498))),"")</f>
        <v/>
      </c>
      <c r="D498" s="18" t="str">
        <f ca="1">IFERROR(INDEX(MAESTRO!D:D,_xludf.AGGREGATE(15,6,ROW(MAESTRO!$B$3:$B$1000)/((MAESTRO!$B$3:$B$1000="CIVILES")*(UPPER(MAESTRO!$L$3:$L$1000)="CONFIRMADO")),ROWS($A$3:A498))),"")</f>
        <v/>
      </c>
      <c r="E498" s="18" t="str">
        <f ca="1">IFERROR(INDEX(MAESTRO!E:E,_xludf.AGGREGATE(15,6,ROW(MAESTRO!$B$3:$B$1000)/((MAESTRO!$B$3:$B$1000="CIVILES")*(UPPER(MAESTRO!$L$3:$L$1000)="CONFIRMADO")),ROWS($A$3:A498))),"")</f>
        <v/>
      </c>
      <c r="F498" s="18" t="str">
        <f ca="1">IFERROR(INDEX(MAESTRO!F:F,_xludf.AGGREGATE(15,6,ROW(MAESTRO!$B$3:$B$1000)/((MAESTRO!$B$3:$B$1000="CIVILES")*(UPPER(MAESTRO!$L$3:$L$1000)="CONFIRMADO")),ROWS($A$3:A498))),"")</f>
        <v/>
      </c>
      <c r="G498" s="18" t="str">
        <f ca="1">IFERROR(INDEX(MAESTRO!G:G,_xludf.AGGREGATE(15,6,ROW(MAESTRO!$B$3:$B$1000)/((MAESTRO!$B$3:$B$1000="CIVILES")*(UPPER(MAESTRO!$L$3:$L$1000)="CONFIRMADO")),ROWS($A$3:A498))),"")</f>
        <v/>
      </c>
      <c r="H498" s="18" t="str">
        <f ca="1">IFERROR(INDEX(MAESTRO!H:H,_xludf.AGGREGATE(15,6,ROW(MAESTRO!$B$3:$B$1000)/((MAESTRO!$B$3:$B$1000="CIVILES")*(UPPER(MAESTRO!$L$3:$L$1000)="CONFIRMADO")),ROWS($A$3:A498))),"")</f>
        <v/>
      </c>
      <c r="I498" s="18" t="str">
        <f ca="1">IFERROR(INDEX(MAESTRO!I:I,_xludf.AGGREGATE(15,6,ROW(MAESTRO!$B$3:$B$1000)/((MAESTRO!$B$3:$B$1000="CIVILES")*(UPPER(MAESTRO!$L$3:$L$1000)="CONFIRMADO")),ROWS($A$3:A498))),"")</f>
        <v/>
      </c>
      <c r="J498" s="18" t="str">
        <f ca="1">IFERROR(INDEX(MAESTRO!J:J,_xludf.AGGREGATE(15,6,ROW(MAESTRO!$B$3:$B$1000)/((MAESTRO!$B$3:$B$1000="CIVILES")*(UPPER(MAESTRO!$L$3:$L$1000)="CONFIRMADO")),ROWS($A$3:A498))),"")</f>
        <v/>
      </c>
      <c r="K498" s="18" t="str">
        <f ca="1">IFERROR(INDEX(MAESTRO!K:K,_xludf.AGGREGATE(15,6,ROW(MAESTRO!$B$3:$B$1000)/((MAESTRO!$B$3:$B$1000="CIVILES")*(UPPER(MAESTRO!$L$3:$L$1000)="CONFIRMADO")),ROWS($A$3:A498))),"")</f>
        <v/>
      </c>
      <c r="L498" s="18" t="str">
        <f ca="1">IFERROR(INDEX(MAESTRO!L:L,_xludf.AGGREGATE(15,6,ROW(MAESTRO!$B$3:$B$1000)/((MAESTRO!$B$3:$B$1000="CIVILES")*(UPPER(MAESTRO!$L$3:$L$1000)="CONFIRMADO")),ROWS($A$3:A498))),"")</f>
        <v/>
      </c>
      <c r="M498" s="18" t="str">
        <f ca="1">IFERROR(INDEX(MAESTRO!M:M,_xludf.AGGREGATE(15,6,ROW(MAESTRO!$B$3:$B$1000)/((MAESTRO!$B$3:$B$1000="CIVILES")*(UPPER(MAESTRO!$L$3:$L$1000)="CONFIRMADO")),ROWS($A$3:A498))),"")</f>
        <v/>
      </c>
      <c r="N498" s="18" t="str">
        <f ca="1">IFERROR(INDEX(MAESTRO!N:N,_xludf.AGGREGATE(15,6,ROW(MAESTRO!$B$3:$B$1000)/((MAESTRO!$B$3:$B$1000="CIVILES")*(UPPER(MAESTRO!$L$3:$L$1000)="CONFIRMADO")),ROWS($A$3:A498))),"")</f>
        <v/>
      </c>
      <c r="O498" s="18" t="str">
        <f ca="1">IFERROR(INDEX(MAESTRO!O:O,_xludf.AGGREGATE(15,6,ROW(MAESTRO!$B$3:$B$1000)/((MAESTRO!$B$3:$B$1000="CIVILES")*(UPPER(MAESTRO!$L$3:$L$1000)="CONFIRMADO")),ROWS($A$3:A498))),"")</f>
        <v/>
      </c>
      <c r="P498" s="18" t="str">
        <f ca="1">IFERROR(INDEX(MAESTRO!P:P,_xludf.AGGREGATE(15,6,ROW(MAESTRO!$B$3:$B$1000)/((MAESTRO!$B$3:$B$1000="CIVILES")*(UPPER(MAESTRO!$L$3:$L$1000)="CONFIRMADO")),ROWS($A$3:A498))),"")</f>
        <v/>
      </c>
      <c r="Q498" s="18" t="str">
        <f ca="1">IFERROR(INDEX(MAESTRO!Q:Q,_xludf.AGGREGATE(15,6,ROW(MAESTRO!$B$3:$B$1000)/((MAESTRO!$B$3:$B$1000="CIVILES")*(UPPER(MAESTRO!$L$3:$L$1000)="CONFIRMADO")),ROWS($A$3:A498))),"")</f>
        <v/>
      </c>
      <c r="R498" s="18" t="str">
        <f ca="1">IFERROR(INDEX(MAESTRO!R:R,_xludf.AGGREGATE(15,6,ROW(MAESTRO!$B$3:$B$1000)/((MAESTRO!$B$3:$B$1000="CIVILES")*(UPPER(MAESTRO!$L$3:$L$1000)="CONFIRMADO")),ROWS($A$3:A498))),"")</f>
        <v/>
      </c>
      <c r="S498" s="18" t="str">
        <f ca="1">IFERROR(INDEX(MAESTRO!S:S,_xludf.AGGREGATE(15,6,ROW(MAESTRO!$B$3:$B$1000)/((MAESTRO!$B$3:$B$1000="CIVILES")*(UPPER(MAESTRO!$L$3:$L$1000)="CONFIRMADO")),ROWS($A$3:A498))),"")</f>
        <v/>
      </c>
      <c r="T498" s="18" t="str">
        <f ca="1">IFERROR(INDEX(MAESTRO!T:T,_xludf.AGGREGATE(15,6,ROW(MAESTRO!$B$3:$B$1000)/((MAESTRO!$B$3:$B$1000="CIVILES")*(UPPER(MAESTRO!$L$3:$L$1000)="CONFIRMADO")),ROWS($A$3:A498))),"")</f>
        <v/>
      </c>
      <c r="U498" s="18" t="str">
        <f ca="1">IFERROR(INDEX(MAESTRO!U:U,_xludf.AGGREGATE(15,6,ROW(MAESTRO!$B$3:$B$1000)/((MAESTRO!$B$3:$B$1000="CIVILES")*(UPPER(MAESTRO!$L$3:$L$1000)="CONFIRMADO")),ROWS($A$3:A498))),"")</f>
        <v/>
      </c>
      <c r="V498" s="18" t="str">
        <f ca="1">IFERROR(INDEX(MAESTRO!V:V,_xludf.AGGREGATE(15,6,ROW(MAESTRO!$B$3:$B$1000)/((MAESTRO!$B$3:$B$1000="CIVILES")*(UPPER(MAESTRO!$L$3:$L$1000)="CONFIRMADO")),ROWS($A$3:A498))),"")</f>
        <v/>
      </c>
      <c r="W498" s="18" t="str">
        <f ca="1">IFERROR(INDEX(MAESTRO!W:W,_xludf.AGGREGATE(15,6,ROW(MAESTRO!$B$3:$B$1000)/((MAESTRO!$B$3:$B$1000="CIVILES")*(UPPER(MAESTRO!$L$3:$L$1000)="CONFIRMADO")),ROWS($A$3:A498))),"")</f>
        <v/>
      </c>
      <c r="X498" s="18" t="str">
        <f ca="1">IFERROR(INDEX(MAESTRO!X:X,_xludf.AGGREGATE(15,6,ROW(MAESTRO!$B$3:$B$1000)/((MAESTRO!$B$3:$B$1000="CIVILES")*(UPPER(MAESTRO!$L$3:$L$1000)="CONFIRMADO")),ROWS($A$3:A498))),"")</f>
        <v/>
      </c>
    </row>
    <row r="499" spans="1:24" ht="22.05" customHeight="1">
      <c r="A499" s="10" t="str">
        <f ca="1">IFERROR(INDEX(MAESTRO!A:A,_xludf.AGGREGATE(15,6,ROW(MAESTRO!$B$3:$B$1000)/((MAESTRO!$B$3:$B$1000="CIVILES")*(UPPER(MAESTRO!$L$3:$L$1000)="CONFIRMADO")),ROWS($A$3:A499))),"")</f>
        <v/>
      </c>
      <c r="B499" s="10" t="str">
        <f ca="1">IFERROR(INDEX(MAESTRO!B:B,_xludf.AGGREGATE(15,6,ROW(MAESTRO!$B$3:$B$1000)/((MAESTRO!$B$3:$B$1000="CIVILES")*(UPPER(MAESTRO!$L$3:$L$1000)="CONFIRMADO")),ROWS($A$3:A499))),"")</f>
        <v/>
      </c>
      <c r="C499" s="10" t="str">
        <f ca="1">IFERROR(INDEX(MAESTRO!C:C,_xludf.AGGREGATE(15,6,ROW(MAESTRO!$B$3:$B$1000)/((MAESTRO!$B$3:$B$1000="CIVILES")*(UPPER(MAESTRO!$L$3:$L$1000)="CONFIRMADO")),ROWS($A$3:A499))),"")</f>
        <v/>
      </c>
      <c r="D499" s="10" t="str">
        <f ca="1">IFERROR(INDEX(MAESTRO!D:D,_xludf.AGGREGATE(15,6,ROW(MAESTRO!$B$3:$B$1000)/((MAESTRO!$B$3:$B$1000="CIVILES")*(UPPER(MAESTRO!$L$3:$L$1000)="CONFIRMADO")),ROWS($A$3:A499))),"")</f>
        <v/>
      </c>
      <c r="E499" s="10" t="str">
        <f ca="1">IFERROR(INDEX(MAESTRO!E:E,_xludf.AGGREGATE(15,6,ROW(MAESTRO!$B$3:$B$1000)/((MAESTRO!$B$3:$B$1000="CIVILES")*(UPPER(MAESTRO!$L$3:$L$1000)="CONFIRMADO")),ROWS($A$3:A499))),"")</f>
        <v/>
      </c>
      <c r="F499" s="10" t="str">
        <f ca="1">IFERROR(INDEX(MAESTRO!F:F,_xludf.AGGREGATE(15,6,ROW(MAESTRO!$B$3:$B$1000)/((MAESTRO!$B$3:$B$1000="CIVILES")*(UPPER(MAESTRO!$L$3:$L$1000)="CONFIRMADO")),ROWS($A$3:A499))),"")</f>
        <v/>
      </c>
      <c r="G499" s="10" t="str">
        <f ca="1">IFERROR(INDEX(MAESTRO!G:G,_xludf.AGGREGATE(15,6,ROW(MAESTRO!$B$3:$B$1000)/((MAESTRO!$B$3:$B$1000="CIVILES")*(UPPER(MAESTRO!$L$3:$L$1000)="CONFIRMADO")),ROWS($A$3:A499))),"")</f>
        <v/>
      </c>
      <c r="H499" s="10" t="str">
        <f ca="1">IFERROR(INDEX(MAESTRO!H:H,_xludf.AGGREGATE(15,6,ROW(MAESTRO!$B$3:$B$1000)/((MAESTRO!$B$3:$B$1000="CIVILES")*(UPPER(MAESTRO!$L$3:$L$1000)="CONFIRMADO")),ROWS($A$3:A499))),"")</f>
        <v/>
      </c>
      <c r="I499" s="10" t="str">
        <f ca="1">IFERROR(INDEX(MAESTRO!I:I,_xludf.AGGREGATE(15,6,ROW(MAESTRO!$B$3:$B$1000)/((MAESTRO!$B$3:$B$1000="CIVILES")*(UPPER(MAESTRO!$L$3:$L$1000)="CONFIRMADO")),ROWS($A$3:A499))),"")</f>
        <v/>
      </c>
      <c r="J499" s="10" t="str">
        <f ca="1">IFERROR(INDEX(MAESTRO!J:J,_xludf.AGGREGATE(15,6,ROW(MAESTRO!$B$3:$B$1000)/((MAESTRO!$B$3:$B$1000="CIVILES")*(UPPER(MAESTRO!$L$3:$L$1000)="CONFIRMADO")),ROWS($A$3:A499))),"")</f>
        <v/>
      </c>
      <c r="K499" s="10" t="str">
        <f ca="1">IFERROR(INDEX(MAESTRO!K:K,_xludf.AGGREGATE(15,6,ROW(MAESTRO!$B$3:$B$1000)/((MAESTRO!$B$3:$B$1000="CIVILES")*(UPPER(MAESTRO!$L$3:$L$1000)="CONFIRMADO")),ROWS($A$3:A499))),"")</f>
        <v/>
      </c>
      <c r="L499" s="10" t="str">
        <f ca="1">IFERROR(INDEX(MAESTRO!L:L,_xludf.AGGREGATE(15,6,ROW(MAESTRO!$B$3:$B$1000)/((MAESTRO!$B$3:$B$1000="CIVILES")*(UPPER(MAESTRO!$L$3:$L$1000)="CONFIRMADO")),ROWS($A$3:A499))),"")</f>
        <v/>
      </c>
      <c r="M499" s="10" t="str">
        <f ca="1">IFERROR(INDEX(MAESTRO!M:M,_xludf.AGGREGATE(15,6,ROW(MAESTRO!$B$3:$B$1000)/((MAESTRO!$B$3:$B$1000="CIVILES")*(UPPER(MAESTRO!$L$3:$L$1000)="CONFIRMADO")),ROWS($A$3:A499))),"")</f>
        <v/>
      </c>
      <c r="N499" s="10" t="str">
        <f ca="1">IFERROR(INDEX(MAESTRO!N:N,_xludf.AGGREGATE(15,6,ROW(MAESTRO!$B$3:$B$1000)/((MAESTRO!$B$3:$B$1000="CIVILES")*(UPPER(MAESTRO!$L$3:$L$1000)="CONFIRMADO")),ROWS($A$3:A499))),"")</f>
        <v/>
      </c>
      <c r="O499" s="10" t="str">
        <f ca="1">IFERROR(INDEX(MAESTRO!O:O,_xludf.AGGREGATE(15,6,ROW(MAESTRO!$B$3:$B$1000)/((MAESTRO!$B$3:$B$1000="CIVILES")*(UPPER(MAESTRO!$L$3:$L$1000)="CONFIRMADO")),ROWS($A$3:A499))),"")</f>
        <v/>
      </c>
      <c r="P499" s="10" t="str">
        <f ca="1">IFERROR(INDEX(MAESTRO!P:P,_xludf.AGGREGATE(15,6,ROW(MAESTRO!$B$3:$B$1000)/((MAESTRO!$B$3:$B$1000="CIVILES")*(UPPER(MAESTRO!$L$3:$L$1000)="CONFIRMADO")),ROWS($A$3:A499))),"")</f>
        <v/>
      </c>
      <c r="Q499" s="10" t="str">
        <f ca="1">IFERROR(INDEX(MAESTRO!Q:Q,_xludf.AGGREGATE(15,6,ROW(MAESTRO!$B$3:$B$1000)/((MAESTRO!$B$3:$B$1000="CIVILES")*(UPPER(MAESTRO!$L$3:$L$1000)="CONFIRMADO")),ROWS($A$3:A499))),"")</f>
        <v/>
      </c>
      <c r="R499" s="10" t="str">
        <f ca="1">IFERROR(INDEX(MAESTRO!R:R,_xludf.AGGREGATE(15,6,ROW(MAESTRO!$B$3:$B$1000)/((MAESTRO!$B$3:$B$1000="CIVILES")*(UPPER(MAESTRO!$L$3:$L$1000)="CONFIRMADO")),ROWS($A$3:A499))),"")</f>
        <v/>
      </c>
      <c r="S499" s="10" t="str">
        <f ca="1">IFERROR(INDEX(MAESTRO!S:S,_xludf.AGGREGATE(15,6,ROW(MAESTRO!$B$3:$B$1000)/((MAESTRO!$B$3:$B$1000="CIVILES")*(UPPER(MAESTRO!$L$3:$L$1000)="CONFIRMADO")),ROWS($A$3:A499))),"")</f>
        <v/>
      </c>
      <c r="T499" s="10" t="str">
        <f ca="1">IFERROR(INDEX(MAESTRO!T:T,_xludf.AGGREGATE(15,6,ROW(MAESTRO!$B$3:$B$1000)/((MAESTRO!$B$3:$B$1000="CIVILES")*(UPPER(MAESTRO!$L$3:$L$1000)="CONFIRMADO")),ROWS($A$3:A499))),"")</f>
        <v/>
      </c>
      <c r="U499" s="10" t="str">
        <f ca="1">IFERROR(INDEX(MAESTRO!U:U,_xludf.AGGREGATE(15,6,ROW(MAESTRO!$B$3:$B$1000)/((MAESTRO!$B$3:$B$1000="CIVILES")*(UPPER(MAESTRO!$L$3:$L$1000)="CONFIRMADO")),ROWS($A$3:A499))),"")</f>
        <v/>
      </c>
      <c r="V499" s="10" t="str">
        <f ca="1">IFERROR(INDEX(MAESTRO!V:V,_xludf.AGGREGATE(15,6,ROW(MAESTRO!$B$3:$B$1000)/((MAESTRO!$B$3:$B$1000="CIVILES")*(UPPER(MAESTRO!$L$3:$L$1000)="CONFIRMADO")),ROWS($A$3:A499))),"")</f>
        <v/>
      </c>
      <c r="W499" s="10" t="str">
        <f ca="1">IFERROR(INDEX(MAESTRO!W:W,_xludf.AGGREGATE(15,6,ROW(MAESTRO!$B$3:$B$1000)/((MAESTRO!$B$3:$B$1000="CIVILES")*(UPPER(MAESTRO!$L$3:$L$1000)="CONFIRMADO")),ROWS($A$3:A499))),"")</f>
        <v/>
      </c>
      <c r="X499" s="10" t="str">
        <f ca="1">IFERROR(INDEX(MAESTRO!X:X,_xludf.AGGREGATE(15,6,ROW(MAESTRO!$B$3:$B$1000)/((MAESTRO!$B$3:$B$1000="CIVILES")*(UPPER(MAESTRO!$L$3:$L$1000)="CONFIRMADO")),ROWS($A$3:A499))),"")</f>
        <v/>
      </c>
    </row>
    <row r="500" spans="1:24" ht="22.05" customHeight="1">
      <c r="A500" s="18" t="str">
        <f ca="1">IFERROR(INDEX(MAESTRO!A:A,_xludf.AGGREGATE(15,6,ROW(MAESTRO!$B$3:$B$1000)/((MAESTRO!$B$3:$B$1000="CIVILES")*(UPPER(MAESTRO!$L$3:$L$1000)="CONFIRMADO")),ROWS($A$3:A500))),"")</f>
        <v/>
      </c>
      <c r="B500" s="18" t="str">
        <f ca="1">IFERROR(INDEX(MAESTRO!B:B,_xludf.AGGREGATE(15,6,ROW(MAESTRO!$B$3:$B$1000)/((MAESTRO!$B$3:$B$1000="CIVILES")*(UPPER(MAESTRO!$L$3:$L$1000)="CONFIRMADO")),ROWS($A$3:A500))),"")</f>
        <v/>
      </c>
      <c r="C500" s="18" t="str">
        <f ca="1">IFERROR(INDEX(MAESTRO!C:C,_xludf.AGGREGATE(15,6,ROW(MAESTRO!$B$3:$B$1000)/((MAESTRO!$B$3:$B$1000="CIVILES")*(UPPER(MAESTRO!$L$3:$L$1000)="CONFIRMADO")),ROWS($A$3:A500))),"")</f>
        <v/>
      </c>
      <c r="D500" s="18" t="str">
        <f ca="1">IFERROR(INDEX(MAESTRO!D:D,_xludf.AGGREGATE(15,6,ROW(MAESTRO!$B$3:$B$1000)/((MAESTRO!$B$3:$B$1000="CIVILES")*(UPPER(MAESTRO!$L$3:$L$1000)="CONFIRMADO")),ROWS($A$3:A500))),"")</f>
        <v/>
      </c>
      <c r="E500" s="18" t="str">
        <f ca="1">IFERROR(INDEX(MAESTRO!E:E,_xludf.AGGREGATE(15,6,ROW(MAESTRO!$B$3:$B$1000)/((MAESTRO!$B$3:$B$1000="CIVILES")*(UPPER(MAESTRO!$L$3:$L$1000)="CONFIRMADO")),ROWS($A$3:A500))),"")</f>
        <v/>
      </c>
      <c r="F500" s="18" t="str">
        <f ca="1">IFERROR(INDEX(MAESTRO!F:F,_xludf.AGGREGATE(15,6,ROW(MAESTRO!$B$3:$B$1000)/((MAESTRO!$B$3:$B$1000="CIVILES")*(UPPER(MAESTRO!$L$3:$L$1000)="CONFIRMADO")),ROWS($A$3:A500))),"")</f>
        <v/>
      </c>
      <c r="G500" s="18" t="str">
        <f ca="1">IFERROR(INDEX(MAESTRO!G:G,_xludf.AGGREGATE(15,6,ROW(MAESTRO!$B$3:$B$1000)/((MAESTRO!$B$3:$B$1000="CIVILES")*(UPPER(MAESTRO!$L$3:$L$1000)="CONFIRMADO")),ROWS($A$3:A500))),"")</f>
        <v/>
      </c>
      <c r="H500" s="18" t="str">
        <f ca="1">IFERROR(INDEX(MAESTRO!H:H,_xludf.AGGREGATE(15,6,ROW(MAESTRO!$B$3:$B$1000)/((MAESTRO!$B$3:$B$1000="CIVILES")*(UPPER(MAESTRO!$L$3:$L$1000)="CONFIRMADO")),ROWS($A$3:A500))),"")</f>
        <v/>
      </c>
      <c r="I500" s="18" t="str">
        <f ca="1">IFERROR(INDEX(MAESTRO!I:I,_xludf.AGGREGATE(15,6,ROW(MAESTRO!$B$3:$B$1000)/((MAESTRO!$B$3:$B$1000="CIVILES")*(UPPER(MAESTRO!$L$3:$L$1000)="CONFIRMADO")),ROWS($A$3:A500))),"")</f>
        <v/>
      </c>
      <c r="J500" s="18" t="str">
        <f ca="1">IFERROR(INDEX(MAESTRO!J:J,_xludf.AGGREGATE(15,6,ROW(MAESTRO!$B$3:$B$1000)/((MAESTRO!$B$3:$B$1000="CIVILES")*(UPPER(MAESTRO!$L$3:$L$1000)="CONFIRMADO")),ROWS($A$3:A500))),"")</f>
        <v/>
      </c>
      <c r="K500" s="18" t="str">
        <f ca="1">IFERROR(INDEX(MAESTRO!K:K,_xludf.AGGREGATE(15,6,ROW(MAESTRO!$B$3:$B$1000)/((MAESTRO!$B$3:$B$1000="CIVILES")*(UPPER(MAESTRO!$L$3:$L$1000)="CONFIRMADO")),ROWS($A$3:A500))),"")</f>
        <v/>
      </c>
      <c r="L500" s="18" t="str">
        <f ca="1">IFERROR(INDEX(MAESTRO!L:L,_xludf.AGGREGATE(15,6,ROW(MAESTRO!$B$3:$B$1000)/((MAESTRO!$B$3:$B$1000="CIVILES")*(UPPER(MAESTRO!$L$3:$L$1000)="CONFIRMADO")),ROWS($A$3:A500))),"")</f>
        <v/>
      </c>
      <c r="M500" s="18" t="str">
        <f ca="1">IFERROR(INDEX(MAESTRO!M:M,_xludf.AGGREGATE(15,6,ROW(MAESTRO!$B$3:$B$1000)/((MAESTRO!$B$3:$B$1000="CIVILES")*(UPPER(MAESTRO!$L$3:$L$1000)="CONFIRMADO")),ROWS($A$3:A500))),"")</f>
        <v/>
      </c>
      <c r="N500" s="18" t="str">
        <f ca="1">IFERROR(INDEX(MAESTRO!N:N,_xludf.AGGREGATE(15,6,ROW(MAESTRO!$B$3:$B$1000)/((MAESTRO!$B$3:$B$1000="CIVILES")*(UPPER(MAESTRO!$L$3:$L$1000)="CONFIRMADO")),ROWS($A$3:A500))),"")</f>
        <v/>
      </c>
      <c r="O500" s="18" t="str">
        <f ca="1">IFERROR(INDEX(MAESTRO!O:O,_xludf.AGGREGATE(15,6,ROW(MAESTRO!$B$3:$B$1000)/((MAESTRO!$B$3:$B$1000="CIVILES")*(UPPER(MAESTRO!$L$3:$L$1000)="CONFIRMADO")),ROWS($A$3:A500))),"")</f>
        <v/>
      </c>
      <c r="P500" s="18" t="str">
        <f ca="1">IFERROR(INDEX(MAESTRO!P:P,_xludf.AGGREGATE(15,6,ROW(MAESTRO!$B$3:$B$1000)/((MAESTRO!$B$3:$B$1000="CIVILES")*(UPPER(MAESTRO!$L$3:$L$1000)="CONFIRMADO")),ROWS($A$3:A500))),"")</f>
        <v/>
      </c>
      <c r="Q500" s="18" t="str">
        <f ca="1">IFERROR(INDEX(MAESTRO!Q:Q,_xludf.AGGREGATE(15,6,ROW(MAESTRO!$B$3:$B$1000)/((MAESTRO!$B$3:$B$1000="CIVILES")*(UPPER(MAESTRO!$L$3:$L$1000)="CONFIRMADO")),ROWS($A$3:A500))),"")</f>
        <v/>
      </c>
      <c r="R500" s="18" t="str">
        <f ca="1">IFERROR(INDEX(MAESTRO!R:R,_xludf.AGGREGATE(15,6,ROW(MAESTRO!$B$3:$B$1000)/((MAESTRO!$B$3:$B$1000="CIVILES")*(UPPER(MAESTRO!$L$3:$L$1000)="CONFIRMADO")),ROWS($A$3:A500))),"")</f>
        <v/>
      </c>
      <c r="S500" s="18" t="str">
        <f ca="1">IFERROR(INDEX(MAESTRO!S:S,_xludf.AGGREGATE(15,6,ROW(MAESTRO!$B$3:$B$1000)/((MAESTRO!$B$3:$B$1000="CIVILES")*(UPPER(MAESTRO!$L$3:$L$1000)="CONFIRMADO")),ROWS($A$3:A500))),"")</f>
        <v/>
      </c>
      <c r="T500" s="18" t="str">
        <f ca="1">IFERROR(INDEX(MAESTRO!T:T,_xludf.AGGREGATE(15,6,ROW(MAESTRO!$B$3:$B$1000)/((MAESTRO!$B$3:$B$1000="CIVILES")*(UPPER(MAESTRO!$L$3:$L$1000)="CONFIRMADO")),ROWS($A$3:A500))),"")</f>
        <v/>
      </c>
      <c r="U500" s="18" t="str">
        <f ca="1">IFERROR(INDEX(MAESTRO!U:U,_xludf.AGGREGATE(15,6,ROW(MAESTRO!$B$3:$B$1000)/((MAESTRO!$B$3:$B$1000="CIVILES")*(UPPER(MAESTRO!$L$3:$L$1000)="CONFIRMADO")),ROWS($A$3:A500))),"")</f>
        <v/>
      </c>
      <c r="V500" s="18" t="str">
        <f ca="1">IFERROR(INDEX(MAESTRO!V:V,_xludf.AGGREGATE(15,6,ROW(MAESTRO!$B$3:$B$1000)/((MAESTRO!$B$3:$B$1000="CIVILES")*(UPPER(MAESTRO!$L$3:$L$1000)="CONFIRMADO")),ROWS($A$3:A500))),"")</f>
        <v/>
      </c>
      <c r="W500" s="18" t="str">
        <f ca="1">IFERROR(INDEX(MAESTRO!W:W,_xludf.AGGREGATE(15,6,ROW(MAESTRO!$B$3:$B$1000)/((MAESTRO!$B$3:$B$1000="CIVILES")*(UPPER(MAESTRO!$L$3:$L$1000)="CONFIRMADO")),ROWS($A$3:A500))),"")</f>
        <v/>
      </c>
      <c r="X500" s="18" t="str">
        <f ca="1">IFERROR(INDEX(MAESTRO!X:X,_xludf.AGGREGATE(15,6,ROW(MAESTRO!$B$3:$B$1000)/((MAESTRO!$B$3:$B$1000="CIVILES")*(UPPER(MAESTRO!$L$3:$L$1000)="CONFIRMADO")),ROWS($A$3:A500))),"")</f>
        <v/>
      </c>
    </row>
    <row r="501" spans="1:24" ht="22.05" customHeight="1">
      <c r="A501" s="10" t="str">
        <f ca="1">IFERROR(INDEX(MAESTRO!A:A,_xludf.AGGREGATE(15,6,ROW(MAESTRO!$B$3:$B$1000)/((MAESTRO!$B$3:$B$1000="CIVILES")*(UPPER(MAESTRO!$L$3:$L$1000)="CONFIRMADO")),ROWS($A$3:A501))),"")</f>
        <v/>
      </c>
      <c r="B501" s="10" t="str">
        <f ca="1">IFERROR(INDEX(MAESTRO!B:B,_xludf.AGGREGATE(15,6,ROW(MAESTRO!$B$3:$B$1000)/((MAESTRO!$B$3:$B$1000="CIVILES")*(UPPER(MAESTRO!$L$3:$L$1000)="CONFIRMADO")),ROWS($A$3:A501))),"")</f>
        <v/>
      </c>
      <c r="C501" s="10" t="str">
        <f ca="1">IFERROR(INDEX(MAESTRO!C:C,_xludf.AGGREGATE(15,6,ROW(MAESTRO!$B$3:$B$1000)/((MAESTRO!$B$3:$B$1000="CIVILES")*(UPPER(MAESTRO!$L$3:$L$1000)="CONFIRMADO")),ROWS($A$3:A501))),"")</f>
        <v/>
      </c>
      <c r="D501" s="10" t="str">
        <f ca="1">IFERROR(INDEX(MAESTRO!D:D,_xludf.AGGREGATE(15,6,ROW(MAESTRO!$B$3:$B$1000)/((MAESTRO!$B$3:$B$1000="CIVILES")*(UPPER(MAESTRO!$L$3:$L$1000)="CONFIRMADO")),ROWS($A$3:A501))),"")</f>
        <v/>
      </c>
      <c r="E501" s="10" t="str">
        <f ca="1">IFERROR(INDEX(MAESTRO!E:E,_xludf.AGGREGATE(15,6,ROW(MAESTRO!$B$3:$B$1000)/((MAESTRO!$B$3:$B$1000="CIVILES")*(UPPER(MAESTRO!$L$3:$L$1000)="CONFIRMADO")),ROWS($A$3:A501))),"")</f>
        <v/>
      </c>
      <c r="F501" s="10" t="str">
        <f ca="1">IFERROR(INDEX(MAESTRO!F:F,_xludf.AGGREGATE(15,6,ROW(MAESTRO!$B$3:$B$1000)/((MAESTRO!$B$3:$B$1000="CIVILES")*(UPPER(MAESTRO!$L$3:$L$1000)="CONFIRMADO")),ROWS($A$3:A501))),"")</f>
        <v/>
      </c>
      <c r="G501" s="10" t="str">
        <f ca="1">IFERROR(INDEX(MAESTRO!G:G,_xludf.AGGREGATE(15,6,ROW(MAESTRO!$B$3:$B$1000)/((MAESTRO!$B$3:$B$1000="CIVILES")*(UPPER(MAESTRO!$L$3:$L$1000)="CONFIRMADO")),ROWS($A$3:A501))),"")</f>
        <v/>
      </c>
      <c r="H501" s="10" t="str">
        <f ca="1">IFERROR(INDEX(MAESTRO!H:H,_xludf.AGGREGATE(15,6,ROW(MAESTRO!$B$3:$B$1000)/((MAESTRO!$B$3:$B$1000="CIVILES")*(UPPER(MAESTRO!$L$3:$L$1000)="CONFIRMADO")),ROWS($A$3:A501))),"")</f>
        <v/>
      </c>
      <c r="I501" s="10" t="str">
        <f ca="1">IFERROR(INDEX(MAESTRO!I:I,_xludf.AGGREGATE(15,6,ROW(MAESTRO!$B$3:$B$1000)/((MAESTRO!$B$3:$B$1000="CIVILES")*(UPPER(MAESTRO!$L$3:$L$1000)="CONFIRMADO")),ROWS($A$3:A501))),"")</f>
        <v/>
      </c>
      <c r="J501" s="10" t="str">
        <f ca="1">IFERROR(INDEX(MAESTRO!J:J,_xludf.AGGREGATE(15,6,ROW(MAESTRO!$B$3:$B$1000)/((MAESTRO!$B$3:$B$1000="CIVILES")*(UPPER(MAESTRO!$L$3:$L$1000)="CONFIRMADO")),ROWS($A$3:A501))),"")</f>
        <v/>
      </c>
      <c r="K501" s="10" t="str">
        <f ca="1">IFERROR(INDEX(MAESTRO!K:K,_xludf.AGGREGATE(15,6,ROW(MAESTRO!$B$3:$B$1000)/((MAESTRO!$B$3:$B$1000="CIVILES")*(UPPER(MAESTRO!$L$3:$L$1000)="CONFIRMADO")),ROWS($A$3:A501))),"")</f>
        <v/>
      </c>
      <c r="L501" s="10" t="str">
        <f ca="1">IFERROR(INDEX(MAESTRO!L:L,_xludf.AGGREGATE(15,6,ROW(MAESTRO!$B$3:$B$1000)/((MAESTRO!$B$3:$B$1000="CIVILES")*(UPPER(MAESTRO!$L$3:$L$1000)="CONFIRMADO")),ROWS($A$3:A501))),"")</f>
        <v/>
      </c>
      <c r="M501" s="10" t="str">
        <f ca="1">IFERROR(INDEX(MAESTRO!M:M,_xludf.AGGREGATE(15,6,ROW(MAESTRO!$B$3:$B$1000)/((MAESTRO!$B$3:$B$1000="CIVILES")*(UPPER(MAESTRO!$L$3:$L$1000)="CONFIRMADO")),ROWS($A$3:A501))),"")</f>
        <v/>
      </c>
      <c r="N501" s="10" t="str">
        <f ca="1">IFERROR(INDEX(MAESTRO!N:N,_xludf.AGGREGATE(15,6,ROW(MAESTRO!$B$3:$B$1000)/((MAESTRO!$B$3:$B$1000="CIVILES")*(UPPER(MAESTRO!$L$3:$L$1000)="CONFIRMADO")),ROWS($A$3:A501))),"")</f>
        <v/>
      </c>
      <c r="O501" s="10" t="str">
        <f ca="1">IFERROR(INDEX(MAESTRO!O:O,_xludf.AGGREGATE(15,6,ROW(MAESTRO!$B$3:$B$1000)/((MAESTRO!$B$3:$B$1000="CIVILES")*(UPPER(MAESTRO!$L$3:$L$1000)="CONFIRMADO")),ROWS($A$3:A501))),"")</f>
        <v/>
      </c>
      <c r="P501" s="10" t="str">
        <f ca="1">IFERROR(INDEX(MAESTRO!P:P,_xludf.AGGREGATE(15,6,ROW(MAESTRO!$B$3:$B$1000)/((MAESTRO!$B$3:$B$1000="CIVILES")*(UPPER(MAESTRO!$L$3:$L$1000)="CONFIRMADO")),ROWS($A$3:A501))),"")</f>
        <v/>
      </c>
      <c r="Q501" s="10" t="str">
        <f ca="1">IFERROR(INDEX(MAESTRO!Q:Q,_xludf.AGGREGATE(15,6,ROW(MAESTRO!$B$3:$B$1000)/((MAESTRO!$B$3:$B$1000="CIVILES")*(UPPER(MAESTRO!$L$3:$L$1000)="CONFIRMADO")),ROWS($A$3:A501))),"")</f>
        <v/>
      </c>
      <c r="R501" s="10" t="str">
        <f ca="1">IFERROR(INDEX(MAESTRO!R:R,_xludf.AGGREGATE(15,6,ROW(MAESTRO!$B$3:$B$1000)/((MAESTRO!$B$3:$B$1000="CIVILES")*(UPPER(MAESTRO!$L$3:$L$1000)="CONFIRMADO")),ROWS($A$3:A501))),"")</f>
        <v/>
      </c>
      <c r="S501" s="10" t="str">
        <f ca="1">IFERROR(INDEX(MAESTRO!S:S,_xludf.AGGREGATE(15,6,ROW(MAESTRO!$B$3:$B$1000)/((MAESTRO!$B$3:$B$1000="CIVILES")*(UPPER(MAESTRO!$L$3:$L$1000)="CONFIRMADO")),ROWS($A$3:A501))),"")</f>
        <v/>
      </c>
      <c r="T501" s="10" t="str">
        <f ca="1">IFERROR(INDEX(MAESTRO!T:T,_xludf.AGGREGATE(15,6,ROW(MAESTRO!$B$3:$B$1000)/((MAESTRO!$B$3:$B$1000="CIVILES")*(UPPER(MAESTRO!$L$3:$L$1000)="CONFIRMADO")),ROWS($A$3:A501))),"")</f>
        <v/>
      </c>
      <c r="U501" s="10" t="str">
        <f ca="1">IFERROR(INDEX(MAESTRO!U:U,_xludf.AGGREGATE(15,6,ROW(MAESTRO!$B$3:$B$1000)/((MAESTRO!$B$3:$B$1000="CIVILES")*(UPPER(MAESTRO!$L$3:$L$1000)="CONFIRMADO")),ROWS($A$3:A501))),"")</f>
        <v/>
      </c>
      <c r="V501" s="10" t="str">
        <f ca="1">IFERROR(INDEX(MAESTRO!V:V,_xludf.AGGREGATE(15,6,ROW(MAESTRO!$B$3:$B$1000)/((MAESTRO!$B$3:$B$1000="CIVILES")*(UPPER(MAESTRO!$L$3:$L$1000)="CONFIRMADO")),ROWS($A$3:A501))),"")</f>
        <v/>
      </c>
      <c r="W501" s="10" t="str">
        <f ca="1">IFERROR(INDEX(MAESTRO!W:W,_xludf.AGGREGATE(15,6,ROW(MAESTRO!$B$3:$B$1000)/((MAESTRO!$B$3:$B$1000="CIVILES")*(UPPER(MAESTRO!$L$3:$L$1000)="CONFIRMADO")),ROWS($A$3:A501))),"")</f>
        <v/>
      </c>
      <c r="X501" s="10" t="str">
        <f ca="1">IFERROR(INDEX(MAESTRO!X:X,_xludf.AGGREGATE(15,6,ROW(MAESTRO!$B$3:$B$1000)/((MAESTRO!$B$3:$B$1000="CIVILES")*(UPPER(MAESTRO!$L$3:$L$1000)="CONFIRMADO")),ROWS($A$3:A501))),"")</f>
        <v/>
      </c>
    </row>
    <row r="502" spans="1:24" ht="22.05" customHeight="1">
      <c r="A502" s="18" t="str">
        <f ca="1">IFERROR(INDEX(MAESTRO!A:A,_xludf.AGGREGATE(15,6,ROW(MAESTRO!$B$3:$B$1000)/((MAESTRO!$B$3:$B$1000="CIVILES")*(UPPER(MAESTRO!$L$3:$L$1000)="CONFIRMADO")),ROWS($A$3:A502))),"")</f>
        <v/>
      </c>
      <c r="B502" s="18" t="str">
        <f ca="1">IFERROR(INDEX(MAESTRO!B:B,_xludf.AGGREGATE(15,6,ROW(MAESTRO!$B$3:$B$1000)/((MAESTRO!$B$3:$B$1000="CIVILES")*(UPPER(MAESTRO!$L$3:$L$1000)="CONFIRMADO")),ROWS($A$3:A502))),"")</f>
        <v/>
      </c>
      <c r="C502" s="18" t="str">
        <f ca="1">IFERROR(INDEX(MAESTRO!C:C,_xludf.AGGREGATE(15,6,ROW(MAESTRO!$B$3:$B$1000)/((MAESTRO!$B$3:$B$1000="CIVILES")*(UPPER(MAESTRO!$L$3:$L$1000)="CONFIRMADO")),ROWS($A$3:A502))),"")</f>
        <v/>
      </c>
      <c r="D502" s="18" t="str">
        <f ca="1">IFERROR(INDEX(MAESTRO!D:D,_xludf.AGGREGATE(15,6,ROW(MAESTRO!$B$3:$B$1000)/((MAESTRO!$B$3:$B$1000="CIVILES")*(UPPER(MAESTRO!$L$3:$L$1000)="CONFIRMADO")),ROWS($A$3:A502))),"")</f>
        <v/>
      </c>
      <c r="E502" s="18" t="str">
        <f ca="1">IFERROR(INDEX(MAESTRO!E:E,_xludf.AGGREGATE(15,6,ROW(MAESTRO!$B$3:$B$1000)/((MAESTRO!$B$3:$B$1000="CIVILES")*(UPPER(MAESTRO!$L$3:$L$1000)="CONFIRMADO")),ROWS($A$3:A502))),"")</f>
        <v/>
      </c>
      <c r="F502" s="18" t="str">
        <f ca="1">IFERROR(INDEX(MAESTRO!F:F,_xludf.AGGREGATE(15,6,ROW(MAESTRO!$B$3:$B$1000)/((MAESTRO!$B$3:$B$1000="CIVILES")*(UPPER(MAESTRO!$L$3:$L$1000)="CONFIRMADO")),ROWS($A$3:A502))),"")</f>
        <v/>
      </c>
      <c r="G502" s="18" t="str">
        <f ca="1">IFERROR(INDEX(MAESTRO!G:G,_xludf.AGGREGATE(15,6,ROW(MAESTRO!$B$3:$B$1000)/((MAESTRO!$B$3:$B$1000="CIVILES")*(UPPER(MAESTRO!$L$3:$L$1000)="CONFIRMADO")),ROWS($A$3:A502))),"")</f>
        <v/>
      </c>
      <c r="H502" s="18" t="str">
        <f ca="1">IFERROR(INDEX(MAESTRO!H:H,_xludf.AGGREGATE(15,6,ROW(MAESTRO!$B$3:$B$1000)/((MAESTRO!$B$3:$B$1000="CIVILES")*(UPPER(MAESTRO!$L$3:$L$1000)="CONFIRMADO")),ROWS($A$3:A502))),"")</f>
        <v/>
      </c>
      <c r="I502" s="18" t="str">
        <f ca="1">IFERROR(INDEX(MAESTRO!I:I,_xludf.AGGREGATE(15,6,ROW(MAESTRO!$B$3:$B$1000)/((MAESTRO!$B$3:$B$1000="CIVILES")*(UPPER(MAESTRO!$L$3:$L$1000)="CONFIRMADO")),ROWS($A$3:A502))),"")</f>
        <v/>
      </c>
      <c r="J502" s="18" t="str">
        <f ca="1">IFERROR(INDEX(MAESTRO!J:J,_xludf.AGGREGATE(15,6,ROW(MAESTRO!$B$3:$B$1000)/((MAESTRO!$B$3:$B$1000="CIVILES")*(UPPER(MAESTRO!$L$3:$L$1000)="CONFIRMADO")),ROWS($A$3:A502))),"")</f>
        <v/>
      </c>
      <c r="K502" s="18" t="str">
        <f ca="1">IFERROR(INDEX(MAESTRO!K:K,_xludf.AGGREGATE(15,6,ROW(MAESTRO!$B$3:$B$1000)/((MAESTRO!$B$3:$B$1000="CIVILES")*(UPPER(MAESTRO!$L$3:$L$1000)="CONFIRMADO")),ROWS($A$3:A502))),"")</f>
        <v/>
      </c>
      <c r="L502" s="18" t="str">
        <f ca="1">IFERROR(INDEX(MAESTRO!L:L,_xludf.AGGREGATE(15,6,ROW(MAESTRO!$B$3:$B$1000)/((MAESTRO!$B$3:$B$1000="CIVILES")*(UPPER(MAESTRO!$L$3:$L$1000)="CONFIRMADO")),ROWS($A$3:A502))),"")</f>
        <v/>
      </c>
      <c r="M502" s="18" t="str">
        <f ca="1">IFERROR(INDEX(MAESTRO!M:M,_xludf.AGGREGATE(15,6,ROW(MAESTRO!$B$3:$B$1000)/((MAESTRO!$B$3:$B$1000="CIVILES")*(UPPER(MAESTRO!$L$3:$L$1000)="CONFIRMADO")),ROWS($A$3:A502))),"")</f>
        <v/>
      </c>
      <c r="N502" s="18" t="str">
        <f ca="1">IFERROR(INDEX(MAESTRO!N:N,_xludf.AGGREGATE(15,6,ROW(MAESTRO!$B$3:$B$1000)/((MAESTRO!$B$3:$B$1000="CIVILES")*(UPPER(MAESTRO!$L$3:$L$1000)="CONFIRMADO")),ROWS($A$3:A502))),"")</f>
        <v/>
      </c>
      <c r="O502" s="18" t="str">
        <f ca="1">IFERROR(INDEX(MAESTRO!O:O,_xludf.AGGREGATE(15,6,ROW(MAESTRO!$B$3:$B$1000)/((MAESTRO!$B$3:$B$1000="CIVILES")*(UPPER(MAESTRO!$L$3:$L$1000)="CONFIRMADO")),ROWS($A$3:A502))),"")</f>
        <v/>
      </c>
      <c r="P502" s="18" t="str">
        <f ca="1">IFERROR(INDEX(MAESTRO!P:P,_xludf.AGGREGATE(15,6,ROW(MAESTRO!$B$3:$B$1000)/((MAESTRO!$B$3:$B$1000="CIVILES")*(UPPER(MAESTRO!$L$3:$L$1000)="CONFIRMADO")),ROWS($A$3:A502))),"")</f>
        <v/>
      </c>
      <c r="Q502" s="18" t="str">
        <f ca="1">IFERROR(INDEX(MAESTRO!Q:Q,_xludf.AGGREGATE(15,6,ROW(MAESTRO!$B$3:$B$1000)/((MAESTRO!$B$3:$B$1000="CIVILES")*(UPPER(MAESTRO!$L$3:$L$1000)="CONFIRMADO")),ROWS($A$3:A502))),"")</f>
        <v/>
      </c>
      <c r="R502" s="18" t="str">
        <f ca="1">IFERROR(INDEX(MAESTRO!R:R,_xludf.AGGREGATE(15,6,ROW(MAESTRO!$B$3:$B$1000)/((MAESTRO!$B$3:$B$1000="CIVILES")*(UPPER(MAESTRO!$L$3:$L$1000)="CONFIRMADO")),ROWS($A$3:A502))),"")</f>
        <v/>
      </c>
      <c r="S502" s="18" t="str">
        <f ca="1">IFERROR(INDEX(MAESTRO!S:S,_xludf.AGGREGATE(15,6,ROW(MAESTRO!$B$3:$B$1000)/((MAESTRO!$B$3:$B$1000="CIVILES")*(UPPER(MAESTRO!$L$3:$L$1000)="CONFIRMADO")),ROWS($A$3:A502))),"")</f>
        <v/>
      </c>
      <c r="T502" s="18" t="str">
        <f ca="1">IFERROR(INDEX(MAESTRO!T:T,_xludf.AGGREGATE(15,6,ROW(MAESTRO!$B$3:$B$1000)/((MAESTRO!$B$3:$B$1000="CIVILES")*(UPPER(MAESTRO!$L$3:$L$1000)="CONFIRMADO")),ROWS($A$3:A502))),"")</f>
        <v/>
      </c>
      <c r="U502" s="18" t="str">
        <f ca="1">IFERROR(INDEX(MAESTRO!U:U,_xludf.AGGREGATE(15,6,ROW(MAESTRO!$B$3:$B$1000)/((MAESTRO!$B$3:$B$1000="CIVILES")*(UPPER(MAESTRO!$L$3:$L$1000)="CONFIRMADO")),ROWS($A$3:A502))),"")</f>
        <v/>
      </c>
      <c r="V502" s="18" t="str">
        <f ca="1">IFERROR(INDEX(MAESTRO!V:V,_xludf.AGGREGATE(15,6,ROW(MAESTRO!$B$3:$B$1000)/((MAESTRO!$B$3:$B$1000="CIVILES")*(UPPER(MAESTRO!$L$3:$L$1000)="CONFIRMADO")),ROWS($A$3:A502))),"")</f>
        <v/>
      </c>
      <c r="W502" s="18" t="str">
        <f ca="1">IFERROR(INDEX(MAESTRO!W:W,_xludf.AGGREGATE(15,6,ROW(MAESTRO!$B$3:$B$1000)/((MAESTRO!$B$3:$B$1000="CIVILES")*(UPPER(MAESTRO!$L$3:$L$1000)="CONFIRMADO")),ROWS($A$3:A502))),"")</f>
        <v/>
      </c>
      <c r="X502" s="18" t="str">
        <f ca="1">IFERROR(INDEX(MAESTRO!X:X,_xludf.AGGREGATE(15,6,ROW(MAESTRO!$B$3:$B$1000)/((MAESTRO!$B$3:$B$1000="CIVILES")*(UPPER(MAESTRO!$L$3:$L$1000)="CONFIRMADO")),ROWS($A$3:A502))),"")</f>
        <v/>
      </c>
    </row>
  </sheetData>
  <autoFilter ref="A2:X502" xr:uid="{00000000-0009-0000-0000-000006000000}"/>
  <mergeCells count="1">
    <mergeCell ref="A1:X1"/>
  </mergeCells>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502"/>
  <sheetViews>
    <sheetView showGridLines="0" topLeftCell="A18" workbookViewId="0">
      <pane ySplit="2" topLeftCell="A3" activePane="bottomLeft" state="frozen"/>
      <selection pane="bottomLeft"/>
    </sheetView>
  </sheetViews>
  <sheetFormatPr baseColWidth="10" defaultColWidth="9" defaultRowHeight="13.5"/>
  <cols>
    <col min="1" max="1" width="8" customWidth="1"/>
    <col min="2" max="2" width="22" customWidth="1"/>
    <col min="3" max="3" width="18" customWidth="1"/>
    <col min="4" max="4" width="10" customWidth="1"/>
    <col min="5" max="5" width="20" customWidth="1"/>
    <col min="6" max="6" width="16" customWidth="1"/>
    <col min="7" max="7" width="14" customWidth="1"/>
    <col min="8" max="8" width="18" customWidth="1"/>
    <col min="9" max="10" width="20" customWidth="1"/>
    <col min="11" max="11" width="28" customWidth="1"/>
    <col min="12" max="12" width="16" customWidth="1"/>
    <col min="13" max="13" width="42" customWidth="1"/>
    <col min="14" max="14" width="34" customWidth="1"/>
    <col min="15" max="17" width="16" customWidth="1"/>
    <col min="18" max="18" width="12" customWidth="1"/>
    <col min="19" max="19" width="16" customWidth="1"/>
    <col min="20" max="20" width="14" customWidth="1"/>
    <col min="21" max="22" width="18" customWidth="1"/>
    <col min="23" max="23" width="24" customWidth="1"/>
    <col min="24" max="24" width="13" customWidth="1"/>
  </cols>
  <sheetData>
    <row r="1" spans="1:24" ht="25.05" customHeight="1">
      <c r="A1" s="88" t="s">
        <v>12</v>
      </c>
      <c r="B1" s="78"/>
      <c r="C1" s="78"/>
      <c r="D1" s="78"/>
      <c r="E1" s="78"/>
      <c r="F1" s="78"/>
      <c r="G1" s="78"/>
      <c r="H1" s="78"/>
      <c r="I1" s="78"/>
      <c r="J1" s="78"/>
      <c r="K1" s="78"/>
      <c r="L1" s="78"/>
      <c r="M1" s="78"/>
      <c r="N1" s="78"/>
      <c r="O1" s="78"/>
      <c r="P1" s="78"/>
      <c r="Q1" s="78"/>
      <c r="R1" s="78"/>
      <c r="S1" s="78"/>
      <c r="T1" s="78"/>
      <c r="U1" s="78"/>
      <c r="V1" s="78"/>
      <c r="W1" s="78"/>
      <c r="X1" s="79"/>
    </row>
    <row r="2" spans="1:24" ht="32" customHeight="1">
      <c r="A2" s="20" t="s">
        <v>688</v>
      </c>
      <c r="B2" s="20" t="s">
        <v>689</v>
      </c>
      <c r="C2" s="20" t="s">
        <v>690</v>
      </c>
      <c r="D2" s="20" t="s">
        <v>30</v>
      </c>
      <c r="E2" s="20" t="s">
        <v>691</v>
      </c>
      <c r="F2" s="20" t="s">
        <v>692</v>
      </c>
      <c r="G2" s="20" t="s">
        <v>693</v>
      </c>
      <c r="H2" s="20" t="s">
        <v>694</v>
      </c>
      <c r="I2" s="20" t="s">
        <v>695</v>
      </c>
      <c r="J2" s="20" t="s">
        <v>696</v>
      </c>
      <c r="K2" s="20" t="s">
        <v>697</v>
      </c>
      <c r="L2" s="20" t="s">
        <v>698</v>
      </c>
      <c r="M2" s="20" t="s">
        <v>699</v>
      </c>
      <c r="N2" s="20" t="s">
        <v>700</v>
      </c>
      <c r="O2" s="20" t="s">
        <v>701</v>
      </c>
      <c r="P2" s="20" t="s">
        <v>702</v>
      </c>
      <c r="Q2" s="20" t="s">
        <v>703</v>
      </c>
      <c r="R2" s="20" t="s">
        <v>704</v>
      </c>
      <c r="S2" s="20" t="s">
        <v>705</v>
      </c>
      <c r="T2" s="20" t="s">
        <v>706</v>
      </c>
      <c r="U2" s="20" t="s">
        <v>707</v>
      </c>
      <c r="V2" s="20" t="s">
        <v>708</v>
      </c>
      <c r="W2" s="20" t="s">
        <v>709</v>
      </c>
      <c r="X2" s="20" t="s">
        <v>710</v>
      </c>
    </row>
    <row r="3" spans="1:24" ht="22.05" customHeight="1">
      <c r="A3" s="10" t="str">
        <f ca="1">IFERROR(INDEX(MAESTRO!A:A,_xludf.AGGREGATE(15,6,ROW(MAESTRO!$B$3:$B$1000)/((MAESTRO!$B$3:$B$1000="ACADEMICOS")*(UPPER(MAESTRO!$L$3:$L$1000)="CONFIRMADO")),ROWS($A$3:A3))),"")</f>
        <v/>
      </c>
      <c r="B3" s="10" t="str">
        <f ca="1">IFERROR(INDEX(MAESTRO!B:B,_xludf.AGGREGATE(15,6,ROW(MAESTRO!$B$3:$B$1000)/((MAESTRO!$B$3:$B$1000="ACADEMICOS")*(UPPER(MAESTRO!$L$3:$L$1000)="CONFIRMADO")),ROWS($A$3:A3))),"")</f>
        <v/>
      </c>
      <c r="C3" s="10" t="str">
        <f ca="1">IFERROR(INDEX(MAESTRO!C:C,_xludf.AGGREGATE(15,6,ROW(MAESTRO!$B$3:$B$1000)/((MAESTRO!$B$3:$B$1000="ACADEMICOS")*(UPPER(MAESTRO!$L$3:$L$1000)="CONFIRMADO")),ROWS($A$3:A3))),"")</f>
        <v/>
      </c>
      <c r="D3" s="10" t="str">
        <f ca="1">IFERROR(INDEX(MAESTRO!D:D,_xludf.AGGREGATE(15,6,ROW(MAESTRO!$B$3:$B$1000)/((MAESTRO!$B$3:$B$1000="ACADEMICOS")*(UPPER(MAESTRO!$L$3:$L$1000)="CONFIRMADO")),ROWS($A$3:A3))),"")</f>
        <v/>
      </c>
      <c r="E3" s="10" t="str">
        <f ca="1">IFERROR(INDEX(MAESTRO!E:E,_xludf.AGGREGATE(15,6,ROW(MAESTRO!$B$3:$B$1000)/((MAESTRO!$B$3:$B$1000="ACADEMICOS")*(UPPER(MAESTRO!$L$3:$L$1000)="CONFIRMADO")),ROWS($A$3:A3))),"")</f>
        <v/>
      </c>
      <c r="F3" s="10" t="str">
        <f ca="1">IFERROR(INDEX(MAESTRO!F:F,_xludf.AGGREGATE(15,6,ROW(MAESTRO!$B$3:$B$1000)/((MAESTRO!$B$3:$B$1000="ACADEMICOS")*(UPPER(MAESTRO!$L$3:$L$1000)="CONFIRMADO")),ROWS($A$3:A3))),"")</f>
        <v/>
      </c>
      <c r="G3" s="10" t="str">
        <f ca="1">IFERROR(INDEX(MAESTRO!G:G,_xludf.AGGREGATE(15,6,ROW(MAESTRO!$B$3:$B$1000)/((MAESTRO!$B$3:$B$1000="ACADEMICOS")*(UPPER(MAESTRO!$L$3:$L$1000)="CONFIRMADO")),ROWS($A$3:A3))),"")</f>
        <v/>
      </c>
      <c r="H3" s="10" t="str">
        <f ca="1">IFERROR(INDEX(MAESTRO!H:H,_xludf.AGGREGATE(15,6,ROW(MAESTRO!$B$3:$B$1000)/((MAESTRO!$B$3:$B$1000="ACADEMICOS")*(UPPER(MAESTRO!$L$3:$L$1000)="CONFIRMADO")),ROWS($A$3:A3))),"")</f>
        <v/>
      </c>
      <c r="I3" s="10" t="str">
        <f ca="1">IFERROR(INDEX(MAESTRO!I:I,_xludf.AGGREGATE(15,6,ROW(MAESTRO!$B$3:$B$1000)/((MAESTRO!$B$3:$B$1000="ACADEMICOS")*(UPPER(MAESTRO!$L$3:$L$1000)="CONFIRMADO")),ROWS($A$3:A3))),"")</f>
        <v/>
      </c>
      <c r="J3" s="10" t="str">
        <f ca="1">IFERROR(INDEX(MAESTRO!J:J,_xludf.AGGREGATE(15,6,ROW(MAESTRO!$B$3:$B$1000)/((MAESTRO!$B$3:$B$1000="ACADEMICOS")*(UPPER(MAESTRO!$L$3:$L$1000)="CONFIRMADO")),ROWS($A$3:A3))),"")</f>
        <v/>
      </c>
      <c r="K3" s="10" t="str">
        <f ca="1">IFERROR(INDEX(MAESTRO!K:K,_xludf.AGGREGATE(15,6,ROW(MAESTRO!$B$3:$B$1000)/((MAESTRO!$B$3:$B$1000="ACADEMICOS")*(UPPER(MAESTRO!$L$3:$L$1000)="CONFIRMADO")),ROWS($A$3:A3))),"")</f>
        <v/>
      </c>
      <c r="L3" s="10" t="str">
        <f ca="1">IFERROR(INDEX(MAESTRO!L:L,_xludf.AGGREGATE(15,6,ROW(MAESTRO!$B$3:$B$1000)/((MAESTRO!$B$3:$B$1000="ACADEMICOS")*(UPPER(MAESTRO!$L$3:$L$1000)="CONFIRMADO")),ROWS($A$3:A3))),"")</f>
        <v/>
      </c>
      <c r="M3" s="10" t="str">
        <f ca="1">IFERROR(INDEX(MAESTRO!M:M,_xludf.AGGREGATE(15,6,ROW(MAESTRO!$B$3:$B$1000)/((MAESTRO!$B$3:$B$1000="ACADEMICOS")*(UPPER(MAESTRO!$L$3:$L$1000)="CONFIRMADO")),ROWS($A$3:A3))),"")</f>
        <v/>
      </c>
      <c r="N3" s="10" t="str">
        <f ca="1">IFERROR(INDEX(MAESTRO!N:N,_xludf.AGGREGATE(15,6,ROW(MAESTRO!$B$3:$B$1000)/((MAESTRO!$B$3:$B$1000="ACADEMICOS")*(UPPER(MAESTRO!$L$3:$L$1000)="CONFIRMADO")),ROWS($A$3:A3))),"")</f>
        <v/>
      </c>
      <c r="O3" s="10" t="str">
        <f ca="1">IFERROR(INDEX(MAESTRO!O:O,_xludf.AGGREGATE(15,6,ROW(MAESTRO!$B$3:$B$1000)/((MAESTRO!$B$3:$B$1000="ACADEMICOS")*(UPPER(MAESTRO!$L$3:$L$1000)="CONFIRMADO")),ROWS($A$3:A3))),"")</f>
        <v/>
      </c>
      <c r="P3" s="10" t="str">
        <f ca="1">IFERROR(INDEX(MAESTRO!P:P,_xludf.AGGREGATE(15,6,ROW(MAESTRO!$B$3:$B$1000)/((MAESTRO!$B$3:$B$1000="ACADEMICOS")*(UPPER(MAESTRO!$L$3:$L$1000)="CONFIRMADO")),ROWS($A$3:A3))),"")</f>
        <v/>
      </c>
      <c r="Q3" s="10" t="str">
        <f ca="1">IFERROR(INDEX(MAESTRO!Q:Q,_xludf.AGGREGATE(15,6,ROW(MAESTRO!$B$3:$B$1000)/((MAESTRO!$B$3:$B$1000="ACADEMICOS")*(UPPER(MAESTRO!$L$3:$L$1000)="CONFIRMADO")),ROWS($A$3:A3))),"")</f>
        <v/>
      </c>
      <c r="R3" s="10" t="str">
        <f ca="1">IFERROR(INDEX(MAESTRO!R:R,_xludf.AGGREGATE(15,6,ROW(MAESTRO!$B$3:$B$1000)/((MAESTRO!$B$3:$B$1000="ACADEMICOS")*(UPPER(MAESTRO!$L$3:$L$1000)="CONFIRMADO")),ROWS($A$3:A3))),"")</f>
        <v/>
      </c>
      <c r="S3" s="10" t="str">
        <f ca="1">IFERROR(INDEX(MAESTRO!S:S,_xludf.AGGREGATE(15,6,ROW(MAESTRO!$B$3:$B$1000)/((MAESTRO!$B$3:$B$1000="ACADEMICOS")*(UPPER(MAESTRO!$L$3:$L$1000)="CONFIRMADO")),ROWS($A$3:A3))),"")</f>
        <v/>
      </c>
      <c r="T3" s="10" t="str">
        <f ca="1">IFERROR(INDEX(MAESTRO!T:T,_xludf.AGGREGATE(15,6,ROW(MAESTRO!$B$3:$B$1000)/((MAESTRO!$B$3:$B$1000="ACADEMICOS")*(UPPER(MAESTRO!$L$3:$L$1000)="CONFIRMADO")),ROWS($A$3:A3))),"")</f>
        <v/>
      </c>
      <c r="U3" s="10" t="str">
        <f ca="1">IFERROR(INDEX(MAESTRO!U:U,_xludf.AGGREGATE(15,6,ROW(MAESTRO!$B$3:$B$1000)/((MAESTRO!$B$3:$B$1000="ACADEMICOS")*(UPPER(MAESTRO!$L$3:$L$1000)="CONFIRMADO")),ROWS($A$3:A3))),"")</f>
        <v/>
      </c>
      <c r="V3" s="10" t="str">
        <f ca="1">IFERROR(INDEX(MAESTRO!V:V,_xludf.AGGREGATE(15,6,ROW(MAESTRO!$B$3:$B$1000)/((MAESTRO!$B$3:$B$1000="ACADEMICOS")*(UPPER(MAESTRO!$L$3:$L$1000)="CONFIRMADO")),ROWS($A$3:A3))),"")</f>
        <v/>
      </c>
      <c r="W3" s="10" t="str">
        <f ca="1">IFERROR(INDEX(MAESTRO!W:W,_xludf.AGGREGATE(15,6,ROW(MAESTRO!$B$3:$B$1000)/((MAESTRO!$B$3:$B$1000="ACADEMICOS")*(UPPER(MAESTRO!$L$3:$L$1000)="CONFIRMADO")),ROWS($A$3:A3))),"")</f>
        <v/>
      </c>
      <c r="X3" s="10" t="str">
        <f ca="1">IFERROR(INDEX(MAESTRO!X:X,_xludf.AGGREGATE(15,6,ROW(MAESTRO!$B$3:$B$1000)/((MAESTRO!$B$3:$B$1000="ACADEMICOS")*(UPPER(MAESTRO!$L$3:$L$1000)="CONFIRMADO")),ROWS($A$3:A3))),"")</f>
        <v/>
      </c>
    </row>
    <row r="4" spans="1:24" ht="22.05" customHeight="1">
      <c r="A4" s="21" t="str">
        <f ca="1">IFERROR(INDEX(MAESTRO!A:A,_xludf.AGGREGATE(15,6,ROW(MAESTRO!$B$3:$B$1000)/((MAESTRO!$B$3:$B$1000="ACADEMICOS")*(UPPER(MAESTRO!$L$3:$L$1000)="CONFIRMADO")),ROWS($A$3:A4))),"")</f>
        <v/>
      </c>
      <c r="B4" s="21" t="str">
        <f ca="1">IFERROR(INDEX(MAESTRO!B:B,_xludf.AGGREGATE(15,6,ROW(MAESTRO!$B$3:$B$1000)/((MAESTRO!$B$3:$B$1000="ACADEMICOS")*(UPPER(MAESTRO!$L$3:$L$1000)="CONFIRMADO")),ROWS($A$3:A4))),"")</f>
        <v/>
      </c>
      <c r="C4" s="21" t="str">
        <f ca="1">IFERROR(INDEX(MAESTRO!C:C,_xludf.AGGREGATE(15,6,ROW(MAESTRO!$B$3:$B$1000)/((MAESTRO!$B$3:$B$1000="ACADEMICOS")*(UPPER(MAESTRO!$L$3:$L$1000)="CONFIRMADO")),ROWS($A$3:A4))),"")</f>
        <v/>
      </c>
      <c r="D4" s="21" t="str">
        <f ca="1">IFERROR(INDEX(MAESTRO!D:D,_xludf.AGGREGATE(15,6,ROW(MAESTRO!$B$3:$B$1000)/((MAESTRO!$B$3:$B$1000="ACADEMICOS")*(UPPER(MAESTRO!$L$3:$L$1000)="CONFIRMADO")),ROWS($A$3:A4))),"")</f>
        <v/>
      </c>
      <c r="E4" s="21" t="str">
        <f ca="1">IFERROR(INDEX(MAESTRO!E:E,_xludf.AGGREGATE(15,6,ROW(MAESTRO!$B$3:$B$1000)/((MAESTRO!$B$3:$B$1000="ACADEMICOS")*(UPPER(MAESTRO!$L$3:$L$1000)="CONFIRMADO")),ROWS($A$3:A4))),"")</f>
        <v/>
      </c>
      <c r="F4" s="21" t="str">
        <f ca="1">IFERROR(INDEX(MAESTRO!F:F,_xludf.AGGREGATE(15,6,ROW(MAESTRO!$B$3:$B$1000)/((MAESTRO!$B$3:$B$1000="ACADEMICOS")*(UPPER(MAESTRO!$L$3:$L$1000)="CONFIRMADO")),ROWS($A$3:A4))),"")</f>
        <v/>
      </c>
      <c r="G4" s="21" t="str">
        <f ca="1">IFERROR(INDEX(MAESTRO!G:G,_xludf.AGGREGATE(15,6,ROW(MAESTRO!$B$3:$B$1000)/((MAESTRO!$B$3:$B$1000="ACADEMICOS")*(UPPER(MAESTRO!$L$3:$L$1000)="CONFIRMADO")),ROWS($A$3:A4))),"")</f>
        <v/>
      </c>
      <c r="H4" s="21" t="str">
        <f ca="1">IFERROR(INDEX(MAESTRO!H:H,_xludf.AGGREGATE(15,6,ROW(MAESTRO!$B$3:$B$1000)/((MAESTRO!$B$3:$B$1000="ACADEMICOS")*(UPPER(MAESTRO!$L$3:$L$1000)="CONFIRMADO")),ROWS($A$3:A4))),"")</f>
        <v/>
      </c>
      <c r="I4" s="21" t="str">
        <f ca="1">IFERROR(INDEX(MAESTRO!I:I,_xludf.AGGREGATE(15,6,ROW(MAESTRO!$B$3:$B$1000)/((MAESTRO!$B$3:$B$1000="ACADEMICOS")*(UPPER(MAESTRO!$L$3:$L$1000)="CONFIRMADO")),ROWS($A$3:A4))),"")</f>
        <v/>
      </c>
      <c r="J4" s="21" t="str">
        <f ca="1">IFERROR(INDEX(MAESTRO!J:J,_xludf.AGGREGATE(15,6,ROW(MAESTRO!$B$3:$B$1000)/((MAESTRO!$B$3:$B$1000="ACADEMICOS")*(UPPER(MAESTRO!$L$3:$L$1000)="CONFIRMADO")),ROWS($A$3:A4))),"")</f>
        <v/>
      </c>
      <c r="K4" s="21" t="str">
        <f ca="1">IFERROR(INDEX(MAESTRO!K:K,_xludf.AGGREGATE(15,6,ROW(MAESTRO!$B$3:$B$1000)/((MAESTRO!$B$3:$B$1000="ACADEMICOS")*(UPPER(MAESTRO!$L$3:$L$1000)="CONFIRMADO")),ROWS($A$3:A4))),"")</f>
        <v/>
      </c>
      <c r="L4" s="21" t="str">
        <f ca="1">IFERROR(INDEX(MAESTRO!L:L,_xludf.AGGREGATE(15,6,ROW(MAESTRO!$B$3:$B$1000)/((MAESTRO!$B$3:$B$1000="ACADEMICOS")*(UPPER(MAESTRO!$L$3:$L$1000)="CONFIRMADO")),ROWS($A$3:A4))),"")</f>
        <v/>
      </c>
      <c r="M4" s="21" t="str">
        <f ca="1">IFERROR(INDEX(MAESTRO!M:M,_xludf.AGGREGATE(15,6,ROW(MAESTRO!$B$3:$B$1000)/((MAESTRO!$B$3:$B$1000="ACADEMICOS")*(UPPER(MAESTRO!$L$3:$L$1000)="CONFIRMADO")),ROWS($A$3:A4))),"")</f>
        <v/>
      </c>
      <c r="N4" s="21" t="str">
        <f ca="1">IFERROR(INDEX(MAESTRO!N:N,_xludf.AGGREGATE(15,6,ROW(MAESTRO!$B$3:$B$1000)/((MAESTRO!$B$3:$B$1000="ACADEMICOS")*(UPPER(MAESTRO!$L$3:$L$1000)="CONFIRMADO")),ROWS($A$3:A4))),"")</f>
        <v/>
      </c>
      <c r="O4" s="21" t="str">
        <f ca="1">IFERROR(INDEX(MAESTRO!O:O,_xludf.AGGREGATE(15,6,ROW(MAESTRO!$B$3:$B$1000)/((MAESTRO!$B$3:$B$1000="ACADEMICOS")*(UPPER(MAESTRO!$L$3:$L$1000)="CONFIRMADO")),ROWS($A$3:A4))),"")</f>
        <v/>
      </c>
      <c r="P4" s="21" t="str">
        <f ca="1">IFERROR(INDEX(MAESTRO!P:P,_xludf.AGGREGATE(15,6,ROW(MAESTRO!$B$3:$B$1000)/((MAESTRO!$B$3:$B$1000="ACADEMICOS")*(UPPER(MAESTRO!$L$3:$L$1000)="CONFIRMADO")),ROWS($A$3:A4))),"")</f>
        <v/>
      </c>
      <c r="Q4" s="21" t="str">
        <f ca="1">IFERROR(INDEX(MAESTRO!Q:Q,_xludf.AGGREGATE(15,6,ROW(MAESTRO!$B$3:$B$1000)/((MAESTRO!$B$3:$B$1000="ACADEMICOS")*(UPPER(MAESTRO!$L$3:$L$1000)="CONFIRMADO")),ROWS($A$3:A4))),"")</f>
        <v/>
      </c>
      <c r="R4" s="21" t="str">
        <f ca="1">IFERROR(INDEX(MAESTRO!R:R,_xludf.AGGREGATE(15,6,ROW(MAESTRO!$B$3:$B$1000)/((MAESTRO!$B$3:$B$1000="ACADEMICOS")*(UPPER(MAESTRO!$L$3:$L$1000)="CONFIRMADO")),ROWS($A$3:A4))),"")</f>
        <v/>
      </c>
      <c r="S4" s="21" t="str">
        <f ca="1">IFERROR(INDEX(MAESTRO!S:S,_xludf.AGGREGATE(15,6,ROW(MAESTRO!$B$3:$B$1000)/((MAESTRO!$B$3:$B$1000="ACADEMICOS")*(UPPER(MAESTRO!$L$3:$L$1000)="CONFIRMADO")),ROWS($A$3:A4))),"")</f>
        <v/>
      </c>
      <c r="T4" s="21" t="str">
        <f ca="1">IFERROR(INDEX(MAESTRO!T:T,_xludf.AGGREGATE(15,6,ROW(MAESTRO!$B$3:$B$1000)/((MAESTRO!$B$3:$B$1000="ACADEMICOS")*(UPPER(MAESTRO!$L$3:$L$1000)="CONFIRMADO")),ROWS($A$3:A4))),"")</f>
        <v/>
      </c>
      <c r="U4" s="21" t="str">
        <f ca="1">IFERROR(INDEX(MAESTRO!U:U,_xludf.AGGREGATE(15,6,ROW(MAESTRO!$B$3:$B$1000)/((MAESTRO!$B$3:$B$1000="ACADEMICOS")*(UPPER(MAESTRO!$L$3:$L$1000)="CONFIRMADO")),ROWS($A$3:A4))),"")</f>
        <v/>
      </c>
      <c r="V4" s="21" t="str">
        <f ca="1">IFERROR(INDEX(MAESTRO!V:V,_xludf.AGGREGATE(15,6,ROW(MAESTRO!$B$3:$B$1000)/((MAESTRO!$B$3:$B$1000="ACADEMICOS")*(UPPER(MAESTRO!$L$3:$L$1000)="CONFIRMADO")),ROWS($A$3:A4))),"")</f>
        <v/>
      </c>
      <c r="W4" s="21" t="str">
        <f ca="1">IFERROR(INDEX(MAESTRO!W:W,_xludf.AGGREGATE(15,6,ROW(MAESTRO!$B$3:$B$1000)/((MAESTRO!$B$3:$B$1000="ACADEMICOS")*(UPPER(MAESTRO!$L$3:$L$1000)="CONFIRMADO")),ROWS($A$3:A4))),"")</f>
        <v/>
      </c>
      <c r="X4" s="21" t="str">
        <f ca="1">IFERROR(INDEX(MAESTRO!X:X,_xludf.AGGREGATE(15,6,ROW(MAESTRO!$B$3:$B$1000)/((MAESTRO!$B$3:$B$1000="ACADEMICOS")*(UPPER(MAESTRO!$L$3:$L$1000)="CONFIRMADO")),ROWS($A$3:A4))),"")</f>
        <v/>
      </c>
    </row>
    <row r="5" spans="1:24" ht="22.05" customHeight="1">
      <c r="A5" s="10" t="str">
        <f ca="1">IFERROR(INDEX(MAESTRO!A:A,_xludf.AGGREGATE(15,6,ROW(MAESTRO!$B$3:$B$1000)/((MAESTRO!$B$3:$B$1000="ACADEMICOS")*(UPPER(MAESTRO!$L$3:$L$1000)="CONFIRMADO")),ROWS($A$3:A5))),"")</f>
        <v/>
      </c>
      <c r="B5" s="10" t="str">
        <f ca="1">IFERROR(INDEX(MAESTRO!B:B,_xludf.AGGREGATE(15,6,ROW(MAESTRO!$B$3:$B$1000)/((MAESTRO!$B$3:$B$1000="ACADEMICOS")*(UPPER(MAESTRO!$L$3:$L$1000)="CONFIRMADO")),ROWS($A$3:A5))),"")</f>
        <v/>
      </c>
      <c r="C5" s="10" t="str">
        <f ca="1">IFERROR(INDEX(MAESTRO!C:C,_xludf.AGGREGATE(15,6,ROW(MAESTRO!$B$3:$B$1000)/((MAESTRO!$B$3:$B$1000="ACADEMICOS")*(UPPER(MAESTRO!$L$3:$L$1000)="CONFIRMADO")),ROWS($A$3:A5))),"")</f>
        <v/>
      </c>
      <c r="D5" s="10" t="str">
        <f ca="1">IFERROR(INDEX(MAESTRO!D:D,_xludf.AGGREGATE(15,6,ROW(MAESTRO!$B$3:$B$1000)/((MAESTRO!$B$3:$B$1000="ACADEMICOS")*(UPPER(MAESTRO!$L$3:$L$1000)="CONFIRMADO")),ROWS($A$3:A5))),"")</f>
        <v/>
      </c>
      <c r="E5" s="10" t="str">
        <f ca="1">IFERROR(INDEX(MAESTRO!E:E,_xludf.AGGREGATE(15,6,ROW(MAESTRO!$B$3:$B$1000)/((MAESTRO!$B$3:$B$1000="ACADEMICOS")*(UPPER(MAESTRO!$L$3:$L$1000)="CONFIRMADO")),ROWS($A$3:A5))),"")</f>
        <v/>
      </c>
      <c r="F5" s="10" t="str">
        <f ca="1">IFERROR(INDEX(MAESTRO!F:F,_xludf.AGGREGATE(15,6,ROW(MAESTRO!$B$3:$B$1000)/((MAESTRO!$B$3:$B$1000="ACADEMICOS")*(UPPER(MAESTRO!$L$3:$L$1000)="CONFIRMADO")),ROWS($A$3:A5))),"")</f>
        <v/>
      </c>
      <c r="G5" s="10" t="str">
        <f ca="1">IFERROR(INDEX(MAESTRO!G:G,_xludf.AGGREGATE(15,6,ROW(MAESTRO!$B$3:$B$1000)/((MAESTRO!$B$3:$B$1000="ACADEMICOS")*(UPPER(MAESTRO!$L$3:$L$1000)="CONFIRMADO")),ROWS($A$3:A5))),"")</f>
        <v/>
      </c>
      <c r="H5" s="10" t="str">
        <f ca="1">IFERROR(INDEX(MAESTRO!H:H,_xludf.AGGREGATE(15,6,ROW(MAESTRO!$B$3:$B$1000)/((MAESTRO!$B$3:$B$1000="ACADEMICOS")*(UPPER(MAESTRO!$L$3:$L$1000)="CONFIRMADO")),ROWS($A$3:A5))),"")</f>
        <v/>
      </c>
      <c r="I5" s="10" t="str">
        <f ca="1">IFERROR(INDEX(MAESTRO!I:I,_xludf.AGGREGATE(15,6,ROW(MAESTRO!$B$3:$B$1000)/((MAESTRO!$B$3:$B$1000="ACADEMICOS")*(UPPER(MAESTRO!$L$3:$L$1000)="CONFIRMADO")),ROWS($A$3:A5))),"")</f>
        <v/>
      </c>
      <c r="J5" s="10" t="str">
        <f ca="1">IFERROR(INDEX(MAESTRO!J:J,_xludf.AGGREGATE(15,6,ROW(MAESTRO!$B$3:$B$1000)/((MAESTRO!$B$3:$B$1000="ACADEMICOS")*(UPPER(MAESTRO!$L$3:$L$1000)="CONFIRMADO")),ROWS($A$3:A5))),"")</f>
        <v/>
      </c>
      <c r="K5" s="10" t="str">
        <f ca="1">IFERROR(INDEX(MAESTRO!K:K,_xludf.AGGREGATE(15,6,ROW(MAESTRO!$B$3:$B$1000)/((MAESTRO!$B$3:$B$1000="ACADEMICOS")*(UPPER(MAESTRO!$L$3:$L$1000)="CONFIRMADO")),ROWS($A$3:A5))),"")</f>
        <v/>
      </c>
      <c r="L5" s="10" t="str">
        <f ca="1">IFERROR(INDEX(MAESTRO!L:L,_xludf.AGGREGATE(15,6,ROW(MAESTRO!$B$3:$B$1000)/((MAESTRO!$B$3:$B$1000="ACADEMICOS")*(UPPER(MAESTRO!$L$3:$L$1000)="CONFIRMADO")),ROWS($A$3:A5))),"")</f>
        <v/>
      </c>
      <c r="M5" s="10" t="str">
        <f ca="1">IFERROR(INDEX(MAESTRO!M:M,_xludf.AGGREGATE(15,6,ROW(MAESTRO!$B$3:$B$1000)/((MAESTRO!$B$3:$B$1000="ACADEMICOS")*(UPPER(MAESTRO!$L$3:$L$1000)="CONFIRMADO")),ROWS($A$3:A5))),"")</f>
        <v/>
      </c>
      <c r="N5" s="10" t="str">
        <f ca="1">IFERROR(INDEX(MAESTRO!N:N,_xludf.AGGREGATE(15,6,ROW(MAESTRO!$B$3:$B$1000)/((MAESTRO!$B$3:$B$1000="ACADEMICOS")*(UPPER(MAESTRO!$L$3:$L$1000)="CONFIRMADO")),ROWS($A$3:A5))),"")</f>
        <v/>
      </c>
      <c r="O5" s="10" t="str">
        <f ca="1">IFERROR(INDEX(MAESTRO!O:O,_xludf.AGGREGATE(15,6,ROW(MAESTRO!$B$3:$B$1000)/((MAESTRO!$B$3:$B$1000="ACADEMICOS")*(UPPER(MAESTRO!$L$3:$L$1000)="CONFIRMADO")),ROWS($A$3:A5))),"")</f>
        <v/>
      </c>
      <c r="P5" s="10" t="str">
        <f ca="1">IFERROR(INDEX(MAESTRO!P:P,_xludf.AGGREGATE(15,6,ROW(MAESTRO!$B$3:$B$1000)/((MAESTRO!$B$3:$B$1000="ACADEMICOS")*(UPPER(MAESTRO!$L$3:$L$1000)="CONFIRMADO")),ROWS($A$3:A5))),"")</f>
        <v/>
      </c>
      <c r="Q5" s="10" t="str">
        <f ca="1">IFERROR(INDEX(MAESTRO!Q:Q,_xludf.AGGREGATE(15,6,ROW(MAESTRO!$B$3:$B$1000)/((MAESTRO!$B$3:$B$1000="ACADEMICOS")*(UPPER(MAESTRO!$L$3:$L$1000)="CONFIRMADO")),ROWS($A$3:A5))),"")</f>
        <v/>
      </c>
      <c r="R5" s="10" t="str">
        <f ca="1">IFERROR(INDEX(MAESTRO!R:R,_xludf.AGGREGATE(15,6,ROW(MAESTRO!$B$3:$B$1000)/((MAESTRO!$B$3:$B$1000="ACADEMICOS")*(UPPER(MAESTRO!$L$3:$L$1000)="CONFIRMADO")),ROWS($A$3:A5))),"")</f>
        <v/>
      </c>
      <c r="S5" s="10" t="str">
        <f ca="1">IFERROR(INDEX(MAESTRO!S:S,_xludf.AGGREGATE(15,6,ROW(MAESTRO!$B$3:$B$1000)/((MAESTRO!$B$3:$B$1000="ACADEMICOS")*(UPPER(MAESTRO!$L$3:$L$1000)="CONFIRMADO")),ROWS($A$3:A5))),"")</f>
        <v/>
      </c>
      <c r="T5" s="10" t="str">
        <f ca="1">IFERROR(INDEX(MAESTRO!T:T,_xludf.AGGREGATE(15,6,ROW(MAESTRO!$B$3:$B$1000)/((MAESTRO!$B$3:$B$1000="ACADEMICOS")*(UPPER(MAESTRO!$L$3:$L$1000)="CONFIRMADO")),ROWS($A$3:A5))),"")</f>
        <v/>
      </c>
      <c r="U5" s="10" t="str">
        <f ca="1">IFERROR(INDEX(MAESTRO!U:U,_xludf.AGGREGATE(15,6,ROW(MAESTRO!$B$3:$B$1000)/((MAESTRO!$B$3:$B$1000="ACADEMICOS")*(UPPER(MAESTRO!$L$3:$L$1000)="CONFIRMADO")),ROWS($A$3:A5))),"")</f>
        <v/>
      </c>
      <c r="V5" s="10" t="str">
        <f ca="1">IFERROR(INDEX(MAESTRO!V:V,_xludf.AGGREGATE(15,6,ROW(MAESTRO!$B$3:$B$1000)/((MAESTRO!$B$3:$B$1000="ACADEMICOS")*(UPPER(MAESTRO!$L$3:$L$1000)="CONFIRMADO")),ROWS($A$3:A5))),"")</f>
        <v/>
      </c>
      <c r="W5" s="10" t="str">
        <f ca="1">IFERROR(INDEX(MAESTRO!W:W,_xludf.AGGREGATE(15,6,ROW(MAESTRO!$B$3:$B$1000)/((MAESTRO!$B$3:$B$1000="ACADEMICOS")*(UPPER(MAESTRO!$L$3:$L$1000)="CONFIRMADO")),ROWS($A$3:A5))),"")</f>
        <v/>
      </c>
      <c r="X5" s="10" t="str">
        <f ca="1">IFERROR(INDEX(MAESTRO!X:X,_xludf.AGGREGATE(15,6,ROW(MAESTRO!$B$3:$B$1000)/((MAESTRO!$B$3:$B$1000="ACADEMICOS")*(UPPER(MAESTRO!$L$3:$L$1000)="CONFIRMADO")),ROWS($A$3:A5))),"")</f>
        <v/>
      </c>
    </row>
    <row r="6" spans="1:24" ht="22.05" customHeight="1">
      <c r="A6" s="21" t="str">
        <f ca="1">IFERROR(INDEX(MAESTRO!A:A,_xludf.AGGREGATE(15,6,ROW(MAESTRO!$B$3:$B$1000)/((MAESTRO!$B$3:$B$1000="ACADEMICOS")*(UPPER(MAESTRO!$L$3:$L$1000)="CONFIRMADO")),ROWS($A$3:A6))),"")</f>
        <v/>
      </c>
      <c r="B6" s="21" t="str">
        <f ca="1">IFERROR(INDEX(MAESTRO!B:B,_xludf.AGGREGATE(15,6,ROW(MAESTRO!$B$3:$B$1000)/((MAESTRO!$B$3:$B$1000="ACADEMICOS")*(UPPER(MAESTRO!$L$3:$L$1000)="CONFIRMADO")),ROWS($A$3:A6))),"")</f>
        <v/>
      </c>
      <c r="C6" s="21" t="str">
        <f ca="1">IFERROR(INDEX(MAESTRO!C:C,_xludf.AGGREGATE(15,6,ROW(MAESTRO!$B$3:$B$1000)/((MAESTRO!$B$3:$B$1000="ACADEMICOS")*(UPPER(MAESTRO!$L$3:$L$1000)="CONFIRMADO")),ROWS($A$3:A6))),"")</f>
        <v/>
      </c>
      <c r="D6" s="21" t="str">
        <f ca="1">IFERROR(INDEX(MAESTRO!D:D,_xludf.AGGREGATE(15,6,ROW(MAESTRO!$B$3:$B$1000)/((MAESTRO!$B$3:$B$1000="ACADEMICOS")*(UPPER(MAESTRO!$L$3:$L$1000)="CONFIRMADO")),ROWS($A$3:A6))),"")</f>
        <v/>
      </c>
      <c r="E6" s="21" t="str">
        <f ca="1">IFERROR(INDEX(MAESTRO!E:E,_xludf.AGGREGATE(15,6,ROW(MAESTRO!$B$3:$B$1000)/((MAESTRO!$B$3:$B$1000="ACADEMICOS")*(UPPER(MAESTRO!$L$3:$L$1000)="CONFIRMADO")),ROWS($A$3:A6))),"")</f>
        <v/>
      </c>
      <c r="F6" s="21" t="str">
        <f ca="1">IFERROR(INDEX(MAESTRO!F:F,_xludf.AGGREGATE(15,6,ROW(MAESTRO!$B$3:$B$1000)/((MAESTRO!$B$3:$B$1000="ACADEMICOS")*(UPPER(MAESTRO!$L$3:$L$1000)="CONFIRMADO")),ROWS($A$3:A6))),"")</f>
        <v/>
      </c>
      <c r="G6" s="21" t="str">
        <f ca="1">IFERROR(INDEX(MAESTRO!G:G,_xludf.AGGREGATE(15,6,ROW(MAESTRO!$B$3:$B$1000)/((MAESTRO!$B$3:$B$1000="ACADEMICOS")*(UPPER(MAESTRO!$L$3:$L$1000)="CONFIRMADO")),ROWS($A$3:A6))),"")</f>
        <v/>
      </c>
      <c r="H6" s="21" t="str">
        <f ca="1">IFERROR(INDEX(MAESTRO!H:H,_xludf.AGGREGATE(15,6,ROW(MAESTRO!$B$3:$B$1000)/((MAESTRO!$B$3:$B$1000="ACADEMICOS")*(UPPER(MAESTRO!$L$3:$L$1000)="CONFIRMADO")),ROWS($A$3:A6))),"")</f>
        <v/>
      </c>
      <c r="I6" s="21" t="str">
        <f ca="1">IFERROR(INDEX(MAESTRO!I:I,_xludf.AGGREGATE(15,6,ROW(MAESTRO!$B$3:$B$1000)/((MAESTRO!$B$3:$B$1000="ACADEMICOS")*(UPPER(MAESTRO!$L$3:$L$1000)="CONFIRMADO")),ROWS($A$3:A6))),"")</f>
        <v/>
      </c>
      <c r="J6" s="21" t="str">
        <f ca="1">IFERROR(INDEX(MAESTRO!J:J,_xludf.AGGREGATE(15,6,ROW(MAESTRO!$B$3:$B$1000)/((MAESTRO!$B$3:$B$1000="ACADEMICOS")*(UPPER(MAESTRO!$L$3:$L$1000)="CONFIRMADO")),ROWS($A$3:A6))),"")</f>
        <v/>
      </c>
      <c r="K6" s="21" t="str">
        <f ca="1">IFERROR(INDEX(MAESTRO!K:K,_xludf.AGGREGATE(15,6,ROW(MAESTRO!$B$3:$B$1000)/((MAESTRO!$B$3:$B$1000="ACADEMICOS")*(UPPER(MAESTRO!$L$3:$L$1000)="CONFIRMADO")),ROWS($A$3:A6))),"")</f>
        <v/>
      </c>
      <c r="L6" s="21" t="str">
        <f ca="1">IFERROR(INDEX(MAESTRO!L:L,_xludf.AGGREGATE(15,6,ROW(MAESTRO!$B$3:$B$1000)/((MAESTRO!$B$3:$B$1000="ACADEMICOS")*(UPPER(MAESTRO!$L$3:$L$1000)="CONFIRMADO")),ROWS($A$3:A6))),"")</f>
        <v/>
      </c>
      <c r="M6" s="21" t="str">
        <f ca="1">IFERROR(INDEX(MAESTRO!M:M,_xludf.AGGREGATE(15,6,ROW(MAESTRO!$B$3:$B$1000)/((MAESTRO!$B$3:$B$1000="ACADEMICOS")*(UPPER(MAESTRO!$L$3:$L$1000)="CONFIRMADO")),ROWS($A$3:A6))),"")</f>
        <v/>
      </c>
      <c r="N6" s="21" t="str">
        <f ca="1">IFERROR(INDEX(MAESTRO!N:N,_xludf.AGGREGATE(15,6,ROW(MAESTRO!$B$3:$B$1000)/((MAESTRO!$B$3:$B$1000="ACADEMICOS")*(UPPER(MAESTRO!$L$3:$L$1000)="CONFIRMADO")),ROWS($A$3:A6))),"")</f>
        <v/>
      </c>
      <c r="O6" s="21" t="str">
        <f ca="1">IFERROR(INDEX(MAESTRO!O:O,_xludf.AGGREGATE(15,6,ROW(MAESTRO!$B$3:$B$1000)/((MAESTRO!$B$3:$B$1000="ACADEMICOS")*(UPPER(MAESTRO!$L$3:$L$1000)="CONFIRMADO")),ROWS($A$3:A6))),"")</f>
        <v/>
      </c>
      <c r="P6" s="21" t="str">
        <f ca="1">IFERROR(INDEX(MAESTRO!P:P,_xludf.AGGREGATE(15,6,ROW(MAESTRO!$B$3:$B$1000)/((MAESTRO!$B$3:$B$1000="ACADEMICOS")*(UPPER(MAESTRO!$L$3:$L$1000)="CONFIRMADO")),ROWS($A$3:A6))),"")</f>
        <v/>
      </c>
      <c r="Q6" s="21" t="str">
        <f ca="1">IFERROR(INDEX(MAESTRO!Q:Q,_xludf.AGGREGATE(15,6,ROW(MAESTRO!$B$3:$B$1000)/((MAESTRO!$B$3:$B$1000="ACADEMICOS")*(UPPER(MAESTRO!$L$3:$L$1000)="CONFIRMADO")),ROWS($A$3:A6))),"")</f>
        <v/>
      </c>
      <c r="R6" s="21" t="str">
        <f ca="1">IFERROR(INDEX(MAESTRO!R:R,_xludf.AGGREGATE(15,6,ROW(MAESTRO!$B$3:$B$1000)/((MAESTRO!$B$3:$B$1000="ACADEMICOS")*(UPPER(MAESTRO!$L$3:$L$1000)="CONFIRMADO")),ROWS($A$3:A6))),"")</f>
        <v/>
      </c>
      <c r="S6" s="21" t="str">
        <f ca="1">IFERROR(INDEX(MAESTRO!S:S,_xludf.AGGREGATE(15,6,ROW(MAESTRO!$B$3:$B$1000)/((MAESTRO!$B$3:$B$1000="ACADEMICOS")*(UPPER(MAESTRO!$L$3:$L$1000)="CONFIRMADO")),ROWS($A$3:A6))),"")</f>
        <v/>
      </c>
      <c r="T6" s="21" t="str">
        <f ca="1">IFERROR(INDEX(MAESTRO!T:T,_xludf.AGGREGATE(15,6,ROW(MAESTRO!$B$3:$B$1000)/((MAESTRO!$B$3:$B$1000="ACADEMICOS")*(UPPER(MAESTRO!$L$3:$L$1000)="CONFIRMADO")),ROWS($A$3:A6))),"")</f>
        <v/>
      </c>
      <c r="U6" s="21" t="str">
        <f ca="1">IFERROR(INDEX(MAESTRO!U:U,_xludf.AGGREGATE(15,6,ROW(MAESTRO!$B$3:$B$1000)/((MAESTRO!$B$3:$B$1000="ACADEMICOS")*(UPPER(MAESTRO!$L$3:$L$1000)="CONFIRMADO")),ROWS($A$3:A6))),"")</f>
        <v/>
      </c>
      <c r="V6" s="21" t="str">
        <f ca="1">IFERROR(INDEX(MAESTRO!V:V,_xludf.AGGREGATE(15,6,ROW(MAESTRO!$B$3:$B$1000)/((MAESTRO!$B$3:$B$1000="ACADEMICOS")*(UPPER(MAESTRO!$L$3:$L$1000)="CONFIRMADO")),ROWS($A$3:A6))),"")</f>
        <v/>
      </c>
      <c r="W6" s="21" t="str">
        <f ca="1">IFERROR(INDEX(MAESTRO!W:W,_xludf.AGGREGATE(15,6,ROW(MAESTRO!$B$3:$B$1000)/((MAESTRO!$B$3:$B$1000="ACADEMICOS")*(UPPER(MAESTRO!$L$3:$L$1000)="CONFIRMADO")),ROWS($A$3:A6))),"")</f>
        <v/>
      </c>
      <c r="X6" s="21" t="str">
        <f ca="1">IFERROR(INDEX(MAESTRO!X:X,_xludf.AGGREGATE(15,6,ROW(MAESTRO!$B$3:$B$1000)/((MAESTRO!$B$3:$B$1000="ACADEMICOS")*(UPPER(MAESTRO!$L$3:$L$1000)="CONFIRMADO")),ROWS($A$3:A6))),"")</f>
        <v/>
      </c>
    </row>
    <row r="7" spans="1:24" ht="22.05" customHeight="1">
      <c r="A7" s="10" t="str">
        <f ca="1">IFERROR(INDEX(MAESTRO!A:A,_xludf.AGGREGATE(15,6,ROW(MAESTRO!$B$3:$B$1000)/((MAESTRO!$B$3:$B$1000="ACADEMICOS")*(UPPER(MAESTRO!$L$3:$L$1000)="CONFIRMADO")),ROWS($A$3:A7))),"")</f>
        <v/>
      </c>
      <c r="B7" s="10" t="str">
        <f ca="1">IFERROR(INDEX(MAESTRO!B:B,_xludf.AGGREGATE(15,6,ROW(MAESTRO!$B$3:$B$1000)/((MAESTRO!$B$3:$B$1000="ACADEMICOS")*(UPPER(MAESTRO!$L$3:$L$1000)="CONFIRMADO")),ROWS($A$3:A7))),"")</f>
        <v/>
      </c>
      <c r="C7" s="10" t="str">
        <f ca="1">IFERROR(INDEX(MAESTRO!C:C,_xludf.AGGREGATE(15,6,ROW(MAESTRO!$B$3:$B$1000)/((MAESTRO!$B$3:$B$1000="ACADEMICOS")*(UPPER(MAESTRO!$L$3:$L$1000)="CONFIRMADO")),ROWS($A$3:A7))),"")</f>
        <v/>
      </c>
      <c r="D7" s="10" t="str">
        <f ca="1">IFERROR(INDEX(MAESTRO!D:D,_xludf.AGGREGATE(15,6,ROW(MAESTRO!$B$3:$B$1000)/((MAESTRO!$B$3:$B$1000="ACADEMICOS")*(UPPER(MAESTRO!$L$3:$L$1000)="CONFIRMADO")),ROWS($A$3:A7))),"")</f>
        <v/>
      </c>
      <c r="E7" s="10" t="str">
        <f ca="1">IFERROR(INDEX(MAESTRO!E:E,_xludf.AGGREGATE(15,6,ROW(MAESTRO!$B$3:$B$1000)/((MAESTRO!$B$3:$B$1000="ACADEMICOS")*(UPPER(MAESTRO!$L$3:$L$1000)="CONFIRMADO")),ROWS($A$3:A7))),"")</f>
        <v/>
      </c>
      <c r="F7" s="10" t="str">
        <f ca="1">IFERROR(INDEX(MAESTRO!F:F,_xludf.AGGREGATE(15,6,ROW(MAESTRO!$B$3:$B$1000)/((MAESTRO!$B$3:$B$1000="ACADEMICOS")*(UPPER(MAESTRO!$L$3:$L$1000)="CONFIRMADO")),ROWS($A$3:A7))),"")</f>
        <v/>
      </c>
      <c r="G7" s="10" t="str">
        <f ca="1">IFERROR(INDEX(MAESTRO!G:G,_xludf.AGGREGATE(15,6,ROW(MAESTRO!$B$3:$B$1000)/((MAESTRO!$B$3:$B$1000="ACADEMICOS")*(UPPER(MAESTRO!$L$3:$L$1000)="CONFIRMADO")),ROWS($A$3:A7))),"")</f>
        <v/>
      </c>
      <c r="H7" s="10" t="str">
        <f ca="1">IFERROR(INDEX(MAESTRO!H:H,_xludf.AGGREGATE(15,6,ROW(MAESTRO!$B$3:$B$1000)/((MAESTRO!$B$3:$B$1000="ACADEMICOS")*(UPPER(MAESTRO!$L$3:$L$1000)="CONFIRMADO")),ROWS($A$3:A7))),"")</f>
        <v/>
      </c>
      <c r="I7" s="10" t="str">
        <f ca="1">IFERROR(INDEX(MAESTRO!I:I,_xludf.AGGREGATE(15,6,ROW(MAESTRO!$B$3:$B$1000)/((MAESTRO!$B$3:$B$1000="ACADEMICOS")*(UPPER(MAESTRO!$L$3:$L$1000)="CONFIRMADO")),ROWS($A$3:A7))),"")</f>
        <v/>
      </c>
      <c r="J7" s="10" t="str">
        <f ca="1">IFERROR(INDEX(MAESTRO!J:J,_xludf.AGGREGATE(15,6,ROW(MAESTRO!$B$3:$B$1000)/((MAESTRO!$B$3:$B$1000="ACADEMICOS")*(UPPER(MAESTRO!$L$3:$L$1000)="CONFIRMADO")),ROWS($A$3:A7))),"")</f>
        <v/>
      </c>
      <c r="K7" s="10" t="str">
        <f ca="1">IFERROR(INDEX(MAESTRO!K:K,_xludf.AGGREGATE(15,6,ROW(MAESTRO!$B$3:$B$1000)/((MAESTRO!$B$3:$B$1000="ACADEMICOS")*(UPPER(MAESTRO!$L$3:$L$1000)="CONFIRMADO")),ROWS($A$3:A7))),"")</f>
        <v/>
      </c>
      <c r="L7" s="10" t="str">
        <f ca="1">IFERROR(INDEX(MAESTRO!L:L,_xludf.AGGREGATE(15,6,ROW(MAESTRO!$B$3:$B$1000)/((MAESTRO!$B$3:$B$1000="ACADEMICOS")*(UPPER(MAESTRO!$L$3:$L$1000)="CONFIRMADO")),ROWS($A$3:A7))),"")</f>
        <v/>
      </c>
      <c r="M7" s="10" t="str">
        <f ca="1">IFERROR(INDEX(MAESTRO!M:M,_xludf.AGGREGATE(15,6,ROW(MAESTRO!$B$3:$B$1000)/((MAESTRO!$B$3:$B$1000="ACADEMICOS")*(UPPER(MAESTRO!$L$3:$L$1000)="CONFIRMADO")),ROWS($A$3:A7))),"")</f>
        <v/>
      </c>
      <c r="N7" s="10" t="str">
        <f ca="1">IFERROR(INDEX(MAESTRO!N:N,_xludf.AGGREGATE(15,6,ROW(MAESTRO!$B$3:$B$1000)/((MAESTRO!$B$3:$B$1000="ACADEMICOS")*(UPPER(MAESTRO!$L$3:$L$1000)="CONFIRMADO")),ROWS($A$3:A7))),"")</f>
        <v/>
      </c>
      <c r="O7" s="10" t="str">
        <f ca="1">IFERROR(INDEX(MAESTRO!O:O,_xludf.AGGREGATE(15,6,ROW(MAESTRO!$B$3:$B$1000)/((MAESTRO!$B$3:$B$1000="ACADEMICOS")*(UPPER(MAESTRO!$L$3:$L$1000)="CONFIRMADO")),ROWS($A$3:A7))),"")</f>
        <v/>
      </c>
      <c r="P7" s="10" t="str">
        <f ca="1">IFERROR(INDEX(MAESTRO!P:P,_xludf.AGGREGATE(15,6,ROW(MAESTRO!$B$3:$B$1000)/((MAESTRO!$B$3:$B$1000="ACADEMICOS")*(UPPER(MAESTRO!$L$3:$L$1000)="CONFIRMADO")),ROWS($A$3:A7))),"")</f>
        <v/>
      </c>
      <c r="Q7" s="10" t="str">
        <f ca="1">IFERROR(INDEX(MAESTRO!Q:Q,_xludf.AGGREGATE(15,6,ROW(MAESTRO!$B$3:$B$1000)/((MAESTRO!$B$3:$B$1000="ACADEMICOS")*(UPPER(MAESTRO!$L$3:$L$1000)="CONFIRMADO")),ROWS($A$3:A7))),"")</f>
        <v/>
      </c>
      <c r="R7" s="10" t="str">
        <f ca="1">IFERROR(INDEX(MAESTRO!R:R,_xludf.AGGREGATE(15,6,ROW(MAESTRO!$B$3:$B$1000)/((MAESTRO!$B$3:$B$1000="ACADEMICOS")*(UPPER(MAESTRO!$L$3:$L$1000)="CONFIRMADO")),ROWS($A$3:A7))),"")</f>
        <v/>
      </c>
      <c r="S7" s="10" t="str">
        <f ca="1">IFERROR(INDEX(MAESTRO!S:S,_xludf.AGGREGATE(15,6,ROW(MAESTRO!$B$3:$B$1000)/((MAESTRO!$B$3:$B$1000="ACADEMICOS")*(UPPER(MAESTRO!$L$3:$L$1000)="CONFIRMADO")),ROWS($A$3:A7))),"")</f>
        <v/>
      </c>
      <c r="T7" s="10" t="str">
        <f ca="1">IFERROR(INDEX(MAESTRO!T:T,_xludf.AGGREGATE(15,6,ROW(MAESTRO!$B$3:$B$1000)/((MAESTRO!$B$3:$B$1000="ACADEMICOS")*(UPPER(MAESTRO!$L$3:$L$1000)="CONFIRMADO")),ROWS($A$3:A7))),"")</f>
        <v/>
      </c>
      <c r="U7" s="10" t="str">
        <f ca="1">IFERROR(INDEX(MAESTRO!U:U,_xludf.AGGREGATE(15,6,ROW(MAESTRO!$B$3:$B$1000)/((MAESTRO!$B$3:$B$1000="ACADEMICOS")*(UPPER(MAESTRO!$L$3:$L$1000)="CONFIRMADO")),ROWS($A$3:A7))),"")</f>
        <v/>
      </c>
      <c r="V7" s="10" t="str">
        <f ca="1">IFERROR(INDEX(MAESTRO!V:V,_xludf.AGGREGATE(15,6,ROW(MAESTRO!$B$3:$B$1000)/((MAESTRO!$B$3:$B$1000="ACADEMICOS")*(UPPER(MAESTRO!$L$3:$L$1000)="CONFIRMADO")),ROWS($A$3:A7))),"")</f>
        <v/>
      </c>
      <c r="W7" s="10" t="str">
        <f ca="1">IFERROR(INDEX(MAESTRO!W:W,_xludf.AGGREGATE(15,6,ROW(MAESTRO!$B$3:$B$1000)/((MAESTRO!$B$3:$B$1000="ACADEMICOS")*(UPPER(MAESTRO!$L$3:$L$1000)="CONFIRMADO")),ROWS($A$3:A7))),"")</f>
        <v/>
      </c>
      <c r="X7" s="10" t="str">
        <f ca="1">IFERROR(INDEX(MAESTRO!X:X,_xludf.AGGREGATE(15,6,ROW(MAESTRO!$B$3:$B$1000)/((MAESTRO!$B$3:$B$1000="ACADEMICOS")*(UPPER(MAESTRO!$L$3:$L$1000)="CONFIRMADO")),ROWS($A$3:A7))),"")</f>
        <v/>
      </c>
    </row>
    <row r="8" spans="1:24" ht="22.05" customHeight="1">
      <c r="A8" s="21" t="str">
        <f ca="1">IFERROR(INDEX(MAESTRO!A:A,_xludf.AGGREGATE(15,6,ROW(MAESTRO!$B$3:$B$1000)/((MAESTRO!$B$3:$B$1000="ACADEMICOS")*(UPPER(MAESTRO!$L$3:$L$1000)="CONFIRMADO")),ROWS($A$3:A8))),"")</f>
        <v/>
      </c>
      <c r="B8" s="21" t="str">
        <f ca="1">IFERROR(INDEX(MAESTRO!B:B,_xludf.AGGREGATE(15,6,ROW(MAESTRO!$B$3:$B$1000)/((MAESTRO!$B$3:$B$1000="ACADEMICOS")*(UPPER(MAESTRO!$L$3:$L$1000)="CONFIRMADO")),ROWS($A$3:A8))),"")</f>
        <v/>
      </c>
      <c r="C8" s="21" t="str">
        <f ca="1">IFERROR(INDEX(MAESTRO!C:C,_xludf.AGGREGATE(15,6,ROW(MAESTRO!$B$3:$B$1000)/((MAESTRO!$B$3:$B$1000="ACADEMICOS")*(UPPER(MAESTRO!$L$3:$L$1000)="CONFIRMADO")),ROWS($A$3:A8))),"")</f>
        <v/>
      </c>
      <c r="D8" s="21" t="str">
        <f ca="1">IFERROR(INDEX(MAESTRO!D:D,_xludf.AGGREGATE(15,6,ROW(MAESTRO!$B$3:$B$1000)/((MAESTRO!$B$3:$B$1000="ACADEMICOS")*(UPPER(MAESTRO!$L$3:$L$1000)="CONFIRMADO")),ROWS($A$3:A8))),"")</f>
        <v/>
      </c>
      <c r="E8" s="21" t="str">
        <f ca="1">IFERROR(INDEX(MAESTRO!E:E,_xludf.AGGREGATE(15,6,ROW(MAESTRO!$B$3:$B$1000)/((MAESTRO!$B$3:$B$1000="ACADEMICOS")*(UPPER(MAESTRO!$L$3:$L$1000)="CONFIRMADO")),ROWS($A$3:A8))),"")</f>
        <v/>
      </c>
      <c r="F8" s="21" t="str">
        <f ca="1">IFERROR(INDEX(MAESTRO!F:F,_xludf.AGGREGATE(15,6,ROW(MAESTRO!$B$3:$B$1000)/((MAESTRO!$B$3:$B$1000="ACADEMICOS")*(UPPER(MAESTRO!$L$3:$L$1000)="CONFIRMADO")),ROWS($A$3:A8))),"")</f>
        <v/>
      </c>
      <c r="G8" s="21" t="str">
        <f ca="1">IFERROR(INDEX(MAESTRO!G:G,_xludf.AGGREGATE(15,6,ROW(MAESTRO!$B$3:$B$1000)/((MAESTRO!$B$3:$B$1000="ACADEMICOS")*(UPPER(MAESTRO!$L$3:$L$1000)="CONFIRMADO")),ROWS($A$3:A8))),"")</f>
        <v/>
      </c>
      <c r="H8" s="21" t="str">
        <f ca="1">IFERROR(INDEX(MAESTRO!H:H,_xludf.AGGREGATE(15,6,ROW(MAESTRO!$B$3:$B$1000)/((MAESTRO!$B$3:$B$1000="ACADEMICOS")*(UPPER(MAESTRO!$L$3:$L$1000)="CONFIRMADO")),ROWS($A$3:A8))),"")</f>
        <v/>
      </c>
      <c r="I8" s="21" t="str">
        <f ca="1">IFERROR(INDEX(MAESTRO!I:I,_xludf.AGGREGATE(15,6,ROW(MAESTRO!$B$3:$B$1000)/((MAESTRO!$B$3:$B$1000="ACADEMICOS")*(UPPER(MAESTRO!$L$3:$L$1000)="CONFIRMADO")),ROWS($A$3:A8))),"")</f>
        <v/>
      </c>
      <c r="J8" s="21" t="str">
        <f ca="1">IFERROR(INDEX(MAESTRO!J:J,_xludf.AGGREGATE(15,6,ROW(MAESTRO!$B$3:$B$1000)/((MAESTRO!$B$3:$B$1000="ACADEMICOS")*(UPPER(MAESTRO!$L$3:$L$1000)="CONFIRMADO")),ROWS($A$3:A8))),"")</f>
        <v/>
      </c>
      <c r="K8" s="21" t="str">
        <f ca="1">IFERROR(INDEX(MAESTRO!K:K,_xludf.AGGREGATE(15,6,ROW(MAESTRO!$B$3:$B$1000)/((MAESTRO!$B$3:$B$1000="ACADEMICOS")*(UPPER(MAESTRO!$L$3:$L$1000)="CONFIRMADO")),ROWS($A$3:A8))),"")</f>
        <v/>
      </c>
      <c r="L8" s="21" t="str">
        <f ca="1">IFERROR(INDEX(MAESTRO!L:L,_xludf.AGGREGATE(15,6,ROW(MAESTRO!$B$3:$B$1000)/((MAESTRO!$B$3:$B$1000="ACADEMICOS")*(UPPER(MAESTRO!$L$3:$L$1000)="CONFIRMADO")),ROWS($A$3:A8))),"")</f>
        <v/>
      </c>
      <c r="M8" s="21" t="str">
        <f ca="1">IFERROR(INDEX(MAESTRO!M:M,_xludf.AGGREGATE(15,6,ROW(MAESTRO!$B$3:$B$1000)/((MAESTRO!$B$3:$B$1000="ACADEMICOS")*(UPPER(MAESTRO!$L$3:$L$1000)="CONFIRMADO")),ROWS($A$3:A8))),"")</f>
        <v/>
      </c>
      <c r="N8" s="21" t="str">
        <f ca="1">IFERROR(INDEX(MAESTRO!N:N,_xludf.AGGREGATE(15,6,ROW(MAESTRO!$B$3:$B$1000)/((MAESTRO!$B$3:$B$1000="ACADEMICOS")*(UPPER(MAESTRO!$L$3:$L$1000)="CONFIRMADO")),ROWS($A$3:A8))),"")</f>
        <v/>
      </c>
      <c r="O8" s="21" t="str">
        <f ca="1">IFERROR(INDEX(MAESTRO!O:O,_xludf.AGGREGATE(15,6,ROW(MAESTRO!$B$3:$B$1000)/((MAESTRO!$B$3:$B$1000="ACADEMICOS")*(UPPER(MAESTRO!$L$3:$L$1000)="CONFIRMADO")),ROWS($A$3:A8))),"")</f>
        <v/>
      </c>
      <c r="P8" s="21" t="str">
        <f ca="1">IFERROR(INDEX(MAESTRO!P:P,_xludf.AGGREGATE(15,6,ROW(MAESTRO!$B$3:$B$1000)/((MAESTRO!$B$3:$B$1000="ACADEMICOS")*(UPPER(MAESTRO!$L$3:$L$1000)="CONFIRMADO")),ROWS($A$3:A8))),"")</f>
        <v/>
      </c>
      <c r="Q8" s="21" t="str">
        <f ca="1">IFERROR(INDEX(MAESTRO!Q:Q,_xludf.AGGREGATE(15,6,ROW(MAESTRO!$B$3:$B$1000)/((MAESTRO!$B$3:$B$1000="ACADEMICOS")*(UPPER(MAESTRO!$L$3:$L$1000)="CONFIRMADO")),ROWS($A$3:A8))),"")</f>
        <v/>
      </c>
      <c r="R8" s="21" t="str">
        <f ca="1">IFERROR(INDEX(MAESTRO!R:R,_xludf.AGGREGATE(15,6,ROW(MAESTRO!$B$3:$B$1000)/((MAESTRO!$B$3:$B$1000="ACADEMICOS")*(UPPER(MAESTRO!$L$3:$L$1000)="CONFIRMADO")),ROWS($A$3:A8))),"")</f>
        <v/>
      </c>
      <c r="S8" s="21" t="str">
        <f ca="1">IFERROR(INDEX(MAESTRO!S:S,_xludf.AGGREGATE(15,6,ROW(MAESTRO!$B$3:$B$1000)/((MAESTRO!$B$3:$B$1000="ACADEMICOS")*(UPPER(MAESTRO!$L$3:$L$1000)="CONFIRMADO")),ROWS($A$3:A8))),"")</f>
        <v/>
      </c>
      <c r="T8" s="21" t="str">
        <f ca="1">IFERROR(INDEX(MAESTRO!T:T,_xludf.AGGREGATE(15,6,ROW(MAESTRO!$B$3:$B$1000)/((MAESTRO!$B$3:$B$1000="ACADEMICOS")*(UPPER(MAESTRO!$L$3:$L$1000)="CONFIRMADO")),ROWS($A$3:A8))),"")</f>
        <v/>
      </c>
      <c r="U8" s="21" t="str">
        <f ca="1">IFERROR(INDEX(MAESTRO!U:U,_xludf.AGGREGATE(15,6,ROW(MAESTRO!$B$3:$B$1000)/((MAESTRO!$B$3:$B$1000="ACADEMICOS")*(UPPER(MAESTRO!$L$3:$L$1000)="CONFIRMADO")),ROWS($A$3:A8))),"")</f>
        <v/>
      </c>
      <c r="V8" s="21" t="str">
        <f ca="1">IFERROR(INDEX(MAESTRO!V:V,_xludf.AGGREGATE(15,6,ROW(MAESTRO!$B$3:$B$1000)/((MAESTRO!$B$3:$B$1000="ACADEMICOS")*(UPPER(MAESTRO!$L$3:$L$1000)="CONFIRMADO")),ROWS($A$3:A8))),"")</f>
        <v/>
      </c>
      <c r="W8" s="21" t="str">
        <f ca="1">IFERROR(INDEX(MAESTRO!W:W,_xludf.AGGREGATE(15,6,ROW(MAESTRO!$B$3:$B$1000)/((MAESTRO!$B$3:$B$1000="ACADEMICOS")*(UPPER(MAESTRO!$L$3:$L$1000)="CONFIRMADO")),ROWS($A$3:A8))),"")</f>
        <v/>
      </c>
      <c r="X8" s="21" t="str">
        <f ca="1">IFERROR(INDEX(MAESTRO!X:X,_xludf.AGGREGATE(15,6,ROW(MAESTRO!$B$3:$B$1000)/((MAESTRO!$B$3:$B$1000="ACADEMICOS")*(UPPER(MAESTRO!$L$3:$L$1000)="CONFIRMADO")),ROWS($A$3:A8))),"")</f>
        <v/>
      </c>
    </row>
    <row r="9" spans="1:24" ht="22.05" customHeight="1">
      <c r="A9" s="10" t="str">
        <f ca="1">IFERROR(INDEX(MAESTRO!A:A,_xludf.AGGREGATE(15,6,ROW(MAESTRO!$B$3:$B$1000)/((MAESTRO!$B$3:$B$1000="ACADEMICOS")*(UPPER(MAESTRO!$L$3:$L$1000)="CONFIRMADO")),ROWS($A$3:A9))),"")</f>
        <v/>
      </c>
      <c r="B9" s="10" t="str">
        <f ca="1">IFERROR(INDEX(MAESTRO!B:B,_xludf.AGGREGATE(15,6,ROW(MAESTRO!$B$3:$B$1000)/((MAESTRO!$B$3:$B$1000="ACADEMICOS")*(UPPER(MAESTRO!$L$3:$L$1000)="CONFIRMADO")),ROWS($A$3:A9))),"")</f>
        <v/>
      </c>
      <c r="C9" s="10" t="str">
        <f ca="1">IFERROR(INDEX(MAESTRO!C:C,_xludf.AGGREGATE(15,6,ROW(MAESTRO!$B$3:$B$1000)/((MAESTRO!$B$3:$B$1000="ACADEMICOS")*(UPPER(MAESTRO!$L$3:$L$1000)="CONFIRMADO")),ROWS($A$3:A9))),"")</f>
        <v/>
      </c>
      <c r="D9" s="10" t="str">
        <f ca="1">IFERROR(INDEX(MAESTRO!D:D,_xludf.AGGREGATE(15,6,ROW(MAESTRO!$B$3:$B$1000)/((MAESTRO!$B$3:$B$1000="ACADEMICOS")*(UPPER(MAESTRO!$L$3:$L$1000)="CONFIRMADO")),ROWS($A$3:A9))),"")</f>
        <v/>
      </c>
      <c r="E9" s="10" t="str">
        <f ca="1">IFERROR(INDEX(MAESTRO!E:E,_xludf.AGGREGATE(15,6,ROW(MAESTRO!$B$3:$B$1000)/((MAESTRO!$B$3:$B$1000="ACADEMICOS")*(UPPER(MAESTRO!$L$3:$L$1000)="CONFIRMADO")),ROWS($A$3:A9))),"")</f>
        <v/>
      </c>
      <c r="F9" s="10" t="str">
        <f ca="1">IFERROR(INDEX(MAESTRO!F:F,_xludf.AGGREGATE(15,6,ROW(MAESTRO!$B$3:$B$1000)/((MAESTRO!$B$3:$B$1000="ACADEMICOS")*(UPPER(MAESTRO!$L$3:$L$1000)="CONFIRMADO")),ROWS($A$3:A9))),"")</f>
        <v/>
      </c>
      <c r="G9" s="10" t="str">
        <f ca="1">IFERROR(INDEX(MAESTRO!G:G,_xludf.AGGREGATE(15,6,ROW(MAESTRO!$B$3:$B$1000)/((MAESTRO!$B$3:$B$1000="ACADEMICOS")*(UPPER(MAESTRO!$L$3:$L$1000)="CONFIRMADO")),ROWS($A$3:A9))),"")</f>
        <v/>
      </c>
      <c r="H9" s="10" t="str">
        <f ca="1">IFERROR(INDEX(MAESTRO!H:H,_xludf.AGGREGATE(15,6,ROW(MAESTRO!$B$3:$B$1000)/((MAESTRO!$B$3:$B$1000="ACADEMICOS")*(UPPER(MAESTRO!$L$3:$L$1000)="CONFIRMADO")),ROWS($A$3:A9))),"")</f>
        <v/>
      </c>
      <c r="I9" s="10" t="str">
        <f ca="1">IFERROR(INDEX(MAESTRO!I:I,_xludf.AGGREGATE(15,6,ROW(MAESTRO!$B$3:$B$1000)/((MAESTRO!$B$3:$B$1000="ACADEMICOS")*(UPPER(MAESTRO!$L$3:$L$1000)="CONFIRMADO")),ROWS($A$3:A9))),"")</f>
        <v/>
      </c>
      <c r="J9" s="10" t="str">
        <f ca="1">IFERROR(INDEX(MAESTRO!J:J,_xludf.AGGREGATE(15,6,ROW(MAESTRO!$B$3:$B$1000)/((MAESTRO!$B$3:$B$1000="ACADEMICOS")*(UPPER(MAESTRO!$L$3:$L$1000)="CONFIRMADO")),ROWS($A$3:A9))),"")</f>
        <v/>
      </c>
      <c r="K9" s="10" t="str">
        <f ca="1">IFERROR(INDEX(MAESTRO!K:K,_xludf.AGGREGATE(15,6,ROW(MAESTRO!$B$3:$B$1000)/((MAESTRO!$B$3:$B$1000="ACADEMICOS")*(UPPER(MAESTRO!$L$3:$L$1000)="CONFIRMADO")),ROWS($A$3:A9))),"")</f>
        <v/>
      </c>
      <c r="L9" s="10" t="str">
        <f ca="1">IFERROR(INDEX(MAESTRO!L:L,_xludf.AGGREGATE(15,6,ROW(MAESTRO!$B$3:$B$1000)/((MAESTRO!$B$3:$B$1000="ACADEMICOS")*(UPPER(MAESTRO!$L$3:$L$1000)="CONFIRMADO")),ROWS($A$3:A9))),"")</f>
        <v/>
      </c>
      <c r="M9" s="10" t="str">
        <f ca="1">IFERROR(INDEX(MAESTRO!M:M,_xludf.AGGREGATE(15,6,ROW(MAESTRO!$B$3:$B$1000)/((MAESTRO!$B$3:$B$1000="ACADEMICOS")*(UPPER(MAESTRO!$L$3:$L$1000)="CONFIRMADO")),ROWS($A$3:A9))),"")</f>
        <v/>
      </c>
      <c r="N9" s="10" t="str">
        <f ca="1">IFERROR(INDEX(MAESTRO!N:N,_xludf.AGGREGATE(15,6,ROW(MAESTRO!$B$3:$B$1000)/((MAESTRO!$B$3:$B$1000="ACADEMICOS")*(UPPER(MAESTRO!$L$3:$L$1000)="CONFIRMADO")),ROWS($A$3:A9))),"")</f>
        <v/>
      </c>
      <c r="O9" s="10" t="str">
        <f ca="1">IFERROR(INDEX(MAESTRO!O:O,_xludf.AGGREGATE(15,6,ROW(MAESTRO!$B$3:$B$1000)/((MAESTRO!$B$3:$B$1000="ACADEMICOS")*(UPPER(MAESTRO!$L$3:$L$1000)="CONFIRMADO")),ROWS($A$3:A9))),"")</f>
        <v/>
      </c>
      <c r="P9" s="10" t="str">
        <f ca="1">IFERROR(INDEX(MAESTRO!P:P,_xludf.AGGREGATE(15,6,ROW(MAESTRO!$B$3:$B$1000)/((MAESTRO!$B$3:$B$1000="ACADEMICOS")*(UPPER(MAESTRO!$L$3:$L$1000)="CONFIRMADO")),ROWS($A$3:A9))),"")</f>
        <v/>
      </c>
      <c r="Q9" s="10" t="str">
        <f ca="1">IFERROR(INDEX(MAESTRO!Q:Q,_xludf.AGGREGATE(15,6,ROW(MAESTRO!$B$3:$B$1000)/((MAESTRO!$B$3:$B$1000="ACADEMICOS")*(UPPER(MAESTRO!$L$3:$L$1000)="CONFIRMADO")),ROWS($A$3:A9))),"")</f>
        <v/>
      </c>
      <c r="R9" s="10" t="str">
        <f ca="1">IFERROR(INDEX(MAESTRO!R:R,_xludf.AGGREGATE(15,6,ROW(MAESTRO!$B$3:$B$1000)/((MAESTRO!$B$3:$B$1000="ACADEMICOS")*(UPPER(MAESTRO!$L$3:$L$1000)="CONFIRMADO")),ROWS($A$3:A9))),"")</f>
        <v/>
      </c>
      <c r="S9" s="10" t="str">
        <f ca="1">IFERROR(INDEX(MAESTRO!S:S,_xludf.AGGREGATE(15,6,ROW(MAESTRO!$B$3:$B$1000)/((MAESTRO!$B$3:$B$1000="ACADEMICOS")*(UPPER(MAESTRO!$L$3:$L$1000)="CONFIRMADO")),ROWS($A$3:A9))),"")</f>
        <v/>
      </c>
      <c r="T9" s="10" t="str">
        <f ca="1">IFERROR(INDEX(MAESTRO!T:T,_xludf.AGGREGATE(15,6,ROW(MAESTRO!$B$3:$B$1000)/((MAESTRO!$B$3:$B$1000="ACADEMICOS")*(UPPER(MAESTRO!$L$3:$L$1000)="CONFIRMADO")),ROWS($A$3:A9))),"")</f>
        <v/>
      </c>
      <c r="U9" s="10" t="str">
        <f ca="1">IFERROR(INDEX(MAESTRO!U:U,_xludf.AGGREGATE(15,6,ROW(MAESTRO!$B$3:$B$1000)/((MAESTRO!$B$3:$B$1000="ACADEMICOS")*(UPPER(MAESTRO!$L$3:$L$1000)="CONFIRMADO")),ROWS($A$3:A9))),"")</f>
        <v/>
      </c>
      <c r="V9" s="10" t="str">
        <f ca="1">IFERROR(INDEX(MAESTRO!V:V,_xludf.AGGREGATE(15,6,ROW(MAESTRO!$B$3:$B$1000)/((MAESTRO!$B$3:$B$1000="ACADEMICOS")*(UPPER(MAESTRO!$L$3:$L$1000)="CONFIRMADO")),ROWS($A$3:A9))),"")</f>
        <v/>
      </c>
      <c r="W9" s="10" t="str">
        <f ca="1">IFERROR(INDEX(MAESTRO!W:W,_xludf.AGGREGATE(15,6,ROW(MAESTRO!$B$3:$B$1000)/((MAESTRO!$B$3:$B$1000="ACADEMICOS")*(UPPER(MAESTRO!$L$3:$L$1000)="CONFIRMADO")),ROWS($A$3:A9))),"")</f>
        <v/>
      </c>
      <c r="X9" s="10" t="str">
        <f ca="1">IFERROR(INDEX(MAESTRO!X:X,_xludf.AGGREGATE(15,6,ROW(MAESTRO!$B$3:$B$1000)/((MAESTRO!$B$3:$B$1000="ACADEMICOS")*(UPPER(MAESTRO!$L$3:$L$1000)="CONFIRMADO")),ROWS($A$3:A9))),"")</f>
        <v/>
      </c>
    </row>
    <row r="10" spans="1:24" ht="22.05" customHeight="1">
      <c r="A10" s="21" t="str">
        <f ca="1">IFERROR(INDEX(MAESTRO!A:A,_xludf.AGGREGATE(15,6,ROW(MAESTRO!$B$3:$B$1000)/((MAESTRO!$B$3:$B$1000="ACADEMICOS")*(UPPER(MAESTRO!$L$3:$L$1000)="CONFIRMADO")),ROWS($A$3:A10))),"")</f>
        <v/>
      </c>
      <c r="B10" s="21" t="str">
        <f ca="1">IFERROR(INDEX(MAESTRO!B:B,_xludf.AGGREGATE(15,6,ROW(MAESTRO!$B$3:$B$1000)/((MAESTRO!$B$3:$B$1000="ACADEMICOS")*(UPPER(MAESTRO!$L$3:$L$1000)="CONFIRMADO")),ROWS($A$3:A10))),"")</f>
        <v/>
      </c>
      <c r="C10" s="21" t="str">
        <f ca="1">IFERROR(INDEX(MAESTRO!C:C,_xludf.AGGREGATE(15,6,ROW(MAESTRO!$B$3:$B$1000)/((MAESTRO!$B$3:$B$1000="ACADEMICOS")*(UPPER(MAESTRO!$L$3:$L$1000)="CONFIRMADO")),ROWS($A$3:A10))),"")</f>
        <v/>
      </c>
      <c r="D10" s="21" t="str">
        <f ca="1">IFERROR(INDEX(MAESTRO!D:D,_xludf.AGGREGATE(15,6,ROW(MAESTRO!$B$3:$B$1000)/((MAESTRO!$B$3:$B$1000="ACADEMICOS")*(UPPER(MAESTRO!$L$3:$L$1000)="CONFIRMADO")),ROWS($A$3:A10))),"")</f>
        <v/>
      </c>
      <c r="E10" s="21" t="str">
        <f ca="1">IFERROR(INDEX(MAESTRO!E:E,_xludf.AGGREGATE(15,6,ROW(MAESTRO!$B$3:$B$1000)/((MAESTRO!$B$3:$B$1000="ACADEMICOS")*(UPPER(MAESTRO!$L$3:$L$1000)="CONFIRMADO")),ROWS($A$3:A10))),"")</f>
        <v/>
      </c>
      <c r="F10" s="21" t="str">
        <f ca="1">IFERROR(INDEX(MAESTRO!F:F,_xludf.AGGREGATE(15,6,ROW(MAESTRO!$B$3:$B$1000)/((MAESTRO!$B$3:$B$1000="ACADEMICOS")*(UPPER(MAESTRO!$L$3:$L$1000)="CONFIRMADO")),ROWS($A$3:A10))),"")</f>
        <v/>
      </c>
      <c r="G10" s="21" t="str">
        <f ca="1">IFERROR(INDEX(MAESTRO!G:G,_xludf.AGGREGATE(15,6,ROW(MAESTRO!$B$3:$B$1000)/((MAESTRO!$B$3:$B$1000="ACADEMICOS")*(UPPER(MAESTRO!$L$3:$L$1000)="CONFIRMADO")),ROWS($A$3:A10))),"")</f>
        <v/>
      </c>
      <c r="H10" s="21" t="str">
        <f ca="1">IFERROR(INDEX(MAESTRO!H:H,_xludf.AGGREGATE(15,6,ROW(MAESTRO!$B$3:$B$1000)/((MAESTRO!$B$3:$B$1000="ACADEMICOS")*(UPPER(MAESTRO!$L$3:$L$1000)="CONFIRMADO")),ROWS($A$3:A10))),"")</f>
        <v/>
      </c>
      <c r="I10" s="21" t="str">
        <f ca="1">IFERROR(INDEX(MAESTRO!I:I,_xludf.AGGREGATE(15,6,ROW(MAESTRO!$B$3:$B$1000)/((MAESTRO!$B$3:$B$1000="ACADEMICOS")*(UPPER(MAESTRO!$L$3:$L$1000)="CONFIRMADO")),ROWS($A$3:A10))),"")</f>
        <v/>
      </c>
      <c r="J10" s="21" t="str">
        <f ca="1">IFERROR(INDEX(MAESTRO!J:J,_xludf.AGGREGATE(15,6,ROW(MAESTRO!$B$3:$B$1000)/((MAESTRO!$B$3:$B$1000="ACADEMICOS")*(UPPER(MAESTRO!$L$3:$L$1000)="CONFIRMADO")),ROWS($A$3:A10))),"")</f>
        <v/>
      </c>
      <c r="K10" s="21" t="str">
        <f ca="1">IFERROR(INDEX(MAESTRO!K:K,_xludf.AGGREGATE(15,6,ROW(MAESTRO!$B$3:$B$1000)/((MAESTRO!$B$3:$B$1000="ACADEMICOS")*(UPPER(MAESTRO!$L$3:$L$1000)="CONFIRMADO")),ROWS($A$3:A10))),"")</f>
        <v/>
      </c>
      <c r="L10" s="21" t="str">
        <f ca="1">IFERROR(INDEX(MAESTRO!L:L,_xludf.AGGREGATE(15,6,ROW(MAESTRO!$B$3:$B$1000)/((MAESTRO!$B$3:$B$1000="ACADEMICOS")*(UPPER(MAESTRO!$L$3:$L$1000)="CONFIRMADO")),ROWS($A$3:A10))),"")</f>
        <v/>
      </c>
      <c r="M10" s="21" t="str">
        <f ca="1">IFERROR(INDEX(MAESTRO!M:M,_xludf.AGGREGATE(15,6,ROW(MAESTRO!$B$3:$B$1000)/((MAESTRO!$B$3:$B$1000="ACADEMICOS")*(UPPER(MAESTRO!$L$3:$L$1000)="CONFIRMADO")),ROWS($A$3:A10))),"")</f>
        <v/>
      </c>
      <c r="N10" s="21" t="str">
        <f ca="1">IFERROR(INDEX(MAESTRO!N:N,_xludf.AGGREGATE(15,6,ROW(MAESTRO!$B$3:$B$1000)/((MAESTRO!$B$3:$B$1000="ACADEMICOS")*(UPPER(MAESTRO!$L$3:$L$1000)="CONFIRMADO")),ROWS($A$3:A10))),"")</f>
        <v/>
      </c>
      <c r="O10" s="21" t="str">
        <f ca="1">IFERROR(INDEX(MAESTRO!O:O,_xludf.AGGREGATE(15,6,ROW(MAESTRO!$B$3:$B$1000)/((MAESTRO!$B$3:$B$1000="ACADEMICOS")*(UPPER(MAESTRO!$L$3:$L$1000)="CONFIRMADO")),ROWS($A$3:A10))),"")</f>
        <v/>
      </c>
      <c r="P10" s="21" t="str">
        <f ca="1">IFERROR(INDEX(MAESTRO!P:P,_xludf.AGGREGATE(15,6,ROW(MAESTRO!$B$3:$B$1000)/((MAESTRO!$B$3:$B$1000="ACADEMICOS")*(UPPER(MAESTRO!$L$3:$L$1000)="CONFIRMADO")),ROWS($A$3:A10))),"")</f>
        <v/>
      </c>
      <c r="Q10" s="21" t="str">
        <f ca="1">IFERROR(INDEX(MAESTRO!Q:Q,_xludf.AGGREGATE(15,6,ROW(MAESTRO!$B$3:$B$1000)/((MAESTRO!$B$3:$B$1000="ACADEMICOS")*(UPPER(MAESTRO!$L$3:$L$1000)="CONFIRMADO")),ROWS($A$3:A10))),"")</f>
        <v/>
      </c>
      <c r="R10" s="21" t="str">
        <f ca="1">IFERROR(INDEX(MAESTRO!R:R,_xludf.AGGREGATE(15,6,ROW(MAESTRO!$B$3:$B$1000)/((MAESTRO!$B$3:$B$1000="ACADEMICOS")*(UPPER(MAESTRO!$L$3:$L$1000)="CONFIRMADO")),ROWS($A$3:A10))),"")</f>
        <v/>
      </c>
      <c r="S10" s="21" t="str">
        <f ca="1">IFERROR(INDEX(MAESTRO!S:S,_xludf.AGGREGATE(15,6,ROW(MAESTRO!$B$3:$B$1000)/((MAESTRO!$B$3:$B$1000="ACADEMICOS")*(UPPER(MAESTRO!$L$3:$L$1000)="CONFIRMADO")),ROWS($A$3:A10))),"")</f>
        <v/>
      </c>
      <c r="T10" s="21" t="str">
        <f ca="1">IFERROR(INDEX(MAESTRO!T:T,_xludf.AGGREGATE(15,6,ROW(MAESTRO!$B$3:$B$1000)/((MAESTRO!$B$3:$B$1000="ACADEMICOS")*(UPPER(MAESTRO!$L$3:$L$1000)="CONFIRMADO")),ROWS($A$3:A10))),"")</f>
        <v/>
      </c>
      <c r="U10" s="21" t="str">
        <f ca="1">IFERROR(INDEX(MAESTRO!U:U,_xludf.AGGREGATE(15,6,ROW(MAESTRO!$B$3:$B$1000)/((MAESTRO!$B$3:$B$1000="ACADEMICOS")*(UPPER(MAESTRO!$L$3:$L$1000)="CONFIRMADO")),ROWS($A$3:A10))),"")</f>
        <v/>
      </c>
      <c r="V10" s="21" t="str">
        <f ca="1">IFERROR(INDEX(MAESTRO!V:V,_xludf.AGGREGATE(15,6,ROW(MAESTRO!$B$3:$B$1000)/((MAESTRO!$B$3:$B$1000="ACADEMICOS")*(UPPER(MAESTRO!$L$3:$L$1000)="CONFIRMADO")),ROWS($A$3:A10))),"")</f>
        <v/>
      </c>
      <c r="W10" s="21" t="str">
        <f ca="1">IFERROR(INDEX(MAESTRO!W:W,_xludf.AGGREGATE(15,6,ROW(MAESTRO!$B$3:$B$1000)/((MAESTRO!$B$3:$B$1000="ACADEMICOS")*(UPPER(MAESTRO!$L$3:$L$1000)="CONFIRMADO")),ROWS($A$3:A10))),"")</f>
        <v/>
      </c>
      <c r="X10" s="21" t="str">
        <f ca="1">IFERROR(INDEX(MAESTRO!X:X,_xludf.AGGREGATE(15,6,ROW(MAESTRO!$B$3:$B$1000)/((MAESTRO!$B$3:$B$1000="ACADEMICOS")*(UPPER(MAESTRO!$L$3:$L$1000)="CONFIRMADO")),ROWS($A$3:A10))),"")</f>
        <v/>
      </c>
    </row>
    <row r="11" spans="1:24" ht="22.05" customHeight="1">
      <c r="A11" s="10" t="str">
        <f ca="1">IFERROR(INDEX(MAESTRO!A:A,_xludf.AGGREGATE(15,6,ROW(MAESTRO!$B$3:$B$1000)/((MAESTRO!$B$3:$B$1000="ACADEMICOS")*(UPPER(MAESTRO!$L$3:$L$1000)="CONFIRMADO")),ROWS($A$3:A11))),"")</f>
        <v/>
      </c>
      <c r="B11" s="10" t="str">
        <f ca="1">IFERROR(INDEX(MAESTRO!B:B,_xludf.AGGREGATE(15,6,ROW(MAESTRO!$B$3:$B$1000)/((MAESTRO!$B$3:$B$1000="ACADEMICOS")*(UPPER(MAESTRO!$L$3:$L$1000)="CONFIRMADO")),ROWS($A$3:A11))),"")</f>
        <v/>
      </c>
      <c r="C11" s="10" t="str">
        <f ca="1">IFERROR(INDEX(MAESTRO!C:C,_xludf.AGGREGATE(15,6,ROW(MAESTRO!$B$3:$B$1000)/((MAESTRO!$B$3:$B$1000="ACADEMICOS")*(UPPER(MAESTRO!$L$3:$L$1000)="CONFIRMADO")),ROWS($A$3:A11))),"")</f>
        <v/>
      </c>
      <c r="D11" s="10" t="str">
        <f ca="1">IFERROR(INDEX(MAESTRO!D:D,_xludf.AGGREGATE(15,6,ROW(MAESTRO!$B$3:$B$1000)/((MAESTRO!$B$3:$B$1000="ACADEMICOS")*(UPPER(MAESTRO!$L$3:$L$1000)="CONFIRMADO")),ROWS($A$3:A11))),"")</f>
        <v/>
      </c>
      <c r="E11" s="10" t="str">
        <f ca="1">IFERROR(INDEX(MAESTRO!E:E,_xludf.AGGREGATE(15,6,ROW(MAESTRO!$B$3:$B$1000)/((MAESTRO!$B$3:$B$1000="ACADEMICOS")*(UPPER(MAESTRO!$L$3:$L$1000)="CONFIRMADO")),ROWS($A$3:A11))),"")</f>
        <v/>
      </c>
      <c r="F11" s="10" t="str">
        <f ca="1">IFERROR(INDEX(MAESTRO!F:F,_xludf.AGGREGATE(15,6,ROW(MAESTRO!$B$3:$B$1000)/((MAESTRO!$B$3:$B$1000="ACADEMICOS")*(UPPER(MAESTRO!$L$3:$L$1000)="CONFIRMADO")),ROWS($A$3:A11))),"")</f>
        <v/>
      </c>
      <c r="G11" s="10" t="str">
        <f ca="1">IFERROR(INDEX(MAESTRO!G:G,_xludf.AGGREGATE(15,6,ROW(MAESTRO!$B$3:$B$1000)/((MAESTRO!$B$3:$B$1000="ACADEMICOS")*(UPPER(MAESTRO!$L$3:$L$1000)="CONFIRMADO")),ROWS($A$3:A11))),"")</f>
        <v/>
      </c>
      <c r="H11" s="10" t="str">
        <f ca="1">IFERROR(INDEX(MAESTRO!H:H,_xludf.AGGREGATE(15,6,ROW(MAESTRO!$B$3:$B$1000)/((MAESTRO!$B$3:$B$1000="ACADEMICOS")*(UPPER(MAESTRO!$L$3:$L$1000)="CONFIRMADO")),ROWS($A$3:A11))),"")</f>
        <v/>
      </c>
      <c r="I11" s="10" t="str">
        <f ca="1">IFERROR(INDEX(MAESTRO!I:I,_xludf.AGGREGATE(15,6,ROW(MAESTRO!$B$3:$B$1000)/((MAESTRO!$B$3:$B$1000="ACADEMICOS")*(UPPER(MAESTRO!$L$3:$L$1000)="CONFIRMADO")),ROWS($A$3:A11))),"")</f>
        <v/>
      </c>
      <c r="J11" s="10" t="str">
        <f ca="1">IFERROR(INDEX(MAESTRO!J:J,_xludf.AGGREGATE(15,6,ROW(MAESTRO!$B$3:$B$1000)/((MAESTRO!$B$3:$B$1000="ACADEMICOS")*(UPPER(MAESTRO!$L$3:$L$1000)="CONFIRMADO")),ROWS($A$3:A11))),"")</f>
        <v/>
      </c>
      <c r="K11" s="10" t="str">
        <f ca="1">IFERROR(INDEX(MAESTRO!K:K,_xludf.AGGREGATE(15,6,ROW(MAESTRO!$B$3:$B$1000)/((MAESTRO!$B$3:$B$1000="ACADEMICOS")*(UPPER(MAESTRO!$L$3:$L$1000)="CONFIRMADO")),ROWS($A$3:A11))),"")</f>
        <v/>
      </c>
      <c r="L11" s="10" t="str">
        <f ca="1">IFERROR(INDEX(MAESTRO!L:L,_xludf.AGGREGATE(15,6,ROW(MAESTRO!$B$3:$B$1000)/((MAESTRO!$B$3:$B$1000="ACADEMICOS")*(UPPER(MAESTRO!$L$3:$L$1000)="CONFIRMADO")),ROWS($A$3:A11))),"")</f>
        <v/>
      </c>
      <c r="M11" s="10" t="str">
        <f ca="1">IFERROR(INDEX(MAESTRO!M:M,_xludf.AGGREGATE(15,6,ROW(MAESTRO!$B$3:$B$1000)/((MAESTRO!$B$3:$B$1000="ACADEMICOS")*(UPPER(MAESTRO!$L$3:$L$1000)="CONFIRMADO")),ROWS($A$3:A11))),"")</f>
        <v/>
      </c>
      <c r="N11" s="10" t="str">
        <f ca="1">IFERROR(INDEX(MAESTRO!N:N,_xludf.AGGREGATE(15,6,ROW(MAESTRO!$B$3:$B$1000)/((MAESTRO!$B$3:$B$1000="ACADEMICOS")*(UPPER(MAESTRO!$L$3:$L$1000)="CONFIRMADO")),ROWS($A$3:A11))),"")</f>
        <v/>
      </c>
      <c r="O11" s="10" t="str">
        <f ca="1">IFERROR(INDEX(MAESTRO!O:O,_xludf.AGGREGATE(15,6,ROW(MAESTRO!$B$3:$B$1000)/((MAESTRO!$B$3:$B$1000="ACADEMICOS")*(UPPER(MAESTRO!$L$3:$L$1000)="CONFIRMADO")),ROWS($A$3:A11))),"")</f>
        <v/>
      </c>
      <c r="P11" s="10" t="str">
        <f ca="1">IFERROR(INDEX(MAESTRO!P:P,_xludf.AGGREGATE(15,6,ROW(MAESTRO!$B$3:$B$1000)/((MAESTRO!$B$3:$B$1000="ACADEMICOS")*(UPPER(MAESTRO!$L$3:$L$1000)="CONFIRMADO")),ROWS($A$3:A11))),"")</f>
        <v/>
      </c>
      <c r="Q11" s="10" t="str">
        <f ca="1">IFERROR(INDEX(MAESTRO!Q:Q,_xludf.AGGREGATE(15,6,ROW(MAESTRO!$B$3:$B$1000)/((MAESTRO!$B$3:$B$1000="ACADEMICOS")*(UPPER(MAESTRO!$L$3:$L$1000)="CONFIRMADO")),ROWS($A$3:A11))),"")</f>
        <v/>
      </c>
      <c r="R11" s="10" t="str">
        <f ca="1">IFERROR(INDEX(MAESTRO!R:R,_xludf.AGGREGATE(15,6,ROW(MAESTRO!$B$3:$B$1000)/((MAESTRO!$B$3:$B$1000="ACADEMICOS")*(UPPER(MAESTRO!$L$3:$L$1000)="CONFIRMADO")),ROWS($A$3:A11))),"")</f>
        <v/>
      </c>
      <c r="S11" s="10" t="str">
        <f ca="1">IFERROR(INDEX(MAESTRO!S:S,_xludf.AGGREGATE(15,6,ROW(MAESTRO!$B$3:$B$1000)/((MAESTRO!$B$3:$B$1000="ACADEMICOS")*(UPPER(MAESTRO!$L$3:$L$1000)="CONFIRMADO")),ROWS($A$3:A11))),"")</f>
        <v/>
      </c>
      <c r="T11" s="10" t="str">
        <f ca="1">IFERROR(INDEX(MAESTRO!T:T,_xludf.AGGREGATE(15,6,ROW(MAESTRO!$B$3:$B$1000)/((MAESTRO!$B$3:$B$1000="ACADEMICOS")*(UPPER(MAESTRO!$L$3:$L$1000)="CONFIRMADO")),ROWS($A$3:A11))),"")</f>
        <v/>
      </c>
      <c r="U11" s="10" t="str">
        <f ca="1">IFERROR(INDEX(MAESTRO!U:U,_xludf.AGGREGATE(15,6,ROW(MAESTRO!$B$3:$B$1000)/((MAESTRO!$B$3:$B$1000="ACADEMICOS")*(UPPER(MAESTRO!$L$3:$L$1000)="CONFIRMADO")),ROWS($A$3:A11))),"")</f>
        <v/>
      </c>
      <c r="V11" s="10" t="str">
        <f ca="1">IFERROR(INDEX(MAESTRO!V:V,_xludf.AGGREGATE(15,6,ROW(MAESTRO!$B$3:$B$1000)/((MAESTRO!$B$3:$B$1000="ACADEMICOS")*(UPPER(MAESTRO!$L$3:$L$1000)="CONFIRMADO")),ROWS($A$3:A11))),"")</f>
        <v/>
      </c>
      <c r="W11" s="10" t="str">
        <f ca="1">IFERROR(INDEX(MAESTRO!W:W,_xludf.AGGREGATE(15,6,ROW(MAESTRO!$B$3:$B$1000)/((MAESTRO!$B$3:$B$1000="ACADEMICOS")*(UPPER(MAESTRO!$L$3:$L$1000)="CONFIRMADO")),ROWS($A$3:A11))),"")</f>
        <v/>
      </c>
      <c r="X11" s="10" t="str">
        <f ca="1">IFERROR(INDEX(MAESTRO!X:X,_xludf.AGGREGATE(15,6,ROW(MAESTRO!$B$3:$B$1000)/((MAESTRO!$B$3:$B$1000="ACADEMICOS")*(UPPER(MAESTRO!$L$3:$L$1000)="CONFIRMADO")),ROWS($A$3:A11))),"")</f>
        <v/>
      </c>
    </row>
    <row r="12" spans="1:24" ht="22.05" customHeight="1">
      <c r="A12" s="21" t="str">
        <f ca="1">IFERROR(INDEX(MAESTRO!A:A,_xludf.AGGREGATE(15,6,ROW(MAESTRO!$B$3:$B$1000)/((MAESTRO!$B$3:$B$1000="ACADEMICOS")*(UPPER(MAESTRO!$L$3:$L$1000)="CONFIRMADO")),ROWS($A$3:A12))),"")</f>
        <v/>
      </c>
      <c r="B12" s="21" t="str">
        <f ca="1">IFERROR(INDEX(MAESTRO!B:B,_xludf.AGGREGATE(15,6,ROW(MAESTRO!$B$3:$B$1000)/((MAESTRO!$B$3:$B$1000="ACADEMICOS")*(UPPER(MAESTRO!$L$3:$L$1000)="CONFIRMADO")),ROWS($A$3:A12))),"")</f>
        <v/>
      </c>
      <c r="C12" s="21" t="str">
        <f ca="1">IFERROR(INDEX(MAESTRO!C:C,_xludf.AGGREGATE(15,6,ROW(MAESTRO!$B$3:$B$1000)/((MAESTRO!$B$3:$B$1000="ACADEMICOS")*(UPPER(MAESTRO!$L$3:$L$1000)="CONFIRMADO")),ROWS($A$3:A12))),"")</f>
        <v/>
      </c>
      <c r="D12" s="21" t="str">
        <f ca="1">IFERROR(INDEX(MAESTRO!D:D,_xludf.AGGREGATE(15,6,ROW(MAESTRO!$B$3:$B$1000)/((MAESTRO!$B$3:$B$1000="ACADEMICOS")*(UPPER(MAESTRO!$L$3:$L$1000)="CONFIRMADO")),ROWS($A$3:A12))),"")</f>
        <v/>
      </c>
      <c r="E12" s="21" t="str">
        <f ca="1">IFERROR(INDEX(MAESTRO!E:E,_xludf.AGGREGATE(15,6,ROW(MAESTRO!$B$3:$B$1000)/((MAESTRO!$B$3:$B$1000="ACADEMICOS")*(UPPER(MAESTRO!$L$3:$L$1000)="CONFIRMADO")),ROWS($A$3:A12))),"")</f>
        <v/>
      </c>
      <c r="F12" s="21" t="str">
        <f ca="1">IFERROR(INDEX(MAESTRO!F:F,_xludf.AGGREGATE(15,6,ROW(MAESTRO!$B$3:$B$1000)/((MAESTRO!$B$3:$B$1000="ACADEMICOS")*(UPPER(MAESTRO!$L$3:$L$1000)="CONFIRMADO")),ROWS($A$3:A12))),"")</f>
        <v/>
      </c>
      <c r="G12" s="21" t="str">
        <f ca="1">IFERROR(INDEX(MAESTRO!G:G,_xludf.AGGREGATE(15,6,ROW(MAESTRO!$B$3:$B$1000)/((MAESTRO!$B$3:$B$1000="ACADEMICOS")*(UPPER(MAESTRO!$L$3:$L$1000)="CONFIRMADO")),ROWS($A$3:A12))),"")</f>
        <v/>
      </c>
      <c r="H12" s="21" t="str">
        <f ca="1">IFERROR(INDEX(MAESTRO!H:H,_xludf.AGGREGATE(15,6,ROW(MAESTRO!$B$3:$B$1000)/((MAESTRO!$B$3:$B$1000="ACADEMICOS")*(UPPER(MAESTRO!$L$3:$L$1000)="CONFIRMADO")),ROWS($A$3:A12))),"")</f>
        <v/>
      </c>
      <c r="I12" s="21" t="str">
        <f ca="1">IFERROR(INDEX(MAESTRO!I:I,_xludf.AGGREGATE(15,6,ROW(MAESTRO!$B$3:$B$1000)/((MAESTRO!$B$3:$B$1000="ACADEMICOS")*(UPPER(MAESTRO!$L$3:$L$1000)="CONFIRMADO")),ROWS($A$3:A12))),"")</f>
        <v/>
      </c>
      <c r="J12" s="21" t="str">
        <f ca="1">IFERROR(INDEX(MAESTRO!J:J,_xludf.AGGREGATE(15,6,ROW(MAESTRO!$B$3:$B$1000)/((MAESTRO!$B$3:$B$1000="ACADEMICOS")*(UPPER(MAESTRO!$L$3:$L$1000)="CONFIRMADO")),ROWS($A$3:A12))),"")</f>
        <v/>
      </c>
      <c r="K12" s="21" t="str">
        <f ca="1">IFERROR(INDEX(MAESTRO!K:K,_xludf.AGGREGATE(15,6,ROW(MAESTRO!$B$3:$B$1000)/((MAESTRO!$B$3:$B$1000="ACADEMICOS")*(UPPER(MAESTRO!$L$3:$L$1000)="CONFIRMADO")),ROWS($A$3:A12))),"")</f>
        <v/>
      </c>
      <c r="L12" s="21" t="str">
        <f ca="1">IFERROR(INDEX(MAESTRO!L:L,_xludf.AGGREGATE(15,6,ROW(MAESTRO!$B$3:$B$1000)/((MAESTRO!$B$3:$B$1000="ACADEMICOS")*(UPPER(MAESTRO!$L$3:$L$1000)="CONFIRMADO")),ROWS($A$3:A12))),"")</f>
        <v/>
      </c>
      <c r="M12" s="21" t="str">
        <f ca="1">IFERROR(INDEX(MAESTRO!M:M,_xludf.AGGREGATE(15,6,ROW(MAESTRO!$B$3:$B$1000)/((MAESTRO!$B$3:$B$1000="ACADEMICOS")*(UPPER(MAESTRO!$L$3:$L$1000)="CONFIRMADO")),ROWS($A$3:A12))),"")</f>
        <v/>
      </c>
      <c r="N12" s="21" t="str">
        <f ca="1">IFERROR(INDEX(MAESTRO!N:N,_xludf.AGGREGATE(15,6,ROW(MAESTRO!$B$3:$B$1000)/((MAESTRO!$B$3:$B$1000="ACADEMICOS")*(UPPER(MAESTRO!$L$3:$L$1000)="CONFIRMADO")),ROWS($A$3:A12))),"")</f>
        <v/>
      </c>
      <c r="O12" s="21" t="str">
        <f ca="1">IFERROR(INDEX(MAESTRO!O:O,_xludf.AGGREGATE(15,6,ROW(MAESTRO!$B$3:$B$1000)/((MAESTRO!$B$3:$B$1000="ACADEMICOS")*(UPPER(MAESTRO!$L$3:$L$1000)="CONFIRMADO")),ROWS($A$3:A12))),"")</f>
        <v/>
      </c>
      <c r="P12" s="21" t="str">
        <f ca="1">IFERROR(INDEX(MAESTRO!P:P,_xludf.AGGREGATE(15,6,ROW(MAESTRO!$B$3:$B$1000)/((MAESTRO!$B$3:$B$1000="ACADEMICOS")*(UPPER(MAESTRO!$L$3:$L$1000)="CONFIRMADO")),ROWS($A$3:A12))),"")</f>
        <v/>
      </c>
      <c r="Q12" s="21" t="str">
        <f ca="1">IFERROR(INDEX(MAESTRO!Q:Q,_xludf.AGGREGATE(15,6,ROW(MAESTRO!$B$3:$B$1000)/((MAESTRO!$B$3:$B$1000="ACADEMICOS")*(UPPER(MAESTRO!$L$3:$L$1000)="CONFIRMADO")),ROWS($A$3:A12))),"")</f>
        <v/>
      </c>
      <c r="R12" s="21" t="str">
        <f ca="1">IFERROR(INDEX(MAESTRO!R:R,_xludf.AGGREGATE(15,6,ROW(MAESTRO!$B$3:$B$1000)/((MAESTRO!$B$3:$B$1000="ACADEMICOS")*(UPPER(MAESTRO!$L$3:$L$1000)="CONFIRMADO")),ROWS($A$3:A12))),"")</f>
        <v/>
      </c>
      <c r="S12" s="21" t="str">
        <f ca="1">IFERROR(INDEX(MAESTRO!S:S,_xludf.AGGREGATE(15,6,ROW(MAESTRO!$B$3:$B$1000)/((MAESTRO!$B$3:$B$1000="ACADEMICOS")*(UPPER(MAESTRO!$L$3:$L$1000)="CONFIRMADO")),ROWS($A$3:A12))),"")</f>
        <v/>
      </c>
      <c r="T12" s="21" t="str">
        <f ca="1">IFERROR(INDEX(MAESTRO!T:T,_xludf.AGGREGATE(15,6,ROW(MAESTRO!$B$3:$B$1000)/((MAESTRO!$B$3:$B$1000="ACADEMICOS")*(UPPER(MAESTRO!$L$3:$L$1000)="CONFIRMADO")),ROWS($A$3:A12))),"")</f>
        <v/>
      </c>
      <c r="U12" s="21" t="str">
        <f ca="1">IFERROR(INDEX(MAESTRO!U:U,_xludf.AGGREGATE(15,6,ROW(MAESTRO!$B$3:$B$1000)/((MAESTRO!$B$3:$B$1000="ACADEMICOS")*(UPPER(MAESTRO!$L$3:$L$1000)="CONFIRMADO")),ROWS($A$3:A12))),"")</f>
        <v/>
      </c>
      <c r="V12" s="21" t="str">
        <f ca="1">IFERROR(INDEX(MAESTRO!V:V,_xludf.AGGREGATE(15,6,ROW(MAESTRO!$B$3:$B$1000)/((MAESTRO!$B$3:$B$1000="ACADEMICOS")*(UPPER(MAESTRO!$L$3:$L$1000)="CONFIRMADO")),ROWS($A$3:A12))),"")</f>
        <v/>
      </c>
      <c r="W12" s="21" t="str">
        <f ca="1">IFERROR(INDEX(MAESTRO!W:W,_xludf.AGGREGATE(15,6,ROW(MAESTRO!$B$3:$B$1000)/((MAESTRO!$B$3:$B$1000="ACADEMICOS")*(UPPER(MAESTRO!$L$3:$L$1000)="CONFIRMADO")),ROWS($A$3:A12))),"")</f>
        <v/>
      </c>
      <c r="X12" s="21" t="str">
        <f ca="1">IFERROR(INDEX(MAESTRO!X:X,_xludf.AGGREGATE(15,6,ROW(MAESTRO!$B$3:$B$1000)/((MAESTRO!$B$3:$B$1000="ACADEMICOS")*(UPPER(MAESTRO!$L$3:$L$1000)="CONFIRMADO")),ROWS($A$3:A12))),"")</f>
        <v/>
      </c>
    </row>
    <row r="13" spans="1:24" ht="22.05" customHeight="1">
      <c r="A13" s="10" t="str">
        <f ca="1">IFERROR(INDEX(MAESTRO!A:A,_xludf.AGGREGATE(15,6,ROW(MAESTRO!$B$3:$B$1000)/((MAESTRO!$B$3:$B$1000="ACADEMICOS")*(UPPER(MAESTRO!$L$3:$L$1000)="CONFIRMADO")),ROWS($A$3:A13))),"")</f>
        <v/>
      </c>
      <c r="B13" s="10" t="str">
        <f ca="1">IFERROR(INDEX(MAESTRO!B:B,_xludf.AGGREGATE(15,6,ROW(MAESTRO!$B$3:$B$1000)/((MAESTRO!$B$3:$B$1000="ACADEMICOS")*(UPPER(MAESTRO!$L$3:$L$1000)="CONFIRMADO")),ROWS($A$3:A13))),"")</f>
        <v/>
      </c>
      <c r="C13" s="10" t="str">
        <f ca="1">IFERROR(INDEX(MAESTRO!C:C,_xludf.AGGREGATE(15,6,ROW(MAESTRO!$B$3:$B$1000)/((MAESTRO!$B$3:$B$1000="ACADEMICOS")*(UPPER(MAESTRO!$L$3:$L$1000)="CONFIRMADO")),ROWS($A$3:A13))),"")</f>
        <v/>
      </c>
      <c r="D13" s="10" t="str">
        <f ca="1">IFERROR(INDEX(MAESTRO!D:D,_xludf.AGGREGATE(15,6,ROW(MAESTRO!$B$3:$B$1000)/((MAESTRO!$B$3:$B$1000="ACADEMICOS")*(UPPER(MAESTRO!$L$3:$L$1000)="CONFIRMADO")),ROWS($A$3:A13))),"")</f>
        <v/>
      </c>
      <c r="E13" s="10" t="str">
        <f ca="1">IFERROR(INDEX(MAESTRO!E:E,_xludf.AGGREGATE(15,6,ROW(MAESTRO!$B$3:$B$1000)/((MAESTRO!$B$3:$B$1000="ACADEMICOS")*(UPPER(MAESTRO!$L$3:$L$1000)="CONFIRMADO")),ROWS($A$3:A13))),"")</f>
        <v/>
      </c>
      <c r="F13" s="10" t="str">
        <f ca="1">IFERROR(INDEX(MAESTRO!F:F,_xludf.AGGREGATE(15,6,ROW(MAESTRO!$B$3:$B$1000)/((MAESTRO!$B$3:$B$1000="ACADEMICOS")*(UPPER(MAESTRO!$L$3:$L$1000)="CONFIRMADO")),ROWS($A$3:A13))),"")</f>
        <v/>
      </c>
      <c r="G13" s="10" t="str">
        <f ca="1">IFERROR(INDEX(MAESTRO!G:G,_xludf.AGGREGATE(15,6,ROW(MAESTRO!$B$3:$B$1000)/((MAESTRO!$B$3:$B$1000="ACADEMICOS")*(UPPER(MAESTRO!$L$3:$L$1000)="CONFIRMADO")),ROWS($A$3:A13))),"")</f>
        <v/>
      </c>
      <c r="H13" s="10" t="str">
        <f ca="1">IFERROR(INDEX(MAESTRO!H:H,_xludf.AGGREGATE(15,6,ROW(MAESTRO!$B$3:$B$1000)/((MAESTRO!$B$3:$B$1000="ACADEMICOS")*(UPPER(MAESTRO!$L$3:$L$1000)="CONFIRMADO")),ROWS($A$3:A13))),"")</f>
        <v/>
      </c>
      <c r="I13" s="10" t="str">
        <f ca="1">IFERROR(INDEX(MAESTRO!I:I,_xludf.AGGREGATE(15,6,ROW(MAESTRO!$B$3:$B$1000)/((MAESTRO!$B$3:$B$1000="ACADEMICOS")*(UPPER(MAESTRO!$L$3:$L$1000)="CONFIRMADO")),ROWS($A$3:A13))),"")</f>
        <v/>
      </c>
      <c r="J13" s="10" t="str">
        <f ca="1">IFERROR(INDEX(MAESTRO!J:J,_xludf.AGGREGATE(15,6,ROW(MAESTRO!$B$3:$B$1000)/((MAESTRO!$B$3:$B$1000="ACADEMICOS")*(UPPER(MAESTRO!$L$3:$L$1000)="CONFIRMADO")),ROWS($A$3:A13))),"")</f>
        <v/>
      </c>
      <c r="K13" s="10" t="str">
        <f ca="1">IFERROR(INDEX(MAESTRO!K:K,_xludf.AGGREGATE(15,6,ROW(MAESTRO!$B$3:$B$1000)/((MAESTRO!$B$3:$B$1000="ACADEMICOS")*(UPPER(MAESTRO!$L$3:$L$1000)="CONFIRMADO")),ROWS($A$3:A13))),"")</f>
        <v/>
      </c>
      <c r="L13" s="10" t="str">
        <f ca="1">IFERROR(INDEX(MAESTRO!L:L,_xludf.AGGREGATE(15,6,ROW(MAESTRO!$B$3:$B$1000)/((MAESTRO!$B$3:$B$1000="ACADEMICOS")*(UPPER(MAESTRO!$L$3:$L$1000)="CONFIRMADO")),ROWS($A$3:A13))),"")</f>
        <v/>
      </c>
      <c r="M13" s="10" t="str">
        <f ca="1">IFERROR(INDEX(MAESTRO!M:M,_xludf.AGGREGATE(15,6,ROW(MAESTRO!$B$3:$B$1000)/((MAESTRO!$B$3:$B$1000="ACADEMICOS")*(UPPER(MAESTRO!$L$3:$L$1000)="CONFIRMADO")),ROWS($A$3:A13))),"")</f>
        <v/>
      </c>
      <c r="N13" s="10" t="str">
        <f ca="1">IFERROR(INDEX(MAESTRO!N:N,_xludf.AGGREGATE(15,6,ROW(MAESTRO!$B$3:$B$1000)/((MAESTRO!$B$3:$B$1000="ACADEMICOS")*(UPPER(MAESTRO!$L$3:$L$1000)="CONFIRMADO")),ROWS($A$3:A13))),"")</f>
        <v/>
      </c>
      <c r="O13" s="10" t="str">
        <f ca="1">IFERROR(INDEX(MAESTRO!O:O,_xludf.AGGREGATE(15,6,ROW(MAESTRO!$B$3:$B$1000)/((MAESTRO!$B$3:$B$1000="ACADEMICOS")*(UPPER(MAESTRO!$L$3:$L$1000)="CONFIRMADO")),ROWS($A$3:A13))),"")</f>
        <v/>
      </c>
      <c r="P13" s="10" t="str">
        <f ca="1">IFERROR(INDEX(MAESTRO!P:P,_xludf.AGGREGATE(15,6,ROW(MAESTRO!$B$3:$B$1000)/((MAESTRO!$B$3:$B$1000="ACADEMICOS")*(UPPER(MAESTRO!$L$3:$L$1000)="CONFIRMADO")),ROWS($A$3:A13))),"")</f>
        <v/>
      </c>
      <c r="Q13" s="10" t="str">
        <f ca="1">IFERROR(INDEX(MAESTRO!Q:Q,_xludf.AGGREGATE(15,6,ROW(MAESTRO!$B$3:$B$1000)/((MAESTRO!$B$3:$B$1000="ACADEMICOS")*(UPPER(MAESTRO!$L$3:$L$1000)="CONFIRMADO")),ROWS($A$3:A13))),"")</f>
        <v/>
      </c>
      <c r="R13" s="10" t="str">
        <f ca="1">IFERROR(INDEX(MAESTRO!R:R,_xludf.AGGREGATE(15,6,ROW(MAESTRO!$B$3:$B$1000)/((MAESTRO!$B$3:$B$1000="ACADEMICOS")*(UPPER(MAESTRO!$L$3:$L$1000)="CONFIRMADO")),ROWS($A$3:A13))),"")</f>
        <v/>
      </c>
      <c r="S13" s="10" t="str">
        <f ca="1">IFERROR(INDEX(MAESTRO!S:S,_xludf.AGGREGATE(15,6,ROW(MAESTRO!$B$3:$B$1000)/((MAESTRO!$B$3:$B$1000="ACADEMICOS")*(UPPER(MAESTRO!$L$3:$L$1000)="CONFIRMADO")),ROWS($A$3:A13))),"")</f>
        <v/>
      </c>
      <c r="T13" s="10" t="str">
        <f ca="1">IFERROR(INDEX(MAESTRO!T:T,_xludf.AGGREGATE(15,6,ROW(MAESTRO!$B$3:$B$1000)/((MAESTRO!$B$3:$B$1000="ACADEMICOS")*(UPPER(MAESTRO!$L$3:$L$1000)="CONFIRMADO")),ROWS($A$3:A13))),"")</f>
        <v/>
      </c>
      <c r="U13" s="10" t="str">
        <f ca="1">IFERROR(INDEX(MAESTRO!U:U,_xludf.AGGREGATE(15,6,ROW(MAESTRO!$B$3:$B$1000)/((MAESTRO!$B$3:$B$1000="ACADEMICOS")*(UPPER(MAESTRO!$L$3:$L$1000)="CONFIRMADO")),ROWS($A$3:A13))),"")</f>
        <v/>
      </c>
      <c r="V13" s="10" t="str">
        <f ca="1">IFERROR(INDEX(MAESTRO!V:V,_xludf.AGGREGATE(15,6,ROW(MAESTRO!$B$3:$B$1000)/((MAESTRO!$B$3:$B$1000="ACADEMICOS")*(UPPER(MAESTRO!$L$3:$L$1000)="CONFIRMADO")),ROWS($A$3:A13))),"")</f>
        <v/>
      </c>
      <c r="W13" s="10" t="str">
        <f ca="1">IFERROR(INDEX(MAESTRO!W:W,_xludf.AGGREGATE(15,6,ROW(MAESTRO!$B$3:$B$1000)/((MAESTRO!$B$3:$B$1000="ACADEMICOS")*(UPPER(MAESTRO!$L$3:$L$1000)="CONFIRMADO")),ROWS($A$3:A13))),"")</f>
        <v/>
      </c>
      <c r="X13" s="10" t="str">
        <f ca="1">IFERROR(INDEX(MAESTRO!X:X,_xludf.AGGREGATE(15,6,ROW(MAESTRO!$B$3:$B$1000)/((MAESTRO!$B$3:$B$1000="ACADEMICOS")*(UPPER(MAESTRO!$L$3:$L$1000)="CONFIRMADO")),ROWS($A$3:A13))),"")</f>
        <v/>
      </c>
    </row>
    <row r="14" spans="1:24" ht="22.05" customHeight="1">
      <c r="A14" s="21" t="str">
        <f ca="1">IFERROR(INDEX(MAESTRO!A:A,_xludf.AGGREGATE(15,6,ROW(MAESTRO!$B$3:$B$1000)/((MAESTRO!$B$3:$B$1000="ACADEMICOS")*(UPPER(MAESTRO!$L$3:$L$1000)="CONFIRMADO")),ROWS($A$3:A14))),"")</f>
        <v/>
      </c>
      <c r="B14" s="21" t="str">
        <f ca="1">IFERROR(INDEX(MAESTRO!B:B,_xludf.AGGREGATE(15,6,ROW(MAESTRO!$B$3:$B$1000)/((MAESTRO!$B$3:$B$1000="ACADEMICOS")*(UPPER(MAESTRO!$L$3:$L$1000)="CONFIRMADO")),ROWS($A$3:A14))),"")</f>
        <v/>
      </c>
      <c r="C14" s="21" t="str">
        <f ca="1">IFERROR(INDEX(MAESTRO!C:C,_xludf.AGGREGATE(15,6,ROW(MAESTRO!$B$3:$B$1000)/((MAESTRO!$B$3:$B$1000="ACADEMICOS")*(UPPER(MAESTRO!$L$3:$L$1000)="CONFIRMADO")),ROWS($A$3:A14))),"")</f>
        <v/>
      </c>
      <c r="D14" s="21" t="str">
        <f ca="1">IFERROR(INDEX(MAESTRO!D:D,_xludf.AGGREGATE(15,6,ROW(MAESTRO!$B$3:$B$1000)/((MAESTRO!$B$3:$B$1000="ACADEMICOS")*(UPPER(MAESTRO!$L$3:$L$1000)="CONFIRMADO")),ROWS($A$3:A14))),"")</f>
        <v/>
      </c>
      <c r="E14" s="21" t="str">
        <f ca="1">IFERROR(INDEX(MAESTRO!E:E,_xludf.AGGREGATE(15,6,ROW(MAESTRO!$B$3:$B$1000)/((MAESTRO!$B$3:$B$1000="ACADEMICOS")*(UPPER(MAESTRO!$L$3:$L$1000)="CONFIRMADO")),ROWS($A$3:A14))),"")</f>
        <v/>
      </c>
      <c r="F14" s="21" t="str">
        <f ca="1">IFERROR(INDEX(MAESTRO!F:F,_xludf.AGGREGATE(15,6,ROW(MAESTRO!$B$3:$B$1000)/((MAESTRO!$B$3:$B$1000="ACADEMICOS")*(UPPER(MAESTRO!$L$3:$L$1000)="CONFIRMADO")),ROWS($A$3:A14))),"")</f>
        <v/>
      </c>
      <c r="G14" s="21" t="str">
        <f ca="1">IFERROR(INDEX(MAESTRO!G:G,_xludf.AGGREGATE(15,6,ROW(MAESTRO!$B$3:$B$1000)/((MAESTRO!$B$3:$B$1000="ACADEMICOS")*(UPPER(MAESTRO!$L$3:$L$1000)="CONFIRMADO")),ROWS($A$3:A14))),"")</f>
        <v/>
      </c>
      <c r="H14" s="21" t="str">
        <f ca="1">IFERROR(INDEX(MAESTRO!H:H,_xludf.AGGREGATE(15,6,ROW(MAESTRO!$B$3:$B$1000)/((MAESTRO!$B$3:$B$1000="ACADEMICOS")*(UPPER(MAESTRO!$L$3:$L$1000)="CONFIRMADO")),ROWS($A$3:A14))),"")</f>
        <v/>
      </c>
      <c r="I14" s="21" t="str">
        <f ca="1">IFERROR(INDEX(MAESTRO!I:I,_xludf.AGGREGATE(15,6,ROW(MAESTRO!$B$3:$B$1000)/((MAESTRO!$B$3:$B$1000="ACADEMICOS")*(UPPER(MAESTRO!$L$3:$L$1000)="CONFIRMADO")),ROWS($A$3:A14))),"")</f>
        <v/>
      </c>
      <c r="J14" s="21" t="str">
        <f ca="1">IFERROR(INDEX(MAESTRO!J:J,_xludf.AGGREGATE(15,6,ROW(MAESTRO!$B$3:$B$1000)/((MAESTRO!$B$3:$B$1000="ACADEMICOS")*(UPPER(MAESTRO!$L$3:$L$1000)="CONFIRMADO")),ROWS($A$3:A14))),"")</f>
        <v/>
      </c>
      <c r="K14" s="21" t="str">
        <f ca="1">IFERROR(INDEX(MAESTRO!K:K,_xludf.AGGREGATE(15,6,ROW(MAESTRO!$B$3:$B$1000)/((MAESTRO!$B$3:$B$1000="ACADEMICOS")*(UPPER(MAESTRO!$L$3:$L$1000)="CONFIRMADO")),ROWS($A$3:A14))),"")</f>
        <v/>
      </c>
      <c r="L14" s="21" t="str">
        <f ca="1">IFERROR(INDEX(MAESTRO!L:L,_xludf.AGGREGATE(15,6,ROW(MAESTRO!$B$3:$B$1000)/((MAESTRO!$B$3:$B$1000="ACADEMICOS")*(UPPER(MAESTRO!$L$3:$L$1000)="CONFIRMADO")),ROWS($A$3:A14))),"")</f>
        <v/>
      </c>
      <c r="M14" s="21" t="str">
        <f ca="1">IFERROR(INDEX(MAESTRO!M:M,_xludf.AGGREGATE(15,6,ROW(MAESTRO!$B$3:$B$1000)/((MAESTRO!$B$3:$B$1000="ACADEMICOS")*(UPPER(MAESTRO!$L$3:$L$1000)="CONFIRMADO")),ROWS($A$3:A14))),"")</f>
        <v/>
      </c>
      <c r="N14" s="21" t="str">
        <f ca="1">IFERROR(INDEX(MAESTRO!N:N,_xludf.AGGREGATE(15,6,ROW(MAESTRO!$B$3:$B$1000)/((MAESTRO!$B$3:$B$1000="ACADEMICOS")*(UPPER(MAESTRO!$L$3:$L$1000)="CONFIRMADO")),ROWS($A$3:A14))),"")</f>
        <v/>
      </c>
      <c r="O14" s="21" t="str">
        <f ca="1">IFERROR(INDEX(MAESTRO!O:O,_xludf.AGGREGATE(15,6,ROW(MAESTRO!$B$3:$B$1000)/((MAESTRO!$B$3:$B$1000="ACADEMICOS")*(UPPER(MAESTRO!$L$3:$L$1000)="CONFIRMADO")),ROWS($A$3:A14))),"")</f>
        <v/>
      </c>
      <c r="P14" s="21" t="str">
        <f ca="1">IFERROR(INDEX(MAESTRO!P:P,_xludf.AGGREGATE(15,6,ROW(MAESTRO!$B$3:$B$1000)/((MAESTRO!$B$3:$B$1000="ACADEMICOS")*(UPPER(MAESTRO!$L$3:$L$1000)="CONFIRMADO")),ROWS($A$3:A14))),"")</f>
        <v/>
      </c>
      <c r="Q14" s="21" t="str">
        <f ca="1">IFERROR(INDEX(MAESTRO!Q:Q,_xludf.AGGREGATE(15,6,ROW(MAESTRO!$B$3:$B$1000)/((MAESTRO!$B$3:$B$1000="ACADEMICOS")*(UPPER(MAESTRO!$L$3:$L$1000)="CONFIRMADO")),ROWS($A$3:A14))),"")</f>
        <v/>
      </c>
      <c r="R14" s="21" t="str">
        <f ca="1">IFERROR(INDEX(MAESTRO!R:R,_xludf.AGGREGATE(15,6,ROW(MAESTRO!$B$3:$B$1000)/((MAESTRO!$B$3:$B$1000="ACADEMICOS")*(UPPER(MAESTRO!$L$3:$L$1000)="CONFIRMADO")),ROWS($A$3:A14))),"")</f>
        <v/>
      </c>
      <c r="S14" s="21" t="str">
        <f ca="1">IFERROR(INDEX(MAESTRO!S:S,_xludf.AGGREGATE(15,6,ROW(MAESTRO!$B$3:$B$1000)/((MAESTRO!$B$3:$B$1000="ACADEMICOS")*(UPPER(MAESTRO!$L$3:$L$1000)="CONFIRMADO")),ROWS($A$3:A14))),"")</f>
        <v/>
      </c>
      <c r="T14" s="21" t="str">
        <f ca="1">IFERROR(INDEX(MAESTRO!T:T,_xludf.AGGREGATE(15,6,ROW(MAESTRO!$B$3:$B$1000)/((MAESTRO!$B$3:$B$1000="ACADEMICOS")*(UPPER(MAESTRO!$L$3:$L$1000)="CONFIRMADO")),ROWS($A$3:A14))),"")</f>
        <v/>
      </c>
      <c r="U14" s="21" t="str">
        <f ca="1">IFERROR(INDEX(MAESTRO!U:U,_xludf.AGGREGATE(15,6,ROW(MAESTRO!$B$3:$B$1000)/((MAESTRO!$B$3:$B$1000="ACADEMICOS")*(UPPER(MAESTRO!$L$3:$L$1000)="CONFIRMADO")),ROWS($A$3:A14))),"")</f>
        <v/>
      </c>
      <c r="V14" s="21" t="str">
        <f ca="1">IFERROR(INDEX(MAESTRO!V:V,_xludf.AGGREGATE(15,6,ROW(MAESTRO!$B$3:$B$1000)/((MAESTRO!$B$3:$B$1000="ACADEMICOS")*(UPPER(MAESTRO!$L$3:$L$1000)="CONFIRMADO")),ROWS($A$3:A14))),"")</f>
        <v/>
      </c>
      <c r="W14" s="21" t="str">
        <f ca="1">IFERROR(INDEX(MAESTRO!W:W,_xludf.AGGREGATE(15,6,ROW(MAESTRO!$B$3:$B$1000)/((MAESTRO!$B$3:$B$1000="ACADEMICOS")*(UPPER(MAESTRO!$L$3:$L$1000)="CONFIRMADO")),ROWS($A$3:A14))),"")</f>
        <v/>
      </c>
      <c r="X14" s="21" t="str">
        <f ca="1">IFERROR(INDEX(MAESTRO!X:X,_xludf.AGGREGATE(15,6,ROW(MAESTRO!$B$3:$B$1000)/((MAESTRO!$B$3:$B$1000="ACADEMICOS")*(UPPER(MAESTRO!$L$3:$L$1000)="CONFIRMADO")),ROWS($A$3:A14))),"")</f>
        <v/>
      </c>
    </row>
    <row r="15" spans="1:24" ht="22.05" customHeight="1">
      <c r="A15" s="10" t="str">
        <f ca="1">IFERROR(INDEX(MAESTRO!A:A,_xludf.AGGREGATE(15,6,ROW(MAESTRO!$B$3:$B$1000)/((MAESTRO!$B$3:$B$1000="ACADEMICOS")*(UPPER(MAESTRO!$L$3:$L$1000)="CONFIRMADO")),ROWS($A$3:A15))),"")</f>
        <v/>
      </c>
      <c r="B15" s="10" t="str">
        <f ca="1">IFERROR(INDEX(MAESTRO!B:B,_xludf.AGGREGATE(15,6,ROW(MAESTRO!$B$3:$B$1000)/((MAESTRO!$B$3:$B$1000="ACADEMICOS")*(UPPER(MAESTRO!$L$3:$L$1000)="CONFIRMADO")),ROWS($A$3:A15))),"")</f>
        <v/>
      </c>
      <c r="C15" s="10" t="str">
        <f ca="1">IFERROR(INDEX(MAESTRO!C:C,_xludf.AGGREGATE(15,6,ROW(MAESTRO!$B$3:$B$1000)/((MAESTRO!$B$3:$B$1000="ACADEMICOS")*(UPPER(MAESTRO!$L$3:$L$1000)="CONFIRMADO")),ROWS($A$3:A15))),"")</f>
        <v/>
      </c>
      <c r="D15" s="10" t="str">
        <f ca="1">IFERROR(INDEX(MAESTRO!D:D,_xludf.AGGREGATE(15,6,ROW(MAESTRO!$B$3:$B$1000)/((MAESTRO!$B$3:$B$1000="ACADEMICOS")*(UPPER(MAESTRO!$L$3:$L$1000)="CONFIRMADO")),ROWS($A$3:A15))),"")</f>
        <v/>
      </c>
      <c r="E15" s="10" t="str">
        <f ca="1">IFERROR(INDEX(MAESTRO!E:E,_xludf.AGGREGATE(15,6,ROW(MAESTRO!$B$3:$B$1000)/((MAESTRO!$B$3:$B$1000="ACADEMICOS")*(UPPER(MAESTRO!$L$3:$L$1000)="CONFIRMADO")),ROWS($A$3:A15))),"")</f>
        <v/>
      </c>
      <c r="F15" s="10" t="str">
        <f ca="1">IFERROR(INDEX(MAESTRO!F:F,_xludf.AGGREGATE(15,6,ROW(MAESTRO!$B$3:$B$1000)/((MAESTRO!$B$3:$B$1000="ACADEMICOS")*(UPPER(MAESTRO!$L$3:$L$1000)="CONFIRMADO")),ROWS($A$3:A15))),"")</f>
        <v/>
      </c>
      <c r="G15" s="10" t="str">
        <f ca="1">IFERROR(INDEX(MAESTRO!G:G,_xludf.AGGREGATE(15,6,ROW(MAESTRO!$B$3:$B$1000)/((MAESTRO!$B$3:$B$1000="ACADEMICOS")*(UPPER(MAESTRO!$L$3:$L$1000)="CONFIRMADO")),ROWS($A$3:A15))),"")</f>
        <v/>
      </c>
      <c r="H15" s="10" t="str">
        <f ca="1">IFERROR(INDEX(MAESTRO!H:H,_xludf.AGGREGATE(15,6,ROW(MAESTRO!$B$3:$B$1000)/((MAESTRO!$B$3:$B$1000="ACADEMICOS")*(UPPER(MAESTRO!$L$3:$L$1000)="CONFIRMADO")),ROWS($A$3:A15))),"")</f>
        <v/>
      </c>
      <c r="I15" s="10" t="str">
        <f ca="1">IFERROR(INDEX(MAESTRO!I:I,_xludf.AGGREGATE(15,6,ROW(MAESTRO!$B$3:$B$1000)/((MAESTRO!$B$3:$B$1000="ACADEMICOS")*(UPPER(MAESTRO!$L$3:$L$1000)="CONFIRMADO")),ROWS($A$3:A15))),"")</f>
        <v/>
      </c>
      <c r="J15" s="10" t="str">
        <f ca="1">IFERROR(INDEX(MAESTRO!J:J,_xludf.AGGREGATE(15,6,ROW(MAESTRO!$B$3:$B$1000)/((MAESTRO!$B$3:$B$1000="ACADEMICOS")*(UPPER(MAESTRO!$L$3:$L$1000)="CONFIRMADO")),ROWS($A$3:A15))),"")</f>
        <v/>
      </c>
      <c r="K15" s="10" t="str">
        <f ca="1">IFERROR(INDEX(MAESTRO!K:K,_xludf.AGGREGATE(15,6,ROW(MAESTRO!$B$3:$B$1000)/((MAESTRO!$B$3:$B$1000="ACADEMICOS")*(UPPER(MAESTRO!$L$3:$L$1000)="CONFIRMADO")),ROWS($A$3:A15))),"")</f>
        <v/>
      </c>
      <c r="L15" s="10" t="str">
        <f ca="1">IFERROR(INDEX(MAESTRO!L:L,_xludf.AGGREGATE(15,6,ROW(MAESTRO!$B$3:$B$1000)/((MAESTRO!$B$3:$B$1000="ACADEMICOS")*(UPPER(MAESTRO!$L$3:$L$1000)="CONFIRMADO")),ROWS($A$3:A15))),"")</f>
        <v/>
      </c>
      <c r="M15" s="10" t="str">
        <f ca="1">IFERROR(INDEX(MAESTRO!M:M,_xludf.AGGREGATE(15,6,ROW(MAESTRO!$B$3:$B$1000)/((MAESTRO!$B$3:$B$1000="ACADEMICOS")*(UPPER(MAESTRO!$L$3:$L$1000)="CONFIRMADO")),ROWS($A$3:A15))),"")</f>
        <v/>
      </c>
      <c r="N15" s="10" t="str">
        <f ca="1">IFERROR(INDEX(MAESTRO!N:N,_xludf.AGGREGATE(15,6,ROW(MAESTRO!$B$3:$B$1000)/((MAESTRO!$B$3:$B$1000="ACADEMICOS")*(UPPER(MAESTRO!$L$3:$L$1000)="CONFIRMADO")),ROWS($A$3:A15))),"")</f>
        <v/>
      </c>
      <c r="O15" s="10" t="str">
        <f ca="1">IFERROR(INDEX(MAESTRO!O:O,_xludf.AGGREGATE(15,6,ROW(MAESTRO!$B$3:$B$1000)/((MAESTRO!$B$3:$B$1000="ACADEMICOS")*(UPPER(MAESTRO!$L$3:$L$1000)="CONFIRMADO")),ROWS($A$3:A15))),"")</f>
        <v/>
      </c>
      <c r="P15" s="10" t="str">
        <f ca="1">IFERROR(INDEX(MAESTRO!P:P,_xludf.AGGREGATE(15,6,ROW(MAESTRO!$B$3:$B$1000)/((MAESTRO!$B$3:$B$1000="ACADEMICOS")*(UPPER(MAESTRO!$L$3:$L$1000)="CONFIRMADO")),ROWS($A$3:A15))),"")</f>
        <v/>
      </c>
      <c r="Q15" s="10" t="str">
        <f ca="1">IFERROR(INDEX(MAESTRO!Q:Q,_xludf.AGGREGATE(15,6,ROW(MAESTRO!$B$3:$B$1000)/((MAESTRO!$B$3:$B$1000="ACADEMICOS")*(UPPER(MAESTRO!$L$3:$L$1000)="CONFIRMADO")),ROWS($A$3:A15))),"")</f>
        <v/>
      </c>
      <c r="R15" s="10" t="str">
        <f ca="1">IFERROR(INDEX(MAESTRO!R:R,_xludf.AGGREGATE(15,6,ROW(MAESTRO!$B$3:$B$1000)/((MAESTRO!$B$3:$B$1000="ACADEMICOS")*(UPPER(MAESTRO!$L$3:$L$1000)="CONFIRMADO")),ROWS($A$3:A15))),"")</f>
        <v/>
      </c>
      <c r="S15" s="10" t="str">
        <f ca="1">IFERROR(INDEX(MAESTRO!S:S,_xludf.AGGREGATE(15,6,ROW(MAESTRO!$B$3:$B$1000)/((MAESTRO!$B$3:$B$1000="ACADEMICOS")*(UPPER(MAESTRO!$L$3:$L$1000)="CONFIRMADO")),ROWS($A$3:A15))),"")</f>
        <v/>
      </c>
      <c r="T15" s="10" t="str">
        <f ca="1">IFERROR(INDEX(MAESTRO!T:T,_xludf.AGGREGATE(15,6,ROW(MAESTRO!$B$3:$B$1000)/((MAESTRO!$B$3:$B$1000="ACADEMICOS")*(UPPER(MAESTRO!$L$3:$L$1000)="CONFIRMADO")),ROWS($A$3:A15))),"")</f>
        <v/>
      </c>
      <c r="U15" s="10" t="str">
        <f ca="1">IFERROR(INDEX(MAESTRO!U:U,_xludf.AGGREGATE(15,6,ROW(MAESTRO!$B$3:$B$1000)/((MAESTRO!$B$3:$B$1000="ACADEMICOS")*(UPPER(MAESTRO!$L$3:$L$1000)="CONFIRMADO")),ROWS($A$3:A15))),"")</f>
        <v/>
      </c>
      <c r="V15" s="10" t="str">
        <f ca="1">IFERROR(INDEX(MAESTRO!V:V,_xludf.AGGREGATE(15,6,ROW(MAESTRO!$B$3:$B$1000)/((MAESTRO!$B$3:$B$1000="ACADEMICOS")*(UPPER(MAESTRO!$L$3:$L$1000)="CONFIRMADO")),ROWS($A$3:A15))),"")</f>
        <v/>
      </c>
      <c r="W15" s="10" t="str">
        <f ca="1">IFERROR(INDEX(MAESTRO!W:W,_xludf.AGGREGATE(15,6,ROW(MAESTRO!$B$3:$B$1000)/((MAESTRO!$B$3:$B$1000="ACADEMICOS")*(UPPER(MAESTRO!$L$3:$L$1000)="CONFIRMADO")),ROWS($A$3:A15))),"")</f>
        <v/>
      </c>
      <c r="X15" s="10" t="str">
        <f ca="1">IFERROR(INDEX(MAESTRO!X:X,_xludf.AGGREGATE(15,6,ROW(MAESTRO!$B$3:$B$1000)/((MAESTRO!$B$3:$B$1000="ACADEMICOS")*(UPPER(MAESTRO!$L$3:$L$1000)="CONFIRMADO")),ROWS($A$3:A15))),"")</f>
        <v/>
      </c>
    </row>
    <row r="16" spans="1:24" ht="22.05" customHeight="1">
      <c r="A16" s="21" t="str">
        <f ca="1">IFERROR(INDEX(MAESTRO!A:A,_xludf.AGGREGATE(15,6,ROW(MAESTRO!$B$3:$B$1000)/((MAESTRO!$B$3:$B$1000="ACADEMICOS")*(UPPER(MAESTRO!$L$3:$L$1000)="CONFIRMADO")),ROWS($A$3:A16))),"")</f>
        <v/>
      </c>
      <c r="B16" s="21" t="str">
        <f ca="1">IFERROR(INDEX(MAESTRO!B:B,_xludf.AGGREGATE(15,6,ROW(MAESTRO!$B$3:$B$1000)/((MAESTRO!$B$3:$B$1000="ACADEMICOS")*(UPPER(MAESTRO!$L$3:$L$1000)="CONFIRMADO")),ROWS($A$3:A16))),"")</f>
        <v/>
      </c>
      <c r="C16" s="21" t="str">
        <f ca="1">IFERROR(INDEX(MAESTRO!C:C,_xludf.AGGREGATE(15,6,ROW(MAESTRO!$B$3:$B$1000)/((MAESTRO!$B$3:$B$1000="ACADEMICOS")*(UPPER(MAESTRO!$L$3:$L$1000)="CONFIRMADO")),ROWS($A$3:A16))),"")</f>
        <v/>
      </c>
      <c r="D16" s="21" t="str">
        <f ca="1">IFERROR(INDEX(MAESTRO!D:D,_xludf.AGGREGATE(15,6,ROW(MAESTRO!$B$3:$B$1000)/((MAESTRO!$B$3:$B$1000="ACADEMICOS")*(UPPER(MAESTRO!$L$3:$L$1000)="CONFIRMADO")),ROWS($A$3:A16))),"")</f>
        <v/>
      </c>
      <c r="E16" s="21" t="str">
        <f ca="1">IFERROR(INDEX(MAESTRO!E:E,_xludf.AGGREGATE(15,6,ROW(MAESTRO!$B$3:$B$1000)/((MAESTRO!$B$3:$B$1000="ACADEMICOS")*(UPPER(MAESTRO!$L$3:$L$1000)="CONFIRMADO")),ROWS($A$3:A16))),"")</f>
        <v/>
      </c>
      <c r="F16" s="21" t="str">
        <f ca="1">IFERROR(INDEX(MAESTRO!F:F,_xludf.AGGREGATE(15,6,ROW(MAESTRO!$B$3:$B$1000)/((MAESTRO!$B$3:$B$1000="ACADEMICOS")*(UPPER(MAESTRO!$L$3:$L$1000)="CONFIRMADO")),ROWS($A$3:A16))),"")</f>
        <v/>
      </c>
      <c r="G16" s="21" t="str">
        <f ca="1">IFERROR(INDEX(MAESTRO!G:G,_xludf.AGGREGATE(15,6,ROW(MAESTRO!$B$3:$B$1000)/((MAESTRO!$B$3:$B$1000="ACADEMICOS")*(UPPER(MAESTRO!$L$3:$L$1000)="CONFIRMADO")),ROWS($A$3:A16))),"")</f>
        <v/>
      </c>
      <c r="H16" s="21" t="str">
        <f ca="1">IFERROR(INDEX(MAESTRO!H:H,_xludf.AGGREGATE(15,6,ROW(MAESTRO!$B$3:$B$1000)/((MAESTRO!$B$3:$B$1000="ACADEMICOS")*(UPPER(MAESTRO!$L$3:$L$1000)="CONFIRMADO")),ROWS($A$3:A16))),"")</f>
        <v/>
      </c>
      <c r="I16" s="21" t="str">
        <f ca="1">IFERROR(INDEX(MAESTRO!I:I,_xludf.AGGREGATE(15,6,ROW(MAESTRO!$B$3:$B$1000)/((MAESTRO!$B$3:$B$1000="ACADEMICOS")*(UPPER(MAESTRO!$L$3:$L$1000)="CONFIRMADO")),ROWS($A$3:A16))),"")</f>
        <v/>
      </c>
      <c r="J16" s="21" t="str">
        <f ca="1">IFERROR(INDEX(MAESTRO!J:J,_xludf.AGGREGATE(15,6,ROW(MAESTRO!$B$3:$B$1000)/((MAESTRO!$B$3:$B$1000="ACADEMICOS")*(UPPER(MAESTRO!$L$3:$L$1000)="CONFIRMADO")),ROWS($A$3:A16))),"")</f>
        <v/>
      </c>
      <c r="K16" s="21" t="str">
        <f ca="1">IFERROR(INDEX(MAESTRO!K:K,_xludf.AGGREGATE(15,6,ROW(MAESTRO!$B$3:$B$1000)/((MAESTRO!$B$3:$B$1000="ACADEMICOS")*(UPPER(MAESTRO!$L$3:$L$1000)="CONFIRMADO")),ROWS($A$3:A16))),"")</f>
        <v/>
      </c>
      <c r="L16" s="21" t="str">
        <f ca="1">IFERROR(INDEX(MAESTRO!L:L,_xludf.AGGREGATE(15,6,ROW(MAESTRO!$B$3:$B$1000)/((MAESTRO!$B$3:$B$1000="ACADEMICOS")*(UPPER(MAESTRO!$L$3:$L$1000)="CONFIRMADO")),ROWS($A$3:A16))),"")</f>
        <v/>
      </c>
      <c r="M16" s="21" t="str">
        <f ca="1">IFERROR(INDEX(MAESTRO!M:M,_xludf.AGGREGATE(15,6,ROW(MAESTRO!$B$3:$B$1000)/((MAESTRO!$B$3:$B$1000="ACADEMICOS")*(UPPER(MAESTRO!$L$3:$L$1000)="CONFIRMADO")),ROWS($A$3:A16))),"")</f>
        <v/>
      </c>
      <c r="N16" s="21" t="str">
        <f ca="1">IFERROR(INDEX(MAESTRO!N:N,_xludf.AGGREGATE(15,6,ROW(MAESTRO!$B$3:$B$1000)/((MAESTRO!$B$3:$B$1000="ACADEMICOS")*(UPPER(MAESTRO!$L$3:$L$1000)="CONFIRMADO")),ROWS($A$3:A16))),"")</f>
        <v/>
      </c>
      <c r="O16" s="21" t="str">
        <f ca="1">IFERROR(INDEX(MAESTRO!O:O,_xludf.AGGREGATE(15,6,ROW(MAESTRO!$B$3:$B$1000)/((MAESTRO!$B$3:$B$1000="ACADEMICOS")*(UPPER(MAESTRO!$L$3:$L$1000)="CONFIRMADO")),ROWS($A$3:A16))),"")</f>
        <v/>
      </c>
      <c r="P16" s="21" t="str">
        <f ca="1">IFERROR(INDEX(MAESTRO!P:P,_xludf.AGGREGATE(15,6,ROW(MAESTRO!$B$3:$B$1000)/((MAESTRO!$B$3:$B$1000="ACADEMICOS")*(UPPER(MAESTRO!$L$3:$L$1000)="CONFIRMADO")),ROWS($A$3:A16))),"")</f>
        <v/>
      </c>
      <c r="Q16" s="21" t="str">
        <f ca="1">IFERROR(INDEX(MAESTRO!Q:Q,_xludf.AGGREGATE(15,6,ROW(MAESTRO!$B$3:$B$1000)/((MAESTRO!$B$3:$B$1000="ACADEMICOS")*(UPPER(MAESTRO!$L$3:$L$1000)="CONFIRMADO")),ROWS($A$3:A16))),"")</f>
        <v/>
      </c>
      <c r="R16" s="21" t="str">
        <f ca="1">IFERROR(INDEX(MAESTRO!R:R,_xludf.AGGREGATE(15,6,ROW(MAESTRO!$B$3:$B$1000)/((MAESTRO!$B$3:$B$1000="ACADEMICOS")*(UPPER(MAESTRO!$L$3:$L$1000)="CONFIRMADO")),ROWS($A$3:A16))),"")</f>
        <v/>
      </c>
      <c r="S16" s="21" t="str">
        <f ca="1">IFERROR(INDEX(MAESTRO!S:S,_xludf.AGGREGATE(15,6,ROW(MAESTRO!$B$3:$B$1000)/((MAESTRO!$B$3:$B$1000="ACADEMICOS")*(UPPER(MAESTRO!$L$3:$L$1000)="CONFIRMADO")),ROWS($A$3:A16))),"")</f>
        <v/>
      </c>
      <c r="T16" s="21" t="str">
        <f ca="1">IFERROR(INDEX(MAESTRO!T:T,_xludf.AGGREGATE(15,6,ROW(MAESTRO!$B$3:$B$1000)/((MAESTRO!$B$3:$B$1000="ACADEMICOS")*(UPPER(MAESTRO!$L$3:$L$1000)="CONFIRMADO")),ROWS($A$3:A16))),"")</f>
        <v/>
      </c>
      <c r="U16" s="21" t="str">
        <f ca="1">IFERROR(INDEX(MAESTRO!U:U,_xludf.AGGREGATE(15,6,ROW(MAESTRO!$B$3:$B$1000)/((MAESTRO!$B$3:$B$1000="ACADEMICOS")*(UPPER(MAESTRO!$L$3:$L$1000)="CONFIRMADO")),ROWS($A$3:A16))),"")</f>
        <v/>
      </c>
      <c r="V16" s="21" t="str">
        <f ca="1">IFERROR(INDEX(MAESTRO!V:V,_xludf.AGGREGATE(15,6,ROW(MAESTRO!$B$3:$B$1000)/((MAESTRO!$B$3:$B$1000="ACADEMICOS")*(UPPER(MAESTRO!$L$3:$L$1000)="CONFIRMADO")),ROWS($A$3:A16))),"")</f>
        <v/>
      </c>
      <c r="W16" s="21" t="str">
        <f ca="1">IFERROR(INDEX(MAESTRO!W:W,_xludf.AGGREGATE(15,6,ROW(MAESTRO!$B$3:$B$1000)/((MAESTRO!$B$3:$B$1000="ACADEMICOS")*(UPPER(MAESTRO!$L$3:$L$1000)="CONFIRMADO")),ROWS($A$3:A16))),"")</f>
        <v/>
      </c>
      <c r="X16" s="21" t="str">
        <f ca="1">IFERROR(INDEX(MAESTRO!X:X,_xludf.AGGREGATE(15,6,ROW(MAESTRO!$B$3:$B$1000)/((MAESTRO!$B$3:$B$1000="ACADEMICOS")*(UPPER(MAESTRO!$L$3:$L$1000)="CONFIRMADO")),ROWS($A$3:A16))),"")</f>
        <v/>
      </c>
    </row>
    <row r="17" spans="1:24" ht="22.05" customHeight="1">
      <c r="A17" s="10" t="str">
        <f ca="1">IFERROR(INDEX(MAESTRO!A:A,_xludf.AGGREGATE(15,6,ROW(MAESTRO!$B$3:$B$1000)/((MAESTRO!$B$3:$B$1000="ACADEMICOS")*(UPPER(MAESTRO!$L$3:$L$1000)="CONFIRMADO")),ROWS($A$3:A17))),"")</f>
        <v/>
      </c>
      <c r="B17" s="10" t="str">
        <f ca="1">IFERROR(INDEX(MAESTRO!B:B,_xludf.AGGREGATE(15,6,ROW(MAESTRO!$B$3:$B$1000)/((MAESTRO!$B$3:$B$1000="ACADEMICOS")*(UPPER(MAESTRO!$L$3:$L$1000)="CONFIRMADO")),ROWS($A$3:A17))),"")</f>
        <v/>
      </c>
      <c r="C17" s="10" t="str">
        <f ca="1">IFERROR(INDEX(MAESTRO!C:C,_xludf.AGGREGATE(15,6,ROW(MAESTRO!$B$3:$B$1000)/((MAESTRO!$B$3:$B$1000="ACADEMICOS")*(UPPER(MAESTRO!$L$3:$L$1000)="CONFIRMADO")),ROWS($A$3:A17))),"")</f>
        <v/>
      </c>
      <c r="D17" s="10" t="str">
        <f ca="1">IFERROR(INDEX(MAESTRO!D:D,_xludf.AGGREGATE(15,6,ROW(MAESTRO!$B$3:$B$1000)/((MAESTRO!$B$3:$B$1000="ACADEMICOS")*(UPPER(MAESTRO!$L$3:$L$1000)="CONFIRMADO")),ROWS($A$3:A17))),"")</f>
        <v/>
      </c>
      <c r="E17" s="10" t="str">
        <f ca="1">IFERROR(INDEX(MAESTRO!E:E,_xludf.AGGREGATE(15,6,ROW(MAESTRO!$B$3:$B$1000)/((MAESTRO!$B$3:$B$1000="ACADEMICOS")*(UPPER(MAESTRO!$L$3:$L$1000)="CONFIRMADO")),ROWS($A$3:A17))),"")</f>
        <v/>
      </c>
      <c r="F17" s="10" t="str">
        <f ca="1">IFERROR(INDEX(MAESTRO!F:F,_xludf.AGGREGATE(15,6,ROW(MAESTRO!$B$3:$B$1000)/((MAESTRO!$B$3:$B$1000="ACADEMICOS")*(UPPER(MAESTRO!$L$3:$L$1000)="CONFIRMADO")),ROWS($A$3:A17))),"")</f>
        <v/>
      </c>
      <c r="G17" s="10" t="str">
        <f ca="1">IFERROR(INDEX(MAESTRO!G:G,_xludf.AGGREGATE(15,6,ROW(MAESTRO!$B$3:$B$1000)/((MAESTRO!$B$3:$B$1000="ACADEMICOS")*(UPPER(MAESTRO!$L$3:$L$1000)="CONFIRMADO")),ROWS($A$3:A17))),"")</f>
        <v/>
      </c>
      <c r="H17" s="10" t="str">
        <f ca="1">IFERROR(INDEX(MAESTRO!H:H,_xludf.AGGREGATE(15,6,ROW(MAESTRO!$B$3:$B$1000)/((MAESTRO!$B$3:$B$1000="ACADEMICOS")*(UPPER(MAESTRO!$L$3:$L$1000)="CONFIRMADO")),ROWS($A$3:A17))),"")</f>
        <v/>
      </c>
      <c r="I17" s="10" t="str">
        <f ca="1">IFERROR(INDEX(MAESTRO!I:I,_xludf.AGGREGATE(15,6,ROW(MAESTRO!$B$3:$B$1000)/((MAESTRO!$B$3:$B$1000="ACADEMICOS")*(UPPER(MAESTRO!$L$3:$L$1000)="CONFIRMADO")),ROWS($A$3:A17))),"")</f>
        <v/>
      </c>
      <c r="J17" s="10" t="str">
        <f ca="1">IFERROR(INDEX(MAESTRO!J:J,_xludf.AGGREGATE(15,6,ROW(MAESTRO!$B$3:$B$1000)/((MAESTRO!$B$3:$B$1000="ACADEMICOS")*(UPPER(MAESTRO!$L$3:$L$1000)="CONFIRMADO")),ROWS($A$3:A17))),"")</f>
        <v/>
      </c>
      <c r="K17" s="10" t="str">
        <f ca="1">IFERROR(INDEX(MAESTRO!K:K,_xludf.AGGREGATE(15,6,ROW(MAESTRO!$B$3:$B$1000)/((MAESTRO!$B$3:$B$1000="ACADEMICOS")*(UPPER(MAESTRO!$L$3:$L$1000)="CONFIRMADO")),ROWS($A$3:A17))),"")</f>
        <v/>
      </c>
      <c r="L17" s="10" t="str">
        <f ca="1">IFERROR(INDEX(MAESTRO!L:L,_xludf.AGGREGATE(15,6,ROW(MAESTRO!$B$3:$B$1000)/((MAESTRO!$B$3:$B$1000="ACADEMICOS")*(UPPER(MAESTRO!$L$3:$L$1000)="CONFIRMADO")),ROWS($A$3:A17))),"")</f>
        <v/>
      </c>
      <c r="M17" s="10" t="str">
        <f ca="1">IFERROR(INDEX(MAESTRO!M:M,_xludf.AGGREGATE(15,6,ROW(MAESTRO!$B$3:$B$1000)/((MAESTRO!$B$3:$B$1000="ACADEMICOS")*(UPPER(MAESTRO!$L$3:$L$1000)="CONFIRMADO")),ROWS($A$3:A17))),"")</f>
        <v/>
      </c>
      <c r="N17" s="10" t="str">
        <f ca="1">IFERROR(INDEX(MAESTRO!N:N,_xludf.AGGREGATE(15,6,ROW(MAESTRO!$B$3:$B$1000)/((MAESTRO!$B$3:$B$1000="ACADEMICOS")*(UPPER(MAESTRO!$L$3:$L$1000)="CONFIRMADO")),ROWS($A$3:A17))),"")</f>
        <v/>
      </c>
      <c r="O17" s="10" t="str">
        <f ca="1">IFERROR(INDEX(MAESTRO!O:O,_xludf.AGGREGATE(15,6,ROW(MAESTRO!$B$3:$B$1000)/((MAESTRO!$B$3:$B$1000="ACADEMICOS")*(UPPER(MAESTRO!$L$3:$L$1000)="CONFIRMADO")),ROWS($A$3:A17))),"")</f>
        <v/>
      </c>
      <c r="P17" s="10" t="str">
        <f ca="1">IFERROR(INDEX(MAESTRO!P:P,_xludf.AGGREGATE(15,6,ROW(MAESTRO!$B$3:$B$1000)/((MAESTRO!$B$3:$B$1000="ACADEMICOS")*(UPPER(MAESTRO!$L$3:$L$1000)="CONFIRMADO")),ROWS($A$3:A17))),"")</f>
        <v/>
      </c>
      <c r="Q17" s="10" t="str">
        <f ca="1">IFERROR(INDEX(MAESTRO!Q:Q,_xludf.AGGREGATE(15,6,ROW(MAESTRO!$B$3:$B$1000)/((MAESTRO!$B$3:$B$1000="ACADEMICOS")*(UPPER(MAESTRO!$L$3:$L$1000)="CONFIRMADO")),ROWS($A$3:A17))),"")</f>
        <v/>
      </c>
      <c r="R17" s="10" t="str">
        <f ca="1">IFERROR(INDEX(MAESTRO!R:R,_xludf.AGGREGATE(15,6,ROW(MAESTRO!$B$3:$B$1000)/((MAESTRO!$B$3:$B$1000="ACADEMICOS")*(UPPER(MAESTRO!$L$3:$L$1000)="CONFIRMADO")),ROWS($A$3:A17))),"")</f>
        <v/>
      </c>
      <c r="S17" s="10" t="str">
        <f ca="1">IFERROR(INDEX(MAESTRO!S:S,_xludf.AGGREGATE(15,6,ROW(MAESTRO!$B$3:$B$1000)/((MAESTRO!$B$3:$B$1000="ACADEMICOS")*(UPPER(MAESTRO!$L$3:$L$1000)="CONFIRMADO")),ROWS($A$3:A17))),"")</f>
        <v/>
      </c>
      <c r="T17" s="10" t="str">
        <f ca="1">IFERROR(INDEX(MAESTRO!T:T,_xludf.AGGREGATE(15,6,ROW(MAESTRO!$B$3:$B$1000)/((MAESTRO!$B$3:$B$1000="ACADEMICOS")*(UPPER(MAESTRO!$L$3:$L$1000)="CONFIRMADO")),ROWS($A$3:A17))),"")</f>
        <v/>
      </c>
      <c r="U17" s="10" t="str">
        <f ca="1">IFERROR(INDEX(MAESTRO!U:U,_xludf.AGGREGATE(15,6,ROW(MAESTRO!$B$3:$B$1000)/((MAESTRO!$B$3:$B$1000="ACADEMICOS")*(UPPER(MAESTRO!$L$3:$L$1000)="CONFIRMADO")),ROWS($A$3:A17))),"")</f>
        <v/>
      </c>
      <c r="V17" s="10" t="str">
        <f ca="1">IFERROR(INDEX(MAESTRO!V:V,_xludf.AGGREGATE(15,6,ROW(MAESTRO!$B$3:$B$1000)/((MAESTRO!$B$3:$B$1000="ACADEMICOS")*(UPPER(MAESTRO!$L$3:$L$1000)="CONFIRMADO")),ROWS($A$3:A17))),"")</f>
        <v/>
      </c>
      <c r="W17" s="10" t="str">
        <f ca="1">IFERROR(INDEX(MAESTRO!W:W,_xludf.AGGREGATE(15,6,ROW(MAESTRO!$B$3:$B$1000)/((MAESTRO!$B$3:$B$1000="ACADEMICOS")*(UPPER(MAESTRO!$L$3:$L$1000)="CONFIRMADO")),ROWS($A$3:A17))),"")</f>
        <v/>
      </c>
      <c r="X17" s="10" t="str">
        <f ca="1">IFERROR(INDEX(MAESTRO!X:X,_xludf.AGGREGATE(15,6,ROW(MAESTRO!$B$3:$B$1000)/((MAESTRO!$B$3:$B$1000="ACADEMICOS")*(UPPER(MAESTRO!$L$3:$L$1000)="CONFIRMADO")),ROWS($A$3:A17))),"")</f>
        <v/>
      </c>
    </row>
    <row r="18" spans="1:24" ht="22.05" customHeight="1">
      <c r="A18" s="21" t="str">
        <f ca="1">IFERROR(INDEX(MAESTRO!A:A,_xludf.AGGREGATE(15,6,ROW(MAESTRO!$B$3:$B$1000)/((MAESTRO!$B$3:$B$1000="ACADEMICOS")*(UPPER(MAESTRO!$L$3:$L$1000)="CONFIRMADO")),ROWS($A$3:A18))),"")</f>
        <v/>
      </c>
      <c r="B18" s="21" t="str">
        <f ca="1">IFERROR(INDEX(MAESTRO!B:B,_xludf.AGGREGATE(15,6,ROW(MAESTRO!$B$3:$B$1000)/((MAESTRO!$B$3:$B$1000="ACADEMICOS")*(UPPER(MAESTRO!$L$3:$L$1000)="CONFIRMADO")),ROWS($A$3:A18))),"")</f>
        <v/>
      </c>
      <c r="C18" s="21" t="str">
        <f ca="1">IFERROR(INDEX(MAESTRO!C:C,_xludf.AGGREGATE(15,6,ROW(MAESTRO!$B$3:$B$1000)/((MAESTRO!$B$3:$B$1000="ACADEMICOS")*(UPPER(MAESTRO!$L$3:$L$1000)="CONFIRMADO")),ROWS($A$3:A18))),"")</f>
        <v/>
      </c>
      <c r="D18" s="21" t="str">
        <f ca="1">IFERROR(INDEX(MAESTRO!D:D,_xludf.AGGREGATE(15,6,ROW(MAESTRO!$B$3:$B$1000)/((MAESTRO!$B$3:$B$1000="ACADEMICOS")*(UPPER(MAESTRO!$L$3:$L$1000)="CONFIRMADO")),ROWS($A$3:A18))),"")</f>
        <v/>
      </c>
      <c r="E18" s="21" t="str">
        <f ca="1">IFERROR(INDEX(MAESTRO!E:E,_xludf.AGGREGATE(15,6,ROW(MAESTRO!$B$3:$B$1000)/((MAESTRO!$B$3:$B$1000="ACADEMICOS")*(UPPER(MAESTRO!$L$3:$L$1000)="CONFIRMADO")),ROWS($A$3:A18))),"")</f>
        <v/>
      </c>
      <c r="F18" s="21" t="str">
        <f ca="1">IFERROR(INDEX(MAESTRO!F:F,_xludf.AGGREGATE(15,6,ROW(MAESTRO!$B$3:$B$1000)/((MAESTRO!$B$3:$B$1000="ACADEMICOS")*(UPPER(MAESTRO!$L$3:$L$1000)="CONFIRMADO")),ROWS($A$3:A18))),"")</f>
        <v/>
      </c>
      <c r="G18" s="21" t="str">
        <f ca="1">IFERROR(INDEX(MAESTRO!G:G,_xludf.AGGREGATE(15,6,ROW(MAESTRO!$B$3:$B$1000)/((MAESTRO!$B$3:$B$1000="ACADEMICOS")*(UPPER(MAESTRO!$L$3:$L$1000)="CONFIRMADO")),ROWS($A$3:A18))),"")</f>
        <v/>
      </c>
      <c r="H18" s="21" t="str">
        <f ca="1">IFERROR(INDEX(MAESTRO!H:H,_xludf.AGGREGATE(15,6,ROW(MAESTRO!$B$3:$B$1000)/((MAESTRO!$B$3:$B$1000="ACADEMICOS")*(UPPER(MAESTRO!$L$3:$L$1000)="CONFIRMADO")),ROWS($A$3:A18))),"")</f>
        <v/>
      </c>
      <c r="I18" s="21" t="str">
        <f ca="1">IFERROR(INDEX(MAESTRO!I:I,_xludf.AGGREGATE(15,6,ROW(MAESTRO!$B$3:$B$1000)/((MAESTRO!$B$3:$B$1000="ACADEMICOS")*(UPPER(MAESTRO!$L$3:$L$1000)="CONFIRMADO")),ROWS($A$3:A18))),"")</f>
        <v/>
      </c>
      <c r="J18" s="21" t="str">
        <f ca="1">IFERROR(INDEX(MAESTRO!J:J,_xludf.AGGREGATE(15,6,ROW(MAESTRO!$B$3:$B$1000)/((MAESTRO!$B$3:$B$1000="ACADEMICOS")*(UPPER(MAESTRO!$L$3:$L$1000)="CONFIRMADO")),ROWS($A$3:A18))),"")</f>
        <v/>
      </c>
      <c r="K18" s="21" t="str">
        <f ca="1">IFERROR(INDEX(MAESTRO!K:K,_xludf.AGGREGATE(15,6,ROW(MAESTRO!$B$3:$B$1000)/((MAESTRO!$B$3:$B$1000="ACADEMICOS")*(UPPER(MAESTRO!$L$3:$L$1000)="CONFIRMADO")),ROWS($A$3:A18))),"")</f>
        <v/>
      </c>
      <c r="L18" s="21" t="str">
        <f ca="1">IFERROR(INDEX(MAESTRO!L:L,_xludf.AGGREGATE(15,6,ROW(MAESTRO!$B$3:$B$1000)/((MAESTRO!$B$3:$B$1000="ACADEMICOS")*(UPPER(MAESTRO!$L$3:$L$1000)="CONFIRMADO")),ROWS($A$3:A18))),"")</f>
        <v/>
      </c>
      <c r="M18" s="21" t="str">
        <f ca="1">IFERROR(INDEX(MAESTRO!M:M,_xludf.AGGREGATE(15,6,ROW(MAESTRO!$B$3:$B$1000)/((MAESTRO!$B$3:$B$1000="ACADEMICOS")*(UPPER(MAESTRO!$L$3:$L$1000)="CONFIRMADO")),ROWS($A$3:A18))),"")</f>
        <v/>
      </c>
      <c r="N18" s="21" t="str">
        <f ca="1">IFERROR(INDEX(MAESTRO!N:N,_xludf.AGGREGATE(15,6,ROW(MAESTRO!$B$3:$B$1000)/((MAESTRO!$B$3:$B$1000="ACADEMICOS")*(UPPER(MAESTRO!$L$3:$L$1000)="CONFIRMADO")),ROWS($A$3:A18))),"")</f>
        <v/>
      </c>
      <c r="O18" s="21" t="str">
        <f ca="1">IFERROR(INDEX(MAESTRO!O:O,_xludf.AGGREGATE(15,6,ROW(MAESTRO!$B$3:$B$1000)/((MAESTRO!$B$3:$B$1000="ACADEMICOS")*(UPPER(MAESTRO!$L$3:$L$1000)="CONFIRMADO")),ROWS($A$3:A18))),"")</f>
        <v/>
      </c>
      <c r="P18" s="21" t="str">
        <f ca="1">IFERROR(INDEX(MAESTRO!P:P,_xludf.AGGREGATE(15,6,ROW(MAESTRO!$B$3:$B$1000)/((MAESTRO!$B$3:$B$1000="ACADEMICOS")*(UPPER(MAESTRO!$L$3:$L$1000)="CONFIRMADO")),ROWS($A$3:A18))),"")</f>
        <v/>
      </c>
      <c r="Q18" s="21" t="str">
        <f ca="1">IFERROR(INDEX(MAESTRO!Q:Q,_xludf.AGGREGATE(15,6,ROW(MAESTRO!$B$3:$B$1000)/((MAESTRO!$B$3:$B$1000="ACADEMICOS")*(UPPER(MAESTRO!$L$3:$L$1000)="CONFIRMADO")),ROWS($A$3:A18))),"")</f>
        <v/>
      </c>
      <c r="R18" s="21" t="str">
        <f ca="1">IFERROR(INDEX(MAESTRO!R:R,_xludf.AGGREGATE(15,6,ROW(MAESTRO!$B$3:$B$1000)/((MAESTRO!$B$3:$B$1000="ACADEMICOS")*(UPPER(MAESTRO!$L$3:$L$1000)="CONFIRMADO")),ROWS($A$3:A18))),"")</f>
        <v/>
      </c>
      <c r="S18" s="21" t="str">
        <f ca="1">IFERROR(INDEX(MAESTRO!S:S,_xludf.AGGREGATE(15,6,ROW(MAESTRO!$B$3:$B$1000)/((MAESTRO!$B$3:$B$1000="ACADEMICOS")*(UPPER(MAESTRO!$L$3:$L$1000)="CONFIRMADO")),ROWS($A$3:A18))),"")</f>
        <v/>
      </c>
      <c r="T18" s="21" t="str">
        <f ca="1">IFERROR(INDEX(MAESTRO!T:T,_xludf.AGGREGATE(15,6,ROW(MAESTRO!$B$3:$B$1000)/((MAESTRO!$B$3:$B$1000="ACADEMICOS")*(UPPER(MAESTRO!$L$3:$L$1000)="CONFIRMADO")),ROWS($A$3:A18))),"")</f>
        <v/>
      </c>
      <c r="U18" s="21" t="str">
        <f ca="1">IFERROR(INDEX(MAESTRO!U:U,_xludf.AGGREGATE(15,6,ROW(MAESTRO!$B$3:$B$1000)/((MAESTRO!$B$3:$B$1000="ACADEMICOS")*(UPPER(MAESTRO!$L$3:$L$1000)="CONFIRMADO")),ROWS($A$3:A18))),"")</f>
        <v/>
      </c>
      <c r="V18" s="21" t="str">
        <f ca="1">IFERROR(INDEX(MAESTRO!V:V,_xludf.AGGREGATE(15,6,ROW(MAESTRO!$B$3:$B$1000)/((MAESTRO!$B$3:$B$1000="ACADEMICOS")*(UPPER(MAESTRO!$L$3:$L$1000)="CONFIRMADO")),ROWS($A$3:A18))),"")</f>
        <v/>
      </c>
      <c r="W18" s="21" t="str">
        <f ca="1">IFERROR(INDEX(MAESTRO!W:W,_xludf.AGGREGATE(15,6,ROW(MAESTRO!$B$3:$B$1000)/((MAESTRO!$B$3:$B$1000="ACADEMICOS")*(UPPER(MAESTRO!$L$3:$L$1000)="CONFIRMADO")),ROWS($A$3:A18))),"")</f>
        <v/>
      </c>
      <c r="X18" s="21" t="str">
        <f ca="1">IFERROR(INDEX(MAESTRO!X:X,_xludf.AGGREGATE(15,6,ROW(MAESTRO!$B$3:$B$1000)/((MAESTRO!$B$3:$B$1000="ACADEMICOS")*(UPPER(MAESTRO!$L$3:$L$1000)="CONFIRMADO")),ROWS($A$3:A18))),"")</f>
        <v/>
      </c>
    </row>
    <row r="19" spans="1:24" ht="22.05" customHeight="1">
      <c r="A19" s="10" t="str">
        <f ca="1">IFERROR(INDEX(MAESTRO!A:A,_xludf.AGGREGATE(15,6,ROW(MAESTRO!$B$3:$B$1000)/((MAESTRO!$B$3:$B$1000="ACADEMICOS")*(UPPER(MAESTRO!$L$3:$L$1000)="CONFIRMADO")),ROWS($A$3:A19))),"")</f>
        <v/>
      </c>
      <c r="B19" s="10" t="str">
        <f ca="1">IFERROR(INDEX(MAESTRO!B:B,_xludf.AGGREGATE(15,6,ROW(MAESTRO!$B$3:$B$1000)/((MAESTRO!$B$3:$B$1000="ACADEMICOS")*(UPPER(MAESTRO!$L$3:$L$1000)="CONFIRMADO")),ROWS($A$3:A19))),"")</f>
        <v/>
      </c>
      <c r="C19" s="10" t="str">
        <f ca="1">IFERROR(INDEX(MAESTRO!C:C,_xludf.AGGREGATE(15,6,ROW(MAESTRO!$B$3:$B$1000)/((MAESTRO!$B$3:$B$1000="ACADEMICOS")*(UPPER(MAESTRO!$L$3:$L$1000)="CONFIRMADO")),ROWS($A$3:A19))),"")</f>
        <v/>
      </c>
      <c r="D19" s="10" t="str">
        <f ca="1">IFERROR(INDEX(MAESTRO!D:D,_xludf.AGGREGATE(15,6,ROW(MAESTRO!$B$3:$B$1000)/((MAESTRO!$B$3:$B$1000="ACADEMICOS")*(UPPER(MAESTRO!$L$3:$L$1000)="CONFIRMADO")),ROWS($A$3:A19))),"")</f>
        <v/>
      </c>
      <c r="E19" s="10" t="str">
        <f ca="1">IFERROR(INDEX(MAESTRO!E:E,_xludf.AGGREGATE(15,6,ROW(MAESTRO!$B$3:$B$1000)/((MAESTRO!$B$3:$B$1000="ACADEMICOS")*(UPPER(MAESTRO!$L$3:$L$1000)="CONFIRMADO")),ROWS($A$3:A19))),"")</f>
        <v/>
      </c>
      <c r="F19" s="10" t="str">
        <f ca="1">IFERROR(INDEX(MAESTRO!F:F,_xludf.AGGREGATE(15,6,ROW(MAESTRO!$B$3:$B$1000)/((MAESTRO!$B$3:$B$1000="ACADEMICOS")*(UPPER(MAESTRO!$L$3:$L$1000)="CONFIRMADO")),ROWS($A$3:A19))),"")</f>
        <v/>
      </c>
      <c r="G19" s="10" t="str">
        <f ca="1">IFERROR(INDEX(MAESTRO!G:G,_xludf.AGGREGATE(15,6,ROW(MAESTRO!$B$3:$B$1000)/((MAESTRO!$B$3:$B$1000="ACADEMICOS")*(UPPER(MAESTRO!$L$3:$L$1000)="CONFIRMADO")),ROWS($A$3:A19))),"")</f>
        <v/>
      </c>
      <c r="H19" s="10" t="str">
        <f ca="1">IFERROR(INDEX(MAESTRO!H:H,_xludf.AGGREGATE(15,6,ROW(MAESTRO!$B$3:$B$1000)/((MAESTRO!$B$3:$B$1000="ACADEMICOS")*(UPPER(MAESTRO!$L$3:$L$1000)="CONFIRMADO")),ROWS($A$3:A19))),"")</f>
        <v/>
      </c>
      <c r="I19" s="10" t="str">
        <f ca="1">IFERROR(INDEX(MAESTRO!I:I,_xludf.AGGREGATE(15,6,ROW(MAESTRO!$B$3:$B$1000)/((MAESTRO!$B$3:$B$1000="ACADEMICOS")*(UPPER(MAESTRO!$L$3:$L$1000)="CONFIRMADO")),ROWS($A$3:A19))),"")</f>
        <v/>
      </c>
      <c r="J19" s="10" t="str">
        <f ca="1">IFERROR(INDEX(MAESTRO!J:J,_xludf.AGGREGATE(15,6,ROW(MAESTRO!$B$3:$B$1000)/((MAESTRO!$B$3:$B$1000="ACADEMICOS")*(UPPER(MAESTRO!$L$3:$L$1000)="CONFIRMADO")),ROWS($A$3:A19))),"")</f>
        <v/>
      </c>
      <c r="K19" s="10" t="str">
        <f ca="1">IFERROR(INDEX(MAESTRO!K:K,_xludf.AGGREGATE(15,6,ROW(MAESTRO!$B$3:$B$1000)/((MAESTRO!$B$3:$B$1000="ACADEMICOS")*(UPPER(MAESTRO!$L$3:$L$1000)="CONFIRMADO")),ROWS($A$3:A19))),"")</f>
        <v/>
      </c>
      <c r="L19" s="10" t="str">
        <f ca="1">IFERROR(INDEX(MAESTRO!L:L,_xludf.AGGREGATE(15,6,ROW(MAESTRO!$B$3:$B$1000)/((MAESTRO!$B$3:$B$1000="ACADEMICOS")*(UPPER(MAESTRO!$L$3:$L$1000)="CONFIRMADO")),ROWS($A$3:A19))),"")</f>
        <v/>
      </c>
      <c r="M19" s="10" t="str">
        <f ca="1">IFERROR(INDEX(MAESTRO!M:M,_xludf.AGGREGATE(15,6,ROW(MAESTRO!$B$3:$B$1000)/((MAESTRO!$B$3:$B$1000="ACADEMICOS")*(UPPER(MAESTRO!$L$3:$L$1000)="CONFIRMADO")),ROWS($A$3:A19))),"")</f>
        <v/>
      </c>
      <c r="N19" s="10" t="str">
        <f ca="1">IFERROR(INDEX(MAESTRO!N:N,_xludf.AGGREGATE(15,6,ROW(MAESTRO!$B$3:$B$1000)/((MAESTRO!$B$3:$B$1000="ACADEMICOS")*(UPPER(MAESTRO!$L$3:$L$1000)="CONFIRMADO")),ROWS($A$3:A19))),"")</f>
        <v/>
      </c>
      <c r="O19" s="10" t="str">
        <f ca="1">IFERROR(INDEX(MAESTRO!O:O,_xludf.AGGREGATE(15,6,ROW(MAESTRO!$B$3:$B$1000)/((MAESTRO!$B$3:$B$1000="ACADEMICOS")*(UPPER(MAESTRO!$L$3:$L$1000)="CONFIRMADO")),ROWS($A$3:A19))),"")</f>
        <v/>
      </c>
      <c r="P19" s="10" t="str">
        <f ca="1">IFERROR(INDEX(MAESTRO!P:P,_xludf.AGGREGATE(15,6,ROW(MAESTRO!$B$3:$B$1000)/((MAESTRO!$B$3:$B$1000="ACADEMICOS")*(UPPER(MAESTRO!$L$3:$L$1000)="CONFIRMADO")),ROWS($A$3:A19))),"")</f>
        <v/>
      </c>
      <c r="Q19" s="10" t="str">
        <f ca="1">IFERROR(INDEX(MAESTRO!Q:Q,_xludf.AGGREGATE(15,6,ROW(MAESTRO!$B$3:$B$1000)/((MAESTRO!$B$3:$B$1000="ACADEMICOS")*(UPPER(MAESTRO!$L$3:$L$1000)="CONFIRMADO")),ROWS($A$3:A19))),"")</f>
        <v/>
      </c>
      <c r="R19" s="10" t="str">
        <f ca="1">IFERROR(INDEX(MAESTRO!R:R,_xludf.AGGREGATE(15,6,ROW(MAESTRO!$B$3:$B$1000)/((MAESTRO!$B$3:$B$1000="ACADEMICOS")*(UPPER(MAESTRO!$L$3:$L$1000)="CONFIRMADO")),ROWS($A$3:A19))),"")</f>
        <v/>
      </c>
      <c r="S19" s="10" t="str">
        <f ca="1">IFERROR(INDEX(MAESTRO!S:S,_xludf.AGGREGATE(15,6,ROW(MAESTRO!$B$3:$B$1000)/((MAESTRO!$B$3:$B$1000="ACADEMICOS")*(UPPER(MAESTRO!$L$3:$L$1000)="CONFIRMADO")),ROWS($A$3:A19))),"")</f>
        <v/>
      </c>
      <c r="T19" s="10" t="str">
        <f ca="1">IFERROR(INDEX(MAESTRO!T:T,_xludf.AGGREGATE(15,6,ROW(MAESTRO!$B$3:$B$1000)/((MAESTRO!$B$3:$B$1000="ACADEMICOS")*(UPPER(MAESTRO!$L$3:$L$1000)="CONFIRMADO")),ROWS($A$3:A19))),"")</f>
        <v/>
      </c>
      <c r="U19" s="10" t="str">
        <f ca="1">IFERROR(INDEX(MAESTRO!U:U,_xludf.AGGREGATE(15,6,ROW(MAESTRO!$B$3:$B$1000)/((MAESTRO!$B$3:$B$1000="ACADEMICOS")*(UPPER(MAESTRO!$L$3:$L$1000)="CONFIRMADO")),ROWS($A$3:A19))),"")</f>
        <v/>
      </c>
      <c r="V19" s="10" t="str">
        <f ca="1">IFERROR(INDEX(MAESTRO!V:V,_xludf.AGGREGATE(15,6,ROW(MAESTRO!$B$3:$B$1000)/((MAESTRO!$B$3:$B$1000="ACADEMICOS")*(UPPER(MAESTRO!$L$3:$L$1000)="CONFIRMADO")),ROWS($A$3:A19))),"")</f>
        <v/>
      </c>
      <c r="W19" s="10" t="str">
        <f ca="1">IFERROR(INDEX(MAESTRO!W:W,_xludf.AGGREGATE(15,6,ROW(MAESTRO!$B$3:$B$1000)/((MAESTRO!$B$3:$B$1000="ACADEMICOS")*(UPPER(MAESTRO!$L$3:$L$1000)="CONFIRMADO")),ROWS($A$3:A19))),"")</f>
        <v/>
      </c>
      <c r="X19" s="10" t="str">
        <f ca="1">IFERROR(INDEX(MAESTRO!X:X,_xludf.AGGREGATE(15,6,ROW(MAESTRO!$B$3:$B$1000)/((MAESTRO!$B$3:$B$1000="ACADEMICOS")*(UPPER(MAESTRO!$L$3:$L$1000)="CONFIRMADO")),ROWS($A$3:A19))),"")</f>
        <v/>
      </c>
    </row>
    <row r="20" spans="1:24" ht="22.05" customHeight="1">
      <c r="A20" s="21" t="str">
        <f ca="1">IFERROR(INDEX(MAESTRO!A:A,_xludf.AGGREGATE(15,6,ROW(MAESTRO!$B$3:$B$1000)/((MAESTRO!$B$3:$B$1000="ACADEMICOS")*(UPPER(MAESTRO!$L$3:$L$1000)="CONFIRMADO")),ROWS($A$3:A20))),"")</f>
        <v/>
      </c>
      <c r="B20" s="21" t="str">
        <f ca="1">IFERROR(INDEX(MAESTRO!B:B,_xludf.AGGREGATE(15,6,ROW(MAESTRO!$B$3:$B$1000)/((MAESTRO!$B$3:$B$1000="ACADEMICOS")*(UPPER(MAESTRO!$L$3:$L$1000)="CONFIRMADO")),ROWS($A$3:A20))),"")</f>
        <v/>
      </c>
      <c r="C20" s="21" t="str">
        <f ca="1">IFERROR(INDEX(MAESTRO!C:C,_xludf.AGGREGATE(15,6,ROW(MAESTRO!$B$3:$B$1000)/((MAESTRO!$B$3:$B$1000="ACADEMICOS")*(UPPER(MAESTRO!$L$3:$L$1000)="CONFIRMADO")),ROWS($A$3:A20))),"")</f>
        <v/>
      </c>
      <c r="D20" s="21" t="str">
        <f ca="1">IFERROR(INDEX(MAESTRO!D:D,_xludf.AGGREGATE(15,6,ROW(MAESTRO!$B$3:$B$1000)/((MAESTRO!$B$3:$B$1000="ACADEMICOS")*(UPPER(MAESTRO!$L$3:$L$1000)="CONFIRMADO")),ROWS($A$3:A20))),"")</f>
        <v/>
      </c>
      <c r="E20" s="21" t="str">
        <f ca="1">IFERROR(INDEX(MAESTRO!E:E,_xludf.AGGREGATE(15,6,ROW(MAESTRO!$B$3:$B$1000)/((MAESTRO!$B$3:$B$1000="ACADEMICOS")*(UPPER(MAESTRO!$L$3:$L$1000)="CONFIRMADO")),ROWS($A$3:A20))),"")</f>
        <v/>
      </c>
      <c r="F20" s="21" t="str">
        <f ca="1">IFERROR(INDEX(MAESTRO!F:F,_xludf.AGGREGATE(15,6,ROW(MAESTRO!$B$3:$B$1000)/((MAESTRO!$B$3:$B$1000="ACADEMICOS")*(UPPER(MAESTRO!$L$3:$L$1000)="CONFIRMADO")),ROWS($A$3:A20))),"")</f>
        <v/>
      </c>
      <c r="G20" s="21" t="str">
        <f ca="1">IFERROR(INDEX(MAESTRO!G:G,_xludf.AGGREGATE(15,6,ROW(MAESTRO!$B$3:$B$1000)/((MAESTRO!$B$3:$B$1000="ACADEMICOS")*(UPPER(MAESTRO!$L$3:$L$1000)="CONFIRMADO")),ROWS($A$3:A20))),"")</f>
        <v/>
      </c>
      <c r="H20" s="21" t="str">
        <f ca="1">IFERROR(INDEX(MAESTRO!H:H,_xludf.AGGREGATE(15,6,ROW(MAESTRO!$B$3:$B$1000)/((MAESTRO!$B$3:$B$1000="ACADEMICOS")*(UPPER(MAESTRO!$L$3:$L$1000)="CONFIRMADO")),ROWS($A$3:A20))),"")</f>
        <v/>
      </c>
      <c r="I20" s="21" t="str">
        <f ca="1">IFERROR(INDEX(MAESTRO!I:I,_xludf.AGGREGATE(15,6,ROW(MAESTRO!$B$3:$B$1000)/((MAESTRO!$B$3:$B$1000="ACADEMICOS")*(UPPER(MAESTRO!$L$3:$L$1000)="CONFIRMADO")),ROWS($A$3:A20))),"")</f>
        <v/>
      </c>
      <c r="J20" s="21" t="str">
        <f ca="1">IFERROR(INDEX(MAESTRO!J:J,_xludf.AGGREGATE(15,6,ROW(MAESTRO!$B$3:$B$1000)/((MAESTRO!$B$3:$B$1000="ACADEMICOS")*(UPPER(MAESTRO!$L$3:$L$1000)="CONFIRMADO")),ROWS($A$3:A20))),"")</f>
        <v/>
      </c>
      <c r="K20" s="21" t="str">
        <f ca="1">IFERROR(INDEX(MAESTRO!K:K,_xludf.AGGREGATE(15,6,ROW(MAESTRO!$B$3:$B$1000)/((MAESTRO!$B$3:$B$1000="ACADEMICOS")*(UPPER(MAESTRO!$L$3:$L$1000)="CONFIRMADO")),ROWS($A$3:A20))),"")</f>
        <v/>
      </c>
      <c r="L20" s="21" t="str">
        <f ca="1">IFERROR(INDEX(MAESTRO!L:L,_xludf.AGGREGATE(15,6,ROW(MAESTRO!$B$3:$B$1000)/((MAESTRO!$B$3:$B$1000="ACADEMICOS")*(UPPER(MAESTRO!$L$3:$L$1000)="CONFIRMADO")),ROWS($A$3:A20))),"")</f>
        <v/>
      </c>
      <c r="M20" s="21" t="str">
        <f ca="1">IFERROR(INDEX(MAESTRO!M:M,_xludf.AGGREGATE(15,6,ROW(MAESTRO!$B$3:$B$1000)/((MAESTRO!$B$3:$B$1000="ACADEMICOS")*(UPPER(MAESTRO!$L$3:$L$1000)="CONFIRMADO")),ROWS($A$3:A20))),"")</f>
        <v/>
      </c>
      <c r="N20" s="21" t="str">
        <f ca="1">IFERROR(INDEX(MAESTRO!N:N,_xludf.AGGREGATE(15,6,ROW(MAESTRO!$B$3:$B$1000)/((MAESTRO!$B$3:$B$1000="ACADEMICOS")*(UPPER(MAESTRO!$L$3:$L$1000)="CONFIRMADO")),ROWS($A$3:A20))),"")</f>
        <v/>
      </c>
      <c r="O20" s="21" t="str">
        <f ca="1">IFERROR(INDEX(MAESTRO!O:O,_xludf.AGGREGATE(15,6,ROW(MAESTRO!$B$3:$B$1000)/((MAESTRO!$B$3:$B$1000="ACADEMICOS")*(UPPER(MAESTRO!$L$3:$L$1000)="CONFIRMADO")),ROWS($A$3:A20))),"")</f>
        <v/>
      </c>
      <c r="P20" s="21" t="str">
        <f ca="1">IFERROR(INDEX(MAESTRO!P:P,_xludf.AGGREGATE(15,6,ROW(MAESTRO!$B$3:$B$1000)/((MAESTRO!$B$3:$B$1000="ACADEMICOS")*(UPPER(MAESTRO!$L$3:$L$1000)="CONFIRMADO")),ROWS($A$3:A20))),"")</f>
        <v/>
      </c>
      <c r="Q20" s="21" t="str">
        <f ca="1">IFERROR(INDEX(MAESTRO!Q:Q,_xludf.AGGREGATE(15,6,ROW(MAESTRO!$B$3:$B$1000)/((MAESTRO!$B$3:$B$1000="ACADEMICOS")*(UPPER(MAESTRO!$L$3:$L$1000)="CONFIRMADO")),ROWS($A$3:A20))),"")</f>
        <v/>
      </c>
      <c r="R20" s="21" t="str">
        <f ca="1">IFERROR(INDEX(MAESTRO!R:R,_xludf.AGGREGATE(15,6,ROW(MAESTRO!$B$3:$B$1000)/((MAESTRO!$B$3:$B$1000="ACADEMICOS")*(UPPER(MAESTRO!$L$3:$L$1000)="CONFIRMADO")),ROWS($A$3:A20))),"")</f>
        <v/>
      </c>
      <c r="S20" s="21" t="str">
        <f ca="1">IFERROR(INDEX(MAESTRO!S:S,_xludf.AGGREGATE(15,6,ROW(MAESTRO!$B$3:$B$1000)/((MAESTRO!$B$3:$B$1000="ACADEMICOS")*(UPPER(MAESTRO!$L$3:$L$1000)="CONFIRMADO")),ROWS($A$3:A20))),"")</f>
        <v/>
      </c>
      <c r="T20" s="21" t="str">
        <f ca="1">IFERROR(INDEX(MAESTRO!T:T,_xludf.AGGREGATE(15,6,ROW(MAESTRO!$B$3:$B$1000)/((MAESTRO!$B$3:$B$1000="ACADEMICOS")*(UPPER(MAESTRO!$L$3:$L$1000)="CONFIRMADO")),ROWS($A$3:A20))),"")</f>
        <v/>
      </c>
      <c r="U20" s="21" t="str">
        <f ca="1">IFERROR(INDEX(MAESTRO!U:U,_xludf.AGGREGATE(15,6,ROW(MAESTRO!$B$3:$B$1000)/((MAESTRO!$B$3:$B$1000="ACADEMICOS")*(UPPER(MAESTRO!$L$3:$L$1000)="CONFIRMADO")),ROWS($A$3:A20))),"")</f>
        <v/>
      </c>
      <c r="V20" s="21" t="str">
        <f ca="1">IFERROR(INDEX(MAESTRO!V:V,_xludf.AGGREGATE(15,6,ROW(MAESTRO!$B$3:$B$1000)/((MAESTRO!$B$3:$B$1000="ACADEMICOS")*(UPPER(MAESTRO!$L$3:$L$1000)="CONFIRMADO")),ROWS($A$3:A20))),"")</f>
        <v/>
      </c>
      <c r="W20" s="21" t="str">
        <f ca="1">IFERROR(INDEX(MAESTRO!W:W,_xludf.AGGREGATE(15,6,ROW(MAESTRO!$B$3:$B$1000)/((MAESTRO!$B$3:$B$1000="ACADEMICOS")*(UPPER(MAESTRO!$L$3:$L$1000)="CONFIRMADO")),ROWS($A$3:A20))),"")</f>
        <v/>
      </c>
      <c r="X20" s="21" t="str">
        <f ca="1">IFERROR(INDEX(MAESTRO!X:X,_xludf.AGGREGATE(15,6,ROW(MAESTRO!$B$3:$B$1000)/((MAESTRO!$B$3:$B$1000="ACADEMICOS")*(UPPER(MAESTRO!$L$3:$L$1000)="CONFIRMADO")),ROWS($A$3:A20))),"")</f>
        <v/>
      </c>
    </row>
    <row r="21" spans="1:24" ht="22.05" customHeight="1">
      <c r="A21" s="10" t="str">
        <f ca="1">IFERROR(INDEX(MAESTRO!A:A,_xludf.AGGREGATE(15,6,ROW(MAESTRO!$B$3:$B$1000)/((MAESTRO!$B$3:$B$1000="ACADEMICOS")*(UPPER(MAESTRO!$L$3:$L$1000)="CONFIRMADO")),ROWS($A$3:A21))),"")</f>
        <v/>
      </c>
      <c r="B21" s="10" t="str">
        <f ca="1">IFERROR(INDEX(MAESTRO!B:B,_xludf.AGGREGATE(15,6,ROW(MAESTRO!$B$3:$B$1000)/((MAESTRO!$B$3:$B$1000="ACADEMICOS")*(UPPER(MAESTRO!$L$3:$L$1000)="CONFIRMADO")),ROWS($A$3:A21))),"")</f>
        <v/>
      </c>
      <c r="C21" s="10" t="str">
        <f ca="1">IFERROR(INDEX(MAESTRO!C:C,_xludf.AGGREGATE(15,6,ROW(MAESTRO!$B$3:$B$1000)/((MAESTRO!$B$3:$B$1000="ACADEMICOS")*(UPPER(MAESTRO!$L$3:$L$1000)="CONFIRMADO")),ROWS($A$3:A21))),"")</f>
        <v/>
      </c>
      <c r="D21" s="10" t="str">
        <f ca="1">IFERROR(INDEX(MAESTRO!D:D,_xludf.AGGREGATE(15,6,ROW(MAESTRO!$B$3:$B$1000)/((MAESTRO!$B$3:$B$1000="ACADEMICOS")*(UPPER(MAESTRO!$L$3:$L$1000)="CONFIRMADO")),ROWS($A$3:A21))),"")</f>
        <v/>
      </c>
      <c r="E21" s="10" t="str">
        <f ca="1">IFERROR(INDEX(MAESTRO!E:E,_xludf.AGGREGATE(15,6,ROW(MAESTRO!$B$3:$B$1000)/((MAESTRO!$B$3:$B$1000="ACADEMICOS")*(UPPER(MAESTRO!$L$3:$L$1000)="CONFIRMADO")),ROWS($A$3:A21))),"")</f>
        <v/>
      </c>
      <c r="F21" s="10" t="str">
        <f ca="1">IFERROR(INDEX(MAESTRO!F:F,_xludf.AGGREGATE(15,6,ROW(MAESTRO!$B$3:$B$1000)/((MAESTRO!$B$3:$B$1000="ACADEMICOS")*(UPPER(MAESTRO!$L$3:$L$1000)="CONFIRMADO")),ROWS($A$3:A21))),"")</f>
        <v/>
      </c>
      <c r="G21" s="10" t="str">
        <f ca="1">IFERROR(INDEX(MAESTRO!G:G,_xludf.AGGREGATE(15,6,ROW(MAESTRO!$B$3:$B$1000)/((MAESTRO!$B$3:$B$1000="ACADEMICOS")*(UPPER(MAESTRO!$L$3:$L$1000)="CONFIRMADO")),ROWS($A$3:A21))),"")</f>
        <v/>
      </c>
      <c r="H21" s="10" t="str">
        <f ca="1">IFERROR(INDEX(MAESTRO!H:H,_xludf.AGGREGATE(15,6,ROW(MAESTRO!$B$3:$B$1000)/((MAESTRO!$B$3:$B$1000="ACADEMICOS")*(UPPER(MAESTRO!$L$3:$L$1000)="CONFIRMADO")),ROWS($A$3:A21))),"")</f>
        <v/>
      </c>
      <c r="I21" s="10" t="str">
        <f ca="1">IFERROR(INDEX(MAESTRO!I:I,_xludf.AGGREGATE(15,6,ROW(MAESTRO!$B$3:$B$1000)/((MAESTRO!$B$3:$B$1000="ACADEMICOS")*(UPPER(MAESTRO!$L$3:$L$1000)="CONFIRMADO")),ROWS($A$3:A21))),"")</f>
        <v/>
      </c>
      <c r="J21" s="10" t="str">
        <f ca="1">IFERROR(INDEX(MAESTRO!J:J,_xludf.AGGREGATE(15,6,ROW(MAESTRO!$B$3:$B$1000)/((MAESTRO!$B$3:$B$1000="ACADEMICOS")*(UPPER(MAESTRO!$L$3:$L$1000)="CONFIRMADO")),ROWS($A$3:A21))),"")</f>
        <v/>
      </c>
      <c r="K21" s="10" t="str">
        <f ca="1">IFERROR(INDEX(MAESTRO!K:K,_xludf.AGGREGATE(15,6,ROW(MAESTRO!$B$3:$B$1000)/((MAESTRO!$B$3:$B$1000="ACADEMICOS")*(UPPER(MAESTRO!$L$3:$L$1000)="CONFIRMADO")),ROWS($A$3:A21))),"")</f>
        <v/>
      </c>
      <c r="L21" s="10" t="str">
        <f ca="1">IFERROR(INDEX(MAESTRO!L:L,_xludf.AGGREGATE(15,6,ROW(MAESTRO!$B$3:$B$1000)/((MAESTRO!$B$3:$B$1000="ACADEMICOS")*(UPPER(MAESTRO!$L$3:$L$1000)="CONFIRMADO")),ROWS($A$3:A21))),"")</f>
        <v/>
      </c>
      <c r="M21" s="10" t="str">
        <f ca="1">IFERROR(INDEX(MAESTRO!M:M,_xludf.AGGREGATE(15,6,ROW(MAESTRO!$B$3:$B$1000)/((MAESTRO!$B$3:$B$1000="ACADEMICOS")*(UPPER(MAESTRO!$L$3:$L$1000)="CONFIRMADO")),ROWS($A$3:A21))),"")</f>
        <v/>
      </c>
      <c r="N21" s="10" t="str">
        <f ca="1">IFERROR(INDEX(MAESTRO!N:N,_xludf.AGGREGATE(15,6,ROW(MAESTRO!$B$3:$B$1000)/((MAESTRO!$B$3:$B$1000="ACADEMICOS")*(UPPER(MAESTRO!$L$3:$L$1000)="CONFIRMADO")),ROWS($A$3:A21))),"")</f>
        <v/>
      </c>
      <c r="O21" s="10" t="str">
        <f ca="1">IFERROR(INDEX(MAESTRO!O:O,_xludf.AGGREGATE(15,6,ROW(MAESTRO!$B$3:$B$1000)/((MAESTRO!$B$3:$B$1000="ACADEMICOS")*(UPPER(MAESTRO!$L$3:$L$1000)="CONFIRMADO")),ROWS($A$3:A21))),"")</f>
        <v/>
      </c>
      <c r="P21" s="10" t="str">
        <f ca="1">IFERROR(INDEX(MAESTRO!P:P,_xludf.AGGREGATE(15,6,ROW(MAESTRO!$B$3:$B$1000)/((MAESTRO!$B$3:$B$1000="ACADEMICOS")*(UPPER(MAESTRO!$L$3:$L$1000)="CONFIRMADO")),ROWS($A$3:A21))),"")</f>
        <v/>
      </c>
      <c r="Q21" s="10" t="str">
        <f ca="1">IFERROR(INDEX(MAESTRO!Q:Q,_xludf.AGGREGATE(15,6,ROW(MAESTRO!$B$3:$B$1000)/((MAESTRO!$B$3:$B$1000="ACADEMICOS")*(UPPER(MAESTRO!$L$3:$L$1000)="CONFIRMADO")),ROWS($A$3:A21))),"")</f>
        <v/>
      </c>
      <c r="R21" s="10" t="str">
        <f ca="1">IFERROR(INDEX(MAESTRO!R:R,_xludf.AGGREGATE(15,6,ROW(MAESTRO!$B$3:$B$1000)/((MAESTRO!$B$3:$B$1000="ACADEMICOS")*(UPPER(MAESTRO!$L$3:$L$1000)="CONFIRMADO")),ROWS($A$3:A21))),"")</f>
        <v/>
      </c>
      <c r="S21" s="10" t="str">
        <f ca="1">IFERROR(INDEX(MAESTRO!S:S,_xludf.AGGREGATE(15,6,ROW(MAESTRO!$B$3:$B$1000)/((MAESTRO!$B$3:$B$1000="ACADEMICOS")*(UPPER(MAESTRO!$L$3:$L$1000)="CONFIRMADO")),ROWS($A$3:A21))),"")</f>
        <v/>
      </c>
      <c r="T21" s="10" t="str">
        <f ca="1">IFERROR(INDEX(MAESTRO!T:T,_xludf.AGGREGATE(15,6,ROW(MAESTRO!$B$3:$B$1000)/((MAESTRO!$B$3:$B$1000="ACADEMICOS")*(UPPER(MAESTRO!$L$3:$L$1000)="CONFIRMADO")),ROWS($A$3:A21))),"")</f>
        <v/>
      </c>
      <c r="U21" s="10" t="str">
        <f ca="1">IFERROR(INDEX(MAESTRO!U:U,_xludf.AGGREGATE(15,6,ROW(MAESTRO!$B$3:$B$1000)/((MAESTRO!$B$3:$B$1000="ACADEMICOS")*(UPPER(MAESTRO!$L$3:$L$1000)="CONFIRMADO")),ROWS($A$3:A21))),"")</f>
        <v/>
      </c>
      <c r="V21" s="10" t="str">
        <f ca="1">IFERROR(INDEX(MAESTRO!V:V,_xludf.AGGREGATE(15,6,ROW(MAESTRO!$B$3:$B$1000)/((MAESTRO!$B$3:$B$1000="ACADEMICOS")*(UPPER(MAESTRO!$L$3:$L$1000)="CONFIRMADO")),ROWS($A$3:A21))),"")</f>
        <v/>
      </c>
      <c r="W21" s="10" t="str">
        <f ca="1">IFERROR(INDEX(MAESTRO!W:W,_xludf.AGGREGATE(15,6,ROW(MAESTRO!$B$3:$B$1000)/((MAESTRO!$B$3:$B$1000="ACADEMICOS")*(UPPER(MAESTRO!$L$3:$L$1000)="CONFIRMADO")),ROWS($A$3:A21))),"")</f>
        <v/>
      </c>
      <c r="X21" s="10" t="str">
        <f ca="1">IFERROR(INDEX(MAESTRO!X:X,_xludf.AGGREGATE(15,6,ROW(MAESTRO!$B$3:$B$1000)/((MAESTRO!$B$3:$B$1000="ACADEMICOS")*(UPPER(MAESTRO!$L$3:$L$1000)="CONFIRMADO")),ROWS($A$3:A21))),"")</f>
        <v/>
      </c>
    </row>
    <row r="22" spans="1:24" ht="22.05" customHeight="1">
      <c r="A22" s="21" t="str">
        <f ca="1">IFERROR(INDEX(MAESTRO!A:A,_xludf.AGGREGATE(15,6,ROW(MAESTRO!$B$3:$B$1000)/((MAESTRO!$B$3:$B$1000="ACADEMICOS")*(UPPER(MAESTRO!$L$3:$L$1000)="CONFIRMADO")),ROWS($A$3:A22))),"")</f>
        <v/>
      </c>
      <c r="B22" s="21" t="str">
        <f ca="1">IFERROR(INDEX(MAESTRO!B:B,_xludf.AGGREGATE(15,6,ROW(MAESTRO!$B$3:$B$1000)/((MAESTRO!$B$3:$B$1000="ACADEMICOS")*(UPPER(MAESTRO!$L$3:$L$1000)="CONFIRMADO")),ROWS($A$3:A22))),"")</f>
        <v/>
      </c>
      <c r="C22" s="21" t="str">
        <f ca="1">IFERROR(INDEX(MAESTRO!C:C,_xludf.AGGREGATE(15,6,ROW(MAESTRO!$B$3:$B$1000)/((MAESTRO!$B$3:$B$1000="ACADEMICOS")*(UPPER(MAESTRO!$L$3:$L$1000)="CONFIRMADO")),ROWS($A$3:A22))),"")</f>
        <v/>
      </c>
      <c r="D22" s="21" t="str">
        <f ca="1">IFERROR(INDEX(MAESTRO!D:D,_xludf.AGGREGATE(15,6,ROW(MAESTRO!$B$3:$B$1000)/((MAESTRO!$B$3:$B$1000="ACADEMICOS")*(UPPER(MAESTRO!$L$3:$L$1000)="CONFIRMADO")),ROWS($A$3:A22))),"")</f>
        <v/>
      </c>
      <c r="E22" s="21" t="str">
        <f ca="1">IFERROR(INDEX(MAESTRO!E:E,_xludf.AGGREGATE(15,6,ROW(MAESTRO!$B$3:$B$1000)/((MAESTRO!$B$3:$B$1000="ACADEMICOS")*(UPPER(MAESTRO!$L$3:$L$1000)="CONFIRMADO")),ROWS($A$3:A22))),"")</f>
        <v/>
      </c>
      <c r="F22" s="21" t="str">
        <f ca="1">IFERROR(INDEX(MAESTRO!F:F,_xludf.AGGREGATE(15,6,ROW(MAESTRO!$B$3:$B$1000)/((MAESTRO!$B$3:$B$1000="ACADEMICOS")*(UPPER(MAESTRO!$L$3:$L$1000)="CONFIRMADO")),ROWS($A$3:A22))),"")</f>
        <v/>
      </c>
      <c r="G22" s="21" t="str">
        <f ca="1">IFERROR(INDEX(MAESTRO!G:G,_xludf.AGGREGATE(15,6,ROW(MAESTRO!$B$3:$B$1000)/((MAESTRO!$B$3:$B$1000="ACADEMICOS")*(UPPER(MAESTRO!$L$3:$L$1000)="CONFIRMADO")),ROWS($A$3:A22))),"")</f>
        <v/>
      </c>
      <c r="H22" s="21" t="str">
        <f ca="1">IFERROR(INDEX(MAESTRO!H:H,_xludf.AGGREGATE(15,6,ROW(MAESTRO!$B$3:$B$1000)/((MAESTRO!$B$3:$B$1000="ACADEMICOS")*(UPPER(MAESTRO!$L$3:$L$1000)="CONFIRMADO")),ROWS($A$3:A22))),"")</f>
        <v/>
      </c>
      <c r="I22" s="21" t="str">
        <f ca="1">IFERROR(INDEX(MAESTRO!I:I,_xludf.AGGREGATE(15,6,ROW(MAESTRO!$B$3:$B$1000)/((MAESTRO!$B$3:$B$1000="ACADEMICOS")*(UPPER(MAESTRO!$L$3:$L$1000)="CONFIRMADO")),ROWS($A$3:A22))),"")</f>
        <v/>
      </c>
      <c r="J22" s="21" t="str">
        <f ca="1">IFERROR(INDEX(MAESTRO!J:J,_xludf.AGGREGATE(15,6,ROW(MAESTRO!$B$3:$B$1000)/((MAESTRO!$B$3:$B$1000="ACADEMICOS")*(UPPER(MAESTRO!$L$3:$L$1000)="CONFIRMADO")),ROWS($A$3:A22))),"")</f>
        <v/>
      </c>
      <c r="K22" s="21" t="str">
        <f ca="1">IFERROR(INDEX(MAESTRO!K:K,_xludf.AGGREGATE(15,6,ROW(MAESTRO!$B$3:$B$1000)/((MAESTRO!$B$3:$B$1000="ACADEMICOS")*(UPPER(MAESTRO!$L$3:$L$1000)="CONFIRMADO")),ROWS($A$3:A22))),"")</f>
        <v/>
      </c>
      <c r="L22" s="21" t="str">
        <f ca="1">IFERROR(INDEX(MAESTRO!L:L,_xludf.AGGREGATE(15,6,ROW(MAESTRO!$B$3:$B$1000)/((MAESTRO!$B$3:$B$1000="ACADEMICOS")*(UPPER(MAESTRO!$L$3:$L$1000)="CONFIRMADO")),ROWS($A$3:A22))),"")</f>
        <v/>
      </c>
      <c r="M22" s="21" t="str">
        <f ca="1">IFERROR(INDEX(MAESTRO!M:M,_xludf.AGGREGATE(15,6,ROW(MAESTRO!$B$3:$B$1000)/((MAESTRO!$B$3:$B$1000="ACADEMICOS")*(UPPER(MAESTRO!$L$3:$L$1000)="CONFIRMADO")),ROWS($A$3:A22))),"")</f>
        <v/>
      </c>
      <c r="N22" s="21" t="str">
        <f ca="1">IFERROR(INDEX(MAESTRO!N:N,_xludf.AGGREGATE(15,6,ROW(MAESTRO!$B$3:$B$1000)/((MAESTRO!$B$3:$B$1000="ACADEMICOS")*(UPPER(MAESTRO!$L$3:$L$1000)="CONFIRMADO")),ROWS($A$3:A22))),"")</f>
        <v/>
      </c>
      <c r="O22" s="21" t="str">
        <f ca="1">IFERROR(INDEX(MAESTRO!O:O,_xludf.AGGREGATE(15,6,ROW(MAESTRO!$B$3:$B$1000)/((MAESTRO!$B$3:$B$1000="ACADEMICOS")*(UPPER(MAESTRO!$L$3:$L$1000)="CONFIRMADO")),ROWS($A$3:A22))),"")</f>
        <v/>
      </c>
      <c r="P22" s="21" t="str">
        <f ca="1">IFERROR(INDEX(MAESTRO!P:P,_xludf.AGGREGATE(15,6,ROW(MAESTRO!$B$3:$B$1000)/((MAESTRO!$B$3:$B$1000="ACADEMICOS")*(UPPER(MAESTRO!$L$3:$L$1000)="CONFIRMADO")),ROWS($A$3:A22))),"")</f>
        <v/>
      </c>
      <c r="Q22" s="21" t="str">
        <f ca="1">IFERROR(INDEX(MAESTRO!Q:Q,_xludf.AGGREGATE(15,6,ROW(MAESTRO!$B$3:$B$1000)/((MAESTRO!$B$3:$B$1000="ACADEMICOS")*(UPPER(MAESTRO!$L$3:$L$1000)="CONFIRMADO")),ROWS($A$3:A22))),"")</f>
        <v/>
      </c>
      <c r="R22" s="21" t="str">
        <f ca="1">IFERROR(INDEX(MAESTRO!R:R,_xludf.AGGREGATE(15,6,ROW(MAESTRO!$B$3:$B$1000)/((MAESTRO!$B$3:$B$1000="ACADEMICOS")*(UPPER(MAESTRO!$L$3:$L$1000)="CONFIRMADO")),ROWS($A$3:A22))),"")</f>
        <v/>
      </c>
      <c r="S22" s="21" t="str">
        <f ca="1">IFERROR(INDEX(MAESTRO!S:S,_xludf.AGGREGATE(15,6,ROW(MAESTRO!$B$3:$B$1000)/((MAESTRO!$B$3:$B$1000="ACADEMICOS")*(UPPER(MAESTRO!$L$3:$L$1000)="CONFIRMADO")),ROWS($A$3:A22))),"")</f>
        <v/>
      </c>
      <c r="T22" s="21" t="str">
        <f ca="1">IFERROR(INDEX(MAESTRO!T:T,_xludf.AGGREGATE(15,6,ROW(MAESTRO!$B$3:$B$1000)/((MAESTRO!$B$3:$B$1000="ACADEMICOS")*(UPPER(MAESTRO!$L$3:$L$1000)="CONFIRMADO")),ROWS($A$3:A22))),"")</f>
        <v/>
      </c>
      <c r="U22" s="21" t="str">
        <f ca="1">IFERROR(INDEX(MAESTRO!U:U,_xludf.AGGREGATE(15,6,ROW(MAESTRO!$B$3:$B$1000)/((MAESTRO!$B$3:$B$1000="ACADEMICOS")*(UPPER(MAESTRO!$L$3:$L$1000)="CONFIRMADO")),ROWS($A$3:A22))),"")</f>
        <v/>
      </c>
      <c r="V22" s="21" t="str">
        <f ca="1">IFERROR(INDEX(MAESTRO!V:V,_xludf.AGGREGATE(15,6,ROW(MAESTRO!$B$3:$B$1000)/((MAESTRO!$B$3:$B$1000="ACADEMICOS")*(UPPER(MAESTRO!$L$3:$L$1000)="CONFIRMADO")),ROWS($A$3:A22))),"")</f>
        <v/>
      </c>
      <c r="W22" s="21" t="str">
        <f ca="1">IFERROR(INDEX(MAESTRO!W:W,_xludf.AGGREGATE(15,6,ROW(MAESTRO!$B$3:$B$1000)/((MAESTRO!$B$3:$B$1000="ACADEMICOS")*(UPPER(MAESTRO!$L$3:$L$1000)="CONFIRMADO")),ROWS($A$3:A22))),"")</f>
        <v/>
      </c>
      <c r="X22" s="21" t="str">
        <f ca="1">IFERROR(INDEX(MAESTRO!X:X,_xludf.AGGREGATE(15,6,ROW(MAESTRO!$B$3:$B$1000)/((MAESTRO!$B$3:$B$1000="ACADEMICOS")*(UPPER(MAESTRO!$L$3:$L$1000)="CONFIRMADO")),ROWS($A$3:A22))),"")</f>
        <v/>
      </c>
    </row>
    <row r="23" spans="1:24" ht="22.05" customHeight="1">
      <c r="A23" s="10" t="str">
        <f ca="1">IFERROR(INDEX(MAESTRO!A:A,_xludf.AGGREGATE(15,6,ROW(MAESTRO!$B$3:$B$1000)/((MAESTRO!$B$3:$B$1000="ACADEMICOS")*(UPPER(MAESTRO!$L$3:$L$1000)="CONFIRMADO")),ROWS($A$3:A23))),"")</f>
        <v/>
      </c>
      <c r="B23" s="10" t="str">
        <f ca="1">IFERROR(INDEX(MAESTRO!B:B,_xludf.AGGREGATE(15,6,ROW(MAESTRO!$B$3:$B$1000)/((MAESTRO!$B$3:$B$1000="ACADEMICOS")*(UPPER(MAESTRO!$L$3:$L$1000)="CONFIRMADO")),ROWS($A$3:A23))),"")</f>
        <v/>
      </c>
      <c r="C23" s="10" t="str">
        <f ca="1">IFERROR(INDEX(MAESTRO!C:C,_xludf.AGGREGATE(15,6,ROW(MAESTRO!$B$3:$B$1000)/((MAESTRO!$B$3:$B$1000="ACADEMICOS")*(UPPER(MAESTRO!$L$3:$L$1000)="CONFIRMADO")),ROWS($A$3:A23))),"")</f>
        <v/>
      </c>
      <c r="D23" s="10" t="str">
        <f ca="1">IFERROR(INDEX(MAESTRO!D:D,_xludf.AGGREGATE(15,6,ROW(MAESTRO!$B$3:$B$1000)/((MAESTRO!$B$3:$B$1000="ACADEMICOS")*(UPPER(MAESTRO!$L$3:$L$1000)="CONFIRMADO")),ROWS($A$3:A23))),"")</f>
        <v/>
      </c>
      <c r="E23" s="10" t="str">
        <f ca="1">IFERROR(INDEX(MAESTRO!E:E,_xludf.AGGREGATE(15,6,ROW(MAESTRO!$B$3:$B$1000)/((MAESTRO!$B$3:$B$1000="ACADEMICOS")*(UPPER(MAESTRO!$L$3:$L$1000)="CONFIRMADO")),ROWS($A$3:A23))),"")</f>
        <v/>
      </c>
      <c r="F23" s="10" t="str">
        <f ca="1">IFERROR(INDEX(MAESTRO!F:F,_xludf.AGGREGATE(15,6,ROW(MAESTRO!$B$3:$B$1000)/((MAESTRO!$B$3:$B$1000="ACADEMICOS")*(UPPER(MAESTRO!$L$3:$L$1000)="CONFIRMADO")),ROWS($A$3:A23))),"")</f>
        <v/>
      </c>
      <c r="G23" s="10" t="str">
        <f ca="1">IFERROR(INDEX(MAESTRO!G:G,_xludf.AGGREGATE(15,6,ROW(MAESTRO!$B$3:$B$1000)/((MAESTRO!$B$3:$B$1000="ACADEMICOS")*(UPPER(MAESTRO!$L$3:$L$1000)="CONFIRMADO")),ROWS($A$3:A23))),"")</f>
        <v/>
      </c>
      <c r="H23" s="10" t="str">
        <f ca="1">IFERROR(INDEX(MAESTRO!H:H,_xludf.AGGREGATE(15,6,ROW(MAESTRO!$B$3:$B$1000)/((MAESTRO!$B$3:$B$1000="ACADEMICOS")*(UPPER(MAESTRO!$L$3:$L$1000)="CONFIRMADO")),ROWS($A$3:A23))),"")</f>
        <v/>
      </c>
      <c r="I23" s="10" t="str">
        <f ca="1">IFERROR(INDEX(MAESTRO!I:I,_xludf.AGGREGATE(15,6,ROW(MAESTRO!$B$3:$B$1000)/((MAESTRO!$B$3:$B$1000="ACADEMICOS")*(UPPER(MAESTRO!$L$3:$L$1000)="CONFIRMADO")),ROWS($A$3:A23))),"")</f>
        <v/>
      </c>
      <c r="J23" s="10" t="str">
        <f ca="1">IFERROR(INDEX(MAESTRO!J:J,_xludf.AGGREGATE(15,6,ROW(MAESTRO!$B$3:$B$1000)/((MAESTRO!$B$3:$B$1000="ACADEMICOS")*(UPPER(MAESTRO!$L$3:$L$1000)="CONFIRMADO")),ROWS($A$3:A23))),"")</f>
        <v/>
      </c>
      <c r="K23" s="10" t="str">
        <f ca="1">IFERROR(INDEX(MAESTRO!K:K,_xludf.AGGREGATE(15,6,ROW(MAESTRO!$B$3:$B$1000)/((MAESTRO!$B$3:$B$1000="ACADEMICOS")*(UPPER(MAESTRO!$L$3:$L$1000)="CONFIRMADO")),ROWS($A$3:A23))),"")</f>
        <v/>
      </c>
      <c r="L23" s="10" t="str">
        <f ca="1">IFERROR(INDEX(MAESTRO!L:L,_xludf.AGGREGATE(15,6,ROW(MAESTRO!$B$3:$B$1000)/((MAESTRO!$B$3:$B$1000="ACADEMICOS")*(UPPER(MAESTRO!$L$3:$L$1000)="CONFIRMADO")),ROWS($A$3:A23))),"")</f>
        <v/>
      </c>
      <c r="M23" s="10" t="str">
        <f ca="1">IFERROR(INDEX(MAESTRO!M:M,_xludf.AGGREGATE(15,6,ROW(MAESTRO!$B$3:$B$1000)/((MAESTRO!$B$3:$B$1000="ACADEMICOS")*(UPPER(MAESTRO!$L$3:$L$1000)="CONFIRMADO")),ROWS($A$3:A23))),"")</f>
        <v/>
      </c>
      <c r="N23" s="10" t="str">
        <f ca="1">IFERROR(INDEX(MAESTRO!N:N,_xludf.AGGREGATE(15,6,ROW(MAESTRO!$B$3:$B$1000)/((MAESTRO!$B$3:$B$1000="ACADEMICOS")*(UPPER(MAESTRO!$L$3:$L$1000)="CONFIRMADO")),ROWS($A$3:A23))),"")</f>
        <v/>
      </c>
      <c r="O23" s="10" t="str">
        <f ca="1">IFERROR(INDEX(MAESTRO!O:O,_xludf.AGGREGATE(15,6,ROW(MAESTRO!$B$3:$B$1000)/((MAESTRO!$B$3:$B$1000="ACADEMICOS")*(UPPER(MAESTRO!$L$3:$L$1000)="CONFIRMADO")),ROWS($A$3:A23))),"")</f>
        <v/>
      </c>
      <c r="P23" s="10" t="str">
        <f ca="1">IFERROR(INDEX(MAESTRO!P:P,_xludf.AGGREGATE(15,6,ROW(MAESTRO!$B$3:$B$1000)/((MAESTRO!$B$3:$B$1000="ACADEMICOS")*(UPPER(MAESTRO!$L$3:$L$1000)="CONFIRMADO")),ROWS($A$3:A23))),"")</f>
        <v/>
      </c>
      <c r="Q23" s="10" t="str">
        <f ca="1">IFERROR(INDEX(MAESTRO!Q:Q,_xludf.AGGREGATE(15,6,ROW(MAESTRO!$B$3:$B$1000)/((MAESTRO!$B$3:$B$1000="ACADEMICOS")*(UPPER(MAESTRO!$L$3:$L$1000)="CONFIRMADO")),ROWS($A$3:A23))),"")</f>
        <v/>
      </c>
      <c r="R23" s="10" t="str">
        <f ca="1">IFERROR(INDEX(MAESTRO!R:R,_xludf.AGGREGATE(15,6,ROW(MAESTRO!$B$3:$B$1000)/((MAESTRO!$B$3:$B$1000="ACADEMICOS")*(UPPER(MAESTRO!$L$3:$L$1000)="CONFIRMADO")),ROWS($A$3:A23))),"")</f>
        <v/>
      </c>
      <c r="S23" s="10" t="str">
        <f ca="1">IFERROR(INDEX(MAESTRO!S:S,_xludf.AGGREGATE(15,6,ROW(MAESTRO!$B$3:$B$1000)/((MAESTRO!$B$3:$B$1000="ACADEMICOS")*(UPPER(MAESTRO!$L$3:$L$1000)="CONFIRMADO")),ROWS($A$3:A23))),"")</f>
        <v/>
      </c>
      <c r="T23" s="10" t="str">
        <f ca="1">IFERROR(INDEX(MAESTRO!T:T,_xludf.AGGREGATE(15,6,ROW(MAESTRO!$B$3:$B$1000)/((MAESTRO!$B$3:$B$1000="ACADEMICOS")*(UPPER(MAESTRO!$L$3:$L$1000)="CONFIRMADO")),ROWS($A$3:A23))),"")</f>
        <v/>
      </c>
      <c r="U23" s="10" t="str">
        <f ca="1">IFERROR(INDEX(MAESTRO!U:U,_xludf.AGGREGATE(15,6,ROW(MAESTRO!$B$3:$B$1000)/((MAESTRO!$B$3:$B$1000="ACADEMICOS")*(UPPER(MAESTRO!$L$3:$L$1000)="CONFIRMADO")),ROWS($A$3:A23))),"")</f>
        <v/>
      </c>
      <c r="V23" s="10" t="str">
        <f ca="1">IFERROR(INDEX(MAESTRO!V:V,_xludf.AGGREGATE(15,6,ROW(MAESTRO!$B$3:$B$1000)/((MAESTRO!$B$3:$B$1000="ACADEMICOS")*(UPPER(MAESTRO!$L$3:$L$1000)="CONFIRMADO")),ROWS($A$3:A23))),"")</f>
        <v/>
      </c>
      <c r="W23" s="10" t="str">
        <f ca="1">IFERROR(INDEX(MAESTRO!W:W,_xludf.AGGREGATE(15,6,ROW(MAESTRO!$B$3:$B$1000)/((MAESTRO!$B$3:$B$1000="ACADEMICOS")*(UPPER(MAESTRO!$L$3:$L$1000)="CONFIRMADO")),ROWS($A$3:A23))),"")</f>
        <v/>
      </c>
      <c r="X23" s="10" t="str">
        <f ca="1">IFERROR(INDEX(MAESTRO!X:X,_xludf.AGGREGATE(15,6,ROW(MAESTRO!$B$3:$B$1000)/((MAESTRO!$B$3:$B$1000="ACADEMICOS")*(UPPER(MAESTRO!$L$3:$L$1000)="CONFIRMADO")),ROWS($A$3:A23))),"")</f>
        <v/>
      </c>
    </row>
    <row r="24" spans="1:24" ht="22.05" customHeight="1">
      <c r="A24" s="21" t="str">
        <f ca="1">IFERROR(INDEX(MAESTRO!A:A,_xludf.AGGREGATE(15,6,ROW(MAESTRO!$B$3:$B$1000)/((MAESTRO!$B$3:$B$1000="ACADEMICOS")*(UPPER(MAESTRO!$L$3:$L$1000)="CONFIRMADO")),ROWS($A$3:A24))),"")</f>
        <v/>
      </c>
      <c r="B24" s="21" t="str">
        <f ca="1">IFERROR(INDEX(MAESTRO!B:B,_xludf.AGGREGATE(15,6,ROW(MAESTRO!$B$3:$B$1000)/((MAESTRO!$B$3:$B$1000="ACADEMICOS")*(UPPER(MAESTRO!$L$3:$L$1000)="CONFIRMADO")),ROWS($A$3:A24))),"")</f>
        <v/>
      </c>
      <c r="C24" s="21" t="str">
        <f ca="1">IFERROR(INDEX(MAESTRO!C:C,_xludf.AGGREGATE(15,6,ROW(MAESTRO!$B$3:$B$1000)/((MAESTRO!$B$3:$B$1000="ACADEMICOS")*(UPPER(MAESTRO!$L$3:$L$1000)="CONFIRMADO")),ROWS($A$3:A24))),"")</f>
        <v/>
      </c>
      <c r="D24" s="21" t="str">
        <f ca="1">IFERROR(INDEX(MAESTRO!D:D,_xludf.AGGREGATE(15,6,ROW(MAESTRO!$B$3:$B$1000)/((MAESTRO!$B$3:$B$1000="ACADEMICOS")*(UPPER(MAESTRO!$L$3:$L$1000)="CONFIRMADO")),ROWS($A$3:A24))),"")</f>
        <v/>
      </c>
      <c r="E24" s="21" t="str">
        <f ca="1">IFERROR(INDEX(MAESTRO!E:E,_xludf.AGGREGATE(15,6,ROW(MAESTRO!$B$3:$B$1000)/((MAESTRO!$B$3:$B$1000="ACADEMICOS")*(UPPER(MAESTRO!$L$3:$L$1000)="CONFIRMADO")),ROWS($A$3:A24))),"")</f>
        <v/>
      </c>
      <c r="F24" s="21" t="str">
        <f ca="1">IFERROR(INDEX(MAESTRO!F:F,_xludf.AGGREGATE(15,6,ROW(MAESTRO!$B$3:$B$1000)/((MAESTRO!$B$3:$B$1000="ACADEMICOS")*(UPPER(MAESTRO!$L$3:$L$1000)="CONFIRMADO")),ROWS($A$3:A24))),"")</f>
        <v/>
      </c>
      <c r="G24" s="21" t="str">
        <f ca="1">IFERROR(INDEX(MAESTRO!G:G,_xludf.AGGREGATE(15,6,ROW(MAESTRO!$B$3:$B$1000)/((MAESTRO!$B$3:$B$1000="ACADEMICOS")*(UPPER(MAESTRO!$L$3:$L$1000)="CONFIRMADO")),ROWS($A$3:A24))),"")</f>
        <v/>
      </c>
      <c r="H24" s="21" t="str">
        <f ca="1">IFERROR(INDEX(MAESTRO!H:H,_xludf.AGGREGATE(15,6,ROW(MAESTRO!$B$3:$B$1000)/((MAESTRO!$B$3:$B$1000="ACADEMICOS")*(UPPER(MAESTRO!$L$3:$L$1000)="CONFIRMADO")),ROWS($A$3:A24))),"")</f>
        <v/>
      </c>
      <c r="I24" s="21" t="str">
        <f ca="1">IFERROR(INDEX(MAESTRO!I:I,_xludf.AGGREGATE(15,6,ROW(MAESTRO!$B$3:$B$1000)/((MAESTRO!$B$3:$B$1000="ACADEMICOS")*(UPPER(MAESTRO!$L$3:$L$1000)="CONFIRMADO")),ROWS($A$3:A24))),"")</f>
        <v/>
      </c>
      <c r="J24" s="21" t="str">
        <f ca="1">IFERROR(INDEX(MAESTRO!J:J,_xludf.AGGREGATE(15,6,ROW(MAESTRO!$B$3:$B$1000)/((MAESTRO!$B$3:$B$1000="ACADEMICOS")*(UPPER(MAESTRO!$L$3:$L$1000)="CONFIRMADO")),ROWS($A$3:A24))),"")</f>
        <v/>
      </c>
      <c r="K24" s="21" t="str">
        <f ca="1">IFERROR(INDEX(MAESTRO!K:K,_xludf.AGGREGATE(15,6,ROW(MAESTRO!$B$3:$B$1000)/((MAESTRO!$B$3:$B$1000="ACADEMICOS")*(UPPER(MAESTRO!$L$3:$L$1000)="CONFIRMADO")),ROWS($A$3:A24))),"")</f>
        <v/>
      </c>
      <c r="L24" s="21" t="str">
        <f ca="1">IFERROR(INDEX(MAESTRO!L:L,_xludf.AGGREGATE(15,6,ROW(MAESTRO!$B$3:$B$1000)/((MAESTRO!$B$3:$B$1000="ACADEMICOS")*(UPPER(MAESTRO!$L$3:$L$1000)="CONFIRMADO")),ROWS($A$3:A24))),"")</f>
        <v/>
      </c>
      <c r="M24" s="21" t="str">
        <f ca="1">IFERROR(INDEX(MAESTRO!M:M,_xludf.AGGREGATE(15,6,ROW(MAESTRO!$B$3:$B$1000)/((MAESTRO!$B$3:$B$1000="ACADEMICOS")*(UPPER(MAESTRO!$L$3:$L$1000)="CONFIRMADO")),ROWS($A$3:A24))),"")</f>
        <v/>
      </c>
      <c r="N24" s="21" t="str">
        <f ca="1">IFERROR(INDEX(MAESTRO!N:N,_xludf.AGGREGATE(15,6,ROW(MAESTRO!$B$3:$B$1000)/((MAESTRO!$B$3:$B$1000="ACADEMICOS")*(UPPER(MAESTRO!$L$3:$L$1000)="CONFIRMADO")),ROWS($A$3:A24))),"")</f>
        <v/>
      </c>
      <c r="O24" s="21" t="str">
        <f ca="1">IFERROR(INDEX(MAESTRO!O:O,_xludf.AGGREGATE(15,6,ROW(MAESTRO!$B$3:$B$1000)/((MAESTRO!$B$3:$B$1000="ACADEMICOS")*(UPPER(MAESTRO!$L$3:$L$1000)="CONFIRMADO")),ROWS($A$3:A24))),"")</f>
        <v/>
      </c>
      <c r="P24" s="21" t="str">
        <f ca="1">IFERROR(INDEX(MAESTRO!P:P,_xludf.AGGREGATE(15,6,ROW(MAESTRO!$B$3:$B$1000)/((MAESTRO!$B$3:$B$1000="ACADEMICOS")*(UPPER(MAESTRO!$L$3:$L$1000)="CONFIRMADO")),ROWS($A$3:A24))),"")</f>
        <v/>
      </c>
      <c r="Q24" s="21" t="str">
        <f ca="1">IFERROR(INDEX(MAESTRO!Q:Q,_xludf.AGGREGATE(15,6,ROW(MAESTRO!$B$3:$B$1000)/((MAESTRO!$B$3:$B$1000="ACADEMICOS")*(UPPER(MAESTRO!$L$3:$L$1000)="CONFIRMADO")),ROWS($A$3:A24))),"")</f>
        <v/>
      </c>
      <c r="R24" s="21" t="str">
        <f ca="1">IFERROR(INDEX(MAESTRO!R:R,_xludf.AGGREGATE(15,6,ROW(MAESTRO!$B$3:$B$1000)/((MAESTRO!$B$3:$B$1000="ACADEMICOS")*(UPPER(MAESTRO!$L$3:$L$1000)="CONFIRMADO")),ROWS($A$3:A24))),"")</f>
        <v/>
      </c>
      <c r="S24" s="21" t="str">
        <f ca="1">IFERROR(INDEX(MAESTRO!S:S,_xludf.AGGREGATE(15,6,ROW(MAESTRO!$B$3:$B$1000)/((MAESTRO!$B$3:$B$1000="ACADEMICOS")*(UPPER(MAESTRO!$L$3:$L$1000)="CONFIRMADO")),ROWS($A$3:A24))),"")</f>
        <v/>
      </c>
      <c r="T24" s="21" t="str">
        <f ca="1">IFERROR(INDEX(MAESTRO!T:T,_xludf.AGGREGATE(15,6,ROW(MAESTRO!$B$3:$B$1000)/((MAESTRO!$B$3:$B$1000="ACADEMICOS")*(UPPER(MAESTRO!$L$3:$L$1000)="CONFIRMADO")),ROWS($A$3:A24))),"")</f>
        <v/>
      </c>
      <c r="U24" s="21" t="str">
        <f ca="1">IFERROR(INDEX(MAESTRO!U:U,_xludf.AGGREGATE(15,6,ROW(MAESTRO!$B$3:$B$1000)/((MAESTRO!$B$3:$B$1000="ACADEMICOS")*(UPPER(MAESTRO!$L$3:$L$1000)="CONFIRMADO")),ROWS($A$3:A24))),"")</f>
        <v/>
      </c>
      <c r="V24" s="21" t="str">
        <f ca="1">IFERROR(INDEX(MAESTRO!V:V,_xludf.AGGREGATE(15,6,ROW(MAESTRO!$B$3:$B$1000)/((MAESTRO!$B$3:$B$1000="ACADEMICOS")*(UPPER(MAESTRO!$L$3:$L$1000)="CONFIRMADO")),ROWS($A$3:A24))),"")</f>
        <v/>
      </c>
      <c r="W24" s="21" t="str">
        <f ca="1">IFERROR(INDEX(MAESTRO!W:W,_xludf.AGGREGATE(15,6,ROW(MAESTRO!$B$3:$B$1000)/((MAESTRO!$B$3:$B$1000="ACADEMICOS")*(UPPER(MAESTRO!$L$3:$L$1000)="CONFIRMADO")),ROWS($A$3:A24))),"")</f>
        <v/>
      </c>
      <c r="X24" s="21" t="str">
        <f ca="1">IFERROR(INDEX(MAESTRO!X:X,_xludf.AGGREGATE(15,6,ROW(MAESTRO!$B$3:$B$1000)/((MAESTRO!$B$3:$B$1000="ACADEMICOS")*(UPPER(MAESTRO!$L$3:$L$1000)="CONFIRMADO")),ROWS($A$3:A24))),"")</f>
        <v/>
      </c>
    </row>
    <row r="25" spans="1:24" ht="22.05" customHeight="1">
      <c r="A25" s="10" t="str">
        <f ca="1">IFERROR(INDEX(MAESTRO!A:A,_xludf.AGGREGATE(15,6,ROW(MAESTRO!$B$3:$B$1000)/((MAESTRO!$B$3:$B$1000="ACADEMICOS")*(UPPER(MAESTRO!$L$3:$L$1000)="CONFIRMADO")),ROWS($A$3:A25))),"")</f>
        <v/>
      </c>
      <c r="B25" s="10" t="str">
        <f ca="1">IFERROR(INDEX(MAESTRO!B:B,_xludf.AGGREGATE(15,6,ROW(MAESTRO!$B$3:$B$1000)/((MAESTRO!$B$3:$B$1000="ACADEMICOS")*(UPPER(MAESTRO!$L$3:$L$1000)="CONFIRMADO")),ROWS($A$3:A25))),"")</f>
        <v/>
      </c>
      <c r="C25" s="10" t="str">
        <f ca="1">IFERROR(INDEX(MAESTRO!C:C,_xludf.AGGREGATE(15,6,ROW(MAESTRO!$B$3:$B$1000)/((MAESTRO!$B$3:$B$1000="ACADEMICOS")*(UPPER(MAESTRO!$L$3:$L$1000)="CONFIRMADO")),ROWS($A$3:A25))),"")</f>
        <v/>
      </c>
      <c r="D25" s="10" t="str">
        <f ca="1">IFERROR(INDEX(MAESTRO!D:D,_xludf.AGGREGATE(15,6,ROW(MAESTRO!$B$3:$B$1000)/((MAESTRO!$B$3:$B$1000="ACADEMICOS")*(UPPER(MAESTRO!$L$3:$L$1000)="CONFIRMADO")),ROWS($A$3:A25))),"")</f>
        <v/>
      </c>
      <c r="E25" s="10" t="str">
        <f ca="1">IFERROR(INDEX(MAESTRO!E:E,_xludf.AGGREGATE(15,6,ROW(MAESTRO!$B$3:$B$1000)/((MAESTRO!$B$3:$B$1000="ACADEMICOS")*(UPPER(MAESTRO!$L$3:$L$1000)="CONFIRMADO")),ROWS($A$3:A25))),"")</f>
        <v/>
      </c>
      <c r="F25" s="10" t="str">
        <f ca="1">IFERROR(INDEX(MAESTRO!F:F,_xludf.AGGREGATE(15,6,ROW(MAESTRO!$B$3:$B$1000)/((MAESTRO!$B$3:$B$1000="ACADEMICOS")*(UPPER(MAESTRO!$L$3:$L$1000)="CONFIRMADO")),ROWS($A$3:A25))),"")</f>
        <v/>
      </c>
      <c r="G25" s="10" t="str">
        <f ca="1">IFERROR(INDEX(MAESTRO!G:G,_xludf.AGGREGATE(15,6,ROW(MAESTRO!$B$3:$B$1000)/((MAESTRO!$B$3:$B$1000="ACADEMICOS")*(UPPER(MAESTRO!$L$3:$L$1000)="CONFIRMADO")),ROWS($A$3:A25))),"")</f>
        <v/>
      </c>
      <c r="H25" s="10" t="str">
        <f ca="1">IFERROR(INDEX(MAESTRO!H:H,_xludf.AGGREGATE(15,6,ROW(MAESTRO!$B$3:$B$1000)/((MAESTRO!$B$3:$B$1000="ACADEMICOS")*(UPPER(MAESTRO!$L$3:$L$1000)="CONFIRMADO")),ROWS($A$3:A25))),"")</f>
        <v/>
      </c>
      <c r="I25" s="10" t="str">
        <f ca="1">IFERROR(INDEX(MAESTRO!I:I,_xludf.AGGREGATE(15,6,ROW(MAESTRO!$B$3:$B$1000)/((MAESTRO!$B$3:$B$1000="ACADEMICOS")*(UPPER(MAESTRO!$L$3:$L$1000)="CONFIRMADO")),ROWS($A$3:A25))),"")</f>
        <v/>
      </c>
      <c r="J25" s="10" t="str">
        <f ca="1">IFERROR(INDEX(MAESTRO!J:J,_xludf.AGGREGATE(15,6,ROW(MAESTRO!$B$3:$B$1000)/((MAESTRO!$B$3:$B$1000="ACADEMICOS")*(UPPER(MAESTRO!$L$3:$L$1000)="CONFIRMADO")),ROWS($A$3:A25))),"")</f>
        <v/>
      </c>
      <c r="K25" s="10" t="str">
        <f ca="1">IFERROR(INDEX(MAESTRO!K:K,_xludf.AGGREGATE(15,6,ROW(MAESTRO!$B$3:$B$1000)/((MAESTRO!$B$3:$B$1000="ACADEMICOS")*(UPPER(MAESTRO!$L$3:$L$1000)="CONFIRMADO")),ROWS($A$3:A25))),"")</f>
        <v/>
      </c>
      <c r="L25" s="10" t="str">
        <f ca="1">IFERROR(INDEX(MAESTRO!L:L,_xludf.AGGREGATE(15,6,ROW(MAESTRO!$B$3:$B$1000)/((MAESTRO!$B$3:$B$1000="ACADEMICOS")*(UPPER(MAESTRO!$L$3:$L$1000)="CONFIRMADO")),ROWS($A$3:A25))),"")</f>
        <v/>
      </c>
      <c r="M25" s="10" t="str">
        <f ca="1">IFERROR(INDEX(MAESTRO!M:M,_xludf.AGGREGATE(15,6,ROW(MAESTRO!$B$3:$B$1000)/((MAESTRO!$B$3:$B$1000="ACADEMICOS")*(UPPER(MAESTRO!$L$3:$L$1000)="CONFIRMADO")),ROWS($A$3:A25))),"")</f>
        <v/>
      </c>
      <c r="N25" s="10" t="str">
        <f ca="1">IFERROR(INDEX(MAESTRO!N:N,_xludf.AGGREGATE(15,6,ROW(MAESTRO!$B$3:$B$1000)/((MAESTRO!$B$3:$B$1000="ACADEMICOS")*(UPPER(MAESTRO!$L$3:$L$1000)="CONFIRMADO")),ROWS($A$3:A25))),"")</f>
        <v/>
      </c>
      <c r="O25" s="10" t="str">
        <f ca="1">IFERROR(INDEX(MAESTRO!O:O,_xludf.AGGREGATE(15,6,ROW(MAESTRO!$B$3:$B$1000)/((MAESTRO!$B$3:$B$1000="ACADEMICOS")*(UPPER(MAESTRO!$L$3:$L$1000)="CONFIRMADO")),ROWS($A$3:A25))),"")</f>
        <v/>
      </c>
      <c r="P25" s="10" t="str">
        <f ca="1">IFERROR(INDEX(MAESTRO!P:P,_xludf.AGGREGATE(15,6,ROW(MAESTRO!$B$3:$B$1000)/((MAESTRO!$B$3:$B$1000="ACADEMICOS")*(UPPER(MAESTRO!$L$3:$L$1000)="CONFIRMADO")),ROWS($A$3:A25))),"")</f>
        <v/>
      </c>
      <c r="Q25" s="10" t="str">
        <f ca="1">IFERROR(INDEX(MAESTRO!Q:Q,_xludf.AGGREGATE(15,6,ROW(MAESTRO!$B$3:$B$1000)/((MAESTRO!$B$3:$B$1000="ACADEMICOS")*(UPPER(MAESTRO!$L$3:$L$1000)="CONFIRMADO")),ROWS($A$3:A25))),"")</f>
        <v/>
      </c>
      <c r="R25" s="10" t="str">
        <f ca="1">IFERROR(INDEX(MAESTRO!R:R,_xludf.AGGREGATE(15,6,ROW(MAESTRO!$B$3:$B$1000)/((MAESTRO!$B$3:$B$1000="ACADEMICOS")*(UPPER(MAESTRO!$L$3:$L$1000)="CONFIRMADO")),ROWS($A$3:A25))),"")</f>
        <v/>
      </c>
      <c r="S25" s="10" t="str">
        <f ca="1">IFERROR(INDEX(MAESTRO!S:S,_xludf.AGGREGATE(15,6,ROW(MAESTRO!$B$3:$B$1000)/((MAESTRO!$B$3:$B$1000="ACADEMICOS")*(UPPER(MAESTRO!$L$3:$L$1000)="CONFIRMADO")),ROWS($A$3:A25))),"")</f>
        <v/>
      </c>
      <c r="T25" s="10" t="str">
        <f ca="1">IFERROR(INDEX(MAESTRO!T:T,_xludf.AGGREGATE(15,6,ROW(MAESTRO!$B$3:$B$1000)/((MAESTRO!$B$3:$B$1000="ACADEMICOS")*(UPPER(MAESTRO!$L$3:$L$1000)="CONFIRMADO")),ROWS($A$3:A25))),"")</f>
        <v/>
      </c>
      <c r="U25" s="10" t="str">
        <f ca="1">IFERROR(INDEX(MAESTRO!U:U,_xludf.AGGREGATE(15,6,ROW(MAESTRO!$B$3:$B$1000)/((MAESTRO!$B$3:$B$1000="ACADEMICOS")*(UPPER(MAESTRO!$L$3:$L$1000)="CONFIRMADO")),ROWS($A$3:A25))),"")</f>
        <v/>
      </c>
      <c r="V25" s="10" t="str">
        <f ca="1">IFERROR(INDEX(MAESTRO!V:V,_xludf.AGGREGATE(15,6,ROW(MAESTRO!$B$3:$B$1000)/((MAESTRO!$B$3:$B$1000="ACADEMICOS")*(UPPER(MAESTRO!$L$3:$L$1000)="CONFIRMADO")),ROWS($A$3:A25))),"")</f>
        <v/>
      </c>
      <c r="W25" s="10" t="str">
        <f ca="1">IFERROR(INDEX(MAESTRO!W:W,_xludf.AGGREGATE(15,6,ROW(MAESTRO!$B$3:$B$1000)/((MAESTRO!$B$3:$B$1000="ACADEMICOS")*(UPPER(MAESTRO!$L$3:$L$1000)="CONFIRMADO")),ROWS($A$3:A25))),"")</f>
        <v/>
      </c>
      <c r="X25" s="10" t="str">
        <f ca="1">IFERROR(INDEX(MAESTRO!X:X,_xludf.AGGREGATE(15,6,ROW(MAESTRO!$B$3:$B$1000)/((MAESTRO!$B$3:$B$1000="ACADEMICOS")*(UPPER(MAESTRO!$L$3:$L$1000)="CONFIRMADO")),ROWS($A$3:A25))),"")</f>
        <v/>
      </c>
    </row>
    <row r="26" spans="1:24" ht="22.05" customHeight="1">
      <c r="A26" s="21" t="str">
        <f ca="1">IFERROR(INDEX(MAESTRO!A:A,_xludf.AGGREGATE(15,6,ROW(MAESTRO!$B$3:$B$1000)/((MAESTRO!$B$3:$B$1000="ACADEMICOS")*(UPPER(MAESTRO!$L$3:$L$1000)="CONFIRMADO")),ROWS($A$3:A26))),"")</f>
        <v/>
      </c>
      <c r="B26" s="21" t="str">
        <f ca="1">IFERROR(INDEX(MAESTRO!B:B,_xludf.AGGREGATE(15,6,ROW(MAESTRO!$B$3:$B$1000)/((MAESTRO!$B$3:$B$1000="ACADEMICOS")*(UPPER(MAESTRO!$L$3:$L$1000)="CONFIRMADO")),ROWS($A$3:A26))),"")</f>
        <v/>
      </c>
      <c r="C26" s="21" t="str">
        <f ca="1">IFERROR(INDEX(MAESTRO!C:C,_xludf.AGGREGATE(15,6,ROW(MAESTRO!$B$3:$B$1000)/((MAESTRO!$B$3:$B$1000="ACADEMICOS")*(UPPER(MAESTRO!$L$3:$L$1000)="CONFIRMADO")),ROWS($A$3:A26))),"")</f>
        <v/>
      </c>
      <c r="D26" s="21" t="str">
        <f ca="1">IFERROR(INDEX(MAESTRO!D:D,_xludf.AGGREGATE(15,6,ROW(MAESTRO!$B$3:$B$1000)/((MAESTRO!$B$3:$B$1000="ACADEMICOS")*(UPPER(MAESTRO!$L$3:$L$1000)="CONFIRMADO")),ROWS($A$3:A26))),"")</f>
        <v/>
      </c>
      <c r="E26" s="21" t="str">
        <f ca="1">IFERROR(INDEX(MAESTRO!E:E,_xludf.AGGREGATE(15,6,ROW(MAESTRO!$B$3:$B$1000)/((MAESTRO!$B$3:$B$1000="ACADEMICOS")*(UPPER(MAESTRO!$L$3:$L$1000)="CONFIRMADO")),ROWS($A$3:A26))),"")</f>
        <v/>
      </c>
      <c r="F26" s="21" t="str">
        <f ca="1">IFERROR(INDEX(MAESTRO!F:F,_xludf.AGGREGATE(15,6,ROW(MAESTRO!$B$3:$B$1000)/((MAESTRO!$B$3:$B$1000="ACADEMICOS")*(UPPER(MAESTRO!$L$3:$L$1000)="CONFIRMADO")),ROWS($A$3:A26))),"")</f>
        <v/>
      </c>
      <c r="G26" s="21" t="str">
        <f ca="1">IFERROR(INDEX(MAESTRO!G:G,_xludf.AGGREGATE(15,6,ROW(MAESTRO!$B$3:$B$1000)/((MAESTRO!$B$3:$B$1000="ACADEMICOS")*(UPPER(MAESTRO!$L$3:$L$1000)="CONFIRMADO")),ROWS($A$3:A26))),"")</f>
        <v/>
      </c>
      <c r="H26" s="21" t="str">
        <f ca="1">IFERROR(INDEX(MAESTRO!H:H,_xludf.AGGREGATE(15,6,ROW(MAESTRO!$B$3:$B$1000)/((MAESTRO!$B$3:$B$1000="ACADEMICOS")*(UPPER(MAESTRO!$L$3:$L$1000)="CONFIRMADO")),ROWS($A$3:A26))),"")</f>
        <v/>
      </c>
      <c r="I26" s="21" t="str">
        <f ca="1">IFERROR(INDEX(MAESTRO!I:I,_xludf.AGGREGATE(15,6,ROW(MAESTRO!$B$3:$B$1000)/((MAESTRO!$B$3:$B$1000="ACADEMICOS")*(UPPER(MAESTRO!$L$3:$L$1000)="CONFIRMADO")),ROWS($A$3:A26))),"")</f>
        <v/>
      </c>
      <c r="J26" s="21" t="str">
        <f ca="1">IFERROR(INDEX(MAESTRO!J:J,_xludf.AGGREGATE(15,6,ROW(MAESTRO!$B$3:$B$1000)/((MAESTRO!$B$3:$B$1000="ACADEMICOS")*(UPPER(MAESTRO!$L$3:$L$1000)="CONFIRMADO")),ROWS($A$3:A26))),"")</f>
        <v/>
      </c>
      <c r="K26" s="21" t="str">
        <f ca="1">IFERROR(INDEX(MAESTRO!K:K,_xludf.AGGREGATE(15,6,ROW(MAESTRO!$B$3:$B$1000)/((MAESTRO!$B$3:$B$1000="ACADEMICOS")*(UPPER(MAESTRO!$L$3:$L$1000)="CONFIRMADO")),ROWS($A$3:A26))),"")</f>
        <v/>
      </c>
      <c r="L26" s="21" t="str">
        <f ca="1">IFERROR(INDEX(MAESTRO!L:L,_xludf.AGGREGATE(15,6,ROW(MAESTRO!$B$3:$B$1000)/((MAESTRO!$B$3:$B$1000="ACADEMICOS")*(UPPER(MAESTRO!$L$3:$L$1000)="CONFIRMADO")),ROWS($A$3:A26))),"")</f>
        <v/>
      </c>
      <c r="M26" s="21" t="str">
        <f ca="1">IFERROR(INDEX(MAESTRO!M:M,_xludf.AGGREGATE(15,6,ROW(MAESTRO!$B$3:$B$1000)/((MAESTRO!$B$3:$B$1000="ACADEMICOS")*(UPPER(MAESTRO!$L$3:$L$1000)="CONFIRMADO")),ROWS($A$3:A26))),"")</f>
        <v/>
      </c>
      <c r="N26" s="21" t="str">
        <f ca="1">IFERROR(INDEX(MAESTRO!N:N,_xludf.AGGREGATE(15,6,ROW(MAESTRO!$B$3:$B$1000)/((MAESTRO!$B$3:$B$1000="ACADEMICOS")*(UPPER(MAESTRO!$L$3:$L$1000)="CONFIRMADO")),ROWS($A$3:A26))),"")</f>
        <v/>
      </c>
      <c r="O26" s="21" t="str">
        <f ca="1">IFERROR(INDEX(MAESTRO!O:O,_xludf.AGGREGATE(15,6,ROW(MAESTRO!$B$3:$B$1000)/((MAESTRO!$B$3:$B$1000="ACADEMICOS")*(UPPER(MAESTRO!$L$3:$L$1000)="CONFIRMADO")),ROWS($A$3:A26))),"")</f>
        <v/>
      </c>
      <c r="P26" s="21" t="str">
        <f ca="1">IFERROR(INDEX(MAESTRO!P:P,_xludf.AGGREGATE(15,6,ROW(MAESTRO!$B$3:$B$1000)/((MAESTRO!$B$3:$B$1000="ACADEMICOS")*(UPPER(MAESTRO!$L$3:$L$1000)="CONFIRMADO")),ROWS($A$3:A26))),"")</f>
        <v/>
      </c>
      <c r="Q26" s="21" t="str">
        <f ca="1">IFERROR(INDEX(MAESTRO!Q:Q,_xludf.AGGREGATE(15,6,ROW(MAESTRO!$B$3:$B$1000)/((MAESTRO!$B$3:$B$1000="ACADEMICOS")*(UPPER(MAESTRO!$L$3:$L$1000)="CONFIRMADO")),ROWS($A$3:A26))),"")</f>
        <v/>
      </c>
      <c r="R26" s="21" t="str">
        <f ca="1">IFERROR(INDEX(MAESTRO!R:R,_xludf.AGGREGATE(15,6,ROW(MAESTRO!$B$3:$B$1000)/((MAESTRO!$B$3:$B$1000="ACADEMICOS")*(UPPER(MAESTRO!$L$3:$L$1000)="CONFIRMADO")),ROWS($A$3:A26))),"")</f>
        <v/>
      </c>
      <c r="S26" s="21" t="str">
        <f ca="1">IFERROR(INDEX(MAESTRO!S:S,_xludf.AGGREGATE(15,6,ROW(MAESTRO!$B$3:$B$1000)/((MAESTRO!$B$3:$B$1000="ACADEMICOS")*(UPPER(MAESTRO!$L$3:$L$1000)="CONFIRMADO")),ROWS($A$3:A26))),"")</f>
        <v/>
      </c>
      <c r="T26" s="21" t="str">
        <f ca="1">IFERROR(INDEX(MAESTRO!T:T,_xludf.AGGREGATE(15,6,ROW(MAESTRO!$B$3:$B$1000)/((MAESTRO!$B$3:$B$1000="ACADEMICOS")*(UPPER(MAESTRO!$L$3:$L$1000)="CONFIRMADO")),ROWS($A$3:A26))),"")</f>
        <v/>
      </c>
      <c r="U26" s="21" t="str">
        <f ca="1">IFERROR(INDEX(MAESTRO!U:U,_xludf.AGGREGATE(15,6,ROW(MAESTRO!$B$3:$B$1000)/((MAESTRO!$B$3:$B$1000="ACADEMICOS")*(UPPER(MAESTRO!$L$3:$L$1000)="CONFIRMADO")),ROWS($A$3:A26))),"")</f>
        <v/>
      </c>
      <c r="V26" s="21" t="str">
        <f ca="1">IFERROR(INDEX(MAESTRO!V:V,_xludf.AGGREGATE(15,6,ROW(MAESTRO!$B$3:$B$1000)/((MAESTRO!$B$3:$B$1000="ACADEMICOS")*(UPPER(MAESTRO!$L$3:$L$1000)="CONFIRMADO")),ROWS($A$3:A26))),"")</f>
        <v/>
      </c>
      <c r="W26" s="21" t="str">
        <f ca="1">IFERROR(INDEX(MAESTRO!W:W,_xludf.AGGREGATE(15,6,ROW(MAESTRO!$B$3:$B$1000)/((MAESTRO!$B$3:$B$1000="ACADEMICOS")*(UPPER(MAESTRO!$L$3:$L$1000)="CONFIRMADO")),ROWS($A$3:A26))),"")</f>
        <v/>
      </c>
      <c r="X26" s="21" t="str">
        <f ca="1">IFERROR(INDEX(MAESTRO!X:X,_xludf.AGGREGATE(15,6,ROW(MAESTRO!$B$3:$B$1000)/((MAESTRO!$B$3:$B$1000="ACADEMICOS")*(UPPER(MAESTRO!$L$3:$L$1000)="CONFIRMADO")),ROWS($A$3:A26))),"")</f>
        <v/>
      </c>
    </row>
    <row r="27" spans="1:24" ht="22.05" customHeight="1">
      <c r="A27" s="10" t="str">
        <f ca="1">IFERROR(INDEX(MAESTRO!A:A,_xludf.AGGREGATE(15,6,ROW(MAESTRO!$B$3:$B$1000)/((MAESTRO!$B$3:$B$1000="ACADEMICOS")*(UPPER(MAESTRO!$L$3:$L$1000)="CONFIRMADO")),ROWS($A$3:A27))),"")</f>
        <v/>
      </c>
      <c r="B27" s="10" t="str">
        <f ca="1">IFERROR(INDEX(MAESTRO!B:B,_xludf.AGGREGATE(15,6,ROW(MAESTRO!$B$3:$B$1000)/((MAESTRO!$B$3:$B$1000="ACADEMICOS")*(UPPER(MAESTRO!$L$3:$L$1000)="CONFIRMADO")),ROWS($A$3:A27))),"")</f>
        <v/>
      </c>
      <c r="C27" s="10" t="str">
        <f ca="1">IFERROR(INDEX(MAESTRO!C:C,_xludf.AGGREGATE(15,6,ROW(MAESTRO!$B$3:$B$1000)/((MAESTRO!$B$3:$B$1000="ACADEMICOS")*(UPPER(MAESTRO!$L$3:$L$1000)="CONFIRMADO")),ROWS($A$3:A27))),"")</f>
        <v/>
      </c>
      <c r="D27" s="10" t="str">
        <f ca="1">IFERROR(INDEX(MAESTRO!D:D,_xludf.AGGREGATE(15,6,ROW(MAESTRO!$B$3:$B$1000)/((MAESTRO!$B$3:$B$1000="ACADEMICOS")*(UPPER(MAESTRO!$L$3:$L$1000)="CONFIRMADO")),ROWS($A$3:A27))),"")</f>
        <v/>
      </c>
      <c r="E27" s="10" t="str">
        <f ca="1">IFERROR(INDEX(MAESTRO!E:E,_xludf.AGGREGATE(15,6,ROW(MAESTRO!$B$3:$B$1000)/((MAESTRO!$B$3:$B$1000="ACADEMICOS")*(UPPER(MAESTRO!$L$3:$L$1000)="CONFIRMADO")),ROWS($A$3:A27))),"")</f>
        <v/>
      </c>
      <c r="F27" s="10" t="str">
        <f ca="1">IFERROR(INDEX(MAESTRO!F:F,_xludf.AGGREGATE(15,6,ROW(MAESTRO!$B$3:$B$1000)/((MAESTRO!$B$3:$B$1000="ACADEMICOS")*(UPPER(MAESTRO!$L$3:$L$1000)="CONFIRMADO")),ROWS($A$3:A27))),"")</f>
        <v/>
      </c>
      <c r="G27" s="10" t="str">
        <f ca="1">IFERROR(INDEX(MAESTRO!G:G,_xludf.AGGREGATE(15,6,ROW(MAESTRO!$B$3:$B$1000)/((MAESTRO!$B$3:$B$1000="ACADEMICOS")*(UPPER(MAESTRO!$L$3:$L$1000)="CONFIRMADO")),ROWS($A$3:A27))),"")</f>
        <v/>
      </c>
      <c r="H27" s="10" t="str">
        <f ca="1">IFERROR(INDEX(MAESTRO!H:H,_xludf.AGGREGATE(15,6,ROW(MAESTRO!$B$3:$B$1000)/((MAESTRO!$B$3:$B$1000="ACADEMICOS")*(UPPER(MAESTRO!$L$3:$L$1000)="CONFIRMADO")),ROWS($A$3:A27))),"")</f>
        <v/>
      </c>
      <c r="I27" s="10" t="str">
        <f ca="1">IFERROR(INDEX(MAESTRO!I:I,_xludf.AGGREGATE(15,6,ROW(MAESTRO!$B$3:$B$1000)/((MAESTRO!$B$3:$B$1000="ACADEMICOS")*(UPPER(MAESTRO!$L$3:$L$1000)="CONFIRMADO")),ROWS($A$3:A27))),"")</f>
        <v/>
      </c>
      <c r="J27" s="10" t="str">
        <f ca="1">IFERROR(INDEX(MAESTRO!J:J,_xludf.AGGREGATE(15,6,ROW(MAESTRO!$B$3:$B$1000)/((MAESTRO!$B$3:$B$1000="ACADEMICOS")*(UPPER(MAESTRO!$L$3:$L$1000)="CONFIRMADO")),ROWS($A$3:A27))),"")</f>
        <v/>
      </c>
      <c r="K27" s="10" t="str">
        <f ca="1">IFERROR(INDEX(MAESTRO!K:K,_xludf.AGGREGATE(15,6,ROW(MAESTRO!$B$3:$B$1000)/((MAESTRO!$B$3:$B$1000="ACADEMICOS")*(UPPER(MAESTRO!$L$3:$L$1000)="CONFIRMADO")),ROWS($A$3:A27))),"")</f>
        <v/>
      </c>
      <c r="L27" s="10" t="str">
        <f ca="1">IFERROR(INDEX(MAESTRO!L:L,_xludf.AGGREGATE(15,6,ROW(MAESTRO!$B$3:$B$1000)/((MAESTRO!$B$3:$B$1000="ACADEMICOS")*(UPPER(MAESTRO!$L$3:$L$1000)="CONFIRMADO")),ROWS($A$3:A27))),"")</f>
        <v/>
      </c>
      <c r="M27" s="10" t="str">
        <f ca="1">IFERROR(INDEX(MAESTRO!M:M,_xludf.AGGREGATE(15,6,ROW(MAESTRO!$B$3:$B$1000)/((MAESTRO!$B$3:$B$1000="ACADEMICOS")*(UPPER(MAESTRO!$L$3:$L$1000)="CONFIRMADO")),ROWS($A$3:A27))),"")</f>
        <v/>
      </c>
      <c r="N27" s="10" t="str">
        <f ca="1">IFERROR(INDEX(MAESTRO!N:N,_xludf.AGGREGATE(15,6,ROW(MAESTRO!$B$3:$B$1000)/((MAESTRO!$B$3:$B$1000="ACADEMICOS")*(UPPER(MAESTRO!$L$3:$L$1000)="CONFIRMADO")),ROWS($A$3:A27))),"")</f>
        <v/>
      </c>
      <c r="O27" s="10" t="str">
        <f ca="1">IFERROR(INDEX(MAESTRO!O:O,_xludf.AGGREGATE(15,6,ROW(MAESTRO!$B$3:$B$1000)/((MAESTRO!$B$3:$B$1000="ACADEMICOS")*(UPPER(MAESTRO!$L$3:$L$1000)="CONFIRMADO")),ROWS($A$3:A27))),"")</f>
        <v/>
      </c>
      <c r="P27" s="10" t="str">
        <f ca="1">IFERROR(INDEX(MAESTRO!P:P,_xludf.AGGREGATE(15,6,ROW(MAESTRO!$B$3:$B$1000)/((MAESTRO!$B$3:$B$1000="ACADEMICOS")*(UPPER(MAESTRO!$L$3:$L$1000)="CONFIRMADO")),ROWS($A$3:A27))),"")</f>
        <v/>
      </c>
      <c r="Q27" s="10" t="str">
        <f ca="1">IFERROR(INDEX(MAESTRO!Q:Q,_xludf.AGGREGATE(15,6,ROW(MAESTRO!$B$3:$B$1000)/((MAESTRO!$B$3:$B$1000="ACADEMICOS")*(UPPER(MAESTRO!$L$3:$L$1000)="CONFIRMADO")),ROWS($A$3:A27))),"")</f>
        <v/>
      </c>
      <c r="R27" s="10" t="str">
        <f ca="1">IFERROR(INDEX(MAESTRO!R:R,_xludf.AGGREGATE(15,6,ROW(MAESTRO!$B$3:$B$1000)/((MAESTRO!$B$3:$B$1000="ACADEMICOS")*(UPPER(MAESTRO!$L$3:$L$1000)="CONFIRMADO")),ROWS($A$3:A27))),"")</f>
        <v/>
      </c>
      <c r="S27" s="10" t="str">
        <f ca="1">IFERROR(INDEX(MAESTRO!S:S,_xludf.AGGREGATE(15,6,ROW(MAESTRO!$B$3:$B$1000)/((MAESTRO!$B$3:$B$1000="ACADEMICOS")*(UPPER(MAESTRO!$L$3:$L$1000)="CONFIRMADO")),ROWS($A$3:A27))),"")</f>
        <v/>
      </c>
      <c r="T27" s="10" t="str">
        <f ca="1">IFERROR(INDEX(MAESTRO!T:T,_xludf.AGGREGATE(15,6,ROW(MAESTRO!$B$3:$B$1000)/((MAESTRO!$B$3:$B$1000="ACADEMICOS")*(UPPER(MAESTRO!$L$3:$L$1000)="CONFIRMADO")),ROWS($A$3:A27))),"")</f>
        <v/>
      </c>
      <c r="U27" s="10" t="str">
        <f ca="1">IFERROR(INDEX(MAESTRO!U:U,_xludf.AGGREGATE(15,6,ROW(MAESTRO!$B$3:$B$1000)/((MAESTRO!$B$3:$B$1000="ACADEMICOS")*(UPPER(MAESTRO!$L$3:$L$1000)="CONFIRMADO")),ROWS($A$3:A27))),"")</f>
        <v/>
      </c>
      <c r="V27" s="10" t="str">
        <f ca="1">IFERROR(INDEX(MAESTRO!V:V,_xludf.AGGREGATE(15,6,ROW(MAESTRO!$B$3:$B$1000)/((MAESTRO!$B$3:$B$1000="ACADEMICOS")*(UPPER(MAESTRO!$L$3:$L$1000)="CONFIRMADO")),ROWS($A$3:A27))),"")</f>
        <v/>
      </c>
      <c r="W27" s="10" t="str">
        <f ca="1">IFERROR(INDEX(MAESTRO!W:W,_xludf.AGGREGATE(15,6,ROW(MAESTRO!$B$3:$B$1000)/((MAESTRO!$B$3:$B$1000="ACADEMICOS")*(UPPER(MAESTRO!$L$3:$L$1000)="CONFIRMADO")),ROWS($A$3:A27))),"")</f>
        <v/>
      </c>
      <c r="X27" s="10" t="str">
        <f ca="1">IFERROR(INDEX(MAESTRO!X:X,_xludf.AGGREGATE(15,6,ROW(MAESTRO!$B$3:$B$1000)/((MAESTRO!$B$3:$B$1000="ACADEMICOS")*(UPPER(MAESTRO!$L$3:$L$1000)="CONFIRMADO")),ROWS($A$3:A27))),"")</f>
        <v/>
      </c>
    </row>
    <row r="28" spans="1:24" ht="22.05" customHeight="1">
      <c r="A28" s="21" t="str">
        <f ca="1">IFERROR(INDEX(MAESTRO!A:A,_xludf.AGGREGATE(15,6,ROW(MAESTRO!$B$3:$B$1000)/((MAESTRO!$B$3:$B$1000="ACADEMICOS")*(UPPER(MAESTRO!$L$3:$L$1000)="CONFIRMADO")),ROWS($A$3:A28))),"")</f>
        <v/>
      </c>
      <c r="B28" s="21" t="str">
        <f ca="1">IFERROR(INDEX(MAESTRO!B:B,_xludf.AGGREGATE(15,6,ROW(MAESTRO!$B$3:$B$1000)/((MAESTRO!$B$3:$B$1000="ACADEMICOS")*(UPPER(MAESTRO!$L$3:$L$1000)="CONFIRMADO")),ROWS($A$3:A28))),"")</f>
        <v/>
      </c>
      <c r="C28" s="21" t="str">
        <f ca="1">IFERROR(INDEX(MAESTRO!C:C,_xludf.AGGREGATE(15,6,ROW(MAESTRO!$B$3:$B$1000)/((MAESTRO!$B$3:$B$1000="ACADEMICOS")*(UPPER(MAESTRO!$L$3:$L$1000)="CONFIRMADO")),ROWS($A$3:A28))),"")</f>
        <v/>
      </c>
      <c r="D28" s="21" t="str">
        <f ca="1">IFERROR(INDEX(MAESTRO!D:D,_xludf.AGGREGATE(15,6,ROW(MAESTRO!$B$3:$B$1000)/((MAESTRO!$B$3:$B$1000="ACADEMICOS")*(UPPER(MAESTRO!$L$3:$L$1000)="CONFIRMADO")),ROWS($A$3:A28))),"")</f>
        <v/>
      </c>
      <c r="E28" s="21" t="str">
        <f ca="1">IFERROR(INDEX(MAESTRO!E:E,_xludf.AGGREGATE(15,6,ROW(MAESTRO!$B$3:$B$1000)/((MAESTRO!$B$3:$B$1000="ACADEMICOS")*(UPPER(MAESTRO!$L$3:$L$1000)="CONFIRMADO")),ROWS($A$3:A28))),"")</f>
        <v/>
      </c>
      <c r="F28" s="21" t="str">
        <f ca="1">IFERROR(INDEX(MAESTRO!F:F,_xludf.AGGREGATE(15,6,ROW(MAESTRO!$B$3:$B$1000)/((MAESTRO!$B$3:$B$1000="ACADEMICOS")*(UPPER(MAESTRO!$L$3:$L$1000)="CONFIRMADO")),ROWS($A$3:A28))),"")</f>
        <v/>
      </c>
      <c r="G28" s="21" t="str">
        <f ca="1">IFERROR(INDEX(MAESTRO!G:G,_xludf.AGGREGATE(15,6,ROW(MAESTRO!$B$3:$B$1000)/((MAESTRO!$B$3:$B$1000="ACADEMICOS")*(UPPER(MAESTRO!$L$3:$L$1000)="CONFIRMADO")),ROWS($A$3:A28))),"")</f>
        <v/>
      </c>
      <c r="H28" s="21" t="str">
        <f ca="1">IFERROR(INDEX(MAESTRO!H:H,_xludf.AGGREGATE(15,6,ROW(MAESTRO!$B$3:$B$1000)/((MAESTRO!$B$3:$B$1000="ACADEMICOS")*(UPPER(MAESTRO!$L$3:$L$1000)="CONFIRMADO")),ROWS($A$3:A28))),"")</f>
        <v/>
      </c>
      <c r="I28" s="21" t="str">
        <f ca="1">IFERROR(INDEX(MAESTRO!I:I,_xludf.AGGREGATE(15,6,ROW(MAESTRO!$B$3:$B$1000)/((MAESTRO!$B$3:$B$1000="ACADEMICOS")*(UPPER(MAESTRO!$L$3:$L$1000)="CONFIRMADO")),ROWS($A$3:A28))),"")</f>
        <v/>
      </c>
      <c r="J28" s="21" t="str">
        <f ca="1">IFERROR(INDEX(MAESTRO!J:J,_xludf.AGGREGATE(15,6,ROW(MAESTRO!$B$3:$B$1000)/((MAESTRO!$B$3:$B$1000="ACADEMICOS")*(UPPER(MAESTRO!$L$3:$L$1000)="CONFIRMADO")),ROWS($A$3:A28))),"")</f>
        <v/>
      </c>
      <c r="K28" s="21" t="str">
        <f ca="1">IFERROR(INDEX(MAESTRO!K:K,_xludf.AGGREGATE(15,6,ROW(MAESTRO!$B$3:$B$1000)/((MAESTRO!$B$3:$B$1000="ACADEMICOS")*(UPPER(MAESTRO!$L$3:$L$1000)="CONFIRMADO")),ROWS($A$3:A28))),"")</f>
        <v/>
      </c>
      <c r="L28" s="21" t="str">
        <f ca="1">IFERROR(INDEX(MAESTRO!L:L,_xludf.AGGREGATE(15,6,ROW(MAESTRO!$B$3:$B$1000)/((MAESTRO!$B$3:$B$1000="ACADEMICOS")*(UPPER(MAESTRO!$L$3:$L$1000)="CONFIRMADO")),ROWS($A$3:A28))),"")</f>
        <v/>
      </c>
      <c r="M28" s="21" t="str">
        <f ca="1">IFERROR(INDEX(MAESTRO!M:M,_xludf.AGGREGATE(15,6,ROW(MAESTRO!$B$3:$B$1000)/((MAESTRO!$B$3:$B$1000="ACADEMICOS")*(UPPER(MAESTRO!$L$3:$L$1000)="CONFIRMADO")),ROWS($A$3:A28))),"")</f>
        <v/>
      </c>
      <c r="N28" s="21" t="str">
        <f ca="1">IFERROR(INDEX(MAESTRO!N:N,_xludf.AGGREGATE(15,6,ROW(MAESTRO!$B$3:$B$1000)/((MAESTRO!$B$3:$B$1000="ACADEMICOS")*(UPPER(MAESTRO!$L$3:$L$1000)="CONFIRMADO")),ROWS($A$3:A28))),"")</f>
        <v/>
      </c>
      <c r="O28" s="21" t="str">
        <f ca="1">IFERROR(INDEX(MAESTRO!O:O,_xludf.AGGREGATE(15,6,ROW(MAESTRO!$B$3:$B$1000)/((MAESTRO!$B$3:$B$1000="ACADEMICOS")*(UPPER(MAESTRO!$L$3:$L$1000)="CONFIRMADO")),ROWS($A$3:A28))),"")</f>
        <v/>
      </c>
      <c r="P28" s="21" t="str">
        <f ca="1">IFERROR(INDEX(MAESTRO!P:P,_xludf.AGGREGATE(15,6,ROW(MAESTRO!$B$3:$B$1000)/((MAESTRO!$B$3:$B$1000="ACADEMICOS")*(UPPER(MAESTRO!$L$3:$L$1000)="CONFIRMADO")),ROWS($A$3:A28))),"")</f>
        <v/>
      </c>
      <c r="Q28" s="21" t="str">
        <f ca="1">IFERROR(INDEX(MAESTRO!Q:Q,_xludf.AGGREGATE(15,6,ROW(MAESTRO!$B$3:$B$1000)/((MAESTRO!$B$3:$B$1000="ACADEMICOS")*(UPPER(MAESTRO!$L$3:$L$1000)="CONFIRMADO")),ROWS($A$3:A28))),"")</f>
        <v/>
      </c>
      <c r="R28" s="21" t="str">
        <f ca="1">IFERROR(INDEX(MAESTRO!R:R,_xludf.AGGREGATE(15,6,ROW(MAESTRO!$B$3:$B$1000)/((MAESTRO!$B$3:$B$1000="ACADEMICOS")*(UPPER(MAESTRO!$L$3:$L$1000)="CONFIRMADO")),ROWS($A$3:A28))),"")</f>
        <v/>
      </c>
      <c r="S28" s="21" t="str">
        <f ca="1">IFERROR(INDEX(MAESTRO!S:S,_xludf.AGGREGATE(15,6,ROW(MAESTRO!$B$3:$B$1000)/((MAESTRO!$B$3:$B$1000="ACADEMICOS")*(UPPER(MAESTRO!$L$3:$L$1000)="CONFIRMADO")),ROWS($A$3:A28))),"")</f>
        <v/>
      </c>
      <c r="T28" s="21" t="str">
        <f ca="1">IFERROR(INDEX(MAESTRO!T:T,_xludf.AGGREGATE(15,6,ROW(MAESTRO!$B$3:$B$1000)/((MAESTRO!$B$3:$B$1000="ACADEMICOS")*(UPPER(MAESTRO!$L$3:$L$1000)="CONFIRMADO")),ROWS($A$3:A28))),"")</f>
        <v/>
      </c>
      <c r="U28" s="21" t="str">
        <f ca="1">IFERROR(INDEX(MAESTRO!U:U,_xludf.AGGREGATE(15,6,ROW(MAESTRO!$B$3:$B$1000)/((MAESTRO!$B$3:$B$1000="ACADEMICOS")*(UPPER(MAESTRO!$L$3:$L$1000)="CONFIRMADO")),ROWS($A$3:A28))),"")</f>
        <v/>
      </c>
      <c r="V28" s="21" t="str">
        <f ca="1">IFERROR(INDEX(MAESTRO!V:V,_xludf.AGGREGATE(15,6,ROW(MAESTRO!$B$3:$B$1000)/((MAESTRO!$B$3:$B$1000="ACADEMICOS")*(UPPER(MAESTRO!$L$3:$L$1000)="CONFIRMADO")),ROWS($A$3:A28))),"")</f>
        <v/>
      </c>
      <c r="W28" s="21" t="str">
        <f ca="1">IFERROR(INDEX(MAESTRO!W:W,_xludf.AGGREGATE(15,6,ROW(MAESTRO!$B$3:$B$1000)/((MAESTRO!$B$3:$B$1000="ACADEMICOS")*(UPPER(MAESTRO!$L$3:$L$1000)="CONFIRMADO")),ROWS($A$3:A28))),"")</f>
        <v/>
      </c>
      <c r="X28" s="21" t="str">
        <f ca="1">IFERROR(INDEX(MAESTRO!X:X,_xludf.AGGREGATE(15,6,ROW(MAESTRO!$B$3:$B$1000)/((MAESTRO!$B$3:$B$1000="ACADEMICOS")*(UPPER(MAESTRO!$L$3:$L$1000)="CONFIRMADO")),ROWS($A$3:A28))),"")</f>
        <v/>
      </c>
    </row>
    <row r="29" spans="1:24" ht="22.05" customHeight="1">
      <c r="A29" s="10" t="str">
        <f ca="1">IFERROR(INDEX(MAESTRO!A:A,_xludf.AGGREGATE(15,6,ROW(MAESTRO!$B$3:$B$1000)/((MAESTRO!$B$3:$B$1000="ACADEMICOS")*(UPPER(MAESTRO!$L$3:$L$1000)="CONFIRMADO")),ROWS($A$3:A29))),"")</f>
        <v/>
      </c>
      <c r="B29" s="10" t="str">
        <f ca="1">IFERROR(INDEX(MAESTRO!B:B,_xludf.AGGREGATE(15,6,ROW(MAESTRO!$B$3:$B$1000)/((MAESTRO!$B$3:$B$1000="ACADEMICOS")*(UPPER(MAESTRO!$L$3:$L$1000)="CONFIRMADO")),ROWS($A$3:A29))),"")</f>
        <v/>
      </c>
      <c r="C29" s="10" t="str">
        <f ca="1">IFERROR(INDEX(MAESTRO!C:C,_xludf.AGGREGATE(15,6,ROW(MAESTRO!$B$3:$B$1000)/((MAESTRO!$B$3:$B$1000="ACADEMICOS")*(UPPER(MAESTRO!$L$3:$L$1000)="CONFIRMADO")),ROWS($A$3:A29))),"")</f>
        <v/>
      </c>
      <c r="D29" s="10" t="str">
        <f ca="1">IFERROR(INDEX(MAESTRO!D:D,_xludf.AGGREGATE(15,6,ROW(MAESTRO!$B$3:$B$1000)/((MAESTRO!$B$3:$B$1000="ACADEMICOS")*(UPPER(MAESTRO!$L$3:$L$1000)="CONFIRMADO")),ROWS($A$3:A29))),"")</f>
        <v/>
      </c>
      <c r="E29" s="10" t="str">
        <f ca="1">IFERROR(INDEX(MAESTRO!E:E,_xludf.AGGREGATE(15,6,ROW(MAESTRO!$B$3:$B$1000)/((MAESTRO!$B$3:$B$1000="ACADEMICOS")*(UPPER(MAESTRO!$L$3:$L$1000)="CONFIRMADO")),ROWS($A$3:A29))),"")</f>
        <v/>
      </c>
      <c r="F29" s="10" t="str">
        <f ca="1">IFERROR(INDEX(MAESTRO!F:F,_xludf.AGGREGATE(15,6,ROW(MAESTRO!$B$3:$B$1000)/((MAESTRO!$B$3:$B$1000="ACADEMICOS")*(UPPER(MAESTRO!$L$3:$L$1000)="CONFIRMADO")),ROWS($A$3:A29))),"")</f>
        <v/>
      </c>
      <c r="G29" s="10" t="str">
        <f ca="1">IFERROR(INDEX(MAESTRO!G:G,_xludf.AGGREGATE(15,6,ROW(MAESTRO!$B$3:$B$1000)/((MAESTRO!$B$3:$B$1000="ACADEMICOS")*(UPPER(MAESTRO!$L$3:$L$1000)="CONFIRMADO")),ROWS($A$3:A29))),"")</f>
        <v/>
      </c>
      <c r="H29" s="10" t="str">
        <f ca="1">IFERROR(INDEX(MAESTRO!H:H,_xludf.AGGREGATE(15,6,ROW(MAESTRO!$B$3:$B$1000)/((MAESTRO!$B$3:$B$1000="ACADEMICOS")*(UPPER(MAESTRO!$L$3:$L$1000)="CONFIRMADO")),ROWS($A$3:A29))),"")</f>
        <v/>
      </c>
      <c r="I29" s="10" t="str">
        <f ca="1">IFERROR(INDEX(MAESTRO!I:I,_xludf.AGGREGATE(15,6,ROW(MAESTRO!$B$3:$B$1000)/((MAESTRO!$B$3:$B$1000="ACADEMICOS")*(UPPER(MAESTRO!$L$3:$L$1000)="CONFIRMADO")),ROWS($A$3:A29))),"")</f>
        <v/>
      </c>
      <c r="J29" s="10" t="str">
        <f ca="1">IFERROR(INDEX(MAESTRO!J:J,_xludf.AGGREGATE(15,6,ROW(MAESTRO!$B$3:$B$1000)/((MAESTRO!$B$3:$B$1000="ACADEMICOS")*(UPPER(MAESTRO!$L$3:$L$1000)="CONFIRMADO")),ROWS($A$3:A29))),"")</f>
        <v/>
      </c>
      <c r="K29" s="10" t="str">
        <f ca="1">IFERROR(INDEX(MAESTRO!K:K,_xludf.AGGREGATE(15,6,ROW(MAESTRO!$B$3:$B$1000)/((MAESTRO!$B$3:$B$1000="ACADEMICOS")*(UPPER(MAESTRO!$L$3:$L$1000)="CONFIRMADO")),ROWS($A$3:A29))),"")</f>
        <v/>
      </c>
      <c r="L29" s="10" t="str">
        <f ca="1">IFERROR(INDEX(MAESTRO!L:L,_xludf.AGGREGATE(15,6,ROW(MAESTRO!$B$3:$B$1000)/((MAESTRO!$B$3:$B$1000="ACADEMICOS")*(UPPER(MAESTRO!$L$3:$L$1000)="CONFIRMADO")),ROWS($A$3:A29))),"")</f>
        <v/>
      </c>
      <c r="M29" s="10" t="str">
        <f ca="1">IFERROR(INDEX(MAESTRO!M:M,_xludf.AGGREGATE(15,6,ROW(MAESTRO!$B$3:$B$1000)/((MAESTRO!$B$3:$B$1000="ACADEMICOS")*(UPPER(MAESTRO!$L$3:$L$1000)="CONFIRMADO")),ROWS($A$3:A29))),"")</f>
        <v/>
      </c>
      <c r="N29" s="10" t="str">
        <f ca="1">IFERROR(INDEX(MAESTRO!N:N,_xludf.AGGREGATE(15,6,ROW(MAESTRO!$B$3:$B$1000)/((MAESTRO!$B$3:$B$1000="ACADEMICOS")*(UPPER(MAESTRO!$L$3:$L$1000)="CONFIRMADO")),ROWS($A$3:A29))),"")</f>
        <v/>
      </c>
      <c r="O29" s="10" t="str">
        <f ca="1">IFERROR(INDEX(MAESTRO!O:O,_xludf.AGGREGATE(15,6,ROW(MAESTRO!$B$3:$B$1000)/((MAESTRO!$B$3:$B$1000="ACADEMICOS")*(UPPER(MAESTRO!$L$3:$L$1000)="CONFIRMADO")),ROWS($A$3:A29))),"")</f>
        <v/>
      </c>
      <c r="P29" s="10" t="str">
        <f ca="1">IFERROR(INDEX(MAESTRO!P:P,_xludf.AGGREGATE(15,6,ROW(MAESTRO!$B$3:$B$1000)/((MAESTRO!$B$3:$B$1000="ACADEMICOS")*(UPPER(MAESTRO!$L$3:$L$1000)="CONFIRMADO")),ROWS($A$3:A29))),"")</f>
        <v/>
      </c>
      <c r="Q29" s="10" t="str">
        <f ca="1">IFERROR(INDEX(MAESTRO!Q:Q,_xludf.AGGREGATE(15,6,ROW(MAESTRO!$B$3:$B$1000)/((MAESTRO!$B$3:$B$1000="ACADEMICOS")*(UPPER(MAESTRO!$L$3:$L$1000)="CONFIRMADO")),ROWS($A$3:A29))),"")</f>
        <v/>
      </c>
      <c r="R29" s="10" t="str">
        <f ca="1">IFERROR(INDEX(MAESTRO!R:R,_xludf.AGGREGATE(15,6,ROW(MAESTRO!$B$3:$B$1000)/((MAESTRO!$B$3:$B$1000="ACADEMICOS")*(UPPER(MAESTRO!$L$3:$L$1000)="CONFIRMADO")),ROWS($A$3:A29))),"")</f>
        <v/>
      </c>
      <c r="S29" s="10" t="str">
        <f ca="1">IFERROR(INDEX(MAESTRO!S:S,_xludf.AGGREGATE(15,6,ROW(MAESTRO!$B$3:$B$1000)/((MAESTRO!$B$3:$B$1000="ACADEMICOS")*(UPPER(MAESTRO!$L$3:$L$1000)="CONFIRMADO")),ROWS($A$3:A29))),"")</f>
        <v/>
      </c>
      <c r="T29" s="10" t="str">
        <f ca="1">IFERROR(INDEX(MAESTRO!T:T,_xludf.AGGREGATE(15,6,ROW(MAESTRO!$B$3:$B$1000)/((MAESTRO!$B$3:$B$1000="ACADEMICOS")*(UPPER(MAESTRO!$L$3:$L$1000)="CONFIRMADO")),ROWS($A$3:A29))),"")</f>
        <v/>
      </c>
      <c r="U29" s="10" t="str">
        <f ca="1">IFERROR(INDEX(MAESTRO!U:U,_xludf.AGGREGATE(15,6,ROW(MAESTRO!$B$3:$B$1000)/((MAESTRO!$B$3:$B$1000="ACADEMICOS")*(UPPER(MAESTRO!$L$3:$L$1000)="CONFIRMADO")),ROWS($A$3:A29))),"")</f>
        <v/>
      </c>
      <c r="V29" s="10" t="str">
        <f ca="1">IFERROR(INDEX(MAESTRO!V:V,_xludf.AGGREGATE(15,6,ROW(MAESTRO!$B$3:$B$1000)/((MAESTRO!$B$3:$B$1000="ACADEMICOS")*(UPPER(MAESTRO!$L$3:$L$1000)="CONFIRMADO")),ROWS($A$3:A29))),"")</f>
        <v/>
      </c>
      <c r="W29" s="10" t="str">
        <f ca="1">IFERROR(INDEX(MAESTRO!W:W,_xludf.AGGREGATE(15,6,ROW(MAESTRO!$B$3:$B$1000)/((MAESTRO!$B$3:$B$1000="ACADEMICOS")*(UPPER(MAESTRO!$L$3:$L$1000)="CONFIRMADO")),ROWS($A$3:A29))),"")</f>
        <v/>
      </c>
      <c r="X29" s="10" t="str">
        <f ca="1">IFERROR(INDEX(MAESTRO!X:X,_xludf.AGGREGATE(15,6,ROW(MAESTRO!$B$3:$B$1000)/((MAESTRO!$B$3:$B$1000="ACADEMICOS")*(UPPER(MAESTRO!$L$3:$L$1000)="CONFIRMADO")),ROWS($A$3:A29))),"")</f>
        <v/>
      </c>
    </row>
    <row r="30" spans="1:24" ht="22.05" customHeight="1">
      <c r="A30" s="21" t="str">
        <f ca="1">IFERROR(INDEX(MAESTRO!A:A,_xludf.AGGREGATE(15,6,ROW(MAESTRO!$B$3:$B$1000)/((MAESTRO!$B$3:$B$1000="ACADEMICOS")*(UPPER(MAESTRO!$L$3:$L$1000)="CONFIRMADO")),ROWS($A$3:A30))),"")</f>
        <v/>
      </c>
      <c r="B30" s="21" t="str">
        <f ca="1">IFERROR(INDEX(MAESTRO!B:B,_xludf.AGGREGATE(15,6,ROW(MAESTRO!$B$3:$B$1000)/((MAESTRO!$B$3:$B$1000="ACADEMICOS")*(UPPER(MAESTRO!$L$3:$L$1000)="CONFIRMADO")),ROWS($A$3:A30))),"")</f>
        <v/>
      </c>
      <c r="C30" s="21" t="str">
        <f ca="1">IFERROR(INDEX(MAESTRO!C:C,_xludf.AGGREGATE(15,6,ROW(MAESTRO!$B$3:$B$1000)/((MAESTRO!$B$3:$B$1000="ACADEMICOS")*(UPPER(MAESTRO!$L$3:$L$1000)="CONFIRMADO")),ROWS($A$3:A30))),"")</f>
        <v/>
      </c>
      <c r="D30" s="21" t="str">
        <f ca="1">IFERROR(INDEX(MAESTRO!D:D,_xludf.AGGREGATE(15,6,ROW(MAESTRO!$B$3:$B$1000)/((MAESTRO!$B$3:$B$1000="ACADEMICOS")*(UPPER(MAESTRO!$L$3:$L$1000)="CONFIRMADO")),ROWS($A$3:A30))),"")</f>
        <v/>
      </c>
      <c r="E30" s="21" t="str">
        <f ca="1">IFERROR(INDEX(MAESTRO!E:E,_xludf.AGGREGATE(15,6,ROW(MAESTRO!$B$3:$B$1000)/((MAESTRO!$B$3:$B$1000="ACADEMICOS")*(UPPER(MAESTRO!$L$3:$L$1000)="CONFIRMADO")),ROWS($A$3:A30))),"")</f>
        <v/>
      </c>
      <c r="F30" s="21" t="str">
        <f ca="1">IFERROR(INDEX(MAESTRO!F:F,_xludf.AGGREGATE(15,6,ROW(MAESTRO!$B$3:$B$1000)/((MAESTRO!$B$3:$B$1000="ACADEMICOS")*(UPPER(MAESTRO!$L$3:$L$1000)="CONFIRMADO")),ROWS($A$3:A30))),"")</f>
        <v/>
      </c>
      <c r="G30" s="21" t="str">
        <f ca="1">IFERROR(INDEX(MAESTRO!G:G,_xludf.AGGREGATE(15,6,ROW(MAESTRO!$B$3:$B$1000)/((MAESTRO!$B$3:$B$1000="ACADEMICOS")*(UPPER(MAESTRO!$L$3:$L$1000)="CONFIRMADO")),ROWS($A$3:A30))),"")</f>
        <v/>
      </c>
      <c r="H30" s="21" t="str">
        <f ca="1">IFERROR(INDEX(MAESTRO!H:H,_xludf.AGGREGATE(15,6,ROW(MAESTRO!$B$3:$B$1000)/((MAESTRO!$B$3:$B$1000="ACADEMICOS")*(UPPER(MAESTRO!$L$3:$L$1000)="CONFIRMADO")),ROWS($A$3:A30))),"")</f>
        <v/>
      </c>
      <c r="I30" s="21" t="str">
        <f ca="1">IFERROR(INDEX(MAESTRO!I:I,_xludf.AGGREGATE(15,6,ROW(MAESTRO!$B$3:$B$1000)/((MAESTRO!$B$3:$B$1000="ACADEMICOS")*(UPPER(MAESTRO!$L$3:$L$1000)="CONFIRMADO")),ROWS($A$3:A30))),"")</f>
        <v/>
      </c>
      <c r="J30" s="21" t="str">
        <f ca="1">IFERROR(INDEX(MAESTRO!J:J,_xludf.AGGREGATE(15,6,ROW(MAESTRO!$B$3:$B$1000)/((MAESTRO!$B$3:$B$1000="ACADEMICOS")*(UPPER(MAESTRO!$L$3:$L$1000)="CONFIRMADO")),ROWS($A$3:A30))),"")</f>
        <v/>
      </c>
      <c r="K30" s="21" t="str">
        <f ca="1">IFERROR(INDEX(MAESTRO!K:K,_xludf.AGGREGATE(15,6,ROW(MAESTRO!$B$3:$B$1000)/((MAESTRO!$B$3:$B$1000="ACADEMICOS")*(UPPER(MAESTRO!$L$3:$L$1000)="CONFIRMADO")),ROWS($A$3:A30))),"")</f>
        <v/>
      </c>
      <c r="L30" s="21" t="str">
        <f ca="1">IFERROR(INDEX(MAESTRO!L:L,_xludf.AGGREGATE(15,6,ROW(MAESTRO!$B$3:$B$1000)/((MAESTRO!$B$3:$B$1000="ACADEMICOS")*(UPPER(MAESTRO!$L$3:$L$1000)="CONFIRMADO")),ROWS($A$3:A30))),"")</f>
        <v/>
      </c>
      <c r="M30" s="21" t="str">
        <f ca="1">IFERROR(INDEX(MAESTRO!M:M,_xludf.AGGREGATE(15,6,ROW(MAESTRO!$B$3:$B$1000)/((MAESTRO!$B$3:$B$1000="ACADEMICOS")*(UPPER(MAESTRO!$L$3:$L$1000)="CONFIRMADO")),ROWS($A$3:A30))),"")</f>
        <v/>
      </c>
      <c r="N30" s="21" t="str">
        <f ca="1">IFERROR(INDEX(MAESTRO!N:N,_xludf.AGGREGATE(15,6,ROW(MAESTRO!$B$3:$B$1000)/((MAESTRO!$B$3:$B$1000="ACADEMICOS")*(UPPER(MAESTRO!$L$3:$L$1000)="CONFIRMADO")),ROWS($A$3:A30))),"")</f>
        <v/>
      </c>
      <c r="O30" s="21" t="str">
        <f ca="1">IFERROR(INDEX(MAESTRO!O:O,_xludf.AGGREGATE(15,6,ROW(MAESTRO!$B$3:$B$1000)/((MAESTRO!$B$3:$B$1000="ACADEMICOS")*(UPPER(MAESTRO!$L$3:$L$1000)="CONFIRMADO")),ROWS($A$3:A30))),"")</f>
        <v/>
      </c>
      <c r="P30" s="21" t="str">
        <f ca="1">IFERROR(INDEX(MAESTRO!P:P,_xludf.AGGREGATE(15,6,ROW(MAESTRO!$B$3:$B$1000)/((MAESTRO!$B$3:$B$1000="ACADEMICOS")*(UPPER(MAESTRO!$L$3:$L$1000)="CONFIRMADO")),ROWS($A$3:A30))),"")</f>
        <v/>
      </c>
      <c r="Q30" s="21" t="str">
        <f ca="1">IFERROR(INDEX(MAESTRO!Q:Q,_xludf.AGGREGATE(15,6,ROW(MAESTRO!$B$3:$B$1000)/((MAESTRO!$B$3:$B$1000="ACADEMICOS")*(UPPER(MAESTRO!$L$3:$L$1000)="CONFIRMADO")),ROWS($A$3:A30))),"")</f>
        <v/>
      </c>
      <c r="R30" s="21" t="str">
        <f ca="1">IFERROR(INDEX(MAESTRO!R:R,_xludf.AGGREGATE(15,6,ROW(MAESTRO!$B$3:$B$1000)/((MAESTRO!$B$3:$B$1000="ACADEMICOS")*(UPPER(MAESTRO!$L$3:$L$1000)="CONFIRMADO")),ROWS($A$3:A30))),"")</f>
        <v/>
      </c>
      <c r="S30" s="21" t="str">
        <f ca="1">IFERROR(INDEX(MAESTRO!S:S,_xludf.AGGREGATE(15,6,ROW(MAESTRO!$B$3:$B$1000)/((MAESTRO!$B$3:$B$1000="ACADEMICOS")*(UPPER(MAESTRO!$L$3:$L$1000)="CONFIRMADO")),ROWS($A$3:A30))),"")</f>
        <v/>
      </c>
      <c r="T30" s="21" t="str">
        <f ca="1">IFERROR(INDEX(MAESTRO!T:T,_xludf.AGGREGATE(15,6,ROW(MAESTRO!$B$3:$B$1000)/((MAESTRO!$B$3:$B$1000="ACADEMICOS")*(UPPER(MAESTRO!$L$3:$L$1000)="CONFIRMADO")),ROWS($A$3:A30))),"")</f>
        <v/>
      </c>
      <c r="U30" s="21" t="str">
        <f ca="1">IFERROR(INDEX(MAESTRO!U:U,_xludf.AGGREGATE(15,6,ROW(MAESTRO!$B$3:$B$1000)/((MAESTRO!$B$3:$B$1000="ACADEMICOS")*(UPPER(MAESTRO!$L$3:$L$1000)="CONFIRMADO")),ROWS($A$3:A30))),"")</f>
        <v/>
      </c>
      <c r="V30" s="21" t="str">
        <f ca="1">IFERROR(INDEX(MAESTRO!V:V,_xludf.AGGREGATE(15,6,ROW(MAESTRO!$B$3:$B$1000)/((MAESTRO!$B$3:$B$1000="ACADEMICOS")*(UPPER(MAESTRO!$L$3:$L$1000)="CONFIRMADO")),ROWS($A$3:A30))),"")</f>
        <v/>
      </c>
      <c r="W30" s="21" t="str">
        <f ca="1">IFERROR(INDEX(MAESTRO!W:W,_xludf.AGGREGATE(15,6,ROW(MAESTRO!$B$3:$B$1000)/((MAESTRO!$B$3:$B$1000="ACADEMICOS")*(UPPER(MAESTRO!$L$3:$L$1000)="CONFIRMADO")),ROWS($A$3:A30))),"")</f>
        <v/>
      </c>
      <c r="X30" s="21" t="str">
        <f ca="1">IFERROR(INDEX(MAESTRO!X:X,_xludf.AGGREGATE(15,6,ROW(MAESTRO!$B$3:$B$1000)/((MAESTRO!$B$3:$B$1000="ACADEMICOS")*(UPPER(MAESTRO!$L$3:$L$1000)="CONFIRMADO")),ROWS($A$3:A30))),"")</f>
        <v/>
      </c>
    </row>
    <row r="31" spans="1:24" ht="22.05" customHeight="1">
      <c r="A31" s="10" t="str">
        <f ca="1">IFERROR(INDEX(MAESTRO!A:A,_xludf.AGGREGATE(15,6,ROW(MAESTRO!$B$3:$B$1000)/((MAESTRO!$B$3:$B$1000="ACADEMICOS")*(UPPER(MAESTRO!$L$3:$L$1000)="CONFIRMADO")),ROWS($A$3:A31))),"")</f>
        <v/>
      </c>
      <c r="B31" s="10" t="str">
        <f ca="1">IFERROR(INDEX(MAESTRO!B:B,_xludf.AGGREGATE(15,6,ROW(MAESTRO!$B$3:$B$1000)/((MAESTRO!$B$3:$B$1000="ACADEMICOS")*(UPPER(MAESTRO!$L$3:$L$1000)="CONFIRMADO")),ROWS($A$3:A31))),"")</f>
        <v/>
      </c>
      <c r="C31" s="10" t="str">
        <f ca="1">IFERROR(INDEX(MAESTRO!C:C,_xludf.AGGREGATE(15,6,ROW(MAESTRO!$B$3:$B$1000)/((MAESTRO!$B$3:$B$1000="ACADEMICOS")*(UPPER(MAESTRO!$L$3:$L$1000)="CONFIRMADO")),ROWS($A$3:A31))),"")</f>
        <v/>
      </c>
      <c r="D31" s="10" t="str">
        <f ca="1">IFERROR(INDEX(MAESTRO!D:D,_xludf.AGGREGATE(15,6,ROW(MAESTRO!$B$3:$B$1000)/((MAESTRO!$B$3:$B$1000="ACADEMICOS")*(UPPER(MAESTRO!$L$3:$L$1000)="CONFIRMADO")),ROWS($A$3:A31))),"")</f>
        <v/>
      </c>
      <c r="E31" s="10" t="str">
        <f ca="1">IFERROR(INDEX(MAESTRO!E:E,_xludf.AGGREGATE(15,6,ROW(MAESTRO!$B$3:$B$1000)/((MAESTRO!$B$3:$B$1000="ACADEMICOS")*(UPPER(MAESTRO!$L$3:$L$1000)="CONFIRMADO")),ROWS($A$3:A31))),"")</f>
        <v/>
      </c>
      <c r="F31" s="10" t="str">
        <f ca="1">IFERROR(INDEX(MAESTRO!F:F,_xludf.AGGREGATE(15,6,ROW(MAESTRO!$B$3:$B$1000)/((MAESTRO!$B$3:$B$1000="ACADEMICOS")*(UPPER(MAESTRO!$L$3:$L$1000)="CONFIRMADO")),ROWS($A$3:A31))),"")</f>
        <v/>
      </c>
      <c r="G31" s="10" t="str">
        <f ca="1">IFERROR(INDEX(MAESTRO!G:G,_xludf.AGGREGATE(15,6,ROW(MAESTRO!$B$3:$B$1000)/((MAESTRO!$B$3:$B$1000="ACADEMICOS")*(UPPER(MAESTRO!$L$3:$L$1000)="CONFIRMADO")),ROWS($A$3:A31))),"")</f>
        <v/>
      </c>
      <c r="H31" s="10" t="str">
        <f ca="1">IFERROR(INDEX(MAESTRO!H:H,_xludf.AGGREGATE(15,6,ROW(MAESTRO!$B$3:$B$1000)/((MAESTRO!$B$3:$B$1000="ACADEMICOS")*(UPPER(MAESTRO!$L$3:$L$1000)="CONFIRMADO")),ROWS($A$3:A31))),"")</f>
        <v/>
      </c>
      <c r="I31" s="10" t="str">
        <f ca="1">IFERROR(INDEX(MAESTRO!I:I,_xludf.AGGREGATE(15,6,ROW(MAESTRO!$B$3:$B$1000)/((MAESTRO!$B$3:$B$1000="ACADEMICOS")*(UPPER(MAESTRO!$L$3:$L$1000)="CONFIRMADO")),ROWS($A$3:A31))),"")</f>
        <v/>
      </c>
      <c r="J31" s="10" t="str">
        <f ca="1">IFERROR(INDEX(MAESTRO!J:J,_xludf.AGGREGATE(15,6,ROW(MAESTRO!$B$3:$B$1000)/((MAESTRO!$B$3:$B$1000="ACADEMICOS")*(UPPER(MAESTRO!$L$3:$L$1000)="CONFIRMADO")),ROWS($A$3:A31))),"")</f>
        <v/>
      </c>
      <c r="K31" s="10" t="str">
        <f ca="1">IFERROR(INDEX(MAESTRO!K:K,_xludf.AGGREGATE(15,6,ROW(MAESTRO!$B$3:$B$1000)/((MAESTRO!$B$3:$B$1000="ACADEMICOS")*(UPPER(MAESTRO!$L$3:$L$1000)="CONFIRMADO")),ROWS($A$3:A31))),"")</f>
        <v/>
      </c>
      <c r="L31" s="10" t="str">
        <f ca="1">IFERROR(INDEX(MAESTRO!L:L,_xludf.AGGREGATE(15,6,ROW(MAESTRO!$B$3:$B$1000)/((MAESTRO!$B$3:$B$1000="ACADEMICOS")*(UPPER(MAESTRO!$L$3:$L$1000)="CONFIRMADO")),ROWS($A$3:A31))),"")</f>
        <v/>
      </c>
      <c r="M31" s="10" t="str">
        <f ca="1">IFERROR(INDEX(MAESTRO!M:M,_xludf.AGGREGATE(15,6,ROW(MAESTRO!$B$3:$B$1000)/((MAESTRO!$B$3:$B$1000="ACADEMICOS")*(UPPER(MAESTRO!$L$3:$L$1000)="CONFIRMADO")),ROWS($A$3:A31))),"")</f>
        <v/>
      </c>
      <c r="N31" s="10" t="str">
        <f ca="1">IFERROR(INDEX(MAESTRO!N:N,_xludf.AGGREGATE(15,6,ROW(MAESTRO!$B$3:$B$1000)/((MAESTRO!$B$3:$B$1000="ACADEMICOS")*(UPPER(MAESTRO!$L$3:$L$1000)="CONFIRMADO")),ROWS($A$3:A31))),"")</f>
        <v/>
      </c>
      <c r="O31" s="10" t="str">
        <f ca="1">IFERROR(INDEX(MAESTRO!O:O,_xludf.AGGREGATE(15,6,ROW(MAESTRO!$B$3:$B$1000)/((MAESTRO!$B$3:$B$1000="ACADEMICOS")*(UPPER(MAESTRO!$L$3:$L$1000)="CONFIRMADO")),ROWS($A$3:A31))),"")</f>
        <v/>
      </c>
      <c r="P31" s="10" t="str">
        <f ca="1">IFERROR(INDEX(MAESTRO!P:P,_xludf.AGGREGATE(15,6,ROW(MAESTRO!$B$3:$B$1000)/((MAESTRO!$B$3:$B$1000="ACADEMICOS")*(UPPER(MAESTRO!$L$3:$L$1000)="CONFIRMADO")),ROWS($A$3:A31))),"")</f>
        <v/>
      </c>
      <c r="Q31" s="10" t="str">
        <f ca="1">IFERROR(INDEX(MAESTRO!Q:Q,_xludf.AGGREGATE(15,6,ROW(MAESTRO!$B$3:$B$1000)/((MAESTRO!$B$3:$B$1000="ACADEMICOS")*(UPPER(MAESTRO!$L$3:$L$1000)="CONFIRMADO")),ROWS($A$3:A31))),"")</f>
        <v/>
      </c>
      <c r="R31" s="10" t="str">
        <f ca="1">IFERROR(INDEX(MAESTRO!R:R,_xludf.AGGREGATE(15,6,ROW(MAESTRO!$B$3:$B$1000)/((MAESTRO!$B$3:$B$1000="ACADEMICOS")*(UPPER(MAESTRO!$L$3:$L$1000)="CONFIRMADO")),ROWS($A$3:A31))),"")</f>
        <v/>
      </c>
      <c r="S31" s="10" t="str">
        <f ca="1">IFERROR(INDEX(MAESTRO!S:S,_xludf.AGGREGATE(15,6,ROW(MAESTRO!$B$3:$B$1000)/((MAESTRO!$B$3:$B$1000="ACADEMICOS")*(UPPER(MAESTRO!$L$3:$L$1000)="CONFIRMADO")),ROWS($A$3:A31))),"")</f>
        <v/>
      </c>
      <c r="T31" s="10" t="str">
        <f ca="1">IFERROR(INDEX(MAESTRO!T:T,_xludf.AGGREGATE(15,6,ROW(MAESTRO!$B$3:$B$1000)/((MAESTRO!$B$3:$B$1000="ACADEMICOS")*(UPPER(MAESTRO!$L$3:$L$1000)="CONFIRMADO")),ROWS($A$3:A31))),"")</f>
        <v/>
      </c>
      <c r="U31" s="10" t="str">
        <f ca="1">IFERROR(INDEX(MAESTRO!U:U,_xludf.AGGREGATE(15,6,ROW(MAESTRO!$B$3:$B$1000)/((MAESTRO!$B$3:$B$1000="ACADEMICOS")*(UPPER(MAESTRO!$L$3:$L$1000)="CONFIRMADO")),ROWS($A$3:A31))),"")</f>
        <v/>
      </c>
      <c r="V31" s="10" t="str">
        <f ca="1">IFERROR(INDEX(MAESTRO!V:V,_xludf.AGGREGATE(15,6,ROW(MAESTRO!$B$3:$B$1000)/((MAESTRO!$B$3:$B$1000="ACADEMICOS")*(UPPER(MAESTRO!$L$3:$L$1000)="CONFIRMADO")),ROWS($A$3:A31))),"")</f>
        <v/>
      </c>
      <c r="W31" s="10" t="str">
        <f ca="1">IFERROR(INDEX(MAESTRO!W:W,_xludf.AGGREGATE(15,6,ROW(MAESTRO!$B$3:$B$1000)/((MAESTRO!$B$3:$B$1000="ACADEMICOS")*(UPPER(MAESTRO!$L$3:$L$1000)="CONFIRMADO")),ROWS($A$3:A31))),"")</f>
        <v/>
      </c>
      <c r="X31" s="10" t="str">
        <f ca="1">IFERROR(INDEX(MAESTRO!X:X,_xludf.AGGREGATE(15,6,ROW(MAESTRO!$B$3:$B$1000)/((MAESTRO!$B$3:$B$1000="ACADEMICOS")*(UPPER(MAESTRO!$L$3:$L$1000)="CONFIRMADO")),ROWS($A$3:A31))),"")</f>
        <v/>
      </c>
    </row>
    <row r="32" spans="1:24" ht="22.05" customHeight="1">
      <c r="A32" s="21" t="str">
        <f ca="1">IFERROR(INDEX(MAESTRO!A:A,_xludf.AGGREGATE(15,6,ROW(MAESTRO!$B$3:$B$1000)/((MAESTRO!$B$3:$B$1000="ACADEMICOS")*(UPPER(MAESTRO!$L$3:$L$1000)="CONFIRMADO")),ROWS($A$3:A32))),"")</f>
        <v/>
      </c>
      <c r="B32" s="21" t="str">
        <f ca="1">IFERROR(INDEX(MAESTRO!B:B,_xludf.AGGREGATE(15,6,ROW(MAESTRO!$B$3:$B$1000)/((MAESTRO!$B$3:$B$1000="ACADEMICOS")*(UPPER(MAESTRO!$L$3:$L$1000)="CONFIRMADO")),ROWS($A$3:A32))),"")</f>
        <v/>
      </c>
      <c r="C32" s="21" t="str">
        <f ca="1">IFERROR(INDEX(MAESTRO!C:C,_xludf.AGGREGATE(15,6,ROW(MAESTRO!$B$3:$B$1000)/((MAESTRO!$B$3:$B$1000="ACADEMICOS")*(UPPER(MAESTRO!$L$3:$L$1000)="CONFIRMADO")),ROWS($A$3:A32))),"")</f>
        <v/>
      </c>
      <c r="D32" s="21" t="str">
        <f ca="1">IFERROR(INDEX(MAESTRO!D:D,_xludf.AGGREGATE(15,6,ROW(MAESTRO!$B$3:$B$1000)/((MAESTRO!$B$3:$B$1000="ACADEMICOS")*(UPPER(MAESTRO!$L$3:$L$1000)="CONFIRMADO")),ROWS($A$3:A32))),"")</f>
        <v/>
      </c>
      <c r="E32" s="21" t="str">
        <f ca="1">IFERROR(INDEX(MAESTRO!E:E,_xludf.AGGREGATE(15,6,ROW(MAESTRO!$B$3:$B$1000)/((MAESTRO!$B$3:$B$1000="ACADEMICOS")*(UPPER(MAESTRO!$L$3:$L$1000)="CONFIRMADO")),ROWS($A$3:A32))),"")</f>
        <v/>
      </c>
      <c r="F32" s="21" t="str">
        <f ca="1">IFERROR(INDEX(MAESTRO!F:F,_xludf.AGGREGATE(15,6,ROW(MAESTRO!$B$3:$B$1000)/((MAESTRO!$B$3:$B$1000="ACADEMICOS")*(UPPER(MAESTRO!$L$3:$L$1000)="CONFIRMADO")),ROWS($A$3:A32))),"")</f>
        <v/>
      </c>
      <c r="G32" s="21" t="str">
        <f ca="1">IFERROR(INDEX(MAESTRO!G:G,_xludf.AGGREGATE(15,6,ROW(MAESTRO!$B$3:$B$1000)/((MAESTRO!$B$3:$B$1000="ACADEMICOS")*(UPPER(MAESTRO!$L$3:$L$1000)="CONFIRMADO")),ROWS($A$3:A32))),"")</f>
        <v/>
      </c>
      <c r="H32" s="21" t="str">
        <f ca="1">IFERROR(INDEX(MAESTRO!H:H,_xludf.AGGREGATE(15,6,ROW(MAESTRO!$B$3:$B$1000)/((MAESTRO!$B$3:$B$1000="ACADEMICOS")*(UPPER(MAESTRO!$L$3:$L$1000)="CONFIRMADO")),ROWS($A$3:A32))),"")</f>
        <v/>
      </c>
      <c r="I32" s="21" t="str">
        <f ca="1">IFERROR(INDEX(MAESTRO!I:I,_xludf.AGGREGATE(15,6,ROW(MAESTRO!$B$3:$B$1000)/((MAESTRO!$B$3:$B$1000="ACADEMICOS")*(UPPER(MAESTRO!$L$3:$L$1000)="CONFIRMADO")),ROWS($A$3:A32))),"")</f>
        <v/>
      </c>
      <c r="J32" s="21" t="str">
        <f ca="1">IFERROR(INDEX(MAESTRO!J:J,_xludf.AGGREGATE(15,6,ROW(MAESTRO!$B$3:$B$1000)/((MAESTRO!$B$3:$B$1000="ACADEMICOS")*(UPPER(MAESTRO!$L$3:$L$1000)="CONFIRMADO")),ROWS($A$3:A32))),"")</f>
        <v/>
      </c>
      <c r="K32" s="21" t="str">
        <f ca="1">IFERROR(INDEX(MAESTRO!K:K,_xludf.AGGREGATE(15,6,ROW(MAESTRO!$B$3:$B$1000)/((MAESTRO!$B$3:$B$1000="ACADEMICOS")*(UPPER(MAESTRO!$L$3:$L$1000)="CONFIRMADO")),ROWS($A$3:A32))),"")</f>
        <v/>
      </c>
      <c r="L32" s="21" t="str">
        <f ca="1">IFERROR(INDEX(MAESTRO!L:L,_xludf.AGGREGATE(15,6,ROW(MAESTRO!$B$3:$B$1000)/((MAESTRO!$B$3:$B$1000="ACADEMICOS")*(UPPER(MAESTRO!$L$3:$L$1000)="CONFIRMADO")),ROWS($A$3:A32))),"")</f>
        <v/>
      </c>
      <c r="M32" s="21" t="str">
        <f ca="1">IFERROR(INDEX(MAESTRO!M:M,_xludf.AGGREGATE(15,6,ROW(MAESTRO!$B$3:$B$1000)/((MAESTRO!$B$3:$B$1000="ACADEMICOS")*(UPPER(MAESTRO!$L$3:$L$1000)="CONFIRMADO")),ROWS($A$3:A32))),"")</f>
        <v/>
      </c>
      <c r="N32" s="21" t="str">
        <f ca="1">IFERROR(INDEX(MAESTRO!N:N,_xludf.AGGREGATE(15,6,ROW(MAESTRO!$B$3:$B$1000)/((MAESTRO!$B$3:$B$1000="ACADEMICOS")*(UPPER(MAESTRO!$L$3:$L$1000)="CONFIRMADO")),ROWS($A$3:A32))),"")</f>
        <v/>
      </c>
      <c r="O32" s="21" t="str">
        <f ca="1">IFERROR(INDEX(MAESTRO!O:O,_xludf.AGGREGATE(15,6,ROW(MAESTRO!$B$3:$B$1000)/((MAESTRO!$B$3:$B$1000="ACADEMICOS")*(UPPER(MAESTRO!$L$3:$L$1000)="CONFIRMADO")),ROWS($A$3:A32))),"")</f>
        <v/>
      </c>
      <c r="P32" s="21" t="str">
        <f ca="1">IFERROR(INDEX(MAESTRO!P:P,_xludf.AGGREGATE(15,6,ROW(MAESTRO!$B$3:$B$1000)/((MAESTRO!$B$3:$B$1000="ACADEMICOS")*(UPPER(MAESTRO!$L$3:$L$1000)="CONFIRMADO")),ROWS($A$3:A32))),"")</f>
        <v/>
      </c>
      <c r="Q32" s="21" t="str">
        <f ca="1">IFERROR(INDEX(MAESTRO!Q:Q,_xludf.AGGREGATE(15,6,ROW(MAESTRO!$B$3:$B$1000)/((MAESTRO!$B$3:$B$1000="ACADEMICOS")*(UPPER(MAESTRO!$L$3:$L$1000)="CONFIRMADO")),ROWS($A$3:A32))),"")</f>
        <v/>
      </c>
      <c r="R32" s="21" t="str">
        <f ca="1">IFERROR(INDEX(MAESTRO!R:R,_xludf.AGGREGATE(15,6,ROW(MAESTRO!$B$3:$B$1000)/((MAESTRO!$B$3:$B$1000="ACADEMICOS")*(UPPER(MAESTRO!$L$3:$L$1000)="CONFIRMADO")),ROWS($A$3:A32))),"")</f>
        <v/>
      </c>
      <c r="S32" s="21" t="str">
        <f ca="1">IFERROR(INDEX(MAESTRO!S:S,_xludf.AGGREGATE(15,6,ROW(MAESTRO!$B$3:$B$1000)/((MAESTRO!$B$3:$B$1000="ACADEMICOS")*(UPPER(MAESTRO!$L$3:$L$1000)="CONFIRMADO")),ROWS($A$3:A32))),"")</f>
        <v/>
      </c>
      <c r="T32" s="21" t="str">
        <f ca="1">IFERROR(INDEX(MAESTRO!T:T,_xludf.AGGREGATE(15,6,ROW(MAESTRO!$B$3:$B$1000)/((MAESTRO!$B$3:$B$1000="ACADEMICOS")*(UPPER(MAESTRO!$L$3:$L$1000)="CONFIRMADO")),ROWS($A$3:A32))),"")</f>
        <v/>
      </c>
      <c r="U32" s="21" t="str">
        <f ca="1">IFERROR(INDEX(MAESTRO!U:U,_xludf.AGGREGATE(15,6,ROW(MAESTRO!$B$3:$B$1000)/((MAESTRO!$B$3:$B$1000="ACADEMICOS")*(UPPER(MAESTRO!$L$3:$L$1000)="CONFIRMADO")),ROWS($A$3:A32))),"")</f>
        <v/>
      </c>
      <c r="V32" s="21" t="str">
        <f ca="1">IFERROR(INDEX(MAESTRO!V:V,_xludf.AGGREGATE(15,6,ROW(MAESTRO!$B$3:$B$1000)/((MAESTRO!$B$3:$B$1000="ACADEMICOS")*(UPPER(MAESTRO!$L$3:$L$1000)="CONFIRMADO")),ROWS($A$3:A32))),"")</f>
        <v/>
      </c>
      <c r="W32" s="21" t="str">
        <f ca="1">IFERROR(INDEX(MAESTRO!W:W,_xludf.AGGREGATE(15,6,ROW(MAESTRO!$B$3:$B$1000)/((MAESTRO!$B$3:$B$1000="ACADEMICOS")*(UPPER(MAESTRO!$L$3:$L$1000)="CONFIRMADO")),ROWS($A$3:A32))),"")</f>
        <v/>
      </c>
      <c r="X32" s="21" t="str">
        <f ca="1">IFERROR(INDEX(MAESTRO!X:X,_xludf.AGGREGATE(15,6,ROW(MAESTRO!$B$3:$B$1000)/((MAESTRO!$B$3:$B$1000="ACADEMICOS")*(UPPER(MAESTRO!$L$3:$L$1000)="CONFIRMADO")),ROWS($A$3:A32))),"")</f>
        <v/>
      </c>
    </row>
    <row r="33" spans="1:24" ht="22.05" customHeight="1">
      <c r="A33" s="10" t="str">
        <f ca="1">IFERROR(INDEX(MAESTRO!A:A,_xludf.AGGREGATE(15,6,ROW(MAESTRO!$B$3:$B$1000)/((MAESTRO!$B$3:$B$1000="ACADEMICOS")*(UPPER(MAESTRO!$L$3:$L$1000)="CONFIRMADO")),ROWS($A$3:A33))),"")</f>
        <v/>
      </c>
      <c r="B33" s="10" t="str">
        <f ca="1">IFERROR(INDEX(MAESTRO!B:B,_xludf.AGGREGATE(15,6,ROW(MAESTRO!$B$3:$B$1000)/((MAESTRO!$B$3:$B$1000="ACADEMICOS")*(UPPER(MAESTRO!$L$3:$L$1000)="CONFIRMADO")),ROWS($A$3:A33))),"")</f>
        <v/>
      </c>
      <c r="C33" s="10" t="str">
        <f ca="1">IFERROR(INDEX(MAESTRO!C:C,_xludf.AGGREGATE(15,6,ROW(MAESTRO!$B$3:$B$1000)/((MAESTRO!$B$3:$B$1000="ACADEMICOS")*(UPPER(MAESTRO!$L$3:$L$1000)="CONFIRMADO")),ROWS($A$3:A33))),"")</f>
        <v/>
      </c>
      <c r="D33" s="10" t="str">
        <f ca="1">IFERROR(INDEX(MAESTRO!D:D,_xludf.AGGREGATE(15,6,ROW(MAESTRO!$B$3:$B$1000)/((MAESTRO!$B$3:$B$1000="ACADEMICOS")*(UPPER(MAESTRO!$L$3:$L$1000)="CONFIRMADO")),ROWS($A$3:A33))),"")</f>
        <v/>
      </c>
      <c r="E33" s="10" t="str">
        <f ca="1">IFERROR(INDEX(MAESTRO!E:E,_xludf.AGGREGATE(15,6,ROW(MAESTRO!$B$3:$B$1000)/((MAESTRO!$B$3:$B$1000="ACADEMICOS")*(UPPER(MAESTRO!$L$3:$L$1000)="CONFIRMADO")),ROWS($A$3:A33))),"")</f>
        <v/>
      </c>
      <c r="F33" s="10" t="str">
        <f ca="1">IFERROR(INDEX(MAESTRO!F:F,_xludf.AGGREGATE(15,6,ROW(MAESTRO!$B$3:$B$1000)/((MAESTRO!$B$3:$B$1000="ACADEMICOS")*(UPPER(MAESTRO!$L$3:$L$1000)="CONFIRMADO")),ROWS($A$3:A33))),"")</f>
        <v/>
      </c>
      <c r="G33" s="10" t="str">
        <f ca="1">IFERROR(INDEX(MAESTRO!G:G,_xludf.AGGREGATE(15,6,ROW(MAESTRO!$B$3:$B$1000)/((MAESTRO!$B$3:$B$1000="ACADEMICOS")*(UPPER(MAESTRO!$L$3:$L$1000)="CONFIRMADO")),ROWS($A$3:A33))),"")</f>
        <v/>
      </c>
      <c r="H33" s="10" t="str">
        <f ca="1">IFERROR(INDEX(MAESTRO!H:H,_xludf.AGGREGATE(15,6,ROW(MAESTRO!$B$3:$B$1000)/((MAESTRO!$B$3:$B$1000="ACADEMICOS")*(UPPER(MAESTRO!$L$3:$L$1000)="CONFIRMADO")),ROWS($A$3:A33))),"")</f>
        <v/>
      </c>
      <c r="I33" s="10" t="str">
        <f ca="1">IFERROR(INDEX(MAESTRO!I:I,_xludf.AGGREGATE(15,6,ROW(MAESTRO!$B$3:$B$1000)/((MAESTRO!$B$3:$B$1000="ACADEMICOS")*(UPPER(MAESTRO!$L$3:$L$1000)="CONFIRMADO")),ROWS($A$3:A33))),"")</f>
        <v/>
      </c>
      <c r="J33" s="10" t="str">
        <f ca="1">IFERROR(INDEX(MAESTRO!J:J,_xludf.AGGREGATE(15,6,ROW(MAESTRO!$B$3:$B$1000)/((MAESTRO!$B$3:$B$1000="ACADEMICOS")*(UPPER(MAESTRO!$L$3:$L$1000)="CONFIRMADO")),ROWS($A$3:A33))),"")</f>
        <v/>
      </c>
      <c r="K33" s="10" t="str">
        <f ca="1">IFERROR(INDEX(MAESTRO!K:K,_xludf.AGGREGATE(15,6,ROW(MAESTRO!$B$3:$B$1000)/((MAESTRO!$B$3:$B$1000="ACADEMICOS")*(UPPER(MAESTRO!$L$3:$L$1000)="CONFIRMADO")),ROWS($A$3:A33))),"")</f>
        <v/>
      </c>
      <c r="L33" s="10" t="str">
        <f ca="1">IFERROR(INDEX(MAESTRO!L:L,_xludf.AGGREGATE(15,6,ROW(MAESTRO!$B$3:$B$1000)/((MAESTRO!$B$3:$B$1000="ACADEMICOS")*(UPPER(MAESTRO!$L$3:$L$1000)="CONFIRMADO")),ROWS($A$3:A33))),"")</f>
        <v/>
      </c>
      <c r="M33" s="10" t="str">
        <f ca="1">IFERROR(INDEX(MAESTRO!M:M,_xludf.AGGREGATE(15,6,ROW(MAESTRO!$B$3:$B$1000)/((MAESTRO!$B$3:$B$1000="ACADEMICOS")*(UPPER(MAESTRO!$L$3:$L$1000)="CONFIRMADO")),ROWS($A$3:A33))),"")</f>
        <v/>
      </c>
      <c r="N33" s="10" t="str">
        <f ca="1">IFERROR(INDEX(MAESTRO!N:N,_xludf.AGGREGATE(15,6,ROW(MAESTRO!$B$3:$B$1000)/((MAESTRO!$B$3:$B$1000="ACADEMICOS")*(UPPER(MAESTRO!$L$3:$L$1000)="CONFIRMADO")),ROWS($A$3:A33))),"")</f>
        <v/>
      </c>
      <c r="O33" s="10" t="str">
        <f ca="1">IFERROR(INDEX(MAESTRO!O:O,_xludf.AGGREGATE(15,6,ROW(MAESTRO!$B$3:$B$1000)/((MAESTRO!$B$3:$B$1000="ACADEMICOS")*(UPPER(MAESTRO!$L$3:$L$1000)="CONFIRMADO")),ROWS($A$3:A33))),"")</f>
        <v/>
      </c>
      <c r="P33" s="10" t="str">
        <f ca="1">IFERROR(INDEX(MAESTRO!P:P,_xludf.AGGREGATE(15,6,ROW(MAESTRO!$B$3:$B$1000)/((MAESTRO!$B$3:$B$1000="ACADEMICOS")*(UPPER(MAESTRO!$L$3:$L$1000)="CONFIRMADO")),ROWS($A$3:A33))),"")</f>
        <v/>
      </c>
      <c r="Q33" s="10" t="str">
        <f ca="1">IFERROR(INDEX(MAESTRO!Q:Q,_xludf.AGGREGATE(15,6,ROW(MAESTRO!$B$3:$B$1000)/((MAESTRO!$B$3:$B$1000="ACADEMICOS")*(UPPER(MAESTRO!$L$3:$L$1000)="CONFIRMADO")),ROWS($A$3:A33))),"")</f>
        <v/>
      </c>
      <c r="R33" s="10" t="str">
        <f ca="1">IFERROR(INDEX(MAESTRO!R:R,_xludf.AGGREGATE(15,6,ROW(MAESTRO!$B$3:$B$1000)/((MAESTRO!$B$3:$B$1000="ACADEMICOS")*(UPPER(MAESTRO!$L$3:$L$1000)="CONFIRMADO")),ROWS($A$3:A33))),"")</f>
        <v/>
      </c>
      <c r="S33" s="10" t="str">
        <f ca="1">IFERROR(INDEX(MAESTRO!S:S,_xludf.AGGREGATE(15,6,ROW(MAESTRO!$B$3:$B$1000)/((MAESTRO!$B$3:$B$1000="ACADEMICOS")*(UPPER(MAESTRO!$L$3:$L$1000)="CONFIRMADO")),ROWS($A$3:A33))),"")</f>
        <v/>
      </c>
      <c r="T33" s="10" t="str">
        <f ca="1">IFERROR(INDEX(MAESTRO!T:T,_xludf.AGGREGATE(15,6,ROW(MAESTRO!$B$3:$B$1000)/((MAESTRO!$B$3:$B$1000="ACADEMICOS")*(UPPER(MAESTRO!$L$3:$L$1000)="CONFIRMADO")),ROWS($A$3:A33))),"")</f>
        <v/>
      </c>
      <c r="U33" s="10" t="str">
        <f ca="1">IFERROR(INDEX(MAESTRO!U:U,_xludf.AGGREGATE(15,6,ROW(MAESTRO!$B$3:$B$1000)/((MAESTRO!$B$3:$B$1000="ACADEMICOS")*(UPPER(MAESTRO!$L$3:$L$1000)="CONFIRMADO")),ROWS($A$3:A33))),"")</f>
        <v/>
      </c>
      <c r="V33" s="10" t="str">
        <f ca="1">IFERROR(INDEX(MAESTRO!V:V,_xludf.AGGREGATE(15,6,ROW(MAESTRO!$B$3:$B$1000)/((MAESTRO!$B$3:$B$1000="ACADEMICOS")*(UPPER(MAESTRO!$L$3:$L$1000)="CONFIRMADO")),ROWS($A$3:A33))),"")</f>
        <v/>
      </c>
      <c r="W33" s="10" t="str">
        <f ca="1">IFERROR(INDEX(MAESTRO!W:W,_xludf.AGGREGATE(15,6,ROW(MAESTRO!$B$3:$B$1000)/((MAESTRO!$B$3:$B$1000="ACADEMICOS")*(UPPER(MAESTRO!$L$3:$L$1000)="CONFIRMADO")),ROWS($A$3:A33))),"")</f>
        <v/>
      </c>
      <c r="X33" s="10" t="str">
        <f ca="1">IFERROR(INDEX(MAESTRO!X:X,_xludf.AGGREGATE(15,6,ROW(MAESTRO!$B$3:$B$1000)/((MAESTRO!$B$3:$B$1000="ACADEMICOS")*(UPPER(MAESTRO!$L$3:$L$1000)="CONFIRMADO")),ROWS($A$3:A33))),"")</f>
        <v/>
      </c>
    </row>
    <row r="34" spans="1:24" ht="22.05" customHeight="1">
      <c r="A34" s="21" t="str">
        <f ca="1">IFERROR(INDEX(MAESTRO!A:A,_xludf.AGGREGATE(15,6,ROW(MAESTRO!$B$3:$B$1000)/((MAESTRO!$B$3:$B$1000="ACADEMICOS")*(UPPER(MAESTRO!$L$3:$L$1000)="CONFIRMADO")),ROWS($A$3:A34))),"")</f>
        <v/>
      </c>
      <c r="B34" s="21" t="str">
        <f ca="1">IFERROR(INDEX(MAESTRO!B:B,_xludf.AGGREGATE(15,6,ROW(MAESTRO!$B$3:$B$1000)/((MAESTRO!$B$3:$B$1000="ACADEMICOS")*(UPPER(MAESTRO!$L$3:$L$1000)="CONFIRMADO")),ROWS($A$3:A34))),"")</f>
        <v/>
      </c>
      <c r="C34" s="21" t="str">
        <f ca="1">IFERROR(INDEX(MAESTRO!C:C,_xludf.AGGREGATE(15,6,ROW(MAESTRO!$B$3:$B$1000)/((MAESTRO!$B$3:$B$1000="ACADEMICOS")*(UPPER(MAESTRO!$L$3:$L$1000)="CONFIRMADO")),ROWS($A$3:A34))),"")</f>
        <v/>
      </c>
      <c r="D34" s="21" t="str">
        <f ca="1">IFERROR(INDEX(MAESTRO!D:D,_xludf.AGGREGATE(15,6,ROW(MAESTRO!$B$3:$B$1000)/((MAESTRO!$B$3:$B$1000="ACADEMICOS")*(UPPER(MAESTRO!$L$3:$L$1000)="CONFIRMADO")),ROWS($A$3:A34))),"")</f>
        <v/>
      </c>
      <c r="E34" s="21" t="str">
        <f ca="1">IFERROR(INDEX(MAESTRO!E:E,_xludf.AGGREGATE(15,6,ROW(MAESTRO!$B$3:$B$1000)/((MAESTRO!$B$3:$B$1000="ACADEMICOS")*(UPPER(MAESTRO!$L$3:$L$1000)="CONFIRMADO")),ROWS($A$3:A34))),"")</f>
        <v/>
      </c>
      <c r="F34" s="21" t="str">
        <f ca="1">IFERROR(INDEX(MAESTRO!F:F,_xludf.AGGREGATE(15,6,ROW(MAESTRO!$B$3:$B$1000)/((MAESTRO!$B$3:$B$1000="ACADEMICOS")*(UPPER(MAESTRO!$L$3:$L$1000)="CONFIRMADO")),ROWS($A$3:A34))),"")</f>
        <v/>
      </c>
      <c r="G34" s="21" t="str">
        <f ca="1">IFERROR(INDEX(MAESTRO!G:G,_xludf.AGGREGATE(15,6,ROW(MAESTRO!$B$3:$B$1000)/((MAESTRO!$B$3:$B$1000="ACADEMICOS")*(UPPER(MAESTRO!$L$3:$L$1000)="CONFIRMADO")),ROWS($A$3:A34))),"")</f>
        <v/>
      </c>
      <c r="H34" s="21" t="str">
        <f ca="1">IFERROR(INDEX(MAESTRO!H:H,_xludf.AGGREGATE(15,6,ROW(MAESTRO!$B$3:$B$1000)/((MAESTRO!$B$3:$B$1000="ACADEMICOS")*(UPPER(MAESTRO!$L$3:$L$1000)="CONFIRMADO")),ROWS($A$3:A34))),"")</f>
        <v/>
      </c>
      <c r="I34" s="21" t="str">
        <f ca="1">IFERROR(INDEX(MAESTRO!I:I,_xludf.AGGREGATE(15,6,ROW(MAESTRO!$B$3:$B$1000)/((MAESTRO!$B$3:$B$1000="ACADEMICOS")*(UPPER(MAESTRO!$L$3:$L$1000)="CONFIRMADO")),ROWS($A$3:A34))),"")</f>
        <v/>
      </c>
      <c r="J34" s="21" t="str">
        <f ca="1">IFERROR(INDEX(MAESTRO!J:J,_xludf.AGGREGATE(15,6,ROW(MAESTRO!$B$3:$B$1000)/((MAESTRO!$B$3:$B$1000="ACADEMICOS")*(UPPER(MAESTRO!$L$3:$L$1000)="CONFIRMADO")),ROWS($A$3:A34))),"")</f>
        <v/>
      </c>
      <c r="K34" s="21" t="str">
        <f ca="1">IFERROR(INDEX(MAESTRO!K:K,_xludf.AGGREGATE(15,6,ROW(MAESTRO!$B$3:$B$1000)/((MAESTRO!$B$3:$B$1000="ACADEMICOS")*(UPPER(MAESTRO!$L$3:$L$1000)="CONFIRMADO")),ROWS($A$3:A34))),"")</f>
        <v/>
      </c>
      <c r="L34" s="21" t="str">
        <f ca="1">IFERROR(INDEX(MAESTRO!L:L,_xludf.AGGREGATE(15,6,ROW(MAESTRO!$B$3:$B$1000)/((MAESTRO!$B$3:$B$1000="ACADEMICOS")*(UPPER(MAESTRO!$L$3:$L$1000)="CONFIRMADO")),ROWS($A$3:A34))),"")</f>
        <v/>
      </c>
      <c r="M34" s="21" t="str">
        <f ca="1">IFERROR(INDEX(MAESTRO!M:M,_xludf.AGGREGATE(15,6,ROW(MAESTRO!$B$3:$B$1000)/((MAESTRO!$B$3:$B$1000="ACADEMICOS")*(UPPER(MAESTRO!$L$3:$L$1000)="CONFIRMADO")),ROWS($A$3:A34))),"")</f>
        <v/>
      </c>
      <c r="N34" s="21" t="str">
        <f ca="1">IFERROR(INDEX(MAESTRO!N:N,_xludf.AGGREGATE(15,6,ROW(MAESTRO!$B$3:$B$1000)/((MAESTRO!$B$3:$B$1000="ACADEMICOS")*(UPPER(MAESTRO!$L$3:$L$1000)="CONFIRMADO")),ROWS($A$3:A34))),"")</f>
        <v/>
      </c>
      <c r="O34" s="21" t="str">
        <f ca="1">IFERROR(INDEX(MAESTRO!O:O,_xludf.AGGREGATE(15,6,ROW(MAESTRO!$B$3:$B$1000)/((MAESTRO!$B$3:$B$1000="ACADEMICOS")*(UPPER(MAESTRO!$L$3:$L$1000)="CONFIRMADO")),ROWS($A$3:A34))),"")</f>
        <v/>
      </c>
      <c r="P34" s="21" t="str">
        <f ca="1">IFERROR(INDEX(MAESTRO!P:P,_xludf.AGGREGATE(15,6,ROW(MAESTRO!$B$3:$B$1000)/((MAESTRO!$B$3:$B$1000="ACADEMICOS")*(UPPER(MAESTRO!$L$3:$L$1000)="CONFIRMADO")),ROWS($A$3:A34))),"")</f>
        <v/>
      </c>
      <c r="Q34" s="21" t="str">
        <f ca="1">IFERROR(INDEX(MAESTRO!Q:Q,_xludf.AGGREGATE(15,6,ROW(MAESTRO!$B$3:$B$1000)/((MAESTRO!$B$3:$B$1000="ACADEMICOS")*(UPPER(MAESTRO!$L$3:$L$1000)="CONFIRMADO")),ROWS($A$3:A34))),"")</f>
        <v/>
      </c>
      <c r="R34" s="21" t="str">
        <f ca="1">IFERROR(INDEX(MAESTRO!R:R,_xludf.AGGREGATE(15,6,ROW(MAESTRO!$B$3:$B$1000)/((MAESTRO!$B$3:$B$1000="ACADEMICOS")*(UPPER(MAESTRO!$L$3:$L$1000)="CONFIRMADO")),ROWS($A$3:A34))),"")</f>
        <v/>
      </c>
      <c r="S34" s="21" t="str">
        <f ca="1">IFERROR(INDEX(MAESTRO!S:S,_xludf.AGGREGATE(15,6,ROW(MAESTRO!$B$3:$B$1000)/((MAESTRO!$B$3:$B$1000="ACADEMICOS")*(UPPER(MAESTRO!$L$3:$L$1000)="CONFIRMADO")),ROWS($A$3:A34))),"")</f>
        <v/>
      </c>
      <c r="T34" s="21" t="str">
        <f ca="1">IFERROR(INDEX(MAESTRO!T:T,_xludf.AGGREGATE(15,6,ROW(MAESTRO!$B$3:$B$1000)/((MAESTRO!$B$3:$B$1000="ACADEMICOS")*(UPPER(MAESTRO!$L$3:$L$1000)="CONFIRMADO")),ROWS($A$3:A34))),"")</f>
        <v/>
      </c>
      <c r="U34" s="21" t="str">
        <f ca="1">IFERROR(INDEX(MAESTRO!U:U,_xludf.AGGREGATE(15,6,ROW(MAESTRO!$B$3:$B$1000)/((MAESTRO!$B$3:$B$1000="ACADEMICOS")*(UPPER(MAESTRO!$L$3:$L$1000)="CONFIRMADO")),ROWS($A$3:A34))),"")</f>
        <v/>
      </c>
      <c r="V34" s="21" t="str">
        <f ca="1">IFERROR(INDEX(MAESTRO!V:V,_xludf.AGGREGATE(15,6,ROW(MAESTRO!$B$3:$B$1000)/((MAESTRO!$B$3:$B$1000="ACADEMICOS")*(UPPER(MAESTRO!$L$3:$L$1000)="CONFIRMADO")),ROWS($A$3:A34))),"")</f>
        <v/>
      </c>
      <c r="W34" s="21" t="str">
        <f ca="1">IFERROR(INDEX(MAESTRO!W:W,_xludf.AGGREGATE(15,6,ROW(MAESTRO!$B$3:$B$1000)/((MAESTRO!$B$3:$B$1000="ACADEMICOS")*(UPPER(MAESTRO!$L$3:$L$1000)="CONFIRMADO")),ROWS($A$3:A34))),"")</f>
        <v/>
      </c>
      <c r="X34" s="21" t="str">
        <f ca="1">IFERROR(INDEX(MAESTRO!X:X,_xludf.AGGREGATE(15,6,ROW(MAESTRO!$B$3:$B$1000)/((MAESTRO!$B$3:$B$1000="ACADEMICOS")*(UPPER(MAESTRO!$L$3:$L$1000)="CONFIRMADO")),ROWS($A$3:A34))),"")</f>
        <v/>
      </c>
    </row>
    <row r="35" spans="1:24" ht="22.05" customHeight="1">
      <c r="A35" s="10" t="str">
        <f ca="1">IFERROR(INDEX(MAESTRO!A:A,_xludf.AGGREGATE(15,6,ROW(MAESTRO!$B$3:$B$1000)/((MAESTRO!$B$3:$B$1000="ACADEMICOS")*(UPPER(MAESTRO!$L$3:$L$1000)="CONFIRMADO")),ROWS($A$3:A35))),"")</f>
        <v/>
      </c>
      <c r="B35" s="10" t="str">
        <f ca="1">IFERROR(INDEX(MAESTRO!B:B,_xludf.AGGREGATE(15,6,ROW(MAESTRO!$B$3:$B$1000)/((MAESTRO!$B$3:$B$1000="ACADEMICOS")*(UPPER(MAESTRO!$L$3:$L$1000)="CONFIRMADO")),ROWS($A$3:A35))),"")</f>
        <v/>
      </c>
      <c r="C35" s="10" t="str">
        <f ca="1">IFERROR(INDEX(MAESTRO!C:C,_xludf.AGGREGATE(15,6,ROW(MAESTRO!$B$3:$B$1000)/((MAESTRO!$B$3:$B$1000="ACADEMICOS")*(UPPER(MAESTRO!$L$3:$L$1000)="CONFIRMADO")),ROWS($A$3:A35))),"")</f>
        <v/>
      </c>
      <c r="D35" s="10" t="str">
        <f ca="1">IFERROR(INDEX(MAESTRO!D:D,_xludf.AGGREGATE(15,6,ROW(MAESTRO!$B$3:$B$1000)/((MAESTRO!$B$3:$B$1000="ACADEMICOS")*(UPPER(MAESTRO!$L$3:$L$1000)="CONFIRMADO")),ROWS($A$3:A35))),"")</f>
        <v/>
      </c>
      <c r="E35" s="10" t="str">
        <f ca="1">IFERROR(INDEX(MAESTRO!E:E,_xludf.AGGREGATE(15,6,ROW(MAESTRO!$B$3:$B$1000)/((MAESTRO!$B$3:$B$1000="ACADEMICOS")*(UPPER(MAESTRO!$L$3:$L$1000)="CONFIRMADO")),ROWS($A$3:A35))),"")</f>
        <v/>
      </c>
      <c r="F35" s="10" t="str">
        <f ca="1">IFERROR(INDEX(MAESTRO!F:F,_xludf.AGGREGATE(15,6,ROW(MAESTRO!$B$3:$B$1000)/((MAESTRO!$B$3:$B$1000="ACADEMICOS")*(UPPER(MAESTRO!$L$3:$L$1000)="CONFIRMADO")),ROWS($A$3:A35))),"")</f>
        <v/>
      </c>
      <c r="G35" s="10" t="str">
        <f ca="1">IFERROR(INDEX(MAESTRO!G:G,_xludf.AGGREGATE(15,6,ROW(MAESTRO!$B$3:$B$1000)/((MAESTRO!$B$3:$B$1000="ACADEMICOS")*(UPPER(MAESTRO!$L$3:$L$1000)="CONFIRMADO")),ROWS($A$3:A35))),"")</f>
        <v/>
      </c>
      <c r="H35" s="10" t="str">
        <f ca="1">IFERROR(INDEX(MAESTRO!H:H,_xludf.AGGREGATE(15,6,ROW(MAESTRO!$B$3:$B$1000)/((MAESTRO!$B$3:$B$1000="ACADEMICOS")*(UPPER(MAESTRO!$L$3:$L$1000)="CONFIRMADO")),ROWS($A$3:A35))),"")</f>
        <v/>
      </c>
      <c r="I35" s="10" t="str">
        <f ca="1">IFERROR(INDEX(MAESTRO!I:I,_xludf.AGGREGATE(15,6,ROW(MAESTRO!$B$3:$B$1000)/((MAESTRO!$B$3:$B$1000="ACADEMICOS")*(UPPER(MAESTRO!$L$3:$L$1000)="CONFIRMADO")),ROWS($A$3:A35))),"")</f>
        <v/>
      </c>
      <c r="J35" s="10" t="str">
        <f ca="1">IFERROR(INDEX(MAESTRO!J:J,_xludf.AGGREGATE(15,6,ROW(MAESTRO!$B$3:$B$1000)/((MAESTRO!$B$3:$B$1000="ACADEMICOS")*(UPPER(MAESTRO!$L$3:$L$1000)="CONFIRMADO")),ROWS($A$3:A35))),"")</f>
        <v/>
      </c>
      <c r="K35" s="10" t="str">
        <f ca="1">IFERROR(INDEX(MAESTRO!K:K,_xludf.AGGREGATE(15,6,ROW(MAESTRO!$B$3:$B$1000)/((MAESTRO!$B$3:$B$1000="ACADEMICOS")*(UPPER(MAESTRO!$L$3:$L$1000)="CONFIRMADO")),ROWS($A$3:A35))),"")</f>
        <v/>
      </c>
      <c r="L35" s="10" t="str">
        <f ca="1">IFERROR(INDEX(MAESTRO!L:L,_xludf.AGGREGATE(15,6,ROW(MAESTRO!$B$3:$B$1000)/((MAESTRO!$B$3:$B$1000="ACADEMICOS")*(UPPER(MAESTRO!$L$3:$L$1000)="CONFIRMADO")),ROWS($A$3:A35))),"")</f>
        <v/>
      </c>
      <c r="M35" s="10" t="str">
        <f ca="1">IFERROR(INDEX(MAESTRO!M:M,_xludf.AGGREGATE(15,6,ROW(MAESTRO!$B$3:$B$1000)/((MAESTRO!$B$3:$B$1000="ACADEMICOS")*(UPPER(MAESTRO!$L$3:$L$1000)="CONFIRMADO")),ROWS($A$3:A35))),"")</f>
        <v/>
      </c>
      <c r="N35" s="10" t="str">
        <f ca="1">IFERROR(INDEX(MAESTRO!N:N,_xludf.AGGREGATE(15,6,ROW(MAESTRO!$B$3:$B$1000)/((MAESTRO!$B$3:$B$1000="ACADEMICOS")*(UPPER(MAESTRO!$L$3:$L$1000)="CONFIRMADO")),ROWS($A$3:A35))),"")</f>
        <v/>
      </c>
      <c r="O35" s="10" t="str">
        <f ca="1">IFERROR(INDEX(MAESTRO!O:O,_xludf.AGGREGATE(15,6,ROW(MAESTRO!$B$3:$B$1000)/((MAESTRO!$B$3:$B$1000="ACADEMICOS")*(UPPER(MAESTRO!$L$3:$L$1000)="CONFIRMADO")),ROWS($A$3:A35))),"")</f>
        <v/>
      </c>
      <c r="P35" s="10" t="str">
        <f ca="1">IFERROR(INDEX(MAESTRO!P:P,_xludf.AGGREGATE(15,6,ROW(MAESTRO!$B$3:$B$1000)/((MAESTRO!$B$3:$B$1000="ACADEMICOS")*(UPPER(MAESTRO!$L$3:$L$1000)="CONFIRMADO")),ROWS($A$3:A35))),"")</f>
        <v/>
      </c>
      <c r="Q35" s="10" t="str">
        <f ca="1">IFERROR(INDEX(MAESTRO!Q:Q,_xludf.AGGREGATE(15,6,ROW(MAESTRO!$B$3:$B$1000)/((MAESTRO!$B$3:$B$1000="ACADEMICOS")*(UPPER(MAESTRO!$L$3:$L$1000)="CONFIRMADO")),ROWS($A$3:A35))),"")</f>
        <v/>
      </c>
      <c r="R35" s="10" t="str">
        <f ca="1">IFERROR(INDEX(MAESTRO!R:R,_xludf.AGGREGATE(15,6,ROW(MAESTRO!$B$3:$B$1000)/((MAESTRO!$B$3:$B$1000="ACADEMICOS")*(UPPER(MAESTRO!$L$3:$L$1000)="CONFIRMADO")),ROWS($A$3:A35))),"")</f>
        <v/>
      </c>
      <c r="S35" s="10" t="str">
        <f ca="1">IFERROR(INDEX(MAESTRO!S:S,_xludf.AGGREGATE(15,6,ROW(MAESTRO!$B$3:$B$1000)/((MAESTRO!$B$3:$B$1000="ACADEMICOS")*(UPPER(MAESTRO!$L$3:$L$1000)="CONFIRMADO")),ROWS($A$3:A35))),"")</f>
        <v/>
      </c>
      <c r="T35" s="10" t="str">
        <f ca="1">IFERROR(INDEX(MAESTRO!T:T,_xludf.AGGREGATE(15,6,ROW(MAESTRO!$B$3:$B$1000)/((MAESTRO!$B$3:$B$1000="ACADEMICOS")*(UPPER(MAESTRO!$L$3:$L$1000)="CONFIRMADO")),ROWS($A$3:A35))),"")</f>
        <v/>
      </c>
      <c r="U35" s="10" t="str">
        <f ca="1">IFERROR(INDEX(MAESTRO!U:U,_xludf.AGGREGATE(15,6,ROW(MAESTRO!$B$3:$B$1000)/((MAESTRO!$B$3:$B$1000="ACADEMICOS")*(UPPER(MAESTRO!$L$3:$L$1000)="CONFIRMADO")),ROWS($A$3:A35))),"")</f>
        <v/>
      </c>
      <c r="V35" s="10" t="str">
        <f ca="1">IFERROR(INDEX(MAESTRO!V:V,_xludf.AGGREGATE(15,6,ROW(MAESTRO!$B$3:$B$1000)/((MAESTRO!$B$3:$B$1000="ACADEMICOS")*(UPPER(MAESTRO!$L$3:$L$1000)="CONFIRMADO")),ROWS($A$3:A35))),"")</f>
        <v/>
      </c>
      <c r="W35" s="10" t="str">
        <f ca="1">IFERROR(INDEX(MAESTRO!W:W,_xludf.AGGREGATE(15,6,ROW(MAESTRO!$B$3:$B$1000)/((MAESTRO!$B$3:$B$1000="ACADEMICOS")*(UPPER(MAESTRO!$L$3:$L$1000)="CONFIRMADO")),ROWS($A$3:A35))),"")</f>
        <v/>
      </c>
      <c r="X35" s="10" t="str">
        <f ca="1">IFERROR(INDEX(MAESTRO!X:X,_xludf.AGGREGATE(15,6,ROW(MAESTRO!$B$3:$B$1000)/((MAESTRO!$B$3:$B$1000="ACADEMICOS")*(UPPER(MAESTRO!$L$3:$L$1000)="CONFIRMADO")),ROWS($A$3:A35))),"")</f>
        <v/>
      </c>
    </row>
    <row r="36" spans="1:24" ht="22.05" customHeight="1">
      <c r="A36" s="21" t="str">
        <f ca="1">IFERROR(INDEX(MAESTRO!A:A,_xludf.AGGREGATE(15,6,ROW(MAESTRO!$B$3:$B$1000)/((MAESTRO!$B$3:$B$1000="ACADEMICOS")*(UPPER(MAESTRO!$L$3:$L$1000)="CONFIRMADO")),ROWS($A$3:A36))),"")</f>
        <v/>
      </c>
      <c r="B36" s="21" t="str">
        <f ca="1">IFERROR(INDEX(MAESTRO!B:B,_xludf.AGGREGATE(15,6,ROW(MAESTRO!$B$3:$B$1000)/((MAESTRO!$B$3:$B$1000="ACADEMICOS")*(UPPER(MAESTRO!$L$3:$L$1000)="CONFIRMADO")),ROWS($A$3:A36))),"")</f>
        <v/>
      </c>
      <c r="C36" s="21" t="str">
        <f ca="1">IFERROR(INDEX(MAESTRO!C:C,_xludf.AGGREGATE(15,6,ROW(MAESTRO!$B$3:$B$1000)/((MAESTRO!$B$3:$B$1000="ACADEMICOS")*(UPPER(MAESTRO!$L$3:$L$1000)="CONFIRMADO")),ROWS($A$3:A36))),"")</f>
        <v/>
      </c>
      <c r="D36" s="21" t="str">
        <f ca="1">IFERROR(INDEX(MAESTRO!D:D,_xludf.AGGREGATE(15,6,ROW(MAESTRO!$B$3:$B$1000)/((MAESTRO!$B$3:$B$1000="ACADEMICOS")*(UPPER(MAESTRO!$L$3:$L$1000)="CONFIRMADO")),ROWS($A$3:A36))),"")</f>
        <v/>
      </c>
      <c r="E36" s="21" t="str">
        <f ca="1">IFERROR(INDEX(MAESTRO!E:E,_xludf.AGGREGATE(15,6,ROW(MAESTRO!$B$3:$B$1000)/((MAESTRO!$B$3:$B$1000="ACADEMICOS")*(UPPER(MAESTRO!$L$3:$L$1000)="CONFIRMADO")),ROWS($A$3:A36))),"")</f>
        <v/>
      </c>
      <c r="F36" s="21" t="str">
        <f ca="1">IFERROR(INDEX(MAESTRO!F:F,_xludf.AGGREGATE(15,6,ROW(MAESTRO!$B$3:$B$1000)/((MAESTRO!$B$3:$B$1000="ACADEMICOS")*(UPPER(MAESTRO!$L$3:$L$1000)="CONFIRMADO")),ROWS($A$3:A36))),"")</f>
        <v/>
      </c>
      <c r="G36" s="21" t="str">
        <f ca="1">IFERROR(INDEX(MAESTRO!G:G,_xludf.AGGREGATE(15,6,ROW(MAESTRO!$B$3:$B$1000)/((MAESTRO!$B$3:$B$1000="ACADEMICOS")*(UPPER(MAESTRO!$L$3:$L$1000)="CONFIRMADO")),ROWS($A$3:A36))),"")</f>
        <v/>
      </c>
      <c r="H36" s="21" t="str">
        <f ca="1">IFERROR(INDEX(MAESTRO!H:H,_xludf.AGGREGATE(15,6,ROW(MAESTRO!$B$3:$B$1000)/((MAESTRO!$B$3:$B$1000="ACADEMICOS")*(UPPER(MAESTRO!$L$3:$L$1000)="CONFIRMADO")),ROWS($A$3:A36))),"")</f>
        <v/>
      </c>
      <c r="I36" s="21" t="str">
        <f ca="1">IFERROR(INDEX(MAESTRO!I:I,_xludf.AGGREGATE(15,6,ROW(MAESTRO!$B$3:$B$1000)/((MAESTRO!$B$3:$B$1000="ACADEMICOS")*(UPPER(MAESTRO!$L$3:$L$1000)="CONFIRMADO")),ROWS($A$3:A36))),"")</f>
        <v/>
      </c>
      <c r="J36" s="21" t="str">
        <f ca="1">IFERROR(INDEX(MAESTRO!J:J,_xludf.AGGREGATE(15,6,ROW(MAESTRO!$B$3:$B$1000)/((MAESTRO!$B$3:$B$1000="ACADEMICOS")*(UPPER(MAESTRO!$L$3:$L$1000)="CONFIRMADO")),ROWS($A$3:A36))),"")</f>
        <v/>
      </c>
      <c r="K36" s="21" t="str">
        <f ca="1">IFERROR(INDEX(MAESTRO!K:K,_xludf.AGGREGATE(15,6,ROW(MAESTRO!$B$3:$B$1000)/((MAESTRO!$B$3:$B$1000="ACADEMICOS")*(UPPER(MAESTRO!$L$3:$L$1000)="CONFIRMADO")),ROWS($A$3:A36))),"")</f>
        <v/>
      </c>
      <c r="L36" s="21" t="str">
        <f ca="1">IFERROR(INDEX(MAESTRO!L:L,_xludf.AGGREGATE(15,6,ROW(MAESTRO!$B$3:$B$1000)/((MAESTRO!$B$3:$B$1000="ACADEMICOS")*(UPPER(MAESTRO!$L$3:$L$1000)="CONFIRMADO")),ROWS($A$3:A36))),"")</f>
        <v/>
      </c>
      <c r="M36" s="21" t="str">
        <f ca="1">IFERROR(INDEX(MAESTRO!M:M,_xludf.AGGREGATE(15,6,ROW(MAESTRO!$B$3:$B$1000)/((MAESTRO!$B$3:$B$1000="ACADEMICOS")*(UPPER(MAESTRO!$L$3:$L$1000)="CONFIRMADO")),ROWS($A$3:A36))),"")</f>
        <v/>
      </c>
      <c r="N36" s="21" t="str">
        <f ca="1">IFERROR(INDEX(MAESTRO!N:N,_xludf.AGGREGATE(15,6,ROW(MAESTRO!$B$3:$B$1000)/((MAESTRO!$B$3:$B$1000="ACADEMICOS")*(UPPER(MAESTRO!$L$3:$L$1000)="CONFIRMADO")),ROWS($A$3:A36))),"")</f>
        <v/>
      </c>
      <c r="O36" s="21" t="str">
        <f ca="1">IFERROR(INDEX(MAESTRO!O:O,_xludf.AGGREGATE(15,6,ROW(MAESTRO!$B$3:$B$1000)/((MAESTRO!$B$3:$B$1000="ACADEMICOS")*(UPPER(MAESTRO!$L$3:$L$1000)="CONFIRMADO")),ROWS($A$3:A36))),"")</f>
        <v/>
      </c>
      <c r="P36" s="21" t="str">
        <f ca="1">IFERROR(INDEX(MAESTRO!P:P,_xludf.AGGREGATE(15,6,ROW(MAESTRO!$B$3:$B$1000)/((MAESTRO!$B$3:$B$1000="ACADEMICOS")*(UPPER(MAESTRO!$L$3:$L$1000)="CONFIRMADO")),ROWS($A$3:A36))),"")</f>
        <v/>
      </c>
      <c r="Q36" s="21" t="str">
        <f ca="1">IFERROR(INDEX(MAESTRO!Q:Q,_xludf.AGGREGATE(15,6,ROW(MAESTRO!$B$3:$B$1000)/((MAESTRO!$B$3:$B$1000="ACADEMICOS")*(UPPER(MAESTRO!$L$3:$L$1000)="CONFIRMADO")),ROWS($A$3:A36))),"")</f>
        <v/>
      </c>
      <c r="R36" s="21" t="str">
        <f ca="1">IFERROR(INDEX(MAESTRO!R:R,_xludf.AGGREGATE(15,6,ROW(MAESTRO!$B$3:$B$1000)/((MAESTRO!$B$3:$B$1000="ACADEMICOS")*(UPPER(MAESTRO!$L$3:$L$1000)="CONFIRMADO")),ROWS($A$3:A36))),"")</f>
        <v/>
      </c>
      <c r="S36" s="21" t="str">
        <f ca="1">IFERROR(INDEX(MAESTRO!S:S,_xludf.AGGREGATE(15,6,ROW(MAESTRO!$B$3:$B$1000)/((MAESTRO!$B$3:$B$1000="ACADEMICOS")*(UPPER(MAESTRO!$L$3:$L$1000)="CONFIRMADO")),ROWS($A$3:A36))),"")</f>
        <v/>
      </c>
      <c r="T36" s="21" t="str">
        <f ca="1">IFERROR(INDEX(MAESTRO!T:T,_xludf.AGGREGATE(15,6,ROW(MAESTRO!$B$3:$B$1000)/((MAESTRO!$B$3:$B$1000="ACADEMICOS")*(UPPER(MAESTRO!$L$3:$L$1000)="CONFIRMADO")),ROWS($A$3:A36))),"")</f>
        <v/>
      </c>
      <c r="U36" s="21" t="str">
        <f ca="1">IFERROR(INDEX(MAESTRO!U:U,_xludf.AGGREGATE(15,6,ROW(MAESTRO!$B$3:$B$1000)/((MAESTRO!$B$3:$B$1000="ACADEMICOS")*(UPPER(MAESTRO!$L$3:$L$1000)="CONFIRMADO")),ROWS($A$3:A36))),"")</f>
        <v/>
      </c>
      <c r="V36" s="21" t="str">
        <f ca="1">IFERROR(INDEX(MAESTRO!V:V,_xludf.AGGREGATE(15,6,ROW(MAESTRO!$B$3:$B$1000)/((MAESTRO!$B$3:$B$1000="ACADEMICOS")*(UPPER(MAESTRO!$L$3:$L$1000)="CONFIRMADO")),ROWS($A$3:A36))),"")</f>
        <v/>
      </c>
      <c r="W36" s="21" t="str">
        <f ca="1">IFERROR(INDEX(MAESTRO!W:W,_xludf.AGGREGATE(15,6,ROW(MAESTRO!$B$3:$B$1000)/((MAESTRO!$B$3:$B$1000="ACADEMICOS")*(UPPER(MAESTRO!$L$3:$L$1000)="CONFIRMADO")),ROWS($A$3:A36))),"")</f>
        <v/>
      </c>
      <c r="X36" s="21" t="str">
        <f ca="1">IFERROR(INDEX(MAESTRO!X:X,_xludf.AGGREGATE(15,6,ROW(MAESTRO!$B$3:$B$1000)/((MAESTRO!$B$3:$B$1000="ACADEMICOS")*(UPPER(MAESTRO!$L$3:$L$1000)="CONFIRMADO")),ROWS($A$3:A36))),"")</f>
        <v/>
      </c>
    </row>
    <row r="37" spans="1:24" ht="22.05" customHeight="1">
      <c r="A37" s="10" t="str">
        <f ca="1">IFERROR(INDEX(MAESTRO!A:A,_xludf.AGGREGATE(15,6,ROW(MAESTRO!$B$3:$B$1000)/((MAESTRO!$B$3:$B$1000="ACADEMICOS")*(UPPER(MAESTRO!$L$3:$L$1000)="CONFIRMADO")),ROWS($A$3:A37))),"")</f>
        <v/>
      </c>
      <c r="B37" s="10" t="str">
        <f ca="1">IFERROR(INDEX(MAESTRO!B:B,_xludf.AGGREGATE(15,6,ROW(MAESTRO!$B$3:$B$1000)/((MAESTRO!$B$3:$B$1000="ACADEMICOS")*(UPPER(MAESTRO!$L$3:$L$1000)="CONFIRMADO")),ROWS($A$3:A37))),"")</f>
        <v/>
      </c>
      <c r="C37" s="10" t="str">
        <f ca="1">IFERROR(INDEX(MAESTRO!C:C,_xludf.AGGREGATE(15,6,ROW(MAESTRO!$B$3:$B$1000)/((MAESTRO!$B$3:$B$1000="ACADEMICOS")*(UPPER(MAESTRO!$L$3:$L$1000)="CONFIRMADO")),ROWS($A$3:A37))),"")</f>
        <v/>
      </c>
      <c r="D37" s="10" t="str">
        <f ca="1">IFERROR(INDEX(MAESTRO!D:D,_xludf.AGGREGATE(15,6,ROW(MAESTRO!$B$3:$B$1000)/((MAESTRO!$B$3:$B$1000="ACADEMICOS")*(UPPER(MAESTRO!$L$3:$L$1000)="CONFIRMADO")),ROWS($A$3:A37))),"")</f>
        <v/>
      </c>
      <c r="E37" s="10" t="str">
        <f ca="1">IFERROR(INDEX(MAESTRO!E:E,_xludf.AGGREGATE(15,6,ROW(MAESTRO!$B$3:$B$1000)/((MAESTRO!$B$3:$B$1000="ACADEMICOS")*(UPPER(MAESTRO!$L$3:$L$1000)="CONFIRMADO")),ROWS($A$3:A37))),"")</f>
        <v/>
      </c>
      <c r="F37" s="10" t="str">
        <f ca="1">IFERROR(INDEX(MAESTRO!F:F,_xludf.AGGREGATE(15,6,ROW(MAESTRO!$B$3:$B$1000)/((MAESTRO!$B$3:$B$1000="ACADEMICOS")*(UPPER(MAESTRO!$L$3:$L$1000)="CONFIRMADO")),ROWS($A$3:A37))),"")</f>
        <v/>
      </c>
      <c r="G37" s="10" t="str">
        <f ca="1">IFERROR(INDEX(MAESTRO!G:G,_xludf.AGGREGATE(15,6,ROW(MAESTRO!$B$3:$B$1000)/((MAESTRO!$B$3:$B$1000="ACADEMICOS")*(UPPER(MAESTRO!$L$3:$L$1000)="CONFIRMADO")),ROWS($A$3:A37))),"")</f>
        <v/>
      </c>
      <c r="H37" s="10" t="str">
        <f ca="1">IFERROR(INDEX(MAESTRO!H:H,_xludf.AGGREGATE(15,6,ROW(MAESTRO!$B$3:$B$1000)/((MAESTRO!$B$3:$B$1000="ACADEMICOS")*(UPPER(MAESTRO!$L$3:$L$1000)="CONFIRMADO")),ROWS($A$3:A37))),"")</f>
        <v/>
      </c>
      <c r="I37" s="10" t="str">
        <f ca="1">IFERROR(INDEX(MAESTRO!I:I,_xludf.AGGREGATE(15,6,ROW(MAESTRO!$B$3:$B$1000)/((MAESTRO!$B$3:$B$1000="ACADEMICOS")*(UPPER(MAESTRO!$L$3:$L$1000)="CONFIRMADO")),ROWS($A$3:A37))),"")</f>
        <v/>
      </c>
      <c r="J37" s="10" t="str">
        <f ca="1">IFERROR(INDEX(MAESTRO!J:J,_xludf.AGGREGATE(15,6,ROW(MAESTRO!$B$3:$B$1000)/((MAESTRO!$B$3:$B$1000="ACADEMICOS")*(UPPER(MAESTRO!$L$3:$L$1000)="CONFIRMADO")),ROWS($A$3:A37))),"")</f>
        <v/>
      </c>
      <c r="K37" s="10" t="str">
        <f ca="1">IFERROR(INDEX(MAESTRO!K:K,_xludf.AGGREGATE(15,6,ROW(MAESTRO!$B$3:$B$1000)/((MAESTRO!$B$3:$B$1000="ACADEMICOS")*(UPPER(MAESTRO!$L$3:$L$1000)="CONFIRMADO")),ROWS($A$3:A37))),"")</f>
        <v/>
      </c>
      <c r="L37" s="10" t="str">
        <f ca="1">IFERROR(INDEX(MAESTRO!L:L,_xludf.AGGREGATE(15,6,ROW(MAESTRO!$B$3:$B$1000)/((MAESTRO!$B$3:$B$1000="ACADEMICOS")*(UPPER(MAESTRO!$L$3:$L$1000)="CONFIRMADO")),ROWS($A$3:A37))),"")</f>
        <v/>
      </c>
      <c r="M37" s="10" t="str">
        <f ca="1">IFERROR(INDEX(MAESTRO!M:M,_xludf.AGGREGATE(15,6,ROW(MAESTRO!$B$3:$B$1000)/((MAESTRO!$B$3:$B$1000="ACADEMICOS")*(UPPER(MAESTRO!$L$3:$L$1000)="CONFIRMADO")),ROWS($A$3:A37))),"")</f>
        <v/>
      </c>
      <c r="N37" s="10" t="str">
        <f ca="1">IFERROR(INDEX(MAESTRO!N:N,_xludf.AGGREGATE(15,6,ROW(MAESTRO!$B$3:$B$1000)/((MAESTRO!$B$3:$B$1000="ACADEMICOS")*(UPPER(MAESTRO!$L$3:$L$1000)="CONFIRMADO")),ROWS($A$3:A37))),"")</f>
        <v/>
      </c>
      <c r="O37" s="10" t="str">
        <f ca="1">IFERROR(INDEX(MAESTRO!O:O,_xludf.AGGREGATE(15,6,ROW(MAESTRO!$B$3:$B$1000)/((MAESTRO!$B$3:$B$1000="ACADEMICOS")*(UPPER(MAESTRO!$L$3:$L$1000)="CONFIRMADO")),ROWS($A$3:A37))),"")</f>
        <v/>
      </c>
      <c r="P37" s="10" t="str">
        <f ca="1">IFERROR(INDEX(MAESTRO!P:P,_xludf.AGGREGATE(15,6,ROW(MAESTRO!$B$3:$B$1000)/((MAESTRO!$B$3:$B$1000="ACADEMICOS")*(UPPER(MAESTRO!$L$3:$L$1000)="CONFIRMADO")),ROWS($A$3:A37))),"")</f>
        <v/>
      </c>
      <c r="Q37" s="10" t="str">
        <f ca="1">IFERROR(INDEX(MAESTRO!Q:Q,_xludf.AGGREGATE(15,6,ROW(MAESTRO!$B$3:$B$1000)/((MAESTRO!$B$3:$B$1000="ACADEMICOS")*(UPPER(MAESTRO!$L$3:$L$1000)="CONFIRMADO")),ROWS($A$3:A37))),"")</f>
        <v/>
      </c>
      <c r="R37" s="10" t="str">
        <f ca="1">IFERROR(INDEX(MAESTRO!R:R,_xludf.AGGREGATE(15,6,ROW(MAESTRO!$B$3:$B$1000)/((MAESTRO!$B$3:$B$1000="ACADEMICOS")*(UPPER(MAESTRO!$L$3:$L$1000)="CONFIRMADO")),ROWS($A$3:A37))),"")</f>
        <v/>
      </c>
      <c r="S37" s="10" t="str">
        <f ca="1">IFERROR(INDEX(MAESTRO!S:S,_xludf.AGGREGATE(15,6,ROW(MAESTRO!$B$3:$B$1000)/((MAESTRO!$B$3:$B$1000="ACADEMICOS")*(UPPER(MAESTRO!$L$3:$L$1000)="CONFIRMADO")),ROWS($A$3:A37))),"")</f>
        <v/>
      </c>
      <c r="T37" s="10" t="str">
        <f ca="1">IFERROR(INDEX(MAESTRO!T:T,_xludf.AGGREGATE(15,6,ROW(MAESTRO!$B$3:$B$1000)/((MAESTRO!$B$3:$B$1000="ACADEMICOS")*(UPPER(MAESTRO!$L$3:$L$1000)="CONFIRMADO")),ROWS($A$3:A37))),"")</f>
        <v/>
      </c>
      <c r="U37" s="10" t="str">
        <f ca="1">IFERROR(INDEX(MAESTRO!U:U,_xludf.AGGREGATE(15,6,ROW(MAESTRO!$B$3:$B$1000)/((MAESTRO!$B$3:$B$1000="ACADEMICOS")*(UPPER(MAESTRO!$L$3:$L$1000)="CONFIRMADO")),ROWS($A$3:A37))),"")</f>
        <v/>
      </c>
      <c r="V37" s="10" t="str">
        <f ca="1">IFERROR(INDEX(MAESTRO!V:V,_xludf.AGGREGATE(15,6,ROW(MAESTRO!$B$3:$B$1000)/((MAESTRO!$B$3:$B$1000="ACADEMICOS")*(UPPER(MAESTRO!$L$3:$L$1000)="CONFIRMADO")),ROWS($A$3:A37))),"")</f>
        <v/>
      </c>
      <c r="W37" s="10" t="str">
        <f ca="1">IFERROR(INDEX(MAESTRO!W:W,_xludf.AGGREGATE(15,6,ROW(MAESTRO!$B$3:$B$1000)/((MAESTRO!$B$3:$B$1000="ACADEMICOS")*(UPPER(MAESTRO!$L$3:$L$1000)="CONFIRMADO")),ROWS($A$3:A37))),"")</f>
        <v/>
      </c>
      <c r="X37" s="10" t="str">
        <f ca="1">IFERROR(INDEX(MAESTRO!X:X,_xludf.AGGREGATE(15,6,ROW(MAESTRO!$B$3:$B$1000)/((MAESTRO!$B$3:$B$1000="ACADEMICOS")*(UPPER(MAESTRO!$L$3:$L$1000)="CONFIRMADO")),ROWS($A$3:A37))),"")</f>
        <v/>
      </c>
    </row>
    <row r="38" spans="1:24" ht="22.05" customHeight="1">
      <c r="A38" s="21" t="str">
        <f ca="1">IFERROR(INDEX(MAESTRO!A:A,_xludf.AGGREGATE(15,6,ROW(MAESTRO!$B$3:$B$1000)/((MAESTRO!$B$3:$B$1000="ACADEMICOS")*(UPPER(MAESTRO!$L$3:$L$1000)="CONFIRMADO")),ROWS($A$3:A38))),"")</f>
        <v/>
      </c>
      <c r="B38" s="21" t="str">
        <f ca="1">IFERROR(INDEX(MAESTRO!B:B,_xludf.AGGREGATE(15,6,ROW(MAESTRO!$B$3:$B$1000)/((MAESTRO!$B$3:$B$1000="ACADEMICOS")*(UPPER(MAESTRO!$L$3:$L$1000)="CONFIRMADO")),ROWS($A$3:A38))),"")</f>
        <v/>
      </c>
      <c r="C38" s="21" t="str">
        <f ca="1">IFERROR(INDEX(MAESTRO!C:C,_xludf.AGGREGATE(15,6,ROW(MAESTRO!$B$3:$B$1000)/((MAESTRO!$B$3:$B$1000="ACADEMICOS")*(UPPER(MAESTRO!$L$3:$L$1000)="CONFIRMADO")),ROWS($A$3:A38))),"")</f>
        <v/>
      </c>
      <c r="D38" s="21" t="str">
        <f ca="1">IFERROR(INDEX(MAESTRO!D:D,_xludf.AGGREGATE(15,6,ROW(MAESTRO!$B$3:$B$1000)/((MAESTRO!$B$3:$B$1000="ACADEMICOS")*(UPPER(MAESTRO!$L$3:$L$1000)="CONFIRMADO")),ROWS($A$3:A38))),"")</f>
        <v/>
      </c>
      <c r="E38" s="21" t="str">
        <f ca="1">IFERROR(INDEX(MAESTRO!E:E,_xludf.AGGREGATE(15,6,ROW(MAESTRO!$B$3:$B$1000)/((MAESTRO!$B$3:$B$1000="ACADEMICOS")*(UPPER(MAESTRO!$L$3:$L$1000)="CONFIRMADO")),ROWS($A$3:A38))),"")</f>
        <v/>
      </c>
      <c r="F38" s="21" t="str">
        <f ca="1">IFERROR(INDEX(MAESTRO!F:F,_xludf.AGGREGATE(15,6,ROW(MAESTRO!$B$3:$B$1000)/((MAESTRO!$B$3:$B$1000="ACADEMICOS")*(UPPER(MAESTRO!$L$3:$L$1000)="CONFIRMADO")),ROWS($A$3:A38))),"")</f>
        <v/>
      </c>
      <c r="G38" s="21" t="str">
        <f ca="1">IFERROR(INDEX(MAESTRO!G:G,_xludf.AGGREGATE(15,6,ROW(MAESTRO!$B$3:$B$1000)/((MAESTRO!$B$3:$B$1000="ACADEMICOS")*(UPPER(MAESTRO!$L$3:$L$1000)="CONFIRMADO")),ROWS($A$3:A38))),"")</f>
        <v/>
      </c>
      <c r="H38" s="21" t="str">
        <f ca="1">IFERROR(INDEX(MAESTRO!H:H,_xludf.AGGREGATE(15,6,ROW(MAESTRO!$B$3:$B$1000)/((MAESTRO!$B$3:$B$1000="ACADEMICOS")*(UPPER(MAESTRO!$L$3:$L$1000)="CONFIRMADO")),ROWS($A$3:A38))),"")</f>
        <v/>
      </c>
      <c r="I38" s="21" t="str">
        <f ca="1">IFERROR(INDEX(MAESTRO!I:I,_xludf.AGGREGATE(15,6,ROW(MAESTRO!$B$3:$B$1000)/((MAESTRO!$B$3:$B$1000="ACADEMICOS")*(UPPER(MAESTRO!$L$3:$L$1000)="CONFIRMADO")),ROWS($A$3:A38))),"")</f>
        <v/>
      </c>
      <c r="J38" s="21" t="str">
        <f ca="1">IFERROR(INDEX(MAESTRO!J:J,_xludf.AGGREGATE(15,6,ROW(MAESTRO!$B$3:$B$1000)/((MAESTRO!$B$3:$B$1000="ACADEMICOS")*(UPPER(MAESTRO!$L$3:$L$1000)="CONFIRMADO")),ROWS($A$3:A38))),"")</f>
        <v/>
      </c>
      <c r="K38" s="21" t="str">
        <f ca="1">IFERROR(INDEX(MAESTRO!K:K,_xludf.AGGREGATE(15,6,ROW(MAESTRO!$B$3:$B$1000)/((MAESTRO!$B$3:$B$1000="ACADEMICOS")*(UPPER(MAESTRO!$L$3:$L$1000)="CONFIRMADO")),ROWS($A$3:A38))),"")</f>
        <v/>
      </c>
      <c r="L38" s="21" t="str">
        <f ca="1">IFERROR(INDEX(MAESTRO!L:L,_xludf.AGGREGATE(15,6,ROW(MAESTRO!$B$3:$B$1000)/((MAESTRO!$B$3:$B$1000="ACADEMICOS")*(UPPER(MAESTRO!$L$3:$L$1000)="CONFIRMADO")),ROWS($A$3:A38))),"")</f>
        <v/>
      </c>
      <c r="M38" s="21" t="str">
        <f ca="1">IFERROR(INDEX(MAESTRO!M:M,_xludf.AGGREGATE(15,6,ROW(MAESTRO!$B$3:$B$1000)/((MAESTRO!$B$3:$B$1000="ACADEMICOS")*(UPPER(MAESTRO!$L$3:$L$1000)="CONFIRMADO")),ROWS($A$3:A38))),"")</f>
        <v/>
      </c>
      <c r="N38" s="21" t="str">
        <f ca="1">IFERROR(INDEX(MAESTRO!N:N,_xludf.AGGREGATE(15,6,ROW(MAESTRO!$B$3:$B$1000)/((MAESTRO!$B$3:$B$1000="ACADEMICOS")*(UPPER(MAESTRO!$L$3:$L$1000)="CONFIRMADO")),ROWS($A$3:A38))),"")</f>
        <v/>
      </c>
      <c r="O38" s="21" t="str">
        <f ca="1">IFERROR(INDEX(MAESTRO!O:O,_xludf.AGGREGATE(15,6,ROW(MAESTRO!$B$3:$B$1000)/((MAESTRO!$B$3:$B$1000="ACADEMICOS")*(UPPER(MAESTRO!$L$3:$L$1000)="CONFIRMADO")),ROWS($A$3:A38))),"")</f>
        <v/>
      </c>
      <c r="P38" s="21" t="str">
        <f ca="1">IFERROR(INDEX(MAESTRO!P:P,_xludf.AGGREGATE(15,6,ROW(MAESTRO!$B$3:$B$1000)/((MAESTRO!$B$3:$B$1000="ACADEMICOS")*(UPPER(MAESTRO!$L$3:$L$1000)="CONFIRMADO")),ROWS($A$3:A38))),"")</f>
        <v/>
      </c>
      <c r="Q38" s="21" t="str">
        <f ca="1">IFERROR(INDEX(MAESTRO!Q:Q,_xludf.AGGREGATE(15,6,ROW(MAESTRO!$B$3:$B$1000)/((MAESTRO!$B$3:$B$1000="ACADEMICOS")*(UPPER(MAESTRO!$L$3:$L$1000)="CONFIRMADO")),ROWS($A$3:A38))),"")</f>
        <v/>
      </c>
      <c r="R38" s="21" t="str">
        <f ca="1">IFERROR(INDEX(MAESTRO!R:R,_xludf.AGGREGATE(15,6,ROW(MAESTRO!$B$3:$B$1000)/((MAESTRO!$B$3:$B$1000="ACADEMICOS")*(UPPER(MAESTRO!$L$3:$L$1000)="CONFIRMADO")),ROWS($A$3:A38))),"")</f>
        <v/>
      </c>
      <c r="S38" s="21" t="str">
        <f ca="1">IFERROR(INDEX(MAESTRO!S:S,_xludf.AGGREGATE(15,6,ROW(MAESTRO!$B$3:$B$1000)/((MAESTRO!$B$3:$B$1000="ACADEMICOS")*(UPPER(MAESTRO!$L$3:$L$1000)="CONFIRMADO")),ROWS($A$3:A38))),"")</f>
        <v/>
      </c>
      <c r="T38" s="21" t="str">
        <f ca="1">IFERROR(INDEX(MAESTRO!T:T,_xludf.AGGREGATE(15,6,ROW(MAESTRO!$B$3:$B$1000)/((MAESTRO!$B$3:$B$1000="ACADEMICOS")*(UPPER(MAESTRO!$L$3:$L$1000)="CONFIRMADO")),ROWS($A$3:A38))),"")</f>
        <v/>
      </c>
      <c r="U38" s="21" t="str">
        <f ca="1">IFERROR(INDEX(MAESTRO!U:U,_xludf.AGGREGATE(15,6,ROW(MAESTRO!$B$3:$B$1000)/((MAESTRO!$B$3:$B$1000="ACADEMICOS")*(UPPER(MAESTRO!$L$3:$L$1000)="CONFIRMADO")),ROWS($A$3:A38))),"")</f>
        <v/>
      </c>
      <c r="V38" s="21" t="str">
        <f ca="1">IFERROR(INDEX(MAESTRO!V:V,_xludf.AGGREGATE(15,6,ROW(MAESTRO!$B$3:$B$1000)/((MAESTRO!$B$3:$B$1000="ACADEMICOS")*(UPPER(MAESTRO!$L$3:$L$1000)="CONFIRMADO")),ROWS($A$3:A38))),"")</f>
        <v/>
      </c>
      <c r="W38" s="21" t="str">
        <f ca="1">IFERROR(INDEX(MAESTRO!W:W,_xludf.AGGREGATE(15,6,ROW(MAESTRO!$B$3:$B$1000)/((MAESTRO!$B$3:$B$1000="ACADEMICOS")*(UPPER(MAESTRO!$L$3:$L$1000)="CONFIRMADO")),ROWS($A$3:A38))),"")</f>
        <v/>
      </c>
      <c r="X38" s="21" t="str">
        <f ca="1">IFERROR(INDEX(MAESTRO!X:X,_xludf.AGGREGATE(15,6,ROW(MAESTRO!$B$3:$B$1000)/((MAESTRO!$B$3:$B$1000="ACADEMICOS")*(UPPER(MAESTRO!$L$3:$L$1000)="CONFIRMADO")),ROWS($A$3:A38))),"")</f>
        <v/>
      </c>
    </row>
    <row r="39" spans="1:24" ht="22.05" customHeight="1">
      <c r="A39" s="10" t="str">
        <f ca="1">IFERROR(INDEX(MAESTRO!A:A,_xludf.AGGREGATE(15,6,ROW(MAESTRO!$B$3:$B$1000)/((MAESTRO!$B$3:$B$1000="ACADEMICOS")*(UPPER(MAESTRO!$L$3:$L$1000)="CONFIRMADO")),ROWS($A$3:A39))),"")</f>
        <v/>
      </c>
      <c r="B39" s="10" t="str">
        <f ca="1">IFERROR(INDEX(MAESTRO!B:B,_xludf.AGGREGATE(15,6,ROW(MAESTRO!$B$3:$B$1000)/((MAESTRO!$B$3:$B$1000="ACADEMICOS")*(UPPER(MAESTRO!$L$3:$L$1000)="CONFIRMADO")),ROWS($A$3:A39))),"")</f>
        <v/>
      </c>
      <c r="C39" s="10" t="str">
        <f ca="1">IFERROR(INDEX(MAESTRO!C:C,_xludf.AGGREGATE(15,6,ROW(MAESTRO!$B$3:$B$1000)/((MAESTRO!$B$3:$B$1000="ACADEMICOS")*(UPPER(MAESTRO!$L$3:$L$1000)="CONFIRMADO")),ROWS($A$3:A39))),"")</f>
        <v/>
      </c>
      <c r="D39" s="10" t="str">
        <f ca="1">IFERROR(INDEX(MAESTRO!D:D,_xludf.AGGREGATE(15,6,ROW(MAESTRO!$B$3:$B$1000)/((MAESTRO!$B$3:$B$1000="ACADEMICOS")*(UPPER(MAESTRO!$L$3:$L$1000)="CONFIRMADO")),ROWS($A$3:A39))),"")</f>
        <v/>
      </c>
      <c r="E39" s="10" t="str">
        <f ca="1">IFERROR(INDEX(MAESTRO!E:E,_xludf.AGGREGATE(15,6,ROW(MAESTRO!$B$3:$B$1000)/((MAESTRO!$B$3:$B$1000="ACADEMICOS")*(UPPER(MAESTRO!$L$3:$L$1000)="CONFIRMADO")),ROWS($A$3:A39))),"")</f>
        <v/>
      </c>
      <c r="F39" s="10" t="str">
        <f ca="1">IFERROR(INDEX(MAESTRO!F:F,_xludf.AGGREGATE(15,6,ROW(MAESTRO!$B$3:$B$1000)/((MAESTRO!$B$3:$B$1000="ACADEMICOS")*(UPPER(MAESTRO!$L$3:$L$1000)="CONFIRMADO")),ROWS($A$3:A39))),"")</f>
        <v/>
      </c>
      <c r="G39" s="10" t="str">
        <f ca="1">IFERROR(INDEX(MAESTRO!G:G,_xludf.AGGREGATE(15,6,ROW(MAESTRO!$B$3:$B$1000)/((MAESTRO!$B$3:$B$1000="ACADEMICOS")*(UPPER(MAESTRO!$L$3:$L$1000)="CONFIRMADO")),ROWS($A$3:A39))),"")</f>
        <v/>
      </c>
      <c r="H39" s="10" t="str">
        <f ca="1">IFERROR(INDEX(MAESTRO!H:H,_xludf.AGGREGATE(15,6,ROW(MAESTRO!$B$3:$B$1000)/((MAESTRO!$B$3:$B$1000="ACADEMICOS")*(UPPER(MAESTRO!$L$3:$L$1000)="CONFIRMADO")),ROWS($A$3:A39))),"")</f>
        <v/>
      </c>
      <c r="I39" s="10" t="str">
        <f ca="1">IFERROR(INDEX(MAESTRO!I:I,_xludf.AGGREGATE(15,6,ROW(MAESTRO!$B$3:$B$1000)/((MAESTRO!$B$3:$B$1000="ACADEMICOS")*(UPPER(MAESTRO!$L$3:$L$1000)="CONFIRMADO")),ROWS($A$3:A39))),"")</f>
        <v/>
      </c>
      <c r="J39" s="10" t="str">
        <f ca="1">IFERROR(INDEX(MAESTRO!J:J,_xludf.AGGREGATE(15,6,ROW(MAESTRO!$B$3:$B$1000)/((MAESTRO!$B$3:$B$1000="ACADEMICOS")*(UPPER(MAESTRO!$L$3:$L$1000)="CONFIRMADO")),ROWS($A$3:A39))),"")</f>
        <v/>
      </c>
      <c r="K39" s="10" t="str">
        <f ca="1">IFERROR(INDEX(MAESTRO!K:K,_xludf.AGGREGATE(15,6,ROW(MAESTRO!$B$3:$B$1000)/((MAESTRO!$B$3:$B$1000="ACADEMICOS")*(UPPER(MAESTRO!$L$3:$L$1000)="CONFIRMADO")),ROWS($A$3:A39))),"")</f>
        <v/>
      </c>
      <c r="L39" s="10" t="str">
        <f ca="1">IFERROR(INDEX(MAESTRO!L:L,_xludf.AGGREGATE(15,6,ROW(MAESTRO!$B$3:$B$1000)/((MAESTRO!$B$3:$B$1000="ACADEMICOS")*(UPPER(MAESTRO!$L$3:$L$1000)="CONFIRMADO")),ROWS($A$3:A39))),"")</f>
        <v/>
      </c>
      <c r="M39" s="10" t="str">
        <f ca="1">IFERROR(INDEX(MAESTRO!M:M,_xludf.AGGREGATE(15,6,ROW(MAESTRO!$B$3:$B$1000)/((MAESTRO!$B$3:$B$1000="ACADEMICOS")*(UPPER(MAESTRO!$L$3:$L$1000)="CONFIRMADO")),ROWS($A$3:A39))),"")</f>
        <v/>
      </c>
      <c r="N39" s="10" t="str">
        <f ca="1">IFERROR(INDEX(MAESTRO!N:N,_xludf.AGGREGATE(15,6,ROW(MAESTRO!$B$3:$B$1000)/((MAESTRO!$B$3:$B$1000="ACADEMICOS")*(UPPER(MAESTRO!$L$3:$L$1000)="CONFIRMADO")),ROWS($A$3:A39))),"")</f>
        <v/>
      </c>
      <c r="O39" s="10" t="str">
        <f ca="1">IFERROR(INDEX(MAESTRO!O:O,_xludf.AGGREGATE(15,6,ROW(MAESTRO!$B$3:$B$1000)/((MAESTRO!$B$3:$B$1000="ACADEMICOS")*(UPPER(MAESTRO!$L$3:$L$1000)="CONFIRMADO")),ROWS($A$3:A39))),"")</f>
        <v/>
      </c>
      <c r="P39" s="10" t="str">
        <f ca="1">IFERROR(INDEX(MAESTRO!P:P,_xludf.AGGREGATE(15,6,ROW(MAESTRO!$B$3:$B$1000)/((MAESTRO!$B$3:$B$1000="ACADEMICOS")*(UPPER(MAESTRO!$L$3:$L$1000)="CONFIRMADO")),ROWS($A$3:A39))),"")</f>
        <v/>
      </c>
      <c r="Q39" s="10" t="str">
        <f ca="1">IFERROR(INDEX(MAESTRO!Q:Q,_xludf.AGGREGATE(15,6,ROW(MAESTRO!$B$3:$B$1000)/((MAESTRO!$B$3:$B$1000="ACADEMICOS")*(UPPER(MAESTRO!$L$3:$L$1000)="CONFIRMADO")),ROWS($A$3:A39))),"")</f>
        <v/>
      </c>
      <c r="R39" s="10" t="str">
        <f ca="1">IFERROR(INDEX(MAESTRO!R:R,_xludf.AGGREGATE(15,6,ROW(MAESTRO!$B$3:$B$1000)/((MAESTRO!$B$3:$B$1000="ACADEMICOS")*(UPPER(MAESTRO!$L$3:$L$1000)="CONFIRMADO")),ROWS($A$3:A39))),"")</f>
        <v/>
      </c>
      <c r="S39" s="10" t="str">
        <f ca="1">IFERROR(INDEX(MAESTRO!S:S,_xludf.AGGREGATE(15,6,ROW(MAESTRO!$B$3:$B$1000)/((MAESTRO!$B$3:$B$1000="ACADEMICOS")*(UPPER(MAESTRO!$L$3:$L$1000)="CONFIRMADO")),ROWS($A$3:A39))),"")</f>
        <v/>
      </c>
      <c r="T39" s="10" t="str">
        <f ca="1">IFERROR(INDEX(MAESTRO!T:T,_xludf.AGGREGATE(15,6,ROW(MAESTRO!$B$3:$B$1000)/((MAESTRO!$B$3:$B$1000="ACADEMICOS")*(UPPER(MAESTRO!$L$3:$L$1000)="CONFIRMADO")),ROWS($A$3:A39))),"")</f>
        <v/>
      </c>
      <c r="U39" s="10" t="str">
        <f ca="1">IFERROR(INDEX(MAESTRO!U:U,_xludf.AGGREGATE(15,6,ROW(MAESTRO!$B$3:$B$1000)/((MAESTRO!$B$3:$B$1000="ACADEMICOS")*(UPPER(MAESTRO!$L$3:$L$1000)="CONFIRMADO")),ROWS($A$3:A39))),"")</f>
        <v/>
      </c>
      <c r="V39" s="10" t="str">
        <f ca="1">IFERROR(INDEX(MAESTRO!V:V,_xludf.AGGREGATE(15,6,ROW(MAESTRO!$B$3:$B$1000)/((MAESTRO!$B$3:$B$1000="ACADEMICOS")*(UPPER(MAESTRO!$L$3:$L$1000)="CONFIRMADO")),ROWS($A$3:A39))),"")</f>
        <v/>
      </c>
      <c r="W39" s="10" t="str">
        <f ca="1">IFERROR(INDEX(MAESTRO!W:W,_xludf.AGGREGATE(15,6,ROW(MAESTRO!$B$3:$B$1000)/((MAESTRO!$B$3:$B$1000="ACADEMICOS")*(UPPER(MAESTRO!$L$3:$L$1000)="CONFIRMADO")),ROWS($A$3:A39))),"")</f>
        <v/>
      </c>
      <c r="X39" s="10" t="str">
        <f ca="1">IFERROR(INDEX(MAESTRO!X:X,_xludf.AGGREGATE(15,6,ROW(MAESTRO!$B$3:$B$1000)/((MAESTRO!$B$3:$B$1000="ACADEMICOS")*(UPPER(MAESTRO!$L$3:$L$1000)="CONFIRMADO")),ROWS($A$3:A39))),"")</f>
        <v/>
      </c>
    </row>
    <row r="40" spans="1:24" ht="22.05" customHeight="1">
      <c r="A40" s="21" t="str">
        <f ca="1">IFERROR(INDEX(MAESTRO!A:A,_xludf.AGGREGATE(15,6,ROW(MAESTRO!$B$3:$B$1000)/((MAESTRO!$B$3:$B$1000="ACADEMICOS")*(UPPER(MAESTRO!$L$3:$L$1000)="CONFIRMADO")),ROWS($A$3:A40))),"")</f>
        <v/>
      </c>
      <c r="B40" s="21" t="str">
        <f ca="1">IFERROR(INDEX(MAESTRO!B:B,_xludf.AGGREGATE(15,6,ROW(MAESTRO!$B$3:$B$1000)/((MAESTRO!$B$3:$B$1000="ACADEMICOS")*(UPPER(MAESTRO!$L$3:$L$1000)="CONFIRMADO")),ROWS($A$3:A40))),"")</f>
        <v/>
      </c>
      <c r="C40" s="21" t="str">
        <f ca="1">IFERROR(INDEX(MAESTRO!C:C,_xludf.AGGREGATE(15,6,ROW(MAESTRO!$B$3:$B$1000)/((MAESTRO!$B$3:$B$1000="ACADEMICOS")*(UPPER(MAESTRO!$L$3:$L$1000)="CONFIRMADO")),ROWS($A$3:A40))),"")</f>
        <v/>
      </c>
      <c r="D40" s="21" t="str">
        <f ca="1">IFERROR(INDEX(MAESTRO!D:D,_xludf.AGGREGATE(15,6,ROW(MAESTRO!$B$3:$B$1000)/((MAESTRO!$B$3:$B$1000="ACADEMICOS")*(UPPER(MAESTRO!$L$3:$L$1000)="CONFIRMADO")),ROWS($A$3:A40))),"")</f>
        <v/>
      </c>
      <c r="E40" s="21" t="str">
        <f ca="1">IFERROR(INDEX(MAESTRO!E:E,_xludf.AGGREGATE(15,6,ROW(MAESTRO!$B$3:$B$1000)/((MAESTRO!$B$3:$B$1000="ACADEMICOS")*(UPPER(MAESTRO!$L$3:$L$1000)="CONFIRMADO")),ROWS($A$3:A40))),"")</f>
        <v/>
      </c>
      <c r="F40" s="21" t="str">
        <f ca="1">IFERROR(INDEX(MAESTRO!F:F,_xludf.AGGREGATE(15,6,ROW(MAESTRO!$B$3:$B$1000)/((MAESTRO!$B$3:$B$1000="ACADEMICOS")*(UPPER(MAESTRO!$L$3:$L$1000)="CONFIRMADO")),ROWS($A$3:A40))),"")</f>
        <v/>
      </c>
      <c r="G40" s="21" t="str">
        <f ca="1">IFERROR(INDEX(MAESTRO!G:G,_xludf.AGGREGATE(15,6,ROW(MAESTRO!$B$3:$B$1000)/((MAESTRO!$B$3:$B$1000="ACADEMICOS")*(UPPER(MAESTRO!$L$3:$L$1000)="CONFIRMADO")),ROWS($A$3:A40))),"")</f>
        <v/>
      </c>
      <c r="H40" s="21" t="str">
        <f ca="1">IFERROR(INDEX(MAESTRO!H:H,_xludf.AGGREGATE(15,6,ROW(MAESTRO!$B$3:$B$1000)/((MAESTRO!$B$3:$B$1000="ACADEMICOS")*(UPPER(MAESTRO!$L$3:$L$1000)="CONFIRMADO")),ROWS($A$3:A40))),"")</f>
        <v/>
      </c>
      <c r="I40" s="21" t="str">
        <f ca="1">IFERROR(INDEX(MAESTRO!I:I,_xludf.AGGREGATE(15,6,ROW(MAESTRO!$B$3:$B$1000)/((MAESTRO!$B$3:$B$1000="ACADEMICOS")*(UPPER(MAESTRO!$L$3:$L$1000)="CONFIRMADO")),ROWS($A$3:A40))),"")</f>
        <v/>
      </c>
      <c r="J40" s="21" t="str">
        <f ca="1">IFERROR(INDEX(MAESTRO!J:J,_xludf.AGGREGATE(15,6,ROW(MAESTRO!$B$3:$B$1000)/((MAESTRO!$B$3:$B$1000="ACADEMICOS")*(UPPER(MAESTRO!$L$3:$L$1000)="CONFIRMADO")),ROWS($A$3:A40))),"")</f>
        <v/>
      </c>
      <c r="K40" s="21" t="str">
        <f ca="1">IFERROR(INDEX(MAESTRO!K:K,_xludf.AGGREGATE(15,6,ROW(MAESTRO!$B$3:$B$1000)/((MAESTRO!$B$3:$B$1000="ACADEMICOS")*(UPPER(MAESTRO!$L$3:$L$1000)="CONFIRMADO")),ROWS($A$3:A40))),"")</f>
        <v/>
      </c>
      <c r="L40" s="21" t="str">
        <f ca="1">IFERROR(INDEX(MAESTRO!L:L,_xludf.AGGREGATE(15,6,ROW(MAESTRO!$B$3:$B$1000)/((MAESTRO!$B$3:$B$1000="ACADEMICOS")*(UPPER(MAESTRO!$L$3:$L$1000)="CONFIRMADO")),ROWS($A$3:A40))),"")</f>
        <v/>
      </c>
      <c r="M40" s="21" t="str">
        <f ca="1">IFERROR(INDEX(MAESTRO!M:M,_xludf.AGGREGATE(15,6,ROW(MAESTRO!$B$3:$B$1000)/((MAESTRO!$B$3:$B$1000="ACADEMICOS")*(UPPER(MAESTRO!$L$3:$L$1000)="CONFIRMADO")),ROWS($A$3:A40))),"")</f>
        <v/>
      </c>
      <c r="N40" s="21" t="str">
        <f ca="1">IFERROR(INDEX(MAESTRO!N:N,_xludf.AGGREGATE(15,6,ROW(MAESTRO!$B$3:$B$1000)/((MAESTRO!$B$3:$B$1000="ACADEMICOS")*(UPPER(MAESTRO!$L$3:$L$1000)="CONFIRMADO")),ROWS($A$3:A40))),"")</f>
        <v/>
      </c>
      <c r="O40" s="21" t="str">
        <f ca="1">IFERROR(INDEX(MAESTRO!O:O,_xludf.AGGREGATE(15,6,ROW(MAESTRO!$B$3:$B$1000)/((MAESTRO!$B$3:$B$1000="ACADEMICOS")*(UPPER(MAESTRO!$L$3:$L$1000)="CONFIRMADO")),ROWS($A$3:A40))),"")</f>
        <v/>
      </c>
      <c r="P40" s="21" t="str">
        <f ca="1">IFERROR(INDEX(MAESTRO!P:P,_xludf.AGGREGATE(15,6,ROW(MAESTRO!$B$3:$B$1000)/((MAESTRO!$B$3:$B$1000="ACADEMICOS")*(UPPER(MAESTRO!$L$3:$L$1000)="CONFIRMADO")),ROWS($A$3:A40))),"")</f>
        <v/>
      </c>
      <c r="Q40" s="21" t="str">
        <f ca="1">IFERROR(INDEX(MAESTRO!Q:Q,_xludf.AGGREGATE(15,6,ROW(MAESTRO!$B$3:$B$1000)/((MAESTRO!$B$3:$B$1000="ACADEMICOS")*(UPPER(MAESTRO!$L$3:$L$1000)="CONFIRMADO")),ROWS($A$3:A40))),"")</f>
        <v/>
      </c>
      <c r="R40" s="21" t="str">
        <f ca="1">IFERROR(INDEX(MAESTRO!R:R,_xludf.AGGREGATE(15,6,ROW(MAESTRO!$B$3:$B$1000)/((MAESTRO!$B$3:$B$1000="ACADEMICOS")*(UPPER(MAESTRO!$L$3:$L$1000)="CONFIRMADO")),ROWS($A$3:A40))),"")</f>
        <v/>
      </c>
      <c r="S40" s="21" t="str">
        <f ca="1">IFERROR(INDEX(MAESTRO!S:S,_xludf.AGGREGATE(15,6,ROW(MAESTRO!$B$3:$B$1000)/((MAESTRO!$B$3:$B$1000="ACADEMICOS")*(UPPER(MAESTRO!$L$3:$L$1000)="CONFIRMADO")),ROWS($A$3:A40))),"")</f>
        <v/>
      </c>
      <c r="T40" s="21" t="str">
        <f ca="1">IFERROR(INDEX(MAESTRO!T:T,_xludf.AGGREGATE(15,6,ROW(MAESTRO!$B$3:$B$1000)/((MAESTRO!$B$3:$B$1000="ACADEMICOS")*(UPPER(MAESTRO!$L$3:$L$1000)="CONFIRMADO")),ROWS($A$3:A40))),"")</f>
        <v/>
      </c>
      <c r="U40" s="21" t="str">
        <f ca="1">IFERROR(INDEX(MAESTRO!U:U,_xludf.AGGREGATE(15,6,ROW(MAESTRO!$B$3:$B$1000)/((MAESTRO!$B$3:$B$1000="ACADEMICOS")*(UPPER(MAESTRO!$L$3:$L$1000)="CONFIRMADO")),ROWS($A$3:A40))),"")</f>
        <v/>
      </c>
      <c r="V40" s="21" t="str">
        <f ca="1">IFERROR(INDEX(MAESTRO!V:V,_xludf.AGGREGATE(15,6,ROW(MAESTRO!$B$3:$B$1000)/((MAESTRO!$B$3:$B$1000="ACADEMICOS")*(UPPER(MAESTRO!$L$3:$L$1000)="CONFIRMADO")),ROWS($A$3:A40))),"")</f>
        <v/>
      </c>
      <c r="W40" s="21" t="str">
        <f ca="1">IFERROR(INDEX(MAESTRO!W:W,_xludf.AGGREGATE(15,6,ROW(MAESTRO!$B$3:$B$1000)/((MAESTRO!$B$3:$B$1000="ACADEMICOS")*(UPPER(MAESTRO!$L$3:$L$1000)="CONFIRMADO")),ROWS($A$3:A40))),"")</f>
        <v/>
      </c>
      <c r="X40" s="21" t="str">
        <f ca="1">IFERROR(INDEX(MAESTRO!X:X,_xludf.AGGREGATE(15,6,ROW(MAESTRO!$B$3:$B$1000)/((MAESTRO!$B$3:$B$1000="ACADEMICOS")*(UPPER(MAESTRO!$L$3:$L$1000)="CONFIRMADO")),ROWS($A$3:A40))),"")</f>
        <v/>
      </c>
    </row>
    <row r="41" spans="1:24" ht="22.05" customHeight="1">
      <c r="A41" s="10" t="str">
        <f ca="1">IFERROR(INDEX(MAESTRO!A:A,_xludf.AGGREGATE(15,6,ROW(MAESTRO!$B$3:$B$1000)/((MAESTRO!$B$3:$B$1000="ACADEMICOS")*(UPPER(MAESTRO!$L$3:$L$1000)="CONFIRMADO")),ROWS($A$3:A41))),"")</f>
        <v/>
      </c>
      <c r="B41" s="10" t="str">
        <f ca="1">IFERROR(INDEX(MAESTRO!B:B,_xludf.AGGREGATE(15,6,ROW(MAESTRO!$B$3:$B$1000)/((MAESTRO!$B$3:$B$1000="ACADEMICOS")*(UPPER(MAESTRO!$L$3:$L$1000)="CONFIRMADO")),ROWS($A$3:A41))),"")</f>
        <v/>
      </c>
      <c r="C41" s="10" t="str">
        <f ca="1">IFERROR(INDEX(MAESTRO!C:C,_xludf.AGGREGATE(15,6,ROW(MAESTRO!$B$3:$B$1000)/((MAESTRO!$B$3:$B$1000="ACADEMICOS")*(UPPER(MAESTRO!$L$3:$L$1000)="CONFIRMADO")),ROWS($A$3:A41))),"")</f>
        <v/>
      </c>
      <c r="D41" s="10" t="str">
        <f ca="1">IFERROR(INDEX(MAESTRO!D:D,_xludf.AGGREGATE(15,6,ROW(MAESTRO!$B$3:$B$1000)/((MAESTRO!$B$3:$B$1000="ACADEMICOS")*(UPPER(MAESTRO!$L$3:$L$1000)="CONFIRMADO")),ROWS($A$3:A41))),"")</f>
        <v/>
      </c>
      <c r="E41" s="10" t="str">
        <f ca="1">IFERROR(INDEX(MAESTRO!E:E,_xludf.AGGREGATE(15,6,ROW(MAESTRO!$B$3:$B$1000)/((MAESTRO!$B$3:$B$1000="ACADEMICOS")*(UPPER(MAESTRO!$L$3:$L$1000)="CONFIRMADO")),ROWS($A$3:A41))),"")</f>
        <v/>
      </c>
      <c r="F41" s="10" t="str">
        <f ca="1">IFERROR(INDEX(MAESTRO!F:F,_xludf.AGGREGATE(15,6,ROW(MAESTRO!$B$3:$B$1000)/((MAESTRO!$B$3:$B$1000="ACADEMICOS")*(UPPER(MAESTRO!$L$3:$L$1000)="CONFIRMADO")),ROWS($A$3:A41))),"")</f>
        <v/>
      </c>
      <c r="G41" s="10" t="str">
        <f ca="1">IFERROR(INDEX(MAESTRO!G:G,_xludf.AGGREGATE(15,6,ROW(MAESTRO!$B$3:$B$1000)/((MAESTRO!$B$3:$B$1000="ACADEMICOS")*(UPPER(MAESTRO!$L$3:$L$1000)="CONFIRMADO")),ROWS($A$3:A41))),"")</f>
        <v/>
      </c>
      <c r="H41" s="10" t="str">
        <f ca="1">IFERROR(INDEX(MAESTRO!H:H,_xludf.AGGREGATE(15,6,ROW(MAESTRO!$B$3:$B$1000)/((MAESTRO!$B$3:$B$1000="ACADEMICOS")*(UPPER(MAESTRO!$L$3:$L$1000)="CONFIRMADO")),ROWS($A$3:A41))),"")</f>
        <v/>
      </c>
      <c r="I41" s="10" t="str">
        <f ca="1">IFERROR(INDEX(MAESTRO!I:I,_xludf.AGGREGATE(15,6,ROW(MAESTRO!$B$3:$B$1000)/((MAESTRO!$B$3:$B$1000="ACADEMICOS")*(UPPER(MAESTRO!$L$3:$L$1000)="CONFIRMADO")),ROWS($A$3:A41))),"")</f>
        <v/>
      </c>
      <c r="J41" s="10" t="str">
        <f ca="1">IFERROR(INDEX(MAESTRO!J:J,_xludf.AGGREGATE(15,6,ROW(MAESTRO!$B$3:$B$1000)/((MAESTRO!$B$3:$B$1000="ACADEMICOS")*(UPPER(MAESTRO!$L$3:$L$1000)="CONFIRMADO")),ROWS($A$3:A41))),"")</f>
        <v/>
      </c>
      <c r="K41" s="10" t="str">
        <f ca="1">IFERROR(INDEX(MAESTRO!K:K,_xludf.AGGREGATE(15,6,ROW(MAESTRO!$B$3:$B$1000)/((MAESTRO!$B$3:$B$1000="ACADEMICOS")*(UPPER(MAESTRO!$L$3:$L$1000)="CONFIRMADO")),ROWS($A$3:A41))),"")</f>
        <v/>
      </c>
      <c r="L41" s="10" t="str">
        <f ca="1">IFERROR(INDEX(MAESTRO!L:L,_xludf.AGGREGATE(15,6,ROW(MAESTRO!$B$3:$B$1000)/((MAESTRO!$B$3:$B$1000="ACADEMICOS")*(UPPER(MAESTRO!$L$3:$L$1000)="CONFIRMADO")),ROWS($A$3:A41))),"")</f>
        <v/>
      </c>
      <c r="M41" s="10" t="str">
        <f ca="1">IFERROR(INDEX(MAESTRO!M:M,_xludf.AGGREGATE(15,6,ROW(MAESTRO!$B$3:$B$1000)/((MAESTRO!$B$3:$B$1000="ACADEMICOS")*(UPPER(MAESTRO!$L$3:$L$1000)="CONFIRMADO")),ROWS($A$3:A41))),"")</f>
        <v/>
      </c>
      <c r="N41" s="10" t="str">
        <f ca="1">IFERROR(INDEX(MAESTRO!N:N,_xludf.AGGREGATE(15,6,ROW(MAESTRO!$B$3:$B$1000)/((MAESTRO!$B$3:$B$1000="ACADEMICOS")*(UPPER(MAESTRO!$L$3:$L$1000)="CONFIRMADO")),ROWS($A$3:A41))),"")</f>
        <v/>
      </c>
      <c r="O41" s="10" t="str">
        <f ca="1">IFERROR(INDEX(MAESTRO!O:O,_xludf.AGGREGATE(15,6,ROW(MAESTRO!$B$3:$B$1000)/((MAESTRO!$B$3:$B$1000="ACADEMICOS")*(UPPER(MAESTRO!$L$3:$L$1000)="CONFIRMADO")),ROWS($A$3:A41))),"")</f>
        <v/>
      </c>
      <c r="P41" s="10" t="str">
        <f ca="1">IFERROR(INDEX(MAESTRO!P:P,_xludf.AGGREGATE(15,6,ROW(MAESTRO!$B$3:$B$1000)/((MAESTRO!$B$3:$B$1000="ACADEMICOS")*(UPPER(MAESTRO!$L$3:$L$1000)="CONFIRMADO")),ROWS($A$3:A41))),"")</f>
        <v/>
      </c>
      <c r="Q41" s="10" t="str">
        <f ca="1">IFERROR(INDEX(MAESTRO!Q:Q,_xludf.AGGREGATE(15,6,ROW(MAESTRO!$B$3:$B$1000)/((MAESTRO!$B$3:$B$1000="ACADEMICOS")*(UPPER(MAESTRO!$L$3:$L$1000)="CONFIRMADO")),ROWS($A$3:A41))),"")</f>
        <v/>
      </c>
      <c r="R41" s="10" t="str">
        <f ca="1">IFERROR(INDEX(MAESTRO!R:R,_xludf.AGGREGATE(15,6,ROW(MAESTRO!$B$3:$B$1000)/((MAESTRO!$B$3:$B$1000="ACADEMICOS")*(UPPER(MAESTRO!$L$3:$L$1000)="CONFIRMADO")),ROWS($A$3:A41))),"")</f>
        <v/>
      </c>
      <c r="S41" s="10" t="str">
        <f ca="1">IFERROR(INDEX(MAESTRO!S:S,_xludf.AGGREGATE(15,6,ROW(MAESTRO!$B$3:$B$1000)/((MAESTRO!$B$3:$B$1000="ACADEMICOS")*(UPPER(MAESTRO!$L$3:$L$1000)="CONFIRMADO")),ROWS($A$3:A41))),"")</f>
        <v/>
      </c>
      <c r="T41" s="10" t="str">
        <f ca="1">IFERROR(INDEX(MAESTRO!T:T,_xludf.AGGREGATE(15,6,ROW(MAESTRO!$B$3:$B$1000)/((MAESTRO!$B$3:$B$1000="ACADEMICOS")*(UPPER(MAESTRO!$L$3:$L$1000)="CONFIRMADO")),ROWS($A$3:A41))),"")</f>
        <v/>
      </c>
      <c r="U41" s="10" t="str">
        <f ca="1">IFERROR(INDEX(MAESTRO!U:U,_xludf.AGGREGATE(15,6,ROW(MAESTRO!$B$3:$B$1000)/((MAESTRO!$B$3:$B$1000="ACADEMICOS")*(UPPER(MAESTRO!$L$3:$L$1000)="CONFIRMADO")),ROWS($A$3:A41))),"")</f>
        <v/>
      </c>
      <c r="V41" s="10" t="str">
        <f ca="1">IFERROR(INDEX(MAESTRO!V:V,_xludf.AGGREGATE(15,6,ROW(MAESTRO!$B$3:$B$1000)/((MAESTRO!$B$3:$B$1000="ACADEMICOS")*(UPPER(MAESTRO!$L$3:$L$1000)="CONFIRMADO")),ROWS($A$3:A41))),"")</f>
        <v/>
      </c>
      <c r="W41" s="10" t="str">
        <f ca="1">IFERROR(INDEX(MAESTRO!W:W,_xludf.AGGREGATE(15,6,ROW(MAESTRO!$B$3:$B$1000)/((MAESTRO!$B$3:$B$1000="ACADEMICOS")*(UPPER(MAESTRO!$L$3:$L$1000)="CONFIRMADO")),ROWS($A$3:A41))),"")</f>
        <v/>
      </c>
      <c r="X41" s="10" t="str">
        <f ca="1">IFERROR(INDEX(MAESTRO!X:X,_xludf.AGGREGATE(15,6,ROW(MAESTRO!$B$3:$B$1000)/((MAESTRO!$B$3:$B$1000="ACADEMICOS")*(UPPER(MAESTRO!$L$3:$L$1000)="CONFIRMADO")),ROWS($A$3:A41))),"")</f>
        <v/>
      </c>
    </row>
    <row r="42" spans="1:24" ht="22.05" customHeight="1">
      <c r="A42" s="21" t="str">
        <f ca="1">IFERROR(INDEX(MAESTRO!A:A,_xludf.AGGREGATE(15,6,ROW(MAESTRO!$B$3:$B$1000)/((MAESTRO!$B$3:$B$1000="ACADEMICOS")*(UPPER(MAESTRO!$L$3:$L$1000)="CONFIRMADO")),ROWS($A$3:A42))),"")</f>
        <v/>
      </c>
      <c r="B42" s="21" t="str">
        <f ca="1">IFERROR(INDEX(MAESTRO!B:B,_xludf.AGGREGATE(15,6,ROW(MAESTRO!$B$3:$B$1000)/((MAESTRO!$B$3:$B$1000="ACADEMICOS")*(UPPER(MAESTRO!$L$3:$L$1000)="CONFIRMADO")),ROWS($A$3:A42))),"")</f>
        <v/>
      </c>
      <c r="C42" s="21" t="str">
        <f ca="1">IFERROR(INDEX(MAESTRO!C:C,_xludf.AGGREGATE(15,6,ROW(MAESTRO!$B$3:$B$1000)/((MAESTRO!$B$3:$B$1000="ACADEMICOS")*(UPPER(MAESTRO!$L$3:$L$1000)="CONFIRMADO")),ROWS($A$3:A42))),"")</f>
        <v/>
      </c>
      <c r="D42" s="21" t="str">
        <f ca="1">IFERROR(INDEX(MAESTRO!D:D,_xludf.AGGREGATE(15,6,ROW(MAESTRO!$B$3:$B$1000)/((MAESTRO!$B$3:$B$1000="ACADEMICOS")*(UPPER(MAESTRO!$L$3:$L$1000)="CONFIRMADO")),ROWS($A$3:A42))),"")</f>
        <v/>
      </c>
      <c r="E42" s="21" t="str">
        <f ca="1">IFERROR(INDEX(MAESTRO!E:E,_xludf.AGGREGATE(15,6,ROW(MAESTRO!$B$3:$B$1000)/((MAESTRO!$B$3:$B$1000="ACADEMICOS")*(UPPER(MAESTRO!$L$3:$L$1000)="CONFIRMADO")),ROWS($A$3:A42))),"")</f>
        <v/>
      </c>
      <c r="F42" s="21" t="str">
        <f ca="1">IFERROR(INDEX(MAESTRO!F:F,_xludf.AGGREGATE(15,6,ROW(MAESTRO!$B$3:$B$1000)/((MAESTRO!$B$3:$B$1000="ACADEMICOS")*(UPPER(MAESTRO!$L$3:$L$1000)="CONFIRMADO")),ROWS($A$3:A42))),"")</f>
        <v/>
      </c>
      <c r="G42" s="21" t="str">
        <f ca="1">IFERROR(INDEX(MAESTRO!G:G,_xludf.AGGREGATE(15,6,ROW(MAESTRO!$B$3:$B$1000)/((MAESTRO!$B$3:$B$1000="ACADEMICOS")*(UPPER(MAESTRO!$L$3:$L$1000)="CONFIRMADO")),ROWS($A$3:A42))),"")</f>
        <v/>
      </c>
      <c r="H42" s="21" t="str">
        <f ca="1">IFERROR(INDEX(MAESTRO!H:H,_xludf.AGGREGATE(15,6,ROW(MAESTRO!$B$3:$B$1000)/((MAESTRO!$B$3:$B$1000="ACADEMICOS")*(UPPER(MAESTRO!$L$3:$L$1000)="CONFIRMADO")),ROWS($A$3:A42))),"")</f>
        <v/>
      </c>
      <c r="I42" s="21" t="str">
        <f ca="1">IFERROR(INDEX(MAESTRO!I:I,_xludf.AGGREGATE(15,6,ROW(MAESTRO!$B$3:$B$1000)/((MAESTRO!$B$3:$B$1000="ACADEMICOS")*(UPPER(MAESTRO!$L$3:$L$1000)="CONFIRMADO")),ROWS($A$3:A42))),"")</f>
        <v/>
      </c>
      <c r="J42" s="21" t="str">
        <f ca="1">IFERROR(INDEX(MAESTRO!J:J,_xludf.AGGREGATE(15,6,ROW(MAESTRO!$B$3:$B$1000)/((MAESTRO!$B$3:$B$1000="ACADEMICOS")*(UPPER(MAESTRO!$L$3:$L$1000)="CONFIRMADO")),ROWS($A$3:A42))),"")</f>
        <v/>
      </c>
      <c r="K42" s="21" t="str">
        <f ca="1">IFERROR(INDEX(MAESTRO!K:K,_xludf.AGGREGATE(15,6,ROW(MAESTRO!$B$3:$B$1000)/((MAESTRO!$B$3:$B$1000="ACADEMICOS")*(UPPER(MAESTRO!$L$3:$L$1000)="CONFIRMADO")),ROWS($A$3:A42))),"")</f>
        <v/>
      </c>
      <c r="L42" s="21" t="str">
        <f ca="1">IFERROR(INDEX(MAESTRO!L:L,_xludf.AGGREGATE(15,6,ROW(MAESTRO!$B$3:$B$1000)/((MAESTRO!$B$3:$B$1000="ACADEMICOS")*(UPPER(MAESTRO!$L$3:$L$1000)="CONFIRMADO")),ROWS($A$3:A42))),"")</f>
        <v/>
      </c>
      <c r="M42" s="21" t="str">
        <f ca="1">IFERROR(INDEX(MAESTRO!M:M,_xludf.AGGREGATE(15,6,ROW(MAESTRO!$B$3:$B$1000)/((MAESTRO!$B$3:$B$1000="ACADEMICOS")*(UPPER(MAESTRO!$L$3:$L$1000)="CONFIRMADO")),ROWS($A$3:A42))),"")</f>
        <v/>
      </c>
      <c r="N42" s="21" t="str">
        <f ca="1">IFERROR(INDEX(MAESTRO!N:N,_xludf.AGGREGATE(15,6,ROW(MAESTRO!$B$3:$B$1000)/((MAESTRO!$B$3:$B$1000="ACADEMICOS")*(UPPER(MAESTRO!$L$3:$L$1000)="CONFIRMADO")),ROWS($A$3:A42))),"")</f>
        <v/>
      </c>
      <c r="O42" s="21" t="str">
        <f ca="1">IFERROR(INDEX(MAESTRO!O:O,_xludf.AGGREGATE(15,6,ROW(MAESTRO!$B$3:$B$1000)/((MAESTRO!$B$3:$B$1000="ACADEMICOS")*(UPPER(MAESTRO!$L$3:$L$1000)="CONFIRMADO")),ROWS($A$3:A42))),"")</f>
        <v/>
      </c>
      <c r="P42" s="21" t="str">
        <f ca="1">IFERROR(INDEX(MAESTRO!P:P,_xludf.AGGREGATE(15,6,ROW(MAESTRO!$B$3:$B$1000)/((MAESTRO!$B$3:$B$1000="ACADEMICOS")*(UPPER(MAESTRO!$L$3:$L$1000)="CONFIRMADO")),ROWS($A$3:A42))),"")</f>
        <v/>
      </c>
      <c r="Q42" s="21" t="str">
        <f ca="1">IFERROR(INDEX(MAESTRO!Q:Q,_xludf.AGGREGATE(15,6,ROW(MAESTRO!$B$3:$B$1000)/((MAESTRO!$B$3:$B$1000="ACADEMICOS")*(UPPER(MAESTRO!$L$3:$L$1000)="CONFIRMADO")),ROWS($A$3:A42))),"")</f>
        <v/>
      </c>
      <c r="R42" s="21" t="str">
        <f ca="1">IFERROR(INDEX(MAESTRO!R:R,_xludf.AGGREGATE(15,6,ROW(MAESTRO!$B$3:$B$1000)/((MAESTRO!$B$3:$B$1000="ACADEMICOS")*(UPPER(MAESTRO!$L$3:$L$1000)="CONFIRMADO")),ROWS($A$3:A42))),"")</f>
        <v/>
      </c>
      <c r="S42" s="21" t="str">
        <f ca="1">IFERROR(INDEX(MAESTRO!S:S,_xludf.AGGREGATE(15,6,ROW(MAESTRO!$B$3:$B$1000)/((MAESTRO!$B$3:$B$1000="ACADEMICOS")*(UPPER(MAESTRO!$L$3:$L$1000)="CONFIRMADO")),ROWS($A$3:A42))),"")</f>
        <v/>
      </c>
      <c r="T42" s="21" t="str">
        <f ca="1">IFERROR(INDEX(MAESTRO!T:T,_xludf.AGGREGATE(15,6,ROW(MAESTRO!$B$3:$B$1000)/((MAESTRO!$B$3:$B$1000="ACADEMICOS")*(UPPER(MAESTRO!$L$3:$L$1000)="CONFIRMADO")),ROWS($A$3:A42))),"")</f>
        <v/>
      </c>
      <c r="U42" s="21" t="str">
        <f ca="1">IFERROR(INDEX(MAESTRO!U:U,_xludf.AGGREGATE(15,6,ROW(MAESTRO!$B$3:$B$1000)/((MAESTRO!$B$3:$B$1000="ACADEMICOS")*(UPPER(MAESTRO!$L$3:$L$1000)="CONFIRMADO")),ROWS($A$3:A42))),"")</f>
        <v/>
      </c>
      <c r="V42" s="21" t="str">
        <f ca="1">IFERROR(INDEX(MAESTRO!V:V,_xludf.AGGREGATE(15,6,ROW(MAESTRO!$B$3:$B$1000)/((MAESTRO!$B$3:$B$1000="ACADEMICOS")*(UPPER(MAESTRO!$L$3:$L$1000)="CONFIRMADO")),ROWS($A$3:A42))),"")</f>
        <v/>
      </c>
      <c r="W42" s="21" t="str">
        <f ca="1">IFERROR(INDEX(MAESTRO!W:W,_xludf.AGGREGATE(15,6,ROW(MAESTRO!$B$3:$B$1000)/((MAESTRO!$B$3:$B$1000="ACADEMICOS")*(UPPER(MAESTRO!$L$3:$L$1000)="CONFIRMADO")),ROWS($A$3:A42))),"")</f>
        <v/>
      </c>
      <c r="X42" s="21" t="str">
        <f ca="1">IFERROR(INDEX(MAESTRO!X:X,_xludf.AGGREGATE(15,6,ROW(MAESTRO!$B$3:$B$1000)/((MAESTRO!$B$3:$B$1000="ACADEMICOS")*(UPPER(MAESTRO!$L$3:$L$1000)="CONFIRMADO")),ROWS($A$3:A42))),"")</f>
        <v/>
      </c>
    </row>
    <row r="43" spans="1:24" ht="22.05" customHeight="1">
      <c r="A43" s="10" t="str">
        <f ca="1">IFERROR(INDEX(MAESTRO!A:A,_xludf.AGGREGATE(15,6,ROW(MAESTRO!$B$3:$B$1000)/((MAESTRO!$B$3:$B$1000="ACADEMICOS")*(UPPER(MAESTRO!$L$3:$L$1000)="CONFIRMADO")),ROWS($A$3:A43))),"")</f>
        <v/>
      </c>
      <c r="B43" s="10" t="str">
        <f ca="1">IFERROR(INDEX(MAESTRO!B:B,_xludf.AGGREGATE(15,6,ROW(MAESTRO!$B$3:$B$1000)/((MAESTRO!$B$3:$B$1000="ACADEMICOS")*(UPPER(MAESTRO!$L$3:$L$1000)="CONFIRMADO")),ROWS($A$3:A43))),"")</f>
        <v/>
      </c>
      <c r="C43" s="10" t="str">
        <f ca="1">IFERROR(INDEX(MAESTRO!C:C,_xludf.AGGREGATE(15,6,ROW(MAESTRO!$B$3:$B$1000)/((MAESTRO!$B$3:$B$1000="ACADEMICOS")*(UPPER(MAESTRO!$L$3:$L$1000)="CONFIRMADO")),ROWS($A$3:A43))),"")</f>
        <v/>
      </c>
      <c r="D43" s="10" t="str">
        <f ca="1">IFERROR(INDEX(MAESTRO!D:D,_xludf.AGGREGATE(15,6,ROW(MAESTRO!$B$3:$B$1000)/((MAESTRO!$B$3:$B$1000="ACADEMICOS")*(UPPER(MAESTRO!$L$3:$L$1000)="CONFIRMADO")),ROWS($A$3:A43))),"")</f>
        <v/>
      </c>
      <c r="E43" s="10" t="str">
        <f ca="1">IFERROR(INDEX(MAESTRO!E:E,_xludf.AGGREGATE(15,6,ROW(MAESTRO!$B$3:$B$1000)/((MAESTRO!$B$3:$B$1000="ACADEMICOS")*(UPPER(MAESTRO!$L$3:$L$1000)="CONFIRMADO")),ROWS($A$3:A43))),"")</f>
        <v/>
      </c>
      <c r="F43" s="10" t="str">
        <f ca="1">IFERROR(INDEX(MAESTRO!F:F,_xludf.AGGREGATE(15,6,ROW(MAESTRO!$B$3:$B$1000)/((MAESTRO!$B$3:$B$1000="ACADEMICOS")*(UPPER(MAESTRO!$L$3:$L$1000)="CONFIRMADO")),ROWS($A$3:A43))),"")</f>
        <v/>
      </c>
      <c r="G43" s="10" t="str">
        <f ca="1">IFERROR(INDEX(MAESTRO!G:G,_xludf.AGGREGATE(15,6,ROW(MAESTRO!$B$3:$B$1000)/((MAESTRO!$B$3:$B$1000="ACADEMICOS")*(UPPER(MAESTRO!$L$3:$L$1000)="CONFIRMADO")),ROWS($A$3:A43))),"")</f>
        <v/>
      </c>
      <c r="H43" s="10" t="str">
        <f ca="1">IFERROR(INDEX(MAESTRO!H:H,_xludf.AGGREGATE(15,6,ROW(MAESTRO!$B$3:$B$1000)/((MAESTRO!$B$3:$B$1000="ACADEMICOS")*(UPPER(MAESTRO!$L$3:$L$1000)="CONFIRMADO")),ROWS($A$3:A43))),"")</f>
        <v/>
      </c>
      <c r="I43" s="10" t="str">
        <f ca="1">IFERROR(INDEX(MAESTRO!I:I,_xludf.AGGREGATE(15,6,ROW(MAESTRO!$B$3:$B$1000)/((MAESTRO!$B$3:$B$1000="ACADEMICOS")*(UPPER(MAESTRO!$L$3:$L$1000)="CONFIRMADO")),ROWS($A$3:A43))),"")</f>
        <v/>
      </c>
      <c r="J43" s="10" t="str">
        <f ca="1">IFERROR(INDEX(MAESTRO!J:J,_xludf.AGGREGATE(15,6,ROW(MAESTRO!$B$3:$B$1000)/((MAESTRO!$B$3:$B$1000="ACADEMICOS")*(UPPER(MAESTRO!$L$3:$L$1000)="CONFIRMADO")),ROWS($A$3:A43))),"")</f>
        <v/>
      </c>
      <c r="K43" s="10" t="str">
        <f ca="1">IFERROR(INDEX(MAESTRO!K:K,_xludf.AGGREGATE(15,6,ROW(MAESTRO!$B$3:$B$1000)/((MAESTRO!$B$3:$B$1000="ACADEMICOS")*(UPPER(MAESTRO!$L$3:$L$1000)="CONFIRMADO")),ROWS($A$3:A43))),"")</f>
        <v/>
      </c>
      <c r="L43" s="10" t="str">
        <f ca="1">IFERROR(INDEX(MAESTRO!L:L,_xludf.AGGREGATE(15,6,ROW(MAESTRO!$B$3:$B$1000)/((MAESTRO!$B$3:$B$1000="ACADEMICOS")*(UPPER(MAESTRO!$L$3:$L$1000)="CONFIRMADO")),ROWS($A$3:A43))),"")</f>
        <v/>
      </c>
      <c r="M43" s="10" t="str">
        <f ca="1">IFERROR(INDEX(MAESTRO!M:M,_xludf.AGGREGATE(15,6,ROW(MAESTRO!$B$3:$B$1000)/((MAESTRO!$B$3:$B$1000="ACADEMICOS")*(UPPER(MAESTRO!$L$3:$L$1000)="CONFIRMADO")),ROWS($A$3:A43))),"")</f>
        <v/>
      </c>
      <c r="N43" s="10" t="str">
        <f ca="1">IFERROR(INDEX(MAESTRO!N:N,_xludf.AGGREGATE(15,6,ROW(MAESTRO!$B$3:$B$1000)/((MAESTRO!$B$3:$B$1000="ACADEMICOS")*(UPPER(MAESTRO!$L$3:$L$1000)="CONFIRMADO")),ROWS($A$3:A43))),"")</f>
        <v/>
      </c>
      <c r="O43" s="10" t="str">
        <f ca="1">IFERROR(INDEX(MAESTRO!O:O,_xludf.AGGREGATE(15,6,ROW(MAESTRO!$B$3:$B$1000)/((MAESTRO!$B$3:$B$1000="ACADEMICOS")*(UPPER(MAESTRO!$L$3:$L$1000)="CONFIRMADO")),ROWS($A$3:A43))),"")</f>
        <v/>
      </c>
      <c r="P43" s="10" t="str">
        <f ca="1">IFERROR(INDEX(MAESTRO!P:P,_xludf.AGGREGATE(15,6,ROW(MAESTRO!$B$3:$B$1000)/((MAESTRO!$B$3:$B$1000="ACADEMICOS")*(UPPER(MAESTRO!$L$3:$L$1000)="CONFIRMADO")),ROWS($A$3:A43))),"")</f>
        <v/>
      </c>
      <c r="Q43" s="10" t="str">
        <f ca="1">IFERROR(INDEX(MAESTRO!Q:Q,_xludf.AGGREGATE(15,6,ROW(MAESTRO!$B$3:$B$1000)/((MAESTRO!$B$3:$B$1000="ACADEMICOS")*(UPPER(MAESTRO!$L$3:$L$1000)="CONFIRMADO")),ROWS($A$3:A43))),"")</f>
        <v/>
      </c>
      <c r="R43" s="10" t="str">
        <f ca="1">IFERROR(INDEX(MAESTRO!R:R,_xludf.AGGREGATE(15,6,ROW(MAESTRO!$B$3:$B$1000)/((MAESTRO!$B$3:$B$1000="ACADEMICOS")*(UPPER(MAESTRO!$L$3:$L$1000)="CONFIRMADO")),ROWS($A$3:A43))),"")</f>
        <v/>
      </c>
      <c r="S43" s="10" t="str">
        <f ca="1">IFERROR(INDEX(MAESTRO!S:S,_xludf.AGGREGATE(15,6,ROW(MAESTRO!$B$3:$B$1000)/((MAESTRO!$B$3:$B$1000="ACADEMICOS")*(UPPER(MAESTRO!$L$3:$L$1000)="CONFIRMADO")),ROWS($A$3:A43))),"")</f>
        <v/>
      </c>
      <c r="T43" s="10" t="str">
        <f ca="1">IFERROR(INDEX(MAESTRO!T:T,_xludf.AGGREGATE(15,6,ROW(MAESTRO!$B$3:$B$1000)/((MAESTRO!$B$3:$B$1000="ACADEMICOS")*(UPPER(MAESTRO!$L$3:$L$1000)="CONFIRMADO")),ROWS($A$3:A43))),"")</f>
        <v/>
      </c>
      <c r="U43" s="10" t="str">
        <f ca="1">IFERROR(INDEX(MAESTRO!U:U,_xludf.AGGREGATE(15,6,ROW(MAESTRO!$B$3:$B$1000)/((MAESTRO!$B$3:$B$1000="ACADEMICOS")*(UPPER(MAESTRO!$L$3:$L$1000)="CONFIRMADO")),ROWS($A$3:A43))),"")</f>
        <v/>
      </c>
      <c r="V43" s="10" t="str">
        <f ca="1">IFERROR(INDEX(MAESTRO!V:V,_xludf.AGGREGATE(15,6,ROW(MAESTRO!$B$3:$B$1000)/((MAESTRO!$B$3:$B$1000="ACADEMICOS")*(UPPER(MAESTRO!$L$3:$L$1000)="CONFIRMADO")),ROWS($A$3:A43))),"")</f>
        <v/>
      </c>
      <c r="W43" s="10" t="str">
        <f ca="1">IFERROR(INDEX(MAESTRO!W:W,_xludf.AGGREGATE(15,6,ROW(MAESTRO!$B$3:$B$1000)/((MAESTRO!$B$3:$B$1000="ACADEMICOS")*(UPPER(MAESTRO!$L$3:$L$1000)="CONFIRMADO")),ROWS($A$3:A43))),"")</f>
        <v/>
      </c>
      <c r="X43" s="10" t="str">
        <f ca="1">IFERROR(INDEX(MAESTRO!X:X,_xludf.AGGREGATE(15,6,ROW(MAESTRO!$B$3:$B$1000)/((MAESTRO!$B$3:$B$1000="ACADEMICOS")*(UPPER(MAESTRO!$L$3:$L$1000)="CONFIRMADO")),ROWS($A$3:A43))),"")</f>
        <v/>
      </c>
    </row>
    <row r="44" spans="1:24" ht="22.05" customHeight="1">
      <c r="A44" s="21" t="str">
        <f ca="1">IFERROR(INDEX(MAESTRO!A:A,_xludf.AGGREGATE(15,6,ROW(MAESTRO!$B$3:$B$1000)/((MAESTRO!$B$3:$B$1000="ACADEMICOS")*(UPPER(MAESTRO!$L$3:$L$1000)="CONFIRMADO")),ROWS($A$3:A44))),"")</f>
        <v/>
      </c>
      <c r="B44" s="21" t="str">
        <f ca="1">IFERROR(INDEX(MAESTRO!B:B,_xludf.AGGREGATE(15,6,ROW(MAESTRO!$B$3:$B$1000)/((MAESTRO!$B$3:$B$1000="ACADEMICOS")*(UPPER(MAESTRO!$L$3:$L$1000)="CONFIRMADO")),ROWS($A$3:A44))),"")</f>
        <v/>
      </c>
      <c r="C44" s="21" t="str">
        <f ca="1">IFERROR(INDEX(MAESTRO!C:C,_xludf.AGGREGATE(15,6,ROW(MAESTRO!$B$3:$B$1000)/((MAESTRO!$B$3:$B$1000="ACADEMICOS")*(UPPER(MAESTRO!$L$3:$L$1000)="CONFIRMADO")),ROWS($A$3:A44))),"")</f>
        <v/>
      </c>
      <c r="D44" s="21" t="str">
        <f ca="1">IFERROR(INDEX(MAESTRO!D:D,_xludf.AGGREGATE(15,6,ROW(MAESTRO!$B$3:$B$1000)/((MAESTRO!$B$3:$B$1000="ACADEMICOS")*(UPPER(MAESTRO!$L$3:$L$1000)="CONFIRMADO")),ROWS($A$3:A44))),"")</f>
        <v/>
      </c>
      <c r="E44" s="21" t="str">
        <f ca="1">IFERROR(INDEX(MAESTRO!E:E,_xludf.AGGREGATE(15,6,ROW(MAESTRO!$B$3:$B$1000)/((MAESTRO!$B$3:$B$1000="ACADEMICOS")*(UPPER(MAESTRO!$L$3:$L$1000)="CONFIRMADO")),ROWS($A$3:A44))),"")</f>
        <v/>
      </c>
      <c r="F44" s="21" t="str">
        <f ca="1">IFERROR(INDEX(MAESTRO!F:F,_xludf.AGGREGATE(15,6,ROW(MAESTRO!$B$3:$B$1000)/((MAESTRO!$B$3:$B$1000="ACADEMICOS")*(UPPER(MAESTRO!$L$3:$L$1000)="CONFIRMADO")),ROWS($A$3:A44))),"")</f>
        <v/>
      </c>
      <c r="G44" s="21" t="str">
        <f ca="1">IFERROR(INDEX(MAESTRO!G:G,_xludf.AGGREGATE(15,6,ROW(MAESTRO!$B$3:$B$1000)/((MAESTRO!$B$3:$B$1000="ACADEMICOS")*(UPPER(MAESTRO!$L$3:$L$1000)="CONFIRMADO")),ROWS($A$3:A44))),"")</f>
        <v/>
      </c>
      <c r="H44" s="21" t="str">
        <f ca="1">IFERROR(INDEX(MAESTRO!H:H,_xludf.AGGREGATE(15,6,ROW(MAESTRO!$B$3:$B$1000)/((MAESTRO!$B$3:$B$1000="ACADEMICOS")*(UPPER(MAESTRO!$L$3:$L$1000)="CONFIRMADO")),ROWS($A$3:A44))),"")</f>
        <v/>
      </c>
      <c r="I44" s="21" t="str">
        <f ca="1">IFERROR(INDEX(MAESTRO!I:I,_xludf.AGGREGATE(15,6,ROW(MAESTRO!$B$3:$B$1000)/((MAESTRO!$B$3:$B$1000="ACADEMICOS")*(UPPER(MAESTRO!$L$3:$L$1000)="CONFIRMADO")),ROWS($A$3:A44))),"")</f>
        <v/>
      </c>
      <c r="J44" s="21" t="str">
        <f ca="1">IFERROR(INDEX(MAESTRO!J:J,_xludf.AGGREGATE(15,6,ROW(MAESTRO!$B$3:$B$1000)/((MAESTRO!$B$3:$B$1000="ACADEMICOS")*(UPPER(MAESTRO!$L$3:$L$1000)="CONFIRMADO")),ROWS($A$3:A44))),"")</f>
        <v/>
      </c>
      <c r="K44" s="21" t="str">
        <f ca="1">IFERROR(INDEX(MAESTRO!K:K,_xludf.AGGREGATE(15,6,ROW(MAESTRO!$B$3:$B$1000)/((MAESTRO!$B$3:$B$1000="ACADEMICOS")*(UPPER(MAESTRO!$L$3:$L$1000)="CONFIRMADO")),ROWS($A$3:A44))),"")</f>
        <v/>
      </c>
      <c r="L44" s="21" t="str">
        <f ca="1">IFERROR(INDEX(MAESTRO!L:L,_xludf.AGGREGATE(15,6,ROW(MAESTRO!$B$3:$B$1000)/((MAESTRO!$B$3:$B$1000="ACADEMICOS")*(UPPER(MAESTRO!$L$3:$L$1000)="CONFIRMADO")),ROWS($A$3:A44))),"")</f>
        <v/>
      </c>
      <c r="M44" s="21" t="str">
        <f ca="1">IFERROR(INDEX(MAESTRO!M:M,_xludf.AGGREGATE(15,6,ROW(MAESTRO!$B$3:$B$1000)/((MAESTRO!$B$3:$B$1000="ACADEMICOS")*(UPPER(MAESTRO!$L$3:$L$1000)="CONFIRMADO")),ROWS($A$3:A44))),"")</f>
        <v/>
      </c>
      <c r="N44" s="21" t="str">
        <f ca="1">IFERROR(INDEX(MAESTRO!N:N,_xludf.AGGREGATE(15,6,ROW(MAESTRO!$B$3:$B$1000)/((MAESTRO!$B$3:$B$1000="ACADEMICOS")*(UPPER(MAESTRO!$L$3:$L$1000)="CONFIRMADO")),ROWS($A$3:A44))),"")</f>
        <v/>
      </c>
      <c r="O44" s="21" t="str">
        <f ca="1">IFERROR(INDEX(MAESTRO!O:O,_xludf.AGGREGATE(15,6,ROW(MAESTRO!$B$3:$B$1000)/((MAESTRO!$B$3:$B$1000="ACADEMICOS")*(UPPER(MAESTRO!$L$3:$L$1000)="CONFIRMADO")),ROWS($A$3:A44))),"")</f>
        <v/>
      </c>
      <c r="P44" s="21" t="str">
        <f ca="1">IFERROR(INDEX(MAESTRO!P:P,_xludf.AGGREGATE(15,6,ROW(MAESTRO!$B$3:$B$1000)/((MAESTRO!$B$3:$B$1000="ACADEMICOS")*(UPPER(MAESTRO!$L$3:$L$1000)="CONFIRMADO")),ROWS($A$3:A44))),"")</f>
        <v/>
      </c>
      <c r="Q44" s="21" t="str">
        <f ca="1">IFERROR(INDEX(MAESTRO!Q:Q,_xludf.AGGREGATE(15,6,ROW(MAESTRO!$B$3:$B$1000)/((MAESTRO!$B$3:$B$1000="ACADEMICOS")*(UPPER(MAESTRO!$L$3:$L$1000)="CONFIRMADO")),ROWS($A$3:A44))),"")</f>
        <v/>
      </c>
      <c r="R44" s="21" t="str">
        <f ca="1">IFERROR(INDEX(MAESTRO!R:R,_xludf.AGGREGATE(15,6,ROW(MAESTRO!$B$3:$B$1000)/((MAESTRO!$B$3:$B$1000="ACADEMICOS")*(UPPER(MAESTRO!$L$3:$L$1000)="CONFIRMADO")),ROWS($A$3:A44))),"")</f>
        <v/>
      </c>
      <c r="S44" s="21" t="str">
        <f ca="1">IFERROR(INDEX(MAESTRO!S:S,_xludf.AGGREGATE(15,6,ROW(MAESTRO!$B$3:$B$1000)/((MAESTRO!$B$3:$B$1000="ACADEMICOS")*(UPPER(MAESTRO!$L$3:$L$1000)="CONFIRMADO")),ROWS($A$3:A44))),"")</f>
        <v/>
      </c>
      <c r="T44" s="21" t="str">
        <f ca="1">IFERROR(INDEX(MAESTRO!T:T,_xludf.AGGREGATE(15,6,ROW(MAESTRO!$B$3:$B$1000)/((MAESTRO!$B$3:$B$1000="ACADEMICOS")*(UPPER(MAESTRO!$L$3:$L$1000)="CONFIRMADO")),ROWS($A$3:A44))),"")</f>
        <v/>
      </c>
      <c r="U44" s="21" t="str">
        <f ca="1">IFERROR(INDEX(MAESTRO!U:U,_xludf.AGGREGATE(15,6,ROW(MAESTRO!$B$3:$B$1000)/((MAESTRO!$B$3:$B$1000="ACADEMICOS")*(UPPER(MAESTRO!$L$3:$L$1000)="CONFIRMADO")),ROWS($A$3:A44))),"")</f>
        <v/>
      </c>
      <c r="V44" s="21" t="str">
        <f ca="1">IFERROR(INDEX(MAESTRO!V:V,_xludf.AGGREGATE(15,6,ROW(MAESTRO!$B$3:$B$1000)/((MAESTRO!$B$3:$B$1000="ACADEMICOS")*(UPPER(MAESTRO!$L$3:$L$1000)="CONFIRMADO")),ROWS($A$3:A44))),"")</f>
        <v/>
      </c>
      <c r="W44" s="21" t="str">
        <f ca="1">IFERROR(INDEX(MAESTRO!W:W,_xludf.AGGREGATE(15,6,ROW(MAESTRO!$B$3:$B$1000)/((MAESTRO!$B$3:$B$1000="ACADEMICOS")*(UPPER(MAESTRO!$L$3:$L$1000)="CONFIRMADO")),ROWS($A$3:A44))),"")</f>
        <v/>
      </c>
      <c r="X44" s="21" t="str">
        <f ca="1">IFERROR(INDEX(MAESTRO!X:X,_xludf.AGGREGATE(15,6,ROW(MAESTRO!$B$3:$B$1000)/((MAESTRO!$B$3:$B$1000="ACADEMICOS")*(UPPER(MAESTRO!$L$3:$L$1000)="CONFIRMADO")),ROWS($A$3:A44))),"")</f>
        <v/>
      </c>
    </row>
    <row r="45" spans="1:24" ht="22.05" customHeight="1">
      <c r="A45" s="10" t="str">
        <f ca="1">IFERROR(INDEX(MAESTRO!A:A,_xludf.AGGREGATE(15,6,ROW(MAESTRO!$B$3:$B$1000)/((MAESTRO!$B$3:$B$1000="ACADEMICOS")*(UPPER(MAESTRO!$L$3:$L$1000)="CONFIRMADO")),ROWS($A$3:A45))),"")</f>
        <v/>
      </c>
      <c r="B45" s="10" t="str">
        <f ca="1">IFERROR(INDEX(MAESTRO!B:B,_xludf.AGGREGATE(15,6,ROW(MAESTRO!$B$3:$B$1000)/((MAESTRO!$B$3:$B$1000="ACADEMICOS")*(UPPER(MAESTRO!$L$3:$L$1000)="CONFIRMADO")),ROWS($A$3:A45))),"")</f>
        <v/>
      </c>
      <c r="C45" s="10" t="str">
        <f ca="1">IFERROR(INDEX(MAESTRO!C:C,_xludf.AGGREGATE(15,6,ROW(MAESTRO!$B$3:$B$1000)/((MAESTRO!$B$3:$B$1000="ACADEMICOS")*(UPPER(MAESTRO!$L$3:$L$1000)="CONFIRMADO")),ROWS($A$3:A45))),"")</f>
        <v/>
      </c>
      <c r="D45" s="10" t="str">
        <f ca="1">IFERROR(INDEX(MAESTRO!D:D,_xludf.AGGREGATE(15,6,ROW(MAESTRO!$B$3:$B$1000)/((MAESTRO!$B$3:$B$1000="ACADEMICOS")*(UPPER(MAESTRO!$L$3:$L$1000)="CONFIRMADO")),ROWS($A$3:A45))),"")</f>
        <v/>
      </c>
      <c r="E45" s="10" t="str">
        <f ca="1">IFERROR(INDEX(MAESTRO!E:E,_xludf.AGGREGATE(15,6,ROW(MAESTRO!$B$3:$B$1000)/((MAESTRO!$B$3:$B$1000="ACADEMICOS")*(UPPER(MAESTRO!$L$3:$L$1000)="CONFIRMADO")),ROWS($A$3:A45))),"")</f>
        <v/>
      </c>
      <c r="F45" s="10" t="str">
        <f ca="1">IFERROR(INDEX(MAESTRO!F:F,_xludf.AGGREGATE(15,6,ROW(MAESTRO!$B$3:$B$1000)/((MAESTRO!$B$3:$B$1000="ACADEMICOS")*(UPPER(MAESTRO!$L$3:$L$1000)="CONFIRMADO")),ROWS($A$3:A45))),"")</f>
        <v/>
      </c>
      <c r="G45" s="10" t="str">
        <f ca="1">IFERROR(INDEX(MAESTRO!G:G,_xludf.AGGREGATE(15,6,ROW(MAESTRO!$B$3:$B$1000)/((MAESTRO!$B$3:$B$1000="ACADEMICOS")*(UPPER(MAESTRO!$L$3:$L$1000)="CONFIRMADO")),ROWS($A$3:A45))),"")</f>
        <v/>
      </c>
      <c r="H45" s="10" t="str">
        <f ca="1">IFERROR(INDEX(MAESTRO!H:H,_xludf.AGGREGATE(15,6,ROW(MAESTRO!$B$3:$B$1000)/((MAESTRO!$B$3:$B$1000="ACADEMICOS")*(UPPER(MAESTRO!$L$3:$L$1000)="CONFIRMADO")),ROWS($A$3:A45))),"")</f>
        <v/>
      </c>
      <c r="I45" s="10" t="str">
        <f ca="1">IFERROR(INDEX(MAESTRO!I:I,_xludf.AGGREGATE(15,6,ROW(MAESTRO!$B$3:$B$1000)/((MAESTRO!$B$3:$B$1000="ACADEMICOS")*(UPPER(MAESTRO!$L$3:$L$1000)="CONFIRMADO")),ROWS($A$3:A45))),"")</f>
        <v/>
      </c>
      <c r="J45" s="10" t="str">
        <f ca="1">IFERROR(INDEX(MAESTRO!J:J,_xludf.AGGREGATE(15,6,ROW(MAESTRO!$B$3:$B$1000)/((MAESTRO!$B$3:$B$1000="ACADEMICOS")*(UPPER(MAESTRO!$L$3:$L$1000)="CONFIRMADO")),ROWS($A$3:A45))),"")</f>
        <v/>
      </c>
      <c r="K45" s="10" t="str">
        <f ca="1">IFERROR(INDEX(MAESTRO!K:K,_xludf.AGGREGATE(15,6,ROW(MAESTRO!$B$3:$B$1000)/((MAESTRO!$B$3:$B$1000="ACADEMICOS")*(UPPER(MAESTRO!$L$3:$L$1000)="CONFIRMADO")),ROWS($A$3:A45))),"")</f>
        <v/>
      </c>
      <c r="L45" s="10" t="str">
        <f ca="1">IFERROR(INDEX(MAESTRO!L:L,_xludf.AGGREGATE(15,6,ROW(MAESTRO!$B$3:$B$1000)/((MAESTRO!$B$3:$B$1000="ACADEMICOS")*(UPPER(MAESTRO!$L$3:$L$1000)="CONFIRMADO")),ROWS($A$3:A45))),"")</f>
        <v/>
      </c>
      <c r="M45" s="10" t="str">
        <f ca="1">IFERROR(INDEX(MAESTRO!M:M,_xludf.AGGREGATE(15,6,ROW(MAESTRO!$B$3:$B$1000)/((MAESTRO!$B$3:$B$1000="ACADEMICOS")*(UPPER(MAESTRO!$L$3:$L$1000)="CONFIRMADO")),ROWS($A$3:A45))),"")</f>
        <v/>
      </c>
      <c r="N45" s="10" t="str">
        <f ca="1">IFERROR(INDEX(MAESTRO!N:N,_xludf.AGGREGATE(15,6,ROW(MAESTRO!$B$3:$B$1000)/((MAESTRO!$B$3:$B$1000="ACADEMICOS")*(UPPER(MAESTRO!$L$3:$L$1000)="CONFIRMADO")),ROWS($A$3:A45))),"")</f>
        <v/>
      </c>
      <c r="O45" s="10" t="str">
        <f ca="1">IFERROR(INDEX(MAESTRO!O:O,_xludf.AGGREGATE(15,6,ROW(MAESTRO!$B$3:$B$1000)/((MAESTRO!$B$3:$B$1000="ACADEMICOS")*(UPPER(MAESTRO!$L$3:$L$1000)="CONFIRMADO")),ROWS($A$3:A45))),"")</f>
        <v/>
      </c>
      <c r="P45" s="10" t="str">
        <f ca="1">IFERROR(INDEX(MAESTRO!P:P,_xludf.AGGREGATE(15,6,ROW(MAESTRO!$B$3:$B$1000)/((MAESTRO!$B$3:$B$1000="ACADEMICOS")*(UPPER(MAESTRO!$L$3:$L$1000)="CONFIRMADO")),ROWS($A$3:A45))),"")</f>
        <v/>
      </c>
      <c r="Q45" s="10" t="str">
        <f ca="1">IFERROR(INDEX(MAESTRO!Q:Q,_xludf.AGGREGATE(15,6,ROW(MAESTRO!$B$3:$B$1000)/((MAESTRO!$B$3:$B$1000="ACADEMICOS")*(UPPER(MAESTRO!$L$3:$L$1000)="CONFIRMADO")),ROWS($A$3:A45))),"")</f>
        <v/>
      </c>
      <c r="R45" s="10" t="str">
        <f ca="1">IFERROR(INDEX(MAESTRO!R:R,_xludf.AGGREGATE(15,6,ROW(MAESTRO!$B$3:$B$1000)/((MAESTRO!$B$3:$B$1000="ACADEMICOS")*(UPPER(MAESTRO!$L$3:$L$1000)="CONFIRMADO")),ROWS($A$3:A45))),"")</f>
        <v/>
      </c>
      <c r="S45" s="10" t="str">
        <f ca="1">IFERROR(INDEX(MAESTRO!S:S,_xludf.AGGREGATE(15,6,ROW(MAESTRO!$B$3:$B$1000)/((MAESTRO!$B$3:$B$1000="ACADEMICOS")*(UPPER(MAESTRO!$L$3:$L$1000)="CONFIRMADO")),ROWS($A$3:A45))),"")</f>
        <v/>
      </c>
      <c r="T45" s="10" t="str">
        <f ca="1">IFERROR(INDEX(MAESTRO!T:T,_xludf.AGGREGATE(15,6,ROW(MAESTRO!$B$3:$B$1000)/((MAESTRO!$B$3:$B$1000="ACADEMICOS")*(UPPER(MAESTRO!$L$3:$L$1000)="CONFIRMADO")),ROWS($A$3:A45))),"")</f>
        <v/>
      </c>
      <c r="U45" s="10" t="str">
        <f ca="1">IFERROR(INDEX(MAESTRO!U:U,_xludf.AGGREGATE(15,6,ROW(MAESTRO!$B$3:$B$1000)/((MAESTRO!$B$3:$B$1000="ACADEMICOS")*(UPPER(MAESTRO!$L$3:$L$1000)="CONFIRMADO")),ROWS($A$3:A45))),"")</f>
        <v/>
      </c>
      <c r="V45" s="10" t="str">
        <f ca="1">IFERROR(INDEX(MAESTRO!V:V,_xludf.AGGREGATE(15,6,ROW(MAESTRO!$B$3:$B$1000)/((MAESTRO!$B$3:$B$1000="ACADEMICOS")*(UPPER(MAESTRO!$L$3:$L$1000)="CONFIRMADO")),ROWS($A$3:A45))),"")</f>
        <v/>
      </c>
      <c r="W45" s="10" t="str">
        <f ca="1">IFERROR(INDEX(MAESTRO!W:W,_xludf.AGGREGATE(15,6,ROW(MAESTRO!$B$3:$B$1000)/((MAESTRO!$B$3:$B$1000="ACADEMICOS")*(UPPER(MAESTRO!$L$3:$L$1000)="CONFIRMADO")),ROWS($A$3:A45))),"")</f>
        <v/>
      </c>
      <c r="X45" s="10" t="str">
        <f ca="1">IFERROR(INDEX(MAESTRO!X:X,_xludf.AGGREGATE(15,6,ROW(MAESTRO!$B$3:$B$1000)/((MAESTRO!$B$3:$B$1000="ACADEMICOS")*(UPPER(MAESTRO!$L$3:$L$1000)="CONFIRMADO")),ROWS($A$3:A45))),"")</f>
        <v/>
      </c>
    </row>
    <row r="46" spans="1:24" ht="22.05" customHeight="1">
      <c r="A46" s="21" t="str">
        <f ca="1">IFERROR(INDEX(MAESTRO!A:A,_xludf.AGGREGATE(15,6,ROW(MAESTRO!$B$3:$B$1000)/((MAESTRO!$B$3:$B$1000="ACADEMICOS")*(UPPER(MAESTRO!$L$3:$L$1000)="CONFIRMADO")),ROWS($A$3:A46))),"")</f>
        <v/>
      </c>
      <c r="B46" s="21" t="str">
        <f ca="1">IFERROR(INDEX(MAESTRO!B:B,_xludf.AGGREGATE(15,6,ROW(MAESTRO!$B$3:$B$1000)/((MAESTRO!$B$3:$B$1000="ACADEMICOS")*(UPPER(MAESTRO!$L$3:$L$1000)="CONFIRMADO")),ROWS($A$3:A46))),"")</f>
        <v/>
      </c>
      <c r="C46" s="21" t="str">
        <f ca="1">IFERROR(INDEX(MAESTRO!C:C,_xludf.AGGREGATE(15,6,ROW(MAESTRO!$B$3:$B$1000)/((MAESTRO!$B$3:$B$1000="ACADEMICOS")*(UPPER(MAESTRO!$L$3:$L$1000)="CONFIRMADO")),ROWS($A$3:A46))),"")</f>
        <v/>
      </c>
      <c r="D46" s="21" t="str">
        <f ca="1">IFERROR(INDEX(MAESTRO!D:D,_xludf.AGGREGATE(15,6,ROW(MAESTRO!$B$3:$B$1000)/((MAESTRO!$B$3:$B$1000="ACADEMICOS")*(UPPER(MAESTRO!$L$3:$L$1000)="CONFIRMADO")),ROWS($A$3:A46))),"")</f>
        <v/>
      </c>
      <c r="E46" s="21" t="str">
        <f ca="1">IFERROR(INDEX(MAESTRO!E:E,_xludf.AGGREGATE(15,6,ROW(MAESTRO!$B$3:$B$1000)/((MAESTRO!$B$3:$B$1000="ACADEMICOS")*(UPPER(MAESTRO!$L$3:$L$1000)="CONFIRMADO")),ROWS($A$3:A46))),"")</f>
        <v/>
      </c>
      <c r="F46" s="21" t="str">
        <f ca="1">IFERROR(INDEX(MAESTRO!F:F,_xludf.AGGREGATE(15,6,ROW(MAESTRO!$B$3:$B$1000)/((MAESTRO!$B$3:$B$1000="ACADEMICOS")*(UPPER(MAESTRO!$L$3:$L$1000)="CONFIRMADO")),ROWS($A$3:A46))),"")</f>
        <v/>
      </c>
      <c r="G46" s="21" t="str">
        <f ca="1">IFERROR(INDEX(MAESTRO!G:G,_xludf.AGGREGATE(15,6,ROW(MAESTRO!$B$3:$B$1000)/((MAESTRO!$B$3:$B$1000="ACADEMICOS")*(UPPER(MAESTRO!$L$3:$L$1000)="CONFIRMADO")),ROWS($A$3:A46))),"")</f>
        <v/>
      </c>
      <c r="H46" s="21" t="str">
        <f ca="1">IFERROR(INDEX(MAESTRO!H:H,_xludf.AGGREGATE(15,6,ROW(MAESTRO!$B$3:$B$1000)/((MAESTRO!$B$3:$B$1000="ACADEMICOS")*(UPPER(MAESTRO!$L$3:$L$1000)="CONFIRMADO")),ROWS($A$3:A46))),"")</f>
        <v/>
      </c>
      <c r="I46" s="21" t="str">
        <f ca="1">IFERROR(INDEX(MAESTRO!I:I,_xludf.AGGREGATE(15,6,ROW(MAESTRO!$B$3:$B$1000)/((MAESTRO!$B$3:$B$1000="ACADEMICOS")*(UPPER(MAESTRO!$L$3:$L$1000)="CONFIRMADO")),ROWS($A$3:A46))),"")</f>
        <v/>
      </c>
      <c r="J46" s="21" t="str">
        <f ca="1">IFERROR(INDEX(MAESTRO!J:J,_xludf.AGGREGATE(15,6,ROW(MAESTRO!$B$3:$B$1000)/((MAESTRO!$B$3:$B$1000="ACADEMICOS")*(UPPER(MAESTRO!$L$3:$L$1000)="CONFIRMADO")),ROWS($A$3:A46))),"")</f>
        <v/>
      </c>
      <c r="K46" s="21" t="str">
        <f ca="1">IFERROR(INDEX(MAESTRO!K:K,_xludf.AGGREGATE(15,6,ROW(MAESTRO!$B$3:$B$1000)/((MAESTRO!$B$3:$B$1000="ACADEMICOS")*(UPPER(MAESTRO!$L$3:$L$1000)="CONFIRMADO")),ROWS($A$3:A46))),"")</f>
        <v/>
      </c>
      <c r="L46" s="21" t="str">
        <f ca="1">IFERROR(INDEX(MAESTRO!L:L,_xludf.AGGREGATE(15,6,ROW(MAESTRO!$B$3:$B$1000)/((MAESTRO!$B$3:$B$1000="ACADEMICOS")*(UPPER(MAESTRO!$L$3:$L$1000)="CONFIRMADO")),ROWS($A$3:A46))),"")</f>
        <v/>
      </c>
      <c r="M46" s="21" t="str">
        <f ca="1">IFERROR(INDEX(MAESTRO!M:M,_xludf.AGGREGATE(15,6,ROW(MAESTRO!$B$3:$B$1000)/((MAESTRO!$B$3:$B$1000="ACADEMICOS")*(UPPER(MAESTRO!$L$3:$L$1000)="CONFIRMADO")),ROWS($A$3:A46))),"")</f>
        <v/>
      </c>
      <c r="N46" s="21" t="str">
        <f ca="1">IFERROR(INDEX(MAESTRO!N:N,_xludf.AGGREGATE(15,6,ROW(MAESTRO!$B$3:$B$1000)/((MAESTRO!$B$3:$B$1000="ACADEMICOS")*(UPPER(MAESTRO!$L$3:$L$1000)="CONFIRMADO")),ROWS($A$3:A46))),"")</f>
        <v/>
      </c>
      <c r="O46" s="21" t="str">
        <f ca="1">IFERROR(INDEX(MAESTRO!O:O,_xludf.AGGREGATE(15,6,ROW(MAESTRO!$B$3:$B$1000)/((MAESTRO!$B$3:$B$1000="ACADEMICOS")*(UPPER(MAESTRO!$L$3:$L$1000)="CONFIRMADO")),ROWS($A$3:A46))),"")</f>
        <v/>
      </c>
      <c r="P46" s="21" t="str">
        <f ca="1">IFERROR(INDEX(MAESTRO!P:P,_xludf.AGGREGATE(15,6,ROW(MAESTRO!$B$3:$B$1000)/((MAESTRO!$B$3:$B$1000="ACADEMICOS")*(UPPER(MAESTRO!$L$3:$L$1000)="CONFIRMADO")),ROWS($A$3:A46))),"")</f>
        <v/>
      </c>
      <c r="Q46" s="21" t="str">
        <f ca="1">IFERROR(INDEX(MAESTRO!Q:Q,_xludf.AGGREGATE(15,6,ROW(MAESTRO!$B$3:$B$1000)/((MAESTRO!$B$3:$B$1000="ACADEMICOS")*(UPPER(MAESTRO!$L$3:$L$1000)="CONFIRMADO")),ROWS($A$3:A46))),"")</f>
        <v/>
      </c>
      <c r="R46" s="21" t="str">
        <f ca="1">IFERROR(INDEX(MAESTRO!R:R,_xludf.AGGREGATE(15,6,ROW(MAESTRO!$B$3:$B$1000)/((MAESTRO!$B$3:$B$1000="ACADEMICOS")*(UPPER(MAESTRO!$L$3:$L$1000)="CONFIRMADO")),ROWS($A$3:A46))),"")</f>
        <v/>
      </c>
      <c r="S46" s="21" t="str">
        <f ca="1">IFERROR(INDEX(MAESTRO!S:S,_xludf.AGGREGATE(15,6,ROW(MAESTRO!$B$3:$B$1000)/((MAESTRO!$B$3:$B$1000="ACADEMICOS")*(UPPER(MAESTRO!$L$3:$L$1000)="CONFIRMADO")),ROWS($A$3:A46))),"")</f>
        <v/>
      </c>
      <c r="T46" s="21" t="str">
        <f ca="1">IFERROR(INDEX(MAESTRO!T:T,_xludf.AGGREGATE(15,6,ROW(MAESTRO!$B$3:$B$1000)/((MAESTRO!$B$3:$B$1000="ACADEMICOS")*(UPPER(MAESTRO!$L$3:$L$1000)="CONFIRMADO")),ROWS($A$3:A46))),"")</f>
        <v/>
      </c>
      <c r="U46" s="21" t="str">
        <f ca="1">IFERROR(INDEX(MAESTRO!U:U,_xludf.AGGREGATE(15,6,ROW(MAESTRO!$B$3:$B$1000)/((MAESTRO!$B$3:$B$1000="ACADEMICOS")*(UPPER(MAESTRO!$L$3:$L$1000)="CONFIRMADO")),ROWS($A$3:A46))),"")</f>
        <v/>
      </c>
      <c r="V46" s="21" t="str">
        <f ca="1">IFERROR(INDEX(MAESTRO!V:V,_xludf.AGGREGATE(15,6,ROW(MAESTRO!$B$3:$B$1000)/((MAESTRO!$B$3:$B$1000="ACADEMICOS")*(UPPER(MAESTRO!$L$3:$L$1000)="CONFIRMADO")),ROWS($A$3:A46))),"")</f>
        <v/>
      </c>
      <c r="W46" s="21" t="str">
        <f ca="1">IFERROR(INDEX(MAESTRO!W:W,_xludf.AGGREGATE(15,6,ROW(MAESTRO!$B$3:$B$1000)/((MAESTRO!$B$3:$B$1000="ACADEMICOS")*(UPPER(MAESTRO!$L$3:$L$1000)="CONFIRMADO")),ROWS($A$3:A46))),"")</f>
        <v/>
      </c>
      <c r="X46" s="21" t="str">
        <f ca="1">IFERROR(INDEX(MAESTRO!X:X,_xludf.AGGREGATE(15,6,ROW(MAESTRO!$B$3:$B$1000)/((MAESTRO!$B$3:$B$1000="ACADEMICOS")*(UPPER(MAESTRO!$L$3:$L$1000)="CONFIRMADO")),ROWS($A$3:A46))),"")</f>
        <v/>
      </c>
    </row>
    <row r="47" spans="1:24" ht="22.05" customHeight="1">
      <c r="A47" s="10" t="str">
        <f ca="1">IFERROR(INDEX(MAESTRO!A:A,_xludf.AGGREGATE(15,6,ROW(MAESTRO!$B$3:$B$1000)/((MAESTRO!$B$3:$B$1000="ACADEMICOS")*(UPPER(MAESTRO!$L$3:$L$1000)="CONFIRMADO")),ROWS($A$3:A47))),"")</f>
        <v/>
      </c>
      <c r="B47" s="10" t="str">
        <f ca="1">IFERROR(INDEX(MAESTRO!B:B,_xludf.AGGREGATE(15,6,ROW(MAESTRO!$B$3:$B$1000)/((MAESTRO!$B$3:$B$1000="ACADEMICOS")*(UPPER(MAESTRO!$L$3:$L$1000)="CONFIRMADO")),ROWS($A$3:A47))),"")</f>
        <v/>
      </c>
      <c r="C47" s="10" t="str">
        <f ca="1">IFERROR(INDEX(MAESTRO!C:C,_xludf.AGGREGATE(15,6,ROW(MAESTRO!$B$3:$B$1000)/((MAESTRO!$B$3:$B$1000="ACADEMICOS")*(UPPER(MAESTRO!$L$3:$L$1000)="CONFIRMADO")),ROWS($A$3:A47))),"")</f>
        <v/>
      </c>
      <c r="D47" s="10" t="str">
        <f ca="1">IFERROR(INDEX(MAESTRO!D:D,_xludf.AGGREGATE(15,6,ROW(MAESTRO!$B$3:$B$1000)/((MAESTRO!$B$3:$B$1000="ACADEMICOS")*(UPPER(MAESTRO!$L$3:$L$1000)="CONFIRMADO")),ROWS($A$3:A47))),"")</f>
        <v/>
      </c>
      <c r="E47" s="10" t="str">
        <f ca="1">IFERROR(INDEX(MAESTRO!E:E,_xludf.AGGREGATE(15,6,ROW(MAESTRO!$B$3:$B$1000)/((MAESTRO!$B$3:$B$1000="ACADEMICOS")*(UPPER(MAESTRO!$L$3:$L$1000)="CONFIRMADO")),ROWS($A$3:A47))),"")</f>
        <v/>
      </c>
      <c r="F47" s="10" t="str">
        <f ca="1">IFERROR(INDEX(MAESTRO!F:F,_xludf.AGGREGATE(15,6,ROW(MAESTRO!$B$3:$B$1000)/((MAESTRO!$B$3:$B$1000="ACADEMICOS")*(UPPER(MAESTRO!$L$3:$L$1000)="CONFIRMADO")),ROWS($A$3:A47))),"")</f>
        <v/>
      </c>
      <c r="G47" s="10" t="str">
        <f ca="1">IFERROR(INDEX(MAESTRO!G:G,_xludf.AGGREGATE(15,6,ROW(MAESTRO!$B$3:$B$1000)/((MAESTRO!$B$3:$B$1000="ACADEMICOS")*(UPPER(MAESTRO!$L$3:$L$1000)="CONFIRMADO")),ROWS($A$3:A47))),"")</f>
        <v/>
      </c>
      <c r="H47" s="10" t="str">
        <f ca="1">IFERROR(INDEX(MAESTRO!H:H,_xludf.AGGREGATE(15,6,ROW(MAESTRO!$B$3:$B$1000)/((MAESTRO!$B$3:$B$1000="ACADEMICOS")*(UPPER(MAESTRO!$L$3:$L$1000)="CONFIRMADO")),ROWS($A$3:A47))),"")</f>
        <v/>
      </c>
      <c r="I47" s="10" t="str">
        <f ca="1">IFERROR(INDEX(MAESTRO!I:I,_xludf.AGGREGATE(15,6,ROW(MAESTRO!$B$3:$B$1000)/((MAESTRO!$B$3:$B$1000="ACADEMICOS")*(UPPER(MAESTRO!$L$3:$L$1000)="CONFIRMADO")),ROWS($A$3:A47))),"")</f>
        <v/>
      </c>
      <c r="J47" s="10" t="str">
        <f ca="1">IFERROR(INDEX(MAESTRO!J:J,_xludf.AGGREGATE(15,6,ROW(MAESTRO!$B$3:$B$1000)/((MAESTRO!$B$3:$B$1000="ACADEMICOS")*(UPPER(MAESTRO!$L$3:$L$1000)="CONFIRMADO")),ROWS($A$3:A47))),"")</f>
        <v/>
      </c>
      <c r="K47" s="10" t="str">
        <f ca="1">IFERROR(INDEX(MAESTRO!K:K,_xludf.AGGREGATE(15,6,ROW(MAESTRO!$B$3:$B$1000)/((MAESTRO!$B$3:$B$1000="ACADEMICOS")*(UPPER(MAESTRO!$L$3:$L$1000)="CONFIRMADO")),ROWS($A$3:A47))),"")</f>
        <v/>
      </c>
      <c r="L47" s="10" t="str">
        <f ca="1">IFERROR(INDEX(MAESTRO!L:L,_xludf.AGGREGATE(15,6,ROW(MAESTRO!$B$3:$B$1000)/((MAESTRO!$B$3:$B$1000="ACADEMICOS")*(UPPER(MAESTRO!$L$3:$L$1000)="CONFIRMADO")),ROWS($A$3:A47))),"")</f>
        <v/>
      </c>
      <c r="M47" s="10" t="str">
        <f ca="1">IFERROR(INDEX(MAESTRO!M:M,_xludf.AGGREGATE(15,6,ROW(MAESTRO!$B$3:$B$1000)/((MAESTRO!$B$3:$B$1000="ACADEMICOS")*(UPPER(MAESTRO!$L$3:$L$1000)="CONFIRMADO")),ROWS($A$3:A47))),"")</f>
        <v/>
      </c>
      <c r="N47" s="10" t="str">
        <f ca="1">IFERROR(INDEX(MAESTRO!N:N,_xludf.AGGREGATE(15,6,ROW(MAESTRO!$B$3:$B$1000)/((MAESTRO!$B$3:$B$1000="ACADEMICOS")*(UPPER(MAESTRO!$L$3:$L$1000)="CONFIRMADO")),ROWS($A$3:A47))),"")</f>
        <v/>
      </c>
      <c r="O47" s="10" t="str">
        <f ca="1">IFERROR(INDEX(MAESTRO!O:O,_xludf.AGGREGATE(15,6,ROW(MAESTRO!$B$3:$B$1000)/((MAESTRO!$B$3:$B$1000="ACADEMICOS")*(UPPER(MAESTRO!$L$3:$L$1000)="CONFIRMADO")),ROWS($A$3:A47))),"")</f>
        <v/>
      </c>
      <c r="P47" s="10" t="str">
        <f ca="1">IFERROR(INDEX(MAESTRO!P:P,_xludf.AGGREGATE(15,6,ROW(MAESTRO!$B$3:$B$1000)/((MAESTRO!$B$3:$B$1000="ACADEMICOS")*(UPPER(MAESTRO!$L$3:$L$1000)="CONFIRMADO")),ROWS($A$3:A47))),"")</f>
        <v/>
      </c>
      <c r="Q47" s="10" t="str">
        <f ca="1">IFERROR(INDEX(MAESTRO!Q:Q,_xludf.AGGREGATE(15,6,ROW(MAESTRO!$B$3:$B$1000)/((MAESTRO!$B$3:$B$1000="ACADEMICOS")*(UPPER(MAESTRO!$L$3:$L$1000)="CONFIRMADO")),ROWS($A$3:A47))),"")</f>
        <v/>
      </c>
      <c r="R47" s="10" t="str">
        <f ca="1">IFERROR(INDEX(MAESTRO!R:R,_xludf.AGGREGATE(15,6,ROW(MAESTRO!$B$3:$B$1000)/((MAESTRO!$B$3:$B$1000="ACADEMICOS")*(UPPER(MAESTRO!$L$3:$L$1000)="CONFIRMADO")),ROWS($A$3:A47))),"")</f>
        <v/>
      </c>
      <c r="S47" s="10" t="str">
        <f ca="1">IFERROR(INDEX(MAESTRO!S:S,_xludf.AGGREGATE(15,6,ROW(MAESTRO!$B$3:$B$1000)/((MAESTRO!$B$3:$B$1000="ACADEMICOS")*(UPPER(MAESTRO!$L$3:$L$1000)="CONFIRMADO")),ROWS($A$3:A47))),"")</f>
        <v/>
      </c>
      <c r="T47" s="10" t="str">
        <f ca="1">IFERROR(INDEX(MAESTRO!T:T,_xludf.AGGREGATE(15,6,ROW(MAESTRO!$B$3:$B$1000)/((MAESTRO!$B$3:$B$1000="ACADEMICOS")*(UPPER(MAESTRO!$L$3:$L$1000)="CONFIRMADO")),ROWS($A$3:A47))),"")</f>
        <v/>
      </c>
      <c r="U47" s="10" t="str">
        <f ca="1">IFERROR(INDEX(MAESTRO!U:U,_xludf.AGGREGATE(15,6,ROW(MAESTRO!$B$3:$B$1000)/((MAESTRO!$B$3:$B$1000="ACADEMICOS")*(UPPER(MAESTRO!$L$3:$L$1000)="CONFIRMADO")),ROWS($A$3:A47))),"")</f>
        <v/>
      </c>
      <c r="V47" s="10" t="str">
        <f ca="1">IFERROR(INDEX(MAESTRO!V:V,_xludf.AGGREGATE(15,6,ROW(MAESTRO!$B$3:$B$1000)/((MAESTRO!$B$3:$B$1000="ACADEMICOS")*(UPPER(MAESTRO!$L$3:$L$1000)="CONFIRMADO")),ROWS($A$3:A47))),"")</f>
        <v/>
      </c>
      <c r="W47" s="10" t="str">
        <f ca="1">IFERROR(INDEX(MAESTRO!W:W,_xludf.AGGREGATE(15,6,ROW(MAESTRO!$B$3:$B$1000)/((MAESTRO!$B$3:$B$1000="ACADEMICOS")*(UPPER(MAESTRO!$L$3:$L$1000)="CONFIRMADO")),ROWS($A$3:A47))),"")</f>
        <v/>
      </c>
      <c r="X47" s="10" t="str">
        <f ca="1">IFERROR(INDEX(MAESTRO!X:X,_xludf.AGGREGATE(15,6,ROW(MAESTRO!$B$3:$B$1000)/((MAESTRO!$B$3:$B$1000="ACADEMICOS")*(UPPER(MAESTRO!$L$3:$L$1000)="CONFIRMADO")),ROWS($A$3:A47))),"")</f>
        <v/>
      </c>
    </row>
    <row r="48" spans="1:24" ht="22.05" customHeight="1">
      <c r="A48" s="21" t="str">
        <f ca="1">IFERROR(INDEX(MAESTRO!A:A,_xludf.AGGREGATE(15,6,ROW(MAESTRO!$B$3:$B$1000)/((MAESTRO!$B$3:$B$1000="ACADEMICOS")*(UPPER(MAESTRO!$L$3:$L$1000)="CONFIRMADO")),ROWS($A$3:A48))),"")</f>
        <v/>
      </c>
      <c r="B48" s="21" t="str">
        <f ca="1">IFERROR(INDEX(MAESTRO!B:B,_xludf.AGGREGATE(15,6,ROW(MAESTRO!$B$3:$B$1000)/((MAESTRO!$B$3:$B$1000="ACADEMICOS")*(UPPER(MAESTRO!$L$3:$L$1000)="CONFIRMADO")),ROWS($A$3:A48))),"")</f>
        <v/>
      </c>
      <c r="C48" s="21" t="str">
        <f ca="1">IFERROR(INDEX(MAESTRO!C:C,_xludf.AGGREGATE(15,6,ROW(MAESTRO!$B$3:$B$1000)/((MAESTRO!$B$3:$B$1000="ACADEMICOS")*(UPPER(MAESTRO!$L$3:$L$1000)="CONFIRMADO")),ROWS($A$3:A48))),"")</f>
        <v/>
      </c>
      <c r="D48" s="21" t="str">
        <f ca="1">IFERROR(INDEX(MAESTRO!D:D,_xludf.AGGREGATE(15,6,ROW(MAESTRO!$B$3:$B$1000)/((MAESTRO!$B$3:$B$1000="ACADEMICOS")*(UPPER(MAESTRO!$L$3:$L$1000)="CONFIRMADO")),ROWS($A$3:A48))),"")</f>
        <v/>
      </c>
      <c r="E48" s="21" t="str">
        <f ca="1">IFERROR(INDEX(MAESTRO!E:E,_xludf.AGGREGATE(15,6,ROW(MAESTRO!$B$3:$B$1000)/((MAESTRO!$B$3:$B$1000="ACADEMICOS")*(UPPER(MAESTRO!$L$3:$L$1000)="CONFIRMADO")),ROWS($A$3:A48))),"")</f>
        <v/>
      </c>
      <c r="F48" s="21" t="str">
        <f ca="1">IFERROR(INDEX(MAESTRO!F:F,_xludf.AGGREGATE(15,6,ROW(MAESTRO!$B$3:$B$1000)/((MAESTRO!$B$3:$B$1000="ACADEMICOS")*(UPPER(MAESTRO!$L$3:$L$1000)="CONFIRMADO")),ROWS($A$3:A48))),"")</f>
        <v/>
      </c>
      <c r="G48" s="21" t="str">
        <f ca="1">IFERROR(INDEX(MAESTRO!G:G,_xludf.AGGREGATE(15,6,ROW(MAESTRO!$B$3:$B$1000)/((MAESTRO!$B$3:$B$1000="ACADEMICOS")*(UPPER(MAESTRO!$L$3:$L$1000)="CONFIRMADO")),ROWS($A$3:A48))),"")</f>
        <v/>
      </c>
      <c r="H48" s="21" t="str">
        <f ca="1">IFERROR(INDEX(MAESTRO!H:H,_xludf.AGGREGATE(15,6,ROW(MAESTRO!$B$3:$B$1000)/((MAESTRO!$B$3:$B$1000="ACADEMICOS")*(UPPER(MAESTRO!$L$3:$L$1000)="CONFIRMADO")),ROWS($A$3:A48))),"")</f>
        <v/>
      </c>
      <c r="I48" s="21" t="str">
        <f ca="1">IFERROR(INDEX(MAESTRO!I:I,_xludf.AGGREGATE(15,6,ROW(MAESTRO!$B$3:$B$1000)/((MAESTRO!$B$3:$B$1000="ACADEMICOS")*(UPPER(MAESTRO!$L$3:$L$1000)="CONFIRMADO")),ROWS($A$3:A48))),"")</f>
        <v/>
      </c>
      <c r="J48" s="21" t="str">
        <f ca="1">IFERROR(INDEX(MAESTRO!J:J,_xludf.AGGREGATE(15,6,ROW(MAESTRO!$B$3:$B$1000)/((MAESTRO!$B$3:$B$1000="ACADEMICOS")*(UPPER(MAESTRO!$L$3:$L$1000)="CONFIRMADO")),ROWS($A$3:A48))),"")</f>
        <v/>
      </c>
      <c r="K48" s="21" t="str">
        <f ca="1">IFERROR(INDEX(MAESTRO!K:K,_xludf.AGGREGATE(15,6,ROW(MAESTRO!$B$3:$B$1000)/((MAESTRO!$B$3:$B$1000="ACADEMICOS")*(UPPER(MAESTRO!$L$3:$L$1000)="CONFIRMADO")),ROWS($A$3:A48))),"")</f>
        <v/>
      </c>
      <c r="L48" s="21" t="str">
        <f ca="1">IFERROR(INDEX(MAESTRO!L:L,_xludf.AGGREGATE(15,6,ROW(MAESTRO!$B$3:$B$1000)/((MAESTRO!$B$3:$B$1000="ACADEMICOS")*(UPPER(MAESTRO!$L$3:$L$1000)="CONFIRMADO")),ROWS($A$3:A48))),"")</f>
        <v/>
      </c>
      <c r="M48" s="21" t="str">
        <f ca="1">IFERROR(INDEX(MAESTRO!M:M,_xludf.AGGREGATE(15,6,ROW(MAESTRO!$B$3:$B$1000)/((MAESTRO!$B$3:$B$1000="ACADEMICOS")*(UPPER(MAESTRO!$L$3:$L$1000)="CONFIRMADO")),ROWS($A$3:A48))),"")</f>
        <v/>
      </c>
      <c r="N48" s="21" t="str">
        <f ca="1">IFERROR(INDEX(MAESTRO!N:N,_xludf.AGGREGATE(15,6,ROW(MAESTRO!$B$3:$B$1000)/((MAESTRO!$B$3:$B$1000="ACADEMICOS")*(UPPER(MAESTRO!$L$3:$L$1000)="CONFIRMADO")),ROWS($A$3:A48))),"")</f>
        <v/>
      </c>
      <c r="O48" s="21" t="str">
        <f ca="1">IFERROR(INDEX(MAESTRO!O:O,_xludf.AGGREGATE(15,6,ROW(MAESTRO!$B$3:$B$1000)/((MAESTRO!$B$3:$B$1000="ACADEMICOS")*(UPPER(MAESTRO!$L$3:$L$1000)="CONFIRMADO")),ROWS($A$3:A48))),"")</f>
        <v/>
      </c>
      <c r="P48" s="21" t="str">
        <f ca="1">IFERROR(INDEX(MAESTRO!P:P,_xludf.AGGREGATE(15,6,ROW(MAESTRO!$B$3:$B$1000)/((MAESTRO!$B$3:$B$1000="ACADEMICOS")*(UPPER(MAESTRO!$L$3:$L$1000)="CONFIRMADO")),ROWS($A$3:A48))),"")</f>
        <v/>
      </c>
      <c r="Q48" s="21" t="str">
        <f ca="1">IFERROR(INDEX(MAESTRO!Q:Q,_xludf.AGGREGATE(15,6,ROW(MAESTRO!$B$3:$B$1000)/((MAESTRO!$B$3:$B$1000="ACADEMICOS")*(UPPER(MAESTRO!$L$3:$L$1000)="CONFIRMADO")),ROWS($A$3:A48))),"")</f>
        <v/>
      </c>
      <c r="R48" s="21" t="str">
        <f ca="1">IFERROR(INDEX(MAESTRO!R:R,_xludf.AGGREGATE(15,6,ROW(MAESTRO!$B$3:$B$1000)/((MAESTRO!$B$3:$B$1000="ACADEMICOS")*(UPPER(MAESTRO!$L$3:$L$1000)="CONFIRMADO")),ROWS($A$3:A48))),"")</f>
        <v/>
      </c>
      <c r="S48" s="21" t="str">
        <f ca="1">IFERROR(INDEX(MAESTRO!S:S,_xludf.AGGREGATE(15,6,ROW(MAESTRO!$B$3:$B$1000)/((MAESTRO!$B$3:$B$1000="ACADEMICOS")*(UPPER(MAESTRO!$L$3:$L$1000)="CONFIRMADO")),ROWS($A$3:A48))),"")</f>
        <v/>
      </c>
      <c r="T48" s="21" t="str">
        <f ca="1">IFERROR(INDEX(MAESTRO!T:T,_xludf.AGGREGATE(15,6,ROW(MAESTRO!$B$3:$B$1000)/((MAESTRO!$B$3:$B$1000="ACADEMICOS")*(UPPER(MAESTRO!$L$3:$L$1000)="CONFIRMADO")),ROWS($A$3:A48))),"")</f>
        <v/>
      </c>
      <c r="U48" s="21" t="str">
        <f ca="1">IFERROR(INDEX(MAESTRO!U:U,_xludf.AGGREGATE(15,6,ROW(MAESTRO!$B$3:$B$1000)/((MAESTRO!$B$3:$B$1000="ACADEMICOS")*(UPPER(MAESTRO!$L$3:$L$1000)="CONFIRMADO")),ROWS($A$3:A48))),"")</f>
        <v/>
      </c>
      <c r="V48" s="21" t="str">
        <f ca="1">IFERROR(INDEX(MAESTRO!V:V,_xludf.AGGREGATE(15,6,ROW(MAESTRO!$B$3:$B$1000)/((MAESTRO!$B$3:$B$1000="ACADEMICOS")*(UPPER(MAESTRO!$L$3:$L$1000)="CONFIRMADO")),ROWS($A$3:A48))),"")</f>
        <v/>
      </c>
      <c r="W48" s="21" t="str">
        <f ca="1">IFERROR(INDEX(MAESTRO!W:W,_xludf.AGGREGATE(15,6,ROW(MAESTRO!$B$3:$B$1000)/((MAESTRO!$B$3:$B$1000="ACADEMICOS")*(UPPER(MAESTRO!$L$3:$L$1000)="CONFIRMADO")),ROWS($A$3:A48))),"")</f>
        <v/>
      </c>
      <c r="X48" s="21" t="str">
        <f ca="1">IFERROR(INDEX(MAESTRO!X:X,_xludf.AGGREGATE(15,6,ROW(MAESTRO!$B$3:$B$1000)/((MAESTRO!$B$3:$B$1000="ACADEMICOS")*(UPPER(MAESTRO!$L$3:$L$1000)="CONFIRMADO")),ROWS($A$3:A48))),"")</f>
        <v/>
      </c>
    </row>
    <row r="49" spans="1:24" ht="22.05" customHeight="1">
      <c r="A49" s="10" t="str">
        <f ca="1">IFERROR(INDEX(MAESTRO!A:A,_xludf.AGGREGATE(15,6,ROW(MAESTRO!$B$3:$B$1000)/((MAESTRO!$B$3:$B$1000="ACADEMICOS")*(UPPER(MAESTRO!$L$3:$L$1000)="CONFIRMADO")),ROWS($A$3:A49))),"")</f>
        <v/>
      </c>
      <c r="B49" s="10" t="str">
        <f ca="1">IFERROR(INDEX(MAESTRO!B:B,_xludf.AGGREGATE(15,6,ROW(MAESTRO!$B$3:$B$1000)/((MAESTRO!$B$3:$B$1000="ACADEMICOS")*(UPPER(MAESTRO!$L$3:$L$1000)="CONFIRMADO")),ROWS($A$3:A49))),"")</f>
        <v/>
      </c>
      <c r="C49" s="10" t="str">
        <f ca="1">IFERROR(INDEX(MAESTRO!C:C,_xludf.AGGREGATE(15,6,ROW(MAESTRO!$B$3:$B$1000)/((MAESTRO!$B$3:$B$1000="ACADEMICOS")*(UPPER(MAESTRO!$L$3:$L$1000)="CONFIRMADO")),ROWS($A$3:A49))),"")</f>
        <v/>
      </c>
      <c r="D49" s="10" t="str">
        <f ca="1">IFERROR(INDEX(MAESTRO!D:D,_xludf.AGGREGATE(15,6,ROW(MAESTRO!$B$3:$B$1000)/((MAESTRO!$B$3:$B$1000="ACADEMICOS")*(UPPER(MAESTRO!$L$3:$L$1000)="CONFIRMADO")),ROWS($A$3:A49))),"")</f>
        <v/>
      </c>
      <c r="E49" s="10" t="str">
        <f ca="1">IFERROR(INDEX(MAESTRO!E:E,_xludf.AGGREGATE(15,6,ROW(MAESTRO!$B$3:$B$1000)/((MAESTRO!$B$3:$B$1000="ACADEMICOS")*(UPPER(MAESTRO!$L$3:$L$1000)="CONFIRMADO")),ROWS($A$3:A49))),"")</f>
        <v/>
      </c>
      <c r="F49" s="10" t="str">
        <f ca="1">IFERROR(INDEX(MAESTRO!F:F,_xludf.AGGREGATE(15,6,ROW(MAESTRO!$B$3:$B$1000)/((MAESTRO!$B$3:$B$1000="ACADEMICOS")*(UPPER(MAESTRO!$L$3:$L$1000)="CONFIRMADO")),ROWS($A$3:A49))),"")</f>
        <v/>
      </c>
      <c r="G49" s="10" t="str">
        <f ca="1">IFERROR(INDEX(MAESTRO!G:G,_xludf.AGGREGATE(15,6,ROW(MAESTRO!$B$3:$B$1000)/((MAESTRO!$B$3:$B$1000="ACADEMICOS")*(UPPER(MAESTRO!$L$3:$L$1000)="CONFIRMADO")),ROWS($A$3:A49))),"")</f>
        <v/>
      </c>
      <c r="H49" s="10" t="str">
        <f ca="1">IFERROR(INDEX(MAESTRO!H:H,_xludf.AGGREGATE(15,6,ROW(MAESTRO!$B$3:$B$1000)/((MAESTRO!$B$3:$B$1000="ACADEMICOS")*(UPPER(MAESTRO!$L$3:$L$1000)="CONFIRMADO")),ROWS($A$3:A49))),"")</f>
        <v/>
      </c>
      <c r="I49" s="10" t="str">
        <f ca="1">IFERROR(INDEX(MAESTRO!I:I,_xludf.AGGREGATE(15,6,ROW(MAESTRO!$B$3:$B$1000)/((MAESTRO!$B$3:$B$1000="ACADEMICOS")*(UPPER(MAESTRO!$L$3:$L$1000)="CONFIRMADO")),ROWS($A$3:A49))),"")</f>
        <v/>
      </c>
      <c r="J49" s="10" t="str">
        <f ca="1">IFERROR(INDEX(MAESTRO!J:J,_xludf.AGGREGATE(15,6,ROW(MAESTRO!$B$3:$B$1000)/((MAESTRO!$B$3:$B$1000="ACADEMICOS")*(UPPER(MAESTRO!$L$3:$L$1000)="CONFIRMADO")),ROWS($A$3:A49))),"")</f>
        <v/>
      </c>
      <c r="K49" s="10" t="str">
        <f ca="1">IFERROR(INDEX(MAESTRO!K:K,_xludf.AGGREGATE(15,6,ROW(MAESTRO!$B$3:$B$1000)/((MAESTRO!$B$3:$B$1000="ACADEMICOS")*(UPPER(MAESTRO!$L$3:$L$1000)="CONFIRMADO")),ROWS($A$3:A49))),"")</f>
        <v/>
      </c>
      <c r="L49" s="10" t="str">
        <f ca="1">IFERROR(INDEX(MAESTRO!L:L,_xludf.AGGREGATE(15,6,ROW(MAESTRO!$B$3:$B$1000)/((MAESTRO!$B$3:$B$1000="ACADEMICOS")*(UPPER(MAESTRO!$L$3:$L$1000)="CONFIRMADO")),ROWS($A$3:A49))),"")</f>
        <v/>
      </c>
      <c r="M49" s="10" t="str">
        <f ca="1">IFERROR(INDEX(MAESTRO!M:M,_xludf.AGGREGATE(15,6,ROW(MAESTRO!$B$3:$B$1000)/((MAESTRO!$B$3:$B$1000="ACADEMICOS")*(UPPER(MAESTRO!$L$3:$L$1000)="CONFIRMADO")),ROWS($A$3:A49))),"")</f>
        <v/>
      </c>
      <c r="N49" s="10" t="str">
        <f ca="1">IFERROR(INDEX(MAESTRO!N:N,_xludf.AGGREGATE(15,6,ROW(MAESTRO!$B$3:$B$1000)/((MAESTRO!$B$3:$B$1000="ACADEMICOS")*(UPPER(MAESTRO!$L$3:$L$1000)="CONFIRMADO")),ROWS($A$3:A49))),"")</f>
        <v/>
      </c>
      <c r="O49" s="10" t="str">
        <f ca="1">IFERROR(INDEX(MAESTRO!O:O,_xludf.AGGREGATE(15,6,ROW(MAESTRO!$B$3:$B$1000)/((MAESTRO!$B$3:$B$1000="ACADEMICOS")*(UPPER(MAESTRO!$L$3:$L$1000)="CONFIRMADO")),ROWS($A$3:A49))),"")</f>
        <v/>
      </c>
      <c r="P49" s="10" t="str">
        <f ca="1">IFERROR(INDEX(MAESTRO!P:P,_xludf.AGGREGATE(15,6,ROW(MAESTRO!$B$3:$B$1000)/((MAESTRO!$B$3:$B$1000="ACADEMICOS")*(UPPER(MAESTRO!$L$3:$L$1000)="CONFIRMADO")),ROWS($A$3:A49))),"")</f>
        <v/>
      </c>
      <c r="Q49" s="10" t="str">
        <f ca="1">IFERROR(INDEX(MAESTRO!Q:Q,_xludf.AGGREGATE(15,6,ROW(MAESTRO!$B$3:$B$1000)/((MAESTRO!$B$3:$B$1000="ACADEMICOS")*(UPPER(MAESTRO!$L$3:$L$1000)="CONFIRMADO")),ROWS($A$3:A49))),"")</f>
        <v/>
      </c>
      <c r="R49" s="10" t="str">
        <f ca="1">IFERROR(INDEX(MAESTRO!R:R,_xludf.AGGREGATE(15,6,ROW(MAESTRO!$B$3:$B$1000)/((MAESTRO!$B$3:$B$1000="ACADEMICOS")*(UPPER(MAESTRO!$L$3:$L$1000)="CONFIRMADO")),ROWS($A$3:A49))),"")</f>
        <v/>
      </c>
      <c r="S49" s="10" t="str">
        <f ca="1">IFERROR(INDEX(MAESTRO!S:S,_xludf.AGGREGATE(15,6,ROW(MAESTRO!$B$3:$B$1000)/((MAESTRO!$B$3:$B$1000="ACADEMICOS")*(UPPER(MAESTRO!$L$3:$L$1000)="CONFIRMADO")),ROWS($A$3:A49))),"")</f>
        <v/>
      </c>
      <c r="T49" s="10" t="str">
        <f ca="1">IFERROR(INDEX(MAESTRO!T:T,_xludf.AGGREGATE(15,6,ROW(MAESTRO!$B$3:$B$1000)/((MAESTRO!$B$3:$B$1000="ACADEMICOS")*(UPPER(MAESTRO!$L$3:$L$1000)="CONFIRMADO")),ROWS($A$3:A49))),"")</f>
        <v/>
      </c>
      <c r="U49" s="10" t="str">
        <f ca="1">IFERROR(INDEX(MAESTRO!U:U,_xludf.AGGREGATE(15,6,ROW(MAESTRO!$B$3:$B$1000)/((MAESTRO!$B$3:$B$1000="ACADEMICOS")*(UPPER(MAESTRO!$L$3:$L$1000)="CONFIRMADO")),ROWS($A$3:A49))),"")</f>
        <v/>
      </c>
      <c r="V49" s="10" t="str">
        <f ca="1">IFERROR(INDEX(MAESTRO!V:V,_xludf.AGGREGATE(15,6,ROW(MAESTRO!$B$3:$B$1000)/((MAESTRO!$B$3:$B$1000="ACADEMICOS")*(UPPER(MAESTRO!$L$3:$L$1000)="CONFIRMADO")),ROWS($A$3:A49))),"")</f>
        <v/>
      </c>
      <c r="W49" s="10" t="str">
        <f ca="1">IFERROR(INDEX(MAESTRO!W:W,_xludf.AGGREGATE(15,6,ROW(MAESTRO!$B$3:$B$1000)/((MAESTRO!$B$3:$B$1000="ACADEMICOS")*(UPPER(MAESTRO!$L$3:$L$1000)="CONFIRMADO")),ROWS($A$3:A49))),"")</f>
        <v/>
      </c>
      <c r="X49" s="10" t="str">
        <f ca="1">IFERROR(INDEX(MAESTRO!X:X,_xludf.AGGREGATE(15,6,ROW(MAESTRO!$B$3:$B$1000)/((MAESTRO!$B$3:$B$1000="ACADEMICOS")*(UPPER(MAESTRO!$L$3:$L$1000)="CONFIRMADO")),ROWS($A$3:A49))),"")</f>
        <v/>
      </c>
    </row>
    <row r="50" spans="1:24" ht="22.05" customHeight="1">
      <c r="A50" s="21" t="str">
        <f ca="1">IFERROR(INDEX(MAESTRO!A:A,_xludf.AGGREGATE(15,6,ROW(MAESTRO!$B$3:$B$1000)/((MAESTRO!$B$3:$B$1000="ACADEMICOS")*(UPPER(MAESTRO!$L$3:$L$1000)="CONFIRMADO")),ROWS($A$3:A50))),"")</f>
        <v/>
      </c>
      <c r="B50" s="21" t="str">
        <f ca="1">IFERROR(INDEX(MAESTRO!B:B,_xludf.AGGREGATE(15,6,ROW(MAESTRO!$B$3:$B$1000)/((MAESTRO!$B$3:$B$1000="ACADEMICOS")*(UPPER(MAESTRO!$L$3:$L$1000)="CONFIRMADO")),ROWS($A$3:A50))),"")</f>
        <v/>
      </c>
      <c r="C50" s="21" t="str">
        <f ca="1">IFERROR(INDEX(MAESTRO!C:C,_xludf.AGGREGATE(15,6,ROW(MAESTRO!$B$3:$B$1000)/((MAESTRO!$B$3:$B$1000="ACADEMICOS")*(UPPER(MAESTRO!$L$3:$L$1000)="CONFIRMADO")),ROWS($A$3:A50))),"")</f>
        <v/>
      </c>
      <c r="D50" s="21" t="str">
        <f ca="1">IFERROR(INDEX(MAESTRO!D:D,_xludf.AGGREGATE(15,6,ROW(MAESTRO!$B$3:$B$1000)/((MAESTRO!$B$3:$B$1000="ACADEMICOS")*(UPPER(MAESTRO!$L$3:$L$1000)="CONFIRMADO")),ROWS($A$3:A50))),"")</f>
        <v/>
      </c>
      <c r="E50" s="21" t="str">
        <f ca="1">IFERROR(INDEX(MAESTRO!E:E,_xludf.AGGREGATE(15,6,ROW(MAESTRO!$B$3:$B$1000)/((MAESTRO!$B$3:$B$1000="ACADEMICOS")*(UPPER(MAESTRO!$L$3:$L$1000)="CONFIRMADO")),ROWS($A$3:A50))),"")</f>
        <v/>
      </c>
      <c r="F50" s="21" t="str">
        <f ca="1">IFERROR(INDEX(MAESTRO!F:F,_xludf.AGGREGATE(15,6,ROW(MAESTRO!$B$3:$B$1000)/((MAESTRO!$B$3:$B$1000="ACADEMICOS")*(UPPER(MAESTRO!$L$3:$L$1000)="CONFIRMADO")),ROWS($A$3:A50))),"")</f>
        <v/>
      </c>
      <c r="G50" s="21" t="str">
        <f ca="1">IFERROR(INDEX(MAESTRO!G:G,_xludf.AGGREGATE(15,6,ROW(MAESTRO!$B$3:$B$1000)/((MAESTRO!$B$3:$B$1000="ACADEMICOS")*(UPPER(MAESTRO!$L$3:$L$1000)="CONFIRMADO")),ROWS($A$3:A50))),"")</f>
        <v/>
      </c>
      <c r="H50" s="21" t="str">
        <f ca="1">IFERROR(INDEX(MAESTRO!H:H,_xludf.AGGREGATE(15,6,ROW(MAESTRO!$B$3:$B$1000)/((MAESTRO!$B$3:$B$1000="ACADEMICOS")*(UPPER(MAESTRO!$L$3:$L$1000)="CONFIRMADO")),ROWS($A$3:A50))),"")</f>
        <v/>
      </c>
      <c r="I50" s="21" t="str">
        <f ca="1">IFERROR(INDEX(MAESTRO!I:I,_xludf.AGGREGATE(15,6,ROW(MAESTRO!$B$3:$B$1000)/((MAESTRO!$B$3:$B$1000="ACADEMICOS")*(UPPER(MAESTRO!$L$3:$L$1000)="CONFIRMADO")),ROWS($A$3:A50))),"")</f>
        <v/>
      </c>
      <c r="J50" s="21" t="str">
        <f ca="1">IFERROR(INDEX(MAESTRO!J:J,_xludf.AGGREGATE(15,6,ROW(MAESTRO!$B$3:$B$1000)/((MAESTRO!$B$3:$B$1000="ACADEMICOS")*(UPPER(MAESTRO!$L$3:$L$1000)="CONFIRMADO")),ROWS($A$3:A50))),"")</f>
        <v/>
      </c>
      <c r="K50" s="21" t="str">
        <f ca="1">IFERROR(INDEX(MAESTRO!K:K,_xludf.AGGREGATE(15,6,ROW(MAESTRO!$B$3:$B$1000)/((MAESTRO!$B$3:$B$1000="ACADEMICOS")*(UPPER(MAESTRO!$L$3:$L$1000)="CONFIRMADO")),ROWS($A$3:A50))),"")</f>
        <v/>
      </c>
      <c r="L50" s="21" t="str">
        <f ca="1">IFERROR(INDEX(MAESTRO!L:L,_xludf.AGGREGATE(15,6,ROW(MAESTRO!$B$3:$B$1000)/((MAESTRO!$B$3:$B$1000="ACADEMICOS")*(UPPER(MAESTRO!$L$3:$L$1000)="CONFIRMADO")),ROWS($A$3:A50))),"")</f>
        <v/>
      </c>
      <c r="M50" s="21" t="str">
        <f ca="1">IFERROR(INDEX(MAESTRO!M:M,_xludf.AGGREGATE(15,6,ROW(MAESTRO!$B$3:$B$1000)/((MAESTRO!$B$3:$B$1000="ACADEMICOS")*(UPPER(MAESTRO!$L$3:$L$1000)="CONFIRMADO")),ROWS($A$3:A50))),"")</f>
        <v/>
      </c>
      <c r="N50" s="21" t="str">
        <f ca="1">IFERROR(INDEX(MAESTRO!N:N,_xludf.AGGREGATE(15,6,ROW(MAESTRO!$B$3:$B$1000)/((MAESTRO!$B$3:$B$1000="ACADEMICOS")*(UPPER(MAESTRO!$L$3:$L$1000)="CONFIRMADO")),ROWS($A$3:A50))),"")</f>
        <v/>
      </c>
      <c r="O50" s="21" t="str">
        <f ca="1">IFERROR(INDEX(MAESTRO!O:O,_xludf.AGGREGATE(15,6,ROW(MAESTRO!$B$3:$B$1000)/((MAESTRO!$B$3:$B$1000="ACADEMICOS")*(UPPER(MAESTRO!$L$3:$L$1000)="CONFIRMADO")),ROWS($A$3:A50))),"")</f>
        <v/>
      </c>
      <c r="P50" s="21" t="str">
        <f ca="1">IFERROR(INDEX(MAESTRO!P:P,_xludf.AGGREGATE(15,6,ROW(MAESTRO!$B$3:$B$1000)/((MAESTRO!$B$3:$B$1000="ACADEMICOS")*(UPPER(MAESTRO!$L$3:$L$1000)="CONFIRMADO")),ROWS($A$3:A50))),"")</f>
        <v/>
      </c>
      <c r="Q50" s="21" t="str">
        <f ca="1">IFERROR(INDEX(MAESTRO!Q:Q,_xludf.AGGREGATE(15,6,ROW(MAESTRO!$B$3:$B$1000)/((MAESTRO!$B$3:$B$1000="ACADEMICOS")*(UPPER(MAESTRO!$L$3:$L$1000)="CONFIRMADO")),ROWS($A$3:A50))),"")</f>
        <v/>
      </c>
      <c r="R50" s="21" t="str">
        <f ca="1">IFERROR(INDEX(MAESTRO!R:R,_xludf.AGGREGATE(15,6,ROW(MAESTRO!$B$3:$B$1000)/((MAESTRO!$B$3:$B$1000="ACADEMICOS")*(UPPER(MAESTRO!$L$3:$L$1000)="CONFIRMADO")),ROWS($A$3:A50))),"")</f>
        <v/>
      </c>
      <c r="S50" s="21" t="str">
        <f ca="1">IFERROR(INDEX(MAESTRO!S:S,_xludf.AGGREGATE(15,6,ROW(MAESTRO!$B$3:$B$1000)/((MAESTRO!$B$3:$B$1000="ACADEMICOS")*(UPPER(MAESTRO!$L$3:$L$1000)="CONFIRMADO")),ROWS($A$3:A50))),"")</f>
        <v/>
      </c>
      <c r="T50" s="21" t="str">
        <f ca="1">IFERROR(INDEX(MAESTRO!T:T,_xludf.AGGREGATE(15,6,ROW(MAESTRO!$B$3:$B$1000)/((MAESTRO!$B$3:$B$1000="ACADEMICOS")*(UPPER(MAESTRO!$L$3:$L$1000)="CONFIRMADO")),ROWS($A$3:A50))),"")</f>
        <v/>
      </c>
      <c r="U50" s="21" t="str">
        <f ca="1">IFERROR(INDEX(MAESTRO!U:U,_xludf.AGGREGATE(15,6,ROW(MAESTRO!$B$3:$B$1000)/((MAESTRO!$B$3:$B$1000="ACADEMICOS")*(UPPER(MAESTRO!$L$3:$L$1000)="CONFIRMADO")),ROWS($A$3:A50))),"")</f>
        <v/>
      </c>
      <c r="V50" s="21" t="str">
        <f ca="1">IFERROR(INDEX(MAESTRO!V:V,_xludf.AGGREGATE(15,6,ROW(MAESTRO!$B$3:$B$1000)/((MAESTRO!$B$3:$B$1000="ACADEMICOS")*(UPPER(MAESTRO!$L$3:$L$1000)="CONFIRMADO")),ROWS($A$3:A50))),"")</f>
        <v/>
      </c>
      <c r="W50" s="21" t="str">
        <f ca="1">IFERROR(INDEX(MAESTRO!W:W,_xludf.AGGREGATE(15,6,ROW(MAESTRO!$B$3:$B$1000)/((MAESTRO!$B$3:$B$1000="ACADEMICOS")*(UPPER(MAESTRO!$L$3:$L$1000)="CONFIRMADO")),ROWS($A$3:A50))),"")</f>
        <v/>
      </c>
      <c r="X50" s="21" t="str">
        <f ca="1">IFERROR(INDEX(MAESTRO!X:X,_xludf.AGGREGATE(15,6,ROW(MAESTRO!$B$3:$B$1000)/((MAESTRO!$B$3:$B$1000="ACADEMICOS")*(UPPER(MAESTRO!$L$3:$L$1000)="CONFIRMADO")),ROWS($A$3:A50))),"")</f>
        <v/>
      </c>
    </row>
    <row r="51" spans="1:24" ht="22.05" customHeight="1">
      <c r="A51" s="10" t="str">
        <f ca="1">IFERROR(INDEX(MAESTRO!A:A,_xludf.AGGREGATE(15,6,ROW(MAESTRO!$B$3:$B$1000)/((MAESTRO!$B$3:$B$1000="ACADEMICOS")*(UPPER(MAESTRO!$L$3:$L$1000)="CONFIRMADO")),ROWS($A$3:A51))),"")</f>
        <v/>
      </c>
      <c r="B51" s="10" t="str">
        <f ca="1">IFERROR(INDEX(MAESTRO!B:B,_xludf.AGGREGATE(15,6,ROW(MAESTRO!$B$3:$B$1000)/((MAESTRO!$B$3:$B$1000="ACADEMICOS")*(UPPER(MAESTRO!$L$3:$L$1000)="CONFIRMADO")),ROWS($A$3:A51))),"")</f>
        <v/>
      </c>
      <c r="C51" s="10" t="str">
        <f ca="1">IFERROR(INDEX(MAESTRO!C:C,_xludf.AGGREGATE(15,6,ROW(MAESTRO!$B$3:$B$1000)/((MAESTRO!$B$3:$B$1000="ACADEMICOS")*(UPPER(MAESTRO!$L$3:$L$1000)="CONFIRMADO")),ROWS($A$3:A51))),"")</f>
        <v/>
      </c>
      <c r="D51" s="10" t="str">
        <f ca="1">IFERROR(INDEX(MAESTRO!D:D,_xludf.AGGREGATE(15,6,ROW(MAESTRO!$B$3:$B$1000)/((MAESTRO!$B$3:$B$1000="ACADEMICOS")*(UPPER(MAESTRO!$L$3:$L$1000)="CONFIRMADO")),ROWS($A$3:A51))),"")</f>
        <v/>
      </c>
      <c r="E51" s="10" t="str">
        <f ca="1">IFERROR(INDEX(MAESTRO!E:E,_xludf.AGGREGATE(15,6,ROW(MAESTRO!$B$3:$B$1000)/((MAESTRO!$B$3:$B$1000="ACADEMICOS")*(UPPER(MAESTRO!$L$3:$L$1000)="CONFIRMADO")),ROWS($A$3:A51))),"")</f>
        <v/>
      </c>
      <c r="F51" s="10" t="str">
        <f ca="1">IFERROR(INDEX(MAESTRO!F:F,_xludf.AGGREGATE(15,6,ROW(MAESTRO!$B$3:$B$1000)/((MAESTRO!$B$3:$B$1000="ACADEMICOS")*(UPPER(MAESTRO!$L$3:$L$1000)="CONFIRMADO")),ROWS($A$3:A51))),"")</f>
        <v/>
      </c>
      <c r="G51" s="10" t="str">
        <f ca="1">IFERROR(INDEX(MAESTRO!G:G,_xludf.AGGREGATE(15,6,ROW(MAESTRO!$B$3:$B$1000)/((MAESTRO!$B$3:$B$1000="ACADEMICOS")*(UPPER(MAESTRO!$L$3:$L$1000)="CONFIRMADO")),ROWS($A$3:A51))),"")</f>
        <v/>
      </c>
      <c r="H51" s="10" t="str">
        <f ca="1">IFERROR(INDEX(MAESTRO!H:H,_xludf.AGGREGATE(15,6,ROW(MAESTRO!$B$3:$B$1000)/((MAESTRO!$B$3:$B$1000="ACADEMICOS")*(UPPER(MAESTRO!$L$3:$L$1000)="CONFIRMADO")),ROWS($A$3:A51))),"")</f>
        <v/>
      </c>
      <c r="I51" s="10" t="str">
        <f ca="1">IFERROR(INDEX(MAESTRO!I:I,_xludf.AGGREGATE(15,6,ROW(MAESTRO!$B$3:$B$1000)/((MAESTRO!$B$3:$B$1000="ACADEMICOS")*(UPPER(MAESTRO!$L$3:$L$1000)="CONFIRMADO")),ROWS($A$3:A51))),"")</f>
        <v/>
      </c>
      <c r="J51" s="10" t="str">
        <f ca="1">IFERROR(INDEX(MAESTRO!J:J,_xludf.AGGREGATE(15,6,ROW(MAESTRO!$B$3:$B$1000)/((MAESTRO!$B$3:$B$1000="ACADEMICOS")*(UPPER(MAESTRO!$L$3:$L$1000)="CONFIRMADO")),ROWS($A$3:A51))),"")</f>
        <v/>
      </c>
      <c r="K51" s="10" t="str">
        <f ca="1">IFERROR(INDEX(MAESTRO!K:K,_xludf.AGGREGATE(15,6,ROW(MAESTRO!$B$3:$B$1000)/((MAESTRO!$B$3:$B$1000="ACADEMICOS")*(UPPER(MAESTRO!$L$3:$L$1000)="CONFIRMADO")),ROWS($A$3:A51))),"")</f>
        <v/>
      </c>
      <c r="L51" s="10" t="str">
        <f ca="1">IFERROR(INDEX(MAESTRO!L:L,_xludf.AGGREGATE(15,6,ROW(MAESTRO!$B$3:$B$1000)/((MAESTRO!$B$3:$B$1000="ACADEMICOS")*(UPPER(MAESTRO!$L$3:$L$1000)="CONFIRMADO")),ROWS($A$3:A51))),"")</f>
        <v/>
      </c>
      <c r="M51" s="10" t="str">
        <f ca="1">IFERROR(INDEX(MAESTRO!M:M,_xludf.AGGREGATE(15,6,ROW(MAESTRO!$B$3:$B$1000)/((MAESTRO!$B$3:$B$1000="ACADEMICOS")*(UPPER(MAESTRO!$L$3:$L$1000)="CONFIRMADO")),ROWS($A$3:A51))),"")</f>
        <v/>
      </c>
      <c r="N51" s="10" t="str">
        <f ca="1">IFERROR(INDEX(MAESTRO!N:N,_xludf.AGGREGATE(15,6,ROW(MAESTRO!$B$3:$B$1000)/((MAESTRO!$B$3:$B$1000="ACADEMICOS")*(UPPER(MAESTRO!$L$3:$L$1000)="CONFIRMADO")),ROWS($A$3:A51))),"")</f>
        <v/>
      </c>
      <c r="O51" s="10" t="str">
        <f ca="1">IFERROR(INDEX(MAESTRO!O:O,_xludf.AGGREGATE(15,6,ROW(MAESTRO!$B$3:$B$1000)/((MAESTRO!$B$3:$B$1000="ACADEMICOS")*(UPPER(MAESTRO!$L$3:$L$1000)="CONFIRMADO")),ROWS($A$3:A51))),"")</f>
        <v/>
      </c>
      <c r="P51" s="10" t="str">
        <f ca="1">IFERROR(INDEX(MAESTRO!P:P,_xludf.AGGREGATE(15,6,ROW(MAESTRO!$B$3:$B$1000)/((MAESTRO!$B$3:$B$1000="ACADEMICOS")*(UPPER(MAESTRO!$L$3:$L$1000)="CONFIRMADO")),ROWS($A$3:A51))),"")</f>
        <v/>
      </c>
      <c r="Q51" s="10" t="str">
        <f ca="1">IFERROR(INDEX(MAESTRO!Q:Q,_xludf.AGGREGATE(15,6,ROW(MAESTRO!$B$3:$B$1000)/((MAESTRO!$B$3:$B$1000="ACADEMICOS")*(UPPER(MAESTRO!$L$3:$L$1000)="CONFIRMADO")),ROWS($A$3:A51))),"")</f>
        <v/>
      </c>
      <c r="R51" s="10" t="str">
        <f ca="1">IFERROR(INDEX(MAESTRO!R:R,_xludf.AGGREGATE(15,6,ROW(MAESTRO!$B$3:$B$1000)/((MAESTRO!$B$3:$B$1000="ACADEMICOS")*(UPPER(MAESTRO!$L$3:$L$1000)="CONFIRMADO")),ROWS($A$3:A51))),"")</f>
        <v/>
      </c>
      <c r="S51" s="10" t="str">
        <f ca="1">IFERROR(INDEX(MAESTRO!S:S,_xludf.AGGREGATE(15,6,ROW(MAESTRO!$B$3:$B$1000)/((MAESTRO!$B$3:$B$1000="ACADEMICOS")*(UPPER(MAESTRO!$L$3:$L$1000)="CONFIRMADO")),ROWS($A$3:A51))),"")</f>
        <v/>
      </c>
      <c r="T51" s="10" t="str">
        <f ca="1">IFERROR(INDEX(MAESTRO!T:T,_xludf.AGGREGATE(15,6,ROW(MAESTRO!$B$3:$B$1000)/((MAESTRO!$B$3:$B$1000="ACADEMICOS")*(UPPER(MAESTRO!$L$3:$L$1000)="CONFIRMADO")),ROWS($A$3:A51))),"")</f>
        <v/>
      </c>
      <c r="U51" s="10" t="str">
        <f ca="1">IFERROR(INDEX(MAESTRO!U:U,_xludf.AGGREGATE(15,6,ROW(MAESTRO!$B$3:$B$1000)/((MAESTRO!$B$3:$B$1000="ACADEMICOS")*(UPPER(MAESTRO!$L$3:$L$1000)="CONFIRMADO")),ROWS($A$3:A51))),"")</f>
        <v/>
      </c>
      <c r="V51" s="10" t="str">
        <f ca="1">IFERROR(INDEX(MAESTRO!V:V,_xludf.AGGREGATE(15,6,ROW(MAESTRO!$B$3:$B$1000)/((MAESTRO!$B$3:$B$1000="ACADEMICOS")*(UPPER(MAESTRO!$L$3:$L$1000)="CONFIRMADO")),ROWS($A$3:A51))),"")</f>
        <v/>
      </c>
      <c r="W51" s="10" t="str">
        <f ca="1">IFERROR(INDEX(MAESTRO!W:W,_xludf.AGGREGATE(15,6,ROW(MAESTRO!$B$3:$B$1000)/((MAESTRO!$B$3:$B$1000="ACADEMICOS")*(UPPER(MAESTRO!$L$3:$L$1000)="CONFIRMADO")),ROWS($A$3:A51))),"")</f>
        <v/>
      </c>
      <c r="X51" s="10" t="str">
        <f ca="1">IFERROR(INDEX(MAESTRO!X:X,_xludf.AGGREGATE(15,6,ROW(MAESTRO!$B$3:$B$1000)/((MAESTRO!$B$3:$B$1000="ACADEMICOS")*(UPPER(MAESTRO!$L$3:$L$1000)="CONFIRMADO")),ROWS($A$3:A51))),"")</f>
        <v/>
      </c>
    </row>
    <row r="52" spans="1:24" ht="22.05" customHeight="1">
      <c r="A52" s="21" t="str">
        <f ca="1">IFERROR(INDEX(MAESTRO!A:A,_xludf.AGGREGATE(15,6,ROW(MAESTRO!$B$3:$B$1000)/((MAESTRO!$B$3:$B$1000="ACADEMICOS")*(UPPER(MAESTRO!$L$3:$L$1000)="CONFIRMADO")),ROWS($A$3:A52))),"")</f>
        <v/>
      </c>
      <c r="B52" s="21" t="str">
        <f ca="1">IFERROR(INDEX(MAESTRO!B:B,_xludf.AGGREGATE(15,6,ROW(MAESTRO!$B$3:$B$1000)/((MAESTRO!$B$3:$B$1000="ACADEMICOS")*(UPPER(MAESTRO!$L$3:$L$1000)="CONFIRMADO")),ROWS($A$3:A52))),"")</f>
        <v/>
      </c>
      <c r="C52" s="21" t="str">
        <f ca="1">IFERROR(INDEX(MAESTRO!C:C,_xludf.AGGREGATE(15,6,ROW(MAESTRO!$B$3:$B$1000)/((MAESTRO!$B$3:$B$1000="ACADEMICOS")*(UPPER(MAESTRO!$L$3:$L$1000)="CONFIRMADO")),ROWS($A$3:A52))),"")</f>
        <v/>
      </c>
      <c r="D52" s="21" t="str">
        <f ca="1">IFERROR(INDEX(MAESTRO!D:D,_xludf.AGGREGATE(15,6,ROW(MAESTRO!$B$3:$B$1000)/((MAESTRO!$B$3:$B$1000="ACADEMICOS")*(UPPER(MAESTRO!$L$3:$L$1000)="CONFIRMADO")),ROWS($A$3:A52))),"")</f>
        <v/>
      </c>
      <c r="E52" s="21" t="str">
        <f ca="1">IFERROR(INDEX(MAESTRO!E:E,_xludf.AGGREGATE(15,6,ROW(MAESTRO!$B$3:$B$1000)/((MAESTRO!$B$3:$B$1000="ACADEMICOS")*(UPPER(MAESTRO!$L$3:$L$1000)="CONFIRMADO")),ROWS($A$3:A52))),"")</f>
        <v/>
      </c>
      <c r="F52" s="21" t="str">
        <f ca="1">IFERROR(INDEX(MAESTRO!F:F,_xludf.AGGREGATE(15,6,ROW(MAESTRO!$B$3:$B$1000)/((MAESTRO!$B$3:$B$1000="ACADEMICOS")*(UPPER(MAESTRO!$L$3:$L$1000)="CONFIRMADO")),ROWS($A$3:A52))),"")</f>
        <v/>
      </c>
      <c r="G52" s="21" t="str">
        <f ca="1">IFERROR(INDEX(MAESTRO!G:G,_xludf.AGGREGATE(15,6,ROW(MAESTRO!$B$3:$B$1000)/((MAESTRO!$B$3:$B$1000="ACADEMICOS")*(UPPER(MAESTRO!$L$3:$L$1000)="CONFIRMADO")),ROWS($A$3:A52))),"")</f>
        <v/>
      </c>
      <c r="H52" s="21" t="str">
        <f ca="1">IFERROR(INDEX(MAESTRO!H:H,_xludf.AGGREGATE(15,6,ROW(MAESTRO!$B$3:$B$1000)/((MAESTRO!$B$3:$B$1000="ACADEMICOS")*(UPPER(MAESTRO!$L$3:$L$1000)="CONFIRMADO")),ROWS($A$3:A52))),"")</f>
        <v/>
      </c>
      <c r="I52" s="21" t="str">
        <f ca="1">IFERROR(INDEX(MAESTRO!I:I,_xludf.AGGREGATE(15,6,ROW(MAESTRO!$B$3:$B$1000)/((MAESTRO!$B$3:$B$1000="ACADEMICOS")*(UPPER(MAESTRO!$L$3:$L$1000)="CONFIRMADO")),ROWS($A$3:A52))),"")</f>
        <v/>
      </c>
      <c r="J52" s="21" t="str">
        <f ca="1">IFERROR(INDEX(MAESTRO!J:J,_xludf.AGGREGATE(15,6,ROW(MAESTRO!$B$3:$B$1000)/((MAESTRO!$B$3:$B$1000="ACADEMICOS")*(UPPER(MAESTRO!$L$3:$L$1000)="CONFIRMADO")),ROWS($A$3:A52))),"")</f>
        <v/>
      </c>
      <c r="K52" s="21" t="str">
        <f ca="1">IFERROR(INDEX(MAESTRO!K:K,_xludf.AGGREGATE(15,6,ROW(MAESTRO!$B$3:$B$1000)/((MAESTRO!$B$3:$B$1000="ACADEMICOS")*(UPPER(MAESTRO!$L$3:$L$1000)="CONFIRMADO")),ROWS($A$3:A52))),"")</f>
        <v/>
      </c>
      <c r="L52" s="21" t="str">
        <f ca="1">IFERROR(INDEX(MAESTRO!L:L,_xludf.AGGREGATE(15,6,ROW(MAESTRO!$B$3:$B$1000)/((MAESTRO!$B$3:$B$1000="ACADEMICOS")*(UPPER(MAESTRO!$L$3:$L$1000)="CONFIRMADO")),ROWS($A$3:A52))),"")</f>
        <v/>
      </c>
      <c r="M52" s="21" t="str">
        <f ca="1">IFERROR(INDEX(MAESTRO!M:M,_xludf.AGGREGATE(15,6,ROW(MAESTRO!$B$3:$B$1000)/((MAESTRO!$B$3:$B$1000="ACADEMICOS")*(UPPER(MAESTRO!$L$3:$L$1000)="CONFIRMADO")),ROWS($A$3:A52))),"")</f>
        <v/>
      </c>
      <c r="N52" s="21" t="str">
        <f ca="1">IFERROR(INDEX(MAESTRO!N:N,_xludf.AGGREGATE(15,6,ROW(MAESTRO!$B$3:$B$1000)/((MAESTRO!$B$3:$B$1000="ACADEMICOS")*(UPPER(MAESTRO!$L$3:$L$1000)="CONFIRMADO")),ROWS($A$3:A52))),"")</f>
        <v/>
      </c>
      <c r="O52" s="21" t="str">
        <f ca="1">IFERROR(INDEX(MAESTRO!O:O,_xludf.AGGREGATE(15,6,ROW(MAESTRO!$B$3:$B$1000)/((MAESTRO!$B$3:$B$1000="ACADEMICOS")*(UPPER(MAESTRO!$L$3:$L$1000)="CONFIRMADO")),ROWS($A$3:A52))),"")</f>
        <v/>
      </c>
      <c r="P52" s="21" t="str">
        <f ca="1">IFERROR(INDEX(MAESTRO!P:P,_xludf.AGGREGATE(15,6,ROW(MAESTRO!$B$3:$B$1000)/((MAESTRO!$B$3:$B$1000="ACADEMICOS")*(UPPER(MAESTRO!$L$3:$L$1000)="CONFIRMADO")),ROWS($A$3:A52))),"")</f>
        <v/>
      </c>
      <c r="Q52" s="21" t="str">
        <f ca="1">IFERROR(INDEX(MAESTRO!Q:Q,_xludf.AGGREGATE(15,6,ROW(MAESTRO!$B$3:$B$1000)/((MAESTRO!$B$3:$B$1000="ACADEMICOS")*(UPPER(MAESTRO!$L$3:$L$1000)="CONFIRMADO")),ROWS($A$3:A52))),"")</f>
        <v/>
      </c>
      <c r="R52" s="21" t="str">
        <f ca="1">IFERROR(INDEX(MAESTRO!R:R,_xludf.AGGREGATE(15,6,ROW(MAESTRO!$B$3:$B$1000)/((MAESTRO!$B$3:$B$1000="ACADEMICOS")*(UPPER(MAESTRO!$L$3:$L$1000)="CONFIRMADO")),ROWS($A$3:A52))),"")</f>
        <v/>
      </c>
      <c r="S52" s="21" t="str">
        <f ca="1">IFERROR(INDEX(MAESTRO!S:S,_xludf.AGGREGATE(15,6,ROW(MAESTRO!$B$3:$B$1000)/((MAESTRO!$B$3:$B$1000="ACADEMICOS")*(UPPER(MAESTRO!$L$3:$L$1000)="CONFIRMADO")),ROWS($A$3:A52))),"")</f>
        <v/>
      </c>
      <c r="T52" s="21" t="str">
        <f ca="1">IFERROR(INDEX(MAESTRO!T:T,_xludf.AGGREGATE(15,6,ROW(MAESTRO!$B$3:$B$1000)/((MAESTRO!$B$3:$B$1000="ACADEMICOS")*(UPPER(MAESTRO!$L$3:$L$1000)="CONFIRMADO")),ROWS($A$3:A52))),"")</f>
        <v/>
      </c>
      <c r="U52" s="21" t="str">
        <f ca="1">IFERROR(INDEX(MAESTRO!U:U,_xludf.AGGREGATE(15,6,ROW(MAESTRO!$B$3:$B$1000)/((MAESTRO!$B$3:$B$1000="ACADEMICOS")*(UPPER(MAESTRO!$L$3:$L$1000)="CONFIRMADO")),ROWS($A$3:A52))),"")</f>
        <v/>
      </c>
      <c r="V52" s="21" t="str">
        <f ca="1">IFERROR(INDEX(MAESTRO!V:V,_xludf.AGGREGATE(15,6,ROW(MAESTRO!$B$3:$B$1000)/((MAESTRO!$B$3:$B$1000="ACADEMICOS")*(UPPER(MAESTRO!$L$3:$L$1000)="CONFIRMADO")),ROWS($A$3:A52))),"")</f>
        <v/>
      </c>
      <c r="W52" s="21" t="str">
        <f ca="1">IFERROR(INDEX(MAESTRO!W:W,_xludf.AGGREGATE(15,6,ROW(MAESTRO!$B$3:$B$1000)/((MAESTRO!$B$3:$B$1000="ACADEMICOS")*(UPPER(MAESTRO!$L$3:$L$1000)="CONFIRMADO")),ROWS($A$3:A52))),"")</f>
        <v/>
      </c>
      <c r="X52" s="21" t="str">
        <f ca="1">IFERROR(INDEX(MAESTRO!X:X,_xludf.AGGREGATE(15,6,ROW(MAESTRO!$B$3:$B$1000)/((MAESTRO!$B$3:$B$1000="ACADEMICOS")*(UPPER(MAESTRO!$L$3:$L$1000)="CONFIRMADO")),ROWS($A$3:A52))),"")</f>
        <v/>
      </c>
    </row>
    <row r="53" spans="1:24" ht="22.05" customHeight="1">
      <c r="A53" s="10" t="str">
        <f ca="1">IFERROR(INDEX(MAESTRO!A:A,_xludf.AGGREGATE(15,6,ROW(MAESTRO!$B$3:$B$1000)/((MAESTRO!$B$3:$B$1000="ACADEMICOS")*(UPPER(MAESTRO!$L$3:$L$1000)="CONFIRMADO")),ROWS($A$3:A53))),"")</f>
        <v/>
      </c>
      <c r="B53" s="10" t="str">
        <f ca="1">IFERROR(INDEX(MAESTRO!B:B,_xludf.AGGREGATE(15,6,ROW(MAESTRO!$B$3:$B$1000)/((MAESTRO!$B$3:$B$1000="ACADEMICOS")*(UPPER(MAESTRO!$L$3:$L$1000)="CONFIRMADO")),ROWS($A$3:A53))),"")</f>
        <v/>
      </c>
      <c r="C53" s="10" t="str">
        <f ca="1">IFERROR(INDEX(MAESTRO!C:C,_xludf.AGGREGATE(15,6,ROW(MAESTRO!$B$3:$B$1000)/((MAESTRO!$B$3:$B$1000="ACADEMICOS")*(UPPER(MAESTRO!$L$3:$L$1000)="CONFIRMADO")),ROWS($A$3:A53))),"")</f>
        <v/>
      </c>
      <c r="D53" s="10" t="str">
        <f ca="1">IFERROR(INDEX(MAESTRO!D:D,_xludf.AGGREGATE(15,6,ROW(MAESTRO!$B$3:$B$1000)/((MAESTRO!$B$3:$B$1000="ACADEMICOS")*(UPPER(MAESTRO!$L$3:$L$1000)="CONFIRMADO")),ROWS($A$3:A53))),"")</f>
        <v/>
      </c>
      <c r="E53" s="10" t="str">
        <f ca="1">IFERROR(INDEX(MAESTRO!E:E,_xludf.AGGREGATE(15,6,ROW(MAESTRO!$B$3:$B$1000)/((MAESTRO!$B$3:$B$1000="ACADEMICOS")*(UPPER(MAESTRO!$L$3:$L$1000)="CONFIRMADO")),ROWS($A$3:A53))),"")</f>
        <v/>
      </c>
      <c r="F53" s="10" t="str">
        <f ca="1">IFERROR(INDEX(MAESTRO!F:F,_xludf.AGGREGATE(15,6,ROW(MAESTRO!$B$3:$B$1000)/((MAESTRO!$B$3:$B$1000="ACADEMICOS")*(UPPER(MAESTRO!$L$3:$L$1000)="CONFIRMADO")),ROWS($A$3:A53))),"")</f>
        <v/>
      </c>
      <c r="G53" s="10" t="str">
        <f ca="1">IFERROR(INDEX(MAESTRO!G:G,_xludf.AGGREGATE(15,6,ROW(MAESTRO!$B$3:$B$1000)/((MAESTRO!$B$3:$B$1000="ACADEMICOS")*(UPPER(MAESTRO!$L$3:$L$1000)="CONFIRMADO")),ROWS($A$3:A53))),"")</f>
        <v/>
      </c>
      <c r="H53" s="10" t="str">
        <f ca="1">IFERROR(INDEX(MAESTRO!H:H,_xludf.AGGREGATE(15,6,ROW(MAESTRO!$B$3:$B$1000)/((MAESTRO!$B$3:$B$1000="ACADEMICOS")*(UPPER(MAESTRO!$L$3:$L$1000)="CONFIRMADO")),ROWS($A$3:A53))),"")</f>
        <v/>
      </c>
      <c r="I53" s="10" t="str">
        <f ca="1">IFERROR(INDEX(MAESTRO!I:I,_xludf.AGGREGATE(15,6,ROW(MAESTRO!$B$3:$B$1000)/((MAESTRO!$B$3:$B$1000="ACADEMICOS")*(UPPER(MAESTRO!$L$3:$L$1000)="CONFIRMADO")),ROWS($A$3:A53))),"")</f>
        <v/>
      </c>
      <c r="J53" s="10" t="str">
        <f ca="1">IFERROR(INDEX(MAESTRO!J:J,_xludf.AGGREGATE(15,6,ROW(MAESTRO!$B$3:$B$1000)/((MAESTRO!$B$3:$B$1000="ACADEMICOS")*(UPPER(MAESTRO!$L$3:$L$1000)="CONFIRMADO")),ROWS($A$3:A53))),"")</f>
        <v/>
      </c>
      <c r="K53" s="10" t="str">
        <f ca="1">IFERROR(INDEX(MAESTRO!K:K,_xludf.AGGREGATE(15,6,ROW(MAESTRO!$B$3:$B$1000)/((MAESTRO!$B$3:$B$1000="ACADEMICOS")*(UPPER(MAESTRO!$L$3:$L$1000)="CONFIRMADO")),ROWS($A$3:A53))),"")</f>
        <v/>
      </c>
      <c r="L53" s="10" t="str">
        <f ca="1">IFERROR(INDEX(MAESTRO!L:L,_xludf.AGGREGATE(15,6,ROW(MAESTRO!$B$3:$B$1000)/((MAESTRO!$B$3:$B$1000="ACADEMICOS")*(UPPER(MAESTRO!$L$3:$L$1000)="CONFIRMADO")),ROWS($A$3:A53))),"")</f>
        <v/>
      </c>
      <c r="M53" s="10" t="str">
        <f ca="1">IFERROR(INDEX(MAESTRO!M:M,_xludf.AGGREGATE(15,6,ROW(MAESTRO!$B$3:$B$1000)/((MAESTRO!$B$3:$B$1000="ACADEMICOS")*(UPPER(MAESTRO!$L$3:$L$1000)="CONFIRMADO")),ROWS($A$3:A53))),"")</f>
        <v/>
      </c>
      <c r="N53" s="10" t="str">
        <f ca="1">IFERROR(INDEX(MAESTRO!N:N,_xludf.AGGREGATE(15,6,ROW(MAESTRO!$B$3:$B$1000)/((MAESTRO!$B$3:$B$1000="ACADEMICOS")*(UPPER(MAESTRO!$L$3:$L$1000)="CONFIRMADO")),ROWS($A$3:A53))),"")</f>
        <v/>
      </c>
      <c r="O53" s="10" t="str">
        <f ca="1">IFERROR(INDEX(MAESTRO!O:O,_xludf.AGGREGATE(15,6,ROW(MAESTRO!$B$3:$B$1000)/((MAESTRO!$B$3:$B$1000="ACADEMICOS")*(UPPER(MAESTRO!$L$3:$L$1000)="CONFIRMADO")),ROWS($A$3:A53))),"")</f>
        <v/>
      </c>
      <c r="P53" s="10" t="str">
        <f ca="1">IFERROR(INDEX(MAESTRO!P:P,_xludf.AGGREGATE(15,6,ROW(MAESTRO!$B$3:$B$1000)/((MAESTRO!$B$3:$B$1000="ACADEMICOS")*(UPPER(MAESTRO!$L$3:$L$1000)="CONFIRMADO")),ROWS($A$3:A53))),"")</f>
        <v/>
      </c>
      <c r="Q53" s="10" t="str">
        <f ca="1">IFERROR(INDEX(MAESTRO!Q:Q,_xludf.AGGREGATE(15,6,ROW(MAESTRO!$B$3:$B$1000)/((MAESTRO!$B$3:$B$1000="ACADEMICOS")*(UPPER(MAESTRO!$L$3:$L$1000)="CONFIRMADO")),ROWS($A$3:A53))),"")</f>
        <v/>
      </c>
      <c r="R53" s="10" t="str">
        <f ca="1">IFERROR(INDEX(MAESTRO!R:R,_xludf.AGGREGATE(15,6,ROW(MAESTRO!$B$3:$B$1000)/((MAESTRO!$B$3:$B$1000="ACADEMICOS")*(UPPER(MAESTRO!$L$3:$L$1000)="CONFIRMADO")),ROWS($A$3:A53))),"")</f>
        <v/>
      </c>
      <c r="S53" s="10" t="str">
        <f ca="1">IFERROR(INDEX(MAESTRO!S:S,_xludf.AGGREGATE(15,6,ROW(MAESTRO!$B$3:$B$1000)/((MAESTRO!$B$3:$B$1000="ACADEMICOS")*(UPPER(MAESTRO!$L$3:$L$1000)="CONFIRMADO")),ROWS($A$3:A53))),"")</f>
        <v/>
      </c>
      <c r="T53" s="10" t="str">
        <f ca="1">IFERROR(INDEX(MAESTRO!T:T,_xludf.AGGREGATE(15,6,ROW(MAESTRO!$B$3:$B$1000)/((MAESTRO!$B$3:$B$1000="ACADEMICOS")*(UPPER(MAESTRO!$L$3:$L$1000)="CONFIRMADO")),ROWS($A$3:A53))),"")</f>
        <v/>
      </c>
      <c r="U53" s="10" t="str">
        <f ca="1">IFERROR(INDEX(MAESTRO!U:U,_xludf.AGGREGATE(15,6,ROW(MAESTRO!$B$3:$B$1000)/((MAESTRO!$B$3:$B$1000="ACADEMICOS")*(UPPER(MAESTRO!$L$3:$L$1000)="CONFIRMADO")),ROWS($A$3:A53))),"")</f>
        <v/>
      </c>
      <c r="V53" s="10" t="str">
        <f ca="1">IFERROR(INDEX(MAESTRO!V:V,_xludf.AGGREGATE(15,6,ROW(MAESTRO!$B$3:$B$1000)/((MAESTRO!$B$3:$B$1000="ACADEMICOS")*(UPPER(MAESTRO!$L$3:$L$1000)="CONFIRMADO")),ROWS($A$3:A53))),"")</f>
        <v/>
      </c>
      <c r="W53" s="10" t="str">
        <f ca="1">IFERROR(INDEX(MAESTRO!W:W,_xludf.AGGREGATE(15,6,ROW(MAESTRO!$B$3:$B$1000)/((MAESTRO!$B$3:$B$1000="ACADEMICOS")*(UPPER(MAESTRO!$L$3:$L$1000)="CONFIRMADO")),ROWS($A$3:A53))),"")</f>
        <v/>
      </c>
      <c r="X53" s="10" t="str">
        <f ca="1">IFERROR(INDEX(MAESTRO!X:X,_xludf.AGGREGATE(15,6,ROW(MAESTRO!$B$3:$B$1000)/((MAESTRO!$B$3:$B$1000="ACADEMICOS")*(UPPER(MAESTRO!$L$3:$L$1000)="CONFIRMADO")),ROWS($A$3:A53))),"")</f>
        <v/>
      </c>
    </row>
    <row r="54" spans="1:24" ht="22.05" customHeight="1">
      <c r="A54" s="21" t="str">
        <f ca="1">IFERROR(INDEX(MAESTRO!A:A,_xludf.AGGREGATE(15,6,ROW(MAESTRO!$B$3:$B$1000)/((MAESTRO!$B$3:$B$1000="ACADEMICOS")*(UPPER(MAESTRO!$L$3:$L$1000)="CONFIRMADO")),ROWS($A$3:A54))),"")</f>
        <v/>
      </c>
      <c r="B54" s="21" t="str">
        <f ca="1">IFERROR(INDEX(MAESTRO!B:B,_xludf.AGGREGATE(15,6,ROW(MAESTRO!$B$3:$B$1000)/((MAESTRO!$B$3:$B$1000="ACADEMICOS")*(UPPER(MAESTRO!$L$3:$L$1000)="CONFIRMADO")),ROWS($A$3:A54))),"")</f>
        <v/>
      </c>
      <c r="C54" s="21" t="str">
        <f ca="1">IFERROR(INDEX(MAESTRO!C:C,_xludf.AGGREGATE(15,6,ROW(MAESTRO!$B$3:$B$1000)/((MAESTRO!$B$3:$B$1000="ACADEMICOS")*(UPPER(MAESTRO!$L$3:$L$1000)="CONFIRMADO")),ROWS($A$3:A54))),"")</f>
        <v/>
      </c>
      <c r="D54" s="21" t="str">
        <f ca="1">IFERROR(INDEX(MAESTRO!D:D,_xludf.AGGREGATE(15,6,ROW(MAESTRO!$B$3:$B$1000)/((MAESTRO!$B$3:$B$1000="ACADEMICOS")*(UPPER(MAESTRO!$L$3:$L$1000)="CONFIRMADO")),ROWS($A$3:A54))),"")</f>
        <v/>
      </c>
      <c r="E54" s="21" t="str">
        <f ca="1">IFERROR(INDEX(MAESTRO!E:E,_xludf.AGGREGATE(15,6,ROW(MAESTRO!$B$3:$B$1000)/((MAESTRO!$B$3:$B$1000="ACADEMICOS")*(UPPER(MAESTRO!$L$3:$L$1000)="CONFIRMADO")),ROWS($A$3:A54))),"")</f>
        <v/>
      </c>
      <c r="F54" s="21" t="str">
        <f ca="1">IFERROR(INDEX(MAESTRO!F:F,_xludf.AGGREGATE(15,6,ROW(MAESTRO!$B$3:$B$1000)/((MAESTRO!$B$3:$B$1000="ACADEMICOS")*(UPPER(MAESTRO!$L$3:$L$1000)="CONFIRMADO")),ROWS($A$3:A54))),"")</f>
        <v/>
      </c>
      <c r="G54" s="21" t="str">
        <f ca="1">IFERROR(INDEX(MAESTRO!G:G,_xludf.AGGREGATE(15,6,ROW(MAESTRO!$B$3:$B$1000)/((MAESTRO!$B$3:$B$1000="ACADEMICOS")*(UPPER(MAESTRO!$L$3:$L$1000)="CONFIRMADO")),ROWS($A$3:A54))),"")</f>
        <v/>
      </c>
      <c r="H54" s="21" t="str">
        <f ca="1">IFERROR(INDEX(MAESTRO!H:H,_xludf.AGGREGATE(15,6,ROW(MAESTRO!$B$3:$B$1000)/((MAESTRO!$B$3:$B$1000="ACADEMICOS")*(UPPER(MAESTRO!$L$3:$L$1000)="CONFIRMADO")),ROWS($A$3:A54))),"")</f>
        <v/>
      </c>
      <c r="I54" s="21" t="str">
        <f ca="1">IFERROR(INDEX(MAESTRO!I:I,_xludf.AGGREGATE(15,6,ROW(MAESTRO!$B$3:$B$1000)/((MAESTRO!$B$3:$B$1000="ACADEMICOS")*(UPPER(MAESTRO!$L$3:$L$1000)="CONFIRMADO")),ROWS($A$3:A54))),"")</f>
        <v/>
      </c>
      <c r="J54" s="21" t="str">
        <f ca="1">IFERROR(INDEX(MAESTRO!J:J,_xludf.AGGREGATE(15,6,ROW(MAESTRO!$B$3:$B$1000)/((MAESTRO!$B$3:$B$1000="ACADEMICOS")*(UPPER(MAESTRO!$L$3:$L$1000)="CONFIRMADO")),ROWS($A$3:A54))),"")</f>
        <v/>
      </c>
      <c r="K54" s="21" t="str">
        <f ca="1">IFERROR(INDEX(MAESTRO!K:K,_xludf.AGGREGATE(15,6,ROW(MAESTRO!$B$3:$B$1000)/((MAESTRO!$B$3:$B$1000="ACADEMICOS")*(UPPER(MAESTRO!$L$3:$L$1000)="CONFIRMADO")),ROWS($A$3:A54))),"")</f>
        <v/>
      </c>
      <c r="L54" s="21" t="str">
        <f ca="1">IFERROR(INDEX(MAESTRO!L:L,_xludf.AGGREGATE(15,6,ROW(MAESTRO!$B$3:$B$1000)/((MAESTRO!$B$3:$B$1000="ACADEMICOS")*(UPPER(MAESTRO!$L$3:$L$1000)="CONFIRMADO")),ROWS($A$3:A54))),"")</f>
        <v/>
      </c>
      <c r="M54" s="21" t="str">
        <f ca="1">IFERROR(INDEX(MAESTRO!M:M,_xludf.AGGREGATE(15,6,ROW(MAESTRO!$B$3:$B$1000)/((MAESTRO!$B$3:$B$1000="ACADEMICOS")*(UPPER(MAESTRO!$L$3:$L$1000)="CONFIRMADO")),ROWS($A$3:A54))),"")</f>
        <v/>
      </c>
      <c r="N54" s="21" t="str">
        <f ca="1">IFERROR(INDEX(MAESTRO!N:N,_xludf.AGGREGATE(15,6,ROW(MAESTRO!$B$3:$B$1000)/((MAESTRO!$B$3:$B$1000="ACADEMICOS")*(UPPER(MAESTRO!$L$3:$L$1000)="CONFIRMADO")),ROWS($A$3:A54))),"")</f>
        <v/>
      </c>
      <c r="O54" s="21" t="str">
        <f ca="1">IFERROR(INDEX(MAESTRO!O:O,_xludf.AGGREGATE(15,6,ROW(MAESTRO!$B$3:$B$1000)/((MAESTRO!$B$3:$B$1000="ACADEMICOS")*(UPPER(MAESTRO!$L$3:$L$1000)="CONFIRMADO")),ROWS($A$3:A54))),"")</f>
        <v/>
      </c>
      <c r="P54" s="21" t="str">
        <f ca="1">IFERROR(INDEX(MAESTRO!P:P,_xludf.AGGREGATE(15,6,ROW(MAESTRO!$B$3:$B$1000)/((MAESTRO!$B$3:$B$1000="ACADEMICOS")*(UPPER(MAESTRO!$L$3:$L$1000)="CONFIRMADO")),ROWS($A$3:A54))),"")</f>
        <v/>
      </c>
      <c r="Q54" s="21" t="str">
        <f ca="1">IFERROR(INDEX(MAESTRO!Q:Q,_xludf.AGGREGATE(15,6,ROW(MAESTRO!$B$3:$B$1000)/((MAESTRO!$B$3:$B$1000="ACADEMICOS")*(UPPER(MAESTRO!$L$3:$L$1000)="CONFIRMADO")),ROWS($A$3:A54))),"")</f>
        <v/>
      </c>
      <c r="R54" s="21" t="str">
        <f ca="1">IFERROR(INDEX(MAESTRO!R:R,_xludf.AGGREGATE(15,6,ROW(MAESTRO!$B$3:$B$1000)/((MAESTRO!$B$3:$B$1000="ACADEMICOS")*(UPPER(MAESTRO!$L$3:$L$1000)="CONFIRMADO")),ROWS($A$3:A54))),"")</f>
        <v/>
      </c>
      <c r="S54" s="21" t="str">
        <f ca="1">IFERROR(INDEX(MAESTRO!S:S,_xludf.AGGREGATE(15,6,ROW(MAESTRO!$B$3:$B$1000)/((MAESTRO!$B$3:$B$1000="ACADEMICOS")*(UPPER(MAESTRO!$L$3:$L$1000)="CONFIRMADO")),ROWS($A$3:A54))),"")</f>
        <v/>
      </c>
      <c r="T54" s="21" t="str">
        <f ca="1">IFERROR(INDEX(MAESTRO!T:T,_xludf.AGGREGATE(15,6,ROW(MAESTRO!$B$3:$B$1000)/((MAESTRO!$B$3:$B$1000="ACADEMICOS")*(UPPER(MAESTRO!$L$3:$L$1000)="CONFIRMADO")),ROWS($A$3:A54))),"")</f>
        <v/>
      </c>
      <c r="U54" s="21" t="str">
        <f ca="1">IFERROR(INDEX(MAESTRO!U:U,_xludf.AGGREGATE(15,6,ROW(MAESTRO!$B$3:$B$1000)/((MAESTRO!$B$3:$B$1000="ACADEMICOS")*(UPPER(MAESTRO!$L$3:$L$1000)="CONFIRMADO")),ROWS($A$3:A54))),"")</f>
        <v/>
      </c>
      <c r="V54" s="21" t="str">
        <f ca="1">IFERROR(INDEX(MAESTRO!V:V,_xludf.AGGREGATE(15,6,ROW(MAESTRO!$B$3:$B$1000)/((MAESTRO!$B$3:$B$1000="ACADEMICOS")*(UPPER(MAESTRO!$L$3:$L$1000)="CONFIRMADO")),ROWS($A$3:A54))),"")</f>
        <v/>
      </c>
      <c r="W54" s="21" t="str">
        <f ca="1">IFERROR(INDEX(MAESTRO!W:W,_xludf.AGGREGATE(15,6,ROW(MAESTRO!$B$3:$B$1000)/((MAESTRO!$B$3:$B$1000="ACADEMICOS")*(UPPER(MAESTRO!$L$3:$L$1000)="CONFIRMADO")),ROWS($A$3:A54))),"")</f>
        <v/>
      </c>
      <c r="X54" s="21" t="str">
        <f ca="1">IFERROR(INDEX(MAESTRO!X:X,_xludf.AGGREGATE(15,6,ROW(MAESTRO!$B$3:$B$1000)/((MAESTRO!$B$3:$B$1000="ACADEMICOS")*(UPPER(MAESTRO!$L$3:$L$1000)="CONFIRMADO")),ROWS($A$3:A54))),"")</f>
        <v/>
      </c>
    </row>
    <row r="55" spans="1:24" ht="22.05" customHeight="1">
      <c r="A55" s="10" t="str">
        <f ca="1">IFERROR(INDEX(MAESTRO!A:A,_xludf.AGGREGATE(15,6,ROW(MAESTRO!$B$3:$B$1000)/((MAESTRO!$B$3:$B$1000="ACADEMICOS")*(UPPER(MAESTRO!$L$3:$L$1000)="CONFIRMADO")),ROWS($A$3:A55))),"")</f>
        <v/>
      </c>
      <c r="B55" s="10" t="str">
        <f ca="1">IFERROR(INDEX(MAESTRO!B:B,_xludf.AGGREGATE(15,6,ROW(MAESTRO!$B$3:$B$1000)/((MAESTRO!$B$3:$B$1000="ACADEMICOS")*(UPPER(MAESTRO!$L$3:$L$1000)="CONFIRMADO")),ROWS($A$3:A55))),"")</f>
        <v/>
      </c>
      <c r="C55" s="10" t="str">
        <f ca="1">IFERROR(INDEX(MAESTRO!C:C,_xludf.AGGREGATE(15,6,ROW(MAESTRO!$B$3:$B$1000)/((MAESTRO!$B$3:$B$1000="ACADEMICOS")*(UPPER(MAESTRO!$L$3:$L$1000)="CONFIRMADO")),ROWS($A$3:A55))),"")</f>
        <v/>
      </c>
      <c r="D55" s="10" t="str">
        <f ca="1">IFERROR(INDEX(MAESTRO!D:D,_xludf.AGGREGATE(15,6,ROW(MAESTRO!$B$3:$B$1000)/((MAESTRO!$B$3:$B$1000="ACADEMICOS")*(UPPER(MAESTRO!$L$3:$L$1000)="CONFIRMADO")),ROWS($A$3:A55))),"")</f>
        <v/>
      </c>
      <c r="E55" s="10" t="str">
        <f ca="1">IFERROR(INDEX(MAESTRO!E:E,_xludf.AGGREGATE(15,6,ROW(MAESTRO!$B$3:$B$1000)/((MAESTRO!$B$3:$B$1000="ACADEMICOS")*(UPPER(MAESTRO!$L$3:$L$1000)="CONFIRMADO")),ROWS($A$3:A55))),"")</f>
        <v/>
      </c>
      <c r="F55" s="10" t="str">
        <f ca="1">IFERROR(INDEX(MAESTRO!F:F,_xludf.AGGREGATE(15,6,ROW(MAESTRO!$B$3:$B$1000)/((MAESTRO!$B$3:$B$1000="ACADEMICOS")*(UPPER(MAESTRO!$L$3:$L$1000)="CONFIRMADO")),ROWS($A$3:A55))),"")</f>
        <v/>
      </c>
      <c r="G55" s="10" t="str">
        <f ca="1">IFERROR(INDEX(MAESTRO!G:G,_xludf.AGGREGATE(15,6,ROW(MAESTRO!$B$3:$B$1000)/((MAESTRO!$B$3:$B$1000="ACADEMICOS")*(UPPER(MAESTRO!$L$3:$L$1000)="CONFIRMADO")),ROWS($A$3:A55))),"")</f>
        <v/>
      </c>
      <c r="H55" s="10" t="str">
        <f ca="1">IFERROR(INDEX(MAESTRO!H:H,_xludf.AGGREGATE(15,6,ROW(MAESTRO!$B$3:$B$1000)/((MAESTRO!$B$3:$B$1000="ACADEMICOS")*(UPPER(MAESTRO!$L$3:$L$1000)="CONFIRMADO")),ROWS($A$3:A55))),"")</f>
        <v/>
      </c>
      <c r="I55" s="10" t="str">
        <f ca="1">IFERROR(INDEX(MAESTRO!I:I,_xludf.AGGREGATE(15,6,ROW(MAESTRO!$B$3:$B$1000)/((MAESTRO!$B$3:$B$1000="ACADEMICOS")*(UPPER(MAESTRO!$L$3:$L$1000)="CONFIRMADO")),ROWS($A$3:A55))),"")</f>
        <v/>
      </c>
      <c r="J55" s="10" t="str">
        <f ca="1">IFERROR(INDEX(MAESTRO!J:J,_xludf.AGGREGATE(15,6,ROW(MAESTRO!$B$3:$B$1000)/((MAESTRO!$B$3:$B$1000="ACADEMICOS")*(UPPER(MAESTRO!$L$3:$L$1000)="CONFIRMADO")),ROWS($A$3:A55))),"")</f>
        <v/>
      </c>
      <c r="K55" s="10" t="str">
        <f ca="1">IFERROR(INDEX(MAESTRO!K:K,_xludf.AGGREGATE(15,6,ROW(MAESTRO!$B$3:$B$1000)/((MAESTRO!$B$3:$B$1000="ACADEMICOS")*(UPPER(MAESTRO!$L$3:$L$1000)="CONFIRMADO")),ROWS($A$3:A55))),"")</f>
        <v/>
      </c>
      <c r="L55" s="10" t="str">
        <f ca="1">IFERROR(INDEX(MAESTRO!L:L,_xludf.AGGREGATE(15,6,ROW(MAESTRO!$B$3:$B$1000)/((MAESTRO!$B$3:$B$1000="ACADEMICOS")*(UPPER(MAESTRO!$L$3:$L$1000)="CONFIRMADO")),ROWS($A$3:A55))),"")</f>
        <v/>
      </c>
      <c r="M55" s="10" t="str">
        <f ca="1">IFERROR(INDEX(MAESTRO!M:M,_xludf.AGGREGATE(15,6,ROW(MAESTRO!$B$3:$B$1000)/((MAESTRO!$B$3:$B$1000="ACADEMICOS")*(UPPER(MAESTRO!$L$3:$L$1000)="CONFIRMADO")),ROWS($A$3:A55))),"")</f>
        <v/>
      </c>
      <c r="N55" s="10" t="str">
        <f ca="1">IFERROR(INDEX(MAESTRO!N:N,_xludf.AGGREGATE(15,6,ROW(MAESTRO!$B$3:$B$1000)/((MAESTRO!$B$3:$B$1000="ACADEMICOS")*(UPPER(MAESTRO!$L$3:$L$1000)="CONFIRMADO")),ROWS($A$3:A55))),"")</f>
        <v/>
      </c>
      <c r="O55" s="10" t="str">
        <f ca="1">IFERROR(INDEX(MAESTRO!O:O,_xludf.AGGREGATE(15,6,ROW(MAESTRO!$B$3:$B$1000)/((MAESTRO!$B$3:$B$1000="ACADEMICOS")*(UPPER(MAESTRO!$L$3:$L$1000)="CONFIRMADO")),ROWS($A$3:A55))),"")</f>
        <v/>
      </c>
      <c r="P55" s="10" t="str">
        <f ca="1">IFERROR(INDEX(MAESTRO!P:P,_xludf.AGGREGATE(15,6,ROW(MAESTRO!$B$3:$B$1000)/((MAESTRO!$B$3:$B$1000="ACADEMICOS")*(UPPER(MAESTRO!$L$3:$L$1000)="CONFIRMADO")),ROWS($A$3:A55))),"")</f>
        <v/>
      </c>
      <c r="Q55" s="10" t="str">
        <f ca="1">IFERROR(INDEX(MAESTRO!Q:Q,_xludf.AGGREGATE(15,6,ROW(MAESTRO!$B$3:$B$1000)/((MAESTRO!$B$3:$B$1000="ACADEMICOS")*(UPPER(MAESTRO!$L$3:$L$1000)="CONFIRMADO")),ROWS($A$3:A55))),"")</f>
        <v/>
      </c>
      <c r="R55" s="10" t="str">
        <f ca="1">IFERROR(INDEX(MAESTRO!R:R,_xludf.AGGREGATE(15,6,ROW(MAESTRO!$B$3:$B$1000)/((MAESTRO!$B$3:$B$1000="ACADEMICOS")*(UPPER(MAESTRO!$L$3:$L$1000)="CONFIRMADO")),ROWS($A$3:A55))),"")</f>
        <v/>
      </c>
      <c r="S55" s="10" t="str">
        <f ca="1">IFERROR(INDEX(MAESTRO!S:S,_xludf.AGGREGATE(15,6,ROW(MAESTRO!$B$3:$B$1000)/((MAESTRO!$B$3:$B$1000="ACADEMICOS")*(UPPER(MAESTRO!$L$3:$L$1000)="CONFIRMADO")),ROWS($A$3:A55))),"")</f>
        <v/>
      </c>
      <c r="T55" s="10" t="str">
        <f ca="1">IFERROR(INDEX(MAESTRO!T:T,_xludf.AGGREGATE(15,6,ROW(MAESTRO!$B$3:$B$1000)/((MAESTRO!$B$3:$B$1000="ACADEMICOS")*(UPPER(MAESTRO!$L$3:$L$1000)="CONFIRMADO")),ROWS($A$3:A55))),"")</f>
        <v/>
      </c>
      <c r="U55" s="10" t="str">
        <f ca="1">IFERROR(INDEX(MAESTRO!U:U,_xludf.AGGREGATE(15,6,ROW(MAESTRO!$B$3:$B$1000)/((MAESTRO!$B$3:$B$1000="ACADEMICOS")*(UPPER(MAESTRO!$L$3:$L$1000)="CONFIRMADO")),ROWS($A$3:A55))),"")</f>
        <v/>
      </c>
      <c r="V55" s="10" t="str">
        <f ca="1">IFERROR(INDEX(MAESTRO!V:V,_xludf.AGGREGATE(15,6,ROW(MAESTRO!$B$3:$B$1000)/((MAESTRO!$B$3:$B$1000="ACADEMICOS")*(UPPER(MAESTRO!$L$3:$L$1000)="CONFIRMADO")),ROWS($A$3:A55))),"")</f>
        <v/>
      </c>
      <c r="W55" s="10" t="str">
        <f ca="1">IFERROR(INDEX(MAESTRO!W:W,_xludf.AGGREGATE(15,6,ROW(MAESTRO!$B$3:$B$1000)/((MAESTRO!$B$3:$B$1000="ACADEMICOS")*(UPPER(MAESTRO!$L$3:$L$1000)="CONFIRMADO")),ROWS($A$3:A55))),"")</f>
        <v/>
      </c>
      <c r="X55" s="10" t="str">
        <f ca="1">IFERROR(INDEX(MAESTRO!X:X,_xludf.AGGREGATE(15,6,ROW(MAESTRO!$B$3:$B$1000)/((MAESTRO!$B$3:$B$1000="ACADEMICOS")*(UPPER(MAESTRO!$L$3:$L$1000)="CONFIRMADO")),ROWS($A$3:A55))),"")</f>
        <v/>
      </c>
    </row>
    <row r="56" spans="1:24" ht="22.05" customHeight="1">
      <c r="A56" s="21" t="str">
        <f ca="1">IFERROR(INDEX(MAESTRO!A:A,_xludf.AGGREGATE(15,6,ROW(MAESTRO!$B$3:$B$1000)/((MAESTRO!$B$3:$B$1000="ACADEMICOS")*(UPPER(MAESTRO!$L$3:$L$1000)="CONFIRMADO")),ROWS($A$3:A56))),"")</f>
        <v/>
      </c>
      <c r="B56" s="21" t="str">
        <f ca="1">IFERROR(INDEX(MAESTRO!B:B,_xludf.AGGREGATE(15,6,ROW(MAESTRO!$B$3:$B$1000)/((MAESTRO!$B$3:$B$1000="ACADEMICOS")*(UPPER(MAESTRO!$L$3:$L$1000)="CONFIRMADO")),ROWS($A$3:A56))),"")</f>
        <v/>
      </c>
      <c r="C56" s="21" t="str">
        <f ca="1">IFERROR(INDEX(MAESTRO!C:C,_xludf.AGGREGATE(15,6,ROW(MAESTRO!$B$3:$B$1000)/((MAESTRO!$B$3:$B$1000="ACADEMICOS")*(UPPER(MAESTRO!$L$3:$L$1000)="CONFIRMADO")),ROWS($A$3:A56))),"")</f>
        <v/>
      </c>
      <c r="D56" s="21" t="str">
        <f ca="1">IFERROR(INDEX(MAESTRO!D:D,_xludf.AGGREGATE(15,6,ROW(MAESTRO!$B$3:$B$1000)/((MAESTRO!$B$3:$B$1000="ACADEMICOS")*(UPPER(MAESTRO!$L$3:$L$1000)="CONFIRMADO")),ROWS($A$3:A56))),"")</f>
        <v/>
      </c>
      <c r="E56" s="21" t="str">
        <f ca="1">IFERROR(INDEX(MAESTRO!E:E,_xludf.AGGREGATE(15,6,ROW(MAESTRO!$B$3:$B$1000)/((MAESTRO!$B$3:$B$1000="ACADEMICOS")*(UPPER(MAESTRO!$L$3:$L$1000)="CONFIRMADO")),ROWS($A$3:A56))),"")</f>
        <v/>
      </c>
      <c r="F56" s="21" t="str">
        <f ca="1">IFERROR(INDEX(MAESTRO!F:F,_xludf.AGGREGATE(15,6,ROW(MAESTRO!$B$3:$B$1000)/((MAESTRO!$B$3:$B$1000="ACADEMICOS")*(UPPER(MAESTRO!$L$3:$L$1000)="CONFIRMADO")),ROWS($A$3:A56))),"")</f>
        <v/>
      </c>
      <c r="G56" s="21" t="str">
        <f ca="1">IFERROR(INDEX(MAESTRO!G:G,_xludf.AGGREGATE(15,6,ROW(MAESTRO!$B$3:$B$1000)/((MAESTRO!$B$3:$B$1000="ACADEMICOS")*(UPPER(MAESTRO!$L$3:$L$1000)="CONFIRMADO")),ROWS($A$3:A56))),"")</f>
        <v/>
      </c>
      <c r="H56" s="21" t="str">
        <f ca="1">IFERROR(INDEX(MAESTRO!H:H,_xludf.AGGREGATE(15,6,ROW(MAESTRO!$B$3:$B$1000)/((MAESTRO!$B$3:$B$1000="ACADEMICOS")*(UPPER(MAESTRO!$L$3:$L$1000)="CONFIRMADO")),ROWS($A$3:A56))),"")</f>
        <v/>
      </c>
      <c r="I56" s="21" t="str">
        <f ca="1">IFERROR(INDEX(MAESTRO!I:I,_xludf.AGGREGATE(15,6,ROW(MAESTRO!$B$3:$B$1000)/((MAESTRO!$B$3:$B$1000="ACADEMICOS")*(UPPER(MAESTRO!$L$3:$L$1000)="CONFIRMADO")),ROWS($A$3:A56))),"")</f>
        <v/>
      </c>
      <c r="J56" s="21" t="str">
        <f ca="1">IFERROR(INDEX(MAESTRO!J:J,_xludf.AGGREGATE(15,6,ROW(MAESTRO!$B$3:$B$1000)/((MAESTRO!$B$3:$B$1000="ACADEMICOS")*(UPPER(MAESTRO!$L$3:$L$1000)="CONFIRMADO")),ROWS($A$3:A56))),"")</f>
        <v/>
      </c>
      <c r="K56" s="21" t="str">
        <f ca="1">IFERROR(INDEX(MAESTRO!K:K,_xludf.AGGREGATE(15,6,ROW(MAESTRO!$B$3:$B$1000)/((MAESTRO!$B$3:$B$1000="ACADEMICOS")*(UPPER(MAESTRO!$L$3:$L$1000)="CONFIRMADO")),ROWS($A$3:A56))),"")</f>
        <v/>
      </c>
      <c r="L56" s="21" t="str">
        <f ca="1">IFERROR(INDEX(MAESTRO!L:L,_xludf.AGGREGATE(15,6,ROW(MAESTRO!$B$3:$B$1000)/((MAESTRO!$B$3:$B$1000="ACADEMICOS")*(UPPER(MAESTRO!$L$3:$L$1000)="CONFIRMADO")),ROWS($A$3:A56))),"")</f>
        <v/>
      </c>
      <c r="M56" s="21" t="str">
        <f ca="1">IFERROR(INDEX(MAESTRO!M:M,_xludf.AGGREGATE(15,6,ROW(MAESTRO!$B$3:$B$1000)/((MAESTRO!$B$3:$B$1000="ACADEMICOS")*(UPPER(MAESTRO!$L$3:$L$1000)="CONFIRMADO")),ROWS($A$3:A56))),"")</f>
        <v/>
      </c>
      <c r="N56" s="21" t="str">
        <f ca="1">IFERROR(INDEX(MAESTRO!N:N,_xludf.AGGREGATE(15,6,ROW(MAESTRO!$B$3:$B$1000)/((MAESTRO!$B$3:$B$1000="ACADEMICOS")*(UPPER(MAESTRO!$L$3:$L$1000)="CONFIRMADO")),ROWS($A$3:A56))),"")</f>
        <v/>
      </c>
      <c r="O56" s="21" t="str">
        <f ca="1">IFERROR(INDEX(MAESTRO!O:O,_xludf.AGGREGATE(15,6,ROW(MAESTRO!$B$3:$B$1000)/((MAESTRO!$B$3:$B$1000="ACADEMICOS")*(UPPER(MAESTRO!$L$3:$L$1000)="CONFIRMADO")),ROWS($A$3:A56))),"")</f>
        <v/>
      </c>
      <c r="P56" s="21" t="str">
        <f ca="1">IFERROR(INDEX(MAESTRO!P:P,_xludf.AGGREGATE(15,6,ROW(MAESTRO!$B$3:$B$1000)/((MAESTRO!$B$3:$B$1000="ACADEMICOS")*(UPPER(MAESTRO!$L$3:$L$1000)="CONFIRMADO")),ROWS($A$3:A56))),"")</f>
        <v/>
      </c>
      <c r="Q56" s="21" t="str">
        <f ca="1">IFERROR(INDEX(MAESTRO!Q:Q,_xludf.AGGREGATE(15,6,ROW(MAESTRO!$B$3:$B$1000)/((MAESTRO!$B$3:$B$1000="ACADEMICOS")*(UPPER(MAESTRO!$L$3:$L$1000)="CONFIRMADO")),ROWS($A$3:A56))),"")</f>
        <v/>
      </c>
      <c r="R56" s="21" t="str">
        <f ca="1">IFERROR(INDEX(MAESTRO!R:R,_xludf.AGGREGATE(15,6,ROW(MAESTRO!$B$3:$B$1000)/((MAESTRO!$B$3:$B$1000="ACADEMICOS")*(UPPER(MAESTRO!$L$3:$L$1000)="CONFIRMADO")),ROWS($A$3:A56))),"")</f>
        <v/>
      </c>
      <c r="S56" s="21" t="str">
        <f ca="1">IFERROR(INDEX(MAESTRO!S:S,_xludf.AGGREGATE(15,6,ROW(MAESTRO!$B$3:$B$1000)/((MAESTRO!$B$3:$B$1000="ACADEMICOS")*(UPPER(MAESTRO!$L$3:$L$1000)="CONFIRMADO")),ROWS($A$3:A56))),"")</f>
        <v/>
      </c>
      <c r="T56" s="21" t="str">
        <f ca="1">IFERROR(INDEX(MAESTRO!T:T,_xludf.AGGREGATE(15,6,ROW(MAESTRO!$B$3:$B$1000)/((MAESTRO!$B$3:$B$1000="ACADEMICOS")*(UPPER(MAESTRO!$L$3:$L$1000)="CONFIRMADO")),ROWS($A$3:A56))),"")</f>
        <v/>
      </c>
      <c r="U56" s="21" t="str">
        <f ca="1">IFERROR(INDEX(MAESTRO!U:U,_xludf.AGGREGATE(15,6,ROW(MAESTRO!$B$3:$B$1000)/((MAESTRO!$B$3:$B$1000="ACADEMICOS")*(UPPER(MAESTRO!$L$3:$L$1000)="CONFIRMADO")),ROWS($A$3:A56))),"")</f>
        <v/>
      </c>
      <c r="V56" s="21" t="str">
        <f ca="1">IFERROR(INDEX(MAESTRO!V:V,_xludf.AGGREGATE(15,6,ROW(MAESTRO!$B$3:$B$1000)/((MAESTRO!$B$3:$B$1000="ACADEMICOS")*(UPPER(MAESTRO!$L$3:$L$1000)="CONFIRMADO")),ROWS($A$3:A56))),"")</f>
        <v/>
      </c>
      <c r="W56" s="21" t="str">
        <f ca="1">IFERROR(INDEX(MAESTRO!W:W,_xludf.AGGREGATE(15,6,ROW(MAESTRO!$B$3:$B$1000)/((MAESTRO!$B$3:$B$1000="ACADEMICOS")*(UPPER(MAESTRO!$L$3:$L$1000)="CONFIRMADO")),ROWS($A$3:A56))),"")</f>
        <v/>
      </c>
      <c r="X56" s="21" t="str">
        <f ca="1">IFERROR(INDEX(MAESTRO!X:X,_xludf.AGGREGATE(15,6,ROW(MAESTRO!$B$3:$B$1000)/((MAESTRO!$B$3:$B$1000="ACADEMICOS")*(UPPER(MAESTRO!$L$3:$L$1000)="CONFIRMADO")),ROWS($A$3:A56))),"")</f>
        <v/>
      </c>
    </row>
    <row r="57" spans="1:24" ht="22.05" customHeight="1">
      <c r="A57" s="10" t="str">
        <f ca="1">IFERROR(INDEX(MAESTRO!A:A,_xludf.AGGREGATE(15,6,ROW(MAESTRO!$B$3:$B$1000)/((MAESTRO!$B$3:$B$1000="ACADEMICOS")*(UPPER(MAESTRO!$L$3:$L$1000)="CONFIRMADO")),ROWS($A$3:A57))),"")</f>
        <v/>
      </c>
      <c r="B57" s="10" t="str">
        <f ca="1">IFERROR(INDEX(MAESTRO!B:B,_xludf.AGGREGATE(15,6,ROW(MAESTRO!$B$3:$B$1000)/((MAESTRO!$B$3:$B$1000="ACADEMICOS")*(UPPER(MAESTRO!$L$3:$L$1000)="CONFIRMADO")),ROWS($A$3:A57))),"")</f>
        <v/>
      </c>
      <c r="C57" s="10" t="str">
        <f ca="1">IFERROR(INDEX(MAESTRO!C:C,_xludf.AGGREGATE(15,6,ROW(MAESTRO!$B$3:$B$1000)/((MAESTRO!$B$3:$B$1000="ACADEMICOS")*(UPPER(MAESTRO!$L$3:$L$1000)="CONFIRMADO")),ROWS($A$3:A57))),"")</f>
        <v/>
      </c>
      <c r="D57" s="10" t="str">
        <f ca="1">IFERROR(INDEX(MAESTRO!D:D,_xludf.AGGREGATE(15,6,ROW(MAESTRO!$B$3:$B$1000)/((MAESTRO!$B$3:$B$1000="ACADEMICOS")*(UPPER(MAESTRO!$L$3:$L$1000)="CONFIRMADO")),ROWS($A$3:A57))),"")</f>
        <v/>
      </c>
      <c r="E57" s="10" t="str">
        <f ca="1">IFERROR(INDEX(MAESTRO!E:E,_xludf.AGGREGATE(15,6,ROW(MAESTRO!$B$3:$B$1000)/((MAESTRO!$B$3:$B$1000="ACADEMICOS")*(UPPER(MAESTRO!$L$3:$L$1000)="CONFIRMADO")),ROWS($A$3:A57))),"")</f>
        <v/>
      </c>
      <c r="F57" s="10" t="str">
        <f ca="1">IFERROR(INDEX(MAESTRO!F:F,_xludf.AGGREGATE(15,6,ROW(MAESTRO!$B$3:$B$1000)/((MAESTRO!$B$3:$B$1000="ACADEMICOS")*(UPPER(MAESTRO!$L$3:$L$1000)="CONFIRMADO")),ROWS($A$3:A57))),"")</f>
        <v/>
      </c>
      <c r="G57" s="10" t="str">
        <f ca="1">IFERROR(INDEX(MAESTRO!G:G,_xludf.AGGREGATE(15,6,ROW(MAESTRO!$B$3:$B$1000)/((MAESTRO!$B$3:$B$1000="ACADEMICOS")*(UPPER(MAESTRO!$L$3:$L$1000)="CONFIRMADO")),ROWS($A$3:A57))),"")</f>
        <v/>
      </c>
      <c r="H57" s="10" t="str">
        <f ca="1">IFERROR(INDEX(MAESTRO!H:H,_xludf.AGGREGATE(15,6,ROW(MAESTRO!$B$3:$B$1000)/((MAESTRO!$B$3:$B$1000="ACADEMICOS")*(UPPER(MAESTRO!$L$3:$L$1000)="CONFIRMADO")),ROWS($A$3:A57))),"")</f>
        <v/>
      </c>
      <c r="I57" s="10" t="str">
        <f ca="1">IFERROR(INDEX(MAESTRO!I:I,_xludf.AGGREGATE(15,6,ROW(MAESTRO!$B$3:$B$1000)/((MAESTRO!$B$3:$B$1000="ACADEMICOS")*(UPPER(MAESTRO!$L$3:$L$1000)="CONFIRMADO")),ROWS($A$3:A57))),"")</f>
        <v/>
      </c>
      <c r="J57" s="10" t="str">
        <f ca="1">IFERROR(INDEX(MAESTRO!J:J,_xludf.AGGREGATE(15,6,ROW(MAESTRO!$B$3:$B$1000)/((MAESTRO!$B$3:$B$1000="ACADEMICOS")*(UPPER(MAESTRO!$L$3:$L$1000)="CONFIRMADO")),ROWS($A$3:A57))),"")</f>
        <v/>
      </c>
      <c r="K57" s="10" t="str">
        <f ca="1">IFERROR(INDEX(MAESTRO!K:K,_xludf.AGGREGATE(15,6,ROW(MAESTRO!$B$3:$B$1000)/((MAESTRO!$B$3:$B$1000="ACADEMICOS")*(UPPER(MAESTRO!$L$3:$L$1000)="CONFIRMADO")),ROWS($A$3:A57))),"")</f>
        <v/>
      </c>
      <c r="L57" s="10" t="str">
        <f ca="1">IFERROR(INDEX(MAESTRO!L:L,_xludf.AGGREGATE(15,6,ROW(MAESTRO!$B$3:$B$1000)/((MAESTRO!$B$3:$B$1000="ACADEMICOS")*(UPPER(MAESTRO!$L$3:$L$1000)="CONFIRMADO")),ROWS($A$3:A57))),"")</f>
        <v/>
      </c>
      <c r="M57" s="10" t="str">
        <f ca="1">IFERROR(INDEX(MAESTRO!M:M,_xludf.AGGREGATE(15,6,ROW(MAESTRO!$B$3:$B$1000)/((MAESTRO!$B$3:$B$1000="ACADEMICOS")*(UPPER(MAESTRO!$L$3:$L$1000)="CONFIRMADO")),ROWS($A$3:A57))),"")</f>
        <v/>
      </c>
      <c r="N57" s="10" t="str">
        <f ca="1">IFERROR(INDEX(MAESTRO!N:N,_xludf.AGGREGATE(15,6,ROW(MAESTRO!$B$3:$B$1000)/((MAESTRO!$B$3:$B$1000="ACADEMICOS")*(UPPER(MAESTRO!$L$3:$L$1000)="CONFIRMADO")),ROWS($A$3:A57))),"")</f>
        <v/>
      </c>
      <c r="O57" s="10" t="str">
        <f ca="1">IFERROR(INDEX(MAESTRO!O:O,_xludf.AGGREGATE(15,6,ROW(MAESTRO!$B$3:$B$1000)/((MAESTRO!$B$3:$B$1000="ACADEMICOS")*(UPPER(MAESTRO!$L$3:$L$1000)="CONFIRMADO")),ROWS($A$3:A57))),"")</f>
        <v/>
      </c>
      <c r="P57" s="10" t="str">
        <f ca="1">IFERROR(INDEX(MAESTRO!P:P,_xludf.AGGREGATE(15,6,ROW(MAESTRO!$B$3:$B$1000)/((MAESTRO!$B$3:$B$1000="ACADEMICOS")*(UPPER(MAESTRO!$L$3:$L$1000)="CONFIRMADO")),ROWS($A$3:A57))),"")</f>
        <v/>
      </c>
      <c r="Q57" s="10" t="str">
        <f ca="1">IFERROR(INDEX(MAESTRO!Q:Q,_xludf.AGGREGATE(15,6,ROW(MAESTRO!$B$3:$B$1000)/((MAESTRO!$B$3:$B$1000="ACADEMICOS")*(UPPER(MAESTRO!$L$3:$L$1000)="CONFIRMADO")),ROWS($A$3:A57))),"")</f>
        <v/>
      </c>
      <c r="R57" s="10" t="str">
        <f ca="1">IFERROR(INDEX(MAESTRO!R:R,_xludf.AGGREGATE(15,6,ROW(MAESTRO!$B$3:$B$1000)/((MAESTRO!$B$3:$B$1000="ACADEMICOS")*(UPPER(MAESTRO!$L$3:$L$1000)="CONFIRMADO")),ROWS($A$3:A57))),"")</f>
        <v/>
      </c>
      <c r="S57" s="10" t="str">
        <f ca="1">IFERROR(INDEX(MAESTRO!S:S,_xludf.AGGREGATE(15,6,ROW(MAESTRO!$B$3:$B$1000)/((MAESTRO!$B$3:$B$1000="ACADEMICOS")*(UPPER(MAESTRO!$L$3:$L$1000)="CONFIRMADO")),ROWS($A$3:A57))),"")</f>
        <v/>
      </c>
      <c r="T57" s="10" t="str">
        <f ca="1">IFERROR(INDEX(MAESTRO!T:T,_xludf.AGGREGATE(15,6,ROW(MAESTRO!$B$3:$B$1000)/((MAESTRO!$B$3:$B$1000="ACADEMICOS")*(UPPER(MAESTRO!$L$3:$L$1000)="CONFIRMADO")),ROWS($A$3:A57))),"")</f>
        <v/>
      </c>
      <c r="U57" s="10" t="str">
        <f ca="1">IFERROR(INDEX(MAESTRO!U:U,_xludf.AGGREGATE(15,6,ROW(MAESTRO!$B$3:$B$1000)/((MAESTRO!$B$3:$B$1000="ACADEMICOS")*(UPPER(MAESTRO!$L$3:$L$1000)="CONFIRMADO")),ROWS($A$3:A57))),"")</f>
        <v/>
      </c>
      <c r="V57" s="10" t="str">
        <f ca="1">IFERROR(INDEX(MAESTRO!V:V,_xludf.AGGREGATE(15,6,ROW(MAESTRO!$B$3:$B$1000)/((MAESTRO!$B$3:$B$1000="ACADEMICOS")*(UPPER(MAESTRO!$L$3:$L$1000)="CONFIRMADO")),ROWS($A$3:A57))),"")</f>
        <v/>
      </c>
      <c r="W57" s="10" t="str">
        <f ca="1">IFERROR(INDEX(MAESTRO!W:W,_xludf.AGGREGATE(15,6,ROW(MAESTRO!$B$3:$B$1000)/((MAESTRO!$B$3:$B$1000="ACADEMICOS")*(UPPER(MAESTRO!$L$3:$L$1000)="CONFIRMADO")),ROWS($A$3:A57))),"")</f>
        <v/>
      </c>
      <c r="X57" s="10" t="str">
        <f ca="1">IFERROR(INDEX(MAESTRO!X:X,_xludf.AGGREGATE(15,6,ROW(MAESTRO!$B$3:$B$1000)/((MAESTRO!$B$3:$B$1000="ACADEMICOS")*(UPPER(MAESTRO!$L$3:$L$1000)="CONFIRMADO")),ROWS($A$3:A57))),"")</f>
        <v/>
      </c>
    </row>
    <row r="58" spans="1:24" ht="22.05" customHeight="1">
      <c r="A58" s="21" t="str">
        <f ca="1">IFERROR(INDEX(MAESTRO!A:A,_xludf.AGGREGATE(15,6,ROW(MAESTRO!$B$3:$B$1000)/((MAESTRO!$B$3:$B$1000="ACADEMICOS")*(UPPER(MAESTRO!$L$3:$L$1000)="CONFIRMADO")),ROWS($A$3:A58))),"")</f>
        <v/>
      </c>
      <c r="B58" s="21" t="str">
        <f ca="1">IFERROR(INDEX(MAESTRO!B:B,_xludf.AGGREGATE(15,6,ROW(MAESTRO!$B$3:$B$1000)/((MAESTRO!$B$3:$B$1000="ACADEMICOS")*(UPPER(MAESTRO!$L$3:$L$1000)="CONFIRMADO")),ROWS($A$3:A58))),"")</f>
        <v/>
      </c>
      <c r="C58" s="21" t="str">
        <f ca="1">IFERROR(INDEX(MAESTRO!C:C,_xludf.AGGREGATE(15,6,ROW(MAESTRO!$B$3:$B$1000)/((MAESTRO!$B$3:$B$1000="ACADEMICOS")*(UPPER(MAESTRO!$L$3:$L$1000)="CONFIRMADO")),ROWS($A$3:A58))),"")</f>
        <v/>
      </c>
      <c r="D58" s="21" t="str">
        <f ca="1">IFERROR(INDEX(MAESTRO!D:D,_xludf.AGGREGATE(15,6,ROW(MAESTRO!$B$3:$B$1000)/((MAESTRO!$B$3:$B$1000="ACADEMICOS")*(UPPER(MAESTRO!$L$3:$L$1000)="CONFIRMADO")),ROWS($A$3:A58))),"")</f>
        <v/>
      </c>
      <c r="E58" s="21" t="str">
        <f ca="1">IFERROR(INDEX(MAESTRO!E:E,_xludf.AGGREGATE(15,6,ROW(MAESTRO!$B$3:$B$1000)/((MAESTRO!$B$3:$B$1000="ACADEMICOS")*(UPPER(MAESTRO!$L$3:$L$1000)="CONFIRMADO")),ROWS($A$3:A58))),"")</f>
        <v/>
      </c>
      <c r="F58" s="21" t="str">
        <f ca="1">IFERROR(INDEX(MAESTRO!F:F,_xludf.AGGREGATE(15,6,ROW(MAESTRO!$B$3:$B$1000)/((MAESTRO!$B$3:$B$1000="ACADEMICOS")*(UPPER(MAESTRO!$L$3:$L$1000)="CONFIRMADO")),ROWS($A$3:A58))),"")</f>
        <v/>
      </c>
      <c r="G58" s="21" t="str">
        <f ca="1">IFERROR(INDEX(MAESTRO!G:G,_xludf.AGGREGATE(15,6,ROW(MAESTRO!$B$3:$B$1000)/((MAESTRO!$B$3:$B$1000="ACADEMICOS")*(UPPER(MAESTRO!$L$3:$L$1000)="CONFIRMADO")),ROWS($A$3:A58))),"")</f>
        <v/>
      </c>
      <c r="H58" s="21" t="str">
        <f ca="1">IFERROR(INDEX(MAESTRO!H:H,_xludf.AGGREGATE(15,6,ROW(MAESTRO!$B$3:$B$1000)/((MAESTRO!$B$3:$B$1000="ACADEMICOS")*(UPPER(MAESTRO!$L$3:$L$1000)="CONFIRMADO")),ROWS($A$3:A58))),"")</f>
        <v/>
      </c>
      <c r="I58" s="21" t="str">
        <f ca="1">IFERROR(INDEX(MAESTRO!I:I,_xludf.AGGREGATE(15,6,ROW(MAESTRO!$B$3:$B$1000)/((MAESTRO!$B$3:$B$1000="ACADEMICOS")*(UPPER(MAESTRO!$L$3:$L$1000)="CONFIRMADO")),ROWS($A$3:A58))),"")</f>
        <v/>
      </c>
      <c r="J58" s="21" t="str">
        <f ca="1">IFERROR(INDEX(MAESTRO!J:J,_xludf.AGGREGATE(15,6,ROW(MAESTRO!$B$3:$B$1000)/((MAESTRO!$B$3:$B$1000="ACADEMICOS")*(UPPER(MAESTRO!$L$3:$L$1000)="CONFIRMADO")),ROWS($A$3:A58))),"")</f>
        <v/>
      </c>
      <c r="K58" s="21" t="str">
        <f ca="1">IFERROR(INDEX(MAESTRO!K:K,_xludf.AGGREGATE(15,6,ROW(MAESTRO!$B$3:$B$1000)/((MAESTRO!$B$3:$B$1000="ACADEMICOS")*(UPPER(MAESTRO!$L$3:$L$1000)="CONFIRMADO")),ROWS($A$3:A58))),"")</f>
        <v/>
      </c>
      <c r="L58" s="21" t="str">
        <f ca="1">IFERROR(INDEX(MAESTRO!L:L,_xludf.AGGREGATE(15,6,ROW(MAESTRO!$B$3:$B$1000)/((MAESTRO!$B$3:$B$1000="ACADEMICOS")*(UPPER(MAESTRO!$L$3:$L$1000)="CONFIRMADO")),ROWS($A$3:A58))),"")</f>
        <v/>
      </c>
      <c r="M58" s="21" t="str">
        <f ca="1">IFERROR(INDEX(MAESTRO!M:M,_xludf.AGGREGATE(15,6,ROW(MAESTRO!$B$3:$B$1000)/((MAESTRO!$B$3:$B$1000="ACADEMICOS")*(UPPER(MAESTRO!$L$3:$L$1000)="CONFIRMADO")),ROWS($A$3:A58))),"")</f>
        <v/>
      </c>
      <c r="N58" s="21" t="str">
        <f ca="1">IFERROR(INDEX(MAESTRO!N:N,_xludf.AGGREGATE(15,6,ROW(MAESTRO!$B$3:$B$1000)/((MAESTRO!$B$3:$B$1000="ACADEMICOS")*(UPPER(MAESTRO!$L$3:$L$1000)="CONFIRMADO")),ROWS($A$3:A58))),"")</f>
        <v/>
      </c>
      <c r="O58" s="21" t="str">
        <f ca="1">IFERROR(INDEX(MAESTRO!O:O,_xludf.AGGREGATE(15,6,ROW(MAESTRO!$B$3:$B$1000)/((MAESTRO!$B$3:$B$1000="ACADEMICOS")*(UPPER(MAESTRO!$L$3:$L$1000)="CONFIRMADO")),ROWS($A$3:A58))),"")</f>
        <v/>
      </c>
      <c r="P58" s="21" t="str">
        <f ca="1">IFERROR(INDEX(MAESTRO!P:P,_xludf.AGGREGATE(15,6,ROW(MAESTRO!$B$3:$B$1000)/((MAESTRO!$B$3:$B$1000="ACADEMICOS")*(UPPER(MAESTRO!$L$3:$L$1000)="CONFIRMADO")),ROWS($A$3:A58))),"")</f>
        <v/>
      </c>
      <c r="Q58" s="21" t="str">
        <f ca="1">IFERROR(INDEX(MAESTRO!Q:Q,_xludf.AGGREGATE(15,6,ROW(MAESTRO!$B$3:$B$1000)/((MAESTRO!$B$3:$B$1000="ACADEMICOS")*(UPPER(MAESTRO!$L$3:$L$1000)="CONFIRMADO")),ROWS($A$3:A58))),"")</f>
        <v/>
      </c>
      <c r="R58" s="21" t="str">
        <f ca="1">IFERROR(INDEX(MAESTRO!R:R,_xludf.AGGREGATE(15,6,ROW(MAESTRO!$B$3:$B$1000)/((MAESTRO!$B$3:$B$1000="ACADEMICOS")*(UPPER(MAESTRO!$L$3:$L$1000)="CONFIRMADO")),ROWS($A$3:A58))),"")</f>
        <v/>
      </c>
      <c r="S58" s="21" t="str">
        <f ca="1">IFERROR(INDEX(MAESTRO!S:S,_xludf.AGGREGATE(15,6,ROW(MAESTRO!$B$3:$B$1000)/((MAESTRO!$B$3:$B$1000="ACADEMICOS")*(UPPER(MAESTRO!$L$3:$L$1000)="CONFIRMADO")),ROWS($A$3:A58))),"")</f>
        <v/>
      </c>
      <c r="T58" s="21" t="str">
        <f ca="1">IFERROR(INDEX(MAESTRO!T:T,_xludf.AGGREGATE(15,6,ROW(MAESTRO!$B$3:$B$1000)/((MAESTRO!$B$3:$B$1000="ACADEMICOS")*(UPPER(MAESTRO!$L$3:$L$1000)="CONFIRMADO")),ROWS($A$3:A58))),"")</f>
        <v/>
      </c>
      <c r="U58" s="21" t="str">
        <f ca="1">IFERROR(INDEX(MAESTRO!U:U,_xludf.AGGREGATE(15,6,ROW(MAESTRO!$B$3:$B$1000)/((MAESTRO!$B$3:$B$1000="ACADEMICOS")*(UPPER(MAESTRO!$L$3:$L$1000)="CONFIRMADO")),ROWS($A$3:A58))),"")</f>
        <v/>
      </c>
      <c r="V58" s="21" t="str">
        <f ca="1">IFERROR(INDEX(MAESTRO!V:V,_xludf.AGGREGATE(15,6,ROW(MAESTRO!$B$3:$B$1000)/((MAESTRO!$B$3:$B$1000="ACADEMICOS")*(UPPER(MAESTRO!$L$3:$L$1000)="CONFIRMADO")),ROWS($A$3:A58))),"")</f>
        <v/>
      </c>
      <c r="W58" s="21" t="str">
        <f ca="1">IFERROR(INDEX(MAESTRO!W:W,_xludf.AGGREGATE(15,6,ROW(MAESTRO!$B$3:$B$1000)/((MAESTRO!$B$3:$B$1000="ACADEMICOS")*(UPPER(MAESTRO!$L$3:$L$1000)="CONFIRMADO")),ROWS($A$3:A58))),"")</f>
        <v/>
      </c>
      <c r="X58" s="21" t="str">
        <f ca="1">IFERROR(INDEX(MAESTRO!X:X,_xludf.AGGREGATE(15,6,ROW(MAESTRO!$B$3:$B$1000)/((MAESTRO!$B$3:$B$1000="ACADEMICOS")*(UPPER(MAESTRO!$L$3:$L$1000)="CONFIRMADO")),ROWS($A$3:A58))),"")</f>
        <v/>
      </c>
    </row>
    <row r="59" spans="1:24" ht="22.05" customHeight="1">
      <c r="A59" s="10" t="str">
        <f ca="1">IFERROR(INDEX(MAESTRO!A:A,_xludf.AGGREGATE(15,6,ROW(MAESTRO!$B$3:$B$1000)/((MAESTRO!$B$3:$B$1000="ACADEMICOS")*(UPPER(MAESTRO!$L$3:$L$1000)="CONFIRMADO")),ROWS($A$3:A59))),"")</f>
        <v/>
      </c>
      <c r="B59" s="10" t="str">
        <f ca="1">IFERROR(INDEX(MAESTRO!B:B,_xludf.AGGREGATE(15,6,ROW(MAESTRO!$B$3:$B$1000)/((MAESTRO!$B$3:$B$1000="ACADEMICOS")*(UPPER(MAESTRO!$L$3:$L$1000)="CONFIRMADO")),ROWS($A$3:A59))),"")</f>
        <v/>
      </c>
      <c r="C59" s="10" t="str">
        <f ca="1">IFERROR(INDEX(MAESTRO!C:C,_xludf.AGGREGATE(15,6,ROW(MAESTRO!$B$3:$B$1000)/((MAESTRO!$B$3:$B$1000="ACADEMICOS")*(UPPER(MAESTRO!$L$3:$L$1000)="CONFIRMADO")),ROWS($A$3:A59))),"")</f>
        <v/>
      </c>
      <c r="D59" s="10" t="str">
        <f ca="1">IFERROR(INDEX(MAESTRO!D:D,_xludf.AGGREGATE(15,6,ROW(MAESTRO!$B$3:$B$1000)/((MAESTRO!$B$3:$B$1000="ACADEMICOS")*(UPPER(MAESTRO!$L$3:$L$1000)="CONFIRMADO")),ROWS($A$3:A59))),"")</f>
        <v/>
      </c>
      <c r="E59" s="10" t="str">
        <f ca="1">IFERROR(INDEX(MAESTRO!E:E,_xludf.AGGREGATE(15,6,ROW(MAESTRO!$B$3:$B$1000)/((MAESTRO!$B$3:$B$1000="ACADEMICOS")*(UPPER(MAESTRO!$L$3:$L$1000)="CONFIRMADO")),ROWS($A$3:A59))),"")</f>
        <v/>
      </c>
      <c r="F59" s="10" t="str">
        <f ca="1">IFERROR(INDEX(MAESTRO!F:F,_xludf.AGGREGATE(15,6,ROW(MAESTRO!$B$3:$B$1000)/((MAESTRO!$B$3:$B$1000="ACADEMICOS")*(UPPER(MAESTRO!$L$3:$L$1000)="CONFIRMADO")),ROWS($A$3:A59))),"")</f>
        <v/>
      </c>
      <c r="G59" s="10" t="str">
        <f ca="1">IFERROR(INDEX(MAESTRO!G:G,_xludf.AGGREGATE(15,6,ROW(MAESTRO!$B$3:$B$1000)/((MAESTRO!$B$3:$B$1000="ACADEMICOS")*(UPPER(MAESTRO!$L$3:$L$1000)="CONFIRMADO")),ROWS($A$3:A59))),"")</f>
        <v/>
      </c>
      <c r="H59" s="10" t="str">
        <f ca="1">IFERROR(INDEX(MAESTRO!H:H,_xludf.AGGREGATE(15,6,ROW(MAESTRO!$B$3:$B$1000)/((MAESTRO!$B$3:$B$1000="ACADEMICOS")*(UPPER(MAESTRO!$L$3:$L$1000)="CONFIRMADO")),ROWS($A$3:A59))),"")</f>
        <v/>
      </c>
      <c r="I59" s="10" t="str">
        <f ca="1">IFERROR(INDEX(MAESTRO!I:I,_xludf.AGGREGATE(15,6,ROW(MAESTRO!$B$3:$B$1000)/((MAESTRO!$B$3:$B$1000="ACADEMICOS")*(UPPER(MAESTRO!$L$3:$L$1000)="CONFIRMADO")),ROWS($A$3:A59))),"")</f>
        <v/>
      </c>
      <c r="J59" s="10" t="str">
        <f ca="1">IFERROR(INDEX(MAESTRO!J:J,_xludf.AGGREGATE(15,6,ROW(MAESTRO!$B$3:$B$1000)/((MAESTRO!$B$3:$B$1000="ACADEMICOS")*(UPPER(MAESTRO!$L$3:$L$1000)="CONFIRMADO")),ROWS($A$3:A59))),"")</f>
        <v/>
      </c>
      <c r="K59" s="10" t="str">
        <f ca="1">IFERROR(INDEX(MAESTRO!K:K,_xludf.AGGREGATE(15,6,ROW(MAESTRO!$B$3:$B$1000)/((MAESTRO!$B$3:$B$1000="ACADEMICOS")*(UPPER(MAESTRO!$L$3:$L$1000)="CONFIRMADO")),ROWS($A$3:A59))),"")</f>
        <v/>
      </c>
      <c r="L59" s="10" t="str">
        <f ca="1">IFERROR(INDEX(MAESTRO!L:L,_xludf.AGGREGATE(15,6,ROW(MAESTRO!$B$3:$B$1000)/((MAESTRO!$B$3:$B$1000="ACADEMICOS")*(UPPER(MAESTRO!$L$3:$L$1000)="CONFIRMADO")),ROWS($A$3:A59))),"")</f>
        <v/>
      </c>
      <c r="M59" s="10" t="str">
        <f ca="1">IFERROR(INDEX(MAESTRO!M:M,_xludf.AGGREGATE(15,6,ROW(MAESTRO!$B$3:$B$1000)/((MAESTRO!$B$3:$B$1000="ACADEMICOS")*(UPPER(MAESTRO!$L$3:$L$1000)="CONFIRMADO")),ROWS($A$3:A59))),"")</f>
        <v/>
      </c>
      <c r="N59" s="10" t="str">
        <f ca="1">IFERROR(INDEX(MAESTRO!N:N,_xludf.AGGREGATE(15,6,ROW(MAESTRO!$B$3:$B$1000)/((MAESTRO!$B$3:$B$1000="ACADEMICOS")*(UPPER(MAESTRO!$L$3:$L$1000)="CONFIRMADO")),ROWS($A$3:A59))),"")</f>
        <v/>
      </c>
      <c r="O59" s="10" t="str">
        <f ca="1">IFERROR(INDEX(MAESTRO!O:O,_xludf.AGGREGATE(15,6,ROW(MAESTRO!$B$3:$B$1000)/((MAESTRO!$B$3:$B$1000="ACADEMICOS")*(UPPER(MAESTRO!$L$3:$L$1000)="CONFIRMADO")),ROWS($A$3:A59))),"")</f>
        <v/>
      </c>
      <c r="P59" s="10" t="str">
        <f ca="1">IFERROR(INDEX(MAESTRO!P:P,_xludf.AGGREGATE(15,6,ROW(MAESTRO!$B$3:$B$1000)/((MAESTRO!$B$3:$B$1000="ACADEMICOS")*(UPPER(MAESTRO!$L$3:$L$1000)="CONFIRMADO")),ROWS($A$3:A59))),"")</f>
        <v/>
      </c>
      <c r="Q59" s="10" t="str">
        <f ca="1">IFERROR(INDEX(MAESTRO!Q:Q,_xludf.AGGREGATE(15,6,ROW(MAESTRO!$B$3:$B$1000)/((MAESTRO!$B$3:$B$1000="ACADEMICOS")*(UPPER(MAESTRO!$L$3:$L$1000)="CONFIRMADO")),ROWS($A$3:A59))),"")</f>
        <v/>
      </c>
      <c r="R59" s="10" t="str">
        <f ca="1">IFERROR(INDEX(MAESTRO!R:R,_xludf.AGGREGATE(15,6,ROW(MAESTRO!$B$3:$B$1000)/((MAESTRO!$B$3:$B$1000="ACADEMICOS")*(UPPER(MAESTRO!$L$3:$L$1000)="CONFIRMADO")),ROWS($A$3:A59))),"")</f>
        <v/>
      </c>
      <c r="S59" s="10" t="str">
        <f ca="1">IFERROR(INDEX(MAESTRO!S:S,_xludf.AGGREGATE(15,6,ROW(MAESTRO!$B$3:$B$1000)/((MAESTRO!$B$3:$B$1000="ACADEMICOS")*(UPPER(MAESTRO!$L$3:$L$1000)="CONFIRMADO")),ROWS($A$3:A59))),"")</f>
        <v/>
      </c>
      <c r="T59" s="10" t="str">
        <f ca="1">IFERROR(INDEX(MAESTRO!T:T,_xludf.AGGREGATE(15,6,ROW(MAESTRO!$B$3:$B$1000)/((MAESTRO!$B$3:$B$1000="ACADEMICOS")*(UPPER(MAESTRO!$L$3:$L$1000)="CONFIRMADO")),ROWS($A$3:A59))),"")</f>
        <v/>
      </c>
      <c r="U59" s="10" t="str">
        <f ca="1">IFERROR(INDEX(MAESTRO!U:U,_xludf.AGGREGATE(15,6,ROW(MAESTRO!$B$3:$B$1000)/((MAESTRO!$B$3:$B$1000="ACADEMICOS")*(UPPER(MAESTRO!$L$3:$L$1000)="CONFIRMADO")),ROWS($A$3:A59))),"")</f>
        <v/>
      </c>
      <c r="V59" s="10" t="str">
        <f ca="1">IFERROR(INDEX(MAESTRO!V:V,_xludf.AGGREGATE(15,6,ROW(MAESTRO!$B$3:$B$1000)/((MAESTRO!$B$3:$B$1000="ACADEMICOS")*(UPPER(MAESTRO!$L$3:$L$1000)="CONFIRMADO")),ROWS($A$3:A59))),"")</f>
        <v/>
      </c>
      <c r="W59" s="10" t="str">
        <f ca="1">IFERROR(INDEX(MAESTRO!W:W,_xludf.AGGREGATE(15,6,ROW(MAESTRO!$B$3:$B$1000)/((MAESTRO!$B$3:$B$1000="ACADEMICOS")*(UPPER(MAESTRO!$L$3:$L$1000)="CONFIRMADO")),ROWS($A$3:A59))),"")</f>
        <v/>
      </c>
      <c r="X59" s="10" t="str">
        <f ca="1">IFERROR(INDEX(MAESTRO!X:X,_xludf.AGGREGATE(15,6,ROW(MAESTRO!$B$3:$B$1000)/((MAESTRO!$B$3:$B$1000="ACADEMICOS")*(UPPER(MAESTRO!$L$3:$L$1000)="CONFIRMADO")),ROWS($A$3:A59))),"")</f>
        <v/>
      </c>
    </row>
    <row r="60" spans="1:24" ht="22.05" customHeight="1">
      <c r="A60" s="21" t="str">
        <f ca="1">IFERROR(INDEX(MAESTRO!A:A,_xludf.AGGREGATE(15,6,ROW(MAESTRO!$B$3:$B$1000)/((MAESTRO!$B$3:$B$1000="ACADEMICOS")*(UPPER(MAESTRO!$L$3:$L$1000)="CONFIRMADO")),ROWS($A$3:A60))),"")</f>
        <v/>
      </c>
      <c r="B60" s="21" t="str">
        <f ca="1">IFERROR(INDEX(MAESTRO!B:B,_xludf.AGGREGATE(15,6,ROW(MAESTRO!$B$3:$B$1000)/((MAESTRO!$B$3:$B$1000="ACADEMICOS")*(UPPER(MAESTRO!$L$3:$L$1000)="CONFIRMADO")),ROWS($A$3:A60))),"")</f>
        <v/>
      </c>
      <c r="C60" s="21" t="str">
        <f ca="1">IFERROR(INDEX(MAESTRO!C:C,_xludf.AGGREGATE(15,6,ROW(MAESTRO!$B$3:$B$1000)/((MAESTRO!$B$3:$B$1000="ACADEMICOS")*(UPPER(MAESTRO!$L$3:$L$1000)="CONFIRMADO")),ROWS($A$3:A60))),"")</f>
        <v/>
      </c>
      <c r="D60" s="21" t="str">
        <f ca="1">IFERROR(INDEX(MAESTRO!D:D,_xludf.AGGREGATE(15,6,ROW(MAESTRO!$B$3:$B$1000)/((MAESTRO!$B$3:$B$1000="ACADEMICOS")*(UPPER(MAESTRO!$L$3:$L$1000)="CONFIRMADO")),ROWS($A$3:A60))),"")</f>
        <v/>
      </c>
      <c r="E60" s="21" t="str">
        <f ca="1">IFERROR(INDEX(MAESTRO!E:E,_xludf.AGGREGATE(15,6,ROW(MAESTRO!$B$3:$B$1000)/((MAESTRO!$B$3:$B$1000="ACADEMICOS")*(UPPER(MAESTRO!$L$3:$L$1000)="CONFIRMADO")),ROWS($A$3:A60))),"")</f>
        <v/>
      </c>
      <c r="F60" s="21" t="str">
        <f ca="1">IFERROR(INDEX(MAESTRO!F:F,_xludf.AGGREGATE(15,6,ROW(MAESTRO!$B$3:$B$1000)/((MAESTRO!$B$3:$B$1000="ACADEMICOS")*(UPPER(MAESTRO!$L$3:$L$1000)="CONFIRMADO")),ROWS($A$3:A60))),"")</f>
        <v/>
      </c>
      <c r="G60" s="21" t="str">
        <f ca="1">IFERROR(INDEX(MAESTRO!G:G,_xludf.AGGREGATE(15,6,ROW(MAESTRO!$B$3:$B$1000)/((MAESTRO!$B$3:$B$1000="ACADEMICOS")*(UPPER(MAESTRO!$L$3:$L$1000)="CONFIRMADO")),ROWS($A$3:A60))),"")</f>
        <v/>
      </c>
      <c r="H60" s="21" t="str">
        <f ca="1">IFERROR(INDEX(MAESTRO!H:H,_xludf.AGGREGATE(15,6,ROW(MAESTRO!$B$3:$B$1000)/((MAESTRO!$B$3:$B$1000="ACADEMICOS")*(UPPER(MAESTRO!$L$3:$L$1000)="CONFIRMADO")),ROWS($A$3:A60))),"")</f>
        <v/>
      </c>
      <c r="I60" s="21" t="str">
        <f ca="1">IFERROR(INDEX(MAESTRO!I:I,_xludf.AGGREGATE(15,6,ROW(MAESTRO!$B$3:$B$1000)/((MAESTRO!$B$3:$B$1000="ACADEMICOS")*(UPPER(MAESTRO!$L$3:$L$1000)="CONFIRMADO")),ROWS($A$3:A60))),"")</f>
        <v/>
      </c>
      <c r="J60" s="21" t="str">
        <f ca="1">IFERROR(INDEX(MAESTRO!J:J,_xludf.AGGREGATE(15,6,ROW(MAESTRO!$B$3:$B$1000)/((MAESTRO!$B$3:$B$1000="ACADEMICOS")*(UPPER(MAESTRO!$L$3:$L$1000)="CONFIRMADO")),ROWS($A$3:A60))),"")</f>
        <v/>
      </c>
      <c r="K60" s="21" t="str">
        <f ca="1">IFERROR(INDEX(MAESTRO!K:K,_xludf.AGGREGATE(15,6,ROW(MAESTRO!$B$3:$B$1000)/((MAESTRO!$B$3:$B$1000="ACADEMICOS")*(UPPER(MAESTRO!$L$3:$L$1000)="CONFIRMADO")),ROWS($A$3:A60))),"")</f>
        <v/>
      </c>
      <c r="L60" s="21" t="str">
        <f ca="1">IFERROR(INDEX(MAESTRO!L:L,_xludf.AGGREGATE(15,6,ROW(MAESTRO!$B$3:$B$1000)/((MAESTRO!$B$3:$B$1000="ACADEMICOS")*(UPPER(MAESTRO!$L$3:$L$1000)="CONFIRMADO")),ROWS($A$3:A60))),"")</f>
        <v/>
      </c>
      <c r="M60" s="21" t="str">
        <f ca="1">IFERROR(INDEX(MAESTRO!M:M,_xludf.AGGREGATE(15,6,ROW(MAESTRO!$B$3:$B$1000)/((MAESTRO!$B$3:$B$1000="ACADEMICOS")*(UPPER(MAESTRO!$L$3:$L$1000)="CONFIRMADO")),ROWS($A$3:A60))),"")</f>
        <v/>
      </c>
      <c r="N60" s="21" t="str">
        <f ca="1">IFERROR(INDEX(MAESTRO!N:N,_xludf.AGGREGATE(15,6,ROW(MAESTRO!$B$3:$B$1000)/((MAESTRO!$B$3:$B$1000="ACADEMICOS")*(UPPER(MAESTRO!$L$3:$L$1000)="CONFIRMADO")),ROWS($A$3:A60))),"")</f>
        <v/>
      </c>
      <c r="O60" s="21" t="str">
        <f ca="1">IFERROR(INDEX(MAESTRO!O:O,_xludf.AGGREGATE(15,6,ROW(MAESTRO!$B$3:$B$1000)/((MAESTRO!$B$3:$B$1000="ACADEMICOS")*(UPPER(MAESTRO!$L$3:$L$1000)="CONFIRMADO")),ROWS($A$3:A60))),"")</f>
        <v/>
      </c>
      <c r="P60" s="21" t="str">
        <f ca="1">IFERROR(INDEX(MAESTRO!P:P,_xludf.AGGREGATE(15,6,ROW(MAESTRO!$B$3:$B$1000)/((MAESTRO!$B$3:$B$1000="ACADEMICOS")*(UPPER(MAESTRO!$L$3:$L$1000)="CONFIRMADO")),ROWS($A$3:A60))),"")</f>
        <v/>
      </c>
      <c r="Q60" s="21" t="str">
        <f ca="1">IFERROR(INDEX(MAESTRO!Q:Q,_xludf.AGGREGATE(15,6,ROW(MAESTRO!$B$3:$B$1000)/((MAESTRO!$B$3:$B$1000="ACADEMICOS")*(UPPER(MAESTRO!$L$3:$L$1000)="CONFIRMADO")),ROWS($A$3:A60))),"")</f>
        <v/>
      </c>
      <c r="R60" s="21" t="str">
        <f ca="1">IFERROR(INDEX(MAESTRO!R:R,_xludf.AGGREGATE(15,6,ROW(MAESTRO!$B$3:$B$1000)/((MAESTRO!$B$3:$B$1000="ACADEMICOS")*(UPPER(MAESTRO!$L$3:$L$1000)="CONFIRMADO")),ROWS($A$3:A60))),"")</f>
        <v/>
      </c>
      <c r="S60" s="21" t="str">
        <f ca="1">IFERROR(INDEX(MAESTRO!S:S,_xludf.AGGREGATE(15,6,ROW(MAESTRO!$B$3:$B$1000)/((MAESTRO!$B$3:$B$1000="ACADEMICOS")*(UPPER(MAESTRO!$L$3:$L$1000)="CONFIRMADO")),ROWS($A$3:A60))),"")</f>
        <v/>
      </c>
      <c r="T60" s="21" t="str">
        <f ca="1">IFERROR(INDEX(MAESTRO!T:T,_xludf.AGGREGATE(15,6,ROW(MAESTRO!$B$3:$B$1000)/((MAESTRO!$B$3:$B$1000="ACADEMICOS")*(UPPER(MAESTRO!$L$3:$L$1000)="CONFIRMADO")),ROWS($A$3:A60))),"")</f>
        <v/>
      </c>
      <c r="U60" s="21" t="str">
        <f ca="1">IFERROR(INDEX(MAESTRO!U:U,_xludf.AGGREGATE(15,6,ROW(MAESTRO!$B$3:$B$1000)/((MAESTRO!$B$3:$B$1000="ACADEMICOS")*(UPPER(MAESTRO!$L$3:$L$1000)="CONFIRMADO")),ROWS($A$3:A60))),"")</f>
        <v/>
      </c>
      <c r="V60" s="21" t="str">
        <f ca="1">IFERROR(INDEX(MAESTRO!V:V,_xludf.AGGREGATE(15,6,ROW(MAESTRO!$B$3:$B$1000)/((MAESTRO!$B$3:$B$1000="ACADEMICOS")*(UPPER(MAESTRO!$L$3:$L$1000)="CONFIRMADO")),ROWS($A$3:A60))),"")</f>
        <v/>
      </c>
      <c r="W60" s="21" t="str">
        <f ca="1">IFERROR(INDEX(MAESTRO!W:W,_xludf.AGGREGATE(15,6,ROW(MAESTRO!$B$3:$B$1000)/((MAESTRO!$B$3:$B$1000="ACADEMICOS")*(UPPER(MAESTRO!$L$3:$L$1000)="CONFIRMADO")),ROWS($A$3:A60))),"")</f>
        <v/>
      </c>
      <c r="X60" s="21" t="str">
        <f ca="1">IFERROR(INDEX(MAESTRO!X:X,_xludf.AGGREGATE(15,6,ROW(MAESTRO!$B$3:$B$1000)/((MAESTRO!$B$3:$B$1000="ACADEMICOS")*(UPPER(MAESTRO!$L$3:$L$1000)="CONFIRMADO")),ROWS($A$3:A60))),"")</f>
        <v/>
      </c>
    </row>
    <row r="61" spans="1:24" ht="22.05" customHeight="1">
      <c r="A61" s="10" t="str">
        <f ca="1">IFERROR(INDEX(MAESTRO!A:A,_xludf.AGGREGATE(15,6,ROW(MAESTRO!$B$3:$B$1000)/((MAESTRO!$B$3:$B$1000="ACADEMICOS")*(UPPER(MAESTRO!$L$3:$L$1000)="CONFIRMADO")),ROWS($A$3:A61))),"")</f>
        <v/>
      </c>
      <c r="B61" s="10" t="str">
        <f ca="1">IFERROR(INDEX(MAESTRO!B:B,_xludf.AGGREGATE(15,6,ROW(MAESTRO!$B$3:$B$1000)/((MAESTRO!$B$3:$B$1000="ACADEMICOS")*(UPPER(MAESTRO!$L$3:$L$1000)="CONFIRMADO")),ROWS($A$3:A61))),"")</f>
        <v/>
      </c>
      <c r="C61" s="10" t="str">
        <f ca="1">IFERROR(INDEX(MAESTRO!C:C,_xludf.AGGREGATE(15,6,ROW(MAESTRO!$B$3:$B$1000)/((MAESTRO!$B$3:$B$1000="ACADEMICOS")*(UPPER(MAESTRO!$L$3:$L$1000)="CONFIRMADO")),ROWS($A$3:A61))),"")</f>
        <v/>
      </c>
      <c r="D61" s="10" t="str">
        <f ca="1">IFERROR(INDEX(MAESTRO!D:D,_xludf.AGGREGATE(15,6,ROW(MAESTRO!$B$3:$B$1000)/((MAESTRO!$B$3:$B$1000="ACADEMICOS")*(UPPER(MAESTRO!$L$3:$L$1000)="CONFIRMADO")),ROWS($A$3:A61))),"")</f>
        <v/>
      </c>
      <c r="E61" s="10" t="str">
        <f ca="1">IFERROR(INDEX(MAESTRO!E:E,_xludf.AGGREGATE(15,6,ROW(MAESTRO!$B$3:$B$1000)/((MAESTRO!$B$3:$B$1000="ACADEMICOS")*(UPPER(MAESTRO!$L$3:$L$1000)="CONFIRMADO")),ROWS($A$3:A61))),"")</f>
        <v/>
      </c>
      <c r="F61" s="10" t="str">
        <f ca="1">IFERROR(INDEX(MAESTRO!F:F,_xludf.AGGREGATE(15,6,ROW(MAESTRO!$B$3:$B$1000)/((MAESTRO!$B$3:$B$1000="ACADEMICOS")*(UPPER(MAESTRO!$L$3:$L$1000)="CONFIRMADO")),ROWS($A$3:A61))),"")</f>
        <v/>
      </c>
      <c r="G61" s="10" t="str">
        <f ca="1">IFERROR(INDEX(MAESTRO!G:G,_xludf.AGGREGATE(15,6,ROW(MAESTRO!$B$3:$B$1000)/((MAESTRO!$B$3:$B$1000="ACADEMICOS")*(UPPER(MAESTRO!$L$3:$L$1000)="CONFIRMADO")),ROWS($A$3:A61))),"")</f>
        <v/>
      </c>
      <c r="H61" s="10" t="str">
        <f ca="1">IFERROR(INDEX(MAESTRO!H:H,_xludf.AGGREGATE(15,6,ROW(MAESTRO!$B$3:$B$1000)/((MAESTRO!$B$3:$B$1000="ACADEMICOS")*(UPPER(MAESTRO!$L$3:$L$1000)="CONFIRMADO")),ROWS($A$3:A61))),"")</f>
        <v/>
      </c>
      <c r="I61" s="10" t="str">
        <f ca="1">IFERROR(INDEX(MAESTRO!I:I,_xludf.AGGREGATE(15,6,ROW(MAESTRO!$B$3:$B$1000)/((MAESTRO!$B$3:$B$1000="ACADEMICOS")*(UPPER(MAESTRO!$L$3:$L$1000)="CONFIRMADO")),ROWS($A$3:A61))),"")</f>
        <v/>
      </c>
      <c r="J61" s="10" t="str">
        <f ca="1">IFERROR(INDEX(MAESTRO!J:J,_xludf.AGGREGATE(15,6,ROW(MAESTRO!$B$3:$B$1000)/((MAESTRO!$B$3:$B$1000="ACADEMICOS")*(UPPER(MAESTRO!$L$3:$L$1000)="CONFIRMADO")),ROWS($A$3:A61))),"")</f>
        <v/>
      </c>
      <c r="K61" s="10" t="str">
        <f ca="1">IFERROR(INDEX(MAESTRO!K:K,_xludf.AGGREGATE(15,6,ROW(MAESTRO!$B$3:$B$1000)/((MAESTRO!$B$3:$B$1000="ACADEMICOS")*(UPPER(MAESTRO!$L$3:$L$1000)="CONFIRMADO")),ROWS($A$3:A61))),"")</f>
        <v/>
      </c>
      <c r="L61" s="10" t="str">
        <f ca="1">IFERROR(INDEX(MAESTRO!L:L,_xludf.AGGREGATE(15,6,ROW(MAESTRO!$B$3:$B$1000)/((MAESTRO!$B$3:$B$1000="ACADEMICOS")*(UPPER(MAESTRO!$L$3:$L$1000)="CONFIRMADO")),ROWS($A$3:A61))),"")</f>
        <v/>
      </c>
      <c r="M61" s="10" t="str">
        <f ca="1">IFERROR(INDEX(MAESTRO!M:M,_xludf.AGGREGATE(15,6,ROW(MAESTRO!$B$3:$B$1000)/((MAESTRO!$B$3:$B$1000="ACADEMICOS")*(UPPER(MAESTRO!$L$3:$L$1000)="CONFIRMADO")),ROWS($A$3:A61))),"")</f>
        <v/>
      </c>
      <c r="N61" s="10" t="str">
        <f ca="1">IFERROR(INDEX(MAESTRO!N:N,_xludf.AGGREGATE(15,6,ROW(MAESTRO!$B$3:$B$1000)/((MAESTRO!$B$3:$B$1000="ACADEMICOS")*(UPPER(MAESTRO!$L$3:$L$1000)="CONFIRMADO")),ROWS($A$3:A61))),"")</f>
        <v/>
      </c>
      <c r="O61" s="10" t="str">
        <f ca="1">IFERROR(INDEX(MAESTRO!O:O,_xludf.AGGREGATE(15,6,ROW(MAESTRO!$B$3:$B$1000)/((MAESTRO!$B$3:$B$1000="ACADEMICOS")*(UPPER(MAESTRO!$L$3:$L$1000)="CONFIRMADO")),ROWS($A$3:A61))),"")</f>
        <v/>
      </c>
      <c r="P61" s="10" t="str">
        <f ca="1">IFERROR(INDEX(MAESTRO!P:P,_xludf.AGGREGATE(15,6,ROW(MAESTRO!$B$3:$B$1000)/((MAESTRO!$B$3:$B$1000="ACADEMICOS")*(UPPER(MAESTRO!$L$3:$L$1000)="CONFIRMADO")),ROWS($A$3:A61))),"")</f>
        <v/>
      </c>
      <c r="Q61" s="10" t="str">
        <f ca="1">IFERROR(INDEX(MAESTRO!Q:Q,_xludf.AGGREGATE(15,6,ROW(MAESTRO!$B$3:$B$1000)/((MAESTRO!$B$3:$B$1000="ACADEMICOS")*(UPPER(MAESTRO!$L$3:$L$1000)="CONFIRMADO")),ROWS($A$3:A61))),"")</f>
        <v/>
      </c>
      <c r="R61" s="10" t="str">
        <f ca="1">IFERROR(INDEX(MAESTRO!R:R,_xludf.AGGREGATE(15,6,ROW(MAESTRO!$B$3:$B$1000)/((MAESTRO!$B$3:$B$1000="ACADEMICOS")*(UPPER(MAESTRO!$L$3:$L$1000)="CONFIRMADO")),ROWS($A$3:A61))),"")</f>
        <v/>
      </c>
      <c r="S61" s="10" t="str">
        <f ca="1">IFERROR(INDEX(MAESTRO!S:S,_xludf.AGGREGATE(15,6,ROW(MAESTRO!$B$3:$B$1000)/((MAESTRO!$B$3:$B$1000="ACADEMICOS")*(UPPER(MAESTRO!$L$3:$L$1000)="CONFIRMADO")),ROWS($A$3:A61))),"")</f>
        <v/>
      </c>
      <c r="T61" s="10" t="str">
        <f ca="1">IFERROR(INDEX(MAESTRO!T:T,_xludf.AGGREGATE(15,6,ROW(MAESTRO!$B$3:$B$1000)/((MAESTRO!$B$3:$B$1000="ACADEMICOS")*(UPPER(MAESTRO!$L$3:$L$1000)="CONFIRMADO")),ROWS($A$3:A61))),"")</f>
        <v/>
      </c>
      <c r="U61" s="10" t="str">
        <f ca="1">IFERROR(INDEX(MAESTRO!U:U,_xludf.AGGREGATE(15,6,ROW(MAESTRO!$B$3:$B$1000)/((MAESTRO!$B$3:$B$1000="ACADEMICOS")*(UPPER(MAESTRO!$L$3:$L$1000)="CONFIRMADO")),ROWS($A$3:A61))),"")</f>
        <v/>
      </c>
      <c r="V61" s="10" t="str">
        <f ca="1">IFERROR(INDEX(MAESTRO!V:V,_xludf.AGGREGATE(15,6,ROW(MAESTRO!$B$3:$B$1000)/((MAESTRO!$B$3:$B$1000="ACADEMICOS")*(UPPER(MAESTRO!$L$3:$L$1000)="CONFIRMADO")),ROWS($A$3:A61))),"")</f>
        <v/>
      </c>
      <c r="W61" s="10" t="str">
        <f ca="1">IFERROR(INDEX(MAESTRO!W:W,_xludf.AGGREGATE(15,6,ROW(MAESTRO!$B$3:$B$1000)/((MAESTRO!$B$3:$B$1000="ACADEMICOS")*(UPPER(MAESTRO!$L$3:$L$1000)="CONFIRMADO")),ROWS($A$3:A61))),"")</f>
        <v/>
      </c>
      <c r="X61" s="10" t="str">
        <f ca="1">IFERROR(INDEX(MAESTRO!X:X,_xludf.AGGREGATE(15,6,ROW(MAESTRO!$B$3:$B$1000)/((MAESTRO!$B$3:$B$1000="ACADEMICOS")*(UPPER(MAESTRO!$L$3:$L$1000)="CONFIRMADO")),ROWS($A$3:A61))),"")</f>
        <v/>
      </c>
    </row>
    <row r="62" spans="1:24" ht="22.05" customHeight="1">
      <c r="A62" s="21" t="str">
        <f ca="1">IFERROR(INDEX(MAESTRO!A:A,_xludf.AGGREGATE(15,6,ROW(MAESTRO!$B$3:$B$1000)/((MAESTRO!$B$3:$B$1000="ACADEMICOS")*(UPPER(MAESTRO!$L$3:$L$1000)="CONFIRMADO")),ROWS($A$3:A62))),"")</f>
        <v/>
      </c>
      <c r="B62" s="21" t="str">
        <f ca="1">IFERROR(INDEX(MAESTRO!B:B,_xludf.AGGREGATE(15,6,ROW(MAESTRO!$B$3:$B$1000)/((MAESTRO!$B$3:$B$1000="ACADEMICOS")*(UPPER(MAESTRO!$L$3:$L$1000)="CONFIRMADO")),ROWS($A$3:A62))),"")</f>
        <v/>
      </c>
      <c r="C62" s="21" t="str">
        <f ca="1">IFERROR(INDEX(MAESTRO!C:C,_xludf.AGGREGATE(15,6,ROW(MAESTRO!$B$3:$B$1000)/((MAESTRO!$B$3:$B$1000="ACADEMICOS")*(UPPER(MAESTRO!$L$3:$L$1000)="CONFIRMADO")),ROWS($A$3:A62))),"")</f>
        <v/>
      </c>
      <c r="D62" s="21" t="str">
        <f ca="1">IFERROR(INDEX(MAESTRO!D:D,_xludf.AGGREGATE(15,6,ROW(MAESTRO!$B$3:$B$1000)/((MAESTRO!$B$3:$B$1000="ACADEMICOS")*(UPPER(MAESTRO!$L$3:$L$1000)="CONFIRMADO")),ROWS($A$3:A62))),"")</f>
        <v/>
      </c>
      <c r="E62" s="21" t="str">
        <f ca="1">IFERROR(INDEX(MAESTRO!E:E,_xludf.AGGREGATE(15,6,ROW(MAESTRO!$B$3:$B$1000)/((MAESTRO!$B$3:$B$1000="ACADEMICOS")*(UPPER(MAESTRO!$L$3:$L$1000)="CONFIRMADO")),ROWS($A$3:A62))),"")</f>
        <v/>
      </c>
      <c r="F62" s="21" t="str">
        <f ca="1">IFERROR(INDEX(MAESTRO!F:F,_xludf.AGGREGATE(15,6,ROW(MAESTRO!$B$3:$B$1000)/((MAESTRO!$B$3:$B$1000="ACADEMICOS")*(UPPER(MAESTRO!$L$3:$L$1000)="CONFIRMADO")),ROWS($A$3:A62))),"")</f>
        <v/>
      </c>
      <c r="G62" s="21" t="str">
        <f ca="1">IFERROR(INDEX(MAESTRO!G:G,_xludf.AGGREGATE(15,6,ROW(MAESTRO!$B$3:$B$1000)/((MAESTRO!$B$3:$B$1000="ACADEMICOS")*(UPPER(MAESTRO!$L$3:$L$1000)="CONFIRMADO")),ROWS($A$3:A62))),"")</f>
        <v/>
      </c>
      <c r="H62" s="21" t="str">
        <f ca="1">IFERROR(INDEX(MAESTRO!H:H,_xludf.AGGREGATE(15,6,ROW(MAESTRO!$B$3:$B$1000)/((MAESTRO!$B$3:$B$1000="ACADEMICOS")*(UPPER(MAESTRO!$L$3:$L$1000)="CONFIRMADO")),ROWS($A$3:A62))),"")</f>
        <v/>
      </c>
      <c r="I62" s="21" t="str">
        <f ca="1">IFERROR(INDEX(MAESTRO!I:I,_xludf.AGGREGATE(15,6,ROW(MAESTRO!$B$3:$B$1000)/((MAESTRO!$B$3:$B$1000="ACADEMICOS")*(UPPER(MAESTRO!$L$3:$L$1000)="CONFIRMADO")),ROWS($A$3:A62))),"")</f>
        <v/>
      </c>
      <c r="J62" s="21" t="str">
        <f ca="1">IFERROR(INDEX(MAESTRO!J:J,_xludf.AGGREGATE(15,6,ROW(MAESTRO!$B$3:$B$1000)/((MAESTRO!$B$3:$B$1000="ACADEMICOS")*(UPPER(MAESTRO!$L$3:$L$1000)="CONFIRMADO")),ROWS($A$3:A62))),"")</f>
        <v/>
      </c>
      <c r="K62" s="21" t="str">
        <f ca="1">IFERROR(INDEX(MAESTRO!K:K,_xludf.AGGREGATE(15,6,ROW(MAESTRO!$B$3:$B$1000)/((MAESTRO!$B$3:$B$1000="ACADEMICOS")*(UPPER(MAESTRO!$L$3:$L$1000)="CONFIRMADO")),ROWS($A$3:A62))),"")</f>
        <v/>
      </c>
      <c r="L62" s="21" t="str">
        <f ca="1">IFERROR(INDEX(MAESTRO!L:L,_xludf.AGGREGATE(15,6,ROW(MAESTRO!$B$3:$B$1000)/((MAESTRO!$B$3:$B$1000="ACADEMICOS")*(UPPER(MAESTRO!$L$3:$L$1000)="CONFIRMADO")),ROWS($A$3:A62))),"")</f>
        <v/>
      </c>
      <c r="M62" s="21" t="str">
        <f ca="1">IFERROR(INDEX(MAESTRO!M:M,_xludf.AGGREGATE(15,6,ROW(MAESTRO!$B$3:$B$1000)/((MAESTRO!$B$3:$B$1000="ACADEMICOS")*(UPPER(MAESTRO!$L$3:$L$1000)="CONFIRMADO")),ROWS($A$3:A62))),"")</f>
        <v/>
      </c>
      <c r="N62" s="21" t="str">
        <f ca="1">IFERROR(INDEX(MAESTRO!N:N,_xludf.AGGREGATE(15,6,ROW(MAESTRO!$B$3:$B$1000)/((MAESTRO!$B$3:$B$1000="ACADEMICOS")*(UPPER(MAESTRO!$L$3:$L$1000)="CONFIRMADO")),ROWS($A$3:A62))),"")</f>
        <v/>
      </c>
      <c r="O62" s="21" t="str">
        <f ca="1">IFERROR(INDEX(MAESTRO!O:O,_xludf.AGGREGATE(15,6,ROW(MAESTRO!$B$3:$B$1000)/((MAESTRO!$B$3:$B$1000="ACADEMICOS")*(UPPER(MAESTRO!$L$3:$L$1000)="CONFIRMADO")),ROWS($A$3:A62))),"")</f>
        <v/>
      </c>
      <c r="P62" s="21" t="str">
        <f ca="1">IFERROR(INDEX(MAESTRO!P:P,_xludf.AGGREGATE(15,6,ROW(MAESTRO!$B$3:$B$1000)/((MAESTRO!$B$3:$B$1000="ACADEMICOS")*(UPPER(MAESTRO!$L$3:$L$1000)="CONFIRMADO")),ROWS($A$3:A62))),"")</f>
        <v/>
      </c>
      <c r="Q62" s="21" t="str">
        <f ca="1">IFERROR(INDEX(MAESTRO!Q:Q,_xludf.AGGREGATE(15,6,ROW(MAESTRO!$B$3:$B$1000)/((MAESTRO!$B$3:$B$1000="ACADEMICOS")*(UPPER(MAESTRO!$L$3:$L$1000)="CONFIRMADO")),ROWS($A$3:A62))),"")</f>
        <v/>
      </c>
      <c r="R62" s="21" t="str">
        <f ca="1">IFERROR(INDEX(MAESTRO!R:R,_xludf.AGGREGATE(15,6,ROW(MAESTRO!$B$3:$B$1000)/((MAESTRO!$B$3:$B$1000="ACADEMICOS")*(UPPER(MAESTRO!$L$3:$L$1000)="CONFIRMADO")),ROWS($A$3:A62))),"")</f>
        <v/>
      </c>
      <c r="S62" s="21" t="str">
        <f ca="1">IFERROR(INDEX(MAESTRO!S:S,_xludf.AGGREGATE(15,6,ROW(MAESTRO!$B$3:$B$1000)/((MAESTRO!$B$3:$B$1000="ACADEMICOS")*(UPPER(MAESTRO!$L$3:$L$1000)="CONFIRMADO")),ROWS($A$3:A62))),"")</f>
        <v/>
      </c>
      <c r="T62" s="21" t="str">
        <f ca="1">IFERROR(INDEX(MAESTRO!T:T,_xludf.AGGREGATE(15,6,ROW(MAESTRO!$B$3:$B$1000)/((MAESTRO!$B$3:$B$1000="ACADEMICOS")*(UPPER(MAESTRO!$L$3:$L$1000)="CONFIRMADO")),ROWS($A$3:A62))),"")</f>
        <v/>
      </c>
      <c r="U62" s="21" t="str">
        <f ca="1">IFERROR(INDEX(MAESTRO!U:U,_xludf.AGGREGATE(15,6,ROW(MAESTRO!$B$3:$B$1000)/((MAESTRO!$B$3:$B$1000="ACADEMICOS")*(UPPER(MAESTRO!$L$3:$L$1000)="CONFIRMADO")),ROWS($A$3:A62))),"")</f>
        <v/>
      </c>
      <c r="V62" s="21" t="str">
        <f ca="1">IFERROR(INDEX(MAESTRO!V:V,_xludf.AGGREGATE(15,6,ROW(MAESTRO!$B$3:$B$1000)/((MAESTRO!$B$3:$B$1000="ACADEMICOS")*(UPPER(MAESTRO!$L$3:$L$1000)="CONFIRMADO")),ROWS($A$3:A62))),"")</f>
        <v/>
      </c>
      <c r="W62" s="21" t="str">
        <f ca="1">IFERROR(INDEX(MAESTRO!W:W,_xludf.AGGREGATE(15,6,ROW(MAESTRO!$B$3:$B$1000)/((MAESTRO!$B$3:$B$1000="ACADEMICOS")*(UPPER(MAESTRO!$L$3:$L$1000)="CONFIRMADO")),ROWS($A$3:A62))),"")</f>
        <v/>
      </c>
      <c r="X62" s="21" t="str">
        <f ca="1">IFERROR(INDEX(MAESTRO!X:X,_xludf.AGGREGATE(15,6,ROW(MAESTRO!$B$3:$B$1000)/((MAESTRO!$B$3:$B$1000="ACADEMICOS")*(UPPER(MAESTRO!$L$3:$L$1000)="CONFIRMADO")),ROWS($A$3:A62))),"")</f>
        <v/>
      </c>
    </row>
    <row r="63" spans="1:24" ht="22.05" customHeight="1">
      <c r="A63" s="10" t="str">
        <f ca="1">IFERROR(INDEX(MAESTRO!A:A,_xludf.AGGREGATE(15,6,ROW(MAESTRO!$B$3:$B$1000)/((MAESTRO!$B$3:$B$1000="ACADEMICOS")*(UPPER(MAESTRO!$L$3:$L$1000)="CONFIRMADO")),ROWS($A$3:A63))),"")</f>
        <v/>
      </c>
      <c r="B63" s="10" t="str">
        <f ca="1">IFERROR(INDEX(MAESTRO!B:B,_xludf.AGGREGATE(15,6,ROW(MAESTRO!$B$3:$B$1000)/((MAESTRO!$B$3:$B$1000="ACADEMICOS")*(UPPER(MAESTRO!$L$3:$L$1000)="CONFIRMADO")),ROWS($A$3:A63))),"")</f>
        <v/>
      </c>
      <c r="C63" s="10" t="str">
        <f ca="1">IFERROR(INDEX(MAESTRO!C:C,_xludf.AGGREGATE(15,6,ROW(MAESTRO!$B$3:$B$1000)/((MAESTRO!$B$3:$B$1000="ACADEMICOS")*(UPPER(MAESTRO!$L$3:$L$1000)="CONFIRMADO")),ROWS($A$3:A63))),"")</f>
        <v/>
      </c>
      <c r="D63" s="10" t="str">
        <f ca="1">IFERROR(INDEX(MAESTRO!D:D,_xludf.AGGREGATE(15,6,ROW(MAESTRO!$B$3:$B$1000)/((MAESTRO!$B$3:$B$1000="ACADEMICOS")*(UPPER(MAESTRO!$L$3:$L$1000)="CONFIRMADO")),ROWS($A$3:A63))),"")</f>
        <v/>
      </c>
      <c r="E63" s="10" t="str">
        <f ca="1">IFERROR(INDEX(MAESTRO!E:E,_xludf.AGGREGATE(15,6,ROW(MAESTRO!$B$3:$B$1000)/((MAESTRO!$B$3:$B$1000="ACADEMICOS")*(UPPER(MAESTRO!$L$3:$L$1000)="CONFIRMADO")),ROWS($A$3:A63))),"")</f>
        <v/>
      </c>
      <c r="F63" s="10" t="str">
        <f ca="1">IFERROR(INDEX(MAESTRO!F:F,_xludf.AGGREGATE(15,6,ROW(MAESTRO!$B$3:$B$1000)/((MAESTRO!$B$3:$B$1000="ACADEMICOS")*(UPPER(MAESTRO!$L$3:$L$1000)="CONFIRMADO")),ROWS($A$3:A63))),"")</f>
        <v/>
      </c>
      <c r="G63" s="10" t="str">
        <f ca="1">IFERROR(INDEX(MAESTRO!G:G,_xludf.AGGREGATE(15,6,ROW(MAESTRO!$B$3:$B$1000)/((MAESTRO!$B$3:$B$1000="ACADEMICOS")*(UPPER(MAESTRO!$L$3:$L$1000)="CONFIRMADO")),ROWS($A$3:A63))),"")</f>
        <v/>
      </c>
      <c r="H63" s="10" t="str">
        <f ca="1">IFERROR(INDEX(MAESTRO!H:H,_xludf.AGGREGATE(15,6,ROW(MAESTRO!$B$3:$B$1000)/((MAESTRO!$B$3:$B$1000="ACADEMICOS")*(UPPER(MAESTRO!$L$3:$L$1000)="CONFIRMADO")),ROWS($A$3:A63))),"")</f>
        <v/>
      </c>
      <c r="I63" s="10" t="str">
        <f ca="1">IFERROR(INDEX(MAESTRO!I:I,_xludf.AGGREGATE(15,6,ROW(MAESTRO!$B$3:$B$1000)/((MAESTRO!$B$3:$B$1000="ACADEMICOS")*(UPPER(MAESTRO!$L$3:$L$1000)="CONFIRMADO")),ROWS($A$3:A63))),"")</f>
        <v/>
      </c>
      <c r="J63" s="10" t="str">
        <f ca="1">IFERROR(INDEX(MAESTRO!J:J,_xludf.AGGREGATE(15,6,ROW(MAESTRO!$B$3:$B$1000)/((MAESTRO!$B$3:$B$1000="ACADEMICOS")*(UPPER(MAESTRO!$L$3:$L$1000)="CONFIRMADO")),ROWS($A$3:A63))),"")</f>
        <v/>
      </c>
      <c r="K63" s="10" t="str">
        <f ca="1">IFERROR(INDEX(MAESTRO!K:K,_xludf.AGGREGATE(15,6,ROW(MAESTRO!$B$3:$B$1000)/((MAESTRO!$B$3:$B$1000="ACADEMICOS")*(UPPER(MAESTRO!$L$3:$L$1000)="CONFIRMADO")),ROWS($A$3:A63))),"")</f>
        <v/>
      </c>
      <c r="L63" s="10" t="str">
        <f ca="1">IFERROR(INDEX(MAESTRO!L:L,_xludf.AGGREGATE(15,6,ROW(MAESTRO!$B$3:$B$1000)/((MAESTRO!$B$3:$B$1000="ACADEMICOS")*(UPPER(MAESTRO!$L$3:$L$1000)="CONFIRMADO")),ROWS($A$3:A63))),"")</f>
        <v/>
      </c>
      <c r="M63" s="10" t="str">
        <f ca="1">IFERROR(INDEX(MAESTRO!M:M,_xludf.AGGREGATE(15,6,ROW(MAESTRO!$B$3:$B$1000)/((MAESTRO!$B$3:$B$1000="ACADEMICOS")*(UPPER(MAESTRO!$L$3:$L$1000)="CONFIRMADO")),ROWS($A$3:A63))),"")</f>
        <v/>
      </c>
      <c r="N63" s="10" t="str">
        <f ca="1">IFERROR(INDEX(MAESTRO!N:N,_xludf.AGGREGATE(15,6,ROW(MAESTRO!$B$3:$B$1000)/((MAESTRO!$B$3:$B$1000="ACADEMICOS")*(UPPER(MAESTRO!$L$3:$L$1000)="CONFIRMADO")),ROWS($A$3:A63))),"")</f>
        <v/>
      </c>
      <c r="O63" s="10" t="str">
        <f ca="1">IFERROR(INDEX(MAESTRO!O:O,_xludf.AGGREGATE(15,6,ROW(MAESTRO!$B$3:$B$1000)/((MAESTRO!$B$3:$B$1000="ACADEMICOS")*(UPPER(MAESTRO!$L$3:$L$1000)="CONFIRMADO")),ROWS($A$3:A63))),"")</f>
        <v/>
      </c>
      <c r="P63" s="10" t="str">
        <f ca="1">IFERROR(INDEX(MAESTRO!P:P,_xludf.AGGREGATE(15,6,ROW(MAESTRO!$B$3:$B$1000)/((MAESTRO!$B$3:$B$1000="ACADEMICOS")*(UPPER(MAESTRO!$L$3:$L$1000)="CONFIRMADO")),ROWS($A$3:A63))),"")</f>
        <v/>
      </c>
      <c r="Q63" s="10" t="str">
        <f ca="1">IFERROR(INDEX(MAESTRO!Q:Q,_xludf.AGGREGATE(15,6,ROW(MAESTRO!$B$3:$B$1000)/((MAESTRO!$B$3:$B$1000="ACADEMICOS")*(UPPER(MAESTRO!$L$3:$L$1000)="CONFIRMADO")),ROWS($A$3:A63))),"")</f>
        <v/>
      </c>
      <c r="R63" s="10" t="str">
        <f ca="1">IFERROR(INDEX(MAESTRO!R:R,_xludf.AGGREGATE(15,6,ROW(MAESTRO!$B$3:$B$1000)/((MAESTRO!$B$3:$B$1000="ACADEMICOS")*(UPPER(MAESTRO!$L$3:$L$1000)="CONFIRMADO")),ROWS($A$3:A63))),"")</f>
        <v/>
      </c>
      <c r="S63" s="10" t="str">
        <f ca="1">IFERROR(INDEX(MAESTRO!S:S,_xludf.AGGREGATE(15,6,ROW(MAESTRO!$B$3:$B$1000)/((MAESTRO!$B$3:$B$1000="ACADEMICOS")*(UPPER(MAESTRO!$L$3:$L$1000)="CONFIRMADO")),ROWS($A$3:A63))),"")</f>
        <v/>
      </c>
      <c r="T63" s="10" t="str">
        <f ca="1">IFERROR(INDEX(MAESTRO!T:T,_xludf.AGGREGATE(15,6,ROW(MAESTRO!$B$3:$B$1000)/((MAESTRO!$B$3:$B$1000="ACADEMICOS")*(UPPER(MAESTRO!$L$3:$L$1000)="CONFIRMADO")),ROWS($A$3:A63))),"")</f>
        <v/>
      </c>
      <c r="U63" s="10" t="str">
        <f ca="1">IFERROR(INDEX(MAESTRO!U:U,_xludf.AGGREGATE(15,6,ROW(MAESTRO!$B$3:$B$1000)/((MAESTRO!$B$3:$B$1000="ACADEMICOS")*(UPPER(MAESTRO!$L$3:$L$1000)="CONFIRMADO")),ROWS($A$3:A63))),"")</f>
        <v/>
      </c>
      <c r="V63" s="10" t="str">
        <f ca="1">IFERROR(INDEX(MAESTRO!V:V,_xludf.AGGREGATE(15,6,ROW(MAESTRO!$B$3:$B$1000)/((MAESTRO!$B$3:$B$1000="ACADEMICOS")*(UPPER(MAESTRO!$L$3:$L$1000)="CONFIRMADO")),ROWS($A$3:A63))),"")</f>
        <v/>
      </c>
      <c r="W63" s="10" t="str">
        <f ca="1">IFERROR(INDEX(MAESTRO!W:W,_xludf.AGGREGATE(15,6,ROW(MAESTRO!$B$3:$B$1000)/((MAESTRO!$B$3:$B$1000="ACADEMICOS")*(UPPER(MAESTRO!$L$3:$L$1000)="CONFIRMADO")),ROWS($A$3:A63))),"")</f>
        <v/>
      </c>
      <c r="X63" s="10" t="str">
        <f ca="1">IFERROR(INDEX(MAESTRO!X:X,_xludf.AGGREGATE(15,6,ROW(MAESTRO!$B$3:$B$1000)/((MAESTRO!$B$3:$B$1000="ACADEMICOS")*(UPPER(MAESTRO!$L$3:$L$1000)="CONFIRMADO")),ROWS($A$3:A63))),"")</f>
        <v/>
      </c>
    </row>
    <row r="64" spans="1:24" ht="22.05" customHeight="1">
      <c r="A64" s="21" t="str">
        <f ca="1">IFERROR(INDEX(MAESTRO!A:A,_xludf.AGGREGATE(15,6,ROW(MAESTRO!$B$3:$B$1000)/((MAESTRO!$B$3:$B$1000="ACADEMICOS")*(UPPER(MAESTRO!$L$3:$L$1000)="CONFIRMADO")),ROWS($A$3:A64))),"")</f>
        <v/>
      </c>
      <c r="B64" s="21" t="str">
        <f ca="1">IFERROR(INDEX(MAESTRO!B:B,_xludf.AGGREGATE(15,6,ROW(MAESTRO!$B$3:$B$1000)/((MAESTRO!$B$3:$B$1000="ACADEMICOS")*(UPPER(MAESTRO!$L$3:$L$1000)="CONFIRMADO")),ROWS($A$3:A64))),"")</f>
        <v/>
      </c>
      <c r="C64" s="21" t="str">
        <f ca="1">IFERROR(INDEX(MAESTRO!C:C,_xludf.AGGREGATE(15,6,ROW(MAESTRO!$B$3:$B$1000)/((MAESTRO!$B$3:$B$1000="ACADEMICOS")*(UPPER(MAESTRO!$L$3:$L$1000)="CONFIRMADO")),ROWS($A$3:A64))),"")</f>
        <v/>
      </c>
      <c r="D64" s="21" t="str">
        <f ca="1">IFERROR(INDEX(MAESTRO!D:D,_xludf.AGGREGATE(15,6,ROW(MAESTRO!$B$3:$B$1000)/((MAESTRO!$B$3:$B$1000="ACADEMICOS")*(UPPER(MAESTRO!$L$3:$L$1000)="CONFIRMADO")),ROWS($A$3:A64))),"")</f>
        <v/>
      </c>
      <c r="E64" s="21" t="str">
        <f ca="1">IFERROR(INDEX(MAESTRO!E:E,_xludf.AGGREGATE(15,6,ROW(MAESTRO!$B$3:$B$1000)/((MAESTRO!$B$3:$B$1000="ACADEMICOS")*(UPPER(MAESTRO!$L$3:$L$1000)="CONFIRMADO")),ROWS($A$3:A64))),"")</f>
        <v/>
      </c>
      <c r="F64" s="21" t="str">
        <f ca="1">IFERROR(INDEX(MAESTRO!F:F,_xludf.AGGREGATE(15,6,ROW(MAESTRO!$B$3:$B$1000)/((MAESTRO!$B$3:$B$1000="ACADEMICOS")*(UPPER(MAESTRO!$L$3:$L$1000)="CONFIRMADO")),ROWS($A$3:A64))),"")</f>
        <v/>
      </c>
      <c r="G64" s="21" t="str">
        <f ca="1">IFERROR(INDEX(MAESTRO!G:G,_xludf.AGGREGATE(15,6,ROW(MAESTRO!$B$3:$B$1000)/((MAESTRO!$B$3:$B$1000="ACADEMICOS")*(UPPER(MAESTRO!$L$3:$L$1000)="CONFIRMADO")),ROWS($A$3:A64))),"")</f>
        <v/>
      </c>
      <c r="H64" s="21" t="str">
        <f ca="1">IFERROR(INDEX(MAESTRO!H:H,_xludf.AGGREGATE(15,6,ROW(MAESTRO!$B$3:$B$1000)/((MAESTRO!$B$3:$B$1000="ACADEMICOS")*(UPPER(MAESTRO!$L$3:$L$1000)="CONFIRMADO")),ROWS($A$3:A64))),"")</f>
        <v/>
      </c>
      <c r="I64" s="21" t="str">
        <f ca="1">IFERROR(INDEX(MAESTRO!I:I,_xludf.AGGREGATE(15,6,ROW(MAESTRO!$B$3:$B$1000)/((MAESTRO!$B$3:$B$1000="ACADEMICOS")*(UPPER(MAESTRO!$L$3:$L$1000)="CONFIRMADO")),ROWS($A$3:A64))),"")</f>
        <v/>
      </c>
      <c r="J64" s="21" t="str">
        <f ca="1">IFERROR(INDEX(MAESTRO!J:J,_xludf.AGGREGATE(15,6,ROW(MAESTRO!$B$3:$B$1000)/((MAESTRO!$B$3:$B$1000="ACADEMICOS")*(UPPER(MAESTRO!$L$3:$L$1000)="CONFIRMADO")),ROWS($A$3:A64))),"")</f>
        <v/>
      </c>
      <c r="K64" s="21" t="str">
        <f ca="1">IFERROR(INDEX(MAESTRO!K:K,_xludf.AGGREGATE(15,6,ROW(MAESTRO!$B$3:$B$1000)/((MAESTRO!$B$3:$B$1000="ACADEMICOS")*(UPPER(MAESTRO!$L$3:$L$1000)="CONFIRMADO")),ROWS($A$3:A64))),"")</f>
        <v/>
      </c>
      <c r="L64" s="21" t="str">
        <f ca="1">IFERROR(INDEX(MAESTRO!L:L,_xludf.AGGREGATE(15,6,ROW(MAESTRO!$B$3:$B$1000)/((MAESTRO!$B$3:$B$1000="ACADEMICOS")*(UPPER(MAESTRO!$L$3:$L$1000)="CONFIRMADO")),ROWS($A$3:A64))),"")</f>
        <v/>
      </c>
      <c r="M64" s="21" t="str">
        <f ca="1">IFERROR(INDEX(MAESTRO!M:M,_xludf.AGGREGATE(15,6,ROW(MAESTRO!$B$3:$B$1000)/((MAESTRO!$B$3:$B$1000="ACADEMICOS")*(UPPER(MAESTRO!$L$3:$L$1000)="CONFIRMADO")),ROWS($A$3:A64))),"")</f>
        <v/>
      </c>
      <c r="N64" s="21" t="str">
        <f ca="1">IFERROR(INDEX(MAESTRO!N:N,_xludf.AGGREGATE(15,6,ROW(MAESTRO!$B$3:$B$1000)/((MAESTRO!$B$3:$B$1000="ACADEMICOS")*(UPPER(MAESTRO!$L$3:$L$1000)="CONFIRMADO")),ROWS($A$3:A64))),"")</f>
        <v/>
      </c>
      <c r="O64" s="21" t="str">
        <f ca="1">IFERROR(INDEX(MAESTRO!O:O,_xludf.AGGREGATE(15,6,ROW(MAESTRO!$B$3:$B$1000)/((MAESTRO!$B$3:$B$1000="ACADEMICOS")*(UPPER(MAESTRO!$L$3:$L$1000)="CONFIRMADO")),ROWS($A$3:A64))),"")</f>
        <v/>
      </c>
      <c r="P64" s="21" t="str">
        <f ca="1">IFERROR(INDEX(MAESTRO!P:P,_xludf.AGGREGATE(15,6,ROW(MAESTRO!$B$3:$B$1000)/((MAESTRO!$B$3:$B$1000="ACADEMICOS")*(UPPER(MAESTRO!$L$3:$L$1000)="CONFIRMADO")),ROWS($A$3:A64))),"")</f>
        <v/>
      </c>
      <c r="Q64" s="21" t="str">
        <f ca="1">IFERROR(INDEX(MAESTRO!Q:Q,_xludf.AGGREGATE(15,6,ROW(MAESTRO!$B$3:$B$1000)/((MAESTRO!$B$3:$B$1000="ACADEMICOS")*(UPPER(MAESTRO!$L$3:$L$1000)="CONFIRMADO")),ROWS($A$3:A64))),"")</f>
        <v/>
      </c>
      <c r="R64" s="21" t="str">
        <f ca="1">IFERROR(INDEX(MAESTRO!R:R,_xludf.AGGREGATE(15,6,ROW(MAESTRO!$B$3:$B$1000)/((MAESTRO!$B$3:$B$1000="ACADEMICOS")*(UPPER(MAESTRO!$L$3:$L$1000)="CONFIRMADO")),ROWS($A$3:A64))),"")</f>
        <v/>
      </c>
      <c r="S64" s="21" t="str">
        <f ca="1">IFERROR(INDEX(MAESTRO!S:S,_xludf.AGGREGATE(15,6,ROW(MAESTRO!$B$3:$B$1000)/((MAESTRO!$B$3:$B$1000="ACADEMICOS")*(UPPER(MAESTRO!$L$3:$L$1000)="CONFIRMADO")),ROWS($A$3:A64))),"")</f>
        <v/>
      </c>
      <c r="T64" s="21" t="str">
        <f ca="1">IFERROR(INDEX(MAESTRO!T:T,_xludf.AGGREGATE(15,6,ROW(MAESTRO!$B$3:$B$1000)/((MAESTRO!$B$3:$B$1000="ACADEMICOS")*(UPPER(MAESTRO!$L$3:$L$1000)="CONFIRMADO")),ROWS($A$3:A64))),"")</f>
        <v/>
      </c>
      <c r="U64" s="21" t="str">
        <f ca="1">IFERROR(INDEX(MAESTRO!U:U,_xludf.AGGREGATE(15,6,ROW(MAESTRO!$B$3:$B$1000)/((MAESTRO!$B$3:$B$1000="ACADEMICOS")*(UPPER(MAESTRO!$L$3:$L$1000)="CONFIRMADO")),ROWS($A$3:A64))),"")</f>
        <v/>
      </c>
      <c r="V64" s="21" t="str">
        <f ca="1">IFERROR(INDEX(MAESTRO!V:V,_xludf.AGGREGATE(15,6,ROW(MAESTRO!$B$3:$B$1000)/((MAESTRO!$B$3:$B$1000="ACADEMICOS")*(UPPER(MAESTRO!$L$3:$L$1000)="CONFIRMADO")),ROWS($A$3:A64))),"")</f>
        <v/>
      </c>
      <c r="W64" s="21" t="str">
        <f ca="1">IFERROR(INDEX(MAESTRO!W:W,_xludf.AGGREGATE(15,6,ROW(MAESTRO!$B$3:$B$1000)/((MAESTRO!$B$3:$B$1000="ACADEMICOS")*(UPPER(MAESTRO!$L$3:$L$1000)="CONFIRMADO")),ROWS($A$3:A64))),"")</f>
        <v/>
      </c>
      <c r="X64" s="21" t="str">
        <f ca="1">IFERROR(INDEX(MAESTRO!X:X,_xludf.AGGREGATE(15,6,ROW(MAESTRO!$B$3:$B$1000)/((MAESTRO!$B$3:$B$1000="ACADEMICOS")*(UPPER(MAESTRO!$L$3:$L$1000)="CONFIRMADO")),ROWS($A$3:A64))),"")</f>
        <v/>
      </c>
    </row>
    <row r="65" spans="1:24" ht="22.05" customHeight="1">
      <c r="A65" s="10" t="str">
        <f ca="1">IFERROR(INDEX(MAESTRO!A:A,_xludf.AGGREGATE(15,6,ROW(MAESTRO!$B$3:$B$1000)/((MAESTRO!$B$3:$B$1000="ACADEMICOS")*(UPPER(MAESTRO!$L$3:$L$1000)="CONFIRMADO")),ROWS($A$3:A65))),"")</f>
        <v/>
      </c>
      <c r="B65" s="10" t="str">
        <f ca="1">IFERROR(INDEX(MAESTRO!B:B,_xludf.AGGREGATE(15,6,ROW(MAESTRO!$B$3:$B$1000)/((MAESTRO!$B$3:$B$1000="ACADEMICOS")*(UPPER(MAESTRO!$L$3:$L$1000)="CONFIRMADO")),ROWS($A$3:A65))),"")</f>
        <v/>
      </c>
      <c r="C65" s="10" t="str">
        <f ca="1">IFERROR(INDEX(MAESTRO!C:C,_xludf.AGGREGATE(15,6,ROW(MAESTRO!$B$3:$B$1000)/((MAESTRO!$B$3:$B$1000="ACADEMICOS")*(UPPER(MAESTRO!$L$3:$L$1000)="CONFIRMADO")),ROWS($A$3:A65))),"")</f>
        <v/>
      </c>
      <c r="D65" s="10" t="str">
        <f ca="1">IFERROR(INDEX(MAESTRO!D:D,_xludf.AGGREGATE(15,6,ROW(MAESTRO!$B$3:$B$1000)/((MAESTRO!$B$3:$B$1000="ACADEMICOS")*(UPPER(MAESTRO!$L$3:$L$1000)="CONFIRMADO")),ROWS($A$3:A65))),"")</f>
        <v/>
      </c>
      <c r="E65" s="10" t="str">
        <f ca="1">IFERROR(INDEX(MAESTRO!E:E,_xludf.AGGREGATE(15,6,ROW(MAESTRO!$B$3:$B$1000)/((MAESTRO!$B$3:$B$1000="ACADEMICOS")*(UPPER(MAESTRO!$L$3:$L$1000)="CONFIRMADO")),ROWS($A$3:A65))),"")</f>
        <v/>
      </c>
      <c r="F65" s="10" t="str">
        <f ca="1">IFERROR(INDEX(MAESTRO!F:F,_xludf.AGGREGATE(15,6,ROW(MAESTRO!$B$3:$B$1000)/((MAESTRO!$B$3:$B$1000="ACADEMICOS")*(UPPER(MAESTRO!$L$3:$L$1000)="CONFIRMADO")),ROWS($A$3:A65))),"")</f>
        <v/>
      </c>
      <c r="G65" s="10" t="str">
        <f ca="1">IFERROR(INDEX(MAESTRO!G:G,_xludf.AGGREGATE(15,6,ROW(MAESTRO!$B$3:$B$1000)/((MAESTRO!$B$3:$B$1000="ACADEMICOS")*(UPPER(MAESTRO!$L$3:$L$1000)="CONFIRMADO")),ROWS($A$3:A65))),"")</f>
        <v/>
      </c>
      <c r="H65" s="10" t="str">
        <f ca="1">IFERROR(INDEX(MAESTRO!H:H,_xludf.AGGREGATE(15,6,ROW(MAESTRO!$B$3:$B$1000)/((MAESTRO!$B$3:$B$1000="ACADEMICOS")*(UPPER(MAESTRO!$L$3:$L$1000)="CONFIRMADO")),ROWS($A$3:A65))),"")</f>
        <v/>
      </c>
      <c r="I65" s="10" t="str">
        <f ca="1">IFERROR(INDEX(MAESTRO!I:I,_xludf.AGGREGATE(15,6,ROW(MAESTRO!$B$3:$B$1000)/((MAESTRO!$B$3:$B$1000="ACADEMICOS")*(UPPER(MAESTRO!$L$3:$L$1000)="CONFIRMADO")),ROWS($A$3:A65))),"")</f>
        <v/>
      </c>
      <c r="J65" s="10" t="str">
        <f ca="1">IFERROR(INDEX(MAESTRO!J:J,_xludf.AGGREGATE(15,6,ROW(MAESTRO!$B$3:$B$1000)/((MAESTRO!$B$3:$B$1000="ACADEMICOS")*(UPPER(MAESTRO!$L$3:$L$1000)="CONFIRMADO")),ROWS($A$3:A65))),"")</f>
        <v/>
      </c>
      <c r="K65" s="10" t="str">
        <f ca="1">IFERROR(INDEX(MAESTRO!K:K,_xludf.AGGREGATE(15,6,ROW(MAESTRO!$B$3:$B$1000)/((MAESTRO!$B$3:$B$1000="ACADEMICOS")*(UPPER(MAESTRO!$L$3:$L$1000)="CONFIRMADO")),ROWS($A$3:A65))),"")</f>
        <v/>
      </c>
      <c r="L65" s="10" t="str">
        <f ca="1">IFERROR(INDEX(MAESTRO!L:L,_xludf.AGGREGATE(15,6,ROW(MAESTRO!$B$3:$B$1000)/((MAESTRO!$B$3:$B$1000="ACADEMICOS")*(UPPER(MAESTRO!$L$3:$L$1000)="CONFIRMADO")),ROWS($A$3:A65))),"")</f>
        <v/>
      </c>
      <c r="M65" s="10" t="str">
        <f ca="1">IFERROR(INDEX(MAESTRO!M:M,_xludf.AGGREGATE(15,6,ROW(MAESTRO!$B$3:$B$1000)/((MAESTRO!$B$3:$B$1000="ACADEMICOS")*(UPPER(MAESTRO!$L$3:$L$1000)="CONFIRMADO")),ROWS($A$3:A65))),"")</f>
        <v/>
      </c>
      <c r="N65" s="10" t="str">
        <f ca="1">IFERROR(INDEX(MAESTRO!N:N,_xludf.AGGREGATE(15,6,ROW(MAESTRO!$B$3:$B$1000)/((MAESTRO!$B$3:$B$1000="ACADEMICOS")*(UPPER(MAESTRO!$L$3:$L$1000)="CONFIRMADO")),ROWS($A$3:A65))),"")</f>
        <v/>
      </c>
      <c r="O65" s="10" t="str">
        <f ca="1">IFERROR(INDEX(MAESTRO!O:O,_xludf.AGGREGATE(15,6,ROW(MAESTRO!$B$3:$B$1000)/((MAESTRO!$B$3:$B$1000="ACADEMICOS")*(UPPER(MAESTRO!$L$3:$L$1000)="CONFIRMADO")),ROWS($A$3:A65))),"")</f>
        <v/>
      </c>
      <c r="P65" s="10" t="str">
        <f ca="1">IFERROR(INDEX(MAESTRO!P:P,_xludf.AGGREGATE(15,6,ROW(MAESTRO!$B$3:$B$1000)/((MAESTRO!$B$3:$B$1000="ACADEMICOS")*(UPPER(MAESTRO!$L$3:$L$1000)="CONFIRMADO")),ROWS($A$3:A65))),"")</f>
        <v/>
      </c>
      <c r="Q65" s="10" t="str">
        <f ca="1">IFERROR(INDEX(MAESTRO!Q:Q,_xludf.AGGREGATE(15,6,ROW(MAESTRO!$B$3:$B$1000)/((MAESTRO!$B$3:$B$1000="ACADEMICOS")*(UPPER(MAESTRO!$L$3:$L$1000)="CONFIRMADO")),ROWS($A$3:A65))),"")</f>
        <v/>
      </c>
      <c r="R65" s="10" t="str">
        <f ca="1">IFERROR(INDEX(MAESTRO!R:R,_xludf.AGGREGATE(15,6,ROW(MAESTRO!$B$3:$B$1000)/((MAESTRO!$B$3:$B$1000="ACADEMICOS")*(UPPER(MAESTRO!$L$3:$L$1000)="CONFIRMADO")),ROWS($A$3:A65))),"")</f>
        <v/>
      </c>
      <c r="S65" s="10" t="str">
        <f ca="1">IFERROR(INDEX(MAESTRO!S:S,_xludf.AGGREGATE(15,6,ROW(MAESTRO!$B$3:$B$1000)/((MAESTRO!$B$3:$B$1000="ACADEMICOS")*(UPPER(MAESTRO!$L$3:$L$1000)="CONFIRMADO")),ROWS($A$3:A65))),"")</f>
        <v/>
      </c>
      <c r="T65" s="10" t="str">
        <f ca="1">IFERROR(INDEX(MAESTRO!T:T,_xludf.AGGREGATE(15,6,ROW(MAESTRO!$B$3:$B$1000)/((MAESTRO!$B$3:$B$1000="ACADEMICOS")*(UPPER(MAESTRO!$L$3:$L$1000)="CONFIRMADO")),ROWS($A$3:A65))),"")</f>
        <v/>
      </c>
      <c r="U65" s="10" t="str">
        <f ca="1">IFERROR(INDEX(MAESTRO!U:U,_xludf.AGGREGATE(15,6,ROW(MAESTRO!$B$3:$B$1000)/((MAESTRO!$B$3:$B$1000="ACADEMICOS")*(UPPER(MAESTRO!$L$3:$L$1000)="CONFIRMADO")),ROWS($A$3:A65))),"")</f>
        <v/>
      </c>
      <c r="V65" s="10" t="str">
        <f ca="1">IFERROR(INDEX(MAESTRO!V:V,_xludf.AGGREGATE(15,6,ROW(MAESTRO!$B$3:$B$1000)/((MAESTRO!$B$3:$B$1000="ACADEMICOS")*(UPPER(MAESTRO!$L$3:$L$1000)="CONFIRMADO")),ROWS($A$3:A65))),"")</f>
        <v/>
      </c>
      <c r="W65" s="10" t="str">
        <f ca="1">IFERROR(INDEX(MAESTRO!W:W,_xludf.AGGREGATE(15,6,ROW(MAESTRO!$B$3:$B$1000)/((MAESTRO!$B$3:$B$1000="ACADEMICOS")*(UPPER(MAESTRO!$L$3:$L$1000)="CONFIRMADO")),ROWS($A$3:A65))),"")</f>
        <v/>
      </c>
      <c r="X65" s="10" t="str">
        <f ca="1">IFERROR(INDEX(MAESTRO!X:X,_xludf.AGGREGATE(15,6,ROW(MAESTRO!$B$3:$B$1000)/((MAESTRO!$B$3:$B$1000="ACADEMICOS")*(UPPER(MAESTRO!$L$3:$L$1000)="CONFIRMADO")),ROWS($A$3:A65))),"")</f>
        <v/>
      </c>
    </row>
    <row r="66" spans="1:24" ht="22.05" customHeight="1">
      <c r="A66" s="21" t="str">
        <f ca="1">IFERROR(INDEX(MAESTRO!A:A,_xludf.AGGREGATE(15,6,ROW(MAESTRO!$B$3:$B$1000)/((MAESTRO!$B$3:$B$1000="ACADEMICOS")*(UPPER(MAESTRO!$L$3:$L$1000)="CONFIRMADO")),ROWS($A$3:A66))),"")</f>
        <v/>
      </c>
      <c r="B66" s="21" t="str">
        <f ca="1">IFERROR(INDEX(MAESTRO!B:B,_xludf.AGGREGATE(15,6,ROW(MAESTRO!$B$3:$B$1000)/((MAESTRO!$B$3:$B$1000="ACADEMICOS")*(UPPER(MAESTRO!$L$3:$L$1000)="CONFIRMADO")),ROWS($A$3:A66))),"")</f>
        <v/>
      </c>
      <c r="C66" s="21" t="str">
        <f ca="1">IFERROR(INDEX(MAESTRO!C:C,_xludf.AGGREGATE(15,6,ROW(MAESTRO!$B$3:$B$1000)/((MAESTRO!$B$3:$B$1000="ACADEMICOS")*(UPPER(MAESTRO!$L$3:$L$1000)="CONFIRMADO")),ROWS($A$3:A66))),"")</f>
        <v/>
      </c>
      <c r="D66" s="21" t="str">
        <f ca="1">IFERROR(INDEX(MAESTRO!D:D,_xludf.AGGREGATE(15,6,ROW(MAESTRO!$B$3:$B$1000)/((MAESTRO!$B$3:$B$1000="ACADEMICOS")*(UPPER(MAESTRO!$L$3:$L$1000)="CONFIRMADO")),ROWS($A$3:A66))),"")</f>
        <v/>
      </c>
      <c r="E66" s="21" t="str">
        <f ca="1">IFERROR(INDEX(MAESTRO!E:E,_xludf.AGGREGATE(15,6,ROW(MAESTRO!$B$3:$B$1000)/((MAESTRO!$B$3:$B$1000="ACADEMICOS")*(UPPER(MAESTRO!$L$3:$L$1000)="CONFIRMADO")),ROWS($A$3:A66))),"")</f>
        <v/>
      </c>
      <c r="F66" s="21" t="str">
        <f ca="1">IFERROR(INDEX(MAESTRO!F:F,_xludf.AGGREGATE(15,6,ROW(MAESTRO!$B$3:$B$1000)/((MAESTRO!$B$3:$B$1000="ACADEMICOS")*(UPPER(MAESTRO!$L$3:$L$1000)="CONFIRMADO")),ROWS($A$3:A66))),"")</f>
        <v/>
      </c>
      <c r="G66" s="21" t="str">
        <f ca="1">IFERROR(INDEX(MAESTRO!G:G,_xludf.AGGREGATE(15,6,ROW(MAESTRO!$B$3:$B$1000)/((MAESTRO!$B$3:$B$1000="ACADEMICOS")*(UPPER(MAESTRO!$L$3:$L$1000)="CONFIRMADO")),ROWS($A$3:A66))),"")</f>
        <v/>
      </c>
      <c r="H66" s="21" t="str">
        <f ca="1">IFERROR(INDEX(MAESTRO!H:H,_xludf.AGGREGATE(15,6,ROW(MAESTRO!$B$3:$B$1000)/((MAESTRO!$B$3:$B$1000="ACADEMICOS")*(UPPER(MAESTRO!$L$3:$L$1000)="CONFIRMADO")),ROWS($A$3:A66))),"")</f>
        <v/>
      </c>
      <c r="I66" s="21" t="str">
        <f ca="1">IFERROR(INDEX(MAESTRO!I:I,_xludf.AGGREGATE(15,6,ROW(MAESTRO!$B$3:$B$1000)/((MAESTRO!$B$3:$B$1000="ACADEMICOS")*(UPPER(MAESTRO!$L$3:$L$1000)="CONFIRMADO")),ROWS($A$3:A66))),"")</f>
        <v/>
      </c>
      <c r="J66" s="21" t="str">
        <f ca="1">IFERROR(INDEX(MAESTRO!J:J,_xludf.AGGREGATE(15,6,ROW(MAESTRO!$B$3:$B$1000)/((MAESTRO!$B$3:$B$1000="ACADEMICOS")*(UPPER(MAESTRO!$L$3:$L$1000)="CONFIRMADO")),ROWS($A$3:A66))),"")</f>
        <v/>
      </c>
      <c r="K66" s="21" t="str">
        <f ca="1">IFERROR(INDEX(MAESTRO!K:K,_xludf.AGGREGATE(15,6,ROW(MAESTRO!$B$3:$B$1000)/((MAESTRO!$B$3:$B$1000="ACADEMICOS")*(UPPER(MAESTRO!$L$3:$L$1000)="CONFIRMADO")),ROWS($A$3:A66))),"")</f>
        <v/>
      </c>
      <c r="L66" s="21" t="str">
        <f ca="1">IFERROR(INDEX(MAESTRO!L:L,_xludf.AGGREGATE(15,6,ROW(MAESTRO!$B$3:$B$1000)/((MAESTRO!$B$3:$B$1000="ACADEMICOS")*(UPPER(MAESTRO!$L$3:$L$1000)="CONFIRMADO")),ROWS($A$3:A66))),"")</f>
        <v/>
      </c>
      <c r="M66" s="21" t="str">
        <f ca="1">IFERROR(INDEX(MAESTRO!M:M,_xludf.AGGREGATE(15,6,ROW(MAESTRO!$B$3:$B$1000)/((MAESTRO!$B$3:$B$1000="ACADEMICOS")*(UPPER(MAESTRO!$L$3:$L$1000)="CONFIRMADO")),ROWS($A$3:A66))),"")</f>
        <v/>
      </c>
      <c r="N66" s="21" t="str">
        <f ca="1">IFERROR(INDEX(MAESTRO!N:N,_xludf.AGGREGATE(15,6,ROW(MAESTRO!$B$3:$B$1000)/((MAESTRO!$B$3:$B$1000="ACADEMICOS")*(UPPER(MAESTRO!$L$3:$L$1000)="CONFIRMADO")),ROWS($A$3:A66))),"")</f>
        <v/>
      </c>
      <c r="O66" s="21" t="str">
        <f ca="1">IFERROR(INDEX(MAESTRO!O:O,_xludf.AGGREGATE(15,6,ROW(MAESTRO!$B$3:$B$1000)/((MAESTRO!$B$3:$B$1000="ACADEMICOS")*(UPPER(MAESTRO!$L$3:$L$1000)="CONFIRMADO")),ROWS($A$3:A66))),"")</f>
        <v/>
      </c>
      <c r="P66" s="21" t="str">
        <f ca="1">IFERROR(INDEX(MAESTRO!P:P,_xludf.AGGREGATE(15,6,ROW(MAESTRO!$B$3:$B$1000)/((MAESTRO!$B$3:$B$1000="ACADEMICOS")*(UPPER(MAESTRO!$L$3:$L$1000)="CONFIRMADO")),ROWS($A$3:A66))),"")</f>
        <v/>
      </c>
      <c r="Q66" s="21" t="str">
        <f ca="1">IFERROR(INDEX(MAESTRO!Q:Q,_xludf.AGGREGATE(15,6,ROW(MAESTRO!$B$3:$B$1000)/((MAESTRO!$B$3:$B$1000="ACADEMICOS")*(UPPER(MAESTRO!$L$3:$L$1000)="CONFIRMADO")),ROWS($A$3:A66))),"")</f>
        <v/>
      </c>
      <c r="R66" s="21" t="str">
        <f ca="1">IFERROR(INDEX(MAESTRO!R:R,_xludf.AGGREGATE(15,6,ROW(MAESTRO!$B$3:$B$1000)/((MAESTRO!$B$3:$B$1000="ACADEMICOS")*(UPPER(MAESTRO!$L$3:$L$1000)="CONFIRMADO")),ROWS($A$3:A66))),"")</f>
        <v/>
      </c>
      <c r="S66" s="21" t="str">
        <f ca="1">IFERROR(INDEX(MAESTRO!S:S,_xludf.AGGREGATE(15,6,ROW(MAESTRO!$B$3:$B$1000)/((MAESTRO!$B$3:$B$1000="ACADEMICOS")*(UPPER(MAESTRO!$L$3:$L$1000)="CONFIRMADO")),ROWS($A$3:A66))),"")</f>
        <v/>
      </c>
      <c r="T66" s="21" t="str">
        <f ca="1">IFERROR(INDEX(MAESTRO!T:T,_xludf.AGGREGATE(15,6,ROW(MAESTRO!$B$3:$B$1000)/((MAESTRO!$B$3:$B$1000="ACADEMICOS")*(UPPER(MAESTRO!$L$3:$L$1000)="CONFIRMADO")),ROWS($A$3:A66))),"")</f>
        <v/>
      </c>
      <c r="U66" s="21" t="str">
        <f ca="1">IFERROR(INDEX(MAESTRO!U:U,_xludf.AGGREGATE(15,6,ROW(MAESTRO!$B$3:$B$1000)/((MAESTRO!$B$3:$B$1000="ACADEMICOS")*(UPPER(MAESTRO!$L$3:$L$1000)="CONFIRMADO")),ROWS($A$3:A66))),"")</f>
        <v/>
      </c>
      <c r="V66" s="21" t="str">
        <f ca="1">IFERROR(INDEX(MAESTRO!V:V,_xludf.AGGREGATE(15,6,ROW(MAESTRO!$B$3:$B$1000)/((MAESTRO!$B$3:$B$1000="ACADEMICOS")*(UPPER(MAESTRO!$L$3:$L$1000)="CONFIRMADO")),ROWS($A$3:A66))),"")</f>
        <v/>
      </c>
      <c r="W66" s="21" t="str">
        <f ca="1">IFERROR(INDEX(MAESTRO!W:W,_xludf.AGGREGATE(15,6,ROW(MAESTRO!$B$3:$B$1000)/((MAESTRO!$B$3:$B$1000="ACADEMICOS")*(UPPER(MAESTRO!$L$3:$L$1000)="CONFIRMADO")),ROWS($A$3:A66))),"")</f>
        <v/>
      </c>
      <c r="X66" s="21" t="str">
        <f ca="1">IFERROR(INDEX(MAESTRO!X:X,_xludf.AGGREGATE(15,6,ROW(MAESTRO!$B$3:$B$1000)/((MAESTRO!$B$3:$B$1000="ACADEMICOS")*(UPPER(MAESTRO!$L$3:$L$1000)="CONFIRMADO")),ROWS($A$3:A66))),"")</f>
        <v/>
      </c>
    </row>
    <row r="67" spans="1:24" ht="22.05" customHeight="1">
      <c r="A67" s="10" t="str">
        <f ca="1">IFERROR(INDEX(MAESTRO!A:A,_xludf.AGGREGATE(15,6,ROW(MAESTRO!$B$3:$B$1000)/((MAESTRO!$B$3:$B$1000="ACADEMICOS")*(UPPER(MAESTRO!$L$3:$L$1000)="CONFIRMADO")),ROWS($A$3:A67))),"")</f>
        <v/>
      </c>
      <c r="B67" s="10" t="str">
        <f ca="1">IFERROR(INDEX(MAESTRO!B:B,_xludf.AGGREGATE(15,6,ROW(MAESTRO!$B$3:$B$1000)/((MAESTRO!$B$3:$B$1000="ACADEMICOS")*(UPPER(MAESTRO!$L$3:$L$1000)="CONFIRMADO")),ROWS($A$3:A67))),"")</f>
        <v/>
      </c>
      <c r="C67" s="10" t="str">
        <f ca="1">IFERROR(INDEX(MAESTRO!C:C,_xludf.AGGREGATE(15,6,ROW(MAESTRO!$B$3:$B$1000)/((MAESTRO!$B$3:$B$1000="ACADEMICOS")*(UPPER(MAESTRO!$L$3:$L$1000)="CONFIRMADO")),ROWS($A$3:A67))),"")</f>
        <v/>
      </c>
      <c r="D67" s="10" t="str">
        <f ca="1">IFERROR(INDEX(MAESTRO!D:D,_xludf.AGGREGATE(15,6,ROW(MAESTRO!$B$3:$B$1000)/((MAESTRO!$B$3:$B$1000="ACADEMICOS")*(UPPER(MAESTRO!$L$3:$L$1000)="CONFIRMADO")),ROWS($A$3:A67))),"")</f>
        <v/>
      </c>
      <c r="E67" s="10" t="str">
        <f ca="1">IFERROR(INDEX(MAESTRO!E:E,_xludf.AGGREGATE(15,6,ROW(MAESTRO!$B$3:$B$1000)/((MAESTRO!$B$3:$B$1000="ACADEMICOS")*(UPPER(MAESTRO!$L$3:$L$1000)="CONFIRMADO")),ROWS($A$3:A67))),"")</f>
        <v/>
      </c>
      <c r="F67" s="10" t="str">
        <f ca="1">IFERROR(INDEX(MAESTRO!F:F,_xludf.AGGREGATE(15,6,ROW(MAESTRO!$B$3:$B$1000)/((MAESTRO!$B$3:$B$1000="ACADEMICOS")*(UPPER(MAESTRO!$L$3:$L$1000)="CONFIRMADO")),ROWS($A$3:A67))),"")</f>
        <v/>
      </c>
      <c r="G67" s="10" t="str">
        <f ca="1">IFERROR(INDEX(MAESTRO!G:G,_xludf.AGGREGATE(15,6,ROW(MAESTRO!$B$3:$B$1000)/((MAESTRO!$B$3:$B$1000="ACADEMICOS")*(UPPER(MAESTRO!$L$3:$L$1000)="CONFIRMADO")),ROWS($A$3:A67))),"")</f>
        <v/>
      </c>
      <c r="H67" s="10" t="str">
        <f ca="1">IFERROR(INDEX(MAESTRO!H:H,_xludf.AGGREGATE(15,6,ROW(MAESTRO!$B$3:$B$1000)/((MAESTRO!$B$3:$B$1000="ACADEMICOS")*(UPPER(MAESTRO!$L$3:$L$1000)="CONFIRMADO")),ROWS($A$3:A67))),"")</f>
        <v/>
      </c>
      <c r="I67" s="10" t="str">
        <f ca="1">IFERROR(INDEX(MAESTRO!I:I,_xludf.AGGREGATE(15,6,ROW(MAESTRO!$B$3:$B$1000)/((MAESTRO!$B$3:$B$1000="ACADEMICOS")*(UPPER(MAESTRO!$L$3:$L$1000)="CONFIRMADO")),ROWS($A$3:A67))),"")</f>
        <v/>
      </c>
      <c r="J67" s="10" t="str">
        <f ca="1">IFERROR(INDEX(MAESTRO!J:J,_xludf.AGGREGATE(15,6,ROW(MAESTRO!$B$3:$B$1000)/((MAESTRO!$B$3:$B$1000="ACADEMICOS")*(UPPER(MAESTRO!$L$3:$L$1000)="CONFIRMADO")),ROWS($A$3:A67))),"")</f>
        <v/>
      </c>
      <c r="K67" s="10" t="str">
        <f ca="1">IFERROR(INDEX(MAESTRO!K:K,_xludf.AGGREGATE(15,6,ROW(MAESTRO!$B$3:$B$1000)/((MAESTRO!$B$3:$B$1000="ACADEMICOS")*(UPPER(MAESTRO!$L$3:$L$1000)="CONFIRMADO")),ROWS($A$3:A67))),"")</f>
        <v/>
      </c>
      <c r="L67" s="10" t="str">
        <f ca="1">IFERROR(INDEX(MAESTRO!L:L,_xludf.AGGREGATE(15,6,ROW(MAESTRO!$B$3:$B$1000)/((MAESTRO!$B$3:$B$1000="ACADEMICOS")*(UPPER(MAESTRO!$L$3:$L$1000)="CONFIRMADO")),ROWS($A$3:A67))),"")</f>
        <v/>
      </c>
      <c r="M67" s="10" t="str">
        <f ca="1">IFERROR(INDEX(MAESTRO!M:M,_xludf.AGGREGATE(15,6,ROW(MAESTRO!$B$3:$B$1000)/((MAESTRO!$B$3:$B$1000="ACADEMICOS")*(UPPER(MAESTRO!$L$3:$L$1000)="CONFIRMADO")),ROWS($A$3:A67))),"")</f>
        <v/>
      </c>
      <c r="N67" s="10" t="str">
        <f ca="1">IFERROR(INDEX(MAESTRO!N:N,_xludf.AGGREGATE(15,6,ROW(MAESTRO!$B$3:$B$1000)/((MAESTRO!$B$3:$B$1000="ACADEMICOS")*(UPPER(MAESTRO!$L$3:$L$1000)="CONFIRMADO")),ROWS($A$3:A67))),"")</f>
        <v/>
      </c>
      <c r="O67" s="10" t="str">
        <f ca="1">IFERROR(INDEX(MAESTRO!O:O,_xludf.AGGREGATE(15,6,ROW(MAESTRO!$B$3:$B$1000)/((MAESTRO!$B$3:$B$1000="ACADEMICOS")*(UPPER(MAESTRO!$L$3:$L$1000)="CONFIRMADO")),ROWS($A$3:A67))),"")</f>
        <v/>
      </c>
      <c r="P67" s="10" t="str">
        <f ca="1">IFERROR(INDEX(MAESTRO!P:P,_xludf.AGGREGATE(15,6,ROW(MAESTRO!$B$3:$B$1000)/((MAESTRO!$B$3:$B$1000="ACADEMICOS")*(UPPER(MAESTRO!$L$3:$L$1000)="CONFIRMADO")),ROWS($A$3:A67))),"")</f>
        <v/>
      </c>
      <c r="Q67" s="10" t="str">
        <f ca="1">IFERROR(INDEX(MAESTRO!Q:Q,_xludf.AGGREGATE(15,6,ROW(MAESTRO!$B$3:$B$1000)/((MAESTRO!$B$3:$B$1000="ACADEMICOS")*(UPPER(MAESTRO!$L$3:$L$1000)="CONFIRMADO")),ROWS($A$3:A67))),"")</f>
        <v/>
      </c>
      <c r="R67" s="10" t="str">
        <f ca="1">IFERROR(INDEX(MAESTRO!R:R,_xludf.AGGREGATE(15,6,ROW(MAESTRO!$B$3:$B$1000)/((MAESTRO!$B$3:$B$1000="ACADEMICOS")*(UPPER(MAESTRO!$L$3:$L$1000)="CONFIRMADO")),ROWS($A$3:A67))),"")</f>
        <v/>
      </c>
      <c r="S67" s="10" t="str">
        <f ca="1">IFERROR(INDEX(MAESTRO!S:S,_xludf.AGGREGATE(15,6,ROW(MAESTRO!$B$3:$B$1000)/((MAESTRO!$B$3:$B$1000="ACADEMICOS")*(UPPER(MAESTRO!$L$3:$L$1000)="CONFIRMADO")),ROWS($A$3:A67))),"")</f>
        <v/>
      </c>
      <c r="T67" s="10" t="str">
        <f ca="1">IFERROR(INDEX(MAESTRO!T:T,_xludf.AGGREGATE(15,6,ROW(MAESTRO!$B$3:$B$1000)/((MAESTRO!$B$3:$B$1000="ACADEMICOS")*(UPPER(MAESTRO!$L$3:$L$1000)="CONFIRMADO")),ROWS($A$3:A67))),"")</f>
        <v/>
      </c>
      <c r="U67" s="10" t="str">
        <f ca="1">IFERROR(INDEX(MAESTRO!U:U,_xludf.AGGREGATE(15,6,ROW(MAESTRO!$B$3:$B$1000)/((MAESTRO!$B$3:$B$1000="ACADEMICOS")*(UPPER(MAESTRO!$L$3:$L$1000)="CONFIRMADO")),ROWS($A$3:A67))),"")</f>
        <v/>
      </c>
      <c r="V67" s="10" t="str">
        <f ca="1">IFERROR(INDEX(MAESTRO!V:V,_xludf.AGGREGATE(15,6,ROW(MAESTRO!$B$3:$B$1000)/((MAESTRO!$B$3:$B$1000="ACADEMICOS")*(UPPER(MAESTRO!$L$3:$L$1000)="CONFIRMADO")),ROWS($A$3:A67))),"")</f>
        <v/>
      </c>
      <c r="W67" s="10" t="str">
        <f ca="1">IFERROR(INDEX(MAESTRO!W:W,_xludf.AGGREGATE(15,6,ROW(MAESTRO!$B$3:$B$1000)/((MAESTRO!$B$3:$B$1000="ACADEMICOS")*(UPPER(MAESTRO!$L$3:$L$1000)="CONFIRMADO")),ROWS($A$3:A67))),"")</f>
        <v/>
      </c>
      <c r="X67" s="10" t="str">
        <f ca="1">IFERROR(INDEX(MAESTRO!X:X,_xludf.AGGREGATE(15,6,ROW(MAESTRO!$B$3:$B$1000)/((MAESTRO!$B$3:$B$1000="ACADEMICOS")*(UPPER(MAESTRO!$L$3:$L$1000)="CONFIRMADO")),ROWS($A$3:A67))),"")</f>
        <v/>
      </c>
    </row>
    <row r="68" spans="1:24" ht="22.05" customHeight="1">
      <c r="A68" s="21" t="str">
        <f ca="1">IFERROR(INDEX(MAESTRO!A:A,_xludf.AGGREGATE(15,6,ROW(MAESTRO!$B$3:$B$1000)/((MAESTRO!$B$3:$B$1000="ACADEMICOS")*(UPPER(MAESTRO!$L$3:$L$1000)="CONFIRMADO")),ROWS($A$3:A68))),"")</f>
        <v/>
      </c>
      <c r="B68" s="21" t="str">
        <f ca="1">IFERROR(INDEX(MAESTRO!B:B,_xludf.AGGREGATE(15,6,ROW(MAESTRO!$B$3:$B$1000)/((MAESTRO!$B$3:$B$1000="ACADEMICOS")*(UPPER(MAESTRO!$L$3:$L$1000)="CONFIRMADO")),ROWS($A$3:A68))),"")</f>
        <v/>
      </c>
      <c r="C68" s="21" t="str">
        <f ca="1">IFERROR(INDEX(MAESTRO!C:C,_xludf.AGGREGATE(15,6,ROW(MAESTRO!$B$3:$B$1000)/((MAESTRO!$B$3:$B$1000="ACADEMICOS")*(UPPER(MAESTRO!$L$3:$L$1000)="CONFIRMADO")),ROWS($A$3:A68))),"")</f>
        <v/>
      </c>
      <c r="D68" s="21" t="str">
        <f ca="1">IFERROR(INDEX(MAESTRO!D:D,_xludf.AGGREGATE(15,6,ROW(MAESTRO!$B$3:$B$1000)/((MAESTRO!$B$3:$B$1000="ACADEMICOS")*(UPPER(MAESTRO!$L$3:$L$1000)="CONFIRMADO")),ROWS($A$3:A68))),"")</f>
        <v/>
      </c>
      <c r="E68" s="21" t="str">
        <f ca="1">IFERROR(INDEX(MAESTRO!E:E,_xludf.AGGREGATE(15,6,ROW(MAESTRO!$B$3:$B$1000)/((MAESTRO!$B$3:$B$1000="ACADEMICOS")*(UPPER(MAESTRO!$L$3:$L$1000)="CONFIRMADO")),ROWS($A$3:A68))),"")</f>
        <v/>
      </c>
      <c r="F68" s="21" t="str">
        <f ca="1">IFERROR(INDEX(MAESTRO!F:F,_xludf.AGGREGATE(15,6,ROW(MAESTRO!$B$3:$B$1000)/((MAESTRO!$B$3:$B$1000="ACADEMICOS")*(UPPER(MAESTRO!$L$3:$L$1000)="CONFIRMADO")),ROWS($A$3:A68))),"")</f>
        <v/>
      </c>
      <c r="G68" s="21" t="str">
        <f ca="1">IFERROR(INDEX(MAESTRO!G:G,_xludf.AGGREGATE(15,6,ROW(MAESTRO!$B$3:$B$1000)/((MAESTRO!$B$3:$B$1000="ACADEMICOS")*(UPPER(MAESTRO!$L$3:$L$1000)="CONFIRMADO")),ROWS($A$3:A68))),"")</f>
        <v/>
      </c>
      <c r="H68" s="21" t="str">
        <f ca="1">IFERROR(INDEX(MAESTRO!H:H,_xludf.AGGREGATE(15,6,ROW(MAESTRO!$B$3:$B$1000)/((MAESTRO!$B$3:$B$1000="ACADEMICOS")*(UPPER(MAESTRO!$L$3:$L$1000)="CONFIRMADO")),ROWS($A$3:A68))),"")</f>
        <v/>
      </c>
      <c r="I68" s="21" t="str">
        <f ca="1">IFERROR(INDEX(MAESTRO!I:I,_xludf.AGGREGATE(15,6,ROW(MAESTRO!$B$3:$B$1000)/((MAESTRO!$B$3:$B$1000="ACADEMICOS")*(UPPER(MAESTRO!$L$3:$L$1000)="CONFIRMADO")),ROWS($A$3:A68))),"")</f>
        <v/>
      </c>
      <c r="J68" s="21" t="str">
        <f ca="1">IFERROR(INDEX(MAESTRO!J:J,_xludf.AGGREGATE(15,6,ROW(MAESTRO!$B$3:$B$1000)/((MAESTRO!$B$3:$B$1000="ACADEMICOS")*(UPPER(MAESTRO!$L$3:$L$1000)="CONFIRMADO")),ROWS($A$3:A68))),"")</f>
        <v/>
      </c>
      <c r="K68" s="21" t="str">
        <f ca="1">IFERROR(INDEX(MAESTRO!K:K,_xludf.AGGREGATE(15,6,ROW(MAESTRO!$B$3:$B$1000)/((MAESTRO!$B$3:$B$1000="ACADEMICOS")*(UPPER(MAESTRO!$L$3:$L$1000)="CONFIRMADO")),ROWS($A$3:A68))),"")</f>
        <v/>
      </c>
      <c r="L68" s="21" t="str">
        <f ca="1">IFERROR(INDEX(MAESTRO!L:L,_xludf.AGGREGATE(15,6,ROW(MAESTRO!$B$3:$B$1000)/((MAESTRO!$B$3:$B$1000="ACADEMICOS")*(UPPER(MAESTRO!$L$3:$L$1000)="CONFIRMADO")),ROWS($A$3:A68))),"")</f>
        <v/>
      </c>
      <c r="M68" s="21" t="str">
        <f ca="1">IFERROR(INDEX(MAESTRO!M:M,_xludf.AGGREGATE(15,6,ROW(MAESTRO!$B$3:$B$1000)/((MAESTRO!$B$3:$B$1000="ACADEMICOS")*(UPPER(MAESTRO!$L$3:$L$1000)="CONFIRMADO")),ROWS($A$3:A68))),"")</f>
        <v/>
      </c>
      <c r="N68" s="21" t="str">
        <f ca="1">IFERROR(INDEX(MAESTRO!N:N,_xludf.AGGREGATE(15,6,ROW(MAESTRO!$B$3:$B$1000)/((MAESTRO!$B$3:$B$1000="ACADEMICOS")*(UPPER(MAESTRO!$L$3:$L$1000)="CONFIRMADO")),ROWS($A$3:A68))),"")</f>
        <v/>
      </c>
      <c r="O68" s="21" t="str">
        <f ca="1">IFERROR(INDEX(MAESTRO!O:O,_xludf.AGGREGATE(15,6,ROW(MAESTRO!$B$3:$B$1000)/((MAESTRO!$B$3:$B$1000="ACADEMICOS")*(UPPER(MAESTRO!$L$3:$L$1000)="CONFIRMADO")),ROWS($A$3:A68))),"")</f>
        <v/>
      </c>
      <c r="P68" s="21" t="str">
        <f ca="1">IFERROR(INDEX(MAESTRO!P:P,_xludf.AGGREGATE(15,6,ROW(MAESTRO!$B$3:$B$1000)/((MAESTRO!$B$3:$B$1000="ACADEMICOS")*(UPPER(MAESTRO!$L$3:$L$1000)="CONFIRMADO")),ROWS($A$3:A68))),"")</f>
        <v/>
      </c>
      <c r="Q68" s="21" t="str">
        <f ca="1">IFERROR(INDEX(MAESTRO!Q:Q,_xludf.AGGREGATE(15,6,ROW(MAESTRO!$B$3:$B$1000)/((MAESTRO!$B$3:$B$1000="ACADEMICOS")*(UPPER(MAESTRO!$L$3:$L$1000)="CONFIRMADO")),ROWS($A$3:A68))),"")</f>
        <v/>
      </c>
      <c r="R68" s="21" t="str">
        <f ca="1">IFERROR(INDEX(MAESTRO!R:R,_xludf.AGGREGATE(15,6,ROW(MAESTRO!$B$3:$B$1000)/((MAESTRO!$B$3:$B$1000="ACADEMICOS")*(UPPER(MAESTRO!$L$3:$L$1000)="CONFIRMADO")),ROWS($A$3:A68))),"")</f>
        <v/>
      </c>
      <c r="S68" s="21" t="str">
        <f ca="1">IFERROR(INDEX(MAESTRO!S:S,_xludf.AGGREGATE(15,6,ROW(MAESTRO!$B$3:$B$1000)/((MAESTRO!$B$3:$B$1000="ACADEMICOS")*(UPPER(MAESTRO!$L$3:$L$1000)="CONFIRMADO")),ROWS($A$3:A68))),"")</f>
        <v/>
      </c>
      <c r="T68" s="21" t="str">
        <f ca="1">IFERROR(INDEX(MAESTRO!T:T,_xludf.AGGREGATE(15,6,ROW(MAESTRO!$B$3:$B$1000)/((MAESTRO!$B$3:$B$1000="ACADEMICOS")*(UPPER(MAESTRO!$L$3:$L$1000)="CONFIRMADO")),ROWS($A$3:A68))),"")</f>
        <v/>
      </c>
      <c r="U68" s="21" t="str">
        <f ca="1">IFERROR(INDEX(MAESTRO!U:U,_xludf.AGGREGATE(15,6,ROW(MAESTRO!$B$3:$B$1000)/((MAESTRO!$B$3:$B$1000="ACADEMICOS")*(UPPER(MAESTRO!$L$3:$L$1000)="CONFIRMADO")),ROWS($A$3:A68))),"")</f>
        <v/>
      </c>
      <c r="V68" s="21" t="str">
        <f ca="1">IFERROR(INDEX(MAESTRO!V:V,_xludf.AGGREGATE(15,6,ROW(MAESTRO!$B$3:$B$1000)/((MAESTRO!$B$3:$B$1000="ACADEMICOS")*(UPPER(MAESTRO!$L$3:$L$1000)="CONFIRMADO")),ROWS($A$3:A68))),"")</f>
        <v/>
      </c>
      <c r="W68" s="21" t="str">
        <f ca="1">IFERROR(INDEX(MAESTRO!W:W,_xludf.AGGREGATE(15,6,ROW(MAESTRO!$B$3:$B$1000)/((MAESTRO!$B$3:$B$1000="ACADEMICOS")*(UPPER(MAESTRO!$L$3:$L$1000)="CONFIRMADO")),ROWS($A$3:A68))),"")</f>
        <v/>
      </c>
      <c r="X68" s="21" t="str">
        <f ca="1">IFERROR(INDEX(MAESTRO!X:X,_xludf.AGGREGATE(15,6,ROW(MAESTRO!$B$3:$B$1000)/((MAESTRO!$B$3:$B$1000="ACADEMICOS")*(UPPER(MAESTRO!$L$3:$L$1000)="CONFIRMADO")),ROWS($A$3:A68))),"")</f>
        <v/>
      </c>
    </row>
    <row r="69" spans="1:24" ht="22.05" customHeight="1">
      <c r="A69" s="10" t="str">
        <f ca="1">IFERROR(INDEX(MAESTRO!A:A,_xludf.AGGREGATE(15,6,ROW(MAESTRO!$B$3:$B$1000)/((MAESTRO!$B$3:$B$1000="ACADEMICOS")*(UPPER(MAESTRO!$L$3:$L$1000)="CONFIRMADO")),ROWS($A$3:A69))),"")</f>
        <v/>
      </c>
      <c r="B69" s="10" t="str">
        <f ca="1">IFERROR(INDEX(MAESTRO!B:B,_xludf.AGGREGATE(15,6,ROW(MAESTRO!$B$3:$B$1000)/((MAESTRO!$B$3:$B$1000="ACADEMICOS")*(UPPER(MAESTRO!$L$3:$L$1000)="CONFIRMADO")),ROWS($A$3:A69))),"")</f>
        <v/>
      </c>
      <c r="C69" s="10" t="str">
        <f ca="1">IFERROR(INDEX(MAESTRO!C:C,_xludf.AGGREGATE(15,6,ROW(MAESTRO!$B$3:$B$1000)/((MAESTRO!$B$3:$B$1000="ACADEMICOS")*(UPPER(MAESTRO!$L$3:$L$1000)="CONFIRMADO")),ROWS($A$3:A69))),"")</f>
        <v/>
      </c>
      <c r="D69" s="10" t="str">
        <f ca="1">IFERROR(INDEX(MAESTRO!D:D,_xludf.AGGREGATE(15,6,ROW(MAESTRO!$B$3:$B$1000)/((MAESTRO!$B$3:$B$1000="ACADEMICOS")*(UPPER(MAESTRO!$L$3:$L$1000)="CONFIRMADO")),ROWS($A$3:A69))),"")</f>
        <v/>
      </c>
      <c r="E69" s="10" t="str">
        <f ca="1">IFERROR(INDEX(MAESTRO!E:E,_xludf.AGGREGATE(15,6,ROW(MAESTRO!$B$3:$B$1000)/((MAESTRO!$B$3:$B$1000="ACADEMICOS")*(UPPER(MAESTRO!$L$3:$L$1000)="CONFIRMADO")),ROWS($A$3:A69))),"")</f>
        <v/>
      </c>
      <c r="F69" s="10" t="str">
        <f ca="1">IFERROR(INDEX(MAESTRO!F:F,_xludf.AGGREGATE(15,6,ROW(MAESTRO!$B$3:$B$1000)/((MAESTRO!$B$3:$B$1000="ACADEMICOS")*(UPPER(MAESTRO!$L$3:$L$1000)="CONFIRMADO")),ROWS($A$3:A69))),"")</f>
        <v/>
      </c>
      <c r="G69" s="10" t="str">
        <f ca="1">IFERROR(INDEX(MAESTRO!G:G,_xludf.AGGREGATE(15,6,ROW(MAESTRO!$B$3:$B$1000)/((MAESTRO!$B$3:$B$1000="ACADEMICOS")*(UPPER(MAESTRO!$L$3:$L$1000)="CONFIRMADO")),ROWS($A$3:A69))),"")</f>
        <v/>
      </c>
      <c r="H69" s="10" t="str">
        <f ca="1">IFERROR(INDEX(MAESTRO!H:H,_xludf.AGGREGATE(15,6,ROW(MAESTRO!$B$3:$B$1000)/((MAESTRO!$B$3:$B$1000="ACADEMICOS")*(UPPER(MAESTRO!$L$3:$L$1000)="CONFIRMADO")),ROWS($A$3:A69))),"")</f>
        <v/>
      </c>
      <c r="I69" s="10" t="str">
        <f ca="1">IFERROR(INDEX(MAESTRO!I:I,_xludf.AGGREGATE(15,6,ROW(MAESTRO!$B$3:$B$1000)/((MAESTRO!$B$3:$B$1000="ACADEMICOS")*(UPPER(MAESTRO!$L$3:$L$1000)="CONFIRMADO")),ROWS($A$3:A69))),"")</f>
        <v/>
      </c>
      <c r="J69" s="10" t="str">
        <f ca="1">IFERROR(INDEX(MAESTRO!J:J,_xludf.AGGREGATE(15,6,ROW(MAESTRO!$B$3:$B$1000)/((MAESTRO!$B$3:$B$1000="ACADEMICOS")*(UPPER(MAESTRO!$L$3:$L$1000)="CONFIRMADO")),ROWS($A$3:A69))),"")</f>
        <v/>
      </c>
      <c r="K69" s="10" t="str">
        <f ca="1">IFERROR(INDEX(MAESTRO!K:K,_xludf.AGGREGATE(15,6,ROW(MAESTRO!$B$3:$B$1000)/((MAESTRO!$B$3:$B$1000="ACADEMICOS")*(UPPER(MAESTRO!$L$3:$L$1000)="CONFIRMADO")),ROWS($A$3:A69))),"")</f>
        <v/>
      </c>
      <c r="L69" s="10" t="str">
        <f ca="1">IFERROR(INDEX(MAESTRO!L:L,_xludf.AGGREGATE(15,6,ROW(MAESTRO!$B$3:$B$1000)/((MAESTRO!$B$3:$B$1000="ACADEMICOS")*(UPPER(MAESTRO!$L$3:$L$1000)="CONFIRMADO")),ROWS($A$3:A69))),"")</f>
        <v/>
      </c>
      <c r="M69" s="10" t="str">
        <f ca="1">IFERROR(INDEX(MAESTRO!M:M,_xludf.AGGREGATE(15,6,ROW(MAESTRO!$B$3:$B$1000)/((MAESTRO!$B$3:$B$1000="ACADEMICOS")*(UPPER(MAESTRO!$L$3:$L$1000)="CONFIRMADO")),ROWS($A$3:A69))),"")</f>
        <v/>
      </c>
      <c r="N69" s="10" t="str">
        <f ca="1">IFERROR(INDEX(MAESTRO!N:N,_xludf.AGGREGATE(15,6,ROW(MAESTRO!$B$3:$B$1000)/((MAESTRO!$B$3:$B$1000="ACADEMICOS")*(UPPER(MAESTRO!$L$3:$L$1000)="CONFIRMADO")),ROWS($A$3:A69))),"")</f>
        <v/>
      </c>
      <c r="O69" s="10" t="str">
        <f ca="1">IFERROR(INDEX(MAESTRO!O:O,_xludf.AGGREGATE(15,6,ROW(MAESTRO!$B$3:$B$1000)/((MAESTRO!$B$3:$B$1000="ACADEMICOS")*(UPPER(MAESTRO!$L$3:$L$1000)="CONFIRMADO")),ROWS($A$3:A69))),"")</f>
        <v/>
      </c>
      <c r="P69" s="10" t="str">
        <f ca="1">IFERROR(INDEX(MAESTRO!P:P,_xludf.AGGREGATE(15,6,ROW(MAESTRO!$B$3:$B$1000)/((MAESTRO!$B$3:$B$1000="ACADEMICOS")*(UPPER(MAESTRO!$L$3:$L$1000)="CONFIRMADO")),ROWS($A$3:A69))),"")</f>
        <v/>
      </c>
      <c r="Q69" s="10" t="str">
        <f ca="1">IFERROR(INDEX(MAESTRO!Q:Q,_xludf.AGGREGATE(15,6,ROW(MAESTRO!$B$3:$B$1000)/((MAESTRO!$B$3:$B$1000="ACADEMICOS")*(UPPER(MAESTRO!$L$3:$L$1000)="CONFIRMADO")),ROWS($A$3:A69))),"")</f>
        <v/>
      </c>
      <c r="R69" s="10" t="str">
        <f ca="1">IFERROR(INDEX(MAESTRO!R:R,_xludf.AGGREGATE(15,6,ROW(MAESTRO!$B$3:$B$1000)/((MAESTRO!$B$3:$B$1000="ACADEMICOS")*(UPPER(MAESTRO!$L$3:$L$1000)="CONFIRMADO")),ROWS($A$3:A69))),"")</f>
        <v/>
      </c>
      <c r="S69" s="10" t="str">
        <f ca="1">IFERROR(INDEX(MAESTRO!S:S,_xludf.AGGREGATE(15,6,ROW(MAESTRO!$B$3:$B$1000)/((MAESTRO!$B$3:$B$1000="ACADEMICOS")*(UPPER(MAESTRO!$L$3:$L$1000)="CONFIRMADO")),ROWS($A$3:A69))),"")</f>
        <v/>
      </c>
      <c r="T69" s="10" t="str">
        <f ca="1">IFERROR(INDEX(MAESTRO!T:T,_xludf.AGGREGATE(15,6,ROW(MAESTRO!$B$3:$B$1000)/((MAESTRO!$B$3:$B$1000="ACADEMICOS")*(UPPER(MAESTRO!$L$3:$L$1000)="CONFIRMADO")),ROWS($A$3:A69))),"")</f>
        <v/>
      </c>
      <c r="U69" s="10" t="str">
        <f ca="1">IFERROR(INDEX(MAESTRO!U:U,_xludf.AGGREGATE(15,6,ROW(MAESTRO!$B$3:$B$1000)/((MAESTRO!$B$3:$B$1000="ACADEMICOS")*(UPPER(MAESTRO!$L$3:$L$1000)="CONFIRMADO")),ROWS($A$3:A69))),"")</f>
        <v/>
      </c>
      <c r="V69" s="10" t="str">
        <f ca="1">IFERROR(INDEX(MAESTRO!V:V,_xludf.AGGREGATE(15,6,ROW(MAESTRO!$B$3:$B$1000)/((MAESTRO!$B$3:$B$1000="ACADEMICOS")*(UPPER(MAESTRO!$L$3:$L$1000)="CONFIRMADO")),ROWS($A$3:A69))),"")</f>
        <v/>
      </c>
      <c r="W69" s="10" t="str">
        <f ca="1">IFERROR(INDEX(MAESTRO!W:W,_xludf.AGGREGATE(15,6,ROW(MAESTRO!$B$3:$B$1000)/((MAESTRO!$B$3:$B$1000="ACADEMICOS")*(UPPER(MAESTRO!$L$3:$L$1000)="CONFIRMADO")),ROWS($A$3:A69))),"")</f>
        <v/>
      </c>
      <c r="X69" s="10" t="str">
        <f ca="1">IFERROR(INDEX(MAESTRO!X:X,_xludf.AGGREGATE(15,6,ROW(MAESTRO!$B$3:$B$1000)/((MAESTRO!$B$3:$B$1000="ACADEMICOS")*(UPPER(MAESTRO!$L$3:$L$1000)="CONFIRMADO")),ROWS($A$3:A69))),"")</f>
        <v/>
      </c>
    </row>
    <row r="70" spans="1:24" ht="22.05" customHeight="1">
      <c r="A70" s="21" t="str">
        <f ca="1">IFERROR(INDEX(MAESTRO!A:A,_xludf.AGGREGATE(15,6,ROW(MAESTRO!$B$3:$B$1000)/((MAESTRO!$B$3:$B$1000="ACADEMICOS")*(UPPER(MAESTRO!$L$3:$L$1000)="CONFIRMADO")),ROWS($A$3:A70))),"")</f>
        <v/>
      </c>
      <c r="B70" s="21" t="str">
        <f ca="1">IFERROR(INDEX(MAESTRO!B:B,_xludf.AGGREGATE(15,6,ROW(MAESTRO!$B$3:$B$1000)/((MAESTRO!$B$3:$B$1000="ACADEMICOS")*(UPPER(MAESTRO!$L$3:$L$1000)="CONFIRMADO")),ROWS($A$3:A70))),"")</f>
        <v/>
      </c>
      <c r="C70" s="21" t="str">
        <f ca="1">IFERROR(INDEX(MAESTRO!C:C,_xludf.AGGREGATE(15,6,ROW(MAESTRO!$B$3:$B$1000)/((MAESTRO!$B$3:$B$1000="ACADEMICOS")*(UPPER(MAESTRO!$L$3:$L$1000)="CONFIRMADO")),ROWS($A$3:A70))),"")</f>
        <v/>
      </c>
      <c r="D70" s="21" t="str">
        <f ca="1">IFERROR(INDEX(MAESTRO!D:D,_xludf.AGGREGATE(15,6,ROW(MAESTRO!$B$3:$B$1000)/((MAESTRO!$B$3:$B$1000="ACADEMICOS")*(UPPER(MAESTRO!$L$3:$L$1000)="CONFIRMADO")),ROWS($A$3:A70))),"")</f>
        <v/>
      </c>
      <c r="E70" s="21" t="str">
        <f ca="1">IFERROR(INDEX(MAESTRO!E:E,_xludf.AGGREGATE(15,6,ROW(MAESTRO!$B$3:$B$1000)/((MAESTRO!$B$3:$B$1000="ACADEMICOS")*(UPPER(MAESTRO!$L$3:$L$1000)="CONFIRMADO")),ROWS($A$3:A70))),"")</f>
        <v/>
      </c>
      <c r="F70" s="21" t="str">
        <f ca="1">IFERROR(INDEX(MAESTRO!F:F,_xludf.AGGREGATE(15,6,ROW(MAESTRO!$B$3:$B$1000)/((MAESTRO!$B$3:$B$1000="ACADEMICOS")*(UPPER(MAESTRO!$L$3:$L$1000)="CONFIRMADO")),ROWS($A$3:A70))),"")</f>
        <v/>
      </c>
      <c r="G70" s="21" t="str">
        <f ca="1">IFERROR(INDEX(MAESTRO!G:G,_xludf.AGGREGATE(15,6,ROW(MAESTRO!$B$3:$B$1000)/((MAESTRO!$B$3:$B$1000="ACADEMICOS")*(UPPER(MAESTRO!$L$3:$L$1000)="CONFIRMADO")),ROWS($A$3:A70))),"")</f>
        <v/>
      </c>
      <c r="H70" s="21" t="str">
        <f ca="1">IFERROR(INDEX(MAESTRO!H:H,_xludf.AGGREGATE(15,6,ROW(MAESTRO!$B$3:$B$1000)/((MAESTRO!$B$3:$B$1000="ACADEMICOS")*(UPPER(MAESTRO!$L$3:$L$1000)="CONFIRMADO")),ROWS($A$3:A70))),"")</f>
        <v/>
      </c>
      <c r="I70" s="21" t="str">
        <f ca="1">IFERROR(INDEX(MAESTRO!I:I,_xludf.AGGREGATE(15,6,ROW(MAESTRO!$B$3:$B$1000)/((MAESTRO!$B$3:$B$1000="ACADEMICOS")*(UPPER(MAESTRO!$L$3:$L$1000)="CONFIRMADO")),ROWS($A$3:A70))),"")</f>
        <v/>
      </c>
      <c r="J70" s="21" t="str">
        <f ca="1">IFERROR(INDEX(MAESTRO!J:J,_xludf.AGGREGATE(15,6,ROW(MAESTRO!$B$3:$B$1000)/((MAESTRO!$B$3:$B$1000="ACADEMICOS")*(UPPER(MAESTRO!$L$3:$L$1000)="CONFIRMADO")),ROWS($A$3:A70))),"")</f>
        <v/>
      </c>
      <c r="K70" s="21" t="str">
        <f ca="1">IFERROR(INDEX(MAESTRO!K:K,_xludf.AGGREGATE(15,6,ROW(MAESTRO!$B$3:$B$1000)/((MAESTRO!$B$3:$B$1000="ACADEMICOS")*(UPPER(MAESTRO!$L$3:$L$1000)="CONFIRMADO")),ROWS($A$3:A70))),"")</f>
        <v/>
      </c>
      <c r="L70" s="21" t="str">
        <f ca="1">IFERROR(INDEX(MAESTRO!L:L,_xludf.AGGREGATE(15,6,ROW(MAESTRO!$B$3:$B$1000)/((MAESTRO!$B$3:$B$1000="ACADEMICOS")*(UPPER(MAESTRO!$L$3:$L$1000)="CONFIRMADO")),ROWS($A$3:A70))),"")</f>
        <v/>
      </c>
      <c r="M70" s="21" t="str">
        <f ca="1">IFERROR(INDEX(MAESTRO!M:M,_xludf.AGGREGATE(15,6,ROW(MAESTRO!$B$3:$B$1000)/((MAESTRO!$B$3:$B$1000="ACADEMICOS")*(UPPER(MAESTRO!$L$3:$L$1000)="CONFIRMADO")),ROWS($A$3:A70))),"")</f>
        <v/>
      </c>
      <c r="N70" s="21" t="str">
        <f ca="1">IFERROR(INDEX(MAESTRO!N:N,_xludf.AGGREGATE(15,6,ROW(MAESTRO!$B$3:$B$1000)/((MAESTRO!$B$3:$B$1000="ACADEMICOS")*(UPPER(MAESTRO!$L$3:$L$1000)="CONFIRMADO")),ROWS($A$3:A70))),"")</f>
        <v/>
      </c>
      <c r="O70" s="21" t="str">
        <f ca="1">IFERROR(INDEX(MAESTRO!O:O,_xludf.AGGREGATE(15,6,ROW(MAESTRO!$B$3:$B$1000)/((MAESTRO!$B$3:$B$1000="ACADEMICOS")*(UPPER(MAESTRO!$L$3:$L$1000)="CONFIRMADO")),ROWS($A$3:A70))),"")</f>
        <v/>
      </c>
      <c r="P70" s="21" t="str">
        <f ca="1">IFERROR(INDEX(MAESTRO!P:P,_xludf.AGGREGATE(15,6,ROW(MAESTRO!$B$3:$B$1000)/((MAESTRO!$B$3:$B$1000="ACADEMICOS")*(UPPER(MAESTRO!$L$3:$L$1000)="CONFIRMADO")),ROWS($A$3:A70))),"")</f>
        <v/>
      </c>
      <c r="Q70" s="21" t="str">
        <f ca="1">IFERROR(INDEX(MAESTRO!Q:Q,_xludf.AGGREGATE(15,6,ROW(MAESTRO!$B$3:$B$1000)/((MAESTRO!$B$3:$B$1000="ACADEMICOS")*(UPPER(MAESTRO!$L$3:$L$1000)="CONFIRMADO")),ROWS($A$3:A70))),"")</f>
        <v/>
      </c>
      <c r="R70" s="21" t="str">
        <f ca="1">IFERROR(INDEX(MAESTRO!R:R,_xludf.AGGREGATE(15,6,ROW(MAESTRO!$B$3:$B$1000)/((MAESTRO!$B$3:$B$1000="ACADEMICOS")*(UPPER(MAESTRO!$L$3:$L$1000)="CONFIRMADO")),ROWS($A$3:A70))),"")</f>
        <v/>
      </c>
      <c r="S70" s="21" t="str">
        <f ca="1">IFERROR(INDEX(MAESTRO!S:S,_xludf.AGGREGATE(15,6,ROW(MAESTRO!$B$3:$B$1000)/((MAESTRO!$B$3:$B$1000="ACADEMICOS")*(UPPER(MAESTRO!$L$3:$L$1000)="CONFIRMADO")),ROWS($A$3:A70))),"")</f>
        <v/>
      </c>
      <c r="T70" s="21" t="str">
        <f ca="1">IFERROR(INDEX(MAESTRO!T:T,_xludf.AGGREGATE(15,6,ROW(MAESTRO!$B$3:$B$1000)/((MAESTRO!$B$3:$B$1000="ACADEMICOS")*(UPPER(MAESTRO!$L$3:$L$1000)="CONFIRMADO")),ROWS($A$3:A70))),"")</f>
        <v/>
      </c>
      <c r="U70" s="21" t="str">
        <f ca="1">IFERROR(INDEX(MAESTRO!U:U,_xludf.AGGREGATE(15,6,ROW(MAESTRO!$B$3:$B$1000)/((MAESTRO!$B$3:$B$1000="ACADEMICOS")*(UPPER(MAESTRO!$L$3:$L$1000)="CONFIRMADO")),ROWS($A$3:A70))),"")</f>
        <v/>
      </c>
      <c r="V70" s="21" t="str">
        <f ca="1">IFERROR(INDEX(MAESTRO!V:V,_xludf.AGGREGATE(15,6,ROW(MAESTRO!$B$3:$B$1000)/((MAESTRO!$B$3:$B$1000="ACADEMICOS")*(UPPER(MAESTRO!$L$3:$L$1000)="CONFIRMADO")),ROWS($A$3:A70))),"")</f>
        <v/>
      </c>
      <c r="W70" s="21" t="str">
        <f ca="1">IFERROR(INDEX(MAESTRO!W:W,_xludf.AGGREGATE(15,6,ROW(MAESTRO!$B$3:$B$1000)/((MAESTRO!$B$3:$B$1000="ACADEMICOS")*(UPPER(MAESTRO!$L$3:$L$1000)="CONFIRMADO")),ROWS($A$3:A70))),"")</f>
        <v/>
      </c>
      <c r="X70" s="21" t="str">
        <f ca="1">IFERROR(INDEX(MAESTRO!X:X,_xludf.AGGREGATE(15,6,ROW(MAESTRO!$B$3:$B$1000)/((MAESTRO!$B$3:$B$1000="ACADEMICOS")*(UPPER(MAESTRO!$L$3:$L$1000)="CONFIRMADO")),ROWS($A$3:A70))),"")</f>
        <v/>
      </c>
    </row>
    <row r="71" spans="1:24" ht="22.05" customHeight="1">
      <c r="A71" s="10" t="str">
        <f ca="1">IFERROR(INDEX(MAESTRO!A:A,_xludf.AGGREGATE(15,6,ROW(MAESTRO!$B$3:$B$1000)/((MAESTRO!$B$3:$B$1000="ACADEMICOS")*(UPPER(MAESTRO!$L$3:$L$1000)="CONFIRMADO")),ROWS($A$3:A71))),"")</f>
        <v/>
      </c>
      <c r="B71" s="10" t="str">
        <f ca="1">IFERROR(INDEX(MAESTRO!B:B,_xludf.AGGREGATE(15,6,ROW(MAESTRO!$B$3:$B$1000)/((MAESTRO!$B$3:$B$1000="ACADEMICOS")*(UPPER(MAESTRO!$L$3:$L$1000)="CONFIRMADO")),ROWS($A$3:A71))),"")</f>
        <v/>
      </c>
      <c r="C71" s="10" t="str">
        <f ca="1">IFERROR(INDEX(MAESTRO!C:C,_xludf.AGGREGATE(15,6,ROW(MAESTRO!$B$3:$B$1000)/((MAESTRO!$B$3:$B$1000="ACADEMICOS")*(UPPER(MAESTRO!$L$3:$L$1000)="CONFIRMADO")),ROWS($A$3:A71))),"")</f>
        <v/>
      </c>
      <c r="D71" s="10" t="str">
        <f ca="1">IFERROR(INDEX(MAESTRO!D:D,_xludf.AGGREGATE(15,6,ROW(MAESTRO!$B$3:$B$1000)/((MAESTRO!$B$3:$B$1000="ACADEMICOS")*(UPPER(MAESTRO!$L$3:$L$1000)="CONFIRMADO")),ROWS($A$3:A71))),"")</f>
        <v/>
      </c>
      <c r="E71" s="10" t="str">
        <f ca="1">IFERROR(INDEX(MAESTRO!E:E,_xludf.AGGREGATE(15,6,ROW(MAESTRO!$B$3:$B$1000)/((MAESTRO!$B$3:$B$1000="ACADEMICOS")*(UPPER(MAESTRO!$L$3:$L$1000)="CONFIRMADO")),ROWS($A$3:A71))),"")</f>
        <v/>
      </c>
      <c r="F71" s="10" t="str">
        <f ca="1">IFERROR(INDEX(MAESTRO!F:F,_xludf.AGGREGATE(15,6,ROW(MAESTRO!$B$3:$B$1000)/((MAESTRO!$B$3:$B$1000="ACADEMICOS")*(UPPER(MAESTRO!$L$3:$L$1000)="CONFIRMADO")),ROWS($A$3:A71))),"")</f>
        <v/>
      </c>
      <c r="G71" s="10" t="str">
        <f ca="1">IFERROR(INDEX(MAESTRO!G:G,_xludf.AGGREGATE(15,6,ROW(MAESTRO!$B$3:$B$1000)/((MAESTRO!$B$3:$B$1000="ACADEMICOS")*(UPPER(MAESTRO!$L$3:$L$1000)="CONFIRMADO")),ROWS($A$3:A71))),"")</f>
        <v/>
      </c>
      <c r="H71" s="10" t="str">
        <f ca="1">IFERROR(INDEX(MAESTRO!H:H,_xludf.AGGREGATE(15,6,ROW(MAESTRO!$B$3:$B$1000)/((MAESTRO!$B$3:$B$1000="ACADEMICOS")*(UPPER(MAESTRO!$L$3:$L$1000)="CONFIRMADO")),ROWS($A$3:A71))),"")</f>
        <v/>
      </c>
      <c r="I71" s="10" t="str">
        <f ca="1">IFERROR(INDEX(MAESTRO!I:I,_xludf.AGGREGATE(15,6,ROW(MAESTRO!$B$3:$B$1000)/((MAESTRO!$B$3:$B$1000="ACADEMICOS")*(UPPER(MAESTRO!$L$3:$L$1000)="CONFIRMADO")),ROWS($A$3:A71))),"")</f>
        <v/>
      </c>
      <c r="J71" s="10" t="str">
        <f ca="1">IFERROR(INDEX(MAESTRO!J:J,_xludf.AGGREGATE(15,6,ROW(MAESTRO!$B$3:$B$1000)/((MAESTRO!$B$3:$B$1000="ACADEMICOS")*(UPPER(MAESTRO!$L$3:$L$1000)="CONFIRMADO")),ROWS($A$3:A71))),"")</f>
        <v/>
      </c>
      <c r="K71" s="10" t="str">
        <f ca="1">IFERROR(INDEX(MAESTRO!K:K,_xludf.AGGREGATE(15,6,ROW(MAESTRO!$B$3:$B$1000)/((MAESTRO!$B$3:$B$1000="ACADEMICOS")*(UPPER(MAESTRO!$L$3:$L$1000)="CONFIRMADO")),ROWS($A$3:A71))),"")</f>
        <v/>
      </c>
      <c r="L71" s="10" t="str">
        <f ca="1">IFERROR(INDEX(MAESTRO!L:L,_xludf.AGGREGATE(15,6,ROW(MAESTRO!$B$3:$B$1000)/((MAESTRO!$B$3:$B$1000="ACADEMICOS")*(UPPER(MAESTRO!$L$3:$L$1000)="CONFIRMADO")),ROWS($A$3:A71))),"")</f>
        <v/>
      </c>
      <c r="M71" s="10" t="str">
        <f ca="1">IFERROR(INDEX(MAESTRO!M:M,_xludf.AGGREGATE(15,6,ROW(MAESTRO!$B$3:$B$1000)/((MAESTRO!$B$3:$B$1000="ACADEMICOS")*(UPPER(MAESTRO!$L$3:$L$1000)="CONFIRMADO")),ROWS($A$3:A71))),"")</f>
        <v/>
      </c>
      <c r="N71" s="10" t="str">
        <f ca="1">IFERROR(INDEX(MAESTRO!N:N,_xludf.AGGREGATE(15,6,ROW(MAESTRO!$B$3:$B$1000)/((MAESTRO!$B$3:$B$1000="ACADEMICOS")*(UPPER(MAESTRO!$L$3:$L$1000)="CONFIRMADO")),ROWS($A$3:A71))),"")</f>
        <v/>
      </c>
      <c r="O71" s="10" t="str">
        <f ca="1">IFERROR(INDEX(MAESTRO!O:O,_xludf.AGGREGATE(15,6,ROW(MAESTRO!$B$3:$B$1000)/((MAESTRO!$B$3:$B$1000="ACADEMICOS")*(UPPER(MAESTRO!$L$3:$L$1000)="CONFIRMADO")),ROWS($A$3:A71))),"")</f>
        <v/>
      </c>
      <c r="P71" s="10" t="str">
        <f ca="1">IFERROR(INDEX(MAESTRO!P:P,_xludf.AGGREGATE(15,6,ROW(MAESTRO!$B$3:$B$1000)/((MAESTRO!$B$3:$B$1000="ACADEMICOS")*(UPPER(MAESTRO!$L$3:$L$1000)="CONFIRMADO")),ROWS($A$3:A71))),"")</f>
        <v/>
      </c>
      <c r="Q71" s="10" t="str">
        <f ca="1">IFERROR(INDEX(MAESTRO!Q:Q,_xludf.AGGREGATE(15,6,ROW(MAESTRO!$B$3:$B$1000)/((MAESTRO!$B$3:$B$1000="ACADEMICOS")*(UPPER(MAESTRO!$L$3:$L$1000)="CONFIRMADO")),ROWS($A$3:A71))),"")</f>
        <v/>
      </c>
      <c r="R71" s="10" t="str">
        <f ca="1">IFERROR(INDEX(MAESTRO!R:R,_xludf.AGGREGATE(15,6,ROW(MAESTRO!$B$3:$B$1000)/((MAESTRO!$B$3:$B$1000="ACADEMICOS")*(UPPER(MAESTRO!$L$3:$L$1000)="CONFIRMADO")),ROWS($A$3:A71))),"")</f>
        <v/>
      </c>
      <c r="S71" s="10" t="str">
        <f ca="1">IFERROR(INDEX(MAESTRO!S:S,_xludf.AGGREGATE(15,6,ROW(MAESTRO!$B$3:$B$1000)/((MAESTRO!$B$3:$B$1000="ACADEMICOS")*(UPPER(MAESTRO!$L$3:$L$1000)="CONFIRMADO")),ROWS($A$3:A71))),"")</f>
        <v/>
      </c>
      <c r="T71" s="10" t="str">
        <f ca="1">IFERROR(INDEX(MAESTRO!T:T,_xludf.AGGREGATE(15,6,ROW(MAESTRO!$B$3:$B$1000)/((MAESTRO!$B$3:$B$1000="ACADEMICOS")*(UPPER(MAESTRO!$L$3:$L$1000)="CONFIRMADO")),ROWS($A$3:A71))),"")</f>
        <v/>
      </c>
      <c r="U71" s="10" t="str">
        <f ca="1">IFERROR(INDEX(MAESTRO!U:U,_xludf.AGGREGATE(15,6,ROW(MAESTRO!$B$3:$B$1000)/((MAESTRO!$B$3:$B$1000="ACADEMICOS")*(UPPER(MAESTRO!$L$3:$L$1000)="CONFIRMADO")),ROWS($A$3:A71))),"")</f>
        <v/>
      </c>
      <c r="V71" s="10" t="str">
        <f ca="1">IFERROR(INDEX(MAESTRO!V:V,_xludf.AGGREGATE(15,6,ROW(MAESTRO!$B$3:$B$1000)/((MAESTRO!$B$3:$B$1000="ACADEMICOS")*(UPPER(MAESTRO!$L$3:$L$1000)="CONFIRMADO")),ROWS($A$3:A71))),"")</f>
        <v/>
      </c>
      <c r="W71" s="10" t="str">
        <f ca="1">IFERROR(INDEX(MAESTRO!W:W,_xludf.AGGREGATE(15,6,ROW(MAESTRO!$B$3:$B$1000)/((MAESTRO!$B$3:$B$1000="ACADEMICOS")*(UPPER(MAESTRO!$L$3:$L$1000)="CONFIRMADO")),ROWS($A$3:A71))),"")</f>
        <v/>
      </c>
      <c r="X71" s="10" t="str">
        <f ca="1">IFERROR(INDEX(MAESTRO!X:X,_xludf.AGGREGATE(15,6,ROW(MAESTRO!$B$3:$B$1000)/((MAESTRO!$B$3:$B$1000="ACADEMICOS")*(UPPER(MAESTRO!$L$3:$L$1000)="CONFIRMADO")),ROWS($A$3:A71))),"")</f>
        <v/>
      </c>
    </row>
    <row r="72" spans="1:24" ht="22.05" customHeight="1">
      <c r="A72" s="21" t="str">
        <f ca="1">IFERROR(INDEX(MAESTRO!A:A,_xludf.AGGREGATE(15,6,ROW(MAESTRO!$B$3:$B$1000)/((MAESTRO!$B$3:$B$1000="ACADEMICOS")*(UPPER(MAESTRO!$L$3:$L$1000)="CONFIRMADO")),ROWS($A$3:A72))),"")</f>
        <v/>
      </c>
      <c r="B72" s="21" t="str">
        <f ca="1">IFERROR(INDEX(MAESTRO!B:B,_xludf.AGGREGATE(15,6,ROW(MAESTRO!$B$3:$B$1000)/((MAESTRO!$B$3:$B$1000="ACADEMICOS")*(UPPER(MAESTRO!$L$3:$L$1000)="CONFIRMADO")),ROWS($A$3:A72))),"")</f>
        <v/>
      </c>
      <c r="C72" s="21" t="str">
        <f ca="1">IFERROR(INDEX(MAESTRO!C:C,_xludf.AGGREGATE(15,6,ROW(MAESTRO!$B$3:$B$1000)/((MAESTRO!$B$3:$B$1000="ACADEMICOS")*(UPPER(MAESTRO!$L$3:$L$1000)="CONFIRMADO")),ROWS($A$3:A72))),"")</f>
        <v/>
      </c>
      <c r="D72" s="21" t="str">
        <f ca="1">IFERROR(INDEX(MAESTRO!D:D,_xludf.AGGREGATE(15,6,ROW(MAESTRO!$B$3:$B$1000)/((MAESTRO!$B$3:$B$1000="ACADEMICOS")*(UPPER(MAESTRO!$L$3:$L$1000)="CONFIRMADO")),ROWS($A$3:A72))),"")</f>
        <v/>
      </c>
      <c r="E72" s="21" t="str">
        <f ca="1">IFERROR(INDEX(MAESTRO!E:E,_xludf.AGGREGATE(15,6,ROW(MAESTRO!$B$3:$B$1000)/((MAESTRO!$B$3:$B$1000="ACADEMICOS")*(UPPER(MAESTRO!$L$3:$L$1000)="CONFIRMADO")),ROWS($A$3:A72))),"")</f>
        <v/>
      </c>
      <c r="F72" s="21" t="str">
        <f ca="1">IFERROR(INDEX(MAESTRO!F:F,_xludf.AGGREGATE(15,6,ROW(MAESTRO!$B$3:$B$1000)/((MAESTRO!$B$3:$B$1000="ACADEMICOS")*(UPPER(MAESTRO!$L$3:$L$1000)="CONFIRMADO")),ROWS($A$3:A72))),"")</f>
        <v/>
      </c>
      <c r="G72" s="21" t="str">
        <f ca="1">IFERROR(INDEX(MAESTRO!G:G,_xludf.AGGREGATE(15,6,ROW(MAESTRO!$B$3:$B$1000)/((MAESTRO!$B$3:$B$1000="ACADEMICOS")*(UPPER(MAESTRO!$L$3:$L$1000)="CONFIRMADO")),ROWS($A$3:A72))),"")</f>
        <v/>
      </c>
      <c r="H72" s="21" t="str">
        <f ca="1">IFERROR(INDEX(MAESTRO!H:H,_xludf.AGGREGATE(15,6,ROW(MAESTRO!$B$3:$B$1000)/((MAESTRO!$B$3:$B$1000="ACADEMICOS")*(UPPER(MAESTRO!$L$3:$L$1000)="CONFIRMADO")),ROWS($A$3:A72))),"")</f>
        <v/>
      </c>
      <c r="I72" s="21" t="str">
        <f ca="1">IFERROR(INDEX(MAESTRO!I:I,_xludf.AGGREGATE(15,6,ROW(MAESTRO!$B$3:$B$1000)/((MAESTRO!$B$3:$B$1000="ACADEMICOS")*(UPPER(MAESTRO!$L$3:$L$1000)="CONFIRMADO")),ROWS($A$3:A72))),"")</f>
        <v/>
      </c>
      <c r="J72" s="21" t="str">
        <f ca="1">IFERROR(INDEX(MAESTRO!J:J,_xludf.AGGREGATE(15,6,ROW(MAESTRO!$B$3:$B$1000)/((MAESTRO!$B$3:$B$1000="ACADEMICOS")*(UPPER(MAESTRO!$L$3:$L$1000)="CONFIRMADO")),ROWS($A$3:A72))),"")</f>
        <v/>
      </c>
      <c r="K72" s="21" t="str">
        <f ca="1">IFERROR(INDEX(MAESTRO!K:K,_xludf.AGGREGATE(15,6,ROW(MAESTRO!$B$3:$B$1000)/((MAESTRO!$B$3:$B$1000="ACADEMICOS")*(UPPER(MAESTRO!$L$3:$L$1000)="CONFIRMADO")),ROWS($A$3:A72))),"")</f>
        <v/>
      </c>
      <c r="L72" s="21" t="str">
        <f ca="1">IFERROR(INDEX(MAESTRO!L:L,_xludf.AGGREGATE(15,6,ROW(MAESTRO!$B$3:$B$1000)/((MAESTRO!$B$3:$B$1000="ACADEMICOS")*(UPPER(MAESTRO!$L$3:$L$1000)="CONFIRMADO")),ROWS($A$3:A72))),"")</f>
        <v/>
      </c>
      <c r="M72" s="21" t="str">
        <f ca="1">IFERROR(INDEX(MAESTRO!M:M,_xludf.AGGREGATE(15,6,ROW(MAESTRO!$B$3:$B$1000)/((MAESTRO!$B$3:$B$1000="ACADEMICOS")*(UPPER(MAESTRO!$L$3:$L$1000)="CONFIRMADO")),ROWS($A$3:A72))),"")</f>
        <v/>
      </c>
      <c r="N72" s="21" t="str">
        <f ca="1">IFERROR(INDEX(MAESTRO!N:N,_xludf.AGGREGATE(15,6,ROW(MAESTRO!$B$3:$B$1000)/((MAESTRO!$B$3:$B$1000="ACADEMICOS")*(UPPER(MAESTRO!$L$3:$L$1000)="CONFIRMADO")),ROWS($A$3:A72))),"")</f>
        <v/>
      </c>
      <c r="O72" s="21" t="str">
        <f ca="1">IFERROR(INDEX(MAESTRO!O:O,_xludf.AGGREGATE(15,6,ROW(MAESTRO!$B$3:$B$1000)/((MAESTRO!$B$3:$B$1000="ACADEMICOS")*(UPPER(MAESTRO!$L$3:$L$1000)="CONFIRMADO")),ROWS($A$3:A72))),"")</f>
        <v/>
      </c>
      <c r="P72" s="21" t="str">
        <f ca="1">IFERROR(INDEX(MAESTRO!P:P,_xludf.AGGREGATE(15,6,ROW(MAESTRO!$B$3:$B$1000)/((MAESTRO!$B$3:$B$1000="ACADEMICOS")*(UPPER(MAESTRO!$L$3:$L$1000)="CONFIRMADO")),ROWS($A$3:A72))),"")</f>
        <v/>
      </c>
      <c r="Q72" s="21" t="str">
        <f ca="1">IFERROR(INDEX(MAESTRO!Q:Q,_xludf.AGGREGATE(15,6,ROW(MAESTRO!$B$3:$B$1000)/((MAESTRO!$B$3:$B$1000="ACADEMICOS")*(UPPER(MAESTRO!$L$3:$L$1000)="CONFIRMADO")),ROWS($A$3:A72))),"")</f>
        <v/>
      </c>
      <c r="R72" s="21" t="str">
        <f ca="1">IFERROR(INDEX(MAESTRO!R:R,_xludf.AGGREGATE(15,6,ROW(MAESTRO!$B$3:$B$1000)/((MAESTRO!$B$3:$B$1000="ACADEMICOS")*(UPPER(MAESTRO!$L$3:$L$1000)="CONFIRMADO")),ROWS($A$3:A72))),"")</f>
        <v/>
      </c>
      <c r="S72" s="21" t="str">
        <f ca="1">IFERROR(INDEX(MAESTRO!S:S,_xludf.AGGREGATE(15,6,ROW(MAESTRO!$B$3:$B$1000)/((MAESTRO!$B$3:$B$1000="ACADEMICOS")*(UPPER(MAESTRO!$L$3:$L$1000)="CONFIRMADO")),ROWS($A$3:A72))),"")</f>
        <v/>
      </c>
      <c r="T72" s="21" t="str">
        <f ca="1">IFERROR(INDEX(MAESTRO!T:T,_xludf.AGGREGATE(15,6,ROW(MAESTRO!$B$3:$B$1000)/((MAESTRO!$B$3:$B$1000="ACADEMICOS")*(UPPER(MAESTRO!$L$3:$L$1000)="CONFIRMADO")),ROWS($A$3:A72))),"")</f>
        <v/>
      </c>
      <c r="U72" s="21" t="str">
        <f ca="1">IFERROR(INDEX(MAESTRO!U:U,_xludf.AGGREGATE(15,6,ROW(MAESTRO!$B$3:$B$1000)/((MAESTRO!$B$3:$B$1000="ACADEMICOS")*(UPPER(MAESTRO!$L$3:$L$1000)="CONFIRMADO")),ROWS($A$3:A72))),"")</f>
        <v/>
      </c>
      <c r="V72" s="21" t="str">
        <f ca="1">IFERROR(INDEX(MAESTRO!V:V,_xludf.AGGREGATE(15,6,ROW(MAESTRO!$B$3:$B$1000)/((MAESTRO!$B$3:$B$1000="ACADEMICOS")*(UPPER(MAESTRO!$L$3:$L$1000)="CONFIRMADO")),ROWS($A$3:A72))),"")</f>
        <v/>
      </c>
      <c r="W72" s="21" t="str">
        <f ca="1">IFERROR(INDEX(MAESTRO!W:W,_xludf.AGGREGATE(15,6,ROW(MAESTRO!$B$3:$B$1000)/((MAESTRO!$B$3:$B$1000="ACADEMICOS")*(UPPER(MAESTRO!$L$3:$L$1000)="CONFIRMADO")),ROWS($A$3:A72))),"")</f>
        <v/>
      </c>
      <c r="X72" s="21" t="str">
        <f ca="1">IFERROR(INDEX(MAESTRO!X:X,_xludf.AGGREGATE(15,6,ROW(MAESTRO!$B$3:$B$1000)/((MAESTRO!$B$3:$B$1000="ACADEMICOS")*(UPPER(MAESTRO!$L$3:$L$1000)="CONFIRMADO")),ROWS($A$3:A72))),"")</f>
        <v/>
      </c>
    </row>
    <row r="73" spans="1:24" ht="22.05" customHeight="1">
      <c r="A73" s="10" t="str">
        <f ca="1">IFERROR(INDEX(MAESTRO!A:A,_xludf.AGGREGATE(15,6,ROW(MAESTRO!$B$3:$B$1000)/((MAESTRO!$B$3:$B$1000="ACADEMICOS")*(UPPER(MAESTRO!$L$3:$L$1000)="CONFIRMADO")),ROWS($A$3:A73))),"")</f>
        <v/>
      </c>
      <c r="B73" s="10" t="str">
        <f ca="1">IFERROR(INDEX(MAESTRO!B:B,_xludf.AGGREGATE(15,6,ROW(MAESTRO!$B$3:$B$1000)/((MAESTRO!$B$3:$B$1000="ACADEMICOS")*(UPPER(MAESTRO!$L$3:$L$1000)="CONFIRMADO")),ROWS($A$3:A73))),"")</f>
        <v/>
      </c>
      <c r="C73" s="10" t="str">
        <f ca="1">IFERROR(INDEX(MAESTRO!C:C,_xludf.AGGREGATE(15,6,ROW(MAESTRO!$B$3:$B$1000)/((MAESTRO!$B$3:$B$1000="ACADEMICOS")*(UPPER(MAESTRO!$L$3:$L$1000)="CONFIRMADO")),ROWS($A$3:A73))),"")</f>
        <v/>
      </c>
      <c r="D73" s="10" t="str">
        <f ca="1">IFERROR(INDEX(MAESTRO!D:D,_xludf.AGGREGATE(15,6,ROW(MAESTRO!$B$3:$B$1000)/((MAESTRO!$B$3:$B$1000="ACADEMICOS")*(UPPER(MAESTRO!$L$3:$L$1000)="CONFIRMADO")),ROWS($A$3:A73))),"")</f>
        <v/>
      </c>
      <c r="E73" s="10" t="str">
        <f ca="1">IFERROR(INDEX(MAESTRO!E:E,_xludf.AGGREGATE(15,6,ROW(MAESTRO!$B$3:$B$1000)/((MAESTRO!$B$3:$B$1000="ACADEMICOS")*(UPPER(MAESTRO!$L$3:$L$1000)="CONFIRMADO")),ROWS($A$3:A73))),"")</f>
        <v/>
      </c>
      <c r="F73" s="10" t="str">
        <f ca="1">IFERROR(INDEX(MAESTRO!F:F,_xludf.AGGREGATE(15,6,ROW(MAESTRO!$B$3:$B$1000)/((MAESTRO!$B$3:$B$1000="ACADEMICOS")*(UPPER(MAESTRO!$L$3:$L$1000)="CONFIRMADO")),ROWS($A$3:A73))),"")</f>
        <v/>
      </c>
      <c r="G73" s="10" t="str">
        <f ca="1">IFERROR(INDEX(MAESTRO!G:G,_xludf.AGGREGATE(15,6,ROW(MAESTRO!$B$3:$B$1000)/((MAESTRO!$B$3:$B$1000="ACADEMICOS")*(UPPER(MAESTRO!$L$3:$L$1000)="CONFIRMADO")),ROWS($A$3:A73))),"")</f>
        <v/>
      </c>
      <c r="H73" s="10" t="str">
        <f ca="1">IFERROR(INDEX(MAESTRO!H:H,_xludf.AGGREGATE(15,6,ROW(MAESTRO!$B$3:$B$1000)/((MAESTRO!$B$3:$B$1000="ACADEMICOS")*(UPPER(MAESTRO!$L$3:$L$1000)="CONFIRMADO")),ROWS($A$3:A73))),"")</f>
        <v/>
      </c>
      <c r="I73" s="10" t="str">
        <f ca="1">IFERROR(INDEX(MAESTRO!I:I,_xludf.AGGREGATE(15,6,ROW(MAESTRO!$B$3:$B$1000)/((MAESTRO!$B$3:$B$1000="ACADEMICOS")*(UPPER(MAESTRO!$L$3:$L$1000)="CONFIRMADO")),ROWS($A$3:A73))),"")</f>
        <v/>
      </c>
      <c r="J73" s="10" t="str">
        <f ca="1">IFERROR(INDEX(MAESTRO!J:J,_xludf.AGGREGATE(15,6,ROW(MAESTRO!$B$3:$B$1000)/((MAESTRO!$B$3:$B$1000="ACADEMICOS")*(UPPER(MAESTRO!$L$3:$L$1000)="CONFIRMADO")),ROWS($A$3:A73))),"")</f>
        <v/>
      </c>
      <c r="K73" s="10" t="str">
        <f ca="1">IFERROR(INDEX(MAESTRO!K:K,_xludf.AGGREGATE(15,6,ROW(MAESTRO!$B$3:$B$1000)/((MAESTRO!$B$3:$B$1000="ACADEMICOS")*(UPPER(MAESTRO!$L$3:$L$1000)="CONFIRMADO")),ROWS($A$3:A73))),"")</f>
        <v/>
      </c>
      <c r="L73" s="10" t="str">
        <f ca="1">IFERROR(INDEX(MAESTRO!L:L,_xludf.AGGREGATE(15,6,ROW(MAESTRO!$B$3:$B$1000)/((MAESTRO!$B$3:$B$1000="ACADEMICOS")*(UPPER(MAESTRO!$L$3:$L$1000)="CONFIRMADO")),ROWS($A$3:A73))),"")</f>
        <v/>
      </c>
      <c r="M73" s="10" t="str">
        <f ca="1">IFERROR(INDEX(MAESTRO!M:M,_xludf.AGGREGATE(15,6,ROW(MAESTRO!$B$3:$B$1000)/((MAESTRO!$B$3:$B$1000="ACADEMICOS")*(UPPER(MAESTRO!$L$3:$L$1000)="CONFIRMADO")),ROWS($A$3:A73))),"")</f>
        <v/>
      </c>
      <c r="N73" s="10" t="str">
        <f ca="1">IFERROR(INDEX(MAESTRO!N:N,_xludf.AGGREGATE(15,6,ROW(MAESTRO!$B$3:$B$1000)/((MAESTRO!$B$3:$B$1000="ACADEMICOS")*(UPPER(MAESTRO!$L$3:$L$1000)="CONFIRMADO")),ROWS($A$3:A73))),"")</f>
        <v/>
      </c>
      <c r="O73" s="10" t="str">
        <f ca="1">IFERROR(INDEX(MAESTRO!O:O,_xludf.AGGREGATE(15,6,ROW(MAESTRO!$B$3:$B$1000)/((MAESTRO!$B$3:$B$1000="ACADEMICOS")*(UPPER(MAESTRO!$L$3:$L$1000)="CONFIRMADO")),ROWS($A$3:A73))),"")</f>
        <v/>
      </c>
      <c r="P73" s="10" t="str">
        <f ca="1">IFERROR(INDEX(MAESTRO!P:P,_xludf.AGGREGATE(15,6,ROW(MAESTRO!$B$3:$B$1000)/((MAESTRO!$B$3:$B$1000="ACADEMICOS")*(UPPER(MAESTRO!$L$3:$L$1000)="CONFIRMADO")),ROWS($A$3:A73))),"")</f>
        <v/>
      </c>
      <c r="Q73" s="10" t="str">
        <f ca="1">IFERROR(INDEX(MAESTRO!Q:Q,_xludf.AGGREGATE(15,6,ROW(MAESTRO!$B$3:$B$1000)/((MAESTRO!$B$3:$B$1000="ACADEMICOS")*(UPPER(MAESTRO!$L$3:$L$1000)="CONFIRMADO")),ROWS($A$3:A73))),"")</f>
        <v/>
      </c>
      <c r="R73" s="10" t="str">
        <f ca="1">IFERROR(INDEX(MAESTRO!R:R,_xludf.AGGREGATE(15,6,ROW(MAESTRO!$B$3:$B$1000)/((MAESTRO!$B$3:$B$1000="ACADEMICOS")*(UPPER(MAESTRO!$L$3:$L$1000)="CONFIRMADO")),ROWS($A$3:A73))),"")</f>
        <v/>
      </c>
      <c r="S73" s="10" t="str">
        <f ca="1">IFERROR(INDEX(MAESTRO!S:S,_xludf.AGGREGATE(15,6,ROW(MAESTRO!$B$3:$B$1000)/((MAESTRO!$B$3:$B$1000="ACADEMICOS")*(UPPER(MAESTRO!$L$3:$L$1000)="CONFIRMADO")),ROWS($A$3:A73))),"")</f>
        <v/>
      </c>
      <c r="T73" s="10" t="str">
        <f ca="1">IFERROR(INDEX(MAESTRO!T:T,_xludf.AGGREGATE(15,6,ROW(MAESTRO!$B$3:$B$1000)/((MAESTRO!$B$3:$B$1000="ACADEMICOS")*(UPPER(MAESTRO!$L$3:$L$1000)="CONFIRMADO")),ROWS($A$3:A73))),"")</f>
        <v/>
      </c>
      <c r="U73" s="10" t="str">
        <f ca="1">IFERROR(INDEX(MAESTRO!U:U,_xludf.AGGREGATE(15,6,ROW(MAESTRO!$B$3:$B$1000)/((MAESTRO!$B$3:$B$1000="ACADEMICOS")*(UPPER(MAESTRO!$L$3:$L$1000)="CONFIRMADO")),ROWS($A$3:A73))),"")</f>
        <v/>
      </c>
      <c r="V73" s="10" t="str">
        <f ca="1">IFERROR(INDEX(MAESTRO!V:V,_xludf.AGGREGATE(15,6,ROW(MAESTRO!$B$3:$B$1000)/((MAESTRO!$B$3:$B$1000="ACADEMICOS")*(UPPER(MAESTRO!$L$3:$L$1000)="CONFIRMADO")),ROWS($A$3:A73))),"")</f>
        <v/>
      </c>
      <c r="W73" s="10" t="str">
        <f ca="1">IFERROR(INDEX(MAESTRO!W:W,_xludf.AGGREGATE(15,6,ROW(MAESTRO!$B$3:$B$1000)/((MAESTRO!$B$3:$B$1000="ACADEMICOS")*(UPPER(MAESTRO!$L$3:$L$1000)="CONFIRMADO")),ROWS($A$3:A73))),"")</f>
        <v/>
      </c>
      <c r="X73" s="10" t="str">
        <f ca="1">IFERROR(INDEX(MAESTRO!X:X,_xludf.AGGREGATE(15,6,ROW(MAESTRO!$B$3:$B$1000)/((MAESTRO!$B$3:$B$1000="ACADEMICOS")*(UPPER(MAESTRO!$L$3:$L$1000)="CONFIRMADO")),ROWS($A$3:A73))),"")</f>
        <v/>
      </c>
    </row>
    <row r="74" spans="1:24" ht="22.05" customHeight="1">
      <c r="A74" s="21" t="str">
        <f ca="1">IFERROR(INDEX(MAESTRO!A:A,_xludf.AGGREGATE(15,6,ROW(MAESTRO!$B$3:$B$1000)/((MAESTRO!$B$3:$B$1000="ACADEMICOS")*(UPPER(MAESTRO!$L$3:$L$1000)="CONFIRMADO")),ROWS($A$3:A74))),"")</f>
        <v/>
      </c>
      <c r="B74" s="21" t="str">
        <f ca="1">IFERROR(INDEX(MAESTRO!B:B,_xludf.AGGREGATE(15,6,ROW(MAESTRO!$B$3:$B$1000)/((MAESTRO!$B$3:$B$1000="ACADEMICOS")*(UPPER(MAESTRO!$L$3:$L$1000)="CONFIRMADO")),ROWS($A$3:A74))),"")</f>
        <v/>
      </c>
      <c r="C74" s="21" t="str">
        <f ca="1">IFERROR(INDEX(MAESTRO!C:C,_xludf.AGGREGATE(15,6,ROW(MAESTRO!$B$3:$B$1000)/((MAESTRO!$B$3:$B$1000="ACADEMICOS")*(UPPER(MAESTRO!$L$3:$L$1000)="CONFIRMADO")),ROWS($A$3:A74))),"")</f>
        <v/>
      </c>
      <c r="D74" s="21" t="str">
        <f ca="1">IFERROR(INDEX(MAESTRO!D:D,_xludf.AGGREGATE(15,6,ROW(MAESTRO!$B$3:$B$1000)/((MAESTRO!$B$3:$B$1000="ACADEMICOS")*(UPPER(MAESTRO!$L$3:$L$1000)="CONFIRMADO")),ROWS($A$3:A74))),"")</f>
        <v/>
      </c>
      <c r="E74" s="21" t="str">
        <f ca="1">IFERROR(INDEX(MAESTRO!E:E,_xludf.AGGREGATE(15,6,ROW(MAESTRO!$B$3:$B$1000)/((MAESTRO!$B$3:$B$1000="ACADEMICOS")*(UPPER(MAESTRO!$L$3:$L$1000)="CONFIRMADO")),ROWS($A$3:A74))),"")</f>
        <v/>
      </c>
      <c r="F74" s="21" t="str">
        <f ca="1">IFERROR(INDEX(MAESTRO!F:F,_xludf.AGGREGATE(15,6,ROW(MAESTRO!$B$3:$B$1000)/((MAESTRO!$B$3:$B$1000="ACADEMICOS")*(UPPER(MAESTRO!$L$3:$L$1000)="CONFIRMADO")),ROWS($A$3:A74))),"")</f>
        <v/>
      </c>
      <c r="G74" s="21" t="str">
        <f ca="1">IFERROR(INDEX(MAESTRO!G:G,_xludf.AGGREGATE(15,6,ROW(MAESTRO!$B$3:$B$1000)/((MAESTRO!$B$3:$B$1000="ACADEMICOS")*(UPPER(MAESTRO!$L$3:$L$1000)="CONFIRMADO")),ROWS($A$3:A74))),"")</f>
        <v/>
      </c>
      <c r="H74" s="21" t="str">
        <f ca="1">IFERROR(INDEX(MAESTRO!H:H,_xludf.AGGREGATE(15,6,ROW(MAESTRO!$B$3:$B$1000)/((MAESTRO!$B$3:$B$1000="ACADEMICOS")*(UPPER(MAESTRO!$L$3:$L$1000)="CONFIRMADO")),ROWS($A$3:A74))),"")</f>
        <v/>
      </c>
      <c r="I74" s="21" t="str">
        <f ca="1">IFERROR(INDEX(MAESTRO!I:I,_xludf.AGGREGATE(15,6,ROW(MAESTRO!$B$3:$B$1000)/((MAESTRO!$B$3:$B$1000="ACADEMICOS")*(UPPER(MAESTRO!$L$3:$L$1000)="CONFIRMADO")),ROWS($A$3:A74))),"")</f>
        <v/>
      </c>
      <c r="J74" s="21" t="str">
        <f ca="1">IFERROR(INDEX(MAESTRO!J:J,_xludf.AGGREGATE(15,6,ROW(MAESTRO!$B$3:$B$1000)/((MAESTRO!$B$3:$B$1000="ACADEMICOS")*(UPPER(MAESTRO!$L$3:$L$1000)="CONFIRMADO")),ROWS($A$3:A74))),"")</f>
        <v/>
      </c>
      <c r="K74" s="21" t="str">
        <f ca="1">IFERROR(INDEX(MAESTRO!K:K,_xludf.AGGREGATE(15,6,ROW(MAESTRO!$B$3:$B$1000)/((MAESTRO!$B$3:$B$1000="ACADEMICOS")*(UPPER(MAESTRO!$L$3:$L$1000)="CONFIRMADO")),ROWS($A$3:A74))),"")</f>
        <v/>
      </c>
      <c r="L74" s="21" t="str">
        <f ca="1">IFERROR(INDEX(MAESTRO!L:L,_xludf.AGGREGATE(15,6,ROW(MAESTRO!$B$3:$B$1000)/((MAESTRO!$B$3:$B$1000="ACADEMICOS")*(UPPER(MAESTRO!$L$3:$L$1000)="CONFIRMADO")),ROWS($A$3:A74))),"")</f>
        <v/>
      </c>
      <c r="M74" s="21" t="str">
        <f ca="1">IFERROR(INDEX(MAESTRO!M:M,_xludf.AGGREGATE(15,6,ROW(MAESTRO!$B$3:$B$1000)/((MAESTRO!$B$3:$B$1000="ACADEMICOS")*(UPPER(MAESTRO!$L$3:$L$1000)="CONFIRMADO")),ROWS($A$3:A74))),"")</f>
        <v/>
      </c>
      <c r="N74" s="21" t="str">
        <f ca="1">IFERROR(INDEX(MAESTRO!N:N,_xludf.AGGREGATE(15,6,ROW(MAESTRO!$B$3:$B$1000)/((MAESTRO!$B$3:$B$1000="ACADEMICOS")*(UPPER(MAESTRO!$L$3:$L$1000)="CONFIRMADO")),ROWS($A$3:A74))),"")</f>
        <v/>
      </c>
      <c r="O74" s="21" t="str">
        <f ca="1">IFERROR(INDEX(MAESTRO!O:O,_xludf.AGGREGATE(15,6,ROW(MAESTRO!$B$3:$B$1000)/((MAESTRO!$B$3:$B$1000="ACADEMICOS")*(UPPER(MAESTRO!$L$3:$L$1000)="CONFIRMADO")),ROWS($A$3:A74))),"")</f>
        <v/>
      </c>
      <c r="P74" s="21" t="str">
        <f ca="1">IFERROR(INDEX(MAESTRO!P:P,_xludf.AGGREGATE(15,6,ROW(MAESTRO!$B$3:$B$1000)/((MAESTRO!$B$3:$B$1000="ACADEMICOS")*(UPPER(MAESTRO!$L$3:$L$1000)="CONFIRMADO")),ROWS($A$3:A74))),"")</f>
        <v/>
      </c>
      <c r="Q74" s="21" t="str">
        <f ca="1">IFERROR(INDEX(MAESTRO!Q:Q,_xludf.AGGREGATE(15,6,ROW(MAESTRO!$B$3:$B$1000)/((MAESTRO!$B$3:$B$1000="ACADEMICOS")*(UPPER(MAESTRO!$L$3:$L$1000)="CONFIRMADO")),ROWS($A$3:A74))),"")</f>
        <v/>
      </c>
      <c r="R74" s="21" t="str">
        <f ca="1">IFERROR(INDEX(MAESTRO!R:R,_xludf.AGGREGATE(15,6,ROW(MAESTRO!$B$3:$B$1000)/((MAESTRO!$B$3:$B$1000="ACADEMICOS")*(UPPER(MAESTRO!$L$3:$L$1000)="CONFIRMADO")),ROWS($A$3:A74))),"")</f>
        <v/>
      </c>
      <c r="S74" s="21" t="str">
        <f ca="1">IFERROR(INDEX(MAESTRO!S:S,_xludf.AGGREGATE(15,6,ROW(MAESTRO!$B$3:$B$1000)/((MAESTRO!$B$3:$B$1000="ACADEMICOS")*(UPPER(MAESTRO!$L$3:$L$1000)="CONFIRMADO")),ROWS($A$3:A74))),"")</f>
        <v/>
      </c>
      <c r="T74" s="21" t="str">
        <f ca="1">IFERROR(INDEX(MAESTRO!T:T,_xludf.AGGREGATE(15,6,ROW(MAESTRO!$B$3:$B$1000)/((MAESTRO!$B$3:$B$1000="ACADEMICOS")*(UPPER(MAESTRO!$L$3:$L$1000)="CONFIRMADO")),ROWS($A$3:A74))),"")</f>
        <v/>
      </c>
      <c r="U74" s="21" t="str">
        <f ca="1">IFERROR(INDEX(MAESTRO!U:U,_xludf.AGGREGATE(15,6,ROW(MAESTRO!$B$3:$B$1000)/((MAESTRO!$B$3:$B$1000="ACADEMICOS")*(UPPER(MAESTRO!$L$3:$L$1000)="CONFIRMADO")),ROWS($A$3:A74))),"")</f>
        <v/>
      </c>
      <c r="V74" s="21" t="str">
        <f ca="1">IFERROR(INDEX(MAESTRO!V:V,_xludf.AGGREGATE(15,6,ROW(MAESTRO!$B$3:$B$1000)/((MAESTRO!$B$3:$B$1000="ACADEMICOS")*(UPPER(MAESTRO!$L$3:$L$1000)="CONFIRMADO")),ROWS($A$3:A74))),"")</f>
        <v/>
      </c>
      <c r="W74" s="21" t="str">
        <f ca="1">IFERROR(INDEX(MAESTRO!W:W,_xludf.AGGREGATE(15,6,ROW(MAESTRO!$B$3:$B$1000)/((MAESTRO!$B$3:$B$1000="ACADEMICOS")*(UPPER(MAESTRO!$L$3:$L$1000)="CONFIRMADO")),ROWS($A$3:A74))),"")</f>
        <v/>
      </c>
      <c r="X74" s="21" t="str">
        <f ca="1">IFERROR(INDEX(MAESTRO!X:X,_xludf.AGGREGATE(15,6,ROW(MAESTRO!$B$3:$B$1000)/((MAESTRO!$B$3:$B$1000="ACADEMICOS")*(UPPER(MAESTRO!$L$3:$L$1000)="CONFIRMADO")),ROWS($A$3:A74))),"")</f>
        <v/>
      </c>
    </row>
    <row r="75" spans="1:24" ht="22.05" customHeight="1">
      <c r="A75" s="10" t="str">
        <f ca="1">IFERROR(INDEX(MAESTRO!A:A,_xludf.AGGREGATE(15,6,ROW(MAESTRO!$B$3:$B$1000)/((MAESTRO!$B$3:$B$1000="ACADEMICOS")*(UPPER(MAESTRO!$L$3:$L$1000)="CONFIRMADO")),ROWS($A$3:A75))),"")</f>
        <v/>
      </c>
      <c r="B75" s="10" t="str">
        <f ca="1">IFERROR(INDEX(MAESTRO!B:B,_xludf.AGGREGATE(15,6,ROW(MAESTRO!$B$3:$B$1000)/((MAESTRO!$B$3:$B$1000="ACADEMICOS")*(UPPER(MAESTRO!$L$3:$L$1000)="CONFIRMADO")),ROWS($A$3:A75))),"")</f>
        <v/>
      </c>
      <c r="C75" s="10" t="str">
        <f ca="1">IFERROR(INDEX(MAESTRO!C:C,_xludf.AGGREGATE(15,6,ROW(MAESTRO!$B$3:$B$1000)/((MAESTRO!$B$3:$B$1000="ACADEMICOS")*(UPPER(MAESTRO!$L$3:$L$1000)="CONFIRMADO")),ROWS($A$3:A75))),"")</f>
        <v/>
      </c>
      <c r="D75" s="10" t="str">
        <f ca="1">IFERROR(INDEX(MAESTRO!D:D,_xludf.AGGREGATE(15,6,ROW(MAESTRO!$B$3:$B$1000)/((MAESTRO!$B$3:$B$1000="ACADEMICOS")*(UPPER(MAESTRO!$L$3:$L$1000)="CONFIRMADO")),ROWS($A$3:A75))),"")</f>
        <v/>
      </c>
      <c r="E75" s="10" t="str">
        <f ca="1">IFERROR(INDEX(MAESTRO!E:E,_xludf.AGGREGATE(15,6,ROW(MAESTRO!$B$3:$B$1000)/((MAESTRO!$B$3:$B$1000="ACADEMICOS")*(UPPER(MAESTRO!$L$3:$L$1000)="CONFIRMADO")),ROWS($A$3:A75))),"")</f>
        <v/>
      </c>
      <c r="F75" s="10" t="str">
        <f ca="1">IFERROR(INDEX(MAESTRO!F:F,_xludf.AGGREGATE(15,6,ROW(MAESTRO!$B$3:$B$1000)/((MAESTRO!$B$3:$B$1000="ACADEMICOS")*(UPPER(MAESTRO!$L$3:$L$1000)="CONFIRMADO")),ROWS($A$3:A75))),"")</f>
        <v/>
      </c>
      <c r="G75" s="10" t="str">
        <f ca="1">IFERROR(INDEX(MAESTRO!G:G,_xludf.AGGREGATE(15,6,ROW(MAESTRO!$B$3:$B$1000)/((MAESTRO!$B$3:$B$1000="ACADEMICOS")*(UPPER(MAESTRO!$L$3:$L$1000)="CONFIRMADO")),ROWS($A$3:A75))),"")</f>
        <v/>
      </c>
      <c r="H75" s="10" t="str">
        <f ca="1">IFERROR(INDEX(MAESTRO!H:H,_xludf.AGGREGATE(15,6,ROW(MAESTRO!$B$3:$B$1000)/((MAESTRO!$B$3:$B$1000="ACADEMICOS")*(UPPER(MAESTRO!$L$3:$L$1000)="CONFIRMADO")),ROWS($A$3:A75))),"")</f>
        <v/>
      </c>
      <c r="I75" s="10" t="str">
        <f ca="1">IFERROR(INDEX(MAESTRO!I:I,_xludf.AGGREGATE(15,6,ROW(MAESTRO!$B$3:$B$1000)/((MAESTRO!$B$3:$B$1000="ACADEMICOS")*(UPPER(MAESTRO!$L$3:$L$1000)="CONFIRMADO")),ROWS($A$3:A75))),"")</f>
        <v/>
      </c>
      <c r="J75" s="10" t="str">
        <f ca="1">IFERROR(INDEX(MAESTRO!J:J,_xludf.AGGREGATE(15,6,ROW(MAESTRO!$B$3:$B$1000)/((MAESTRO!$B$3:$B$1000="ACADEMICOS")*(UPPER(MAESTRO!$L$3:$L$1000)="CONFIRMADO")),ROWS($A$3:A75))),"")</f>
        <v/>
      </c>
      <c r="K75" s="10" t="str">
        <f ca="1">IFERROR(INDEX(MAESTRO!K:K,_xludf.AGGREGATE(15,6,ROW(MAESTRO!$B$3:$B$1000)/((MAESTRO!$B$3:$B$1000="ACADEMICOS")*(UPPER(MAESTRO!$L$3:$L$1000)="CONFIRMADO")),ROWS($A$3:A75))),"")</f>
        <v/>
      </c>
      <c r="L75" s="10" t="str">
        <f ca="1">IFERROR(INDEX(MAESTRO!L:L,_xludf.AGGREGATE(15,6,ROW(MAESTRO!$B$3:$B$1000)/((MAESTRO!$B$3:$B$1000="ACADEMICOS")*(UPPER(MAESTRO!$L$3:$L$1000)="CONFIRMADO")),ROWS($A$3:A75))),"")</f>
        <v/>
      </c>
      <c r="M75" s="10" t="str">
        <f ca="1">IFERROR(INDEX(MAESTRO!M:M,_xludf.AGGREGATE(15,6,ROW(MAESTRO!$B$3:$B$1000)/((MAESTRO!$B$3:$B$1000="ACADEMICOS")*(UPPER(MAESTRO!$L$3:$L$1000)="CONFIRMADO")),ROWS($A$3:A75))),"")</f>
        <v/>
      </c>
      <c r="N75" s="10" t="str">
        <f ca="1">IFERROR(INDEX(MAESTRO!N:N,_xludf.AGGREGATE(15,6,ROW(MAESTRO!$B$3:$B$1000)/((MAESTRO!$B$3:$B$1000="ACADEMICOS")*(UPPER(MAESTRO!$L$3:$L$1000)="CONFIRMADO")),ROWS($A$3:A75))),"")</f>
        <v/>
      </c>
      <c r="O75" s="10" t="str">
        <f ca="1">IFERROR(INDEX(MAESTRO!O:O,_xludf.AGGREGATE(15,6,ROW(MAESTRO!$B$3:$B$1000)/((MAESTRO!$B$3:$B$1000="ACADEMICOS")*(UPPER(MAESTRO!$L$3:$L$1000)="CONFIRMADO")),ROWS($A$3:A75))),"")</f>
        <v/>
      </c>
      <c r="P75" s="10" t="str">
        <f ca="1">IFERROR(INDEX(MAESTRO!P:P,_xludf.AGGREGATE(15,6,ROW(MAESTRO!$B$3:$B$1000)/((MAESTRO!$B$3:$B$1000="ACADEMICOS")*(UPPER(MAESTRO!$L$3:$L$1000)="CONFIRMADO")),ROWS($A$3:A75))),"")</f>
        <v/>
      </c>
      <c r="Q75" s="10" t="str">
        <f ca="1">IFERROR(INDEX(MAESTRO!Q:Q,_xludf.AGGREGATE(15,6,ROW(MAESTRO!$B$3:$B$1000)/((MAESTRO!$B$3:$B$1000="ACADEMICOS")*(UPPER(MAESTRO!$L$3:$L$1000)="CONFIRMADO")),ROWS($A$3:A75))),"")</f>
        <v/>
      </c>
      <c r="R75" s="10" t="str">
        <f ca="1">IFERROR(INDEX(MAESTRO!R:R,_xludf.AGGREGATE(15,6,ROW(MAESTRO!$B$3:$B$1000)/((MAESTRO!$B$3:$B$1000="ACADEMICOS")*(UPPER(MAESTRO!$L$3:$L$1000)="CONFIRMADO")),ROWS($A$3:A75))),"")</f>
        <v/>
      </c>
      <c r="S75" s="10" t="str">
        <f ca="1">IFERROR(INDEX(MAESTRO!S:S,_xludf.AGGREGATE(15,6,ROW(MAESTRO!$B$3:$B$1000)/((MAESTRO!$B$3:$B$1000="ACADEMICOS")*(UPPER(MAESTRO!$L$3:$L$1000)="CONFIRMADO")),ROWS($A$3:A75))),"")</f>
        <v/>
      </c>
      <c r="T75" s="10" t="str">
        <f ca="1">IFERROR(INDEX(MAESTRO!T:T,_xludf.AGGREGATE(15,6,ROW(MAESTRO!$B$3:$B$1000)/((MAESTRO!$B$3:$B$1000="ACADEMICOS")*(UPPER(MAESTRO!$L$3:$L$1000)="CONFIRMADO")),ROWS($A$3:A75))),"")</f>
        <v/>
      </c>
      <c r="U75" s="10" t="str">
        <f ca="1">IFERROR(INDEX(MAESTRO!U:U,_xludf.AGGREGATE(15,6,ROW(MAESTRO!$B$3:$B$1000)/((MAESTRO!$B$3:$B$1000="ACADEMICOS")*(UPPER(MAESTRO!$L$3:$L$1000)="CONFIRMADO")),ROWS($A$3:A75))),"")</f>
        <v/>
      </c>
      <c r="V75" s="10" t="str">
        <f ca="1">IFERROR(INDEX(MAESTRO!V:V,_xludf.AGGREGATE(15,6,ROW(MAESTRO!$B$3:$B$1000)/((MAESTRO!$B$3:$B$1000="ACADEMICOS")*(UPPER(MAESTRO!$L$3:$L$1000)="CONFIRMADO")),ROWS($A$3:A75))),"")</f>
        <v/>
      </c>
      <c r="W75" s="10" t="str">
        <f ca="1">IFERROR(INDEX(MAESTRO!W:W,_xludf.AGGREGATE(15,6,ROW(MAESTRO!$B$3:$B$1000)/((MAESTRO!$B$3:$B$1000="ACADEMICOS")*(UPPER(MAESTRO!$L$3:$L$1000)="CONFIRMADO")),ROWS($A$3:A75))),"")</f>
        <v/>
      </c>
      <c r="X75" s="10" t="str">
        <f ca="1">IFERROR(INDEX(MAESTRO!X:X,_xludf.AGGREGATE(15,6,ROW(MAESTRO!$B$3:$B$1000)/((MAESTRO!$B$3:$B$1000="ACADEMICOS")*(UPPER(MAESTRO!$L$3:$L$1000)="CONFIRMADO")),ROWS($A$3:A75))),"")</f>
        <v/>
      </c>
    </row>
    <row r="76" spans="1:24" ht="22.05" customHeight="1">
      <c r="A76" s="21" t="str">
        <f ca="1">IFERROR(INDEX(MAESTRO!A:A,_xludf.AGGREGATE(15,6,ROW(MAESTRO!$B$3:$B$1000)/((MAESTRO!$B$3:$B$1000="ACADEMICOS")*(UPPER(MAESTRO!$L$3:$L$1000)="CONFIRMADO")),ROWS($A$3:A76))),"")</f>
        <v/>
      </c>
      <c r="B76" s="21" t="str">
        <f ca="1">IFERROR(INDEX(MAESTRO!B:B,_xludf.AGGREGATE(15,6,ROW(MAESTRO!$B$3:$B$1000)/((MAESTRO!$B$3:$B$1000="ACADEMICOS")*(UPPER(MAESTRO!$L$3:$L$1000)="CONFIRMADO")),ROWS($A$3:A76))),"")</f>
        <v/>
      </c>
      <c r="C76" s="21" t="str">
        <f ca="1">IFERROR(INDEX(MAESTRO!C:C,_xludf.AGGREGATE(15,6,ROW(MAESTRO!$B$3:$B$1000)/((MAESTRO!$B$3:$B$1000="ACADEMICOS")*(UPPER(MAESTRO!$L$3:$L$1000)="CONFIRMADO")),ROWS($A$3:A76))),"")</f>
        <v/>
      </c>
      <c r="D76" s="21" t="str">
        <f ca="1">IFERROR(INDEX(MAESTRO!D:D,_xludf.AGGREGATE(15,6,ROW(MAESTRO!$B$3:$B$1000)/((MAESTRO!$B$3:$B$1000="ACADEMICOS")*(UPPER(MAESTRO!$L$3:$L$1000)="CONFIRMADO")),ROWS($A$3:A76))),"")</f>
        <v/>
      </c>
      <c r="E76" s="21" t="str">
        <f ca="1">IFERROR(INDEX(MAESTRO!E:E,_xludf.AGGREGATE(15,6,ROW(MAESTRO!$B$3:$B$1000)/((MAESTRO!$B$3:$B$1000="ACADEMICOS")*(UPPER(MAESTRO!$L$3:$L$1000)="CONFIRMADO")),ROWS($A$3:A76))),"")</f>
        <v/>
      </c>
      <c r="F76" s="21" t="str">
        <f ca="1">IFERROR(INDEX(MAESTRO!F:F,_xludf.AGGREGATE(15,6,ROW(MAESTRO!$B$3:$B$1000)/((MAESTRO!$B$3:$B$1000="ACADEMICOS")*(UPPER(MAESTRO!$L$3:$L$1000)="CONFIRMADO")),ROWS($A$3:A76))),"")</f>
        <v/>
      </c>
      <c r="G76" s="21" t="str">
        <f ca="1">IFERROR(INDEX(MAESTRO!G:G,_xludf.AGGREGATE(15,6,ROW(MAESTRO!$B$3:$B$1000)/((MAESTRO!$B$3:$B$1000="ACADEMICOS")*(UPPER(MAESTRO!$L$3:$L$1000)="CONFIRMADO")),ROWS($A$3:A76))),"")</f>
        <v/>
      </c>
      <c r="H76" s="21" t="str">
        <f ca="1">IFERROR(INDEX(MAESTRO!H:H,_xludf.AGGREGATE(15,6,ROW(MAESTRO!$B$3:$B$1000)/((MAESTRO!$B$3:$B$1000="ACADEMICOS")*(UPPER(MAESTRO!$L$3:$L$1000)="CONFIRMADO")),ROWS($A$3:A76))),"")</f>
        <v/>
      </c>
      <c r="I76" s="21" t="str">
        <f ca="1">IFERROR(INDEX(MAESTRO!I:I,_xludf.AGGREGATE(15,6,ROW(MAESTRO!$B$3:$B$1000)/((MAESTRO!$B$3:$B$1000="ACADEMICOS")*(UPPER(MAESTRO!$L$3:$L$1000)="CONFIRMADO")),ROWS($A$3:A76))),"")</f>
        <v/>
      </c>
      <c r="J76" s="21" t="str">
        <f ca="1">IFERROR(INDEX(MAESTRO!J:J,_xludf.AGGREGATE(15,6,ROW(MAESTRO!$B$3:$B$1000)/((MAESTRO!$B$3:$B$1000="ACADEMICOS")*(UPPER(MAESTRO!$L$3:$L$1000)="CONFIRMADO")),ROWS($A$3:A76))),"")</f>
        <v/>
      </c>
      <c r="K76" s="21" t="str">
        <f ca="1">IFERROR(INDEX(MAESTRO!K:K,_xludf.AGGREGATE(15,6,ROW(MAESTRO!$B$3:$B$1000)/((MAESTRO!$B$3:$B$1000="ACADEMICOS")*(UPPER(MAESTRO!$L$3:$L$1000)="CONFIRMADO")),ROWS($A$3:A76))),"")</f>
        <v/>
      </c>
      <c r="L76" s="21" t="str">
        <f ca="1">IFERROR(INDEX(MAESTRO!L:L,_xludf.AGGREGATE(15,6,ROW(MAESTRO!$B$3:$B$1000)/((MAESTRO!$B$3:$B$1000="ACADEMICOS")*(UPPER(MAESTRO!$L$3:$L$1000)="CONFIRMADO")),ROWS($A$3:A76))),"")</f>
        <v/>
      </c>
      <c r="M76" s="21" t="str">
        <f ca="1">IFERROR(INDEX(MAESTRO!M:M,_xludf.AGGREGATE(15,6,ROW(MAESTRO!$B$3:$B$1000)/((MAESTRO!$B$3:$B$1000="ACADEMICOS")*(UPPER(MAESTRO!$L$3:$L$1000)="CONFIRMADO")),ROWS($A$3:A76))),"")</f>
        <v/>
      </c>
      <c r="N76" s="21" t="str">
        <f ca="1">IFERROR(INDEX(MAESTRO!N:N,_xludf.AGGREGATE(15,6,ROW(MAESTRO!$B$3:$B$1000)/((MAESTRO!$B$3:$B$1000="ACADEMICOS")*(UPPER(MAESTRO!$L$3:$L$1000)="CONFIRMADO")),ROWS($A$3:A76))),"")</f>
        <v/>
      </c>
      <c r="O76" s="21" t="str">
        <f ca="1">IFERROR(INDEX(MAESTRO!O:O,_xludf.AGGREGATE(15,6,ROW(MAESTRO!$B$3:$B$1000)/((MAESTRO!$B$3:$B$1000="ACADEMICOS")*(UPPER(MAESTRO!$L$3:$L$1000)="CONFIRMADO")),ROWS($A$3:A76))),"")</f>
        <v/>
      </c>
      <c r="P76" s="21" t="str">
        <f ca="1">IFERROR(INDEX(MAESTRO!P:P,_xludf.AGGREGATE(15,6,ROW(MAESTRO!$B$3:$B$1000)/((MAESTRO!$B$3:$B$1000="ACADEMICOS")*(UPPER(MAESTRO!$L$3:$L$1000)="CONFIRMADO")),ROWS($A$3:A76))),"")</f>
        <v/>
      </c>
      <c r="Q76" s="21" t="str">
        <f ca="1">IFERROR(INDEX(MAESTRO!Q:Q,_xludf.AGGREGATE(15,6,ROW(MAESTRO!$B$3:$B$1000)/((MAESTRO!$B$3:$B$1000="ACADEMICOS")*(UPPER(MAESTRO!$L$3:$L$1000)="CONFIRMADO")),ROWS($A$3:A76))),"")</f>
        <v/>
      </c>
      <c r="R76" s="21" t="str">
        <f ca="1">IFERROR(INDEX(MAESTRO!R:R,_xludf.AGGREGATE(15,6,ROW(MAESTRO!$B$3:$B$1000)/((MAESTRO!$B$3:$B$1000="ACADEMICOS")*(UPPER(MAESTRO!$L$3:$L$1000)="CONFIRMADO")),ROWS($A$3:A76))),"")</f>
        <v/>
      </c>
      <c r="S76" s="21" t="str">
        <f ca="1">IFERROR(INDEX(MAESTRO!S:S,_xludf.AGGREGATE(15,6,ROW(MAESTRO!$B$3:$B$1000)/((MAESTRO!$B$3:$B$1000="ACADEMICOS")*(UPPER(MAESTRO!$L$3:$L$1000)="CONFIRMADO")),ROWS($A$3:A76))),"")</f>
        <v/>
      </c>
      <c r="T76" s="21" t="str">
        <f ca="1">IFERROR(INDEX(MAESTRO!T:T,_xludf.AGGREGATE(15,6,ROW(MAESTRO!$B$3:$B$1000)/((MAESTRO!$B$3:$B$1000="ACADEMICOS")*(UPPER(MAESTRO!$L$3:$L$1000)="CONFIRMADO")),ROWS($A$3:A76))),"")</f>
        <v/>
      </c>
      <c r="U76" s="21" t="str">
        <f ca="1">IFERROR(INDEX(MAESTRO!U:U,_xludf.AGGREGATE(15,6,ROW(MAESTRO!$B$3:$B$1000)/((MAESTRO!$B$3:$B$1000="ACADEMICOS")*(UPPER(MAESTRO!$L$3:$L$1000)="CONFIRMADO")),ROWS($A$3:A76))),"")</f>
        <v/>
      </c>
      <c r="V76" s="21" t="str">
        <f ca="1">IFERROR(INDEX(MAESTRO!V:V,_xludf.AGGREGATE(15,6,ROW(MAESTRO!$B$3:$B$1000)/((MAESTRO!$B$3:$B$1000="ACADEMICOS")*(UPPER(MAESTRO!$L$3:$L$1000)="CONFIRMADO")),ROWS($A$3:A76))),"")</f>
        <v/>
      </c>
      <c r="W76" s="21" t="str">
        <f ca="1">IFERROR(INDEX(MAESTRO!W:W,_xludf.AGGREGATE(15,6,ROW(MAESTRO!$B$3:$B$1000)/((MAESTRO!$B$3:$B$1000="ACADEMICOS")*(UPPER(MAESTRO!$L$3:$L$1000)="CONFIRMADO")),ROWS($A$3:A76))),"")</f>
        <v/>
      </c>
      <c r="X76" s="21" t="str">
        <f ca="1">IFERROR(INDEX(MAESTRO!X:X,_xludf.AGGREGATE(15,6,ROW(MAESTRO!$B$3:$B$1000)/((MAESTRO!$B$3:$B$1000="ACADEMICOS")*(UPPER(MAESTRO!$L$3:$L$1000)="CONFIRMADO")),ROWS($A$3:A76))),"")</f>
        <v/>
      </c>
    </row>
    <row r="77" spans="1:24" ht="22.05" customHeight="1">
      <c r="A77" s="10" t="str">
        <f ca="1">IFERROR(INDEX(MAESTRO!A:A,_xludf.AGGREGATE(15,6,ROW(MAESTRO!$B$3:$B$1000)/((MAESTRO!$B$3:$B$1000="ACADEMICOS")*(UPPER(MAESTRO!$L$3:$L$1000)="CONFIRMADO")),ROWS($A$3:A77))),"")</f>
        <v/>
      </c>
      <c r="B77" s="10" t="str">
        <f ca="1">IFERROR(INDEX(MAESTRO!B:B,_xludf.AGGREGATE(15,6,ROW(MAESTRO!$B$3:$B$1000)/((MAESTRO!$B$3:$B$1000="ACADEMICOS")*(UPPER(MAESTRO!$L$3:$L$1000)="CONFIRMADO")),ROWS($A$3:A77))),"")</f>
        <v/>
      </c>
      <c r="C77" s="10" t="str">
        <f ca="1">IFERROR(INDEX(MAESTRO!C:C,_xludf.AGGREGATE(15,6,ROW(MAESTRO!$B$3:$B$1000)/((MAESTRO!$B$3:$B$1000="ACADEMICOS")*(UPPER(MAESTRO!$L$3:$L$1000)="CONFIRMADO")),ROWS($A$3:A77))),"")</f>
        <v/>
      </c>
      <c r="D77" s="10" t="str">
        <f ca="1">IFERROR(INDEX(MAESTRO!D:D,_xludf.AGGREGATE(15,6,ROW(MAESTRO!$B$3:$B$1000)/((MAESTRO!$B$3:$B$1000="ACADEMICOS")*(UPPER(MAESTRO!$L$3:$L$1000)="CONFIRMADO")),ROWS($A$3:A77))),"")</f>
        <v/>
      </c>
      <c r="E77" s="10" t="str">
        <f ca="1">IFERROR(INDEX(MAESTRO!E:E,_xludf.AGGREGATE(15,6,ROW(MAESTRO!$B$3:$B$1000)/((MAESTRO!$B$3:$B$1000="ACADEMICOS")*(UPPER(MAESTRO!$L$3:$L$1000)="CONFIRMADO")),ROWS($A$3:A77))),"")</f>
        <v/>
      </c>
      <c r="F77" s="10" t="str">
        <f ca="1">IFERROR(INDEX(MAESTRO!F:F,_xludf.AGGREGATE(15,6,ROW(MAESTRO!$B$3:$B$1000)/((MAESTRO!$B$3:$B$1000="ACADEMICOS")*(UPPER(MAESTRO!$L$3:$L$1000)="CONFIRMADO")),ROWS($A$3:A77))),"")</f>
        <v/>
      </c>
      <c r="G77" s="10" t="str">
        <f ca="1">IFERROR(INDEX(MAESTRO!G:G,_xludf.AGGREGATE(15,6,ROW(MAESTRO!$B$3:$B$1000)/((MAESTRO!$B$3:$B$1000="ACADEMICOS")*(UPPER(MAESTRO!$L$3:$L$1000)="CONFIRMADO")),ROWS($A$3:A77))),"")</f>
        <v/>
      </c>
      <c r="H77" s="10" t="str">
        <f ca="1">IFERROR(INDEX(MAESTRO!H:H,_xludf.AGGREGATE(15,6,ROW(MAESTRO!$B$3:$B$1000)/((MAESTRO!$B$3:$B$1000="ACADEMICOS")*(UPPER(MAESTRO!$L$3:$L$1000)="CONFIRMADO")),ROWS($A$3:A77))),"")</f>
        <v/>
      </c>
      <c r="I77" s="10" t="str">
        <f ca="1">IFERROR(INDEX(MAESTRO!I:I,_xludf.AGGREGATE(15,6,ROW(MAESTRO!$B$3:$B$1000)/((MAESTRO!$B$3:$B$1000="ACADEMICOS")*(UPPER(MAESTRO!$L$3:$L$1000)="CONFIRMADO")),ROWS($A$3:A77))),"")</f>
        <v/>
      </c>
      <c r="J77" s="10" t="str">
        <f ca="1">IFERROR(INDEX(MAESTRO!J:J,_xludf.AGGREGATE(15,6,ROW(MAESTRO!$B$3:$B$1000)/((MAESTRO!$B$3:$B$1000="ACADEMICOS")*(UPPER(MAESTRO!$L$3:$L$1000)="CONFIRMADO")),ROWS($A$3:A77))),"")</f>
        <v/>
      </c>
      <c r="K77" s="10" t="str">
        <f ca="1">IFERROR(INDEX(MAESTRO!K:K,_xludf.AGGREGATE(15,6,ROW(MAESTRO!$B$3:$B$1000)/((MAESTRO!$B$3:$B$1000="ACADEMICOS")*(UPPER(MAESTRO!$L$3:$L$1000)="CONFIRMADO")),ROWS($A$3:A77))),"")</f>
        <v/>
      </c>
      <c r="L77" s="10" t="str">
        <f ca="1">IFERROR(INDEX(MAESTRO!L:L,_xludf.AGGREGATE(15,6,ROW(MAESTRO!$B$3:$B$1000)/((MAESTRO!$B$3:$B$1000="ACADEMICOS")*(UPPER(MAESTRO!$L$3:$L$1000)="CONFIRMADO")),ROWS($A$3:A77))),"")</f>
        <v/>
      </c>
      <c r="M77" s="10" t="str">
        <f ca="1">IFERROR(INDEX(MAESTRO!M:M,_xludf.AGGREGATE(15,6,ROW(MAESTRO!$B$3:$B$1000)/((MAESTRO!$B$3:$B$1000="ACADEMICOS")*(UPPER(MAESTRO!$L$3:$L$1000)="CONFIRMADO")),ROWS($A$3:A77))),"")</f>
        <v/>
      </c>
      <c r="N77" s="10" t="str">
        <f ca="1">IFERROR(INDEX(MAESTRO!N:N,_xludf.AGGREGATE(15,6,ROW(MAESTRO!$B$3:$B$1000)/((MAESTRO!$B$3:$B$1000="ACADEMICOS")*(UPPER(MAESTRO!$L$3:$L$1000)="CONFIRMADO")),ROWS($A$3:A77))),"")</f>
        <v/>
      </c>
      <c r="O77" s="10" t="str">
        <f ca="1">IFERROR(INDEX(MAESTRO!O:O,_xludf.AGGREGATE(15,6,ROW(MAESTRO!$B$3:$B$1000)/((MAESTRO!$B$3:$B$1000="ACADEMICOS")*(UPPER(MAESTRO!$L$3:$L$1000)="CONFIRMADO")),ROWS($A$3:A77))),"")</f>
        <v/>
      </c>
      <c r="P77" s="10" t="str">
        <f ca="1">IFERROR(INDEX(MAESTRO!P:P,_xludf.AGGREGATE(15,6,ROW(MAESTRO!$B$3:$B$1000)/((MAESTRO!$B$3:$B$1000="ACADEMICOS")*(UPPER(MAESTRO!$L$3:$L$1000)="CONFIRMADO")),ROWS($A$3:A77))),"")</f>
        <v/>
      </c>
      <c r="Q77" s="10" t="str">
        <f ca="1">IFERROR(INDEX(MAESTRO!Q:Q,_xludf.AGGREGATE(15,6,ROW(MAESTRO!$B$3:$B$1000)/((MAESTRO!$B$3:$B$1000="ACADEMICOS")*(UPPER(MAESTRO!$L$3:$L$1000)="CONFIRMADO")),ROWS($A$3:A77))),"")</f>
        <v/>
      </c>
      <c r="R77" s="10" t="str">
        <f ca="1">IFERROR(INDEX(MAESTRO!R:R,_xludf.AGGREGATE(15,6,ROW(MAESTRO!$B$3:$B$1000)/((MAESTRO!$B$3:$B$1000="ACADEMICOS")*(UPPER(MAESTRO!$L$3:$L$1000)="CONFIRMADO")),ROWS($A$3:A77))),"")</f>
        <v/>
      </c>
      <c r="S77" s="10" t="str">
        <f ca="1">IFERROR(INDEX(MAESTRO!S:S,_xludf.AGGREGATE(15,6,ROW(MAESTRO!$B$3:$B$1000)/((MAESTRO!$B$3:$B$1000="ACADEMICOS")*(UPPER(MAESTRO!$L$3:$L$1000)="CONFIRMADO")),ROWS($A$3:A77))),"")</f>
        <v/>
      </c>
      <c r="T77" s="10" t="str">
        <f ca="1">IFERROR(INDEX(MAESTRO!T:T,_xludf.AGGREGATE(15,6,ROW(MAESTRO!$B$3:$B$1000)/((MAESTRO!$B$3:$B$1000="ACADEMICOS")*(UPPER(MAESTRO!$L$3:$L$1000)="CONFIRMADO")),ROWS($A$3:A77))),"")</f>
        <v/>
      </c>
      <c r="U77" s="10" t="str">
        <f ca="1">IFERROR(INDEX(MAESTRO!U:U,_xludf.AGGREGATE(15,6,ROW(MAESTRO!$B$3:$B$1000)/((MAESTRO!$B$3:$B$1000="ACADEMICOS")*(UPPER(MAESTRO!$L$3:$L$1000)="CONFIRMADO")),ROWS($A$3:A77))),"")</f>
        <v/>
      </c>
      <c r="V77" s="10" t="str">
        <f ca="1">IFERROR(INDEX(MAESTRO!V:V,_xludf.AGGREGATE(15,6,ROW(MAESTRO!$B$3:$B$1000)/((MAESTRO!$B$3:$B$1000="ACADEMICOS")*(UPPER(MAESTRO!$L$3:$L$1000)="CONFIRMADO")),ROWS($A$3:A77))),"")</f>
        <v/>
      </c>
      <c r="W77" s="10" t="str">
        <f ca="1">IFERROR(INDEX(MAESTRO!W:W,_xludf.AGGREGATE(15,6,ROW(MAESTRO!$B$3:$B$1000)/((MAESTRO!$B$3:$B$1000="ACADEMICOS")*(UPPER(MAESTRO!$L$3:$L$1000)="CONFIRMADO")),ROWS($A$3:A77))),"")</f>
        <v/>
      </c>
      <c r="X77" s="10" t="str">
        <f ca="1">IFERROR(INDEX(MAESTRO!X:X,_xludf.AGGREGATE(15,6,ROW(MAESTRO!$B$3:$B$1000)/((MAESTRO!$B$3:$B$1000="ACADEMICOS")*(UPPER(MAESTRO!$L$3:$L$1000)="CONFIRMADO")),ROWS($A$3:A77))),"")</f>
        <v/>
      </c>
    </row>
    <row r="78" spans="1:24" ht="22.05" customHeight="1">
      <c r="A78" s="21" t="str">
        <f ca="1">IFERROR(INDEX(MAESTRO!A:A,_xludf.AGGREGATE(15,6,ROW(MAESTRO!$B$3:$B$1000)/((MAESTRO!$B$3:$B$1000="ACADEMICOS")*(UPPER(MAESTRO!$L$3:$L$1000)="CONFIRMADO")),ROWS($A$3:A78))),"")</f>
        <v/>
      </c>
      <c r="B78" s="21" t="str">
        <f ca="1">IFERROR(INDEX(MAESTRO!B:B,_xludf.AGGREGATE(15,6,ROW(MAESTRO!$B$3:$B$1000)/((MAESTRO!$B$3:$B$1000="ACADEMICOS")*(UPPER(MAESTRO!$L$3:$L$1000)="CONFIRMADO")),ROWS($A$3:A78))),"")</f>
        <v/>
      </c>
      <c r="C78" s="21" t="str">
        <f ca="1">IFERROR(INDEX(MAESTRO!C:C,_xludf.AGGREGATE(15,6,ROW(MAESTRO!$B$3:$B$1000)/((MAESTRO!$B$3:$B$1000="ACADEMICOS")*(UPPER(MAESTRO!$L$3:$L$1000)="CONFIRMADO")),ROWS($A$3:A78))),"")</f>
        <v/>
      </c>
      <c r="D78" s="21" t="str">
        <f ca="1">IFERROR(INDEX(MAESTRO!D:D,_xludf.AGGREGATE(15,6,ROW(MAESTRO!$B$3:$B$1000)/((MAESTRO!$B$3:$B$1000="ACADEMICOS")*(UPPER(MAESTRO!$L$3:$L$1000)="CONFIRMADO")),ROWS($A$3:A78))),"")</f>
        <v/>
      </c>
      <c r="E78" s="21" t="str">
        <f ca="1">IFERROR(INDEX(MAESTRO!E:E,_xludf.AGGREGATE(15,6,ROW(MAESTRO!$B$3:$B$1000)/((MAESTRO!$B$3:$B$1000="ACADEMICOS")*(UPPER(MAESTRO!$L$3:$L$1000)="CONFIRMADO")),ROWS($A$3:A78))),"")</f>
        <v/>
      </c>
      <c r="F78" s="21" t="str">
        <f ca="1">IFERROR(INDEX(MAESTRO!F:F,_xludf.AGGREGATE(15,6,ROW(MAESTRO!$B$3:$B$1000)/((MAESTRO!$B$3:$B$1000="ACADEMICOS")*(UPPER(MAESTRO!$L$3:$L$1000)="CONFIRMADO")),ROWS($A$3:A78))),"")</f>
        <v/>
      </c>
      <c r="G78" s="21" t="str">
        <f ca="1">IFERROR(INDEX(MAESTRO!G:G,_xludf.AGGREGATE(15,6,ROW(MAESTRO!$B$3:$B$1000)/((MAESTRO!$B$3:$B$1000="ACADEMICOS")*(UPPER(MAESTRO!$L$3:$L$1000)="CONFIRMADO")),ROWS($A$3:A78))),"")</f>
        <v/>
      </c>
      <c r="H78" s="21" t="str">
        <f ca="1">IFERROR(INDEX(MAESTRO!H:H,_xludf.AGGREGATE(15,6,ROW(MAESTRO!$B$3:$B$1000)/((MAESTRO!$B$3:$B$1000="ACADEMICOS")*(UPPER(MAESTRO!$L$3:$L$1000)="CONFIRMADO")),ROWS($A$3:A78))),"")</f>
        <v/>
      </c>
      <c r="I78" s="21" t="str">
        <f ca="1">IFERROR(INDEX(MAESTRO!I:I,_xludf.AGGREGATE(15,6,ROW(MAESTRO!$B$3:$B$1000)/((MAESTRO!$B$3:$B$1000="ACADEMICOS")*(UPPER(MAESTRO!$L$3:$L$1000)="CONFIRMADO")),ROWS($A$3:A78))),"")</f>
        <v/>
      </c>
      <c r="J78" s="21" t="str">
        <f ca="1">IFERROR(INDEX(MAESTRO!J:J,_xludf.AGGREGATE(15,6,ROW(MAESTRO!$B$3:$B$1000)/((MAESTRO!$B$3:$B$1000="ACADEMICOS")*(UPPER(MAESTRO!$L$3:$L$1000)="CONFIRMADO")),ROWS($A$3:A78))),"")</f>
        <v/>
      </c>
      <c r="K78" s="21" t="str">
        <f ca="1">IFERROR(INDEX(MAESTRO!K:K,_xludf.AGGREGATE(15,6,ROW(MAESTRO!$B$3:$B$1000)/((MAESTRO!$B$3:$B$1000="ACADEMICOS")*(UPPER(MAESTRO!$L$3:$L$1000)="CONFIRMADO")),ROWS($A$3:A78))),"")</f>
        <v/>
      </c>
      <c r="L78" s="21" t="str">
        <f ca="1">IFERROR(INDEX(MAESTRO!L:L,_xludf.AGGREGATE(15,6,ROW(MAESTRO!$B$3:$B$1000)/((MAESTRO!$B$3:$B$1000="ACADEMICOS")*(UPPER(MAESTRO!$L$3:$L$1000)="CONFIRMADO")),ROWS($A$3:A78))),"")</f>
        <v/>
      </c>
      <c r="M78" s="21" t="str">
        <f ca="1">IFERROR(INDEX(MAESTRO!M:M,_xludf.AGGREGATE(15,6,ROW(MAESTRO!$B$3:$B$1000)/((MAESTRO!$B$3:$B$1000="ACADEMICOS")*(UPPER(MAESTRO!$L$3:$L$1000)="CONFIRMADO")),ROWS($A$3:A78))),"")</f>
        <v/>
      </c>
      <c r="N78" s="21" t="str">
        <f ca="1">IFERROR(INDEX(MAESTRO!N:N,_xludf.AGGREGATE(15,6,ROW(MAESTRO!$B$3:$B$1000)/((MAESTRO!$B$3:$B$1000="ACADEMICOS")*(UPPER(MAESTRO!$L$3:$L$1000)="CONFIRMADO")),ROWS($A$3:A78))),"")</f>
        <v/>
      </c>
      <c r="O78" s="21" t="str">
        <f ca="1">IFERROR(INDEX(MAESTRO!O:O,_xludf.AGGREGATE(15,6,ROW(MAESTRO!$B$3:$B$1000)/((MAESTRO!$B$3:$B$1000="ACADEMICOS")*(UPPER(MAESTRO!$L$3:$L$1000)="CONFIRMADO")),ROWS($A$3:A78))),"")</f>
        <v/>
      </c>
      <c r="P78" s="21" t="str">
        <f ca="1">IFERROR(INDEX(MAESTRO!P:P,_xludf.AGGREGATE(15,6,ROW(MAESTRO!$B$3:$B$1000)/((MAESTRO!$B$3:$B$1000="ACADEMICOS")*(UPPER(MAESTRO!$L$3:$L$1000)="CONFIRMADO")),ROWS($A$3:A78))),"")</f>
        <v/>
      </c>
      <c r="Q78" s="21" t="str">
        <f ca="1">IFERROR(INDEX(MAESTRO!Q:Q,_xludf.AGGREGATE(15,6,ROW(MAESTRO!$B$3:$B$1000)/((MAESTRO!$B$3:$B$1000="ACADEMICOS")*(UPPER(MAESTRO!$L$3:$L$1000)="CONFIRMADO")),ROWS($A$3:A78))),"")</f>
        <v/>
      </c>
      <c r="R78" s="21" t="str">
        <f ca="1">IFERROR(INDEX(MAESTRO!R:R,_xludf.AGGREGATE(15,6,ROW(MAESTRO!$B$3:$B$1000)/((MAESTRO!$B$3:$B$1000="ACADEMICOS")*(UPPER(MAESTRO!$L$3:$L$1000)="CONFIRMADO")),ROWS($A$3:A78))),"")</f>
        <v/>
      </c>
      <c r="S78" s="21" t="str">
        <f ca="1">IFERROR(INDEX(MAESTRO!S:S,_xludf.AGGREGATE(15,6,ROW(MAESTRO!$B$3:$B$1000)/((MAESTRO!$B$3:$B$1000="ACADEMICOS")*(UPPER(MAESTRO!$L$3:$L$1000)="CONFIRMADO")),ROWS($A$3:A78))),"")</f>
        <v/>
      </c>
      <c r="T78" s="21" t="str">
        <f ca="1">IFERROR(INDEX(MAESTRO!T:T,_xludf.AGGREGATE(15,6,ROW(MAESTRO!$B$3:$B$1000)/((MAESTRO!$B$3:$B$1000="ACADEMICOS")*(UPPER(MAESTRO!$L$3:$L$1000)="CONFIRMADO")),ROWS($A$3:A78))),"")</f>
        <v/>
      </c>
      <c r="U78" s="21" t="str">
        <f ca="1">IFERROR(INDEX(MAESTRO!U:U,_xludf.AGGREGATE(15,6,ROW(MAESTRO!$B$3:$B$1000)/((MAESTRO!$B$3:$B$1000="ACADEMICOS")*(UPPER(MAESTRO!$L$3:$L$1000)="CONFIRMADO")),ROWS($A$3:A78))),"")</f>
        <v/>
      </c>
      <c r="V78" s="21" t="str">
        <f ca="1">IFERROR(INDEX(MAESTRO!V:V,_xludf.AGGREGATE(15,6,ROW(MAESTRO!$B$3:$B$1000)/((MAESTRO!$B$3:$B$1000="ACADEMICOS")*(UPPER(MAESTRO!$L$3:$L$1000)="CONFIRMADO")),ROWS($A$3:A78))),"")</f>
        <v/>
      </c>
      <c r="W78" s="21" t="str">
        <f ca="1">IFERROR(INDEX(MAESTRO!W:W,_xludf.AGGREGATE(15,6,ROW(MAESTRO!$B$3:$B$1000)/((MAESTRO!$B$3:$B$1000="ACADEMICOS")*(UPPER(MAESTRO!$L$3:$L$1000)="CONFIRMADO")),ROWS($A$3:A78))),"")</f>
        <v/>
      </c>
      <c r="X78" s="21" t="str">
        <f ca="1">IFERROR(INDEX(MAESTRO!X:X,_xludf.AGGREGATE(15,6,ROW(MAESTRO!$B$3:$B$1000)/((MAESTRO!$B$3:$B$1000="ACADEMICOS")*(UPPER(MAESTRO!$L$3:$L$1000)="CONFIRMADO")),ROWS($A$3:A78))),"")</f>
        <v/>
      </c>
    </row>
    <row r="79" spans="1:24" ht="22.05" customHeight="1">
      <c r="A79" s="10" t="str">
        <f ca="1">IFERROR(INDEX(MAESTRO!A:A,_xludf.AGGREGATE(15,6,ROW(MAESTRO!$B$3:$B$1000)/((MAESTRO!$B$3:$B$1000="ACADEMICOS")*(UPPER(MAESTRO!$L$3:$L$1000)="CONFIRMADO")),ROWS($A$3:A79))),"")</f>
        <v/>
      </c>
      <c r="B79" s="10" t="str">
        <f ca="1">IFERROR(INDEX(MAESTRO!B:B,_xludf.AGGREGATE(15,6,ROW(MAESTRO!$B$3:$B$1000)/((MAESTRO!$B$3:$B$1000="ACADEMICOS")*(UPPER(MAESTRO!$L$3:$L$1000)="CONFIRMADO")),ROWS($A$3:A79))),"")</f>
        <v/>
      </c>
      <c r="C79" s="10" t="str">
        <f ca="1">IFERROR(INDEX(MAESTRO!C:C,_xludf.AGGREGATE(15,6,ROW(MAESTRO!$B$3:$B$1000)/((MAESTRO!$B$3:$B$1000="ACADEMICOS")*(UPPER(MAESTRO!$L$3:$L$1000)="CONFIRMADO")),ROWS($A$3:A79))),"")</f>
        <v/>
      </c>
      <c r="D79" s="10" t="str">
        <f ca="1">IFERROR(INDEX(MAESTRO!D:D,_xludf.AGGREGATE(15,6,ROW(MAESTRO!$B$3:$B$1000)/((MAESTRO!$B$3:$B$1000="ACADEMICOS")*(UPPER(MAESTRO!$L$3:$L$1000)="CONFIRMADO")),ROWS($A$3:A79))),"")</f>
        <v/>
      </c>
      <c r="E79" s="10" t="str">
        <f ca="1">IFERROR(INDEX(MAESTRO!E:E,_xludf.AGGREGATE(15,6,ROW(MAESTRO!$B$3:$B$1000)/((MAESTRO!$B$3:$B$1000="ACADEMICOS")*(UPPER(MAESTRO!$L$3:$L$1000)="CONFIRMADO")),ROWS($A$3:A79))),"")</f>
        <v/>
      </c>
      <c r="F79" s="10" t="str">
        <f ca="1">IFERROR(INDEX(MAESTRO!F:F,_xludf.AGGREGATE(15,6,ROW(MAESTRO!$B$3:$B$1000)/((MAESTRO!$B$3:$B$1000="ACADEMICOS")*(UPPER(MAESTRO!$L$3:$L$1000)="CONFIRMADO")),ROWS($A$3:A79))),"")</f>
        <v/>
      </c>
      <c r="G79" s="10" t="str">
        <f ca="1">IFERROR(INDEX(MAESTRO!G:G,_xludf.AGGREGATE(15,6,ROW(MAESTRO!$B$3:$B$1000)/((MAESTRO!$B$3:$B$1000="ACADEMICOS")*(UPPER(MAESTRO!$L$3:$L$1000)="CONFIRMADO")),ROWS($A$3:A79))),"")</f>
        <v/>
      </c>
      <c r="H79" s="10" t="str">
        <f ca="1">IFERROR(INDEX(MAESTRO!H:H,_xludf.AGGREGATE(15,6,ROW(MAESTRO!$B$3:$B$1000)/((MAESTRO!$B$3:$B$1000="ACADEMICOS")*(UPPER(MAESTRO!$L$3:$L$1000)="CONFIRMADO")),ROWS($A$3:A79))),"")</f>
        <v/>
      </c>
      <c r="I79" s="10" t="str">
        <f ca="1">IFERROR(INDEX(MAESTRO!I:I,_xludf.AGGREGATE(15,6,ROW(MAESTRO!$B$3:$B$1000)/((MAESTRO!$B$3:$B$1000="ACADEMICOS")*(UPPER(MAESTRO!$L$3:$L$1000)="CONFIRMADO")),ROWS($A$3:A79))),"")</f>
        <v/>
      </c>
      <c r="J79" s="10" t="str">
        <f ca="1">IFERROR(INDEX(MAESTRO!J:J,_xludf.AGGREGATE(15,6,ROW(MAESTRO!$B$3:$B$1000)/((MAESTRO!$B$3:$B$1000="ACADEMICOS")*(UPPER(MAESTRO!$L$3:$L$1000)="CONFIRMADO")),ROWS($A$3:A79))),"")</f>
        <v/>
      </c>
      <c r="K79" s="10" t="str">
        <f ca="1">IFERROR(INDEX(MAESTRO!K:K,_xludf.AGGREGATE(15,6,ROW(MAESTRO!$B$3:$B$1000)/((MAESTRO!$B$3:$B$1000="ACADEMICOS")*(UPPER(MAESTRO!$L$3:$L$1000)="CONFIRMADO")),ROWS($A$3:A79))),"")</f>
        <v/>
      </c>
      <c r="L79" s="10" t="str">
        <f ca="1">IFERROR(INDEX(MAESTRO!L:L,_xludf.AGGREGATE(15,6,ROW(MAESTRO!$B$3:$B$1000)/((MAESTRO!$B$3:$B$1000="ACADEMICOS")*(UPPER(MAESTRO!$L$3:$L$1000)="CONFIRMADO")),ROWS($A$3:A79))),"")</f>
        <v/>
      </c>
      <c r="M79" s="10" t="str">
        <f ca="1">IFERROR(INDEX(MAESTRO!M:M,_xludf.AGGREGATE(15,6,ROW(MAESTRO!$B$3:$B$1000)/((MAESTRO!$B$3:$B$1000="ACADEMICOS")*(UPPER(MAESTRO!$L$3:$L$1000)="CONFIRMADO")),ROWS($A$3:A79))),"")</f>
        <v/>
      </c>
      <c r="N79" s="10" t="str">
        <f ca="1">IFERROR(INDEX(MAESTRO!N:N,_xludf.AGGREGATE(15,6,ROW(MAESTRO!$B$3:$B$1000)/((MAESTRO!$B$3:$B$1000="ACADEMICOS")*(UPPER(MAESTRO!$L$3:$L$1000)="CONFIRMADO")),ROWS($A$3:A79))),"")</f>
        <v/>
      </c>
      <c r="O79" s="10" t="str">
        <f ca="1">IFERROR(INDEX(MAESTRO!O:O,_xludf.AGGREGATE(15,6,ROW(MAESTRO!$B$3:$B$1000)/((MAESTRO!$B$3:$B$1000="ACADEMICOS")*(UPPER(MAESTRO!$L$3:$L$1000)="CONFIRMADO")),ROWS($A$3:A79))),"")</f>
        <v/>
      </c>
      <c r="P79" s="10" t="str">
        <f ca="1">IFERROR(INDEX(MAESTRO!P:P,_xludf.AGGREGATE(15,6,ROW(MAESTRO!$B$3:$B$1000)/((MAESTRO!$B$3:$B$1000="ACADEMICOS")*(UPPER(MAESTRO!$L$3:$L$1000)="CONFIRMADO")),ROWS($A$3:A79))),"")</f>
        <v/>
      </c>
      <c r="Q79" s="10" t="str">
        <f ca="1">IFERROR(INDEX(MAESTRO!Q:Q,_xludf.AGGREGATE(15,6,ROW(MAESTRO!$B$3:$B$1000)/((MAESTRO!$B$3:$B$1000="ACADEMICOS")*(UPPER(MAESTRO!$L$3:$L$1000)="CONFIRMADO")),ROWS($A$3:A79))),"")</f>
        <v/>
      </c>
      <c r="R79" s="10" t="str">
        <f ca="1">IFERROR(INDEX(MAESTRO!R:R,_xludf.AGGREGATE(15,6,ROW(MAESTRO!$B$3:$B$1000)/((MAESTRO!$B$3:$B$1000="ACADEMICOS")*(UPPER(MAESTRO!$L$3:$L$1000)="CONFIRMADO")),ROWS($A$3:A79))),"")</f>
        <v/>
      </c>
      <c r="S79" s="10" t="str">
        <f ca="1">IFERROR(INDEX(MAESTRO!S:S,_xludf.AGGREGATE(15,6,ROW(MAESTRO!$B$3:$B$1000)/((MAESTRO!$B$3:$B$1000="ACADEMICOS")*(UPPER(MAESTRO!$L$3:$L$1000)="CONFIRMADO")),ROWS($A$3:A79))),"")</f>
        <v/>
      </c>
      <c r="T79" s="10" t="str">
        <f ca="1">IFERROR(INDEX(MAESTRO!T:T,_xludf.AGGREGATE(15,6,ROW(MAESTRO!$B$3:$B$1000)/((MAESTRO!$B$3:$B$1000="ACADEMICOS")*(UPPER(MAESTRO!$L$3:$L$1000)="CONFIRMADO")),ROWS($A$3:A79))),"")</f>
        <v/>
      </c>
      <c r="U79" s="10" t="str">
        <f ca="1">IFERROR(INDEX(MAESTRO!U:U,_xludf.AGGREGATE(15,6,ROW(MAESTRO!$B$3:$B$1000)/((MAESTRO!$B$3:$B$1000="ACADEMICOS")*(UPPER(MAESTRO!$L$3:$L$1000)="CONFIRMADO")),ROWS($A$3:A79))),"")</f>
        <v/>
      </c>
      <c r="V79" s="10" t="str">
        <f ca="1">IFERROR(INDEX(MAESTRO!V:V,_xludf.AGGREGATE(15,6,ROW(MAESTRO!$B$3:$B$1000)/((MAESTRO!$B$3:$B$1000="ACADEMICOS")*(UPPER(MAESTRO!$L$3:$L$1000)="CONFIRMADO")),ROWS($A$3:A79))),"")</f>
        <v/>
      </c>
      <c r="W79" s="10" t="str">
        <f ca="1">IFERROR(INDEX(MAESTRO!W:W,_xludf.AGGREGATE(15,6,ROW(MAESTRO!$B$3:$B$1000)/((MAESTRO!$B$3:$B$1000="ACADEMICOS")*(UPPER(MAESTRO!$L$3:$L$1000)="CONFIRMADO")),ROWS($A$3:A79))),"")</f>
        <v/>
      </c>
      <c r="X79" s="10" t="str">
        <f ca="1">IFERROR(INDEX(MAESTRO!X:X,_xludf.AGGREGATE(15,6,ROW(MAESTRO!$B$3:$B$1000)/((MAESTRO!$B$3:$B$1000="ACADEMICOS")*(UPPER(MAESTRO!$L$3:$L$1000)="CONFIRMADO")),ROWS($A$3:A79))),"")</f>
        <v/>
      </c>
    </row>
    <row r="80" spans="1:24" ht="22.05" customHeight="1">
      <c r="A80" s="21" t="str">
        <f ca="1">IFERROR(INDEX(MAESTRO!A:A,_xludf.AGGREGATE(15,6,ROW(MAESTRO!$B$3:$B$1000)/((MAESTRO!$B$3:$B$1000="ACADEMICOS")*(UPPER(MAESTRO!$L$3:$L$1000)="CONFIRMADO")),ROWS($A$3:A80))),"")</f>
        <v/>
      </c>
      <c r="B80" s="21" t="str">
        <f ca="1">IFERROR(INDEX(MAESTRO!B:B,_xludf.AGGREGATE(15,6,ROW(MAESTRO!$B$3:$B$1000)/((MAESTRO!$B$3:$B$1000="ACADEMICOS")*(UPPER(MAESTRO!$L$3:$L$1000)="CONFIRMADO")),ROWS($A$3:A80))),"")</f>
        <v/>
      </c>
      <c r="C80" s="21" t="str">
        <f ca="1">IFERROR(INDEX(MAESTRO!C:C,_xludf.AGGREGATE(15,6,ROW(MAESTRO!$B$3:$B$1000)/((MAESTRO!$B$3:$B$1000="ACADEMICOS")*(UPPER(MAESTRO!$L$3:$L$1000)="CONFIRMADO")),ROWS($A$3:A80))),"")</f>
        <v/>
      </c>
      <c r="D80" s="21" t="str">
        <f ca="1">IFERROR(INDEX(MAESTRO!D:D,_xludf.AGGREGATE(15,6,ROW(MAESTRO!$B$3:$B$1000)/((MAESTRO!$B$3:$B$1000="ACADEMICOS")*(UPPER(MAESTRO!$L$3:$L$1000)="CONFIRMADO")),ROWS($A$3:A80))),"")</f>
        <v/>
      </c>
      <c r="E80" s="21" t="str">
        <f ca="1">IFERROR(INDEX(MAESTRO!E:E,_xludf.AGGREGATE(15,6,ROW(MAESTRO!$B$3:$B$1000)/((MAESTRO!$B$3:$B$1000="ACADEMICOS")*(UPPER(MAESTRO!$L$3:$L$1000)="CONFIRMADO")),ROWS($A$3:A80))),"")</f>
        <v/>
      </c>
      <c r="F80" s="21" t="str">
        <f ca="1">IFERROR(INDEX(MAESTRO!F:F,_xludf.AGGREGATE(15,6,ROW(MAESTRO!$B$3:$B$1000)/((MAESTRO!$B$3:$B$1000="ACADEMICOS")*(UPPER(MAESTRO!$L$3:$L$1000)="CONFIRMADO")),ROWS($A$3:A80))),"")</f>
        <v/>
      </c>
      <c r="G80" s="21" t="str">
        <f ca="1">IFERROR(INDEX(MAESTRO!G:G,_xludf.AGGREGATE(15,6,ROW(MAESTRO!$B$3:$B$1000)/((MAESTRO!$B$3:$B$1000="ACADEMICOS")*(UPPER(MAESTRO!$L$3:$L$1000)="CONFIRMADO")),ROWS($A$3:A80))),"")</f>
        <v/>
      </c>
      <c r="H80" s="21" t="str">
        <f ca="1">IFERROR(INDEX(MAESTRO!H:H,_xludf.AGGREGATE(15,6,ROW(MAESTRO!$B$3:$B$1000)/((MAESTRO!$B$3:$B$1000="ACADEMICOS")*(UPPER(MAESTRO!$L$3:$L$1000)="CONFIRMADO")),ROWS($A$3:A80))),"")</f>
        <v/>
      </c>
      <c r="I80" s="21" t="str">
        <f ca="1">IFERROR(INDEX(MAESTRO!I:I,_xludf.AGGREGATE(15,6,ROW(MAESTRO!$B$3:$B$1000)/((MAESTRO!$B$3:$B$1000="ACADEMICOS")*(UPPER(MAESTRO!$L$3:$L$1000)="CONFIRMADO")),ROWS($A$3:A80))),"")</f>
        <v/>
      </c>
      <c r="J80" s="21" t="str">
        <f ca="1">IFERROR(INDEX(MAESTRO!J:J,_xludf.AGGREGATE(15,6,ROW(MAESTRO!$B$3:$B$1000)/((MAESTRO!$B$3:$B$1000="ACADEMICOS")*(UPPER(MAESTRO!$L$3:$L$1000)="CONFIRMADO")),ROWS($A$3:A80))),"")</f>
        <v/>
      </c>
      <c r="K80" s="21" t="str">
        <f ca="1">IFERROR(INDEX(MAESTRO!K:K,_xludf.AGGREGATE(15,6,ROW(MAESTRO!$B$3:$B$1000)/((MAESTRO!$B$3:$B$1000="ACADEMICOS")*(UPPER(MAESTRO!$L$3:$L$1000)="CONFIRMADO")),ROWS($A$3:A80))),"")</f>
        <v/>
      </c>
      <c r="L80" s="21" t="str">
        <f ca="1">IFERROR(INDEX(MAESTRO!L:L,_xludf.AGGREGATE(15,6,ROW(MAESTRO!$B$3:$B$1000)/((MAESTRO!$B$3:$B$1000="ACADEMICOS")*(UPPER(MAESTRO!$L$3:$L$1000)="CONFIRMADO")),ROWS($A$3:A80))),"")</f>
        <v/>
      </c>
      <c r="M80" s="21" t="str">
        <f ca="1">IFERROR(INDEX(MAESTRO!M:M,_xludf.AGGREGATE(15,6,ROW(MAESTRO!$B$3:$B$1000)/((MAESTRO!$B$3:$B$1000="ACADEMICOS")*(UPPER(MAESTRO!$L$3:$L$1000)="CONFIRMADO")),ROWS($A$3:A80))),"")</f>
        <v/>
      </c>
      <c r="N80" s="21" t="str">
        <f ca="1">IFERROR(INDEX(MAESTRO!N:N,_xludf.AGGREGATE(15,6,ROW(MAESTRO!$B$3:$B$1000)/((MAESTRO!$B$3:$B$1000="ACADEMICOS")*(UPPER(MAESTRO!$L$3:$L$1000)="CONFIRMADO")),ROWS($A$3:A80))),"")</f>
        <v/>
      </c>
      <c r="O80" s="21" t="str">
        <f ca="1">IFERROR(INDEX(MAESTRO!O:O,_xludf.AGGREGATE(15,6,ROW(MAESTRO!$B$3:$B$1000)/((MAESTRO!$B$3:$B$1000="ACADEMICOS")*(UPPER(MAESTRO!$L$3:$L$1000)="CONFIRMADO")),ROWS($A$3:A80))),"")</f>
        <v/>
      </c>
      <c r="P80" s="21" t="str">
        <f ca="1">IFERROR(INDEX(MAESTRO!P:P,_xludf.AGGREGATE(15,6,ROW(MAESTRO!$B$3:$B$1000)/((MAESTRO!$B$3:$B$1000="ACADEMICOS")*(UPPER(MAESTRO!$L$3:$L$1000)="CONFIRMADO")),ROWS($A$3:A80))),"")</f>
        <v/>
      </c>
      <c r="Q80" s="21" t="str">
        <f ca="1">IFERROR(INDEX(MAESTRO!Q:Q,_xludf.AGGREGATE(15,6,ROW(MAESTRO!$B$3:$B$1000)/((MAESTRO!$B$3:$B$1000="ACADEMICOS")*(UPPER(MAESTRO!$L$3:$L$1000)="CONFIRMADO")),ROWS($A$3:A80))),"")</f>
        <v/>
      </c>
      <c r="R80" s="21" t="str">
        <f ca="1">IFERROR(INDEX(MAESTRO!R:R,_xludf.AGGREGATE(15,6,ROW(MAESTRO!$B$3:$B$1000)/((MAESTRO!$B$3:$B$1000="ACADEMICOS")*(UPPER(MAESTRO!$L$3:$L$1000)="CONFIRMADO")),ROWS($A$3:A80))),"")</f>
        <v/>
      </c>
      <c r="S80" s="21" t="str">
        <f ca="1">IFERROR(INDEX(MAESTRO!S:S,_xludf.AGGREGATE(15,6,ROW(MAESTRO!$B$3:$B$1000)/((MAESTRO!$B$3:$B$1000="ACADEMICOS")*(UPPER(MAESTRO!$L$3:$L$1000)="CONFIRMADO")),ROWS($A$3:A80))),"")</f>
        <v/>
      </c>
      <c r="T80" s="21" t="str">
        <f ca="1">IFERROR(INDEX(MAESTRO!T:T,_xludf.AGGREGATE(15,6,ROW(MAESTRO!$B$3:$B$1000)/((MAESTRO!$B$3:$B$1000="ACADEMICOS")*(UPPER(MAESTRO!$L$3:$L$1000)="CONFIRMADO")),ROWS($A$3:A80))),"")</f>
        <v/>
      </c>
      <c r="U80" s="21" t="str">
        <f ca="1">IFERROR(INDEX(MAESTRO!U:U,_xludf.AGGREGATE(15,6,ROW(MAESTRO!$B$3:$B$1000)/((MAESTRO!$B$3:$B$1000="ACADEMICOS")*(UPPER(MAESTRO!$L$3:$L$1000)="CONFIRMADO")),ROWS($A$3:A80))),"")</f>
        <v/>
      </c>
      <c r="V80" s="21" t="str">
        <f ca="1">IFERROR(INDEX(MAESTRO!V:V,_xludf.AGGREGATE(15,6,ROW(MAESTRO!$B$3:$B$1000)/((MAESTRO!$B$3:$B$1000="ACADEMICOS")*(UPPER(MAESTRO!$L$3:$L$1000)="CONFIRMADO")),ROWS($A$3:A80))),"")</f>
        <v/>
      </c>
      <c r="W80" s="21" t="str">
        <f ca="1">IFERROR(INDEX(MAESTRO!W:W,_xludf.AGGREGATE(15,6,ROW(MAESTRO!$B$3:$B$1000)/((MAESTRO!$B$3:$B$1000="ACADEMICOS")*(UPPER(MAESTRO!$L$3:$L$1000)="CONFIRMADO")),ROWS($A$3:A80))),"")</f>
        <v/>
      </c>
      <c r="X80" s="21" t="str">
        <f ca="1">IFERROR(INDEX(MAESTRO!X:X,_xludf.AGGREGATE(15,6,ROW(MAESTRO!$B$3:$B$1000)/((MAESTRO!$B$3:$B$1000="ACADEMICOS")*(UPPER(MAESTRO!$L$3:$L$1000)="CONFIRMADO")),ROWS($A$3:A80))),"")</f>
        <v/>
      </c>
    </row>
    <row r="81" spans="1:24" ht="22.05" customHeight="1">
      <c r="A81" s="10" t="str">
        <f ca="1">IFERROR(INDEX(MAESTRO!A:A,_xludf.AGGREGATE(15,6,ROW(MAESTRO!$B$3:$B$1000)/((MAESTRO!$B$3:$B$1000="ACADEMICOS")*(UPPER(MAESTRO!$L$3:$L$1000)="CONFIRMADO")),ROWS($A$3:A81))),"")</f>
        <v/>
      </c>
      <c r="B81" s="10" t="str">
        <f ca="1">IFERROR(INDEX(MAESTRO!B:B,_xludf.AGGREGATE(15,6,ROW(MAESTRO!$B$3:$B$1000)/((MAESTRO!$B$3:$B$1000="ACADEMICOS")*(UPPER(MAESTRO!$L$3:$L$1000)="CONFIRMADO")),ROWS($A$3:A81))),"")</f>
        <v/>
      </c>
      <c r="C81" s="10" t="str">
        <f ca="1">IFERROR(INDEX(MAESTRO!C:C,_xludf.AGGREGATE(15,6,ROW(MAESTRO!$B$3:$B$1000)/((MAESTRO!$B$3:$B$1000="ACADEMICOS")*(UPPER(MAESTRO!$L$3:$L$1000)="CONFIRMADO")),ROWS($A$3:A81))),"")</f>
        <v/>
      </c>
      <c r="D81" s="10" t="str">
        <f ca="1">IFERROR(INDEX(MAESTRO!D:D,_xludf.AGGREGATE(15,6,ROW(MAESTRO!$B$3:$B$1000)/((MAESTRO!$B$3:$B$1000="ACADEMICOS")*(UPPER(MAESTRO!$L$3:$L$1000)="CONFIRMADO")),ROWS($A$3:A81))),"")</f>
        <v/>
      </c>
      <c r="E81" s="10" t="str">
        <f ca="1">IFERROR(INDEX(MAESTRO!E:E,_xludf.AGGREGATE(15,6,ROW(MAESTRO!$B$3:$B$1000)/((MAESTRO!$B$3:$B$1000="ACADEMICOS")*(UPPER(MAESTRO!$L$3:$L$1000)="CONFIRMADO")),ROWS($A$3:A81))),"")</f>
        <v/>
      </c>
      <c r="F81" s="10" t="str">
        <f ca="1">IFERROR(INDEX(MAESTRO!F:F,_xludf.AGGREGATE(15,6,ROW(MAESTRO!$B$3:$B$1000)/((MAESTRO!$B$3:$B$1000="ACADEMICOS")*(UPPER(MAESTRO!$L$3:$L$1000)="CONFIRMADO")),ROWS($A$3:A81))),"")</f>
        <v/>
      </c>
      <c r="G81" s="10" t="str">
        <f ca="1">IFERROR(INDEX(MAESTRO!G:G,_xludf.AGGREGATE(15,6,ROW(MAESTRO!$B$3:$B$1000)/((MAESTRO!$B$3:$B$1000="ACADEMICOS")*(UPPER(MAESTRO!$L$3:$L$1000)="CONFIRMADO")),ROWS($A$3:A81))),"")</f>
        <v/>
      </c>
      <c r="H81" s="10" t="str">
        <f ca="1">IFERROR(INDEX(MAESTRO!H:H,_xludf.AGGREGATE(15,6,ROW(MAESTRO!$B$3:$B$1000)/((MAESTRO!$B$3:$B$1000="ACADEMICOS")*(UPPER(MAESTRO!$L$3:$L$1000)="CONFIRMADO")),ROWS($A$3:A81))),"")</f>
        <v/>
      </c>
      <c r="I81" s="10" t="str">
        <f ca="1">IFERROR(INDEX(MAESTRO!I:I,_xludf.AGGREGATE(15,6,ROW(MAESTRO!$B$3:$B$1000)/((MAESTRO!$B$3:$B$1000="ACADEMICOS")*(UPPER(MAESTRO!$L$3:$L$1000)="CONFIRMADO")),ROWS($A$3:A81))),"")</f>
        <v/>
      </c>
      <c r="J81" s="10" t="str">
        <f ca="1">IFERROR(INDEX(MAESTRO!J:J,_xludf.AGGREGATE(15,6,ROW(MAESTRO!$B$3:$B$1000)/((MAESTRO!$B$3:$B$1000="ACADEMICOS")*(UPPER(MAESTRO!$L$3:$L$1000)="CONFIRMADO")),ROWS($A$3:A81))),"")</f>
        <v/>
      </c>
      <c r="K81" s="10" t="str">
        <f ca="1">IFERROR(INDEX(MAESTRO!K:K,_xludf.AGGREGATE(15,6,ROW(MAESTRO!$B$3:$B$1000)/((MAESTRO!$B$3:$B$1000="ACADEMICOS")*(UPPER(MAESTRO!$L$3:$L$1000)="CONFIRMADO")),ROWS($A$3:A81))),"")</f>
        <v/>
      </c>
      <c r="L81" s="10" t="str">
        <f ca="1">IFERROR(INDEX(MAESTRO!L:L,_xludf.AGGREGATE(15,6,ROW(MAESTRO!$B$3:$B$1000)/((MAESTRO!$B$3:$B$1000="ACADEMICOS")*(UPPER(MAESTRO!$L$3:$L$1000)="CONFIRMADO")),ROWS($A$3:A81))),"")</f>
        <v/>
      </c>
      <c r="M81" s="10" t="str">
        <f ca="1">IFERROR(INDEX(MAESTRO!M:M,_xludf.AGGREGATE(15,6,ROW(MAESTRO!$B$3:$B$1000)/((MAESTRO!$B$3:$B$1000="ACADEMICOS")*(UPPER(MAESTRO!$L$3:$L$1000)="CONFIRMADO")),ROWS($A$3:A81))),"")</f>
        <v/>
      </c>
      <c r="N81" s="10" t="str">
        <f ca="1">IFERROR(INDEX(MAESTRO!N:N,_xludf.AGGREGATE(15,6,ROW(MAESTRO!$B$3:$B$1000)/((MAESTRO!$B$3:$B$1000="ACADEMICOS")*(UPPER(MAESTRO!$L$3:$L$1000)="CONFIRMADO")),ROWS($A$3:A81))),"")</f>
        <v/>
      </c>
      <c r="O81" s="10" t="str">
        <f ca="1">IFERROR(INDEX(MAESTRO!O:O,_xludf.AGGREGATE(15,6,ROW(MAESTRO!$B$3:$B$1000)/((MAESTRO!$B$3:$B$1000="ACADEMICOS")*(UPPER(MAESTRO!$L$3:$L$1000)="CONFIRMADO")),ROWS($A$3:A81))),"")</f>
        <v/>
      </c>
      <c r="P81" s="10" t="str">
        <f ca="1">IFERROR(INDEX(MAESTRO!P:P,_xludf.AGGREGATE(15,6,ROW(MAESTRO!$B$3:$B$1000)/((MAESTRO!$B$3:$B$1000="ACADEMICOS")*(UPPER(MAESTRO!$L$3:$L$1000)="CONFIRMADO")),ROWS($A$3:A81))),"")</f>
        <v/>
      </c>
      <c r="Q81" s="10" t="str">
        <f ca="1">IFERROR(INDEX(MAESTRO!Q:Q,_xludf.AGGREGATE(15,6,ROW(MAESTRO!$B$3:$B$1000)/((MAESTRO!$B$3:$B$1000="ACADEMICOS")*(UPPER(MAESTRO!$L$3:$L$1000)="CONFIRMADO")),ROWS($A$3:A81))),"")</f>
        <v/>
      </c>
      <c r="R81" s="10" t="str">
        <f ca="1">IFERROR(INDEX(MAESTRO!R:R,_xludf.AGGREGATE(15,6,ROW(MAESTRO!$B$3:$B$1000)/((MAESTRO!$B$3:$B$1000="ACADEMICOS")*(UPPER(MAESTRO!$L$3:$L$1000)="CONFIRMADO")),ROWS($A$3:A81))),"")</f>
        <v/>
      </c>
      <c r="S81" s="10" t="str">
        <f ca="1">IFERROR(INDEX(MAESTRO!S:S,_xludf.AGGREGATE(15,6,ROW(MAESTRO!$B$3:$B$1000)/((MAESTRO!$B$3:$B$1000="ACADEMICOS")*(UPPER(MAESTRO!$L$3:$L$1000)="CONFIRMADO")),ROWS($A$3:A81))),"")</f>
        <v/>
      </c>
      <c r="T81" s="10" t="str">
        <f ca="1">IFERROR(INDEX(MAESTRO!T:T,_xludf.AGGREGATE(15,6,ROW(MAESTRO!$B$3:$B$1000)/((MAESTRO!$B$3:$B$1000="ACADEMICOS")*(UPPER(MAESTRO!$L$3:$L$1000)="CONFIRMADO")),ROWS($A$3:A81))),"")</f>
        <v/>
      </c>
      <c r="U81" s="10" t="str">
        <f ca="1">IFERROR(INDEX(MAESTRO!U:U,_xludf.AGGREGATE(15,6,ROW(MAESTRO!$B$3:$B$1000)/((MAESTRO!$B$3:$B$1000="ACADEMICOS")*(UPPER(MAESTRO!$L$3:$L$1000)="CONFIRMADO")),ROWS($A$3:A81))),"")</f>
        <v/>
      </c>
      <c r="V81" s="10" t="str">
        <f ca="1">IFERROR(INDEX(MAESTRO!V:V,_xludf.AGGREGATE(15,6,ROW(MAESTRO!$B$3:$B$1000)/((MAESTRO!$B$3:$B$1000="ACADEMICOS")*(UPPER(MAESTRO!$L$3:$L$1000)="CONFIRMADO")),ROWS($A$3:A81))),"")</f>
        <v/>
      </c>
      <c r="W81" s="10" t="str">
        <f ca="1">IFERROR(INDEX(MAESTRO!W:W,_xludf.AGGREGATE(15,6,ROW(MAESTRO!$B$3:$B$1000)/((MAESTRO!$B$3:$B$1000="ACADEMICOS")*(UPPER(MAESTRO!$L$3:$L$1000)="CONFIRMADO")),ROWS($A$3:A81))),"")</f>
        <v/>
      </c>
      <c r="X81" s="10" t="str">
        <f ca="1">IFERROR(INDEX(MAESTRO!X:X,_xludf.AGGREGATE(15,6,ROW(MAESTRO!$B$3:$B$1000)/((MAESTRO!$B$3:$B$1000="ACADEMICOS")*(UPPER(MAESTRO!$L$3:$L$1000)="CONFIRMADO")),ROWS($A$3:A81))),"")</f>
        <v/>
      </c>
    </row>
    <row r="82" spans="1:24" ht="22.05" customHeight="1">
      <c r="A82" s="21" t="str">
        <f ca="1">IFERROR(INDEX(MAESTRO!A:A,_xludf.AGGREGATE(15,6,ROW(MAESTRO!$B$3:$B$1000)/((MAESTRO!$B$3:$B$1000="ACADEMICOS")*(UPPER(MAESTRO!$L$3:$L$1000)="CONFIRMADO")),ROWS($A$3:A82))),"")</f>
        <v/>
      </c>
      <c r="B82" s="21" t="str">
        <f ca="1">IFERROR(INDEX(MAESTRO!B:B,_xludf.AGGREGATE(15,6,ROW(MAESTRO!$B$3:$B$1000)/((MAESTRO!$B$3:$B$1000="ACADEMICOS")*(UPPER(MAESTRO!$L$3:$L$1000)="CONFIRMADO")),ROWS($A$3:A82))),"")</f>
        <v/>
      </c>
      <c r="C82" s="21" t="str">
        <f ca="1">IFERROR(INDEX(MAESTRO!C:C,_xludf.AGGREGATE(15,6,ROW(MAESTRO!$B$3:$B$1000)/((MAESTRO!$B$3:$B$1000="ACADEMICOS")*(UPPER(MAESTRO!$L$3:$L$1000)="CONFIRMADO")),ROWS($A$3:A82))),"")</f>
        <v/>
      </c>
      <c r="D82" s="21" t="str">
        <f ca="1">IFERROR(INDEX(MAESTRO!D:D,_xludf.AGGREGATE(15,6,ROW(MAESTRO!$B$3:$B$1000)/((MAESTRO!$B$3:$B$1000="ACADEMICOS")*(UPPER(MAESTRO!$L$3:$L$1000)="CONFIRMADO")),ROWS($A$3:A82))),"")</f>
        <v/>
      </c>
      <c r="E82" s="21" t="str">
        <f ca="1">IFERROR(INDEX(MAESTRO!E:E,_xludf.AGGREGATE(15,6,ROW(MAESTRO!$B$3:$B$1000)/((MAESTRO!$B$3:$B$1000="ACADEMICOS")*(UPPER(MAESTRO!$L$3:$L$1000)="CONFIRMADO")),ROWS($A$3:A82))),"")</f>
        <v/>
      </c>
      <c r="F82" s="21" t="str">
        <f ca="1">IFERROR(INDEX(MAESTRO!F:F,_xludf.AGGREGATE(15,6,ROW(MAESTRO!$B$3:$B$1000)/((MAESTRO!$B$3:$B$1000="ACADEMICOS")*(UPPER(MAESTRO!$L$3:$L$1000)="CONFIRMADO")),ROWS($A$3:A82))),"")</f>
        <v/>
      </c>
      <c r="G82" s="21" t="str">
        <f ca="1">IFERROR(INDEX(MAESTRO!G:G,_xludf.AGGREGATE(15,6,ROW(MAESTRO!$B$3:$B$1000)/((MAESTRO!$B$3:$B$1000="ACADEMICOS")*(UPPER(MAESTRO!$L$3:$L$1000)="CONFIRMADO")),ROWS($A$3:A82))),"")</f>
        <v/>
      </c>
      <c r="H82" s="21" t="str">
        <f ca="1">IFERROR(INDEX(MAESTRO!H:H,_xludf.AGGREGATE(15,6,ROW(MAESTRO!$B$3:$B$1000)/((MAESTRO!$B$3:$B$1000="ACADEMICOS")*(UPPER(MAESTRO!$L$3:$L$1000)="CONFIRMADO")),ROWS($A$3:A82))),"")</f>
        <v/>
      </c>
      <c r="I82" s="21" t="str">
        <f ca="1">IFERROR(INDEX(MAESTRO!I:I,_xludf.AGGREGATE(15,6,ROW(MAESTRO!$B$3:$B$1000)/((MAESTRO!$B$3:$B$1000="ACADEMICOS")*(UPPER(MAESTRO!$L$3:$L$1000)="CONFIRMADO")),ROWS($A$3:A82))),"")</f>
        <v/>
      </c>
      <c r="J82" s="21" t="str">
        <f ca="1">IFERROR(INDEX(MAESTRO!J:J,_xludf.AGGREGATE(15,6,ROW(MAESTRO!$B$3:$B$1000)/((MAESTRO!$B$3:$B$1000="ACADEMICOS")*(UPPER(MAESTRO!$L$3:$L$1000)="CONFIRMADO")),ROWS($A$3:A82))),"")</f>
        <v/>
      </c>
      <c r="K82" s="21" t="str">
        <f ca="1">IFERROR(INDEX(MAESTRO!K:K,_xludf.AGGREGATE(15,6,ROW(MAESTRO!$B$3:$B$1000)/((MAESTRO!$B$3:$B$1000="ACADEMICOS")*(UPPER(MAESTRO!$L$3:$L$1000)="CONFIRMADO")),ROWS($A$3:A82))),"")</f>
        <v/>
      </c>
      <c r="L82" s="21" t="str">
        <f ca="1">IFERROR(INDEX(MAESTRO!L:L,_xludf.AGGREGATE(15,6,ROW(MAESTRO!$B$3:$B$1000)/((MAESTRO!$B$3:$B$1000="ACADEMICOS")*(UPPER(MAESTRO!$L$3:$L$1000)="CONFIRMADO")),ROWS($A$3:A82))),"")</f>
        <v/>
      </c>
      <c r="M82" s="21" t="str">
        <f ca="1">IFERROR(INDEX(MAESTRO!M:M,_xludf.AGGREGATE(15,6,ROW(MAESTRO!$B$3:$B$1000)/((MAESTRO!$B$3:$B$1000="ACADEMICOS")*(UPPER(MAESTRO!$L$3:$L$1000)="CONFIRMADO")),ROWS($A$3:A82))),"")</f>
        <v/>
      </c>
      <c r="N82" s="21" t="str">
        <f ca="1">IFERROR(INDEX(MAESTRO!N:N,_xludf.AGGREGATE(15,6,ROW(MAESTRO!$B$3:$B$1000)/((MAESTRO!$B$3:$B$1000="ACADEMICOS")*(UPPER(MAESTRO!$L$3:$L$1000)="CONFIRMADO")),ROWS($A$3:A82))),"")</f>
        <v/>
      </c>
      <c r="O82" s="21" t="str">
        <f ca="1">IFERROR(INDEX(MAESTRO!O:O,_xludf.AGGREGATE(15,6,ROW(MAESTRO!$B$3:$B$1000)/((MAESTRO!$B$3:$B$1000="ACADEMICOS")*(UPPER(MAESTRO!$L$3:$L$1000)="CONFIRMADO")),ROWS($A$3:A82))),"")</f>
        <v/>
      </c>
      <c r="P82" s="21" t="str">
        <f ca="1">IFERROR(INDEX(MAESTRO!P:P,_xludf.AGGREGATE(15,6,ROW(MAESTRO!$B$3:$B$1000)/((MAESTRO!$B$3:$B$1000="ACADEMICOS")*(UPPER(MAESTRO!$L$3:$L$1000)="CONFIRMADO")),ROWS($A$3:A82))),"")</f>
        <v/>
      </c>
      <c r="Q82" s="21" t="str">
        <f ca="1">IFERROR(INDEX(MAESTRO!Q:Q,_xludf.AGGREGATE(15,6,ROW(MAESTRO!$B$3:$B$1000)/((MAESTRO!$B$3:$B$1000="ACADEMICOS")*(UPPER(MAESTRO!$L$3:$L$1000)="CONFIRMADO")),ROWS($A$3:A82))),"")</f>
        <v/>
      </c>
      <c r="R82" s="21" t="str">
        <f ca="1">IFERROR(INDEX(MAESTRO!R:R,_xludf.AGGREGATE(15,6,ROW(MAESTRO!$B$3:$B$1000)/((MAESTRO!$B$3:$B$1000="ACADEMICOS")*(UPPER(MAESTRO!$L$3:$L$1000)="CONFIRMADO")),ROWS($A$3:A82))),"")</f>
        <v/>
      </c>
      <c r="S82" s="21" t="str">
        <f ca="1">IFERROR(INDEX(MAESTRO!S:S,_xludf.AGGREGATE(15,6,ROW(MAESTRO!$B$3:$B$1000)/((MAESTRO!$B$3:$B$1000="ACADEMICOS")*(UPPER(MAESTRO!$L$3:$L$1000)="CONFIRMADO")),ROWS($A$3:A82))),"")</f>
        <v/>
      </c>
      <c r="T82" s="21" t="str">
        <f ca="1">IFERROR(INDEX(MAESTRO!T:T,_xludf.AGGREGATE(15,6,ROW(MAESTRO!$B$3:$B$1000)/((MAESTRO!$B$3:$B$1000="ACADEMICOS")*(UPPER(MAESTRO!$L$3:$L$1000)="CONFIRMADO")),ROWS($A$3:A82))),"")</f>
        <v/>
      </c>
      <c r="U82" s="21" t="str">
        <f ca="1">IFERROR(INDEX(MAESTRO!U:U,_xludf.AGGREGATE(15,6,ROW(MAESTRO!$B$3:$B$1000)/((MAESTRO!$B$3:$B$1000="ACADEMICOS")*(UPPER(MAESTRO!$L$3:$L$1000)="CONFIRMADO")),ROWS($A$3:A82))),"")</f>
        <v/>
      </c>
      <c r="V82" s="21" t="str">
        <f ca="1">IFERROR(INDEX(MAESTRO!V:V,_xludf.AGGREGATE(15,6,ROW(MAESTRO!$B$3:$B$1000)/((MAESTRO!$B$3:$B$1000="ACADEMICOS")*(UPPER(MAESTRO!$L$3:$L$1000)="CONFIRMADO")),ROWS($A$3:A82))),"")</f>
        <v/>
      </c>
      <c r="W82" s="21" t="str">
        <f ca="1">IFERROR(INDEX(MAESTRO!W:W,_xludf.AGGREGATE(15,6,ROW(MAESTRO!$B$3:$B$1000)/((MAESTRO!$B$3:$B$1000="ACADEMICOS")*(UPPER(MAESTRO!$L$3:$L$1000)="CONFIRMADO")),ROWS($A$3:A82))),"")</f>
        <v/>
      </c>
      <c r="X82" s="21" t="str">
        <f ca="1">IFERROR(INDEX(MAESTRO!X:X,_xludf.AGGREGATE(15,6,ROW(MAESTRO!$B$3:$B$1000)/((MAESTRO!$B$3:$B$1000="ACADEMICOS")*(UPPER(MAESTRO!$L$3:$L$1000)="CONFIRMADO")),ROWS($A$3:A82))),"")</f>
        <v/>
      </c>
    </row>
    <row r="83" spans="1:24" ht="22.05" customHeight="1">
      <c r="A83" s="10" t="str">
        <f ca="1">IFERROR(INDEX(MAESTRO!A:A,_xludf.AGGREGATE(15,6,ROW(MAESTRO!$B$3:$B$1000)/((MAESTRO!$B$3:$B$1000="ACADEMICOS")*(UPPER(MAESTRO!$L$3:$L$1000)="CONFIRMADO")),ROWS($A$3:A83))),"")</f>
        <v/>
      </c>
      <c r="B83" s="10" t="str">
        <f ca="1">IFERROR(INDEX(MAESTRO!B:B,_xludf.AGGREGATE(15,6,ROW(MAESTRO!$B$3:$B$1000)/((MAESTRO!$B$3:$B$1000="ACADEMICOS")*(UPPER(MAESTRO!$L$3:$L$1000)="CONFIRMADO")),ROWS($A$3:A83))),"")</f>
        <v/>
      </c>
      <c r="C83" s="10" t="str">
        <f ca="1">IFERROR(INDEX(MAESTRO!C:C,_xludf.AGGREGATE(15,6,ROW(MAESTRO!$B$3:$B$1000)/((MAESTRO!$B$3:$B$1000="ACADEMICOS")*(UPPER(MAESTRO!$L$3:$L$1000)="CONFIRMADO")),ROWS($A$3:A83))),"")</f>
        <v/>
      </c>
      <c r="D83" s="10" t="str">
        <f ca="1">IFERROR(INDEX(MAESTRO!D:D,_xludf.AGGREGATE(15,6,ROW(MAESTRO!$B$3:$B$1000)/((MAESTRO!$B$3:$B$1000="ACADEMICOS")*(UPPER(MAESTRO!$L$3:$L$1000)="CONFIRMADO")),ROWS($A$3:A83))),"")</f>
        <v/>
      </c>
      <c r="E83" s="10" t="str">
        <f ca="1">IFERROR(INDEX(MAESTRO!E:E,_xludf.AGGREGATE(15,6,ROW(MAESTRO!$B$3:$B$1000)/((MAESTRO!$B$3:$B$1000="ACADEMICOS")*(UPPER(MAESTRO!$L$3:$L$1000)="CONFIRMADO")),ROWS($A$3:A83))),"")</f>
        <v/>
      </c>
      <c r="F83" s="10" t="str">
        <f ca="1">IFERROR(INDEX(MAESTRO!F:F,_xludf.AGGREGATE(15,6,ROW(MAESTRO!$B$3:$B$1000)/((MAESTRO!$B$3:$B$1000="ACADEMICOS")*(UPPER(MAESTRO!$L$3:$L$1000)="CONFIRMADO")),ROWS($A$3:A83))),"")</f>
        <v/>
      </c>
      <c r="G83" s="10" t="str">
        <f ca="1">IFERROR(INDEX(MAESTRO!G:G,_xludf.AGGREGATE(15,6,ROW(MAESTRO!$B$3:$B$1000)/((MAESTRO!$B$3:$B$1000="ACADEMICOS")*(UPPER(MAESTRO!$L$3:$L$1000)="CONFIRMADO")),ROWS($A$3:A83))),"")</f>
        <v/>
      </c>
      <c r="H83" s="10" t="str">
        <f ca="1">IFERROR(INDEX(MAESTRO!H:H,_xludf.AGGREGATE(15,6,ROW(MAESTRO!$B$3:$B$1000)/((MAESTRO!$B$3:$B$1000="ACADEMICOS")*(UPPER(MAESTRO!$L$3:$L$1000)="CONFIRMADO")),ROWS($A$3:A83))),"")</f>
        <v/>
      </c>
      <c r="I83" s="10" t="str">
        <f ca="1">IFERROR(INDEX(MAESTRO!I:I,_xludf.AGGREGATE(15,6,ROW(MAESTRO!$B$3:$B$1000)/((MAESTRO!$B$3:$B$1000="ACADEMICOS")*(UPPER(MAESTRO!$L$3:$L$1000)="CONFIRMADO")),ROWS($A$3:A83))),"")</f>
        <v/>
      </c>
      <c r="J83" s="10" t="str">
        <f ca="1">IFERROR(INDEX(MAESTRO!J:J,_xludf.AGGREGATE(15,6,ROW(MAESTRO!$B$3:$B$1000)/((MAESTRO!$B$3:$B$1000="ACADEMICOS")*(UPPER(MAESTRO!$L$3:$L$1000)="CONFIRMADO")),ROWS($A$3:A83))),"")</f>
        <v/>
      </c>
      <c r="K83" s="10" t="str">
        <f ca="1">IFERROR(INDEX(MAESTRO!K:K,_xludf.AGGREGATE(15,6,ROW(MAESTRO!$B$3:$B$1000)/((MAESTRO!$B$3:$B$1000="ACADEMICOS")*(UPPER(MAESTRO!$L$3:$L$1000)="CONFIRMADO")),ROWS($A$3:A83))),"")</f>
        <v/>
      </c>
      <c r="L83" s="10" t="str">
        <f ca="1">IFERROR(INDEX(MAESTRO!L:L,_xludf.AGGREGATE(15,6,ROW(MAESTRO!$B$3:$B$1000)/((MAESTRO!$B$3:$B$1000="ACADEMICOS")*(UPPER(MAESTRO!$L$3:$L$1000)="CONFIRMADO")),ROWS($A$3:A83))),"")</f>
        <v/>
      </c>
      <c r="M83" s="10" t="str">
        <f ca="1">IFERROR(INDEX(MAESTRO!M:M,_xludf.AGGREGATE(15,6,ROW(MAESTRO!$B$3:$B$1000)/((MAESTRO!$B$3:$B$1000="ACADEMICOS")*(UPPER(MAESTRO!$L$3:$L$1000)="CONFIRMADO")),ROWS($A$3:A83))),"")</f>
        <v/>
      </c>
      <c r="N83" s="10" t="str">
        <f ca="1">IFERROR(INDEX(MAESTRO!N:N,_xludf.AGGREGATE(15,6,ROW(MAESTRO!$B$3:$B$1000)/((MAESTRO!$B$3:$B$1000="ACADEMICOS")*(UPPER(MAESTRO!$L$3:$L$1000)="CONFIRMADO")),ROWS($A$3:A83))),"")</f>
        <v/>
      </c>
      <c r="O83" s="10" t="str">
        <f ca="1">IFERROR(INDEX(MAESTRO!O:O,_xludf.AGGREGATE(15,6,ROW(MAESTRO!$B$3:$B$1000)/((MAESTRO!$B$3:$B$1000="ACADEMICOS")*(UPPER(MAESTRO!$L$3:$L$1000)="CONFIRMADO")),ROWS($A$3:A83))),"")</f>
        <v/>
      </c>
      <c r="P83" s="10" t="str">
        <f ca="1">IFERROR(INDEX(MAESTRO!P:P,_xludf.AGGREGATE(15,6,ROW(MAESTRO!$B$3:$B$1000)/((MAESTRO!$B$3:$B$1000="ACADEMICOS")*(UPPER(MAESTRO!$L$3:$L$1000)="CONFIRMADO")),ROWS($A$3:A83))),"")</f>
        <v/>
      </c>
      <c r="Q83" s="10" t="str">
        <f ca="1">IFERROR(INDEX(MAESTRO!Q:Q,_xludf.AGGREGATE(15,6,ROW(MAESTRO!$B$3:$B$1000)/((MAESTRO!$B$3:$B$1000="ACADEMICOS")*(UPPER(MAESTRO!$L$3:$L$1000)="CONFIRMADO")),ROWS($A$3:A83))),"")</f>
        <v/>
      </c>
      <c r="R83" s="10" t="str">
        <f ca="1">IFERROR(INDEX(MAESTRO!R:R,_xludf.AGGREGATE(15,6,ROW(MAESTRO!$B$3:$B$1000)/((MAESTRO!$B$3:$B$1000="ACADEMICOS")*(UPPER(MAESTRO!$L$3:$L$1000)="CONFIRMADO")),ROWS($A$3:A83))),"")</f>
        <v/>
      </c>
      <c r="S83" s="10" t="str">
        <f ca="1">IFERROR(INDEX(MAESTRO!S:S,_xludf.AGGREGATE(15,6,ROW(MAESTRO!$B$3:$B$1000)/((MAESTRO!$B$3:$B$1000="ACADEMICOS")*(UPPER(MAESTRO!$L$3:$L$1000)="CONFIRMADO")),ROWS($A$3:A83))),"")</f>
        <v/>
      </c>
      <c r="T83" s="10" t="str">
        <f ca="1">IFERROR(INDEX(MAESTRO!T:T,_xludf.AGGREGATE(15,6,ROW(MAESTRO!$B$3:$B$1000)/((MAESTRO!$B$3:$B$1000="ACADEMICOS")*(UPPER(MAESTRO!$L$3:$L$1000)="CONFIRMADO")),ROWS($A$3:A83))),"")</f>
        <v/>
      </c>
      <c r="U83" s="10" t="str">
        <f ca="1">IFERROR(INDEX(MAESTRO!U:U,_xludf.AGGREGATE(15,6,ROW(MAESTRO!$B$3:$B$1000)/((MAESTRO!$B$3:$B$1000="ACADEMICOS")*(UPPER(MAESTRO!$L$3:$L$1000)="CONFIRMADO")),ROWS($A$3:A83))),"")</f>
        <v/>
      </c>
      <c r="V83" s="10" t="str">
        <f ca="1">IFERROR(INDEX(MAESTRO!V:V,_xludf.AGGREGATE(15,6,ROW(MAESTRO!$B$3:$B$1000)/((MAESTRO!$B$3:$B$1000="ACADEMICOS")*(UPPER(MAESTRO!$L$3:$L$1000)="CONFIRMADO")),ROWS($A$3:A83))),"")</f>
        <v/>
      </c>
      <c r="W83" s="10" t="str">
        <f ca="1">IFERROR(INDEX(MAESTRO!W:W,_xludf.AGGREGATE(15,6,ROW(MAESTRO!$B$3:$B$1000)/((MAESTRO!$B$3:$B$1000="ACADEMICOS")*(UPPER(MAESTRO!$L$3:$L$1000)="CONFIRMADO")),ROWS($A$3:A83))),"")</f>
        <v/>
      </c>
      <c r="X83" s="10" t="str">
        <f ca="1">IFERROR(INDEX(MAESTRO!X:X,_xludf.AGGREGATE(15,6,ROW(MAESTRO!$B$3:$B$1000)/((MAESTRO!$B$3:$B$1000="ACADEMICOS")*(UPPER(MAESTRO!$L$3:$L$1000)="CONFIRMADO")),ROWS($A$3:A83))),"")</f>
        <v/>
      </c>
    </row>
    <row r="84" spans="1:24" ht="22.05" customHeight="1">
      <c r="A84" s="21" t="str">
        <f ca="1">IFERROR(INDEX(MAESTRO!A:A,_xludf.AGGREGATE(15,6,ROW(MAESTRO!$B$3:$B$1000)/((MAESTRO!$B$3:$B$1000="ACADEMICOS")*(UPPER(MAESTRO!$L$3:$L$1000)="CONFIRMADO")),ROWS($A$3:A84))),"")</f>
        <v/>
      </c>
      <c r="B84" s="21" t="str">
        <f ca="1">IFERROR(INDEX(MAESTRO!B:B,_xludf.AGGREGATE(15,6,ROW(MAESTRO!$B$3:$B$1000)/((MAESTRO!$B$3:$B$1000="ACADEMICOS")*(UPPER(MAESTRO!$L$3:$L$1000)="CONFIRMADO")),ROWS($A$3:A84))),"")</f>
        <v/>
      </c>
      <c r="C84" s="21" t="str">
        <f ca="1">IFERROR(INDEX(MAESTRO!C:C,_xludf.AGGREGATE(15,6,ROW(MAESTRO!$B$3:$B$1000)/((MAESTRO!$B$3:$B$1000="ACADEMICOS")*(UPPER(MAESTRO!$L$3:$L$1000)="CONFIRMADO")),ROWS($A$3:A84))),"")</f>
        <v/>
      </c>
      <c r="D84" s="21" t="str">
        <f ca="1">IFERROR(INDEX(MAESTRO!D:D,_xludf.AGGREGATE(15,6,ROW(MAESTRO!$B$3:$B$1000)/((MAESTRO!$B$3:$B$1000="ACADEMICOS")*(UPPER(MAESTRO!$L$3:$L$1000)="CONFIRMADO")),ROWS($A$3:A84))),"")</f>
        <v/>
      </c>
      <c r="E84" s="21" t="str">
        <f ca="1">IFERROR(INDEX(MAESTRO!E:E,_xludf.AGGREGATE(15,6,ROW(MAESTRO!$B$3:$B$1000)/((MAESTRO!$B$3:$B$1000="ACADEMICOS")*(UPPER(MAESTRO!$L$3:$L$1000)="CONFIRMADO")),ROWS($A$3:A84))),"")</f>
        <v/>
      </c>
      <c r="F84" s="21" t="str">
        <f ca="1">IFERROR(INDEX(MAESTRO!F:F,_xludf.AGGREGATE(15,6,ROW(MAESTRO!$B$3:$B$1000)/((MAESTRO!$B$3:$B$1000="ACADEMICOS")*(UPPER(MAESTRO!$L$3:$L$1000)="CONFIRMADO")),ROWS($A$3:A84))),"")</f>
        <v/>
      </c>
      <c r="G84" s="21" t="str">
        <f ca="1">IFERROR(INDEX(MAESTRO!G:G,_xludf.AGGREGATE(15,6,ROW(MAESTRO!$B$3:$B$1000)/((MAESTRO!$B$3:$B$1000="ACADEMICOS")*(UPPER(MAESTRO!$L$3:$L$1000)="CONFIRMADO")),ROWS($A$3:A84))),"")</f>
        <v/>
      </c>
      <c r="H84" s="21" t="str">
        <f ca="1">IFERROR(INDEX(MAESTRO!H:H,_xludf.AGGREGATE(15,6,ROW(MAESTRO!$B$3:$B$1000)/((MAESTRO!$B$3:$B$1000="ACADEMICOS")*(UPPER(MAESTRO!$L$3:$L$1000)="CONFIRMADO")),ROWS($A$3:A84))),"")</f>
        <v/>
      </c>
      <c r="I84" s="21" t="str">
        <f ca="1">IFERROR(INDEX(MAESTRO!I:I,_xludf.AGGREGATE(15,6,ROW(MAESTRO!$B$3:$B$1000)/((MAESTRO!$B$3:$B$1000="ACADEMICOS")*(UPPER(MAESTRO!$L$3:$L$1000)="CONFIRMADO")),ROWS($A$3:A84))),"")</f>
        <v/>
      </c>
      <c r="J84" s="21" t="str">
        <f ca="1">IFERROR(INDEX(MAESTRO!J:J,_xludf.AGGREGATE(15,6,ROW(MAESTRO!$B$3:$B$1000)/((MAESTRO!$B$3:$B$1000="ACADEMICOS")*(UPPER(MAESTRO!$L$3:$L$1000)="CONFIRMADO")),ROWS($A$3:A84))),"")</f>
        <v/>
      </c>
      <c r="K84" s="21" t="str">
        <f ca="1">IFERROR(INDEX(MAESTRO!K:K,_xludf.AGGREGATE(15,6,ROW(MAESTRO!$B$3:$B$1000)/((MAESTRO!$B$3:$B$1000="ACADEMICOS")*(UPPER(MAESTRO!$L$3:$L$1000)="CONFIRMADO")),ROWS($A$3:A84))),"")</f>
        <v/>
      </c>
      <c r="L84" s="21" t="str">
        <f ca="1">IFERROR(INDEX(MAESTRO!L:L,_xludf.AGGREGATE(15,6,ROW(MAESTRO!$B$3:$B$1000)/((MAESTRO!$B$3:$B$1000="ACADEMICOS")*(UPPER(MAESTRO!$L$3:$L$1000)="CONFIRMADO")),ROWS($A$3:A84))),"")</f>
        <v/>
      </c>
      <c r="M84" s="21" t="str">
        <f ca="1">IFERROR(INDEX(MAESTRO!M:M,_xludf.AGGREGATE(15,6,ROW(MAESTRO!$B$3:$B$1000)/((MAESTRO!$B$3:$B$1000="ACADEMICOS")*(UPPER(MAESTRO!$L$3:$L$1000)="CONFIRMADO")),ROWS($A$3:A84))),"")</f>
        <v/>
      </c>
      <c r="N84" s="21" t="str">
        <f ca="1">IFERROR(INDEX(MAESTRO!N:N,_xludf.AGGREGATE(15,6,ROW(MAESTRO!$B$3:$B$1000)/((MAESTRO!$B$3:$B$1000="ACADEMICOS")*(UPPER(MAESTRO!$L$3:$L$1000)="CONFIRMADO")),ROWS($A$3:A84))),"")</f>
        <v/>
      </c>
      <c r="O84" s="21" t="str">
        <f ca="1">IFERROR(INDEX(MAESTRO!O:O,_xludf.AGGREGATE(15,6,ROW(MAESTRO!$B$3:$B$1000)/((MAESTRO!$B$3:$B$1000="ACADEMICOS")*(UPPER(MAESTRO!$L$3:$L$1000)="CONFIRMADO")),ROWS($A$3:A84))),"")</f>
        <v/>
      </c>
      <c r="P84" s="21" t="str">
        <f ca="1">IFERROR(INDEX(MAESTRO!P:P,_xludf.AGGREGATE(15,6,ROW(MAESTRO!$B$3:$B$1000)/((MAESTRO!$B$3:$B$1000="ACADEMICOS")*(UPPER(MAESTRO!$L$3:$L$1000)="CONFIRMADO")),ROWS($A$3:A84))),"")</f>
        <v/>
      </c>
      <c r="Q84" s="21" t="str">
        <f ca="1">IFERROR(INDEX(MAESTRO!Q:Q,_xludf.AGGREGATE(15,6,ROW(MAESTRO!$B$3:$B$1000)/((MAESTRO!$B$3:$B$1000="ACADEMICOS")*(UPPER(MAESTRO!$L$3:$L$1000)="CONFIRMADO")),ROWS($A$3:A84))),"")</f>
        <v/>
      </c>
      <c r="R84" s="21" t="str">
        <f ca="1">IFERROR(INDEX(MAESTRO!R:R,_xludf.AGGREGATE(15,6,ROW(MAESTRO!$B$3:$B$1000)/((MAESTRO!$B$3:$B$1000="ACADEMICOS")*(UPPER(MAESTRO!$L$3:$L$1000)="CONFIRMADO")),ROWS($A$3:A84))),"")</f>
        <v/>
      </c>
      <c r="S84" s="21" t="str">
        <f ca="1">IFERROR(INDEX(MAESTRO!S:S,_xludf.AGGREGATE(15,6,ROW(MAESTRO!$B$3:$B$1000)/((MAESTRO!$B$3:$B$1000="ACADEMICOS")*(UPPER(MAESTRO!$L$3:$L$1000)="CONFIRMADO")),ROWS($A$3:A84))),"")</f>
        <v/>
      </c>
      <c r="T84" s="21" t="str">
        <f ca="1">IFERROR(INDEX(MAESTRO!T:T,_xludf.AGGREGATE(15,6,ROW(MAESTRO!$B$3:$B$1000)/((MAESTRO!$B$3:$B$1000="ACADEMICOS")*(UPPER(MAESTRO!$L$3:$L$1000)="CONFIRMADO")),ROWS($A$3:A84))),"")</f>
        <v/>
      </c>
      <c r="U84" s="21" t="str">
        <f ca="1">IFERROR(INDEX(MAESTRO!U:U,_xludf.AGGREGATE(15,6,ROW(MAESTRO!$B$3:$B$1000)/((MAESTRO!$B$3:$B$1000="ACADEMICOS")*(UPPER(MAESTRO!$L$3:$L$1000)="CONFIRMADO")),ROWS($A$3:A84))),"")</f>
        <v/>
      </c>
      <c r="V84" s="21" t="str">
        <f ca="1">IFERROR(INDEX(MAESTRO!V:V,_xludf.AGGREGATE(15,6,ROW(MAESTRO!$B$3:$B$1000)/((MAESTRO!$B$3:$B$1000="ACADEMICOS")*(UPPER(MAESTRO!$L$3:$L$1000)="CONFIRMADO")),ROWS($A$3:A84))),"")</f>
        <v/>
      </c>
      <c r="W84" s="21" t="str">
        <f ca="1">IFERROR(INDEX(MAESTRO!W:W,_xludf.AGGREGATE(15,6,ROW(MAESTRO!$B$3:$B$1000)/((MAESTRO!$B$3:$B$1000="ACADEMICOS")*(UPPER(MAESTRO!$L$3:$L$1000)="CONFIRMADO")),ROWS($A$3:A84))),"")</f>
        <v/>
      </c>
      <c r="X84" s="21" t="str">
        <f ca="1">IFERROR(INDEX(MAESTRO!X:X,_xludf.AGGREGATE(15,6,ROW(MAESTRO!$B$3:$B$1000)/((MAESTRO!$B$3:$B$1000="ACADEMICOS")*(UPPER(MAESTRO!$L$3:$L$1000)="CONFIRMADO")),ROWS($A$3:A84))),"")</f>
        <v/>
      </c>
    </row>
    <row r="85" spans="1:24" ht="22.05" customHeight="1">
      <c r="A85" s="10" t="str">
        <f ca="1">IFERROR(INDEX(MAESTRO!A:A,_xludf.AGGREGATE(15,6,ROW(MAESTRO!$B$3:$B$1000)/((MAESTRO!$B$3:$B$1000="ACADEMICOS")*(UPPER(MAESTRO!$L$3:$L$1000)="CONFIRMADO")),ROWS($A$3:A85))),"")</f>
        <v/>
      </c>
      <c r="B85" s="10" t="str">
        <f ca="1">IFERROR(INDEX(MAESTRO!B:B,_xludf.AGGREGATE(15,6,ROW(MAESTRO!$B$3:$B$1000)/((MAESTRO!$B$3:$B$1000="ACADEMICOS")*(UPPER(MAESTRO!$L$3:$L$1000)="CONFIRMADO")),ROWS($A$3:A85))),"")</f>
        <v/>
      </c>
      <c r="C85" s="10" t="str">
        <f ca="1">IFERROR(INDEX(MAESTRO!C:C,_xludf.AGGREGATE(15,6,ROW(MAESTRO!$B$3:$B$1000)/((MAESTRO!$B$3:$B$1000="ACADEMICOS")*(UPPER(MAESTRO!$L$3:$L$1000)="CONFIRMADO")),ROWS($A$3:A85))),"")</f>
        <v/>
      </c>
      <c r="D85" s="10" t="str">
        <f ca="1">IFERROR(INDEX(MAESTRO!D:D,_xludf.AGGREGATE(15,6,ROW(MAESTRO!$B$3:$B$1000)/((MAESTRO!$B$3:$B$1000="ACADEMICOS")*(UPPER(MAESTRO!$L$3:$L$1000)="CONFIRMADO")),ROWS($A$3:A85))),"")</f>
        <v/>
      </c>
      <c r="E85" s="10" t="str">
        <f ca="1">IFERROR(INDEX(MAESTRO!E:E,_xludf.AGGREGATE(15,6,ROW(MAESTRO!$B$3:$B$1000)/((MAESTRO!$B$3:$B$1000="ACADEMICOS")*(UPPER(MAESTRO!$L$3:$L$1000)="CONFIRMADO")),ROWS($A$3:A85))),"")</f>
        <v/>
      </c>
      <c r="F85" s="10" t="str">
        <f ca="1">IFERROR(INDEX(MAESTRO!F:F,_xludf.AGGREGATE(15,6,ROW(MAESTRO!$B$3:$B$1000)/((MAESTRO!$B$3:$B$1000="ACADEMICOS")*(UPPER(MAESTRO!$L$3:$L$1000)="CONFIRMADO")),ROWS($A$3:A85))),"")</f>
        <v/>
      </c>
      <c r="G85" s="10" t="str">
        <f ca="1">IFERROR(INDEX(MAESTRO!G:G,_xludf.AGGREGATE(15,6,ROW(MAESTRO!$B$3:$B$1000)/((MAESTRO!$B$3:$B$1000="ACADEMICOS")*(UPPER(MAESTRO!$L$3:$L$1000)="CONFIRMADO")),ROWS($A$3:A85))),"")</f>
        <v/>
      </c>
      <c r="H85" s="10" t="str">
        <f ca="1">IFERROR(INDEX(MAESTRO!H:H,_xludf.AGGREGATE(15,6,ROW(MAESTRO!$B$3:$B$1000)/((MAESTRO!$B$3:$B$1000="ACADEMICOS")*(UPPER(MAESTRO!$L$3:$L$1000)="CONFIRMADO")),ROWS($A$3:A85))),"")</f>
        <v/>
      </c>
      <c r="I85" s="10" t="str">
        <f ca="1">IFERROR(INDEX(MAESTRO!I:I,_xludf.AGGREGATE(15,6,ROW(MAESTRO!$B$3:$B$1000)/((MAESTRO!$B$3:$B$1000="ACADEMICOS")*(UPPER(MAESTRO!$L$3:$L$1000)="CONFIRMADO")),ROWS($A$3:A85))),"")</f>
        <v/>
      </c>
      <c r="J85" s="10" t="str">
        <f ca="1">IFERROR(INDEX(MAESTRO!J:J,_xludf.AGGREGATE(15,6,ROW(MAESTRO!$B$3:$B$1000)/((MAESTRO!$B$3:$B$1000="ACADEMICOS")*(UPPER(MAESTRO!$L$3:$L$1000)="CONFIRMADO")),ROWS($A$3:A85))),"")</f>
        <v/>
      </c>
      <c r="K85" s="10" t="str">
        <f ca="1">IFERROR(INDEX(MAESTRO!K:K,_xludf.AGGREGATE(15,6,ROW(MAESTRO!$B$3:$B$1000)/((MAESTRO!$B$3:$B$1000="ACADEMICOS")*(UPPER(MAESTRO!$L$3:$L$1000)="CONFIRMADO")),ROWS($A$3:A85))),"")</f>
        <v/>
      </c>
      <c r="L85" s="10" t="str">
        <f ca="1">IFERROR(INDEX(MAESTRO!L:L,_xludf.AGGREGATE(15,6,ROW(MAESTRO!$B$3:$B$1000)/((MAESTRO!$B$3:$B$1000="ACADEMICOS")*(UPPER(MAESTRO!$L$3:$L$1000)="CONFIRMADO")),ROWS($A$3:A85))),"")</f>
        <v/>
      </c>
      <c r="M85" s="10" t="str">
        <f ca="1">IFERROR(INDEX(MAESTRO!M:M,_xludf.AGGREGATE(15,6,ROW(MAESTRO!$B$3:$B$1000)/((MAESTRO!$B$3:$B$1000="ACADEMICOS")*(UPPER(MAESTRO!$L$3:$L$1000)="CONFIRMADO")),ROWS($A$3:A85))),"")</f>
        <v/>
      </c>
      <c r="N85" s="10" t="str">
        <f ca="1">IFERROR(INDEX(MAESTRO!N:N,_xludf.AGGREGATE(15,6,ROW(MAESTRO!$B$3:$B$1000)/((MAESTRO!$B$3:$B$1000="ACADEMICOS")*(UPPER(MAESTRO!$L$3:$L$1000)="CONFIRMADO")),ROWS($A$3:A85))),"")</f>
        <v/>
      </c>
      <c r="O85" s="10" t="str">
        <f ca="1">IFERROR(INDEX(MAESTRO!O:O,_xludf.AGGREGATE(15,6,ROW(MAESTRO!$B$3:$B$1000)/((MAESTRO!$B$3:$B$1000="ACADEMICOS")*(UPPER(MAESTRO!$L$3:$L$1000)="CONFIRMADO")),ROWS($A$3:A85))),"")</f>
        <v/>
      </c>
      <c r="P85" s="10" t="str">
        <f ca="1">IFERROR(INDEX(MAESTRO!P:P,_xludf.AGGREGATE(15,6,ROW(MAESTRO!$B$3:$B$1000)/((MAESTRO!$B$3:$B$1000="ACADEMICOS")*(UPPER(MAESTRO!$L$3:$L$1000)="CONFIRMADO")),ROWS($A$3:A85))),"")</f>
        <v/>
      </c>
      <c r="Q85" s="10" t="str">
        <f ca="1">IFERROR(INDEX(MAESTRO!Q:Q,_xludf.AGGREGATE(15,6,ROW(MAESTRO!$B$3:$B$1000)/((MAESTRO!$B$3:$B$1000="ACADEMICOS")*(UPPER(MAESTRO!$L$3:$L$1000)="CONFIRMADO")),ROWS($A$3:A85))),"")</f>
        <v/>
      </c>
      <c r="R85" s="10" t="str">
        <f ca="1">IFERROR(INDEX(MAESTRO!R:R,_xludf.AGGREGATE(15,6,ROW(MAESTRO!$B$3:$B$1000)/((MAESTRO!$B$3:$B$1000="ACADEMICOS")*(UPPER(MAESTRO!$L$3:$L$1000)="CONFIRMADO")),ROWS($A$3:A85))),"")</f>
        <v/>
      </c>
      <c r="S85" s="10" t="str">
        <f ca="1">IFERROR(INDEX(MAESTRO!S:S,_xludf.AGGREGATE(15,6,ROW(MAESTRO!$B$3:$B$1000)/((MAESTRO!$B$3:$B$1000="ACADEMICOS")*(UPPER(MAESTRO!$L$3:$L$1000)="CONFIRMADO")),ROWS($A$3:A85))),"")</f>
        <v/>
      </c>
      <c r="T85" s="10" t="str">
        <f ca="1">IFERROR(INDEX(MAESTRO!T:T,_xludf.AGGREGATE(15,6,ROW(MAESTRO!$B$3:$B$1000)/((MAESTRO!$B$3:$B$1000="ACADEMICOS")*(UPPER(MAESTRO!$L$3:$L$1000)="CONFIRMADO")),ROWS($A$3:A85))),"")</f>
        <v/>
      </c>
      <c r="U85" s="10" t="str">
        <f ca="1">IFERROR(INDEX(MAESTRO!U:U,_xludf.AGGREGATE(15,6,ROW(MAESTRO!$B$3:$B$1000)/((MAESTRO!$B$3:$B$1000="ACADEMICOS")*(UPPER(MAESTRO!$L$3:$L$1000)="CONFIRMADO")),ROWS($A$3:A85))),"")</f>
        <v/>
      </c>
      <c r="V85" s="10" t="str">
        <f ca="1">IFERROR(INDEX(MAESTRO!V:V,_xludf.AGGREGATE(15,6,ROW(MAESTRO!$B$3:$B$1000)/((MAESTRO!$B$3:$B$1000="ACADEMICOS")*(UPPER(MAESTRO!$L$3:$L$1000)="CONFIRMADO")),ROWS($A$3:A85))),"")</f>
        <v/>
      </c>
      <c r="W85" s="10" t="str">
        <f ca="1">IFERROR(INDEX(MAESTRO!W:W,_xludf.AGGREGATE(15,6,ROW(MAESTRO!$B$3:$B$1000)/((MAESTRO!$B$3:$B$1000="ACADEMICOS")*(UPPER(MAESTRO!$L$3:$L$1000)="CONFIRMADO")),ROWS($A$3:A85))),"")</f>
        <v/>
      </c>
      <c r="X85" s="10" t="str">
        <f ca="1">IFERROR(INDEX(MAESTRO!X:X,_xludf.AGGREGATE(15,6,ROW(MAESTRO!$B$3:$B$1000)/((MAESTRO!$B$3:$B$1000="ACADEMICOS")*(UPPER(MAESTRO!$L$3:$L$1000)="CONFIRMADO")),ROWS($A$3:A85))),"")</f>
        <v/>
      </c>
    </row>
    <row r="86" spans="1:24" ht="22.05" customHeight="1">
      <c r="A86" s="21" t="str">
        <f ca="1">IFERROR(INDEX(MAESTRO!A:A,_xludf.AGGREGATE(15,6,ROW(MAESTRO!$B$3:$B$1000)/((MAESTRO!$B$3:$B$1000="ACADEMICOS")*(UPPER(MAESTRO!$L$3:$L$1000)="CONFIRMADO")),ROWS($A$3:A86))),"")</f>
        <v/>
      </c>
      <c r="B86" s="21" t="str">
        <f ca="1">IFERROR(INDEX(MAESTRO!B:B,_xludf.AGGREGATE(15,6,ROW(MAESTRO!$B$3:$B$1000)/((MAESTRO!$B$3:$B$1000="ACADEMICOS")*(UPPER(MAESTRO!$L$3:$L$1000)="CONFIRMADO")),ROWS($A$3:A86))),"")</f>
        <v/>
      </c>
      <c r="C86" s="21" t="str">
        <f ca="1">IFERROR(INDEX(MAESTRO!C:C,_xludf.AGGREGATE(15,6,ROW(MAESTRO!$B$3:$B$1000)/((MAESTRO!$B$3:$B$1000="ACADEMICOS")*(UPPER(MAESTRO!$L$3:$L$1000)="CONFIRMADO")),ROWS($A$3:A86))),"")</f>
        <v/>
      </c>
      <c r="D86" s="21" t="str">
        <f ca="1">IFERROR(INDEX(MAESTRO!D:D,_xludf.AGGREGATE(15,6,ROW(MAESTRO!$B$3:$B$1000)/((MAESTRO!$B$3:$B$1000="ACADEMICOS")*(UPPER(MAESTRO!$L$3:$L$1000)="CONFIRMADO")),ROWS($A$3:A86))),"")</f>
        <v/>
      </c>
      <c r="E86" s="21" t="str">
        <f ca="1">IFERROR(INDEX(MAESTRO!E:E,_xludf.AGGREGATE(15,6,ROW(MAESTRO!$B$3:$B$1000)/((MAESTRO!$B$3:$B$1000="ACADEMICOS")*(UPPER(MAESTRO!$L$3:$L$1000)="CONFIRMADO")),ROWS($A$3:A86))),"")</f>
        <v/>
      </c>
      <c r="F86" s="21" t="str">
        <f ca="1">IFERROR(INDEX(MAESTRO!F:F,_xludf.AGGREGATE(15,6,ROW(MAESTRO!$B$3:$B$1000)/((MAESTRO!$B$3:$B$1000="ACADEMICOS")*(UPPER(MAESTRO!$L$3:$L$1000)="CONFIRMADO")),ROWS($A$3:A86))),"")</f>
        <v/>
      </c>
      <c r="G86" s="21" t="str">
        <f ca="1">IFERROR(INDEX(MAESTRO!G:G,_xludf.AGGREGATE(15,6,ROW(MAESTRO!$B$3:$B$1000)/((MAESTRO!$B$3:$B$1000="ACADEMICOS")*(UPPER(MAESTRO!$L$3:$L$1000)="CONFIRMADO")),ROWS($A$3:A86))),"")</f>
        <v/>
      </c>
      <c r="H86" s="21" t="str">
        <f ca="1">IFERROR(INDEX(MAESTRO!H:H,_xludf.AGGREGATE(15,6,ROW(MAESTRO!$B$3:$B$1000)/((MAESTRO!$B$3:$B$1000="ACADEMICOS")*(UPPER(MAESTRO!$L$3:$L$1000)="CONFIRMADO")),ROWS($A$3:A86))),"")</f>
        <v/>
      </c>
      <c r="I86" s="21" t="str">
        <f ca="1">IFERROR(INDEX(MAESTRO!I:I,_xludf.AGGREGATE(15,6,ROW(MAESTRO!$B$3:$B$1000)/((MAESTRO!$B$3:$B$1000="ACADEMICOS")*(UPPER(MAESTRO!$L$3:$L$1000)="CONFIRMADO")),ROWS($A$3:A86))),"")</f>
        <v/>
      </c>
      <c r="J86" s="21" t="str">
        <f ca="1">IFERROR(INDEX(MAESTRO!J:J,_xludf.AGGREGATE(15,6,ROW(MAESTRO!$B$3:$B$1000)/((MAESTRO!$B$3:$B$1000="ACADEMICOS")*(UPPER(MAESTRO!$L$3:$L$1000)="CONFIRMADO")),ROWS($A$3:A86))),"")</f>
        <v/>
      </c>
      <c r="K86" s="21" t="str">
        <f ca="1">IFERROR(INDEX(MAESTRO!K:K,_xludf.AGGREGATE(15,6,ROW(MAESTRO!$B$3:$B$1000)/((MAESTRO!$B$3:$B$1000="ACADEMICOS")*(UPPER(MAESTRO!$L$3:$L$1000)="CONFIRMADO")),ROWS($A$3:A86))),"")</f>
        <v/>
      </c>
      <c r="L86" s="21" t="str">
        <f ca="1">IFERROR(INDEX(MAESTRO!L:L,_xludf.AGGREGATE(15,6,ROW(MAESTRO!$B$3:$B$1000)/((MAESTRO!$B$3:$B$1000="ACADEMICOS")*(UPPER(MAESTRO!$L$3:$L$1000)="CONFIRMADO")),ROWS($A$3:A86))),"")</f>
        <v/>
      </c>
      <c r="M86" s="21" t="str">
        <f ca="1">IFERROR(INDEX(MAESTRO!M:M,_xludf.AGGREGATE(15,6,ROW(MAESTRO!$B$3:$B$1000)/((MAESTRO!$B$3:$B$1000="ACADEMICOS")*(UPPER(MAESTRO!$L$3:$L$1000)="CONFIRMADO")),ROWS($A$3:A86))),"")</f>
        <v/>
      </c>
      <c r="N86" s="21" t="str">
        <f ca="1">IFERROR(INDEX(MAESTRO!N:N,_xludf.AGGREGATE(15,6,ROW(MAESTRO!$B$3:$B$1000)/((MAESTRO!$B$3:$B$1000="ACADEMICOS")*(UPPER(MAESTRO!$L$3:$L$1000)="CONFIRMADO")),ROWS($A$3:A86))),"")</f>
        <v/>
      </c>
      <c r="O86" s="21" t="str">
        <f ca="1">IFERROR(INDEX(MAESTRO!O:O,_xludf.AGGREGATE(15,6,ROW(MAESTRO!$B$3:$B$1000)/((MAESTRO!$B$3:$B$1000="ACADEMICOS")*(UPPER(MAESTRO!$L$3:$L$1000)="CONFIRMADO")),ROWS($A$3:A86))),"")</f>
        <v/>
      </c>
      <c r="P86" s="21" t="str">
        <f ca="1">IFERROR(INDEX(MAESTRO!P:P,_xludf.AGGREGATE(15,6,ROW(MAESTRO!$B$3:$B$1000)/((MAESTRO!$B$3:$B$1000="ACADEMICOS")*(UPPER(MAESTRO!$L$3:$L$1000)="CONFIRMADO")),ROWS($A$3:A86))),"")</f>
        <v/>
      </c>
      <c r="Q86" s="21" t="str">
        <f ca="1">IFERROR(INDEX(MAESTRO!Q:Q,_xludf.AGGREGATE(15,6,ROW(MAESTRO!$B$3:$B$1000)/((MAESTRO!$B$3:$B$1000="ACADEMICOS")*(UPPER(MAESTRO!$L$3:$L$1000)="CONFIRMADO")),ROWS($A$3:A86))),"")</f>
        <v/>
      </c>
      <c r="R86" s="21" t="str">
        <f ca="1">IFERROR(INDEX(MAESTRO!R:R,_xludf.AGGREGATE(15,6,ROW(MAESTRO!$B$3:$B$1000)/((MAESTRO!$B$3:$B$1000="ACADEMICOS")*(UPPER(MAESTRO!$L$3:$L$1000)="CONFIRMADO")),ROWS($A$3:A86))),"")</f>
        <v/>
      </c>
      <c r="S86" s="21" t="str">
        <f ca="1">IFERROR(INDEX(MAESTRO!S:S,_xludf.AGGREGATE(15,6,ROW(MAESTRO!$B$3:$B$1000)/((MAESTRO!$B$3:$B$1000="ACADEMICOS")*(UPPER(MAESTRO!$L$3:$L$1000)="CONFIRMADO")),ROWS($A$3:A86))),"")</f>
        <v/>
      </c>
      <c r="T86" s="21" t="str">
        <f ca="1">IFERROR(INDEX(MAESTRO!T:T,_xludf.AGGREGATE(15,6,ROW(MAESTRO!$B$3:$B$1000)/((MAESTRO!$B$3:$B$1000="ACADEMICOS")*(UPPER(MAESTRO!$L$3:$L$1000)="CONFIRMADO")),ROWS($A$3:A86))),"")</f>
        <v/>
      </c>
      <c r="U86" s="21" t="str">
        <f ca="1">IFERROR(INDEX(MAESTRO!U:U,_xludf.AGGREGATE(15,6,ROW(MAESTRO!$B$3:$B$1000)/((MAESTRO!$B$3:$B$1000="ACADEMICOS")*(UPPER(MAESTRO!$L$3:$L$1000)="CONFIRMADO")),ROWS($A$3:A86))),"")</f>
        <v/>
      </c>
      <c r="V86" s="21" t="str">
        <f ca="1">IFERROR(INDEX(MAESTRO!V:V,_xludf.AGGREGATE(15,6,ROW(MAESTRO!$B$3:$B$1000)/((MAESTRO!$B$3:$B$1000="ACADEMICOS")*(UPPER(MAESTRO!$L$3:$L$1000)="CONFIRMADO")),ROWS($A$3:A86))),"")</f>
        <v/>
      </c>
      <c r="W86" s="21" t="str">
        <f ca="1">IFERROR(INDEX(MAESTRO!W:W,_xludf.AGGREGATE(15,6,ROW(MAESTRO!$B$3:$B$1000)/((MAESTRO!$B$3:$B$1000="ACADEMICOS")*(UPPER(MAESTRO!$L$3:$L$1000)="CONFIRMADO")),ROWS($A$3:A86))),"")</f>
        <v/>
      </c>
      <c r="X86" s="21" t="str">
        <f ca="1">IFERROR(INDEX(MAESTRO!X:X,_xludf.AGGREGATE(15,6,ROW(MAESTRO!$B$3:$B$1000)/((MAESTRO!$B$3:$B$1000="ACADEMICOS")*(UPPER(MAESTRO!$L$3:$L$1000)="CONFIRMADO")),ROWS($A$3:A86))),"")</f>
        <v/>
      </c>
    </row>
    <row r="87" spans="1:24" ht="22.05" customHeight="1">
      <c r="A87" s="10" t="str">
        <f ca="1">IFERROR(INDEX(MAESTRO!A:A,_xludf.AGGREGATE(15,6,ROW(MAESTRO!$B$3:$B$1000)/((MAESTRO!$B$3:$B$1000="ACADEMICOS")*(UPPER(MAESTRO!$L$3:$L$1000)="CONFIRMADO")),ROWS($A$3:A87))),"")</f>
        <v/>
      </c>
      <c r="B87" s="10" t="str">
        <f ca="1">IFERROR(INDEX(MAESTRO!B:B,_xludf.AGGREGATE(15,6,ROW(MAESTRO!$B$3:$B$1000)/((MAESTRO!$B$3:$B$1000="ACADEMICOS")*(UPPER(MAESTRO!$L$3:$L$1000)="CONFIRMADO")),ROWS($A$3:A87))),"")</f>
        <v/>
      </c>
      <c r="C87" s="10" t="str">
        <f ca="1">IFERROR(INDEX(MAESTRO!C:C,_xludf.AGGREGATE(15,6,ROW(MAESTRO!$B$3:$B$1000)/((MAESTRO!$B$3:$B$1000="ACADEMICOS")*(UPPER(MAESTRO!$L$3:$L$1000)="CONFIRMADO")),ROWS($A$3:A87))),"")</f>
        <v/>
      </c>
      <c r="D87" s="10" t="str">
        <f ca="1">IFERROR(INDEX(MAESTRO!D:D,_xludf.AGGREGATE(15,6,ROW(MAESTRO!$B$3:$B$1000)/((MAESTRO!$B$3:$B$1000="ACADEMICOS")*(UPPER(MAESTRO!$L$3:$L$1000)="CONFIRMADO")),ROWS($A$3:A87))),"")</f>
        <v/>
      </c>
      <c r="E87" s="10" t="str">
        <f ca="1">IFERROR(INDEX(MAESTRO!E:E,_xludf.AGGREGATE(15,6,ROW(MAESTRO!$B$3:$B$1000)/((MAESTRO!$B$3:$B$1000="ACADEMICOS")*(UPPER(MAESTRO!$L$3:$L$1000)="CONFIRMADO")),ROWS($A$3:A87))),"")</f>
        <v/>
      </c>
      <c r="F87" s="10" t="str">
        <f ca="1">IFERROR(INDEX(MAESTRO!F:F,_xludf.AGGREGATE(15,6,ROW(MAESTRO!$B$3:$B$1000)/((MAESTRO!$B$3:$B$1000="ACADEMICOS")*(UPPER(MAESTRO!$L$3:$L$1000)="CONFIRMADO")),ROWS($A$3:A87))),"")</f>
        <v/>
      </c>
      <c r="G87" s="10" t="str">
        <f ca="1">IFERROR(INDEX(MAESTRO!G:G,_xludf.AGGREGATE(15,6,ROW(MAESTRO!$B$3:$B$1000)/((MAESTRO!$B$3:$B$1000="ACADEMICOS")*(UPPER(MAESTRO!$L$3:$L$1000)="CONFIRMADO")),ROWS($A$3:A87))),"")</f>
        <v/>
      </c>
      <c r="H87" s="10" t="str">
        <f ca="1">IFERROR(INDEX(MAESTRO!H:H,_xludf.AGGREGATE(15,6,ROW(MAESTRO!$B$3:$B$1000)/((MAESTRO!$B$3:$B$1000="ACADEMICOS")*(UPPER(MAESTRO!$L$3:$L$1000)="CONFIRMADO")),ROWS($A$3:A87))),"")</f>
        <v/>
      </c>
      <c r="I87" s="10" t="str">
        <f ca="1">IFERROR(INDEX(MAESTRO!I:I,_xludf.AGGREGATE(15,6,ROW(MAESTRO!$B$3:$B$1000)/((MAESTRO!$B$3:$B$1000="ACADEMICOS")*(UPPER(MAESTRO!$L$3:$L$1000)="CONFIRMADO")),ROWS($A$3:A87))),"")</f>
        <v/>
      </c>
      <c r="J87" s="10" t="str">
        <f ca="1">IFERROR(INDEX(MAESTRO!J:J,_xludf.AGGREGATE(15,6,ROW(MAESTRO!$B$3:$B$1000)/((MAESTRO!$B$3:$B$1000="ACADEMICOS")*(UPPER(MAESTRO!$L$3:$L$1000)="CONFIRMADO")),ROWS($A$3:A87))),"")</f>
        <v/>
      </c>
      <c r="K87" s="10" t="str">
        <f ca="1">IFERROR(INDEX(MAESTRO!K:K,_xludf.AGGREGATE(15,6,ROW(MAESTRO!$B$3:$B$1000)/((MAESTRO!$B$3:$B$1000="ACADEMICOS")*(UPPER(MAESTRO!$L$3:$L$1000)="CONFIRMADO")),ROWS($A$3:A87))),"")</f>
        <v/>
      </c>
      <c r="L87" s="10" t="str">
        <f ca="1">IFERROR(INDEX(MAESTRO!L:L,_xludf.AGGREGATE(15,6,ROW(MAESTRO!$B$3:$B$1000)/((MAESTRO!$B$3:$B$1000="ACADEMICOS")*(UPPER(MAESTRO!$L$3:$L$1000)="CONFIRMADO")),ROWS($A$3:A87))),"")</f>
        <v/>
      </c>
      <c r="M87" s="10" t="str">
        <f ca="1">IFERROR(INDEX(MAESTRO!M:M,_xludf.AGGREGATE(15,6,ROW(MAESTRO!$B$3:$B$1000)/((MAESTRO!$B$3:$B$1000="ACADEMICOS")*(UPPER(MAESTRO!$L$3:$L$1000)="CONFIRMADO")),ROWS($A$3:A87))),"")</f>
        <v/>
      </c>
      <c r="N87" s="10" t="str">
        <f ca="1">IFERROR(INDEX(MAESTRO!N:N,_xludf.AGGREGATE(15,6,ROW(MAESTRO!$B$3:$B$1000)/((MAESTRO!$B$3:$B$1000="ACADEMICOS")*(UPPER(MAESTRO!$L$3:$L$1000)="CONFIRMADO")),ROWS($A$3:A87))),"")</f>
        <v/>
      </c>
      <c r="O87" s="10" t="str">
        <f ca="1">IFERROR(INDEX(MAESTRO!O:O,_xludf.AGGREGATE(15,6,ROW(MAESTRO!$B$3:$B$1000)/((MAESTRO!$B$3:$B$1000="ACADEMICOS")*(UPPER(MAESTRO!$L$3:$L$1000)="CONFIRMADO")),ROWS($A$3:A87))),"")</f>
        <v/>
      </c>
      <c r="P87" s="10" t="str">
        <f ca="1">IFERROR(INDEX(MAESTRO!P:P,_xludf.AGGREGATE(15,6,ROW(MAESTRO!$B$3:$B$1000)/((MAESTRO!$B$3:$B$1000="ACADEMICOS")*(UPPER(MAESTRO!$L$3:$L$1000)="CONFIRMADO")),ROWS($A$3:A87))),"")</f>
        <v/>
      </c>
      <c r="Q87" s="10" t="str">
        <f ca="1">IFERROR(INDEX(MAESTRO!Q:Q,_xludf.AGGREGATE(15,6,ROW(MAESTRO!$B$3:$B$1000)/((MAESTRO!$B$3:$B$1000="ACADEMICOS")*(UPPER(MAESTRO!$L$3:$L$1000)="CONFIRMADO")),ROWS($A$3:A87))),"")</f>
        <v/>
      </c>
      <c r="R87" s="10" t="str">
        <f ca="1">IFERROR(INDEX(MAESTRO!R:R,_xludf.AGGREGATE(15,6,ROW(MAESTRO!$B$3:$B$1000)/((MAESTRO!$B$3:$B$1000="ACADEMICOS")*(UPPER(MAESTRO!$L$3:$L$1000)="CONFIRMADO")),ROWS($A$3:A87))),"")</f>
        <v/>
      </c>
      <c r="S87" s="10" t="str">
        <f ca="1">IFERROR(INDEX(MAESTRO!S:S,_xludf.AGGREGATE(15,6,ROW(MAESTRO!$B$3:$B$1000)/((MAESTRO!$B$3:$B$1000="ACADEMICOS")*(UPPER(MAESTRO!$L$3:$L$1000)="CONFIRMADO")),ROWS($A$3:A87))),"")</f>
        <v/>
      </c>
      <c r="T87" s="10" t="str">
        <f ca="1">IFERROR(INDEX(MAESTRO!T:T,_xludf.AGGREGATE(15,6,ROW(MAESTRO!$B$3:$B$1000)/((MAESTRO!$B$3:$B$1000="ACADEMICOS")*(UPPER(MAESTRO!$L$3:$L$1000)="CONFIRMADO")),ROWS($A$3:A87))),"")</f>
        <v/>
      </c>
      <c r="U87" s="10" t="str">
        <f ca="1">IFERROR(INDEX(MAESTRO!U:U,_xludf.AGGREGATE(15,6,ROW(MAESTRO!$B$3:$B$1000)/((MAESTRO!$B$3:$B$1000="ACADEMICOS")*(UPPER(MAESTRO!$L$3:$L$1000)="CONFIRMADO")),ROWS($A$3:A87))),"")</f>
        <v/>
      </c>
      <c r="V87" s="10" t="str">
        <f ca="1">IFERROR(INDEX(MAESTRO!V:V,_xludf.AGGREGATE(15,6,ROW(MAESTRO!$B$3:$B$1000)/((MAESTRO!$B$3:$B$1000="ACADEMICOS")*(UPPER(MAESTRO!$L$3:$L$1000)="CONFIRMADO")),ROWS($A$3:A87))),"")</f>
        <v/>
      </c>
      <c r="W87" s="10" t="str">
        <f ca="1">IFERROR(INDEX(MAESTRO!W:W,_xludf.AGGREGATE(15,6,ROW(MAESTRO!$B$3:$B$1000)/((MAESTRO!$B$3:$B$1000="ACADEMICOS")*(UPPER(MAESTRO!$L$3:$L$1000)="CONFIRMADO")),ROWS($A$3:A87))),"")</f>
        <v/>
      </c>
      <c r="X87" s="10" t="str">
        <f ca="1">IFERROR(INDEX(MAESTRO!X:X,_xludf.AGGREGATE(15,6,ROW(MAESTRO!$B$3:$B$1000)/((MAESTRO!$B$3:$B$1000="ACADEMICOS")*(UPPER(MAESTRO!$L$3:$L$1000)="CONFIRMADO")),ROWS($A$3:A87))),"")</f>
        <v/>
      </c>
    </row>
    <row r="88" spans="1:24" ht="22.05" customHeight="1">
      <c r="A88" s="21" t="str">
        <f ca="1">IFERROR(INDEX(MAESTRO!A:A,_xludf.AGGREGATE(15,6,ROW(MAESTRO!$B$3:$B$1000)/((MAESTRO!$B$3:$B$1000="ACADEMICOS")*(UPPER(MAESTRO!$L$3:$L$1000)="CONFIRMADO")),ROWS($A$3:A88))),"")</f>
        <v/>
      </c>
      <c r="B88" s="21" t="str">
        <f ca="1">IFERROR(INDEX(MAESTRO!B:B,_xludf.AGGREGATE(15,6,ROW(MAESTRO!$B$3:$B$1000)/((MAESTRO!$B$3:$B$1000="ACADEMICOS")*(UPPER(MAESTRO!$L$3:$L$1000)="CONFIRMADO")),ROWS($A$3:A88))),"")</f>
        <v/>
      </c>
      <c r="C88" s="21" t="str">
        <f ca="1">IFERROR(INDEX(MAESTRO!C:C,_xludf.AGGREGATE(15,6,ROW(MAESTRO!$B$3:$B$1000)/((MAESTRO!$B$3:$B$1000="ACADEMICOS")*(UPPER(MAESTRO!$L$3:$L$1000)="CONFIRMADO")),ROWS($A$3:A88))),"")</f>
        <v/>
      </c>
      <c r="D88" s="21" t="str">
        <f ca="1">IFERROR(INDEX(MAESTRO!D:D,_xludf.AGGREGATE(15,6,ROW(MAESTRO!$B$3:$B$1000)/((MAESTRO!$B$3:$B$1000="ACADEMICOS")*(UPPER(MAESTRO!$L$3:$L$1000)="CONFIRMADO")),ROWS($A$3:A88))),"")</f>
        <v/>
      </c>
      <c r="E88" s="21" t="str">
        <f ca="1">IFERROR(INDEX(MAESTRO!E:E,_xludf.AGGREGATE(15,6,ROW(MAESTRO!$B$3:$B$1000)/((MAESTRO!$B$3:$B$1000="ACADEMICOS")*(UPPER(MAESTRO!$L$3:$L$1000)="CONFIRMADO")),ROWS($A$3:A88))),"")</f>
        <v/>
      </c>
      <c r="F88" s="21" t="str">
        <f ca="1">IFERROR(INDEX(MAESTRO!F:F,_xludf.AGGREGATE(15,6,ROW(MAESTRO!$B$3:$B$1000)/((MAESTRO!$B$3:$B$1000="ACADEMICOS")*(UPPER(MAESTRO!$L$3:$L$1000)="CONFIRMADO")),ROWS($A$3:A88))),"")</f>
        <v/>
      </c>
      <c r="G88" s="21" t="str">
        <f ca="1">IFERROR(INDEX(MAESTRO!G:G,_xludf.AGGREGATE(15,6,ROW(MAESTRO!$B$3:$B$1000)/((MAESTRO!$B$3:$B$1000="ACADEMICOS")*(UPPER(MAESTRO!$L$3:$L$1000)="CONFIRMADO")),ROWS($A$3:A88))),"")</f>
        <v/>
      </c>
      <c r="H88" s="21" t="str">
        <f ca="1">IFERROR(INDEX(MAESTRO!H:H,_xludf.AGGREGATE(15,6,ROW(MAESTRO!$B$3:$B$1000)/((MAESTRO!$B$3:$B$1000="ACADEMICOS")*(UPPER(MAESTRO!$L$3:$L$1000)="CONFIRMADO")),ROWS($A$3:A88))),"")</f>
        <v/>
      </c>
      <c r="I88" s="21" t="str">
        <f ca="1">IFERROR(INDEX(MAESTRO!I:I,_xludf.AGGREGATE(15,6,ROW(MAESTRO!$B$3:$B$1000)/((MAESTRO!$B$3:$B$1000="ACADEMICOS")*(UPPER(MAESTRO!$L$3:$L$1000)="CONFIRMADO")),ROWS($A$3:A88))),"")</f>
        <v/>
      </c>
      <c r="J88" s="21" t="str">
        <f ca="1">IFERROR(INDEX(MAESTRO!J:J,_xludf.AGGREGATE(15,6,ROW(MAESTRO!$B$3:$B$1000)/((MAESTRO!$B$3:$B$1000="ACADEMICOS")*(UPPER(MAESTRO!$L$3:$L$1000)="CONFIRMADO")),ROWS($A$3:A88))),"")</f>
        <v/>
      </c>
      <c r="K88" s="21" t="str">
        <f ca="1">IFERROR(INDEX(MAESTRO!K:K,_xludf.AGGREGATE(15,6,ROW(MAESTRO!$B$3:$B$1000)/((MAESTRO!$B$3:$B$1000="ACADEMICOS")*(UPPER(MAESTRO!$L$3:$L$1000)="CONFIRMADO")),ROWS($A$3:A88))),"")</f>
        <v/>
      </c>
      <c r="L88" s="21" t="str">
        <f ca="1">IFERROR(INDEX(MAESTRO!L:L,_xludf.AGGREGATE(15,6,ROW(MAESTRO!$B$3:$B$1000)/((MAESTRO!$B$3:$B$1000="ACADEMICOS")*(UPPER(MAESTRO!$L$3:$L$1000)="CONFIRMADO")),ROWS($A$3:A88))),"")</f>
        <v/>
      </c>
      <c r="M88" s="21" t="str">
        <f ca="1">IFERROR(INDEX(MAESTRO!M:M,_xludf.AGGREGATE(15,6,ROW(MAESTRO!$B$3:$B$1000)/((MAESTRO!$B$3:$B$1000="ACADEMICOS")*(UPPER(MAESTRO!$L$3:$L$1000)="CONFIRMADO")),ROWS($A$3:A88))),"")</f>
        <v/>
      </c>
      <c r="N88" s="21" t="str">
        <f ca="1">IFERROR(INDEX(MAESTRO!N:N,_xludf.AGGREGATE(15,6,ROW(MAESTRO!$B$3:$B$1000)/((MAESTRO!$B$3:$B$1000="ACADEMICOS")*(UPPER(MAESTRO!$L$3:$L$1000)="CONFIRMADO")),ROWS($A$3:A88))),"")</f>
        <v/>
      </c>
      <c r="O88" s="21" t="str">
        <f ca="1">IFERROR(INDEX(MAESTRO!O:O,_xludf.AGGREGATE(15,6,ROW(MAESTRO!$B$3:$B$1000)/((MAESTRO!$B$3:$B$1000="ACADEMICOS")*(UPPER(MAESTRO!$L$3:$L$1000)="CONFIRMADO")),ROWS($A$3:A88))),"")</f>
        <v/>
      </c>
      <c r="P88" s="21" t="str">
        <f ca="1">IFERROR(INDEX(MAESTRO!P:P,_xludf.AGGREGATE(15,6,ROW(MAESTRO!$B$3:$B$1000)/((MAESTRO!$B$3:$B$1000="ACADEMICOS")*(UPPER(MAESTRO!$L$3:$L$1000)="CONFIRMADO")),ROWS($A$3:A88))),"")</f>
        <v/>
      </c>
      <c r="Q88" s="21" t="str">
        <f ca="1">IFERROR(INDEX(MAESTRO!Q:Q,_xludf.AGGREGATE(15,6,ROW(MAESTRO!$B$3:$B$1000)/((MAESTRO!$B$3:$B$1000="ACADEMICOS")*(UPPER(MAESTRO!$L$3:$L$1000)="CONFIRMADO")),ROWS($A$3:A88))),"")</f>
        <v/>
      </c>
      <c r="R88" s="21" t="str">
        <f ca="1">IFERROR(INDEX(MAESTRO!R:R,_xludf.AGGREGATE(15,6,ROW(MAESTRO!$B$3:$B$1000)/((MAESTRO!$B$3:$B$1000="ACADEMICOS")*(UPPER(MAESTRO!$L$3:$L$1000)="CONFIRMADO")),ROWS($A$3:A88))),"")</f>
        <v/>
      </c>
      <c r="S88" s="21" t="str">
        <f ca="1">IFERROR(INDEX(MAESTRO!S:S,_xludf.AGGREGATE(15,6,ROW(MAESTRO!$B$3:$B$1000)/((MAESTRO!$B$3:$B$1000="ACADEMICOS")*(UPPER(MAESTRO!$L$3:$L$1000)="CONFIRMADO")),ROWS($A$3:A88))),"")</f>
        <v/>
      </c>
      <c r="T88" s="21" t="str">
        <f ca="1">IFERROR(INDEX(MAESTRO!T:T,_xludf.AGGREGATE(15,6,ROW(MAESTRO!$B$3:$B$1000)/((MAESTRO!$B$3:$B$1000="ACADEMICOS")*(UPPER(MAESTRO!$L$3:$L$1000)="CONFIRMADO")),ROWS($A$3:A88))),"")</f>
        <v/>
      </c>
      <c r="U88" s="21" t="str">
        <f ca="1">IFERROR(INDEX(MAESTRO!U:U,_xludf.AGGREGATE(15,6,ROW(MAESTRO!$B$3:$B$1000)/((MAESTRO!$B$3:$B$1000="ACADEMICOS")*(UPPER(MAESTRO!$L$3:$L$1000)="CONFIRMADO")),ROWS($A$3:A88))),"")</f>
        <v/>
      </c>
      <c r="V88" s="21" t="str">
        <f ca="1">IFERROR(INDEX(MAESTRO!V:V,_xludf.AGGREGATE(15,6,ROW(MAESTRO!$B$3:$B$1000)/((MAESTRO!$B$3:$B$1000="ACADEMICOS")*(UPPER(MAESTRO!$L$3:$L$1000)="CONFIRMADO")),ROWS($A$3:A88))),"")</f>
        <v/>
      </c>
      <c r="W88" s="21" t="str">
        <f ca="1">IFERROR(INDEX(MAESTRO!W:W,_xludf.AGGREGATE(15,6,ROW(MAESTRO!$B$3:$B$1000)/((MAESTRO!$B$3:$B$1000="ACADEMICOS")*(UPPER(MAESTRO!$L$3:$L$1000)="CONFIRMADO")),ROWS($A$3:A88))),"")</f>
        <v/>
      </c>
      <c r="X88" s="21" t="str">
        <f ca="1">IFERROR(INDEX(MAESTRO!X:X,_xludf.AGGREGATE(15,6,ROW(MAESTRO!$B$3:$B$1000)/((MAESTRO!$B$3:$B$1000="ACADEMICOS")*(UPPER(MAESTRO!$L$3:$L$1000)="CONFIRMADO")),ROWS($A$3:A88))),"")</f>
        <v/>
      </c>
    </row>
    <row r="89" spans="1:24" ht="22.05" customHeight="1">
      <c r="A89" s="10" t="str">
        <f ca="1">IFERROR(INDEX(MAESTRO!A:A,_xludf.AGGREGATE(15,6,ROW(MAESTRO!$B$3:$B$1000)/((MAESTRO!$B$3:$B$1000="ACADEMICOS")*(UPPER(MAESTRO!$L$3:$L$1000)="CONFIRMADO")),ROWS($A$3:A89))),"")</f>
        <v/>
      </c>
      <c r="B89" s="10" t="str">
        <f ca="1">IFERROR(INDEX(MAESTRO!B:B,_xludf.AGGREGATE(15,6,ROW(MAESTRO!$B$3:$B$1000)/((MAESTRO!$B$3:$B$1000="ACADEMICOS")*(UPPER(MAESTRO!$L$3:$L$1000)="CONFIRMADO")),ROWS($A$3:A89))),"")</f>
        <v/>
      </c>
      <c r="C89" s="10" t="str">
        <f ca="1">IFERROR(INDEX(MAESTRO!C:C,_xludf.AGGREGATE(15,6,ROW(MAESTRO!$B$3:$B$1000)/((MAESTRO!$B$3:$B$1000="ACADEMICOS")*(UPPER(MAESTRO!$L$3:$L$1000)="CONFIRMADO")),ROWS($A$3:A89))),"")</f>
        <v/>
      </c>
      <c r="D89" s="10" t="str">
        <f ca="1">IFERROR(INDEX(MAESTRO!D:D,_xludf.AGGREGATE(15,6,ROW(MAESTRO!$B$3:$B$1000)/((MAESTRO!$B$3:$B$1000="ACADEMICOS")*(UPPER(MAESTRO!$L$3:$L$1000)="CONFIRMADO")),ROWS($A$3:A89))),"")</f>
        <v/>
      </c>
      <c r="E89" s="10" t="str">
        <f ca="1">IFERROR(INDEX(MAESTRO!E:E,_xludf.AGGREGATE(15,6,ROW(MAESTRO!$B$3:$B$1000)/((MAESTRO!$B$3:$B$1000="ACADEMICOS")*(UPPER(MAESTRO!$L$3:$L$1000)="CONFIRMADO")),ROWS($A$3:A89))),"")</f>
        <v/>
      </c>
      <c r="F89" s="10" t="str">
        <f ca="1">IFERROR(INDEX(MAESTRO!F:F,_xludf.AGGREGATE(15,6,ROW(MAESTRO!$B$3:$B$1000)/((MAESTRO!$B$3:$B$1000="ACADEMICOS")*(UPPER(MAESTRO!$L$3:$L$1000)="CONFIRMADO")),ROWS($A$3:A89))),"")</f>
        <v/>
      </c>
      <c r="G89" s="10" t="str">
        <f ca="1">IFERROR(INDEX(MAESTRO!G:G,_xludf.AGGREGATE(15,6,ROW(MAESTRO!$B$3:$B$1000)/((MAESTRO!$B$3:$B$1000="ACADEMICOS")*(UPPER(MAESTRO!$L$3:$L$1000)="CONFIRMADO")),ROWS($A$3:A89))),"")</f>
        <v/>
      </c>
      <c r="H89" s="10" t="str">
        <f ca="1">IFERROR(INDEX(MAESTRO!H:H,_xludf.AGGREGATE(15,6,ROW(MAESTRO!$B$3:$B$1000)/((MAESTRO!$B$3:$B$1000="ACADEMICOS")*(UPPER(MAESTRO!$L$3:$L$1000)="CONFIRMADO")),ROWS($A$3:A89))),"")</f>
        <v/>
      </c>
      <c r="I89" s="10" t="str">
        <f ca="1">IFERROR(INDEX(MAESTRO!I:I,_xludf.AGGREGATE(15,6,ROW(MAESTRO!$B$3:$B$1000)/((MAESTRO!$B$3:$B$1000="ACADEMICOS")*(UPPER(MAESTRO!$L$3:$L$1000)="CONFIRMADO")),ROWS($A$3:A89))),"")</f>
        <v/>
      </c>
      <c r="J89" s="10" t="str">
        <f ca="1">IFERROR(INDEX(MAESTRO!J:J,_xludf.AGGREGATE(15,6,ROW(MAESTRO!$B$3:$B$1000)/((MAESTRO!$B$3:$B$1000="ACADEMICOS")*(UPPER(MAESTRO!$L$3:$L$1000)="CONFIRMADO")),ROWS($A$3:A89))),"")</f>
        <v/>
      </c>
      <c r="K89" s="10" t="str">
        <f ca="1">IFERROR(INDEX(MAESTRO!K:K,_xludf.AGGREGATE(15,6,ROW(MAESTRO!$B$3:$B$1000)/((MAESTRO!$B$3:$B$1000="ACADEMICOS")*(UPPER(MAESTRO!$L$3:$L$1000)="CONFIRMADO")),ROWS($A$3:A89))),"")</f>
        <v/>
      </c>
      <c r="L89" s="10" t="str">
        <f ca="1">IFERROR(INDEX(MAESTRO!L:L,_xludf.AGGREGATE(15,6,ROW(MAESTRO!$B$3:$B$1000)/((MAESTRO!$B$3:$B$1000="ACADEMICOS")*(UPPER(MAESTRO!$L$3:$L$1000)="CONFIRMADO")),ROWS($A$3:A89))),"")</f>
        <v/>
      </c>
      <c r="M89" s="10" t="str">
        <f ca="1">IFERROR(INDEX(MAESTRO!M:M,_xludf.AGGREGATE(15,6,ROW(MAESTRO!$B$3:$B$1000)/((MAESTRO!$B$3:$B$1000="ACADEMICOS")*(UPPER(MAESTRO!$L$3:$L$1000)="CONFIRMADO")),ROWS($A$3:A89))),"")</f>
        <v/>
      </c>
      <c r="N89" s="10" t="str">
        <f ca="1">IFERROR(INDEX(MAESTRO!N:N,_xludf.AGGREGATE(15,6,ROW(MAESTRO!$B$3:$B$1000)/((MAESTRO!$B$3:$B$1000="ACADEMICOS")*(UPPER(MAESTRO!$L$3:$L$1000)="CONFIRMADO")),ROWS($A$3:A89))),"")</f>
        <v/>
      </c>
      <c r="O89" s="10" t="str">
        <f ca="1">IFERROR(INDEX(MAESTRO!O:O,_xludf.AGGREGATE(15,6,ROW(MAESTRO!$B$3:$B$1000)/((MAESTRO!$B$3:$B$1000="ACADEMICOS")*(UPPER(MAESTRO!$L$3:$L$1000)="CONFIRMADO")),ROWS($A$3:A89))),"")</f>
        <v/>
      </c>
      <c r="P89" s="10" t="str">
        <f ca="1">IFERROR(INDEX(MAESTRO!P:P,_xludf.AGGREGATE(15,6,ROW(MAESTRO!$B$3:$B$1000)/((MAESTRO!$B$3:$B$1000="ACADEMICOS")*(UPPER(MAESTRO!$L$3:$L$1000)="CONFIRMADO")),ROWS($A$3:A89))),"")</f>
        <v/>
      </c>
      <c r="Q89" s="10" t="str">
        <f ca="1">IFERROR(INDEX(MAESTRO!Q:Q,_xludf.AGGREGATE(15,6,ROW(MAESTRO!$B$3:$B$1000)/((MAESTRO!$B$3:$B$1000="ACADEMICOS")*(UPPER(MAESTRO!$L$3:$L$1000)="CONFIRMADO")),ROWS($A$3:A89))),"")</f>
        <v/>
      </c>
      <c r="R89" s="10" t="str">
        <f ca="1">IFERROR(INDEX(MAESTRO!R:R,_xludf.AGGREGATE(15,6,ROW(MAESTRO!$B$3:$B$1000)/((MAESTRO!$B$3:$B$1000="ACADEMICOS")*(UPPER(MAESTRO!$L$3:$L$1000)="CONFIRMADO")),ROWS($A$3:A89))),"")</f>
        <v/>
      </c>
      <c r="S89" s="10" t="str">
        <f ca="1">IFERROR(INDEX(MAESTRO!S:S,_xludf.AGGREGATE(15,6,ROW(MAESTRO!$B$3:$B$1000)/((MAESTRO!$B$3:$B$1000="ACADEMICOS")*(UPPER(MAESTRO!$L$3:$L$1000)="CONFIRMADO")),ROWS($A$3:A89))),"")</f>
        <v/>
      </c>
      <c r="T89" s="10" t="str">
        <f ca="1">IFERROR(INDEX(MAESTRO!T:T,_xludf.AGGREGATE(15,6,ROW(MAESTRO!$B$3:$B$1000)/((MAESTRO!$B$3:$B$1000="ACADEMICOS")*(UPPER(MAESTRO!$L$3:$L$1000)="CONFIRMADO")),ROWS($A$3:A89))),"")</f>
        <v/>
      </c>
      <c r="U89" s="10" t="str">
        <f ca="1">IFERROR(INDEX(MAESTRO!U:U,_xludf.AGGREGATE(15,6,ROW(MAESTRO!$B$3:$B$1000)/((MAESTRO!$B$3:$B$1000="ACADEMICOS")*(UPPER(MAESTRO!$L$3:$L$1000)="CONFIRMADO")),ROWS($A$3:A89))),"")</f>
        <v/>
      </c>
      <c r="V89" s="10" t="str">
        <f ca="1">IFERROR(INDEX(MAESTRO!V:V,_xludf.AGGREGATE(15,6,ROW(MAESTRO!$B$3:$B$1000)/((MAESTRO!$B$3:$B$1000="ACADEMICOS")*(UPPER(MAESTRO!$L$3:$L$1000)="CONFIRMADO")),ROWS($A$3:A89))),"")</f>
        <v/>
      </c>
      <c r="W89" s="10" t="str">
        <f ca="1">IFERROR(INDEX(MAESTRO!W:W,_xludf.AGGREGATE(15,6,ROW(MAESTRO!$B$3:$B$1000)/((MAESTRO!$B$3:$B$1000="ACADEMICOS")*(UPPER(MAESTRO!$L$3:$L$1000)="CONFIRMADO")),ROWS($A$3:A89))),"")</f>
        <v/>
      </c>
      <c r="X89" s="10" t="str">
        <f ca="1">IFERROR(INDEX(MAESTRO!X:X,_xludf.AGGREGATE(15,6,ROW(MAESTRO!$B$3:$B$1000)/((MAESTRO!$B$3:$B$1000="ACADEMICOS")*(UPPER(MAESTRO!$L$3:$L$1000)="CONFIRMADO")),ROWS($A$3:A89))),"")</f>
        <v/>
      </c>
    </row>
    <row r="90" spans="1:24" ht="22.05" customHeight="1">
      <c r="A90" s="21" t="str">
        <f ca="1">IFERROR(INDEX(MAESTRO!A:A,_xludf.AGGREGATE(15,6,ROW(MAESTRO!$B$3:$B$1000)/((MAESTRO!$B$3:$B$1000="ACADEMICOS")*(UPPER(MAESTRO!$L$3:$L$1000)="CONFIRMADO")),ROWS($A$3:A90))),"")</f>
        <v/>
      </c>
      <c r="B90" s="21" t="str">
        <f ca="1">IFERROR(INDEX(MAESTRO!B:B,_xludf.AGGREGATE(15,6,ROW(MAESTRO!$B$3:$B$1000)/((MAESTRO!$B$3:$B$1000="ACADEMICOS")*(UPPER(MAESTRO!$L$3:$L$1000)="CONFIRMADO")),ROWS($A$3:A90))),"")</f>
        <v/>
      </c>
      <c r="C90" s="21" t="str">
        <f ca="1">IFERROR(INDEX(MAESTRO!C:C,_xludf.AGGREGATE(15,6,ROW(MAESTRO!$B$3:$B$1000)/((MAESTRO!$B$3:$B$1000="ACADEMICOS")*(UPPER(MAESTRO!$L$3:$L$1000)="CONFIRMADO")),ROWS($A$3:A90))),"")</f>
        <v/>
      </c>
      <c r="D90" s="21" t="str">
        <f ca="1">IFERROR(INDEX(MAESTRO!D:D,_xludf.AGGREGATE(15,6,ROW(MAESTRO!$B$3:$B$1000)/((MAESTRO!$B$3:$B$1000="ACADEMICOS")*(UPPER(MAESTRO!$L$3:$L$1000)="CONFIRMADO")),ROWS($A$3:A90))),"")</f>
        <v/>
      </c>
      <c r="E90" s="21" t="str">
        <f ca="1">IFERROR(INDEX(MAESTRO!E:E,_xludf.AGGREGATE(15,6,ROW(MAESTRO!$B$3:$B$1000)/((MAESTRO!$B$3:$B$1000="ACADEMICOS")*(UPPER(MAESTRO!$L$3:$L$1000)="CONFIRMADO")),ROWS($A$3:A90))),"")</f>
        <v/>
      </c>
      <c r="F90" s="21" t="str">
        <f ca="1">IFERROR(INDEX(MAESTRO!F:F,_xludf.AGGREGATE(15,6,ROW(MAESTRO!$B$3:$B$1000)/((MAESTRO!$B$3:$B$1000="ACADEMICOS")*(UPPER(MAESTRO!$L$3:$L$1000)="CONFIRMADO")),ROWS($A$3:A90))),"")</f>
        <v/>
      </c>
      <c r="G90" s="21" t="str">
        <f ca="1">IFERROR(INDEX(MAESTRO!G:G,_xludf.AGGREGATE(15,6,ROW(MAESTRO!$B$3:$B$1000)/((MAESTRO!$B$3:$B$1000="ACADEMICOS")*(UPPER(MAESTRO!$L$3:$L$1000)="CONFIRMADO")),ROWS($A$3:A90))),"")</f>
        <v/>
      </c>
      <c r="H90" s="21" t="str">
        <f ca="1">IFERROR(INDEX(MAESTRO!H:H,_xludf.AGGREGATE(15,6,ROW(MAESTRO!$B$3:$B$1000)/((MAESTRO!$B$3:$B$1000="ACADEMICOS")*(UPPER(MAESTRO!$L$3:$L$1000)="CONFIRMADO")),ROWS($A$3:A90))),"")</f>
        <v/>
      </c>
      <c r="I90" s="21" t="str">
        <f ca="1">IFERROR(INDEX(MAESTRO!I:I,_xludf.AGGREGATE(15,6,ROW(MAESTRO!$B$3:$B$1000)/((MAESTRO!$B$3:$B$1000="ACADEMICOS")*(UPPER(MAESTRO!$L$3:$L$1000)="CONFIRMADO")),ROWS($A$3:A90))),"")</f>
        <v/>
      </c>
      <c r="J90" s="21" t="str">
        <f ca="1">IFERROR(INDEX(MAESTRO!J:J,_xludf.AGGREGATE(15,6,ROW(MAESTRO!$B$3:$B$1000)/((MAESTRO!$B$3:$B$1000="ACADEMICOS")*(UPPER(MAESTRO!$L$3:$L$1000)="CONFIRMADO")),ROWS($A$3:A90))),"")</f>
        <v/>
      </c>
      <c r="K90" s="21" t="str">
        <f ca="1">IFERROR(INDEX(MAESTRO!K:K,_xludf.AGGREGATE(15,6,ROW(MAESTRO!$B$3:$B$1000)/((MAESTRO!$B$3:$B$1000="ACADEMICOS")*(UPPER(MAESTRO!$L$3:$L$1000)="CONFIRMADO")),ROWS($A$3:A90))),"")</f>
        <v/>
      </c>
      <c r="L90" s="21" t="str">
        <f ca="1">IFERROR(INDEX(MAESTRO!L:L,_xludf.AGGREGATE(15,6,ROW(MAESTRO!$B$3:$B$1000)/((MAESTRO!$B$3:$B$1000="ACADEMICOS")*(UPPER(MAESTRO!$L$3:$L$1000)="CONFIRMADO")),ROWS($A$3:A90))),"")</f>
        <v/>
      </c>
      <c r="M90" s="21" t="str">
        <f ca="1">IFERROR(INDEX(MAESTRO!M:M,_xludf.AGGREGATE(15,6,ROW(MAESTRO!$B$3:$B$1000)/((MAESTRO!$B$3:$B$1000="ACADEMICOS")*(UPPER(MAESTRO!$L$3:$L$1000)="CONFIRMADO")),ROWS($A$3:A90))),"")</f>
        <v/>
      </c>
      <c r="N90" s="21" t="str">
        <f ca="1">IFERROR(INDEX(MAESTRO!N:N,_xludf.AGGREGATE(15,6,ROW(MAESTRO!$B$3:$B$1000)/((MAESTRO!$B$3:$B$1000="ACADEMICOS")*(UPPER(MAESTRO!$L$3:$L$1000)="CONFIRMADO")),ROWS($A$3:A90))),"")</f>
        <v/>
      </c>
      <c r="O90" s="21" t="str">
        <f ca="1">IFERROR(INDEX(MAESTRO!O:O,_xludf.AGGREGATE(15,6,ROW(MAESTRO!$B$3:$B$1000)/((MAESTRO!$B$3:$B$1000="ACADEMICOS")*(UPPER(MAESTRO!$L$3:$L$1000)="CONFIRMADO")),ROWS($A$3:A90))),"")</f>
        <v/>
      </c>
      <c r="P90" s="21" t="str">
        <f ca="1">IFERROR(INDEX(MAESTRO!P:P,_xludf.AGGREGATE(15,6,ROW(MAESTRO!$B$3:$B$1000)/((MAESTRO!$B$3:$B$1000="ACADEMICOS")*(UPPER(MAESTRO!$L$3:$L$1000)="CONFIRMADO")),ROWS($A$3:A90))),"")</f>
        <v/>
      </c>
      <c r="Q90" s="21" t="str">
        <f ca="1">IFERROR(INDEX(MAESTRO!Q:Q,_xludf.AGGREGATE(15,6,ROW(MAESTRO!$B$3:$B$1000)/((MAESTRO!$B$3:$B$1000="ACADEMICOS")*(UPPER(MAESTRO!$L$3:$L$1000)="CONFIRMADO")),ROWS($A$3:A90))),"")</f>
        <v/>
      </c>
      <c r="R90" s="21" t="str">
        <f ca="1">IFERROR(INDEX(MAESTRO!R:R,_xludf.AGGREGATE(15,6,ROW(MAESTRO!$B$3:$B$1000)/((MAESTRO!$B$3:$B$1000="ACADEMICOS")*(UPPER(MAESTRO!$L$3:$L$1000)="CONFIRMADO")),ROWS($A$3:A90))),"")</f>
        <v/>
      </c>
      <c r="S90" s="21" t="str">
        <f ca="1">IFERROR(INDEX(MAESTRO!S:S,_xludf.AGGREGATE(15,6,ROW(MAESTRO!$B$3:$B$1000)/((MAESTRO!$B$3:$B$1000="ACADEMICOS")*(UPPER(MAESTRO!$L$3:$L$1000)="CONFIRMADO")),ROWS($A$3:A90))),"")</f>
        <v/>
      </c>
      <c r="T90" s="21" t="str">
        <f ca="1">IFERROR(INDEX(MAESTRO!T:T,_xludf.AGGREGATE(15,6,ROW(MAESTRO!$B$3:$B$1000)/((MAESTRO!$B$3:$B$1000="ACADEMICOS")*(UPPER(MAESTRO!$L$3:$L$1000)="CONFIRMADO")),ROWS($A$3:A90))),"")</f>
        <v/>
      </c>
      <c r="U90" s="21" t="str">
        <f ca="1">IFERROR(INDEX(MAESTRO!U:U,_xludf.AGGREGATE(15,6,ROW(MAESTRO!$B$3:$B$1000)/((MAESTRO!$B$3:$B$1000="ACADEMICOS")*(UPPER(MAESTRO!$L$3:$L$1000)="CONFIRMADO")),ROWS($A$3:A90))),"")</f>
        <v/>
      </c>
      <c r="V90" s="21" t="str">
        <f ca="1">IFERROR(INDEX(MAESTRO!V:V,_xludf.AGGREGATE(15,6,ROW(MAESTRO!$B$3:$B$1000)/((MAESTRO!$B$3:$B$1000="ACADEMICOS")*(UPPER(MAESTRO!$L$3:$L$1000)="CONFIRMADO")),ROWS($A$3:A90))),"")</f>
        <v/>
      </c>
      <c r="W90" s="21" t="str">
        <f ca="1">IFERROR(INDEX(MAESTRO!W:W,_xludf.AGGREGATE(15,6,ROW(MAESTRO!$B$3:$B$1000)/((MAESTRO!$B$3:$B$1000="ACADEMICOS")*(UPPER(MAESTRO!$L$3:$L$1000)="CONFIRMADO")),ROWS($A$3:A90))),"")</f>
        <v/>
      </c>
      <c r="X90" s="21" t="str">
        <f ca="1">IFERROR(INDEX(MAESTRO!X:X,_xludf.AGGREGATE(15,6,ROW(MAESTRO!$B$3:$B$1000)/((MAESTRO!$B$3:$B$1000="ACADEMICOS")*(UPPER(MAESTRO!$L$3:$L$1000)="CONFIRMADO")),ROWS($A$3:A90))),"")</f>
        <v/>
      </c>
    </row>
    <row r="91" spans="1:24" ht="22.05" customHeight="1">
      <c r="A91" s="10" t="str">
        <f ca="1">IFERROR(INDEX(MAESTRO!A:A,_xludf.AGGREGATE(15,6,ROW(MAESTRO!$B$3:$B$1000)/((MAESTRO!$B$3:$B$1000="ACADEMICOS")*(UPPER(MAESTRO!$L$3:$L$1000)="CONFIRMADO")),ROWS($A$3:A91))),"")</f>
        <v/>
      </c>
      <c r="B91" s="10" t="str">
        <f ca="1">IFERROR(INDEX(MAESTRO!B:B,_xludf.AGGREGATE(15,6,ROW(MAESTRO!$B$3:$B$1000)/((MAESTRO!$B$3:$B$1000="ACADEMICOS")*(UPPER(MAESTRO!$L$3:$L$1000)="CONFIRMADO")),ROWS($A$3:A91))),"")</f>
        <v/>
      </c>
      <c r="C91" s="10" t="str">
        <f ca="1">IFERROR(INDEX(MAESTRO!C:C,_xludf.AGGREGATE(15,6,ROW(MAESTRO!$B$3:$B$1000)/((MAESTRO!$B$3:$B$1000="ACADEMICOS")*(UPPER(MAESTRO!$L$3:$L$1000)="CONFIRMADO")),ROWS($A$3:A91))),"")</f>
        <v/>
      </c>
      <c r="D91" s="10" t="str">
        <f ca="1">IFERROR(INDEX(MAESTRO!D:D,_xludf.AGGREGATE(15,6,ROW(MAESTRO!$B$3:$B$1000)/((MAESTRO!$B$3:$B$1000="ACADEMICOS")*(UPPER(MAESTRO!$L$3:$L$1000)="CONFIRMADO")),ROWS($A$3:A91))),"")</f>
        <v/>
      </c>
      <c r="E91" s="10" t="str">
        <f ca="1">IFERROR(INDEX(MAESTRO!E:E,_xludf.AGGREGATE(15,6,ROW(MAESTRO!$B$3:$B$1000)/((MAESTRO!$B$3:$B$1000="ACADEMICOS")*(UPPER(MAESTRO!$L$3:$L$1000)="CONFIRMADO")),ROWS($A$3:A91))),"")</f>
        <v/>
      </c>
      <c r="F91" s="10" t="str">
        <f ca="1">IFERROR(INDEX(MAESTRO!F:F,_xludf.AGGREGATE(15,6,ROW(MAESTRO!$B$3:$B$1000)/((MAESTRO!$B$3:$B$1000="ACADEMICOS")*(UPPER(MAESTRO!$L$3:$L$1000)="CONFIRMADO")),ROWS($A$3:A91))),"")</f>
        <v/>
      </c>
      <c r="G91" s="10" t="str">
        <f ca="1">IFERROR(INDEX(MAESTRO!G:G,_xludf.AGGREGATE(15,6,ROW(MAESTRO!$B$3:$B$1000)/((MAESTRO!$B$3:$B$1000="ACADEMICOS")*(UPPER(MAESTRO!$L$3:$L$1000)="CONFIRMADO")),ROWS($A$3:A91))),"")</f>
        <v/>
      </c>
      <c r="H91" s="10" t="str">
        <f ca="1">IFERROR(INDEX(MAESTRO!H:H,_xludf.AGGREGATE(15,6,ROW(MAESTRO!$B$3:$B$1000)/((MAESTRO!$B$3:$B$1000="ACADEMICOS")*(UPPER(MAESTRO!$L$3:$L$1000)="CONFIRMADO")),ROWS($A$3:A91))),"")</f>
        <v/>
      </c>
      <c r="I91" s="10" t="str">
        <f ca="1">IFERROR(INDEX(MAESTRO!I:I,_xludf.AGGREGATE(15,6,ROW(MAESTRO!$B$3:$B$1000)/((MAESTRO!$B$3:$B$1000="ACADEMICOS")*(UPPER(MAESTRO!$L$3:$L$1000)="CONFIRMADO")),ROWS($A$3:A91))),"")</f>
        <v/>
      </c>
      <c r="J91" s="10" t="str">
        <f ca="1">IFERROR(INDEX(MAESTRO!J:J,_xludf.AGGREGATE(15,6,ROW(MAESTRO!$B$3:$B$1000)/((MAESTRO!$B$3:$B$1000="ACADEMICOS")*(UPPER(MAESTRO!$L$3:$L$1000)="CONFIRMADO")),ROWS($A$3:A91))),"")</f>
        <v/>
      </c>
      <c r="K91" s="10" t="str">
        <f ca="1">IFERROR(INDEX(MAESTRO!K:K,_xludf.AGGREGATE(15,6,ROW(MAESTRO!$B$3:$B$1000)/((MAESTRO!$B$3:$B$1000="ACADEMICOS")*(UPPER(MAESTRO!$L$3:$L$1000)="CONFIRMADO")),ROWS($A$3:A91))),"")</f>
        <v/>
      </c>
      <c r="L91" s="10" t="str">
        <f ca="1">IFERROR(INDEX(MAESTRO!L:L,_xludf.AGGREGATE(15,6,ROW(MAESTRO!$B$3:$B$1000)/((MAESTRO!$B$3:$B$1000="ACADEMICOS")*(UPPER(MAESTRO!$L$3:$L$1000)="CONFIRMADO")),ROWS($A$3:A91))),"")</f>
        <v/>
      </c>
      <c r="M91" s="10" t="str">
        <f ca="1">IFERROR(INDEX(MAESTRO!M:M,_xludf.AGGREGATE(15,6,ROW(MAESTRO!$B$3:$B$1000)/((MAESTRO!$B$3:$B$1000="ACADEMICOS")*(UPPER(MAESTRO!$L$3:$L$1000)="CONFIRMADO")),ROWS($A$3:A91))),"")</f>
        <v/>
      </c>
      <c r="N91" s="10" t="str">
        <f ca="1">IFERROR(INDEX(MAESTRO!N:N,_xludf.AGGREGATE(15,6,ROW(MAESTRO!$B$3:$B$1000)/((MAESTRO!$B$3:$B$1000="ACADEMICOS")*(UPPER(MAESTRO!$L$3:$L$1000)="CONFIRMADO")),ROWS($A$3:A91))),"")</f>
        <v/>
      </c>
      <c r="O91" s="10" t="str">
        <f ca="1">IFERROR(INDEX(MAESTRO!O:O,_xludf.AGGREGATE(15,6,ROW(MAESTRO!$B$3:$B$1000)/((MAESTRO!$B$3:$B$1000="ACADEMICOS")*(UPPER(MAESTRO!$L$3:$L$1000)="CONFIRMADO")),ROWS($A$3:A91))),"")</f>
        <v/>
      </c>
      <c r="P91" s="10" t="str">
        <f ca="1">IFERROR(INDEX(MAESTRO!P:P,_xludf.AGGREGATE(15,6,ROW(MAESTRO!$B$3:$B$1000)/((MAESTRO!$B$3:$B$1000="ACADEMICOS")*(UPPER(MAESTRO!$L$3:$L$1000)="CONFIRMADO")),ROWS($A$3:A91))),"")</f>
        <v/>
      </c>
      <c r="Q91" s="10" t="str">
        <f ca="1">IFERROR(INDEX(MAESTRO!Q:Q,_xludf.AGGREGATE(15,6,ROW(MAESTRO!$B$3:$B$1000)/((MAESTRO!$B$3:$B$1000="ACADEMICOS")*(UPPER(MAESTRO!$L$3:$L$1000)="CONFIRMADO")),ROWS($A$3:A91))),"")</f>
        <v/>
      </c>
      <c r="R91" s="10" t="str">
        <f ca="1">IFERROR(INDEX(MAESTRO!R:R,_xludf.AGGREGATE(15,6,ROW(MAESTRO!$B$3:$B$1000)/((MAESTRO!$B$3:$B$1000="ACADEMICOS")*(UPPER(MAESTRO!$L$3:$L$1000)="CONFIRMADO")),ROWS($A$3:A91))),"")</f>
        <v/>
      </c>
      <c r="S91" s="10" t="str">
        <f ca="1">IFERROR(INDEX(MAESTRO!S:S,_xludf.AGGREGATE(15,6,ROW(MAESTRO!$B$3:$B$1000)/((MAESTRO!$B$3:$B$1000="ACADEMICOS")*(UPPER(MAESTRO!$L$3:$L$1000)="CONFIRMADO")),ROWS($A$3:A91))),"")</f>
        <v/>
      </c>
      <c r="T91" s="10" t="str">
        <f ca="1">IFERROR(INDEX(MAESTRO!T:T,_xludf.AGGREGATE(15,6,ROW(MAESTRO!$B$3:$B$1000)/((MAESTRO!$B$3:$B$1000="ACADEMICOS")*(UPPER(MAESTRO!$L$3:$L$1000)="CONFIRMADO")),ROWS($A$3:A91))),"")</f>
        <v/>
      </c>
      <c r="U91" s="10" t="str">
        <f ca="1">IFERROR(INDEX(MAESTRO!U:U,_xludf.AGGREGATE(15,6,ROW(MAESTRO!$B$3:$B$1000)/((MAESTRO!$B$3:$B$1000="ACADEMICOS")*(UPPER(MAESTRO!$L$3:$L$1000)="CONFIRMADO")),ROWS($A$3:A91))),"")</f>
        <v/>
      </c>
      <c r="V91" s="10" t="str">
        <f ca="1">IFERROR(INDEX(MAESTRO!V:V,_xludf.AGGREGATE(15,6,ROW(MAESTRO!$B$3:$B$1000)/((MAESTRO!$B$3:$B$1000="ACADEMICOS")*(UPPER(MAESTRO!$L$3:$L$1000)="CONFIRMADO")),ROWS($A$3:A91))),"")</f>
        <v/>
      </c>
      <c r="W91" s="10" t="str">
        <f ca="1">IFERROR(INDEX(MAESTRO!W:W,_xludf.AGGREGATE(15,6,ROW(MAESTRO!$B$3:$B$1000)/((MAESTRO!$B$3:$B$1000="ACADEMICOS")*(UPPER(MAESTRO!$L$3:$L$1000)="CONFIRMADO")),ROWS($A$3:A91))),"")</f>
        <v/>
      </c>
      <c r="X91" s="10" t="str">
        <f ca="1">IFERROR(INDEX(MAESTRO!X:X,_xludf.AGGREGATE(15,6,ROW(MAESTRO!$B$3:$B$1000)/((MAESTRO!$B$3:$B$1000="ACADEMICOS")*(UPPER(MAESTRO!$L$3:$L$1000)="CONFIRMADO")),ROWS($A$3:A91))),"")</f>
        <v/>
      </c>
    </row>
    <row r="92" spans="1:24" ht="22.05" customHeight="1">
      <c r="A92" s="21" t="str">
        <f ca="1">IFERROR(INDEX(MAESTRO!A:A,_xludf.AGGREGATE(15,6,ROW(MAESTRO!$B$3:$B$1000)/((MAESTRO!$B$3:$B$1000="ACADEMICOS")*(UPPER(MAESTRO!$L$3:$L$1000)="CONFIRMADO")),ROWS($A$3:A92))),"")</f>
        <v/>
      </c>
      <c r="B92" s="21" t="str">
        <f ca="1">IFERROR(INDEX(MAESTRO!B:B,_xludf.AGGREGATE(15,6,ROW(MAESTRO!$B$3:$B$1000)/((MAESTRO!$B$3:$B$1000="ACADEMICOS")*(UPPER(MAESTRO!$L$3:$L$1000)="CONFIRMADO")),ROWS($A$3:A92))),"")</f>
        <v/>
      </c>
      <c r="C92" s="21" t="str">
        <f ca="1">IFERROR(INDEX(MAESTRO!C:C,_xludf.AGGREGATE(15,6,ROW(MAESTRO!$B$3:$B$1000)/((MAESTRO!$B$3:$B$1000="ACADEMICOS")*(UPPER(MAESTRO!$L$3:$L$1000)="CONFIRMADO")),ROWS($A$3:A92))),"")</f>
        <v/>
      </c>
      <c r="D92" s="21" t="str">
        <f ca="1">IFERROR(INDEX(MAESTRO!D:D,_xludf.AGGREGATE(15,6,ROW(MAESTRO!$B$3:$B$1000)/((MAESTRO!$B$3:$B$1000="ACADEMICOS")*(UPPER(MAESTRO!$L$3:$L$1000)="CONFIRMADO")),ROWS($A$3:A92))),"")</f>
        <v/>
      </c>
      <c r="E92" s="21" t="str">
        <f ca="1">IFERROR(INDEX(MAESTRO!E:E,_xludf.AGGREGATE(15,6,ROW(MAESTRO!$B$3:$B$1000)/((MAESTRO!$B$3:$B$1000="ACADEMICOS")*(UPPER(MAESTRO!$L$3:$L$1000)="CONFIRMADO")),ROWS($A$3:A92))),"")</f>
        <v/>
      </c>
      <c r="F92" s="21" t="str">
        <f ca="1">IFERROR(INDEX(MAESTRO!F:F,_xludf.AGGREGATE(15,6,ROW(MAESTRO!$B$3:$B$1000)/((MAESTRO!$B$3:$B$1000="ACADEMICOS")*(UPPER(MAESTRO!$L$3:$L$1000)="CONFIRMADO")),ROWS($A$3:A92))),"")</f>
        <v/>
      </c>
      <c r="G92" s="21" t="str">
        <f ca="1">IFERROR(INDEX(MAESTRO!G:G,_xludf.AGGREGATE(15,6,ROW(MAESTRO!$B$3:$B$1000)/((MAESTRO!$B$3:$B$1000="ACADEMICOS")*(UPPER(MAESTRO!$L$3:$L$1000)="CONFIRMADO")),ROWS($A$3:A92))),"")</f>
        <v/>
      </c>
      <c r="H92" s="21" t="str">
        <f ca="1">IFERROR(INDEX(MAESTRO!H:H,_xludf.AGGREGATE(15,6,ROW(MAESTRO!$B$3:$B$1000)/((MAESTRO!$B$3:$B$1000="ACADEMICOS")*(UPPER(MAESTRO!$L$3:$L$1000)="CONFIRMADO")),ROWS($A$3:A92))),"")</f>
        <v/>
      </c>
      <c r="I92" s="21" t="str">
        <f ca="1">IFERROR(INDEX(MAESTRO!I:I,_xludf.AGGREGATE(15,6,ROW(MAESTRO!$B$3:$B$1000)/((MAESTRO!$B$3:$B$1000="ACADEMICOS")*(UPPER(MAESTRO!$L$3:$L$1000)="CONFIRMADO")),ROWS($A$3:A92))),"")</f>
        <v/>
      </c>
      <c r="J92" s="21" t="str">
        <f ca="1">IFERROR(INDEX(MAESTRO!J:J,_xludf.AGGREGATE(15,6,ROW(MAESTRO!$B$3:$B$1000)/((MAESTRO!$B$3:$B$1000="ACADEMICOS")*(UPPER(MAESTRO!$L$3:$L$1000)="CONFIRMADO")),ROWS($A$3:A92))),"")</f>
        <v/>
      </c>
      <c r="K92" s="21" t="str">
        <f ca="1">IFERROR(INDEX(MAESTRO!K:K,_xludf.AGGREGATE(15,6,ROW(MAESTRO!$B$3:$B$1000)/((MAESTRO!$B$3:$B$1000="ACADEMICOS")*(UPPER(MAESTRO!$L$3:$L$1000)="CONFIRMADO")),ROWS($A$3:A92))),"")</f>
        <v/>
      </c>
      <c r="L92" s="21" t="str">
        <f ca="1">IFERROR(INDEX(MAESTRO!L:L,_xludf.AGGREGATE(15,6,ROW(MAESTRO!$B$3:$B$1000)/((MAESTRO!$B$3:$B$1000="ACADEMICOS")*(UPPER(MAESTRO!$L$3:$L$1000)="CONFIRMADO")),ROWS($A$3:A92))),"")</f>
        <v/>
      </c>
      <c r="M92" s="21" t="str">
        <f ca="1">IFERROR(INDEX(MAESTRO!M:M,_xludf.AGGREGATE(15,6,ROW(MAESTRO!$B$3:$B$1000)/((MAESTRO!$B$3:$B$1000="ACADEMICOS")*(UPPER(MAESTRO!$L$3:$L$1000)="CONFIRMADO")),ROWS($A$3:A92))),"")</f>
        <v/>
      </c>
      <c r="N92" s="21" t="str">
        <f ca="1">IFERROR(INDEX(MAESTRO!N:N,_xludf.AGGREGATE(15,6,ROW(MAESTRO!$B$3:$B$1000)/((MAESTRO!$B$3:$B$1000="ACADEMICOS")*(UPPER(MAESTRO!$L$3:$L$1000)="CONFIRMADO")),ROWS($A$3:A92))),"")</f>
        <v/>
      </c>
      <c r="O92" s="21" t="str">
        <f ca="1">IFERROR(INDEX(MAESTRO!O:O,_xludf.AGGREGATE(15,6,ROW(MAESTRO!$B$3:$B$1000)/((MAESTRO!$B$3:$B$1000="ACADEMICOS")*(UPPER(MAESTRO!$L$3:$L$1000)="CONFIRMADO")),ROWS($A$3:A92))),"")</f>
        <v/>
      </c>
      <c r="P92" s="21" t="str">
        <f ca="1">IFERROR(INDEX(MAESTRO!P:P,_xludf.AGGREGATE(15,6,ROW(MAESTRO!$B$3:$B$1000)/((MAESTRO!$B$3:$B$1000="ACADEMICOS")*(UPPER(MAESTRO!$L$3:$L$1000)="CONFIRMADO")),ROWS($A$3:A92))),"")</f>
        <v/>
      </c>
      <c r="Q92" s="21" t="str">
        <f ca="1">IFERROR(INDEX(MAESTRO!Q:Q,_xludf.AGGREGATE(15,6,ROW(MAESTRO!$B$3:$B$1000)/((MAESTRO!$B$3:$B$1000="ACADEMICOS")*(UPPER(MAESTRO!$L$3:$L$1000)="CONFIRMADO")),ROWS($A$3:A92))),"")</f>
        <v/>
      </c>
      <c r="R92" s="21" t="str">
        <f ca="1">IFERROR(INDEX(MAESTRO!R:R,_xludf.AGGREGATE(15,6,ROW(MAESTRO!$B$3:$B$1000)/((MAESTRO!$B$3:$B$1000="ACADEMICOS")*(UPPER(MAESTRO!$L$3:$L$1000)="CONFIRMADO")),ROWS($A$3:A92))),"")</f>
        <v/>
      </c>
      <c r="S92" s="21" t="str">
        <f ca="1">IFERROR(INDEX(MAESTRO!S:S,_xludf.AGGREGATE(15,6,ROW(MAESTRO!$B$3:$B$1000)/((MAESTRO!$B$3:$B$1000="ACADEMICOS")*(UPPER(MAESTRO!$L$3:$L$1000)="CONFIRMADO")),ROWS($A$3:A92))),"")</f>
        <v/>
      </c>
      <c r="T92" s="21" t="str">
        <f ca="1">IFERROR(INDEX(MAESTRO!T:T,_xludf.AGGREGATE(15,6,ROW(MAESTRO!$B$3:$B$1000)/((MAESTRO!$B$3:$B$1000="ACADEMICOS")*(UPPER(MAESTRO!$L$3:$L$1000)="CONFIRMADO")),ROWS($A$3:A92))),"")</f>
        <v/>
      </c>
      <c r="U92" s="21" t="str">
        <f ca="1">IFERROR(INDEX(MAESTRO!U:U,_xludf.AGGREGATE(15,6,ROW(MAESTRO!$B$3:$B$1000)/((MAESTRO!$B$3:$B$1000="ACADEMICOS")*(UPPER(MAESTRO!$L$3:$L$1000)="CONFIRMADO")),ROWS($A$3:A92))),"")</f>
        <v/>
      </c>
      <c r="V92" s="21" t="str">
        <f ca="1">IFERROR(INDEX(MAESTRO!V:V,_xludf.AGGREGATE(15,6,ROW(MAESTRO!$B$3:$B$1000)/((MAESTRO!$B$3:$B$1000="ACADEMICOS")*(UPPER(MAESTRO!$L$3:$L$1000)="CONFIRMADO")),ROWS($A$3:A92))),"")</f>
        <v/>
      </c>
      <c r="W92" s="21" t="str">
        <f ca="1">IFERROR(INDEX(MAESTRO!W:W,_xludf.AGGREGATE(15,6,ROW(MAESTRO!$B$3:$B$1000)/((MAESTRO!$B$3:$B$1000="ACADEMICOS")*(UPPER(MAESTRO!$L$3:$L$1000)="CONFIRMADO")),ROWS($A$3:A92))),"")</f>
        <v/>
      </c>
      <c r="X92" s="21" t="str">
        <f ca="1">IFERROR(INDEX(MAESTRO!X:X,_xludf.AGGREGATE(15,6,ROW(MAESTRO!$B$3:$B$1000)/((MAESTRO!$B$3:$B$1000="ACADEMICOS")*(UPPER(MAESTRO!$L$3:$L$1000)="CONFIRMADO")),ROWS($A$3:A92))),"")</f>
        <v/>
      </c>
    </row>
    <row r="93" spans="1:24" ht="22.05" customHeight="1">
      <c r="A93" s="10" t="str">
        <f ca="1">IFERROR(INDEX(MAESTRO!A:A,_xludf.AGGREGATE(15,6,ROW(MAESTRO!$B$3:$B$1000)/((MAESTRO!$B$3:$B$1000="ACADEMICOS")*(UPPER(MAESTRO!$L$3:$L$1000)="CONFIRMADO")),ROWS($A$3:A93))),"")</f>
        <v/>
      </c>
      <c r="B93" s="10" t="str">
        <f ca="1">IFERROR(INDEX(MAESTRO!B:B,_xludf.AGGREGATE(15,6,ROW(MAESTRO!$B$3:$B$1000)/((MAESTRO!$B$3:$B$1000="ACADEMICOS")*(UPPER(MAESTRO!$L$3:$L$1000)="CONFIRMADO")),ROWS($A$3:A93))),"")</f>
        <v/>
      </c>
      <c r="C93" s="10" t="str">
        <f ca="1">IFERROR(INDEX(MAESTRO!C:C,_xludf.AGGREGATE(15,6,ROW(MAESTRO!$B$3:$B$1000)/((MAESTRO!$B$3:$B$1000="ACADEMICOS")*(UPPER(MAESTRO!$L$3:$L$1000)="CONFIRMADO")),ROWS($A$3:A93))),"")</f>
        <v/>
      </c>
      <c r="D93" s="10" t="str">
        <f ca="1">IFERROR(INDEX(MAESTRO!D:D,_xludf.AGGREGATE(15,6,ROW(MAESTRO!$B$3:$B$1000)/((MAESTRO!$B$3:$B$1000="ACADEMICOS")*(UPPER(MAESTRO!$L$3:$L$1000)="CONFIRMADO")),ROWS($A$3:A93))),"")</f>
        <v/>
      </c>
      <c r="E93" s="10" t="str">
        <f ca="1">IFERROR(INDEX(MAESTRO!E:E,_xludf.AGGREGATE(15,6,ROW(MAESTRO!$B$3:$B$1000)/((MAESTRO!$B$3:$B$1000="ACADEMICOS")*(UPPER(MAESTRO!$L$3:$L$1000)="CONFIRMADO")),ROWS($A$3:A93))),"")</f>
        <v/>
      </c>
      <c r="F93" s="10" t="str">
        <f ca="1">IFERROR(INDEX(MAESTRO!F:F,_xludf.AGGREGATE(15,6,ROW(MAESTRO!$B$3:$B$1000)/((MAESTRO!$B$3:$B$1000="ACADEMICOS")*(UPPER(MAESTRO!$L$3:$L$1000)="CONFIRMADO")),ROWS($A$3:A93))),"")</f>
        <v/>
      </c>
      <c r="G93" s="10" t="str">
        <f ca="1">IFERROR(INDEX(MAESTRO!G:G,_xludf.AGGREGATE(15,6,ROW(MAESTRO!$B$3:$B$1000)/((MAESTRO!$B$3:$B$1000="ACADEMICOS")*(UPPER(MAESTRO!$L$3:$L$1000)="CONFIRMADO")),ROWS($A$3:A93))),"")</f>
        <v/>
      </c>
      <c r="H93" s="10" t="str">
        <f ca="1">IFERROR(INDEX(MAESTRO!H:H,_xludf.AGGREGATE(15,6,ROW(MAESTRO!$B$3:$B$1000)/((MAESTRO!$B$3:$B$1000="ACADEMICOS")*(UPPER(MAESTRO!$L$3:$L$1000)="CONFIRMADO")),ROWS($A$3:A93))),"")</f>
        <v/>
      </c>
      <c r="I93" s="10" t="str">
        <f ca="1">IFERROR(INDEX(MAESTRO!I:I,_xludf.AGGREGATE(15,6,ROW(MAESTRO!$B$3:$B$1000)/((MAESTRO!$B$3:$B$1000="ACADEMICOS")*(UPPER(MAESTRO!$L$3:$L$1000)="CONFIRMADO")),ROWS($A$3:A93))),"")</f>
        <v/>
      </c>
      <c r="J93" s="10" t="str">
        <f ca="1">IFERROR(INDEX(MAESTRO!J:J,_xludf.AGGREGATE(15,6,ROW(MAESTRO!$B$3:$B$1000)/((MAESTRO!$B$3:$B$1000="ACADEMICOS")*(UPPER(MAESTRO!$L$3:$L$1000)="CONFIRMADO")),ROWS($A$3:A93))),"")</f>
        <v/>
      </c>
      <c r="K93" s="10" t="str">
        <f ca="1">IFERROR(INDEX(MAESTRO!K:K,_xludf.AGGREGATE(15,6,ROW(MAESTRO!$B$3:$B$1000)/((MAESTRO!$B$3:$B$1000="ACADEMICOS")*(UPPER(MAESTRO!$L$3:$L$1000)="CONFIRMADO")),ROWS($A$3:A93))),"")</f>
        <v/>
      </c>
      <c r="L93" s="10" t="str">
        <f ca="1">IFERROR(INDEX(MAESTRO!L:L,_xludf.AGGREGATE(15,6,ROW(MAESTRO!$B$3:$B$1000)/((MAESTRO!$B$3:$B$1000="ACADEMICOS")*(UPPER(MAESTRO!$L$3:$L$1000)="CONFIRMADO")),ROWS($A$3:A93))),"")</f>
        <v/>
      </c>
      <c r="M93" s="10" t="str">
        <f ca="1">IFERROR(INDEX(MAESTRO!M:M,_xludf.AGGREGATE(15,6,ROW(MAESTRO!$B$3:$B$1000)/((MAESTRO!$B$3:$B$1000="ACADEMICOS")*(UPPER(MAESTRO!$L$3:$L$1000)="CONFIRMADO")),ROWS($A$3:A93))),"")</f>
        <v/>
      </c>
      <c r="N93" s="10" t="str">
        <f ca="1">IFERROR(INDEX(MAESTRO!N:N,_xludf.AGGREGATE(15,6,ROW(MAESTRO!$B$3:$B$1000)/((MAESTRO!$B$3:$B$1000="ACADEMICOS")*(UPPER(MAESTRO!$L$3:$L$1000)="CONFIRMADO")),ROWS($A$3:A93))),"")</f>
        <v/>
      </c>
      <c r="O93" s="10" t="str">
        <f ca="1">IFERROR(INDEX(MAESTRO!O:O,_xludf.AGGREGATE(15,6,ROW(MAESTRO!$B$3:$B$1000)/((MAESTRO!$B$3:$B$1000="ACADEMICOS")*(UPPER(MAESTRO!$L$3:$L$1000)="CONFIRMADO")),ROWS($A$3:A93))),"")</f>
        <v/>
      </c>
      <c r="P93" s="10" t="str">
        <f ca="1">IFERROR(INDEX(MAESTRO!P:P,_xludf.AGGREGATE(15,6,ROW(MAESTRO!$B$3:$B$1000)/((MAESTRO!$B$3:$B$1000="ACADEMICOS")*(UPPER(MAESTRO!$L$3:$L$1000)="CONFIRMADO")),ROWS($A$3:A93))),"")</f>
        <v/>
      </c>
      <c r="Q93" s="10" t="str">
        <f ca="1">IFERROR(INDEX(MAESTRO!Q:Q,_xludf.AGGREGATE(15,6,ROW(MAESTRO!$B$3:$B$1000)/((MAESTRO!$B$3:$B$1000="ACADEMICOS")*(UPPER(MAESTRO!$L$3:$L$1000)="CONFIRMADO")),ROWS($A$3:A93))),"")</f>
        <v/>
      </c>
      <c r="R93" s="10" t="str">
        <f ca="1">IFERROR(INDEX(MAESTRO!R:R,_xludf.AGGREGATE(15,6,ROW(MAESTRO!$B$3:$B$1000)/((MAESTRO!$B$3:$B$1000="ACADEMICOS")*(UPPER(MAESTRO!$L$3:$L$1000)="CONFIRMADO")),ROWS($A$3:A93))),"")</f>
        <v/>
      </c>
      <c r="S93" s="10" t="str">
        <f ca="1">IFERROR(INDEX(MAESTRO!S:S,_xludf.AGGREGATE(15,6,ROW(MAESTRO!$B$3:$B$1000)/((MAESTRO!$B$3:$B$1000="ACADEMICOS")*(UPPER(MAESTRO!$L$3:$L$1000)="CONFIRMADO")),ROWS($A$3:A93))),"")</f>
        <v/>
      </c>
      <c r="T93" s="10" t="str">
        <f ca="1">IFERROR(INDEX(MAESTRO!T:T,_xludf.AGGREGATE(15,6,ROW(MAESTRO!$B$3:$B$1000)/((MAESTRO!$B$3:$B$1000="ACADEMICOS")*(UPPER(MAESTRO!$L$3:$L$1000)="CONFIRMADO")),ROWS($A$3:A93))),"")</f>
        <v/>
      </c>
      <c r="U93" s="10" t="str">
        <f ca="1">IFERROR(INDEX(MAESTRO!U:U,_xludf.AGGREGATE(15,6,ROW(MAESTRO!$B$3:$B$1000)/((MAESTRO!$B$3:$B$1000="ACADEMICOS")*(UPPER(MAESTRO!$L$3:$L$1000)="CONFIRMADO")),ROWS($A$3:A93))),"")</f>
        <v/>
      </c>
      <c r="V93" s="10" t="str">
        <f ca="1">IFERROR(INDEX(MAESTRO!V:V,_xludf.AGGREGATE(15,6,ROW(MAESTRO!$B$3:$B$1000)/((MAESTRO!$B$3:$B$1000="ACADEMICOS")*(UPPER(MAESTRO!$L$3:$L$1000)="CONFIRMADO")),ROWS($A$3:A93))),"")</f>
        <v/>
      </c>
      <c r="W93" s="10" t="str">
        <f ca="1">IFERROR(INDEX(MAESTRO!W:W,_xludf.AGGREGATE(15,6,ROW(MAESTRO!$B$3:$B$1000)/((MAESTRO!$B$3:$B$1000="ACADEMICOS")*(UPPER(MAESTRO!$L$3:$L$1000)="CONFIRMADO")),ROWS($A$3:A93))),"")</f>
        <v/>
      </c>
      <c r="X93" s="10" t="str">
        <f ca="1">IFERROR(INDEX(MAESTRO!X:X,_xludf.AGGREGATE(15,6,ROW(MAESTRO!$B$3:$B$1000)/((MAESTRO!$B$3:$B$1000="ACADEMICOS")*(UPPER(MAESTRO!$L$3:$L$1000)="CONFIRMADO")),ROWS($A$3:A93))),"")</f>
        <v/>
      </c>
    </row>
    <row r="94" spans="1:24" ht="22.05" customHeight="1">
      <c r="A94" s="21" t="str">
        <f ca="1">IFERROR(INDEX(MAESTRO!A:A,_xludf.AGGREGATE(15,6,ROW(MAESTRO!$B$3:$B$1000)/((MAESTRO!$B$3:$B$1000="ACADEMICOS")*(UPPER(MAESTRO!$L$3:$L$1000)="CONFIRMADO")),ROWS($A$3:A94))),"")</f>
        <v/>
      </c>
      <c r="B94" s="21" t="str">
        <f ca="1">IFERROR(INDEX(MAESTRO!B:B,_xludf.AGGREGATE(15,6,ROW(MAESTRO!$B$3:$B$1000)/((MAESTRO!$B$3:$B$1000="ACADEMICOS")*(UPPER(MAESTRO!$L$3:$L$1000)="CONFIRMADO")),ROWS($A$3:A94))),"")</f>
        <v/>
      </c>
      <c r="C94" s="21" t="str">
        <f ca="1">IFERROR(INDEX(MAESTRO!C:C,_xludf.AGGREGATE(15,6,ROW(MAESTRO!$B$3:$B$1000)/((MAESTRO!$B$3:$B$1000="ACADEMICOS")*(UPPER(MAESTRO!$L$3:$L$1000)="CONFIRMADO")),ROWS($A$3:A94))),"")</f>
        <v/>
      </c>
      <c r="D94" s="21" t="str">
        <f ca="1">IFERROR(INDEX(MAESTRO!D:D,_xludf.AGGREGATE(15,6,ROW(MAESTRO!$B$3:$B$1000)/((MAESTRO!$B$3:$B$1000="ACADEMICOS")*(UPPER(MAESTRO!$L$3:$L$1000)="CONFIRMADO")),ROWS($A$3:A94))),"")</f>
        <v/>
      </c>
      <c r="E94" s="21" t="str">
        <f ca="1">IFERROR(INDEX(MAESTRO!E:E,_xludf.AGGREGATE(15,6,ROW(MAESTRO!$B$3:$B$1000)/((MAESTRO!$B$3:$B$1000="ACADEMICOS")*(UPPER(MAESTRO!$L$3:$L$1000)="CONFIRMADO")),ROWS($A$3:A94))),"")</f>
        <v/>
      </c>
      <c r="F94" s="21" t="str">
        <f ca="1">IFERROR(INDEX(MAESTRO!F:F,_xludf.AGGREGATE(15,6,ROW(MAESTRO!$B$3:$B$1000)/((MAESTRO!$B$3:$B$1000="ACADEMICOS")*(UPPER(MAESTRO!$L$3:$L$1000)="CONFIRMADO")),ROWS($A$3:A94))),"")</f>
        <v/>
      </c>
      <c r="G94" s="21" t="str">
        <f ca="1">IFERROR(INDEX(MAESTRO!G:G,_xludf.AGGREGATE(15,6,ROW(MAESTRO!$B$3:$B$1000)/((MAESTRO!$B$3:$B$1000="ACADEMICOS")*(UPPER(MAESTRO!$L$3:$L$1000)="CONFIRMADO")),ROWS($A$3:A94))),"")</f>
        <v/>
      </c>
      <c r="H94" s="21" t="str">
        <f ca="1">IFERROR(INDEX(MAESTRO!H:H,_xludf.AGGREGATE(15,6,ROW(MAESTRO!$B$3:$B$1000)/((MAESTRO!$B$3:$B$1000="ACADEMICOS")*(UPPER(MAESTRO!$L$3:$L$1000)="CONFIRMADO")),ROWS($A$3:A94))),"")</f>
        <v/>
      </c>
      <c r="I94" s="21" t="str">
        <f ca="1">IFERROR(INDEX(MAESTRO!I:I,_xludf.AGGREGATE(15,6,ROW(MAESTRO!$B$3:$B$1000)/((MAESTRO!$B$3:$B$1000="ACADEMICOS")*(UPPER(MAESTRO!$L$3:$L$1000)="CONFIRMADO")),ROWS($A$3:A94))),"")</f>
        <v/>
      </c>
      <c r="J94" s="21" t="str">
        <f ca="1">IFERROR(INDEX(MAESTRO!J:J,_xludf.AGGREGATE(15,6,ROW(MAESTRO!$B$3:$B$1000)/((MAESTRO!$B$3:$B$1000="ACADEMICOS")*(UPPER(MAESTRO!$L$3:$L$1000)="CONFIRMADO")),ROWS($A$3:A94))),"")</f>
        <v/>
      </c>
      <c r="K94" s="21" t="str">
        <f ca="1">IFERROR(INDEX(MAESTRO!K:K,_xludf.AGGREGATE(15,6,ROW(MAESTRO!$B$3:$B$1000)/((MAESTRO!$B$3:$B$1000="ACADEMICOS")*(UPPER(MAESTRO!$L$3:$L$1000)="CONFIRMADO")),ROWS($A$3:A94))),"")</f>
        <v/>
      </c>
      <c r="L94" s="21" t="str">
        <f ca="1">IFERROR(INDEX(MAESTRO!L:L,_xludf.AGGREGATE(15,6,ROW(MAESTRO!$B$3:$B$1000)/((MAESTRO!$B$3:$B$1000="ACADEMICOS")*(UPPER(MAESTRO!$L$3:$L$1000)="CONFIRMADO")),ROWS($A$3:A94))),"")</f>
        <v/>
      </c>
      <c r="M94" s="21" t="str">
        <f ca="1">IFERROR(INDEX(MAESTRO!M:M,_xludf.AGGREGATE(15,6,ROW(MAESTRO!$B$3:$B$1000)/((MAESTRO!$B$3:$B$1000="ACADEMICOS")*(UPPER(MAESTRO!$L$3:$L$1000)="CONFIRMADO")),ROWS($A$3:A94))),"")</f>
        <v/>
      </c>
      <c r="N94" s="21" t="str">
        <f ca="1">IFERROR(INDEX(MAESTRO!N:N,_xludf.AGGREGATE(15,6,ROW(MAESTRO!$B$3:$B$1000)/((MAESTRO!$B$3:$B$1000="ACADEMICOS")*(UPPER(MAESTRO!$L$3:$L$1000)="CONFIRMADO")),ROWS($A$3:A94))),"")</f>
        <v/>
      </c>
      <c r="O94" s="21" t="str">
        <f ca="1">IFERROR(INDEX(MAESTRO!O:O,_xludf.AGGREGATE(15,6,ROW(MAESTRO!$B$3:$B$1000)/((MAESTRO!$B$3:$B$1000="ACADEMICOS")*(UPPER(MAESTRO!$L$3:$L$1000)="CONFIRMADO")),ROWS($A$3:A94))),"")</f>
        <v/>
      </c>
      <c r="P94" s="21" t="str">
        <f ca="1">IFERROR(INDEX(MAESTRO!P:P,_xludf.AGGREGATE(15,6,ROW(MAESTRO!$B$3:$B$1000)/((MAESTRO!$B$3:$B$1000="ACADEMICOS")*(UPPER(MAESTRO!$L$3:$L$1000)="CONFIRMADO")),ROWS($A$3:A94))),"")</f>
        <v/>
      </c>
      <c r="Q94" s="21" t="str">
        <f ca="1">IFERROR(INDEX(MAESTRO!Q:Q,_xludf.AGGREGATE(15,6,ROW(MAESTRO!$B$3:$B$1000)/((MAESTRO!$B$3:$B$1000="ACADEMICOS")*(UPPER(MAESTRO!$L$3:$L$1000)="CONFIRMADO")),ROWS($A$3:A94))),"")</f>
        <v/>
      </c>
      <c r="R94" s="21" t="str">
        <f ca="1">IFERROR(INDEX(MAESTRO!R:R,_xludf.AGGREGATE(15,6,ROW(MAESTRO!$B$3:$B$1000)/((MAESTRO!$B$3:$B$1000="ACADEMICOS")*(UPPER(MAESTRO!$L$3:$L$1000)="CONFIRMADO")),ROWS($A$3:A94))),"")</f>
        <v/>
      </c>
      <c r="S94" s="21" t="str">
        <f ca="1">IFERROR(INDEX(MAESTRO!S:S,_xludf.AGGREGATE(15,6,ROW(MAESTRO!$B$3:$B$1000)/((MAESTRO!$B$3:$B$1000="ACADEMICOS")*(UPPER(MAESTRO!$L$3:$L$1000)="CONFIRMADO")),ROWS($A$3:A94))),"")</f>
        <v/>
      </c>
      <c r="T94" s="21" t="str">
        <f ca="1">IFERROR(INDEX(MAESTRO!T:T,_xludf.AGGREGATE(15,6,ROW(MAESTRO!$B$3:$B$1000)/((MAESTRO!$B$3:$B$1000="ACADEMICOS")*(UPPER(MAESTRO!$L$3:$L$1000)="CONFIRMADO")),ROWS($A$3:A94))),"")</f>
        <v/>
      </c>
      <c r="U94" s="21" t="str">
        <f ca="1">IFERROR(INDEX(MAESTRO!U:U,_xludf.AGGREGATE(15,6,ROW(MAESTRO!$B$3:$B$1000)/((MAESTRO!$B$3:$B$1000="ACADEMICOS")*(UPPER(MAESTRO!$L$3:$L$1000)="CONFIRMADO")),ROWS($A$3:A94))),"")</f>
        <v/>
      </c>
      <c r="V94" s="21" t="str">
        <f ca="1">IFERROR(INDEX(MAESTRO!V:V,_xludf.AGGREGATE(15,6,ROW(MAESTRO!$B$3:$B$1000)/((MAESTRO!$B$3:$B$1000="ACADEMICOS")*(UPPER(MAESTRO!$L$3:$L$1000)="CONFIRMADO")),ROWS($A$3:A94))),"")</f>
        <v/>
      </c>
      <c r="W94" s="21" t="str">
        <f ca="1">IFERROR(INDEX(MAESTRO!W:W,_xludf.AGGREGATE(15,6,ROW(MAESTRO!$B$3:$B$1000)/((MAESTRO!$B$3:$B$1000="ACADEMICOS")*(UPPER(MAESTRO!$L$3:$L$1000)="CONFIRMADO")),ROWS($A$3:A94))),"")</f>
        <v/>
      </c>
      <c r="X94" s="21" t="str">
        <f ca="1">IFERROR(INDEX(MAESTRO!X:X,_xludf.AGGREGATE(15,6,ROW(MAESTRO!$B$3:$B$1000)/((MAESTRO!$B$3:$B$1000="ACADEMICOS")*(UPPER(MAESTRO!$L$3:$L$1000)="CONFIRMADO")),ROWS($A$3:A94))),"")</f>
        <v/>
      </c>
    </row>
    <row r="95" spans="1:24" ht="22.05" customHeight="1">
      <c r="A95" s="10" t="str">
        <f ca="1">IFERROR(INDEX(MAESTRO!A:A,_xludf.AGGREGATE(15,6,ROW(MAESTRO!$B$3:$B$1000)/((MAESTRO!$B$3:$B$1000="ACADEMICOS")*(UPPER(MAESTRO!$L$3:$L$1000)="CONFIRMADO")),ROWS($A$3:A95))),"")</f>
        <v/>
      </c>
      <c r="B95" s="10" t="str">
        <f ca="1">IFERROR(INDEX(MAESTRO!B:B,_xludf.AGGREGATE(15,6,ROW(MAESTRO!$B$3:$B$1000)/((MAESTRO!$B$3:$B$1000="ACADEMICOS")*(UPPER(MAESTRO!$L$3:$L$1000)="CONFIRMADO")),ROWS($A$3:A95))),"")</f>
        <v/>
      </c>
      <c r="C95" s="10" t="str">
        <f ca="1">IFERROR(INDEX(MAESTRO!C:C,_xludf.AGGREGATE(15,6,ROW(MAESTRO!$B$3:$B$1000)/((MAESTRO!$B$3:$B$1000="ACADEMICOS")*(UPPER(MAESTRO!$L$3:$L$1000)="CONFIRMADO")),ROWS($A$3:A95))),"")</f>
        <v/>
      </c>
      <c r="D95" s="10" t="str">
        <f ca="1">IFERROR(INDEX(MAESTRO!D:D,_xludf.AGGREGATE(15,6,ROW(MAESTRO!$B$3:$B$1000)/((MAESTRO!$B$3:$B$1000="ACADEMICOS")*(UPPER(MAESTRO!$L$3:$L$1000)="CONFIRMADO")),ROWS($A$3:A95))),"")</f>
        <v/>
      </c>
      <c r="E95" s="10" t="str">
        <f ca="1">IFERROR(INDEX(MAESTRO!E:E,_xludf.AGGREGATE(15,6,ROW(MAESTRO!$B$3:$B$1000)/((MAESTRO!$B$3:$B$1000="ACADEMICOS")*(UPPER(MAESTRO!$L$3:$L$1000)="CONFIRMADO")),ROWS($A$3:A95))),"")</f>
        <v/>
      </c>
      <c r="F95" s="10" t="str">
        <f ca="1">IFERROR(INDEX(MAESTRO!F:F,_xludf.AGGREGATE(15,6,ROW(MAESTRO!$B$3:$B$1000)/((MAESTRO!$B$3:$B$1000="ACADEMICOS")*(UPPER(MAESTRO!$L$3:$L$1000)="CONFIRMADO")),ROWS($A$3:A95))),"")</f>
        <v/>
      </c>
      <c r="G95" s="10" t="str">
        <f ca="1">IFERROR(INDEX(MAESTRO!G:G,_xludf.AGGREGATE(15,6,ROW(MAESTRO!$B$3:$B$1000)/((MAESTRO!$B$3:$B$1000="ACADEMICOS")*(UPPER(MAESTRO!$L$3:$L$1000)="CONFIRMADO")),ROWS($A$3:A95))),"")</f>
        <v/>
      </c>
      <c r="H95" s="10" t="str">
        <f ca="1">IFERROR(INDEX(MAESTRO!H:H,_xludf.AGGREGATE(15,6,ROW(MAESTRO!$B$3:$B$1000)/((MAESTRO!$B$3:$B$1000="ACADEMICOS")*(UPPER(MAESTRO!$L$3:$L$1000)="CONFIRMADO")),ROWS($A$3:A95))),"")</f>
        <v/>
      </c>
      <c r="I95" s="10" t="str">
        <f ca="1">IFERROR(INDEX(MAESTRO!I:I,_xludf.AGGREGATE(15,6,ROW(MAESTRO!$B$3:$B$1000)/((MAESTRO!$B$3:$B$1000="ACADEMICOS")*(UPPER(MAESTRO!$L$3:$L$1000)="CONFIRMADO")),ROWS($A$3:A95))),"")</f>
        <v/>
      </c>
      <c r="J95" s="10" t="str">
        <f ca="1">IFERROR(INDEX(MAESTRO!J:J,_xludf.AGGREGATE(15,6,ROW(MAESTRO!$B$3:$B$1000)/((MAESTRO!$B$3:$B$1000="ACADEMICOS")*(UPPER(MAESTRO!$L$3:$L$1000)="CONFIRMADO")),ROWS($A$3:A95))),"")</f>
        <v/>
      </c>
      <c r="K95" s="10" t="str">
        <f ca="1">IFERROR(INDEX(MAESTRO!K:K,_xludf.AGGREGATE(15,6,ROW(MAESTRO!$B$3:$B$1000)/((MAESTRO!$B$3:$B$1000="ACADEMICOS")*(UPPER(MAESTRO!$L$3:$L$1000)="CONFIRMADO")),ROWS($A$3:A95))),"")</f>
        <v/>
      </c>
      <c r="L95" s="10" t="str">
        <f ca="1">IFERROR(INDEX(MAESTRO!L:L,_xludf.AGGREGATE(15,6,ROW(MAESTRO!$B$3:$B$1000)/((MAESTRO!$B$3:$B$1000="ACADEMICOS")*(UPPER(MAESTRO!$L$3:$L$1000)="CONFIRMADO")),ROWS($A$3:A95))),"")</f>
        <v/>
      </c>
      <c r="M95" s="10" t="str">
        <f ca="1">IFERROR(INDEX(MAESTRO!M:M,_xludf.AGGREGATE(15,6,ROW(MAESTRO!$B$3:$B$1000)/((MAESTRO!$B$3:$B$1000="ACADEMICOS")*(UPPER(MAESTRO!$L$3:$L$1000)="CONFIRMADO")),ROWS($A$3:A95))),"")</f>
        <v/>
      </c>
      <c r="N95" s="10" t="str">
        <f ca="1">IFERROR(INDEX(MAESTRO!N:N,_xludf.AGGREGATE(15,6,ROW(MAESTRO!$B$3:$B$1000)/((MAESTRO!$B$3:$B$1000="ACADEMICOS")*(UPPER(MAESTRO!$L$3:$L$1000)="CONFIRMADO")),ROWS($A$3:A95))),"")</f>
        <v/>
      </c>
      <c r="O95" s="10" t="str">
        <f ca="1">IFERROR(INDEX(MAESTRO!O:O,_xludf.AGGREGATE(15,6,ROW(MAESTRO!$B$3:$B$1000)/((MAESTRO!$B$3:$B$1000="ACADEMICOS")*(UPPER(MAESTRO!$L$3:$L$1000)="CONFIRMADO")),ROWS($A$3:A95))),"")</f>
        <v/>
      </c>
      <c r="P95" s="10" t="str">
        <f ca="1">IFERROR(INDEX(MAESTRO!P:P,_xludf.AGGREGATE(15,6,ROW(MAESTRO!$B$3:$B$1000)/((MAESTRO!$B$3:$B$1000="ACADEMICOS")*(UPPER(MAESTRO!$L$3:$L$1000)="CONFIRMADO")),ROWS($A$3:A95))),"")</f>
        <v/>
      </c>
      <c r="Q95" s="10" t="str">
        <f ca="1">IFERROR(INDEX(MAESTRO!Q:Q,_xludf.AGGREGATE(15,6,ROW(MAESTRO!$B$3:$B$1000)/((MAESTRO!$B$3:$B$1000="ACADEMICOS")*(UPPER(MAESTRO!$L$3:$L$1000)="CONFIRMADO")),ROWS($A$3:A95))),"")</f>
        <v/>
      </c>
      <c r="R95" s="10" t="str">
        <f ca="1">IFERROR(INDEX(MAESTRO!R:R,_xludf.AGGREGATE(15,6,ROW(MAESTRO!$B$3:$B$1000)/((MAESTRO!$B$3:$B$1000="ACADEMICOS")*(UPPER(MAESTRO!$L$3:$L$1000)="CONFIRMADO")),ROWS($A$3:A95))),"")</f>
        <v/>
      </c>
      <c r="S95" s="10" t="str">
        <f ca="1">IFERROR(INDEX(MAESTRO!S:S,_xludf.AGGREGATE(15,6,ROW(MAESTRO!$B$3:$B$1000)/((MAESTRO!$B$3:$B$1000="ACADEMICOS")*(UPPER(MAESTRO!$L$3:$L$1000)="CONFIRMADO")),ROWS($A$3:A95))),"")</f>
        <v/>
      </c>
      <c r="T95" s="10" t="str">
        <f ca="1">IFERROR(INDEX(MAESTRO!T:T,_xludf.AGGREGATE(15,6,ROW(MAESTRO!$B$3:$B$1000)/((MAESTRO!$B$3:$B$1000="ACADEMICOS")*(UPPER(MAESTRO!$L$3:$L$1000)="CONFIRMADO")),ROWS($A$3:A95))),"")</f>
        <v/>
      </c>
      <c r="U95" s="10" t="str">
        <f ca="1">IFERROR(INDEX(MAESTRO!U:U,_xludf.AGGREGATE(15,6,ROW(MAESTRO!$B$3:$B$1000)/((MAESTRO!$B$3:$B$1000="ACADEMICOS")*(UPPER(MAESTRO!$L$3:$L$1000)="CONFIRMADO")),ROWS($A$3:A95))),"")</f>
        <v/>
      </c>
      <c r="V95" s="10" t="str">
        <f ca="1">IFERROR(INDEX(MAESTRO!V:V,_xludf.AGGREGATE(15,6,ROW(MAESTRO!$B$3:$B$1000)/((MAESTRO!$B$3:$B$1000="ACADEMICOS")*(UPPER(MAESTRO!$L$3:$L$1000)="CONFIRMADO")),ROWS($A$3:A95))),"")</f>
        <v/>
      </c>
      <c r="W95" s="10" t="str">
        <f ca="1">IFERROR(INDEX(MAESTRO!W:W,_xludf.AGGREGATE(15,6,ROW(MAESTRO!$B$3:$B$1000)/((MAESTRO!$B$3:$B$1000="ACADEMICOS")*(UPPER(MAESTRO!$L$3:$L$1000)="CONFIRMADO")),ROWS($A$3:A95))),"")</f>
        <v/>
      </c>
      <c r="X95" s="10" t="str">
        <f ca="1">IFERROR(INDEX(MAESTRO!X:X,_xludf.AGGREGATE(15,6,ROW(MAESTRO!$B$3:$B$1000)/((MAESTRO!$B$3:$B$1000="ACADEMICOS")*(UPPER(MAESTRO!$L$3:$L$1000)="CONFIRMADO")),ROWS($A$3:A95))),"")</f>
        <v/>
      </c>
    </row>
    <row r="96" spans="1:24" ht="22.05" customHeight="1">
      <c r="A96" s="21" t="str">
        <f ca="1">IFERROR(INDEX(MAESTRO!A:A,_xludf.AGGREGATE(15,6,ROW(MAESTRO!$B$3:$B$1000)/((MAESTRO!$B$3:$B$1000="ACADEMICOS")*(UPPER(MAESTRO!$L$3:$L$1000)="CONFIRMADO")),ROWS($A$3:A96))),"")</f>
        <v/>
      </c>
      <c r="B96" s="21" t="str">
        <f ca="1">IFERROR(INDEX(MAESTRO!B:B,_xludf.AGGREGATE(15,6,ROW(MAESTRO!$B$3:$B$1000)/((MAESTRO!$B$3:$B$1000="ACADEMICOS")*(UPPER(MAESTRO!$L$3:$L$1000)="CONFIRMADO")),ROWS($A$3:A96))),"")</f>
        <v/>
      </c>
      <c r="C96" s="21" t="str">
        <f ca="1">IFERROR(INDEX(MAESTRO!C:C,_xludf.AGGREGATE(15,6,ROW(MAESTRO!$B$3:$B$1000)/((MAESTRO!$B$3:$B$1000="ACADEMICOS")*(UPPER(MAESTRO!$L$3:$L$1000)="CONFIRMADO")),ROWS($A$3:A96))),"")</f>
        <v/>
      </c>
      <c r="D96" s="21" t="str">
        <f ca="1">IFERROR(INDEX(MAESTRO!D:D,_xludf.AGGREGATE(15,6,ROW(MAESTRO!$B$3:$B$1000)/((MAESTRO!$B$3:$B$1000="ACADEMICOS")*(UPPER(MAESTRO!$L$3:$L$1000)="CONFIRMADO")),ROWS($A$3:A96))),"")</f>
        <v/>
      </c>
      <c r="E96" s="21" t="str">
        <f ca="1">IFERROR(INDEX(MAESTRO!E:E,_xludf.AGGREGATE(15,6,ROW(MAESTRO!$B$3:$B$1000)/((MAESTRO!$B$3:$B$1000="ACADEMICOS")*(UPPER(MAESTRO!$L$3:$L$1000)="CONFIRMADO")),ROWS($A$3:A96))),"")</f>
        <v/>
      </c>
      <c r="F96" s="21" t="str">
        <f ca="1">IFERROR(INDEX(MAESTRO!F:F,_xludf.AGGREGATE(15,6,ROW(MAESTRO!$B$3:$B$1000)/((MAESTRO!$B$3:$B$1000="ACADEMICOS")*(UPPER(MAESTRO!$L$3:$L$1000)="CONFIRMADO")),ROWS($A$3:A96))),"")</f>
        <v/>
      </c>
      <c r="G96" s="21" t="str">
        <f ca="1">IFERROR(INDEX(MAESTRO!G:G,_xludf.AGGREGATE(15,6,ROW(MAESTRO!$B$3:$B$1000)/((MAESTRO!$B$3:$B$1000="ACADEMICOS")*(UPPER(MAESTRO!$L$3:$L$1000)="CONFIRMADO")),ROWS($A$3:A96))),"")</f>
        <v/>
      </c>
      <c r="H96" s="21" t="str">
        <f ca="1">IFERROR(INDEX(MAESTRO!H:H,_xludf.AGGREGATE(15,6,ROW(MAESTRO!$B$3:$B$1000)/((MAESTRO!$B$3:$B$1000="ACADEMICOS")*(UPPER(MAESTRO!$L$3:$L$1000)="CONFIRMADO")),ROWS($A$3:A96))),"")</f>
        <v/>
      </c>
      <c r="I96" s="21" t="str">
        <f ca="1">IFERROR(INDEX(MAESTRO!I:I,_xludf.AGGREGATE(15,6,ROW(MAESTRO!$B$3:$B$1000)/((MAESTRO!$B$3:$B$1000="ACADEMICOS")*(UPPER(MAESTRO!$L$3:$L$1000)="CONFIRMADO")),ROWS($A$3:A96))),"")</f>
        <v/>
      </c>
      <c r="J96" s="21" t="str">
        <f ca="1">IFERROR(INDEX(MAESTRO!J:J,_xludf.AGGREGATE(15,6,ROW(MAESTRO!$B$3:$B$1000)/((MAESTRO!$B$3:$B$1000="ACADEMICOS")*(UPPER(MAESTRO!$L$3:$L$1000)="CONFIRMADO")),ROWS($A$3:A96))),"")</f>
        <v/>
      </c>
      <c r="K96" s="21" t="str">
        <f ca="1">IFERROR(INDEX(MAESTRO!K:K,_xludf.AGGREGATE(15,6,ROW(MAESTRO!$B$3:$B$1000)/((MAESTRO!$B$3:$B$1000="ACADEMICOS")*(UPPER(MAESTRO!$L$3:$L$1000)="CONFIRMADO")),ROWS($A$3:A96))),"")</f>
        <v/>
      </c>
      <c r="L96" s="21" t="str">
        <f ca="1">IFERROR(INDEX(MAESTRO!L:L,_xludf.AGGREGATE(15,6,ROW(MAESTRO!$B$3:$B$1000)/((MAESTRO!$B$3:$B$1000="ACADEMICOS")*(UPPER(MAESTRO!$L$3:$L$1000)="CONFIRMADO")),ROWS($A$3:A96))),"")</f>
        <v/>
      </c>
      <c r="M96" s="21" t="str">
        <f ca="1">IFERROR(INDEX(MAESTRO!M:M,_xludf.AGGREGATE(15,6,ROW(MAESTRO!$B$3:$B$1000)/((MAESTRO!$B$3:$B$1000="ACADEMICOS")*(UPPER(MAESTRO!$L$3:$L$1000)="CONFIRMADO")),ROWS($A$3:A96))),"")</f>
        <v/>
      </c>
      <c r="N96" s="21" t="str">
        <f ca="1">IFERROR(INDEX(MAESTRO!N:N,_xludf.AGGREGATE(15,6,ROW(MAESTRO!$B$3:$B$1000)/((MAESTRO!$B$3:$B$1000="ACADEMICOS")*(UPPER(MAESTRO!$L$3:$L$1000)="CONFIRMADO")),ROWS($A$3:A96))),"")</f>
        <v/>
      </c>
      <c r="O96" s="21" t="str">
        <f ca="1">IFERROR(INDEX(MAESTRO!O:O,_xludf.AGGREGATE(15,6,ROW(MAESTRO!$B$3:$B$1000)/((MAESTRO!$B$3:$B$1000="ACADEMICOS")*(UPPER(MAESTRO!$L$3:$L$1000)="CONFIRMADO")),ROWS($A$3:A96))),"")</f>
        <v/>
      </c>
      <c r="P96" s="21" t="str">
        <f ca="1">IFERROR(INDEX(MAESTRO!P:P,_xludf.AGGREGATE(15,6,ROW(MAESTRO!$B$3:$B$1000)/((MAESTRO!$B$3:$B$1000="ACADEMICOS")*(UPPER(MAESTRO!$L$3:$L$1000)="CONFIRMADO")),ROWS($A$3:A96))),"")</f>
        <v/>
      </c>
      <c r="Q96" s="21" t="str">
        <f ca="1">IFERROR(INDEX(MAESTRO!Q:Q,_xludf.AGGREGATE(15,6,ROW(MAESTRO!$B$3:$B$1000)/((MAESTRO!$B$3:$B$1000="ACADEMICOS")*(UPPER(MAESTRO!$L$3:$L$1000)="CONFIRMADO")),ROWS($A$3:A96))),"")</f>
        <v/>
      </c>
      <c r="R96" s="21" t="str">
        <f ca="1">IFERROR(INDEX(MAESTRO!R:R,_xludf.AGGREGATE(15,6,ROW(MAESTRO!$B$3:$B$1000)/((MAESTRO!$B$3:$B$1000="ACADEMICOS")*(UPPER(MAESTRO!$L$3:$L$1000)="CONFIRMADO")),ROWS($A$3:A96))),"")</f>
        <v/>
      </c>
      <c r="S96" s="21" t="str">
        <f ca="1">IFERROR(INDEX(MAESTRO!S:S,_xludf.AGGREGATE(15,6,ROW(MAESTRO!$B$3:$B$1000)/((MAESTRO!$B$3:$B$1000="ACADEMICOS")*(UPPER(MAESTRO!$L$3:$L$1000)="CONFIRMADO")),ROWS($A$3:A96))),"")</f>
        <v/>
      </c>
      <c r="T96" s="21" t="str">
        <f ca="1">IFERROR(INDEX(MAESTRO!T:T,_xludf.AGGREGATE(15,6,ROW(MAESTRO!$B$3:$B$1000)/((MAESTRO!$B$3:$B$1000="ACADEMICOS")*(UPPER(MAESTRO!$L$3:$L$1000)="CONFIRMADO")),ROWS($A$3:A96))),"")</f>
        <v/>
      </c>
      <c r="U96" s="21" t="str">
        <f ca="1">IFERROR(INDEX(MAESTRO!U:U,_xludf.AGGREGATE(15,6,ROW(MAESTRO!$B$3:$B$1000)/((MAESTRO!$B$3:$B$1000="ACADEMICOS")*(UPPER(MAESTRO!$L$3:$L$1000)="CONFIRMADO")),ROWS($A$3:A96))),"")</f>
        <v/>
      </c>
      <c r="V96" s="21" t="str">
        <f ca="1">IFERROR(INDEX(MAESTRO!V:V,_xludf.AGGREGATE(15,6,ROW(MAESTRO!$B$3:$B$1000)/((MAESTRO!$B$3:$B$1000="ACADEMICOS")*(UPPER(MAESTRO!$L$3:$L$1000)="CONFIRMADO")),ROWS($A$3:A96))),"")</f>
        <v/>
      </c>
      <c r="W96" s="21" t="str">
        <f ca="1">IFERROR(INDEX(MAESTRO!W:W,_xludf.AGGREGATE(15,6,ROW(MAESTRO!$B$3:$B$1000)/((MAESTRO!$B$3:$B$1000="ACADEMICOS")*(UPPER(MAESTRO!$L$3:$L$1000)="CONFIRMADO")),ROWS($A$3:A96))),"")</f>
        <v/>
      </c>
      <c r="X96" s="21" t="str">
        <f ca="1">IFERROR(INDEX(MAESTRO!X:X,_xludf.AGGREGATE(15,6,ROW(MAESTRO!$B$3:$B$1000)/((MAESTRO!$B$3:$B$1000="ACADEMICOS")*(UPPER(MAESTRO!$L$3:$L$1000)="CONFIRMADO")),ROWS($A$3:A96))),"")</f>
        <v/>
      </c>
    </row>
    <row r="97" spans="1:24" ht="22.05" customHeight="1">
      <c r="A97" s="10" t="str">
        <f ca="1">IFERROR(INDEX(MAESTRO!A:A,_xludf.AGGREGATE(15,6,ROW(MAESTRO!$B$3:$B$1000)/((MAESTRO!$B$3:$B$1000="ACADEMICOS")*(UPPER(MAESTRO!$L$3:$L$1000)="CONFIRMADO")),ROWS($A$3:A97))),"")</f>
        <v/>
      </c>
      <c r="B97" s="10" t="str">
        <f ca="1">IFERROR(INDEX(MAESTRO!B:B,_xludf.AGGREGATE(15,6,ROW(MAESTRO!$B$3:$B$1000)/((MAESTRO!$B$3:$B$1000="ACADEMICOS")*(UPPER(MAESTRO!$L$3:$L$1000)="CONFIRMADO")),ROWS($A$3:A97))),"")</f>
        <v/>
      </c>
      <c r="C97" s="10" t="str">
        <f ca="1">IFERROR(INDEX(MAESTRO!C:C,_xludf.AGGREGATE(15,6,ROW(MAESTRO!$B$3:$B$1000)/((MAESTRO!$B$3:$B$1000="ACADEMICOS")*(UPPER(MAESTRO!$L$3:$L$1000)="CONFIRMADO")),ROWS($A$3:A97))),"")</f>
        <v/>
      </c>
      <c r="D97" s="10" t="str">
        <f ca="1">IFERROR(INDEX(MAESTRO!D:D,_xludf.AGGREGATE(15,6,ROW(MAESTRO!$B$3:$B$1000)/((MAESTRO!$B$3:$B$1000="ACADEMICOS")*(UPPER(MAESTRO!$L$3:$L$1000)="CONFIRMADO")),ROWS($A$3:A97))),"")</f>
        <v/>
      </c>
      <c r="E97" s="10" t="str">
        <f ca="1">IFERROR(INDEX(MAESTRO!E:E,_xludf.AGGREGATE(15,6,ROW(MAESTRO!$B$3:$B$1000)/((MAESTRO!$B$3:$B$1000="ACADEMICOS")*(UPPER(MAESTRO!$L$3:$L$1000)="CONFIRMADO")),ROWS($A$3:A97))),"")</f>
        <v/>
      </c>
      <c r="F97" s="10" t="str">
        <f ca="1">IFERROR(INDEX(MAESTRO!F:F,_xludf.AGGREGATE(15,6,ROW(MAESTRO!$B$3:$B$1000)/((MAESTRO!$B$3:$B$1000="ACADEMICOS")*(UPPER(MAESTRO!$L$3:$L$1000)="CONFIRMADO")),ROWS($A$3:A97))),"")</f>
        <v/>
      </c>
      <c r="G97" s="10" t="str">
        <f ca="1">IFERROR(INDEX(MAESTRO!G:G,_xludf.AGGREGATE(15,6,ROW(MAESTRO!$B$3:$B$1000)/((MAESTRO!$B$3:$B$1000="ACADEMICOS")*(UPPER(MAESTRO!$L$3:$L$1000)="CONFIRMADO")),ROWS($A$3:A97))),"")</f>
        <v/>
      </c>
      <c r="H97" s="10" t="str">
        <f ca="1">IFERROR(INDEX(MAESTRO!H:H,_xludf.AGGREGATE(15,6,ROW(MAESTRO!$B$3:$B$1000)/((MAESTRO!$B$3:$B$1000="ACADEMICOS")*(UPPER(MAESTRO!$L$3:$L$1000)="CONFIRMADO")),ROWS($A$3:A97))),"")</f>
        <v/>
      </c>
      <c r="I97" s="10" t="str">
        <f ca="1">IFERROR(INDEX(MAESTRO!I:I,_xludf.AGGREGATE(15,6,ROW(MAESTRO!$B$3:$B$1000)/((MAESTRO!$B$3:$B$1000="ACADEMICOS")*(UPPER(MAESTRO!$L$3:$L$1000)="CONFIRMADO")),ROWS($A$3:A97))),"")</f>
        <v/>
      </c>
      <c r="J97" s="10" t="str">
        <f ca="1">IFERROR(INDEX(MAESTRO!J:J,_xludf.AGGREGATE(15,6,ROW(MAESTRO!$B$3:$B$1000)/((MAESTRO!$B$3:$B$1000="ACADEMICOS")*(UPPER(MAESTRO!$L$3:$L$1000)="CONFIRMADO")),ROWS($A$3:A97))),"")</f>
        <v/>
      </c>
      <c r="K97" s="10" t="str">
        <f ca="1">IFERROR(INDEX(MAESTRO!K:K,_xludf.AGGREGATE(15,6,ROW(MAESTRO!$B$3:$B$1000)/((MAESTRO!$B$3:$B$1000="ACADEMICOS")*(UPPER(MAESTRO!$L$3:$L$1000)="CONFIRMADO")),ROWS($A$3:A97))),"")</f>
        <v/>
      </c>
      <c r="L97" s="10" t="str">
        <f ca="1">IFERROR(INDEX(MAESTRO!L:L,_xludf.AGGREGATE(15,6,ROW(MAESTRO!$B$3:$B$1000)/((MAESTRO!$B$3:$B$1000="ACADEMICOS")*(UPPER(MAESTRO!$L$3:$L$1000)="CONFIRMADO")),ROWS($A$3:A97))),"")</f>
        <v/>
      </c>
      <c r="M97" s="10" t="str">
        <f ca="1">IFERROR(INDEX(MAESTRO!M:M,_xludf.AGGREGATE(15,6,ROW(MAESTRO!$B$3:$B$1000)/((MAESTRO!$B$3:$B$1000="ACADEMICOS")*(UPPER(MAESTRO!$L$3:$L$1000)="CONFIRMADO")),ROWS($A$3:A97))),"")</f>
        <v/>
      </c>
      <c r="N97" s="10" t="str">
        <f ca="1">IFERROR(INDEX(MAESTRO!N:N,_xludf.AGGREGATE(15,6,ROW(MAESTRO!$B$3:$B$1000)/((MAESTRO!$B$3:$B$1000="ACADEMICOS")*(UPPER(MAESTRO!$L$3:$L$1000)="CONFIRMADO")),ROWS($A$3:A97))),"")</f>
        <v/>
      </c>
      <c r="O97" s="10" t="str">
        <f ca="1">IFERROR(INDEX(MAESTRO!O:O,_xludf.AGGREGATE(15,6,ROW(MAESTRO!$B$3:$B$1000)/((MAESTRO!$B$3:$B$1000="ACADEMICOS")*(UPPER(MAESTRO!$L$3:$L$1000)="CONFIRMADO")),ROWS($A$3:A97))),"")</f>
        <v/>
      </c>
      <c r="P97" s="10" t="str">
        <f ca="1">IFERROR(INDEX(MAESTRO!P:P,_xludf.AGGREGATE(15,6,ROW(MAESTRO!$B$3:$B$1000)/((MAESTRO!$B$3:$B$1000="ACADEMICOS")*(UPPER(MAESTRO!$L$3:$L$1000)="CONFIRMADO")),ROWS($A$3:A97))),"")</f>
        <v/>
      </c>
      <c r="Q97" s="10" t="str">
        <f ca="1">IFERROR(INDEX(MAESTRO!Q:Q,_xludf.AGGREGATE(15,6,ROW(MAESTRO!$B$3:$B$1000)/((MAESTRO!$B$3:$B$1000="ACADEMICOS")*(UPPER(MAESTRO!$L$3:$L$1000)="CONFIRMADO")),ROWS($A$3:A97))),"")</f>
        <v/>
      </c>
      <c r="R97" s="10" t="str">
        <f ca="1">IFERROR(INDEX(MAESTRO!R:R,_xludf.AGGREGATE(15,6,ROW(MAESTRO!$B$3:$B$1000)/((MAESTRO!$B$3:$B$1000="ACADEMICOS")*(UPPER(MAESTRO!$L$3:$L$1000)="CONFIRMADO")),ROWS($A$3:A97))),"")</f>
        <v/>
      </c>
      <c r="S97" s="10" t="str">
        <f ca="1">IFERROR(INDEX(MAESTRO!S:S,_xludf.AGGREGATE(15,6,ROW(MAESTRO!$B$3:$B$1000)/((MAESTRO!$B$3:$B$1000="ACADEMICOS")*(UPPER(MAESTRO!$L$3:$L$1000)="CONFIRMADO")),ROWS($A$3:A97))),"")</f>
        <v/>
      </c>
      <c r="T97" s="10" t="str">
        <f ca="1">IFERROR(INDEX(MAESTRO!T:T,_xludf.AGGREGATE(15,6,ROW(MAESTRO!$B$3:$B$1000)/((MAESTRO!$B$3:$B$1000="ACADEMICOS")*(UPPER(MAESTRO!$L$3:$L$1000)="CONFIRMADO")),ROWS($A$3:A97))),"")</f>
        <v/>
      </c>
      <c r="U97" s="10" t="str">
        <f ca="1">IFERROR(INDEX(MAESTRO!U:U,_xludf.AGGREGATE(15,6,ROW(MAESTRO!$B$3:$B$1000)/((MAESTRO!$B$3:$B$1000="ACADEMICOS")*(UPPER(MAESTRO!$L$3:$L$1000)="CONFIRMADO")),ROWS($A$3:A97))),"")</f>
        <v/>
      </c>
      <c r="V97" s="10" t="str">
        <f ca="1">IFERROR(INDEX(MAESTRO!V:V,_xludf.AGGREGATE(15,6,ROW(MAESTRO!$B$3:$B$1000)/((MAESTRO!$B$3:$B$1000="ACADEMICOS")*(UPPER(MAESTRO!$L$3:$L$1000)="CONFIRMADO")),ROWS($A$3:A97))),"")</f>
        <v/>
      </c>
      <c r="W97" s="10" t="str">
        <f ca="1">IFERROR(INDEX(MAESTRO!W:W,_xludf.AGGREGATE(15,6,ROW(MAESTRO!$B$3:$B$1000)/((MAESTRO!$B$3:$B$1000="ACADEMICOS")*(UPPER(MAESTRO!$L$3:$L$1000)="CONFIRMADO")),ROWS($A$3:A97))),"")</f>
        <v/>
      </c>
      <c r="X97" s="10" t="str">
        <f ca="1">IFERROR(INDEX(MAESTRO!X:X,_xludf.AGGREGATE(15,6,ROW(MAESTRO!$B$3:$B$1000)/((MAESTRO!$B$3:$B$1000="ACADEMICOS")*(UPPER(MAESTRO!$L$3:$L$1000)="CONFIRMADO")),ROWS($A$3:A97))),"")</f>
        <v/>
      </c>
    </row>
    <row r="98" spans="1:24" ht="22.05" customHeight="1">
      <c r="A98" s="21" t="str">
        <f ca="1">IFERROR(INDEX(MAESTRO!A:A,_xludf.AGGREGATE(15,6,ROW(MAESTRO!$B$3:$B$1000)/((MAESTRO!$B$3:$B$1000="ACADEMICOS")*(UPPER(MAESTRO!$L$3:$L$1000)="CONFIRMADO")),ROWS($A$3:A98))),"")</f>
        <v/>
      </c>
      <c r="B98" s="21" t="str">
        <f ca="1">IFERROR(INDEX(MAESTRO!B:B,_xludf.AGGREGATE(15,6,ROW(MAESTRO!$B$3:$B$1000)/((MAESTRO!$B$3:$B$1000="ACADEMICOS")*(UPPER(MAESTRO!$L$3:$L$1000)="CONFIRMADO")),ROWS($A$3:A98))),"")</f>
        <v/>
      </c>
      <c r="C98" s="21" t="str">
        <f ca="1">IFERROR(INDEX(MAESTRO!C:C,_xludf.AGGREGATE(15,6,ROW(MAESTRO!$B$3:$B$1000)/((MAESTRO!$B$3:$B$1000="ACADEMICOS")*(UPPER(MAESTRO!$L$3:$L$1000)="CONFIRMADO")),ROWS($A$3:A98))),"")</f>
        <v/>
      </c>
      <c r="D98" s="21" t="str">
        <f ca="1">IFERROR(INDEX(MAESTRO!D:D,_xludf.AGGREGATE(15,6,ROW(MAESTRO!$B$3:$B$1000)/((MAESTRO!$B$3:$B$1000="ACADEMICOS")*(UPPER(MAESTRO!$L$3:$L$1000)="CONFIRMADO")),ROWS($A$3:A98))),"")</f>
        <v/>
      </c>
      <c r="E98" s="21" t="str">
        <f ca="1">IFERROR(INDEX(MAESTRO!E:E,_xludf.AGGREGATE(15,6,ROW(MAESTRO!$B$3:$B$1000)/((MAESTRO!$B$3:$B$1000="ACADEMICOS")*(UPPER(MAESTRO!$L$3:$L$1000)="CONFIRMADO")),ROWS($A$3:A98))),"")</f>
        <v/>
      </c>
      <c r="F98" s="21" t="str">
        <f ca="1">IFERROR(INDEX(MAESTRO!F:F,_xludf.AGGREGATE(15,6,ROW(MAESTRO!$B$3:$B$1000)/((MAESTRO!$B$3:$B$1000="ACADEMICOS")*(UPPER(MAESTRO!$L$3:$L$1000)="CONFIRMADO")),ROWS($A$3:A98))),"")</f>
        <v/>
      </c>
      <c r="G98" s="21" t="str">
        <f ca="1">IFERROR(INDEX(MAESTRO!G:G,_xludf.AGGREGATE(15,6,ROW(MAESTRO!$B$3:$B$1000)/((MAESTRO!$B$3:$B$1000="ACADEMICOS")*(UPPER(MAESTRO!$L$3:$L$1000)="CONFIRMADO")),ROWS($A$3:A98))),"")</f>
        <v/>
      </c>
      <c r="H98" s="21" t="str">
        <f ca="1">IFERROR(INDEX(MAESTRO!H:H,_xludf.AGGREGATE(15,6,ROW(MAESTRO!$B$3:$B$1000)/((MAESTRO!$B$3:$B$1000="ACADEMICOS")*(UPPER(MAESTRO!$L$3:$L$1000)="CONFIRMADO")),ROWS($A$3:A98))),"")</f>
        <v/>
      </c>
      <c r="I98" s="21" t="str">
        <f ca="1">IFERROR(INDEX(MAESTRO!I:I,_xludf.AGGREGATE(15,6,ROW(MAESTRO!$B$3:$B$1000)/((MAESTRO!$B$3:$B$1000="ACADEMICOS")*(UPPER(MAESTRO!$L$3:$L$1000)="CONFIRMADO")),ROWS($A$3:A98))),"")</f>
        <v/>
      </c>
      <c r="J98" s="21" t="str">
        <f ca="1">IFERROR(INDEX(MAESTRO!J:J,_xludf.AGGREGATE(15,6,ROW(MAESTRO!$B$3:$B$1000)/((MAESTRO!$B$3:$B$1000="ACADEMICOS")*(UPPER(MAESTRO!$L$3:$L$1000)="CONFIRMADO")),ROWS($A$3:A98))),"")</f>
        <v/>
      </c>
      <c r="K98" s="21" t="str">
        <f ca="1">IFERROR(INDEX(MAESTRO!K:K,_xludf.AGGREGATE(15,6,ROW(MAESTRO!$B$3:$B$1000)/((MAESTRO!$B$3:$B$1000="ACADEMICOS")*(UPPER(MAESTRO!$L$3:$L$1000)="CONFIRMADO")),ROWS($A$3:A98))),"")</f>
        <v/>
      </c>
      <c r="L98" s="21" t="str">
        <f ca="1">IFERROR(INDEX(MAESTRO!L:L,_xludf.AGGREGATE(15,6,ROW(MAESTRO!$B$3:$B$1000)/((MAESTRO!$B$3:$B$1000="ACADEMICOS")*(UPPER(MAESTRO!$L$3:$L$1000)="CONFIRMADO")),ROWS($A$3:A98))),"")</f>
        <v/>
      </c>
      <c r="M98" s="21" t="str">
        <f ca="1">IFERROR(INDEX(MAESTRO!M:M,_xludf.AGGREGATE(15,6,ROW(MAESTRO!$B$3:$B$1000)/((MAESTRO!$B$3:$B$1000="ACADEMICOS")*(UPPER(MAESTRO!$L$3:$L$1000)="CONFIRMADO")),ROWS($A$3:A98))),"")</f>
        <v/>
      </c>
      <c r="N98" s="21" t="str">
        <f ca="1">IFERROR(INDEX(MAESTRO!N:N,_xludf.AGGREGATE(15,6,ROW(MAESTRO!$B$3:$B$1000)/((MAESTRO!$B$3:$B$1000="ACADEMICOS")*(UPPER(MAESTRO!$L$3:$L$1000)="CONFIRMADO")),ROWS($A$3:A98))),"")</f>
        <v/>
      </c>
      <c r="O98" s="21" t="str">
        <f ca="1">IFERROR(INDEX(MAESTRO!O:O,_xludf.AGGREGATE(15,6,ROW(MAESTRO!$B$3:$B$1000)/((MAESTRO!$B$3:$B$1000="ACADEMICOS")*(UPPER(MAESTRO!$L$3:$L$1000)="CONFIRMADO")),ROWS($A$3:A98))),"")</f>
        <v/>
      </c>
      <c r="P98" s="21" t="str">
        <f ca="1">IFERROR(INDEX(MAESTRO!P:P,_xludf.AGGREGATE(15,6,ROW(MAESTRO!$B$3:$B$1000)/((MAESTRO!$B$3:$B$1000="ACADEMICOS")*(UPPER(MAESTRO!$L$3:$L$1000)="CONFIRMADO")),ROWS($A$3:A98))),"")</f>
        <v/>
      </c>
      <c r="Q98" s="21" t="str">
        <f ca="1">IFERROR(INDEX(MAESTRO!Q:Q,_xludf.AGGREGATE(15,6,ROW(MAESTRO!$B$3:$B$1000)/((MAESTRO!$B$3:$B$1000="ACADEMICOS")*(UPPER(MAESTRO!$L$3:$L$1000)="CONFIRMADO")),ROWS($A$3:A98))),"")</f>
        <v/>
      </c>
      <c r="R98" s="21" t="str">
        <f ca="1">IFERROR(INDEX(MAESTRO!R:R,_xludf.AGGREGATE(15,6,ROW(MAESTRO!$B$3:$B$1000)/((MAESTRO!$B$3:$B$1000="ACADEMICOS")*(UPPER(MAESTRO!$L$3:$L$1000)="CONFIRMADO")),ROWS($A$3:A98))),"")</f>
        <v/>
      </c>
      <c r="S98" s="21" t="str">
        <f ca="1">IFERROR(INDEX(MAESTRO!S:S,_xludf.AGGREGATE(15,6,ROW(MAESTRO!$B$3:$B$1000)/((MAESTRO!$B$3:$B$1000="ACADEMICOS")*(UPPER(MAESTRO!$L$3:$L$1000)="CONFIRMADO")),ROWS($A$3:A98))),"")</f>
        <v/>
      </c>
      <c r="T98" s="21" t="str">
        <f ca="1">IFERROR(INDEX(MAESTRO!T:T,_xludf.AGGREGATE(15,6,ROW(MAESTRO!$B$3:$B$1000)/((MAESTRO!$B$3:$B$1000="ACADEMICOS")*(UPPER(MAESTRO!$L$3:$L$1000)="CONFIRMADO")),ROWS($A$3:A98))),"")</f>
        <v/>
      </c>
      <c r="U98" s="21" t="str">
        <f ca="1">IFERROR(INDEX(MAESTRO!U:U,_xludf.AGGREGATE(15,6,ROW(MAESTRO!$B$3:$B$1000)/((MAESTRO!$B$3:$B$1000="ACADEMICOS")*(UPPER(MAESTRO!$L$3:$L$1000)="CONFIRMADO")),ROWS($A$3:A98))),"")</f>
        <v/>
      </c>
      <c r="V98" s="21" t="str">
        <f ca="1">IFERROR(INDEX(MAESTRO!V:V,_xludf.AGGREGATE(15,6,ROW(MAESTRO!$B$3:$B$1000)/((MAESTRO!$B$3:$B$1000="ACADEMICOS")*(UPPER(MAESTRO!$L$3:$L$1000)="CONFIRMADO")),ROWS($A$3:A98))),"")</f>
        <v/>
      </c>
      <c r="W98" s="21" t="str">
        <f ca="1">IFERROR(INDEX(MAESTRO!W:W,_xludf.AGGREGATE(15,6,ROW(MAESTRO!$B$3:$B$1000)/((MAESTRO!$B$3:$B$1000="ACADEMICOS")*(UPPER(MAESTRO!$L$3:$L$1000)="CONFIRMADO")),ROWS($A$3:A98))),"")</f>
        <v/>
      </c>
      <c r="X98" s="21" t="str">
        <f ca="1">IFERROR(INDEX(MAESTRO!X:X,_xludf.AGGREGATE(15,6,ROW(MAESTRO!$B$3:$B$1000)/((MAESTRO!$B$3:$B$1000="ACADEMICOS")*(UPPER(MAESTRO!$L$3:$L$1000)="CONFIRMADO")),ROWS($A$3:A98))),"")</f>
        <v/>
      </c>
    </row>
    <row r="99" spans="1:24" ht="22.05" customHeight="1">
      <c r="A99" s="10" t="str">
        <f ca="1">IFERROR(INDEX(MAESTRO!A:A,_xludf.AGGREGATE(15,6,ROW(MAESTRO!$B$3:$B$1000)/((MAESTRO!$B$3:$B$1000="ACADEMICOS")*(UPPER(MAESTRO!$L$3:$L$1000)="CONFIRMADO")),ROWS($A$3:A99))),"")</f>
        <v/>
      </c>
      <c r="B99" s="10" t="str">
        <f ca="1">IFERROR(INDEX(MAESTRO!B:B,_xludf.AGGREGATE(15,6,ROW(MAESTRO!$B$3:$B$1000)/((MAESTRO!$B$3:$B$1000="ACADEMICOS")*(UPPER(MAESTRO!$L$3:$L$1000)="CONFIRMADO")),ROWS($A$3:A99))),"")</f>
        <v/>
      </c>
      <c r="C99" s="10" t="str">
        <f ca="1">IFERROR(INDEX(MAESTRO!C:C,_xludf.AGGREGATE(15,6,ROW(MAESTRO!$B$3:$B$1000)/((MAESTRO!$B$3:$B$1000="ACADEMICOS")*(UPPER(MAESTRO!$L$3:$L$1000)="CONFIRMADO")),ROWS($A$3:A99))),"")</f>
        <v/>
      </c>
      <c r="D99" s="10" t="str">
        <f ca="1">IFERROR(INDEX(MAESTRO!D:D,_xludf.AGGREGATE(15,6,ROW(MAESTRO!$B$3:$B$1000)/((MAESTRO!$B$3:$B$1000="ACADEMICOS")*(UPPER(MAESTRO!$L$3:$L$1000)="CONFIRMADO")),ROWS($A$3:A99))),"")</f>
        <v/>
      </c>
      <c r="E99" s="10" t="str">
        <f ca="1">IFERROR(INDEX(MAESTRO!E:E,_xludf.AGGREGATE(15,6,ROW(MAESTRO!$B$3:$B$1000)/((MAESTRO!$B$3:$B$1000="ACADEMICOS")*(UPPER(MAESTRO!$L$3:$L$1000)="CONFIRMADO")),ROWS($A$3:A99))),"")</f>
        <v/>
      </c>
      <c r="F99" s="10" t="str">
        <f ca="1">IFERROR(INDEX(MAESTRO!F:F,_xludf.AGGREGATE(15,6,ROW(MAESTRO!$B$3:$B$1000)/((MAESTRO!$B$3:$B$1000="ACADEMICOS")*(UPPER(MAESTRO!$L$3:$L$1000)="CONFIRMADO")),ROWS($A$3:A99))),"")</f>
        <v/>
      </c>
      <c r="G99" s="10" t="str">
        <f ca="1">IFERROR(INDEX(MAESTRO!G:G,_xludf.AGGREGATE(15,6,ROW(MAESTRO!$B$3:$B$1000)/((MAESTRO!$B$3:$B$1000="ACADEMICOS")*(UPPER(MAESTRO!$L$3:$L$1000)="CONFIRMADO")),ROWS($A$3:A99))),"")</f>
        <v/>
      </c>
      <c r="H99" s="10" t="str">
        <f ca="1">IFERROR(INDEX(MAESTRO!H:H,_xludf.AGGREGATE(15,6,ROW(MAESTRO!$B$3:$B$1000)/((MAESTRO!$B$3:$B$1000="ACADEMICOS")*(UPPER(MAESTRO!$L$3:$L$1000)="CONFIRMADO")),ROWS($A$3:A99))),"")</f>
        <v/>
      </c>
      <c r="I99" s="10" t="str">
        <f ca="1">IFERROR(INDEX(MAESTRO!I:I,_xludf.AGGREGATE(15,6,ROW(MAESTRO!$B$3:$B$1000)/((MAESTRO!$B$3:$B$1000="ACADEMICOS")*(UPPER(MAESTRO!$L$3:$L$1000)="CONFIRMADO")),ROWS($A$3:A99))),"")</f>
        <v/>
      </c>
      <c r="J99" s="10" t="str">
        <f ca="1">IFERROR(INDEX(MAESTRO!J:J,_xludf.AGGREGATE(15,6,ROW(MAESTRO!$B$3:$B$1000)/((MAESTRO!$B$3:$B$1000="ACADEMICOS")*(UPPER(MAESTRO!$L$3:$L$1000)="CONFIRMADO")),ROWS($A$3:A99))),"")</f>
        <v/>
      </c>
      <c r="K99" s="10" t="str">
        <f ca="1">IFERROR(INDEX(MAESTRO!K:K,_xludf.AGGREGATE(15,6,ROW(MAESTRO!$B$3:$B$1000)/((MAESTRO!$B$3:$B$1000="ACADEMICOS")*(UPPER(MAESTRO!$L$3:$L$1000)="CONFIRMADO")),ROWS($A$3:A99))),"")</f>
        <v/>
      </c>
      <c r="L99" s="10" t="str">
        <f ca="1">IFERROR(INDEX(MAESTRO!L:L,_xludf.AGGREGATE(15,6,ROW(MAESTRO!$B$3:$B$1000)/((MAESTRO!$B$3:$B$1000="ACADEMICOS")*(UPPER(MAESTRO!$L$3:$L$1000)="CONFIRMADO")),ROWS($A$3:A99))),"")</f>
        <v/>
      </c>
      <c r="M99" s="10" t="str">
        <f ca="1">IFERROR(INDEX(MAESTRO!M:M,_xludf.AGGREGATE(15,6,ROW(MAESTRO!$B$3:$B$1000)/((MAESTRO!$B$3:$B$1000="ACADEMICOS")*(UPPER(MAESTRO!$L$3:$L$1000)="CONFIRMADO")),ROWS($A$3:A99))),"")</f>
        <v/>
      </c>
      <c r="N99" s="10" t="str">
        <f ca="1">IFERROR(INDEX(MAESTRO!N:N,_xludf.AGGREGATE(15,6,ROW(MAESTRO!$B$3:$B$1000)/((MAESTRO!$B$3:$B$1000="ACADEMICOS")*(UPPER(MAESTRO!$L$3:$L$1000)="CONFIRMADO")),ROWS($A$3:A99))),"")</f>
        <v/>
      </c>
      <c r="O99" s="10" t="str">
        <f ca="1">IFERROR(INDEX(MAESTRO!O:O,_xludf.AGGREGATE(15,6,ROW(MAESTRO!$B$3:$B$1000)/((MAESTRO!$B$3:$B$1000="ACADEMICOS")*(UPPER(MAESTRO!$L$3:$L$1000)="CONFIRMADO")),ROWS($A$3:A99))),"")</f>
        <v/>
      </c>
      <c r="P99" s="10" t="str">
        <f ca="1">IFERROR(INDEX(MAESTRO!P:P,_xludf.AGGREGATE(15,6,ROW(MAESTRO!$B$3:$B$1000)/((MAESTRO!$B$3:$B$1000="ACADEMICOS")*(UPPER(MAESTRO!$L$3:$L$1000)="CONFIRMADO")),ROWS($A$3:A99))),"")</f>
        <v/>
      </c>
      <c r="Q99" s="10" t="str">
        <f ca="1">IFERROR(INDEX(MAESTRO!Q:Q,_xludf.AGGREGATE(15,6,ROW(MAESTRO!$B$3:$B$1000)/((MAESTRO!$B$3:$B$1000="ACADEMICOS")*(UPPER(MAESTRO!$L$3:$L$1000)="CONFIRMADO")),ROWS($A$3:A99))),"")</f>
        <v/>
      </c>
      <c r="R99" s="10" t="str">
        <f ca="1">IFERROR(INDEX(MAESTRO!R:R,_xludf.AGGREGATE(15,6,ROW(MAESTRO!$B$3:$B$1000)/((MAESTRO!$B$3:$B$1000="ACADEMICOS")*(UPPER(MAESTRO!$L$3:$L$1000)="CONFIRMADO")),ROWS($A$3:A99))),"")</f>
        <v/>
      </c>
      <c r="S99" s="10" t="str">
        <f ca="1">IFERROR(INDEX(MAESTRO!S:S,_xludf.AGGREGATE(15,6,ROW(MAESTRO!$B$3:$B$1000)/((MAESTRO!$B$3:$B$1000="ACADEMICOS")*(UPPER(MAESTRO!$L$3:$L$1000)="CONFIRMADO")),ROWS($A$3:A99))),"")</f>
        <v/>
      </c>
      <c r="T99" s="10" t="str">
        <f ca="1">IFERROR(INDEX(MAESTRO!T:T,_xludf.AGGREGATE(15,6,ROW(MAESTRO!$B$3:$B$1000)/((MAESTRO!$B$3:$B$1000="ACADEMICOS")*(UPPER(MAESTRO!$L$3:$L$1000)="CONFIRMADO")),ROWS($A$3:A99))),"")</f>
        <v/>
      </c>
      <c r="U99" s="10" t="str">
        <f ca="1">IFERROR(INDEX(MAESTRO!U:U,_xludf.AGGREGATE(15,6,ROW(MAESTRO!$B$3:$B$1000)/((MAESTRO!$B$3:$B$1000="ACADEMICOS")*(UPPER(MAESTRO!$L$3:$L$1000)="CONFIRMADO")),ROWS($A$3:A99))),"")</f>
        <v/>
      </c>
      <c r="V99" s="10" t="str">
        <f ca="1">IFERROR(INDEX(MAESTRO!V:V,_xludf.AGGREGATE(15,6,ROW(MAESTRO!$B$3:$B$1000)/((MAESTRO!$B$3:$B$1000="ACADEMICOS")*(UPPER(MAESTRO!$L$3:$L$1000)="CONFIRMADO")),ROWS($A$3:A99))),"")</f>
        <v/>
      </c>
      <c r="W99" s="10" t="str">
        <f ca="1">IFERROR(INDEX(MAESTRO!W:W,_xludf.AGGREGATE(15,6,ROW(MAESTRO!$B$3:$B$1000)/((MAESTRO!$B$3:$B$1000="ACADEMICOS")*(UPPER(MAESTRO!$L$3:$L$1000)="CONFIRMADO")),ROWS($A$3:A99))),"")</f>
        <v/>
      </c>
      <c r="X99" s="10" t="str">
        <f ca="1">IFERROR(INDEX(MAESTRO!X:X,_xludf.AGGREGATE(15,6,ROW(MAESTRO!$B$3:$B$1000)/((MAESTRO!$B$3:$B$1000="ACADEMICOS")*(UPPER(MAESTRO!$L$3:$L$1000)="CONFIRMADO")),ROWS($A$3:A99))),"")</f>
        <v/>
      </c>
    </row>
    <row r="100" spans="1:24" ht="22.05" customHeight="1">
      <c r="A100" s="21" t="str">
        <f ca="1">IFERROR(INDEX(MAESTRO!A:A,_xludf.AGGREGATE(15,6,ROW(MAESTRO!$B$3:$B$1000)/((MAESTRO!$B$3:$B$1000="ACADEMICOS")*(UPPER(MAESTRO!$L$3:$L$1000)="CONFIRMADO")),ROWS($A$3:A100))),"")</f>
        <v/>
      </c>
      <c r="B100" s="21" t="str">
        <f ca="1">IFERROR(INDEX(MAESTRO!B:B,_xludf.AGGREGATE(15,6,ROW(MAESTRO!$B$3:$B$1000)/((MAESTRO!$B$3:$B$1000="ACADEMICOS")*(UPPER(MAESTRO!$L$3:$L$1000)="CONFIRMADO")),ROWS($A$3:A100))),"")</f>
        <v/>
      </c>
      <c r="C100" s="21" t="str">
        <f ca="1">IFERROR(INDEX(MAESTRO!C:C,_xludf.AGGREGATE(15,6,ROW(MAESTRO!$B$3:$B$1000)/((MAESTRO!$B$3:$B$1000="ACADEMICOS")*(UPPER(MAESTRO!$L$3:$L$1000)="CONFIRMADO")),ROWS($A$3:A100))),"")</f>
        <v/>
      </c>
      <c r="D100" s="21" t="str">
        <f ca="1">IFERROR(INDEX(MAESTRO!D:D,_xludf.AGGREGATE(15,6,ROW(MAESTRO!$B$3:$B$1000)/((MAESTRO!$B$3:$B$1000="ACADEMICOS")*(UPPER(MAESTRO!$L$3:$L$1000)="CONFIRMADO")),ROWS($A$3:A100))),"")</f>
        <v/>
      </c>
      <c r="E100" s="21" t="str">
        <f ca="1">IFERROR(INDEX(MAESTRO!E:E,_xludf.AGGREGATE(15,6,ROW(MAESTRO!$B$3:$B$1000)/((MAESTRO!$B$3:$B$1000="ACADEMICOS")*(UPPER(MAESTRO!$L$3:$L$1000)="CONFIRMADO")),ROWS($A$3:A100))),"")</f>
        <v/>
      </c>
      <c r="F100" s="21" t="str">
        <f ca="1">IFERROR(INDEX(MAESTRO!F:F,_xludf.AGGREGATE(15,6,ROW(MAESTRO!$B$3:$B$1000)/((MAESTRO!$B$3:$B$1000="ACADEMICOS")*(UPPER(MAESTRO!$L$3:$L$1000)="CONFIRMADO")),ROWS($A$3:A100))),"")</f>
        <v/>
      </c>
      <c r="G100" s="21" t="str">
        <f ca="1">IFERROR(INDEX(MAESTRO!G:G,_xludf.AGGREGATE(15,6,ROW(MAESTRO!$B$3:$B$1000)/((MAESTRO!$B$3:$B$1000="ACADEMICOS")*(UPPER(MAESTRO!$L$3:$L$1000)="CONFIRMADO")),ROWS($A$3:A100))),"")</f>
        <v/>
      </c>
      <c r="H100" s="21" t="str">
        <f ca="1">IFERROR(INDEX(MAESTRO!H:H,_xludf.AGGREGATE(15,6,ROW(MAESTRO!$B$3:$B$1000)/((MAESTRO!$B$3:$B$1000="ACADEMICOS")*(UPPER(MAESTRO!$L$3:$L$1000)="CONFIRMADO")),ROWS($A$3:A100))),"")</f>
        <v/>
      </c>
      <c r="I100" s="21" t="str">
        <f ca="1">IFERROR(INDEX(MAESTRO!I:I,_xludf.AGGREGATE(15,6,ROW(MAESTRO!$B$3:$B$1000)/((MAESTRO!$B$3:$B$1000="ACADEMICOS")*(UPPER(MAESTRO!$L$3:$L$1000)="CONFIRMADO")),ROWS($A$3:A100))),"")</f>
        <v/>
      </c>
      <c r="J100" s="21" t="str">
        <f ca="1">IFERROR(INDEX(MAESTRO!J:J,_xludf.AGGREGATE(15,6,ROW(MAESTRO!$B$3:$B$1000)/((MAESTRO!$B$3:$B$1000="ACADEMICOS")*(UPPER(MAESTRO!$L$3:$L$1000)="CONFIRMADO")),ROWS($A$3:A100))),"")</f>
        <v/>
      </c>
      <c r="K100" s="21" t="str">
        <f ca="1">IFERROR(INDEX(MAESTRO!K:K,_xludf.AGGREGATE(15,6,ROW(MAESTRO!$B$3:$B$1000)/((MAESTRO!$B$3:$B$1000="ACADEMICOS")*(UPPER(MAESTRO!$L$3:$L$1000)="CONFIRMADO")),ROWS($A$3:A100))),"")</f>
        <v/>
      </c>
      <c r="L100" s="21" t="str">
        <f ca="1">IFERROR(INDEX(MAESTRO!L:L,_xludf.AGGREGATE(15,6,ROW(MAESTRO!$B$3:$B$1000)/((MAESTRO!$B$3:$B$1000="ACADEMICOS")*(UPPER(MAESTRO!$L$3:$L$1000)="CONFIRMADO")),ROWS($A$3:A100))),"")</f>
        <v/>
      </c>
      <c r="M100" s="21" t="str">
        <f ca="1">IFERROR(INDEX(MAESTRO!M:M,_xludf.AGGREGATE(15,6,ROW(MAESTRO!$B$3:$B$1000)/((MAESTRO!$B$3:$B$1000="ACADEMICOS")*(UPPER(MAESTRO!$L$3:$L$1000)="CONFIRMADO")),ROWS($A$3:A100))),"")</f>
        <v/>
      </c>
      <c r="N100" s="21" t="str">
        <f ca="1">IFERROR(INDEX(MAESTRO!N:N,_xludf.AGGREGATE(15,6,ROW(MAESTRO!$B$3:$B$1000)/((MAESTRO!$B$3:$B$1000="ACADEMICOS")*(UPPER(MAESTRO!$L$3:$L$1000)="CONFIRMADO")),ROWS($A$3:A100))),"")</f>
        <v/>
      </c>
      <c r="O100" s="21" t="str">
        <f ca="1">IFERROR(INDEX(MAESTRO!O:O,_xludf.AGGREGATE(15,6,ROW(MAESTRO!$B$3:$B$1000)/((MAESTRO!$B$3:$B$1000="ACADEMICOS")*(UPPER(MAESTRO!$L$3:$L$1000)="CONFIRMADO")),ROWS($A$3:A100))),"")</f>
        <v/>
      </c>
      <c r="P100" s="21" t="str">
        <f ca="1">IFERROR(INDEX(MAESTRO!P:P,_xludf.AGGREGATE(15,6,ROW(MAESTRO!$B$3:$B$1000)/((MAESTRO!$B$3:$B$1000="ACADEMICOS")*(UPPER(MAESTRO!$L$3:$L$1000)="CONFIRMADO")),ROWS($A$3:A100))),"")</f>
        <v/>
      </c>
      <c r="Q100" s="21" t="str">
        <f ca="1">IFERROR(INDEX(MAESTRO!Q:Q,_xludf.AGGREGATE(15,6,ROW(MAESTRO!$B$3:$B$1000)/((MAESTRO!$B$3:$B$1000="ACADEMICOS")*(UPPER(MAESTRO!$L$3:$L$1000)="CONFIRMADO")),ROWS($A$3:A100))),"")</f>
        <v/>
      </c>
      <c r="R100" s="21" t="str">
        <f ca="1">IFERROR(INDEX(MAESTRO!R:R,_xludf.AGGREGATE(15,6,ROW(MAESTRO!$B$3:$B$1000)/((MAESTRO!$B$3:$B$1000="ACADEMICOS")*(UPPER(MAESTRO!$L$3:$L$1000)="CONFIRMADO")),ROWS($A$3:A100))),"")</f>
        <v/>
      </c>
      <c r="S100" s="21" t="str">
        <f ca="1">IFERROR(INDEX(MAESTRO!S:S,_xludf.AGGREGATE(15,6,ROW(MAESTRO!$B$3:$B$1000)/((MAESTRO!$B$3:$B$1000="ACADEMICOS")*(UPPER(MAESTRO!$L$3:$L$1000)="CONFIRMADO")),ROWS($A$3:A100))),"")</f>
        <v/>
      </c>
      <c r="T100" s="21" t="str">
        <f ca="1">IFERROR(INDEX(MAESTRO!T:T,_xludf.AGGREGATE(15,6,ROW(MAESTRO!$B$3:$B$1000)/((MAESTRO!$B$3:$B$1000="ACADEMICOS")*(UPPER(MAESTRO!$L$3:$L$1000)="CONFIRMADO")),ROWS($A$3:A100))),"")</f>
        <v/>
      </c>
      <c r="U100" s="21" t="str">
        <f ca="1">IFERROR(INDEX(MAESTRO!U:U,_xludf.AGGREGATE(15,6,ROW(MAESTRO!$B$3:$B$1000)/((MAESTRO!$B$3:$B$1000="ACADEMICOS")*(UPPER(MAESTRO!$L$3:$L$1000)="CONFIRMADO")),ROWS($A$3:A100))),"")</f>
        <v/>
      </c>
      <c r="V100" s="21" t="str">
        <f ca="1">IFERROR(INDEX(MAESTRO!V:V,_xludf.AGGREGATE(15,6,ROW(MAESTRO!$B$3:$B$1000)/((MAESTRO!$B$3:$B$1000="ACADEMICOS")*(UPPER(MAESTRO!$L$3:$L$1000)="CONFIRMADO")),ROWS($A$3:A100))),"")</f>
        <v/>
      </c>
      <c r="W100" s="21" t="str">
        <f ca="1">IFERROR(INDEX(MAESTRO!W:W,_xludf.AGGREGATE(15,6,ROW(MAESTRO!$B$3:$B$1000)/((MAESTRO!$B$3:$B$1000="ACADEMICOS")*(UPPER(MAESTRO!$L$3:$L$1000)="CONFIRMADO")),ROWS($A$3:A100))),"")</f>
        <v/>
      </c>
      <c r="X100" s="21" t="str">
        <f ca="1">IFERROR(INDEX(MAESTRO!X:X,_xludf.AGGREGATE(15,6,ROW(MAESTRO!$B$3:$B$1000)/((MAESTRO!$B$3:$B$1000="ACADEMICOS")*(UPPER(MAESTRO!$L$3:$L$1000)="CONFIRMADO")),ROWS($A$3:A100))),"")</f>
        <v/>
      </c>
    </row>
    <row r="101" spans="1:24" ht="22.05" customHeight="1">
      <c r="A101" s="10" t="str">
        <f ca="1">IFERROR(INDEX(MAESTRO!A:A,_xludf.AGGREGATE(15,6,ROW(MAESTRO!$B$3:$B$1000)/((MAESTRO!$B$3:$B$1000="ACADEMICOS")*(UPPER(MAESTRO!$L$3:$L$1000)="CONFIRMADO")),ROWS($A$3:A101))),"")</f>
        <v/>
      </c>
      <c r="B101" s="10" t="str">
        <f ca="1">IFERROR(INDEX(MAESTRO!B:B,_xludf.AGGREGATE(15,6,ROW(MAESTRO!$B$3:$B$1000)/((MAESTRO!$B$3:$B$1000="ACADEMICOS")*(UPPER(MAESTRO!$L$3:$L$1000)="CONFIRMADO")),ROWS($A$3:A101))),"")</f>
        <v/>
      </c>
      <c r="C101" s="10" t="str">
        <f ca="1">IFERROR(INDEX(MAESTRO!C:C,_xludf.AGGREGATE(15,6,ROW(MAESTRO!$B$3:$B$1000)/((MAESTRO!$B$3:$B$1000="ACADEMICOS")*(UPPER(MAESTRO!$L$3:$L$1000)="CONFIRMADO")),ROWS($A$3:A101))),"")</f>
        <v/>
      </c>
      <c r="D101" s="10" t="str">
        <f ca="1">IFERROR(INDEX(MAESTRO!D:D,_xludf.AGGREGATE(15,6,ROW(MAESTRO!$B$3:$B$1000)/((MAESTRO!$B$3:$B$1000="ACADEMICOS")*(UPPER(MAESTRO!$L$3:$L$1000)="CONFIRMADO")),ROWS($A$3:A101))),"")</f>
        <v/>
      </c>
      <c r="E101" s="10" t="str">
        <f ca="1">IFERROR(INDEX(MAESTRO!E:E,_xludf.AGGREGATE(15,6,ROW(MAESTRO!$B$3:$B$1000)/((MAESTRO!$B$3:$B$1000="ACADEMICOS")*(UPPER(MAESTRO!$L$3:$L$1000)="CONFIRMADO")),ROWS($A$3:A101))),"")</f>
        <v/>
      </c>
      <c r="F101" s="10" t="str">
        <f ca="1">IFERROR(INDEX(MAESTRO!F:F,_xludf.AGGREGATE(15,6,ROW(MAESTRO!$B$3:$B$1000)/((MAESTRO!$B$3:$B$1000="ACADEMICOS")*(UPPER(MAESTRO!$L$3:$L$1000)="CONFIRMADO")),ROWS($A$3:A101))),"")</f>
        <v/>
      </c>
      <c r="G101" s="10" t="str">
        <f ca="1">IFERROR(INDEX(MAESTRO!G:G,_xludf.AGGREGATE(15,6,ROW(MAESTRO!$B$3:$B$1000)/((MAESTRO!$B$3:$B$1000="ACADEMICOS")*(UPPER(MAESTRO!$L$3:$L$1000)="CONFIRMADO")),ROWS($A$3:A101))),"")</f>
        <v/>
      </c>
      <c r="H101" s="10" t="str">
        <f ca="1">IFERROR(INDEX(MAESTRO!H:H,_xludf.AGGREGATE(15,6,ROW(MAESTRO!$B$3:$B$1000)/((MAESTRO!$B$3:$B$1000="ACADEMICOS")*(UPPER(MAESTRO!$L$3:$L$1000)="CONFIRMADO")),ROWS($A$3:A101))),"")</f>
        <v/>
      </c>
      <c r="I101" s="10" t="str">
        <f ca="1">IFERROR(INDEX(MAESTRO!I:I,_xludf.AGGREGATE(15,6,ROW(MAESTRO!$B$3:$B$1000)/((MAESTRO!$B$3:$B$1000="ACADEMICOS")*(UPPER(MAESTRO!$L$3:$L$1000)="CONFIRMADO")),ROWS($A$3:A101))),"")</f>
        <v/>
      </c>
      <c r="J101" s="10" t="str">
        <f ca="1">IFERROR(INDEX(MAESTRO!J:J,_xludf.AGGREGATE(15,6,ROW(MAESTRO!$B$3:$B$1000)/((MAESTRO!$B$3:$B$1000="ACADEMICOS")*(UPPER(MAESTRO!$L$3:$L$1000)="CONFIRMADO")),ROWS($A$3:A101))),"")</f>
        <v/>
      </c>
      <c r="K101" s="10" t="str">
        <f ca="1">IFERROR(INDEX(MAESTRO!K:K,_xludf.AGGREGATE(15,6,ROW(MAESTRO!$B$3:$B$1000)/((MAESTRO!$B$3:$B$1000="ACADEMICOS")*(UPPER(MAESTRO!$L$3:$L$1000)="CONFIRMADO")),ROWS($A$3:A101))),"")</f>
        <v/>
      </c>
      <c r="L101" s="10" t="str">
        <f ca="1">IFERROR(INDEX(MAESTRO!L:L,_xludf.AGGREGATE(15,6,ROW(MAESTRO!$B$3:$B$1000)/((MAESTRO!$B$3:$B$1000="ACADEMICOS")*(UPPER(MAESTRO!$L$3:$L$1000)="CONFIRMADO")),ROWS($A$3:A101))),"")</f>
        <v/>
      </c>
      <c r="M101" s="10" t="str">
        <f ca="1">IFERROR(INDEX(MAESTRO!M:M,_xludf.AGGREGATE(15,6,ROW(MAESTRO!$B$3:$B$1000)/((MAESTRO!$B$3:$B$1000="ACADEMICOS")*(UPPER(MAESTRO!$L$3:$L$1000)="CONFIRMADO")),ROWS($A$3:A101))),"")</f>
        <v/>
      </c>
      <c r="N101" s="10" t="str">
        <f ca="1">IFERROR(INDEX(MAESTRO!N:N,_xludf.AGGREGATE(15,6,ROW(MAESTRO!$B$3:$B$1000)/((MAESTRO!$B$3:$B$1000="ACADEMICOS")*(UPPER(MAESTRO!$L$3:$L$1000)="CONFIRMADO")),ROWS($A$3:A101))),"")</f>
        <v/>
      </c>
      <c r="O101" s="10" t="str">
        <f ca="1">IFERROR(INDEX(MAESTRO!O:O,_xludf.AGGREGATE(15,6,ROW(MAESTRO!$B$3:$B$1000)/((MAESTRO!$B$3:$B$1000="ACADEMICOS")*(UPPER(MAESTRO!$L$3:$L$1000)="CONFIRMADO")),ROWS($A$3:A101))),"")</f>
        <v/>
      </c>
      <c r="P101" s="10" t="str">
        <f ca="1">IFERROR(INDEX(MAESTRO!P:P,_xludf.AGGREGATE(15,6,ROW(MAESTRO!$B$3:$B$1000)/((MAESTRO!$B$3:$B$1000="ACADEMICOS")*(UPPER(MAESTRO!$L$3:$L$1000)="CONFIRMADO")),ROWS($A$3:A101))),"")</f>
        <v/>
      </c>
      <c r="Q101" s="10" t="str">
        <f ca="1">IFERROR(INDEX(MAESTRO!Q:Q,_xludf.AGGREGATE(15,6,ROW(MAESTRO!$B$3:$B$1000)/((MAESTRO!$B$3:$B$1000="ACADEMICOS")*(UPPER(MAESTRO!$L$3:$L$1000)="CONFIRMADO")),ROWS($A$3:A101))),"")</f>
        <v/>
      </c>
      <c r="R101" s="10" t="str">
        <f ca="1">IFERROR(INDEX(MAESTRO!R:R,_xludf.AGGREGATE(15,6,ROW(MAESTRO!$B$3:$B$1000)/((MAESTRO!$B$3:$B$1000="ACADEMICOS")*(UPPER(MAESTRO!$L$3:$L$1000)="CONFIRMADO")),ROWS($A$3:A101))),"")</f>
        <v/>
      </c>
      <c r="S101" s="10" t="str">
        <f ca="1">IFERROR(INDEX(MAESTRO!S:S,_xludf.AGGREGATE(15,6,ROW(MAESTRO!$B$3:$B$1000)/((MAESTRO!$B$3:$B$1000="ACADEMICOS")*(UPPER(MAESTRO!$L$3:$L$1000)="CONFIRMADO")),ROWS($A$3:A101))),"")</f>
        <v/>
      </c>
      <c r="T101" s="10" t="str">
        <f ca="1">IFERROR(INDEX(MAESTRO!T:T,_xludf.AGGREGATE(15,6,ROW(MAESTRO!$B$3:$B$1000)/((MAESTRO!$B$3:$B$1000="ACADEMICOS")*(UPPER(MAESTRO!$L$3:$L$1000)="CONFIRMADO")),ROWS($A$3:A101))),"")</f>
        <v/>
      </c>
      <c r="U101" s="10" t="str">
        <f ca="1">IFERROR(INDEX(MAESTRO!U:U,_xludf.AGGREGATE(15,6,ROW(MAESTRO!$B$3:$B$1000)/((MAESTRO!$B$3:$B$1000="ACADEMICOS")*(UPPER(MAESTRO!$L$3:$L$1000)="CONFIRMADO")),ROWS($A$3:A101))),"")</f>
        <v/>
      </c>
      <c r="V101" s="10" t="str">
        <f ca="1">IFERROR(INDEX(MAESTRO!V:V,_xludf.AGGREGATE(15,6,ROW(MAESTRO!$B$3:$B$1000)/((MAESTRO!$B$3:$B$1000="ACADEMICOS")*(UPPER(MAESTRO!$L$3:$L$1000)="CONFIRMADO")),ROWS($A$3:A101))),"")</f>
        <v/>
      </c>
      <c r="W101" s="10" t="str">
        <f ca="1">IFERROR(INDEX(MAESTRO!W:W,_xludf.AGGREGATE(15,6,ROW(MAESTRO!$B$3:$B$1000)/((MAESTRO!$B$3:$B$1000="ACADEMICOS")*(UPPER(MAESTRO!$L$3:$L$1000)="CONFIRMADO")),ROWS($A$3:A101))),"")</f>
        <v/>
      </c>
      <c r="X101" s="10" t="str">
        <f ca="1">IFERROR(INDEX(MAESTRO!X:X,_xludf.AGGREGATE(15,6,ROW(MAESTRO!$B$3:$B$1000)/((MAESTRO!$B$3:$B$1000="ACADEMICOS")*(UPPER(MAESTRO!$L$3:$L$1000)="CONFIRMADO")),ROWS($A$3:A101))),"")</f>
        <v/>
      </c>
    </row>
    <row r="102" spans="1:24" ht="22.05" customHeight="1">
      <c r="A102" s="21" t="str">
        <f ca="1">IFERROR(INDEX(MAESTRO!A:A,_xludf.AGGREGATE(15,6,ROW(MAESTRO!$B$3:$B$1000)/((MAESTRO!$B$3:$B$1000="ACADEMICOS")*(UPPER(MAESTRO!$L$3:$L$1000)="CONFIRMADO")),ROWS($A$3:A102))),"")</f>
        <v/>
      </c>
      <c r="B102" s="21" t="str">
        <f ca="1">IFERROR(INDEX(MAESTRO!B:B,_xludf.AGGREGATE(15,6,ROW(MAESTRO!$B$3:$B$1000)/((MAESTRO!$B$3:$B$1000="ACADEMICOS")*(UPPER(MAESTRO!$L$3:$L$1000)="CONFIRMADO")),ROWS($A$3:A102))),"")</f>
        <v/>
      </c>
      <c r="C102" s="21" t="str">
        <f ca="1">IFERROR(INDEX(MAESTRO!C:C,_xludf.AGGREGATE(15,6,ROW(MAESTRO!$B$3:$B$1000)/((MAESTRO!$B$3:$B$1000="ACADEMICOS")*(UPPER(MAESTRO!$L$3:$L$1000)="CONFIRMADO")),ROWS($A$3:A102))),"")</f>
        <v/>
      </c>
      <c r="D102" s="21" t="str">
        <f ca="1">IFERROR(INDEX(MAESTRO!D:D,_xludf.AGGREGATE(15,6,ROW(MAESTRO!$B$3:$B$1000)/((MAESTRO!$B$3:$B$1000="ACADEMICOS")*(UPPER(MAESTRO!$L$3:$L$1000)="CONFIRMADO")),ROWS($A$3:A102))),"")</f>
        <v/>
      </c>
      <c r="E102" s="21" t="str">
        <f ca="1">IFERROR(INDEX(MAESTRO!E:E,_xludf.AGGREGATE(15,6,ROW(MAESTRO!$B$3:$B$1000)/((MAESTRO!$B$3:$B$1000="ACADEMICOS")*(UPPER(MAESTRO!$L$3:$L$1000)="CONFIRMADO")),ROWS($A$3:A102))),"")</f>
        <v/>
      </c>
      <c r="F102" s="21" t="str">
        <f ca="1">IFERROR(INDEX(MAESTRO!F:F,_xludf.AGGREGATE(15,6,ROW(MAESTRO!$B$3:$B$1000)/((MAESTRO!$B$3:$B$1000="ACADEMICOS")*(UPPER(MAESTRO!$L$3:$L$1000)="CONFIRMADO")),ROWS($A$3:A102))),"")</f>
        <v/>
      </c>
      <c r="G102" s="21" t="str">
        <f ca="1">IFERROR(INDEX(MAESTRO!G:G,_xludf.AGGREGATE(15,6,ROW(MAESTRO!$B$3:$B$1000)/((MAESTRO!$B$3:$B$1000="ACADEMICOS")*(UPPER(MAESTRO!$L$3:$L$1000)="CONFIRMADO")),ROWS($A$3:A102))),"")</f>
        <v/>
      </c>
      <c r="H102" s="21" t="str">
        <f ca="1">IFERROR(INDEX(MAESTRO!H:H,_xludf.AGGREGATE(15,6,ROW(MAESTRO!$B$3:$B$1000)/((MAESTRO!$B$3:$B$1000="ACADEMICOS")*(UPPER(MAESTRO!$L$3:$L$1000)="CONFIRMADO")),ROWS($A$3:A102))),"")</f>
        <v/>
      </c>
      <c r="I102" s="21" t="str">
        <f ca="1">IFERROR(INDEX(MAESTRO!I:I,_xludf.AGGREGATE(15,6,ROW(MAESTRO!$B$3:$B$1000)/((MAESTRO!$B$3:$B$1000="ACADEMICOS")*(UPPER(MAESTRO!$L$3:$L$1000)="CONFIRMADO")),ROWS($A$3:A102))),"")</f>
        <v/>
      </c>
      <c r="J102" s="21" t="str">
        <f ca="1">IFERROR(INDEX(MAESTRO!J:J,_xludf.AGGREGATE(15,6,ROW(MAESTRO!$B$3:$B$1000)/((MAESTRO!$B$3:$B$1000="ACADEMICOS")*(UPPER(MAESTRO!$L$3:$L$1000)="CONFIRMADO")),ROWS($A$3:A102))),"")</f>
        <v/>
      </c>
      <c r="K102" s="21" t="str">
        <f ca="1">IFERROR(INDEX(MAESTRO!K:K,_xludf.AGGREGATE(15,6,ROW(MAESTRO!$B$3:$B$1000)/((MAESTRO!$B$3:$B$1000="ACADEMICOS")*(UPPER(MAESTRO!$L$3:$L$1000)="CONFIRMADO")),ROWS($A$3:A102))),"")</f>
        <v/>
      </c>
      <c r="L102" s="21" t="str">
        <f ca="1">IFERROR(INDEX(MAESTRO!L:L,_xludf.AGGREGATE(15,6,ROW(MAESTRO!$B$3:$B$1000)/((MAESTRO!$B$3:$B$1000="ACADEMICOS")*(UPPER(MAESTRO!$L$3:$L$1000)="CONFIRMADO")),ROWS($A$3:A102))),"")</f>
        <v/>
      </c>
      <c r="M102" s="21" t="str">
        <f ca="1">IFERROR(INDEX(MAESTRO!M:M,_xludf.AGGREGATE(15,6,ROW(MAESTRO!$B$3:$B$1000)/((MAESTRO!$B$3:$B$1000="ACADEMICOS")*(UPPER(MAESTRO!$L$3:$L$1000)="CONFIRMADO")),ROWS($A$3:A102))),"")</f>
        <v/>
      </c>
      <c r="N102" s="21" t="str">
        <f ca="1">IFERROR(INDEX(MAESTRO!N:N,_xludf.AGGREGATE(15,6,ROW(MAESTRO!$B$3:$B$1000)/((MAESTRO!$B$3:$B$1000="ACADEMICOS")*(UPPER(MAESTRO!$L$3:$L$1000)="CONFIRMADO")),ROWS($A$3:A102))),"")</f>
        <v/>
      </c>
      <c r="O102" s="21" t="str">
        <f ca="1">IFERROR(INDEX(MAESTRO!O:O,_xludf.AGGREGATE(15,6,ROW(MAESTRO!$B$3:$B$1000)/((MAESTRO!$B$3:$B$1000="ACADEMICOS")*(UPPER(MAESTRO!$L$3:$L$1000)="CONFIRMADO")),ROWS($A$3:A102))),"")</f>
        <v/>
      </c>
      <c r="P102" s="21" t="str">
        <f ca="1">IFERROR(INDEX(MAESTRO!P:P,_xludf.AGGREGATE(15,6,ROW(MAESTRO!$B$3:$B$1000)/((MAESTRO!$B$3:$B$1000="ACADEMICOS")*(UPPER(MAESTRO!$L$3:$L$1000)="CONFIRMADO")),ROWS($A$3:A102))),"")</f>
        <v/>
      </c>
      <c r="Q102" s="21" t="str">
        <f ca="1">IFERROR(INDEX(MAESTRO!Q:Q,_xludf.AGGREGATE(15,6,ROW(MAESTRO!$B$3:$B$1000)/((MAESTRO!$B$3:$B$1000="ACADEMICOS")*(UPPER(MAESTRO!$L$3:$L$1000)="CONFIRMADO")),ROWS($A$3:A102))),"")</f>
        <v/>
      </c>
      <c r="R102" s="21" t="str">
        <f ca="1">IFERROR(INDEX(MAESTRO!R:R,_xludf.AGGREGATE(15,6,ROW(MAESTRO!$B$3:$B$1000)/((MAESTRO!$B$3:$B$1000="ACADEMICOS")*(UPPER(MAESTRO!$L$3:$L$1000)="CONFIRMADO")),ROWS($A$3:A102))),"")</f>
        <v/>
      </c>
      <c r="S102" s="21" t="str">
        <f ca="1">IFERROR(INDEX(MAESTRO!S:S,_xludf.AGGREGATE(15,6,ROW(MAESTRO!$B$3:$B$1000)/((MAESTRO!$B$3:$B$1000="ACADEMICOS")*(UPPER(MAESTRO!$L$3:$L$1000)="CONFIRMADO")),ROWS($A$3:A102))),"")</f>
        <v/>
      </c>
      <c r="T102" s="21" t="str">
        <f ca="1">IFERROR(INDEX(MAESTRO!T:T,_xludf.AGGREGATE(15,6,ROW(MAESTRO!$B$3:$B$1000)/((MAESTRO!$B$3:$B$1000="ACADEMICOS")*(UPPER(MAESTRO!$L$3:$L$1000)="CONFIRMADO")),ROWS($A$3:A102))),"")</f>
        <v/>
      </c>
      <c r="U102" s="21" t="str">
        <f ca="1">IFERROR(INDEX(MAESTRO!U:U,_xludf.AGGREGATE(15,6,ROW(MAESTRO!$B$3:$B$1000)/((MAESTRO!$B$3:$B$1000="ACADEMICOS")*(UPPER(MAESTRO!$L$3:$L$1000)="CONFIRMADO")),ROWS($A$3:A102))),"")</f>
        <v/>
      </c>
      <c r="V102" s="21" t="str">
        <f ca="1">IFERROR(INDEX(MAESTRO!V:V,_xludf.AGGREGATE(15,6,ROW(MAESTRO!$B$3:$B$1000)/((MAESTRO!$B$3:$B$1000="ACADEMICOS")*(UPPER(MAESTRO!$L$3:$L$1000)="CONFIRMADO")),ROWS($A$3:A102))),"")</f>
        <v/>
      </c>
      <c r="W102" s="21" t="str">
        <f ca="1">IFERROR(INDEX(MAESTRO!W:W,_xludf.AGGREGATE(15,6,ROW(MAESTRO!$B$3:$B$1000)/((MAESTRO!$B$3:$B$1000="ACADEMICOS")*(UPPER(MAESTRO!$L$3:$L$1000)="CONFIRMADO")),ROWS($A$3:A102))),"")</f>
        <v/>
      </c>
      <c r="X102" s="21" t="str">
        <f ca="1">IFERROR(INDEX(MAESTRO!X:X,_xludf.AGGREGATE(15,6,ROW(MAESTRO!$B$3:$B$1000)/((MAESTRO!$B$3:$B$1000="ACADEMICOS")*(UPPER(MAESTRO!$L$3:$L$1000)="CONFIRMADO")),ROWS($A$3:A102))),"")</f>
        <v/>
      </c>
    </row>
    <row r="103" spans="1:24" ht="22.05" customHeight="1">
      <c r="A103" s="10" t="str">
        <f ca="1">IFERROR(INDEX(MAESTRO!A:A,_xludf.AGGREGATE(15,6,ROW(MAESTRO!$B$3:$B$1000)/((MAESTRO!$B$3:$B$1000="ACADEMICOS")*(UPPER(MAESTRO!$L$3:$L$1000)="CONFIRMADO")),ROWS($A$3:A103))),"")</f>
        <v/>
      </c>
      <c r="B103" s="10" t="str">
        <f ca="1">IFERROR(INDEX(MAESTRO!B:B,_xludf.AGGREGATE(15,6,ROW(MAESTRO!$B$3:$B$1000)/((MAESTRO!$B$3:$B$1000="ACADEMICOS")*(UPPER(MAESTRO!$L$3:$L$1000)="CONFIRMADO")),ROWS($A$3:A103))),"")</f>
        <v/>
      </c>
      <c r="C103" s="10" t="str">
        <f ca="1">IFERROR(INDEX(MAESTRO!C:C,_xludf.AGGREGATE(15,6,ROW(MAESTRO!$B$3:$B$1000)/((MAESTRO!$B$3:$B$1000="ACADEMICOS")*(UPPER(MAESTRO!$L$3:$L$1000)="CONFIRMADO")),ROWS($A$3:A103))),"")</f>
        <v/>
      </c>
      <c r="D103" s="10" t="str">
        <f ca="1">IFERROR(INDEX(MAESTRO!D:D,_xludf.AGGREGATE(15,6,ROW(MAESTRO!$B$3:$B$1000)/((MAESTRO!$B$3:$B$1000="ACADEMICOS")*(UPPER(MAESTRO!$L$3:$L$1000)="CONFIRMADO")),ROWS($A$3:A103))),"")</f>
        <v/>
      </c>
      <c r="E103" s="10" t="str">
        <f ca="1">IFERROR(INDEX(MAESTRO!E:E,_xludf.AGGREGATE(15,6,ROW(MAESTRO!$B$3:$B$1000)/((MAESTRO!$B$3:$B$1000="ACADEMICOS")*(UPPER(MAESTRO!$L$3:$L$1000)="CONFIRMADO")),ROWS($A$3:A103))),"")</f>
        <v/>
      </c>
      <c r="F103" s="10" t="str">
        <f ca="1">IFERROR(INDEX(MAESTRO!F:F,_xludf.AGGREGATE(15,6,ROW(MAESTRO!$B$3:$B$1000)/((MAESTRO!$B$3:$B$1000="ACADEMICOS")*(UPPER(MAESTRO!$L$3:$L$1000)="CONFIRMADO")),ROWS($A$3:A103))),"")</f>
        <v/>
      </c>
      <c r="G103" s="10" t="str">
        <f ca="1">IFERROR(INDEX(MAESTRO!G:G,_xludf.AGGREGATE(15,6,ROW(MAESTRO!$B$3:$B$1000)/((MAESTRO!$B$3:$B$1000="ACADEMICOS")*(UPPER(MAESTRO!$L$3:$L$1000)="CONFIRMADO")),ROWS($A$3:A103))),"")</f>
        <v/>
      </c>
      <c r="H103" s="10" t="str">
        <f ca="1">IFERROR(INDEX(MAESTRO!H:H,_xludf.AGGREGATE(15,6,ROW(MAESTRO!$B$3:$B$1000)/((MAESTRO!$B$3:$B$1000="ACADEMICOS")*(UPPER(MAESTRO!$L$3:$L$1000)="CONFIRMADO")),ROWS($A$3:A103))),"")</f>
        <v/>
      </c>
      <c r="I103" s="10" t="str">
        <f ca="1">IFERROR(INDEX(MAESTRO!I:I,_xludf.AGGREGATE(15,6,ROW(MAESTRO!$B$3:$B$1000)/((MAESTRO!$B$3:$B$1000="ACADEMICOS")*(UPPER(MAESTRO!$L$3:$L$1000)="CONFIRMADO")),ROWS($A$3:A103))),"")</f>
        <v/>
      </c>
      <c r="J103" s="10" t="str">
        <f ca="1">IFERROR(INDEX(MAESTRO!J:J,_xludf.AGGREGATE(15,6,ROW(MAESTRO!$B$3:$B$1000)/((MAESTRO!$B$3:$B$1000="ACADEMICOS")*(UPPER(MAESTRO!$L$3:$L$1000)="CONFIRMADO")),ROWS($A$3:A103))),"")</f>
        <v/>
      </c>
      <c r="K103" s="10" t="str">
        <f ca="1">IFERROR(INDEX(MAESTRO!K:K,_xludf.AGGREGATE(15,6,ROW(MAESTRO!$B$3:$B$1000)/((MAESTRO!$B$3:$B$1000="ACADEMICOS")*(UPPER(MAESTRO!$L$3:$L$1000)="CONFIRMADO")),ROWS($A$3:A103))),"")</f>
        <v/>
      </c>
      <c r="L103" s="10" t="str">
        <f ca="1">IFERROR(INDEX(MAESTRO!L:L,_xludf.AGGREGATE(15,6,ROW(MAESTRO!$B$3:$B$1000)/((MAESTRO!$B$3:$B$1000="ACADEMICOS")*(UPPER(MAESTRO!$L$3:$L$1000)="CONFIRMADO")),ROWS($A$3:A103))),"")</f>
        <v/>
      </c>
      <c r="M103" s="10" t="str">
        <f ca="1">IFERROR(INDEX(MAESTRO!M:M,_xludf.AGGREGATE(15,6,ROW(MAESTRO!$B$3:$B$1000)/((MAESTRO!$B$3:$B$1000="ACADEMICOS")*(UPPER(MAESTRO!$L$3:$L$1000)="CONFIRMADO")),ROWS($A$3:A103))),"")</f>
        <v/>
      </c>
      <c r="N103" s="10" t="str">
        <f ca="1">IFERROR(INDEX(MAESTRO!N:N,_xludf.AGGREGATE(15,6,ROW(MAESTRO!$B$3:$B$1000)/((MAESTRO!$B$3:$B$1000="ACADEMICOS")*(UPPER(MAESTRO!$L$3:$L$1000)="CONFIRMADO")),ROWS($A$3:A103))),"")</f>
        <v/>
      </c>
      <c r="O103" s="10" t="str">
        <f ca="1">IFERROR(INDEX(MAESTRO!O:O,_xludf.AGGREGATE(15,6,ROW(MAESTRO!$B$3:$B$1000)/((MAESTRO!$B$3:$B$1000="ACADEMICOS")*(UPPER(MAESTRO!$L$3:$L$1000)="CONFIRMADO")),ROWS($A$3:A103))),"")</f>
        <v/>
      </c>
      <c r="P103" s="10" t="str">
        <f ca="1">IFERROR(INDEX(MAESTRO!P:P,_xludf.AGGREGATE(15,6,ROW(MAESTRO!$B$3:$B$1000)/((MAESTRO!$B$3:$B$1000="ACADEMICOS")*(UPPER(MAESTRO!$L$3:$L$1000)="CONFIRMADO")),ROWS($A$3:A103))),"")</f>
        <v/>
      </c>
      <c r="Q103" s="10" t="str">
        <f ca="1">IFERROR(INDEX(MAESTRO!Q:Q,_xludf.AGGREGATE(15,6,ROW(MAESTRO!$B$3:$B$1000)/((MAESTRO!$B$3:$B$1000="ACADEMICOS")*(UPPER(MAESTRO!$L$3:$L$1000)="CONFIRMADO")),ROWS($A$3:A103))),"")</f>
        <v/>
      </c>
      <c r="R103" s="10" t="str">
        <f ca="1">IFERROR(INDEX(MAESTRO!R:R,_xludf.AGGREGATE(15,6,ROW(MAESTRO!$B$3:$B$1000)/((MAESTRO!$B$3:$B$1000="ACADEMICOS")*(UPPER(MAESTRO!$L$3:$L$1000)="CONFIRMADO")),ROWS($A$3:A103))),"")</f>
        <v/>
      </c>
      <c r="S103" s="10" t="str">
        <f ca="1">IFERROR(INDEX(MAESTRO!S:S,_xludf.AGGREGATE(15,6,ROW(MAESTRO!$B$3:$B$1000)/((MAESTRO!$B$3:$B$1000="ACADEMICOS")*(UPPER(MAESTRO!$L$3:$L$1000)="CONFIRMADO")),ROWS($A$3:A103))),"")</f>
        <v/>
      </c>
      <c r="T103" s="10" t="str">
        <f ca="1">IFERROR(INDEX(MAESTRO!T:T,_xludf.AGGREGATE(15,6,ROW(MAESTRO!$B$3:$B$1000)/((MAESTRO!$B$3:$B$1000="ACADEMICOS")*(UPPER(MAESTRO!$L$3:$L$1000)="CONFIRMADO")),ROWS($A$3:A103))),"")</f>
        <v/>
      </c>
      <c r="U103" s="10" t="str">
        <f ca="1">IFERROR(INDEX(MAESTRO!U:U,_xludf.AGGREGATE(15,6,ROW(MAESTRO!$B$3:$B$1000)/((MAESTRO!$B$3:$B$1000="ACADEMICOS")*(UPPER(MAESTRO!$L$3:$L$1000)="CONFIRMADO")),ROWS($A$3:A103))),"")</f>
        <v/>
      </c>
      <c r="V103" s="10" t="str">
        <f ca="1">IFERROR(INDEX(MAESTRO!V:V,_xludf.AGGREGATE(15,6,ROW(MAESTRO!$B$3:$B$1000)/((MAESTRO!$B$3:$B$1000="ACADEMICOS")*(UPPER(MAESTRO!$L$3:$L$1000)="CONFIRMADO")),ROWS($A$3:A103))),"")</f>
        <v/>
      </c>
      <c r="W103" s="10" t="str">
        <f ca="1">IFERROR(INDEX(MAESTRO!W:W,_xludf.AGGREGATE(15,6,ROW(MAESTRO!$B$3:$B$1000)/((MAESTRO!$B$3:$B$1000="ACADEMICOS")*(UPPER(MAESTRO!$L$3:$L$1000)="CONFIRMADO")),ROWS($A$3:A103))),"")</f>
        <v/>
      </c>
      <c r="X103" s="10" t="str">
        <f ca="1">IFERROR(INDEX(MAESTRO!X:X,_xludf.AGGREGATE(15,6,ROW(MAESTRO!$B$3:$B$1000)/((MAESTRO!$B$3:$B$1000="ACADEMICOS")*(UPPER(MAESTRO!$L$3:$L$1000)="CONFIRMADO")),ROWS($A$3:A103))),"")</f>
        <v/>
      </c>
    </row>
    <row r="104" spans="1:24" ht="22.05" customHeight="1">
      <c r="A104" s="21" t="str">
        <f ca="1">IFERROR(INDEX(MAESTRO!A:A,_xludf.AGGREGATE(15,6,ROW(MAESTRO!$B$3:$B$1000)/((MAESTRO!$B$3:$B$1000="ACADEMICOS")*(UPPER(MAESTRO!$L$3:$L$1000)="CONFIRMADO")),ROWS($A$3:A104))),"")</f>
        <v/>
      </c>
      <c r="B104" s="21" t="str">
        <f ca="1">IFERROR(INDEX(MAESTRO!B:B,_xludf.AGGREGATE(15,6,ROW(MAESTRO!$B$3:$B$1000)/((MAESTRO!$B$3:$B$1000="ACADEMICOS")*(UPPER(MAESTRO!$L$3:$L$1000)="CONFIRMADO")),ROWS($A$3:A104))),"")</f>
        <v/>
      </c>
      <c r="C104" s="21" t="str">
        <f ca="1">IFERROR(INDEX(MAESTRO!C:C,_xludf.AGGREGATE(15,6,ROW(MAESTRO!$B$3:$B$1000)/((MAESTRO!$B$3:$B$1000="ACADEMICOS")*(UPPER(MAESTRO!$L$3:$L$1000)="CONFIRMADO")),ROWS($A$3:A104))),"")</f>
        <v/>
      </c>
      <c r="D104" s="21" t="str">
        <f ca="1">IFERROR(INDEX(MAESTRO!D:D,_xludf.AGGREGATE(15,6,ROW(MAESTRO!$B$3:$B$1000)/((MAESTRO!$B$3:$B$1000="ACADEMICOS")*(UPPER(MAESTRO!$L$3:$L$1000)="CONFIRMADO")),ROWS($A$3:A104))),"")</f>
        <v/>
      </c>
      <c r="E104" s="21" t="str">
        <f ca="1">IFERROR(INDEX(MAESTRO!E:E,_xludf.AGGREGATE(15,6,ROW(MAESTRO!$B$3:$B$1000)/((MAESTRO!$B$3:$B$1000="ACADEMICOS")*(UPPER(MAESTRO!$L$3:$L$1000)="CONFIRMADO")),ROWS($A$3:A104))),"")</f>
        <v/>
      </c>
      <c r="F104" s="21" t="str">
        <f ca="1">IFERROR(INDEX(MAESTRO!F:F,_xludf.AGGREGATE(15,6,ROW(MAESTRO!$B$3:$B$1000)/((MAESTRO!$B$3:$B$1000="ACADEMICOS")*(UPPER(MAESTRO!$L$3:$L$1000)="CONFIRMADO")),ROWS($A$3:A104))),"")</f>
        <v/>
      </c>
      <c r="G104" s="21" t="str">
        <f ca="1">IFERROR(INDEX(MAESTRO!G:G,_xludf.AGGREGATE(15,6,ROW(MAESTRO!$B$3:$B$1000)/((MAESTRO!$B$3:$B$1000="ACADEMICOS")*(UPPER(MAESTRO!$L$3:$L$1000)="CONFIRMADO")),ROWS($A$3:A104))),"")</f>
        <v/>
      </c>
      <c r="H104" s="21" t="str">
        <f ca="1">IFERROR(INDEX(MAESTRO!H:H,_xludf.AGGREGATE(15,6,ROW(MAESTRO!$B$3:$B$1000)/((MAESTRO!$B$3:$B$1000="ACADEMICOS")*(UPPER(MAESTRO!$L$3:$L$1000)="CONFIRMADO")),ROWS($A$3:A104))),"")</f>
        <v/>
      </c>
      <c r="I104" s="21" t="str">
        <f ca="1">IFERROR(INDEX(MAESTRO!I:I,_xludf.AGGREGATE(15,6,ROW(MAESTRO!$B$3:$B$1000)/((MAESTRO!$B$3:$B$1000="ACADEMICOS")*(UPPER(MAESTRO!$L$3:$L$1000)="CONFIRMADO")),ROWS($A$3:A104))),"")</f>
        <v/>
      </c>
      <c r="J104" s="21" t="str">
        <f ca="1">IFERROR(INDEX(MAESTRO!J:J,_xludf.AGGREGATE(15,6,ROW(MAESTRO!$B$3:$B$1000)/((MAESTRO!$B$3:$B$1000="ACADEMICOS")*(UPPER(MAESTRO!$L$3:$L$1000)="CONFIRMADO")),ROWS($A$3:A104))),"")</f>
        <v/>
      </c>
      <c r="K104" s="21" t="str">
        <f ca="1">IFERROR(INDEX(MAESTRO!K:K,_xludf.AGGREGATE(15,6,ROW(MAESTRO!$B$3:$B$1000)/((MAESTRO!$B$3:$B$1000="ACADEMICOS")*(UPPER(MAESTRO!$L$3:$L$1000)="CONFIRMADO")),ROWS($A$3:A104))),"")</f>
        <v/>
      </c>
      <c r="L104" s="21" t="str">
        <f ca="1">IFERROR(INDEX(MAESTRO!L:L,_xludf.AGGREGATE(15,6,ROW(MAESTRO!$B$3:$B$1000)/((MAESTRO!$B$3:$B$1000="ACADEMICOS")*(UPPER(MAESTRO!$L$3:$L$1000)="CONFIRMADO")),ROWS($A$3:A104))),"")</f>
        <v/>
      </c>
      <c r="M104" s="21" t="str">
        <f ca="1">IFERROR(INDEX(MAESTRO!M:M,_xludf.AGGREGATE(15,6,ROW(MAESTRO!$B$3:$B$1000)/((MAESTRO!$B$3:$B$1000="ACADEMICOS")*(UPPER(MAESTRO!$L$3:$L$1000)="CONFIRMADO")),ROWS($A$3:A104))),"")</f>
        <v/>
      </c>
      <c r="N104" s="21" t="str">
        <f ca="1">IFERROR(INDEX(MAESTRO!N:N,_xludf.AGGREGATE(15,6,ROW(MAESTRO!$B$3:$B$1000)/((MAESTRO!$B$3:$B$1000="ACADEMICOS")*(UPPER(MAESTRO!$L$3:$L$1000)="CONFIRMADO")),ROWS($A$3:A104))),"")</f>
        <v/>
      </c>
      <c r="O104" s="21" t="str">
        <f ca="1">IFERROR(INDEX(MAESTRO!O:O,_xludf.AGGREGATE(15,6,ROW(MAESTRO!$B$3:$B$1000)/((MAESTRO!$B$3:$B$1000="ACADEMICOS")*(UPPER(MAESTRO!$L$3:$L$1000)="CONFIRMADO")),ROWS($A$3:A104))),"")</f>
        <v/>
      </c>
      <c r="P104" s="21" t="str">
        <f ca="1">IFERROR(INDEX(MAESTRO!P:P,_xludf.AGGREGATE(15,6,ROW(MAESTRO!$B$3:$B$1000)/((MAESTRO!$B$3:$B$1000="ACADEMICOS")*(UPPER(MAESTRO!$L$3:$L$1000)="CONFIRMADO")),ROWS($A$3:A104))),"")</f>
        <v/>
      </c>
      <c r="Q104" s="21" t="str">
        <f ca="1">IFERROR(INDEX(MAESTRO!Q:Q,_xludf.AGGREGATE(15,6,ROW(MAESTRO!$B$3:$B$1000)/((MAESTRO!$B$3:$B$1000="ACADEMICOS")*(UPPER(MAESTRO!$L$3:$L$1000)="CONFIRMADO")),ROWS($A$3:A104))),"")</f>
        <v/>
      </c>
      <c r="R104" s="21" t="str">
        <f ca="1">IFERROR(INDEX(MAESTRO!R:R,_xludf.AGGREGATE(15,6,ROW(MAESTRO!$B$3:$B$1000)/((MAESTRO!$B$3:$B$1000="ACADEMICOS")*(UPPER(MAESTRO!$L$3:$L$1000)="CONFIRMADO")),ROWS($A$3:A104))),"")</f>
        <v/>
      </c>
      <c r="S104" s="21" t="str">
        <f ca="1">IFERROR(INDEX(MAESTRO!S:S,_xludf.AGGREGATE(15,6,ROW(MAESTRO!$B$3:$B$1000)/((MAESTRO!$B$3:$B$1000="ACADEMICOS")*(UPPER(MAESTRO!$L$3:$L$1000)="CONFIRMADO")),ROWS($A$3:A104))),"")</f>
        <v/>
      </c>
      <c r="T104" s="21" t="str">
        <f ca="1">IFERROR(INDEX(MAESTRO!T:T,_xludf.AGGREGATE(15,6,ROW(MAESTRO!$B$3:$B$1000)/((MAESTRO!$B$3:$B$1000="ACADEMICOS")*(UPPER(MAESTRO!$L$3:$L$1000)="CONFIRMADO")),ROWS($A$3:A104))),"")</f>
        <v/>
      </c>
      <c r="U104" s="21" t="str">
        <f ca="1">IFERROR(INDEX(MAESTRO!U:U,_xludf.AGGREGATE(15,6,ROW(MAESTRO!$B$3:$B$1000)/((MAESTRO!$B$3:$B$1000="ACADEMICOS")*(UPPER(MAESTRO!$L$3:$L$1000)="CONFIRMADO")),ROWS($A$3:A104))),"")</f>
        <v/>
      </c>
      <c r="V104" s="21" t="str">
        <f ca="1">IFERROR(INDEX(MAESTRO!V:V,_xludf.AGGREGATE(15,6,ROW(MAESTRO!$B$3:$B$1000)/((MAESTRO!$B$3:$B$1000="ACADEMICOS")*(UPPER(MAESTRO!$L$3:$L$1000)="CONFIRMADO")),ROWS($A$3:A104))),"")</f>
        <v/>
      </c>
      <c r="W104" s="21" t="str">
        <f ca="1">IFERROR(INDEX(MAESTRO!W:W,_xludf.AGGREGATE(15,6,ROW(MAESTRO!$B$3:$B$1000)/((MAESTRO!$B$3:$B$1000="ACADEMICOS")*(UPPER(MAESTRO!$L$3:$L$1000)="CONFIRMADO")),ROWS($A$3:A104))),"")</f>
        <v/>
      </c>
      <c r="X104" s="21" t="str">
        <f ca="1">IFERROR(INDEX(MAESTRO!X:X,_xludf.AGGREGATE(15,6,ROW(MAESTRO!$B$3:$B$1000)/((MAESTRO!$B$3:$B$1000="ACADEMICOS")*(UPPER(MAESTRO!$L$3:$L$1000)="CONFIRMADO")),ROWS($A$3:A104))),"")</f>
        <v/>
      </c>
    </row>
    <row r="105" spans="1:24" ht="22.05" customHeight="1">
      <c r="A105" s="10" t="str">
        <f ca="1">IFERROR(INDEX(MAESTRO!A:A,_xludf.AGGREGATE(15,6,ROW(MAESTRO!$B$3:$B$1000)/((MAESTRO!$B$3:$B$1000="ACADEMICOS")*(UPPER(MAESTRO!$L$3:$L$1000)="CONFIRMADO")),ROWS($A$3:A105))),"")</f>
        <v/>
      </c>
      <c r="B105" s="10" t="str">
        <f ca="1">IFERROR(INDEX(MAESTRO!B:B,_xludf.AGGREGATE(15,6,ROW(MAESTRO!$B$3:$B$1000)/((MAESTRO!$B$3:$B$1000="ACADEMICOS")*(UPPER(MAESTRO!$L$3:$L$1000)="CONFIRMADO")),ROWS($A$3:A105))),"")</f>
        <v/>
      </c>
      <c r="C105" s="10" t="str">
        <f ca="1">IFERROR(INDEX(MAESTRO!C:C,_xludf.AGGREGATE(15,6,ROW(MAESTRO!$B$3:$B$1000)/((MAESTRO!$B$3:$B$1000="ACADEMICOS")*(UPPER(MAESTRO!$L$3:$L$1000)="CONFIRMADO")),ROWS($A$3:A105))),"")</f>
        <v/>
      </c>
      <c r="D105" s="10" t="str">
        <f ca="1">IFERROR(INDEX(MAESTRO!D:D,_xludf.AGGREGATE(15,6,ROW(MAESTRO!$B$3:$B$1000)/((MAESTRO!$B$3:$B$1000="ACADEMICOS")*(UPPER(MAESTRO!$L$3:$L$1000)="CONFIRMADO")),ROWS($A$3:A105))),"")</f>
        <v/>
      </c>
      <c r="E105" s="10" t="str">
        <f ca="1">IFERROR(INDEX(MAESTRO!E:E,_xludf.AGGREGATE(15,6,ROW(MAESTRO!$B$3:$B$1000)/((MAESTRO!$B$3:$B$1000="ACADEMICOS")*(UPPER(MAESTRO!$L$3:$L$1000)="CONFIRMADO")),ROWS($A$3:A105))),"")</f>
        <v/>
      </c>
      <c r="F105" s="10" t="str">
        <f ca="1">IFERROR(INDEX(MAESTRO!F:F,_xludf.AGGREGATE(15,6,ROW(MAESTRO!$B$3:$B$1000)/((MAESTRO!$B$3:$B$1000="ACADEMICOS")*(UPPER(MAESTRO!$L$3:$L$1000)="CONFIRMADO")),ROWS($A$3:A105))),"")</f>
        <v/>
      </c>
      <c r="G105" s="10" t="str">
        <f ca="1">IFERROR(INDEX(MAESTRO!G:G,_xludf.AGGREGATE(15,6,ROW(MAESTRO!$B$3:$B$1000)/((MAESTRO!$B$3:$B$1000="ACADEMICOS")*(UPPER(MAESTRO!$L$3:$L$1000)="CONFIRMADO")),ROWS($A$3:A105))),"")</f>
        <v/>
      </c>
      <c r="H105" s="10" t="str">
        <f ca="1">IFERROR(INDEX(MAESTRO!H:H,_xludf.AGGREGATE(15,6,ROW(MAESTRO!$B$3:$B$1000)/((MAESTRO!$B$3:$B$1000="ACADEMICOS")*(UPPER(MAESTRO!$L$3:$L$1000)="CONFIRMADO")),ROWS($A$3:A105))),"")</f>
        <v/>
      </c>
      <c r="I105" s="10" t="str">
        <f ca="1">IFERROR(INDEX(MAESTRO!I:I,_xludf.AGGREGATE(15,6,ROW(MAESTRO!$B$3:$B$1000)/((MAESTRO!$B$3:$B$1000="ACADEMICOS")*(UPPER(MAESTRO!$L$3:$L$1000)="CONFIRMADO")),ROWS($A$3:A105))),"")</f>
        <v/>
      </c>
      <c r="J105" s="10" t="str">
        <f ca="1">IFERROR(INDEX(MAESTRO!J:J,_xludf.AGGREGATE(15,6,ROW(MAESTRO!$B$3:$B$1000)/((MAESTRO!$B$3:$B$1000="ACADEMICOS")*(UPPER(MAESTRO!$L$3:$L$1000)="CONFIRMADO")),ROWS($A$3:A105))),"")</f>
        <v/>
      </c>
      <c r="K105" s="10" t="str">
        <f ca="1">IFERROR(INDEX(MAESTRO!K:K,_xludf.AGGREGATE(15,6,ROW(MAESTRO!$B$3:$B$1000)/((MAESTRO!$B$3:$B$1000="ACADEMICOS")*(UPPER(MAESTRO!$L$3:$L$1000)="CONFIRMADO")),ROWS($A$3:A105))),"")</f>
        <v/>
      </c>
      <c r="L105" s="10" t="str">
        <f ca="1">IFERROR(INDEX(MAESTRO!L:L,_xludf.AGGREGATE(15,6,ROW(MAESTRO!$B$3:$B$1000)/((MAESTRO!$B$3:$B$1000="ACADEMICOS")*(UPPER(MAESTRO!$L$3:$L$1000)="CONFIRMADO")),ROWS($A$3:A105))),"")</f>
        <v/>
      </c>
      <c r="M105" s="10" t="str">
        <f ca="1">IFERROR(INDEX(MAESTRO!M:M,_xludf.AGGREGATE(15,6,ROW(MAESTRO!$B$3:$B$1000)/((MAESTRO!$B$3:$B$1000="ACADEMICOS")*(UPPER(MAESTRO!$L$3:$L$1000)="CONFIRMADO")),ROWS($A$3:A105))),"")</f>
        <v/>
      </c>
      <c r="N105" s="10" t="str">
        <f ca="1">IFERROR(INDEX(MAESTRO!N:N,_xludf.AGGREGATE(15,6,ROW(MAESTRO!$B$3:$B$1000)/((MAESTRO!$B$3:$B$1000="ACADEMICOS")*(UPPER(MAESTRO!$L$3:$L$1000)="CONFIRMADO")),ROWS($A$3:A105))),"")</f>
        <v/>
      </c>
      <c r="O105" s="10" t="str">
        <f ca="1">IFERROR(INDEX(MAESTRO!O:O,_xludf.AGGREGATE(15,6,ROW(MAESTRO!$B$3:$B$1000)/((MAESTRO!$B$3:$B$1000="ACADEMICOS")*(UPPER(MAESTRO!$L$3:$L$1000)="CONFIRMADO")),ROWS($A$3:A105))),"")</f>
        <v/>
      </c>
      <c r="P105" s="10" t="str">
        <f ca="1">IFERROR(INDEX(MAESTRO!P:P,_xludf.AGGREGATE(15,6,ROW(MAESTRO!$B$3:$B$1000)/((MAESTRO!$B$3:$B$1000="ACADEMICOS")*(UPPER(MAESTRO!$L$3:$L$1000)="CONFIRMADO")),ROWS($A$3:A105))),"")</f>
        <v/>
      </c>
      <c r="Q105" s="10" t="str">
        <f ca="1">IFERROR(INDEX(MAESTRO!Q:Q,_xludf.AGGREGATE(15,6,ROW(MAESTRO!$B$3:$B$1000)/((MAESTRO!$B$3:$B$1000="ACADEMICOS")*(UPPER(MAESTRO!$L$3:$L$1000)="CONFIRMADO")),ROWS($A$3:A105))),"")</f>
        <v/>
      </c>
      <c r="R105" s="10" t="str">
        <f ca="1">IFERROR(INDEX(MAESTRO!R:R,_xludf.AGGREGATE(15,6,ROW(MAESTRO!$B$3:$B$1000)/((MAESTRO!$B$3:$B$1000="ACADEMICOS")*(UPPER(MAESTRO!$L$3:$L$1000)="CONFIRMADO")),ROWS($A$3:A105))),"")</f>
        <v/>
      </c>
      <c r="S105" s="10" t="str">
        <f ca="1">IFERROR(INDEX(MAESTRO!S:S,_xludf.AGGREGATE(15,6,ROW(MAESTRO!$B$3:$B$1000)/((MAESTRO!$B$3:$B$1000="ACADEMICOS")*(UPPER(MAESTRO!$L$3:$L$1000)="CONFIRMADO")),ROWS($A$3:A105))),"")</f>
        <v/>
      </c>
      <c r="T105" s="10" t="str">
        <f ca="1">IFERROR(INDEX(MAESTRO!T:T,_xludf.AGGREGATE(15,6,ROW(MAESTRO!$B$3:$B$1000)/((MAESTRO!$B$3:$B$1000="ACADEMICOS")*(UPPER(MAESTRO!$L$3:$L$1000)="CONFIRMADO")),ROWS($A$3:A105))),"")</f>
        <v/>
      </c>
      <c r="U105" s="10" t="str">
        <f ca="1">IFERROR(INDEX(MAESTRO!U:U,_xludf.AGGREGATE(15,6,ROW(MAESTRO!$B$3:$B$1000)/((MAESTRO!$B$3:$B$1000="ACADEMICOS")*(UPPER(MAESTRO!$L$3:$L$1000)="CONFIRMADO")),ROWS($A$3:A105))),"")</f>
        <v/>
      </c>
      <c r="V105" s="10" t="str">
        <f ca="1">IFERROR(INDEX(MAESTRO!V:V,_xludf.AGGREGATE(15,6,ROW(MAESTRO!$B$3:$B$1000)/((MAESTRO!$B$3:$B$1000="ACADEMICOS")*(UPPER(MAESTRO!$L$3:$L$1000)="CONFIRMADO")),ROWS($A$3:A105))),"")</f>
        <v/>
      </c>
      <c r="W105" s="10" t="str">
        <f ca="1">IFERROR(INDEX(MAESTRO!W:W,_xludf.AGGREGATE(15,6,ROW(MAESTRO!$B$3:$B$1000)/((MAESTRO!$B$3:$B$1000="ACADEMICOS")*(UPPER(MAESTRO!$L$3:$L$1000)="CONFIRMADO")),ROWS($A$3:A105))),"")</f>
        <v/>
      </c>
      <c r="X105" s="10" t="str">
        <f ca="1">IFERROR(INDEX(MAESTRO!X:X,_xludf.AGGREGATE(15,6,ROW(MAESTRO!$B$3:$B$1000)/((MAESTRO!$B$3:$B$1000="ACADEMICOS")*(UPPER(MAESTRO!$L$3:$L$1000)="CONFIRMADO")),ROWS($A$3:A105))),"")</f>
        <v/>
      </c>
    </row>
    <row r="106" spans="1:24" ht="22.05" customHeight="1">
      <c r="A106" s="21" t="str">
        <f ca="1">IFERROR(INDEX(MAESTRO!A:A,_xludf.AGGREGATE(15,6,ROW(MAESTRO!$B$3:$B$1000)/((MAESTRO!$B$3:$B$1000="ACADEMICOS")*(UPPER(MAESTRO!$L$3:$L$1000)="CONFIRMADO")),ROWS($A$3:A106))),"")</f>
        <v/>
      </c>
      <c r="B106" s="21" t="str">
        <f ca="1">IFERROR(INDEX(MAESTRO!B:B,_xludf.AGGREGATE(15,6,ROW(MAESTRO!$B$3:$B$1000)/((MAESTRO!$B$3:$B$1000="ACADEMICOS")*(UPPER(MAESTRO!$L$3:$L$1000)="CONFIRMADO")),ROWS($A$3:A106))),"")</f>
        <v/>
      </c>
      <c r="C106" s="21" t="str">
        <f ca="1">IFERROR(INDEX(MAESTRO!C:C,_xludf.AGGREGATE(15,6,ROW(MAESTRO!$B$3:$B$1000)/((MAESTRO!$B$3:$B$1000="ACADEMICOS")*(UPPER(MAESTRO!$L$3:$L$1000)="CONFIRMADO")),ROWS($A$3:A106))),"")</f>
        <v/>
      </c>
      <c r="D106" s="21" t="str">
        <f ca="1">IFERROR(INDEX(MAESTRO!D:D,_xludf.AGGREGATE(15,6,ROW(MAESTRO!$B$3:$B$1000)/((MAESTRO!$B$3:$B$1000="ACADEMICOS")*(UPPER(MAESTRO!$L$3:$L$1000)="CONFIRMADO")),ROWS($A$3:A106))),"")</f>
        <v/>
      </c>
      <c r="E106" s="21" t="str">
        <f ca="1">IFERROR(INDEX(MAESTRO!E:E,_xludf.AGGREGATE(15,6,ROW(MAESTRO!$B$3:$B$1000)/((MAESTRO!$B$3:$B$1000="ACADEMICOS")*(UPPER(MAESTRO!$L$3:$L$1000)="CONFIRMADO")),ROWS($A$3:A106))),"")</f>
        <v/>
      </c>
      <c r="F106" s="21" t="str">
        <f ca="1">IFERROR(INDEX(MAESTRO!F:F,_xludf.AGGREGATE(15,6,ROW(MAESTRO!$B$3:$B$1000)/((MAESTRO!$B$3:$B$1000="ACADEMICOS")*(UPPER(MAESTRO!$L$3:$L$1000)="CONFIRMADO")),ROWS($A$3:A106))),"")</f>
        <v/>
      </c>
      <c r="G106" s="21" t="str">
        <f ca="1">IFERROR(INDEX(MAESTRO!G:G,_xludf.AGGREGATE(15,6,ROW(MAESTRO!$B$3:$B$1000)/((MAESTRO!$B$3:$B$1000="ACADEMICOS")*(UPPER(MAESTRO!$L$3:$L$1000)="CONFIRMADO")),ROWS($A$3:A106))),"")</f>
        <v/>
      </c>
      <c r="H106" s="21" t="str">
        <f ca="1">IFERROR(INDEX(MAESTRO!H:H,_xludf.AGGREGATE(15,6,ROW(MAESTRO!$B$3:$B$1000)/((MAESTRO!$B$3:$B$1000="ACADEMICOS")*(UPPER(MAESTRO!$L$3:$L$1000)="CONFIRMADO")),ROWS($A$3:A106))),"")</f>
        <v/>
      </c>
      <c r="I106" s="21" t="str">
        <f ca="1">IFERROR(INDEX(MAESTRO!I:I,_xludf.AGGREGATE(15,6,ROW(MAESTRO!$B$3:$B$1000)/((MAESTRO!$B$3:$B$1000="ACADEMICOS")*(UPPER(MAESTRO!$L$3:$L$1000)="CONFIRMADO")),ROWS($A$3:A106))),"")</f>
        <v/>
      </c>
      <c r="J106" s="21" t="str">
        <f ca="1">IFERROR(INDEX(MAESTRO!J:J,_xludf.AGGREGATE(15,6,ROW(MAESTRO!$B$3:$B$1000)/((MAESTRO!$B$3:$B$1000="ACADEMICOS")*(UPPER(MAESTRO!$L$3:$L$1000)="CONFIRMADO")),ROWS($A$3:A106))),"")</f>
        <v/>
      </c>
      <c r="K106" s="21" t="str">
        <f ca="1">IFERROR(INDEX(MAESTRO!K:K,_xludf.AGGREGATE(15,6,ROW(MAESTRO!$B$3:$B$1000)/((MAESTRO!$B$3:$B$1000="ACADEMICOS")*(UPPER(MAESTRO!$L$3:$L$1000)="CONFIRMADO")),ROWS($A$3:A106))),"")</f>
        <v/>
      </c>
      <c r="L106" s="21" t="str">
        <f ca="1">IFERROR(INDEX(MAESTRO!L:L,_xludf.AGGREGATE(15,6,ROW(MAESTRO!$B$3:$B$1000)/((MAESTRO!$B$3:$B$1000="ACADEMICOS")*(UPPER(MAESTRO!$L$3:$L$1000)="CONFIRMADO")),ROWS($A$3:A106))),"")</f>
        <v/>
      </c>
      <c r="M106" s="21" t="str">
        <f ca="1">IFERROR(INDEX(MAESTRO!M:M,_xludf.AGGREGATE(15,6,ROW(MAESTRO!$B$3:$B$1000)/((MAESTRO!$B$3:$B$1000="ACADEMICOS")*(UPPER(MAESTRO!$L$3:$L$1000)="CONFIRMADO")),ROWS($A$3:A106))),"")</f>
        <v/>
      </c>
      <c r="N106" s="21" t="str">
        <f ca="1">IFERROR(INDEX(MAESTRO!N:N,_xludf.AGGREGATE(15,6,ROW(MAESTRO!$B$3:$B$1000)/((MAESTRO!$B$3:$B$1000="ACADEMICOS")*(UPPER(MAESTRO!$L$3:$L$1000)="CONFIRMADO")),ROWS($A$3:A106))),"")</f>
        <v/>
      </c>
      <c r="O106" s="21" t="str">
        <f ca="1">IFERROR(INDEX(MAESTRO!O:O,_xludf.AGGREGATE(15,6,ROW(MAESTRO!$B$3:$B$1000)/((MAESTRO!$B$3:$B$1000="ACADEMICOS")*(UPPER(MAESTRO!$L$3:$L$1000)="CONFIRMADO")),ROWS($A$3:A106))),"")</f>
        <v/>
      </c>
      <c r="P106" s="21" t="str">
        <f ca="1">IFERROR(INDEX(MAESTRO!P:P,_xludf.AGGREGATE(15,6,ROW(MAESTRO!$B$3:$B$1000)/((MAESTRO!$B$3:$B$1000="ACADEMICOS")*(UPPER(MAESTRO!$L$3:$L$1000)="CONFIRMADO")),ROWS($A$3:A106))),"")</f>
        <v/>
      </c>
      <c r="Q106" s="21" t="str">
        <f ca="1">IFERROR(INDEX(MAESTRO!Q:Q,_xludf.AGGREGATE(15,6,ROW(MAESTRO!$B$3:$B$1000)/((MAESTRO!$B$3:$B$1000="ACADEMICOS")*(UPPER(MAESTRO!$L$3:$L$1000)="CONFIRMADO")),ROWS($A$3:A106))),"")</f>
        <v/>
      </c>
      <c r="R106" s="21" t="str">
        <f ca="1">IFERROR(INDEX(MAESTRO!R:R,_xludf.AGGREGATE(15,6,ROW(MAESTRO!$B$3:$B$1000)/((MAESTRO!$B$3:$B$1000="ACADEMICOS")*(UPPER(MAESTRO!$L$3:$L$1000)="CONFIRMADO")),ROWS($A$3:A106))),"")</f>
        <v/>
      </c>
      <c r="S106" s="21" t="str">
        <f ca="1">IFERROR(INDEX(MAESTRO!S:S,_xludf.AGGREGATE(15,6,ROW(MAESTRO!$B$3:$B$1000)/((MAESTRO!$B$3:$B$1000="ACADEMICOS")*(UPPER(MAESTRO!$L$3:$L$1000)="CONFIRMADO")),ROWS($A$3:A106))),"")</f>
        <v/>
      </c>
      <c r="T106" s="21" t="str">
        <f ca="1">IFERROR(INDEX(MAESTRO!T:T,_xludf.AGGREGATE(15,6,ROW(MAESTRO!$B$3:$B$1000)/((MAESTRO!$B$3:$B$1000="ACADEMICOS")*(UPPER(MAESTRO!$L$3:$L$1000)="CONFIRMADO")),ROWS($A$3:A106))),"")</f>
        <v/>
      </c>
      <c r="U106" s="21" t="str">
        <f ca="1">IFERROR(INDEX(MAESTRO!U:U,_xludf.AGGREGATE(15,6,ROW(MAESTRO!$B$3:$B$1000)/((MAESTRO!$B$3:$B$1000="ACADEMICOS")*(UPPER(MAESTRO!$L$3:$L$1000)="CONFIRMADO")),ROWS($A$3:A106))),"")</f>
        <v/>
      </c>
      <c r="V106" s="21" t="str">
        <f ca="1">IFERROR(INDEX(MAESTRO!V:V,_xludf.AGGREGATE(15,6,ROW(MAESTRO!$B$3:$B$1000)/((MAESTRO!$B$3:$B$1000="ACADEMICOS")*(UPPER(MAESTRO!$L$3:$L$1000)="CONFIRMADO")),ROWS($A$3:A106))),"")</f>
        <v/>
      </c>
      <c r="W106" s="21" t="str">
        <f ca="1">IFERROR(INDEX(MAESTRO!W:W,_xludf.AGGREGATE(15,6,ROW(MAESTRO!$B$3:$B$1000)/((MAESTRO!$B$3:$B$1000="ACADEMICOS")*(UPPER(MAESTRO!$L$3:$L$1000)="CONFIRMADO")),ROWS($A$3:A106))),"")</f>
        <v/>
      </c>
      <c r="X106" s="21" t="str">
        <f ca="1">IFERROR(INDEX(MAESTRO!X:X,_xludf.AGGREGATE(15,6,ROW(MAESTRO!$B$3:$B$1000)/((MAESTRO!$B$3:$B$1000="ACADEMICOS")*(UPPER(MAESTRO!$L$3:$L$1000)="CONFIRMADO")),ROWS($A$3:A106))),"")</f>
        <v/>
      </c>
    </row>
    <row r="107" spans="1:24" ht="22.05" customHeight="1">
      <c r="A107" s="10" t="str">
        <f ca="1">IFERROR(INDEX(MAESTRO!A:A,_xludf.AGGREGATE(15,6,ROW(MAESTRO!$B$3:$B$1000)/((MAESTRO!$B$3:$B$1000="ACADEMICOS")*(UPPER(MAESTRO!$L$3:$L$1000)="CONFIRMADO")),ROWS($A$3:A107))),"")</f>
        <v/>
      </c>
      <c r="B107" s="10" t="str">
        <f ca="1">IFERROR(INDEX(MAESTRO!B:B,_xludf.AGGREGATE(15,6,ROW(MAESTRO!$B$3:$B$1000)/((MAESTRO!$B$3:$B$1000="ACADEMICOS")*(UPPER(MAESTRO!$L$3:$L$1000)="CONFIRMADO")),ROWS($A$3:A107))),"")</f>
        <v/>
      </c>
      <c r="C107" s="10" t="str">
        <f ca="1">IFERROR(INDEX(MAESTRO!C:C,_xludf.AGGREGATE(15,6,ROW(MAESTRO!$B$3:$B$1000)/((MAESTRO!$B$3:$B$1000="ACADEMICOS")*(UPPER(MAESTRO!$L$3:$L$1000)="CONFIRMADO")),ROWS($A$3:A107))),"")</f>
        <v/>
      </c>
      <c r="D107" s="10" t="str">
        <f ca="1">IFERROR(INDEX(MAESTRO!D:D,_xludf.AGGREGATE(15,6,ROW(MAESTRO!$B$3:$B$1000)/((MAESTRO!$B$3:$B$1000="ACADEMICOS")*(UPPER(MAESTRO!$L$3:$L$1000)="CONFIRMADO")),ROWS($A$3:A107))),"")</f>
        <v/>
      </c>
      <c r="E107" s="10" t="str">
        <f ca="1">IFERROR(INDEX(MAESTRO!E:E,_xludf.AGGREGATE(15,6,ROW(MAESTRO!$B$3:$B$1000)/((MAESTRO!$B$3:$B$1000="ACADEMICOS")*(UPPER(MAESTRO!$L$3:$L$1000)="CONFIRMADO")),ROWS($A$3:A107))),"")</f>
        <v/>
      </c>
      <c r="F107" s="10" t="str">
        <f ca="1">IFERROR(INDEX(MAESTRO!F:F,_xludf.AGGREGATE(15,6,ROW(MAESTRO!$B$3:$B$1000)/((MAESTRO!$B$3:$B$1000="ACADEMICOS")*(UPPER(MAESTRO!$L$3:$L$1000)="CONFIRMADO")),ROWS($A$3:A107))),"")</f>
        <v/>
      </c>
      <c r="G107" s="10" t="str">
        <f ca="1">IFERROR(INDEX(MAESTRO!G:G,_xludf.AGGREGATE(15,6,ROW(MAESTRO!$B$3:$B$1000)/((MAESTRO!$B$3:$B$1000="ACADEMICOS")*(UPPER(MAESTRO!$L$3:$L$1000)="CONFIRMADO")),ROWS($A$3:A107))),"")</f>
        <v/>
      </c>
      <c r="H107" s="10" t="str">
        <f ca="1">IFERROR(INDEX(MAESTRO!H:H,_xludf.AGGREGATE(15,6,ROW(MAESTRO!$B$3:$B$1000)/((MAESTRO!$B$3:$B$1000="ACADEMICOS")*(UPPER(MAESTRO!$L$3:$L$1000)="CONFIRMADO")),ROWS($A$3:A107))),"")</f>
        <v/>
      </c>
      <c r="I107" s="10" t="str">
        <f ca="1">IFERROR(INDEX(MAESTRO!I:I,_xludf.AGGREGATE(15,6,ROW(MAESTRO!$B$3:$B$1000)/((MAESTRO!$B$3:$B$1000="ACADEMICOS")*(UPPER(MAESTRO!$L$3:$L$1000)="CONFIRMADO")),ROWS($A$3:A107))),"")</f>
        <v/>
      </c>
      <c r="J107" s="10" t="str">
        <f ca="1">IFERROR(INDEX(MAESTRO!J:J,_xludf.AGGREGATE(15,6,ROW(MAESTRO!$B$3:$B$1000)/((MAESTRO!$B$3:$B$1000="ACADEMICOS")*(UPPER(MAESTRO!$L$3:$L$1000)="CONFIRMADO")),ROWS($A$3:A107))),"")</f>
        <v/>
      </c>
      <c r="K107" s="10" t="str">
        <f ca="1">IFERROR(INDEX(MAESTRO!K:K,_xludf.AGGREGATE(15,6,ROW(MAESTRO!$B$3:$B$1000)/((MAESTRO!$B$3:$B$1000="ACADEMICOS")*(UPPER(MAESTRO!$L$3:$L$1000)="CONFIRMADO")),ROWS($A$3:A107))),"")</f>
        <v/>
      </c>
      <c r="L107" s="10" t="str">
        <f ca="1">IFERROR(INDEX(MAESTRO!L:L,_xludf.AGGREGATE(15,6,ROW(MAESTRO!$B$3:$B$1000)/((MAESTRO!$B$3:$B$1000="ACADEMICOS")*(UPPER(MAESTRO!$L$3:$L$1000)="CONFIRMADO")),ROWS($A$3:A107))),"")</f>
        <v/>
      </c>
      <c r="M107" s="10" t="str">
        <f ca="1">IFERROR(INDEX(MAESTRO!M:M,_xludf.AGGREGATE(15,6,ROW(MAESTRO!$B$3:$B$1000)/((MAESTRO!$B$3:$B$1000="ACADEMICOS")*(UPPER(MAESTRO!$L$3:$L$1000)="CONFIRMADO")),ROWS($A$3:A107))),"")</f>
        <v/>
      </c>
      <c r="N107" s="10" t="str">
        <f ca="1">IFERROR(INDEX(MAESTRO!N:N,_xludf.AGGREGATE(15,6,ROW(MAESTRO!$B$3:$B$1000)/((MAESTRO!$B$3:$B$1000="ACADEMICOS")*(UPPER(MAESTRO!$L$3:$L$1000)="CONFIRMADO")),ROWS($A$3:A107))),"")</f>
        <v/>
      </c>
      <c r="O107" s="10" t="str">
        <f ca="1">IFERROR(INDEX(MAESTRO!O:O,_xludf.AGGREGATE(15,6,ROW(MAESTRO!$B$3:$B$1000)/((MAESTRO!$B$3:$B$1000="ACADEMICOS")*(UPPER(MAESTRO!$L$3:$L$1000)="CONFIRMADO")),ROWS($A$3:A107))),"")</f>
        <v/>
      </c>
      <c r="P107" s="10" t="str">
        <f ca="1">IFERROR(INDEX(MAESTRO!P:P,_xludf.AGGREGATE(15,6,ROW(MAESTRO!$B$3:$B$1000)/((MAESTRO!$B$3:$B$1000="ACADEMICOS")*(UPPER(MAESTRO!$L$3:$L$1000)="CONFIRMADO")),ROWS($A$3:A107))),"")</f>
        <v/>
      </c>
      <c r="Q107" s="10" t="str">
        <f ca="1">IFERROR(INDEX(MAESTRO!Q:Q,_xludf.AGGREGATE(15,6,ROW(MAESTRO!$B$3:$B$1000)/((MAESTRO!$B$3:$B$1000="ACADEMICOS")*(UPPER(MAESTRO!$L$3:$L$1000)="CONFIRMADO")),ROWS($A$3:A107))),"")</f>
        <v/>
      </c>
      <c r="R107" s="10" t="str">
        <f ca="1">IFERROR(INDEX(MAESTRO!R:R,_xludf.AGGREGATE(15,6,ROW(MAESTRO!$B$3:$B$1000)/((MAESTRO!$B$3:$B$1000="ACADEMICOS")*(UPPER(MAESTRO!$L$3:$L$1000)="CONFIRMADO")),ROWS($A$3:A107))),"")</f>
        <v/>
      </c>
      <c r="S107" s="10" t="str">
        <f ca="1">IFERROR(INDEX(MAESTRO!S:S,_xludf.AGGREGATE(15,6,ROW(MAESTRO!$B$3:$B$1000)/((MAESTRO!$B$3:$B$1000="ACADEMICOS")*(UPPER(MAESTRO!$L$3:$L$1000)="CONFIRMADO")),ROWS($A$3:A107))),"")</f>
        <v/>
      </c>
      <c r="T107" s="10" t="str">
        <f ca="1">IFERROR(INDEX(MAESTRO!T:T,_xludf.AGGREGATE(15,6,ROW(MAESTRO!$B$3:$B$1000)/((MAESTRO!$B$3:$B$1000="ACADEMICOS")*(UPPER(MAESTRO!$L$3:$L$1000)="CONFIRMADO")),ROWS($A$3:A107))),"")</f>
        <v/>
      </c>
      <c r="U107" s="10" t="str">
        <f ca="1">IFERROR(INDEX(MAESTRO!U:U,_xludf.AGGREGATE(15,6,ROW(MAESTRO!$B$3:$B$1000)/((MAESTRO!$B$3:$B$1000="ACADEMICOS")*(UPPER(MAESTRO!$L$3:$L$1000)="CONFIRMADO")),ROWS($A$3:A107))),"")</f>
        <v/>
      </c>
      <c r="V107" s="10" t="str">
        <f ca="1">IFERROR(INDEX(MAESTRO!V:V,_xludf.AGGREGATE(15,6,ROW(MAESTRO!$B$3:$B$1000)/((MAESTRO!$B$3:$B$1000="ACADEMICOS")*(UPPER(MAESTRO!$L$3:$L$1000)="CONFIRMADO")),ROWS($A$3:A107))),"")</f>
        <v/>
      </c>
      <c r="W107" s="10" t="str">
        <f ca="1">IFERROR(INDEX(MAESTRO!W:W,_xludf.AGGREGATE(15,6,ROW(MAESTRO!$B$3:$B$1000)/((MAESTRO!$B$3:$B$1000="ACADEMICOS")*(UPPER(MAESTRO!$L$3:$L$1000)="CONFIRMADO")),ROWS($A$3:A107))),"")</f>
        <v/>
      </c>
      <c r="X107" s="10" t="str">
        <f ca="1">IFERROR(INDEX(MAESTRO!X:X,_xludf.AGGREGATE(15,6,ROW(MAESTRO!$B$3:$B$1000)/((MAESTRO!$B$3:$B$1000="ACADEMICOS")*(UPPER(MAESTRO!$L$3:$L$1000)="CONFIRMADO")),ROWS($A$3:A107))),"")</f>
        <v/>
      </c>
    </row>
    <row r="108" spans="1:24" ht="22.05" customHeight="1">
      <c r="A108" s="21" t="str">
        <f ca="1">IFERROR(INDEX(MAESTRO!A:A,_xludf.AGGREGATE(15,6,ROW(MAESTRO!$B$3:$B$1000)/((MAESTRO!$B$3:$B$1000="ACADEMICOS")*(UPPER(MAESTRO!$L$3:$L$1000)="CONFIRMADO")),ROWS($A$3:A108))),"")</f>
        <v/>
      </c>
      <c r="B108" s="21" t="str">
        <f ca="1">IFERROR(INDEX(MAESTRO!B:B,_xludf.AGGREGATE(15,6,ROW(MAESTRO!$B$3:$B$1000)/((MAESTRO!$B$3:$B$1000="ACADEMICOS")*(UPPER(MAESTRO!$L$3:$L$1000)="CONFIRMADO")),ROWS($A$3:A108))),"")</f>
        <v/>
      </c>
      <c r="C108" s="21" t="str">
        <f ca="1">IFERROR(INDEX(MAESTRO!C:C,_xludf.AGGREGATE(15,6,ROW(MAESTRO!$B$3:$B$1000)/((MAESTRO!$B$3:$B$1000="ACADEMICOS")*(UPPER(MAESTRO!$L$3:$L$1000)="CONFIRMADO")),ROWS($A$3:A108))),"")</f>
        <v/>
      </c>
      <c r="D108" s="21" t="str">
        <f ca="1">IFERROR(INDEX(MAESTRO!D:D,_xludf.AGGREGATE(15,6,ROW(MAESTRO!$B$3:$B$1000)/((MAESTRO!$B$3:$B$1000="ACADEMICOS")*(UPPER(MAESTRO!$L$3:$L$1000)="CONFIRMADO")),ROWS($A$3:A108))),"")</f>
        <v/>
      </c>
      <c r="E108" s="21" t="str">
        <f ca="1">IFERROR(INDEX(MAESTRO!E:E,_xludf.AGGREGATE(15,6,ROW(MAESTRO!$B$3:$B$1000)/((MAESTRO!$B$3:$B$1000="ACADEMICOS")*(UPPER(MAESTRO!$L$3:$L$1000)="CONFIRMADO")),ROWS($A$3:A108))),"")</f>
        <v/>
      </c>
      <c r="F108" s="21" t="str">
        <f ca="1">IFERROR(INDEX(MAESTRO!F:F,_xludf.AGGREGATE(15,6,ROW(MAESTRO!$B$3:$B$1000)/((MAESTRO!$B$3:$B$1000="ACADEMICOS")*(UPPER(MAESTRO!$L$3:$L$1000)="CONFIRMADO")),ROWS($A$3:A108))),"")</f>
        <v/>
      </c>
      <c r="G108" s="21" t="str">
        <f ca="1">IFERROR(INDEX(MAESTRO!G:G,_xludf.AGGREGATE(15,6,ROW(MAESTRO!$B$3:$B$1000)/((MAESTRO!$B$3:$B$1000="ACADEMICOS")*(UPPER(MAESTRO!$L$3:$L$1000)="CONFIRMADO")),ROWS($A$3:A108))),"")</f>
        <v/>
      </c>
      <c r="H108" s="21" t="str">
        <f ca="1">IFERROR(INDEX(MAESTRO!H:H,_xludf.AGGREGATE(15,6,ROW(MAESTRO!$B$3:$B$1000)/((MAESTRO!$B$3:$B$1000="ACADEMICOS")*(UPPER(MAESTRO!$L$3:$L$1000)="CONFIRMADO")),ROWS($A$3:A108))),"")</f>
        <v/>
      </c>
      <c r="I108" s="21" t="str">
        <f ca="1">IFERROR(INDEX(MAESTRO!I:I,_xludf.AGGREGATE(15,6,ROW(MAESTRO!$B$3:$B$1000)/((MAESTRO!$B$3:$B$1000="ACADEMICOS")*(UPPER(MAESTRO!$L$3:$L$1000)="CONFIRMADO")),ROWS($A$3:A108))),"")</f>
        <v/>
      </c>
      <c r="J108" s="21" t="str">
        <f ca="1">IFERROR(INDEX(MAESTRO!J:J,_xludf.AGGREGATE(15,6,ROW(MAESTRO!$B$3:$B$1000)/((MAESTRO!$B$3:$B$1000="ACADEMICOS")*(UPPER(MAESTRO!$L$3:$L$1000)="CONFIRMADO")),ROWS($A$3:A108))),"")</f>
        <v/>
      </c>
      <c r="K108" s="21" t="str">
        <f ca="1">IFERROR(INDEX(MAESTRO!K:K,_xludf.AGGREGATE(15,6,ROW(MAESTRO!$B$3:$B$1000)/((MAESTRO!$B$3:$B$1000="ACADEMICOS")*(UPPER(MAESTRO!$L$3:$L$1000)="CONFIRMADO")),ROWS($A$3:A108))),"")</f>
        <v/>
      </c>
      <c r="L108" s="21" t="str">
        <f ca="1">IFERROR(INDEX(MAESTRO!L:L,_xludf.AGGREGATE(15,6,ROW(MAESTRO!$B$3:$B$1000)/((MAESTRO!$B$3:$B$1000="ACADEMICOS")*(UPPER(MAESTRO!$L$3:$L$1000)="CONFIRMADO")),ROWS($A$3:A108))),"")</f>
        <v/>
      </c>
      <c r="M108" s="21" t="str">
        <f ca="1">IFERROR(INDEX(MAESTRO!M:M,_xludf.AGGREGATE(15,6,ROW(MAESTRO!$B$3:$B$1000)/((MAESTRO!$B$3:$B$1000="ACADEMICOS")*(UPPER(MAESTRO!$L$3:$L$1000)="CONFIRMADO")),ROWS($A$3:A108))),"")</f>
        <v/>
      </c>
      <c r="N108" s="21" t="str">
        <f ca="1">IFERROR(INDEX(MAESTRO!N:N,_xludf.AGGREGATE(15,6,ROW(MAESTRO!$B$3:$B$1000)/((MAESTRO!$B$3:$B$1000="ACADEMICOS")*(UPPER(MAESTRO!$L$3:$L$1000)="CONFIRMADO")),ROWS($A$3:A108))),"")</f>
        <v/>
      </c>
      <c r="O108" s="21" t="str">
        <f ca="1">IFERROR(INDEX(MAESTRO!O:O,_xludf.AGGREGATE(15,6,ROW(MAESTRO!$B$3:$B$1000)/((MAESTRO!$B$3:$B$1000="ACADEMICOS")*(UPPER(MAESTRO!$L$3:$L$1000)="CONFIRMADO")),ROWS($A$3:A108))),"")</f>
        <v/>
      </c>
      <c r="P108" s="21" t="str">
        <f ca="1">IFERROR(INDEX(MAESTRO!P:P,_xludf.AGGREGATE(15,6,ROW(MAESTRO!$B$3:$B$1000)/((MAESTRO!$B$3:$B$1000="ACADEMICOS")*(UPPER(MAESTRO!$L$3:$L$1000)="CONFIRMADO")),ROWS($A$3:A108))),"")</f>
        <v/>
      </c>
      <c r="Q108" s="21" t="str">
        <f ca="1">IFERROR(INDEX(MAESTRO!Q:Q,_xludf.AGGREGATE(15,6,ROW(MAESTRO!$B$3:$B$1000)/((MAESTRO!$B$3:$B$1000="ACADEMICOS")*(UPPER(MAESTRO!$L$3:$L$1000)="CONFIRMADO")),ROWS($A$3:A108))),"")</f>
        <v/>
      </c>
      <c r="R108" s="21" t="str">
        <f ca="1">IFERROR(INDEX(MAESTRO!R:R,_xludf.AGGREGATE(15,6,ROW(MAESTRO!$B$3:$B$1000)/((MAESTRO!$B$3:$B$1000="ACADEMICOS")*(UPPER(MAESTRO!$L$3:$L$1000)="CONFIRMADO")),ROWS($A$3:A108))),"")</f>
        <v/>
      </c>
      <c r="S108" s="21" t="str">
        <f ca="1">IFERROR(INDEX(MAESTRO!S:S,_xludf.AGGREGATE(15,6,ROW(MAESTRO!$B$3:$B$1000)/((MAESTRO!$B$3:$B$1000="ACADEMICOS")*(UPPER(MAESTRO!$L$3:$L$1000)="CONFIRMADO")),ROWS($A$3:A108))),"")</f>
        <v/>
      </c>
      <c r="T108" s="21" t="str">
        <f ca="1">IFERROR(INDEX(MAESTRO!T:T,_xludf.AGGREGATE(15,6,ROW(MAESTRO!$B$3:$B$1000)/((MAESTRO!$B$3:$B$1000="ACADEMICOS")*(UPPER(MAESTRO!$L$3:$L$1000)="CONFIRMADO")),ROWS($A$3:A108))),"")</f>
        <v/>
      </c>
      <c r="U108" s="21" t="str">
        <f ca="1">IFERROR(INDEX(MAESTRO!U:U,_xludf.AGGREGATE(15,6,ROW(MAESTRO!$B$3:$B$1000)/((MAESTRO!$B$3:$B$1000="ACADEMICOS")*(UPPER(MAESTRO!$L$3:$L$1000)="CONFIRMADO")),ROWS($A$3:A108))),"")</f>
        <v/>
      </c>
      <c r="V108" s="21" t="str">
        <f ca="1">IFERROR(INDEX(MAESTRO!V:V,_xludf.AGGREGATE(15,6,ROW(MAESTRO!$B$3:$B$1000)/((MAESTRO!$B$3:$B$1000="ACADEMICOS")*(UPPER(MAESTRO!$L$3:$L$1000)="CONFIRMADO")),ROWS($A$3:A108))),"")</f>
        <v/>
      </c>
      <c r="W108" s="21" t="str">
        <f ca="1">IFERROR(INDEX(MAESTRO!W:W,_xludf.AGGREGATE(15,6,ROW(MAESTRO!$B$3:$B$1000)/((MAESTRO!$B$3:$B$1000="ACADEMICOS")*(UPPER(MAESTRO!$L$3:$L$1000)="CONFIRMADO")),ROWS($A$3:A108))),"")</f>
        <v/>
      </c>
      <c r="X108" s="21" t="str">
        <f ca="1">IFERROR(INDEX(MAESTRO!X:X,_xludf.AGGREGATE(15,6,ROW(MAESTRO!$B$3:$B$1000)/((MAESTRO!$B$3:$B$1000="ACADEMICOS")*(UPPER(MAESTRO!$L$3:$L$1000)="CONFIRMADO")),ROWS($A$3:A108))),"")</f>
        <v/>
      </c>
    </row>
    <row r="109" spans="1:24" ht="22.05" customHeight="1">
      <c r="A109" s="10" t="str">
        <f ca="1">IFERROR(INDEX(MAESTRO!A:A,_xludf.AGGREGATE(15,6,ROW(MAESTRO!$B$3:$B$1000)/((MAESTRO!$B$3:$B$1000="ACADEMICOS")*(UPPER(MAESTRO!$L$3:$L$1000)="CONFIRMADO")),ROWS($A$3:A109))),"")</f>
        <v/>
      </c>
      <c r="B109" s="10" t="str">
        <f ca="1">IFERROR(INDEX(MAESTRO!B:B,_xludf.AGGREGATE(15,6,ROW(MAESTRO!$B$3:$B$1000)/((MAESTRO!$B$3:$B$1000="ACADEMICOS")*(UPPER(MAESTRO!$L$3:$L$1000)="CONFIRMADO")),ROWS($A$3:A109))),"")</f>
        <v/>
      </c>
      <c r="C109" s="10" t="str">
        <f ca="1">IFERROR(INDEX(MAESTRO!C:C,_xludf.AGGREGATE(15,6,ROW(MAESTRO!$B$3:$B$1000)/((MAESTRO!$B$3:$B$1000="ACADEMICOS")*(UPPER(MAESTRO!$L$3:$L$1000)="CONFIRMADO")),ROWS($A$3:A109))),"")</f>
        <v/>
      </c>
      <c r="D109" s="10" t="str">
        <f ca="1">IFERROR(INDEX(MAESTRO!D:D,_xludf.AGGREGATE(15,6,ROW(MAESTRO!$B$3:$B$1000)/((MAESTRO!$B$3:$B$1000="ACADEMICOS")*(UPPER(MAESTRO!$L$3:$L$1000)="CONFIRMADO")),ROWS($A$3:A109))),"")</f>
        <v/>
      </c>
      <c r="E109" s="10" t="str">
        <f ca="1">IFERROR(INDEX(MAESTRO!E:E,_xludf.AGGREGATE(15,6,ROW(MAESTRO!$B$3:$B$1000)/((MAESTRO!$B$3:$B$1000="ACADEMICOS")*(UPPER(MAESTRO!$L$3:$L$1000)="CONFIRMADO")),ROWS($A$3:A109))),"")</f>
        <v/>
      </c>
      <c r="F109" s="10" t="str">
        <f ca="1">IFERROR(INDEX(MAESTRO!F:F,_xludf.AGGREGATE(15,6,ROW(MAESTRO!$B$3:$B$1000)/((MAESTRO!$B$3:$B$1000="ACADEMICOS")*(UPPER(MAESTRO!$L$3:$L$1000)="CONFIRMADO")),ROWS($A$3:A109))),"")</f>
        <v/>
      </c>
      <c r="G109" s="10" t="str">
        <f ca="1">IFERROR(INDEX(MAESTRO!G:G,_xludf.AGGREGATE(15,6,ROW(MAESTRO!$B$3:$B$1000)/((MAESTRO!$B$3:$B$1000="ACADEMICOS")*(UPPER(MAESTRO!$L$3:$L$1000)="CONFIRMADO")),ROWS($A$3:A109))),"")</f>
        <v/>
      </c>
      <c r="H109" s="10" t="str">
        <f ca="1">IFERROR(INDEX(MAESTRO!H:H,_xludf.AGGREGATE(15,6,ROW(MAESTRO!$B$3:$B$1000)/((MAESTRO!$B$3:$B$1000="ACADEMICOS")*(UPPER(MAESTRO!$L$3:$L$1000)="CONFIRMADO")),ROWS($A$3:A109))),"")</f>
        <v/>
      </c>
      <c r="I109" s="10" t="str">
        <f ca="1">IFERROR(INDEX(MAESTRO!I:I,_xludf.AGGREGATE(15,6,ROW(MAESTRO!$B$3:$B$1000)/((MAESTRO!$B$3:$B$1000="ACADEMICOS")*(UPPER(MAESTRO!$L$3:$L$1000)="CONFIRMADO")),ROWS($A$3:A109))),"")</f>
        <v/>
      </c>
      <c r="J109" s="10" t="str">
        <f ca="1">IFERROR(INDEX(MAESTRO!J:J,_xludf.AGGREGATE(15,6,ROW(MAESTRO!$B$3:$B$1000)/((MAESTRO!$B$3:$B$1000="ACADEMICOS")*(UPPER(MAESTRO!$L$3:$L$1000)="CONFIRMADO")),ROWS($A$3:A109))),"")</f>
        <v/>
      </c>
      <c r="K109" s="10" t="str">
        <f ca="1">IFERROR(INDEX(MAESTRO!K:K,_xludf.AGGREGATE(15,6,ROW(MAESTRO!$B$3:$B$1000)/((MAESTRO!$B$3:$B$1000="ACADEMICOS")*(UPPER(MAESTRO!$L$3:$L$1000)="CONFIRMADO")),ROWS($A$3:A109))),"")</f>
        <v/>
      </c>
      <c r="L109" s="10" t="str">
        <f ca="1">IFERROR(INDEX(MAESTRO!L:L,_xludf.AGGREGATE(15,6,ROW(MAESTRO!$B$3:$B$1000)/((MAESTRO!$B$3:$B$1000="ACADEMICOS")*(UPPER(MAESTRO!$L$3:$L$1000)="CONFIRMADO")),ROWS($A$3:A109))),"")</f>
        <v/>
      </c>
      <c r="M109" s="10" t="str">
        <f ca="1">IFERROR(INDEX(MAESTRO!M:M,_xludf.AGGREGATE(15,6,ROW(MAESTRO!$B$3:$B$1000)/((MAESTRO!$B$3:$B$1000="ACADEMICOS")*(UPPER(MAESTRO!$L$3:$L$1000)="CONFIRMADO")),ROWS($A$3:A109))),"")</f>
        <v/>
      </c>
      <c r="N109" s="10" t="str">
        <f ca="1">IFERROR(INDEX(MAESTRO!N:N,_xludf.AGGREGATE(15,6,ROW(MAESTRO!$B$3:$B$1000)/((MAESTRO!$B$3:$B$1000="ACADEMICOS")*(UPPER(MAESTRO!$L$3:$L$1000)="CONFIRMADO")),ROWS($A$3:A109))),"")</f>
        <v/>
      </c>
      <c r="O109" s="10" t="str">
        <f ca="1">IFERROR(INDEX(MAESTRO!O:O,_xludf.AGGREGATE(15,6,ROW(MAESTRO!$B$3:$B$1000)/((MAESTRO!$B$3:$B$1000="ACADEMICOS")*(UPPER(MAESTRO!$L$3:$L$1000)="CONFIRMADO")),ROWS($A$3:A109))),"")</f>
        <v/>
      </c>
      <c r="P109" s="10" t="str">
        <f ca="1">IFERROR(INDEX(MAESTRO!P:P,_xludf.AGGREGATE(15,6,ROW(MAESTRO!$B$3:$B$1000)/((MAESTRO!$B$3:$B$1000="ACADEMICOS")*(UPPER(MAESTRO!$L$3:$L$1000)="CONFIRMADO")),ROWS($A$3:A109))),"")</f>
        <v/>
      </c>
      <c r="Q109" s="10" t="str">
        <f ca="1">IFERROR(INDEX(MAESTRO!Q:Q,_xludf.AGGREGATE(15,6,ROW(MAESTRO!$B$3:$B$1000)/((MAESTRO!$B$3:$B$1000="ACADEMICOS")*(UPPER(MAESTRO!$L$3:$L$1000)="CONFIRMADO")),ROWS($A$3:A109))),"")</f>
        <v/>
      </c>
      <c r="R109" s="10" t="str">
        <f ca="1">IFERROR(INDEX(MAESTRO!R:R,_xludf.AGGREGATE(15,6,ROW(MAESTRO!$B$3:$B$1000)/((MAESTRO!$B$3:$B$1000="ACADEMICOS")*(UPPER(MAESTRO!$L$3:$L$1000)="CONFIRMADO")),ROWS($A$3:A109))),"")</f>
        <v/>
      </c>
      <c r="S109" s="10" t="str">
        <f ca="1">IFERROR(INDEX(MAESTRO!S:S,_xludf.AGGREGATE(15,6,ROW(MAESTRO!$B$3:$B$1000)/((MAESTRO!$B$3:$B$1000="ACADEMICOS")*(UPPER(MAESTRO!$L$3:$L$1000)="CONFIRMADO")),ROWS($A$3:A109))),"")</f>
        <v/>
      </c>
      <c r="T109" s="10" t="str">
        <f ca="1">IFERROR(INDEX(MAESTRO!T:T,_xludf.AGGREGATE(15,6,ROW(MAESTRO!$B$3:$B$1000)/((MAESTRO!$B$3:$B$1000="ACADEMICOS")*(UPPER(MAESTRO!$L$3:$L$1000)="CONFIRMADO")),ROWS($A$3:A109))),"")</f>
        <v/>
      </c>
      <c r="U109" s="10" t="str">
        <f ca="1">IFERROR(INDEX(MAESTRO!U:U,_xludf.AGGREGATE(15,6,ROW(MAESTRO!$B$3:$B$1000)/((MAESTRO!$B$3:$B$1000="ACADEMICOS")*(UPPER(MAESTRO!$L$3:$L$1000)="CONFIRMADO")),ROWS($A$3:A109))),"")</f>
        <v/>
      </c>
      <c r="V109" s="10" t="str">
        <f ca="1">IFERROR(INDEX(MAESTRO!V:V,_xludf.AGGREGATE(15,6,ROW(MAESTRO!$B$3:$B$1000)/((MAESTRO!$B$3:$B$1000="ACADEMICOS")*(UPPER(MAESTRO!$L$3:$L$1000)="CONFIRMADO")),ROWS($A$3:A109))),"")</f>
        <v/>
      </c>
      <c r="W109" s="10" t="str">
        <f ca="1">IFERROR(INDEX(MAESTRO!W:W,_xludf.AGGREGATE(15,6,ROW(MAESTRO!$B$3:$B$1000)/((MAESTRO!$B$3:$B$1000="ACADEMICOS")*(UPPER(MAESTRO!$L$3:$L$1000)="CONFIRMADO")),ROWS($A$3:A109))),"")</f>
        <v/>
      </c>
      <c r="X109" s="10" t="str">
        <f ca="1">IFERROR(INDEX(MAESTRO!X:X,_xludf.AGGREGATE(15,6,ROW(MAESTRO!$B$3:$B$1000)/((MAESTRO!$B$3:$B$1000="ACADEMICOS")*(UPPER(MAESTRO!$L$3:$L$1000)="CONFIRMADO")),ROWS($A$3:A109))),"")</f>
        <v/>
      </c>
    </row>
    <row r="110" spans="1:24" ht="22.05" customHeight="1">
      <c r="A110" s="21" t="str">
        <f ca="1">IFERROR(INDEX(MAESTRO!A:A,_xludf.AGGREGATE(15,6,ROW(MAESTRO!$B$3:$B$1000)/((MAESTRO!$B$3:$B$1000="ACADEMICOS")*(UPPER(MAESTRO!$L$3:$L$1000)="CONFIRMADO")),ROWS($A$3:A110))),"")</f>
        <v/>
      </c>
      <c r="B110" s="21" t="str">
        <f ca="1">IFERROR(INDEX(MAESTRO!B:B,_xludf.AGGREGATE(15,6,ROW(MAESTRO!$B$3:$B$1000)/((MAESTRO!$B$3:$B$1000="ACADEMICOS")*(UPPER(MAESTRO!$L$3:$L$1000)="CONFIRMADO")),ROWS($A$3:A110))),"")</f>
        <v/>
      </c>
      <c r="C110" s="21" t="str">
        <f ca="1">IFERROR(INDEX(MAESTRO!C:C,_xludf.AGGREGATE(15,6,ROW(MAESTRO!$B$3:$B$1000)/((MAESTRO!$B$3:$B$1000="ACADEMICOS")*(UPPER(MAESTRO!$L$3:$L$1000)="CONFIRMADO")),ROWS($A$3:A110))),"")</f>
        <v/>
      </c>
      <c r="D110" s="21" t="str">
        <f ca="1">IFERROR(INDEX(MAESTRO!D:D,_xludf.AGGREGATE(15,6,ROW(MAESTRO!$B$3:$B$1000)/((MAESTRO!$B$3:$B$1000="ACADEMICOS")*(UPPER(MAESTRO!$L$3:$L$1000)="CONFIRMADO")),ROWS($A$3:A110))),"")</f>
        <v/>
      </c>
      <c r="E110" s="21" t="str">
        <f ca="1">IFERROR(INDEX(MAESTRO!E:E,_xludf.AGGREGATE(15,6,ROW(MAESTRO!$B$3:$B$1000)/((MAESTRO!$B$3:$B$1000="ACADEMICOS")*(UPPER(MAESTRO!$L$3:$L$1000)="CONFIRMADO")),ROWS($A$3:A110))),"")</f>
        <v/>
      </c>
      <c r="F110" s="21" t="str">
        <f ca="1">IFERROR(INDEX(MAESTRO!F:F,_xludf.AGGREGATE(15,6,ROW(MAESTRO!$B$3:$B$1000)/((MAESTRO!$B$3:$B$1000="ACADEMICOS")*(UPPER(MAESTRO!$L$3:$L$1000)="CONFIRMADO")),ROWS($A$3:A110))),"")</f>
        <v/>
      </c>
      <c r="G110" s="21" t="str">
        <f ca="1">IFERROR(INDEX(MAESTRO!G:G,_xludf.AGGREGATE(15,6,ROW(MAESTRO!$B$3:$B$1000)/((MAESTRO!$B$3:$B$1000="ACADEMICOS")*(UPPER(MAESTRO!$L$3:$L$1000)="CONFIRMADO")),ROWS($A$3:A110))),"")</f>
        <v/>
      </c>
      <c r="H110" s="21" t="str">
        <f ca="1">IFERROR(INDEX(MAESTRO!H:H,_xludf.AGGREGATE(15,6,ROW(MAESTRO!$B$3:$B$1000)/((MAESTRO!$B$3:$B$1000="ACADEMICOS")*(UPPER(MAESTRO!$L$3:$L$1000)="CONFIRMADO")),ROWS($A$3:A110))),"")</f>
        <v/>
      </c>
      <c r="I110" s="21" t="str">
        <f ca="1">IFERROR(INDEX(MAESTRO!I:I,_xludf.AGGREGATE(15,6,ROW(MAESTRO!$B$3:$B$1000)/((MAESTRO!$B$3:$B$1000="ACADEMICOS")*(UPPER(MAESTRO!$L$3:$L$1000)="CONFIRMADO")),ROWS($A$3:A110))),"")</f>
        <v/>
      </c>
      <c r="J110" s="21" t="str">
        <f ca="1">IFERROR(INDEX(MAESTRO!J:J,_xludf.AGGREGATE(15,6,ROW(MAESTRO!$B$3:$B$1000)/((MAESTRO!$B$3:$B$1000="ACADEMICOS")*(UPPER(MAESTRO!$L$3:$L$1000)="CONFIRMADO")),ROWS($A$3:A110))),"")</f>
        <v/>
      </c>
      <c r="K110" s="21" t="str">
        <f ca="1">IFERROR(INDEX(MAESTRO!K:K,_xludf.AGGREGATE(15,6,ROW(MAESTRO!$B$3:$B$1000)/((MAESTRO!$B$3:$B$1000="ACADEMICOS")*(UPPER(MAESTRO!$L$3:$L$1000)="CONFIRMADO")),ROWS($A$3:A110))),"")</f>
        <v/>
      </c>
      <c r="L110" s="21" t="str">
        <f ca="1">IFERROR(INDEX(MAESTRO!L:L,_xludf.AGGREGATE(15,6,ROW(MAESTRO!$B$3:$B$1000)/((MAESTRO!$B$3:$B$1000="ACADEMICOS")*(UPPER(MAESTRO!$L$3:$L$1000)="CONFIRMADO")),ROWS($A$3:A110))),"")</f>
        <v/>
      </c>
      <c r="M110" s="21" t="str">
        <f ca="1">IFERROR(INDEX(MAESTRO!M:M,_xludf.AGGREGATE(15,6,ROW(MAESTRO!$B$3:$B$1000)/((MAESTRO!$B$3:$B$1000="ACADEMICOS")*(UPPER(MAESTRO!$L$3:$L$1000)="CONFIRMADO")),ROWS($A$3:A110))),"")</f>
        <v/>
      </c>
      <c r="N110" s="21" t="str">
        <f ca="1">IFERROR(INDEX(MAESTRO!N:N,_xludf.AGGREGATE(15,6,ROW(MAESTRO!$B$3:$B$1000)/((MAESTRO!$B$3:$B$1000="ACADEMICOS")*(UPPER(MAESTRO!$L$3:$L$1000)="CONFIRMADO")),ROWS($A$3:A110))),"")</f>
        <v/>
      </c>
      <c r="O110" s="21" t="str">
        <f ca="1">IFERROR(INDEX(MAESTRO!O:O,_xludf.AGGREGATE(15,6,ROW(MAESTRO!$B$3:$B$1000)/((MAESTRO!$B$3:$B$1000="ACADEMICOS")*(UPPER(MAESTRO!$L$3:$L$1000)="CONFIRMADO")),ROWS($A$3:A110))),"")</f>
        <v/>
      </c>
      <c r="P110" s="21" t="str">
        <f ca="1">IFERROR(INDEX(MAESTRO!P:P,_xludf.AGGREGATE(15,6,ROW(MAESTRO!$B$3:$B$1000)/((MAESTRO!$B$3:$B$1000="ACADEMICOS")*(UPPER(MAESTRO!$L$3:$L$1000)="CONFIRMADO")),ROWS($A$3:A110))),"")</f>
        <v/>
      </c>
      <c r="Q110" s="21" t="str">
        <f ca="1">IFERROR(INDEX(MAESTRO!Q:Q,_xludf.AGGREGATE(15,6,ROW(MAESTRO!$B$3:$B$1000)/((MAESTRO!$B$3:$B$1000="ACADEMICOS")*(UPPER(MAESTRO!$L$3:$L$1000)="CONFIRMADO")),ROWS($A$3:A110))),"")</f>
        <v/>
      </c>
      <c r="R110" s="21" t="str">
        <f ca="1">IFERROR(INDEX(MAESTRO!R:R,_xludf.AGGREGATE(15,6,ROW(MAESTRO!$B$3:$B$1000)/((MAESTRO!$B$3:$B$1000="ACADEMICOS")*(UPPER(MAESTRO!$L$3:$L$1000)="CONFIRMADO")),ROWS($A$3:A110))),"")</f>
        <v/>
      </c>
      <c r="S110" s="21" t="str">
        <f ca="1">IFERROR(INDEX(MAESTRO!S:S,_xludf.AGGREGATE(15,6,ROW(MAESTRO!$B$3:$B$1000)/((MAESTRO!$B$3:$B$1000="ACADEMICOS")*(UPPER(MAESTRO!$L$3:$L$1000)="CONFIRMADO")),ROWS($A$3:A110))),"")</f>
        <v/>
      </c>
      <c r="T110" s="21" t="str">
        <f ca="1">IFERROR(INDEX(MAESTRO!T:T,_xludf.AGGREGATE(15,6,ROW(MAESTRO!$B$3:$B$1000)/((MAESTRO!$B$3:$B$1000="ACADEMICOS")*(UPPER(MAESTRO!$L$3:$L$1000)="CONFIRMADO")),ROWS($A$3:A110))),"")</f>
        <v/>
      </c>
      <c r="U110" s="21" t="str">
        <f ca="1">IFERROR(INDEX(MAESTRO!U:U,_xludf.AGGREGATE(15,6,ROW(MAESTRO!$B$3:$B$1000)/((MAESTRO!$B$3:$B$1000="ACADEMICOS")*(UPPER(MAESTRO!$L$3:$L$1000)="CONFIRMADO")),ROWS($A$3:A110))),"")</f>
        <v/>
      </c>
      <c r="V110" s="21" t="str">
        <f ca="1">IFERROR(INDEX(MAESTRO!V:V,_xludf.AGGREGATE(15,6,ROW(MAESTRO!$B$3:$B$1000)/((MAESTRO!$B$3:$B$1000="ACADEMICOS")*(UPPER(MAESTRO!$L$3:$L$1000)="CONFIRMADO")),ROWS($A$3:A110))),"")</f>
        <v/>
      </c>
      <c r="W110" s="21" t="str">
        <f ca="1">IFERROR(INDEX(MAESTRO!W:W,_xludf.AGGREGATE(15,6,ROW(MAESTRO!$B$3:$B$1000)/((MAESTRO!$B$3:$B$1000="ACADEMICOS")*(UPPER(MAESTRO!$L$3:$L$1000)="CONFIRMADO")),ROWS($A$3:A110))),"")</f>
        <v/>
      </c>
      <c r="X110" s="21" t="str">
        <f ca="1">IFERROR(INDEX(MAESTRO!X:X,_xludf.AGGREGATE(15,6,ROW(MAESTRO!$B$3:$B$1000)/((MAESTRO!$B$3:$B$1000="ACADEMICOS")*(UPPER(MAESTRO!$L$3:$L$1000)="CONFIRMADO")),ROWS($A$3:A110))),"")</f>
        <v/>
      </c>
    </row>
    <row r="111" spans="1:24" ht="22.05" customHeight="1">
      <c r="A111" s="10" t="str">
        <f ca="1">IFERROR(INDEX(MAESTRO!A:A,_xludf.AGGREGATE(15,6,ROW(MAESTRO!$B$3:$B$1000)/((MAESTRO!$B$3:$B$1000="ACADEMICOS")*(UPPER(MAESTRO!$L$3:$L$1000)="CONFIRMADO")),ROWS($A$3:A111))),"")</f>
        <v/>
      </c>
      <c r="B111" s="10" t="str">
        <f ca="1">IFERROR(INDEX(MAESTRO!B:B,_xludf.AGGREGATE(15,6,ROW(MAESTRO!$B$3:$B$1000)/((MAESTRO!$B$3:$B$1000="ACADEMICOS")*(UPPER(MAESTRO!$L$3:$L$1000)="CONFIRMADO")),ROWS($A$3:A111))),"")</f>
        <v/>
      </c>
      <c r="C111" s="10" t="str">
        <f ca="1">IFERROR(INDEX(MAESTRO!C:C,_xludf.AGGREGATE(15,6,ROW(MAESTRO!$B$3:$B$1000)/((MAESTRO!$B$3:$B$1000="ACADEMICOS")*(UPPER(MAESTRO!$L$3:$L$1000)="CONFIRMADO")),ROWS($A$3:A111))),"")</f>
        <v/>
      </c>
      <c r="D111" s="10" t="str">
        <f ca="1">IFERROR(INDEX(MAESTRO!D:D,_xludf.AGGREGATE(15,6,ROW(MAESTRO!$B$3:$B$1000)/((MAESTRO!$B$3:$B$1000="ACADEMICOS")*(UPPER(MAESTRO!$L$3:$L$1000)="CONFIRMADO")),ROWS($A$3:A111))),"")</f>
        <v/>
      </c>
      <c r="E111" s="10" t="str">
        <f ca="1">IFERROR(INDEX(MAESTRO!E:E,_xludf.AGGREGATE(15,6,ROW(MAESTRO!$B$3:$B$1000)/((MAESTRO!$B$3:$B$1000="ACADEMICOS")*(UPPER(MAESTRO!$L$3:$L$1000)="CONFIRMADO")),ROWS($A$3:A111))),"")</f>
        <v/>
      </c>
      <c r="F111" s="10" t="str">
        <f ca="1">IFERROR(INDEX(MAESTRO!F:F,_xludf.AGGREGATE(15,6,ROW(MAESTRO!$B$3:$B$1000)/((MAESTRO!$B$3:$B$1000="ACADEMICOS")*(UPPER(MAESTRO!$L$3:$L$1000)="CONFIRMADO")),ROWS($A$3:A111))),"")</f>
        <v/>
      </c>
      <c r="G111" s="10" t="str">
        <f ca="1">IFERROR(INDEX(MAESTRO!G:G,_xludf.AGGREGATE(15,6,ROW(MAESTRO!$B$3:$B$1000)/((MAESTRO!$B$3:$B$1000="ACADEMICOS")*(UPPER(MAESTRO!$L$3:$L$1000)="CONFIRMADO")),ROWS($A$3:A111))),"")</f>
        <v/>
      </c>
      <c r="H111" s="10" t="str">
        <f ca="1">IFERROR(INDEX(MAESTRO!H:H,_xludf.AGGREGATE(15,6,ROW(MAESTRO!$B$3:$B$1000)/((MAESTRO!$B$3:$B$1000="ACADEMICOS")*(UPPER(MAESTRO!$L$3:$L$1000)="CONFIRMADO")),ROWS($A$3:A111))),"")</f>
        <v/>
      </c>
      <c r="I111" s="10" t="str">
        <f ca="1">IFERROR(INDEX(MAESTRO!I:I,_xludf.AGGREGATE(15,6,ROW(MAESTRO!$B$3:$B$1000)/((MAESTRO!$B$3:$B$1000="ACADEMICOS")*(UPPER(MAESTRO!$L$3:$L$1000)="CONFIRMADO")),ROWS($A$3:A111))),"")</f>
        <v/>
      </c>
      <c r="J111" s="10" t="str">
        <f ca="1">IFERROR(INDEX(MAESTRO!J:J,_xludf.AGGREGATE(15,6,ROW(MAESTRO!$B$3:$B$1000)/((MAESTRO!$B$3:$B$1000="ACADEMICOS")*(UPPER(MAESTRO!$L$3:$L$1000)="CONFIRMADO")),ROWS($A$3:A111))),"")</f>
        <v/>
      </c>
      <c r="K111" s="10" t="str">
        <f ca="1">IFERROR(INDEX(MAESTRO!K:K,_xludf.AGGREGATE(15,6,ROW(MAESTRO!$B$3:$B$1000)/((MAESTRO!$B$3:$B$1000="ACADEMICOS")*(UPPER(MAESTRO!$L$3:$L$1000)="CONFIRMADO")),ROWS($A$3:A111))),"")</f>
        <v/>
      </c>
      <c r="L111" s="10" t="str">
        <f ca="1">IFERROR(INDEX(MAESTRO!L:L,_xludf.AGGREGATE(15,6,ROW(MAESTRO!$B$3:$B$1000)/((MAESTRO!$B$3:$B$1000="ACADEMICOS")*(UPPER(MAESTRO!$L$3:$L$1000)="CONFIRMADO")),ROWS($A$3:A111))),"")</f>
        <v/>
      </c>
      <c r="M111" s="10" t="str">
        <f ca="1">IFERROR(INDEX(MAESTRO!M:M,_xludf.AGGREGATE(15,6,ROW(MAESTRO!$B$3:$B$1000)/((MAESTRO!$B$3:$B$1000="ACADEMICOS")*(UPPER(MAESTRO!$L$3:$L$1000)="CONFIRMADO")),ROWS($A$3:A111))),"")</f>
        <v/>
      </c>
      <c r="N111" s="10" t="str">
        <f ca="1">IFERROR(INDEX(MAESTRO!N:N,_xludf.AGGREGATE(15,6,ROW(MAESTRO!$B$3:$B$1000)/((MAESTRO!$B$3:$B$1000="ACADEMICOS")*(UPPER(MAESTRO!$L$3:$L$1000)="CONFIRMADO")),ROWS($A$3:A111))),"")</f>
        <v/>
      </c>
      <c r="O111" s="10" t="str">
        <f ca="1">IFERROR(INDEX(MAESTRO!O:O,_xludf.AGGREGATE(15,6,ROW(MAESTRO!$B$3:$B$1000)/((MAESTRO!$B$3:$B$1000="ACADEMICOS")*(UPPER(MAESTRO!$L$3:$L$1000)="CONFIRMADO")),ROWS($A$3:A111))),"")</f>
        <v/>
      </c>
      <c r="P111" s="10" t="str">
        <f ca="1">IFERROR(INDEX(MAESTRO!P:P,_xludf.AGGREGATE(15,6,ROW(MAESTRO!$B$3:$B$1000)/((MAESTRO!$B$3:$B$1000="ACADEMICOS")*(UPPER(MAESTRO!$L$3:$L$1000)="CONFIRMADO")),ROWS($A$3:A111))),"")</f>
        <v/>
      </c>
      <c r="Q111" s="10" t="str">
        <f ca="1">IFERROR(INDEX(MAESTRO!Q:Q,_xludf.AGGREGATE(15,6,ROW(MAESTRO!$B$3:$B$1000)/((MAESTRO!$B$3:$B$1000="ACADEMICOS")*(UPPER(MAESTRO!$L$3:$L$1000)="CONFIRMADO")),ROWS($A$3:A111))),"")</f>
        <v/>
      </c>
      <c r="R111" s="10" t="str">
        <f ca="1">IFERROR(INDEX(MAESTRO!R:R,_xludf.AGGREGATE(15,6,ROW(MAESTRO!$B$3:$B$1000)/((MAESTRO!$B$3:$B$1000="ACADEMICOS")*(UPPER(MAESTRO!$L$3:$L$1000)="CONFIRMADO")),ROWS($A$3:A111))),"")</f>
        <v/>
      </c>
      <c r="S111" s="10" t="str">
        <f ca="1">IFERROR(INDEX(MAESTRO!S:S,_xludf.AGGREGATE(15,6,ROW(MAESTRO!$B$3:$B$1000)/((MAESTRO!$B$3:$B$1000="ACADEMICOS")*(UPPER(MAESTRO!$L$3:$L$1000)="CONFIRMADO")),ROWS($A$3:A111))),"")</f>
        <v/>
      </c>
      <c r="T111" s="10" t="str">
        <f ca="1">IFERROR(INDEX(MAESTRO!T:T,_xludf.AGGREGATE(15,6,ROW(MAESTRO!$B$3:$B$1000)/((MAESTRO!$B$3:$B$1000="ACADEMICOS")*(UPPER(MAESTRO!$L$3:$L$1000)="CONFIRMADO")),ROWS($A$3:A111))),"")</f>
        <v/>
      </c>
      <c r="U111" s="10" t="str">
        <f ca="1">IFERROR(INDEX(MAESTRO!U:U,_xludf.AGGREGATE(15,6,ROW(MAESTRO!$B$3:$B$1000)/((MAESTRO!$B$3:$B$1000="ACADEMICOS")*(UPPER(MAESTRO!$L$3:$L$1000)="CONFIRMADO")),ROWS($A$3:A111))),"")</f>
        <v/>
      </c>
      <c r="V111" s="10" t="str">
        <f ca="1">IFERROR(INDEX(MAESTRO!V:V,_xludf.AGGREGATE(15,6,ROW(MAESTRO!$B$3:$B$1000)/((MAESTRO!$B$3:$B$1000="ACADEMICOS")*(UPPER(MAESTRO!$L$3:$L$1000)="CONFIRMADO")),ROWS($A$3:A111))),"")</f>
        <v/>
      </c>
      <c r="W111" s="10" t="str">
        <f ca="1">IFERROR(INDEX(MAESTRO!W:W,_xludf.AGGREGATE(15,6,ROW(MAESTRO!$B$3:$B$1000)/((MAESTRO!$B$3:$B$1000="ACADEMICOS")*(UPPER(MAESTRO!$L$3:$L$1000)="CONFIRMADO")),ROWS($A$3:A111))),"")</f>
        <v/>
      </c>
      <c r="X111" s="10" t="str">
        <f ca="1">IFERROR(INDEX(MAESTRO!X:X,_xludf.AGGREGATE(15,6,ROW(MAESTRO!$B$3:$B$1000)/((MAESTRO!$B$3:$B$1000="ACADEMICOS")*(UPPER(MAESTRO!$L$3:$L$1000)="CONFIRMADO")),ROWS($A$3:A111))),"")</f>
        <v/>
      </c>
    </row>
    <row r="112" spans="1:24" ht="22.05" customHeight="1">
      <c r="A112" s="21" t="str">
        <f ca="1">IFERROR(INDEX(MAESTRO!A:A,_xludf.AGGREGATE(15,6,ROW(MAESTRO!$B$3:$B$1000)/((MAESTRO!$B$3:$B$1000="ACADEMICOS")*(UPPER(MAESTRO!$L$3:$L$1000)="CONFIRMADO")),ROWS($A$3:A112))),"")</f>
        <v/>
      </c>
      <c r="B112" s="21" t="str">
        <f ca="1">IFERROR(INDEX(MAESTRO!B:B,_xludf.AGGREGATE(15,6,ROW(MAESTRO!$B$3:$B$1000)/((MAESTRO!$B$3:$B$1000="ACADEMICOS")*(UPPER(MAESTRO!$L$3:$L$1000)="CONFIRMADO")),ROWS($A$3:A112))),"")</f>
        <v/>
      </c>
      <c r="C112" s="21" t="str">
        <f ca="1">IFERROR(INDEX(MAESTRO!C:C,_xludf.AGGREGATE(15,6,ROW(MAESTRO!$B$3:$B$1000)/((MAESTRO!$B$3:$B$1000="ACADEMICOS")*(UPPER(MAESTRO!$L$3:$L$1000)="CONFIRMADO")),ROWS($A$3:A112))),"")</f>
        <v/>
      </c>
      <c r="D112" s="21" t="str">
        <f ca="1">IFERROR(INDEX(MAESTRO!D:D,_xludf.AGGREGATE(15,6,ROW(MAESTRO!$B$3:$B$1000)/((MAESTRO!$B$3:$B$1000="ACADEMICOS")*(UPPER(MAESTRO!$L$3:$L$1000)="CONFIRMADO")),ROWS($A$3:A112))),"")</f>
        <v/>
      </c>
      <c r="E112" s="21" t="str">
        <f ca="1">IFERROR(INDEX(MAESTRO!E:E,_xludf.AGGREGATE(15,6,ROW(MAESTRO!$B$3:$B$1000)/((MAESTRO!$B$3:$B$1000="ACADEMICOS")*(UPPER(MAESTRO!$L$3:$L$1000)="CONFIRMADO")),ROWS($A$3:A112))),"")</f>
        <v/>
      </c>
      <c r="F112" s="21" t="str">
        <f ca="1">IFERROR(INDEX(MAESTRO!F:F,_xludf.AGGREGATE(15,6,ROW(MAESTRO!$B$3:$B$1000)/((MAESTRO!$B$3:$B$1000="ACADEMICOS")*(UPPER(MAESTRO!$L$3:$L$1000)="CONFIRMADO")),ROWS($A$3:A112))),"")</f>
        <v/>
      </c>
      <c r="G112" s="21" t="str">
        <f ca="1">IFERROR(INDEX(MAESTRO!G:G,_xludf.AGGREGATE(15,6,ROW(MAESTRO!$B$3:$B$1000)/((MAESTRO!$B$3:$B$1000="ACADEMICOS")*(UPPER(MAESTRO!$L$3:$L$1000)="CONFIRMADO")),ROWS($A$3:A112))),"")</f>
        <v/>
      </c>
      <c r="H112" s="21" t="str">
        <f ca="1">IFERROR(INDEX(MAESTRO!H:H,_xludf.AGGREGATE(15,6,ROW(MAESTRO!$B$3:$B$1000)/((MAESTRO!$B$3:$B$1000="ACADEMICOS")*(UPPER(MAESTRO!$L$3:$L$1000)="CONFIRMADO")),ROWS($A$3:A112))),"")</f>
        <v/>
      </c>
      <c r="I112" s="21" t="str">
        <f ca="1">IFERROR(INDEX(MAESTRO!I:I,_xludf.AGGREGATE(15,6,ROW(MAESTRO!$B$3:$B$1000)/((MAESTRO!$B$3:$B$1000="ACADEMICOS")*(UPPER(MAESTRO!$L$3:$L$1000)="CONFIRMADO")),ROWS($A$3:A112))),"")</f>
        <v/>
      </c>
      <c r="J112" s="21" t="str">
        <f ca="1">IFERROR(INDEX(MAESTRO!J:J,_xludf.AGGREGATE(15,6,ROW(MAESTRO!$B$3:$B$1000)/((MAESTRO!$B$3:$B$1000="ACADEMICOS")*(UPPER(MAESTRO!$L$3:$L$1000)="CONFIRMADO")),ROWS($A$3:A112))),"")</f>
        <v/>
      </c>
      <c r="K112" s="21" t="str">
        <f ca="1">IFERROR(INDEX(MAESTRO!K:K,_xludf.AGGREGATE(15,6,ROW(MAESTRO!$B$3:$B$1000)/((MAESTRO!$B$3:$B$1000="ACADEMICOS")*(UPPER(MAESTRO!$L$3:$L$1000)="CONFIRMADO")),ROWS($A$3:A112))),"")</f>
        <v/>
      </c>
      <c r="L112" s="21" t="str">
        <f ca="1">IFERROR(INDEX(MAESTRO!L:L,_xludf.AGGREGATE(15,6,ROW(MAESTRO!$B$3:$B$1000)/((MAESTRO!$B$3:$B$1000="ACADEMICOS")*(UPPER(MAESTRO!$L$3:$L$1000)="CONFIRMADO")),ROWS($A$3:A112))),"")</f>
        <v/>
      </c>
      <c r="M112" s="21" t="str">
        <f ca="1">IFERROR(INDEX(MAESTRO!M:M,_xludf.AGGREGATE(15,6,ROW(MAESTRO!$B$3:$B$1000)/((MAESTRO!$B$3:$B$1000="ACADEMICOS")*(UPPER(MAESTRO!$L$3:$L$1000)="CONFIRMADO")),ROWS($A$3:A112))),"")</f>
        <v/>
      </c>
      <c r="N112" s="21" t="str">
        <f ca="1">IFERROR(INDEX(MAESTRO!N:N,_xludf.AGGREGATE(15,6,ROW(MAESTRO!$B$3:$B$1000)/((MAESTRO!$B$3:$B$1000="ACADEMICOS")*(UPPER(MAESTRO!$L$3:$L$1000)="CONFIRMADO")),ROWS($A$3:A112))),"")</f>
        <v/>
      </c>
      <c r="O112" s="21" t="str">
        <f ca="1">IFERROR(INDEX(MAESTRO!O:O,_xludf.AGGREGATE(15,6,ROW(MAESTRO!$B$3:$B$1000)/((MAESTRO!$B$3:$B$1000="ACADEMICOS")*(UPPER(MAESTRO!$L$3:$L$1000)="CONFIRMADO")),ROWS($A$3:A112))),"")</f>
        <v/>
      </c>
      <c r="P112" s="21" t="str">
        <f ca="1">IFERROR(INDEX(MAESTRO!P:P,_xludf.AGGREGATE(15,6,ROW(MAESTRO!$B$3:$B$1000)/((MAESTRO!$B$3:$B$1000="ACADEMICOS")*(UPPER(MAESTRO!$L$3:$L$1000)="CONFIRMADO")),ROWS($A$3:A112))),"")</f>
        <v/>
      </c>
      <c r="Q112" s="21" t="str">
        <f ca="1">IFERROR(INDEX(MAESTRO!Q:Q,_xludf.AGGREGATE(15,6,ROW(MAESTRO!$B$3:$B$1000)/((MAESTRO!$B$3:$B$1000="ACADEMICOS")*(UPPER(MAESTRO!$L$3:$L$1000)="CONFIRMADO")),ROWS($A$3:A112))),"")</f>
        <v/>
      </c>
      <c r="R112" s="21" t="str">
        <f ca="1">IFERROR(INDEX(MAESTRO!R:R,_xludf.AGGREGATE(15,6,ROW(MAESTRO!$B$3:$B$1000)/((MAESTRO!$B$3:$B$1000="ACADEMICOS")*(UPPER(MAESTRO!$L$3:$L$1000)="CONFIRMADO")),ROWS($A$3:A112))),"")</f>
        <v/>
      </c>
      <c r="S112" s="21" t="str">
        <f ca="1">IFERROR(INDEX(MAESTRO!S:S,_xludf.AGGREGATE(15,6,ROW(MAESTRO!$B$3:$B$1000)/((MAESTRO!$B$3:$B$1000="ACADEMICOS")*(UPPER(MAESTRO!$L$3:$L$1000)="CONFIRMADO")),ROWS($A$3:A112))),"")</f>
        <v/>
      </c>
      <c r="T112" s="21" t="str">
        <f ca="1">IFERROR(INDEX(MAESTRO!T:T,_xludf.AGGREGATE(15,6,ROW(MAESTRO!$B$3:$B$1000)/((MAESTRO!$B$3:$B$1000="ACADEMICOS")*(UPPER(MAESTRO!$L$3:$L$1000)="CONFIRMADO")),ROWS($A$3:A112))),"")</f>
        <v/>
      </c>
      <c r="U112" s="21" t="str">
        <f ca="1">IFERROR(INDEX(MAESTRO!U:U,_xludf.AGGREGATE(15,6,ROW(MAESTRO!$B$3:$B$1000)/((MAESTRO!$B$3:$B$1000="ACADEMICOS")*(UPPER(MAESTRO!$L$3:$L$1000)="CONFIRMADO")),ROWS($A$3:A112))),"")</f>
        <v/>
      </c>
      <c r="V112" s="21" t="str">
        <f ca="1">IFERROR(INDEX(MAESTRO!V:V,_xludf.AGGREGATE(15,6,ROW(MAESTRO!$B$3:$B$1000)/((MAESTRO!$B$3:$B$1000="ACADEMICOS")*(UPPER(MAESTRO!$L$3:$L$1000)="CONFIRMADO")),ROWS($A$3:A112))),"")</f>
        <v/>
      </c>
      <c r="W112" s="21" t="str">
        <f ca="1">IFERROR(INDEX(MAESTRO!W:W,_xludf.AGGREGATE(15,6,ROW(MAESTRO!$B$3:$B$1000)/((MAESTRO!$B$3:$B$1000="ACADEMICOS")*(UPPER(MAESTRO!$L$3:$L$1000)="CONFIRMADO")),ROWS($A$3:A112))),"")</f>
        <v/>
      </c>
      <c r="X112" s="21" t="str">
        <f ca="1">IFERROR(INDEX(MAESTRO!X:X,_xludf.AGGREGATE(15,6,ROW(MAESTRO!$B$3:$B$1000)/((MAESTRO!$B$3:$B$1000="ACADEMICOS")*(UPPER(MAESTRO!$L$3:$L$1000)="CONFIRMADO")),ROWS($A$3:A112))),"")</f>
        <v/>
      </c>
    </row>
    <row r="113" spans="1:24" ht="22.05" customHeight="1">
      <c r="A113" s="10" t="str">
        <f ca="1">IFERROR(INDEX(MAESTRO!A:A,_xludf.AGGREGATE(15,6,ROW(MAESTRO!$B$3:$B$1000)/((MAESTRO!$B$3:$B$1000="ACADEMICOS")*(UPPER(MAESTRO!$L$3:$L$1000)="CONFIRMADO")),ROWS($A$3:A113))),"")</f>
        <v/>
      </c>
      <c r="B113" s="10" t="str">
        <f ca="1">IFERROR(INDEX(MAESTRO!B:B,_xludf.AGGREGATE(15,6,ROW(MAESTRO!$B$3:$B$1000)/((MAESTRO!$B$3:$B$1000="ACADEMICOS")*(UPPER(MAESTRO!$L$3:$L$1000)="CONFIRMADO")),ROWS($A$3:A113))),"")</f>
        <v/>
      </c>
      <c r="C113" s="10" t="str">
        <f ca="1">IFERROR(INDEX(MAESTRO!C:C,_xludf.AGGREGATE(15,6,ROW(MAESTRO!$B$3:$B$1000)/((MAESTRO!$B$3:$B$1000="ACADEMICOS")*(UPPER(MAESTRO!$L$3:$L$1000)="CONFIRMADO")),ROWS($A$3:A113))),"")</f>
        <v/>
      </c>
      <c r="D113" s="10" t="str">
        <f ca="1">IFERROR(INDEX(MAESTRO!D:D,_xludf.AGGREGATE(15,6,ROW(MAESTRO!$B$3:$B$1000)/((MAESTRO!$B$3:$B$1000="ACADEMICOS")*(UPPER(MAESTRO!$L$3:$L$1000)="CONFIRMADO")),ROWS($A$3:A113))),"")</f>
        <v/>
      </c>
      <c r="E113" s="10" t="str">
        <f ca="1">IFERROR(INDEX(MAESTRO!E:E,_xludf.AGGREGATE(15,6,ROW(MAESTRO!$B$3:$B$1000)/((MAESTRO!$B$3:$B$1000="ACADEMICOS")*(UPPER(MAESTRO!$L$3:$L$1000)="CONFIRMADO")),ROWS($A$3:A113))),"")</f>
        <v/>
      </c>
      <c r="F113" s="10" t="str">
        <f ca="1">IFERROR(INDEX(MAESTRO!F:F,_xludf.AGGREGATE(15,6,ROW(MAESTRO!$B$3:$B$1000)/((MAESTRO!$B$3:$B$1000="ACADEMICOS")*(UPPER(MAESTRO!$L$3:$L$1000)="CONFIRMADO")),ROWS($A$3:A113))),"")</f>
        <v/>
      </c>
      <c r="G113" s="10" t="str">
        <f ca="1">IFERROR(INDEX(MAESTRO!G:G,_xludf.AGGREGATE(15,6,ROW(MAESTRO!$B$3:$B$1000)/((MAESTRO!$B$3:$B$1000="ACADEMICOS")*(UPPER(MAESTRO!$L$3:$L$1000)="CONFIRMADO")),ROWS($A$3:A113))),"")</f>
        <v/>
      </c>
      <c r="H113" s="10" t="str">
        <f ca="1">IFERROR(INDEX(MAESTRO!H:H,_xludf.AGGREGATE(15,6,ROW(MAESTRO!$B$3:$B$1000)/((MAESTRO!$B$3:$B$1000="ACADEMICOS")*(UPPER(MAESTRO!$L$3:$L$1000)="CONFIRMADO")),ROWS($A$3:A113))),"")</f>
        <v/>
      </c>
      <c r="I113" s="10" t="str">
        <f ca="1">IFERROR(INDEX(MAESTRO!I:I,_xludf.AGGREGATE(15,6,ROW(MAESTRO!$B$3:$B$1000)/((MAESTRO!$B$3:$B$1000="ACADEMICOS")*(UPPER(MAESTRO!$L$3:$L$1000)="CONFIRMADO")),ROWS($A$3:A113))),"")</f>
        <v/>
      </c>
      <c r="J113" s="10" t="str">
        <f ca="1">IFERROR(INDEX(MAESTRO!J:J,_xludf.AGGREGATE(15,6,ROW(MAESTRO!$B$3:$B$1000)/((MAESTRO!$B$3:$B$1000="ACADEMICOS")*(UPPER(MAESTRO!$L$3:$L$1000)="CONFIRMADO")),ROWS($A$3:A113))),"")</f>
        <v/>
      </c>
      <c r="K113" s="10" t="str">
        <f ca="1">IFERROR(INDEX(MAESTRO!K:K,_xludf.AGGREGATE(15,6,ROW(MAESTRO!$B$3:$B$1000)/((MAESTRO!$B$3:$B$1000="ACADEMICOS")*(UPPER(MAESTRO!$L$3:$L$1000)="CONFIRMADO")),ROWS($A$3:A113))),"")</f>
        <v/>
      </c>
      <c r="L113" s="10" t="str">
        <f ca="1">IFERROR(INDEX(MAESTRO!L:L,_xludf.AGGREGATE(15,6,ROW(MAESTRO!$B$3:$B$1000)/((MAESTRO!$B$3:$B$1000="ACADEMICOS")*(UPPER(MAESTRO!$L$3:$L$1000)="CONFIRMADO")),ROWS($A$3:A113))),"")</f>
        <v/>
      </c>
      <c r="M113" s="10" t="str">
        <f ca="1">IFERROR(INDEX(MAESTRO!M:M,_xludf.AGGREGATE(15,6,ROW(MAESTRO!$B$3:$B$1000)/((MAESTRO!$B$3:$B$1000="ACADEMICOS")*(UPPER(MAESTRO!$L$3:$L$1000)="CONFIRMADO")),ROWS($A$3:A113))),"")</f>
        <v/>
      </c>
      <c r="N113" s="10" t="str">
        <f ca="1">IFERROR(INDEX(MAESTRO!N:N,_xludf.AGGREGATE(15,6,ROW(MAESTRO!$B$3:$B$1000)/((MAESTRO!$B$3:$B$1000="ACADEMICOS")*(UPPER(MAESTRO!$L$3:$L$1000)="CONFIRMADO")),ROWS($A$3:A113))),"")</f>
        <v/>
      </c>
      <c r="O113" s="10" t="str">
        <f ca="1">IFERROR(INDEX(MAESTRO!O:O,_xludf.AGGREGATE(15,6,ROW(MAESTRO!$B$3:$B$1000)/((MAESTRO!$B$3:$B$1000="ACADEMICOS")*(UPPER(MAESTRO!$L$3:$L$1000)="CONFIRMADO")),ROWS($A$3:A113))),"")</f>
        <v/>
      </c>
      <c r="P113" s="10" t="str">
        <f ca="1">IFERROR(INDEX(MAESTRO!P:P,_xludf.AGGREGATE(15,6,ROW(MAESTRO!$B$3:$B$1000)/((MAESTRO!$B$3:$B$1000="ACADEMICOS")*(UPPER(MAESTRO!$L$3:$L$1000)="CONFIRMADO")),ROWS($A$3:A113))),"")</f>
        <v/>
      </c>
      <c r="Q113" s="10" t="str">
        <f ca="1">IFERROR(INDEX(MAESTRO!Q:Q,_xludf.AGGREGATE(15,6,ROW(MAESTRO!$B$3:$B$1000)/((MAESTRO!$B$3:$B$1000="ACADEMICOS")*(UPPER(MAESTRO!$L$3:$L$1000)="CONFIRMADO")),ROWS($A$3:A113))),"")</f>
        <v/>
      </c>
      <c r="R113" s="10" t="str">
        <f ca="1">IFERROR(INDEX(MAESTRO!R:R,_xludf.AGGREGATE(15,6,ROW(MAESTRO!$B$3:$B$1000)/((MAESTRO!$B$3:$B$1000="ACADEMICOS")*(UPPER(MAESTRO!$L$3:$L$1000)="CONFIRMADO")),ROWS($A$3:A113))),"")</f>
        <v/>
      </c>
      <c r="S113" s="10" t="str">
        <f ca="1">IFERROR(INDEX(MAESTRO!S:S,_xludf.AGGREGATE(15,6,ROW(MAESTRO!$B$3:$B$1000)/((MAESTRO!$B$3:$B$1000="ACADEMICOS")*(UPPER(MAESTRO!$L$3:$L$1000)="CONFIRMADO")),ROWS($A$3:A113))),"")</f>
        <v/>
      </c>
      <c r="T113" s="10" t="str">
        <f ca="1">IFERROR(INDEX(MAESTRO!T:T,_xludf.AGGREGATE(15,6,ROW(MAESTRO!$B$3:$B$1000)/((MAESTRO!$B$3:$B$1000="ACADEMICOS")*(UPPER(MAESTRO!$L$3:$L$1000)="CONFIRMADO")),ROWS($A$3:A113))),"")</f>
        <v/>
      </c>
      <c r="U113" s="10" t="str">
        <f ca="1">IFERROR(INDEX(MAESTRO!U:U,_xludf.AGGREGATE(15,6,ROW(MAESTRO!$B$3:$B$1000)/((MAESTRO!$B$3:$B$1000="ACADEMICOS")*(UPPER(MAESTRO!$L$3:$L$1000)="CONFIRMADO")),ROWS($A$3:A113))),"")</f>
        <v/>
      </c>
      <c r="V113" s="10" t="str">
        <f ca="1">IFERROR(INDEX(MAESTRO!V:V,_xludf.AGGREGATE(15,6,ROW(MAESTRO!$B$3:$B$1000)/((MAESTRO!$B$3:$B$1000="ACADEMICOS")*(UPPER(MAESTRO!$L$3:$L$1000)="CONFIRMADO")),ROWS($A$3:A113))),"")</f>
        <v/>
      </c>
      <c r="W113" s="10" t="str">
        <f ca="1">IFERROR(INDEX(MAESTRO!W:W,_xludf.AGGREGATE(15,6,ROW(MAESTRO!$B$3:$B$1000)/((MAESTRO!$B$3:$B$1000="ACADEMICOS")*(UPPER(MAESTRO!$L$3:$L$1000)="CONFIRMADO")),ROWS($A$3:A113))),"")</f>
        <v/>
      </c>
      <c r="X113" s="10" t="str">
        <f ca="1">IFERROR(INDEX(MAESTRO!X:X,_xludf.AGGREGATE(15,6,ROW(MAESTRO!$B$3:$B$1000)/((MAESTRO!$B$3:$B$1000="ACADEMICOS")*(UPPER(MAESTRO!$L$3:$L$1000)="CONFIRMADO")),ROWS($A$3:A113))),"")</f>
        <v/>
      </c>
    </row>
    <row r="114" spans="1:24" ht="22.05" customHeight="1">
      <c r="A114" s="21" t="str">
        <f ca="1">IFERROR(INDEX(MAESTRO!A:A,_xludf.AGGREGATE(15,6,ROW(MAESTRO!$B$3:$B$1000)/((MAESTRO!$B$3:$B$1000="ACADEMICOS")*(UPPER(MAESTRO!$L$3:$L$1000)="CONFIRMADO")),ROWS($A$3:A114))),"")</f>
        <v/>
      </c>
      <c r="B114" s="21" t="str">
        <f ca="1">IFERROR(INDEX(MAESTRO!B:B,_xludf.AGGREGATE(15,6,ROW(MAESTRO!$B$3:$B$1000)/((MAESTRO!$B$3:$B$1000="ACADEMICOS")*(UPPER(MAESTRO!$L$3:$L$1000)="CONFIRMADO")),ROWS($A$3:A114))),"")</f>
        <v/>
      </c>
      <c r="C114" s="21" t="str">
        <f ca="1">IFERROR(INDEX(MAESTRO!C:C,_xludf.AGGREGATE(15,6,ROW(MAESTRO!$B$3:$B$1000)/((MAESTRO!$B$3:$B$1000="ACADEMICOS")*(UPPER(MAESTRO!$L$3:$L$1000)="CONFIRMADO")),ROWS($A$3:A114))),"")</f>
        <v/>
      </c>
      <c r="D114" s="21" t="str">
        <f ca="1">IFERROR(INDEX(MAESTRO!D:D,_xludf.AGGREGATE(15,6,ROW(MAESTRO!$B$3:$B$1000)/((MAESTRO!$B$3:$B$1000="ACADEMICOS")*(UPPER(MAESTRO!$L$3:$L$1000)="CONFIRMADO")),ROWS($A$3:A114))),"")</f>
        <v/>
      </c>
      <c r="E114" s="21" t="str">
        <f ca="1">IFERROR(INDEX(MAESTRO!E:E,_xludf.AGGREGATE(15,6,ROW(MAESTRO!$B$3:$B$1000)/((MAESTRO!$B$3:$B$1000="ACADEMICOS")*(UPPER(MAESTRO!$L$3:$L$1000)="CONFIRMADO")),ROWS($A$3:A114))),"")</f>
        <v/>
      </c>
      <c r="F114" s="21" t="str">
        <f ca="1">IFERROR(INDEX(MAESTRO!F:F,_xludf.AGGREGATE(15,6,ROW(MAESTRO!$B$3:$B$1000)/((MAESTRO!$B$3:$B$1000="ACADEMICOS")*(UPPER(MAESTRO!$L$3:$L$1000)="CONFIRMADO")),ROWS($A$3:A114))),"")</f>
        <v/>
      </c>
      <c r="G114" s="21" t="str">
        <f ca="1">IFERROR(INDEX(MAESTRO!G:G,_xludf.AGGREGATE(15,6,ROW(MAESTRO!$B$3:$B$1000)/((MAESTRO!$B$3:$B$1000="ACADEMICOS")*(UPPER(MAESTRO!$L$3:$L$1000)="CONFIRMADO")),ROWS($A$3:A114))),"")</f>
        <v/>
      </c>
      <c r="H114" s="21" t="str">
        <f ca="1">IFERROR(INDEX(MAESTRO!H:H,_xludf.AGGREGATE(15,6,ROW(MAESTRO!$B$3:$B$1000)/((MAESTRO!$B$3:$B$1000="ACADEMICOS")*(UPPER(MAESTRO!$L$3:$L$1000)="CONFIRMADO")),ROWS($A$3:A114))),"")</f>
        <v/>
      </c>
      <c r="I114" s="21" t="str">
        <f ca="1">IFERROR(INDEX(MAESTRO!I:I,_xludf.AGGREGATE(15,6,ROW(MAESTRO!$B$3:$B$1000)/((MAESTRO!$B$3:$B$1000="ACADEMICOS")*(UPPER(MAESTRO!$L$3:$L$1000)="CONFIRMADO")),ROWS($A$3:A114))),"")</f>
        <v/>
      </c>
      <c r="J114" s="21" t="str">
        <f ca="1">IFERROR(INDEX(MAESTRO!J:J,_xludf.AGGREGATE(15,6,ROW(MAESTRO!$B$3:$B$1000)/((MAESTRO!$B$3:$B$1000="ACADEMICOS")*(UPPER(MAESTRO!$L$3:$L$1000)="CONFIRMADO")),ROWS($A$3:A114))),"")</f>
        <v/>
      </c>
      <c r="K114" s="21" t="str">
        <f ca="1">IFERROR(INDEX(MAESTRO!K:K,_xludf.AGGREGATE(15,6,ROW(MAESTRO!$B$3:$B$1000)/((MAESTRO!$B$3:$B$1000="ACADEMICOS")*(UPPER(MAESTRO!$L$3:$L$1000)="CONFIRMADO")),ROWS($A$3:A114))),"")</f>
        <v/>
      </c>
      <c r="L114" s="21" t="str">
        <f ca="1">IFERROR(INDEX(MAESTRO!L:L,_xludf.AGGREGATE(15,6,ROW(MAESTRO!$B$3:$B$1000)/((MAESTRO!$B$3:$B$1000="ACADEMICOS")*(UPPER(MAESTRO!$L$3:$L$1000)="CONFIRMADO")),ROWS($A$3:A114))),"")</f>
        <v/>
      </c>
      <c r="M114" s="21" t="str">
        <f ca="1">IFERROR(INDEX(MAESTRO!M:M,_xludf.AGGREGATE(15,6,ROW(MAESTRO!$B$3:$B$1000)/((MAESTRO!$B$3:$B$1000="ACADEMICOS")*(UPPER(MAESTRO!$L$3:$L$1000)="CONFIRMADO")),ROWS($A$3:A114))),"")</f>
        <v/>
      </c>
      <c r="N114" s="21" t="str">
        <f ca="1">IFERROR(INDEX(MAESTRO!N:N,_xludf.AGGREGATE(15,6,ROW(MAESTRO!$B$3:$B$1000)/((MAESTRO!$B$3:$B$1000="ACADEMICOS")*(UPPER(MAESTRO!$L$3:$L$1000)="CONFIRMADO")),ROWS($A$3:A114))),"")</f>
        <v/>
      </c>
      <c r="O114" s="21" t="str">
        <f ca="1">IFERROR(INDEX(MAESTRO!O:O,_xludf.AGGREGATE(15,6,ROW(MAESTRO!$B$3:$B$1000)/((MAESTRO!$B$3:$B$1000="ACADEMICOS")*(UPPER(MAESTRO!$L$3:$L$1000)="CONFIRMADO")),ROWS($A$3:A114))),"")</f>
        <v/>
      </c>
      <c r="P114" s="21" t="str">
        <f ca="1">IFERROR(INDEX(MAESTRO!P:P,_xludf.AGGREGATE(15,6,ROW(MAESTRO!$B$3:$B$1000)/((MAESTRO!$B$3:$B$1000="ACADEMICOS")*(UPPER(MAESTRO!$L$3:$L$1000)="CONFIRMADO")),ROWS($A$3:A114))),"")</f>
        <v/>
      </c>
      <c r="Q114" s="21" t="str">
        <f ca="1">IFERROR(INDEX(MAESTRO!Q:Q,_xludf.AGGREGATE(15,6,ROW(MAESTRO!$B$3:$B$1000)/((MAESTRO!$B$3:$B$1000="ACADEMICOS")*(UPPER(MAESTRO!$L$3:$L$1000)="CONFIRMADO")),ROWS($A$3:A114))),"")</f>
        <v/>
      </c>
      <c r="R114" s="21" t="str">
        <f ca="1">IFERROR(INDEX(MAESTRO!R:R,_xludf.AGGREGATE(15,6,ROW(MAESTRO!$B$3:$B$1000)/((MAESTRO!$B$3:$B$1000="ACADEMICOS")*(UPPER(MAESTRO!$L$3:$L$1000)="CONFIRMADO")),ROWS($A$3:A114))),"")</f>
        <v/>
      </c>
      <c r="S114" s="21" t="str">
        <f ca="1">IFERROR(INDEX(MAESTRO!S:S,_xludf.AGGREGATE(15,6,ROW(MAESTRO!$B$3:$B$1000)/((MAESTRO!$B$3:$B$1000="ACADEMICOS")*(UPPER(MAESTRO!$L$3:$L$1000)="CONFIRMADO")),ROWS($A$3:A114))),"")</f>
        <v/>
      </c>
      <c r="T114" s="21" t="str">
        <f ca="1">IFERROR(INDEX(MAESTRO!T:T,_xludf.AGGREGATE(15,6,ROW(MAESTRO!$B$3:$B$1000)/((MAESTRO!$B$3:$B$1000="ACADEMICOS")*(UPPER(MAESTRO!$L$3:$L$1000)="CONFIRMADO")),ROWS($A$3:A114))),"")</f>
        <v/>
      </c>
      <c r="U114" s="21" t="str">
        <f ca="1">IFERROR(INDEX(MAESTRO!U:U,_xludf.AGGREGATE(15,6,ROW(MAESTRO!$B$3:$B$1000)/((MAESTRO!$B$3:$B$1000="ACADEMICOS")*(UPPER(MAESTRO!$L$3:$L$1000)="CONFIRMADO")),ROWS($A$3:A114))),"")</f>
        <v/>
      </c>
      <c r="V114" s="21" t="str">
        <f ca="1">IFERROR(INDEX(MAESTRO!V:V,_xludf.AGGREGATE(15,6,ROW(MAESTRO!$B$3:$B$1000)/((MAESTRO!$B$3:$B$1000="ACADEMICOS")*(UPPER(MAESTRO!$L$3:$L$1000)="CONFIRMADO")),ROWS($A$3:A114))),"")</f>
        <v/>
      </c>
      <c r="W114" s="21" t="str">
        <f ca="1">IFERROR(INDEX(MAESTRO!W:W,_xludf.AGGREGATE(15,6,ROW(MAESTRO!$B$3:$B$1000)/((MAESTRO!$B$3:$B$1000="ACADEMICOS")*(UPPER(MAESTRO!$L$3:$L$1000)="CONFIRMADO")),ROWS($A$3:A114))),"")</f>
        <v/>
      </c>
      <c r="X114" s="21" t="str">
        <f ca="1">IFERROR(INDEX(MAESTRO!X:X,_xludf.AGGREGATE(15,6,ROW(MAESTRO!$B$3:$B$1000)/((MAESTRO!$B$3:$B$1000="ACADEMICOS")*(UPPER(MAESTRO!$L$3:$L$1000)="CONFIRMADO")),ROWS($A$3:A114))),"")</f>
        <v/>
      </c>
    </row>
    <row r="115" spans="1:24" ht="22.05" customHeight="1">
      <c r="A115" s="10" t="str">
        <f ca="1">IFERROR(INDEX(MAESTRO!A:A,_xludf.AGGREGATE(15,6,ROW(MAESTRO!$B$3:$B$1000)/((MAESTRO!$B$3:$B$1000="ACADEMICOS")*(UPPER(MAESTRO!$L$3:$L$1000)="CONFIRMADO")),ROWS($A$3:A115))),"")</f>
        <v/>
      </c>
      <c r="B115" s="10" t="str">
        <f ca="1">IFERROR(INDEX(MAESTRO!B:B,_xludf.AGGREGATE(15,6,ROW(MAESTRO!$B$3:$B$1000)/((MAESTRO!$B$3:$B$1000="ACADEMICOS")*(UPPER(MAESTRO!$L$3:$L$1000)="CONFIRMADO")),ROWS($A$3:A115))),"")</f>
        <v/>
      </c>
      <c r="C115" s="10" t="str">
        <f ca="1">IFERROR(INDEX(MAESTRO!C:C,_xludf.AGGREGATE(15,6,ROW(MAESTRO!$B$3:$B$1000)/((MAESTRO!$B$3:$B$1000="ACADEMICOS")*(UPPER(MAESTRO!$L$3:$L$1000)="CONFIRMADO")),ROWS($A$3:A115))),"")</f>
        <v/>
      </c>
      <c r="D115" s="10" t="str">
        <f ca="1">IFERROR(INDEX(MAESTRO!D:D,_xludf.AGGREGATE(15,6,ROW(MAESTRO!$B$3:$B$1000)/((MAESTRO!$B$3:$B$1000="ACADEMICOS")*(UPPER(MAESTRO!$L$3:$L$1000)="CONFIRMADO")),ROWS($A$3:A115))),"")</f>
        <v/>
      </c>
      <c r="E115" s="10" t="str">
        <f ca="1">IFERROR(INDEX(MAESTRO!E:E,_xludf.AGGREGATE(15,6,ROW(MAESTRO!$B$3:$B$1000)/((MAESTRO!$B$3:$B$1000="ACADEMICOS")*(UPPER(MAESTRO!$L$3:$L$1000)="CONFIRMADO")),ROWS($A$3:A115))),"")</f>
        <v/>
      </c>
      <c r="F115" s="10" t="str">
        <f ca="1">IFERROR(INDEX(MAESTRO!F:F,_xludf.AGGREGATE(15,6,ROW(MAESTRO!$B$3:$B$1000)/((MAESTRO!$B$3:$B$1000="ACADEMICOS")*(UPPER(MAESTRO!$L$3:$L$1000)="CONFIRMADO")),ROWS($A$3:A115))),"")</f>
        <v/>
      </c>
      <c r="G115" s="10" t="str">
        <f ca="1">IFERROR(INDEX(MAESTRO!G:G,_xludf.AGGREGATE(15,6,ROW(MAESTRO!$B$3:$B$1000)/((MAESTRO!$B$3:$B$1000="ACADEMICOS")*(UPPER(MAESTRO!$L$3:$L$1000)="CONFIRMADO")),ROWS($A$3:A115))),"")</f>
        <v/>
      </c>
      <c r="H115" s="10" t="str">
        <f ca="1">IFERROR(INDEX(MAESTRO!H:H,_xludf.AGGREGATE(15,6,ROW(MAESTRO!$B$3:$B$1000)/((MAESTRO!$B$3:$B$1000="ACADEMICOS")*(UPPER(MAESTRO!$L$3:$L$1000)="CONFIRMADO")),ROWS($A$3:A115))),"")</f>
        <v/>
      </c>
      <c r="I115" s="10" t="str">
        <f ca="1">IFERROR(INDEX(MAESTRO!I:I,_xludf.AGGREGATE(15,6,ROW(MAESTRO!$B$3:$B$1000)/((MAESTRO!$B$3:$B$1000="ACADEMICOS")*(UPPER(MAESTRO!$L$3:$L$1000)="CONFIRMADO")),ROWS($A$3:A115))),"")</f>
        <v/>
      </c>
      <c r="J115" s="10" t="str">
        <f ca="1">IFERROR(INDEX(MAESTRO!J:J,_xludf.AGGREGATE(15,6,ROW(MAESTRO!$B$3:$B$1000)/((MAESTRO!$B$3:$B$1000="ACADEMICOS")*(UPPER(MAESTRO!$L$3:$L$1000)="CONFIRMADO")),ROWS($A$3:A115))),"")</f>
        <v/>
      </c>
      <c r="K115" s="10" t="str">
        <f ca="1">IFERROR(INDEX(MAESTRO!K:K,_xludf.AGGREGATE(15,6,ROW(MAESTRO!$B$3:$B$1000)/((MAESTRO!$B$3:$B$1000="ACADEMICOS")*(UPPER(MAESTRO!$L$3:$L$1000)="CONFIRMADO")),ROWS($A$3:A115))),"")</f>
        <v/>
      </c>
      <c r="L115" s="10" t="str">
        <f ca="1">IFERROR(INDEX(MAESTRO!L:L,_xludf.AGGREGATE(15,6,ROW(MAESTRO!$B$3:$B$1000)/((MAESTRO!$B$3:$B$1000="ACADEMICOS")*(UPPER(MAESTRO!$L$3:$L$1000)="CONFIRMADO")),ROWS($A$3:A115))),"")</f>
        <v/>
      </c>
      <c r="M115" s="10" t="str">
        <f ca="1">IFERROR(INDEX(MAESTRO!M:M,_xludf.AGGREGATE(15,6,ROW(MAESTRO!$B$3:$B$1000)/((MAESTRO!$B$3:$B$1000="ACADEMICOS")*(UPPER(MAESTRO!$L$3:$L$1000)="CONFIRMADO")),ROWS($A$3:A115))),"")</f>
        <v/>
      </c>
      <c r="N115" s="10" t="str">
        <f ca="1">IFERROR(INDEX(MAESTRO!N:N,_xludf.AGGREGATE(15,6,ROW(MAESTRO!$B$3:$B$1000)/((MAESTRO!$B$3:$B$1000="ACADEMICOS")*(UPPER(MAESTRO!$L$3:$L$1000)="CONFIRMADO")),ROWS($A$3:A115))),"")</f>
        <v/>
      </c>
      <c r="O115" s="10" t="str">
        <f ca="1">IFERROR(INDEX(MAESTRO!O:O,_xludf.AGGREGATE(15,6,ROW(MAESTRO!$B$3:$B$1000)/((MAESTRO!$B$3:$B$1000="ACADEMICOS")*(UPPER(MAESTRO!$L$3:$L$1000)="CONFIRMADO")),ROWS($A$3:A115))),"")</f>
        <v/>
      </c>
      <c r="P115" s="10" t="str">
        <f ca="1">IFERROR(INDEX(MAESTRO!P:P,_xludf.AGGREGATE(15,6,ROW(MAESTRO!$B$3:$B$1000)/((MAESTRO!$B$3:$B$1000="ACADEMICOS")*(UPPER(MAESTRO!$L$3:$L$1000)="CONFIRMADO")),ROWS($A$3:A115))),"")</f>
        <v/>
      </c>
      <c r="Q115" s="10" t="str">
        <f ca="1">IFERROR(INDEX(MAESTRO!Q:Q,_xludf.AGGREGATE(15,6,ROW(MAESTRO!$B$3:$B$1000)/((MAESTRO!$B$3:$B$1000="ACADEMICOS")*(UPPER(MAESTRO!$L$3:$L$1000)="CONFIRMADO")),ROWS($A$3:A115))),"")</f>
        <v/>
      </c>
      <c r="R115" s="10" t="str">
        <f ca="1">IFERROR(INDEX(MAESTRO!R:R,_xludf.AGGREGATE(15,6,ROW(MAESTRO!$B$3:$B$1000)/((MAESTRO!$B$3:$B$1000="ACADEMICOS")*(UPPER(MAESTRO!$L$3:$L$1000)="CONFIRMADO")),ROWS($A$3:A115))),"")</f>
        <v/>
      </c>
      <c r="S115" s="10" t="str">
        <f ca="1">IFERROR(INDEX(MAESTRO!S:S,_xludf.AGGREGATE(15,6,ROW(MAESTRO!$B$3:$B$1000)/((MAESTRO!$B$3:$B$1000="ACADEMICOS")*(UPPER(MAESTRO!$L$3:$L$1000)="CONFIRMADO")),ROWS($A$3:A115))),"")</f>
        <v/>
      </c>
      <c r="T115" s="10" t="str">
        <f ca="1">IFERROR(INDEX(MAESTRO!T:T,_xludf.AGGREGATE(15,6,ROW(MAESTRO!$B$3:$B$1000)/((MAESTRO!$B$3:$B$1000="ACADEMICOS")*(UPPER(MAESTRO!$L$3:$L$1000)="CONFIRMADO")),ROWS($A$3:A115))),"")</f>
        <v/>
      </c>
      <c r="U115" s="10" t="str">
        <f ca="1">IFERROR(INDEX(MAESTRO!U:U,_xludf.AGGREGATE(15,6,ROW(MAESTRO!$B$3:$B$1000)/((MAESTRO!$B$3:$B$1000="ACADEMICOS")*(UPPER(MAESTRO!$L$3:$L$1000)="CONFIRMADO")),ROWS($A$3:A115))),"")</f>
        <v/>
      </c>
      <c r="V115" s="10" t="str">
        <f ca="1">IFERROR(INDEX(MAESTRO!V:V,_xludf.AGGREGATE(15,6,ROW(MAESTRO!$B$3:$B$1000)/((MAESTRO!$B$3:$B$1000="ACADEMICOS")*(UPPER(MAESTRO!$L$3:$L$1000)="CONFIRMADO")),ROWS($A$3:A115))),"")</f>
        <v/>
      </c>
      <c r="W115" s="10" t="str">
        <f ca="1">IFERROR(INDEX(MAESTRO!W:W,_xludf.AGGREGATE(15,6,ROW(MAESTRO!$B$3:$B$1000)/((MAESTRO!$B$3:$B$1000="ACADEMICOS")*(UPPER(MAESTRO!$L$3:$L$1000)="CONFIRMADO")),ROWS($A$3:A115))),"")</f>
        <v/>
      </c>
      <c r="X115" s="10" t="str">
        <f ca="1">IFERROR(INDEX(MAESTRO!X:X,_xludf.AGGREGATE(15,6,ROW(MAESTRO!$B$3:$B$1000)/((MAESTRO!$B$3:$B$1000="ACADEMICOS")*(UPPER(MAESTRO!$L$3:$L$1000)="CONFIRMADO")),ROWS($A$3:A115))),"")</f>
        <v/>
      </c>
    </row>
    <row r="116" spans="1:24" ht="22.05" customHeight="1">
      <c r="A116" s="21" t="str">
        <f ca="1">IFERROR(INDEX(MAESTRO!A:A,_xludf.AGGREGATE(15,6,ROW(MAESTRO!$B$3:$B$1000)/((MAESTRO!$B$3:$B$1000="ACADEMICOS")*(UPPER(MAESTRO!$L$3:$L$1000)="CONFIRMADO")),ROWS($A$3:A116))),"")</f>
        <v/>
      </c>
      <c r="B116" s="21" t="str">
        <f ca="1">IFERROR(INDEX(MAESTRO!B:B,_xludf.AGGREGATE(15,6,ROW(MAESTRO!$B$3:$B$1000)/((MAESTRO!$B$3:$B$1000="ACADEMICOS")*(UPPER(MAESTRO!$L$3:$L$1000)="CONFIRMADO")),ROWS($A$3:A116))),"")</f>
        <v/>
      </c>
      <c r="C116" s="21" t="str">
        <f ca="1">IFERROR(INDEX(MAESTRO!C:C,_xludf.AGGREGATE(15,6,ROW(MAESTRO!$B$3:$B$1000)/((MAESTRO!$B$3:$B$1000="ACADEMICOS")*(UPPER(MAESTRO!$L$3:$L$1000)="CONFIRMADO")),ROWS($A$3:A116))),"")</f>
        <v/>
      </c>
      <c r="D116" s="21" t="str">
        <f ca="1">IFERROR(INDEX(MAESTRO!D:D,_xludf.AGGREGATE(15,6,ROW(MAESTRO!$B$3:$B$1000)/((MAESTRO!$B$3:$B$1000="ACADEMICOS")*(UPPER(MAESTRO!$L$3:$L$1000)="CONFIRMADO")),ROWS($A$3:A116))),"")</f>
        <v/>
      </c>
      <c r="E116" s="21" t="str">
        <f ca="1">IFERROR(INDEX(MAESTRO!E:E,_xludf.AGGREGATE(15,6,ROW(MAESTRO!$B$3:$B$1000)/((MAESTRO!$B$3:$B$1000="ACADEMICOS")*(UPPER(MAESTRO!$L$3:$L$1000)="CONFIRMADO")),ROWS($A$3:A116))),"")</f>
        <v/>
      </c>
      <c r="F116" s="21" t="str">
        <f ca="1">IFERROR(INDEX(MAESTRO!F:F,_xludf.AGGREGATE(15,6,ROW(MAESTRO!$B$3:$B$1000)/((MAESTRO!$B$3:$B$1000="ACADEMICOS")*(UPPER(MAESTRO!$L$3:$L$1000)="CONFIRMADO")),ROWS($A$3:A116))),"")</f>
        <v/>
      </c>
      <c r="G116" s="21" t="str">
        <f ca="1">IFERROR(INDEX(MAESTRO!G:G,_xludf.AGGREGATE(15,6,ROW(MAESTRO!$B$3:$B$1000)/((MAESTRO!$B$3:$B$1000="ACADEMICOS")*(UPPER(MAESTRO!$L$3:$L$1000)="CONFIRMADO")),ROWS($A$3:A116))),"")</f>
        <v/>
      </c>
      <c r="H116" s="21" t="str">
        <f ca="1">IFERROR(INDEX(MAESTRO!H:H,_xludf.AGGREGATE(15,6,ROW(MAESTRO!$B$3:$B$1000)/((MAESTRO!$B$3:$B$1000="ACADEMICOS")*(UPPER(MAESTRO!$L$3:$L$1000)="CONFIRMADO")),ROWS($A$3:A116))),"")</f>
        <v/>
      </c>
      <c r="I116" s="21" t="str">
        <f ca="1">IFERROR(INDEX(MAESTRO!I:I,_xludf.AGGREGATE(15,6,ROW(MAESTRO!$B$3:$B$1000)/((MAESTRO!$B$3:$B$1000="ACADEMICOS")*(UPPER(MAESTRO!$L$3:$L$1000)="CONFIRMADO")),ROWS($A$3:A116))),"")</f>
        <v/>
      </c>
      <c r="J116" s="21" t="str">
        <f ca="1">IFERROR(INDEX(MAESTRO!J:J,_xludf.AGGREGATE(15,6,ROW(MAESTRO!$B$3:$B$1000)/((MAESTRO!$B$3:$B$1000="ACADEMICOS")*(UPPER(MAESTRO!$L$3:$L$1000)="CONFIRMADO")),ROWS($A$3:A116))),"")</f>
        <v/>
      </c>
      <c r="K116" s="21" t="str">
        <f ca="1">IFERROR(INDEX(MAESTRO!K:K,_xludf.AGGREGATE(15,6,ROW(MAESTRO!$B$3:$B$1000)/((MAESTRO!$B$3:$B$1000="ACADEMICOS")*(UPPER(MAESTRO!$L$3:$L$1000)="CONFIRMADO")),ROWS($A$3:A116))),"")</f>
        <v/>
      </c>
      <c r="L116" s="21" t="str">
        <f ca="1">IFERROR(INDEX(MAESTRO!L:L,_xludf.AGGREGATE(15,6,ROW(MAESTRO!$B$3:$B$1000)/((MAESTRO!$B$3:$B$1000="ACADEMICOS")*(UPPER(MAESTRO!$L$3:$L$1000)="CONFIRMADO")),ROWS($A$3:A116))),"")</f>
        <v/>
      </c>
      <c r="M116" s="21" t="str">
        <f ca="1">IFERROR(INDEX(MAESTRO!M:M,_xludf.AGGREGATE(15,6,ROW(MAESTRO!$B$3:$B$1000)/((MAESTRO!$B$3:$B$1000="ACADEMICOS")*(UPPER(MAESTRO!$L$3:$L$1000)="CONFIRMADO")),ROWS($A$3:A116))),"")</f>
        <v/>
      </c>
      <c r="N116" s="21" t="str">
        <f ca="1">IFERROR(INDEX(MAESTRO!N:N,_xludf.AGGREGATE(15,6,ROW(MAESTRO!$B$3:$B$1000)/((MAESTRO!$B$3:$B$1000="ACADEMICOS")*(UPPER(MAESTRO!$L$3:$L$1000)="CONFIRMADO")),ROWS($A$3:A116))),"")</f>
        <v/>
      </c>
      <c r="O116" s="21" t="str">
        <f ca="1">IFERROR(INDEX(MAESTRO!O:O,_xludf.AGGREGATE(15,6,ROW(MAESTRO!$B$3:$B$1000)/((MAESTRO!$B$3:$B$1000="ACADEMICOS")*(UPPER(MAESTRO!$L$3:$L$1000)="CONFIRMADO")),ROWS($A$3:A116))),"")</f>
        <v/>
      </c>
      <c r="P116" s="21" t="str">
        <f ca="1">IFERROR(INDEX(MAESTRO!P:P,_xludf.AGGREGATE(15,6,ROW(MAESTRO!$B$3:$B$1000)/((MAESTRO!$B$3:$B$1000="ACADEMICOS")*(UPPER(MAESTRO!$L$3:$L$1000)="CONFIRMADO")),ROWS($A$3:A116))),"")</f>
        <v/>
      </c>
      <c r="Q116" s="21" t="str">
        <f ca="1">IFERROR(INDEX(MAESTRO!Q:Q,_xludf.AGGREGATE(15,6,ROW(MAESTRO!$B$3:$B$1000)/((MAESTRO!$B$3:$B$1000="ACADEMICOS")*(UPPER(MAESTRO!$L$3:$L$1000)="CONFIRMADO")),ROWS($A$3:A116))),"")</f>
        <v/>
      </c>
      <c r="R116" s="21" t="str">
        <f ca="1">IFERROR(INDEX(MAESTRO!R:R,_xludf.AGGREGATE(15,6,ROW(MAESTRO!$B$3:$B$1000)/((MAESTRO!$B$3:$B$1000="ACADEMICOS")*(UPPER(MAESTRO!$L$3:$L$1000)="CONFIRMADO")),ROWS($A$3:A116))),"")</f>
        <v/>
      </c>
      <c r="S116" s="21" t="str">
        <f ca="1">IFERROR(INDEX(MAESTRO!S:S,_xludf.AGGREGATE(15,6,ROW(MAESTRO!$B$3:$B$1000)/((MAESTRO!$B$3:$B$1000="ACADEMICOS")*(UPPER(MAESTRO!$L$3:$L$1000)="CONFIRMADO")),ROWS($A$3:A116))),"")</f>
        <v/>
      </c>
      <c r="T116" s="21" t="str">
        <f ca="1">IFERROR(INDEX(MAESTRO!T:T,_xludf.AGGREGATE(15,6,ROW(MAESTRO!$B$3:$B$1000)/((MAESTRO!$B$3:$B$1000="ACADEMICOS")*(UPPER(MAESTRO!$L$3:$L$1000)="CONFIRMADO")),ROWS($A$3:A116))),"")</f>
        <v/>
      </c>
      <c r="U116" s="21" t="str">
        <f ca="1">IFERROR(INDEX(MAESTRO!U:U,_xludf.AGGREGATE(15,6,ROW(MAESTRO!$B$3:$B$1000)/((MAESTRO!$B$3:$B$1000="ACADEMICOS")*(UPPER(MAESTRO!$L$3:$L$1000)="CONFIRMADO")),ROWS($A$3:A116))),"")</f>
        <v/>
      </c>
      <c r="V116" s="21" t="str">
        <f ca="1">IFERROR(INDEX(MAESTRO!V:V,_xludf.AGGREGATE(15,6,ROW(MAESTRO!$B$3:$B$1000)/((MAESTRO!$B$3:$B$1000="ACADEMICOS")*(UPPER(MAESTRO!$L$3:$L$1000)="CONFIRMADO")),ROWS($A$3:A116))),"")</f>
        <v/>
      </c>
      <c r="W116" s="21" t="str">
        <f ca="1">IFERROR(INDEX(MAESTRO!W:W,_xludf.AGGREGATE(15,6,ROW(MAESTRO!$B$3:$B$1000)/((MAESTRO!$B$3:$B$1000="ACADEMICOS")*(UPPER(MAESTRO!$L$3:$L$1000)="CONFIRMADO")),ROWS($A$3:A116))),"")</f>
        <v/>
      </c>
      <c r="X116" s="21" t="str">
        <f ca="1">IFERROR(INDEX(MAESTRO!X:X,_xludf.AGGREGATE(15,6,ROW(MAESTRO!$B$3:$B$1000)/((MAESTRO!$B$3:$B$1000="ACADEMICOS")*(UPPER(MAESTRO!$L$3:$L$1000)="CONFIRMADO")),ROWS($A$3:A116))),"")</f>
        <v/>
      </c>
    </row>
    <row r="117" spans="1:24" ht="22.05" customHeight="1">
      <c r="A117" s="10" t="str">
        <f ca="1">IFERROR(INDEX(MAESTRO!A:A,_xludf.AGGREGATE(15,6,ROW(MAESTRO!$B$3:$B$1000)/((MAESTRO!$B$3:$B$1000="ACADEMICOS")*(UPPER(MAESTRO!$L$3:$L$1000)="CONFIRMADO")),ROWS($A$3:A117))),"")</f>
        <v/>
      </c>
      <c r="B117" s="10" t="str">
        <f ca="1">IFERROR(INDEX(MAESTRO!B:B,_xludf.AGGREGATE(15,6,ROW(MAESTRO!$B$3:$B$1000)/((MAESTRO!$B$3:$B$1000="ACADEMICOS")*(UPPER(MAESTRO!$L$3:$L$1000)="CONFIRMADO")),ROWS($A$3:A117))),"")</f>
        <v/>
      </c>
      <c r="C117" s="10" t="str">
        <f ca="1">IFERROR(INDEX(MAESTRO!C:C,_xludf.AGGREGATE(15,6,ROW(MAESTRO!$B$3:$B$1000)/((MAESTRO!$B$3:$B$1000="ACADEMICOS")*(UPPER(MAESTRO!$L$3:$L$1000)="CONFIRMADO")),ROWS($A$3:A117))),"")</f>
        <v/>
      </c>
      <c r="D117" s="10" t="str">
        <f ca="1">IFERROR(INDEX(MAESTRO!D:D,_xludf.AGGREGATE(15,6,ROW(MAESTRO!$B$3:$B$1000)/((MAESTRO!$B$3:$B$1000="ACADEMICOS")*(UPPER(MAESTRO!$L$3:$L$1000)="CONFIRMADO")),ROWS($A$3:A117))),"")</f>
        <v/>
      </c>
      <c r="E117" s="10" t="str">
        <f ca="1">IFERROR(INDEX(MAESTRO!E:E,_xludf.AGGREGATE(15,6,ROW(MAESTRO!$B$3:$B$1000)/((MAESTRO!$B$3:$B$1000="ACADEMICOS")*(UPPER(MAESTRO!$L$3:$L$1000)="CONFIRMADO")),ROWS($A$3:A117))),"")</f>
        <v/>
      </c>
      <c r="F117" s="10" t="str">
        <f ca="1">IFERROR(INDEX(MAESTRO!F:F,_xludf.AGGREGATE(15,6,ROW(MAESTRO!$B$3:$B$1000)/((MAESTRO!$B$3:$B$1000="ACADEMICOS")*(UPPER(MAESTRO!$L$3:$L$1000)="CONFIRMADO")),ROWS($A$3:A117))),"")</f>
        <v/>
      </c>
      <c r="G117" s="10" t="str">
        <f ca="1">IFERROR(INDEX(MAESTRO!G:G,_xludf.AGGREGATE(15,6,ROW(MAESTRO!$B$3:$B$1000)/((MAESTRO!$B$3:$B$1000="ACADEMICOS")*(UPPER(MAESTRO!$L$3:$L$1000)="CONFIRMADO")),ROWS($A$3:A117))),"")</f>
        <v/>
      </c>
      <c r="H117" s="10" t="str">
        <f ca="1">IFERROR(INDEX(MAESTRO!H:H,_xludf.AGGREGATE(15,6,ROW(MAESTRO!$B$3:$B$1000)/((MAESTRO!$B$3:$B$1000="ACADEMICOS")*(UPPER(MAESTRO!$L$3:$L$1000)="CONFIRMADO")),ROWS($A$3:A117))),"")</f>
        <v/>
      </c>
      <c r="I117" s="10" t="str">
        <f ca="1">IFERROR(INDEX(MAESTRO!I:I,_xludf.AGGREGATE(15,6,ROW(MAESTRO!$B$3:$B$1000)/((MAESTRO!$B$3:$B$1000="ACADEMICOS")*(UPPER(MAESTRO!$L$3:$L$1000)="CONFIRMADO")),ROWS($A$3:A117))),"")</f>
        <v/>
      </c>
      <c r="J117" s="10" t="str">
        <f ca="1">IFERROR(INDEX(MAESTRO!J:J,_xludf.AGGREGATE(15,6,ROW(MAESTRO!$B$3:$B$1000)/((MAESTRO!$B$3:$B$1000="ACADEMICOS")*(UPPER(MAESTRO!$L$3:$L$1000)="CONFIRMADO")),ROWS($A$3:A117))),"")</f>
        <v/>
      </c>
      <c r="K117" s="10" t="str">
        <f ca="1">IFERROR(INDEX(MAESTRO!K:K,_xludf.AGGREGATE(15,6,ROW(MAESTRO!$B$3:$B$1000)/((MAESTRO!$B$3:$B$1000="ACADEMICOS")*(UPPER(MAESTRO!$L$3:$L$1000)="CONFIRMADO")),ROWS($A$3:A117))),"")</f>
        <v/>
      </c>
      <c r="L117" s="10" t="str">
        <f ca="1">IFERROR(INDEX(MAESTRO!L:L,_xludf.AGGREGATE(15,6,ROW(MAESTRO!$B$3:$B$1000)/((MAESTRO!$B$3:$B$1000="ACADEMICOS")*(UPPER(MAESTRO!$L$3:$L$1000)="CONFIRMADO")),ROWS($A$3:A117))),"")</f>
        <v/>
      </c>
      <c r="M117" s="10" t="str">
        <f ca="1">IFERROR(INDEX(MAESTRO!M:M,_xludf.AGGREGATE(15,6,ROW(MAESTRO!$B$3:$B$1000)/((MAESTRO!$B$3:$B$1000="ACADEMICOS")*(UPPER(MAESTRO!$L$3:$L$1000)="CONFIRMADO")),ROWS($A$3:A117))),"")</f>
        <v/>
      </c>
      <c r="N117" s="10" t="str">
        <f ca="1">IFERROR(INDEX(MAESTRO!N:N,_xludf.AGGREGATE(15,6,ROW(MAESTRO!$B$3:$B$1000)/((MAESTRO!$B$3:$B$1000="ACADEMICOS")*(UPPER(MAESTRO!$L$3:$L$1000)="CONFIRMADO")),ROWS($A$3:A117))),"")</f>
        <v/>
      </c>
      <c r="O117" s="10" t="str">
        <f ca="1">IFERROR(INDEX(MAESTRO!O:O,_xludf.AGGREGATE(15,6,ROW(MAESTRO!$B$3:$B$1000)/((MAESTRO!$B$3:$B$1000="ACADEMICOS")*(UPPER(MAESTRO!$L$3:$L$1000)="CONFIRMADO")),ROWS($A$3:A117))),"")</f>
        <v/>
      </c>
      <c r="P117" s="10" t="str">
        <f ca="1">IFERROR(INDEX(MAESTRO!P:P,_xludf.AGGREGATE(15,6,ROW(MAESTRO!$B$3:$B$1000)/((MAESTRO!$B$3:$B$1000="ACADEMICOS")*(UPPER(MAESTRO!$L$3:$L$1000)="CONFIRMADO")),ROWS($A$3:A117))),"")</f>
        <v/>
      </c>
      <c r="Q117" s="10" t="str">
        <f ca="1">IFERROR(INDEX(MAESTRO!Q:Q,_xludf.AGGREGATE(15,6,ROW(MAESTRO!$B$3:$B$1000)/((MAESTRO!$B$3:$B$1000="ACADEMICOS")*(UPPER(MAESTRO!$L$3:$L$1000)="CONFIRMADO")),ROWS($A$3:A117))),"")</f>
        <v/>
      </c>
      <c r="R117" s="10" t="str">
        <f ca="1">IFERROR(INDEX(MAESTRO!R:R,_xludf.AGGREGATE(15,6,ROW(MAESTRO!$B$3:$B$1000)/((MAESTRO!$B$3:$B$1000="ACADEMICOS")*(UPPER(MAESTRO!$L$3:$L$1000)="CONFIRMADO")),ROWS($A$3:A117))),"")</f>
        <v/>
      </c>
      <c r="S117" s="10" t="str">
        <f ca="1">IFERROR(INDEX(MAESTRO!S:S,_xludf.AGGREGATE(15,6,ROW(MAESTRO!$B$3:$B$1000)/((MAESTRO!$B$3:$B$1000="ACADEMICOS")*(UPPER(MAESTRO!$L$3:$L$1000)="CONFIRMADO")),ROWS($A$3:A117))),"")</f>
        <v/>
      </c>
      <c r="T117" s="10" t="str">
        <f ca="1">IFERROR(INDEX(MAESTRO!T:T,_xludf.AGGREGATE(15,6,ROW(MAESTRO!$B$3:$B$1000)/((MAESTRO!$B$3:$B$1000="ACADEMICOS")*(UPPER(MAESTRO!$L$3:$L$1000)="CONFIRMADO")),ROWS($A$3:A117))),"")</f>
        <v/>
      </c>
      <c r="U117" s="10" t="str">
        <f ca="1">IFERROR(INDEX(MAESTRO!U:U,_xludf.AGGREGATE(15,6,ROW(MAESTRO!$B$3:$B$1000)/((MAESTRO!$B$3:$B$1000="ACADEMICOS")*(UPPER(MAESTRO!$L$3:$L$1000)="CONFIRMADO")),ROWS($A$3:A117))),"")</f>
        <v/>
      </c>
      <c r="V117" s="10" t="str">
        <f ca="1">IFERROR(INDEX(MAESTRO!V:V,_xludf.AGGREGATE(15,6,ROW(MAESTRO!$B$3:$B$1000)/((MAESTRO!$B$3:$B$1000="ACADEMICOS")*(UPPER(MAESTRO!$L$3:$L$1000)="CONFIRMADO")),ROWS($A$3:A117))),"")</f>
        <v/>
      </c>
      <c r="W117" s="10" t="str">
        <f ca="1">IFERROR(INDEX(MAESTRO!W:W,_xludf.AGGREGATE(15,6,ROW(MAESTRO!$B$3:$B$1000)/((MAESTRO!$B$3:$B$1000="ACADEMICOS")*(UPPER(MAESTRO!$L$3:$L$1000)="CONFIRMADO")),ROWS($A$3:A117))),"")</f>
        <v/>
      </c>
      <c r="X117" s="10" t="str">
        <f ca="1">IFERROR(INDEX(MAESTRO!X:X,_xludf.AGGREGATE(15,6,ROW(MAESTRO!$B$3:$B$1000)/((MAESTRO!$B$3:$B$1000="ACADEMICOS")*(UPPER(MAESTRO!$L$3:$L$1000)="CONFIRMADO")),ROWS($A$3:A117))),"")</f>
        <v/>
      </c>
    </row>
    <row r="118" spans="1:24" ht="22.05" customHeight="1">
      <c r="A118" s="21" t="str">
        <f ca="1">IFERROR(INDEX(MAESTRO!A:A,_xludf.AGGREGATE(15,6,ROW(MAESTRO!$B$3:$B$1000)/((MAESTRO!$B$3:$B$1000="ACADEMICOS")*(UPPER(MAESTRO!$L$3:$L$1000)="CONFIRMADO")),ROWS($A$3:A118))),"")</f>
        <v/>
      </c>
      <c r="B118" s="21" t="str">
        <f ca="1">IFERROR(INDEX(MAESTRO!B:B,_xludf.AGGREGATE(15,6,ROW(MAESTRO!$B$3:$B$1000)/((MAESTRO!$B$3:$B$1000="ACADEMICOS")*(UPPER(MAESTRO!$L$3:$L$1000)="CONFIRMADO")),ROWS($A$3:A118))),"")</f>
        <v/>
      </c>
      <c r="C118" s="21" t="str">
        <f ca="1">IFERROR(INDEX(MAESTRO!C:C,_xludf.AGGREGATE(15,6,ROW(MAESTRO!$B$3:$B$1000)/((MAESTRO!$B$3:$B$1000="ACADEMICOS")*(UPPER(MAESTRO!$L$3:$L$1000)="CONFIRMADO")),ROWS($A$3:A118))),"")</f>
        <v/>
      </c>
      <c r="D118" s="21" t="str">
        <f ca="1">IFERROR(INDEX(MAESTRO!D:D,_xludf.AGGREGATE(15,6,ROW(MAESTRO!$B$3:$B$1000)/((MAESTRO!$B$3:$B$1000="ACADEMICOS")*(UPPER(MAESTRO!$L$3:$L$1000)="CONFIRMADO")),ROWS($A$3:A118))),"")</f>
        <v/>
      </c>
      <c r="E118" s="21" t="str">
        <f ca="1">IFERROR(INDEX(MAESTRO!E:E,_xludf.AGGREGATE(15,6,ROW(MAESTRO!$B$3:$B$1000)/((MAESTRO!$B$3:$B$1000="ACADEMICOS")*(UPPER(MAESTRO!$L$3:$L$1000)="CONFIRMADO")),ROWS($A$3:A118))),"")</f>
        <v/>
      </c>
      <c r="F118" s="21" t="str">
        <f ca="1">IFERROR(INDEX(MAESTRO!F:F,_xludf.AGGREGATE(15,6,ROW(MAESTRO!$B$3:$B$1000)/((MAESTRO!$B$3:$B$1000="ACADEMICOS")*(UPPER(MAESTRO!$L$3:$L$1000)="CONFIRMADO")),ROWS($A$3:A118))),"")</f>
        <v/>
      </c>
      <c r="G118" s="21" t="str">
        <f ca="1">IFERROR(INDEX(MAESTRO!G:G,_xludf.AGGREGATE(15,6,ROW(MAESTRO!$B$3:$B$1000)/((MAESTRO!$B$3:$B$1000="ACADEMICOS")*(UPPER(MAESTRO!$L$3:$L$1000)="CONFIRMADO")),ROWS($A$3:A118))),"")</f>
        <v/>
      </c>
      <c r="H118" s="21" t="str">
        <f ca="1">IFERROR(INDEX(MAESTRO!H:H,_xludf.AGGREGATE(15,6,ROW(MAESTRO!$B$3:$B$1000)/((MAESTRO!$B$3:$B$1000="ACADEMICOS")*(UPPER(MAESTRO!$L$3:$L$1000)="CONFIRMADO")),ROWS($A$3:A118))),"")</f>
        <v/>
      </c>
      <c r="I118" s="21" t="str">
        <f ca="1">IFERROR(INDEX(MAESTRO!I:I,_xludf.AGGREGATE(15,6,ROW(MAESTRO!$B$3:$B$1000)/((MAESTRO!$B$3:$B$1000="ACADEMICOS")*(UPPER(MAESTRO!$L$3:$L$1000)="CONFIRMADO")),ROWS($A$3:A118))),"")</f>
        <v/>
      </c>
      <c r="J118" s="21" t="str">
        <f ca="1">IFERROR(INDEX(MAESTRO!J:J,_xludf.AGGREGATE(15,6,ROW(MAESTRO!$B$3:$B$1000)/((MAESTRO!$B$3:$B$1000="ACADEMICOS")*(UPPER(MAESTRO!$L$3:$L$1000)="CONFIRMADO")),ROWS($A$3:A118))),"")</f>
        <v/>
      </c>
      <c r="K118" s="21" t="str">
        <f ca="1">IFERROR(INDEX(MAESTRO!K:K,_xludf.AGGREGATE(15,6,ROW(MAESTRO!$B$3:$B$1000)/((MAESTRO!$B$3:$B$1000="ACADEMICOS")*(UPPER(MAESTRO!$L$3:$L$1000)="CONFIRMADO")),ROWS($A$3:A118))),"")</f>
        <v/>
      </c>
      <c r="L118" s="21" t="str">
        <f ca="1">IFERROR(INDEX(MAESTRO!L:L,_xludf.AGGREGATE(15,6,ROW(MAESTRO!$B$3:$B$1000)/((MAESTRO!$B$3:$B$1000="ACADEMICOS")*(UPPER(MAESTRO!$L$3:$L$1000)="CONFIRMADO")),ROWS($A$3:A118))),"")</f>
        <v/>
      </c>
      <c r="M118" s="21" t="str">
        <f ca="1">IFERROR(INDEX(MAESTRO!M:M,_xludf.AGGREGATE(15,6,ROW(MAESTRO!$B$3:$B$1000)/((MAESTRO!$B$3:$B$1000="ACADEMICOS")*(UPPER(MAESTRO!$L$3:$L$1000)="CONFIRMADO")),ROWS($A$3:A118))),"")</f>
        <v/>
      </c>
      <c r="N118" s="21" t="str">
        <f ca="1">IFERROR(INDEX(MAESTRO!N:N,_xludf.AGGREGATE(15,6,ROW(MAESTRO!$B$3:$B$1000)/((MAESTRO!$B$3:$B$1000="ACADEMICOS")*(UPPER(MAESTRO!$L$3:$L$1000)="CONFIRMADO")),ROWS($A$3:A118))),"")</f>
        <v/>
      </c>
      <c r="O118" s="21" t="str">
        <f ca="1">IFERROR(INDEX(MAESTRO!O:O,_xludf.AGGREGATE(15,6,ROW(MAESTRO!$B$3:$B$1000)/((MAESTRO!$B$3:$B$1000="ACADEMICOS")*(UPPER(MAESTRO!$L$3:$L$1000)="CONFIRMADO")),ROWS($A$3:A118))),"")</f>
        <v/>
      </c>
      <c r="P118" s="21" t="str">
        <f ca="1">IFERROR(INDEX(MAESTRO!P:P,_xludf.AGGREGATE(15,6,ROW(MAESTRO!$B$3:$B$1000)/((MAESTRO!$B$3:$B$1000="ACADEMICOS")*(UPPER(MAESTRO!$L$3:$L$1000)="CONFIRMADO")),ROWS($A$3:A118))),"")</f>
        <v/>
      </c>
      <c r="Q118" s="21" t="str">
        <f ca="1">IFERROR(INDEX(MAESTRO!Q:Q,_xludf.AGGREGATE(15,6,ROW(MAESTRO!$B$3:$B$1000)/((MAESTRO!$B$3:$B$1000="ACADEMICOS")*(UPPER(MAESTRO!$L$3:$L$1000)="CONFIRMADO")),ROWS($A$3:A118))),"")</f>
        <v/>
      </c>
      <c r="R118" s="21" t="str">
        <f ca="1">IFERROR(INDEX(MAESTRO!R:R,_xludf.AGGREGATE(15,6,ROW(MAESTRO!$B$3:$B$1000)/((MAESTRO!$B$3:$B$1000="ACADEMICOS")*(UPPER(MAESTRO!$L$3:$L$1000)="CONFIRMADO")),ROWS($A$3:A118))),"")</f>
        <v/>
      </c>
      <c r="S118" s="21" t="str">
        <f ca="1">IFERROR(INDEX(MAESTRO!S:S,_xludf.AGGREGATE(15,6,ROW(MAESTRO!$B$3:$B$1000)/((MAESTRO!$B$3:$B$1000="ACADEMICOS")*(UPPER(MAESTRO!$L$3:$L$1000)="CONFIRMADO")),ROWS($A$3:A118))),"")</f>
        <v/>
      </c>
      <c r="T118" s="21" t="str">
        <f ca="1">IFERROR(INDEX(MAESTRO!T:T,_xludf.AGGREGATE(15,6,ROW(MAESTRO!$B$3:$B$1000)/((MAESTRO!$B$3:$B$1000="ACADEMICOS")*(UPPER(MAESTRO!$L$3:$L$1000)="CONFIRMADO")),ROWS($A$3:A118))),"")</f>
        <v/>
      </c>
      <c r="U118" s="21" t="str">
        <f ca="1">IFERROR(INDEX(MAESTRO!U:U,_xludf.AGGREGATE(15,6,ROW(MAESTRO!$B$3:$B$1000)/((MAESTRO!$B$3:$B$1000="ACADEMICOS")*(UPPER(MAESTRO!$L$3:$L$1000)="CONFIRMADO")),ROWS($A$3:A118))),"")</f>
        <v/>
      </c>
      <c r="V118" s="21" t="str">
        <f ca="1">IFERROR(INDEX(MAESTRO!V:V,_xludf.AGGREGATE(15,6,ROW(MAESTRO!$B$3:$B$1000)/((MAESTRO!$B$3:$B$1000="ACADEMICOS")*(UPPER(MAESTRO!$L$3:$L$1000)="CONFIRMADO")),ROWS($A$3:A118))),"")</f>
        <v/>
      </c>
      <c r="W118" s="21" t="str">
        <f ca="1">IFERROR(INDEX(MAESTRO!W:W,_xludf.AGGREGATE(15,6,ROW(MAESTRO!$B$3:$B$1000)/((MAESTRO!$B$3:$B$1000="ACADEMICOS")*(UPPER(MAESTRO!$L$3:$L$1000)="CONFIRMADO")),ROWS($A$3:A118))),"")</f>
        <v/>
      </c>
      <c r="X118" s="21" t="str">
        <f ca="1">IFERROR(INDEX(MAESTRO!X:X,_xludf.AGGREGATE(15,6,ROW(MAESTRO!$B$3:$B$1000)/((MAESTRO!$B$3:$B$1000="ACADEMICOS")*(UPPER(MAESTRO!$L$3:$L$1000)="CONFIRMADO")),ROWS($A$3:A118))),"")</f>
        <v/>
      </c>
    </row>
    <row r="119" spans="1:24" ht="22.05" customHeight="1">
      <c r="A119" s="10" t="str">
        <f ca="1">IFERROR(INDEX(MAESTRO!A:A,_xludf.AGGREGATE(15,6,ROW(MAESTRO!$B$3:$B$1000)/((MAESTRO!$B$3:$B$1000="ACADEMICOS")*(UPPER(MAESTRO!$L$3:$L$1000)="CONFIRMADO")),ROWS($A$3:A119))),"")</f>
        <v/>
      </c>
      <c r="B119" s="10" t="str">
        <f ca="1">IFERROR(INDEX(MAESTRO!B:B,_xludf.AGGREGATE(15,6,ROW(MAESTRO!$B$3:$B$1000)/((MAESTRO!$B$3:$B$1000="ACADEMICOS")*(UPPER(MAESTRO!$L$3:$L$1000)="CONFIRMADO")),ROWS($A$3:A119))),"")</f>
        <v/>
      </c>
      <c r="C119" s="10" t="str">
        <f ca="1">IFERROR(INDEX(MAESTRO!C:C,_xludf.AGGREGATE(15,6,ROW(MAESTRO!$B$3:$B$1000)/((MAESTRO!$B$3:$B$1000="ACADEMICOS")*(UPPER(MAESTRO!$L$3:$L$1000)="CONFIRMADO")),ROWS($A$3:A119))),"")</f>
        <v/>
      </c>
      <c r="D119" s="10" t="str">
        <f ca="1">IFERROR(INDEX(MAESTRO!D:D,_xludf.AGGREGATE(15,6,ROW(MAESTRO!$B$3:$B$1000)/((MAESTRO!$B$3:$B$1000="ACADEMICOS")*(UPPER(MAESTRO!$L$3:$L$1000)="CONFIRMADO")),ROWS($A$3:A119))),"")</f>
        <v/>
      </c>
      <c r="E119" s="10" t="str">
        <f ca="1">IFERROR(INDEX(MAESTRO!E:E,_xludf.AGGREGATE(15,6,ROW(MAESTRO!$B$3:$B$1000)/((MAESTRO!$B$3:$B$1000="ACADEMICOS")*(UPPER(MAESTRO!$L$3:$L$1000)="CONFIRMADO")),ROWS($A$3:A119))),"")</f>
        <v/>
      </c>
      <c r="F119" s="10" t="str">
        <f ca="1">IFERROR(INDEX(MAESTRO!F:F,_xludf.AGGREGATE(15,6,ROW(MAESTRO!$B$3:$B$1000)/((MAESTRO!$B$3:$B$1000="ACADEMICOS")*(UPPER(MAESTRO!$L$3:$L$1000)="CONFIRMADO")),ROWS($A$3:A119))),"")</f>
        <v/>
      </c>
      <c r="G119" s="10" t="str">
        <f ca="1">IFERROR(INDEX(MAESTRO!G:G,_xludf.AGGREGATE(15,6,ROW(MAESTRO!$B$3:$B$1000)/((MAESTRO!$B$3:$B$1000="ACADEMICOS")*(UPPER(MAESTRO!$L$3:$L$1000)="CONFIRMADO")),ROWS($A$3:A119))),"")</f>
        <v/>
      </c>
      <c r="H119" s="10" t="str">
        <f ca="1">IFERROR(INDEX(MAESTRO!H:H,_xludf.AGGREGATE(15,6,ROW(MAESTRO!$B$3:$B$1000)/((MAESTRO!$B$3:$B$1000="ACADEMICOS")*(UPPER(MAESTRO!$L$3:$L$1000)="CONFIRMADO")),ROWS($A$3:A119))),"")</f>
        <v/>
      </c>
      <c r="I119" s="10" t="str">
        <f ca="1">IFERROR(INDEX(MAESTRO!I:I,_xludf.AGGREGATE(15,6,ROW(MAESTRO!$B$3:$B$1000)/((MAESTRO!$B$3:$B$1000="ACADEMICOS")*(UPPER(MAESTRO!$L$3:$L$1000)="CONFIRMADO")),ROWS($A$3:A119))),"")</f>
        <v/>
      </c>
      <c r="J119" s="10" t="str">
        <f ca="1">IFERROR(INDEX(MAESTRO!J:J,_xludf.AGGREGATE(15,6,ROW(MAESTRO!$B$3:$B$1000)/((MAESTRO!$B$3:$B$1000="ACADEMICOS")*(UPPER(MAESTRO!$L$3:$L$1000)="CONFIRMADO")),ROWS($A$3:A119))),"")</f>
        <v/>
      </c>
      <c r="K119" s="10" t="str">
        <f ca="1">IFERROR(INDEX(MAESTRO!K:K,_xludf.AGGREGATE(15,6,ROW(MAESTRO!$B$3:$B$1000)/((MAESTRO!$B$3:$B$1000="ACADEMICOS")*(UPPER(MAESTRO!$L$3:$L$1000)="CONFIRMADO")),ROWS($A$3:A119))),"")</f>
        <v/>
      </c>
      <c r="L119" s="10" t="str">
        <f ca="1">IFERROR(INDEX(MAESTRO!L:L,_xludf.AGGREGATE(15,6,ROW(MAESTRO!$B$3:$B$1000)/((MAESTRO!$B$3:$B$1000="ACADEMICOS")*(UPPER(MAESTRO!$L$3:$L$1000)="CONFIRMADO")),ROWS($A$3:A119))),"")</f>
        <v/>
      </c>
      <c r="M119" s="10" t="str">
        <f ca="1">IFERROR(INDEX(MAESTRO!M:M,_xludf.AGGREGATE(15,6,ROW(MAESTRO!$B$3:$B$1000)/((MAESTRO!$B$3:$B$1000="ACADEMICOS")*(UPPER(MAESTRO!$L$3:$L$1000)="CONFIRMADO")),ROWS($A$3:A119))),"")</f>
        <v/>
      </c>
      <c r="N119" s="10" t="str">
        <f ca="1">IFERROR(INDEX(MAESTRO!N:N,_xludf.AGGREGATE(15,6,ROW(MAESTRO!$B$3:$B$1000)/((MAESTRO!$B$3:$B$1000="ACADEMICOS")*(UPPER(MAESTRO!$L$3:$L$1000)="CONFIRMADO")),ROWS($A$3:A119))),"")</f>
        <v/>
      </c>
      <c r="O119" s="10" t="str">
        <f ca="1">IFERROR(INDEX(MAESTRO!O:O,_xludf.AGGREGATE(15,6,ROW(MAESTRO!$B$3:$B$1000)/((MAESTRO!$B$3:$B$1000="ACADEMICOS")*(UPPER(MAESTRO!$L$3:$L$1000)="CONFIRMADO")),ROWS($A$3:A119))),"")</f>
        <v/>
      </c>
      <c r="P119" s="10" t="str">
        <f ca="1">IFERROR(INDEX(MAESTRO!P:P,_xludf.AGGREGATE(15,6,ROW(MAESTRO!$B$3:$B$1000)/((MAESTRO!$B$3:$B$1000="ACADEMICOS")*(UPPER(MAESTRO!$L$3:$L$1000)="CONFIRMADO")),ROWS($A$3:A119))),"")</f>
        <v/>
      </c>
      <c r="Q119" s="10" t="str">
        <f ca="1">IFERROR(INDEX(MAESTRO!Q:Q,_xludf.AGGREGATE(15,6,ROW(MAESTRO!$B$3:$B$1000)/((MAESTRO!$B$3:$B$1000="ACADEMICOS")*(UPPER(MAESTRO!$L$3:$L$1000)="CONFIRMADO")),ROWS($A$3:A119))),"")</f>
        <v/>
      </c>
      <c r="R119" s="10" t="str">
        <f ca="1">IFERROR(INDEX(MAESTRO!R:R,_xludf.AGGREGATE(15,6,ROW(MAESTRO!$B$3:$B$1000)/((MAESTRO!$B$3:$B$1000="ACADEMICOS")*(UPPER(MAESTRO!$L$3:$L$1000)="CONFIRMADO")),ROWS($A$3:A119))),"")</f>
        <v/>
      </c>
      <c r="S119" s="10" t="str">
        <f ca="1">IFERROR(INDEX(MAESTRO!S:S,_xludf.AGGREGATE(15,6,ROW(MAESTRO!$B$3:$B$1000)/((MAESTRO!$B$3:$B$1000="ACADEMICOS")*(UPPER(MAESTRO!$L$3:$L$1000)="CONFIRMADO")),ROWS($A$3:A119))),"")</f>
        <v/>
      </c>
      <c r="T119" s="10" t="str">
        <f ca="1">IFERROR(INDEX(MAESTRO!T:T,_xludf.AGGREGATE(15,6,ROW(MAESTRO!$B$3:$B$1000)/((MAESTRO!$B$3:$B$1000="ACADEMICOS")*(UPPER(MAESTRO!$L$3:$L$1000)="CONFIRMADO")),ROWS($A$3:A119))),"")</f>
        <v/>
      </c>
      <c r="U119" s="10" t="str">
        <f ca="1">IFERROR(INDEX(MAESTRO!U:U,_xludf.AGGREGATE(15,6,ROW(MAESTRO!$B$3:$B$1000)/((MAESTRO!$B$3:$B$1000="ACADEMICOS")*(UPPER(MAESTRO!$L$3:$L$1000)="CONFIRMADO")),ROWS($A$3:A119))),"")</f>
        <v/>
      </c>
      <c r="V119" s="10" t="str">
        <f ca="1">IFERROR(INDEX(MAESTRO!V:V,_xludf.AGGREGATE(15,6,ROW(MAESTRO!$B$3:$B$1000)/((MAESTRO!$B$3:$B$1000="ACADEMICOS")*(UPPER(MAESTRO!$L$3:$L$1000)="CONFIRMADO")),ROWS($A$3:A119))),"")</f>
        <v/>
      </c>
      <c r="W119" s="10" t="str">
        <f ca="1">IFERROR(INDEX(MAESTRO!W:W,_xludf.AGGREGATE(15,6,ROW(MAESTRO!$B$3:$B$1000)/((MAESTRO!$B$3:$B$1000="ACADEMICOS")*(UPPER(MAESTRO!$L$3:$L$1000)="CONFIRMADO")),ROWS($A$3:A119))),"")</f>
        <v/>
      </c>
      <c r="X119" s="10" t="str">
        <f ca="1">IFERROR(INDEX(MAESTRO!X:X,_xludf.AGGREGATE(15,6,ROW(MAESTRO!$B$3:$B$1000)/((MAESTRO!$B$3:$B$1000="ACADEMICOS")*(UPPER(MAESTRO!$L$3:$L$1000)="CONFIRMADO")),ROWS($A$3:A119))),"")</f>
        <v/>
      </c>
    </row>
    <row r="120" spans="1:24" ht="22.05" customHeight="1">
      <c r="A120" s="21" t="str">
        <f ca="1">IFERROR(INDEX(MAESTRO!A:A,_xludf.AGGREGATE(15,6,ROW(MAESTRO!$B$3:$B$1000)/((MAESTRO!$B$3:$B$1000="ACADEMICOS")*(UPPER(MAESTRO!$L$3:$L$1000)="CONFIRMADO")),ROWS($A$3:A120))),"")</f>
        <v/>
      </c>
      <c r="B120" s="21" t="str">
        <f ca="1">IFERROR(INDEX(MAESTRO!B:B,_xludf.AGGREGATE(15,6,ROW(MAESTRO!$B$3:$B$1000)/((MAESTRO!$B$3:$B$1000="ACADEMICOS")*(UPPER(MAESTRO!$L$3:$L$1000)="CONFIRMADO")),ROWS($A$3:A120))),"")</f>
        <v/>
      </c>
      <c r="C120" s="21" t="str">
        <f ca="1">IFERROR(INDEX(MAESTRO!C:C,_xludf.AGGREGATE(15,6,ROW(MAESTRO!$B$3:$B$1000)/((MAESTRO!$B$3:$B$1000="ACADEMICOS")*(UPPER(MAESTRO!$L$3:$L$1000)="CONFIRMADO")),ROWS($A$3:A120))),"")</f>
        <v/>
      </c>
      <c r="D120" s="21" t="str">
        <f ca="1">IFERROR(INDEX(MAESTRO!D:D,_xludf.AGGREGATE(15,6,ROW(MAESTRO!$B$3:$B$1000)/((MAESTRO!$B$3:$B$1000="ACADEMICOS")*(UPPER(MAESTRO!$L$3:$L$1000)="CONFIRMADO")),ROWS($A$3:A120))),"")</f>
        <v/>
      </c>
      <c r="E120" s="21" t="str">
        <f ca="1">IFERROR(INDEX(MAESTRO!E:E,_xludf.AGGREGATE(15,6,ROW(MAESTRO!$B$3:$B$1000)/((MAESTRO!$B$3:$B$1000="ACADEMICOS")*(UPPER(MAESTRO!$L$3:$L$1000)="CONFIRMADO")),ROWS($A$3:A120))),"")</f>
        <v/>
      </c>
      <c r="F120" s="21" t="str">
        <f ca="1">IFERROR(INDEX(MAESTRO!F:F,_xludf.AGGREGATE(15,6,ROW(MAESTRO!$B$3:$B$1000)/((MAESTRO!$B$3:$B$1000="ACADEMICOS")*(UPPER(MAESTRO!$L$3:$L$1000)="CONFIRMADO")),ROWS($A$3:A120))),"")</f>
        <v/>
      </c>
      <c r="G120" s="21" t="str">
        <f ca="1">IFERROR(INDEX(MAESTRO!G:G,_xludf.AGGREGATE(15,6,ROW(MAESTRO!$B$3:$B$1000)/((MAESTRO!$B$3:$B$1000="ACADEMICOS")*(UPPER(MAESTRO!$L$3:$L$1000)="CONFIRMADO")),ROWS($A$3:A120))),"")</f>
        <v/>
      </c>
      <c r="H120" s="21" t="str">
        <f ca="1">IFERROR(INDEX(MAESTRO!H:H,_xludf.AGGREGATE(15,6,ROW(MAESTRO!$B$3:$B$1000)/((MAESTRO!$B$3:$B$1000="ACADEMICOS")*(UPPER(MAESTRO!$L$3:$L$1000)="CONFIRMADO")),ROWS($A$3:A120))),"")</f>
        <v/>
      </c>
      <c r="I120" s="21" t="str">
        <f ca="1">IFERROR(INDEX(MAESTRO!I:I,_xludf.AGGREGATE(15,6,ROW(MAESTRO!$B$3:$B$1000)/((MAESTRO!$B$3:$B$1000="ACADEMICOS")*(UPPER(MAESTRO!$L$3:$L$1000)="CONFIRMADO")),ROWS($A$3:A120))),"")</f>
        <v/>
      </c>
      <c r="J120" s="21" t="str">
        <f ca="1">IFERROR(INDEX(MAESTRO!J:J,_xludf.AGGREGATE(15,6,ROW(MAESTRO!$B$3:$B$1000)/((MAESTRO!$B$3:$B$1000="ACADEMICOS")*(UPPER(MAESTRO!$L$3:$L$1000)="CONFIRMADO")),ROWS($A$3:A120))),"")</f>
        <v/>
      </c>
      <c r="K120" s="21" t="str">
        <f ca="1">IFERROR(INDEX(MAESTRO!K:K,_xludf.AGGREGATE(15,6,ROW(MAESTRO!$B$3:$B$1000)/((MAESTRO!$B$3:$B$1000="ACADEMICOS")*(UPPER(MAESTRO!$L$3:$L$1000)="CONFIRMADO")),ROWS($A$3:A120))),"")</f>
        <v/>
      </c>
      <c r="L120" s="21" t="str">
        <f ca="1">IFERROR(INDEX(MAESTRO!L:L,_xludf.AGGREGATE(15,6,ROW(MAESTRO!$B$3:$B$1000)/((MAESTRO!$B$3:$B$1000="ACADEMICOS")*(UPPER(MAESTRO!$L$3:$L$1000)="CONFIRMADO")),ROWS($A$3:A120))),"")</f>
        <v/>
      </c>
      <c r="M120" s="21" t="str">
        <f ca="1">IFERROR(INDEX(MAESTRO!M:M,_xludf.AGGREGATE(15,6,ROW(MAESTRO!$B$3:$B$1000)/((MAESTRO!$B$3:$B$1000="ACADEMICOS")*(UPPER(MAESTRO!$L$3:$L$1000)="CONFIRMADO")),ROWS($A$3:A120))),"")</f>
        <v/>
      </c>
      <c r="N120" s="21" t="str">
        <f ca="1">IFERROR(INDEX(MAESTRO!N:N,_xludf.AGGREGATE(15,6,ROW(MAESTRO!$B$3:$B$1000)/((MAESTRO!$B$3:$B$1000="ACADEMICOS")*(UPPER(MAESTRO!$L$3:$L$1000)="CONFIRMADO")),ROWS($A$3:A120))),"")</f>
        <v/>
      </c>
      <c r="O120" s="21" t="str">
        <f ca="1">IFERROR(INDEX(MAESTRO!O:O,_xludf.AGGREGATE(15,6,ROW(MAESTRO!$B$3:$B$1000)/((MAESTRO!$B$3:$B$1000="ACADEMICOS")*(UPPER(MAESTRO!$L$3:$L$1000)="CONFIRMADO")),ROWS($A$3:A120))),"")</f>
        <v/>
      </c>
      <c r="P120" s="21" t="str">
        <f ca="1">IFERROR(INDEX(MAESTRO!P:P,_xludf.AGGREGATE(15,6,ROW(MAESTRO!$B$3:$B$1000)/((MAESTRO!$B$3:$B$1000="ACADEMICOS")*(UPPER(MAESTRO!$L$3:$L$1000)="CONFIRMADO")),ROWS($A$3:A120))),"")</f>
        <v/>
      </c>
      <c r="Q120" s="21" t="str">
        <f ca="1">IFERROR(INDEX(MAESTRO!Q:Q,_xludf.AGGREGATE(15,6,ROW(MAESTRO!$B$3:$B$1000)/((MAESTRO!$B$3:$B$1000="ACADEMICOS")*(UPPER(MAESTRO!$L$3:$L$1000)="CONFIRMADO")),ROWS($A$3:A120))),"")</f>
        <v/>
      </c>
      <c r="R120" s="21" t="str">
        <f ca="1">IFERROR(INDEX(MAESTRO!R:R,_xludf.AGGREGATE(15,6,ROW(MAESTRO!$B$3:$B$1000)/((MAESTRO!$B$3:$B$1000="ACADEMICOS")*(UPPER(MAESTRO!$L$3:$L$1000)="CONFIRMADO")),ROWS($A$3:A120))),"")</f>
        <v/>
      </c>
      <c r="S120" s="21" t="str">
        <f ca="1">IFERROR(INDEX(MAESTRO!S:S,_xludf.AGGREGATE(15,6,ROW(MAESTRO!$B$3:$B$1000)/((MAESTRO!$B$3:$B$1000="ACADEMICOS")*(UPPER(MAESTRO!$L$3:$L$1000)="CONFIRMADO")),ROWS($A$3:A120))),"")</f>
        <v/>
      </c>
      <c r="T120" s="21" t="str">
        <f ca="1">IFERROR(INDEX(MAESTRO!T:T,_xludf.AGGREGATE(15,6,ROW(MAESTRO!$B$3:$B$1000)/((MAESTRO!$B$3:$B$1000="ACADEMICOS")*(UPPER(MAESTRO!$L$3:$L$1000)="CONFIRMADO")),ROWS($A$3:A120))),"")</f>
        <v/>
      </c>
      <c r="U120" s="21" t="str">
        <f ca="1">IFERROR(INDEX(MAESTRO!U:U,_xludf.AGGREGATE(15,6,ROW(MAESTRO!$B$3:$B$1000)/((MAESTRO!$B$3:$B$1000="ACADEMICOS")*(UPPER(MAESTRO!$L$3:$L$1000)="CONFIRMADO")),ROWS($A$3:A120))),"")</f>
        <v/>
      </c>
      <c r="V120" s="21" t="str">
        <f ca="1">IFERROR(INDEX(MAESTRO!V:V,_xludf.AGGREGATE(15,6,ROW(MAESTRO!$B$3:$B$1000)/((MAESTRO!$B$3:$B$1000="ACADEMICOS")*(UPPER(MAESTRO!$L$3:$L$1000)="CONFIRMADO")),ROWS($A$3:A120))),"")</f>
        <v/>
      </c>
      <c r="W120" s="21" t="str">
        <f ca="1">IFERROR(INDEX(MAESTRO!W:W,_xludf.AGGREGATE(15,6,ROW(MAESTRO!$B$3:$B$1000)/((MAESTRO!$B$3:$B$1000="ACADEMICOS")*(UPPER(MAESTRO!$L$3:$L$1000)="CONFIRMADO")),ROWS($A$3:A120))),"")</f>
        <v/>
      </c>
      <c r="X120" s="21" t="str">
        <f ca="1">IFERROR(INDEX(MAESTRO!X:X,_xludf.AGGREGATE(15,6,ROW(MAESTRO!$B$3:$B$1000)/((MAESTRO!$B$3:$B$1000="ACADEMICOS")*(UPPER(MAESTRO!$L$3:$L$1000)="CONFIRMADO")),ROWS($A$3:A120))),"")</f>
        <v/>
      </c>
    </row>
    <row r="121" spans="1:24" ht="22.05" customHeight="1">
      <c r="A121" s="10" t="str">
        <f ca="1">IFERROR(INDEX(MAESTRO!A:A,_xludf.AGGREGATE(15,6,ROW(MAESTRO!$B$3:$B$1000)/((MAESTRO!$B$3:$B$1000="ACADEMICOS")*(UPPER(MAESTRO!$L$3:$L$1000)="CONFIRMADO")),ROWS($A$3:A121))),"")</f>
        <v/>
      </c>
      <c r="B121" s="10" t="str">
        <f ca="1">IFERROR(INDEX(MAESTRO!B:B,_xludf.AGGREGATE(15,6,ROW(MAESTRO!$B$3:$B$1000)/((MAESTRO!$B$3:$B$1000="ACADEMICOS")*(UPPER(MAESTRO!$L$3:$L$1000)="CONFIRMADO")),ROWS($A$3:A121))),"")</f>
        <v/>
      </c>
      <c r="C121" s="10" t="str">
        <f ca="1">IFERROR(INDEX(MAESTRO!C:C,_xludf.AGGREGATE(15,6,ROW(MAESTRO!$B$3:$B$1000)/((MAESTRO!$B$3:$B$1000="ACADEMICOS")*(UPPER(MAESTRO!$L$3:$L$1000)="CONFIRMADO")),ROWS($A$3:A121))),"")</f>
        <v/>
      </c>
      <c r="D121" s="10" t="str">
        <f ca="1">IFERROR(INDEX(MAESTRO!D:D,_xludf.AGGREGATE(15,6,ROW(MAESTRO!$B$3:$B$1000)/((MAESTRO!$B$3:$B$1000="ACADEMICOS")*(UPPER(MAESTRO!$L$3:$L$1000)="CONFIRMADO")),ROWS($A$3:A121))),"")</f>
        <v/>
      </c>
      <c r="E121" s="10" t="str">
        <f ca="1">IFERROR(INDEX(MAESTRO!E:E,_xludf.AGGREGATE(15,6,ROW(MAESTRO!$B$3:$B$1000)/((MAESTRO!$B$3:$B$1000="ACADEMICOS")*(UPPER(MAESTRO!$L$3:$L$1000)="CONFIRMADO")),ROWS($A$3:A121))),"")</f>
        <v/>
      </c>
      <c r="F121" s="10" t="str">
        <f ca="1">IFERROR(INDEX(MAESTRO!F:F,_xludf.AGGREGATE(15,6,ROW(MAESTRO!$B$3:$B$1000)/((MAESTRO!$B$3:$B$1000="ACADEMICOS")*(UPPER(MAESTRO!$L$3:$L$1000)="CONFIRMADO")),ROWS($A$3:A121))),"")</f>
        <v/>
      </c>
      <c r="G121" s="10" t="str">
        <f ca="1">IFERROR(INDEX(MAESTRO!G:G,_xludf.AGGREGATE(15,6,ROW(MAESTRO!$B$3:$B$1000)/((MAESTRO!$B$3:$B$1000="ACADEMICOS")*(UPPER(MAESTRO!$L$3:$L$1000)="CONFIRMADO")),ROWS($A$3:A121))),"")</f>
        <v/>
      </c>
      <c r="H121" s="10" t="str">
        <f ca="1">IFERROR(INDEX(MAESTRO!H:H,_xludf.AGGREGATE(15,6,ROW(MAESTRO!$B$3:$B$1000)/((MAESTRO!$B$3:$B$1000="ACADEMICOS")*(UPPER(MAESTRO!$L$3:$L$1000)="CONFIRMADO")),ROWS($A$3:A121))),"")</f>
        <v/>
      </c>
      <c r="I121" s="10" t="str">
        <f ca="1">IFERROR(INDEX(MAESTRO!I:I,_xludf.AGGREGATE(15,6,ROW(MAESTRO!$B$3:$B$1000)/((MAESTRO!$B$3:$B$1000="ACADEMICOS")*(UPPER(MAESTRO!$L$3:$L$1000)="CONFIRMADO")),ROWS($A$3:A121))),"")</f>
        <v/>
      </c>
      <c r="J121" s="10" t="str">
        <f ca="1">IFERROR(INDEX(MAESTRO!J:J,_xludf.AGGREGATE(15,6,ROW(MAESTRO!$B$3:$B$1000)/((MAESTRO!$B$3:$B$1000="ACADEMICOS")*(UPPER(MAESTRO!$L$3:$L$1000)="CONFIRMADO")),ROWS($A$3:A121))),"")</f>
        <v/>
      </c>
      <c r="K121" s="10" t="str">
        <f ca="1">IFERROR(INDEX(MAESTRO!K:K,_xludf.AGGREGATE(15,6,ROW(MAESTRO!$B$3:$B$1000)/((MAESTRO!$B$3:$B$1000="ACADEMICOS")*(UPPER(MAESTRO!$L$3:$L$1000)="CONFIRMADO")),ROWS($A$3:A121))),"")</f>
        <v/>
      </c>
      <c r="L121" s="10" t="str">
        <f ca="1">IFERROR(INDEX(MAESTRO!L:L,_xludf.AGGREGATE(15,6,ROW(MAESTRO!$B$3:$B$1000)/((MAESTRO!$B$3:$B$1000="ACADEMICOS")*(UPPER(MAESTRO!$L$3:$L$1000)="CONFIRMADO")),ROWS($A$3:A121))),"")</f>
        <v/>
      </c>
      <c r="M121" s="10" t="str">
        <f ca="1">IFERROR(INDEX(MAESTRO!M:M,_xludf.AGGREGATE(15,6,ROW(MAESTRO!$B$3:$B$1000)/((MAESTRO!$B$3:$B$1000="ACADEMICOS")*(UPPER(MAESTRO!$L$3:$L$1000)="CONFIRMADO")),ROWS($A$3:A121))),"")</f>
        <v/>
      </c>
      <c r="N121" s="10" t="str">
        <f ca="1">IFERROR(INDEX(MAESTRO!N:N,_xludf.AGGREGATE(15,6,ROW(MAESTRO!$B$3:$B$1000)/((MAESTRO!$B$3:$B$1000="ACADEMICOS")*(UPPER(MAESTRO!$L$3:$L$1000)="CONFIRMADO")),ROWS($A$3:A121))),"")</f>
        <v/>
      </c>
      <c r="O121" s="10" t="str">
        <f ca="1">IFERROR(INDEX(MAESTRO!O:O,_xludf.AGGREGATE(15,6,ROW(MAESTRO!$B$3:$B$1000)/((MAESTRO!$B$3:$B$1000="ACADEMICOS")*(UPPER(MAESTRO!$L$3:$L$1000)="CONFIRMADO")),ROWS($A$3:A121))),"")</f>
        <v/>
      </c>
      <c r="P121" s="10" t="str">
        <f ca="1">IFERROR(INDEX(MAESTRO!P:P,_xludf.AGGREGATE(15,6,ROW(MAESTRO!$B$3:$B$1000)/((MAESTRO!$B$3:$B$1000="ACADEMICOS")*(UPPER(MAESTRO!$L$3:$L$1000)="CONFIRMADO")),ROWS($A$3:A121))),"")</f>
        <v/>
      </c>
      <c r="Q121" s="10" t="str">
        <f ca="1">IFERROR(INDEX(MAESTRO!Q:Q,_xludf.AGGREGATE(15,6,ROW(MAESTRO!$B$3:$B$1000)/((MAESTRO!$B$3:$B$1000="ACADEMICOS")*(UPPER(MAESTRO!$L$3:$L$1000)="CONFIRMADO")),ROWS($A$3:A121))),"")</f>
        <v/>
      </c>
      <c r="R121" s="10" t="str">
        <f ca="1">IFERROR(INDEX(MAESTRO!R:R,_xludf.AGGREGATE(15,6,ROW(MAESTRO!$B$3:$B$1000)/((MAESTRO!$B$3:$B$1000="ACADEMICOS")*(UPPER(MAESTRO!$L$3:$L$1000)="CONFIRMADO")),ROWS($A$3:A121))),"")</f>
        <v/>
      </c>
      <c r="S121" s="10" t="str">
        <f ca="1">IFERROR(INDEX(MAESTRO!S:S,_xludf.AGGREGATE(15,6,ROW(MAESTRO!$B$3:$B$1000)/((MAESTRO!$B$3:$B$1000="ACADEMICOS")*(UPPER(MAESTRO!$L$3:$L$1000)="CONFIRMADO")),ROWS($A$3:A121))),"")</f>
        <v/>
      </c>
      <c r="T121" s="10" t="str">
        <f ca="1">IFERROR(INDEX(MAESTRO!T:T,_xludf.AGGREGATE(15,6,ROW(MAESTRO!$B$3:$B$1000)/((MAESTRO!$B$3:$B$1000="ACADEMICOS")*(UPPER(MAESTRO!$L$3:$L$1000)="CONFIRMADO")),ROWS($A$3:A121))),"")</f>
        <v/>
      </c>
      <c r="U121" s="10" t="str">
        <f ca="1">IFERROR(INDEX(MAESTRO!U:U,_xludf.AGGREGATE(15,6,ROW(MAESTRO!$B$3:$B$1000)/((MAESTRO!$B$3:$B$1000="ACADEMICOS")*(UPPER(MAESTRO!$L$3:$L$1000)="CONFIRMADO")),ROWS($A$3:A121))),"")</f>
        <v/>
      </c>
      <c r="V121" s="10" t="str">
        <f ca="1">IFERROR(INDEX(MAESTRO!V:V,_xludf.AGGREGATE(15,6,ROW(MAESTRO!$B$3:$B$1000)/((MAESTRO!$B$3:$B$1000="ACADEMICOS")*(UPPER(MAESTRO!$L$3:$L$1000)="CONFIRMADO")),ROWS($A$3:A121))),"")</f>
        <v/>
      </c>
      <c r="W121" s="10" t="str">
        <f ca="1">IFERROR(INDEX(MAESTRO!W:W,_xludf.AGGREGATE(15,6,ROW(MAESTRO!$B$3:$B$1000)/((MAESTRO!$B$3:$B$1000="ACADEMICOS")*(UPPER(MAESTRO!$L$3:$L$1000)="CONFIRMADO")),ROWS($A$3:A121))),"")</f>
        <v/>
      </c>
      <c r="X121" s="10" t="str">
        <f ca="1">IFERROR(INDEX(MAESTRO!X:X,_xludf.AGGREGATE(15,6,ROW(MAESTRO!$B$3:$B$1000)/((MAESTRO!$B$3:$B$1000="ACADEMICOS")*(UPPER(MAESTRO!$L$3:$L$1000)="CONFIRMADO")),ROWS($A$3:A121))),"")</f>
        <v/>
      </c>
    </row>
    <row r="122" spans="1:24" ht="22.05" customHeight="1">
      <c r="A122" s="21" t="str">
        <f ca="1">IFERROR(INDEX(MAESTRO!A:A,_xludf.AGGREGATE(15,6,ROW(MAESTRO!$B$3:$B$1000)/((MAESTRO!$B$3:$B$1000="ACADEMICOS")*(UPPER(MAESTRO!$L$3:$L$1000)="CONFIRMADO")),ROWS($A$3:A122))),"")</f>
        <v/>
      </c>
      <c r="B122" s="21" t="str">
        <f ca="1">IFERROR(INDEX(MAESTRO!B:B,_xludf.AGGREGATE(15,6,ROW(MAESTRO!$B$3:$B$1000)/((MAESTRO!$B$3:$B$1000="ACADEMICOS")*(UPPER(MAESTRO!$L$3:$L$1000)="CONFIRMADO")),ROWS($A$3:A122))),"")</f>
        <v/>
      </c>
      <c r="C122" s="21" t="str">
        <f ca="1">IFERROR(INDEX(MAESTRO!C:C,_xludf.AGGREGATE(15,6,ROW(MAESTRO!$B$3:$B$1000)/((MAESTRO!$B$3:$B$1000="ACADEMICOS")*(UPPER(MAESTRO!$L$3:$L$1000)="CONFIRMADO")),ROWS($A$3:A122))),"")</f>
        <v/>
      </c>
      <c r="D122" s="21" t="str">
        <f ca="1">IFERROR(INDEX(MAESTRO!D:D,_xludf.AGGREGATE(15,6,ROW(MAESTRO!$B$3:$B$1000)/((MAESTRO!$B$3:$B$1000="ACADEMICOS")*(UPPER(MAESTRO!$L$3:$L$1000)="CONFIRMADO")),ROWS($A$3:A122))),"")</f>
        <v/>
      </c>
      <c r="E122" s="21" t="str">
        <f ca="1">IFERROR(INDEX(MAESTRO!E:E,_xludf.AGGREGATE(15,6,ROW(MAESTRO!$B$3:$B$1000)/((MAESTRO!$B$3:$B$1000="ACADEMICOS")*(UPPER(MAESTRO!$L$3:$L$1000)="CONFIRMADO")),ROWS($A$3:A122))),"")</f>
        <v/>
      </c>
      <c r="F122" s="21" t="str">
        <f ca="1">IFERROR(INDEX(MAESTRO!F:F,_xludf.AGGREGATE(15,6,ROW(MAESTRO!$B$3:$B$1000)/((MAESTRO!$B$3:$B$1000="ACADEMICOS")*(UPPER(MAESTRO!$L$3:$L$1000)="CONFIRMADO")),ROWS($A$3:A122))),"")</f>
        <v/>
      </c>
      <c r="G122" s="21" t="str">
        <f ca="1">IFERROR(INDEX(MAESTRO!G:G,_xludf.AGGREGATE(15,6,ROW(MAESTRO!$B$3:$B$1000)/((MAESTRO!$B$3:$B$1000="ACADEMICOS")*(UPPER(MAESTRO!$L$3:$L$1000)="CONFIRMADO")),ROWS($A$3:A122))),"")</f>
        <v/>
      </c>
      <c r="H122" s="21" t="str">
        <f ca="1">IFERROR(INDEX(MAESTRO!H:H,_xludf.AGGREGATE(15,6,ROW(MAESTRO!$B$3:$B$1000)/((MAESTRO!$B$3:$B$1000="ACADEMICOS")*(UPPER(MAESTRO!$L$3:$L$1000)="CONFIRMADO")),ROWS($A$3:A122))),"")</f>
        <v/>
      </c>
      <c r="I122" s="21" t="str">
        <f ca="1">IFERROR(INDEX(MAESTRO!I:I,_xludf.AGGREGATE(15,6,ROW(MAESTRO!$B$3:$B$1000)/((MAESTRO!$B$3:$B$1000="ACADEMICOS")*(UPPER(MAESTRO!$L$3:$L$1000)="CONFIRMADO")),ROWS($A$3:A122))),"")</f>
        <v/>
      </c>
      <c r="J122" s="21" t="str">
        <f ca="1">IFERROR(INDEX(MAESTRO!J:J,_xludf.AGGREGATE(15,6,ROW(MAESTRO!$B$3:$B$1000)/((MAESTRO!$B$3:$B$1000="ACADEMICOS")*(UPPER(MAESTRO!$L$3:$L$1000)="CONFIRMADO")),ROWS($A$3:A122))),"")</f>
        <v/>
      </c>
      <c r="K122" s="21" t="str">
        <f ca="1">IFERROR(INDEX(MAESTRO!K:K,_xludf.AGGREGATE(15,6,ROW(MAESTRO!$B$3:$B$1000)/((MAESTRO!$B$3:$B$1000="ACADEMICOS")*(UPPER(MAESTRO!$L$3:$L$1000)="CONFIRMADO")),ROWS($A$3:A122))),"")</f>
        <v/>
      </c>
      <c r="L122" s="21" t="str">
        <f ca="1">IFERROR(INDEX(MAESTRO!L:L,_xludf.AGGREGATE(15,6,ROW(MAESTRO!$B$3:$B$1000)/((MAESTRO!$B$3:$B$1000="ACADEMICOS")*(UPPER(MAESTRO!$L$3:$L$1000)="CONFIRMADO")),ROWS($A$3:A122))),"")</f>
        <v/>
      </c>
      <c r="M122" s="21" t="str">
        <f ca="1">IFERROR(INDEX(MAESTRO!M:M,_xludf.AGGREGATE(15,6,ROW(MAESTRO!$B$3:$B$1000)/((MAESTRO!$B$3:$B$1000="ACADEMICOS")*(UPPER(MAESTRO!$L$3:$L$1000)="CONFIRMADO")),ROWS($A$3:A122))),"")</f>
        <v/>
      </c>
      <c r="N122" s="21" t="str">
        <f ca="1">IFERROR(INDEX(MAESTRO!N:N,_xludf.AGGREGATE(15,6,ROW(MAESTRO!$B$3:$B$1000)/((MAESTRO!$B$3:$B$1000="ACADEMICOS")*(UPPER(MAESTRO!$L$3:$L$1000)="CONFIRMADO")),ROWS($A$3:A122))),"")</f>
        <v/>
      </c>
      <c r="O122" s="21" t="str">
        <f ca="1">IFERROR(INDEX(MAESTRO!O:O,_xludf.AGGREGATE(15,6,ROW(MAESTRO!$B$3:$B$1000)/((MAESTRO!$B$3:$B$1000="ACADEMICOS")*(UPPER(MAESTRO!$L$3:$L$1000)="CONFIRMADO")),ROWS($A$3:A122))),"")</f>
        <v/>
      </c>
      <c r="P122" s="21" t="str">
        <f ca="1">IFERROR(INDEX(MAESTRO!P:P,_xludf.AGGREGATE(15,6,ROW(MAESTRO!$B$3:$B$1000)/((MAESTRO!$B$3:$B$1000="ACADEMICOS")*(UPPER(MAESTRO!$L$3:$L$1000)="CONFIRMADO")),ROWS($A$3:A122))),"")</f>
        <v/>
      </c>
      <c r="Q122" s="21" t="str">
        <f ca="1">IFERROR(INDEX(MAESTRO!Q:Q,_xludf.AGGREGATE(15,6,ROW(MAESTRO!$B$3:$B$1000)/((MAESTRO!$B$3:$B$1000="ACADEMICOS")*(UPPER(MAESTRO!$L$3:$L$1000)="CONFIRMADO")),ROWS($A$3:A122))),"")</f>
        <v/>
      </c>
      <c r="R122" s="21" t="str">
        <f ca="1">IFERROR(INDEX(MAESTRO!R:R,_xludf.AGGREGATE(15,6,ROW(MAESTRO!$B$3:$B$1000)/((MAESTRO!$B$3:$B$1000="ACADEMICOS")*(UPPER(MAESTRO!$L$3:$L$1000)="CONFIRMADO")),ROWS($A$3:A122))),"")</f>
        <v/>
      </c>
      <c r="S122" s="21" t="str">
        <f ca="1">IFERROR(INDEX(MAESTRO!S:S,_xludf.AGGREGATE(15,6,ROW(MAESTRO!$B$3:$B$1000)/((MAESTRO!$B$3:$B$1000="ACADEMICOS")*(UPPER(MAESTRO!$L$3:$L$1000)="CONFIRMADO")),ROWS($A$3:A122))),"")</f>
        <v/>
      </c>
      <c r="T122" s="21" t="str">
        <f ca="1">IFERROR(INDEX(MAESTRO!T:T,_xludf.AGGREGATE(15,6,ROW(MAESTRO!$B$3:$B$1000)/((MAESTRO!$B$3:$B$1000="ACADEMICOS")*(UPPER(MAESTRO!$L$3:$L$1000)="CONFIRMADO")),ROWS($A$3:A122))),"")</f>
        <v/>
      </c>
      <c r="U122" s="21" t="str">
        <f ca="1">IFERROR(INDEX(MAESTRO!U:U,_xludf.AGGREGATE(15,6,ROW(MAESTRO!$B$3:$B$1000)/((MAESTRO!$B$3:$B$1000="ACADEMICOS")*(UPPER(MAESTRO!$L$3:$L$1000)="CONFIRMADO")),ROWS($A$3:A122))),"")</f>
        <v/>
      </c>
      <c r="V122" s="21" t="str">
        <f ca="1">IFERROR(INDEX(MAESTRO!V:V,_xludf.AGGREGATE(15,6,ROW(MAESTRO!$B$3:$B$1000)/((MAESTRO!$B$3:$B$1000="ACADEMICOS")*(UPPER(MAESTRO!$L$3:$L$1000)="CONFIRMADO")),ROWS($A$3:A122))),"")</f>
        <v/>
      </c>
      <c r="W122" s="21" t="str">
        <f ca="1">IFERROR(INDEX(MAESTRO!W:W,_xludf.AGGREGATE(15,6,ROW(MAESTRO!$B$3:$B$1000)/((MAESTRO!$B$3:$B$1000="ACADEMICOS")*(UPPER(MAESTRO!$L$3:$L$1000)="CONFIRMADO")),ROWS($A$3:A122))),"")</f>
        <v/>
      </c>
      <c r="X122" s="21" t="str">
        <f ca="1">IFERROR(INDEX(MAESTRO!X:X,_xludf.AGGREGATE(15,6,ROW(MAESTRO!$B$3:$B$1000)/((MAESTRO!$B$3:$B$1000="ACADEMICOS")*(UPPER(MAESTRO!$L$3:$L$1000)="CONFIRMADO")),ROWS($A$3:A122))),"")</f>
        <v/>
      </c>
    </row>
    <row r="123" spans="1:24" ht="22.05" customHeight="1">
      <c r="A123" s="10" t="str">
        <f ca="1">IFERROR(INDEX(MAESTRO!A:A,_xludf.AGGREGATE(15,6,ROW(MAESTRO!$B$3:$B$1000)/((MAESTRO!$B$3:$B$1000="ACADEMICOS")*(UPPER(MAESTRO!$L$3:$L$1000)="CONFIRMADO")),ROWS($A$3:A123))),"")</f>
        <v/>
      </c>
      <c r="B123" s="10" t="str">
        <f ca="1">IFERROR(INDEX(MAESTRO!B:B,_xludf.AGGREGATE(15,6,ROW(MAESTRO!$B$3:$B$1000)/((MAESTRO!$B$3:$B$1000="ACADEMICOS")*(UPPER(MAESTRO!$L$3:$L$1000)="CONFIRMADO")),ROWS($A$3:A123))),"")</f>
        <v/>
      </c>
      <c r="C123" s="10" t="str">
        <f ca="1">IFERROR(INDEX(MAESTRO!C:C,_xludf.AGGREGATE(15,6,ROW(MAESTRO!$B$3:$B$1000)/((MAESTRO!$B$3:$B$1000="ACADEMICOS")*(UPPER(MAESTRO!$L$3:$L$1000)="CONFIRMADO")),ROWS($A$3:A123))),"")</f>
        <v/>
      </c>
      <c r="D123" s="10" t="str">
        <f ca="1">IFERROR(INDEX(MAESTRO!D:D,_xludf.AGGREGATE(15,6,ROW(MAESTRO!$B$3:$B$1000)/((MAESTRO!$B$3:$B$1000="ACADEMICOS")*(UPPER(MAESTRO!$L$3:$L$1000)="CONFIRMADO")),ROWS($A$3:A123))),"")</f>
        <v/>
      </c>
      <c r="E123" s="10" t="str">
        <f ca="1">IFERROR(INDEX(MAESTRO!E:E,_xludf.AGGREGATE(15,6,ROW(MAESTRO!$B$3:$B$1000)/((MAESTRO!$B$3:$B$1000="ACADEMICOS")*(UPPER(MAESTRO!$L$3:$L$1000)="CONFIRMADO")),ROWS($A$3:A123))),"")</f>
        <v/>
      </c>
      <c r="F123" s="10" t="str">
        <f ca="1">IFERROR(INDEX(MAESTRO!F:F,_xludf.AGGREGATE(15,6,ROW(MAESTRO!$B$3:$B$1000)/((MAESTRO!$B$3:$B$1000="ACADEMICOS")*(UPPER(MAESTRO!$L$3:$L$1000)="CONFIRMADO")),ROWS($A$3:A123))),"")</f>
        <v/>
      </c>
      <c r="G123" s="10" t="str">
        <f ca="1">IFERROR(INDEX(MAESTRO!G:G,_xludf.AGGREGATE(15,6,ROW(MAESTRO!$B$3:$B$1000)/((MAESTRO!$B$3:$B$1000="ACADEMICOS")*(UPPER(MAESTRO!$L$3:$L$1000)="CONFIRMADO")),ROWS($A$3:A123))),"")</f>
        <v/>
      </c>
      <c r="H123" s="10" t="str">
        <f ca="1">IFERROR(INDEX(MAESTRO!H:H,_xludf.AGGREGATE(15,6,ROW(MAESTRO!$B$3:$B$1000)/((MAESTRO!$B$3:$B$1000="ACADEMICOS")*(UPPER(MAESTRO!$L$3:$L$1000)="CONFIRMADO")),ROWS($A$3:A123))),"")</f>
        <v/>
      </c>
      <c r="I123" s="10" t="str">
        <f ca="1">IFERROR(INDEX(MAESTRO!I:I,_xludf.AGGREGATE(15,6,ROW(MAESTRO!$B$3:$B$1000)/((MAESTRO!$B$3:$B$1000="ACADEMICOS")*(UPPER(MAESTRO!$L$3:$L$1000)="CONFIRMADO")),ROWS($A$3:A123))),"")</f>
        <v/>
      </c>
      <c r="J123" s="10" t="str">
        <f ca="1">IFERROR(INDEX(MAESTRO!J:J,_xludf.AGGREGATE(15,6,ROW(MAESTRO!$B$3:$B$1000)/((MAESTRO!$B$3:$B$1000="ACADEMICOS")*(UPPER(MAESTRO!$L$3:$L$1000)="CONFIRMADO")),ROWS($A$3:A123))),"")</f>
        <v/>
      </c>
      <c r="K123" s="10" t="str">
        <f ca="1">IFERROR(INDEX(MAESTRO!K:K,_xludf.AGGREGATE(15,6,ROW(MAESTRO!$B$3:$B$1000)/((MAESTRO!$B$3:$B$1000="ACADEMICOS")*(UPPER(MAESTRO!$L$3:$L$1000)="CONFIRMADO")),ROWS($A$3:A123))),"")</f>
        <v/>
      </c>
      <c r="L123" s="10" t="str">
        <f ca="1">IFERROR(INDEX(MAESTRO!L:L,_xludf.AGGREGATE(15,6,ROW(MAESTRO!$B$3:$B$1000)/((MAESTRO!$B$3:$B$1000="ACADEMICOS")*(UPPER(MAESTRO!$L$3:$L$1000)="CONFIRMADO")),ROWS($A$3:A123))),"")</f>
        <v/>
      </c>
      <c r="M123" s="10" t="str">
        <f ca="1">IFERROR(INDEX(MAESTRO!M:M,_xludf.AGGREGATE(15,6,ROW(MAESTRO!$B$3:$B$1000)/((MAESTRO!$B$3:$B$1000="ACADEMICOS")*(UPPER(MAESTRO!$L$3:$L$1000)="CONFIRMADO")),ROWS($A$3:A123))),"")</f>
        <v/>
      </c>
      <c r="N123" s="10" t="str">
        <f ca="1">IFERROR(INDEX(MAESTRO!N:N,_xludf.AGGREGATE(15,6,ROW(MAESTRO!$B$3:$B$1000)/((MAESTRO!$B$3:$B$1000="ACADEMICOS")*(UPPER(MAESTRO!$L$3:$L$1000)="CONFIRMADO")),ROWS($A$3:A123))),"")</f>
        <v/>
      </c>
      <c r="O123" s="10" t="str">
        <f ca="1">IFERROR(INDEX(MAESTRO!O:O,_xludf.AGGREGATE(15,6,ROW(MAESTRO!$B$3:$B$1000)/((MAESTRO!$B$3:$B$1000="ACADEMICOS")*(UPPER(MAESTRO!$L$3:$L$1000)="CONFIRMADO")),ROWS($A$3:A123))),"")</f>
        <v/>
      </c>
      <c r="P123" s="10" t="str">
        <f ca="1">IFERROR(INDEX(MAESTRO!P:P,_xludf.AGGREGATE(15,6,ROW(MAESTRO!$B$3:$B$1000)/((MAESTRO!$B$3:$B$1000="ACADEMICOS")*(UPPER(MAESTRO!$L$3:$L$1000)="CONFIRMADO")),ROWS($A$3:A123))),"")</f>
        <v/>
      </c>
      <c r="Q123" s="10" t="str">
        <f ca="1">IFERROR(INDEX(MAESTRO!Q:Q,_xludf.AGGREGATE(15,6,ROW(MAESTRO!$B$3:$B$1000)/((MAESTRO!$B$3:$B$1000="ACADEMICOS")*(UPPER(MAESTRO!$L$3:$L$1000)="CONFIRMADO")),ROWS($A$3:A123))),"")</f>
        <v/>
      </c>
      <c r="R123" s="10" t="str">
        <f ca="1">IFERROR(INDEX(MAESTRO!R:R,_xludf.AGGREGATE(15,6,ROW(MAESTRO!$B$3:$B$1000)/((MAESTRO!$B$3:$B$1000="ACADEMICOS")*(UPPER(MAESTRO!$L$3:$L$1000)="CONFIRMADO")),ROWS($A$3:A123))),"")</f>
        <v/>
      </c>
      <c r="S123" s="10" t="str">
        <f ca="1">IFERROR(INDEX(MAESTRO!S:S,_xludf.AGGREGATE(15,6,ROW(MAESTRO!$B$3:$B$1000)/((MAESTRO!$B$3:$B$1000="ACADEMICOS")*(UPPER(MAESTRO!$L$3:$L$1000)="CONFIRMADO")),ROWS($A$3:A123))),"")</f>
        <v/>
      </c>
      <c r="T123" s="10" t="str">
        <f ca="1">IFERROR(INDEX(MAESTRO!T:T,_xludf.AGGREGATE(15,6,ROW(MAESTRO!$B$3:$B$1000)/((MAESTRO!$B$3:$B$1000="ACADEMICOS")*(UPPER(MAESTRO!$L$3:$L$1000)="CONFIRMADO")),ROWS($A$3:A123))),"")</f>
        <v/>
      </c>
      <c r="U123" s="10" t="str">
        <f ca="1">IFERROR(INDEX(MAESTRO!U:U,_xludf.AGGREGATE(15,6,ROW(MAESTRO!$B$3:$B$1000)/((MAESTRO!$B$3:$B$1000="ACADEMICOS")*(UPPER(MAESTRO!$L$3:$L$1000)="CONFIRMADO")),ROWS($A$3:A123))),"")</f>
        <v/>
      </c>
      <c r="V123" s="10" t="str">
        <f ca="1">IFERROR(INDEX(MAESTRO!V:V,_xludf.AGGREGATE(15,6,ROW(MAESTRO!$B$3:$B$1000)/((MAESTRO!$B$3:$B$1000="ACADEMICOS")*(UPPER(MAESTRO!$L$3:$L$1000)="CONFIRMADO")),ROWS($A$3:A123))),"")</f>
        <v/>
      </c>
      <c r="W123" s="10" t="str">
        <f ca="1">IFERROR(INDEX(MAESTRO!W:W,_xludf.AGGREGATE(15,6,ROW(MAESTRO!$B$3:$B$1000)/((MAESTRO!$B$3:$B$1000="ACADEMICOS")*(UPPER(MAESTRO!$L$3:$L$1000)="CONFIRMADO")),ROWS($A$3:A123))),"")</f>
        <v/>
      </c>
      <c r="X123" s="10" t="str">
        <f ca="1">IFERROR(INDEX(MAESTRO!X:X,_xludf.AGGREGATE(15,6,ROW(MAESTRO!$B$3:$B$1000)/((MAESTRO!$B$3:$B$1000="ACADEMICOS")*(UPPER(MAESTRO!$L$3:$L$1000)="CONFIRMADO")),ROWS($A$3:A123))),"")</f>
        <v/>
      </c>
    </row>
    <row r="124" spans="1:24" ht="22.05" customHeight="1">
      <c r="A124" s="21" t="str">
        <f ca="1">IFERROR(INDEX(MAESTRO!A:A,_xludf.AGGREGATE(15,6,ROW(MAESTRO!$B$3:$B$1000)/((MAESTRO!$B$3:$B$1000="ACADEMICOS")*(UPPER(MAESTRO!$L$3:$L$1000)="CONFIRMADO")),ROWS($A$3:A124))),"")</f>
        <v/>
      </c>
      <c r="B124" s="21" t="str">
        <f ca="1">IFERROR(INDEX(MAESTRO!B:B,_xludf.AGGREGATE(15,6,ROW(MAESTRO!$B$3:$B$1000)/((MAESTRO!$B$3:$B$1000="ACADEMICOS")*(UPPER(MAESTRO!$L$3:$L$1000)="CONFIRMADO")),ROWS($A$3:A124))),"")</f>
        <v/>
      </c>
      <c r="C124" s="21" t="str">
        <f ca="1">IFERROR(INDEX(MAESTRO!C:C,_xludf.AGGREGATE(15,6,ROW(MAESTRO!$B$3:$B$1000)/((MAESTRO!$B$3:$B$1000="ACADEMICOS")*(UPPER(MAESTRO!$L$3:$L$1000)="CONFIRMADO")),ROWS($A$3:A124))),"")</f>
        <v/>
      </c>
      <c r="D124" s="21" t="str">
        <f ca="1">IFERROR(INDEX(MAESTRO!D:D,_xludf.AGGREGATE(15,6,ROW(MAESTRO!$B$3:$B$1000)/((MAESTRO!$B$3:$B$1000="ACADEMICOS")*(UPPER(MAESTRO!$L$3:$L$1000)="CONFIRMADO")),ROWS($A$3:A124))),"")</f>
        <v/>
      </c>
      <c r="E124" s="21" t="str">
        <f ca="1">IFERROR(INDEX(MAESTRO!E:E,_xludf.AGGREGATE(15,6,ROW(MAESTRO!$B$3:$B$1000)/((MAESTRO!$B$3:$B$1000="ACADEMICOS")*(UPPER(MAESTRO!$L$3:$L$1000)="CONFIRMADO")),ROWS($A$3:A124))),"")</f>
        <v/>
      </c>
      <c r="F124" s="21" t="str">
        <f ca="1">IFERROR(INDEX(MAESTRO!F:F,_xludf.AGGREGATE(15,6,ROW(MAESTRO!$B$3:$B$1000)/((MAESTRO!$B$3:$B$1000="ACADEMICOS")*(UPPER(MAESTRO!$L$3:$L$1000)="CONFIRMADO")),ROWS($A$3:A124))),"")</f>
        <v/>
      </c>
      <c r="G124" s="21" t="str">
        <f ca="1">IFERROR(INDEX(MAESTRO!G:G,_xludf.AGGREGATE(15,6,ROW(MAESTRO!$B$3:$B$1000)/((MAESTRO!$B$3:$B$1000="ACADEMICOS")*(UPPER(MAESTRO!$L$3:$L$1000)="CONFIRMADO")),ROWS($A$3:A124))),"")</f>
        <v/>
      </c>
      <c r="H124" s="21" t="str">
        <f ca="1">IFERROR(INDEX(MAESTRO!H:H,_xludf.AGGREGATE(15,6,ROW(MAESTRO!$B$3:$B$1000)/((MAESTRO!$B$3:$B$1000="ACADEMICOS")*(UPPER(MAESTRO!$L$3:$L$1000)="CONFIRMADO")),ROWS($A$3:A124))),"")</f>
        <v/>
      </c>
      <c r="I124" s="21" t="str">
        <f ca="1">IFERROR(INDEX(MAESTRO!I:I,_xludf.AGGREGATE(15,6,ROW(MAESTRO!$B$3:$B$1000)/((MAESTRO!$B$3:$B$1000="ACADEMICOS")*(UPPER(MAESTRO!$L$3:$L$1000)="CONFIRMADO")),ROWS($A$3:A124))),"")</f>
        <v/>
      </c>
      <c r="J124" s="21" t="str">
        <f ca="1">IFERROR(INDEX(MAESTRO!J:J,_xludf.AGGREGATE(15,6,ROW(MAESTRO!$B$3:$B$1000)/((MAESTRO!$B$3:$B$1000="ACADEMICOS")*(UPPER(MAESTRO!$L$3:$L$1000)="CONFIRMADO")),ROWS($A$3:A124))),"")</f>
        <v/>
      </c>
      <c r="K124" s="21" t="str">
        <f ca="1">IFERROR(INDEX(MAESTRO!K:K,_xludf.AGGREGATE(15,6,ROW(MAESTRO!$B$3:$B$1000)/((MAESTRO!$B$3:$B$1000="ACADEMICOS")*(UPPER(MAESTRO!$L$3:$L$1000)="CONFIRMADO")),ROWS($A$3:A124))),"")</f>
        <v/>
      </c>
      <c r="L124" s="21" t="str">
        <f ca="1">IFERROR(INDEX(MAESTRO!L:L,_xludf.AGGREGATE(15,6,ROW(MAESTRO!$B$3:$B$1000)/((MAESTRO!$B$3:$B$1000="ACADEMICOS")*(UPPER(MAESTRO!$L$3:$L$1000)="CONFIRMADO")),ROWS($A$3:A124))),"")</f>
        <v/>
      </c>
      <c r="M124" s="21" t="str">
        <f ca="1">IFERROR(INDEX(MAESTRO!M:M,_xludf.AGGREGATE(15,6,ROW(MAESTRO!$B$3:$B$1000)/((MAESTRO!$B$3:$B$1000="ACADEMICOS")*(UPPER(MAESTRO!$L$3:$L$1000)="CONFIRMADO")),ROWS($A$3:A124))),"")</f>
        <v/>
      </c>
      <c r="N124" s="21" t="str">
        <f ca="1">IFERROR(INDEX(MAESTRO!N:N,_xludf.AGGREGATE(15,6,ROW(MAESTRO!$B$3:$B$1000)/((MAESTRO!$B$3:$B$1000="ACADEMICOS")*(UPPER(MAESTRO!$L$3:$L$1000)="CONFIRMADO")),ROWS($A$3:A124))),"")</f>
        <v/>
      </c>
      <c r="O124" s="21" t="str">
        <f ca="1">IFERROR(INDEX(MAESTRO!O:O,_xludf.AGGREGATE(15,6,ROW(MAESTRO!$B$3:$B$1000)/((MAESTRO!$B$3:$B$1000="ACADEMICOS")*(UPPER(MAESTRO!$L$3:$L$1000)="CONFIRMADO")),ROWS($A$3:A124))),"")</f>
        <v/>
      </c>
      <c r="P124" s="21" t="str">
        <f ca="1">IFERROR(INDEX(MAESTRO!P:P,_xludf.AGGREGATE(15,6,ROW(MAESTRO!$B$3:$B$1000)/((MAESTRO!$B$3:$B$1000="ACADEMICOS")*(UPPER(MAESTRO!$L$3:$L$1000)="CONFIRMADO")),ROWS($A$3:A124))),"")</f>
        <v/>
      </c>
      <c r="Q124" s="21" t="str">
        <f ca="1">IFERROR(INDEX(MAESTRO!Q:Q,_xludf.AGGREGATE(15,6,ROW(MAESTRO!$B$3:$B$1000)/((MAESTRO!$B$3:$B$1000="ACADEMICOS")*(UPPER(MAESTRO!$L$3:$L$1000)="CONFIRMADO")),ROWS($A$3:A124))),"")</f>
        <v/>
      </c>
      <c r="R124" s="21" t="str">
        <f ca="1">IFERROR(INDEX(MAESTRO!R:R,_xludf.AGGREGATE(15,6,ROW(MAESTRO!$B$3:$B$1000)/((MAESTRO!$B$3:$B$1000="ACADEMICOS")*(UPPER(MAESTRO!$L$3:$L$1000)="CONFIRMADO")),ROWS($A$3:A124))),"")</f>
        <v/>
      </c>
      <c r="S124" s="21" t="str">
        <f ca="1">IFERROR(INDEX(MAESTRO!S:S,_xludf.AGGREGATE(15,6,ROW(MAESTRO!$B$3:$B$1000)/((MAESTRO!$B$3:$B$1000="ACADEMICOS")*(UPPER(MAESTRO!$L$3:$L$1000)="CONFIRMADO")),ROWS($A$3:A124))),"")</f>
        <v/>
      </c>
      <c r="T124" s="21" t="str">
        <f ca="1">IFERROR(INDEX(MAESTRO!T:T,_xludf.AGGREGATE(15,6,ROW(MAESTRO!$B$3:$B$1000)/((MAESTRO!$B$3:$B$1000="ACADEMICOS")*(UPPER(MAESTRO!$L$3:$L$1000)="CONFIRMADO")),ROWS($A$3:A124))),"")</f>
        <v/>
      </c>
      <c r="U124" s="21" t="str">
        <f ca="1">IFERROR(INDEX(MAESTRO!U:U,_xludf.AGGREGATE(15,6,ROW(MAESTRO!$B$3:$B$1000)/((MAESTRO!$B$3:$B$1000="ACADEMICOS")*(UPPER(MAESTRO!$L$3:$L$1000)="CONFIRMADO")),ROWS($A$3:A124))),"")</f>
        <v/>
      </c>
      <c r="V124" s="21" t="str">
        <f ca="1">IFERROR(INDEX(MAESTRO!V:V,_xludf.AGGREGATE(15,6,ROW(MAESTRO!$B$3:$B$1000)/((MAESTRO!$B$3:$B$1000="ACADEMICOS")*(UPPER(MAESTRO!$L$3:$L$1000)="CONFIRMADO")),ROWS($A$3:A124))),"")</f>
        <v/>
      </c>
      <c r="W124" s="21" t="str">
        <f ca="1">IFERROR(INDEX(MAESTRO!W:W,_xludf.AGGREGATE(15,6,ROW(MAESTRO!$B$3:$B$1000)/((MAESTRO!$B$3:$B$1000="ACADEMICOS")*(UPPER(MAESTRO!$L$3:$L$1000)="CONFIRMADO")),ROWS($A$3:A124))),"")</f>
        <v/>
      </c>
      <c r="X124" s="21" t="str">
        <f ca="1">IFERROR(INDEX(MAESTRO!X:X,_xludf.AGGREGATE(15,6,ROW(MAESTRO!$B$3:$B$1000)/((MAESTRO!$B$3:$B$1000="ACADEMICOS")*(UPPER(MAESTRO!$L$3:$L$1000)="CONFIRMADO")),ROWS($A$3:A124))),"")</f>
        <v/>
      </c>
    </row>
    <row r="125" spans="1:24" ht="22.05" customHeight="1">
      <c r="A125" s="10" t="str">
        <f ca="1">IFERROR(INDEX(MAESTRO!A:A,_xludf.AGGREGATE(15,6,ROW(MAESTRO!$B$3:$B$1000)/((MAESTRO!$B$3:$B$1000="ACADEMICOS")*(UPPER(MAESTRO!$L$3:$L$1000)="CONFIRMADO")),ROWS($A$3:A125))),"")</f>
        <v/>
      </c>
      <c r="B125" s="10" t="str">
        <f ca="1">IFERROR(INDEX(MAESTRO!B:B,_xludf.AGGREGATE(15,6,ROW(MAESTRO!$B$3:$B$1000)/((MAESTRO!$B$3:$B$1000="ACADEMICOS")*(UPPER(MAESTRO!$L$3:$L$1000)="CONFIRMADO")),ROWS($A$3:A125))),"")</f>
        <v/>
      </c>
      <c r="C125" s="10" t="str">
        <f ca="1">IFERROR(INDEX(MAESTRO!C:C,_xludf.AGGREGATE(15,6,ROW(MAESTRO!$B$3:$B$1000)/((MAESTRO!$B$3:$B$1000="ACADEMICOS")*(UPPER(MAESTRO!$L$3:$L$1000)="CONFIRMADO")),ROWS($A$3:A125))),"")</f>
        <v/>
      </c>
      <c r="D125" s="10" t="str">
        <f ca="1">IFERROR(INDEX(MAESTRO!D:D,_xludf.AGGREGATE(15,6,ROW(MAESTRO!$B$3:$B$1000)/((MAESTRO!$B$3:$B$1000="ACADEMICOS")*(UPPER(MAESTRO!$L$3:$L$1000)="CONFIRMADO")),ROWS($A$3:A125))),"")</f>
        <v/>
      </c>
      <c r="E125" s="10" t="str">
        <f ca="1">IFERROR(INDEX(MAESTRO!E:E,_xludf.AGGREGATE(15,6,ROW(MAESTRO!$B$3:$B$1000)/((MAESTRO!$B$3:$B$1000="ACADEMICOS")*(UPPER(MAESTRO!$L$3:$L$1000)="CONFIRMADO")),ROWS($A$3:A125))),"")</f>
        <v/>
      </c>
      <c r="F125" s="10" t="str">
        <f ca="1">IFERROR(INDEX(MAESTRO!F:F,_xludf.AGGREGATE(15,6,ROW(MAESTRO!$B$3:$B$1000)/((MAESTRO!$B$3:$B$1000="ACADEMICOS")*(UPPER(MAESTRO!$L$3:$L$1000)="CONFIRMADO")),ROWS($A$3:A125))),"")</f>
        <v/>
      </c>
      <c r="G125" s="10" t="str">
        <f ca="1">IFERROR(INDEX(MAESTRO!G:G,_xludf.AGGREGATE(15,6,ROW(MAESTRO!$B$3:$B$1000)/((MAESTRO!$B$3:$B$1000="ACADEMICOS")*(UPPER(MAESTRO!$L$3:$L$1000)="CONFIRMADO")),ROWS($A$3:A125))),"")</f>
        <v/>
      </c>
      <c r="H125" s="10" t="str">
        <f ca="1">IFERROR(INDEX(MAESTRO!H:H,_xludf.AGGREGATE(15,6,ROW(MAESTRO!$B$3:$B$1000)/((MAESTRO!$B$3:$B$1000="ACADEMICOS")*(UPPER(MAESTRO!$L$3:$L$1000)="CONFIRMADO")),ROWS($A$3:A125))),"")</f>
        <v/>
      </c>
      <c r="I125" s="10" t="str">
        <f ca="1">IFERROR(INDEX(MAESTRO!I:I,_xludf.AGGREGATE(15,6,ROW(MAESTRO!$B$3:$B$1000)/((MAESTRO!$B$3:$B$1000="ACADEMICOS")*(UPPER(MAESTRO!$L$3:$L$1000)="CONFIRMADO")),ROWS($A$3:A125))),"")</f>
        <v/>
      </c>
      <c r="J125" s="10" t="str">
        <f ca="1">IFERROR(INDEX(MAESTRO!J:J,_xludf.AGGREGATE(15,6,ROW(MAESTRO!$B$3:$B$1000)/((MAESTRO!$B$3:$B$1000="ACADEMICOS")*(UPPER(MAESTRO!$L$3:$L$1000)="CONFIRMADO")),ROWS($A$3:A125))),"")</f>
        <v/>
      </c>
      <c r="K125" s="10" t="str">
        <f ca="1">IFERROR(INDEX(MAESTRO!K:K,_xludf.AGGREGATE(15,6,ROW(MAESTRO!$B$3:$B$1000)/((MAESTRO!$B$3:$B$1000="ACADEMICOS")*(UPPER(MAESTRO!$L$3:$L$1000)="CONFIRMADO")),ROWS($A$3:A125))),"")</f>
        <v/>
      </c>
      <c r="L125" s="10" t="str">
        <f ca="1">IFERROR(INDEX(MAESTRO!L:L,_xludf.AGGREGATE(15,6,ROW(MAESTRO!$B$3:$B$1000)/((MAESTRO!$B$3:$B$1000="ACADEMICOS")*(UPPER(MAESTRO!$L$3:$L$1000)="CONFIRMADO")),ROWS($A$3:A125))),"")</f>
        <v/>
      </c>
      <c r="M125" s="10" t="str">
        <f ca="1">IFERROR(INDEX(MAESTRO!M:M,_xludf.AGGREGATE(15,6,ROW(MAESTRO!$B$3:$B$1000)/((MAESTRO!$B$3:$B$1000="ACADEMICOS")*(UPPER(MAESTRO!$L$3:$L$1000)="CONFIRMADO")),ROWS($A$3:A125))),"")</f>
        <v/>
      </c>
      <c r="N125" s="10" t="str">
        <f ca="1">IFERROR(INDEX(MAESTRO!N:N,_xludf.AGGREGATE(15,6,ROW(MAESTRO!$B$3:$B$1000)/((MAESTRO!$B$3:$B$1000="ACADEMICOS")*(UPPER(MAESTRO!$L$3:$L$1000)="CONFIRMADO")),ROWS($A$3:A125))),"")</f>
        <v/>
      </c>
      <c r="O125" s="10" t="str">
        <f ca="1">IFERROR(INDEX(MAESTRO!O:O,_xludf.AGGREGATE(15,6,ROW(MAESTRO!$B$3:$B$1000)/((MAESTRO!$B$3:$B$1000="ACADEMICOS")*(UPPER(MAESTRO!$L$3:$L$1000)="CONFIRMADO")),ROWS($A$3:A125))),"")</f>
        <v/>
      </c>
      <c r="P125" s="10" t="str">
        <f ca="1">IFERROR(INDEX(MAESTRO!P:P,_xludf.AGGREGATE(15,6,ROW(MAESTRO!$B$3:$B$1000)/((MAESTRO!$B$3:$B$1000="ACADEMICOS")*(UPPER(MAESTRO!$L$3:$L$1000)="CONFIRMADO")),ROWS($A$3:A125))),"")</f>
        <v/>
      </c>
      <c r="Q125" s="10" t="str">
        <f ca="1">IFERROR(INDEX(MAESTRO!Q:Q,_xludf.AGGREGATE(15,6,ROW(MAESTRO!$B$3:$B$1000)/((MAESTRO!$B$3:$B$1000="ACADEMICOS")*(UPPER(MAESTRO!$L$3:$L$1000)="CONFIRMADO")),ROWS($A$3:A125))),"")</f>
        <v/>
      </c>
      <c r="R125" s="10" t="str">
        <f ca="1">IFERROR(INDEX(MAESTRO!R:R,_xludf.AGGREGATE(15,6,ROW(MAESTRO!$B$3:$B$1000)/((MAESTRO!$B$3:$B$1000="ACADEMICOS")*(UPPER(MAESTRO!$L$3:$L$1000)="CONFIRMADO")),ROWS($A$3:A125))),"")</f>
        <v/>
      </c>
      <c r="S125" s="10" t="str">
        <f ca="1">IFERROR(INDEX(MAESTRO!S:S,_xludf.AGGREGATE(15,6,ROW(MAESTRO!$B$3:$B$1000)/((MAESTRO!$B$3:$B$1000="ACADEMICOS")*(UPPER(MAESTRO!$L$3:$L$1000)="CONFIRMADO")),ROWS($A$3:A125))),"")</f>
        <v/>
      </c>
      <c r="T125" s="10" t="str">
        <f ca="1">IFERROR(INDEX(MAESTRO!T:T,_xludf.AGGREGATE(15,6,ROW(MAESTRO!$B$3:$B$1000)/((MAESTRO!$B$3:$B$1000="ACADEMICOS")*(UPPER(MAESTRO!$L$3:$L$1000)="CONFIRMADO")),ROWS($A$3:A125))),"")</f>
        <v/>
      </c>
      <c r="U125" s="10" t="str">
        <f ca="1">IFERROR(INDEX(MAESTRO!U:U,_xludf.AGGREGATE(15,6,ROW(MAESTRO!$B$3:$B$1000)/((MAESTRO!$B$3:$B$1000="ACADEMICOS")*(UPPER(MAESTRO!$L$3:$L$1000)="CONFIRMADO")),ROWS($A$3:A125))),"")</f>
        <v/>
      </c>
      <c r="V125" s="10" t="str">
        <f ca="1">IFERROR(INDEX(MAESTRO!V:V,_xludf.AGGREGATE(15,6,ROW(MAESTRO!$B$3:$B$1000)/((MAESTRO!$B$3:$B$1000="ACADEMICOS")*(UPPER(MAESTRO!$L$3:$L$1000)="CONFIRMADO")),ROWS($A$3:A125))),"")</f>
        <v/>
      </c>
      <c r="W125" s="10" t="str">
        <f ca="1">IFERROR(INDEX(MAESTRO!W:W,_xludf.AGGREGATE(15,6,ROW(MAESTRO!$B$3:$B$1000)/((MAESTRO!$B$3:$B$1000="ACADEMICOS")*(UPPER(MAESTRO!$L$3:$L$1000)="CONFIRMADO")),ROWS($A$3:A125))),"")</f>
        <v/>
      </c>
      <c r="X125" s="10" t="str">
        <f ca="1">IFERROR(INDEX(MAESTRO!X:X,_xludf.AGGREGATE(15,6,ROW(MAESTRO!$B$3:$B$1000)/((MAESTRO!$B$3:$B$1000="ACADEMICOS")*(UPPER(MAESTRO!$L$3:$L$1000)="CONFIRMADO")),ROWS($A$3:A125))),"")</f>
        <v/>
      </c>
    </row>
    <row r="126" spans="1:24" ht="22.05" customHeight="1">
      <c r="A126" s="21" t="str">
        <f ca="1">IFERROR(INDEX(MAESTRO!A:A,_xludf.AGGREGATE(15,6,ROW(MAESTRO!$B$3:$B$1000)/((MAESTRO!$B$3:$B$1000="ACADEMICOS")*(UPPER(MAESTRO!$L$3:$L$1000)="CONFIRMADO")),ROWS($A$3:A126))),"")</f>
        <v/>
      </c>
      <c r="B126" s="21" t="str">
        <f ca="1">IFERROR(INDEX(MAESTRO!B:B,_xludf.AGGREGATE(15,6,ROW(MAESTRO!$B$3:$B$1000)/((MAESTRO!$B$3:$B$1000="ACADEMICOS")*(UPPER(MAESTRO!$L$3:$L$1000)="CONFIRMADO")),ROWS($A$3:A126))),"")</f>
        <v/>
      </c>
      <c r="C126" s="21" t="str">
        <f ca="1">IFERROR(INDEX(MAESTRO!C:C,_xludf.AGGREGATE(15,6,ROW(MAESTRO!$B$3:$B$1000)/((MAESTRO!$B$3:$B$1000="ACADEMICOS")*(UPPER(MAESTRO!$L$3:$L$1000)="CONFIRMADO")),ROWS($A$3:A126))),"")</f>
        <v/>
      </c>
      <c r="D126" s="21" t="str">
        <f ca="1">IFERROR(INDEX(MAESTRO!D:D,_xludf.AGGREGATE(15,6,ROW(MAESTRO!$B$3:$B$1000)/((MAESTRO!$B$3:$B$1000="ACADEMICOS")*(UPPER(MAESTRO!$L$3:$L$1000)="CONFIRMADO")),ROWS($A$3:A126))),"")</f>
        <v/>
      </c>
      <c r="E126" s="21" t="str">
        <f ca="1">IFERROR(INDEX(MAESTRO!E:E,_xludf.AGGREGATE(15,6,ROW(MAESTRO!$B$3:$B$1000)/((MAESTRO!$B$3:$B$1000="ACADEMICOS")*(UPPER(MAESTRO!$L$3:$L$1000)="CONFIRMADO")),ROWS($A$3:A126))),"")</f>
        <v/>
      </c>
      <c r="F126" s="21" t="str">
        <f ca="1">IFERROR(INDEX(MAESTRO!F:F,_xludf.AGGREGATE(15,6,ROW(MAESTRO!$B$3:$B$1000)/((MAESTRO!$B$3:$B$1000="ACADEMICOS")*(UPPER(MAESTRO!$L$3:$L$1000)="CONFIRMADO")),ROWS($A$3:A126))),"")</f>
        <v/>
      </c>
      <c r="G126" s="21" t="str">
        <f ca="1">IFERROR(INDEX(MAESTRO!G:G,_xludf.AGGREGATE(15,6,ROW(MAESTRO!$B$3:$B$1000)/((MAESTRO!$B$3:$B$1000="ACADEMICOS")*(UPPER(MAESTRO!$L$3:$L$1000)="CONFIRMADO")),ROWS($A$3:A126))),"")</f>
        <v/>
      </c>
      <c r="H126" s="21" t="str">
        <f ca="1">IFERROR(INDEX(MAESTRO!H:H,_xludf.AGGREGATE(15,6,ROW(MAESTRO!$B$3:$B$1000)/((MAESTRO!$B$3:$B$1000="ACADEMICOS")*(UPPER(MAESTRO!$L$3:$L$1000)="CONFIRMADO")),ROWS($A$3:A126))),"")</f>
        <v/>
      </c>
      <c r="I126" s="21" t="str">
        <f ca="1">IFERROR(INDEX(MAESTRO!I:I,_xludf.AGGREGATE(15,6,ROW(MAESTRO!$B$3:$B$1000)/((MAESTRO!$B$3:$B$1000="ACADEMICOS")*(UPPER(MAESTRO!$L$3:$L$1000)="CONFIRMADO")),ROWS($A$3:A126))),"")</f>
        <v/>
      </c>
      <c r="J126" s="21" t="str">
        <f ca="1">IFERROR(INDEX(MAESTRO!J:J,_xludf.AGGREGATE(15,6,ROW(MAESTRO!$B$3:$B$1000)/((MAESTRO!$B$3:$B$1000="ACADEMICOS")*(UPPER(MAESTRO!$L$3:$L$1000)="CONFIRMADO")),ROWS($A$3:A126))),"")</f>
        <v/>
      </c>
      <c r="K126" s="21" t="str">
        <f ca="1">IFERROR(INDEX(MAESTRO!K:K,_xludf.AGGREGATE(15,6,ROW(MAESTRO!$B$3:$B$1000)/((MAESTRO!$B$3:$B$1000="ACADEMICOS")*(UPPER(MAESTRO!$L$3:$L$1000)="CONFIRMADO")),ROWS($A$3:A126))),"")</f>
        <v/>
      </c>
      <c r="L126" s="21" t="str">
        <f ca="1">IFERROR(INDEX(MAESTRO!L:L,_xludf.AGGREGATE(15,6,ROW(MAESTRO!$B$3:$B$1000)/((MAESTRO!$B$3:$B$1000="ACADEMICOS")*(UPPER(MAESTRO!$L$3:$L$1000)="CONFIRMADO")),ROWS($A$3:A126))),"")</f>
        <v/>
      </c>
      <c r="M126" s="21" t="str">
        <f ca="1">IFERROR(INDEX(MAESTRO!M:M,_xludf.AGGREGATE(15,6,ROW(MAESTRO!$B$3:$B$1000)/((MAESTRO!$B$3:$B$1000="ACADEMICOS")*(UPPER(MAESTRO!$L$3:$L$1000)="CONFIRMADO")),ROWS($A$3:A126))),"")</f>
        <v/>
      </c>
      <c r="N126" s="21" t="str">
        <f ca="1">IFERROR(INDEX(MAESTRO!N:N,_xludf.AGGREGATE(15,6,ROW(MAESTRO!$B$3:$B$1000)/((MAESTRO!$B$3:$B$1000="ACADEMICOS")*(UPPER(MAESTRO!$L$3:$L$1000)="CONFIRMADO")),ROWS($A$3:A126))),"")</f>
        <v/>
      </c>
      <c r="O126" s="21" t="str">
        <f ca="1">IFERROR(INDEX(MAESTRO!O:O,_xludf.AGGREGATE(15,6,ROW(MAESTRO!$B$3:$B$1000)/((MAESTRO!$B$3:$B$1000="ACADEMICOS")*(UPPER(MAESTRO!$L$3:$L$1000)="CONFIRMADO")),ROWS($A$3:A126))),"")</f>
        <v/>
      </c>
      <c r="P126" s="21" t="str">
        <f ca="1">IFERROR(INDEX(MAESTRO!P:P,_xludf.AGGREGATE(15,6,ROW(MAESTRO!$B$3:$B$1000)/((MAESTRO!$B$3:$B$1000="ACADEMICOS")*(UPPER(MAESTRO!$L$3:$L$1000)="CONFIRMADO")),ROWS($A$3:A126))),"")</f>
        <v/>
      </c>
      <c r="Q126" s="21" t="str">
        <f ca="1">IFERROR(INDEX(MAESTRO!Q:Q,_xludf.AGGREGATE(15,6,ROW(MAESTRO!$B$3:$B$1000)/((MAESTRO!$B$3:$B$1000="ACADEMICOS")*(UPPER(MAESTRO!$L$3:$L$1000)="CONFIRMADO")),ROWS($A$3:A126))),"")</f>
        <v/>
      </c>
      <c r="R126" s="21" t="str">
        <f ca="1">IFERROR(INDEX(MAESTRO!R:R,_xludf.AGGREGATE(15,6,ROW(MAESTRO!$B$3:$B$1000)/((MAESTRO!$B$3:$B$1000="ACADEMICOS")*(UPPER(MAESTRO!$L$3:$L$1000)="CONFIRMADO")),ROWS($A$3:A126))),"")</f>
        <v/>
      </c>
      <c r="S126" s="21" t="str">
        <f ca="1">IFERROR(INDEX(MAESTRO!S:S,_xludf.AGGREGATE(15,6,ROW(MAESTRO!$B$3:$B$1000)/((MAESTRO!$B$3:$B$1000="ACADEMICOS")*(UPPER(MAESTRO!$L$3:$L$1000)="CONFIRMADO")),ROWS($A$3:A126))),"")</f>
        <v/>
      </c>
      <c r="T126" s="21" t="str">
        <f ca="1">IFERROR(INDEX(MAESTRO!T:T,_xludf.AGGREGATE(15,6,ROW(MAESTRO!$B$3:$B$1000)/((MAESTRO!$B$3:$B$1000="ACADEMICOS")*(UPPER(MAESTRO!$L$3:$L$1000)="CONFIRMADO")),ROWS($A$3:A126))),"")</f>
        <v/>
      </c>
      <c r="U126" s="21" t="str">
        <f ca="1">IFERROR(INDEX(MAESTRO!U:U,_xludf.AGGREGATE(15,6,ROW(MAESTRO!$B$3:$B$1000)/((MAESTRO!$B$3:$B$1000="ACADEMICOS")*(UPPER(MAESTRO!$L$3:$L$1000)="CONFIRMADO")),ROWS($A$3:A126))),"")</f>
        <v/>
      </c>
      <c r="V126" s="21" t="str">
        <f ca="1">IFERROR(INDEX(MAESTRO!V:V,_xludf.AGGREGATE(15,6,ROW(MAESTRO!$B$3:$B$1000)/((MAESTRO!$B$3:$B$1000="ACADEMICOS")*(UPPER(MAESTRO!$L$3:$L$1000)="CONFIRMADO")),ROWS($A$3:A126))),"")</f>
        <v/>
      </c>
      <c r="W126" s="21" t="str">
        <f ca="1">IFERROR(INDEX(MAESTRO!W:W,_xludf.AGGREGATE(15,6,ROW(MAESTRO!$B$3:$B$1000)/((MAESTRO!$B$3:$B$1000="ACADEMICOS")*(UPPER(MAESTRO!$L$3:$L$1000)="CONFIRMADO")),ROWS($A$3:A126))),"")</f>
        <v/>
      </c>
      <c r="X126" s="21" t="str">
        <f ca="1">IFERROR(INDEX(MAESTRO!X:X,_xludf.AGGREGATE(15,6,ROW(MAESTRO!$B$3:$B$1000)/((MAESTRO!$B$3:$B$1000="ACADEMICOS")*(UPPER(MAESTRO!$L$3:$L$1000)="CONFIRMADO")),ROWS($A$3:A126))),"")</f>
        <v/>
      </c>
    </row>
    <row r="127" spans="1:24" ht="22.05" customHeight="1">
      <c r="A127" s="10" t="str">
        <f ca="1">IFERROR(INDEX(MAESTRO!A:A,_xludf.AGGREGATE(15,6,ROW(MAESTRO!$B$3:$B$1000)/((MAESTRO!$B$3:$B$1000="ACADEMICOS")*(UPPER(MAESTRO!$L$3:$L$1000)="CONFIRMADO")),ROWS($A$3:A127))),"")</f>
        <v/>
      </c>
      <c r="B127" s="10" t="str">
        <f ca="1">IFERROR(INDEX(MAESTRO!B:B,_xludf.AGGREGATE(15,6,ROW(MAESTRO!$B$3:$B$1000)/((MAESTRO!$B$3:$B$1000="ACADEMICOS")*(UPPER(MAESTRO!$L$3:$L$1000)="CONFIRMADO")),ROWS($A$3:A127))),"")</f>
        <v/>
      </c>
      <c r="C127" s="10" t="str">
        <f ca="1">IFERROR(INDEX(MAESTRO!C:C,_xludf.AGGREGATE(15,6,ROW(MAESTRO!$B$3:$B$1000)/((MAESTRO!$B$3:$B$1000="ACADEMICOS")*(UPPER(MAESTRO!$L$3:$L$1000)="CONFIRMADO")),ROWS($A$3:A127))),"")</f>
        <v/>
      </c>
      <c r="D127" s="10" t="str">
        <f ca="1">IFERROR(INDEX(MAESTRO!D:D,_xludf.AGGREGATE(15,6,ROW(MAESTRO!$B$3:$B$1000)/((MAESTRO!$B$3:$B$1000="ACADEMICOS")*(UPPER(MAESTRO!$L$3:$L$1000)="CONFIRMADO")),ROWS($A$3:A127))),"")</f>
        <v/>
      </c>
      <c r="E127" s="10" t="str">
        <f ca="1">IFERROR(INDEX(MAESTRO!E:E,_xludf.AGGREGATE(15,6,ROW(MAESTRO!$B$3:$B$1000)/((MAESTRO!$B$3:$B$1000="ACADEMICOS")*(UPPER(MAESTRO!$L$3:$L$1000)="CONFIRMADO")),ROWS($A$3:A127))),"")</f>
        <v/>
      </c>
      <c r="F127" s="10" t="str">
        <f ca="1">IFERROR(INDEX(MAESTRO!F:F,_xludf.AGGREGATE(15,6,ROW(MAESTRO!$B$3:$B$1000)/((MAESTRO!$B$3:$B$1000="ACADEMICOS")*(UPPER(MAESTRO!$L$3:$L$1000)="CONFIRMADO")),ROWS($A$3:A127))),"")</f>
        <v/>
      </c>
      <c r="G127" s="10" t="str">
        <f ca="1">IFERROR(INDEX(MAESTRO!G:G,_xludf.AGGREGATE(15,6,ROW(MAESTRO!$B$3:$B$1000)/((MAESTRO!$B$3:$B$1000="ACADEMICOS")*(UPPER(MAESTRO!$L$3:$L$1000)="CONFIRMADO")),ROWS($A$3:A127))),"")</f>
        <v/>
      </c>
      <c r="H127" s="10" t="str">
        <f ca="1">IFERROR(INDEX(MAESTRO!H:H,_xludf.AGGREGATE(15,6,ROW(MAESTRO!$B$3:$B$1000)/((MAESTRO!$B$3:$B$1000="ACADEMICOS")*(UPPER(MAESTRO!$L$3:$L$1000)="CONFIRMADO")),ROWS($A$3:A127))),"")</f>
        <v/>
      </c>
      <c r="I127" s="10" t="str">
        <f ca="1">IFERROR(INDEX(MAESTRO!I:I,_xludf.AGGREGATE(15,6,ROW(MAESTRO!$B$3:$B$1000)/((MAESTRO!$B$3:$B$1000="ACADEMICOS")*(UPPER(MAESTRO!$L$3:$L$1000)="CONFIRMADO")),ROWS($A$3:A127))),"")</f>
        <v/>
      </c>
      <c r="J127" s="10" t="str">
        <f ca="1">IFERROR(INDEX(MAESTRO!J:J,_xludf.AGGREGATE(15,6,ROW(MAESTRO!$B$3:$B$1000)/((MAESTRO!$B$3:$B$1000="ACADEMICOS")*(UPPER(MAESTRO!$L$3:$L$1000)="CONFIRMADO")),ROWS($A$3:A127))),"")</f>
        <v/>
      </c>
      <c r="K127" s="10" t="str">
        <f ca="1">IFERROR(INDEX(MAESTRO!K:K,_xludf.AGGREGATE(15,6,ROW(MAESTRO!$B$3:$B$1000)/((MAESTRO!$B$3:$B$1000="ACADEMICOS")*(UPPER(MAESTRO!$L$3:$L$1000)="CONFIRMADO")),ROWS($A$3:A127))),"")</f>
        <v/>
      </c>
      <c r="L127" s="10" t="str">
        <f ca="1">IFERROR(INDEX(MAESTRO!L:L,_xludf.AGGREGATE(15,6,ROW(MAESTRO!$B$3:$B$1000)/((MAESTRO!$B$3:$B$1000="ACADEMICOS")*(UPPER(MAESTRO!$L$3:$L$1000)="CONFIRMADO")),ROWS($A$3:A127))),"")</f>
        <v/>
      </c>
      <c r="M127" s="10" t="str">
        <f ca="1">IFERROR(INDEX(MAESTRO!M:M,_xludf.AGGREGATE(15,6,ROW(MAESTRO!$B$3:$B$1000)/((MAESTRO!$B$3:$B$1000="ACADEMICOS")*(UPPER(MAESTRO!$L$3:$L$1000)="CONFIRMADO")),ROWS($A$3:A127))),"")</f>
        <v/>
      </c>
      <c r="N127" s="10" t="str">
        <f ca="1">IFERROR(INDEX(MAESTRO!N:N,_xludf.AGGREGATE(15,6,ROW(MAESTRO!$B$3:$B$1000)/((MAESTRO!$B$3:$B$1000="ACADEMICOS")*(UPPER(MAESTRO!$L$3:$L$1000)="CONFIRMADO")),ROWS($A$3:A127))),"")</f>
        <v/>
      </c>
      <c r="O127" s="10" t="str">
        <f ca="1">IFERROR(INDEX(MAESTRO!O:O,_xludf.AGGREGATE(15,6,ROW(MAESTRO!$B$3:$B$1000)/((MAESTRO!$B$3:$B$1000="ACADEMICOS")*(UPPER(MAESTRO!$L$3:$L$1000)="CONFIRMADO")),ROWS($A$3:A127))),"")</f>
        <v/>
      </c>
      <c r="P127" s="10" t="str">
        <f ca="1">IFERROR(INDEX(MAESTRO!P:P,_xludf.AGGREGATE(15,6,ROW(MAESTRO!$B$3:$B$1000)/((MAESTRO!$B$3:$B$1000="ACADEMICOS")*(UPPER(MAESTRO!$L$3:$L$1000)="CONFIRMADO")),ROWS($A$3:A127))),"")</f>
        <v/>
      </c>
      <c r="Q127" s="10" t="str">
        <f ca="1">IFERROR(INDEX(MAESTRO!Q:Q,_xludf.AGGREGATE(15,6,ROW(MAESTRO!$B$3:$B$1000)/((MAESTRO!$B$3:$B$1000="ACADEMICOS")*(UPPER(MAESTRO!$L$3:$L$1000)="CONFIRMADO")),ROWS($A$3:A127))),"")</f>
        <v/>
      </c>
      <c r="R127" s="10" t="str">
        <f ca="1">IFERROR(INDEX(MAESTRO!R:R,_xludf.AGGREGATE(15,6,ROW(MAESTRO!$B$3:$B$1000)/((MAESTRO!$B$3:$B$1000="ACADEMICOS")*(UPPER(MAESTRO!$L$3:$L$1000)="CONFIRMADO")),ROWS($A$3:A127))),"")</f>
        <v/>
      </c>
      <c r="S127" s="10" t="str">
        <f ca="1">IFERROR(INDEX(MAESTRO!S:S,_xludf.AGGREGATE(15,6,ROW(MAESTRO!$B$3:$B$1000)/((MAESTRO!$B$3:$B$1000="ACADEMICOS")*(UPPER(MAESTRO!$L$3:$L$1000)="CONFIRMADO")),ROWS($A$3:A127))),"")</f>
        <v/>
      </c>
      <c r="T127" s="10" t="str">
        <f ca="1">IFERROR(INDEX(MAESTRO!T:T,_xludf.AGGREGATE(15,6,ROW(MAESTRO!$B$3:$B$1000)/((MAESTRO!$B$3:$B$1000="ACADEMICOS")*(UPPER(MAESTRO!$L$3:$L$1000)="CONFIRMADO")),ROWS($A$3:A127))),"")</f>
        <v/>
      </c>
      <c r="U127" s="10" t="str">
        <f ca="1">IFERROR(INDEX(MAESTRO!U:U,_xludf.AGGREGATE(15,6,ROW(MAESTRO!$B$3:$B$1000)/((MAESTRO!$B$3:$B$1000="ACADEMICOS")*(UPPER(MAESTRO!$L$3:$L$1000)="CONFIRMADO")),ROWS($A$3:A127))),"")</f>
        <v/>
      </c>
      <c r="V127" s="10" t="str">
        <f ca="1">IFERROR(INDEX(MAESTRO!V:V,_xludf.AGGREGATE(15,6,ROW(MAESTRO!$B$3:$B$1000)/((MAESTRO!$B$3:$B$1000="ACADEMICOS")*(UPPER(MAESTRO!$L$3:$L$1000)="CONFIRMADO")),ROWS($A$3:A127))),"")</f>
        <v/>
      </c>
      <c r="W127" s="10" t="str">
        <f ca="1">IFERROR(INDEX(MAESTRO!W:W,_xludf.AGGREGATE(15,6,ROW(MAESTRO!$B$3:$B$1000)/((MAESTRO!$B$3:$B$1000="ACADEMICOS")*(UPPER(MAESTRO!$L$3:$L$1000)="CONFIRMADO")),ROWS($A$3:A127))),"")</f>
        <v/>
      </c>
      <c r="X127" s="10" t="str">
        <f ca="1">IFERROR(INDEX(MAESTRO!X:X,_xludf.AGGREGATE(15,6,ROW(MAESTRO!$B$3:$B$1000)/((MAESTRO!$B$3:$B$1000="ACADEMICOS")*(UPPER(MAESTRO!$L$3:$L$1000)="CONFIRMADO")),ROWS($A$3:A127))),"")</f>
        <v/>
      </c>
    </row>
    <row r="128" spans="1:24" ht="22.05" customHeight="1">
      <c r="A128" s="21" t="str">
        <f ca="1">IFERROR(INDEX(MAESTRO!A:A,_xludf.AGGREGATE(15,6,ROW(MAESTRO!$B$3:$B$1000)/((MAESTRO!$B$3:$B$1000="ACADEMICOS")*(UPPER(MAESTRO!$L$3:$L$1000)="CONFIRMADO")),ROWS($A$3:A128))),"")</f>
        <v/>
      </c>
      <c r="B128" s="21" t="str">
        <f ca="1">IFERROR(INDEX(MAESTRO!B:B,_xludf.AGGREGATE(15,6,ROW(MAESTRO!$B$3:$B$1000)/((MAESTRO!$B$3:$B$1000="ACADEMICOS")*(UPPER(MAESTRO!$L$3:$L$1000)="CONFIRMADO")),ROWS($A$3:A128))),"")</f>
        <v/>
      </c>
      <c r="C128" s="21" t="str">
        <f ca="1">IFERROR(INDEX(MAESTRO!C:C,_xludf.AGGREGATE(15,6,ROW(MAESTRO!$B$3:$B$1000)/((MAESTRO!$B$3:$B$1000="ACADEMICOS")*(UPPER(MAESTRO!$L$3:$L$1000)="CONFIRMADO")),ROWS($A$3:A128))),"")</f>
        <v/>
      </c>
      <c r="D128" s="21" t="str">
        <f ca="1">IFERROR(INDEX(MAESTRO!D:D,_xludf.AGGREGATE(15,6,ROW(MAESTRO!$B$3:$B$1000)/((MAESTRO!$B$3:$B$1000="ACADEMICOS")*(UPPER(MAESTRO!$L$3:$L$1000)="CONFIRMADO")),ROWS($A$3:A128))),"")</f>
        <v/>
      </c>
      <c r="E128" s="21" t="str">
        <f ca="1">IFERROR(INDEX(MAESTRO!E:E,_xludf.AGGREGATE(15,6,ROW(MAESTRO!$B$3:$B$1000)/((MAESTRO!$B$3:$B$1000="ACADEMICOS")*(UPPER(MAESTRO!$L$3:$L$1000)="CONFIRMADO")),ROWS($A$3:A128))),"")</f>
        <v/>
      </c>
      <c r="F128" s="21" t="str">
        <f ca="1">IFERROR(INDEX(MAESTRO!F:F,_xludf.AGGREGATE(15,6,ROW(MAESTRO!$B$3:$B$1000)/((MAESTRO!$B$3:$B$1000="ACADEMICOS")*(UPPER(MAESTRO!$L$3:$L$1000)="CONFIRMADO")),ROWS($A$3:A128))),"")</f>
        <v/>
      </c>
      <c r="G128" s="21" t="str">
        <f ca="1">IFERROR(INDEX(MAESTRO!G:G,_xludf.AGGREGATE(15,6,ROW(MAESTRO!$B$3:$B$1000)/((MAESTRO!$B$3:$B$1000="ACADEMICOS")*(UPPER(MAESTRO!$L$3:$L$1000)="CONFIRMADO")),ROWS($A$3:A128))),"")</f>
        <v/>
      </c>
      <c r="H128" s="21" t="str">
        <f ca="1">IFERROR(INDEX(MAESTRO!H:H,_xludf.AGGREGATE(15,6,ROW(MAESTRO!$B$3:$B$1000)/((MAESTRO!$B$3:$B$1000="ACADEMICOS")*(UPPER(MAESTRO!$L$3:$L$1000)="CONFIRMADO")),ROWS($A$3:A128))),"")</f>
        <v/>
      </c>
      <c r="I128" s="21" t="str">
        <f ca="1">IFERROR(INDEX(MAESTRO!I:I,_xludf.AGGREGATE(15,6,ROW(MAESTRO!$B$3:$B$1000)/((MAESTRO!$B$3:$B$1000="ACADEMICOS")*(UPPER(MAESTRO!$L$3:$L$1000)="CONFIRMADO")),ROWS($A$3:A128))),"")</f>
        <v/>
      </c>
      <c r="J128" s="21" t="str">
        <f ca="1">IFERROR(INDEX(MAESTRO!J:J,_xludf.AGGREGATE(15,6,ROW(MAESTRO!$B$3:$B$1000)/((MAESTRO!$B$3:$B$1000="ACADEMICOS")*(UPPER(MAESTRO!$L$3:$L$1000)="CONFIRMADO")),ROWS($A$3:A128))),"")</f>
        <v/>
      </c>
      <c r="K128" s="21" t="str">
        <f ca="1">IFERROR(INDEX(MAESTRO!K:K,_xludf.AGGREGATE(15,6,ROW(MAESTRO!$B$3:$B$1000)/((MAESTRO!$B$3:$B$1000="ACADEMICOS")*(UPPER(MAESTRO!$L$3:$L$1000)="CONFIRMADO")),ROWS($A$3:A128))),"")</f>
        <v/>
      </c>
      <c r="L128" s="21" t="str">
        <f ca="1">IFERROR(INDEX(MAESTRO!L:L,_xludf.AGGREGATE(15,6,ROW(MAESTRO!$B$3:$B$1000)/((MAESTRO!$B$3:$B$1000="ACADEMICOS")*(UPPER(MAESTRO!$L$3:$L$1000)="CONFIRMADO")),ROWS($A$3:A128))),"")</f>
        <v/>
      </c>
      <c r="M128" s="21" t="str">
        <f ca="1">IFERROR(INDEX(MAESTRO!M:M,_xludf.AGGREGATE(15,6,ROW(MAESTRO!$B$3:$B$1000)/((MAESTRO!$B$3:$B$1000="ACADEMICOS")*(UPPER(MAESTRO!$L$3:$L$1000)="CONFIRMADO")),ROWS($A$3:A128))),"")</f>
        <v/>
      </c>
      <c r="N128" s="21" t="str">
        <f ca="1">IFERROR(INDEX(MAESTRO!N:N,_xludf.AGGREGATE(15,6,ROW(MAESTRO!$B$3:$B$1000)/((MAESTRO!$B$3:$B$1000="ACADEMICOS")*(UPPER(MAESTRO!$L$3:$L$1000)="CONFIRMADO")),ROWS($A$3:A128))),"")</f>
        <v/>
      </c>
      <c r="O128" s="21" t="str">
        <f ca="1">IFERROR(INDEX(MAESTRO!O:O,_xludf.AGGREGATE(15,6,ROW(MAESTRO!$B$3:$B$1000)/((MAESTRO!$B$3:$B$1000="ACADEMICOS")*(UPPER(MAESTRO!$L$3:$L$1000)="CONFIRMADO")),ROWS($A$3:A128))),"")</f>
        <v/>
      </c>
      <c r="P128" s="21" t="str">
        <f ca="1">IFERROR(INDEX(MAESTRO!P:P,_xludf.AGGREGATE(15,6,ROW(MAESTRO!$B$3:$B$1000)/((MAESTRO!$B$3:$B$1000="ACADEMICOS")*(UPPER(MAESTRO!$L$3:$L$1000)="CONFIRMADO")),ROWS($A$3:A128))),"")</f>
        <v/>
      </c>
      <c r="Q128" s="21" t="str">
        <f ca="1">IFERROR(INDEX(MAESTRO!Q:Q,_xludf.AGGREGATE(15,6,ROW(MAESTRO!$B$3:$B$1000)/((MAESTRO!$B$3:$B$1000="ACADEMICOS")*(UPPER(MAESTRO!$L$3:$L$1000)="CONFIRMADO")),ROWS($A$3:A128))),"")</f>
        <v/>
      </c>
      <c r="R128" s="21" t="str">
        <f ca="1">IFERROR(INDEX(MAESTRO!R:R,_xludf.AGGREGATE(15,6,ROW(MAESTRO!$B$3:$B$1000)/((MAESTRO!$B$3:$B$1000="ACADEMICOS")*(UPPER(MAESTRO!$L$3:$L$1000)="CONFIRMADO")),ROWS($A$3:A128))),"")</f>
        <v/>
      </c>
      <c r="S128" s="21" t="str">
        <f ca="1">IFERROR(INDEX(MAESTRO!S:S,_xludf.AGGREGATE(15,6,ROW(MAESTRO!$B$3:$B$1000)/((MAESTRO!$B$3:$B$1000="ACADEMICOS")*(UPPER(MAESTRO!$L$3:$L$1000)="CONFIRMADO")),ROWS($A$3:A128))),"")</f>
        <v/>
      </c>
      <c r="T128" s="21" t="str">
        <f ca="1">IFERROR(INDEX(MAESTRO!T:T,_xludf.AGGREGATE(15,6,ROW(MAESTRO!$B$3:$B$1000)/((MAESTRO!$B$3:$B$1000="ACADEMICOS")*(UPPER(MAESTRO!$L$3:$L$1000)="CONFIRMADO")),ROWS($A$3:A128))),"")</f>
        <v/>
      </c>
      <c r="U128" s="21" t="str">
        <f ca="1">IFERROR(INDEX(MAESTRO!U:U,_xludf.AGGREGATE(15,6,ROW(MAESTRO!$B$3:$B$1000)/((MAESTRO!$B$3:$B$1000="ACADEMICOS")*(UPPER(MAESTRO!$L$3:$L$1000)="CONFIRMADO")),ROWS($A$3:A128))),"")</f>
        <v/>
      </c>
      <c r="V128" s="21" t="str">
        <f ca="1">IFERROR(INDEX(MAESTRO!V:V,_xludf.AGGREGATE(15,6,ROW(MAESTRO!$B$3:$B$1000)/((MAESTRO!$B$3:$B$1000="ACADEMICOS")*(UPPER(MAESTRO!$L$3:$L$1000)="CONFIRMADO")),ROWS($A$3:A128))),"")</f>
        <v/>
      </c>
      <c r="W128" s="21" t="str">
        <f ca="1">IFERROR(INDEX(MAESTRO!W:W,_xludf.AGGREGATE(15,6,ROW(MAESTRO!$B$3:$B$1000)/((MAESTRO!$B$3:$B$1000="ACADEMICOS")*(UPPER(MAESTRO!$L$3:$L$1000)="CONFIRMADO")),ROWS($A$3:A128))),"")</f>
        <v/>
      </c>
      <c r="X128" s="21" t="str">
        <f ca="1">IFERROR(INDEX(MAESTRO!X:X,_xludf.AGGREGATE(15,6,ROW(MAESTRO!$B$3:$B$1000)/((MAESTRO!$B$3:$B$1000="ACADEMICOS")*(UPPER(MAESTRO!$L$3:$L$1000)="CONFIRMADO")),ROWS($A$3:A128))),"")</f>
        <v/>
      </c>
    </row>
    <row r="129" spans="1:24" ht="22.05" customHeight="1">
      <c r="A129" s="10" t="str">
        <f ca="1">IFERROR(INDEX(MAESTRO!A:A,_xludf.AGGREGATE(15,6,ROW(MAESTRO!$B$3:$B$1000)/((MAESTRO!$B$3:$B$1000="ACADEMICOS")*(UPPER(MAESTRO!$L$3:$L$1000)="CONFIRMADO")),ROWS($A$3:A129))),"")</f>
        <v/>
      </c>
      <c r="B129" s="10" t="str">
        <f ca="1">IFERROR(INDEX(MAESTRO!B:B,_xludf.AGGREGATE(15,6,ROW(MAESTRO!$B$3:$B$1000)/((MAESTRO!$B$3:$B$1000="ACADEMICOS")*(UPPER(MAESTRO!$L$3:$L$1000)="CONFIRMADO")),ROWS($A$3:A129))),"")</f>
        <v/>
      </c>
      <c r="C129" s="10" t="str">
        <f ca="1">IFERROR(INDEX(MAESTRO!C:C,_xludf.AGGREGATE(15,6,ROW(MAESTRO!$B$3:$B$1000)/((MAESTRO!$B$3:$B$1000="ACADEMICOS")*(UPPER(MAESTRO!$L$3:$L$1000)="CONFIRMADO")),ROWS($A$3:A129))),"")</f>
        <v/>
      </c>
      <c r="D129" s="10" t="str">
        <f ca="1">IFERROR(INDEX(MAESTRO!D:D,_xludf.AGGREGATE(15,6,ROW(MAESTRO!$B$3:$B$1000)/((MAESTRO!$B$3:$B$1000="ACADEMICOS")*(UPPER(MAESTRO!$L$3:$L$1000)="CONFIRMADO")),ROWS($A$3:A129))),"")</f>
        <v/>
      </c>
      <c r="E129" s="10" t="str">
        <f ca="1">IFERROR(INDEX(MAESTRO!E:E,_xludf.AGGREGATE(15,6,ROW(MAESTRO!$B$3:$B$1000)/((MAESTRO!$B$3:$B$1000="ACADEMICOS")*(UPPER(MAESTRO!$L$3:$L$1000)="CONFIRMADO")),ROWS($A$3:A129))),"")</f>
        <v/>
      </c>
      <c r="F129" s="10" t="str">
        <f ca="1">IFERROR(INDEX(MAESTRO!F:F,_xludf.AGGREGATE(15,6,ROW(MAESTRO!$B$3:$B$1000)/((MAESTRO!$B$3:$B$1000="ACADEMICOS")*(UPPER(MAESTRO!$L$3:$L$1000)="CONFIRMADO")),ROWS($A$3:A129))),"")</f>
        <v/>
      </c>
      <c r="G129" s="10" t="str">
        <f ca="1">IFERROR(INDEX(MAESTRO!G:G,_xludf.AGGREGATE(15,6,ROW(MAESTRO!$B$3:$B$1000)/((MAESTRO!$B$3:$B$1000="ACADEMICOS")*(UPPER(MAESTRO!$L$3:$L$1000)="CONFIRMADO")),ROWS($A$3:A129))),"")</f>
        <v/>
      </c>
      <c r="H129" s="10" t="str">
        <f ca="1">IFERROR(INDEX(MAESTRO!H:H,_xludf.AGGREGATE(15,6,ROW(MAESTRO!$B$3:$B$1000)/((MAESTRO!$B$3:$B$1000="ACADEMICOS")*(UPPER(MAESTRO!$L$3:$L$1000)="CONFIRMADO")),ROWS($A$3:A129))),"")</f>
        <v/>
      </c>
      <c r="I129" s="10" t="str">
        <f ca="1">IFERROR(INDEX(MAESTRO!I:I,_xludf.AGGREGATE(15,6,ROW(MAESTRO!$B$3:$B$1000)/((MAESTRO!$B$3:$B$1000="ACADEMICOS")*(UPPER(MAESTRO!$L$3:$L$1000)="CONFIRMADO")),ROWS($A$3:A129))),"")</f>
        <v/>
      </c>
      <c r="J129" s="10" t="str">
        <f ca="1">IFERROR(INDEX(MAESTRO!J:J,_xludf.AGGREGATE(15,6,ROW(MAESTRO!$B$3:$B$1000)/((MAESTRO!$B$3:$B$1000="ACADEMICOS")*(UPPER(MAESTRO!$L$3:$L$1000)="CONFIRMADO")),ROWS($A$3:A129))),"")</f>
        <v/>
      </c>
      <c r="K129" s="10" t="str">
        <f ca="1">IFERROR(INDEX(MAESTRO!K:K,_xludf.AGGREGATE(15,6,ROW(MAESTRO!$B$3:$B$1000)/((MAESTRO!$B$3:$B$1000="ACADEMICOS")*(UPPER(MAESTRO!$L$3:$L$1000)="CONFIRMADO")),ROWS($A$3:A129))),"")</f>
        <v/>
      </c>
      <c r="L129" s="10" t="str">
        <f ca="1">IFERROR(INDEX(MAESTRO!L:L,_xludf.AGGREGATE(15,6,ROW(MAESTRO!$B$3:$B$1000)/((MAESTRO!$B$3:$B$1000="ACADEMICOS")*(UPPER(MAESTRO!$L$3:$L$1000)="CONFIRMADO")),ROWS($A$3:A129))),"")</f>
        <v/>
      </c>
      <c r="M129" s="10" t="str">
        <f ca="1">IFERROR(INDEX(MAESTRO!M:M,_xludf.AGGREGATE(15,6,ROW(MAESTRO!$B$3:$B$1000)/((MAESTRO!$B$3:$B$1000="ACADEMICOS")*(UPPER(MAESTRO!$L$3:$L$1000)="CONFIRMADO")),ROWS($A$3:A129))),"")</f>
        <v/>
      </c>
      <c r="N129" s="10" t="str">
        <f ca="1">IFERROR(INDEX(MAESTRO!N:N,_xludf.AGGREGATE(15,6,ROW(MAESTRO!$B$3:$B$1000)/((MAESTRO!$B$3:$B$1000="ACADEMICOS")*(UPPER(MAESTRO!$L$3:$L$1000)="CONFIRMADO")),ROWS($A$3:A129))),"")</f>
        <v/>
      </c>
      <c r="O129" s="10" t="str">
        <f ca="1">IFERROR(INDEX(MAESTRO!O:O,_xludf.AGGREGATE(15,6,ROW(MAESTRO!$B$3:$B$1000)/((MAESTRO!$B$3:$B$1000="ACADEMICOS")*(UPPER(MAESTRO!$L$3:$L$1000)="CONFIRMADO")),ROWS($A$3:A129))),"")</f>
        <v/>
      </c>
      <c r="P129" s="10" t="str">
        <f ca="1">IFERROR(INDEX(MAESTRO!P:P,_xludf.AGGREGATE(15,6,ROW(MAESTRO!$B$3:$B$1000)/((MAESTRO!$B$3:$B$1000="ACADEMICOS")*(UPPER(MAESTRO!$L$3:$L$1000)="CONFIRMADO")),ROWS($A$3:A129))),"")</f>
        <v/>
      </c>
      <c r="Q129" s="10" t="str">
        <f ca="1">IFERROR(INDEX(MAESTRO!Q:Q,_xludf.AGGREGATE(15,6,ROW(MAESTRO!$B$3:$B$1000)/((MAESTRO!$B$3:$B$1000="ACADEMICOS")*(UPPER(MAESTRO!$L$3:$L$1000)="CONFIRMADO")),ROWS($A$3:A129))),"")</f>
        <v/>
      </c>
      <c r="R129" s="10" t="str">
        <f ca="1">IFERROR(INDEX(MAESTRO!R:R,_xludf.AGGREGATE(15,6,ROW(MAESTRO!$B$3:$B$1000)/((MAESTRO!$B$3:$B$1000="ACADEMICOS")*(UPPER(MAESTRO!$L$3:$L$1000)="CONFIRMADO")),ROWS($A$3:A129))),"")</f>
        <v/>
      </c>
      <c r="S129" s="10" t="str">
        <f ca="1">IFERROR(INDEX(MAESTRO!S:S,_xludf.AGGREGATE(15,6,ROW(MAESTRO!$B$3:$B$1000)/((MAESTRO!$B$3:$B$1000="ACADEMICOS")*(UPPER(MAESTRO!$L$3:$L$1000)="CONFIRMADO")),ROWS($A$3:A129))),"")</f>
        <v/>
      </c>
      <c r="T129" s="10" t="str">
        <f ca="1">IFERROR(INDEX(MAESTRO!T:T,_xludf.AGGREGATE(15,6,ROW(MAESTRO!$B$3:$B$1000)/((MAESTRO!$B$3:$B$1000="ACADEMICOS")*(UPPER(MAESTRO!$L$3:$L$1000)="CONFIRMADO")),ROWS($A$3:A129))),"")</f>
        <v/>
      </c>
      <c r="U129" s="10" t="str">
        <f ca="1">IFERROR(INDEX(MAESTRO!U:U,_xludf.AGGREGATE(15,6,ROW(MAESTRO!$B$3:$B$1000)/((MAESTRO!$B$3:$B$1000="ACADEMICOS")*(UPPER(MAESTRO!$L$3:$L$1000)="CONFIRMADO")),ROWS($A$3:A129))),"")</f>
        <v/>
      </c>
      <c r="V129" s="10" t="str">
        <f ca="1">IFERROR(INDEX(MAESTRO!V:V,_xludf.AGGREGATE(15,6,ROW(MAESTRO!$B$3:$B$1000)/((MAESTRO!$B$3:$B$1000="ACADEMICOS")*(UPPER(MAESTRO!$L$3:$L$1000)="CONFIRMADO")),ROWS($A$3:A129))),"")</f>
        <v/>
      </c>
      <c r="W129" s="10" t="str">
        <f ca="1">IFERROR(INDEX(MAESTRO!W:W,_xludf.AGGREGATE(15,6,ROW(MAESTRO!$B$3:$B$1000)/((MAESTRO!$B$3:$B$1000="ACADEMICOS")*(UPPER(MAESTRO!$L$3:$L$1000)="CONFIRMADO")),ROWS($A$3:A129))),"")</f>
        <v/>
      </c>
      <c r="X129" s="10" t="str">
        <f ca="1">IFERROR(INDEX(MAESTRO!X:X,_xludf.AGGREGATE(15,6,ROW(MAESTRO!$B$3:$B$1000)/((MAESTRO!$B$3:$B$1000="ACADEMICOS")*(UPPER(MAESTRO!$L$3:$L$1000)="CONFIRMADO")),ROWS($A$3:A129))),"")</f>
        <v/>
      </c>
    </row>
    <row r="130" spans="1:24" ht="22.05" customHeight="1">
      <c r="A130" s="21" t="str">
        <f ca="1">IFERROR(INDEX(MAESTRO!A:A,_xludf.AGGREGATE(15,6,ROW(MAESTRO!$B$3:$B$1000)/((MAESTRO!$B$3:$B$1000="ACADEMICOS")*(UPPER(MAESTRO!$L$3:$L$1000)="CONFIRMADO")),ROWS($A$3:A130))),"")</f>
        <v/>
      </c>
      <c r="B130" s="21" t="str">
        <f ca="1">IFERROR(INDEX(MAESTRO!B:B,_xludf.AGGREGATE(15,6,ROW(MAESTRO!$B$3:$B$1000)/((MAESTRO!$B$3:$B$1000="ACADEMICOS")*(UPPER(MAESTRO!$L$3:$L$1000)="CONFIRMADO")),ROWS($A$3:A130))),"")</f>
        <v/>
      </c>
      <c r="C130" s="21" t="str">
        <f ca="1">IFERROR(INDEX(MAESTRO!C:C,_xludf.AGGREGATE(15,6,ROW(MAESTRO!$B$3:$B$1000)/((MAESTRO!$B$3:$B$1000="ACADEMICOS")*(UPPER(MAESTRO!$L$3:$L$1000)="CONFIRMADO")),ROWS($A$3:A130))),"")</f>
        <v/>
      </c>
      <c r="D130" s="21" t="str">
        <f ca="1">IFERROR(INDEX(MAESTRO!D:D,_xludf.AGGREGATE(15,6,ROW(MAESTRO!$B$3:$B$1000)/((MAESTRO!$B$3:$B$1000="ACADEMICOS")*(UPPER(MAESTRO!$L$3:$L$1000)="CONFIRMADO")),ROWS($A$3:A130))),"")</f>
        <v/>
      </c>
      <c r="E130" s="21" t="str">
        <f ca="1">IFERROR(INDEX(MAESTRO!E:E,_xludf.AGGREGATE(15,6,ROW(MAESTRO!$B$3:$B$1000)/((MAESTRO!$B$3:$B$1000="ACADEMICOS")*(UPPER(MAESTRO!$L$3:$L$1000)="CONFIRMADO")),ROWS($A$3:A130))),"")</f>
        <v/>
      </c>
      <c r="F130" s="21" t="str">
        <f ca="1">IFERROR(INDEX(MAESTRO!F:F,_xludf.AGGREGATE(15,6,ROW(MAESTRO!$B$3:$B$1000)/((MAESTRO!$B$3:$B$1000="ACADEMICOS")*(UPPER(MAESTRO!$L$3:$L$1000)="CONFIRMADO")),ROWS($A$3:A130))),"")</f>
        <v/>
      </c>
      <c r="G130" s="21" t="str">
        <f ca="1">IFERROR(INDEX(MAESTRO!G:G,_xludf.AGGREGATE(15,6,ROW(MAESTRO!$B$3:$B$1000)/((MAESTRO!$B$3:$B$1000="ACADEMICOS")*(UPPER(MAESTRO!$L$3:$L$1000)="CONFIRMADO")),ROWS($A$3:A130))),"")</f>
        <v/>
      </c>
      <c r="H130" s="21" t="str">
        <f ca="1">IFERROR(INDEX(MAESTRO!H:H,_xludf.AGGREGATE(15,6,ROW(MAESTRO!$B$3:$B$1000)/((MAESTRO!$B$3:$B$1000="ACADEMICOS")*(UPPER(MAESTRO!$L$3:$L$1000)="CONFIRMADO")),ROWS($A$3:A130))),"")</f>
        <v/>
      </c>
      <c r="I130" s="21" t="str">
        <f ca="1">IFERROR(INDEX(MAESTRO!I:I,_xludf.AGGREGATE(15,6,ROW(MAESTRO!$B$3:$B$1000)/((MAESTRO!$B$3:$B$1000="ACADEMICOS")*(UPPER(MAESTRO!$L$3:$L$1000)="CONFIRMADO")),ROWS($A$3:A130))),"")</f>
        <v/>
      </c>
      <c r="J130" s="21" t="str">
        <f ca="1">IFERROR(INDEX(MAESTRO!J:J,_xludf.AGGREGATE(15,6,ROW(MAESTRO!$B$3:$B$1000)/((MAESTRO!$B$3:$B$1000="ACADEMICOS")*(UPPER(MAESTRO!$L$3:$L$1000)="CONFIRMADO")),ROWS($A$3:A130))),"")</f>
        <v/>
      </c>
      <c r="K130" s="21" t="str">
        <f ca="1">IFERROR(INDEX(MAESTRO!K:K,_xludf.AGGREGATE(15,6,ROW(MAESTRO!$B$3:$B$1000)/((MAESTRO!$B$3:$B$1000="ACADEMICOS")*(UPPER(MAESTRO!$L$3:$L$1000)="CONFIRMADO")),ROWS($A$3:A130))),"")</f>
        <v/>
      </c>
      <c r="L130" s="21" t="str">
        <f ca="1">IFERROR(INDEX(MAESTRO!L:L,_xludf.AGGREGATE(15,6,ROW(MAESTRO!$B$3:$B$1000)/((MAESTRO!$B$3:$B$1000="ACADEMICOS")*(UPPER(MAESTRO!$L$3:$L$1000)="CONFIRMADO")),ROWS($A$3:A130))),"")</f>
        <v/>
      </c>
      <c r="M130" s="21" t="str">
        <f ca="1">IFERROR(INDEX(MAESTRO!M:M,_xludf.AGGREGATE(15,6,ROW(MAESTRO!$B$3:$B$1000)/((MAESTRO!$B$3:$B$1000="ACADEMICOS")*(UPPER(MAESTRO!$L$3:$L$1000)="CONFIRMADO")),ROWS($A$3:A130))),"")</f>
        <v/>
      </c>
      <c r="N130" s="21" t="str">
        <f ca="1">IFERROR(INDEX(MAESTRO!N:N,_xludf.AGGREGATE(15,6,ROW(MAESTRO!$B$3:$B$1000)/((MAESTRO!$B$3:$B$1000="ACADEMICOS")*(UPPER(MAESTRO!$L$3:$L$1000)="CONFIRMADO")),ROWS($A$3:A130))),"")</f>
        <v/>
      </c>
      <c r="O130" s="21" t="str">
        <f ca="1">IFERROR(INDEX(MAESTRO!O:O,_xludf.AGGREGATE(15,6,ROW(MAESTRO!$B$3:$B$1000)/((MAESTRO!$B$3:$B$1000="ACADEMICOS")*(UPPER(MAESTRO!$L$3:$L$1000)="CONFIRMADO")),ROWS($A$3:A130))),"")</f>
        <v/>
      </c>
      <c r="P130" s="21" t="str">
        <f ca="1">IFERROR(INDEX(MAESTRO!P:P,_xludf.AGGREGATE(15,6,ROW(MAESTRO!$B$3:$B$1000)/((MAESTRO!$B$3:$B$1000="ACADEMICOS")*(UPPER(MAESTRO!$L$3:$L$1000)="CONFIRMADO")),ROWS($A$3:A130))),"")</f>
        <v/>
      </c>
      <c r="Q130" s="21" t="str">
        <f ca="1">IFERROR(INDEX(MAESTRO!Q:Q,_xludf.AGGREGATE(15,6,ROW(MAESTRO!$B$3:$B$1000)/((MAESTRO!$B$3:$B$1000="ACADEMICOS")*(UPPER(MAESTRO!$L$3:$L$1000)="CONFIRMADO")),ROWS($A$3:A130))),"")</f>
        <v/>
      </c>
      <c r="R130" s="21" t="str">
        <f ca="1">IFERROR(INDEX(MAESTRO!R:R,_xludf.AGGREGATE(15,6,ROW(MAESTRO!$B$3:$B$1000)/((MAESTRO!$B$3:$B$1000="ACADEMICOS")*(UPPER(MAESTRO!$L$3:$L$1000)="CONFIRMADO")),ROWS($A$3:A130))),"")</f>
        <v/>
      </c>
      <c r="S130" s="21" t="str">
        <f ca="1">IFERROR(INDEX(MAESTRO!S:S,_xludf.AGGREGATE(15,6,ROW(MAESTRO!$B$3:$B$1000)/((MAESTRO!$B$3:$B$1000="ACADEMICOS")*(UPPER(MAESTRO!$L$3:$L$1000)="CONFIRMADO")),ROWS($A$3:A130))),"")</f>
        <v/>
      </c>
      <c r="T130" s="21" t="str">
        <f ca="1">IFERROR(INDEX(MAESTRO!T:T,_xludf.AGGREGATE(15,6,ROW(MAESTRO!$B$3:$B$1000)/((MAESTRO!$B$3:$B$1000="ACADEMICOS")*(UPPER(MAESTRO!$L$3:$L$1000)="CONFIRMADO")),ROWS($A$3:A130))),"")</f>
        <v/>
      </c>
      <c r="U130" s="21" t="str">
        <f ca="1">IFERROR(INDEX(MAESTRO!U:U,_xludf.AGGREGATE(15,6,ROW(MAESTRO!$B$3:$B$1000)/((MAESTRO!$B$3:$B$1000="ACADEMICOS")*(UPPER(MAESTRO!$L$3:$L$1000)="CONFIRMADO")),ROWS($A$3:A130))),"")</f>
        <v/>
      </c>
      <c r="V130" s="21" t="str">
        <f ca="1">IFERROR(INDEX(MAESTRO!V:V,_xludf.AGGREGATE(15,6,ROW(MAESTRO!$B$3:$B$1000)/((MAESTRO!$B$3:$B$1000="ACADEMICOS")*(UPPER(MAESTRO!$L$3:$L$1000)="CONFIRMADO")),ROWS($A$3:A130))),"")</f>
        <v/>
      </c>
      <c r="W130" s="21" t="str">
        <f ca="1">IFERROR(INDEX(MAESTRO!W:W,_xludf.AGGREGATE(15,6,ROW(MAESTRO!$B$3:$B$1000)/((MAESTRO!$B$3:$B$1000="ACADEMICOS")*(UPPER(MAESTRO!$L$3:$L$1000)="CONFIRMADO")),ROWS($A$3:A130))),"")</f>
        <v/>
      </c>
      <c r="X130" s="21" t="str">
        <f ca="1">IFERROR(INDEX(MAESTRO!X:X,_xludf.AGGREGATE(15,6,ROW(MAESTRO!$B$3:$B$1000)/((MAESTRO!$B$3:$B$1000="ACADEMICOS")*(UPPER(MAESTRO!$L$3:$L$1000)="CONFIRMADO")),ROWS($A$3:A130))),"")</f>
        <v/>
      </c>
    </row>
    <row r="131" spans="1:24" ht="22.05" customHeight="1">
      <c r="A131" s="10" t="str">
        <f ca="1">IFERROR(INDEX(MAESTRO!A:A,_xludf.AGGREGATE(15,6,ROW(MAESTRO!$B$3:$B$1000)/((MAESTRO!$B$3:$B$1000="ACADEMICOS")*(UPPER(MAESTRO!$L$3:$L$1000)="CONFIRMADO")),ROWS($A$3:A131))),"")</f>
        <v/>
      </c>
      <c r="B131" s="10" t="str">
        <f ca="1">IFERROR(INDEX(MAESTRO!B:B,_xludf.AGGREGATE(15,6,ROW(MAESTRO!$B$3:$B$1000)/((MAESTRO!$B$3:$B$1000="ACADEMICOS")*(UPPER(MAESTRO!$L$3:$L$1000)="CONFIRMADO")),ROWS($A$3:A131))),"")</f>
        <v/>
      </c>
      <c r="C131" s="10" t="str">
        <f ca="1">IFERROR(INDEX(MAESTRO!C:C,_xludf.AGGREGATE(15,6,ROW(MAESTRO!$B$3:$B$1000)/((MAESTRO!$B$3:$B$1000="ACADEMICOS")*(UPPER(MAESTRO!$L$3:$L$1000)="CONFIRMADO")),ROWS($A$3:A131))),"")</f>
        <v/>
      </c>
      <c r="D131" s="10" t="str">
        <f ca="1">IFERROR(INDEX(MAESTRO!D:D,_xludf.AGGREGATE(15,6,ROW(MAESTRO!$B$3:$B$1000)/((MAESTRO!$B$3:$B$1000="ACADEMICOS")*(UPPER(MAESTRO!$L$3:$L$1000)="CONFIRMADO")),ROWS($A$3:A131))),"")</f>
        <v/>
      </c>
      <c r="E131" s="10" t="str">
        <f ca="1">IFERROR(INDEX(MAESTRO!E:E,_xludf.AGGREGATE(15,6,ROW(MAESTRO!$B$3:$B$1000)/((MAESTRO!$B$3:$B$1000="ACADEMICOS")*(UPPER(MAESTRO!$L$3:$L$1000)="CONFIRMADO")),ROWS($A$3:A131))),"")</f>
        <v/>
      </c>
      <c r="F131" s="10" t="str">
        <f ca="1">IFERROR(INDEX(MAESTRO!F:F,_xludf.AGGREGATE(15,6,ROW(MAESTRO!$B$3:$B$1000)/((MAESTRO!$B$3:$B$1000="ACADEMICOS")*(UPPER(MAESTRO!$L$3:$L$1000)="CONFIRMADO")),ROWS($A$3:A131))),"")</f>
        <v/>
      </c>
      <c r="G131" s="10" t="str">
        <f ca="1">IFERROR(INDEX(MAESTRO!G:G,_xludf.AGGREGATE(15,6,ROW(MAESTRO!$B$3:$B$1000)/((MAESTRO!$B$3:$B$1000="ACADEMICOS")*(UPPER(MAESTRO!$L$3:$L$1000)="CONFIRMADO")),ROWS($A$3:A131))),"")</f>
        <v/>
      </c>
      <c r="H131" s="10" t="str">
        <f ca="1">IFERROR(INDEX(MAESTRO!H:H,_xludf.AGGREGATE(15,6,ROW(MAESTRO!$B$3:$B$1000)/((MAESTRO!$B$3:$B$1000="ACADEMICOS")*(UPPER(MAESTRO!$L$3:$L$1000)="CONFIRMADO")),ROWS($A$3:A131))),"")</f>
        <v/>
      </c>
      <c r="I131" s="10" t="str">
        <f ca="1">IFERROR(INDEX(MAESTRO!I:I,_xludf.AGGREGATE(15,6,ROW(MAESTRO!$B$3:$B$1000)/((MAESTRO!$B$3:$B$1000="ACADEMICOS")*(UPPER(MAESTRO!$L$3:$L$1000)="CONFIRMADO")),ROWS($A$3:A131))),"")</f>
        <v/>
      </c>
      <c r="J131" s="10" t="str">
        <f ca="1">IFERROR(INDEX(MAESTRO!J:J,_xludf.AGGREGATE(15,6,ROW(MAESTRO!$B$3:$B$1000)/((MAESTRO!$B$3:$B$1000="ACADEMICOS")*(UPPER(MAESTRO!$L$3:$L$1000)="CONFIRMADO")),ROWS($A$3:A131))),"")</f>
        <v/>
      </c>
      <c r="K131" s="10" t="str">
        <f ca="1">IFERROR(INDEX(MAESTRO!K:K,_xludf.AGGREGATE(15,6,ROW(MAESTRO!$B$3:$B$1000)/((MAESTRO!$B$3:$B$1000="ACADEMICOS")*(UPPER(MAESTRO!$L$3:$L$1000)="CONFIRMADO")),ROWS($A$3:A131))),"")</f>
        <v/>
      </c>
      <c r="L131" s="10" t="str">
        <f ca="1">IFERROR(INDEX(MAESTRO!L:L,_xludf.AGGREGATE(15,6,ROW(MAESTRO!$B$3:$B$1000)/((MAESTRO!$B$3:$B$1000="ACADEMICOS")*(UPPER(MAESTRO!$L$3:$L$1000)="CONFIRMADO")),ROWS($A$3:A131))),"")</f>
        <v/>
      </c>
      <c r="M131" s="10" t="str">
        <f ca="1">IFERROR(INDEX(MAESTRO!M:M,_xludf.AGGREGATE(15,6,ROW(MAESTRO!$B$3:$B$1000)/((MAESTRO!$B$3:$B$1000="ACADEMICOS")*(UPPER(MAESTRO!$L$3:$L$1000)="CONFIRMADO")),ROWS($A$3:A131))),"")</f>
        <v/>
      </c>
      <c r="N131" s="10" t="str">
        <f ca="1">IFERROR(INDEX(MAESTRO!N:N,_xludf.AGGREGATE(15,6,ROW(MAESTRO!$B$3:$B$1000)/((MAESTRO!$B$3:$B$1000="ACADEMICOS")*(UPPER(MAESTRO!$L$3:$L$1000)="CONFIRMADO")),ROWS($A$3:A131))),"")</f>
        <v/>
      </c>
      <c r="O131" s="10" t="str">
        <f ca="1">IFERROR(INDEX(MAESTRO!O:O,_xludf.AGGREGATE(15,6,ROW(MAESTRO!$B$3:$B$1000)/((MAESTRO!$B$3:$B$1000="ACADEMICOS")*(UPPER(MAESTRO!$L$3:$L$1000)="CONFIRMADO")),ROWS($A$3:A131))),"")</f>
        <v/>
      </c>
      <c r="P131" s="10" t="str">
        <f ca="1">IFERROR(INDEX(MAESTRO!P:P,_xludf.AGGREGATE(15,6,ROW(MAESTRO!$B$3:$B$1000)/((MAESTRO!$B$3:$B$1000="ACADEMICOS")*(UPPER(MAESTRO!$L$3:$L$1000)="CONFIRMADO")),ROWS($A$3:A131))),"")</f>
        <v/>
      </c>
      <c r="Q131" s="10" t="str">
        <f ca="1">IFERROR(INDEX(MAESTRO!Q:Q,_xludf.AGGREGATE(15,6,ROW(MAESTRO!$B$3:$B$1000)/((MAESTRO!$B$3:$B$1000="ACADEMICOS")*(UPPER(MAESTRO!$L$3:$L$1000)="CONFIRMADO")),ROWS($A$3:A131))),"")</f>
        <v/>
      </c>
      <c r="R131" s="10" t="str">
        <f ca="1">IFERROR(INDEX(MAESTRO!R:R,_xludf.AGGREGATE(15,6,ROW(MAESTRO!$B$3:$B$1000)/((MAESTRO!$B$3:$B$1000="ACADEMICOS")*(UPPER(MAESTRO!$L$3:$L$1000)="CONFIRMADO")),ROWS($A$3:A131))),"")</f>
        <v/>
      </c>
      <c r="S131" s="10" t="str">
        <f ca="1">IFERROR(INDEX(MAESTRO!S:S,_xludf.AGGREGATE(15,6,ROW(MAESTRO!$B$3:$B$1000)/((MAESTRO!$B$3:$B$1000="ACADEMICOS")*(UPPER(MAESTRO!$L$3:$L$1000)="CONFIRMADO")),ROWS($A$3:A131))),"")</f>
        <v/>
      </c>
      <c r="T131" s="10" t="str">
        <f ca="1">IFERROR(INDEX(MAESTRO!T:T,_xludf.AGGREGATE(15,6,ROW(MAESTRO!$B$3:$B$1000)/((MAESTRO!$B$3:$B$1000="ACADEMICOS")*(UPPER(MAESTRO!$L$3:$L$1000)="CONFIRMADO")),ROWS($A$3:A131))),"")</f>
        <v/>
      </c>
      <c r="U131" s="10" t="str">
        <f ca="1">IFERROR(INDEX(MAESTRO!U:U,_xludf.AGGREGATE(15,6,ROW(MAESTRO!$B$3:$B$1000)/((MAESTRO!$B$3:$B$1000="ACADEMICOS")*(UPPER(MAESTRO!$L$3:$L$1000)="CONFIRMADO")),ROWS($A$3:A131))),"")</f>
        <v/>
      </c>
      <c r="V131" s="10" t="str">
        <f ca="1">IFERROR(INDEX(MAESTRO!V:V,_xludf.AGGREGATE(15,6,ROW(MAESTRO!$B$3:$B$1000)/((MAESTRO!$B$3:$B$1000="ACADEMICOS")*(UPPER(MAESTRO!$L$3:$L$1000)="CONFIRMADO")),ROWS($A$3:A131))),"")</f>
        <v/>
      </c>
      <c r="W131" s="10" t="str">
        <f ca="1">IFERROR(INDEX(MAESTRO!W:W,_xludf.AGGREGATE(15,6,ROW(MAESTRO!$B$3:$B$1000)/((MAESTRO!$B$3:$B$1000="ACADEMICOS")*(UPPER(MAESTRO!$L$3:$L$1000)="CONFIRMADO")),ROWS($A$3:A131))),"")</f>
        <v/>
      </c>
      <c r="X131" s="10" t="str">
        <f ca="1">IFERROR(INDEX(MAESTRO!X:X,_xludf.AGGREGATE(15,6,ROW(MAESTRO!$B$3:$B$1000)/((MAESTRO!$B$3:$B$1000="ACADEMICOS")*(UPPER(MAESTRO!$L$3:$L$1000)="CONFIRMADO")),ROWS($A$3:A131))),"")</f>
        <v/>
      </c>
    </row>
    <row r="132" spans="1:24" ht="22.05" customHeight="1">
      <c r="A132" s="21" t="str">
        <f ca="1">IFERROR(INDEX(MAESTRO!A:A,_xludf.AGGREGATE(15,6,ROW(MAESTRO!$B$3:$B$1000)/((MAESTRO!$B$3:$B$1000="ACADEMICOS")*(UPPER(MAESTRO!$L$3:$L$1000)="CONFIRMADO")),ROWS($A$3:A132))),"")</f>
        <v/>
      </c>
      <c r="B132" s="21" t="str">
        <f ca="1">IFERROR(INDEX(MAESTRO!B:B,_xludf.AGGREGATE(15,6,ROW(MAESTRO!$B$3:$B$1000)/((MAESTRO!$B$3:$B$1000="ACADEMICOS")*(UPPER(MAESTRO!$L$3:$L$1000)="CONFIRMADO")),ROWS($A$3:A132))),"")</f>
        <v/>
      </c>
      <c r="C132" s="21" t="str">
        <f ca="1">IFERROR(INDEX(MAESTRO!C:C,_xludf.AGGREGATE(15,6,ROW(MAESTRO!$B$3:$B$1000)/((MAESTRO!$B$3:$B$1000="ACADEMICOS")*(UPPER(MAESTRO!$L$3:$L$1000)="CONFIRMADO")),ROWS($A$3:A132))),"")</f>
        <v/>
      </c>
      <c r="D132" s="21" t="str">
        <f ca="1">IFERROR(INDEX(MAESTRO!D:D,_xludf.AGGREGATE(15,6,ROW(MAESTRO!$B$3:$B$1000)/((MAESTRO!$B$3:$B$1000="ACADEMICOS")*(UPPER(MAESTRO!$L$3:$L$1000)="CONFIRMADO")),ROWS($A$3:A132))),"")</f>
        <v/>
      </c>
      <c r="E132" s="21" t="str">
        <f ca="1">IFERROR(INDEX(MAESTRO!E:E,_xludf.AGGREGATE(15,6,ROW(MAESTRO!$B$3:$B$1000)/((MAESTRO!$B$3:$B$1000="ACADEMICOS")*(UPPER(MAESTRO!$L$3:$L$1000)="CONFIRMADO")),ROWS($A$3:A132))),"")</f>
        <v/>
      </c>
      <c r="F132" s="21" t="str">
        <f ca="1">IFERROR(INDEX(MAESTRO!F:F,_xludf.AGGREGATE(15,6,ROW(MAESTRO!$B$3:$B$1000)/((MAESTRO!$B$3:$B$1000="ACADEMICOS")*(UPPER(MAESTRO!$L$3:$L$1000)="CONFIRMADO")),ROWS($A$3:A132))),"")</f>
        <v/>
      </c>
      <c r="G132" s="21" t="str">
        <f ca="1">IFERROR(INDEX(MAESTRO!G:G,_xludf.AGGREGATE(15,6,ROW(MAESTRO!$B$3:$B$1000)/((MAESTRO!$B$3:$B$1000="ACADEMICOS")*(UPPER(MAESTRO!$L$3:$L$1000)="CONFIRMADO")),ROWS($A$3:A132))),"")</f>
        <v/>
      </c>
      <c r="H132" s="21" t="str">
        <f ca="1">IFERROR(INDEX(MAESTRO!H:H,_xludf.AGGREGATE(15,6,ROW(MAESTRO!$B$3:$B$1000)/((MAESTRO!$B$3:$B$1000="ACADEMICOS")*(UPPER(MAESTRO!$L$3:$L$1000)="CONFIRMADO")),ROWS($A$3:A132))),"")</f>
        <v/>
      </c>
      <c r="I132" s="21" t="str">
        <f ca="1">IFERROR(INDEX(MAESTRO!I:I,_xludf.AGGREGATE(15,6,ROW(MAESTRO!$B$3:$B$1000)/((MAESTRO!$B$3:$B$1000="ACADEMICOS")*(UPPER(MAESTRO!$L$3:$L$1000)="CONFIRMADO")),ROWS($A$3:A132))),"")</f>
        <v/>
      </c>
      <c r="J132" s="21" t="str">
        <f ca="1">IFERROR(INDEX(MAESTRO!J:J,_xludf.AGGREGATE(15,6,ROW(MAESTRO!$B$3:$B$1000)/((MAESTRO!$B$3:$B$1000="ACADEMICOS")*(UPPER(MAESTRO!$L$3:$L$1000)="CONFIRMADO")),ROWS($A$3:A132))),"")</f>
        <v/>
      </c>
      <c r="K132" s="21" t="str">
        <f ca="1">IFERROR(INDEX(MAESTRO!K:K,_xludf.AGGREGATE(15,6,ROW(MAESTRO!$B$3:$B$1000)/((MAESTRO!$B$3:$B$1000="ACADEMICOS")*(UPPER(MAESTRO!$L$3:$L$1000)="CONFIRMADO")),ROWS($A$3:A132))),"")</f>
        <v/>
      </c>
      <c r="L132" s="21" t="str">
        <f ca="1">IFERROR(INDEX(MAESTRO!L:L,_xludf.AGGREGATE(15,6,ROW(MAESTRO!$B$3:$B$1000)/((MAESTRO!$B$3:$B$1000="ACADEMICOS")*(UPPER(MAESTRO!$L$3:$L$1000)="CONFIRMADO")),ROWS($A$3:A132))),"")</f>
        <v/>
      </c>
      <c r="M132" s="21" t="str">
        <f ca="1">IFERROR(INDEX(MAESTRO!M:M,_xludf.AGGREGATE(15,6,ROW(MAESTRO!$B$3:$B$1000)/((MAESTRO!$B$3:$B$1000="ACADEMICOS")*(UPPER(MAESTRO!$L$3:$L$1000)="CONFIRMADO")),ROWS($A$3:A132))),"")</f>
        <v/>
      </c>
      <c r="N132" s="21" t="str">
        <f ca="1">IFERROR(INDEX(MAESTRO!N:N,_xludf.AGGREGATE(15,6,ROW(MAESTRO!$B$3:$B$1000)/((MAESTRO!$B$3:$B$1000="ACADEMICOS")*(UPPER(MAESTRO!$L$3:$L$1000)="CONFIRMADO")),ROWS($A$3:A132))),"")</f>
        <v/>
      </c>
      <c r="O132" s="21" t="str">
        <f ca="1">IFERROR(INDEX(MAESTRO!O:O,_xludf.AGGREGATE(15,6,ROW(MAESTRO!$B$3:$B$1000)/((MAESTRO!$B$3:$B$1000="ACADEMICOS")*(UPPER(MAESTRO!$L$3:$L$1000)="CONFIRMADO")),ROWS($A$3:A132))),"")</f>
        <v/>
      </c>
      <c r="P132" s="21" t="str">
        <f ca="1">IFERROR(INDEX(MAESTRO!P:P,_xludf.AGGREGATE(15,6,ROW(MAESTRO!$B$3:$B$1000)/((MAESTRO!$B$3:$B$1000="ACADEMICOS")*(UPPER(MAESTRO!$L$3:$L$1000)="CONFIRMADO")),ROWS($A$3:A132))),"")</f>
        <v/>
      </c>
      <c r="Q132" s="21" t="str">
        <f ca="1">IFERROR(INDEX(MAESTRO!Q:Q,_xludf.AGGREGATE(15,6,ROW(MAESTRO!$B$3:$B$1000)/((MAESTRO!$B$3:$B$1000="ACADEMICOS")*(UPPER(MAESTRO!$L$3:$L$1000)="CONFIRMADO")),ROWS($A$3:A132))),"")</f>
        <v/>
      </c>
      <c r="R132" s="21" t="str">
        <f ca="1">IFERROR(INDEX(MAESTRO!R:R,_xludf.AGGREGATE(15,6,ROW(MAESTRO!$B$3:$B$1000)/((MAESTRO!$B$3:$B$1000="ACADEMICOS")*(UPPER(MAESTRO!$L$3:$L$1000)="CONFIRMADO")),ROWS($A$3:A132))),"")</f>
        <v/>
      </c>
      <c r="S132" s="21" t="str">
        <f ca="1">IFERROR(INDEX(MAESTRO!S:S,_xludf.AGGREGATE(15,6,ROW(MAESTRO!$B$3:$B$1000)/((MAESTRO!$B$3:$B$1000="ACADEMICOS")*(UPPER(MAESTRO!$L$3:$L$1000)="CONFIRMADO")),ROWS($A$3:A132))),"")</f>
        <v/>
      </c>
      <c r="T132" s="21" t="str">
        <f ca="1">IFERROR(INDEX(MAESTRO!T:T,_xludf.AGGREGATE(15,6,ROW(MAESTRO!$B$3:$B$1000)/((MAESTRO!$B$3:$B$1000="ACADEMICOS")*(UPPER(MAESTRO!$L$3:$L$1000)="CONFIRMADO")),ROWS($A$3:A132))),"")</f>
        <v/>
      </c>
      <c r="U132" s="21" t="str">
        <f ca="1">IFERROR(INDEX(MAESTRO!U:U,_xludf.AGGREGATE(15,6,ROW(MAESTRO!$B$3:$B$1000)/((MAESTRO!$B$3:$B$1000="ACADEMICOS")*(UPPER(MAESTRO!$L$3:$L$1000)="CONFIRMADO")),ROWS($A$3:A132))),"")</f>
        <v/>
      </c>
      <c r="V132" s="21" t="str">
        <f ca="1">IFERROR(INDEX(MAESTRO!V:V,_xludf.AGGREGATE(15,6,ROW(MAESTRO!$B$3:$B$1000)/((MAESTRO!$B$3:$B$1000="ACADEMICOS")*(UPPER(MAESTRO!$L$3:$L$1000)="CONFIRMADO")),ROWS($A$3:A132))),"")</f>
        <v/>
      </c>
      <c r="W132" s="21" t="str">
        <f ca="1">IFERROR(INDEX(MAESTRO!W:W,_xludf.AGGREGATE(15,6,ROW(MAESTRO!$B$3:$B$1000)/((MAESTRO!$B$3:$B$1000="ACADEMICOS")*(UPPER(MAESTRO!$L$3:$L$1000)="CONFIRMADO")),ROWS($A$3:A132))),"")</f>
        <v/>
      </c>
      <c r="X132" s="21" t="str">
        <f ca="1">IFERROR(INDEX(MAESTRO!X:X,_xludf.AGGREGATE(15,6,ROW(MAESTRO!$B$3:$B$1000)/((MAESTRO!$B$3:$B$1000="ACADEMICOS")*(UPPER(MAESTRO!$L$3:$L$1000)="CONFIRMADO")),ROWS($A$3:A132))),"")</f>
        <v/>
      </c>
    </row>
    <row r="133" spans="1:24" ht="22.05" customHeight="1">
      <c r="A133" s="10" t="str">
        <f ca="1">IFERROR(INDEX(MAESTRO!A:A,_xludf.AGGREGATE(15,6,ROW(MAESTRO!$B$3:$B$1000)/((MAESTRO!$B$3:$B$1000="ACADEMICOS")*(UPPER(MAESTRO!$L$3:$L$1000)="CONFIRMADO")),ROWS($A$3:A133))),"")</f>
        <v/>
      </c>
      <c r="B133" s="10" t="str">
        <f ca="1">IFERROR(INDEX(MAESTRO!B:B,_xludf.AGGREGATE(15,6,ROW(MAESTRO!$B$3:$B$1000)/((MAESTRO!$B$3:$B$1000="ACADEMICOS")*(UPPER(MAESTRO!$L$3:$L$1000)="CONFIRMADO")),ROWS($A$3:A133))),"")</f>
        <v/>
      </c>
      <c r="C133" s="10" t="str">
        <f ca="1">IFERROR(INDEX(MAESTRO!C:C,_xludf.AGGREGATE(15,6,ROW(MAESTRO!$B$3:$B$1000)/((MAESTRO!$B$3:$B$1000="ACADEMICOS")*(UPPER(MAESTRO!$L$3:$L$1000)="CONFIRMADO")),ROWS($A$3:A133))),"")</f>
        <v/>
      </c>
      <c r="D133" s="10" t="str">
        <f ca="1">IFERROR(INDEX(MAESTRO!D:D,_xludf.AGGREGATE(15,6,ROW(MAESTRO!$B$3:$B$1000)/((MAESTRO!$B$3:$B$1000="ACADEMICOS")*(UPPER(MAESTRO!$L$3:$L$1000)="CONFIRMADO")),ROWS($A$3:A133))),"")</f>
        <v/>
      </c>
      <c r="E133" s="10" t="str">
        <f ca="1">IFERROR(INDEX(MAESTRO!E:E,_xludf.AGGREGATE(15,6,ROW(MAESTRO!$B$3:$B$1000)/((MAESTRO!$B$3:$B$1000="ACADEMICOS")*(UPPER(MAESTRO!$L$3:$L$1000)="CONFIRMADO")),ROWS($A$3:A133))),"")</f>
        <v/>
      </c>
      <c r="F133" s="10" t="str">
        <f ca="1">IFERROR(INDEX(MAESTRO!F:F,_xludf.AGGREGATE(15,6,ROW(MAESTRO!$B$3:$B$1000)/((MAESTRO!$B$3:$B$1000="ACADEMICOS")*(UPPER(MAESTRO!$L$3:$L$1000)="CONFIRMADO")),ROWS($A$3:A133))),"")</f>
        <v/>
      </c>
      <c r="G133" s="10" t="str">
        <f ca="1">IFERROR(INDEX(MAESTRO!G:G,_xludf.AGGREGATE(15,6,ROW(MAESTRO!$B$3:$B$1000)/((MAESTRO!$B$3:$B$1000="ACADEMICOS")*(UPPER(MAESTRO!$L$3:$L$1000)="CONFIRMADO")),ROWS($A$3:A133))),"")</f>
        <v/>
      </c>
      <c r="H133" s="10" t="str">
        <f ca="1">IFERROR(INDEX(MAESTRO!H:H,_xludf.AGGREGATE(15,6,ROW(MAESTRO!$B$3:$B$1000)/((MAESTRO!$B$3:$B$1000="ACADEMICOS")*(UPPER(MAESTRO!$L$3:$L$1000)="CONFIRMADO")),ROWS($A$3:A133))),"")</f>
        <v/>
      </c>
      <c r="I133" s="10" t="str">
        <f ca="1">IFERROR(INDEX(MAESTRO!I:I,_xludf.AGGREGATE(15,6,ROW(MAESTRO!$B$3:$B$1000)/((MAESTRO!$B$3:$B$1000="ACADEMICOS")*(UPPER(MAESTRO!$L$3:$L$1000)="CONFIRMADO")),ROWS($A$3:A133))),"")</f>
        <v/>
      </c>
      <c r="J133" s="10" t="str">
        <f ca="1">IFERROR(INDEX(MAESTRO!J:J,_xludf.AGGREGATE(15,6,ROW(MAESTRO!$B$3:$B$1000)/((MAESTRO!$B$3:$B$1000="ACADEMICOS")*(UPPER(MAESTRO!$L$3:$L$1000)="CONFIRMADO")),ROWS($A$3:A133))),"")</f>
        <v/>
      </c>
      <c r="K133" s="10" t="str">
        <f ca="1">IFERROR(INDEX(MAESTRO!K:K,_xludf.AGGREGATE(15,6,ROW(MAESTRO!$B$3:$B$1000)/((MAESTRO!$B$3:$B$1000="ACADEMICOS")*(UPPER(MAESTRO!$L$3:$L$1000)="CONFIRMADO")),ROWS($A$3:A133))),"")</f>
        <v/>
      </c>
      <c r="L133" s="10" t="str">
        <f ca="1">IFERROR(INDEX(MAESTRO!L:L,_xludf.AGGREGATE(15,6,ROW(MAESTRO!$B$3:$B$1000)/((MAESTRO!$B$3:$B$1000="ACADEMICOS")*(UPPER(MAESTRO!$L$3:$L$1000)="CONFIRMADO")),ROWS($A$3:A133))),"")</f>
        <v/>
      </c>
      <c r="M133" s="10" t="str">
        <f ca="1">IFERROR(INDEX(MAESTRO!M:M,_xludf.AGGREGATE(15,6,ROW(MAESTRO!$B$3:$B$1000)/((MAESTRO!$B$3:$B$1000="ACADEMICOS")*(UPPER(MAESTRO!$L$3:$L$1000)="CONFIRMADO")),ROWS($A$3:A133))),"")</f>
        <v/>
      </c>
      <c r="N133" s="10" t="str">
        <f ca="1">IFERROR(INDEX(MAESTRO!N:N,_xludf.AGGREGATE(15,6,ROW(MAESTRO!$B$3:$B$1000)/((MAESTRO!$B$3:$B$1000="ACADEMICOS")*(UPPER(MAESTRO!$L$3:$L$1000)="CONFIRMADO")),ROWS($A$3:A133))),"")</f>
        <v/>
      </c>
      <c r="O133" s="10" t="str">
        <f ca="1">IFERROR(INDEX(MAESTRO!O:O,_xludf.AGGREGATE(15,6,ROW(MAESTRO!$B$3:$B$1000)/((MAESTRO!$B$3:$B$1000="ACADEMICOS")*(UPPER(MAESTRO!$L$3:$L$1000)="CONFIRMADO")),ROWS($A$3:A133))),"")</f>
        <v/>
      </c>
      <c r="P133" s="10" t="str">
        <f ca="1">IFERROR(INDEX(MAESTRO!P:P,_xludf.AGGREGATE(15,6,ROW(MAESTRO!$B$3:$B$1000)/((MAESTRO!$B$3:$B$1000="ACADEMICOS")*(UPPER(MAESTRO!$L$3:$L$1000)="CONFIRMADO")),ROWS($A$3:A133))),"")</f>
        <v/>
      </c>
      <c r="Q133" s="10" t="str">
        <f ca="1">IFERROR(INDEX(MAESTRO!Q:Q,_xludf.AGGREGATE(15,6,ROW(MAESTRO!$B$3:$B$1000)/((MAESTRO!$B$3:$B$1000="ACADEMICOS")*(UPPER(MAESTRO!$L$3:$L$1000)="CONFIRMADO")),ROWS($A$3:A133))),"")</f>
        <v/>
      </c>
      <c r="R133" s="10" t="str">
        <f ca="1">IFERROR(INDEX(MAESTRO!R:R,_xludf.AGGREGATE(15,6,ROW(MAESTRO!$B$3:$B$1000)/((MAESTRO!$B$3:$B$1000="ACADEMICOS")*(UPPER(MAESTRO!$L$3:$L$1000)="CONFIRMADO")),ROWS($A$3:A133))),"")</f>
        <v/>
      </c>
      <c r="S133" s="10" t="str">
        <f ca="1">IFERROR(INDEX(MAESTRO!S:S,_xludf.AGGREGATE(15,6,ROW(MAESTRO!$B$3:$B$1000)/((MAESTRO!$B$3:$B$1000="ACADEMICOS")*(UPPER(MAESTRO!$L$3:$L$1000)="CONFIRMADO")),ROWS($A$3:A133))),"")</f>
        <v/>
      </c>
      <c r="T133" s="10" t="str">
        <f ca="1">IFERROR(INDEX(MAESTRO!T:T,_xludf.AGGREGATE(15,6,ROW(MAESTRO!$B$3:$B$1000)/((MAESTRO!$B$3:$B$1000="ACADEMICOS")*(UPPER(MAESTRO!$L$3:$L$1000)="CONFIRMADO")),ROWS($A$3:A133))),"")</f>
        <v/>
      </c>
      <c r="U133" s="10" t="str">
        <f ca="1">IFERROR(INDEX(MAESTRO!U:U,_xludf.AGGREGATE(15,6,ROW(MAESTRO!$B$3:$B$1000)/((MAESTRO!$B$3:$B$1000="ACADEMICOS")*(UPPER(MAESTRO!$L$3:$L$1000)="CONFIRMADO")),ROWS($A$3:A133))),"")</f>
        <v/>
      </c>
      <c r="V133" s="10" t="str">
        <f ca="1">IFERROR(INDEX(MAESTRO!V:V,_xludf.AGGREGATE(15,6,ROW(MAESTRO!$B$3:$B$1000)/((MAESTRO!$B$3:$B$1000="ACADEMICOS")*(UPPER(MAESTRO!$L$3:$L$1000)="CONFIRMADO")),ROWS($A$3:A133))),"")</f>
        <v/>
      </c>
      <c r="W133" s="10" t="str">
        <f ca="1">IFERROR(INDEX(MAESTRO!W:W,_xludf.AGGREGATE(15,6,ROW(MAESTRO!$B$3:$B$1000)/((MAESTRO!$B$3:$B$1000="ACADEMICOS")*(UPPER(MAESTRO!$L$3:$L$1000)="CONFIRMADO")),ROWS($A$3:A133))),"")</f>
        <v/>
      </c>
      <c r="X133" s="10" t="str">
        <f ca="1">IFERROR(INDEX(MAESTRO!X:X,_xludf.AGGREGATE(15,6,ROW(MAESTRO!$B$3:$B$1000)/((MAESTRO!$B$3:$B$1000="ACADEMICOS")*(UPPER(MAESTRO!$L$3:$L$1000)="CONFIRMADO")),ROWS($A$3:A133))),"")</f>
        <v/>
      </c>
    </row>
    <row r="134" spans="1:24" ht="22.05" customHeight="1">
      <c r="A134" s="21" t="str">
        <f ca="1">IFERROR(INDEX(MAESTRO!A:A,_xludf.AGGREGATE(15,6,ROW(MAESTRO!$B$3:$B$1000)/((MAESTRO!$B$3:$B$1000="ACADEMICOS")*(UPPER(MAESTRO!$L$3:$L$1000)="CONFIRMADO")),ROWS($A$3:A134))),"")</f>
        <v/>
      </c>
      <c r="B134" s="21" t="str">
        <f ca="1">IFERROR(INDEX(MAESTRO!B:B,_xludf.AGGREGATE(15,6,ROW(MAESTRO!$B$3:$B$1000)/((MAESTRO!$B$3:$B$1000="ACADEMICOS")*(UPPER(MAESTRO!$L$3:$L$1000)="CONFIRMADO")),ROWS($A$3:A134))),"")</f>
        <v/>
      </c>
      <c r="C134" s="21" t="str">
        <f ca="1">IFERROR(INDEX(MAESTRO!C:C,_xludf.AGGREGATE(15,6,ROW(MAESTRO!$B$3:$B$1000)/((MAESTRO!$B$3:$B$1000="ACADEMICOS")*(UPPER(MAESTRO!$L$3:$L$1000)="CONFIRMADO")),ROWS($A$3:A134))),"")</f>
        <v/>
      </c>
      <c r="D134" s="21" t="str">
        <f ca="1">IFERROR(INDEX(MAESTRO!D:D,_xludf.AGGREGATE(15,6,ROW(MAESTRO!$B$3:$B$1000)/((MAESTRO!$B$3:$B$1000="ACADEMICOS")*(UPPER(MAESTRO!$L$3:$L$1000)="CONFIRMADO")),ROWS($A$3:A134))),"")</f>
        <v/>
      </c>
      <c r="E134" s="21" t="str">
        <f ca="1">IFERROR(INDEX(MAESTRO!E:E,_xludf.AGGREGATE(15,6,ROW(MAESTRO!$B$3:$B$1000)/((MAESTRO!$B$3:$B$1000="ACADEMICOS")*(UPPER(MAESTRO!$L$3:$L$1000)="CONFIRMADO")),ROWS($A$3:A134))),"")</f>
        <v/>
      </c>
      <c r="F134" s="21" t="str">
        <f ca="1">IFERROR(INDEX(MAESTRO!F:F,_xludf.AGGREGATE(15,6,ROW(MAESTRO!$B$3:$B$1000)/((MAESTRO!$B$3:$B$1000="ACADEMICOS")*(UPPER(MAESTRO!$L$3:$L$1000)="CONFIRMADO")),ROWS($A$3:A134))),"")</f>
        <v/>
      </c>
      <c r="G134" s="21" t="str">
        <f ca="1">IFERROR(INDEX(MAESTRO!G:G,_xludf.AGGREGATE(15,6,ROW(MAESTRO!$B$3:$B$1000)/((MAESTRO!$B$3:$B$1000="ACADEMICOS")*(UPPER(MAESTRO!$L$3:$L$1000)="CONFIRMADO")),ROWS($A$3:A134))),"")</f>
        <v/>
      </c>
      <c r="H134" s="21" t="str">
        <f ca="1">IFERROR(INDEX(MAESTRO!H:H,_xludf.AGGREGATE(15,6,ROW(MAESTRO!$B$3:$B$1000)/((MAESTRO!$B$3:$B$1000="ACADEMICOS")*(UPPER(MAESTRO!$L$3:$L$1000)="CONFIRMADO")),ROWS($A$3:A134))),"")</f>
        <v/>
      </c>
      <c r="I134" s="21" t="str">
        <f ca="1">IFERROR(INDEX(MAESTRO!I:I,_xludf.AGGREGATE(15,6,ROW(MAESTRO!$B$3:$B$1000)/((MAESTRO!$B$3:$B$1000="ACADEMICOS")*(UPPER(MAESTRO!$L$3:$L$1000)="CONFIRMADO")),ROWS($A$3:A134))),"")</f>
        <v/>
      </c>
      <c r="J134" s="21" t="str">
        <f ca="1">IFERROR(INDEX(MAESTRO!J:J,_xludf.AGGREGATE(15,6,ROW(MAESTRO!$B$3:$B$1000)/((MAESTRO!$B$3:$B$1000="ACADEMICOS")*(UPPER(MAESTRO!$L$3:$L$1000)="CONFIRMADO")),ROWS($A$3:A134))),"")</f>
        <v/>
      </c>
      <c r="K134" s="21" t="str">
        <f ca="1">IFERROR(INDEX(MAESTRO!K:K,_xludf.AGGREGATE(15,6,ROW(MAESTRO!$B$3:$B$1000)/((MAESTRO!$B$3:$B$1000="ACADEMICOS")*(UPPER(MAESTRO!$L$3:$L$1000)="CONFIRMADO")),ROWS($A$3:A134))),"")</f>
        <v/>
      </c>
      <c r="L134" s="21" t="str">
        <f ca="1">IFERROR(INDEX(MAESTRO!L:L,_xludf.AGGREGATE(15,6,ROW(MAESTRO!$B$3:$B$1000)/((MAESTRO!$B$3:$B$1000="ACADEMICOS")*(UPPER(MAESTRO!$L$3:$L$1000)="CONFIRMADO")),ROWS($A$3:A134))),"")</f>
        <v/>
      </c>
      <c r="M134" s="21" t="str">
        <f ca="1">IFERROR(INDEX(MAESTRO!M:M,_xludf.AGGREGATE(15,6,ROW(MAESTRO!$B$3:$B$1000)/((MAESTRO!$B$3:$B$1000="ACADEMICOS")*(UPPER(MAESTRO!$L$3:$L$1000)="CONFIRMADO")),ROWS($A$3:A134))),"")</f>
        <v/>
      </c>
      <c r="N134" s="21" t="str">
        <f ca="1">IFERROR(INDEX(MAESTRO!N:N,_xludf.AGGREGATE(15,6,ROW(MAESTRO!$B$3:$B$1000)/((MAESTRO!$B$3:$B$1000="ACADEMICOS")*(UPPER(MAESTRO!$L$3:$L$1000)="CONFIRMADO")),ROWS($A$3:A134))),"")</f>
        <v/>
      </c>
      <c r="O134" s="21" t="str">
        <f ca="1">IFERROR(INDEX(MAESTRO!O:O,_xludf.AGGREGATE(15,6,ROW(MAESTRO!$B$3:$B$1000)/((MAESTRO!$B$3:$B$1000="ACADEMICOS")*(UPPER(MAESTRO!$L$3:$L$1000)="CONFIRMADO")),ROWS($A$3:A134))),"")</f>
        <v/>
      </c>
      <c r="P134" s="21" t="str">
        <f ca="1">IFERROR(INDEX(MAESTRO!P:P,_xludf.AGGREGATE(15,6,ROW(MAESTRO!$B$3:$B$1000)/((MAESTRO!$B$3:$B$1000="ACADEMICOS")*(UPPER(MAESTRO!$L$3:$L$1000)="CONFIRMADO")),ROWS($A$3:A134))),"")</f>
        <v/>
      </c>
      <c r="Q134" s="21" t="str">
        <f ca="1">IFERROR(INDEX(MAESTRO!Q:Q,_xludf.AGGREGATE(15,6,ROW(MAESTRO!$B$3:$B$1000)/((MAESTRO!$B$3:$B$1000="ACADEMICOS")*(UPPER(MAESTRO!$L$3:$L$1000)="CONFIRMADO")),ROWS($A$3:A134))),"")</f>
        <v/>
      </c>
      <c r="R134" s="21" t="str">
        <f ca="1">IFERROR(INDEX(MAESTRO!R:R,_xludf.AGGREGATE(15,6,ROW(MAESTRO!$B$3:$B$1000)/((MAESTRO!$B$3:$B$1000="ACADEMICOS")*(UPPER(MAESTRO!$L$3:$L$1000)="CONFIRMADO")),ROWS($A$3:A134))),"")</f>
        <v/>
      </c>
      <c r="S134" s="21" t="str">
        <f ca="1">IFERROR(INDEX(MAESTRO!S:S,_xludf.AGGREGATE(15,6,ROW(MAESTRO!$B$3:$B$1000)/((MAESTRO!$B$3:$B$1000="ACADEMICOS")*(UPPER(MAESTRO!$L$3:$L$1000)="CONFIRMADO")),ROWS($A$3:A134))),"")</f>
        <v/>
      </c>
      <c r="T134" s="21" t="str">
        <f ca="1">IFERROR(INDEX(MAESTRO!T:T,_xludf.AGGREGATE(15,6,ROW(MAESTRO!$B$3:$B$1000)/((MAESTRO!$B$3:$B$1000="ACADEMICOS")*(UPPER(MAESTRO!$L$3:$L$1000)="CONFIRMADO")),ROWS($A$3:A134))),"")</f>
        <v/>
      </c>
      <c r="U134" s="21" t="str">
        <f ca="1">IFERROR(INDEX(MAESTRO!U:U,_xludf.AGGREGATE(15,6,ROW(MAESTRO!$B$3:$B$1000)/((MAESTRO!$B$3:$B$1000="ACADEMICOS")*(UPPER(MAESTRO!$L$3:$L$1000)="CONFIRMADO")),ROWS($A$3:A134))),"")</f>
        <v/>
      </c>
      <c r="V134" s="21" t="str">
        <f ca="1">IFERROR(INDEX(MAESTRO!V:V,_xludf.AGGREGATE(15,6,ROW(MAESTRO!$B$3:$B$1000)/((MAESTRO!$B$3:$B$1000="ACADEMICOS")*(UPPER(MAESTRO!$L$3:$L$1000)="CONFIRMADO")),ROWS($A$3:A134))),"")</f>
        <v/>
      </c>
      <c r="W134" s="21" t="str">
        <f ca="1">IFERROR(INDEX(MAESTRO!W:W,_xludf.AGGREGATE(15,6,ROW(MAESTRO!$B$3:$B$1000)/((MAESTRO!$B$3:$B$1000="ACADEMICOS")*(UPPER(MAESTRO!$L$3:$L$1000)="CONFIRMADO")),ROWS($A$3:A134))),"")</f>
        <v/>
      </c>
      <c r="X134" s="21" t="str">
        <f ca="1">IFERROR(INDEX(MAESTRO!X:X,_xludf.AGGREGATE(15,6,ROW(MAESTRO!$B$3:$B$1000)/((MAESTRO!$B$3:$B$1000="ACADEMICOS")*(UPPER(MAESTRO!$L$3:$L$1000)="CONFIRMADO")),ROWS($A$3:A134))),"")</f>
        <v/>
      </c>
    </row>
    <row r="135" spans="1:24" ht="22.05" customHeight="1">
      <c r="A135" s="10" t="str">
        <f ca="1">IFERROR(INDEX(MAESTRO!A:A,_xludf.AGGREGATE(15,6,ROW(MAESTRO!$B$3:$B$1000)/((MAESTRO!$B$3:$B$1000="ACADEMICOS")*(UPPER(MAESTRO!$L$3:$L$1000)="CONFIRMADO")),ROWS($A$3:A135))),"")</f>
        <v/>
      </c>
      <c r="B135" s="10" t="str">
        <f ca="1">IFERROR(INDEX(MAESTRO!B:B,_xludf.AGGREGATE(15,6,ROW(MAESTRO!$B$3:$B$1000)/((MAESTRO!$B$3:$B$1000="ACADEMICOS")*(UPPER(MAESTRO!$L$3:$L$1000)="CONFIRMADO")),ROWS($A$3:A135))),"")</f>
        <v/>
      </c>
      <c r="C135" s="10" t="str">
        <f ca="1">IFERROR(INDEX(MAESTRO!C:C,_xludf.AGGREGATE(15,6,ROW(MAESTRO!$B$3:$B$1000)/((MAESTRO!$B$3:$B$1000="ACADEMICOS")*(UPPER(MAESTRO!$L$3:$L$1000)="CONFIRMADO")),ROWS($A$3:A135))),"")</f>
        <v/>
      </c>
      <c r="D135" s="10" t="str">
        <f ca="1">IFERROR(INDEX(MAESTRO!D:D,_xludf.AGGREGATE(15,6,ROW(MAESTRO!$B$3:$B$1000)/((MAESTRO!$B$3:$B$1000="ACADEMICOS")*(UPPER(MAESTRO!$L$3:$L$1000)="CONFIRMADO")),ROWS($A$3:A135))),"")</f>
        <v/>
      </c>
      <c r="E135" s="10" t="str">
        <f ca="1">IFERROR(INDEX(MAESTRO!E:E,_xludf.AGGREGATE(15,6,ROW(MAESTRO!$B$3:$B$1000)/((MAESTRO!$B$3:$B$1000="ACADEMICOS")*(UPPER(MAESTRO!$L$3:$L$1000)="CONFIRMADO")),ROWS($A$3:A135))),"")</f>
        <v/>
      </c>
      <c r="F135" s="10" t="str">
        <f ca="1">IFERROR(INDEX(MAESTRO!F:F,_xludf.AGGREGATE(15,6,ROW(MAESTRO!$B$3:$B$1000)/((MAESTRO!$B$3:$B$1000="ACADEMICOS")*(UPPER(MAESTRO!$L$3:$L$1000)="CONFIRMADO")),ROWS($A$3:A135))),"")</f>
        <v/>
      </c>
      <c r="G135" s="10" t="str">
        <f ca="1">IFERROR(INDEX(MAESTRO!G:G,_xludf.AGGREGATE(15,6,ROW(MAESTRO!$B$3:$B$1000)/((MAESTRO!$B$3:$B$1000="ACADEMICOS")*(UPPER(MAESTRO!$L$3:$L$1000)="CONFIRMADO")),ROWS($A$3:A135))),"")</f>
        <v/>
      </c>
      <c r="H135" s="10" t="str">
        <f ca="1">IFERROR(INDEX(MAESTRO!H:H,_xludf.AGGREGATE(15,6,ROW(MAESTRO!$B$3:$B$1000)/((MAESTRO!$B$3:$B$1000="ACADEMICOS")*(UPPER(MAESTRO!$L$3:$L$1000)="CONFIRMADO")),ROWS($A$3:A135))),"")</f>
        <v/>
      </c>
      <c r="I135" s="10" t="str">
        <f ca="1">IFERROR(INDEX(MAESTRO!I:I,_xludf.AGGREGATE(15,6,ROW(MAESTRO!$B$3:$B$1000)/((MAESTRO!$B$3:$B$1000="ACADEMICOS")*(UPPER(MAESTRO!$L$3:$L$1000)="CONFIRMADO")),ROWS($A$3:A135))),"")</f>
        <v/>
      </c>
      <c r="J135" s="10" t="str">
        <f ca="1">IFERROR(INDEX(MAESTRO!J:J,_xludf.AGGREGATE(15,6,ROW(MAESTRO!$B$3:$B$1000)/((MAESTRO!$B$3:$B$1000="ACADEMICOS")*(UPPER(MAESTRO!$L$3:$L$1000)="CONFIRMADO")),ROWS($A$3:A135))),"")</f>
        <v/>
      </c>
      <c r="K135" s="10" t="str">
        <f ca="1">IFERROR(INDEX(MAESTRO!K:K,_xludf.AGGREGATE(15,6,ROW(MAESTRO!$B$3:$B$1000)/((MAESTRO!$B$3:$B$1000="ACADEMICOS")*(UPPER(MAESTRO!$L$3:$L$1000)="CONFIRMADO")),ROWS($A$3:A135))),"")</f>
        <v/>
      </c>
      <c r="L135" s="10" t="str">
        <f ca="1">IFERROR(INDEX(MAESTRO!L:L,_xludf.AGGREGATE(15,6,ROW(MAESTRO!$B$3:$B$1000)/((MAESTRO!$B$3:$B$1000="ACADEMICOS")*(UPPER(MAESTRO!$L$3:$L$1000)="CONFIRMADO")),ROWS($A$3:A135))),"")</f>
        <v/>
      </c>
      <c r="M135" s="10" t="str">
        <f ca="1">IFERROR(INDEX(MAESTRO!M:M,_xludf.AGGREGATE(15,6,ROW(MAESTRO!$B$3:$B$1000)/((MAESTRO!$B$3:$B$1000="ACADEMICOS")*(UPPER(MAESTRO!$L$3:$L$1000)="CONFIRMADO")),ROWS($A$3:A135))),"")</f>
        <v/>
      </c>
      <c r="N135" s="10" t="str">
        <f ca="1">IFERROR(INDEX(MAESTRO!N:N,_xludf.AGGREGATE(15,6,ROW(MAESTRO!$B$3:$B$1000)/((MAESTRO!$B$3:$B$1000="ACADEMICOS")*(UPPER(MAESTRO!$L$3:$L$1000)="CONFIRMADO")),ROWS($A$3:A135))),"")</f>
        <v/>
      </c>
      <c r="O135" s="10" t="str">
        <f ca="1">IFERROR(INDEX(MAESTRO!O:O,_xludf.AGGREGATE(15,6,ROW(MAESTRO!$B$3:$B$1000)/((MAESTRO!$B$3:$B$1000="ACADEMICOS")*(UPPER(MAESTRO!$L$3:$L$1000)="CONFIRMADO")),ROWS($A$3:A135))),"")</f>
        <v/>
      </c>
      <c r="P135" s="10" t="str">
        <f ca="1">IFERROR(INDEX(MAESTRO!P:P,_xludf.AGGREGATE(15,6,ROW(MAESTRO!$B$3:$B$1000)/((MAESTRO!$B$3:$B$1000="ACADEMICOS")*(UPPER(MAESTRO!$L$3:$L$1000)="CONFIRMADO")),ROWS($A$3:A135))),"")</f>
        <v/>
      </c>
      <c r="Q135" s="10" t="str">
        <f ca="1">IFERROR(INDEX(MAESTRO!Q:Q,_xludf.AGGREGATE(15,6,ROW(MAESTRO!$B$3:$B$1000)/((MAESTRO!$B$3:$B$1000="ACADEMICOS")*(UPPER(MAESTRO!$L$3:$L$1000)="CONFIRMADO")),ROWS($A$3:A135))),"")</f>
        <v/>
      </c>
      <c r="R135" s="10" t="str">
        <f ca="1">IFERROR(INDEX(MAESTRO!R:R,_xludf.AGGREGATE(15,6,ROW(MAESTRO!$B$3:$B$1000)/((MAESTRO!$B$3:$B$1000="ACADEMICOS")*(UPPER(MAESTRO!$L$3:$L$1000)="CONFIRMADO")),ROWS($A$3:A135))),"")</f>
        <v/>
      </c>
      <c r="S135" s="10" t="str">
        <f ca="1">IFERROR(INDEX(MAESTRO!S:S,_xludf.AGGREGATE(15,6,ROW(MAESTRO!$B$3:$B$1000)/((MAESTRO!$B$3:$B$1000="ACADEMICOS")*(UPPER(MAESTRO!$L$3:$L$1000)="CONFIRMADO")),ROWS($A$3:A135))),"")</f>
        <v/>
      </c>
      <c r="T135" s="10" t="str">
        <f ca="1">IFERROR(INDEX(MAESTRO!T:T,_xludf.AGGREGATE(15,6,ROW(MAESTRO!$B$3:$B$1000)/((MAESTRO!$B$3:$B$1000="ACADEMICOS")*(UPPER(MAESTRO!$L$3:$L$1000)="CONFIRMADO")),ROWS($A$3:A135))),"")</f>
        <v/>
      </c>
      <c r="U135" s="10" t="str">
        <f ca="1">IFERROR(INDEX(MAESTRO!U:U,_xludf.AGGREGATE(15,6,ROW(MAESTRO!$B$3:$B$1000)/((MAESTRO!$B$3:$B$1000="ACADEMICOS")*(UPPER(MAESTRO!$L$3:$L$1000)="CONFIRMADO")),ROWS($A$3:A135))),"")</f>
        <v/>
      </c>
      <c r="V135" s="10" t="str">
        <f ca="1">IFERROR(INDEX(MAESTRO!V:V,_xludf.AGGREGATE(15,6,ROW(MAESTRO!$B$3:$B$1000)/((MAESTRO!$B$3:$B$1000="ACADEMICOS")*(UPPER(MAESTRO!$L$3:$L$1000)="CONFIRMADO")),ROWS($A$3:A135))),"")</f>
        <v/>
      </c>
      <c r="W135" s="10" t="str">
        <f ca="1">IFERROR(INDEX(MAESTRO!W:W,_xludf.AGGREGATE(15,6,ROW(MAESTRO!$B$3:$B$1000)/((MAESTRO!$B$3:$B$1000="ACADEMICOS")*(UPPER(MAESTRO!$L$3:$L$1000)="CONFIRMADO")),ROWS($A$3:A135))),"")</f>
        <v/>
      </c>
      <c r="X135" s="10" t="str">
        <f ca="1">IFERROR(INDEX(MAESTRO!X:X,_xludf.AGGREGATE(15,6,ROW(MAESTRO!$B$3:$B$1000)/((MAESTRO!$B$3:$B$1000="ACADEMICOS")*(UPPER(MAESTRO!$L$3:$L$1000)="CONFIRMADO")),ROWS($A$3:A135))),"")</f>
        <v/>
      </c>
    </row>
    <row r="136" spans="1:24" ht="22.05" customHeight="1">
      <c r="A136" s="21" t="str">
        <f ca="1">IFERROR(INDEX(MAESTRO!A:A,_xludf.AGGREGATE(15,6,ROW(MAESTRO!$B$3:$B$1000)/((MAESTRO!$B$3:$B$1000="ACADEMICOS")*(UPPER(MAESTRO!$L$3:$L$1000)="CONFIRMADO")),ROWS($A$3:A136))),"")</f>
        <v/>
      </c>
      <c r="B136" s="21" t="str">
        <f ca="1">IFERROR(INDEX(MAESTRO!B:B,_xludf.AGGREGATE(15,6,ROW(MAESTRO!$B$3:$B$1000)/((MAESTRO!$B$3:$B$1000="ACADEMICOS")*(UPPER(MAESTRO!$L$3:$L$1000)="CONFIRMADO")),ROWS($A$3:A136))),"")</f>
        <v/>
      </c>
      <c r="C136" s="21" t="str">
        <f ca="1">IFERROR(INDEX(MAESTRO!C:C,_xludf.AGGREGATE(15,6,ROW(MAESTRO!$B$3:$B$1000)/((MAESTRO!$B$3:$B$1000="ACADEMICOS")*(UPPER(MAESTRO!$L$3:$L$1000)="CONFIRMADO")),ROWS($A$3:A136))),"")</f>
        <v/>
      </c>
      <c r="D136" s="21" t="str">
        <f ca="1">IFERROR(INDEX(MAESTRO!D:D,_xludf.AGGREGATE(15,6,ROW(MAESTRO!$B$3:$B$1000)/((MAESTRO!$B$3:$B$1000="ACADEMICOS")*(UPPER(MAESTRO!$L$3:$L$1000)="CONFIRMADO")),ROWS($A$3:A136))),"")</f>
        <v/>
      </c>
      <c r="E136" s="21" t="str">
        <f ca="1">IFERROR(INDEX(MAESTRO!E:E,_xludf.AGGREGATE(15,6,ROW(MAESTRO!$B$3:$B$1000)/((MAESTRO!$B$3:$B$1000="ACADEMICOS")*(UPPER(MAESTRO!$L$3:$L$1000)="CONFIRMADO")),ROWS($A$3:A136))),"")</f>
        <v/>
      </c>
      <c r="F136" s="21" t="str">
        <f ca="1">IFERROR(INDEX(MAESTRO!F:F,_xludf.AGGREGATE(15,6,ROW(MAESTRO!$B$3:$B$1000)/((MAESTRO!$B$3:$B$1000="ACADEMICOS")*(UPPER(MAESTRO!$L$3:$L$1000)="CONFIRMADO")),ROWS($A$3:A136))),"")</f>
        <v/>
      </c>
      <c r="G136" s="21" t="str">
        <f ca="1">IFERROR(INDEX(MAESTRO!G:G,_xludf.AGGREGATE(15,6,ROW(MAESTRO!$B$3:$B$1000)/((MAESTRO!$B$3:$B$1000="ACADEMICOS")*(UPPER(MAESTRO!$L$3:$L$1000)="CONFIRMADO")),ROWS($A$3:A136))),"")</f>
        <v/>
      </c>
      <c r="H136" s="21" t="str">
        <f ca="1">IFERROR(INDEX(MAESTRO!H:H,_xludf.AGGREGATE(15,6,ROW(MAESTRO!$B$3:$B$1000)/((MAESTRO!$B$3:$B$1000="ACADEMICOS")*(UPPER(MAESTRO!$L$3:$L$1000)="CONFIRMADO")),ROWS($A$3:A136))),"")</f>
        <v/>
      </c>
      <c r="I136" s="21" t="str">
        <f ca="1">IFERROR(INDEX(MAESTRO!I:I,_xludf.AGGREGATE(15,6,ROW(MAESTRO!$B$3:$B$1000)/((MAESTRO!$B$3:$B$1000="ACADEMICOS")*(UPPER(MAESTRO!$L$3:$L$1000)="CONFIRMADO")),ROWS($A$3:A136))),"")</f>
        <v/>
      </c>
      <c r="J136" s="21" t="str">
        <f ca="1">IFERROR(INDEX(MAESTRO!J:J,_xludf.AGGREGATE(15,6,ROW(MAESTRO!$B$3:$B$1000)/((MAESTRO!$B$3:$B$1000="ACADEMICOS")*(UPPER(MAESTRO!$L$3:$L$1000)="CONFIRMADO")),ROWS($A$3:A136))),"")</f>
        <v/>
      </c>
      <c r="K136" s="21" t="str">
        <f ca="1">IFERROR(INDEX(MAESTRO!K:K,_xludf.AGGREGATE(15,6,ROW(MAESTRO!$B$3:$B$1000)/((MAESTRO!$B$3:$B$1000="ACADEMICOS")*(UPPER(MAESTRO!$L$3:$L$1000)="CONFIRMADO")),ROWS($A$3:A136))),"")</f>
        <v/>
      </c>
      <c r="L136" s="21" t="str">
        <f ca="1">IFERROR(INDEX(MAESTRO!L:L,_xludf.AGGREGATE(15,6,ROW(MAESTRO!$B$3:$B$1000)/((MAESTRO!$B$3:$B$1000="ACADEMICOS")*(UPPER(MAESTRO!$L$3:$L$1000)="CONFIRMADO")),ROWS($A$3:A136))),"")</f>
        <v/>
      </c>
      <c r="M136" s="21" t="str">
        <f ca="1">IFERROR(INDEX(MAESTRO!M:M,_xludf.AGGREGATE(15,6,ROW(MAESTRO!$B$3:$B$1000)/((MAESTRO!$B$3:$B$1000="ACADEMICOS")*(UPPER(MAESTRO!$L$3:$L$1000)="CONFIRMADO")),ROWS($A$3:A136))),"")</f>
        <v/>
      </c>
      <c r="N136" s="21" t="str">
        <f ca="1">IFERROR(INDEX(MAESTRO!N:N,_xludf.AGGREGATE(15,6,ROW(MAESTRO!$B$3:$B$1000)/((MAESTRO!$B$3:$B$1000="ACADEMICOS")*(UPPER(MAESTRO!$L$3:$L$1000)="CONFIRMADO")),ROWS($A$3:A136))),"")</f>
        <v/>
      </c>
      <c r="O136" s="21" t="str">
        <f ca="1">IFERROR(INDEX(MAESTRO!O:O,_xludf.AGGREGATE(15,6,ROW(MAESTRO!$B$3:$B$1000)/((MAESTRO!$B$3:$B$1000="ACADEMICOS")*(UPPER(MAESTRO!$L$3:$L$1000)="CONFIRMADO")),ROWS($A$3:A136))),"")</f>
        <v/>
      </c>
      <c r="P136" s="21" t="str">
        <f ca="1">IFERROR(INDEX(MAESTRO!P:P,_xludf.AGGREGATE(15,6,ROW(MAESTRO!$B$3:$B$1000)/((MAESTRO!$B$3:$B$1000="ACADEMICOS")*(UPPER(MAESTRO!$L$3:$L$1000)="CONFIRMADO")),ROWS($A$3:A136))),"")</f>
        <v/>
      </c>
      <c r="Q136" s="21" t="str">
        <f ca="1">IFERROR(INDEX(MAESTRO!Q:Q,_xludf.AGGREGATE(15,6,ROW(MAESTRO!$B$3:$B$1000)/((MAESTRO!$B$3:$B$1000="ACADEMICOS")*(UPPER(MAESTRO!$L$3:$L$1000)="CONFIRMADO")),ROWS($A$3:A136))),"")</f>
        <v/>
      </c>
      <c r="R136" s="21" t="str">
        <f ca="1">IFERROR(INDEX(MAESTRO!R:R,_xludf.AGGREGATE(15,6,ROW(MAESTRO!$B$3:$B$1000)/((MAESTRO!$B$3:$B$1000="ACADEMICOS")*(UPPER(MAESTRO!$L$3:$L$1000)="CONFIRMADO")),ROWS($A$3:A136))),"")</f>
        <v/>
      </c>
      <c r="S136" s="21" t="str">
        <f ca="1">IFERROR(INDEX(MAESTRO!S:S,_xludf.AGGREGATE(15,6,ROW(MAESTRO!$B$3:$B$1000)/((MAESTRO!$B$3:$B$1000="ACADEMICOS")*(UPPER(MAESTRO!$L$3:$L$1000)="CONFIRMADO")),ROWS($A$3:A136))),"")</f>
        <v/>
      </c>
      <c r="T136" s="21" t="str">
        <f ca="1">IFERROR(INDEX(MAESTRO!T:T,_xludf.AGGREGATE(15,6,ROW(MAESTRO!$B$3:$B$1000)/((MAESTRO!$B$3:$B$1000="ACADEMICOS")*(UPPER(MAESTRO!$L$3:$L$1000)="CONFIRMADO")),ROWS($A$3:A136))),"")</f>
        <v/>
      </c>
      <c r="U136" s="21" t="str">
        <f ca="1">IFERROR(INDEX(MAESTRO!U:U,_xludf.AGGREGATE(15,6,ROW(MAESTRO!$B$3:$B$1000)/((MAESTRO!$B$3:$B$1000="ACADEMICOS")*(UPPER(MAESTRO!$L$3:$L$1000)="CONFIRMADO")),ROWS($A$3:A136))),"")</f>
        <v/>
      </c>
      <c r="V136" s="21" t="str">
        <f ca="1">IFERROR(INDEX(MAESTRO!V:V,_xludf.AGGREGATE(15,6,ROW(MAESTRO!$B$3:$B$1000)/((MAESTRO!$B$3:$B$1000="ACADEMICOS")*(UPPER(MAESTRO!$L$3:$L$1000)="CONFIRMADO")),ROWS($A$3:A136))),"")</f>
        <v/>
      </c>
      <c r="W136" s="21" t="str">
        <f ca="1">IFERROR(INDEX(MAESTRO!W:W,_xludf.AGGREGATE(15,6,ROW(MAESTRO!$B$3:$B$1000)/((MAESTRO!$B$3:$B$1000="ACADEMICOS")*(UPPER(MAESTRO!$L$3:$L$1000)="CONFIRMADO")),ROWS($A$3:A136))),"")</f>
        <v/>
      </c>
      <c r="X136" s="21" t="str">
        <f ca="1">IFERROR(INDEX(MAESTRO!X:X,_xludf.AGGREGATE(15,6,ROW(MAESTRO!$B$3:$B$1000)/((MAESTRO!$B$3:$B$1000="ACADEMICOS")*(UPPER(MAESTRO!$L$3:$L$1000)="CONFIRMADO")),ROWS($A$3:A136))),"")</f>
        <v/>
      </c>
    </row>
    <row r="137" spans="1:24" ht="22.05" customHeight="1">
      <c r="A137" s="10" t="str">
        <f ca="1">IFERROR(INDEX(MAESTRO!A:A,_xludf.AGGREGATE(15,6,ROW(MAESTRO!$B$3:$B$1000)/((MAESTRO!$B$3:$B$1000="ACADEMICOS")*(UPPER(MAESTRO!$L$3:$L$1000)="CONFIRMADO")),ROWS($A$3:A137))),"")</f>
        <v/>
      </c>
      <c r="B137" s="10" t="str">
        <f ca="1">IFERROR(INDEX(MAESTRO!B:B,_xludf.AGGREGATE(15,6,ROW(MAESTRO!$B$3:$B$1000)/((MAESTRO!$B$3:$B$1000="ACADEMICOS")*(UPPER(MAESTRO!$L$3:$L$1000)="CONFIRMADO")),ROWS($A$3:A137))),"")</f>
        <v/>
      </c>
      <c r="C137" s="10" t="str">
        <f ca="1">IFERROR(INDEX(MAESTRO!C:C,_xludf.AGGREGATE(15,6,ROW(MAESTRO!$B$3:$B$1000)/((MAESTRO!$B$3:$B$1000="ACADEMICOS")*(UPPER(MAESTRO!$L$3:$L$1000)="CONFIRMADO")),ROWS($A$3:A137))),"")</f>
        <v/>
      </c>
      <c r="D137" s="10" t="str">
        <f ca="1">IFERROR(INDEX(MAESTRO!D:D,_xludf.AGGREGATE(15,6,ROW(MAESTRO!$B$3:$B$1000)/((MAESTRO!$B$3:$B$1000="ACADEMICOS")*(UPPER(MAESTRO!$L$3:$L$1000)="CONFIRMADO")),ROWS($A$3:A137))),"")</f>
        <v/>
      </c>
      <c r="E137" s="10" t="str">
        <f ca="1">IFERROR(INDEX(MAESTRO!E:E,_xludf.AGGREGATE(15,6,ROW(MAESTRO!$B$3:$B$1000)/((MAESTRO!$B$3:$B$1000="ACADEMICOS")*(UPPER(MAESTRO!$L$3:$L$1000)="CONFIRMADO")),ROWS($A$3:A137))),"")</f>
        <v/>
      </c>
      <c r="F137" s="10" t="str">
        <f ca="1">IFERROR(INDEX(MAESTRO!F:F,_xludf.AGGREGATE(15,6,ROW(MAESTRO!$B$3:$B$1000)/((MAESTRO!$B$3:$B$1000="ACADEMICOS")*(UPPER(MAESTRO!$L$3:$L$1000)="CONFIRMADO")),ROWS($A$3:A137))),"")</f>
        <v/>
      </c>
      <c r="G137" s="10" t="str">
        <f ca="1">IFERROR(INDEX(MAESTRO!G:G,_xludf.AGGREGATE(15,6,ROW(MAESTRO!$B$3:$B$1000)/((MAESTRO!$B$3:$B$1000="ACADEMICOS")*(UPPER(MAESTRO!$L$3:$L$1000)="CONFIRMADO")),ROWS($A$3:A137))),"")</f>
        <v/>
      </c>
      <c r="H137" s="10" t="str">
        <f ca="1">IFERROR(INDEX(MAESTRO!H:H,_xludf.AGGREGATE(15,6,ROW(MAESTRO!$B$3:$B$1000)/((MAESTRO!$B$3:$B$1000="ACADEMICOS")*(UPPER(MAESTRO!$L$3:$L$1000)="CONFIRMADO")),ROWS($A$3:A137))),"")</f>
        <v/>
      </c>
      <c r="I137" s="10" t="str">
        <f ca="1">IFERROR(INDEX(MAESTRO!I:I,_xludf.AGGREGATE(15,6,ROW(MAESTRO!$B$3:$B$1000)/((MAESTRO!$B$3:$B$1000="ACADEMICOS")*(UPPER(MAESTRO!$L$3:$L$1000)="CONFIRMADO")),ROWS($A$3:A137))),"")</f>
        <v/>
      </c>
      <c r="J137" s="10" t="str">
        <f ca="1">IFERROR(INDEX(MAESTRO!J:J,_xludf.AGGREGATE(15,6,ROW(MAESTRO!$B$3:$B$1000)/((MAESTRO!$B$3:$B$1000="ACADEMICOS")*(UPPER(MAESTRO!$L$3:$L$1000)="CONFIRMADO")),ROWS($A$3:A137))),"")</f>
        <v/>
      </c>
      <c r="K137" s="10" t="str">
        <f ca="1">IFERROR(INDEX(MAESTRO!K:K,_xludf.AGGREGATE(15,6,ROW(MAESTRO!$B$3:$B$1000)/((MAESTRO!$B$3:$B$1000="ACADEMICOS")*(UPPER(MAESTRO!$L$3:$L$1000)="CONFIRMADO")),ROWS($A$3:A137))),"")</f>
        <v/>
      </c>
      <c r="L137" s="10" t="str">
        <f ca="1">IFERROR(INDEX(MAESTRO!L:L,_xludf.AGGREGATE(15,6,ROW(MAESTRO!$B$3:$B$1000)/((MAESTRO!$B$3:$B$1000="ACADEMICOS")*(UPPER(MAESTRO!$L$3:$L$1000)="CONFIRMADO")),ROWS($A$3:A137))),"")</f>
        <v/>
      </c>
      <c r="M137" s="10" t="str">
        <f ca="1">IFERROR(INDEX(MAESTRO!M:M,_xludf.AGGREGATE(15,6,ROW(MAESTRO!$B$3:$B$1000)/((MAESTRO!$B$3:$B$1000="ACADEMICOS")*(UPPER(MAESTRO!$L$3:$L$1000)="CONFIRMADO")),ROWS($A$3:A137))),"")</f>
        <v/>
      </c>
      <c r="N137" s="10" t="str">
        <f ca="1">IFERROR(INDEX(MAESTRO!N:N,_xludf.AGGREGATE(15,6,ROW(MAESTRO!$B$3:$B$1000)/((MAESTRO!$B$3:$B$1000="ACADEMICOS")*(UPPER(MAESTRO!$L$3:$L$1000)="CONFIRMADO")),ROWS($A$3:A137))),"")</f>
        <v/>
      </c>
      <c r="O137" s="10" t="str">
        <f ca="1">IFERROR(INDEX(MAESTRO!O:O,_xludf.AGGREGATE(15,6,ROW(MAESTRO!$B$3:$B$1000)/((MAESTRO!$B$3:$B$1000="ACADEMICOS")*(UPPER(MAESTRO!$L$3:$L$1000)="CONFIRMADO")),ROWS($A$3:A137))),"")</f>
        <v/>
      </c>
      <c r="P137" s="10" t="str">
        <f ca="1">IFERROR(INDEX(MAESTRO!P:P,_xludf.AGGREGATE(15,6,ROW(MAESTRO!$B$3:$B$1000)/((MAESTRO!$B$3:$B$1000="ACADEMICOS")*(UPPER(MAESTRO!$L$3:$L$1000)="CONFIRMADO")),ROWS($A$3:A137))),"")</f>
        <v/>
      </c>
      <c r="Q137" s="10" t="str">
        <f ca="1">IFERROR(INDEX(MAESTRO!Q:Q,_xludf.AGGREGATE(15,6,ROW(MAESTRO!$B$3:$B$1000)/((MAESTRO!$B$3:$B$1000="ACADEMICOS")*(UPPER(MAESTRO!$L$3:$L$1000)="CONFIRMADO")),ROWS($A$3:A137))),"")</f>
        <v/>
      </c>
      <c r="R137" s="10" t="str">
        <f ca="1">IFERROR(INDEX(MAESTRO!R:R,_xludf.AGGREGATE(15,6,ROW(MAESTRO!$B$3:$B$1000)/((MAESTRO!$B$3:$B$1000="ACADEMICOS")*(UPPER(MAESTRO!$L$3:$L$1000)="CONFIRMADO")),ROWS($A$3:A137))),"")</f>
        <v/>
      </c>
      <c r="S137" s="10" t="str">
        <f ca="1">IFERROR(INDEX(MAESTRO!S:S,_xludf.AGGREGATE(15,6,ROW(MAESTRO!$B$3:$B$1000)/((MAESTRO!$B$3:$B$1000="ACADEMICOS")*(UPPER(MAESTRO!$L$3:$L$1000)="CONFIRMADO")),ROWS($A$3:A137))),"")</f>
        <v/>
      </c>
      <c r="T137" s="10" t="str">
        <f ca="1">IFERROR(INDEX(MAESTRO!T:T,_xludf.AGGREGATE(15,6,ROW(MAESTRO!$B$3:$B$1000)/((MAESTRO!$B$3:$B$1000="ACADEMICOS")*(UPPER(MAESTRO!$L$3:$L$1000)="CONFIRMADO")),ROWS($A$3:A137))),"")</f>
        <v/>
      </c>
      <c r="U137" s="10" t="str">
        <f ca="1">IFERROR(INDEX(MAESTRO!U:U,_xludf.AGGREGATE(15,6,ROW(MAESTRO!$B$3:$B$1000)/((MAESTRO!$B$3:$B$1000="ACADEMICOS")*(UPPER(MAESTRO!$L$3:$L$1000)="CONFIRMADO")),ROWS($A$3:A137))),"")</f>
        <v/>
      </c>
      <c r="V137" s="10" t="str">
        <f ca="1">IFERROR(INDEX(MAESTRO!V:V,_xludf.AGGREGATE(15,6,ROW(MAESTRO!$B$3:$B$1000)/((MAESTRO!$B$3:$B$1000="ACADEMICOS")*(UPPER(MAESTRO!$L$3:$L$1000)="CONFIRMADO")),ROWS($A$3:A137))),"")</f>
        <v/>
      </c>
      <c r="W137" s="10" t="str">
        <f ca="1">IFERROR(INDEX(MAESTRO!W:W,_xludf.AGGREGATE(15,6,ROW(MAESTRO!$B$3:$B$1000)/((MAESTRO!$B$3:$B$1000="ACADEMICOS")*(UPPER(MAESTRO!$L$3:$L$1000)="CONFIRMADO")),ROWS($A$3:A137))),"")</f>
        <v/>
      </c>
      <c r="X137" s="10" t="str">
        <f ca="1">IFERROR(INDEX(MAESTRO!X:X,_xludf.AGGREGATE(15,6,ROW(MAESTRO!$B$3:$B$1000)/((MAESTRO!$B$3:$B$1000="ACADEMICOS")*(UPPER(MAESTRO!$L$3:$L$1000)="CONFIRMADO")),ROWS($A$3:A137))),"")</f>
        <v/>
      </c>
    </row>
    <row r="138" spans="1:24" ht="22.05" customHeight="1">
      <c r="A138" s="21" t="str">
        <f ca="1">IFERROR(INDEX(MAESTRO!A:A,_xludf.AGGREGATE(15,6,ROW(MAESTRO!$B$3:$B$1000)/((MAESTRO!$B$3:$B$1000="ACADEMICOS")*(UPPER(MAESTRO!$L$3:$L$1000)="CONFIRMADO")),ROWS($A$3:A138))),"")</f>
        <v/>
      </c>
      <c r="B138" s="21" t="str">
        <f ca="1">IFERROR(INDEX(MAESTRO!B:B,_xludf.AGGREGATE(15,6,ROW(MAESTRO!$B$3:$B$1000)/((MAESTRO!$B$3:$B$1000="ACADEMICOS")*(UPPER(MAESTRO!$L$3:$L$1000)="CONFIRMADO")),ROWS($A$3:A138))),"")</f>
        <v/>
      </c>
      <c r="C138" s="21" t="str">
        <f ca="1">IFERROR(INDEX(MAESTRO!C:C,_xludf.AGGREGATE(15,6,ROW(MAESTRO!$B$3:$B$1000)/((MAESTRO!$B$3:$B$1000="ACADEMICOS")*(UPPER(MAESTRO!$L$3:$L$1000)="CONFIRMADO")),ROWS($A$3:A138))),"")</f>
        <v/>
      </c>
      <c r="D138" s="21" t="str">
        <f ca="1">IFERROR(INDEX(MAESTRO!D:D,_xludf.AGGREGATE(15,6,ROW(MAESTRO!$B$3:$B$1000)/((MAESTRO!$B$3:$B$1000="ACADEMICOS")*(UPPER(MAESTRO!$L$3:$L$1000)="CONFIRMADO")),ROWS($A$3:A138))),"")</f>
        <v/>
      </c>
      <c r="E138" s="21" t="str">
        <f ca="1">IFERROR(INDEX(MAESTRO!E:E,_xludf.AGGREGATE(15,6,ROW(MAESTRO!$B$3:$B$1000)/((MAESTRO!$B$3:$B$1000="ACADEMICOS")*(UPPER(MAESTRO!$L$3:$L$1000)="CONFIRMADO")),ROWS($A$3:A138))),"")</f>
        <v/>
      </c>
      <c r="F138" s="21" t="str">
        <f ca="1">IFERROR(INDEX(MAESTRO!F:F,_xludf.AGGREGATE(15,6,ROW(MAESTRO!$B$3:$B$1000)/((MAESTRO!$B$3:$B$1000="ACADEMICOS")*(UPPER(MAESTRO!$L$3:$L$1000)="CONFIRMADO")),ROWS($A$3:A138))),"")</f>
        <v/>
      </c>
      <c r="G138" s="21" t="str">
        <f ca="1">IFERROR(INDEX(MAESTRO!G:G,_xludf.AGGREGATE(15,6,ROW(MAESTRO!$B$3:$B$1000)/((MAESTRO!$B$3:$B$1000="ACADEMICOS")*(UPPER(MAESTRO!$L$3:$L$1000)="CONFIRMADO")),ROWS($A$3:A138))),"")</f>
        <v/>
      </c>
      <c r="H138" s="21" t="str">
        <f ca="1">IFERROR(INDEX(MAESTRO!H:H,_xludf.AGGREGATE(15,6,ROW(MAESTRO!$B$3:$B$1000)/((MAESTRO!$B$3:$B$1000="ACADEMICOS")*(UPPER(MAESTRO!$L$3:$L$1000)="CONFIRMADO")),ROWS($A$3:A138))),"")</f>
        <v/>
      </c>
      <c r="I138" s="21" t="str">
        <f ca="1">IFERROR(INDEX(MAESTRO!I:I,_xludf.AGGREGATE(15,6,ROW(MAESTRO!$B$3:$B$1000)/((MAESTRO!$B$3:$B$1000="ACADEMICOS")*(UPPER(MAESTRO!$L$3:$L$1000)="CONFIRMADO")),ROWS($A$3:A138))),"")</f>
        <v/>
      </c>
      <c r="J138" s="21" t="str">
        <f ca="1">IFERROR(INDEX(MAESTRO!J:J,_xludf.AGGREGATE(15,6,ROW(MAESTRO!$B$3:$B$1000)/((MAESTRO!$B$3:$B$1000="ACADEMICOS")*(UPPER(MAESTRO!$L$3:$L$1000)="CONFIRMADO")),ROWS($A$3:A138))),"")</f>
        <v/>
      </c>
      <c r="K138" s="21" t="str">
        <f ca="1">IFERROR(INDEX(MAESTRO!K:K,_xludf.AGGREGATE(15,6,ROW(MAESTRO!$B$3:$B$1000)/((MAESTRO!$B$3:$B$1000="ACADEMICOS")*(UPPER(MAESTRO!$L$3:$L$1000)="CONFIRMADO")),ROWS($A$3:A138))),"")</f>
        <v/>
      </c>
      <c r="L138" s="21" t="str">
        <f ca="1">IFERROR(INDEX(MAESTRO!L:L,_xludf.AGGREGATE(15,6,ROW(MAESTRO!$B$3:$B$1000)/((MAESTRO!$B$3:$B$1000="ACADEMICOS")*(UPPER(MAESTRO!$L$3:$L$1000)="CONFIRMADO")),ROWS($A$3:A138))),"")</f>
        <v/>
      </c>
      <c r="M138" s="21" t="str">
        <f ca="1">IFERROR(INDEX(MAESTRO!M:M,_xludf.AGGREGATE(15,6,ROW(MAESTRO!$B$3:$B$1000)/((MAESTRO!$B$3:$B$1000="ACADEMICOS")*(UPPER(MAESTRO!$L$3:$L$1000)="CONFIRMADO")),ROWS($A$3:A138))),"")</f>
        <v/>
      </c>
      <c r="N138" s="21" t="str">
        <f ca="1">IFERROR(INDEX(MAESTRO!N:N,_xludf.AGGREGATE(15,6,ROW(MAESTRO!$B$3:$B$1000)/((MAESTRO!$B$3:$B$1000="ACADEMICOS")*(UPPER(MAESTRO!$L$3:$L$1000)="CONFIRMADO")),ROWS($A$3:A138))),"")</f>
        <v/>
      </c>
      <c r="O138" s="21" t="str">
        <f ca="1">IFERROR(INDEX(MAESTRO!O:O,_xludf.AGGREGATE(15,6,ROW(MAESTRO!$B$3:$B$1000)/((MAESTRO!$B$3:$B$1000="ACADEMICOS")*(UPPER(MAESTRO!$L$3:$L$1000)="CONFIRMADO")),ROWS($A$3:A138))),"")</f>
        <v/>
      </c>
      <c r="P138" s="21" t="str">
        <f ca="1">IFERROR(INDEX(MAESTRO!P:P,_xludf.AGGREGATE(15,6,ROW(MAESTRO!$B$3:$B$1000)/((MAESTRO!$B$3:$B$1000="ACADEMICOS")*(UPPER(MAESTRO!$L$3:$L$1000)="CONFIRMADO")),ROWS($A$3:A138))),"")</f>
        <v/>
      </c>
      <c r="Q138" s="21" t="str">
        <f ca="1">IFERROR(INDEX(MAESTRO!Q:Q,_xludf.AGGREGATE(15,6,ROW(MAESTRO!$B$3:$B$1000)/((MAESTRO!$B$3:$B$1000="ACADEMICOS")*(UPPER(MAESTRO!$L$3:$L$1000)="CONFIRMADO")),ROWS($A$3:A138))),"")</f>
        <v/>
      </c>
      <c r="R138" s="21" t="str">
        <f ca="1">IFERROR(INDEX(MAESTRO!R:R,_xludf.AGGREGATE(15,6,ROW(MAESTRO!$B$3:$B$1000)/((MAESTRO!$B$3:$B$1000="ACADEMICOS")*(UPPER(MAESTRO!$L$3:$L$1000)="CONFIRMADO")),ROWS($A$3:A138))),"")</f>
        <v/>
      </c>
      <c r="S138" s="21" t="str">
        <f ca="1">IFERROR(INDEX(MAESTRO!S:S,_xludf.AGGREGATE(15,6,ROW(MAESTRO!$B$3:$B$1000)/((MAESTRO!$B$3:$B$1000="ACADEMICOS")*(UPPER(MAESTRO!$L$3:$L$1000)="CONFIRMADO")),ROWS($A$3:A138))),"")</f>
        <v/>
      </c>
      <c r="T138" s="21" t="str">
        <f ca="1">IFERROR(INDEX(MAESTRO!T:T,_xludf.AGGREGATE(15,6,ROW(MAESTRO!$B$3:$B$1000)/((MAESTRO!$B$3:$B$1000="ACADEMICOS")*(UPPER(MAESTRO!$L$3:$L$1000)="CONFIRMADO")),ROWS($A$3:A138))),"")</f>
        <v/>
      </c>
      <c r="U138" s="21" t="str">
        <f ca="1">IFERROR(INDEX(MAESTRO!U:U,_xludf.AGGREGATE(15,6,ROW(MAESTRO!$B$3:$B$1000)/((MAESTRO!$B$3:$B$1000="ACADEMICOS")*(UPPER(MAESTRO!$L$3:$L$1000)="CONFIRMADO")),ROWS($A$3:A138))),"")</f>
        <v/>
      </c>
      <c r="V138" s="21" t="str">
        <f ca="1">IFERROR(INDEX(MAESTRO!V:V,_xludf.AGGREGATE(15,6,ROW(MAESTRO!$B$3:$B$1000)/((MAESTRO!$B$3:$B$1000="ACADEMICOS")*(UPPER(MAESTRO!$L$3:$L$1000)="CONFIRMADO")),ROWS($A$3:A138))),"")</f>
        <v/>
      </c>
      <c r="W138" s="21" t="str">
        <f ca="1">IFERROR(INDEX(MAESTRO!W:W,_xludf.AGGREGATE(15,6,ROW(MAESTRO!$B$3:$B$1000)/((MAESTRO!$B$3:$B$1000="ACADEMICOS")*(UPPER(MAESTRO!$L$3:$L$1000)="CONFIRMADO")),ROWS($A$3:A138))),"")</f>
        <v/>
      </c>
      <c r="X138" s="21" t="str">
        <f ca="1">IFERROR(INDEX(MAESTRO!X:X,_xludf.AGGREGATE(15,6,ROW(MAESTRO!$B$3:$B$1000)/((MAESTRO!$B$3:$B$1000="ACADEMICOS")*(UPPER(MAESTRO!$L$3:$L$1000)="CONFIRMADO")),ROWS($A$3:A138))),"")</f>
        <v/>
      </c>
    </row>
    <row r="139" spans="1:24" ht="22.05" customHeight="1">
      <c r="A139" s="10" t="str">
        <f ca="1">IFERROR(INDEX(MAESTRO!A:A,_xludf.AGGREGATE(15,6,ROW(MAESTRO!$B$3:$B$1000)/((MAESTRO!$B$3:$B$1000="ACADEMICOS")*(UPPER(MAESTRO!$L$3:$L$1000)="CONFIRMADO")),ROWS($A$3:A139))),"")</f>
        <v/>
      </c>
      <c r="B139" s="10" t="str">
        <f ca="1">IFERROR(INDEX(MAESTRO!B:B,_xludf.AGGREGATE(15,6,ROW(MAESTRO!$B$3:$B$1000)/((MAESTRO!$B$3:$B$1000="ACADEMICOS")*(UPPER(MAESTRO!$L$3:$L$1000)="CONFIRMADO")),ROWS($A$3:A139))),"")</f>
        <v/>
      </c>
      <c r="C139" s="10" t="str">
        <f ca="1">IFERROR(INDEX(MAESTRO!C:C,_xludf.AGGREGATE(15,6,ROW(MAESTRO!$B$3:$B$1000)/((MAESTRO!$B$3:$B$1000="ACADEMICOS")*(UPPER(MAESTRO!$L$3:$L$1000)="CONFIRMADO")),ROWS($A$3:A139))),"")</f>
        <v/>
      </c>
      <c r="D139" s="10" t="str">
        <f ca="1">IFERROR(INDEX(MAESTRO!D:D,_xludf.AGGREGATE(15,6,ROW(MAESTRO!$B$3:$B$1000)/((MAESTRO!$B$3:$B$1000="ACADEMICOS")*(UPPER(MAESTRO!$L$3:$L$1000)="CONFIRMADO")),ROWS($A$3:A139))),"")</f>
        <v/>
      </c>
      <c r="E139" s="10" t="str">
        <f ca="1">IFERROR(INDEX(MAESTRO!E:E,_xludf.AGGREGATE(15,6,ROW(MAESTRO!$B$3:$B$1000)/((MAESTRO!$B$3:$B$1000="ACADEMICOS")*(UPPER(MAESTRO!$L$3:$L$1000)="CONFIRMADO")),ROWS($A$3:A139))),"")</f>
        <v/>
      </c>
      <c r="F139" s="10" t="str">
        <f ca="1">IFERROR(INDEX(MAESTRO!F:F,_xludf.AGGREGATE(15,6,ROW(MAESTRO!$B$3:$B$1000)/((MAESTRO!$B$3:$B$1000="ACADEMICOS")*(UPPER(MAESTRO!$L$3:$L$1000)="CONFIRMADO")),ROWS($A$3:A139))),"")</f>
        <v/>
      </c>
      <c r="G139" s="10" t="str">
        <f ca="1">IFERROR(INDEX(MAESTRO!G:G,_xludf.AGGREGATE(15,6,ROW(MAESTRO!$B$3:$B$1000)/((MAESTRO!$B$3:$B$1000="ACADEMICOS")*(UPPER(MAESTRO!$L$3:$L$1000)="CONFIRMADO")),ROWS($A$3:A139))),"")</f>
        <v/>
      </c>
      <c r="H139" s="10" t="str">
        <f ca="1">IFERROR(INDEX(MAESTRO!H:H,_xludf.AGGREGATE(15,6,ROW(MAESTRO!$B$3:$B$1000)/((MAESTRO!$B$3:$B$1000="ACADEMICOS")*(UPPER(MAESTRO!$L$3:$L$1000)="CONFIRMADO")),ROWS($A$3:A139))),"")</f>
        <v/>
      </c>
      <c r="I139" s="10" t="str">
        <f ca="1">IFERROR(INDEX(MAESTRO!I:I,_xludf.AGGREGATE(15,6,ROW(MAESTRO!$B$3:$B$1000)/((MAESTRO!$B$3:$B$1000="ACADEMICOS")*(UPPER(MAESTRO!$L$3:$L$1000)="CONFIRMADO")),ROWS($A$3:A139))),"")</f>
        <v/>
      </c>
      <c r="J139" s="10" t="str">
        <f ca="1">IFERROR(INDEX(MAESTRO!J:J,_xludf.AGGREGATE(15,6,ROW(MAESTRO!$B$3:$B$1000)/((MAESTRO!$B$3:$B$1000="ACADEMICOS")*(UPPER(MAESTRO!$L$3:$L$1000)="CONFIRMADO")),ROWS($A$3:A139))),"")</f>
        <v/>
      </c>
      <c r="K139" s="10" t="str">
        <f ca="1">IFERROR(INDEX(MAESTRO!K:K,_xludf.AGGREGATE(15,6,ROW(MAESTRO!$B$3:$B$1000)/((MAESTRO!$B$3:$B$1000="ACADEMICOS")*(UPPER(MAESTRO!$L$3:$L$1000)="CONFIRMADO")),ROWS($A$3:A139))),"")</f>
        <v/>
      </c>
      <c r="L139" s="10" t="str">
        <f ca="1">IFERROR(INDEX(MAESTRO!L:L,_xludf.AGGREGATE(15,6,ROW(MAESTRO!$B$3:$B$1000)/((MAESTRO!$B$3:$B$1000="ACADEMICOS")*(UPPER(MAESTRO!$L$3:$L$1000)="CONFIRMADO")),ROWS($A$3:A139))),"")</f>
        <v/>
      </c>
      <c r="M139" s="10" t="str">
        <f ca="1">IFERROR(INDEX(MAESTRO!M:M,_xludf.AGGREGATE(15,6,ROW(MAESTRO!$B$3:$B$1000)/((MAESTRO!$B$3:$B$1000="ACADEMICOS")*(UPPER(MAESTRO!$L$3:$L$1000)="CONFIRMADO")),ROWS($A$3:A139))),"")</f>
        <v/>
      </c>
      <c r="N139" s="10" t="str">
        <f ca="1">IFERROR(INDEX(MAESTRO!N:N,_xludf.AGGREGATE(15,6,ROW(MAESTRO!$B$3:$B$1000)/((MAESTRO!$B$3:$B$1000="ACADEMICOS")*(UPPER(MAESTRO!$L$3:$L$1000)="CONFIRMADO")),ROWS($A$3:A139))),"")</f>
        <v/>
      </c>
      <c r="O139" s="10" t="str">
        <f ca="1">IFERROR(INDEX(MAESTRO!O:O,_xludf.AGGREGATE(15,6,ROW(MAESTRO!$B$3:$B$1000)/((MAESTRO!$B$3:$B$1000="ACADEMICOS")*(UPPER(MAESTRO!$L$3:$L$1000)="CONFIRMADO")),ROWS($A$3:A139))),"")</f>
        <v/>
      </c>
      <c r="P139" s="10" t="str">
        <f ca="1">IFERROR(INDEX(MAESTRO!P:P,_xludf.AGGREGATE(15,6,ROW(MAESTRO!$B$3:$B$1000)/((MAESTRO!$B$3:$B$1000="ACADEMICOS")*(UPPER(MAESTRO!$L$3:$L$1000)="CONFIRMADO")),ROWS($A$3:A139))),"")</f>
        <v/>
      </c>
      <c r="Q139" s="10" t="str">
        <f ca="1">IFERROR(INDEX(MAESTRO!Q:Q,_xludf.AGGREGATE(15,6,ROW(MAESTRO!$B$3:$B$1000)/((MAESTRO!$B$3:$B$1000="ACADEMICOS")*(UPPER(MAESTRO!$L$3:$L$1000)="CONFIRMADO")),ROWS($A$3:A139))),"")</f>
        <v/>
      </c>
      <c r="R139" s="10" t="str">
        <f ca="1">IFERROR(INDEX(MAESTRO!R:R,_xludf.AGGREGATE(15,6,ROW(MAESTRO!$B$3:$B$1000)/((MAESTRO!$B$3:$B$1000="ACADEMICOS")*(UPPER(MAESTRO!$L$3:$L$1000)="CONFIRMADO")),ROWS($A$3:A139))),"")</f>
        <v/>
      </c>
      <c r="S139" s="10" t="str">
        <f ca="1">IFERROR(INDEX(MAESTRO!S:S,_xludf.AGGREGATE(15,6,ROW(MAESTRO!$B$3:$B$1000)/((MAESTRO!$B$3:$B$1000="ACADEMICOS")*(UPPER(MAESTRO!$L$3:$L$1000)="CONFIRMADO")),ROWS($A$3:A139))),"")</f>
        <v/>
      </c>
      <c r="T139" s="10" t="str">
        <f ca="1">IFERROR(INDEX(MAESTRO!T:T,_xludf.AGGREGATE(15,6,ROW(MAESTRO!$B$3:$B$1000)/((MAESTRO!$B$3:$B$1000="ACADEMICOS")*(UPPER(MAESTRO!$L$3:$L$1000)="CONFIRMADO")),ROWS($A$3:A139))),"")</f>
        <v/>
      </c>
      <c r="U139" s="10" t="str">
        <f ca="1">IFERROR(INDEX(MAESTRO!U:U,_xludf.AGGREGATE(15,6,ROW(MAESTRO!$B$3:$B$1000)/((MAESTRO!$B$3:$B$1000="ACADEMICOS")*(UPPER(MAESTRO!$L$3:$L$1000)="CONFIRMADO")),ROWS($A$3:A139))),"")</f>
        <v/>
      </c>
      <c r="V139" s="10" t="str">
        <f ca="1">IFERROR(INDEX(MAESTRO!V:V,_xludf.AGGREGATE(15,6,ROW(MAESTRO!$B$3:$B$1000)/((MAESTRO!$B$3:$B$1000="ACADEMICOS")*(UPPER(MAESTRO!$L$3:$L$1000)="CONFIRMADO")),ROWS($A$3:A139))),"")</f>
        <v/>
      </c>
      <c r="W139" s="10" t="str">
        <f ca="1">IFERROR(INDEX(MAESTRO!W:W,_xludf.AGGREGATE(15,6,ROW(MAESTRO!$B$3:$B$1000)/((MAESTRO!$B$3:$B$1000="ACADEMICOS")*(UPPER(MAESTRO!$L$3:$L$1000)="CONFIRMADO")),ROWS($A$3:A139))),"")</f>
        <v/>
      </c>
      <c r="X139" s="10" t="str">
        <f ca="1">IFERROR(INDEX(MAESTRO!X:X,_xludf.AGGREGATE(15,6,ROW(MAESTRO!$B$3:$B$1000)/((MAESTRO!$B$3:$B$1000="ACADEMICOS")*(UPPER(MAESTRO!$L$3:$L$1000)="CONFIRMADO")),ROWS($A$3:A139))),"")</f>
        <v/>
      </c>
    </row>
    <row r="140" spans="1:24" ht="22.05" customHeight="1">
      <c r="A140" s="21" t="str">
        <f ca="1">IFERROR(INDEX(MAESTRO!A:A,_xludf.AGGREGATE(15,6,ROW(MAESTRO!$B$3:$B$1000)/((MAESTRO!$B$3:$B$1000="ACADEMICOS")*(UPPER(MAESTRO!$L$3:$L$1000)="CONFIRMADO")),ROWS($A$3:A140))),"")</f>
        <v/>
      </c>
      <c r="B140" s="21" t="str">
        <f ca="1">IFERROR(INDEX(MAESTRO!B:B,_xludf.AGGREGATE(15,6,ROW(MAESTRO!$B$3:$B$1000)/((MAESTRO!$B$3:$B$1000="ACADEMICOS")*(UPPER(MAESTRO!$L$3:$L$1000)="CONFIRMADO")),ROWS($A$3:A140))),"")</f>
        <v/>
      </c>
      <c r="C140" s="21" t="str">
        <f ca="1">IFERROR(INDEX(MAESTRO!C:C,_xludf.AGGREGATE(15,6,ROW(MAESTRO!$B$3:$B$1000)/((MAESTRO!$B$3:$B$1000="ACADEMICOS")*(UPPER(MAESTRO!$L$3:$L$1000)="CONFIRMADO")),ROWS($A$3:A140))),"")</f>
        <v/>
      </c>
      <c r="D140" s="21" t="str">
        <f ca="1">IFERROR(INDEX(MAESTRO!D:D,_xludf.AGGREGATE(15,6,ROW(MAESTRO!$B$3:$B$1000)/((MAESTRO!$B$3:$B$1000="ACADEMICOS")*(UPPER(MAESTRO!$L$3:$L$1000)="CONFIRMADO")),ROWS($A$3:A140))),"")</f>
        <v/>
      </c>
      <c r="E140" s="21" t="str">
        <f ca="1">IFERROR(INDEX(MAESTRO!E:E,_xludf.AGGREGATE(15,6,ROW(MAESTRO!$B$3:$B$1000)/((MAESTRO!$B$3:$B$1000="ACADEMICOS")*(UPPER(MAESTRO!$L$3:$L$1000)="CONFIRMADO")),ROWS($A$3:A140))),"")</f>
        <v/>
      </c>
      <c r="F140" s="21" t="str">
        <f ca="1">IFERROR(INDEX(MAESTRO!F:F,_xludf.AGGREGATE(15,6,ROW(MAESTRO!$B$3:$B$1000)/((MAESTRO!$B$3:$B$1000="ACADEMICOS")*(UPPER(MAESTRO!$L$3:$L$1000)="CONFIRMADO")),ROWS($A$3:A140))),"")</f>
        <v/>
      </c>
      <c r="G140" s="21" t="str">
        <f ca="1">IFERROR(INDEX(MAESTRO!G:G,_xludf.AGGREGATE(15,6,ROW(MAESTRO!$B$3:$B$1000)/((MAESTRO!$B$3:$B$1000="ACADEMICOS")*(UPPER(MAESTRO!$L$3:$L$1000)="CONFIRMADO")),ROWS($A$3:A140))),"")</f>
        <v/>
      </c>
      <c r="H140" s="21" t="str">
        <f ca="1">IFERROR(INDEX(MAESTRO!H:H,_xludf.AGGREGATE(15,6,ROW(MAESTRO!$B$3:$B$1000)/((MAESTRO!$B$3:$B$1000="ACADEMICOS")*(UPPER(MAESTRO!$L$3:$L$1000)="CONFIRMADO")),ROWS($A$3:A140))),"")</f>
        <v/>
      </c>
      <c r="I140" s="21" t="str">
        <f ca="1">IFERROR(INDEX(MAESTRO!I:I,_xludf.AGGREGATE(15,6,ROW(MAESTRO!$B$3:$B$1000)/((MAESTRO!$B$3:$B$1000="ACADEMICOS")*(UPPER(MAESTRO!$L$3:$L$1000)="CONFIRMADO")),ROWS($A$3:A140))),"")</f>
        <v/>
      </c>
      <c r="J140" s="21" t="str">
        <f ca="1">IFERROR(INDEX(MAESTRO!J:J,_xludf.AGGREGATE(15,6,ROW(MAESTRO!$B$3:$B$1000)/((MAESTRO!$B$3:$B$1000="ACADEMICOS")*(UPPER(MAESTRO!$L$3:$L$1000)="CONFIRMADO")),ROWS($A$3:A140))),"")</f>
        <v/>
      </c>
      <c r="K140" s="21" t="str">
        <f ca="1">IFERROR(INDEX(MAESTRO!K:K,_xludf.AGGREGATE(15,6,ROW(MAESTRO!$B$3:$B$1000)/((MAESTRO!$B$3:$B$1000="ACADEMICOS")*(UPPER(MAESTRO!$L$3:$L$1000)="CONFIRMADO")),ROWS($A$3:A140))),"")</f>
        <v/>
      </c>
      <c r="L140" s="21" t="str">
        <f ca="1">IFERROR(INDEX(MAESTRO!L:L,_xludf.AGGREGATE(15,6,ROW(MAESTRO!$B$3:$B$1000)/((MAESTRO!$B$3:$B$1000="ACADEMICOS")*(UPPER(MAESTRO!$L$3:$L$1000)="CONFIRMADO")),ROWS($A$3:A140))),"")</f>
        <v/>
      </c>
      <c r="M140" s="21" t="str">
        <f ca="1">IFERROR(INDEX(MAESTRO!M:M,_xludf.AGGREGATE(15,6,ROW(MAESTRO!$B$3:$B$1000)/((MAESTRO!$B$3:$B$1000="ACADEMICOS")*(UPPER(MAESTRO!$L$3:$L$1000)="CONFIRMADO")),ROWS($A$3:A140))),"")</f>
        <v/>
      </c>
      <c r="N140" s="21" t="str">
        <f ca="1">IFERROR(INDEX(MAESTRO!N:N,_xludf.AGGREGATE(15,6,ROW(MAESTRO!$B$3:$B$1000)/((MAESTRO!$B$3:$B$1000="ACADEMICOS")*(UPPER(MAESTRO!$L$3:$L$1000)="CONFIRMADO")),ROWS($A$3:A140))),"")</f>
        <v/>
      </c>
      <c r="O140" s="21" t="str">
        <f ca="1">IFERROR(INDEX(MAESTRO!O:O,_xludf.AGGREGATE(15,6,ROW(MAESTRO!$B$3:$B$1000)/((MAESTRO!$B$3:$B$1000="ACADEMICOS")*(UPPER(MAESTRO!$L$3:$L$1000)="CONFIRMADO")),ROWS($A$3:A140))),"")</f>
        <v/>
      </c>
      <c r="P140" s="21" t="str">
        <f ca="1">IFERROR(INDEX(MAESTRO!P:P,_xludf.AGGREGATE(15,6,ROW(MAESTRO!$B$3:$B$1000)/((MAESTRO!$B$3:$B$1000="ACADEMICOS")*(UPPER(MAESTRO!$L$3:$L$1000)="CONFIRMADO")),ROWS($A$3:A140))),"")</f>
        <v/>
      </c>
      <c r="Q140" s="21" t="str">
        <f ca="1">IFERROR(INDEX(MAESTRO!Q:Q,_xludf.AGGREGATE(15,6,ROW(MAESTRO!$B$3:$B$1000)/((MAESTRO!$B$3:$B$1000="ACADEMICOS")*(UPPER(MAESTRO!$L$3:$L$1000)="CONFIRMADO")),ROWS($A$3:A140))),"")</f>
        <v/>
      </c>
      <c r="R140" s="21" t="str">
        <f ca="1">IFERROR(INDEX(MAESTRO!R:R,_xludf.AGGREGATE(15,6,ROW(MAESTRO!$B$3:$B$1000)/((MAESTRO!$B$3:$B$1000="ACADEMICOS")*(UPPER(MAESTRO!$L$3:$L$1000)="CONFIRMADO")),ROWS($A$3:A140))),"")</f>
        <v/>
      </c>
      <c r="S140" s="21" t="str">
        <f ca="1">IFERROR(INDEX(MAESTRO!S:S,_xludf.AGGREGATE(15,6,ROW(MAESTRO!$B$3:$B$1000)/((MAESTRO!$B$3:$B$1000="ACADEMICOS")*(UPPER(MAESTRO!$L$3:$L$1000)="CONFIRMADO")),ROWS($A$3:A140))),"")</f>
        <v/>
      </c>
      <c r="T140" s="21" t="str">
        <f ca="1">IFERROR(INDEX(MAESTRO!T:T,_xludf.AGGREGATE(15,6,ROW(MAESTRO!$B$3:$B$1000)/((MAESTRO!$B$3:$B$1000="ACADEMICOS")*(UPPER(MAESTRO!$L$3:$L$1000)="CONFIRMADO")),ROWS($A$3:A140))),"")</f>
        <v/>
      </c>
      <c r="U140" s="21" t="str">
        <f ca="1">IFERROR(INDEX(MAESTRO!U:U,_xludf.AGGREGATE(15,6,ROW(MAESTRO!$B$3:$B$1000)/((MAESTRO!$B$3:$B$1000="ACADEMICOS")*(UPPER(MAESTRO!$L$3:$L$1000)="CONFIRMADO")),ROWS($A$3:A140))),"")</f>
        <v/>
      </c>
      <c r="V140" s="21" t="str">
        <f ca="1">IFERROR(INDEX(MAESTRO!V:V,_xludf.AGGREGATE(15,6,ROW(MAESTRO!$B$3:$B$1000)/((MAESTRO!$B$3:$B$1000="ACADEMICOS")*(UPPER(MAESTRO!$L$3:$L$1000)="CONFIRMADO")),ROWS($A$3:A140))),"")</f>
        <v/>
      </c>
      <c r="W140" s="21" t="str">
        <f ca="1">IFERROR(INDEX(MAESTRO!W:W,_xludf.AGGREGATE(15,6,ROW(MAESTRO!$B$3:$B$1000)/((MAESTRO!$B$3:$B$1000="ACADEMICOS")*(UPPER(MAESTRO!$L$3:$L$1000)="CONFIRMADO")),ROWS($A$3:A140))),"")</f>
        <v/>
      </c>
      <c r="X140" s="21" t="str">
        <f ca="1">IFERROR(INDEX(MAESTRO!X:X,_xludf.AGGREGATE(15,6,ROW(MAESTRO!$B$3:$B$1000)/((MAESTRO!$B$3:$B$1000="ACADEMICOS")*(UPPER(MAESTRO!$L$3:$L$1000)="CONFIRMADO")),ROWS($A$3:A140))),"")</f>
        <v/>
      </c>
    </row>
    <row r="141" spans="1:24" ht="22.05" customHeight="1">
      <c r="A141" s="10" t="str">
        <f ca="1">IFERROR(INDEX(MAESTRO!A:A,_xludf.AGGREGATE(15,6,ROW(MAESTRO!$B$3:$B$1000)/((MAESTRO!$B$3:$B$1000="ACADEMICOS")*(UPPER(MAESTRO!$L$3:$L$1000)="CONFIRMADO")),ROWS($A$3:A141))),"")</f>
        <v/>
      </c>
      <c r="B141" s="10" t="str">
        <f ca="1">IFERROR(INDEX(MAESTRO!B:B,_xludf.AGGREGATE(15,6,ROW(MAESTRO!$B$3:$B$1000)/((MAESTRO!$B$3:$B$1000="ACADEMICOS")*(UPPER(MAESTRO!$L$3:$L$1000)="CONFIRMADO")),ROWS($A$3:A141))),"")</f>
        <v/>
      </c>
      <c r="C141" s="10" t="str">
        <f ca="1">IFERROR(INDEX(MAESTRO!C:C,_xludf.AGGREGATE(15,6,ROW(MAESTRO!$B$3:$B$1000)/((MAESTRO!$B$3:$B$1000="ACADEMICOS")*(UPPER(MAESTRO!$L$3:$L$1000)="CONFIRMADO")),ROWS($A$3:A141))),"")</f>
        <v/>
      </c>
      <c r="D141" s="10" t="str">
        <f ca="1">IFERROR(INDEX(MAESTRO!D:D,_xludf.AGGREGATE(15,6,ROW(MAESTRO!$B$3:$B$1000)/((MAESTRO!$B$3:$B$1000="ACADEMICOS")*(UPPER(MAESTRO!$L$3:$L$1000)="CONFIRMADO")),ROWS($A$3:A141))),"")</f>
        <v/>
      </c>
      <c r="E141" s="10" t="str">
        <f ca="1">IFERROR(INDEX(MAESTRO!E:E,_xludf.AGGREGATE(15,6,ROW(MAESTRO!$B$3:$B$1000)/((MAESTRO!$B$3:$B$1000="ACADEMICOS")*(UPPER(MAESTRO!$L$3:$L$1000)="CONFIRMADO")),ROWS($A$3:A141))),"")</f>
        <v/>
      </c>
      <c r="F141" s="10" t="str">
        <f ca="1">IFERROR(INDEX(MAESTRO!F:F,_xludf.AGGREGATE(15,6,ROW(MAESTRO!$B$3:$B$1000)/((MAESTRO!$B$3:$B$1000="ACADEMICOS")*(UPPER(MAESTRO!$L$3:$L$1000)="CONFIRMADO")),ROWS($A$3:A141))),"")</f>
        <v/>
      </c>
      <c r="G141" s="10" t="str">
        <f ca="1">IFERROR(INDEX(MAESTRO!G:G,_xludf.AGGREGATE(15,6,ROW(MAESTRO!$B$3:$B$1000)/((MAESTRO!$B$3:$B$1000="ACADEMICOS")*(UPPER(MAESTRO!$L$3:$L$1000)="CONFIRMADO")),ROWS($A$3:A141))),"")</f>
        <v/>
      </c>
      <c r="H141" s="10" t="str">
        <f ca="1">IFERROR(INDEX(MAESTRO!H:H,_xludf.AGGREGATE(15,6,ROW(MAESTRO!$B$3:$B$1000)/((MAESTRO!$B$3:$B$1000="ACADEMICOS")*(UPPER(MAESTRO!$L$3:$L$1000)="CONFIRMADO")),ROWS($A$3:A141))),"")</f>
        <v/>
      </c>
      <c r="I141" s="10" t="str">
        <f ca="1">IFERROR(INDEX(MAESTRO!I:I,_xludf.AGGREGATE(15,6,ROW(MAESTRO!$B$3:$B$1000)/((MAESTRO!$B$3:$B$1000="ACADEMICOS")*(UPPER(MAESTRO!$L$3:$L$1000)="CONFIRMADO")),ROWS($A$3:A141))),"")</f>
        <v/>
      </c>
      <c r="J141" s="10" t="str">
        <f ca="1">IFERROR(INDEX(MAESTRO!J:J,_xludf.AGGREGATE(15,6,ROW(MAESTRO!$B$3:$B$1000)/((MAESTRO!$B$3:$B$1000="ACADEMICOS")*(UPPER(MAESTRO!$L$3:$L$1000)="CONFIRMADO")),ROWS($A$3:A141))),"")</f>
        <v/>
      </c>
      <c r="K141" s="10" t="str">
        <f ca="1">IFERROR(INDEX(MAESTRO!K:K,_xludf.AGGREGATE(15,6,ROW(MAESTRO!$B$3:$B$1000)/((MAESTRO!$B$3:$B$1000="ACADEMICOS")*(UPPER(MAESTRO!$L$3:$L$1000)="CONFIRMADO")),ROWS($A$3:A141))),"")</f>
        <v/>
      </c>
      <c r="L141" s="10" t="str">
        <f ca="1">IFERROR(INDEX(MAESTRO!L:L,_xludf.AGGREGATE(15,6,ROW(MAESTRO!$B$3:$B$1000)/((MAESTRO!$B$3:$B$1000="ACADEMICOS")*(UPPER(MAESTRO!$L$3:$L$1000)="CONFIRMADO")),ROWS($A$3:A141))),"")</f>
        <v/>
      </c>
      <c r="M141" s="10" t="str">
        <f ca="1">IFERROR(INDEX(MAESTRO!M:M,_xludf.AGGREGATE(15,6,ROW(MAESTRO!$B$3:$B$1000)/((MAESTRO!$B$3:$B$1000="ACADEMICOS")*(UPPER(MAESTRO!$L$3:$L$1000)="CONFIRMADO")),ROWS($A$3:A141))),"")</f>
        <v/>
      </c>
      <c r="N141" s="10" t="str">
        <f ca="1">IFERROR(INDEX(MAESTRO!N:N,_xludf.AGGREGATE(15,6,ROW(MAESTRO!$B$3:$B$1000)/((MAESTRO!$B$3:$B$1000="ACADEMICOS")*(UPPER(MAESTRO!$L$3:$L$1000)="CONFIRMADO")),ROWS($A$3:A141))),"")</f>
        <v/>
      </c>
      <c r="O141" s="10" t="str">
        <f ca="1">IFERROR(INDEX(MAESTRO!O:O,_xludf.AGGREGATE(15,6,ROW(MAESTRO!$B$3:$B$1000)/((MAESTRO!$B$3:$B$1000="ACADEMICOS")*(UPPER(MAESTRO!$L$3:$L$1000)="CONFIRMADO")),ROWS($A$3:A141))),"")</f>
        <v/>
      </c>
      <c r="P141" s="10" t="str">
        <f ca="1">IFERROR(INDEX(MAESTRO!P:P,_xludf.AGGREGATE(15,6,ROW(MAESTRO!$B$3:$B$1000)/((MAESTRO!$B$3:$B$1000="ACADEMICOS")*(UPPER(MAESTRO!$L$3:$L$1000)="CONFIRMADO")),ROWS($A$3:A141))),"")</f>
        <v/>
      </c>
      <c r="Q141" s="10" t="str">
        <f ca="1">IFERROR(INDEX(MAESTRO!Q:Q,_xludf.AGGREGATE(15,6,ROW(MAESTRO!$B$3:$B$1000)/((MAESTRO!$B$3:$B$1000="ACADEMICOS")*(UPPER(MAESTRO!$L$3:$L$1000)="CONFIRMADO")),ROWS($A$3:A141))),"")</f>
        <v/>
      </c>
      <c r="R141" s="10" t="str">
        <f ca="1">IFERROR(INDEX(MAESTRO!R:R,_xludf.AGGREGATE(15,6,ROW(MAESTRO!$B$3:$B$1000)/((MAESTRO!$B$3:$B$1000="ACADEMICOS")*(UPPER(MAESTRO!$L$3:$L$1000)="CONFIRMADO")),ROWS($A$3:A141))),"")</f>
        <v/>
      </c>
      <c r="S141" s="10" t="str">
        <f ca="1">IFERROR(INDEX(MAESTRO!S:S,_xludf.AGGREGATE(15,6,ROW(MAESTRO!$B$3:$B$1000)/((MAESTRO!$B$3:$B$1000="ACADEMICOS")*(UPPER(MAESTRO!$L$3:$L$1000)="CONFIRMADO")),ROWS($A$3:A141))),"")</f>
        <v/>
      </c>
      <c r="T141" s="10" t="str">
        <f ca="1">IFERROR(INDEX(MAESTRO!T:T,_xludf.AGGREGATE(15,6,ROW(MAESTRO!$B$3:$B$1000)/((MAESTRO!$B$3:$B$1000="ACADEMICOS")*(UPPER(MAESTRO!$L$3:$L$1000)="CONFIRMADO")),ROWS($A$3:A141))),"")</f>
        <v/>
      </c>
      <c r="U141" s="10" t="str">
        <f ca="1">IFERROR(INDEX(MAESTRO!U:U,_xludf.AGGREGATE(15,6,ROW(MAESTRO!$B$3:$B$1000)/((MAESTRO!$B$3:$B$1000="ACADEMICOS")*(UPPER(MAESTRO!$L$3:$L$1000)="CONFIRMADO")),ROWS($A$3:A141))),"")</f>
        <v/>
      </c>
      <c r="V141" s="10" t="str">
        <f ca="1">IFERROR(INDEX(MAESTRO!V:V,_xludf.AGGREGATE(15,6,ROW(MAESTRO!$B$3:$B$1000)/((MAESTRO!$B$3:$B$1000="ACADEMICOS")*(UPPER(MAESTRO!$L$3:$L$1000)="CONFIRMADO")),ROWS($A$3:A141))),"")</f>
        <v/>
      </c>
      <c r="W141" s="10" t="str">
        <f ca="1">IFERROR(INDEX(MAESTRO!W:W,_xludf.AGGREGATE(15,6,ROW(MAESTRO!$B$3:$B$1000)/((MAESTRO!$B$3:$B$1000="ACADEMICOS")*(UPPER(MAESTRO!$L$3:$L$1000)="CONFIRMADO")),ROWS($A$3:A141))),"")</f>
        <v/>
      </c>
      <c r="X141" s="10" t="str">
        <f ca="1">IFERROR(INDEX(MAESTRO!X:X,_xludf.AGGREGATE(15,6,ROW(MAESTRO!$B$3:$B$1000)/((MAESTRO!$B$3:$B$1000="ACADEMICOS")*(UPPER(MAESTRO!$L$3:$L$1000)="CONFIRMADO")),ROWS($A$3:A141))),"")</f>
        <v/>
      </c>
    </row>
    <row r="142" spans="1:24" ht="22.05" customHeight="1">
      <c r="A142" s="21" t="str">
        <f ca="1">IFERROR(INDEX(MAESTRO!A:A,_xludf.AGGREGATE(15,6,ROW(MAESTRO!$B$3:$B$1000)/((MAESTRO!$B$3:$B$1000="ACADEMICOS")*(UPPER(MAESTRO!$L$3:$L$1000)="CONFIRMADO")),ROWS($A$3:A142))),"")</f>
        <v/>
      </c>
      <c r="B142" s="21" t="str">
        <f ca="1">IFERROR(INDEX(MAESTRO!B:B,_xludf.AGGREGATE(15,6,ROW(MAESTRO!$B$3:$B$1000)/((MAESTRO!$B$3:$B$1000="ACADEMICOS")*(UPPER(MAESTRO!$L$3:$L$1000)="CONFIRMADO")),ROWS($A$3:A142))),"")</f>
        <v/>
      </c>
      <c r="C142" s="21" t="str">
        <f ca="1">IFERROR(INDEX(MAESTRO!C:C,_xludf.AGGREGATE(15,6,ROW(MAESTRO!$B$3:$B$1000)/((MAESTRO!$B$3:$B$1000="ACADEMICOS")*(UPPER(MAESTRO!$L$3:$L$1000)="CONFIRMADO")),ROWS($A$3:A142))),"")</f>
        <v/>
      </c>
      <c r="D142" s="21" t="str">
        <f ca="1">IFERROR(INDEX(MAESTRO!D:D,_xludf.AGGREGATE(15,6,ROW(MAESTRO!$B$3:$B$1000)/((MAESTRO!$B$3:$B$1000="ACADEMICOS")*(UPPER(MAESTRO!$L$3:$L$1000)="CONFIRMADO")),ROWS($A$3:A142))),"")</f>
        <v/>
      </c>
      <c r="E142" s="21" t="str">
        <f ca="1">IFERROR(INDEX(MAESTRO!E:E,_xludf.AGGREGATE(15,6,ROW(MAESTRO!$B$3:$B$1000)/((MAESTRO!$B$3:$B$1000="ACADEMICOS")*(UPPER(MAESTRO!$L$3:$L$1000)="CONFIRMADO")),ROWS($A$3:A142))),"")</f>
        <v/>
      </c>
      <c r="F142" s="21" t="str">
        <f ca="1">IFERROR(INDEX(MAESTRO!F:F,_xludf.AGGREGATE(15,6,ROW(MAESTRO!$B$3:$B$1000)/((MAESTRO!$B$3:$B$1000="ACADEMICOS")*(UPPER(MAESTRO!$L$3:$L$1000)="CONFIRMADO")),ROWS($A$3:A142))),"")</f>
        <v/>
      </c>
      <c r="G142" s="21" t="str">
        <f ca="1">IFERROR(INDEX(MAESTRO!G:G,_xludf.AGGREGATE(15,6,ROW(MAESTRO!$B$3:$B$1000)/((MAESTRO!$B$3:$B$1000="ACADEMICOS")*(UPPER(MAESTRO!$L$3:$L$1000)="CONFIRMADO")),ROWS($A$3:A142))),"")</f>
        <v/>
      </c>
      <c r="H142" s="21" t="str">
        <f ca="1">IFERROR(INDEX(MAESTRO!H:H,_xludf.AGGREGATE(15,6,ROW(MAESTRO!$B$3:$B$1000)/((MAESTRO!$B$3:$B$1000="ACADEMICOS")*(UPPER(MAESTRO!$L$3:$L$1000)="CONFIRMADO")),ROWS($A$3:A142))),"")</f>
        <v/>
      </c>
      <c r="I142" s="21" t="str">
        <f ca="1">IFERROR(INDEX(MAESTRO!I:I,_xludf.AGGREGATE(15,6,ROW(MAESTRO!$B$3:$B$1000)/((MAESTRO!$B$3:$B$1000="ACADEMICOS")*(UPPER(MAESTRO!$L$3:$L$1000)="CONFIRMADO")),ROWS($A$3:A142))),"")</f>
        <v/>
      </c>
      <c r="J142" s="21" t="str">
        <f ca="1">IFERROR(INDEX(MAESTRO!J:J,_xludf.AGGREGATE(15,6,ROW(MAESTRO!$B$3:$B$1000)/((MAESTRO!$B$3:$B$1000="ACADEMICOS")*(UPPER(MAESTRO!$L$3:$L$1000)="CONFIRMADO")),ROWS($A$3:A142))),"")</f>
        <v/>
      </c>
      <c r="K142" s="21" t="str">
        <f ca="1">IFERROR(INDEX(MAESTRO!K:K,_xludf.AGGREGATE(15,6,ROW(MAESTRO!$B$3:$B$1000)/((MAESTRO!$B$3:$B$1000="ACADEMICOS")*(UPPER(MAESTRO!$L$3:$L$1000)="CONFIRMADO")),ROWS($A$3:A142))),"")</f>
        <v/>
      </c>
      <c r="L142" s="21" t="str">
        <f ca="1">IFERROR(INDEX(MAESTRO!L:L,_xludf.AGGREGATE(15,6,ROW(MAESTRO!$B$3:$B$1000)/((MAESTRO!$B$3:$B$1000="ACADEMICOS")*(UPPER(MAESTRO!$L$3:$L$1000)="CONFIRMADO")),ROWS($A$3:A142))),"")</f>
        <v/>
      </c>
      <c r="M142" s="21" t="str">
        <f ca="1">IFERROR(INDEX(MAESTRO!M:M,_xludf.AGGREGATE(15,6,ROW(MAESTRO!$B$3:$B$1000)/((MAESTRO!$B$3:$B$1000="ACADEMICOS")*(UPPER(MAESTRO!$L$3:$L$1000)="CONFIRMADO")),ROWS($A$3:A142))),"")</f>
        <v/>
      </c>
      <c r="N142" s="21" t="str">
        <f ca="1">IFERROR(INDEX(MAESTRO!N:N,_xludf.AGGREGATE(15,6,ROW(MAESTRO!$B$3:$B$1000)/((MAESTRO!$B$3:$B$1000="ACADEMICOS")*(UPPER(MAESTRO!$L$3:$L$1000)="CONFIRMADO")),ROWS($A$3:A142))),"")</f>
        <v/>
      </c>
      <c r="O142" s="21" t="str">
        <f ca="1">IFERROR(INDEX(MAESTRO!O:O,_xludf.AGGREGATE(15,6,ROW(MAESTRO!$B$3:$B$1000)/((MAESTRO!$B$3:$B$1000="ACADEMICOS")*(UPPER(MAESTRO!$L$3:$L$1000)="CONFIRMADO")),ROWS($A$3:A142))),"")</f>
        <v/>
      </c>
      <c r="P142" s="21" t="str">
        <f ca="1">IFERROR(INDEX(MAESTRO!P:P,_xludf.AGGREGATE(15,6,ROW(MAESTRO!$B$3:$B$1000)/((MAESTRO!$B$3:$B$1000="ACADEMICOS")*(UPPER(MAESTRO!$L$3:$L$1000)="CONFIRMADO")),ROWS($A$3:A142))),"")</f>
        <v/>
      </c>
      <c r="Q142" s="21" t="str">
        <f ca="1">IFERROR(INDEX(MAESTRO!Q:Q,_xludf.AGGREGATE(15,6,ROW(MAESTRO!$B$3:$B$1000)/((MAESTRO!$B$3:$B$1000="ACADEMICOS")*(UPPER(MAESTRO!$L$3:$L$1000)="CONFIRMADO")),ROWS($A$3:A142))),"")</f>
        <v/>
      </c>
      <c r="R142" s="21" t="str">
        <f ca="1">IFERROR(INDEX(MAESTRO!R:R,_xludf.AGGREGATE(15,6,ROW(MAESTRO!$B$3:$B$1000)/((MAESTRO!$B$3:$B$1000="ACADEMICOS")*(UPPER(MAESTRO!$L$3:$L$1000)="CONFIRMADO")),ROWS($A$3:A142))),"")</f>
        <v/>
      </c>
      <c r="S142" s="21" t="str">
        <f ca="1">IFERROR(INDEX(MAESTRO!S:S,_xludf.AGGREGATE(15,6,ROW(MAESTRO!$B$3:$B$1000)/((MAESTRO!$B$3:$B$1000="ACADEMICOS")*(UPPER(MAESTRO!$L$3:$L$1000)="CONFIRMADO")),ROWS($A$3:A142))),"")</f>
        <v/>
      </c>
      <c r="T142" s="21" t="str">
        <f ca="1">IFERROR(INDEX(MAESTRO!T:T,_xludf.AGGREGATE(15,6,ROW(MAESTRO!$B$3:$B$1000)/((MAESTRO!$B$3:$B$1000="ACADEMICOS")*(UPPER(MAESTRO!$L$3:$L$1000)="CONFIRMADO")),ROWS($A$3:A142))),"")</f>
        <v/>
      </c>
      <c r="U142" s="21" t="str">
        <f ca="1">IFERROR(INDEX(MAESTRO!U:U,_xludf.AGGREGATE(15,6,ROW(MAESTRO!$B$3:$B$1000)/((MAESTRO!$B$3:$B$1000="ACADEMICOS")*(UPPER(MAESTRO!$L$3:$L$1000)="CONFIRMADO")),ROWS($A$3:A142))),"")</f>
        <v/>
      </c>
      <c r="V142" s="21" t="str">
        <f ca="1">IFERROR(INDEX(MAESTRO!V:V,_xludf.AGGREGATE(15,6,ROW(MAESTRO!$B$3:$B$1000)/((MAESTRO!$B$3:$B$1000="ACADEMICOS")*(UPPER(MAESTRO!$L$3:$L$1000)="CONFIRMADO")),ROWS($A$3:A142))),"")</f>
        <v/>
      </c>
      <c r="W142" s="21" t="str">
        <f ca="1">IFERROR(INDEX(MAESTRO!W:W,_xludf.AGGREGATE(15,6,ROW(MAESTRO!$B$3:$B$1000)/((MAESTRO!$B$3:$B$1000="ACADEMICOS")*(UPPER(MAESTRO!$L$3:$L$1000)="CONFIRMADO")),ROWS($A$3:A142))),"")</f>
        <v/>
      </c>
      <c r="X142" s="21" t="str">
        <f ca="1">IFERROR(INDEX(MAESTRO!X:X,_xludf.AGGREGATE(15,6,ROW(MAESTRO!$B$3:$B$1000)/((MAESTRO!$B$3:$B$1000="ACADEMICOS")*(UPPER(MAESTRO!$L$3:$L$1000)="CONFIRMADO")),ROWS($A$3:A142))),"")</f>
        <v/>
      </c>
    </row>
    <row r="143" spans="1:24" ht="22.05" customHeight="1">
      <c r="A143" s="10" t="str">
        <f ca="1">IFERROR(INDEX(MAESTRO!A:A,_xludf.AGGREGATE(15,6,ROW(MAESTRO!$B$3:$B$1000)/((MAESTRO!$B$3:$B$1000="ACADEMICOS")*(UPPER(MAESTRO!$L$3:$L$1000)="CONFIRMADO")),ROWS($A$3:A143))),"")</f>
        <v/>
      </c>
      <c r="B143" s="10" t="str">
        <f ca="1">IFERROR(INDEX(MAESTRO!B:B,_xludf.AGGREGATE(15,6,ROW(MAESTRO!$B$3:$B$1000)/((MAESTRO!$B$3:$B$1000="ACADEMICOS")*(UPPER(MAESTRO!$L$3:$L$1000)="CONFIRMADO")),ROWS($A$3:A143))),"")</f>
        <v/>
      </c>
      <c r="C143" s="10" t="str">
        <f ca="1">IFERROR(INDEX(MAESTRO!C:C,_xludf.AGGREGATE(15,6,ROW(MAESTRO!$B$3:$B$1000)/((MAESTRO!$B$3:$B$1000="ACADEMICOS")*(UPPER(MAESTRO!$L$3:$L$1000)="CONFIRMADO")),ROWS($A$3:A143))),"")</f>
        <v/>
      </c>
      <c r="D143" s="10" t="str">
        <f ca="1">IFERROR(INDEX(MAESTRO!D:D,_xludf.AGGREGATE(15,6,ROW(MAESTRO!$B$3:$B$1000)/((MAESTRO!$B$3:$B$1000="ACADEMICOS")*(UPPER(MAESTRO!$L$3:$L$1000)="CONFIRMADO")),ROWS($A$3:A143))),"")</f>
        <v/>
      </c>
      <c r="E143" s="10" t="str">
        <f ca="1">IFERROR(INDEX(MAESTRO!E:E,_xludf.AGGREGATE(15,6,ROW(MAESTRO!$B$3:$B$1000)/((MAESTRO!$B$3:$B$1000="ACADEMICOS")*(UPPER(MAESTRO!$L$3:$L$1000)="CONFIRMADO")),ROWS($A$3:A143))),"")</f>
        <v/>
      </c>
      <c r="F143" s="10" t="str">
        <f ca="1">IFERROR(INDEX(MAESTRO!F:F,_xludf.AGGREGATE(15,6,ROW(MAESTRO!$B$3:$B$1000)/((MAESTRO!$B$3:$B$1000="ACADEMICOS")*(UPPER(MAESTRO!$L$3:$L$1000)="CONFIRMADO")),ROWS($A$3:A143))),"")</f>
        <v/>
      </c>
      <c r="G143" s="10" t="str">
        <f ca="1">IFERROR(INDEX(MAESTRO!G:G,_xludf.AGGREGATE(15,6,ROW(MAESTRO!$B$3:$B$1000)/((MAESTRO!$B$3:$B$1000="ACADEMICOS")*(UPPER(MAESTRO!$L$3:$L$1000)="CONFIRMADO")),ROWS($A$3:A143))),"")</f>
        <v/>
      </c>
      <c r="H143" s="10" t="str">
        <f ca="1">IFERROR(INDEX(MAESTRO!H:H,_xludf.AGGREGATE(15,6,ROW(MAESTRO!$B$3:$B$1000)/((MAESTRO!$B$3:$B$1000="ACADEMICOS")*(UPPER(MAESTRO!$L$3:$L$1000)="CONFIRMADO")),ROWS($A$3:A143))),"")</f>
        <v/>
      </c>
      <c r="I143" s="10" t="str">
        <f ca="1">IFERROR(INDEX(MAESTRO!I:I,_xludf.AGGREGATE(15,6,ROW(MAESTRO!$B$3:$B$1000)/((MAESTRO!$B$3:$B$1000="ACADEMICOS")*(UPPER(MAESTRO!$L$3:$L$1000)="CONFIRMADO")),ROWS($A$3:A143))),"")</f>
        <v/>
      </c>
      <c r="J143" s="10" t="str">
        <f ca="1">IFERROR(INDEX(MAESTRO!J:J,_xludf.AGGREGATE(15,6,ROW(MAESTRO!$B$3:$B$1000)/((MAESTRO!$B$3:$B$1000="ACADEMICOS")*(UPPER(MAESTRO!$L$3:$L$1000)="CONFIRMADO")),ROWS($A$3:A143))),"")</f>
        <v/>
      </c>
      <c r="K143" s="10" t="str">
        <f ca="1">IFERROR(INDEX(MAESTRO!K:K,_xludf.AGGREGATE(15,6,ROW(MAESTRO!$B$3:$B$1000)/((MAESTRO!$B$3:$B$1000="ACADEMICOS")*(UPPER(MAESTRO!$L$3:$L$1000)="CONFIRMADO")),ROWS($A$3:A143))),"")</f>
        <v/>
      </c>
      <c r="L143" s="10" t="str">
        <f ca="1">IFERROR(INDEX(MAESTRO!L:L,_xludf.AGGREGATE(15,6,ROW(MAESTRO!$B$3:$B$1000)/((MAESTRO!$B$3:$B$1000="ACADEMICOS")*(UPPER(MAESTRO!$L$3:$L$1000)="CONFIRMADO")),ROWS($A$3:A143))),"")</f>
        <v/>
      </c>
      <c r="M143" s="10" t="str">
        <f ca="1">IFERROR(INDEX(MAESTRO!M:M,_xludf.AGGREGATE(15,6,ROW(MAESTRO!$B$3:$B$1000)/((MAESTRO!$B$3:$B$1000="ACADEMICOS")*(UPPER(MAESTRO!$L$3:$L$1000)="CONFIRMADO")),ROWS($A$3:A143))),"")</f>
        <v/>
      </c>
      <c r="N143" s="10" t="str">
        <f ca="1">IFERROR(INDEX(MAESTRO!N:N,_xludf.AGGREGATE(15,6,ROW(MAESTRO!$B$3:$B$1000)/((MAESTRO!$B$3:$B$1000="ACADEMICOS")*(UPPER(MAESTRO!$L$3:$L$1000)="CONFIRMADO")),ROWS($A$3:A143))),"")</f>
        <v/>
      </c>
      <c r="O143" s="10" t="str">
        <f ca="1">IFERROR(INDEX(MAESTRO!O:O,_xludf.AGGREGATE(15,6,ROW(MAESTRO!$B$3:$B$1000)/((MAESTRO!$B$3:$B$1000="ACADEMICOS")*(UPPER(MAESTRO!$L$3:$L$1000)="CONFIRMADO")),ROWS($A$3:A143))),"")</f>
        <v/>
      </c>
      <c r="P143" s="10" t="str">
        <f ca="1">IFERROR(INDEX(MAESTRO!P:P,_xludf.AGGREGATE(15,6,ROW(MAESTRO!$B$3:$B$1000)/((MAESTRO!$B$3:$B$1000="ACADEMICOS")*(UPPER(MAESTRO!$L$3:$L$1000)="CONFIRMADO")),ROWS($A$3:A143))),"")</f>
        <v/>
      </c>
      <c r="Q143" s="10" t="str">
        <f ca="1">IFERROR(INDEX(MAESTRO!Q:Q,_xludf.AGGREGATE(15,6,ROW(MAESTRO!$B$3:$B$1000)/((MAESTRO!$B$3:$B$1000="ACADEMICOS")*(UPPER(MAESTRO!$L$3:$L$1000)="CONFIRMADO")),ROWS($A$3:A143))),"")</f>
        <v/>
      </c>
      <c r="R143" s="10" t="str">
        <f ca="1">IFERROR(INDEX(MAESTRO!R:R,_xludf.AGGREGATE(15,6,ROW(MAESTRO!$B$3:$B$1000)/((MAESTRO!$B$3:$B$1000="ACADEMICOS")*(UPPER(MAESTRO!$L$3:$L$1000)="CONFIRMADO")),ROWS($A$3:A143))),"")</f>
        <v/>
      </c>
      <c r="S143" s="10" t="str">
        <f ca="1">IFERROR(INDEX(MAESTRO!S:S,_xludf.AGGREGATE(15,6,ROW(MAESTRO!$B$3:$B$1000)/((MAESTRO!$B$3:$B$1000="ACADEMICOS")*(UPPER(MAESTRO!$L$3:$L$1000)="CONFIRMADO")),ROWS($A$3:A143))),"")</f>
        <v/>
      </c>
      <c r="T143" s="10" t="str">
        <f ca="1">IFERROR(INDEX(MAESTRO!T:T,_xludf.AGGREGATE(15,6,ROW(MAESTRO!$B$3:$B$1000)/((MAESTRO!$B$3:$B$1000="ACADEMICOS")*(UPPER(MAESTRO!$L$3:$L$1000)="CONFIRMADO")),ROWS($A$3:A143))),"")</f>
        <v/>
      </c>
      <c r="U143" s="10" t="str">
        <f ca="1">IFERROR(INDEX(MAESTRO!U:U,_xludf.AGGREGATE(15,6,ROW(MAESTRO!$B$3:$B$1000)/((MAESTRO!$B$3:$B$1000="ACADEMICOS")*(UPPER(MAESTRO!$L$3:$L$1000)="CONFIRMADO")),ROWS($A$3:A143))),"")</f>
        <v/>
      </c>
      <c r="V143" s="10" t="str">
        <f ca="1">IFERROR(INDEX(MAESTRO!V:V,_xludf.AGGREGATE(15,6,ROW(MAESTRO!$B$3:$B$1000)/((MAESTRO!$B$3:$B$1000="ACADEMICOS")*(UPPER(MAESTRO!$L$3:$L$1000)="CONFIRMADO")),ROWS($A$3:A143))),"")</f>
        <v/>
      </c>
      <c r="W143" s="10" t="str">
        <f ca="1">IFERROR(INDEX(MAESTRO!W:W,_xludf.AGGREGATE(15,6,ROW(MAESTRO!$B$3:$B$1000)/((MAESTRO!$B$3:$B$1000="ACADEMICOS")*(UPPER(MAESTRO!$L$3:$L$1000)="CONFIRMADO")),ROWS($A$3:A143))),"")</f>
        <v/>
      </c>
      <c r="X143" s="10" t="str">
        <f ca="1">IFERROR(INDEX(MAESTRO!X:X,_xludf.AGGREGATE(15,6,ROW(MAESTRO!$B$3:$B$1000)/((MAESTRO!$B$3:$B$1000="ACADEMICOS")*(UPPER(MAESTRO!$L$3:$L$1000)="CONFIRMADO")),ROWS($A$3:A143))),"")</f>
        <v/>
      </c>
    </row>
    <row r="144" spans="1:24" ht="22.05" customHeight="1">
      <c r="A144" s="21" t="str">
        <f ca="1">IFERROR(INDEX(MAESTRO!A:A,_xludf.AGGREGATE(15,6,ROW(MAESTRO!$B$3:$B$1000)/((MAESTRO!$B$3:$B$1000="ACADEMICOS")*(UPPER(MAESTRO!$L$3:$L$1000)="CONFIRMADO")),ROWS($A$3:A144))),"")</f>
        <v/>
      </c>
      <c r="B144" s="21" t="str">
        <f ca="1">IFERROR(INDEX(MAESTRO!B:B,_xludf.AGGREGATE(15,6,ROW(MAESTRO!$B$3:$B$1000)/((MAESTRO!$B$3:$B$1000="ACADEMICOS")*(UPPER(MAESTRO!$L$3:$L$1000)="CONFIRMADO")),ROWS($A$3:A144))),"")</f>
        <v/>
      </c>
      <c r="C144" s="21" t="str">
        <f ca="1">IFERROR(INDEX(MAESTRO!C:C,_xludf.AGGREGATE(15,6,ROW(MAESTRO!$B$3:$B$1000)/((MAESTRO!$B$3:$B$1000="ACADEMICOS")*(UPPER(MAESTRO!$L$3:$L$1000)="CONFIRMADO")),ROWS($A$3:A144))),"")</f>
        <v/>
      </c>
      <c r="D144" s="21" t="str">
        <f ca="1">IFERROR(INDEX(MAESTRO!D:D,_xludf.AGGREGATE(15,6,ROW(MAESTRO!$B$3:$B$1000)/((MAESTRO!$B$3:$B$1000="ACADEMICOS")*(UPPER(MAESTRO!$L$3:$L$1000)="CONFIRMADO")),ROWS($A$3:A144))),"")</f>
        <v/>
      </c>
      <c r="E144" s="21" t="str">
        <f ca="1">IFERROR(INDEX(MAESTRO!E:E,_xludf.AGGREGATE(15,6,ROW(MAESTRO!$B$3:$B$1000)/((MAESTRO!$B$3:$B$1000="ACADEMICOS")*(UPPER(MAESTRO!$L$3:$L$1000)="CONFIRMADO")),ROWS($A$3:A144))),"")</f>
        <v/>
      </c>
      <c r="F144" s="21" t="str">
        <f ca="1">IFERROR(INDEX(MAESTRO!F:F,_xludf.AGGREGATE(15,6,ROW(MAESTRO!$B$3:$B$1000)/((MAESTRO!$B$3:$B$1000="ACADEMICOS")*(UPPER(MAESTRO!$L$3:$L$1000)="CONFIRMADO")),ROWS($A$3:A144))),"")</f>
        <v/>
      </c>
      <c r="G144" s="21" t="str">
        <f ca="1">IFERROR(INDEX(MAESTRO!G:G,_xludf.AGGREGATE(15,6,ROW(MAESTRO!$B$3:$B$1000)/((MAESTRO!$B$3:$B$1000="ACADEMICOS")*(UPPER(MAESTRO!$L$3:$L$1000)="CONFIRMADO")),ROWS($A$3:A144))),"")</f>
        <v/>
      </c>
      <c r="H144" s="21" t="str">
        <f ca="1">IFERROR(INDEX(MAESTRO!H:H,_xludf.AGGREGATE(15,6,ROW(MAESTRO!$B$3:$B$1000)/((MAESTRO!$B$3:$B$1000="ACADEMICOS")*(UPPER(MAESTRO!$L$3:$L$1000)="CONFIRMADO")),ROWS($A$3:A144))),"")</f>
        <v/>
      </c>
      <c r="I144" s="21" t="str">
        <f ca="1">IFERROR(INDEX(MAESTRO!I:I,_xludf.AGGREGATE(15,6,ROW(MAESTRO!$B$3:$B$1000)/((MAESTRO!$B$3:$B$1000="ACADEMICOS")*(UPPER(MAESTRO!$L$3:$L$1000)="CONFIRMADO")),ROWS($A$3:A144))),"")</f>
        <v/>
      </c>
      <c r="J144" s="21" t="str">
        <f ca="1">IFERROR(INDEX(MAESTRO!J:J,_xludf.AGGREGATE(15,6,ROW(MAESTRO!$B$3:$B$1000)/((MAESTRO!$B$3:$B$1000="ACADEMICOS")*(UPPER(MAESTRO!$L$3:$L$1000)="CONFIRMADO")),ROWS($A$3:A144))),"")</f>
        <v/>
      </c>
      <c r="K144" s="21" t="str">
        <f ca="1">IFERROR(INDEX(MAESTRO!K:K,_xludf.AGGREGATE(15,6,ROW(MAESTRO!$B$3:$B$1000)/((MAESTRO!$B$3:$B$1000="ACADEMICOS")*(UPPER(MAESTRO!$L$3:$L$1000)="CONFIRMADO")),ROWS($A$3:A144))),"")</f>
        <v/>
      </c>
      <c r="L144" s="21" t="str">
        <f ca="1">IFERROR(INDEX(MAESTRO!L:L,_xludf.AGGREGATE(15,6,ROW(MAESTRO!$B$3:$B$1000)/((MAESTRO!$B$3:$B$1000="ACADEMICOS")*(UPPER(MAESTRO!$L$3:$L$1000)="CONFIRMADO")),ROWS($A$3:A144))),"")</f>
        <v/>
      </c>
      <c r="M144" s="21" t="str">
        <f ca="1">IFERROR(INDEX(MAESTRO!M:M,_xludf.AGGREGATE(15,6,ROW(MAESTRO!$B$3:$B$1000)/((MAESTRO!$B$3:$B$1000="ACADEMICOS")*(UPPER(MAESTRO!$L$3:$L$1000)="CONFIRMADO")),ROWS($A$3:A144))),"")</f>
        <v/>
      </c>
      <c r="N144" s="21" t="str">
        <f ca="1">IFERROR(INDEX(MAESTRO!N:N,_xludf.AGGREGATE(15,6,ROW(MAESTRO!$B$3:$B$1000)/((MAESTRO!$B$3:$B$1000="ACADEMICOS")*(UPPER(MAESTRO!$L$3:$L$1000)="CONFIRMADO")),ROWS($A$3:A144))),"")</f>
        <v/>
      </c>
      <c r="O144" s="21" t="str">
        <f ca="1">IFERROR(INDEX(MAESTRO!O:O,_xludf.AGGREGATE(15,6,ROW(MAESTRO!$B$3:$B$1000)/((MAESTRO!$B$3:$B$1000="ACADEMICOS")*(UPPER(MAESTRO!$L$3:$L$1000)="CONFIRMADO")),ROWS($A$3:A144))),"")</f>
        <v/>
      </c>
      <c r="P144" s="21" t="str">
        <f ca="1">IFERROR(INDEX(MAESTRO!P:P,_xludf.AGGREGATE(15,6,ROW(MAESTRO!$B$3:$B$1000)/((MAESTRO!$B$3:$B$1000="ACADEMICOS")*(UPPER(MAESTRO!$L$3:$L$1000)="CONFIRMADO")),ROWS($A$3:A144))),"")</f>
        <v/>
      </c>
      <c r="Q144" s="21" t="str">
        <f ca="1">IFERROR(INDEX(MAESTRO!Q:Q,_xludf.AGGREGATE(15,6,ROW(MAESTRO!$B$3:$B$1000)/((MAESTRO!$B$3:$B$1000="ACADEMICOS")*(UPPER(MAESTRO!$L$3:$L$1000)="CONFIRMADO")),ROWS($A$3:A144))),"")</f>
        <v/>
      </c>
      <c r="R144" s="21" t="str">
        <f ca="1">IFERROR(INDEX(MAESTRO!R:R,_xludf.AGGREGATE(15,6,ROW(MAESTRO!$B$3:$B$1000)/((MAESTRO!$B$3:$B$1000="ACADEMICOS")*(UPPER(MAESTRO!$L$3:$L$1000)="CONFIRMADO")),ROWS($A$3:A144))),"")</f>
        <v/>
      </c>
      <c r="S144" s="21" t="str">
        <f ca="1">IFERROR(INDEX(MAESTRO!S:S,_xludf.AGGREGATE(15,6,ROW(MAESTRO!$B$3:$B$1000)/((MAESTRO!$B$3:$B$1000="ACADEMICOS")*(UPPER(MAESTRO!$L$3:$L$1000)="CONFIRMADO")),ROWS($A$3:A144))),"")</f>
        <v/>
      </c>
      <c r="T144" s="21" t="str">
        <f ca="1">IFERROR(INDEX(MAESTRO!T:T,_xludf.AGGREGATE(15,6,ROW(MAESTRO!$B$3:$B$1000)/((MAESTRO!$B$3:$B$1000="ACADEMICOS")*(UPPER(MAESTRO!$L$3:$L$1000)="CONFIRMADO")),ROWS($A$3:A144))),"")</f>
        <v/>
      </c>
      <c r="U144" s="21" t="str">
        <f ca="1">IFERROR(INDEX(MAESTRO!U:U,_xludf.AGGREGATE(15,6,ROW(MAESTRO!$B$3:$B$1000)/((MAESTRO!$B$3:$B$1000="ACADEMICOS")*(UPPER(MAESTRO!$L$3:$L$1000)="CONFIRMADO")),ROWS($A$3:A144))),"")</f>
        <v/>
      </c>
      <c r="V144" s="21" t="str">
        <f ca="1">IFERROR(INDEX(MAESTRO!V:V,_xludf.AGGREGATE(15,6,ROW(MAESTRO!$B$3:$B$1000)/((MAESTRO!$B$3:$B$1000="ACADEMICOS")*(UPPER(MAESTRO!$L$3:$L$1000)="CONFIRMADO")),ROWS($A$3:A144))),"")</f>
        <v/>
      </c>
      <c r="W144" s="21" t="str">
        <f ca="1">IFERROR(INDEX(MAESTRO!W:W,_xludf.AGGREGATE(15,6,ROW(MAESTRO!$B$3:$B$1000)/((MAESTRO!$B$3:$B$1000="ACADEMICOS")*(UPPER(MAESTRO!$L$3:$L$1000)="CONFIRMADO")),ROWS($A$3:A144))),"")</f>
        <v/>
      </c>
      <c r="X144" s="21" t="str">
        <f ca="1">IFERROR(INDEX(MAESTRO!X:X,_xludf.AGGREGATE(15,6,ROW(MAESTRO!$B$3:$B$1000)/((MAESTRO!$B$3:$B$1000="ACADEMICOS")*(UPPER(MAESTRO!$L$3:$L$1000)="CONFIRMADO")),ROWS($A$3:A144))),"")</f>
        <v/>
      </c>
    </row>
    <row r="145" spans="1:24" ht="22.05" customHeight="1">
      <c r="A145" s="10" t="str">
        <f ca="1">IFERROR(INDEX(MAESTRO!A:A,_xludf.AGGREGATE(15,6,ROW(MAESTRO!$B$3:$B$1000)/((MAESTRO!$B$3:$B$1000="ACADEMICOS")*(UPPER(MAESTRO!$L$3:$L$1000)="CONFIRMADO")),ROWS($A$3:A145))),"")</f>
        <v/>
      </c>
      <c r="B145" s="10" t="str">
        <f ca="1">IFERROR(INDEX(MAESTRO!B:B,_xludf.AGGREGATE(15,6,ROW(MAESTRO!$B$3:$B$1000)/((MAESTRO!$B$3:$B$1000="ACADEMICOS")*(UPPER(MAESTRO!$L$3:$L$1000)="CONFIRMADO")),ROWS($A$3:A145))),"")</f>
        <v/>
      </c>
      <c r="C145" s="10" t="str">
        <f ca="1">IFERROR(INDEX(MAESTRO!C:C,_xludf.AGGREGATE(15,6,ROW(MAESTRO!$B$3:$B$1000)/((MAESTRO!$B$3:$B$1000="ACADEMICOS")*(UPPER(MAESTRO!$L$3:$L$1000)="CONFIRMADO")),ROWS($A$3:A145))),"")</f>
        <v/>
      </c>
      <c r="D145" s="10" t="str">
        <f ca="1">IFERROR(INDEX(MAESTRO!D:D,_xludf.AGGREGATE(15,6,ROW(MAESTRO!$B$3:$B$1000)/((MAESTRO!$B$3:$B$1000="ACADEMICOS")*(UPPER(MAESTRO!$L$3:$L$1000)="CONFIRMADO")),ROWS($A$3:A145))),"")</f>
        <v/>
      </c>
      <c r="E145" s="10" t="str">
        <f ca="1">IFERROR(INDEX(MAESTRO!E:E,_xludf.AGGREGATE(15,6,ROW(MAESTRO!$B$3:$B$1000)/((MAESTRO!$B$3:$B$1000="ACADEMICOS")*(UPPER(MAESTRO!$L$3:$L$1000)="CONFIRMADO")),ROWS($A$3:A145))),"")</f>
        <v/>
      </c>
      <c r="F145" s="10" t="str">
        <f ca="1">IFERROR(INDEX(MAESTRO!F:F,_xludf.AGGREGATE(15,6,ROW(MAESTRO!$B$3:$B$1000)/((MAESTRO!$B$3:$B$1000="ACADEMICOS")*(UPPER(MAESTRO!$L$3:$L$1000)="CONFIRMADO")),ROWS($A$3:A145))),"")</f>
        <v/>
      </c>
      <c r="G145" s="10" t="str">
        <f ca="1">IFERROR(INDEX(MAESTRO!G:G,_xludf.AGGREGATE(15,6,ROW(MAESTRO!$B$3:$B$1000)/((MAESTRO!$B$3:$B$1000="ACADEMICOS")*(UPPER(MAESTRO!$L$3:$L$1000)="CONFIRMADO")),ROWS($A$3:A145))),"")</f>
        <v/>
      </c>
      <c r="H145" s="10" t="str">
        <f ca="1">IFERROR(INDEX(MAESTRO!H:H,_xludf.AGGREGATE(15,6,ROW(MAESTRO!$B$3:$B$1000)/((MAESTRO!$B$3:$B$1000="ACADEMICOS")*(UPPER(MAESTRO!$L$3:$L$1000)="CONFIRMADO")),ROWS($A$3:A145))),"")</f>
        <v/>
      </c>
      <c r="I145" s="10" t="str">
        <f ca="1">IFERROR(INDEX(MAESTRO!I:I,_xludf.AGGREGATE(15,6,ROW(MAESTRO!$B$3:$B$1000)/((MAESTRO!$B$3:$B$1000="ACADEMICOS")*(UPPER(MAESTRO!$L$3:$L$1000)="CONFIRMADO")),ROWS($A$3:A145))),"")</f>
        <v/>
      </c>
      <c r="J145" s="10" t="str">
        <f ca="1">IFERROR(INDEX(MAESTRO!J:J,_xludf.AGGREGATE(15,6,ROW(MAESTRO!$B$3:$B$1000)/((MAESTRO!$B$3:$B$1000="ACADEMICOS")*(UPPER(MAESTRO!$L$3:$L$1000)="CONFIRMADO")),ROWS($A$3:A145))),"")</f>
        <v/>
      </c>
      <c r="K145" s="10" t="str">
        <f ca="1">IFERROR(INDEX(MAESTRO!K:K,_xludf.AGGREGATE(15,6,ROW(MAESTRO!$B$3:$B$1000)/((MAESTRO!$B$3:$B$1000="ACADEMICOS")*(UPPER(MAESTRO!$L$3:$L$1000)="CONFIRMADO")),ROWS($A$3:A145))),"")</f>
        <v/>
      </c>
      <c r="L145" s="10" t="str">
        <f ca="1">IFERROR(INDEX(MAESTRO!L:L,_xludf.AGGREGATE(15,6,ROW(MAESTRO!$B$3:$B$1000)/((MAESTRO!$B$3:$B$1000="ACADEMICOS")*(UPPER(MAESTRO!$L$3:$L$1000)="CONFIRMADO")),ROWS($A$3:A145))),"")</f>
        <v/>
      </c>
      <c r="M145" s="10" t="str">
        <f ca="1">IFERROR(INDEX(MAESTRO!M:M,_xludf.AGGREGATE(15,6,ROW(MAESTRO!$B$3:$B$1000)/((MAESTRO!$B$3:$B$1000="ACADEMICOS")*(UPPER(MAESTRO!$L$3:$L$1000)="CONFIRMADO")),ROWS($A$3:A145))),"")</f>
        <v/>
      </c>
      <c r="N145" s="10" t="str">
        <f ca="1">IFERROR(INDEX(MAESTRO!N:N,_xludf.AGGREGATE(15,6,ROW(MAESTRO!$B$3:$B$1000)/((MAESTRO!$B$3:$B$1000="ACADEMICOS")*(UPPER(MAESTRO!$L$3:$L$1000)="CONFIRMADO")),ROWS($A$3:A145))),"")</f>
        <v/>
      </c>
      <c r="O145" s="10" t="str">
        <f ca="1">IFERROR(INDEX(MAESTRO!O:O,_xludf.AGGREGATE(15,6,ROW(MAESTRO!$B$3:$B$1000)/((MAESTRO!$B$3:$B$1000="ACADEMICOS")*(UPPER(MAESTRO!$L$3:$L$1000)="CONFIRMADO")),ROWS($A$3:A145))),"")</f>
        <v/>
      </c>
      <c r="P145" s="10" t="str">
        <f ca="1">IFERROR(INDEX(MAESTRO!P:P,_xludf.AGGREGATE(15,6,ROW(MAESTRO!$B$3:$B$1000)/((MAESTRO!$B$3:$B$1000="ACADEMICOS")*(UPPER(MAESTRO!$L$3:$L$1000)="CONFIRMADO")),ROWS($A$3:A145))),"")</f>
        <v/>
      </c>
      <c r="Q145" s="10" t="str">
        <f ca="1">IFERROR(INDEX(MAESTRO!Q:Q,_xludf.AGGREGATE(15,6,ROW(MAESTRO!$B$3:$B$1000)/((MAESTRO!$B$3:$B$1000="ACADEMICOS")*(UPPER(MAESTRO!$L$3:$L$1000)="CONFIRMADO")),ROWS($A$3:A145))),"")</f>
        <v/>
      </c>
      <c r="R145" s="10" t="str">
        <f ca="1">IFERROR(INDEX(MAESTRO!R:R,_xludf.AGGREGATE(15,6,ROW(MAESTRO!$B$3:$B$1000)/((MAESTRO!$B$3:$B$1000="ACADEMICOS")*(UPPER(MAESTRO!$L$3:$L$1000)="CONFIRMADO")),ROWS($A$3:A145))),"")</f>
        <v/>
      </c>
      <c r="S145" s="10" t="str">
        <f ca="1">IFERROR(INDEX(MAESTRO!S:S,_xludf.AGGREGATE(15,6,ROW(MAESTRO!$B$3:$B$1000)/((MAESTRO!$B$3:$B$1000="ACADEMICOS")*(UPPER(MAESTRO!$L$3:$L$1000)="CONFIRMADO")),ROWS($A$3:A145))),"")</f>
        <v/>
      </c>
      <c r="T145" s="10" t="str">
        <f ca="1">IFERROR(INDEX(MAESTRO!T:T,_xludf.AGGREGATE(15,6,ROW(MAESTRO!$B$3:$B$1000)/((MAESTRO!$B$3:$B$1000="ACADEMICOS")*(UPPER(MAESTRO!$L$3:$L$1000)="CONFIRMADO")),ROWS($A$3:A145))),"")</f>
        <v/>
      </c>
      <c r="U145" s="10" t="str">
        <f ca="1">IFERROR(INDEX(MAESTRO!U:U,_xludf.AGGREGATE(15,6,ROW(MAESTRO!$B$3:$B$1000)/((MAESTRO!$B$3:$B$1000="ACADEMICOS")*(UPPER(MAESTRO!$L$3:$L$1000)="CONFIRMADO")),ROWS($A$3:A145))),"")</f>
        <v/>
      </c>
      <c r="V145" s="10" t="str">
        <f ca="1">IFERROR(INDEX(MAESTRO!V:V,_xludf.AGGREGATE(15,6,ROW(MAESTRO!$B$3:$B$1000)/((MAESTRO!$B$3:$B$1000="ACADEMICOS")*(UPPER(MAESTRO!$L$3:$L$1000)="CONFIRMADO")),ROWS($A$3:A145))),"")</f>
        <v/>
      </c>
      <c r="W145" s="10" t="str">
        <f ca="1">IFERROR(INDEX(MAESTRO!W:W,_xludf.AGGREGATE(15,6,ROW(MAESTRO!$B$3:$B$1000)/((MAESTRO!$B$3:$B$1000="ACADEMICOS")*(UPPER(MAESTRO!$L$3:$L$1000)="CONFIRMADO")),ROWS($A$3:A145))),"")</f>
        <v/>
      </c>
      <c r="X145" s="10" t="str">
        <f ca="1">IFERROR(INDEX(MAESTRO!X:X,_xludf.AGGREGATE(15,6,ROW(MAESTRO!$B$3:$B$1000)/((MAESTRO!$B$3:$B$1000="ACADEMICOS")*(UPPER(MAESTRO!$L$3:$L$1000)="CONFIRMADO")),ROWS($A$3:A145))),"")</f>
        <v/>
      </c>
    </row>
    <row r="146" spans="1:24" ht="22.05" customHeight="1">
      <c r="A146" s="21" t="str">
        <f ca="1">IFERROR(INDEX(MAESTRO!A:A,_xludf.AGGREGATE(15,6,ROW(MAESTRO!$B$3:$B$1000)/((MAESTRO!$B$3:$B$1000="ACADEMICOS")*(UPPER(MAESTRO!$L$3:$L$1000)="CONFIRMADO")),ROWS($A$3:A146))),"")</f>
        <v/>
      </c>
      <c r="B146" s="21" t="str">
        <f ca="1">IFERROR(INDEX(MAESTRO!B:B,_xludf.AGGREGATE(15,6,ROW(MAESTRO!$B$3:$B$1000)/((MAESTRO!$B$3:$B$1000="ACADEMICOS")*(UPPER(MAESTRO!$L$3:$L$1000)="CONFIRMADO")),ROWS($A$3:A146))),"")</f>
        <v/>
      </c>
      <c r="C146" s="21" t="str">
        <f ca="1">IFERROR(INDEX(MAESTRO!C:C,_xludf.AGGREGATE(15,6,ROW(MAESTRO!$B$3:$B$1000)/((MAESTRO!$B$3:$B$1000="ACADEMICOS")*(UPPER(MAESTRO!$L$3:$L$1000)="CONFIRMADO")),ROWS($A$3:A146))),"")</f>
        <v/>
      </c>
      <c r="D146" s="21" t="str">
        <f ca="1">IFERROR(INDEX(MAESTRO!D:D,_xludf.AGGREGATE(15,6,ROW(MAESTRO!$B$3:$B$1000)/((MAESTRO!$B$3:$B$1000="ACADEMICOS")*(UPPER(MAESTRO!$L$3:$L$1000)="CONFIRMADO")),ROWS($A$3:A146))),"")</f>
        <v/>
      </c>
      <c r="E146" s="21" t="str">
        <f ca="1">IFERROR(INDEX(MAESTRO!E:E,_xludf.AGGREGATE(15,6,ROW(MAESTRO!$B$3:$B$1000)/((MAESTRO!$B$3:$B$1000="ACADEMICOS")*(UPPER(MAESTRO!$L$3:$L$1000)="CONFIRMADO")),ROWS($A$3:A146))),"")</f>
        <v/>
      </c>
      <c r="F146" s="21" t="str">
        <f ca="1">IFERROR(INDEX(MAESTRO!F:F,_xludf.AGGREGATE(15,6,ROW(MAESTRO!$B$3:$B$1000)/((MAESTRO!$B$3:$B$1000="ACADEMICOS")*(UPPER(MAESTRO!$L$3:$L$1000)="CONFIRMADO")),ROWS($A$3:A146))),"")</f>
        <v/>
      </c>
      <c r="G146" s="21" t="str">
        <f ca="1">IFERROR(INDEX(MAESTRO!G:G,_xludf.AGGREGATE(15,6,ROW(MAESTRO!$B$3:$B$1000)/((MAESTRO!$B$3:$B$1000="ACADEMICOS")*(UPPER(MAESTRO!$L$3:$L$1000)="CONFIRMADO")),ROWS($A$3:A146))),"")</f>
        <v/>
      </c>
      <c r="H146" s="21" t="str">
        <f ca="1">IFERROR(INDEX(MAESTRO!H:H,_xludf.AGGREGATE(15,6,ROW(MAESTRO!$B$3:$B$1000)/((MAESTRO!$B$3:$B$1000="ACADEMICOS")*(UPPER(MAESTRO!$L$3:$L$1000)="CONFIRMADO")),ROWS($A$3:A146))),"")</f>
        <v/>
      </c>
      <c r="I146" s="21" t="str">
        <f ca="1">IFERROR(INDEX(MAESTRO!I:I,_xludf.AGGREGATE(15,6,ROW(MAESTRO!$B$3:$B$1000)/((MAESTRO!$B$3:$B$1000="ACADEMICOS")*(UPPER(MAESTRO!$L$3:$L$1000)="CONFIRMADO")),ROWS($A$3:A146))),"")</f>
        <v/>
      </c>
      <c r="J146" s="21" t="str">
        <f ca="1">IFERROR(INDEX(MAESTRO!J:J,_xludf.AGGREGATE(15,6,ROW(MAESTRO!$B$3:$B$1000)/((MAESTRO!$B$3:$B$1000="ACADEMICOS")*(UPPER(MAESTRO!$L$3:$L$1000)="CONFIRMADO")),ROWS($A$3:A146))),"")</f>
        <v/>
      </c>
      <c r="K146" s="21" t="str">
        <f ca="1">IFERROR(INDEX(MAESTRO!K:K,_xludf.AGGREGATE(15,6,ROW(MAESTRO!$B$3:$B$1000)/((MAESTRO!$B$3:$B$1000="ACADEMICOS")*(UPPER(MAESTRO!$L$3:$L$1000)="CONFIRMADO")),ROWS($A$3:A146))),"")</f>
        <v/>
      </c>
      <c r="L146" s="21" t="str">
        <f ca="1">IFERROR(INDEX(MAESTRO!L:L,_xludf.AGGREGATE(15,6,ROW(MAESTRO!$B$3:$B$1000)/((MAESTRO!$B$3:$B$1000="ACADEMICOS")*(UPPER(MAESTRO!$L$3:$L$1000)="CONFIRMADO")),ROWS($A$3:A146))),"")</f>
        <v/>
      </c>
      <c r="M146" s="21" t="str">
        <f ca="1">IFERROR(INDEX(MAESTRO!M:M,_xludf.AGGREGATE(15,6,ROW(MAESTRO!$B$3:$B$1000)/((MAESTRO!$B$3:$B$1000="ACADEMICOS")*(UPPER(MAESTRO!$L$3:$L$1000)="CONFIRMADO")),ROWS($A$3:A146))),"")</f>
        <v/>
      </c>
      <c r="N146" s="21" t="str">
        <f ca="1">IFERROR(INDEX(MAESTRO!N:N,_xludf.AGGREGATE(15,6,ROW(MAESTRO!$B$3:$B$1000)/((MAESTRO!$B$3:$B$1000="ACADEMICOS")*(UPPER(MAESTRO!$L$3:$L$1000)="CONFIRMADO")),ROWS($A$3:A146))),"")</f>
        <v/>
      </c>
      <c r="O146" s="21" t="str">
        <f ca="1">IFERROR(INDEX(MAESTRO!O:O,_xludf.AGGREGATE(15,6,ROW(MAESTRO!$B$3:$B$1000)/((MAESTRO!$B$3:$B$1000="ACADEMICOS")*(UPPER(MAESTRO!$L$3:$L$1000)="CONFIRMADO")),ROWS($A$3:A146))),"")</f>
        <v/>
      </c>
      <c r="P146" s="21" t="str">
        <f ca="1">IFERROR(INDEX(MAESTRO!P:P,_xludf.AGGREGATE(15,6,ROW(MAESTRO!$B$3:$B$1000)/((MAESTRO!$B$3:$B$1000="ACADEMICOS")*(UPPER(MAESTRO!$L$3:$L$1000)="CONFIRMADO")),ROWS($A$3:A146))),"")</f>
        <v/>
      </c>
      <c r="Q146" s="21" t="str">
        <f ca="1">IFERROR(INDEX(MAESTRO!Q:Q,_xludf.AGGREGATE(15,6,ROW(MAESTRO!$B$3:$B$1000)/((MAESTRO!$B$3:$B$1000="ACADEMICOS")*(UPPER(MAESTRO!$L$3:$L$1000)="CONFIRMADO")),ROWS($A$3:A146))),"")</f>
        <v/>
      </c>
      <c r="R146" s="21" t="str">
        <f ca="1">IFERROR(INDEX(MAESTRO!R:R,_xludf.AGGREGATE(15,6,ROW(MAESTRO!$B$3:$B$1000)/((MAESTRO!$B$3:$B$1000="ACADEMICOS")*(UPPER(MAESTRO!$L$3:$L$1000)="CONFIRMADO")),ROWS($A$3:A146))),"")</f>
        <v/>
      </c>
      <c r="S146" s="21" t="str">
        <f ca="1">IFERROR(INDEX(MAESTRO!S:S,_xludf.AGGREGATE(15,6,ROW(MAESTRO!$B$3:$B$1000)/((MAESTRO!$B$3:$B$1000="ACADEMICOS")*(UPPER(MAESTRO!$L$3:$L$1000)="CONFIRMADO")),ROWS($A$3:A146))),"")</f>
        <v/>
      </c>
      <c r="T146" s="21" t="str">
        <f ca="1">IFERROR(INDEX(MAESTRO!T:T,_xludf.AGGREGATE(15,6,ROW(MAESTRO!$B$3:$B$1000)/((MAESTRO!$B$3:$B$1000="ACADEMICOS")*(UPPER(MAESTRO!$L$3:$L$1000)="CONFIRMADO")),ROWS($A$3:A146))),"")</f>
        <v/>
      </c>
      <c r="U146" s="21" t="str">
        <f ca="1">IFERROR(INDEX(MAESTRO!U:U,_xludf.AGGREGATE(15,6,ROW(MAESTRO!$B$3:$B$1000)/((MAESTRO!$B$3:$B$1000="ACADEMICOS")*(UPPER(MAESTRO!$L$3:$L$1000)="CONFIRMADO")),ROWS($A$3:A146))),"")</f>
        <v/>
      </c>
      <c r="V146" s="21" t="str">
        <f ca="1">IFERROR(INDEX(MAESTRO!V:V,_xludf.AGGREGATE(15,6,ROW(MAESTRO!$B$3:$B$1000)/((MAESTRO!$B$3:$B$1000="ACADEMICOS")*(UPPER(MAESTRO!$L$3:$L$1000)="CONFIRMADO")),ROWS($A$3:A146))),"")</f>
        <v/>
      </c>
      <c r="W146" s="21" t="str">
        <f ca="1">IFERROR(INDEX(MAESTRO!W:W,_xludf.AGGREGATE(15,6,ROW(MAESTRO!$B$3:$B$1000)/((MAESTRO!$B$3:$B$1000="ACADEMICOS")*(UPPER(MAESTRO!$L$3:$L$1000)="CONFIRMADO")),ROWS($A$3:A146))),"")</f>
        <v/>
      </c>
      <c r="X146" s="21" t="str">
        <f ca="1">IFERROR(INDEX(MAESTRO!X:X,_xludf.AGGREGATE(15,6,ROW(MAESTRO!$B$3:$B$1000)/((MAESTRO!$B$3:$B$1000="ACADEMICOS")*(UPPER(MAESTRO!$L$3:$L$1000)="CONFIRMADO")),ROWS($A$3:A146))),"")</f>
        <v/>
      </c>
    </row>
    <row r="147" spans="1:24" ht="22.05" customHeight="1">
      <c r="A147" s="10" t="str">
        <f ca="1">IFERROR(INDEX(MAESTRO!A:A,_xludf.AGGREGATE(15,6,ROW(MAESTRO!$B$3:$B$1000)/((MAESTRO!$B$3:$B$1000="ACADEMICOS")*(UPPER(MAESTRO!$L$3:$L$1000)="CONFIRMADO")),ROWS($A$3:A147))),"")</f>
        <v/>
      </c>
      <c r="B147" s="10" t="str">
        <f ca="1">IFERROR(INDEX(MAESTRO!B:B,_xludf.AGGREGATE(15,6,ROW(MAESTRO!$B$3:$B$1000)/((MAESTRO!$B$3:$B$1000="ACADEMICOS")*(UPPER(MAESTRO!$L$3:$L$1000)="CONFIRMADO")),ROWS($A$3:A147))),"")</f>
        <v/>
      </c>
      <c r="C147" s="10" t="str">
        <f ca="1">IFERROR(INDEX(MAESTRO!C:C,_xludf.AGGREGATE(15,6,ROW(MAESTRO!$B$3:$B$1000)/((MAESTRO!$B$3:$B$1000="ACADEMICOS")*(UPPER(MAESTRO!$L$3:$L$1000)="CONFIRMADO")),ROWS($A$3:A147))),"")</f>
        <v/>
      </c>
      <c r="D147" s="10" t="str">
        <f ca="1">IFERROR(INDEX(MAESTRO!D:D,_xludf.AGGREGATE(15,6,ROW(MAESTRO!$B$3:$B$1000)/((MAESTRO!$B$3:$B$1000="ACADEMICOS")*(UPPER(MAESTRO!$L$3:$L$1000)="CONFIRMADO")),ROWS($A$3:A147))),"")</f>
        <v/>
      </c>
      <c r="E147" s="10" t="str">
        <f ca="1">IFERROR(INDEX(MAESTRO!E:E,_xludf.AGGREGATE(15,6,ROW(MAESTRO!$B$3:$B$1000)/((MAESTRO!$B$3:$B$1000="ACADEMICOS")*(UPPER(MAESTRO!$L$3:$L$1000)="CONFIRMADO")),ROWS($A$3:A147))),"")</f>
        <v/>
      </c>
      <c r="F147" s="10" t="str">
        <f ca="1">IFERROR(INDEX(MAESTRO!F:F,_xludf.AGGREGATE(15,6,ROW(MAESTRO!$B$3:$B$1000)/((MAESTRO!$B$3:$B$1000="ACADEMICOS")*(UPPER(MAESTRO!$L$3:$L$1000)="CONFIRMADO")),ROWS($A$3:A147))),"")</f>
        <v/>
      </c>
      <c r="G147" s="10" t="str">
        <f ca="1">IFERROR(INDEX(MAESTRO!G:G,_xludf.AGGREGATE(15,6,ROW(MAESTRO!$B$3:$B$1000)/((MAESTRO!$B$3:$B$1000="ACADEMICOS")*(UPPER(MAESTRO!$L$3:$L$1000)="CONFIRMADO")),ROWS($A$3:A147))),"")</f>
        <v/>
      </c>
      <c r="H147" s="10" t="str">
        <f ca="1">IFERROR(INDEX(MAESTRO!H:H,_xludf.AGGREGATE(15,6,ROW(MAESTRO!$B$3:$B$1000)/((MAESTRO!$B$3:$B$1000="ACADEMICOS")*(UPPER(MAESTRO!$L$3:$L$1000)="CONFIRMADO")),ROWS($A$3:A147))),"")</f>
        <v/>
      </c>
      <c r="I147" s="10" t="str">
        <f ca="1">IFERROR(INDEX(MAESTRO!I:I,_xludf.AGGREGATE(15,6,ROW(MAESTRO!$B$3:$B$1000)/((MAESTRO!$B$3:$B$1000="ACADEMICOS")*(UPPER(MAESTRO!$L$3:$L$1000)="CONFIRMADO")),ROWS($A$3:A147))),"")</f>
        <v/>
      </c>
      <c r="J147" s="10" t="str">
        <f ca="1">IFERROR(INDEX(MAESTRO!J:J,_xludf.AGGREGATE(15,6,ROW(MAESTRO!$B$3:$B$1000)/((MAESTRO!$B$3:$B$1000="ACADEMICOS")*(UPPER(MAESTRO!$L$3:$L$1000)="CONFIRMADO")),ROWS($A$3:A147))),"")</f>
        <v/>
      </c>
      <c r="K147" s="10" t="str">
        <f ca="1">IFERROR(INDEX(MAESTRO!K:K,_xludf.AGGREGATE(15,6,ROW(MAESTRO!$B$3:$B$1000)/((MAESTRO!$B$3:$B$1000="ACADEMICOS")*(UPPER(MAESTRO!$L$3:$L$1000)="CONFIRMADO")),ROWS($A$3:A147))),"")</f>
        <v/>
      </c>
      <c r="L147" s="10" t="str">
        <f ca="1">IFERROR(INDEX(MAESTRO!L:L,_xludf.AGGREGATE(15,6,ROW(MAESTRO!$B$3:$B$1000)/((MAESTRO!$B$3:$B$1000="ACADEMICOS")*(UPPER(MAESTRO!$L$3:$L$1000)="CONFIRMADO")),ROWS($A$3:A147))),"")</f>
        <v/>
      </c>
      <c r="M147" s="10" t="str">
        <f ca="1">IFERROR(INDEX(MAESTRO!M:M,_xludf.AGGREGATE(15,6,ROW(MAESTRO!$B$3:$B$1000)/((MAESTRO!$B$3:$B$1000="ACADEMICOS")*(UPPER(MAESTRO!$L$3:$L$1000)="CONFIRMADO")),ROWS($A$3:A147))),"")</f>
        <v/>
      </c>
      <c r="N147" s="10" t="str">
        <f ca="1">IFERROR(INDEX(MAESTRO!N:N,_xludf.AGGREGATE(15,6,ROW(MAESTRO!$B$3:$B$1000)/((MAESTRO!$B$3:$B$1000="ACADEMICOS")*(UPPER(MAESTRO!$L$3:$L$1000)="CONFIRMADO")),ROWS($A$3:A147))),"")</f>
        <v/>
      </c>
      <c r="O147" s="10" t="str">
        <f ca="1">IFERROR(INDEX(MAESTRO!O:O,_xludf.AGGREGATE(15,6,ROW(MAESTRO!$B$3:$B$1000)/((MAESTRO!$B$3:$B$1000="ACADEMICOS")*(UPPER(MAESTRO!$L$3:$L$1000)="CONFIRMADO")),ROWS($A$3:A147))),"")</f>
        <v/>
      </c>
      <c r="P147" s="10" t="str">
        <f ca="1">IFERROR(INDEX(MAESTRO!P:P,_xludf.AGGREGATE(15,6,ROW(MAESTRO!$B$3:$B$1000)/((MAESTRO!$B$3:$B$1000="ACADEMICOS")*(UPPER(MAESTRO!$L$3:$L$1000)="CONFIRMADO")),ROWS($A$3:A147))),"")</f>
        <v/>
      </c>
      <c r="Q147" s="10" t="str">
        <f ca="1">IFERROR(INDEX(MAESTRO!Q:Q,_xludf.AGGREGATE(15,6,ROW(MAESTRO!$B$3:$B$1000)/((MAESTRO!$B$3:$B$1000="ACADEMICOS")*(UPPER(MAESTRO!$L$3:$L$1000)="CONFIRMADO")),ROWS($A$3:A147))),"")</f>
        <v/>
      </c>
      <c r="R147" s="10" t="str">
        <f ca="1">IFERROR(INDEX(MAESTRO!R:R,_xludf.AGGREGATE(15,6,ROW(MAESTRO!$B$3:$B$1000)/((MAESTRO!$B$3:$B$1000="ACADEMICOS")*(UPPER(MAESTRO!$L$3:$L$1000)="CONFIRMADO")),ROWS($A$3:A147))),"")</f>
        <v/>
      </c>
      <c r="S147" s="10" t="str">
        <f ca="1">IFERROR(INDEX(MAESTRO!S:S,_xludf.AGGREGATE(15,6,ROW(MAESTRO!$B$3:$B$1000)/((MAESTRO!$B$3:$B$1000="ACADEMICOS")*(UPPER(MAESTRO!$L$3:$L$1000)="CONFIRMADO")),ROWS($A$3:A147))),"")</f>
        <v/>
      </c>
      <c r="T147" s="10" t="str">
        <f ca="1">IFERROR(INDEX(MAESTRO!T:T,_xludf.AGGREGATE(15,6,ROW(MAESTRO!$B$3:$B$1000)/((MAESTRO!$B$3:$B$1000="ACADEMICOS")*(UPPER(MAESTRO!$L$3:$L$1000)="CONFIRMADO")),ROWS($A$3:A147))),"")</f>
        <v/>
      </c>
      <c r="U147" s="10" t="str">
        <f ca="1">IFERROR(INDEX(MAESTRO!U:U,_xludf.AGGREGATE(15,6,ROW(MAESTRO!$B$3:$B$1000)/((MAESTRO!$B$3:$B$1000="ACADEMICOS")*(UPPER(MAESTRO!$L$3:$L$1000)="CONFIRMADO")),ROWS($A$3:A147))),"")</f>
        <v/>
      </c>
      <c r="V147" s="10" t="str">
        <f ca="1">IFERROR(INDEX(MAESTRO!V:V,_xludf.AGGREGATE(15,6,ROW(MAESTRO!$B$3:$B$1000)/((MAESTRO!$B$3:$B$1000="ACADEMICOS")*(UPPER(MAESTRO!$L$3:$L$1000)="CONFIRMADO")),ROWS($A$3:A147))),"")</f>
        <v/>
      </c>
      <c r="W147" s="10" t="str">
        <f ca="1">IFERROR(INDEX(MAESTRO!W:W,_xludf.AGGREGATE(15,6,ROW(MAESTRO!$B$3:$B$1000)/((MAESTRO!$B$3:$B$1000="ACADEMICOS")*(UPPER(MAESTRO!$L$3:$L$1000)="CONFIRMADO")),ROWS($A$3:A147))),"")</f>
        <v/>
      </c>
      <c r="X147" s="10" t="str">
        <f ca="1">IFERROR(INDEX(MAESTRO!X:X,_xludf.AGGREGATE(15,6,ROW(MAESTRO!$B$3:$B$1000)/((MAESTRO!$B$3:$B$1000="ACADEMICOS")*(UPPER(MAESTRO!$L$3:$L$1000)="CONFIRMADO")),ROWS($A$3:A147))),"")</f>
        <v/>
      </c>
    </row>
    <row r="148" spans="1:24" ht="22.05" customHeight="1">
      <c r="A148" s="21" t="str">
        <f ca="1">IFERROR(INDEX(MAESTRO!A:A,_xludf.AGGREGATE(15,6,ROW(MAESTRO!$B$3:$B$1000)/((MAESTRO!$B$3:$B$1000="ACADEMICOS")*(UPPER(MAESTRO!$L$3:$L$1000)="CONFIRMADO")),ROWS($A$3:A148))),"")</f>
        <v/>
      </c>
      <c r="B148" s="21" t="str">
        <f ca="1">IFERROR(INDEX(MAESTRO!B:B,_xludf.AGGREGATE(15,6,ROW(MAESTRO!$B$3:$B$1000)/((MAESTRO!$B$3:$B$1000="ACADEMICOS")*(UPPER(MAESTRO!$L$3:$L$1000)="CONFIRMADO")),ROWS($A$3:A148))),"")</f>
        <v/>
      </c>
      <c r="C148" s="21" t="str">
        <f ca="1">IFERROR(INDEX(MAESTRO!C:C,_xludf.AGGREGATE(15,6,ROW(MAESTRO!$B$3:$B$1000)/((MAESTRO!$B$3:$B$1000="ACADEMICOS")*(UPPER(MAESTRO!$L$3:$L$1000)="CONFIRMADO")),ROWS($A$3:A148))),"")</f>
        <v/>
      </c>
      <c r="D148" s="21" t="str">
        <f ca="1">IFERROR(INDEX(MAESTRO!D:D,_xludf.AGGREGATE(15,6,ROW(MAESTRO!$B$3:$B$1000)/((MAESTRO!$B$3:$B$1000="ACADEMICOS")*(UPPER(MAESTRO!$L$3:$L$1000)="CONFIRMADO")),ROWS($A$3:A148))),"")</f>
        <v/>
      </c>
      <c r="E148" s="21" t="str">
        <f ca="1">IFERROR(INDEX(MAESTRO!E:E,_xludf.AGGREGATE(15,6,ROW(MAESTRO!$B$3:$B$1000)/((MAESTRO!$B$3:$B$1000="ACADEMICOS")*(UPPER(MAESTRO!$L$3:$L$1000)="CONFIRMADO")),ROWS($A$3:A148))),"")</f>
        <v/>
      </c>
      <c r="F148" s="21" t="str">
        <f ca="1">IFERROR(INDEX(MAESTRO!F:F,_xludf.AGGREGATE(15,6,ROW(MAESTRO!$B$3:$B$1000)/((MAESTRO!$B$3:$B$1000="ACADEMICOS")*(UPPER(MAESTRO!$L$3:$L$1000)="CONFIRMADO")),ROWS($A$3:A148))),"")</f>
        <v/>
      </c>
      <c r="G148" s="21" t="str">
        <f ca="1">IFERROR(INDEX(MAESTRO!G:G,_xludf.AGGREGATE(15,6,ROW(MAESTRO!$B$3:$B$1000)/((MAESTRO!$B$3:$B$1000="ACADEMICOS")*(UPPER(MAESTRO!$L$3:$L$1000)="CONFIRMADO")),ROWS($A$3:A148))),"")</f>
        <v/>
      </c>
      <c r="H148" s="21" t="str">
        <f ca="1">IFERROR(INDEX(MAESTRO!H:H,_xludf.AGGREGATE(15,6,ROW(MAESTRO!$B$3:$B$1000)/((MAESTRO!$B$3:$B$1000="ACADEMICOS")*(UPPER(MAESTRO!$L$3:$L$1000)="CONFIRMADO")),ROWS($A$3:A148))),"")</f>
        <v/>
      </c>
      <c r="I148" s="21" t="str">
        <f ca="1">IFERROR(INDEX(MAESTRO!I:I,_xludf.AGGREGATE(15,6,ROW(MAESTRO!$B$3:$B$1000)/((MAESTRO!$B$3:$B$1000="ACADEMICOS")*(UPPER(MAESTRO!$L$3:$L$1000)="CONFIRMADO")),ROWS($A$3:A148))),"")</f>
        <v/>
      </c>
      <c r="J148" s="21" t="str">
        <f ca="1">IFERROR(INDEX(MAESTRO!J:J,_xludf.AGGREGATE(15,6,ROW(MAESTRO!$B$3:$B$1000)/((MAESTRO!$B$3:$B$1000="ACADEMICOS")*(UPPER(MAESTRO!$L$3:$L$1000)="CONFIRMADO")),ROWS($A$3:A148))),"")</f>
        <v/>
      </c>
      <c r="K148" s="21" t="str">
        <f ca="1">IFERROR(INDEX(MAESTRO!K:K,_xludf.AGGREGATE(15,6,ROW(MAESTRO!$B$3:$B$1000)/((MAESTRO!$B$3:$B$1000="ACADEMICOS")*(UPPER(MAESTRO!$L$3:$L$1000)="CONFIRMADO")),ROWS($A$3:A148))),"")</f>
        <v/>
      </c>
      <c r="L148" s="21" t="str">
        <f ca="1">IFERROR(INDEX(MAESTRO!L:L,_xludf.AGGREGATE(15,6,ROW(MAESTRO!$B$3:$B$1000)/((MAESTRO!$B$3:$B$1000="ACADEMICOS")*(UPPER(MAESTRO!$L$3:$L$1000)="CONFIRMADO")),ROWS($A$3:A148))),"")</f>
        <v/>
      </c>
      <c r="M148" s="21" t="str">
        <f ca="1">IFERROR(INDEX(MAESTRO!M:M,_xludf.AGGREGATE(15,6,ROW(MAESTRO!$B$3:$B$1000)/((MAESTRO!$B$3:$B$1000="ACADEMICOS")*(UPPER(MAESTRO!$L$3:$L$1000)="CONFIRMADO")),ROWS($A$3:A148))),"")</f>
        <v/>
      </c>
      <c r="N148" s="21" t="str">
        <f ca="1">IFERROR(INDEX(MAESTRO!N:N,_xludf.AGGREGATE(15,6,ROW(MAESTRO!$B$3:$B$1000)/((MAESTRO!$B$3:$B$1000="ACADEMICOS")*(UPPER(MAESTRO!$L$3:$L$1000)="CONFIRMADO")),ROWS($A$3:A148))),"")</f>
        <v/>
      </c>
      <c r="O148" s="21" t="str">
        <f ca="1">IFERROR(INDEX(MAESTRO!O:O,_xludf.AGGREGATE(15,6,ROW(MAESTRO!$B$3:$B$1000)/((MAESTRO!$B$3:$B$1000="ACADEMICOS")*(UPPER(MAESTRO!$L$3:$L$1000)="CONFIRMADO")),ROWS($A$3:A148))),"")</f>
        <v/>
      </c>
      <c r="P148" s="21" t="str">
        <f ca="1">IFERROR(INDEX(MAESTRO!P:P,_xludf.AGGREGATE(15,6,ROW(MAESTRO!$B$3:$B$1000)/((MAESTRO!$B$3:$B$1000="ACADEMICOS")*(UPPER(MAESTRO!$L$3:$L$1000)="CONFIRMADO")),ROWS($A$3:A148))),"")</f>
        <v/>
      </c>
      <c r="Q148" s="21" t="str">
        <f ca="1">IFERROR(INDEX(MAESTRO!Q:Q,_xludf.AGGREGATE(15,6,ROW(MAESTRO!$B$3:$B$1000)/((MAESTRO!$B$3:$B$1000="ACADEMICOS")*(UPPER(MAESTRO!$L$3:$L$1000)="CONFIRMADO")),ROWS($A$3:A148))),"")</f>
        <v/>
      </c>
      <c r="R148" s="21" t="str">
        <f ca="1">IFERROR(INDEX(MAESTRO!R:R,_xludf.AGGREGATE(15,6,ROW(MAESTRO!$B$3:$B$1000)/((MAESTRO!$B$3:$B$1000="ACADEMICOS")*(UPPER(MAESTRO!$L$3:$L$1000)="CONFIRMADO")),ROWS($A$3:A148))),"")</f>
        <v/>
      </c>
      <c r="S148" s="21" t="str">
        <f ca="1">IFERROR(INDEX(MAESTRO!S:S,_xludf.AGGREGATE(15,6,ROW(MAESTRO!$B$3:$B$1000)/((MAESTRO!$B$3:$B$1000="ACADEMICOS")*(UPPER(MAESTRO!$L$3:$L$1000)="CONFIRMADO")),ROWS($A$3:A148))),"")</f>
        <v/>
      </c>
      <c r="T148" s="21" t="str">
        <f ca="1">IFERROR(INDEX(MAESTRO!T:T,_xludf.AGGREGATE(15,6,ROW(MAESTRO!$B$3:$B$1000)/((MAESTRO!$B$3:$B$1000="ACADEMICOS")*(UPPER(MAESTRO!$L$3:$L$1000)="CONFIRMADO")),ROWS($A$3:A148))),"")</f>
        <v/>
      </c>
      <c r="U148" s="21" t="str">
        <f ca="1">IFERROR(INDEX(MAESTRO!U:U,_xludf.AGGREGATE(15,6,ROW(MAESTRO!$B$3:$B$1000)/((MAESTRO!$B$3:$B$1000="ACADEMICOS")*(UPPER(MAESTRO!$L$3:$L$1000)="CONFIRMADO")),ROWS($A$3:A148))),"")</f>
        <v/>
      </c>
      <c r="V148" s="21" t="str">
        <f ca="1">IFERROR(INDEX(MAESTRO!V:V,_xludf.AGGREGATE(15,6,ROW(MAESTRO!$B$3:$B$1000)/((MAESTRO!$B$3:$B$1000="ACADEMICOS")*(UPPER(MAESTRO!$L$3:$L$1000)="CONFIRMADO")),ROWS($A$3:A148))),"")</f>
        <v/>
      </c>
      <c r="W148" s="21" t="str">
        <f ca="1">IFERROR(INDEX(MAESTRO!W:W,_xludf.AGGREGATE(15,6,ROW(MAESTRO!$B$3:$B$1000)/((MAESTRO!$B$3:$B$1000="ACADEMICOS")*(UPPER(MAESTRO!$L$3:$L$1000)="CONFIRMADO")),ROWS($A$3:A148))),"")</f>
        <v/>
      </c>
      <c r="X148" s="21" t="str">
        <f ca="1">IFERROR(INDEX(MAESTRO!X:X,_xludf.AGGREGATE(15,6,ROW(MAESTRO!$B$3:$B$1000)/((MAESTRO!$B$3:$B$1000="ACADEMICOS")*(UPPER(MAESTRO!$L$3:$L$1000)="CONFIRMADO")),ROWS($A$3:A148))),"")</f>
        <v/>
      </c>
    </row>
    <row r="149" spans="1:24" ht="22.05" customHeight="1">
      <c r="A149" s="10" t="str">
        <f ca="1">IFERROR(INDEX(MAESTRO!A:A,_xludf.AGGREGATE(15,6,ROW(MAESTRO!$B$3:$B$1000)/((MAESTRO!$B$3:$B$1000="ACADEMICOS")*(UPPER(MAESTRO!$L$3:$L$1000)="CONFIRMADO")),ROWS($A$3:A149))),"")</f>
        <v/>
      </c>
      <c r="B149" s="10" t="str">
        <f ca="1">IFERROR(INDEX(MAESTRO!B:B,_xludf.AGGREGATE(15,6,ROW(MAESTRO!$B$3:$B$1000)/((MAESTRO!$B$3:$B$1000="ACADEMICOS")*(UPPER(MAESTRO!$L$3:$L$1000)="CONFIRMADO")),ROWS($A$3:A149))),"")</f>
        <v/>
      </c>
      <c r="C149" s="10" t="str">
        <f ca="1">IFERROR(INDEX(MAESTRO!C:C,_xludf.AGGREGATE(15,6,ROW(MAESTRO!$B$3:$B$1000)/((MAESTRO!$B$3:$B$1000="ACADEMICOS")*(UPPER(MAESTRO!$L$3:$L$1000)="CONFIRMADO")),ROWS($A$3:A149))),"")</f>
        <v/>
      </c>
      <c r="D149" s="10" t="str">
        <f ca="1">IFERROR(INDEX(MAESTRO!D:D,_xludf.AGGREGATE(15,6,ROW(MAESTRO!$B$3:$B$1000)/((MAESTRO!$B$3:$B$1000="ACADEMICOS")*(UPPER(MAESTRO!$L$3:$L$1000)="CONFIRMADO")),ROWS($A$3:A149))),"")</f>
        <v/>
      </c>
      <c r="E149" s="10" t="str">
        <f ca="1">IFERROR(INDEX(MAESTRO!E:E,_xludf.AGGREGATE(15,6,ROW(MAESTRO!$B$3:$B$1000)/((MAESTRO!$B$3:$B$1000="ACADEMICOS")*(UPPER(MAESTRO!$L$3:$L$1000)="CONFIRMADO")),ROWS($A$3:A149))),"")</f>
        <v/>
      </c>
      <c r="F149" s="10" t="str">
        <f ca="1">IFERROR(INDEX(MAESTRO!F:F,_xludf.AGGREGATE(15,6,ROW(MAESTRO!$B$3:$B$1000)/((MAESTRO!$B$3:$B$1000="ACADEMICOS")*(UPPER(MAESTRO!$L$3:$L$1000)="CONFIRMADO")),ROWS($A$3:A149))),"")</f>
        <v/>
      </c>
      <c r="G149" s="10" t="str">
        <f ca="1">IFERROR(INDEX(MAESTRO!G:G,_xludf.AGGREGATE(15,6,ROW(MAESTRO!$B$3:$B$1000)/((MAESTRO!$B$3:$B$1000="ACADEMICOS")*(UPPER(MAESTRO!$L$3:$L$1000)="CONFIRMADO")),ROWS($A$3:A149))),"")</f>
        <v/>
      </c>
      <c r="H149" s="10" t="str">
        <f ca="1">IFERROR(INDEX(MAESTRO!H:H,_xludf.AGGREGATE(15,6,ROW(MAESTRO!$B$3:$B$1000)/((MAESTRO!$B$3:$B$1000="ACADEMICOS")*(UPPER(MAESTRO!$L$3:$L$1000)="CONFIRMADO")),ROWS($A$3:A149))),"")</f>
        <v/>
      </c>
      <c r="I149" s="10" t="str">
        <f ca="1">IFERROR(INDEX(MAESTRO!I:I,_xludf.AGGREGATE(15,6,ROW(MAESTRO!$B$3:$B$1000)/((MAESTRO!$B$3:$B$1000="ACADEMICOS")*(UPPER(MAESTRO!$L$3:$L$1000)="CONFIRMADO")),ROWS($A$3:A149))),"")</f>
        <v/>
      </c>
      <c r="J149" s="10" t="str">
        <f ca="1">IFERROR(INDEX(MAESTRO!J:J,_xludf.AGGREGATE(15,6,ROW(MAESTRO!$B$3:$B$1000)/((MAESTRO!$B$3:$B$1000="ACADEMICOS")*(UPPER(MAESTRO!$L$3:$L$1000)="CONFIRMADO")),ROWS($A$3:A149))),"")</f>
        <v/>
      </c>
      <c r="K149" s="10" t="str">
        <f ca="1">IFERROR(INDEX(MAESTRO!K:K,_xludf.AGGREGATE(15,6,ROW(MAESTRO!$B$3:$B$1000)/((MAESTRO!$B$3:$B$1000="ACADEMICOS")*(UPPER(MAESTRO!$L$3:$L$1000)="CONFIRMADO")),ROWS($A$3:A149))),"")</f>
        <v/>
      </c>
      <c r="L149" s="10" t="str">
        <f ca="1">IFERROR(INDEX(MAESTRO!L:L,_xludf.AGGREGATE(15,6,ROW(MAESTRO!$B$3:$B$1000)/((MAESTRO!$B$3:$B$1000="ACADEMICOS")*(UPPER(MAESTRO!$L$3:$L$1000)="CONFIRMADO")),ROWS($A$3:A149))),"")</f>
        <v/>
      </c>
      <c r="M149" s="10" t="str">
        <f ca="1">IFERROR(INDEX(MAESTRO!M:M,_xludf.AGGREGATE(15,6,ROW(MAESTRO!$B$3:$B$1000)/((MAESTRO!$B$3:$B$1000="ACADEMICOS")*(UPPER(MAESTRO!$L$3:$L$1000)="CONFIRMADO")),ROWS($A$3:A149))),"")</f>
        <v/>
      </c>
      <c r="N149" s="10" t="str">
        <f ca="1">IFERROR(INDEX(MAESTRO!N:N,_xludf.AGGREGATE(15,6,ROW(MAESTRO!$B$3:$B$1000)/((MAESTRO!$B$3:$B$1000="ACADEMICOS")*(UPPER(MAESTRO!$L$3:$L$1000)="CONFIRMADO")),ROWS($A$3:A149))),"")</f>
        <v/>
      </c>
      <c r="O149" s="10" t="str">
        <f ca="1">IFERROR(INDEX(MAESTRO!O:O,_xludf.AGGREGATE(15,6,ROW(MAESTRO!$B$3:$B$1000)/((MAESTRO!$B$3:$B$1000="ACADEMICOS")*(UPPER(MAESTRO!$L$3:$L$1000)="CONFIRMADO")),ROWS($A$3:A149))),"")</f>
        <v/>
      </c>
      <c r="P149" s="10" t="str">
        <f ca="1">IFERROR(INDEX(MAESTRO!P:P,_xludf.AGGREGATE(15,6,ROW(MAESTRO!$B$3:$B$1000)/((MAESTRO!$B$3:$B$1000="ACADEMICOS")*(UPPER(MAESTRO!$L$3:$L$1000)="CONFIRMADO")),ROWS($A$3:A149))),"")</f>
        <v/>
      </c>
      <c r="Q149" s="10" t="str">
        <f ca="1">IFERROR(INDEX(MAESTRO!Q:Q,_xludf.AGGREGATE(15,6,ROW(MAESTRO!$B$3:$B$1000)/((MAESTRO!$B$3:$B$1000="ACADEMICOS")*(UPPER(MAESTRO!$L$3:$L$1000)="CONFIRMADO")),ROWS($A$3:A149))),"")</f>
        <v/>
      </c>
      <c r="R149" s="10" t="str">
        <f ca="1">IFERROR(INDEX(MAESTRO!R:R,_xludf.AGGREGATE(15,6,ROW(MAESTRO!$B$3:$B$1000)/((MAESTRO!$B$3:$B$1000="ACADEMICOS")*(UPPER(MAESTRO!$L$3:$L$1000)="CONFIRMADO")),ROWS($A$3:A149))),"")</f>
        <v/>
      </c>
      <c r="S149" s="10" t="str">
        <f ca="1">IFERROR(INDEX(MAESTRO!S:S,_xludf.AGGREGATE(15,6,ROW(MAESTRO!$B$3:$B$1000)/((MAESTRO!$B$3:$B$1000="ACADEMICOS")*(UPPER(MAESTRO!$L$3:$L$1000)="CONFIRMADO")),ROWS($A$3:A149))),"")</f>
        <v/>
      </c>
      <c r="T149" s="10" t="str">
        <f ca="1">IFERROR(INDEX(MAESTRO!T:T,_xludf.AGGREGATE(15,6,ROW(MAESTRO!$B$3:$B$1000)/((MAESTRO!$B$3:$B$1000="ACADEMICOS")*(UPPER(MAESTRO!$L$3:$L$1000)="CONFIRMADO")),ROWS($A$3:A149))),"")</f>
        <v/>
      </c>
      <c r="U149" s="10" t="str">
        <f ca="1">IFERROR(INDEX(MAESTRO!U:U,_xludf.AGGREGATE(15,6,ROW(MAESTRO!$B$3:$B$1000)/((MAESTRO!$B$3:$B$1000="ACADEMICOS")*(UPPER(MAESTRO!$L$3:$L$1000)="CONFIRMADO")),ROWS($A$3:A149))),"")</f>
        <v/>
      </c>
      <c r="V149" s="10" t="str">
        <f ca="1">IFERROR(INDEX(MAESTRO!V:V,_xludf.AGGREGATE(15,6,ROW(MAESTRO!$B$3:$B$1000)/((MAESTRO!$B$3:$B$1000="ACADEMICOS")*(UPPER(MAESTRO!$L$3:$L$1000)="CONFIRMADO")),ROWS($A$3:A149))),"")</f>
        <v/>
      </c>
      <c r="W149" s="10" t="str">
        <f ca="1">IFERROR(INDEX(MAESTRO!W:W,_xludf.AGGREGATE(15,6,ROW(MAESTRO!$B$3:$B$1000)/((MAESTRO!$B$3:$B$1000="ACADEMICOS")*(UPPER(MAESTRO!$L$3:$L$1000)="CONFIRMADO")),ROWS($A$3:A149))),"")</f>
        <v/>
      </c>
      <c r="X149" s="10" t="str">
        <f ca="1">IFERROR(INDEX(MAESTRO!X:X,_xludf.AGGREGATE(15,6,ROW(MAESTRO!$B$3:$B$1000)/((MAESTRO!$B$3:$B$1000="ACADEMICOS")*(UPPER(MAESTRO!$L$3:$L$1000)="CONFIRMADO")),ROWS($A$3:A149))),"")</f>
        <v/>
      </c>
    </row>
    <row r="150" spans="1:24" ht="22.05" customHeight="1">
      <c r="A150" s="21" t="str">
        <f ca="1">IFERROR(INDEX(MAESTRO!A:A,_xludf.AGGREGATE(15,6,ROW(MAESTRO!$B$3:$B$1000)/((MAESTRO!$B$3:$B$1000="ACADEMICOS")*(UPPER(MAESTRO!$L$3:$L$1000)="CONFIRMADO")),ROWS($A$3:A150))),"")</f>
        <v/>
      </c>
      <c r="B150" s="21" t="str">
        <f ca="1">IFERROR(INDEX(MAESTRO!B:B,_xludf.AGGREGATE(15,6,ROW(MAESTRO!$B$3:$B$1000)/((MAESTRO!$B$3:$B$1000="ACADEMICOS")*(UPPER(MAESTRO!$L$3:$L$1000)="CONFIRMADO")),ROWS($A$3:A150))),"")</f>
        <v/>
      </c>
      <c r="C150" s="21" t="str">
        <f ca="1">IFERROR(INDEX(MAESTRO!C:C,_xludf.AGGREGATE(15,6,ROW(MAESTRO!$B$3:$B$1000)/((MAESTRO!$B$3:$B$1000="ACADEMICOS")*(UPPER(MAESTRO!$L$3:$L$1000)="CONFIRMADO")),ROWS($A$3:A150))),"")</f>
        <v/>
      </c>
      <c r="D150" s="21" t="str">
        <f ca="1">IFERROR(INDEX(MAESTRO!D:D,_xludf.AGGREGATE(15,6,ROW(MAESTRO!$B$3:$B$1000)/((MAESTRO!$B$3:$B$1000="ACADEMICOS")*(UPPER(MAESTRO!$L$3:$L$1000)="CONFIRMADO")),ROWS($A$3:A150))),"")</f>
        <v/>
      </c>
      <c r="E150" s="21" t="str">
        <f ca="1">IFERROR(INDEX(MAESTRO!E:E,_xludf.AGGREGATE(15,6,ROW(MAESTRO!$B$3:$B$1000)/((MAESTRO!$B$3:$B$1000="ACADEMICOS")*(UPPER(MAESTRO!$L$3:$L$1000)="CONFIRMADO")),ROWS($A$3:A150))),"")</f>
        <v/>
      </c>
      <c r="F150" s="21" t="str">
        <f ca="1">IFERROR(INDEX(MAESTRO!F:F,_xludf.AGGREGATE(15,6,ROW(MAESTRO!$B$3:$B$1000)/((MAESTRO!$B$3:$B$1000="ACADEMICOS")*(UPPER(MAESTRO!$L$3:$L$1000)="CONFIRMADO")),ROWS($A$3:A150))),"")</f>
        <v/>
      </c>
      <c r="G150" s="21" t="str">
        <f ca="1">IFERROR(INDEX(MAESTRO!G:G,_xludf.AGGREGATE(15,6,ROW(MAESTRO!$B$3:$B$1000)/((MAESTRO!$B$3:$B$1000="ACADEMICOS")*(UPPER(MAESTRO!$L$3:$L$1000)="CONFIRMADO")),ROWS($A$3:A150))),"")</f>
        <v/>
      </c>
      <c r="H150" s="21" t="str">
        <f ca="1">IFERROR(INDEX(MAESTRO!H:H,_xludf.AGGREGATE(15,6,ROW(MAESTRO!$B$3:$B$1000)/((MAESTRO!$B$3:$B$1000="ACADEMICOS")*(UPPER(MAESTRO!$L$3:$L$1000)="CONFIRMADO")),ROWS($A$3:A150))),"")</f>
        <v/>
      </c>
      <c r="I150" s="21" t="str">
        <f ca="1">IFERROR(INDEX(MAESTRO!I:I,_xludf.AGGREGATE(15,6,ROW(MAESTRO!$B$3:$B$1000)/((MAESTRO!$B$3:$B$1000="ACADEMICOS")*(UPPER(MAESTRO!$L$3:$L$1000)="CONFIRMADO")),ROWS($A$3:A150))),"")</f>
        <v/>
      </c>
      <c r="J150" s="21" t="str">
        <f ca="1">IFERROR(INDEX(MAESTRO!J:J,_xludf.AGGREGATE(15,6,ROW(MAESTRO!$B$3:$B$1000)/((MAESTRO!$B$3:$B$1000="ACADEMICOS")*(UPPER(MAESTRO!$L$3:$L$1000)="CONFIRMADO")),ROWS($A$3:A150))),"")</f>
        <v/>
      </c>
      <c r="K150" s="21" t="str">
        <f ca="1">IFERROR(INDEX(MAESTRO!K:K,_xludf.AGGREGATE(15,6,ROW(MAESTRO!$B$3:$B$1000)/((MAESTRO!$B$3:$B$1000="ACADEMICOS")*(UPPER(MAESTRO!$L$3:$L$1000)="CONFIRMADO")),ROWS($A$3:A150))),"")</f>
        <v/>
      </c>
      <c r="L150" s="21" t="str">
        <f ca="1">IFERROR(INDEX(MAESTRO!L:L,_xludf.AGGREGATE(15,6,ROW(MAESTRO!$B$3:$B$1000)/((MAESTRO!$B$3:$B$1000="ACADEMICOS")*(UPPER(MAESTRO!$L$3:$L$1000)="CONFIRMADO")),ROWS($A$3:A150))),"")</f>
        <v/>
      </c>
      <c r="M150" s="21" t="str">
        <f ca="1">IFERROR(INDEX(MAESTRO!M:M,_xludf.AGGREGATE(15,6,ROW(MAESTRO!$B$3:$B$1000)/((MAESTRO!$B$3:$B$1000="ACADEMICOS")*(UPPER(MAESTRO!$L$3:$L$1000)="CONFIRMADO")),ROWS($A$3:A150))),"")</f>
        <v/>
      </c>
      <c r="N150" s="21" t="str">
        <f ca="1">IFERROR(INDEX(MAESTRO!N:N,_xludf.AGGREGATE(15,6,ROW(MAESTRO!$B$3:$B$1000)/((MAESTRO!$B$3:$B$1000="ACADEMICOS")*(UPPER(MAESTRO!$L$3:$L$1000)="CONFIRMADO")),ROWS($A$3:A150))),"")</f>
        <v/>
      </c>
      <c r="O150" s="21" t="str">
        <f ca="1">IFERROR(INDEX(MAESTRO!O:O,_xludf.AGGREGATE(15,6,ROW(MAESTRO!$B$3:$B$1000)/((MAESTRO!$B$3:$B$1000="ACADEMICOS")*(UPPER(MAESTRO!$L$3:$L$1000)="CONFIRMADO")),ROWS($A$3:A150))),"")</f>
        <v/>
      </c>
      <c r="P150" s="21" t="str">
        <f ca="1">IFERROR(INDEX(MAESTRO!P:P,_xludf.AGGREGATE(15,6,ROW(MAESTRO!$B$3:$B$1000)/((MAESTRO!$B$3:$B$1000="ACADEMICOS")*(UPPER(MAESTRO!$L$3:$L$1000)="CONFIRMADO")),ROWS($A$3:A150))),"")</f>
        <v/>
      </c>
      <c r="Q150" s="21" t="str">
        <f ca="1">IFERROR(INDEX(MAESTRO!Q:Q,_xludf.AGGREGATE(15,6,ROW(MAESTRO!$B$3:$B$1000)/((MAESTRO!$B$3:$B$1000="ACADEMICOS")*(UPPER(MAESTRO!$L$3:$L$1000)="CONFIRMADO")),ROWS($A$3:A150))),"")</f>
        <v/>
      </c>
      <c r="R150" s="21" t="str">
        <f ca="1">IFERROR(INDEX(MAESTRO!R:R,_xludf.AGGREGATE(15,6,ROW(MAESTRO!$B$3:$B$1000)/((MAESTRO!$B$3:$B$1000="ACADEMICOS")*(UPPER(MAESTRO!$L$3:$L$1000)="CONFIRMADO")),ROWS($A$3:A150))),"")</f>
        <v/>
      </c>
      <c r="S150" s="21" t="str">
        <f ca="1">IFERROR(INDEX(MAESTRO!S:S,_xludf.AGGREGATE(15,6,ROW(MAESTRO!$B$3:$B$1000)/((MAESTRO!$B$3:$B$1000="ACADEMICOS")*(UPPER(MAESTRO!$L$3:$L$1000)="CONFIRMADO")),ROWS($A$3:A150))),"")</f>
        <v/>
      </c>
      <c r="T150" s="21" t="str">
        <f ca="1">IFERROR(INDEX(MAESTRO!T:T,_xludf.AGGREGATE(15,6,ROW(MAESTRO!$B$3:$B$1000)/((MAESTRO!$B$3:$B$1000="ACADEMICOS")*(UPPER(MAESTRO!$L$3:$L$1000)="CONFIRMADO")),ROWS($A$3:A150))),"")</f>
        <v/>
      </c>
      <c r="U150" s="21" t="str">
        <f ca="1">IFERROR(INDEX(MAESTRO!U:U,_xludf.AGGREGATE(15,6,ROW(MAESTRO!$B$3:$B$1000)/((MAESTRO!$B$3:$B$1000="ACADEMICOS")*(UPPER(MAESTRO!$L$3:$L$1000)="CONFIRMADO")),ROWS($A$3:A150))),"")</f>
        <v/>
      </c>
      <c r="V150" s="21" t="str">
        <f ca="1">IFERROR(INDEX(MAESTRO!V:V,_xludf.AGGREGATE(15,6,ROW(MAESTRO!$B$3:$B$1000)/((MAESTRO!$B$3:$B$1000="ACADEMICOS")*(UPPER(MAESTRO!$L$3:$L$1000)="CONFIRMADO")),ROWS($A$3:A150))),"")</f>
        <v/>
      </c>
      <c r="W150" s="21" t="str">
        <f ca="1">IFERROR(INDEX(MAESTRO!W:W,_xludf.AGGREGATE(15,6,ROW(MAESTRO!$B$3:$B$1000)/((MAESTRO!$B$3:$B$1000="ACADEMICOS")*(UPPER(MAESTRO!$L$3:$L$1000)="CONFIRMADO")),ROWS($A$3:A150))),"")</f>
        <v/>
      </c>
      <c r="X150" s="21" t="str">
        <f ca="1">IFERROR(INDEX(MAESTRO!X:X,_xludf.AGGREGATE(15,6,ROW(MAESTRO!$B$3:$B$1000)/((MAESTRO!$B$3:$B$1000="ACADEMICOS")*(UPPER(MAESTRO!$L$3:$L$1000)="CONFIRMADO")),ROWS($A$3:A150))),"")</f>
        <v/>
      </c>
    </row>
    <row r="151" spans="1:24" ht="22.05" customHeight="1">
      <c r="A151" s="10" t="str">
        <f ca="1">IFERROR(INDEX(MAESTRO!A:A,_xludf.AGGREGATE(15,6,ROW(MAESTRO!$B$3:$B$1000)/((MAESTRO!$B$3:$B$1000="ACADEMICOS")*(UPPER(MAESTRO!$L$3:$L$1000)="CONFIRMADO")),ROWS($A$3:A151))),"")</f>
        <v/>
      </c>
      <c r="B151" s="10" t="str">
        <f ca="1">IFERROR(INDEX(MAESTRO!B:B,_xludf.AGGREGATE(15,6,ROW(MAESTRO!$B$3:$B$1000)/((MAESTRO!$B$3:$B$1000="ACADEMICOS")*(UPPER(MAESTRO!$L$3:$L$1000)="CONFIRMADO")),ROWS($A$3:A151))),"")</f>
        <v/>
      </c>
      <c r="C151" s="10" t="str">
        <f ca="1">IFERROR(INDEX(MAESTRO!C:C,_xludf.AGGREGATE(15,6,ROW(MAESTRO!$B$3:$B$1000)/((MAESTRO!$B$3:$B$1000="ACADEMICOS")*(UPPER(MAESTRO!$L$3:$L$1000)="CONFIRMADO")),ROWS($A$3:A151))),"")</f>
        <v/>
      </c>
      <c r="D151" s="10" t="str">
        <f ca="1">IFERROR(INDEX(MAESTRO!D:D,_xludf.AGGREGATE(15,6,ROW(MAESTRO!$B$3:$B$1000)/((MAESTRO!$B$3:$B$1000="ACADEMICOS")*(UPPER(MAESTRO!$L$3:$L$1000)="CONFIRMADO")),ROWS($A$3:A151))),"")</f>
        <v/>
      </c>
      <c r="E151" s="10" t="str">
        <f ca="1">IFERROR(INDEX(MAESTRO!E:E,_xludf.AGGREGATE(15,6,ROW(MAESTRO!$B$3:$B$1000)/((MAESTRO!$B$3:$B$1000="ACADEMICOS")*(UPPER(MAESTRO!$L$3:$L$1000)="CONFIRMADO")),ROWS($A$3:A151))),"")</f>
        <v/>
      </c>
      <c r="F151" s="10" t="str">
        <f ca="1">IFERROR(INDEX(MAESTRO!F:F,_xludf.AGGREGATE(15,6,ROW(MAESTRO!$B$3:$B$1000)/((MAESTRO!$B$3:$B$1000="ACADEMICOS")*(UPPER(MAESTRO!$L$3:$L$1000)="CONFIRMADO")),ROWS($A$3:A151))),"")</f>
        <v/>
      </c>
      <c r="G151" s="10" t="str">
        <f ca="1">IFERROR(INDEX(MAESTRO!G:G,_xludf.AGGREGATE(15,6,ROW(MAESTRO!$B$3:$B$1000)/((MAESTRO!$B$3:$B$1000="ACADEMICOS")*(UPPER(MAESTRO!$L$3:$L$1000)="CONFIRMADO")),ROWS($A$3:A151))),"")</f>
        <v/>
      </c>
      <c r="H151" s="10" t="str">
        <f ca="1">IFERROR(INDEX(MAESTRO!H:H,_xludf.AGGREGATE(15,6,ROW(MAESTRO!$B$3:$B$1000)/((MAESTRO!$B$3:$B$1000="ACADEMICOS")*(UPPER(MAESTRO!$L$3:$L$1000)="CONFIRMADO")),ROWS($A$3:A151))),"")</f>
        <v/>
      </c>
      <c r="I151" s="10" t="str">
        <f ca="1">IFERROR(INDEX(MAESTRO!I:I,_xludf.AGGREGATE(15,6,ROW(MAESTRO!$B$3:$B$1000)/((MAESTRO!$B$3:$B$1000="ACADEMICOS")*(UPPER(MAESTRO!$L$3:$L$1000)="CONFIRMADO")),ROWS($A$3:A151))),"")</f>
        <v/>
      </c>
      <c r="J151" s="10" t="str">
        <f ca="1">IFERROR(INDEX(MAESTRO!J:J,_xludf.AGGREGATE(15,6,ROW(MAESTRO!$B$3:$B$1000)/((MAESTRO!$B$3:$B$1000="ACADEMICOS")*(UPPER(MAESTRO!$L$3:$L$1000)="CONFIRMADO")),ROWS($A$3:A151))),"")</f>
        <v/>
      </c>
      <c r="K151" s="10" t="str">
        <f ca="1">IFERROR(INDEX(MAESTRO!K:K,_xludf.AGGREGATE(15,6,ROW(MAESTRO!$B$3:$B$1000)/((MAESTRO!$B$3:$B$1000="ACADEMICOS")*(UPPER(MAESTRO!$L$3:$L$1000)="CONFIRMADO")),ROWS($A$3:A151))),"")</f>
        <v/>
      </c>
      <c r="L151" s="10" t="str">
        <f ca="1">IFERROR(INDEX(MAESTRO!L:L,_xludf.AGGREGATE(15,6,ROW(MAESTRO!$B$3:$B$1000)/((MAESTRO!$B$3:$B$1000="ACADEMICOS")*(UPPER(MAESTRO!$L$3:$L$1000)="CONFIRMADO")),ROWS($A$3:A151))),"")</f>
        <v/>
      </c>
      <c r="M151" s="10" t="str">
        <f ca="1">IFERROR(INDEX(MAESTRO!M:M,_xludf.AGGREGATE(15,6,ROW(MAESTRO!$B$3:$B$1000)/((MAESTRO!$B$3:$B$1000="ACADEMICOS")*(UPPER(MAESTRO!$L$3:$L$1000)="CONFIRMADO")),ROWS($A$3:A151))),"")</f>
        <v/>
      </c>
      <c r="N151" s="10" t="str">
        <f ca="1">IFERROR(INDEX(MAESTRO!N:N,_xludf.AGGREGATE(15,6,ROW(MAESTRO!$B$3:$B$1000)/((MAESTRO!$B$3:$B$1000="ACADEMICOS")*(UPPER(MAESTRO!$L$3:$L$1000)="CONFIRMADO")),ROWS($A$3:A151))),"")</f>
        <v/>
      </c>
      <c r="O151" s="10" t="str">
        <f ca="1">IFERROR(INDEX(MAESTRO!O:O,_xludf.AGGREGATE(15,6,ROW(MAESTRO!$B$3:$B$1000)/((MAESTRO!$B$3:$B$1000="ACADEMICOS")*(UPPER(MAESTRO!$L$3:$L$1000)="CONFIRMADO")),ROWS($A$3:A151))),"")</f>
        <v/>
      </c>
      <c r="P151" s="10" t="str">
        <f ca="1">IFERROR(INDEX(MAESTRO!P:P,_xludf.AGGREGATE(15,6,ROW(MAESTRO!$B$3:$B$1000)/((MAESTRO!$B$3:$B$1000="ACADEMICOS")*(UPPER(MAESTRO!$L$3:$L$1000)="CONFIRMADO")),ROWS($A$3:A151))),"")</f>
        <v/>
      </c>
      <c r="Q151" s="10" t="str">
        <f ca="1">IFERROR(INDEX(MAESTRO!Q:Q,_xludf.AGGREGATE(15,6,ROW(MAESTRO!$B$3:$B$1000)/((MAESTRO!$B$3:$B$1000="ACADEMICOS")*(UPPER(MAESTRO!$L$3:$L$1000)="CONFIRMADO")),ROWS($A$3:A151))),"")</f>
        <v/>
      </c>
      <c r="R151" s="10" t="str">
        <f ca="1">IFERROR(INDEX(MAESTRO!R:R,_xludf.AGGREGATE(15,6,ROW(MAESTRO!$B$3:$B$1000)/((MAESTRO!$B$3:$B$1000="ACADEMICOS")*(UPPER(MAESTRO!$L$3:$L$1000)="CONFIRMADO")),ROWS($A$3:A151))),"")</f>
        <v/>
      </c>
      <c r="S151" s="10" t="str">
        <f ca="1">IFERROR(INDEX(MAESTRO!S:S,_xludf.AGGREGATE(15,6,ROW(MAESTRO!$B$3:$B$1000)/((MAESTRO!$B$3:$B$1000="ACADEMICOS")*(UPPER(MAESTRO!$L$3:$L$1000)="CONFIRMADO")),ROWS($A$3:A151))),"")</f>
        <v/>
      </c>
      <c r="T151" s="10" t="str">
        <f ca="1">IFERROR(INDEX(MAESTRO!T:T,_xludf.AGGREGATE(15,6,ROW(MAESTRO!$B$3:$B$1000)/((MAESTRO!$B$3:$B$1000="ACADEMICOS")*(UPPER(MAESTRO!$L$3:$L$1000)="CONFIRMADO")),ROWS($A$3:A151))),"")</f>
        <v/>
      </c>
      <c r="U151" s="10" t="str">
        <f ca="1">IFERROR(INDEX(MAESTRO!U:U,_xludf.AGGREGATE(15,6,ROW(MAESTRO!$B$3:$B$1000)/((MAESTRO!$B$3:$B$1000="ACADEMICOS")*(UPPER(MAESTRO!$L$3:$L$1000)="CONFIRMADO")),ROWS($A$3:A151))),"")</f>
        <v/>
      </c>
      <c r="V151" s="10" t="str">
        <f ca="1">IFERROR(INDEX(MAESTRO!V:V,_xludf.AGGREGATE(15,6,ROW(MAESTRO!$B$3:$B$1000)/((MAESTRO!$B$3:$B$1000="ACADEMICOS")*(UPPER(MAESTRO!$L$3:$L$1000)="CONFIRMADO")),ROWS($A$3:A151))),"")</f>
        <v/>
      </c>
      <c r="W151" s="10" t="str">
        <f ca="1">IFERROR(INDEX(MAESTRO!W:W,_xludf.AGGREGATE(15,6,ROW(MAESTRO!$B$3:$B$1000)/((MAESTRO!$B$3:$B$1000="ACADEMICOS")*(UPPER(MAESTRO!$L$3:$L$1000)="CONFIRMADO")),ROWS($A$3:A151))),"")</f>
        <v/>
      </c>
      <c r="X151" s="10" t="str">
        <f ca="1">IFERROR(INDEX(MAESTRO!X:X,_xludf.AGGREGATE(15,6,ROW(MAESTRO!$B$3:$B$1000)/((MAESTRO!$B$3:$B$1000="ACADEMICOS")*(UPPER(MAESTRO!$L$3:$L$1000)="CONFIRMADO")),ROWS($A$3:A151))),"")</f>
        <v/>
      </c>
    </row>
    <row r="152" spans="1:24" ht="22.05" customHeight="1">
      <c r="A152" s="21" t="str">
        <f ca="1">IFERROR(INDEX(MAESTRO!A:A,_xludf.AGGREGATE(15,6,ROW(MAESTRO!$B$3:$B$1000)/((MAESTRO!$B$3:$B$1000="ACADEMICOS")*(UPPER(MAESTRO!$L$3:$L$1000)="CONFIRMADO")),ROWS($A$3:A152))),"")</f>
        <v/>
      </c>
      <c r="B152" s="21" t="str">
        <f ca="1">IFERROR(INDEX(MAESTRO!B:B,_xludf.AGGREGATE(15,6,ROW(MAESTRO!$B$3:$B$1000)/((MAESTRO!$B$3:$B$1000="ACADEMICOS")*(UPPER(MAESTRO!$L$3:$L$1000)="CONFIRMADO")),ROWS($A$3:A152))),"")</f>
        <v/>
      </c>
      <c r="C152" s="21" t="str">
        <f ca="1">IFERROR(INDEX(MAESTRO!C:C,_xludf.AGGREGATE(15,6,ROW(MAESTRO!$B$3:$B$1000)/((MAESTRO!$B$3:$B$1000="ACADEMICOS")*(UPPER(MAESTRO!$L$3:$L$1000)="CONFIRMADO")),ROWS($A$3:A152))),"")</f>
        <v/>
      </c>
      <c r="D152" s="21" t="str">
        <f ca="1">IFERROR(INDEX(MAESTRO!D:D,_xludf.AGGREGATE(15,6,ROW(MAESTRO!$B$3:$B$1000)/((MAESTRO!$B$3:$B$1000="ACADEMICOS")*(UPPER(MAESTRO!$L$3:$L$1000)="CONFIRMADO")),ROWS($A$3:A152))),"")</f>
        <v/>
      </c>
      <c r="E152" s="21" t="str">
        <f ca="1">IFERROR(INDEX(MAESTRO!E:E,_xludf.AGGREGATE(15,6,ROW(MAESTRO!$B$3:$B$1000)/((MAESTRO!$B$3:$B$1000="ACADEMICOS")*(UPPER(MAESTRO!$L$3:$L$1000)="CONFIRMADO")),ROWS($A$3:A152))),"")</f>
        <v/>
      </c>
      <c r="F152" s="21" t="str">
        <f ca="1">IFERROR(INDEX(MAESTRO!F:F,_xludf.AGGREGATE(15,6,ROW(MAESTRO!$B$3:$B$1000)/((MAESTRO!$B$3:$B$1000="ACADEMICOS")*(UPPER(MAESTRO!$L$3:$L$1000)="CONFIRMADO")),ROWS($A$3:A152))),"")</f>
        <v/>
      </c>
      <c r="G152" s="21" t="str">
        <f ca="1">IFERROR(INDEX(MAESTRO!G:G,_xludf.AGGREGATE(15,6,ROW(MAESTRO!$B$3:$B$1000)/((MAESTRO!$B$3:$B$1000="ACADEMICOS")*(UPPER(MAESTRO!$L$3:$L$1000)="CONFIRMADO")),ROWS($A$3:A152))),"")</f>
        <v/>
      </c>
      <c r="H152" s="21" t="str">
        <f ca="1">IFERROR(INDEX(MAESTRO!H:H,_xludf.AGGREGATE(15,6,ROW(MAESTRO!$B$3:$B$1000)/((MAESTRO!$B$3:$B$1000="ACADEMICOS")*(UPPER(MAESTRO!$L$3:$L$1000)="CONFIRMADO")),ROWS($A$3:A152))),"")</f>
        <v/>
      </c>
      <c r="I152" s="21" t="str">
        <f ca="1">IFERROR(INDEX(MAESTRO!I:I,_xludf.AGGREGATE(15,6,ROW(MAESTRO!$B$3:$B$1000)/((MAESTRO!$B$3:$B$1000="ACADEMICOS")*(UPPER(MAESTRO!$L$3:$L$1000)="CONFIRMADO")),ROWS($A$3:A152))),"")</f>
        <v/>
      </c>
      <c r="J152" s="21" t="str">
        <f ca="1">IFERROR(INDEX(MAESTRO!J:J,_xludf.AGGREGATE(15,6,ROW(MAESTRO!$B$3:$B$1000)/((MAESTRO!$B$3:$B$1000="ACADEMICOS")*(UPPER(MAESTRO!$L$3:$L$1000)="CONFIRMADO")),ROWS($A$3:A152))),"")</f>
        <v/>
      </c>
      <c r="K152" s="21" t="str">
        <f ca="1">IFERROR(INDEX(MAESTRO!K:K,_xludf.AGGREGATE(15,6,ROW(MAESTRO!$B$3:$B$1000)/((MAESTRO!$B$3:$B$1000="ACADEMICOS")*(UPPER(MAESTRO!$L$3:$L$1000)="CONFIRMADO")),ROWS($A$3:A152))),"")</f>
        <v/>
      </c>
      <c r="L152" s="21" t="str">
        <f ca="1">IFERROR(INDEX(MAESTRO!L:L,_xludf.AGGREGATE(15,6,ROW(MAESTRO!$B$3:$B$1000)/((MAESTRO!$B$3:$B$1000="ACADEMICOS")*(UPPER(MAESTRO!$L$3:$L$1000)="CONFIRMADO")),ROWS($A$3:A152))),"")</f>
        <v/>
      </c>
      <c r="M152" s="21" t="str">
        <f ca="1">IFERROR(INDEX(MAESTRO!M:M,_xludf.AGGREGATE(15,6,ROW(MAESTRO!$B$3:$B$1000)/((MAESTRO!$B$3:$B$1000="ACADEMICOS")*(UPPER(MAESTRO!$L$3:$L$1000)="CONFIRMADO")),ROWS($A$3:A152))),"")</f>
        <v/>
      </c>
      <c r="N152" s="21" t="str">
        <f ca="1">IFERROR(INDEX(MAESTRO!N:N,_xludf.AGGREGATE(15,6,ROW(MAESTRO!$B$3:$B$1000)/((MAESTRO!$B$3:$B$1000="ACADEMICOS")*(UPPER(MAESTRO!$L$3:$L$1000)="CONFIRMADO")),ROWS($A$3:A152))),"")</f>
        <v/>
      </c>
      <c r="O152" s="21" t="str">
        <f ca="1">IFERROR(INDEX(MAESTRO!O:O,_xludf.AGGREGATE(15,6,ROW(MAESTRO!$B$3:$B$1000)/((MAESTRO!$B$3:$B$1000="ACADEMICOS")*(UPPER(MAESTRO!$L$3:$L$1000)="CONFIRMADO")),ROWS($A$3:A152))),"")</f>
        <v/>
      </c>
      <c r="P152" s="21" t="str">
        <f ca="1">IFERROR(INDEX(MAESTRO!P:P,_xludf.AGGREGATE(15,6,ROW(MAESTRO!$B$3:$B$1000)/((MAESTRO!$B$3:$B$1000="ACADEMICOS")*(UPPER(MAESTRO!$L$3:$L$1000)="CONFIRMADO")),ROWS($A$3:A152))),"")</f>
        <v/>
      </c>
      <c r="Q152" s="21" t="str">
        <f ca="1">IFERROR(INDEX(MAESTRO!Q:Q,_xludf.AGGREGATE(15,6,ROW(MAESTRO!$B$3:$B$1000)/((MAESTRO!$B$3:$B$1000="ACADEMICOS")*(UPPER(MAESTRO!$L$3:$L$1000)="CONFIRMADO")),ROWS($A$3:A152))),"")</f>
        <v/>
      </c>
      <c r="R152" s="21" t="str">
        <f ca="1">IFERROR(INDEX(MAESTRO!R:R,_xludf.AGGREGATE(15,6,ROW(MAESTRO!$B$3:$B$1000)/((MAESTRO!$B$3:$B$1000="ACADEMICOS")*(UPPER(MAESTRO!$L$3:$L$1000)="CONFIRMADO")),ROWS($A$3:A152))),"")</f>
        <v/>
      </c>
      <c r="S152" s="21" t="str">
        <f ca="1">IFERROR(INDEX(MAESTRO!S:S,_xludf.AGGREGATE(15,6,ROW(MAESTRO!$B$3:$B$1000)/((MAESTRO!$B$3:$B$1000="ACADEMICOS")*(UPPER(MAESTRO!$L$3:$L$1000)="CONFIRMADO")),ROWS($A$3:A152))),"")</f>
        <v/>
      </c>
      <c r="T152" s="21" t="str">
        <f ca="1">IFERROR(INDEX(MAESTRO!T:T,_xludf.AGGREGATE(15,6,ROW(MAESTRO!$B$3:$B$1000)/((MAESTRO!$B$3:$B$1000="ACADEMICOS")*(UPPER(MAESTRO!$L$3:$L$1000)="CONFIRMADO")),ROWS($A$3:A152))),"")</f>
        <v/>
      </c>
      <c r="U152" s="21" t="str">
        <f ca="1">IFERROR(INDEX(MAESTRO!U:U,_xludf.AGGREGATE(15,6,ROW(MAESTRO!$B$3:$B$1000)/((MAESTRO!$B$3:$B$1000="ACADEMICOS")*(UPPER(MAESTRO!$L$3:$L$1000)="CONFIRMADO")),ROWS($A$3:A152))),"")</f>
        <v/>
      </c>
      <c r="V152" s="21" t="str">
        <f ca="1">IFERROR(INDEX(MAESTRO!V:V,_xludf.AGGREGATE(15,6,ROW(MAESTRO!$B$3:$B$1000)/((MAESTRO!$B$3:$B$1000="ACADEMICOS")*(UPPER(MAESTRO!$L$3:$L$1000)="CONFIRMADO")),ROWS($A$3:A152))),"")</f>
        <v/>
      </c>
      <c r="W152" s="21" t="str">
        <f ca="1">IFERROR(INDEX(MAESTRO!W:W,_xludf.AGGREGATE(15,6,ROW(MAESTRO!$B$3:$B$1000)/((MAESTRO!$B$3:$B$1000="ACADEMICOS")*(UPPER(MAESTRO!$L$3:$L$1000)="CONFIRMADO")),ROWS($A$3:A152))),"")</f>
        <v/>
      </c>
      <c r="X152" s="21" t="str">
        <f ca="1">IFERROR(INDEX(MAESTRO!X:X,_xludf.AGGREGATE(15,6,ROW(MAESTRO!$B$3:$B$1000)/((MAESTRO!$B$3:$B$1000="ACADEMICOS")*(UPPER(MAESTRO!$L$3:$L$1000)="CONFIRMADO")),ROWS($A$3:A152))),"")</f>
        <v/>
      </c>
    </row>
    <row r="153" spans="1:24" ht="22.05" customHeight="1">
      <c r="A153" s="10" t="str">
        <f ca="1">IFERROR(INDEX(MAESTRO!A:A,_xludf.AGGREGATE(15,6,ROW(MAESTRO!$B$3:$B$1000)/((MAESTRO!$B$3:$B$1000="ACADEMICOS")*(UPPER(MAESTRO!$L$3:$L$1000)="CONFIRMADO")),ROWS($A$3:A153))),"")</f>
        <v/>
      </c>
      <c r="B153" s="10" t="str">
        <f ca="1">IFERROR(INDEX(MAESTRO!B:B,_xludf.AGGREGATE(15,6,ROW(MAESTRO!$B$3:$B$1000)/((MAESTRO!$B$3:$B$1000="ACADEMICOS")*(UPPER(MAESTRO!$L$3:$L$1000)="CONFIRMADO")),ROWS($A$3:A153))),"")</f>
        <v/>
      </c>
      <c r="C153" s="10" t="str">
        <f ca="1">IFERROR(INDEX(MAESTRO!C:C,_xludf.AGGREGATE(15,6,ROW(MAESTRO!$B$3:$B$1000)/((MAESTRO!$B$3:$B$1000="ACADEMICOS")*(UPPER(MAESTRO!$L$3:$L$1000)="CONFIRMADO")),ROWS($A$3:A153))),"")</f>
        <v/>
      </c>
      <c r="D153" s="10" t="str">
        <f ca="1">IFERROR(INDEX(MAESTRO!D:D,_xludf.AGGREGATE(15,6,ROW(MAESTRO!$B$3:$B$1000)/((MAESTRO!$B$3:$B$1000="ACADEMICOS")*(UPPER(MAESTRO!$L$3:$L$1000)="CONFIRMADO")),ROWS($A$3:A153))),"")</f>
        <v/>
      </c>
      <c r="E153" s="10" t="str">
        <f ca="1">IFERROR(INDEX(MAESTRO!E:E,_xludf.AGGREGATE(15,6,ROW(MAESTRO!$B$3:$B$1000)/((MAESTRO!$B$3:$B$1000="ACADEMICOS")*(UPPER(MAESTRO!$L$3:$L$1000)="CONFIRMADO")),ROWS($A$3:A153))),"")</f>
        <v/>
      </c>
      <c r="F153" s="10" t="str">
        <f ca="1">IFERROR(INDEX(MAESTRO!F:F,_xludf.AGGREGATE(15,6,ROW(MAESTRO!$B$3:$B$1000)/((MAESTRO!$B$3:$B$1000="ACADEMICOS")*(UPPER(MAESTRO!$L$3:$L$1000)="CONFIRMADO")),ROWS($A$3:A153))),"")</f>
        <v/>
      </c>
      <c r="G153" s="10" t="str">
        <f ca="1">IFERROR(INDEX(MAESTRO!G:G,_xludf.AGGREGATE(15,6,ROW(MAESTRO!$B$3:$B$1000)/((MAESTRO!$B$3:$B$1000="ACADEMICOS")*(UPPER(MAESTRO!$L$3:$L$1000)="CONFIRMADO")),ROWS($A$3:A153))),"")</f>
        <v/>
      </c>
      <c r="H153" s="10" t="str">
        <f ca="1">IFERROR(INDEX(MAESTRO!H:H,_xludf.AGGREGATE(15,6,ROW(MAESTRO!$B$3:$B$1000)/((MAESTRO!$B$3:$B$1000="ACADEMICOS")*(UPPER(MAESTRO!$L$3:$L$1000)="CONFIRMADO")),ROWS($A$3:A153))),"")</f>
        <v/>
      </c>
      <c r="I153" s="10" t="str">
        <f ca="1">IFERROR(INDEX(MAESTRO!I:I,_xludf.AGGREGATE(15,6,ROW(MAESTRO!$B$3:$B$1000)/((MAESTRO!$B$3:$B$1000="ACADEMICOS")*(UPPER(MAESTRO!$L$3:$L$1000)="CONFIRMADO")),ROWS($A$3:A153))),"")</f>
        <v/>
      </c>
      <c r="J153" s="10" t="str">
        <f ca="1">IFERROR(INDEX(MAESTRO!J:J,_xludf.AGGREGATE(15,6,ROW(MAESTRO!$B$3:$B$1000)/((MAESTRO!$B$3:$B$1000="ACADEMICOS")*(UPPER(MAESTRO!$L$3:$L$1000)="CONFIRMADO")),ROWS($A$3:A153))),"")</f>
        <v/>
      </c>
      <c r="K153" s="10" t="str">
        <f ca="1">IFERROR(INDEX(MAESTRO!K:K,_xludf.AGGREGATE(15,6,ROW(MAESTRO!$B$3:$B$1000)/((MAESTRO!$B$3:$B$1000="ACADEMICOS")*(UPPER(MAESTRO!$L$3:$L$1000)="CONFIRMADO")),ROWS($A$3:A153))),"")</f>
        <v/>
      </c>
      <c r="L153" s="10" t="str">
        <f ca="1">IFERROR(INDEX(MAESTRO!L:L,_xludf.AGGREGATE(15,6,ROW(MAESTRO!$B$3:$B$1000)/((MAESTRO!$B$3:$B$1000="ACADEMICOS")*(UPPER(MAESTRO!$L$3:$L$1000)="CONFIRMADO")),ROWS($A$3:A153))),"")</f>
        <v/>
      </c>
      <c r="M153" s="10" t="str">
        <f ca="1">IFERROR(INDEX(MAESTRO!M:M,_xludf.AGGREGATE(15,6,ROW(MAESTRO!$B$3:$B$1000)/((MAESTRO!$B$3:$B$1000="ACADEMICOS")*(UPPER(MAESTRO!$L$3:$L$1000)="CONFIRMADO")),ROWS($A$3:A153))),"")</f>
        <v/>
      </c>
      <c r="N153" s="10" t="str">
        <f ca="1">IFERROR(INDEX(MAESTRO!N:N,_xludf.AGGREGATE(15,6,ROW(MAESTRO!$B$3:$B$1000)/((MAESTRO!$B$3:$B$1000="ACADEMICOS")*(UPPER(MAESTRO!$L$3:$L$1000)="CONFIRMADO")),ROWS($A$3:A153))),"")</f>
        <v/>
      </c>
      <c r="O153" s="10" t="str">
        <f ca="1">IFERROR(INDEX(MAESTRO!O:O,_xludf.AGGREGATE(15,6,ROW(MAESTRO!$B$3:$B$1000)/((MAESTRO!$B$3:$B$1000="ACADEMICOS")*(UPPER(MAESTRO!$L$3:$L$1000)="CONFIRMADO")),ROWS($A$3:A153))),"")</f>
        <v/>
      </c>
      <c r="P153" s="10" t="str">
        <f ca="1">IFERROR(INDEX(MAESTRO!P:P,_xludf.AGGREGATE(15,6,ROW(MAESTRO!$B$3:$B$1000)/((MAESTRO!$B$3:$B$1000="ACADEMICOS")*(UPPER(MAESTRO!$L$3:$L$1000)="CONFIRMADO")),ROWS($A$3:A153))),"")</f>
        <v/>
      </c>
      <c r="Q153" s="10" t="str">
        <f ca="1">IFERROR(INDEX(MAESTRO!Q:Q,_xludf.AGGREGATE(15,6,ROW(MAESTRO!$B$3:$B$1000)/((MAESTRO!$B$3:$B$1000="ACADEMICOS")*(UPPER(MAESTRO!$L$3:$L$1000)="CONFIRMADO")),ROWS($A$3:A153))),"")</f>
        <v/>
      </c>
      <c r="R153" s="10" t="str">
        <f ca="1">IFERROR(INDEX(MAESTRO!R:R,_xludf.AGGREGATE(15,6,ROW(MAESTRO!$B$3:$B$1000)/((MAESTRO!$B$3:$B$1000="ACADEMICOS")*(UPPER(MAESTRO!$L$3:$L$1000)="CONFIRMADO")),ROWS($A$3:A153))),"")</f>
        <v/>
      </c>
      <c r="S153" s="10" t="str">
        <f ca="1">IFERROR(INDEX(MAESTRO!S:S,_xludf.AGGREGATE(15,6,ROW(MAESTRO!$B$3:$B$1000)/((MAESTRO!$B$3:$B$1000="ACADEMICOS")*(UPPER(MAESTRO!$L$3:$L$1000)="CONFIRMADO")),ROWS($A$3:A153))),"")</f>
        <v/>
      </c>
      <c r="T153" s="10" t="str">
        <f ca="1">IFERROR(INDEX(MAESTRO!T:T,_xludf.AGGREGATE(15,6,ROW(MAESTRO!$B$3:$B$1000)/((MAESTRO!$B$3:$B$1000="ACADEMICOS")*(UPPER(MAESTRO!$L$3:$L$1000)="CONFIRMADO")),ROWS($A$3:A153))),"")</f>
        <v/>
      </c>
      <c r="U153" s="10" t="str">
        <f ca="1">IFERROR(INDEX(MAESTRO!U:U,_xludf.AGGREGATE(15,6,ROW(MAESTRO!$B$3:$B$1000)/((MAESTRO!$B$3:$B$1000="ACADEMICOS")*(UPPER(MAESTRO!$L$3:$L$1000)="CONFIRMADO")),ROWS($A$3:A153))),"")</f>
        <v/>
      </c>
      <c r="V153" s="10" t="str">
        <f ca="1">IFERROR(INDEX(MAESTRO!V:V,_xludf.AGGREGATE(15,6,ROW(MAESTRO!$B$3:$B$1000)/((MAESTRO!$B$3:$B$1000="ACADEMICOS")*(UPPER(MAESTRO!$L$3:$L$1000)="CONFIRMADO")),ROWS($A$3:A153))),"")</f>
        <v/>
      </c>
      <c r="W153" s="10" t="str">
        <f ca="1">IFERROR(INDEX(MAESTRO!W:W,_xludf.AGGREGATE(15,6,ROW(MAESTRO!$B$3:$B$1000)/((MAESTRO!$B$3:$B$1000="ACADEMICOS")*(UPPER(MAESTRO!$L$3:$L$1000)="CONFIRMADO")),ROWS($A$3:A153))),"")</f>
        <v/>
      </c>
      <c r="X153" s="10" t="str">
        <f ca="1">IFERROR(INDEX(MAESTRO!X:X,_xludf.AGGREGATE(15,6,ROW(MAESTRO!$B$3:$B$1000)/((MAESTRO!$B$3:$B$1000="ACADEMICOS")*(UPPER(MAESTRO!$L$3:$L$1000)="CONFIRMADO")),ROWS($A$3:A153))),"")</f>
        <v/>
      </c>
    </row>
    <row r="154" spans="1:24" ht="22.05" customHeight="1">
      <c r="A154" s="21" t="str">
        <f ca="1">IFERROR(INDEX(MAESTRO!A:A,_xludf.AGGREGATE(15,6,ROW(MAESTRO!$B$3:$B$1000)/((MAESTRO!$B$3:$B$1000="ACADEMICOS")*(UPPER(MAESTRO!$L$3:$L$1000)="CONFIRMADO")),ROWS($A$3:A154))),"")</f>
        <v/>
      </c>
      <c r="B154" s="21" t="str">
        <f ca="1">IFERROR(INDEX(MAESTRO!B:B,_xludf.AGGREGATE(15,6,ROW(MAESTRO!$B$3:$B$1000)/((MAESTRO!$B$3:$B$1000="ACADEMICOS")*(UPPER(MAESTRO!$L$3:$L$1000)="CONFIRMADO")),ROWS($A$3:A154))),"")</f>
        <v/>
      </c>
      <c r="C154" s="21" t="str">
        <f ca="1">IFERROR(INDEX(MAESTRO!C:C,_xludf.AGGREGATE(15,6,ROW(MAESTRO!$B$3:$B$1000)/((MAESTRO!$B$3:$B$1000="ACADEMICOS")*(UPPER(MAESTRO!$L$3:$L$1000)="CONFIRMADO")),ROWS($A$3:A154))),"")</f>
        <v/>
      </c>
      <c r="D154" s="21" t="str">
        <f ca="1">IFERROR(INDEX(MAESTRO!D:D,_xludf.AGGREGATE(15,6,ROW(MAESTRO!$B$3:$B$1000)/((MAESTRO!$B$3:$B$1000="ACADEMICOS")*(UPPER(MAESTRO!$L$3:$L$1000)="CONFIRMADO")),ROWS($A$3:A154))),"")</f>
        <v/>
      </c>
      <c r="E154" s="21" t="str">
        <f ca="1">IFERROR(INDEX(MAESTRO!E:E,_xludf.AGGREGATE(15,6,ROW(MAESTRO!$B$3:$B$1000)/((MAESTRO!$B$3:$B$1000="ACADEMICOS")*(UPPER(MAESTRO!$L$3:$L$1000)="CONFIRMADO")),ROWS($A$3:A154))),"")</f>
        <v/>
      </c>
      <c r="F154" s="21" t="str">
        <f ca="1">IFERROR(INDEX(MAESTRO!F:F,_xludf.AGGREGATE(15,6,ROW(MAESTRO!$B$3:$B$1000)/((MAESTRO!$B$3:$B$1000="ACADEMICOS")*(UPPER(MAESTRO!$L$3:$L$1000)="CONFIRMADO")),ROWS($A$3:A154))),"")</f>
        <v/>
      </c>
      <c r="G154" s="21" t="str">
        <f ca="1">IFERROR(INDEX(MAESTRO!G:G,_xludf.AGGREGATE(15,6,ROW(MAESTRO!$B$3:$B$1000)/((MAESTRO!$B$3:$B$1000="ACADEMICOS")*(UPPER(MAESTRO!$L$3:$L$1000)="CONFIRMADO")),ROWS($A$3:A154))),"")</f>
        <v/>
      </c>
      <c r="H154" s="21" t="str">
        <f ca="1">IFERROR(INDEX(MAESTRO!H:H,_xludf.AGGREGATE(15,6,ROW(MAESTRO!$B$3:$B$1000)/((MAESTRO!$B$3:$B$1000="ACADEMICOS")*(UPPER(MAESTRO!$L$3:$L$1000)="CONFIRMADO")),ROWS($A$3:A154))),"")</f>
        <v/>
      </c>
      <c r="I154" s="21" t="str">
        <f ca="1">IFERROR(INDEX(MAESTRO!I:I,_xludf.AGGREGATE(15,6,ROW(MAESTRO!$B$3:$B$1000)/((MAESTRO!$B$3:$B$1000="ACADEMICOS")*(UPPER(MAESTRO!$L$3:$L$1000)="CONFIRMADO")),ROWS($A$3:A154))),"")</f>
        <v/>
      </c>
      <c r="J154" s="21" t="str">
        <f ca="1">IFERROR(INDEX(MAESTRO!J:J,_xludf.AGGREGATE(15,6,ROW(MAESTRO!$B$3:$B$1000)/((MAESTRO!$B$3:$B$1000="ACADEMICOS")*(UPPER(MAESTRO!$L$3:$L$1000)="CONFIRMADO")),ROWS($A$3:A154))),"")</f>
        <v/>
      </c>
      <c r="K154" s="21" t="str">
        <f ca="1">IFERROR(INDEX(MAESTRO!K:K,_xludf.AGGREGATE(15,6,ROW(MAESTRO!$B$3:$B$1000)/((MAESTRO!$B$3:$B$1000="ACADEMICOS")*(UPPER(MAESTRO!$L$3:$L$1000)="CONFIRMADO")),ROWS($A$3:A154))),"")</f>
        <v/>
      </c>
      <c r="L154" s="21" t="str">
        <f ca="1">IFERROR(INDEX(MAESTRO!L:L,_xludf.AGGREGATE(15,6,ROW(MAESTRO!$B$3:$B$1000)/((MAESTRO!$B$3:$B$1000="ACADEMICOS")*(UPPER(MAESTRO!$L$3:$L$1000)="CONFIRMADO")),ROWS($A$3:A154))),"")</f>
        <v/>
      </c>
      <c r="M154" s="21" t="str">
        <f ca="1">IFERROR(INDEX(MAESTRO!M:M,_xludf.AGGREGATE(15,6,ROW(MAESTRO!$B$3:$B$1000)/((MAESTRO!$B$3:$B$1000="ACADEMICOS")*(UPPER(MAESTRO!$L$3:$L$1000)="CONFIRMADO")),ROWS($A$3:A154))),"")</f>
        <v/>
      </c>
      <c r="N154" s="21" t="str">
        <f ca="1">IFERROR(INDEX(MAESTRO!N:N,_xludf.AGGREGATE(15,6,ROW(MAESTRO!$B$3:$B$1000)/((MAESTRO!$B$3:$B$1000="ACADEMICOS")*(UPPER(MAESTRO!$L$3:$L$1000)="CONFIRMADO")),ROWS($A$3:A154))),"")</f>
        <v/>
      </c>
      <c r="O154" s="21" t="str">
        <f ca="1">IFERROR(INDEX(MAESTRO!O:O,_xludf.AGGREGATE(15,6,ROW(MAESTRO!$B$3:$B$1000)/((MAESTRO!$B$3:$B$1000="ACADEMICOS")*(UPPER(MAESTRO!$L$3:$L$1000)="CONFIRMADO")),ROWS($A$3:A154))),"")</f>
        <v/>
      </c>
      <c r="P154" s="21" t="str">
        <f ca="1">IFERROR(INDEX(MAESTRO!P:P,_xludf.AGGREGATE(15,6,ROW(MAESTRO!$B$3:$B$1000)/((MAESTRO!$B$3:$B$1000="ACADEMICOS")*(UPPER(MAESTRO!$L$3:$L$1000)="CONFIRMADO")),ROWS($A$3:A154))),"")</f>
        <v/>
      </c>
      <c r="Q154" s="21" t="str">
        <f ca="1">IFERROR(INDEX(MAESTRO!Q:Q,_xludf.AGGREGATE(15,6,ROW(MAESTRO!$B$3:$B$1000)/((MAESTRO!$B$3:$B$1000="ACADEMICOS")*(UPPER(MAESTRO!$L$3:$L$1000)="CONFIRMADO")),ROWS($A$3:A154))),"")</f>
        <v/>
      </c>
      <c r="R154" s="21" t="str">
        <f ca="1">IFERROR(INDEX(MAESTRO!R:R,_xludf.AGGREGATE(15,6,ROW(MAESTRO!$B$3:$B$1000)/((MAESTRO!$B$3:$B$1000="ACADEMICOS")*(UPPER(MAESTRO!$L$3:$L$1000)="CONFIRMADO")),ROWS($A$3:A154))),"")</f>
        <v/>
      </c>
      <c r="S154" s="21" t="str">
        <f ca="1">IFERROR(INDEX(MAESTRO!S:S,_xludf.AGGREGATE(15,6,ROW(MAESTRO!$B$3:$B$1000)/((MAESTRO!$B$3:$B$1000="ACADEMICOS")*(UPPER(MAESTRO!$L$3:$L$1000)="CONFIRMADO")),ROWS($A$3:A154))),"")</f>
        <v/>
      </c>
      <c r="T154" s="21" t="str">
        <f ca="1">IFERROR(INDEX(MAESTRO!T:T,_xludf.AGGREGATE(15,6,ROW(MAESTRO!$B$3:$B$1000)/((MAESTRO!$B$3:$B$1000="ACADEMICOS")*(UPPER(MAESTRO!$L$3:$L$1000)="CONFIRMADO")),ROWS($A$3:A154))),"")</f>
        <v/>
      </c>
      <c r="U154" s="21" t="str">
        <f ca="1">IFERROR(INDEX(MAESTRO!U:U,_xludf.AGGREGATE(15,6,ROW(MAESTRO!$B$3:$B$1000)/((MAESTRO!$B$3:$B$1000="ACADEMICOS")*(UPPER(MAESTRO!$L$3:$L$1000)="CONFIRMADO")),ROWS($A$3:A154))),"")</f>
        <v/>
      </c>
      <c r="V154" s="21" t="str">
        <f ca="1">IFERROR(INDEX(MAESTRO!V:V,_xludf.AGGREGATE(15,6,ROW(MAESTRO!$B$3:$B$1000)/((MAESTRO!$B$3:$B$1000="ACADEMICOS")*(UPPER(MAESTRO!$L$3:$L$1000)="CONFIRMADO")),ROWS($A$3:A154))),"")</f>
        <v/>
      </c>
      <c r="W154" s="21" t="str">
        <f ca="1">IFERROR(INDEX(MAESTRO!W:W,_xludf.AGGREGATE(15,6,ROW(MAESTRO!$B$3:$B$1000)/((MAESTRO!$B$3:$B$1000="ACADEMICOS")*(UPPER(MAESTRO!$L$3:$L$1000)="CONFIRMADO")),ROWS($A$3:A154))),"")</f>
        <v/>
      </c>
      <c r="X154" s="21" t="str">
        <f ca="1">IFERROR(INDEX(MAESTRO!X:X,_xludf.AGGREGATE(15,6,ROW(MAESTRO!$B$3:$B$1000)/((MAESTRO!$B$3:$B$1000="ACADEMICOS")*(UPPER(MAESTRO!$L$3:$L$1000)="CONFIRMADO")),ROWS($A$3:A154))),"")</f>
        <v/>
      </c>
    </row>
    <row r="155" spans="1:24" ht="22.05" customHeight="1">
      <c r="A155" s="10" t="str">
        <f ca="1">IFERROR(INDEX(MAESTRO!A:A,_xludf.AGGREGATE(15,6,ROW(MAESTRO!$B$3:$B$1000)/((MAESTRO!$B$3:$B$1000="ACADEMICOS")*(UPPER(MAESTRO!$L$3:$L$1000)="CONFIRMADO")),ROWS($A$3:A155))),"")</f>
        <v/>
      </c>
      <c r="B155" s="10" t="str">
        <f ca="1">IFERROR(INDEX(MAESTRO!B:B,_xludf.AGGREGATE(15,6,ROW(MAESTRO!$B$3:$B$1000)/((MAESTRO!$B$3:$B$1000="ACADEMICOS")*(UPPER(MAESTRO!$L$3:$L$1000)="CONFIRMADO")),ROWS($A$3:A155))),"")</f>
        <v/>
      </c>
      <c r="C155" s="10" t="str">
        <f ca="1">IFERROR(INDEX(MAESTRO!C:C,_xludf.AGGREGATE(15,6,ROW(MAESTRO!$B$3:$B$1000)/((MAESTRO!$B$3:$B$1000="ACADEMICOS")*(UPPER(MAESTRO!$L$3:$L$1000)="CONFIRMADO")),ROWS($A$3:A155))),"")</f>
        <v/>
      </c>
      <c r="D155" s="10" t="str">
        <f ca="1">IFERROR(INDEX(MAESTRO!D:D,_xludf.AGGREGATE(15,6,ROW(MAESTRO!$B$3:$B$1000)/((MAESTRO!$B$3:$B$1000="ACADEMICOS")*(UPPER(MAESTRO!$L$3:$L$1000)="CONFIRMADO")),ROWS($A$3:A155))),"")</f>
        <v/>
      </c>
      <c r="E155" s="10" t="str">
        <f ca="1">IFERROR(INDEX(MAESTRO!E:E,_xludf.AGGREGATE(15,6,ROW(MAESTRO!$B$3:$B$1000)/((MAESTRO!$B$3:$B$1000="ACADEMICOS")*(UPPER(MAESTRO!$L$3:$L$1000)="CONFIRMADO")),ROWS($A$3:A155))),"")</f>
        <v/>
      </c>
      <c r="F155" s="10" t="str">
        <f ca="1">IFERROR(INDEX(MAESTRO!F:F,_xludf.AGGREGATE(15,6,ROW(MAESTRO!$B$3:$B$1000)/((MAESTRO!$B$3:$B$1000="ACADEMICOS")*(UPPER(MAESTRO!$L$3:$L$1000)="CONFIRMADO")),ROWS($A$3:A155))),"")</f>
        <v/>
      </c>
      <c r="G155" s="10" t="str">
        <f ca="1">IFERROR(INDEX(MAESTRO!G:G,_xludf.AGGREGATE(15,6,ROW(MAESTRO!$B$3:$B$1000)/((MAESTRO!$B$3:$B$1000="ACADEMICOS")*(UPPER(MAESTRO!$L$3:$L$1000)="CONFIRMADO")),ROWS($A$3:A155))),"")</f>
        <v/>
      </c>
      <c r="H155" s="10" t="str">
        <f ca="1">IFERROR(INDEX(MAESTRO!H:H,_xludf.AGGREGATE(15,6,ROW(MAESTRO!$B$3:$B$1000)/((MAESTRO!$B$3:$B$1000="ACADEMICOS")*(UPPER(MAESTRO!$L$3:$L$1000)="CONFIRMADO")),ROWS($A$3:A155))),"")</f>
        <v/>
      </c>
      <c r="I155" s="10" t="str">
        <f ca="1">IFERROR(INDEX(MAESTRO!I:I,_xludf.AGGREGATE(15,6,ROW(MAESTRO!$B$3:$B$1000)/((MAESTRO!$B$3:$B$1000="ACADEMICOS")*(UPPER(MAESTRO!$L$3:$L$1000)="CONFIRMADO")),ROWS($A$3:A155))),"")</f>
        <v/>
      </c>
      <c r="J155" s="10" t="str">
        <f ca="1">IFERROR(INDEX(MAESTRO!J:J,_xludf.AGGREGATE(15,6,ROW(MAESTRO!$B$3:$B$1000)/((MAESTRO!$B$3:$B$1000="ACADEMICOS")*(UPPER(MAESTRO!$L$3:$L$1000)="CONFIRMADO")),ROWS($A$3:A155))),"")</f>
        <v/>
      </c>
      <c r="K155" s="10" t="str">
        <f ca="1">IFERROR(INDEX(MAESTRO!K:K,_xludf.AGGREGATE(15,6,ROW(MAESTRO!$B$3:$B$1000)/((MAESTRO!$B$3:$B$1000="ACADEMICOS")*(UPPER(MAESTRO!$L$3:$L$1000)="CONFIRMADO")),ROWS($A$3:A155))),"")</f>
        <v/>
      </c>
      <c r="L155" s="10" t="str">
        <f ca="1">IFERROR(INDEX(MAESTRO!L:L,_xludf.AGGREGATE(15,6,ROW(MAESTRO!$B$3:$B$1000)/((MAESTRO!$B$3:$B$1000="ACADEMICOS")*(UPPER(MAESTRO!$L$3:$L$1000)="CONFIRMADO")),ROWS($A$3:A155))),"")</f>
        <v/>
      </c>
      <c r="M155" s="10" t="str">
        <f ca="1">IFERROR(INDEX(MAESTRO!M:M,_xludf.AGGREGATE(15,6,ROW(MAESTRO!$B$3:$B$1000)/((MAESTRO!$B$3:$B$1000="ACADEMICOS")*(UPPER(MAESTRO!$L$3:$L$1000)="CONFIRMADO")),ROWS($A$3:A155))),"")</f>
        <v/>
      </c>
      <c r="N155" s="10" t="str">
        <f ca="1">IFERROR(INDEX(MAESTRO!N:N,_xludf.AGGREGATE(15,6,ROW(MAESTRO!$B$3:$B$1000)/((MAESTRO!$B$3:$B$1000="ACADEMICOS")*(UPPER(MAESTRO!$L$3:$L$1000)="CONFIRMADO")),ROWS($A$3:A155))),"")</f>
        <v/>
      </c>
      <c r="O155" s="10" t="str">
        <f ca="1">IFERROR(INDEX(MAESTRO!O:O,_xludf.AGGREGATE(15,6,ROW(MAESTRO!$B$3:$B$1000)/((MAESTRO!$B$3:$B$1000="ACADEMICOS")*(UPPER(MAESTRO!$L$3:$L$1000)="CONFIRMADO")),ROWS($A$3:A155))),"")</f>
        <v/>
      </c>
      <c r="P155" s="10" t="str">
        <f ca="1">IFERROR(INDEX(MAESTRO!P:P,_xludf.AGGREGATE(15,6,ROW(MAESTRO!$B$3:$B$1000)/((MAESTRO!$B$3:$B$1000="ACADEMICOS")*(UPPER(MAESTRO!$L$3:$L$1000)="CONFIRMADO")),ROWS($A$3:A155))),"")</f>
        <v/>
      </c>
      <c r="Q155" s="10" t="str">
        <f ca="1">IFERROR(INDEX(MAESTRO!Q:Q,_xludf.AGGREGATE(15,6,ROW(MAESTRO!$B$3:$B$1000)/((MAESTRO!$B$3:$B$1000="ACADEMICOS")*(UPPER(MAESTRO!$L$3:$L$1000)="CONFIRMADO")),ROWS($A$3:A155))),"")</f>
        <v/>
      </c>
      <c r="R155" s="10" t="str">
        <f ca="1">IFERROR(INDEX(MAESTRO!R:R,_xludf.AGGREGATE(15,6,ROW(MAESTRO!$B$3:$B$1000)/((MAESTRO!$B$3:$B$1000="ACADEMICOS")*(UPPER(MAESTRO!$L$3:$L$1000)="CONFIRMADO")),ROWS($A$3:A155))),"")</f>
        <v/>
      </c>
      <c r="S155" s="10" t="str">
        <f ca="1">IFERROR(INDEX(MAESTRO!S:S,_xludf.AGGREGATE(15,6,ROW(MAESTRO!$B$3:$B$1000)/((MAESTRO!$B$3:$B$1000="ACADEMICOS")*(UPPER(MAESTRO!$L$3:$L$1000)="CONFIRMADO")),ROWS($A$3:A155))),"")</f>
        <v/>
      </c>
      <c r="T155" s="10" t="str">
        <f ca="1">IFERROR(INDEX(MAESTRO!T:T,_xludf.AGGREGATE(15,6,ROW(MAESTRO!$B$3:$B$1000)/((MAESTRO!$B$3:$B$1000="ACADEMICOS")*(UPPER(MAESTRO!$L$3:$L$1000)="CONFIRMADO")),ROWS($A$3:A155))),"")</f>
        <v/>
      </c>
      <c r="U155" s="10" t="str">
        <f ca="1">IFERROR(INDEX(MAESTRO!U:U,_xludf.AGGREGATE(15,6,ROW(MAESTRO!$B$3:$B$1000)/((MAESTRO!$B$3:$B$1000="ACADEMICOS")*(UPPER(MAESTRO!$L$3:$L$1000)="CONFIRMADO")),ROWS($A$3:A155))),"")</f>
        <v/>
      </c>
      <c r="V155" s="10" t="str">
        <f ca="1">IFERROR(INDEX(MAESTRO!V:V,_xludf.AGGREGATE(15,6,ROW(MAESTRO!$B$3:$B$1000)/((MAESTRO!$B$3:$B$1000="ACADEMICOS")*(UPPER(MAESTRO!$L$3:$L$1000)="CONFIRMADO")),ROWS($A$3:A155))),"")</f>
        <v/>
      </c>
      <c r="W155" s="10" t="str">
        <f ca="1">IFERROR(INDEX(MAESTRO!W:W,_xludf.AGGREGATE(15,6,ROW(MAESTRO!$B$3:$B$1000)/((MAESTRO!$B$3:$B$1000="ACADEMICOS")*(UPPER(MAESTRO!$L$3:$L$1000)="CONFIRMADO")),ROWS($A$3:A155))),"")</f>
        <v/>
      </c>
      <c r="X155" s="10" t="str">
        <f ca="1">IFERROR(INDEX(MAESTRO!X:X,_xludf.AGGREGATE(15,6,ROW(MAESTRO!$B$3:$B$1000)/((MAESTRO!$B$3:$B$1000="ACADEMICOS")*(UPPER(MAESTRO!$L$3:$L$1000)="CONFIRMADO")),ROWS($A$3:A155))),"")</f>
        <v/>
      </c>
    </row>
    <row r="156" spans="1:24" ht="22.05" customHeight="1">
      <c r="A156" s="21" t="str">
        <f ca="1">IFERROR(INDEX(MAESTRO!A:A,_xludf.AGGREGATE(15,6,ROW(MAESTRO!$B$3:$B$1000)/((MAESTRO!$B$3:$B$1000="ACADEMICOS")*(UPPER(MAESTRO!$L$3:$L$1000)="CONFIRMADO")),ROWS($A$3:A156))),"")</f>
        <v/>
      </c>
      <c r="B156" s="21" t="str">
        <f ca="1">IFERROR(INDEX(MAESTRO!B:B,_xludf.AGGREGATE(15,6,ROW(MAESTRO!$B$3:$B$1000)/((MAESTRO!$B$3:$B$1000="ACADEMICOS")*(UPPER(MAESTRO!$L$3:$L$1000)="CONFIRMADO")),ROWS($A$3:A156))),"")</f>
        <v/>
      </c>
      <c r="C156" s="21" t="str">
        <f ca="1">IFERROR(INDEX(MAESTRO!C:C,_xludf.AGGREGATE(15,6,ROW(MAESTRO!$B$3:$B$1000)/((MAESTRO!$B$3:$B$1000="ACADEMICOS")*(UPPER(MAESTRO!$L$3:$L$1000)="CONFIRMADO")),ROWS($A$3:A156))),"")</f>
        <v/>
      </c>
      <c r="D156" s="21" t="str">
        <f ca="1">IFERROR(INDEX(MAESTRO!D:D,_xludf.AGGREGATE(15,6,ROW(MAESTRO!$B$3:$B$1000)/((MAESTRO!$B$3:$B$1000="ACADEMICOS")*(UPPER(MAESTRO!$L$3:$L$1000)="CONFIRMADO")),ROWS($A$3:A156))),"")</f>
        <v/>
      </c>
      <c r="E156" s="21" t="str">
        <f ca="1">IFERROR(INDEX(MAESTRO!E:E,_xludf.AGGREGATE(15,6,ROW(MAESTRO!$B$3:$B$1000)/((MAESTRO!$B$3:$B$1000="ACADEMICOS")*(UPPER(MAESTRO!$L$3:$L$1000)="CONFIRMADO")),ROWS($A$3:A156))),"")</f>
        <v/>
      </c>
      <c r="F156" s="21" t="str">
        <f ca="1">IFERROR(INDEX(MAESTRO!F:F,_xludf.AGGREGATE(15,6,ROW(MAESTRO!$B$3:$B$1000)/((MAESTRO!$B$3:$B$1000="ACADEMICOS")*(UPPER(MAESTRO!$L$3:$L$1000)="CONFIRMADO")),ROWS($A$3:A156))),"")</f>
        <v/>
      </c>
      <c r="G156" s="21" t="str">
        <f ca="1">IFERROR(INDEX(MAESTRO!G:G,_xludf.AGGREGATE(15,6,ROW(MAESTRO!$B$3:$B$1000)/((MAESTRO!$B$3:$B$1000="ACADEMICOS")*(UPPER(MAESTRO!$L$3:$L$1000)="CONFIRMADO")),ROWS($A$3:A156))),"")</f>
        <v/>
      </c>
      <c r="H156" s="21" t="str">
        <f ca="1">IFERROR(INDEX(MAESTRO!H:H,_xludf.AGGREGATE(15,6,ROW(MAESTRO!$B$3:$B$1000)/((MAESTRO!$B$3:$B$1000="ACADEMICOS")*(UPPER(MAESTRO!$L$3:$L$1000)="CONFIRMADO")),ROWS($A$3:A156))),"")</f>
        <v/>
      </c>
      <c r="I156" s="21" t="str">
        <f ca="1">IFERROR(INDEX(MAESTRO!I:I,_xludf.AGGREGATE(15,6,ROW(MAESTRO!$B$3:$B$1000)/((MAESTRO!$B$3:$B$1000="ACADEMICOS")*(UPPER(MAESTRO!$L$3:$L$1000)="CONFIRMADO")),ROWS($A$3:A156))),"")</f>
        <v/>
      </c>
      <c r="J156" s="21" t="str">
        <f ca="1">IFERROR(INDEX(MAESTRO!J:J,_xludf.AGGREGATE(15,6,ROW(MAESTRO!$B$3:$B$1000)/((MAESTRO!$B$3:$B$1000="ACADEMICOS")*(UPPER(MAESTRO!$L$3:$L$1000)="CONFIRMADO")),ROWS($A$3:A156))),"")</f>
        <v/>
      </c>
      <c r="K156" s="21" t="str">
        <f ca="1">IFERROR(INDEX(MAESTRO!K:K,_xludf.AGGREGATE(15,6,ROW(MAESTRO!$B$3:$B$1000)/((MAESTRO!$B$3:$B$1000="ACADEMICOS")*(UPPER(MAESTRO!$L$3:$L$1000)="CONFIRMADO")),ROWS($A$3:A156))),"")</f>
        <v/>
      </c>
      <c r="L156" s="21" t="str">
        <f ca="1">IFERROR(INDEX(MAESTRO!L:L,_xludf.AGGREGATE(15,6,ROW(MAESTRO!$B$3:$B$1000)/((MAESTRO!$B$3:$B$1000="ACADEMICOS")*(UPPER(MAESTRO!$L$3:$L$1000)="CONFIRMADO")),ROWS($A$3:A156))),"")</f>
        <v/>
      </c>
      <c r="M156" s="21" t="str">
        <f ca="1">IFERROR(INDEX(MAESTRO!M:M,_xludf.AGGREGATE(15,6,ROW(MAESTRO!$B$3:$B$1000)/((MAESTRO!$B$3:$B$1000="ACADEMICOS")*(UPPER(MAESTRO!$L$3:$L$1000)="CONFIRMADO")),ROWS($A$3:A156))),"")</f>
        <v/>
      </c>
      <c r="N156" s="21" t="str">
        <f ca="1">IFERROR(INDEX(MAESTRO!N:N,_xludf.AGGREGATE(15,6,ROW(MAESTRO!$B$3:$B$1000)/((MAESTRO!$B$3:$B$1000="ACADEMICOS")*(UPPER(MAESTRO!$L$3:$L$1000)="CONFIRMADO")),ROWS($A$3:A156))),"")</f>
        <v/>
      </c>
      <c r="O156" s="21" t="str">
        <f ca="1">IFERROR(INDEX(MAESTRO!O:O,_xludf.AGGREGATE(15,6,ROW(MAESTRO!$B$3:$B$1000)/((MAESTRO!$B$3:$B$1000="ACADEMICOS")*(UPPER(MAESTRO!$L$3:$L$1000)="CONFIRMADO")),ROWS($A$3:A156))),"")</f>
        <v/>
      </c>
      <c r="P156" s="21" t="str">
        <f ca="1">IFERROR(INDEX(MAESTRO!P:P,_xludf.AGGREGATE(15,6,ROW(MAESTRO!$B$3:$B$1000)/((MAESTRO!$B$3:$B$1000="ACADEMICOS")*(UPPER(MAESTRO!$L$3:$L$1000)="CONFIRMADO")),ROWS($A$3:A156))),"")</f>
        <v/>
      </c>
      <c r="Q156" s="21" t="str">
        <f ca="1">IFERROR(INDEX(MAESTRO!Q:Q,_xludf.AGGREGATE(15,6,ROW(MAESTRO!$B$3:$B$1000)/((MAESTRO!$B$3:$B$1000="ACADEMICOS")*(UPPER(MAESTRO!$L$3:$L$1000)="CONFIRMADO")),ROWS($A$3:A156))),"")</f>
        <v/>
      </c>
      <c r="R156" s="21" t="str">
        <f ca="1">IFERROR(INDEX(MAESTRO!R:R,_xludf.AGGREGATE(15,6,ROW(MAESTRO!$B$3:$B$1000)/((MAESTRO!$B$3:$B$1000="ACADEMICOS")*(UPPER(MAESTRO!$L$3:$L$1000)="CONFIRMADO")),ROWS($A$3:A156))),"")</f>
        <v/>
      </c>
      <c r="S156" s="21" t="str">
        <f ca="1">IFERROR(INDEX(MAESTRO!S:S,_xludf.AGGREGATE(15,6,ROW(MAESTRO!$B$3:$B$1000)/((MAESTRO!$B$3:$B$1000="ACADEMICOS")*(UPPER(MAESTRO!$L$3:$L$1000)="CONFIRMADO")),ROWS($A$3:A156))),"")</f>
        <v/>
      </c>
      <c r="T156" s="21" t="str">
        <f ca="1">IFERROR(INDEX(MAESTRO!T:T,_xludf.AGGREGATE(15,6,ROW(MAESTRO!$B$3:$B$1000)/((MAESTRO!$B$3:$B$1000="ACADEMICOS")*(UPPER(MAESTRO!$L$3:$L$1000)="CONFIRMADO")),ROWS($A$3:A156))),"")</f>
        <v/>
      </c>
      <c r="U156" s="21" t="str">
        <f ca="1">IFERROR(INDEX(MAESTRO!U:U,_xludf.AGGREGATE(15,6,ROW(MAESTRO!$B$3:$B$1000)/((MAESTRO!$B$3:$B$1000="ACADEMICOS")*(UPPER(MAESTRO!$L$3:$L$1000)="CONFIRMADO")),ROWS($A$3:A156))),"")</f>
        <v/>
      </c>
      <c r="V156" s="21" t="str">
        <f ca="1">IFERROR(INDEX(MAESTRO!V:V,_xludf.AGGREGATE(15,6,ROW(MAESTRO!$B$3:$B$1000)/((MAESTRO!$B$3:$B$1000="ACADEMICOS")*(UPPER(MAESTRO!$L$3:$L$1000)="CONFIRMADO")),ROWS($A$3:A156))),"")</f>
        <v/>
      </c>
      <c r="W156" s="21" t="str">
        <f ca="1">IFERROR(INDEX(MAESTRO!W:W,_xludf.AGGREGATE(15,6,ROW(MAESTRO!$B$3:$B$1000)/((MAESTRO!$B$3:$B$1000="ACADEMICOS")*(UPPER(MAESTRO!$L$3:$L$1000)="CONFIRMADO")),ROWS($A$3:A156))),"")</f>
        <v/>
      </c>
      <c r="X156" s="21" t="str">
        <f ca="1">IFERROR(INDEX(MAESTRO!X:X,_xludf.AGGREGATE(15,6,ROW(MAESTRO!$B$3:$B$1000)/((MAESTRO!$B$3:$B$1000="ACADEMICOS")*(UPPER(MAESTRO!$L$3:$L$1000)="CONFIRMADO")),ROWS($A$3:A156))),"")</f>
        <v/>
      </c>
    </row>
    <row r="157" spans="1:24" ht="22.05" customHeight="1">
      <c r="A157" s="10" t="str">
        <f ca="1">IFERROR(INDEX(MAESTRO!A:A,_xludf.AGGREGATE(15,6,ROW(MAESTRO!$B$3:$B$1000)/((MAESTRO!$B$3:$B$1000="ACADEMICOS")*(UPPER(MAESTRO!$L$3:$L$1000)="CONFIRMADO")),ROWS($A$3:A157))),"")</f>
        <v/>
      </c>
      <c r="B157" s="10" t="str">
        <f ca="1">IFERROR(INDEX(MAESTRO!B:B,_xludf.AGGREGATE(15,6,ROW(MAESTRO!$B$3:$B$1000)/((MAESTRO!$B$3:$B$1000="ACADEMICOS")*(UPPER(MAESTRO!$L$3:$L$1000)="CONFIRMADO")),ROWS($A$3:A157))),"")</f>
        <v/>
      </c>
      <c r="C157" s="10" t="str">
        <f ca="1">IFERROR(INDEX(MAESTRO!C:C,_xludf.AGGREGATE(15,6,ROW(MAESTRO!$B$3:$B$1000)/((MAESTRO!$B$3:$B$1000="ACADEMICOS")*(UPPER(MAESTRO!$L$3:$L$1000)="CONFIRMADO")),ROWS($A$3:A157))),"")</f>
        <v/>
      </c>
      <c r="D157" s="10" t="str">
        <f ca="1">IFERROR(INDEX(MAESTRO!D:D,_xludf.AGGREGATE(15,6,ROW(MAESTRO!$B$3:$B$1000)/((MAESTRO!$B$3:$B$1000="ACADEMICOS")*(UPPER(MAESTRO!$L$3:$L$1000)="CONFIRMADO")),ROWS($A$3:A157))),"")</f>
        <v/>
      </c>
      <c r="E157" s="10" t="str">
        <f ca="1">IFERROR(INDEX(MAESTRO!E:E,_xludf.AGGREGATE(15,6,ROW(MAESTRO!$B$3:$B$1000)/((MAESTRO!$B$3:$B$1000="ACADEMICOS")*(UPPER(MAESTRO!$L$3:$L$1000)="CONFIRMADO")),ROWS($A$3:A157))),"")</f>
        <v/>
      </c>
      <c r="F157" s="10" t="str">
        <f ca="1">IFERROR(INDEX(MAESTRO!F:F,_xludf.AGGREGATE(15,6,ROW(MAESTRO!$B$3:$B$1000)/((MAESTRO!$B$3:$B$1000="ACADEMICOS")*(UPPER(MAESTRO!$L$3:$L$1000)="CONFIRMADO")),ROWS($A$3:A157))),"")</f>
        <v/>
      </c>
      <c r="G157" s="10" t="str">
        <f ca="1">IFERROR(INDEX(MAESTRO!G:G,_xludf.AGGREGATE(15,6,ROW(MAESTRO!$B$3:$B$1000)/((MAESTRO!$B$3:$B$1000="ACADEMICOS")*(UPPER(MAESTRO!$L$3:$L$1000)="CONFIRMADO")),ROWS($A$3:A157))),"")</f>
        <v/>
      </c>
      <c r="H157" s="10" t="str">
        <f ca="1">IFERROR(INDEX(MAESTRO!H:H,_xludf.AGGREGATE(15,6,ROW(MAESTRO!$B$3:$B$1000)/((MAESTRO!$B$3:$B$1000="ACADEMICOS")*(UPPER(MAESTRO!$L$3:$L$1000)="CONFIRMADO")),ROWS($A$3:A157))),"")</f>
        <v/>
      </c>
      <c r="I157" s="10" t="str">
        <f ca="1">IFERROR(INDEX(MAESTRO!I:I,_xludf.AGGREGATE(15,6,ROW(MAESTRO!$B$3:$B$1000)/((MAESTRO!$B$3:$B$1000="ACADEMICOS")*(UPPER(MAESTRO!$L$3:$L$1000)="CONFIRMADO")),ROWS($A$3:A157))),"")</f>
        <v/>
      </c>
      <c r="J157" s="10" t="str">
        <f ca="1">IFERROR(INDEX(MAESTRO!J:J,_xludf.AGGREGATE(15,6,ROW(MAESTRO!$B$3:$B$1000)/((MAESTRO!$B$3:$B$1000="ACADEMICOS")*(UPPER(MAESTRO!$L$3:$L$1000)="CONFIRMADO")),ROWS($A$3:A157))),"")</f>
        <v/>
      </c>
      <c r="K157" s="10" t="str">
        <f ca="1">IFERROR(INDEX(MAESTRO!K:K,_xludf.AGGREGATE(15,6,ROW(MAESTRO!$B$3:$B$1000)/((MAESTRO!$B$3:$B$1000="ACADEMICOS")*(UPPER(MAESTRO!$L$3:$L$1000)="CONFIRMADO")),ROWS($A$3:A157))),"")</f>
        <v/>
      </c>
      <c r="L157" s="10" t="str">
        <f ca="1">IFERROR(INDEX(MAESTRO!L:L,_xludf.AGGREGATE(15,6,ROW(MAESTRO!$B$3:$B$1000)/((MAESTRO!$B$3:$B$1000="ACADEMICOS")*(UPPER(MAESTRO!$L$3:$L$1000)="CONFIRMADO")),ROWS($A$3:A157))),"")</f>
        <v/>
      </c>
      <c r="M157" s="10" t="str">
        <f ca="1">IFERROR(INDEX(MAESTRO!M:M,_xludf.AGGREGATE(15,6,ROW(MAESTRO!$B$3:$B$1000)/((MAESTRO!$B$3:$B$1000="ACADEMICOS")*(UPPER(MAESTRO!$L$3:$L$1000)="CONFIRMADO")),ROWS($A$3:A157))),"")</f>
        <v/>
      </c>
      <c r="N157" s="10" t="str">
        <f ca="1">IFERROR(INDEX(MAESTRO!N:N,_xludf.AGGREGATE(15,6,ROW(MAESTRO!$B$3:$B$1000)/((MAESTRO!$B$3:$B$1000="ACADEMICOS")*(UPPER(MAESTRO!$L$3:$L$1000)="CONFIRMADO")),ROWS($A$3:A157))),"")</f>
        <v/>
      </c>
      <c r="O157" s="10" t="str">
        <f ca="1">IFERROR(INDEX(MAESTRO!O:O,_xludf.AGGREGATE(15,6,ROW(MAESTRO!$B$3:$B$1000)/((MAESTRO!$B$3:$B$1000="ACADEMICOS")*(UPPER(MAESTRO!$L$3:$L$1000)="CONFIRMADO")),ROWS($A$3:A157))),"")</f>
        <v/>
      </c>
      <c r="P157" s="10" t="str">
        <f ca="1">IFERROR(INDEX(MAESTRO!P:P,_xludf.AGGREGATE(15,6,ROW(MAESTRO!$B$3:$B$1000)/((MAESTRO!$B$3:$B$1000="ACADEMICOS")*(UPPER(MAESTRO!$L$3:$L$1000)="CONFIRMADO")),ROWS($A$3:A157))),"")</f>
        <v/>
      </c>
      <c r="Q157" s="10" t="str">
        <f ca="1">IFERROR(INDEX(MAESTRO!Q:Q,_xludf.AGGREGATE(15,6,ROW(MAESTRO!$B$3:$B$1000)/((MAESTRO!$B$3:$B$1000="ACADEMICOS")*(UPPER(MAESTRO!$L$3:$L$1000)="CONFIRMADO")),ROWS($A$3:A157))),"")</f>
        <v/>
      </c>
      <c r="R157" s="10" t="str">
        <f ca="1">IFERROR(INDEX(MAESTRO!R:R,_xludf.AGGREGATE(15,6,ROW(MAESTRO!$B$3:$B$1000)/((MAESTRO!$B$3:$B$1000="ACADEMICOS")*(UPPER(MAESTRO!$L$3:$L$1000)="CONFIRMADO")),ROWS($A$3:A157))),"")</f>
        <v/>
      </c>
      <c r="S157" s="10" t="str">
        <f ca="1">IFERROR(INDEX(MAESTRO!S:S,_xludf.AGGREGATE(15,6,ROW(MAESTRO!$B$3:$B$1000)/((MAESTRO!$B$3:$B$1000="ACADEMICOS")*(UPPER(MAESTRO!$L$3:$L$1000)="CONFIRMADO")),ROWS($A$3:A157))),"")</f>
        <v/>
      </c>
      <c r="T157" s="10" t="str">
        <f ca="1">IFERROR(INDEX(MAESTRO!T:T,_xludf.AGGREGATE(15,6,ROW(MAESTRO!$B$3:$B$1000)/((MAESTRO!$B$3:$B$1000="ACADEMICOS")*(UPPER(MAESTRO!$L$3:$L$1000)="CONFIRMADO")),ROWS($A$3:A157))),"")</f>
        <v/>
      </c>
      <c r="U157" s="10" t="str">
        <f ca="1">IFERROR(INDEX(MAESTRO!U:U,_xludf.AGGREGATE(15,6,ROW(MAESTRO!$B$3:$B$1000)/((MAESTRO!$B$3:$B$1000="ACADEMICOS")*(UPPER(MAESTRO!$L$3:$L$1000)="CONFIRMADO")),ROWS($A$3:A157))),"")</f>
        <v/>
      </c>
      <c r="V157" s="10" t="str">
        <f ca="1">IFERROR(INDEX(MAESTRO!V:V,_xludf.AGGREGATE(15,6,ROW(MAESTRO!$B$3:$B$1000)/((MAESTRO!$B$3:$B$1000="ACADEMICOS")*(UPPER(MAESTRO!$L$3:$L$1000)="CONFIRMADO")),ROWS($A$3:A157))),"")</f>
        <v/>
      </c>
      <c r="W157" s="10" t="str">
        <f ca="1">IFERROR(INDEX(MAESTRO!W:W,_xludf.AGGREGATE(15,6,ROW(MAESTRO!$B$3:$B$1000)/((MAESTRO!$B$3:$B$1000="ACADEMICOS")*(UPPER(MAESTRO!$L$3:$L$1000)="CONFIRMADO")),ROWS($A$3:A157))),"")</f>
        <v/>
      </c>
      <c r="X157" s="10" t="str">
        <f ca="1">IFERROR(INDEX(MAESTRO!X:X,_xludf.AGGREGATE(15,6,ROW(MAESTRO!$B$3:$B$1000)/((MAESTRO!$B$3:$B$1000="ACADEMICOS")*(UPPER(MAESTRO!$L$3:$L$1000)="CONFIRMADO")),ROWS($A$3:A157))),"")</f>
        <v/>
      </c>
    </row>
    <row r="158" spans="1:24" ht="22.05" customHeight="1">
      <c r="A158" s="21" t="str">
        <f ca="1">IFERROR(INDEX(MAESTRO!A:A,_xludf.AGGREGATE(15,6,ROW(MAESTRO!$B$3:$B$1000)/((MAESTRO!$B$3:$B$1000="ACADEMICOS")*(UPPER(MAESTRO!$L$3:$L$1000)="CONFIRMADO")),ROWS($A$3:A158))),"")</f>
        <v/>
      </c>
      <c r="B158" s="21" t="str">
        <f ca="1">IFERROR(INDEX(MAESTRO!B:B,_xludf.AGGREGATE(15,6,ROW(MAESTRO!$B$3:$B$1000)/((MAESTRO!$B$3:$B$1000="ACADEMICOS")*(UPPER(MAESTRO!$L$3:$L$1000)="CONFIRMADO")),ROWS($A$3:A158))),"")</f>
        <v/>
      </c>
      <c r="C158" s="21" t="str">
        <f ca="1">IFERROR(INDEX(MAESTRO!C:C,_xludf.AGGREGATE(15,6,ROW(MAESTRO!$B$3:$B$1000)/((MAESTRO!$B$3:$B$1000="ACADEMICOS")*(UPPER(MAESTRO!$L$3:$L$1000)="CONFIRMADO")),ROWS($A$3:A158))),"")</f>
        <v/>
      </c>
      <c r="D158" s="21" t="str">
        <f ca="1">IFERROR(INDEX(MAESTRO!D:D,_xludf.AGGREGATE(15,6,ROW(MAESTRO!$B$3:$B$1000)/((MAESTRO!$B$3:$B$1000="ACADEMICOS")*(UPPER(MAESTRO!$L$3:$L$1000)="CONFIRMADO")),ROWS($A$3:A158))),"")</f>
        <v/>
      </c>
      <c r="E158" s="21" t="str">
        <f ca="1">IFERROR(INDEX(MAESTRO!E:E,_xludf.AGGREGATE(15,6,ROW(MAESTRO!$B$3:$B$1000)/((MAESTRO!$B$3:$B$1000="ACADEMICOS")*(UPPER(MAESTRO!$L$3:$L$1000)="CONFIRMADO")),ROWS($A$3:A158))),"")</f>
        <v/>
      </c>
      <c r="F158" s="21" t="str">
        <f ca="1">IFERROR(INDEX(MAESTRO!F:F,_xludf.AGGREGATE(15,6,ROW(MAESTRO!$B$3:$B$1000)/((MAESTRO!$B$3:$B$1000="ACADEMICOS")*(UPPER(MAESTRO!$L$3:$L$1000)="CONFIRMADO")),ROWS($A$3:A158))),"")</f>
        <v/>
      </c>
      <c r="G158" s="21" t="str">
        <f ca="1">IFERROR(INDEX(MAESTRO!G:G,_xludf.AGGREGATE(15,6,ROW(MAESTRO!$B$3:$B$1000)/((MAESTRO!$B$3:$B$1000="ACADEMICOS")*(UPPER(MAESTRO!$L$3:$L$1000)="CONFIRMADO")),ROWS($A$3:A158))),"")</f>
        <v/>
      </c>
      <c r="H158" s="21" t="str">
        <f ca="1">IFERROR(INDEX(MAESTRO!H:H,_xludf.AGGREGATE(15,6,ROW(MAESTRO!$B$3:$B$1000)/((MAESTRO!$B$3:$B$1000="ACADEMICOS")*(UPPER(MAESTRO!$L$3:$L$1000)="CONFIRMADO")),ROWS($A$3:A158))),"")</f>
        <v/>
      </c>
      <c r="I158" s="21" t="str">
        <f ca="1">IFERROR(INDEX(MAESTRO!I:I,_xludf.AGGREGATE(15,6,ROW(MAESTRO!$B$3:$B$1000)/((MAESTRO!$B$3:$B$1000="ACADEMICOS")*(UPPER(MAESTRO!$L$3:$L$1000)="CONFIRMADO")),ROWS($A$3:A158))),"")</f>
        <v/>
      </c>
      <c r="J158" s="21" t="str">
        <f ca="1">IFERROR(INDEX(MAESTRO!J:J,_xludf.AGGREGATE(15,6,ROW(MAESTRO!$B$3:$B$1000)/((MAESTRO!$B$3:$B$1000="ACADEMICOS")*(UPPER(MAESTRO!$L$3:$L$1000)="CONFIRMADO")),ROWS($A$3:A158))),"")</f>
        <v/>
      </c>
      <c r="K158" s="21" t="str">
        <f ca="1">IFERROR(INDEX(MAESTRO!K:K,_xludf.AGGREGATE(15,6,ROW(MAESTRO!$B$3:$B$1000)/((MAESTRO!$B$3:$B$1000="ACADEMICOS")*(UPPER(MAESTRO!$L$3:$L$1000)="CONFIRMADO")),ROWS($A$3:A158))),"")</f>
        <v/>
      </c>
      <c r="L158" s="21" t="str">
        <f ca="1">IFERROR(INDEX(MAESTRO!L:L,_xludf.AGGREGATE(15,6,ROW(MAESTRO!$B$3:$B$1000)/((MAESTRO!$B$3:$B$1000="ACADEMICOS")*(UPPER(MAESTRO!$L$3:$L$1000)="CONFIRMADO")),ROWS($A$3:A158))),"")</f>
        <v/>
      </c>
      <c r="M158" s="21" t="str">
        <f ca="1">IFERROR(INDEX(MAESTRO!M:M,_xludf.AGGREGATE(15,6,ROW(MAESTRO!$B$3:$B$1000)/((MAESTRO!$B$3:$B$1000="ACADEMICOS")*(UPPER(MAESTRO!$L$3:$L$1000)="CONFIRMADO")),ROWS($A$3:A158))),"")</f>
        <v/>
      </c>
      <c r="N158" s="21" t="str">
        <f ca="1">IFERROR(INDEX(MAESTRO!N:N,_xludf.AGGREGATE(15,6,ROW(MAESTRO!$B$3:$B$1000)/((MAESTRO!$B$3:$B$1000="ACADEMICOS")*(UPPER(MAESTRO!$L$3:$L$1000)="CONFIRMADO")),ROWS($A$3:A158))),"")</f>
        <v/>
      </c>
      <c r="O158" s="21" t="str">
        <f ca="1">IFERROR(INDEX(MAESTRO!O:O,_xludf.AGGREGATE(15,6,ROW(MAESTRO!$B$3:$B$1000)/((MAESTRO!$B$3:$B$1000="ACADEMICOS")*(UPPER(MAESTRO!$L$3:$L$1000)="CONFIRMADO")),ROWS($A$3:A158))),"")</f>
        <v/>
      </c>
      <c r="P158" s="21" t="str">
        <f ca="1">IFERROR(INDEX(MAESTRO!P:P,_xludf.AGGREGATE(15,6,ROW(MAESTRO!$B$3:$B$1000)/((MAESTRO!$B$3:$B$1000="ACADEMICOS")*(UPPER(MAESTRO!$L$3:$L$1000)="CONFIRMADO")),ROWS($A$3:A158))),"")</f>
        <v/>
      </c>
      <c r="Q158" s="21" t="str">
        <f ca="1">IFERROR(INDEX(MAESTRO!Q:Q,_xludf.AGGREGATE(15,6,ROW(MAESTRO!$B$3:$B$1000)/((MAESTRO!$B$3:$B$1000="ACADEMICOS")*(UPPER(MAESTRO!$L$3:$L$1000)="CONFIRMADO")),ROWS($A$3:A158))),"")</f>
        <v/>
      </c>
      <c r="R158" s="21" t="str">
        <f ca="1">IFERROR(INDEX(MAESTRO!R:R,_xludf.AGGREGATE(15,6,ROW(MAESTRO!$B$3:$B$1000)/((MAESTRO!$B$3:$B$1000="ACADEMICOS")*(UPPER(MAESTRO!$L$3:$L$1000)="CONFIRMADO")),ROWS($A$3:A158))),"")</f>
        <v/>
      </c>
      <c r="S158" s="21" t="str">
        <f ca="1">IFERROR(INDEX(MAESTRO!S:S,_xludf.AGGREGATE(15,6,ROW(MAESTRO!$B$3:$B$1000)/((MAESTRO!$B$3:$B$1000="ACADEMICOS")*(UPPER(MAESTRO!$L$3:$L$1000)="CONFIRMADO")),ROWS($A$3:A158))),"")</f>
        <v/>
      </c>
      <c r="T158" s="21" t="str">
        <f ca="1">IFERROR(INDEX(MAESTRO!T:T,_xludf.AGGREGATE(15,6,ROW(MAESTRO!$B$3:$B$1000)/((MAESTRO!$B$3:$B$1000="ACADEMICOS")*(UPPER(MAESTRO!$L$3:$L$1000)="CONFIRMADO")),ROWS($A$3:A158))),"")</f>
        <v/>
      </c>
      <c r="U158" s="21" t="str">
        <f ca="1">IFERROR(INDEX(MAESTRO!U:U,_xludf.AGGREGATE(15,6,ROW(MAESTRO!$B$3:$B$1000)/((MAESTRO!$B$3:$B$1000="ACADEMICOS")*(UPPER(MAESTRO!$L$3:$L$1000)="CONFIRMADO")),ROWS($A$3:A158))),"")</f>
        <v/>
      </c>
      <c r="V158" s="21" t="str">
        <f ca="1">IFERROR(INDEX(MAESTRO!V:V,_xludf.AGGREGATE(15,6,ROW(MAESTRO!$B$3:$B$1000)/((MAESTRO!$B$3:$B$1000="ACADEMICOS")*(UPPER(MAESTRO!$L$3:$L$1000)="CONFIRMADO")),ROWS($A$3:A158))),"")</f>
        <v/>
      </c>
      <c r="W158" s="21" t="str">
        <f ca="1">IFERROR(INDEX(MAESTRO!W:W,_xludf.AGGREGATE(15,6,ROW(MAESTRO!$B$3:$B$1000)/((MAESTRO!$B$3:$B$1000="ACADEMICOS")*(UPPER(MAESTRO!$L$3:$L$1000)="CONFIRMADO")),ROWS($A$3:A158))),"")</f>
        <v/>
      </c>
      <c r="X158" s="21" t="str">
        <f ca="1">IFERROR(INDEX(MAESTRO!X:X,_xludf.AGGREGATE(15,6,ROW(MAESTRO!$B$3:$B$1000)/((MAESTRO!$B$3:$B$1000="ACADEMICOS")*(UPPER(MAESTRO!$L$3:$L$1000)="CONFIRMADO")),ROWS($A$3:A158))),"")</f>
        <v/>
      </c>
    </row>
    <row r="159" spans="1:24" ht="22.05" customHeight="1">
      <c r="A159" s="10" t="str">
        <f ca="1">IFERROR(INDEX(MAESTRO!A:A,_xludf.AGGREGATE(15,6,ROW(MAESTRO!$B$3:$B$1000)/((MAESTRO!$B$3:$B$1000="ACADEMICOS")*(UPPER(MAESTRO!$L$3:$L$1000)="CONFIRMADO")),ROWS($A$3:A159))),"")</f>
        <v/>
      </c>
      <c r="B159" s="10" t="str">
        <f ca="1">IFERROR(INDEX(MAESTRO!B:B,_xludf.AGGREGATE(15,6,ROW(MAESTRO!$B$3:$B$1000)/((MAESTRO!$B$3:$B$1000="ACADEMICOS")*(UPPER(MAESTRO!$L$3:$L$1000)="CONFIRMADO")),ROWS($A$3:A159))),"")</f>
        <v/>
      </c>
      <c r="C159" s="10" t="str">
        <f ca="1">IFERROR(INDEX(MAESTRO!C:C,_xludf.AGGREGATE(15,6,ROW(MAESTRO!$B$3:$B$1000)/((MAESTRO!$B$3:$B$1000="ACADEMICOS")*(UPPER(MAESTRO!$L$3:$L$1000)="CONFIRMADO")),ROWS($A$3:A159))),"")</f>
        <v/>
      </c>
      <c r="D159" s="10" t="str">
        <f ca="1">IFERROR(INDEX(MAESTRO!D:D,_xludf.AGGREGATE(15,6,ROW(MAESTRO!$B$3:$B$1000)/((MAESTRO!$B$3:$B$1000="ACADEMICOS")*(UPPER(MAESTRO!$L$3:$L$1000)="CONFIRMADO")),ROWS($A$3:A159))),"")</f>
        <v/>
      </c>
      <c r="E159" s="10" t="str">
        <f ca="1">IFERROR(INDEX(MAESTRO!E:E,_xludf.AGGREGATE(15,6,ROW(MAESTRO!$B$3:$B$1000)/((MAESTRO!$B$3:$B$1000="ACADEMICOS")*(UPPER(MAESTRO!$L$3:$L$1000)="CONFIRMADO")),ROWS($A$3:A159))),"")</f>
        <v/>
      </c>
      <c r="F159" s="10" t="str">
        <f ca="1">IFERROR(INDEX(MAESTRO!F:F,_xludf.AGGREGATE(15,6,ROW(MAESTRO!$B$3:$B$1000)/((MAESTRO!$B$3:$B$1000="ACADEMICOS")*(UPPER(MAESTRO!$L$3:$L$1000)="CONFIRMADO")),ROWS($A$3:A159))),"")</f>
        <v/>
      </c>
      <c r="G159" s="10" t="str">
        <f ca="1">IFERROR(INDEX(MAESTRO!G:G,_xludf.AGGREGATE(15,6,ROW(MAESTRO!$B$3:$B$1000)/((MAESTRO!$B$3:$B$1000="ACADEMICOS")*(UPPER(MAESTRO!$L$3:$L$1000)="CONFIRMADO")),ROWS($A$3:A159))),"")</f>
        <v/>
      </c>
      <c r="H159" s="10" t="str">
        <f ca="1">IFERROR(INDEX(MAESTRO!H:H,_xludf.AGGREGATE(15,6,ROW(MAESTRO!$B$3:$B$1000)/((MAESTRO!$B$3:$B$1000="ACADEMICOS")*(UPPER(MAESTRO!$L$3:$L$1000)="CONFIRMADO")),ROWS($A$3:A159))),"")</f>
        <v/>
      </c>
      <c r="I159" s="10" t="str">
        <f ca="1">IFERROR(INDEX(MAESTRO!I:I,_xludf.AGGREGATE(15,6,ROW(MAESTRO!$B$3:$B$1000)/((MAESTRO!$B$3:$B$1000="ACADEMICOS")*(UPPER(MAESTRO!$L$3:$L$1000)="CONFIRMADO")),ROWS($A$3:A159))),"")</f>
        <v/>
      </c>
      <c r="J159" s="10" t="str">
        <f ca="1">IFERROR(INDEX(MAESTRO!J:J,_xludf.AGGREGATE(15,6,ROW(MAESTRO!$B$3:$B$1000)/((MAESTRO!$B$3:$B$1000="ACADEMICOS")*(UPPER(MAESTRO!$L$3:$L$1000)="CONFIRMADO")),ROWS($A$3:A159))),"")</f>
        <v/>
      </c>
      <c r="K159" s="10" t="str">
        <f ca="1">IFERROR(INDEX(MAESTRO!K:K,_xludf.AGGREGATE(15,6,ROW(MAESTRO!$B$3:$B$1000)/((MAESTRO!$B$3:$B$1000="ACADEMICOS")*(UPPER(MAESTRO!$L$3:$L$1000)="CONFIRMADO")),ROWS($A$3:A159))),"")</f>
        <v/>
      </c>
      <c r="L159" s="10" t="str">
        <f ca="1">IFERROR(INDEX(MAESTRO!L:L,_xludf.AGGREGATE(15,6,ROW(MAESTRO!$B$3:$B$1000)/((MAESTRO!$B$3:$B$1000="ACADEMICOS")*(UPPER(MAESTRO!$L$3:$L$1000)="CONFIRMADO")),ROWS($A$3:A159))),"")</f>
        <v/>
      </c>
      <c r="M159" s="10" t="str">
        <f ca="1">IFERROR(INDEX(MAESTRO!M:M,_xludf.AGGREGATE(15,6,ROW(MAESTRO!$B$3:$B$1000)/((MAESTRO!$B$3:$B$1000="ACADEMICOS")*(UPPER(MAESTRO!$L$3:$L$1000)="CONFIRMADO")),ROWS($A$3:A159))),"")</f>
        <v/>
      </c>
      <c r="N159" s="10" t="str">
        <f ca="1">IFERROR(INDEX(MAESTRO!N:N,_xludf.AGGREGATE(15,6,ROW(MAESTRO!$B$3:$B$1000)/((MAESTRO!$B$3:$B$1000="ACADEMICOS")*(UPPER(MAESTRO!$L$3:$L$1000)="CONFIRMADO")),ROWS($A$3:A159))),"")</f>
        <v/>
      </c>
      <c r="O159" s="10" t="str">
        <f ca="1">IFERROR(INDEX(MAESTRO!O:O,_xludf.AGGREGATE(15,6,ROW(MAESTRO!$B$3:$B$1000)/((MAESTRO!$B$3:$B$1000="ACADEMICOS")*(UPPER(MAESTRO!$L$3:$L$1000)="CONFIRMADO")),ROWS($A$3:A159))),"")</f>
        <v/>
      </c>
      <c r="P159" s="10" t="str">
        <f ca="1">IFERROR(INDEX(MAESTRO!P:P,_xludf.AGGREGATE(15,6,ROW(MAESTRO!$B$3:$B$1000)/((MAESTRO!$B$3:$B$1000="ACADEMICOS")*(UPPER(MAESTRO!$L$3:$L$1000)="CONFIRMADO")),ROWS($A$3:A159))),"")</f>
        <v/>
      </c>
      <c r="Q159" s="10" t="str">
        <f ca="1">IFERROR(INDEX(MAESTRO!Q:Q,_xludf.AGGREGATE(15,6,ROW(MAESTRO!$B$3:$B$1000)/((MAESTRO!$B$3:$B$1000="ACADEMICOS")*(UPPER(MAESTRO!$L$3:$L$1000)="CONFIRMADO")),ROWS($A$3:A159))),"")</f>
        <v/>
      </c>
      <c r="R159" s="10" t="str">
        <f ca="1">IFERROR(INDEX(MAESTRO!R:R,_xludf.AGGREGATE(15,6,ROW(MAESTRO!$B$3:$B$1000)/((MAESTRO!$B$3:$B$1000="ACADEMICOS")*(UPPER(MAESTRO!$L$3:$L$1000)="CONFIRMADO")),ROWS($A$3:A159))),"")</f>
        <v/>
      </c>
      <c r="S159" s="10" t="str">
        <f ca="1">IFERROR(INDEX(MAESTRO!S:S,_xludf.AGGREGATE(15,6,ROW(MAESTRO!$B$3:$B$1000)/((MAESTRO!$B$3:$B$1000="ACADEMICOS")*(UPPER(MAESTRO!$L$3:$L$1000)="CONFIRMADO")),ROWS($A$3:A159))),"")</f>
        <v/>
      </c>
      <c r="T159" s="10" t="str">
        <f ca="1">IFERROR(INDEX(MAESTRO!T:T,_xludf.AGGREGATE(15,6,ROW(MAESTRO!$B$3:$B$1000)/((MAESTRO!$B$3:$B$1000="ACADEMICOS")*(UPPER(MAESTRO!$L$3:$L$1000)="CONFIRMADO")),ROWS($A$3:A159))),"")</f>
        <v/>
      </c>
      <c r="U159" s="10" t="str">
        <f ca="1">IFERROR(INDEX(MAESTRO!U:U,_xludf.AGGREGATE(15,6,ROW(MAESTRO!$B$3:$B$1000)/((MAESTRO!$B$3:$B$1000="ACADEMICOS")*(UPPER(MAESTRO!$L$3:$L$1000)="CONFIRMADO")),ROWS($A$3:A159))),"")</f>
        <v/>
      </c>
      <c r="V159" s="10" t="str">
        <f ca="1">IFERROR(INDEX(MAESTRO!V:V,_xludf.AGGREGATE(15,6,ROW(MAESTRO!$B$3:$B$1000)/((MAESTRO!$B$3:$B$1000="ACADEMICOS")*(UPPER(MAESTRO!$L$3:$L$1000)="CONFIRMADO")),ROWS($A$3:A159))),"")</f>
        <v/>
      </c>
      <c r="W159" s="10" t="str">
        <f ca="1">IFERROR(INDEX(MAESTRO!W:W,_xludf.AGGREGATE(15,6,ROW(MAESTRO!$B$3:$B$1000)/((MAESTRO!$B$3:$B$1000="ACADEMICOS")*(UPPER(MAESTRO!$L$3:$L$1000)="CONFIRMADO")),ROWS($A$3:A159))),"")</f>
        <v/>
      </c>
      <c r="X159" s="10" t="str">
        <f ca="1">IFERROR(INDEX(MAESTRO!X:X,_xludf.AGGREGATE(15,6,ROW(MAESTRO!$B$3:$B$1000)/((MAESTRO!$B$3:$B$1000="ACADEMICOS")*(UPPER(MAESTRO!$L$3:$L$1000)="CONFIRMADO")),ROWS($A$3:A159))),"")</f>
        <v/>
      </c>
    </row>
    <row r="160" spans="1:24" ht="22.05" customHeight="1">
      <c r="A160" s="21" t="str">
        <f ca="1">IFERROR(INDEX(MAESTRO!A:A,_xludf.AGGREGATE(15,6,ROW(MAESTRO!$B$3:$B$1000)/((MAESTRO!$B$3:$B$1000="ACADEMICOS")*(UPPER(MAESTRO!$L$3:$L$1000)="CONFIRMADO")),ROWS($A$3:A160))),"")</f>
        <v/>
      </c>
      <c r="B160" s="21" t="str">
        <f ca="1">IFERROR(INDEX(MAESTRO!B:B,_xludf.AGGREGATE(15,6,ROW(MAESTRO!$B$3:$B$1000)/((MAESTRO!$B$3:$B$1000="ACADEMICOS")*(UPPER(MAESTRO!$L$3:$L$1000)="CONFIRMADO")),ROWS($A$3:A160))),"")</f>
        <v/>
      </c>
      <c r="C160" s="21" t="str">
        <f ca="1">IFERROR(INDEX(MAESTRO!C:C,_xludf.AGGREGATE(15,6,ROW(MAESTRO!$B$3:$B$1000)/((MAESTRO!$B$3:$B$1000="ACADEMICOS")*(UPPER(MAESTRO!$L$3:$L$1000)="CONFIRMADO")),ROWS($A$3:A160))),"")</f>
        <v/>
      </c>
      <c r="D160" s="21" t="str">
        <f ca="1">IFERROR(INDEX(MAESTRO!D:D,_xludf.AGGREGATE(15,6,ROW(MAESTRO!$B$3:$B$1000)/((MAESTRO!$B$3:$B$1000="ACADEMICOS")*(UPPER(MAESTRO!$L$3:$L$1000)="CONFIRMADO")),ROWS($A$3:A160))),"")</f>
        <v/>
      </c>
      <c r="E160" s="21" t="str">
        <f ca="1">IFERROR(INDEX(MAESTRO!E:E,_xludf.AGGREGATE(15,6,ROW(MAESTRO!$B$3:$B$1000)/((MAESTRO!$B$3:$B$1000="ACADEMICOS")*(UPPER(MAESTRO!$L$3:$L$1000)="CONFIRMADO")),ROWS($A$3:A160))),"")</f>
        <v/>
      </c>
      <c r="F160" s="21" t="str">
        <f ca="1">IFERROR(INDEX(MAESTRO!F:F,_xludf.AGGREGATE(15,6,ROW(MAESTRO!$B$3:$B$1000)/((MAESTRO!$B$3:$B$1000="ACADEMICOS")*(UPPER(MAESTRO!$L$3:$L$1000)="CONFIRMADO")),ROWS($A$3:A160))),"")</f>
        <v/>
      </c>
      <c r="G160" s="21" t="str">
        <f ca="1">IFERROR(INDEX(MAESTRO!G:G,_xludf.AGGREGATE(15,6,ROW(MAESTRO!$B$3:$B$1000)/((MAESTRO!$B$3:$B$1000="ACADEMICOS")*(UPPER(MAESTRO!$L$3:$L$1000)="CONFIRMADO")),ROWS($A$3:A160))),"")</f>
        <v/>
      </c>
      <c r="H160" s="21" t="str">
        <f ca="1">IFERROR(INDEX(MAESTRO!H:H,_xludf.AGGREGATE(15,6,ROW(MAESTRO!$B$3:$B$1000)/((MAESTRO!$B$3:$B$1000="ACADEMICOS")*(UPPER(MAESTRO!$L$3:$L$1000)="CONFIRMADO")),ROWS($A$3:A160))),"")</f>
        <v/>
      </c>
      <c r="I160" s="21" t="str">
        <f ca="1">IFERROR(INDEX(MAESTRO!I:I,_xludf.AGGREGATE(15,6,ROW(MAESTRO!$B$3:$B$1000)/((MAESTRO!$B$3:$B$1000="ACADEMICOS")*(UPPER(MAESTRO!$L$3:$L$1000)="CONFIRMADO")),ROWS($A$3:A160))),"")</f>
        <v/>
      </c>
      <c r="J160" s="21" t="str">
        <f ca="1">IFERROR(INDEX(MAESTRO!J:J,_xludf.AGGREGATE(15,6,ROW(MAESTRO!$B$3:$B$1000)/((MAESTRO!$B$3:$B$1000="ACADEMICOS")*(UPPER(MAESTRO!$L$3:$L$1000)="CONFIRMADO")),ROWS($A$3:A160))),"")</f>
        <v/>
      </c>
      <c r="K160" s="21" t="str">
        <f ca="1">IFERROR(INDEX(MAESTRO!K:K,_xludf.AGGREGATE(15,6,ROW(MAESTRO!$B$3:$B$1000)/((MAESTRO!$B$3:$B$1000="ACADEMICOS")*(UPPER(MAESTRO!$L$3:$L$1000)="CONFIRMADO")),ROWS($A$3:A160))),"")</f>
        <v/>
      </c>
      <c r="L160" s="21" t="str">
        <f ca="1">IFERROR(INDEX(MAESTRO!L:L,_xludf.AGGREGATE(15,6,ROW(MAESTRO!$B$3:$B$1000)/((MAESTRO!$B$3:$B$1000="ACADEMICOS")*(UPPER(MAESTRO!$L$3:$L$1000)="CONFIRMADO")),ROWS($A$3:A160))),"")</f>
        <v/>
      </c>
      <c r="M160" s="21" t="str">
        <f ca="1">IFERROR(INDEX(MAESTRO!M:M,_xludf.AGGREGATE(15,6,ROW(MAESTRO!$B$3:$B$1000)/((MAESTRO!$B$3:$B$1000="ACADEMICOS")*(UPPER(MAESTRO!$L$3:$L$1000)="CONFIRMADO")),ROWS($A$3:A160))),"")</f>
        <v/>
      </c>
      <c r="N160" s="21" t="str">
        <f ca="1">IFERROR(INDEX(MAESTRO!N:N,_xludf.AGGREGATE(15,6,ROW(MAESTRO!$B$3:$B$1000)/((MAESTRO!$B$3:$B$1000="ACADEMICOS")*(UPPER(MAESTRO!$L$3:$L$1000)="CONFIRMADO")),ROWS($A$3:A160))),"")</f>
        <v/>
      </c>
      <c r="O160" s="21" t="str">
        <f ca="1">IFERROR(INDEX(MAESTRO!O:O,_xludf.AGGREGATE(15,6,ROW(MAESTRO!$B$3:$B$1000)/((MAESTRO!$B$3:$B$1000="ACADEMICOS")*(UPPER(MAESTRO!$L$3:$L$1000)="CONFIRMADO")),ROWS($A$3:A160))),"")</f>
        <v/>
      </c>
      <c r="P160" s="21" t="str">
        <f ca="1">IFERROR(INDEX(MAESTRO!P:P,_xludf.AGGREGATE(15,6,ROW(MAESTRO!$B$3:$B$1000)/((MAESTRO!$B$3:$B$1000="ACADEMICOS")*(UPPER(MAESTRO!$L$3:$L$1000)="CONFIRMADO")),ROWS($A$3:A160))),"")</f>
        <v/>
      </c>
      <c r="Q160" s="21" t="str">
        <f ca="1">IFERROR(INDEX(MAESTRO!Q:Q,_xludf.AGGREGATE(15,6,ROW(MAESTRO!$B$3:$B$1000)/((MAESTRO!$B$3:$B$1000="ACADEMICOS")*(UPPER(MAESTRO!$L$3:$L$1000)="CONFIRMADO")),ROWS($A$3:A160))),"")</f>
        <v/>
      </c>
      <c r="R160" s="21" t="str">
        <f ca="1">IFERROR(INDEX(MAESTRO!R:R,_xludf.AGGREGATE(15,6,ROW(MAESTRO!$B$3:$B$1000)/((MAESTRO!$B$3:$B$1000="ACADEMICOS")*(UPPER(MAESTRO!$L$3:$L$1000)="CONFIRMADO")),ROWS($A$3:A160))),"")</f>
        <v/>
      </c>
      <c r="S160" s="21" t="str">
        <f ca="1">IFERROR(INDEX(MAESTRO!S:S,_xludf.AGGREGATE(15,6,ROW(MAESTRO!$B$3:$B$1000)/((MAESTRO!$B$3:$B$1000="ACADEMICOS")*(UPPER(MAESTRO!$L$3:$L$1000)="CONFIRMADO")),ROWS($A$3:A160))),"")</f>
        <v/>
      </c>
      <c r="T160" s="21" t="str">
        <f ca="1">IFERROR(INDEX(MAESTRO!T:T,_xludf.AGGREGATE(15,6,ROW(MAESTRO!$B$3:$B$1000)/((MAESTRO!$B$3:$B$1000="ACADEMICOS")*(UPPER(MAESTRO!$L$3:$L$1000)="CONFIRMADO")),ROWS($A$3:A160))),"")</f>
        <v/>
      </c>
      <c r="U160" s="21" t="str">
        <f ca="1">IFERROR(INDEX(MAESTRO!U:U,_xludf.AGGREGATE(15,6,ROW(MAESTRO!$B$3:$B$1000)/((MAESTRO!$B$3:$B$1000="ACADEMICOS")*(UPPER(MAESTRO!$L$3:$L$1000)="CONFIRMADO")),ROWS($A$3:A160))),"")</f>
        <v/>
      </c>
      <c r="V160" s="21" t="str">
        <f ca="1">IFERROR(INDEX(MAESTRO!V:V,_xludf.AGGREGATE(15,6,ROW(MAESTRO!$B$3:$B$1000)/((MAESTRO!$B$3:$B$1000="ACADEMICOS")*(UPPER(MAESTRO!$L$3:$L$1000)="CONFIRMADO")),ROWS($A$3:A160))),"")</f>
        <v/>
      </c>
      <c r="W160" s="21" t="str">
        <f ca="1">IFERROR(INDEX(MAESTRO!W:W,_xludf.AGGREGATE(15,6,ROW(MAESTRO!$B$3:$B$1000)/((MAESTRO!$B$3:$B$1000="ACADEMICOS")*(UPPER(MAESTRO!$L$3:$L$1000)="CONFIRMADO")),ROWS($A$3:A160))),"")</f>
        <v/>
      </c>
      <c r="X160" s="21" t="str">
        <f ca="1">IFERROR(INDEX(MAESTRO!X:X,_xludf.AGGREGATE(15,6,ROW(MAESTRO!$B$3:$B$1000)/((MAESTRO!$B$3:$B$1000="ACADEMICOS")*(UPPER(MAESTRO!$L$3:$L$1000)="CONFIRMADO")),ROWS($A$3:A160))),"")</f>
        <v/>
      </c>
    </row>
    <row r="161" spans="1:24" ht="22.05" customHeight="1">
      <c r="A161" s="10" t="str">
        <f ca="1">IFERROR(INDEX(MAESTRO!A:A,_xludf.AGGREGATE(15,6,ROW(MAESTRO!$B$3:$B$1000)/((MAESTRO!$B$3:$B$1000="ACADEMICOS")*(UPPER(MAESTRO!$L$3:$L$1000)="CONFIRMADO")),ROWS($A$3:A161))),"")</f>
        <v/>
      </c>
      <c r="B161" s="10" t="str">
        <f ca="1">IFERROR(INDEX(MAESTRO!B:B,_xludf.AGGREGATE(15,6,ROW(MAESTRO!$B$3:$B$1000)/((MAESTRO!$B$3:$B$1000="ACADEMICOS")*(UPPER(MAESTRO!$L$3:$L$1000)="CONFIRMADO")),ROWS($A$3:A161))),"")</f>
        <v/>
      </c>
      <c r="C161" s="10" t="str">
        <f ca="1">IFERROR(INDEX(MAESTRO!C:C,_xludf.AGGREGATE(15,6,ROW(MAESTRO!$B$3:$B$1000)/((MAESTRO!$B$3:$B$1000="ACADEMICOS")*(UPPER(MAESTRO!$L$3:$L$1000)="CONFIRMADO")),ROWS($A$3:A161))),"")</f>
        <v/>
      </c>
      <c r="D161" s="10" t="str">
        <f ca="1">IFERROR(INDEX(MAESTRO!D:D,_xludf.AGGREGATE(15,6,ROW(MAESTRO!$B$3:$B$1000)/((MAESTRO!$B$3:$B$1000="ACADEMICOS")*(UPPER(MAESTRO!$L$3:$L$1000)="CONFIRMADO")),ROWS($A$3:A161))),"")</f>
        <v/>
      </c>
      <c r="E161" s="10" t="str">
        <f ca="1">IFERROR(INDEX(MAESTRO!E:E,_xludf.AGGREGATE(15,6,ROW(MAESTRO!$B$3:$B$1000)/((MAESTRO!$B$3:$B$1000="ACADEMICOS")*(UPPER(MAESTRO!$L$3:$L$1000)="CONFIRMADO")),ROWS($A$3:A161))),"")</f>
        <v/>
      </c>
      <c r="F161" s="10" t="str">
        <f ca="1">IFERROR(INDEX(MAESTRO!F:F,_xludf.AGGREGATE(15,6,ROW(MAESTRO!$B$3:$B$1000)/((MAESTRO!$B$3:$B$1000="ACADEMICOS")*(UPPER(MAESTRO!$L$3:$L$1000)="CONFIRMADO")),ROWS($A$3:A161))),"")</f>
        <v/>
      </c>
      <c r="G161" s="10" t="str">
        <f ca="1">IFERROR(INDEX(MAESTRO!G:G,_xludf.AGGREGATE(15,6,ROW(MAESTRO!$B$3:$B$1000)/((MAESTRO!$B$3:$B$1000="ACADEMICOS")*(UPPER(MAESTRO!$L$3:$L$1000)="CONFIRMADO")),ROWS($A$3:A161))),"")</f>
        <v/>
      </c>
      <c r="H161" s="10" t="str">
        <f ca="1">IFERROR(INDEX(MAESTRO!H:H,_xludf.AGGREGATE(15,6,ROW(MAESTRO!$B$3:$B$1000)/((MAESTRO!$B$3:$B$1000="ACADEMICOS")*(UPPER(MAESTRO!$L$3:$L$1000)="CONFIRMADO")),ROWS($A$3:A161))),"")</f>
        <v/>
      </c>
      <c r="I161" s="10" t="str">
        <f ca="1">IFERROR(INDEX(MAESTRO!I:I,_xludf.AGGREGATE(15,6,ROW(MAESTRO!$B$3:$B$1000)/((MAESTRO!$B$3:$B$1000="ACADEMICOS")*(UPPER(MAESTRO!$L$3:$L$1000)="CONFIRMADO")),ROWS($A$3:A161))),"")</f>
        <v/>
      </c>
      <c r="J161" s="10" t="str">
        <f ca="1">IFERROR(INDEX(MAESTRO!J:J,_xludf.AGGREGATE(15,6,ROW(MAESTRO!$B$3:$B$1000)/((MAESTRO!$B$3:$B$1000="ACADEMICOS")*(UPPER(MAESTRO!$L$3:$L$1000)="CONFIRMADO")),ROWS($A$3:A161))),"")</f>
        <v/>
      </c>
      <c r="K161" s="10" t="str">
        <f ca="1">IFERROR(INDEX(MAESTRO!K:K,_xludf.AGGREGATE(15,6,ROW(MAESTRO!$B$3:$B$1000)/((MAESTRO!$B$3:$B$1000="ACADEMICOS")*(UPPER(MAESTRO!$L$3:$L$1000)="CONFIRMADO")),ROWS($A$3:A161))),"")</f>
        <v/>
      </c>
      <c r="L161" s="10" t="str">
        <f ca="1">IFERROR(INDEX(MAESTRO!L:L,_xludf.AGGREGATE(15,6,ROW(MAESTRO!$B$3:$B$1000)/((MAESTRO!$B$3:$B$1000="ACADEMICOS")*(UPPER(MAESTRO!$L$3:$L$1000)="CONFIRMADO")),ROWS($A$3:A161))),"")</f>
        <v/>
      </c>
      <c r="M161" s="10" t="str">
        <f ca="1">IFERROR(INDEX(MAESTRO!M:M,_xludf.AGGREGATE(15,6,ROW(MAESTRO!$B$3:$B$1000)/((MAESTRO!$B$3:$B$1000="ACADEMICOS")*(UPPER(MAESTRO!$L$3:$L$1000)="CONFIRMADO")),ROWS($A$3:A161))),"")</f>
        <v/>
      </c>
      <c r="N161" s="10" t="str">
        <f ca="1">IFERROR(INDEX(MAESTRO!N:N,_xludf.AGGREGATE(15,6,ROW(MAESTRO!$B$3:$B$1000)/((MAESTRO!$B$3:$B$1000="ACADEMICOS")*(UPPER(MAESTRO!$L$3:$L$1000)="CONFIRMADO")),ROWS($A$3:A161))),"")</f>
        <v/>
      </c>
      <c r="O161" s="10" t="str">
        <f ca="1">IFERROR(INDEX(MAESTRO!O:O,_xludf.AGGREGATE(15,6,ROW(MAESTRO!$B$3:$B$1000)/((MAESTRO!$B$3:$B$1000="ACADEMICOS")*(UPPER(MAESTRO!$L$3:$L$1000)="CONFIRMADO")),ROWS($A$3:A161))),"")</f>
        <v/>
      </c>
      <c r="P161" s="10" t="str">
        <f ca="1">IFERROR(INDEX(MAESTRO!P:P,_xludf.AGGREGATE(15,6,ROW(MAESTRO!$B$3:$B$1000)/((MAESTRO!$B$3:$B$1000="ACADEMICOS")*(UPPER(MAESTRO!$L$3:$L$1000)="CONFIRMADO")),ROWS($A$3:A161))),"")</f>
        <v/>
      </c>
      <c r="Q161" s="10" t="str">
        <f ca="1">IFERROR(INDEX(MAESTRO!Q:Q,_xludf.AGGREGATE(15,6,ROW(MAESTRO!$B$3:$B$1000)/((MAESTRO!$B$3:$B$1000="ACADEMICOS")*(UPPER(MAESTRO!$L$3:$L$1000)="CONFIRMADO")),ROWS($A$3:A161))),"")</f>
        <v/>
      </c>
      <c r="R161" s="10" t="str">
        <f ca="1">IFERROR(INDEX(MAESTRO!R:R,_xludf.AGGREGATE(15,6,ROW(MAESTRO!$B$3:$B$1000)/((MAESTRO!$B$3:$B$1000="ACADEMICOS")*(UPPER(MAESTRO!$L$3:$L$1000)="CONFIRMADO")),ROWS($A$3:A161))),"")</f>
        <v/>
      </c>
      <c r="S161" s="10" t="str">
        <f ca="1">IFERROR(INDEX(MAESTRO!S:S,_xludf.AGGREGATE(15,6,ROW(MAESTRO!$B$3:$B$1000)/((MAESTRO!$B$3:$B$1000="ACADEMICOS")*(UPPER(MAESTRO!$L$3:$L$1000)="CONFIRMADO")),ROWS($A$3:A161))),"")</f>
        <v/>
      </c>
      <c r="T161" s="10" t="str">
        <f ca="1">IFERROR(INDEX(MAESTRO!T:T,_xludf.AGGREGATE(15,6,ROW(MAESTRO!$B$3:$B$1000)/((MAESTRO!$B$3:$B$1000="ACADEMICOS")*(UPPER(MAESTRO!$L$3:$L$1000)="CONFIRMADO")),ROWS($A$3:A161))),"")</f>
        <v/>
      </c>
      <c r="U161" s="10" t="str">
        <f ca="1">IFERROR(INDEX(MAESTRO!U:U,_xludf.AGGREGATE(15,6,ROW(MAESTRO!$B$3:$B$1000)/((MAESTRO!$B$3:$B$1000="ACADEMICOS")*(UPPER(MAESTRO!$L$3:$L$1000)="CONFIRMADO")),ROWS($A$3:A161))),"")</f>
        <v/>
      </c>
      <c r="V161" s="10" t="str">
        <f ca="1">IFERROR(INDEX(MAESTRO!V:V,_xludf.AGGREGATE(15,6,ROW(MAESTRO!$B$3:$B$1000)/((MAESTRO!$B$3:$B$1000="ACADEMICOS")*(UPPER(MAESTRO!$L$3:$L$1000)="CONFIRMADO")),ROWS($A$3:A161))),"")</f>
        <v/>
      </c>
      <c r="W161" s="10" t="str">
        <f ca="1">IFERROR(INDEX(MAESTRO!W:W,_xludf.AGGREGATE(15,6,ROW(MAESTRO!$B$3:$B$1000)/((MAESTRO!$B$3:$B$1000="ACADEMICOS")*(UPPER(MAESTRO!$L$3:$L$1000)="CONFIRMADO")),ROWS($A$3:A161))),"")</f>
        <v/>
      </c>
      <c r="X161" s="10" t="str">
        <f ca="1">IFERROR(INDEX(MAESTRO!X:X,_xludf.AGGREGATE(15,6,ROW(MAESTRO!$B$3:$B$1000)/((MAESTRO!$B$3:$B$1000="ACADEMICOS")*(UPPER(MAESTRO!$L$3:$L$1000)="CONFIRMADO")),ROWS($A$3:A161))),"")</f>
        <v/>
      </c>
    </row>
    <row r="162" spans="1:24" ht="22.05" customHeight="1">
      <c r="A162" s="21" t="str">
        <f ca="1">IFERROR(INDEX(MAESTRO!A:A,_xludf.AGGREGATE(15,6,ROW(MAESTRO!$B$3:$B$1000)/((MAESTRO!$B$3:$B$1000="ACADEMICOS")*(UPPER(MAESTRO!$L$3:$L$1000)="CONFIRMADO")),ROWS($A$3:A162))),"")</f>
        <v/>
      </c>
      <c r="B162" s="21" t="str">
        <f ca="1">IFERROR(INDEX(MAESTRO!B:B,_xludf.AGGREGATE(15,6,ROW(MAESTRO!$B$3:$B$1000)/((MAESTRO!$B$3:$B$1000="ACADEMICOS")*(UPPER(MAESTRO!$L$3:$L$1000)="CONFIRMADO")),ROWS($A$3:A162))),"")</f>
        <v/>
      </c>
      <c r="C162" s="21" t="str">
        <f ca="1">IFERROR(INDEX(MAESTRO!C:C,_xludf.AGGREGATE(15,6,ROW(MAESTRO!$B$3:$B$1000)/((MAESTRO!$B$3:$B$1000="ACADEMICOS")*(UPPER(MAESTRO!$L$3:$L$1000)="CONFIRMADO")),ROWS($A$3:A162))),"")</f>
        <v/>
      </c>
      <c r="D162" s="21" t="str">
        <f ca="1">IFERROR(INDEX(MAESTRO!D:D,_xludf.AGGREGATE(15,6,ROW(MAESTRO!$B$3:$B$1000)/((MAESTRO!$B$3:$B$1000="ACADEMICOS")*(UPPER(MAESTRO!$L$3:$L$1000)="CONFIRMADO")),ROWS($A$3:A162))),"")</f>
        <v/>
      </c>
      <c r="E162" s="21" t="str">
        <f ca="1">IFERROR(INDEX(MAESTRO!E:E,_xludf.AGGREGATE(15,6,ROW(MAESTRO!$B$3:$B$1000)/((MAESTRO!$B$3:$B$1000="ACADEMICOS")*(UPPER(MAESTRO!$L$3:$L$1000)="CONFIRMADO")),ROWS($A$3:A162))),"")</f>
        <v/>
      </c>
      <c r="F162" s="21" t="str">
        <f ca="1">IFERROR(INDEX(MAESTRO!F:F,_xludf.AGGREGATE(15,6,ROW(MAESTRO!$B$3:$B$1000)/((MAESTRO!$B$3:$B$1000="ACADEMICOS")*(UPPER(MAESTRO!$L$3:$L$1000)="CONFIRMADO")),ROWS($A$3:A162))),"")</f>
        <v/>
      </c>
      <c r="G162" s="21" t="str">
        <f ca="1">IFERROR(INDEX(MAESTRO!G:G,_xludf.AGGREGATE(15,6,ROW(MAESTRO!$B$3:$B$1000)/((MAESTRO!$B$3:$B$1000="ACADEMICOS")*(UPPER(MAESTRO!$L$3:$L$1000)="CONFIRMADO")),ROWS($A$3:A162))),"")</f>
        <v/>
      </c>
      <c r="H162" s="21" t="str">
        <f ca="1">IFERROR(INDEX(MAESTRO!H:H,_xludf.AGGREGATE(15,6,ROW(MAESTRO!$B$3:$B$1000)/((MAESTRO!$B$3:$B$1000="ACADEMICOS")*(UPPER(MAESTRO!$L$3:$L$1000)="CONFIRMADO")),ROWS($A$3:A162))),"")</f>
        <v/>
      </c>
      <c r="I162" s="21" t="str">
        <f ca="1">IFERROR(INDEX(MAESTRO!I:I,_xludf.AGGREGATE(15,6,ROW(MAESTRO!$B$3:$B$1000)/((MAESTRO!$B$3:$B$1000="ACADEMICOS")*(UPPER(MAESTRO!$L$3:$L$1000)="CONFIRMADO")),ROWS($A$3:A162))),"")</f>
        <v/>
      </c>
      <c r="J162" s="21" t="str">
        <f ca="1">IFERROR(INDEX(MAESTRO!J:J,_xludf.AGGREGATE(15,6,ROW(MAESTRO!$B$3:$B$1000)/((MAESTRO!$B$3:$B$1000="ACADEMICOS")*(UPPER(MAESTRO!$L$3:$L$1000)="CONFIRMADO")),ROWS($A$3:A162))),"")</f>
        <v/>
      </c>
      <c r="K162" s="21" t="str">
        <f ca="1">IFERROR(INDEX(MAESTRO!K:K,_xludf.AGGREGATE(15,6,ROW(MAESTRO!$B$3:$B$1000)/((MAESTRO!$B$3:$B$1000="ACADEMICOS")*(UPPER(MAESTRO!$L$3:$L$1000)="CONFIRMADO")),ROWS($A$3:A162))),"")</f>
        <v/>
      </c>
      <c r="L162" s="21" t="str">
        <f ca="1">IFERROR(INDEX(MAESTRO!L:L,_xludf.AGGREGATE(15,6,ROW(MAESTRO!$B$3:$B$1000)/((MAESTRO!$B$3:$B$1000="ACADEMICOS")*(UPPER(MAESTRO!$L$3:$L$1000)="CONFIRMADO")),ROWS($A$3:A162))),"")</f>
        <v/>
      </c>
      <c r="M162" s="21" t="str">
        <f ca="1">IFERROR(INDEX(MAESTRO!M:M,_xludf.AGGREGATE(15,6,ROW(MAESTRO!$B$3:$B$1000)/((MAESTRO!$B$3:$B$1000="ACADEMICOS")*(UPPER(MAESTRO!$L$3:$L$1000)="CONFIRMADO")),ROWS($A$3:A162))),"")</f>
        <v/>
      </c>
      <c r="N162" s="21" t="str">
        <f ca="1">IFERROR(INDEX(MAESTRO!N:N,_xludf.AGGREGATE(15,6,ROW(MAESTRO!$B$3:$B$1000)/((MAESTRO!$B$3:$B$1000="ACADEMICOS")*(UPPER(MAESTRO!$L$3:$L$1000)="CONFIRMADO")),ROWS($A$3:A162))),"")</f>
        <v/>
      </c>
      <c r="O162" s="21" t="str">
        <f ca="1">IFERROR(INDEX(MAESTRO!O:O,_xludf.AGGREGATE(15,6,ROW(MAESTRO!$B$3:$B$1000)/((MAESTRO!$B$3:$B$1000="ACADEMICOS")*(UPPER(MAESTRO!$L$3:$L$1000)="CONFIRMADO")),ROWS($A$3:A162))),"")</f>
        <v/>
      </c>
      <c r="P162" s="21" t="str">
        <f ca="1">IFERROR(INDEX(MAESTRO!P:P,_xludf.AGGREGATE(15,6,ROW(MAESTRO!$B$3:$B$1000)/((MAESTRO!$B$3:$B$1000="ACADEMICOS")*(UPPER(MAESTRO!$L$3:$L$1000)="CONFIRMADO")),ROWS($A$3:A162))),"")</f>
        <v/>
      </c>
      <c r="Q162" s="21" t="str">
        <f ca="1">IFERROR(INDEX(MAESTRO!Q:Q,_xludf.AGGREGATE(15,6,ROW(MAESTRO!$B$3:$B$1000)/((MAESTRO!$B$3:$B$1000="ACADEMICOS")*(UPPER(MAESTRO!$L$3:$L$1000)="CONFIRMADO")),ROWS($A$3:A162))),"")</f>
        <v/>
      </c>
      <c r="R162" s="21" t="str">
        <f ca="1">IFERROR(INDEX(MAESTRO!R:R,_xludf.AGGREGATE(15,6,ROW(MAESTRO!$B$3:$B$1000)/((MAESTRO!$B$3:$B$1000="ACADEMICOS")*(UPPER(MAESTRO!$L$3:$L$1000)="CONFIRMADO")),ROWS($A$3:A162))),"")</f>
        <v/>
      </c>
      <c r="S162" s="21" t="str">
        <f ca="1">IFERROR(INDEX(MAESTRO!S:S,_xludf.AGGREGATE(15,6,ROW(MAESTRO!$B$3:$B$1000)/((MAESTRO!$B$3:$B$1000="ACADEMICOS")*(UPPER(MAESTRO!$L$3:$L$1000)="CONFIRMADO")),ROWS($A$3:A162))),"")</f>
        <v/>
      </c>
      <c r="T162" s="21" t="str">
        <f ca="1">IFERROR(INDEX(MAESTRO!T:T,_xludf.AGGREGATE(15,6,ROW(MAESTRO!$B$3:$B$1000)/((MAESTRO!$B$3:$B$1000="ACADEMICOS")*(UPPER(MAESTRO!$L$3:$L$1000)="CONFIRMADO")),ROWS($A$3:A162))),"")</f>
        <v/>
      </c>
      <c r="U162" s="21" t="str">
        <f ca="1">IFERROR(INDEX(MAESTRO!U:U,_xludf.AGGREGATE(15,6,ROW(MAESTRO!$B$3:$B$1000)/((MAESTRO!$B$3:$B$1000="ACADEMICOS")*(UPPER(MAESTRO!$L$3:$L$1000)="CONFIRMADO")),ROWS($A$3:A162))),"")</f>
        <v/>
      </c>
      <c r="V162" s="21" t="str">
        <f ca="1">IFERROR(INDEX(MAESTRO!V:V,_xludf.AGGREGATE(15,6,ROW(MAESTRO!$B$3:$B$1000)/((MAESTRO!$B$3:$B$1000="ACADEMICOS")*(UPPER(MAESTRO!$L$3:$L$1000)="CONFIRMADO")),ROWS($A$3:A162))),"")</f>
        <v/>
      </c>
      <c r="W162" s="21" t="str">
        <f ca="1">IFERROR(INDEX(MAESTRO!W:W,_xludf.AGGREGATE(15,6,ROW(MAESTRO!$B$3:$B$1000)/((MAESTRO!$B$3:$B$1000="ACADEMICOS")*(UPPER(MAESTRO!$L$3:$L$1000)="CONFIRMADO")),ROWS($A$3:A162))),"")</f>
        <v/>
      </c>
      <c r="X162" s="21" t="str">
        <f ca="1">IFERROR(INDEX(MAESTRO!X:X,_xludf.AGGREGATE(15,6,ROW(MAESTRO!$B$3:$B$1000)/((MAESTRO!$B$3:$B$1000="ACADEMICOS")*(UPPER(MAESTRO!$L$3:$L$1000)="CONFIRMADO")),ROWS($A$3:A162))),"")</f>
        <v/>
      </c>
    </row>
    <row r="163" spans="1:24" ht="22.05" customHeight="1">
      <c r="A163" s="10" t="str">
        <f ca="1">IFERROR(INDEX(MAESTRO!A:A,_xludf.AGGREGATE(15,6,ROW(MAESTRO!$B$3:$B$1000)/((MAESTRO!$B$3:$B$1000="ACADEMICOS")*(UPPER(MAESTRO!$L$3:$L$1000)="CONFIRMADO")),ROWS($A$3:A163))),"")</f>
        <v/>
      </c>
      <c r="B163" s="10" t="str">
        <f ca="1">IFERROR(INDEX(MAESTRO!B:B,_xludf.AGGREGATE(15,6,ROW(MAESTRO!$B$3:$B$1000)/((MAESTRO!$B$3:$B$1000="ACADEMICOS")*(UPPER(MAESTRO!$L$3:$L$1000)="CONFIRMADO")),ROWS($A$3:A163))),"")</f>
        <v/>
      </c>
      <c r="C163" s="10" t="str">
        <f ca="1">IFERROR(INDEX(MAESTRO!C:C,_xludf.AGGREGATE(15,6,ROW(MAESTRO!$B$3:$B$1000)/((MAESTRO!$B$3:$B$1000="ACADEMICOS")*(UPPER(MAESTRO!$L$3:$L$1000)="CONFIRMADO")),ROWS($A$3:A163))),"")</f>
        <v/>
      </c>
      <c r="D163" s="10" t="str">
        <f ca="1">IFERROR(INDEX(MAESTRO!D:D,_xludf.AGGREGATE(15,6,ROW(MAESTRO!$B$3:$B$1000)/((MAESTRO!$B$3:$B$1000="ACADEMICOS")*(UPPER(MAESTRO!$L$3:$L$1000)="CONFIRMADO")),ROWS($A$3:A163))),"")</f>
        <v/>
      </c>
      <c r="E163" s="10" t="str">
        <f ca="1">IFERROR(INDEX(MAESTRO!E:E,_xludf.AGGREGATE(15,6,ROW(MAESTRO!$B$3:$B$1000)/((MAESTRO!$B$3:$B$1000="ACADEMICOS")*(UPPER(MAESTRO!$L$3:$L$1000)="CONFIRMADO")),ROWS($A$3:A163))),"")</f>
        <v/>
      </c>
      <c r="F163" s="10" t="str">
        <f ca="1">IFERROR(INDEX(MAESTRO!F:F,_xludf.AGGREGATE(15,6,ROW(MAESTRO!$B$3:$B$1000)/((MAESTRO!$B$3:$B$1000="ACADEMICOS")*(UPPER(MAESTRO!$L$3:$L$1000)="CONFIRMADO")),ROWS($A$3:A163))),"")</f>
        <v/>
      </c>
      <c r="G163" s="10" t="str">
        <f ca="1">IFERROR(INDEX(MAESTRO!G:G,_xludf.AGGREGATE(15,6,ROW(MAESTRO!$B$3:$B$1000)/((MAESTRO!$B$3:$B$1000="ACADEMICOS")*(UPPER(MAESTRO!$L$3:$L$1000)="CONFIRMADO")),ROWS($A$3:A163))),"")</f>
        <v/>
      </c>
      <c r="H163" s="10" t="str">
        <f ca="1">IFERROR(INDEX(MAESTRO!H:H,_xludf.AGGREGATE(15,6,ROW(MAESTRO!$B$3:$B$1000)/((MAESTRO!$B$3:$B$1000="ACADEMICOS")*(UPPER(MAESTRO!$L$3:$L$1000)="CONFIRMADO")),ROWS($A$3:A163))),"")</f>
        <v/>
      </c>
      <c r="I163" s="10" t="str">
        <f ca="1">IFERROR(INDEX(MAESTRO!I:I,_xludf.AGGREGATE(15,6,ROW(MAESTRO!$B$3:$B$1000)/((MAESTRO!$B$3:$B$1000="ACADEMICOS")*(UPPER(MAESTRO!$L$3:$L$1000)="CONFIRMADO")),ROWS($A$3:A163))),"")</f>
        <v/>
      </c>
      <c r="J163" s="10" t="str">
        <f ca="1">IFERROR(INDEX(MAESTRO!J:J,_xludf.AGGREGATE(15,6,ROW(MAESTRO!$B$3:$B$1000)/((MAESTRO!$B$3:$B$1000="ACADEMICOS")*(UPPER(MAESTRO!$L$3:$L$1000)="CONFIRMADO")),ROWS($A$3:A163))),"")</f>
        <v/>
      </c>
      <c r="K163" s="10" t="str">
        <f ca="1">IFERROR(INDEX(MAESTRO!K:K,_xludf.AGGREGATE(15,6,ROW(MAESTRO!$B$3:$B$1000)/((MAESTRO!$B$3:$B$1000="ACADEMICOS")*(UPPER(MAESTRO!$L$3:$L$1000)="CONFIRMADO")),ROWS($A$3:A163))),"")</f>
        <v/>
      </c>
      <c r="L163" s="10" t="str">
        <f ca="1">IFERROR(INDEX(MAESTRO!L:L,_xludf.AGGREGATE(15,6,ROW(MAESTRO!$B$3:$B$1000)/((MAESTRO!$B$3:$B$1000="ACADEMICOS")*(UPPER(MAESTRO!$L$3:$L$1000)="CONFIRMADO")),ROWS($A$3:A163))),"")</f>
        <v/>
      </c>
      <c r="M163" s="10" t="str">
        <f ca="1">IFERROR(INDEX(MAESTRO!M:M,_xludf.AGGREGATE(15,6,ROW(MAESTRO!$B$3:$B$1000)/((MAESTRO!$B$3:$B$1000="ACADEMICOS")*(UPPER(MAESTRO!$L$3:$L$1000)="CONFIRMADO")),ROWS($A$3:A163))),"")</f>
        <v/>
      </c>
      <c r="N163" s="10" t="str">
        <f ca="1">IFERROR(INDEX(MAESTRO!N:N,_xludf.AGGREGATE(15,6,ROW(MAESTRO!$B$3:$B$1000)/((MAESTRO!$B$3:$B$1000="ACADEMICOS")*(UPPER(MAESTRO!$L$3:$L$1000)="CONFIRMADO")),ROWS($A$3:A163))),"")</f>
        <v/>
      </c>
      <c r="O163" s="10" t="str">
        <f ca="1">IFERROR(INDEX(MAESTRO!O:O,_xludf.AGGREGATE(15,6,ROW(MAESTRO!$B$3:$B$1000)/((MAESTRO!$B$3:$B$1000="ACADEMICOS")*(UPPER(MAESTRO!$L$3:$L$1000)="CONFIRMADO")),ROWS($A$3:A163))),"")</f>
        <v/>
      </c>
      <c r="P163" s="10" t="str">
        <f ca="1">IFERROR(INDEX(MAESTRO!P:P,_xludf.AGGREGATE(15,6,ROW(MAESTRO!$B$3:$B$1000)/((MAESTRO!$B$3:$B$1000="ACADEMICOS")*(UPPER(MAESTRO!$L$3:$L$1000)="CONFIRMADO")),ROWS($A$3:A163))),"")</f>
        <v/>
      </c>
      <c r="Q163" s="10" t="str">
        <f ca="1">IFERROR(INDEX(MAESTRO!Q:Q,_xludf.AGGREGATE(15,6,ROW(MAESTRO!$B$3:$B$1000)/((MAESTRO!$B$3:$B$1000="ACADEMICOS")*(UPPER(MAESTRO!$L$3:$L$1000)="CONFIRMADO")),ROWS($A$3:A163))),"")</f>
        <v/>
      </c>
      <c r="R163" s="10" t="str">
        <f ca="1">IFERROR(INDEX(MAESTRO!R:R,_xludf.AGGREGATE(15,6,ROW(MAESTRO!$B$3:$B$1000)/((MAESTRO!$B$3:$B$1000="ACADEMICOS")*(UPPER(MAESTRO!$L$3:$L$1000)="CONFIRMADO")),ROWS($A$3:A163))),"")</f>
        <v/>
      </c>
      <c r="S163" s="10" t="str">
        <f ca="1">IFERROR(INDEX(MAESTRO!S:S,_xludf.AGGREGATE(15,6,ROW(MAESTRO!$B$3:$B$1000)/((MAESTRO!$B$3:$B$1000="ACADEMICOS")*(UPPER(MAESTRO!$L$3:$L$1000)="CONFIRMADO")),ROWS($A$3:A163))),"")</f>
        <v/>
      </c>
      <c r="T163" s="10" t="str">
        <f ca="1">IFERROR(INDEX(MAESTRO!T:T,_xludf.AGGREGATE(15,6,ROW(MAESTRO!$B$3:$B$1000)/((MAESTRO!$B$3:$B$1000="ACADEMICOS")*(UPPER(MAESTRO!$L$3:$L$1000)="CONFIRMADO")),ROWS($A$3:A163))),"")</f>
        <v/>
      </c>
      <c r="U163" s="10" t="str">
        <f ca="1">IFERROR(INDEX(MAESTRO!U:U,_xludf.AGGREGATE(15,6,ROW(MAESTRO!$B$3:$B$1000)/((MAESTRO!$B$3:$B$1000="ACADEMICOS")*(UPPER(MAESTRO!$L$3:$L$1000)="CONFIRMADO")),ROWS($A$3:A163))),"")</f>
        <v/>
      </c>
      <c r="V163" s="10" t="str">
        <f ca="1">IFERROR(INDEX(MAESTRO!V:V,_xludf.AGGREGATE(15,6,ROW(MAESTRO!$B$3:$B$1000)/((MAESTRO!$B$3:$B$1000="ACADEMICOS")*(UPPER(MAESTRO!$L$3:$L$1000)="CONFIRMADO")),ROWS($A$3:A163))),"")</f>
        <v/>
      </c>
      <c r="W163" s="10" t="str">
        <f ca="1">IFERROR(INDEX(MAESTRO!W:W,_xludf.AGGREGATE(15,6,ROW(MAESTRO!$B$3:$B$1000)/((MAESTRO!$B$3:$B$1000="ACADEMICOS")*(UPPER(MAESTRO!$L$3:$L$1000)="CONFIRMADO")),ROWS($A$3:A163))),"")</f>
        <v/>
      </c>
      <c r="X163" s="10" t="str">
        <f ca="1">IFERROR(INDEX(MAESTRO!X:X,_xludf.AGGREGATE(15,6,ROW(MAESTRO!$B$3:$B$1000)/((MAESTRO!$B$3:$B$1000="ACADEMICOS")*(UPPER(MAESTRO!$L$3:$L$1000)="CONFIRMADO")),ROWS($A$3:A163))),"")</f>
        <v/>
      </c>
    </row>
    <row r="164" spans="1:24" ht="22.05" customHeight="1">
      <c r="A164" s="21" t="str">
        <f ca="1">IFERROR(INDEX(MAESTRO!A:A,_xludf.AGGREGATE(15,6,ROW(MAESTRO!$B$3:$B$1000)/((MAESTRO!$B$3:$B$1000="ACADEMICOS")*(UPPER(MAESTRO!$L$3:$L$1000)="CONFIRMADO")),ROWS($A$3:A164))),"")</f>
        <v/>
      </c>
      <c r="B164" s="21" t="str">
        <f ca="1">IFERROR(INDEX(MAESTRO!B:B,_xludf.AGGREGATE(15,6,ROW(MAESTRO!$B$3:$B$1000)/((MAESTRO!$B$3:$B$1000="ACADEMICOS")*(UPPER(MAESTRO!$L$3:$L$1000)="CONFIRMADO")),ROWS($A$3:A164))),"")</f>
        <v/>
      </c>
      <c r="C164" s="21" t="str">
        <f ca="1">IFERROR(INDEX(MAESTRO!C:C,_xludf.AGGREGATE(15,6,ROW(MAESTRO!$B$3:$B$1000)/((MAESTRO!$B$3:$B$1000="ACADEMICOS")*(UPPER(MAESTRO!$L$3:$L$1000)="CONFIRMADO")),ROWS($A$3:A164))),"")</f>
        <v/>
      </c>
      <c r="D164" s="21" t="str">
        <f ca="1">IFERROR(INDEX(MAESTRO!D:D,_xludf.AGGREGATE(15,6,ROW(MAESTRO!$B$3:$B$1000)/((MAESTRO!$B$3:$B$1000="ACADEMICOS")*(UPPER(MAESTRO!$L$3:$L$1000)="CONFIRMADO")),ROWS($A$3:A164))),"")</f>
        <v/>
      </c>
      <c r="E164" s="21" t="str">
        <f ca="1">IFERROR(INDEX(MAESTRO!E:E,_xludf.AGGREGATE(15,6,ROW(MAESTRO!$B$3:$B$1000)/((MAESTRO!$B$3:$B$1000="ACADEMICOS")*(UPPER(MAESTRO!$L$3:$L$1000)="CONFIRMADO")),ROWS($A$3:A164))),"")</f>
        <v/>
      </c>
      <c r="F164" s="21" t="str">
        <f ca="1">IFERROR(INDEX(MAESTRO!F:F,_xludf.AGGREGATE(15,6,ROW(MAESTRO!$B$3:$B$1000)/((MAESTRO!$B$3:$B$1000="ACADEMICOS")*(UPPER(MAESTRO!$L$3:$L$1000)="CONFIRMADO")),ROWS($A$3:A164))),"")</f>
        <v/>
      </c>
      <c r="G164" s="21" t="str">
        <f ca="1">IFERROR(INDEX(MAESTRO!G:G,_xludf.AGGREGATE(15,6,ROW(MAESTRO!$B$3:$B$1000)/((MAESTRO!$B$3:$B$1000="ACADEMICOS")*(UPPER(MAESTRO!$L$3:$L$1000)="CONFIRMADO")),ROWS($A$3:A164))),"")</f>
        <v/>
      </c>
      <c r="H164" s="21" t="str">
        <f ca="1">IFERROR(INDEX(MAESTRO!H:H,_xludf.AGGREGATE(15,6,ROW(MAESTRO!$B$3:$B$1000)/((MAESTRO!$B$3:$B$1000="ACADEMICOS")*(UPPER(MAESTRO!$L$3:$L$1000)="CONFIRMADO")),ROWS($A$3:A164))),"")</f>
        <v/>
      </c>
      <c r="I164" s="21" t="str">
        <f ca="1">IFERROR(INDEX(MAESTRO!I:I,_xludf.AGGREGATE(15,6,ROW(MAESTRO!$B$3:$B$1000)/((MAESTRO!$B$3:$B$1000="ACADEMICOS")*(UPPER(MAESTRO!$L$3:$L$1000)="CONFIRMADO")),ROWS($A$3:A164))),"")</f>
        <v/>
      </c>
      <c r="J164" s="21" t="str">
        <f ca="1">IFERROR(INDEX(MAESTRO!J:J,_xludf.AGGREGATE(15,6,ROW(MAESTRO!$B$3:$B$1000)/((MAESTRO!$B$3:$B$1000="ACADEMICOS")*(UPPER(MAESTRO!$L$3:$L$1000)="CONFIRMADO")),ROWS($A$3:A164))),"")</f>
        <v/>
      </c>
      <c r="K164" s="21" t="str">
        <f ca="1">IFERROR(INDEX(MAESTRO!K:K,_xludf.AGGREGATE(15,6,ROW(MAESTRO!$B$3:$B$1000)/((MAESTRO!$B$3:$B$1000="ACADEMICOS")*(UPPER(MAESTRO!$L$3:$L$1000)="CONFIRMADO")),ROWS($A$3:A164))),"")</f>
        <v/>
      </c>
      <c r="L164" s="21" t="str">
        <f ca="1">IFERROR(INDEX(MAESTRO!L:L,_xludf.AGGREGATE(15,6,ROW(MAESTRO!$B$3:$B$1000)/((MAESTRO!$B$3:$B$1000="ACADEMICOS")*(UPPER(MAESTRO!$L$3:$L$1000)="CONFIRMADO")),ROWS($A$3:A164))),"")</f>
        <v/>
      </c>
      <c r="M164" s="21" t="str">
        <f ca="1">IFERROR(INDEX(MAESTRO!M:M,_xludf.AGGREGATE(15,6,ROW(MAESTRO!$B$3:$B$1000)/((MAESTRO!$B$3:$B$1000="ACADEMICOS")*(UPPER(MAESTRO!$L$3:$L$1000)="CONFIRMADO")),ROWS($A$3:A164))),"")</f>
        <v/>
      </c>
      <c r="N164" s="21" t="str">
        <f ca="1">IFERROR(INDEX(MAESTRO!N:N,_xludf.AGGREGATE(15,6,ROW(MAESTRO!$B$3:$B$1000)/((MAESTRO!$B$3:$B$1000="ACADEMICOS")*(UPPER(MAESTRO!$L$3:$L$1000)="CONFIRMADO")),ROWS($A$3:A164))),"")</f>
        <v/>
      </c>
      <c r="O164" s="21" t="str">
        <f ca="1">IFERROR(INDEX(MAESTRO!O:O,_xludf.AGGREGATE(15,6,ROW(MAESTRO!$B$3:$B$1000)/((MAESTRO!$B$3:$B$1000="ACADEMICOS")*(UPPER(MAESTRO!$L$3:$L$1000)="CONFIRMADO")),ROWS($A$3:A164))),"")</f>
        <v/>
      </c>
      <c r="P164" s="21" t="str">
        <f ca="1">IFERROR(INDEX(MAESTRO!P:P,_xludf.AGGREGATE(15,6,ROW(MAESTRO!$B$3:$B$1000)/((MAESTRO!$B$3:$B$1000="ACADEMICOS")*(UPPER(MAESTRO!$L$3:$L$1000)="CONFIRMADO")),ROWS($A$3:A164))),"")</f>
        <v/>
      </c>
      <c r="Q164" s="21" t="str">
        <f ca="1">IFERROR(INDEX(MAESTRO!Q:Q,_xludf.AGGREGATE(15,6,ROW(MAESTRO!$B$3:$B$1000)/((MAESTRO!$B$3:$B$1000="ACADEMICOS")*(UPPER(MAESTRO!$L$3:$L$1000)="CONFIRMADO")),ROWS($A$3:A164))),"")</f>
        <v/>
      </c>
      <c r="R164" s="21" t="str">
        <f ca="1">IFERROR(INDEX(MAESTRO!R:R,_xludf.AGGREGATE(15,6,ROW(MAESTRO!$B$3:$B$1000)/((MAESTRO!$B$3:$B$1000="ACADEMICOS")*(UPPER(MAESTRO!$L$3:$L$1000)="CONFIRMADO")),ROWS($A$3:A164))),"")</f>
        <v/>
      </c>
      <c r="S164" s="21" t="str">
        <f ca="1">IFERROR(INDEX(MAESTRO!S:S,_xludf.AGGREGATE(15,6,ROW(MAESTRO!$B$3:$B$1000)/((MAESTRO!$B$3:$B$1000="ACADEMICOS")*(UPPER(MAESTRO!$L$3:$L$1000)="CONFIRMADO")),ROWS($A$3:A164))),"")</f>
        <v/>
      </c>
      <c r="T164" s="21" t="str">
        <f ca="1">IFERROR(INDEX(MAESTRO!T:T,_xludf.AGGREGATE(15,6,ROW(MAESTRO!$B$3:$B$1000)/((MAESTRO!$B$3:$B$1000="ACADEMICOS")*(UPPER(MAESTRO!$L$3:$L$1000)="CONFIRMADO")),ROWS($A$3:A164))),"")</f>
        <v/>
      </c>
      <c r="U164" s="21" t="str">
        <f ca="1">IFERROR(INDEX(MAESTRO!U:U,_xludf.AGGREGATE(15,6,ROW(MAESTRO!$B$3:$B$1000)/((MAESTRO!$B$3:$B$1000="ACADEMICOS")*(UPPER(MAESTRO!$L$3:$L$1000)="CONFIRMADO")),ROWS($A$3:A164))),"")</f>
        <v/>
      </c>
      <c r="V164" s="21" t="str">
        <f ca="1">IFERROR(INDEX(MAESTRO!V:V,_xludf.AGGREGATE(15,6,ROW(MAESTRO!$B$3:$B$1000)/((MAESTRO!$B$3:$B$1000="ACADEMICOS")*(UPPER(MAESTRO!$L$3:$L$1000)="CONFIRMADO")),ROWS($A$3:A164))),"")</f>
        <v/>
      </c>
      <c r="W164" s="21" t="str">
        <f ca="1">IFERROR(INDEX(MAESTRO!W:W,_xludf.AGGREGATE(15,6,ROW(MAESTRO!$B$3:$B$1000)/((MAESTRO!$B$3:$B$1000="ACADEMICOS")*(UPPER(MAESTRO!$L$3:$L$1000)="CONFIRMADO")),ROWS($A$3:A164))),"")</f>
        <v/>
      </c>
      <c r="X164" s="21" t="str">
        <f ca="1">IFERROR(INDEX(MAESTRO!X:X,_xludf.AGGREGATE(15,6,ROW(MAESTRO!$B$3:$B$1000)/((MAESTRO!$B$3:$B$1000="ACADEMICOS")*(UPPER(MAESTRO!$L$3:$L$1000)="CONFIRMADO")),ROWS($A$3:A164))),"")</f>
        <v/>
      </c>
    </row>
    <row r="165" spans="1:24" ht="22.05" customHeight="1">
      <c r="A165" s="10" t="str">
        <f ca="1">IFERROR(INDEX(MAESTRO!A:A,_xludf.AGGREGATE(15,6,ROW(MAESTRO!$B$3:$B$1000)/((MAESTRO!$B$3:$B$1000="ACADEMICOS")*(UPPER(MAESTRO!$L$3:$L$1000)="CONFIRMADO")),ROWS($A$3:A165))),"")</f>
        <v/>
      </c>
      <c r="B165" s="10" t="str">
        <f ca="1">IFERROR(INDEX(MAESTRO!B:B,_xludf.AGGREGATE(15,6,ROW(MAESTRO!$B$3:$B$1000)/((MAESTRO!$B$3:$B$1000="ACADEMICOS")*(UPPER(MAESTRO!$L$3:$L$1000)="CONFIRMADO")),ROWS($A$3:A165))),"")</f>
        <v/>
      </c>
      <c r="C165" s="10" t="str">
        <f ca="1">IFERROR(INDEX(MAESTRO!C:C,_xludf.AGGREGATE(15,6,ROW(MAESTRO!$B$3:$B$1000)/((MAESTRO!$B$3:$B$1000="ACADEMICOS")*(UPPER(MAESTRO!$L$3:$L$1000)="CONFIRMADO")),ROWS($A$3:A165))),"")</f>
        <v/>
      </c>
      <c r="D165" s="10" t="str">
        <f ca="1">IFERROR(INDEX(MAESTRO!D:D,_xludf.AGGREGATE(15,6,ROW(MAESTRO!$B$3:$B$1000)/((MAESTRO!$B$3:$B$1000="ACADEMICOS")*(UPPER(MAESTRO!$L$3:$L$1000)="CONFIRMADO")),ROWS($A$3:A165))),"")</f>
        <v/>
      </c>
      <c r="E165" s="10" t="str">
        <f ca="1">IFERROR(INDEX(MAESTRO!E:E,_xludf.AGGREGATE(15,6,ROW(MAESTRO!$B$3:$B$1000)/((MAESTRO!$B$3:$B$1000="ACADEMICOS")*(UPPER(MAESTRO!$L$3:$L$1000)="CONFIRMADO")),ROWS($A$3:A165))),"")</f>
        <v/>
      </c>
      <c r="F165" s="10" t="str">
        <f ca="1">IFERROR(INDEX(MAESTRO!F:F,_xludf.AGGREGATE(15,6,ROW(MAESTRO!$B$3:$B$1000)/((MAESTRO!$B$3:$B$1000="ACADEMICOS")*(UPPER(MAESTRO!$L$3:$L$1000)="CONFIRMADO")),ROWS($A$3:A165))),"")</f>
        <v/>
      </c>
      <c r="G165" s="10" t="str">
        <f ca="1">IFERROR(INDEX(MAESTRO!G:G,_xludf.AGGREGATE(15,6,ROW(MAESTRO!$B$3:$B$1000)/((MAESTRO!$B$3:$B$1000="ACADEMICOS")*(UPPER(MAESTRO!$L$3:$L$1000)="CONFIRMADO")),ROWS($A$3:A165))),"")</f>
        <v/>
      </c>
      <c r="H165" s="10" t="str">
        <f ca="1">IFERROR(INDEX(MAESTRO!H:H,_xludf.AGGREGATE(15,6,ROW(MAESTRO!$B$3:$B$1000)/((MAESTRO!$B$3:$B$1000="ACADEMICOS")*(UPPER(MAESTRO!$L$3:$L$1000)="CONFIRMADO")),ROWS($A$3:A165))),"")</f>
        <v/>
      </c>
      <c r="I165" s="10" t="str">
        <f ca="1">IFERROR(INDEX(MAESTRO!I:I,_xludf.AGGREGATE(15,6,ROW(MAESTRO!$B$3:$B$1000)/((MAESTRO!$B$3:$B$1000="ACADEMICOS")*(UPPER(MAESTRO!$L$3:$L$1000)="CONFIRMADO")),ROWS($A$3:A165))),"")</f>
        <v/>
      </c>
      <c r="J165" s="10" t="str">
        <f ca="1">IFERROR(INDEX(MAESTRO!J:J,_xludf.AGGREGATE(15,6,ROW(MAESTRO!$B$3:$B$1000)/((MAESTRO!$B$3:$B$1000="ACADEMICOS")*(UPPER(MAESTRO!$L$3:$L$1000)="CONFIRMADO")),ROWS($A$3:A165))),"")</f>
        <v/>
      </c>
      <c r="K165" s="10" t="str">
        <f ca="1">IFERROR(INDEX(MAESTRO!K:K,_xludf.AGGREGATE(15,6,ROW(MAESTRO!$B$3:$B$1000)/((MAESTRO!$B$3:$B$1000="ACADEMICOS")*(UPPER(MAESTRO!$L$3:$L$1000)="CONFIRMADO")),ROWS($A$3:A165))),"")</f>
        <v/>
      </c>
      <c r="L165" s="10" t="str">
        <f ca="1">IFERROR(INDEX(MAESTRO!L:L,_xludf.AGGREGATE(15,6,ROW(MAESTRO!$B$3:$B$1000)/((MAESTRO!$B$3:$B$1000="ACADEMICOS")*(UPPER(MAESTRO!$L$3:$L$1000)="CONFIRMADO")),ROWS($A$3:A165))),"")</f>
        <v/>
      </c>
      <c r="M165" s="10" t="str">
        <f ca="1">IFERROR(INDEX(MAESTRO!M:M,_xludf.AGGREGATE(15,6,ROW(MAESTRO!$B$3:$B$1000)/((MAESTRO!$B$3:$B$1000="ACADEMICOS")*(UPPER(MAESTRO!$L$3:$L$1000)="CONFIRMADO")),ROWS($A$3:A165))),"")</f>
        <v/>
      </c>
      <c r="N165" s="10" t="str">
        <f ca="1">IFERROR(INDEX(MAESTRO!N:N,_xludf.AGGREGATE(15,6,ROW(MAESTRO!$B$3:$B$1000)/((MAESTRO!$B$3:$B$1000="ACADEMICOS")*(UPPER(MAESTRO!$L$3:$L$1000)="CONFIRMADO")),ROWS($A$3:A165))),"")</f>
        <v/>
      </c>
      <c r="O165" s="10" t="str">
        <f ca="1">IFERROR(INDEX(MAESTRO!O:O,_xludf.AGGREGATE(15,6,ROW(MAESTRO!$B$3:$B$1000)/((MAESTRO!$B$3:$B$1000="ACADEMICOS")*(UPPER(MAESTRO!$L$3:$L$1000)="CONFIRMADO")),ROWS($A$3:A165))),"")</f>
        <v/>
      </c>
      <c r="P165" s="10" t="str">
        <f ca="1">IFERROR(INDEX(MAESTRO!P:P,_xludf.AGGREGATE(15,6,ROW(MAESTRO!$B$3:$B$1000)/((MAESTRO!$B$3:$B$1000="ACADEMICOS")*(UPPER(MAESTRO!$L$3:$L$1000)="CONFIRMADO")),ROWS($A$3:A165))),"")</f>
        <v/>
      </c>
      <c r="Q165" s="10" t="str">
        <f ca="1">IFERROR(INDEX(MAESTRO!Q:Q,_xludf.AGGREGATE(15,6,ROW(MAESTRO!$B$3:$B$1000)/((MAESTRO!$B$3:$B$1000="ACADEMICOS")*(UPPER(MAESTRO!$L$3:$L$1000)="CONFIRMADO")),ROWS($A$3:A165))),"")</f>
        <v/>
      </c>
      <c r="R165" s="10" t="str">
        <f ca="1">IFERROR(INDEX(MAESTRO!R:R,_xludf.AGGREGATE(15,6,ROW(MAESTRO!$B$3:$B$1000)/((MAESTRO!$B$3:$B$1000="ACADEMICOS")*(UPPER(MAESTRO!$L$3:$L$1000)="CONFIRMADO")),ROWS($A$3:A165))),"")</f>
        <v/>
      </c>
      <c r="S165" s="10" t="str">
        <f ca="1">IFERROR(INDEX(MAESTRO!S:S,_xludf.AGGREGATE(15,6,ROW(MAESTRO!$B$3:$B$1000)/((MAESTRO!$B$3:$B$1000="ACADEMICOS")*(UPPER(MAESTRO!$L$3:$L$1000)="CONFIRMADO")),ROWS($A$3:A165))),"")</f>
        <v/>
      </c>
      <c r="T165" s="10" t="str">
        <f ca="1">IFERROR(INDEX(MAESTRO!T:T,_xludf.AGGREGATE(15,6,ROW(MAESTRO!$B$3:$B$1000)/((MAESTRO!$B$3:$B$1000="ACADEMICOS")*(UPPER(MAESTRO!$L$3:$L$1000)="CONFIRMADO")),ROWS($A$3:A165))),"")</f>
        <v/>
      </c>
      <c r="U165" s="10" t="str">
        <f ca="1">IFERROR(INDEX(MAESTRO!U:U,_xludf.AGGREGATE(15,6,ROW(MAESTRO!$B$3:$B$1000)/((MAESTRO!$B$3:$B$1000="ACADEMICOS")*(UPPER(MAESTRO!$L$3:$L$1000)="CONFIRMADO")),ROWS($A$3:A165))),"")</f>
        <v/>
      </c>
      <c r="V165" s="10" t="str">
        <f ca="1">IFERROR(INDEX(MAESTRO!V:V,_xludf.AGGREGATE(15,6,ROW(MAESTRO!$B$3:$B$1000)/((MAESTRO!$B$3:$B$1000="ACADEMICOS")*(UPPER(MAESTRO!$L$3:$L$1000)="CONFIRMADO")),ROWS($A$3:A165))),"")</f>
        <v/>
      </c>
      <c r="W165" s="10" t="str">
        <f ca="1">IFERROR(INDEX(MAESTRO!W:W,_xludf.AGGREGATE(15,6,ROW(MAESTRO!$B$3:$B$1000)/((MAESTRO!$B$3:$B$1000="ACADEMICOS")*(UPPER(MAESTRO!$L$3:$L$1000)="CONFIRMADO")),ROWS($A$3:A165))),"")</f>
        <v/>
      </c>
      <c r="X165" s="10" t="str">
        <f ca="1">IFERROR(INDEX(MAESTRO!X:X,_xludf.AGGREGATE(15,6,ROW(MAESTRO!$B$3:$B$1000)/((MAESTRO!$B$3:$B$1000="ACADEMICOS")*(UPPER(MAESTRO!$L$3:$L$1000)="CONFIRMADO")),ROWS($A$3:A165))),"")</f>
        <v/>
      </c>
    </row>
    <row r="166" spans="1:24" ht="22.05" customHeight="1">
      <c r="A166" s="21" t="str">
        <f ca="1">IFERROR(INDEX(MAESTRO!A:A,_xludf.AGGREGATE(15,6,ROW(MAESTRO!$B$3:$B$1000)/((MAESTRO!$B$3:$B$1000="ACADEMICOS")*(UPPER(MAESTRO!$L$3:$L$1000)="CONFIRMADO")),ROWS($A$3:A166))),"")</f>
        <v/>
      </c>
      <c r="B166" s="21" t="str">
        <f ca="1">IFERROR(INDEX(MAESTRO!B:B,_xludf.AGGREGATE(15,6,ROW(MAESTRO!$B$3:$B$1000)/((MAESTRO!$B$3:$B$1000="ACADEMICOS")*(UPPER(MAESTRO!$L$3:$L$1000)="CONFIRMADO")),ROWS($A$3:A166))),"")</f>
        <v/>
      </c>
      <c r="C166" s="21" t="str">
        <f ca="1">IFERROR(INDEX(MAESTRO!C:C,_xludf.AGGREGATE(15,6,ROW(MAESTRO!$B$3:$B$1000)/((MAESTRO!$B$3:$B$1000="ACADEMICOS")*(UPPER(MAESTRO!$L$3:$L$1000)="CONFIRMADO")),ROWS($A$3:A166))),"")</f>
        <v/>
      </c>
      <c r="D166" s="21" t="str">
        <f ca="1">IFERROR(INDEX(MAESTRO!D:D,_xludf.AGGREGATE(15,6,ROW(MAESTRO!$B$3:$B$1000)/((MAESTRO!$B$3:$B$1000="ACADEMICOS")*(UPPER(MAESTRO!$L$3:$L$1000)="CONFIRMADO")),ROWS($A$3:A166))),"")</f>
        <v/>
      </c>
      <c r="E166" s="21" t="str">
        <f ca="1">IFERROR(INDEX(MAESTRO!E:E,_xludf.AGGREGATE(15,6,ROW(MAESTRO!$B$3:$B$1000)/((MAESTRO!$B$3:$B$1000="ACADEMICOS")*(UPPER(MAESTRO!$L$3:$L$1000)="CONFIRMADO")),ROWS($A$3:A166))),"")</f>
        <v/>
      </c>
      <c r="F166" s="21" t="str">
        <f ca="1">IFERROR(INDEX(MAESTRO!F:F,_xludf.AGGREGATE(15,6,ROW(MAESTRO!$B$3:$B$1000)/((MAESTRO!$B$3:$B$1000="ACADEMICOS")*(UPPER(MAESTRO!$L$3:$L$1000)="CONFIRMADO")),ROWS($A$3:A166))),"")</f>
        <v/>
      </c>
      <c r="G166" s="21" t="str">
        <f ca="1">IFERROR(INDEX(MAESTRO!G:G,_xludf.AGGREGATE(15,6,ROW(MAESTRO!$B$3:$B$1000)/((MAESTRO!$B$3:$B$1000="ACADEMICOS")*(UPPER(MAESTRO!$L$3:$L$1000)="CONFIRMADO")),ROWS($A$3:A166))),"")</f>
        <v/>
      </c>
      <c r="H166" s="21" t="str">
        <f ca="1">IFERROR(INDEX(MAESTRO!H:H,_xludf.AGGREGATE(15,6,ROW(MAESTRO!$B$3:$B$1000)/((MAESTRO!$B$3:$B$1000="ACADEMICOS")*(UPPER(MAESTRO!$L$3:$L$1000)="CONFIRMADO")),ROWS($A$3:A166))),"")</f>
        <v/>
      </c>
      <c r="I166" s="21" t="str">
        <f ca="1">IFERROR(INDEX(MAESTRO!I:I,_xludf.AGGREGATE(15,6,ROW(MAESTRO!$B$3:$B$1000)/((MAESTRO!$B$3:$B$1000="ACADEMICOS")*(UPPER(MAESTRO!$L$3:$L$1000)="CONFIRMADO")),ROWS($A$3:A166))),"")</f>
        <v/>
      </c>
      <c r="J166" s="21" t="str">
        <f ca="1">IFERROR(INDEX(MAESTRO!J:J,_xludf.AGGREGATE(15,6,ROW(MAESTRO!$B$3:$B$1000)/((MAESTRO!$B$3:$B$1000="ACADEMICOS")*(UPPER(MAESTRO!$L$3:$L$1000)="CONFIRMADO")),ROWS($A$3:A166))),"")</f>
        <v/>
      </c>
      <c r="K166" s="21" t="str">
        <f ca="1">IFERROR(INDEX(MAESTRO!K:K,_xludf.AGGREGATE(15,6,ROW(MAESTRO!$B$3:$B$1000)/((MAESTRO!$B$3:$B$1000="ACADEMICOS")*(UPPER(MAESTRO!$L$3:$L$1000)="CONFIRMADO")),ROWS($A$3:A166))),"")</f>
        <v/>
      </c>
      <c r="L166" s="21" t="str">
        <f ca="1">IFERROR(INDEX(MAESTRO!L:L,_xludf.AGGREGATE(15,6,ROW(MAESTRO!$B$3:$B$1000)/((MAESTRO!$B$3:$B$1000="ACADEMICOS")*(UPPER(MAESTRO!$L$3:$L$1000)="CONFIRMADO")),ROWS($A$3:A166))),"")</f>
        <v/>
      </c>
      <c r="M166" s="21" t="str">
        <f ca="1">IFERROR(INDEX(MAESTRO!M:M,_xludf.AGGREGATE(15,6,ROW(MAESTRO!$B$3:$B$1000)/((MAESTRO!$B$3:$B$1000="ACADEMICOS")*(UPPER(MAESTRO!$L$3:$L$1000)="CONFIRMADO")),ROWS($A$3:A166))),"")</f>
        <v/>
      </c>
      <c r="N166" s="21" t="str">
        <f ca="1">IFERROR(INDEX(MAESTRO!N:N,_xludf.AGGREGATE(15,6,ROW(MAESTRO!$B$3:$B$1000)/((MAESTRO!$B$3:$B$1000="ACADEMICOS")*(UPPER(MAESTRO!$L$3:$L$1000)="CONFIRMADO")),ROWS($A$3:A166))),"")</f>
        <v/>
      </c>
      <c r="O166" s="21" t="str">
        <f ca="1">IFERROR(INDEX(MAESTRO!O:O,_xludf.AGGREGATE(15,6,ROW(MAESTRO!$B$3:$B$1000)/((MAESTRO!$B$3:$B$1000="ACADEMICOS")*(UPPER(MAESTRO!$L$3:$L$1000)="CONFIRMADO")),ROWS($A$3:A166))),"")</f>
        <v/>
      </c>
      <c r="P166" s="21" t="str">
        <f ca="1">IFERROR(INDEX(MAESTRO!P:P,_xludf.AGGREGATE(15,6,ROW(MAESTRO!$B$3:$B$1000)/((MAESTRO!$B$3:$B$1000="ACADEMICOS")*(UPPER(MAESTRO!$L$3:$L$1000)="CONFIRMADO")),ROWS($A$3:A166))),"")</f>
        <v/>
      </c>
      <c r="Q166" s="21" t="str">
        <f ca="1">IFERROR(INDEX(MAESTRO!Q:Q,_xludf.AGGREGATE(15,6,ROW(MAESTRO!$B$3:$B$1000)/((MAESTRO!$B$3:$B$1000="ACADEMICOS")*(UPPER(MAESTRO!$L$3:$L$1000)="CONFIRMADO")),ROWS($A$3:A166))),"")</f>
        <v/>
      </c>
      <c r="R166" s="21" t="str">
        <f ca="1">IFERROR(INDEX(MAESTRO!R:R,_xludf.AGGREGATE(15,6,ROW(MAESTRO!$B$3:$B$1000)/((MAESTRO!$B$3:$B$1000="ACADEMICOS")*(UPPER(MAESTRO!$L$3:$L$1000)="CONFIRMADO")),ROWS($A$3:A166))),"")</f>
        <v/>
      </c>
      <c r="S166" s="21" t="str">
        <f ca="1">IFERROR(INDEX(MAESTRO!S:S,_xludf.AGGREGATE(15,6,ROW(MAESTRO!$B$3:$B$1000)/((MAESTRO!$B$3:$B$1000="ACADEMICOS")*(UPPER(MAESTRO!$L$3:$L$1000)="CONFIRMADO")),ROWS($A$3:A166))),"")</f>
        <v/>
      </c>
      <c r="T166" s="21" t="str">
        <f ca="1">IFERROR(INDEX(MAESTRO!T:T,_xludf.AGGREGATE(15,6,ROW(MAESTRO!$B$3:$B$1000)/((MAESTRO!$B$3:$B$1000="ACADEMICOS")*(UPPER(MAESTRO!$L$3:$L$1000)="CONFIRMADO")),ROWS($A$3:A166))),"")</f>
        <v/>
      </c>
      <c r="U166" s="21" t="str">
        <f ca="1">IFERROR(INDEX(MAESTRO!U:U,_xludf.AGGREGATE(15,6,ROW(MAESTRO!$B$3:$B$1000)/((MAESTRO!$B$3:$B$1000="ACADEMICOS")*(UPPER(MAESTRO!$L$3:$L$1000)="CONFIRMADO")),ROWS($A$3:A166))),"")</f>
        <v/>
      </c>
      <c r="V166" s="21" t="str">
        <f ca="1">IFERROR(INDEX(MAESTRO!V:V,_xludf.AGGREGATE(15,6,ROW(MAESTRO!$B$3:$B$1000)/((MAESTRO!$B$3:$B$1000="ACADEMICOS")*(UPPER(MAESTRO!$L$3:$L$1000)="CONFIRMADO")),ROWS($A$3:A166))),"")</f>
        <v/>
      </c>
      <c r="W166" s="21" t="str">
        <f ca="1">IFERROR(INDEX(MAESTRO!W:W,_xludf.AGGREGATE(15,6,ROW(MAESTRO!$B$3:$B$1000)/((MAESTRO!$B$3:$B$1000="ACADEMICOS")*(UPPER(MAESTRO!$L$3:$L$1000)="CONFIRMADO")),ROWS($A$3:A166))),"")</f>
        <v/>
      </c>
      <c r="X166" s="21" t="str">
        <f ca="1">IFERROR(INDEX(MAESTRO!X:X,_xludf.AGGREGATE(15,6,ROW(MAESTRO!$B$3:$B$1000)/((MAESTRO!$B$3:$B$1000="ACADEMICOS")*(UPPER(MAESTRO!$L$3:$L$1000)="CONFIRMADO")),ROWS($A$3:A166))),"")</f>
        <v/>
      </c>
    </row>
    <row r="167" spans="1:24" ht="22.05" customHeight="1">
      <c r="A167" s="10" t="str">
        <f ca="1">IFERROR(INDEX(MAESTRO!A:A,_xludf.AGGREGATE(15,6,ROW(MAESTRO!$B$3:$B$1000)/((MAESTRO!$B$3:$B$1000="ACADEMICOS")*(UPPER(MAESTRO!$L$3:$L$1000)="CONFIRMADO")),ROWS($A$3:A167))),"")</f>
        <v/>
      </c>
      <c r="B167" s="10" t="str">
        <f ca="1">IFERROR(INDEX(MAESTRO!B:B,_xludf.AGGREGATE(15,6,ROW(MAESTRO!$B$3:$B$1000)/((MAESTRO!$B$3:$B$1000="ACADEMICOS")*(UPPER(MAESTRO!$L$3:$L$1000)="CONFIRMADO")),ROWS($A$3:A167))),"")</f>
        <v/>
      </c>
      <c r="C167" s="10" t="str">
        <f ca="1">IFERROR(INDEX(MAESTRO!C:C,_xludf.AGGREGATE(15,6,ROW(MAESTRO!$B$3:$B$1000)/((MAESTRO!$B$3:$B$1000="ACADEMICOS")*(UPPER(MAESTRO!$L$3:$L$1000)="CONFIRMADO")),ROWS($A$3:A167))),"")</f>
        <v/>
      </c>
      <c r="D167" s="10" t="str">
        <f ca="1">IFERROR(INDEX(MAESTRO!D:D,_xludf.AGGREGATE(15,6,ROW(MAESTRO!$B$3:$B$1000)/((MAESTRO!$B$3:$B$1000="ACADEMICOS")*(UPPER(MAESTRO!$L$3:$L$1000)="CONFIRMADO")),ROWS($A$3:A167))),"")</f>
        <v/>
      </c>
      <c r="E167" s="10" t="str">
        <f ca="1">IFERROR(INDEX(MAESTRO!E:E,_xludf.AGGREGATE(15,6,ROW(MAESTRO!$B$3:$B$1000)/((MAESTRO!$B$3:$B$1000="ACADEMICOS")*(UPPER(MAESTRO!$L$3:$L$1000)="CONFIRMADO")),ROWS($A$3:A167))),"")</f>
        <v/>
      </c>
      <c r="F167" s="10" t="str">
        <f ca="1">IFERROR(INDEX(MAESTRO!F:F,_xludf.AGGREGATE(15,6,ROW(MAESTRO!$B$3:$B$1000)/((MAESTRO!$B$3:$B$1000="ACADEMICOS")*(UPPER(MAESTRO!$L$3:$L$1000)="CONFIRMADO")),ROWS($A$3:A167))),"")</f>
        <v/>
      </c>
      <c r="G167" s="10" t="str">
        <f ca="1">IFERROR(INDEX(MAESTRO!G:G,_xludf.AGGREGATE(15,6,ROW(MAESTRO!$B$3:$B$1000)/((MAESTRO!$B$3:$B$1000="ACADEMICOS")*(UPPER(MAESTRO!$L$3:$L$1000)="CONFIRMADO")),ROWS($A$3:A167))),"")</f>
        <v/>
      </c>
      <c r="H167" s="10" t="str">
        <f ca="1">IFERROR(INDEX(MAESTRO!H:H,_xludf.AGGREGATE(15,6,ROW(MAESTRO!$B$3:$B$1000)/((MAESTRO!$B$3:$B$1000="ACADEMICOS")*(UPPER(MAESTRO!$L$3:$L$1000)="CONFIRMADO")),ROWS($A$3:A167))),"")</f>
        <v/>
      </c>
      <c r="I167" s="10" t="str">
        <f ca="1">IFERROR(INDEX(MAESTRO!I:I,_xludf.AGGREGATE(15,6,ROW(MAESTRO!$B$3:$B$1000)/((MAESTRO!$B$3:$B$1000="ACADEMICOS")*(UPPER(MAESTRO!$L$3:$L$1000)="CONFIRMADO")),ROWS($A$3:A167))),"")</f>
        <v/>
      </c>
      <c r="J167" s="10" t="str">
        <f ca="1">IFERROR(INDEX(MAESTRO!J:J,_xludf.AGGREGATE(15,6,ROW(MAESTRO!$B$3:$B$1000)/((MAESTRO!$B$3:$B$1000="ACADEMICOS")*(UPPER(MAESTRO!$L$3:$L$1000)="CONFIRMADO")),ROWS($A$3:A167))),"")</f>
        <v/>
      </c>
      <c r="K167" s="10" t="str">
        <f ca="1">IFERROR(INDEX(MAESTRO!K:K,_xludf.AGGREGATE(15,6,ROW(MAESTRO!$B$3:$B$1000)/((MAESTRO!$B$3:$B$1000="ACADEMICOS")*(UPPER(MAESTRO!$L$3:$L$1000)="CONFIRMADO")),ROWS($A$3:A167))),"")</f>
        <v/>
      </c>
      <c r="L167" s="10" t="str">
        <f ca="1">IFERROR(INDEX(MAESTRO!L:L,_xludf.AGGREGATE(15,6,ROW(MAESTRO!$B$3:$B$1000)/((MAESTRO!$B$3:$B$1000="ACADEMICOS")*(UPPER(MAESTRO!$L$3:$L$1000)="CONFIRMADO")),ROWS($A$3:A167))),"")</f>
        <v/>
      </c>
      <c r="M167" s="10" t="str">
        <f ca="1">IFERROR(INDEX(MAESTRO!M:M,_xludf.AGGREGATE(15,6,ROW(MAESTRO!$B$3:$B$1000)/((MAESTRO!$B$3:$B$1000="ACADEMICOS")*(UPPER(MAESTRO!$L$3:$L$1000)="CONFIRMADO")),ROWS($A$3:A167))),"")</f>
        <v/>
      </c>
      <c r="N167" s="10" t="str">
        <f ca="1">IFERROR(INDEX(MAESTRO!N:N,_xludf.AGGREGATE(15,6,ROW(MAESTRO!$B$3:$B$1000)/((MAESTRO!$B$3:$B$1000="ACADEMICOS")*(UPPER(MAESTRO!$L$3:$L$1000)="CONFIRMADO")),ROWS($A$3:A167))),"")</f>
        <v/>
      </c>
      <c r="O167" s="10" t="str">
        <f ca="1">IFERROR(INDEX(MAESTRO!O:O,_xludf.AGGREGATE(15,6,ROW(MAESTRO!$B$3:$B$1000)/((MAESTRO!$B$3:$B$1000="ACADEMICOS")*(UPPER(MAESTRO!$L$3:$L$1000)="CONFIRMADO")),ROWS($A$3:A167))),"")</f>
        <v/>
      </c>
      <c r="P167" s="10" t="str">
        <f ca="1">IFERROR(INDEX(MAESTRO!P:P,_xludf.AGGREGATE(15,6,ROW(MAESTRO!$B$3:$B$1000)/((MAESTRO!$B$3:$B$1000="ACADEMICOS")*(UPPER(MAESTRO!$L$3:$L$1000)="CONFIRMADO")),ROWS($A$3:A167))),"")</f>
        <v/>
      </c>
      <c r="Q167" s="10" t="str">
        <f ca="1">IFERROR(INDEX(MAESTRO!Q:Q,_xludf.AGGREGATE(15,6,ROW(MAESTRO!$B$3:$B$1000)/((MAESTRO!$B$3:$B$1000="ACADEMICOS")*(UPPER(MAESTRO!$L$3:$L$1000)="CONFIRMADO")),ROWS($A$3:A167))),"")</f>
        <v/>
      </c>
      <c r="R167" s="10" t="str">
        <f ca="1">IFERROR(INDEX(MAESTRO!R:R,_xludf.AGGREGATE(15,6,ROW(MAESTRO!$B$3:$B$1000)/((MAESTRO!$B$3:$B$1000="ACADEMICOS")*(UPPER(MAESTRO!$L$3:$L$1000)="CONFIRMADO")),ROWS($A$3:A167))),"")</f>
        <v/>
      </c>
      <c r="S167" s="10" t="str">
        <f ca="1">IFERROR(INDEX(MAESTRO!S:S,_xludf.AGGREGATE(15,6,ROW(MAESTRO!$B$3:$B$1000)/((MAESTRO!$B$3:$B$1000="ACADEMICOS")*(UPPER(MAESTRO!$L$3:$L$1000)="CONFIRMADO")),ROWS($A$3:A167))),"")</f>
        <v/>
      </c>
      <c r="T167" s="10" t="str">
        <f ca="1">IFERROR(INDEX(MAESTRO!T:T,_xludf.AGGREGATE(15,6,ROW(MAESTRO!$B$3:$B$1000)/((MAESTRO!$B$3:$B$1000="ACADEMICOS")*(UPPER(MAESTRO!$L$3:$L$1000)="CONFIRMADO")),ROWS($A$3:A167))),"")</f>
        <v/>
      </c>
      <c r="U167" s="10" t="str">
        <f ca="1">IFERROR(INDEX(MAESTRO!U:U,_xludf.AGGREGATE(15,6,ROW(MAESTRO!$B$3:$B$1000)/((MAESTRO!$B$3:$B$1000="ACADEMICOS")*(UPPER(MAESTRO!$L$3:$L$1000)="CONFIRMADO")),ROWS($A$3:A167))),"")</f>
        <v/>
      </c>
      <c r="V167" s="10" t="str">
        <f ca="1">IFERROR(INDEX(MAESTRO!V:V,_xludf.AGGREGATE(15,6,ROW(MAESTRO!$B$3:$B$1000)/((MAESTRO!$B$3:$B$1000="ACADEMICOS")*(UPPER(MAESTRO!$L$3:$L$1000)="CONFIRMADO")),ROWS($A$3:A167))),"")</f>
        <v/>
      </c>
      <c r="W167" s="10" t="str">
        <f ca="1">IFERROR(INDEX(MAESTRO!W:W,_xludf.AGGREGATE(15,6,ROW(MAESTRO!$B$3:$B$1000)/((MAESTRO!$B$3:$B$1000="ACADEMICOS")*(UPPER(MAESTRO!$L$3:$L$1000)="CONFIRMADO")),ROWS($A$3:A167))),"")</f>
        <v/>
      </c>
      <c r="X167" s="10" t="str">
        <f ca="1">IFERROR(INDEX(MAESTRO!X:X,_xludf.AGGREGATE(15,6,ROW(MAESTRO!$B$3:$B$1000)/((MAESTRO!$B$3:$B$1000="ACADEMICOS")*(UPPER(MAESTRO!$L$3:$L$1000)="CONFIRMADO")),ROWS($A$3:A167))),"")</f>
        <v/>
      </c>
    </row>
    <row r="168" spans="1:24" ht="22.05" customHeight="1">
      <c r="A168" s="21" t="str">
        <f ca="1">IFERROR(INDEX(MAESTRO!A:A,_xludf.AGGREGATE(15,6,ROW(MAESTRO!$B$3:$B$1000)/((MAESTRO!$B$3:$B$1000="ACADEMICOS")*(UPPER(MAESTRO!$L$3:$L$1000)="CONFIRMADO")),ROWS($A$3:A168))),"")</f>
        <v/>
      </c>
      <c r="B168" s="21" t="str">
        <f ca="1">IFERROR(INDEX(MAESTRO!B:B,_xludf.AGGREGATE(15,6,ROW(MAESTRO!$B$3:$B$1000)/((MAESTRO!$B$3:$B$1000="ACADEMICOS")*(UPPER(MAESTRO!$L$3:$L$1000)="CONFIRMADO")),ROWS($A$3:A168))),"")</f>
        <v/>
      </c>
      <c r="C168" s="21" t="str">
        <f ca="1">IFERROR(INDEX(MAESTRO!C:C,_xludf.AGGREGATE(15,6,ROW(MAESTRO!$B$3:$B$1000)/((MAESTRO!$B$3:$B$1000="ACADEMICOS")*(UPPER(MAESTRO!$L$3:$L$1000)="CONFIRMADO")),ROWS($A$3:A168))),"")</f>
        <v/>
      </c>
      <c r="D168" s="21" t="str">
        <f ca="1">IFERROR(INDEX(MAESTRO!D:D,_xludf.AGGREGATE(15,6,ROW(MAESTRO!$B$3:$B$1000)/((MAESTRO!$B$3:$B$1000="ACADEMICOS")*(UPPER(MAESTRO!$L$3:$L$1000)="CONFIRMADO")),ROWS($A$3:A168))),"")</f>
        <v/>
      </c>
      <c r="E168" s="21" t="str">
        <f ca="1">IFERROR(INDEX(MAESTRO!E:E,_xludf.AGGREGATE(15,6,ROW(MAESTRO!$B$3:$B$1000)/((MAESTRO!$B$3:$B$1000="ACADEMICOS")*(UPPER(MAESTRO!$L$3:$L$1000)="CONFIRMADO")),ROWS($A$3:A168))),"")</f>
        <v/>
      </c>
      <c r="F168" s="21" t="str">
        <f ca="1">IFERROR(INDEX(MAESTRO!F:F,_xludf.AGGREGATE(15,6,ROW(MAESTRO!$B$3:$B$1000)/((MAESTRO!$B$3:$B$1000="ACADEMICOS")*(UPPER(MAESTRO!$L$3:$L$1000)="CONFIRMADO")),ROWS($A$3:A168))),"")</f>
        <v/>
      </c>
      <c r="G168" s="21" t="str">
        <f ca="1">IFERROR(INDEX(MAESTRO!G:G,_xludf.AGGREGATE(15,6,ROW(MAESTRO!$B$3:$B$1000)/((MAESTRO!$B$3:$B$1000="ACADEMICOS")*(UPPER(MAESTRO!$L$3:$L$1000)="CONFIRMADO")),ROWS($A$3:A168))),"")</f>
        <v/>
      </c>
      <c r="H168" s="21" t="str">
        <f ca="1">IFERROR(INDEX(MAESTRO!H:H,_xludf.AGGREGATE(15,6,ROW(MAESTRO!$B$3:$B$1000)/((MAESTRO!$B$3:$B$1000="ACADEMICOS")*(UPPER(MAESTRO!$L$3:$L$1000)="CONFIRMADO")),ROWS($A$3:A168))),"")</f>
        <v/>
      </c>
      <c r="I168" s="21" t="str">
        <f ca="1">IFERROR(INDEX(MAESTRO!I:I,_xludf.AGGREGATE(15,6,ROW(MAESTRO!$B$3:$B$1000)/((MAESTRO!$B$3:$B$1000="ACADEMICOS")*(UPPER(MAESTRO!$L$3:$L$1000)="CONFIRMADO")),ROWS($A$3:A168))),"")</f>
        <v/>
      </c>
      <c r="J168" s="21" t="str">
        <f ca="1">IFERROR(INDEX(MAESTRO!J:J,_xludf.AGGREGATE(15,6,ROW(MAESTRO!$B$3:$B$1000)/((MAESTRO!$B$3:$B$1000="ACADEMICOS")*(UPPER(MAESTRO!$L$3:$L$1000)="CONFIRMADO")),ROWS($A$3:A168))),"")</f>
        <v/>
      </c>
      <c r="K168" s="21" t="str">
        <f ca="1">IFERROR(INDEX(MAESTRO!K:K,_xludf.AGGREGATE(15,6,ROW(MAESTRO!$B$3:$B$1000)/((MAESTRO!$B$3:$B$1000="ACADEMICOS")*(UPPER(MAESTRO!$L$3:$L$1000)="CONFIRMADO")),ROWS($A$3:A168))),"")</f>
        <v/>
      </c>
      <c r="L168" s="21" t="str">
        <f ca="1">IFERROR(INDEX(MAESTRO!L:L,_xludf.AGGREGATE(15,6,ROW(MAESTRO!$B$3:$B$1000)/((MAESTRO!$B$3:$B$1000="ACADEMICOS")*(UPPER(MAESTRO!$L$3:$L$1000)="CONFIRMADO")),ROWS($A$3:A168))),"")</f>
        <v/>
      </c>
      <c r="M168" s="21" t="str">
        <f ca="1">IFERROR(INDEX(MAESTRO!M:M,_xludf.AGGREGATE(15,6,ROW(MAESTRO!$B$3:$B$1000)/((MAESTRO!$B$3:$B$1000="ACADEMICOS")*(UPPER(MAESTRO!$L$3:$L$1000)="CONFIRMADO")),ROWS($A$3:A168))),"")</f>
        <v/>
      </c>
      <c r="N168" s="21" t="str">
        <f ca="1">IFERROR(INDEX(MAESTRO!N:N,_xludf.AGGREGATE(15,6,ROW(MAESTRO!$B$3:$B$1000)/((MAESTRO!$B$3:$B$1000="ACADEMICOS")*(UPPER(MAESTRO!$L$3:$L$1000)="CONFIRMADO")),ROWS($A$3:A168))),"")</f>
        <v/>
      </c>
      <c r="O168" s="21" t="str">
        <f ca="1">IFERROR(INDEX(MAESTRO!O:O,_xludf.AGGREGATE(15,6,ROW(MAESTRO!$B$3:$B$1000)/((MAESTRO!$B$3:$B$1000="ACADEMICOS")*(UPPER(MAESTRO!$L$3:$L$1000)="CONFIRMADO")),ROWS($A$3:A168))),"")</f>
        <v/>
      </c>
      <c r="P168" s="21" t="str">
        <f ca="1">IFERROR(INDEX(MAESTRO!P:P,_xludf.AGGREGATE(15,6,ROW(MAESTRO!$B$3:$B$1000)/((MAESTRO!$B$3:$B$1000="ACADEMICOS")*(UPPER(MAESTRO!$L$3:$L$1000)="CONFIRMADO")),ROWS($A$3:A168))),"")</f>
        <v/>
      </c>
      <c r="Q168" s="21" t="str">
        <f ca="1">IFERROR(INDEX(MAESTRO!Q:Q,_xludf.AGGREGATE(15,6,ROW(MAESTRO!$B$3:$B$1000)/((MAESTRO!$B$3:$B$1000="ACADEMICOS")*(UPPER(MAESTRO!$L$3:$L$1000)="CONFIRMADO")),ROWS($A$3:A168))),"")</f>
        <v/>
      </c>
      <c r="R168" s="21" t="str">
        <f ca="1">IFERROR(INDEX(MAESTRO!R:R,_xludf.AGGREGATE(15,6,ROW(MAESTRO!$B$3:$B$1000)/((MAESTRO!$B$3:$B$1000="ACADEMICOS")*(UPPER(MAESTRO!$L$3:$L$1000)="CONFIRMADO")),ROWS($A$3:A168))),"")</f>
        <v/>
      </c>
      <c r="S168" s="21" t="str">
        <f ca="1">IFERROR(INDEX(MAESTRO!S:S,_xludf.AGGREGATE(15,6,ROW(MAESTRO!$B$3:$B$1000)/((MAESTRO!$B$3:$B$1000="ACADEMICOS")*(UPPER(MAESTRO!$L$3:$L$1000)="CONFIRMADO")),ROWS($A$3:A168))),"")</f>
        <v/>
      </c>
      <c r="T168" s="21" t="str">
        <f ca="1">IFERROR(INDEX(MAESTRO!T:T,_xludf.AGGREGATE(15,6,ROW(MAESTRO!$B$3:$B$1000)/((MAESTRO!$B$3:$B$1000="ACADEMICOS")*(UPPER(MAESTRO!$L$3:$L$1000)="CONFIRMADO")),ROWS($A$3:A168))),"")</f>
        <v/>
      </c>
      <c r="U168" s="21" t="str">
        <f ca="1">IFERROR(INDEX(MAESTRO!U:U,_xludf.AGGREGATE(15,6,ROW(MAESTRO!$B$3:$B$1000)/((MAESTRO!$B$3:$B$1000="ACADEMICOS")*(UPPER(MAESTRO!$L$3:$L$1000)="CONFIRMADO")),ROWS($A$3:A168))),"")</f>
        <v/>
      </c>
      <c r="V168" s="21" t="str">
        <f ca="1">IFERROR(INDEX(MAESTRO!V:V,_xludf.AGGREGATE(15,6,ROW(MAESTRO!$B$3:$B$1000)/((MAESTRO!$B$3:$B$1000="ACADEMICOS")*(UPPER(MAESTRO!$L$3:$L$1000)="CONFIRMADO")),ROWS($A$3:A168))),"")</f>
        <v/>
      </c>
      <c r="W168" s="21" t="str">
        <f ca="1">IFERROR(INDEX(MAESTRO!W:W,_xludf.AGGREGATE(15,6,ROW(MAESTRO!$B$3:$B$1000)/((MAESTRO!$B$3:$B$1000="ACADEMICOS")*(UPPER(MAESTRO!$L$3:$L$1000)="CONFIRMADO")),ROWS($A$3:A168))),"")</f>
        <v/>
      </c>
      <c r="X168" s="21" t="str">
        <f ca="1">IFERROR(INDEX(MAESTRO!X:X,_xludf.AGGREGATE(15,6,ROW(MAESTRO!$B$3:$B$1000)/((MAESTRO!$B$3:$B$1000="ACADEMICOS")*(UPPER(MAESTRO!$L$3:$L$1000)="CONFIRMADO")),ROWS($A$3:A168))),"")</f>
        <v/>
      </c>
    </row>
    <row r="169" spans="1:24" ht="22.05" customHeight="1">
      <c r="A169" s="10" t="str">
        <f ca="1">IFERROR(INDEX(MAESTRO!A:A,_xludf.AGGREGATE(15,6,ROW(MAESTRO!$B$3:$B$1000)/((MAESTRO!$B$3:$B$1000="ACADEMICOS")*(UPPER(MAESTRO!$L$3:$L$1000)="CONFIRMADO")),ROWS($A$3:A169))),"")</f>
        <v/>
      </c>
      <c r="B169" s="10" t="str">
        <f ca="1">IFERROR(INDEX(MAESTRO!B:B,_xludf.AGGREGATE(15,6,ROW(MAESTRO!$B$3:$B$1000)/((MAESTRO!$B$3:$B$1000="ACADEMICOS")*(UPPER(MAESTRO!$L$3:$L$1000)="CONFIRMADO")),ROWS($A$3:A169))),"")</f>
        <v/>
      </c>
      <c r="C169" s="10" t="str">
        <f ca="1">IFERROR(INDEX(MAESTRO!C:C,_xludf.AGGREGATE(15,6,ROW(MAESTRO!$B$3:$B$1000)/((MAESTRO!$B$3:$B$1000="ACADEMICOS")*(UPPER(MAESTRO!$L$3:$L$1000)="CONFIRMADO")),ROWS($A$3:A169))),"")</f>
        <v/>
      </c>
      <c r="D169" s="10" t="str">
        <f ca="1">IFERROR(INDEX(MAESTRO!D:D,_xludf.AGGREGATE(15,6,ROW(MAESTRO!$B$3:$B$1000)/((MAESTRO!$B$3:$B$1000="ACADEMICOS")*(UPPER(MAESTRO!$L$3:$L$1000)="CONFIRMADO")),ROWS($A$3:A169))),"")</f>
        <v/>
      </c>
      <c r="E169" s="10" t="str">
        <f ca="1">IFERROR(INDEX(MAESTRO!E:E,_xludf.AGGREGATE(15,6,ROW(MAESTRO!$B$3:$B$1000)/((MAESTRO!$B$3:$B$1000="ACADEMICOS")*(UPPER(MAESTRO!$L$3:$L$1000)="CONFIRMADO")),ROWS($A$3:A169))),"")</f>
        <v/>
      </c>
      <c r="F169" s="10" t="str">
        <f ca="1">IFERROR(INDEX(MAESTRO!F:F,_xludf.AGGREGATE(15,6,ROW(MAESTRO!$B$3:$B$1000)/((MAESTRO!$B$3:$B$1000="ACADEMICOS")*(UPPER(MAESTRO!$L$3:$L$1000)="CONFIRMADO")),ROWS($A$3:A169))),"")</f>
        <v/>
      </c>
      <c r="G169" s="10" t="str">
        <f ca="1">IFERROR(INDEX(MAESTRO!G:G,_xludf.AGGREGATE(15,6,ROW(MAESTRO!$B$3:$B$1000)/((MAESTRO!$B$3:$B$1000="ACADEMICOS")*(UPPER(MAESTRO!$L$3:$L$1000)="CONFIRMADO")),ROWS($A$3:A169))),"")</f>
        <v/>
      </c>
      <c r="H169" s="10" t="str">
        <f ca="1">IFERROR(INDEX(MAESTRO!H:H,_xludf.AGGREGATE(15,6,ROW(MAESTRO!$B$3:$B$1000)/((MAESTRO!$B$3:$B$1000="ACADEMICOS")*(UPPER(MAESTRO!$L$3:$L$1000)="CONFIRMADO")),ROWS($A$3:A169))),"")</f>
        <v/>
      </c>
      <c r="I169" s="10" t="str">
        <f ca="1">IFERROR(INDEX(MAESTRO!I:I,_xludf.AGGREGATE(15,6,ROW(MAESTRO!$B$3:$B$1000)/((MAESTRO!$B$3:$B$1000="ACADEMICOS")*(UPPER(MAESTRO!$L$3:$L$1000)="CONFIRMADO")),ROWS($A$3:A169))),"")</f>
        <v/>
      </c>
      <c r="J169" s="10" t="str">
        <f ca="1">IFERROR(INDEX(MAESTRO!J:J,_xludf.AGGREGATE(15,6,ROW(MAESTRO!$B$3:$B$1000)/((MAESTRO!$B$3:$B$1000="ACADEMICOS")*(UPPER(MAESTRO!$L$3:$L$1000)="CONFIRMADO")),ROWS($A$3:A169))),"")</f>
        <v/>
      </c>
      <c r="K169" s="10" t="str">
        <f ca="1">IFERROR(INDEX(MAESTRO!K:K,_xludf.AGGREGATE(15,6,ROW(MAESTRO!$B$3:$B$1000)/((MAESTRO!$B$3:$B$1000="ACADEMICOS")*(UPPER(MAESTRO!$L$3:$L$1000)="CONFIRMADO")),ROWS($A$3:A169))),"")</f>
        <v/>
      </c>
      <c r="L169" s="10" t="str">
        <f ca="1">IFERROR(INDEX(MAESTRO!L:L,_xludf.AGGREGATE(15,6,ROW(MAESTRO!$B$3:$B$1000)/((MAESTRO!$B$3:$B$1000="ACADEMICOS")*(UPPER(MAESTRO!$L$3:$L$1000)="CONFIRMADO")),ROWS($A$3:A169))),"")</f>
        <v/>
      </c>
      <c r="M169" s="10" t="str">
        <f ca="1">IFERROR(INDEX(MAESTRO!M:M,_xludf.AGGREGATE(15,6,ROW(MAESTRO!$B$3:$B$1000)/((MAESTRO!$B$3:$B$1000="ACADEMICOS")*(UPPER(MAESTRO!$L$3:$L$1000)="CONFIRMADO")),ROWS($A$3:A169))),"")</f>
        <v/>
      </c>
      <c r="N169" s="10" t="str">
        <f ca="1">IFERROR(INDEX(MAESTRO!N:N,_xludf.AGGREGATE(15,6,ROW(MAESTRO!$B$3:$B$1000)/((MAESTRO!$B$3:$B$1000="ACADEMICOS")*(UPPER(MAESTRO!$L$3:$L$1000)="CONFIRMADO")),ROWS($A$3:A169))),"")</f>
        <v/>
      </c>
      <c r="O169" s="10" t="str">
        <f ca="1">IFERROR(INDEX(MAESTRO!O:O,_xludf.AGGREGATE(15,6,ROW(MAESTRO!$B$3:$B$1000)/((MAESTRO!$B$3:$B$1000="ACADEMICOS")*(UPPER(MAESTRO!$L$3:$L$1000)="CONFIRMADO")),ROWS($A$3:A169))),"")</f>
        <v/>
      </c>
      <c r="P169" s="10" t="str">
        <f ca="1">IFERROR(INDEX(MAESTRO!P:P,_xludf.AGGREGATE(15,6,ROW(MAESTRO!$B$3:$B$1000)/((MAESTRO!$B$3:$B$1000="ACADEMICOS")*(UPPER(MAESTRO!$L$3:$L$1000)="CONFIRMADO")),ROWS($A$3:A169))),"")</f>
        <v/>
      </c>
      <c r="Q169" s="10" t="str">
        <f ca="1">IFERROR(INDEX(MAESTRO!Q:Q,_xludf.AGGREGATE(15,6,ROW(MAESTRO!$B$3:$B$1000)/((MAESTRO!$B$3:$B$1000="ACADEMICOS")*(UPPER(MAESTRO!$L$3:$L$1000)="CONFIRMADO")),ROWS($A$3:A169))),"")</f>
        <v/>
      </c>
      <c r="R169" s="10" t="str">
        <f ca="1">IFERROR(INDEX(MAESTRO!R:R,_xludf.AGGREGATE(15,6,ROW(MAESTRO!$B$3:$B$1000)/((MAESTRO!$B$3:$B$1000="ACADEMICOS")*(UPPER(MAESTRO!$L$3:$L$1000)="CONFIRMADO")),ROWS($A$3:A169))),"")</f>
        <v/>
      </c>
      <c r="S169" s="10" t="str">
        <f ca="1">IFERROR(INDEX(MAESTRO!S:S,_xludf.AGGREGATE(15,6,ROW(MAESTRO!$B$3:$B$1000)/((MAESTRO!$B$3:$B$1000="ACADEMICOS")*(UPPER(MAESTRO!$L$3:$L$1000)="CONFIRMADO")),ROWS($A$3:A169))),"")</f>
        <v/>
      </c>
      <c r="T169" s="10" t="str">
        <f ca="1">IFERROR(INDEX(MAESTRO!T:T,_xludf.AGGREGATE(15,6,ROW(MAESTRO!$B$3:$B$1000)/((MAESTRO!$B$3:$B$1000="ACADEMICOS")*(UPPER(MAESTRO!$L$3:$L$1000)="CONFIRMADO")),ROWS($A$3:A169))),"")</f>
        <v/>
      </c>
      <c r="U169" s="10" t="str">
        <f ca="1">IFERROR(INDEX(MAESTRO!U:U,_xludf.AGGREGATE(15,6,ROW(MAESTRO!$B$3:$B$1000)/((MAESTRO!$B$3:$B$1000="ACADEMICOS")*(UPPER(MAESTRO!$L$3:$L$1000)="CONFIRMADO")),ROWS($A$3:A169))),"")</f>
        <v/>
      </c>
      <c r="V169" s="10" t="str">
        <f ca="1">IFERROR(INDEX(MAESTRO!V:V,_xludf.AGGREGATE(15,6,ROW(MAESTRO!$B$3:$B$1000)/((MAESTRO!$B$3:$B$1000="ACADEMICOS")*(UPPER(MAESTRO!$L$3:$L$1000)="CONFIRMADO")),ROWS($A$3:A169))),"")</f>
        <v/>
      </c>
      <c r="W169" s="10" t="str">
        <f ca="1">IFERROR(INDEX(MAESTRO!W:W,_xludf.AGGREGATE(15,6,ROW(MAESTRO!$B$3:$B$1000)/((MAESTRO!$B$3:$B$1000="ACADEMICOS")*(UPPER(MAESTRO!$L$3:$L$1000)="CONFIRMADO")),ROWS($A$3:A169))),"")</f>
        <v/>
      </c>
      <c r="X169" s="10" t="str">
        <f ca="1">IFERROR(INDEX(MAESTRO!X:X,_xludf.AGGREGATE(15,6,ROW(MAESTRO!$B$3:$B$1000)/((MAESTRO!$B$3:$B$1000="ACADEMICOS")*(UPPER(MAESTRO!$L$3:$L$1000)="CONFIRMADO")),ROWS($A$3:A169))),"")</f>
        <v/>
      </c>
    </row>
    <row r="170" spans="1:24" ht="22.05" customHeight="1">
      <c r="A170" s="21" t="str">
        <f ca="1">IFERROR(INDEX(MAESTRO!A:A,_xludf.AGGREGATE(15,6,ROW(MAESTRO!$B$3:$B$1000)/((MAESTRO!$B$3:$B$1000="ACADEMICOS")*(UPPER(MAESTRO!$L$3:$L$1000)="CONFIRMADO")),ROWS($A$3:A170))),"")</f>
        <v/>
      </c>
      <c r="B170" s="21" t="str">
        <f ca="1">IFERROR(INDEX(MAESTRO!B:B,_xludf.AGGREGATE(15,6,ROW(MAESTRO!$B$3:$B$1000)/((MAESTRO!$B$3:$B$1000="ACADEMICOS")*(UPPER(MAESTRO!$L$3:$L$1000)="CONFIRMADO")),ROWS($A$3:A170))),"")</f>
        <v/>
      </c>
      <c r="C170" s="21" t="str">
        <f ca="1">IFERROR(INDEX(MAESTRO!C:C,_xludf.AGGREGATE(15,6,ROW(MAESTRO!$B$3:$B$1000)/((MAESTRO!$B$3:$B$1000="ACADEMICOS")*(UPPER(MAESTRO!$L$3:$L$1000)="CONFIRMADO")),ROWS($A$3:A170))),"")</f>
        <v/>
      </c>
      <c r="D170" s="21" t="str">
        <f ca="1">IFERROR(INDEX(MAESTRO!D:D,_xludf.AGGREGATE(15,6,ROW(MAESTRO!$B$3:$B$1000)/((MAESTRO!$B$3:$B$1000="ACADEMICOS")*(UPPER(MAESTRO!$L$3:$L$1000)="CONFIRMADO")),ROWS($A$3:A170))),"")</f>
        <v/>
      </c>
      <c r="E170" s="21" t="str">
        <f ca="1">IFERROR(INDEX(MAESTRO!E:E,_xludf.AGGREGATE(15,6,ROW(MAESTRO!$B$3:$B$1000)/((MAESTRO!$B$3:$B$1000="ACADEMICOS")*(UPPER(MAESTRO!$L$3:$L$1000)="CONFIRMADO")),ROWS($A$3:A170))),"")</f>
        <v/>
      </c>
      <c r="F170" s="21" t="str">
        <f ca="1">IFERROR(INDEX(MAESTRO!F:F,_xludf.AGGREGATE(15,6,ROW(MAESTRO!$B$3:$B$1000)/((MAESTRO!$B$3:$B$1000="ACADEMICOS")*(UPPER(MAESTRO!$L$3:$L$1000)="CONFIRMADO")),ROWS($A$3:A170))),"")</f>
        <v/>
      </c>
      <c r="G170" s="21" t="str">
        <f ca="1">IFERROR(INDEX(MAESTRO!G:G,_xludf.AGGREGATE(15,6,ROW(MAESTRO!$B$3:$B$1000)/((MAESTRO!$B$3:$B$1000="ACADEMICOS")*(UPPER(MAESTRO!$L$3:$L$1000)="CONFIRMADO")),ROWS($A$3:A170))),"")</f>
        <v/>
      </c>
      <c r="H170" s="21" t="str">
        <f ca="1">IFERROR(INDEX(MAESTRO!H:H,_xludf.AGGREGATE(15,6,ROW(MAESTRO!$B$3:$B$1000)/((MAESTRO!$B$3:$B$1000="ACADEMICOS")*(UPPER(MAESTRO!$L$3:$L$1000)="CONFIRMADO")),ROWS($A$3:A170))),"")</f>
        <v/>
      </c>
      <c r="I170" s="21" t="str">
        <f ca="1">IFERROR(INDEX(MAESTRO!I:I,_xludf.AGGREGATE(15,6,ROW(MAESTRO!$B$3:$B$1000)/((MAESTRO!$B$3:$B$1000="ACADEMICOS")*(UPPER(MAESTRO!$L$3:$L$1000)="CONFIRMADO")),ROWS($A$3:A170))),"")</f>
        <v/>
      </c>
      <c r="J170" s="21" t="str">
        <f ca="1">IFERROR(INDEX(MAESTRO!J:J,_xludf.AGGREGATE(15,6,ROW(MAESTRO!$B$3:$B$1000)/((MAESTRO!$B$3:$B$1000="ACADEMICOS")*(UPPER(MAESTRO!$L$3:$L$1000)="CONFIRMADO")),ROWS($A$3:A170))),"")</f>
        <v/>
      </c>
      <c r="K170" s="21" t="str">
        <f ca="1">IFERROR(INDEX(MAESTRO!K:K,_xludf.AGGREGATE(15,6,ROW(MAESTRO!$B$3:$B$1000)/((MAESTRO!$B$3:$B$1000="ACADEMICOS")*(UPPER(MAESTRO!$L$3:$L$1000)="CONFIRMADO")),ROWS($A$3:A170))),"")</f>
        <v/>
      </c>
      <c r="L170" s="21" t="str">
        <f ca="1">IFERROR(INDEX(MAESTRO!L:L,_xludf.AGGREGATE(15,6,ROW(MAESTRO!$B$3:$B$1000)/((MAESTRO!$B$3:$B$1000="ACADEMICOS")*(UPPER(MAESTRO!$L$3:$L$1000)="CONFIRMADO")),ROWS($A$3:A170))),"")</f>
        <v/>
      </c>
      <c r="M170" s="21" t="str">
        <f ca="1">IFERROR(INDEX(MAESTRO!M:M,_xludf.AGGREGATE(15,6,ROW(MAESTRO!$B$3:$B$1000)/((MAESTRO!$B$3:$B$1000="ACADEMICOS")*(UPPER(MAESTRO!$L$3:$L$1000)="CONFIRMADO")),ROWS($A$3:A170))),"")</f>
        <v/>
      </c>
      <c r="N170" s="21" t="str">
        <f ca="1">IFERROR(INDEX(MAESTRO!N:N,_xludf.AGGREGATE(15,6,ROW(MAESTRO!$B$3:$B$1000)/((MAESTRO!$B$3:$B$1000="ACADEMICOS")*(UPPER(MAESTRO!$L$3:$L$1000)="CONFIRMADO")),ROWS($A$3:A170))),"")</f>
        <v/>
      </c>
      <c r="O170" s="21" t="str">
        <f ca="1">IFERROR(INDEX(MAESTRO!O:O,_xludf.AGGREGATE(15,6,ROW(MAESTRO!$B$3:$B$1000)/((MAESTRO!$B$3:$B$1000="ACADEMICOS")*(UPPER(MAESTRO!$L$3:$L$1000)="CONFIRMADO")),ROWS($A$3:A170))),"")</f>
        <v/>
      </c>
      <c r="P170" s="21" t="str">
        <f ca="1">IFERROR(INDEX(MAESTRO!P:P,_xludf.AGGREGATE(15,6,ROW(MAESTRO!$B$3:$B$1000)/((MAESTRO!$B$3:$B$1000="ACADEMICOS")*(UPPER(MAESTRO!$L$3:$L$1000)="CONFIRMADO")),ROWS($A$3:A170))),"")</f>
        <v/>
      </c>
      <c r="Q170" s="21" t="str">
        <f ca="1">IFERROR(INDEX(MAESTRO!Q:Q,_xludf.AGGREGATE(15,6,ROW(MAESTRO!$B$3:$B$1000)/((MAESTRO!$B$3:$B$1000="ACADEMICOS")*(UPPER(MAESTRO!$L$3:$L$1000)="CONFIRMADO")),ROWS($A$3:A170))),"")</f>
        <v/>
      </c>
      <c r="R170" s="21" t="str">
        <f ca="1">IFERROR(INDEX(MAESTRO!R:R,_xludf.AGGREGATE(15,6,ROW(MAESTRO!$B$3:$B$1000)/((MAESTRO!$B$3:$B$1000="ACADEMICOS")*(UPPER(MAESTRO!$L$3:$L$1000)="CONFIRMADO")),ROWS($A$3:A170))),"")</f>
        <v/>
      </c>
      <c r="S170" s="21" t="str">
        <f ca="1">IFERROR(INDEX(MAESTRO!S:S,_xludf.AGGREGATE(15,6,ROW(MAESTRO!$B$3:$B$1000)/((MAESTRO!$B$3:$B$1000="ACADEMICOS")*(UPPER(MAESTRO!$L$3:$L$1000)="CONFIRMADO")),ROWS($A$3:A170))),"")</f>
        <v/>
      </c>
      <c r="T170" s="21" t="str">
        <f ca="1">IFERROR(INDEX(MAESTRO!T:T,_xludf.AGGREGATE(15,6,ROW(MAESTRO!$B$3:$B$1000)/((MAESTRO!$B$3:$B$1000="ACADEMICOS")*(UPPER(MAESTRO!$L$3:$L$1000)="CONFIRMADO")),ROWS($A$3:A170))),"")</f>
        <v/>
      </c>
      <c r="U170" s="21" t="str">
        <f ca="1">IFERROR(INDEX(MAESTRO!U:U,_xludf.AGGREGATE(15,6,ROW(MAESTRO!$B$3:$B$1000)/((MAESTRO!$B$3:$B$1000="ACADEMICOS")*(UPPER(MAESTRO!$L$3:$L$1000)="CONFIRMADO")),ROWS($A$3:A170))),"")</f>
        <v/>
      </c>
      <c r="V170" s="21" t="str">
        <f ca="1">IFERROR(INDEX(MAESTRO!V:V,_xludf.AGGREGATE(15,6,ROW(MAESTRO!$B$3:$B$1000)/((MAESTRO!$B$3:$B$1000="ACADEMICOS")*(UPPER(MAESTRO!$L$3:$L$1000)="CONFIRMADO")),ROWS($A$3:A170))),"")</f>
        <v/>
      </c>
      <c r="W170" s="21" t="str">
        <f ca="1">IFERROR(INDEX(MAESTRO!W:W,_xludf.AGGREGATE(15,6,ROW(MAESTRO!$B$3:$B$1000)/((MAESTRO!$B$3:$B$1000="ACADEMICOS")*(UPPER(MAESTRO!$L$3:$L$1000)="CONFIRMADO")),ROWS($A$3:A170))),"")</f>
        <v/>
      </c>
      <c r="X170" s="21" t="str">
        <f ca="1">IFERROR(INDEX(MAESTRO!X:X,_xludf.AGGREGATE(15,6,ROW(MAESTRO!$B$3:$B$1000)/((MAESTRO!$B$3:$B$1000="ACADEMICOS")*(UPPER(MAESTRO!$L$3:$L$1000)="CONFIRMADO")),ROWS($A$3:A170))),"")</f>
        <v/>
      </c>
    </row>
    <row r="171" spans="1:24" ht="22.05" customHeight="1">
      <c r="A171" s="10" t="str">
        <f ca="1">IFERROR(INDEX(MAESTRO!A:A,_xludf.AGGREGATE(15,6,ROW(MAESTRO!$B$3:$B$1000)/((MAESTRO!$B$3:$B$1000="ACADEMICOS")*(UPPER(MAESTRO!$L$3:$L$1000)="CONFIRMADO")),ROWS($A$3:A171))),"")</f>
        <v/>
      </c>
      <c r="B171" s="10" t="str">
        <f ca="1">IFERROR(INDEX(MAESTRO!B:B,_xludf.AGGREGATE(15,6,ROW(MAESTRO!$B$3:$B$1000)/((MAESTRO!$B$3:$B$1000="ACADEMICOS")*(UPPER(MAESTRO!$L$3:$L$1000)="CONFIRMADO")),ROWS($A$3:A171))),"")</f>
        <v/>
      </c>
      <c r="C171" s="10" t="str">
        <f ca="1">IFERROR(INDEX(MAESTRO!C:C,_xludf.AGGREGATE(15,6,ROW(MAESTRO!$B$3:$B$1000)/((MAESTRO!$B$3:$B$1000="ACADEMICOS")*(UPPER(MAESTRO!$L$3:$L$1000)="CONFIRMADO")),ROWS($A$3:A171))),"")</f>
        <v/>
      </c>
      <c r="D171" s="10" t="str">
        <f ca="1">IFERROR(INDEX(MAESTRO!D:D,_xludf.AGGREGATE(15,6,ROW(MAESTRO!$B$3:$B$1000)/((MAESTRO!$B$3:$B$1000="ACADEMICOS")*(UPPER(MAESTRO!$L$3:$L$1000)="CONFIRMADO")),ROWS($A$3:A171))),"")</f>
        <v/>
      </c>
      <c r="E171" s="10" t="str">
        <f ca="1">IFERROR(INDEX(MAESTRO!E:E,_xludf.AGGREGATE(15,6,ROW(MAESTRO!$B$3:$B$1000)/((MAESTRO!$B$3:$B$1000="ACADEMICOS")*(UPPER(MAESTRO!$L$3:$L$1000)="CONFIRMADO")),ROWS($A$3:A171))),"")</f>
        <v/>
      </c>
      <c r="F171" s="10" t="str">
        <f ca="1">IFERROR(INDEX(MAESTRO!F:F,_xludf.AGGREGATE(15,6,ROW(MAESTRO!$B$3:$B$1000)/((MAESTRO!$B$3:$B$1000="ACADEMICOS")*(UPPER(MAESTRO!$L$3:$L$1000)="CONFIRMADO")),ROWS($A$3:A171))),"")</f>
        <v/>
      </c>
      <c r="G171" s="10" t="str">
        <f ca="1">IFERROR(INDEX(MAESTRO!G:G,_xludf.AGGREGATE(15,6,ROW(MAESTRO!$B$3:$B$1000)/((MAESTRO!$B$3:$B$1000="ACADEMICOS")*(UPPER(MAESTRO!$L$3:$L$1000)="CONFIRMADO")),ROWS($A$3:A171))),"")</f>
        <v/>
      </c>
      <c r="H171" s="10" t="str">
        <f ca="1">IFERROR(INDEX(MAESTRO!H:H,_xludf.AGGREGATE(15,6,ROW(MAESTRO!$B$3:$B$1000)/((MAESTRO!$B$3:$B$1000="ACADEMICOS")*(UPPER(MAESTRO!$L$3:$L$1000)="CONFIRMADO")),ROWS($A$3:A171))),"")</f>
        <v/>
      </c>
      <c r="I171" s="10" t="str">
        <f ca="1">IFERROR(INDEX(MAESTRO!I:I,_xludf.AGGREGATE(15,6,ROW(MAESTRO!$B$3:$B$1000)/((MAESTRO!$B$3:$B$1000="ACADEMICOS")*(UPPER(MAESTRO!$L$3:$L$1000)="CONFIRMADO")),ROWS($A$3:A171))),"")</f>
        <v/>
      </c>
      <c r="J171" s="10" t="str">
        <f ca="1">IFERROR(INDEX(MAESTRO!J:J,_xludf.AGGREGATE(15,6,ROW(MAESTRO!$B$3:$B$1000)/((MAESTRO!$B$3:$B$1000="ACADEMICOS")*(UPPER(MAESTRO!$L$3:$L$1000)="CONFIRMADO")),ROWS($A$3:A171))),"")</f>
        <v/>
      </c>
      <c r="K171" s="10" t="str">
        <f ca="1">IFERROR(INDEX(MAESTRO!K:K,_xludf.AGGREGATE(15,6,ROW(MAESTRO!$B$3:$B$1000)/((MAESTRO!$B$3:$B$1000="ACADEMICOS")*(UPPER(MAESTRO!$L$3:$L$1000)="CONFIRMADO")),ROWS($A$3:A171))),"")</f>
        <v/>
      </c>
      <c r="L171" s="10" t="str">
        <f ca="1">IFERROR(INDEX(MAESTRO!L:L,_xludf.AGGREGATE(15,6,ROW(MAESTRO!$B$3:$B$1000)/((MAESTRO!$B$3:$B$1000="ACADEMICOS")*(UPPER(MAESTRO!$L$3:$L$1000)="CONFIRMADO")),ROWS($A$3:A171))),"")</f>
        <v/>
      </c>
      <c r="M171" s="10" t="str">
        <f ca="1">IFERROR(INDEX(MAESTRO!M:M,_xludf.AGGREGATE(15,6,ROW(MAESTRO!$B$3:$B$1000)/((MAESTRO!$B$3:$B$1000="ACADEMICOS")*(UPPER(MAESTRO!$L$3:$L$1000)="CONFIRMADO")),ROWS($A$3:A171))),"")</f>
        <v/>
      </c>
      <c r="N171" s="10" t="str">
        <f ca="1">IFERROR(INDEX(MAESTRO!N:N,_xludf.AGGREGATE(15,6,ROW(MAESTRO!$B$3:$B$1000)/((MAESTRO!$B$3:$B$1000="ACADEMICOS")*(UPPER(MAESTRO!$L$3:$L$1000)="CONFIRMADO")),ROWS($A$3:A171))),"")</f>
        <v/>
      </c>
      <c r="O171" s="10" t="str">
        <f ca="1">IFERROR(INDEX(MAESTRO!O:O,_xludf.AGGREGATE(15,6,ROW(MAESTRO!$B$3:$B$1000)/((MAESTRO!$B$3:$B$1000="ACADEMICOS")*(UPPER(MAESTRO!$L$3:$L$1000)="CONFIRMADO")),ROWS($A$3:A171))),"")</f>
        <v/>
      </c>
      <c r="P171" s="10" t="str">
        <f ca="1">IFERROR(INDEX(MAESTRO!P:P,_xludf.AGGREGATE(15,6,ROW(MAESTRO!$B$3:$B$1000)/((MAESTRO!$B$3:$B$1000="ACADEMICOS")*(UPPER(MAESTRO!$L$3:$L$1000)="CONFIRMADO")),ROWS($A$3:A171))),"")</f>
        <v/>
      </c>
      <c r="Q171" s="10" t="str">
        <f ca="1">IFERROR(INDEX(MAESTRO!Q:Q,_xludf.AGGREGATE(15,6,ROW(MAESTRO!$B$3:$B$1000)/((MAESTRO!$B$3:$B$1000="ACADEMICOS")*(UPPER(MAESTRO!$L$3:$L$1000)="CONFIRMADO")),ROWS($A$3:A171))),"")</f>
        <v/>
      </c>
      <c r="R171" s="10" t="str">
        <f ca="1">IFERROR(INDEX(MAESTRO!R:R,_xludf.AGGREGATE(15,6,ROW(MAESTRO!$B$3:$B$1000)/((MAESTRO!$B$3:$B$1000="ACADEMICOS")*(UPPER(MAESTRO!$L$3:$L$1000)="CONFIRMADO")),ROWS($A$3:A171))),"")</f>
        <v/>
      </c>
      <c r="S171" s="10" t="str">
        <f ca="1">IFERROR(INDEX(MAESTRO!S:S,_xludf.AGGREGATE(15,6,ROW(MAESTRO!$B$3:$B$1000)/((MAESTRO!$B$3:$B$1000="ACADEMICOS")*(UPPER(MAESTRO!$L$3:$L$1000)="CONFIRMADO")),ROWS($A$3:A171))),"")</f>
        <v/>
      </c>
      <c r="T171" s="10" t="str">
        <f ca="1">IFERROR(INDEX(MAESTRO!T:T,_xludf.AGGREGATE(15,6,ROW(MAESTRO!$B$3:$B$1000)/((MAESTRO!$B$3:$B$1000="ACADEMICOS")*(UPPER(MAESTRO!$L$3:$L$1000)="CONFIRMADO")),ROWS($A$3:A171))),"")</f>
        <v/>
      </c>
      <c r="U171" s="10" t="str">
        <f ca="1">IFERROR(INDEX(MAESTRO!U:U,_xludf.AGGREGATE(15,6,ROW(MAESTRO!$B$3:$B$1000)/((MAESTRO!$B$3:$B$1000="ACADEMICOS")*(UPPER(MAESTRO!$L$3:$L$1000)="CONFIRMADO")),ROWS($A$3:A171))),"")</f>
        <v/>
      </c>
      <c r="V171" s="10" t="str">
        <f ca="1">IFERROR(INDEX(MAESTRO!V:V,_xludf.AGGREGATE(15,6,ROW(MAESTRO!$B$3:$B$1000)/((MAESTRO!$B$3:$B$1000="ACADEMICOS")*(UPPER(MAESTRO!$L$3:$L$1000)="CONFIRMADO")),ROWS($A$3:A171))),"")</f>
        <v/>
      </c>
      <c r="W171" s="10" t="str">
        <f ca="1">IFERROR(INDEX(MAESTRO!W:W,_xludf.AGGREGATE(15,6,ROW(MAESTRO!$B$3:$B$1000)/((MAESTRO!$B$3:$B$1000="ACADEMICOS")*(UPPER(MAESTRO!$L$3:$L$1000)="CONFIRMADO")),ROWS($A$3:A171))),"")</f>
        <v/>
      </c>
      <c r="X171" s="10" t="str">
        <f ca="1">IFERROR(INDEX(MAESTRO!X:X,_xludf.AGGREGATE(15,6,ROW(MAESTRO!$B$3:$B$1000)/((MAESTRO!$B$3:$B$1000="ACADEMICOS")*(UPPER(MAESTRO!$L$3:$L$1000)="CONFIRMADO")),ROWS($A$3:A171))),"")</f>
        <v/>
      </c>
    </row>
    <row r="172" spans="1:24" ht="22.05" customHeight="1">
      <c r="A172" s="21" t="str">
        <f ca="1">IFERROR(INDEX(MAESTRO!A:A,_xludf.AGGREGATE(15,6,ROW(MAESTRO!$B$3:$B$1000)/((MAESTRO!$B$3:$B$1000="ACADEMICOS")*(UPPER(MAESTRO!$L$3:$L$1000)="CONFIRMADO")),ROWS($A$3:A172))),"")</f>
        <v/>
      </c>
      <c r="B172" s="21" t="str">
        <f ca="1">IFERROR(INDEX(MAESTRO!B:B,_xludf.AGGREGATE(15,6,ROW(MAESTRO!$B$3:$B$1000)/((MAESTRO!$B$3:$B$1000="ACADEMICOS")*(UPPER(MAESTRO!$L$3:$L$1000)="CONFIRMADO")),ROWS($A$3:A172))),"")</f>
        <v/>
      </c>
      <c r="C172" s="21" t="str">
        <f ca="1">IFERROR(INDEX(MAESTRO!C:C,_xludf.AGGREGATE(15,6,ROW(MAESTRO!$B$3:$B$1000)/((MAESTRO!$B$3:$B$1000="ACADEMICOS")*(UPPER(MAESTRO!$L$3:$L$1000)="CONFIRMADO")),ROWS($A$3:A172))),"")</f>
        <v/>
      </c>
      <c r="D172" s="21" t="str">
        <f ca="1">IFERROR(INDEX(MAESTRO!D:D,_xludf.AGGREGATE(15,6,ROW(MAESTRO!$B$3:$B$1000)/((MAESTRO!$B$3:$B$1000="ACADEMICOS")*(UPPER(MAESTRO!$L$3:$L$1000)="CONFIRMADO")),ROWS($A$3:A172))),"")</f>
        <v/>
      </c>
      <c r="E172" s="21" t="str">
        <f ca="1">IFERROR(INDEX(MAESTRO!E:E,_xludf.AGGREGATE(15,6,ROW(MAESTRO!$B$3:$B$1000)/((MAESTRO!$B$3:$B$1000="ACADEMICOS")*(UPPER(MAESTRO!$L$3:$L$1000)="CONFIRMADO")),ROWS($A$3:A172))),"")</f>
        <v/>
      </c>
      <c r="F172" s="21" t="str">
        <f ca="1">IFERROR(INDEX(MAESTRO!F:F,_xludf.AGGREGATE(15,6,ROW(MAESTRO!$B$3:$B$1000)/((MAESTRO!$B$3:$B$1000="ACADEMICOS")*(UPPER(MAESTRO!$L$3:$L$1000)="CONFIRMADO")),ROWS($A$3:A172))),"")</f>
        <v/>
      </c>
      <c r="G172" s="21" t="str">
        <f ca="1">IFERROR(INDEX(MAESTRO!G:G,_xludf.AGGREGATE(15,6,ROW(MAESTRO!$B$3:$B$1000)/((MAESTRO!$B$3:$B$1000="ACADEMICOS")*(UPPER(MAESTRO!$L$3:$L$1000)="CONFIRMADO")),ROWS($A$3:A172))),"")</f>
        <v/>
      </c>
      <c r="H172" s="21" t="str">
        <f ca="1">IFERROR(INDEX(MAESTRO!H:H,_xludf.AGGREGATE(15,6,ROW(MAESTRO!$B$3:$B$1000)/((MAESTRO!$B$3:$B$1000="ACADEMICOS")*(UPPER(MAESTRO!$L$3:$L$1000)="CONFIRMADO")),ROWS($A$3:A172))),"")</f>
        <v/>
      </c>
      <c r="I172" s="21" t="str">
        <f ca="1">IFERROR(INDEX(MAESTRO!I:I,_xludf.AGGREGATE(15,6,ROW(MAESTRO!$B$3:$B$1000)/((MAESTRO!$B$3:$B$1000="ACADEMICOS")*(UPPER(MAESTRO!$L$3:$L$1000)="CONFIRMADO")),ROWS($A$3:A172))),"")</f>
        <v/>
      </c>
      <c r="J172" s="21" t="str">
        <f ca="1">IFERROR(INDEX(MAESTRO!J:J,_xludf.AGGREGATE(15,6,ROW(MAESTRO!$B$3:$B$1000)/((MAESTRO!$B$3:$B$1000="ACADEMICOS")*(UPPER(MAESTRO!$L$3:$L$1000)="CONFIRMADO")),ROWS($A$3:A172))),"")</f>
        <v/>
      </c>
      <c r="K172" s="21" t="str">
        <f ca="1">IFERROR(INDEX(MAESTRO!K:K,_xludf.AGGREGATE(15,6,ROW(MAESTRO!$B$3:$B$1000)/((MAESTRO!$B$3:$B$1000="ACADEMICOS")*(UPPER(MAESTRO!$L$3:$L$1000)="CONFIRMADO")),ROWS($A$3:A172))),"")</f>
        <v/>
      </c>
      <c r="L172" s="21" t="str">
        <f ca="1">IFERROR(INDEX(MAESTRO!L:L,_xludf.AGGREGATE(15,6,ROW(MAESTRO!$B$3:$B$1000)/((MAESTRO!$B$3:$B$1000="ACADEMICOS")*(UPPER(MAESTRO!$L$3:$L$1000)="CONFIRMADO")),ROWS($A$3:A172))),"")</f>
        <v/>
      </c>
      <c r="M172" s="21" t="str">
        <f ca="1">IFERROR(INDEX(MAESTRO!M:M,_xludf.AGGREGATE(15,6,ROW(MAESTRO!$B$3:$B$1000)/((MAESTRO!$B$3:$B$1000="ACADEMICOS")*(UPPER(MAESTRO!$L$3:$L$1000)="CONFIRMADO")),ROWS($A$3:A172))),"")</f>
        <v/>
      </c>
      <c r="N172" s="21" t="str">
        <f ca="1">IFERROR(INDEX(MAESTRO!N:N,_xludf.AGGREGATE(15,6,ROW(MAESTRO!$B$3:$B$1000)/((MAESTRO!$B$3:$B$1000="ACADEMICOS")*(UPPER(MAESTRO!$L$3:$L$1000)="CONFIRMADO")),ROWS($A$3:A172))),"")</f>
        <v/>
      </c>
      <c r="O172" s="21" t="str">
        <f ca="1">IFERROR(INDEX(MAESTRO!O:O,_xludf.AGGREGATE(15,6,ROW(MAESTRO!$B$3:$B$1000)/((MAESTRO!$B$3:$B$1000="ACADEMICOS")*(UPPER(MAESTRO!$L$3:$L$1000)="CONFIRMADO")),ROWS($A$3:A172))),"")</f>
        <v/>
      </c>
      <c r="P172" s="21" t="str">
        <f ca="1">IFERROR(INDEX(MAESTRO!P:P,_xludf.AGGREGATE(15,6,ROW(MAESTRO!$B$3:$B$1000)/((MAESTRO!$B$3:$B$1000="ACADEMICOS")*(UPPER(MAESTRO!$L$3:$L$1000)="CONFIRMADO")),ROWS($A$3:A172))),"")</f>
        <v/>
      </c>
      <c r="Q172" s="21" t="str">
        <f ca="1">IFERROR(INDEX(MAESTRO!Q:Q,_xludf.AGGREGATE(15,6,ROW(MAESTRO!$B$3:$B$1000)/((MAESTRO!$B$3:$B$1000="ACADEMICOS")*(UPPER(MAESTRO!$L$3:$L$1000)="CONFIRMADO")),ROWS($A$3:A172))),"")</f>
        <v/>
      </c>
      <c r="R172" s="21" t="str">
        <f ca="1">IFERROR(INDEX(MAESTRO!R:R,_xludf.AGGREGATE(15,6,ROW(MAESTRO!$B$3:$B$1000)/((MAESTRO!$B$3:$B$1000="ACADEMICOS")*(UPPER(MAESTRO!$L$3:$L$1000)="CONFIRMADO")),ROWS($A$3:A172))),"")</f>
        <v/>
      </c>
      <c r="S172" s="21" t="str">
        <f ca="1">IFERROR(INDEX(MAESTRO!S:S,_xludf.AGGREGATE(15,6,ROW(MAESTRO!$B$3:$B$1000)/((MAESTRO!$B$3:$B$1000="ACADEMICOS")*(UPPER(MAESTRO!$L$3:$L$1000)="CONFIRMADO")),ROWS($A$3:A172))),"")</f>
        <v/>
      </c>
      <c r="T172" s="21" t="str">
        <f ca="1">IFERROR(INDEX(MAESTRO!T:T,_xludf.AGGREGATE(15,6,ROW(MAESTRO!$B$3:$B$1000)/((MAESTRO!$B$3:$B$1000="ACADEMICOS")*(UPPER(MAESTRO!$L$3:$L$1000)="CONFIRMADO")),ROWS($A$3:A172))),"")</f>
        <v/>
      </c>
      <c r="U172" s="21" t="str">
        <f ca="1">IFERROR(INDEX(MAESTRO!U:U,_xludf.AGGREGATE(15,6,ROW(MAESTRO!$B$3:$B$1000)/((MAESTRO!$B$3:$B$1000="ACADEMICOS")*(UPPER(MAESTRO!$L$3:$L$1000)="CONFIRMADO")),ROWS($A$3:A172))),"")</f>
        <v/>
      </c>
      <c r="V172" s="21" t="str">
        <f ca="1">IFERROR(INDEX(MAESTRO!V:V,_xludf.AGGREGATE(15,6,ROW(MAESTRO!$B$3:$B$1000)/((MAESTRO!$B$3:$B$1000="ACADEMICOS")*(UPPER(MAESTRO!$L$3:$L$1000)="CONFIRMADO")),ROWS($A$3:A172))),"")</f>
        <v/>
      </c>
      <c r="W172" s="21" t="str">
        <f ca="1">IFERROR(INDEX(MAESTRO!W:W,_xludf.AGGREGATE(15,6,ROW(MAESTRO!$B$3:$B$1000)/((MAESTRO!$B$3:$B$1000="ACADEMICOS")*(UPPER(MAESTRO!$L$3:$L$1000)="CONFIRMADO")),ROWS($A$3:A172))),"")</f>
        <v/>
      </c>
      <c r="X172" s="21" t="str">
        <f ca="1">IFERROR(INDEX(MAESTRO!X:X,_xludf.AGGREGATE(15,6,ROW(MAESTRO!$B$3:$B$1000)/((MAESTRO!$B$3:$B$1000="ACADEMICOS")*(UPPER(MAESTRO!$L$3:$L$1000)="CONFIRMADO")),ROWS($A$3:A172))),"")</f>
        <v/>
      </c>
    </row>
    <row r="173" spans="1:24" ht="22.05" customHeight="1">
      <c r="A173" s="10" t="str">
        <f ca="1">IFERROR(INDEX(MAESTRO!A:A,_xludf.AGGREGATE(15,6,ROW(MAESTRO!$B$3:$B$1000)/((MAESTRO!$B$3:$B$1000="ACADEMICOS")*(UPPER(MAESTRO!$L$3:$L$1000)="CONFIRMADO")),ROWS($A$3:A173))),"")</f>
        <v/>
      </c>
      <c r="B173" s="10" t="str">
        <f ca="1">IFERROR(INDEX(MAESTRO!B:B,_xludf.AGGREGATE(15,6,ROW(MAESTRO!$B$3:$B$1000)/((MAESTRO!$B$3:$B$1000="ACADEMICOS")*(UPPER(MAESTRO!$L$3:$L$1000)="CONFIRMADO")),ROWS($A$3:A173))),"")</f>
        <v/>
      </c>
      <c r="C173" s="10" t="str">
        <f ca="1">IFERROR(INDEX(MAESTRO!C:C,_xludf.AGGREGATE(15,6,ROW(MAESTRO!$B$3:$B$1000)/((MAESTRO!$B$3:$B$1000="ACADEMICOS")*(UPPER(MAESTRO!$L$3:$L$1000)="CONFIRMADO")),ROWS($A$3:A173))),"")</f>
        <v/>
      </c>
      <c r="D173" s="10" t="str">
        <f ca="1">IFERROR(INDEX(MAESTRO!D:D,_xludf.AGGREGATE(15,6,ROW(MAESTRO!$B$3:$B$1000)/((MAESTRO!$B$3:$B$1000="ACADEMICOS")*(UPPER(MAESTRO!$L$3:$L$1000)="CONFIRMADO")),ROWS($A$3:A173))),"")</f>
        <v/>
      </c>
      <c r="E173" s="10" t="str">
        <f ca="1">IFERROR(INDEX(MAESTRO!E:E,_xludf.AGGREGATE(15,6,ROW(MAESTRO!$B$3:$B$1000)/((MAESTRO!$B$3:$B$1000="ACADEMICOS")*(UPPER(MAESTRO!$L$3:$L$1000)="CONFIRMADO")),ROWS($A$3:A173))),"")</f>
        <v/>
      </c>
      <c r="F173" s="10" t="str">
        <f ca="1">IFERROR(INDEX(MAESTRO!F:F,_xludf.AGGREGATE(15,6,ROW(MAESTRO!$B$3:$B$1000)/((MAESTRO!$B$3:$B$1000="ACADEMICOS")*(UPPER(MAESTRO!$L$3:$L$1000)="CONFIRMADO")),ROWS($A$3:A173))),"")</f>
        <v/>
      </c>
      <c r="G173" s="10" t="str">
        <f ca="1">IFERROR(INDEX(MAESTRO!G:G,_xludf.AGGREGATE(15,6,ROW(MAESTRO!$B$3:$B$1000)/((MAESTRO!$B$3:$B$1000="ACADEMICOS")*(UPPER(MAESTRO!$L$3:$L$1000)="CONFIRMADO")),ROWS($A$3:A173))),"")</f>
        <v/>
      </c>
      <c r="H173" s="10" t="str">
        <f ca="1">IFERROR(INDEX(MAESTRO!H:H,_xludf.AGGREGATE(15,6,ROW(MAESTRO!$B$3:$B$1000)/((MAESTRO!$B$3:$B$1000="ACADEMICOS")*(UPPER(MAESTRO!$L$3:$L$1000)="CONFIRMADO")),ROWS($A$3:A173))),"")</f>
        <v/>
      </c>
      <c r="I173" s="10" t="str">
        <f ca="1">IFERROR(INDEX(MAESTRO!I:I,_xludf.AGGREGATE(15,6,ROW(MAESTRO!$B$3:$B$1000)/((MAESTRO!$B$3:$B$1000="ACADEMICOS")*(UPPER(MAESTRO!$L$3:$L$1000)="CONFIRMADO")),ROWS($A$3:A173))),"")</f>
        <v/>
      </c>
      <c r="J173" s="10" t="str">
        <f ca="1">IFERROR(INDEX(MAESTRO!J:J,_xludf.AGGREGATE(15,6,ROW(MAESTRO!$B$3:$B$1000)/((MAESTRO!$B$3:$B$1000="ACADEMICOS")*(UPPER(MAESTRO!$L$3:$L$1000)="CONFIRMADO")),ROWS($A$3:A173))),"")</f>
        <v/>
      </c>
      <c r="K173" s="10" t="str">
        <f ca="1">IFERROR(INDEX(MAESTRO!K:K,_xludf.AGGREGATE(15,6,ROW(MAESTRO!$B$3:$B$1000)/((MAESTRO!$B$3:$B$1000="ACADEMICOS")*(UPPER(MAESTRO!$L$3:$L$1000)="CONFIRMADO")),ROWS($A$3:A173))),"")</f>
        <v/>
      </c>
      <c r="L173" s="10" t="str">
        <f ca="1">IFERROR(INDEX(MAESTRO!L:L,_xludf.AGGREGATE(15,6,ROW(MAESTRO!$B$3:$B$1000)/((MAESTRO!$B$3:$B$1000="ACADEMICOS")*(UPPER(MAESTRO!$L$3:$L$1000)="CONFIRMADO")),ROWS($A$3:A173))),"")</f>
        <v/>
      </c>
      <c r="M173" s="10" t="str">
        <f ca="1">IFERROR(INDEX(MAESTRO!M:M,_xludf.AGGREGATE(15,6,ROW(MAESTRO!$B$3:$B$1000)/((MAESTRO!$B$3:$B$1000="ACADEMICOS")*(UPPER(MAESTRO!$L$3:$L$1000)="CONFIRMADO")),ROWS($A$3:A173))),"")</f>
        <v/>
      </c>
      <c r="N173" s="10" t="str">
        <f ca="1">IFERROR(INDEX(MAESTRO!N:N,_xludf.AGGREGATE(15,6,ROW(MAESTRO!$B$3:$B$1000)/((MAESTRO!$B$3:$B$1000="ACADEMICOS")*(UPPER(MAESTRO!$L$3:$L$1000)="CONFIRMADO")),ROWS($A$3:A173))),"")</f>
        <v/>
      </c>
      <c r="O173" s="10" t="str">
        <f ca="1">IFERROR(INDEX(MAESTRO!O:O,_xludf.AGGREGATE(15,6,ROW(MAESTRO!$B$3:$B$1000)/((MAESTRO!$B$3:$B$1000="ACADEMICOS")*(UPPER(MAESTRO!$L$3:$L$1000)="CONFIRMADO")),ROWS($A$3:A173))),"")</f>
        <v/>
      </c>
      <c r="P173" s="10" t="str">
        <f ca="1">IFERROR(INDEX(MAESTRO!P:P,_xludf.AGGREGATE(15,6,ROW(MAESTRO!$B$3:$B$1000)/((MAESTRO!$B$3:$B$1000="ACADEMICOS")*(UPPER(MAESTRO!$L$3:$L$1000)="CONFIRMADO")),ROWS($A$3:A173))),"")</f>
        <v/>
      </c>
      <c r="Q173" s="10" t="str">
        <f ca="1">IFERROR(INDEX(MAESTRO!Q:Q,_xludf.AGGREGATE(15,6,ROW(MAESTRO!$B$3:$B$1000)/((MAESTRO!$B$3:$B$1000="ACADEMICOS")*(UPPER(MAESTRO!$L$3:$L$1000)="CONFIRMADO")),ROWS($A$3:A173))),"")</f>
        <v/>
      </c>
      <c r="R173" s="10" t="str">
        <f ca="1">IFERROR(INDEX(MAESTRO!R:R,_xludf.AGGREGATE(15,6,ROW(MAESTRO!$B$3:$B$1000)/((MAESTRO!$B$3:$B$1000="ACADEMICOS")*(UPPER(MAESTRO!$L$3:$L$1000)="CONFIRMADO")),ROWS($A$3:A173))),"")</f>
        <v/>
      </c>
      <c r="S173" s="10" t="str">
        <f ca="1">IFERROR(INDEX(MAESTRO!S:S,_xludf.AGGREGATE(15,6,ROW(MAESTRO!$B$3:$B$1000)/((MAESTRO!$B$3:$B$1000="ACADEMICOS")*(UPPER(MAESTRO!$L$3:$L$1000)="CONFIRMADO")),ROWS($A$3:A173))),"")</f>
        <v/>
      </c>
      <c r="T173" s="10" t="str">
        <f ca="1">IFERROR(INDEX(MAESTRO!T:T,_xludf.AGGREGATE(15,6,ROW(MAESTRO!$B$3:$B$1000)/((MAESTRO!$B$3:$B$1000="ACADEMICOS")*(UPPER(MAESTRO!$L$3:$L$1000)="CONFIRMADO")),ROWS($A$3:A173))),"")</f>
        <v/>
      </c>
      <c r="U173" s="10" t="str">
        <f ca="1">IFERROR(INDEX(MAESTRO!U:U,_xludf.AGGREGATE(15,6,ROW(MAESTRO!$B$3:$B$1000)/((MAESTRO!$B$3:$B$1000="ACADEMICOS")*(UPPER(MAESTRO!$L$3:$L$1000)="CONFIRMADO")),ROWS($A$3:A173))),"")</f>
        <v/>
      </c>
      <c r="V173" s="10" t="str">
        <f ca="1">IFERROR(INDEX(MAESTRO!V:V,_xludf.AGGREGATE(15,6,ROW(MAESTRO!$B$3:$B$1000)/((MAESTRO!$B$3:$B$1000="ACADEMICOS")*(UPPER(MAESTRO!$L$3:$L$1000)="CONFIRMADO")),ROWS($A$3:A173))),"")</f>
        <v/>
      </c>
      <c r="W173" s="10" t="str">
        <f ca="1">IFERROR(INDEX(MAESTRO!W:W,_xludf.AGGREGATE(15,6,ROW(MAESTRO!$B$3:$B$1000)/((MAESTRO!$B$3:$B$1000="ACADEMICOS")*(UPPER(MAESTRO!$L$3:$L$1000)="CONFIRMADO")),ROWS($A$3:A173))),"")</f>
        <v/>
      </c>
      <c r="X173" s="10" t="str">
        <f ca="1">IFERROR(INDEX(MAESTRO!X:X,_xludf.AGGREGATE(15,6,ROW(MAESTRO!$B$3:$B$1000)/((MAESTRO!$B$3:$B$1000="ACADEMICOS")*(UPPER(MAESTRO!$L$3:$L$1000)="CONFIRMADO")),ROWS($A$3:A173))),"")</f>
        <v/>
      </c>
    </row>
    <row r="174" spans="1:24" ht="22.05" customHeight="1">
      <c r="A174" s="21" t="str">
        <f ca="1">IFERROR(INDEX(MAESTRO!A:A,_xludf.AGGREGATE(15,6,ROW(MAESTRO!$B$3:$B$1000)/((MAESTRO!$B$3:$B$1000="ACADEMICOS")*(UPPER(MAESTRO!$L$3:$L$1000)="CONFIRMADO")),ROWS($A$3:A174))),"")</f>
        <v/>
      </c>
      <c r="B174" s="21" t="str">
        <f ca="1">IFERROR(INDEX(MAESTRO!B:B,_xludf.AGGREGATE(15,6,ROW(MAESTRO!$B$3:$B$1000)/((MAESTRO!$B$3:$B$1000="ACADEMICOS")*(UPPER(MAESTRO!$L$3:$L$1000)="CONFIRMADO")),ROWS($A$3:A174))),"")</f>
        <v/>
      </c>
      <c r="C174" s="21" t="str">
        <f ca="1">IFERROR(INDEX(MAESTRO!C:C,_xludf.AGGREGATE(15,6,ROW(MAESTRO!$B$3:$B$1000)/((MAESTRO!$B$3:$B$1000="ACADEMICOS")*(UPPER(MAESTRO!$L$3:$L$1000)="CONFIRMADO")),ROWS($A$3:A174))),"")</f>
        <v/>
      </c>
      <c r="D174" s="21" t="str">
        <f ca="1">IFERROR(INDEX(MAESTRO!D:D,_xludf.AGGREGATE(15,6,ROW(MAESTRO!$B$3:$B$1000)/((MAESTRO!$B$3:$B$1000="ACADEMICOS")*(UPPER(MAESTRO!$L$3:$L$1000)="CONFIRMADO")),ROWS($A$3:A174))),"")</f>
        <v/>
      </c>
      <c r="E174" s="21" t="str">
        <f ca="1">IFERROR(INDEX(MAESTRO!E:E,_xludf.AGGREGATE(15,6,ROW(MAESTRO!$B$3:$B$1000)/((MAESTRO!$B$3:$B$1000="ACADEMICOS")*(UPPER(MAESTRO!$L$3:$L$1000)="CONFIRMADO")),ROWS($A$3:A174))),"")</f>
        <v/>
      </c>
      <c r="F174" s="21" t="str">
        <f ca="1">IFERROR(INDEX(MAESTRO!F:F,_xludf.AGGREGATE(15,6,ROW(MAESTRO!$B$3:$B$1000)/((MAESTRO!$B$3:$B$1000="ACADEMICOS")*(UPPER(MAESTRO!$L$3:$L$1000)="CONFIRMADO")),ROWS($A$3:A174))),"")</f>
        <v/>
      </c>
      <c r="G174" s="21" t="str">
        <f ca="1">IFERROR(INDEX(MAESTRO!G:G,_xludf.AGGREGATE(15,6,ROW(MAESTRO!$B$3:$B$1000)/((MAESTRO!$B$3:$B$1000="ACADEMICOS")*(UPPER(MAESTRO!$L$3:$L$1000)="CONFIRMADO")),ROWS($A$3:A174))),"")</f>
        <v/>
      </c>
      <c r="H174" s="21" t="str">
        <f ca="1">IFERROR(INDEX(MAESTRO!H:H,_xludf.AGGREGATE(15,6,ROW(MAESTRO!$B$3:$B$1000)/((MAESTRO!$B$3:$B$1000="ACADEMICOS")*(UPPER(MAESTRO!$L$3:$L$1000)="CONFIRMADO")),ROWS($A$3:A174))),"")</f>
        <v/>
      </c>
      <c r="I174" s="21" t="str">
        <f ca="1">IFERROR(INDEX(MAESTRO!I:I,_xludf.AGGREGATE(15,6,ROW(MAESTRO!$B$3:$B$1000)/((MAESTRO!$B$3:$B$1000="ACADEMICOS")*(UPPER(MAESTRO!$L$3:$L$1000)="CONFIRMADO")),ROWS($A$3:A174))),"")</f>
        <v/>
      </c>
      <c r="J174" s="21" t="str">
        <f ca="1">IFERROR(INDEX(MAESTRO!J:J,_xludf.AGGREGATE(15,6,ROW(MAESTRO!$B$3:$B$1000)/((MAESTRO!$B$3:$B$1000="ACADEMICOS")*(UPPER(MAESTRO!$L$3:$L$1000)="CONFIRMADO")),ROWS($A$3:A174))),"")</f>
        <v/>
      </c>
      <c r="K174" s="21" t="str">
        <f ca="1">IFERROR(INDEX(MAESTRO!K:K,_xludf.AGGREGATE(15,6,ROW(MAESTRO!$B$3:$B$1000)/((MAESTRO!$B$3:$B$1000="ACADEMICOS")*(UPPER(MAESTRO!$L$3:$L$1000)="CONFIRMADO")),ROWS($A$3:A174))),"")</f>
        <v/>
      </c>
      <c r="L174" s="21" t="str">
        <f ca="1">IFERROR(INDEX(MAESTRO!L:L,_xludf.AGGREGATE(15,6,ROW(MAESTRO!$B$3:$B$1000)/((MAESTRO!$B$3:$B$1000="ACADEMICOS")*(UPPER(MAESTRO!$L$3:$L$1000)="CONFIRMADO")),ROWS($A$3:A174))),"")</f>
        <v/>
      </c>
      <c r="M174" s="21" t="str">
        <f ca="1">IFERROR(INDEX(MAESTRO!M:M,_xludf.AGGREGATE(15,6,ROW(MAESTRO!$B$3:$B$1000)/((MAESTRO!$B$3:$B$1000="ACADEMICOS")*(UPPER(MAESTRO!$L$3:$L$1000)="CONFIRMADO")),ROWS($A$3:A174))),"")</f>
        <v/>
      </c>
      <c r="N174" s="21" t="str">
        <f ca="1">IFERROR(INDEX(MAESTRO!N:N,_xludf.AGGREGATE(15,6,ROW(MAESTRO!$B$3:$B$1000)/((MAESTRO!$B$3:$B$1000="ACADEMICOS")*(UPPER(MAESTRO!$L$3:$L$1000)="CONFIRMADO")),ROWS($A$3:A174))),"")</f>
        <v/>
      </c>
      <c r="O174" s="21" t="str">
        <f ca="1">IFERROR(INDEX(MAESTRO!O:O,_xludf.AGGREGATE(15,6,ROW(MAESTRO!$B$3:$B$1000)/((MAESTRO!$B$3:$B$1000="ACADEMICOS")*(UPPER(MAESTRO!$L$3:$L$1000)="CONFIRMADO")),ROWS($A$3:A174))),"")</f>
        <v/>
      </c>
      <c r="P174" s="21" t="str">
        <f ca="1">IFERROR(INDEX(MAESTRO!P:P,_xludf.AGGREGATE(15,6,ROW(MAESTRO!$B$3:$B$1000)/((MAESTRO!$B$3:$B$1000="ACADEMICOS")*(UPPER(MAESTRO!$L$3:$L$1000)="CONFIRMADO")),ROWS($A$3:A174))),"")</f>
        <v/>
      </c>
      <c r="Q174" s="21" t="str">
        <f ca="1">IFERROR(INDEX(MAESTRO!Q:Q,_xludf.AGGREGATE(15,6,ROW(MAESTRO!$B$3:$B$1000)/((MAESTRO!$B$3:$B$1000="ACADEMICOS")*(UPPER(MAESTRO!$L$3:$L$1000)="CONFIRMADO")),ROWS($A$3:A174))),"")</f>
        <v/>
      </c>
      <c r="R174" s="21" t="str">
        <f ca="1">IFERROR(INDEX(MAESTRO!R:R,_xludf.AGGREGATE(15,6,ROW(MAESTRO!$B$3:$B$1000)/((MAESTRO!$B$3:$B$1000="ACADEMICOS")*(UPPER(MAESTRO!$L$3:$L$1000)="CONFIRMADO")),ROWS($A$3:A174))),"")</f>
        <v/>
      </c>
      <c r="S174" s="21" t="str">
        <f ca="1">IFERROR(INDEX(MAESTRO!S:S,_xludf.AGGREGATE(15,6,ROW(MAESTRO!$B$3:$B$1000)/((MAESTRO!$B$3:$B$1000="ACADEMICOS")*(UPPER(MAESTRO!$L$3:$L$1000)="CONFIRMADO")),ROWS($A$3:A174))),"")</f>
        <v/>
      </c>
      <c r="T174" s="21" t="str">
        <f ca="1">IFERROR(INDEX(MAESTRO!T:T,_xludf.AGGREGATE(15,6,ROW(MAESTRO!$B$3:$B$1000)/((MAESTRO!$B$3:$B$1000="ACADEMICOS")*(UPPER(MAESTRO!$L$3:$L$1000)="CONFIRMADO")),ROWS($A$3:A174))),"")</f>
        <v/>
      </c>
      <c r="U174" s="21" t="str">
        <f ca="1">IFERROR(INDEX(MAESTRO!U:U,_xludf.AGGREGATE(15,6,ROW(MAESTRO!$B$3:$B$1000)/((MAESTRO!$B$3:$B$1000="ACADEMICOS")*(UPPER(MAESTRO!$L$3:$L$1000)="CONFIRMADO")),ROWS($A$3:A174))),"")</f>
        <v/>
      </c>
      <c r="V174" s="21" t="str">
        <f ca="1">IFERROR(INDEX(MAESTRO!V:V,_xludf.AGGREGATE(15,6,ROW(MAESTRO!$B$3:$B$1000)/((MAESTRO!$B$3:$B$1000="ACADEMICOS")*(UPPER(MAESTRO!$L$3:$L$1000)="CONFIRMADO")),ROWS($A$3:A174))),"")</f>
        <v/>
      </c>
      <c r="W174" s="21" t="str">
        <f ca="1">IFERROR(INDEX(MAESTRO!W:W,_xludf.AGGREGATE(15,6,ROW(MAESTRO!$B$3:$B$1000)/((MAESTRO!$B$3:$B$1000="ACADEMICOS")*(UPPER(MAESTRO!$L$3:$L$1000)="CONFIRMADO")),ROWS($A$3:A174))),"")</f>
        <v/>
      </c>
      <c r="X174" s="21" t="str">
        <f ca="1">IFERROR(INDEX(MAESTRO!X:X,_xludf.AGGREGATE(15,6,ROW(MAESTRO!$B$3:$B$1000)/((MAESTRO!$B$3:$B$1000="ACADEMICOS")*(UPPER(MAESTRO!$L$3:$L$1000)="CONFIRMADO")),ROWS($A$3:A174))),"")</f>
        <v/>
      </c>
    </row>
    <row r="175" spans="1:24" ht="22.05" customHeight="1">
      <c r="A175" s="10" t="str">
        <f ca="1">IFERROR(INDEX(MAESTRO!A:A,_xludf.AGGREGATE(15,6,ROW(MAESTRO!$B$3:$B$1000)/((MAESTRO!$B$3:$B$1000="ACADEMICOS")*(UPPER(MAESTRO!$L$3:$L$1000)="CONFIRMADO")),ROWS($A$3:A175))),"")</f>
        <v/>
      </c>
      <c r="B175" s="10" t="str">
        <f ca="1">IFERROR(INDEX(MAESTRO!B:B,_xludf.AGGREGATE(15,6,ROW(MAESTRO!$B$3:$B$1000)/((MAESTRO!$B$3:$B$1000="ACADEMICOS")*(UPPER(MAESTRO!$L$3:$L$1000)="CONFIRMADO")),ROWS($A$3:A175))),"")</f>
        <v/>
      </c>
      <c r="C175" s="10" t="str">
        <f ca="1">IFERROR(INDEX(MAESTRO!C:C,_xludf.AGGREGATE(15,6,ROW(MAESTRO!$B$3:$B$1000)/((MAESTRO!$B$3:$B$1000="ACADEMICOS")*(UPPER(MAESTRO!$L$3:$L$1000)="CONFIRMADO")),ROWS($A$3:A175))),"")</f>
        <v/>
      </c>
      <c r="D175" s="10" t="str">
        <f ca="1">IFERROR(INDEX(MAESTRO!D:D,_xludf.AGGREGATE(15,6,ROW(MAESTRO!$B$3:$B$1000)/((MAESTRO!$B$3:$B$1000="ACADEMICOS")*(UPPER(MAESTRO!$L$3:$L$1000)="CONFIRMADO")),ROWS($A$3:A175))),"")</f>
        <v/>
      </c>
      <c r="E175" s="10" t="str">
        <f ca="1">IFERROR(INDEX(MAESTRO!E:E,_xludf.AGGREGATE(15,6,ROW(MAESTRO!$B$3:$B$1000)/((MAESTRO!$B$3:$B$1000="ACADEMICOS")*(UPPER(MAESTRO!$L$3:$L$1000)="CONFIRMADO")),ROWS($A$3:A175))),"")</f>
        <v/>
      </c>
      <c r="F175" s="10" t="str">
        <f ca="1">IFERROR(INDEX(MAESTRO!F:F,_xludf.AGGREGATE(15,6,ROW(MAESTRO!$B$3:$B$1000)/((MAESTRO!$B$3:$B$1000="ACADEMICOS")*(UPPER(MAESTRO!$L$3:$L$1000)="CONFIRMADO")),ROWS($A$3:A175))),"")</f>
        <v/>
      </c>
      <c r="G175" s="10" t="str">
        <f ca="1">IFERROR(INDEX(MAESTRO!G:G,_xludf.AGGREGATE(15,6,ROW(MAESTRO!$B$3:$B$1000)/((MAESTRO!$B$3:$B$1000="ACADEMICOS")*(UPPER(MAESTRO!$L$3:$L$1000)="CONFIRMADO")),ROWS($A$3:A175))),"")</f>
        <v/>
      </c>
      <c r="H175" s="10" t="str">
        <f ca="1">IFERROR(INDEX(MAESTRO!H:H,_xludf.AGGREGATE(15,6,ROW(MAESTRO!$B$3:$B$1000)/((MAESTRO!$B$3:$B$1000="ACADEMICOS")*(UPPER(MAESTRO!$L$3:$L$1000)="CONFIRMADO")),ROWS($A$3:A175))),"")</f>
        <v/>
      </c>
      <c r="I175" s="10" t="str">
        <f ca="1">IFERROR(INDEX(MAESTRO!I:I,_xludf.AGGREGATE(15,6,ROW(MAESTRO!$B$3:$B$1000)/((MAESTRO!$B$3:$B$1000="ACADEMICOS")*(UPPER(MAESTRO!$L$3:$L$1000)="CONFIRMADO")),ROWS($A$3:A175))),"")</f>
        <v/>
      </c>
      <c r="J175" s="10" t="str">
        <f ca="1">IFERROR(INDEX(MAESTRO!J:J,_xludf.AGGREGATE(15,6,ROW(MAESTRO!$B$3:$B$1000)/((MAESTRO!$B$3:$B$1000="ACADEMICOS")*(UPPER(MAESTRO!$L$3:$L$1000)="CONFIRMADO")),ROWS($A$3:A175))),"")</f>
        <v/>
      </c>
      <c r="K175" s="10" t="str">
        <f ca="1">IFERROR(INDEX(MAESTRO!K:K,_xludf.AGGREGATE(15,6,ROW(MAESTRO!$B$3:$B$1000)/((MAESTRO!$B$3:$B$1000="ACADEMICOS")*(UPPER(MAESTRO!$L$3:$L$1000)="CONFIRMADO")),ROWS($A$3:A175))),"")</f>
        <v/>
      </c>
      <c r="L175" s="10" t="str">
        <f ca="1">IFERROR(INDEX(MAESTRO!L:L,_xludf.AGGREGATE(15,6,ROW(MAESTRO!$B$3:$B$1000)/((MAESTRO!$B$3:$B$1000="ACADEMICOS")*(UPPER(MAESTRO!$L$3:$L$1000)="CONFIRMADO")),ROWS($A$3:A175))),"")</f>
        <v/>
      </c>
      <c r="M175" s="10" t="str">
        <f ca="1">IFERROR(INDEX(MAESTRO!M:M,_xludf.AGGREGATE(15,6,ROW(MAESTRO!$B$3:$B$1000)/((MAESTRO!$B$3:$B$1000="ACADEMICOS")*(UPPER(MAESTRO!$L$3:$L$1000)="CONFIRMADO")),ROWS($A$3:A175))),"")</f>
        <v/>
      </c>
      <c r="N175" s="10" t="str">
        <f ca="1">IFERROR(INDEX(MAESTRO!N:N,_xludf.AGGREGATE(15,6,ROW(MAESTRO!$B$3:$B$1000)/((MAESTRO!$B$3:$B$1000="ACADEMICOS")*(UPPER(MAESTRO!$L$3:$L$1000)="CONFIRMADO")),ROWS($A$3:A175))),"")</f>
        <v/>
      </c>
      <c r="O175" s="10" t="str">
        <f ca="1">IFERROR(INDEX(MAESTRO!O:O,_xludf.AGGREGATE(15,6,ROW(MAESTRO!$B$3:$B$1000)/((MAESTRO!$B$3:$B$1000="ACADEMICOS")*(UPPER(MAESTRO!$L$3:$L$1000)="CONFIRMADO")),ROWS($A$3:A175))),"")</f>
        <v/>
      </c>
      <c r="P175" s="10" t="str">
        <f ca="1">IFERROR(INDEX(MAESTRO!P:P,_xludf.AGGREGATE(15,6,ROW(MAESTRO!$B$3:$B$1000)/((MAESTRO!$B$3:$B$1000="ACADEMICOS")*(UPPER(MAESTRO!$L$3:$L$1000)="CONFIRMADO")),ROWS($A$3:A175))),"")</f>
        <v/>
      </c>
      <c r="Q175" s="10" t="str">
        <f ca="1">IFERROR(INDEX(MAESTRO!Q:Q,_xludf.AGGREGATE(15,6,ROW(MAESTRO!$B$3:$B$1000)/((MAESTRO!$B$3:$B$1000="ACADEMICOS")*(UPPER(MAESTRO!$L$3:$L$1000)="CONFIRMADO")),ROWS($A$3:A175))),"")</f>
        <v/>
      </c>
      <c r="R175" s="10" t="str">
        <f ca="1">IFERROR(INDEX(MAESTRO!R:R,_xludf.AGGREGATE(15,6,ROW(MAESTRO!$B$3:$B$1000)/((MAESTRO!$B$3:$B$1000="ACADEMICOS")*(UPPER(MAESTRO!$L$3:$L$1000)="CONFIRMADO")),ROWS($A$3:A175))),"")</f>
        <v/>
      </c>
      <c r="S175" s="10" t="str">
        <f ca="1">IFERROR(INDEX(MAESTRO!S:S,_xludf.AGGREGATE(15,6,ROW(MAESTRO!$B$3:$B$1000)/((MAESTRO!$B$3:$B$1000="ACADEMICOS")*(UPPER(MAESTRO!$L$3:$L$1000)="CONFIRMADO")),ROWS($A$3:A175))),"")</f>
        <v/>
      </c>
      <c r="T175" s="10" t="str">
        <f ca="1">IFERROR(INDEX(MAESTRO!T:T,_xludf.AGGREGATE(15,6,ROW(MAESTRO!$B$3:$B$1000)/((MAESTRO!$B$3:$B$1000="ACADEMICOS")*(UPPER(MAESTRO!$L$3:$L$1000)="CONFIRMADO")),ROWS($A$3:A175))),"")</f>
        <v/>
      </c>
      <c r="U175" s="10" t="str">
        <f ca="1">IFERROR(INDEX(MAESTRO!U:U,_xludf.AGGREGATE(15,6,ROW(MAESTRO!$B$3:$B$1000)/((MAESTRO!$B$3:$B$1000="ACADEMICOS")*(UPPER(MAESTRO!$L$3:$L$1000)="CONFIRMADO")),ROWS($A$3:A175))),"")</f>
        <v/>
      </c>
      <c r="V175" s="10" t="str">
        <f ca="1">IFERROR(INDEX(MAESTRO!V:V,_xludf.AGGREGATE(15,6,ROW(MAESTRO!$B$3:$B$1000)/((MAESTRO!$B$3:$B$1000="ACADEMICOS")*(UPPER(MAESTRO!$L$3:$L$1000)="CONFIRMADO")),ROWS($A$3:A175))),"")</f>
        <v/>
      </c>
      <c r="W175" s="10" t="str">
        <f ca="1">IFERROR(INDEX(MAESTRO!W:W,_xludf.AGGREGATE(15,6,ROW(MAESTRO!$B$3:$B$1000)/((MAESTRO!$B$3:$B$1000="ACADEMICOS")*(UPPER(MAESTRO!$L$3:$L$1000)="CONFIRMADO")),ROWS($A$3:A175))),"")</f>
        <v/>
      </c>
      <c r="X175" s="10" t="str">
        <f ca="1">IFERROR(INDEX(MAESTRO!X:X,_xludf.AGGREGATE(15,6,ROW(MAESTRO!$B$3:$B$1000)/((MAESTRO!$B$3:$B$1000="ACADEMICOS")*(UPPER(MAESTRO!$L$3:$L$1000)="CONFIRMADO")),ROWS($A$3:A175))),"")</f>
        <v/>
      </c>
    </row>
    <row r="176" spans="1:24" ht="22.05" customHeight="1">
      <c r="A176" s="21" t="str">
        <f ca="1">IFERROR(INDEX(MAESTRO!A:A,_xludf.AGGREGATE(15,6,ROW(MAESTRO!$B$3:$B$1000)/((MAESTRO!$B$3:$B$1000="ACADEMICOS")*(UPPER(MAESTRO!$L$3:$L$1000)="CONFIRMADO")),ROWS($A$3:A176))),"")</f>
        <v/>
      </c>
      <c r="B176" s="21" t="str">
        <f ca="1">IFERROR(INDEX(MAESTRO!B:B,_xludf.AGGREGATE(15,6,ROW(MAESTRO!$B$3:$B$1000)/((MAESTRO!$B$3:$B$1000="ACADEMICOS")*(UPPER(MAESTRO!$L$3:$L$1000)="CONFIRMADO")),ROWS($A$3:A176))),"")</f>
        <v/>
      </c>
      <c r="C176" s="21" t="str">
        <f ca="1">IFERROR(INDEX(MAESTRO!C:C,_xludf.AGGREGATE(15,6,ROW(MAESTRO!$B$3:$B$1000)/((MAESTRO!$B$3:$B$1000="ACADEMICOS")*(UPPER(MAESTRO!$L$3:$L$1000)="CONFIRMADO")),ROWS($A$3:A176))),"")</f>
        <v/>
      </c>
      <c r="D176" s="21" t="str">
        <f ca="1">IFERROR(INDEX(MAESTRO!D:D,_xludf.AGGREGATE(15,6,ROW(MAESTRO!$B$3:$B$1000)/((MAESTRO!$B$3:$B$1000="ACADEMICOS")*(UPPER(MAESTRO!$L$3:$L$1000)="CONFIRMADO")),ROWS($A$3:A176))),"")</f>
        <v/>
      </c>
      <c r="E176" s="21" t="str">
        <f ca="1">IFERROR(INDEX(MAESTRO!E:E,_xludf.AGGREGATE(15,6,ROW(MAESTRO!$B$3:$B$1000)/((MAESTRO!$B$3:$B$1000="ACADEMICOS")*(UPPER(MAESTRO!$L$3:$L$1000)="CONFIRMADO")),ROWS($A$3:A176))),"")</f>
        <v/>
      </c>
      <c r="F176" s="21" t="str">
        <f ca="1">IFERROR(INDEX(MAESTRO!F:F,_xludf.AGGREGATE(15,6,ROW(MAESTRO!$B$3:$B$1000)/((MAESTRO!$B$3:$B$1000="ACADEMICOS")*(UPPER(MAESTRO!$L$3:$L$1000)="CONFIRMADO")),ROWS($A$3:A176))),"")</f>
        <v/>
      </c>
      <c r="G176" s="21" t="str">
        <f ca="1">IFERROR(INDEX(MAESTRO!G:G,_xludf.AGGREGATE(15,6,ROW(MAESTRO!$B$3:$B$1000)/((MAESTRO!$B$3:$B$1000="ACADEMICOS")*(UPPER(MAESTRO!$L$3:$L$1000)="CONFIRMADO")),ROWS($A$3:A176))),"")</f>
        <v/>
      </c>
      <c r="H176" s="21" t="str">
        <f ca="1">IFERROR(INDEX(MAESTRO!H:H,_xludf.AGGREGATE(15,6,ROW(MAESTRO!$B$3:$B$1000)/((MAESTRO!$B$3:$B$1000="ACADEMICOS")*(UPPER(MAESTRO!$L$3:$L$1000)="CONFIRMADO")),ROWS($A$3:A176))),"")</f>
        <v/>
      </c>
      <c r="I176" s="21" t="str">
        <f ca="1">IFERROR(INDEX(MAESTRO!I:I,_xludf.AGGREGATE(15,6,ROW(MAESTRO!$B$3:$B$1000)/((MAESTRO!$B$3:$B$1000="ACADEMICOS")*(UPPER(MAESTRO!$L$3:$L$1000)="CONFIRMADO")),ROWS($A$3:A176))),"")</f>
        <v/>
      </c>
      <c r="J176" s="21" t="str">
        <f ca="1">IFERROR(INDEX(MAESTRO!J:J,_xludf.AGGREGATE(15,6,ROW(MAESTRO!$B$3:$B$1000)/((MAESTRO!$B$3:$B$1000="ACADEMICOS")*(UPPER(MAESTRO!$L$3:$L$1000)="CONFIRMADO")),ROWS($A$3:A176))),"")</f>
        <v/>
      </c>
      <c r="K176" s="21" t="str">
        <f ca="1">IFERROR(INDEX(MAESTRO!K:K,_xludf.AGGREGATE(15,6,ROW(MAESTRO!$B$3:$B$1000)/((MAESTRO!$B$3:$B$1000="ACADEMICOS")*(UPPER(MAESTRO!$L$3:$L$1000)="CONFIRMADO")),ROWS($A$3:A176))),"")</f>
        <v/>
      </c>
      <c r="L176" s="21" t="str">
        <f ca="1">IFERROR(INDEX(MAESTRO!L:L,_xludf.AGGREGATE(15,6,ROW(MAESTRO!$B$3:$B$1000)/((MAESTRO!$B$3:$B$1000="ACADEMICOS")*(UPPER(MAESTRO!$L$3:$L$1000)="CONFIRMADO")),ROWS($A$3:A176))),"")</f>
        <v/>
      </c>
      <c r="M176" s="21" t="str">
        <f ca="1">IFERROR(INDEX(MAESTRO!M:M,_xludf.AGGREGATE(15,6,ROW(MAESTRO!$B$3:$B$1000)/((MAESTRO!$B$3:$B$1000="ACADEMICOS")*(UPPER(MAESTRO!$L$3:$L$1000)="CONFIRMADO")),ROWS($A$3:A176))),"")</f>
        <v/>
      </c>
      <c r="N176" s="21" t="str">
        <f ca="1">IFERROR(INDEX(MAESTRO!N:N,_xludf.AGGREGATE(15,6,ROW(MAESTRO!$B$3:$B$1000)/((MAESTRO!$B$3:$B$1000="ACADEMICOS")*(UPPER(MAESTRO!$L$3:$L$1000)="CONFIRMADO")),ROWS($A$3:A176))),"")</f>
        <v/>
      </c>
      <c r="O176" s="21" t="str">
        <f ca="1">IFERROR(INDEX(MAESTRO!O:O,_xludf.AGGREGATE(15,6,ROW(MAESTRO!$B$3:$B$1000)/((MAESTRO!$B$3:$B$1000="ACADEMICOS")*(UPPER(MAESTRO!$L$3:$L$1000)="CONFIRMADO")),ROWS($A$3:A176))),"")</f>
        <v/>
      </c>
      <c r="P176" s="21" t="str">
        <f ca="1">IFERROR(INDEX(MAESTRO!P:P,_xludf.AGGREGATE(15,6,ROW(MAESTRO!$B$3:$B$1000)/((MAESTRO!$B$3:$B$1000="ACADEMICOS")*(UPPER(MAESTRO!$L$3:$L$1000)="CONFIRMADO")),ROWS($A$3:A176))),"")</f>
        <v/>
      </c>
      <c r="Q176" s="21" t="str">
        <f ca="1">IFERROR(INDEX(MAESTRO!Q:Q,_xludf.AGGREGATE(15,6,ROW(MAESTRO!$B$3:$B$1000)/((MAESTRO!$B$3:$B$1000="ACADEMICOS")*(UPPER(MAESTRO!$L$3:$L$1000)="CONFIRMADO")),ROWS($A$3:A176))),"")</f>
        <v/>
      </c>
      <c r="R176" s="21" t="str">
        <f ca="1">IFERROR(INDEX(MAESTRO!R:R,_xludf.AGGREGATE(15,6,ROW(MAESTRO!$B$3:$B$1000)/((MAESTRO!$B$3:$B$1000="ACADEMICOS")*(UPPER(MAESTRO!$L$3:$L$1000)="CONFIRMADO")),ROWS($A$3:A176))),"")</f>
        <v/>
      </c>
      <c r="S176" s="21" t="str">
        <f ca="1">IFERROR(INDEX(MAESTRO!S:S,_xludf.AGGREGATE(15,6,ROW(MAESTRO!$B$3:$B$1000)/((MAESTRO!$B$3:$B$1000="ACADEMICOS")*(UPPER(MAESTRO!$L$3:$L$1000)="CONFIRMADO")),ROWS($A$3:A176))),"")</f>
        <v/>
      </c>
      <c r="T176" s="21" t="str">
        <f ca="1">IFERROR(INDEX(MAESTRO!T:T,_xludf.AGGREGATE(15,6,ROW(MAESTRO!$B$3:$B$1000)/((MAESTRO!$B$3:$B$1000="ACADEMICOS")*(UPPER(MAESTRO!$L$3:$L$1000)="CONFIRMADO")),ROWS($A$3:A176))),"")</f>
        <v/>
      </c>
      <c r="U176" s="21" t="str">
        <f ca="1">IFERROR(INDEX(MAESTRO!U:U,_xludf.AGGREGATE(15,6,ROW(MAESTRO!$B$3:$B$1000)/((MAESTRO!$B$3:$B$1000="ACADEMICOS")*(UPPER(MAESTRO!$L$3:$L$1000)="CONFIRMADO")),ROWS($A$3:A176))),"")</f>
        <v/>
      </c>
      <c r="V176" s="21" t="str">
        <f ca="1">IFERROR(INDEX(MAESTRO!V:V,_xludf.AGGREGATE(15,6,ROW(MAESTRO!$B$3:$B$1000)/((MAESTRO!$B$3:$B$1000="ACADEMICOS")*(UPPER(MAESTRO!$L$3:$L$1000)="CONFIRMADO")),ROWS($A$3:A176))),"")</f>
        <v/>
      </c>
      <c r="W176" s="21" t="str">
        <f ca="1">IFERROR(INDEX(MAESTRO!W:W,_xludf.AGGREGATE(15,6,ROW(MAESTRO!$B$3:$B$1000)/((MAESTRO!$B$3:$B$1000="ACADEMICOS")*(UPPER(MAESTRO!$L$3:$L$1000)="CONFIRMADO")),ROWS($A$3:A176))),"")</f>
        <v/>
      </c>
      <c r="X176" s="21" t="str">
        <f ca="1">IFERROR(INDEX(MAESTRO!X:X,_xludf.AGGREGATE(15,6,ROW(MAESTRO!$B$3:$B$1000)/((MAESTRO!$B$3:$B$1000="ACADEMICOS")*(UPPER(MAESTRO!$L$3:$L$1000)="CONFIRMADO")),ROWS($A$3:A176))),"")</f>
        <v/>
      </c>
    </row>
    <row r="177" spans="1:24" ht="22.05" customHeight="1">
      <c r="A177" s="10" t="str">
        <f ca="1">IFERROR(INDEX(MAESTRO!A:A,_xludf.AGGREGATE(15,6,ROW(MAESTRO!$B$3:$B$1000)/((MAESTRO!$B$3:$B$1000="ACADEMICOS")*(UPPER(MAESTRO!$L$3:$L$1000)="CONFIRMADO")),ROWS($A$3:A177))),"")</f>
        <v/>
      </c>
      <c r="B177" s="10" t="str">
        <f ca="1">IFERROR(INDEX(MAESTRO!B:B,_xludf.AGGREGATE(15,6,ROW(MAESTRO!$B$3:$B$1000)/((MAESTRO!$B$3:$B$1000="ACADEMICOS")*(UPPER(MAESTRO!$L$3:$L$1000)="CONFIRMADO")),ROWS($A$3:A177))),"")</f>
        <v/>
      </c>
      <c r="C177" s="10" t="str">
        <f ca="1">IFERROR(INDEX(MAESTRO!C:C,_xludf.AGGREGATE(15,6,ROW(MAESTRO!$B$3:$B$1000)/((MAESTRO!$B$3:$B$1000="ACADEMICOS")*(UPPER(MAESTRO!$L$3:$L$1000)="CONFIRMADO")),ROWS($A$3:A177))),"")</f>
        <v/>
      </c>
      <c r="D177" s="10" t="str">
        <f ca="1">IFERROR(INDEX(MAESTRO!D:D,_xludf.AGGREGATE(15,6,ROW(MAESTRO!$B$3:$B$1000)/((MAESTRO!$B$3:$B$1000="ACADEMICOS")*(UPPER(MAESTRO!$L$3:$L$1000)="CONFIRMADO")),ROWS($A$3:A177))),"")</f>
        <v/>
      </c>
      <c r="E177" s="10" t="str">
        <f ca="1">IFERROR(INDEX(MAESTRO!E:E,_xludf.AGGREGATE(15,6,ROW(MAESTRO!$B$3:$B$1000)/((MAESTRO!$B$3:$B$1000="ACADEMICOS")*(UPPER(MAESTRO!$L$3:$L$1000)="CONFIRMADO")),ROWS($A$3:A177))),"")</f>
        <v/>
      </c>
      <c r="F177" s="10" t="str">
        <f ca="1">IFERROR(INDEX(MAESTRO!F:F,_xludf.AGGREGATE(15,6,ROW(MAESTRO!$B$3:$B$1000)/((MAESTRO!$B$3:$B$1000="ACADEMICOS")*(UPPER(MAESTRO!$L$3:$L$1000)="CONFIRMADO")),ROWS($A$3:A177))),"")</f>
        <v/>
      </c>
      <c r="G177" s="10" t="str">
        <f ca="1">IFERROR(INDEX(MAESTRO!G:G,_xludf.AGGREGATE(15,6,ROW(MAESTRO!$B$3:$B$1000)/((MAESTRO!$B$3:$B$1000="ACADEMICOS")*(UPPER(MAESTRO!$L$3:$L$1000)="CONFIRMADO")),ROWS($A$3:A177))),"")</f>
        <v/>
      </c>
      <c r="H177" s="10" t="str">
        <f ca="1">IFERROR(INDEX(MAESTRO!H:H,_xludf.AGGREGATE(15,6,ROW(MAESTRO!$B$3:$B$1000)/((MAESTRO!$B$3:$B$1000="ACADEMICOS")*(UPPER(MAESTRO!$L$3:$L$1000)="CONFIRMADO")),ROWS($A$3:A177))),"")</f>
        <v/>
      </c>
      <c r="I177" s="10" t="str">
        <f ca="1">IFERROR(INDEX(MAESTRO!I:I,_xludf.AGGREGATE(15,6,ROW(MAESTRO!$B$3:$B$1000)/((MAESTRO!$B$3:$B$1000="ACADEMICOS")*(UPPER(MAESTRO!$L$3:$L$1000)="CONFIRMADO")),ROWS($A$3:A177))),"")</f>
        <v/>
      </c>
      <c r="J177" s="10" t="str">
        <f ca="1">IFERROR(INDEX(MAESTRO!J:J,_xludf.AGGREGATE(15,6,ROW(MAESTRO!$B$3:$B$1000)/((MAESTRO!$B$3:$B$1000="ACADEMICOS")*(UPPER(MAESTRO!$L$3:$L$1000)="CONFIRMADO")),ROWS($A$3:A177))),"")</f>
        <v/>
      </c>
      <c r="K177" s="10" t="str">
        <f ca="1">IFERROR(INDEX(MAESTRO!K:K,_xludf.AGGREGATE(15,6,ROW(MAESTRO!$B$3:$B$1000)/((MAESTRO!$B$3:$B$1000="ACADEMICOS")*(UPPER(MAESTRO!$L$3:$L$1000)="CONFIRMADO")),ROWS($A$3:A177))),"")</f>
        <v/>
      </c>
      <c r="L177" s="10" t="str">
        <f ca="1">IFERROR(INDEX(MAESTRO!L:L,_xludf.AGGREGATE(15,6,ROW(MAESTRO!$B$3:$B$1000)/((MAESTRO!$B$3:$B$1000="ACADEMICOS")*(UPPER(MAESTRO!$L$3:$L$1000)="CONFIRMADO")),ROWS($A$3:A177))),"")</f>
        <v/>
      </c>
      <c r="M177" s="10" t="str">
        <f ca="1">IFERROR(INDEX(MAESTRO!M:M,_xludf.AGGREGATE(15,6,ROW(MAESTRO!$B$3:$B$1000)/((MAESTRO!$B$3:$B$1000="ACADEMICOS")*(UPPER(MAESTRO!$L$3:$L$1000)="CONFIRMADO")),ROWS($A$3:A177))),"")</f>
        <v/>
      </c>
      <c r="N177" s="10" t="str">
        <f ca="1">IFERROR(INDEX(MAESTRO!N:N,_xludf.AGGREGATE(15,6,ROW(MAESTRO!$B$3:$B$1000)/((MAESTRO!$B$3:$B$1000="ACADEMICOS")*(UPPER(MAESTRO!$L$3:$L$1000)="CONFIRMADO")),ROWS($A$3:A177))),"")</f>
        <v/>
      </c>
      <c r="O177" s="10" t="str">
        <f ca="1">IFERROR(INDEX(MAESTRO!O:O,_xludf.AGGREGATE(15,6,ROW(MAESTRO!$B$3:$B$1000)/((MAESTRO!$B$3:$B$1000="ACADEMICOS")*(UPPER(MAESTRO!$L$3:$L$1000)="CONFIRMADO")),ROWS($A$3:A177))),"")</f>
        <v/>
      </c>
      <c r="P177" s="10" t="str">
        <f ca="1">IFERROR(INDEX(MAESTRO!P:P,_xludf.AGGREGATE(15,6,ROW(MAESTRO!$B$3:$B$1000)/((MAESTRO!$B$3:$B$1000="ACADEMICOS")*(UPPER(MAESTRO!$L$3:$L$1000)="CONFIRMADO")),ROWS($A$3:A177))),"")</f>
        <v/>
      </c>
      <c r="Q177" s="10" t="str">
        <f ca="1">IFERROR(INDEX(MAESTRO!Q:Q,_xludf.AGGREGATE(15,6,ROW(MAESTRO!$B$3:$B$1000)/((MAESTRO!$B$3:$B$1000="ACADEMICOS")*(UPPER(MAESTRO!$L$3:$L$1000)="CONFIRMADO")),ROWS($A$3:A177))),"")</f>
        <v/>
      </c>
      <c r="R177" s="10" t="str">
        <f ca="1">IFERROR(INDEX(MAESTRO!R:R,_xludf.AGGREGATE(15,6,ROW(MAESTRO!$B$3:$B$1000)/((MAESTRO!$B$3:$B$1000="ACADEMICOS")*(UPPER(MAESTRO!$L$3:$L$1000)="CONFIRMADO")),ROWS($A$3:A177))),"")</f>
        <v/>
      </c>
      <c r="S177" s="10" t="str">
        <f ca="1">IFERROR(INDEX(MAESTRO!S:S,_xludf.AGGREGATE(15,6,ROW(MAESTRO!$B$3:$B$1000)/((MAESTRO!$B$3:$B$1000="ACADEMICOS")*(UPPER(MAESTRO!$L$3:$L$1000)="CONFIRMADO")),ROWS($A$3:A177))),"")</f>
        <v/>
      </c>
      <c r="T177" s="10" t="str">
        <f ca="1">IFERROR(INDEX(MAESTRO!T:T,_xludf.AGGREGATE(15,6,ROW(MAESTRO!$B$3:$B$1000)/((MAESTRO!$B$3:$B$1000="ACADEMICOS")*(UPPER(MAESTRO!$L$3:$L$1000)="CONFIRMADO")),ROWS($A$3:A177))),"")</f>
        <v/>
      </c>
      <c r="U177" s="10" t="str">
        <f ca="1">IFERROR(INDEX(MAESTRO!U:U,_xludf.AGGREGATE(15,6,ROW(MAESTRO!$B$3:$B$1000)/((MAESTRO!$B$3:$B$1000="ACADEMICOS")*(UPPER(MAESTRO!$L$3:$L$1000)="CONFIRMADO")),ROWS($A$3:A177))),"")</f>
        <v/>
      </c>
      <c r="V177" s="10" t="str">
        <f ca="1">IFERROR(INDEX(MAESTRO!V:V,_xludf.AGGREGATE(15,6,ROW(MAESTRO!$B$3:$B$1000)/((MAESTRO!$B$3:$B$1000="ACADEMICOS")*(UPPER(MAESTRO!$L$3:$L$1000)="CONFIRMADO")),ROWS($A$3:A177))),"")</f>
        <v/>
      </c>
      <c r="W177" s="10" t="str">
        <f ca="1">IFERROR(INDEX(MAESTRO!W:W,_xludf.AGGREGATE(15,6,ROW(MAESTRO!$B$3:$B$1000)/((MAESTRO!$B$3:$B$1000="ACADEMICOS")*(UPPER(MAESTRO!$L$3:$L$1000)="CONFIRMADO")),ROWS($A$3:A177))),"")</f>
        <v/>
      </c>
      <c r="X177" s="10" t="str">
        <f ca="1">IFERROR(INDEX(MAESTRO!X:X,_xludf.AGGREGATE(15,6,ROW(MAESTRO!$B$3:$B$1000)/((MAESTRO!$B$3:$B$1000="ACADEMICOS")*(UPPER(MAESTRO!$L$3:$L$1000)="CONFIRMADO")),ROWS($A$3:A177))),"")</f>
        <v/>
      </c>
    </row>
    <row r="178" spans="1:24" ht="22.05" customHeight="1">
      <c r="A178" s="21" t="str">
        <f ca="1">IFERROR(INDEX(MAESTRO!A:A,_xludf.AGGREGATE(15,6,ROW(MAESTRO!$B$3:$B$1000)/((MAESTRO!$B$3:$B$1000="ACADEMICOS")*(UPPER(MAESTRO!$L$3:$L$1000)="CONFIRMADO")),ROWS($A$3:A178))),"")</f>
        <v/>
      </c>
      <c r="B178" s="21" t="str">
        <f ca="1">IFERROR(INDEX(MAESTRO!B:B,_xludf.AGGREGATE(15,6,ROW(MAESTRO!$B$3:$B$1000)/((MAESTRO!$B$3:$B$1000="ACADEMICOS")*(UPPER(MAESTRO!$L$3:$L$1000)="CONFIRMADO")),ROWS($A$3:A178))),"")</f>
        <v/>
      </c>
      <c r="C178" s="21" t="str">
        <f ca="1">IFERROR(INDEX(MAESTRO!C:C,_xludf.AGGREGATE(15,6,ROW(MAESTRO!$B$3:$B$1000)/((MAESTRO!$B$3:$B$1000="ACADEMICOS")*(UPPER(MAESTRO!$L$3:$L$1000)="CONFIRMADO")),ROWS($A$3:A178))),"")</f>
        <v/>
      </c>
      <c r="D178" s="21" t="str">
        <f ca="1">IFERROR(INDEX(MAESTRO!D:D,_xludf.AGGREGATE(15,6,ROW(MAESTRO!$B$3:$B$1000)/((MAESTRO!$B$3:$B$1000="ACADEMICOS")*(UPPER(MAESTRO!$L$3:$L$1000)="CONFIRMADO")),ROWS($A$3:A178))),"")</f>
        <v/>
      </c>
      <c r="E178" s="21" t="str">
        <f ca="1">IFERROR(INDEX(MAESTRO!E:E,_xludf.AGGREGATE(15,6,ROW(MAESTRO!$B$3:$B$1000)/((MAESTRO!$B$3:$B$1000="ACADEMICOS")*(UPPER(MAESTRO!$L$3:$L$1000)="CONFIRMADO")),ROWS($A$3:A178))),"")</f>
        <v/>
      </c>
      <c r="F178" s="21" t="str">
        <f ca="1">IFERROR(INDEX(MAESTRO!F:F,_xludf.AGGREGATE(15,6,ROW(MAESTRO!$B$3:$B$1000)/((MAESTRO!$B$3:$B$1000="ACADEMICOS")*(UPPER(MAESTRO!$L$3:$L$1000)="CONFIRMADO")),ROWS($A$3:A178))),"")</f>
        <v/>
      </c>
      <c r="G178" s="21" t="str">
        <f ca="1">IFERROR(INDEX(MAESTRO!G:G,_xludf.AGGREGATE(15,6,ROW(MAESTRO!$B$3:$B$1000)/((MAESTRO!$B$3:$B$1000="ACADEMICOS")*(UPPER(MAESTRO!$L$3:$L$1000)="CONFIRMADO")),ROWS($A$3:A178))),"")</f>
        <v/>
      </c>
      <c r="H178" s="21" t="str">
        <f ca="1">IFERROR(INDEX(MAESTRO!H:H,_xludf.AGGREGATE(15,6,ROW(MAESTRO!$B$3:$B$1000)/((MAESTRO!$B$3:$B$1000="ACADEMICOS")*(UPPER(MAESTRO!$L$3:$L$1000)="CONFIRMADO")),ROWS($A$3:A178))),"")</f>
        <v/>
      </c>
      <c r="I178" s="21" t="str">
        <f ca="1">IFERROR(INDEX(MAESTRO!I:I,_xludf.AGGREGATE(15,6,ROW(MAESTRO!$B$3:$B$1000)/((MAESTRO!$B$3:$B$1000="ACADEMICOS")*(UPPER(MAESTRO!$L$3:$L$1000)="CONFIRMADO")),ROWS($A$3:A178))),"")</f>
        <v/>
      </c>
      <c r="J178" s="21" t="str">
        <f ca="1">IFERROR(INDEX(MAESTRO!J:J,_xludf.AGGREGATE(15,6,ROW(MAESTRO!$B$3:$B$1000)/((MAESTRO!$B$3:$B$1000="ACADEMICOS")*(UPPER(MAESTRO!$L$3:$L$1000)="CONFIRMADO")),ROWS($A$3:A178))),"")</f>
        <v/>
      </c>
      <c r="K178" s="21" t="str">
        <f ca="1">IFERROR(INDEX(MAESTRO!K:K,_xludf.AGGREGATE(15,6,ROW(MAESTRO!$B$3:$B$1000)/((MAESTRO!$B$3:$B$1000="ACADEMICOS")*(UPPER(MAESTRO!$L$3:$L$1000)="CONFIRMADO")),ROWS($A$3:A178))),"")</f>
        <v/>
      </c>
      <c r="L178" s="21" t="str">
        <f ca="1">IFERROR(INDEX(MAESTRO!L:L,_xludf.AGGREGATE(15,6,ROW(MAESTRO!$B$3:$B$1000)/((MAESTRO!$B$3:$B$1000="ACADEMICOS")*(UPPER(MAESTRO!$L$3:$L$1000)="CONFIRMADO")),ROWS($A$3:A178))),"")</f>
        <v/>
      </c>
      <c r="M178" s="21" t="str">
        <f ca="1">IFERROR(INDEX(MAESTRO!M:M,_xludf.AGGREGATE(15,6,ROW(MAESTRO!$B$3:$B$1000)/((MAESTRO!$B$3:$B$1000="ACADEMICOS")*(UPPER(MAESTRO!$L$3:$L$1000)="CONFIRMADO")),ROWS($A$3:A178))),"")</f>
        <v/>
      </c>
      <c r="N178" s="21" t="str">
        <f ca="1">IFERROR(INDEX(MAESTRO!N:N,_xludf.AGGREGATE(15,6,ROW(MAESTRO!$B$3:$B$1000)/((MAESTRO!$B$3:$B$1000="ACADEMICOS")*(UPPER(MAESTRO!$L$3:$L$1000)="CONFIRMADO")),ROWS($A$3:A178))),"")</f>
        <v/>
      </c>
      <c r="O178" s="21" t="str">
        <f ca="1">IFERROR(INDEX(MAESTRO!O:O,_xludf.AGGREGATE(15,6,ROW(MAESTRO!$B$3:$B$1000)/((MAESTRO!$B$3:$B$1000="ACADEMICOS")*(UPPER(MAESTRO!$L$3:$L$1000)="CONFIRMADO")),ROWS($A$3:A178))),"")</f>
        <v/>
      </c>
      <c r="P178" s="21" t="str">
        <f ca="1">IFERROR(INDEX(MAESTRO!P:P,_xludf.AGGREGATE(15,6,ROW(MAESTRO!$B$3:$B$1000)/((MAESTRO!$B$3:$B$1000="ACADEMICOS")*(UPPER(MAESTRO!$L$3:$L$1000)="CONFIRMADO")),ROWS($A$3:A178))),"")</f>
        <v/>
      </c>
      <c r="Q178" s="21" t="str">
        <f ca="1">IFERROR(INDEX(MAESTRO!Q:Q,_xludf.AGGREGATE(15,6,ROW(MAESTRO!$B$3:$B$1000)/((MAESTRO!$B$3:$B$1000="ACADEMICOS")*(UPPER(MAESTRO!$L$3:$L$1000)="CONFIRMADO")),ROWS($A$3:A178))),"")</f>
        <v/>
      </c>
      <c r="R178" s="21" t="str">
        <f ca="1">IFERROR(INDEX(MAESTRO!R:R,_xludf.AGGREGATE(15,6,ROW(MAESTRO!$B$3:$B$1000)/((MAESTRO!$B$3:$B$1000="ACADEMICOS")*(UPPER(MAESTRO!$L$3:$L$1000)="CONFIRMADO")),ROWS($A$3:A178))),"")</f>
        <v/>
      </c>
      <c r="S178" s="21" t="str">
        <f ca="1">IFERROR(INDEX(MAESTRO!S:S,_xludf.AGGREGATE(15,6,ROW(MAESTRO!$B$3:$B$1000)/((MAESTRO!$B$3:$B$1000="ACADEMICOS")*(UPPER(MAESTRO!$L$3:$L$1000)="CONFIRMADO")),ROWS($A$3:A178))),"")</f>
        <v/>
      </c>
      <c r="T178" s="21" t="str">
        <f ca="1">IFERROR(INDEX(MAESTRO!T:T,_xludf.AGGREGATE(15,6,ROW(MAESTRO!$B$3:$B$1000)/((MAESTRO!$B$3:$B$1000="ACADEMICOS")*(UPPER(MAESTRO!$L$3:$L$1000)="CONFIRMADO")),ROWS($A$3:A178))),"")</f>
        <v/>
      </c>
      <c r="U178" s="21" t="str">
        <f ca="1">IFERROR(INDEX(MAESTRO!U:U,_xludf.AGGREGATE(15,6,ROW(MAESTRO!$B$3:$B$1000)/((MAESTRO!$B$3:$B$1000="ACADEMICOS")*(UPPER(MAESTRO!$L$3:$L$1000)="CONFIRMADO")),ROWS($A$3:A178))),"")</f>
        <v/>
      </c>
      <c r="V178" s="21" t="str">
        <f ca="1">IFERROR(INDEX(MAESTRO!V:V,_xludf.AGGREGATE(15,6,ROW(MAESTRO!$B$3:$B$1000)/((MAESTRO!$B$3:$B$1000="ACADEMICOS")*(UPPER(MAESTRO!$L$3:$L$1000)="CONFIRMADO")),ROWS($A$3:A178))),"")</f>
        <v/>
      </c>
      <c r="W178" s="21" t="str">
        <f ca="1">IFERROR(INDEX(MAESTRO!W:W,_xludf.AGGREGATE(15,6,ROW(MAESTRO!$B$3:$B$1000)/((MAESTRO!$B$3:$B$1000="ACADEMICOS")*(UPPER(MAESTRO!$L$3:$L$1000)="CONFIRMADO")),ROWS($A$3:A178))),"")</f>
        <v/>
      </c>
      <c r="X178" s="21" t="str">
        <f ca="1">IFERROR(INDEX(MAESTRO!X:X,_xludf.AGGREGATE(15,6,ROW(MAESTRO!$B$3:$B$1000)/((MAESTRO!$B$3:$B$1000="ACADEMICOS")*(UPPER(MAESTRO!$L$3:$L$1000)="CONFIRMADO")),ROWS($A$3:A178))),"")</f>
        <v/>
      </c>
    </row>
    <row r="179" spans="1:24" ht="22.05" customHeight="1">
      <c r="A179" s="10" t="str">
        <f ca="1">IFERROR(INDEX(MAESTRO!A:A,_xludf.AGGREGATE(15,6,ROW(MAESTRO!$B$3:$B$1000)/((MAESTRO!$B$3:$B$1000="ACADEMICOS")*(UPPER(MAESTRO!$L$3:$L$1000)="CONFIRMADO")),ROWS($A$3:A179))),"")</f>
        <v/>
      </c>
      <c r="B179" s="10" t="str">
        <f ca="1">IFERROR(INDEX(MAESTRO!B:B,_xludf.AGGREGATE(15,6,ROW(MAESTRO!$B$3:$B$1000)/((MAESTRO!$B$3:$B$1000="ACADEMICOS")*(UPPER(MAESTRO!$L$3:$L$1000)="CONFIRMADO")),ROWS($A$3:A179))),"")</f>
        <v/>
      </c>
      <c r="C179" s="10" t="str">
        <f ca="1">IFERROR(INDEX(MAESTRO!C:C,_xludf.AGGREGATE(15,6,ROW(MAESTRO!$B$3:$B$1000)/((MAESTRO!$B$3:$B$1000="ACADEMICOS")*(UPPER(MAESTRO!$L$3:$L$1000)="CONFIRMADO")),ROWS($A$3:A179))),"")</f>
        <v/>
      </c>
      <c r="D179" s="10" t="str">
        <f ca="1">IFERROR(INDEX(MAESTRO!D:D,_xludf.AGGREGATE(15,6,ROW(MAESTRO!$B$3:$B$1000)/((MAESTRO!$B$3:$B$1000="ACADEMICOS")*(UPPER(MAESTRO!$L$3:$L$1000)="CONFIRMADO")),ROWS($A$3:A179))),"")</f>
        <v/>
      </c>
      <c r="E179" s="10" t="str">
        <f ca="1">IFERROR(INDEX(MAESTRO!E:E,_xludf.AGGREGATE(15,6,ROW(MAESTRO!$B$3:$B$1000)/((MAESTRO!$B$3:$B$1000="ACADEMICOS")*(UPPER(MAESTRO!$L$3:$L$1000)="CONFIRMADO")),ROWS($A$3:A179))),"")</f>
        <v/>
      </c>
      <c r="F179" s="10" t="str">
        <f ca="1">IFERROR(INDEX(MAESTRO!F:F,_xludf.AGGREGATE(15,6,ROW(MAESTRO!$B$3:$B$1000)/((MAESTRO!$B$3:$B$1000="ACADEMICOS")*(UPPER(MAESTRO!$L$3:$L$1000)="CONFIRMADO")),ROWS($A$3:A179))),"")</f>
        <v/>
      </c>
      <c r="G179" s="10" t="str">
        <f ca="1">IFERROR(INDEX(MAESTRO!G:G,_xludf.AGGREGATE(15,6,ROW(MAESTRO!$B$3:$B$1000)/((MAESTRO!$B$3:$B$1000="ACADEMICOS")*(UPPER(MAESTRO!$L$3:$L$1000)="CONFIRMADO")),ROWS($A$3:A179))),"")</f>
        <v/>
      </c>
      <c r="H179" s="10" t="str">
        <f ca="1">IFERROR(INDEX(MAESTRO!H:H,_xludf.AGGREGATE(15,6,ROW(MAESTRO!$B$3:$B$1000)/((MAESTRO!$B$3:$B$1000="ACADEMICOS")*(UPPER(MAESTRO!$L$3:$L$1000)="CONFIRMADO")),ROWS($A$3:A179))),"")</f>
        <v/>
      </c>
      <c r="I179" s="10" t="str">
        <f ca="1">IFERROR(INDEX(MAESTRO!I:I,_xludf.AGGREGATE(15,6,ROW(MAESTRO!$B$3:$B$1000)/((MAESTRO!$B$3:$B$1000="ACADEMICOS")*(UPPER(MAESTRO!$L$3:$L$1000)="CONFIRMADO")),ROWS($A$3:A179))),"")</f>
        <v/>
      </c>
      <c r="J179" s="10" t="str">
        <f ca="1">IFERROR(INDEX(MAESTRO!J:J,_xludf.AGGREGATE(15,6,ROW(MAESTRO!$B$3:$B$1000)/((MAESTRO!$B$3:$B$1000="ACADEMICOS")*(UPPER(MAESTRO!$L$3:$L$1000)="CONFIRMADO")),ROWS($A$3:A179))),"")</f>
        <v/>
      </c>
      <c r="K179" s="10" t="str">
        <f ca="1">IFERROR(INDEX(MAESTRO!K:K,_xludf.AGGREGATE(15,6,ROW(MAESTRO!$B$3:$B$1000)/((MAESTRO!$B$3:$B$1000="ACADEMICOS")*(UPPER(MAESTRO!$L$3:$L$1000)="CONFIRMADO")),ROWS($A$3:A179))),"")</f>
        <v/>
      </c>
      <c r="L179" s="10" t="str">
        <f ca="1">IFERROR(INDEX(MAESTRO!L:L,_xludf.AGGREGATE(15,6,ROW(MAESTRO!$B$3:$B$1000)/((MAESTRO!$B$3:$B$1000="ACADEMICOS")*(UPPER(MAESTRO!$L$3:$L$1000)="CONFIRMADO")),ROWS($A$3:A179))),"")</f>
        <v/>
      </c>
      <c r="M179" s="10" t="str">
        <f ca="1">IFERROR(INDEX(MAESTRO!M:M,_xludf.AGGREGATE(15,6,ROW(MAESTRO!$B$3:$B$1000)/((MAESTRO!$B$3:$B$1000="ACADEMICOS")*(UPPER(MAESTRO!$L$3:$L$1000)="CONFIRMADO")),ROWS($A$3:A179))),"")</f>
        <v/>
      </c>
      <c r="N179" s="10" t="str">
        <f ca="1">IFERROR(INDEX(MAESTRO!N:N,_xludf.AGGREGATE(15,6,ROW(MAESTRO!$B$3:$B$1000)/((MAESTRO!$B$3:$B$1000="ACADEMICOS")*(UPPER(MAESTRO!$L$3:$L$1000)="CONFIRMADO")),ROWS($A$3:A179))),"")</f>
        <v/>
      </c>
      <c r="O179" s="10" t="str">
        <f ca="1">IFERROR(INDEX(MAESTRO!O:O,_xludf.AGGREGATE(15,6,ROW(MAESTRO!$B$3:$B$1000)/((MAESTRO!$B$3:$B$1000="ACADEMICOS")*(UPPER(MAESTRO!$L$3:$L$1000)="CONFIRMADO")),ROWS($A$3:A179))),"")</f>
        <v/>
      </c>
      <c r="P179" s="10" t="str">
        <f ca="1">IFERROR(INDEX(MAESTRO!P:P,_xludf.AGGREGATE(15,6,ROW(MAESTRO!$B$3:$B$1000)/((MAESTRO!$B$3:$B$1000="ACADEMICOS")*(UPPER(MAESTRO!$L$3:$L$1000)="CONFIRMADO")),ROWS($A$3:A179))),"")</f>
        <v/>
      </c>
      <c r="Q179" s="10" t="str">
        <f ca="1">IFERROR(INDEX(MAESTRO!Q:Q,_xludf.AGGREGATE(15,6,ROW(MAESTRO!$B$3:$B$1000)/((MAESTRO!$B$3:$B$1000="ACADEMICOS")*(UPPER(MAESTRO!$L$3:$L$1000)="CONFIRMADO")),ROWS($A$3:A179))),"")</f>
        <v/>
      </c>
      <c r="R179" s="10" t="str">
        <f ca="1">IFERROR(INDEX(MAESTRO!R:R,_xludf.AGGREGATE(15,6,ROW(MAESTRO!$B$3:$B$1000)/((MAESTRO!$B$3:$B$1000="ACADEMICOS")*(UPPER(MAESTRO!$L$3:$L$1000)="CONFIRMADO")),ROWS($A$3:A179))),"")</f>
        <v/>
      </c>
      <c r="S179" s="10" t="str">
        <f ca="1">IFERROR(INDEX(MAESTRO!S:S,_xludf.AGGREGATE(15,6,ROW(MAESTRO!$B$3:$B$1000)/((MAESTRO!$B$3:$B$1000="ACADEMICOS")*(UPPER(MAESTRO!$L$3:$L$1000)="CONFIRMADO")),ROWS($A$3:A179))),"")</f>
        <v/>
      </c>
      <c r="T179" s="10" t="str">
        <f ca="1">IFERROR(INDEX(MAESTRO!T:T,_xludf.AGGREGATE(15,6,ROW(MAESTRO!$B$3:$B$1000)/((MAESTRO!$B$3:$B$1000="ACADEMICOS")*(UPPER(MAESTRO!$L$3:$L$1000)="CONFIRMADO")),ROWS($A$3:A179))),"")</f>
        <v/>
      </c>
      <c r="U179" s="10" t="str">
        <f ca="1">IFERROR(INDEX(MAESTRO!U:U,_xludf.AGGREGATE(15,6,ROW(MAESTRO!$B$3:$B$1000)/((MAESTRO!$B$3:$B$1000="ACADEMICOS")*(UPPER(MAESTRO!$L$3:$L$1000)="CONFIRMADO")),ROWS($A$3:A179))),"")</f>
        <v/>
      </c>
      <c r="V179" s="10" t="str">
        <f ca="1">IFERROR(INDEX(MAESTRO!V:V,_xludf.AGGREGATE(15,6,ROW(MAESTRO!$B$3:$B$1000)/((MAESTRO!$B$3:$B$1000="ACADEMICOS")*(UPPER(MAESTRO!$L$3:$L$1000)="CONFIRMADO")),ROWS($A$3:A179))),"")</f>
        <v/>
      </c>
      <c r="W179" s="10" t="str">
        <f ca="1">IFERROR(INDEX(MAESTRO!W:W,_xludf.AGGREGATE(15,6,ROW(MAESTRO!$B$3:$B$1000)/((MAESTRO!$B$3:$B$1000="ACADEMICOS")*(UPPER(MAESTRO!$L$3:$L$1000)="CONFIRMADO")),ROWS($A$3:A179))),"")</f>
        <v/>
      </c>
      <c r="X179" s="10" t="str">
        <f ca="1">IFERROR(INDEX(MAESTRO!X:X,_xludf.AGGREGATE(15,6,ROW(MAESTRO!$B$3:$B$1000)/((MAESTRO!$B$3:$B$1000="ACADEMICOS")*(UPPER(MAESTRO!$L$3:$L$1000)="CONFIRMADO")),ROWS($A$3:A179))),"")</f>
        <v/>
      </c>
    </row>
    <row r="180" spans="1:24" ht="22.05" customHeight="1">
      <c r="A180" s="21" t="str">
        <f ca="1">IFERROR(INDEX(MAESTRO!A:A,_xludf.AGGREGATE(15,6,ROW(MAESTRO!$B$3:$B$1000)/((MAESTRO!$B$3:$B$1000="ACADEMICOS")*(UPPER(MAESTRO!$L$3:$L$1000)="CONFIRMADO")),ROWS($A$3:A180))),"")</f>
        <v/>
      </c>
      <c r="B180" s="21" t="str">
        <f ca="1">IFERROR(INDEX(MAESTRO!B:B,_xludf.AGGREGATE(15,6,ROW(MAESTRO!$B$3:$B$1000)/((MAESTRO!$B$3:$B$1000="ACADEMICOS")*(UPPER(MAESTRO!$L$3:$L$1000)="CONFIRMADO")),ROWS($A$3:A180))),"")</f>
        <v/>
      </c>
      <c r="C180" s="21" t="str">
        <f ca="1">IFERROR(INDEX(MAESTRO!C:C,_xludf.AGGREGATE(15,6,ROW(MAESTRO!$B$3:$B$1000)/((MAESTRO!$B$3:$B$1000="ACADEMICOS")*(UPPER(MAESTRO!$L$3:$L$1000)="CONFIRMADO")),ROWS($A$3:A180))),"")</f>
        <v/>
      </c>
      <c r="D180" s="21" t="str">
        <f ca="1">IFERROR(INDEX(MAESTRO!D:D,_xludf.AGGREGATE(15,6,ROW(MAESTRO!$B$3:$B$1000)/((MAESTRO!$B$3:$B$1000="ACADEMICOS")*(UPPER(MAESTRO!$L$3:$L$1000)="CONFIRMADO")),ROWS($A$3:A180))),"")</f>
        <v/>
      </c>
      <c r="E180" s="21" t="str">
        <f ca="1">IFERROR(INDEX(MAESTRO!E:E,_xludf.AGGREGATE(15,6,ROW(MAESTRO!$B$3:$B$1000)/((MAESTRO!$B$3:$B$1000="ACADEMICOS")*(UPPER(MAESTRO!$L$3:$L$1000)="CONFIRMADO")),ROWS($A$3:A180))),"")</f>
        <v/>
      </c>
      <c r="F180" s="21" t="str">
        <f ca="1">IFERROR(INDEX(MAESTRO!F:F,_xludf.AGGREGATE(15,6,ROW(MAESTRO!$B$3:$B$1000)/((MAESTRO!$B$3:$B$1000="ACADEMICOS")*(UPPER(MAESTRO!$L$3:$L$1000)="CONFIRMADO")),ROWS($A$3:A180))),"")</f>
        <v/>
      </c>
      <c r="G180" s="21" t="str">
        <f ca="1">IFERROR(INDEX(MAESTRO!G:G,_xludf.AGGREGATE(15,6,ROW(MAESTRO!$B$3:$B$1000)/((MAESTRO!$B$3:$B$1000="ACADEMICOS")*(UPPER(MAESTRO!$L$3:$L$1000)="CONFIRMADO")),ROWS($A$3:A180))),"")</f>
        <v/>
      </c>
      <c r="H180" s="21" t="str">
        <f ca="1">IFERROR(INDEX(MAESTRO!H:H,_xludf.AGGREGATE(15,6,ROW(MAESTRO!$B$3:$B$1000)/((MAESTRO!$B$3:$B$1000="ACADEMICOS")*(UPPER(MAESTRO!$L$3:$L$1000)="CONFIRMADO")),ROWS($A$3:A180))),"")</f>
        <v/>
      </c>
      <c r="I180" s="21" t="str">
        <f ca="1">IFERROR(INDEX(MAESTRO!I:I,_xludf.AGGREGATE(15,6,ROW(MAESTRO!$B$3:$B$1000)/((MAESTRO!$B$3:$B$1000="ACADEMICOS")*(UPPER(MAESTRO!$L$3:$L$1000)="CONFIRMADO")),ROWS($A$3:A180))),"")</f>
        <v/>
      </c>
      <c r="J180" s="21" t="str">
        <f ca="1">IFERROR(INDEX(MAESTRO!J:J,_xludf.AGGREGATE(15,6,ROW(MAESTRO!$B$3:$B$1000)/((MAESTRO!$B$3:$B$1000="ACADEMICOS")*(UPPER(MAESTRO!$L$3:$L$1000)="CONFIRMADO")),ROWS($A$3:A180))),"")</f>
        <v/>
      </c>
      <c r="K180" s="21" t="str">
        <f ca="1">IFERROR(INDEX(MAESTRO!K:K,_xludf.AGGREGATE(15,6,ROW(MAESTRO!$B$3:$B$1000)/((MAESTRO!$B$3:$B$1000="ACADEMICOS")*(UPPER(MAESTRO!$L$3:$L$1000)="CONFIRMADO")),ROWS($A$3:A180))),"")</f>
        <v/>
      </c>
      <c r="L180" s="21" t="str">
        <f ca="1">IFERROR(INDEX(MAESTRO!L:L,_xludf.AGGREGATE(15,6,ROW(MAESTRO!$B$3:$B$1000)/((MAESTRO!$B$3:$B$1000="ACADEMICOS")*(UPPER(MAESTRO!$L$3:$L$1000)="CONFIRMADO")),ROWS($A$3:A180))),"")</f>
        <v/>
      </c>
      <c r="M180" s="21" t="str">
        <f ca="1">IFERROR(INDEX(MAESTRO!M:M,_xludf.AGGREGATE(15,6,ROW(MAESTRO!$B$3:$B$1000)/((MAESTRO!$B$3:$B$1000="ACADEMICOS")*(UPPER(MAESTRO!$L$3:$L$1000)="CONFIRMADO")),ROWS($A$3:A180))),"")</f>
        <v/>
      </c>
      <c r="N180" s="21" t="str">
        <f ca="1">IFERROR(INDEX(MAESTRO!N:N,_xludf.AGGREGATE(15,6,ROW(MAESTRO!$B$3:$B$1000)/((MAESTRO!$B$3:$B$1000="ACADEMICOS")*(UPPER(MAESTRO!$L$3:$L$1000)="CONFIRMADO")),ROWS($A$3:A180))),"")</f>
        <v/>
      </c>
      <c r="O180" s="21" t="str">
        <f ca="1">IFERROR(INDEX(MAESTRO!O:O,_xludf.AGGREGATE(15,6,ROW(MAESTRO!$B$3:$B$1000)/((MAESTRO!$B$3:$B$1000="ACADEMICOS")*(UPPER(MAESTRO!$L$3:$L$1000)="CONFIRMADO")),ROWS($A$3:A180))),"")</f>
        <v/>
      </c>
      <c r="P180" s="21" t="str">
        <f ca="1">IFERROR(INDEX(MAESTRO!P:P,_xludf.AGGREGATE(15,6,ROW(MAESTRO!$B$3:$B$1000)/((MAESTRO!$B$3:$B$1000="ACADEMICOS")*(UPPER(MAESTRO!$L$3:$L$1000)="CONFIRMADO")),ROWS($A$3:A180))),"")</f>
        <v/>
      </c>
      <c r="Q180" s="21" t="str">
        <f ca="1">IFERROR(INDEX(MAESTRO!Q:Q,_xludf.AGGREGATE(15,6,ROW(MAESTRO!$B$3:$B$1000)/((MAESTRO!$B$3:$B$1000="ACADEMICOS")*(UPPER(MAESTRO!$L$3:$L$1000)="CONFIRMADO")),ROWS($A$3:A180))),"")</f>
        <v/>
      </c>
      <c r="R180" s="21" t="str">
        <f ca="1">IFERROR(INDEX(MAESTRO!R:R,_xludf.AGGREGATE(15,6,ROW(MAESTRO!$B$3:$B$1000)/((MAESTRO!$B$3:$B$1000="ACADEMICOS")*(UPPER(MAESTRO!$L$3:$L$1000)="CONFIRMADO")),ROWS($A$3:A180))),"")</f>
        <v/>
      </c>
      <c r="S180" s="21" t="str">
        <f ca="1">IFERROR(INDEX(MAESTRO!S:S,_xludf.AGGREGATE(15,6,ROW(MAESTRO!$B$3:$B$1000)/((MAESTRO!$B$3:$B$1000="ACADEMICOS")*(UPPER(MAESTRO!$L$3:$L$1000)="CONFIRMADO")),ROWS($A$3:A180))),"")</f>
        <v/>
      </c>
      <c r="T180" s="21" t="str">
        <f ca="1">IFERROR(INDEX(MAESTRO!T:T,_xludf.AGGREGATE(15,6,ROW(MAESTRO!$B$3:$B$1000)/((MAESTRO!$B$3:$B$1000="ACADEMICOS")*(UPPER(MAESTRO!$L$3:$L$1000)="CONFIRMADO")),ROWS($A$3:A180))),"")</f>
        <v/>
      </c>
      <c r="U180" s="21" t="str">
        <f ca="1">IFERROR(INDEX(MAESTRO!U:U,_xludf.AGGREGATE(15,6,ROW(MAESTRO!$B$3:$B$1000)/((MAESTRO!$B$3:$B$1000="ACADEMICOS")*(UPPER(MAESTRO!$L$3:$L$1000)="CONFIRMADO")),ROWS($A$3:A180))),"")</f>
        <v/>
      </c>
      <c r="V180" s="21" t="str">
        <f ca="1">IFERROR(INDEX(MAESTRO!V:V,_xludf.AGGREGATE(15,6,ROW(MAESTRO!$B$3:$B$1000)/((MAESTRO!$B$3:$B$1000="ACADEMICOS")*(UPPER(MAESTRO!$L$3:$L$1000)="CONFIRMADO")),ROWS($A$3:A180))),"")</f>
        <v/>
      </c>
      <c r="W180" s="21" t="str">
        <f ca="1">IFERROR(INDEX(MAESTRO!W:W,_xludf.AGGREGATE(15,6,ROW(MAESTRO!$B$3:$B$1000)/((MAESTRO!$B$3:$B$1000="ACADEMICOS")*(UPPER(MAESTRO!$L$3:$L$1000)="CONFIRMADO")),ROWS($A$3:A180))),"")</f>
        <v/>
      </c>
      <c r="X180" s="21" t="str">
        <f ca="1">IFERROR(INDEX(MAESTRO!X:X,_xludf.AGGREGATE(15,6,ROW(MAESTRO!$B$3:$B$1000)/((MAESTRO!$B$3:$B$1000="ACADEMICOS")*(UPPER(MAESTRO!$L$3:$L$1000)="CONFIRMADO")),ROWS($A$3:A180))),"")</f>
        <v/>
      </c>
    </row>
    <row r="181" spans="1:24" ht="22.05" customHeight="1">
      <c r="A181" s="10" t="str">
        <f ca="1">IFERROR(INDEX(MAESTRO!A:A,_xludf.AGGREGATE(15,6,ROW(MAESTRO!$B$3:$B$1000)/((MAESTRO!$B$3:$B$1000="ACADEMICOS")*(UPPER(MAESTRO!$L$3:$L$1000)="CONFIRMADO")),ROWS($A$3:A181))),"")</f>
        <v/>
      </c>
      <c r="B181" s="10" t="str">
        <f ca="1">IFERROR(INDEX(MAESTRO!B:B,_xludf.AGGREGATE(15,6,ROW(MAESTRO!$B$3:$B$1000)/((MAESTRO!$B$3:$B$1000="ACADEMICOS")*(UPPER(MAESTRO!$L$3:$L$1000)="CONFIRMADO")),ROWS($A$3:A181))),"")</f>
        <v/>
      </c>
      <c r="C181" s="10" t="str">
        <f ca="1">IFERROR(INDEX(MAESTRO!C:C,_xludf.AGGREGATE(15,6,ROW(MAESTRO!$B$3:$B$1000)/((MAESTRO!$B$3:$B$1000="ACADEMICOS")*(UPPER(MAESTRO!$L$3:$L$1000)="CONFIRMADO")),ROWS($A$3:A181))),"")</f>
        <v/>
      </c>
      <c r="D181" s="10" t="str">
        <f ca="1">IFERROR(INDEX(MAESTRO!D:D,_xludf.AGGREGATE(15,6,ROW(MAESTRO!$B$3:$B$1000)/((MAESTRO!$B$3:$B$1000="ACADEMICOS")*(UPPER(MAESTRO!$L$3:$L$1000)="CONFIRMADO")),ROWS($A$3:A181))),"")</f>
        <v/>
      </c>
      <c r="E181" s="10" t="str">
        <f ca="1">IFERROR(INDEX(MAESTRO!E:E,_xludf.AGGREGATE(15,6,ROW(MAESTRO!$B$3:$B$1000)/((MAESTRO!$B$3:$B$1000="ACADEMICOS")*(UPPER(MAESTRO!$L$3:$L$1000)="CONFIRMADO")),ROWS($A$3:A181))),"")</f>
        <v/>
      </c>
      <c r="F181" s="10" t="str">
        <f ca="1">IFERROR(INDEX(MAESTRO!F:F,_xludf.AGGREGATE(15,6,ROW(MAESTRO!$B$3:$B$1000)/((MAESTRO!$B$3:$B$1000="ACADEMICOS")*(UPPER(MAESTRO!$L$3:$L$1000)="CONFIRMADO")),ROWS($A$3:A181))),"")</f>
        <v/>
      </c>
      <c r="G181" s="10" t="str">
        <f ca="1">IFERROR(INDEX(MAESTRO!G:G,_xludf.AGGREGATE(15,6,ROW(MAESTRO!$B$3:$B$1000)/((MAESTRO!$B$3:$B$1000="ACADEMICOS")*(UPPER(MAESTRO!$L$3:$L$1000)="CONFIRMADO")),ROWS($A$3:A181))),"")</f>
        <v/>
      </c>
      <c r="H181" s="10" t="str">
        <f ca="1">IFERROR(INDEX(MAESTRO!H:H,_xludf.AGGREGATE(15,6,ROW(MAESTRO!$B$3:$B$1000)/((MAESTRO!$B$3:$B$1000="ACADEMICOS")*(UPPER(MAESTRO!$L$3:$L$1000)="CONFIRMADO")),ROWS($A$3:A181))),"")</f>
        <v/>
      </c>
      <c r="I181" s="10" t="str">
        <f ca="1">IFERROR(INDEX(MAESTRO!I:I,_xludf.AGGREGATE(15,6,ROW(MAESTRO!$B$3:$B$1000)/((MAESTRO!$B$3:$B$1000="ACADEMICOS")*(UPPER(MAESTRO!$L$3:$L$1000)="CONFIRMADO")),ROWS($A$3:A181))),"")</f>
        <v/>
      </c>
      <c r="J181" s="10" t="str">
        <f ca="1">IFERROR(INDEX(MAESTRO!J:J,_xludf.AGGREGATE(15,6,ROW(MAESTRO!$B$3:$B$1000)/((MAESTRO!$B$3:$B$1000="ACADEMICOS")*(UPPER(MAESTRO!$L$3:$L$1000)="CONFIRMADO")),ROWS($A$3:A181))),"")</f>
        <v/>
      </c>
      <c r="K181" s="10" t="str">
        <f ca="1">IFERROR(INDEX(MAESTRO!K:K,_xludf.AGGREGATE(15,6,ROW(MAESTRO!$B$3:$B$1000)/((MAESTRO!$B$3:$B$1000="ACADEMICOS")*(UPPER(MAESTRO!$L$3:$L$1000)="CONFIRMADO")),ROWS($A$3:A181))),"")</f>
        <v/>
      </c>
      <c r="L181" s="10" t="str">
        <f ca="1">IFERROR(INDEX(MAESTRO!L:L,_xludf.AGGREGATE(15,6,ROW(MAESTRO!$B$3:$B$1000)/((MAESTRO!$B$3:$B$1000="ACADEMICOS")*(UPPER(MAESTRO!$L$3:$L$1000)="CONFIRMADO")),ROWS($A$3:A181))),"")</f>
        <v/>
      </c>
      <c r="M181" s="10" t="str">
        <f ca="1">IFERROR(INDEX(MAESTRO!M:M,_xludf.AGGREGATE(15,6,ROW(MAESTRO!$B$3:$B$1000)/((MAESTRO!$B$3:$B$1000="ACADEMICOS")*(UPPER(MAESTRO!$L$3:$L$1000)="CONFIRMADO")),ROWS($A$3:A181))),"")</f>
        <v/>
      </c>
      <c r="N181" s="10" t="str">
        <f ca="1">IFERROR(INDEX(MAESTRO!N:N,_xludf.AGGREGATE(15,6,ROW(MAESTRO!$B$3:$B$1000)/((MAESTRO!$B$3:$B$1000="ACADEMICOS")*(UPPER(MAESTRO!$L$3:$L$1000)="CONFIRMADO")),ROWS($A$3:A181))),"")</f>
        <v/>
      </c>
      <c r="O181" s="10" t="str">
        <f ca="1">IFERROR(INDEX(MAESTRO!O:O,_xludf.AGGREGATE(15,6,ROW(MAESTRO!$B$3:$B$1000)/((MAESTRO!$B$3:$B$1000="ACADEMICOS")*(UPPER(MAESTRO!$L$3:$L$1000)="CONFIRMADO")),ROWS($A$3:A181))),"")</f>
        <v/>
      </c>
      <c r="P181" s="10" t="str">
        <f ca="1">IFERROR(INDEX(MAESTRO!P:P,_xludf.AGGREGATE(15,6,ROW(MAESTRO!$B$3:$B$1000)/((MAESTRO!$B$3:$B$1000="ACADEMICOS")*(UPPER(MAESTRO!$L$3:$L$1000)="CONFIRMADO")),ROWS($A$3:A181))),"")</f>
        <v/>
      </c>
      <c r="Q181" s="10" t="str">
        <f ca="1">IFERROR(INDEX(MAESTRO!Q:Q,_xludf.AGGREGATE(15,6,ROW(MAESTRO!$B$3:$B$1000)/((MAESTRO!$B$3:$B$1000="ACADEMICOS")*(UPPER(MAESTRO!$L$3:$L$1000)="CONFIRMADO")),ROWS($A$3:A181))),"")</f>
        <v/>
      </c>
      <c r="R181" s="10" t="str">
        <f ca="1">IFERROR(INDEX(MAESTRO!R:R,_xludf.AGGREGATE(15,6,ROW(MAESTRO!$B$3:$B$1000)/((MAESTRO!$B$3:$B$1000="ACADEMICOS")*(UPPER(MAESTRO!$L$3:$L$1000)="CONFIRMADO")),ROWS($A$3:A181))),"")</f>
        <v/>
      </c>
      <c r="S181" s="10" t="str">
        <f ca="1">IFERROR(INDEX(MAESTRO!S:S,_xludf.AGGREGATE(15,6,ROW(MAESTRO!$B$3:$B$1000)/((MAESTRO!$B$3:$B$1000="ACADEMICOS")*(UPPER(MAESTRO!$L$3:$L$1000)="CONFIRMADO")),ROWS($A$3:A181))),"")</f>
        <v/>
      </c>
      <c r="T181" s="10" t="str">
        <f ca="1">IFERROR(INDEX(MAESTRO!T:T,_xludf.AGGREGATE(15,6,ROW(MAESTRO!$B$3:$B$1000)/((MAESTRO!$B$3:$B$1000="ACADEMICOS")*(UPPER(MAESTRO!$L$3:$L$1000)="CONFIRMADO")),ROWS($A$3:A181))),"")</f>
        <v/>
      </c>
      <c r="U181" s="10" t="str">
        <f ca="1">IFERROR(INDEX(MAESTRO!U:U,_xludf.AGGREGATE(15,6,ROW(MAESTRO!$B$3:$B$1000)/((MAESTRO!$B$3:$B$1000="ACADEMICOS")*(UPPER(MAESTRO!$L$3:$L$1000)="CONFIRMADO")),ROWS($A$3:A181))),"")</f>
        <v/>
      </c>
      <c r="V181" s="10" t="str">
        <f ca="1">IFERROR(INDEX(MAESTRO!V:V,_xludf.AGGREGATE(15,6,ROW(MAESTRO!$B$3:$B$1000)/((MAESTRO!$B$3:$B$1000="ACADEMICOS")*(UPPER(MAESTRO!$L$3:$L$1000)="CONFIRMADO")),ROWS($A$3:A181))),"")</f>
        <v/>
      </c>
      <c r="W181" s="10" t="str">
        <f ca="1">IFERROR(INDEX(MAESTRO!W:W,_xludf.AGGREGATE(15,6,ROW(MAESTRO!$B$3:$B$1000)/((MAESTRO!$B$3:$B$1000="ACADEMICOS")*(UPPER(MAESTRO!$L$3:$L$1000)="CONFIRMADO")),ROWS($A$3:A181))),"")</f>
        <v/>
      </c>
      <c r="X181" s="10" t="str">
        <f ca="1">IFERROR(INDEX(MAESTRO!X:X,_xludf.AGGREGATE(15,6,ROW(MAESTRO!$B$3:$B$1000)/((MAESTRO!$B$3:$B$1000="ACADEMICOS")*(UPPER(MAESTRO!$L$3:$L$1000)="CONFIRMADO")),ROWS($A$3:A181))),"")</f>
        <v/>
      </c>
    </row>
    <row r="182" spans="1:24" ht="22.05" customHeight="1">
      <c r="A182" s="21" t="str">
        <f ca="1">IFERROR(INDEX(MAESTRO!A:A,_xludf.AGGREGATE(15,6,ROW(MAESTRO!$B$3:$B$1000)/((MAESTRO!$B$3:$B$1000="ACADEMICOS")*(UPPER(MAESTRO!$L$3:$L$1000)="CONFIRMADO")),ROWS($A$3:A182))),"")</f>
        <v/>
      </c>
      <c r="B182" s="21" t="str">
        <f ca="1">IFERROR(INDEX(MAESTRO!B:B,_xludf.AGGREGATE(15,6,ROW(MAESTRO!$B$3:$B$1000)/((MAESTRO!$B$3:$B$1000="ACADEMICOS")*(UPPER(MAESTRO!$L$3:$L$1000)="CONFIRMADO")),ROWS($A$3:A182))),"")</f>
        <v/>
      </c>
      <c r="C182" s="21" t="str">
        <f ca="1">IFERROR(INDEX(MAESTRO!C:C,_xludf.AGGREGATE(15,6,ROW(MAESTRO!$B$3:$B$1000)/((MAESTRO!$B$3:$B$1000="ACADEMICOS")*(UPPER(MAESTRO!$L$3:$L$1000)="CONFIRMADO")),ROWS($A$3:A182))),"")</f>
        <v/>
      </c>
      <c r="D182" s="21" t="str">
        <f ca="1">IFERROR(INDEX(MAESTRO!D:D,_xludf.AGGREGATE(15,6,ROW(MAESTRO!$B$3:$B$1000)/((MAESTRO!$B$3:$B$1000="ACADEMICOS")*(UPPER(MAESTRO!$L$3:$L$1000)="CONFIRMADO")),ROWS($A$3:A182))),"")</f>
        <v/>
      </c>
      <c r="E182" s="21" t="str">
        <f ca="1">IFERROR(INDEX(MAESTRO!E:E,_xludf.AGGREGATE(15,6,ROW(MAESTRO!$B$3:$B$1000)/((MAESTRO!$B$3:$B$1000="ACADEMICOS")*(UPPER(MAESTRO!$L$3:$L$1000)="CONFIRMADO")),ROWS($A$3:A182))),"")</f>
        <v/>
      </c>
      <c r="F182" s="21" t="str">
        <f ca="1">IFERROR(INDEX(MAESTRO!F:F,_xludf.AGGREGATE(15,6,ROW(MAESTRO!$B$3:$B$1000)/((MAESTRO!$B$3:$B$1000="ACADEMICOS")*(UPPER(MAESTRO!$L$3:$L$1000)="CONFIRMADO")),ROWS($A$3:A182))),"")</f>
        <v/>
      </c>
      <c r="G182" s="21" t="str">
        <f ca="1">IFERROR(INDEX(MAESTRO!G:G,_xludf.AGGREGATE(15,6,ROW(MAESTRO!$B$3:$B$1000)/((MAESTRO!$B$3:$B$1000="ACADEMICOS")*(UPPER(MAESTRO!$L$3:$L$1000)="CONFIRMADO")),ROWS($A$3:A182))),"")</f>
        <v/>
      </c>
      <c r="H182" s="21" t="str">
        <f ca="1">IFERROR(INDEX(MAESTRO!H:H,_xludf.AGGREGATE(15,6,ROW(MAESTRO!$B$3:$B$1000)/((MAESTRO!$B$3:$B$1000="ACADEMICOS")*(UPPER(MAESTRO!$L$3:$L$1000)="CONFIRMADO")),ROWS($A$3:A182))),"")</f>
        <v/>
      </c>
      <c r="I182" s="21" t="str">
        <f ca="1">IFERROR(INDEX(MAESTRO!I:I,_xludf.AGGREGATE(15,6,ROW(MAESTRO!$B$3:$B$1000)/((MAESTRO!$B$3:$B$1000="ACADEMICOS")*(UPPER(MAESTRO!$L$3:$L$1000)="CONFIRMADO")),ROWS($A$3:A182))),"")</f>
        <v/>
      </c>
      <c r="J182" s="21" t="str">
        <f ca="1">IFERROR(INDEX(MAESTRO!J:J,_xludf.AGGREGATE(15,6,ROW(MAESTRO!$B$3:$B$1000)/((MAESTRO!$B$3:$B$1000="ACADEMICOS")*(UPPER(MAESTRO!$L$3:$L$1000)="CONFIRMADO")),ROWS($A$3:A182))),"")</f>
        <v/>
      </c>
      <c r="K182" s="21" t="str">
        <f ca="1">IFERROR(INDEX(MAESTRO!K:K,_xludf.AGGREGATE(15,6,ROW(MAESTRO!$B$3:$B$1000)/((MAESTRO!$B$3:$B$1000="ACADEMICOS")*(UPPER(MAESTRO!$L$3:$L$1000)="CONFIRMADO")),ROWS($A$3:A182))),"")</f>
        <v/>
      </c>
      <c r="L182" s="21" t="str">
        <f ca="1">IFERROR(INDEX(MAESTRO!L:L,_xludf.AGGREGATE(15,6,ROW(MAESTRO!$B$3:$B$1000)/((MAESTRO!$B$3:$B$1000="ACADEMICOS")*(UPPER(MAESTRO!$L$3:$L$1000)="CONFIRMADO")),ROWS($A$3:A182))),"")</f>
        <v/>
      </c>
      <c r="M182" s="21" t="str">
        <f ca="1">IFERROR(INDEX(MAESTRO!M:M,_xludf.AGGREGATE(15,6,ROW(MAESTRO!$B$3:$B$1000)/((MAESTRO!$B$3:$B$1000="ACADEMICOS")*(UPPER(MAESTRO!$L$3:$L$1000)="CONFIRMADO")),ROWS($A$3:A182))),"")</f>
        <v/>
      </c>
      <c r="N182" s="21" t="str">
        <f ca="1">IFERROR(INDEX(MAESTRO!N:N,_xludf.AGGREGATE(15,6,ROW(MAESTRO!$B$3:$B$1000)/((MAESTRO!$B$3:$B$1000="ACADEMICOS")*(UPPER(MAESTRO!$L$3:$L$1000)="CONFIRMADO")),ROWS($A$3:A182))),"")</f>
        <v/>
      </c>
      <c r="O182" s="21" t="str">
        <f ca="1">IFERROR(INDEX(MAESTRO!O:O,_xludf.AGGREGATE(15,6,ROW(MAESTRO!$B$3:$B$1000)/((MAESTRO!$B$3:$B$1000="ACADEMICOS")*(UPPER(MAESTRO!$L$3:$L$1000)="CONFIRMADO")),ROWS($A$3:A182))),"")</f>
        <v/>
      </c>
      <c r="P182" s="21" t="str">
        <f ca="1">IFERROR(INDEX(MAESTRO!P:P,_xludf.AGGREGATE(15,6,ROW(MAESTRO!$B$3:$B$1000)/((MAESTRO!$B$3:$B$1000="ACADEMICOS")*(UPPER(MAESTRO!$L$3:$L$1000)="CONFIRMADO")),ROWS($A$3:A182))),"")</f>
        <v/>
      </c>
      <c r="Q182" s="21" t="str">
        <f ca="1">IFERROR(INDEX(MAESTRO!Q:Q,_xludf.AGGREGATE(15,6,ROW(MAESTRO!$B$3:$B$1000)/((MAESTRO!$B$3:$B$1000="ACADEMICOS")*(UPPER(MAESTRO!$L$3:$L$1000)="CONFIRMADO")),ROWS($A$3:A182))),"")</f>
        <v/>
      </c>
      <c r="R182" s="21" t="str">
        <f ca="1">IFERROR(INDEX(MAESTRO!R:R,_xludf.AGGREGATE(15,6,ROW(MAESTRO!$B$3:$B$1000)/((MAESTRO!$B$3:$B$1000="ACADEMICOS")*(UPPER(MAESTRO!$L$3:$L$1000)="CONFIRMADO")),ROWS($A$3:A182))),"")</f>
        <v/>
      </c>
      <c r="S182" s="21" t="str">
        <f ca="1">IFERROR(INDEX(MAESTRO!S:S,_xludf.AGGREGATE(15,6,ROW(MAESTRO!$B$3:$B$1000)/((MAESTRO!$B$3:$B$1000="ACADEMICOS")*(UPPER(MAESTRO!$L$3:$L$1000)="CONFIRMADO")),ROWS($A$3:A182))),"")</f>
        <v/>
      </c>
      <c r="T182" s="21" t="str">
        <f ca="1">IFERROR(INDEX(MAESTRO!T:T,_xludf.AGGREGATE(15,6,ROW(MAESTRO!$B$3:$B$1000)/((MAESTRO!$B$3:$B$1000="ACADEMICOS")*(UPPER(MAESTRO!$L$3:$L$1000)="CONFIRMADO")),ROWS($A$3:A182))),"")</f>
        <v/>
      </c>
      <c r="U182" s="21" t="str">
        <f ca="1">IFERROR(INDEX(MAESTRO!U:U,_xludf.AGGREGATE(15,6,ROW(MAESTRO!$B$3:$B$1000)/((MAESTRO!$B$3:$B$1000="ACADEMICOS")*(UPPER(MAESTRO!$L$3:$L$1000)="CONFIRMADO")),ROWS($A$3:A182))),"")</f>
        <v/>
      </c>
      <c r="V182" s="21" t="str">
        <f ca="1">IFERROR(INDEX(MAESTRO!V:V,_xludf.AGGREGATE(15,6,ROW(MAESTRO!$B$3:$B$1000)/((MAESTRO!$B$3:$B$1000="ACADEMICOS")*(UPPER(MAESTRO!$L$3:$L$1000)="CONFIRMADO")),ROWS($A$3:A182))),"")</f>
        <v/>
      </c>
      <c r="W182" s="21" t="str">
        <f ca="1">IFERROR(INDEX(MAESTRO!W:W,_xludf.AGGREGATE(15,6,ROW(MAESTRO!$B$3:$B$1000)/((MAESTRO!$B$3:$B$1000="ACADEMICOS")*(UPPER(MAESTRO!$L$3:$L$1000)="CONFIRMADO")),ROWS($A$3:A182))),"")</f>
        <v/>
      </c>
      <c r="X182" s="21" t="str">
        <f ca="1">IFERROR(INDEX(MAESTRO!X:X,_xludf.AGGREGATE(15,6,ROW(MAESTRO!$B$3:$B$1000)/((MAESTRO!$B$3:$B$1000="ACADEMICOS")*(UPPER(MAESTRO!$L$3:$L$1000)="CONFIRMADO")),ROWS($A$3:A182))),"")</f>
        <v/>
      </c>
    </row>
    <row r="183" spans="1:24" ht="22.05" customHeight="1">
      <c r="A183" s="10" t="str">
        <f ca="1">IFERROR(INDEX(MAESTRO!A:A,_xludf.AGGREGATE(15,6,ROW(MAESTRO!$B$3:$B$1000)/((MAESTRO!$B$3:$B$1000="ACADEMICOS")*(UPPER(MAESTRO!$L$3:$L$1000)="CONFIRMADO")),ROWS($A$3:A183))),"")</f>
        <v/>
      </c>
      <c r="B183" s="10" t="str">
        <f ca="1">IFERROR(INDEX(MAESTRO!B:B,_xludf.AGGREGATE(15,6,ROW(MAESTRO!$B$3:$B$1000)/((MAESTRO!$B$3:$B$1000="ACADEMICOS")*(UPPER(MAESTRO!$L$3:$L$1000)="CONFIRMADO")),ROWS($A$3:A183))),"")</f>
        <v/>
      </c>
      <c r="C183" s="10" t="str">
        <f ca="1">IFERROR(INDEX(MAESTRO!C:C,_xludf.AGGREGATE(15,6,ROW(MAESTRO!$B$3:$B$1000)/((MAESTRO!$B$3:$B$1000="ACADEMICOS")*(UPPER(MAESTRO!$L$3:$L$1000)="CONFIRMADO")),ROWS($A$3:A183))),"")</f>
        <v/>
      </c>
      <c r="D183" s="10" t="str">
        <f ca="1">IFERROR(INDEX(MAESTRO!D:D,_xludf.AGGREGATE(15,6,ROW(MAESTRO!$B$3:$B$1000)/((MAESTRO!$B$3:$B$1000="ACADEMICOS")*(UPPER(MAESTRO!$L$3:$L$1000)="CONFIRMADO")),ROWS($A$3:A183))),"")</f>
        <v/>
      </c>
      <c r="E183" s="10" t="str">
        <f ca="1">IFERROR(INDEX(MAESTRO!E:E,_xludf.AGGREGATE(15,6,ROW(MAESTRO!$B$3:$B$1000)/((MAESTRO!$B$3:$B$1000="ACADEMICOS")*(UPPER(MAESTRO!$L$3:$L$1000)="CONFIRMADO")),ROWS($A$3:A183))),"")</f>
        <v/>
      </c>
      <c r="F183" s="10" t="str">
        <f ca="1">IFERROR(INDEX(MAESTRO!F:F,_xludf.AGGREGATE(15,6,ROW(MAESTRO!$B$3:$B$1000)/((MAESTRO!$B$3:$B$1000="ACADEMICOS")*(UPPER(MAESTRO!$L$3:$L$1000)="CONFIRMADO")),ROWS($A$3:A183))),"")</f>
        <v/>
      </c>
      <c r="G183" s="10" t="str">
        <f ca="1">IFERROR(INDEX(MAESTRO!G:G,_xludf.AGGREGATE(15,6,ROW(MAESTRO!$B$3:$B$1000)/((MAESTRO!$B$3:$B$1000="ACADEMICOS")*(UPPER(MAESTRO!$L$3:$L$1000)="CONFIRMADO")),ROWS($A$3:A183))),"")</f>
        <v/>
      </c>
      <c r="H183" s="10" t="str">
        <f ca="1">IFERROR(INDEX(MAESTRO!H:H,_xludf.AGGREGATE(15,6,ROW(MAESTRO!$B$3:$B$1000)/((MAESTRO!$B$3:$B$1000="ACADEMICOS")*(UPPER(MAESTRO!$L$3:$L$1000)="CONFIRMADO")),ROWS($A$3:A183))),"")</f>
        <v/>
      </c>
      <c r="I183" s="10" t="str">
        <f ca="1">IFERROR(INDEX(MAESTRO!I:I,_xludf.AGGREGATE(15,6,ROW(MAESTRO!$B$3:$B$1000)/((MAESTRO!$B$3:$B$1000="ACADEMICOS")*(UPPER(MAESTRO!$L$3:$L$1000)="CONFIRMADO")),ROWS($A$3:A183))),"")</f>
        <v/>
      </c>
      <c r="J183" s="10" t="str">
        <f ca="1">IFERROR(INDEX(MAESTRO!J:J,_xludf.AGGREGATE(15,6,ROW(MAESTRO!$B$3:$B$1000)/((MAESTRO!$B$3:$B$1000="ACADEMICOS")*(UPPER(MAESTRO!$L$3:$L$1000)="CONFIRMADO")),ROWS($A$3:A183))),"")</f>
        <v/>
      </c>
      <c r="K183" s="10" t="str">
        <f ca="1">IFERROR(INDEX(MAESTRO!K:K,_xludf.AGGREGATE(15,6,ROW(MAESTRO!$B$3:$B$1000)/((MAESTRO!$B$3:$B$1000="ACADEMICOS")*(UPPER(MAESTRO!$L$3:$L$1000)="CONFIRMADO")),ROWS($A$3:A183))),"")</f>
        <v/>
      </c>
      <c r="L183" s="10" t="str">
        <f ca="1">IFERROR(INDEX(MAESTRO!L:L,_xludf.AGGREGATE(15,6,ROW(MAESTRO!$B$3:$B$1000)/((MAESTRO!$B$3:$B$1000="ACADEMICOS")*(UPPER(MAESTRO!$L$3:$L$1000)="CONFIRMADO")),ROWS($A$3:A183))),"")</f>
        <v/>
      </c>
      <c r="M183" s="10" t="str">
        <f ca="1">IFERROR(INDEX(MAESTRO!M:M,_xludf.AGGREGATE(15,6,ROW(MAESTRO!$B$3:$B$1000)/((MAESTRO!$B$3:$B$1000="ACADEMICOS")*(UPPER(MAESTRO!$L$3:$L$1000)="CONFIRMADO")),ROWS($A$3:A183))),"")</f>
        <v/>
      </c>
      <c r="N183" s="10" t="str">
        <f ca="1">IFERROR(INDEX(MAESTRO!N:N,_xludf.AGGREGATE(15,6,ROW(MAESTRO!$B$3:$B$1000)/((MAESTRO!$B$3:$B$1000="ACADEMICOS")*(UPPER(MAESTRO!$L$3:$L$1000)="CONFIRMADO")),ROWS($A$3:A183))),"")</f>
        <v/>
      </c>
      <c r="O183" s="10" t="str">
        <f ca="1">IFERROR(INDEX(MAESTRO!O:O,_xludf.AGGREGATE(15,6,ROW(MAESTRO!$B$3:$B$1000)/((MAESTRO!$B$3:$B$1000="ACADEMICOS")*(UPPER(MAESTRO!$L$3:$L$1000)="CONFIRMADO")),ROWS($A$3:A183))),"")</f>
        <v/>
      </c>
      <c r="P183" s="10" t="str">
        <f ca="1">IFERROR(INDEX(MAESTRO!P:P,_xludf.AGGREGATE(15,6,ROW(MAESTRO!$B$3:$B$1000)/((MAESTRO!$B$3:$B$1000="ACADEMICOS")*(UPPER(MAESTRO!$L$3:$L$1000)="CONFIRMADO")),ROWS($A$3:A183))),"")</f>
        <v/>
      </c>
      <c r="Q183" s="10" t="str">
        <f ca="1">IFERROR(INDEX(MAESTRO!Q:Q,_xludf.AGGREGATE(15,6,ROW(MAESTRO!$B$3:$B$1000)/((MAESTRO!$B$3:$B$1000="ACADEMICOS")*(UPPER(MAESTRO!$L$3:$L$1000)="CONFIRMADO")),ROWS($A$3:A183))),"")</f>
        <v/>
      </c>
      <c r="R183" s="10" t="str">
        <f ca="1">IFERROR(INDEX(MAESTRO!R:R,_xludf.AGGREGATE(15,6,ROW(MAESTRO!$B$3:$B$1000)/((MAESTRO!$B$3:$B$1000="ACADEMICOS")*(UPPER(MAESTRO!$L$3:$L$1000)="CONFIRMADO")),ROWS($A$3:A183))),"")</f>
        <v/>
      </c>
      <c r="S183" s="10" t="str">
        <f ca="1">IFERROR(INDEX(MAESTRO!S:S,_xludf.AGGREGATE(15,6,ROW(MAESTRO!$B$3:$B$1000)/((MAESTRO!$B$3:$B$1000="ACADEMICOS")*(UPPER(MAESTRO!$L$3:$L$1000)="CONFIRMADO")),ROWS($A$3:A183))),"")</f>
        <v/>
      </c>
      <c r="T183" s="10" t="str">
        <f ca="1">IFERROR(INDEX(MAESTRO!T:T,_xludf.AGGREGATE(15,6,ROW(MAESTRO!$B$3:$B$1000)/((MAESTRO!$B$3:$B$1000="ACADEMICOS")*(UPPER(MAESTRO!$L$3:$L$1000)="CONFIRMADO")),ROWS($A$3:A183))),"")</f>
        <v/>
      </c>
      <c r="U183" s="10" t="str">
        <f ca="1">IFERROR(INDEX(MAESTRO!U:U,_xludf.AGGREGATE(15,6,ROW(MAESTRO!$B$3:$B$1000)/((MAESTRO!$B$3:$B$1000="ACADEMICOS")*(UPPER(MAESTRO!$L$3:$L$1000)="CONFIRMADO")),ROWS($A$3:A183))),"")</f>
        <v/>
      </c>
      <c r="V183" s="10" t="str">
        <f ca="1">IFERROR(INDEX(MAESTRO!V:V,_xludf.AGGREGATE(15,6,ROW(MAESTRO!$B$3:$B$1000)/((MAESTRO!$B$3:$B$1000="ACADEMICOS")*(UPPER(MAESTRO!$L$3:$L$1000)="CONFIRMADO")),ROWS($A$3:A183))),"")</f>
        <v/>
      </c>
      <c r="W183" s="10" t="str">
        <f ca="1">IFERROR(INDEX(MAESTRO!W:W,_xludf.AGGREGATE(15,6,ROW(MAESTRO!$B$3:$B$1000)/((MAESTRO!$B$3:$B$1000="ACADEMICOS")*(UPPER(MAESTRO!$L$3:$L$1000)="CONFIRMADO")),ROWS($A$3:A183))),"")</f>
        <v/>
      </c>
      <c r="X183" s="10" t="str">
        <f ca="1">IFERROR(INDEX(MAESTRO!X:X,_xludf.AGGREGATE(15,6,ROW(MAESTRO!$B$3:$B$1000)/((MAESTRO!$B$3:$B$1000="ACADEMICOS")*(UPPER(MAESTRO!$L$3:$L$1000)="CONFIRMADO")),ROWS($A$3:A183))),"")</f>
        <v/>
      </c>
    </row>
    <row r="184" spans="1:24" ht="22.05" customHeight="1">
      <c r="A184" s="21" t="str">
        <f ca="1">IFERROR(INDEX(MAESTRO!A:A,_xludf.AGGREGATE(15,6,ROW(MAESTRO!$B$3:$B$1000)/((MAESTRO!$B$3:$B$1000="ACADEMICOS")*(UPPER(MAESTRO!$L$3:$L$1000)="CONFIRMADO")),ROWS($A$3:A184))),"")</f>
        <v/>
      </c>
      <c r="B184" s="21" t="str">
        <f ca="1">IFERROR(INDEX(MAESTRO!B:B,_xludf.AGGREGATE(15,6,ROW(MAESTRO!$B$3:$B$1000)/((MAESTRO!$B$3:$B$1000="ACADEMICOS")*(UPPER(MAESTRO!$L$3:$L$1000)="CONFIRMADO")),ROWS($A$3:A184))),"")</f>
        <v/>
      </c>
      <c r="C184" s="21" t="str">
        <f ca="1">IFERROR(INDEX(MAESTRO!C:C,_xludf.AGGREGATE(15,6,ROW(MAESTRO!$B$3:$B$1000)/((MAESTRO!$B$3:$B$1000="ACADEMICOS")*(UPPER(MAESTRO!$L$3:$L$1000)="CONFIRMADO")),ROWS($A$3:A184))),"")</f>
        <v/>
      </c>
      <c r="D184" s="21" t="str">
        <f ca="1">IFERROR(INDEX(MAESTRO!D:D,_xludf.AGGREGATE(15,6,ROW(MAESTRO!$B$3:$B$1000)/((MAESTRO!$B$3:$B$1000="ACADEMICOS")*(UPPER(MAESTRO!$L$3:$L$1000)="CONFIRMADO")),ROWS($A$3:A184))),"")</f>
        <v/>
      </c>
      <c r="E184" s="21" t="str">
        <f ca="1">IFERROR(INDEX(MAESTRO!E:E,_xludf.AGGREGATE(15,6,ROW(MAESTRO!$B$3:$B$1000)/((MAESTRO!$B$3:$B$1000="ACADEMICOS")*(UPPER(MAESTRO!$L$3:$L$1000)="CONFIRMADO")),ROWS($A$3:A184))),"")</f>
        <v/>
      </c>
      <c r="F184" s="21" t="str">
        <f ca="1">IFERROR(INDEX(MAESTRO!F:F,_xludf.AGGREGATE(15,6,ROW(MAESTRO!$B$3:$B$1000)/((MAESTRO!$B$3:$B$1000="ACADEMICOS")*(UPPER(MAESTRO!$L$3:$L$1000)="CONFIRMADO")),ROWS($A$3:A184))),"")</f>
        <v/>
      </c>
      <c r="G184" s="21" t="str">
        <f ca="1">IFERROR(INDEX(MAESTRO!G:G,_xludf.AGGREGATE(15,6,ROW(MAESTRO!$B$3:$B$1000)/((MAESTRO!$B$3:$B$1000="ACADEMICOS")*(UPPER(MAESTRO!$L$3:$L$1000)="CONFIRMADO")),ROWS($A$3:A184))),"")</f>
        <v/>
      </c>
      <c r="H184" s="21" t="str">
        <f ca="1">IFERROR(INDEX(MAESTRO!H:H,_xludf.AGGREGATE(15,6,ROW(MAESTRO!$B$3:$B$1000)/((MAESTRO!$B$3:$B$1000="ACADEMICOS")*(UPPER(MAESTRO!$L$3:$L$1000)="CONFIRMADO")),ROWS($A$3:A184))),"")</f>
        <v/>
      </c>
      <c r="I184" s="21" t="str">
        <f ca="1">IFERROR(INDEX(MAESTRO!I:I,_xludf.AGGREGATE(15,6,ROW(MAESTRO!$B$3:$B$1000)/((MAESTRO!$B$3:$B$1000="ACADEMICOS")*(UPPER(MAESTRO!$L$3:$L$1000)="CONFIRMADO")),ROWS($A$3:A184))),"")</f>
        <v/>
      </c>
      <c r="J184" s="21" t="str">
        <f ca="1">IFERROR(INDEX(MAESTRO!J:J,_xludf.AGGREGATE(15,6,ROW(MAESTRO!$B$3:$B$1000)/((MAESTRO!$B$3:$B$1000="ACADEMICOS")*(UPPER(MAESTRO!$L$3:$L$1000)="CONFIRMADO")),ROWS($A$3:A184))),"")</f>
        <v/>
      </c>
      <c r="K184" s="21" t="str">
        <f ca="1">IFERROR(INDEX(MAESTRO!K:K,_xludf.AGGREGATE(15,6,ROW(MAESTRO!$B$3:$B$1000)/((MAESTRO!$B$3:$B$1000="ACADEMICOS")*(UPPER(MAESTRO!$L$3:$L$1000)="CONFIRMADO")),ROWS($A$3:A184))),"")</f>
        <v/>
      </c>
      <c r="L184" s="21" t="str">
        <f ca="1">IFERROR(INDEX(MAESTRO!L:L,_xludf.AGGREGATE(15,6,ROW(MAESTRO!$B$3:$B$1000)/((MAESTRO!$B$3:$B$1000="ACADEMICOS")*(UPPER(MAESTRO!$L$3:$L$1000)="CONFIRMADO")),ROWS($A$3:A184))),"")</f>
        <v/>
      </c>
      <c r="M184" s="21" t="str">
        <f ca="1">IFERROR(INDEX(MAESTRO!M:M,_xludf.AGGREGATE(15,6,ROW(MAESTRO!$B$3:$B$1000)/((MAESTRO!$B$3:$B$1000="ACADEMICOS")*(UPPER(MAESTRO!$L$3:$L$1000)="CONFIRMADO")),ROWS($A$3:A184))),"")</f>
        <v/>
      </c>
      <c r="N184" s="21" t="str">
        <f ca="1">IFERROR(INDEX(MAESTRO!N:N,_xludf.AGGREGATE(15,6,ROW(MAESTRO!$B$3:$B$1000)/((MAESTRO!$B$3:$B$1000="ACADEMICOS")*(UPPER(MAESTRO!$L$3:$L$1000)="CONFIRMADO")),ROWS($A$3:A184))),"")</f>
        <v/>
      </c>
      <c r="O184" s="21" t="str">
        <f ca="1">IFERROR(INDEX(MAESTRO!O:O,_xludf.AGGREGATE(15,6,ROW(MAESTRO!$B$3:$B$1000)/((MAESTRO!$B$3:$B$1000="ACADEMICOS")*(UPPER(MAESTRO!$L$3:$L$1000)="CONFIRMADO")),ROWS($A$3:A184))),"")</f>
        <v/>
      </c>
      <c r="P184" s="21" t="str">
        <f ca="1">IFERROR(INDEX(MAESTRO!P:P,_xludf.AGGREGATE(15,6,ROW(MAESTRO!$B$3:$B$1000)/((MAESTRO!$B$3:$B$1000="ACADEMICOS")*(UPPER(MAESTRO!$L$3:$L$1000)="CONFIRMADO")),ROWS($A$3:A184))),"")</f>
        <v/>
      </c>
      <c r="Q184" s="21" t="str">
        <f ca="1">IFERROR(INDEX(MAESTRO!Q:Q,_xludf.AGGREGATE(15,6,ROW(MAESTRO!$B$3:$B$1000)/((MAESTRO!$B$3:$B$1000="ACADEMICOS")*(UPPER(MAESTRO!$L$3:$L$1000)="CONFIRMADO")),ROWS($A$3:A184))),"")</f>
        <v/>
      </c>
      <c r="R184" s="21" t="str">
        <f ca="1">IFERROR(INDEX(MAESTRO!R:R,_xludf.AGGREGATE(15,6,ROW(MAESTRO!$B$3:$B$1000)/((MAESTRO!$B$3:$B$1000="ACADEMICOS")*(UPPER(MAESTRO!$L$3:$L$1000)="CONFIRMADO")),ROWS($A$3:A184))),"")</f>
        <v/>
      </c>
      <c r="S184" s="21" t="str">
        <f ca="1">IFERROR(INDEX(MAESTRO!S:S,_xludf.AGGREGATE(15,6,ROW(MAESTRO!$B$3:$B$1000)/((MAESTRO!$B$3:$B$1000="ACADEMICOS")*(UPPER(MAESTRO!$L$3:$L$1000)="CONFIRMADO")),ROWS($A$3:A184))),"")</f>
        <v/>
      </c>
      <c r="T184" s="21" t="str">
        <f ca="1">IFERROR(INDEX(MAESTRO!T:T,_xludf.AGGREGATE(15,6,ROW(MAESTRO!$B$3:$B$1000)/((MAESTRO!$B$3:$B$1000="ACADEMICOS")*(UPPER(MAESTRO!$L$3:$L$1000)="CONFIRMADO")),ROWS($A$3:A184))),"")</f>
        <v/>
      </c>
      <c r="U184" s="21" t="str">
        <f ca="1">IFERROR(INDEX(MAESTRO!U:U,_xludf.AGGREGATE(15,6,ROW(MAESTRO!$B$3:$B$1000)/((MAESTRO!$B$3:$B$1000="ACADEMICOS")*(UPPER(MAESTRO!$L$3:$L$1000)="CONFIRMADO")),ROWS($A$3:A184))),"")</f>
        <v/>
      </c>
      <c r="V184" s="21" t="str">
        <f ca="1">IFERROR(INDEX(MAESTRO!V:V,_xludf.AGGREGATE(15,6,ROW(MAESTRO!$B$3:$B$1000)/((MAESTRO!$B$3:$B$1000="ACADEMICOS")*(UPPER(MAESTRO!$L$3:$L$1000)="CONFIRMADO")),ROWS($A$3:A184))),"")</f>
        <v/>
      </c>
      <c r="W184" s="21" t="str">
        <f ca="1">IFERROR(INDEX(MAESTRO!W:W,_xludf.AGGREGATE(15,6,ROW(MAESTRO!$B$3:$B$1000)/((MAESTRO!$B$3:$B$1000="ACADEMICOS")*(UPPER(MAESTRO!$L$3:$L$1000)="CONFIRMADO")),ROWS($A$3:A184))),"")</f>
        <v/>
      </c>
      <c r="X184" s="21" t="str">
        <f ca="1">IFERROR(INDEX(MAESTRO!X:X,_xludf.AGGREGATE(15,6,ROW(MAESTRO!$B$3:$B$1000)/((MAESTRO!$B$3:$B$1000="ACADEMICOS")*(UPPER(MAESTRO!$L$3:$L$1000)="CONFIRMADO")),ROWS($A$3:A184))),"")</f>
        <v/>
      </c>
    </row>
    <row r="185" spans="1:24" ht="22.05" customHeight="1">
      <c r="A185" s="10" t="str">
        <f ca="1">IFERROR(INDEX(MAESTRO!A:A,_xludf.AGGREGATE(15,6,ROW(MAESTRO!$B$3:$B$1000)/((MAESTRO!$B$3:$B$1000="ACADEMICOS")*(UPPER(MAESTRO!$L$3:$L$1000)="CONFIRMADO")),ROWS($A$3:A185))),"")</f>
        <v/>
      </c>
      <c r="B185" s="10" t="str">
        <f ca="1">IFERROR(INDEX(MAESTRO!B:B,_xludf.AGGREGATE(15,6,ROW(MAESTRO!$B$3:$B$1000)/((MAESTRO!$B$3:$B$1000="ACADEMICOS")*(UPPER(MAESTRO!$L$3:$L$1000)="CONFIRMADO")),ROWS($A$3:A185))),"")</f>
        <v/>
      </c>
      <c r="C185" s="10" t="str">
        <f ca="1">IFERROR(INDEX(MAESTRO!C:C,_xludf.AGGREGATE(15,6,ROW(MAESTRO!$B$3:$B$1000)/((MAESTRO!$B$3:$B$1000="ACADEMICOS")*(UPPER(MAESTRO!$L$3:$L$1000)="CONFIRMADO")),ROWS($A$3:A185))),"")</f>
        <v/>
      </c>
      <c r="D185" s="10" t="str">
        <f ca="1">IFERROR(INDEX(MAESTRO!D:D,_xludf.AGGREGATE(15,6,ROW(MAESTRO!$B$3:$B$1000)/((MAESTRO!$B$3:$B$1000="ACADEMICOS")*(UPPER(MAESTRO!$L$3:$L$1000)="CONFIRMADO")),ROWS($A$3:A185))),"")</f>
        <v/>
      </c>
      <c r="E185" s="10" t="str">
        <f ca="1">IFERROR(INDEX(MAESTRO!E:E,_xludf.AGGREGATE(15,6,ROW(MAESTRO!$B$3:$B$1000)/((MAESTRO!$B$3:$B$1000="ACADEMICOS")*(UPPER(MAESTRO!$L$3:$L$1000)="CONFIRMADO")),ROWS($A$3:A185))),"")</f>
        <v/>
      </c>
      <c r="F185" s="10" t="str">
        <f ca="1">IFERROR(INDEX(MAESTRO!F:F,_xludf.AGGREGATE(15,6,ROW(MAESTRO!$B$3:$B$1000)/((MAESTRO!$B$3:$B$1000="ACADEMICOS")*(UPPER(MAESTRO!$L$3:$L$1000)="CONFIRMADO")),ROWS($A$3:A185))),"")</f>
        <v/>
      </c>
      <c r="G185" s="10" t="str">
        <f ca="1">IFERROR(INDEX(MAESTRO!G:G,_xludf.AGGREGATE(15,6,ROW(MAESTRO!$B$3:$B$1000)/((MAESTRO!$B$3:$B$1000="ACADEMICOS")*(UPPER(MAESTRO!$L$3:$L$1000)="CONFIRMADO")),ROWS($A$3:A185))),"")</f>
        <v/>
      </c>
      <c r="H185" s="10" t="str">
        <f ca="1">IFERROR(INDEX(MAESTRO!H:H,_xludf.AGGREGATE(15,6,ROW(MAESTRO!$B$3:$B$1000)/((MAESTRO!$B$3:$B$1000="ACADEMICOS")*(UPPER(MAESTRO!$L$3:$L$1000)="CONFIRMADO")),ROWS($A$3:A185))),"")</f>
        <v/>
      </c>
      <c r="I185" s="10" t="str">
        <f ca="1">IFERROR(INDEX(MAESTRO!I:I,_xludf.AGGREGATE(15,6,ROW(MAESTRO!$B$3:$B$1000)/((MAESTRO!$B$3:$B$1000="ACADEMICOS")*(UPPER(MAESTRO!$L$3:$L$1000)="CONFIRMADO")),ROWS($A$3:A185))),"")</f>
        <v/>
      </c>
      <c r="J185" s="10" t="str">
        <f ca="1">IFERROR(INDEX(MAESTRO!J:J,_xludf.AGGREGATE(15,6,ROW(MAESTRO!$B$3:$B$1000)/((MAESTRO!$B$3:$B$1000="ACADEMICOS")*(UPPER(MAESTRO!$L$3:$L$1000)="CONFIRMADO")),ROWS($A$3:A185))),"")</f>
        <v/>
      </c>
      <c r="K185" s="10" t="str">
        <f ca="1">IFERROR(INDEX(MAESTRO!K:K,_xludf.AGGREGATE(15,6,ROW(MAESTRO!$B$3:$B$1000)/((MAESTRO!$B$3:$B$1000="ACADEMICOS")*(UPPER(MAESTRO!$L$3:$L$1000)="CONFIRMADO")),ROWS($A$3:A185))),"")</f>
        <v/>
      </c>
      <c r="L185" s="10" t="str">
        <f ca="1">IFERROR(INDEX(MAESTRO!L:L,_xludf.AGGREGATE(15,6,ROW(MAESTRO!$B$3:$B$1000)/((MAESTRO!$B$3:$B$1000="ACADEMICOS")*(UPPER(MAESTRO!$L$3:$L$1000)="CONFIRMADO")),ROWS($A$3:A185))),"")</f>
        <v/>
      </c>
      <c r="M185" s="10" t="str">
        <f ca="1">IFERROR(INDEX(MAESTRO!M:M,_xludf.AGGREGATE(15,6,ROW(MAESTRO!$B$3:$B$1000)/((MAESTRO!$B$3:$B$1000="ACADEMICOS")*(UPPER(MAESTRO!$L$3:$L$1000)="CONFIRMADO")),ROWS($A$3:A185))),"")</f>
        <v/>
      </c>
      <c r="N185" s="10" t="str">
        <f ca="1">IFERROR(INDEX(MAESTRO!N:N,_xludf.AGGREGATE(15,6,ROW(MAESTRO!$B$3:$B$1000)/((MAESTRO!$B$3:$B$1000="ACADEMICOS")*(UPPER(MAESTRO!$L$3:$L$1000)="CONFIRMADO")),ROWS($A$3:A185))),"")</f>
        <v/>
      </c>
      <c r="O185" s="10" t="str">
        <f ca="1">IFERROR(INDEX(MAESTRO!O:O,_xludf.AGGREGATE(15,6,ROW(MAESTRO!$B$3:$B$1000)/((MAESTRO!$B$3:$B$1000="ACADEMICOS")*(UPPER(MAESTRO!$L$3:$L$1000)="CONFIRMADO")),ROWS($A$3:A185))),"")</f>
        <v/>
      </c>
      <c r="P185" s="10" t="str">
        <f ca="1">IFERROR(INDEX(MAESTRO!P:P,_xludf.AGGREGATE(15,6,ROW(MAESTRO!$B$3:$B$1000)/((MAESTRO!$B$3:$B$1000="ACADEMICOS")*(UPPER(MAESTRO!$L$3:$L$1000)="CONFIRMADO")),ROWS($A$3:A185))),"")</f>
        <v/>
      </c>
      <c r="Q185" s="10" t="str">
        <f ca="1">IFERROR(INDEX(MAESTRO!Q:Q,_xludf.AGGREGATE(15,6,ROW(MAESTRO!$B$3:$B$1000)/((MAESTRO!$B$3:$B$1000="ACADEMICOS")*(UPPER(MAESTRO!$L$3:$L$1000)="CONFIRMADO")),ROWS($A$3:A185))),"")</f>
        <v/>
      </c>
      <c r="R185" s="10" t="str">
        <f ca="1">IFERROR(INDEX(MAESTRO!R:R,_xludf.AGGREGATE(15,6,ROW(MAESTRO!$B$3:$B$1000)/((MAESTRO!$B$3:$B$1000="ACADEMICOS")*(UPPER(MAESTRO!$L$3:$L$1000)="CONFIRMADO")),ROWS($A$3:A185))),"")</f>
        <v/>
      </c>
      <c r="S185" s="10" t="str">
        <f ca="1">IFERROR(INDEX(MAESTRO!S:S,_xludf.AGGREGATE(15,6,ROW(MAESTRO!$B$3:$B$1000)/((MAESTRO!$B$3:$B$1000="ACADEMICOS")*(UPPER(MAESTRO!$L$3:$L$1000)="CONFIRMADO")),ROWS($A$3:A185))),"")</f>
        <v/>
      </c>
      <c r="T185" s="10" t="str">
        <f ca="1">IFERROR(INDEX(MAESTRO!T:T,_xludf.AGGREGATE(15,6,ROW(MAESTRO!$B$3:$B$1000)/((MAESTRO!$B$3:$B$1000="ACADEMICOS")*(UPPER(MAESTRO!$L$3:$L$1000)="CONFIRMADO")),ROWS($A$3:A185))),"")</f>
        <v/>
      </c>
      <c r="U185" s="10" t="str">
        <f ca="1">IFERROR(INDEX(MAESTRO!U:U,_xludf.AGGREGATE(15,6,ROW(MAESTRO!$B$3:$B$1000)/((MAESTRO!$B$3:$B$1000="ACADEMICOS")*(UPPER(MAESTRO!$L$3:$L$1000)="CONFIRMADO")),ROWS($A$3:A185))),"")</f>
        <v/>
      </c>
      <c r="V185" s="10" t="str">
        <f ca="1">IFERROR(INDEX(MAESTRO!V:V,_xludf.AGGREGATE(15,6,ROW(MAESTRO!$B$3:$B$1000)/((MAESTRO!$B$3:$B$1000="ACADEMICOS")*(UPPER(MAESTRO!$L$3:$L$1000)="CONFIRMADO")),ROWS($A$3:A185))),"")</f>
        <v/>
      </c>
      <c r="W185" s="10" t="str">
        <f ca="1">IFERROR(INDEX(MAESTRO!W:W,_xludf.AGGREGATE(15,6,ROW(MAESTRO!$B$3:$B$1000)/((MAESTRO!$B$3:$B$1000="ACADEMICOS")*(UPPER(MAESTRO!$L$3:$L$1000)="CONFIRMADO")),ROWS($A$3:A185))),"")</f>
        <v/>
      </c>
      <c r="X185" s="10" t="str">
        <f ca="1">IFERROR(INDEX(MAESTRO!X:X,_xludf.AGGREGATE(15,6,ROW(MAESTRO!$B$3:$B$1000)/((MAESTRO!$B$3:$B$1000="ACADEMICOS")*(UPPER(MAESTRO!$L$3:$L$1000)="CONFIRMADO")),ROWS($A$3:A185))),"")</f>
        <v/>
      </c>
    </row>
    <row r="186" spans="1:24" ht="22.05" customHeight="1">
      <c r="A186" s="21" t="str">
        <f ca="1">IFERROR(INDEX(MAESTRO!A:A,_xludf.AGGREGATE(15,6,ROW(MAESTRO!$B$3:$B$1000)/((MAESTRO!$B$3:$B$1000="ACADEMICOS")*(UPPER(MAESTRO!$L$3:$L$1000)="CONFIRMADO")),ROWS($A$3:A186))),"")</f>
        <v/>
      </c>
      <c r="B186" s="21" t="str">
        <f ca="1">IFERROR(INDEX(MAESTRO!B:B,_xludf.AGGREGATE(15,6,ROW(MAESTRO!$B$3:$B$1000)/((MAESTRO!$B$3:$B$1000="ACADEMICOS")*(UPPER(MAESTRO!$L$3:$L$1000)="CONFIRMADO")),ROWS($A$3:A186))),"")</f>
        <v/>
      </c>
      <c r="C186" s="21" t="str">
        <f ca="1">IFERROR(INDEX(MAESTRO!C:C,_xludf.AGGREGATE(15,6,ROW(MAESTRO!$B$3:$B$1000)/((MAESTRO!$B$3:$B$1000="ACADEMICOS")*(UPPER(MAESTRO!$L$3:$L$1000)="CONFIRMADO")),ROWS($A$3:A186))),"")</f>
        <v/>
      </c>
      <c r="D186" s="21" t="str">
        <f ca="1">IFERROR(INDEX(MAESTRO!D:D,_xludf.AGGREGATE(15,6,ROW(MAESTRO!$B$3:$B$1000)/((MAESTRO!$B$3:$B$1000="ACADEMICOS")*(UPPER(MAESTRO!$L$3:$L$1000)="CONFIRMADO")),ROWS($A$3:A186))),"")</f>
        <v/>
      </c>
      <c r="E186" s="21" t="str">
        <f ca="1">IFERROR(INDEX(MAESTRO!E:E,_xludf.AGGREGATE(15,6,ROW(MAESTRO!$B$3:$B$1000)/((MAESTRO!$B$3:$B$1000="ACADEMICOS")*(UPPER(MAESTRO!$L$3:$L$1000)="CONFIRMADO")),ROWS($A$3:A186))),"")</f>
        <v/>
      </c>
      <c r="F186" s="21" t="str">
        <f ca="1">IFERROR(INDEX(MAESTRO!F:F,_xludf.AGGREGATE(15,6,ROW(MAESTRO!$B$3:$B$1000)/((MAESTRO!$B$3:$B$1000="ACADEMICOS")*(UPPER(MAESTRO!$L$3:$L$1000)="CONFIRMADO")),ROWS($A$3:A186))),"")</f>
        <v/>
      </c>
      <c r="G186" s="21" t="str">
        <f ca="1">IFERROR(INDEX(MAESTRO!G:G,_xludf.AGGREGATE(15,6,ROW(MAESTRO!$B$3:$B$1000)/((MAESTRO!$B$3:$B$1000="ACADEMICOS")*(UPPER(MAESTRO!$L$3:$L$1000)="CONFIRMADO")),ROWS($A$3:A186))),"")</f>
        <v/>
      </c>
      <c r="H186" s="21" t="str">
        <f ca="1">IFERROR(INDEX(MAESTRO!H:H,_xludf.AGGREGATE(15,6,ROW(MAESTRO!$B$3:$B$1000)/((MAESTRO!$B$3:$B$1000="ACADEMICOS")*(UPPER(MAESTRO!$L$3:$L$1000)="CONFIRMADO")),ROWS($A$3:A186))),"")</f>
        <v/>
      </c>
      <c r="I186" s="21" t="str">
        <f ca="1">IFERROR(INDEX(MAESTRO!I:I,_xludf.AGGREGATE(15,6,ROW(MAESTRO!$B$3:$B$1000)/((MAESTRO!$B$3:$B$1000="ACADEMICOS")*(UPPER(MAESTRO!$L$3:$L$1000)="CONFIRMADO")),ROWS($A$3:A186))),"")</f>
        <v/>
      </c>
      <c r="J186" s="21" t="str">
        <f ca="1">IFERROR(INDEX(MAESTRO!J:J,_xludf.AGGREGATE(15,6,ROW(MAESTRO!$B$3:$B$1000)/((MAESTRO!$B$3:$B$1000="ACADEMICOS")*(UPPER(MAESTRO!$L$3:$L$1000)="CONFIRMADO")),ROWS($A$3:A186))),"")</f>
        <v/>
      </c>
      <c r="K186" s="21" t="str">
        <f ca="1">IFERROR(INDEX(MAESTRO!K:K,_xludf.AGGREGATE(15,6,ROW(MAESTRO!$B$3:$B$1000)/((MAESTRO!$B$3:$B$1000="ACADEMICOS")*(UPPER(MAESTRO!$L$3:$L$1000)="CONFIRMADO")),ROWS($A$3:A186))),"")</f>
        <v/>
      </c>
      <c r="L186" s="21" t="str">
        <f ca="1">IFERROR(INDEX(MAESTRO!L:L,_xludf.AGGREGATE(15,6,ROW(MAESTRO!$B$3:$B$1000)/((MAESTRO!$B$3:$B$1000="ACADEMICOS")*(UPPER(MAESTRO!$L$3:$L$1000)="CONFIRMADO")),ROWS($A$3:A186))),"")</f>
        <v/>
      </c>
      <c r="M186" s="21" t="str">
        <f ca="1">IFERROR(INDEX(MAESTRO!M:M,_xludf.AGGREGATE(15,6,ROW(MAESTRO!$B$3:$B$1000)/((MAESTRO!$B$3:$B$1000="ACADEMICOS")*(UPPER(MAESTRO!$L$3:$L$1000)="CONFIRMADO")),ROWS($A$3:A186))),"")</f>
        <v/>
      </c>
      <c r="N186" s="21" t="str">
        <f ca="1">IFERROR(INDEX(MAESTRO!N:N,_xludf.AGGREGATE(15,6,ROW(MAESTRO!$B$3:$B$1000)/((MAESTRO!$B$3:$B$1000="ACADEMICOS")*(UPPER(MAESTRO!$L$3:$L$1000)="CONFIRMADO")),ROWS($A$3:A186))),"")</f>
        <v/>
      </c>
      <c r="O186" s="21" t="str">
        <f ca="1">IFERROR(INDEX(MAESTRO!O:O,_xludf.AGGREGATE(15,6,ROW(MAESTRO!$B$3:$B$1000)/((MAESTRO!$B$3:$B$1000="ACADEMICOS")*(UPPER(MAESTRO!$L$3:$L$1000)="CONFIRMADO")),ROWS($A$3:A186))),"")</f>
        <v/>
      </c>
      <c r="P186" s="21" t="str">
        <f ca="1">IFERROR(INDEX(MAESTRO!P:P,_xludf.AGGREGATE(15,6,ROW(MAESTRO!$B$3:$B$1000)/((MAESTRO!$B$3:$B$1000="ACADEMICOS")*(UPPER(MAESTRO!$L$3:$L$1000)="CONFIRMADO")),ROWS($A$3:A186))),"")</f>
        <v/>
      </c>
      <c r="Q186" s="21" t="str">
        <f ca="1">IFERROR(INDEX(MAESTRO!Q:Q,_xludf.AGGREGATE(15,6,ROW(MAESTRO!$B$3:$B$1000)/((MAESTRO!$B$3:$B$1000="ACADEMICOS")*(UPPER(MAESTRO!$L$3:$L$1000)="CONFIRMADO")),ROWS($A$3:A186))),"")</f>
        <v/>
      </c>
      <c r="R186" s="21" t="str">
        <f ca="1">IFERROR(INDEX(MAESTRO!R:R,_xludf.AGGREGATE(15,6,ROW(MAESTRO!$B$3:$B$1000)/((MAESTRO!$B$3:$B$1000="ACADEMICOS")*(UPPER(MAESTRO!$L$3:$L$1000)="CONFIRMADO")),ROWS($A$3:A186))),"")</f>
        <v/>
      </c>
      <c r="S186" s="21" t="str">
        <f ca="1">IFERROR(INDEX(MAESTRO!S:S,_xludf.AGGREGATE(15,6,ROW(MAESTRO!$B$3:$B$1000)/((MAESTRO!$B$3:$B$1000="ACADEMICOS")*(UPPER(MAESTRO!$L$3:$L$1000)="CONFIRMADO")),ROWS($A$3:A186))),"")</f>
        <v/>
      </c>
      <c r="T186" s="21" t="str">
        <f ca="1">IFERROR(INDEX(MAESTRO!T:T,_xludf.AGGREGATE(15,6,ROW(MAESTRO!$B$3:$B$1000)/((MAESTRO!$B$3:$B$1000="ACADEMICOS")*(UPPER(MAESTRO!$L$3:$L$1000)="CONFIRMADO")),ROWS($A$3:A186))),"")</f>
        <v/>
      </c>
      <c r="U186" s="21" t="str">
        <f ca="1">IFERROR(INDEX(MAESTRO!U:U,_xludf.AGGREGATE(15,6,ROW(MAESTRO!$B$3:$B$1000)/((MAESTRO!$B$3:$B$1000="ACADEMICOS")*(UPPER(MAESTRO!$L$3:$L$1000)="CONFIRMADO")),ROWS($A$3:A186))),"")</f>
        <v/>
      </c>
      <c r="V186" s="21" t="str">
        <f ca="1">IFERROR(INDEX(MAESTRO!V:V,_xludf.AGGREGATE(15,6,ROW(MAESTRO!$B$3:$B$1000)/((MAESTRO!$B$3:$B$1000="ACADEMICOS")*(UPPER(MAESTRO!$L$3:$L$1000)="CONFIRMADO")),ROWS($A$3:A186))),"")</f>
        <v/>
      </c>
      <c r="W186" s="21" t="str">
        <f ca="1">IFERROR(INDEX(MAESTRO!W:W,_xludf.AGGREGATE(15,6,ROW(MAESTRO!$B$3:$B$1000)/((MAESTRO!$B$3:$B$1000="ACADEMICOS")*(UPPER(MAESTRO!$L$3:$L$1000)="CONFIRMADO")),ROWS($A$3:A186))),"")</f>
        <v/>
      </c>
      <c r="X186" s="21" t="str">
        <f ca="1">IFERROR(INDEX(MAESTRO!X:X,_xludf.AGGREGATE(15,6,ROW(MAESTRO!$B$3:$B$1000)/((MAESTRO!$B$3:$B$1000="ACADEMICOS")*(UPPER(MAESTRO!$L$3:$L$1000)="CONFIRMADO")),ROWS($A$3:A186))),"")</f>
        <v/>
      </c>
    </row>
    <row r="187" spans="1:24" ht="22.05" customHeight="1">
      <c r="A187" s="10" t="str">
        <f ca="1">IFERROR(INDEX(MAESTRO!A:A,_xludf.AGGREGATE(15,6,ROW(MAESTRO!$B$3:$B$1000)/((MAESTRO!$B$3:$B$1000="ACADEMICOS")*(UPPER(MAESTRO!$L$3:$L$1000)="CONFIRMADO")),ROWS($A$3:A187))),"")</f>
        <v/>
      </c>
      <c r="B187" s="10" t="str">
        <f ca="1">IFERROR(INDEX(MAESTRO!B:B,_xludf.AGGREGATE(15,6,ROW(MAESTRO!$B$3:$B$1000)/((MAESTRO!$B$3:$B$1000="ACADEMICOS")*(UPPER(MAESTRO!$L$3:$L$1000)="CONFIRMADO")),ROWS($A$3:A187))),"")</f>
        <v/>
      </c>
      <c r="C187" s="10" t="str">
        <f ca="1">IFERROR(INDEX(MAESTRO!C:C,_xludf.AGGREGATE(15,6,ROW(MAESTRO!$B$3:$B$1000)/((MAESTRO!$B$3:$B$1000="ACADEMICOS")*(UPPER(MAESTRO!$L$3:$L$1000)="CONFIRMADO")),ROWS($A$3:A187))),"")</f>
        <v/>
      </c>
      <c r="D187" s="10" t="str">
        <f ca="1">IFERROR(INDEX(MAESTRO!D:D,_xludf.AGGREGATE(15,6,ROW(MAESTRO!$B$3:$B$1000)/((MAESTRO!$B$3:$B$1000="ACADEMICOS")*(UPPER(MAESTRO!$L$3:$L$1000)="CONFIRMADO")),ROWS($A$3:A187))),"")</f>
        <v/>
      </c>
      <c r="E187" s="10" t="str">
        <f ca="1">IFERROR(INDEX(MAESTRO!E:E,_xludf.AGGREGATE(15,6,ROW(MAESTRO!$B$3:$B$1000)/((MAESTRO!$B$3:$B$1000="ACADEMICOS")*(UPPER(MAESTRO!$L$3:$L$1000)="CONFIRMADO")),ROWS($A$3:A187))),"")</f>
        <v/>
      </c>
      <c r="F187" s="10" t="str">
        <f ca="1">IFERROR(INDEX(MAESTRO!F:F,_xludf.AGGREGATE(15,6,ROW(MAESTRO!$B$3:$B$1000)/((MAESTRO!$B$3:$B$1000="ACADEMICOS")*(UPPER(MAESTRO!$L$3:$L$1000)="CONFIRMADO")),ROWS($A$3:A187))),"")</f>
        <v/>
      </c>
      <c r="G187" s="10" t="str">
        <f ca="1">IFERROR(INDEX(MAESTRO!G:G,_xludf.AGGREGATE(15,6,ROW(MAESTRO!$B$3:$B$1000)/((MAESTRO!$B$3:$B$1000="ACADEMICOS")*(UPPER(MAESTRO!$L$3:$L$1000)="CONFIRMADO")),ROWS($A$3:A187))),"")</f>
        <v/>
      </c>
      <c r="H187" s="10" t="str">
        <f ca="1">IFERROR(INDEX(MAESTRO!H:H,_xludf.AGGREGATE(15,6,ROW(MAESTRO!$B$3:$B$1000)/((MAESTRO!$B$3:$B$1000="ACADEMICOS")*(UPPER(MAESTRO!$L$3:$L$1000)="CONFIRMADO")),ROWS($A$3:A187))),"")</f>
        <v/>
      </c>
      <c r="I187" s="10" t="str">
        <f ca="1">IFERROR(INDEX(MAESTRO!I:I,_xludf.AGGREGATE(15,6,ROW(MAESTRO!$B$3:$B$1000)/((MAESTRO!$B$3:$B$1000="ACADEMICOS")*(UPPER(MAESTRO!$L$3:$L$1000)="CONFIRMADO")),ROWS($A$3:A187))),"")</f>
        <v/>
      </c>
      <c r="J187" s="10" t="str">
        <f ca="1">IFERROR(INDEX(MAESTRO!J:J,_xludf.AGGREGATE(15,6,ROW(MAESTRO!$B$3:$B$1000)/((MAESTRO!$B$3:$B$1000="ACADEMICOS")*(UPPER(MAESTRO!$L$3:$L$1000)="CONFIRMADO")),ROWS($A$3:A187))),"")</f>
        <v/>
      </c>
      <c r="K187" s="10" t="str">
        <f ca="1">IFERROR(INDEX(MAESTRO!K:K,_xludf.AGGREGATE(15,6,ROW(MAESTRO!$B$3:$B$1000)/((MAESTRO!$B$3:$B$1000="ACADEMICOS")*(UPPER(MAESTRO!$L$3:$L$1000)="CONFIRMADO")),ROWS($A$3:A187))),"")</f>
        <v/>
      </c>
      <c r="L187" s="10" t="str">
        <f ca="1">IFERROR(INDEX(MAESTRO!L:L,_xludf.AGGREGATE(15,6,ROW(MAESTRO!$B$3:$B$1000)/((MAESTRO!$B$3:$B$1000="ACADEMICOS")*(UPPER(MAESTRO!$L$3:$L$1000)="CONFIRMADO")),ROWS($A$3:A187))),"")</f>
        <v/>
      </c>
      <c r="M187" s="10" t="str">
        <f ca="1">IFERROR(INDEX(MAESTRO!M:M,_xludf.AGGREGATE(15,6,ROW(MAESTRO!$B$3:$B$1000)/((MAESTRO!$B$3:$B$1000="ACADEMICOS")*(UPPER(MAESTRO!$L$3:$L$1000)="CONFIRMADO")),ROWS($A$3:A187))),"")</f>
        <v/>
      </c>
      <c r="N187" s="10" t="str">
        <f ca="1">IFERROR(INDEX(MAESTRO!N:N,_xludf.AGGREGATE(15,6,ROW(MAESTRO!$B$3:$B$1000)/((MAESTRO!$B$3:$B$1000="ACADEMICOS")*(UPPER(MAESTRO!$L$3:$L$1000)="CONFIRMADO")),ROWS($A$3:A187))),"")</f>
        <v/>
      </c>
      <c r="O187" s="10" t="str">
        <f ca="1">IFERROR(INDEX(MAESTRO!O:O,_xludf.AGGREGATE(15,6,ROW(MAESTRO!$B$3:$B$1000)/((MAESTRO!$B$3:$B$1000="ACADEMICOS")*(UPPER(MAESTRO!$L$3:$L$1000)="CONFIRMADO")),ROWS($A$3:A187))),"")</f>
        <v/>
      </c>
      <c r="P187" s="10" t="str">
        <f ca="1">IFERROR(INDEX(MAESTRO!P:P,_xludf.AGGREGATE(15,6,ROW(MAESTRO!$B$3:$B$1000)/((MAESTRO!$B$3:$B$1000="ACADEMICOS")*(UPPER(MAESTRO!$L$3:$L$1000)="CONFIRMADO")),ROWS($A$3:A187))),"")</f>
        <v/>
      </c>
      <c r="Q187" s="10" t="str">
        <f ca="1">IFERROR(INDEX(MAESTRO!Q:Q,_xludf.AGGREGATE(15,6,ROW(MAESTRO!$B$3:$B$1000)/((MAESTRO!$B$3:$B$1000="ACADEMICOS")*(UPPER(MAESTRO!$L$3:$L$1000)="CONFIRMADO")),ROWS($A$3:A187))),"")</f>
        <v/>
      </c>
      <c r="R187" s="10" t="str">
        <f ca="1">IFERROR(INDEX(MAESTRO!R:R,_xludf.AGGREGATE(15,6,ROW(MAESTRO!$B$3:$B$1000)/((MAESTRO!$B$3:$B$1000="ACADEMICOS")*(UPPER(MAESTRO!$L$3:$L$1000)="CONFIRMADO")),ROWS($A$3:A187))),"")</f>
        <v/>
      </c>
      <c r="S187" s="10" t="str">
        <f ca="1">IFERROR(INDEX(MAESTRO!S:S,_xludf.AGGREGATE(15,6,ROW(MAESTRO!$B$3:$B$1000)/((MAESTRO!$B$3:$B$1000="ACADEMICOS")*(UPPER(MAESTRO!$L$3:$L$1000)="CONFIRMADO")),ROWS($A$3:A187))),"")</f>
        <v/>
      </c>
      <c r="T187" s="10" t="str">
        <f ca="1">IFERROR(INDEX(MAESTRO!T:T,_xludf.AGGREGATE(15,6,ROW(MAESTRO!$B$3:$B$1000)/((MAESTRO!$B$3:$B$1000="ACADEMICOS")*(UPPER(MAESTRO!$L$3:$L$1000)="CONFIRMADO")),ROWS($A$3:A187))),"")</f>
        <v/>
      </c>
      <c r="U187" s="10" t="str">
        <f ca="1">IFERROR(INDEX(MAESTRO!U:U,_xludf.AGGREGATE(15,6,ROW(MAESTRO!$B$3:$B$1000)/((MAESTRO!$B$3:$B$1000="ACADEMICOS")*(UPPER(MAESTRO!$L$3:$L$1000)="CONFIRMADO")),ROWS($A$3:A187))),"")</f>
        <v/>
      </c>
      <c r="V187" s="10" t="str">
        <f ca="1">IFERROR(INDEX(MAESTRO!V:V,_xludf.AGGREGATE(15,6,ROW(MAESTRO!$B$3:$B$1000)/((MAESTRO!$B$3:$B$1000="ACADEMICOS")*(UPPER(MAESTRO!$L$3:$L$1000)="CONFIRMADO")),ROWS($A$3:A187))),"")</f>
        <v/>
      </c>
      <c r="W187" s="10" t="str">
        <f ca="1">IFERROR(INDEX(MAESTRO!W:W,_xludf.AGGREGATE(15,6,ROW(MAESTRO!$B$3:$B$1000)/((MAESTRO!$B$3:$B$1000="ACADEMICOS")*(UPPER(MAESTRO!$L$3:$L$1000)="CONFIRMADO")),ROWS($A$3:A187))),"")</f>
        <v/>
      </c>
      <c r="X187" s="10" t="str">
        <f ca="1">IFERROR(INDEX(MAESTRO!X:X,_xludf.AGGREGATE(15,6,ROW(MAESTRO!$B$3:$B$1000)/((MAESTRO!$B$3:$B$1000="ACADEMICOS")*(UPPER(MAESTRO!$L$3:$L$1000)="CONFIRMADO")),ROWS($A$3:A187))),"")</f>
        <v/>
      </c>
    </row>
    <row r="188" spans="1:24" ht="22.05" customHeight="1">
      <c r="A188" s="21" t="str">
        <f ca="1">IFERROR(INDEX(MAESTRO!A:A,_xludf.AGGREGATE(15,6,ROW(MAESTRO!$B$3:$B$1000)/((MAESTRO!$B$3:$B$1000="ACADEMICOS")*(UPPER(MAESTRO!$L$3:$L$1000)="CONFIRMADO")),ROWS($A$3:A188))),"")</f>
        <v/>
      </c>
      <c r="B188" s="21" t="str">
        <f ca="1">IFERROR(INDEX(MAESTRO!B:B,_xludf.AGGREGATE(15,6,ROW(MAESTRO!$B$3:$B$1000)/((MAESTRO!$B$3:$B$1000="ACADEMICOS")*(UPPER(MAESTRO!$L$3:$L$1000)="CONFIRMADO")),ROWS($A$3:A188))),"")</f>
        <v/>
      </c>
      <c r="C188" s="21" t="str">
        <f ca="1">IFERROR(INDEX(MAESTRO!C:C,_xludf.AGGREGATE(15,6,ROW(MAESTRO!$B$3:$B$1000)/((MAESTRO!$B$3:$B$1000="ACADEMICOS")*(UPPER(MAESTRO!$L$3:$L$1000)="CONFIRMADO")),ROWS($A$3:A188))),"")</f>
        <v/>
      </c>
      <c r="D188" s="21" t="str">
        <f ca="1">IFERROR(INDEX(MAESTRO!D:D,_xludf.AGGREGATE(15,6,ROW(MAESTRO!$B$3:$B$1000)/((MAESTRO!$B$3:$B$1000="ACADEMICOS")*(UPPER(MAESTRO!$L$3:$L$1000)="CONFIRMADO")),ROWS($A$3:A188))),"")</f>
        <v/>
      </c>
      <c r="E188" s="21" t="str">
        <f ca="1">IFERROR(INDEX(MAESTRO!E:E,_xludf.AGGREGATE(15,6,ROW(MAESTRO!$B$3:$B$1000)/((MAESTRO!$B$3:$B$1000="ACADEMICOS")*(UPPER(MAESTRO!$L$3:$L$1000)="CONFIRMADO")),ROWS($A$3:A188))),"")</f>
        <v/>
      </c>
      <c r="F188" s="21" t="str">
        <f ca="1">IFERROR(INDEX(MAESTRO!F:F,_xludf.AGGREGATE(15,6,ROW(MAESTRO!$B$3:$B$1000)/((MAESTRO!$B$3:$B$1000="ACADEMICOS")*(UPPER(MAESTRO!$L$3:$L$1000)="CONFIRMADO")),ROWS($A$3:A188))),"")</f>
        <v/>
      </c>
      <c r="G188" s="21" t="str">
        <f ca="1">IFERROR(INDEX(MAESTRO!G:G,_xludf.AGGREGATE(15,6,ROW(MAESTRO!$B$3:$B$1000)/((MAESTRO!$B$3:$B$1000="ACADEMICOS")*(UPPER(MAESTRO!$L$3:$L$1000)="CONFIRMADO")),ROWS($A$3:A188))),"")</f>
        <v/>
      </c>
      <c r="H188" s="21" t="str">
        <f ca="1">IFERROR(INDEX(MAESTRO!H:H,_xludf.AGGREGATE(15,6,ROW(MAESTRO!$B$3:$B$1000)/((MAESTRO!$B$3:$B$1000="ACADEMICOS")*(UPPER(MAESTRO!$L$3:$L$1000)="CONFIRMADO")),ROWS($A$3:A188))),"")</f>
        <v/>
      </c>
      <c r="I188" s="21" t="str">
        <f ca="1">IFERROR(INDEX(MAESTRO!I:I,_xludf.AGGREGATE(15,6,ROW(MAESTRO!$B$3:$B$1000)/((MAESTRO!$B$3:$B$1000="ACADEMICOS")*(UPPER(MAESTRO!$L$3:$L$1000)="CONFIRMADO")),ROWS($A$3:A188))),"")</f>
        <v/>
      </c>
      <c r="J188" s="21" t="str">
        <f ca="1">IFERROR(INDEX(MAESTRO!J:J,_xludf.AGGREGATE(15,6,ROW(MAESTRO!$B$3:$B$1000)/((MAESTRO!$B$3:$B$1000="ACADEMICOS")*(UPPER(MAESTRO!$L$3:$L$1000)="CONFIRMADO")),ROWS($A$3:A188))),"")</f>
        <v/>
      </c>
      <c r="K188" s="21" t="str">
        <f ca="1">IFERROR(INDEX(MAESTRO!K:K,_xludf.AGGREGATE(15,6,ROW(MAESTRO!$B$3:$B$1000)/((MAESTRO!$B$3:$B$1000="ACADEMICOS")*(UPPER(MAESTRO!$L$3:$L$1000)="CONFIRMADO")),ROWS($A$3:A188))),"")</f>
        <v/>
      </c>
      <c r="L188" s="21" t="str">
        <f ca="1">IFERROR(INDEX(MAESTRO!L:L,_xludf.AGGREGATE(15,6,ROW(MAESTRO!$B$3:$B$1000)/((MAESTRO!$B$3:$B$1000="ACADEMICOS")*(UPPER(MAESTRO!$L$3:$L$1000)="CONFIRMADO")),ROWS($A$3:A188))),"")</f>
        <v/>
      </c>
      <c r="M188" s="21" t="str">
        <f ca="1">IFERROR(INDEX(MAESTRO!M:M,_xludf.AGGREGATE(15,6,ROW(MAESTRO!$B$3:$B$1000)/((MAESTRO!$B$3:$B$1000="ACADEMICOS")*(UPPER(MAESTRO!$L$3:$L$1000)="CONFIRMADO")),ROWS($A$3:A188))),"")</f>
        <v/>
      </c>
      <c r="N188" s="21" t="str">
        <f ca="1">IFERROR(INDEX(MAESTRO!N:N,_xludf.AGGREGATE(15,6,ROW(MAESTRO!$B$3:$B$1000)/((MAESTRO!$B$3:$B$1000="ACADEMICOS")*(UPPER(MAESTRO!$L$3:$L$1000)="CONFIRMADO")),ROWS($A$3:A188))),"")</f>
        <v/>
      </c>
      <c r="O188" s="21" t="str">
        <f ca="1">IFERROR(INDEX(MAESTRO!O:O,_xludf.AGGREGATE(15,6,ROW(MAESTRO!$B$3:$B$1000)/((MAESTRO!$B$3:$B$1000="ACADEMICOS")*(UPPER(MAESTRO!$L$3:$L$1000)="CONFIRMADO")),ROWS($A$3:A188))),"")</f>
        <v/>
      </c>
      <c r="P188" s="21" t="str">
        <f ca="1">IFERROR(INDEX(MAESTRO!P:P,_xludf.AGGREGATE(15,6,ROW(MAESTRO!$B$3:$B$1000)/((MAESTRO!$B$3:$B$1000="ACADEMICOS")*(UPPER(MAESTRO!$L$3:$L$1000)="CONFIRMADO")),ROWS($A$3:A188))),"")</f>
        <v/>
      </c>
      <c r="Q188" s="21" t="str">
        <f ca="1">IFERROR(INDEX(MAESTRO!Q:Q,_xludf.AGGREGATE(15,6,ROW(MAESTRO!$B$3:$B$1000)/((MAESTRO!$B$3:$B$1000="ACADEMICOS")*(UPPER(MAESTRO!$L$3:$L$1000)="CONFIRMADO")),ROWS($A$3:A188))),"")</f>
        <v/>
      </c>
      <c r="R188" s="21" t="str">
        <f ca="1">IFERROR(INDEX(MAESTRO!R:R,_xludf.AGGREGATE(15,6,ROW(MAESTRO!$B$3:$B$1000)/((MAESTRO!$B$3:$B$1000="ACADEMICOS")*(UPPER(MAESTRO!$L$3:$L$1000)="CONFIRMADO")),ROWS($A$3:A188))),"")</f>
        <v/>
      </c>
      <c r="S188" s="21" t="str">
        <f ca="1">IFERROR(INDEX(MAESTRO!S:S,_xludf.AGGREGATE(15,6,ROW(MAESTRO!$B$3:$B$1000)/((MAESTRO!$B$3:$B$1000="ACADEMICOS")*(UPPER(MAESTRO!$L$3:$L$1000)="CONFIRMADO")),ROWS($A$3:A188))),"")</f>
        <v/>
      </c>
      <c r="T188" s="21" t="str">
        <f ca="1">IFERROR(INDEX(MAESTRO!T:T,_xludf.AGGREGATE(15,6,ROW(MAESTRO!$B$3:$B$1000)/((MAESTRO!$B$3:$B$1000="ACADEMICOS")*(UPPER(MAESTRO!$L$3:$L$1000)="CONFIRMADO")),ROWS($A$3:A188))),"")</f>
        <v/>
      </c>
      <c r="U188" s="21" t="str">
        <f ca="1">IFERROR(INDEX(MAESTRO!U:U,_xludf.AGGREGATE(15,6,ROW(MAESTRO!$B$3:$B$1000)/((MAESTRO!$B$3:$B$1000="ACADEMICOS")*(UPPER(MAESTRO!$L$3:$L$1000)="CONFIRMADO")),ROWS($A$3:A188))),"")</f>
        <v/>
      </c>
      <c r="V188" s="21" t="str">
        <f ca="1">IFERROR(INDEX(MAESTRO!V:V,_xludf.AGGREGATE(15,6,ROW(MAESTRO!$B$3:$B$1000)/((MAESTRO!$B$3:$B$1000="ACADEMICOS")*(UPPER(MAESTRO!$L$3:$L$1000)="CONFIRMADO")),ROWS($A$3:A188))),"")</f>
        <v/>
      </c>
      <c r="W188" s="21" t="str">
        <f ca="1">IFERROR(INDEX(MAESTRO!W:W,_xludf.AGGREGATE(15,6,ROW(MAESTRO!$B$3:$B$1000)/((MAESTRO!$B$3:$B$1000="ACADEMICOS")*(UPPER(MAESTRO!$L$3:$L$1000)="CONFIRMADO")),ROWS($A$3:A188))),"")</f>
        <v/>
      </c>
      <c r="X188" s="21" t="str">
        <f ca="1">IFERROR(INDEX(MAESTRO!X:X,_xludf.AGGREGATE(15,6,ROW(MAESTRO!$B$3:$B$1000)/((MAESTRO!$B$3:$B$1000="ACADEMICOS")*(UPPER(MAESTRO!$L$3:$L$1000)="CONFIRMADO")),ROWS($A$3:A188))),"")</f>
        <v/>
      </c>
    </row>
    <row r="189" spans="1:24" ht="22.05" customHeight="1">
      <c r="A189" s="10" t="str">
        <f ca="1">IFERROR(INDEX(MAESTRO!A:A,_xludf.AGGREGATE(15,6,ROW(MAESTRO!$B$3:$B$1000)/((MAESTRO!$B$3:$B$1000="ACADEMICOS")*(UPPER(MAESTRO!$L$3:$L$1000)="CONFIRMADO")),ROWS($A$3:A189))),"")</f>
        <v/>
      </c>
      <c r="B189" s="10" t="str">
        <f ca="1">IFERROR(INDEX(MAESTRO!B:B,_xludf.AGGREGATE(15,6,ROW(MAESTRO!$B$3:$B$1000)/((MAESTRO!$B$3:$B$1000="ACADEMICOS")*(UPPER(MAESTRO!$L$3:$L$1000)="CONFIRMADO")),ROWS($A$3:A189))),"")</f>
        <v/>
      </c>
      <c r="C189" s="10" t="str">
        <f ca="1">IFERROR(INDEX(MAESTRO!C:C,_xludf.AGGREGATE(15,6,ROW(MAESTRO!$B$3:$B$1000)/((MAESTRO!$B$3:$B$1000="ACADEMICOS")*(UPPER(MAESTRO!$L$3:$L$1000)="CONFIRMADO")),ROWS($A$3:A189))),"")</f>
        <v/>
      </c>
      <c r="D189" s="10" t="str">
        <f ca="1">IFERROR(INDEX(MAESTRO!D:D,_xludf.AGGREGATE(15,6,ROW(MAESTRO!$B$3:$B$1000)/((MAESTRO!$B$3:$B$1000="ACADEMICOS")*(UPPER(MAESTRO!$L$3:$L$1000)="CONFIRMADO")),ROWS($A$3:A189))),"")</f>
        <v/>
      </c>
      <c r="E189" s="10" t="str">
        <f ca="1">IFERROR(INDEX(MAESTRO!E:E,_xludf.AGGREGATE(15,6,ROW(MAESTRO!$B$3:$B$1000)/((MAESTRO!$B$3:$B$1000="ACADEMICOS")*(UPPER(MAESTRO!$L$3:$L$1000)="CONFIRMADO")),ROWS($A$3:A189))),"")</f>
        <v/>
      </c>
      <c r="F189" s="10" t="str">
        <f ca="1">IFERROR(INDEX(MAESTRO!F:F,_xludf.AGGREGATE(15,6,ROW(MAESTRO!$B$3:$B$1000)/((MAESTRO!$B$3:$B$1000="ACADEMICOS")*(UPPER(MAESTRO!$L$3:$L$1000)="CONFIRMADO")),ROWS($A$3:A189))),"")</f>
        <v/>
      </c>
      <c r="G189" s="10" t="str">
        <f ca="1">IFERROR(INDEX(MAESTRO!G:G,_xludf.AGGREGATE(15,6,ROW(MAESTRO!$B$3:$B$1000)/((MAESTRO!$B$3:$B$1000="ACADEMICOS")*(UPPER(MAESTRO!$L$3:$L$1000)="CONFIRMADO")),ROWS($A$3:A189))),"")</f>
        <v/>
      </c>
      <c r="H189" s="10" t="str">
        <f ca="1">IFERROR(INDEX(MAESTRO!H:H,_xludf.AGGREGATE(15,6,ROW(MAESTRO!$B$3:$B$1000)/((MAESTRO!$B$3:$B$1000="ACADEMICOS")*(UPPER(MAESTRO!$L$3:$L$1000)="CONFIRMADO")),ROWS($A$3:A189))),"")</f>
        <v/>
      </c>
      <c r="I189" s="10" t="str">
        <f ca="1">IFERROR(INDEX(MAESTRO!I:I,_xludf.AGGREGATE(15,6,ROW(MAESTRO!$B$3:$B$1000)/((MAESTRO!$B$3:$B$1000="ACADEMICOS")*(UPPER(MAESTRO!$L$3:$L$1000)="CONFIRMADO")),ROWS($A$3:A189))),"")</f>
        <v/>
      </c>
      <c r="J189" s="10" t="str">
        <f ca="1">IFERROR(INDEX(MAESTRO!J:J,_xludf.AGGREGATE(15,6,ROW(MAESTRO!$B$3:$B$1000)/((MAESTRO!$B$3:$B$1000="ACADEMICOS")*(UPPER(MAESTRO!$L$3:$L$1000)="CONFIRMADO")),ROWS($A$3:A189))),"")</f>
        <v/>
      </c>
      <c r="K189" s="10" t="str">
        <f ca="1">IFERROR(INDEX(MAESTRO!K:K,_xludf.AGGREGATE(15,6,ROW(MAESTRO!$B$3:$B$1000)/((MAESTRO!$B$3:$B$1000="ACADEMICOS")*(UPPER(MAESTRO!$L$3:$L$1000)="CONFIRMADO")),ROWS($A$3:A189))),"")</f>
        <v/>
      </c>
      <c r="L189" s="10" t="str">
        <f ca="1">IFERROR(INDEX(MAESTRO!L:L,_xludf.AGGREGATE(15,6,ROW(MAESTRO!$B$3:$B$1000)/((MAESTRO!$B$3:$B$1000="ACADEMICOS")*(UPPER(MAESTRO!$L$3:$L$1000)="CONFIRMADO")),ROWS($A$3:A189))),"")</f>
        <v/>
      </c>
      <c r="M189" s="10" t="str">
        <f ca="1">IFERROR(INDEX(MAESTRO!M:M,_xludf.AGGREGATE(15,6,ROW(MAESTRO!$B$3:$B$1000)/((MAESTRO!$B$3:$B$1000="ACADEMICOS")*(UPPER(MAESTRO!$L$3:$L$1000)="CONFIRMADO")),ROWS($A$3:A189))),"")</f>
        <v/>
      </c>
      <c r="N189" s="10" t="str">
        <f ca="1">IFERROR(INDEX(MAESTRO!N:N,_xludf.AGGREGATE(15,6,ROW(MAESTRO!$B$3:$B$1000)/((MAESTRO!$B$3:$B$1000="ACADEMICOS")*(UPPER(MAESTRO!$L$3:$L$1000)="CONFIRMADO")),ROWS($A$3:A189))),"")</f>
        <v/>
      </c>
      <c r="O189" s="10" t="str">
        <f ca="1">IFERROR(INDEX(MAESTRO!O:O,_xludf.AGGREGATE(15,6,ROW(MAESTRO!$B$3:$B$1000)/((MAESTRO!$B$3:$B$1000="ACADEMICOS")*(UPPER(MAESTRO!$L$3:$L$1000)="CONFIRMADO")),ROWS($A$3:A189))),"")</f>
        <v/>
      </c>
      <c r="P189" s="10" t="str">
        <f ca="1">IFERROR(INDEX(MAESTRO!P:P,_xludf.AGGREGATE(15,6,ROW(MAESTRO!$B$3:$B$1000)/((MAESTRO!$B$3:$B$1000="ACADEMICOS")*(UPPER(MAESTRO!$L$3:$L$1000)="CONFIRMADO")),ROWS($A$3:A189))),"")</f>
        <v/>
      </c>
      <c r="Q189" s="10" t="str">
        <f ca="1">IFERROR(INDEX(MAESTRO!Q:Q,_xludf.AGGREGATE(15,6,ROW(MAESTRO!$B$3:$B$1000)/((MAESTRO!$B$3:$B$1000="ACADEMICOS")*(UPPER(MAESTRO!$L$3:$L$1000)="CONFIRMADO")),ROWS($A$3:A189))),"")</f>
        <v/>
      </c>
      <c r="R189" s="10" t="str">
        <f ca="1">IFERROR(INDEX(MAESTRO!R:R,_xludf.AGGREGATE(15,6,ROW(MAESTRO!$B$3:$B$1000)/((MAESTRO!$B$3:$B$1000="ACADEMICOS")*(UPPER(MAESTRO!$L$3:$L$1000)="CONFIRMADO")),ROWS($A$3:A189))),"")</f>
        <v/>
      </c>
      <c r="S189" s="10" t="str">
        <f ca="1">IFERROR(INDEX(MAESTRO!S:S,_xludf.AGGREGATE(15,6,ROW(MAESTRO!$B$3:$B$1000)/((MAESTRO!$B$3:$B$1000="ACADEMICOS")*(UPPER(MAESTRO!$L$3:$L$1000)="CONFIRMADO")),ROWS($A$3:A189))),"")</f>
        <v/>
      </c>
      <c r="T189" s="10" t="str">
        <f ca="1">IFERROR(INDEX(MAESTRO!T:T,_xludf.AGGREGATE(15,6,ROW(MAESTRO!$B$3:$B$1000)/((MAESTRO!$B$3:$B$1000="ACADEMICOS")*(UPPER(MAESTRO!$L$3:$L$1000)="CONFIRMADO")),ROWS($A$3:A189))),"")</f>
        <v/>
      </c>
      <c r="U189" s="10" t="str">
        <f ca="1">IFERROR(INDEX(MAESTRO!U:U,_xludf.AGGREGATE(15,6,ROW(MAESTRO!$B$3:$B$1000)/((MAESTRO!$B$3:$B$1000="ACADEMICOS")*(UPPER(MAESTRO!$L$3:$L$1000)="CONFIRMADO")),ROWS($A$3:A189))),"")</f>
        <v/>
      </c>
      <c r="V189" s="10" t="str">
        <f ca="1">IFERROR(INDEX(MAESTRO!V:V,_xludf.AGGREGATE(15,6,ROW(MAESTRO!$B$3:$B$1000)/((MAESTRO!$B$3:$B$1000="ACADEMICOS")*(UPPER(MAESTRO!$L$3:$L$1000)="CONFIRMADO")),ROWS($A$3:A189))),"")</f>
        <v/>
      </c>
      <c r="W189" s="10" t="str">
        <f ca="1">IFERROR(INDEX(MAESTRO!W:W,_xludf.AGGREGATE(15,6,ROW(MAESTRO!$B$3:$B$1000)/((MAESTRO!$B$3:$B$1000="ACADEMICOS")*(UPPER(MAESTRO!$L$3:$L$1000)="CONFIRMADO")),ROWS($A$3:A189))),"")</f>
        <v/>
      </c>
      <c r="X189" s="10" t="str">
        <f ca="1">IFERROR(INDEX(MAESTRO!X:X,_xludf.AGGREGATE(15,6,ROW(MAESTRO!$B$3:$B$1000)/((MAESTRO!$B$3:$B$1000="ACADEMICOS")*(UPPER(MAESTRO!$L$3:$L$1000)="CONFIRMADO")),ROWS($A$3:A189))),"")</f>
        <v/>
      </c>
    </row>
    <row r="190" spans="1:24" ht="22.05" customHeight="1">
      <c r="A190" s="21" t="str">
        <f ca="1">IFERROR(INDEX(MAESTRO!A:A,_xludf.AGGREGATE(15,6,ROW(MAESTRO!$B$3:$B$1000)/((MAESTRO!$B$3:$B$1000="ACADEMICOS")*(UPPER(MAESTRO!$L$3:$L$1000)="CONFIRMADO")),ROWS($A$3:A190))),"")</f>
        <v/>
      </c>
      <c r="B190" s="21" t="str">
        <f ca="1">IFERROR(INDEX(MAESTRO!B:B,_xludf.AGGREGATE(15,6,ROW(MAESTRO!$B$3:$B$1000)/((MAESTRO!$B$3:$B$1000="ACADEMICOS")*(UPPER(MAESTRO!$L$3:$L$1000)="CONFIRMADO")),ROWS($A$3:A190))),"")</f>
        <v/>
      </c>
      <c r="C190" s="21" t="str">
        <f ca="1">IFERROR(INDEX(MAESTRO!C:C,_xludf.AGGREGATE(15,6,ROW(MAESTRO!$B$3:$B$1000)/((MAESTRO!$B$3:$B$1000="ACADEMICOS")*(UPPER(MAESTRO!$L$3:$L$1000)="CONFIRMADO")),ROWS($A$3:A190))),"")</f>
        <v/>
      </c>
      <c r="D190" s="21" t="str">
        <f ca="1">IFERROR(INDEX(MAESTRO!D:D,_xludf.AGGREGATE(15,6,ROW(MAESTRO!$B$3:$B$1000)/((MAESTRO!$B$3:$B$1000="ACADEMICOS")*(UPPER(MAESTRO!$L$3:$L$1000)="CONFIRMADO")),ROWS($A$3:A190))),"")</f>
        <v/>
      </c>
      <c r="E190" s="21" t="str">
        <f ca="1">IFERROR(INDEX(MAESTRO!E:E,_xludf.AGGREGATE(15,6,ROW(MAESTRO!$B$3:$B$1000)/((MAESTRO!$B$3:$B$1000="ACADEMICOS")*(UPPER(MAESTRO!$L$3:$L$1000)="CONFIRMADO")),ROWS($A$3:A190))),"")</f>
        <v/>
      </c>
      <c r="F190" s="21" t="str">
        <f ca="1">IFERROR(INDEX(MAESTRO!F:F,_xludf.AGGREGATE(15,6,ROW(MAESTRO!$B$3:$B$1000)/((MAESTRO!$B$3:$B$1000="ACADEMICOS")*(UPPER(MAESTRO!$L$3:$L$1000)="CONFIRMADO")),ROWS($A$3:A190))),"")</f>
        <v/>
      </c>
      <c r="G190" s="21" t="str">
        <f ca="1">IFERROR(INDEX(MAESTRO!G:G,_xludf.AGGREGATE(15,6,ROW(MAESTRO!$B$3:$B$1000)/((MAESTRO!$B$3:$B$1000="ACADEMICOS")*(UPPER(MAESTRO!$L$3:$L$1000)="CONFIRMADO")),ROWS($A$3:A190))),"")</f>
        <v/>
      </c>
      <c r="H190" s="21" t="str">
        <f ca="1">IFERROR(INDEX(MAESTRO!H:H,_xludf.AGGREGATE(15,6,ROW(MAESTRO!$B$3:$B$1000)/((MAESTRO!$B$3:$B$1000="ACADEMICOS")*(UPPER(MAESTRO!$L$3:$L$1000)="CONFIRMADO")),ROWS($A$3:A190))),"")</f>
        <v/>
      </c>
      <c r="I190" s="21" t="str">
        <f ca="1">IFERROR(INDEX(MAESTRO!I:I,_xludf.AGGREGATE(15,6,ROW(MAESTRO!$B$3:$B$1000)/((MAESTRO!$B$3:$B$1000="ACADEMICOS")*(UPPER(MAESTRO!$L$3:$L$1000)="CONFIRMADO")),ROWS($A$3:A190))),"")</f>
        <v/>
      </c>
      <c r="J190" s="21" t="str">
        <f ca="1">IFERROR(INDEX(MAESTRO!J:J,_xludf.AGGREGATE(15,6,ROW(MAESTRO!$B$3:$B$1000)/((MAESTRO!$B$3:$B$1000="ACADEMICOS")*(UPPER(MAESTRO!$L$3:$L$1000)="CONFIRMADO")),ROWS($A$3:A190))),"")</f>
        <v/>
      </c>
      <c r="K190" s="21" t="str">
        <f ca="1">IFERROR(INDEX(MAESTRO!K:K,_xludf.AGGREGATE(15,6,ROW(MAESTRO!$B$3:$B$1000)/((MAESTRO!$B$3:$B$1000="ACADEMICOS")*(UPPER(MAESTRO!$L$3:$L$1000)="CONFIRMADO")),ROWS($A$3:A190))),"")</f>
        <v/>
      </c>
      <c r="L190" s="21" t="str">
        <f ca="1">IFERROR(INDEX(MAESTRO!L:L,_xludf.AGGREGATE(15,6,ROW(MAESTRO!$B$3:$B$1000)/((MAESTRO!$B$3:$B$1000="ACADEMICOS")*(UPPER(MAESTRO!$L$3:$L$1000)="CONFIRMADO")),ROWS($A$3:A190))),"")</f>
        <v/>
      </c>
      <c r="M190" s="21" t="str">
        <f ca="1">IFERROR(INDEX(MAESTRO!M:M,_xludf.AGGREGATE(15,6,ROW(MAESTRO!$B$3:$B$1000)/((MAESTRO!$B$3:$B$1000="ACADEMICOS")*(UPPER(MAESTRO!$L$3:$L$1000)="CONFIRMADO")),ROWS($A$3:A190))),"")</f>
        <v/>
      </c>
      <c r="N190" s="21" t="str">
        <f ca="1">IFERROR(INDEX(MAESTRO!N:N,_xludf.AGGREGATE(15,6,ROW(MAESTRO!$B$3:$B$1000)/((MAESTRO!$B$3:$B$1000="ACADEMICOS")*(UPPER(MAESTRO!$L$3:$L$1000)="CONFIRMADO")),ROWS($A$3:A190))),"")</f>
        <v/>
      </c>
      <c r="O190" s="21" t="str">
        <f ca="1">IFERROR(INDEX(MAESTRO!O:O,_xludf.AGGREGATE(15,6,ROW(MAESTRO!$B$3:$B$1000)/((MAESTRO!$B$3:$B$1000="ACADEMICOS")*(UPPER(MAESTRO!$L$3:$L$1000)="CONFIRMADO")),ROWS($A$3:A190))),"")</f>
        <v/>
      </c>
      <c r="P190" s="21" t="str">
        <f ca="1">IFERROR(INDEX(MAESTRO!P:P,_xludf.AGGREGATE(15,6,ROW(MAESTRO!$B$3:$B$1000)/((MAESTRO!$B$3:$B$1000="ACADEMICOS")*(UPPER(MAESTRO!$L$3:$L$1000)="CONFIRMADO")),ROWS($A$3:A190))),"")</f>
        <v/>
      </c>
      <c r="Q190" s="21" t="str">
        <f ca="1">IFERROR(INDEX(MAESTRO!Q:Q,_xludf.AGGREGATE(15,6,ROW(MAESTRO!$B$3:$B$1000)/((MAESTRO!$B$3:$B$1000="ACADEMICOS")*(UPPER(MAESTRO!$L$3:$L$1000)="CONFIRMADO")),ROWS($A$3:A190))),"")</f>
        <v/>
      </c>
      <c r="R190" s="21" t="str">
        <f ca="1">IFERROR(INDEX(MAESTRO!R:R,_xludf.AGGREGATE(15,6,ROW(MAESTRO!$B$3:$B$1000)/((MAESTRO!$B$3:$B$1000="ACADEMICOS")*(UPPER(MAESTRO!$L$3:$L$1000)="CONFIRMADO")),ROWS($A$3:A190))),"")</f>
        <v/>
      </c>
      <c r="S190" s="21" t="str">
        <f ca="1">IFERROR(INDEX(MAESTRO!S:S,_xludf.AGGREGATE(15,6,ROW(MAESTRO!$B$3:$B$1000)/((MAESTRO!$B$3:$B$1000="ACADEMICOS")*(UPPER(MAESTRO!$L$3:$L$1000)="CONFIRMADO")),ROWS($A$3:A190))),"")</f>
        <v/>
      </c>
      <c r="T190" s="21" t="str">
        <f ca="1">IFERROR(INDEX(MAESTRO!T:T,_xludf.AGGREGATE(15,6,ROW(MAESTRO!$B$3:$B$1000)/((MAESTRO!$B$3:$B$1000="ACADEMICOS")*(UPPER(MAESTRO!$L$3:$L$1000)="CONFIRMADO")),ROWS($A$3:A190))),"")</f>
        <v/>
      </c>
      <c r="U190" s="21" t="str">
        <f ca="1">IFERROR(INDEX(MAESTRO!U:U,_xludf.AGGREGATE(15,6,ROW(MAESTRO!$B$3:$B$1000)/((MAESTRO!$B$3:$B$1000="ACADEMICOS")*(UPPER(MAESTRO!$L$3:$L$1000)="CONFIRMADO")),ROWS($A$3:A190))),"")</f>
        <v/>
      </c>
      <c r="V190" s="21" t="str">
        <f ca="1">IFERROR(INDEX(MAESTRO!V:V,_xludf.AGGREGATE(15,6,ROW(MAESTRO!$B$3:$B$1000)/((MAESTRO!$B$3:$B$1000="ACADEMICOS")*(UPPER(MAESTRO!$L$3:$L$1000)="CONFIRMADO")),ROWS($A$3:A190))),"")</f>
        <v/>
      </c>
      <c r="W190" s="21" t="str">
        <f ca="1">IFERROR(INDEX(MAESTRO!W:W,_xludf.AGGREGATE(15,6,ROW(MAESTRO!$B$3:$B$1000)/((MAESTRO!$B$3:$B$1000="ACADEMICOS")*(UPPER(MAESTRO!$L$3:$L$1000)="CONFIRMADO")),ROWS($A$3:A190))),"")</f>
        <v/>
      </c>
      <c r="X190" s="21" t="str">
        <f ca="1">IFERROR(INDEX(MAESTRO!X:X,_xludf.AGGREGATE(15,6,ROW(MAESTRO!$B$3:$B$1000)/((MAESTRO!$B$3:$B$1000="ACADEMICOS")*(UPPER(MAESTRO!$L$3:$L$1000)="CONFIRMADO")),ROWS($A$3:A190))),"")</f>
        <v/>
      </c>
    </row>
    <row r="191" spans="1:24" ht="22.05" customHeight="1">
      <c r="A191" s="10" t="str">
        <f ca="1">IFERROR(INDEX(MAESTRO!A:A,_xludf.AGGREGATE(15,6,ROW(MAESTRO!$B$3:$B$1000)/((MAESTRO!$B$3:$B$1000="ACADEMICOS")*(UPPER(MAESTRO!$L$3:$L$1000)="CONFIRMADO")),ROWS($A$3:A191))),"")</f>
        <v/>
      </c>
      <c r="B191" s="10" t="str">
        <f ca="1">IFERROR(INDEX(MAESTRO!B:B,_xludf.AGGREGATE(15,6,ROW(MAESTRO!$B$3:$B$1000)/((MAESTRO!$B$3:$B$1000="ACADEMICOS")*(UPPER(MAESTRO!$L$3:$L$1000)="CONFIRMADO")),ROWS($A$3:A191))),"")</f>
        <v/>
      </c>
      <c r="C191" s="10" t="str">
        <f ca="1">IFERROR(INDEX(MAESTRO!C:C,_xludf.AGGREGATE(15,6,ROW(MAESTRO!$B$3:$B$1000)/((MAESTRO!$B$3:$B$1000="ACADEMICOS")*(UPPER(MAESTRO!$L$3:$L$1000)="CONFIRMADO")),ROWS($A$3:A191))),"")</f>
        <v/>
      </c>
      <c r="D191" s="10" t="str">
        <f ca="1">IFERROR(INDEX(MAESTRO!D:D,_xludf.AGGREGATE(15,6,ROW(MAESTRO!$B$3:$B$1000)/((MAESTRO!$B$3:$B$1000="ACADEMICOS")*(UPPER(MAESTRO!$L$3:$L$1000)="CONFIRMADO")),ROWS($A$3:A191))),"")</f>
        <v/>
      </c>
      <c r="E191" s="10" t="str">
        <f ca="1">IFERROR(INDEX(MAESTRO!E:E,_xludf.AGGREGATE(15,6,ROW(MAESTRO!$B$3:$B$1000)/((MAESTRO!$B$3:$B$1000="ACADEMICOS")*(UPPER(MAESTRO!$L$3:$L$1000)="CONFIRMADO")),ROWS($A$3:A191))),"")</f>
        <v/>
      </c>
      <c r="F191" s="10" t="str">
        <f ca="1">IFERROR(INDEX(MAESTRO!F:F,_xludf.AGGREGATE(15,6,ROW(MAESTRO!$B$3:$B$1000)/((MAESTRO!$B$3:$B$1000="ACADEMICOS")*(UPPER(MAESTRO!$L$3:$L$1000)="CONFIRMADO")),ROWS($A$3:A191))),"")</f>
        <v/>
      </c>
      <c r="G191" s="10" t="str">
        <f ca="1">IFERROR(INDEX(MAESTRO!G:G,_xludf.AGGREGATE(15,6,ROW(MAESTRO!$B$3:$B$1000)/((MAESTRO!$B$3:$B$1000="ACADEMICOS")*(UPPER(MAESTRO!$L$3:$L$1000)="CONFIRMADO")),ROWS($A$3:A191))),"")</f>
        <v/>
      </c>
      <c r="H191" s="10" t="str">
        <f ca="1">IFERROR(INDEX(MAESTRO!H:H,_xludf.AGGREGATE(15,6,ROW(MAESTRO!$B$3:$B$1000)/((MAESTRO!$B$3:$B$1000="ACADEMICOS")*(UPPER(MAESTRO!$L$3:$L$1000)="CONFIRMADO")),ROWS($A$3:A191))),"")</f>
        <v/>
      </c>
      <c r="I191" s="10" t="str">
        <f ca="1">IFERROR(INDEX(MAESTRO!I:I,_xludf.AGGREGATE(15,6,ROW(MAESTRO!$B$3:$B$1000)/((MAESTRO!$B$3:$B$1000="ACADEMICOS")*(UPPER(MAESTRO!$L$3:$L$1000)="CONFIRMADO")),ROWS($A$3:A191))),"")</f>
        <v/>
      </c>
      <c r="J191" s="10" t="str">
        <f ca="1">IFERROR(INDEX(MAESTRO!J:J,_xludf.AGGREGATE(15,6,ROW(MAESTRO!$B$3:$B$1000)/((MAESTRO!$B$3:$B$1000="ACADEMICOS")*(UPPER(MAESTRO!$L$3:$L$1000)="CONFIRMADO")),ROWS($A$3:A191))),"")</f>
        <v/>
      </c>
      <c r="K191" s="10" t="str">
        <f ca="1">IFERROR(INDEX(MAESTRO!K:K,_xludf.AGGREGATE(15,6,ROW(MAESTRO!$B$3:$B$1000)/((MAESTRO!$B$3:$B$1000="ACADEMICOS")*(UPPER(MAESTRO!$L$3:$L$1000)="CONFIRMADO")),ROWS($A$3:A191))),"")</f>
        <v/>
      </c>
      <c r="L191" s="10" t="str">
        <f ca="1">IFERROR(INDEX(MAESTRO!L:L,_xludf.AGGREGATE(15,6,ROW(MAESTRO!$B$3:$B$1000)/((MAESTRO!$B$3:$B$1000="ACADEMICOS")*(UPPER(MAESTRO!$L$3:$L$1000)="CONFIRMADO")),ROWS($A$3:A191))),"")</f>
        <v/>
      </c>
      <c r="M191" s="10" t="str">
        <f ca="1">IFERROR(INDEX(MAESTRO!M:M,_xludf.AGGREGATE(15,6,ROW(MAESTRO!$B$3:$B$1000)/((MAESTRO!$B$3:$B$1000="ACADEMICOS")*(UPPER(MAESTRO!$L$3:$L$1000)="CONFIRMADO")),ROWS($A$3:A191))),"")</f>
        <v/>
      </c>
      <c r="N191" s="10" t="str">
        <f ca="1">IFERROR(INDEX(MAESTRO!N:N,_xludf.AGGREGATE(15,6,ROW(MAESTRO!$B$3:$B$1000)/((MAESTRO!$B$3:$B$1000="ACADEMICOS")*(UPPER(MAESTRO!$L$3:$L$1000)="CONFIRMADO")),ROWS($A$3:A191))),"")</f>
        <v/>
      </c>
      <c r="O191" s="10" t="str">
        <f ca="1">IFERROR(INDEX(MAESTRO!O:O,_xludf.AGGREGATE(15,6,ROW(MAESTRO!$B$3:$B$1000)/((MAESTRO!$B$3:$B$1000="ACADEMICOS")*(UPPER(MAESTRO!$L$3:$L$1000)="CONFIRMADO")),ROWS($A$3:A191))),"")</f>
        <v/>
      </c>
      <c r="P191" s="10" t="str">
        <f ca="1">IFERROR(INDEX(MAESTRO!P:P,_xludf.AGGREGATE(15,6,ROW(MAESTRO!$B$3:$B$1000)/((MAESTRO!$B$3:$B$1000="ACADEMICOS")*(UPPER(MAESTRO!$L$3:$L$1000)="CONFIRMADO")),ROWS($A$3:A191))),"")</f>
        <v/>
      </c>
      <c r="Q191" s="10" t="str">
        <f ca="1">IFERROR(INDEX(MAESTRO!Q:Q,_xludf.AGGREGATE(15,6,ROW(MAESTRO!$B$3:$B$1000)/((MAESTRO!$B$3:$B$1000="ACADEMICOS")*(UPPER(MAESTRO!$L$3:$L$1000)="CONFIRMADO")),ROWS($A$3:A191))),"")</f>
        <v/>
      </c>
      <c r="R191" s="10" t="str">
        <f ca="1">IFERROR(INDEX(MAESTRO!R:R,_xludf.AGGREGATE(15,6,ROW(MAESTRO!$B$3:$B$1000)/((MAESTRO!$B$3:$B$1000="ACADEMICOS")*(UPPER(MAESTRO!$L$3:$L$1000)="CONFIRMADO")),ROWS($A$3:A191))),"")</f>
        <v/>
      </c>
      <c r="S191" s="10" t="str">
        <f ca="1">IFERROR(INDEX(MAESTRO!S:S,_xludf.AGGREGATE(15,6,ROW(MAESTRO!$B$3:$B$1000)/((MAESTRO!$B$3:$B$1000="ACADEMICOS")*(UPPER(MAESTRO!$L$3:$L$1000)="CONFIRMADO")),ROWS($A$3:A191))),"")</f>
        <v/>
      </c>
      <c r="T191" s="10" t="str">
        <f ca="1">IFERROR(INDEX(MAESTRO!T:T,_xludf.AGGREGATE(15,6,ROW(MAESTRO!$B$3:$B$1000)/((MAESTRO!$B$3:$B$1000="ACADEMICOS")*(UPPER(MAESTRO!$L$3:$L$1000)="CONFIRMADO")),ROWS($A$3:A191))),"")</f>
        <v/>
      </c>
      <c r="U191" s="10" t="str">
        <f ca="1">IFERROR(INDEX(MAESTRO!U:U,_xludf.AGGREGATE(15,6,ROW(MAESTRO!$B$3:$B$1000)/((MAESTRO!$B$3:$B$1000="ACADEMICOS")*(UPPER(MAESTRO!$L$3:$L$1000)="CONFIRMADO")),ROWS($A$3:A191))),"")</f>
        <v/>
      </c>
      <c r="V191" s="10" t="str">
        <f ca="1">IFERROR(INDEX(MAESTRO!V:V,_xludf.AGGREGATE(15,6,ROW(MAESTRO!$B$3:$B$1000)/((MAESTRO!$B$3:$B$1000="ACADEMICOS")*(UPPER(MAESTRO!$L$3:$L$1000)="CONFIRMADO")),ROWS($A$3:A191))),"")</f>
        <v/>
      </c>
      <c r="W191" s="10" t="str">
        <f ca="1">IFERROR(INDEX(MAESTRO!W:W,_xludf.AGGREGATE(15,6,ROW(MAESTRO!$B$3:$B$1000)/((MAESTRO!$B$3:$B$1000="ACADEMICOS")*(UPPER(MAESTRO!$L$3:$L$1000)="CONFIRMADO")),ROWS($A$3:A191))),"")</f>
        <v/>
      </c>
      <c r="X191" s="10" t="str">
        <f ca="1">IFERROR(INDEX(MAESTRO!X:X,_xludf.AGGREGATE(15,6,ROW(MAESTRO!$B$3:$B$1000)/((MAESTRO!$B$3:$B$1000="ACADEMICOS")*(UPPER(MAESTRO!$L$3:$L$1000)="CONFIRMADO")),ROWS($A$3:A191))),"")</f>
        <v/>
      </c>
    </row>
    <row r="192" spans="1:24" ht="22.05" customHeight="1">
      <c r="A192" s="21" t="str">
        <f ca="1">IFERROR(INDEX(MAESTRO!A:A,_xludf.AGGREGATE(15,6,ROW(MAESTRO!$B$3:$B$1000)/((MAESTRO!$B$3:$B$1000="ACADEMICOS")*(UPPER(MAESTRO!$L$3:$L$1000)="CONFIRMADO")),ROWS($A$3:A192))),"")</f>
        <v/>
      </c>
      <c r="B192" s="21" t="str">
        <f ca="1">IFERROR(INDEX(MAESTRO!B:B,_xludf.AGGREGATE(15,6,ROW(MAESTRO!$B$3:$B$1000)/((MAESTRO!$B$3:$B$1000="ACADEMICOS")*(UPPER(MAESTRO!$L$3:$L$1000)="CONFIRMADO")),ROWS($A$3:A192))),"")</f>
        <v/>
      </c>
      <c r="C192" s="21" t="str">
        <f ca="1">IFERROR(INDEX(MAESTRO!C:C,_xludf.AGGREGATE(15,6,ROW(MAESTRO!$B$3:$B$1000)/((MAESTRO!$B$3:$B$1000="ACADEMICOS")*(UPPER(MAESTRO!$L$3:$L$1000)="CONFIRMADO")),ROWS($A$3:A192))),"")</f>
        <v/>
      </c>
      <c r="D192" s="21" t="str">
        <f ca="1">IFERROR(INDEX(MAESTRO!D:D,_xludf.AGGREGATE(15,6,ROW(MAESTRO!$B$3:$B$1000)/((MAESTRO!$B$3:$B$1000="ACADEMICOS")*(UPPER(MAESTRO!$L$3:$L$1000)="CONFIRMADO")),ROWS($A$3:A192))),"")</f>
        <v/>
      </c>
      <c r="E192" s="21" t="str">
        <f ca="1">IFERROR(INDEX(MAESTRO!E:E,_xludf.AGGREGATE(15,6,ROW(MAESTRO!$B$3:$B$1000)/((MAESTRO!$B$3:$B$1000="ACADEMICOS")*(UPPER(MAESTRO!$L$3:$L$1000)="CONFIRMADO")),ROWS($A$3:A192))),"")</f>
        <v/>
      </c>
      <c r="F192" s="21" t="str">
        <f ca="1">IFERROR(INDEX(MAESTRO!F:F,_xludf.AGGREGATE(15,6,ROW(MAESTRO!$B$3:$B$1000)/((MAESTRO!$B$3:$B$1000="ACADEMICOS")*(UPPER(MAESTRO!$L$3:$L$1000)="CONFIRMADO")),ROWS($A$3:A192))),"")</f>
        <v/>
      </c>
      <c r="G192" s="21" t="str">
        <f ca="1">IFERROR(INDEX(MAESTRO!G:G,_xludf.AGGREGATE(15,6,ROW(MAESTRO!$B$3:$B$1000)/((MAESTRO!$B$3:$B$1000="ACADEMICOS")*(UPPER(MAESTRO!$L$3:$L$1000)="CONFIRMADO")),ROWS($A$3:A192))),"")</f>
        <v/>
      </c>
      <c r="H192" s="21" t="str">
        <f ca="1">IFERROR(INDEX(MAESTRO!H:H,_xludf.AGGREGATE(15,6,ROW(MAESTRO!$B$3:$B$1000)/((MAESTRO!$B$3:$B$1000="ACADEMICOS")*(UPPER(MAESTRO!$L$3:$L$1000)="CONFIRMADO")),ROWS($A$3:A192))),"")</f>
        <v/>
      </c>
      <c r="I192" s="21" t="str">
        <f ca="1">IFERROR(INDEX(MAESTRO!I:I,_xludf.AGGREGATE(15,6,ROW(MAESTRO!$B$3:$B$1000)/((MAESTRO!$B$3:$B$1000="ACADEMICOS")*(UPPER(MAESTRO!$L$3:$L$1000)="CONFIRMADO")),ROWS($A$3:A192))),"")</f>
        <v/>
      </c>
      <c r="J192" s="21" t="str">
        <f ca="1">IFERROR(INDEX(MAESTRO!J:J,_xludf.AGGREGATE(15,6,ROW(MAESTRO!$B$3:$B$1000)/((MAESTRO!$B$3:$B$1000="ACADEMICOS")*(UPPER(MAESTRO!$L$3:$L$1000)="CONFIRMADO")),ROWS($A$3:A192))),"")</f>
        <v/>
      </c>
      <c r="K192" s="21" t="str">
        <f ca="1">IFERROR(INDEX(MAESTRO!K:K,_xludf.AGGREGATE(15,6,ROW(MAESTRO!$B$3:$B$1000)/((MAESTRO!$B$3:$B$1000="ACADEMICOS")*(UPPER(MAESTRO!$L$3:$L$1000)="CONFIRMADO")),ROWS($A$3:A192))),"")</f>
        <v/>
      </c>
      <c r="L192" s="21" t="str">
        <f ca="1">IFERROR(INDEX(MAESTRO!L:L,_xludf.AGGREGATE(15,6,ROW(MAESTRO!$B$3:$B$1000)/((MAESTRO!$B$3:$B$1000="ACADEMICOS")*(UPPER(MAESTRO!$L$3:$L$1000)="CONFIRMADO")),ROWS($A$3:A192))),"")</f>
        <v/>
      </c>
      <c r="M192" s="21" t="str">
        <f ca="1">IFERROR(INDEX(MAESTRO!M:M,_xludf.AGGREGATE(15,6,ROW(MAESTRO!$B$3:$B$1000)/((MAESTRO!$B$3:$B$1000="ACADEMICOS")*(UPPER(MAESTRO!$L$3:$L$1000)="CONFIRMADO")),ROWS($A$3:A192))),"")</f>
        <v/>
      </c>
      <c r="N192" s="21" t="str">
        <f ca="1">IFERROR(INDEX(MAESTRO!N:N,_xludf.AGGREGATE(15,6,ROW(MAESTRO!$B$3:$B$1000)/((MAESTRO!$B$3:$B$1000="ACADEMICOS")*(UPPER(MAESTRO!$L$3:$L$1000)="CONFIRMADO")),ROWS($A$3:A192))),"")</f>
        <v/>
      </c>
      <c r="O192" s="21" t="str">
        <f ca="1">IFERROR(INDEX(MAESTRO!O:O,_xludf.AGGREGATE(15,6,ROW(MAESTRO!$B$3:$B$1000)/((MAESTRO!$B$3:$B$1000="ACADEMICOS")*(UPPER(MAESTRO!$L$3:$L$1000)="CONFIRMADO")),ROWS($A$3:A192))),"")</f>
        <v/>
      </c>
      <c r="P192" s="21" t="str">
        <f ca="1">IFERROR(INDEX(MAESTRO!P:P,_xludf.AGGREGATE(15,6,ROW(MAESTRO!$B$3:$B$1000)/((MAESTRO!$B$3:$B$1000="ACADEMICOS")*(UPPER(MAESTRO!$L$3:$L$1000)="CONFIRMADO")),ROWS($A$3:A192))),"")</f>
        <v/>
      </c>
      <c r="Q192" s="21" t="str">
        <f ca="1">IFERROR(INDEX(MAESTRO!Q:Q,_xludf.AGGREGATE(15,6,ROW(MAESTRO!$B$3:$B$1000)/((MAESTRO!$B$3:$B$1000="ACADEMICOS")*(UPPER(MAESTRO!$L$3:$L$1000)="CONFIRMADO")),ROWS($A$3:A192))),"")</f>
        <v/>
      </c>
      <c r="R192" s="21" t="str">
        <f ca="1">IFERROR(INDEX(MAESTRO!R:R,_xludf.AGGREGATE(15,6,ROW(MAESTRO!$B$3:$B$1000)/((MAESTRO!$B$3:$B$1000="ACADEMICOS")*(UPPER(MAESTRO!$L$3:$L$1000)="CONFIRMADO")),ROWS($A$3:A192))),"")</f>
        <v/>
      </c>
      <c r="S192" s="21" t="str">
        <f ca="1">IFERROR(INDEX(MAESTRO!S:S,_xludf.AGGREGATE(15,6,ROW(MAESTRO!$B$3:$B$1000)/((MAESTRO!$B$3:$B$1000="ACADEMICOS")*(UPPER(MAESTRO!$L$3:$L$1000)="CONFIRMADO")),ROWS($A$3:A192))),"")</f>
        <v/>
      </c>
      <c r="T192" s="21" t="str">
        <f ca="1">IFERROR(INDEX(MAESTRO!T:T,_xludf.AGGREGATE(15,6,ROW(MAESTRO!$B$3:$B$1000)/((MAESTRO!$B$3:$B$1000="ACADEMICOS")*(UPPER(MAESTRO!$L$3:$L$1000)="CONFIRMADO")),ROWS($A$3:A192))),"")</f>
        <v/>
      </c>
      <c r="U192" s="21" t="str">
        <f ca="1">IFERROR(INDEX(MAESTRO!U:U,_xludf.AGGREGATE(15,6,ROW(MAESTRO!$B$3:$B$1000)/((MAESTRO!$B$3:$B$1000="ACADEMICOS")*(UPPER(MAESTRO!$L$3:$L$1000)="CONFIRMADO")),ROWS($A$3:A192))),"")</f>
        <v/>
      </c>
      <c r="V192" s="21" t="str">
        <f ca="1">IFERROR(INDEX(MAESTRO!V:V,_xludf.AGGREGATE(15,6,ROW(MAESTRO!$B$3:$B$1000)/((MAESTRO!$B$3:$B$1000="ACADEMICOS")*(UPPER(MAESTRO!$L$3:$L$1000)="CONFIRMADO")),ROWS($A$3:A192))),"")</f>
        <v/>
      </c>
      <c r="W192" s="21" t="str">
        <f ca="1">IFERROR(INDEX(MAESTRO!W:W,_xludf.AGGREGATE(15,6,ROW(MAESTRO!$B$3:$B$1000)/((MAESTRO!$B$3:$B$1000="ACADEMICOS")*(UPPER(MAESTRO!$L$3:$L$1000)="CONFIRMADO")),ROWS($A$3:A192))),"")</f>
        <v/>
      </c>
      <c r="X192" s="21" t="str">
        <f ca="1">IFERROR(INDEX(MAESTRO!X:X,_xludf.AGGREGATE(15,6,ROW(MAESTRO!$B$3:$B$1000)/((MAESTRO!$B$3:$B$1000="ACADEMICOS")*(UPPER(MAESTRO!$L$3:$L$1000)="CONFIRMADO")),ROWS($A$3:A192))),"")</f>
        <v/>
      </c>
    </row>
    <row r="193" spans="1:24" ht="22.05" customHeight="1">
      <c r="A193" s="10" t="str">
        <f ca="1">IFERROR(INDEX(MAESTRO!A:A,_xludf.AGGREGATE(15,6,ROW(MAESTRO!$B$3:$B$1000)/((MAESTRO!$B$3:$B$1000="ACADEMICOS")*(UPPER(MAESTRO!$L$3:$L$1000)="CONFIRMADO")),ROWS($A$3:A193))),"")</f>
        <v/>
      </c>
      <c r="B193" s="10" t="str">
        <f ca="1">IFERROR(INDEX(MAESTRO!B:B,_xludf.AGGREGATE(15,6,ROW(MAESTRO!$B$3:$B$1000)/((MAESTRO!$B$3:$B$1000="ACADEMICOS")*(UPPER(MAESTRO!$L$3:$L$1000)="CONFIRMADO")),ROWS($A$3:A193))),"")</f>
        <v/>
      </c>
      <c r="C193" s="10" t="str">
        <f ca="1">IFERROR(INDEX(MAESTRO!C:C,_xludf.AGGREGATE(15,6,ROW(MAESTRO!$B$3:$B$1000)/((MAESTRO!$B$3:$B$1000="ACADEMICOS")*(UPPER(MAESTRO!$L$3:$L$1000)="CONFIRMADO")),ROWS($A$3:A193))),"")</f>
        <v/>
      </c>
      <c r="D193" s="10" t="str">
        <f ca="1">IFERROR(INDEX(MAESTRO!D:D,_xludf.AGGREGATE(15,6,ROW(MAESTRO!$B$3:$B$1000)/((MAESTRO!$B$3:$B$1000="ACADEMICOS")*(UPPER(MAESTRO!$L$3:$L$1000)="CONFIRMADO")),ROWS($A$3:A193))),"")</f>
        <v/>
      </c>
      <c r="E193" s="10" t="str">
        <f ca="1">IFERROR(INDEX(MAESTRO!E:E,_xludf.AGGREGATE(15,6,ROW(MAESTRO!$B$3:$B$1000)/((MAESTRO!$B$3:$B$1000="ACADEMICOS")*(UPPER(MAESTRO!$L$3:$L$1000)="CONFIRMADO")),ROWS($A$3:A193))),"")</f>
        <v/>
      </c>
      <c r="F193" s="10" t="str">
        <f ca="1">IFERROR(INDEX(MAESTRO!F:F,_xludf.AGGREGATE(15,6,ROW(MAESTRO!$B$3:$B$1000)/((MAESTRO!$B$3:$B$1000="ACADEMICOS")*(UPPER(MAESTRO!$L$3:$L$1000)="CONFIRMADO")),ROWS($A$3:A193))),"")</f>
        <v/>
      </c>
      <c r="G193" s="10" t="str">
        <f ca="1">IFERROR(INDEX(MAESTRO!G:G,_xludf.AGGREGATE(15,6,ROW(MAESTRO!$B$3:$B$1000)/((MAESTRO!$B$3:$B$1000="ACADEMICOS")*(UPPER(MAESTRO!$L$3:$L$1000)="CONFIRMADO")),ROWS($A$3:A193))),"")</f>
        <v/>
      </c>
      <c r="H193" s="10" t="str">
        <f ca="1">IFERROR(INDEX(MAESTRO!H:H,_xludf.AGGREGATE(15,6,ROW(MAESTRO!$B$3:$B$1000)/((MAESTRO!$B$3:$B$1000="ACADEMICOS")*(UPPER(MAESTRO!$L$3:$L$1000)="CONFIRMADO")),ROWS($A$3:A193))),"")</f>
        <v/>
      </c>
      <c r="I193" s="10" t="str">
        <f ca="1">IFERROR(INDEX(MAESTRO!I:I,_xludf.AGGREGATE(15,6,ROW(MAESTRO!$B$3:$B$1000)/((MAESTRO!$B$3:$B$1000="ACADEMICOS")*(UPPER(MAESTRO!$L$3:$L$1000)="CONFIRMADO")),ROWS($A$3:A193))),"")</f>
        <v/>
      </c>
      <c r="J193" s="10" t="str">
        <f ca="1">IFERROR(INDEX(MAESTRO!J:J,_xludf.AGGREGATE(15,6,ROW(MAESTRO!$B$3:$B$1000)/((MAESTRO!$B$3:$B$1000="ACADEMICOS")*(UPPER(MAESTRO!$L$3:$L$1000)="CONFIRMADO")),ROWS($A$3:A193))),"")</f>
        <v/>
      </c>
      <c r="K193" s="10" t="str">
        <f ca="1">IFERROR(INDEX(MAESTRO!K:K,_xludf.AGGREGATE(15,6,ROW(MAESTRO!$B$3:$B$1000)/((MAESTRO!$B$3:$B$1000="ACADEMICOS")*(UPPER(MAESTRO!$L$3:$L$1000)="CONFIRMADO")),ROWS($A$3:A193))),"")</f>
        <v/>
      </c>
      <c r="L193" s="10" t="str">
        <f ca="1">IFERROR(INDEX(MAESTRO!L:L,_xludf.AGGREGATE(15,6,ROW(MAESTRO!$B$3:$B$1000)/((MAESTRO!$B$3:$B$1000="ACADEMICOS")*(UPPER(MAESTRO!$L$3:$L$1000)="CONFIRMADO")),ROWS($A$3:A193))),"")</f>
        <v/>
      </c>
      <c r="M193" s="10" t="str">
        <f ca="1">IFERROR(INDEX(MAESTRO!M:M,_xludf.AGGREGATE(15,6,ROW(MAESTRO!$B$3:$B$1000)/((MAESTRO!$B$3:$B$1000="ACADEMICOS")*(UPPER(MAESTRO!$L$3:$L$1000)="CONFIRMADO")),ROWS($A$3:A193))),"")</f>
        <v/>
      </c>
      <c r="N193" s="10" t="str">
        <f ca="1">IFERROR(INDEX(MAESTRO!N:N,_xludf.AGGREGATE(15,6,ROW(MAESTRO!$B$3:$B$1000)/((MAESTRO!$B$3:$B$1000="ACADEMICOS")*(UPPER(MAESTRO!$L$3:$L$1000)="CONFIRMADO")),ROWS($A$3:A193))),"")</f>
        <v/>
      </c>
      <c r="O193" s="10" t="str">
        <f ca="1">IFERROR(INDEX(MAESTRO!O:O,_xludf.AGGREGATE(15,6,ROW(MAESTRO!$B$3:$B$1000)/((MAESTRO!$B$3:$B$1000="ACADEMICOS")*(UPPER(MAESTRO!$L$3:$L$1000)="CONFIRMADO")),ROWS($A$3:A193))),"")</f>
        <v/>
      </c>
      <c r="P193" s="10" t="str">
        <f ca="1">IFERROR(INDEX(MAESTRO!P:P,_xludf.AGGREGATE(15,6,ROW(MAESTRO!$B$3:$B$1000)/((MAESTRO!$B$3:$B$1000="ACADEMICOS")*(UPPER(MAESTRO!$L$3:$L$1000)="CONFIRMADO")),ROWS($A$3:A193))),"")</f>
        <v/>
      </c>
      <c r="Q193" s="10" t="str">
        <f ca="1">IFERROR(INDEX(MAESTRO!Q:Q,_xludf.AGGREGATE(15,6,ROW(MAESTRO!$B$3:$B$1000)/((MAESTRO!$B$3:$B$1000="ACADEMICOS")*(UPPER(MAESTRO!$L$3:$L$1000)="CONFIRMADO")),ROWS($A$3:A193))),"")</f>
        <v/>
      </c>
      <c r="R193" s="10" t="str">
        <f ca="1">IFERROR(INDEX(MAESTRO!R:R,_xludf.AGGREGATE(15,6,ROW(MAESTRO!$B$3:$B$1000)/((MAESTRO!$B$3:$B$1000="ACADEMICOS")*(UPPER(MAESTRO!$L$3:$L$1000)="CONFIRMADO")),ROWS($A$3:A193))),"")</f>
        <v/>
      </c>
      <c r="S193" s="10" t="str">
        <f ca="1">IFERROR(INDEX(MAESTRO!S:S,_xludf.AGGREGATE(15,6,ROW(MAESTRO!$B$3:$B$1000)/((MAESTRO!$B$3:$B$1000="ACADEMICOS")*(UPPER(MAESTRO!$L$3:$L$1000)="CONFIRMADO")),ROWS($A$3:A193))),"")</f>
        <v/>
      </c>
      <c r="T193" s="10" t="str">
        <f ca="1">IFERROR(INDEX(MAESTRO!T:T,_xludf.AGGREGATE(15,6,ROW(MAESTRO!$B$3:$B$1000)/((MAESTRO!$B$3:$B$1000="ACADEMICOS")*(UPPER(MAESTRO!$L$3:$L$1000)="CONFIRMADO")),ROWS($A$3:A193))),"")</f>
        <v/>
      </c>
      <c r="U193" s="10" t="str">
        <f ca="1">IFERROR(INDEX(MAESTRO!U:U,_xludf.AGGREGATE(15,6,ROW(MAESTRO!$B$3:$B$1000)/((MAESTRO!$B$3:$B$1000="ACADEMICOS")*(UPPER(MAESTRO!$L$3:$L$1000)="CONFIRMADO")),ROWS($A$3:A193))),"")</f>
        <v/>
      </c>
      <c r="V193" s="10" t="str">
        <f ca="1">IFERROR(INDEX(MAESTRO!V:V,_xludf.AGGREGATE(15,6,ROW(MAESTRO!$B$3:$B$1000)/((MAESTRO!$B$3:$B$1000="ACADEMICOS")*(UPPER(MAESTRO!$L$3:$L$1000)="CONFIRMADO")),ROWS($A$3:A193))),"")</f>
        <v/>
      </c>
      <c r="W193" s="10" t="str">
        <f ca="1">IFERROR(INDEX(MAESTRO!W:W,_xludf.AGGREGATE(15,6,ROW(MAESTRO!$B$3:$B$1000)/((MAESTRO!$B$3:$B$1000="ACADEMICOS")*(UPPER(MAESTRO!$L$3:$L$1000)="CONFIRMADO")),ROWS($A$3:A193))),"")</f>
        <v/>
      </c>
      <c r="X193" s="10" t="str">
        <f ca="1">IFERROR(INDEX(MAESTRO!X:X,_xludf.AGGREGATE(15,6,ROW(MAESTRO!$B$3:$B$1000)/((MAESTRO!$B$3:$B$1000="ACADEMICOS")*(UPPER(MAESTRO!$L$3:$L$1000)="CONFIRMADO")),ROWS($A$3:A193))),"")</f>
        <v/>
      </c>
    </row>
    <row r="194" spans="1:24" ht="22.05" customHeight="1">
      <c r="A194" s="21" t="str">
        <f ca="1">IFERROR(INDEX(MAESTRO!A:A,_xludf.AGGREGATE(15,6,ROW(MAESTRO!$B$3:$B$1000)/((MAESTRO!$B$3:$B$1000="ACADEMICOS")*(UPPER(MAESTRO!$L$3:$L$1000)="CONFIRMADO")),ROWS($A$3:A194))),"")</f>
        <v/>
      </c>
      <c r="B194" s="21" t="str">
        <f ca="1">IFERROR(INDEX(MAESTRO!B:B,_xludf.AGGREGATE(15,6,ROW(MAESTRO!$B$3:$B$1000)/((MAESTRO!$B$3:$B$1000="ACADEMICOS")*(UPPER(MAESTRO!$L$3:$L$1000)="CONFIRMADO")),ROWS($A$3:A194))),"")</f>
        <v/>
      </c>
      <c r="C194" s="21" t="str">
        <f ca="1">IFERROR(INDEX(MAESTRO!C:C,_xludf.AGGREGATE(15,6,ROW(MAESTRO!$B$3:$B$1000)/((MAESTRO!$B$3:$B$1000="ACADEMICOS")*(UPPER(MAESTRO!$L$3:$L$1000)="CONFIRMADO")),ROWS($A$3:A194))),"")</f>
        <v/>
      </c>
      <c r="D194" s="21" t="str">
        <f ca="1">IFERROR(INDEX(MAESTRO!D:D,_xludf.AGGREGATE(15,6,ROW(MAESTRO!$B$3:$B$1000)/((MAESTRO!$B$3:$B$1000="ACADEMICOS")*(UPPER(MAESTRO!$L$3:$L$1000)="CONFIRMADO")),ROWS($A$3:A194))),"")</f>
        <v/>
      </c>
      <c r="E194" s="21" t="str">
        <f ca="1">IFERROR(INDEX(MAESTRO!E:E,_xludf.AGGREGATE(15,6,ROW(MAESTRO!$B$3:$B$1000)/((MAESTRO!$B$3:$B$1000="ACADEMICOS")*(UPPER(MAESTRO!$L$3:$L$1000)="CONFIRMADO")),ROWS($A$3:A194))),"")</f>
        <v/>
      </c>
      <c r="F194" s="21" t="str">
        <f ca="1">IFERROR(INDEX(MAESTRO!F:F,_xludf.AGGREGATE(15,6,ROW(MAESTRO!$B$3:$B$1000)/((MAESTRO!$B$3:$B$1000="ACADEMICOS")*(UPPER(MAESTRO!$L$3:$L$1000)="CONFIRMADO")),ROWS($A$3:A194))),"")</f>
        <v/>
      </c>
      <c r="G194" s="21" t="str">
        <f ca="1">IFERROR(INDEX(MAESTRO!G:G,_xludf.AGGREGATE(15,6,ROW(MAESTRO!$B$3:$B$1000)/((MAESTRO!$B$3:$B$1000="ACADEMICOS")*(UPPER(MAESTRO!$L$3:$L$1000)="CONFIRMADO")),ROWS($A$3:A194))),"")</f>
        <v/>
      </c>
      <c r="H194" s="21" t="str">
        <f ca="1">IFERROR(INDEX(MAESTRO!H:H,_xludf.AGGREGATE(15,6,ROW(MAESTRO!$B$3:$B$1000)/((MAESTRO!$B$3:$B$1000="ACADEMICOS")*(UPPER(MAESTRO!$L$3:$L$1000)="CONFIRMADO")),ROWS($A$3:A194))),"")</f>
        <v/>
      </c>
      <c r="I194" s="21" t="str">
        <f ca="1">IFERROR(INDEX(MAESTRO!I:I,_xludf.AGGREGATE(15,6,ROW(MAESTRO!$B$3:$B$1000)/((MAESTRO!$B$3:$B$1000="ACADEMICOS")*(UPPER(MAESTRO!$L$3:$L$1000)="CONFIRMADO")),ROWS($A$3:A194))),"")</f>
        <v/>
      </c>
      <c r="J194" s="21" t="str">
        <f ca="1">IFERROR(INDEX(MAESTRO!J:J,_xludf.AGGREGATE(15,6,ROW(MAESTRO!$B$3:$B$1000)/((MAESTRO!$B$3:$B$1000="ACADEMICOS")*(UPPER(MAESTRO!$L$3:$L$1000)="CONFIRMADO")),ROWS($A$3:A194))),"")</f>
        <v/>
      </c>
      <c r="K194" s="21" t="str">
        <f ca="1">IFERROR(INDEX(MAESTRO!K:K,_xludf.AGGREGATE(15,6,ROW(MAESTRO!$B$3:$B$1000)/((MAESTRO!$B$3:$B$1000="ACADEMICOS")*(UPPER(MAESTRO!$L$3:$L$1000)="CONFIRMADO")),ROWS($A$3:A194))),"")</f>
        <v/>
      </c>
      <c r="L194" s="21" t="str">
        <f ca="1">IFERROR(INDEX(MAESTRO!L:L,_xludf.AGGREGATE(15,6,ROW(MAESTRO!$B$3:$B$1000)/((MAESTRO!$B$3:$B$1000="ACADEMICOS")*(UPPER(MAESTRO!$L$3:$L$1000)="CONFIRMADO")),ROWS($A$3:A194))),"")</f>
        <v/>
      </c>
      <c r="M194" s="21" t="str">
        <f ca="1">IFERROR(INDEX(MAESTRO!M:M,_xludf.AGGREGATE(15,6,ROW(MAESTRO!$B$3:$B$1000)/((MAESTRO!$B$3:$B$1000="ACADEMICOS")*(UPPER(MAESTRO!$L$3:$L$1000)="CONFIRMADO")),ROWS($A$3:A194))),"")</f>
        <v/>
      </c>
      <c r="N194" s="21" t="str">
        <f ca="1">IFERROR(INDEX(MAESTRO!N:N,_xludf.AGGREGATE(15,6,ROW(MAESTRO!$B$3:$B$1000)/((MAESTRO!$B$3:$B$1000="ACADEMICOS")*(UPPER(MAESTRO!$L$3:$L$1000)="CONFIRMADO")),ROWS($A$3:A194))),"")</f>
        <v/>
      </c>
      <c r="O194" s="21" t="str">
        <f ca="1">IFERROR(INDEX(MAESTRO!O:O,_xludf.AGGREGATE(15,6,ROW(MAESTRO!$B$3:$B$1000)/((MAESTRO!$B$3:$B$1000="ACADEMICOS")*(UPPER(MAESTRO!$L$3:$L$1000)="CONFIRMADO")),ROWS($A$3:A194))),"")</f>
        <v/>
      </c>
      <c r="P194" s="21" t="str">
        <f ca="1">IFERROR(INDEX(MAESTRO!P:P,_xludf.AGGREGATE(15,6,ROW(MAESTRO!$B$3:$B$1000)/((MAESTRO!$B$3:$B$1000="ACADEMICOS")*(UPPER(MAESTRO!$L$3:$L$1000)="CONFIRMADO")),ROWS($A$3:A194))),"")</f>
        <v/>
      </c>
      <c r="Q194" s="21" t="str">
        <f ca="1">IFERROR(INDEX(MAESTRO!Q:Q,_xludf.AGGREGATE(15,6,ROW(MAESTRO!$B$3:$B$1000)/((MAESTRO!$B$3:$B$1000="ACADEMICOS")*(UPPER(MAESTRO!$L$3:$L$1000)="CONFIRMADO")),ROWS($A$3:A194))),"")</f>
        <v/>
      </c>
      <c r="R194" s="21" t="str">
        <f ca="1">IFERROR(INDEX(MAESTRO!R:R,_xludf.AGGREGATE(15,6,ROW(MAESTRO!$B$3:$B$1000)/((MAESTRO!$B$3:$B$1000="ACADEMICOS")*(UPPER(MAESTRO!$L$3:$L$1000)="CONFIRMADO")),ROWS($A$3:A194))),"")</f>
        <v/>
      </c>
      <c r="S194" s="21" t="str">
        <f ca="1">IFERROR(INDEX(MAESTRO!S:S,_xludf.AGGREGATE(15,6,ROW(MAESTRO!$B$3:$B$1000)/((MAESTRO!$B$3:$B$1000="ACADEMICOS")*(UPPER(MAESTRO!$L$3:$L$1000)="CONFIRMADO")),ROWS($A$3:A194))),"")</f>
        <v/>
      </c>
      <c r="T194" s="21" t="str">
        <f ca="1">IFERROR(INDEX(MAESTRO!T:T,_xludf.AGGREGATE(15,6,ROW(MAESTRO!$B$3:$B$1000)/((MAESTRO!$B$3:$B$1000="ACADEMICOS")*(UPPER(MAESTRO!$L$3:$L$1000)="CONFIRMADO")),ROWS($A$3:A194))),"")</f>
        <v/>
      </c>
      <c r="U194" s="21" t="str">
        <f ca="1">IFERROR(INDEX(MAESTRO!U:U,_xludf.AGGREGATE(15,6,ROW(MAESTRO!$B$3:$B$1000)/((MAESTRO!$B$3:$B$1000="ACADEMICOS")*(UPPER(MAESTRO!$L$3:$L$1000)="CONFIRMADO")),ROWS($A$3:A194))),"")</f>
        <v/>
      </c>
      <c r="V194" s="21" t="str">
        <f ca="1">IFERROR(INDEX(MAESTRO!V:V,_xludf.AGGREGATE(15,6,ROW(MAESTRO!$B$3:$B$1000)/((MAESTRO!$B$3:$B$1000="ACADEMICOS")*(UPPER(MAESTRO!$L$3:$L$1000)="CONFIRMADO")),ROWS($A$3:A194))),"")</f>
        <v/>
      </c>
      <c r="W194" s="21" t="str">
        <f ca="1">IFERROR(INDEX(MAESTRO!W:W,_xludf.AGGREGATE(15,6,ROW(MAESTRO!$B$3:$B$1000)/((MAESTRO!$B$3:$B$1000="ACADEMICOS")*(UPPER(MAESTRO!$L$3:$L$1000)="CONFIRMADO")),ROWS($A$3:A194))),"")</f>
        <v/>
      </c>
      <c r="X194" s="21" t="str">
        <f ca="1">IFERROR(INDEX(MAESTRO!X:X,_xludf.AGGREGATE(15,6,ROW(MAESTRO!$B$3:$B$1000)/((MAESTRO!$B$3:$B$1000="ACADEMICOS")*(UPPER(MAESTRO!$L$3:$L$1000)="CONFIRMADO")),ROWS($A$3:A194))),"")</f>
        <v/>
      </c>
    </row>
    <row r="195" spans="1:24" ht="22.05" customHeight="1">
      <c r="A195" s="10" t="str">
        <f ca="1">IFERROR(INDEX(MAESTRO!A:A,_xludf.AGGREGATE(15,6,ROW(MAESTRO!$B$3:$B$1000)/((MAESTRO!$B$3:$B$1000="ACADEMICOS")*(UPPER(MAESTRO!$L$3:$L$1000)="CONFIRMADO")),ROWS($A$3:A195))),"")</f>
        <v/>
      </c>
      <c r="B195" s="10" t="str">
        <f ca="1">IFERROR(INDEX(MAESTRO!B:B,_xludf.AGGREGATE(15,6,ROW(MAESTRO!$B$3:$B$1000)/((MAESTRO!$B$3:$B$1000="ACADEMICOS")*(UPPER(MAESTRO!$L$3:$L$1000)="CONFIRMADO")),ROWS($A$3:A195))),"")</f>
        <v/>
      </c>
      <c r="C195" s="10" t="str">
        <f ca="1">IFERROR(INDEX(MAESTRO!C:C,_xludf.AGGREGATE(15,6,ROW(MAESTRO!$B$3:$B$1000)/((MAESTRO!$B$3:$B$1000="ACADEMICOS")*(UPPER(MAESTRO!$L$3:$L$1000)="CONFIRMADO")),ROWS($A$3:A195))),"")</f>
        <v/>
      </c>
      <c r="D195" s="10" t="str">
        <f ca="1">IFERROR(INDEX(MAESTRO!D:D,_xludf.AGGREGATE(15,6,ROW(MAESTRO!$B$3:$B$1000)/((MAESTRO!$B$3:$B$1000="ACADEMICOS")*(UPPER(MAESTRO!$L$3:$L$1000)="CONFIRMADO")),ROWS($A$3:A195))),"")</f>
        <v/>
      </c>
      <c r="E195" s="10" t="str">
        <f ca="1">IFERROR(INDEX(MAESTRO!E:E,_xludf.AGGREGATE(15,6,ROW(MAESTRO!$B$3:$B$1000)/((MAESTRO!$B$3:$B$1000="ACADEMICOS")*(UPPER(MAESTRO!$L$3:$L$1000)="CONFIRMADO")),ROWS($A$3:A195))),"")</f>
        <v/>
      </c>
      <c r="F195" s="10" t="str">
        <f ca="1">IFERROR(INDEX(MAESTRO!F:F,_xludf.AGGREGATE(15,6,ROW(MAESTRO!$B$3:$B$1000)/((MAESTRO!$B$3:$B$1000="ACADEMICOS")*(UPPER(MAESTRO!$L$3:$L$1000)="CONFIRMADO")),ROWS($A$3:A195))),"")</f>
        <v/>
      </c>
      <c r="G195" s="10" t="str">
        <f ca="1">IFERROR(INDEX(MAESTRO!G:G,_xludf.AGGREGATE(15,6,ROW(MAESTRO!$B$3:$B$1000)/((MAESTRO!$B$3:$B$1000="ACADEMICOS")*(UPPER(MAESTRO!$L$3:$L$1000)="CONFIRMADO")),ROWS($A$3:A195))),"")</f>
        <v/>
      </c>
      <c r="H195" s="10" t="str">
        <f ca="1">IFERROR(INDEX(MAESTRO!H:H,_xludf.AGGREGATE(15,6,ROW(MAESTRO!$B$3:$B$1000)/((MAESTRO!$B$3:$B$1000="ACADEMICOS")*(UPPER(MAESTRO!$L$3:$L$1000)="CONFIRMADO")),ROWS($A$3:A195))),"")</f>
        <v/>
      </c>
      <c r="I195" s="10" t="str">
        <f ca="1">IFERROR(INDEX(MAESTRO!I:I,_xludf.AGGREGATE(15,6,ROW(MAESTRO!$B$3:$B$1000)/((MAESTRO!$B$3:$B$1000="ACADEMICOS")*(UPPER(MAESTRO!$L$3:$L$1000)="CONFIRMADO")),ROWS($A$3:A195))),"")</f>
        <v/>
      </c>
      <c r="J195" s="10" t="str">
        <f ca="1">IFERROR(INDEX(MAESTRO!J:J,_xludf.AGGREGATE(15,6,ROW(MAESTRO!$B$3:$B$1000)/((MAESTRO!$B$3:$B$1000="ACADEMICOS")*(UPPER(MAESTRO!$L$3:$L$1000)="CONFIRMADO")),ROWS($A$3:A195))),"")</f>
        <v/>
      </c>
      <c r="K195" s="10" t="str">
        <f ca="1">IFERROR(INDEX(MAESTRO!K:K,_xludf.AGGREGATE(15,6,ROW(MAESTRO!$B$3:$B$1000)/((MAESTRO!$B$3:$B$1000="ACADEMICOS")*(UPPER(MAESTRO!$L$3:$L$1000)="CONFIRMADO")),ROWS($A$3:A195))),"")</f>
        <v/>
      </c>
      <c r="L195" s="10" t="str">
        <f ca="1">IFERROR(INDEX(MAESTRO!L:L,_xludf.AGGREGATE(15,6,ROW(MAESTRO!$B$3:$B$1000)/((MAESTRO!$B$3:$B$1000="ACADEMICOS")*(UPPER(MAESTRO!$L$3:$L$1000)="CONFIRMADO")),ROWS($A$3:A195))),"")</f>
        <v/>
      </c>
      <c r="M195" s="10" t="str">
        <f ca="1">IFERROR(INDEX(MAESTRO!M:M,_xludf.AGGREGATE(15,6,ROW(MAESTRO!$B$3:$B$1000)/((MAESTRO!$B$3:$B$1000="ACADEMICOS")*(UPPER(MAESTRO!$L$3:$L$1000)="CONFIRMADO")),ROWS($A$3:A195))),"")</f>
        <v/>
      </c>
      <c r="N195" s="10" t="str">
        <f ca="1">IFERROR(INDEX(MAESTRO!N:N,_xludf.AGGREGATE(15,6,ROW(MAESTRO!$B$3:$B$1000)/((MAESTRO!$B$3:$B$1000="ACADEMICOS")*(UPPER(MAESTRO!$L$3:$L$1000)="CONFIRMADO")),ROWS($A$3:A195))),"")</f>
        <v/>
      </c>
      <c r="O195" s="10" t="str">
        <f ca="1">IFERROR(INDEX(MAESTRO!O:O,_xludf.AGGREGATE(15,6,ROW(MAESTRO!$B$3:$B$1000)/((MAESTRO!$B$3:$B$1000="ACADEMICOS")*(UPPER(MAESTRO!$L$3:$L$1000)="CONFIRMADO")),ROWS($A$3:A195))),"")</f>
        <v/>
      </c>
      <c r="P195" s="10" t="str">
        <f ca="1">IFERROR(INDEX(MAESTRO!P:P,_xludf.AGGREGATE(15,6,ROW(MAESTRO!$B$3:$B$1000)/((MAESTRO!$B$3:$B$1000="ACADEMICOS")*(UPPER(MAESTRO!$L$3:$L$1000)="CONFIRMADO")),ROWS($A$3:A195))),"")</f>
        <v/>
      </c>
      <c r="Q195" s="10" t="str">
        <f ca="1">IFERROR(INDEX(MAESTRO!Q:Q,_xludf.AGGREGATE(15,6,ROW(MAESTRO!$B$3:$B$1000)/((MAESTRO!$B$3:$B$1000="ACADEMICOS")*(UPPER(MAESTRO!$L$3:$L$1000)="CONFIRMADO")),ROWS($A$3:A195))),"")</f>
        <v/>
      </c>
      <c r="R195" s="10" t="str">
        <f ca="1">IFERROR(INDEX(MAESTRO!R:R,_xludf.AGGREGATE(15,6,ROW(MAESTRO!$B$3:$B$1000)/((MAESTRO!$B$3:$B$1000="ACADEMICOS")*(UPPER(MAESTRO!$L$3:$L$1000)="CONFIRMADO")),ROWS($A$3:A195))),"")</f>
        <v/>
      </c>
      <c r="S195" s="10" t="str">
        <f ca="1">IFERROR(INDEX(MAESTRO!S:S,_xludf.AGGREGATE(15,6,ROW(MAESTRO!$B$3:$B$1000)/((MAESTRO!$B$3:$B$1000="ACADEMICOS")*(UPPER(MAESTRO!$L$3:$L$1000)="CONFIRMADO")),ROWS($A$3:A195))),"")</f>
        <v/>
      </c>
      <c r="T195" s="10" t="str">
        <f ca="1">IFERROR(INDEX(MAESTRO!T:T,_xludf.AGGREGATE(15,6,ROW(MAESTRO!$B$3:$B$1000)/((MAESTRO!$B$3:$B$1000="ACADEMICOS")*(UPPER(MAESTRO!$L$3:$L$1000)="CONFIRMADO")),ROWS($A$3:A195))),"")</f>
        <v/>
      </c>
      <c r="U195" s="10" t="str">
        <f ca="1">IFERROR(INDEX(MAESTRO!U:U,_xludf.AGGREGATE(15,6,ROW(MAESTRO!$B$3:$B$1000)/((MAESTRO!$B$3:$B$1000="ACADEMICOS")*(UPPER(MAESTRO!$L$3:$L$1000)="CONFIRMADO")),ROWS($A$3:A195))),"")</f>
        <v/>
      </c>
      <c r="V195" s="10" t="str">
        <f ca="1">IFERROR(INDEX(MAESTRO!V:V,_xludf.AGGREGATE(15,6,ROW(MAESTRO!$B$3:$B$1000)/((MAESTRO!$B$3:$B$1000="ACADEMICOS")*(UPPER(MAESTRO!$L$3:$L$1000)="CONFIRMADO")),ROWS($A$3:A195))),"")</f>
        <v/>
      </c>
      <c r="W195" s="10" t="str">
        <f ca="1">IFERROR(INDEX(MAESTRO!W:W,_xludf.AGGREGATE(15,6,ROW(MAESTRO!$B$3:$B$1000)/((MAESTRO!$B$3:$B$1000="ACADEMICOS")*(UPPER(MAESTRO!$L$3:$L$1000)="CONFIRMADO")),ROWS($A$3:A195))),"")</f>
        <v/>
      </c>
      <c r="X195" s="10" t="str">
        <f ca="1">IFERROR(INDEX(MAESTRO!X:X,_xludf.AGGREGATE(15,6,ROW(MAESTRO!$B$3:$B$1000)/((MAESTRO!$B$3:$B$1000="ACADEMICOS")*(UPPER(MAESTRO!$L$3:$L$1000)="CONFIRMADO")),ROWS($A$3:A195))),"")</f>
        <v/>
      </c>
    </row>
    <row r="196" spans="1:24" ht="22.05" customHeight="1">
      <c r="A196" s="21" t="str">
        <f ca="1">IFERROR(INDEX(MAESTRO!A:A,_xludf.AGGREGATE(15,6,ROW(MAESTRO!$B$3:$B$1000)/((MAESTRO!$B$3:$B$1000="ACADEMICOS")*(UPPER(MAESTRO!$L$3:$L$1000)="CONFIRMADO")),ROWS($A$3:A196))),"")</f>
        <v/>
      </c>
      <c r="B196" s="21" t="str">
        <f ca="1">IFERROR(INDEX(MAESTRO!B:B,_xludf.AGGREGATE(15,6,ROW(MAESTRO!$B$3:$B$1000)/((MAESTRO!$B$3:$B$1000="ACADEMICOS")*(UPPER(MAESTRO!$L$3:$L$1000)="CONFIRMADO")),ROWS($A$3:A196))),"")</f>
        <v/>
      </c>
      <c r="C196" s="21" t="str">
        <f ca="1">IFERROR(INDEX(MAESTRO!C:C,_xludf.AGGREGATE(15,6,ROW(MAESTRO!$B$3:$B$1000)/((MAESTRO!$B$3:$B$1000="ACADEMICOS")*(UPPER(MAESTRO!$L$3:$L$1000)="CONFIRMADO")),ROWS($A$3:A196))),"")</f>
        <v/>
      </c>
      <c r="D196" s="21" t="str">
        <f ca="1">IFERROR(INDEX(MAESTRO!D:D,_xludf.AGGREGATE(15,6,ROW(MAESTRO!$B$3:$B$1000)/((MAESTRO!$B$3:$B$1000="ACADEMICOS")*(UPPER(MAESTRO!$L$3:$L$1000)="CONFIRMADO")),ROWS($A$3:A196))),"")</f>
        <v/>
      </c>
      <c r="E196" s="21" t="str">
        <f ca="1">IFERROR(INDEX(MAESTRO!E:E,_xludf.AGGREGATE(15,6,ROW(MAESTRO!$B$3:$B$1000)/((MAESTRO!$B$3:$B$1000="ACADEMICOS")*(UPPER(MAESTRO!$L$3:$L$1000)="CONFIRMADO")),ROWS($A$3:A196))),"")</f>
        <v/>
      </c>
      <c r="F196" s="21" t="str">
        <f ca="1">IFERROR(INDEX(MAESTRO!F:F,_xludf.AGGREGATE(15,6,ROW(MAESTRO!$B$3:$B$1000)/((MAESTRO!$B$3:$B$1000="ACADEMICOS")*(UPPER(MAESTRO!$L$3:$L$1000)="CONFIRMADO")),ROWS($A$3:A196))),"")</f>
        <v/>
      </c>
      <c r="G196" s="21" t="str">
        <f ca="1">IFERROR(INDEX(MAESTRO!G:G,_xludf.AGGREGATE(15,6,ROW(MAESTRO!$B$3:$B$1000)/((MAESTRO!$B$3:$B$1000="ACADEMICOS")*(UPPER(MAESTRO!$L$3:$L$1000)="CONFIRMADO")),ROWS($A$3:A196))),"")</f>
        <v/>
      </c>
      <c r="H196" s="21" t="str">
        <f ca="1">IFERROR(INDEX(MAESTRO!H:H,_xludf.AGGREGATE(15,6,ROW(MAESTRO!$B$3:$B$1000)/((MAESTRO!$B$3:$B$1000="ACADEMICOS")*(UPPER(MAESTRO!$L$3:$L$1000)="CONFIRMADO")),ROWS($A$3:A196))),"")</f>
        <v/>
      </c>
      <c r="I196" s="21" t="str">
        <f ca="1">IFERROR(INDEX(MAESTRO!I:I,_xludf.AGGREGATE(15,6,ROW(MAESTRO!$B$3:$B$1000)/((MAESTRO!$B$3:$B$1000="ACADEMICOS")*(UPPER(MAESTRO!$L$3:$L$1000)="CONFIRMADO")),ROWS($A$3:A196))),"")</f>
        <v/>
      </c>
      <c r="J196" s="21" t="str">
        <f ca="1">IFERROR(INDEX(MAESTRO!J:J,_xludf.AGGREGATE(15,6,ROW(MAESTRO!$B$3:$B$1000)/((MAESTRO!$B$3:$B$1000="ACADEMICOS")*(UPPER(MAESTRO!$L$3:$L$1000)="CONFIRMADO")),ROWS($A$3:A196))),"")</f>
        <v/>
      </c>
      <c r="K196" s="21" t="str">
        <f ca="1">IFERROR(INDEX(MAESTRO!K:K,_xludf.AGGREGATE(15,6,ROW(MAESTRO!$B$3:$B$1000)/((MAESTRO!$B$3:$B$1000="ACADEMICOS")*(UPPER(MAESTRO!$L$3:$L$1000)="CONFIRMADO")),ROWS($A$3:A196))),"")</f>
        <v/>
      </c>
      <c r="L196" s="21" t="str">
        <f ca="1">IFERROR(INDEX(MAESTRO!L:L,_xludf.AGGREGATE(15,6,ROW(MAESTRO!$B$3:$B$1000)/((MAESTRO!$B$3:$B$1000="ACADEMICOS")*(UPPER(MAESTRO!$L$3:$L$1000)="CONFIRMADO")),ROWS($A$3:A196))),"")</f>
        <v/>
      </c>
      <c r="M196" s="21" t="str">
        <f ca="1">IFERROR(INDEX(MAESTRO!M:M,_xludf.AGGREGATE(15,6,ROW(MAESTRO!$B$3:$B$1000)/((MAESTRO!$B$3:$B$1000="ACADEMICOS")*(UPPER(MAESTRO!$L$3:$L$1000)="CONFIRMADO")),ROWS($A$3:A196))),"")</f>
        <v/>
      </c>
      <c r="N196" s="21" t="str">
        <f ca="1">IFERROR(INDEX(MAESTRO!N:N,_xludf.AGGREGATE(15,6,ROW(MAESTRO!$B$3:$B$1000)/((MAESTRO!$B$3:$B$1000="ACADEMICOS")*(UPPER(MAESTRO!$L$3:$L$1000)="CONFIRMADO")),ROWS($A$3:A196))),"")</f>
        <v/>
      </c>
      <c r="O196" s="21" t="str">
        <f ca="1">IFERROR(INDEX(MAESTRO!O:O,_xludf.AGGREGATE(15,6,ROW(MAESTRO!$B$3:$B$1000)/((MAESTRO!$B$3:$B$1000="ACADEMICOS")*(UPPER(MAESTRO!$L$3:$L$1000)="CONFIRMADO")),ROWS($A$3:A196))),"")</f>
        <v/>
      </c>
      <c r="P196" s="21" t="str">
        <f ca="1">IFERROR(INDEX(MAESTRO!P:P,_xludf.AGGREGATE(15,6,ROW(MAESTRO!$B$3:$B$1000)/((MAESTRO!$B$3:$B$1000="ACADEMICOS")*(UPPER(MAESTRO!$L$3:$L$1000)="CONFIRMADO")),ROWS($A$3:A196))),"")</f>
        <v/>
      </c>
      <c r="Q196" s="21" t="str">
        <f ca="1">IFERROR(INDEX(MAESTRO!Q:Q,_xludf.AGGREGATE(15,6,ROW(MAESTRO!$B$3:$B$1000)/((MAESTRO!$B$3:$B$1000="ACADEMICOS")*(UPPER(MAESTRO!$L$3:$L$1000)="CONFIRMADO")),ROWS($A$3:A196))),"")</f>
        <v/>
      </c>
      <c r="R196" s="21" t="str">
        <f ca="1">IFERROR(INDEX(MAESTRO!R:R,_xludf.AGGREGATE(15,6,ROW(MAESTRO!$B$3:$B$1000)/((MAESTRO!$B$3:$B$1000="ACADEMICOS")*(UPPER(MAESTRO!$L$3:$L$1000)="CONFIRMADO")),ROWS($A$3:A196))),"")</f>
        <v/>
      </c>
      <c r="S196" s="21" t="str">
        <f ca="1">IFERROR(INDEX(MAESTRO!S:S,_xludf.AGGREGATE(15,6,ROW(MAESTRO!$B$3:$B$1000)/((MAESTRO!$B$3:$B$1000="ACADEMICOS")*(UPPER(MAESTRO!$L$3:$L$1000)="CONFIRMADO")),ROWS($A$3:A196))),"")</f>
        <v/>
      </c>
      <c r="T196" s="21" t="str">
        <f ca="1">IFERROR(INDEX(MAESTRO!T:T,_xludf.AGGREGATE(15,6,ROW(MAESTRO!$B$3:$B$1000)/((MAESTRO!$B$3:$B$1000="ACADEMICOS")*(UPPER(MAESTRO!$L$3:$L$1000)="CONFIRMADO")),ROWS($A$3:A196))),"")</f>
        <v/>
      </c>
      <c r="U196" s="21" t="str">
        <f ca="1">IFERROR(INDEX(MAESTRO!U:U,_xludf.AGGREGATE(15,6,ROW(MAESTRO!$B$3:$B$1000)/((MAESTRO!$B$3:$B$1000="ACADEMICOS")*(UPPER(MAESTRO!$L$3:$L$1000)="CONFIRMADO")),ROWS($A$3:A196))),"")</f>
        <v/>
      </c>
      <c r="V196" s="21" t="str">
        <f ca="1">IFERROR(INDEX(MAESTRO!V:V,_xludf.AGGREGATE(15,6,ROW(MAESTRO!$B$3:$B$1000)/((MAESTRO!$B$3:$B$1000="ACADEMICOS")*(UPPER(MAESTRO!$L$3:$L$1000)="CONFIRMADO")),ROWS($A$3:A196))),"")</f>
        <v/>
      </c>
      <c r="W196" s="21" t="str">
        <f ca="1">IFERROR(INDEX(MAESTRO!W:W,_xludf.AGGREGATE(15,6,ROW(MAESTRO!$B$3:$B$1000)/((MAESTRO!$B$3:$B$1000="ACADEMICOS")*(UPPER(MAESTRO!$L$3:$L$1000)="CONFIRMADO")),ROWS($A$3:A196))),"")</f>
        <v/>
      </c>
      <c r="X196" s="21" t="str">
        <f ca="1">IFERROR(INDEX(MAESTRO!X:X,_xludf.AGGREGATE(15,6,ROW(MAESTRO!$B$3:$B$1000)/((MAESTRO!$B$3:$B$1000="ACADEMICOS")*(UPPER(MAESTRO!$L$3:$L$1000)="CONFIRMADO")),ROWS($A$3:A196))),"")</f>
        <v/>
      </c>
    </row>
    <row r="197" spans="1:24" ht="22.05" customHeight="1">
      <c r="A197" s="10" t="str">
        <f ca="1">IFERROR(INDEX(MAESTRO!A:A,_xludf.AGGREGATE(15,6,ROW(MAESTRO!$B$3:$B$1000)/((MAESTRO!$B$3:$B$1000="ACADEMICOS")*(UPPER(MAESTRO!$L$3:$L$1000)="CONFIRMADO")),ROWS($A$3:A197))),"")</f>
        <v/>
      </c>
      <c r="B197" s="10" t="str">
        <f ca="1">IFERROR(INDEX(MAESTRO!B:B,_xludf.AGGREGATE(15,6,ROW(MAESTRO!$B$3:$B$1000)/((MAESTRO!$B$3:$B$1000="ACADEMICOS")*(UPPER(MAESTRO!$L$3:$L$1000)="CONFIRMADO")),ROWS($A$3:A197))),"")</f>
        <v/>
      </c>
      <c r="C197" s="10" t="str">
        <f ca="1">IFERROR(INDEX(MAESTRO!C:C,_xludf.AGGREGATE(15,6,ROW(MAESTRO!$B$3:$B$1000)/((MAESTRO!$B$3:$B$1000="ACADEMICOS")*(UPPER(MAESTRO!$L$3:$L$1000)="CONFIRMADO")),ROWS($A$3:A197))),"")</f>
        <v/>
      </c>
      <c r="D197" s="10" t="str">
        <f ca="1">IFERROR(INDEX(MAESTRO!D:D,_xludf.AGGREGATE(15,6,ROW(MAESTRO!$B$3:$B$1000)/((MAESTRO!$B$3:$B$1000="ACADEMICOS")*(UPPER(MAESTRO!$L$3:$L$1000)="CONFIRMADO")),ROWS($A$3:A197))),"")</f>
        <v/>
      </c>
      <c r="E197" s="10" t="str">
        <f ca="1">IFERROR(INDEX(MAESTRO!E:E,_xludf.AGGREGATE(15,6,ROW(MAESTRO!$B$3:$B$1000)/((MAESTRO!$B$3:$B$1000="ACADEMICOS")*(UPPER(MAESTRO!$L$3:$L$1000)="CONFIRMADO")),ROWS($A$3:A197))),"")</f>
        <v/>
      </c>
      <c r="F197" s="10" t="str">
        <f ca="1">IFERROR(INDEX(MAESTRO!F:F,_xludf.AGGREGATE(15,6,ROW(MAESTRO!$B$3:$B$1000)/((MAESTRO!$B$3:$B$1000="ACADEMICOS")*(UPPER(MAESTRO!$L$3:$L$1000)="CONFIRMADO")),ROWS($A$3:A197))),"")</f>
        <v/>
      </c>
      <c r="G197" s="10" t="str">
        <f ca="1">IFERROR(INDEX(MAESTRO!G:G,_xludf.AGGREGATE(15,6,ROW(MAESTRO!$B$3:$B$1000)/((MAESTRO!$B$3:$B$1000="ACADEMICOS")*(UPPER(MAESTRO!$L$3:$L$1000)="CONFIRMADO")),ROWS($A$3:A197))),"")</f>
        <v/>
      </c>
      <c r="H197" s="10" t="str">
        <f ca="1">IFERROR(INDEX(MAESTRO!H:H,_xludf.AGGREGATE(15,6,ROW(MAESTRO!$B$3:$B$1000)/((MAESTRO!$B$3:$B$1000="ACADEMICOS")*(UPPER(MAESTRO!$L$3:$L$1000)="CONFIRMADO")),ROWS($A$3:A197))),"")</f>
        <v/>
      </c>
      <c r="I197" s="10" t="str">
        <f ca="1">IFERROR(INDEX(MAESTRO!I:I,_xludf.AGGREGATE(15,6,ROW(MAESTRO!$B$3:$B$1000)/((MAESTRO!$B$3:$B$1000="ACADEMICOS")*(UPPER(MAESTRO!$L$3:$L$1000)="CONFIRMADO")),ROWS($A$3:A197))),"")</f>
        <v/>
      </c>
      <c r="J197" s="10" t="str">
        <f ca="1">IFERROR(INDEX(MAESTRO!J:J,_xludf.AGGREGATE(15,6,ROW(MAESTRO!$B$3:$B$1000)/((MAESTRO!$B$3:$B$1000="ACADEMICOS")*(UPPER(MAESTRO!$L$3:$L$1000)="CONFIRMADO")),ROWS($A$3:A197))),"")</f>
        <v/>
      </c>
      <c r="K197" s="10" t="str">
        <f ca="1">IFERROR(INDEX(MAESTRO!K:K,_xludf.AGGREGATE(15,6,ROW(MAESTRO!$B$3:$B$1000)/((MAESTRO!$B$3:$B$1000="ACADEMICOS")*(UPPER(MAESTRO!$L$3:$L$1000)="CONFIRMADO")),ROWS($A$3:A197))),"")</f>
        <v/>
      </c>
      <c r="L197" s="10" t="str">
        <f ca="1">IFERROR(INDEX(MAESTRO!L:L,_xludf.AGGREGATE(15,6,ROW(MAESTRO!$B$3:$B$1000)/((MAESTRO!$B$3:$B$1000="ACADEMICOS")*(UPPER(MAESTRO!$L$3:$L$1000)="CONFIRMADO")),ROWS($A$3:A197))),"")</f>
        <v/>
      </c>
      <c r="M197" s="10" t="str">
        <f ca="1">IFERROR(INDEX(MAESTRO!M:M,_xludf.AGGREGATE(15,6,ROW(MAESTRO!$B$3:$B$1000)/((MAESTRO!$B$3:$B$1000="ACADEMICOS")*(UPPER(MAESTRO!$L$3:$L$1000)="CONFIRMADO")),ROWS($A$3:A197))),"")</f>
        <v/>
      </c>
      <c r="N197" s="10" t="str">
        <f ca="1">IFERROR(INDEX(MAESTRO!N:N,_xludf.AGGREGATE(15,6,ROW(MAESTRO!$B$3:$B$1000)/((MAESTRO!$B$3:$B$1000="ACADEMICOS")*(UPPER(MAESTRO!$L$3:$L$1000)="CONFIRMADO")),ROWS($A$3:A197))),"")</f>
        <v/>
      </c>
      <c r="O197" s="10" t="str">
        <f ca="1">IFERROR(INDEX(MAESTRO!O:O,_xludf.AGGREGATE(15,6,ROW(MAESTRO!$B$3:$B$1000)/((MAESTRO!$B$3:$B$1000="ACADEMICOS")*(UPPER(MAESTRO!$L$3:$L$1000)="CONFIRMADO")),ROWS($A$3:A197))),"")</f>
        <v/>
      </c>
      <c r="P197" s="10" t="str">
        <f ca="1">IFERROR(INDEX(MAESTRO!P:P,_xludf.AGGREGATE(15,6,ROW(MAESTRO!$B$3:$B$1000)/((MAESTRO!$B$3:$B$1000="ACADEMICOS")*(UPPER(MAESTRO!$L$3:$L$1000)="CONFIRMADO")),ROWS($A$3:A197))),"")</f>
        <v/>
      </c>
      <c r="Q197" s="10" t="str">
        <f ca="1">IFERROR(INDEX(MAESTRO!Q:Q,_xludf.AGGREGATE(15,6,ROW(MAESTRO!$B$3:$B$1000)/((MAESTRO!$B$3:$B$1000="ACADEMICOS")*(UPPER(MAESTRO!$L$3:$L$1000)="CONFIRMADO")),ROWS($A$3:A197))),"")</f>
        <v/>
      </c>
      <c r="R197" s="10" t="str">
        <f ca="1">IFERROR(INDEX(MAESTRO!R:R,_xludf.AGGREGATE(15,6,ROW(MAESTRO!$B$3:$B$1000)/((MAESTRO!$B$3:$B$1000="ACADEMICOS")*(UPPER(MAESTRO!$L$3:$L$1000)="CONFIRMADO")),ROWS($A$3:A197))),"")</f>
        <v/>
      </c>
      <c r="S197" s="10" t="str">
        <f ca="1">IFERROR(INDEX(MAESTRO!S:S,_xludf.AGGREGATE(15,6,ROW(MAESTRO!$B$3:$B$1000)/((MAESTRO!$B$3:$B$1000="ACADEMICOS")*(UPPER(MAESTRO!$L$3:$L$1000)="CONFIRMADO")),ROWS($A$3:A197))),"")</f>
        <v/>
      </c>
      <c r="T197" s="10" t="str">
        <f ca="1">IFERROR(INDEX(MAESTRO!T:T,_xludf.AGGREGATE(15,6,ROW(MAESTRO!$B$3:$B$1000)/((MAESTRO!$B$3:$B$1000="ACADEMICOS")*(UPPER(MAESTRO!$L$3:$L$1000)="CONFIRMADO")),ROWS($A$3:A197))),"")</f>
        <v/>
      </c>
      <c r="U197" s="10" t="str">
        <f ca="1">IFERROR(INDEX(MAESTRO!U:U,_xludf.AGGREGATE(15,6,ROW(MAESTRO!$B$3:$B$1000)/((MAESTRO!$B$3:$B$1000="ACADEMICOS")*(UPPER(MAESTRO!$L$3:$L$1000)="CONFIRMADO")),ROWS($A$3:A197))),"")</f>
        <v/>
      </c>
      <c r="V197" s="10" t="str">
        <f ca="1">IFERROR(INDEX(MAESTRO!V:V,_xludf.AGGREGATE(15,6,ROW(MAESTRO!$B$3:$B$1000)/((MAESTRO!$B$3:$B$1000="ACADEMICOS")*(UPPER(MAESTRO!$L$3:$L$1000)="CONFIRMADO")),ROWS($A$3:A197))),"")</f>
        <v/>
      </c>
      <c r="W197" s="10" t="str">
        <f ca="1">IFERROR(INDEX(MAESTRO!W:W,_xludf.AGGREGATE(15,6,ROW(MAESTRO!$B$3:$B$1000)/((MAESTRO!$B$3:$B$1000="ACADEMICOS")*(UPPER(MAESTRO!$L$3:$L$1000)="CONFIRMADO")),ROWS($A$3:A197))),"")</f>
        <v/>
      </c>
      <c r="X197" s="10" t="str">
        <f ca="1">IFERROR(INDEX(MAESTRO!X:X,_xludf.AGGREGATE(15,6,ROW(MAESTRO!$B$3:$B$1000)/((MAESTRO!$B$3:$B$1000="ACADEMICOS")*(UPPER(MAESTRO!$L$3:$L$1000)="CONFIRMADO")),ROWS($A$3:A197))),"")</f>
        <v/>
      </c>
    </row>
    <row r="198" spans="1:24" ht="22.05" customHeight="1">
      <c r="A198" s="21" t="str">
        <f ca="1">IFERROR(INDEX(MAESTRO!A:A,_xludf.AGGREGATE(15,6,ROW(MAESTRO!$B$3:$B$1000)/((MAESTRO!$B$3:$B$1000="ACADEMICOS")*(UPPER(MAESTRO!$L$3:$L$1000)="CONFIRMADO")),ROWS($A$3:A198))),"")</f>
        <v/>
      </c>
      <c r="B198" s="21" t="str">
        <f ca="1">IFERROR(INDEX(MAESTRO!B:B,_xludf.AGGREGATE(15,6,ROW(MAESTRO!$B$3:$B$1000)/((MAESTRO!$B$3:$B$1000="ACADEMICOS")*(UPPER(MAESTRO!$L$3:$L$1000)="CONFIRMADO")),ROWS($A$3:A198))),"")</f>
        <v/>
      </c>
      <c r="C198" s="21" t="str">
        <f ca="1">IFERROR(INDEX(MAESTRO!C:C,_xludf.AGGREGATE(15,6,ROW(MAESTRO!$B$3:$B$1000)/((MAESTRO!$B$3:$B$1000="ACADEMICOS")*(UPPER(MAESTRO!$L$3:$L$1000)="CONFIRMADO")),ROWS($A$3:A198))),"")</f>
        <v/>
      </c>
      <c r="D198" s="21" t="str">
        <f ca="1">IFERROR(INDEX(MAESTRO!D:D,_xludf.AGGREGATE(15,6,ROW(MAESTRO!$B$3:$B$1000)/((MAESTRO!$B$3:$B$1000="ACADEMICOS")*(UPPER(MAESTRO!$L$3:$L$1000)="CONFIRMADO")),ROWS($A$3:A198))),"")</f>
        <v/>
      </c>
      <c r="E198" s="21" t="str">
        <f ca="1">IFERROR(INDEX(MAESTRO!E:E,_xludf.AGGREGATE(15,6,ROW(MAESTRO!$B$3:$B$1000)/((MAESTRO!$B$3:$B$1000="ACADEMICOS")*(UPPER(MAESTRO!$L$3:$L$1000)="CONFIRMADO")),ROWS($A$3:A198))),"")</f>
        <v/>
      </c>
      <c r="F198" s="21" t="str">
        <f ca="1">IFERROR(INDEX(MAESTRO!F:F,_xludf.AGGREGATE(15,6,ROW(MAESTRO!$B$3:$B$1000)/((MAESTRO!$B$3:$B$1000="ACADEMICOS")*(UPPER(MAESTRO!$L$3:$L$1000)="CONFIRMADO")),ROWS($A$3:A198))),"")</f>
        <v/>
      </c>
      <c r="G198" s="21" t="str">
        <f ca="1">IFERROR(INDEX(MAESTRO!G:G,_xludf.AGGREGATE(15,6,ROW(MAESTRO!$B$3:$B$1000)/((MAESTRO!$B$3:$B$1000="ACADEMICOS")*(UPPER(MAESTRO!$L$3:$L$1000)="CONFIRMADO")),ROWS($A$3:A198))),"")</f>
        <v/>
      </c>
      <c r="H198" s="21" t="str">
        <f ca="1">IFERROR(INDEX(MAESTRO!H:H,_xludf.AGGREGATE(15,6,ROW(MAESTRO!$B$3:$B$1000)/((MAESTRO!$B$3:$B$1000="ACADEMICOS")*(UPPER(MAESTRO!$L$3:$L$1000)="CONFIRMADO")),ROWS($A$3:A198))),"")</f>
        <v/>
      </c>
      <c r="I198" s="21" t="str">
        <f ca="1">IFERROR(INDEX(MAESTRO!I:I,_xludf.AGGREGATE(15,6,ROW(MAESTRO!$B$3:$B$1000)/((MAESTRO!$B$3:$B$1000="ACADEMICOS")*(UPPER(MAESTRO!$L$3:$L$1000)="CONFIRMADO")),ROWS($A$3:A198))),"")</f>
        <v/>
      </c>
      <c r="J198" s="21" t="str">
        <f ca="1">IFERROR(INDEX(MAESTRO!J:J,_xludf.AGGREGATE(15,6,ROW(MAESTRO!$B$3:$B$1000)/((MAESTRO!$B$3:$B$1000="ACADEMICOS")*(UPPER(MAESTRO!$L$3:$L$1000)="CONFIRMADO")),ROWS($A$3:A198))),"")</f>
        <v/>
      </c>
      <c r="K198" s="21" t="str">
        <f ca="1">IFERROR(INDEX(MAESTRO!K:K,_xludf.AGGREGATE(15,6,ROW(MAESTRO!$B$3:$B$1000)/((MAESTRO!$B$3:$B$1000="ACADEMICOS")*(UPPER(MAESTRO!$L$3:$L$1000)="CONFIRMADO")),ROWS($A$3:A198))),"")</f>
        <v/>
      </c>
      <c r="L198" s="21" t="str">
        <f ca="1">IFERROR(INDEX(MAESTRO!L:L,_xludf.AGGREGATE(15,6,ROW(MAESTRO!$B$3:$B$1000)/((MAESTRO!$B$3:$B$1000="ACADEMICOS")*(UPPER(MAESTRO!$L$3:$L$1000)="CONFIRMADO")),ROWS($A$3:A198))),"")</f>
        <v/>
      </c>
      <c r="M198" s="21" t="str">
        <f ca="1">IFERROR(INDEX(MAESTRO!M:M,_xludf.AGGREGATE(15,6,ROW(MAESTRO!$B$3:$B$1000)/((MAESTRO!$B$3:$B$1000="ACADEMICOS")*(UPPER(MAESTRO!$L$3:$L$1000)="CONFIRMADO")),ROWS($A$3:A198))),"")</f>
        <v/>
      </c>
      <c r="N198" s="21" t="str">
        <f ca="1">IFERROR(INDEX(MAESTRO!N:N,_xludf.AGGREGATE(15,6,ROW(MAESTRO!$B$3:$B$1000)/((MAESTRO!$B$3:$B$1000="ACADEMICOS")*(UPPER(MAESTRO!$L$3:$L$1000)="CONFIRMADO")),ROWS($A$3:A198))),"")</f>
        <v/>
      </c>
      <c r="O198" s="21" t="str">
        <f ca="1">IFERROR(INDEX(MAESTRO!O:O,_xludf.AGGREGATE(15,6,ROW(MAESTRO!$B$3:$B$1000)/((MAESTRO!$B$3:$B$1000="ACADEMICOS")*(UPPER(MAESTRO!$L$3:$L$1000)="CONFIRMADO")),ROWS($A$3:A198))),"")</f>
        <v/>
      </c>
      <c r="P198" s="21" t="str">
        <f ca="1">IFERROR(INDEX(MAESTRO!P:P,_xludf.AGGREGATE(15,6,ROW(MAESTRO!$B$3:$B$1000)/((MAESTRO!$B$3:$B$1000="ACADEMICOS")*(UPPER(MAESTRO!$L$3:$L$1000)="CONFIRMADO")),ROWS($A$3:A198))),"")</f>
        <v/>
      </c>
      <c r="Q198" s="21" t="str">
        <f ca="1">IFERROR(INDEX(MAESTRO!Q:Q,_xludf.AGGREGATE(15,6,ROW(MAESTRO!$B$3:$B$1000)/((MAESTRO!$B$3:$B$1000="ACADEMICOS")*(UPPER(MAESTRO!$L$3:$L$1000)="CONFIRMADO")),ROWS($A$3:A198))),"")</f>
        <v/>
      </c>
      <c r="R198" s="21" t="str">
        <f ca="1">IFERROR(INDEX(MAESTRO!R:R,_xludf.AGGREGATE(15,6,ROW(MAESTRO!$B$3:$B$1000)/((MAESTRO!$B$3:$B$1000="ACADEMICOS")*(UPPER(MAESTRO!$L$3:$L$1000)="CONFIRMADO")),ROWS($A$3:A198))),"")</f>
        <v/>
      </c>
      <c r="S198" s="21" t="str">
        <f ca="1">IFERROR(INDEX(MAESTRO!S:S,_xludf.AGGREGATE(15,6,ROW(MAESTRO!$B$3:$B$1000)/((MAESTRO!$B$3:$B$1000="ACADEMICOS")*(UPPER(MAESTRO!$L$3:$L$1000)="CONFIRMADO")),ROWS($A$3:A198))),"")</f>
        <v/>
      </c>
      <c r="T198" s="21" t="str">
        <f ca="1">IFERROR(INDEX(MAESTRO!T:T,_xludf.AGGREGATE(15,6,ROW(MAESTRO!$B$3:$B$1000)/((MAESTRO!$B$3:$B$1000="ACADEMICOS")*(UPPER(MAESTRO!$L$3:$L$1000)="CONFIRMADO")),ROWS($A$3:A198))),"")</f>
        <v/>
      </c>
      <c r="U198" s="21" t="str">
        <f ca="1">IFERROR(INDEX(MAESTRO!U:U,_xludf.AGGREGATE(15,6,ROW(MAESTRO!$B$3:$B$1000)/((MAESTRO!$B$3:$B$1000="ACADEMICOS")*(UPPER(MAESTRO!$L$3:$L$1000)="CONFIRMADO")),ROWS($A$3:A198))),"")</f>
        <v/>
      </c>
      <c r="V198" s="21" t="str">
        <f ca="1">IFERROR(INDEX(MAESTRO!V:V,_xludf.AGGREGATE(15,6,ROW(MAESTRO!$B$3:$B$1000)/((MAESTRO!$B$3:$B$1000="ACADEMICOS")*(UPPER(MAESTRO!$L$3:$L$1000)="CONFIRMADO")),ROWS($A$3:A198))),"")</f>
        <v/>
      </c>
      <c r="W198" s="21" t="str">
        <f ca="1">IFERROR(INDEX(MAESTRO!W:W,_xludf.AGGREGATE(15,6,ROW(MAESTRO!$B$3:$B$1000)/((MAESTRO!$B$3:$B$1000="ACADEMICOS")*(UPPER(MAESTRO!$L$3:$L$1000)="CONFIRMADO")),ROWS($A$3:A198))),"")</f>
        <v/>
      </c>
      <c r="X198" s="21" t="str">
        <f ca="1">IFERROR(INDEX(MAESTRO!X:X,_xludf.AGGREGATE(15,6,ROW(MAESTRO!$B$3:$B$1000)/((MAESTRO!$B$3:$B$1000="ACADEMICOS")*(UPPER(MAESTRO!$L$3:$L$1000)="CONFIRMADO")),ROWS($A$3:A198))),"")</f>
        <v/>
      </c>
    </row>
    <row r="199" spans="1:24" ht="22.05" customHeight="1">
      <c r="A199" s="10" t="str">
        <f ca="1">IFERROR(INDEX(MAESTRO!A:A,_xludf.AGGREGATE(15,6,ROW(MAESTRO!$B$3:$B$1000)/((MAESTRO!$B$3:$B$1000="ACADEMICOS")*(UPPER(MAESTRO!$L$3:$L$1000)="CONFIRMADO")),ROWS($A$3:A199))),"")</f>
        <v/>
      </c>
      <c r="B199" s="10" t="str">
        <f ca="1">IFERROR(INDEX(MAESTRO!B:B,_xludf.AGGREGATE(15,6,ROW(MAESTRO!$B$3:$B$1000)/((MAESTRO!$B$3:$B$1000="ACADEMICOS")*(UPPER(MAESTRO!$L$3:$L$1000)="CONFIRMADO")),ROWS($A$3:A199))),"")</f>
        <v/>
      </c>
      <c r="C199" s="10" t="str">
        <f ca="1">IFERROR(INDEX(MAESTRO!C:C,_xludf.AGGREGATE(15,6,ROW(MAESTRO!$B$3:$B$1000)/((MAESTRO!$B$3:$B$1000="ACADEMICOS")*(UPPER(MAESTRO!$L$3:$L$1000)="CONFIRMADO")),ROWS($A$3:A199))),"")</f>
        <v/>
      </c>
      <c r="D199" s="10" t="str">
        <f ca="1">IFERROR(INDEX(MAESTRO!D:D,_xludf.AGGREGATE(15,6,ROW(MAESTRO!$B$3:$B$1000)/((MAESTRO!$B$3:$B$1000="ACADEMICOS")*(UPPER(MAESTRO!$L$3:$L$1000)="CONFIRMADO")),ROWS($A$3:A199))),"")</f>
        <v/>
      </c>
      <c r="E199" s="10" t="str">
        <f ca="1">IFERROR(INDEX(MAESTRO!E:E,_xludf.AGGREGATE(15,6,ROW(MAESTRO!$B$3:$B$1000)/((MAESTRO!$B$3:$B$1000="ACADEMICOS")*(UPPER(MAESTRO!$L$3:$L$1000)="CONFIRMADO")),ROWS($A$3:A199))),"")</f>
        <v/>
      </c>
      <c r="F199" s="10" t="str">
        <f ca="1">IFERROR(INDEX(MAESTRO!F:F,_xludf.AGGREGATE(15,6,ROW(MAESTRO!$B$3:$B$1000)/((MAESTRO!$B$3:$B$1000="ACADEMICOS")*(UPPER(MAESTRO!$L$3:$L$1000)="CONFIRMADO")),ROWS($A$3:A199))),"")</f>
        <v/>
      </c>
      <c r="G199" s="10" t="str">
        <f ca="1">IFERROR(INDEX(MAESTRO!G:G,_xludf.AGGREGATE(15,6,ROW(MAESTRO!$B$3:$B$1000)/((MAESTRO!$B$3:$B$1000="ACADEMICOS")*(UPPER(MAESTRO!$L$3:$L$1000)="CONFIRMADO")),ROWS($A$3:A199))),"")</f>
        <v/>
      </c>
      <c r="H199" s="10" t="str">
        <f ca="1">IFERROR(INDEX(MAESTRO!H:H,_xludf.AGGREGATE(15,6,ROW(MAESTRO!$B$3:$B$1000)/((MAESTRO!$B$3:$B$1000="ACADEMICOS")*(UPPER(MAESTRO!$L$3:$L$1000)="CONFIRMADO")),ROWS($A$3:A199))),"")</f>
        <v/>
      </c>
      <c r="I199" s="10" t="str">
        <f ca="1">IFERROR(INDEX(MAESTRO!I:I,_xludf.AGGREGATE(15,6,ROW(MAESTRO!$B$3:$B$1000)/((MAESTRO!$B$3:$B$1000="ACADEMICOS")*(UPPER(MAESTRO!$L$3:$L$1000)="CONFIRMADO")),ROWS($A$3:A199))),"")</f>
        <v/>
      </c>
      <c r="J199" s="10" t="str">
        <f ca="1">IFERROR(INDEX(MAESTRO!J:J,_xludf.AGGREGATE(15,6,ROW(MAESTRO!$B$3:$B$1000)/((MAESTRO!$B$3:$B$1000="ACADEMICOS")*(UPPER(MAESTRO!$L$3:$L$1000)="CONFIRMADO")),ROWS($A$3:A199))),"")</f>
        <v/>
      </c>
      <c r="K199" s="10" t="str">
        <f ca="1">IFERROR(INDEX(MAESTRO!K:K,_xludf.AGGREGATE(15,6,ROW(MAESTRO!$B$3:$B$1000)/((MAESTRO!$B$3:$B$1000="ACADEMICOS")*(UPPER(MAESTRO!$L$3:$L$1000)="CONFIRMADO")),ROWS($A$3:A199))),"")</f>
        <v/>
      </c>
      <c r="L199" s="10" t="str">
        <f ca="1">IFERROR(INDEX(MAESTRO!L:L,_xludf.AGGREGATE(15,6,ROW(MAESTRO!$B$3:$B$1000)/((MAESTRO!$B$3:$B$1000="ACADEMICOS")*(UPPER(MAESTRO!$L$3:$L$1000)="CONFIRMADO")),ROWS($A$3:A199))),"")</f>
        <v/>
      </c>
      <c r="M199" s="10" t="str">
        <f ca="1">IFERROR(INDEX(MAESTRO!M:M,_xludf.AGGREGATE(15,6,ROW(MAESTRO!$B$3:$B$1000)/((MAESTRO!$B$3:$B$1000="ACADEMICOS")*(UPPER(MAESTRO!$L$3:$L$1000)="CONFIRMADO")),ROWS($A$3:A199))),"")</f>
        <v/>
      </c>
      <c r="N199" s="10" t="str">
        <f ca="1">IFERROR(INDEX(MAESTRO!N:N,_xludf.AGGREGATE(15,6,ROW(MAESTRO!$B$3:$B$1000)/((MAESTRO!$B$3:$B$1000="ACADEMICOS")*(UPPER(MAESTRO!$L$3:$L$1000)="CONFIRMADO")),ROWS($A$3:A199))),"")</f>
        <v/>
      </c>
      <c r="O199" s="10" t="str">
        <f ca="1">IFERROR(INDEX(MAESTRO!O:O,_xludf.AGGREGATE(15,6,ROW(MAESTRO!$B$3:$B$1000)/((MAESTRO!$B$3:$B$1000="ACADEMICOS")*(UPPER(MAESTRO!$L$3:$L$1000)="CONFIRMADO")),ROWS($A$3:A199))),"")</f>
        <v/>
      </c>
      <c r="P199" s="10" t="str">
        <f ca="1">IFERROR(INDEX(MAESTRO!P:P,_xludf.AGGREGATE(15,6,ROW(MAESTRO!$B$3:$B$1000)/((MAESTRO!$B$3:$B$1000="ACADEMICOS")*(UPPER(MAESTRO!$L$3:$L$1000)="CONFIRMADO")),ROWS($A$3:A199))),"")</f>
        <v/>
      </c>
      <c r="Q199" s="10" t="str">
        <f ca="1">IFERROR(INDEX(MAESTRO!Q:Q,_xludf.AGGREGATE(15,6,ROW(MAESTRO!$B$3:$B$1000)/((MAESTRO!$B$3:$B$1000="ACADEMICOS")*(UPPER(MAESTRO!$L$3:$L$1000)="CONFIRMADO")),ROWS($A$3:A199))),"")</f>
        <v/>
      </c>
      <c r="R199" s="10" t="str">
        <f ca="1">IFERROR(INDEX(MAESTRO!R:R,_xludf.AGGREGATE(15,6,ROW(MAESTRO!$B$3:$B$1000)/((MAESTRO!$B$3:$B$1000="ACADEMICOS")*(UPPER(MAESTRO!$L$3:$L$1000)="CONFIRMADO")),ROWS($A$3:A199))),"")</f>
        <v/>
      </c>
      <c r="S199" s="10" t="str">
        <f ca="1">IFERROR(INDEX(MAESTRO!S:S,_xludf.AGGREGATE(15,6,ROW(MAESTRO!$B$3:$B$1000)/((MAESTRO!$B$3:$B$1000="ACADEMICOS")*(UPPER(MAESTRO!$L$3:$L$1000)="CONFIRMADO")),ROWS($A$3:A199))),"")</f>
        <v/>
      </c>
      <c r="T199" s="10" t="str">
        <f ca="1">IFERROR(INDEX(MAESTRO!T:T,_xludf.AGGREGATE(15,6,ROW(MAESTRO!$B$3:$B$1000)/((MAESTRO!$B$3:$B$1000="ACADEMICOS")*(UPPER(MAESTRO!$L$3:$L$1000)="CONFIRMADO")),ROWS($A$3:A199))),"")</f>
        <v/>
      </c>
      <c r="U199" s="10" t="str">
        <f ca="1">IFERROR(INDEX(MAESTRO!U:U,_xludf.AGGREGATE(15,6,ROW(MAESTRO!$B$3:$B$1000)/((MAESTRO!$B$3:$B$1000="ACADEMICOS")*(UPPER(MAESTRO!$L$3:$L$1000)="CONFIRMADO")),ROWS($A$3:A199))),"")</f>
        <v/>
      </c>
      <c r="V199" s="10" t="str">
        <f ca="1">IFERROR(INDEX(MAESTRO!V:V,_xludf.AGGREGATE(15,6,ROW(MAESTRO!$B$3:$B$1000)/((MAESTRO!$B$3:$B$1000="ACADEMICOS")*(UPPER(MAESTRO!$L$3:$L$1000)="CONFIRMADO")),ROWS($A$3:A199))),"")</f>
        <v/>
      </c>
      <c r="W199" s="10" t="str">
        <f ca="1">IFERROR(INDEX(MAESTRO!W:W,_xludf.AGGREGATE(15,6,ROW(MAESTRO!$B$3:$B$1000)/((MAESTRO!$B$3:$B$1000="ACADEMICOS")*(UPPER(MAESTRO!$L$3:$L$1000)="CONFIRMADO")),ROWS($A$3:A199))),"")</f>
        <v/>
      </c>
      <c r="X199" s="10" t="str">
        <f ca="1">IFERROR(INDEX(MAESTRO!X:X,_xludf.AGGREGATE(15,6,ROW(MAESTRO!$B$3:$B$1000)/((MAESTRO!$B$3:$B$1000="ACADEMICOS")*(UPPER(MAESTRO!$L$3:$L$1000)="CONFIRMADO")),ROWS($A$3:A199))),"")</f>
        <v/>
      </c>
    </row>
    <row r="200" spans="1:24" ht="22.05" customHeight="1">
      <c r="A200" s="21" t="str">
        <f ca="1">IFERROR(INDEX(MAESTRO!A:A,_xludf.AGGREGATE(15,6,ROW(MAESTRO!$B$3:$B$1000)/((MAESTRO!$B$3:$B$1000="ACADEMICOS")*(UPPER(MAESTRO!$L$3:$L$1000)="CONFIRMADO")),ROWS($A$3:A200))),"")</f>
        <v/>
      </c>
      <c r="B200" s="21" t="str">
        <f ca="1">IFERROR(INDEX(MAESTRO!B:B,_xludf.AGGREGATE(15,6,ROW(MAESTRO!$B$3:$B$1000)/((MAESTRO!$B$3:$B$1000="ACADEMICOS")*(UPPER(MAESTRO!$L$3:$L$1000)="CONFIRMADO")),ROWS($A$3:A200))),"")</f>
        <v/>
      </c>
      <c r="C200" s="21" t="str">
        <f ca="1">IFERROR(INDEX(MAESTRO!C:C,_xludf.AGGREGATE(15,6,ROW(MAESTRO!$B$3:$B$1000)/((MAESTRO!$B$3:$B$1000="ACADEMICOS")*(UPPER(MAESTRO!$L$3:$L$1000)="CONFIRMADO")),ROWS($A$3:A200))),"")</f>
        <v/>
      </c>
      <c r="D200" s="21" t="str">
        <f ca="1">IFERROR(INDEX(MAESTRO!D:D,_xludf.AGGREGATE(15,6,ROW(MAESTRO!$B$3:$B$1000)/((MAESTRO!$B$3:$B$1000="ACADEMICOS")*(UPPER(MAESTRO!$L$3:$L$1000)="CONFIRMADO")),ROWS($A$3:A200))),"")</f>
        <v/>
      </c>
      <c r="E200" s="21" t="str">
        <f ca="1">IFERROR(INDEX(MAESTRO!E:E,_xludf.AGGREGATE(15,6,ROW(MAESTRO!$B$3:$B$1000)/((MAESTRO!$B$3:$B$1000="ACADEMICOS")*(UPPER(MAESTRO!$L$3:$L$1000)="CONFIRMADO")),ROWS($A$3:A200))),"")</f>
        <v/>
      </c>
      <c r="F200" s="21" t="str">
        <f ca="1">IFERROR(INDEX(MAESTRO!F:F,_xludf.AGGREGATE(15,6,ROW(MAESTRO!$B$3:$B$1000)/((MAESTRO!$B$3:$B$1000="ACADEMICOS")*(UPPER(MAESTRO!$L$3:$L$1000)="CONFIRMADO")),ROWS($A$3:A200))),"")</f>
        <v/>
      </c>
      <c r="G200" s="21" t="str">
        <f ca="1">IFERROR(INDEX(MAESTRO!G:G,_xludf.AGGREGATE(15,6,ROW(MAESTRO!$B$3:$B$1000)/((MAESTRO!$B$3:$B$1000="ACADEMICOS")*(UPPER(MAESTRO!$L$3:$L$1000)="CONFIRMADO")),ROWS($A$3:A200))),"")</f>
        <v/>
      </c>
      <c r="H200" s="21" t="str">
        <f ca="1">IFERROR(INDEX(MAESTRO!H:H,_xludf.AGGREGATE(15,6,ROW(MAESTRO!$B$3:$B$1000)/((MAESTRO!$B$3:$B$1000="ACADEMICOS")*(UPPER(MAESTRO!$L$3:$L$1000)="CONFIRMADO")),ROWS($A$3:A200))),"")</f>
        <v/>
      </c>
      <c r="I200" s="21" t="str">
        <f ca="1">IFERROR(INDEX(MAESTRO!I:I,_xludf.AGGREGATE(15,6,ROW(MAESTRO!$B$3:$B$1000)/((MAESTRO!$B$3:$B$1000="ACADEMICOS")*(UPPER(MAESTRO!$L$3:$L$1000)="CONFIRMADO")),ROWS($A$3:A200))),"")</f>
        <v/>
      </c>
      <c r="J200" s="21" t="str">
        <f ca="1">IFERROR(INDEX(MAESTRO!J:J,_xludf.AGGREGATE(15,6,ROW(MAESTRO!$B$3:$B$1000)/((MAESTRO!$B$3:$B$1000="ACADEMICOS")*(UPPER(MAESTRO!$L$3:$L$1000)="CONFIRMADO")),ROWS($A$3:A200))),"")</f>
        <v/>
      </c>
      <c r="K200" s="21" t="str">
        <f ca="1">IFERROR(INDEX(MAESTRO!K:K,_xludf.AGGREGATE(15,6,ROW(MAESTRO!$B$3:$B$1000)/((MAESTRO!$B$3:$B$1000="ACADEMICOS")*(UPPER(MAESTRO!$L$3:$L$1000)="CONFIRMADO")),ROWS($A$3:A200))),"")</f>
        <v/>
      </c>
      <c r="L200" s="21" t="str">
        <f ca="1">IFERROR(INDEX(MAESTRO!L:L,_xludf.AGGREGATE(15,6,ROW(MAESTRO!$B$3:$B$1000)/((MAESTRO!$B$3:$B$1000="ACADEMICOS")*(UPPER(MAESTRO!$L$3:$L$1000)="CONFIRMADO")),ROWS($A$3:A200))),"")</f>
        <v/>
      </c>
      <c r="M200" s="21" t="str">
        <f ca="1">IFERROR(INDEX(MAESTRO!M:M,_xludf.AGGREGATE(15,6,ROW(MAESTRO!$B$3:$B$1000)/((MAESTRO!$B$3:$B$1000="ACADEMICOS")*(UPPER(MAESTRO!$L$3:$L$1000)="CONFIRMADO")),ROWS($A$3:A200))),"")</f>
        <v/>
      </c>
      <c r="N200" s="21" t="str">
        <f ca="1">IFERROR(INDEX(MAESTRO!N:N,_xludf.AGGREGATE(15,6,ROW(MAESTRO!$B$3:$B$1000)/((MAESTRO!$B$3:$B$1000="ACADEMICOS")*(UPPER(MAESTRO!$L$3:$L$1000)="CONFIRMADO")),ROWS($A$3:A200))),"")</f>
        <v/>
      </c>
      <c r="O200" s="21" t="str">
        <f ca="1">IFERROR(INDEX(MAESTRO!O:O,_xludf.AGGREGATE(15,6,ROW(MAESTRO!$B$3:$B$1000)/((MAESTRO!$B$3:$B$1000="ACADEMICOS")*(UPPER(MAESTRO!$L$3:$L$1000)="CONFIRMADO")),ROWS($A$3:A200))),"")</f>
        <v/>
      </c>
      <c r="P200" s="21" t="str">
        <f ca="1">IFERROR(INDEX(MAESTRO!P:P,_xludf.AGGREGATE(15,6,ROW(MAESTRO!$B$3:$B$1000)/((MAESTRO!$B$3:$B$1000="ACADEMICOS")*(UPPER(MAESTRO!$L$3:$L$1000)="CONFIRMADO")),ROWS($A$3:A200))),"")</f>
        <v/>
      </c>
      <c r="Q200" s="21" t="str">
        <f ca="1">IFERROR(INDEX(MAESTRO!Q:Q,_xludf.AGGREGATE(15,6,ROW(MAESTRO!$B$3:$B$1000)/((MAESTRO!$B$3:$B$1000="ACADEMICOS")*(UPPER(MAESTRO!$L$3:$L$1000)="CONFIRMADO")),ROWS($A$3:A200))),"")</f>
        <v/>
      </c>
      <c r="R200" s="21" t="str">
        <f ca="1">IFERROR(INDEX(MAESTRO!R:R,_xludf.AGGREGATE(15,6,ROW(MAESTRO!$B$3:$B$1000)/((MAESTRO!$B$3:$B$1000="ACADEMICOS")*(UPPER(MAESTRO!$L$3:$L$1000)="CONFIRMADO")),ROWS($A$3:A200))),"")</f>
        <v/>
      </c>
      <c r="S200" s="21" t="str">
        <f ca="1">IFERROR(INDEX(MAESTRO!S:S,_xludf.AGGREGATE(15,6,ROW(MAESTRO!$B$3:$B$1000)/((MAESTRO!$B$3:$B$1000="ACADEMICOS")*(UPPER(MAESTRO!$L$3:$L$1000)="CONFIRMADO")),ROWS($A$3:A200))),"")</f>
        <v/>
      </c>
      <c r="T200" s="21" t="str">
        <f ca="1">IFERROR(INDEX(MAESTRO!T:T,_xludf.AGGREGATE(15,6,ROW(MAESTRO!$B$3:$B$1000)/((MAESTRO!$B$3:$B$1000="ACADEMICOS")*(UPPER(MAESTRO!$L$3:$L$1000)="CONFIRMADO")),ROWS($A$3:A200))),"")</f>
        <v/>
      </c>
      <c r="U200" s="21" t="str">
        <f ca="1">IFERROR(INDEX(MAESTRO!U:U,_xludf.AGGREGATE(15,6,ROW(MAESTRO!$B$3:$B$1000)/((MAESTRO!$B$3:$B$1000="ACADEMICOS")*(UPPER(MAESTRO!$L$3:$L$1000)="CONFIRMADO")),ROWS($A$3:A200))),"")</f>
        <v/>
      </c>
      <c r="V200" s="21" t="str">
        <f ca="1">IFERROR(INDEX(MAESTRO!V:V,_xludf.AGGREGATE(15,6,ROW(MAESTRO!$B$3:$B$1000)/((MAESTRO!$B$3:$B$1000="ACADEMICOS")*(UPPER(MAESTRO!$L$3:$L$1000)="CONFIRMADO")),ROWS($A$3:A200))),"")</f>
        <v/>
      </c>
      <c r="W200" s="21" t="str">
        <f ca="1">IFERROR(INDEX(MAESTRO!W:W,_xludf.AGGREGATE(15,6,ROW(MAESTRO!$B$3:$B$1000)/((MAESTRO!$B$3:$B$1000="ACADEMICOS")*(UPPER(MAESTRO!$L$3:$L$1000)="CONFIRMADO")),ROWS($A$3:A200))),"")</f>
        <v/>
      </c>
      <c r="X200" s="21" t="str">
        <f ca="1">IFERROR(INDEX(MAESTRO!X:X,_xludf.AGGREGATE(15,6,ROW(MAESTRO!$B$3:$B$1000)/((MAESTRO!$B$3:$B$1000="ACADEMICOS")*(UPPER(MAESTRO!$L$3:$L$1000)="CONFIRMADO")),ROWS($A$3:A200))),"")</f>
        <v/>
      </c>
    </row>
    <row r="201" spans="1:24" ht="22.05" customHeight="1">
      <c r="A201" s="10" t="str">
        <f ca="1">IFERROR(INDEX(MAESTRO!A:A,_xludf.AGGREGATE(15,6,ROW(MAESTRO!$B$3:$B$1000)/((MAESTRO!$B$3:$B$1000="ACADEMICOS")*(UPPER(MAESTRO!$L$3:$L$1000)="CONFIRMADO")),ROWS($A$3:A201))),"")</f>
        <v/>
      </c>
      <c r="B201" s="10" t="str">
        <f ca="1">IFERROR(INDEX(MAESTRO!B:B,_xludf.AGGREGATE(15,6,ROW(MAESTRO!$B$3:$B$1000)/((MAESTRO!$B$3:$B$1000="ACADEMICOS")*(UPPER(MAESTRO!$L$3:$L$1000)="CONFIRMADO")),ROWS($A$3:A201))),"")</f>
        <v/>
      </c>
      <c r="C201" s="10" t="str">
        <f ca="1">IFERROR(INDEX(MAESTRO!C:C,_xludf.AGGREGATE(15,6,ROW(MAESTRO!$B$3:$B$1000)/((MAESTRO!$B$3:$B$1000="ACADEMICOS")*(UPPER(MAESTRO!$L$3:$L$1000)="CONFIRMADO")),ROWS($A$3:A201))),"")</f>
        <v/>
      </c>
      <c r="D201" s="10" t="str">
        <f ca="1">IFERROR(INDEX(MAESTRO!D:D,_xludf.AGGREGATE(15,6,ROW(MAESTRO!$B$3:$B$1000)/((MAESTRO!$B$3:$B$1000="ACADEMICOS")*(UPPER(MAESTRO!$L$3:$L$1000)="CONFIRMADO")),ROWS($A$3:A201))),"")</f>
        <v/>
      </c>
      <c r="E201" s="10" t="str">
        <f ca="1">IFERROR(INDEX(MAESTRO!E:E,_xludf.AGGREGATE(15,6,ROW(MAESTRO!$B$3:$B$1000)/((MAESTRO!$B$3:$B$1000="ACADEMICOS")*(UPPER(MAESTRO!$L$3:$L$1000)="CONFIRMADO")),ROWS($A$3:A201))),"")</f>
        <v/>
      </c>
      <c r="F201" s="10" t="str">
        <f ca="1">IFERROR(INDEX(MAESTRO!F:F,_xludf.AGGREGATE(15,6,ROW(MAESTRO!$B$3:$B$1000)/((MAESTRO!$B$3:$B$1000="ACADEMICOS")*(UPPER(MAESTRO!$L$3:$L$1000)="CONFIRMADO")),ROWS($A$3:A201))),"")</f>
        <v/>
      </c>
      <c r="G201" s="10" t="str">
        <f ca="1">IFERROR(INDEX(MAESTRO!G:G,_xludf.AGGREGATE(15,6,ROW(MAESTRO!$B$3:$B$1000)/((MAESTRO!$B$3:$B$1000="ACADEMICOS")*(UPPER(MAESTRO!$L$3:$L$1000)="CONFIRMADO")),ROWS($A$3:A201))),"")</f>
        <v/>
      </c>
      <c r="H201" s="10" t="str">
        <f ca="1">IFERROR(INDEX(MAESTRO!H:H,_xludf.AGGREGATE(15,6,ROW(MAESTRO!$B$3:$B$1000)/((MAESTRO!$B$3:$B$1000="ACADEMICOS")*(UPPER(MAESTRO!$L$3:$L$1000)="CONFIRMADO")),ROWS($A$3:A201))),"")</f>
        <v/>
      </c>
      <c r="I201" s="10" t="str">
        <f ca="1">IFERROR(INDEX(MAESTRO!I:I,_xludf.AGGREGATE(15,6,ROW(MAESTRO!$B$3:$B$1000)/((MAESTRO!$B$3:$B$1000="ACADEMICOS")*(UPPER(MAESTRO!$L$3:$L$1000)="CONFIRMADO")),ROWS($A$3:A201))),"")</f>
        <v/>
      </c>
      <c r="J201" s="10" t="str">
        <f ca="1">IFERROR(INDEX(MAESTRO!J:J,_xludf.AGGREGATE(15,6,ROW(MAESTRO!$B$3:$B$1000)/((MAESTRO!$B$3:$B$1000="ACADEMICOS")*(UPPER(MAESTRO!$L$3:$L$1000)="CONFIRMADO")),ROWS($A$3:A201))),"")</f>
        <v/>
      </c>
      <c r="K201" s="10" t="str">
        <f ca="1">IFERROR(INDEX(MAESTRO!K:K,_xludf.AGGREGATE(15,6,ROW(MAESTRO!$B$3:$B$1000)/((MAESTRO!$B$3:$B$1000="ACADEMICOS")*(UPPER(MAESTRO!$L$3:$L$1000)="CONFIRMADO")),ROWS($A$3:A201))),"")</f>
        <v/>
      </c>
      <c r="L201" s="10" t="str">
        <f ca="1">IFERROR(INDEX(MAESTRO!L:L,_xludf.AGGREGATE(15,6,ROW(MAESTRO!$B$3:$B$1000)/((MAESTRO!$B$3:$B$1000="ACADEMICOS")*(UPPER(MAESTRO!$L$3:$L$1000)="CONFIRMADO")),ROWS($A$3:A201))),"")</f>
        <v/>
      </c>
      <c r="M201" s="10" t="str">
        <f ca="1">IFERROR(INDEX(MAESTRO!M:M,_xludf.AGGREGATE(15,6,ROW(MAESTRO!$B$3:$B$1000)/((MAESTRO!$B$3:$B$1000="ACADEMICOS")*(UPPER(MAESTRO!$L$3:$L$1000)="CONFIRMADO")),ROWS($A$3:A201))),"")</f>
        <v/>
      </c>
      <c r="N201" s="10" t="str">
        <f ca="1">IFERROR(INDEX(MAESTRO!N:N,_xludf.AGGREGATE(15,6,ROW(MAESTRO!$B$3:$B$1000)/((MAESTRO!$B$3:$B$1000="ACADEMICOS")*(UPPER(MAESTRO!$L$3:$L$1000)="CONFIRMADO")),ROWS($A$3:A201))),"")</f>
        <v/>
      </c>
      <c r="O201" s="10" t="str">
        <f ca="1">IFERROR(INDEX(MAESTRO!O:O,_xludf.AGGREGATE(15,6,ROW(MAESTRO!$B$3:$B$1000)/((MAESTRO!$B$3:$B$1000="ACADEMICOS")*(UPPER(MAESTRO!$L$3:$L$1000)="CONFIRMADO")),ROWS($A$3:A201))),"")</f>
        <v/>
      </c>
      <c r="P201" s="10" t="str">
        <f ca="1">IFERROR(INDEX(MAESTRO!P:P,_xludf.AGGREGATE(15,6,ROW(MAESTRO!$B$3:$B$1000)/((MAESTRO!$B$3:$B$1000="ACADEMICOS")*(UPPER(MAESTRO!$L$3:$L$1000)="CONFIRMADO")),ROWS($A$3:A201))),"")</f>
        <v/>
      </c>
      <c r="Q201" s="10" t="str">
        <f ca="1">IFERROR(INDEX(MAESTRO!Q:Q,_xludf.AGGREGATE(15,6,ROW(MAESTRO!$B$3:$B$1000)/((MAESTRO!$B$3:$B$1000="ACADEMICOS")*(UPPER(MAESTRO!$L$3:$L$1000)="CONFIRMADO")),ROWS($A$3:A201))),"")</f>
        <v/>
      </c>
      <c r="R201" s="10" t="str">
        <f ca="1">IFERROR(INDEX(MAESTRO!R:R,_xludf.AGGREGATE(15,6,ROW(MAESTRO!$B$3:$B$1000)/((MAESTRO!$B$3:$B$1000="ACADEMICOS")*(UPPER(MAESTRO!$L$3:$L$1000)="CONFIRMADO")),ROWS($A$3:A201))),"")</f>
        <v/>
      </c>
      <c r="S201" s="10" t="str">
        <f ca="1">IFERROR(INDEX(MAESTRO!S:S,_xludf.AGGREGATE(15,6,ROW(MAESTRO!$B$3:$B$1000)/((MAESTRO!$B$3:$B$1000="ACADEMICOS")*(UPPER(MAESTRO!$L$3:$L$1000)="CONFIRMADO")),ROWS($A$3:A201))),"")</f>
        <v/>
      </c>
      <c r="T201" s="10" t="str">
        <f ca="1">IFERROR(INDEX(MAESTRO!T:T,_xludf.AGGREGATE(15,6,ROW(MAESTRO!$B$3:$B$1000)/((MAESTRO!$B$3:$B$1000="ACADEMICOS")*(UPPER(MAESTRO!$L$3:$L$1000)="CONFIRMADO")),ROWS($A$3:A201))),"")</f>
        <v/>
      </c>
      <c r="U201" s="10" t="str">
        <f ca="1">IFERROR(INDEX(MAESTRO!U:U,_xludf.AGGREGATE(15,6,ROW(MAESTRO!$B$3:$B$1000)/((MAESTRO!$B$3:$B$1000="ACADEMICOS")*(UPPER(MAESTRO!$L$3:$L$1000)="CONFIRMADO")),ROWS($A$3:A201))),"")</f>
        <v/>
      </c>
      <c r="V201" s="10" t="str">
        <f ca="1">IFERROR(INDEX(MAESTRO!V:V,_xludf.AGGREGATE(15,6,ROW(MAESTRO!$B$3:$B$1000)/((MAESTRO!$B$3:$B$1000="ACADEMICOS")*(UPPER(MAESTRO!$L$3:$L$1000)="CONFIRMADO")),ROWS($A$3:A201))),"")</f>
        <v/>
      </c>
      <c r="W201" s="10" t="str">
        <f ca="1">IFERROR(INDEX(MAESTRO!W:W,_xludf.AGGREGATE(15,6,ROW(MAESTRO!$B$3:$B$1000)/((MAESTRO!$B$3:$B$1000="ACADEMICOS")*(UPPER(MAESTRO!$L$3:$L$1000)="CONFIRMADO")),ROWS($A$3:A201))),"")</f>
        <v/>
      </c>
      <c r="X201" s="10" t="str">
        <f ca="1">IFERROR(INDEX(MAESTRO!X:X,_xludf.AGGREGATE(15,6,ROW(MAESTRO!$B$3:$B$1000)/((MAESTRO!$B$3:$B$1000="ACADEMICOS")*(UPPER(MAESTRO!$L$3:$L$1000)="CONFIRMADO")),ROWS($A$3:A201))),"")</f>
        <v/>
      </c>
    </row>
    <row r="202" spans="1:24" ht="22.05" customHeight="1">
      <c r="A202" s="21" t="str">
        <f ca="1">IFERROR(INDEX(MAESTRO!A:A,_xludf.AGGREGATE(15,6,ROW(MAESTRO!$B$3:$B$1000)/((MAESTRO!$B$3:$B$1000="ACADEMICOS")*(UPPER(MAESTRO!$L$3:$L$1000)="CONFIRMADO")),ROWS($A$3:A202))),"")</f>
        <v/>
      </c>
      <c r="B202" s="21" t="str">
        <f ca="1">IFERROR(INDEX(MAESTRO!B:B,_xludf.AGGREGATE(15,6,ROW(MAESTRO!$B$3:$B$1000)/((MAESTRO!$B$3:$B$1000="ACADEMICOS")*(UPPER(MAESTRO!$L$3:$L$1000)="CONFIRMADO")),ROWS($A$3:A202))),"")</f>
        <v/>
      </c>
      <c r="C202" s="21" t="str">
        <f ca="1">IFERROR(INDEX(MAESTRO!C:C,_xludf.AGGREGATE(15,6,ROW(MAESTRO!$B$3:$B$1000)/((MAESTRO!$B$3:$B$1000="ACADEMICOS")*(UPPER(MAESTRO!$L$3:$L$1000)="CONFIRMADO")),ROWS($A$3:A202))),"")</f>
        <v/>
      </c>
      <c r="D202" s="21" t="str">
        <f ca="1">IFERROR(INDEX(MAESTRO!D:D,_xludf.AGGREGATE(15,6,ROW(MAESTRO!$B$3:$B$1000)/((MAESTRO!$B$3:$B$1000="ACADEMICOS")*(UPPER(MAESTRO!$L$3:$L$1000)="CONFIRMADO")),ROWS($A$3:A202))),"")</f>
        <v/>
      </c>
      <c r="E202" s="21" t="str">
        <f ca="1">IFERROR(INDEX(MAESTRO!E:E,_xludf.AGGREGATE(15,6,ROW(MAESTRO!$B$3:$B$1000)/((MAESTRO!$B$3:$B$1000="ACADEMICOS")*(UPPER(MAESTRO!$L$3:$L$1000)="CONFIRMADO")),ROWS($A$3:A202))),"")</f>
        <v/>
      </c>
      <c r="F202" s="21" t="str">
        <f ca="1">IFERROR(INDEX(MAESTRO!F:F,_xludf.AGGREGATE(15,6,ROW(MAESTRO!$B$3:$B$1000)/((MAESTRO!$B$3:$B$1000="ACADEMICOS")*(UPPER(MAESTRO!$L$3:$L$1000)="CONFIRMADO")),ROWS($A$3:A202))),"")</f>
        <v/>
      </c>
      <c r="G202" s="21" t="str">
        <f ca="1">IFERROR(INDEX(MAESTRO!G:G,_xludf.AGGREGATE(15,6,ROW(MAESTRO!$B$3:$B$1000)/((MAESTRO!$B$3:$B$1000="ACADEMICOS")*(UPPER(MAESTRO!$L$3:$L$1000)="CONFIRMADO")),ROWS($A$3:A202))),"")</f>
        <v/>
      </c>
      <c r="H202" s="21" t="str">
        <f ca="1">IFERROR(INDEX(MAESTRO!H:H,_xludf.AGGREGATE(15,6,ROW(MAESTRO!$B$3:$B$1000)/((MAESTRO!$B$3:$B$1000="ACADEMICOS")*(UPPER(MAESTRO!$L$3:$L$1000)="CONFIRMADO")),ROWS($A$3:A202))),"")</f>
        <v/>
      </c>
      <c r="I202" s="21" t="str">
        <f ca="1">IFERROR(INDEX(MAESTRO!I:I,_xludf.AGGREGATE(15,6,ROW(MAESTRO!$B$3:$B$1000)/((MAESTRO!$B$3:$B$1000="ACADEMICOS")*(UPPER(MAESTRO!$L$3:$L$1000)="CONFIRMADO")),ROWS($A$3:A202))),"")</f>
        <v/>
      </c>
      <c r="J202" s="21" t="str">
        <f ca="1">IFERROR(INDEX(MAESTRO!J:J,_xludf.AGGREGATE(15,6,ROW(MAESTRO!$B$3:$B$1000)/((MAESTRO!$B$3:$B$1000="ACADEMICOS")*(UPPER(MAESTRO!$L$3:$L$1000)="CONFIRMADO")),ROWS($A$3:A202))),"")</f>
        <v/>
      </c>
      <c r="K202" s="21" t="str">
        <f ca="1">IFERROR(INDEX(MAESTRO!K:K,_xludf.AGGREGATE(15,6,ROW(MAESTRO!$B$3:$B$1000)/((MAESTRO!$B$3:$B$1000="ACADEMICOS")*(UPPER(MAESTRO!$L$3:$L$1000)="CONFIRMADO")),ROWS($A$3:A202))),"")</f>
        <v/>
      </c>
      <c r="L202" s="21" t="str">
        <f ca="1">IFERROR(INDEX(MAESTRO!L:L,_xludf.AGGREGATE(15,6,ROW(MAESTRO!$B$3:$B$1000)/((MAESTRO!$B$3:$B$1000="ACADEMICOS")*(UPPER(MAESTRO!$L$3:$L$1000)="CONFIRMADO")),ROWS($A$3:A202))),"")</f>
        <v/>
      </c>
      <c r="M202" s="21" t="str">
        <f ca="1">IFERROR(INDEX(MAESTRO!M:M,_xludf.AGGREGATE(15,6,ROW(MAESTRO!$B$3:$B$1000)/((MAESTRO!$B$3:$B$1000="ACADEMICOS")*(UPPER(MAESTRO!$L$3:$L$1000)="CONFIRMADO")),ROWS($A$3:A202))),"")</f>
        <v/>
      </c>
      <c r="N202" s="21" t="str">
        <f ca="1">IFERROR(INDEX(MAESTRO!N:N,_xludf.AGGREGATE(15,6,ROW(MAESTRO!$B$3:$B$1000)/((MAESTRO!$B$3:$B$1000="ACADEMICOS")*(UPPER(MAESTRO!$L$3:$L$1000)="CONFIRMADO")),ROWS($A$3:A202))),"")</f>
        <v/>
      </c>
      <c r="O202" s="21" t="str">
        <f ca="1">IFERROR(INDEX(MAESTRO!O:O,_xludf.AGGREGATE(15,6,ROW(MAESTRO!$B$3:$B$1000)/((MAESTRO!$B$3:$B$1000="ACADEMICOS")*(UPPER(MAESTRO!$L$3:$L$1000)="CONFIRMADO")),ROWS($A$3:A202))),"")</f>
        <v/>
      </c>
      <c r="P202" s="21" t="str">
        <f ca="1">IFERROR(INDEX(MAESTRO!P:P,_xludf.AGGREGATE(15,6,ROW(MAESTRO!$B$3:$B$1000)/((MAESTRO!$B$3:$B$1000="ACADEMICOS")*(UPPER(MAESTRO!$L$3:$L$1000)="CONFIRMADO")),ROWS($A$3:A202))),"")</f>
        <v/>
      </c>
      <c r="Q202" s="21" t="str">
        <f ca="1">IFERROR(INDEX(MAESTRO!Q:Q,_xludf.AGGREGATE(15,6,ROW(MAESTRO!$B$3:$B$1000)/((MAESTRO!$B$3:$B$1000="ACADEMICOS")*(UPPER(MAESTRO!$L$3:$L$1000)="CONFIRMADO")),ROWS($A$3:A202))),"")</f>
        <v/>
      </c>
      <c r="R202" s="21" t="str">
        <f ca="1">IFERROR(INDEX(MAESTRO!R:R,_xludf.AGGREGATE(15,6,ROW(MAESTRO!$B$3:$B$1000)/((MAESTRO!$B$3:$B$1000="ACADEMICOS")*(UPPER(MAESTRO!$L$3:$L$1000)="CONFIRMADO")),ROWS($A$3:A202))),"")</f>
        <v/>
      </c>
      <c r="S202" s="21" t="str">
        <f ca="1">IFERROR(INDEX(MAESTRO!S:S,_xludf.AGGREGATE(15,6,ROW(MAESTRO!$B$3:$B$1000)/((MAESTRO!$B$3:$B$1000="ACADEMICOS")*(UPPER(MAESTRO!$L$3:$L$1000)="CONFIRMADO")),ROWS($A$3:A202))),"")</f>
        <v/>
      </c>
      <c r="T202" s="21" t="str">
        <f ca="1">IFERROR(INDEX(MAESTRO!T:T,_xludf.AGGREGATE(15,6,ROW(MAESTRO!$B$3:$B$1000)/((MAESTRO!$B$3:$B$1000="ACADEMICOS")*(UPPER(MAESTRO!$L$3:$L$1000)="CONFIRMADO")),ROWS($A$3:A202))),"")</f>
        <v/>
      </c>
      <c r="U202" s="21" t="str">
        <f ca="1">IFERROR(INDEX(MAESTRO!U:U,_xludf.AGGREGATE(15,6,ROW(MAESTRO!$B$3:$B$1000)/((MAESTRO!$B$3:$B$1000="ACADEMICOS")*(UPPER(MAESTRO!$L$3:$L$1000)="CONFIRMADO")),ROWS($A$3:A202))),"")</f>
        <v/>
      </c>
      <c r="V202" s="21" t="str">
        <f ca="1">IFERROR(INDEX(MAESTRO!V:V,_xludf.AGGREGATE(15,6,ROW(MAESTRO!$B$3:$B$1000)/((MAESTRO!$B$3:$B$1000="ACADEMICOS")*(UPPER(MAESTRO!$L$3:$L$1000)="CONFIRMADO")),ROWS($A$3:A202))),"")</f>
        <v/>
      </c>
      <c r="W202" s="21" t="str">
        <f ca="1">IFERROR(INDEX(MAESTRO!W:W,_xludf.AGGREGATE(15,6,ROW(MAESTRO!$B$3:$B$1000)/((MAESTRO!$B$3:$B$1000="ACADEMICOS")*(UPPER(MAESTRO!$L$3:$L$1000)="CONFIRMADO")),ROWS($A$3:A202))),"")</f>
        <v/>
      </c>
      <c r="X202" s="21" t="str">
        <f ca="1">IFERROR(INDEX(MAESTRO!X:X,_xludf.AGGREGATE(15,6,ROW(MAESTRO!$B$3:$B$1000)/((MAESTRO!$B$3:$B$1000="ACADEMICOS")*(UPPER(MAESTRO!$L$3:$L$1000)="CONFIRMADO")),ROWS($A$3:A202))),"")</f>
        <v/>
      </c>
    </row>
    <row r="203" spans="1:24" ht="22.05" customHeight="1">
      <c r="A203" s="10" t="str">
        <f ca="1">IFERROR(INDEX(MAESTRO!A:A,_xludf.AGGREGATE(15,6,ROW(MAESTRO!$B$3:$B$1000)/((MAESTRO!$B$3:$B$1000="ACADEMICOS")*(UPPER(MAESTRO!$L$3:$L$1000)="CONFIRMADO")),ROWS($A$3:A203))),"")</f>
        <v/>
      </c>
      <c r="B203" s="10" t="str">
        <f ca="1">IFERROR(INDEX(MAESTRO!B:B,_xludf.AGGREGATE(15,6,ROW(MAESTRO!$B$3:$B$1000)/((MAESTRO!$B$3:$B$1000="ACADEMICOS")*(UPPER(MAESTRO!$L$3:$L$1000)="CONFIRMADO")),ROWS($A$3:A203))),"")</f>
        <v/>
      </c>
      <c r="C203" s="10" t="str">
        <f ca="1">IFERROR(INDEX(MAESTRO!C:C,_xludf.AGGREGATE(15,6,ROW(MAESTRO!$B$3:$B$1000)/((MAESTRO!$B$3:$B$1000="ACADEMICOS")*(UPPER(MAESTRO!$L$3:$L$1000)="CONFIRMADO")),ROWS($A$3:A203))),"")</f>
        <v/>
      </c>
      <c r="D203" s="10" t="str">
        <f ca="1">IFERROR(INDEX(MAESTRO!D:D,_xludf.AGGREGATE(15,6,ROW(MAESTRO!$B$3:$B$1000)/((MAESTRO!$B$3:$B$1000="ACADEMICOS")*(UPPER(MAESTRO!$L$3:$L$1000)="CONFIRMADO")),ROWS($A$3:A203))),"")</f>
        <v/>
      </c>
      <c r="E203" s="10" t="str">
        <f ca="1">IFERROR(INDEX(MAESTRO!E:E,_xludf.AGGREGATE(15,6,ROW(MAESTRO!$B$3:$B$1000)/((MAESTRO!$B$3:$B$1000="ACADEMICOS")*(UPPER(MAESTRO!$L$3:$L$1000)="CONFIRMADO")),ROWS($A$3:A203))),"")</f>
        <v/>
      </c>
      <c r="F203" s="10" t="str">
        <f ca="1">IFERROR(INDEX(MAESTRO!F:F,_xludf.AGGREGATE(15,6,ROW(MAESTRO!$B$3:$B$1000)/((MAESTRO!$B$3:$B$1000="ACADEMICOS")*(UPPER(MAESTRO!$L$3:$L$1000)="CONFIRMADO")),ROWS($A$3:A203))),"")</f>
        <v/>
      </c>
      <c r="G203" s="10" t="str">
        <f ca="1">IFERROR(INDEX(MAESTRO!G:G,_xludf.AGGREGATE(15,6,ROW(MAESTRO!$B$3:$B$1000)/((MAESTRO!$B$3:$B$1000="ACADEMICOS")*(UPPER(MAESTRO!$L$3:$L$1000)="CONFIRMADO")),ROWS($A$3:A203))),"")</f>
        <v/>
      </c>
      <c r="H203" s="10" t="str">
        <f ca="1">IFERROR(INDEX(MAESTRO!H:H,_xludf.AGGREGATE(15,6,ROW(MAESTRO!$B$3:$B$1000)/((MAESTRO!$B$3:$B$1000="ACADEMICOS")*(UPPER(MAESTRO!$L$3:$L$1000)="CONFIRMADO")),ROWS($A$3:A203))),"")</f>
        <v/>
      </c>
      <c r="I203" s="10" t="str">
        <f ca="1">IFERROR(INDEX(MAESTRO!I:I,_xludf.AGGREGATE(15,6,ROW(MAESTRO!$B$3:$B$1000)/((MAESTRO!$B$3:$B$1000="ACADEMICOS")*(UPPER(MAESTRO!$L$3:$L$1000)="CONFIRMADO")),ROWS($A$3:A203))),"")</f>
        <v/>
      </c>
      <c r="J203" s="10" t="str">
        <f ca="1">IFERROR(INDEX(MAESTRO!J:J,_xludf.AGGREGATE(15,6,ROW(MAESTRO!$B$3:$B$1000)/((MAESTRO!$B$3:$B$1000="ACADEMICOS")*(UPPER(MAESTRO!$L$3:$L$1000)="CONFIRMADO")),ROWS($A$3:A203))),"")</f>
        <v/>
      </c>
      <c r="K203" s="10" t="str">
        <f ca="1">IFERROR(INDEX(MAESTRO!K:K,_xludf.AGGREGATE(15,6,ROW(MAESTRO!$B$3:$B$1000)/((MAESTRO!$B$3:$B$1000="ACADEMICOS")*(UPPER(MAESTRO!$L$3:$L$1000)="CONFIRMADO")),ROWS($A$3:A203))),"")</f>
        <v/>
      </c>
      <c r="L203" s="10" t="str">
        <f ca="1">IFERROR(INDEX(MAESTRO!L:L,_xludf.AGGREGATE(15,6,ROW(MAESTRO!$B$3:$B$1000)/((MAESTRO!$B$3:$B$1000="ACADEMICOS")*(UPPER(MAESTRO!$L$3:$L$1000)="CONFIRMADO")),ROWS($A$3:A203))),"")</f>
        <v/>
      </c>
      <c r="M203" s="10" t="str">
        <f ca="1">IFERROR(INDEX(MAESTRO!M:M,_xludf.AGGREGATE(15,6,ROW(MAESTRO!$B$3:$B$1000)/((MAESTRO!$B$3:$B$1000="ACADEMICOS")*(UPPER(MAESTRO!$L$3:$L$1000)="CONFIRMADO")),ROWS($A$3:A203))),"")</f>
        <v/>
      </c>
      <c r="N203" s="10" t="str">
        <f ca="1">IFERROR(INDEX(MAESTRO!N:N,_xludf.AGGREGATE(15,6,ROW(MAESTRO!$B$3:$B$1000)/((MAESTRO!$B$3:$B$1000="ACADEMICOS")*(UPPER(MAESTRO!$L$3:$L$1000)="CONFIRMADO")),ROWS($A$3:A203))),"")</f>
        <v/>
      </c>
      <c r="O203" s="10" t="str">
        <f ca="1">IFERROR(INDEX(MAESTRO!O:O,_xludf.AGGREGATE(15,6,ROW(MAESTRO!$B$3:$B$1000)/((MAESTRO!$B$3:$B$1000="ACADEMICOS")*(UPPER(MAESTRO!$L$3:$L$1000)="CONFIRMADO")),ROWS($A$3:A203))),"")</f>
        <v/>
      </c>
      <c r="P203" s="10" t="str">
        <f ca="1">IFERROR(INDEX(MAESTRO!P:P,_xludf.AGGREGATE(15,6,ROW(MAESTRO!$B$3:$B$1000)/((MAESTRO!$B$3:$B$1000="ACADEMICOS")*(UPPER(MAESTRO!$L$3:$L$1000)="CONFIRMADO")),ROWS($A$3:A203))),"")</f>
        <v/>
      </c>
      <c r="Q203" s="10" t="str">
        <f ca="1">IFERROR(INDEX(MAESTRO!Q:Q,_xludf.AGGREGATE(15,6,ROW(MAESTRO!$B$3:$B$1000)/((MAESTRO!$B$3:$B$1000="ACADEMICOS")*(UPPER(MAESTRO!$L$3:$L$1000)="CONFIRMADO")),ROWS($A$3:A203))),"")</f>
        <v/>
      </c>
      <c r="R203" s="10" t="str">
        <f ca="1">IFERROR(INDEX(MAESTRO!R:R,_xludf.AGGREGATE(15,6,ROW(MAESTRO!$B$3:$B$1000)/((MAESTRO!$B$3:$B$1000="ACADEMICOS")*(UPPER(MAESTRO!$L$3:$L$1000)="CONFIRMADO")),ROWS($A$3:A203))),"")</f>
        <v/>
      </c>
      <c r="S203" s="10" t="str">
        <f ca="1">IFERROR(INDEX(MAESTRO!S:S,_xludf.AGGREGATE(15,6,ROW(MAESTRO!$B$3:$B$1000)/((MAESTRO!$B$3:$B$1000="ACADEMICOS")*(UPPER(MAESTRO!$L$3:$L$1000)="CONFIRMADO")),ROWS($A$3:A203))),"")</f>
        <v/>
      </c>
      <c r="T203" s="10" t="str">
        <f ca="1">IFERROR(INDEX(MAESTRO!T:T,_xludf.AGGREGATE(15,6,ROW(MAESTRO!$B$3:$B$1000)/((MAESTRO!$B$3:$B$1000="ACADEMICOS")*(UPPER(MAESTRO!$L$3:$L$1000)="CONFIRMADO")),ROWS($A$3:A203))),"")</f>
        <v/>
      </c>
      <c r="U203" s="10" t="str">
        <f ca="1">IFERROR(INDEX(MAESTRO!U:U,_xludf.AGGREGATE(15,6,ROW(MAESTRO!$B$3:$B$1000)/((MAESTRO!$B$3:$B$1000="ACADEMICOS")*(UPPER(MAESTRO!$L$3:$L$1000)="CONFIRMADO")),ROWS($A$3:A203))),"")</f>
        <v/>
      </c>
      <c r="V203" s="10" t="str">
        <f ca="1">IFERROR(INDEX(MAESTRO!V:V,_xludf.AGGREGATE(15,6,ROW(MAESTRO!$B$3:$B$1000)/((MAESTRO!$B$3:$B$1000="ACADEMICOS")*(UPPER(MAESTRO!$L$3:$L$1000)="CONFIRMADO")),ROWS($A$3:A203))),"")</f>
        <v/>
      </c>
      <c r="W203" s="10" t="str">
        <f ca="1">IFERROR(INDEX(MAESTRO!W:W,_xludf.AGGREGATE(15,6,ROW(MAESTRO!$B$3:$B$1000)/((MAESTRO!$B$3:$B$1000="ACADEMICOS")*(UPPER(MAESTRO!$L$3:$L$1000)="CONFIRMADO")),ROWS($A$3:A203))),"")</f>
        <v/>
      </c>
      <c r="X203" s="10" t="str">
        <f ca="1">IFERROR(INDEX(MAESTRO!X:X,_xludf.AGGREGATE(15,6,ROW(MAESTRO!$B$3:$B$1000)/((MAESTRO!$B$3:$B$1000="ACADEMICOS")*(UPPER(MAESTRO!$L$3:$L$1000)="CONFIRMADO")),ROWS($A$3:A203))),"")</f>
        <v/>
      </c>
    </row>
    <row r="204" spans="1:24" ht="22.05" customHeight="1">
      <c r="A204" s="21" t="str">
        <f ca="1">IFERROR(INDEX(MAESTRO!A:A,_xludf.AGGREGATE(15,6,ROW(MAESTRO!$B$3:$B$1000)/((MAESTRO!$B$3:$B$1000="ACADEMICOS")*(UPPER(MAESTRO!$L$3:$L$1000)="CONFIRMADO")),ROWS($A$3:A204))),"")</f>
        <v/>
      </c>
      <c r="B204" s="21" t="str">
        <f ca="1">IFERROR(INDEX(MAESTRO!B:B,_xludf.AGGREGATE(15,6,ROW(MAESTRO!$B$3:$B$1000)/((MAESTRO!$B$3:$B$1000="ACADEMICOS")*(UPPER(MAESTRO!$L$3:$L$1000)="CONFIRMADO")),ROWS($A$3:A204))),"")</f>
        <v/>
      </c>
      <c r="C204" s="21" t="str">
        <f ca="1">IFERROR(INDEX(MAESTRO!C:C,_xludf.AGGREGATE(15,6,ROW(MAESTRO!$B$3:$B$1000)/((MAESTRO!$B$3:$B$1000="ACADEMICOS")*(UPPER(MAESTRO!$L$3:$L$1000)="CONFIRMADO")),ROWS($A$3:A204))),"")</f>
        <v/>
      </c>
      <c r="D204" s="21" t="str">
        <f ca="1">IFERROR(INDEX(MAESTRO!D:D,_xludf.AGGREGATE(15,6,ROW(MAESTRO!$B$3:$B$1000)/((MAESTRO!$B$3:$B$1000="ACADEMICOS")*(UPPER(MAESTRO!$L$3:$L$1000)="CONFIRMADO")),ROWS($A$3:A204))),"")</f>
        <v/>
      </c>
      <c r="E204" s="21" t="str">
        <f ca="1">IFERROR(INDEX(MAESTRO!E:E,_xludf.AGGREGATE(15,6,ROW(MAESTRO!$B$3:$B$1000)/((MAESTRO!$B$3:$B$1000="ACADEMICOS")*(UPPER(MAESTRO!$L$3:$L$1000)="CONFIRMADO")),ROWS($A$3:A204))),"")</f>
        <v/>
      </c>
      <c r="F204" s="21" t="str">
        <f ca="1">IFERROR(INDEX(MAESTRO!F:F,_xludf.AGGREGATE(15,6,ROW(MAESTRO!$B$3:$B$1000)/((MAESTRO!$B$3:$B$1000="ACADEMICOS")*(UPPER(MAESTRO!$L$3:$L$1000)="CONFIRMADO")),ROWS($A$3:A204))),"")</f>
        <v/>
      </c>
      <c r="G204" s="21" t="str">
        <f ca="1">IFERROR(INDEX(MAESTRO!G:G,_xludf.AGGREGATE(15,6,ROW(MAESTRO!$B$3:$B$1000)/((MAESTRO!$B$3:$B$1000="ACADEMICOS")*(UPPER(MAESTRO!$L$3:$L$1000)="CONFIRMADO")),ROWS($A$3:A204))),"")</f>
        <v/>
      </c>
      <c r="H204" s="21" t="str">
        <f ca="1">IFERROR(INDEX(MAESTRO!H:H,_xludf.AGGREGATE(15,6,ROW(MAESTRO!$B$3:$B$1000)/((MAESTRO!$B$3:$B$1000="ACADEMICOS")*(UPPER(MAESTRO!$L$3:$L$1000)="CONFIRMADO")),ROWS($A$3:A204))),"")</f>
        <v/>
      </c>
      <c r="I204" s="21" t="str">
        <f ca="1">IFERROR(INDEX(MAESTRO!I:I,_xludf.AGGREGATE(15,6,ROW(MAESTRO!$B$3:$B$1000)/((MAESTRO!$B$3:$B$1000="ACADEMICOS")*(UPPER(MAESTRO!$L$3:$L$1000)="CONFIRMADO")),ROWS($A$3:A204))),"")</f>
        <v/>
      </c>
      <c r="J204" s="21" t="str">
        <f ca="1">IFERROR(INDEX(MAESTRO!J:J,_xludf.AGGREGATE(15,6,ROW(MAESTRO!$B$3:$B$1000)/((MAESTRO!$B$3:$B$1000="ACADEMICOS")*(UPPER(MAESTRO!$L$3:$L$1000)="CONFIRMADO")),ROWS($A$3:A204))),"")</f>
        <v/>
      </c>
      <c r="K204" s="21" t="str">
        <f ca="1">IFERROR(INDEX(MAESTRO!K:K,_xludf.AGGREGATE(15,6,ROW(MAESTRO!$B$3:$B$1000)/((MAESTRO!$B$3:$B$1000="ACADEMICOS")*(UPPER(MAESTRO!$L$3:$L$1000)="CONFIRMADO")),ROWS($A$3:A204))),"")</f>
        <v/>
      </c>
      <c r="L204" s="21" t="str">
        <f ca="1">IFERROR(INDEX(MAESTRO!L:L,_xludf.AGGREGATE(15,6,ROW(MAESTRO!$B$3:$B$1000)/((MAESTRO!$B$3:$B$1000="ACADEMICOS")*(UPPER(MAESTRO!$L$3:$L$1000)="CONFIRMADO")),ROWS($A$3:A204))),"")</f>
        <v/>
      </c>
      <c r="M204" s="21" t="str">
        <f ca="1">IFERROR(INDEX(MAESTRO!M:M,_xludf.AGGREGATE(15,6,ROW(MAESTRO!$B$3:$B$1000)/((MAESTRO!$B$3:$B$1000="ACADEMICOS")*(UPPER(MAESTRO!$L$3:$L$1000)="CONFIRMADO")),ROWS($A$3:A204))),"")</f>
        <v/>
      </c>
      <c r="N204" s="21" t="str">
        <f ca="1">IFERROR(INDEX(MAESTRO!N:N,_xludf.AGGREGATE(15,6,ROW(MAESTRO!$B$3:$B$1000)/((MAESTRO!$B$3:$B$1000="ACADEMICOS")*(UPPER(MAESTRO!$L$3:$L$1000)="CONFIRMADO")),ROWS($A$3:A204))),"")</f>
        <v/>
      </c>
      <c r="O204" s="21" t="str">
        <f ca="1">IFERROR(INDEX(MAESTRO!O:O,_xludf.AGGREGATE(15,6,ROW(MAESTRO!$B$3:$B$1000)/((MAESTRO!$B$3:$B$1000="ACADEMICOS")*(UPPER(MAESTRO!$L$3:$L$1000)="CONFIRMADO")),ROWS($A$3:A204))),"")</f>
        <v/>
      </c>
      <c r="P204" s="21" t="str">
        <f ca="1">IFERROR(INDEX(MAESTRO!P:P,_xludf.AGGREGATE(15,6,ROW(MAESTRO!$B$3:$B$1000)/((MAESTRO!$B$3:$B$1000="ACADEMICOS")*(UPPER(MAESTRO!$L$3:$L$1000)="CONFIRMADO")),ROWS($A$3:A204))),"")</f>
        <v/>
      </c>
      <c r="Q204" s="21" t="str">
        <f ca="1">IFERROR(INDEX(MAESTRO!Q:Q,_xludf.AGGREGATE(15,6,ROW(MAESTRO!$B$3:$B$1000)/((MAESTRO!$B$3:$B$1000="ACADEMICOS")*(UPPER(MAESTRO!$L$3:$L$1000)="CONFIRMADO")),ROWS($A$3:A204))),"")</f>
        <v/>
      </c>
      <c r="R204" s="21" t="str">
        <f ca="1">IFERROR(INDEX(MAESTRO!R:R,_xludf.AGGREGATE(15,6,ROW(MAESTRO!$B$3:$B$1000)/((MAESTRO!$B$3:$B$1000="ACADEMICOS")*(UPPER(MAESTRO!$L$3:$L$1000)="CONFIRMADO")),ROWS($A$3:A204))),"")</f>
        <v/>
      </c>
      <c r="S204" s="21" t="str">
        <f ca="1">IFERROR(INDEX(MAESTRO!S:S,_xludf.AGGREGATE(15,6,ROW(MAESTRO!$B$3:$B$1000)/((MAESTRO!$B$3:$B$1000="ACADEMICOS")*(UPPER(MAESTRO!$L$3:$L$1000)="CONFIRMADO")),ROWS($A$3:A204))),"")</f>
        <v/>
      </c>
      <c r="T204" s="21" t="str">
        <f ca="1">IFERROR(INDEX(MAESTRO!T:T,_xludf.AGGREGATE(15,6,ROW(MAESTRO!$B$3:$B$1000)/((MAESTRO!$B$3:$B$1000="ACADEMICOS")*(UPPER(MAESTRO!$L$3:$L$1000)="CONFIRMADO")),ROWS($A$3:A204))),"")</f>
        <v/>
      </c>
      <c r="U204" s="21" t="str">
        <f ca="1">IFERROR(INDEX(MAESTRO!U:U,_xludf.AGGREGATE(15,6,ROW(MAESTRO!$B$3:$B$1000)/((MAESTRO!$B$3:$B$1000="ACADEMICOS")*(UPPER(MAESTRO!$L$3:$L$1000)="CONFIRMADO")),ROWS($A$3:A204))),"")</f>
        <v/>
      </c>
      <c r="V204" s="21" t="str">
        <f ca="1">IFERROR(INDEX(MAESTRO!V:V,_xludf.AGGREGATE(15,6,ROW(MAESTRO!$B$3:$B$1000)/((MAESTRO!$B$3:$B$1000="ACADEMICOS")*(UPPER(MAESTRO!$L$3:$L$1000)="CONFIRMADO")),ROWS($A$3:A204))),"")</f>
        <v/>
      </c>
      <c r="W204" s="21" t="str">
        <f ca="1">IFERROR(INDEX(MAESTRO!W:W,_xludf.AGGREGATE(15,6,ROW(MAESTRO!$B$3:$B$1000)/((MAESTRO!$B$3:$B$1000="ACADEMICOS")*(UPPER(MAESTRO!$L$3:$L$1000)="CONFIRMADO")),ROWS($A$3:A204))),"")</f>
        <v/>
      </c>
      <c r="X204" s="21" t="str">
        <f ca="1">IFERROR(INDEX(MAESTRO!X:X,_xludf.AGGREGATE(15,6,ROW(MAESTRO!$B$3:$B$1000)/((MAESTRO!$B$3:$B$1000="ACADEMICOS")*(UPPER(MAESTRO!$L$3:$L$1000)="CONFIRMADO")),ROWS($A$3:A204))),"")</f>
        <v/>
      </c>
    </row>
    <row r="205" spans="1:24" ht="22.05" customHeight="1">
      <c r="A205" s="10" t="str">
        <f ca="1">IFERROR(INDEX(MAESTRO!A:A,_xludf.AGGREGATE(15,6,ROW(MAESTRO!$B$3:$B$1000)/((MAESTRO!$B$3:$B$1000="ACADEMICOS")*(UPPER(MAESTRO!$L$3:$L$1000)="CONFIRMADO")),ROWS($A$3:A205))),"")</f>
        <v/>
      </c>
      <c r="B205" s="10" t="str">
        <f ca="1">IFERROR(INDEX(MAESTRO!B:B,_xludf.AGGREGATE(15,6,ROW(MAESTRO!$B$3:$B$1000)/((MAESTRO!$B$3:$B$1000="ACADEMICOS")*(UPPER(MAESTRO!$L$3:$L$1000)="CONFIRMADO")),ROWS($A$3:A205))),"")</f>
        <v/>
      </c>
      <c r="C205" s="10" t="str">
        <f ca="1">IFERROR(INDEX(MAESTRO!C:C,_xludf.AGGREGATE(15,6,ROW(MAESTRO!$B$3:$B$1000)/((MAESTRO!$B$3:$B$1000="ACADEMICOS")*(UPPER(MAESTRO!$L$3:$L$1000)="CONFIRMADO")),ROWS($A$3:A205))),"")</f>
        <v/>
      </c>
      <c r="D205" s="10" t="str">
        <f ca="1">IFERROR(INDEX(MAESTRO!D:D,_xludf.AGGREGATE(15,6,ROW(MAESTRO!$B$3:$B$1000)/((MAESTRO!$B$3:$B$1000="ACADEMICOS")*(UPPER(MAESTRO!$L$3:$L$1000)="CONFIRMADO")),ROWS($A$3:A205))),"")</f>
        <v/>
      </c>
      <c r="E205" s="10" t="str">
        <f ca="1">IFERROR(INDEX(MAESTRO!E:E,_xludf.AGGREGATE(15,6,ROW(MAESTRO!$B$3:$B$1000)/((MAESTRO!$B$3:$B$1000="ACADEMICOS")*(UPPER(MAESTRO!$L$3:$L$1000)="CONFIRMADO")),ROWS($A$3:A205))),"")</f>
        <v/>
      </c>
      <c r="F205" s="10" t="str">
        <f ca="1">IFERROR(INDEX(MAESTRO!F:F,_xludf.AGGREGATE(15,6,ROW(MAESTRO!$B$3:$B$1000)/((MAESTRO!$B$3:$B$1000="ACADEMICOS")*(UPPER(MAESTRO!$L$3:$L$1000)="CONFIRMADO")),ROWS($A$3:A205))),"")</f>
        <v/>
      </c>
      <c r="G205" s="10" t="str">
        <f ca="1">IFERROR(INDEX(MAESTRO!G:G,_xludf.AGGREGATE(15,6,ROW(MAESTRO!$B$3:$B$1000)/((MAESTRO!$B$3:$B$1000="ACADEMICOS")*(UPPER(MAESTRO!$L$3:$L$1000)="CONFIRMADO")),ROWS($A$3:A205))),"")</f>
        <v/>
      </c>
      <c r="H205" s="10" t="str">
        <f ca="1">IFERROR(INDEX(MAESTRO!H:H,_xludf.AGGREGATE(15,6,ROW(MAESTRO!$B$3:$B$1000)/((MAESTRO!$B$3:$B$1000="ACADEMICOS")*(UPPER(MAESTRO!$L$3:$L$1000)="CONFIRMADO")),ROWS($A$3:A205))),"")</f>
        <v/>
      </c>
      <c r="I205" s="10" t="str">
        <f ca="1">IFERROR(INDEX(MAESTRO!I:I,_xludf.AGGREGATE(15,6,ROW(MAESTRO!$B$3:$B$1000)/((MAESTRO!$B$3:$B$1000="ACADEMICOS")*(UPPER(MAESTRO!$L$3:$L$1000)="CONFIRMADO")),ROWS($A$3:A205))),"")</f>
        <v/>
      </c>
      <c r="J205" s="10" t="str">
        <f ca="1">IFERROR(INDEX(MAESTRO!J:J,_xludf.AGGREGATE(15,6,ROW(MAESTRO!$B$3:$B$1000)/((MAESTRO!$B$3:$B$1000="ACADEMICOS")*(UPPER(MAESTRO!$L$3:$L$1000)="CONFIRMADO")),ROWS($A$3:A205))),"")</f>
        <v/>
      </c>
      <c r="K205" s="10" t="str">
        <f ca="1">IFERROR(INDEX(MAESTRO!K:K,_xludf.AGGREGATE(15,6,ROW(MAESTRO!$B$3:$B$1000)/((MAESTRO!$B$3:$B$1000="ACADEMICOS")*(UPPER(MAESTRO!$L$3:$L$1000)="CONFIRMADO")),ROWS($A$3:A205))),"")</f>
        <v/>
      </c>
      <c r="L205" s="10" t="str">
        <f ca="1">IFERROR(INDEX(MAESTRO!L:L,_xludf.AGGREGATE(15,6,ROW(MAESTRO!$B$3:$B$1000)/((MAESTRO!$B$3:$B$1000="ACADEMICOS")*(UPPER(MAESTRO!$L$3:$L$1000)="CONFIRMADO")),ROWS($A$3:A205))),"")</f>
        <v/>
      </c>
      <c r="M205" s="10" t="str">
        <f ca="1">IFERROR(INDEX(MAESTRO!M:M,_xludf.AGGREGATE(15,6,ROW(MAESTRO!$B$3:$B$1000)/((MAESTRO!$B$3:$B$1000="ACADEMICOS")*(UPPER(MAESTRO!$L$3:$L$1000)="CONFIRMADO")),ROWS($A$3:A205))),"")</f>
        <v/>
      </c>
      <c r="N205" s="10" t="str">
        <f ca="1">IFERROR(INDEX(MAESTRO!N:N,_xludf.AGGREGATE(15,6,ROW(MAESTRO!$B$3:$B$1000)/((MAESTRO!$B$3:$B$1000="ACADEMICOS")*(UPPER(MAESTRO!$L$3:$L$1000)="CONFIRMADO")),ROWS($A$3:A205))),"")</f>
        <v/>
      </c>
      <c r="O205" s="10" t="str">
        <f ca="1">IFERROR(INDEX(MAESTRO!O:O,_xludf.AGGREGATE(15,6,ROW(MAESTRO!$B$3:$B$1000)/((MAESTRO!$B$3:$B$1000="ACADEMICOS")*(UPPER(MAESTRO!$L$3:$L$1000)="CONFIRMADO")),ROWS($A$3:A205))),"")</f>
        <v/>
      </c>
      <c r="P205" s="10" t="str">
        <f ca="1">IFERROR(INDEX(MAESTRO!P:P,_xludf.AGGREGATE(15,6,ROW(MAESTRO!$B$3:$B$1000)/((MAESTRO!$B$3:$B$1000="ACADEMICOS")*(UPPER(MAESTRO!$L$3:$L$1000)="CONFIRMADO")),ROWS($A$3:A205))),"")</f>
        <v/>
      </c>
      <c r="Q205" s="10" t="str">
        <f ca="1">IFERROR(INDEX(MAESTRO!Q:Q,_xludf.AGGREGATE(15,6,ROW(MAESTRO!$B$3:$B$1000)/((MAESTRO!$B$3:$B$1000="ACADEMICOS")*(UPPER(MAESTRO!$L$3:$L$1000)="CONFIRMADO")),ROWS($A$3:A205))),"")</f>
        <v/>
      </c>
      <c r="R205" s="10" t="str">
        <f ca="1">IFERROR(INDEX(MAESTRO!R:R,_xludf.AGGREGATE(15,6,ROW(MAESTRO!$B$3:$B$1000)/((MAESTRO!$B$3:$B$1000="ACADEMICOS")*(UPPER(MAESTRO!$L$3:$L$1000)="CONFIRMADO")),ROWS($A$3:A205))),"")</f>
        <v/>
      </c>
      <c r="S205" s="10" t="str">
        <f ca="1">IFERROR(INDEX(MAESTRO!S:S,_xludf.AGGREGATE(15,6,ROW(MAESTRO!$B$3:$B$1000)/((MAESTRO!$B$3:$B$1000="ACADEMICOS")*(UPPER(MAESTRO!$L$3:$L$1000)="CONFIRMADO")),ROWS($A$3:A205))),"")</f>
        <v/>
      </c>
      <c r="T205" s="10" t="str">
        <f ca="1">IFERROR(INDEX(MAESTRO!T:T,_xludf.AGGREGATE(15,6,ROW(MAESTRO!$B$3:$B$1000)/((MAESTRO!$B$3:$B$1000="ACADEMICOS")*(UPPER(MAESTRO!$L$3:$L$1000)="CONFIRMADO")),ROWS($A$3:A205))),"")</f>
        <v/>
      </c>
      <c r="U205" s="10" t="str">
        <f ca="1">IFERROR(INDEX(MAESTRO!U:U,_xludf.AGGREGATE(15,6,ROW(MAESTRO!$B$3:$B$1000)/((MAESTRO!$B$3:$B$1000="ACADEMICOS")*(UPPER(MAESTRO!$L$3:$L$1000)="CONFIRMADO")),ROWS($A$3:A205))),"")</f>
        <v/>
      </c>
      <c r="V205" s="10" t="str">
        <f ca="1">IFERROR(INDEX(MAESTRO!V:V,_xludf.AGGREGATE(15,6,ROW(MAESTRO!$B$3:$B$1000)/((MAESTRO!$B$3:$B$1000="ACADEMICOS")*(UPPER(MAESTRO!$L$3:$L$1000)="CONFIRMADO")),ROWS($A$3:A205))),"")</f>
        <v/>
      </c>
      <c r="W205" s="10" t="str">
        <f ca="1">IFERROR(INDEX(MAESTRO!W:W,_xludf.AGGREGATE(15,6,ROW(MAESTRO!$B$3:$B$1000)/((MAESTRO!$B$3:$B$1000="ACADEMICOS")*(UPPER(MAESTRO!$L$3:$L$1000)="CONFIRMADO")),ROWS($A$3:A205))),"")</f>
        <v/>
      </c>
      <c r="X205" s="10" t="str">
        <f ca="1">IFERROR(INDEX(MAESTRO!X:X,_xludf.AGGREGATE(15,6,ROW(MAESTRO!$B$3:$B$1000)/((MAESTRO!$B$3:$B$1000="ACADEMICOS")*(UPPER(MAESTRO!$L$3:$L$1000)="CONFIRMADO")),ROWS($A$3:A205))),"")</f>
        <v/>
      </c>
    </row>
    <row r="206" spans="1:24" ht="22.05" customHeight="1">
      <c r="A206" s="21" t="str">
        <f ca="1">IFERROR(INDEX(MAESTRO!A:A,_xludf.AGGREGATE(15,6,ROW(MAESTRO!$B$3:$B$1000)/((MAESTRO!$B$3:$B$1000="ACADEMICOS")*(UPPER(MAESTRO!$L$3:$L$1000)="CONFIRMADO")),ROWS($A$3:A206))),"")</f>
        <v/>
      </c>
      <c r="B206" s="21" t="str">
        <f ca="1">IFERROR(INDEX(MAESTRO!B:B,_xludf.AGGREGATE(15,6,ROW(MAESTRO!$B$3:$B$1000)/((MAESTRO!$B$3:$B$1000="ACADEMICOS")*(UPPER(MAESTRO!$L$3:$L$1000)="CONFIRMADO")),ROWS($A$3:A206))),"")</f>
        <v/>
      </c>
      <c r="C206" s="21" t="str">
        <f ca="1">IFERROR(INDEX(MAESTRO!C:C,_xludf.AGGREGATE(15,6,ROW(MAESTRO!$B$3:$B$1000)/((MAESTRO!$B$3:$B$1000="ACADEMICOS")*(UPPER(MAESTRO!$L$3:$L$1000)="CONFIRMADO")),ROWS($A$3:A206))),"")</f>
        <v/>
      </c>
      <c r="D206" s="21" t="str">
        <f ca="1">IFERROR(INDEX(MAESTRO!D:D,_xludf.AGGREGATE(15,6,ROW(MAESTRO!$B$3:$B$1000)/((MAESTRO!$B$3:$B$1000="ACADEMICOS")*(UPPER(MAESTRO!$L$3:$L$1000)="CONFIRMADO")),ROWS($A$3:A206))),"")</f>
        <v/>
      </c>
      <c r="E206" s="21" t="str">
        <f ca="1">IFERROR(INDEX(MAESTRO!E:E,_xludf.AGGREGATE(15,6,ROW(MAESTRO!$B$3:$B$1000)/((MAESTRO!$B$3:$B$1000="ACADEMICOS")*(UPPER(MAESTRO!$L$3:$L$1000)="CONFIRMADO")),ROWS($A$3:A206))),"")</f>
        <v/>
      </c>
      <c r="F206" s="21" t="str">
        <f ca="1">IFERROR(INDEX(MAESTRO!F:F,_xludf.AGGREGATE(15,6,ROW(MAESTRO!$B$3:$B$1000)/((MAESTRO!$B$3:$B$1000="ACADEMICOS")*(UPPER(MAESTRO!$L$3:$L$1000)="CONFIRMADO")),ROWS($A$3:A206))),"")</f>
        <v/>
      </c>
      <c r="G206" s="21" t="str">
        <f ca="1">IFERROR(INDEX(MAESTRO!G:G,_xludf.AGGREGATE(15,6,ROW(MAESTRO!$B$3:$B$1000)/((MAESTRO!$B$3:$B$1000="ACADEMICOS")*(UPPER(MAESTRO!$L$3:$L$1000)="CONFIRMADO")),ROWS($A$3:A206))),"")</f>
        <v/>
      </c>
      <c r="H206" s="21" t="str">
        <f ca="1">IFERROR(INDEX(MAESTRO!H:H,_xludf.AGGREGATE(15,6,ROW(MAESTRO!$B$3:$B$1000)/((MAESTRO!$B$3:$B$1000="ACADEMICOS")*(UPPER(MAESTRO!$L$3:$L$1000)="CONFIRMADO")),ROWS($A$3:A206))),"")</f>
        <v/>
      </c>
      <c r="I206" s="21" t="str">
        <f ca="1">IFERROR(INDEX(MAESTRO!I:I,_xludf.AGGREGATE(15,6,ROW(MAESTRO!$B$3:$B$1000)/((MAESTRO!$B$3:$B$1000="ACADEMICOS")*(UPPER(MAESTRO!$L$3:$L$1000)="CONFIRMADO")),ROWS($A$3:A206))),"")</f>
        <v/>
      </c>
      <c r="J206" s="21" t="str">
        <f ca="1">IFERROR(INDEX(MAESTRO!J:J,_xludf.AGGREGATE(15,6,ROW(MAESTRO!$B$3:$B$1000)/((MAESTRO!$B$3:$B$1000="ACADEMICOS")*(UPPER(MAESTRO!$L$3:$L$1000)="CONFIRMADO")),ROWS($A$3:A206))),"")</f>
        <v/>
      </c>
      <c r="K206" s="21" t="str">
        <f ca="1">IFERROR(INDEX(MAESTRO!K:K,_xludf.AGGREGATE(15,6,ROW(MAESTRO!$B$3:$B$1000)/((MAESTRO!$B$3:$B$1000="ACADEMICOS")*(UPPER(MAESTRO!$L$3:$L$1000)="CONFIRMADO")),ROWS($A$3:A206))),"")</f>
        <v/>
      </c>
      <c r="L206" s="21" t="str">
        <f ca="1">IFERROR(INDEX(MAESTRO!L:L,_xludf.AGGREGATE(15,6,ROW(MAESTRO!$B$3:$B$1000)/((MAESTRO!$B$3:$B$1000="ACADEMICOS")*(UPPER(MAESTRO!$L$3:$L$1000)="CONFIRMADO")),ROWS($A$3:A206))),"")</f>
        <v/>
      </c>
      <c r="M206" s="21" t="str">
        <f ca="1">IFERROR(INDEX(MAESTRO!M:M,_xludf.AGGREGATE(15,6,ROW(MAESTRO!$B$3:$B$1000)/((MAESTRO!$B$3:$B$1000="ACADEMICOS")*(UPPER(MAESTRO!$L$3:$L$1000)="CONFIRMADO")),ROWS($A$3:A206))),"")</f>
        <v/>
      </c>
      <c r="N206" s="21" t="str">
        <f ca="1">IFERROR(INDEX(MAESTRO!N:N,_xludf.AGGREGATE(15,6,ROW(MAESTRO!$B$3:$B$1000)/((MAESTRO!$B$3:$B$1000="ACADEMICOS")*(UPPER(MAESTRO!$L$3:$L$1000)="CONFIRMADO")),ROWS($A$3:A206))),"")</f>
        <v/>
      </c>
      <c r="O206" s="21" t="str">
        <f ca="1">IFERROR(INDEX(MAESTRO!O:O,_xludf.AGGREGATE(15,6,ROW(MAESTRO!$B$3:$B$1000)/((MAESTRO!$B$3:$B$1000="ACADEMICOS")*(UPPER(MAESTRO!$L$3:$L$1000)="CONFIRMADO")),ROWS($A$3:A206))),"")</f>
        <v/>
      </c>
      <c r="P206" s="21" t="str">
        <f ca="1">IFERROR(INDEX(MAESTRO!P:P,_xludf.AGGREGATE(15,6,ROW(MAESTRO!$B$3:$B$1000)/((MAESTRO!$B$3:$B$1000="ACADEMICOS")*(UPPER(MAESTRO!$L$3:$L$1000)="CONFIRMADO")),ROWS($A$3:A206))),"")</f>
        <v/>
      </c>
      <c r="Q206" s="21" t="str">
        <f ca="1">IFERROR(INDEX(MAESTRO!Q:Q,_xludf.AGGREGATE(15,6,ROW(MAESTRO!$B$3:$B$1000)/((MAESTRO!$B$3:$B$1000="ACADEMICOS")*(UPPER(MAESTRO!$L$3:$L$1000)="CONFIRMADO")),ROWS($A$3:A206))),"")</f>
        <v/>
      </c>
      <c r="R206" s="21" t="str">
        <f ca="1">IFERROR(INDEX(MAESTRO!R:R,_xludf.AGGREGATE(15,6,ROW(MAESTRO!$B$3:$B$1000)/((MAESTRO!$B$3:$B$1000="ACADEMICOS")*(UPPER(MAESTRO!$L$3:$L$1000)="CONFIRMADO")),ROWS($A$3:A206))),"")</f>
        <v/>
      </c>
      <c r="S206" s="21" t="str">
        <f ca="1">IFERROR(INDEX(MAESTRO!S:S,_xludf.AGGREGATE(15,6,ROW(MAESTRO!$B$3:$B$1000)/((MAESTRO!$B$3:$B$1000="ACADEMICOS")*(UPPER(MAESTRO!$L$3:$L$1000)="CONFIRMADO")),ROWS($A$3:A206))),"")</f>
        <v/>
      </c>
      <c r="T206" s="21" t="str">
        <f ca="1">IFERROR(INDEX(MAESTRO!T:T,_xludf.AGGREGATE(15,6,ROW(MAESTRO!$B$3:$B$1000)/((MAESTRO!$B$3:$B$1000="ACADEMICOS")*(UPPER(MAESTRO!$L$3:$L$1000)="CONFIRMADO")),ROWS($A$3:A206))),"")</f>
        <v/>
      </c>
      <c r="U206" s="21" t="str">
        <f ca="1">IFERROR(INDEX(MAESTRO!U:U,_xludf.AGGREGATE(15,6,ROW(MAESTRO!$B$3:$B$1000)/((MAESTRO!$B$3:$B$1000="ACADEMICOS")*(UPPER(MAESTRO!$L$3:$L$1000)="CONFIRMADO")),ROWS($A$3:A206))),"")</f>
        <v/>
      </c>
      <c r="V206" s="21" t="str">
        <f ca="1">IFERROR(INDEX(MAESTRO!V:V,_xludf.AGGREGATE(15,6,ROW(MAESTRO!$B$3:$B$1000)/((MAESTRO!$B$3:$B$1000="ACADEMICOS")*(UPPER(MAESTRO!$L$3:$L$1000)="CONFIRMADO")),ROWS($A$3:A206))),"")</f>
        <v/>
      </c>
      <c r="W206" s="21" t="str">
        <f ca="1">IFERROR(INDEX(MAESTRO!W:W,_xludf.AGGREGATE(15,6,ROW(MAESTRO!$B$3:$B$1000)/((MAESTRO!$B$3:$B$1000="ACADEMICOS")*(UPPER(MAESTRO!$L$3:$L$1000)="CONFIRMADO")),ROWS($A$3:A206))),"")</f>
        <v/>
      </c>
      <c r="X206" s="21" t="str">
        <f ca="1">IFERROR(INDEX(MAESTRO!X:X,_xludf.AGGREGATE(15,6,ROW(MAESTRO!$B$3:$B$1000)/((MAESTRO!$B$3:$B$1000="ACADEMICOS")*(UPPER(MAESTRO!$L$3:$L$1000)="CONFIRMADO")),ROWS($A$3:A206))),"")</f>
        <v/>
      </c>
    </row>
    <row r="207" spans="1:24" ht="22.05" customHeight="1">
      <c r="A207" s="10" t="str">
        <f ca="1">IFERROR(INDEX(MAESTRO!A:A,_xludf.AGGREGATE(15,6,ROW(MAESTRO!$B$3:$B$1000)/((MAESTRO!$B$3:$B$1000="ACADEMICOS")*(UPPER(MAESTRO!$L$3:$L$1000)="CONFIRMADO")),ROWS($A$3:A207))),"")</f>
        <v/>
      </c>
      <c r="B207" s="10" t="str">
        <f ca="1">IFERROR(INDEX(MAESTRO!B:B,_xludf.AGGREGATE(15,6,ROW(MAESTRO!$B$3:$B$1000)/((MAESTRO!$B$3:$B$1000="ACADEMICOS")*(UPPER(MAESTRO!$L$3:$L$1000)="CONFIRMADO")),ROWS($A$3:A207))),"")</f>
        <v/>
      </c>
      <c r="C207" s="10" t="str">
        <f ca="1">IFERROR(INDEX(MAESTRO!C:C,_xludf.AGGREGATE(15,6,ROW(MAESTRO!$B$3:$B$1000)/((MAESTRO!$B$3:$B$1000="ACADEMICOS")*(UPPER(MAESTRO!$L$3:$L$1000)="CONFIRMADO")),ROWS($A$3:A207))),"")</f>
        <v/>
      </c>
      <c r="D207" s="10" t="str">
        <f ca="1">IFERROR(INDEX(MAESTRO!D:D,_xludf.AGGREGATE(15,6,ROW(MAESTRO!$B$3:$B$1000)/((MAESTRO!$B$3:$B$1000="ACADEMICOS")*(UPPER(MAESTRO!$L$3:$L$1000)="CONFIRMADO")),ROWS($A$3:A207))),"")</f>
        <v/>
      </c>
      <c r="E207" s="10" t="str">
        <f ca="1">IFERROR(INDEX(MAESTRO!E:E,_xludf.AGGREGATE(15,6,ROW(MAESTRO!$B$3:$B$1000)/((MAESTRO!$B$3:$B$1000="ACADEMICOS")*(UPPER(MAESTRO!$L$3:$L$1000)="CONFIRMADO")),ROWS($A$3:A207))),"")</f>
        <v/>
      </c>
      <c r="F207" s="10" t="str">
        <f ca="1">IFERROR(INDEX(MAESTRO!F:F,_xludf.AGGREGATE(15,6,ROW(MAESTRO!$B$3:$B$1000)/((MAESTRO!$B$3:$B$1000="ACADEMICOS")*(UPPER(MAESTRO!$L$3:$L$1000)="CONFIRMADO")),ROWS($A$3:A207))),"")</f>
        <v/>
      </c>
      <c r="G207" s="10" t="str">
        <f ca="1">IFERROR(INDEX(MAESTRO!G:G,_xludf.AGGREGATE(15,6,ROW(MAESTRO!$B$3:$B$1000)/((MAESTRO!$B$3:$B$1000="ACADEMICOS")*(UPPER(MAESTRO!$L$3:$L$1000)="CONFIRMADO")),ROWS($A$3:A207))),"")</f>
        <v/>
      </c>
      <c r="H207" s="10" t="str">
        <f ca="1">IFERROR(INDEX(MAESTRO!H:H,_xludf.AGGREGATE(15,6,ROW(MAESTRO!$B$3:$B$1000)/((MAESTRO!$B$3:$B$1000="ACADEMICOS")*(UPPER(MAESTRO!$L$3:$L$1000)="CONFIRMADO")),ROWS($A$3:A207))),"")</f>
        <v/>
      </c>
      <c r="I207" s="10" t="str">
        <f ca="1">IFERROR(INDEX(MAESTRO!I:I,_xludf.AGGREGATE(15,6,ROW(MAESTRO!$B$3:$B$1000)/((MAESTRO!$B$3:$B$1000="ACADEMICOS")*(UPPER(MAESTRO!$L$3:$L$1000)="CONFIRMADO")),ROWS($A$3:A207))),"")</f>
        <v/>
      </c>
      <c r="J207" s="10" t="str">
        <f ca="1">IFERROR(INDEX(MAESTRO!J:J,_xludf.AGGREGATE(15,6,ROW(MAESTRO!$B$3:$B$1000)/((MAESTRO!$B$3:$B$1000="ACADEMICOS")*(UPPER(MAESTRO!$L$3:$L$1000)="CONFIRMADO")),ROWS($A$3:A207))),"")</f>
        <v/>
      </c>
      <c r="K207" s="10" t="str">
        <f ca="1">IFERROR(INDEX(MAESTRO!K:K,_xludf.AGGREGATE(15,6,ROW(MAESTRO!$B$3:$B$1000)/((MAESTRO!$B$3:$B$1000="ACADEMICOS")*(UPPER(MAESTRO!$L$3:$L$1000)="CONFIRMADO")),ROWS($A$3:A207))),"")</f>
        <v/>
      </c>
      <c r="L207" s="10" t="str">
        <f ca="1">IFERROR(INDEX(MAESTRO!L:L,_xludf.AGGREGATE(15,6,ROW(MAESTRO!$B$3:$B$1000)/((MAESTRO!$B$3:$B$1000="ACADEMICOS")*(UPPER(MAESTRO!$L$3:$L$1000)="CONFIRMADO")),ROWS($A$3:A207))),"")</f>
        <v/>
      </c>
      <c r="M207" s="10" t="str">
        <f ca="1">IFERROR(INDEX(MAESTRO!M:M,_xludf.AGGREGATE(15,6,ROW(MAESTRO!$B$3:$B$1000)/((MAESTRO!$B$3:$B$1000="ACADEMICOS")*(UPPER(MAESTRO!$L$3:$L$1000)="CONFIRMADO")),ROWS($A$3:A207))),"")</f>
        <v/>
      </c>
      <c r="N207" s="10" t="str">
        <f ca="1">IFERROR(INDEX(MAESTRO!N:N,_xludf.AGGREGATE(15,6,ROW(MAESTRO!$B$3:$B$1000)/((MAESTRO!$B$3:$B$1000="ACADEMICOS")*(UPPER(MAESTRO!$L$3:$L$1000)="CONFIRMADO")),ROWS($A$3:A207))),"")</f>
        <v/>
      </c>
      <c r="O207" s="10" t="str">
        <f ca="1">IFERROR(INDEX(MAESTRO!O:O,_xludf.AGGREGATE(15,6,ROW(MAESTRO!$B$3:$B$1000)/((MAESTRO!$B$3:$B$1000="ACADEMICOS")*(UPPER(MAESTRO!$L$3:$L$1000)="CONFIRMADO")),ROWS($A$3:A207))),"")</f>
        <v/>
      </c>
      <c r="P207" s="10" t="str">
        <f ca="1">IFERROR(INDEX(MAESTRO!P:P,_xludf.AGGREGATE(15,6,ROW(MAESTRO!$B$3:$B$1000)/((MAESTRO!$B$3:$B$1000="ACADEMICOS")*(UPPER(MAESTRO!$L$3:$L$1000)="CONFIRMADO")),ROWS($A$3:A207))),"")</f>
        <v/>
      </c>
      <c r="Q207" s="10" t="str">
        <f ca="1">IFERROR(INDEX(MAESTRO!Q:Q,_xludf.AGGREGATE(15,6,ROW(MAESTRO!$B$3:$B$1000)/((MAESTRO!$B$3:$B$1000="ACADEMICOS")*(UPPER(MAESTRO!$L$3:$L$1000)="CONFIRMADO")),ROWS($A$3:A207))),"")</f>
        <v/>
      </c>
      <c r="R207" s="10" t="str">
        <f ca="1">IFERROR(INDEX(MAESTRO!R:R,_xludf.AGGREGATE(15,6,ROW(MAESTRO!$B$3:$B$1000)/((MAESTRO!$B$3:$B$1000="ACADEMICOS")*(UPPER(MAESTRO!$L$3:$L$1000)="CONFIRMADO")),ROWS($A$3:A207))),"")</f>
        <v/>
      </c>
      <c r="S207" s="10" t="str">
        <f ca="1">IFERROR(INDEX(MAESTRO!S:S,_xludf.AGGREGATE(15,6,ROW(MAESTRO!$B$3:$B$1000)/((MAESTRO!$B$3:$B$1000="ACADEMICOS")*(UPPER(MAESTRO!$L$3:$L$1000)="CONFIRMADO")),ROWS($A$3:A207))),"")</f>
        <v/>
      </c>
      <c r="T207" s="10" t="str">
        <f ca="1">IFERROR(INDEX(MAESTRO!T:T,_xludf.AGGREGATE(15,6,ROW(MAESTRO!$B$3:$B$1000)/((MAESTRO!$B$3:$B$1000="ACADEMICOS")*(UPPER(MAESTRO!$L$3:$L$1000)="CONFIRMADO")),ROWS($A$3:A207))),"")</f>
        <v/>
      </c>
      <c r="U207" s="10" t="str">
        <f ca="1">IFERROR(INDEX(MAESTRO!U:U,_xludf.AGGREGATE(15,6,ROW(MAESTRO!$B$3:$B$1000)/((MAESTRO!$B$3:$B$1000="ACADEMICOS")*(UPPER(MAESTRO!$L$3:$L$1000)="CONFIRMADO")),ROWS($A$3:A207))),"")</f>
        <v/>
      </c>
      <c r="V207" s="10" t="str">
        <f ca="1">IFERROR(INDEX(MAESTRO!V:V,_xludf.AGGREGATE(15,6,ROW(MAESTRO!$B$3:$B$1000)/((MAESTRO!$B$3:$B$1000="ACADEMICOS")*(UPPER(MAESTRO!$L$3:$L$1000)="CONFIRMADO")),ROWS($A$3:A207))),"")</f>
        <v/>
      </c>
      <c r="W207" s="10" t="str">
        <f ca="1">IFERROR(INDEX(MAESTRO!W:W,_xludf.AGGREGATE(15,6,ROW(MAESTRO!$B$3:$B$1000)/((MAESTRO!$B$3:$B$1000="ACADEMICOS")*(UPPER(MAESTRO!$L$3:$L$1000)="CONFIRMADO")),ROWS($A$3:A207))),"")</f>
        <v/>
      </c>
      <c r="X207" s="10" t="str">
        <f ca="1">IFERROR(INDEX(MAESTRO!X:X,_xludf.AGGREGATE(15,6,ROW(MAESTRO!$B$3:$B$1000)/((MAESTRO!$B$3:$B$1000="ACADEMICOS")*(UPPER(MAESTRO!$L$3:$L$1000)="CONFIRMADO")),ROWS($A$3:A207))),"")</f>
        <v/>
      </c>
    </row>
    <row r="208" spans="1:24" ht="22.05" customHeight="1">
      <c r="A208" s="21" t="str">
        <f ca="1">IFERROR(INDEX(MAESTRO!A:A,_xludf.AGGREGATE(15,6,ROW(MAESTRO!$B$3:$B$1000)/((MAESTRO!$B$3:$B$1000="ACADEMICOS")*(UPPER(MAESTRO!$L$3:$L$1000)="CONFIRMADO")),ROWS($A$3:A208))),"")</f>
        <v/>
      </c>
      <c r="B208" s="21" t="str">
        <f ca="1">IFERROR(INDEX(MAESTRO!B:B,_xludf.AGGREGATE(15,6,ROW(MAESTRO!$B$3:$B$1000)/((MAESTRO!$B$3:$B$1000="ACADEMICOS")*(UPPER(MAESTRO!$L$3:$L$1000)="CONFIRMADO")),ROWS($A$3:A208))),"")</f>
        <v/>
      </c>
      <c r="C208" s="21" t="str">
        <f ca="1">IFERROR(INDEX(MAESTRO!C:C,_xludf.AGGREGATE(15,6,ROW(MAESTRO!$B$3:$B$1000)/((MAESTRO!$B$3:$B$1000="ACADEMICOS")*(UPPER(MAESTRO!$L$3:$L$1000)="CONFIRMADO")),ROWS($A$3:A208))),"")</f>
        <v/>
      </c>
      <c r="D208" s="21" t="str">
        <f ca="1">IFERROR(INDEX(MAESTRO!D:D,_xludf.AGGREGATE(15,6,ROW(MAESTRO!$B$3:$B$1000)/((MAESTRO!$B$3:$B$1000="ACADEMICOS")*(UPPER(MAESTRO!$L$3:$L$1000)="CONFIRMADO")),ROWS($A$3:A208))),"")</f>
        <v/>
      </c>
      <c r="E208" s="21" t="str">
        <f ca="1">IFERROR(INDEX(MAESTRO!E:E,_xludf.AGGREGATE(15,6,ROW(MAESTRO!$B$3:$B$1000)/((MAESTRO!$B$3:$B$1000="ACADEMICOS")*(UPPER(MAESTRO!$L$3:$L$1000)="CONFIRMADO")),ROWS($A$3:A208))),"")</f>
        <v/>
      </c>
      <c r="F208" s="21" t="str">
        <f ca="1">IFERROR(INDEX(MAESTRO!F:F,_xludf.AGGREGATE(15,6,ROW(MAESTRO!$B$3:$B$1000)/((MAESTRO!$B$3:$B$1000="ACADEMICOS")*(UPPER(MAESTRO!$L$3:$L$1000)="CONFIRMADO")),ROWS($A$3:A208))),"")</f>
        <v/>
      </c>
      <c r="G208" s="21" t="str">
        <f ca="1">IFERROR(INDEX(MAESTRO!G:G,_xludf.AGGREGATE(15,6,ROW(MAESTRO!$B$3:$B$1000)/((MAESTRO!$B$3:$B$1000="ACADEMICOS")*(UPPER(MAESTRO!$L$3:$L$1000)="CONFIRMADO")),ROWS($A$3:A208))),"")</f>
        <v/>
      </c>
      <c r="H208" s="21" t="str">
        <f ca="1">IFERROR(INDEX(MAESTRO!H:H,_xludf.AGGREGATE(15,6,ROW(MAESTRO!$B$3:$B$1000)/((MAESTRO!$B$3:$B$1000="ACADEMICOS")*(UPPER(MAESTRO!$L$3:$L$1000)="CONFIRMADO")),ROWS($A$3:A208))),"")</f>
        <v/>
      </c>
      <c r="I208" s="21" t="str">
        <f ca="1">IFERROR(INDEX(MAESTRO!I:I,_xludf.AGGREGATE(15,6,ROW(MAESTRO!$B$3:$B$1000)/((MAESTRO!$B$3:$B$1000="ACADEMICOS")*(UPPER(MAESTRO!$L$3:$L$1000)="CONFIRMADO")),ROWS($A$3:A208))),"")</f>
        <v/>
      </c>
      <c r="J208" s="21" t="str">
        <f ca="1">IFERROR(INDEX(MAESTRO!J:J,_xludf.AGGREGATE(15,6,ROW(MAESTRO!$B$3:$B$1000)/((MAESTRO!$B$3:$B$1000="ACADEMICOS")*(UPPER(MAESTRO!$L$3:$L$1000)="CONFIRMADO")),ROWS($A$3:A208))),"")</f>
        <v/>
      </c>
      <c r="K208" s="21" t="str">
        <f ca="1">IFERROR(INDEX(MAESTRO!K:K,_xludf.AGGREGATE(15,6,ROW(MAESTRO!$B$3:$B$1000)/((MAESTRO!$B$3:$B$1000="ACADEMICOS")*(UPPER(MAESTRO!$L$3:$L$1000)="CONFIRMADO")),ROWS($A$3:A208))),"")</f>
        <v/>
      </c>
      <c r="L208" s="21" t="str">
        <f ca="1">IFERROR(INDEX(MAESTRO!L:L,_xludf.AGGREGATE(15,6,ROW(MAESTRO!$B$3:$B$1000)/((MAESTRO!$B$3:$B$1000="ACADEMICOS")*(UPPER(MAESTRO!$L$3:$L$1000)="CONFIRMADO")),ROWS($A$3:A208))),"")</f>
        <v/>
      </c>
      <c r="M208" s="21" t="str">
        <f ca="1">IFERROR(INDEX(MAESTRO!M:M,_xludf.AGGREGATE(15,6,ROW(MAESTRO!$B$3:$B$1000)/((MAESTRO!$B$3:$B$1000="ACADEMICOS")*(UPPER(MAESTRO!$L$3:$L$1000)="CONFIRMADO")),ROWS($A$3:A208))),"")</f>
        <v/>
      </c>
      <c r="N208" s="21" t="str">
        <f ca="1">IFERROR(INDEX(MAESTRO!N:N,_xludf.AGGREGATE(15,6,ROW(MAESTRO!$B$3:$B$1000)/((MAESTRO!$B$3:$B$1000="ACADEMICOS")*(UPPER(MAESTRO!$L$3:$L$1000)="CONFIRMADO")),ROWS($A$3:A208))),"")</f>
        <v/>
      </c>
      <c r="O208" s="21" t="str">
        <f ca="1">IFERROR(INDEX(MAESTRO!O:O,_xludf.AGGREGATE(15,6,ROW(MAESTRO!$B$3:$B$1000)/((MAESTRO!$B$3:$B$1000="ACADEMICOS")*(UPPER(MAESTRO!$L$3:$L$1000)="CONFIRMADO")),ROWS($A$3:A208))),"")</f>
        <v/>
      </c>
      <c r="P208" s="21" t="str">
        <f ca="1">IFERROR(INDEX(MAESTRO!P:P,_xludf.AGGREGATE(15,6,ROW(MAESTRO!$B$3:$B$1000)/((MAESTRO!$B$3:$B$1000="ACADEMICOS")*(UPPER(MAESTRO!$L$3:$L$1000)="CONFIRMADO")),ROWS($A$3:A208))),"")</f>
        <v/>
      </c>
      <c r="Q208" s="21" t="str">
        <f ca="1">IFERROR(INDEX(MAESTRO!Q:Q,_xludf.AGGREGATE(15,6,ROW(MAESTRO!$B$3:$B$1000)/((MAESTRO!$B$3:$B$1000="ACADEMICOS")*(UPPER(MAESTRO!$L$3:$L$1000)="CONFIRMADO")),ROWS($A$3:A208))),"")</f>
        <v/>
      </c>
      <c r="R208" s="21" t="str">
        <f ca="1">IFERROR(INDEX(MAESTRO!R:R,_xludf.AGGREGATE(15,6,ROW(MAESTRO!$B$3:$B$1000)/((MAESTRO!$B$3:$B$1000="ACADEMICOS")*(UPPER(MAESTRO!$L$3:$L$1000)="CONFIRMADO")),ROWS($A$3:A208))),"")</f>
        <v/>
      </c>
      <c r="S208" s="21" t="str">
        <f ca="1">IFERROR(INDEX(MAESTRO!S:S,_xludf.AGGREGATE(15,6,ROW(MAESTRO!$B$3:$B$1000)/((MAESTRO!$B$3:$B$1000="ACADEMICOS")*(UPPER(MAESTRO!$L$3:$L$1000)="CONFIRMADO")),ROWS($A$3:A208))),"")</f>
        <v/>
      </c>
      <c r="T208" s="21" t="str">
        <f ca="1">IFERROR(INDEX(MAESTRO!T:T,_xludf.AGGREGATE(15,6,ROW(MAESTRO!$B$3:$B$1000)/((MAESTRO!$B$3:$B$1000="ACADEMICOS")*(UPPER(MAESTRO!$L$3:$L$1000)="CONFIRMADO")),ROWS($A$3:A208))),"")</f>
        <v/>
      </c>
      <c r="U208" s="21" t="str">
        <f ca="1">IFERROR(INDEX(MAESTRO!U:U,_xludf.AGGREGATE(15,6,ROW(MAESTRO!$B$3:$B$1000)/((MAESTRO!$B$3:$B$1000="ACADEMICOS")*(UPPER(MAESTRO!$L$3:$L$1000)="CONFIRMADO")),ROWS($A$3:A208))),"")</f>
        <v/>
      </c>
      <c r="V208" s="21" t="str">
        <f ca="1">IFERROR(INDEX(MAESTRO!V:V,_xludf.AGGREGATE(15,6,ROW(MAESTRO!$B$3:$B$1000)/((MAESTRO!$B$3:$B$1000="ACADEMICOS")*(UPPER(MAESTRO!$L$3:$L$1000)="CONFIRMADO")),ROWS($A$3:A208))),"")</f>
        <v/>
      </c>
      <c r="W208" s="21" t="str">
        <f ca="1">IFERROR(INDEX(MAESTRO!W:W,_xludf.AGGREGATE(15,6,ROW(MAESTRO!$B$3:$B$1000)/((MAESTRO!$B$3:$B$1000="ACADEMICOS")*(UPPER(MAESTRO!$L$3:$L$1000)="CONFIRMADO")),ROWS($A$3:A208))),"")</f>
        <v/>
      </c>
      <c r="X208" s="21" t="str">
        <f ca="1">IFERROR(INDEX(MAESTRO!X:X,_xludf.AGGREGATE(15,6,ROW(MAESTRO!$B$3:$B$1000)/((MAESTRO!$B$3:$B$1000="ACADEMICOS")*(UPPER(MAESTRO!$L$3:$L$1000)="CONFIRMADO")),ROWS($A$3:A208))),"")</f>
        <v/>
      </c>
    </row>
    <row r="209" spans="1:24" ht="22.05" customHeight="1">
      <c r="A209" s="10" t="str">
        <f ca="1">IFERROR(INDEX(MAESTRO!A:A,_xludf.AGGREGATE(15,6,ROW(MAESTRO!$B$3:$B$1000)/((MAESTRO!$B$3:$B$1000="ACADEMICOS")*(UPPER(MAESTRO!$L$3:$L$1000)="CONFIRMADO")),ROWS($A$3:A209))),"")</f>
        <v/>
      </c>
      <c r="B209" s="10" t="str">
        <f ca="1">IFERROR(INDEX(MAESTRO!B:B,_xludf.AGGREGATE(15,6,ROW(MAESTRO!$B$3:$B$1000)/((MAESTRO!$B$3:$B$1000="ACADEMICOS")*(UPPER(MAESTRO!$L$3:$L$1000)="CONFIRMADO")),ROWS($A$3:A209))),"")</f>
        <v/>
      </c>
      <c r="C209" s="10" t="str">
        <f ca="1">IFERROR(INDEX(MAESTRO!C:C,_xludf.AGGREGATE(15,6,ROW(MAESTRO!$B$3:$B$1000)/((MAESTRO!$B$3:$B$1000="ACADEMICOS")*(UPPER(MAESTRO!$L$3:$L$1000)="CONFIRMADO")),ROWS($A$3:A209))),"")</f>
        <v/>
      </c>
      <c r="D209" s="10" t="str">
        <f ca="1">IFERROR(INDEX(MAESTRO!D:D,_xludf.AGGREGATE(15,6,ROW(MAESTRO!$B$3:$B$1000)/((MAESTRO!$B$3:$B$1000="ACADEMICOS")*(UPPER(MAESTRO!$L$3:$L$1000)="CONFIRMADO")),ROWS($A$3:A209))),"")</f>
        <v/>
      </c>
      <c r="E209" s="10" t="str">
        <f ca="1">IFERROR(INDEX(MAESTRO!E:E,_xludf.AGGREGATE(15,6,ROW(MAESTRO!$B$3:$B$1000)/((MAESTRO!$B$3:$B$1000="ACADEMICOS")*(UPPER(MAESTRO!$L$3:$L$1000)="CONFIRMADO")),ROWS($A$3:A209))),"")</f>
        <v/>
      </c>
      <c r="F209" s="10" t="str">
        <f ca="1">IFERROR(INDEX(MAESTRO!F:F,_xludf.AGGREGATE(15,6,ROW(MAESTRO!$B$3:$B$1000)/((MAESTRO!$B$3:$B$1000="ACADEMICOS")*(UPPER(MAESTRO!$L$3:$L$1000)="CONFIRMADO")),ROWS($A$3:A209))),"")</f>
        <v/>
      </c>
      <c r="G209" s="10" t="str">
        <f ca="1">IFERROR(INDEX(MAESTRO!G:G,_xludf.AGGREGATE(15,6,ROW(MAESTRO!$B$3:$B$1000)/((MAESTRO!$B$3:$B$1000="ACADEMICOS")*(UPPER(MAESTRO!$L$3:$L$1000)="CONFIRMADO")),ROWS($A$3:A209))),"")</f>
        <v/>
      </c>
      <c r="H209" s="10" t="str">
        <f ca="1">IFERROR(INDEX(MAESTRO!H:H,_xludf.AGGREGATE(15,6,ROW(MAESTRO!$B$3:$B$1000)/((MAESTRO!$B$3:$B$1000="ACADEMICOS")*(UPPER(MAESTRO!$L$3:$L$1000)="CONFIRMADO")),ROWS($A$3:A209))),"")</f>
        <v/>
      </c>
      <c r="I209" s="10" t="str">
        <f ca="1">IFERROR(INDEX(MAESTRO!I:I,_xludf.AGGREGATE(15,6,ROW(MAESTRO!$B$3:$B$1000)/((MAESTRO!$B$3:$B$1000="ACADEMICOS")*(UPPER(MAESTRO!$L$3:$L$1000)="CONFIRMADO")),ROWS($A$3:A209))),"")</f>
        <v/>
      </c>
      <c r="J209" s="10" t="str">
        <f ca="1">IFERROR(INDEX(MAESTRO!J:J,_xludf.AGGREGATE(15,6,ROW(MAESTRO!$B$3:$B$1000)/((MAESTRO!$B$3:$B$1000="ACADEMICOS")*(UPPER(MAESTRO!$L$3:$L$1000)="CONFIRMADO")),ROWS($A$3:A209))),"")</f>
        <v/>
      </c>
      <c r="K209" s="10" t="str">
        <f ca="1">IFERROR(INDEX(MAESTRO!K:K,_xludf.AGGREGATE(15,6,ROW(MAESTRO!$B$3:$B$1000)/((MAESTRO!$B$3:$B$1000="ACADEMICOS")*(UPPER(MAESTRO!$L$3:$L$1000)="CONFIRMADO")),ROWS($A$3:A209))),"")</f>
        <v/>
      </c>
      <c r="L209" s="10" t="str">
        <f ca="1">IFERROR(INDEX(MAESTRO!L:L,_xludf.AGGREGATE(15,6,ROW(MAESTRO!$B$3:$B$1000)/((MAESTRO!$B$3:$B$1000="ACADEMICOS")*(UPPER(MAESTRO!$L$3:$L$1000)="CONFIRMADO")),ROWS($A$3:A209))),"")</f>
        <v/>
      </c>
      <c r="M209" s="10" t="str">
        <f ca="1">IFERROR(INDEX(MAESTRO!M:M,_xludf.AGGREGATE(15,6,ROW(MAESTRO!$B$3:$B$1000)/((MAESTRO!$B$3:$B$1000="ACADEMICOS")*(UPPER(MAESTRO!$L$3:$L$1000)="CONFIRMADO")),ROWS($A$3:A209))),"")</f>
        <v/>
      </c>
      <c r="N209" s="10" t="str">
        <f ca="1">IFERROR(INDEX(MAESTRO!N:N,_xludf.AGGREGATE(15,6,ROW(MAESTRO!$B$3:$B$1000)/((MAESTRO!$B$3:$B$1000="ACADEMICOS")*(UPPER(MAESTRO!$L$3:$L$1000)="CONFIRMADO")),ROWS($A$3:A209))),"")</f>
        <v/>
      </c>
      <c r="O209" s="10" t="str">
        <f ca="1">IFERROR(INDEX(MAESTRO!O:O,_xludf.AGGREGATE(15,6,ROW(MAESTRO!$B$3:$B$1000)/((MAESTRO!$B$3:$B$1000="ACADEMICOS")*(UPPER(MAESTRO!$L$3:$L$1000)="CONFIRMADO")),ROWS($A$3:A209))),"")</f>
        <v/>
      </c>
      <c r="P209" s="10" t="str">
        <f ca="1">IFERROR(INDEX(MAESTRO!P:P,_xludf.AGGREGATE(15,6,ROW(MAESTRO!$B$3:$B$1000)/((MAESTRO!$B$3:$B$1000="ACADEMICOS")*(UPPER(MAESTRO!$L$3:$L$1000)="CONFIRMADO")),ROWS($A$3:A209))),"")</f>
        <v/>
      </c>
      <c r="Q209" s="10" t="str">
        <f ca="1">IFERROR(INDEX(MAESTRO!Q:Q,_xludf.AGGREGATE(15,6,ROW(MAESTRO!$B$3:$B$1000)/((MAESTRO!$B$3:$B$1000="ACADEMICOS")*(UPPER(MAESTRO!$L$3:$L$1000)="CONFIRMADO")),ROWS($A$3:A209))),"")</f>
        <v/>
      </c>
      <c r="R209" s="10" t="str">
        <f ca="1">IFERROR(INDEX(MAESTRO!R:R,_xludf.AGGREGATE(15,6,ROW(MAESTRO!$B$3:$B$1000)/((MAESTRO!$B$3:$B$1000="ACADEMICOS")*(UPPER(MAESTRO!$L$3:$L$1000)="CONFIRMADO")),ROWS($A$3:A209))),"")</f>
        <v/>
      </c>
      <c r="S209" s="10" t="str">
        <f ca="1">IFERROR(INDEX(MAESTRO!S:S,_xludf.AGGREGATE(15,6,ROW(MAESTRO!$B$3:$B$1000)/((MAESTRO!$B$3:$B$1000="ACADEMICOS")*(UPPER(MAESTRO!$L$3:$L$1000)="CONFIRMADO")),ROWS($A$3:A209))),"")</f>
        <v/>
      </c>
      <c r="T209" s="10" t="str">
        <f ca="1">IFERROR(INDEX(MAESTRO!T:T,_xludf.AGGREGATE(15,6,ROW(MAESTRO!$B$3:$B$1000)/((MAESTRO!$B$3:$B$1000="ACADEMICOS")*(UPPER(MAESTRO!$L$3:$L$1000)="CONFIRMADO")),ROWS($A$3:A209))),"")</f>
        <v/>
      </c>
      <c r="U209" s="10" t="str">
        <f ca="1">IFERROR(INDEX(MAESTRO!U:U,_xludf.AGGREGATE(15,6,ROW(MAESTRO!$B$3:$B$1000)/((MAESTRO!$B$3:$B$1000="ACADEMICOS")*(UPPER(MAESTRO!$L$3:$L$1000)="CONFIRMADO")),ROWS($A$3:A209))),"")</f>
        <v/>
      </c>
      <c r="V209" s="10" t="str">
        <f ca="1">IFERROR(INDEX(MAESTRO!V:V,_xludf.AGGREGATE(15,6,ROW(MAESTRO!$B$3:$B$1000)/((MAESTRO!$B$3:$B$1000="ACADEMICOS")*(UPPER(MAESTRO!$L$3:$L$1000)="CONFIRMADO")),ROWS($A$3:A209))),"")</f>
        <v/>
      </c>
      <c r="W209" s="10" t="str">
        <f ca="1">IFERROR(INDEX(MAESTRO!W:W,_xludf.AGGREGATE(15,6,ROW(MAESTRO!$B$3:$B$1000)/((MAESTRO!$B$3:$B$1000="ACADEMICOS")*(UPPER(MAESTRO!$L$3:$L$1000)="CONFIRMADO")),ROWS($A$3:A209))),"")</f>
        <v/>
      </c>
      <c r="X209" s="10" t="str">
        <f ca="1">IFERROR(INDEX(MAESTRO!X:X,_xludf.AGGREGATE(15,6,ROW(MAESTRO!$B$3:$B$1000)/((MAESTRO!$B$3:$B$1000="ACADEMICOS")*(UPPER(MAESTRO!$L$3:$L$1000)="CONFIRMADO")),ROWS($A$3:A209))),"")</f>
        <v/>
      </c>
    </row>
    <row r="210" spans="1:24" ht="22.05" customHeight="1">
      <c r="A210" s="21" t="str">
        <f ca="1">IFERROR(INDEX(MAESTRO!A:A,_xludf.AGGREGATE(15,6,ROW(MAESTRO!$B$3:$B$1000)/((MAESTRO!$B$3:$B$1000="ACADEMICOS")*(UPPER(MAESTRO!$L$3:$L$1000)="CONFIRMADO")),ROWS($A$3:A210))),"")</f>
        <v/>
      </c>
      <c r="B210" s="21" t="str">
        <f ca="1">IFERROR(INDEX(MAESTRO!B:B,_xludf.AGGREGATE(15,6,ROW(MAESTRO!$B$3:$B$1000)/((MAESTRO!$B$3:$B$1000="ACADEMICOS")*(UPPER(MAESTRO!$L$3:$L$1000)="CONFIRMADO")),ROWS($A$3:A210))),"")</f>
        <v/>
      </c>
      <c r="C210" s="21" t="str">
        <f ca="1">IFERROR(INDEX(MAESTRO!C:C,_xludf.AGGREGATE(15,6,ROW(MAESTRO!$B$3:$B$1000)/((MAESTRO!$B$3:$B$1000="ACADEMICOS")*(UPPER(MAESTRO!$L$3:$L$1000)="CONFIRMADO")),ROWS($A$3:A210))),"")</f>
        <v/>
      </c>
      <c r="D210" s="21" t="str">
        <f ca="1">IFERROR(INDEX(MAESTRO!D:D,_xludf.AGGREGATE(15,6,ROW(MAESTRO!$B$3:$B$1000)/((MAESTRO!$B$3:$B$1000="ACADEMICOS")*(UPPER(MAESTRO!$L$3:$L$1000)="CONFIRMADO")),ROWS($A$3:A210))),"")</f>
        <v/>
      </c>
      <c r="E210" s="21" t="str">
        <f ca="1">IFERROR(INDEX(MAESTRO!E:E,_xludf.AGGREGATE(15,6,ROW(MAESTRO!$B$3:$B$1000)/((MAESTRO!$B$3:$B$1000="ACADEMICOS")*(UPPER(MAESTRO!$L$3:$L$1000)="CONFIRMADO")),ROWS($A$3:A210))),"")</f>
        <v/>
      </c>
      <c r="F210" s="21" t="str">
        <f ca="1">IFERROR(INDEX(MAESTRO!F:F,_xludf.AGGREGATE(15,6,ROW(MAESTRO!$B$3:$B$1000)/((MAESTRO!$B$3:$B$1000="ACADEMICOS")*(UPPER(MAESTRO!$L$3:$L$1000)="CONFIRMADO")),ROWS($A$3:A210))),"")</f>
        <v/>
      </c>
      <c r="G210" s="21" t="str">
        <f ca="1">IFERROR(INDEX(MAESTRO!G:G,_xludf.AGGREGATE(15,6,ROW(MAESTRO!$B$3:$B$1000)/((MAESTRO!$B$3:$B$1000="ACADEMICOS")*(UPPER(MAESTRO!$L$3:$L$1000)="CONFIRMADO")),ROWS($A$3:A210))),"")</f>
        <v/>
      </c>
      <c r="H210" s="21" t="str">
        <f ca="1">IFERROR(INDEX(MAESTRO!H:H,_xludf.AGGREGATE(15,6,ROW(MAESTRO!$B$3:$B$1000)/((MAESTRO!$B$3:$B$1000="ACADEMICOS")*(UPPER(MAESTRO!$L$3:$L$1000)="CONFIRMADO")),ROWS($A$3:A210))),"")</f>
        <v/>
      </c>
      <c r="I210" s="21" t="str">
        <f ca="1">IFERROR(INDEX(MAESTRO!I:I,_xludf.AGGREGATE(15,6,ROW(MAESTRO!$B$3:$B$1000)/((MAESTRO!$B$3:$B$1000="ACADEMICOS")*(UPPER(MAESTRO!$L$3:$L$1000)="CONFIRMADO")),ROWS($A$3:A210))),"")</f>
        <v/>
      </c>
      <c r="J210" s="21" t="str">
        <f ca="1">IFERROR(INDEX(MAESTRO!J:J,_xludf.AGGREGATE(15,6,ROW(MAESTRO!$B$3:$B$1000)/((MAESTRO!$B$3:$B$1000="ACADEMICOS")*(UPPER(MAESTRO!$L$3:$L$1000)="CONFIRMADO")),ROWS($A$3:A210))),"")</f>
        <v/>
      </c>
      <c r="K210" s="21" t="str">
        <f ca="1">IFERROR(INDEX(MAESTRO!K:K,_xludf.AGGREGATE(15,6,ROW(MAESTRO!$B$3:$B$1000)/((MAESTRO!$B$3:$B$1000="ACADEMICOS")*(UPPER(MAESTRO!$L$3:$L$1000)="CONFIRMADO")),ROWS($A$3:A210))),"")</f>
        <v/>
      </c>
      <c r="L210" s="21" t="str">
        <f ca="1">IFERROR(INDEX(MAESTRO!L:L,_xludf.AGGREGATE(15,6,ROW(MAESTRO!$B$3:$B$1000)/((MAESTRO!$B$3:$B$1000="ACADEMICOS")*(UPPER(MAESTRO!$L$3:$L$1000)="CONFIRMADO")),ROWS($A$3:A210))),"")</f>
        <v/>
      </c>
      <c r="M210" s="21" t="str">
        <f ca="1">IFERROR(INDEX(MAESTRO!M:M,_xludf.AGGREGATE(15,6,ROW(MAESTRO!$B$3:$B$1000)/((MAESTRO!$B$3:$B$1000="ACADEMICOS")*(UPPER(MAESTRO!$L$3:$L$1000)="CONFIRMADO")),ROWS($A$3:A210))),"")</f>
        <v/>
      </c>
      <c r="N210" s="21" t="str">
        <f ca="1">IFERROR(INDEX(MAESTRO!N:N,_xludf.AGGREGATE(15,6,ROW(MAESTRO!$B$3:$B$1000)/((MAESTRO!$B$3:$B$1000="ACADEMICOS")*(UPPER(MAESTRO!$L$3:$L$1000)="CONFIRMADO")),ROWS($A$3:A210))),"")</f>
        <v/>
      </c>
      <c r="O210" s="21" t="str">
        <f ca="1">IFERROR(INDEX(MAESTRO!O:O,_xludf.AGGREGATE(15,6,ROW(MAESTRO!$B$3:$B$1000)/((MAESTRO!$B$3:$B$1000="ACADEMICOS")*(UPPER(MAESTRO!$L$3:$L$1000)="CONFIRMADO")),ROWS($A$3:A210))),"")</f>
        <v/>
      </c>
      <c r="P210" s="21" t="str">
        <f ca="1">IFERROR(INDEX(MAESTRO!P:P,_xludf.AGGREGATE(15,6,ROW(MAESTRO!$B$3:$B$1000)/((MAESTRO!$B$3:$B$1000="ACADEMICOS")*(UPPER(MAESTRO!$L$3:$L$1000)="CONFIRMADO")),ROWS($A$3:A210))),"")</f>
        <v/>
      </c>
      <c r="Q210" s="21" t="str">
        <f ca="1">IFERROR(INDEX(MAESTRO!Q:Q,_xludf.AGGREGATE(15,6,ROW(MAESTRO!$B$3:$B$1000)/((MAESTRO!$B$3:$B$1000="ACADEMICOS")*(UPPER(MAESTRO!$L$3:$L$1000)="CONFIRMADO")),ROWS($A$3:A210))),"")</f>
        <v/>
      </c>
      <c r="R210" s="21" t="str">
        <f ca="1">IFERROR(INDEX(MAESTRO!R:R,_xludf.AGGREGATE(15,6,ROW(MAESTRO!$B$3:$B$1000)/((MAESTRO!$B$3:$B$1000="ACADEMICOS")*(UPPER(MAESTRO!$L$3:$L$1000)="CONFIRMADO")),ROWS($A$3:A210))),"")</f>
        <v/>
      </c>
      <c r="S210" s="21" t="str">
        <f ca="1">IFERROR(INDEX(MAESTRO!S:S,_xludf.AGGREGATE(15,6,ROW(MAESTRO!$B$3:$B$1000)/((MAESTRO!$B$3:$B$1000="ACADEMICOS")*(UPPER(MAESTRO!$L$3:$L$1000)="CONFIRMADO")),ROWS($A$3:A210))),"")</f>
        <v/>
      </c>
      <c r="T210" s="21" t="str">
        <f ca="1">IFERROR(INDEX(MAESTRO!T:T,_xludf.AGGREGATE(15,6,ROW(MAESTRO!$B$3:$B$1000)/((MAESTRO!$B$3:$B$1000="ACADEMICOS")*(UPPER(MAESTRO!$L$3:$L$1000)="CONFIRMADO")),ROWS($A$3:A210))),"")</f>
        <v/>
      </c>
      <c r="U210" s="21" t="str">
        <f ca="1">IFERROR(INDEX(MAESTRO!U:U,_xludf.AGGREGATE(15,6,ROW(MAESTRO!$B$3:$B$1000)/((MAESTRO!$B$3:$B$1000="ACADEMICOS")*(UPPER(MAESTRO!$L$3:$L$1000)="CONFIRMADO")),ROWS($A$3:A210))),"")</f>
        <v/>
      </c>
      <c r="V210" s="21" t="str">
        <f ca="1">IFERROR(INDEX(MAESTRO!V:V,_xludf.AGGREGATE(15,6,ROW(MAESTRO!$B$3:$B$1000)/((MAESTRO!$B$3:$B$1000="ACADEMICOS")*(UPPER(MAESTRO!$L$3:$L$1000)="CONFIRMADO")),ROWS($A$3:A210))),"")</f>
        <v/>
      </c>
      <c r="W210" s="21" t="str">
        <f ca="1">IFERROR(INDEX(MAESTRO!W:W,_xludf.AGGREGATE(15,6,ROW(MAESTRO!$B$3:$B$1000)/((MAESTRO!$B$3:$B$1000="ACADEMICOS")*(UPPER(MAESTRO!$L$3:$L$1000)="CONFIRMADO")),ROWS($A$3:A210))),"")</f>
        <v/>
      </c>
      <c r="X210" s="21" t="str">
        <f ca="1">IFERROR(INDEX(MAESTRO!X:X,_xludf.AGGREGATE(15,6,ROW(MAESTRO!$B$3:$B$1000)/((MAESTRO!$B$3:$B$1000="ACADEMICOS")*(UPPER(MAESTRO!$L$3:$L$1000)="CONFIRMADO")),ROWS($A$3:A210))),"")</f>
        <v/>
      </c>
    </row>
    <row r="211" spans="1:24" ht="22.05" customHeight="1">
      <c r="A211" s="10" t="str">
        <f ca="1">IFERROR(INDEX(MAESTRO!A:A,_xludf.AGGREGATE(15,6,ROW(MAESTRO!$B$3:$B$1000)/((MAESTRO!$B$3:$B$1000="ACADEMICOS")*(UPPER(MAESTRO!$L$3:$L$1000)="CONFIRMADO")),ROWS($A$3:A211))),"")</f>
        <v/>
      </c>
      <c r="B211" s="10" t="str">
        <f ca="1">IFERROR(INDEX(MAESTRO!B:B,_xludf.AGGREGATE(15,6,ROW(MAESTRO!$B$3:$B$1000)/((MAESTRO!$B$3:$B$1000="ACADEMICOS")*(UPPER(MAESTRO!$L$3:$L$1000)="CONFIRMADO")),ROWS($A$3:A211))),"")</f>
        <v/>
      </c>
      <c r="C211" s="10" t="str">
        <f ca="1">IFERROR(INDEX(MAESTRO!C:C,_xludf.AGGREGATE(15,6,ROW(MAESTRO!$B$3:$B$1000)/((MAESTRO!$B$3:$B$1000="ACADEMICOS")*(UPPER(MAESTRO!$L$3:$L$1000)="CONFIRMADO")),ROWS($A$3:A211))),"")</f>
        <v/>
      </c>
      <c r="D211" s="10" t="str">
        <f ca="1">IFERROR(INDEX(MAESTRO!D:D,_xludf.AGGREGATE(15,6,ROW(MAESTRO!$B$3:$B$1000)/((MAESTRO!$B$3:$B$1000="ACADEMICOS")*(UPPER(MAESTRO!$L$3:$L$1000)="CONFIRMADO")),ROWS($A$3:A211))),"")</f>
        <v/>
      </c>
      <c r="E211" s="10" t="str">
        <f ca="1">IFERROR(INDEX(MAESTRO!E:E,_xludf.AGGREGATE(15,6,ROW(MAESTRO!$B$3:$B$1000)/((MAESTRO!$B$3:$B$1000="ACADEMICOS")*(UPPER(MAESTRO!$L$3:$L$1000)="CONFIRMADO")),ROWS($A$3:A211))),"")</f>
        <v/>
      </c>
      <c r="F211" s="10" t="str">
        <f ca="1">IFERROR(INDEX(MAESTRO!F:F,_xludf.AGGREGATE(15,6,ROW(MAESTRO!$B$3:$B$1000)/((MAESTRO!$B$3:$B$1000="ACADEMICOS")*(UPPER(MAESTRO!$L$3:$L$1000)="CONFIRMADO")),ROWS($A$3:A211))),"")</f>
        <v/>
      </c>
      <c r="G211" s="10" t="str">
        <f ca="1">IFERROR(INDEX(MAESTRO!G:G,_xludf.AGGREGATE(15,6,ROW(MAESTRO!$B$3:$B$1000)/((MAESTRO!$B$3:$B$1000="ACADEMICOS")*(UPPER(MAESTRO!$L$3:$L$1000)="CONFIRMADO")),ROWS($A$3:A211))),"")</f>
        <v/>
      </c>
      <c r="H211" s="10" t="str">
        <f ca="1">IFERROR(INDEX(MAESTRO!H:H,_xludf.AGGREGATE(15,6,ROW(MAESTRO!$B$3:$B$1000)/((MAESTRO!$B$3:$B$1000="ACADEMICOS")*(UPPER(MAESTRO!$L$3:$L$1000)="CONFIRMADO")),ROWS($A$3:A211))),"")</f>
        <v/>
      </c>
      <c r="I211" s="10" t="str">
        <f ca="1">IFERROR(INDEX(MAESTRO!I:I,_xludf.AGGREGATE(15,6,ROW(MAESTRO!$B$3:$B$1000)/((MAESTRO!$B$3:$B$1000="ACADEMICOS")*(UPPER(MAESTRO!$L$3:$L$1000)="CONFIRMADO")),ROWS($A$3:A211))),"")</f>
        <v/>
      </c>
      <c r="J211" s="10" t="str">
        <f ca="1">IFERROR(INDEX(MAESTRO!J:J,_xludf.AGGREGATE(15,6,ROW(MAESTRO!$B$3:$B$1000)/((MAESTRO!$B$3:$B$1000="ACADEMICOS")*(UPPER(MAESTRO!$L$3:$L$1000)="CONFIRMADO")),ROWS($A$3:A211))),"")</f>
        <v/>
      </c>
      <c r="K211" s="10" t="str">
        <f ca="1">IFERROR(INDEX(MAESTRO!K:K,_xludf.AGGREGATE(15,6,ROW(MAESTRO!$B$3:$B$1000)/((MAESTRO!$B$3:$B$1000="ACADEMICOS")*(UPPER(MAESTRO!$L$3:$L$1000)="CONFIRMADO")),ROWS($A$3:A211))),"")</f>
        <v/>
      </c>
      <c r="L211" s="10" t="str">
        <f ca="1">IFERROR(INDEX(MAESTRO!L:L,_xludf.AGGREGATE(15,6,ROW(MAESTRO!$B$3:$B$1000)/((MAESTRO!$B$3:$B$1000="ACADEMICOS")*(UPPER(MAESTRO!$L$3:$L$1000)="CONFIRMADO")),ROWS($A$3:A211))),"")</f>
        <v/>
      </c>
      <c r="M211" s="10" t="str">
        <f ca="1">IFERROR(INDEX(MAESTRO!M:M,_xludf.AGGREGATE(15,6,ROW(MAESTRO!$B$3:$B$1000)/((MAESTRO!$B$3:$B$1000="ACADEMICOS")*(UPPER(MAESTRO!$L$3:$L$1000)="CONFIRMADO")),ROWS($A$3:A211))),"")</f>
        <v/>
      </c>
      <c r="N211" s="10" t="str">
        <f ca="1">IFERROR(INDEX(MAESTRO!N:N,_xludf.AGGREGATE(15,6,ROW(MAESTRO!$B$3:$B$1000)/((MAESTRO!$B$3:$B$1000="ACADEMICOS")*(UPPER(MAESTRO!$L$3:$L$1000)="CONFIRMADO")),ROWS($A$3:A211))),"")</f>
        <v/>
      </c>
      <c r="O211" s="10" t="str">
        <f ca="1">IFERROR(INDEX(MAESTRO!O:O,_xludf.AGGREGATE(15,6,ROW(MAESTRO!$B$3:$B$1000)/((MAESTRO!$B$3:$B$1000="ACADEMICOS")*(UPPER(MAESTRO!$L$3:$L$1000)="CONFIRMADO")),ROWS($A$3:A211))),"")</f>
        <v/>
      </c>
      <c r="P211" s="10" t="str">
        <f ca="1">IFERROR(INDEX(MAESTRO!P:P,_xludf.AGGREGATE(15,6,ROW(MAESTRO!$B$3:$B$1000)/((MAESTRO!$B$3:$B$1000="ACADEMICOS")*(UPPER(MAESTRO!$L$3:$L$1000)="CONFIRMADO")),ROWS($A$3:A211))),"")</f>
        <v/>
      </c>
      <c r="Q211" s="10" t="str">
        <f ca="1">IFERROR(INDEX(MAESTRO!Q:Q,_xludf.AGGREGATE(15,6,ROW(MAESTRO!$B$3:$B$1000)/((MAESTRO!$B$3:$B$1000="ACADEMICOS")*(UPPER(MAESTRO!$L$3:$L$1000)="CONFIRMADO")),ROWS($A$3:A211))),"")</f>
        <v/>
      </c>
      <c r="R211" s="10" t="str">
        <f ca="1">IFERROR(INDEX(MAESTRO!R:R,_xludf.AGGREGATE(15,6,ROW(MAESTRO!$B$3:$B$1000)/((MAESTRO!$B$3:$B$1000="ACADEMICOS")*(UPPER(MAESTRO!$L$3:$L$1000)="CONFIRMADO")),ROWS($A$3:A211))),"")</f>
        <v/>
      </c>
      <c r="S211" s="10" t="str">
        <f ca="1">IFERROR(INDEX(MAESTRO!S:S,_xludf.AGGREGATE(15,6,ROW(MAESTRO!$B$3:$B$1000)/((MAESTRO!$B$3:$B$1000="ACADEMICOS")*(UPPER(MAESTRO!$L$3:$L$1000)="CONFIRMADO")),ROWS($A$3:A211))),"")</f>
        <v/>
      </c>
      <c r="T211" s="10" t="str">
        <f ca="1">IFERROR(INDEX(MAESTRO!T:T,_xludf.AGGREGATE(15,6,ROW(MAESTRO!$B$3:$B$1000)/((MAESTRO!$B$3:$B$1000="ACADEMICOS")*(UPPER(MAESTRO!$L$3:$L$1000)="CONFIRMADO")),ROWS($A$3:A211))),"")</f>
        <v/>
      </c>
      <c r="U211" s="10" t="str">
        <f ca="1">IFERROR(INDEX(MAESTRO!U:U,_xludf.AGGREGATE(15,6,ROW(MAESTRO!$B$3:$B$1000)/((MAESTRO!$B$3:$B$1000="ACADEMICOS")*(UPPER(MAESTRO!$L$3:$L$1000)="CONFIRMADO")),ROWS($A$3:A211))),"")</f>
        <v/>
      </c>
      <c r="V211" s="10" t="str">
        <f ca="1">IFERROR(INDEX(MAESTRO!V:V,_xludf.AGGREGATE(15,6,ROW(MAESTRO!$B$3:$B$1000)/((MAESTRO!$B$3:$B$1000="ACADEMICOS")*(UPPER(MAESTRO!$L$3:$L$1000)="CONFIRMADO")),ROWS($A$3:A211))),"")</f>
        <v/>
      </c>
      <c r="W211" s="10" t="str">
        <f ca="1">IFERROR(INDEX(MAESTRO!W:W,_xludf.AGGREGATE(15,6,ROW(MAESTRO!$B$3:$B$1000)/((MAESTRO!$B$3:$B$1000="ACADEMICOS")*(UPPER(MAESTRO!$L$3:$L$1000)="CONFIRMADO")),ROWS($A$3:A211))),"")</f>
        <v/>
      </c>
      <c r="X211" s="10" t="str">
        <f ca="1">IFERROR(INDEX(MAESTRO!X:X,_xludf.AGGREGATE(15,6,ROW(MAESTRO!$B$3:$B$1000)/((MAESTRO!$B$3:$B$1000="ACADEMICOS")*(UPPER(MAESTRO!$L$3:$L$1000)="CONFIRMADO")),ROWS($A$3:A211))),"")</f>
        <v/>
      </c>
    </row>
    <row r="212" spans="1:24" ht="22.05" customHeight="1">
      <c r="A212" s="21" t="str">
        <f ca="1">IFERROR(INDEX(MAESTRO!A:A,_xludf.AGGREGATE(15,6,ROW(MAESTRO!$B$3:$B$1000)/((MAESTRO!$B$3:$B$1000="ACADEMICOS")*(UPPER(MAESTRO!$L$3:$L$1000)="CONFIRMADO")),ROWS($A$3:A212))),"")</f>
        <v/>
      </c>
      <c r="B212" s="21" t="str">
        <f ca="1">IFERROR(INDEX(MAESTRO!B:B,_xludf.AGGREGATE(15,6,ROW(MAESTRO!$B$3:$B$1000)/((MAESTRO!$B$3:$B$1000="ACADEMICOS")*(UPPER(MAESTRO!$L$3:$L$1000)="CONFIRMADO")),ROWS($A$3:A212))),"")</f>
        <v/>
      </c>
      <c r="C212" s="21" t="str">
        <f ca="1">IFERROR(INDEX(MAESTRO!C:C,_xludf.AGGREGATE(15,6,ROW(MAESTRO!$B$3:$B$1000)/((MAESTRO!$B$3:$B$1000="ACADEMICOS")*(UPPER(MAESTRO!$L$3:$L$1000)="CONFIRMADO")),ROWS($A$3:A212))),"")</f>
        <v/>
      </c>
      <c r="D212" s="21" t="str">
        <f ca="1">IFERROR(INDEX(MAESTRO!D:D,_xludf.AGGREGATE(15,6,ROW(MAESTRO!$B$3:$B$1000)/((MAESTRO!$B$3:$B$1000="ACADEMICOS")*(UPPER(MAESTRO!$L$3:$L$1000)="CONFIRMADO")),ROWS($A$3:A212))),"")</f>
        <v/>
      </c>
      <c r="E212" s="21" t="str">
        <f ca="1">IFERROR(INDEX(MAESTRO!E:E,_xludf.AGGREGATE(15,6,ROW(MAESTRO!$B$3:$B$1000)/((MAESTRO!$B$3:$B$1000="ACADEMICOS")*(UPPER(MAESTRO!$L$3:$L$1000)="CONFIRMADO")),ROWS($A$3:A212))),"")</f>
        <v/>
      </c>
      <c r="F212" s="21" t="str">
        <f ca="1">IFERROR(INDEX(MAESTRO!F:F,_xludf.AGGREGATE(15,6,ROW(MAESTRO!$B$3:$B$1000)/((MAESTRO!$B$3:$B$1000="ACADEMICOS")*(UPPER(MAESTRO!$L$3:$L$1000)="CONFIRMADO")),ROWS($A$3:A212))),"")</f>
        <v/>
      </c>
      <c r="G212" s="21" t="str">
        <f ca="1">IFERROR(INDEX(MAESTRO!G:G,_xludf.AGGREGATE(15,6,ROW(MAESTRO!$B$3:$B$1000)/((MAESTRO!$B$3:$B$1000="ACADEMICOS")*(UPPER(MAESTRO!$L$3:$L$1000)="CONFIRMADO")),ROWS($A$3:A212))),"")</f>
        <v/>
      </c>
      <c r="H212" s="21" t="str">
        <f ca="1">IFERROR(INDEX(MAESTRO!H:H,_xludf.AGGREGATE(15,6,ROW(MAESTRO!$B$3:$B$1000)/((MAESTRO!$B$3:$B$1000="ACADEMICOS")*(UPPER(MAESTRO!$L$3:$L$1000)="CONFIRMADO")),ROWS($A$3:A212))),"")</f>
        <v/>
      </c>
      <c r="I212" s="21" t="str">
        <f ca="1">IFERROR(INDEX(MAESTRO!I:I,_xludf.AGGREGATE(15,6,ROW(MAESTRO!$B$3:$B$1000)/((MAESTRO!$B$3:$B$1000="ACADEMICOS")*(UPPER(MAESTRO!$L$3:$L$1000)="CONFIRMADO")),ROWS($A$3:A212))),"")</f>
        <v/>
      </c>
      <c r="J212" s="21" t="str">
        <f ca="1">IFERROR(INDEX(MAESTRO!J:J,_xludf.AGGREGATE(15,6,ROW(MAESTRO!$B$3:$B$1000)/((MAESTRO!$B$3:$B$1000="ACADEMICOS")*(UPPER(MAESTRO!$L$3:$L$1000)="CONFIRMADO")),ROWS($A$3:A212))),"")</f>
        <v/>
      </c>
      <c r="K212" s="21" t="str">
        <f ca="1">IFERROR(INDEX(MAESTRO!K:K,_xludf.AGGREGATE(15,6,ROW(MAESTRO!$B$3:$B$1000)/((MAESTRO!$B$3:$B$1000="ACADEMICOS")*(UPPER(MAESTRO!$L$3:$L$1000)="CONFIRMADO")),ROWS($A$3:A212))),"")</f>
        <v/>
      </c>
      <c r="L212" s="21" t="str">
        <f ca="1">IFERROR(INDEX(MAESTRO!L:L,_xludf.AGGREGATE(15,6,ROW(MAESTRO!$B$3:$B$1000)/((MAESTRO!$B$3:$B$1000="ACADEMICOS")*(UPPER(MAESTRO!$L$3:$L$1000)="CONFIRMADO")),ROWS($A$3:A212))),"")</f>
        <v/>
      </c>
      <c r="M212" s="21" t="str">
        <f ca="1">IFERROR(INDEX(MAESTRO!M:M,_xludf.AGGREGATE(15,6,ROW(MAESTRO!$B$3:$B$1000)/((MAESTRO!$B$3:$B$1000="ACADEMICOS")*(UPPER(MAESTRO!$L$3:$L$1000)="CONFIRMADO")),ROWS($A$3:A212))),"")</f>
        <v/>
      </c>
      <c r="N212" s="21" t="str">
        <f ca="1">IFERROR(INDEX(MAESTRO!N:N,_xludf.AGGREGATE(15,6,ROW(MAESTRO!$B$3:$B$1000)/((MAESTRO!$B$3:$B$1000="ACADEMICOS")*(UPPER(MAESTRO!$L$3:$L$1000)="CONFIRMADO")),ROWS($A$3:A212))),"")</f>
        <v/>
      </c>
      <c r="O212" s="21" t="str">
        <f ca="1">IFERROR(INDEX(MAESTRO!O:O,_xludf.AGGREGATE(15,6,ROW(MAESTRO!$B$3:$B$1000)/((MAESTRO!$B$3:$B$1000="ACADEMICOS")*(UPPER(MAESTRO!$L$3:$L$1000)="CONFIRMADO")),ROWS($A$3:A212))),"")</f>
        <v/>
      </c>
      <c r="P212" s="21" t="str">
        <f ca="1">IFERROR(INDEX(MAESTRO!P:P,_xludf.AGGREGATE(15,6,ROW(MAESTRO!$B$3:$B$1000)/((MAESTRO!$B$3:$B$1000="ACADEMICOS")*(UPPER(MAESTRO!$L$3:$L$1000)="CONFIRMADO")),ROWS($A$3:A212))),"")</f>
        <v/>
      </c>
      <c r="Q212" s="21" t="str">
        <f ca="1">IFERROR(INDEX(MAESTRO!Q:Q,_xludf.AGGREGATE(15,6,ROW(MAESTRO!$B$3:$B$1000)/((MAESTRO!$B$3:$B$1000="ACADEMICOS")*(UPPER(MAESTRO!$L$3:$L$1000)="CONFIRMADO")),ROWS($A$3:A212))),"")</f>
        <v/>
      </c>
      <c r="R212" s="21" t="str">
        <f ca="1">IFERROR(INDEX(MAESTRO!R:R,_xludf.AGGREGATE(15,6,ROW(MAESTRO!$B$3:$B$1000)/((MAESTRO!$B$3:$B$1000="ACADEMICOS")*(UPPER(MAESTRO!$L$3:$L$1000)="CONFIRMADO")),ROWS($A$3:A212))),"")</f>
        <v/>
      </c>
      <c r="S212" s="21" t="str">
        <f ca="1">IFERROR(INDEX(MAESTRO!S:S,_xludf.AGGREGATE(15,6,ROW(MAESTRO!$B$3:$B$1000)/((MAESTRO!$B$3:$B$1000="ACADEMICOS")*(UPPER(MAESTRO!$L$3:$L$1000)="CONFIRMADO")),ROWS($A$3:A212))),"")</f>
        <v/>
      </c>
      <c r="T212" s="21" t="str">
        <f ca="1">IFERROR(INDEX(MAESTRO!T:T,_xludf.AGGREGATE(15,6,ROW(MAESTRO!$B$3:$B$1000)/((MAESTRO!$B$3:$B$1000="ACADEMICOS")*(UPPER(MAESTRO!$L$3:$L$1000)="CONFIRMADO")),ROWS($A$3:A212))),"")</f>
        <v/>
      </c>
      <c r="U212" s="21" t="str">
        <f ca="1">IFERROR(INDEX(MAESTRO!U:U,_xludf.AGGREGATE(15,6,ROW(MAESTRO!$B$3:$B$1000)/((MAESTRO!$B$3:$B$1000="ACADEMICOS")*(UPPER(MAESTRO!$L$3:$L$1000)="CONFIRMADO")),ROWS($A$3:A212))),"")</f>
        <v/>
      </c>
      <c r="V212" s="21" t="str">
        <f ca="1">IFERROR(INDEX(MAESTRO!V:V,_xludf.AGGREGATE(15,6,ROW(MAESTRO!$B$3:$B$1000)/((MAESTRO!$B$3:$B$1000="ACADEMICOS")*(UPPER(MAESTRO!$L$3:$L$1000)="CONFIRMADO")),ROWS($A$3:A212))),"")</f>
        <v/>
      </c>
      <c r="W212" s="21" t="str">
        <f ca="1">IFERROR(INDEX(MAESTRO!W:W,_xludf.AGGREGATE(15,6,ROW(MAESTRO!$B$3:$B$1000)/((MAESTRO!$B$3:$B$1000="ACADEMICOS")*(UPPER(MAESTRO!$L$3:$L$1000)="CONFIRMADO")),ROWS($A$3:A212))),"")</f>
        <v/>
      </c>
      <c r="X212" s="21" t="str">
        <f ca="1">IFERROR(INDEX(MAESTRO!X:X,_xludf.AGGREGATE(15,6,ROW(MAESTRO!$B$3:$B$1000)/((MAESTRO!$B$3:$B$1000="ACADEMICOS")*(UPPER(MAESTRO!$L$3:$L$1000)="CONFIRMADO")),ROWS($A$3:A212))),"")</f>
        <v/>
      </c>
    </row>
    <row r="213" spans="1:24" ht="22.05" customHeight="1">
      <c r="A213" s="10" t="str">
        <f ca="1">IFERROR(INDEX(MAESTRO!A:A,_xludf.AGGREGATE(15,6,ROW(MAESTRO!$B$3:$B$1000)/((MAESTRO!$B$3:$B$1000="ACADEMICOS")*(UPPER(MAESTRO!$L$3:$L$1000)="CONFIRMADO")),ROWS($A$3:A213))),"")</f>
        <v/>
      </c>
      <c r="B213" s="10" t="str">
        <f ca="1">IFERROR(INDEX(MAESTRO!B:B,_xludf.AGGREGATE(15,6,ROW(MAESTRO!$B$3:$B$1000)/((MAESTRO!$B$3:$B$1000="ACADEMICOS")*(UPPER(MAESTRO!$L$3:$L$1000)="CONFIRMADO")),ROWS($A$3:A213))),"")</f>
        <v/>
      </c>
      <c r="C213" s="10" t="str">
        <f ca="1">IFERROR(INDEX(MAESTRO!C:C,_xludf.AGGREGATE(15,6,ROW(MAESTRO!$B$3:$B$1000)/((MAESTRO!$B$3:$B$1000="ACADEMICOS")*(UPPER(MAESTRO!$L$3:$L$1000)="CONFIRMADO")),ROWS($A$3:A213))),"")</f>
        <v/>
      </c>
      <c r="D213" s="10" t="str">
        <f ca="1">IFERROR(INDEX(MAESTRO!D:D,_xludf.AGGREGATE(15,6,ROW(MAESTRO!$B$3:$B$1000)/((MAESTRO!$B$3:$B$1000="ACADEMICOS")*(UPPER(MAESTRO!$L$3:$L$1000)="CONFIRMADO")),ROWS($A$3:A213))),"")</f>
        <v/>
      </c>
      <c r="E213" s="10" t="str">
        <f ca="1">IFERROR(INDEX(MAESTRO!E:E,_xludf.AGGREGATE(15,6,ROW(MAESTRO!$B$3:$B$1000)/((MAESTRO!$B$3:$B$1000="ACADEMICOS")*(UPPER(MAESTRO!$L$3:$L$1000)="CONFIRMADO")),ROWS($A$3:A213))),"")</f>
        <v/>
      </c>
      <c r="F213" s="10" t="str">
        <f ca="1">IFERROR(INDEX(MAESTRO!F:F,_xludf.AGGREGATE(15,6,ROW(MAESTRO!$B$3:$B$1000)/((MAESTRO!$B$3:$B$1000="ACADEMICOS")*(UPPER(MAESTRO!$L$3:$L$1000)="CONFIRMADO")),ROWS($A$3:A213))),"")</f>
        <v/>
      </c>
      <c r="G213" s="10" t="str">
        <f ca="1">IFERROR(INDEX(MAESTRO!G:G,_xludf.AGGREGATE(15,6,ROW(MAESTRO!$B$3:$B$1000)/((MAESTRO!$B$3:$B$1000="ACADEMICOS")*(UPPER(MAESTRO!$L$3:$L$1000)="CONFIRMADO")),ROWS($A$3:A213))),"")</f>
        <v/>
      </c>
      <c r="H213" s="10" t="str">
        <f ca="1">IFERROR(INDEX(MAESTRO!H:H,_xludf.AGGREGATE(15,6,ROW(MAESTRO!$B$3:$B$1000)/((MAESTRO!$B$3:$B$1000="ACADEMICOS")*(UPPER(MAESTRO!$L$3:$L$1000)="CONFIRMADO")),ROWS($A$3:A213))),"")</f>
        <v/>
      </c>
      <c r="I213" s="10" t="str">
        <f ca="1">IFERROR(INDEX(MAESTRO!I:I,_xludf.AGGREGATE(15,6,ROW(MAESTRO!$B$3:$B$1000)/((MAESTRO!$B$3:$B$1000="ACADEMICOS")*(UPPER(MAESTRO!$L$3:$L$1000)="CONFIRMADO")),ROWS($A$3:A213))),"")</f>
        <v/>
      </c>
      <c r="J213" s="10" t="str">
        <f ca="1">IFERROR(INDEX(MAESTRO!J:J,_xludf.AGGREGATE(15,6,ROW(MAESTRO!$B$3:$B$1000)/((MAESTRO!$B$3:$B$1000="ACADEMICOS")*(UPPER(MAESTRO!$L$3:$L$1000)="CONFIRMADO")),ROWS($A$3:A213))),"")</f>
        <v/>
      </c>
      <c r="K213" s="10" t="str">
        <f ca="1">IFERROR(INDEX(MAESTRO!K:K,_xludf.AGGREGATE(15,6,ROW(MAESTRO!$B$3:$B$1000)/((MAESTRO!$B$3:$B$1000="ACADEMICOS")*(UPPER(MAESTRO!$L$3:$L$1000)="CONFIRMADO")),ROWS($A$3:A213))),"")</f>
        <v/>
      </c>
      <c r="L213" s="10" t="str">
        <f ca="1">IFERROR(INDEX(MAESTRO!L:L,_xludf.AGGREGATE(15,6,ROW(MAESTRO!$B$3:$B$1000)/((MAESTRO!$B$3:$B$1000="ACADEMICOS")*(UPPER(MAESTRO!$L$3:$L$1000)="CONFIRMADO")),ROWS($A$3:A213))),"")</f>
        <v/>
      </c>
      <c r="M213" s="10" t="str">
        <f ca="1">IFERROR(INDEX(MAESTRO!M:M,_xludf.AGGREGATE(15,6,ROW(MAESTRO!$B$3:$B$1000)/((MAESTRO!$B$3:$B$1000="ACADEMICOS")*(UPPER(MAESTRO!$L$3:$L$1000)="CONFIRMADO")),ROWS($A$3:A213))),"")</f>
        <v/>
      </c>
      <c r="N213" s="10" t="str">
        <f ca="1">IFERROR(INDEX(MAESTRO!N:N,_xludf.AGGREGATE(15,6,ROW(MAESTRO!$B$3:$B$1000)/((MAESTRO!$B$3:$B$1000="ACADEMICOS")*(UPPER(MAESTRO!$L$3:$L$1000)="CONFIRMADO")),ROWS($A$3:A213))),"")</f>
        <v/>
      </c>
      <c r="O213" s="10" t="str">
        <f ca="1">IFERROR(INDEX(MAESTRO!O:O,_xludf.AGGREGATE(15,6,ROW(MAESTRO!$B$3:$B$1000)/((MAESTRO!$B$3:$B$1000="ACADEMICOS")*(UPPER(MAESTRO!$L$3:$L$1000)="CONFIRMADO")),ROWS($A$3:A213))),"")</f>
        <v/>
      </c>
      <c r="P213" s="10" t="str">
        <f ca="1">IFERROR(INDEX(MAESTRO!P:P,_xludf.AGGREGATE(15,6,ROW(MAESTRO!$B$3:$B$1000)/((MAESTRO!$B$3:$B$1000="ACADEMICOS")*(UPPER(MAESTRO!$L$3:$L$1000)="CONFIRMADO")),ROWS($A$3:A213))),"")</f>
        <v/>
      </c>
      <c r="Q213" s="10" t="str">
        <f ca="1">IFERROR(INDEX(MAESTRO!Q:Q,_xludf.AGGREGATE(15,6,ROW(MAESTRO!$B$3:$B$1000)/((MAESTRO!$B$3:$B$1000="ACADEMICOS")*(UPPER(MAESTRO!$L$3:$L$1000)="CONFIRMADO")),ROWS($A$3:A213))),"")</f>
        <v/>
      </c>
      <c r="R213" s="10" t="str">
        <f ca="1">IFERROR(INDEX(MAESTRO!R:R,_xludf.AGGREGATE(15,6,ROW(MAESTRO!$B$3:$B$1000)/((MAESTRO!$B$3:$B$1000="ACADEMICOS")*(UPPER(MAESTRO!$L$3:$L$1000)="CONFIRMADO")),ROWS($A$3:A213))),"")</f>
        <v/>
      </c>
      <c r="S213" s="10" t="str">
        <f ca="1">IFERROR(INDEX(MAESTRO!S:S,_xludf.AGGREGATE(15,6,ROW(MAESTRO!$B$3:$B$1000)/((MAESTRO!$B$3:$B$1000="ACADEMICOS")*(UPPER(MAESTRO!$L$3:$L$1000)="CONFIRMADO")),ROWS($A$3:A213))),"")</f>
        <v/>
      </c>
      <c r="T213" s="10" t="str">
        <f ca="1">IFERROR(INDEX(MAESTRO!T:T,_xludf.AGGREGATE(15,6,ROW(MAESTRO!$B$3:$B$1000)/((MAESTRO!$B$3:$B$1000="ACADEMICOS")*(UPPER(MAESTRO!$L$3:$L$1000)="CONFIRMADO")),ROWS($A$3:A213))),"")</f>
        <v/>
      </c>
      <c r="U213" s="10" t="str">
        <f ca="1">IFERROR(INDEX(MAESTRO!U:U,_xludf.AGGREGATE(15,6,ROW(MAESTRO!$B$3:$B$1000)/((MAESTRO!$B$3:$B$1000="ACADEMICOS")*(UPPER(MAESTRO!$L$3:$L$1000)="CONFIRMADO")),ROWS($A$3:A213))),"")</f>
        <v/>
      </c>
      <c r="V213" s="10" t="str">
        <f ca="1">IFERROR(INDEX(MAESTRO!V:V,_xludf.AGGREGATE(15,6,ROW(MAESTRO!$B$3:$B$1000)/((MAESTRO!$B$3:$B$1000="ACADEMICOS")*(UPPER(MAESTRO!$L$3:$L$1000)="CONFIRMADO")),ROWS($A$3:A213))),"")</f>
        <v/>
      </c>
      <c r="W213" s="10" t="str">
        <f ca="1">IFERROR(INDEX(MAESTRO!W:W,_xludf.AGGREGATE(15,6,ROW(MAESTRO!$B$3:$B$1000)/((MAESTRO!$B$3:$B$1000="ACADEMICOS")*(UPPER(MAESTRO!$L$3:$L$1000)="CONFIRMADO")),ROWS($A$3:A213))),"")</f>
        <v/>
      </c>
      <c r="X213" s="10" t="str">
        <f ca="1">IFERROR(INDEX(MAESTRO!X:X,_xludf.AGGREGATE(15,6,ROW(MAESTRO!$B$3:$B$1000)/((MAESTRO!$B$3:$B$1000="ACADEMICOS")*(UPPER(MAESTRO!$L$3:$L$1000)="CONFIRMADO")),ROWS($A$3:A213))),"")</f>
        <v/>
      </c>
    </row>
    <row r="214" spans="1:24" ht="22.05" customHeight="1">
      <c r="A214" s="21" t="str">
        <f ca="1">IFERROR(INDEX(MAESTRO!A:A,_xludf.AGGREGATE(15,6,ROW(MAESTRO!$B$3:$B$1000)/((MAESTRO!$B$3:$B$1000="ACADEMICOS")*(UPPER(MAESTRO!$L$3:$L$1000)="CONFIRMADO")),ROWS($A$3:A214))),"")</f>
        <v/>
      </c>
      <c r="B214" s="21" t="str">
        <f ca="1">IFERROR(INDEX(MAESTRO!B:B,_xludf.AGGREGATE(15,6,ROW(MAESTRO!$B$3:$B$1000)/((MAESTRO!$B$3:$B$1000="ACADEMICOS")*(UPPER(MAESTRO!$L$3:$L$1000)="CONFIRMADO")),ROWS($A$3:A214))),"")</f>
        <v/>
      </c>
      <c r="C214" s="21" t="str">
        <f ca="1">IFERROR(INDEX(MAESTRO!C:C,_xludf.AGGREGATE(15,6,ROW(MAESTRO!$B$3:$B$1000)/((MAESTRO!$B$3:$B$1000="ACADEMICOS")*(UPPER(MAESTRO!$L$3:$L$1000)="CONFIRMADO")),ROWS($A$3:A214))),"")</f>
        <v/>
      </c>
      <c r="D214" s="21" t="str">
        <f ca="1">IFERROR(INDEX(MAESTRO!D:D,_xludf.AGGREGATE(15,6,ROW(MAESTRO!$B$3:$B$1000)/((MAESTRO!$B$3:$B$1000="ACADEMICOS")*(UPPER(MAESTRO!$L$3:$L$1000)="CONFIRMADO")),ROWS($A$3:A214))),"")</f>
        <v/>
      </c>
      <c r="E214" s="21" t="str">
        <f ca="1">IFERROR(INDEX(MAESTRO!E:E,_xludf.AGGREGATE(15,6,ROW(MAESTRO!$B$3:$B$1000)/((MAESTRO!$B$3:$B$1000="ACADEMICOS")*(UPPER(MAESTRO!$L$3:$L$1000)="CONFIRMADO")),ROWS($A$3:A214))),"")</f>
        <v/>
      </c>
      <c r="F214" s="21" t="str">
        <f ca="1">IFERROR(INDEX(MAESTRO!F:F,_xludf.AGGREGATE(15,6,ROW(MAESTRO!$B$3:$B$1000)/((MAESTRO!$B$3:$B$1000="ACADEMICOS")*(UPPER(MAESTRO!$L$3:$L$1000)="CONFIRMADO")),ROWS($A$3:A214))),"")</f>
        <v/>
      </c>
      <c r="G214" s="21" t="str">
        <f ca="1">IFERROR(INDEX(MAESTRO!G:G,_xludf.AGGREGATE(15,6,ROW(MAESTRO!$B$3:$B$1000)/((MAESTRO!$B$3:$B$1000="ACADEMICOS")*(UPPER(MAESTRO!$L$3:$L$1000)="CONFIRMADO")),ROWS($A$3:A214))),"")</f>
        <v/>
      </c>
      <c r="H214" s="21" t="str">
        <f ca="1">IFERROR(INDEX(MAESTRO!H:H,_xludf.AGGREGATE(15,6,ROW(MAESTRO!$B$3:$B$1000)/((MAESTRO!$B$3:$B$1000="ACADEMICOS")*(UPPER(MAESTRO!$L$3:$L$1000)="CONFIRMADO")),ROWS($A$3:A214))),"")</f>
        <v/>
      </c>
      <c r="I214" s="21" t="str">
        <f ca="1">IFERROR(INDEX(MAESTRO!I:I,_xludf.AGGREGATE(15,6,ROW(MAESTRO!$B$3:$B$1000)/((MAESTRO!$B$3:$B$1000="ACADEMICOS")*(UPPER(MAESTRO!$L$3:$L$1000)="CONFIRMADO")),ROWS($A$3:A214))),"")</f>
        <v/>
      </c>
      <c r="J214" s="21" t="str">
        <f ca="1">IFERROR(INDEX(MAESTRO!J:J,_xludf.AGGREGATE(15,6,ROW(MAESTRO!$B$3:$B$1000)/((MAESTRO!$B$3:$B$1000="ACADEMICOS")*(UPPER(MAESTRO!$L$3:$L$1000)="CONFIRMADO")),ROWS($A$3:A214))),"")</f>
        <v/>
      </c>
      <c r="K214" s="21" t="str">
        <f ca="1">IFERROR(INDEX(MAESTRO!K:K,_xludf.AGGREGATE(15,6,ROW(MAESTRO!$B$3:$B$1000)/((MAESTRO!$B$3:$B$1000="ACADEMICOS")*(UPPER(MAESTRO!$L$3:$L$1000)="CONFIRMADO")),ROWS($A$3:A214))),"")</f>
        <v/>
      </c>
      <c r="L214" s="21" t="str">
        <f ca="1">IFERROR(INDEX(MAESTRO!L:L,_xludf.AGGREGATE(15,6,ROW(MAESTRO!$B$3:$B$1000)/((MAESTRO!$B$3:$B$1000="ACADEMICOS")*(UPPER(MAESTRO!$L$3:$L$1000)="CONFIRMADO")),ROWS($A$3:A214))),"")</f>
        <v/>
      </c>
      <c r="M214" s="21" t="str">
        <f ca="1">IFERROR(INDEX(MAESTRO!M:M,_xludf.AGGREGATE(15,6,ROW(MAESTRO!$B$3:$B$1000)/((MAESTRO!$B$3:$B$1000="ACADEMICOS")*(UPPER(MAESTRO!$L$3:$L$1000)="CONFIRMADO")),ROWS($A$3:A214))),"")</f>
        <v/>
      </c>
      <c r="N214" s="21" t="str">
        <f ca="1">IFERROR(INDEX(MAESTRO!N:N,_xludf.AGGREGATE(15,6,ROW(MAESTRO!$B$3:$B$1000)/((MAESTRO!$B$3:$B$1000="ACADEMICOS")*(UPPER(MAESTRO!$L$3:$L$1000)="CONFIRMADO")),ROWS($A$3:A214))),"")</f>
        <v/>
      </c>
      <c r="O214" s="21" t="str">
        <f ca="1">IFERROR(INDEX(MAESTRO!O:O,_xludf.AGGREGATE(15,6,ROW(MAESTRO!$B$3:$B$1000)/((MAESTRO!$B$3:$B$1000="ACADEMICOS")*(UPPER(MAESTRO!$L$3:$L$1000)="CONFIRMADO")),ROWS($A$3:A214))),"")</f>
        <v/>
      </c>
      <c r="P214" s="21" t="str">
        <f ca="1">IFERROR(INDEX(MAESTRO!P:P,_xludf.AGGREGATE(15,6,ROW(MAESTRO!$B$3:$B$1000)/((MAESTRO!$B$3:$B$1000="ACADEMICOS")*(UPPER(MAESTRO!$L$3:$L$1000)="CONFIRMADO")),ROWS($A$3:A214))),"")</f>
        <v/>
      </c>
      <c r="Q214" s="21" t="str">
        <f ca="1">IFERROR(INDEX(MAESTRO!Q:Q,_xludf.AGGREGATE(15,6,ROW(MAESTRO!$B$3:$B$1000)/((MAESTRO!$B$3:$B$1000="ACADEMICOS")*(UPPER(MAESTRO!$L$3:$L$1000)="CONFIRMADO")),ROWS($A$3:A214))),"")</f>
        <v/>
      </c>
      <c r="R214" s="21" t="str">
        <f ca="1">IFERROR(INDEX(MAESTRO!R:R,_xludf.AGGREGATE(15,6,ROW(MAESTRO!$B$3:$B$1000)/((MAESTRO!$B$3:$B$1000="ACADEMICOS")*(UPPER(MAESTRO!$L$3:$L$1000)="CONFIRMADO")),ROWS($A$3:A214))),"")</f>
        <v/>
      </c>
      <c r="S214" s="21" t="str">
        <f ca="1">IFERROR(INDEX(MAESTRO!S:S,_xludf.AGGREGATE(15,6,ROW(MAESTRO!$B$3:$B$1000)/((MAESTRO!$B$3:$B$1000="ACADEMICOS")*(UPPER(MAESTRO!$L$3:$L$1000)="CONFIRMADO")),ROWS($A$3:A214))),"")</f>
        <v/>
      </c>
      <c r="T214" s="21" t="str">
        <f ca="1">IFERROR(INDEX(MAESTRO!T:T,_xludf.AGGREGATE(15,6,ROW(MAESTRO!$B$3:$B$1000)/((MAESTRO!$B$3:$B$1000="ACADEMICOS")*(UPPER(MAESTRO!$L$3:$L$1000)="CONFIRMADO")),ROWS($A$3:A214))),"")</f>
        <v/>
      </c>
      <c r="U214" s="21" t="str">
        <f ca="1">IFERROR(INDEX(MAESTRO!U:U,_xludf.AGGREGATE(15,6,ROW(MAESTRO!$B$3:$B$1000)/((MAESTRO!$B$3:$B$1000="ACADEMICOS")*(UPPER(MAESTRO!$L$3:$L$1000)="CONFIRMADO")),ROWS($A$3:A214))),"")</f>
        <v/>
      </c>
      <c r="V214" s="21" t="str">
        <f ca="1">IFERROR(INDEX(MAESTRO!V:V,_xludf.AGGREGATE(15,6,ROW(MAESTRO!$B$3:$B$1000)/((MAESTRO!$B$3:$B$1000="ACADEMICOS")*(UPPER(MAESTRO!$L$3:$L$1000)="CONFIRMADO")),ROWS($A$3:A214))),"")</f>
        <v/>
      </c>
      <c r="W214" s="21" t="str">
        <f ca="1">IFERROR(INDEX(MAESTRO!W:W,_xludf.AGGREGATE(15,6,ROW(MAESTRO!$B$3:$B$1000)/((MAESTRO!$B$3:$B$1000="ACADEMICOS")*(UPPER(MAESTRO!$L$3:$L$1000)="CONFIRMADO")),ROWS($A$3:A214))),"")</f>
        <v/>
      </c>
      <c r="X214" s="21" t="str">
        <f ca="1">IFERROR(INDEX(MAESTRO!X:X,_xludf.AGGREGATE(15,6,ROW(MAESTRO!$B$3:$B$1000)/((MAESTRO!$B$3:$B$1000="ACADEMICOS")*(UPPER(MAESTRO!$L$3:$L$1000)="CONFIRMADO")),ROWS($A$3:A214))),"")</f>
        <v/>
      </c>
    </row>
    <row r="215" spans="1:24" ht="22.05" customHeight="1">
      <c r="A215" s="10" t="str">
        <f ca="1">IFERROR(INDEX(MAESTRO!A:A,_xludf.AGGREGATE(15,6,ROW(MAESTRO!$B$3:$B$1000)/((MAESTRO!$B$3:$B$1000="ACADEMICOS")*(UPPER(MAESTRO!$L$3:$L$1000)="CONFIRMADO")),ROWS($A$3:A215))),"")</f>
        <v/>
      </c>
      <c r="B215" s="10" t="str">
        <f ca="1">IFERROR(INDEX(MAESTRO!B:B,_xludf.AGGREGATE(15,6,ROW(MAESTRO!$B$3:$B$1000)/((MAESTRO!$B$3:$B$1000="ACADEMICOS")*(UPPER(MAESTRO!$L$3:$L$1000)="CONFIRMADO")),ROWS($A$3:A215))),"")</f>
        <v/>
      </c>
      <c r="C215" s="10" t="str">
        <f ca="1">IFERROR(INDEX(MAESTRO!C:C,_xludf.AGGREGATE(15,6,ROW(MAESTRO!$B$3:$B$1000)/((MAESTRO!$B$3:$B$1000="ACADEMICOS")*(UPPER(MAESTRO!$L$3:$L$1000)="CONFIRMADO")),ROWS($A$3:A215))),"")</f>
        <v/>
      </c>
      <c r="D215" s="10" t="str">
        <f ca="1">IFERROR(INDEX(MAESTRO!D:D,_xludf.AGGREGATE(15,6,ROW(MAESTRO!$B$3:$B$1000)/((MAESTRO!$B$3:$B$1000="ACADEMICOS")*(UPPER(MAESTRO!$L$3:$L$1000)="CONFIRMADO")),ROWS($A$3:A215))),"")</f>
        <v/>
      </c>
      <c r="E215" s="10" t="str">
        <f ca="1">IFERROR(INDEX(MAESTRO!E:E,_xludf.AGGREGATE(15,6,ROW(MAESTRO!$B$3:$B$1000)/((MAESTRO!$B$3:$B$1000="ACADEMICOS")*(UPPER(MAESTRO!$L$3:$L$1000)="CONFIRMADO")),ROWS($A$3:A215))),"")</f>
        <v/>
      </c>
      <c r="F215" s="10" t="str">
        <f ca="1">IFERROR(INDEX(MAESTRO!F:F,_xludf.AGGREGATE(15,6,ROW(MAESTRO!$B$3:$B$1000)/((MAESTRO!$B$3:$B$1000="ACADEMICOS")*(UPPER(MAESTRO!$L$3:$L$1000)="CONFIRMADO")),ROWS($A$3:A215))),"")</f>
        <v/>
      </c>
      <c r="G215" s="10" t="str">
        <f ca="1">IFERROR(INDEX(MAESTRO!G:G,_xludf.AGGREGATE(15,6,ROW(MAESTRO!$B$3:$B$1000)/((MAESTRO!$B$3:$B$1000="ACADEMICOS")*(UPPER(MAESTRO!$L$3:$L$1000)="CONFIRMADO")),ROWS($A$3:A215))),"")</f>
        <v/>
      </c>
      <c r="H215" s="10" t="str">
        <f ca="1">IFERROR(INDEX(MAESTRO!H:H,_xludf.AGGREGATE(15,6,ROW(MAESTRO!$B$3:$B$1000)/((MAESTRO!$B$3:$B$1000="ACADEMICOS")*(UPPER(MAESTRO!$L$3:$L$1000)="CONFIRMADO")),ROWS($A$3:A215))),"")</f>
        <v/>
      </c>
      <c r="I215" s="10" t="str">
        <f ca="1">IFERROR(INDEX(MAESTRO!I:I,_xludf.AGGREGATE(15,6,ROW(MAESTRO!$B$3:$B$1000)/((MAESTRO!$B$3:$B$1000="ACADEMICOS")*(UPPER(MAESTRO!$L$3:$L$1000)="CONFIRMADO")),ROWS($A$3:A215))),"")</f>
        <v/>
      </c>
      <c r="J215" s="10" t="str">
        <f ca="1">IFERROR(INDEX(MAESTRO!J:J,_xludf.AGGREGATE(15,6,ROW(MAESTRO!$B$3:$B$1000)/((MAESTRO!$B$3:$B$1000="ACADEMICOS")*(UPPER(MAESTRO!$L$3:$L$1000)="CONFIRMADO")),ROWS($A$3:A215))),"")</f>
        <v/>
      </c>
      <c r="K215" s="10" t="str">
        <f ca="1">IFERROR(INDEX(MAESTRO!K:K,_xludf.AGGREGATE(15,6,ROW(MAESTRO!$B$3:$B$1000)/((MAESTRO!$B$3:$B$1000="ACADEMICOS")*(UPPER(MAESTRO!$L$3:$L$1000)="CONFIRMADO")),ROWS($A$3:A215))),"")</f>
        <v/>
      </c>
      <c r="L215" s="10" t="str">
        <f ca="1">IFERROR(INDEX(MAESTRO!L:L,_xludf.AGGREGATE(15,6,ROW(MAESTRO!$B$3:$B$1000)/((MAESTRO!$B$3:$B$1000="ACADEMICOS")*(UPPER(MAESTRO!$L$3:$L$1000)="CONFIRMADO")),ROWS($A$3:A215))),"")</f>
        <v/>
      </c>
      <c r="M215" s="10" t="str">
        <f ca="1">IFERROR(INDEX(MAESTRO!M:M,_xludf.AGGREGATE(15,6,ROW(MAESTRO!$B$3:$B$1000)/((MAESTRO!$B$3:$B$1000="ACADEMICOS")*(UPPER(MAESTRO!$L$3:$L$1000)="CONFIRMADO")),ROWS($A$3:A215))),"")</f>
        <v/>
      </c>
      <c r="N215" s="10" t="str">
        <f ca="1">IFERROR(INDEX(MAESTRO!N:N,_xludf.AGGREGATE(15,6,ROW(MAESTRO!$B$3:$B$1000)/((MAESTRO!$B$3:$B$1000="ACADEMICOS")*(UPPER(MAESTRO!$L$3:$L$1000)="CONFIRMADO")),ROWS($A$3:A215))),"")</f>
        <v/>
      </c>
      <c r="O215" s="10" t="str">
        <f ca="1">IFERROR(INDEX(MAESTRO!O:O,_xludf.AGGREGATE(15,6,ROW(MAESTRO!$B$3:$B$1000)/((MAESTRO!$B$3:$B$1000="ACADEMICOS")*(UPPER(MAESTRO!$L$3:$L$1000)="CONFIRMADO")),ROWS($A$3:A215))),"")</f>
        <v/>
      </c>
      <c r="P215" s="10" t="str">
        <f ca="1">IFERROR(INDEX(MAESTRO!P:P,_xludf.AGGREGATE(15,6,ROW(MAESTRO!$B$3:$B$1000)/((MAESTRO!$B$3:$B$1000="ACADEMICOS")*(UPPER(MAESTRO!$L$3:$L$1000)="CONFIRMADO")),ROWS($A$3:A215))),"")</f>
        <v/>
      </c>
      <c r="Q215" s="10" t="str">
        <f ca="1">IFERROR(INDEX(MAESTRO!Q:Q,_xludf.AGGREGATE(15,6,ROW(MAESTRO!$B$3:$B$1000)/((MAESTRO!$B$3:$B$1000="ACADEMICOS")*(UPPER(MAESTRO!$L$3:$L$1000)="CONFIRMADO")),ROWS($A$3:A215))),"")</f>
        <v/>
      </c>
      <c r="R215" s="10" t="str">
        <f ca="1">IFERROR(INDEX(MAESTRO!R:R,_xludf.AGGREGATE(15,6,ROW(MAESTRO!$B$3:$B$1000)/((MAESTRO!$B$3:$B$1000="ACADEMICOS")*(UPPER(MAESTRO!$L$3:$L$1000)="CONFIRMADO")),ROWS($A$3:A215))),"")</f>
        <v/>
      </c>
      <c r="S215" s="10" t="str">
        <f ca="1">IFERROR(INDEX(MAESTRO!S:S,_xludf.AGGREGATE(15,6,ROW(MAESTRO!$B$3:$B$1000)/((MAESTRO!$B$3:$B$1000="ACADEMICOS")*(UPPER(MAESTRO!$L$3:$L$1000)="CONFIRMADO")),ROWS($A$3:A215))),"")</f>
        <v/>
      </c>
      <c r="T215" s="10" t="str">
        <f ca="1">IFERROR(INDEX(MAESTRO!T:T,_xludf.AGGREGATE(15,6,ROW(MAESTRO!$B$3:$B$1000)/((MAESTRO!$B$3:$B$1000="ACADEMICOS")*(UPPER(MAESTRO!$L$3:$L$1000)="CONFIRMADO")),ROWS($A$3:A215))),"")</f>
        <v/>
      </c>
      <c r="U215" s="10" t="str">
        <f ca="1">IFERROR(INDEX(MAESTRO!U:U,_xludf.AGGREGATE(15,6,ROW(MAESTRO!$B$3:$B$1000)/((MAESTRO!$B$3:$B$1000="ACADEMICOS")*(UPPER(MAESTRO!$L$3:$L$1000)="CONFIRMADO")),ROWS($A$3:A215))),"")</f>
        <v/>
      </c>
      <c r="V215" s="10" t="str">
        <f ca="1">IFERROR(INDEX(MAESTRO!V:V,_xludf.AGGREGATE(15,6,ROW(MAESTRO!$B$3:$B$1000)/((MAESTRO!$B$3:$B$1000="ACADEMICOS")*(UPPER(MAESTRO!$L$3:$L$1000)="CONFIRMADO")),ROWS($A$3:A215))),"")</f>
        <v/>
      </c>
      <c r="W215" s="10" t="str">
        <f ca="1">IFERROR(INDEX(MAESTRO!W:W,_xludf.AGGREGATE(15,6,ROW(MAESTRO!$B$3:$B$1000)/((MAESTRO!$B$3:$B$1000="ACADEMICOS")*(UPPER(MAESTRO!$L$3:$L$1000)="CONFIRMADO")),ROWS($A$3:A215))),"")</f>
        <v/>
      </c>
      <c r="X215" s="10" t="str">
        <f ca="1">IFERROR(INDEX(MAESTRO!X:X,_xludf.AGGREGATE(15,6,ROW(MAESTRO!$B$3:$B$1000)/((MAESTRO!$B$3:$B$1000="ACADEMICOS")*(UPPER(MAESTRO!$L$3:$L$1000)="CONFIRMADO")),ROWS($A$3:A215))),"")</f>
        <v/>
      </c>
    </row>
    <row r="216" spans="1:24" ht="22.05" customHeight="1">
      <c r="A216" s="21" t="str">
        <f ca="1">IFERROR(INDEX(MAESTRO!A:A,_xludf.AGGREGATE(15,6,ROW(MAESTRO!$B$3:$B$1000)/((MAESTRO!$B$3:$B$1000="ACADEMICOS")*(UPPER(MAESTRO!$L$3:$L$1000)="CONFIRMADO")),ROWS($A$3:A216))),"")</f>
        <v/>
      </c>
      <c r="B216" s="21" t="str">
        <f ca="1">IFERROR(INDEX(MAESTRO!B:B,_xludf.AGGREGATE(15,6,ROW(MAESTRO!$B$3:$B$1000)/((MAESTRO!$B$3:$B$1000="ACADEMICOS")*(UPPER(MAESTRO!$L$3:$L$1000)="CONFIRMADO")),ROWS($A$3:A216))),"")</f>
        <v/>
      </c>
      <c r="C216" s="21" t="str">
        <f ca="1">IFERROR(INDEX(MAESTRO!C:C,_xludf.AGGREGATE(15,6,ROW(MAESTRO!$B$3:$B$1000)/((MAESTRO!$B$3:$B$1000="ACADEMICOS")*(UPPER(MAESTRO!$L$3:$L$1000)="CONFIRMADO")),ROWS($A$3:A216))),"")</f>
        <v/>
      </c>
      <c r="D216" s="21" t="str">
        <f ca="1">IFERROR(INDEX(MAESTRO!D:D,_xludf.AGGREGATE(15,6,ROW(MAESTRO!$B$3:$B$1000)/((MAESTRO!$B$3:$B$1000="ACADEMICOS")*(UPPER(MAESTRO!$L$3:$L$1000)="CONFIRMADO")),ROWS($A$3:A216))),"")</f>
        <v/>
      </c>
      <c r="E216" s="21" t="str">
        <f ca="1">IFERROR(INDEX(MAESTRO!E:E,_xludf.AGGREGATE(15,6,ROW(MAESTRO!$B$3:$B$1000)/((MAESTRO!$B$3:$B$1000="ACADEMICOS")*(UPPER(MAESTRO!$L$3:$L$1000)="CONFIRMADO")),ROWS($A$3:A216))),"")</f>
        <v/>
      </c>
      <c r="F216" s="21" t="str">
        <f ca="1">IFERROR(INDEX(MAESTRO!F:F,_xludf.AGGREGATE(15,6,ROW(MAESTRO!$B$3:$B$1000)/((MAESTRO!$B$3:$B$1000="ACADEMICOS")*(UPPER(MAESTRO!$L$3:$L$1000)="CONFIRMADO")),ROWS($A$3:A216))),"")</f>
        <v/>
      </c>
      <c r="G216" s="21" t="str">
        <f ca="1">IFERROR(INDEX(MAESTRO!G:G,_xludf.AGGREGATE(15,6,ROW(MAESTRO!$B$3:$B$1000)/((MAESTRO!$B$3:$B$1000="ACADEMICOS")*(UPPER(MAESTRO!$L$3:$L$1000)="CONFIRMADO")),ROWS($A$3:A216))),"")</f>
        <v/>
      </c>
      <c r="H216" s="21" t="str">
        <f ca="1">IFERROR(INDEX(MAESTRO!H:H,_xludf.AGGREGATE(15,6,ROW(MAESTRO!$B$3:$B$1000)/((MAESTRO!$B$3:$B$1000="ACADEMICOS")*(UPPER(MAESTRO!$L$3:$L$1000)="CONFIRMADO")),ROWS($A$3:A216))),"")</f>
        <v/>
      </c>
      <c r="I216" s="21" t="str">
        <f ca="1">IFERROR(INDEX(MAESTRO!I:I,_xludf.AGGREGATE(15,6,ROW(MAESTRO!$B$3:$B$1000)/((MAESTRO!$B$3:$B$1000="ACADEMICOS")*(UPPER(MAESTRO!$L$3:$L$1000)="CONFIRMADO")),ROWS($A$3:A216))),"")</f>
        <v/>
      </c>
      <c r="J216" s="21" t="str">
        <f ca="1">IFERROR(INDEX(MAESTRO!J:J,_xludf.AGGREGATE(15,6,ROW(MAESTRO!$B$3:$B$1000)/((MAESTRO!$B$3:$B$1000="ACADEMICOS")*(UPPER(MAESTRO!$L$3:$L$1000)="CONFIRMADO")),ROWS($A$3:A216))),"")</f>
        <v/>
      </c>
      <c r="K216" s="21" t="str">
        <f ca="1">IFERROR(INDEX(MAESTRO!K:K,_xludf.AGGREGATE(15,6,ROW(MAESTRO!$B$3:$B$1000)/((MAESTRO!$B$3:$B$1000="ACADEMICOS")*(UPPER(MAESTRO!$L$3:$L$1000)="CONFIRMADO")),ROWS($A$3:A216))),"")</f>
        <v/>
      </c>
      <c r="L216" s="21" t="str">
        <f ca="1">IFERROR(INDEX(MAESTRO!L:L,_xludf.AGGREGATE(15,6,ROW(MAESTRO!$B$3:$B$1000)/((MAESTRO!$B$3:$B$1000="ACADEMICOS")*(UPPER(MAESTRO!$L$3:$L$1000)="CONFIRMADO")),ROWS($A$3:A216))),"")</f>
        <v/>
      </c>
      <c r="M216" s="21" t="str">
        <f ca="1">IFERROR(INDEX(MAESTRO!M:M,_xludf.AGGREGATE(15,6,ROW(MAESTRO!$B$3:$B$1000)/((MAESTRO!$B$3:$B$1000="ACADEMICOS")*(UPPER(MAESTRO!$L$3:$L$1000)="CONFIRMADO")),ROWS($A$3:A216))),"")</f>
        <v/>
      </c>
      <c r="N216" s="21" t="str">
        <f ca="1">IFERROR(INDEX(MAESTRO!N:N,_xludf.AGGREGATE(15,6,ROW(MAESTRO!$B$3:$B$1000)/((MAESTRO!$B$3:$B$1000="ACADEMICOS")*(UPPER(MAESTRO!$L$3:$L$1000)="CONFIRMADO")),ROWS($A$3:A216))),"")</f>
        <v/>
      </c>
      <c r="O216" s="21" t="str">
        <f ca="1">IFERROR(INDEX(MAESTRO!O:O,_xludf.AGGREGATE(15,6,ROW(MAESTRO!$B$3:$B$1000)/((MAESTRO!$B$3:$B$1000="ACADEMICOS")*(UPPER(MAESTRO!$L$3:$L$1000)="CONFIRMADO")),ROWS($A$3:A216))),"")</f>
        <v/>
      </c>
      <c r="P216" s="21" t="str">
        <f ca="1">IFERROR(INDEX(MAESTRO!P:P,_xludf.AGGREGATE(15,6,ROW(MAESTRO!$B$3:$B$1000)/((MAESTRO!$B$3:$B$1000="ACADEMICOS")*(UPPER(MAESTRO!$L$3:$L$1000)="CONFIRMADO")),ROWS($A$3:A216))),"")</f>
        <v/>
      </c>
      <c r="Q216" s="21" t="str">
        <f ca="1">IFERROR(INDEX(MAESTRO!Q:Q,_xludf.AGGREGATE(15,6,ROW(MAESTRO!$B$3:$B$1000)/((MAESTRO!$B$3:$B$1000="ACADEMICOS")*(UPPER(MAESTRO!$L$3:$L$1000)="CONFIRMADO")),ROWS($A$3:A216))),"")</f>
        <v/>
      </c>
      <c r="R216" s="21" t="str">
        <f ca="1">IFERROR(INDEX(MAESTRO!R:R,_xludf.AGGREGATE(15,6,ROW(MAESTRO!$B$3:$B$1000)/((MAESTRO!$B$3:$B$1000="ACADEMICOS")*(UPPER(MAESTRO!$L$3:$L$1000)="CONFIRMADO")),ROWS($A$3:A216))),"")</f>
        <v/>
      </c>
      <c r="S216" s="21" t="str">
        <f ca="1">IFERROR(INDEX(MAESTRO!S:S,_xludf.AGGREGATE(15,6,ROW(MAESTRO!$B$3:$B$1000)/((MAESTRO!$B$3:$B$1000="ACADEMICOS")*(UPPER(MAESTRO!$L$3:$L$1000)="CONFIRMADO")),ROWS($A$3:A216))),"")</f>
        <v/>
      </c>
      <c r="T216" s="21" t="str">
        <f ca="1">IFERROR(INDEX(MAESTRO!T:T,_xludf.AGGREGATE(15,6,ROW(MAESTRO!$B$3:$B$1000)/((MAESTRO!$B$3:$B$1000="ACADEMICOS")*(UPPER(MAESTRO!$L$3:$L$1000)="CONFIRMADO")),ROWS($A$3:A216))),"")</f>
        <v/>
      </c>
      <c r="U216" s="21" t="str">
        <f ca="1">IFERROR(INDEX(MAESTRO!U:U,_xludf.AGGREGATE(15,6,ROW(MAESTRO!$B$3:$B$1000)/((MAESTRO!$B$3:$B$1000="ACADEMICOS")*(UPPER(MAESTRO!$L$3:$L$1000)="CONFIRMADO")),ROWS($A$3:A216))),"")</f>
        <v/>
      </c>
      <c r="V216" s="21" t="str">
        <f ca="1">IFERROR(INDEX(MAESTRO!V:V,_xludf.AGGREGATE(15,6,ROW(MAESTRO!$B$3:$B$1000)/((MAESTRO!$B$3:$B$1000="ACADEMICOS")*(UPPER(MAESTRO!$L$3:$L$1000)="CONFIRMADO")),ROWS($A$3:A216))),"")</f>
        <v/>
      </c>
      <c r="W216" s="21" t="str">
        <f ca="1">IFERROR(INDEX(MAESTRO!W:W,_xludf.AGGREGATE(15,6,ROW(MAESTRO!$B$3:$B$1000)/((MAESTRO!$B$3:$B$1000="ACADEMICOS")*(UPPER(MAESTRO!$L$3:$L$1000)="CONFIRMADO")),ROWS($A$3:A216))),"")</f>
        <v/>
      </c>
      <c r="X216" s="21" t="str">
        <f ca="1">IFERROR(INDEX(MAESTRO!X:X,_xludf.AGGREGATE(15,6,ROW(MAESTRO!$B$3:$B$1000)/((MAESTRO!$B$3:$B$1000="ACADEMICOS")*(UPPER(MAESTRO!$L$3:$L$1000)="CONFIRMADO")),ROWS($A$3:A216))),"")</f>
        <v/>
      </c>
    </row>
    <row r="217" spans="1:24" ht="22.05" customHeight="1">
      <c r="A217" s="10" t="str">
        <f ca="1">IFERROR(INDEX(MAESTRO!A:A,_xludf.AGGREGATE(15,6,ROW(MAESTRO!$B$3:$B$1000)/((MAESTRO!$B$3:$B$1000="ACADEMICOS")*(UPPER(MAESTRO!$L$3:$L$1000)="CONFIRMADO")),ROWS($A$3:A217))),"")</f>
        <v/>
      </c>
      <c r="B217" s="10" t="str">
        <f ca="1">IFERROR(INDEX(MAESTRO!B:B,_xludf.AGGREGATE(15,6,ROW(MAESTRO!$B$3:$B$1000)/((MAESTRO!$B$3:$B$1000="ACADEMICOS")*(UPPER(MAESTRO!$L$3:$L$1000)="CONFIRMADO")),ROWS($A$3:A217))),"")</f>
        <v/>
      </c>
      <c r="C217" s="10" t="str">
        <f ca="1">IFERROR(INDEX(MAESTRO!C:C,_xludf.AGGREGATE(15,6,ROW(MAESTRO!$B$3:$B$1000)/((MAESTRO!$B$3:$B$1000="ACADEMICOS")*(UPPER(MAESTRO!$L$3:$L$1000)="CONFIRMADO")),ROWS($A$3:A217))),"")</f>
        <v/>
      </c>
      <c r="D217" s="10" t="str">
        <f ca="1">IFERROR(INDEX(MAESTRO!D:D,_xludf.AGGREGATE(15,6,ROW(MAESTRO!$B$3:$B$1000)/((MAESTRO!$B$3:$B$1000="ACADEMICOS")*(UPPER(MAESTRO!$L$3:$L$1000)="CONFIRMADO")),ROWS($A$3:A217))),"")</f>
        <v/>
      </c>
      <c r="E217" s="10" t="str">
        <f ca="1">IFERROR(INDEX(MAESTRO!E:E,_xludf.AGGREGATE(15,6,ROW(MAESTRO!$B$3:$B$1000)/((MAESTRO!$B$3:$B$1000="ACADEMICOS")*(UPPER(MAESTRO!$L$3:$L$1000)="CONFIRMADO")),ROWS($A$3:A217))),"")</f>
        <v/>
      </c>
      <c r="F217" s="10" t="str">
        <f ca="1">IFERROR(INDEX(MAESTRO!F:F,_xludf.AGGREGATE(15,6,ROW(MAESTRO!$B$3:$B$1000)/((MAESTRO!$B$3:$B$1000="ACADEMICOS")*(UPPER(MAESTRO!$L$3:$L$1000)="CONFIRMADO")),ROWS($A$3:A217))),"")</f>
        <v/>
      </c>
      <c r="G217" s="10" t="str">
        <f ca="1">IFERROR(INDEX(MAESTRO!G:G,_xludf.AGGREGATE(15,6,ROW(MAESTRO!$B$3:$B$1000)/((MAESTRO!$B$3:$B$1000="ACADEMICOS")*(UPPER(MAESTRO!$L$3:$L$1000)="CONFIRMADO")),ROWS($A$3:A217))),"")</f>
        <v/>
      </c>
      <c r="H217" s="10" t="str">
        <f ca="1">IFERROR(INDEX(MAESTRO!H:H,_xludf.AGGREGATE(15,6,ROW(MAESTRO!$B$3:$B$1000)/((MAESTRO!$B$3:$B$1000="ACADEMICOS")*(UPPER(MAESTRO!$L$3:$L$1000)="CONFIRMADO")),ROWS($A$3:A217))),"")</f>
        <v/>
      </c>
      <c r="I217" s="10" t="str">
        <f ca="1">IFERROR(INDEX(MAESTRO!I:I,_xludf.AGGREGATE(15,6,ROW(MAESTRO!$B$3:$B$1000)/((MAESTRO!$B$3:$B$1000="ACADEMICOS")*(UPPER(MAESTRO!$L$3:$L$1000)="CONFIRMADO")),ROWS($A$3:A217))),"")</f>
        <v/>
      </c>
      <c r="J217" s="10" t="str">
        <f ca="1">IFERROR(INDEX(MAESTRO!J:J,_xludf.AGGREGATE(15,6,ROW(MAESTRO!$B$3:$B$1000)/((MAESTRO!$B$3:$B$1000="ACADEMICOS")*(UPPER(MAESTRO!$L$3:$L$1000)="CONFIRMADO")),ROWS($A$3:A217))),"")</f>
        <v/>
      </c>
      <c r="K217" s="10" t="str">
        <f ca="1">IFERROR(INDEX(MAESTRO!K:K,_xludf.AGGREGATE(15,6,ROW(MAESTRO!$B$3:$B$1000)/((MAESTRO!$B$3:$B$1000="ACADEMICOS")*(UPPER(MAESTRO!$L$3:$L$1000)="CONFIRMADO")),ROWS($A$3:A217))),"")</f>
        <v/>
      </c>
      <c r="L217" s="10" t="str">
        <f ca="1">IFERROR(INDEX(MAESTRO!L:L,_xludf.AGGREGATE(15,6,ROW(MAESTRO!$B$3:$B$1000)/((MAESTRO!$B$3:$B$1000="ACADEMICOS")*(UPPER(MAESTRO!$L$3:$L$1000)="CONFIRMADO")),ROWS($A$3:A217))),"")</f>
        <v/>
      </c>
      <c r="M217" s="10" t="str">
        <f ca="1">IFERROR(INDEX(MAESTRO!M:M,_xludf.AGGREGATE(15,6,ROW(MAESTRO!$B$3:$B$1000)/((MAESTRO!$B$3:$B$1000="ACADEMICOS")*(UPPER(MAESTRO!$L$3:$L$1000)="CONFIRMADO")),ROWS($A$3:A217))),"")</f>
        <v/>
      </c>
      <c r="N217" s="10" t="str">
        <f ca="1">IFERROR(INDEX(MAESTRO!N:N,_xludf.AGGREGATE(15,6,ROW(MAESTRO!$B$3:$B$1000)/((MAESTRO!$B$3:$B$1000="ACADEMICOS")*(UPPER(MAESTRO!$L$3:$L$1000)="CONFIRMADO")),ROWS($A$3:A217))),"")</f>
        <v/>
      </c>
      <c r="O217" s="10" t="str">
        <f ca="1">IFERROR(INDEX(MAESTRO!O:O,_xludf.AGGREGATE(15,6,ROW(MAESTRO!$B$3:$B$1000)/((MAESTRO!$B$3:$B$1000="ACADEMICOS")*(UPPER(MAESTRO!$L$3:$L$1000)="CONFIRMADO")),ROWS($A$3:A217))),"")</f>
        <v/>
      </c>
      <c r="P217" s="10" t="str">
        <f ca="1">IFERROR(INDEX(MAESTRO!P:P,_xludf.AGGREGATE(15,6,ROW(MAESTRO!$B$3:$B$1000)/((MAESTRO!$B$3:$B$1000="ACADEMICOS")*(UPPER(MAESTRO!$L$3:$L$1000)="CONFIRMADO")),ROWS($A$3:A217))),"")</f>
        <v/>
      </c>
      <c r="Q217" s="10" t="str">
        <f ca="1">IFERROR(INDEX(MAESTRO!Q:Q,_xludf.AGGREGATE(15,6,ROW(MAESTRO!$B$3:$B$1000)/((MAESTRO!$B$3:$B$1000="ACADEMICOS")*(UPPER(MAESTRO!$L$3:$L$1000)="CONFIRMADO")),ROWS($A$3:A217))),"")</f>
        <v/>
      </c>
      <c r="R217" s="10" t="str">
        <f ca="1">IFERROR(INDEX(MAESTRO!R:R,_xludf.AGGREGATE(15,6,ROW(MAESTRO!$B$3:$B$1000)/((MAESTRO!$B$3:$B$1000="ACADEMICOS")*(UPPER(MAESTRO!$L$3:$L$1000)="CONFIRMADO")),ROWS($A$3:A217))),"")</f>
        <v/>
      </c>
      <c r="S217" s="10" t="str">
        <f ca="1">IFERROR(INDEX(MAESTRO!S:S,_xludf.AGGREGATE(15,6,ROW(MAESTRO!$B$3:$B$1000)/((MAESTRO!$B$3:$B$1000="ACADEMICOS")*(UPPER(MAESTRO!$L$3:$L$1000)="CONFIRMADO")),ROWS($A$3:A217))),"")</f>
        <v/>
      </c>
      <c r="T217" s="10" t="str">
        <f ca="1">IFERROR(INDEX(MAESTRO!T:T,_xludf.AGGREGATE(15,6,ROW(MAESTRO!$B$3:$B$1000)/((MAESTRO!$B$3:$B$1000="ACADEMICOS")*(UPPER(MAESTRO!$L$3:$L$1000)="CONFIRMADO")),ROWS($A$3:A217))),"")</f>
        <v/>
      </c>
      <c r="U217" s="10" t="str">
        <f ca="1">IFERROR(INDEX(MAESTRO!U:U,_xludf.AGGREGATE(15,6,ROW(MAESTRO!$B$3:$B$1000)/((MAESTRO!$B$3:$B$1000="ACADEMICOS")*(UPPER(MAESTRO!$L$3:$L$1000)="CONFIRMADO")),ROWS($A$3:A217))),"")</f>
        <v/>
      </c>
      <c r="V217" s="10" t="str">
        <f ca="1">IFERROR(INDEX(MAESTRO!V:V,_xludf.AGGREGATE(15,6,ROW(MAESTRO!$B$3:$B$1000)/((MAESTRO!$B$3:$B$1000="ACADEMICOS")*(UPPER(MAESTRO!$L$3:$L$1000)="CONFIRMADO")),ROWS($A$3:A217))),"")</f>
        <v/>
      </c>
      <c r="W217" s="10" t="str">
        <f ca="1">IFERROR(INDEX(MAESTRO!W:W,_xludf.AGGREGATE(15,6,ROW(MAESTRO!$B$3:$B$1000)/((MAESTRO!$B$3:$B$1000="ACADEMICOS")*(UPPER(MAESTRO!$L$3:$L$1000)="CONFIRMADO")),ROWS($A$3:A217))),"")</f>
        <v/>
      </c>
      <c r="X217" s="10" t="str">
        <f ca="1">IFERROR(INDEX(MAESTRO!X:X,_xludf.AGGREGATE(15,6,ROW(MAESTRO!$B$3:$B$1000)/((MAESTRO!$B$3:$B$1000="ACADEMICOS")*(UPPER(MAESTRO!$L$3:$L$1000)="CONFIRMADO")),ROWS($A$3:A217))),"")</f>
        <v/>
      </c>
    </row>
    <row r="218" spans="1:24" ht="22.05" customHeight="1">
      <c r="A218" s="21" t="str">
        <f ca="1">IFERROR(INDEX(MAESTRO!A:A,_xludf.AGGREGATE(15,6,ROW(MAESTRO!$B$3:$B$1000)/((MAESTRO!$B$3:$B$1000="ACADEMICOS")*(UPPER(MAESTRO!$L$3:$L$1000)="CONFIRMADO")),ROWS($A$3:A218))),"")</f>
        <v/>
      </c>
      <c r="B218" s="21" t="str">
        <f ca="1">IFERROR(INDEX(MAESTRO!B:B,_xludf.AGGREGATE(15,6,ROW(MAESTRO!$B$3:$B$1000)/((MAESTRO!$B$3:$B$1000="ACADEMICOS")*(UPPER(MAESTRO!$L$3:$L$1000)="CONFIRMADO")),ROWS($A$3:A218))),"")</f>
        <v/>
      </c>
      <c r="C218" s="21" t="str">
        <f ca="1">IFERROR(INDEX(MAESTRO!C:C,_xludf.AGGREGATE(15,6,ROW(MAESTRO!$B$3:$B$1000)/((MAESTRO!$B$3:$B$1000="ACADEMICOS")*(UPPER(MAESTRO!$L$3:$L$1000)="CONFIRMADO")),ROWS($A$3:A218))),"")</f>
        <v/>
      </c>
      <c r="D218" s="21" t="str">
        <f ca="1">IFERROR(INDEX(MAESTRO!D:D,_xludf.AGGREGATE(15,6,ROW(MAESTRO!$B$3:$B$1000)/((MAESTRO!$B$3:$B$1000="ACADEMICOS")*(UPPER(MAESTRO!$L$3:$L$1000)="CONFIRMADO")),ROWS($A$3:A218))),"")</f>
        <v/>
      </c>
      <c r="E218" s="21" t="str">
        <f ca="1">IFERROR(INDEX(MAESTRO!E:E,_xludf.AGGREGATE(15,6,ROW(MAESTRO!$B$3:$B$1000)/((MAESTRO!$B$3:$B$1000="ACADEMICOS")*(UPPER(MAESTRO!$L$3:$L$1000)="CONFIRMADO")),ROWS($A$3:A218))),"")</f>
        <v/>
      </c>
      <c r="F218" s="21" t="str">
        <f ca="1">IFERROR(INDEX(MAESTRO!F:F,_xludf.AGGREGATE(15,6,ROW(MAESTRO!$B$3:$B$1000)/((MAESTRO!$B$3:$B$1000="ACADEMICOS")*(UPPER(MAESTRO!$L$3:$L$1000)="CONFIRMADO")),ROWS($A$3:A218))),"")</f>
        <v/>
      </c>
      <c r="G218" s="21" t="str">
        <f ca="1">IFERROR(INDEX(MAESTRO!G:G,_xludf.AGGREGATE(15,6,ROW(MAESTRO!$B$3:$B$1000)/((MAESTRO!$B$3:$B$1000="ACADEMICOS")*(UPPER(MAESTRO!$L$3:$L$1000)="CONFIRMADO")),ROWS($A$3:A218))),"")</f>
        <v/>
      </c>
      <c r="H218" s="21" t="str">
        <f ca="1">IFERROR(INDEX(MAESTRO!H:H,_xludf.AGGREGATE(15,6,ROW(MAESTRO!$B$3:$B$1000)/((MAESTRO!$B$3:$B$1000="ACADEMICOS")*(UPPER(MAESTRO!$L$3:$L$1000)="CONFIRMADO")),ROWS($A$3:A218))),"")</f>
        <v/>
      </c>
      <c r="I218" s="21" t="str">
        <f ca="1">IFERROR(INDEX(MAESTRO!I:I,_xludf.AGGREGATE(15,6,ROW(MAESTRO!$B$3:$B$1000)/((MAESTRO!$B$3:$B$1000="ACADEMICOS")*(UPPER(MAESTRO!$L$3:$L$1000)="CONFIRMADO")),ROWS($A$3:A218))),"")</f>
        <v/>
      </c>
      <c r="J218" s="21" t="str">
        <f ca="1">IFERROR(INDEX(MAESTRO!J:J,_xludf.AGGREGATE(15,6,ROW(MAESTRO!$B$3:$B$1000)/((MAESTRO!$B$3:$B$1000="ACADEMICOS")*(UPPER(MAESTRO!$L$3:$L$1000)="CONFIRMADO")),ROWS($A$3:A218))),"")</f>
        <v/>
      </c>
      <c r="K218" s="21" t="str">
        <f ca="1">IFERROR(INDEX(MAESTRO!K:K,_xludf.AGGREGATE(15,6,ROW(MAESTRO!$B$3:$B$1000)/((MAESTRO!$B$3:$B$1000="ACADEMICOS")*(UPPER(MAESTRO!$L$3:$L$1000)="CONFIRMADO")),ROWS($A$3:A218))),"")</f>
        <v/>
      </c>
      <c r="L218" s="21" t="str">
        <f ca="1">IFERROR(INDEX(MAESTRO!L:L,_xludf.AGGREGATE(15,6,ROW(MAESTRO!$B$3:$B$1000)/((MAESTRO!$B$3:$B$1000="ACADEMICOS")*(UPPER(MAESTRO!$L$3:$L$1000)="CONFIRMADO")),ROWS($A$3:A218))),"")</f>
        <v/>
      </c>
      <c r="M218" s="21" t="str">
        <f ca="1">IFERROR(INDEX(MAESTRO!M:M,_xludf.AGGREGATE(15,6,ROW(MAESTRO!$B$3:$B$1000)/((MAESTRO!$B$3:$B$1000="ACADEMICOS")*(UPPER(MAESTRO!$L$3:$L$1000)="CONFIRMADO")),ROWS($A$3:A218))),"")</f>
        <v/>
      </c>
      <c r="N218" s="21" t="str">
        <f ca="1">IFERROR(INDEX(MAESTRO!N:N,_xludf.AGGREGATE(15,6,ROW(MAESTRO!$B$3:$B$1000)/((MAESTRO!$B$3:$B$1000="ACADEMICOS")*(UPPER(MAESTRO!$L$3:$L$1000)="CONFIRMADO")),ROWS($A$3:A218))),"")</f>
        <v/>
      </c>
      <c r="O218" s="21" t="str">
        <f ca="1">IFERROR(INDEX(MAESTRO!O:O,_xludf.AGGREGATE(15,6,ROW(MAESTRO!$B$3:$B$1000)/((MAESTRO!$B$3:$B$1000="ACADEMICOS")*(UPPER(MAESTRO!$L$3:$L$1000)="CONFIRMADO")),ROWS($A$3:A218))),"")</f>
        <v/>
      </c>
      <c r="P218" s="21" t="str">
        <f ca="1">IFERROR(INDEX(MAESTRO!P:P,_xludf.AGGREGATE(15,6,ROW(MAESTRO!$B$3:$B$1000)/((MAESTRO!$B$3:$B$1000="ACADEMICOS")*(UPPER(MAESTRO!$L$3:$L$1000)="CONFIRMADO")),ROWS($A$3:A218))),"")</f>
        <v/>
      </c>
      <c r="Q218" s="21" t="str">
        <f ca="1">IFERROR(INDEX(MAESTRO!Q:Q,_xludf.AGGREGATE(15,6,ROW(MAESTRO!$B$3:$B$1000)/((MAESTRO!$B$3:$B$1000="ACADEMICOS")*(UPPER(MAESTRO!$L$3:$L$1000)="CONFIRMADO")),ROWS($A$3:A218))),"")</f>
        <v/>
      </c>
      <c r="R218" s="21" t="str">
        <f ca="1">IFERROR(INDEX(MAESTRO!R:R,_xludf.AGGREGATE(15,6,ROW(MAESTRO!$B$3:$B$1000)/((MAESTRO!$B$3:$B$1000="ACADEMICOS")*(UPPER(MAESTRO!$L$3:$L$1000)="CONFIRMADO")),ROWS($A$3:A218))),"")</f>
        <v/>
      </c>
      <c r="S218" s="21" t="str">
        <f ca="1">IFERROR(INDEX(MAESTRO!S:S,_xludf.AGGREGATE(15,6,ROW(MAESTRO!$B$3:$B$1000)/((MAESTRO!$B$3:$B$1000="ACADEMICOS")*(UPPER(MAESTRO!$L$3:$L$1000)="CONFIRMADO")),ROWS($A$3:A218))),"")</f>
        <v/>
      </c>
      <c r="T218" s="21" t="str">
        <f ca="1">IFERROR(INDEX(MAESTRO!T:T,_xludf.AGGREGATE(15,6,ROW(MAESTRO!$B$3:$B$1000)/((MAESTRO!$B$3:$B$1000="ACADEMICOS")*(UPPER(MAESTRO!$L$3:$L$1000)="CONFIRMADO")),ROWS($A$3:A218))),"")</f>
        <v/>
      </c>
      <c r="U218" s="21" t="str">
        <f ca="1">IFERROR(INDEX(MAESTRO!U:U,_xludf.AGGREGATE(15,6,ROW(MAESTRO!$B$3:$B$1000)/((MAESTRO!$B$3:$B$1000="ACADEMICOS")*(UPPER(MAESTRO!$L$3:$L$1000)="CONFIRMADO")),ROWS($A$3:A218))),"")</f>
        <v/>
      </c>
      <c r="V218" s="21" t="str">
        <f ca="1">IFERROR(INDEX(MAESTRO!V:V,_xludf.AGGREGATE(15,6,ROW(MAESTRO!$B$3:$B$1000)/((MAESTRO!$B$3:$B$1000="ACADEMICOS")*(UPPER(MAESTRO!$L$3:$L$1000)="CONFIRMADO")),ROWS($A$3:A218))),"")</f>
        <v/>
      </c>
      <c r="W218" s="21" t="str">
        <f ca="1">IFERROR(INDEX(MAESTRO!W:W,_xludf.AGGREGATE(15,6,ROW(MAESTRO!$B$3:$B$1000)/((MAESTRO!$B$3:$B$1000="ACADEMICOS")*(UPPER(MAESTRO!$L$3:$L$1000)="CONFIRMADO")),ROWS($A$3:A218))),"")</f>
        <v/>
      </c>
      <c r="X218" s="21" t="str">
        <f ca="1">IFERROR(INDEX(MAESTRO!X:X,_xludf.AGGREGATE(15,6,ROW(MAESTRO!$B$3:$B$1000)/((MAESTRO!$B$3:$B$1000="ACADEMICOS")*(UPPER(MAESTRO!$L$3:$L$1000)="CONFIRMADO")),ROWS($A$3:A218))),"")</f>
        <v/>
      </c>
    </row>
    <row r="219" spans="1:24" ht="22.05" customHeight="1">
      <c r="A219" s="10" t="str">
        <f ca="1">IFERROR(INDEX(MAESTRO!A:A,_xludf.AGGREGATE(15,6,ROW(MAESTRO!$B$3:$B$1000)/((MAESTRO!$B$3:$B$1000="ACADEMICOS")*(UPPER(MAESTRO!$L$3:$L$1000)="CONFIRMADO")),ROWS($A$3:A219))),"")</f>
        <v/>
      </c>
      <c r="B219" s="10" t="str">
        <f ca="1">IFERROR(INDEX(MAESTRO!B:B,_xludf.AGGREGATE(15,6,ROW(MAESTRO!$B$3:$B$1000)/((MAESTRO!$B$3:$B$1000="ACADEMICOS")*(UPPER(MAESTRO!$L$3:$L$1000)="CONFIRMADO")),ROWS($A$3:A219))),"")</f>
        <v/>
      </c>
      <c r="C219" s="10" t="str">
        <f ca="1">IFERROR(INDEX(MAESTRO!C:C,_xludf.AGGREGATE(15,6,ROW(MAESTRO!$B$3:$B$1000)/((MAESTRO!$B$3:$B$1000="ACADEMICOS")*(UPPER(MAESTRO!$L$3:$L$1000)="CONFIRMADO")),ROWS($A$3:A219))),"")</f>
        <v/>
      </c>
      <c r="D219" s="10" t="str">
        <f ca="1">IFERROR(INDEX(MAESTRO!D:D,_xludf.AGGREGATE(15,6,ROW(MAESTRO!$B$3:$B$1000)/((MAESTRO!$B$3:$B$1000="ACADEMICOS")*(UPPER(MAESTRO!$L$3:$L$1000)="CONFIRMADO")),ROWS($A$3:A219))),"")</f>
        <v/>
      </c>
      <c r="E219" s="10" t="str">
        <f ca="1">IFERROR(INDEX(MAESTRO!E:E,_xludf.AGGREGATE(15,6,ROW(MAESTRO!$B$3:$B$1000)/((MAESTRO!$B$3:$B$1000="ACADEMICOS")*(UPPER(MAESTRO!$L$3:$L$1000)="CONFIRMADO")),ROWS($A$3:A219))),"")</f>
        <v/>
      </c>
      <c r="F219" s="10" t="str">
        <f ca="1">IFERROR(INDEX(MAESTRO!F:F,_xludf.AGGREGATE(15,6,ROW(MAESTRO!$B$3:$B$1000)/((MAESTRO!$B$3:$B$1000="ACADEMICOS")*(UPPER(MAESTRO!$L$3:$L$1000)="CONFIRMADO")),ROWS($A$3:A219))),"")</f>
        <v/>
      </c>
      <c r="G219" s="10" t="str">
        <f ca="1">IFERROR(INDEX(MAESTRO!G:G,_xludf.AGGREGATE(15,6,ROW(MAESTRO!$B$3:$B$1000)/((MAESTRO!$B$3:$B$1000="ACADEMICOS")*(UPPER(MAESTRO!$L$3:$L$1000)="CONFIRMADO")),ROWS($A$3:A219))),"")</f>
        <v/>
      </c>
      <c r="H219" s="10" t="str">
        <f ca="1">IFERROR(INDEX(MAESTRO!H:H,_xludf.AGGREGATE(15,6,ROW(MAESTRO!$B$3:$B$1000)/((MAESTRO!$B$3:$B$1000="ACADEMICOS")*(UPPER(MAESTRO!$L$3:$L$1000)="CONFIRMADO")),ROWS($A$3:A219))),"")</f>
        <v/>
      </c>
      <c r="I219" s="10" t="str">
        <f ca="1">IFERROR(INDEX(MAESTRO!I:I,_xludf.AGGREGATE(15,6,ROW(MAESTRO!$B$3:$B$1000)/((MAESTRO!$B$3:$B$1000="ACADEMICOS")*(UPPER(MAESTRO!$L$3:$L$1000)="CONFIRMADO")),ROWS($A$3:A219))),"")</f>
        <v/>
      </c>
      <c r="J219" s="10" t="str">
        <f ca="1">IFERROR(INDEX(MAESTRO!J:J,_xludf.AGGREGATE(15,6,ROW(MAESTRO!$B$3:$B$1000)/((MAESTRO!$B$3:$B$1000="ACADEMICOS")*(UPPER(MAESTRO!$L$3:$L$1000)="CONFIRMADO")),ROWS($A$3:A219))),"")</f>
        <v/>
      </c>
      <c r="K219" s="10" t="str">
        <f ca="1">IFERROR(INDEX(MAESTRO!K:K,_xludf.AGGREGATE(15,6,ROW(MAESTRO!$B$3:$B$1000)/((MAESTRO!$B$3:$B$1000="ACADEMICOS")*(UPPER(MAESTRO!$L$3:$L$1000)="CONFIRMADO")),ROWS($A$3:A219))),"")</f>
        <v/>
      </c>
      <c r="L219" s="10" t="str">
        <f ca="1">IFERROR(INDEX(MAESTRO!L:L,_xludf.AGGREGATE(15,6,ROW(MAESTRO!$B$3:$B$1000)/((MAESTRO!$B$3:$B$1000="ACADEMICOS")*(UPPER(MAESTRO!$L$3:$L$1000)="CONFIRMADO")),ROWS($A$3:A219))),"")</f>
        <v/>
      </c>
      <c r="M219" s="10" t="str">
        <f ca="1">IFERROR(INDEX(MAESTRO!M:M,_xludf.AGGREGATE(15,6,ROW(MAESTRO!$B$3:$B$1000)/((MAESTRO!$B$3:$B$1000="ACADEMICOS")*(UPPER(MAESTRO!$L$3:$L$1000)="CONFIRMADO")),ROWS($A$3:A219))),"")</f>
        <v/>
      </c>
      <c r="N219" s="10" t="str">
        <f ca="1">IFERROR(INDEX(MAESTRO!N:N,_xludf.AGGREGATE(15,6,ROW(MAESTRO!$B$3:$B$1000)/((MAESTRO!$B$3:$B$1000="ACADEMICOS")*(UPPER(MAESTRO!$L$3:$L$1000)="CONFIRMADO")),ROWS($A$3:A219))),"")</f>
        <v/>
      </c>
      <c r="O219" s="10" t="str">
        <f ca="1">IFERROR(INDEX(MAESTRO!O:O,_xludf.AGGREGATE(15,6,ROW(MAESTRO!$B$3:$B$1000)/((MAESTRO!$B$3:$B$1000="ACADEMICOS")*(UPPER(MAESTRO!$L$3:$L$1000)="CONFIRMADO")),ROWS($A$3:A219))),"")</f>
        <v/>
      </c>
      <c r="P219" s="10" t="str">
        <f ca="1">IFERROR(INDEX(MAESTRO!P:P,_xludf.AGGREGATE(15,6,ROW(MAESTRO!$B$3:$B$1000)/((MAESTRO!$B$3:$B$1000="ACADEMICOS")*(UPPER(MAESTRO!$L$3:$L$1000)="CONFIRMADO")),ROWS($A$3:A219))),"")</f>
        <v/>
      </c>
      <c r="Q219" s="10" t="str">
        <f ca="1">IFERROR(INDEX(MAESTRO!Q:Q,_xludf.AGGREGATE(15,6,ROW(MAESTRO!$B$3:$B$1000)/((MAESTRO!$B$3:$B$1000="ACADEMICOS")*(UPPER(MAESTRO!$L$3:$L$1000)="CONFIRMADO")),ROWS($A$3:A219))),"")</f>
        <v/>
      </c>
      <c r="R219" s="10" t="str">
        <f ca="1">IFERROR(INDEX(MAESTRO!R:R,_xludf.AGGREGATE(15,6,ROW(MAESTRO!$B$3:$B$1000)/((MAESTRO!$B$3:$B$1000="ACADEMICOS")*(UPPER(MAESTRO!$L$3:$L$1000)="CONFIRMADO")),ROWS($A$3:A219))),"")</f>
        <v/>
      </c>
      <c r="S219" s="10" t="str">
        <f ca="1">IFERROR(INDEX(MAESTRO!S:S,_xludf.AGGREGATE(15,6,ROW(MAESTRO!$B$3:$B$1000)/((MAESTRO!$B$3:$B$1000="ACADEMICOS")*(UPPER(MAESTRO!$L$3:$L$1000)="CONFIRMADO")),ROWS($A$3:A219))),"")</f>
        <v/>
      </c>
      <c r="T219" s="10" t="str">
        <f ca="1">IFERROR(INDEX(MAESTRO!T:T,_xludf.AGGREGATE(15,6,ROW(MAESTRO!$B$3:$B$1000)/((MAESTRO!$B$3:$B$1000="ACADEMICOS")*(UPPER(MAESTRO!$L$3:$L$1000)="CONFIRMADO")),ROWS($A$3:A219))),"")</f>
        <v/>
      </c>
      <c r="U219" s="10" t="str">
        <f ca="1">IFERROR(INDEX(MAESTRO!U:U,_xludf.AGGREGATE(15,6,ROW(MAESTRO!$B$3:$B$1000)/((MAESTRO!$B$3:$B$1000="ACADEMICOS")*(UPPER(MAESTRO!$L$3:$L$1000)="CONFIRMADO")),ROWS($A$3:A219))),"")</f>
        <v/>
      </c>
      <c r="V219" s="10" t="str">
        <f ca="1">IFERROR(INDEX(MAESTRO!V:V,_xludf.AGGREGATE(15,6,ROW(MAESTRO!$B$3:$B$1000)/((MAESTRO!$B$3:$B$1000="ACADEMICOS")*(UPPER(MAESTRO!$L$3:$L$1000)="CONFIRMADO")),ROWS($A$3:A219))),"")</f>
        <v/>
      </c>
      <c r="W219" s="10" t="str">
        <f ca="1">IFERROR(INDEX(MAESTRO!W:W,_xludf.AGGREGATE(15,6,ROW(MAESTRO!$B$3:$B$1000)/((MAESTRO!$B$3:$B$1000="ACADEMICOS")*(UPPER(MAESTRO!$L$3:$L$1000)="CONFIRMADO")),ROWS($A$3:A219))),"")</f>
        <v/>
      </c>
      <c r="X219" s="10" t="str">
        <f ca="1">IFERROR(INDEX(MAESTRO!X:X,_xludf.AGGREGATE(15,6,ROW(MAESTRO!$B$3:$B$1000)/((MAESTRO!$B$3:$B$1000="ACADEMICOS")*(UPPER(MAESTRO!$L$3:$L$1000)="CONFIRMADO")),ROWS($A$3:A219))),"")</f>
        <v/>
      </c>
    </row>
    <row r="220" spans="1:24" ht="22.05" customHeight="1">
      <c r="A220" s="21" t="str">
        <f ca="1">IFERROR(INDEX(MAESTRO!A:A,_xludf.AGGREGATE(15,6,ROW(MAESTRO!$B$3:$B$1000)/((MAESTRO!$B$3:$B$1000="ACADEMICOS")*(UPPER(MAESTRO!$L$3:$L$1000)="CONFIRMADO")),ROWS($A$3:A220))),"")</f>
        <v/>
      </c>
      <c r="B220" s="21" t="str">
        <f ca="1">IFERROR(INDEX(MAESTRO!B:B,_xludf.AGGREGATE(15,6,ROW(MAESTRO!$B$3:$B$1000)/((MAESTRO!$B$3:$B$1000="ACADEMICOS")*(UPPER(MAESTRO!$L$3:$L$1000)="CONFIRMADO")),ROWS($A$3:A220))),"")</f>
        <v/>
      </c>
      <c r="C220" s="21" t="str">
        <f ca="1">IFERROR(INDEX(MAESTRO!C:C,_xludf.AGGREGATE(15,6,ROW(MAESTRO!$B$3:$B$1000)/((MAESTRO!$B$3:$B$1000="ACADEMICOS")*(UPPER(MAESTRO!$L$3:$L$1000)="CONFIRMADO")),ROWS($A$3:A220))),"")</f>
        <v/>
      </c>
      <c r="D220" s="21" t="str">
        <f ca="1">IFERROR(INDEX(MAESTRO!D:D,_xludf.AGGREGATE(15,6,ROW(MAESTRO!$B$3:$B$1000)/((MAESTRO!$B$3:$B$1000="ACADEMICOS")*(UPPER(MAESTRO!$L$3:$L$1000)="CONFIRMADO")),ROWS($A$3:A220))),"")</f>
        <v/>
      </c>
      <c r="E220" s="21" t="str">
        <f ca="1">IFERROR(INDEX(MAESTRO!E:E,_xludf.AGGREGATE(15,6,ROW(MAESTRO!$B$3:$B$1000)/((MAESTRO!$B$3:$B$1000="ACADEMICOS")*(UPPER(MAESTRO!$L$3:$L$1000)="CONFIRMADO")),ROWS($A$3:A220))),"")</f>
        <v/>
      </c>
      <c r="F220" s="21" t="str">
        <f ca="1">IFERROR(INDEX(MAESTRO!F:F,_xludf.AGGREGATE(15,6,ROW(MAESTRO!$B$3:$B$1000)/((MAESTRO!$B$3:$B$1000="ACADEMICOS")*(UPPER(MAESTRO!$L$3:$L$1000)="CONFIRMADO")),ROWS($A$3:A220))),"")</f>
        <v/>
      </c>
      <c r="G220" s="21" t="str">
        <f ca="1">IFERROR(INDEX(MAESTRO!G:G,_xludf.AGGREGATE(15,6,ROW(MAESTRO!$B$3:$B$1000)/((MAESTRO!$B$3:$B$1000="ACADEMICOS")*(UPPER(MAESTRO!$L$3:$L$1000)="CONFIRMADO")),ROWS($A$3:A220))),"")</f>
        <v/>
      </c>
      <c r="H220" s="21" t="str">
        <f ca="1">IFERROR(INDEX(MAESTRO!H:H,_xludf.AGGREGATE(15,6,ROW(MAESTRO!$B$3:$B$1000)/((MAESTRO!$B$3:$B$1000="ACADEMICOS")*(UPPER(MAESTRO!$L$3:$L$1000)="CONFIRMADO")),ROWS($A$3:A220))),"")</f>
        <v/>
      </c>
      <c r="I220" s="21" t="str">
        <f ca="1">IFERROR(INDEX(MAESTRO!I:I,_xludf.AGGREGATE(15,6,ROW(MAESTRO!$B$3:$B$1000)/((MAESTRO!$B$3:$B$1000="ACADEMICOS")*(UPPER(MAESTRO!$L$3:$L$1000)="CONFIRMADO")),ROWS($A$3:A220))),"")</f>
        <v/>
      </c>
      <c r="J220" s="21" t="str">
        <f ca="1">IFERROR(INDEX(MAESTRO!J:J,_xludf.AGGREGATE(15,6,ROW(MAESTRO!$B$3:$B$1000)/((MAESTRO!$B$3:$B$1000="ACADEMICOS")*(UPPER(MAESTRO!$L$3:$L$1000)="CONFIRMADO")),ROWS($A$3:A220))),"")</f>
        <v/>
      </c>
      <c r="K220" s="21" t="str">
        <f ca="1">IFERROR(INDEX(MAESTRO!K:K,_xludf.AGGREGATE(15,6,ROW(MAESTRO!$B$3:$B$1000)/((MAESTRO!$B$3:$B$1000="ACADEMICOS")*(UPPER(MAESTRO!$L$3:$L$1000)="CONFIRMADO")),ROWS($A$3:A220))),"")</f>
        <v/>
      </c>
      <c r="L220" s="21" t="str">
        <f ca="1">IFERROR(INDEX(MAESTRO!L:L,_xludf.AGGREGATE(15,6,ROW(MAESTRO!$B$3:$B$1000)/((MAESTRO!$B$3:$B$1000="ACADEMICOS")*(UPPER(MAESTRO!$L$3:$L$1000)="CONFIRMADO")),ROWS($A$3:A220))),"")</f>
        <v/>
      </c>
      <c r="M220" s="21" t="str">
        <f ca="1">IFERROR(INDEX(MAESTRO!M:M,_xludf.AGGREGATE(15,6,ROW(MAESTRO!$B$3:$B$1000)/((MAESTRO!$B$3:$B$1000="ACADEMICOS")*(UPPER(MAESTRO!$L$3:$L$1000)="CONFIRMADO")),ROWS($A$3:A220))),"")</f>
        <v/>
      </c>
      <c r="N220" s="21" t="str">
        <f ca="1">IFERROR(INDEX(MAESTRO!N:N,_xludf.AGGREGATE(15,6,ROW(MAESTRO!$B$3:$B$1000)/((MAESTRO!$B$3:$B$1000="ACADEMICOS")*(UPPER(MAESTRO!$L$3:$L$1000)="CONFIRMADO")),ROWS($A$3:A220))),"")</f>
        <v/>
      </c>
      <c r="O220" s="21" t="str">
        <f ca="1">IFERROR(INDEX(MAESTRO!O:O,_xludf.AGGREGATE(15,6,ROW(MAESTRO!$B$3:$B$1000)/((MAESTRO!$B$3:$B$1000="ACADEMICOS")*(UPPER(MAESTRO!$L$3:$L$1000)="CONFIRMADO")),ROWS($A$3:A220))),"")</f>
        <v/>
      </c>
      <c r="P220" s="21" t="str">
        <f ca="1">IFERROR(INDEX(MAESTRO!P:P,_xludf.AGGREGATE(15,6,ROW(MAESTRO!$B$3:$B$1000)/((MAESTRO!$B$3:$B$1000="ACADEMICOS")*(UPPER(MAESTRO!$L$3:$L$1000)="CONFIRMADO")),ROWS($A$3:A220))),"")</f>
        <v/>
      </c>
      <c r="Q220" s="21" t="str">
        <f ca="1">IFERROR(INDEX(MAESTRO!Q:Q,_xludf.AGGREGATE(15,6,ROW(MAESTRO!$B$3:$B$1000)/((MAESTRO!$B$3:$B$1000="ACADEMICOS")*(UPPER(MAESTRO!$L$3:$L$1000)="CONFIRMADO")),ROWS($A$3:A220))),"")</f>
        <v/>
      </c>
      <c r="R220" s="21" t="str">
        <f ca="1">IFERROR(INDEX(MAESTRO!R:R,_xludf.AGGREGATE(15,6,ROW(MAESTRO!$B$3:$B$1000)/((MAESTRO!$B$3:$B$1000="ACADEMICOS")*(UPPER(MAESTRO!$L$3:$L$1000)="CONFIRMADO")),ROWS($A$3:A220))),"")</f>
        <v/>
      </c>
      <c r="S220" s="21" t="str">
        <f ca="1">IFERROR(INDEX(MAESTRO!S:S,_xludf.AGGREGATE(15,6,ROW(MAESTRO!$B$3:$B$1000)/((MAESTRO!$B$3:$B$1000="ACADEMICOS")*(UPPER(MAESTRO!$L$3:$L$1000)="CONFIRMADO")),ROWS($A$3:A220))),"")</f>
        <v/>
      </c>
      <c r="T220" s="21" t="str">
        <f ca="1">IFERROR(INDEX(MAESTRO!T:T,_xludf.AGGREGATE(15,6,ROW(MAESTRO!$B$3:$B$1000)/((MAESTRO!$B$3:$B$1000="ACADEMICOS")*(UPPER(MAESTRO!$L$3:$L$1000)="CONFIRMADO")),ROWS($A$3:A220))),"")</f>
        <v/>
      </c>
      <c r="U220" s="21" t="str">
        <f ca="1">IFERROR(INDEX(MAESTRO!U:U,_xludf.AGGREGATE(15,6,ROW(MAESTRO!$B$3:$B$1000)/((MAESTRO!$B$3:$B$1000="ACADEMICOS")*(UPPER(MAESTRO!$L$3:$L$1000)="CONFIRMADO")),ROWS($A$3:A220))),"")</f>
        <v/>
      </c>
      <c r="V220" s="21" t="str">
        <f ca="1">IFERROR(INDEX(MAESTRO!V:V,_xludf.AGGREGATE(15,6,ROW(MAESTRO!$B$3:$B$1000)/((MAESTRO!$B$3:$B$1000="ACADEMICOS")*(UPPER(MAESTRO!$L$3:$L$1000)="CONFIRMADO")),ROWS($A$3:A220))),"")</f>
        <v/>
      </c>
      <c r="W220" s="21" t="str">
        <f ca="1">IFERROR(INDEX(MAESTRO!W:W,_xludf.AGGREGATE(15,6,ROW(MAESTRO!$B$3:$B$1000)/((MAESTRO!$B$3:$B$1000="ACADEMICOS")*(UPPER(MAESTRO!$L$3:$L$1000)="CONFIRMADO")),ROWS($A$3:A220))),"")</f>
        <v/>
      </c>
      <c r="X220" s="21" t="str">
        <f ca="1">IFERROR(INDEX(MAESTRO!X:X,_xludf.AGGREGATE(15,6,ROW(MAESTRO!$B$3:$B$1000)/((MAESTRO!$B$3:$B$1000="ACADEMICOS")*(UPPER(MAESTRO!$L$3:$L$1000)="CONFIRMADO")),ROWS($A$3:A220))),"")</f>
        <v/>
      </c>
    </row>
    <row r="221" spans="1:24" ht="22.05" customHeight="1">
      <c r="A221" s="10" t="str">
        <f ca="1">IFERROR(INDEX(MAESTRO!A:A,_xludf.AGGREGATE(15,6,ROW(MAESTRO!$B$3:$B$1000)/((MAESTRO!$B$3:$B$1000="ACADEMICOS")*(UPPER(MAESTRO!$L$3:$L$1000)="CONFIRMADO")),ROWS($A$3:A221))),"")</f>
        <v/>
      </c>
      <c r="B221" s="10" t="str">
        <f ca="1">IFERROR(INDEX(MAESTRO!B:B,_xludf.AGGREGATE(15,6,ROW(MAESTRO!$B$3:$B$1000)/((MAESTRO!$B$3:$B$1000="ACADEMICOS")*(UPPER(MAESTRO!$L$3:$L$1000)="CONFIRMADO")),ROWS($A$3:A221))),"")</f>
        <v/>
      </c>
      <c r="C221" s="10" t="str">
        <f ca="1">IFERROR(INDEX(MAESTRO!C:C,_xludf.AGGREGATE(15,6,ROW(MAESTRO!$B$3:$B$1000)/((MAESTRO!$B$3:$B$1000="ACADEMICOS")*(UPPER(MAESTRO!$L$3:$L$1000)="CONFIRMADO")),ROWS($A$3:A221))),"")</f>
        <v/>
      </c>
      <c r="D221" s="10" t="str">
        <f ca="1">IFERROR(INDEX(MAESTRO!D:D,_xludf.AGGREGATE(15,6,ROW(MAESTRO!$B$3:$B$1000)/((MAESTRO!$B$3:$B$1000="ACADEMICOS")*(UPPER(MAESTRO!$L$3:$L$1000)="CONFIRMADO")),ROWS($A$3:A221))),"")</f>
        <v/>
      </c>
      <c r="E221" s="10" t="str">
        <f ca="1">IFERROR(INDEX(MAESTRO!E:E,_xludf.AGGREGATE(15,6,ROW(MAESTRO!$B$3:$B$1000)/((MAESTRO!$B$3:$B$1000="ACADEMICOS")*(UPPER(MAESTRO!$L$3:$L$1000)="CONFIRMADO")),ROWS($A$3:A221))),"")</f>
        <v/>
      </c>
      <c r="F221" s="10" t="str">
        <f ca="1">IFERROR(INDEX(MAESTRO!F:F,_xludf.AGGREGATE(15,6,ROW(MAESTRO!$B$3:$B$1000)/((MAESTRO!$B$3:$B$1000="ACADEMICOS")*(UPPER(MAESTRO!$L$3:$L$1000)="CONFIRMADO")),ROWS($A$3:A221))),"")</f>
        <v/>
      </c>
      <c r="G221" s="10" t="str">
        <f ca="1">IFERROR(INDEX(MAESTRO!G:G,_xludf.AGGREGATE(15,6,ROW(MAESTRO!$B$3:$B$1000)/((MAESTRO!$B$3:$B$1000="ACADEMICOS")*(UPPER(MAESTRO!$L$3:$L$1000)="CONFIRMADO")),ROWS($A$3:A221))),"")</f>
        <v/>
      </c>
      <c r="H221" s="10" t="str">
        <f ca="1">IFERROR(INDEX(MAESTRO!H:H,_xludf.AGGREGATE(15,6,ROW(MAESTRO!$B$3:$B$1000)/((MAESTRO!$B$3:$B$1000="ACADEMICOS")*(UPPER(MAESTRO!$L$3:$L$1000)="CONFIRMADO")),ROWS($A$3:A221))),"")</f>
        <v/>
      </c>
      <c r="I221" s="10" t="str">
        <f ca="1">IFERROR(INDEX(MAESTRO!I:I,_xludf.AGGREGATE(15,6,ROW(MAESTRO!$B$3:$B$1000)/((MAESTRO!$B$3:$B$1000="ACADEMICOS")*(UPPER(MAESTRO!$L$3:$L$1000)="CONFIRMADO")),ROWS($A$3:A221))),"")</f>
        <v/>
      </c>
      <c r="J221" s="10" t="str">
        <f ca="1">IFERROR(INDEX(MAESTRO!J:J,_xludf.AGGREGATE(15,6,ROW(MAESTRO!$B$3:$B$1000)/((MAESTRO!$B$3:$B$1000="ACADEMICOS")*(UPPER(MAESTRO!$L$3:$L$1000)="CONFIRMADO")),ROWS($A$3:A221))),"")</f>
        <v/>
      </c>
      <c r="K221" s="10" t="str">
        <f ca="1">IFERROR(INDEX(MAESTRO!K:K,_xludf.AGGREGATE(15,6,ROW(MAESTRO!$B$3:$B$1000)/((MAESTRO!$B$3:$B$1000="ACADEMICOS")*(UPPER(MAESTRO!$L$3:$L$1000)="CONFIRMADO")),ROWS($A$3:A221))),"")</f>
        <v/>
      </c>
      <c r="L221" s="10" t="str">
        <f ca="1">IFERROR(INDEX(MAESTRO!L:L,_xludf.AGGREGATE(15,6,ROW(MAESTRO!$B$3:$B$1000)/((MAESTRO!$B$3:$B$1000="ACADEMICOS")*(UPPER(MAESTRO!$L$3:$L$1000)="CONFIRMADO")),ROWS($A$3:A221))),"")</f>
        <v/>
      </c>
      <c r="M221" s="10" t="str">
        <f ca="1">IFERROR(INDEX(MAESTRO!M:M,_xludf.AGGREGATE(15,6,ROW(MAESTRO!$B$3:$B$1000)/((MAESTRO!$B$3:$B$1000="ACADEMICOS")*(UPPER(MAESTRO!$L$3:$L$1000)="CONFIRMADO")),ROWS($A$3:A221))),"")</f>
        <v/>
      </c>
      <c r="N221" s="10" t="str">
        <f ca="1">IFERROR(INDEX(MAESTRO!N:N,_xludf.AGGREGATE(15,6,ROW(MAESTRO!$B$3:$B$1000)/((MAESTRO!$B$3:$B$1000="ACADEMICOS")*(UPPER(MAESTRO!$L$3:$L$1000)="CONFIRMADO")),ROWS($A$3:A221))),"")</f>
        <v/>
      </c>
      <c r="O221" s="10" t="str">
        <f ca="1">IFERROR(INDEX(MAESTRO!O:O,_xludf.AGGREGATE(15,6,ROW(MAESTRO!$B$3:$B$1000)/((MAESTRO!$B$3:$B$1000="ACADEMICOS")*(UPPER(MAESTRO!$L$3:$L$1000)="CONFIRMADO")),ROWS($A$3:A221))),"")</f>
        <v/>
      </c>
      <c r="P221" s="10" t="str">
        <f ca="1">IFERROR(INDEX(MAESTRO!P:P,_xludf.AGGREGATE(15,6,ROW(MAESTRO!$B$3:$B$1000)/((MAESTRO!$B$3:$B$1000="ACADEMICOS")*(UPPER(MAESTRO!$L$3:$L$1000)="CONFIRMADO")),ROWS($A$3:A221))),"")</f>
        <v/>
      </c>
      <c r="Q221" s="10" t="str">
        <f ca="1">IFERROR(INDEX(MAESTRO!Q:Q,_xludf.AGGREGATE(15,6,ROW(MAESTRO!$B$3:$B$1000)/((MAESTRO!$B$3:$B$1000="ACADEMICOS")*(UPPER(MAESTRO!$L$3:$L$1000)="CONFIRMADO")),ROWS($A$3:A221))),"")</f>
        <v/>
      </c>
      <c r="R221" s="10" t="str">
        <f ca="1">IFERROR(INDEX(MAESTRO!R:R,_xludf.AGGREGATE(15,6,ROW(MAESTRO!$B$3:$B$1000)/((MAESTRO!$B$3:$B$1000="ACADEMICOS")*(UPPER(MAESTRO!$L$3:$L$1000)="CONFIRMADO")),ROWS($A$3:A221))),"")</f>
        <v/>
      </c>
      <c r="S221" s="10" t="str">
        <f ca="1">IFERROR(INDEX(MAESTRO!S:S,_xludf.AGGREGATE(15,6,ROW(MAESTRO!$B$3:$B$1000)/((MAESTRO!$B$3:$B$1000="ACADEMICOS")*(UPPER(MAESTRO!$L$3:$L$1000)="CONFIRMADO")),ROWS($A$3:A221))),"")</f>
        <v/>
      </c>
      <c r="T221" s="10" t="str">
        <f ca="1">IFERROR(INDEX(MAESTRO!T:T,_xludf.AGGREGATE(15,6,ROW(MAESTRO!$B$3:$B$1000)/((MAESTRO!$B$3:$B$1000="ACADEMICOS")*(UPPER(MAESTRO!$L$3:$L$1000)="CONFIRMADO")),ROWS($A$3:A221))),"")</f>
        <v/>
      </c>
      <c r="U221" s="10" t="str">
        <f ca="1">IFERROR(INDEX(MAESTRO!U:U,_xludf.AGGREGATE(15,6,ROW(MAESTRO!$B$3:$B$1000)/((MAESTRO!$B$3:$B$1000="ACADEMICOS")*(UPPER(MAESTRO!$L$3:$L$1000)="CONFIRMADO")),ROWS($A$3:A221))),"")</f>
        <v/>
      </c>
      <c r="V221" s="10" t="str">
        <f ca="1">IFERROR(INDEX(MAESTRO!V:V,_xludf.AGGREGATE(15,6,ROW(MAESTRO!$B$3:$B$1000)/((MAESTRO!$B$3:$B$1000="ACADEMICOS")*(UPPER(MAESTRO!$L$3:$L$1000)="CONFIRMADO")),ROWS($A$3:A221))),"")</f>
        <v/>
      </c>
      <c r="W221" s="10" t="str">
        <f ca="1">IFERROR(INDEX(MAESTRO!W:W,_xludf.AGGREGATE(15,6,ROW(MAESTRO!$B$3:$B$1000)/((MAESTRO!$B$3:$B$1000="ACADEMICOS")*(UPPER(MAESTRO!$L$3:$L$1000)="CONFIRMADO")),ROWS($A$3:A221))),"")</f>
        <v/>
      </c>
      <c r="X221" s="10" t="str">
        <f ca="1">IFERROR(INDEX(MAESTRO!X:X,_xludf.AGGREGATE(15,6,ROW(MAESTRO!$B$3:$B$1000)/((MAESTRO!$B$3:$B$1000="ACADEMICOS")*(UPPER(MAESTRO!$L$3:$L$1000)="CONFIRMADO")),ROWS($A$3:A221))),"")</f>
        <v/>
      </c>
    </row>
    <row r="222" spans="1:24" ht="22.05" customHeight="1">
      <c r="A222" s="21" t="str">
        <f ca="1">IFERROR(INDEX(MAESTRO!A:A,_xludf.AGGREGATE(15,6,ROW(MAESTRO!$B$3:$B$1000)/((MAESTRO!$B$3:$B$1000="ACADEMICOS")*(UPPER(MAESTRO!$L$3:$L$1000)="CONFIRMADO")),ROWS($A$3:A222))),"")</f>
        <v/>
      </c>
      <c r="B222" s="21" t="str">
        <f ca="1">IFERROR(INDEX(MAESTRO!B:B,_xludf.AGGREGATE(15,6,ROW(MAESTRO!$B$3:$B$1000)/((MAESTRO!$B$3:$B$1000="ACADEMICOS")*(UPPER(MAESTRO!$L$3:$L$1000)="CONFIRMADO")),ROWS($A$3:A222))),"")</f>
        <v/>
      </c>
      <c r="C222" s="21" t="str">
        <f ca="1">IFERROR(INDEX(MAESTRO!C:C,_xludf.AGGREGATE(15,6,ROW(MAESTRO!$B$3:$B$1000)/((MAESTRO!$B$3:$B$1000="ACADEMICOS")*(UPPER(MAESTRO!$L$3:$L$1000)="CONFIRMADO")),ROWS($A$3:A222))),"")</f>
        <v/>
      </c>
      <c r="D222" s="21" t="str">
        <f ca="1">IFERROR(INDEX(MAESTRO!D:D,_xludf.AGGREGATE(15,6,ROW(MAESTRO!$B$3:$B$1000)/((MAESTRO!$B$3:$B$1000="ACADEMICOS")*(UPPER(MAESTRO!$L$3:$L$1000)="CONFIRMADO")),ROWS($A$3:A222))),"")</f>
        <v/>
      </c>
      <c r="E222" s="21" t="str">
        <f ca="1">IFERROR(INDEX(MAESTRO!E:E,_xludf.AGGREGATE(15,6,ROW(MAESTRO!$B$3:$B$1000)/((MAESTRO!$B$3:$B$1000="ACADEMICOS")*(UPPER(MAESTRO!$L$3:$L$1000)="CONFIRMADO")),ROWS($A$3:A222))),"")</f>
        <v/>
      </c>
      <c r="F222" s="21" t="str">
        <f ca="1">IFERROR(INDEX(MAESTRO!F:F,_xludf.AGGREGATE(15,6,ROW(MAESTRO!$B$3:$B$1000)/((MAESTRO!$B$3:$B$1000="ACADEMICOS")*(UPPER(MAESTRO!$L$3:$L$1000)="CONFIRMADO")),ROWS($A$3:A222))),"")</f>
        <v/>
      </c>
      <c r="G222" s="21" t="str">
        <f ca="1">IFERROR(INDEX(MAESTRO!G:G,_xludf.AGGREGATE(15,6,ROW(MAESTRO!$B$3:$B$1000)/((MAESTRO!$B$3:$B$1000="ACADEMICOS")*(UPPER(MAESTRO!$L$3:$L$1000)="CONFIRMADO")),ROWS($A$3:A222))),"")</f>
        <v/>
      </c>
      <c r="H222" s="21" t="str">
        <f ca="1">IFERROR(INDEX(MAESTRO!H:H,_xludf.AGGREGATE(15,6,ROW(MAESTRO!$B$3:$B$1000)/((MAESTRO!$B$3:$B$1000="ACADEMICOS")*(UPPER(MAESTRO!$L$3:$L$1000)="CONFIRMADO")),ROWS($A$3:A222))),"")</f>
        <v/>
      </c>
      <c r="I222" s="21" t="str">
        <f ca="1">IFERROR(INDEX(MAESTRO!I:I,_xludf.AGGREGATE(15,6,ROW(MAESTRO!$B$3:$B$1000)/((MAESTRO!$B$3:$B$1000="ACADEMICOS")*(UPPER(MAESTRO!$L$3:$L$1000)="CONFIRMADO")),ROWS($A$3:A222))),"")</f>
        <v/>
      </c>
      <c r="J222" s="21" t="str">
        <f ca="1">IFERROR(INDEX(MAESTRO!J:J,_xludf.AGGREGATE(15,6,ROW(MAESTRO!$B$3:$B$1000)/((MAESTRO!$B$3:$B$1000="ACADEMICOS")*(UPPER(MAESTRO!$L$3:$L$1000)="CONFIRMADO")),ROWS($A$3:A222))),"")</f>
        <v/>
      </c>
      <c r="K222" s="21" t="str">
        <f ca="1">IFERROR(INDEX(MAESTRO!K:K,_xludf.AGGREGATE(15,6,ROW(MAESTRO!$B$3:$B$1000)/((MAESTRO!$B$3:$B$1000="ACADEMICOS")*(UPPER(MAESTRO!$L$3:$L$1000)="CONFIRMADO")),ROWS($A$3:A222))),"")</f>
        <v/>
      </c>
      <c r="L222" s="21" t="str">
        <f ca="1">IFERROR(INDEX(MAESTRO!L:L,_xludf.AGGREGATE(15,6,ROW(MAESTRO!$B$3:$B$1000)/((MAESTRO!$B$3:$B$1000="ACADEMICOS")*(UPPER(MAESTRO!$L$3:$L$1000)="CONFIRMADO")),ROWS($A$3:A222))),"")</f>
        <v/>
      </c>
      <c r="M222" s="21" t="str">
        <f ca="1">IFERROR(INDEX(MAESTRO!M:M,_xludf.AGGREGATE(15,6,ROW(MAESTRO!$B$3:$B$1000)/((MAESTRO!$B$3:$B$1000="ACADEMICOS")*(UPPER(MAESTRO!$L$3:$L$1000)="CONFIRMADO")),ROWS($A$3:A222))),"")</f>
        <v/>
      </c>
      <c r="N222" s="21" t="str">
        <f ca="1">IFERROR(INDEX(MAESTRO!N:N,_xludf.AGGREGATE(15,6,ROW(MAESTRO!$B$3:$B$1000)/((MAESTRO!$B$3:$B$1000="ACADEMICOS")*(UPPER(MAESTRO!$L$3:$L$1000)="CONFIRMADO")),ROWS($A$3:A222))),"")</f>
        <v/>
      </c>
      <c r="O222" s="21" t="str">
        <f ca="1">IFERROR(INDEX(MAESTRO!O:O,_xludf.AGGREGATE(15,6,ROW(MAESTRO!$B$3:$B$1000)/((MAESTRO!$B$3:$B$1000="ACADEMICOS")*(UPPER(MAESTRO!$L$3:$L$1000)="CONFIRMADO")),ROWS($A$3:A222))),"")</f>
        <v/>
      </c>
      <c r="P222" s="21" t="str">
        <f ca="1">IFERROR(INDEX(MAESTRO!P:P,_xludf.AGGREGATE(15,6,ROW(MAESTRO!$B$3:$B$1000)/((MAESTRO!$B$3:$B$1000="ACADEMICOS")*(UPPER(MAESTRO!$L$3:$L$1000)="CONFIRMADO")),ROWS($A$3:A222))),"")</f>
        <v/>
      </c>
      <c r="Q222" s="21" t="str">
        <f ca="1">IFERROR(INDEX(MAESTRO!Q:Q,_xludf.AGGREGATE(15,6,ROW(MAESTRO!$B$3:$B$1000)/((MAESTRO!$B$3:$B$1000="ACADEMICOS")*(UPPER(MAESTRO!$L$3:$L$1000)="CONFIRMADO")),ROWS($A$3:A222))),"")</f>
        <v/>
      </c>
      <c r="R222" s="21" t="str">
        <f ca="1">IFERROR(INDEX(MAESTRO!R:R,_xludf.AGGREGATE(15,6,ROW(MAESTRO!$B$3:$B$1000)/((MAESTRO!$B$3:$B$1000="ACADEMICOS")*(UPPER(MAESTRO!$L$3:$L$1000)="CONFIRMADO")),ROWS($A$3:A222))),"")</f>
        <v/>
      </c>
      <c r="S222" s="21" t="str">
        <f ca="1">IFERROR(INDEX(MAESTRO!S:S,_xludf.AGGREGATE(15,6,ROW(MAESTRO!$B$3:$B$1000)/((MAESTRO!$B$3:$B$1000="ACADEMICOS")*(UPPER(MAESTRO!$L$3:$L$1000)="CONFIRMADO")),ROWS($A$3:A222))),"")</f>
        <v/>
      </c>
      <c r="T222" s="21" t="str">
        <f ca="1">IFERROR(INDEX(MAESTRO!T:T,_xludf.AGGREGATE(15,6,ROW(MAESTRO!$B$3:$B$1000)/((MAESTRO!$B$3:$B$1000="ACADEMICOS")*(UPPER(MAESTRO!$L$3:$L$1000)="CONFIRMADO")),ROWS($A$3:A222))),"")</f>
        <v/>
      </c>
      <c r="U222" s="21" t="str">
        <f ca="1">IFERROR(INDEX(MAESTRO!U:U,_xludf.AGGREGATE(15,6,ROW(MAESTRO!$B$3:$B$1000)/((MAESTRO!$B$3:$B$1000="ACADEMICOS")*(UPPER(MAESTRO!$L$3:$L$1000)="CONFIRMADO")),ROWS($A$3:A222))),"")</f>
        <v/>
      </c>
      <c r="V222" s="21" t="str">
        <f ca="1">IFERROR(INDEX(MAESTRO!V:V,_xludf.AGGREGATE(15,6,ROW(MAESTRO!$B$3:$B$1000)/((MAESTRO!$B$3:$B$1000="ACADEMICOS")*(UPPER(MAESTRO!$L$3:$L$1000)="CONFIRMADO")),ROWS($A$3:A222))),"")</f>
        <v/>
      </c>
      <c r="W222" s="21" t="str">
        <f ca="1">IFERROR(INDEX(MAESTRO!W:W,_xludf.AGGREGATE(15,6,ROW(MAESTRO!$B$3:$B$1000)/((MAESTRO!$B$3:$B$1000="ACADEMICOS")*(UPPER(MAESTRO!$L$3:$L$1000)="CONFIRMADO")),ROWS($A$3:A222))),"")</f>
        <v/>
      </c>
      <c r="X222" s="21" t="str">
        <f ca="1">IFERROR(INDEX(MAESTRO!X:X,_xludf.AGGREGATE(15,6,ROW(MAESTRO!$B$3:$B$1000)/((MAESTRO!$B$3:$B$1000="ACADEMICOS")*(UPPER(MAESTRO!$L$3:$L$1000)="CONFIRMADO")),ROWS($A$3:A222))),"")</f>
        <v/>
      </c>
    </row>
    <row r="223" spans="1:24" ht="22.05" customHeight="1">
      <c r="A223" s="10" t="str">
        <f ca="1">IFERROR(INDEX(MAESTRO!A:A,_xludf.AGGREGATE(15,6,ROW(MAESTRO!$B$3:$B$1000)/((MAESTRO!$B$3:$B$1000="ACADEMICOS")*(UPPER(MAESTRO!$L$3:$L$1000)="CONFIRMADO")),ROWS($A$3:A223))),"")</f>
        <v/>
      </c>
      <c r="B223" s="10" t="str">
        <f ca="1">IFERROR(INDEX(MAESTRO!B:B,_xludf.AGGREGATE(15,6,ROW(MAESTRO!$B$3:$B$1000)/((MAESTRO!$B$3:$B$1000="ACADEMICOS")*(UPPER(MAESTRO!$L$3:$L$1000)="CONFIRMADO")),ROWS($A$3:A223))),"")</f>
        <v/>
      </c>
      <c r="C223" s="10" t="str">
        <f ca="1">IFERROR(INDEX(MAESTRO!C:C,_xludf.AGGREGATE(15,6,ROW(MAESTRO!$B$3:$B$1000)/((MAESTRO!$B$3:$B$1000="ACADEMICOS")*(UPPER(MAESTRO!$L$3:$L$1000)="CONFIRMADO")),ROWS($A$3:A223))),"")</f>
        <v/>
      </c>
      <c r="D223" s="10" t="str">
        <f ca="1">IFERROR(INDEX(MAESTRO!D:D,_xludf.AGGREGATE(15,6,ROW(MAESTRO!$B$3:$B$1000)/((MAESTRO!$B$3:$B$1000="ACADEMICOS")*(UPPER(MAESTRO!$L$3:$L$1000)="CONFIRMADO")),ROWS($A$3:A223))),"")</f>
        <v/>
      </c>
      <c r="E223" s="10" t="str">
        <f ca="1">IFERROR(INDEX(MAESTRO!E:E,_xludf.AGGREGATE(15,6,ROW(MAESTRO!$B$3:$B$1000)/((MAESTRO!$B$3:$B$1000="ACADEMICOS")*(UPPER(MAESTRO!$L$3:$L$1000)="CONFIRMADO")),ROWS($A$3:A223))),"")</f>
        <v/>
      </c>
      <c r="F223" s="10" t="str">
        <f ca="1">IFERROR(INDEX(MAESTRO!F:F,_xludf.AGGREGATE(15,6,ROW(MAESTRO!$B$3:$B$1000)/((MAESTRO!$B$3:$B$1000="ACADEMICOS")*(UPPER(MAESTRO!$L$3:$L$1000)="CONFIRMADO")),ROWS($A$3:A223))),"")</f>
        <v/>
      </c>
      <c r="G223" s="10" t="str">
        <f ca="1">IFERROR(INDEX(MAESTRO!G:G,_xludf.AGGREGATE(15,6,ROW(MAESTRO!$B$3:$B$1000)/((MAESTRO!$B$3:$B$1000="ACADEMICOS")*(UPPER(MAESTRO!$L$3:$L$1000)="CONFIRMADO")),ROWS($A$3:A223))),"")</f>
        <v/>
      </c>
      <c r="H223" s="10" t="str">
        <f ca="1">IFERROR(INDEX(MAESTRO!H:H,_xludf.AGGREGATE(15,6,ROW(MAESTRO!$B$3:$B$1000)/((MAESTRO!$B$3:$B$1000="ACADEMICOS")*(UPPER(MAESTRO!$L$3:$L$1000)="CONFIRMADO")),ROWS($A$3:A223))),"")</f>
        <v/>
      </c>
      <c r="I223" s="10" t="str">
        <f ca="1">IFERROR(INDEX(MAESTRO!I:I,_xludf.AGGREGATE(15,6,ROW(MAESTRO!$B$3:$B$1000)/((MAESTRO!$B$3:$B$1000="ACADEMICOS")*(UPPER(MAESTRO!$L$3:$L$1000)="CONFIRMADO")),ROWS($A$3:A223))),"")</f>
        <v/>
      </c>
      <c r="J223" s="10" t="str">
        <f ca="1">IFERROR(INDEX(MAESTRO!J:J,_xludf.AGGREGATE(15,6,ROW(MAESTRO!$B$3:$B$1000)/((MAESTRO!$B$3:$B$1000="ACADEMICOS")*(UPPER(MAESTRO!$L$3:$L$1000)="CONFIRMADO")),ROWS($A$3:A223))),"")</f>
        <v/>
      </c>
      <c r="K223" s="10" t="str">
        <f ca="1">IFERROR(INDEX(MAESTRO!K:K,_xludf.AGGREGATE(15,6,ROW(MAESTRO!$B$3:$B$1000)/((MAESTRO!$B$3:$B$1000="ACADEMICOS")*(UPPER(MAESTRO!$L$3:$L$1000)="CONFIRMADO")),ROWS($A$3:A223))),"")</f>
        <v/>
      </c>
      <c r="L223" s="10" t="str">
        <f ca="1">IFERROR(INDEX(MAESTRO!L:L,_xludf.AGGREGATE(15,6,ROW(MAESTRO!$B$3:$B$1000)/((MAESTRO!$B$3:$B$1000="ACADEMICOS")*(UPPER(MAESTRO!$L$3:$L$1000)="CONFIRMADO")),ROWS($A$3:A223))),"")</f>
        <v/>
      </c>
      <c r="M223" s="10" t="str">
        <f ca="1">IFERROR(INDEX(MAESTRO!M:M,_xludf.AGGREGATE(15,6,ROW(MAESTRO!$B$3:$B$1000)/((MAESTRO!$B$3:$B$1000="ACADEMICOS")*(UPPER(MAESTRO!$L$3:$L$1000)="CONFIRMADO")),ROWS($A$3:A223))),"")</f>
        <v/>
      </c>
      <c r="N223" s="10" t="str">
        <f ca="1">IFERROR(INDEX(MAESTRO!N:N,_xludf.AGGREGATE(15,6,ROW(MAESTRO!$B$3:$B$1000)/((MAESTRO!$B$3:$B$1000="ACADEMICOS")*(UPPER(MAESTRO!$L$3:$L$1000)="CONFIRMADO")),ROWS($A$3:A223))),"")</f>
        <v/>
      </c>
      <c r="O223" s="10" t="str">
        <f ca="1">IFERROR(INDEX(MAESTRO!O:O,_xludf.AGGREGATE(15,6,ROW(MAESTRO!$B$3:$B$1000)/((MAESTRO!$B$3:$B$1000="ACADEMICOS")*(UPPER(MAESTRO!$L$3:$L$1000)="CONFIRMADO")),ROWS($A$3:A223))),"")</f>
        <v/>
      </c>
      <c r="P223" s="10" t="str">
        <f ca="1">IFERROR(INDEX(MAESTRO!P:P,_xludf.AGGREGATE(15,6,ROW(MAESTRO!$B$3:$B$1000)/((MAESTRO!$B$3:$B$1000="ACADEMICOS")*(UPPER(MAESTRO!$L$3:$L$1000)="CONFIRMADO")),ROWS($A$3:A223))),"")</f>
        <v/>
      </c>
      <c r="Q223" s="10" t="str">
        <f ca="1">IFERROR(INDEX(MAESTRO!Q:Q,_xludf.AGGREGATE(15,6,ROW(MAESTRO!$B$3:$B$1000)/((MAESTRO!$B$3:$B$1000="ACADEMICOS")*(UPPER(MAESTRO!$L$3:$L$1000)="CONFIRMADO")),ROWS($A$3:A223))),"")</f>
        <v/>
      </c>
      <c r="R223" s="10" t="str">
        <f ca="1">IFERROR(INDEX(MAESTRO!R:R,_xludf.AGGREGATE(15,6,ROW(MAESTRO!$B$3:$B$1000)/((MAESTRO!$B$3:$B$1000="ACADEMICOS")*(UPPER(MAESTRO!$L$3:$L$1000)="CONFIRMADO")),ROWS($A$3:A223))),"")</f>
        <v/>
      </c>
      <c r="S223" s="10" t="str">
        <f ca="1">IFERROR(INDEX(MAESTRO!S:S,_xludf.AGGREGATE(15,6,ROW(MAESTRO!$B$3:$B$1000)/((MAESTRO!$B$3:$B$1000="ACADEMICOS")*(UPPER(MAESTRO!$L$3:$L$1000)="CONFIRMADO")),ROWS($A$3:A223))),"")</f>
        <v/>
      </c>
      <c r="T223" s="10" t="str">
        <f ca="1">IFERROR(INDEX(MAESTRO!T:T,_xludf.AGGREGATE(15,6,ROW(MAESTRO!$B$3:$B$1000)/((MAESTRO!$B$3:$B$1000="ACADEMICOS")*(UPPER(MAESTRO!$L$3:$L$1000)="CONFIRMADO")),ROWS($A$3:A223))),"")</f>
        <v/>
      </c>
      <c r="U223" s="10" t="str">
        <f ca="1">IFERROR(INDEX(MAESTRO!U:U,_xludf.AGGREGATE(15,6,ROW(MAESTRO!$B$3:$B$1000)/((MAESTRO!$B$3:$B$1000="ACADEMICOS")*(UPPER(MAESTRO!$L$3:$L$1000)="CONFIRMADO")),ROWS($A$3:A223))),"")</f>
        <v/>
      </c>
      <c r="V223" s="10" t="str">
        <f ca="1">IFERROR(INDEX(MAESTRO!V:V,_xludf.AGGREGATE(15,6,ROW(MAESTRO!$B$3:$B$1000)/((MAESTRO!$B$3:$B$1000="ACADEMICOS")*(UPPER(MAESTRO!$L$3:$L$1000)="CONFIRMADO")),ROWS($A$3:A223))),"")</f>
        <v/>
      </c>
      <c r="W223" s="10" t="str">
        <f ca="1">IFERROR(INDEX(MAESTRO!W:W,_xludf.AGGREGATE(15,6,ROW(MAESTRO!$B$3:$B$1000)/((MAESTRO!$B$3:$B$1000="ACADEMICOS")*(UPPER(MAESTRO!$L$3:$L$1000)="CONFIRMADO")),ROWS($A$3:A223))),"")</f>
        <v/>
      </c>
      <c r="X223" s="10" t="str">
        <f ca="1">IFERROR(INDEX(MAESTRO!X:X,_xludf.AGGREGATE(15,6,ROW(MAESTRO!$B$3:$B$1000)/((MAESTRO!$B$3:$B$1000="ACADEMICOS")*(UPPER(MAESTRO!$L$3:$L$1000)="CONFIRMADO")),ROWS($A$3:A223))),"")</f>
        <v/>
      </c>
    </row>
    <row r="224" spans="1:24" ht="22.05" customHeight="1">
      <c r="A224" s="21" t="str">
        <f ca="1">IFERROR(INDEX(MAESTRO!A:A,_xludf.AGGREGATE(15,6,ROW(MAESTRO!$B$3:$B$1000)/((MAESTRO!$B$3:$B$1000="ACADEMICOS")*(UPPER(MAESTRO!$L$3:$L$1000)="CONFIRMADO")),ROWS($A$3:A224))),"")</f>
        <v/>
      </c>
      <c r="B224" s="21" t="str">
        <f ca="1">IFERROR(INDEX(MAESTRO!B:B,_xludf.AGGREGATE(15,6,ROW(MAESTRO!$B$3:$B$1000)/((MAESTRO!$B$3:$B$1000="ACADEMICOS")*(UPPER(MAESTRO!$L$3:$L$1000)="CONFIRMADO")),ROWS($A$3:A224))),"")</f>
        <v/>
      </c>
      <c r="C224" s="21" t="str">
        <f ca="1">IFERROR(INDEX(MAESTRO!C:C,_xludf.AGGREGATE(15,6,ROW(MAESTRO!$B$3:$B$1000)/((MAESTRO!$B$3:$B$1000="ACADEMICOS")*(UPPER(MAESTRO!$L$3:$L$1000)="CONFIRMADO")),ROWS($A$3:A224))),"")</f>
        <v/>
      </c>
      <c r="D224" s="21" t="str">
        <f ca="1">IFERROR(INDEX(MAESTRO!D:D,_xludf.AGGREGATE(15,6,ROW(MAESTRO!$B$3:$B$1000)/((MAESTRO!$B$3:$B$1000="ACADEMICOS")*(UPPER(MAESTRO!$L$3:$L$1000)="CONFIRMADO")),ROWS($A$3:A224))),"")</f>
        <v/>
      </c>
      <c r="E224" s="21" t="str">
        <f ca="1">IFERROR(INDEX(MAESTRO!E:E,_xludf.AGGREGATE(15,6,ROW(MAESTRO!$B$3:$B$1000)/((MAESTRO!$B$3:$B$1000="ACADEMICOS")*(UPPER(MAESTRO!$L$3:$L$1000)="CONFIRMADO")),ROWS($A$3:A224))),"")</f>
        <v/>
      </c>
      <c r="F224" s="21" t="str">
        <f ca="1">IFERROR(INDEX(MAESTRO!F:F,_xludf.AGGREGATE(15,6,ROW(MAESTRO!$B$3:$B$1000)/((MAESTRO!$B$3:$B$1000="ACADEMICOS")*(UPPER(MAESTRO!$L$3:$L$1000)="CONFIRMADO")),ROWS($A$3:A224))),"")</f>
        <v/>
      </c>
      <c r="G224" s="21" t="str">
        <f ca="1">IFERROR(INDEX(MAESTRO!G:G,_xludf.AGGREGATE(15,6,ROW(MAESTRO!$B$3:$B$1000)/((MAESTRO!$B$3:$B$1000="ACADEMICOS")*(UPPER(MAESTRO!$L$3:$L$1000)="CONFIRMADO")),ROWS($A$3:A224))),"")</f>
        <v/>
      </c>
      <c r="H224" s="21" t="str">
        <f ca="1">IFERROR(INDEX(MAESTRO!H:H,_xludf.AGGREGATE(15,6,ROW(MAESTRO!$B$3:$B$1000)/((MAESTRO!$B$3:$B$1000="ACADEMICOS")*(UPPER(MAESTRO!$L$3:$L$1000)="CONFIRMADO")),ROWS($A$3:A224))),"")</f>
        <v/>
      </c>
      <c r="I224" s="21" t="str">
        <f ca="1">IFERROR(INDEX(MAESTRO!I:I,_xludf.AGGREGATE(15,6,ROW(MAESTRO!$B$3:$B$1000)/((MAESTRO!$B$3:$B$1000="ACADEMICOS")*(UPPER(MAESTRO!$L$3:$L$1000)="CONFIRMADO")),ROWS($A$3:A224))),"")</f>
        <v/>
      </c>
      <c r="J224" s="21" t="str">
        <f ca="1">IFERROR(INDEX(MAESTRO!J:J,_xludf.AGGREGATE(15,6,ROW(MAESTRO!$B$3:$B$1000)/((MAESTRO!$B$3:$B$1000="ACADEMICOS")*(UPPER(MAESTRO!$L$3:$L$1000)="CONFIRMADO")),ROWS($A$3:A224))),"")</f>
        <v/>
      </c>
      <c r="K224" s="21" t="str">
        <f ca="1">IFERROR(INDEX(MAESTRO!K:K,_xludf.AGGREGATE(15,6,ROW(MAESTRO!$B$3:$B$1000)/((MAESTRO!$B$3:$B$1000="ACADEMICOS")*(UPPER(MAESTRO!$L$3:$L$1000)="CONFIRMADO")),ROWS($A$3:A224))),"")</f>
        <v/>
      </c>
      <c r="L224" s="21" t="str">
        <f ca="1">IFERROR(INDEX(MAESTRO!L:L,_xludf.AGGREGATE(15,6,ROW(MAESTRO!$B$3:$B$1000)/((MAESTRO!$B$3:$B$1000="ACADEMICOS")*(UPPER(MAESTRO!$L$3:$L$1000)="CONFIRMADO")),ROWS($A$3:A224))),"")</f>
        <v/>
      </c>
      <c r="M224" s="21" t="str">
        <f ca="1">IFERROR(INDEX(MAESTRO!M:M,_xludf.AGGREGATE(15,6,ROW(MAESTRO!$B$3:$B$1000)/((MAESTRO!$B$3:$B$1000="ACADEMICOS")*(UPPER(MAESTRO!$L$3:$L$1000)="CONFIRMADO")),ROWS($A$3:A224))),"")</f>
        <v/>
      </c>
      <c r="N224" s="21" t="str">
        <f ca="1">IFERROR(INDEX(MAESTRO!N:N,_xludf.AGGREGATE(15,6,ROW(MAESTRO!$B$3:$B$1000)/((MAESTRO!$B$3:$B$1000="ACADEMICOS")*(UPPER(MAESTRO!$L$3:$L$1000)="CONFIRMADO")),ROWS($A$3:A224))),"")</f>
        <v/>
      </c>
      <c r="O224" s="21" t="str">
        <f ca="1">IFERROR(INDEX(MAESTRO!O:O,_xludf.AGGREGATE(15,6,ROW(MAESTRO!$B$3:$B$1000)/((MAESTRO!$B$3:$B$1000="ACADEMICOS")*(UPPER(MAESTRO!$L$3:$L$1000)="CONFIRMADO")),ROWS($A$3:A224))),"")</f>
        <v/>
      </c>
      <c r="P224" s="21" t="str">
        <f ca="1">IFERROR(INDEX(MAESTRO!P:P,_xludf.AGGREGATE(15,6,ROW(MAESTRO!$B$3:$B$1000)/((MAESTRO!$B$3:$B$1000="ACADEMICOS")*(UPPER(MAESTRO!$L$3:$L$1000)="CONFIRMADO")),ROWS($A$3:A224))),"")</f>
        <v/>
      </c>
      <c r="Q224" s="21" t="str">
        <f ca="1">IFERROR(INDEX(MAESTRO!Q:Q,_xludf.AGGREGATE(15,6,ROW(MAESTRO!$B$3:$B$1000)/((MAESTRO!$B$3:$B$1000="ACADEMICOS")*(UPPER(MAESTRO!$L$3:$L$1000)="CONFIRMADO")),ROWS($A$3:A224))),"")</f>
        <v/>
      </c>
      <c r="R224" s="21" t="str">
        <f ca="1">IFERROR(INDEX(MAESTRO!R:R,_xludf.AGGREGATE(15,6,ROW(MAESTRO!$B$3:$B$1000)/((MAESTRO!$B$3:$B$1000="ACADEMICOS")*(UPPER(MAESTRO!$L$3:$L$1000)="CONFIRMADO")),ROWS($A$3:A224))),"")</f>
        <v/>
      </c>
      <c r="S224" s="21" t="str">
        <f ca="1">IFERROR(INDEX(MAESTRO!S:S,_xludf.AGGREGATE(15,6,ROW(MAESTRO!$B$3:$B$1000)/((MAESTRO!$B$3:$B$1000="ACADEMICOS")*(UPPER(MAESTRO!$L$3:$L$1000)="CONFIRMADO")),ROWS($A$3:A224))),"")</f>
        <v/>
      </c>
      <c r="T224" s="21" t="str">
        <f ca="1">IFERROR(INDEX(MAESTRO!T:T,_xludf.AGGREGATE(15,6,ROW(MAESTRO!$B$3:$B$1000)/((MAESTRO!$B$3:$B$1000="ACADEMICOS")*(UPPER(MAESTRO!$L$3:$L$1000)="CONFIRMADO")),ROWS($A$3:A224))),"")</f>
        <v/>
      </c>
      <c r="U224" s="21" t="str">
        <f ca="1">IFERROR(INDEX(MAESTRO!U:U,_xludf.AGGREGATE(15,6,ROW(MAESTRO!$B$3:$B$1000)/((MAESTRO!$B$3:$B$1000="ACADEMICOS")*(UPPER(MAESTRO!$L$3:$L$1000)="CONFIRMADO")),ROWS($A$3:A224))),"")</f>
        <v/>
      </c>
      <c r="V224" s="21" t="str">
        <f ca="1">IFERROR(INDEX(MAESTRO!V:V,_xludf.AGGREGATE(15,6,ROW(MAESTRO!$B$3:$B$1000)/((MAESTRO!$B$3:$B$1000="ACADEMICOS")*(UPPER(MAESTRO!$L$3:$L$1000)="CONFIRMADO")),ROWS($A$3:A224))),"")</f>
        <v/>
      </c>
      <c r="W224" s="21" t="str">
        <f ca="1">IFERROR(INDEX(MAESTRO!W:W,_xludf.AGGREGATE(15,6,ROW(MAESTRO!$B$3:$B$1000)/((MAESTRO!$B$3:$B$1000="ACADEMICOS")*(UPPER(MAESTRO!$L$3:$L$1000)="CONFIRMADO")),ROWS($A$3:A224))),"")</f>
        <v/>
      </c>
      <c r="X224" s="21" t="str">
        <f ca="1">IFERROR(INDEX(MAESTRO!X:X,_xludf.AGGREGATE(15,6,ROW(MAESTRO!$B$3:$B$1000)/((MAESTRO!$B$3:$B$1000="ACADEMICOS")*(UPPER(MAESTRO!$L$3:$L$1000)="CONFIRMADO")),ROWS($A$3:A224))),"")</f>
        <v/>
      </c>
    </row>
    <row r="225" spans="1:24" ht="22.05" customHeight="1">
      <c r="A225" s="10" t="str">
        <f ca="1">IFERROR(INDEX(MAESTRO!A:A,_xludf.AGGREGATE(15,6,ROW(MAESTRO!$B$3:$B$1000)/((MAESTRO!$B$3:$B$1000="ACADEMICOS")*(UPPER(MAESTRO!$L$3:$L$1000)="CONFIRMADO")),ROWS($A$3:A225))),"")</f>
        <v/>
      </c>
      <c r="B225" s="10" t="str">
        <f ca="1">IFERROR(INDEX(MAESTRO!B:B,_xludf.AGGREGATE(15,6,ROW(MAESTRO!$B$3:$B$1000)/((MAESTRO!$B$3:$B$1000="ACADEMICOS")*(UPPER(MAESTRO!$L$3:$L$1000)="CONFIRMADO")),ROWS($A$3:A225))),"")</f>
        <v/>
      </c>
      <c r="C225" s="10" t="str">
        <f ca="1">IFERROR(INDEX(MAESTRO!C:C,_xludf.AGGREGATE(15,6,ROW(MAESTRO!$B$3:$B$1000)/((MAESTRO!$B$3:$B$1000="ACADEMICOS")*(UPPER(MAESTRO!$L$3:$L$1000)="CONFIRMADO")),ROWS($A$3:A225))),"")</f>
        <v/>
      </c>
      <c r="D225" s="10" t="str">
        <f ca="1">IFERROR(INDEX(MAESTRO!D:D,_xludf.AGGREGATE(15,6,ROW(MAESTRO!$B$3:$B$1000)/((MAESTRO!$B$3:$B$1000="ACADEMICOS")*(UPPER(MAESTRO!$L$3:$L$1000)="CONFIRMADO")),ROWS($A$3:A225))),"")</f>
        <v/>
      </c>
      <c r="E225" s="10" t="str">
        <f ca="1">IFERROR(INDEX(MAESTRO!E:E,_xludf.AGGREGATE(15,6,ROW(MAESTRO!$B$3:$B$1000)/((MAESTRO!$B$3:$B$1000="ACADEMICOS")*(UPPER(MAESTRO!$L$3:$L$1000)="CONFIRMADO")),ROWS($A$3:A225))),"")</f>
        <v/>
      </c>
      <c r="F225" s="10" t="str">
        <f ca="1">IFERROR(INDEX(MAESTRO!F:F,_xludf.AGGREGATE(15,6,ROW(MAESTRO!$B$3:$B$1000)/((MAESTRO!$B$3:$B$1000="ACADEMICOS")*(UPPER(MAESTRO!$L$3:$L$1000)="CONFIRMADO")),ROWS($A$3:A225))),"")</f>
        <v/>
      </c>
      <c r="G225" s="10" t="str">
        <f ca="1">IFERROR(INDEX(MAESTRO!G:G,_xludf.AGGREGATE(15,6,ROW(MAESTRO!$B$3:$B$1000)/((MAESTRO!$B$3:$B$1000="ACADEMICOS")*(UPPER(MAESTRO!$L$3:$L$1000)="CONFIRMADO")),ROWS($A$3:A225))),"")</f>
        <v/>
      </c>
      <c r="H225" s="10" t="str">
        <f ca="1">IFERROR(INDEX(MAESTRO!H:H,_xludf.AGGREGATE(15,6,ROW(MAESTRO!$B$3:$B$1000)/((MAESTRO!$B$3:$B$1000="ACADEMICOS")*(UPPER(MAESTRO!$L$3:$L$1000)="CONFIRMADO")),ROWS($A$3:A225))),"")</f>
        <v/>
      </c>
      <c r="I225" s="10" t="str">
        <f ca="1">IFERROR(INDEX(MAESTRO!I:I,_xludf.AGGREGATE(15,6,ROW(MAESTRO!$B$3:$B$1000)/((MAESTRO!$B$3:$B$1000="ACADEMICOS")*(UPPER(MAESTRO!$L$3:$L$1000)="CONFIRMADO")),ROWS($A$3:A225))),"")</f>
        <v/>
      </c>
      <c r="J225" s="10" t="str">
        <f ca="1">IFERROR(INDEX(MAESTRO!J:J,_xludf.AGGREGATE(15,6,ROW(MAESTRO!$B$3:$B$1000)/((MAESTRO!$B$3:$B$1000="ACADEMICOS")*(UPPER(MAESTRO!$L$3:$L$1000)="CONFIRMADO")),ROWS($A$3:A225))),"")</f>
        <v/>
      </c>
      <c r="K225" s="10" t="str">
        <f ca="1">IFERROR(INDEX(MAESTRO!K:K,_xludf.AGGREGATE(15,6,ROW(MAESTRO!$B$3:$B$1000)/((MAESTRO!$B$3:$B$1000="ACADEMICOS")*(UPPER(MAESTRO!$L$3:$L$1000)="CONFIRMADO")),ROWS($A$3:A225))),"")</f>
        <v/>
      </c>
      <c r="L225" s="10" t="str">
        <f ca="1">IFERROR(INDEX(MAESTRO!L:L,_xludf.AGGREGATE(15,6,ROW(MAESTRO!$B$3:$B$1000)/((MAESTRO!$B$3:$B$1000="ACADEMICOS")*(UPPER(MAESTRO!$L$3:$L$1000)="CONFIRMADO")),ROWS($A$3:A225))),"")</f>
        <v/>
      </c>
      <c r="M225" s="10" t="str">
        <f ca="1">IFERROR(INDEX(MAESTRO!M:M,_xludf.AGGREGATE(15,6,ROW(MAESTRO!$B$3:$B$1000)/((MAESTRO!$B$3:$B$1000="ACADEMICOS")*(UPPER(MAESTRO!$L$3:$L$1000)="CONFIRMADO")),ROWS($A$3:A225))),"")</f>
        <v/>
      </c>
      <c r="N225" s="10" t="str">
        <f ca="1">IFERROR(INDEX(MAESTRO!N:N,_xludf.AGGREGATE(15,6,ROW(MAESTRO!$B$3:$B$1000)/((MAESTRO!$B$3:$B$1000="ACADEMICOS")*(UPPER(MAESTRO!$L$3:$L$1000)="CONFIRMADO")),ROWS($A$3:A225))),"")</f>
        <v/>
      </c>
      <c r="O225" s="10" t="str">
        <f ca="1">IFERROR(INDEX(MAESTRO!O:O,_xludf.AGGREGATE(15,6,ROW(MAESTRO!$B$3:$B$1000)/((MAESTRO!$B$3:$B$1000="ACADEMICOS")*(UPPER(MAESTRO!$L$3:$L$1000)="CONFIRMADO")),ROWS($A$3:A225))),"")</f>
        <v/>
      </c>
      <c r="P225" s="10" t="str">
        <f ca="1">IFERROR(INDEX(MAESTRO!P:P,_xludf.AGGREGATE(15,6,ROW(MAESTRO!$B$3:$B$1000)/((MAESTRO!$B$3:$B$1000="ACADEMICOS")*(UPPER(MAESTRO!$L$3:$L$1000)="CONFIRMADO")),ROWS($A$3:A225))),"")</f>
        <v/>
      </c>
      <c r="Q225" s="10" t="str">
        <f ca="1">IFERROR(INDEX(MAESTRO!Q:Q,_xludf.AGGREGATE(15,6,ROW(MAESTRO!$B$3:$B$1000)/((MAESTRO!$B$3:$B$1000="ACADEMICOS")*(UPPER(MAESTRO!$L$3:$L$1000)="CONFIRMADO")),ROWS($A$3:A225))),"")</f>
        <v/>
      </c>
      <c r="R225" s="10" t="str">
        <f ca="1">IFERROR(INDEX(MAESTRO!R:R,_xludf.AGGREGATE(15,6,ROW(MAESTRO!$B$3:$B$1000)/((MAESTRO!$B$3:$B$1000="ACADEMICOS")*(UPPER(MAESTRO!$L$3:$L$1000)="CONFIRMADO")),ROWS($A$3:A225))),"")</f>
        <v/>
      </c>
      <c r="S225" s="10" t="str">
        <f ca="1">IFERROR(INDEX(MAESTRO!S:S,_xludf.AGGREGATE(15,6,ROW(MAESTRO!$B$3:$B$1000)/((MAESTRO!$B$3:$B$1000="ACADEMICOS")*(UPPER(MAESTRO!$L$3:$L$1000)="CONFIRMADO")),ROWS($A$3:A225))),"")</f>
        <v/>
      </c>
      <c r="T225" s="10" t="str">
        <f ca="1">IFERROR(INDEX(MAESTRO!T:T,_xludf.AGGREGATE(15,6,ROW(MAESTRO!$B$3:$B$1000)/((MAESTRO!$B$3:$B$1000="ACADEMICOS")*(UPPER(MAESTRO!$L$3:$L$1000)="CONFIRMADO")),ROWS($A$3:A225))),"")</f>
        <v/>
      </c>
      <c r="U225" s="10" t="str">
        <f ca="1">IFERROR(INDEX(MAESTRO!U:U,_xludf.AGGREGATE(15,6,ROW(MAESTRO!$B$3:$B$1000)/((MAESTRO!$B$3:$B$1000="ACADEMICOS")*(UPPER(MAESTRO!$L$3:$L$1000)="CONFIRMADO")),ROWS($A$3:A225))),"")</f>
        <v/>
      </c>
      <c r="V225" s="10" t="str">
        <f ca="1">IFERROR(INDEX(MAESTRO!V:V,_xludf.AGGREGATE(15,6,ROW(MAESTRO!$B$3:$B$1000)/((MAESTRO!$B$3:$B$1000="ACADEMICOS")*(UPPER(MAESTRO!$L$3:$L$1000)="CONFIRMADO")),ROWS($A$3:A225))),"")</f>
        <v/>
      </c>
      <c r="W225" s="10" t="str">
        <f ca="1">IFERROR(INDEX(MAESTRO!W:W,_xludf.AGGREGATE(15,6,ROW(MAESTRO!$B$3:$B$1000)/((MAESTRO!$B$3:$B$1000="ACADEMICOS")*(UPPER(MAESTRO!$L$3:$L$1000)="CONFIRMADO")),ROWS($A$3:A225))),"")</f>
        <v/>
      </c>
      <c r="X225" s="10" t="str">
        <f ca="1">IFERROR(INDEX(MAESTRO!X:X,_xludf.AGGREGATE(15,6,ROW(MAESTRO!$B$3:$B$1000)/((MAESTRO!$B$3:$B$1000="ACADEMICOS")*(UPPER(MAESTRO!$L$3:$L$1000)="CONFIRMADO")),ROWS($A$3:A225))),"")</f>
        <v/>
      </c>
    </row>
    <row r="226" spans="1:24" ht="22.05" customHeight="1">
      <c r="A226" s="21" t="str">
        <f ca="1">IFERROR(INDEX(MAESTRO!A:A,_xludf.AGGREGATE(15,6,ROW(MAESTRO!$B$3:$B$1000)/((MAESTRO!$B$3:$B$1000="ACADEMICOS")*(UPPER(MAESTRO!$L$3:$L$1000)="CONFIRMADO")),ROWS($A$3:A226))),"")</f>
        <v/>
      </c>
      <c r="B226" s="21" t="str">
        <f ca="1">IFERROR(INDEX(MAESTRO!B:B,_xludf.AGGREGATE(15,6,ROW(MAESTRO!$B$3:$B$1000)/((MAESTRO!$B$3:$B$1000="ACADEMICOS")*(UPPER(MAESTRO!$L$3:$L$1000)="CONFIRMADO")),ROWS($A$3:A226))),"")</f>
        <v/>
      </c>
      <c r="C226" s="21" t="str">
        <f ca="1">IFERROR(INDEX(MAESTRO!C:C,_xludf.AGGREGATE(15,6,ROW(MAESTRO!$B$3:$B$1000)/((MAESTRO!$B$3:$B$1000="ACADEMICOS")*(UPPER(MAESTRO!$L$3:$L$1000)="CONFIRMADO")),ROWS($A$3:A226))),"")</f>
        <v/>
      </c>
      <c r="D226" s="21" t="str">
        <f ca="1">IFERROR(INDEX(MAESTRO!D:D,_xludf.AGGREGATE(15,6,ROW(MAESTRO!$B$3:$B$1000)/((MAESTRO!$B$3:$B$1000="ACADEMICOS")*(UPPER(MAESTRO!$L$3:$L$1000)="CONFIRMADO")),ROWS($A$3:A226))),"")</f>
        <v/>
      </c>
      <c r="E226" s="21" t="str">
        <f ca="1">IFERROR(INDEX(MAESTRO!E:E,_xludf.AGGREGATE(15,6,ROW(MAESTRO!$B$3:$B$1000)/((MAESTRO!$B$3:$B$1000="ACADEMICOS")*(UPPER(MAESTRO!$L$3:$L$1000)="CONFIRMADO")),ROWS($A$3:A226))),"")</f>
        <v/>
      </c>
      <c r="F226" s="21" t="str">
        <f ca="1">IFERROR(INDEX(MAESTRO!F:F,_xludf.AGGREGATE(15,6,ROW(MAESTRO!$B$3:$B$1000)/((MAESTRO!$B$3:$B$1000="ACADEMICOS")*(UPPER(MAESTRO!$L$3:$L$1000)="CONFIRMADO")),ROWS($A$3:A226))),"")</f>
        <v/>
      </c>
      <c r="G226" s="21" t="str">
        <f ca="1">IFERROR(INDEX(MAESTRO!G:G,_xludf.AGGREGATE(15,6,ROW(MAESTRO!$B$3:$B$1000)/((MAESTRO!$B$3:$B$1000="ACADEMICOS")*(UPPER(MAESTRO!$L$3:$L$1000)="CONFIRMADO")),ROWS($A$3:A226))),"")</f>
        <v/>
      </c>
      <c r="H226" s="21" t="str">
        <f ca="1">IFERROR(INDEX(MAESTRO!H:H,_xludf.AGGREGATE(15,6,ROW(MAESTRO!$B$3:$B$1000)/((MAESTRO!$B$3:$B$1000="ACADEMICOS")*(UPPER(MAESTRO!$L$3:$L$1000)="CONFIRMADO")),ROWS($A$3:A226))),"")</f>
        <v/>
      </c>
      <c r="I226" s="21" t="str">
        <f ca="1">IFERROR(INDEX(MAESTRO!I:I,_xludf.AGGREGATE(15,6,ROW(MAESTRO!$B$3:$B$1000)/((MAESTRO!$B$3:$B$1000="ACADEMICOS")*(UPPER(MAESTRO!$L$3:$L$1000)="CONFIRMADO")),ROWS($A$3:A226))),"")</f>
        <v/>
      </c>
      <c r="J226" s="21" t="str">
        <f ca="1">IFERROR(INDEX(MAESTRO!J:J,_xludf.AGGREGATE(15,6,ROW(MAESTRO!$B$3:$B$1000)/((MAESTRO!$B$3:$B$1000="ACADEMICOS")*(UPPER(MAESTRO!$L$3:$L$1000)="CONFIRMADO")),ROWS($A$3:A226))),"")</f>
        <v/>
      </c>
      <c r="K226" s="21" t="str">
        <f ca="1">IFERROR(INDEX(MAESTRO!K:K,_xludf.AGGREGATE(15,6,ROW(MAESTRO!$B$3:$B$1000)/((MAESTRO!$B$3:$B$1000="ACADEMICOS")*(UPPER(MAESTRO!$L$3:$L$1000)="CONFIRMADO")),ROWS($A$3:A226))),"")</f>
        <v/>
      </c>
      <c r="L226" s="21" t="str">
        <f ca="1">IFERROR(INDEX(MAESTRO!L:L,_xludf.AGGREGATE(15,6,ROW(MAESTRO!$B$3:$B$1000)/((MAESTRO!$B$3:$B$1000="ACADEMICOS")*(UPPER(MAESTRO!$L$3:$L$1000)="CONFIRMADO")),ROWS($A$3:A226))),"")</f>
        <v/>
      </c>
      <c r="M226" s="21" t="str">
        <f ca="1">IFERROR(INDEX(MAESTRO!M:M,_xludf.AGGREGATE(15,6,ROW(MAESTRO!$B$3:$B$1000)/((MAESTRO!$B$3:$B$1000="ACADEMICOS")*(UPPER(MAESTRO!$L$3:$L$1000)="CONFIRMADO")),ROWS($A$3:A226))),"")</f>
        <v/>
      </c>
      <c r="N226" s="21" t="str">
        <f ca="1">IFERROR(INDEX(MAESTRO!N:N,_xludf.AGGREGATE(15,6,ROW(MAESTRO!$B$3:$B$1000)/((MAESTRO!$B$3:$B$1000="ACADEMICOS")*(UPPER(MAESTRO!$L$3:$L$1000)="CONFIRMADO")),ROWS($A$3:A226))),"")</f>
        <v/>
      </c>
      <c r="O226" s="21" t="str">
        <f ca="1">IFERROR(INDEX(MAESTRO!O:O,_xludf.AGGREGATE(15,6,ROW(MAESTRO!$B$3:$B$1000)/((MAESTRO!$B$3:$B$1000="ACADEMICOS")*(UPPER(MAESTRO!$L$3:$L$1000)="CONFIRMADO")),ROWS($A$3:A226))),"")</f>
        <v/>
      </c>
      <c r="P226" s="21" t="str">
        <f ca="1">IFERROR(INDEX(MAESTRO!P:P,_xludf.AGGREGATE(15,6,ROW(MAESTRO!$B$3:$B$1000)/((MAESTRO!$B$3:$B$1000="ACADEMICOS")*(UPPER(MAESTRO!$L$3:$L$1000)="CONFIRMADO")),ROWS($A$3:A226))),"")</f>
        <v/>
      </c>
      <c r="Q226" s="21" t="str">
        <f ca="1">IFERROR(INDEX(MAESTRO!Q:Q,_xludf.AGGREGATE(15,6,ROW(MAESTRO!$B$3:$B$1000)/((MAESTRO!$B$3:$B$1000="ACADEMICOS")*(UPPER(MAESTRO!$L$3:$L$1000)="CONFIRMADO")),ROWS($A$3:A226))),"")</f>
        <v/>
      </c>
      <c r="R226" s="21" t="str">
        <f ca="1">IFERROR(INDEX(MAESTRO!R:R,_xludf.AGGREGATE(15,6,ROW(MAESTRO!$B$3:$B$1000)/((MAESTRO!$B$3:$B$1000="ACADEMICOS")*(UPPER(MAESTRO!$L$3:$L$1000)="CONFIRMADO")),ROWS($A$3:A226))),"")</f>
        <v/>
      </c>
      <c r="S226" s="21" t="str">
        <f ca="1">IFERROR(INDEX(MAESTRO!S:S,_xludf.AGGREGATE(15,6,ROW(MAESTRO!$B$3:$B$1000)/((MAESTRO!$B$3:$B$1000="ACADEMICOS")*(UPPER(MAESTRO!$L$3:$L$1000)="CONFIRMADO")),ROWS($A$3:A226))),"")</f>
        <v/>
      </c>
      <c r="T226" s="21" t="str">
        <f ca="1">IFERROR(INDEX(MAESTRO!T:T,_xludf.AGGREGATE(15,6,ROW(MAESTRO!$B$3:$B$1000)/((MAESTRO!$B$3:$B$1000="ACADEMICOS")*(UPPER(MAESTRO!$L$3:$L$1000)="CONFIRMADO")),ROWS($A$3:A226))),"")</f>
        <v/>
      </c>
      <c r="U226" s="21" t="str">
        <f ca="1">IFERROR(INDEX(MAESTRO!U:U,_xludf.AGGREGATE(15,6,ROW(MAESTRO!$B$3:$B$1000)/((MAESTRO!$B$3:$B$1000="ACADEMICOS")*(UPPER(MAESTRO!$L$3:$L$1000)="CONFIRMADO")),ROWS($A$3:A226))),"")</f>
        <v/>
      </c>
      <c r="V226" s="21" t="str">
        <f ca="1">IFERROR(INDEX(MAESTRO!V:V,_xludf.AGGREGATE(15,6,ROW(MAESTRO!$B$3:$B$1000)/((MAESTRO!$B$3:$B$1000="ACADEMICOS")*(UPPER(MAESTRO!$L$3:$L$1000)="CONFIRMADO")),ROWS($A$3:A226))),"")</f>
        <v/>
      </c>
      <c r="W226" s="21" t="str">
        <f ca="1">IFERROR(INDEX(MAESTRO!W:W,_xludf.AGGREGATE(15,6,ROW(MAESTRO!$B$3:$B$1000)/((MAESTRO!$B$3:$B$1000="ACADEMICOS")*(UPPER(MAESTRO!$L$3:$L$1000)="CONFIRMADO")),ROWS($A$3:A226))),"")</f>
        <v/>
      </c>
      <c r="X226" s="21" t="str">
        <f ca="1">IFERROR(INDEX(MAESTRO!X:X,_xludf.AGGREGATE(15,6,ROW(MAESTRO!$B$3:$B$1000)/((MAESTRO!$B$3:$B$1000="ACADEMICOS")*(UPPER(MAESTRO!$L$3:$L$1000)="CONFIRMADO")),ROWS($A$3:A226))),"")</f>
        <v/>
      </c>
    </row>
    <row r="227" spans="1:24" ht="22.05" customHeight="1">
      <c r="A227" s="10" t="str">
        <f ca="1">IFERROR(INDEX(MAESTRO!A:A,_xludf.AGGREGATE(15,6,ROW(MAESTRO!$B$3:$B$1000)/((MAESTRO!$B$3:$B$1000="ACADEMICOS")*(UPPER(MAESTRO!$L$3:$L$1000)="CONFIRMADO")),ROWS($A$3:A227))),"")</f>
        <v/>
      </c>
      <c r="B227" s="10" t="str">
        <f ca="1">IFERROR(INDEX(MAESTRO!B:B,_xludf.AGGREGATE(15,6,ROW(MAESTRO!$B$3:$B$1000)/((MAESTRO!$B$3:$B$1000="ACADEMICOS")*(UPPER(MAESTRO!$L$3:$L$1000)="CONFIRMADO")),ROWS($A$3:A227))),"")</f>
        <v/>
      </c>
      <c r="C227" s="10" t="str">
        <f ca="1">IFERROR(INDEX(MAESTRO!C:C,_xludf.AGGREGATE(15,6,ROW(MAESTRO!$B$3:$B$1000)/((MAESTRO!$B$3:$B$1000="ACADEMICOS")*(UPPER(MAESTRO!$L$3:$L$1000)="CONFIRMADO")),ROWS($A$3:A227))),"")</f>
        <v/>
      </c>
      <c r="D227" s="10" t="str">
        <f ca="1">IFERROR(INDEX(MAESTRO!D:D,_xludf.AGGREGATE(15,6,ROW(MAESTRO!$B$3:$B$1000)/((MAESTRO!$B$3:$B$1000="ACADEMICOS")*(UPPER(MAESTRO!$L$3:$L$1000)="CONFIRMADO")),ROWS($A$3:A227))),"")</f>
        <v/>
      </c>
      <c r="E227" s="10" t="str">
        <f ca="1">IFERROR(INDEX(MAESTRO!E:E,_xludf.AGGREGATE(15,6,ROW(MAESTRO!$B$3:$B$1000)/((MAESTRO!$B$3:$B$1000="ACADEMICOS")*(UPPER(MAESTRO!$L$3:$L$1000)="CONFIRMADO")),ROWS($A$3:A227))),"")</f>
        <v/>
      </c>
      <c r="F227" s="10" t="str">
        <f ca="1">IFERROR(INDEX(MAESTRO!F:F,_xludf.AGGREGATE(15,6,ROW(MAESTRO!$B$3:$B$1000)/((MAESTRO!$B$3:$B$1000="ACADEMICOS")*(UPPER(MAESTRO!$L$3:$L$1000)="CONFIRMADO")),ROWS($A$3:A227))),"")</f>
        <v/>
      </c>
      <c r="G227" s="10" t="str">
        <f ca="1">IFERROR(INDEX(MAESTRO!G:G,_xludf.AGGREGATE(15,6,ROW(MAESTRO!$B$3:$B$1000)/((MAESTRO!$B$3:$B$1000="ACADEMICOS")*(UPPER(MAESTRO!$L$3:$L$1000)="CONFIRMADO")),ROWS($A$3:A227))),"")</f>
        <v/>
      </c>
      <c r="H227" s="10" t="str">
        <f ca="1">IFERROR(INDEX(MAESTRO!H:H,_xludf.AGGREGATE(15,6,ROW(MAESTRO!$B$3:$B$1000)/((MAESTRO!$B$3:$B$1000="ACADEMICOS")*(UPPER(MAESTRO!$L$3:$L$1000)="CONFIRMADO")),ROWS($A$3:A227))),"")</f>
        <v/>
      </c>
      <c r="I227" s="10" t="str">
        <f ca="1">IFERROR(INDEX(MAESTRO!I:I,_xludf.AGGREGATE(15,6,ROW(MAESTRO!$B$3:$B$1000)/((MAESTRO!$B$3:$B$1000="ACADEMICOS")*(UPPER(MAESTRO!$L$3:$L$1000)="CONFIRMADO")),ROWS($A$3:A227))),"")</f>
        <v/>
      </c>
      <c r="J227" s="10" t="str">
        <f ca="1">IFERROR(INDEX(MAESTRO!J:J,_xludf.AGGREGATE(15,6,ROW(MAESTRO!$B$3:$B$1000)/((MAESTRO!$B$3:$B$1000="ACADEMICOS")*(UPPER(MAESTRO!$L$3:$L$1000)="CONFIRMADO")),ROWS($A$3:A227))),"")</f>
        <v/>
      </c>
      <c r="K227" s="10" t="str">
        <f ca="1">IFERROR(INDEX(MAESTRO!K:K,_xludf.AGGREGATE(15,6,ROW(MAESTRO!$B$3:$B$1000)/((MAESTRO!$B$3:$B$1000="ACADEMICOS")*(UPPER(MAESTRO!$L$3:$L$1000)="CONFIRMADO")),ROWS($A$3:A227))),"")</f>
        <v/>
      </c>
      <c r="L227" s="10" t="str">
        <f ca="1">IFERROR(INDEX(MAESTRO!L:L,_xludf.AGGREGATE(15,6,ROW(MAESTRO!$B$3:$B$1000)/((MAESTRO!$B$3:$B$1000="ACADEMICOS")*(UPPER(MAESTRO!$L$3:$L$1000)="CONFIRMADO")),ROWS($A$3:A227))),"")</f>
        <v/>
      </c>
      <c r="M227" s="10" t="str">
        <f ca="1">IFERROR(INDEX(MAESTRO!M:M,_xludf.AGGREGATE(15,6,ROW(MAESTRO!$B$3:$B$1000)/((MAESTRO!$B$3:$B$1000="ACADEMICOS")*(UPPER(MAESTRO!$L$3:$L$1000)="CONFIRMADO")),ROWS($A$3:A227))),"")</f>
        <v/>
      </c>
      <c r="N227" s="10" t="str">
        <f ca="1">IFERROR(INDEX(MAESTRO!N:N,_xludf.AGGREGATE(15,6,ROW(MAESTRO!$B$3:$B$1000)/((MAESTRO!$B$3:$B$1000="ACADEMICOS")*(UPPER(MAESTRO!$L$3:$L$1000)="CONFIRMADO")),ROWS($A$3:A227))),"")</f>
        <v/>
      </c>
      <c r="O227" s="10" t="str">
        <f ca="1">IFERROR(INDEX(MAESTRO!O:O,_xludf.AGGREGATE(15,6,ROW(MAESTRO!$B$3:$B$1000)/((MAESTRO!$B$3:$B$1000="ACADEMICOS")*(UPPER(MAESTRO!$L$3:$L$1000)="CONFIRMADO")),ROWS($A$3:A227))),"")</f>
        <v/>
      </c>
      <c r="P227" s="10" t="str">
        <f ca="1">IFERROR(INDEX(MAESTRO!P:P,_xludf.AGGREGATE(15,6,ROW(MAESTRO!$B$3:$B$1000)/((MAESTRO!$B$3:$B$1000="ACADEMICOS")*(UPPER(MAESTRO!$L$3:$L$1000)="CONFIRMADO")),ROWS($A$3:A227))),"")</f>
        <v/>
      </c>
      <c r="Q227" s="10" t="str">
        <f ca="1">IFERROR(INDEX(MAESTRO!Q:Q,_xludf.AGGREGATE(15,6,ROW(MAESTRO!$B$3:$B$1000)/((MAESTRO!$B$3:$B$1000="ACADEMICOS")*(UPPER(MAESTRO!$L$3:$L$1000)="CONFIRMADO")),ROWS($A$3:A227))),"")</f>
        <v/>
      </c>
      <c r="R227" s="10" t="str">
        <f ca="1">IFERROR(INDEX(MAESTRO!R:R,_xludf.AGGREGATE(15,6,ROW(MAESTRO!$B$3:$B$1000)/((MAESTRO!$B$3:$B$1000="ACADEMICOS")*(UPPER(MAESTRO!$L$3:$L$1000)="CONFIRMADO")),ROWS($A$3:A227))),"")</f>
        <v/>
      </c>
      <c r="S227" s="10" t="str">
        <f ca="1">IFERROR(INDEX(MAESTRO!S:S,_xludf.AGGREGATE(15,6,ROW(MAESTRO!$B$3:$B$1000)/((MAESTRO!$B$3:$B$1000="ACADEMICOS")*(UPPER(MAESTRO!$L$3:$L$1000)="CONFIRMADO")),ROWS($A$3:A227))),"")</f>
        <v/>
      </c>
      <c r="T227" s="10" t="str">
        <f ca="1">IFERROR(INDEX(MAESTRO!T:T,_xludf.AGGREGATE(15,6,ROW(MAESTRO!$B$3:$B$1000)/((MAESTRO!$B$3:$B$1000="ACADEMICOS")*(UPPER(MAESTRO!$L$3:$L$1000)="CONFIRMADO")),ROWS($A$3:A227))),"")</f>
        <v/>
      </c>
      <c r="U227" s="10" t="str">
        <f ca="1">IFERROR(INDEX(MAESTRO!U:U,_xludf.AGGREGATE(15,6,ROW(MAESTRO!$B$3:$B$1000)/((MAESTRO!$B$3:$B$1000="ACADEMICOS")*(UPPER(MAESTRO!$L$3:$L$1000)="CONFIRMADO")),ROWS($A$3:A227))),"")</f>
        <v/>
      </c>
      <c r="V227" s="10" t="str">
        <f ca="1">IFERROR(INDEX(MAESTRO!V:V,_xludf.AGGREGATE(15,6,ROW(MAESTRO!$B$3:$B$1000)/((MAESTRO!$B$3:$B$1000="ACADEMICOS")*(UPPER(MAESTRO!$L$3:$L$1000)="CONFIRMADO")),ROWS($A$3:A227))),"")</f>
        <v/>
      </c>
      <c r="W227" s="10" t="str">
        <f ca="1">IFERROR(INDEX(MAESTRO!W:W,_xludf.AGGREGATE(15,6,ROW(MAESTRO!$B$3:$B$1000)/((MAESTRO!$B$3:$B$1000="ACADEMICOS")*(UPPER(MAESTRO!$L$3:$L$1000)="CONFIRMADO")),ROWS($A$3:A227))),"")</f>
        <v/>
      </c>
      <c r="X227" s="10" t="str">
        <f ca="1">IFERROR(INDEX(MAESTRO!X:X,_xludf.AGGREGATE(15,6,ROW(MAESTRO!$B$3:$B$1000)/((MAESTRO!$B$3:$B$1000="ACADEMICOS")*(UPPER(MAESTRO!$L$3:$L$1000)="CONFIRMADO")),ROWS($A$3:A227))),"")</f>
        <v/>
      </c>
    </row>
    <row r="228" spans="1:24" ht="22.05" customHeight="1">
      <c r="A228" s="21" t="str">
        <f ca="1">IFERROR(INDEX(MAESTRO!A:A,_xludf.AGGREGATE(15,6,ROW(MAESTRO!$B$3:$B$1000)/((MAESTRO!$B$3:$B$1000="ACADEMICOS")*(UPPER(MAESTRO!$L$3:$L$1000)="CONFIRMADO")),ROWS($A$3:A228))),"")</f>
        <v/>
      </c>
      <c r="B228" s="21" t="str">
        <f ca="1">IFERROR(INDEX(MAESTRO!B:B,_xludf.AGGREGATE(15,6,ROW(MAESTRO!$B$3:$B$1000)/((MAESTRO!$B$3:$B$1000="ACADEMICOS")*(UPPER(MAESTRO!$L$3:$L$1000)="CONFIRMADO")),ROWS($A$3:A228))),"")</f>
        <v/>
      </c>
      <c r="C228" s="21" t="str">
        <f ca="1">IFERROR(INDEX(MAESTRO!C:C,_xludf.AGGREGATE(15,6,ROW(MAESTRO!$B$3:$B$1000)/((MAESTRO!$B$3:$B$1000="ACADEMICOS")*(UPPER(MAESTRO!$L$3:$L$1000)="CONFIRMADO")),ROWS($A$3:A228))),"")</f>
        <v/>
      </c>
      <c r="D228" s="21" t="str">
        <f ca="1">IFERROR(INDEX(MAESTRO!D:D,_xludf.AGGREGATE(15,6,ROW(MAESTRO!$B$3:$B$1000)/((MAESTRO!$B$3:$B$1000="ACADEMICOS")*(UPPER(MAESTRO!$L$3:$L$1000)="CONFIRMADO")),ROWS($A$3:A228))),"")</f>
        <v/>
      </c>
      <c r="E228" s="21" t="str">
        <f ca="1">IFERROR(INDEX(MAESTRO!E:E,_xludf.AGGREGATE(15,6,ROW(MAESTRO!$B$3:$B$1000)/((MAESTRO!$B$3:$B$1000="ACADEMICOS")*(UPPER(MAESTRO!$L$3:$L$1000)="CONFIRMADO")),ROWS($A$3:A228))),"")</f>
        <v/>
      </c>
      <c r="F228" s="21" t="str">
        <f ca="1">IFERROR(INDEX(MAESTRO!F:F,_xludf.AGGREGATE(15,6,ROW(MAESTRO!$B$3:$B$1000)/((MAESTRO!$B$3:$B$1000="ACADEMICOS")*(UPPER(MAESTRO!$L$3:$L$1000)="CONFIRMADO")),ROWS($A$3:A228))),"")</f>
        <v/>
      </c>
      <c r="G228" s="21" t="str">
        <f ca="1">IFERROR(INDEX(MAESTRO!G:G,_xludf.AGGREGATE(15,6,ROW(MAESTRO!$B$3:$B$1000)/((MAESTRO!$B$3:$B$1000="ACADEMICOS")*(UPPER(MAESTRO!$L$3:$L$1000)="CONFIRMADO")),ROWS($A$3:A228))),"")</f>
        <v/>
      </c>
      <c r="H228" s="21" t="str">
        <f ca="1">IFERROR(INDEX(MAESTRO!H:H,_xludf.AGGREGATE(15,6,ROW(MAESTRO!$B$3:$B$1000)/((MAESTRO!$B$3:$B$1000="ACADEMICOS")*(UPPER(MAESTRO!$L$3:$L$1000)="CONFIRMADO")),ROWS($A$3:A228))),"")</f>
        <v/>
      </c>
      <c r="I228" s="21" t="str">
        <f ca="1">IFERROR(INDEX(MAESTRO!I:I,_xludf.AGGREGATE(15,6,ROW(MAESTRO!$B$3:$B$1000)/((MAESTRO!$B$3:$B$1000="ACADEMICOS")*(UPPER(MAESTRO!$L$3:$L$1000)="CONFIRMADO")),ROWS($A$3:A228))),"")</f>
        <v/>
      </c>
      <c r="J228" s="21" t="str">
        <f ca="1">IFERROR(INDEX(MAESTRO!J:J,_xludf.AGGREGATE(15,6,ROW(MAESTRO!$B$3:$B$1000)/((MAESTRO!$B$3:$B$1000="ACADEMICOS")*(UPPER(MAESTRO!$L$3:$L$1000)="CONFIRMADO")),ROWS($A$3:A228))),"")</f>
        <v/>
      </c>
      <c r="K228" s="21" t="str">
        <f ca="1">IFERROR(INDEX(MAESTRO!K:K,_xludf.AGGREGATE(15,6,ROW(MAESTRO!$B$3:$B$1000)/((MAESTRO!$B$3:$B$1000="ACADEMICOS")*(UPPER(MAESTRO!$L$3:$L$1000)="CONFIRMADO")),ROWS($A$3:A228))),"")</f>
        <v/>
      </c>
      <c r="L228" s="21" t="str">
        <f ca="1">IFERROR(INDEX(MAESTRO!L:L,_xludf.AGGREGATE(15,6,ROW(MAESTRO!$B$3:$B$1000)/((MAESTRO!$B$3:$B$1000="ACADEMICOS")*(UPPER(MAESTRO!$L$3:$L$1000)="CONFIRMADO")),ROWS($A$3:A228))),"")</f>
        <v/>
      </c>
      <c r="M228" s="21" t="str">
        <f ca="1">IFERROR(INDEX(MAESTRO!M:M,_xludf.AGGREGATE(15,6,ROW(MAESTRO!$B$3:$B$1000)/((MAESTRO!$B$3:$B$1000="ACADEMICOS")*(UPPER(MAESTRO!$L$3:$L$1000)="CONFIRMADO")),ROWS($A$3:A228))),"")</f>
        <v/>
      </c>
      <c r="N228" s="21" t="str">
        <f ca="1">IFERROR(INDEX(MAESTRO!N:N,_xludf.AGGREGATE(15,6,ROW(MAESTRO!$B$3:$B$1000)/((MAESTRO!$B$3:$B$1000="ACADEMICOS")*(UPPER(MAESTRO!$L$3:$L$1000)="CONFIRMADO")),ROWS($A$3:A228))),"")</f>
        <v/>
      </c>
      <c r="O228" s="21" t="str">
        <f ca="1">IFERROR(INDEX(MAESTRO!O:O,_xludf.AGGREGATE(15,6,ROW(MAESTRO!$B$3:$B$1000)/((MAESTRO!$B$3:$B$1000="ACADEMICOS")*(UPPER(MAESTRO!$L$3:$L$1000)="CONFIRMADO")),ROWS($A$3:A228))),"")</f>
        <v/>
      </c>
      <c r="P228" s="21" t="str">
        <f ca="1">IFERROR(INDEX(MAESTRO!P:P,_xludf.AGGREGATE(15,6,ROW(MAESTRO!$B$3:$B$1000)/((MAESTRO!$B$3:$B$1000="ACADEMICOS")*(UPPER(MAESTRO!$L$3:$L$1000)="CONFIRMADO")),ROWS($A$3:A228))),"")</f>
        <v/>
      </c>
      <c r="Q228" s="21" t="str">
        <f ca="1">IFERROR(INDEX(MAESTRO!Q:Q,_xludf.AGGREGATE(15,6,ROW(MAESTRO!$B$3:$B$1000)/((MAESTRO!$B$3:$B$1000="ACADEMICOS")*(UPPER(MAESTRO!$L$3:$L$1000)="CONFIRMADO")),ROWS($A$3:A228))),"")</f>
        <v/>
      </c>
      <c r="R228" s="21" t="str">
        <f ca="1">IFERROR(INDEX(MAESTRO!R:R,_xludf.AGGREGATE(15,6,ROW(MAESTRO!$B$3:$B$1000)/((MAESTRO!$B$3:$B$1000="ACADEMICOS")*(UPPER(MAESTRO!$L$3:$L$1000)="CONFIRMADO")),ROWS($A$3:A228))),"")</f>
        <v/>
      </c>
      <c r="S228" s="21" t="str">
        <f ca="1">IFERROR(INDEX(MAESTRO!S:S,_xludf.AGGREGATE(15,6,ROW(MAESTRO!$B$3:$B$1000)/((MAESTRO!$B$3:$B$1000="ACADEMICOS")*(UPPER(MAESTRO!$L$3:$L$1000)="CONFIRMADO")),ROWS($A$3:A228))),"")</f>
        <v/>
      </c>
      <c r="T228" s="21" t="str">
        <f ca="1">IFERROR(INDEX(MAESTRO!T:T,_xludf.AGGREGATE(15,6,ROW(MAESTRO!$B$3:$B$1000)/((MAESTRO!$B$3:$B$1000="ACADEMICOS")*(UPPER(MAESTRO!$L$3:$L$1000)="CONFIRMADO")),ROWS($A$3:A228))),"")</f>
        <v/>
      </c>
      <c r="U228" s="21" t="str">
        <f ca="1">IFERROR(INDEX(MAESTRO!U:U,_xludf.AGGREGATE(15,6,ROW(MAESTRO!$B$3:$B$1000)/((MAESTRO!$B$3:$B$1000="ACADEMICOS")*(UPPER(MAESTRO!$L$3:$L$1000)="CONFIRMADO")),ROWS($A$3:A228))),"")</f>
        <v/>
      </c>
      <c r="V228" s="21" t="str">
        <f ca="1">IFERROR(INDEX(MAESTRO!V:V,_xludf.AGGREGATE(15,6,ROW(MAESTRO!$B$3:$B$1000)/((MAESTRO!$B$3:$B$1000="ACADEMICOS")*(UPPER(MAESTRO!$L$3:$L$1000)="CONFIRMADO")),ROWS($A$3:A228))),"")</f>
        <v/>
      </c>
      <c r="W228" s="21" t="str">
        <f ca="1">IFERROR(INDEX(MAESTRO!W:W,_xludf.AGGREGATE(15,6,ROW(MAESTRO!$B$3:$B$1000)/((MAESTRO!$B$3:$B$1000="ACADEMICOS")*(UPPER(MAESTRO!$L$3:$L$1000)="CONFIRMADO")),ROWS($A$3:A228))),"")</f>
        <v/>
      </c>
      <c r="X228" s="21" t="str">
        <f ca="1">IFERROR(INDEX(MAESTRO!X:X,_xludf.AGGREGATE(15,6,ROW(MAESTRO!$B$3:$B$1000)/((MAESTRO!$B$3:$B$1000="ACADEMICOS")*(UPPER(MAESTRO!$L$3:$L$1000)="CONFIRMADO")),ROWS($A$3:A228))),"")</f>
        <v/>
      </c>
    </row>
    <row r="229" spans="1:24" ht="22.05" customHeight="1">
      <c r="A229" s="10" t="str">
        <f ca="1">IFERROR(INDEX(MAESTRO!A:A,_xludf.AGGREGATE(15,6,ROW(MAESTRO!$B$3:$B$1000)/((MAESTRO!$B$3:$B$1000="ACADEMICOS")*(UPPER(MAESTRO!$L$3:$L$1000)="CONFIRMADO")),ROWS($A$3:A229))),"")</f>
        <v/>
      </c>
      <c r="B229" s="10" t="str">
        <f ca="1">IFERROR(INDEX(MAESTRO!B:B,_xludf.AGGREGATE(15,6,ROW(MAESTRO!$B$3:$B$1000)/((MAESTRO!$B$3:$B$1000="ACADEMICOS")*(UPPER(MAESTRO!$L$3:$L$1000)="CONFIRMADO")),ROWS($A$3:A229))),"")</f>
        <v/>
      </c>
      <c r="C229" s="10" t="str">
        <f ca="1">IFERROR(INDEX(MAESTRO!C:C,_xludf.AGGREGATE(15,6,ROW(MAESTRO!$B$3:$B$1000)/((MAESTRO!$B$3:$B$1000="ACADEMICOS")*(UPPER(MAESTRO!$L$3:$L$1000)="CONFIRMADO")),ROWS($A$3:A229))),"")</f>
        <v/>
      </c>
      <c r="D229" s="10" t="str">
        <f ca="1">IFERROR(INDEX(MAESTRO!D:D,_xludf.AGGREGATE(15,6,ROW(MAESTRO!$B$3:$B$1000)/((MAESTRO!$B$3:$B$1000="ACADEMICOS")*(UPPER(MAESTRO!$L$3:$L$1000)="CONFIRMADO")),ROWS($A$3:A229))),"")</f>
        <v/>
      </c>
      <c r="E229" s="10" t="str">
        <f ca="1">IFERROR(INDEX(MAESTRO!E:E,_xludf.AGGREGATE(15,6,ROW(MAESTRO!$B$3:$B$1000)/((MAESTRO!$B$3:$B$1000="ACADEMICOS")*(UPPER(MAESTRO!$L$3:$L$1000)="CONFIRMADO")),ROWS($A$3:A229))),"")</f>
        <v/>
      </c>
      <c r="F229" s="10" t="str">
        <f ca="1">IFERROR(INDEX(MAESTRO!F:F,_xludf.AGGREGATE(15,6,ROW(MAESTRO!$B$3:$B$1000)/((MAESTRO!$B$3:$B$1000="ACADEMICOS")*(UPPER(MAESTRO!$L$3:$L$1000)="CONFIRMADO")),ROWS($A$3:A229))),"")</f>
        <v/>
      </c>
      <c r="G229" s="10" t="str">
        <f ca="1">IFERROR(INDEX(MAESTRO!G:G,_xludf.AGGREGATE(15,6,ROW(MAESTRO!$B$3:$B$1000)/((MAESTRO!$B$3:$B$1000="ACADEMICOS")*(UPPER(MAESTRO!$L$3:$L$1000)="CONFIRMADO")),ROWS($A$3:A229))),"")</f>
        <v/>
      </c>
      <c r="H229" s="10" t="str">
        <f ca="1">IFERROR(INDEX(MAESTRO!H:H,_xludf.AGGREGATE(15,6,ROW(MAESTRO!$B$3:$B$1000)/((MAESTRO!$B$3:$B$1000="ACADEMICOS")*(UPPER(MAESTRO!$L$3:$L$1000)="CONFIRMADO")),ROWS($A$3:A229))),"")</f>
        <v/>
      </c>
      <c r="I229" s="10" t="str">
        <f ca="1">IFERROR(INDEX(MAESTRO!I:I,_xludf.AGGREGATE(15,6,ROW(MAESTRO!$B$3:$B$1000)/((MAESTRO!$B$3:$B$1000="ACADEMICOS")*(UPPER(MAESTRO!$L$3:$L$1000)="CONFIRMADO")),ROWS($A$3:A229))),"")</f>
        <v/>
      </c>
      <c r="J229" s="10" t="str">
        <f ca="1">IFERROR(INDEX(MAESTRO!J:J,_xludf.AGGREGATE(15,6,ROW(MAESTRO!$B$3:$B$1000)/((MAESTRO!$B$3:$B$1000="ACADEMICOS")*(UPPER(MAESTRO!$L$3:$L$1000)="CONFIRMADO")),ROWS($A$3:A229))),"")</f>
        <v/>
      </c>
      <c r="K229" s="10" t="str">
        <f ca="1">IFERROR(INDEX(MAESTRO!K:K,_xludf.AGGREGATE(15,6,ROW(MAESTRO!$B$3:$B$1000)/((MAESTRO!$B$3:$B$1000="ACADEMICOS")*(UPPER(MAESTRO!$L$3:$L$1000)="CONFIRMADO")),ROWS($A$3:A229))),"")</f>
        <v/>
      </c>
      <c r="L229" s="10" t="str">
        <f ca="1">IFERROR(INDEX(MAESTRO!L:L,_xludf.AGGREGATE(15,6,ROW(MAESTRO!$B$3:$B$1000)/((MAESTRO!$B$3:$B$1000="ACADEMICOS")*(UPPER(MAESTRO!$L$3:$L$1000)="CONFIRMADO")),ROWS($A$3:A229))),"")</f>
        <v/>
      </c>
      <c r="M229" s="10" t="str">
        <f ca="1">IFERROR(INDEX(MAESTRO!M:M,_xludf.AGGREGATE(15,6,ROW(MAESTRO!$B$3:$B$1000)/((MAESTRO!$B$3:$B$1000="ACADEMICOS")*(UPPER(MAESTRO!$L$3:$L$1000)="CONFIRMADO")),ROWS($A$3:A229))),"")</f>
        <v/>
      </c>
      <c r="N229" s="10" t="str">
        <f ca="1">IFERROR(INDEX(MAESTRO!N:N,_xludf.AGGREGATE(15,6,ROW(MAESTRO!$B$3:$B$1000)/((MAESTRO!$B$3:$B$1000="ACADEMICOS")*(UPPER(MAESTRO!$L$3:$L$1000)="CONFIRMADO")),ROWS($A$3:A229))),"")</f>
        <v/>
      </c>
      <c r="O229" s="10" t="str">
        <f ca="1">IFERROR(INDEX(MAESTRO!O:O,_xludf.AGGREGATE(15,6,ROW(MAESTRO!$B$3:$B$1000)/((MAESTRO!$B$3:$B$1000="ACADEMICOS")*(UPPER(MAESTRO!$L$3:$L$1000)="CONFIRMADO")),ROWS($A$3:A229))),"")</f>
        <v/>
      </c>
      <c r="P229" s="10" t="str">
        <f ca="1">IFERROR(INDEX(MAESTRO!P:P,_xludf.AGGREGATE(15,6,ROW(MAESTRO!$B$3:$B$1000)/((MAESTRO!$B$3:$B$1000="ACADEMICOS")*(UPPER(MAESTRO!$L$3:$L$1000)="CONFIRMADO")),ROWS($A$3:A229))),"")</f>
        <v/>
      </c>
      <c r="Q229" s="10" t="str">
        <f ca="1">IFERROR(INDEX(MAESTRO!Q:Q,_xludf.AGGREGATE(15,6,ROW(MAESTRO!$B$3:$B$1000)/((MAESTRO!$B$3:$B$1000="ACADEMICOS")*(UPPER(MAESTRO!$L$3:$L$1000)="CONFIRMADO")),ROWS($A$3:A229))),"")</f>
        <v/>
      </c>
      <c r="R229" s="10" t="str">
        <f ca="1">IFERROR(INDEX(MAESTRO!R:R,_xludf.AGGREGATE(15,6,ROW(MAESTRO!$B$3:$B$1000)/((MAESTRO!$B$3:$B$1000="ACADEMICOS")*(UPPER(MAESTRO!$L$3:$L$1000)="CONFIRMADO")),ROWS($A$3:A229))),"")</f>
        <v/>
      </c>
      <c r="S229" s="10" t="str">
        <f ca="1">IFERROR(INDEX(MAESTRO!S:S,_xludf.AGGREGATE(15,6,ROW(MAESTRO!$B$3:$B$1000)/((MAESTRO!$B$3:$B$1000="ACADEMICOS")*(UPPER(MAESTRO!$L$3:$L$1000)="CONFIRMADO")),ROWS($A$3:A229))),"")</f>
        <v/>
      </c>
      <c r="T229" s="10" t="str">
        <f ca="1">IFERROR(INDEX(MAESTRO!T:T,_xludf.AGGREGATE(15,6,ROW(MAESTRO!$B$3:$B$1000)/((MAESTRO!$B$3:$B$1000="ACADEMICOS")*(UPPER(MAESTRO!$L$3:$L$1000)="CONFIRMADO")),ROWS($A$3:A229))),"")</f>
        <v/>
      </c>
      <c r="U229" s="10" t="str">
        <f ca="1">IFERROR(INDEX(MAESTRO!U:U,_xludf.AGGREGATE(15,6,ROW(MAESTRO!$B$3:$B$1000)/((MAESTRO!$B$3:$B$1000="ACADEMICOS")*(UPPER(MAESTRO!$L$3:$L$1000)="CONFIRMADO")),ROWS($A$3:A229))),"")</f>
        <v/>
      </c>
      <c r="V229" s="10" t="str">
        <f ca="1">IFERROR(INDEX(MAESTRO!V:V,_xludf.AGGREGATE(15,6,ROW(MAESTRO!$B$3:$B$1000)/((MAESTRO!$B$3:$B$1000="ACADEMICOS")*(UPPER(MAESTRO!$L$3:$L$1000)="CONFIRMADO")),ROWS($A$3:A229))),"")</f>
        <v/>
      </c>
      <c r="W229" s="10" t="str">
        <f ca="1">IFERROR(INDEX(MAESTRO!W:W,_xludf.AGGREGATE(15,6,ROW(MAESTRO!$B$3:$B$1000)/((MAESTRO!$B$3:$B$1000="ACADEMICOS")*(UPPER(MAESTRO!$L$3:$L$1000)="CONFIRMADO")),ROWS($A$3:A229))),"")</f>
        <v/>
      </c>
      <c r="X229" s="10" t="str">
        <f ca="1">IFERROR(INDEX(MAESTRO!X:X,_xludf.AGGREGATE(15,6,ROW(MAESTRO!$B$3:$B$1000)/((MAESTRO!$B$3:$B$1000="ACADEMICOS")*(UPPER(MAESTRO!$L$3:$L$1000)="CONFIRMADO")),ROWS($A$3:A229))),"")</f>
        <v/>
      </c>
    </row>
    <row r="230" spans="1:24" ht="22.05" customHeight="1">
      <c r="A230" s="21" t="str">
        <f ca="1">IFERROR(INDEX(MAESTRO!A:A,_xludf.AGGREGATE(15,6,ROW(MAESTRO!$B$3:$B$1000)/((MAESTRO!$B$3:$B$1000="ACADEMICOS")*(UPPER(MAESTRO!$L$3:$L$1000)="CONFIRMADO")),ROWS($A$3:A230))),"")</f>
        <v/>
      </c>
      <c r="B230" s="21" t="str">
        <f ca="1">IFERROR(INDEX(MAESTRO!B:B,_xludf.AGGREGATE(15,6,ROW(MAESTRO!$B$3:$B$1000)/((MAESTRO!$B$3:$B$1000="ACADEMICOS")*(UPPER(MAESTRO!$L$3:$L$1000)="CONFIRMADO")),ROWS($A$3:A230))),"")</f>
        <v/>
      </c>
      <c r="C230" s="21" t="str">
        <f ca="1">IFERROR(INDEX(MAESTRO!C:C,_xludf.AGGREGATE(15,6,ROW(MAESTRO!$B$3:$B$1000)/((MAESTRO!$B$3:$B$1000="ACADEMICOS")*(UPPER(MAESTRO!$L$3:$L$1000)="CONFIRMADO")),ROWS($A$3:A230))),"")</f>
        <v/>
      </c>
      <c r="D230" s="21" t="str">
        <f ca="1">IFERROR(INDEX(MAESTRO!D:D,_xludf.AGGREGATE(15,6,ROW(MAESTRO!$B$3:$B$1000)/((MAESTRO!$B$3:$B$1000="ACADEMICOS")*(UPPER(MAESTRO!$L$3:$L$1000)="CONFIRMADO")),ROWS($A$3:A230))),"")</f>
        <v/>
      </c>
      <c r="E230" s="21" t="str">
        <f ca="1">IFERROR(INDEX(MAESTRO!E:E,_xludf.AGGREGATE(15,6,ROW(MAESTRO!$B$3:$B$1000)/((MAESTRO!$B$3:$B$1000="ACADEMICOS")*(UPPER(MAESTRO!$L$3:$L$1000)="CONFIRMADO")),ROWS($A$3:A230))),"")</f>
        <v/>
      </c>
      <c r="F230" s="21" t="str">
        <f ca="1">IFERROR(INDEX(MAESTRO!F:F,_xludf.AGGREGATE(15,6,ROW(MAESTRO!$B$3:$B$1000)/((MAESTRO!$B$3:$B$1000="ACADEMICOS")*(UPPER(MAESTRO!$L$3:$L$1000)="CONFIRMADO")),ROWS($A$3:A230))),"")</f>
        <v/>
      </c>
      <c r="G230" s="21" t="str">
        <f ca="1">IFERROR(INDEX(MAESTRO!G:G,_xludf.AGGREGATE(15,6,ROW(MAESTRO!$B$3:$B$1000)/((MAESTRO!$B$3:$B$1000="ACADEMICOS")*(UPPER(MAESTRO!$L$3:$L$1000)="CONFIRMADO")),ROWS($A$3:A230))),"")</f>
        <v/>
      </c>
      <c r="H230" s="21" t="str">
        <f ca="1">IFERROR(INDEX(MAESTRO!H:H,_xludf.AGGREGATE(15,6,ROW(MAESTRO!$B$3:$B$1000)/((MAESTRO!$B$3:$B$1000="ACADEMICOS")*(UPPER(MAESTRO!$L$3:$L$1000)="CONFIRMADO")),ROWS($A$3:A230))),"")</f>
        <v/>
      </c>
      <c r="I230" s="21" t="str">
        <f ca="1">IFERROR(INDEX(MAESTRO!I:I,_xludf.AGGREGATE(15,6,ROW(MAESTRO!$B$3:$B$1000)/((MAESTRO!$B$3:$B$1000="ACADEMICOS")*(UPPER(MAESTRO!$L$3:$L$1000)="CONFIRMADO")),ROWS($A$3:A230))),"")</f>
        <v/>
      </c>
      <c r="J230" s="21" t="str">
        <f ca="1">IFERROR(INDEX(MAESTRO!J:J,_xludf.AGGREGATE(15,6,ROW(MAESTRO!$B$3:$B$1000)/((MAESTRO!$B$3:$B$1000="ACADEMICOS")*(UPPER(MAESTRO!$L$3:$L$1000)="CONFIRMADO")),ROWS($A$3:A230))),"")</f>
        <v/>
      </c>
      <c r="K230" s="21" t="str">
        <f ca="1">IFERROR(INDEX(MAESTRO!K:K,_xludf.AGGREGATE(15,6,ROW(MAESTRO!$B$3:$B$1000)/((MAESTRO!$B$3:$B$1000="ACADEMICOS")*(UPPER(MAESTRO!$L$3:$L$1000)="CONFIRMADO")),ROWS($A$3:A230))),"")</f>
        <v/>
      </c>
      <c r="L230" s="21" t="str">
        <f ca="1">IFERROR(INDEX(MAESTRO!L:L,_xludf.AGGREGATE(15,6,ROW(MAESTRO!$B$3:$B$1000)/((MAESTRO!$B$3:$B$1000="ACADEMICOS")*(UPPER(MAESTRO!$L$3:$L$1000)="CONFIRMADO")),ROWS($A$3:A230))),"")</f>
        <v/>
      </c>
      <c r="M230" s="21" t="str">
        <f ca="1">IFERROR(INDEX(MAESTRO!M:M,_xludf.AGGREGATE(15,6,ROW(MAESTRO!$B$3:$B$1000)/((MAESTRO!$B$3:$B$1000="ACADEMICOS")*(UPPER(MAESTRO!$L$3:$L$1000)="CONFIRMADO")),ROWS($A$3:A230))),"")</f>
        <v/>
      </c>
      <c r="N230" s="21" t="str">
        <f ca="1">IFERROR(INDEX(MAESTRO!N:N,_xludf.AGGREGATE(15,6,ROW(MAESTRO!$B$3:$B$1000)/((MAESTRO!$B$3:$B$1000="ACADEMICOS")*(UPPER(MAESTRO!$L$3:$L$1000)="CONFIRMADO")),ROWS($A$3:A230))),"")</f>
        <v/>
      </c>
      <c r="O230" s="21" t="str">
        <f ca="1">IFERROR(INDEX(MAESTRO!O:O,_xludf.AGGREGATE(15,6,ROW(MAESTRO!$B$3:$B$1000)/((MAESTRO!$B$3:$B$1000="ACADEMICOS")*(UPPER(MAESTRO!$L$3:$L$1000)="CONFIRMADO")),ROWS($A$3:A230))),"")</f>
        <v/>
      </c>
      <c r="P230" s="21" t="str">
        <f ca="1">IFERROR(INDEX(MAESTRO!P:P,_xludf.AGGREGATE(15,6,ROW(MAESTRO!$B$3:$B$1000)/((MAESTRO!$B$3:$B$1000="ACADEMICOS")*(UPPER(MAESTRO!$L$3:$L$1000)="CONFIRMADO")),ROWS($A$3:A230))),"")</f>
        <v/>
      </c>
      <c r="Q230" s="21" t="str">
        <f ca="1">IFERROR(INDEX(MAESTRO!Q:Q,_xludf.AGGREGATE(15,6,ROW(MAESTRO!$B$3:$B$1000)/((MAESTRO!$B$3:$B$1000="ACADEMICOS")*(UPPER(MAESTRO!$L$3:$L$1000)="CONFIRMADO")),ROWS($A$3:A230))),"")</f>
        <v/>
      </c>
      <c r="R230" s="21" t="str">
        <f ca="1">IFERROR(INDEX(MAESTRO!R:R,_xludf.AGGREGATE(15,6,ROW(MAESTRO!$B$3:$B$1000)/((MAESTRO!$B$3:$B$1000="ACADEMICOS")*(UPPER(MAESTRO!$L$3:$L$1000)="CONFIRMADO")),ROWS($A$3:A230))),"")</f>
        <v/>
      </c>
      <c r="S230" s="21" t="str">
        <f ca="1">IFERROR(INDEX(MAESTRO!S:S,_xludf.AGGREGATE(15,6,ROW(MAESTRO!$B$3:$B$1000)/((MAESTRO!$B$3:$B$1000="ACADEMICOS")*(UPPER(MAESTRO!$L$3:$L$1000)="CONFIRMADO")),ROWS($A$3:A230))),"")</f>
        <v/>
      </c>
      <c r="T230" s="21" t="str">
        <f ca="1">IFERROR(INDEX(MAESTRO!T:T,_xludf.AGGREGATE(15,6,ROW(MAESTRO!$B$3:$B$1000)/((MAESTRO!$B$3:$B$1000="ACADEMICOS")*(UPPER(MAESTRO!$L$3:$L$1000)="CONFIRMADO")),ROWS($A$3:A230))),"")</f>
        <v/>
      </c>
      <c r="U230" s="21" t="str">
        <f ca="1">IFERROR(INDEX(MAESTRO!U:U,_xludf.AGGREGATE(15,6,ROW(MAESTRO!$B$3:$B$1000)/((MAESTRO!$B$3:$B$1000="ACADEMICOS")*(UPPER(MAESTRO!$L$3:$L$1000)="CONFIRMADO")),ROWS($A$3:A230))),"")</f>
        <v/>
      </c>
      <c r="V230" s="21" t="str">
        <f ca="1">IFERROR(INDEX(MAESTRO!V:V,_xludf.AGGREGATE(15,6,ROW(MAESTRO!$B$3:$B$1000)/((MAESTRO!$B$3:$B$1000="ACADEMICOS")*(UPPER(MAESTRO!$L$3:$L$1000)="CONFIRMADO")),ROWS($A$3:A230))),"")</f>
        <v/>
      </c>
      <c r="W230" s="21" t="str">
        <f ca="1">IFERROR(INDEX(MAESTRO!W:W,_xludf.AGGREGATE(15,6,ROW(MAESTRO!$B$3:$B$1000)/((MAESTRO!$B$3:$B$1000="ACADEMICOS")*(UPPER(MAESTRO!$L$3:$L$1000)="CONFIRMADO")),ROWS($A$3:A230))),"")</f>
        <v/>
      </c>
      <c r="X230" s="21" t="str">
        <f ca="1">IFERROR(INDEX(MAESTRO!X:X,_xludf.AGGREGATE(15,6,ROW(MAESTRO!$B$3:$B$1000)/((MAESTRO!$B$3:$B$1000="ACADEMICOS")*(UPPER(MAESTRO!$L$3:$L$1000)="CONFIRMADO")),ROWS($A$3:A230))),"")</f>
        <v/>
      </c>
    </row>
    <row r="231" spans="1:24" ht="22.05" customHeight="1">
      <c r="A231" s="10" t="str">
        <f ca="1">IFERROR(INDEX(MAESTRO!A:A,_xludf.AGGREGATE(15,6,ROW(MAESTRO!$B$3:$B$1000)/((MAESTRO!$B$3:$B$1000="ACADEMICOS")*(UPPER(MAESTRO!$L$3:$L$1000)="CONFIRMADO")),ROWS($A$3:A231))),"")</f>
        <v/>
      </c>
      <c r="B231" s="10" t="str">
        <f ca="1">IFERROR(INDEX(MAESTRO!B:B,_xludf.AGGREGATE(15,6,ROW(MAESTRO!$B$3:$B$1000)/((MAESTRO!$B$3:$B$1000="ACADEMICOS")*(UPPER(MAESTRO!$L$3:$L$1000)="CONFIRMADO")),ROWS($A$3:A231))),"")</f>
        <v/>
      </c>
      <c r="C231" s="10" t="str">
        <f ca="1">IFERROR(INDEX(MAESTRO!C:C,_xludf.AGGREGATE(15,6,ROW(MAESTRO!$B$3:$B$1000)/((MAESTRO!$B$3:$B$1000="ACADEMICOS")*(UPPER(MAESTRO!$L$3:$L$1000)="CONFIRMADO")),ROWS($A$3:A231))),"")</f>
        <v/>
      </c>
      <c r="D231" s="10" t="str">
        <f ca="1">IFERROR(INDEX(MAESTRO!D:D,_xludf.AGGREGATE(15,6,ROW(MAESTRO!$B$3:$B$1000)/((MAESTRO!$B$3:$B$1000="ACADEMICOS")*(UPPER(MAESTRO!$L$3:$L$1000)="CONFIRMADO")),ROWS($A$3:A231))),"")</f>
        <v/>
      </c>
      <c r="E231" s="10" t="str">
        <f ca="1">IFERROR(INDEX(MAESTRO!E:E,_xludf.AGGREGATE(15,6,ROW(MAESTRO!$B$3:$B$1000)/((MAESTRO!$B$3:$B$1000="ACADEMICOS")*(UPPER(MAESTRO!$L$3:$L$1000)="CONFIRMADO")),ROWS($A$3:A231))),"")</f>
        <v/>
      </c>
      <c r="F231" s="10" t="str">
        <f ca="1">IFERROR(INDEX(MAESTRO!F:F,_xludf.AGGREGATE(15,6,ROW(MAESTRO!$B$3:$B$1000)/((MAESTRO!$B$3:$B$1000="ACADEMICOS")*(UPPER(MAESTRO!$L$3:$L$1000)="CONFIRMADO")),ROWS($A$3:A231))),"")</f>
        <v/>
      </c>
      <c r="G231" s="10" t="str">
        <f ca="1">IFERROR(INDEX(MAESTRO!G:G,_xludf.AGGREGATE(15,6,ROW(MAESTRO!$B$3:$B$1000)/((MAESTRO!$B$3:$B$1000="ACADEMICOS")*(UPPER(MAESTRO!$L$3:$L$1000)="CONFIRMADO")),ROWS($A$3:A231))),"")</f>
        <v/>
      </c>
      <c r="H231" s="10" t="str">
        <f ca="1">IFERROR(INDEX(MAESTRO!H:H,_xludf.AGGREGATE(15,6,ROW(MAESTRO!$B$3:$B$1000)/((MAESTRO!$B$3:$B$1000="ACADEMICOS")*(UPPER(MAESTRO!$L$3:$L$1000)="CONFIRMADO")),ROWS($A$3:A231))),"")</f>
        <v/>
      </c>
      <c r="I231" s="10" t="str">
        <f ca="1">IFERROR(INDEX(MAESTRO!I:I,_xludf.AGGREGATE(15,6,ROW(MAESTRO!$B$3:$B$1000)/((MAESTRO!$B$3:$B$1000="ACADEMICOS")*(UPPER(MAESTRO!$L$3:$L$1000)="CONFIRMADO")),ROWS($A$3:A231))),"")</f>
        <v/>
      </c>
      <c r="J231" s="10" t="str">
        <f ca="1">IFERROR(INDEX(MAESTRO!J:J,_xludf.AGGREGATE(15,6,ROW(MAESTRO!$B$3:$B$1000)/((MAESTRO!$B$3:$B$1000="ACADEMICOS")*(UPPER(MAESTRO!$L$3:$L$1000)="CONFIRMADO")),ROWS($A$3:A231))),"")</f>
        <v/>
      </c>
      <c r="K231" s="10" t="str">
        <f ca="1">IFERROR(INDEX(MAESTRO!K:K,_xludf.AGGREGATE(15,6,ROW(MAESTRO!$B$3:$B$1000)/((MAESTRO!$B$3:$B$1000="ACADEMICOS")*(UPPER(MAESTRO!$L$3:$L$1000)="CONFIRMADO")),ROWS($A$3:A231))),"")</f>
        <v/>
      </c>
      <c r="L231" s="10" t="str">
        <f ca="1">IFERROR(INDEX(MAESTRO!L:L,_xludf.AGGREGATE(15,6,ROW(MAESTRO!$B$3:$B$1000)/((MAESTRO!$B$3:$B$1000="ACADEMICOS")*(UPPER(MAESTRO!$L$3:$L$1000)="CONFIRMADO")),ROWS($A$3:A231))),"")</f>
        <v/>
      </c>
      <c r="M231" s="10" t="str">
        <f ca="1">IFERROR(INDEX(MAESTRO!M:M,_xludf.AGGREGATE(15,6,ROW(MAESTRO!$B$3:$B$1000)/((MAESTRO!$B$3:$B$1000="ACADEMICOS")*(UPPER(MAESTRO!$L$3:$L$1000)="CONFIRMADO")),ROWS($A$3:A231))),"")</f>
        <v/>
      </c>
      <c r="N231" s="10" t="str">
        <f ca="1">IFERROR(INDEX(MAESTRO!N:N,_xludf.AGGREGATE(15,6,ROW(MAESTRO!$B$3:$B$1000)/((MAESTRO!$B$3:$B$1000="ACADEMICOS")*(UPPER(MAESTRO!$L$3:$L$1000)="CONFIRMADO")),ROWS($A$3:A231))),"")</f>
        <v/>
      </c>
      <c r="O231" s="10" t="str">
        <f ca="1">IFERROR(INDEX(MAESTRO!O:O,_xludf.AGGREGATE(15,6,ROW(MAESTRO!$B$3:$B$1000)/((MAESTRO!$B$3:$B$1000="ACADEMICOS")*(UPPER(MAESTRO!$L$3:$L$1000)="CONFIRMADO")),ROWS($A$3:A231))),"")</f>
        <v/>
      </c>
      <c r="P231" s="10" t="str">
        <f ca="1">IFERROR(INDEX(MAESTRO!P:P,_xludf.AGGREGATE(15,6,ROW(MAESTRO!$B$3:$B$1000)/((MAESTRO!$B$3:$B$1000="ACADEMICOS")*(UPPER(MAESTRO!$L$3:$L$1000)="CONFIRMADO")),ROWS($A$3:A231))),"")</f>
        <v/>
      </c>
      <c r="Q231" s="10" t="str">
        <f ca="1">IFERROR(INDEX(MAESTRO!Q:Q,_xludf.AGGREGATE(15,6,ROW(MAESTRO!$B$3:$B$1000)/((MAESTRO!$B$3:$B$1000="ACADEMICOS")*(UPPER(MAESTRO!$L$3:$L$1000)="CONFIRMADO")),ROWS($A$3:A231))),"")</f>
        <v/>
      </c>
      <c r="R231" s="10" t="str">
        <f ca="1">IFERROR(INDEX(MAESTRO!R:R,_xludf.AGGREGATE(15,6,ROW(MAESTRO!$B$3:$B$1000)/((MAESTRO!$B$3:$B$1000="ACADEMICOS")*(UPPER(MAESTRO!$L$3:$L$1000)="CONFIRMADO")),ROWS($A$3:A231))),"")</f>
        <v/>
      </c>
      <c r="S231" s="10" t="str">
        <f ca="1">IFERROR(INDEX(MAESTRO!S:S,_xludf.AGGREGATE(15,6,ROW(MAESTRO!$B$3:$B$1000)/((MAESTRO!$B$3:$B$1000="ACADEMICOS")*(UPPER(MAESTRO!$L$3:$L$1000)="CONFIRMADO")),ROWS($A$3:A231))),"")</f>
        <v/>
      </c>
      <c r="T231" s="10" t="str">
        <f ca="1">IFERROR(INDEX(MAESTRO!T:T,_xludf.AGGREGATE(15,6,ROW(MAESTRO!$B$3:$B$1000)/((MAESTRO!$B$3:$B$1000="ACADEMICOS")*(UPPER(MAESTRO!$L$3:$L$1000)="CONFIRMADO")),ROWS($A$3:A231))),"")</f>
        <v/>
      </c>
      <c r="U231" s="10" t="str">
        <f ca="1">IFERROR(INDEX(MAESTRO!U:U,_xludf.AGGREGATE(15,6,ROW(MAESTRO!$B$3:$B$1000)/((MAESTRO!$B$3:$B$1000="ACADEMICOS")*(UPPER(MAESTRO!$L$3:$L$1000)="CONFIRMADO")),ROWS($A$3:A231))),"")</f>
        <v/>
      </c>
      <c r="V231" s="10" t="str">
        <f ca="1">IFERROR(INDEX(MAESTRO!V:V,_xludf.AGGREGATE(15,6,ROW(MAESTRO!$B$3:$B$1000)/((MAESTRO!$B$3:$B$1000="ACADEMICOS")*(UPPER(MAESTRO!$L$3:$L$1000)="CONFIRMADO")),ROWS($A$3:A231))),"")</f>
        <v/>
      </c>
      <c r="W231" s="10" t="str">
        <f ca="1">IFERROR(INDEX(MAESTRO!W:W,_xludf.AGGREGATE(15,6,ROW(MAESTRO!$B$3:$B$1000)/((MAESTRO!$B$3:$B$1000="ACADEMICOS")*(UPPER(MAESTRO!$L$3:$L$1000)="CONFIRMADO")),ROWS($A$3:A231))),"")</f>
        <v/>
      </c>
      <c r="X231" s="10" t="str">
        <f ca="1">IFERROR(INDEX(MAESTRO!X:X,_xludf.AGGREGATE(15,6,ROW(MAESTRO!$B$3:$B$1000)/((MAESTRO!$B$3:$B$1000="ACADEMICOS")*(UPPER(MAESTRO!$L$3:$L$1000)="CONFIRMADO")),ROWS($A$3:A231))),"")</f>
        <v/>
      </c>
    </row>
    <row r="232" spans="1:24" ht="22.05" customHeight="1">
      <c r="A232" s="21" t="str">
        <f ca="1">IFERROR(INDEX(MAESTRO!A:A,_xludf.AGGREGATE(15,6,ROW(MAESTRO!$B$3:$B$1000)/((MAESTRO!$B$3:$B$1000="ACADEMICOS")*(UPPER(MAESTRO!$L$3:$L$1000)="CONFIRMADO")),ROWS($A$3:A232))),"")</f>
        <v/>
      </c>
      <c r="B232" s="21" t="str">
        <f ca="1">IFERROR(INDEX(MAESTRO!B:B,_xludf.AGGREGATE(15,6,ROW(MAESTRO!$B$3:$B$1000)/((MAESTRO!$B$3:$B$1000="ACADEMICOS")*(UPPER(MAESTRO!$L$3:$L$1000)="CONFIRMADO")),ROWS($A$3:A232))),"")</f>
        <v/>
      </c>
      <c r="C232" s="21" t="str">
        <f ca="1">IFERROR(INDEX(MAESTRO!C:C,_xludf.AGGREGATE(15,6,ROW(MAESTRO!$B$3:$B$1000)/((MAESTRO!$B$3:$B$1000="ACADEMICOS")*(UPPER(MAESTRO!$L$3:$L$1000)="CONFIRMADO")),ROWS($A$3:A232))),"")</f>
        <v/>
      </c>
      <c r="D232" s="21" t="str">
        <f ca="1">IFERROR(INDEX(MAESTRO!D:D,_xludf.AGGREGATE(15,6,ROW(MAESTRO!$B$3:$B$1000)/((MAESTRO!$B$3:$B$1000="ACADEMICOS")*(UPPER(MAESTRO!$L$3:$L$1000)="CONFIRMADO")),ROWS($A$3:A232))),"")</f>
        <v/>
      </c>
      <c r="E232" s="21" t="str">
        <f ca="1">IFERROR(INDEX(MAESTRO!E:E,_xludf.AGGREGATE(15,6,ROW(MAESTRO!$B$3:$B$1000)/((MAESTRO!$B$3:$B$1000="ACADEMICOS")*(UPPER(MAESTRO!$L$3:$L$1000)="CONFIRMADO")),ROWS($A$3:A232))),"")</f>
        <v/>
      </c>
      <c r="F232" s="21" t="str">
        <f ca="1">IFERROR(INDEX(MAESTRO!F:F,_xludf.AGGREGATE(15,6,ROW(MAESTRO!$B$3:$B$1000)/((MAESTRO!$B$3:$B$1000="ACADEMICOS")*(UPPER(MAESTRO!$L$3:$L$1000)="CONFIRMADO")),ROWS($A$3:A232))),"")</f>
        <v/>
      </c>
      <c r="G232" s="21" t="str">
        <f ca="1">IFERROR(INDEX(MAESTRO!G:G,_xludf.AGGREGATE(15,6,ROW(MAESTRO!$B$3:$B$1000)/((MAESTRO!$B$3:$B$1000="ACADEMICOS")*(UPPER(MAESTRO!$L$3:$L$1000)="CONFIRMADO")),ROWS($A$3:A232))),"")</f>
        <v/>
      </c>
      <c r="H232" s="21" t="str">
        <f ca="1">IFERROR(INDEX(MAESTRO!H:H,_xludf.AGGREGATE(15,6,ROW(MAESTRO!$B$3:$B$1000)/((MAESTRO!$B$3:$B$1000="ACADEMICOS")*(UPPER(MAESTRO!$L$3:$L$1000)="CONFIRMADO")),ROWS($A$3:A232))),"")</f>
        <v/>
      </c>
      <c r="I232" s="21" t="str">
        <f ca="1">IFERROR(INDEX(MAESTRO!I:I,_xludf.AGGREGATE(15,6,ROW(MAESTRO!$B$3:$B$1000)/((MAESTRO!$B$3:$B$1000="ACADEMICOS")*(UPPER(MAESTRO!$L$3:$L$1000)="CONFIRMADO")),ROWS($A$3:A232))),"")</f>
        <v/>
      </c>
      <c r="J232" s="21" t="str">
        <f ca="1">IFERROR(INDEX(MAESTRO!J:J,_xludf.AGGREGATE(15,6,ROW(MAESTRO!$B$3:$B$1000)/((MAESTRO!$B$3:$B$1000="ACADEMICOS")*(UPPER(MAESTRO!$L$3:$L$1000)="CONFIRMADO")),ROWS($A$3:A232))),"")</f>
        <v/>
      </c>
      <c r="K232" s="21" t="str">
        <f ca="1">IFERROR(INDEX(MAESTRO!K:K,_xludf.AGGREGATE(15,6,ROW(MAESTRO!$B$3:$B$1000)/((MAESTRO!$B$3:$B$1000="ACADEMICOS")*(UPPER(MAESTRO!$L$3:$L$1000)="CONFIRMADO")),ROWS($A$3:A232))),"")</f>
        <v/>
      </c>
      <c r="L232" s="21" t="str">
        <f ca="1">IFERROR(INDEX(MAESTRO!L:L,_xludf.AGGREGATE(15,6,ROW(MAESTRO!$B$3:$B$1000)/((MAESTRO!$B$3:$B$1000="ACADEMICOS")*(UPPER(MAESTRO!$L$3:$L$1000)="CONFIRMADO")),ROWS($A$3:A232))),"")</f>
        <v/>
      </c>
      <c r="M232" s="21" t="str">
        <f ca="1">IFERROR(INDEX(MAESTRO!M:M,_xludf.AGGREGATE(15,6,ROW(MAESTRO!$B$3:$B$1000)/((MAESTRO!$B$3:$B$1000="ACADEMICOS")*(UPPER(MAESTRO!$L$3:$L$1000)="CONFIRMADO")),ROWS($A$3:A232))),"")</f>
        <v/>
      </c>
      <c r="N232" s="21" t="str">
        <f ca="1">IFERROR(INDEX(MAESTRO!N:N,_xludf.AGGREGATE(15,6,ROW(MAESTRO!$B$3:$B$1000)/((MAESTRO!$B$3:$B$1000="ACADEMICOS")*(UPPER(MAESTRO!$L$3:$L$1000)="CONFIRMADO")),ROWS($A$3:A232))),"")</f>
        <v/>
      </c>
      <c r="O232" s="21" t="str">
        <f ca="1">IFERROR(INDEX(MAESTRO!O:O,_xludf.AGGREGATE(15,6,ROW(MAESTRO!$B$3:$B$1000)/((MAESTRO!$B$3:$B$1000="ACADEMICOS")*(UPPER(MAESTRO!$L$3:$L$1000)="CONFIRMADO")),ROWS($A$3:A232))),"")</f>
        <v/>
      </c>
      <c r="P232" s="21" t="str">
        <f ca="1">IFERROR(INDEX(MAESTRO!P:P,_xludf.AGGREGATE(15,6,ROW(MAESTRO!$B$3:$B$1000)/((MAESTRO!$B$3:$B$1000="ACADEMICOS")*(UPPER(MAESTRO!$L$3:$L$1000)="CONFIRMADO")),ROWS($A$3:A232))),"")</f>
        <v/>
      </c>
      <c r="Q232" s="21" t="str">
        <f ca="1">IFERROR(INDEX(MAESTRO!Q:Q,_xludf.AGGREGATE(15,6,ROW(MAESTRO!$B$3:$B$1000)/((MAESTRO!$B$3:$B$1000="ACADEMICOS")*(UPPER(MAESTRO!$L$3:$L$1000)="CONFIRMADO")),ROWS($A$3:A232))),"")</f>
        <v/>
      </c>
      <c r="R232" s="21" t="str">
        <f ca="1">IFERROR(INDEX(MAESTRO!R:R,_xludf.AGGREGATE(15,6,ROW(MAESTRO!$B$3:$B$1000)/((MAESTRO!$B$3:$B$1000="ACADEMICOS")*(UPPER(MAESTRO!$L$3:$L$1000)="CONFIRMADO")),ROWS($A$3:A232))),"")</f>
        <v/>
      </c>
      <c r="S232" s="21" t="str">
        <f ca="1">IFERROR(INDEX(MAESTRO!S:S,_xludf.AGGREGATE(15,6,ROW(MAESTRO!$B$3:$B$1000)/((MAESTRO!$B$3:$B$1000="ACADEMICOS")*(UPPER(MAESTRO!$L$3:$L$1000)="CONFIRMADO")),ROWS($A$3:A232))),"")</f>
        <v/>
      </c>
      <c r="T232" s="21" t="str">
        <f ca="1">IFERROR(INDEX(MAESTRO!T:T,_xludf.AGGREGATE(15,6,ROW(MAESTRO!$B$3:$B$1000)/((MAESTRO!$B$3:$B$1000="ACADEMICOS")*(UPPER(MAESTRO!$L$3:$L$1000)="CONFIRMADO")),ROWS($A$3:A232))),"")</f>
        <v/>
      </c>
      <c r="U232" s="21" t="str">
        <f ca="1">IFERROR(INDEX(MAESTRO!U:U,_xludf.AGGREGATE(15,6,ROW(MAESTRO!$B$3:$B$1000)/((MAESTRO!$B$3:$B$1000="ACADEMICOS")*(UPPER(MAESTRO!$L$3:$L$1000)="CONFIRMADO")),ROWS($A$3:A232))),"")</f>
        <v/>
      </c>
      <c r="V232" s="21" t="str">
        <f ca="1">IFERROR(INDEX(MAESTRO!V:V,_xludf.AGGREGATE(15,6,ROW(MAESTRO!$B$3:$B$1000)/((MAESTRO!$B$3:$B$1000="ACADEMICOS")*(UPPER(MAESTRO!$L$3:$L$1000)="CONFIRMADO")),ROWS($A$3:A232))),"")</f>
        <v/>
      </c>
      <c r="W232" s="21" t="str">
        <f ca="1">IFERROR(INDEX(MAESTRO!W:W,_xludf.AGGREGATE(15,6,ROW(MAESTRO!$B$3:$B$1000)/((MAESTRO!$B$3:$B$1000="ACADEMICOS")*(UPPER(MAESTRO!$L$3:$L$1000)="CONFIRMADO")),ROWS($A$3:A232))),"")</f>
        <v/>
      </c>
      <c r="X232" s="21" t="str">
        <f ca="1">IFERROR(INDEX(MAESTRO!X:X,_xludf.AGGREGATE(15,6,ROW(MAESTRO!$B$3:$B$1000)/((MAESTRO!$B$3:$B$1000="ACADEMICOS")*(UPPER(MAESTRO!$L$3:$L$1000)="CONFIRMADO")),ROWS($A$3:A232))),"")</f>
        <v/>
      </c>
    </row>
    <row r="233" spans="1:24" ht="22.05" customHeight="1">
      <c r="A233" s="10" t="str">
        <f ca="1">IFERROR(INDEX(MAESTRO!A:A,_xludf.AGGREGATE(15,6,ROW(MAESTRO!$B$3:$B$1000)/((MAESTRO!$B$3:$B$1000="ACADEMICOS")*(UPPER(MAESTRO!$L$3:$L$1000)="CONFIRMADO")),ROWS($A$3:A233))),"")</f>
        <v/>
      </c>
      <c r="B233" s="10" t="str">
        <f ca="1">IFERROR(INDEX(MAESTRO!B:B,_xludf.AGGREGATE(15,6,ROW(MAESTRO!$B$3:$B$1000)/((MAESTRO!$B$3:$B$1000="ACADEMICOS")*(UPPER(MAESTRO!$L$3:$L$1000)="CONFIRMADO")),ROWS($A$3:A233))),"")</f>
        <v/>
      </c>
      <c r="C233" s="10" t="str">
        <f ca="1">IFERROR(INDEX(MAESTRO!C:C,_xludf.AGGREGATE(15,6,ROW(MAESTRO!$B$3:$B$1000)/((MAESTRO!$B$3:$B$1000="ACADEMICOS")*(UPPER(MAESTRO!$L$3:$L$1000)="CONFIRMADO")),ROWS($A$3:A233))),"")</f>
        <v/>
      </c>
      <c r="D233" s="10" t="str">
        <f ca="1">IFERROR(INDEX(MAESTRO!D:D,_xludf.AGGREGATE(15,6,ROW(MAESTRO!$B$3:$B$1000)/((MAESTRO!$B$3:$B$1000="ACADEMICOS")*(UPPER(MAESTRO!$L$3:$L$1000)="CONFIRMADO")),ROWS($A$3:A233))),"")</f>
        <v/>
      </c>
      <c r="E233" s="10" t="str">
        <f ca="1">IFERROR(INDEX(MAESTRO!E:E,_xludf.AGGREGATE(15,6,ROW(MAESTRO!$B$3:$B$1000)/((MAESTRO!$B$3:$B$1000="ACADEMICOS")*(UPPER(MAESTRO!$L$3:$L$1000)="CONFIRMADO")),ROWS($A$3:A233))),"")</f>
        <v/>
      </c>
      <c r="F233" s="10" t="str">
        <f ca="1">IFERROR(INDEX(MAESTRO!F:F,_xludf.AGGREGATE(15,6,ROW(MAESTRO!$B$3:$B$1000)/((MAESTRO!$B$3:$B$1000="ACADEMICOS")*(UPPER(MAESTRO!$L$3:$L$1000)="CONFIRMADO")),ROWS($A$3:A233))),"")</f>
        <v/>
      </c>
      <c r="G233" s="10" t="str">
        <f ca="1">IFERROR(INDEX(MAESTRO!G:G,_xludf.AGGREGATE(15,6,ROW(MAESTRO!$B$3:$B$1000)/((MAESTRO!$B$3:$B$1000="ACADEMICOS")*(UPPER(MAESTRO!$L$3:$L$1000)="CONFIRMADO")),ROWS($A$3:A233))),"")</f>
        <v/>
      </c>
      <c r="H233" s="10" t="str">
        <f ca="1">IFERROR(INDEX(MAESTRO!H:H,_xludf.AGGREGATE(15,6,ROW(MAESTRO!$B$3:$B$1000)/((MAESTRO!$B$3:$B$1000="ACADEMICOS")*(UPPER(MAESTRO!$L$3:$L$1000)="CONFIRMADO")),ROWS($A$3:A233))),"")</f>
        <v/>
      </c>
      <c r="I233" s="10" t="str">
        <f ca="1">IFERROR(INDEX(MAESTRO!I:I,_xludf.AGGREGATE(15,6,ROW(MAESTRO!$B$3:$B$1000)/((MAESTRO!$B$3:$B$1000="ACADEMICOS")*(UPPER(MAESTRO!$L$3:$L$1000)="CONFIRMADO")),ROWS($A$3:A233))),"")</f>
        <v/>
      </c>
      <c r="J233" s="10" t="str">
        <f ca="1">IFERROR(INDEX(MAESTRO!J:J,_xludf.AGGREGATE(15,6,ROW(MAESTRO!$B$3:$B$1000)/((MAESTRO!$B$3:$B$1000="ACADEMICOS")*(UPPER(MAESTRO!$L$3:$L$1000)="CONFIRMADO")),ROWS($A$3:A233))),"")</f>
        <v/>
      </c>
      <c r="K233" s="10" t="str">
        <f ca="1">IFERROR(INDEX(MAESTRO!K:K,_xludf.AGGREGATE(15,6,ROW(MAESTRO!$B$3:$B$1000)/((MAESTRO!$B$3:$B$1000="ACADEMICOS")*(UPPER(MAESTRO!$L$3:$L$1000)="CONFIRMADO")),ROWS($A$3:A233))),"")</f>
        <v/>
      </c>
      <c r="L233" s="10" t="str">
        <f ca="1">IFERROR(INDEX(MAESTRO!L:L,_xludf.AGGREGATE(15,6,ROW(MAESTRO!$B$3:$B$1000)/((MAESTRO!$B$3:$B$1000="ACADEMICOS")*(UPPER(MAESTRO!$L$3:$L$1000)="CONFIRMADO")),ROWS($A$3:A233))),"")</f>
        <v/>
      </c>
      <c r="M233" s="10" t="str">
        <f ca="1">IFERROR(INDEX(MAESTRO!M:M,_xludf.AGGREGATE(15,6,ROW(MAESTRO!$B$3:$B$1000)/((MAESTRO!$B$3:$B$1000="ACADEMICOS")*(UPPER(MAESTRO!$L$3:$L$1000)="CONFIRMADO")),ROWS($A$3:A233))),"")</f>
        <v/>
      </c>
      <c r="N233" s="10" t="str">
        <f ca="1">IFERROR(INDEX(MAESTRO!N:N,_xludf.AGGREGATE(15,6,ROW(MAESTRO!$B$3:$B$1000)/((MAESTRO!$B$3:$B$1000="ACADEMICOS")*(UPPER(MAESTRO!$L$3:$L$1000)="CONFIRMADO")),ROWS($A$3:A233))),"")</f>
        <v/>
      </c>
      <c r="O233" s="10" t="str">
        <f ca="1">IFERROR(INDEX(MAESTRO!O:O,_xludf.AGGREGATE(15,6,ROW(MAESTRO!$B$3:$B$1000)/((MAESTRO!$B$3:$B$1000="ACADEMICOS")*(UPPER(MAESTRO!$L$3:$L$1000)="CONFIRMADO")),ROWS($A$3:A233))),"")</f>
        <v/>
      </c>
      <c r="P233" s="10" t="str">
        <f ca="1">IFERROR(INDEX(MAESTRO!P:P,_xludf.AGGREGATE(15,6,ROW(MAESTRO!$B$3:$B$1000)/((MAESTRO!$B$3:$B$1000="ACADEMICOS")*(UPPER(MAESTRO!$L$3:$L$1000)="CONFIRMADO")),ROWS($A$3:A233))),"")</f>
        <v/>
      </c>
      <c r="Q233" s="10" t="str">
        <f ca="1">IFERROR(INDEX(MAESTRO!Q:Q,_xludf.AGGREGATE(15,6,ROW(MAESTRO!$B$3:$B$1000)/((MAESTRO!$B$3:$B$1000="ACADEMICOS")*(UPPER(MAESTRO!$L$3:$L$1000)="CONFIRMADO")),ROWS($A$3:A233))),"")</f>
        <v/>
      </c>
      <c r="R233" s="10" t="str">
        <f ca="1">IFERROR(INDEX(MAESTRO!R:R,_xludf.AGGREGATE(15,6,ROW(MAESTRO!$B$3:$B$1000)/((MAESTRO!$B$3:$B$1000="ACADEMICOS")*(UPPER(MAESTRO!$L$3:$L$1000)="CONFIRMADO")),ROWS($A$3:A233))),"")</f>
        <v/>
      </c>
      <c r="S233" s="10" t="str">
        <f ca="1">IFERROR(INDEX(MAESTRO!S:S,_xludf.AGGREGATE(15,6,ROW(MAESTRO!$B$3:$B$1000)/((MAESTRO!$B$3:$B$1000="ACADEMICOS")*(UPPER(MAESTRO!$L$3:$L$1000)="CONFIRMADO")),ROWS($A$3:A233))),"")</f>
        <v/>
      </c>
      <c r="T233" s="10" t="str">
        <f ca="1">IFERROR(INDEX(MAESTRO!T:T,_xludf.AGGREGATE(15,6,ROW(MAESTRO!$B$3:$B$1000)/((MAESTRO!$B$3:$B$1000="ACADEMICOS")*(UPPER(MAESTRO!$L$3:$L$1000)="CONFIRMADO")),ROWS($A$3:A233))),"")</f>
        <v/>
      </c>
      <c r="U233" s="10" t="str">
        <f ca="1">IFERROR(INDEX(MAESTRO!U:U,_xludf.AGGREGATE(15,6,ROW(MAESTRO!$B$3:$B$1000)/((MAESTRO!$B$3:$B$1000="ACADEMICOS")*(UPPER(MAESTRO!$L$3:$L$1000)="CONFIRMADO")),ROWS($A$3:A233))),"")</f>
        <v/>
      </c>
      <c r="V233" s="10" t="str">
        <f ca="1">IFERROR(INDEX(MAESTRO!V:V,_xludf.AGGREGATE(15,6,ROW(MAESTRO!$B$3:$B$1000)/((MAESTRO!$B$3:$B$1000="ACADEMICOS")*(UPPER(MAESTRO!$L$3:$L$1000)="CONFIRMADO")),ROWS($A$3:A233))),"")</f>
        <v/>
      </c>
      <c r="W233" s="10" t="str">
        <f ca="1">IFERROR(INDEX(MAESTRO!W:W,_xludf.AGGREGATE(15,6,ROW(MAESTRO!$B$3:$B$1000)/((MAESTRO!$B$3:$B$1000="ACADEMICOS")*(UPPER(MAESTRO!$L$3:$L$1000)="CONFIRMADO")),ROWS($A$3:A233))),"")</f>
        <v/>
      </c>
      <c r="X233" s="10" t="str">
        <f ca="1">IFERROR(INDEX(MAESTRO!X:X,_xludf.AGGREGATE(15,6,ROW(MAESTRO!$B$3:$B$1000)/((MAESTRO!$B$3:$B$1000="ACADEMICOS")*(UPPER(MAESTRO!$L$3:$L$1000)="CONFIRMADO")),ROWS($A$3:A233))),"")</f>
        <v/>
      </c>
    </row>
    <row r="234" spans="1:24" ht="22.05" customHeight="1">
      <c r="A234" s="21" t="str">
        <f ca="1">IFERROR(INDEX(MAESTRO!A:A,_xludf.AGGREGATE(15,6,ROW(MAESTRO!$B$3:$B$1000)/((MAESTRO!$B$3:$B$1000="ACADEMICOS")*(UPPER(MAESTRO!$L$3:$L$1000)="CONFIRMADO")),ROWS($A$3:A234))),"")</f>
        <v/>
      </c>
      <c r="B234" s="21" t="str">
        <f ca="1">IFERROR(INDEX(MAESTRO!B:B,_xludf.AGGREGATE(15,6,ROW(MAESTRO!$B$3:$B$1000)/((MAESTRO!$B$3:$B$1000="ACADEMICOS")*(UPPER(MAESTRO!$L$3:$L$1000)="CONFIRMADO")),ROWS($A$3:A234))),"")</f>
        <v/>
      </c>
      <c r="C234" s="21" t="str">
        <f ca="1">IFERROR(INDEX(MAESTRO!C:C,_xludf.AGGREGATE(15,6,ROW(MAESTRO!$B$3:$B$1000)/((MAESTRO!$B$3:$B$1000="ACADEMICOS")*(UPPER(MAESTRO!$L$3:$L$1000)="CONFIRMADO")),ROWS($A$3:A234))),"")</f>
        <v/>
      </c>
      <c r="D234" s="21" t="str">
        <f ca="1">IFERROR(INDEX(MAESTRO!D:D,_xludf.AGGREGATE(15,6,ROW(MAESTRO!$B$3:$B$1000)/((MAESTRO!$B$3:$B$1000="ACADEMICOS")*(UPPER(MAESTRO!$L$3:$L$1000)="CONFIRMADO")),ROWS($A$3:A234))),"")</f>
        <v/>
      </c>
      <c r="E234" s="21" t="str">
        <f ca="1">IFERROR(INDEX(MAESTRO!E:E,_xludf.AGGREGATE(15,6,ROW(MAESTRO!$B$3:$B$1000)/((MAESTRO!$B$3:$B$1000="ACADEMICOS")*(UPPER(MAESTRO!$L$3:$L$1000)="CONFIRMADO")),ROWS($A$3:A234))),"")</f>
        <v/>
      </c>
      <c r="F234" s="21" t="str">
        <f ca="1">IFERROR(INDEX(MAESTRO!F:F,_xludf.AGGREGATE(15,6,ROW(MAESTRO!$B$3:$B$1000)/((MAESTRO!$B$3:$B$1000="ACADEMICOS")*(UPPER(MAESTRO!$L$3:$L$1000)="CONFIRMADO")),ROWS($A$3:A234))),"")</f>
        <v/>
      </c>
      <c r="G234" s="21" t="str">
        <f ca="1">IFERROR(INDEX(MAESTRO!G:G,_xludf.AGGREGATE(15,6,ROW(MAESTRO!$B$3:$B$1000)/((MAESTRO!$B$3:$B$1000="ACADEMICOS")*(UPPER(MAESTRO!$L$3:$L$1000)="CONFIRMADO")),ROWS($A$3:A234))),"")</f>
        <v/>
      </c>
      <c r="H234" s="21" t="str">
        <f ca="1">IFERROR(INDEX(MAESTRO!H:H,_xludf.AGGREGATE(15,6,ROW(MAESTRO!$B$3:$B$1000)/((MAESTRO!$B$3:$B$1000="ACADEMICOS")*(UPPER(MAESTRO!$L$3:$L$1000)="CONFIRMADO")),ROWS($A$3:A234))),"")</f>
        <v/>
      </c>
      <c r="I234" s="21" t="str">
        <f ca="1">IFERROR(INDEX(MAESTRO!I:I,_xludf.AGGREGATE(15,6,ROW(MAESTRO!$B$3:$B$1000)/((MAESTRO!$B$3:$B$1000="ACADEMICOS")*(UPPER(MAESTRO!$L$3:$L$1000)="CONFIRMADO")),ROWS($A$3:A234))),"")</f>
        <v/>
      </c>
      <c r="J234" s="21" t="str">
        <f ca="1">IFERROR(INDEX(MAESTRO!J:J,_xludf.AGGREGATE(15,6,ROW(MAESTRO!$B$3:$B$1000)/((MAESTRO!$B$3:$B$1000="ACADEMICOS")*(UPPER(MAESTRO!$L$3:$L$1000)="CONFIRMADO")),ROWS($A$3:A234))),"")</f>
        <v/>
      </c>
      <c r="K234" s="21" t="str">
        <f ca="1">IFERROR(INDEX(MAESTRO!K:K,_xludf.AGGREGATE(15,6,ROW(MAESTRO!$B$3:$B$1000)/((MAESTRO!$B$3:$B$1000="ACADEMICOS")*(UPPER(MAESTRO!$L$3:$L$1000)="CONFIRMADO")),ROWS($A$3:A234))),"")</f>
        <v/>
      </c>
      <c r="L234" s="21" t="str">
        <f ca="1">IFERROR(INDEX(MAESTRO!L:L,_xludf.AGGREGATE(15,6,ROW(MAESTRO!$B$3:$B$1000)/((MAESTRO!$B$3:$B$1000="ACADEMICOS")*(UPPER(MAESTRO!$L$3:$L$1000)="CONFIRMADO")),ROWS($A$3:A234))),"")</f>
        <v/>
      </c>
      <c r="M234" s="21" t="str">
        <f ca="1">IFERROR(INDEX(MAESTRO!M:M,_xludf.AGGREGATE(15,6,ROW(MAESTRO!$B$3:$B$1000)/((MAESTRO!$B$3:$B$1000="ACADEMICOS")*(UPPER(MAESTRO!$L$3:$L$1000)="CONFIRMADO")),ROWS($A$3:A234))),"")</f>
        <v/>
      </c>
      <c r="N234" s="21" t="str">
        <f ca="1">IFERROR(INDEX(MAESTRO!N:N,_xludf.AGGREGATE(15,6,ROW(MAESTRO!$B$3:$B$1000)/((MAESTRO!$B$3:$B$1000="ACADEMICOS")*(UPPER(MAESTRO!$L$3:$L$1000)="CONFIRMADO")),ROWS($A$3:A234))),"")</f>
        <v/>
      </c>
      <c r="O234" s="21" t="str">
        <f ca="1">IFERROR(INDEX(MAESTRO!O:O,_xludf.AGGREGATE(15,6,ROW(MAESTRO!$B$3:$B$1000)/((MAESTRO!$B$3:$B$1000="ACADEMICOS")*(UPPER(MAESTRO!$L$3:$L$1000)="CONFIRMADO")),ROWS($A$3:A234))),"")</f>
        <v/>
      </c>
      <c r="P234" s="21" t="str">
        <f ca="1">IFERROR(INDEX(MAESTRO!P:P,_xludf.AGGREGATE(15,6,ROW(MAESTRO!$B$3:$B$1000)/((MAESTRO!$B$3:$B$1000="ACADEMICOS")*(UPPER(MAESTRO!$L$3:$L$1000)="CONFIRMADO")),ROWS($A$3:A234))),"")</f>
        <v/>
      </c>
      <c r="Q234" s="21" t="str">
        <f ca="1">IFERROR(INDEX(MAESTRO!Q:Q,_xludf.AGGREGATE(15,6,ROW(MAESTRO!$B$3:$B$1000)/((MAESTRO!$B$3:$B$1000="ACADEMICOS")*(UPPER(MAESTRO!$L$3:$L$1000)="CONFIRMADO")),ROWS($A$3:A234))),"")</f>
        <v/>
      </c>
      <c r="R234" s="21" t="str">
        <f ca="1">IFERROR(INDEX(MAESTRO!R:R,_xludf.AGGREGATE(15,6,ROW(MAESTRO!$B$3:$B$1000)/((MAESTRO!$B$3:$B$1000="ACADEMICOS")*(UPPER(MAESTRO!$L$3:$L$1000)="CONFIRMADO")),ROWS($A$3:A234))),"")</f>
        <v/>
      </c>
      <c r="S234" s="21" t="str">
        <f ca="1">IFERROR(INDEX(MAESTRO!S:S,_xludf.AGGREGATE(15,6,ROW(MAESTRO!$B$3:$B$1000)/((MAESTRO!$B$3:$B$1000="ACADEMICOS")*(UPPER(MAESTRO!$L$3:$L$1000)="CONFIRMADO")),ROWS($A$3:A234))),"")</f>
        <v/>
      </c>
      <c r="T234" s="21" t="str">
        <f ca="1">IFERROR(INDEX(MAESTRO!T:T,_xludf.AGGREGATE(15,6,ROW(MAESTRO!$B$3:$B$1000)/((MAESTRO!$B$3:$B$1000="ACADEMICOS")*(UPPER(MAESTRO!$L$3:$L$1000)="CONFIRMADO")),ROWS($A$3:A234))),"")</f>
        <v/>
      </c>
      <c r="U234" s="21" t="str">
        <f ca="1">IFERROR(INDEX(MAESTRO!U:U,_xludf.AGGREGATE(15,6,ROW(MAESTRO!$B$3:$B$1000)/((MAESTRO!$B$3:$B$1000="ACADEMICOS")*(UPPER(MAESTRO!$L$3:$L$1000)="CONFIRMADO")),ROWS($A$3:A234))),"")</f>
        <v/>
      </c>
      <c r="V234" s="21" t="str">
        <f ca="1">IFERROR(INDEX(MAESTRO!V:V,_xludf.AGGREGATE(15,6,ROW(MAESTRO!$B$3:$B$1000)/((MAESTRO!$B$3:$B$1000="ACADEMICOS")*(UPPER(MAESTRO!$L$3:$L$1000)="CONFIRMADO")),ROWS($A$3:A234))),"")</f>
        <v/>
      </c>
      <c r="W234" s="21" t="str">
        <f ca="1">IFERROR(INDEX(MAESTRO!W:W,_xludf.AGGREGATE(15,6,ROW(MAESTRO!$B$3:$B$1000)/((MAESTRO!$B$3:$B$1000="ACADEMICOS")*(UPPER(MAESTRO!$L$3:$L$1000)="CONFIRMADO")),ROWS($A$3:A234))),"")</f>
        <v/>
      </c>
      <c r="X234" s="21" t="str">
        <f ca="1">IFERROR(INDEX(MAESTRO!X:X,_xludf.AGGREGATE(15,6,ROW(MAESTRO!$B$3:$B$1000)/((MAESTRO!$B$3:$B$1000="ACADEMICOS")*(UPPER(MAESTRO!$L$3:$L$1000)="CONFIRMADO")),ROWS($A$3:A234))),"")</f>
        <v/>
      </c>
    </row>
    <row r="235" spans="1:24" ht="22.05" customHeight="1">
      <c r="A235" s="10" t="str">
        <f ca="1">IFERROR(INDEX(MAESTRO!A:A,_xludf.AGGREGATE(15,6,ROW(MAESTRO!$B$3:$B$1000)/((MAESTRO!$B$3:$B$1000="ACADEMICOS")*(UPPER(MAESTRO!$L$3:$L$1000)="CONFIRMADO")),ROWS($A$3:A235))),"")</f>
        <v/>
      </c>
      <c r="B235" s="10" t="str">
        <f ca="1">IFERROR(INDEX(MAESTRO!B:B,_xludf.AGGREGATE(15,6,ROW(MAESTRO!$B$3:$B$1000)/((MAESTRO!$B$3:$B$1000="ACADEMICOS")*(UPPER(MAESTRO!$L$3:$L$1000)="CONFIRMADO")),ROWS($A$3:A235))),"")</f>
        <v/>
      </c>
      <c r="C235" s="10" t="str">
        <f ca="1">IFERROR(INDEX(MAESTRO!C:C,_xludf.AGGREGATE(15,6,ROW(MAESTRO!$B$3:$B$1000)/((MAESTRO!$B$3:$B$1000="ACADEMICOS")*(UPPER(MAESTRO!$L$3:$L$1000)="CONFIRMADO")),ROWS($A$3:A235))),"")</f>
        <v/>
      </c>
      <c r="D235" s="10" t="str">
        <f ca="1">IFERROR(INDEX(MAESTRO!D:D,_xludf.AGGREGATE(15,6,ROW(MAESTRO!$B$3:$B$1000)/((MAESTRO!$B$3:$B$1000="ACADEMICOS")*(UPPER(MAESTRO!$L$3:$L$1000)="CONFIRMADO")),ROWS($A$3:A235))),"")</f>
        <v/>
      </c>
      <c r="E235" s="10" t="str">
        <f ca="1">IFERROR(INDEX(MAESTRO!E:E,_xludf.AGGREGATE(15,6,ROW(MAESTRO!$B$3:$B$1000)/((MAESTRO!$B$3:$B$1000="ACADEMICOS")*(UPPER(MAESTRO!$L$3:$L$1000)="CONFIRMADO")),ROWS($A$3:A235))),"")</f>
        <v/>
      </c>
      <c r="F235" s="10" t="str">
        <f ca="1">IFERROR(INDEX(MAESTRO!F:F,_xludf.AGGREGATE(15,6,ROW(MAESTRO!$B$3:$B$1000)/((MAESTRO!$B$3:$B$1000="ACADEMICOS")*(UPPER(MAESTRO!$L$3:$L$1000)="CONFIRMADO")),ROWS($A$3:A235))),"")</f>
        <v/>
      </c>
      <c r="G235" s="10" t="str">
        <f ca="1">IFERROR(INDEX(MAESTRO!G:G,_xludf.AGGREGATE(15,6,ROW(MAESTRO!$B$3:$B$1000)/((MAESTRO!$B$3:$B$1000="ACADEMICOS")*(UPPER(MAESTRO!$L$3:$L$1000)="CONFIRMADO")),ROWS($A$3:A235))),"")</f>
        <v/>
      </c>
      <c r="H235" s="10" t="str">
        <f ca="1">IFERROR(INDEX(MAESTRO!H:H,_xludf.AGGREGATE(15,6,ROW(MAESTRO!$B$3:$B$1000)/((MAESTRO!$B$3:$B$1000="ACADEMICOS")*(UPPER(MAESTRO!$L$3:$L$1000)="CONFIRMADO")),ROWS($A$3:A235))),"")</f>
        <v/>
      </c>
      <c r="I235" s="10" t="str">
        <f ca="1">IFERROR(INDEX(MAESTRO!I:I,_xludf.AGGREGATE(15,6,ROW(MAESTRO!$B$3:$B$1000)/((MAESTRO!$B$3:$B$1000="ACADEMICOS")*(UPPER(MAESTRO!$L$3:$L$1000)="CONFIRMADO")),ROWS($A$3:A235))),"")</f>
        <v/>
      </c>
      <c r="J235" s="10" t="str">
        <f ca="1">IFERROR(INDEX(MAESTRO!J:J,_xludf.AGGREGATE(15,6,ROW(MAESTRO!$B$3:$B$1000)/((MAESTRO!$B$3:$B$1000="ACADEMICOS")*(UPPER(MAESTRO!$L$3:$L$1000)="CONFIRMADO")),ROWS($A$3:A235))),"")</f>
        <v/>
      </c>
      <c r="K235" s="10" t="str">
        <f ca="1">IFERROR(INDEX(MAESTRO!K:K,_xludf.AGGREGATE(15,6,ROW(MAESTRO!$B$3:$B$1000)/((MAESTRO!$B$3:$B$1000="ACADEMICOS")*(UPPER(MAESTRO!$L$3:$L$1000)="CONFIRMADO")),ROWS($A$3:A235))),"")</f>
        <v/>
      </c>
      <c r="L235" s="10" t="str">
        <f ca="1">IFERROR(INDEX(MAESTRO!L:L,_xludf.AGGREGATE(15,6,ROW(MAESTRO!$B$3:$B$1000)/((MAESTRO!$B$3:$B$1000="ACADEMICOS")*(UPPER(MAESTRO!$L$3:$L$1000)="CONFIRMADO")),ROWS($A$3:A235))),"")</f>
        <v/>
      </c>
      <c r="M235" s="10" t="str">
        <f ca="1">IFERROR(INDEX(MAESTRO!M:M,_xludf.AGGREGATE(15,6,ROW(MAESTRO!$B$3:$B$1000)/((MAESTRO!$B$3:$B$1000="ACADEMICOS")*(UPPER(MAESTRO!$L$3:$L$1000)="CONFIRMADO")),ROWS($A$3:A235))),"")</f>
        <v/>
      </c>
      <c r="N235" s="10" t="str">
        <f ca="1">IFERROR(INDEX(MAESTRO!N:N,_xludf.AGGREGATE(15,6,ROW(MAESTRO!$B$3:$B$1000)/((MAESTRO!$B$3:$B$1000="ACADEMICOS")*(UPPER(MAESTRO!$L$3:$L$1000)="CONFIRMADO")),ROWS($A$3:A235))),"")</f>
        <v/>
      </c>
      <c r="O235" s="10" t="str">
        <f ca="1">IFERROR(INDEX(MAESTRO!O:O,_xludf.AGGREGATE(15,6,ROW(MAESTRO!$B$3:$B$1000)/((MAESTRO!$B$3:$B$1000="ACADEMICOS")*(UPPER(MAESTRO!$L$3:$L$1000)="CONFIRMADO")),ROWS($A$3:A235))),"")</f>
        <v/>
      </c>
      <c r="P235" s="10" t="str">
        <f ca="1">IFERROR(INDEX(MAESTRO!P:P,_xludf.AGGREGATE(15,6,ROW(MAESTRO!$B$3:$B$1000)/((MAESTRO!$B$3:$B$1000="ACADEMICOS")*(UPPER(MAESTRO!$L$3:$L$1000)="CONFIRMADO")),ROWS($A$3:A235))),"")</f>
        <v/>
      </c>
      <c r="Q235" s="10" t="str">
        <f ca="1">IFERROR(INDEX(MAESTRO!Q:Q,_xludf.AGGREGATE(15,6,ROW(MAESTRO!$B$3:$B$1000)/((MAESTRO!$B$3:$B$1000="ACADEMICOS")*(UPPER(MAESTRO!$L$3:$L$1000)="CONFIRMADO")),ROWS($A$3:A235))),"")</f>
        <v/>
      </c>
      <c r="R235" s="10" t="str">
        <f ca="1">IFERROR(INDEX(MAESTRO!R:R,_xludf.AGGREGATE(15,6,ROW(MAESTRO!$B$3:$B$1000)/((MAESTRO!$B$3:$B$1000="ACADEMICOS")*(UPPER(MAESTRO!$L$3:$L$1000)="CONFIRMADO")),ROWS($A$3:A235))),"")</f>
        <v/>
      </c>
      <c r="S235" s="10" t="str">
        <f ca="1">IFERROR(INDEX(MAESTRO!S:S,_xludf.AGGREGATE(15,6,ROW(MAESTRO!$B$3:$B$1000)/((MAESTRO!$B$3:$B$1000="ACADEMICOS")*(UPPER(MAESTRO!$L$3:$L$1000)="CONFIRMADO")),ROWS($A$3:A235))),"")</f>
        <v/>
      </c>
      <c r="T235" s="10" t="str">
        <f ca="1">IFERROR(INDEX(MAESTRO!T:T,_xludf.AGGREGATE(15,6,ROW(MAESTRO!$B$3:$B$1000)/((MAESTRO!$B$3:$B$1000="ACADEMICOS")*(UPPER(MAESTRO!$L$3:$L$1000)="CONFIRMADO")),ROWS($A$3:A235))),"")</f>
        <v/>
      </c>
      <c r="U235" s="10" t="str">
        <f ca="1">IFERROR(INDEX(MAESTRO!U:U,_xludf.AGGREGATE(15,6,ROW(MAESTRO!$B$3:$B$1000)/((MAESTRO!$B$3:$B$1000="ACADEMICOS")*(UPPER(MAESTRO!$L$3:$L$1000)="CONFIRMADO")),ROWS($A$3:A235))),"")</f>
        <v/>
      </c>
      <c r="V235" s="10" t="str">
        <f ca="1">IFERROR(INDEX(MAESTRO!V:V,_xludf.AGGREGATE(15,6,ROW(MAESTRO!$B$3:$B$1000)/((MAESTRO!$B$3:$B$1000="ACADEMICOS")*(UPPER(MAESTRO!$L$3:$L$1000)="CONFIRMADO")),ROWS($A$3:A235))),"")</f>
        <v/>
      </c>
      <c r="W235" s="10" t="str">
        <f ca="1">IFERROR(INDEX(MAESTRO!W:W,_xludf.AGGREGATE(15,6,ROW(MAESTRO!$B$3:$B$1000)/((MAESTRO!$B$3:$B$1000="ACADEMICOS")*(UPPER(MAESTRO!$L$3:$L$1000)="CONFIRMADO")),ROWS($A$3:A235))),"")</f>
        <v/>
      </c>
      <c r="X235" s="10" t="str">
        <f ca="1">IFERROR(INDEX(MAESTRO!X:X,_xludf.AGGREGATE(15,6,ROW(MAESTRO!$B$3:$B$1000)/((MAESTRO!$B$3:$B$1000="ACADEMICOS")*(UPPER(MAESTRO!$L$3:$L$1000)="CONFIRMADO")),ROWS($A$3:A235))),"")</f>
        <v/>
      </c>
    </row>
    <row r="236" spans="1:24" ht="22.05" customHeight="1">
      <c r="A236" s="21" t="str">
        <f ca="1">IFERROR(INDEX(MAESTRO!A:A,_xludf.AGGREGATE(15,6,ROW(MAESTRO!$B$3:$B$1000)/((MAESTRO!$B$3:$B$1000="ACADEMICOS")*(UPPER(MAESTRO!$L$3:$L$1000)="CONFIRMADO")),ROWS($A$3:A236))),"")</f>
        <v/>
      </c>
      <c r="B236" s="21" t="str">
        <f ca="1">IFERROR(INDEX(MAESTRO!B:B,_xludf.AGGREGATE(15,6,ROW(MAESTRO!$B$3:$B$1000)/((MAESTRO!$B$3:$B$1000="ACADEMICOS")*(UPPER(MAESTRO!$L$3:$L$1000)="CONFIRMADO")),ROWS($A$3:A236))),"")</f>
        <v/>
      </c>
      <c r="C236" s="21" t="str">
        <f ca="1">IFERROR(INDEX(MAESTRO!C:C,_xludf.AGGREGATE(15,6,ROW(MAESTRO!$B$3:$B$1000)/((MAESTRO!$B$3:$B$1000="ACADEMICOS")*(UPPER(MAESTRO!$L$3:$L$1000)="CONFIRMADO")),ROWS($A$3:A236))),"")</f>
        <v/>
      </c>
      <c r="D236" s="21" t="str">
        <f ca="1">IFERROR(INDEX(MAESTRO!D:D,_xludf.AGGREGATE(15,6,ROW(MAESTRO!$B$3:$B$1000)/((MAESTRO!$B$3:$B$1000="ACADEMICOS")*(UPPER(MAESTRO!$L$3:$L$1000)="CONFIRMADO")),ROWS($A$3:A236))),"")</f>
        <v/>
      </c>
      <c r="E236" s="21" t="str">
        <f ca="1">IFERROR(INDEX(MAESTRO!E:E,_xludf.AGGREGATE(15,6,ROW(MAESTRO!$B$3:$B$1000)/((MAESTRO!$B$3:$B$1000="ACADEMICOS")*(UPPER(MAESTRO!$L$3:$L$1000)="CONFIRMADO")),ROWS($A$3:A236))),"")</f>
        <v/>
      </c>
      <c r="F236" s="21" t="str">
        <f ca="1">IFERROR(INDEX(MAESTRO!F:F,_xludf.AGGREGATE(15,6,ROW(MAESTRO!$B$3:$B$1000)/((MAESTRO!$B$3:$B$1000="ACADEMICOS")*(UPPER(MAESTRO!$L$3:$L$1000)="CONFIRMADO")),ROWS($A$3:A236))),"")</f>
        <v/>
      </c>
      <c r="G236" s="21" t="str">
        <f ca="1">IFERROR(INDEX(MAESTRO!G:G,_xludf.AGGREGATE(15,6,ROW(MAESTRO!$B$3:$B$1000)/((MAESTRO!$B$3:$B$1000="ACADEMICOS")*(UPPER(MAESTRO!$L$3:$L$1000)="CONFIRMADO")),ROWS($A$3:A236))),"")</f>
        <v/>
      </c>
      <c r="H236" s="21" t="str">
        <f ca="1">IFERROR(INDEX(MAESTRO!H:H,_xludf.AGGREGATE(15,6,ROW(MAESTRO!$B$3:$B$1000)/((MAESTRO!$B$3:$B$1000="ACADEMICOS")*(UPPER(MAESTRO!$L$3:$L$1000)="CONFIRMADO")),ROWS($A$3:A236))),"")</f>
        <v/>
      </c>
      <c r="I236" s="21" t="str">
        <f ca="1">IFERROR(INDEX(MAESTRO!I:I,_xludf.AGGREGATE(15,6,ROW(MAESTRO!$B$3:$B$1000)/((MAESTRO!$B$3:$B$1000="ACADEMICOS")*(UPPER(MAESTRO!$L$3:$L$1000)="CONFIRMADO")),ROWS($A$3:A236))),"")</f>
        <v/>
      </c>
      <c r="J236" s="21" t="str">
        <f ca="1">IFERROR(INDEX(MAESTRO!J:J,_xludf.AGGREGATE(15,6,ROW(MAESTRO!$B$3:$B$1000)/((MAESTRO!$B$3:$B$1000="ACADEMICOS")*(UPPER(MAESTRO!$L$3:$L$1000)="CONFIRMADO")),ROWS($A$3:A236))),"")</f>
        <v/>
      </c>
      <c r="K236" s="21" t="str">
        <f ca="1">IFERROR(INDEX(MAESTRO!K:K,_xludf.AGGREGATE(15,6,ROW(MAESTRO!$B$3:$B$1000)/((MAESTRO!$B$3:$B$1000="ACADEMICOS")*(UPPER(MAESTRO!$L$3:$L$1000)="CONFIRMADO")),ROWS($A$3:A236))),"")</f>
        <v/>
      </c>
      <c r="L236" s="21" t="str">
        <f ca="1">IFERROR(INDEX(MAESTRO!L:L,_xludf.AGGREGATE(15,6,ROW(MAESTRO!$B$3:$B$1000)/((MAESTRO!$B$3:$B$1000="ACADEMICOS")*(UPPER(MAESTRO!$L$3:$L$1000)="CONFIRMADO")),ROWS($A$3:A236))),"")</f>
        <v/>
      </c>
      <c r="M236" s="21" t="str">
        <f ca="1">IFERROR(INDEX(MAESTRO!M:M,_xludf.AGGREGATE(15,6,ROW(MAESTRO!$B$3:$B$1000)/((MAESTRO!$B$3:$B$1000="ACADEMICOS")*(UPPER(MAESTRO!$L$3:$L$1000)="CONFIRMADO")),ROWS($A$3:A236))),"")</f>
        <v/>
      </c>
      <c r="N236" s="21" t="str">
        <f ca="1">IFERROR(INDEX(MAESTRO!N:N,_xludf.AGGREGATE(15,6,ROW(MAESTRO!$B$3:$B$1000)/((MAESTRO!$B$3:$B$1000="ACADEMICOS")*(UPPER(MAESTRO!$L$3:$L$1000)="CONFIRMADO")),ROWS($A$3:A236))),"")</f>
        <v/>
      </c>
      <c r="O236" s="21" t="str">
        <f ca="1">IFERROR(INDEX(MAESTRO!O:O,_xludf.AGGREGATE(15,6,ROW(MAESTRO!$B$3:$B$1000)/((MAESTRO!$B$3:$B$1000="ACADEMICOS")*(UPPER(MAESTRO!$L$3:$L$1000)="CONFIRMADO")),ROWS($A$3:A236))),"")</f>
        <v/>
      </c>
      <c r="P236" s="21" t="str">
        <f ca="1">IFERROR(INDEX(MAESTRO!P:P,_xludf.AGGREGATE(15,6,ROW(MAESTRO!$B$3:$B$1000)/((MAESTRO!$B$3:$B$1000="ACADEMICOS")*(UPPER(MAESTRO!$L$3:$L$1000)="CONFIRMADO")),ROWS($A$3:A236))),"")</f>
        <v/>
      </c>
      <c r="Q236" s="21" t="str">
        <f ca="1">IFERROR(INDEX(MAESTRO!Q:Q,_xludf.AGGREGATE(15,6,ROW(MAESTRO!$B$3:$B$1000)/((MAESTRO!$B$3:$B$1000="ACADEMICOS")*(UPPER(MAESTRO!$L$3:$L$1000)="CONFIRMADO")),ROWS($A$3:A236))),"")</f>
        <v/>
      </c>
      <c r="R236" s="21" t="str">
        <f ca="1">IFERROR(INDEX(MAESTRO!R:R,_xludf.AGGREGATE(15,6,ROW(MAESTRO!$B$3:$B$1000)/((MAESTRO!$B$3:$B$1000="ACADEMICOS")*(UPPER(MAESTRO!$L$3:$L$1000)="CONFIRMADO")),ROWS($A$3:A236))),"")</f>
        <v/>
      </c>
      <c r="S236" s="21" t="str">
        <f ca="1">IFERROR(INDEX(MAESTRO!S:S,_xludf.AGGREGATE(15,6,ROW(MAESTRO!$B$3:$B$1000)/((MAESTRO!$B$3:$B$1000="ACADEMICOS")*(UPPER(MAESTRO!$L$3:$L$1000)="CONFIRMADO")),ROWS($A$3:A236))),"")</f>
        <v/>
      </c>
      <c r="T236" s="21" t="str">
        <f ca="1">IFERROR(INDEX(MAESTRO!T:T,_xludf.AGGREGATE(15,6,ROW(MAESTRO!$B$3:$B$1000)/((MAESTRO!$B$3:$B$1000="ACADEMICOS")*(UPPER(MAESTRO!$L$3:$L$1000)="CONFIRMADO")),ROWS($A$3:A236))),"")</f>
        <v/>
      </c>
      <c r="U236" s="21" t="str">
        <f ca="1">IFERROR(INDEX(MAESTRO!U:U,_xludf.AGGREGATE(15,6,ROW(MAESTRO!$B$3:$B$1000)/((MAESTRO!$B$3:$B$1000="ACADEMICOS")*(UPPER(MAESTRO!$L$3:$L$1000)="CONFIRMADO")),ROWS($A$3:A236))),"")</f>
        <v/>
      </c>
      <c r="V236" s="21" t="str">
        <f ca="1">IFERROR(INDEX(MAESTRO!V:V,_xludf.AGGREGATE(15,6,ROW(MAESTRO!$B$3:$B$1000)/((MAESTRO!$B$3:$B$1000="ACADEMICOS")*(UPPER(MAESTRO!$L$3:$L$1000)="CONFIRMADO")),ROWS($A$3:A236))),"")</f>
        <v/>
      </c>
      <c r="W236" s="21" t="str">
        <f ca="1">IFERROR(INDEX(MAESTRO!W:W,_xludf.AGGREGATE(15,6,ROW(MAESTRO!$B$3:$B$1000)/((MAESTRO!$B$3:$B$1000="ACADEMICOS")*(UPPER(MAESTRO!$L$3:$L$1000)="CONFIRMADO")),ROWS($A$3:A236))),"")</f>
        <v/>
      </c>
      <c r="X236" s="21" t="str">
        <f ca="1">IFERROR(INDEX(MAESTRO!X:X,_xludf.AGGREGATE(15,6,ROW(MAESTRO!$B$3:$B$1000)/((MAESTRO!$B$3:$B$1000="ACADEMICOS")*(UPPER(MAESTRO!$L$3:$L$1000)="CONFIRMADO")),ROWS($A$3:A236))),"")</f>
        <v/>
      </c>
    </row>
    <row r="237" spans="1:24" ht="22.05" customHeight="1">
      <c r="A237" s="10" t="str">
        <f ca="1">IFERROR(INDEX(MAESTRO!A:A,_xludf.AGGREGATE(15,6,ROW(MAESTRO!$B$3:$B$1000)/((MAESTRO!$B$3:$B$1000="ACADEMICOS")*(UPPER(MAESTRO!$L$3:$L$1000)="CONFIRMADO")),ROWS($A$3:A237))),"")</f>
        <v/>
      </c>
      <c r="B237" s="10" t="str">
        <f ca="1">IFERROR(INDEX(MAESTRO!B:B,_xludf.AGGREGATE(15,6,ROW(MAESTRO!$B$3:$B$1000)/((MAESTRO!$B$3:$B$1000="ACADEMICOS")*(UPPER(MAESTRO!$L$3:$L$1000)="CONFIRMADO")),ROWS($A$3:A237))),"")</f>
        <v/>
      </c>
      <c r="C237" s="10" t="str">
        <f ca="1">IFERROR(INDEX(MAESTRO!C:C,_xludf.AGGREGATE(15,6,ROW(MAESTRO!$B$3:$B$1000)/((MAESTRO!$B$3:$B$1000="ACADEMICOS")*(UPPER(MAESTRO!$L$3:$L$1000)="CONFIRMADO")),ROWS($A$3:A237))),"")</f>
        <v/>
      </c>
      <c r="D237" s="10" t="str">
        <f ca="1">IFERROR(INDEX(MAESTRO!D:D,_xludf.AGGREGATE(15,6,ROW(MAESTRO!$B$3:$B$1000)/((MAESTRO!$B$3:$B$1000="ACADEMICOS")*(UPPER(MAESTRO!$L$3:$L$1000)="CONFIRMADO")),ROWS($A$3:A237))),"")</f>
        <v/>
      </c>
      <c r="E237" s="10" t="str">
        <f ca="1">IFERROR(INDEX(MAESTRO!E:E,_xludf.AGGREGATE(15,6,ROW(MAESTRO!$B$3:$B$1000)/((MAESTRO!$B$3:$B$1000="ACADEMICOS")*(UPPER(MAESTRO!$L$3:$L$1000)="CONFIRMADO")),ROWS($A$3:A237))),"")</f>
        <v/>
      </c>
      <c r="F237" s="10" t="str">
        <f ca="1">IFERROR(INDEX(MAESTRO!F:F,_xludf.AGGREGATE(15,6,ROW(MAESTRO!$B$3:$B$1000)/((MAESTRO!$B$3:$B$1000="ACADEMICOS")*(UPPER(MAESTRO!$L$3:$L$1000)="CONFIRMADO")),ROWS($A$3:A237))),"")</f>
        <v/>
      </c>
      <c r="G237" s="10" t="str">
        <f ca="1">IFERROR(INDEX(MAESTRO!G:G,_xludf.AGGREGATE(15,6,ROW(MAESTRO!$B$3:$B$1000)/((MAESTRO!$B$3:$B$1000="ACADEMICOS")*(UPPER(MAESTRO!$L$3:$L$1000)="CONFIRMADO")),ROWS($A$3:A237))),"")</f>
        <v/>
      </c>
      <c r="H237" s="10" t="str">
        <f ca="1">IFERROR(INDEX(MAESTRO!H:H,_xludf.AGGREGATE(15,6,ROW(MAESTRO!$B$3:$B$1000)/((MAESTRO!$B$3:$B$1000="ACADEMICOS")*(UPPER(MAESTRO!$L$3:$L$1000)="CONFIRMADO")),ROWS($A$3:A237))),"")</f>
        <v/>
      </c>
      <c r="I237" s="10" t="str">
        <f ca="1">IFERROR(INDEX(MAESTRO!I:I,_xludf.AGGREGATE(15,6,ROW(MAESTRO!$B$3:$B$1000)/((MAESTRO!$B$3:$B$1000="ACADEMICOS")*(UPPER(MAESTRO!$L$3:$L$1000)="CONFIRMADO")),ROWS($A$3:A237))),"")</f>
        <v/>
      </c>
      <c r="J237" s="10" t="str">
        <f ca="1">IFERROR(INDEX(MAESTRO!J:J,_xludf.AGGREGATE(15,6,ROW(MAESTRO!$B$3:$B$1000)/((MAESTRO!$B$3:$B$1000="ACADEMICOS")*(UPPER(MAESTRO!$L$3:$L$1000)="CONFIRMADO")),ROWS($A$3:A237))),"")</f>
        <v/>
      </c>
      <c r="K237" s="10" t="str">
        <f ca="1">IFERROR(INDEX(MAESTRO!K:K,_xludf.AGGREGATE(15,6,ROW(MAESTRO!$B$3:$B$1000)/((MAESTRO!$B$3:$B$1000="ACADEMICOS")*(UPPER(MAESTRO!$L$3:$L$1000)="CONFIRMADO")),ROWS($A$3:A237))),"")</f>
        <v/>
      </c>
      <c r="L237" s="10" t="str">
        <f ca="1">IFERROR(INDEX(MAESTRO!L:L,_xludf.AGGREGATE(15,6,ROW(MAESTRO!$B$3:$B$1000)/((MAESTRO!$B$3:$B$1000="ACADEMICOS")*(UPPER(MAESTRO!$L$3:$L$1000)="CONFIRMADO")),ROWS($A$3:A237))),"")</f>
        <v/>
      </c>
      <c r="M237" s="10" t="str">
        <f ca="1">IFERROR(INDEX(MAESTRO!M:M,_xludf.AGGREGATE(15,6,ROW(MAESTRO!$B$3:$B$1000)/((MAESTRO!$B$3:$B$1000="ACADEMICOS")*(UPPER(MAESTRO!$L$3:$L$1000)="CONFIRMADO")),ROWS($A$3:A237))),"")</f>
        <v/>
      </c>
      <c r="N237" s="10" t="str">
        <f ca="1">IFERROR(INDEX(MAESTRO!N:N,_xludf.AGGREGATE(15,6,ROW(MAESTRO!$B$3:$B$1000)/((MAESTRO!$B$3:$B$1000="ACADEMICOS")*(UPPER(MAESTRO!$L$3:$L$1000)="CONFIRMADO")),ROWS($A$3:A237))),"")</f>
        <v/>
      </c>
      <c r="O237" s="10" t="str">
        <f ca="1">IFERROR(INDEX(MAESTRO!O:O,_xludf.AGGREGATE(15,6,ROW(MAESTRO!$B$3:$B$1000)/((MAESTRO!$B$3:$B$1000="ACADEMICOS")*(UPPER(MAESTRO!$L$3:$L$1000)="CONFIRMADO")),ROWS($A$3:A237))),"")</f>
        <v/>
      </c>
      <c r="P237" s="10" t="str">
        <f ca="1">IFERROR(INDEX(MAESTRO!P:P,_xludf.AGGREGATE(15,6,ROW(MAESTRO!$B$3:$B$1000)/((MAESTRO!$B$3:$B$1000="ACADEMICOS")*(UPPER(MAESTRO!$L$3:$L$1000)="CONFIRMADO")),ROWS($A$3:A237))),"")</f>
        <v/>
      </c>
      <c r="Q237" s="10" t="str">
        <f ca="1">IFERROR(INDEX(MAESTRO!Q:Q,_xludf.AGGREGATE(15,6,ROW(MAESTRO!$B$3:$B$1000)/((MAESTRO!$B$3:$B$1000="ACADEMICOS")*(UPPER(MAESTRO!$L$3:$L$1000)="CONFIRMADO")),ROWS($A$3:A237))),"")</f>
        <v/>
      </c>
      <c r="R237" s="10" t="str">
        <f ca="1">IFERROR(INDEX(MAESTRO!R:R,_xludf.AGGREGATE(15,6,ROW(MAESTRO!$B$3:$B$1000)/((MAESTRO!$B$3:$B$1000="ACADEMICOS")*(UPPER(MAESTRO!$L$3:$L$1000)="CONFIRMADO")),ROWS($A$3:A237))),"")</f>
        <v/>
      </c>
      <c r="S237" s="10" t="str">
        <f ca="1">IFERROR(INDEX(MAESTRO!S:S,_xludf.AGGREGATE(15,6,ROW(MAESTRO!$B$3:$B$1000)/((MAESTRO!$B$3:$B$1000="ACADEMICOS")*(UPPER(MAESTRO!$L$3:$L$1000)="CONFIRMADO")),ROWS($A$3:A237))),"")</f>
        <v/>
      </c>
      <c r="T237" s="10" t="str">
        <f ca="1">IFERROR(INDEX(MAESTRO!T:T,_xludf.AGGREGATE(15,6,ROW(MAESTRO!$B$3:$B$1000)/((MAESTRO!$B$3:$B$1000="ACADEMICOS")*(UPPER(MAESTRO!$L$3:$L$1000)="CONFIRMADO")),ROWS($A$3:A237))),"")</f>
        <v/>
      </c>
      <c r="U237" s="10" t="str">
        <f ca="1">IFERROR(INDEX(MAESTRO!U:U,_xludf.AGGREGATE(15,6,ROW(MAESTRO!$B$3:$B$1000)/((MAESTRO!$B$3:$B$1000="ACADEMICOS")*(UPPER(MAESTRO!$L$3:$L$1000)="CONFIRMADO")),ROWS($A$3:A237))),"")</f>
        <v/>
      </c>
      <c r="V237" s="10" t="str">
        <f ca="1">IFERROR(INDEX(MAESTRO!V:V,_xludf.AGGREGATE(15,6,ROW(MAESTRO!$B$3:$B$1000)/((MAESTRO!$B$3:$B$1000="ACADEMICOS")*(UPPER(MAESTRO!$L$3:$L$1000)="CONFIRMADO")),ROWS($A$3:A237))),"")</f>
        <v/>
      </c>
      <c r="W237" s="10" t="str">
        <f ca="1">IFERROR(INDEX(MAESTRO!W:W,_xludf.AGGREGATE(15,6,ROW(MAESTRO!$B$3:$B$1000)/((MAESTRO!$B$3:$B$1000="ACADEMICOS")*(UPPER(MAESTRO!$L$3:$L$1000)="CONFIRMADO")),ROWS($A$3:A237))),"")</f>
        <v/>
      </c>
      <c r="X237" s="10" t="str">
        <f ca="1">IFERROR(INDEX(MAESTRO!X:X,_xludf.AGGREGATE(15,6,ROW(MAESTRO!$B$3:$B$1000)/((MAESTRO!$B$3:$B$1000="ACADEMICOS")*(UPPER(MAESTRO!$L$3:$L$1000)="CONFIRMADO")),ROWS($A$3:A237))),"")</f>
        <v/>
      </c>
    </row>
    <row r="238" spans="1:24" ht="22.05" customHeight="1">
      <c r="A238" s="21" t="str">
        <f ca="1">IFERROR(INDEX(MAESTRO!A:A,_xludf.AGGREGATE(15,6,ROW(MAESTRO!$B$3:$B$1000)/((MAESTRO!$B$3:$B$1000="ACADEMICOS")*(UPPER(MAESTRO!$L$3:$L$1000)="CONFIRMADO")),ROWS($A$3:A238))),"")</f>
        <v/>
      </c>
      <c r="B238" s="21" t="str">
        <f ca="1">IFERROR(INDEX(MAESTRO!B:B,_xludf.AGGREGATE(15,6,ROW(MAESTRO!$B$3:$B$1000)/((MAESTRO!$B$3:$B$1000="ACADEMICOS")*(UPPER(MAESTRO!$L$3:$L$1000)="CONFIRMADO")),ROWS($A$3:A238))),"")</f>
        <v/>
      </c>
      <c r="C238" s="21" t="str">
        <f ca="1">IFERROR(INDEX(MAESTRO!C:C,_xludf.AGGREGATE(15,6,ROW(MAESTRO!$B$3:$B$1000)/((MAESTRO!$B$3:$B$1000="ACADEMICOS")*(UPPER(MAESTRO!$L$3:$L$1000)="CONFIRMADO")),ROWS($A$3:A238))),"")</f>
        <v/>
      </c>
      <c r="D238" s="21" t="str">
        <f ca="1">IFERROR(INDEX(MAESTRO!D:D,_xludf.AGGREGATE(15,6,ROW(MAESTRO!$B$3:$B$1000)/((MAESTRO!$B$3:$B$1000="ACADEMICOS")*(UPPER(MAESTRO!$L$3:$L$1000)="CONFIRMADO")),ROWS($A$3:A238))),"")</f>
        <v/>
      </c>
      <c r="E238" s="21" t="str">
        <f ca="1">IFERROR(INDEX(MAESTRO!E:E,_xludf.AGGREGATE(15,6,ROW(MAESTRO!$B$3:$B$1000)/((MAESTRO!$B$3:$B$1000="ACADEMICOS")*(UPPER(MAESTRO!$L$3:$L$1000)="CONFIRMADO")),ROWS($A$3:A238))),"")</f>
        <v/>
      </c>
      <c r="F238" s="21" t="str">
        <f ca="1">IFERROR(INDEX(MAESTRO!F:F,_xludf.AGGREGATE(15,6,ROW(MAESTRO!$B$3:$B$1000)/((MAESTRO!$B$3:$B$1000="ACADEMICOS")*(UPPER(MAESTRO!$L$3:$L$1000)="CONFIRMADO")),ROWS($A$3:A238))),"")</f>
        <v/>
      </c>
      <c r="G238" s="21" t="str">
        <f ca="1">IFERROR(INDEX(MAESTRO!G:G,_xludf.AGGREGATE(15,6,ROW(MAESTRO!$B$3:$B$1000)/((MAESTRO!$B$3:$B$1000="ACADEMICOS")*(UPPER(MAESTRO!$L$3:$L$1000)="CONFIRMADO")),ROWS($A$3:A238))),"")</f>
        <v/>
      </c>
      <c r="H238" s="21" t="str">
        <f ca="1">IFERROR(INDEX(MAESTRO!H:H,_xludf.AGGREGATE(15,6,ROW(MAESTRO!$B$3:$B$1000)/((MAESTRO!$B$3:$B$1000="ACADEMICOS")*(UPPER(MAESTRO!$L$3:$L$1000)="CONFIRMADO")),ROWS($A$3:A238))),"")</f>
        <v/>
      </c>
      <c r="I238" s="21" t="str">
        <f ca="1">IFERROR(INDEX(MAESTRO!I:I,_xludf.AGGREGATE(15,6,ROW(MAESTRO!$B$3:$B$1000)/((MAESTRO!$B$3:$B$1000="ACADEMICOS")*(UPPER(MAESTRO!$L$3:$L$1000)="CONFIRMADO")),ROWS($A$3:A238))),"")</f>
        <v/>
      </c>
      <c r="J238" s="21" t="str">
        <f ca="1">IFERROR(INDEX(MAESTRO!J:J,_xludf.AGGREGATE(15,6,ROW(MAESTRO!$B$3:$B$1000)/((MAESTRO!$B$3:$B$1000="ACADEMICOS")*(UPPER(MAESTRO!$L$3:$L$1000)="CONFIRMADO")),ROWS($A$3:A238))),"")</f>
        <v/>
      </c>
      <c r="K238" s="21" t="str">
        <f ca="1">IFERROR(INDEX(MAESTRO!K:K,_xludf.AGGREGATE(15,6,ROW(MAESTRO!$B$3:$B$1000)/((MAESTRO!$B$3:$B$1000="ACADEMICOS")*(UPPER(MAESTRO!$L$3:$L$1000)="CONFIRMADO")),ROWS($A$3:A238))),"")</f>
        <v/>
      </c>
      <c r="L238" s="21" t="str">
        <f ca="1">IFERROR(INDEX(MAESTRO!L:L,_xludf.AGGREGATE(15,6,ROW(MAESTRO!$B$3:$B$1000)/((MAESTRO!$B$3:$B$1000="ACADEMICOS")*(UPPER(MAESTRO!$L$3:$L$1000)="CONFIRMADO")),ROWS($A$3:A238))),"")</f>
        <v/>
      </c>
      <c r="M238" s="21" t="str">
        <f ca="1">IFERROR(INDEX(MAESTRO!M:M,_xludf.AGGREGATE(15,6,ROW(MAESTRO!$B$3:$B$1000)/((MAESTRO!$B$3:$B$1000="ACADEMICOS")*(UPPER(MAESTRO!$L$3:$L$1000)="CONFIRMADO")),ROWS($A$3:A238))),"")</f>
        <v/>
      </c>
      <c r="N238" s="21" t="str">
        <f ca="1">IFERROR(INDEX(MAESTRO!N:N,_xludf.AGGREGATE(15,6,ROW(MAESTRO!$B$3:$B$1000)/((MAESTRO!$B$3:$B$1000="ACADEMICOS")*(UPPER(MAESTRO!$L$3:$L$1000)="CONFIRMADO")),ROWS($A$3:A238))),"")</f>
        <v/>
      </c>
      <c r="O238" s="21" t="str">
        <f ca="1">IFERROR(INDEX(MAESTRO!O:O,_xludf.AGGREGATE(15,6,ROW(MAESTRO!$B$3:$B$1000)/((MAESTRO!$B$3:$B$1000="ACADEMICOS")*(UPPER(MAESTRO!$L$3:$L$1000)="CONFIRMADO")),ROWS($A$3:A238))),"")</f>
        <v/>
      </c>
      <c r="P238" s="21" t="str">
        <f ca="1">IFERROR(INDEX(MAESTRO!P:P,_xludf.AGGREGATE(15,6,ROW(MAESTRO!$B$3:$B$1000)/((MAESTRO!$B$3:$B$1000="ACADEMICOS")*(UPPER(MAESTRO!$L$3:$L$1000)="CONFIRMADO")),ROWS($A$3:A238))),"")</f>
        <v/>
      </c>
      <c r="Q238" s="21" t="str">
        <f ca="1">IFERROR(INDEX(MAESTRO!Q:Q,_xludf.AGGREGATE(15,6,ROW(MAESTRO!$B$3:$B$1000)/((MAESTRO!$B$3:$B$1000="ACADEMICOS")*(UPPER(MAESTRO!$L$3:$L$1000)="CONFIRMADO")),ROWS($A$3:A238))),"")</f>
        <v/>
      </c>
      <c r="R238" s="21" t="str">
        <f ca="1">IFERROR(INDEX(MAESTRO!R:R,_xludf.AGGREGATE(15,6,ROW(MAESTRO!$B$3:$B$1000)/((MAESTRO!$B$3:$B$1000="ACADEMICOS")*(UPPER(MAESTRO!$L$3:$L$1000)="CONFIRMADO")),ROWS($A$3:A238))),"")</f>
        <v/>
      </c>
      <c r="S238" s="21" t="str">
        <f ca="1">IFERROR(INDEX(MAESTRO!S:S,_xludf.AGGREGATE(15,6,ROW(MAESTRO!$B$3:$B$1000)/((MAESTRO!$B$3:$B$1000="ACADEMICOS")*(UPPER(MAESTRO!$L$3:$L$1000)="CONFIRMADO")),ROWS($A$3:A238))),"")</f>
        <v/>
      </c>
      <c r="T238" s="21" t="str">
        <f ca="1">IFERROR(INDEX(MAESTRO!T:T,_xludf.AGGREGATE(15,6,ROW(MAESTRO!$B$3:$B$1000)/((MAESTRO!$B$3:$B$1000="ACADEMICOS")*(UPPER(MAESTRO!$L$3:$L$1000)="CONFIRMADO")),ROWS($A$3:A238))),"")</f>
        <v/>
      </c>
      <c r="U238" s="21" t="str">
        <f ca="1">IFERROR(INDEX(MAESTRO!U:U,_xludf.AGGREGATE(15,6,ROW(MAESTRO!$B$3:$B$1000)/((MAESTRO!$B$3:$B$1000="ACADEMICOS")*(UPPER(MAESTRO!$L$3:$L$1000)="CONFIRMADO")),ROWS($A$3:A238))),"")</f>
        <v/>
      </c>
      <c r="V238" s="21" t="str">
        <f ca="1">IFERROR(INDEX(MAESTRO!V:V,_xludf.AGGREGATE(15,6,ROW(MAESTRO!$B$3:$B$1000)/((MAESTRO!$B$3:$B$1000="ACADEMICOS")*(UPPER(MAESTRO!$L$3:$L$1000)="CONFIRMADO")),ROWS($A$3:A238))),"")</f>
        <v/>
      </c>
      <c r="W238" s="21" t="str">
        <f ca="1">IFERROR(INDEX(MAESTRO!W:W,_xludf.AGGREGATE(15,6,ROW(MAESTRO!$B$3:$B$1000)/((MAESTRO!$B$3:$B$1000="ACADEMICOS")*(UPPER(MAESTRO!$L$3:$L$1000)="CONFIRMADO")),ROWS($A$3:A238))),"")</f>
        <v/>
      </c>
      <c r="X238" s="21" t="str">
        <f ca="1">IFERROR(INDEX(MAESTRO!X:X,_xludf.AGGREGATE(15,6,ROW(MAESTRO!$B$3:$B$1000)/((MAESTRO!$B$3:$B$1000="ACADEMICOS")*(UPPER(MAESTRO!$L$3:$L$1000)="CONFIRMADO")),ROWS($A$3:A238))),"")</f>
        <v/>
      </c>
    </row>
    <row r="239" spans="1:24" ht="22.05" customHeight="1">
      <c r="A239" s="10" t="str">
        <f ca="1">IFERROR(INDEX(MAESTRO!A:A,_xludf.AGGREGATE(15,6,ROW(MAESTRO!$B$3:$B$1000)/((MAESTRO!$B$3:$B$1000="ACADEMICOS")*(UPPER(MAESTRO!$L$3:$L$1000)="CONFIRMADO")),ROWS($A$3:A239))),"")</f>
        <v/>
      </c>
      <c r="B239" s="10" t="str">
        <f ca="1">IFERROR(INDEX(MAESTRO!B:B,_xludf.AGGREGATE(15,6,ROW(MAESTRO!$B$3:$B$1000)/((MAESTRO!$B$3:$B$1000="ACADEMICOS")*(UPPER(MAESTRO!$L$3:$L$1000)="CONFIRMADO")),ROWS($A$3:A239))),"")</f>
        <v/>
      </c>
      <c r="C239" s="10" t="str">
        <f ca="1">IFERROR(INDEX(MAESTRO!C:C,_xludf.AGGREGATE(15,6,ROW(MAESTRO!$B$3:$B$1000)/((MAESTRO!$B$3:$B$1000="ACADEMICOS")*(UPPER(MAESTRO!$L$3:$L$1000)="CONFIRMADO")),ROWS($A$3:A239))),"")</f>
        <v/>
      </c>
      <c r="D239" s="10" t="str">
        <f ca="1">IFERROR(INDEX(MAESTRO!D:D,_xludf.AGGREGATE(15,6,ROW(MAESTRO!$B$3:$B$1000)/((MAESTRO!$B$3:$B$1000="ACADEMICOS")*(UPPER(MAESTRO!$L$3:$L$1000)="CONFIRMADO")),ROWS($A$3:A239))),"")</f>
        <v/>
      </c>
      <c r="E239" s="10" t="str">
        <f ca="1">IFERROR(INDEX(MAESTRO!E:E,_xludf.AGGREGATE(15,6,ROW(MAESTRO!$B$3:$B$1000)/((MAESTRO!$B$3:$B$1000="ACADEMICOS")*(UPPER(MAESTRO!$L$3:$L$1000)="CONFIRMADO")),ROWS($A$3:A239))),"")</f>
        <v/>
      </c>
      <c r="F239" s="10" t="str">
        <f ca="1">IFERROR(INDEX(MAESTRO!F:F,_xludf.AGGREGATE(15,6,ROW(MAESTRO!$B$3:$B$1000)/((MAESTRO!$B$3:$B$1000="ACADEMICOS")*(UPPER(MAESTRO!$L$3:$L$1000)="CONFIRMADO")),ROWS($A$3:A239))),"")</f>
        <v/>
      </c>
      <c r="G239" s="10" t="str">
        <f ca="1">IFERROR(INDEX(MAESTRO!G:G,_xludf.AGGREGATE(15,6,ROW(MAESTRO!$B$3:$B$1000)/((MAESTRO!$B$3:$B$1000="ACADEMICOS")*(UPPER(MAESTRO!$L$3:$L$1000)="CONFIRMADO")),ROWS($A$3:A239))),"")</f>
        <v/>
      </c>
      <c r="H239" s="10" t="str">
        <f ca="1">IFERROR(INDEX(MAESTRO!H:H,_xludf.AGGREGATE(15,6,ROW(MAESTRO!$B$3:$B$1000)/((MAESTRO!$B$3:$B$1000="ACADEMICOS")*(UPPER(MAESTRO!$L$3:$L$1000)="CONFIRMADO")),ROWS($A$3:A239))),"")</f>
        <v/>
      </c>
      <c r="I239" s="10" t="str">
        <f ca="1">IFERROR(INDEX(MAESTRO!I:I,_xludf.AGGREGATE(15,6,ROW(MAESTRO!$B$3:$B$1000)/((MAESTRO!$B$3:$B$1000="ACADEMICOS")*(UPPER(MAESTRO!$L$3:$L$1000)="CONFIRMADO")),ROWS($A$3:A239))),"")</f>
        <v/>
      </c>
      <c r="J239" s="10" t="str">
        <f ca="1">IFERROR(INDEX(MAESTRO!J:J,_xludf.AGGREGATE(15,6,ROW(MAESTRO!$B$3:$B$1000)/((MAESTRO!$B$3:$B$1000="ACADEMICOS")*(UPPER(MAESTRO!$L$3:$L$1000)="CONFIRMADO")),ROWS($A$3:A239))),"")</f>
        <v/>
      </c>
      <c r="K239" s="10" t="str">
        <f ca="1">IFERROR(INDEX(MAESTRO!K:K,_xludf.AGGREGATE(15,6,ROW(MAESTRO!$B$3:$B$1000)/((MAESTRO!$B$3:$B$1000="ACADEMICOS")*(UPPER(MAESTRO!$L$3:$L$1000)="CONFIRMADO")),ROWS($A$3:A239))),"")</f>
        <v/>
      </c>
      <c r="L239" s="10" t="str">
        <f ca="1">IFERROR(INDEX(MAESTRO!L:L,_xludf.AGGREGATE(15,6,ROW(MAESTRO!$B$3:$B$1000)/((MAESTRO!$B$3:$B$1000="ACADEMICOS")*(UPPER(MAESTRO!$L$3:$L$1000)="CONFIRMADO")),ROWS($A$3:A239))),"")</f>
        <v/>
      </c>
      <c r="M239" s="10" t="str">
        <f ca="1">IFERROR(INDEX(MAESTRO!M:M,_xludf.AGGREGATE(15,6,ROW(MAESTRO!$B$3:$B$1000)/((MAESTRO!$B$3:$B$1000="ACADEMICOS")*(UPPER(MAESTRO!$L$3:$L$1000)="CONFIRMADO")),ROWS($A$3:A239))),"")</f>
        <v/>
      </c>
      <c r="N239" s="10" t="str">
        <f ca="1">IFERROR(INDEX(MAESTRO!N:N,_xludf.AGGREGATE(15,6,ROW(MAESTRO!$B$3:$B$1000)/((MAESTRO!$B$3:$B$1000="ACADEMICOS")*(UPPER(MAESTRO!$L$3:$L$1000)="CONFIRMADO")),ROWS($A$3:A239))),"")</f>
        <v/>
      </c>
      <c r="O239" s="10" t="str">
        <f ca="1">IFERROR(INDEX(MAESTRO!O:O,_xludf.AGGREGATE(15,6,ROW(MAESTRO!$B$3:$B$1000)/((MAESTRO!$B$3:$B$1000="ACADEMICOS")*(UPPER(MAESTRO!$L$3:$L$1000)="CONFIRMADO")),ROWS($A$3:A239))),"")</f>
        <v/>
      </c>
      <c r="P239" s="10" t="str">
        <f ca="1">IFERROR(INDEX(MAESTRO!P:P,_xludf.AGGREGATE(15,6,ROW(MAESTRO!$B$3:$B$1000)/((MAESTRO!$B$3:$B$1000="ACADEMICOS")*(UPPER(MAESTRO!$L$3:$L$1000)="CONFIRMADO")),ROWS($A$3:A239))),"")</f>
        <v/>
      </c>
      <c r="Q239" s="10" t="str">
        <f ca="1">IFERROR(INDEX(MAESTRO!Q:Q,_xludf.AGGREGATE(15,6,ROW(MAESTRO!$B$3:$B$1000)/((MAESTRO!$B$3:$B$1000="ACADEMICOS")*(UPPER(MAESTRO!$L$3:$L$1000)="CONFIRMADO")),ROWS($A$3:A239))),"")</f>
        <v/>
      </c>
      <c r="R239" s="10" t="str">
        <f ca="1">IFERROR(INDEX(MAESTRO!R:R,_xludf.AGGREGATE(15,6,ROW(MAESTRO!$B$3:$B$1000)/((MAESTRO!$B$3:$B$1000="ACADEMICOS")*(UPPER(MAESTRO!$L$3:$L$1000)="CONFIRMADO")),ROWS($A$3:A239))),"")</f>
        <v/>
      </c>
      <c r="S239" s="10" t="str">
        <f ca="1">IFERROR(INDEX(MAESTRO!S:S,_xludf.AGGREGATE(15,6,ROW(MAESTRO!$B$3:$B$1000)/((MAESTRO!$B$3:$B$1000="ACADEMICOS")*(UPPER(MAESTRO!$L$3:$L$1000)="CONFIRMADO")),ROWS($A$3:A239))),"")</f>
        <v/>
      </c>
      <c r="T239" s="10" t="str">
        <f ca="1">IFERROR(INDEX(MAESTRO!T:T,_xludf.AGGREGATE(15,6,ROW(MAESTRO!$B$3:$B$1000)/((MAESTRO!$B$3:$B$1000="ACADEMICOS")*(UPPER(MAESTRO!$L$3:$L$1000)="CONFIRMADO")),ROWS($A$3:A239))),"")</f>
        <v/>
      </c>
      <c r="U239" s="10" t="str">
        <f ca="1">IFERROR(INDEX(MAESTRO!U:U,_xludf.AGGREGATE(15,6,ROW(MAESTRO!$B$3:$B$1000)/((MAESTRO!$B$3:$B$1000="ACADEMICOS")*(UPPER(MAESTRO!$L$3:$L$1000)="CONFIRMADO")),ROWS($A$3:A239))),"")</f>
        <v/>
      </c>
      <c r="V239" s="10" t="str">
        <f ca="1">IFERROR(INDEX(MAESTRO!V:V,_xludf.AGGREGATE(15,6,ROW(MAESTRO!$B$3:$B$1000)/((MAESTRO!$B$3:$B$1000="ACADEMICOS")*(UPPER(MAESTRO!$L$3:$L$1000)="CONFIRMADO")),ROWS($A$3:A239))),"")</f>
        <v/>
      </c>
      <c r="W239" s="10" t="str">
        <f ca="1">IFERROR(INDEX(MAESTRO!W:W,_xludf.AGGREGATE(15,6,ROW(MAESTRO!$B$3:$B$1000)/((MAESTRO!$B$3:$B$1000="ACADEMICOS")*(UPPER(MAESTRO!$L$3:$L$1000)="CONFIRMADO")),ROWS($A$3:A239))),"")</f>
        <v/>
      </c>
      <c r="X239" s="10" t="str">
        <f ca="1">IFERROR(INDEX(MAESTRO!X:X,_xludf.AGGREGATE(15,6,ROW(MAESTRO!$B$3:$B$1000)/((MAESTRO!$B$3:$B$1000="ACADEMICOS")*(UPPER(MAESTRO!$L$3:$L$1000)="CONFIRMADO")),ROWS($A$3:A239))),"")</f>
        <v/>
      </c>
    </row>
    <row r="240" spans="1:24" ht="22.05" customHeight="1">
      <c r="A240" s="21" t="str">
        <f ca="1">IFERROR(INDEX(MAESTRO!A:A,_xludf.AGGREGATE(15,6,ROW(MAESTRO!$B$3:$B$1000)/((MAESTRO!$B$3:$B$1000="ACADEMICOS")*(UPPER(MAESTRO!$L$3:$L$1000)="CONFIRMADO")),ROWS($A$3:A240))),"")</f>
        <v/>
      </c>
      <c r="B240" s="21" t="str">
        <f ca="1">IFERROR(INDEX(MAESTRO!B:B,_xludf.AGGREGATE(15,6,ROW(MAESTRO!$B$3:$B$1000)/((MAESTRO!$B$3:$B$1000="ACADEMICOS")*(UPPER(MAESTRO!$L$3:$L$1000)="CONFIRMADO")),ROWS($A$3:A240))),"")</f>
        <v/>
      </c>
      <c r="C240" s="21" t="str">
        <f ca="1">IFERROR(INDEX(MAESTRO!C:C,_xludf.AGGREGATE(15,6,ROW(MAESTRO!$B$3:$B$1000)/((MAESTRO!$B$3:$B$1000="ACADEMICOS")*(UPPER(MAESTRO!$L$3:$L$1000)="CONFIRMADO")),ROWS($A$3:A240))),"")</f>
        <v/>
      </c>
      <c r="D240" s="21" t="str">
        <f ca="1">IFERROR(INDEX(MAESTRO!D:D,_xludf.AGGREGATE(15,6,ROW(MAESTRO!$B$3:$B$1000)/((MAESTRO!$B$3:$B$1000="ACADEMICOS")*(UPPER(MAESTRO!$L$3:$L$1000)="CONFIRMADO")),ROWS($A$3:A240))),"")</f>
        <v/>
      </c>
      <c r="E240" s="21" t="str">
        <f ca="1">IFERROR(INDEX(MAESTRO!E:E,_xludf.AGGREGATE(15,6,ROW(MAESTRO!$B$3:$B$1000)/((MAESTRO!$B$3:$B$1000="ACADEMICOS")*(UPPER(MAESTRO!$L$3:$L$1000)="CONFIRMADO")),ROWS($A$3:A240))),"")</f>
        <v/>
      </c>
      <c r="F240" s="21" t="str">
        <f ca="1">IFERROR(INDEX(MAESTRO!F:F,_xludf.AGGREGATE(15,6,ROW(MAESTRO!$B$3:$B$1000)/((MAESTRO!$B$3:$B$1000="ACADEMICOS")*(UPPER(MAESTRO!$L$3:$L$1000)="CONFIRMADO")),ROWS($A$3:A240))),"")</f>
        <v/>
      </c>
      <c r="G240" s="21" t="str">
        <f ca="1">IFERROR(INDEX(MAESTRO!G:G,_xludf.AGGREGATE(15,6,ROW(MAESTRO!$B$3:$B$1000)/((MAESTRO!$B$3:$B$1000="ACADEMICOS")*(UPPER(MAESTRO!$L$3:$L$1000)="CONFIRMADO")),ROWS($A$3:A240))),"")</f>
        <v/>
      </c>
      <c r="H240" s="21" t="str">
        <f ca="1">IFERROR(INDEX(MAESTRO!H:H,_xludf.AGGREGATE(15,6,ROW(MAESTRO!$B$3:$B$1000)/((MAESTRO!$B$3:$B$1000="ACADEMICOS")*(UPPER(MAESTRO!$L$3:$L$1000)="CONFIRMADO")),ROWS($A$3:A240))),"")</f>
        <v/>
      </c>
      <c r="I240" s="21" t="str">
        <f ca="1">IFERROR(INDEX(MAESTRO!I:I,_xludf.AGGREGATE(15,6,ROW(MAESTRO!$B$3:$B$1000)/((MAESTRO!$B$3:$B$1000="ACADEMICOS")*(UPPER(MAESTRO!$L$3:$L$1000)="CONFIRMADO")),ROWS($A$3:A240))),"")</f>
        <v/>
      </c>
      <c r="J240" s="21" t="str">
        <f ca="1">IFERROR(INDEX(MAESTRO!J:J,_xludf.AGGREGATE(15,6,ROW(MAESTRO!$B$3:$B$1000)/((MAESTRO!$B$3:$B$1000="ACADEMICOS")*(UPPER(MAESTRO!$L$3:$L$1000)="CONFIRMADO")),ROWS($A$3:A240))),"")</f>
        <v/>
      </c>
      <c r="K240" s="21" t="str">
        <f ca="1">IFERROR(INDEX(MAESTRO!K:K,_xludf.AGGREGATE(15,6,ROW(MAESTRO!$B$3:$B$1000)/((MAESTRO!$B$3:$B$1000="ACADEMICOS")*(UPPER(MAESTRO!$L$3:$L$1000)="CONFIRMADO")),ROWS($A$3:A240))),"")</f>
        <v/>
      </c>
      <c r="L240" s="21" t="str">
        <f ca="1">IFERROR(INDEX(MAESTRO!L:L,_xludf.AGGREGATE(15,6,ROW(MAESTRO!$B$3:$B$1000)/((MAESTRO!$B$3:$B$1000="ACADEMICOS")*(UPPER(MAESTRO!$L$3:$L$1000)="CONFIRMADO")),ROWS($A$3:A240))),"")</f>
        <v/>
      </c>
      <c r="M240" s="21" t="str">
        <f ca="1">IFERROR(INDEX(MAESTRO!M:M,_xludf.AGGREGATE(15,6,ROW(MAESTRO!$B$3:$B$1000)/((MAESTRO!$B$3:$B$1000="ACADEMICOS")*(UPPER(MAESTRO!$L$3:$L$1000)="CONFIRMADO")),ROWS($A$3:A240))),"")</f>
        <v/>
      </c>
      <c r="N240" s="21" t="str">
        <f ca="1">IFERROR(INDEX(MAESTRO!N:N,_xludf.AGGREGATE(15,6,ROW(MAESTRO!$B$3:$B$1000)/((MAESTRO!$B$3:$B$1000="ACADEMICOS")*(UPPER(MAESTRO!$L$3:$L$1000)="CONFIRMADO")),ROWS($A$3:A240))),"")</f>
        <v/>
      </c>
      <c r="O240" s="21" t="str">
        <f ca="1">IFERROR(INDEX(MAESTRO!O:O,_xludf.AGGREGATE(15,6,ROW(MAESTRO!$B$3:$B$1000)/((MAESTRO!$B$3:$B$1000="ACADEMICOS")*(UPPER(MAESTRO!$L$3:$L$1000)="CONFIRMADO")),ROWS($A$3:A240))),"")</f>
        <v/>
      </c>
      <c r="P240" s="21" t="str">
        <f ca="1">IFERROR(INDEX(MAESTRO!P:P,_xludf.AGGREGATE(15,6,ROW(MAESTRO!$B$3:$B$1000)/((MAESTRO!$B$3:$B$1000="ACADEMICOS")*(UPPER(MAESTRO!$L$3:$L$1000)="CONFIRMADO")),ROWS($A$3:A240))),"")</f>
        <v/>
      </c>
      <c r="Q240" s="21" t="str">
        <f ca="1">IFERROR(INDEX(MAESTRO!Q:Q,_xludf.AGGREGATE(15,6,ROW(MAESTRO!$B$3:$B$1000)/((MAESTRO!$B$3:$B$1000="ACADEMICOS")*(UPPER(MAESTRO!$L$3:$L$1000)="CONFIRMADO")),ROWS($A$3:A240))),"")</f>
        <v/>
      </c>
      <c r="R240" s="21" t="str">
        <f ca="1">IFERROR(INDEX(MAESTRO!R:R,_xludf.AGGREGATE(15,6,ROW(MAESTRO!$B$3:$B$1000)/((MAESTRO!$B$3:$B$1000="ACADEMICOS")*(UPPER(MAESTRO!$L$3:$L$1000)="CONFIRMADO")),ROWS($A$3:A240))),"")</f>
        <v/>
      </c>
      <c r="S240" s="21" t="str">
        <f ca="1">IFERROR(INDEX(MAESTRO!S:S,_xludf.AGGREGATE(15,6,ROW(MAESTRO!$B$3:$B$1000)/((MAESTRO!$B$3:$B$1000="ACADEMICOS")*(UPPER(MAESTRO!$L$3:$L$1000)="CONFIRMADO")),ROWS($A$3:A240))),"")</f>
        <v/>
      </c>
      <c r="T240" s="21" t="str">
        <f ca="1">IFERROR(INDEX(MAESTRO!T:T,_xludf.AGGREGATE(15,6,ROW(MAESTRO!$B$3:$B$1000)/((MAESTRO!$B$3:$B$1000="ACADEMICOS")*(UPPER(MAESTRO!$L$3:$L$1000)="CONFIRMADO")),ROWS($A$3:A240))),"")</f>
        <v/>
      </c>
      <c r="U240" s="21" t="str">
        <f ca="1">IFERROR(INDEX(MAESTRO!U:U,_xludf.AGGREGATE(15,6,ROW(MAESTRO!$B$3:$B$1000)/((MAESTRO!$B$3:$B$1000="ACADEMICOS")*(UPPER(MAESTRO!$L$3:$L$1000)="CONFIRMADO")),ROWS($A$3:A240))),"")</f>
        <v/>
      </c>
      <c r="V240" s="21" t="str">
        <f ca="1">IFERROR(INDEX(MAESTRO!V:V,_xludf.AGGREGATE(15,6,ROW(MAESTRO!$B$3:$B$1000)/((MAESTRO!$B$3:$B$1000="ACADEMICOS")*(UPPER(MAESTRO!$L$3:$L$1000)="CONFIRMADO")),ROWS($A$3:A240))),"")</f>
        <v/>
      </c>
      <c r="W240" s="21" t="str">
        <f ca="1">IFERROR(INDEX(MAESTRO!W:W,_xludf.AGGREGATE(15,6,ROW(MAESTRO!$B$3:$B$1000)/((MAESTRO!$B$3:$B$1000="ACADEMICOS")*(UPPER(MAESTRO!$L$3:$L$1000)="CONFIRMADO")),ROWS($A$3:A240))),"")</f>
        <v/>
      </c>
      <c r="X240" s="21" t="str">
        <f ca="1">IFERROR(INDEX(MAESTRO!X:X,_xludf.AGGREGATE(15,6,ROW(MAESTRO!$B$3:$B$1000)/((MAESTRO!$B$3:$B$1000="ACADEMICOS")*(UPPER(MAESTRO!$L$3:$L$1000)="CONFIRMADO")),ROWS($A$3:A240))),"")</f>
        <v/>
      </c>
    </row>
    <row r="241" spans="1:24" ht="22.05" customHeight="1">
      <c r="A241" s="10" t="str">
        <f ca="1">IFERROR(INDEX(MAESTRO!A:A,_xludf.AGGREGATE(15,6,ROW(MAESTRO!$B$3:$B$1000)/((MAESTRO!$B$3:$B$1000="ACADEMICOS")*(UPPER(MAESTRO!$L$3:$L$1000)="CONFIRMADO")),ROWS($A$3:A241))),"")</f>
        <v/>
      </c>
      <c r="B241" s="10" t="str">
        <f ca="1">IFERROR(INDEX(MAESTRO!B:B,_xludf.AGGREGATE(15,6,ROW(MAESTRO!$B$3:$B$1000)/((MAESTRO!$B$3:$B$1000="ACADEMICOS")*(UPPER(MAESTRO!$L$3:$L$1000)="CONFIRMADO")),ROWS($A$3:A241))),"")</f>
        <v/>
      </c>
      <c r="C241" s="10" t="str">
        <f ca="1">IFERROR(INDEX(MAESTRO!C:C,_xludf.AGGREGATE(15,6,ROW(MAESTRO!$B$3:$B$1000)/((MAESTRO!$B$3:$B$1000="ACADEMICOS")*(UPPER(MAESTRO!$L$3:$L$1000)="CONFIRMADO")),ROWS($A$3:A241))),"")</f>
        <v/>
      </c>
      <c r="D241" s="10" t="str">
        <f ca="1">IFERROR(INDEX(MAESTRO!D:D,_xludf.AGGREGATE(15,6,ROW(MAESTRO!$B$3:$B$1000)/((MAESTRO!$B$3:$B$1000="ACADEMICOS")*(UPPER(MAESTRO!$L$3:$L$1000)="CONFIRMADO")),ROWS($A$3:A241))),"")</f>
        <v/>
      </c>
      <c r="E241" s="10" t="str">
        <f ca="1">IFERROR(INDEX(MAESTRO!E:E,_xludf.AGGREGATE(15,6,ROW(MAESTRO!$B$3:$B$1000)/((MAESTRO!$B$3:$B$1000="ACADEMICOS")*(UPPER(MAESTRO!$L$3:$L$1000)="CONFIRMADO")),ROWS($A$3:A241))),"")</f>
        <v/>
      </c>
      <c r="F241" s="10" t="str">
        <f ca="1">IFERROR(INDEX(MAESTRO!F:F,_xludf.AGGREGATE(15,6,ROW(MAESTRO!$B$3:$B$1000)/((MAESTRO!$B$3:$B$1000="ACADEMICOS")*(UPPER(MAESTRO!$L$3:$L$1000)="CONFIRMADO")),ROWS($A$3:A241))),"")</f>
        <v/>
      </c>
      <c r="G241" s="10" t="str">
        <f ca="1">IFERROR(INDEX(MAESTRO!G:G,_xludf.AGGREGATE(15,6,ROW(MAESTRO!$B$3:$B$1000)/((MAESTRO!$B$3:$B$1000="ACADEMICOS")*(UPPER(MAESTRO!$L$3:$L$1000)="CONFIRMADO")),ROWS($A$3:A241))),"")</f>
        <v/>
      </c>
      <c r="H241" s="10" t="str">
        <f ca="1">IFERROR(INDEX(MAESTRO!H:H,_xludf.AGGREGATE(15,6,ROW(MAESTRO!$B$3:$B$1000)/((MAESTRO!$B$3:$B$1000="ACADEMICOS")*(UPPER(MAESTRO!$L$3:$L$1000)="CONFIRMADO")),ROWS($A$3:A241))),"")</f>
        <v/>
      </c>
      <c r="I241" s="10" t="str">
        <f ca="1">IFERROR(INDEX(MAESTRO!I:I,_xludf.AGGREGATE(15,6,ROW(MAESTRO!$B$3:$B$1000)/((MAESTRO!$B$3:$B$1000="ACADEMICOS")*(UPPER(MAESTRO!$L$3:$L$1000)="CONFIRMADO")),ROWS($A$3:A241))),"")</f>
        <v/>
      </c>
      <c r="J241" s="10" t="str">
        <f ca="1">IFERROR(INDEX(MAESTRO!J:J,_xludf.AGGREGATE(15,6,ROW(MAESTRO!$B$3:$B$1000)/((MAESTRO!$B$3:$B$1000="ACADEMICOS")*(UPPER(MAESTRO!$L$3:$L$1000)="CONFIRMADO")),ROWS($A$3:A241))),"")</f>
        <v/>
      </c>
      <c r="K241" s="10" t="str">
        <f ca="1">IFERROR(INDEX(MAESTRO!K:K,_xludf.AGGREGATE(15,6,ROW(MAESTRO!$B$3:$B$1000)/((MAESTRO!$B$3:$B$1000="ACADEMICOS")*(UPPER(MAESTRO!$L$3:$L$1000)="CONFIRMADO")),ROWS($A$3:A241))),"")</f>
        <v/>
      </c>
      <c r="L241" s="10" t="str">
        <f ca="1">IFERROR(INDEX(MAESTRO!L:L,_xludf.AGGREGATE(15,6,ROW(MAESTRO!$B$3:$B$1000)/((MAESTRO!$B$3:$B$1000="ACADEMICOS")*(UPPER(MAESTRO!$L$3:$L$1000)="CONFIRMADO")),ROWS($A$3:A241))),"")</f>
        <v/>
      </c>
      <c r="M241" s="10" t="str">
        <f ca="1">IFERROR(INDEX(MAESTRO!M:M,_xludf.AGGREGATE(15,6,ROW(MAESTRO!$B$3:$B$1000)/((MAESTRO!$B$3:$B$1000="ACADEMICOS")*(UPPER(MAESTRO!$L$3:$L$1000)="CONFIRMADO")),ROWS($A$3:A241))),"")</f>
        <v/>
      </c>
      <c r="N241" s="10" t="str">
        <f ca="1">IFERROR(INDEX(MAESTRO!N:N,_xludf.AGGREGATE(15,6,ROW(MAESTRO!$B$3:$B$1000)/((MAESTRO!$B$3:$B$1000="ACADEMICOS")*(UPPER(MAESTRO!$L$3:$L$1000)="CONFIRMADO")),ROWS($A$3:A241))),"")</f>
        <v/>
      </c>
      <c r="O241" s="10" t="str">
        <f ca="1">IFERROR(INDEX(MAESTRO!O:O,_xludf.AGGREGATE(15,6,ROW(MAESTRO!$B$3:$B$1000)/((MAESTRO!$B$3:$B$1000="ACADEMICOS")*(UPPER(MAESTRO!$L$3:$L$1000)="CONFIRMADO")),ROWS($A$3:A241))),"")</f>
        <v/>
      </c>
      <c r="P241" s="10" t="str">
        <f ca="1">IFERROR(INDEX(MAESTRO!P:P,_xludf.AGGREGATE(15,6,ROW(MAESTRO!$B$3:$B$1000)/((MAESTRO!$B$3:$B$1000="ACADEMICOS")*(UPPER(MAESTRO!$L$3:$L$1000)="CONFIRMADO")),ROWS($A$3:A241))),"")</f>
        <v/>
      </c>
      <c r="Q241" s="10" t="str">
        <f ca="1">IFERROR(INDEX(MAESTRO!Q:Q,_xludf.AGGREGATE(15,6,ROW(MAESTRO!$B$3:$B$1000)/((MAESTRO!$B$3:$B$1000="ACADEMICOS")*(UPPER(MAESTRO!$L$3:$L$1000)="CONFIRMADO")),ROWS($A$3:A241))),"")</f>
        <v/>
      </c>
      <c r="R241" s="10" t="str">
        <f ca="1">IFERROR(INDEX(MAESTRO!R:R,_xludf.AGGREGATE(15,6,ROW(MAESTRO!$B$3:$B$1000)/((MAESTRO!$B$3:$B$1000="ACADEMICOS")*(UPPER(MAESTRO!$L$3:$L$1000)="CONFIRMADO")),ROWS($A$3:A241))),"")</f>
        <v/>
      </c>
      <c r="S241" s="10" t="str">
        <f ca="1">IFERROR(INDEX(MAESTRO!S:S,_xludf.AGGREGATE(15,6,ROW(MAESTRO!$B$3:$B$1000)/((MAESTRO!$B$3:$B$1000="ACADEMICOS")*(UPPER(MAESTRO!$L$3:$L$1000)="CONFIRMADO")),ROWS($A$3:A241))),"")</f>
        <v/>
      </c>
      <c r="T241" s="10" t="str">
        <f ca="1">IFERROR(INDEX(MAESTRO!T:T,_xludf.AGGREGATE(15,6,ROW(MAESTRO!$B$3:$B$1000)/((MAESTRO!$B$3:$B$1000="ACADEMICOS")*(UPPER(MAESTRO!$L$3:$L$1000)="CONFIRMADO")),ROWS($A$3:A241))),"")</f>
        <v/>
      </c>
      <c r="U241" s="10" t="str">
        <f ca="1">IFERROR(INDEX(MAESTRO!U:U,_xludf.AGGREGATE(15,6,ROW(MAESTRO!$B$3:$B$1000)/((MAESTRO!$B$3:$B$1000="ACADEMICOS")*(UPPER(MAESTRO!$L$3:$L$1000)="CONFIRMADO")),ROWS($A$3:A241))),"")</f>
        <v/>
      </c>
      <c r="V241" s="10" t="str">
        <f ca="1">IFERROR(INDEX(MAESTRO!V:V,_xludf.AGGREGATE(15,6,ROW(MAESTRO!$B$3:$B$1000)/((MAESTRO!$B$3:$B$1000="ACADEMICOS")*(UPPER(MAESTRO!$L$3:$L$1000)="CONFIRMADO")),ROWS($A$3:A241))),"")</f>
        <v/>
      </c>
      <c r="W241" s="10" t="str">
        <f ca="1">IFERROR(INDEX(MAESTRO!W:W,_xludf.AGGREGATE(15,6,ROW(MAESTRO!$B$3:$B$1000)/((MAESTRO!$B$3:$B$1000="ACADEMICOS")*(UPPER(MAESTRO!$L$3:$L$1000)="CONFIRMADO")),ROWS($A$3:A241))),"")</f>
        <v/>
      </c>
      <c r="X241" s="10" t="str">
        <f ca="1">IFERROR(INDEX(MAESTRO!X:X,_xludf.AGGREGATE(15,6,ROW(MAESTRO!$B$3:$B$1000)/((MAESTRO!$B$3:$B$1000="ACADEMICOS")*(UPPER(MAESTRO!$L$3:$L$1000)="CONFIRMADO")),ROWS($A$3:A241))),"")</f>
        <v/>
      </c>
    </row>
    <row r="242" spans="1:24" ht="22.05" customHeight="1">
      <c r="A242" s="21" t="str">
        <f ca="1">IFERROR(INDEX(MAESTRO!A:A,_xludf.AGGREGATE(15,6,ROW(MAESTRO!$B$3:$B$1000)/((MAESTRO!$B$3:$B$1000="ACADEMICOS")*(UPPER(MAESTRO!$L$3:$L$1000)="CONFIRMADO")),ROWS($A$3:A242))),"")</f>
        <v/>
      </c>
      <c r="B242" s="21" t="str">
        <f ca="1">IFERROR(INDEX(MAESTRO!B:B,_xludf.AGGREGATE(15,6,ROW(MAESTRO!$B$3:$B$1000)/((MAESTRO!$B$3:$B$1000="ACADEMICOS")*(UPPER(MAESTRO!$L$3:$L$1000)="CONFIRMADO")),ROWS($A$3:A242))),"")</f>
        <v/>
      </c>
      <c r="C242" s="21" t="str">
        <f ca="1">IFERROR(INDEX(MAESTRO!C:C,_xludf.AGGREGATE(15,6,ROW(MAESTRO!$B$3:$B$1000)/((MAESTRO!$B$3:$B$1000="ACADEMICOS")*(UPPER(MAESTRO!$L$3:$L$1000)="CONFIRMADO")),ROWS($A$3:A242))),"")</f>
        <v/>
      </c>
      <c r="D242" s="21" t="str">
        <f ca="1">IFERROR(INDEX(MAESTRO!D:D,_xludf.AGGREGATE(15,6,ROW(MAESTRO!$B$3:$B$1000)/((MAESTRO!$B$3:$B$1000="ACADEMICOS")*(UPPER(MAESTRO!$L$3:$L$1000)="CONFIRMADO")),ROWS($A$3:A242))),"")</f>
        <v/>
      </c>
      <c r="E242" s="21" t="str">
        <f ca="1">IFERROR(INDEX(MAESTRO!E:E,_xludf.AGGREGATE(15,6,ROW(MAESTRO!$B$3:$B$1000)/((MAESTRO!$B$3:$B$1000="ACADEMICOS")*(UPPER(MAESTRO!$L$3:$L$1000)="CONFIRMADO")),ROWS($A$3:A242))),"")</f>
        <v/>
      </c>
      <c r="F242" s="21" t="str">
        <f ca="1">IFERROR(INDEX(MAESTRO!F:F,_xludf.AGGREGATE(15,6,ROW(MAESTRO!$B$3:$B$1000)/((MAESTRO!$B$3:$B$1000="ACADEMICOS")*(UPPER(MAESTRO!$L$3:$L$1000)="CONFIRMADO")),ROWS($A$3:A242))),"")</f>
        <v/>
      </c>
      <c r="G242" s="21" t="str">
        <f ca="1">IFERROR(INDEX(MAESTRO!G:G,_xludf.AGGREGATE(15,6,ROW(MAESTRO!$B$3:$B$1000)/((MAESTRO!$B$3:$B$1000="ACADEMICOS")*(UPPER(MAESTRO!$L$3:$L$1000)="CONFIRMADO")),ROWS($A$3:A242))),"")</f>
        <v/>
      </c>
      <c r="H242" s="21" t="str">
        <f ca="1">IFERROR(INDEX(MAESTRO!H:H,_xludf.AGGREGATE(15,6,ROW(MAESTRO!$B$3:$B$1000)/((MAESTRO!$B$3:$B$1000="ACADEMICOS")*(UPPER(MAESTRO!$L$3:$L$1000)="CONFIRMADO")),ROWS($A$3:A242))),"")</f>
        <v/>
      </c>
      <c r="I242" s="21" t="str">
        <f ca="1">IFERROR(INDEX(MAESTRO!I:I,_xludf.AGGREGATE(15,6,ROW(MAESTRO!$B$3:$B$1000)/((MAESTRO!$B$3:$B$1000="ACADEMICOS")*(UPPER(MAESTRO!$L$3:$L$1000)="CONFIRMADO")),ROWS($A$3:A242))),"")</f>
        <v/>
      </c>
      <c r="J242" s="21" t="str">
        <f ca="1">IFERROR(INDEX(MAESTRO!J:J,_xludf.AGGREGATE(15,6,ROW(MAESTRO!$B$3:$B$1000)/((MAESTRO!$B$3:$B$1000="ACADEMICOS")*(UPPER(MAESTRO!$L$3:$L$1000)="CONFIRMADO")),ROWS($A$3:A242))),"")</f>
        <v/>
      </c>
      <c r="K242" s="21" t="str">
        <f ca="1">IFERROR(INDEX(MAESTRO!K:K,_xludf.AGGREGATE(15,6,ROW(MAESTRO!$B$3:$B$1000)/((MAESTRO!$B$3:$B$1000="ACADEMICOS")*(UPPER(MAESTRO!$L$3:$L$1000)="CONFIRMADO")),ROWS($A$3:A242))),"")</f>
        <v/>
      </c>
      <c r="L242" s="21" t="str">
        <f ca="1">IFERROR(INDEX(MAESTRO!L:L,_xludf.AGGREGATE(15,6,ROW(MAESTRO!$B$3:$B$1000)/((MAESTRO!$B$3:$B$1000="ACADEMICOS")*(UPPER(MAESTRO!$L$3:$L$1000)="CONFIRMADO")),ROWS($A$3:A242))),"")</f>
        <v/>
      </c>
      <c r="M242" s="21" t="str">
        <f ca="1">IFERROR(INDEX(MAESTRO!M:M,_xludf.AGGREGATE(15,6,ROW(MAESTRO!$B$3:$B$1000)/((MAESTRO!$B$3:$B$1000="ACADEMICOS")*(UPPER(MAESTRO!$L$3:$L$1000)="CONFIRMADO")),ROWS($A$3:A242))),"")</f>
        <v/>
      </c>
      <c r="N242" s="21" t="str">
        <f ca="1">IFERROR(INDEX(MAESTRO!N:N,_xludf.AGGREGATE(15,6,ROW(MAESTRO!$B$3:$B$1000)/((MAESTRO!$B$3:$B$1000="ACADEMICOS")*(UPPER(MAESTRO!$L$3:$L$1000)="CONFIRMADO")),ROWS($A$3:A242))),"")</f>
        <v/>
      </c>
      <c r="O242" s="21" t="str">
        <f ca="1">IFERROR(INDEX(MAESTRO!O:O,_xludf.AGGREGATE(15,6,ROW(MAESTRO!$B$3:$B$1000)/((MAESTRO!$B$3:$B$1000="ACADEMICOS")*(UPPER(MAESTRO!$L$3:$L$1000)="CONFIRMADO")),ROWS($A$3:A242))),"")</f>
        <v/>
      </c>
      <c r="P242" s="21" t="str">
        <f ca="1">IFERROR(INDEX(MAESTRO!P:P,_xludf.AGGREGATE(15,6,ROW(MAESTRO!$B$3:$B$1000)/((MAESTRO!$B$3:$B$1000="ACADEMICOS")*(UPPER(MAESTRO!$L$3:$L$1000)="CONFIRMADO")),ROWS($A$3:A242))),"")</f>
        <v/>
      </c>
      <c r="Q242" s="21" t="str">
        <f ca="1">IFERROR(INDEX(MAESTRO!Q:Q,_xludf.AGGREGATE(15,6,ROW(MAESTRO!$B$3:$B$1000)/((MAESTRO!$B$3:$B$1000="ACADEMICOS")*(UPPER(MAESTRO!$L$3:$L$1000)="CONFIRMADO")),ROWS($A$3:A242))),"")</f>
        <v/>
      </c>
      <c r="R242" s="21" t="str">
        <f ca="1">IFERROR(INDEX(MAESTRO!R:R,_xludf.AGGREGATE(15,6,ROW(MAESTRO!$B$3:$B$1000)/((MAESTRO!$B$3:$B$1000="ACADEMICOS")*(UPPER(MAESTRO!$L$3:$L$1000)="CONFIRMADO")),ROWS($A$3:A242))),"")</f>
        <v/>
      </c>
      <c r="S242" s="21" t="str">
        <f ca="1">IFERROR(INDEX(MAESTRO!S:S,_xludf.AGGREGATE(15,6,ROW(MAESTRO!$B$3:$B$1000)/((MAESTRO!$B$3:$B$1000="ACADEMICOS")*(UPPER(MAESTRO!$L$3:$L$1000)="CONFIRMADO")),ROWS($A$3:A242))),"")</f>
        <v/>
      </c>
      <c r="T242" s="21" t="str">
        <f ca="1">IFERROR(INDEX(MAESTRO!T:T,_xludf.AGGREGATE(15,6,ROW(MAESTRO!$B$3:$B$1000)/((MAESTRO!$B$3:$B$1000="ACADEMICOS")*(UPPER(MAESTRO!$L$3:$L$1000)="CONFIRMADO")),ROWS($A$3:A242))),"")</f>
        <v/>
      </c>
      <c r="U242" s="21" t="str">
        <f ca="1">IFERROR(INDEX(MAESTRO!U:U,_xludf.AGGREGATE(15,6,ROW(MAESTRO!$B$3:$B$1000)/((MAESTRO!$B$3:$B$1000="ACADEMICOS")*(UPPER(MAESTRO!$L$3:$L$1000)="CONFIRMADO")),ROWS($A$3:A242))),"")</f>
        <v/>
      </c>
      <c r="V242" s="21" t="str">
        <f ca="1">IFERROR(INDEX(MAESTRO!V:V,_xludf.AGGREGATE(15,6,ROW(MAESTRO!$B$3:$B$1000)/((MAESTRO!$B$3:$B$1000="ACADEMICOS")*(UPPER(MAESTRO!$L$3:$L$1000)="CONFIRMADO")),ROWS($A$3:A242))),"")</f>
        <v/>
      </c>
      <c r="W242" s="21" t="str">
        <f ca="1">IFERROR(INDEX(MAESTRO!W:W,_xludf.AGGREGATE(15,6,ROW(MAESTRO!$B$3:$B$1000)/((MAESTRO!$B$3:$B$1000="ACADEMICOS")*(UPPER(MAESTRO!$L$3:$L$1000)="CONFIRMADO")),ROWS($A$3:A242))),"")</f>
        <v/>
      </c>
      <c r="X242" s="21" t="str">
        <f ca="1">IFERROR(INDEX(MAESTRO!X:X,_xludf.AGGREGATE(15,6,ROW(MAESTRO!$B$3:$B$1000)/((MAESTRO!$B$3:$B$1000="ACADEMICOS")*(UPPER(MAESTRO!$L$3:$L$1000)="CONFIRMADO")),ROWS($A$3:A242))),"")</f>
        <v/>
      </c>
    </row>
    <row r="243" spans="1:24" ht="22.05" customHeight="1">
      <c r="A243" s="10" t="str">
        <f ca="1">IFERROR(INDEX(MAESTRO!A:A,_xludf.AGGREGATE(15,6,ROW(MAESTRO!$B$3:$B$1000)/((MAESTRO!$B$3:$B$1000="ACADEMICOS")*(UPPER(MAESTRO!$L$3:$L$1000)="CONFIRMADO")),ROWS($A$3:A243))),"")</f>
        <v/>
      </c>
      <c r="B243" s="10" t="str">
        <f ca="1">IFERROR(INDEX(MAESTRO!B:B,_xludf.AGGREGATE(15,6,ROW(MAESTRO!$B$3:$B$1000)/((MAESTRO!$B$3:$B$1000="ACADEMICOS")*(UPPER(MAESTRO!$L$3:$L$1000)="CONFIRMADO")),ROWS($A$3:A243))),"")</f>
        <v/>
      </c>
      <c r="C243" s="10" t="str">
        <f ca="1">IFERROR(INDEX(MAESTRO!C:C,_xludf.AGGREGATE(15,6,ROW(MAESTRO!$B$3:$B$1000)/((MAESTRO!$B$3:$B$1000="ACADEMICOS")*(UPPER(MAESTRO!$L$3:$L$1000)="CONFIRMADO")),ROWS($A$3:A243))),"")</f>
        <v/>
      </c>
      <c r="D243" s="10" t="str">
        <f ca="1">IFERROR(INDEX(MAESTRO!D:D,_xludf.AGGREGATE(15,6,ROW(MAESTRO!$B$3:$B$1000)/((MAESTRO!$B$3:$B$1000="ACADEMICOS")*(UPPER(MAESTRO!$L$3:$L$1000)="CONFIRMADO")),ROWS($A$3:A243))),"")</f>
        <v/>
      </c>
      <c r="E243" s="10" t="str">
        <f ca="1">IFERROR(INDEX(MAESTRO!E:E,_xludf.AGGREGATE(15,6,ROW(MAESTRO!$B$3:$B$1000)/((MAESTRO!$B$3:$B$1000="ACADEMICOS")*(UPPER(MAESTRO!$L$3:$L$1000)="CONFIRMADO")),ROWS($A$3:A243))),"")</f>
        <v/>
      </c>
      <c r="F243" s="10" t="str">
        <f ca="1">IFERROR(INDEX(MAESTRO!F:F,_xludf.AGGREGATE(15,6,ROW(MAESTRO!$B$3:$B$1000)/((MAESTRO!$B$3:$B$1000="ACADEMICOS")*(UPPER(MAESTRO!$L$3:$L$1000)="CONFIRMADO")),ROWS($A$3:A243))),"")</f>
        <v/>
      </c>
      <c r="G243" s="10" t="str">
        <f ca="1">IFERROR(INDEX(MAESTRO!G:G,_xludf.AGGREGATE(15,6,ROW(MAESTRO!$B$3:$B$1000)/((MAESTRO!$B$3:$B$1000="ACADEMICOS")*(UPPER(MAESTRO!$L$3:$L$1000)="CONFIRMADO")),ROWS($A$3:A243))),"")</f>
        <v/>
      </c>
      <c r="H243" s="10" t="str">
        <f ca="1">IFERROR(INDEX(MAESTRO!H:H,_xludf.AGGREGATE(15,6,ROW(MAESTRO!$B$3:$B$1000)/((MAESTRO!$B$3:$B$1000="ACADEMICOS")*(UPPER(MAESTRO!$L$3:$L$1000)="CONFIRMADO")),ROWS($A$3:A243))),"")</f>
        <v/>
      </c>
      <c r="I243" s="10" t="str">
        <f ca="1">IFERROR(INDEX(MAESTRO!I:I,_xludf.AGGREGATE(15,6,ROW(MAESTRO!$B$3:$B$1000)/((MAESTRO!$B$3:$B$1000="ACADEMICOS")*(UPPER(MAESTRO!$L$3:$L$1000)="CONFIRMADO")),ROWS($A$3:A243))),"")</f>
        <v/>
      </c>
      <c r="J243" s="10" t="str">
        <f ca="1">IFERROR(INDEX(MAESTRO!J:J,_xludf.AGGREGATE(15,6,ROW(MAESTRO!$B$3:$B$1000)/((MAESTRO!$B$3:$B$1000="ACADEMICOS")*(UPPER(MAESTRO!$L$3:$L$1000)="CONFIRMADO")),ROWS($A$3:A243))),"")</f>
        <v/>
      </c>
      <c r="K243" s="10" t="str">
        <f ca="1">IFERROR(INDEX(MAESTRO!K:K,_xludf.AGGREGATE(15,6,ROW(MAESTRO!$B$3:$B$1000)/((MAESTRO!$B$3:$B$1000="ACADEMICOS")*(UPPER(MAESTRO!$L$3:$L$1000)="CONFIRMADO")),ROWS($A$3:A243))),"")</f>
        <v/>
      </c>
      <c r="L243" s="10" t="str">
        <f ca="1">IFERROR(INDEX(MAESTRO!L:L,_xludf.AGGREGATE(15,6,ROW(MAESTRO!$B$3:$B$1000)/((MAESTRO!$B$3:$B$1000="ACADEMICOS")*(UPPER(MAESTRO!$L$3:$L$1000)="CONFIRMADO")),ROWS($A$3:A243))),"")</f>
        <v/>
      </c>
      <c r="M243" s="10" t="str">
        <f ca="1">IFERROR(INDEX(MAESTRO!M:M,_xludf.AGGREGATE(15,6,ROW(MAESTRO!$B$3:$B$1000)/((MAESTRO!$B$3:$B$1000="ACADEMICOS")*(UPPER(MAESTRO!$L$3:$L$1000)="CONFIRMADO")),ROWS($A$3:A243))),"")</f>
        <v/>
      </c>
      <c r="N243" s="10" t="str">
        <f ca="1">IFERROR(INDEX(MAESTRO!N:N,_xludf.AGGREGATE(15,6,ROW(MAESTRO!$B$3:$B$1000)/((MAESTRO!$B$3:$B$1000="ACADEMICOS")*(UPPER(MAESTRO!$L$3:$L$1000)="CONFIRMADO")),ROWS($A$3:A243))),"")</f>
        <v/>
      </c>
      <c r="O243" s="10" t="str">
        <f ca="1">IFERROR(INDEX(MAESTRO!O:O,_xludf.AGGREGATE(15,6,ROW(MAESTRO!$B$3:$B$1000)/((MAESTRO!$B$3:$B$1000="ACADEMICOS")*(UPPER(MAESTRO!$L$3:$L$1000)="CONFIRMADO")),ROWS($A$3:A243))),"")</f>
        <v/>
      </c>
      <c r="P243" s="10" t="str">
        <f ca="1">IFERROR(INDEX(MAESTRO!P:P,_xludf.AGGREGATE(15,6,ROW(MAESTRO!$B$3:$B$1000)/((MAESTRO!$B$3:$B$1000="ACADEMICOS")*(UPPER(MAESTRO!$L$3:$L$1000)="CONFIRMADO")),ROWS($A$3:A243))),"")</f>
        <v/>
      </c>
      <c r="Q243" s="10" t="str">
        <f ca="1">IFERROR(INDEX(MAESTRO!Q:Q,_xludf.AGGREGATE(15,6,ROW(MAESTRO!$B$3:$B$1000)/((MAESTRO!$B$3:$B$1000="ACADEMICOS")*(UPPER(MAESTRO!$L$3:$L$1000)="CONFIRMADO")),ROWS($A$3:A243))),"")</f>
        <v/>
      </c>
      <c r="R243" s="10" t="str">
        <f ca="1">IFERROR(INDEX(MAESTRO!R:R,_xludf.AGGREGATE(15,6,ROW(MAESTRO!$B$3:$B$1000)/((MAESTRO!$B$3:$B$1000="ACADEMICOS")*(UPPER(MAESTRO!$L$3:$L$1000)="CONFIRMADO")),ROWS($A$3:A243))),"")</f>
        <v/>
      </c>
      <c r="S243" s="10" t="str">
        <f ca="1">IFERROR(INDEX(MAESTRO!S:S,_xludf.AGGREGATE(15,6,ROW(MAESTRO!$B$3:$B$1000)/((MAESTRO!$B$3:$B$1000="ACADEMICOS")*(UPPER(MAESTRO!$L$3:$L$1000)="CONFIRMADO")),ROWS($A$3:A243))),"")</f>
        <v/>
      </c>
      <c r="T243" s="10" t="str">
        <f ca="1">IFERROR(INDEX(MAESTRO!T:T,_xludf.AGGREGATE(15,6,ROW(MAESTRO!$B$3:$B$1000)/((MAESTRO!$B$3:$B$1000="ACADEMICOS")*(UPPER(MAESTRO!$L$3:$L$1000)="CONFIRMADO")),ROWS($A$3:A243))),"")</f>
        <v/>
      </c>
      <c r="U243" s="10" t="str">
        <f ca="1">IFERROR(INDEX(MAESTRO!U:U,_xludf.AGGREGATE(15,6,ROW(MAESTRO!$B$3:$B$1000)/((MAESTRO!$B$3:$B$1000="ACADEMICOS")*(UPPER(MAESTRO!$L$3:$L$1000)="CONFIRMADO")),ROWS($A$3:A243))),"")</f>
        <v/>
      </c>
      <c r="V243" s="10" t="str">
        <f ca="1">IFERROR(INDEX(MAESTRO!V:V,_xludf.AGGREGATE(15,6,ROW(MAESTRO!$B$3:$B$1000)/((MAESTRO!$B$3:$B$1000="ACADEMICOS")*(UPPER(MAESTRO!$L$3:$L$1000)="CONFIRMADO")),ROWS($A$3:A243))),"")</f>
        <v/>
      </c>
      <c r="W243" s="10" t="str">
        <f ca="1">IFERROR(INDEX(MAESTRO!W:W,_xludf.AGGREGATE(15,6,ROW(MAESTRO!$B$3:$B$1000)/((MAESTRO!$B$3:$B$1000="ACADEMICOS")*(UPPER(MAESTRO!$L$3:$L$1000)="CONFIRMADO")),ROWS($A$3:A243))),"")</f>
        <v/>
      </c>
      <c r="X243" s="10" t="str">
        <f ca="1">IFERROR(INDEX(MAESTRO!X:X,_xludf.AGGREGATE(15,6,ROW(MAESTRO!$B$3:$B$1000)/((MAESTRO!$B$3:$B$1000="ACADEMICOS")*(UPPER(MAESTRO!$L$3:$L$1000)="CONFIRMADO")),ROWS($A$3:A243))),"")</f>
        <v/>
      </c>
    </row>
    <row r="244" spans="1:24" ht="22.05" customHeight="1">
      <c r="A244" s="21" t="str">
        <f ca="1">IFERROR(INDEX(MAESTRO!A:A,_xludf.AGGREGATE(15,6,ROW(MAESTRO!$B$3:$B$1000)/((MAESTRO!$B$3:$B$1000="ACADEMICOS")*(UPPER(MAESTRO!$L$3:$L$1000)="CONFIRMADO")),ROWS($A$3:A244))),"")</f>
        <v/>
      </c>
      <c r="B244" s="21" t="str">
        <f ca="1">IFERROR(INDEX(MAESTRO!B:B,_xludf.AGGREGATE(15,6,ROW(MAESTRO!$B$3:$B$1000)/((MAESTRO!$B$3:$B$1000="ACADEMICOS")*(UPPER(MAESTRO!$L$3:$L$1000)="CONFIRMADO")),ROWS($A$3:A244))),"")</f>
        <v/>
      </c>
      <c r="C244" s="21" t="str">
        <f ca="1">IFERROR(INDEX(MAESTRO!C:C,_xludf.AGGREGATE(15,6,ROW(MAESTRO!$B$3:$B$1000)/((MAESTRO!$B$3:$B$1000="ACADEMICOS")*(UPPER(MAESTRO!$L$3:$L$1000)="CONFIRMADO")),ROWS($A$3:A244))),"")</f>
        <v/>
      </c>
      <c r="D244" s="21" t="str">
        <f ca="1">IFERROR(INDEX(MAESTRO!D:D,_xludf.AGGREGATE(15,6,ROW(MAESTRO!$B$3:$B$1000)/((MAESTRO!$B$3:$B$1000="ACADEMICOS")*(UPPER(MAESTRO!$L$3:$L$1000)="CONFIRMADO")),ROWS($A$3:A244))),"")</f>
        <v/>
      </c>
      <c r="E244" s="21" t="str">
        <f ca="1">IFERROR(INDEX(MAESTRO!E:E,_xludf.AGGREGATE(15,6,ROW(MAESTRO!$B$3:$B$1000)/((MAESTRO!$B$3:$B$1000="ACADEMICOS")*(UPPER(MAESTRO!$L$3:$L$1000)="CONFIRMADO")),ROWS($A$3:A244))),"")</f>
        <v/>
      </c>
      <c r="F244" s="21" t="str">
        <f ca="1">IFERROR(INDEX(MAESTRO!F:F,_xludf.AGGREGATE(15,6,ROW(MAESTRO!$B$3:$B$1000)/((MAESTRO!$B$3:$B$1000="ACADEMICOS")*(UPPER(MAESTRO!$L$3:$L$1000)="CONFIRMADO")),ROWS($A$3:A244))),"")</f>
        <v/>
      </c>
      <c r="G244" s="21" t="str">
        <f ca="1">IFERROR(INDEX(MAESTRO!G:G,_xludf.AGGREGATE(15,6,ROW(MAESTRO!$B$3:$B$1000)/((MAESTRO!$B$3:$B$1000="ACADEMICOS")*(UPPER(MAESTRO!$L$3:$L$1000)="CONFIRMADO")),ROWS($A$3:A244))),"")</f>
        <v/>
      </c>
      <c r="H244" s="21" t="str">
        <f ca="1">IFERROR(INDEX(MAESTRO!H:H,_xludf.AGGREGATE(15,6,ROW(MAESTRO!$B$3:$B$1000)/((MAESTRO!$B$3:$B$1000="ACADEMICOS")*(UPPER(MAESTRO!$L$3:$L$1000)="CONFIRMADO")),ROWS($A$3:A244))),"")</f>
        <v/>
      </c>
      <c r="I244" s="21" t="str">
        <f ca="1">IFERROR(INDEX(MAESTRO!I:I,_xludf.AGGREGATE(15,6,ROW(MAESTRO!$B$3:$B$1000)/((MAESTRO!$B$3:$B$1000="ACADEMICOS")*(UPPER(MAESTRO!$L$3:$L$1000)="CONFIRMADO")),ROWS($A$3:A244))),"")</f>
        <v/>
      </c>
      <c r="J244" s="21" t="str">
        <f ca="1">IFERROR(INDEX(MAESTRO!J:J,_xludf.AGGREGATE(15,6,ROW(MAESTRO!$B$3:$B$1000)/((MAESTRO!$B$3:$B$1000="ACADEMICOS")*(UPPER(MAESTRO!$L$3:$L$1000)="CONFIRMADO")),ROWS($A$3:A244))),"")</f>
        <v/>
      </c>
      <c r="K244" s="21" t="str">
        <f ca="1">IFERROR(INDEX(MAESTRO!K:K,_xludf.AGGREGATE(15,6,ROW(MAESTRO!$B$3:$B$1000)/((MAESTRO!$B$3:$B$1000="ACADEMICOS")*(UPPER(MAESTRO!$L$3:$L$1000)="CONFIRMADO")),ROWS($A$3:A244))),"")</f>
        <v/>
      </c>
      <c r="L244" s="21" t="str">
        <f ca="1">IFERROR(INDEX(MAESTRO!L:L,_xludf.AGGREGATE(15,6,ROW(MAESTRO!$B$3:$B$1000)/((MAESTRO!$B$3:$B$1000="ACADEMICOS")*(UPPER(MAESTRO!$L$3:$L$1000)="CONFIRMADO")),ROWS($A$3:A244))),"")</f>
        <v/>
      </c>
      <c r="M244" s="21" t="str">
        <f ca="1">IFERROR(INDEX(MAESTRO!M:M,_xludf.AGGREGATE(15,6,ROW(MAESTRO!$B$3:$B$1000)/((MAESTRO!$B$3:$B$1000="ACADEMICOS")*(UPPER(MAESTRO!$L$3:$L$1000)="CONFIRMADO")),ROWS($A$3:A244))),"")</f>
        <v/>
      </c>
      <c r="N244" s="21" t="str">
        <f ca="1">IFERROR(INDEX(MAESTRO!N:N,_xludf.AGGREGATE(15,6,ROW(MAESTRO!$B$3:$B$1000)/((MAESTRO!$B$3:$B$1000="ACADEMICOS")*(UPPER(MAESTRO!$L$3:$L$1000)="CONFIRMADO")),ROWS($A$3:A244))),"")</f>
        <v/>
      </c>
      <c r="O244" s="21" t="str">
        <f ca="1">IFERROR(INDEX(MAESTRO!O:O,_xludf.AGGREGATE(15,6,ROW(MAESTRO!$B$3:$B$1000)/((MAESTRO!$B$3:$B$1000="ACADEMICOS")*(UPPER(MAESTRO!$L$3:$L$1000)="CONFIRMADO")),ROWS($A$3:A244))),"")</f>
        <v/>
      </c>
      <c r="P244" s="21" t="str">
        <f ca="1">IFERROR(INDEX(MAESTRO!P:P,_xludf.AGGREGATE(15,6,ROW(MAESTRO!$B$3:$B$1000)/((MAESTRO!$B$3:$B$1000="ACADEMICOS")*(UPPER(MAESTRO!$L$3:$L$1000)="CONFIRMADO")),ROWS($A$3:A244))),"")</f>
        <v/>
      </c>
      <c r="Q244" s="21" t="str">
        <f ca="1">IFERROR(INDEX(MAESTRO!Q:Q,_xludf.AGGREGATE(15,6,ROW(MAESTRO!$B$3:$B$1000)/((MAESTRO!$B$3:$B$1000="ACADEMICOS")*(UPPER(MAESTRO!$L$3:$L$1000)="CONFIRMADO")),ROWS($A$3:A244))),"")</f>
        <v/>
      </c>
      <c r="R244" s="21" t="str">
        <f ca="1">IFERROR(INDEX(MAESTRO!R:R,_xludf.AGGREGATE(15,6,ROW(MAESTRO!$B$3:$B$1000)/((MAESTRO!$B$3:$B$1000="ACADEMICOS")*(UPPER(MAESTRO!$L$3:$L$1000)="CONFIRMADO")),ROWS($A$3:A244))),"")</f>
        <v/>
      </c>
      <c r="S244" s="21" t="str">
        <f ca="1">IFERROR(INDEX(MAESTRO!S:S,_xludf.AGGREGATE(15,6,ROW(MAESTRO!$B$3:$B$1000)/((MAESTRO!$B$3:$B$1000="ACADEMICOS")*(UPPER(MAESTRO!$L$3:$L$1000)="CONFIRMADO")),ROWS($A$3:A244))),"")</f>
        <v/>
      </c>
      <c r="T244" s="21" t="str">
        <f ca="1">IFERROR(INDEX(MAESTRO!T:T,_xludf.AGGREGATE(15,6,ROW(MAESTRO!$B$3:$B$1000)/((MAESTRO!$B$3:$B$1000="ACADEMICOS")*(UPPER(MAESTRO!$L$3:$L$1000)="CONFIRMADO")),ROWS($A$3:A244))),"")</f>
        <v/>
      </c>
      <c r="U244" s="21" t="str">
        <f ca="1">IFERROR(INDEX(MAESTRO!U:U,_xludf.AGGREGATE(15,6,ROW(MAESTRO!$B$3:$B$1000)/((MAESTRO!$B$3:$B$1000="ACADEMICOS")*(UPPER(MAESTRO!$L$3:$L$1000)="CONFIRMADO")),ROWS($A$3:A244))),"")</f>
        <v/>
      </c>
      <c r="V244" s="21" t="str">
        <f ca="1">IFERROR(INDEX(MAESTRO!V:V,_xludf.AGGREGATE(15,6,ROW(MAESTRO!$B$3:$B$1000)/((MAESTRO!$B$3:$B$1000="ACADEMICOS")*(UPPER(MAESTRO!$L$3:$L$1000)="CONFIRMADO")),ROWS($A$3:A244))),"")</f>
        <v/>
      </c>
      <c r="W244" s="21" t="str">
        <f ca="1">IFERROR(INDEX(MAESTRO!W:W,_xludf.AGGREGATE(15,6,ROW(MAESTRO!$B$3:$B$1000)/((MAESTRO!$B$3:$B$1000="ACADEMICOS")*(UPPER(MAESTRO!$L$3:$L$1000)="CONFIRMADO")),ROWS($A$3:A244))),"")</f>
        <v/>
      </c>
      <c r="X244" s="21" t="str">
        <f ca="1">IFERROR(INDEX(MAESTRO!X:X,_xludf.AGGREGATE(15,6,ROW(MAESTRO!$B$3:$B$1000)/((MAESTRO!$B$3:$B$1000="ACADEMICOS")*(UPPER(MAESTRO!$L$3:$L$1000)="CONFIRMADO")),ROWS($A$3:A244))),"")</f>
        <v/>
      </c>
    </row>
    <row r="245" spans="1:24" ht="22.05" customHeight="1">
      <c r="A245" s="10" t="str">
        <f ca="1">IFERROR(INDEX(MAESTRO!A:A,_xludf.AGGREGATE(15,6,ROW(MAESTRO!$B$3:$B$1000)/((MAESTRO!$B$3:$B$1000="ACADEMICOS")*(UPPER(MAESTRO!$L$3:$L$1000)="CONFIRMADO")),ROWS($A$3:A245))),"")</f>
        <v/>
      </c>
      <c r="B245" s="10" t="str">
        <f ca="1">IFERROR(INDEX(MAESTRO!B:B,_xludf.AGGREGATE(15,6,ROW(MAESTRO!$B$3:$B$1000)/((MAESTRO!$B$3:$B$1000="ACADEMICOS")*(UPPER(MAESTRO!$L$3:$L$1000)="CONFIRMADO")),ROWS($A$3:A245))),"")</f>
        <v/>
      </c>
      <c r="C245" s="10" t="str">
        <f ca="1">IFERROR(INDEX(MAESTRO!C:C,_xludf.AGGREGATE(15,6,ROW(MAESTRO!$B$3:$B$1000)/((MAESTRO!$B$3:$B$1000="ACADEMICOS")*(UPPER(MAESTRO!$L$3:$L$1000)="CONFIRMADO")),ROWS($A$3:A245))),"")</f>
        <v/>
      </c>
      <c r="D245" s="10" t="str">
        <f ca="1">IFERROR(INDEX(MAESTRO!D:D,_xludf.AGGREGATE(15,6,ROW(MAESTRO!$B$3:$B$1000)/((MAESTRO!$B$3:$B$1000="ACADEMICOS")*(UPPER(MAESTRO!$L$3:$L$1000)="CONFIRMADO")),ROWS($A$3:A245))),"")</f>
        <v/>
      </c>
      <c r="E245" s="10" t="str">
        <f ca="1">IFERROR(INDEX(MAESTRO!E:E,_xludf.AGGREGATE(15,6,ROW(MAESTRO!$B$3:$B$1000)/((MAESTRO!$B$3:$B$1000="ACADEMICOS")*(UPPER(MAESTRO!$L$3:$L$1000)="CONFIRMADO")),ROWS($A$3:A245))),"")</f>
        <v/>
      </c>
      <c r="F245" s="10" t="str">
        <f ca="1">IFERROR(INDEX(MAESTRO!F:F,_xludf.AGGREGATE(15,6,ROW(MAESTRO!$B$3:$B$1000)/((MAESTRO!$B$3:$B$1000="ACADEMICOS")*(UPPER(MAESTRO!$L$3:$L$1000)="CONFIRMADO")),ROWS($A$3:A245))),"")</f>
        <v/>
      </c>
      <c r="G245" s="10" t="str">
        <f ca="1">IFERROR(INDEX(MAESTRO!G:G,_xludf.AGGREGATE(15,6,ROW(MAESTRO!$B$3:$B$1000)/((MAESTRO!$B$3:$B$1000="ACADEMICOS")*(UPPER(MAESTRO!$L$3:$L$1000)="CONFIRMADO")),ROWS($A$3:A245))),"")</f>
        <v/>
      </c>
      <c r="H245" s="10" t="str">
        <f ca="1">IFERROR(INDEX(MAESTRO!H:H,_xludf.AGGREGATE(15,6,ROW(MAESTRO!$B$3:$B$1000)/((MAESTRO!$B$3:$B$1000="ACADEMICOS")*(UPPER(MAESTRO!$L$3:$L$1000)="CONFIRMADO")),ROWS($A$3:A245))),"")</f>
        <v/>
      </c>
      <c r="I245" s="10" t="str">
        <f ca="1">IFERROR(INDEX(MAESTRO!I:I,_xludf.AGGREGATE(15,6,ROW(MAESTRO!$B$3:$B$1000)/((MAESTRO!$B$3:$B$1000="ACADEMICOS")*(UPPER(MAESTRO!$L$3:$L$1000)="CONFIRMADO")),ROWS($A$3:A245))),"")</f>
        <v/>
      </c>
      <c r="J245" s="10" t="str">
        <f ca="1">IFERROR(INDEX(MAESTRO!J:J,_xludf.AGGREGATE(15,6,ROW(MAESTRO!$B$3:$B$1000)/((MAESTRO!$B$3:$B$1000="ACADEMICOS")*(UPPER(MAESTRO!$L$3:$L$1000)="CONFIRMADO")),ROWS($A$3:A245))),"")</f>
        <v/>
      </c>
      <c r="K245" s="10" t="str">
        <f ca="1">IFERROR(INDEX(MAESTRO!K:K,_xludf.AGGREGATE(15,6,ROW(MAESTRO!$B$3:$B$1000)/((MAESTRO!$B$3:$B$1000="ACADEMICOS")*(UPPER(MAESTRO!$L$3:$L$1000)="CONFIRMADO")),ROWS($A$3:A245))),"")</f>
        <v/>
      </c>
      <c r="L245" s="10" t="str">
        <f ca="1">IFERROR(INDEX(MAESTRO!L:L,_xludf.AGGREGATE(15,6,ROW(MAESTRO!$B$3:$B$1000)/((MAESTRO!$B$3:$B$1000="ACADEMICOS")*(UPPER(MAESTRO!$L$3:$L$1000)="CONFIRMADO")),ROWS($A$3:A245))),"")</f>
        <v/>
      </c>
      <c r="M245" s="10" t="str">
        <f ca="1">IFERROR(INDEX(MAESTRO!M:M,_xludf.AGGREGATE(15,6,ROW(MAESTRO!$B$3:$B$1000)/((MAESTRO!$B$3:$B$1000="ACADEMICOS")*(UPPER(MAESTRO!$L$3:$L$1000)="CONFIRMADO")),ROWS($A$3:A245))),"")</f>
        <v/>
      </c>
      <c r="N245" s="10" t="str">
        <f ca="1">IFERROR(INDEX(MAESTRO!N:N,_xludf.AGGREGATE(15,6,ROW(MAESTRO!$B$3:$B$1000)/((MAESTRO!$B$3:$B$1000="ACADEMICOS")*(UPPER(MAESTRO!$L$3:$L$1000)="CONFIRMADO")),ROWS($A$3:A245))),"")</f>
        <v/>
      </c>
      <c r="O245" s="10" t="str">
        <f ca="1">IFERROR(INDEX(MAESTRO!O:O,_xludf.AGGREGATE(15,6,ROW(MAESTRO!$B$3:$B$1000)/((MAESTRO!$B$3:$B$1000="ACADEMICOS")*(UPPER(MAESTRO!$L$3:$L$1000)="CONFIRMADO")),ROWS($A$3:A245))),"")</f>
        <v/>
      </c>
      <c r="P245" s="10" t="str">
        <f ca="1">IFERROR(INDEX(MAESTRO!P:P,_xludf.AGGREGATE(15,6,ROW(MAESTRO!$B$3:$B$1000)/((MAESTRO!$B$3:$B$1000="ACADEMICOS")*(UPPER(MAESTRO!$L$3:$L$1000)="CONFIRMADO")),ROWS($A$3:A245))),"")</f>
        <v/>
      </c>
      <c r="Q245" s="10" t="str">
        <f ca="1">IFERROR(INDEX(MAESTRO!Q:Q,_xludf.AGGREGATE(15,6,ROW(MAESTRO!$B$3:$B$1000)/((MAESTRO!$B$3:$B$1000="ACADEMICOS")*(UPPER(MAESTRO!$L$3:$L$1000)="CONFIRMADO")),ROWS($A$3:A245))),"")</f>
        <v/>
      </c>
      <c r="R245" s="10" t="str">
        <f ca="1">IFERROR(INDEX(MAESTRO!R:R,_xludf.AGGREGATE(15,6,ROW(MAESTRO!$B$3:$B$1000)/((MAESTRO!$B$3:$B$1000="ACADEMICOS")*(UPPER(MAESTRO!$L$3:$L$1000)="CONFIRMADO")),ROWS($A$3:A245))),"")</f>
        <v/>
      </c>
      <c r="S245" s="10" t="str">
        <f ca="1">IFERROR(INDEX(MAESTRO!S:S,_xludf.AGGREGATE(15,6,ROW(MAESTRO!$B$3:$B$1000)/((MAESTRO!$B$3:$B$1000="ACADEMICOS")*(UPPER(MAESTRO!$L$3:$L$1000)="CONFIRMADO")),ROWS($A$3:A245))),"")</f>
        <v/>
      </c>
      <c r="T245" s="10" t="str">
        <f ca="1">IFERROR(INDEX(MAESTRO!T:T,_xludf.AGGREGATE(15,6,ROW(MAESTRO!$B$3:$B$1000)/((MAESTRO!$B$3:$B$1000="ACADEMICOS")*(UPPER(MAESTRO!$L$3:$L$1000)="CONFIRMADO")),ROWS($A$3:A245))),"")</f>
        <v/>
      </c>
      <c r="U245" s="10" t="str">
        <f ca="1">IFERROR(INDEX(MAESTRO!U:U,_xludf.AGGREGATE(15,6,ROW(MAESTRO!$B$3:$B$1000)/((MAESTRO!$B$3:$B$1000="ACADEMICOS")*(UPPER(MAESTRO!$L$3:$L$1000)="CONFIRMADO")),ROWS($A$3:A245))),"")</f>
        <v/>
      </c>
      <c r="V245" s="10" t="str">
        <f ca="1">IFERROR(INDEX(MAESTRO!V:V,_xludf.AGGREGATE(15,6,ROW(MAESTRO!$B$3:$B$1000)/((MAESTRO!$B$3:$B$1000="ACADEMICOS")*(UPPER(MAESTRO!$L$3:$L$1000)="CONFIRMADO")),ROWS($A$3:A245))),"")</f>
        <v/>
      </c>
      <c r="W245" s="10" t="str">
        <f ca="1">IFERROR(INDEX(MAESTRO!W:W,_xludf.AGGREGATE(15,6,ROW(MAESTRO!$B$3:$B$1000)/((MAESTRO!$B$3:$B$1000="ACADEMICOS")*(UPPER(MAESTRO!$L$3:$L$1000)="CONFIRMADO")),ROWS($A$3:A245))),"")</f>
        <v/>
      </c>
      <c r="X245" s="10" t="str">
        <f ca="1">IFERROR(INDEX(MAESTRO!X:X,_xludf.AGGREGATE(15,6,ROW(MAESTRO!$B$3:$B$1000)/((MAESTRO!$B$3:$B$1000="ACADEMICOS")*(UPPER(MAESTRO!$L$3:$L$1000)="CONFIRMADO")),ROWS($A$3:A245))),"")</f>
        <v/>
      </c>
    </row>
    <row r="246" spans="1:24" ht="22.05" customHeight="1">
      <c r="A246" s="21" t="str">
        <f ca="1">IFERROR(INDEX(MAESTRO!A:A,_xludf.AGGREGATE(15,6,ROW(MAESTRO!$B$3:$B$1000)/((MAESTRO!$B$3:$B$1000="ACADEMICOS")*(UPPER(MAESTRO!$L$3:$L$1000)="CONFIRMADO")),ROWS($A$3:A246))),"")</f>
        <v/>
      </c>
      <c r="B246" s="21" t="str">
        <f ca="1">IFERROR(INDEX(MAESTRO!B:B,_xludf.AGGREGATE(15,6,ROW(MAESTRO!$B$3:$B$1000)/((MAESTRO!$B$3:$B$1000="ACADEMICOS")*(UPPER(MAESTRO!$L$3:$L$1000)="CONFIRMADO")),ROWS($A$3:A246))),"")</f>
        <v/>
      </c>
      <c r="C246" s="21" t="str">
        <f ca="1">IFERROR(INDEX(MAESTRO!C:C,_xludf.AGGREGATE(15,6,ROW(MAESTRO!$B$3:$B$1000)/((MAESTRO!$B$3:$B$1000="ACADEMICOS")*(UPPER(MAESTRO!$L$3:$L$1000)="CONFIRMADO")),ROWS($A$3:A246))),"")</f>
        <v/>
      </c>
      <c r="D246" s="21" t="str">
        <f ca="1">IFERROR(INDEX(MAESTRO!D:D,_xludf.AGGREGATE(15,6,ROW(MAESTRO!$B$3:$B$1000)/((MAESTRO!$B$3:$B$1000="ACADEMICOS")*(UPPER(MAESTRO!$L$3:$L$1000)="CONFIRMADO")),ROWS($A$3:A246))),"")</f>
        <v/>
      </c>
      <c r="E246" s="21" t="str">
        <f ca="1">IFERROR(INDEX(MAESTRO!E:E,_xludf.AGGREGATE(15,6,ROW(MAESTRO!$B$3:$B$1000)/((MAESTRO!$B$3:$B$1000="ACADEMICOS")*(UPPER(MAESTRO!$L$3:$L$1000)="CONFIRMADO")),ROWS($A$3:A246))),"")</f>
        <v/>
      </c>
      <c r="F246" s="21" t="str">
        <f ca="1">IFERROR(INDEX(MAESTRO!F:F,_xludf.AGGREGATE(15,6,ROW(MAESTRO!$B$3:$B$1000)/((MAESTRO!$B$3:$B$1000="ACADEMICOS")*(UPPER(MAESTRO!$L$3:$L$1000)="CONFIRMADO")),ROWS($A$3:A246))),"")</f>
        <v/>
      </c>
      <c r="G246" s="21" t="str">
        <f ca="1">IFERROR(INDEX(MAESTRO!G:G,_xludf.AGGREGATE(15,6,ROW(MAESTRO!$B$3:$B$1000)/((MAESTRO!$B$3:$B$1000="ACADEMICOS")*(UPPER(MAESTRO!$L$3:$L$1000)="CONFIRMADO")),ROWS($A$3:A246))),"")</f>
        <v/>
      </c>
      <c r="H246" s="21" t="str">
        <f ca="1">IFERROR(INDEX(MAESTRO!H:H,_xludf.AGGREGATE(15,6,ROW(MAESTRO!$B$3:$B$1000)/((MAESTRO!$B$3:$B$1000="ACADEMICOS")*(UPPER(MAESTRO!$L$3:$L$1000)="CONFIRMADO")),ROWS($A$3:A246))),"")</f>
        <v/>
      </c>
      <c r="I246" s="21" t="str">
        <f ca="1">IFERROR(INDEX(MAESTRO!I:I,_xludf.AGGREGATE(15,6,ROW(MAESTRO!$B$3:$B$1000)/((MAESTRO!$B$3:$B$1000="ACADEMICOS")*(UPPER(MAESTRO!$L$3:$L$1000)="CONFIRMADO")),ROWS($A$3:A246))),"")</f>
        <v/>
      </c>
      <c r="J246" s="21" t="str">
        <f ca="1">IFERROR(INDEX(MAESTRO!J:J,_xludf.AGGREGATE(15,6,ROW(MAESTRO!$B$3:$B$1000)/((MAESTRO!$B$3:$B$1000="ACADEMICOS")*(UPPER(MAESTRO!$L$3:$L$1000)="CONFIRMADO")),ROWS($A$3:A246))),"")</f>
        <v/>
      </c>
      <c r="K246" s="21" t="str">
        <f ca="1">IFERROR(INDEX(MAESTRO!K:K,_xludf.AGGREGATE(15,6,ROW(MAESTRO!$B$3:$B$1000)/((MAESTRO!$B$3:$B$1000="ACADEMICOS")*(UPPER(MAESTRO!$L$3:$L$1000)="CONFIRMADO")),ROWS($A$3:A246))),"")</f>
        <v/>
      </c>
      <c r="L246" s="21" t="str">
        <f ca="1">IFERROR(INDEX(MAESTRO!L:L,_xludf.AGGREGATE(15,6,ROW(MAESTRO!$B$3:$B$1000)/((MAESTRO!$B$3:$B$1000="ACADEMICOS")*(UPPER(MAESTRO!$L$3:$L$1000)="CONFIRMADO")),ROWS($A$3:A246))),"")</f>
        <v/>
      </c>
      <c r="M246" s="21" t="str">
        <f ca="1">IFERROR(INDEX(MAESTRO!M:M,_xludf.AGGREGATE(15,6,ROW(MAESTRO!$B$3:$B$1000)/((MAESTRO!$B$3:$B$1000="ACADEMICOS")*(UPPER(MAESTRO!$L$3:$L$1000)="CONFIRMADO")),ROWS($A$3:A246))),"")</f>
        <v/>
      </c>
      <c r="N246" s="21" t="str">
        <f ca="1">IFERROR(INDEX(MAESTRO!N:N,_xludf.AGGREGATE(15,6,ROW(MAESTRO!$B$3:$B$1000)/((MAESTRO!$B$3:$B$1000="ACADEMICOS")*(UPPER(MAESTRO!$L$3:$L$1000)="CONFIRMADO")),ROWS($A$3:A246))),"")</f>
        <v/>
      </c>
      <c r="O246" s="21" t="str">
        <f ca="1">IFERROR(INDEX(MAESTRO!O:O,_xludf.AGGREGATE(15,6,ROW(MAESTRO!$B$3:$B$1000)/((MAESTRO!$B$3:$B$1000="ACADEMICOS")*(UPPER(MAESTRO!$L$3:$L$1000)="CONFIRMADO")),ROWS($A$3:A246))),"")</f>
        <v/>
      </c>
      <c r="P246" s="21" t="str">
        <f ca="1">IFERROR(INDEX(MAESTRO!P:P,_xludf.AGGREGATE(15,6,ROW(MAESTRO!$B$3:$B$1000)/((MAESTRO!$B$3:$B$1000="ACADEMICOS")*(UPPER(MAESTRO!$L$3:$L$1000)="CONFIRMADO")),ROWS($A$3:A246))),"")</f>
        <v/>
      </c>
      <c r="Q246" s="21" t="str">
        <f ca="1">IFERROR(INDEX(MAESTRO!Q:Q,_xludf.AGGREGATE(15,6,ROW(MAESTRO!$B$3:$B$1000)/((MAESTRO!$B$3:$B$1000="ACADEMICOS")*(UPPER(MAESTRO!$L$3:$L$1000)="CONFIRMADO")),ROWS($A$3:A246))),"")</f>
        <v/>
      </c>
      <c r="R246" s="21" t="str">
        <f ca="1">IFERROR(INDEX(MAESTRO!R:R,_xludf.AGGREGATE(15,6,ROW(MAESTRO!$B$3:$B$1000)/((MAESTRO!$B$3:$B$1000="ACADEMICOS")*(UPPER(MAESTRO!$L$3:$L$1000)="CONFIRMADO")),ROWS($A$3:A246))),"")</f>
        <v/>
      </c>
      <c r="S246" s="21" t="str">
        <f ca="1">IFERROR(INDEX(MAESTRO!S:S,_xludf.AGGREGATE(15,6,ROW(MAESTRO!$B$3:$B$1000)/((MAESTRO!$B$3:$B$1000="ACADEMICOS")*(UPPER(MAESTRO!$L$3:$L$1000)="CONFIRMADO")),ROWS($A$3:A246))),"")</f>
        <v/>
      </c>
      <c r="T246" s="21" t="str">
        <f ca="1">IFERROR(INDEX(MAESTRO!T:T,_xludf.AGGREGATE(15,6,ROW(MAESTRO!$B$3:$B$1000)/((MAESTRO!$B$3:$B$1000="ACADEMICOS")*(UPPER(MAESTRO!$L$3:$L$1000)="CONFIRMADO")),ROWS($A$3:A246))),"")</f>
        <v/>
      </c>
      <c r="U246" s="21" t="str">
        <f ca="1">IFERROR(INDEX(MAESTRO!U:U,_xludf.AGGREGATE(15,6,ROW(MAESTRO!$B$3:$B$1000)/((MAESTRO!$B$3:$B$1000="ACADEMICOS")*(UPPER(MAESTRO!$L$3:$L$1000)="CONFIRMADO")),ROWS($A$3:A246))),"")</f>
        <v/>
      </c>
      <c r="V246" s="21" t="str">
        <f ca="1">IFERROR(INDEX(MAESTRO!V:V,_xludf.AGGREGATE(15,6,ROW(MAESTRO!$B$3:$B$1000)/((MAESTRO!$B$3:$B$1000="ACADEMICOS")*(UPPER(MAESTRO!$L$3:$L$1000)="CONFIRMADO")),ROWS($A$3:A246))),"")</f>
        <v/>
      </c>
      <c r="W246" s="21" t="str">
        <f ca="1">IFERROR(INDEX(MAESTRO!W:W,_xludf.AGGREGATE(15,6,ROW(MAESTRO!$B$3:$B$1000)/((MAESTRO!$B$3:$B$1000="ACADEMICOS")*(UPPER(MAESTRO!$L$3:$L$1000)="CONFIRMADO")),ROWS($A$3:A246))),"")</f>
        <v/>
      </c>
      <c r="X246" s="21" t="str">
        <f ca="1">IFERROR(INDEX(MAESTRO!X:X,_xludf.AGGREGATE(15,6,ROW(MAESTRO!$B$3:$B$1000)/((MAESTRO!$B$3:$B$1000="ACADEMICOS")*(UPPER(MAESTRO!$L$3:$L$1000)="CONFIRMADO")),ROWS($A$3:A246))),"")</f>
        <v/>
      </c>
    </row>
    <row r="247" spans="1:24" ht="22.05" customHeight="1">
      <c r="A247" s="10" t="str">
        <f ca="1">IFERROR(INDEX(MAESTRO!A:A,_xludf.AGGREGATE(15,6,ROW(MAESTRO!$B$3:$B$1000)/((MAESTRO!$B$3:$B$1000="ACADEMICOS")*(UPPER(MAESTRO!$L$3:$L$1000)="CONFIRMADO")),ROWS($A$3:A247))),"")</f>
        <v/>
      </c>
      <c r="B247" s="10" t="str">
        <f ca="1">IFERROR(INDEX(MAESTRO!B:B,_xludf.AGGREGATE(15,6,ROW(MAESTRO!$B$3:$B$1000)/((MAESTRO!$B$3:$B$1000="ACADEMICOS")*(UPPER(MAESTRO!$L$3:$L$1000)="CONFIRMADO")),ROWS($A$3:A247))),"")</f>
        <v/>
      </c>
      <c r="C247" s="10" t="str">
        <f ca="1">IFERROR(INDEX(MAESTRO!C:C,_xludf.AGGREGATE(15,6,ROW(MAESTRO!$B$3:$B$1000)/((MAESTRO!$B$3:$B$1000="ACADEMICOS")*(UPPER(MAESTRO!$L$3:$L$1000)="CONFIRMADO")),ROWS($A$3:A247))),"")</f>
        <v/>
      </c>
      <c r="D247" s="10" t="str">
        <f ca="1">IFERROR(INDEX(MAESTRO!D:D,_xludf.AGGREGATE(15,6,ROW(MAESTRO!$B$3:$B$1000)/((MAESTRO!$B$3:$B$1000="ACADEMICOS")*(UPPER(MAESTRO!$L$3:$L$1000)="CONFIRMADO")),ROWS($A$3:A247))),"")</f>
        <v/>
      </c>
      <c r="E247" s="10" t="str">
        <f ca="1">IFERROR(INDEX(MAESTRO!E:E,_xludf.AGGREGATE(15,6,ROW(MAESTRO!$B$3:$B$1000)/((MAESTRO!$B$3:$B$1000="ACADEMICOS")*(UPPER(MAESTRO!$L$3:$L$1000)="CONFIRMADO")),ROWS($A$3:A247))),"")</f>
        <v/>
      </c>
      <c r="F247" s="10" t="str">
        <f ca="1">IFERROR(INDEX(MAESTRO!F:F,_xludf.AGGREGATE(15,6,ROW(MAESTRO!$B$3:$B$1000)/((MAESTRO!$B$3:$B$1000="ACADEMICOS")*(UPPER(MAESTRO!$L$3:$L$1000)="CONFIRMADO")),ROWS($A$3:A247))),"")</f>
        <v/>
      </c>
      <c r="G247" s="10" t="str">
        <f ca="1">IFERROR(INDEX(MAESTRO!G:G,_xludf.AGGREGATE(15,6,ROW(MAESTRO!$B$3:$B$1000)/((MAESTRO!$B$3:$B$1000="ACADEMICOS")*(UPPER(MAESTRO!$L$3:$L$1000)="CONFIRMADO")),ROWS($A$3:A247))),"")</f>
        <v/>
      </c>
      <c r="H247" s="10" t="str">
        <f ca="1">IFERROR(INDEX(MAESTRO!H:H,_xludf.AGGREGATE(15,6,ROW(MAESTRO!$B$3:$B$1000)/((MAESTRO!$B$3:$B$1000="ACADEMICOS")*(UPPER(MAESTRO!$L$3:$L$1000)="CONFIRMADO")),ROWS($A$3:A247))),"")</f>
        <v/>
      </c>
      <c r="I247" s="10" t="str">
        <f ca="1">IFERROR(INDEX(MAESTRO!I:I,_xludf.AGGREGATE(15,6,ROW(MAESTRO!$B$3:$B$1000)/((MAESTRO!$B$3:$B$1000="ACADEMICOS")*(UPPER(MAESTRO!$L$3:$L$1000)="CONFIRMADO")),ROWS($A$3:A247))),"")</f>
        <v/>
      </c>
      <c r="J247" s="10" t="str">
        <f ca="1">IFERROR(INDEX(MAESTRO!J:J,_xludf.AGGREGATE(15,6,ROW(MAESTRO!$B$3:$B$1000)/((MAESTRO!$B$3:$B$1000="ACADEMICOS")*(UPPER(MAESTRO!$L$3:$L$1000)="CONFIRMADO")),ROWS($A$3:A247))),"")</f>
        <v/>
      </c>
      <c r="K247" s="10" t="str">
        <f ca="1">IFERROR(INDEX(MAESTRO!K:K,_xludf.AGGREGATE(15,6,ROW(MAESTRO!$B$3:$B$1000)/((MAESTRO!$B$3:$B$1000="ACADEMICOS")*(UPPER(MAESTRO!$L$3:$L$1000)="CONFIRMADO")),ROWS($A$3:A247))),"")</f>
        <v/>
      </c>
      <c r="L247" s="10" t="str">
        <f ca="1">IFERROR(INDEX(MAESTRO!L:L,_xludf.AGGREGATE(15,6,ROW(MAESTRO!$B$3:$B$1000)/((MAESTRO!$B$3:$B$1000="ACADEMICOS")*(UPPER(MAESTRO!$L$3:$L$1000)="CONFIRMADO")),ROWS($A$3:A247))),"")</f>
        <v/>
      </c>
      <c r="M247" s="10" t="str">
        <f ca="1">IFERROR(INDEX(MAESTRO!M:M,_xludf.AGGREGATE(15,6,ROW(MAESTRO!$B$3:$B$1000)/((MAESTRO!$B$3:$B$1000="ACADEMICOS")*(UPPER(MAESTRO!$L$3:$L$1000)="CONFIRMADO")),ROWS($A$3:A247))),"")</f>
        <v/>
      </c>
      <c r="N247" s="10" t="str">
        <f ca="1">IFERROR(INDEX(MAESTRO!N:N,_xludf.AGGREGATE(15,6,ROW(MAESTRO!$B$3:$B$1000)/((MAESTRO!$B$3:$B$1000="ACADEMICOS")*(UPPER(MAESTRO!$L$3:$L$1000)="CONFIRMADO")),ROWS($A$3:A247))),"")</f>
        <v/>
      </c>
      <c r="O247" s="10" t="str">
        <f ca="1">IFERROR(INDEX(MAESTRO!O:O,_xludf.AGGREGATE(15,6,ROW(MAESTRO!$B$3:$B$1000)/((MAESTRO!$B$3:$B$1000="ACADEMICOS")*(UPPER(MAESTRO!$L$3:$L$1000)="CONFIRMADO")),ROWS($A$3:A247))),"")</f>
        <v/>
      </c>
      <c r="P247" s="10" t="str">
        <f ca="1">IFERROR(INDEX(MAESTRO!P:P,_xludf.AGGREGATE(15,6,ROW(MAESTRO!$B$3:$B$1000)/((MAESTRO!$B$3:$B$1000="ACADEMICOS")*(UPPER(MAESTRO!$L$3:$L$1000)="CONFIRMADO")),ROWS($A$3:A247))),"")</f>
        <v/>
      </c>
      <c r="Q247" s="10" t="str">
        <f ca="1">IFERROR(INDEX(MAESTRO!Q:Q,_xludf.AGGREGATE(15,6,ROW(MAESTRO!$B$3:$B$1000)/((MAESTRO!$B$3:$B$1000="ACADEMICOS")*(UPPER(MAESTRO!$L$3:$L$1000)="CONFIRMADO")),ROWS($A$3:A247))),"")</f>
        <v/>
      </c>
      <c r="R247" s="10" t="str">
        <f ca="1">IFERROR(INDEX(MAESTRO!R:R,_xludf.AGGREGATE(15,6,ROW(MAESTRO!$B$3:$B$1000)/((MAESTRO!$B$3:$B$1000="ACADEMICOS")*(UPPER(MAESTRO!$L$3:$L$1000)="CONFIRMADO")),ROWS($A$3:A247))),"")</f>
        <v/>
      </c>
      <c r="S247" s="10" t="str">
        <f ca="1">IFERROR(INDEX(MAESTRO!S:S,_xludf.AGGREGATE(15,6,ROW(MAESTRO!$B$3:$B$1000)/((MAESTRO!$B$3:$B$1000="ACADEMICOS")*(UPPER(MAESTRO!$L$3:$L$1000)="CONFIRMADO")),ROWS($A$3:A247))),"")</f>
        <v/>
      </c>
      <c r="T247" s="10" t="str">
        <f ca="1">IFERROR(INDEX(MAESTRO!T:T,_xludf.AGGREGATE(15,6,ROW(MAESTRO!$B$3:$B$1000)/((MAESTRO!$B$3:$B$1000="ACADEMICOS")*(UPPER(MAESTRO!$L$3:$L$1000)="CONFIRMADO")),ROWS($A$3:A247))),"")</f>
        <v/>
      </c>
      <c r="U247" s="10" t="str">
        <f ca="1">IFERROR(INDEX(MAESTRO!U:U,_xludf.AGGREGATE(15,6,ROW(MAESTRO!$B$3:$B$1000)/((MAESTRO!$B$3:$B$1000="ACADEMICOS")*(UPPER(MAESTRO!$L$3:$L$1000)="CONFIRMADO")),ROWS($A$3:A247))),"")</f>
        <v/>
      </c>
      <c r="V247" s="10" t="str">
        <f ca="1">IFERROR(INDEX(MAESTRO!V:V,_xludf.AGGREGATE(15,6,ROW(MAESTRO!$B$3:$B$1000)/((MAESTRO!$B$3:$B$1000="ACADEMICOS")*(UPPER(MAESTRO!$L$3:$L$1000)="CONFIRMADO")),ROWS($A$3:A247))),"")</f>
        <v/>
      </c>
      <c r="W247" s="10" t="str">
        <f ca="1">IFERROR(INDEX(MAESTRO!W:W,_xludf.AGGREGATE(15,6,ROW(MAESTRO!$B$3:$B$1000)/((MAESTRO!$B$3:$B$1000="ACADEMICOS")*(UPPER(MAESTRO!$L$3:$L$1000)="CONFIRMADO")),ROWS($A$3:A247))),"")</f>
        <v/>
      </c>
      <c r="X247" s="10" t="str">
        <f ca="1">IFERROR(INDEX(MAESTRO!X:X,_xludf.AGGREGATE(15,6,ROW(MAESTRO!$B$3:$B$1000)/((MAESTRO!$B$3:$B$1000="ACADEMICOS")*(UPPER(MAESTRO!$L$3:$L$1000)="CONFIRMADO")),ROWS($A$3:A247))),"")</f>
        <v/>
      </c>
    </row>
    <row r="248" spans="1:24" ht="22.05" customHeight="1">
      <c r="A248" s="21" t="str">
        <f ca="1">IFERROR(INDEX(MAESTRO!A:A,_xludf.AGGREGATE(15,6,ROW(MAESTRO!$B$3:$B$1000)/((MAESTRO!$B$3:$B$1000="ACADEMICOS")*(UPPER(MAESTRO!$L$3:$L$1000)="CONFIRMADO")),ROWS($A$3:A248))),"")</f>
        <v/>
      </c>
      <c r="B248" s="21" t="str">
        <f ca="1">IFERROR(INDEX(MAESTRO!B:B,_xludf.AGGREGATE(15,6,ROW(MAESTRO!$B$3:$B$1000)/((MAESTRO!$B$3:$B$1000="ACADEMICOS")*(UPPER(MAESTRO!$L$3:$L$1000)="CONFIRMADO")),ROWS($A$3:A248))),"")</f>
        <v/>
      </c>
      <c r="C248" s="21" t="str">
        <f ca="1">IFERROR(INDEX(MAESTRO!C:C,_xludf.AGGREGATE(15,6,ROW(MAESTRO!$B$3:$B$1000)/((MAESTRO!$B$3:$B$1000="ACADEMICOS")*(UPPER(MAESTRO!$L$3:$L$1000)="CONFIRMADO")),ROWS($A$3:A248))),"")</f>
        <v/>
      </c>
      <c r="D248" s="21" t="str">
        <f ca="1">IFERROR(INDEX(MAESTRO!D:D,_xludf.AGGREGATE(15,6,ROW(MAESTRO!$B$3:$B$1000)/((MAESTRO!$B$3:$B$1000="ACADEMICOS")*(UPPER(MAESTRO!$L$3:$L$1000)="CONFIRMADO")),ROWS($A$3:A248))),"")</f>
        <v/>
      </c>
      <c r="E248" s="21" t="str">
        <f ca="1">IFERROR(INDEX(MAESTRO!E:E,_xludf.AGGREGATE(15,6,ROW(MAESTRO!$B$3:$B$1000)/((MAESTRO!$B$3:$B$1000="ACADEMICOS")*(UPPER(MAESTRO!$L$3:$L$1000)="CONFIRMADO")),ROWS($A$3:A248))),"")</f>
        <v/>
      </c>
      <c r="F248" s="21" t="str">
        <f ca="1">IFERROR(INDEX(MAESTRO!F:F,_xludf.AGGREGATE(15,6,ROW(MAESTRO!$B$3:$B$1000)/((MAESTRO!$B$3:$B$1000="ACADEMICOS")*(UPPER(MAESTRO!$L$3:$L$1000)="CONFIRMADO")),ROWS($A$3:A248))),"")</f>
        <v/>
      </c>
      <c r="G248" s="21" t="str">
        <f ca="1">IFERROR(INDEX(MAESTRO!G:G,_xludf.AGGREGATE(15,6,ROW(MAESTRO!$B$3:$B$1000)/((MAESTRO!$B$3:$B$1000="ACADEMICOS")*(UPPER(MAESTRO!$L$3:$L$1000)="CONFIRMADO")),ROWS($A$3:A248))),"")</f>
        <v/>
      </c>
      <c r="H248" s="21" t="str">
        <f ca="1">IFERROR(INDEX(MAESTRO!H:H,_xludf.AGGREGATE(15,6,ROW(MAESTRO!$B$3:$B$1000)/((MAESTRO!$B$3:$B$1000="ACADEMICOS")*(UPPER(MAESTRO!$L$3:$L$1000)="CONFIRMADO")),ROWS($A$3:A248))),"")</f>
        <v/>
      </c>
      <c r="I248" s="21" t="str">
        <f ca="1">IFERROR(INDEX(MAESTRO!I:I,_xludf.AGGREGATE(15,6,ROW(MAESTRO!$B$3:$B$1000)/((MAESTRO!$B$3:$B$1000="ACADEMICOS")*(UPPER(MAESTRO!$L$3:$L$1000)="CONFIRMADO")),ROWS($A$3:A248))),"")</f>
        <v/>
      </c>
      <c r="J248" s="21" t="str">
        <f ca="1">IFERROR(INDEX(MAESTRO!J:J,_xludf.AGGREGATE(15,6,ROW(MAESTRO!$B$3:$B$1000)/((MAESTRO!$B$3:$B$1000="ACADEMICOS")*(UPPER(MAESTRO!$L$3:$L$1000)="CONFIRMADO")),ROWS($A$3:A248))),"")</f>
        <v/>
      </c>
      <c r="K248" s="21" t="str">
        <f ca="1">IFERROR(INDEX(MAESTRO!K:K,_xludf.AGGREGATE(15,6,ROW(MAESTRO!$B$3:$B$1000)/((MAESTRO!$B$3:$B$1000="ACADEMICOS")*(UPPER(MAESTRO!$L$3:$L$1000)="CONFIRMADO")),ROWS($A$3:A248))),"")</f>
        <v/>
      </c>
      <c r="L248" s="21" t="str">
        <f ca="1">IFERROR(INDEX(MAESTRO!L:L,_xludf.AGGREGATE(15,6,ROW(MAESTRO!$B$3:$B$1000)/((MAESTRO!$B$3:$B$1000="ACADEMICOS")*(UPPER(MAESTRO!$L$3:$L$1000)="CONFIRMADO")),ROWS($A$3:A248))),"")</f>
        <v/>
      </c>
      <c r="M248" s="21" t="str">
        <f ca="1">IFERROR(INDEX(MAESTRO!M:M,_xludf.AGGREGATE(15,6,ROW(MAESTRO!$B$3:$B$1000)/((MAESTRO!$B$3:$B$1000="ACADEMICOS")*(UPPER(MAESTRO!$L$3:$L$1000)="CONFIRMADO")),ROWS($A$3:A248))),"")</f>
        <v/>
      </c>
      <c r="N248" s="21" t="str">
        <f ca="1">IFERROR(INDEX(MAESTRO!N:N,_xludf.AGGREGATE(15,6,ROW(MAESTRO!$B$3:$B$1000)/((MAESTRO!$B$3:$B$1000="ACADEMICOS")*(UPPER(MAESTRO!$L$3:$L$1000)="CONFIRMADO")),ROWS($A$3:A248))),"")</f>
        <v/>
      </c>
      <c r="O248" s="21" t="str">
        <f ca="1">IFERROR(INDEX(MAESTRO!O:O,_xludf.AGGREGATE(15,6,ROW(MAESTRO!$B$3:$B$1000)/((MAESTRO!$B$3:$B$1000="ACADEMICOS")*(UPPER(MAESTRO!$L$3:$L$1000)="CONFIRMADO")),ROWS($A$3:A248))),"")</f>
        <v/>
      </c>
      <c r="P248" s="21" t="str">
        <f ca="1">IFERROR(INDEX(MAESTRO!P:P,_xludf.AGGREGATE(15,6,ROW(MAESTRO!$B$3:$B$1000)/((MAESTRO!$B$3:$B$1000="ACADEMICOS")*(UPPER(MAESTRO!$L$3:$L$1000)="CONFIRMADO")),ROWS($A$3:A248))),"")</f>
        <v/>
      </c>
      <c r="Q248" s="21" t="str">
        <f ca="1">IFERROR(INDEX(MAESTRO!Q:Q,_xludf.AGGREGATE(15,6,ROW(MAESTRO!$B$3:$B$1000)/((MAESTRO!$B$3:$B$1000="ACADEMICOS")*(UPPER(MAESTRO!$L$3:$L$1000)="CONFIRMADO")),ROWS($A$3:A248))),"")</f>
        <v/>
      </c>
      <c r="R248" s="21" t="str">
        <f ca="1">IFERROR(INDEX(MAESTRO!R:R,_xludf.AGGREGATE(15,6,ROW(MAESTRO!$B$3:$B$1000)/((MAESTRO!$B$3:$B$1000="ACADEMICOS")*(UPPER(MAESTRO!$L$3:$L$1000)="CONFIRMADO")),ROWS($A$3:A248))),"")</f>
        <v/>
      </c>
      <c r="S248" s="21" t="str">
        <f ca="1">IFERROR(INDEX(MAESTRO!S:S,_xludf.AGGREGATE(15,6,ROW(MAESTRO!$B$3:$B$1000)/((MAESTRO!$B$3:$B$1000="ACADEMICOS")*(UPPER(MAESTRO!$L$3:$L$1000)="CONFIRMADO")),ROWS($A$3:A248))),"")</f>
        <v/>
      </c>
      <c r="T248" s="21" t="str">
        <f ca="1">IFERROR(INDEX(MAESTRO!T:T,_xludf.AGGREGATE(15,6,ROW(MAESTRO!$B$3:$B$1000)/((MAESTRO!$B$3:$B$1000="ACADEMICOS")*(UPPER(MAESTRO!$L$3:$L$1000)="CONFIRMADO")),ROWS($A$3:A248))),"")</f>
        <v/>
      </c>
      <c r="U248" s="21" t="str">
        <f ca="1">IFERROR(INDEX(MAESTRO!U:U,_xludf.AGGREGATE(15,6,ROW(MAESTRO!$B$3:$B$1000)/((MAESTRO!$B$3:$B$1000="ACADEMICOS")*(UPPER(MAESTRO!$L$3:$L$1000)="CONFIRMADO")),ROWS($A$3:A248))),"")</f>
        <v/>
      </c>
      <c r="V248" s="21" t="str">
        <f ca="1">IFERROR(INDEX(MAESTRO!V:V,_xludf.AGGREGATE(15,6,ROW(MAESTRO!$B$3:$B$1000)/((MAESTRO!$B$3:$B$1000="ACADEMICOS")*(UPPER(MAESTRO!$L$3:$L$1000)="CONFIRMADO")),ROWS($A$3:A248))),"")</f>
        <v/>
      </c>
      <c r="W248" s="21" t="str">
        <f ca="1">IFERROR(INDEX(MAESTRO!W:W,_xludf.AGGREGATE(15,6,ROW(MAESTRO!$B$3:$B$1000)/((MAESTRO!$B$3:$B$1000="ACADEMICOS")*(UPPER(MAESTRO!$L$3:$L$1000)="CONFIRMADO")),ROWS($A$3:A248))),"")</f>
        <v/>
      </c>
      <c r="X248" s="21" t="str">
        <f ca="1">IFERROR(INDEX(MAESTRO!X:X,_xludf.AGGREGATE(15,6,ROW(MAESTRO!$B$3:$B$1000)/((MAESTRO!$B$3:$B$1000="ACADEMICOS")*(UPPER(MAESTRO!$L$3:$L$1000)="CONFIRMADO")),ROWS($A$3:A248))),"")</f>
        <v/>
      </c>
    </row>
    <row r="249" spans="1:24" ht="22.05" customHeight="1">
      <c r="A249" s="10" t="str">
        <f ca="1">IFERROR(INDEX(MAESTRO!A:A,_xludf.AGGREGATE(15,6,ROW(MAESTRO!$B$3:$B$1000)/((MAESTRO!$B$3:$B$1000="ACADEMICOS")*(UPPER(MAESTRO!$L$3:$L$1000)="CONFIRMADO")),ROWS($A$3:A249))),"")</f>
        <v/>
      </c>
      <c r="B249" s="10" t="str">
        <f ca="1">IFERROR(INDEX(MAESTRO!B:B,_xludf.AGGREGATE(15,6,ROW(MAESTRO!$B$3:$B$1000)/((MAESTRO!$B$3:$B$1000="ACADEMICOS")*(UPPER(MAESTRO!$L$3:$L$1000)="CONFIRMADO")),ROWS($A$3:A249))),"")</f>
        <v/>
      </c>
      <c r="C249" s="10" t="str">
        <f ca="1">IFERROR(INDEX(MAESTRO!C:C,_xludf.AGGREGATE(15,6,ROW(MAESTRO!$B$3:$B$1000)/((MAESTRO!$B$3:$B$1000="ACADEMICOS")*(UPPER(MAESTRO!$L$3:$L$1000)="CONFIRMADO")),ROWS($A$3:A249))),"")</f>
        <v/>
      </c>
      <c r="D249" s="10" t="str">
        <f ca="1">IFERROR(INDEX(MAESTRO!D:D,_xludf.AGGREGATE(15,6,ROW(MAESTRO!$B$3:$B$1000)/((MAESTRO!$B$3:$B$1000="ACADEMICOS")*(UPPER(MAESTRO!$L$3:$L$1000)="CONFIRMADO")),ROWS($A$3:A249))),"")</f>
        <v/>
      </c>
      <c r="E249" s="10" t="str">
        <f ca="1">IFERROR(INDEX(MAESTRO!E:E,_xludf.AGGREGATE(15,6,ROW(MAESTRO!$B$3:$B$1000)/((MAESTRO!$B$3:$B$1000="ACADEMICOS")*(UPPER(MAESTRO!$L$3:$L$1000)="CONFIRMADO")),ROWS($A$3:A249))),"")</f>
        <v/>
      </c>
      <c r="F249" s="10" t="str">
        <f ca="1">IFERROR(INDEX(MAESTRO!F:F,_xludf.AGGREGATE(15,6,ROW(MAESTRO!$B$3:$B$1000)/((MAESTRO!$B$3:$B$1000="ACADEMICOS")*(UPPER(MAESTRO!$L$3:$L$1000)="CONFIRMADO")),ROWS($A$3:A249))),"")</f>
        <v/>
      </c>
      <c r="G249" s="10" t="str">
        <f ca="1">IFERROR(INDEX(MAESTRO!G:G,_xludf.AGGREGATE(15,6,ROW(MAESTRO!$B$3:$B$1000)/((MAESTRO!$B$3:$B$1000="ACADEMICOS")*(UPPER(MAESTRO!$L$3:$L$1000)="CONFIRMADO")),ROWS($A$3:A249))),"")</f>
        <v/>
      </c>
      <c r="H249" s="10" t="str">
        <f ca="1">IFERROR(INDEX(MAESTRO!H:H,_xludf.AGGREGATE(15,6,ROW(MAESTRO!$B$3:$B$1000)/((MAESTRO!$B$3:$B$1000="ACADEMICOS")*(UPPER(MAESTRO!$L$3:$L$1000)="CONFIRMADO")),ROWS($A$3:A249))),"")</f>
        <v/>
      </c>
      <c r="I249" s="10" t="str">
        <f ca="1">IFERROR(INDEX(MAESTRO!I:I,_xludf.AGGREGATE(15,6,ROW(MAESTRO!$B$3:$B$1000)/((MAESTRO!$B$3:$B$1000="ACADEMICOS")*(UPPER(MAESTRO!$L$3:$L$1000)="CONFIRMADO")),ROWS($A$3:A249))),"")</f>
        <v/>
      </c>
      <c r="J249" s="10" t="str">
        <f ca="1">IFERROR(INDEX(MAESTRO!J:J,_xludf.AGGREGATE(15,6,ROW(MAESTRO!$B$3:$B$1000)/((MAESTRO!$B$3:$B$1000="ACADEMICOS")*(UPPER(MAESTRO!$L$3:$L$1000)="CONFIRMADO")),ROWS($A$3:A249))),"")</f>
        <v/>
      </c>
      <c r="K249" s="10" t="str">
        <f ca="1">IFERROR(INDEX(MAESTRO!K:K,_xludf.AGGREGATE(15,6,ROW(MAESTRO!$B$3:$B$1000)/((MAESTRO!$B$3:$B$1000="ACADEMICOS")*(UPPER(MAESTRO!$L$3:$L$1000)="CONFIRMADO")),ROWS($A$3:A249))),"")</f>
        <v/>
      </c>
      <c r="L249" s="10" t="str">
        <f ca="1">IFERROR(INDEX(MAESTRO!L:L,_xludf.AGGREGATE(15,6,ROW(MAESTRO!$B$3:$B$1000)/((MAESTRO!$B$3:$B$1000="ACADEMICOS")*(UPPER(MAESTRO!$L$3:$L$1000)="CONFIRMADO")),ROWS($A$3:A249))),"")</f>
        <v/>
      </c>
      <c r="M249" s="10" t="str">
        <f ca="1">IFERROR(INDEX(MAESTRO!M:M,_xludf.AGGREGATE(15,6,ROW(MAESTRO!$B$3:$B$1000)/((MAESTRO!$B$3:$B$1000="ACADEMICOS")*(UPPER(MAESTRO!$L$3:$L$1000)="CONFIRMADO")),ROWS($A$3:A249))),"")</f>
        <v/>
      </c>
      <c r="N249" s="10" t="str">
        <f ca="1">IFERROR(INDEX(MAESTRO!N:N,_xludf.AGGREGATE(15,6,ROW(MAESTRO!$B$3:$B$1000)/((MAESTRO!$B$3:$B$1000="ACADEMICOS")*(UPPER(MAESTRO!$L$3:$L$1000)="CONFIRMADO")),ROWS($A$3:A249))),"")</f>
        <v/>
      </c>
      <c r="O249" s="10" t="str">
        <f ca="1">IFERROR(INDEX(MAESTRO!O:O,_xludf.AGGREGATE(15,6,ROW(MAESTRO!$B$3:$B$1000)/((MAESTRO!$B$3:$B$1000="ACADEMICOS")*(UPPER(MAESTRO!$L$3:$L$1000)="CONFIRMADO")),ROWS($A$3:A249))),"")</f>
        <v/>
      </c>
      <c r="P249" s="10" t="str">
        <f ca="1">IFERROR(INDEX(MAESTRO!P:P,_xludf.AGGREGATE(15,6,ROW(MAESTRO!$B$3:$B$1000)/((MAESTRO!$B$3:$B$1000="ACADEMICOS")*(UPPER(MAESTRO!$L$3:$L$1000)="CONFIRMADO")),ROWS($A$3:A249))),"")</f>
        <v/>
      </c>
      <c r="Q249" s="10" t="str">
        <f ca="1">IFERROR(INDEX(MAESTRO!Q:Q,_xludf.AGGREGATE(15,6,ROW(MAESTRO!$B$3:$B$1000)/((MAESTRO!$B$3:$B$1000="ACADEMICOS")*(UPPER(MAESTRO!$L$3:$L$1000)="CONFIRMADO")),ROWS($A$3:A249))),"")</f>
        <v/>
      </c>
      <c r="R249" s="10" t="str">
        <f ca="1">IFERROR(INDEX(MAESTRO!R:R,_xludf.AGGREGATE(15,6,ROW(MAESTRO!$B$3:$B$1000)/((MAESTRO!$B$3:$B$1000="ACADEMICOS")*(UPPER(MAESTRO!$L$3:$L$1000)="CONFIRMADO")),ROWS($A$3:A249))),"")</f>
        <v/>
      </c>
      <c r="S249" s="10" t="str">
        <f ca="1">IFERROR(INDEX(MAESTRO!S:S,_xludf.AGGREGATE(15,6,ROW(MAESTRO!$B$3:$B$1000)/((MAESTRO!$B$3:$B$1000="ACADEMICOS")*(UPPER(MAESTRO!$L$3:$L$1000)="CONFIRMADO")),ROWS($A$3:A249))),"")</f>
        <v/>
      </c>
      <c r="T249" s="10" t="str">
        <f ca="1">IFERROR(INDEX(MAESTRO!T:T,_xludf.AGGREGATE(15,6,ROW(MAESTRO!$B$3:$B$1000)/((MAESTRO!$B$3:$B$1000="ACADEMICOS")*(UPPER(MAESTRO!$L$3:$L$1000)="CONFIRMADO")),ROWS($A$3:A249))),"")</f>
        <v/>
      </c>
      <c r="U249" s="10" t="str">
        <f ca="1">IFERROR(INDEX(MAESTRO!U:U,_xludf.AGGREGATE(15,6,ROW(MAESTRO!$B$3:$B$1000)/((MAESTRO!$B$3:$B$1000="ACADEMICOS")*(UPPER(MAESTRO!$L$3:$L$1000)="CONFIRMADO")),ROWS($A$3:A249))),"")</f>
        <v/>
      </c>
      <c r="V249" s="10" t="str">
        <f ca="1">IFERROR(INDEX(MAESTRO!V:V,_xludf.AGGREGATE(15,6,ROW(MAESTRO!$B$3:$B$1000)/((MAESTRO!$B$3:$B$1000="ACADEMICOS")*(UPPER(MAESTRO!$L$3:$L$1000)="CONFIRMADO")),ROWS($A$3:A249))),"")</f>
        <v/>
      </c>
      <c r="W249" s="10" t="str">
        <f ca="1">IFERROR(INDEX(MAESTRO!W:W,_xludf.AGGREGATE(15,6,ROW(MAESTRO!$B$3:$B$1000)/((MAESTRO!$B$3:$B$1000="ACADEMICOS")*(UPPER(MAESTRO!$L$3:$L$1000)="CONFIRMADO")),ROWS($A$3:A249))),"")</f>
        <v/>
      </c>
      <c r="X249" s="10" t="str">
        <f ca="1">IFERROR(INDEX(MAESTRO!X:X,_xludf.AGGREGATE(15,6,ROW(MAESTRO!$B$3:$B$1000)/((MAESTRO!$B$3:$B$1000="ACADEMICOS")*(UPPER(MAESTRO!$L$3:$L$1000)="CONFIRMADO")),ROWS($A$3:A249))),"")</f>
        <v/>
      </c>
    </row>
    <row r="250" spans="1:24" ht="22.05" customHeight="1">
      <c r="A250" s="21" t="str">
        <f ca="1">IFERROR(INDEX(MAESTRO!A:A,_xludf.AGGREGATE(15,6,ROW(MAESTRO!$B$3:$B$1000)/((MAESTRO!$B$3:$B$1000="ACADEMICOS")*(UPPER(MAESTRO!$L$3:$L$1000)="CONFIRMADO")),ROWS($A$3:A250))),"")</f>
        <v/>
      </c>
      <c r="B250" s="21" t="str">
        <f ca="1">IFERROR(INDEX(MAESTRO!B:B,_xludf.AGGREGATE(15,6,ROW(MAESTRO!$B$3:$B$1000)/((MAESTRO!$B$3:$B$1000="ACADEMICOS")*(UPPER(MAESTRO!$L$3:$L$1000)="CONFIRMADO")),ROWS($A$3:A250))),"")</f>
        <v/>
      </c>
      <c r="C250" s="21" t="str">
        <f ca="1">IFERROR(INDEX(MAESTRO!C:C,_xludf.AGGREGATE(15,6,ROW(MAESTRO!$B$3:$B$1000)/((MAESTRO!$B$3:$B$1000="ACADEMICOS")*(UPPER(MAESTRO!$L$3:$L$1000)="CONFIRMADO")),ROWS($A$3:A250))),"")</f>
        <v/>
      </c>
      <c r="D250" s="21" t="str">
        <f ca="1">IFERROR(INDEX(MAESTRO!D:D,_xludf.AGGREGATE(15,6,ROW(MAESTRO!$B$3:$B$1000)/((MAESTRO!$B$3:$B$1000="ACADEMICOS")*(UPPER(MAESTRO!$L$3:$L$1000)="CONFIRMADO")),ROWS($A$3:A250))),"")</f>
        <v/>
      </c>
      <c r="E250" s="21" t="str">
        <f ca="1">IFERROR(INDEX(MAESTRO!E:E,_xludf.AGGREGATE(15,6,ROW(MAESTRO!$B$3:$B$1000)/((MAESTRO!$B$3:$B$1000="ACADEMICOS")*(UPPER(MAESTRO!$L$3:$L$1000)="CONFIRMADO")),ROWS($A$3:A250))),"")</f>
        <v/>
      </c>
      <c r="F250" s="21" t="str">
        <f ca="1">IFERROR(INDEX(MAESTRO!F:F,_xludf.AGGREGATE(15,6,ROW(MAESTRO!$B$3:$B$1000)/((MAESTRO!$B$3:$B$1000="ACADEMICOS")*(UPPER(MAESTRO!$L$3:$L$1000)="CONFIRMADO")),ROWS($A$3:A250))),"")</f>
        <v/>
      </c>
      <c r="G250" s="21" t="str">
        <f ca="1">IFERROR(INDEX(MAESTRO!G:G,_xludf.AGGREGATE(15,6,ROW(MAESTRO!$B$3:$B$1000)/((MAESTRO!$B$3:$B$1000="ACADEMICOS")*(UPPER(MAESTRO!$L$3:$L$1000)="CONFIRMADO")),ROWS($A$3:A250))),"")</f>
        <v/>
      </c>
      <c r="H250" s="21" t="str">
        <f ca="1">IFERROR(INDEX(MAESTRO!H:H,_xludf.AGGREGATE(15,6,ROW(MAESTRO!$B$3:$B$1000)/((MAESTRO!$B$3:$B$1000="ACADEMICOS")*(UPPER(MAESTRO!$L$3:$L$1000)="CONFIRMADO")),ROWS($A$3:A250))),"")</f>
        <v/>
      </c>
      <c r="I250" s="21" t="str">
        <f ca="1">IFERROR(INDEX(MAESTRO!I:I,_xludf.AGGREGATE(15,6,ROW(MAESTRO!$B$3:$B$1000)/((MAESTRO!$B$3:$B$1000="ACADEMICOS")*(UPPER(MAESTRO!$L$3:$L$1000)="CONFIRMADO")),ROWS($A$3:A250))),"")</f>
        <v/>
      </c>
      <c r="J250" s="21" t="str">
        <f ca="1">IFERROR(INDEX(MAESTRO!J:J,_xludf.AGGREGATE(15,6,ROW(MAESTRO!$B$3:$B$1000)/((MAESTRO!$B$3:$B$1000="ACADEMICOS")*(UPPER(MAESTRO!$L$3:$L$1000)="CONFIRMADO")),ROWS($A$3:A250))),"")</f>
        <v/>
      </c>
      <c r="K250" s="21" t="str">
        <f ca="1">IFERROR(INDEX(MAESTRO!K:K,_xludf.AGGREGATE(15,6,ROW(MAESTRO!$B$3:$B$1000)/((MAESTRO!$B$3:$B$1000="ACADEMICOS")*(UPPER(MAESTRO!$L$3:$L$1000)="CONFIRMADO")),ROWS($A$3:A250))),"")</f>
        <v/>
      </c>
      <c r="L250" s="21" t="str">
        <f ca="1">IFERROR(INDEX(MAESTRO!L:L,_xludf.AGGREGATE(15,6,ROW(MAESTRO!$B$3:$B$1000)/((MAESTRO!$B$3:$B$1000="ACADEMICOS")*(UPPER(MAESTRO!$L$3:$L$1000)="CONFIRMADO")),ROWS($A$3:A250))),"")</f>
        <v/>
      </c>
      <c r="M250" s="21" t="str">
        <f ca="1">IFERROR(INDEX(MAESTRO!M:M,_xludf.AGGREGATE(15,6,ROW(MAESTRO!$B$3:$B$1000)/((MAESTRO!$B$3:$B$1000="ACADEMICOS")*(UPPER(MAESTRO!$L$3:$L$1000)="CONFIRMADO")),ROWS($A$3:A250))),"")</f>
        <v/>
      </c>
      <c r="N250" s="21" t="str">
        <f ca="1">IFERROR(INDEX(MAESTRO!N:N,_xludf.AGGREGATE(15,6,ROW(MAESTRO!$B$3:$B$1000)/((MAESTRO!$B$3:$B$1000="ACADEMICOS")*(UPPER(MAESTRO!$L$3:$L$1000)="CONFIRMADO")),ROWS($A$3:A250))),"")</f>
        <v/>
      </c>
      <c r="O250" s="21" t="str">
        <f ca="1">IFERROR(INDEX(MAESTRO!O:O,_xludf.AGGREGATE(15,6,ROW(MAESTRO!$B$3:$B$1000)/((MAESTRO!$B$3:$B$1000="ACADEMICOS")*(UPPER(MAESTRO!$L$3:$L$1000)="CONFIRMADO")),ROWS($A$3:A250))),"")</f>
        <v/>
      </c>
      <c r="P250" s="21" t="str">
        <f ca="1">IFERROR(INDEX(MAESTRO!P:P,_xludf.AGGREGATE(15,6,ROW(MAESTRO!$B$3:$B$1000)/((MAESTRO!$B$3:$B$1000="ACADEMICOS")*(UPPER(MAESTRO!$L$3:$L$1000)="CONFIRMADO")),ROWS($A$3:A250))),"")</f>
        <v/>
      </c>
      <c r="Q250" s="21" t="str">
        <f ca="1">IFERROR(INDEX(MAESTRO!Q:Q,_xludf.AGGREGATE(15,6,ROW(MAESTRO!$B$3:$B$1000)/((MAESTRO!$B$3:$B$1000="ACADEMICOS")*(UPPER(MAESTRO!$L$3:$L$1000)="CONFIRMADO")),ROWS($A$3:A250))),"")</f>
        <v/>
      </c>
      <c r="R250" s="21" t="str">
        <f ca="1">IFERROR(INDEX(MAESTRO!R:R,_xludf.AGGREGATE(15,6,ROW(MAESTRO!$B$3:$B$1000)/((MAESTRO!$B$3:$B$1000="ACADEMICOS")*(UPPER(MAESTRO!$L$3:$L$1000)="CONFIRMADO")),ROWS($A$3:A250))),"")</f>
        <v/>
      </c>
      <c r="S250" s="21" t="str">
        <f ca="1">IFERROR(INDEX(MAESTRO!S:S,_xludf.AGGREGATE(15,6,ROW(MAESTRO!$B$3:$B$1000)/((MAESTRO!$B$3:$B$1000="ACADEMICOS")*(UPPER(MAESTRO!$L$3:$L$1000)="CONFIRMADO")),ROWS($A$3:A250))),"")</f>
        <v/>
      </c>
      <c r="T250" s="21" t="str">
        <f ca="1">IFERROR(INDEX(MAESTRO!T:T,_xludf.AGGREGATE(15,6,ROW(MAESTRO!$B$3:$B$1000)/((MAESTRO!$B$3:$B$1000="ACADEMICOS")*(UPPER(MAESTRO!$L$3:$L$1000)="CONFIRMADO")),ROWS($A$3:A250))),"")</f>
        <v/>
      </c>
      <c r="U250" s="21" t="str">
        <f ca="1">IFERROR(INDEX(MAESTRO!U:U,_xludf.AGGREGATE(15,6,ROW(MAESTRO!$B$3:$B$1000)/((MAESTRO!$B$3:$B$1000="ACADEMICOS")*(UPPER(MAESTRO!$L$3:$L$1000)="CONFIRMADO")),ROWS($A$3:A250))),"")</f>
        <v/>
      </c>
      <c r="V250" s="21" t="str">
        <f ca="1">IFERROR(INDEX(MAESTRO!V:V,_xludf.AGGREGATE(15,6,ROW(MAESTRO!$B$3:$B$1000)/((MAESTRO!$B$3:$B$1000="ACADEMICOS")*(UPPER(MAESTRO!$L$3:$L$1000)="CONFIRMADO")),ROWS($A$3:A250))),"")</f>
        <v/>
      </c>
      <c r="W250" s="21" t="str">
        <f ca="1">IFERROR(INDEX(MAESTRO!W:W,_xludf.AGGREGATE(15,6,ROW(MAESTRO!$B$3:$B$1000)/((MAESTRO!$B$3:$B$1000="ACADEMICOS")*(UPPER(MAESTRO!$L$3:$L$1000)="CONFIRMADO")),ROWS($A$3:A250))),"")</f>
        <v/>
      </c>
      <c r="X250" s="21" t="str">
        <f ca="1">IFERROR(INDEX(MAESTRO!X:X,_xludf.AGGREGATE(15,6,ROW(MAESTRO!$B$3:$B$1000)/((MAESTRO!$B$3:$B$1000="ACADEMICOS")*(UPPER(MAESTRO!$L$3:$L$1000)="CONFIRMADO")),ROWS($A$3:A250))),"")</f>
        <v/>
      </c>
    </row>
    <row r="251" spans="1:24" ht="22.05" customHeight="1">
      <c r="A251" s="10" t="str">
        <f ca="1">IFERROR(INDEX(MAESTRO!A:A,_xludf.AGGREGATE(15,6,ROW(MAESTRO!$B$3:$B$1000)/((MAESTRO!$B$3:$B$1000="ACADEMICOS")*(UPPER(MAESTRO!$L$3:$L$1000)="CONFIRMADO")),ROWS($A$3:A251))),"")</f>
        <v/>
      </c>
      <c r="B251" s="10" t="str">
        <f ca="1">IFERROR(INDEX(MAESTRO!B:B,_xludf.AGGREGATE(15,6,ROW(MAESTRO!$B$3:$B$1000)/((MAESTRO!$B$3:$B$1000="ACADEMICOS")*(UPPER(MAESTRO!$L$3:$L$1000)="CONFIRMADO")),ROWS($A$3:A251))),"")</f>
        <v/>
      </c>
      <c r="C251" s="10" t="str">
        <f ca="1">IFERROR(INDEX(MAESTRO!C:C,_xludf.AGGREGATE(15,6,ROW(MAESTRO!$B$3:$B$1000)/((MAESTRO!$B$3:$B$1000="ACADEMICOS")*(UPPER(MAESTRO!$L$3:$L$1000)="CONFIRMADO")),ROWS($A$3:A251))),"")</f>
        <v/>
      </c>
      <c r="D251" s="10" t="str">
        <f ca="1">IFERROR(INDEX(MAESTRO!D:D,_xludf.AGGREGATE(15,6,ROW(MAESTRO!$B$3:$B$1000)/((MAESTRO!$B$3:$B$1000="ACADEMICOS")*(UPPER(MAESTRO!$L$3:$L$1000)="CONFIRMADO")),ROWS($A$3:A251))),"")</f>
        <v/>
      </c>
      <c r="E251" s="10" t="str">
        <f ca="1">IFERROR(INDEX(MAESTRO!E:E,_xludf.AGGREGATE(15,6,ROW(MAESTRO!$B$3:$B$1000)/((MAESTRO!$B$3:$B$1000="ACADEMICOS")*(UPPER(MAESTRO!$L$3:$L$1000)="CONFIRMADO")),ROWS($A$3:A251))),"")</f>
        <v/>
      </c>
      <c r="F251" s="10" t="str">
        <f ca="1">IFERROR(INDEX(MAESTRO!F:F,_xludf.AGGREGATE(15,6,ROW(MAESTRO!$B$3:$B$1000)/((MAESTRO!$B$3:$B$1000="ACADEMICOS")*(UPPER(MAESTRO!$L$3:$L$1000)="CONFIRMADO")),ROWS($A$3:A251))),"")</f>
        <v/>
      </c>
      <c r="G251" s="10" t="str">
        <f ca="1">IFERROR(INDEX(MAESTRO!G:G,_xludf.AGGREGATE(15,6,ROW(MAESTRO!$B$3:$B$1000)/((MAESTRO!$B$3:$B$1000="ACADEMICOS")*(UPPER(MAESTRO!$L$3:$L$1000)="CONFIRMADO")),ROWS($A$3:A251))),"")</f>
        <v/>
      </c>
      <c r="H251" s="10" t="str">
        <f ca="1">IFERROR(INDEX(MAESTRO!H:H,_xludf.AGGREGATE(15,6,ROW(MAESTRO!$B$3:$B$1000)/((MAESTRO!$B$3:$B$1000="ACADEMICOS")*(UPPER(MAESTRO!$L$3:$L$1000)="CONFIRMADO")),ROWS($A$3:A251))),"")</f>
        <v/>
      </c>
      <c r="I251" s="10" t="str">
        <f ca="1">IFERROR(INDEX(MAESTRO!I:I,_xludf.AGGREGATE(15,6,ROW(MAESTRO!$B$3:$B$1000)/((MAESTRO!$B$3:$B$1000="ACADEMICOS")*(UPPER(MAESTRO!$L$3:$L$1000)="CONFIRMADO")),ROWS($A$3:A251))),"")</f>
        <v/>
      </c>
      <c r="J251" s="10" t="str">
        <f ca="1">IFERROR(INDEX(MAESTRO!J:J,_xludf.AGGREGATE(15,6,ROW(MAESTRO!$B$3:$B$1000)/((MAESTRO!$B$3:$B$1000="ACADEMICOS")*(UPPER(MAESTRO!$L$3:$L$1000)="CONFIRMADO")),ROWS($A$3:A251))),"")</f>
        <v/>
      </c>
      <c r="K251" s="10" t="str">
        <f ca="1">IFERROR(INDEX(MAESTRO!K:K,_xludf.AGGREGATE(15,6,ROW(MAESTRO!$B$3:$B$1000)/((MAESTRO!$B$3:$B$1000="ACADEMICOS")*(UPPER(MAESTRO!$L$3:$L$1000)="CONFIRMADO")),ROWS($A$3:A251))),"")</f>
        <v/>
      </c>
      <c r="L251" s="10" t="str">
        <f ca="1">IFERROR(INDEX(MAESTRO!L:L,_xludf.AGGREGATE(15,6,ROW(MAESTRO!$B$3:$B$1000)/((MAESTRO!$B$3:$B$1000="ACADEMICOS")*(UPPER(MAESTRO!$L$3:$L$1000)="CONFIRMADO")),ROWS($A$3:A251))),"")</f>
        <v/>
      </c>
      <c r="M251" s="10" t="str">
        <f ca="1">IFERROR(INDEX(MAESTRO!M:M,_xludf.AGGREGATE(15,6,ROW(MAESTRO!$B$3:$B$1000)/((MAESTRO!$B$3:$B$1000="ACADEMICOS")*(UPPER(MAESTRO!$L$3:$L$1000)="CONFIRMADO")),ROWS($A$3:A251))),"")</f>
        <v/>
      </c>
      <c r="N251" s="10" t="str">
        <f ca="1">IFERROR(INDEX(MAESTRO!N:N,_xludf.AGGREGATE(15,6,ROW(MAESTRO!$B$3:$B$1000)/((MAESTRO!$B$3:$B$1000="ACADEMICOS")*(UPPER(MAESTRO!$L$3:$L$1000)="CONFIRMADO")),ROWS($A$3:A251))),"")</f>
        <v/>
      </c>
      <c r="O251" s="10" t="str">
        <f ca="1">IFERROR(INDEX(MAESTRO!O:O,_xludf.AGGREGATE(15,6,ROW(MAESTRO!$B$3:$B$1000)/((MAESTRO!$B$3:$B$1000="ACADEMICOS")*(UPPER(MAESTRO!$L$3:$L$1000)="CONFIRMADO")),ROWS($A$3:A251))),"")</f>
        <v/>
      </c>
      <c r="P251" s="10" t="str">
        <f ca="1">IFERROR(INDEX(MAESTRO!P:P,_xludf.AGGREGATE(15,6,ROW(MAESTRO!$B$3:$B$1000)/((MAESTRO!$B$3:$B$1000="ACADEMICOS")*(UPPER(MAESTRO!$L$3:$L$1000)="CONFIRMADO")),ROWS($A$3:A251))),"")</f>
        <v/>
      </c>
      <c r="Q251" s="10" t="str">
        <f ca="1">IFERROR(INDEX(MAESTRO!Q:Q,_xludf.AGGREGATE(15,6,ROW(MAESTRO!$B$3:$B$1000)/((MAESTRO!$B$3:$B$1000="ACADEMICOS")*(UPPER(MAESTRO!$L$3:$L$1000)="CONFIRMADO")),ROWS($A$3:A251))),"")</f>
        <v/>
      </c>
      <c r="R251" s="10" t="str">
        <f ca="1">IFERROR(INDEX(MAESTRO!R:R,_xludf.AGGREGATE(15,6,ROW(MAESTRO!$B$3:$B$1000)/((MAESTRO!$B$3:$B$1000="ACADEMICOS")*(UPPER(MAESTRO!$L$3:$L$1000)="CONFIRMADO")),ROWS($A$3:A251))),"")</f>
        <v/>
      </c>
      <c r="S251" s="10" t="str">
        <f ca="1">IFERROR(INDEX(MAESTRO!S:S,_xludf.AGGREGATE(15,6,ROW(MAESTRO!$B$3:$B$1000)/((MAESTRO!$B$3:$B$1000="ACADEMICOS")*(UPPER(MAESTRO!$L$3:$L$1000)="CONFIRMADO")),ROWS($A$3:A251))),"")</f>
        <v/>
      </c>
      <c r="T251" s="10" t="str">
        <f ca="1">IFERROR(INDEX(MAESTRO!T:T,_xludf.AGGREGATE(15,6,ROW(MAESTRO!$B$3:$B$1000)/((MAESTRO!$B$3:$B$1000="ACADEMICOS")*(UPPER(MAESTRO!$L$3:$L$1000)="CONFIRMADO")),ROWS($A$3:A251))),"")</f>
        <v/>
      </c>
      <c r="U251" s="10" t="str">
        <f ca="1">IFERROR(INDEX(MAESTRO!U:U,_xludf.AGGREGATE(15,6,ROW(MAESTRO!$B$3:$B$1000)/((MAESTRO!$B$3:$B$1000="ACADEMICOS")*(UPPER(MAESTRO!$L$3:$L$1000)="CONFIRMADO")),ROWS($A$3:A251))),"")</f>
        <v/>
      </c>
      <c r="V251" s="10" t="str">
        <f ca="1">IFERROR(INDEX(MAESTRO!V:V,_xludf.AGGREGATE(15,6,ROW(MAESTRO!$B$3:$B$1000)/((MAESTRO!$B$3:$B$1000="ACADEMICOS")*(UPPER(MAESTRO!$L$3:$L$1000)="CONFIRMADO")),ROWS($A$3:A251))),"")</f>
        <v/>
      </c>
      <c r="W251" s="10" t="str">
        <f ca="1">IFERROR(INDEX(MAESTRO!W:W,_xludf.AGGREGATE(15,6,ROW(MAESTRO!$B$3:$B$1000)/((MAESTRO!$B$3:$B$1000="ACADEMICOS")*(UPPER(MAESTRO!$L$3:$L$1000)="CONFIRMADO")),ROWS($A$3:A251))),"")</f>
        <v/>
      </c>
      <c r="X251" s="10" t="str">
        <f ca="1">IFERROR(INDEX(MAESTRO!X:X,_xludf.AGGREGATE(15,6,ROW(MAESTRO!$B$3:$B$1000)/((MAESTRO!$B$3:$B$1000="ACADEMICOS")*(UPPER(MAESTRO!$L$3:$L$1000)="CONFIRMADO")),ROWS($A$3:A251))),"")</f>
        <v/>
      </c>
    </row>
    <row r="252" spans="1:24" ht="22.05" customHeight="1">
      <c r="A252" s="21" t="str">
        <f ca="1">IFERROR(INDEX(MAESTRO!A:A,_xludf.AGGREGATE(15,6,ROW(MAESTRO!$B$3:$B$1000)/((MAESTRO!$B$3:$B$1000="ACADEMICOS")*(UPPER(MAESTRO!$L$3:$L$1000)="CONFIRMADO")),ROWS($A$3:A252))),"")</f>
        <v/>
      </c>
      <c r="B252" s="21" t="str">
        <f ca="1">IFERROR(INDEX(MAESTRO!B:B,_xludf.AGGREGATE(15,6,ROW(MAESTRO!$B$3:$B$1000)/((MAESTRO!$B$3:$B$1000="ACADEMICOS")*(UPPER(MAESTRO!$L$3:$L$1000)="CONFIRMADO")),ROWS($A$3:A252))),"")</f>
        <v/>
      </c>
      <c r="C252" s="21" t="str">
        <f ca="1">IFERROR(INDEX(MAESTRO!C:C,_xludf.AGGREGATE(15,6,ROW(MAESTRO!$B$3:$B$1000)/((MAESTRO!$B$3:$B$1000="ACADEMICOS")*(UPPER(MAESTRO!$L$3:$L$1000)="CONFIRMADO")),ROWS($A$3:A252))),"")</f>
        <v/>
      </c>
      <c r="D252" s="21" t="str">
        <f ca="1">IFERROR(INDEX(MAESTRO!D:D,_xludf.AGGREGATE(15,6,ROW(MAESTRO!$B$3:$B$1000)/((MAESTRO!$B$3:$B$1000="ACADEMICOS")*(UPPER(MAESTRO!$L$3:$L$1000)="CONFIRMADO")),ROWS($A$3:A252))),"")</f>
        <v/>
      </c>
      <c r="E252" s="21" t="str">
        <f ca="1">IFERROR(INDEX(MAESTRO!E:E,_xludf.AGGREGATE(15,6,ROW(MAESTRO!$B$3:$B$1000)/((MAESTRO!$B$3:$B$1000="ACADEMICOS")*(UPPER(MAESTRO!$L$3:$L$1000)="CONFIRMADO")),ROWS($A$3:A252))),"")</f>
        <v/>
      </c>
      <c r="F252" s="21" t="str">
        <f ca="1">IFERROR(INDEX(MAESTRO!F:F,_xludf.AGGREGATE(15,6,ROW(MAESTRO!$B$3:$B$1000)/((MAESTRO!$B$3:$B$1000="ACADEMICOS")*(UPPER(MAESTRO!$L$3:$L$1000)="CONFIRMADO")),ROWS($A$3:A252))),"")</f>
        <v/>
      </c>
      <c r="G252" s="21" t="str">
        <f ca="1">IFERROR(INDEX(MAESTRO!G:G,_xludf.AGGREGATE(15,6,ROW(MAESTRO!$B$3:$B$1000)/((MAESTRO!$B$3:$B$1000="ACADEMICOS")*(UPPER(MAESTRO!$L$3:$L$1000)="CONFIRMADO")),ROWS($A$3:A252))),"")</f>
        <v/>
      </c>
      <c r="H252" s="21" t="str">
        <f ca="1">IFERROR(INDEX(MAESTRO!H:H,_xludf.AGGREGATE(15,6,ROW(MAESTRO!$B$3:$B$1000)/((MAESTRO!$B$3:$B$1000="ACADEMICOS")*(UPPER(MAESTRO!$L$3:$L$1000)="CONFIRMADO")),ROWS($A$3:A252))),"")</f>
        <v/>
      </c>
      <c r="I252" s="21" t="str">
        <f ca="1">IFERROR(INDEX(MAESTRO!I:I,_xludf.AGGREGATE(15,6,ROW(MAESTRO!$B$3:$B$1000)/((MAESTRO!$B$3:$B$1000="ACADEMICOS")*(UPPER(MAESTRO!$L$3:$L$1000)="CONFIRMADO")),ROWS($A$3:A252))),"")</f>
        <v/>
      </c>
      <c r="J252" s="21" t="str">
        <f ca="1">IFERROR(INDEX(MAESTRO!J:J,_xludf.AGGREGATE(15,6,ROW(MAESTRO!$B$3:$B$1000)/((MAESTRO!$B$3:$B$1000="ACADEMICOS")*(UPPER(MAESTRO!$L$3:$L$1000)="CONFIRMADO")),ROWS($A$3:A252))),"")</f>
        <v/>
      </c>
      <c r="K252" s="21" t="str">
        <f ca="1">IFERROR(INDEX(MAESTRO!K:K,_xludf.AGGREGATE(15,6,ROW(MAESTRO!$B$3:$B$1000)/((MAESTRO!$B$3:$B$1000="ACADEMICOS")*(UPPER(MAESTRO!$L$3:$L$1000)="CONFIRMADO")),ROWS($A$3:A252))),"")</f>
        <v/>
      </c>
      <c r="L252" s="21" t="str">
        <f ca="1">IFERROR(INDEX(MAESTRO!L:L,_xludf.AGGREGATE(15,6,ROW(MAESTRO!$B$3:$B$1000)/((MAESTRO!$B$3:$B$1000="ACADEMICOS")*(UPPER(MAESTRO!$L$3:$L$1000)="CONFIRMADO")),ROWS($A$3:A252))),"")</f>
        <v/>
      </c>
      <c r="M252" s="21" t="str">
        <f ca="1">IFERROR(INDEX(MAESTRO!M:M,_xludf.AGGREGATE(15,6,ROW(MAESTRO!$B$3:$B$1000)/((MAESTRO!$B$3:$B$1000="ACADEMICOS")*(UPPER(MAESTRO!$L$3:$L$1000)="CONFIRMADO")),ROWS($A$3:A252))),"")</f>
        <v/>
      </c>
      <c r="N252" s="21" t="str">
        <f ca="1">IFERROR(INDEX(MAESTRO!N:N,_xludf.AGGREGATE(15,6,ROW(MAESTRO!$B$3:$B$1000)/((MAESTRO!$B$3:$B$1000="ACADEMICOS")*(UPPER(MAESTRO!$L$3:$L$1000)="CONFIRMADO")),ROWS($A$3:A252))),"")</f>
        <v/>
      </c>
      <c r="O252" s="21" t="str">
        <f ca="1">IFERROR(INDEX(MAESTRO!O:O,_xludf.AGGREGATE(15,6,ROW(MAESTRO!$B$3:$B$1000)/((MAESTRO!$B$3:$B$1000="ACADEMICOS")*(UPPER(MAESTRO!$L$3:$L$1000)="CONFIRMADO")),ROWS($A$3:A252))),"")</f>
        <v/>
      </c>
      <c r="P252" s="21" t="str">
        <f ca="1">IFERROR(INDEX(MAESTRO!P:P,_xludf.AGGREGATE(15,6,ROW(MAESTRO!$B$3:$B$1000)/((MAESTRO!$B$3:$B$1000="ACADEMICOS")*(UPPER(MAESTRO!$L$3:$L$1000)="CONFIRMADO")),ROWS($A$3:A252))),"")</f>
        <v/>
      </c>
      <c r="Q252" s="21" t="str">
        <f ca="1">IFERROR(INDEX(MAESTRO!Q:Q,_xludf.AGGREGATE(15,6,ROW(MAESTRO!$B$3:$B$1000)/((MAESTRO!$B$3:$B$1000="ACADEMICOS")*(UPPER(MAESTRO!$L$3:$L$1000)="CONFIRMADO")),ROWS($A$3:A252))),"")</f>
        <v/>
      </c>
      <c r="R252" s="21" t="str">
        <f ca="1">IFERROR(INDEX(MAESTRO!R:R,_xludf.AGGREGATE(15,6,ROW(MAESTRO!$B$3:$B$1000)/((MAESTRO!$B$3:$B$1000="ACADEMICOS")*(UPPER(MAESTRO!$L$3:$L$1000)="CONFIRMADO")),ROWS($A$3:A252))),"")</f>
        <v/>
      </c>
      <c r="S252" s="21" t="str">
        <f ca="1">IFERROR(INDEX(MAESTRO!S:S,_xludf.AGGREGATE(15,6,ROW(MAESTRO!$B$3:$B$1000)/((MAESTRO!$B$3:$B$1000="ACADEMICOS")*(UPPER(MAESTRO!$L$3:$L$1000)="CONFIRMADO")),ROWS($A$3:A252))),"")</f>
        <v/>
      </c>
      <c r="T252" s="21" t="str">
        <f ca="1">IFERROR(INDEX(MAESTRO!T:T,_xludf.AGGREGATE(15,6,ROW(MAESTRO!$B$3:$B$1000)/((MAESTRO!$B$3:$B$1000="ACADEMICOS")*(UPPER(MAESTRO!$L$3:$L$1000)="CONFIRMADO")),ROWS($A$3:A252))),"")</f>
        <v/>
      </c>
      <c r="U252" s="21" t="str">
        <f ca="1">IFERROR(INDEX(MAESTRO!U:U,_xludf.AGGREGATE(15,6,ROW(MAESTRO!$B$3:$B$1000)/((MAESTRO!$B$3:$B$1000="ACADEMICOS")*(UPPER(MAESTRO!$L$3:$L$1000)="CONFIRMADO")),ROWS($A$3:A252))),"")</f>
        <v/>
      </c>
      <c r="V252" s="21" t="str">
        <f ca="1">IFERROR(INDEX(MAESTRO!V:V,_xludf.AGGREGATE(15,6,ROW(MAESTRO!$B$3:$B$1000)/((MAESTRO!$B$3:$B$1000="ACADEMICOS")*(UPPER(MAESTRO!$L$3:$L$1000)="CONFIRMADO")),ROWS($A$3:A252))),"")</f>
        <v/>
      </c>
      <c r="W252" s="21" t="str">
        <f ca="1">IFERROR(INDEX(MAESTRO!W:W,_xludf.AGGREGATE(15,6,ROW(MAESTRO!$B$3:$B$1000)/((MAESTRO!$B$3:$B$1000="ACADEMICOS")*(UPPER(MAESTRO!$L$3:$L$1000)="CONFIRMADO")),ROWS($A$3:A252))),"")</f>
        <v/>
      </c>
      <c r="X252" s="21" t="str">
        <f ca="1">IFERROR(INDEX(MAESTRO!X:X,_xludf.AGGREGATE(15,6,ROW(MAESTRO!$B$3:$B$1000)/((MAESTRO!$B$3:$B$1000="ACADEMICOS")*(UPPER(MAESTRO!$L$3:$L$1000)="CONFIRMADO")),ROWS($A$3:A252))),"")</f>
        <v/>
      </c>
    </row>
    <row r="253" spans="1:24" ht="22.05" customHeight="1">
      <c r="A253" s="10" t="str">
        <f ca="1">IFERROR(INDEX(MAESTRO!A:A,_xludf.AGGREGATE(15,6,ROW(MAESTRO!$B$3:$B$1000)/((MAESTRO!$B$3:$B$1000="ACADEMICOS")*(UPPER(MAESTRO!$L$3:$L$1000)="CONFIRMADO")),ROWS($A$3:A253))),"")</f>
        <v/>
      </c>
      <c r="B253" s="10" t="str">
        <f ca="1">IFERROR(INDEX(MAESTRO!B:B,_xludf.AGGREGATE(15,6,ROW(MAESTRO!$B$3:$B$1000)/((MAESTRO!$B$3:$B$1000="ACADEMICOS")*(UPPER(MAESTRO!$L$3:$L$1000)="CONFIRMADO")),ROWS($A$3:A253))),"")</f>
        <v/>
      </c>
      <c r="C253" s="10" t="str">
        <f ca="1">IFERROR(INDEX(MAESTRO!C:C,_xludf.AGGREGATE(15,6,ROW(MAESTRO!$B$3:$B$1000)/((MAESTRO!$B$3:$B$1000="ACADEMICOS")*(UPPER(MAESTRO!$L$3:$L$1000)="CONFIRMADO")),ROWS($A$3:A253))),"")</f>
        <v/>
      </c>
      <c r="D253" s="10" t="str">
        <f ca="1">IFERROR(INDEX(MAESTRO!D:D,_xludf.AGGREGATE(15,6,ROW(MAESTRO!$B$3:$B$1000)/((MAESTRO!$B$3:$B$1000="ACADEMICOS")*(UPPER(MAESTRO!$L$3:$L$1000)="CONFIRMADO")),ROWS($A$3:A253))),"")</f>
        <v/>
      </c>
      <c r="E253" s="10" t="str">
        <f ca="1">IFERROR(INDEX(MAESTRO!E:E,_xludf.AGGREGATE(15,6,ROW(MAESTRO!$B$3:$B$1000)/((MAESTRO!$B$3:$B$1000="ACADEMICOS")*(UPPER(MAESTRO!$L$3:$L$1000)="CONFIRMADO")),ROWS($A$3:A253))),"")</f>
        <v/>
      </c>
      <c r="F253" s="10" t="str">
        <f ca="1">IFERROR(INDEX(MAESTRO!F:F,_xludf.AGGREGATE(15,6,ROW(MAESTRO!$B$3:$B$1000)/((MAESTRO!$B$3:$B$1000="ACADEMICOS")*(UPPER(MAESTRO!$L$3:$L$1000)="CONFIRMADO")),ROWS($A$3:A253))),"")</f>
        <v/>
      </c>
      <c r="G253" s="10" t="str">
        <f ca="1">IFERROR(INDEX(MAESTRO!G:G,_xludf.AGGREGATE(15,6,ROW(MAESTRO!$B$3:$B$1000)/((MAESTRO!$B$3:$B$1000="ACADEMICOS")*(UPPER(MAESTRO!$L$3:$L$1000)="CONFIRMADO")),ROWS($A$3:A253))),"")</f>
        <v/>
      </c>
      <c r="H253" s="10" t="str">
        <f ca="1">IFERROR(INDEX(MAESTRO!H:H,_xludf.AGGREGATE(15,6,ROW(MAESTRO!$B$3:$B$1000)/((MAESTRO!$B$3:$B$1000="ACADEMICOS")*(UPPER(MAESTRO!$L$3:$L$1000)="CONFIRMADO")),ROWS($A$3:A253))),"")</f>
        <v/>
      </c>
      <c r="I253" s="10" t="str">
        <f ca="1">IFERROR(INDEX(MAESTRO!I:I,_xludf.AGGREGATE(15,6,ROW(MAESTRO!$B$3:$B$1000)/((MAESTRO!$B$3:$B$1000="ACADEMICOS")*(UPPER(MAESTRO!$L$3:$L$1000)="CONFIRMADO")),ROWS($A$3:A253))),"")</f>
        <v/>
      </c>
      <c r="J253" s="10" t="str">
        <f ca="1">IFERROR(INDEX(MAESTRO!J:J,_xludf.AGGREGATE(15,6,ROW(MAESTRO!$B$3:$B$1000)/((MAESTRO!$B$3:$B$1000="ACADEMICOS")*(UPPER(MAESTRO!$L$3:$L$1000)="CONFIRMADO")),ROWS($A$3:A253))),"")</f>
        <v/>
      </c>
      <c r="K253" s="10" t="str">
        <f ca="1">IFERROR(INDEX(MAESTRO!K:K,_xludf.AGGREGATE(15,6,ROW(MAESTRO!$B$3:$B$1000)/((MAESTRO!$B$3:$B$1000="ACADEMICOS")*(UPPER(MAESTRO!$L$3:$L$1000)="CONFIRMADO")),ROWS($A$3:A253))),"")</f>
        <v/>
      </c>
      <c r="L253" s="10" t="str">
        <f ca="1">IFERROR(INDEX(MAESTRO!L:L,_xludf.AGGREGATE(15,6,ROW(MAESTRO!$B$3:$B$1000)/((MAESTRO!$B$3:$B$1000="ACADEMICOS")*(UPPER(MAESTRO!$L$3:$L$1000)="CONFIRMADO")),ROWS($A$3:A253))),"")</f>
        <v/>
      </c>
      <c r="M253" s="10" t="str">
        <f ca="1">IFERROR(INDEX(MAESTRO!M:M,_xludf.AGGREGATE(15,6,ROW(MAESTRO!$B$3:$B$1000)/((MAESTRO!$B$3:$B$1000="ACADEMICOS")*(UPPER(MAESTRO!$L$3:$L$1000)="CONFIRMADO")),ROWS($A$3:A253))),"")</f>
        <v/>
      </c>
      <c r="N253" s="10" t="str">
        <f ca="1">IFERROR(INDEX(MAESTRO!N:N,_xludf.AGGREGATE(15,6,ROW(MAESTRO!$B$3:$B$1000)/((MAESTRO!$B$3:$B$1000="ACADEMICOS")*(UPPER(MAESTRO!$L$3:$L$1000)="CONFIRMADO")),ROWS($A$3:A253))),"")</f>
        <v/>
      </c>
      <c r="O253" s="10" t="str">
        <f ca="1">IFERROR(INDEX(MAESTRO!O:O,_xludf.AGGREGATE(15,6,ROW(MAESTRO!$B$3:$B$1000)/((MAESTRO!$B$3:$B$1000="ACADEMICOS")*(UPPER(MAESTRO!$L$3:$L$1000)="CONFIRMADO")),ROWS($A$3:A253))),"")</f>
        <v/>
      </c>
      <c r="P253" s="10" t="str">
        <f ca="1">IFERROR(INDEX(MAESTRO!P:P,_xludf.AGGREGATE(15,6,ROW(MAESTRO!$B$3:$B$1000)/((MAESTRO!$B$3:$B$1000="ACADEMICOS")*(UPPER(MAESTRO!$L$3:$L$1000)="CONFIRMADO")),ROWS($A$3:A253))),"")</f>
        <v/>
      </c>
      <c r="Q253" s="10" t="str">
        <f ca="1">IFERROR(INDEX(MAESTRO!Q:Q,_xludf.AGGREGATE(15,6,ROW(MAESTRO!$B$3:$B$1000)/((MAESTRO!$B$3:$B$1000="ACADEMICOS")*(UPPER(MAESTRO!$L$3:$L$1000)="CONFIRMADO")),ROWS($A$3:A253))),"")</f>
        <v/>
      </c>
      <c r="R253" s="10" t="str">
        <f ca="1">IFERROR(INDEX(MAESTRO!R:R,_xludf.AGGREGATE(15,6,ROW(MAESTRO!$B$3:$B$1000)/((MAESTRO!$B$3:$B$1000="ACADEMICOS")*(UPPER(MAESTRO!$L$3:$L$1000)="CONFIRMADO")),ROWS($A$3:A253))),"")</f>
        <v/>
      </c>
      <c r="S253" s="10" t="str">
        <f ca="1">IFERROR(INDEX(MAESTRO!S:S,_xludf.AGGREGATE(15,6,ROW(MAESTRO!$B$3:$B$1000)/((MAESTRO!$B$3:$B$1000="ACADEMICOS")*(UPPER(MAESTRO!$L$3:$L$1000)="CONFIRMADO")),ROWS($A$3:A253))),"")</f>
        <v/>
      </c>
      <c r="T253" s="10" t="str">
        <f ca="1">IFERROR(INDEX(MAESTRO!T:T,_xludf.AGGREGATE(15,6,ROW(MAESTRO!$B$3:$B$1000)/((MAESTRO!$B$3:$B$1000="ACADEMICOS")*(UPPER(MAESTRO!$L$3:$L$1000)="CONFIRMADO")),ROWS($A$3:A253))),"")</f>
        <v/>
      </c>
      <c r="U253" s="10" t="str">
        <f ca="1">IFERROR(INDEX(MAESTRO!U:U,_xludf.AGGREGATE(15,6,ROW(MAESTRO!$B$3:$B$1000)/((MAESTRO!$B$3:$B$1000="ACADEMICOS")*(UPPER(MAESTRO!$L$3:$L$1000)="CONFIRMADO")),ROWS($A$3:A253))),"")</f>
        <v/>
      </c>
      <c r="V253" s="10" t="str">
        <f ca="1">IFERROR(INDEX(MAESTRO!V:V,_xludf.AGGREGATE(15,6,ROW(MAESTRO!$B$3:$B$1000)/((MAESTRO!$B$3:$B$1000="ACADEMICOS")*(UPPER(MAESTRO!$L$3:$L$1000)="CONFIRMADO")),ROWS($A$3:A253))),"")</f>
        <v/>
      </c>
      <c r="W253" s="10" t="str">
        <f ca="1">IFERROR(INDEX(MAESTRO!W:W,_xludf.AGGREGATE(15,6,ROW(MAESTRO!$B$3:$B$1000)/((MAESTRO!$B$3:$B$1000="ACADEMICOS")*(UPPER(MAESTRO!$L$3:$L$1000)="CONFIRMADO")),ROWS($A$3:A253))),"")</f>
        <v/>
      </c>
      <c r="X253" s="10" t="str">
        <f ca="1">IFERROR(INDEX(MAESTRO!X:X,_xludf.AGGREGATE(15,6,ROW(MAESTRO!$B$3:$B$1000)/((MAESTRO!$B$3:$B$1000="ACADEMICOS")*(UPPER(MAESTRO!$L$3:$L$1000)="CONFIRMADO")),ROWS($A$3:A253))),"")</f>
        <v/>
      </c>
    </row>
    <row r="254" spans="1:24" ht="22.05" customHeight="1">
      <c r="A254" s="21" t="str">
        <f ca="1">IFERROR(INDEX(MAESTRO!A:A,_xludf.AGGREGATE(15,6,ROW(MAESTRO!$B$3:$B$1000)/((MAESTRO!$B$3:$B$1000="ACADEMICOS")*(UPPER(MAESTRO!$L$3:$L$1000)="CONFIRMADO")),ROWS($A$3:A254))),"")</f>
        <v/>
      </c>
      <c r="B254" s="21" t="str">
        <f ca="1">IFERROR(INDEX(MAESTRO!B:B,_xludf.AGGREGATE(15,6,ROW(MAESTRO!$B$3:$B$1000)/((MAESTRO!$B$3:$B$1000="ACADEMICOS")*(UPPER(MAESTRO!$L$3:$L$1000)="CONFIRMADO")),ROWS($A$3:A254))),"")</f>
        <v/>
      </c>
      <c r="C254" s="21" t="str">
        <f ca="1">IFERROR(INDEX(MAESTRO!C:C,_xludf.AGGREGATE(15,6,ROW(MAESTRO!$B$3:$B$1000)/((MAESTRO!$B$3:$B$1000="ACADEMICOS")*(UPPER(MAESTRO!$L$3:$L$1000)="CONFIRMADO")),ROWS($A$3:A254))),"")</f>
        <v/>
      </c>
      <c r="D254" s="21" t="str">
        <f ca="1">IFERROR(INDEX(MAESTRO!D:D,_xludf.AGGREGATE(15,6,ROW(MAESTRO!$B$3:$B$1000)/((MAESTRO!$B$3:$B$1000="ACADEMICOS")*(UPPER(MAESTRO!$L$3:$L$1000)="CONFIRMADO")),ROWS($A$3:A254))),"")</f>
        <v/>
      </c>
      <c r="E254" s="21" t="str">
        <f ca="1">IFERROR(INDEX(MAESTRO!E:E,_xludf.AGGREGATE(15,6,ROW(MAESTRO!$B$3:$B$1000)/((MAESTRO!$B$3:$B$1000="ACADEMICOS")*(UPPER(MAESTRO!$L$3:$L$1000)="CONFIRMADO")),ROWS($A$3:A254))),"")</f>
        <v/>
      </c>
      <c r="F254" s="21" t="str">
        <f ca="1">IFERROR(INDEX(MAESTRO!F:F,_xludf.AGGREGATE(15,6,ROW(MAESTRO!$B$3:$B$1000)/((MAESTRO!$B$3:$B$1000="ACADEMICOS")*(UPPER(MAESTRO!$L$3:$L$1000)="CONFIRMADO")),ROWS($A$3:A254))),"")</f>
        <v/>
      </c>
      <c r="G254" s="21" t="str">
        <f ca="1">IFERROR(INDEX(MAESTRO!G:G,_xludf.AGGREGATE(15,6,ROW(MAESTRO!$B$3:$B$1000)/((MAESTRO!$B$3:$B$1000="ACADEMICOS")*(UPPER(MAESTRO!$L$3:$L$1000)="CONFIRMADO")),ROWS($A$3:A254))),"")</f>
        <v/>
      </c>
      <c r="H254" s="21" t="str">
        <f ca="1">IFERROR(INDEX(MAESTRO!H:H,_xludf.AGGREGATE(15,6,ROW(MAESTRO!$B$3:$B$1000)/((MAESTRO!$B$3:$B$1000="ACADEMICOS")*(UPPER(MAESTRO!$L$3:$L$1000)="CONFIRMADO")),ROWS($A$3:A254))),"")</f>
        <v/>
      </c>
      <c r="I254" s="21" t="str">
        <f ca="1">IFERROR(INDEX(MAESTRO!I:I,_xludf.AGGREGATE(15,6,ROW(MAESTRO!$B$3:$B$1000)/((MAESTRO!$B$3:$B$1000="ACADEMICOS")*(UPPER(MAESTRO!$L$3:$L$1000)="CONFIRMADO")),ROWS($A$3:A254))),"")</f>
        <v/>
      </c>
      <c r="J254" s="21" t="str">
        <f ca="1">IFERROR(INDEX(MAESTRO!J:J,_xludf.AGGREGATE(15,6,ROW(MAESTRO!$B$3:$B$1000)/((MAESTRO!$B$3:$B$1000="ACADEMICOS")*(UPPER(MAESTRO!$L$3:$L$1000)="CONFIRMADO")),ROWS($A$3:A254))),"")</f>
        <v/>
      </c>
      <c r="K254" s="21" t="str">
        <f ca="1">IFERROR(INDEX(MAESTRO!K:K,_xludf.AGGREGATE(15,6,ROW(MAESTRO!$B$3:$B$1000)/((MAESTRO!$B$3:$B$1000="ACADEMICOS")*(UPPER(MAESTRO!$L$3:$L$1000)="CONFIRMADO")),ROWS($A$3:A254))),"")</f>
        <v/>
      </c>
      <c r="L254" s="21" t="str">
        <f ca="1">IFERROR(INDEX(MAESTRO!L:L,_xludf.AGGREGATE(15,6,ROW(MAESTRO!$B$3:$B$1000)/((MAESTRO!$B$3:$B$1000="ACADEMICOS")*(UPPER(MAESTRO!$L$3:$L$1000)="CONFIRMADO")),ROWS($A$3:A254))),"")</f>
        <v/>
      </c>
      <c r="M254" s="21" t="str">
        <f ca="1">IFERROR(INDEX(MAESTRO!M:M,_xludf.AGGREGATE(15,6,ROW(MAESTRO!$B$3:$B$1000)/((MAESTRO!$B$3:$B$1000="ACADEMICOS")*(UPPER(MAESTRO!$L$3:$L$1000)="CONFIRMADO")),ROWS($A$3:A254))),"")</f>
        <v/>
      </c>
      <c r="N254" s="21" t="str">
        <f ca="1">IFERROR(INDEX(MAESTRO!N:N,_xludf.AGGREGATE(15,6,ROW(MAESTRO!$B$3:$B$1000)/((MAESTRO!$B$3:$B$1000="ACADEMICOS")*(UPPER(MAESTRO!$L$3:$L$1000)="CONFIRMADO")),ROWS($A$3:A254))),"")</f>
        <v/>
      </c>
      <c r="O254" s="21" t="str">
        <f ca="1">IFERROR(INDEX(MAESTRO!O:O,_xludf.AGGREGATE(15,6,ROW(MAESTRO!$B$3:$B$1000)/((MAESTRO!$B$3:$B$1000="ACADEMICOS")*(UPPER(MAESTRO!$L$3:$L$1000)="CONFIRMADO")),ROWS($A$3:A254))),"")</f>
        <v/>
      </c>
      <c r="P254" s="21" t="str">
        <f ca="1">IFERROR(INDEX(MAESTRO!P:P,_xludf.AGGREGATE(15,6,ROW(MAESTRO!$B$3:$B$1000)/((MAESTRO!$B$3:$B$1000="ACADEMICOS")*(UPPER(MAESTRO!$L$3:$L$1000)="CONFIRMADO")),ROWS($A$3:A254))),"")</f>
        <v/>
      </c>
      <c r="Q254" s="21" t="str">
        <f ca="1">IFERROR(INDEX(MAESTRO!Q:Q,_xludf.AGGREGATE(15,6,ROW(MAESTRO!$B$3:$B$1000)/((MAESTRO!$B$3:$B$1000="ACADEMICOS")*(UPPER(MAESTRO!$L$3:$L$1000)="CONFIRMADO")),ROWS($A$3:A254))),"")</f>
        <v/>
      </c>
      <c r="R254" s="21" t="str">
        <f ca="1">IFERROR(INDEX(MAESTRO!R:R,_xludf.AGGREGATE(15,6,ROW(MAESTRO!$B$3:$B$1000)/((MAESTRO!$B$3:$B$1000="ACADEMICOS")*(UPPER(MAESTRO!$L$3:$L$1000)="CONFIRMADO")),ROWS($A$3:A254))),"")</f>
        <v/>
      </c>
      <c r="S254" s="21" t="str">
        <f ca="1">IFERROR(INDEX(MAESTRO!S:S,_xludf.AGGREGATE(15,6,ROW(MAESTRO!$B$3:$B$1000)/((MAESTRO!$B$3:$B$1000="ACADEMICOS")*(UPPER(MAESTRO!$L$3:$L$1000)="CONFIRMADO")),ROWS($A$3:A254))),"")</f>
        <v/>
      </c>
      <c r="T254" s="21" t="str">
        <f ca="1">IFERROR(INDEX(MAESTRO!T:T,_xludf.AGGREGATE(15,6,ROW(MAESTRO!$B$3:$B$1000)/((MAESTRO!$B$3:$B$1000="ACADEMICOS")*(UPPER(MAESTRO!$L$3:$L$1000)="CONFIRMADO")),ROWS($A$3:A254))),"")</f>
        <v/>
      </c>
      <c r="U254" s="21" t="str">
        <f ca="1">IFERROR(INDEX(MAESTRO!U:U,_xludf.AGGREGATE(15,6,ROW(MAESTRO!$B$3:$B$1000)/((MAESTRO!$B$3:$B$1000="ACADEMICOS")*(UPPER(MAESTRO!$L$3:$L$1000)="CONFIRMADO")),ROWS($A$3:A254))),"")</f>
        <v/>
      </c>
      <c r="V254" s="21" t="str">
        <f ca="1">IFERROR(INDEX(MAESTRO!V:V,_xludf.AGGREGATE(15,6,ROW(MAESTRO!$B$3:$B$1000)/((MAESTRO!$B$3:$B$1000="ACADEMICOS")*(UPPER(MAESTRO!$L$3:$L$1000)="CONFIRMADO")),ROWS($A$3:A254))),"")</f>
        <v/>
      </c>
      <c r="W254" s="21" t="str">
        <f ca="1">IFERROR(INDEX(MAESTRO!W:W,_xludf.AGGREGATE(15,6,ROW(MAESTRO!$B$3:$B$1000)/((MAESTRO!$B$3:$B$1000="ACADEMICOS")*(UPPER(MAESTRO!$L$3:$L$1000)="CONFIRMADO")),ROWS($A$3:A254))),"")</f>
        <v/>
      </c>
      <c r="X254" s="21" t="str">
        <f ca="1">IFERROR(INDEX(MAESTRO!X:X,_xludf.AGGREGATE(15,6,ROW(MAESTRO!$B$3:$B$1000)/((MAESTRO!$B$3:$B$1000="ACADEMICOS")*(UPPER(MAESTRO!$L$3:$L$1000)="CONFIRMADO")),ROWS($A$3:A254))),"")</f>
        <v/>
      </c>
    </row>
    <row r="255" spans="1:24" ht="22.05" customHeight="1">
      <c r="A255" s="10" t="str">
        <f ca="1">IFERROR(INDEX(MAESTRO!A:A,_xludf.AGGREGATE(15,6,ROW(MAESTRO!$B$3:$B$1000)/((MAESTRO!$B$3:$B$1000="ACADEMICOS")*(UPPER(MAESTRO!$L$3:$L$1000)="CONFIRMADO")),ROWS($A$3:A255))),"")</f>
        <v/>
      </c>
      <c r="B255" s="10" t="str">
        <f ca="1">IFERROR(INDEX(MAESTRO!B:B,_xludf.AGGREGATE(15,6,ROW(MAESTRO!$B$3:$B$1000)/((MAESTRO!$B$3:$B$1000="ACADEMICOS")*(UPPER(MAESTRO!$L$3:$L$1000)="CONFIRMADO")),ROWS($A$3:A255))),"")</f>
        <v/>
      </c>
      <c r="C255" s="10" t="str">
        <f ca="1">IFERROR(INDEX(MAESTRO!C:C,_xludf.AGGREGATE(15,6,ROW(MAESTRO!$B$3:$B$1000)/((MAESTRO!$B$3:$B$1000="ACADEMICOS")*(UPPER(MAESTRO!$L$3:$L$1000)="CONFIRMADO")),ROWS($A$3:A255))),"")</f>
        <v/>
      </c>
      <c r="D255" s="10" t="str">
        <f ca="1">IFERROR(INDEX(MAESTRO!D:D,_xludf.AGGREGATE(15,6,ROW(MAESTRO!$B$3:$B$1000)/((MAESTRO!$B$3:$B$1000="ACADEMICOS")*(UPPER(MAESTRO!$L$3:$L$1000)="CONFIRMADO")),ROWS($A$3:A255))),"")</f>
        <v/>
      </c>
      <c r="E255" s="10" t="str">
        <f ca="1">IFERROR(INDEX(MAESTRO!E:E,_xludf.AGGREGATE(15,6,ROW(MAESTRO!$B$3:$B$1000)/((MAESTRO!$B$3:$B$1000="ACADEMICOS")*(UPPER(MAESTRO!$L$3:$L$1000)="CONFIRMADO")),ROWS($A$3:A255))),"")</f>
        <v/>
      </c>
      <c r="F255" s="10" t="str">
        <f ca="1">IFERROR(INDEX(MAESTRO!F:F,_xludf.AGGREGATE(15,6,ROW(MAESTRO!$B$3:$B$1000)/((MAESTRO!$B$3:$B$1000="ACADEMICOS")*(UPPER(MAESTRO!$L$3:$L$1000)="CONFIRMADO")),ROWS($A$3:A255))),"")</f>
        <v/>
      </c>
      <c r="G255" s="10" t="str">
        <f ca="1">IFERROR(INDEX(MAESTRO!G:G,_xludf.AGGREGATE(15,6,ROW(MAESTRO!$B$3:$B$1000)/((MAESTRO!$B$3:$B$1000="ACADEMICOS")*(UPPER(MAESTRO!$L$3:$L$1000)="CONFIRMADO")),ROWS($A$3:A255))),"")</f>
        <v/>
      </c>
      <c r="H255" s="10" t="str">
        <f ca="1">IFERROR(INDEX(MAESTRO!H:H,_xludf.AGGREGATE(15,6,ROW(MAESTRO!$B$3:$B$1000)/((MAESTRO!$B$3:$B$1000="ACADEMICOS")*(UPPER(MAESTRO!$L$3:$L$1000)="CONFIRMADO")),ROWS($A$3:A255))),"")</f>
        <v/>
      </c>
      <c r="I255" s="10" t="str">
        <f ca="1">IFERROR(INDEX(MAESTRO!I:I,_xludf.AGGREGATE(15,6,ROW(MAESTRO!$B$3:$B$1000)/((MAESTRO!$B$3:$B$1000="ACADEMICOS")*(UPPER(MAESTRO!$L$3:$L$1000)="CONFIRMADO")),ROWS($A$3:A255))),"")</f>
        <v/>
      </c>
      <c r="J255" s="10" t="str">
        <f ca="1">IFERROR(INDEX(MAESTRO!J:J,_xludf.AGGREGATE(15,6,ROW(MAESTRO!$B$3:$B$1000)/((MAESTRO!$B$3:$B$1000="ACADEMICOS")*(UPPER(MAESTRO!$L$3:$L$1000)="CONFIRMADO")),ROWS($A$3:A255))),"")</f>
        <v/>
      </c>
      <c r="K255" s="10" t="str">
        <f ca="1">IFERROR(INDEX(MAESTRO!K:K,_xludf.AGGREGATE(15,6,ROW(MAESTRO!$B$3:$B$1000)/((MAESTRO!$B$3:$B$1000="ACADEMICOS")*(UPPER(MAESTRO!$L$3:$L$1000)="CONFIRMADO")),ROWS($A$3:A255))),"")</f>
        <v/>
      </c>
      <c r="L255" s="10" t="str">
        <f ca="1">IFERROR(INDEX(MAESTRO!L:L,_xludf.AGGREGATE(15,6,ROW(MAESTRO!$B$3:$B$1000)/((MAESTRO!$B$3:$B$1000="ACADEMICOS")*(UPPER(MAESTRO!$L$3:$L$1000)="CONFIRMADO")),ROWS($A$3:A255))),"")</f>
        <v/>
      </c>
      <c r="M255" s="10" t="str">
        <f ca="1">IFERROR(INDEX(MAESTRO!M:M,_xludf.AGGREGATE(15,6,ROW(MAESTRO!$B$3:$B$1000)/((MAESTRO!$B$3:$B$1000="ACADEMICOS")*(UPPER(MAESTRO!$L$3:$L$1000)="CONFIRMADO")),ROWS($A$3:A255))),"")</f>
        <v/>
      </c>
      <c r="N255" s="10" t="str">
        <f ca="1">IFERROR(INDEX(MAESTRO!N:N,_xludf.AGGREGATE(15,6,ROW(MAESTRO!$B$3:$B$1000)/((MAESTRO!$B$3:$B$1000="ACADEMICOS")*(UPPER(MAESTRO!$L$3:$L$1000)="CONFIRMADO")),ROWS($A$3:A255))),"")</f>
        <v/>
      </c>
      <c r="O255" s="10" t="str">
        <f ca="1">IFERROR(INDEX(MAESTRO!O:O,_xludf.AGGREGATE(15,6,ROW(MAESTRO!$B$3:$B$1000)/((MAESTRO!$B$3:$B$1000="ACADEMICOS")*(UPPER(MAESTRO!$L$3:$L$1000)="CONFIRMADO")),ROWS($A$3:A255))),"")</f>
        <v/>
      </c>
      <c r="P255" s="10" t="str">
        <f ca="1">IFERROR(INDEX(MAESTRO!P:P,_xludf.AGGREGATE(15,6,ROW(MAESTRO!$B$3:$B$1000)/((MAESTRO!$B$3:$B$1000="ACADEMICOS")*(UPPER(MAESTRO!$L$3:$L$1000)="CONFIRMADO")),ROWS($A$3:A255))),"")</f>
        <v/>
      </c>
      <c r="Q255" s="10" t="str">
        <f ca="1">IFERROR(INDEX(MAESTRO!Q:Q,_xludf.AGGREGATE(15,6,ROW(MAESTRO!$B$3:$B$1000)/((MAESTRO!$B$3:$B$1000="ACADEMICOS")*(UPPER(MAESTRO!$L$3:$L$1000)="CONFIRMADO")),ROWS($A$3:A255))),"")</f>
        <v/>
      </c>
      <c r="R255" s="10" t="str">
        <f ca="1">IFERROR(INDEX(MAESTRO!R:R,_xludf.AGGREGATE(15,6,ROW(MAESTRO!$B$3:$B$1000)/((MAESTRO!$B$3:$B$1000="ACADEMICOS")*(UPPER(MAESTRO!$L$3:$L$1000)="CONFIRMADO")),ROWS($A$3:A255))),"")</f>
        <v/>
      </c>
      <c r="S255" s="10" t="str">
        <f ca="1">IFERROR(INDEX(MAESTRO!S:S,_xludf.AGGREGATE(15,6,ROW(MAESTRO!$B$3:$B$1000)/((MAESTRO!$B$3:$B$1000="ACADEMICOS")*(UPPER(MAESTRO!$L$3:$L$1000)="CONFIRMADO")),ROWS($A$3:A255))),"")</f>
        <v/>
      </c>
      <c r="T255" s="10" t="str">
        <f ca="1">IFERROR(INDEX(MAESTRO!T:T,_xludf.AGGREGATE(15,6,ROW(MAESTRO!$B$3:$B$1000)/((MAESTRO!$B$3:$B$1000="ACADEMICOS")*(UPPER(MAESTRO!$L$3:$L$1000)="CONFIRMADO")),ROWS($A$3:A255))),"")</f>
        <v/>
      </c>
      <c r="U255" s="10" t="str">
        <f ca="1">IFERROR(INDEX(MAESTRO!U:U,_xludf.AGGREGATE(15,6,ROW(MAESTRO!$B$3:$B$1000)/((MAESTRO!$B$3:$B$1000="ACADEMICOS")*(UPPER(MAESTRO!$L$3:$L$1000)="CONFIRMADO")),ROWS($A$3:A255))),"")</f>
        <v/>
      </c>
      <c r="V255" s="10" t="str">
        <f ca="1">IFERROR(INDEX(MAESTRO!V:V,_xludf.AGGREGATE(15,6,ROW(MAESTRO!$B$3:$B$1000)/((MAESTRO!$B$3:$B$1000="ACADEMICOS")*(UPPER(MAESTRO!$L$3:$L$1000)="CONFIRMADO")),ROWS($A$3:A255))),"")</f>
        <v/>
      </c>
      <c r="W255" s="10" t="str">
        <f ca="1">IFERROR(INDEX(MAESTRO!W:W,_xludf.AGGREGATE(15,6,ROW(MAESTRO!$B$3:$B$1000)/((MAESTRO!$B$3:$B$1000="ACADEMICOS")*(UPPER(MAESTRO!$L$3:$L$1000)="CONFIRMADO")),ROWS($A$3:A255))),"")</f>
        <v/>
      </c>
      <c r="X255" s="10" t="str">
        <f ca="1">IFERROR(INDEX(MAESTRO!X:X,_xludf.AGGREGATE(15,6,ROW(MAESTRO!$B$3:$B$1000)/((MAESTRO!$B$3:$B$1000="ACADEMICOS")*(UPPER(MAESTRO!$L$3:$L$1000)="CONFIRMADO")),ROWS($A$3:A255))),"")</f>
        <v/>
      </c>
    </row>
    <row r="256" spans="1:24" ht="22.05" customHeight="1">
      <c r="A256" s="21" t="str">
        <f ca="1">IFERROR(INDEX(MAESTRO!A:A,_xludf.AGGREGATE(15,6,ROW(MAESTRO!$B$3:$B$1000)/((MAESTRO!$B$3:$B$1000="ACADEMICOS")*(UPPER(MAESTRO!$L$3:$L$1000)="CONFIRMADO")),ROWS($A$3:A256))),"")</f>
        <v/>
      </c>
      <c r="B256" s="21" t="str">
        <f ca="1">IFERROR(INDEX(MAESTRO!B:B,_xludf.AGGREGATE(15,6,ROW(MAESTRO!$B$3:$B$1000)/((MAESTRO!$B$3:$B$1000="ACADEMICOS")*(UPPER(MAESTRO!$L$3:$L$1000)="CONFIRMADO")),ROWS($A$3:A256))),"")</f>
        <v/>
      </c>
      <c r="C256" s="21" t="str">
        <f ca="1">IFERROR(INDEX(MAESTRO!C:C,_xludf.AGGREGATE(15,6,ROW(MAESTRO!$B$3:$B$1000)/((MAESTRO!$B$3:$B$1000="ACADEMICOS")*(UPPER(MAESTRO!$L$3:$L$1000)="CONFIRMADO")),ROWS($A$3:A256))),"")</f>
        <v/>
      </c>
      <c r="D256" s="21" t="str">
        <f ca="1">IFERROR(INDEX(MAESTRO!D:D,_xludf.AGGREGATE(15,6,ROW(MAESTRO!$B$3:$B$1000)/((MAESTRO!$B$3:$B$1000="ACADEMICOS")*(UPPER(MAESTRO!$L$3:$L$1000)="CONFIRMADO")),ROWS($A$3:A256))),"")</f>
        <v/>
      </c>
      <c r="E256" s="21" t="str">
        <f ca="1">IFERROR(INDEX(MAESTRO!E:E,_xludf.AGGREGATE(15,6,ROW(MAESTRO!$B$3:$B$1000)/((MAESTRO!$B$3:$B$1000="ACADEMICOS")*(UPPER(MAESTRO!$L$3:$L$1000)="CONFIRMADO")),ROWS($A$3:A256))),"")</f>
        <v/>
      </c>
      <c r="F256" s="21" t="str">
        <f ca="1">IFERROR(INDEX(MAESTRO!F:F,_xludf.AGGREGATE(15,6,ROW(MAESTRO!$B$3:$B$1000)/((MAESTRO!$B$3:$B$1000="ACADEMICOS")*(UPPER(MAESTRO!$L$3:$L$1000)="CONFIRMADO")),ROWS($A$3:A256))),"")</f>
        <v/>
      </c>
      <c r="G256" s="21" t="str">
        <f ca="1">IFERROR(INDEX(MAESTRO!G:G,_xludf.AGGREGATE(15,6,ROW(MAESTRO!$B$3:$B$1000)/((MAESTRO!$B$3:$B$1000="ACADEMICOS")*(UPPER(MAESTRO!$L$3:$L$1000)="CONFIRMADO")),ROWS($A$3:A256))),"")</f>
        <v/>
      </c>
      <c r="H256" s="21" t="str">
        <f ca="1">IFERROR(INDEX(MAESTRO!H:H,_xludf.AGGREGATE(15,6,ROW(MAESTRO!$B$3:$B$1000)/((MAESTRO!$B$3:$B$1000="ACADEMICOS")*(UPPER(MAESTRO!$L$3:$L$1000)="CONFIRMADO")),ROWS($A$3:A256))),"")</f>
        <v/>
      </c>
      <c r="I256" s="21" t="str">
        <f ca="1">IFERROR(INDEX(MAESTRO!I:I,_xludf.AGGREGATE(15,6,ROW(MAESTRO!$B$3:$B$1000)/((MAESTRO!$B$3:$B$1000="ACADEMICOS")*(UPPER(MAESTRO!$L$3:$L$1000)="CONFIRMADO")),ROWS($A$3:A256))),"")</f>
        <v/>
      </c>
      <c r="J256" s="21" t="str">
        <f ca="1">IFERROR(INDEX(MAESTRO!J:J,_xludf.AGGREGATE(15,6,ROW(MAESTRO!$B$3:$B$1000)/((MAESTRO!$B$3:$B$1000="ACADEMICOS")*(UPPER(MAESTRO!$L$3:$L$1000)="CONFIRMADO")),ROWS($A$3:A256))),"")</f>
        <v/>
      </c>
      <c r="K256" s="21" t="str">
        <f ca="1">IFERROR(INDEX(MAESTRO!K:K,_xludf.AGGREGATE(15,6,ROW(MAESTRO!$B$3:$B$1000)/((MAESTRO!$B$3:$B$1000="ACADEMICOS")*(UPPER(MAESTRO!$L$3:$L$1000)="CONFIRMADO")),ROWS($A$3:A256))),"")</f>
        <v/>
      </c>
      <c r="L256" s="21" t="str">
        <f ca="1">IFERROR(INDEX(MAESTRO!L:L,_xludf.AGGREGATE(15,6,ROW(MAESTRO!$B$3:$B$1000)/((MAESTRO!$B$3:$B$1000="ACADEMICOS")*(UPPER(MAESTRO!$L$3:$L$1000)="CONFIRMADO")),ROWS($A$3:A256))),"")</f>
        <v/>
      </c>
      <c r="M256" s="21" t="str">
        <f ca="1">IFERROR(INDEX(MAESTRO!M:M,_xludf.AGGREGATE(15,6,ROW(MAESTRO!$B$3:$B$1000)/((MAESTRO!$B$3:$B$1000="ACADEMICOS")*(UPPER(MAESTRO!$L$3:$L$1000)="CONFIRMADO")),ROWS($A$3:A256))),"")</f>
        <v/>
      </c>
      <c r="N256" s="21" t="str">
        <f ca="1">IFERROR(INDEX(MAESTRO!N:N,_xludf.AGGREGATE(15,6,ROW(MAESTRO!$B$3:$B$1000)/((MAESTRO!$B$3:$B$1000="ACADEMICOS")*(UPPER(MAESTRO!$L$3:$L$1000)="CONFIRMADO")),ROWS($A$3:A256))),"")</f>
        <v/>
      </c>
      <c r="O256" s="21" t="str">
        <f ca="1">IFERROR(INDEX(MAESTRO!O:O,_xludf.AGGREGATE(15,6,ROW(MAESTRO!$B$3:$B$1000)/((MAESTRO!$B$3:$B$1000="ACADEMICOS")*(UPPER(MAESTRO!$L$3:$L$1000)="CONFIRMADO")),ROWS($A$3:A256))),"")</f>
        <v/>
      </c>
      <c r="P256" s="21" t="str">
        <f ca="1">IFERROR(INDEX(MAESTRO!P:P,_xludf.AGGREGATE(15,6,ROW(MAESTRO!$B$3:$B$1000)/((MAESTRO!$B$3:$B$1000="ACADEMICOS")*(UPPER(MAESTRO!$L$3:$L$1000)="CONFIRMADO")),ROWS($A$3:A256))),"")</f>
        <v/>
      </c>
      <c r="Q256" s="21" t="str">
        <f ca="1">IFERROR(INDEX(MAESTRO!Q:Q,_xludf.AGGREGATE(15,6,ROW(MAESTRO!$B$3:$B$1000)/((MAESTRO!$B$3:$B$1000="ACADEMICOS")*(UPPER(MAESTRO!$L$3:$L$1000)="CONFIRMADO")),ROWS($A$3:A256))),"")</f>
        <v/>
      </c>
      <c r="R256" s="21" t="str">
        <f ca="1">IFERROR(INDEX(MAESTRO!R:R,_xludf.AGGREGATE(15,6,ROW(MAESTRO!$B$3:$B$1000)/((MAESTRO!$B$3:$B$1000="ACADEMICOS")*(UPPER(MAESTRO!$L$3:$L$1000)="CONFIRMADO")),ROWS($A$3:A256))),"")</f>
        <v/>
      </c>
      <c r="S256" s="21" t="str">
        <f ca="1">IFERROR(INDEX(MAESTRO!S:S,_xludf.AGGREGATE(15,6,ROW(MAESTRO!$B$3:$B$1000)/((MAESTRO!$B$3:$B$1000="ACADEMICOS")*(UPPER(MAESTRO!$L$3:$L$1000)="CONFIRMADO")),ROWS($A$3:A256))),"")</f>
        <v/>
      </c>
      <c r="T256" s="21" t="str">
        <f ca="1">IFERROR(INDEX(MAESTRO!T:T,_xludf.AGGREGATE(15,6,ROW(MAESTRO!$B$3:$B$1000)/((MAESTRO!$B$3:$B$1000="ACADEMICOS")*(UPPER(MAESTRO!$L$3:$L$1000)="CONFIRMADO")),ROWS($A$3:A256))),"")</f>
        <v/>
      </c>
      <c r="U256" s="21" t="str">
        <f ca="1">IFERROR(INDEX(MAESTRO!U:U,_xludf.AGGREGATE(15,6,ROW(MAESTRO!$B$3:$B$1000)/((MAESTRO!$B$3:$B$1000="ACADEMICOS")*(UPPER(MAESTRO!$L$3:$L$1000)="CONFIRMADO")),ROWS($A$3:A256))),"")</f>
        <v/>
      </c>
      <c r="V256" s="21" t="str">
        <f ca="1">IFERROR(INDEX(MAESTRO!V:V,_xludf.AGGREGATE(15,6,ROW(MAESTRO!$B$3:$B$1000)/((MAESTRO!$B$3:$B$1000="ACADEMICOS")*(UPPER(MAESTRO!$L$3:$L$1000)="CONFIRMADO")),ROWS($A$3:A256))),"")</f>
        <v/>
      </c>
      <c r="W256" s="21" t="str">
        <f ca="1">IFERROR(INDEX(MAESTRO!W:W,_xludf.AGGREGATE(15,6,ROW(MAESTRO!$B$3:$B$1000)/((MAESTRO!$B$3:$B$1000="ACADEMICOS")*(UPPER(MAESTRO!$L$3:$L$1000)="CONFIRMADO")),ROWS($A$3:A256))),"")</f>
        <v/>
      </c>
      <c r="X256" s="21" t="str">
        <f ca="1">IFERROR(INDEX(MAESTRO!X:X,_xludf.AGGREGATE(15,6,ROW(MAESTRO!$B$3:$B$1000)/((MAESTRO!$B$3:$B$1000="ACADEMICOS")*(UPPER(MAESTRO!$L$3:$L$1000)="CONFIRMADO")),ROWS($A$3:A256))),"")</f>
        <v/>
      </c>
    </row>
    <row r="257" spans="1:24" ht="22.05" customHeight="1">
      <c r="A257" s="10" t="str">
        <f ca="1">IFERROR(INDEX(MAESTRO!A:A,_xludf.AGGREGATE(15,6,ROW(MAESTRO!$B$3:$B$1000)/((MAESTRO!$B$3:$B$1000="ACADEMICOS")*(UPPER(MAESTRO!$L$3:$L$1000)="CONFIRMADO")),ROWS($A$3:A257))),"")</f>
        <v/>
      </c>
      <c r="B257" s="10" t="str">
        <f ca="1">IFERROR(INDEX(MAESTRO!B:B,_xludf.AGGREGATE(15,6,ROW(MAESTRO!$B$3:$B$1000)/((MAESTRO!$B$3:$B$1000="ACADEMICOS")*(UPPER(MAESTRO!$L$3:$L$1000)="CONFIRMADO")),ROWS($A$3:A257))),"")</f>
        <v/>
      </c>
      <c r="C257" s="10" t="str">
        <f ca="1">IFERROR(INDEX(MAESTRO!C:C,_xludf.AGGREGATE(15,6,ROW(MAESTRO!$B$3:$B$1000)/((MAESTRO!$B$3:$B$1000="ACADEMICOS")*(UPPER(MAESTRO!$L$3:$L$1000)="CONFIRMADO")),ROWS($A$3:A257))),"")</f>
        <v/>
      </c>
      <c r="D257" s="10" t="str">
        <f ca="1">IFERROR(INDEX(MAESTRO!D:D,_xludf.AGGREGATE(15,6,ROW(MAESTRO!$B$3:$B$1000)/((MAESTRO!$B$3:$B$1000="ACADEMICOS")*(UPPER(MAESTRO!$L$3:$L$1000)="CONFIRMADO")),ROWS($A$3:A257))),"")</f>
        <v/>
      </c>
      <c r="E257" s="10" t="str">
        <f ca="1">IFERROR(INDEX(MAESTRO!E:E,_xludf.AGGREGATE(15,6,ROW(MAESTRO!$B$3:$B$1000)/((MAESTRO!$B$3:$B$1000="ACADEMICOS")*(UPPER(MAESTRO!$L$3:$L$1000)="CONFIRMADO")),ROWS($A$3:A257))),"")</f>
        <v/>
      </c>
      <c r="F257" s="10" t="str">
        <f ca="1">IFERROR(INDEX(MAESTRO!F:F,_xludf.AGGREGATE(15,6,ROW(MAESTRO!$B$3:$B$1000)/((MAESTRO!$B$3:$B$1000="ACADEMICOS")*(UPPER(MAESTRO!$L$3:$L$1000)="CONFIRMADO")),ROWS($A$3:A257))),"")</f>
        <v/>
      </c>
      <c r="G257" s="10" t="str">
        <f ca="1">IFERROR(INDEX(MAESTRO!G:G,_xludf.AGGREGATE(15,6,ROW(MAESTRO!$B$3:$B$1000)/((MAESTRO!$B$3:$B$1000="ACADEMICOS")*(UPPER(MAESTRO!$L$3:$L$1000)="CONFIRMADO")),ROWS($A$3:A257))),"")</f>
        <v/>
      </c>
      <c r="H257" s="10" t="str">
        <f ca="1">IFERROR(INDEX(MAESTRO!H:H,_xludf.AGGREGATE(15,6,ROW(MAESTRO!$B$3:$B$1000)/((MAESTRO!$B$3:$B$1000="ACADEMICOS")*(UPPER(MAESTRO!$L$3:$L$1000)="CONFIRMADO")),ROWS($A$3:A257))),"")</f>
        <v/>
      </c>
      <c r="I257" s="10" t="str">
        <f ca="1">IFERROR(INDEX(MAESTRO!I:I,_xludf.AGGREGATE(15,6,ROW(MAESTRO!$B$3:$B$1000)/((MAESTRO!$B$3:$B$1000="ACADEMICOS")*(UPPER(MAESTRO!$L$3:$L$1000)="CONFIRMADO")),ROWS($A$3:A257))),"")</f>
        <v/>
      </c>
      <c r="J257" s="10" t="str">
        <f ca="1">IFERROR(INDEX(MAESTRO!J:J,_xludf.AGGREGATE(15,6,ROW(MAESTRO!$B$3:$B$1000)/((MAESTRO!$B$3:$B$1000="ACADEMICOS")*(UPPER(MAESTRO!$L$3:$L$1000)="CONFIRMADO")),ROWS($A$3:A257))),"")</f>
        <v/>
      </c>
      <c r="K257" s="10" t="str">
        <f ca="1">IFERROR(INDEX(MAESTRO!K:K,_xludf.AGGREGATE(15,6,ROW(MAESTRO!$B$3:$B$1000)/((MAESTRO!$B$3:$B$1000="ACADEMICOS")*(UPPER(MAESTRO!$L$3:$L$1000)="CONFIRMADO")),ROWS($A$3:A257))),"")</f>
        <v/>
      </c>
      <c r="L257" s="10" t="str">
        <f ca="1">IFERROR(INDEX(MAESTRO!L:L,_xludf.AGGREGATE(15,6,ROW(MAESTRO!$B$3:$B$1000)/((MAESTRO!$B$3:$B$1000="ACADEMICOS")*(UPPER(MAESTRO!$L$3:$L$1000)="CONFIRMADO")),ROWS($A$3:A257))),"")</f>
        <v/>
      </c>
      <c r="M257" s="10" t="str">
        <f ca="1">IFERROR(INDEX(MAESTRO!M:M,_xludf.AGGREGATE(15,6,ROW(MAESTRO!$B$3:$B$1000)/((MAESTRO!$B$3:$B$1000="ACADEMICOS")*(UPPER(MAESTRO!$L$3:$L$1000)="CONFIRMADO")),ROWS($A$3:A257))),"")</f>
        <v/>
      </c>
      <c r="N257" s="10" t="str">
        <f ca="1">IFERROR(INDEX(MAESTRO!N:N,_xludf.AGGREGATE(15,6,ROW(MAESTRO!$B$3:$B$1000)/((MAESTRO!$B$3:$B$1000="ACADEMICOS")*(UPPER(MAESTRO!$L$3:$L$1000)="CONFIRMADO")),ROWS($A$3:A257))),"")</f>
        <v/>
      </c>
      <c r="O257" s="10" t="str">
        <f ca="1">IFERROR(INDEX(MAESTRO!O:O,_xludf.AGGREGATE(15,6,ROW(MAESTRO!$B$3:$B$1000)/((MAESTRO!$B$3:$B$1000="ACADEMICOS")*(UPPER(MAESTRO!$L$3:$L$1000)="CONFIRMADO")),ROWS($A$3:A257))),"")</f>
        <v/>
      </c>
      <c r="P257" s="10" t="str">
        <f ca="1">IFERROR(INDEX(MAESTRO!P:P,_xludf.AGGREGATE(15,6,ROW(MAESTRO!$B$3:$B$1000)/((MAESTRO!$B$3:$B$1000="ACADEMICOS")*(UPPER(MAESTRO!$L$3:$L$1000)="CONFIRMADO")),ROWS($A$3:A257))),"")</f>
        <v/>
      </c>
      <c r="Q257" s="10" t="str">
        <f ca="1">IFERROR(INDEX(MAESTRO!Q:Q,_xludf.AGGREGATE(15,6,ROW(MAESTRO!$B$3:$B$1000)/((MAESTRO!$B$3:$B$1000="ACADEMICOS")*(UPPER(MAESTRO!$L$3:$L$1000)="CONFIRMADO")),ROWS($A$3:A257))),"")</f>
        <v/>
      </c>
      <c r="R257" s="10" t="str">
        <f ca="1">IFERROR(INDEX(MAESTRO!R:R,_xludf.AGGREGATE(15,6,ROW(MAESTRO!$B$3:$B$1000)/((MAESTRO!$B$3:$B$1000="ACADEMICOS")*(UPPER(MAESTRO!$L$3:$L$1000)="CONFIRMADO")),ROWS($A$3:A257))),"")</f>
        <v/>
      </c>
      <c r="S257" s="10" t="str">
        <f ca="1">IFERROR(INDEX(MAESTRO!S:S,_xludf.AGGREGATE(15,6,ROW(MAESTRO!$B$3:$B$1000)/((MAESTRO!$B$3:$B$1000="ACADEMICOS")*(UPPER(MAESTRO!$L$3:$L$1000)="CONFIRMADO")),ROWS($A$3:A257))),"")</f>
        <v/>
      </c>
      <c r="T257" s="10" t="str">
        <f ca="1">IFERROR(INDEX(MAESTRO!T:T,_xludf.AGGREGATE(15,6,ROW(MAESTRO!$B$3:$B$1000)/((MAESTRO!$B$3:$B$1000="ACADEMICOS")*(UPPER(MAESTRO!$L$3:$L$1000)="CONFIRMADO")),ROWS($A$3:A257))),"")</f>
        <v/>
      </c>
      <c r="U257" s="10" t="str">
        <f ca="1">IFERROR(INDEX(MAESTRO!U:U,_xludf.AGGREGATE(15,6,ROW(MAESTRO!$B$3:$B$1000)/((MAESTRO!$B$3:$B$1000="ACADEMICOS")*(UPPER(MAESTRO!$L$3:$L$1000)="CONFIRMADO")),ROWS($A$3:A257))),"")</f>
        <v/>
      </c>
      <c r="V257" s="10" t="str">
        <f ca="1">IFERROR(INDEX(MAESTRO!V:V,_xludf.AGGREGATE(15,6,ROW(MAESTRO!$B$3:$B$1000)/((MAESTRO!$B$3:$B$1000="ACADEMICOS")*(UPPER(MAESTRO!$L$3:$L$1000)="CONFIRMADO")),ROWS($A$3:A257))),"")</f>
        <v/>
      </c>
      <c r="W257" s="10" t="str">
        <f ca="1">IFERROR(INDEX(MAESTRO!W:W,_xludf.AGGREGATE(15,6,ROW(MAESTRO!$B$3:$B$1000)/((MAESTRO!$B$3:$B$1000="ACADEMICOS")*(UPPER(MAESTRO!$L$3:$L$1000)="CONFIRMADO")),ROWS($A$3:A257))),"")</f>
        <v/>
      </c>
      <c r="X257" s="10" t="str">
        <f ca="1">IFERROR(INDEX(MAESTRO!X:X,_xludf.AGGREGATE(15,6,ROW(MAESTRO!$B$3:$B$1000)/((MAESTRO!$B$3:$B$1000="ACADEMICOS")*(UPPER(MAESTRO!$L$3:$L$1000)="CONFIRMADO")),ROWS($A$3:A257))),"")</f>
        <v/>
      </c>
    </row>
    <row r="258" spans="1:24" ht="22.05" customHeight="1">
      <c r="A258" s="21" t="str">
        <f ca="1">IFERROR(INDEX(MAESTRO!A:A,_xludf.AGGREGATE(15,6,ROW(MAESTRO!$B$3:$B$1000)/((MAESTRO!$B$3:$B$1000="ACADEMICOS")*(UPPER(MAESTRO!$L$3:$L$1000)="CONFIRMADO")),ROWS($A$3:A258))),"")</f>
        <v/>
      </c>
      <c r="B258" s="21" t="str">
        <f ca="1">IFERROR(INDEX(MAESTRO!B:B,_xludf.AGGREGATE(15,6,ROW(MAESTRO!$B$3:$B$1000)/((MAESTRO!$B$3:$B$1000="ACADEMICOS")*(UPPER(MAESTRO!$L$3:$L$1000)="CONFIRMADO")),ROWS($A$3:A258))),"")</f>
        <v/>
      </c>
      <c r="C258" s="21" t="str">
        <f ca="1">IFERROR(INDEX(MAESTRO!C:C,_xludf.AGGREGATE(15,6,ROW(MAESTRO!$B$3:$B$1000)/((MAESTRO!$B$3:$B$1000="ACADEMICOS")*(UPPER(MAESTRO!$L$3:$L$1000)="CONFIRMADO")),ROWS($A$3:A258))),"")</f>
        <v/>
      </c>
      <c r="D258" s="21" t="str">
        <f ca="1">IFERROR(INDEX(MAESTRO!D:D,_xludf.AGGREGATE(15,6,ROW(MAESTRO!$B$3:$B$1000)/((MAESTRO!$B$3:$B$1000="ACADEMICOS")*(UPPER(MAESTRO!$L$3:$L$1000)="CONFIRMADO")),ROWS($A$3:A258))),"")</f>
        <v/>
      </c>
      <c r="E258" s="21" t="str">
        <f ca="1">IFERROR(INDEX(MAESTRO!E:E,_xludf.AGGREGATE(15,6,ROW(MAESTRO!$B$3:$B$1000)/((MAESTRO!$B$3:$B$1000="ACADEMICOS")*(UPPER(MAESTRO!$L$3:$L$1000)="CONFIRMADO")),ROWS($A$3:A258))),"")</f>
        <v/>
      </c>
      <c r="F258" s="21" t="str">
        <f ca="1">IFERROR(INDEX(MAESTRO!F:F,_xludf.AGGREGATE(15,6,ROW(MAESTRO!$B$3:$B$1000)/((MAESTRO!$B$3:$B$1000="ACADEMICOS")*(UPPER(MAESTRO!$L$3:$L$1000)="CONFIRMADO")),ROWS($A$3:A258))),"")</f>
        <v/>
      </c>
      <c r="G258" s="21" t="str">
        <f ca="1">IFERROR(INDEX(MAESTRO!G:G,_xludf.AGGREGATE(15,6,ROW(MAESTRO!$B$3:$B$1000)/((MAESTRO!$B$3:$B$1000="ACADEMICOS")*(UPPER(MAESTRO!$L$3:$L$1000)="CONFIRMADO")),ROWS($A$3:A258))),"")</f>
        <v/>
      </c>
      <c r="H258" s="21" t="str">
        <f ca="1">IFERROR(INDEX(MAESTRO!H:H,_xludf.AGGREGATE(15,6,ROW(MAESTRO!$B$3:$B$1000)/((MAESTRO!$B$3:$B$1000="ACADEMICOS")*(UPPER(MAESTRO!$L$3:$L$1000)="CONFIRMADO")),ROWS($A$3:A258))),"")</f>
        <v/>
      </c>
      <c r="I258" s="21" t="str">
        <f ca="1">IFERROR(INDEX(MAESTRO!I:I,_xludf.AGGREGATE(15,6,ROW(MAESTRO!$B$3:$B$1000)/((MAESTRO!$B$3:$B$1000="ACADEMICOS")*(UPPER(MAESTRO!$L$3:$L$1000)="CONFIRMADO")),ROWS($A$3:A258))),"")</f>
        <v/>
      </c>
      <c r="J258" s="21" t="str">
        <f ca="1">IFERROR(INDEX(MAESTRO!J:J,_xludf.AGGREGATE(15,6,ROW(MAESTRO!$B$3:$B$1000)/((MAESTRO!$B$3:$B$1000="ACADEMICOS")*(UPPER(MAESTRO!$L$3:$L$1000)="CONFIRMADO")),ROWS($A$3:A258))),"")</f>
        <v/>
      </c>
      <c r="K258" s="21" t="str">
        <f ca="1">IFERROR(INDEX(MAESTRO!K:K,_xludf.AGGREGATE(15,6,ROW(MAESTRO!$B$3:$B$1000)/((MAESTRO!$B$3:$B$1000="ACADEMICOS")*(UPPER(MAESTRO!$L$3:$L$1000)="CONFIRMADO")),ROWS($A$3:A258))),"")</f>
        <v/>
      </c>
      <c r="L258" s="21" t="str">
        <f ca="1">IFERROR(INDEX(MAESTRO!L:L,_xludf.AGGREGATE(15,6,ROW(MAESTRO!$B$3:$B$1000)/((MAESTRO!$B$3:$B$1000="ACADEMICOS")*(UPPER(MAESTRO!$L$3:$L$1000)="CONFIRMADO")),ROWS($A$3:A258))),"")</f>
        <v/>
      </c>
      <c r="M258" s="21" t="str">
        <f ca="1">IFERROR(INDEX(MAESTRO!M:M,_xludf.AGGREGATE(15,6,ROW(MAESTRO!$B$3:$B$1000)/((MAESTRO!$B$3:$B$1000="ACADEMICOS")*(UPPER(MAESTRO!$L$3:$L$1000)="CONFIRMADO")),ROWS($A$3:A258))),"")</f>
        <v/>
      </c>
      <c r="N258" s="21" t="str">
        <f ca="1">IFERROR(INDEX(MAESTRO!N:N,_xludf.AGGREGATE(15,6,ROW(MAESTRO!$B$3:$B$1000)/((MAESTRO!$B$3:$B$1000="ACADEMICOS")*(UPPER(MAESTRO!$L$3:$L$1000)="CONFIRMADO")),ROWS($A$3:A258))),"")</f>
        <v/>
      </c>
      <c r="O258" s="21" t="str">
        <f ca="1">IFERROR(INDEX(MAESTRO!O:O,_xludf.AGGREGATE(15,6,ROW(MAESTRO!$B$3:$B$1000)/((MAESTRO!$B$3:$B$1000="ACADEMICOS")*(UPPER(MAESTRO!$L$3:$L$1000)="CONFIRMADO")),ROWS($A$3:A258))),"")</f>
        <v/>
      </c>
      <c r="P258" s="21" t="str">
        <f ca="1">IFERROR(INDEX(MAESTRO!P:P,_xludf.AGGREGATE(15,6,ROW(MAESTRO!$B$3:$B$1000)/((MAESTRO!$B$3:$B$1000="ACADEMICOS")*(UPPER(MAESTRO!$L$3:$L$1000)="CONFIRMADO")),ROWS($A$3:A258))),"")</f>
        <v/>
      </c>
      <c r="Q258" s="21" t="str">
        <f ca="1">IFERROR(INDEX(MAESTRO!Q:Q,_xludf.AGGREGATE(15,6,ROW(MAESTRO!$B$3:$B$1000)/((MAESTRO!$B$3:$B$1000="ACADEMICOS")*(UPPER(MAESTRO!$L$3:$L$1000)="CONFIRMADO")),ROWS($A$3:A258))),"")</f>
        <v/>
      </c>
      <c r="R258" s="21" t="str">
        <f ca="1">IFERROR(INDEX(MAESTRO!R:R,_xludf.AGGREGATE(15,6,ROW(MAESTRO!$B$3:$B$1000)/((MAESTRO!$B$3:$B$1000="ACADEMICOS")*(UPPER(MAESTRO!$L$3:$L$1000)="CONFIRMADO")),ROWS($A$3:A258))),"")</f>
        <v/>
      </c>
      <c r="S258" s="21" t="str">
        <f ca="1">IFERROR(INDEX(MAESTRO!S:S,_xludf.AGGREGATE(15,6,ROW(MAESTRO!$B$3:$B$1000)/((MAESTRO!$B$3:$B$1000="ACADEMICOS")*(UPPER(MAESTRO!$L$3:$L$1000)="CONFIRMADO")),ROWS($A$3:A258))),"")</f>
        <v/>
      </c>
      <c r="T258" s="21" t="str">
        <f ca="1">IFERROR(INDEX(MAESTRO!T:T,_xludf.AGGREGATE(15,6,ROW(MAESTRO!$B$3:$B$1000)/((MAESTRO!$B$3:$B$1000="ACADEMICOS")*(UPPER(MAESTRO!$L$3:$L$1000)="CONFIRMADO")),ROWS($A$3:A258))),"")</f>
        <v/>
      </c>
      <c r="U258" s="21" t="str">
        <f ca="1">IFERROR(INDEX(MAESTRO!U:U,_xludf.AGGREGATE(15,6,ROW(MAESTRO!$B$3:$B$1000)/((MAESTRO!$B$3:$B$1000="ACADEMICOS")*(UPPER(MAESTRO!$L$3:$L$1000)="CONFIRMADO")),ROWS($A$3:A258))),"")</f>
        <v/>
      </c>
      <c r="V258" s="21" t="str">
        <f ca="1">IFERROR(INDEX(MAESTRO!V:V,_xludf.AGGREGATE(15,6,ROW(MAESTRO!$B$3:$B$1000)/((MAESTRO!$B$3:$B$1000="ACADEMICOS")*(UPPER(MAESTRO!$L$3:$L$1000)="CONFIRMADO")),ROWS($A$3:A258))),"")</f>
        <v/>
      </c>
      <c r="W258" s="21" t="str">
        <f ca="1">IFERROR(INDEX(MAESTRO!W:W,_xludf.AGGREGATE(15,6,ROW(MAESTRO!$B$3:$B$1000)/((MAESTRO!$B$3:$B$1000="ACADEMICOS")*(UPPER(MAESTRO!$L$3:$L$1000)="CONFIRMADO")),ROWS($A$3:A258))),"")</f>
        <v/>
      </c>
      <c r="X258" s="21" t="str">
        <f ca="1">IFERROR(INDEX(MAESTRO!X:X,_xludf.AGGREGATE(15,6,ROW(MAESTRO!$B$3:$B$1000)/((MAESTRO!$B$3:$B$1000="ACADEMICOS")*(UPPER(MAESTRO!$L$3:$L$1000)="CONFIRMADO")),ROWS($A$3:A258))),"")</f>
        <v/>
      </c>
    </row>
    <row r="259" spans="1:24" ht="22.05" customHeight="1">
      <c r="A259" s="10" t="str">
        <f ca="1">IFERROR(INDEX(MAESTRO!A:A,_xludf.AGGREGATE(15,6,ROW(MAESTRO!$B$3:$B$1000)/((MAESTRO!$B$3:$B$1000="ACADEMICOS")*(UPPER(MAESTRO!$L$3:$L$1000)="CONFIRMADO")),ROWS($A$3:A259))),"")</f>
        <v/>
      </c>
      <c r="B259" s="10" t="str">
        <f ca="1">IFERROR(INDEX(MAESTRO!B:B,_xludf.AGGREGATE(15,6,ROW(MAESTRO!$B$3:$B$1000)/((MAESTRO!$B$3:$B$1000="ACADEMICOS")*(UPPER(MAESTRO!$L$3:$L$1000)="CONFIRMADO")),ROWS($A$3:A259))),"")</f>
        <v/>
      </c>
      <c r="C259" s="10" t="str">
        <f ca="1">IFERROR(INDEX(MAESTRO!C:C,_xludf.AGGREGATE(15,6,ROW(MAESTRO!$B$3:$B$1000)/((MAESTRO!$B$3:$B$1000="ACADEMICOS")*(UPPER(MAESTRO!$L$3:$L$1000)="CONFIRMADO")),ROWS($A$3:A259))),"")</f>
        <v/>
      </c>
      <c r="D259" s="10" t="str">
        <f ca="1">IFERROR(INDEX(MAESTRO!D:D,_xludf.AGGREGATE(15,6,ROW(MAESTRO!$B$3:$B$1000)/((MAESTRO!$B$3:$B$1000="ACADEMICOS")*(UPPER(MAESTRO!$L$3:$L$1000)="CONFIRMADO")),ROWS($A$3:A259))),"")</f>
        <v/>
      </c>
      <c r="E259" s="10" t="str">
        <f ca="1">IFERROR(INDEX(MAESTRO!E:E,_xludf.AGGREGATE(15,6,ROW(MAESTRO!$B$3:$B$1000)/((MAESTRO!$B$3:$B$1000="ACADEMICOS")*(UPPER(MAESTRO!$L$3:$L$1000)="CONFIRMADO")),ROWS($A$3:A259))),"")</f>
        <v/>
      </c>
      <c r="F259" s="10" t="str">
        <f ca="1">IFERROR(INDEX(MAESTRO!F:F,_xludf.AGGREGATE(15,6,ROW(MAESTRO!$B$3:$B$1000)/((MAESTRO!$B$3:$B$1000="ACADEMICOS")*(UPPER(MAESTRO!$L$3:$L$1000)="CONFIRMADO")),ROWS($A$3:A259))),"")</f>
        <v/>
      </c>
      <c r="G259" s="10" t="str">
        <f ca="1">IFERROR(INDEX(MAESTRO!G:G,_xludf.AGGREGATE(15,6,ROW(MAESTRO!$B$3:$B$1000)/((MAESTRO!$B$3:$B$1000="ACADEMICOS")*(UPPER(MAESTRO!$L$3:$L$1000)="CONFIRMADO")),ROWS($A$3:A259))),"")</f>
        <v/>
      </c>
      <c r="H259" s="10" t="str">
        <f ca="1">IFERROR(INDEX(MAESTRO!H:H,_xludf.AGGREGATE(15,6,ROW(MAESTRO!$B$3:$B$1000)/((MAESTRO!$B$3:$B$1000="ACADEMICOS")*(UPPER(MAESTRO!$L$3:$L$1000)="CONFIRMADO")),ROWS($A$3:A259))),"")</f>
        <v/>
      </c>
      <c r="I259" s="10" t="str">
        <f ca="1">IFERROR(INDEX(MAESTRO!I:I,_xludf.AGGREGATE(15,6,ROW(MAESTRO!$B$3:$B$1000)/((MAESTRO!$B$3:$B$1000="ACADEMICOS")*(UPPER(MAESTRO!$L$3:$L$1000)="CONFIRMADO")),ROWS($A$3:A259))),"")</f>
        <v/>
      </c>
      <c r="J259" s="10" t="str">
        <f ca="1">IFERROR(INDEX(MAESTRO!J:J,_xludf.AGGREGATE(15,6,ROW(MAESTRO!$B$3:$B$1000)/((MAESTRO!$B$3:$B$1000="ACADEMICOS")*(UPPER(MAESTRO!$L$3:$L$1000)="CONFIRMADO")),ROWS($A$3:A259))),"")</f>
        <v/>
      </c>
      <c r="K259" s="10" t="str">
        <f ca="1">IFERROR(INDEX(MAESTRO!K:K,_xludf.AGGREGATE(15,6,ROW(MAESTRO!$B$3:$B$1000)/((MAESTRO!$B$3:$B$1000="ACADEMICOS")*(UPPER(MAESTRO!$L$3:$L$1000)="CONFIRMADO")),ROWS($A$3:A259))),"")</f>
        <v/>
      </c>
      <c r="L259" s="10" t="str">
        <f ca="1">IFERROR(INDEX(MAESTRO!L:L,_xludf.AGGREGATE(15,6,ROW(MAESTRO!$B$3:$B$1000)/((MAESTRO!$B$3:$B$1000="ACADEMICOS")*(UPPER(MAESTRO!$L$3:$L$1000)="CONFIRMADO")),ROWS($A$3:A259))),"")</f>
        <v/>
      </c>
      <c r="M259" s="10" t="str">
        <f ca="1">IFERROR(INDEX(MAESTRO!M:M,_xludf.AGGREGATE(15,6,ROW(MAESTRO!$B$3:$B$1000)/((MAESTRO!$B$3:$B$1000="ACADEMICOS")*(UPPER(MAESTRO!$L$3:$L$1000)="CONFIRMADO")),ROWS($A$3:A259))),"")</f>
        <v/>
      </c>
      <c r="N259" s="10" t="str">
        <f ca="1">IFERROR(INDEX(MAESTRO!N:N,_xludf.AGGREGATE(15,6,ROW(MAESTRO!$B$3:$B$1000)/((MAESTRO!$B$3:$B$1000="ACADEMICOS")*(UPPER(MAESTRO!$L$3:$L$1000)="CONFIRMADO")),ROWS($A$3:A259))),"")</f>
        <v/>
      </c>
      <c r="O259" s="10" t="str">
        <f ca="1">IFERROR(INDEX(MAESTRO!O:O,_xludf.AGGREGATE(15,6,ROW(MAESTRO!$B$3:$B$1000)/((MAESTRO!$B$3:$B$1000="ACADEMICOS")*(UPPER(MAESTRO!$L$3:$L$1000)="CONFIRMADO")),ROWS($A$3:A259))),"")</f>
        <v/>
      </c>
      <c r="P259" s="10" t="str">
        <f ca="1">IFERROR(INDEX(MAESTRO!P:P,_xludf.AGGREGATE(15,6,ROW(MAESTRO!$B$3:$B$1000)/((MAESTRO!$B$3:$B$1000="ACADEMICOS")*(UPPER(MAESTRO!$L$3:$L$1000)="CONFIRMADO")),ROWS($A$3:A259))),"")</f>
        <v/>
      </c>
      <c r="Q259" s="10" t="str">
        <f ca="1">IFERROR(INDEX(MAESTRO!Q:Q,_xludf.AGGREGATE(15,6,ROW(MAESTRO!$B$3:$B$1000)/((MAESTRO!$B$3:$B$1000="ACADEMICOS")*(UPPER(MAESTRO!$L$3:$L$1000)="CONFIRMADO")),ROWS($A$3:A259))),"")</f>
        <v/>
      </c>
      <c r="R259" s="10" t="str">
        <f ca="1">IFERROR(INDEX(MAESTRO!R:R,_xludf.AGGREGATE(15,6,ROW(MAESTRO!$B$3:$B$1000)/((MAESTRO!$B$3:$B$1000="ACADEMICOS")*(UPPER(MAESTRO!$L$3:$L$1000)="CONFIRMADO")),ROWS($A$3:A259))),"")</f>
        <v/>
      </c>
      <c r="S259" s="10" t="str">
        <f ca="1">IFERROR(INDEX(MAESTRO!S:S,_xludf.AGGREGATE(15,6,ROW(MAESTRO!$B$3:$B$1000)/((MAESTRO!$B$3:$B$1000="ACADEMICOS")*(UPPER(MAESTRO!$L$3:$L$1000)="CONFIRMADO")),ROWS($A$3:A259))),"")</f>
        <v/>
      </c>
      <c r="T259" s="10" t="str">
        <f ca="1">IFERROR(INDEX(MAESTRO!T:T,_xludf.AGGREGATE(15,6,ROW(MAESTRO!$B$3:$B$1000)/((MAESTRO!$B$3:$B$1000="ACADEMICOS")*(UPPER(MAESTRO!$L$3:$L$1000)="CONFIRMADO")),ROWS($A$3:A259))),"")</f>
        <v/>
      </c>
      <c r="U259" s="10" t="str">
        <f ca="1">IFERROR(INDEX(MAESTRO!U:U,_xludf.AGGREGATE(15,6,ROW(MAESTRO!$B$3:$B$1000)/((MAESTRO!$B$3:$B$1000="ACADEMICOS")*(UPPER(MAESTRO!$L$3:$L$1000)="CONFIRMADO")),ROWS($A$3:A259))),"")</f>
        <v/>
      </c>
      <c r="V259" s="10" t="str">
        <f ca="1">IFERROR(INDEX(MAESTRO!V:V,_xludf.AGGREGATE(15,6,ROW(MAESTRO!$B$3:$B$1000)/((MAESTRO!$B$3:$B$1000="ACADEMICOS")*(UPPER(MAESTRO!$L$3:$L$1000)="CONFIRMADO")),ROWS($A$3:A259))),"")</f>
        <v/>
      </c>
      <c r="W259" s="10" t="str">
        <f ca="1">IFERROR(INDEX(MAESTRO!W:W,_xludf.AGGREGATE(15,6,ROW(MAESTRO!$B$3:$B$1000)/((MAESTRO!$B$3:$B$1000="ACADEMICOS")*(UPPER(MAESTRO!$L$3:$L$1000)="CONFIRMADO")),ROWS($A$3:A259))),"")</f>
        <v/>
      </c>
      <c r="X259" s="10" t="str">
        <f ca="1">IFERROR(INDEX(MAESTRO!X:X,_xludf.AGGREGATE(15,6,ROW(MAESTRO!$B$3:$B$1000)/((MAESTRO!$B$3:$B$1000="ACADEMICOS")*(UPPER(MAESTRO!$L$3:$L$1000)="CONFIRMADO")),ROWS($A$3:A259))),"")</f>
        <v/>
      </c>
    </row>
    <row r="260" spans="1:24" ht="22.05" customHeight="1">
      <c r="A260" s="21" t="str">
        <f ca="1">IFERROR(INDEX(MAESTRO!A:A,_xludf.AGGREGATE(15,6,ROW(MAESTRO!$B$3:$B$1000)/((MAESTRO!$B$3:$B$1000="ACADEMICOS")*(UPPER(MAESTRO!$L$3:$L$1000)="CONFIRMADO")),ROWS($A$3:A260))),"")</f>
        <v/>
      </c>
      <c r="B260" s="21" t="str">
        <f ca="1">IFERROR(INDEX(MAESTRO!B:B,_xludf.AGGREGATE(15,6,ROW(MAESTRO!$B$3:$B$1000)/((MAESTRO!$B$3:$B$1000="ACADEMICOS")*(UPPER(MAESTRO!$L$3:$L$1000)="CONFIRMADO")),ROWS($A$3:A260))),"")</f>
        <v/>
      </c>
      <c r="C260" s="21" t="str">
        <f ca="1">IFERROR(INDEX(MAESTRO!C:C,_xludf.AGGREGATE(15,6,ROW(MAESTRO!$B$3:$B$1000)/((MAESTRO!$B$3:$B$1000="ACADEMICOS")*(UPPER(MAESTRO!$L$3:$L$1000)="CONFIRMADO")),ROWS($A$3:A260))),"")</f>
        <v/>
      </c>
      <c r="D260" s="21" t="str">
        <f ca="1">IFERROR(INDEX(MAESTRO!D:D,_xludf.AGGREGATE(15,6,ROW(MAESTRO!$B$3:$B$1000)/((MAESTRO!$B$3:$B$1000="ACADEMICOS")*(UPPER(MAESTRO!$L$3:$L$1000)="CONFIRMADO")),ROWS($A$3:A260))),"")</f>
        <v/>
      </c>
      <c r="E260" s="21" t="str">
        <f ca="1">IFERROR(INDEX(MAESTRO!E:E,_xludf.AGGREGATE(15,6,ROW(MAESTRO!$B$3:$B$1000)/((MAESTRO!$B$3:$B$1000="ACADEMICOS")*(UPPER(MAESTRO!$L$3:$L$1000)="CONFIRMADO")),ROWS($A$3:A260))),"")</f>
        <v/>
      </c>
      <c r="F260" s="21" t="str">
        <f ca="1">IFERROR(INDEX(MAESTRO!F:F,_xludf.AGGREGATE(15,6,ROW(MAESTRO!$B$3:$B$1000)/((MAESTRO!$B$3:$B$1000="ACADEMICOS")*(UPPER(MAESTRO!$L$3:$L$1000)="CONFIRMADO")),ROWS($A$3:A260))),"")</f>
        <v/>
      </c>
      <c r="G260" s="21" t="str">
        <f ca="1">IFERROR(INDEX(MAESTRO!G:G,_xludf.AGGREGATE(15,6,ROW(MAESTRO!$B$3:$B$1000)/((MAESTRO!$B$3:$B$1000="ACADEMICOS")*(UPPER(MAESTRO!$L$3:$L$1000)="CONFIRMADO")),ROWS($A$3:A260))),"")</f>
        <v/>
      </c>
      <c r="H260" s="21" t="str">
        <f ca="1">IFERROR(INDEX(MAESTRO!H:H,_xludf.AGGREGATE(15,6,ROW(MAESTRO!$B$3:$B$1000)/((MAESTRO!$B$3:$B$1000="ACADEMICOS")*(UPPER(MAESTRO!$L$3:$L$1000)="CONFIRMADO")),ROWS($A$3:A260))),"")</f>
        <v/>
      </c>
      <c r="I260" s="21" t="str">
        <f ca="1">IFERROR(INDEX(MAESTRO!I:I,_xludf.AGGREGATE(15,6,ROW(MAESTRO!$B$3:$B$1000)/((MAESTRO!$B$3:$B$1000="ACADEMICOS")*(UPPER(MAESTRO!$L$3:$L$1000)="CONFIRMADO")),ROWS($A$3:A260))),"")</f>
        <v/>
      </c>
      <c r="J260" s="21" t="str">
        <f ca="1">IFERROR(INDEX(MAESTRO!J:J,_xludf.AGGREGATE(15,6,ROW(MAESTRO!$B$3:$B$1000)/((MAESTRO!$B$3:$B$1000="ACADEMICOS")*(UPPER(MAESTRO!$L$3:$L$1000)="CONFIRMADO")),ROWS($A$3:A260))),"")</f>
        <v/>
      </c>
      <c r="K260" s="21" t="str">
        <f ca="1">IFERROR(INDEX(MAESTRO!K:K,_xludf.AGGREGATE(15,6,ROW(MAESTRO!$B$3:$B$1000)/((MAESTRO!$B$3:$B$1000="ACADEMICOS")*(UPPER(MAESTRO!$L$3:$L$1000)="CONFIRMADO")),ROWS($A$3:A260))),"")</f>
        <v/>
      </c>
      <c r="L260" s="21" t="str">
        <f ca="1">IFERROR(INDEX(MAESTRO!L:L,_xludf.AGGREGATE(15,6,ROW(MAESTRO!$B$3:$B$1000)/((MAESTRO!$B$3:$B$1000="ACADEMICOS")*(UPPER(MAESTRO!$L$3:$L$1000)="CONFIRMADO")),ROWS($A$3:A260))),"")</f>
        <v/>
      </c>
      <c r="M260" s="21" t="str">
        <f ca="1">IFERROR(INDEX(MAESTRO!M:M,_xludf.AGGREGATE(15,6,ROW(MAESTRO!$B$3:$B$1000)/((MAESTRO!$B$3:$B$1000="ACADEMICOS")*(UPPER(MAESTRO!$L$3:$L$1000)="CONFIRMADO")),ROWS($A$3:A260))),"")</f>
        <v/>
      </c>
      <c r="N260" s="21" t="str">
        <f ca="1">IFERROR(INDEX(MAESTRO!N:N,_xludf.AGGREGATE(15,6,ROW(MAESTRO!$B$3:$B$1000)/((MAESTRO!$B$3:$B$1000="ACADEMICOS")*(UPPER(MAESTRO!$L$3:$L$1000)="CONFIRMADO")),ROWS($A$3:A260))),"")</f>
        <v/>
      </c>
      <c r="O260" s="21" t="str">
        <f ca="1">IFERROR(INDEX(MAESTRO!O:O,_xludf.AGGREGATE(15,6,ROW(MAESTRO!$B$3:$B$1000)/((MAESTRO!$B$3:$B$1000="ACADEMICOS")*(UPPER(MAESTRO!$L$3:$L$1000)="CONFIRMADO")),ROWS($A$3:A260))),"")</f>
        <v/>
      </c>
      <c r="P260" s="21" t="str">
        <f ca="1">IFERROR(INDEX(MAESTRO!P:P,_xludf.AGGREGATE(15,6,ROW(MAESTRO!$B$3:$B$1000)/((MAESTRO!$B$3:$B$1000="ACADEMICOS")*(UPPER(MAESTRO!$L$3:$L$1000)="CONFIRMADO")),ROWS($A$3:A260))),"")</f>
        <v/>
      </c>
      <c r="Q260" s="21" t="str">
        <f ca="1">IFERROR(INDEX(MAESTRO!Q:Q,_xludf.AGGREGATE(15,6,ROW(MAESTRO!$B$3:$B$1000)/((MAESTRO!$B$3:$B$1000="ACADEMICOS")*(UPPER(MAESTRO!$L$3:$L$1000)="CONFIRMADO")),ROWS($A$3:A260))),"")</f>
        <v/>
      </c>
      <c r="R260" s="21" t="str">
        <f ca="1">IFERROR(INDEX(MAESTRO!R:R,_xludf.AGGREGATE(15,6,ROW(MAESTRO!$B$3:$B$1000)/((MAESTRO!$B$3:$B$1000="ACADEMICOS")*(UPPER(MAESTRO!$L$3:$L$1000)="CONFIRMADO")),ROWS($A$3:A260))),"")</f>
        <v/>
      </c>
      <c r="S260" s="21" t="str">
        <f ca="1">IFERROR(INDEX(MAESTRO!S:S,_xludf.AGGREGATE(15,6,ROW(MAESTRO!$B$3:$B$1000)/((MAESTRO!$B$3:$B$1000="ACADEMICOS")*(UPPER(MAESTRO!$L$3:$L$1000)="CONFIRMADO")),ROWS($A$3:A260))),"")</f>
        <v/>
      </c>
      <c r="T260" s="21" t="str">
        <f ca="1">IFERROR(INDEX(MAESTRO!T:T,_xludf.AGGREGATE(15,6,ROW(MAESTRO!$B$3:$B$1000)/((MAESTRO!$B$3:$B$1000="ACADEMICOS")*(UPPER(MAESTRO!$L$3:$L$1000)="CONFIRMADO")),ROWS($A$3:A260))),"")</f>
        <v/>
      </c>
      <c r="U260" s="21" t="str">
        <f ca="1">IFERROR(INDEX(MAESTRO!U:U,_xludf.AGGREGATE(15,6,ROW(MAESTRO!$B$3:$B$1000)/((MAESTRO!$B$3:$B$1000="ACADEMICOS")*(UPPER(MAESTRO!$L$3:$L$1000)="CONFIRMADO")),ROWS($A$3:A260))),"")</f>
        <v/>
      </c>
      <c r="V260" s="21" t="str">
        <f ca="1">IFERROR(INDEX(MAESTRO!V:V,_xludf.AGGREGATE(15,6,ROW(MAESTRO!$B$3:$B$1000)/((MAESTRO!$B$3:$B$1000="ACADEMICOS")*(UPPER(MAESTRO!$L$3:$L$1000)="CONFIRMADO")),ROWS($A$3:A260))),"")</f>
        <v/>
      </c>
      <c r="W260" s="21" t="str">
        <f ca="1">IFERROR(INDEX(MAESTRO!W:W,_xludf.AGGREGATE(15,6,ROW(MAESTRO!$B$3:$B$1000)/((MAESTRO!$B$3:$B$1000="ACADEMICOS")*(UPPER(MAESTRO!$L$3:$L$1000)="CONFIRMADO")),ROWS($A$3:A260))),"")</f>
        <v/>
      </c>
      <c r="X260" s="21" t="str">
        <f ca="1">IFERROR(INDEX(MAESTRO!X:X,_xludf.AGGREGATE(15,6,ROW(MAESTRO!$B$3:$B$1000)/((MAESTRO!$B$3:$B$1000="ACADEMICOS")*(UPPER(MAESTRO!$L$3:$L$1000)="CONFIRMADO")),ROWS($A$3:A260))),"")</f>
        <v/>
      </c>
    </row>
    <row r="261" spans="1:24" ht="22.05" customHeight="1">
      <c r="A261" s="10" t="str">
        <f ca="1">IFERROR(INDEX(MAESTRO!A:A,_xludf.AGGREGATE(15,6,ROW(MAESTRO!$B$3:$B$1000)/((MAESTRO!$B$3:$B$1000="ACADEMICOS")*(UPPER(MAESTRO!$L$3:$L$1000)="CONFIRMADO")),ROWS($A$3:A261))),"")</f>
        <v/>
      </c>
      <c r="B261" s="10" t="str">
        <f ca="1">IFERROR(INDEX(MAESTRO!B:B,_xludf.AGGREGATE(15,6,ROW(MAESTRO!$B$3:$B$1000)/((MAESTRO!$B$3:$B$1000="ACADEMICOS")*(UPPER(MAESTRO!$L$3:$L$1000)="CONFIRMADO")),ROWS($A$3:A261))),"")</f>
        <v/>
      </c>
      <c r="C261" s="10" t="str">
        <f ca="1">IFERROR(INDEX(MAESTRO!C:C,_xludf.AGGREGATE(15,6,ROW(MAESTRO!$B$3:$B$1000)/((MAESTRO!$B$3:$B$1000="ACADEMICOS")*(UPPER(MAESTRO!$L$3:$L$1000)="CONFIRMADO")),ROWS($A$3:A261))),"")</f>
        <v/>
      </c>
      <c r="D261" s="10" t="str">
        <f ca="1">IFERROR(INDEX(MAESTRO!D:D,_xludf.AGGREGATE(15,6,ROW(MAESTRO!$B$3:$B$1000)/((MAESTRO!$B$3:$B$1000="ACADEMICOS")*(UPPER(MAESTRO!$L$3:$L$1000)="CONFIRMADO")),ROWS($A$3:A261))),"")</f>
        <v/>
      </c>
      <c r="E261" s="10" t="str">
        <f ca="1">IFERROR(INDEX(MAESTRO!E:E,_xludf.AGGREGATE(15,6,ROW(MAESTRO!$B$3:$B$1000)/((MAESTRO!$B$3:$B$1000="ACADEMICOS")*(UPPER(MAESTRO!$L$3:$L$1000)="CONFIRMADO")),ROWS($A$3:A261))),"")</f>
        <v/>
      </c>
      <c r="F261" s="10" t="str">
        <f ca="1">IFERROR(INDEX(MAESTRO!F:F,_xludf.AGGREGATE(15,6,ROW(MAESTRO!$B$3:$B$1000)/((MAESTRO!$B$3:$B$1000="ACADEMICOS")*(UPPER(MAESTRO!$L$3:$L$1000)="CONFIRMADO")),ROWS($A$3:A261))),"")</f>
        <v/>
      </c>
      <c r="G261" s="10" t="str">
        <f ca="1">IFERROR(INDEX(MAESTRO!G:G,_xludf.AGGREGATE(15,6,ROW(MAESTRO!$B$3:$B$1000)/((MAESTRO!$B$3:$B$1000="ACADEMICOS")*(UPPER(MAESTRO!$L$3:$L$1000)="CONFIRMADO")),ROWS($A$3:A261))),"")</f>
        <v/>
      </c>
      <c r="H261" s="10" t="str">
        <f ca="1">IFERROR(INDEX(MAESTRO!H:H,_xludf.AGGREGATE(15,6,ROW(MAESTRO!$B$3:$B$1000)/((MAESTRO!$B$3:$B$1000="ACADEMICOS")*(UPPER(MAESTRO!$L$3:$L$1000)="CONFIRMADO")),ROWS($A$3:A261))),"")</f>
        <v/>
      </c>
      <c r="I261" s="10" t="str">
        <f ca="1">IFERROR(INDEX(MAESTRO!I:I,_xludf.AGGREGATE(15,6,ROW(MAESTRO!$B$3:$B$1000)/((MAESTRO!$B$3:$B$1000="ACADEMICOS")*(UPPER(MAESTRO!$L$3:$L$1000)="CONFIRMADO")),ROWS($A$3:A261))),"")</f>
        <v/>
      </c>
      <c r="J261" s="10" t="str">
        <f ca="1">IFERROR(INDEX(MAESTRO!J:J,_xludf.AGGREGATE(15,6,ROW(MAESTRO!$B$3:$B$1000)/((MAESTRO!$B$3:$B$1000="ACADEMICOS")*(UPPER(MAESTRO!$L$3:$L$1000)="CONFIRMADO")),ROWS($A$3:A261))),"")</f>
        <v/>
      </c>
      <c r="K261" s="10" t="str">
        <f ca="1">IFERROR(INDEX(MAESTRO!K:K,_xludf.AGGREGATE(15,6,ROW(MAESTRO!$B$3:$B$1000)/((MAESTRO!$B$3:$B$1000="ACADEMICOS")*(UPPER(MAESTRO!$L$3:$L$1000)="CONFIRMADO")),ROWS($A$3:A261))),"")</f>
        <v/>
      </c>
      <c r="L261" s="10" t="str">
        <f ca="1">IFERROR(INDEX(MAESTRO!L:L,_xludf.AGGREGATE(15,6,ROW(MAESTRO!$B$3:$B$1000)/((MAESTRO!$B$3:$B$1000="ACADEMICOS")*(UPPER(MAESTRO!$L$3:$L$1000)="CONFIRMADO")),ROWS($A$3:A261))),"")</f>
        <v/>
      </c>
      <c r="M261" s="10" t="str">
        <f ca="1">IFERROR(INDEX(MAESTRO!M:M,_xludf.AGGREGATE(15,6,ROW(MAESTRO!$B$3:$B$1000)/((MAESTRO!$B$3:$B$1000="ACADEMICOS")*(UPPER(MAESTRO!$L$3:$L$1000)="CONFIRMADO")),ROWS($A$3:A261))),"")</f>
        <v/>
      </c>
      <c r="N261" s="10" t="str">
        <f ca="1">IFERROR(INDEX(MAESTRO!N:N,_xludf.AGGREGATE(15,6,ROW(MAESTRO!$B$3:$B$1000)/((MAESTRO!$B$3:$B$1000="ACADEMICOS")*(UPPER(MAESTRO!$L$3:$L$1000)="CONFIRMADO")),ROWS($A$3:A261))),"")</f>
        <v/>
      </c>
      <c r="O261" s="10" t="str">
        <f ca="1">IFERROR(INDEX(MAESTRO!O:O,_xludf.AGGREGATE(15,6,ROW(MAESTRO!$B$3:$B$1000)/((MAESTRO!$B$3:$B$1000="ACADEMICOS")*(UPPER(MAESTRO!$L$3:$L$1000)="CONFIRMADO")),ROWS($A$3:A261))),"")</f>
        <v/>
      </c>
      <c r="P261" s="10" t="str">
        <f ca="1">IFERROR(INDEX(MAESTRO!P:P,_xludf.AGGREGATE(15,6,ROW(MAESTRO!$B$3:$B$1000)/((MAESTRO!$B$3:$B$1000="ACADEMICOS")*(UPPER(MAESTRO!$L$3:$L$1000)="CONFIRMADO")),ROWS($A$3:A261))),"")</f>
        <v/>
      </c>
      <c r="Q261" s="10" t="str">
        <f ca="1">IFERROR(INDEX(MAESTRO!Q:Q,_xludf.AGGREGATE(15,6,ROW(MAESTRO!$B$3:$B$1000)/((MAESTRO!$B$3:$B$1000="ACADEMICOS")*(UPPER(MAESTRO!$L$3:$L$1000)="CONFIRMADO")),ROWS($A$3:A261))),"")</f>
        <v/>
      </c>
      <c r="R261" s="10" t="str">
        <f ca="1">IFERROR(INDEX(MAESTRO!R:R,_xludf.AGGREGATE(15,6,ROW(MAESTRO!$B$3:$B$1000)/((MAESTRO!$B$3:$B$1000="ACADEMICOS")*(UPPER(MAESTRO!$L$3:$L$1000)="CONFIRMADO")),ROWS($A$3:A261))),"")</f>
        <v/>
      </c>
      <c r="S261" s="10" t="str">
        <f ca="1">IFERROR(INDEX(MAESTRO!S:S,_xludf.AGGREGATE(15,6,ROW(MAESTRO!$B$3:$B$1000)/((MAESTRO!$B$3:$B$1000="ACADEMICOS")*(UPPER(MAESTRO!$L$3:$L$1000)="CONFIRMADO")),ROWS($A$3:A261))),"")</f>
        <v/>
      </c>
      <c r="T261" s="10" t="str">
        <f ca="1">IFERROR(INDEX(MAESTRO!T:T,_xludf.AGGREGATE(15,6,ROW(MAESTRO!$B$3:$B$1000)/((MAESTRO!$B$3:$B$1000="ACADEMICOS")*(UPPER(MAESTRO!$L$3:$L$1000)="CONFIRMADO")),ROWS($A$3:A261))),"")</f>
        <v/>
      </c>
      <c r="U261" s="10" t="str">
        <f ca="1">IFERROR(INDEX(MAESTRO!U:U,_xludf.AGGREGATE(15,6,ROW(MAESTRO!$B$3:$B$1000)/((MAESTRO!$B$3:$B$1000="ACADEMICOS")*(UPPER(MAESTRO!$L$3:$L$1000)="CONFIRMADO")),ROWS($A$3:A261))),"")</f>
        <v/>
      </c>
      <c r="V261" s="10" t="str">
        <f ca="1">IFERROR(INDEX(MAESTRO!V:V,_xludf.AGGREGATE(15,6,ROW(MAESTRO!$B$3:$B$1000)/((MAESTRO!$B$3:$B$1000="ACADEMICOS")*(UPPER(MAESTRO!$L$3:$L$1000)="CONFIRMADO")),ROWS($A$3:A261))),"")</f>
        <v/>
      </c>
      <c r="W261" s="10" t="str">
        <f ca="1">IFERROR(INDEX(MAESTRO!W:W,_xludf.AGGREGATE(15,6,ROW(MAESTRO!$B$3:$B$1000)/((MAESTRO!$B$3:$B$1000="ACADEMICOS")*(UPPER(MAESTRO!$L$3:$L$1000)="CONFIRMADO")),ROWS($A$3:A261))),"")</f>
        <v/>
      </c>
      <c r="X261" s="10" t="str">
        <f ca="1">IFERROR(INDEX(MAESTRO!X:X,_xludf.AGGREGATE(15,6,ROW(MAESTRO!$B$3:$B$1000)/((MAESTRO!$B$3:$B$1000="ACADEMICOS")*(UPPER(MAESTRO!$L$3:$L$1000)="CONFIRMADO")),ROWS($A$3:A261))),"")</f>
        <v/>
      </c>
    </row>
    <row r="262" spans="1:24" ht="22.05" customHeight="1">
      <c r="A262" s="21" t="str">
        <f ca="1">IFERROR(INDEX(MAESTRO!A:A,_xludf.AGGREGATE(15,6,ROW(MAESTRO!$B$3:$B$1000)/((MAESTRO!$B$3:$B$1000="ACADEMICOS")*(UPPER(MAESTRO!$L$3:$L$1000)="CONFIRMADO")),ROWS($A$3:A262))),"")</f>
        <v/>
      </c>
      <c r="B262" s="21" t="str">
        <f ca="1">IFERROR(INDEX(MAESTRO!B:B,_xludf.AGGREGATE(15,6,ROW(MAESTRO!$B$3:$B$1000)/((MAESTRO!$B$3:$B$1000="ACADEMICOS")*(UPPER(MAESTRO!$L$3:$L$1000)="CONFIRMADO")),ROWS($A$3:A262))),"")</f>
        <v/>
      </c>
      <c r="C262" s="21" t="str">
        <f ca="1">IFERROR(INDEX(MAESTRO!C:C,_xludf.AGGREGATE(15,6,ROW(MAESTRO!$B$3:$B$1000)/((MAESTRO!$B$3:$B$1000="ACADEMICOS")*(UPPER(MAESTRO!$L$3:$L$1000)="CONFIRMADO")),ROWS($A$3:A262))),"")</f>
        <v/>
      </c>
      <c r="D262" s="21" t="str">
        <f ca="1">IFERROR(INDEX(MAESTRO!D:D,_xludf.AGGREGATE(15,6,ROW(MAESTRO!$B$3:$B$1000)/((MAESTRO!$B$3:$B$1000="ACADEMICOS")*(UPPER(MAESTRO!$L$3:$L$1000)="CONFIRMADO")),ROWS($A$3:A262))),"")</f>
        <v/>
      </c>
      <c r="E262" s="21" t="str">
        <f ca="1">IFERROR(INDEX(MAESTRO!E:E,_xludf.AGGREGATE(15,6,ROW(MAESTRO!$B$3:$B$1000)/((MAESTRO!$B$3:$B$1000="ACADEMICOS")*(UPPER(MAESTRO!$L$3:$L$1000)="CONFIRMADO")),ROWS($A$3:A262))),"")</f>
        <v/>
      </c>
      <c r="F262" s="21" t="str">
        <f ca="1">IFERROR(INDEX(MAESTRO!F:F,_xludf.AGGREGATE(15,6,ROW(MAESTRO!$B$3:$B$1000)/((MAESTRO!$B$3:$B$1000="ACADEMICOS")*(UPPER(MAESTRO!$L$3:$L$1000)="CONFIRMADO")),ROWS($A$3:A262))),"")</f>
        <v/>
      </c>
      <c r="G262" s="21" t="str">
        <f ca="1">IFERROR(INDEX(MAESTRO!G:G,_xludf.AGGREGATE(15,6,ROW(MAESTRO!$B$3:$B$1000)/((MAESTRO!$B$3:$B$1000="ACADEMICOS")*(UPPER(MAESTRO!$L$3:$L$1000)="CONFIRMADO")),ROWS($A$3:A262))),"")</f>
        <v/>
      </c>
      <c r="H262" s="21" t="str">
        <f ca="1">IFERROR(INDEX(MAESTRO!H:H,_xludf.AGGREGATE(15,6,ROW(MAESTRO!$B$3:$B$1000)/((MAESTRO!$B$3:$B$1000="ACADEMICOS")*(UPPER(MAESTRO!$L$3:$L$1000)="CONFIRMADO")),ROWS($A$3:A262))),"")</f>
        <v/>
      </c>
      <c r="I262" s="21" t="str">
        <f ca="1">IFERROR(INDEX(MAESTRO!I:I,_xludf.AGGREGATE(15,6,ROW(MAESTRO!$B$3:$B$1000)/((MAESTRO!$B$3:$B$1000="ACADEMICOS")*(UPPER(MAESTRO!$L$3:$L$1000)="CONFIRMADO")),ROWS($A$3:A262))),"")</f>
        <v/>
      </c>
      <c r="J262" s="21" t="str">
        <f ca="1">IFERROR(INDEX(MAESTRO!J:J,_xludf.AGGREGATE(15,6,ROW(MAESTRO!$B$3:$B$1000)/((MAESTRO!$B$3:$B$1000="ACADEMICOS")*(UPPER(MAESTRO!$L$3:$L$1000)="CONFIRMADO")),ROWS($A$3:A262))),"")</f>
        <v/>
      </c>
      <c r="K262" s="21" t="str">
        <f ca="1">IFERROR(INDEX(MAESTRO!K:K,_xludf.AGGREGATE(15,6,ROW(MAESTRO!$B$3:$B$1000)/((MAESTRO!$B$3:$B$1000="ACADEMICOS")*(UPPER(MAESTRO!$L$3:$L$1000)="CONFIRMADO")),ROWS($A$3:A262))),"")</f>
        <v/>
      </c>
      <c r="L262" s="21" t="str">
        <f ca="1">IFERROR(INDEX(MAESTRO!L:L,_xludf.AGGREGATE(15,6,ROW(MAESTRO!$B$3:$B$1000)/((MAESTRO!$B$3:$B$1000="ACADEMICOS")*(UPPER(MAESTRO!$L$3:$L$1000)="CONFIRMADO")),ROWS($A$3:A262))),"")</f>
        <v/>
      </c>
      <c r="M262" s="21" t="str">
        <f ca="1">IFERROR(INDEX(MAESTRO!M:M,_xludf.AGGREGATE(15,6,ROW(MAESTRO!$B$3:$B$1000)/((MAESTRO!$B$3:$B$1000="ACADEMICOS")*(UPPER(MAESTRO!$L$3:$L$1000)="CONFIRMADO")),ROWS($A$3:A262))),"")</f>
        <v/>
      </c>
      <c r="N262" s="21" t="str">
        <f ca="1">IFERROR(INDEX(MAESTRO!N:N,_xludf.AGGREGATE(15,6,ROW(MAESTRO!$B$3:$B$1000)/((MAESTRO!$B$3:$B$1000="ACADEMICOS")*(UPPER(MAESTRO!$L$3:$L$1000)="CONFIRMADO")),ROWS($A$3:A262))),"")</f>
        <v/>
      </c>
      <c r="O262" s="21" t="str">
        <f ca="1">IFERROR(INDEX(MAESTRO!O:O,_xludf.AGGREGATE(15,6,ROW(MAESTRO!$B$3:$B$1000)/((MAESTRO!$B$3:$B$1000="ACADEMICOS")*(UPPER(MAESTRO!$L$3:$L$1000)="CONFIRMADO")),ROWS($A$3:A262))),"")</f>
        <v/>
      </c>
      <c r="P262" s="21" t="str">
        <f ca="1">IFERROR(INDEX(MAESTRO!P:P,_xludf.AGGREGATE(15,6,ROW(MAESTRO!$B$3:$B$1000)/((MAESTRO!$B$3:$B$1000="ACADEMICOS")*(UPPER(MAESTRO!$L$3:$L$1000)="CONFIRMADO")),ROWS($A$3:A262))),"")</f>
        <v/>
      </c>
      <c r="Q262" s="21" t="str">
        <f ca="1">IFERROR(INDEX(MAESTRO!Q:Q,_xludf.AGGREGATE(15,6,ROW(MAESTRO!$B$3:$B$1000)/((MAESTRO!$B$3:$B$1000="ACADEMICOS")*(UPPER(MAESTRO!$L$3:$L$1000)="CONFIRMADO")),ROWS($A$3:A262))),"")</f>
        <v/>
      </c>
      <c r="R262" s="21" t="str">
        <f ca="1">IFERROR(INDEX(MAESTRO!R:R,_xludf.AGGREGATE(15,6,ROW(MAESTRO!$B$3:$B$1000)/((MAESTRO!$B$3:$B$1000="ACADEMICOS")*(UPPER(MAESTRO!$L$3:$L$1000)="CONFIRMADO")),ROWS($A$3:A262))),"")</f>
        <v/>
      </c>
      <c r="S262" s="21" t="str">
        <f ca="1">IFERROR(INDEX(MAESTRO!S:S,_xludf.AGGREGATE(15,6,ROW(MAESTRO!$B$3:$B$1000)/((MAESTRO!$B$3:$B$1000="ACADEMICOS")*(UPPER(MAESTRO!$L$3:$L$1000)="CONFIRMADO")),ROWS($A$3:A262))),"")</f>
        <v/>
      </c>
      <c r="T262" s="21" t="str">
        <f ca="1">IFERROR(INDEX(MAESTRO!T:T,_xludf.AGGREGATE(15,6,ROW(MAESTRO!$B$3:$B$1000)/((MAESTRO!$B$3:$B$1000="ACADEMICOS")*(UPPER(MAESTRO!$L$3:$L$1000)="CONFIRMADO")),ROWS($A$3:A262))),"")</f>
        <v/>
      </c>
      <c r="U262" s="21" t="str">
        <f ca="1">IFERROR(INDEX(MAESTRO!U:U,_xludf.AGGREGATE(15,6,ROW(MAESTRO!$B$3:$B$1000)/((MAESTRO!$B$3:$B$1000="ACADEMICOS")*(UPPER(MAESTRO!$L$3:$L$1000)="CONFIRMADO")),ROWS($A$3:A262))),"")</f>
        <v/>
      </c>
      <c r="V262" s="21" t="str">
        <f ca="1">IFERROR(INDEX(MAESTRO!V:V,_xludf.AGGREGATE(15,6,ROW(MAESTRO!$B$3:$B$1000)/((MAESTRO!$B$3:$B$1000="ACADEMICOS")*(UPPER(MAESTRO!$L$3:$L$1000)="CONFIRMADO")),ROWS($A$3:A262))),"")</f>
        <v/>
      </c>
      <c r="W262" s="21" t="str">
        <f ca="1">IFERROR(INDEX(MAESTRO!W:W,_xludf.AGGREGATE(15,6,ROW(MAESTRO!$B$3:$B$1000)/((MAESTRO!$B$3:$B$1000="ACADEMICOS")*(UPPER(MAESTRO!$L$3:$L$1000)="CONFIRMADO")),ROWS($A$3:A262))),"")</f>
        <v/>
      </c>
      <c r="X262" s="21" t="str">
        <f ca="1">IFERROR(INDEX(MAESTRO!X:X,_xludf.AGGREGATE(15,6,ROW(MAESTRO!$B$3:$B$1000)/((MAESTRO!$B$3:$B$1000="ACADEMICOS")*(UPPER(MAESTRO!$L$3:$L$1000)="CONFIRMADO")),ROWS($A$3:A262))),"")</f>
        <v/>
      </c>
    </row>
    <row r="263" spans="1:24" ht="22.05" customHeight="1">
      <c r="A263" s="10" t="str">
        <f ca="1">IFERROR(INDEX(MAESTRO!A:A,_xludf.AGGREGATE(15,6,ROW(MAESTRO!$B$3:$B$1000)/((MAESTRO!$B$3:$B$1000="ACADEMICOS")*(UPPER(MAESTRO!$L$3:$L$1000)="CONFIRMADO")),ROWS($A$3:A263))),"")</f>
        <v/>
      </c>
      <c r="B263" s="10" t="str">
        <f ca="1">IFERROR(INDEX(MAESTRO!B:B,_xludf.AGGREGATE(15,6,ROW(MAESTRO!$B$3:$B$1000)/((MAESTRO!$B$3:$B$1000="ACADEMICOS")*(UPPER(MAESTRO!$L$3:$L$1000)="CONFIRMADO")),ROWS($A$3:A263))),"")</f>
        <v/>
      </c>
      <c r="C263" s="10" t="str">
        <f ca="1">IFERROR(INDEX(MAESTRO!C:C,_xludf.AGGREGATE(15,6,ROW(MAESTRO!$B$3:$B$1000)/((MAESTRO!$B$3:$B$1000="ACADEMICOS")*(UPPER(MAESTRO!$L$3:$L$1000)="CONFIRMADO")),ROWS($A$3:A263))),"")</f>
        <v/>
      </c>
      <c r="D263" s="10" t="str">
        <f ca="1">IFERROR(INDEX(MAESTRO!D:D,_xludf.AGGREGATE(15,6,ROW(MAESTRO!$B$3:$B$1000)/((MAESTRO!$B$3:$B$1000="ACADEMICOS")*(UPPER(MAESTRO!$L$3:$L$1000)="CONFIRMADO")),ROWS($A$3:A263))),"")</f>
        <v/>
      </c>
      <c r="E263" s="10" t="str">
        <f ca="1">IFERROR(INDEX(MAESTRO!E:E,_xludf.AGGREGATE(15,6,ROW(MAESTRO!$B$3:$B$1000)/((MAESTRO!$B$3:$B$1000="ACADEMICOS")*(UPPER(MAESTRO!$L$3:$L$1000)="CONFIRMADO")),ROWS($A$3:A263))),"")</f>
        <v/>
      </c>
      <c r="F263" s="10" t="str">
        <f ca="1">IFERROR(INDEX(MAESTRO!F:F,_xludf.AGGREGATE(15,6,ROW(MAESTRO!$B$3:$B$1000)/((MAESTRO!$B$3:$B$1000="ACADEMICOS")*(UPPER(MAESTRO!$L$3:$L$1000)="CONFIRMADO")),ROWS($A$3:A263))),"")</f>
        <v/>
      </c>
      <c r="G263" s="10" t="str">
        <f ca="1">IFERROR(INDEX(MAESTRO!G:G,_xludf.AGGREGATE(15,6,ROW(MAESTRO!$B$3:$B$1000)/((MAESTRO!$B$3:$B$1000="ACADEMICOS")*(UPPER(MAESTRO!$L$3:$L$1000)="CONFIRMADO")),ROWS($A$3:A263))),"")</f>
        <v/>
      </c>
      <c r="H263" s="10" t="str">
        <f ca="1">IFERROR(INDEX(MAESTRO!H:H,_xludf.AGGREGATE(15,6,ROW(MAESTRO!$B$3:$B$1000)/((MAESTRO!$B$3:$B$1000="ACADEMICOS")*(UPPER(MAESTRO!$L$3:$L$1000)="CONFIRMADO")),ROWS($A$3:A263))),"")</f>
        <v/>
      </c>
      <c r="I263" s="10" t="str">
        <f ca="1">IFERROR(INDEX(MAESTRO!I:I,_xludf.AGGREGATE(15,6,ROW(MAESTRO!$B$3:$B$1000)/((MAESTRO!$B$3:$B$1000="ACADEMICOS")*(UPPER(MAESTRO!$L$3:$L$1000)="CONFIRMADO")),ROWS($A$3:A263))),"")</f>
        <v/>
      </c>
      <c r="J263" s="10" t="str">
        <f ca="1">IFERROR(INDEX(MAESTRO!J:J,_xludf.AGGREGATE(15,6,ROW(MAESTRO!$B$3:$B$1000)/((MAESTRO!$B$3:$B$1000="ACADEMICOS")*(UPPER(MAESTRO!$L$3:$L$1000)="CONFIRMADO")),ROWS($A$3:A263))),"")</f>
        <v/>
      </c>
      <c r="K263" s="10" t="str">
        <f ca="1">IFERROR(INDEX(MAESTRO!K:K,_xludf.AGGREGATE(15,6,ROW(MAESTRO!$B$3:$B$1000)/((MAESTRO!$B$3:$B$1000="ACADEMICOS")*(UPPER(MAESTRO!$L$3:$L$1000)="CONFIRMADO")),ROWS($A$3:A263))),"")</f>
        <v/>
      </c>
      <c r="L263" s="10" t="str">
        <f ca="1">IFERROR(INDEX(MAESTRO!L:L,_xludf.AGGREGATE(15,6,ROW(MAESTRO!$B$3:$B$1000)/((MAESTRO!$B$3:$B$1000="ACADEMICOS")*(UPPER(MAESTRO!$L$3:$L$1000)="CONFIRMADO")),ROWS($A$3:A263))),"")</f>
        <v/>
      </c>
      <c r="M263" s="10" t="str">
        <f ca="1">IFERROR(INDEX(MAESTRO!M:M,_xludf.AGGREGATE(15,6,ROW(MAESTRO!$B$3:$B$1000)/((MAESTRO!$B$3:$B$1000="ACADEMICOS")*(UPPER(MAESTRO!$L$3:$L$1000)="CONFIRMADO")),ROWS($A$3:A263))),"")</f>
        <v/>
      </c>
      <c r="N263" s="10" t="str">
        <f ca="1">IFERROR(INDEX(MAESTRO!N:N,_xludf.AGGREGATE(15,6,ROW(MAESTRO!$B$3:$B$1000)/((MAESTRO!$B$3:$B$1000="ACADEMICOS")*(UPPER(MAESTRO!$L$3:$L$1000)="CONFIRMADO")),ROWS($A$3:A263))),"")</f>
        <v/>
      </c>
      <c r="O263" s="10" t="str">
        <f ca="1">IFERROR(INDEX(MAESTRO!O:O,_xludf.AGGREGATE(15,6,ROW(MAESTRO!$B$3:$B$1000)/((MAESTRO!$B$3:$B$1000="ACADEMICOS")*(UPPER(MAESTRO!$L$3:$L$1000)="CONFIRMADO")),ROWS($A$3:A263))),"")</f>
        <v/>
      </c>
      <c r="P263" s="10" t="str">
        <f ca="1">IFERROR(INDEX(MAESTRO!P:P,_xludf.AGGREGATE(15,6,ROW(MAESTRO!$B$3:$B$1000)/((MAESTRO!$B$3:$B$1000="ACADEMICOS")*(UPPER(MAESTRO!$L$3:$L$1000)="CONFIRMADO")),ROWS($A$3:A263))),"")</f>
        <v/>
      </c>
      <c r="Q263" s="10" t="str">
        <f ca="1">IFERROR(INDEX(MAESTRO!Q:Q,_xludf.AGGREGATE(15,6,ROW(MAESTRO!$B$3:$B$1000)/((MAESTRO!$B$3:$B$1000="ACADEMICOS")*(UPPER(MAESTRO!$L$3:$L$1000)="CONFIRMADO")),ROWS($A$3:A263))),"")</f>
        <v/>
      </c>
      <c r="R263" s="10" t="str">
        <f ca="1">IFERROR(INDEX(MAESTRO!R:R,_xludf.AGGREGATE(15,6,ROW(MAESTRO!$B$3:$B$1000)/((MAESTRO!$B$3:$B$1000="ACADEMICOS")*(UPPER(MAESTRO!$L$3:$L$1000)="CONFIRMADO")),ROWS($A$3:A263))),"")</f>
        <v/>
      </c>
      <c r="S263" s="10" t="str">
        <f ca="1">IFERROR(INDEX(MAESTRO!S:S,_xludf.AGGREGATE(15,6,ROW(MAESTRO!$B$3:$B$1000)/((MAESTRO!$B$3:$B$1000="ACADEMICOS")*(UPPER(MAESTRO!$L$3:$L$1000)="CONFIRMADO")),ROWS($A$3:A263))),"")</f>
        <v/>
      </c>
      <c r="T263" s="10" t="str">
        <f ca="1">IFERROR(INDEX(MAESTRO!T:T,_xludf.AGGREGATE(15,6,ROW(MAESTRO!$B$3:$B$1000)/((MAESTRO!$B$3:$B$1000="ACADEMICOS")*(UPPER(MAESTRO!$L$3:$L$1000)="CONFIRMADO")),ROWS($A$3:A263))),"")</f>
        <v/>
      </c>
      <c r="U263" s="10" t="str">
        <f ca="1">IFERROR(INDEX(MAESTRO!U:U,_xludf.AGGREGATE(15,6,ROW(MAESTRO!$B$3:$B$1000)/((MAESTRO!$B$3:$B$1000="ACADEMICOS")*(UPPER(MAESTRO!$L$3:$L$1000)="CONFIRMADO")),ROWS($A$3:A263))),"")</f>
        <v/>
      </c>
      <c r="V263" s="10" t="str">
        <f ca="1">IFERROR(INDEX(MAESTRO!V:V,_xludf.AGGREGATE(15,6,ROW(MAESTRO!$B$3:$B$1000)/((MAESTRO!$B$3:$B$1000="ACADEMICOS")*(UPPER(MAESTRO!$L$3:$L$1000)="CONFIRMADO")),ROWS($A$3:A263))),"")</f>
        <v/>
      </c>
      <c r="W263" s="10" t="str">
        <f ca="1">IFERROR(INDEX(MAESTRO!W:W,_xludf.AGGREGATE(15,6,ROW(MAESTRO!$B$3:$B$1000)/((MAESTRO!$B$3:$B$1000="ACADEMICOS")*(UPPER(MAESTRO!$L$3:$L$1000)="CONFIRMADO")),ROWS($A$3:A263))),"")</f>
        <v/>
      </c>
      <c r="X263" s="10" t="str">
        <f ca="1">IFERROR(INDEX(MAESTRO!X:X,_xludf.AGGREGATE(15,6,ROW(MAESTRO!$B$3:$B$1000)/((MAESTRO!$B$3:$B$1000="ACADEMICOS")*(UPPER(MAESTRO!$L$3:$L$1000)="CONFIRMADO")),ROWS($A$3:A263))),"")</f>
        <v/>
      </c>
    </row>
    <row r="264" spans="1:24" ht="22.05" customHeight="1">
      <c r="A264" s="21" t="str">
        <f ca="1">IFERROR(INDEX(MAESTRO!A:A,_xludf.AGGREGATE(15,6,ROW(MAESTRO!$B$3:$B$1000)/((MAESTRO!$B$3:$B$1000="ACADEMICOS")*(UPPER(MAESTRO!$L$3:$L$1000)="CONFIRMADO")),ROWS($A$3:A264))),"")</f>
        <v/>
      </c>
      <c r="B264" s="21" t="str">
        <f ca="1">IFERROR(INDEX(MAESTRO!B:B,_xludf.AGGREGATE(15,6,ROW(MAESTRO!$B$3:$B$1000)/((MAESTRO!$B$3:$B$1000="ACADEMICOS")*(UPPER(MAESTRO!$L$3:$L$1000)="CONFIRMADO")),ROWS($A$3:A264))),"")</f>
        <v/>
      </c>
      <c r="C264" s="21" t="str">
        <f ca="1">IFERROR(INDEX(MAESTRO!C:C,_xludf.AGGREGATE(15,6,ROW(MAESTRO!$B$3:$B$1000)/((MAESTRO!$B$3:$B$1000="ACADEMICOS")*(UPPER(MAESTRO!$L$3:$L$1000)="CONFIRMADO")),ROWS($A$3:A264))),"")</f>
        <v/>
      </c>
      <c r="D264" s="21" t="str">
        <f ca="1">IFERROR(INDEX(MAESTRO!D:D,_xludf.AGGREGATE(15,6,ROW(MAESTRO!$B$3:$B$1000)/((MAESTRO!$B$3:$B$1000="ACADEMICOS")*(UPPER(MAESTRO!$L$3:$L$1000)="CONFIRMADO")),ROWS($A$3:A264))),"")</f>
        <v/>
      </c>
      <c r="E264" s="21" t="str">
        <f ca="1">IFERROR(INDEX(MAESTRO!E:E,_xludf.AGGREGATE(15,6,ROW(MAESTRO!$B$3:$B$1000)/((MAESTRO!$B$3:$B$1000="ACADEMICOS")*(UPPER(MAESTRO!$L$3:$L$1000)="CONFIRMADO")),ROWS($A$3:A264))),"")</f>
        <v/>
      </c>
      <c r="F264" s="21" t="str">
        <f ca="1">IFERROR(INDEX(MAESTRO!F:F,_xludf.AGGREGATE(15,6,ROW(MAESTRO!$B$3:$B$1000)/((MAESTRO!$B$3:$B$1000="ACADEMICOS")*(UPPER(MAESTRO!$L$3:$L$1000)="CONFIRMADO")),ROWS($A$3:A264))),"")</f>
        <v/>
      </c>
      <c r="G264" s="21" t="str">
        <f ca="1">IFERROR(INDEX(MAESTRO!G:G,_xludf.AGGREGATE(15,6,ROW(MAESTRO!$B$3:$B$1000)/((MAESTRO!$B$3:$B$1000="ACADEMICOS")*(UPPER(MAESTRO!$L$3:$L$1000)="CONFIRMADO")),ROWS($A$3:A264))),"")</f>
        <v/>
      </c>
      <c r="H264" s="21" t="str">
        <f ca="1">IFERROR(INDEX(MAESTRO!H:H,_xludf.AGGREGATE(15,6,ROW(MAESTRO!$B$3:$B$1000)/((MAESTRO!$B$3:$B$1000="ACADEMICOS")*(UPPER(MAESTRO!$L$3:$L$1000)="CONFIRMADO")),ROWS($A$3:A264))),"")</f>
        <v/>
      </c>
      <c r="I264" s="21" t="str">
        <f ca="1">IFERROR(INDEX(MAESTRO!I:I,_xludf.AGGREGATE(15,6,ROW(MAESTRO!$B$3:$B$1000)/((MAESTRO!$B$3:$B$1000="ACADEMICOS")*(UPPER(MAESTRO!$L$3:$L$1000)="CONFIRMADO")),ROWS($A$3:A264))),"")</f>
        <v/>
      </c>
      <c r="J264" s="21" t="str">
        <f ca="1">IFERROR(INDEX(MAESTRO!J:J,_xludf.AGGREGATE(15,6,ROW(MAESTRO!$B$3:$B$1000)/((MAESTRO!$B$3:$B$1000="ACADEMICOS")*(UPPER(MAESTRO!$L$3:$L$1000)="CONFIRMADO")),ROWS($A$3:A264))),"")</f>
        <v/>
      </c>
      <c r="K264" s="21" t="str">
        <f ca="1">IFERROR(INDEX(MAESTRO!K:K,_xludf.AGGREGATE(15,6,ROW(MAESTRO!$B$3:$B$1000)/((MAESTRO!$B$3:$B$1000="ACADEMICOS")*(UPPER(MAESTRO!$L$3:$L$1000)="CONFIRMADO")),ROWS($A$3:A264))),"")</f>
        <v/>
      </c>
      <c r="L264" s="21" t="str">
        <f ca="1">IFERROR(INDEX(MAESTRO!L:L,_xludf.AGGREGATE(15,6,ROW(MAESTRO!$B$3:$B$1000)/((MAESTRO!$B$3:$B$1000="ACADEMICOS")*(UPPER(MAESTRO!$L$3:$L$1000)="CONFIRMADO")),ROWS($A$3:A264))),"")</f>
        <v/>
      </c>
      <c r="M264" s="21" t="str">
        <f ca="1">IFERROR(INDEX(MAESTRO!M:M,_xludf.AGGREGATE(15,6,ROW(MAESTRO!$B$3:$B$1000)/((MAESTRO!$B$3:$B$1000="ACADEMICOS")*(UPPER(MAESTRO!$L$3:$L$1000)="CONFIRMADO")),ROWS($A$3:A264))),"")</f>
        <v/>
      </c>
      <c r="N264" s="21" t="str">
        <f ca="1">IFERROR(INDEX(MAESTRO!N:N,_xludf.AGGREGATE(15,6,ROW(MAESTRO!$B$3:$B$1000)/((MAESTRO!$B$3:$B$1000="ACADEMICOS")*(UPPER(MAESTRO!$L$3:$L$1000)="CONFIRMADO")),ROWS($A$3:A264))),"")</f>
        <v/>
      </c>
      <c r="O264" s="21" t="str">
        <f ca="1">IFERROR(INDEX(MAESTRO!O:O,_xludf.AGGREGATE(15,6,ROW(MAESTRO!$B$3:$B$1000)/((MAESTRO!$B$3:$B$1000="ACADEMICOS")*(UPPER(MAESTRO!$L$3:$L$1000)="CONFIRMADO")),ROWS($A$3:A264))),"")</f>
        <v/>
      </c>
      <c r="P264" s="21" t="str">
        <f ca="1">IFERROR(INDEX(MAESTRO!P:P,_xludf.AGGREGATE(15,6,ROW(MAESTRO!$B$3:$B$1000)/((MAESTRO!$B$3:$B$1000="ACADEMICOS")*(UPPER(MAESTRO!$L$3:$L$1000)="CONFIRMADO")),ROWS($A$3:A264))),"")</f>
        <v/>
      </c>
      <c r="Q264" s="21" t="str">
        <f ca="1">IFERROR(INDEX(MAESTRO!Q:Q,_xludf.AGGREGATE(15,6,ROW(MAESTRO!$B$3:$B$1000)/((MAESTRO!$B$3:$B$1000="ACADEMICOS")*(UPPER(MAESTRO!$L$3:$L$1000)="CONFIRMADO")),ROWS($A$3:A264))),"")</f>
        <v/>
      </c>
      <c r="R264" s="21" t="str">
        <f ca="1">IFERROR(INDEX(MAESTRO!R:R,_xludf.AGGREGATE(15,6,ROW(MAESTRO!$B$3:$B$1000)/((MAESTRO!$B$3:$B$1000="ACADEMICOS")*(UPPER(MAESTRO!$L$3:$L$1000)="CONFIRMADO")),ROWS($A$3:A264))),"")</f>
        <v/>
      </c>
      <c r="S264" s="21" t="str">
        <f ca="1">IFERROR(INDEX(MAESTRO!S:S,_xludf.AGGREGATE(15,6,ROW(MAESTRO!$B$3:$B$1000)/((MAESTRO!$B$3:$B$1000="ACADEMICOS")*(UPPER(MAESTRO!$L$3:$L$1000)="CONFIRMADO")),ROWS($A$3:A264))),"")</f>
        <v/>
      </c>
      <c r="T264" s="21" t="str">
        <f ca="1">IFERROR(INDEX(MAESTRO!T:T,_xludf.AGGREGATE(15,6,ROW(MAESTRO!$B$3:$B$1000)/((MAESTRO!$B$3:$B$1000="ACADEMICOS")*(UPPER(MAESTRO!$L$3:$L$1000)="CONFIRMADO")),ROWS($A$3:A264))),"")</f>
        <v/>
      </c>
      <c r="U264" s="21" t="str">
        <f ca="1">IFERROR(INDEX(MAESTRO!U:U,_xludf.AGGREGATE(15,6,ROW(MAESTRO!$B$3:$B$1000)/((MAESTRO!$B$3:$B$1000="ACADEMICOS")*(UPPER(MAESTRO!$L$3:$L$1000)="CONFIRMADO")),ROWS($A$3:A264))),"")</f>
        <v/>
      </c>
      <c r="V264" s="21" t="str">
        <f ca="1">IFERROR(INDEX(MAESTRO!V:V,_xludf.AGGREGATE(15,6,ROW(MAESTRO!$B$3:$B$1000)/((MAESTRO!$B$3:$B$1000="ACADEMICOS")*(UPPER(MAESTRO!$L$3:$L$1000)="CONFIRMADO")),ROWS($A$3:A264))),"")</f>
        <v/>
      </c>
      <c r="W264" s="21" t="str">
        <f ca="1">IFERROR(INDEX(MAESTRO!W:W,_xludf.AGGREGATE(15,6,ROW(MAESTRO!$B$3:$B$1000)/((MAESTRO!$B$3:$B$1000="ACADEMICOS")*(UPPER(MAESTRO!$L$3:$L$1000)="CONFIRMADO")),ROWS($A$3:A264))),"")</f>
        <v/>
      </c>
      <c r="X264" s="21" t="str">
        <f ca="1">IFERROR(INDEX(MAESTRO!X:X,_xludf.AGGREGATE(15,6,ROW(MAESTRO!$B$3:$B$1000)/((MAESTRO!$B$3:$B$1000="ACADEMICOS")*(UPPER(MAESTRO!$L$3:$L$1000)="CONFIRMADO")),ROWS($A$3:A264))),"")</f>
        <v/>
      </c>
    </row>
    <row r="265" spans="1:24" ht="22.05" customHeight="1">
      <c r="A265" s="10" t="str">
        <f ca="1">IFERROR(INDEX(MAESTRO!A:A,_xludf.AGGREGATE(15,6,ROW(MAESTRO!$B$3:$B$1000)/((MAESTRO!$B$3:$B$1000="ACADEMICOS")*(UPPER(MAESTRO!$L$3:$L$1000)="CONFIRMADO")),ROWS($A$3:A265))),"")</f>
        <v/>
      </c>
      <c r="B265" s="10" t="str">
        <f ca="1">IFERROR(INDEX(MAESTRO!B:B,_xludf.AGGREGATE(15,6,ROW(MAESTRO!$B$3:$B$1000)/((MAESTRO!$B$3:$B$1000="ACADEMICOS")*(UPPER(MAESTRO!$L$3:$L$1000)="CONFIRMADO")),ROWS($A$3:A265))),"")</f>
        <v/>
      </c>
      <c r="C265" s="10" t="str">
        <f ca="1">IFERROR(INDEX(MAESTRO!C:C,_xludf.AGGREGATE(15,6,ROW(MAESTRO!$B$3:$B$1000)/((MAESTRO!$B$3:$B$1000="ACADEMICOS")*(UPPER(MAESTRO!$L$3:$L$1000)="CONFIRMADO")),ROWS($A$3:A265))),"")</f>
        <v/>
      </c>
      <c r="D265" s="10" t="str">
        <f ca="1">IFERROR(INDEX(MAESTRO!D:D,_xludf.AGGREGATE(15,6,ROW(MAESTRO!$B$3:$B$1000)/((MAESTRO!$B$3:$B$1000="ACADEMICOS")*(UPPER(MAESTRO!$L$3:$L$1000)="CONFIRMADO")),ROWS($A$3:A265))),"")</f>
        <v/>
      </c>
      <c r="E265" s="10" t="str">
        <f ca="1">IFERROR(INDEX(MAESTRO!E:E,_xludf.AGGREGATE(15,6,ROW(MAESTRO!$B$3:$B$1000)/((MAESTRO!$B$3:$B$1000="ACADEMICOS")*(UPPER(MAESTRO!$L$3:$L$1000)="CONFIRMADO")),ROWS($A$3:A265))),"")</f>
        <v/>
      </c>
      <c r="F265" s="10" t="str">
        <f ca="1">IFERROR(INDEX(MAESTRO!F:F,_xludf.AGGREGATE(15,6,ROW(MAESTRO!$B$3:$B$1000)/((MAESTRO!$B$3:$B$1000="ACADEMICOS")*(UPPER(MAESTRO!$L$3:$L$1000)="CONFIRMADO")),ROWS($A$3:A265))),"")</f>
        <v/>
      </c>
      <c r="G265" s="10" t="str">
        <f ca="1">IFERROR(INDEX(MAESTRO!G:G,_xludf.AGGREGATE(15,6,ROW(MAESTRO!$B$3:$B$1000)/((MAESTRO!$B$3:$B$1000="ACADEMICOS")*(UPPER(MAESTRO!$L$3:$L$1000)="CONFIRMADO")),ROWS($A$3:A265))),"")</f>
        <v/>
      </c>
      <c r="H265" s="10" t="str">
        <f ca="1">IFERROR(INDEX(MAESTRO!H:H,_xludf.AGGREGATE(15,6,ROW(MAESTRO!$B$3:$B$1000)/((MAESTRO!$B$3:$B$1000="ACADEMICOS")*(UPPER(MAESTRO!$L$3:$L$1000)="CONFIRMADO")),ROWS($A$3:A265))),"")</f>
        <v/>
      </c>
      <c r="I265" s="10" t="str">
        <f ca="1">IFERROR(INDEX(MAESTRO!I:I,_xludf.AGGREGATE(15,6,ROW(MAESTRO!$B$3:$B$1000)/((MAESTRO!$B$3:$B$1000="ACADEMICOS")*(UPPER(MAESTRO!$L$3:$L$1000)="CONFIRMADO")),ROWS($A$3:A265))),"")</f>
        <v/>
      </c>
      <c r="J265" s="10" t="str">
        <f ca="1">IFERROR(INDEX(MAESTRO!J:J,_xludf.AGGREGATE(15,6,ROW(MAESTRO!$B$3:$B$1000)/((MAESTRO!$B$3:$B$1000="ACADEMICOS")*(UPPER(MAESTRO!$L$3:$L$1000)="CONFIRMADO")),ROWS($A$3:A265))),"")</f>
        <v/>
      </c>
      <c r="K265" s="10" t="str">
        <f ca="1">IFERROR(INDEX(MAESTRO!K:K,_xludf.AGGREGATE(15,6,ROW(MAESTRO!$B$3:$B$1000)/((MAESTRO!$B$3:$B$1000="ACADEMICOS")*(UPPER(MAESTRO!$L$3:$L$1000)="CONFIRMADO")),ROWS($A$3:A265))),"")</f>
        <v/>
      </c>
      <c r="L265" s="10" t="str">
        <f ca="1">IFERROR(INDEX(MAESTRO!L:L,_xludf.AGGREGATE(15,6,ROW(MAESTRO!$B$3:$B$1000)/((MAESTRO!$B$3:$B$1000="ACADEMICOS")*(UPPER(MAESTRO!$L$3:$L$1000)="CONFIRMADO")),ROWS($A$3:A265))),"")</f>
        <v/>
      </c>
      <c r="M265" s="10" t="str">
        <f ca="1">IFERROR(INDEX(MAESTRO!M:M,_xludf.AGGREGATE(15,6,ROW(MAESTRO!$B$3:$B$1000)/((MAESTRO!$B$3:$B$1000="ACADEMICOS")*(UPPER(MAESTRO!$L$3:$L$1000)="CONFIRMADO")),ROWS($A$3:A265))),"")</f>
        <v/>
      </c>
      <c r="N265" s="10" t="str">
        <f ca="1">IFERROR(INDEX(MAESTRO!N:N,_xludf.AGGREGATE(15,6,ROW(MAESTRO!$B$3:$B$1000)/((MAESTRO!$B$3:$B$1000="ACADEMICOS")*(UPPER(MAESTRO!$L$3:$L$1000)="CONFIRMADO")),ROWS($A$3:A265))),"")</f>
        <v/>
      </c>
      <c r="O265" s="10" t="str">
        <f ca="1">IFERROR(INDEX(MAESTRO!O:O,_xludf.AGGREGATE(15,6,ROW(MAESTRO!$B$3:$B$1000)/((MAESTRO!$B$3:$B$1000="ACADEMICOS")*(UPPER(MAESTRO!$L$3:$L$1000)="CONFIRMADO")),ROWS($A$3:A265))),"")</f>
        <v/>
      </c>
      <c r="P265" s="10" t="str">
        <f ca="1">IFERROR(INDEX(MAESTRO!P:P,_xludf.AGGREGATE(15,6,ROW(MAESTRO!$B$3:$B$1000)/((MAESTRO!$B$3:$B$1000="ACADEMICOS")*(UPPER(MAESTRO!$L$3:$L$1000)="CONFIRMADO")),ROWS($A$3:A265))),"")</f>
        <v/>
      </c>
      <c r="Q265" s="10" t="str">
        <f ca="1">IFERROR(INDEX(MAESTRO!Q:Q,_xludf.AGGREGATE(15,6,ROW(MAESTRO!$B$3:$B$1000)/((MAESTRO!$B$3:$B$1000="ACADEMICOS")*(UPPER(MAESTRO!$L$3:$L$1000)="CONFIRMADO")),ROWS($A$3:A265))),"")</f>
        <v/>
      </c>
      <c r="R265" s="10" t="str">
        <f ca="1">IFERROR(INDEX(MAESTRO!R:R,_xludf.AGGREGATE(15,6,ROW(MAESTRO!$B$3:$B$1000)/((MAESTRO!$B$3:$B$1000="ACADEMICOS")*(UPPER(MAESTRO!$L$3:$L$1000)="CONFIRMADO")),ROWS($A$3:A265))),"")</f>
        <v/>
      </c>
      <c r="S265" s="10" t="str">
        <f ca="1">IFERROR(INDEX(MAESTRO!S:S,_xludf.AGGREGATE(15,6,ROW(MAESTRO!$B$3:$B$1000)/((MAESTRO!$B$3:$B$1000="ACADEMICOS")*(UPPER(MAESTRO!$L$3:$L$1000)="CONFIRMADO")),ROWS($A$3:A265))),"")</f>
        <v/>
      </c>
      <c r="T265" s="10" t="str">
        <f ca="1">IFERROR(INDEX(MAESTRO!T:T,_xludf.AGGREGATE(15,6,ROW(MAESTRO!$B$3:$B$1000)/((MAESTRO!$B$3:$B$1000="ACADEMICOS")*(UPPER(MAESTRO!$L$3:$L$1000)="CONFIRMADO")),ROWS($A$3:A265))),"")</f>
        <v/>
      </c>
      <c r="U265" s="10" t="str">
        <f ca="1">IFERROR(INDEX(MAESTRO!U:U,_xludf.AGGREGATE(15,6,ROW(MAESTRO!$B$3:$B$1000)/((MAESTRO!$B$3:$B$1000="ACADEMICOS")*(UPPER(MAESTRO!$L$3:$L$1000)="CONFIRMADO")),ROWS($A$3:A265))),"")</f>
        <v/>
      </c>
      <c r="V265" s="10" t="str">
        <f ca="1">IFERROR(INDEX(MAESTRO!V:V,_xludf.AGGREGATE(15,6,ROW(MAESTRO!$B$3:$B$1000)/((MAESTRO!$B$3:$B$1000="ACADEMICOS")*(UPPER(MAESTRO!$L$3:$L$1000)="CONFIRMADO")),ROWS($A$3:A265))),"")</f>
        <v/>
      </c>
      <c r="W265" s="10" t="str">
        <f ca="1">IFERROR(INDEX(MAESTRO!W:W,_xludf.AGGREGATE(15,6,ROW(MAESTRO!$B$3:$B$1000)/((MAESTRO!$B$3:$B$1000="ACADEMICOS")*(UPPER(MAESTRO!$L$3:$L$1000)="CONFIRMADO")),ROWS($A$3:A265))),"")</f>
        <v/>
      </c>
      <c r="X265" s="10" t="str">
        <f ca="1">IFERROR(INDEX(MAESTRO!X:X,_xludf.AGGREGATE(15,6,ROW(MAESTRO!$B$3:$B$1000)/((MAESTRO!$B$3:$B$1000="ACADEMICOS")*(UPPER(MAESTRO!$L$3:$L$1000)="CONFIRMADO")),ROWS($A$3:A265))),"")</f>
        <v/>
      </c>
    </row>
    <row r="266" spans="1:24" ht="22.05" customHeight="1">
      <c r="A266" s="21" t="str">
        <f ca="1">IFERROR(INDEX(MAESTRO!A:A,_xludf.AGGREGATE(15,6,ROW(MAESTRO!$B$3:$B$1000)/((MAESTRO!$B$3:$B$1000="ACADEMICOS")*(UPPER(MAESTRO!$L$3:$L$1000)="CONFIRMADO")),ROWS($A$3:A266))),"")</f>
        <v/>
      </c>
      <c r="B266" s="21" t="str">
        <f ca="1">IFERROR(INDEX(MAESTRO!B:B,_xludf.AGGREGATE(15,6,ROW(MAESTRO!$B$3:$B$1000)/((MAESTRO!$B$3:$B$1000="ACADEMICOS")*(UPPER(MAESTRO!$L$3:$L$1000)="CONFIRMADO")),ROWS($A$3:A266))),"")</f>
        <v/>
      </c>
      <c r="C266" s="21" t="str">
        <f ca="1">IFERROR(INDEX(MAESTRO!C:C,_xludf.AGGREGATE(15,6,ROW(MAESTRO!$B$3:$B$1000)/((MAESTRO!$B$3:$B$1000="ACADEMICOS")*(UPPER(MAESTRO!$L$3:$L$1000)="CONFIRMADO")),ROWS($A$3:A266))),"")</f>
        <v/>
      </c>
      <c r="D266" s="21" t="str">
        <f ca="1">IFERROR(INDEX(MAESTRO!D:D,_xludf.AGGREGATE(15,6,ROW(MAESTRO!$B$3:$B$1000)/((MAESTRO!$B$3:$B$1000="ACADEMICOS")*(UPPER(MAESTRO!$L$3:$L$1000)="CONFIRMADO")),ROWS($A$3:A266))),"")</f>
        <v/>
      </c>
      <c r="E266" s="21" t="str">
        <f ca="1">IFERROR(INDEX(MAESTRO!E:E,_xludf.AGGREGATE(15,6,ROW(MAESTRO!$B$3:$B$1000)/((MAESTRO!$B$3:$B$1000="ACADEMICOS")*(UPPER(MAESTRO!$L$3:$L$1000)="CONFIRMADO")),ROWS($A$3:A266))),"")</f>
        <v/>
      </c>
      <c r="F266" s="21" t="str">
        <f ca="1">IFERROR(INDEX(MAESTRO!F:F,_xludf.AGGREGATE(15,6,ROW(MAESTRO!$B$3:$B$1000)/((MAESTRO!$B$3:$B$1000="ACADEMICOS")*(UPPER(MAESTRO!$L$3:$L$1000)="CONFIRMADO")),ROWS($A$3:A266))),"")</f>
        <v/>
      </c>
      <c r="G266" s="21" t="str">
        <f ca="1">IFERROR(INDEX(MAESTRO!G:G,_xludf.AGGREGATE(15,6,ROW(MAESTRO!$B$3:$B$1000)/((MAESTRO!$B$3:$B$1000="ACADEMICOS")*(UPPER(MAESTRO!$L$3:$L$1000)="CONFIRMADO")),ROWS($A$3:A266))),"")</f>
        <v/>
      </c>
      <c r="H266" s="21" t="str">
        <f ca="1">IFERROR(INDEX(MAESTRO!H:H,_xludf.AGGREGATE(15,6,ROW(MAESTRO!$B$3:$B$1000)/((MAESTRO!$B$3:$B$1000="ACADEMICOS")*(UPPER(MAESTRO!$L$3:$L$1000)="CONFIRMADO")),ROWS($A$3:A266))),"")</f>
        <v/>
      </c>
      <c r="I266" s="21" t="str">
        <f ca="1">IFERROR(INDEX(MAESTRO!I:I,_xludf.AGGREGATE(15,6,ROW(MAESTRO!$B$3:$B$1000)/((MAESTRO!$B$3:$B$1000="ACADEMICOS")*(UPPER(MAESTRO!$L$3:$L$1000)="CONFIRMADO")),ROWS($A$3:A266))),"")</f>
        <v/>
      </c>
      <c r="J266" s="21" t="str">
        <f ca="1">IFERROR(INDEX(MAESTRO!J:J,_xludf.AGGREGATE(15,6,ROW(MAESTRO!$B$3:$B$1000)/((MAESTRO!$B$3:$B$1000="ACADEMICOS")*(UPPER(MAESTRO!$L$3:$L$1000)="CONFIRMADO")),ROWS($A$3:A266))),"")</f>
        <v/>
      </c>
      <c r="K266" s="21" t="str">
        <f ca="1">IFERROR(INDEX(MAESTRO!K:K,_xludf.AGGREGATE(15,6,ROW(MAESTRO!$B$3:$B$1000)/((MAESTRO!$B$3:$B$1000="ACADEMICOS")*(UPPER(MAESTRO!$L$3:$L$1000)="CONFIRMADO")),ROWS($A$3:A266))),"")</f>
        <v/>
      </c>
      <c r="L266" s="21" t="str">
        <f ca="1">IFERROR(INDEX(MAESTRO!L:L,_xludf.AGGREGATE(15,6,ROW(MAESTRO!$B$3:$B$1000)/((MAESTRO!$B$3:$B$1000="ACADEMICOS")*(UPPER(MAESTRO!$L$3:$L$1000)="CONFIRMADO")),ROWS($A$3:A266))),"")</f>
        <v/>
      </c>
      <c r="M266" s="21" t="str">
        <f ca="1">IFERROR(INDEX(MAESTRO!M:M,_xludf.AGGREGATE(15,6,ROW(MAESTRO!$B$3:$B$1000)/((MAESTRO!$B$3:$B$1000="ACADEMICOS")*(UPPER(MAESTRO!$L$3:$L$1000)="CONFIRMADO")),ROWS($A$3:A266))),"")</f>
        <v/>
      </c>
      <c r="N266" s="21" t="str">
        <f ca="1">IFERROR(INDEX(MAESTRO!N:N,_xludf.AGGREGATE(15,6,ROW(MAESTRO!$B$3:$B$1000)/((MAESTRO!$B$3:$B$1000="ACADEMICOS")*(UPPER(MAESTRO!$L$3:$L$1000)="CONFIRMADO")),ROWS($A$3:A266))),"")</f>
        <v/>
      </c>
      <c r="O266" s="21" t="str">
        <f ca="1">IFERROR(INDEX(MAESTRO!O:O,_xludf.AGGREGATE(15,6,ROW(MAESTRO!$B$3:$B$1000)/((MAESTRO!$B$3:$B$1000="ACADEMICOS")*(UPPER(MAESTRO!$L$3:$L$1000)="CONFIRMADO")),ROWS($A$3:A266))),"")</f>
        <v/>
      </c>
      <c r="P266" s="21" t="str">
        <f ca="1">IFERROR(INDEX(MAESTRO!P:P,_xludf.AGGREGATE(15,6,ROW(MAESTRO!$B$3:$B$1000)/((MAESTRO!$B$3:$B$1000="ACADEMICOS")*(UPPER(MAESTRO!$L$3:$L$1000)="CONFIRMADO")),ROWS($A$3:A266))),"")</f>
        <v/>
      </c>
      <c r="Q266" s="21" t="str">
        <f ca="1">IFERROR(INDEX(MAESTRO!Q:Q,_xludf.AGGREGATE(15,6,ROW(MAESTRO!$B$3:$B$1000)/((MAESTRO!$B$3:$B$1000="ACADEMICOS")*(UPPER(MAESTRO!$L$3:$L$1000)="CONFIRMADO")),ROWS($A$3:A266))),"")</f>
        <v/>
      </c>
      <c r="R266" s="21" t="str">
        <f ca="1">IFERROR(INDEX(MAESTRO!R:R,_xludf.AGGREGATE(15,6,ROW(MAESTRO!$B$3:$B$1000)/((MAESTRO!$B$3:$B$1000="ACADEMICOS")*(UPPER(MAESTRO!$L$3:$L$1000)="CONFIRMADO")),ROWS($A$3:A266))),"")</f>
        <v/>
      </c>
      <c r="S266" s="21" t="str">
        <f ca="1">IFERROR(INDEX(MAESTRO!S:S,_xludf.AGGREGATE(15,6,ROW(MAESTRO!$B$3:$B$1000)/((MAESTRO!$B$3:$B$1000="ACADEMICOS")*(UPPER(MAESTRO!$L$3:$L$1000)="CONFIRMADO")),ROWS($A$3:A266))),"")</f>
        <v/>
      </c>
      <c r="T266" s="21" t="str">
        <f ca="1">IFERROR(INDEX(MAESTRO!T:T,_xludf.AGGREGATE(15,6,ROW(MAESTRO!$B$3:$B$1000)/((MAESTRO!$B$3:$B$1000="ACADEMICOS")*(UPPER(MAESTRO!$L$3:$L$1000)="CONFIRMADO")),ROWS($A$3:A266))),"")</f>
        <v/>
      </c>
      <c r="U266" s="21" t="str">
        <f ca="1">IFERROR(INDEX(MAESTRO!U:U,_xludf.AGGREGATE(15,6,ROW(MAESTRO!$B$3:$B$1000)/((MAESTRO!$B$3:$B$1000="ACADEMICOS")*(UPPER(MAESTRO!$L$3:$L$1000)="CONFIRMADO")),ROWS($A$3:A266))),"")</f>
        <v/>
      </c>
      <c r="V266" s="21" t="str">
        <f ca="1">IFERROR(INDEX(MAESTRO!V:V,_xludf.AGGREGATE(15,6,ROW(MAESTRO!$B$3:$B$1000)/((MAESTRO!$B$3:$B$1000="ACADEMICOS")*(UPPER(MAESTRO!$L$3:$L$1000)="CONFIRMADO")),ROWS($A$3:A266))),"")</f>
        <v/>
      </c>
      <c r="W266" s="21" t="str">
        <f ca="1">IFERROR(INDEX(MAESTRO!W:W,_xludf.AGGREGATE(15,6,ROW(MAESTRO!$B$3:$B$1000)/((MAESTRO!$B$3:$B$1000="ACADEMICOS")*(UPPER(MAESTRO!$L$3:$L$1000)="CONFIRMADO")),ROWS($A$3:A266))),"")</f>
        <v/>
      </c>
      <c r="X266" s="21" t="str">
        <f ca="1">IFERROR(INDEX(MAESTRO!X:X,_xludf.AGGREGATE(15,6,ROW(MAESTRO!$B$3:$B$1000)/((MAESTRO!$B$3:$B$1000="ACADEMICOS")*(UPPER(MAESTRO!$L$3:$L$1000)="CONFIRMADO")),ROWS($A$3:A266))),"")</f>
        <v/>
      </c>
    </row>
    <row r="267" spans="1:24" ht="22.05" customHeight="1">
      <c r="A267" s="10" t="str">
        <f ca="1">IFERROR(INDEX(MAESTRO!A:A,_xludf.AGGREGATE(15,6,ROW(MAESTRO!$B$3:$B$1000)/((MAESTRO!$B$3:$B$1000="ACADEMICOS")*(UPPER(MAESTRO!$L$3:$L$1000)="CONFIRMADO")),ROWS($A$3:A267))),"")</f>
        <v/>
      </c>
      <c r="B267" s="10" t="str">
        <f ca="1">IFERROR(INDEX(MAESTRO!B:B,_xludf.AGGREGATE(15,6,ROW(MAESTRO!$B$3:$B$1000)/((MAESTRO!$B$3:$B$1000="ACADEMICOS")*(UPPER(MAESTRO!$L$3:$L$1000)="CONFIRMADO")),ROWS($A$3:A267))),"")</f>
        <v/>
      </c>
      <c r="C267" s="10" t="str">
        <f ca="1">IFERROR(INDEX(MAESTRO!C:C,_xludf.AGGREGATE(15,6,ROW(MAESTRO!$B$3:$B$1000)/((MAESTRO!$B$3:$B$1000="ACADEMICOS")*(UPPER(MAESTRO!$L$3:$L$1000)="CONFIRMADO")),ROWS($A$3:A267))),"")</f>
        <v/>
      </c>
      <c r="D267" s="10" t="str">
        <f ca="1">IFERROR(INDEX(MAESTRO!D:D,_xludf.AGGREGATE(15,6,ROW(MAESTRO!$B$3:$B$1000)/((MAESTRO!$B$3:$B$1000="ACADEMICOS")*(UPPER(MAESTRO!$L$3:$L$1000)="CONFIRMADO")),ROWS($A$3:A267))),"")</f>
        <v/>
      </c>
      <c r="E267" s="10" t="str">
        <f ca="1">IFERROR(INDEX(MAESTRO!E:E,_xludf.AGGREGATE(15,6,ROW(MAESTRO!$B$3:$B$1000)/((MAESTRO!$B$3:$B$1000="ACADEMICOS")*(UPPER(MAESTRO!$L$3:$L$1000)="CONFIRMADO")),ROWS($A$3:A267))),"")</f>
        <v/>
      </c>
      <c r="F267" s="10" t="str">
        <f ca="1">IFERROR(INDEX(MAESTRO!F:F,_xludf.AGGREGATE(15,6,ROW(MAESTRO!$B$3:$B$1000)/((MAESTRO!$B$3:$B$1000="ACADEMICOS")*(UPPER(MAESTRO!$L$3:$L$1000)="CONFIRMADO")),ROWS($A$3:A267))),"")</f>
        <v/>
      </c>
      <c r="G267" s="10" t="str">
        <f ca="1">IFERROR(INDEX(MAESTRO!G:G,_xludf.AGGREGATE(15,6,ROW(MAESTRO!$B$3:$B$1000)/((MAESTRO!$B$3:$B$1000="ACADEMICOS")*(UPPER(MAESTRO!$L$3:$L$1000)="CONFIRMADO")),ROWS($A$3:A267))),"")</f>
        <v/>
      </c>
      <c r="H267" s="10" t="str">
        <f ca="1">IFERROR(INDEX(MAESTRO!H:H,_xludf.AGGREGATE(15,6,ROW(MAESTRO!$B$3:$B$1000)/((MAESTRO!$B$3:$B$1000="ACADEMICOS")*(UPPER(MAESTRO!$L$3:$L$1000)="CONFIRMADO")),ROWS($A$3:A267))),"")</f>
        <v/>
      </c>
      <c r="I267" s="10" t="str">
        <f ca="1">IFERROR(INDEX(MAESTRO!I:I,_xludf.AGGREGATE(15,6,ROW(MAESTRO!$B$3:$B$1000)/((MAESTRO!$B$3:$B$1000="ACADEMICOS")*(UPPER(MAESTRO!$L$3:$L$1000)="CONFIRMADO")),ROWS($A$3:A267))),"")</f>
        <v/>
      </c>
      <c r="J267" s="10" t="str">
        <f ca="1">IFERROR(INDEX(MAESTRO!J:J,_xludf.AGGREGATE(15,6,ROW(MAESTRO!$B$3:$B$1000)/((MAESTRO!$B$3:$B$1000="ACADEMICOS")*(UPPER(MAESTRO!$L$3:$L$1000)="CONFIRMADO")),ROWS($A$3:A267))),"")</f>
        <v/>
      </c>
      <c r="K267" s="10" t="str">
        <f ca="1">IFERROR(INDEX(MAESTRO!K:K,_xludf.AGGREGATE(15,6,ROW(MAESTRO!$B$3:$B$1000)/((MAESTRO!$B$3:$B$1000="ACADEMICOS")*(UPPER(MAESTRO!$L$3:$L$1000)="CONFIRMADO")),ROWS($A$3:A267))),"")</f>
        <v/>
      </c>
      <c r="L267" s="10" t="str">
        <f ca="1">IFERROR(INDEX(MAESTRO!L:L,_xludf.AGGREGATE(15,6,ROW(MAESTRO!$B$3:$B$1000)/((MAESTRO!$B$3:$B$1000="ACADEMICOS")*(UPPER(MAESTRO!$L$3:$L$1000)="CONFIRMADO")),ROWS($A$3:A267))),"")</f>
        <v/>
      </c>
      <c r="M267" s="10" t="str">
        <f ca="1">IFERROR(INDEX(MAESTRO!M:M,_xludf.AGGREGATE(15,6,ROW(MAESTRO!$B$3:$B$1000)/((MAESTRO!$B$3:$B$1000="ACADEMICOS")*(UPPER(MAESTRO!$L$3:$L$1000)="CONFIRMADO")),ROWS($A$3:A267))),"")</f>
        <v/>
      </c>
      <c r="N267" s="10" t="str">
        <f ca="1">IFERROR(INDEX(MAESTRO!N:N,_xludf.AGGREGATE(15,6,ROW(MAESTRO!$B$3:$B$1000)/((MAESTRO!$B$3:$B$1000="ACADEMICOS")*(UPPER(MAESTRO!$L$3:$L$1000)="CONFIRMADO")),ROWS($A$3:A267))),"")</f>
        <v/>
      </c>
      <c r="O267" s="10" t="str">
        <f ca="1">IFERROR(INDEX(MAESTRO!O:O,_xludf.AGGREGATE(15,6,ROW(MAESTRO!$B$3:$B$1000)/((MAESTRO!$B$3:$B$1000="ACADEMICOS")*(UPPER(MAESTRO!$L$3:$L$1000)="CONFIRMADO")),ROWS($A$3:A267))),"")</f>
        <v/>
      </c>
      <c r="P267" s="10" t="str">
        <f ca="1">IFERROR(INDEX(MAESTRO!P:P,_xludf.AGGREGATE(15,6,ROW(MAESTRO!$B$3:$B$1000)/((MAESTRO!$B$3:$B$1000="ACADEMICOS")*(UPPER(MAESTRO!$L$3:$L$1000)="CONFIRMADO")),ROWS($A$3:A267))),"")</f>
        <v/>
      </c>
      <c r="Q267" s="10" t="str">
        <f ca="1">IFERROR(INDEX(MAESTRO!Q:Q,_xludf.AGGREGATE(15,6,ROW(MAESTRO!$B$3:$B$1000)/((MAESTRO!$B$3:$B$1000="ACADEMICOS")*(UPPER(MAESTRO!$L$3:$L$1000)="CONFIRMADO")),ROWS($A$3:A267))),"")</f>
        <v/>
      </c>
      <c r="R267" s="10" t="str">
        <f ca="1">IFERROR(INDEX(MAESTRO!R:R,_xludf.AGGREGATE(15,6,ROW(MAESTRO!$B$3:$B$1000)/((MAESTRO!$B$3:$B$1000="ACADEMICOS")*(UPPER(MAESTRO!$L$3:$L$1000)="CONFIRMADO")),ROWS($A$3:A267))),"")</f>
        <v/>
      </c>
      <c r="S267" s="10" t="str">
        <f ca="1">IFERROR(INDEX(MAESTRO!S:S,_xludf.AGGREGATE(15,6,ROW(MAESTRO!$B$3:$B$1000)/((MAESTRO!$B$3:$B$1000="ACADEMICOS")*(UPPER(MAESTRO!$L$3:$L$1000)="CONFIRMADO")),ROWS($A$3:A267))),"")</f>
        <v/>
      </c>
      <c r="T267" s="10" t="str">
        <f ca="1">IFERROR(INDEX(MAESTRO!T:T,_xludf.AGGREGATE(15,6,ROW(MAESTRO!$B$3:$B$1000)/((MAESTRO!$B$3:$B$1000="ACADEMICOS")*(UPPER(MAESTRO!$L$3:$L$1000)="CONFIRMADO")),ROWS($A$3:A267))),"")</f>
        <v/>
      </c>
      <c r="U267" s="10" t="str">
        <f ca="1">IFERROR(INDEX(MAESTRO!U:U,_xludf.AGGREGATE(15,6,ROW(MAESTRO!$B$3:$B$1000)/((MAESTRO!$B$3:$B$1000="ACADEMICOS")*(UPPER(MAESTRO!$L$3:$L$1000)="CONFIRMADO")),ROWS($A$3:A267))),"")</f>
        <v/>
      </c>
      <c r="V267" s="10" t="str">
        <f ca="1">IFERROR(INDEX(MAESTRO!V:V,_xludf.AGGREGATE(15,6,ROW(MAESTRO!$B$3:$B$1000)/((MAESTRO!$B$3:$B$1000="ACADEMICOS")*(UPPER(MAESTRO!$L$3:$L$1000)="CONFIRMADO")),ROWS($A$3:A267))),"")</f>
        <v/>
      </c>
      <c r="W267" s="10" t="str">
        <f ca="1">IFERROR(INDEX(MAESTRO!W:W,_xludf.AGGREGATE(15,6,ROW(MAESTRO!$B$3:$B$1000)/((MAESTRO!$B$3:$B$1000="ACADEMICOS")*(UPPER(MAESTRO!$L$3:$L$1000)="CONFIRMADO")),ROWS($A$3:A267))),"")</f>
        <v/>
      </c>
      <c r="X267" s="10" t="str">
        <f ca="1">IFERROR(INDEX(MAESTRO!X:X,_xludf.AGGREGATE(15,6,ROW(MAESTRO!$B$3:$B$1000)/((MAESTRO!$B$3:$B$1000="ACADEMICOS")*(UPPER(MAESTRO!$L$3:$L$1000)="CONFIRMADO")),ROWS($A$3:A267))),"")</f>
        <v/>
      </c>
    </row>
    <row r="268" spans="1:24" ht="22.05" customHeight="1">
      <c r="A268" s="21" t="str">
        <f ca="1">IFERROR(INDEX(MAESTRO!A:A,_xludf.AGGREGATE(15,6,ROW(MAESTRO!$B$3:$B$1000)/((MAESTRO!$B$3:$B$1000="ACADEMICOS")*(UPPER(MAESTRO!$L$3:$L$1000)="CONFIRMADO")),ROWS($A$3:A268))),"")</f>
        <v/>
      </c>
      <c r="B268" s="21" t="str">
        <f ca="1">IFERROR(INDEX(MAESTRO!B:B,_xludf.AGGREGATE(15,6,ROW(MAESTRO!$B$3:$B$1000)/((MAESTRO!$B$3:$B$1000="ACADEMICOS")*(UPPER(MAESTRO!$L$3:$L$1000)="CONFIRMADO")),ROWS($A$3:A268))),"")</f>
        <v/>
      </c>
      <c r="C268" s="21" t="str">
        <f ca="1">IFERROR(INDEX(MAESTRO!C:C,_xludf.AGGREGATE(15,6,ROW(MAESTRO!$B$3:$B$1000)/((MAESTRO!$B$3:$B$1000="ACADEMICOS")*(UPPER(MAESTRO!$L$3:$L$1000)="CONFIRMADO")),ROWS($A$3:A268))),"")</f>
        <v/>
      </c>
      <c r="D268" s="21" t="str">
        <f ca="1">IFERROR(INDEX(MAESTRO!D:D,_xludf.AGGREGATE(15,6,ROW(MAESTRO!$B$3:$B$1000)/((MAESTRO!$B$3:$B$1000="ACADEMICOS")*(UPPER(MAESTRO!$L$3:$L$1000)="CONFIRMADO")),ROWS($A$3:A268))),"")</f>
        <v/>
      </c>
      <c r="E268" s="21" t="str">
        <f ca="1">IFERROR(INDEX(MAESTRO!E:E,_xludf.AGGREGATE(15,6,ROW(MAESTRO!$B$3:$B$1000)/((MAESTRO!$B$3:$B$1000="ACADEMICOS")*(UPPER(MAESTRO!$L$3:$L$1000)="CONFIRMADO")),ROWS($A$3:A268))),"")</f>
        <v/>
      </c>
      <c r="F268" s="21" t="str">
        <f ca="1">IFERROR(INDEX(MAESTRO!F:F,_xludf.AGGREGATE(15,6,ROW(MAESTRO!$B$3:$B$1000)/((MAESTRO!$B$3:$B$1000="ACADEMICOS")*(UPPER(MAESTRO!$L$3:$L$1000)="CONFIRMADO")),ROWS($A$3:A268))),"")</f>
        <v/>
      </c>
      <c r="G268" s="21" t="str">
        <f ca="1">IFERROR(INDEX(MAESTRO!G:G,_xludf.AGGREGATE(15,6,ROW(MAESTRO!$B$3:$B$1000)/((MAESTRO!$B$3:$B$1000="ACADEMICOS")*(UPPER(MAESTRO!$L$3:$L$1000)="CONFIRMADO")),ROWS($A$3:A268))),"")</f>
        <v/>
      </c>
      <c r="H268" s="21" t="str">
        <f ca="1">IFERROR(INDEX(MAESTRO!H:H,_xludf.AGGREGATE(15,6,ROW(MAESTRO!$B$3:$B$1000)/((MAESTRO!$B$3:$B$1000="ACADEMICOS")*(UPPER(MAESTRO!$L$3:$L$1000)="CONFIRMADO")),ROWS($A$3:A268))),"")</f>
        <v/>
      </c>
      <c r="I268" s="21" t="str">
        <f ca="1">IFERROR(INDEX(MAESTRO!I:I,_xludf.AGGREGATE(15,6,ROW(MAESTRO!$B$3:$B$1000)/((MAESTRO!$B$3:$B$1000="ACADEMICOS")*(UPPER(MAESTRO!$L$3:$L$1000)="CONFIRMADO")),ROWS($A$3:A268))),"")</f>
        <v/>
      </c>
      <c r="J268" s="21" t="str">
        <f ca="1">IFERROR(INDEX(MAESTRO!J:J,_xludf.AGGREGATE(15,6,ROW(MAESTRO!$B$3:$B$1000)/((MAESTRO!$B$3:$B$1000="ACADEMICOS")*(UPPER(MAESTRO!$L$3:$L$1000)="CONFIRMADO")),ROWS($A$3:A268))),"")</f>
        <v/>
      </c>
      <c r="K268" s="21" t="str">
        <f ca="1">IFERROR(INDEX(MAESTRO!K:K,_xludf.AGGREGATE(15,6,ROW(MAESTRO!$B$3:$B$1000)/((MAESTRO!$B$3:$B$1000="ACADEMICOS")*(UPPER(MAESTRO!$L$3:$L$1000)="CONFIRMADO")),ROWS($A$3:A268))),"")</f>
        <v/>
      </c>
      <c r="L268" s="21" t="str">
        <f ca="1">IFERROR(INDEX(MAESTRO!L:L,_xludf.AGGREGATE(15,6,ROW(MAESTRO!$B$3:$B$1000)/((MAESTRO!$B$3:$B$1000="ACADEMICOS")*(UPPER(MAESTRO!$L$3:$L$1000)="CONFIRMADO")),ROWS($A$3:A268))),"")</f>
        <v/>
      </c>
      <c r="M268" s="21" t="str">
        <f ca="1">IFERROR(INDEX(MAESTRO!M:M,_xludf.AGGREGATE(15,6,ROW(MAESTRO!$B$3:$B$1000)/((MAESTRO!$B$3:$B$1000="ACADEMICOS")*(UPPER(MAESTRO!$L$3:$L$1000)="CONFIRMADO")),ROWS($A$3:A268))),"")</f>
        <v/>
      </c>
      <c r="N268" s="21" t="str">
        <f ca="1">IFERROR(INDEX(MAESTRO!N:N,_xludf.AGGREGATE(15,6,ROW(MAESTRO!$B$3:$B$1000)/((MAESTRO!$B$3:$B$1000="ACADEMICOS")*(UPPER(MAESTRO!$L$3:$L$1000)="CONFIRMADO")),ROWS($A$3:A268))),"")</f>
        <v/>
      </c>
      <c r="O268" s="21" t="str">
        <f ca="1">IFERROR(INDEX(MAESTRO!O:O,_xludf.AGGREGATE(15,6,ROW(MAESTRO!$B$3:$B$1000)/((MAESTRO!$B$3:$B$1000="ACADEMICOS")*(UPPER(MAESTRO!$L$3:$L$1000)="CONFIRMADO")),ROWS($A$3:A268))),"")</f>
        <v/>
      </c>
      <c r="P268" s="21" t="str">
        <f ca="1">IFERROR(INDEX(MAESTRO!P:P,_xludf.AGGREGATE(15,6,ROW(MAESTRO!$B$3:$B$1000)/((MAESTRO!$B$3:$B$1000="ACADEMICOS")*(UPPER(MAESTRO!$L$3:$L$1000)="CONFIRMADO")),ROWS($A$3:A268))),"")</f>
        <v/>
      </c>
      <c r="Q268" s="21" t="str">
        <f ca="1">IFERROR(INDEX(MAESTRO!Q:Q,_xludf.AGGREGATE(15,6,ROW(MAESTRO!$B$3:$B$1000)/((MAESTRO!$B$3:$B$1000="ACADEMICOS")*(UPPER(MAESTRO!$L$3:$L$1000)="CONFIRMADO")),ROWS($A$3:A268))),"")</f>
        <v/>
      </c>
      <c r="R268" s="21" t="str">
        <f ca="1">IFERROR(INDEX(MAESTRO!R:R,_xludf.AGGREGATE(15,6,ROW(MAESTRO!$B$3:$B$1000)/((MAESTRO!$B$3:$B$1000="ACADEMICOS")*(UPPER(MAESTRO!$L$3:$L$1000)="CONFIRMADO")),ROWS($A$3:A268))),"")</f>
        <v/>
      </c>
      <c r="S268" s="21" t="str">
        <f ca="1">IFERROR(INDEX(MAESTRO!S:S,_xludf.AGGREGATE(15,6,ROW(MAESTRO!$B$3:$B$1000)/((MAESTRO!$B$3:$B$1000="ACADEMICOS")*(UPPER(MAESTRO!$L$3:$L$1000)="CONFIRMADO")),ROWS($A$3:A268))),"")</f>
        <v/>
      </c>
      <c r="T268" s="21" t="str">
        <f ca="1">IFERROR(INDEX(MAESTRO!T:T,_xludf.AGGREGATE(15,6,ROW(MAESTRO!$B$3:$B$1000)/((MAESTRO!$B$3:$B$1000="ACADEMICOS")*(UPPER(MAESTRO!$L$3:$L$1000)="CONFIRMADO")),ROWS($A$3:A268))),"")</f>
        <v/>
      </c>
      <c r="U268" s="21" t="str">
        <f ca="1">IFERROR(INDEX(MAESTRO!U:U,_xludf.AGGREGATE(15,6,ROW(MAESTRO!$B$3:$B$1000)/((MAESTRO!$B$3:$B$1000="ACADEMICOS")*(UPPER(MAESTRO!$L$3:$L$1000)="CONFIRMADO")),ROWS($A$3:A268))),"")</f>
        <v/>
      </c>
      <c r="V268" s="21" t="str">
        <f ca="1">IFERROR(INDEX(MAESTRO!V:V,_xludf.AGGREGATE(15,6,ROW(MAESTRO!$B$3:$B$1000)/((MAESTRO!$B$3:$B$1000="ACADEMICOS")*(UPPER(MAESTRO!$L$3:$L$1000)="CONFIRMADO")),ROWS($A$3:A268))),"")</f>
        <v/>
      </c>
      <c r="W268" s="21" t="str">
        <f ca="1">IFERROR(INDEX(MAESTRO!W:W,_xludf.AGGREGATE(15,6,ROW(MAESTRO!$B$3:$B$1000)/((MAESTRO!$B$3:$B$1000="ACADEMICOS")*(UPPER(MAESTRO!$L$3:$L$1000)="CONFIRMADO")),ROWS($A$3:A268))),"")</f>
        <v/>
      </c>
      <c r="X268" s="21" t="str">
        <f ca="1">IFERROR(INDEX(MAESTRO!X:X,_xludf.AGGREGATE(15,6,ROW(MAESTRO!$B$3:$B$1000)/((MAESTRO!$B$3:$B$1000="ACADEMICOS")*(UPPER(MAESTRO!$L$3:$L$1000)="CONFIRMADO")),ROWS($A$3:A268))),"")</f>
        <v/>
      </c>
    </row>
    <row r="269" spans="1:24" ht="22.05" customHeight="1">
      <c r="A269" s="10" t="str">
        <f ca="1">IFERROR(INDEX(MAESTRO!A:A,_xludf.AGGREGATE(15,6,ROW(MAESTRO!$B$3:$B$1000)/((MAESTRO!$B$3:$B$1000="ACADEMICOS")*(UPPER(MAESTRO!$L$3:$L$1000)="CONFIRMADO")),ROWS($A$3:A269))),"")</f>
        <v/>
      </c>
      <c r="B269" s="10" t="str">
        <f ca="1">IFERROR(INDEX(MAESTRO!B:B,_xludf.AGGREGATE(15,6,ROW(MAESTRO!$B$3:$B$1000)/((MAESTRO!$B$3:$B$1000="ACADEMICOS")*(UPPER(MAESTRO!$L$3:$L$1000)="CONFIRMADO")),ROWS($A$3:A269))),"")</f>
        <v/>
      </c>
      <c r="C269" s="10" t="str">
        <f ca="1">IFERROR(INDEX(MAESTRO!C:C,_xludf.AGGREGATE(15,6,ROW(MAESTRO!$B$3:$B$1000)/((MAESTRO!$B$3:$B$1000="ACADEMICOS")*(UPPER(MAESTRO!$L$3:$L$1000)="CONFIRMADO")),ROWS($A$3:A269))),"")</f>
        <v/>
      </c>
      <c r="D269" s="10" t="str">
        <f ca="1">IFERROR(INDEX(MAESTRO!D:D,_xludf.AGGREGATE(15,6,ROW(MAESTRO!$B$3:$B$1000)/((MAESTRO!$B$3:$B$1000="ACADEMICOS")*(UPPER(MAESTRO!$L$3:$L$1000)="CONFIRMADO")),ROWS($A$3:A269))),"")</f>
        <v/>
      </c>
      <c r="E269" s="10" t="str">
        <f ca="1">IFERROR(INDEX(MAESTRO!E:E,_xludf.AGGREGATE(15,6,ROW(MAESTRO!$B$3:$B$1000)/((MAESTRO!$B$3:$B$1000="ACADEMICOS")*(UPPER(MAESTRO!$L$3:$L$1000)="CONFIRMADO")),ROWS($A$3:A269))),"")</f>
        <v/>
      </c>
      <c r="F269" s="10" t="str">
        <f ca="1">IFERROR(INDEX(MAESTRO!F:F,_xludf.AGGREGATE(15,6,ROW(MAESTRO!$B$3:$B$1000)/((MAESTRO!$B$3:$B$1000="ACADEMICOS")*(UPPER(MAESTRO!$L$3:$L$1000)="CONFIRMADO")),ROWS($A$3:A269))),"")</f>
        <v/>
      </c>
      <c r="G269" s="10" t="str">
        <f ca="1">IFERROR(INDEX(MAESTRO!G:G,_xludf.AGGREGATE(15,6,ROW(MAESTRO!$B$3:$B$1000)/((MAESTRO!$B$3:$B$1000="ACADEMICOS")*(UPPER(MAESTRO!$L$3:$L$1000)="CONFIRMADO")),ROWS($A$3:A269))),"")</f>
        <v/>
      </c>
      <c r="H269" s="10" t="str">
        <f ca="1">IFERROR(INDEX(MAESTRO!H:H,_xludf.AGGREGATE(15,6,ROW(MAESTRO!$B$3:$B$1000)/((MAESTRO!$B$3:$B$1000="ACADEMICOS")*(UPPER(MAESTRO!$L$3:$L$1000)="CONFIRMADO")),ROWS($A$3:A269))),"")</f>
        <v/>
      </c>
      <c r="I269" s="10" t="str">
        <f ca="1">IFERROR(INDEX(MAESTRO!I:I,_xludf.AGGREGATE(15,6,ROW(MAESTRO!$B$3:$B$1000)/((MAESTRO!$B$3:$B$1000="ACADEMICOS")*(UPPER(MAESTRO!$L$3:$L$1000)="CONFIRMADO")),ROWS($A$3:A269))),"")</f>
        <v/>
      </c>
      <c r="J269" s="10" t="str">
        <f ca="1">IFERROR(INDEX(MAESTRO!J:J,_xludf.AGGREGATE(15,6,ROW(MAESTRO!$B$3:$B$1000)/((MAESTRO!$B$3:$B$1000="ACADEMICOS")*(UPPER(MAESTRO!$L$3:$L$1000)="CONFIRMADO")),ROWS($A$3:A269))),"")</f>
        <v/>
      </c>
      <c r="K269" s="10" t="str">
        <f ca="1">IFERROR(INDEX(MAESTRO!K:K,_xludf.AGGREGATE(15,6,ROW(MAESTRO!$B$3:$B$1000)/((MAESTRO!$B$3:$B$1000="ACADEMICOS")*(UPPER(MAESTRO!$L$3:$L$1000)="CONFIRMADO")),ROWS($A$3:A269))),"")</f>
        <v/>
      </c>
      <c r="L269" s="10" t="str">
        <f ca="1">IFERROR(INDEX(MAESTRO!L:L,_xludf.AGGREGATE(15,6,ROW(MAESTRO!$B$3:$B$1000)/((MAESTRO!$B$3:$B$1000="ACADEMICOS")*(UPPER(MAESTRO!$L$3:$L$1000)="CONFIRMADO")),ROWS($A$3:A269))),"")</f>
        <v/>
      </c>
      <c r="M269" s="10" t="str">
        <f ca="1">IFERROR(INDEX(MAESTRO!M:M,_xludf.AGGREGATE(15,6,ROW(MAESTRO!$B$3:$B$1000)/((MAESTRO!$B$3:$B$1000="ACADEMICOS")*(UPPER(MAESTRO!$L$3:$L$1000)="CONFIRMADO")),ROWS($A$3:A269))),"")</f>
        <v/>
      </c>
      <c r="N269" s="10" t="str">
        <f ca="1">IFERROR(INDEX(MAESTRO!N:N,_xludf.AGGREGATE(15,6,ROW(MAESTRO!$B$3:$B$1000)/((MAESTRO!$B$3:$B$1000="ACADEMICOS")*(UPPER(MAESTRO!$L$3:$L$1000)="CONFIRMADO")),ROWS($A$3:A269))),"")</f>
        <v/>
      </c>
      <c r="O269" s="10" t="str">
        <f ca="1">IFERROR(INDEX(MAESTRO!O:O,_xludf.AGGREGATE(15,6,ROW(MAESTRO!$B$3:$B$1000)/((MAESTRO!$B$3:$B$1000="ACADEMICOS")*(UPPER(MAESTRO!$L$3:$L$1000)="CONFIRMADO")),ROWS($A$3:A269))),"")</f>
        <v/>
      </c>
      <c r="P269" s="10" t="str">
        <f ca="1">IFERROR(INDEX(MAESTRO!P:P,_xludf.AGGREGATE(15,6,ROW(MAESTRO!$B$3:$B$1000)/((MAESTRO!$B$3:$B$1000="ACADEMICOS")*(UPPER(MAESTRO!$L$3:$L$1000)="CONFIRMADO")),ROWS($A$3:A269))),"")</f>
        <v/>
      </c>
      <c r="Q269" s="10" t="str">
        <f ca="1">IFERROR(INDEX(MAESTRO!Q:Q,_xludf.AGGREGATE(15,6,ROW(MAESTRO!$B$3:$B$1000)/((MAESTRO!$B$3:$B$1000="ACADEMICOS")*(UPPER(MAESTRO!$L$3:$L$1000)="CONFIRMADO")),ROWS($A$3:A269))),"")</f>
        <v/>
      </c>
      <c r="R269" s="10" t="str">
        <f ca="1">IFERROR(INDEX(MAESTRO!R:R,_xludf.AGGREGATE(15,6,ROW(MAESTRO!$B$3:$B$1000)/((MAESTRO!$B$3:$B$1000="ACADEMICOS")*(UPPER(MAESTRO!$L$3:$L$1000)="CONFIRMADO")),ROWS($A$3:A269))),"")</f>
        <v/>
      </c>
      <c r="S269" s="10" t="str">
        <f ca="1">IFERROR(INDEX(MAESTRO!S:S,_xludf.AGGREGATE(15,6,ROW(MAESTRO!$B$3:$B$1000)/((MAESTRO!$B$3:$B$1000="ACADEMICOS")*(UPPER(MAESTRO!$L$3:$L$1000)="CONFIRMADO")),ROWS($A$3:A269))),"")</f>
        <v/>
      </c>
      <c r="T269" s="10" t="str">
        <f ca="1">IFERROR(INDEX(MAESTRO!T:T,_xludf.AGGREGATE(15,6,ROW(MAESTRO!$B$3:$B$1000)/((MAESTRO!$B$3:$B$1000="ACADEMICOS")*(UPPER(MAESTRO!$L$3:$L$1000)="CONFIRMADO")),ROWS($A$3:A269))),"")</f>
        <v/>
      </c>
      <c r="U269" s="10" t="str">
        <f ca="1">IFERROR(INDEX(MAESTRO!U:U,_xludf.AGGREGATE(15,6,ROW(MAESTRO!$B$3:$B$1000)/((MAESTRO!$B$3:$B$1000="ACADEMICOS")*(UPPER(MAESTRO!$L$3:$L$1000)="CONFIRMADO")),ROWS($A$3:A269))),"")</f>
        <v/>
      </c>
      <c r="V269" s="10" t="str">
        <f ca="1">IFERROR(INDEX(MAESTRO!V:V,_xludf.AGGREGATE(15,6,ROW(MAESTRO!$B$3:$B$1000)/((MAESTRO!$B$3:$B$1000="ACADEMICOS")*(UPPER(MAESTRO!$L$3:$L$1000)="CONFIRMADO")),ROWS($A$3:A269))),"")</f>
        <v/>
      </c>
      <c r="W269" s="10" t="str">
        <f ca="1">IFERROR(INDEX(MAESTRO!W:W,_xludf.AGGREGATE(15,6,ROW(MAESTRO!$B$3:$B$1000)/((MAESTRO!$B$3:$B$1000="ACADEMICOS")*(UPPER(MAESTRO!$L$3:$L$1000)="CONFIRMADO")),ROWS($A$3:A269))),"")</f>
        <v/>
      </c>
      <c r="X269" s="10" t="str">
        <f ca="1">IFERROR(INDEX(MAESTRO!X:X,_xludf.AGGREGATE(15,6,ROW(MAESTRO!$B$3:$B$1000)/((MAESTRO!$B$3:$B$1000="ACADEMICOS")*(UPPER(MAESTRO!$L$3:$L$1000)="CONFIRMADO")),ROWS($A$3:A269))),"")</f>
        <v/>
      </c>
    </row>
    <row r="270" spans="1:24" ht="22.05" customHeight="1">
      <c r="A270" s="21" t="str">
        <f ca="1">IFERROR(INDEX(MAESTRO!A:A,_xludf.AGGREGATE(15,6,ROW(MAESTRO!$B$3:$B$1000)/((MAESTRO!$B$3:$B$1000="ACADEMICOS")*(UPPER(MAESTRO!$L$3:$L$1000)="CONFIRMADO")),ROWS($A$3:A270))),"")</f>
        <v/>
      </c>
      <c r="B270" s="21" t="str">
        <f ca="1">IFERROR(INDEX(MAESTRO!B:B,_xludf.AGGREGATE(15,6,ROW(MAESTRO!$B$3:$B$1000)/((MAESTRO!$B$3:$B$1000="ACADEMICOS")*(UPPER(MAESTRO!$L$3:$L$1000)="CONFIRMADO")),ROWS($A$3:A270))),"")</f>
        <v/>
      </c>
      <c r="C270" s="21" t="str">
        <f ca="1">IFERROR(INDEX(MAESTRO!C:C,_xludf.AGGREGATE(15,6,ROW(MAESTRO!$B$3:$B$1000)/((MAESTRO!$B$3:$B$1000="ACADEMICOS")*(UPPER(MAESTRO!$L$3:$L$1000)="CONFIRMADO")),ROWS($A$3:A270))),"")</f>
        <v/>
      </c>
      <c r="D270" s="21" t="str">
        <f ca="1">IFERROR(INDEX(MAESTRO!D:D,_xludf.AGGREGATE(15,6,ROW(MAESTRO!$B$3:$B$1000)/((MAESTRO!$B$3:$B$1000="ACADEMICOS")*(UPPER(MAESTRO!$L$3:$L$1000)="CONFIRMADO")),ROWS($A$3:A270))),"")</f>
        <v/>
      </c>
      <c r="E270" s="21" t="str">
        <f ca="1">IFERROR(INDEX(MAESTRO!E:E,_xludf.AGGREGATE(15,6,ROW(MAESTRO!$B$3:$B$1000)/((MAESTRO!$B$3:$B$1000="ACADEMICOS")*(UPPER(MAESTRO!$L$3:$L$1000)="CONFIRMADO")),ROWS($A$3:A270))),"")</f>
        <v/>
      </c>
      <c r="F270" s="21" t="str">
        <f ca="1">IFERROR(INDEX(MAESTRO!F:F,_xludf.AGGREGATE(15,6,ROW(MAESTRO!$B$3:$B$1000)/((MAESTRO!$B$3:$B$1000="ACADEMICOS")*(UPPER(MAESTRO!$L$3:$L$1000)="CONFIRMADO")),ROWS($A$3:A270))),"")</f>
        <v/>
      </c>
      <c r="G270" s="21" t="str">
        <f ca="1">IFERROR(INDEX(MAESTRO!G:G,_xludf.AGGREGATE(15,6,ROW(MAESTRO!$B$3:$B$1000)/((MAESTRO!$B$3:$B$1000="ACADEMICOS")*(UPPER(MAESTRO!$L$3:$L$1000)="CONFIRMADO")),ROWS($A$3:A270))),"")</f>
        <v/>
      </c>
      <c r="H270" s="21" t="str">
        <f ca="1">IFERROR(INDEX(MAESTRO!H:H,_xludf.AGGREGATE(15,6,ROW(MAESTRO!$B$3:$B$1000)/((MAESTRO!$B$3:$B$1000="ACADEMICOS")*(UPPER(MAESTRO!$L$3:$L$1000)="CONFIRMADO")),ROWS($A$3:A270))),"")</f>
        <v/>
      </c>
      <c r="I270" s="21" t="str">
        <f ca="1">IFERROR(INDEX(MAESTRO!I:I,_xludf.AGGREGATE(15,6,ROW(MAESTRO!$B$3:$B$1000)/((MAESTRO!$B$3:$B$1000="ACADEMICOS")*(UPPER(MAESTRO!$L$3:$L$1000)="CONFIRMADO")),ROWS($A$3:A270))),"")</f>
        <v/>
      </c>
      <c r="J270" s="21" t="str">
        <f ca="1">IFERROR(INDEX(MAESTRO!J:J,_xludf.AGGREGATE(15,6,ROW(MAESTRO!$B$3:$B$1000)/((MAESTRO!$B$3:$B$1000="ACADEMICOS")*(UPPER(MAESTRO!$L$3:$L$1000)="CONFIRMADO")),ROWS($A$3:A270))),"")</f>
        <v/>
      </c>
      <c r="K270" s="21" t="str">
        <f ca="1">IFERROR(INDEX(MAESTRO!K:K,_xludf.AGGREGATE(15,6,ROW(MAESTRO!$B$3:$B$1000)/((MAESTRO!$B$3:$B$1000="ACADEMICOS")*(UPPER(MAESTRO!$L$3:$L$1000)="CONFIRMADO")),ROWS($A$3:A270))),"")</f>
        <v/>
      </c>
      <c r="L270" s="21" t="str">
        <f ca="1">IFERROR(INDEX(MAESTRO!L:L,_xludf.AGGREGATE(15,6,ROW(MAESTRO!$B$3:$B$1000)/((MAESTRO!$B$3:$B$1000="ACADEMICOS")*(UPPER(MAESTRO!$L$3:$L$1000)="CONFIRMADO")),ROWS($A$3:A270))),"")</f>
        <v/>
      </c>
      <c r="M270" s="21" t="str">
        <f ca="1">IFERROR(INDEX(MAESTRO!M:M,_xludf.AGGREGATE(15,6,ROW(MAESTRO!$B$3:$B$1000)/((MAESTRO!$B$3:$B$1000="ACADEMICOS")*(UPPER(MAESTRO!$L$3:$L$1000)="CONFIRMADO")),ROWS($A$3:A270))),"")</f>
        <v/>
      </c>
      <c r="N270" s="21" t="str">
        <f ca="1">IFERROR(INDEX(MAESTRO!N:N,_xludf.AGGREGATE(15,6,ROW(MAESTRO!$B$3:$B$1000)/((MAESTRO!$B$3:$B$1000="ACADEMICOS")*(UPPER(MAESTRO!$L$3:$L$1000)="CONFIRMADO")),ROWS($A$3:A270))),"")</f>
        <v/>
      </c>
      <c r="O270" s="21" t="str">
        <f ca="1">IFERROR(INDEX(MAESTRO!O:O,_xludf.AGGREGATE(15,6,ROW(MAESTRO!$B$3:$B$1000)/((MAESTRO!$B$3:$B$1000="ACADEMICOS")*(UPPER(MAESTRO!$L$3:$L$1000)="CONFIRMADO")),ROWS($A$3:A270))),"")</f>
        <v/>
      </c>
      <c r="P270" s="21" t="str">
        <f ca="1">IFERROR(INDEX(MAESTRO!P:P,_xludf.AGGREGATE(15,6,ROW(MAESTRO!$B$3:$B$1000)/((MAESTRO!$B$3:$B$1000="ACADEMICOS")*(UPPER(MAESTRO!$L$3:$L$1000)="CONFIRMADO")),ROWS($A$3:A270))),"")</f>
        <v/>
      </c>
      <c r="Q270" s="21" t="str">
        <f ca="1">IFERROR(INDEX(MAESTRO!Q:Q,_xludf.AGGREGATE(15,6,ROW(MAESTRO!$B$3:$B$1000)/((MAESTRO!$B$3:$B$1000="ACADEMICOS")*(UPPER(MAESTRO!$L$3:$L$1000)="CONFIRMADO")),ROWS($A$3:A270))),"")</f>
        <v/>
      </c>
      <c r="R270" s="21" t="str">
        <f ca="1">IFERROR(INDEX(MAESTRO!R:R,_xludf.AGGREGATE(15,6,ROW(MAESTRO!$B$3:$B$1000)/((MAESTRO!$B$3:$B$1000="ACADEMICOS")*(UPPER(MAESTRO!$L$3:$L$1000)="CONFIRMADO")),ROWS($A$3:A270))),"")</f>
        <v/>
      </c>
      <c r="S270" s="21" t="str">
        <f ca="1">IFERROR(INDEX(MAESTRO!S:S,_xludf.AGGREGATE(15,6,ROW(MAESTRO!$B$3:$B$1000)/((MAESTRO!$B$3:$B$1000="ACADEMICOS")*(UPPER(MAESTRO!$L$3:$L$1000)="CONFIRMADO")),ROWS($A$3:A270))),"")</f>
        <v/>
      </c>
      <c r="T270" s="21" t="str">
        <f ca="1">IFERROR(INDEX(MAESTRO!T:T,_xludf.AGGREGATE(15,6,ROW(MAESTRO!$B$3:$B$1000)/((MAESTRO!$B$3:$B$1000="ACADEMICOS")*(UPPER(MAESTRO!$L$3:$L$1000)="CONFIRMADO")),ROWS($A$3:A270))),"")</f>
        <v/>
      </c>
      <c r="U270" s="21" t="str">
        <f ca="1">IFERROR(INDEX(MAESTRO!U:U,_xludf.AGGREGATE(15,6,ROW(MAESTRO!$B$3:$B$1000)/((MAESTRO!$B$3:$B$1000="ACADEMICOS")*(UPPER(MAESTRO!$L$3:$L$1000)="CONFIRMADO")),ROWS($A$3:A270))),"")</f>
        <v/>
      </c>
      <c r="V270" s="21" t="str">
        <f ca="1">IFERROR(INDEX(MAESTRO!V:V,_xludf.AGGREGATE(15,6,ROW(MAESTRO!$B$3:$B$1000)/((MAESTRO!$B$3:$B$1000="ACADEMICOS")*(UPPER(MAESTRO!$L$3:$L$1000)="CONFIRMADO")),ROWS($A$3:A270))),"")</f>
        <v/>
      </c>
      <c r="W270" s="21" t="str">
        <f ca="1">IFERROR(INDEX(MAESTRO!W:W,_xludf.AGGREGATE(15,6,ROW(MAESTRO!$B$3:$B$1000)/((MAESTRO!$B$3:$B$1000="ACADEMICOS")*(UPPER(MAESTRO!$L$3:$L$1000)="CONFIRMADO")),ROWS($A$3:A270))),"")</f>
        <v/>
      </c>
      <c r="X270" s="21" t="str">
        <f ca="1">IFERROR(INDEX(MAESTRO!X:X,_xludf.AGGREGATE(15,6,ROW(MAESTRO!$B$3:$B$1000)/((MAESTRO!$B$3:$B$1000="ACADEMICOS")*(UPPER(MAESTRO!$L$3:$L$1000)="CONFIRMADO")),ROWS($A$3:A270))),"")</f>
        <v/>
      </c>
    </row>
    <row r="271" spans="1:24" ht="22.05" customHeight="1">
      <c r="A271" s="10" t="str">
        <f ca="1">IFERROR(INDEX(MAESTRO!A:A,_xludf.AGGREGATE(15,6,ROW(MAESTRO!$B$3:$B$1000)/((MAESTRO!$B$3:$B$1000="ACADEMICOS")*(UPPER(MAESTRO!$L$3:$L$1000)="CONFIRMADO")),ROWS($A$3:A271))),"")</f>
        <v/>
      </c>
      <c r="B271" s="10" t="str">
        <f ca="1">IFERROR(INDEX(MAESTRO!B:B,_xludf.AGGREGATE(15,6,ROW(MAESTRO!$B$3:$B$1000)/((MAESTRO!$B$3:$B$1000="ACADEMICOS")*(UPPER(MAESTRO!$L$3:$L$1000)="CONFIRMADO")),ROWS($A$3:A271))),"")</f>
        <v/>
      </c>
      <c r="C271" s="10" t="str">
        <f ca="1">IFERROR(INDEX(MAESTRO!C:C,_xludf.AGGREGATE(15,6,ROW(MAESTRO!$B$3:$B$1000)/((MAESTRO!$B$3:$B$1000="ACADEMICOS")*(UPPER(MAESTRO!$L$3:$L$1000)="CONFIRMADO")),ROWS($A$3:A271))),"")</f>
        <v/>
      </c>
      <c r="D271" s="10" t="str">
        <f ca="1">IFERROR(INDEX(MAESTRO!D:D,_xludf.AGGREGATE(15,6,ROW(MAESTRO!$B$3:$B$1000)/((MAESTRO!$B$3:$B$1000="ACADEMICOS")*(UPPER(MAESTRO!$L$3:$L$1000)="CONFIRMADO")),ROWS($A$3:A271))),"")</f>
        <v/>
      </c>
      <c r="E271" s="10" t="str">
        <f ca="1">IFERROR(INDEX(MAESTRO!E:E,_xludf.AGGREGATE(15,6,ROW(MAESTRO!$B$3:$B$1000)/((MAESTRO!$B$3:$B$1000="ACADEMICOS")*(UPPER(MAESTRO!$L$3:$L$1000)="CONFIRMADO")),ROWS($A$3:A271))),"")</f>
        <v/>
      </c>
      <c r="F271" s="10" t="str">
        <f ca="1">IFERROR(INDEX(MAESTRO!F:F,_xludf.AGGREGATE(15,6,ROW(MAESTRO!$B$3:$B$1000)/((MAESTRO!$B$3:$B$1000="ACADEMICOS")*(UPPER(MAESTRO!$L$3:$L$1000)="CONFIRMADO")),ROWS($A$3:A271))),"")</f>
        <v/>
      </c>
      <c r="G271" s="10" t="str">
        <f ca="1">IFERROR(INDEX(MAESTRO!G:G,_xludf.AGGREGATE(15,6,ROW(MAESTRO!$B$3:$B$1000)/((MAESTRO!$B$3:$B$1000="ACADEMICOS")*(UPPER(MAESTRO!$L$3:$L$1000)="CONFIRMADO")),ROWS($A$3:A271))),"")</f>
        <v/>
      </c>
      <c r="H271" s="10" t="str">
        <f ca="1">IFERROR(INDEX(MAESTRO!H:H,_xludf.AGGREGATE(15,6,ROW(MAESTRO!$B$3:$B$1000)/((MAESTRO!$B$3:$B$1000="ACADEMICOS")*(UPPER(MAESTRO!$L$3:$L$1000)="CONFIRMADO")),ROWS($A$3:A271))),"")</f>
        <v/>
      </c>
      <c r="I271" s="10" t="str">
        <f ca="1">IFERROR(INDEX(MAESTRO!I:I,_xludf.AGGREGATE(15,6,ROW(MAESTRO!$B$3:$B$1000)/((MAESTRO!$B$3:$B$1000="ACADEMICOS")*(UPPER(MAESTRO!$L$3:$L$1000)="CONFIRMADO")),ROWS($A$3:A271))),"")</f>
        <v/>
      </c>
      <c r="J271" s="10" t="str">
        <f ca="1">IFERROR(INDEX(MAESTRO!J:J,_xludf.AGGREGATE(15,6,ROW(MAESTRO!$B$3:$B$1000)/((MAESTRO!$B$3:$B$1000="ACADEMICOS")*(UPPER(MAESTRO!$L$3:$L$1000)="CONFIRMADO")),ROWS($A$3:A271))),"")</f>
        <v/>
      </c>
      <c r="K271" s="10" t="str">
        <f ca="1">IFERROR(INDEX(MAESTRO!K:K,_xludf.AGGREGATE(15,6,ROW(MAESTRO!$B$3:$B$1000)/((MAESTRO!$B$3:$B$1000="ACADEMICOS")*(UPPER(MAESTRO!$L$3:$L$1000)="CONFIRMADO")),ROWS($A$3:A271))),"")</f>
        <v/>
      </c>
      <c r="L271" s="10" t="str">
        <f ca="1">IFERROR(INDEX(MAESTRO!L:L,_xludf.AGGREGATE(15,6,ROW(MAESTRO!$B$3:$B$1000)/((MAESTRO!$B$3:$B$1000="ACADEMICOS")*(UPPER(MAESTRO!$L$3:$L$1000)="CONFIRMADO")),ROWS($A$3:A271))),"")</f>
        <v/>
      </c>
      <c r="M271" s="10" t="str">
        <f ca="1">IFERROR(INDEX(MAESTRO!M:M,_xludf.AGGREGATE(15,6,ROW(MAESTRO!$B$3:$B$1000)/((MAESTRO!$B$3:$B$1000="ACADEMICOS")*(UPPER(MAESTRO!$L$3:$L$1000)="CONFIRMADO")),ROWS($A$3:A271))),"")</f>
        <v/>
      </c>
      <c r="N271" s="10" t="str">
        <f ca="1">IFERROR(INDEX(MAESTRO!N:N,_xludf.AGGREGATE(15,6,ROW(MAESTRO!$B$3:$B$1000)/((MAESTRO!$B$3:$B$1000="ACADEMICOS")*(UPPER(MAESTRO!$L$3:$L$1000)="CONFIRMADO")),ROWS($A$3:A271))),"")</f>
        <v/>
      </c>
      <c r="O271" s="10" t="str">
        <f ca="1">IFERROR(INDEX(MAESTRO!O:O,_xludf.AGGREGATE(15,6,ROW(MAESTRO!$B$3:$B$1000)/((MAESTRO!$B$3:$B$1000="ACADEMICOS")*(UPPER(MAESTRO!$L$3:$L$1000)="CONFIRMADO")),ROWS($A$3:A271))),"")</f>
        <v/>
      </c>
      <c r="P271" s="10" t="str">
        <f ca="1">IFERROR(INDEX(MAESTRO!P:P,_xludf.AGGREGATE(15,6,ROW(MAESTRO!$B$3:$B$1000)/((MAESTRO!$B$3:$B$1000="ACADEMICOS")*(UPPER(MAESTRO!$L$3:$L$1000)="CONFIRMADO")),ROWS($A$3:A271))),"")</f>
        <v/>
      </c>
      <c r="Q271" s="10" t="str">
        <f ca="1">IFERROR(INDEX(MAESTRO!Q:Q,_xludf.AGGREGATE(15,6,ROW(MAESTRO!$B$3:$B$1000)/((MAESTRO!$B$3:$B$1000="ACADEMICOS")*(UPPER(MAESTRO!$L$3:$L$1000)="CONFIRMADO")),ROWS($A$3:A271))),"")</f>
        <v/>
      </c>
      <c r="R271" s="10" t="str">
        <f ca="1">IFERROR(INDEX(MAESTRO!R:R,_xludf.AGGREGATE(15,6,ROW(MAESTRO!$B$3:$B$1000)/((MAESTRO!$B$3:$B$1000="ACADEMICOS")*(UPPER(MAESTRO!$L$3:$L$1000)="CONFIRMADO")),ROWS($A$3:A271))),"")</f>
        <v/>
      </c>
      <c r="S271" s="10" t="str">
        <f ca="1">IFERROR(INDEX(MAESTRO!S:S,_xludf.AGGREGATE(15,6,ROW(MAESTRO!$B$3:$B$1000)/((MAESTRO!$B$3:$B$1000="ACADEMICOS")*(UPPER(MAESTRO!$L$3:$L$1000)="CONFIRMADO")),ROWS($A$3:A271))),"")</f>
        <v/>
      </c>
      <c r="T271" s="10" t="str">
        <f ca="1">IFERROR(INDEX(MAESTRO!T:T,_xludf.AGGREGATE(15,6,ROW(MAESTRO!$B$3:$B$1000)/((MAESTRO!$B$3:$B$1000="ACADEMICOS")*(UPPER(MAESTRO!$L$3:$L$1000)="CONFIRMADO")),ROWS($A$3:A271))),"")</f>
        <v/>
      </c>
      <c r="U271" s="10" t="str">
        <f ca="1">IFERROR(INDEX(MAESTRO!U:U,_xludf.AGGREGATE(15,6,ROW(MAESTRO!$B$3:$B$1000)/((MAESTRO!$B$3:$B$1000="ACADEMICOS")*(UPPER(MAESTRO!$L$3:$L$1000)="CONFIRMADO")),ROWS($A$3:A271))),"")</f>
        <v/>
      </c>
      <c r="V271" s="10" t="str">
        <f ca="1">IFERROR(INDEX(MAESTRO!V:V,_xludf.AGGREGATE(15,6,ROW(MAESTRO!$B$3:$B$1000)/((MAESTRO!$B$3:$B$1000="ACADEMICOS")*(UPPER(MAESTRO!$L$3:$L$1000)="CONFIRMADO")),ROWS($A$3:A271))),"")</f>
        <v/>
      </c>
      <c r="W271" s="10" t="str">
        <f ca="1">IFERROR(INDEX(MAESTRO!W:W,_xludf.AGGREGATE(15,6,ROW(MAESTRO!$B$3:$B$1000)/((MAESTRO!$B$3:$B$1000="ACADEMICOS")*(UPPER(MAESTRO!$L$3:$L$1000)="CONFIRMADO")),ROWS($A$3:A271))),"")</f>
        <v/>
      </c>
      <c r="X271" s="10" t="str">
        <f ca="1">IFERROR(INDEX(MAESTRO!X:X,_xludf.AGGREGATE(15,6,ROW(MAESTRO!$B$3:$B$1000)/((MAESTRO!$B$3:$B$1000="ACADEMICOS")*(UPPER(MAESTRO!$L$3:$L$1000)="CONFIRMADO")),ROWS($A$3:A271))),"")</f>
        <v/>
      </c>
    </row>
    <row r="272" spans="1:24" ht="22.05" customHeight="1">
      <c r="A272" s="21" t="str">
        <f ca="1">IFERROR(INDEX(MAESTRO!A:A,_xludf.AGGREGATE(15,6,ROW(MAESTRO!$B$3:$B$1000)/((MAESTRO!$B$3:$B$1000="ACADEMICOS")*(UPPER(MAESTRO!$L$3:$L$1000)="CONFIRMADO")),ROWS($A$3:A272))),"")</f>
        <v/>
      </c>
      <c r="B272" s="21" t="str">
        <f ca="1">IFERROR(INDEX(MAESTRO!B:B,_xludf.AGGREGATE(15,6,ROW(MAESTRO!$B$3:$B$1000)/((MAESTRO!$B$3:$B$1000="ACADEMICOS")*(UPPER(MAESTRO!$L$3:$L$1000)="CONFIRMADO")),ROWS($A$3:A272))),"")</f>
        <v/>
      </c>
      <c r="C272" s="21" t="str">
        <f ca="1">IFERROR(INDEX(MAESTRO!C:C,_xludf.AGGREGATE(15,6,ROW(MAESTRO!$B$3:$B$1000)/((MAESTRO!$B$3:$B$1000="ACADEMICOS")*(UPPER(MAESTRO!$L$3:$L$1000)="CONFIRMADO")),ROWS($A$3:A272))),"")</f>
        <v/>
      </c>
      <c r="D272" s="21" t="str">
        <f ca="1">IFERROR(INDEX(MAESTRO!D:D,_xludf.AGGREGATE(15,6,ROW(MAESTRO!$B$3:$B$1000)/((MAESTRO!$B$3:$B$1000="ACADEMICOS")*(UPPER(MAESTRO!$L$3:$L$1000)="CONFIRMADO")),ROWS($A$3:A272))),"")</f>
        <v/>
      </c>
      <c r="E272" s="21" t="str">
        <f ca="1">IFERROR(INDEX(MAESTRO!E:E,_xludf.AGGREGATE(15,6,ROW(MAESTRO!$B$3:$B$1000)/((MAESTRO!$B$3:$B$1000="ACADEMICOS")*(UPPER(MAESTRO!$L$3:$L$1000)="CONFIRMADO")),ROWS($A$3:A272))),"")</f>
        <v/>
      </c>
      <c r="F272" s="21" t="str">
        <f ca="1">IFERROR(INDEX(MAESTRO!F:F,_xludf.AGGREGATE(15,6,ROW(MAESTRO!$B$3:$B$1000)/((MAESTRO!$B$3:$B$1000="ACADEMICOS")*(UPPER(MAESTRO!$L$3:$L$1000)="CONFIRMADO")),ROWS($A$3:A272))),"")</f>
        <v/>
      </c>
      <c r="G272" s="21" t="str">
        <f ca="1">IFERROR(INDEX(MAESTRO!G:G,_xludf.AGGREGATE(15,6,ROW(MAESTRO!$B$3:$B$1000)/((MAESTRO!$B$3:$B$1000="ACADEMICOS")*(UPPER(MAESTRO!$L$3:$L$1000)="CONFIRMADO")),ROWS($A$3:A272))),"")</f>
        <v/>
      </c>
      <c r="H272" s="21" t="str">
        <f ca="1">IFERROR(INDEX(MAESTRO!H:H,_xludf.AGGREGATE(15,6,ROW(MAESTRO!$B$3:$B$1000)/((MAESTRO!$B$3:$B$1000="ACADEMICOS")*(UPPER(MAESTRO!$L$3:$L$1000)="CONFIRMADO")),ROWS($A$3:A272))),"")</f>
        <v/>
      </c>
      <c r="I272" s="21" t="str">
        <f ca="1">IFERROR(INDEX(MAESTRO!I:I,_xludf.AGGREGATE(15,6,ROW(MAESTRO!$B$3:$B$1000)/((MAESTRO!$B$3:$B$1000="ACADEMICOS")*(UPPER(MAESTRO!$L$3:$L$1000)="CONFIRMADO")),ROWS($A$3:A272))),"")</f>
        <v/>
      </c>
      <c r="J272" s="21" t="str">
        <f ca="1">IFERROR(INDEX(MAESTRO!J:J,_xludf.AGGREGATE(15,6,ROW(MAESTRO!$B$3:$B$1000)/((MAESTRO!$B$3:$B$1000="ACADEMICOS")*(UPPER(MAESTRO!$L$3:$L$1000)="CONFIRMADO")),ROWS($A$3:A272))),"")</f>
        <v/>
      </c>
      <c r="K272" s="21" t="str">
        <f ca="1">IFERROR(INDEX(MAESTRO!K:K,_xludf.AGGREGATE(15,6,ROW(MAESTRO!$B$3:$B$1000)/((MAESTRO!$B$3:$B$1000="ACADEMICOS")*(UPPER(MAESTRO!$L$3:$L$1000)="CONFIRMADO")),ROWS($A$3:A272))),"")</f>
        <v/>
      </c>
      <c r="L272" s="21" t="str">
        <f ca="1">IFERROR(INDEX(MAESTRO!L:L,_xludf.AGGREGATE(15,6,ROW(MAESTRO!$B$3:$B$1000)/((MAESTRO!$B$3:$B$1000="ACADEMICOS")*(UPPER(MAESTRO!$L$3:$L$1000)="CONFIRMADO")),ROWS($A$3:A272))),"")</f>
        <v/>
      </c>
      <c r="M272" s="21" t="str">
        <f ca="1">IFERROR(INDEX(MAESTRO!M:M,_xludf.AGGREGATE(15,6,ROW(MAESTRO!$B$3:$B$1000)/((MAESTRO!$B$3:$B$1000="ACADEMICOS")*(UPPER(MAESTRO!$L$3:$L$1000)="CONFIRMADO")),ROWS($A$3:A272))),"")</f>
        <v/>
      </c>
      <c r="N272" s="21" t="str">
        <f ca="1">IFERROR(INDEX(MAESTRO!N:N,_xludf.AGGREGATE(15,6,ROW(MAESTRO!$B$3:$B$1000)/((MAESTRO!$B$3:$B$1000="ACADEMICOS")*(UPPER(MAESTRO!$L$3:$L$1000)="CONFIRMADO")),ROWS($A$3:A272))),"")</f>
        <v/>
      </c>
      <c r="O272" s="21" t="str">
        <f ca="1">IFERROR(INDEX(MAESTRO!O:O,_xludf.AGGREGATE(15,6,ROW(MAESTRO!$B$3:$B$1000)/((MAESTRO!$B$3:$B$1000="ACADEMICOS")*(UPPER(MAESTRO!$L$3:$L$1000)="CONFIRMADO")),ROWS($A$3:A272))),"")</f>
        <v/>
      </c>
      <c r="P272" s="21" t="str">
        <f ca="1">IFERROR(INDEX(MAESTRO!P:P,_xludf.AGGREGATE(15,6,ROW(MAESTRO!$B$3:$B$1000)/((MAESTRO!$B$3:$B$1000="ACADEMICOS")*(UPPER(MAESTRO!$L$3:$L$1000)="CONFIRMADO")),ROWS($A$3:A272))),"")</f>
        <v/>
      </c>
      <c r="Q272" s="21" t="str">
        <f ca="1">IFERROR(INDEX(MAESTRO!Q:Q,_xludf.AGGREGATE(15,6,ROW(MAESTRO!$B$3:$B$1000)/((MAESTRO!$B$3:$B$1000="ACADEMICOS")*(UPPER(MAESTRO!$L$3:$L$1000)="CONFIRMADO")),ROWS($A$3:A272))),"")</f>
        <v/>
      </c>
      <c r="R272" s="21" t="str">
        <f ca="1">IFERROR(INDEX(MAESTRO!R:R,_xludf.AGGREGATE(15,6,ROW(MAESTRO!$B$3:$B$1000)/((MAESTRO!$B$3:$B$1000="ACADEMICOS")*(UPPER(MAESTRO!$L$3:$L$1000)="CONFIRMADO")),ROWS($A$3:A272))),"")</f>
        <v/>
      </c>
      <c r="S272" s="21" t="str">
        <f ca="1">IFERROR(INDEX(MAESTRO!S:S,_xludf.AGGREGATE(15,6,ROW(MAESTRO!$B$3:$B$1000)/((MAESTRO!$B$3:$B$1000="ACADEMICOS")*(UPPER(MAESTRO!$L$3:$L$1000)="CONFIRMADO")),ROWS($A$3:A272))),"")</f>
        <v/>
      </c>
      <c r="T272" s="21" t="str">
        <f ca="1">IFERROR(INDEX(MAESTRO!T:T,_xludf.AGGREGATE(15,6,ROW(MAESTRO!$B$3:$B$1000)/((MAESTRO!$B$3:$B$1000="ACADEMICOS")*(UPPER(MAESTRO!$L$3:$L$1000)="CONFIRMADO")),ROWS($A$3:A272))),"")</f>
        <v/>
      </c>
      <c r="U272" s="21" t="str">
        <f ca="1">IFERROR(INDEX(MAESTRO!U:U,_xludf.AGGREGATE(15,6,ROW(MAESTRO!$B$3:$B$1000)/((MAESTRO!$B$3:$B$1000="ACADEMICOS")*(UPPER(MAESTRO!$L$3:$L$1000)="CONFIRMADO")),ROWS($A$3:A272))),"")</f>
        <v/>
      </c>
      <c r="V272" s="21" t="str">
        <f ca="1">IFERROR(INDEX(MAESTRO!V:V,_xludf.AGGREGATE(15,6,ROW(MAESTRO!$B$3:$B$1000)/((MAESTRO!$B$3:$B$1000="ACADEMICOS")*(UPPER(MAESTRO!$L$3:$L$1000)="CONFIRMADO")),ROWS($A$3:A272))),"")</f>
        <v/>
      </c>
      <c r="W272" s="21" t="str">
        <f ca="1">IFERROR(INDEX(MAESTRO!W:W,_xludf.AGGREGATE(15,6,ROW(MAESTRO!$B$3:$B$1000)/((MAESTRO!$B$3:$B$1000="ACADEMICOS")*(UPPER(MAESTRO!$L$3:$L$1000)="CONFIRMADO")),ROWS($A$3:A272))),"")</f>
        <v/>
      </c>
      <c r="X272" s="21" t="str">
        <f ca="1">IFERROR(INDEX(MAESTRO!X:X,_xludf.AGGREGATE(15,6,ROW(MAESTRO!$B$3:$B$1000)/((MAESTRO!$B$3:$B$1000="ACADEMICOS")*(UPPER(MAESTRO!$L$3:$L$1000)="CONFIRMADO")),ROWS($A$3:A272))),"")</f>
        <v/>
      </c>
    </row>
    <row r="273" spans="1:24" ht="22.05" customHeight="1">
      <c r="A273" s="10" t="str">
        <f ca="1">IFERROR(INDEX(MAESTRO!A:A,_xludf.AGGREGATE(15,6,ROW(MAESTRO!$B$3:$B$1000)/((MAESTRO!$B$3:$B$1000="ACADEMICOS")*(UPPER(MAESTRO!$L$3:$L$1000)="CONFIRMADO")),ROWS($A$3:A273))),"")</f>
        <v/>
      </c>
      <c r="B273" s="10" t="str">
        <f ca="1">IFERROR(INDEX(MAESTRO!B:B,_xludf.AGGREGATE(15,6,ROW(MAESTRO!$B$3:$B$1000)/((MAESTRO!$B$3:$B$1000="ACADEMICOS")*(UPPER(MAESTRO!$L$3:$L$1000)="CONFIRMADO")),ROWS($A$3:A273))),"")</f>
        <v/>
      </c>
      <c r="C273" s="10" t="str">
        <f ca="1">IFERROR(INDEX(MAESTRO!C:C,_xludf.AGGREGATE(15,6,ROW(MAESTRO!$B$3:$B$1000)/((MAESTRO!$B$3:$B$1000="ACADEMICOS")*(UPPER(MAESTRO!$L$3:$L$1000)="CONFIRMADO")),ROWS($A$3:A273))),"")</f>
        <v/>
      </c>
      <c r="D273" s="10" t="str">
        <f ca="1">IFERROR(INDEX(MAESTRO!D:D,_xludf.AGGREGATE(15,6,ROW(MAESTRO!$B$3:$B$1000)/((MAESTRO!$B$3:$B$1000="ACADEMICOS")*(UPPER(MAESTRO!$L$3:$L$1000)="CONFIRMADO")),ROWS($A$3:A273))),"")</f>
        <v/>
      </c>
      <c r="E273" s="10" t="str">
        <f ca="1">IFERROR(INDEX(MAESTRO!E:E,_xludf.AGGREGATE(15,6,ROW(MAESTRO!$B$3:$B$1000)/((MAESTRO!$B$3:$B$1000="ACADEMICOS")*(UPPER(MAESTRO!$L$3:$L$1000)="CONFIRMADO")),ROWS($A$3:A273))),"")</f>
        <v/>
      </c>
      <c r="F273" s="10" t="str">
        <f ca="1">IFERROR(INDEX(MAESTRO!F:F,_xludf.AGGREGATE(15,6,ROW(MAESTRO!$B$3:$B$1000)/((MAESTRO!$B$3:$B$1000="ACADEMICOS")*(UPPER(MAESTRO!$L$3:$L$1000)="CONFIRMADO")),ROWS($A$3:A273))),"")</f>
        <v/>
      </c>
      <c r="G273" s="10" t="str">
        <f ca="1">IFERROR(INDEX(MAESTRO!G:G,_xludf.AGGREGATE(15,6,ROW(MAESTRO!$B$3:$B$1000)/((MAESTRO!$B$3:$B$1000="ACADEMICOS")*(UPPER(MAESTRO!$L$3:$L$1000)="CONFIRMADO")),ROWS($A$3:A273))),"")</f>
        <v/>
      </c>
      <c r="H273" s="10" t="str">
        <f ca="1">IFERROR(INDEX(MAESTRO!H:H,_xludf.AGGREGATE(15,6,ROW(MAESTRO!$B$3:$B$1000)/((MAESTRO!$B$3:$B$1000="ACADEMICOS")*(UPPER(MAESTRO!$L$3:$L$1000)="CONFIRMADO")),ROWS($A$3:A273))),"")</f>
        <v/>
      </c>
      <c r="I273" s="10" t="str">
        <f ca="1">IFERROR(INDEX(MAESTRO!I:I,_xludf.AGGREGATE(15,6,ROW(MAESTRO!$B$3:$B$1000)/((MAESTRO!$B$3:$B$1000="ACADEMICOS")*(UPPER(MAESTRO!$L$3:$L$1000)="CONFIRMADO")),ROWS($A$3:A273))),"")</f>
        <v/>
      </c>
      <c r="J273" s="10" t="str">
        <f ca="1">IFERROR(INDEX(MAESTRO!J:J,_xludf.AGGREGATE(15,6,ROW(MAESTRO!$B$3:$B$1000)/((MAESTRO!$B$3:$B$1000="ACADEMICOS")*(UPPER(MAESTRO!$L$3:$L$1000)="CONFIRMADO")),ROWS($A$3:A273))),"")</f>
        <v/>
      </c>
      <c r="K273" s="10" t="str">
        <f ca="1">IFERROR(INDEX(MAESTRO!K:K,_xludf.AGGREGATE(15,6,ROW(MAESTRO!$B$3:$B$1000)/((MAESTRO!$B$3:$B$1000="ACADEMICOS")*(UPPER(MAESTRO!$L$3:$L$1000)="CONFIRMADO")),ROWS($A$3:A273))),"")</f>
        <v/>
      </c>
      <c r="L273" s="10" t="str">
        <f ca="1">IFERROR(INDEX(MAESTRO!L:L,_xludf.AGGREGATE(15,6,ROW(MAESTRO!$B$3:$B$1000)/((MAESTRO!$B$3:$B$1000="ACADEMICOS")*(UPPER(MAESTRO!$L$3:$L$1000)="CONFIRMADO")),ROWS($A$3:A273))),"")</f>
        <v/>
      </c>
      <c r="M273" s="10" t="str">
        <f ca="1">IFERROR(INDEX(MAESTRO!M:M,_xludf.AGGREGATE(15,6,ROW(MAESTRO!$B$3:$B$1000)/((MAESTRO!$B$3:$B$1000="ACADEMICOS")*(UPPER(MAESTRO!$L$3:$L$1000)="CONFIRMADO")),ROWS($A$3:A273))),"")</f>
        <v/>
      </c>
      <c r="N273" s="10" t="str">
        <f ca="1">IFERROR(INDEX(MAESTRO!N:N,_xludf.AGGREGATE(15,6,ROW(MAESTRO!$B$3:$B$1000)/((MAESTRO!$B$3:$B$1000="ACADEMICOS")*(UPPER(MAESTRO!$L$3:$L$1000)="CONFIRMADO")),ROWS($A$3:A273))),"")</f>
        <v/>
      </c>
      <c r="O273" s="10" t="str">
        <f ca="1">IFERROR(INDEX(MAESTRO!O:O,_xludf.AGGREGATE(15,6,ROW(MAESTRO!$B$3:$B$1000)/((MAESTRO!$B$3:$B$1000="ACADEMICOS")*(UPPER(MAESTRO!$L$3:$L$1000)="CONFIRMADO")),ROWS($A$3:A273))),"")</f>
        <v/>
      </c>
      <c r="P273" s="10" t="str">
        <f ca="1">IFERROR(INDEX(MAESTRO!P:P,_xludf.AGGREGATE(15,6,ROW(MAESTRO!$B$3:$B$1000)/((MAESTRO!$B$3:$B$1000="ACADEMICOS")*(UPPER(MAESTRO!$L$3:$L$1000)="CONFIRMADO")),ROWS($A$3:A273))),"")</f>
        <v/>
      </c>
      <c r="Q273" s="10" t="str">
        <f ca="1">IFERROR(INDEX(MAESTRO!Q:Q,_xludf.AGGREGATE(15,6,ROW(MAESTRO!$B$3:$B$1000)/((MAESTRO!$B$3:$B$1000="ACADEMICOS")*(UPPER(MAESTRO!$L$3:$L$1000)="CONFIRMADO")),ROWS($A$3:A273))),"")</f>
        <v/>
      </c>
      <c r="R273" s="10" t="str">
        <f ca="1">IFERROR(INDEX(MAESTRO!R:R,_xludf.AGGREGATE(15,6,ROW(MAESTRO!$B$3:$B$1000)/((MAESTRO!$B$3:$B$1000="ACADEMICOS")*(UPPER(MAESTRO!$L$3:$L$1000)="CONFIRMADO")),ROWS($A$3:A273))),"")</f>
        <v/>
      </c>
      <c r="S273" s="10" t="str">
        <f ca="1">IFERROR(INDEX(MAESTRO!S:S,_xludf.AGGREGATE(15,6,ROW(MAESTRO!$B$3:$B$1000)/((MAESTRO!$B$3:$B$1000="ACADEMICOS")*(UPPER(MAESTRO!$L$3:$L$1000)="CONFIRMADO")),ROWS($A$3:A273))),"")</f>
        <v/>
      </c>
      <c r="T273" s="10" t="str">
        <f ca="1">IFERROR(INDEX(MAESTRO!T:T,_xludf.AGGREGATE(15,6,ROW(MAESTRO!$B$3:$B$1000)/((MAESTRO!$B$3:$B$1000="ACADEMICOS")*(UPPER(MAESTRO!$L$3:$L$1000)="CONFIRMADO")),ROWS($A$3:A273))),"")</f>
        <v/>
      </c>
      <c r="U273" s="10" t="str">
        <f ca="1">IFERROR(INDEX(MAESTRO!U:U,_xludf.AGGREGATE(15,6,ROW(MAESTRO!$B$3:$B$1000)/((MAESTRO!$B$3:$B$1000="ACADEMICOS")*(UPPER(MAESTRO!$L$3:$L$1000)="CONFIRMADO")),ROWS($A$3:A273))),"")</f>
        <v/>
      </c>
      <c r="V273" s="10" t="str">
        <f ca="1">IFERROR(INDEX(MAESTRO!V:V,_xludf.AGGREGATE(15,6,ROW(MAESTRO!$B$3:$B$1000)/((MAESTRO!$B$3:$B$1000="ACADEMICOS")*(UPPER(MAESTRO!$L$3:$L$1000)="CONFIRMADO")),ROWS($A$3:A273))),"")</f>
        <v/>
      </c>
      <c r="W273" s="10" t="str">
        <f ca="1">IFERROR(INDEX(MAESTRO!W:W,_xludf.AGGREGATE(15,6,ROW(MAESTRO!$B$3:$B$1000)/((MAESTRO!$B$3:$B$1000="ACADEMICOS")*(UPPER(MAESTRO!$L$3:$L$1000)="CONFIRMADO")),ROWS($A$3:A273))),"")</f>
        <v/>
      </c>
      <c r="X273" s="10" t="str">
        <f ca="1">IFERROR(INDEX(MAESTRO!X:X,_xludf.AGGREGATE(15,6,ROW(MAESTRO!$B$3:$B$1000)/((MAESTRO!$B$3:$B$1000="ACADEMICOS")*(UPPER(MAESTRO!$L$3:$L$1000)="CONFIRMADO")),ROWS($A$3:A273))),"")</f>
        <v/>
      </c>
    </row>
    <row r="274" spans="1:24" ht="22.05" customHeight="1">
      <c r="A274" s="21" t="str">
        <f ca="1">IFERROR(INDEX(MAESTRO!A:A,_xludf.AGGREGATE(15,6,ROW(MAESTRO!$B$3:$B$1000)/((MAESTRO!$B$3:$B$1000="ACADEMICOS")*(UPPER(MAESTRO!$L$3:$L$1000)="CONFIRMADO")),ROWS($A$3:A274))),"")</f>
        <v/>
      </c>
      <c r="B274" s="21" t="str">
        <f ca="1">IFERROR(INDEX(MAESTRO!B:B,_xludf.AGGREGATE(15,6,ROW(MAESTRO!$B$3:$B$1000)/((MAESTRO!$B$3:$B$1000="ACADEMICOS")*(UPPER(MAESTRO!$L$3:$L$1000)="CONFIRMADO")),ROWS($A$3:A274))),"")</f>
        <v/>
      </c>
      <c r="C274" s="21" t="str">
        <f ca="1">IFERROR(INDEX(MAESTRO!C:C,_xludf.AGGREGATE(15,6,ROW(MAESTRO!$B$3:$B$1000)/((MAESTRO!$B$3:$B$1000="ACADEMICOS")*(UPPER(MAESTRO!$L$3:$L$1000)="CONFIRMADO")),ROWS($A$3:A274))),"")</f>
        <v/>
      </c>
      <c r="D274" s="21" t="str">
        <f ca="1">IFERROR(INDEX(MAESTRO!D:D,_xludf.AGGREGATE(15,6,ROW(MAESTRO!$B$3:$B$1000)/((MAESTRO!$B$3:$B$1000="ACADEMICOS")*(UPPER(MAESTRO!$L$3:$L$1000)="CONFIRMADO")),ROWS($A$3:A274))),"")</f>
        <v/>
      </c>
      <c r="E274" s="21" t="str">
        <f ca="1">IFERROR(INDEX(MAESTRO!E:E,_xludf.AGGREGATE(15,6,ROW(MAESTRO!$B$3:$B$1000)/((MAESTRO!$B$3:$B$1000="ACADEMICOS")*(UPPER(MAESTRO!$L$3:$L$1000)="CONFIRMADO")),ROWS($A$3:A274))),"")</f>
        <v/>
      </c>
      <c r="F274" s="21" t="str">
        <f ca="1">IFERROR(INDEX(MAESTRO!F:F,_xludf.AGGREGATE(15,6,ROW(MAESTRO!$B$3:$B$1000)/((MAESTRO!$B$3:$B$1000="ACADEMICOS")*(UPPER(MAESTRO!$L$3:$L$1000)="CONFIRMADO")),ROWS($A$3:A274))),"")</f>
        <v/>
      </c>
      <c r="G274" s="21" t="str">
        <f ca="1">IFERROR(INDEX(MAESTRO!G:G,_xludf.AGGREGATE(15,6,ROW(MAESTRO!$B$3:$B$1000)/((MAESTRO!$B$3:$B$1000="ACADEMICOS")*(UPPER(MAESTRO!$L$3:$L$1000)="CONFIRMADO")),ROWS($A$3:A274))),"")</f>
        <v/>
      </c>
      <c r="H274" s="21" t="str">
        <f ca="1">IFERROR(INDEX(MAESTRO!H:H,_xludf.AGGREGATE(15,6,ROW(MAESTRO!$B$3:$B$1000)/((MAESTRO!$B$3:$B$1000="ACADEMICOS")*(UPPER(MAESTRO!$L$3:$L$1000)="CONFIRMADO")),ROWS($A$3:A274))),"")</f>
        <v/>
      </c>
      <c r="I274" s="21" t="str">
        <f ca="1">IFERROR(INDEX(MAESTRO!I:I,_xludf.AGGREGATE(15,6,ROW(MAESTRO!$B$3:$B$1000)/((MAESTRO!$B$3:$B$1000="ACADEMICOS")*(UPPER(MAESTRO!$L$3:$L$1000)="CONFIRMADO")),ROWS($A$3:A274))),"")</f>
        <v/>
      </c>
      <c r="J274" s="21" t="str">
        <f ca="1">IFERROR(INDEX(MAESTRO!J:J,_xludf.AGGREGATE(15,6,ROW(MAESTRO!$B$3:$B$1000)/((MAESTRO!$B$3:$B$1000="ACADEMICOS")*(UPPER(MAESTRO!$L$3:$L$1000)="CONFIRMADO")),ROWS($A$3:A274))),"")</f>
        <v/>
      </c>
      <c r="K274" s="21" t="str">
        <f ca="1">IFERROR(INDEX(MAESTRO!K:K,_xludf.AGGREGATE(15,6,ROW(MAESTRO!$B$3:$B$1000)/((MAESTRO!$B$3:$B$1000="ACADEMICOS")*(UPPER(MAESTRO!$L$3:$L$1000)="CONFIRMADO")),ROWS($A$3:A274))),"")</f>
        <v/>
      </c>
      <c r="L274" s="21" t="str">
        <f ca="1">IFERROR(INDEX(MAESTRO!L:L,_xludf.AGGREGATE(15,6,ROW(MAESTRO!$B$3:$B$1000)/((MAESTRO!$B$3:$B$1000="ACADEMICOS")*(UPPER(MAESTRO!$L$3:$L$1000)="CONFIRMADO")),ROWS($A$3:A274))),"")</f>
        <v/>
      </c>
      <c r="M274" s="21" t="str">
        <f ca="1">IFERROR(INDEX(MAESTRO!M:M,_xludf.AGGREGATE(15,6,ROW(MAESTRO!$B$3:$B$1000)/((MAESTRO!$B$3:$B$1000="ACADEMICOS")*(UPPER(MAESTRO!$L$3:$L$1000)="CONFIRMADO")),ROWS($A$3:A274))),"")</f>
        <v/>
      </c>
      <c r="N274" s="21" t="str">
        <f ca="1">IFERROR(INDEX(MAESTRO!N:N,_xludf.AGGREGATE(15,6,ROW(MAESTRO!$B$3:$B$1000)/((MAESTRO!$B$3:$B$1000="ACADEMICOS")*(UPPER(MAESTRO!$L$3:$L$1000)="CONFIRMADO")),ROWS($A$3:A274))),"")</f>
        <v/>
      </c>
      <c r="O274" s="21" t="str">
        <f ca="1">IFERROR(INDEX(MAESTRO!O:O,_xludf.AGGREGATE(15,6,ROW(MAESTRO!$B$3:$B$1000)/((MAESTRO!$B$3:$B$1000="ACADEMICOS")*(UPPER(MAESTRO!$L$3:$L$1000)="CONFIRMADO")),ROWS($A$3:A274))),"")</f>
        <v/>
      </c>
      <c r="P274" s="21" t="str">
        <f ca="1">IFERROR(INDEX(MAESTRO!P:P,_xludf.AGGREGATE(15,6,ROW(MAESTRO!$B$3:$B$1000)/((MAESTRO!$B$3:$B$1000="ACADEMICOS")*(UPPER(MAESTRO!$L$3:$L$1000)="CONFIRMADO")),ROWS($A$3:A274))),"")</f>
        <v/>
      </c>
      <c r="Q274" s="21" t="str">
        <f ca="1">IFERROR(INDEX(MAESTRO!Q:Q,_xludf.AGGREGATE(15,6,ROW(MAESTRO!$B$3:$B$1000)/((MAESTRO!$B$3:$B$1000="ACADEMICOS")*(UPPER(MAESTRO!$L$3:$L$1000)="CONFIRMADO")),ROWS($A$3:A274))),"")</f>
        <v/>
      </c>
      <c r="R274" s="21" t="str">
        <f ca="1">IFERROR(INDEX(MAESTRO!R:R,_xludf.AGGREGATE(15,6,ROW(MAESTRO!$B$3:$B$1000)/((MAESTRO!$B$3:$B$1000="ACADEMICOS")*(UPPER(MAESTRO!$L$3:$L$1000)="CONFIRMADO")),ROWS($A$3:A274))),"")</f>
        <v/>
      </c>
      <c r="S274" s="21" t="str">
        <f ca="1">IFERROR(INDEX(MAESTRO!S:S,_xludf.AGGREGATE(15,6,ROW(MAESTRO!$B$3:$B$1000)/((MAESTRO!$B$3:$B$1000="ACADEMICOS")*(UPPER(MAESTRO!$L$3:$L$1000)="CONFIRMADO")),ROWS($A$3:A274))),"")</f>
        <v/>
      </c>
      <c r="T274" s="21" t="str">
        <f ca="1">IFERROR(INDEX(MAESTRO!T:T,_xludf.AGGREGATE(15,6,ROW(MAESTRO!$B$3:$B$1000)/((MAESTRO!$B$3:$B$1000="ACADEMICOS")*(UPPER(MAESTRO!$L$3:$L$1000)="CONFIRMADO")),ROWS($A$3:A274))),"")</f>
        <v/>
      </c>
      <c r="U274" s="21" t="str">
        <f ca="1">IFERROR(INDEX(MAESTRO!U:U,_xludf.AGGREGATE(15,6,ROW(MAESTRO!$B$3:$B$1000)/((MAESTRO!$B$3:$B$1000="ACADEMICOS")*(UPPER(MAESTRO!$L$3:$L$1000)="CONFIRMADO")),ROWS($A$3:A274))),"")</f>
        <v/>
      </c>
      <c r="V274" s="21" t="str">
        <f ca="1">IFERROR(INDEX(MAESTRO!V:V,_xludf.AGGREGATE(15,6,ROW(MAESTRO!$B$3:$B$1000)/((MAESTRO!$B$3:$B$1000="ACADEMICOS")*(UPPER(MAESTRO!$L$3:$L$1000)="CONFIRMADO")),ROWS($A$3:A274))),"")</f>
        <v/>
      </c>
      <c r="W274" s="21" t="str">
        <f ca="1">IFERROR(INDEX(MAESTRO!W:W,_xludf.AGGREGATE(15,6,ROW(MAESTRO!$B$3:$B$1000)/((MAESTRO!$B$3:$B$1000="ACADEMICOS")*(UPPER(MAESTRO!$L$3:$L$1000)="CONFIRMADO")),ROWS($A$3:A274))),"")</f>
        <v/>
      </c>
      <c r="X274" s="21" t="str">
        <f ca="1">IFERROR(INDEX(MAESTRO!X:X,_xludf.AGGREGATE(15,6,ROW(MAESTRO!$B$3:$B$1000)/((MAESTRO!$B$3:$B$1000="ACADEMICOS")*(UPPER(MAESTRO!$L$3:$L$1000)="CONFIRMADO")),ROWS($A$3:A274))),"")</f>
        <v/>
      </c>
    </row>
    <row r="275" spans="1:24" ht="22.05" customHeight="1">
      <c r="A275" s="10" t="str">
        <f ca="1">IFERROR(INDEX(MAESTRO!A:A,_xludf.AGGREGATE(15,6,ROW(MAESTRO!$B$3:$B$1000)/((MAESTRO!$B$3:$B$1000="ACADEMICOS")*(UPPER(MAESTRO!$L$3:$L$1000)="CONFIRMADO")),ROWS($A$3:A275))),"")</f>
        <v/>
      </c>
      <c r="B275" s="10" t="str">
        <f ca="1">IFERROR(INDEX(MAESTRO!B:B,_xludf.AGGREGATE(15,6,ROW(MAESTRO!$B$3:$B$1000)/((MAESTRO!$B$3:$B$1000="ACADEMICOS")*(UPPER(MAESTRO!$L$3:$L$1000)="CONFIRMADO")),ROWS($A$3:A275))),"")</f>
        <v/>
      </c>
      <c r="C275" s="10" t="str">
        <f ca="1">IFERROR(INDEX(MAESTRO!C:C,_xludf.AGGREGATE(15,6,ROW(MAESTRO!$B$3:$B$1000)/((MAESTRO!$B$3:$B$1000="ACADEMICOS")*(UPPER(MAESTRO!$L$3:$L$1000)="CONFIRMADO")),ROWS($A$3:A275))),"")</f>
        <v/>
      </c>
      <c r="D275" s="10" t="str">
        <f ca="1">IFERROR(INDEX(MAESTRO!D:D,_xludf.AGGREGATE(15,6,ROW(MAESTRO!$B$3:$B$1000)/((MAESTRO!$B$3:$B$1000="ACADEMICOS")*(UPPER(MAESTRO!$L$3:$L$1000)="CONFIRMADO")),ROWS($A$3:A275))),"")</f>
        <v/>
      </c>
      <c r="E275" s="10" t="str">
        <f ca="1">IFERROR(INDEX(MAESTRO!E:E,_xludf.AGGREGATE(15,6,ROW(MAESTRO!$B$3:$B$1000)/((MAESTRO!$B$3:$B$1000="ACADEMICOS")*(UPPER(MAESTRO!$L$3:$L$1000)="CONFIRMADO")),ROWS($A$3:A275))),"")</f>
        <v/>
      </c>
      <c r="F275" s="10" t="str">
        <f ca="1">IFERROR(INDEX(MAESTRO!F:F,_xludf.AGGREGATE(15,6,ROW(MAESTRO!$B$3:$B$1000)/((MAESTRO!$B$3:$B$1000="ACADEMICOS")*(UPPER(MAESTRO!$L$3:$L$1000)="CONFIRMADO")),ROWS($A$3:A275))),"")</f>
        <v/>
      </c>
      <c r="G275" s="10" t="str">
        <f ca="1">IFERROR(INDEX(MAESTRO!G:G,_xludf.AGGREGATE(15,6,ROW(MAESTRO!$B$3:$B$1000)/((MAESTRO!$B$3:$B$1000="ACADEMICOS")*(UPPER(MAESTRO!$L$3:$L$1000)="CONFIRMADO")),ROWS($A$3:A275))),"")</f>
        <v/>
      </c>
      <c r="H275" s="10" t="str">
        <f ca="1">IFERROR(INDEX(MAESTRO!H:H,_xludf.AGGREGATE(15,6,ROW(MAESTRO!$B$3:$B$1000)/((MAESTRO!$B$3:$B$1000="ACADEMICOS")*(UPPER(MAESTRO!$L$3:$L$1000)="CONFIRMADO")),ROWS($A$3:A275))),"")</f>
        <v/>
      </c>
      <c r="I275" s="10" t="str">
        <f ca="1">IFERROR(INDEX(MAESTRO!I:I,_xludf.AGGREGATE(15,6,ROW(MAESTRO!$B$3:$B$1000)/((MAESTRO!$B$3:$B$1000="ACADEMICOS")*(UPPER(MAESTRO!$L$3:$L$1000)="CONFIRMADO")),ROWS($A$3:A275))),"")</f>
        <v/>
      </c>
      <c r="J275" s="10" t="str">
        <f ca="1">IFERROR(INDEX(MAESTRO!J:J,_xludf.AGGREGATE(15,6,ROW(MAESTRO!$B$3:$B$1000)/((MAESTRO!$B$3:$B$1000="ACADEMICOS")*(UPPER(MAESTRO!$L$3:$L$1000)="CONFIRMADO")),ROWS($A$3:A275))),"")</f>
        <v/>
      </c>
      <c r="K275" s="10" t="str">
        <f ca="1">IFERROR(INDEX(MAESTRO!K:K,_xludf.AGGREGATE(15,6,ROW(MAESTRO!$B$3:$B$1000)/((MAESTRO!$B$3:$B$1000="ACADEMICOS")*(UPPER(MAESTRO!$L$3:$L$1000)="CONFIRMADO")),ROWS($A$3:A275))),"")</f>
        <v/>
      </c>
      <c r="L275" s="10" t="str">
        <f ca="1">IFERROR(INDEX(MAESTRO!L:L,_xludf.AGGREGATE(15,6,ROW(MAESTRO!$B$3:$B$1000)/((MAESTRO!$B$3:$B$1000="ACADEMICOS")*(UPPER(MAESTRO!$L$3:$L$1000)="CONFIRMADO")),ROWS($A$3:A275))),"")</f>
        <v/>
      </c>
      <c r="M275" s="10" t="str">
        <f ca="1">IFERROR(INDEX(MAESTRO!M:M,_xludf.AGGREGATE(15,6,ROW(MAESTRO!$B$3:$B$1000)/((MAESTRO!$B$3:$B$1000="ACADEMICOS")*(UPPER(MAESTRO!$L$3:$L$1000)="CONFIRMADO")),ROWS($A$3:A275))),"")</f>
        <v/>
      </c>
      <c r="N275" s="10" t="str">
        <f ca="1">IFERROR(INDEX(MAESTRO!N:N,_xludf.AGGREGATE(15,6,ROW(MAESTRO!$B$3:$B$1000)/((MAESTRO!$B$3:$B$1000="ACADEMICOS")*(UPPER(MAESTRO!$L$3:$L$1000)="CONFIRMADO")),ROWS($A$3:A275))),"")</f>
        <v/>
      </c>
      <c r="O275" s="10" t="str">
        <f ca="1">IFERROR(INDEX(MAESTRO!O:O,_xludf.AGGREGATE(15,6,ROW(MAESTRO!$B$3:$B$1000)/((MAESTRO!$B$3:$B$1000="ACADEMICOS")*(UPPER(MAESTRO!$L$3:$L$1000)="CONFIRMADO")),ROWS($A$3:A275))),"")</f>
        <v/>
      </c>
      <c r="P275" s="10" t="str">
        <f ca="1">IFERROR(INDEX(MAESTRO!P:P,_xludf.AGGREGATE(15,6,ROW(MAESTRO!$B$3:$B$1000)/((MAESTRO!$B$3:$B$1000="ACADEMICOS")*(UPPER(MAESTRO!$L$3:$L$1000)="CONFIRMADO")),ROWS($A$3:A275))),"")</f>
        <v/>
      </c>
      <c r="Q275" s="10" t="str">
        <f ca="1">IFERROR(INDEX(MAESTRO!Q:Q,_xludf.AGGREGATE(15,6,ROW(MAESTRO!$B$3:$B$1000)/((MAESTRO!$B$3:$B$1000="ACADEMICOS")*(UPPER(MAESTRO!$L$3:$L$1000)="CONFIRMADO")),ROWS($A$3:A275))),"")</f>
        <v/>
      </c>
      <c r="R275" s="10" t="str">
        <f ca="1">IFERROR(INDEX(MAESTRO!R:R,_xludf.AGGREGATE(15,6,ROW(MAESTRO!$B$3:$B$1000)/((MAESTRO!$B$3:$B$1000="ACADEMICOS")*(UPPER(MAESTRO!$L$3:$L$1000)="CONFIRMADO")),ROWS($A$3:A275))),"")</f>
        <v/>
      </c>
      <c r="S275" s="10" t="str">
        <f ca="1">IFERROR(INDEX(MAESTRO!S:S,_xludf.AGGREGATE(15,6,ROW(MAESTRO!$B$3:$B$1000)/((MAESTRO!$B$3:$B$1000="ACADEMICOS")*(UPPER(MAESTRO!$L$3:$L$1000)="CONFIRMADO")),ROWS($A$3:A275))),"")</f>
        <v/>
      </c>
      <c r="T275" s="10" t="str">
        <f ca="1">IFERROR(INDEX(MAESTRO!T:T,_xludf.AGGREGATE(15,6,ROW(MAESTRO!$B$3:$B$1000)/((MAESTRO!$B$3:$B$1000="ACADEMICOS")*(UPPER(MAESTRO!$L$3:$L$1000)="CONFIRMADO")),ROWS($A$3:A275))),"")</f>
        <v/>
      </c>
      <c r="U275" s="10" t="str">
        <f ca="1">IFERROR(INDEX(MAESTRO!U:U,_xludf.AGGREGATE(15,6,ROW(MAESTRO!$B$3:$B$1000)/((MAESTRO!$B$3:$B$1000="ACADEMICOS")*(UPPER(MAESTRO!$L$3:$L$1000)="CONFIRMADO")),ROWS($A$3:A275))),"")</f>
        <v/>
      </c>
      <c r="V275" s="10" t="str">
        <f ca="1">IFERROR(INDEX(MAESTRO!V:V,_xludf.AGGREGATE(15,6,ROW(MAESTRO!$B$3:$B$1000)/((MAESTRO!$B$3:$B$1000="ACADEMICOS")*(UPPER(MAESTRO!$L$3:$L$1000)="CONFIRMADO")),ROWS($A$3:A275))),"")</f>
        <v/>
      </c>
      <c r="W275" s="10" t="str">
        <f ca="1">IFERROR(INDEX(MAESTRO!W:W,_xludf.AGGREGATE(15,6,ROW(MAESTRO!$B$3:$B$1000)/((MAESTRO!$B$3:$B$1000="ACADEMICOS")*(UPPER(MAESTRO!$L$3:$L$1000)="CONFIRMADO")),ROWS($A$3:A275))),"")</f>
        <v/>
      </c>
      <c r="X275" s="10" t="str">
        <f ca="1">IFERROR(INDEX(MAESTRO!X:X,_xludf.AGGREGATE(15,6,ROW(MAESTRO!$B$3:$B$1000)/((MAESTRO!$B$3:$B$1000="ACADEMICOS")*(UPPER(MAESTRO!$L$3:$L$1000)="CONFIRMADO")),ROWS($A$3:A275))),"")</f>
        <v/>
      </c>
    </row>
    <row r="276" spans="1:24" ht="22.05" customHeight="1">
      <c r="A276" s="21" t="str">
        <f ca="1">IFERROR(INDEX(MAESTRO!A:A,_xludf.AGGREGATE(15,6,ROW(MAESTRO!$B$3:$B$1000)/((MAESTRO!$B$3:$B$1000="ACADEMICOS")*(UPPER(MAESTRO!$L$3:$L$1000)="CONFIRMADO")),ROWS($A$3:A276))),"")</f>
        <v/>
      </c>
      <c r="B276" s="21" t="str">
        <f ca="1">IFERROR(INDEX(MAESTRO!B:B,_xludf.AGGREGATE(15,6,ROW(MAESTRO!$B$3:$B$1000)/((MAESTRO!$B$3:$B$1000="ACADEMICOS")*(UPPER(MAESTRO!$L$3:$L$1000)="CONFIRMADO")),ROWS($A$3:A276))),"")</f>
        <v/>
      </c>
      <c r="C276" s="21" t="str">
        <f ca="1">IFERROR(INDEX(MAESTRO!C:C,_xludf.AGGREGATE(15,6,ROW(MAESTRO!$B$3:$B$1000)/((MAESTRO!$B$3:$B$1000="ACADEMICOS")*(UPPER(MAESTRO!$L$3:$L$1000)="CONFIRMADO")),ROWS($A$3:A276))),"")</f>
        <v/>
      </c>
      <c r="D276" s="21" t="str">
        <f ca="1">IFERROR(INDEX(MAESTRO!D:D,_xludf.AGGREGATE(15,6,ROW(MAESTRO!$B$3:$B$1000)/((MAESTRO!$B$3:$B$1000="ACADEMICOS")*(UPPER(MAESTRO!$L$3:$L$1000)="CONFIRMADO")),ROWS($A$3:A276))),"")</f>
        <v/>
      </c>
      <c r="E276" s="21" t="str">
        <f ca="1">IFERROR(INDEX(MAESTRO!E:E,_xludf.AGGREGATE(15,6,ROW(MAESTRO!$B$3:$B$1000)/((MAESTRO!$B$3:$B$1000="ACADEMICOS")*(UPPER(MAESTRO!$L$3:$L$1000)="CONFIRMADO")),ROWS($A$3:A276))),"")</f>
        <v/>
      </c>
      <c r="F276" s="21" t="str">
        <f ca="1">IFERROR(INDEX(MAESTRO!F:F,_xludf.AGGREGATE(15,6,ROW(MAESTRO!$B$3:$B$1000)/((MAESTRO!$B$3:$B$1000="ACADEMICOS")*(UPPER(MAESTRO!$L$3:$L$1000)="CONFIRMADO")),ROWS($A$3:A276))),"")</f>
        <v/>
      </c>
      <c r="G276" s="21" t="str">
        <f ca="1">IFERROR(INDEX(MAESTRO!G:G,_xludf.AGGREGATE(15,6,ROW(MAESTRO!$B$3:$B$1000)/((MAESTRO!$B$3:$B$1000="ACADEMICOS")*(UPPER(MAESTRO!$L$3:$L$1000)="CONFIRMADO")),ROWS($A$3:A276))),"")</f>
        <v/>
      </c>
      <c r="H276" s="21" t="str">
        <f ca="1">IFERROR(INDEX(MAESTRO!H:H,_xludf.AGGREGATE(15,6,ROW(MAESTRO!$B$3:$B$1000)/((MAESTRO!$B$3:$B$1000="ACADEMICOS")*(UPPER(MAESTRO!$L$3:$L$1000)="CONFIRMADO")),ROWS($A$3:A276))),"")</f>
        <v/>
      </c>
      <c r="I276" s="21" t="str">
        <f ca="1">IFERROR(INDEX(MAESTRO!I:I,_xludf.AGGREGATE(15,6,ROW(MAESTRO!$B$3:$B$1000)/((MAESTRO!$B$3:$B$1000="ACADEMICOS")*(UPPER(MAESTRO!$L$3:$L$1000)="CONFIRMADO")),ROWS($A$3:A276))),"")</f>
        <v/>
      </c>
      <c r="J276" s="21" t="str">
        <f ca="1">IFERROR(INDEX(MAESTRO!J:J,_xludf.AGGREGATE(15,6,ROW(MAESTRO!$B$3:$B$1000)/((MAESTRO!$B$3:$B$1000="ACADEMICOS")*(UPPER(MAESTRO!$L$3:$L$1000)="CONFIRMADO")),ROWS($A$3:A276))),"")</f>
        <v/>
      </c>
      <c r="K276" s="21" t="str">
        <f ca="1">IFERROR(INDEX(MAESTRO!K:K,_xludf.AGGREGATE(15,6,ROW(MAESTRO!$B$3:$B$1000)/((MAESTRO!$B$3:$B$1000="ACADEMICOS")*(UPPER(MAESTRO!$L$3:$L$1000)="CONFIRMADO")),ROWS($A$3:A276))),"")</f>
        <v/>
      </c>
      <c r="L276" s="21" t="str">
        <f ca="1">IFERROR(INDEX(MAESTRO!L:L,_xludf.AGGREGATE(15,6,ROW(MAESTRO!$B$3:$B$1000)/((MAESTRO!$B$3:$B$1000="ACADEMICOS")*(UPPER(MAESTRO!$L$3:$L$1000)="CONFIRMADO")),ROWS($A$3:A276))),"")</f>
        <v/>
      </c>
      <c r="M276" s="21" t="str">
        <f ca="1">IFERROR(INDEX(MAESTRO!M:M,_xludf.AGGREGATE(15,6,ROW(MAESTRO!$B$3:$B$1000)/((MAESTRO!$B$3:$B$1000="ACADEMICOS")*(UPPER(MAESTRO!$L$3:$L$1000)="CONFIRMADO")),ROWS($A$3:A276))),"")</f>
        <v/>
      </c>
      <c r="N276" s="21" t="str">
        <f ca="1">IFERROR(INDEX(MAESTRO!N:N,_xludf.AGGREGATE(15,6,ROW(MAESTRO!$B$3:$B$1000)/((MAESTRO!$B$3:$B$1000="ACADEMICOS")*(UPPER(MAESTRO!$L$3:$L$1000)="CONFIRMADO")),ROWS($A$3:A276))),"")</f>
        <v/>
      </c>
      <c r="O276" s="21" t="str">
        <f ca="1">IFERROR(INDEX(MAESTRO!O:O,_xludf.AGGREGATE(15,6,ROW(MAESTRO!$B$3:$B$1000)/((MAESTRO!$B$3:$B$1000="ACADEMICOS")*(UPPER(MAESTRO!$L$3:$L$1000)="CONFIRMADO")),ROWS($A$3:A276))),"")</f>
        <v/>
      </c>
      <c r="P276" s="21" t="str">
        <f ca="1">IFERROR(INDEX(MAESTRO!P:P,_xludf.AGGREGATE(15,6,ROW(MAESTRO!$B$3:$B$1000)/((MAESTRO!$B$3:$B$1000="ACADEMICOS")*(UPPER(MAESTRO!$L$3:$L$1000)="CONFIRMADO")),ROWS($A$3:A276))),"")</f>
        <v/>
      </c>
      <c r="Q276" s="21" t="str">
        <f ca="1">IFERROR(INDEX(MAESTRO!Q:Q,_xludf.AGGREGATE(15,6,ROW(MAESTRO!$B$3:$B$1000)/((MAESTRO!$B$3:$B$1000="ACADEMICOS")*(UPPER(MAESTRO!$L$3:$L$1000)="CONFIRMADO")),ROWS($A$3:A276))),"")</f>
        <v/>
      </c>
      <c r="R276" s="21" t="str">
        <f ca="1">IFERROR(INDEX(MAESTRO!R:R,_xludf.AGGREGATE(15,6,ROW(MAESTRO!$B$3:$B$1000)/((MAESTRO!$B$3:$B$1000="ACADEMICOS")*(UPPER(MAESTRO!$L$3:$L$1000)="CONFIRMADO")),ROWS($A$3:A276))),"")</f>
        <v/>
      </c>
      <c r="S276" s="21" t="str">
        <f ca="1">IFERROR(INDEX(MAESTRO!S:S,_xludf.AGGREGATE(15,6,ROW(MAESTRO!$B$3:$B$1000)/((MAESTRO!$B$3:$B$1000="ACADEMICOS")*(UPPER(MAESTRO!$L$3:$L$1000)="CONFIRMADO")),ROWS($A$3:A276))),"")</f>
        <v/>
      </c>
      <c r="T276" s="21" t="str">
        <f ca="1">IFERROR(INDEX(MAESTRO!T:T,_xludf.AGGREGATE(15,6,ROW(MAESTRO!$B$3:$B$1000)/((MAESTRO!$B$3:$B$1000="ACADEMICOS")*(UPPER(MAESTRO!$L$3:$L$1000)="CONFIRMADO")),ROWS($A$3:A276))),"")</f>
        <v/>
      </c>
      <c r="U276" s="21" t="str">
        <f ca="1">IFERROR(INDEX(MAESTRO!U:U,_xludf.AGGREGATE(15,6,ROW(MAESTRO!$B$3:$B$1000)/((MAESTRO!$B$3:$B$1000="ACADEMICOS")*(UPPER(MAESTRO!$L$3:$L$1000)="CONFIRMADO")),ROWS($A$3:A276))),"")</f>
        <v/>
      </c>
      <c r="V276" s="21" t="str">
        <f ca="1">IFERROR(INDEX(MAESTRO!V:V,_xludf.AGGREGATE(15,6,ROW(MAESTRO!$B$3:$B$1000)/((MAESTRO!$B$3:$B$1000="ACADEMICOS")*(UPPER(MAESTRO!$L$3:$L$1000)="CONFIRMADO")),ROWS($A$3:A276))),"")</f>
        <v/>
      </c>
      <c r="W276" s="21" t="str">
        <f ca="1">IFERROR(INDEX(MAESTRO!W:W,_xludf.AGGREGATE(15,6,ROW(MAESTRO!$B$3:$B$1000)/((MAESTRO!$B$3:$B$1000="ACADEMICOS")*(UPPER(MAESTRO!$L$3:$L$1000)="CONFIRMADO")),ROWS($A$3:A276))),"")</f>
        <v/>
      </c>
      <c r="X276" s="21" t="str">
        <f ca="1">IFERROR(INDEX(MAESTRO!X:X,_xludf.AGGREGATE(15,6,ROW(MAESTRO!$B$3:$B$1000)/((MAESTRO!$B$3:$B$1000="ACADEMICOS")*(UPPER(MAESTRO!$L$3:$L$1000)="CONFIRMADO")),ROWS($A$3:A276))),"")</f>
        <v/>
      </c>
    </row>
    <row r="277" spans="1:24" ht="22.05" customHeight="1">
      <c r="A277" s="10" t="str">
        <f ca="1">IFERROR(INDEX(MAESTRO!A:A,_xludf.AGGREGATE(15,6,ROW(MAESTRO!$B$3:$B$1000)/((MAESTRO!$B$3:$B$1000="ACADEMICOS")*(UPPER(MAESTRO!$L$3:$L$1000)="CONFIRMADO")),ROWS($A$3:A277))),"")</f>
        <v/>
      </c>
      <c r="B277" s="10" t="str">
        <f ca="1">IFERROR(INDEX(MAESTRO!B:B,_xludf.AGGREGATE(15,6,ROW(MAESTRO!$B$3:$B$1000)/((MAESTRO!$B$3:$B$1000="ACADEMICOS")*(UPPER(MAESTRO!$L$3:$L$1000)="CONFIRMADO")),ROWS($A$3:A277))),"")</f>
        <v/>
      </c>
      <c r="C277" s="10" t="str">
        <f ca="1">IFERROR(INDEX(MAESTRO!C:C,_xludf.AGGREGATE(15,6,ROW(MAESTRO!$B$3:$B$1000)/((MAESTRO!$B$3:$B$1000="ACADEMICOS")*(UPPER(MAESTRO!$L$3:$L$1000)="CONFIRMADO")),ROWS($A$3:A277))),"")</f>
        <v/>
      </c>
      <c r="D277" s="10" t="str">
        <f ca="1">IFERROR(INDEX(MAESTRO!D:D,_xludf.AGGREGATE(15,6,ROW(MAESTRO!$B$3:$B$1000)/((MAESTRO!$B$3:$B$1000="ACADEMICOS")*(UPPER(MAESTRO!$L$3:$L$1000)="CONFIRMADO")),ROWS($A$3:A277))),"")</f>
        <v/>
      </c>
      <c r="E277" s="10" t="str">
        <f ca="1">IFERROR(INDEX(MAESTRO!E:E,_xludf.AGGREGATE(15,6,ROW(MAESTRO!$B$3:$B$1000)/((MAESTRO!$B$3:$B$1000="ACADEMICOS")*(UPPER(MAESTRO!$L$3:$L$1000)="CONFIRMADO")),ROWS($A$3:A277))),"")</f>
        <v/>
      </c>
      <c r="F277" s="10" t="str">
        <f ca="1">IFERROR(INDEX(MAESTRO!F:F,_xludf.AGGREGATE(15,6,ROW(MAESTRO!$B$3:$B$1000)/((MAESTRO!$B$3:$B$1000="ACADEMICOS")*(UPPER(MAESTRO!$L$3:$L$1000)="CONFIRMADO")),ROWS($A$3:A277))),"")</f>
        <v/>
      </c>
      <c r="G277" s="10" t="str">
        <f ca="1">IFERROR(INDEX(MAESTRO!G:G,_xludf.AGGREGATE(15,6,ROW(MAESTRO!$B$3:$B$1000)/((MAESTRO!$B$3:$B$1000="ACADEMICOS")*(UPPER(MAESTRO!$L$3:$L$1000)="CONFIRMADO")),ROWS($A$3:A277))),"")</f>
        <v/>
      </c>
      <c r="H277" s="10" t="str">
        <f ca="1">IFERROR(INDEX(MAESTRO!H:H,_xludf.AGGREGATE(15,6,ROW(MAESTRO!$B$3:$B$1000)/((MAESTRO!$B$3:$B$1000="ACADEMICOS")*(UPPER(MAESTRO!$L$3:$L$1000)="CONFIRMADO")),ROWS($A$3:A277))),"")</f>
        <v/>
      </c>
      <c r="I277" s="10" t="str">
        <f ca="1">IFERROR(INDEX(MAESTRO!I:I,_xludf.AGGREGATE(15,6,ROW(MAESTRO!$B$3:$B$1000)/((MAESTRO!$B$3:$B$1000="ACADEMICOS")*(UPPER(MAESTRO!$L$3:$L$1000)="CONFIRMADO")),ROWS($A$3:A277))),"")</f>
        <v/>
      </c>
      <c r="J277" s="10" t="str">
        <f ca="1">IFERROR(INDEX(MAESTRO!J:J,_xludf.AGGREGATE(15,6,ROW(MAESTRO!$B$3:$B$1000)/((MAESTRO!$B$3:$B$1000="ACADEMICOS")*(UPPER(MAESTRO!$L$3:$L$1000)="CONFIRMADO")),ROWS($A$3:A277))),"")</f>
        <v/>
      </c>
      <c r="K277" s="10" t="str">
        <f ca="1">IFERROR(INDEX(MAESTRO!K:K,_xludf.AGGREGATE(15,6,ROW(MAESTRO!$B$3:$B$1000)/((MAESTRO!$B$3:$B$1000="ACADEMICOS")*(UPPER(MAESTRO!$L$3:$L$1000)="CONFIRMADO")),ROWS($A$3:A277))),"")</f>
        <v/>
      </c>
      <c r="L277" s="10" t="str">
        <f ca="1">IFERROR(INDEX(MAESTRO!L:L,_xludf.AGGREGATE(15,6,ROW(MAESTRO!$B$3:$B$1000)/((MAESTRO!$B$3:$B$1000="ACADEMICOS")*(UPPER(MAESTRO!$L$3:$L$1000)="CONFIRMADO")),ROWS($A$3:A277))),"")</f>
        <v/>
      </c>
      <c r="M277" s="10" t="str">
        <f ca="1">IFERROR(INDEX(MAESTRO!M:M,_xludf.AGGREGATE(15,6,ROW(MAESTRO!$B$3:$B$1000)/((MAESTRO!$B$3:$B$1000="ACADEMICOS")*(UPPER(MAESTRO!$L$3:$L$1000)="CONFIRMADO")),ROWS($A$3:A277))),"")</f>
        <v/>
      </c>
      <c r="N277" s="10" t="str">
        <f ca="1">IFERROR(INDEX(MAESTRO!N:N,_xludf.AGGREGATE(15,6,ROW(MAESTRO!$B$3:$B$1000)/((MAESTRO!$B$3:$B$1000="ACADEMICOS")*(UPPER(MAESTRO!$L$3:$L$1000)="CONFIRMADO")),ROWS($A$3:A277))),"")</f>
        <v/>
      </c>
      <c r="O277" s="10" t="str">
        <f ca="1">IFERROR(INDEX(MAESTRO!O:O,_xludf.AGGREGATE(15,6,ROW(MAESTRO!$B$3:$B$1000)/((MAESTRO!$B$3:$B$1000="ACADEMICOS")*(UPPER(MAESTRO!$L$3:$L$1000)="CONFIRMADO")),ROWS($A$3:A277))),"")</f>
        <v/>
      </c>
      <c r="P277" s="10" t="str">
        <f ca="1">IFERROR(INDEX(MAESTRO!P:P,_xludf.AGGREGATE(15,6,ROW(MAESTRO!$B$3:$B$1000)/((MAESTRO!$B$3:$B$1000="ACADEMICOS")*(UPPER(MAESTRO!$L$3:$L$1000)="CONFIRMADO")),ROWS($A$3:A277))),"")</f>
        <v/>
      </c>
      <c r="Q277" s="10" t="str">
        <f ca="1">IFERROR(INDEX(MAESTRO!Q:Q,_xludf.AGGREGATE(15,6,ROW(MAESTRO!$B$3:$B$1000)/((MAESTRO!$B$3:$B$1000="ACADEMICOS")*(UPPER(MAESTRO!$L$3:$L$1000)="CONFIRMADO")),ROWS($A$3:A277))),"")</f>
        <v/>
      </c>
      <c r="R277" s="10" t="str">
        <f ca="1">IFERROR(INDEX(MAESTRO!R:R,_xludf.AGGREGATE(15,6,ROW(MAESTRO!$B$3:$B$1000)/((MAESTRO!$B$3:$B$1000="ACADEMICOS")*(UPPER(MAESTRO!$L$3:$L$1000)="CONFIRMADO")),ROWS($A$3:A277))),"")</f>
        <v/>
      </c>
      <c r="S277" s="10" t="str">
        <f ca="1">IFERROR(INDEX(MAESTRO!S:S,_xludf.AGGREGATE(15,6,ROW(MAESTRO!$B$3:$B$1000)/((MAESTRO!$B$3:$B$1000="ACADEMICOS")*(UPPER(MAESTRO!$L$3:$L$1000)="CONFIRMADO")),ROWS($A$3:A277))),"")</f>
        <v/>
      </c>
      <c r="T277" s="10" t="str">
        <f ca="1">IFERROR(INDEX(MAESTRO!T:T,_xludf.AGGREGATE(15,6,ROW(MAESTRO!$B$3:$B$1000)/((MAESTRO!$B$3:$B$1000="ACADEMICOS")*(UPPER(MAESTRO!$L$3:$L$1000)="CONFIRMADO")),ROWS($A$3:A277))),"")</f>
        <v/>
      </c>
      <c r="U277" s="10" t="str">
        <f ca="1">IFERROR(INDEX(MAESTRO!U:U,_xludf.AGGREGATE(15,6,ROW(MAESTRO!$B$3:$B$1000)/((MAESTRO!$B$3:$B$1000="ACADEMICOS")*(UPPER(MAESTRO!$L$3:$L$1000)="CONFIRMADO")),ROWS($A$3:A277))),"")</f>
        <v/>
      </c>
      <c r="V277" s="10" t="str">
        <f ca="1">IFERROR(INDEX(MAESTRO!V:V,_xludf.AGGREGATE(15,6,ROW(MAESTRO!$B$3:$B$1000)/((MAESTRO!$B$3:$B$1000="ACADEMICOS")*(UPPER(MAESTRO!$L$3:$L$1000)="CONFIRMADO")),ROWS($A$3:A277))),"")</f>
        <v/>
      </c>
      <c r="W277" s="10" t="str">
        <f ca="1">IFERROR(INDEX(MAESTRO!W:W,_xludf.AGGREGATE(15,6,ROW(MAESTRO!$B$3:$B$1000)/((MAESTRO!$B$3:$B$1000="ACADEMICOS")*(UPPER(MAESTRO!$L$3:$L$1000)="CONFIRMADO")),ROWS($A$3:A277))),"")</f>
        <v/>
      </c>
      <c r="X277" s="10" t="str">
        <f ca="1">IFERROR(INDEX(MAESTRO!X:X,_xludf.AGGREGATE(15,6,ROW(MAESTRO!$B$3:$B$1000)/((MAESTRO!$B$3:$B$1000="ACADEMICOS")*(UPPER(MAESTRO!$L$3:$L$1000)="CONFIRMADO")),ROWS($A$3:A277))),"")</f>
        <v/>
      </c>
    </row>
    <row r="278" spans="1:24" ht="22.05" customHeight="1">
      <c r="A278" s="21" t="str">
        <f ca="1">IFERROR(INDEX(MAESTRO!A:A,_xludf.AGGREGATE(15,6,ROW(MAESTRO!$B$3:$B$1000)/((MAESTRO!$B$3:$B$1000="ACADEMICOS")*(UPPER(MAESTRO!$L$3:$L$1000)="CONFIRMADO")),ROWS($A$3:A278))),"")</f>
        <v/>
      </c>
      <c r="B278" s="21" t="str">
        <f ca="1">IFERROR(INDEX(MAESTRO!B:B,_xludf.AGGREGATE(15,6,ROW(MAESTRO!$B$3:$B$1000)/((MAESTRO!$B$3:$B$1000="ACADEMICOS")*(UPPER(MAESTRO!$L$3:$L$1000)="CONFIRMADO")),ROWS($A$3:A278))),"")</f>
        <v/>
      </c>
      <c r="C278" s="21" t="str">
        <f ca="1">IFERROR(INDEX(MAESTRO!C:C,_xludf.AGGREGATE(15,6,ROW(MAESTRO!$B$3:$B$1000)/((MAESTRO!$B$3:$B$1000="ACADEMICOS")*(UPPER(MAESTRO!$L$3:$L$1000)="CONFIRMADO")),ROWS($A$3:A278))),"")</f>
        <v/>
      </c>
      <c r="D278" s="21" t="str">
        <f ca="1">IFERROR(INDEX(MAESTRO!D:D,_xludf.AGGREGATE(15,6,ROW(MAESTRO!$B$3:$B$1000)/((MAESTRO!$B$3:$B$1000="ACADEMICOS")*(UPPER(MAESTRO!$L$3:$L$1000)="CONFIRMADO")),ROWS($A$3:A278))),"")</f>
        <v/>
      </c>
      <c r="E278" s="21" t="str">
        <f ca="1">IFERROR(INDEX(MAESTRO!E:E,_xludf.AGGREGATE(15,6,ROW(MAESTRO!$B$3:$B$1000)/((MAESTRO!$B$3:$B$1000="ACADEMICOS")*(UPPER(MAESTRO!$L$3:$L$1000)="CONFIRMADO")),ROWS($A$3:A278))),"")</f>
        <v/>
      </c>
      <c r="F278" s="21" t="str">
        <f ca="1">IFERROR(INDEX(MAESTRO!F:F,_xludf.AGGREGATE(15,6,ROW(MAESTRO!$B$3:$B$1000)/((MAESTRO!$B$3:$B$1000="ACADEMICOS")*(UPPER(MAESTRO!$L$3:$L$1000)="CONFIRMADO")),ROWS($A$3:A278))),"")</f>
        <v/>
      </c>
      <c r="G278" s="21" t="str">
        <f ca="1">IFERROR(INDEX(MAESTRO!G:G,_xludf.AGGREGATE(15,6,ROW(MAESTRO!$B$3:$B$1000)/((MAESTRO!$B$3:$B$1000="ACADEMICOS")*(UPPER(MAESTRO!$L$3:$L$1000)="CONFIRMADO")),ROWS($A$3:A278))),"")</f>
        <v/>
      </c>
      <c r="H278" s="21" t="str">
        <f ca="1">IFERROR(INDEX(MAESTRO!H:H,_xludf.AGGREGATE(15,6,ROW(MAESTRO!$B$3:$B$1000)/((MAESTRO!$B$3:$B$1000="ACADEMICOS")*(UPPER(MAESTRO!$L$3:$L$1000)="CONFIRMADO")),ROWS($A$3:A278))),"")</f>
        <v/>
      </c>
      <c r="I278" s="21" t="str">
        <f ca="1">IFERROR(INDEX(MAESTRO!I:I,_xludf.AGGREGATE(15,6,ROW(MAESTRO!$B$3:$B$1000)/((MAESTRO!$B$3:$B$1000="ACADEMICOS")*(UPPER(MAESTRO!$L$3:$L$1000)="CONFIRMADO")),ROWS($A$3:A278))),"")</f>
        <v/>
      </c>
      <c r="J278" s="21" t="str">
        <f ca="1">IFERROR(INDEX(MAESTRO!J:J,_xludf.AGGREGATE(15,6,ROW(MAESTRO!$B$3:$B$1000)/((MAESTRO!$B$3:$B$1000="ACADEMICOS")*(UPPER(MAESTRO!$L$3:$L$1000)="CONFIRMADO")),ROWS($A$3:A278))),"")</f>
        <v/>
      </c>
      <c r="K278" s="21" t="str">
        <f ca="1">IFERROR(INDEX(MAESTRO!K:K,_xludf.AGGREGATE(15,6,ROW(MAESTRO!$B$3:$B$1000)/((MAESTRO!$B$3:$B$1000="ACADEMICOS")*(UPPER(MAESTRO!$L$3:$L$1000)="CONFIRMADO")),ROWS($A$3:A278))),"")</f>
        <v/>
      </c>
      <c r="L278" s="21" t="str">
        <f ca="1">IFERROR(INDEX(MAESTRO!L:L,_xludf.AGGREGATE(15,6,ROW(MAESTRO!$B$3:$B$1000)/((MAESTRO!$B$3:$B$1000="ACADEMICOS")*(UPPER(MAESTRO!$L$3:$L$1000)="CONFIRMADO")),ROWS($A$3:A278))),"")</f>
        <v/>
      </c>
      <c r="M278" s="21" t="str">
        <f ca="1">IFERROR(INDEX(MAESTRO!M:M,_xludf.AGGREGATE(15,6,ROW(MAESTRO!$B$3:$B$1000)/((MAESTRO!$B$3:$B$1000="ACADEMICOS")*(UPPER(MAESTRO!$L$3:$L$1000)="CONFIRMADO")),ROWS($A$3:A278))),"")</f>
        <v/>
      </c>
      <c r="N278" s="21" t="str">
        <f ca="1">IFERROR(INDEX(MAESTRO!N:N,_xludf.AGGREGATE(15,6,ROW(MAESTRO!$B$3:$B$1000)/((MAESTRO!$B$3:$B$1000="ACADEMICOS")*(UPPER(MAESTRO!$L$3:$L$1000)="CONFIRMADO")),ROWS($A$3:A278))),"")</f>
        <v/>
      </c>
      <c r="O278" s="21" t="str">
        <f ca="1">IFERROR(INDEX(MAESTRO!O:O,_xludf.AGGREGATE(15,6,ROW(MAESTRO!$B$3:$B$1000)/((MAESTRO!$B$3:$B$1000="ACADEMICOS")*(UPPER(MAESTRO!$L$3:$L$1000)="CONFIRMADO")),ROWS($A$3:A278))),"")</f>
        <v/>
      </c>
      <c r="P278" s="21" t="str">
        <f ca="1">IFERROR(INDEX(MAESTRO!P:P,_xludf.AGGREGATE(15,6,ROW(MAESTRO!$B$3:$B$1000)/((MAESTRO!$B$3:$B$1000="ACADEMICOS")*(UPPER(MAESTRO!$L$3:$L$1000)="CONFIRMADO")),ROWS($A$3:A278))),"")</f>
        <v/>
      </c>
      <c r="Q278" s="21" t="str">
        <f ca="1">IFERROR(INDEX(MAESTRO!Q:Q,_xludf.AGGREGATE(15,6,ROW(MAESTRO!$B$3:$B$1000)/((MAESTRO!$B$3:$B$1000="ACADEMICOS")*(UPPER(MAESTRO!$L$3:$L$1000)="CONFIRMADO")),ROWS($A$3:A278))),"")</f>
        <v/>
      </c>
      <c r="R278" s="21" t="str">
        <f ca="1">IFERROR(INDEX(MAESTRO!R:R,_xludf.AGGREGATE(15,6,ROW(MAESTRO!$B$3:$B$1000)/((MAESTRO!$B$3:$B$1000="ACADEMICOS")*(UPPER(MAESTRO!$L$3:$L$1000)="CONFIRMADO")),ROWS($A$3:A278))),"")</f>
        <v/>
      </c>
      <c r="S278" s="21" t="str">
        <f ca="1">IFERROR(INDEX(MAESTRO!S:S,_xludf.AGGREGATE(15,6,ROW(MAESTRO!$B$3:$B$1000)/((MAESTRO!$B$3:$B$1000="ACADEMICOS")*(UPPER(MAESTRO!$L$3:$L$1000)="CONFIRMADO")),ROWS($A$3:A278))),"")</f>
        <v/>
      </c>
      <c r="T278" s="21" t="str">
        <f ca="1">IFERROR(INDEX(MAESTRO!T:T,_xludf.AGGREGATE(15,6,ROW(MAESTRO!$B$3:$B$1000)/((MAESTRO!$B$3:$B$1000="ACADEMICOS")*(UPPER(MAESTRO!$L$3:$L$1000)="CONFIRMADO")),ROWS($A$3:A278))),"")</f>
        <v/>
      </c>
      <c r="U278" s="21" t="str">
        <f ca="1">IFERROR(INDEX(MAESTRO!U:U,_xludf.AGGREGATE(15,6,ROW(MAESTRO!$B$3:$B$1000)/((MAESTRO!$B$3:$B$1000="ACADEMICOS")*(UPPER(MAESTRO!$L$3:$L$1000)="CONFIRMADO")),ROWS($A$3:A278))),"")</f>
        <v/>
      </c>
      <c r="V278" s="21" t="str">
        <f ca="1">IFERROR(INDEX(MAESTRO!V:V,_xludf.AGGREGATE(15,6,ROW(MAESTRO!$B$3:$B$1000)/((MAESTRO!$B$3:$B$1000="ACADEMICOS")*(UPPER(MAESTRO!$L$3:$L$1000)="CONFIRMADO")),ROWS($A$3:A278))),"")</f>
        <v/>
      </c>
      <c r="W278" s="21" t="str">
        <f ca="1">IFERROR(INDEX(MAESTRO!W:W,_xludf.AGGREGATE(15,6,ROW(MAESTRO!$B$3:$B$1000)/((MAESTRO!$B$3:$B$1000="ACADEMICOS")*(UPPER(MAESTRO!$L$3:$L$1000)="CONFIRMADO")),ROWS($A$3:A278))),"")</f>
        <v/>
      </c>
      <c r="X278" s="21" t="str">
        <f ca="1">IFERROR(INDEX(MAESTRO!X:X,_xludf.AGGREGATE(15,6,ROW(MAESTRO!$B$3:$B$1000)/((MAESTRO!$B$3:$B$1000="ACADEMICOS")*(UPPER(MAESTRO!$L$3:$L$1000)="CONFIRMADO")),ROWS($A$3:A278))),"")</f>
        <v/>
      </c>
    </row>
    <row r="279" spans="1:24" ht="22.05" customHeight="1">
      <c r="A279" s="10" t="str">
        <f ca="1">IFERROR(INDEX(MAESTRO!A:A,_xludf.AGGREGATE(15,6,ROW(MAESTRO!$B$3:$B$1000)/((MAESTRO!$B$3:$B$1000="ACADEMICOS")*(UPPER(MAESTRO!$L$3:$L$1000)="CONFIRMADO")),ROWS($A$3:A279))),"")</f>
        <v/>
      </c>
      <c r="B279" s="10" t="str">
        <f ca="1">IFERROR(INDEX(MAESTRO!B:B,_xludf.AGGREGATE(15,6,ROW(MAESTRO!$B$3:$B$1000)/((MAESTRO!$B$3:$B$1000="ACADEMICOS")*(UPPER(MAESTRO!$L$3:$L$1000)="CONFIRMADO")),ROWS($A$3:A279))),"")</f>
        <v/>
      </c>
      <c r="C279" s="10" t="str">
        <f ca="1">IFERROR(INDEX(MAESTRO!C:C,_xludf.AGGREGATE(15,6,ROW(MAESTRO!$B$3:$B$1000)/((MAESTRO!$B$3:$B$1000="ACADEMICOS")*(UPPER(MAESTRO!$L$3:$L$1000)="CONFIRMADO")),ROWS($A$3:A279))),"")</f>
        <v/>
      </c>
      <c r="D279" s="10" t="str">
        <f ca="1">IFERROR(INDEX(MAESTRO!D:D,_xludf.AGGREGATE(15,6,ROW(MAESTRO!$B$3:$B$1000)/((MAESTRO!$B$3:$B$1000="ACADEMICOS")*(UPPER(MAESTRO!$L$3:$L$1000)="CONFIRMADO")),ROWS($A$3:A279))),"")</f>
        <v/>
      </c>
      <c r="E279" s="10" t="str">
        <f ca="1">IFERROR(INDEX(MAESTRO!E:E,_xludf.AGGREGATE(15,6,ROW(MAESTRO!$B$3:$B$1000)/((MAESTRO!$B$3:$B$1000="ACADEMICOS")*(UPPER(MAESTRO!$L$3:$L$1000)="CONFIRMADO")),ROWS($A$3:A279))),"")</f>
        <v/>
      </c>
      <c r="F279" s="10" t="str">
        <f ca="1">IFERROR(INDEX(MAESTRO!F:F,_xludf.AGGREGATE(15,6,ROW(MAESTRO!$B$3:$B$1000)/((MAESTRO!$B$3:$B$1000="ACADEMICOS")*(UPPER(MAESTRO!$L$3:$L$1000)="CONFIRMADO")),ROWS($A$3:A279))),"")</f>
        <v/>
      </c>
      <c r="G279" s="10" t="str">
        <f ca="1">IFERROR(INDEX(MAESTRO!G:G,_xludf.AGGREGATE(15,6,ROW(MAESTRO!$B$3:$B$1000)/((MAESTRO!$B$3:$B$1000="ACADEMICOS")*(UPPER(MAESTRO!$L$3:$L$1000)="CONFIRMADO")),ROWS($A$3:A279))),"")</f>
        <v/>
      </c>
      <c r="H279" s="10" t="str">
        <f ca="1">IFERROR(INDEX(MAESTRO!H:H,_xludf.AGGREGATE(15,6,ROW(MAESTRO!$B$3:$B$1000)/((MAESTRO!$B$3:$B$1000="ACADEMICOS")*(UPPER(MAESTRO!$L$3:$L$1000)="CONFIRMADO")),ROWS($A$3:A279))),"")</f>
        <v/>
      </c>
      <c r="I279" s="10" t="str">
        <f ca="1">IFERROR(INDEX(MAESTRO!I:I,_xludf.AGGREGATE(15,6,ROW(MAESTRO!$B$3:$B$1000)/((MAESTRO!$B$3:$B$1000="ACADEMICOS")*(UPPER(MAESTRO!$L$3:$L$1000)="CONFIRMADO")),ROWS($A$3:A279))),"")</f>
        <v/>
      </c>
      <c r="J279" s="10" t="str">
        <f ca="1">IFERROR(INDEX(MAESTRO!J:J,_xludf.AGGREGATE(15,6,ROW(MAESTRO!$B$3:$B$1000)/((MAESTRO!$B$3:$B$1000="ACADEMICOS")*(UPPER(MAESTRO!$L$3:$L$1000)="CONFIRMADO")),ROWS($A$3:A279))),"")</f>
        <v/>
      </c>
      <c r="K279" s="10" t="str">
        <f ca="1">IFERROR(INDEX(MAESTRO!K:K,_xludf.AGGREGATE(15,6,ROW(MAESTRO!$B$3:$B$1000)/((MAESTRO!$B$3:$B$1000="ACADEMICOS")*(UPPER(MAESTRO!$L$3:$L$1000)="CONFIRMADO")),ROWS($A$3:A279))),"")</f>
        <v/>
      </c>
      <c r="L279" s="10" t="str">
        <f ca="1">IFERROR(INDEX(MAESTRO!L:L,_xludf.AGGREGATE(15,6,ROW(MAESTRO!$B$3:$B$1000)/((MAESTRO!$B$3:$B$1000="ACADEMICOS")*(UPPER(MAESTRO!$L$3:$L$1000)="CONFIRMADO")),ROWS($A$3:A279))),"")</f>
        <v/>
      </c>
      <c r="M279" s="10" t="str">
        <f ca="1">IFERROR(INDEX(MAESTRO!M:M,_xludf.AGGREGATE(15,6,ROW(MAESTRO!$B$3:$B$1000)/((MAESTRO!$B$3:$B$1000="ACADEMICOS")*(UPPER(MAESTRO!$L$3:$L$1000)="CONFIRMADO")),ROWS($A$3:A279))),"")</f>
        <v/>
      </c>
      <c r="N279" s="10" t="str">
        <f ca="1">IFERROR(INDEX(MAESTRO!N:N,_xludf.AGGREGATE(15,6,ROW(MAESTRO!$B$3:$B$1000)/((MAESTRO!$B$3:$B$1000="ACADEMICOS")*(UPPER(MAESTRO!$L$3:$L$1000)="CONFIRMADO")),ROWS($A$3:A279))),"")</f>
        <v/>
      </c>
      <c r="O279" s="10" t="str">
        <f ca="1">IFERROR(INDEX(MAESTRO!O:O,_xludf.AGGREGATE(15,6,ROW(MAESTRO!$B$3:$B$1000)/((MAESTRO!$B$3:$B$1000="ACADEMICOS")*(UPPER(MAESTRO!$L$3:$L$1000)="CONFIRMADO")),ROWS($A$3:A279))),"")</f>
        <v/>
      </c>
      <c r="P279" s="10" t="str">
        <f ca="1">IFERROR(INDEX(MAESTRO!P:P,_xludf.AGGREGATE(15,6,ROW(MAESTRO!$B$3:$B$1000)/((MAESTRO!$B$3:$B$1000="ACADEMICOS")*(UPPER(MAESTRO!$L$3:$L$1000)="CONFIRMADO")),ROWS($A$3:A279))),"")</f>
        <v/>
      </c>
      <c r="Q279" s="10" t="str">
        <f ca="1">IFERROR(INDEX(MAESTRO!Q:Q,_xludf.AGGREGATE(15,6,ROW(MAESTRO!$B$3:$B$1000)/((MAESTRO!$B$3:$B$1000="ACADEMICOS")*(UPPER(MAESTRO!$L$3:$L$1000)="CONFIRMADO")),ROWS($A$3:A279))),"")</f>
        <v/>
      </c>
      <c r="R279" s="10" t="str">
        <f ca="1">IFERROR(INDEX(MAESTRO!R:R,_xludf.AGGREGATE(15,6,ROW(MAESTRO!$B$3:$B$1000)/((MAESTRO!$B$3:$B$1000="ACADEMICOS")*(UPPER(MAESTRO!$L$3:$L$1000)="CONFIRMADO")),ROWS($A$3:A279))),"")</f>
        <v/>
      </c>
      <c r="S279" s="10" t="str">
        <f ca="1">IFERROR(INDEX(MAESTRO!S:S,_xludf.AGGREGATE(15,6,ROW(MAESTRO!$B$3:$B$1000)/((MAESTRO!$B$3:$B$1000="ACADEMICOS")*(UPPER(MAESTRO!$L$3:$L$1000)="CONFIRMADO")),ROWS($A$3:A279))),"")</f>
        <v/>
      </c>
      <c r="T279" s="10" t="str">
        <f ca="1">IFERROR(INDEX(MAESTRO!T:T,_xludf.AGGREGATE(15,6,ROW(MAESTRO!$B$3:$B$1000)/((MAESTRO!$B$3:$B$1000="ACADEMICOS")*(UPPER(MAESTRO!$L$3:$L$1000)="CONFIRMADO")),ROWS($A$3:A279))),"")</f>
        <v/>
      </c>
      <c r="U279" s="10" t="str">
        <f ca="1">IFERROR(INDEX(MAESTRO!U:U,_xludf.AGGREGATE(15,6,ROW(MAESTRO!$B$3:$B$1000)/((MAESTRO!$B$3:$B$1000="ACADEMICOS")*(UPPER(MAESTRO!$L$3:$L$1000)="CONFIRMADO")),ROWS($A$3:A279))),"")</f>
        <v/>
      </c>
      <c r="V279" s="10" t="str">
        <f ca="1">IFERROR(INDEX(MAESTRO!V:V,_xludf.AGGREGATE(15,6,ROW(MAESTRO!$B$3:$B$1000)/((MAESTRO!$B$3:$B$1000="ACADEMICOS")*(UPPER(MAESTRO!$L$3:$L$1000)="CONFIRMADO")),ROWS($A$3:A279))),"")</f>
        <v/>
      </c>
      <c r="W279" s="10" t="str">
        <f ca="1">IFERROR(INDEX(MAESTRO!W:W,_xludf.AGGREGATE(15,6,ROW(MAESTRO!$B$3:$B$1000)/((MAESTRO!$B$3:$B$1000="ACADEMICOS")*(UPPER(MAESTRO!$L$3:$L$1000)="CONFIRMADO")),ROWS($A$3:A279))),"")</f>
        <v/>
      </c>
      <c r="X279" s="10" t="str">
        <f ca="1">IFERROR(INDEX(MAESTRO!X:X,_xludf.AGGREGATE(15,6,ROW(MAESTRO!$B$3:$B$1000)/((MAESTRO!$B$3:$B$1000="ACADEMICOS")*(UPPER(MAESTRO!$L$3:$L$1000)="CONFIRMADO")),ROWS($A$3:A279))),"")</f>
        <v/>
      </c>
    </row>
    <row r="280" spans="1:24" ht="22.05" customHeight="1">
      <c r="A280" s="21" t="str">
        <f ca="1">IFERROR(INDEX(MAESTRO!A:A,_xludf.AGGREGATE(15,6,ROW(MAESTRO!$B$3:$B$1000)/((MAESTRO!$B$3:$B$1000="ACADEMICOS")*(UPPER(MAESTRO!$L$3:$L$1000)="CONFIRMADO")),ROWS($A$3:A280))),"")</f>
        <v/>
      </c>
      <c r="B280" s="21" t="str">
        <f ca="1">IFERROR(INDEX(MAESTRO!B:B,_xludf.AGGREGATE(15,6,ROW(MAESTRO!$B$3:$B$1000)/((MAESTRO!$B$3:$B$1000="ACADEMICOS")*(UPPER(MAESTRO!$L$3:$L$1000)="CONFIRMADO")),ROWS($A$3:A280))),"")</f>
        <v/>
      </c>
      <c r="C280" s="21" t="str">
        <f ca="1">IFERROR(INDEX(MAESTRO!C:C,_xludf.AGGREGATE(15,6,ROW(MAESTRO!$B$3:$B$1000)/((MAESTRO!$B$3:$B$1000="ACADEMICOS")*(UPPER(MAESTRO!$L$3:$L$1000)="CONFIRMADO")),ROWS($A$3:A280))),"")</f>
        <v/>
      </c>
      <c r="D280" s="21" t="str">
        <f ca="1">IFERROR(INDEX(MAESTRO!D:D,_xludf.AGGREGATE(15,6,ROW(MAESTRO!$B$3:$B$1000)/((MAESTRO!$B$3:$B$1000="ACADEMICOS")*(UPPER(MAESTRO!$L$3:$L$1000)="CONFIRMADO")),ROWS($A$3:A280))),"")</f>
        <v/>
      </c>
      <c r="E280" s="21" t="str">
        <f ca="1">IFERROR(INDEX(MAESTRO!E:E,_xludf.AGGREGATE(15,6,ROW(MAESTRO!$B$3:$B$1000)/((MAESTRO!$B$3:$B$1000="ACADEMICOS")*(UPPER(MAESTRO!$L$3:$L$1000)="CONFIRMADO")),ROWS($A$3:A280))),"")</f>
        <v/>
      </c>
      <c r="F280" s="21" t="str">
        <f ca="1">IFERROR(INDEX(MAESTRO!F:F,_xludf.AGGREGATE(15,6,ROW(MAESTRO!$B$3:$B$1000)/((MAESTRO!$B$3:$B$1000="ACADEMICOS")*(UPPER(MAESTRO!$L$3:$L$1000)="CONFIRMADO")),ROWS($A$3:A280))),"")</f>
        <v/>
      </c>
      <c r="G280" s="21" t="str">
        <f ca="1">IFERROR(INDEX(MAESTRO!G:G,_xludf.AGGREGATE(15,6,ROW(MAESTRO!$B$3:$B$1000)/((MAESTRO!$B$3:$B$1000="ACADEMICOS")*(UPPER(MAESTRO!$L$3:$L$1000)="CONFIRMADO")),ROWS($A$3:A280))),"")</f>
        <v/>
      </c>
      <c r="H280" s="21" t="str">
        <f ca="1">IFERROR(INDEX(MAESTRO!H:H,_xludf.AGGREGATE(15,6,ROW(MAESTRO!$B$3:$B$1000)/((MAESTRO!$B$3:$B$1000="ACADEMICOS")*(UPPER(MAESTRO!$L$3:$L$1000)="CONFIRMADO")),ROWS($A$3:A280))),"")</f>
        <v/>
      </c>
      <c r="I280" s="21" t="str">
        <f ca="1">IFERROR(INDEX(MAESTRO!I:I,_xludf.AGGREGATE(15,6,ROW(MAESTRO!$B$3:$B$1000)/((MAESTRO!$B$3:$B$1000="ACADEMICOS")*(UPPER(MAESTRO!$L$3:$L$1000)="CONFIRMADO")),ROWS($A$3:A280))),"")</f>
        <v/>
      </c>
      <c r="J280" s="21" t="str">
        <f ca="1">IFERROR(INDEX(MAESTRO!J:J,_xludf.AGGREGATE(15,6,ROW(MAESTRO!$B$3:$B$1000)/((MAESTRO!$B$3:$B$1000="ACADEMICOS")*(UPPER(MAESTRO!$L$3:$L$1000)="CONFIRMADO")),ROWS($A$3:A280))),"")</f>
        <v/>
      </c>
      <c r="K280" s="21" t="str">
        <f ca="1">IFERROR(INDEX(MAESTRO!K:K,_xludf.AGGREGATE(15,6,ROW(MAESTRO!$B$3:$B$1000)/((MAESTRO!$B$3:$B$1000="ACADEMICOS")*(UPPER(MAESTRO!$L$3:$L$1000)="CONFIRMADO")),ROWS($A$3:A280))),"")</f>
        <v/>
      </c>
      <c r="L280" s="21" t="str">
        <f ca="1">IFERROR(INDEX(MAESTRO!L:L,_xludf.AGGREGATE(15,6,ROW(MAESTRO!$B$3:$B$1000)/((MAESTRO!$B$3:$B$1000="ACADEMICOS")*(UPPER(MAESTRO!$L$3:$L$1000)="CONFIRMADO")),ROWS($A$3:A280))),"")</f>
        <v/>
      </c>
      <c r="M280" s="21" t="str">
        <f ca="1">IFERROR(INDEX(MAESTRO!M:M,_xludf.AGGREGATE(15,6,ROW(MAESTRO!$B$3:$B$1000)/((MAESTRO!$B$3:$B$1000="ACADEMICOS")*(UPPER(MAESTRO!$L$3:$L$1000)="CONFIRMADO")),ROWS($A$3:A280))),"")</f>
        <v/>
      </c>
      <c r="N280" s="21" t="str">
        <f ca="1">IFERROR(INDEX(MAESTRO!N:N,_xludf.AGGREGATE(15,6,ROW(MAESTRO!$B$3:$B$1000)/((MAESTRO!$B$3:$B$1000="ACADEMICOS")*(UPPER(MAESTRO!$L$3:$L$1000)="CONFIRMADO")),ROWS($A$3:A280))),"")</f>
        <v/>
      </c>
      <c r="O280" s="21" t="str">
        <f ca="1">IFERROR(INDEX(MAESTRO!O:O,_xludf.AGGREGATE(15,6,ROW(MAESTRO!$B$3:$B$1000)/((MAESTRO!$B$3:$B$1000="ACADEMICOS")*(UPPER(MAESTRO!$L$3:$L$1000)="CONFIRMADO")),ROWS($A$3:A280))),"")</f>
        <v/>
      </c>
      <c r="P280" s="21" t="str">
        <f ca="1">IFERROR(INDEX(MAESTRO!P:P,_xludf.AGGREGATE(15,6,ROW(MAESTRO!$B$3:$B$1000)/((MAESTRO!$B$3:$B$1000="ACADEMICOS")*(UPPER(MAESTRO!$L$3:$L$1000)="CONFIRMADO")),ROWS($A$3:A280))),"")</f>
        <v/>
      </c>
      <c r="Q280" s="21" t="str">
        <f ca="1">IFERROR(INDEX(MAESTRO!Q:Q,_xludf.AGGREGATE(15,6,ROW(MAESTRO!$B$3:$B$1000)/((MAESTRO!$B$3:$B$1000="ACADEMICOS")*(UPPER(MAESTRO!$L$3:$L$1000)="CONFIRMADO")),ROWS($A$3:A280))),"")</f>
        <v/>
      </c>
      <c r="R280" s="21" t="str">
        <f ca="1">IFERROR(INDEX(MAESTRO!R:R,_xludf.AGGREGATE(15,6,ROW(MAESTRO!$B$3:$B$1000)/((MAESTRO!$B$3:$B$1000="ACADEMICOS")*(UPPER(MAESTRO!$L$3:$L$1000)="CONFIRMADO")),ROWS($A$3:A280))),"")</f>
        <v/>
      </c>
      <c r="S280" s="21" t="str">
        <f ca="1">IFERROR(INDEX(MAESTRO!S:S,_xludf.AGGREGATE(15,6,ROW(MAESTRO!$B$3:$B$1000)/((MAESTRO!$B$3:$B$1000="ACADEMICOS")*(UPPER(MAESTRO!$L$3:$L$1000)="CONFIRMADO")),ROWS($A$3:A280))),"")</f>
        <v/>
      </c>
      <c r="T280" s="21" t="str">
        <f ca="1">IFERROR(INDEX(MAESTRO!T:T,_xludf.AGGREGATE(15,6,ROW(MAESTRO!$B$3:$B$1000)/((MAESTRO!$B$3:$B$1000="ACADEMICOS")*(UPPER(MAESTRO!$L$3:$L$1000)="CONFIRMADO")),ROWS($A$3:A280))),"")</f>
        <v/>
      </c>
      <c r="U280" s="21" t="str">
        <f ca="1">IFERROR(INDEX(MAESTRO!U:U,_xludf.AGGREGATE(15,6,ROW(MAESTRO!$B$3:$B$1000)/((MAESTRO!$B$3:$B$1000="ACADEMICOS")*(UPPER(MAESTRO!$L$3:$L$1000)="CONFIRMADO")),ROWS($A$3:A280))),"")</f>
        <v/>
      </c>
      <c r="V280" s="21" t="str">
        <f ca="1">IFERROR(INDEX(MAESTRO!V:V,_xludf.AGGREGATE(15,6,ROW(MAESTRO!$B$3:$B$1000)/((MAESTRO!$B$3:$B$1000="ACADEMICOS")*(UPPER(MAESTRO!$L$3:$L$1000)="CONFIRMADO")),ROWS($A$3:A280))),"")</f>
        <v/>
      </c>
      <c r="W280" s="21" t="str">
        <f ca="1">IFERROR(INDEX(MAESTRO!W:W,_xludf.AGGREGATE(15,6,ROW(MAESTRO!$B$3:$B$1000)/((MAESTRO!$B$3:$B$1000="ACADEMICOS")*(UPPER(MAESTRO!$L$3:$L$1000)="CONFIRMADO")),ROWS($A$3:A280))),"")</f>
        <v/>
      </c>
      <c r="X280" s="21" t="str">
        <f ca="1">IFERROR(INDEX(MAESTRO!X:X,_xludf.AGGREGATE(15,6,ROW(MAESTRO!$B$3:$B$1000)/((MAESTRO!$B$3:$B$1000="ACADEMICOS")*(UPPER(MAESTRO!$L$3:$L$1000)="CONFIRMADO")),ROWS($A$3:A280))),"")</f>
        <v/>
      </c>
    </row>
    <row r="281" spans="1:24" ht="22.05" customHeight="1">
      <c r="A281" s="10" t="str">
        <f ca="1">IFERROR(INDEX(MAESTRO!A:A,_xludf.AGGREGATE(15,6,ROW(MAESTRO!$B$3:$B$1000)/((MAESTRO!$B$3:$B$1000="ACADEMICOS")*(UPPER(MAESTRO!$L$3:$L$1000)="CONFIRMADO")),ROWS($A$3:A281))),"")</f>
        <v/>
      </c>
      <c r="B281" s="10" t="str">
        <f ca="1">IFERROR(INDEX(MAESTRO!B:B,_xludf.AGGREGATE(15,6,ROW(MAESTRO!$B$3:$B$1000)/((MAESTRO!$B$3:$B$1000="ACADEMICOS")*(UPPER(MAESTRO!$L$3:$L$1000)="CONFIRMADO")),ROWS($A$3:A281))),"")</f>
        <v/>
      </c>
      <c r="C281" s="10" t="str">
        <f ca="1">IFERROR(INDEX(MAESTRO!C:C,_xludf.AGGREGATE(15,6,ROW(MAESTRO!$B$3:$B$1000)/((MAESTRO!$B$3:$B$1000="ACADEMICOS")*(UPPER(MAESTRO!$L$3:$L$1000)="CONFIRMADO")),ROWS($A$3:A281))),"")</f>
        <v/>
      </c>
      <c r="D281" s="10" t="str">
        <f ca="1">IFERROR(INDEX(MAESTRO!D:D,_xludf.AGGREGATE(15,6,ROW(MAESTRO!$B$3:$B$1000)/((MAESTRO!$B$3:$B$1000="ACADEMICOS")*(UPPER(MAESTRO!$L$3:$L$1000)="CONFIRMADO")),ROWS($A$3:A281))),"")</f>
        <v/>
      </c>
      <c r="E281" s="10" t="str">
        <f ca="1">IFERROR(INDEX(MAESTRO!E:E,_xludf.AGGREGATE(15,6,ROW(MAESTRO!$B$3:$B$1000)/((MAESTRO!$B$3:$B$1000="ACADEMICOS")*(UPPER(MAESTRO!$L$3:$L$1000)="CONFIRMADO")),ROWS($A$3:A281))),"")</f>
        <v/>
      </c>
      <c r="F281" s="10" t="str">
        <f ca="1">IFERROR(INDEX(MAESTRO!F:F,_xludf.AGGREGATE(15,6,ROW(MAESTRO!$B$3:$B$1000)/((MAESTRO!$B$3:$B$1000="ACADEMICOS")*(UPPER(MAESTRO!$L$3:$L$1000)="CONFIRMADO")),ROWS($A$3:A281))),"")</f>
        <v/>
      </c>
      <c r="G281" s="10" t="str">
        <f ca="1">IFERROR(INDEX(MAESTRO!G:G,_xludf.AGGREGATE(15,6,ROW(MAESTRO!$B$3:$B$1000)/((MAESTRO!$B$3:$B$1000="ACADEMICOS")*(UPPER(MAESTRO!$L$3:$L$1000)="CONFIRMADO")),ROWS($A$3:A281))),"")</f>
        <v/>
      </c>
      <c r="H281" s="10" t="str">
        <f ca="1">IFERROR(INDEX(MAESTRO!H:H,_xludf.AGGREGATE(15,6,ROW(MAESTRO!$B$3:$B$1000)/((MAESTRO!$B$3:$B$1000="ACADEMICOS")*(UPPER(MAESTRO!$L$3:$L$1000)="CONFIRMADO")),ROWS($A$3:A281))),"")</f>
        <v/>
      </c>
      <c r="I281" s="10" t="str">
        <f ca="1">IFERROR(INDEX(MAESTRO!I:I,_xludf.AGGREGATE(15,6,ROW(MAESTRO!$B$3:$B$1000)/((MAESTRO!$B$3:$B$1000="ACADEMICOS")*(UPPER(MAESTRO!$L$3:$L$1000)="CONFIRMADO")),ROWS($A$3:A281))),"")</f>
        <v/>
      </c>
      <c r="J281" s="10" t="str">
        <f ca="1">IFERROR(INDEX(MAESTRO!J:J,_xludf.AGGREGATE(15,6,ROW(MAESTRO!$B$3:$B$1000)/((MAESTRO!$B$3:$B$1000="ACADEMICOS")*(UPPER(MAESTRO!$L$3:$L$1000)="CONFIRMADO")),ROWS($A$3:A281))),"")</f>
        <v/>
      </c>
      <c r="K281" s="10" t="str">
        <f ca="1">IFERROR(INDEX(MAESTRO!K:K,_xludf.AGGREGATE(15,6,ROW(MAESTRO!$B$3:$B$1000)/((MAESTRO!$B$3:$B$1000="ACADEMICOS")*(UPPER(MAESTRO!$L$3:$L$1000)="CONFIRMADO")),ROWS($A$3:A281))),"")</f>
        <v/>
      </c>
      <c r="L281" s="10" t="str">
        <f ca="1">IFERROR(INDEX(MAESTRO!L:L,_xludf.AGGREGATE(15,6,ROW(MAESTRO!$B$3:$B$1000)/((MAESTRO!$B$3:$B$1000="ACADEMICOS")*(UPPER(MAESTRO!$L$3:$L$1000)="CONFIRMADO")),ROWS($A$3:A281))),"")</f>
        <v/>
      </c>
      <c r="M281" s="10" t="str">
        <f ca="1">IFERROR(INDEX(MAESTRO!M:M,_xludf.AGGREGATE(15,6,ROW(MAESTRO!$B$3:$B$1000)/((MAESTRO!$B$3:$B$1000="ACADEMICOS")*(UPPER(MAESTRO!$L$3:$L$1000)="CONFIRMADO")),ROWS($A$3:A281))),"")</f>
        <v/>
      </c>
      <c r="N281" s="10" t="str">
        <f ca="1">IFERROR(INDEX(MAESTRO!N:N,_xludf.AGGREGATE(15,6,ROW(MAESTRO!$B$3:$B$1000)/((MAESTRO!$B$3:$B$1000="ACADEMICOS")*(UPPER(MAESTRO!$L$3:$L$1000)="CONFIRMADO")),ROWS($A$3:A281))),"")</f>
        <v/>
      </c>
      <c r="O281" s="10" t="str">
        <f ca="1">IFERROR(INDEX(MAESTRO!O:O,_xludf.AGGREGATE(15,6,ROW(MAESTRO!$B$3:$B$1000)/((MAESTRO!$B$3:$B$1000="ACADEMICOS")*(UPPER(MAESTRO!$L$3:$L$1000)="CONFIRMADO")),ROWS($A$3:A281))),"")</f>
        <v/>
      </c>
      <c r="P281" s="10" t="str">
        <f ca="1">IFERROR(INDEX(MAESTRO!P:P,_xludf.AGGREGATE(15,6,ROW(MAESTRO!$B$3:$B$1000)/((MAESTRO!$B$3:$B$1000="ACADEMICOS")*(UPPER(MAESTRO!$L$3:$L$1000)="CONFIRMADO")),ROWS($A$3:A281))),"")</f>
        <v/>
      </c>
      <c r="Q281" s="10" t="str">
        <f ca="1">IFERROR(INDEX(MAESTRO!Q:Q,_xludf.AGGREGATE(15,6,ROW(MAESTRO!$B$3:$B$1000)/((MAESTRO!$B$3:$B$1000="ACADEMICOS")*(UPPER(MAESTRO!$L$3:$L$1000)="CONFIRMADO")),ROWS($A$3:A281))),"")</f>
        <v/>
      </c>
      <c r="R281" s="10" t="str">
        <f ca="1">IFERROR(INDEX(MAESTRO!R:R,_xludf.AGGREGATE(15,6,ROW(MAESTRO!$B$3:$B$1000)/((MAESTRO!$B$3:$B$1000="ACADEMICOS")*(UPPER(MAESTRO!$L$3:$L$1000)="CONFIRMADO")),ROWS($A$3:A281))),"")</f>
        <v/>
      </c>
      <c r="S281" s="10" t="str">
        <f ca="1">IFERROR(INDEX(MAESTRO!S:S,_xludf.AGGREGATE(15,6,ROW(MAESTRO!$B$3:$B$1000)/((MAESTRO!$B$3:$B$1000="ACADEMICOS")*(UPPER(MAESTRO!$L$3:$L$1000)="CONFIRMADO")),ROWS($A$3:A281))),"")</f>
        <v/>
      </c>
      <c r="T281" s="10" t="str">
        <f ca="1">IFERROR(INDEX(MAESTRO!T:T,_xludf.AGGREGATE(15,6,ROW(MAESTRO!$B$3:$B$1000)/((MAESTRO!$B$3:$B$1000="ACADEMICOS")*(UPPER(MAESTRO!$L$3:$L$1000)="CONFIRMADO")),ROWS($A$3:A281))),"")</f>
        <v/>
      </c>
      <c r="U281" s="10" t="str">
        <f ca="1">IFERROR(INDEX(MAESTRO!U:U,_xludf.AGGREGATE(15,6,ROW(MAESTRO!$B$3:$B$1000)/((MAESTRO!$B$3:$B$1000="ACADEMICOS")*(UPPER(MAESTRO!$L$3:$L$1000)="CONFIRMADO")),ROWS($A$3:A281))),"")</f>
        <v/>
      </c>
      <c r="V281" s="10" t="str">
        <f ca="1">IFERROR(INDEX(MAESTRO!V:V,_xludf.AGGREGATE(15,6,ROW(MAESTRO!$B$3:$B$1000)/((MAESTRO!$B$3:$B$1000="ACADEMICOS")*(UPPER(MAESTRO!$L$3:$L$1000)="CONFIRMADO")),ROWS($A$3:A281))),"")</f>
        <v/>
      </c>
      <c r="W281" s="10" t="str">
        <f ca="1">IFERROR(INDEX(MAESTRO!W:W,_xludf.AGGREGATE(15,6,ROW(MAESTRO!$B$3:$B$1000)/((MAESTRO!$B$3:$B$1000="ACADEMICOS")*(UPPER(MAESTRO!$L$3:$L$1000)="CONFIRMADO")),ROWS($A$3:A281))),"")</f>
        <v/>
      </c>
      <c r="X281" s="10" t="str">
        <f ca="1">IFERROR(INDEX(MAESTRO!X:X,_xludf.AGGREGATE(15,6,ROW(MAESTRO!$B$3:$B$1000)/((MAESTRO!$B$3:$B$1000="ACADEMICOS")*(UPPER(MAESTRO!$L$3:$L$1000)="CONFIRMADO")),ROWS($A$3:A281))),"")</f>
        <v/>
      </c>
    </row>
    <row r="282" spans="1:24" ht="22.05" customHeight="1">
      <c r="A282" s="21" t="str">
        <f ca="1">IFERROR(INDEX(MAESTRO!A:A,_xludf.AGGREGATE(15,6,ROW(MAESTRO!$B$3:$B$1000)/((MAESTRO!$B$3:$B$1000="ACADEMICOS")*(UPPER(MAESTRO!$L$3:$L$1000)="CONFIRMADO")),ROWS($A$3:A282))),"")</f>
        <v/>
      </c>
      <c r="B282" s="21" t="str">
        <f ca="1">IFERROR(INDEX(MAESTRO!B:B,_xludf.AGGREGATE(15,6,ROW(MAESTRO!$B$3:$B$1000)/((MAESTRO!$B$3:$B$1000="ACADEMICOS")*(UPPER(MAESTRO!$L$3:$L$1000)="CONFIRMADO")),ROWS($A$3:A282))),"")</f>
        <v/>
      </c>
      <c r="C282" s="21" t="str">
        <f ca="1">IFERROR(INDEX(MAESTRO!C:C,_xludf.AGGREGATE(15,6,ROW(MAESTRO!$B$3:$B$1000)/((MAESTRO!$B$3:$B$1000="ACADEMICOS")*(UPPER(MAESTRO!$L$3:$L$1000)="CONFIRMADO")),ROWS($A$3:A282))),"")</f>
        <v/>
      </c>
      <c r="D282" s="21" t="str">
        <f ca="1">IFERROR(INDEX(MAESTRO!D:D,_xludf.AGGREGATE(15,6,ROW(MAESTRO!$B$3:$B$1000)/((MAESTRO!$B$3:$B$1000="ACADEMICOS")*(UPPER(MAESTRO!$L$3:$L$1000)="CONFIRMADO")),ROWS($A$3:A282))),"")</f>
        <v/>
      </c>
      <c r="E282" s="21" t="str">
        <f ca="1">IFERROR(INDEX(MAESTRO!E:E,_xludf.AGGREGATE(15,6,ROW(MAESTRO!$B$3:$B$1000)/((MAESTRO!$B$3:$B$1000="ACADEMICOS")*(UPPER(MAESTRO!$L$3:$L$1000)="CONFIRMADO")),ROWS($A$3:A282))),"")</f>
        <v/>
      </c>
      <c r="F282" s="21" t="str">
        <f ca="1">IFERROR(INDEX(MAESTRO!F:F,_xludf.AGGREGATE(15,6,ROW(MAESTRO!$B$3:$B$1000)/((MAESTRO!$B$3:$B$1000="ACADEMICOS")*(UPPER(MAESTRO!$L$3:$L$1000)="CONFIRMADO")),ROWS($A$3:A282))),"")</f>
        <v/>
      </c>
      <c r="G282" s="21" t="str">
        <f ca="1">IFERROR(INDEX(MAESTRO!G:G,_xludf.AGGREGATE(15,6,ROW(MAESTRO!$B$3:$B$1000)/((MAESTRO!$B$3:$B$1000="ACADEMICOS")*(UPPER(MAESTRO!$L$3:$L$1000)="CONFIRMADO")),ROWS($A$3:A282))),"")</f>
        <v/>
      </c>
      <c r="H282" s="21" t="str">
        <f ca="1">IFERROR(INDEX(MAESTRO!H:H,_xludf.AGGREGATE(15,6,ROW(MAESTRO!$B$3:$B$1000)/((MAESTRO!$B$3:$B$1000="ACADEMICOS")*(UPPER(MAESTRO!$L$3:$L$1000)="CONFIRMADO")),ROWS($A$3:A282))),"")</f>
        <v/>
      </c>
      <c r="I282" s="21" t="str">
        <f ca="1">IFERROR(INDEX(MAESTRO!I:I,_xludf.AGGREGATE(15,6,ROW(MAESTRO!$B$3:$B$1000)/((MAESTRO!$B$3:$B$1000="ACADEMICOS")*(UPPER(MAESTRO!$L$3:$L$1000)="CONFIRMADO")),ROWS($A$3:A282))),"")</f>
        <v/>
      </c>
      <c r="J282" s="21" t="str">
        <f ca="1">IFERROR(INDEX(MAESTRO!J:J,_xludf.AGGREGATE(15,6,ROW(MAESTRO!$B$3:$B$1000)/((MAESTRO!$B$3:$B$1000="ACADEMICOS")*(UPPER(MAESTRO!$L$3:$L$1000)="CONFIRMADO")),ROWS($A$3:A282))),"")</f>
        <v/>
      </c>
      <c r="K282" s="21" t="str">
        <f ca="1">IFERROR(INDEX(MAESTRO!K:K,_xludf.AGGREGATE(15,6,ROW(MAESTRO!$B$3:$B$1000)/((MAESTRO!$B$3:$B$1000="ACADEMICOS")*(UPPER(MAESTRO!$L$3:$L$1000)="CONFIRMADO")),ROWS($A$3:A282))),"")</f>
        <v/>
      </c>
      <c r="L282" s="21" t="str">
        <f ca="1">IFERROR(INDEX(MAESTRO!L:L,_xludf.AGGREGATE(15,6,ROW(MAESTRO!$B$3:$B$1000)/((MAESTRO!$B$3:$B$1000="ACADEMICOS")*(UPPER(MAESTRO!$L$3:$L$1000)="CONFIRMADO")),ROWS($A$3:A282))),"")</f>
        <v/>
      </c>
      <c r="M282" s="21" t="str">
        <f ca="1">IFERROR(INDEX(MAESTRO!M:M,_xludf.AGGREGATE(15,6,ROW(MAESTRO!$B$3:$B$1000)/((MAESTRO!$B$3:$B$1000="ACADEMICOS")*(UPPER(MAESTRO!$L$3:$L$1000)="CONFIRMADO")),ROWS($A$3:A282))),"")</f>
        <v/>
      </c>
      <c r="N282" s="21" t="str">
        <f ca="1">IFERROR(INDEX(MAESTRO!N:N,_xludf.AGGREGATE(15,6,ROW(MAESTRO!$B$3:$B$1000)/((MAESTRO!$B$3:$B$1000="ACADEMICOS")*(UPPER(MAESTRO!$L$3:$L$1000)="CONFIRMADO")),ROWS($A$3:A282))),"")</f>
        <v/>
      </c>
      <c r="O282" s="21" t="str">
        <f ca="1">IFERROR(INDEX(MAESTRO!O:O,_xludf.AGGREGATE(15,6,ROW(MAESTRO!$B$3:$B$1000)/((MAESTRO!$B$3:$B$1000="ACADEMICOS")*(UPPER(MAESTRO!$L$3:$L$1000)="CONFIRMADO")),ROWS($A$3:A282))),"")</f>
        <v/>
      </c>
      <c r="P282" s="21" t="str">
        <f ca="1">IFERROR(INDEX(MAESTRO!P:P,_xludf.AGGREGATE(15,6,ROW(MAESTRO!$B$3:$B$1000)/((MAESTRO!$B$3:$B$1000="ACADEMICOS")*(UPPER(MAESTRO!$L$3:$L$1000)="CONFIRMADO")),ROWS($A$3:A282))),"")</f>
        <v/>
      </c>
      <c r="Q282" s="21" t="str">
        <f ca="1">IFERROR(INDEX(MAESTRO!Q:Q,_xludf.AGGREGATE(15,6,ROW(MAESTRO!$B$3:$B$1000)/((MAESTRO!$B$3:$B$1000="ACADEMICOS")*(UPPER(MAESTRO!$L$3:$L$1000)="CONFIRMADO")),ROWS($A$3:A282))),"")</f>
        <v/>
      </c>
      <c r="R282" s="21" t="str">
        <f ca="1">IFERROR(INDEX(MAESTRO!R:R,_xludf.AGGREGATE(15,6,ROW(MAESTRO!$B$3:$B$1000)/((MAESTRO!$B$3:$B$1000="ACADEMICOS")*(UPPER(MAESTRO!$L$3:$L$1000)="CONFIRMADO")),ROWS($A$3:A282))),"")</f>
        <v/>
      </c>
      <c r="S282" s="21" t="str">
        <f ca="1">IFERROR(INDEX(MAESTRO!S:S,_xludf.AGGREGATE(15,6,ROW(MAESTRO!$B$3:$B$1000)/((MAESTRO!$B$3:$B$1000="ACADEMICOS")*(UPPER(MAESTRO!$L$3:$L$1000)="CONFIRMADO")),ROWS($A$3:A282))),"")</f>
        <v/>
      </c>
      <c r="T282" s="21" t="str">
        <f ca="1">IFERROR(INDEX(MAESTRO!T:T,_xludf.AGGREGATE(15,6,ROW(MAESTRO!$B$3:$B$1000)/((MAESTRO!$B$3:$B$1000="ACADEMICOS")*(UPPER(MAESTRO!$L$3:$L$1000)="CONFIRMADO")),ROWS($A$3:A282))),"")</f>
        <v/>
      </c>
      <c r="U282" s="21" t="str">
        <f ca="1">IFERROR(INDEX(MAESTRO!U:U,_xludf.AGGREGATE(15,6,ROW(MAESTRO!$B$3:$B$1000)/((MAESTRO!$B$3:$B$1000="ACADEMICOS")*(UPPER(MAESTRO!$L$3:$L$1000)="CONFIRMADO")),ROWS($A$3:A282))),"")</f>
        <v/>
      </c>
      <c r="V282" s="21" t="str">
        <f ca="1">IFERROR(INDEX(MAESTRO!V:V,_xludf.AGGREGATE(15,6,ROW(MAESTRO!$B$3:$B$1000)/((MAESTRO!$B$3:$B$1000="ACADEMICOS")*(UPPER(MAESTRO!$L$3:$L$1000)="CONFIRMADO")),ROWS($A$3:A282))),"")</f>
        <v/>
      </c>
      <c r="W282" s="21" t="str">
        <f ca="1">IFERROR(INDEX(MAESTRO!W:W,_xludf.AGGREGATE(15,6,ROW(MAESTRO!$B$3:$B$1000)/((MAESTRO!$B$3:$B$1000="ACADEMICOS")*(UPPER(MAESTRO!$L$3:$L$1000)="CONFIRMADO")),ROWS($A$3:A282))),"")</f>
        <v/>
      </c>
      <c r="X282" s="21" t="str">
        <f ca="1">IFERROR(INDEX(MAESTRO!X:X,_xludf.AGGREGATE(15,6,ROW(MAESTRO!$B$3:$B$1000)/((MAESTRO!$B$3:$B$1000="ACADEMICOS")*(UPPER(MAESTRO!$L$3:$L$1000)="CONFIRMADO")),ROWS($A$3:A282))),"")</f>
        <v/>
      </c>
    </row>
    <row r="283" spans="1:24" ht="22.05" customHeight="1">
      <c r="A283" s="10" t="str">
        <f ca="1">IFERROR(INDEX(MAESTRO!A:A,_xludf.AGGREGATE(15,6,ROW(MAESTRO!$B$3:$B$1000)/((MAESTRO!$B$3:$B$1000="ACADEMICOS")*(UPPER(MAESTRO!$L$3:$L$1000)="CONFIRMADO")),ROWS($A$3:A283))),"")</f>
        <v/>
      </c>
      <c r="B283" s="10" t="str">
        <f ca="1">IFERROR(INDEX(MAESTRO!B:B,_xludf.AGGREGATE(15,6,ROW(MAESTRO!$B$3:$B$1000)/((MAESTRO!$B$3:$B$1000="ACADEMICOS")*(UPPER(MAESTRO!$L$3:$L$1000)="CONFIRMADO")),ROWS($A$3:A283))),"")</f>
        <v/>
      </c>
      <c r="C283" s="10" t="str">
        <f ca="1">IFERROR(INDEX(MAESTRO!C:C,_xludf.AGGREGATE(15,6,ROW(MAESTRO!$B$3:$B$1000)/((MAESTRO!$B$3:$B$1000="ACADEMICOS")*(UPPER(MAESTRO!$L$3:$L$1000)="CONFIRMADO")),ROWS($A$3:A283))),"")</f>
        <v/>
      </c>
      <c r="D283" s="10" t="str">
        <f ca="1">IFERROR(INDEX(MAESTRO!D:D,_xludf.AGGREGATE(15,6,ROW(MAESTRO!$B$3:$B$1000)/((MAESTRO!$B$3:$B$1000="ACADEMICOS")*(UPPER(MAESTRO!$L$3:$L$1000)="CONFIRMADO")),ROWS($A$3:A283))),"")</f>
        <v/>
      </c>
      <c r="E283" s="10" t="str">
        <f ca="1">IFERROR(INDEX(MAESTRO!E:E,_xludf.AGGREGATE(15,6,ROW(MAESTRO!$B$3:$B$1000)/((MAESTRO!$B$3:$B$1000="ACADEMICOS")*(UPPER(MAESTRO!$L$3:$L$1000)="CONFIRMADO")),ROWS($A$3:A283))),"")</f>
        <v/>
      </c>
      <c r="F283" s="10" t="str">
        <f ca="1">IFERROR(INDEX(MAESTRO!F:F,_xludf.AGGREGATE(15,6,ROW(MAESTRO!$B$3:$B$1000)/((MAESTRO!$B$3:$B$1000="ACADEMICOS")*(UPPER(MAESTRO!$L$3:$L$1000)="CONFIRMADO")),ROWS($A$3:A283))),"")</f>
        <v/>
      </c>
      <c r="G283" s="10" t="str">
        <f ca="1">IFERROR(INDEX(MAESTRO!G:G,_xludf.AGGREGATE(15,6,ROW(MAESTRO!$B$3:$B$1000)/((MAESTRO!$B$3:$B$1000="ACADEMICOS")*(UPPER(MAESTRO!$L$3:$L$1000)="CONFIRMADO")),ROWS($A$3:A283))),"")</f>
        <v/>
      </c>
      <c r="H283" s="10" t="str">
        <f ca="1">IFERROR(INDEX(MAESTRO!H:H,_xludf.AGGREGATE(15,6,ROW(MAESTRO!$B$3:$B$1000)/((MAESTRO!$B$3:$B$1000="ACADEMICOS")*(UPPER(MAESTRO!$L$3:$L$1000)="CONFIRMADO")),ROWS($A$3:A283))),"")</f>
        <v/>
      </c>
      <c r="I283" s="10" t="str">
        <f ca="1">IFERROR(INDEX(MAESTRO!I:I,_xludf.AGGREGATE(15,6,ROW(MAESTRO!$B$3:$B$1000)/((MAESTRO!$B$3:$B$1000="ACADEMICOS")*(UPPER(MAESTRO!$L$3:$L$1000)="CONFIRMADO")),ROWS($A$3:A283))),"")</f>
        <v/>
      </c>
      <c r="J283" s="10" t="str">
        <f ca="1">IFERROR(INDEX(MAESTRO!J:J,_xludf.AGGREGATE(15,6,ROW(MAESTRO!$B$3:$B$1000)/((MAESTRO!$B$3:$B$1000="ACADEMICOS")*(UPPER(MAESTRO!$L$3:$L$1000)="CONFIRMADO")),ROWS($A$3:A283))),"")</f>
        <v/>
      </c>
      <c r="K283" s="10" t="str">
        <f ca="1">IFERROR(INDEX(MAESTRO!K:K,_xludf.AGGREGATE(15,6,ROW(MAESTRO!$B$3:$B$1000)/((MAESTRO!$B$3:$B$1000="ACADEMICOS")*(UPPER(MAESTRO!$L$3:$L$1000)="CONFIRMADO")),ROWS($A$3:A283))),"")</f>
        <v/>
      </c>
      <c r="L283" s="10" t="str">
        <f ca="1">IFERROR(INDEX(MAESTRO!L:L,_xludf.AGGREGATE(15,6,ROW(MAESTRO!$B$3:$B$1000)/((MAESTRO!$B$3:$B$1000="ACADEMICOS")*(UPPER(MAESTRO!$L$3:$L$1000)="CONFIRMADO")),ROWS($A$3:A283))),"")</f>
        <v/>
      </c>
      <c r="M283" s="10" t="str">
        <f ca="1">IFERROR(INDEX(MAESTRO!M:M,_xludf.AGGREGATE(15,6,ROW(MAESTRO!$B$3:$B$1000)/((MAESTRO!$B$3:$B$1000="ACADEMICOS")*(UPPER(MAESTRO!$L$3:$L$1000)="CONFIRMADO")),ROWS($A$3:A283))),"")</f>
        <v/>
      </c>
      <c r="N283" s="10" t="str">
        <f ca="1">IFERROR(INDEX(MAESTRO!N:N,_xludf.AGGREGATE(15,6,ROW(MAESTRO!$B$3:$B$1000)/((MAESTRO!$B$3:$B$1000="ACADEMICOS")*(UPPER(MAESTRO!$L$3:$L$1000)="CONFIRMADO")),ROWS($A$3:A283))),"")</f>
        <v/>
      </c>
      <c r="O283" s="10" t="str">
        <f ca="1">IFERROR(INDEX(MAESTRO!O:O,_xludf.AGGREGATE(15,6,ROW(MAESTRO!$B$3:$B$1000)/((MAESTRO!$B$3:$B$1000="ACADEMICOS")*(UPPER(MAESTRO!$L$3:$L$1000)="CONFIRMADO")),ROWS($A$3:A283))),"")</f>
        <v/>
      </c>
      <c r="P283" s="10" t="str">
        <f ca="1">IFERROR(INDEX(MAESTRO!P:P,_xludf.AGGREGATE(15,6,ROW(MAESTRO!$B$3:$B$1000)/((MAESTRO!$B$3:$B$1000="ACADEMICOS")*(UPPER(MAESTRO!$L$3:$L$1000)="CONFIRMADO")),ROWS($A$3:A283))),"")</f>
        <v/>
      </c>
      <c r="Q283" s="10" t="str">
        <f ca="1">IFERROR(INDEX(MAESTRO!Q:Q,_xludf.AGGREGATE(15,6,ROW(MAESTRO!$B$3:$B$1000)/((MAESTRO!$B$3:$B$1000="ACADEMICOS")*(UPPER(MAESTRO!$L$3:$L$1000)="CONFIRMADO")),ROWS($A$3:A283))),"")</f>
        <v/>
      </c>
      <c r="R283" s="10" t="str">
        <f ca="1">IFERROR(INDEX(MAESTRO!R:R,_xludf.AGGREGATE(15,6,ROW(MAESTRO!$B$3:$B$1000)/((MAESTRO!$B$3:$B$1000="ACADEMICOS")*(UPPER(MAESTRO!$L$3:$L$1000)="CONFIRMADO")),ROWS($A$3:A283))),"")</f>
        <v/>
      </c>
      <c r="S283" s="10" t="str">
        <f ca="1">IFERROR(INDEX(MAESTRO!S:S,_xludf.AGGREGATE(15,6,ROW(MAESTRO!$B$3:$B$1000)/((MAESTRO!$B$3:$B$1000="ACADEMICOS")*(UPPER(MAESTRO!$L$3:$L$1000)="CONFIRMADO")),ROWS($A$3:A283))),"")</f>
        <v/>
      </c>
      <c r="T283" s="10" t="str">
        <f ca="1">IFERROR(INDEX(MAESTRO!T:T,_xludf.AGGREGATE(15,6,ROW(MAESTRO!$B$3:$B$1000)/((MAESTRO!$B$3:$B$1000="ACADEMICOS")*(UPPER(MAESTRO!$L$3:$L$1000)="CONFIRMADO")),ROWS($A$3:A283))),"")</f>
        <v/>
      </c>
      <c r="U283" s="10" t="str">
        <f ca="1">IFERROR(INDEX(MAESTRO!U:U,_xludf.AGGREGATE(15,6,ROW(MAESTRO!$B$3:$B$1000)/((MAESTRO!$B$3:$B$1000="ACADEMICOS")*(UPPER(MAESTRO!$L$3:$L$1000)="CONFIRMADO")),ROWS($A$3:A283))),"")</f>
        <v/>
      </c>
      <c r="V283" s="10" t="str">
        <f ca="1">IFERROR(INDEX(MAESTRO!V:V,_xludf.AGGREGATE(15,6,ROW(MAESTRO!$B$3:$B$1000)/((MAESTRO!$B$3:$B$1000="ACADEMICOS")*(UPPER(MAESTRO!$L$3:$L$1000)="CONFIRMADO")),ROWS($A$3:A283))),"")</f>
        <v/>
      </c>
      <c r="W283" s="10" t="str">
        <f ca="1">IFERROR(INDEX(MAESTRO!W:W,_xludf.AGGREGATE(15,6,ROW(MAESTRO!$B$3:$B$1000)/((MAESTRO!$B$3:$B$1000="ACADEMICOS")*(UPPER(MAESTRO!$L$3:$L$1000)="CONFIRMADO")),ROWS($A$3:A283))),"")</f>
        <v/>
      </c>
      <c r="X283" s="10" t="str">
        <f ca="1">IFERROR(INDEX(MAESTRO!X:X,_xludf.AGGREGATE(15,6,ROW(MAESTRO!$B$3:$B$1000)/((MAESTRO!$B$3:$B$1000="ACADEMICOS")*(UPPER(MAESTRO!$L$3:$L$1000)="CONFIRMADO")),ROWS($A$3:A283))),"")</f>
        <v/>
      </c>
    </row>
    <row r="284" spans="1:24" ht="22.05" customHeight="1">
      <c r="A284" s="21" t="str">
        <f ca="1">IFERROR(INDEX(MAESTRO!A:A,_xludf.AGGREGATE(15,6,ROW(MAESTRO!$B$3:$B$1000)/((MAESTRO!$B$3:$B$1000="ACADEMICOS")*(UPPER(MAESTRO!$L$3:$L$1000)="CONFIRMADO")),ROWS($A$3:A284))),"")</f>
        <v/>
      </c>
      <c r="B284" s="21" t="str">
        <f ca="1">IFERROR(INDEX(MAESTRO!B:B,_xludf.AGGREGATE(15,6,ROW(MAESTRO!$B$3:$B$1000)/((MAESTRO!$B$3:$B$1000="ACADEMICOS")*(UPPER(MAESTRO!$L$3:$L$1000)="CONFIRMADO")),ROWS($A$3:A284))),"")</f>
        <v/>
      </c>
      <c r="C284" s="21" t="str">
        <f ca="1">IFERROR(INDEX(MAESTRO!C:C,_xludf.AGGREGATE(15,6,ROW(MAESTRO!$B$3:$B$1000)/((MAESTRO!$B$3:$B$1000="ACADEMICOS")*(UPPER(MAESTRO!$L$3:$L$1000)="CONFIRMADO")),ROWS($A$3:A284))),"")</f>
        <v/>
      </c>
      <c r="D284" s="21" t="str">
        <f ca="1">IFERROR(INDEX(MAESTRO!D:D,_xludf.AGGREGATE(15,6,ROW(MAESTRO!$B$3:$B$1000)/((MAESTRO!$B$3:$B$1000="ACADEMICOS")*(UPPER(MAESTRO!$L$3:$L$1000)="CONFIRMADO")),ROWS($A$3:A284))),"")</f>
        <v/>
      </c>
      <c r="E284" s="21" t="str">
        <f ca="1">IFERROR(INDEX(MAESTRO!E:E,_xludf.AGGREGATE(15,6,ROW(MAESTRO!$B$3:$B$1000)/((MAESTRO!$B$3:$B$1000="ACADEMICOS")*(UPPER(MAESTRO!$L$3:$L$1000)="CONFIRMADO")),ROWS($A$3:A284))),"")</f>
        <v/>
      </c>
      <c r="F284" s="21" t="str">
        <f ca="1">IFERROR(INDEX(MAESTRO!F:F,_xludf.AGGREGATE(15,6,ROW(MAESTRO!$B$3:$B$1000)/((MAESTRO!$B$3:$B$1000="ACADEMICOS")*(UPPER(MAESTRO!$L$3:$L$1000)="CONFIRMADO")),ROWS($A$3:A284))),"")</f>
        <v/>
      </c>
      <c r="G284" s="21" t="str">
        <f ca="1">IFERROR(INDEX(MAESTRO!G:G,_xludf.AGGREGATE(15,6,ROW(MAESTRO!$B$3:$B$1000)/((MAESTRO!$B$3:$B$1000="ACADEMICOS")*(UPPER(MAESTRO!$L$3:$L$1000)="CONFIRMADO")),ROWS($A$3:A284))),"")</f>
        <v/>
      </c>
      <c r="H284" s="21" t="str">
        <f ca="1">IFERROR(INDEX(MAESTRO!H:H,_xludf.AGGREGATE(15,6,ROW(MAESTRO!$B$3:$B$1000)/((MAESTRO!$B$3:$B$1000="ACADEMICOS")*(UPPER(MAESTRO!$L$3:$L$1000)="CONFIRMADO")),ROWS($A$3:A284))),"")</f>
        <v/>
      </c>
      <c r="I284" s="21" t="str">
        <f ca="1">IFERROR(INDEX(MAESTRO!I:I,_xludf.AGGREGATE(15,6,ROW(MAESTRO!$B$3:$B$1000)/((MAESTRO!$B$3:$B$1000="ACADEMICOS")*(UPPER(MAESTRO!$L$3:$L$1000)="CONFIRMADO")),ROWS($A$3:A284))),"")</f>
        <v/>
      </c>
      <c r="J284" s="21" t="str">
        <f ca="1">IFERROR(INDEX(MAESTRO!J:J,_xludf.AGGREGATE(15,6,ROW(MAESTRO!$B$3:$B$1000)/((MAESTRO!$B$3:$B$1000="ACADEMICOS")*(UPPER(MAESTRO!$L$3:$L$1000)="CONFIRMADO")),ROWS($A$3:A284))),"")</f>
        <v/>
      </c>
      <c r="K284" s="21" t="str">
        <f ca="1">IFERROR(INDEX(MAESTRO!K:K,_xludf.AGGREGATE(15,6,ROW(MAESTRO!$B$3:$B$1000)/((MAESTRO!$B$3:$B$1000="ACADEMICOS")*(UPPER(MAESTRO!$L$3:$L$1000)="CONFIRMADO")),ROWS($A$3:A284))),"")</f>
        <v/>
      </c>
      <c r="L284" s="21" t="str">
        <f ca="1">IFERROR(INDEX(MAESTRO!L:L,_xludf.AGGREGATE(15,6,ROW(MAESTRO!$B$3:$B$1000)/((MAESTRO!$B$3:$B$1000="ACADEMICOS")*(UPPER(MAESTRO!$L$3:$L$1000)="CONFIRMADO")),ROWS($A$3:A284))),"")</f>
        <v/>
      </c>
      <c r="M284" s="21" t="str">
        <f ca="1">IFERROR(INDEX(MAESTRO!M:M,_xludf.AGGREGATE(15,6,ROW(MAESTRO!$B$3:$B$1000)/((MAESTRO!$B$3:$B$1000="ACADEMICOS")*(UPPER(MAESTRO!$L$3:$L$1000)="CONFIRMADO")),ROWS($A$3:A284))),"")</f>
        <v/>
      </c>
      <c r="N284" s="21" t="str">
        <f ca="1">IFERROR(INDEX(MAESTRO!N:N,_xludf.AGGREGATE(15,6,ROW(MAESTRO!$B$3:$B$1000)/((MAESTRO!$B$3:$B$1000="ACADEMICOS")*(UPPER(MAESTRO!$L$3:$L$1000)="CONFIRMADO")),ROWS($A$3:A284))),"")</f>
        <v/>
      </c>
      <c r="O284" s="21" t="str">
        <f ca="1">IFERROR(INDEX(MAESTRO!O:O,_xludf.AGGREGATE(15,6,ROW(MAESTRO!$B$3:$B$1000)/((MAESTRO!$B$3:$B$1000="ACADEMICOS")*(UPPER(MAESTRO!$L$3:$L$1000)="CONFIRMADO")),ROWS($A$3:A284))),"")</f>
        <v/>
      </c>
      <c r="P284" s="21" t="str">
        <f ca="1">IFERROR(INDEX(MAESTRO!P:P,_xludf.AGGREGATE(15,6,ROW(MAESTRO!$B$3:$B$1000)/((MAESTRO!$B$3:$B$1000="ACADEMICOS")*(UPPER(MAESTRO!$L$3:$L$1000)="CONFIRMADO")),ROWS($A$3:A284))),"")</f>
        <v/>
      </c>
      <c r="Q284" s="21" t="str">
        <f ca="1">IFERROR(INDEX(MAESTRO!Q:Q,_xludf.AGGREGATE(15,6,ROW(MAESTRO!$B$3:$B$1000)/((MAESTRO!$B$3:$B$1000="ACADEMICOS")*(UPPER(MAESTRO!$L$3:$L$1000)="CONFIRMADO")),ROWS($A$3:A284))),"")</f>
        <v/>
      </c>
      <c r="R284" s="21" t="str">
        <f ca="1">IFERROR(INDEX(MAESTRO!R:R,_xludf.AGGREGATE(15,6,ROW(MAESTRO!$B$3:$B$1000)/((MAESTRO!$B$3:$B$1000="ACADEMICOS")*(UPPER(MAESTRO!$L$3:$L$1000)="CONFIRMADO")),ROWS($A$3:A284))),"")</f>
        <v/>
      </c>
      <c r="S284" s="21" t="str">
        <f ca="1">IFERROR(INDEX(MAESTRO!S:S,_xludf.AGGREGATE(15,6,ROW(MAESTRO!$B$3:$B$1000)/((MAESTRO!$B$3:$B$1000="ACADEMICOS")*(UPPER(MAESTRO!$L$3:$L$1000)="CONFIRMADO")),ROWS($A$3:A284))),"")</f>
        <v/>
      </c>
      <c r="T284" s="21" t="str">
        <f ca="1">IFERROR(INDEX(MAESTRO!T:T,_xludf.AGGREGATE(15,6,ROW(MAESTRO!$B$3:$B$1000)/((MAESTRO!$B$3:$B$1000="ACADEMICOS")*(UPPER(MAESTRO!$L$3:$L$1000)="CONFIRMADO")),ROWS($A$3:A284))),"")</f>
        <v/>
      </c>
      <c r="U284" s="21" t="str">
        <f ca="1">IFERROR(INDEX(MAESTRO!U:U,_xludf.AGGREGATE(15,6,ROW(MAESTRO!$B$3:$B$1000)/((MAESTRO!$B$3:$B$1000="ACADEMICOS")*(UPPER(MAESTRO!$L$3:$L$1000)="CONFIRMADO")),ROWS($A$3:A284))),"")</f>
        <v/>
      </c>
      <c r="V284" s="21" t="str">
        <f ca="1">IFERROR(INDEX(MAESTRO!V:V,_xludf.AGGREGATE(15,6,ROW(MAESTRO!$B$3:$B$1000)/((MAESTRO!$B$3:$B$1000="ACADEMICOS")*(UPPER(MAESTRO!$L$3:$L$1000)="CONFIRMADO")),ROWS($A$3:A284))),"")</f>
        <v/>
      </c>
      <c r="W284" s="21" t="str">
        <f ca="1">IFERROR(INDEX(MAESTRO!W:W,_xludf.AGGREGATE(15,6,ROW(MAESTRO!$B$3:$B$1000)/((MAESTRO!$B$3:$B$1000="ACADEMICOS")*(UPPER(MAESTRO!$L$3:$L$1000)="CONFIRMADO")),ROWS($A$3:A284))),"")</f>
        <v/>
      </c>
      <c r="X284" s="21" t="str">
        <f ca="1">IFERROR(INDEX(MAESTRO!X:X,_xludf.AGGREGATE(15,6,ROW(MAESTRO!$B$3:$B$1000)/((MAESTRO!$B$3:$B$1000="ACADEMICOS")*(UPPER(MAESTRO!$L$3:$L$1000)="CONFIRMADO")),ROWS($A$3:A284))),"")</f>
        <v/>
      </c>
    </row>
    <row r="285" spans="1:24" ht="22.05" customHeight="1">
      <c r="A285" s="10" t="str">
        <f ca="1">IFERROR(INDEX(MAESTRO!A:A,_xludf.AGGREGATE(15,6,ROW(MAESTRO!$B$3:$B$1000)/((MAESTRO!$B$3:$B$1000="ACADEMICOS")*(UPPER(MAESTRO!$L$3:$L$1000)="CONFIRMADO")),ROWS($A$3:A285))),"")</f>
        <v/>
      </c>
      <c r="B285" s="10" t="str">
        <f ca="1">IFERROR(INDEX(MAESTRO!B:B,_xludf.AGGREGATE(15,6,ROW(MAESTRO!$B$3:$B$1000)/((MAESTRO!$B$3:$B$1000="ACADEMICOS")*(UPPER(MAESTRO!$L$3:$L$1000)="CONFIRMADO")),ROWS($A$3:A285))),"")</f>
        <v/>
      </c>
      <c r="C285" s="10" t="str">
        <f ca="1">IFERROR(INDEX(MAESTRO!C:C,_xludf.AGGREGATE(15,6,ROW(MAESTRO!$B$3:$B$1000)/((MAESTRO!$B$3:$B$1000="ACADEMICOS")*(UPPER(MAESTRO!$L$3:$L$1000)="CONFIRMADO")),ROWS($A$3:A285))),"")</f>
        <v/>
      </c>
      <c r="D285" s="10" t="str">
        <f ca="1">IFERROR(INDEX(MAESTRO!D:D,_xludf.AGGREGATE(15,6,ROW(MAESTRO!$B$3:$B$1000)/((MAESTRO!$B$3:$B$1000="ACADEMICOS")*(UPPER(MAESTRO!$L$3:$L$1000)="CONFIRMADO")),ROWS($A$3:A285))),"")</f>
        <v/>
      </c>
      <c r="E285" s="10" t="str">
        <f ca="1">IFERROR(INDEX(MAESTRO!E:E,_xludf.AGGREGATE(15,6,ROW(MAESTRO!$B$3:$B$1000)/((MAESTRO!$B$3:$B$1000="ACADEMICOS")*(UPPER(MAESTRO!$L$3:$L$1000)="CONFIRMADO")),ROWS($A$3:A285))),"")</f>
        <v/>
      </c>
      <c r="F285" s="10" t="str">
        <f ca="1">IFERROR(INDEX(MAESTRO!F:F,_xludf.AGGREGATE(15,6,ROW(MAESTRO!$B$3:$B$1000)/((MAESTRO!$B$3:$B$1000="ACADEMICOS")*(UPPER(MAESTRO!$L$3:$L$1000)="CONFIRMADO")),ROWS($A$3:A285))),"")</f>
        <v/>
      </c>
      <c r="G285" s="10" t="str">
        <f ca="1">IFERROR(INDEX(MAESTRO!G:G,_xludf.AGGREGATE(15,6,ROW(MAESTRO!$B$3:$B$1000)/((MAESTRO!$B$3:$B$1000="ACADEMICOS")*(UPPER(MAESTRO!$L$3:$L$1000)="CONFIRMADO")),ROWS($A$3:A285))),"")</f>
        <v/>
      </c>
      <c r="H285" s="10" t="str">
        <f ca="1">IFERROR(INDEX(MAESTRO!H:H,_xludf.AGGREGATE(15,6,ROW(MAESTRO!$B$3:$B$1000)/((MAESTRO!$B$3:$B$1000="ACADEMICOS")*(UPPER(MAESTRO!$L$3:$L$1000)="CONFIRMADO")),ROWS($A$3:A285))),"")</f>
        <v/>
      </c>
      <c r="I285" s="10" t="str">
        <f ca="1">IFERROR(INDEX(MAESTRO!I:I,_xludf.AGGREGATE(15,6,ROW(MAESTRO!$B$3:$B$1000)/((MAESTRO!$B$3:$B$1000="ACADEMICOS")*(UPPER(MAESTRO!$L$3:$L$1000)="CONFIRMADO")),ROWS($A$3:A285))),"")</f>
        <v/>
      </c>
      <c r="J285" s="10" t="str">
        <f ca="1">IFERROR(INDEX(MAESTRO!J:J,_xludf.AGGREGATE(15,6,ROW(MAESTRO!$B$3:$B$1000)/((MAESTRO!$B$3:$B$1000="ACADEMICOS")*(UPPER(MAESTRO!$L$3:$L$1000)="CONFIRMADO")),ROWS($A$3:A285))),"")</f>
        <v/>
      </c>
      <c r="K285" s="10" t="str">
        <f ca="1">IFERROR(INDEX(MAESTRO!K:K,_xludf.AGGREGATE(15,6,ROW(MAESTRO!$B$3:$B$1000)/((MAESTRO!$B$3:$B$1000="ACADEMICOS")*(UPPER(MAESTRO!$L$3:$L$1000)="CONFIRMADO")),ROWS($A$3:A285))),"")</f>
        <v/>
      </c>
      <c r="L285" s="10" t="str">
        <f ca="1">IFERROR(INDEX(MAESTRO!L:L,_xludf.AGGREGATE(15,6,ROW(MAESTRO!$B$3:$B$1000)/((MAESTRO!$B$3:$B$1000="ACADEMICOS")*(UPPER(MAESTRO!$L$3:$L$1000)="CONFIRMADO")),ROWS($A$3:A285))),"")</f>
        <v/>
      </c>
      <c r="M285" s="10" t="str">
        <f ca="1">IFERROR(INDEX(MAESTRO!M:M,_xludf.AGGREGATE(15,6,ROW(MAESTRO!$B$3:$B$1000)/((MAESTRO!$B$3:$B$1000="ACADEMICOS")*(UPPER(MAESTRO!$L$3:$L$1000)="CONFIRMADO")),ROWS($A$3:A285))),"")</f>
        <v/>
      </c>
      <c r="N285" s="10" t="str">
        <f ca="1">IFERROR(INDEX(MAESTRO!N:N,_xludf.AGGREGATE(15,6,ROW(MAESTRO!$B$3:$B$1000)/((MAESTRO!$B$3:$B$1000="ACADEMICOS")*(UPPER(MAESTRO!$L$3:$L$1000)="CONFIRMADO")),ROWS($A$3:A285))),"")</f>
        <v/>
      </c>
      <c r="O285" s="10" t="str">
        <f ca="1">IFERROR(INDEX(MAESTRO!O:O,_xludf.AGGREGATE(15,6,ROW(MAESTRO!$B$3:$B$1000)/((MAESTRO!$B$3:$B$1000="ACADEMICOS")*(UPPER(MAESTRO!$L$3:$L$1000)="CONFIRMADO")),ROWS($A$3:A285))),"")</f>
        <v/>
      </c>
      <c r="P285" s="10" t="str">
        <f ca="1">IFERROR(INDEX(MAESTRO!P:P,_xludf.AGGREGATE(15,6,ROW(MAESTRO!$B$3:$B$1000)/((MAESTRO!$B$3:$B$1000="ACADEMICOS")*(UPPER(MAESTRO!$L$3:$L$1000)="CONFIRMADO")),ROWS($A$3:A285))),"")</f>
        <v/>
      </c>
      <c r="Q285" s="10" t="str">
        <f ca="1">IFERROR(INDEX(MAESTRO!Q:Q,_xludf.AGGREGATE(15,6,ROW(MAESTRO!$B$3:$B$1000)/((MAESTRO!$B$3:$B$1000="ACADEMICOS")*(UPPER(MAESTRO!$L$3:$L$1000)="CONFIRMADO")),ROWS($A$3:A285))),"")</f>
        <v/>
      </c>
      <c r="R285" s="10" t="str">
        <f ca="1">IFERROR(INDEX(MAESTRO!R:R,_xludf.AGGREGATE(15,6,ROW(MAESTRO!$B$3:$B$1000)/((MAESTRO!$B$3:$B$1000="ACADEMICOS")*(UPPER(MAESTRO!$L$3:$L$1000)="CONFIRMADO")),ROWS($A$3:A285))),"")</f>
        <v/>
      </c>
      <c r="S285" s="10" t="str">
        <f ca="1">IFERROR(INDEX(MAESTRO!S:S,_xludf.AGGREGATE(15,6,ROW(MAESTRO!$B$3:$B$1000)/((MAESTRO!$B$3:$B$1000="ACADEMICOS")*(UPPER(MAESTRO!$L$3:$L$1000)="CONFIRMADO")),ROWS($A$3:A285))),"")</f>
        <v/>
      </c>
      <c r="T285" s="10" t="str">
        <f ca="1">IFERROR(INDEX(MAESTRO!T:T,_xludf.AGGREGATE(15,6,ROW(MAESTRO!$B$3:$B$1000)/((MAESTRO!$B$3:$B$1000="ACADEMICOS")*(UPPER(MAESTRO!$L$3:$L$1000)="CONFIRMADO")),ROWS($A$3:A285))),"")</f>
        <v/>
      </c>
      <c r="U285" s="10" t="str">
        <f ca="1">IFERROR(INDEX(MAESTRO!U:U,_xludf.AGGREGATE(15,6,ROW(MAESTRO!$B$3:$B$1000)/((MAESTRO!$B$3:$B$1000="ACADEMICOS")*(UPPER(MAESTRO!$L$3:$L$1000)="CONFIRMADO")),ROWS($A$3:A285))),"")</f>
        <v/>
      </c>
      <c r="V285" s="10" t="str">
        <f ca="1">IFERROR(INDEX(MAESTRO!V:V,_xludf.AGGREGATE(15,6,ROW(MAESTRO!$B$3:$B$1000)/((MAESTRO!$B$3:$B$1000="ACADEMICOS")*(UPPER(MAESTRO!$L$3:$L$1000)="CONFIRMADO")),ROWS($A$3:A285))),"")</f>
        <v/>
      </c>
      <c r="W285" s="10" t="str">
        <f ca="1">IFERROR(INDEX(MAESTRO!W:W,_xludf.AGGREGATE(15,6,ROW(MAESTRO!$B$3:$B$1000)/((MAESTRO!$B$3:$B$1000="ACADEMICOS")*(UPPER(MAESTRO!$L$3:$L$1000)="CONFIRMADO")),ROWS($A$3:A285))),"")</f>
        <v/>
      </c>
      <c r="X285" s="10" t="str">
        <f ca="1">IFERROR(INDEX(MAESTRO!X:X,_xludf.AGGREGATE(15,6,ROW(MAESTRO!$B$3:$B$1000)/((MAESTRO!$B$3:$B$1000="ACADEMICOS")*(UPPER(MAESTRO!$L$3:$L$1000)="CONFIRMADO")),ROWS($A$3:A285))),"")</f>
        <v/>
      </c>
    </row>
    <row r="286" spans="1:24" ht="22.05" customHeight="1">
      <c r="A286" s="21" t="str">
        <f ca="1">IFERROR(INDEX(MAESTRO!A:A,_xludf.AGGREGATE(15,6,ROW(MAESTRO!$B$3:$B$1000)/((MAESTRO!$B$3:$B$1000="ACADEMICOS")*(UPPER(MAESTRO!$L$3:$L$1000)="CONFIRMADO")),ROWS($A$3:A286))),"")</f>
        <v/>
      </c>
      <c r="B286" s="21" t="str">
        <f ca="1">IFERROR(INDEX(MAESTRO!B:B,_xludf.AGGREGATE(15,6,ROW(MAESTRO!$B$3:$B$1000)/((MAESTRO!$B$3:$B$1000="ACADEMICOS")*(UPPER(MAESTRO!$L$3:$L$1000)="CONFIRMADO")),ROWS($A$3:A286))),"")</f>
        <v/>
      </c>
      <c r="C286" s="21" t="str">
        <f ca="1">IFERROR(INDEX(MAESTRO!C:C,_xludf.AGGREGATE(15,6,ROW(MAESTRO!$B$3:$B$1000)/((MAESTRO!$B$3:$B$1000="ACADEMICOS")*(UPPER(MAESTRO!$L$3:$L$1000)="CONFIRMADO")),ROWS($A$3:A286))),"")</f>
        <v/>
      </c>
      <c r="D286" s="21" t="str">
        <f ca="1">IFERROR(INDEX(MAESTRO!D:D,_xludf.AGGREGATE(15,6,ROW(MAESTRO!$B$3:$B$1000)/((MAESTRO!$B$3:$B$1000="ACADEMICOS")*(UPPER(MAESTRO!$L$3:$L$1000)="CONFIRMADO")),ROWS($A$3:A286))),"")</f>
        <v/>
      </c>
      <c r="E286" s="21" t="str">
        <f ca="1">IFERROR(INDEX(MAESTRO!E:E,_xludf.AGGREGATE(15,6,ROW(MAESTRO!$B$3:$B$1000)/((MAESTRO!$B$3:$B$1000="ACADEMICOS")*(UPPER(MAESTRO!$L$3:$L$1000)="CONFIRMADO")),ROWS($A$3:A286))),"")</f>
        <v/>
      </c>
      <c r="F286" s="21" t="str">
        <f ca="1">IFERROR(INDEX(MAESTRO!F:F,_xludf.AGGREGATE(15,6,ROW(MAESTRO!$B$3:$B$1000)/((MAESTRO!$B$3:$B$1000="ACADEMICOS")*(UPPER(MAESTRO!$L$3:$L$1000)="CONFIRMADO")),ROWS($A$3:A286))),"")</f>
        <v/>
      </c>
      <c r="G286" s="21" t="str">
        <f ca="1">IFERROR(INDEX(MAESTRO!G:G,_xludf.AGGREGATE(15,6,ROW(MAESTRO!$B$3:$B$1000)/((MAESTRO!$B$3:$B$1000="ACADEMICOS")*(UPPER(MAESTRO!$L$3:$L$1000)="CONFIRMADO")),ROWS($A$3:A286))),"")</f>
        <v/>
      </c>
      <c r="H286" s="21" t="str">
        <f ca="1">IFERROR(INDEX(MAESTRO!H:H,_xludf.AGGREGATE(15,6,ROW(MAESTRO!$B$3:$B$1000)/((MAESTRO!$B$3:$B$1000="ACADEMICOS")*(UPPER(MAESTRO!$L$3:$L$1000)="CONFIRMADO")),ROWS($A$3:A286))),"")</f>
        <v/>
      </c>
      <c r="I286" s="21" t="str">
        <f ca="1">IFERROR(INDEX(MAESTRO!I:I,_xludf.AGGREGATE(15,6,ROW(MAESTRO!$B$3:$B$1000)/((MAESTRO!$B$3:$B$1000="ACADEMICOS")*(UPPER(MAESTRO!$L$3:$L$1000)="CONFIRMADO")),ROWS($A$3:A286))),"")</f>
        <v/>
      </c>
      <c r="J286" s="21" t="str">
        <f ca="1">IFERROR(INDEX(MAESTRO!J:J,_xludf.AGGREGATE(15,6,ROW(MAESTRO!$B$3:$B$1000)/((MAESTRO!$B$3:$B$1000="ACADEMICOS")*(UPPER(MAESTRO!$L$3:$L$1000)="CONFIRMADO")),ROWS($A$3:A286))),"")</f>
        <v/>
      </c>
      <c r="K286" s="21" t="str">
        <f ca="1">IFERROR(INDEX(MAESTRO!K:K,_xludf.AGGREGATE(15,6,ROW(MAESTRO!$B$3:$B$1000)/((MAESTRO!$B$3:$B$1000="ACADEMICOS")*(UPPER(MAESTRO!$L$3:$L$1000)="CONFIRMADO")),ROWS($A$3:A286))),"")</f>
        <v/>
      </c>
      <c r="L286" s="21" t="str">
        <f ca="1">IFERROR(INDEX(MAESTRO!L:L,_xludf.AGGREGATE(15,6,ROW(MAESTRO!$B$3:$B$1000)/((MAESTRO!$B$3:$B$1000="ACADEMICOS")*(UPPER(MAESTRO!$L$3:$L$1000)="CONFIRMADO")),ROWS($A$3:A286))),"")</f>
        <v/>
      </c>
      <c r="M286" s="21" t="str">
        <f ca="1">IFERROR(INDEX(MAESTRO!M:M,_xludf.AGGREGATE(15,6,ROW(MAESTRO!$B$3:$B$1000)/((MAESTRO!$B$3:$B$1000="ACADEMICOS")*(UPPER(MAESTRO!$L$3:$L$1000)="CONFIRMADO")),ROWS($A$3:A286))),"")</f>
        <v/>
      </c>
      <c r="N286" s="21" t="str">
        <f ca="1">IFERROR(INDEX(MAESTRO!N:N,_xludf.AGGREGATE(15,6,ROW(MAESTRO!$B$3:$B$1000)/((MAESTRO!$B$3:$B$1000="ACADEMICOS")*(UPPER(MAESTRO!$L$3:$L$1000)="CONFIRMADO")),ROWS($A$3:A286))),"")</f>
        <v/>
      </c>
      <c r="O286" s="21" t="str">
        <f ca="1">IFERROR(INDEX(MAESTRO!O:O,_xludf.AGGREGATE(15,6,ROW(MAESTRO!$B$3:$B$1000)/((MAESTRO!$B$3:$B$1000="ACADEMICOS")*(UPPER(MAESTRO!$L$3:$L$1000)="CONFIRMADO")),ROWS($A$3:A286))),"")</f>
        <v/>
      </c>
      <c r="P286" s="21" t="str">
        <f ca="1">IFERROR(INDEX(MAESTRO!P:P,_xludf.AGGREGATE(15,6,ROW(MAESTRO!$B$3:$B$1000)/((MAESTRO!$B$3:$B$1000="ACADEMICOS")*(UPPER(MAESTRO!$L$3:$L$1000)="CONFIRMADO")),ROWS($A$3:A286))),"")</f>
        <v/>
      </c>
      <c r="Q286" s="21" t="str">
        <f ca="1">IFERROR(INDEX(MAESTRO!Q:Q,_xludf.AGGREGATE(15,6,ROW(MAESTRO!$B$3:$B$1000)/((MAESTRO!$B$3:$B$1000="ACADEMICOS")*(UPPER(MAESTRO!$L$3:$L$1000)="CONFIRMADO")),ROWS($A$3:A286))),"")</f>
        <v/>
      </c>
      <c r="R286" s="21" t="str">
        <f ca="1">IFERROR(INDEX(MAESTRO!R:R,_xludf.AGGREGATE(15,6,ROW(MAESTRO!$B$3:$B$1000)/((MAESTRO!$B$3:$B$1000="ACADEMICOS")*(UPPER(MAESTRO!$L$3:$L$1000)="CONFIRMADO")),ROWS($A$3:A286))),"")</f>
        <v/>
      </c>
      <c r="S286" s="21" t="str">
        <f ca="1">IFERROR(INDEX(MAESTRO!S:S,_xludf.AGGREGATE(15,6,ROW(MAESTRO!$B$3:$B$1000)/((MAESTRO!$B$3:$B$1000="ACADEMICOS")*(UPPER(MAESTRO!$L$3:$L$1000)="CONFIRMADO")),ROWS($A$3:A286))),"")</f>
        <v/>
      </c>
      <c r="T286" s="21" t="str">
        <f ca="1">IFERROR(INDEX(MAESTRO!T:T,_xludf.AGGREGATE(15,6,ROW(MAESTRO!$B$3:$B$1000)/((MAESTRO!$B$3:$B$1000="ACADEMICOS")*(UPPER(MAESTRO!$L$3:$L$1000)="CONFIRMADO")),ROWS($A$3:A286))),"")</f>
        <v/>
      </c>
      <c r="U286" s="21" t="str">
        <f ca="1">IFERROR(INDEX(MAESTRO!U:U,_xludf.AGGREGATE(15,6,ROW(MAESTRO!$B$3:$B$1000)/((MAESTRO!$B$3:$B$1000="ACADEMICOS")*(UPPER(MAESTRO!$L$3:$L$1000)="CONFIRMADO")),ROWS($A$3:A286))),"")</f>
        <v/>
      </c>
      <c r="V286" s="21" t="str">
        <f ca="1">IFERROR(INDEX(MAESTRO!V:V,_xludf.AGGREGATE(15,6,ROW(MAESTRO!$B$3:$B$1000)/((MAESTRO!$B$3:$B$1000="ACADEMICOS")*(UPPER(MAESTRO!$L$3:$L$1000)="CONFIRMADO")),ROWS($A$3:A286))),"")</f>
        <v/>
      </c>
      <c r="W286" s="21" t="str">
        <f ca="1">IFERROR(INDEX(MAESTRO!W:W,_xludf.AGGREGATE(15,6,ROW(MAESTRO!$B$3:$B$1000)/((MAESTRO!$B$3:$B$1000="ACADEMICOS")*(UPPER(MAESTRO!$L$3:$L$1000)="CONFIRMADO")),ROWS($A$3:A286))),"")</f>
        <v/>
      </c>
      <c r="X286" s="21" t="str">
        <f ca="1">IFERROR(INDEX(MAESTRO!X:X,_xludf.AGGREGATE(15,6,ROW(MAESTRO!$B$3:$B$1000)/((MAESTRO!$B$3:$B$1000="ACADEMICOS")*(UPPER(MAESTRO!$L$3:$L$1000)="CONFIRMADO")),ROWS($A$3:A286))),"")</f>
        <v/>
      </c>
    </row>
    <row r="287" spans="1:24" ht="22.05" customHeight="1">
      <c r="A287" s="10" t="str">
        <f ca="1">IFERROR(INDEX(MAESTRO!A:A,_xludf.AGGREGATE(15,6,ROW(MAESTRO!$B$3:$B$1000)/((MAESTRO!$B$3:$B$1000="ACADEMICOS")*(UPPER(MAESTRO!$L$3:$L$1000)="CONFIRMADO")),ROWS($A$3:A287))),"")</f>
        <v/>
      </c>
      <c r="B287" s="10" t="str">
        <f ca="1">IFERROR(INDEX(MAESTRO!B:B,_xludf.AGGREGATE(15,6,ROW(MAESTRO!$B$3:$B$1000)/((MAESTRO!$B$3:$B$1000="ACADEMICOS")*(UPPER(MAESTRO!$L$3:$L$1000)="CONFIRMADO")),ROWS($A$3:A287))),"")</f>
        <v/>
      </c>
      <c r="C287" s="10" t="str">
        <f ca="1">IFERROR(INDEX(MAESTRO!C:C,_xludf.AGGREGATE(15,6,ROW(MAESTRO!$B$3:$B$1000)/((MAESTRO!$B$3:$B$1000="ACADEMICOS")*(UPPER(MAESTRO!$L$3:$L$1000)="CONFIRMADO")),ROWS($A$3:A287))),"")</f>
        <v/>
      </c>
      <c r="D287" s="10" t="str">
        <f ca="1">IFERROR(INDEX(MAESTRO!D:D,_xludf.AGGREGATE(15,6,ROW(MAESTRO!$B$3:$B$1000)/((MAESTRO!$B$3:$B$1000="ACADEMICOS")*(UPPER(MAESTRO!$L$3:$L$1000)="CONFIRMADO")),ROWS($A$3:A287))),"")</f>
        <v/>
      </c>
      <c r="E287" s="10" t="str">
        <f ca="1">IFERROR(INDEX(MAESTRO!E:E,_xludf.AGGREGATE(15,6,ROW(MAESTRO!$B$3:$B$1000)/((MAESTRO!$B$3:$B$1000="ACADEMICOS")*(UPPER(MAESTRO!$L$3:$L$1000)="CONFIRMADO")),ROWS($A$3:A287))),"")</f>
        <v/>
      </c>
      <c r="F287" s="10" t="str">
        <f ca="1">IFERROR(INDEX(MAESTRO!F:F,_xludf.AGGREGATE(15,6,ROW(MAESTRO!$B$3:$B$1000)/((MAESTRO!$B$3:$B$1000="ACADEMICOS")*(UPPER(MAESTRO!$L$3:$L$1000)="CONFIRMADO")),ROWS($A$3:A287))),"")</f>
        <v/>
      </c>
      <c r="G287" s="10" t="str">
        <f ca="1">IFERROR(INDEX(MAESTRO!G:G,_xludf.AGGREGATE(15,6,ROW(MAESTRO!$B$3:$B$1000)/((MAESTRO!$B$3:$B$1000="ACADEMICOS")*(UPPER(MAESTRO!$L$3:$L$1000)="CONFIRMADO")),ROWS($A$3:A287))),"")</f>
        <v/>
      </c>
      <c r="H287" s="10" t="str">
        <f ca="1">IFERROR(INDEX(MAESTRO!H:H,_xludf.AGGREGATE(15,6,ROW(MAESTRO!$B$3:$B$1000)/((MAESTRO!$B$3:$B$1000="ACADEMICOS")*(UPPER(MAESTRO!$L$3:$L$1000)="CONFIRMADO")),ROWS($A$3:A287))),"")</f>
        <v/>
      </c>
      <c r="I287" s="10" t="str">
        <f ca="1">IFERROR(INDEX(MAESTRO!I:I,_xludf.AGGREGATE(15,6,ROW(MAESTRO!$B$3:$B$1000)/((MAESTRO!$B$3:$B$1000="ACADEMICOS")*(UPPER(MAESTRO!$L$3:$L$1000)="CONFIRMADO")),ROWS($A$3:A287))),"")</f>
        <v/>
      </c>
      <c r="J287" s="10" t="str">
        <f ca="1">IFERROR(INDEX(MAESTRO!J:J,_xludf.AGGREGATE(15,6,ROW(MAESTRO!$B$3:$B$1000)/((MAESTRO!$B$3:$B$1000="ACADEMICOS")*(UPPER(MAESTRO!$L$3:$L$1000)="CONFIRMADO")),ROWS($A$3:A287))),"")</f>
        <v/>
      </c>
      <c r="K287" s="10" t="str">
        <f ca="1">IFERROR(INDEX(MAESTRO!K:K,_xludf.AGGREGATE(15,6,ROW(MAESTRO!$B$3:$B$1000)/((MAESTRO!$B$3:$B$1000="ACADEMICOS")*(UPPER(MAESTRO!$L$3:$L$1000)="CONFIRMADO")),ROWS($A$3:A287))),"")</f>
        <v/>
      </c>
      <c r="L287" s="10" t="str">
        <f ca="1">IFERROR(INDEX(MAESTRO!L:L,_xludf.AGGREGATE(15,6,ROW(MAESTRO!$B$3:$B$1000)/((MAESTRO!$B$3:$B$1000="ACADEMICOS")*(UPPER(MAESTRO!$L$3:$L$1000)="CONFIRMADO")),ROWS($A$3:A287))),"")</f>
        <v/>
      </c>
      <c r="M287" s="10" t="str">
        <f ca="1">IFERROR(INDEX(MAESTRO!M:M,_xludf.AGGREGATE(15,6,ROW(MAESTRO!$B$3:$B$1000)/((MAESTRO!$B$3:$B$1000="ACADEMICOS")*(UPPER(MAESTRO!$L$3:$L$1000)="CONFIRMADO")),ROWS($A$3:A287))),"")</f>
        <v/>
      </c>
      <c r="N287" s="10" t="str">
        <f ca="1">IFERROR(INDEX(MAESTRO!N:N,_xludf.AGGREGATE(15,6,ROW(MAESTRO!$B$3:$B$1000)/((MAESTRO!$B$3:$B$1000="ACADEMICOS")*(UPPER(MAESTRO!$L$3:$L$1000)="CONFIRMADO")),ROWS($A$3:A287))),"")</f>
        <v/>
      </c>
      <c r="O287" s="10" t="str">
        <f ca="1">IFERROR(INDEX(MAESTRO!O:O,_xludf.AGGREGATE(15,6,ROW(MAESTRO!$B$3:$B$1000)/((MAESTRO!$B$3:$B$1000="ACADEMICOS")*(UPPER(MAESTRO!$L$3:$L$1000)="CONFIRMADO")),ROWS($A$3:A287))),"")</f>
        <v/>
      </c>
      <c r="P287" s="10" t="str">
        <f ca="1">IFERROR(INDEX(MAESTRO!P:P,_xludf.AGGREGATE(15,6,ROW(MAESTRO!$B$3:$B$1000)/((MAESTRO!$B$3:$B$1000="ACADEMICOS")*(UPPER(MAESTRO!$L$3:$L$1000)="CONFIRMADO")),ROWS($A$3:A287))),"")</f>
        <v/>
      </c>
      <c r="Q287" s="10" t="str">
        <f ca="1">IFERROR(INDEX(MAESTRO!Q:Q,_xludf.AGGREGATE(15,6,ROW(MAESTRO!$B$3:$B$1000)/((MAESTRO!$B$3:$B$1000="ACADEMICOS")*(UPPER(MAESTRO!$L$3:$L$1000)="CONFIRMADO")),ROWS($A$3:A287))),"")</f>
        <v/>
      </c>
      <c r="R287" s="10" t="str">
        <f ca="1">IFERROR(INDEX(MAESTRO!R:R,_xludf.AGGREGATE(15,6,ROW(MAESTRO!$B$3:$B$1000)/((MAESTRO!$B$3:$B$1000="ACADEMICOS")*(UPPER(MAESTRO!$L$3:$L$1000)="CONFIRMADO")),ROWS($A$3:A287))),"")</f>
        <v/>
      </c>
      <c r="S287" s="10" t="str">
        <f ca="1">IFERROR(INDEX(MAESTRO!S:S,_xludf.AGGREGATE(15,6,ROW(MAESTRO!$B$3:$B$1000)/((MAESTRO!$B$3:$B$1000="ACADEMICOS")*(UPPER(MAESTRO!$L$3:$L$1000)="CONFIRMADO")),ROWS($A$3:A287))),"")</f>
        <v/>
      </c>
      <c r="T287" s="10" t="str">
        <f ca="1">IFERROR(INDEX(MAESTRO!T:T,_xludf.AGGREGATE(15,6,ROW(MAESTRO!$B$3:$B$1000)/((MAESTRO!$B$3:$B$1000="ACADEMICOS")*(UPPER(MAESTRO!$L$3:$L$1000)="CONFIRMADO")),ROWS($A$3:A287))),"")</f>
        <v/>
      </c>
      <c r="U287" s="10" t="str">
        <f ca="1">IFERROR(INDEX(MAESTRO!U:U,_xludf.AGGREGATE(15,6,ROW(MAESTRO!$B$3:$B$1000)/((MAESTRO!$B$3:$B$1000="ACADEMICOS")*(UPPER(MAESTRO!$L$3:$L$1000)="CONFIRMADO")),ROWS($A$3:A287))),"")</f>
        <v/>
      </c>
      <c r="V287" s="10" t="str">
        <f ca="1">IFERROR(INDEX(MAESTRO!V:V,_xludf.AGGREGATE(15,6,ROW(MAESTRO!$B$3:$B$1000)/((MAESTRO!$B$3:$B$1000="ACADEMICOS")*(UPPER(MAESTRO!$L$3:$L$1000)="CONFIRMADO")),ROWS($A$3:A287))),"")</f>
        <v/>
      </c>
      <c r="W287" s="10" t="str">
        <f ca="1">IFERROR(INDEX(MAESTRO!W:W,_xludf.AGGREGATE(15,6,ROW(MAESTRO!$B$3:$B$1000)/((MAESTRO!$B$3:$B$1000="ACADEMICOS")*(UPPER(MAESTRO!$L$3:$L$1000)="CONFIRMADO")),ROWS($A$3:A287))),"")</f>
        <v/>
      </c>
      <c r="X287" s="10" t="str">
        <f ca="1">IFERROR(INDEX(MAESTRO!X:X,_xludf.AGGREGATE(15,6,ROW(MAESTRO!$B$3:$B$1000)/((MAESTRO!$B$3:$B$1000="ACADEMICOS")*(UPPER(MAESTRO!$L$3:$L$1000)="CONFIRMADO")),ROWS($A$3:A287))),"")</f>
        <v/>
      </c>
    </row>
    <row r="288" spans="1:24" ht="22.05" customHeight="1">
      <c r="A288" s="21" t="str">
        <f ca="1">IFERROR(INDEX(MAESTRO!A:A,_xludf.AGGREGATE(15,6,ROW(MAESTRO!$B$3:$B$1000)/((MAESTRO!$B$3:$B$1000="ACADEMICOS")*(UPPER(MAESTRO!$L$3:$L$1000)="CONFIRMADO")),ROWS($A$3:A288))),"")</f>
        <v/>
      </c>
      <c r="B288" s="21" t="str">
        <f ca="1">IFERROR(INDEX(MAESTRO!B:B,_xludf.AGGREGATE(15,6,ROW(MAESTRO!$B$3:$B$1000)/((MAESTRO!$B$3:$B$1000="ACADEMICOS")*(UPPER(MAESTRO!$L$3:$L$1000)="CONFIRMADO")),ROWS($A$3:A288))),"")</f>
        <v/>
      </c>
      <c r="C288" s="21" t="str">
        <f ca="1">IFERROR(INDEX(MAESTRO!C:C,_xludf.AGGREGATE(15,6,ROW(MAESTRO!$B$3:$B$1000)/((MAESTRO!$B$3:$B$1000="ACADEMICOS")*(UPPER(MAESTRO!$L$3:$L$1000)="CONFIRMADO")),ROWS($A$3:A288))),"")</f>
        <v/>
      </c>
      <c r="D288" s="21" t="str">
        <f ca="1">IFERROR(INDEX(MAESTRO!D:D,_xludf.AGGREGATE(15,6,ROW(MAESTRO!$B$3:$B$1000)/((MAESTRO!$B$3:$B$1000="ACADEMICOS")*(UPPER(MAESTRO!$L$3:$L$1000)="CONFIRMADO")),ROWS($A$3:A288))),"")</f>
        <v/>
      </c>
      <c r="E288" s="21" t="str">
        <f ca="1">IFERROR(INDEX(MAESTRO!E:E,_xludf.AGGREGATE(15,6,ROW(MAESTRO!$B$3:$B$1000)/((MAESTRO!$B$3:$B$1000="ACADEMICOS")*(UPPER(MAESTRO!$L$3:$L$1000)="CONFIRMADO")),ROWS($A$3:A288))),"")</f>
        <v/>
      </c>
      <c r="F288" s="21" t="str">
        <f ca="1">IFERROR(INDEX(MAESTRO!F:F,_xludf.AGGREGATE(15,6,ROW(MAESTRO!$B$3:$B$1000)/((MAESTRO!$B$3:$B$1000="ACADEMICOS")*(UPPER(MAESTRO!$L$3:$L$1000)="CONFIRMADO")),ROWS($A$3:A288))),"")</f>
        <v/>
      </c>
      <c r="G288" s="21" t="str">
        <f ca="1">IFERROR(INDEX(MAESTRO!G:G,_xludf.AGGREGATE(15,6,ROW(MAESTRO!$B$3:$B$1000)/((MAESTRO!$B$3:$B$1000="ACADEMICOS")*(UPPER(MAESTRO!$L$3:$L$1000)="CONFIRMADO")),ROWS($A$3:A288))),"")</f>
        <v/>
      </c>
      <c r="H288" s="21" t="str">
        <f ca="1">IFERROR(INDEX(MAESTRO!H:H,_xludf.AGGREGATE(15,6,ROW(MAESTRO!$B$3:$B$1000)/((MAESTRO!$B$3:$B$1000="ACADEMICOS")*(UPPER(MAESTRO!$L$3:$L$1000)="CONFIRMADO")),ROWS($A$3:A288))),"")</f>
        <v/>
      </c>
      <c r="I288" s="21" t="str">
        <f ca="1">IFERROR(INDEX(MAESTRO!I:I,_xludf.AGGREGATE(15,6,ROW(MAESTRO!$B$3:$B$1000)/((MAESTRO!$B$3:$B$1000="ACADEMICOS")*(UPPER(MAESTRO!$L$3:$L$1000)="CONFIRMADO")),ROWS($A$3:A288))),"")</f>
        <v/>
      </c>
      <c r="J288" s="21" t="str">
        <f ca="1">IFERROR(INDEX(MAESTRO!J:J,_xludf.AGGREGATE(15,6,ROW(MAESTRO!$B$3:$B$1000)/((MAESTRO!$B$3:$B$1000="ACADEMICOS")*(UPPER(MAESTRO!$L$3:$L$1000)="CONFIRMADO")),ROWS($A$3:A288))),"")</f>
        <v/>
      </c>
      <c r="K288" s="21" t="str">
        <f ca="1">IFERROR(INDEX(MAESTRO!K:K,_xludf.AGGREGATE(15,6,ROW(MAESTRO!$B$3:$B$1000)/((MAESTRO!$B$3:$B$1000="ACADEMICOS")*(UPPER(MAESTRO!$L$3:$L$1000)="CONFIRMADO")),ROWS($A$3:A288))),"")</f>
        <v/>
      </c>
      <c r="L288" s="21" t="str">
        <f ca="1">IFERROR(INDEX(MAESTRO!L:L,_xludf.AGGREGATE(15,6,ROW(MAESTRO!$B$3:$B$1000)/((MAESTRO!$B$3:$B$1000="ACADEMICOS")*(UPPER(MAESTRO!$L$3:$L$1000)="CONFIRMADO")),ROWS($A$3:A288))),"")</f>
        <v/>
      </c>
      <c r="M288" s="21" t="str">
        <f ca="1">IFERROR(INDEX(MAESTRO!M:M,_xludf.AGGREGATE(15,6,ROW(MAESTRO!$B$3:$B$1000)/((MAESTRO!$B$3:$B$1000="ACADEMICOS")*(UPPER(MAESTRO!$L$3:$L$1000)="CONFIRMADO")),ROWS($A$3:A288))),"")</f>
        <v/>
      </c>
      <c r="N288" s="21" t="str">
        <f ca="1">IFERROR(INDEX(MAESTRO!N:N,_xludf.AGGREGATE(15,6,ROW(MAESTRO!$B$3:$B$1000)/((MAESTRO!$B$3:$B$1000="ACADEMICOS")*(UPPER(MAESTRO!$L$3:$L$1000)="CONFIRMADO")),ROWS($A$3:A288))),"")</f>
        <v/>
      </c>
      <c r="O288" s="21" t="str">
        <f ca="1">IFERROR(INDEX(MAESTRO!O:O,_xludf.AGGREGATE(15,6,ROW(MAESTRO!$B$3:$B$1000)/((MAESTRO!$B$3:$B$1000="ACADEMICOS")*(UPPER(MAESTRO!$L$3:$L$1000)="CONFIRMADO")),ROWS($A$3:A288))),"")</f>
        <v/>
      </c>
      <c r="P288" s="21" t="str">
        <f ca="1">IFERROR(INDEX(MAESTRO!P:P,_xludf.AGGREGATE(15,6,ROW(MAESTRO!$B$3:$B$1000)/((MAESTRO!$B$3:$B$1000="ACADEMICOS")*(UPPER(MAESTRO!$L$3:$L$1000)="CONFIRMADO")),ROWS($A$3:A288))),"")</f>
        <v/>
      </c>
      <c r="Q288" s="21" t="str">
        <f ca="1">IFERROR(INDEX(MAESTRO!Q:Q,_xludf.AGGREGATE(15,6,ROW(MAESTRO!$B$3:$B$1000)/((MAESTRO!$B$3:$B$1000="ACADEMICOS")*(UPPER(MAESTRO!$L$3:$L$1000)="CONFIRMADO")),ROWS($A$3:A288))),"")</f>
        <v/>
      </c>
      <c r="R288" s="21" t="str">
        <f ca="1">IFERROR(INDEX(MAESTRO!R:R,_xludf.AGGREGATE(15,6,ROW(MAESTRO!$B$3:$B$1000)/((MAESTRO!$B$3:$B$1000="ACADEMICOS")*(UPPER(MAESTRO!$L$3:$L$1000)="CONFIRMADO")),ROWS($A$3:A288))),"")</f>
        <v/>
      </c>
      <c r="S288" s="21" t="str">
        <f ca="1">IFERROR(INDEX(MAESTRO!S:S,_xludf.AGGREGATE(15,6,ROW(MAESTRO!$B$3:$B$1000)/((MAESTRO!$B$3:$B$1000="ACADEMICOS")*(UPPER(MAESTRO!$L$3:$L$1000)="CONFIRMADO")),ROWS($A$3:A288))),"")</f>
        <v/>
      </c>
      <c r="T288" s="21" t="str">
        <f ca="1">IFERROR(INDEX(MAESTRO!T:T,_xludf.AGGREGATE(15,6,ROW(MAESTRO!$B$3:$B$1000)/((MAESTRO!$B$3:$B$1000="ACADEMICOS")*(UPPER(MAESTRO!$L$3:$L$1000)="CONFIRMADO")),ROWS($A$3:A288))),"")</f>
        <v/>
      </c>
      <c r="U288" s="21" t="str">
        <f ca="1">IFERROR(INDEX(MAESTRO!U:U,_xludf.AGGREGATE(15,6,ROW(MAESTRO!$B$3:$B$1000)/((MAESTRO!$B$3:$B$1000="ACADEMICOS")*(UPPER(MAESTRO!$L$3:$L$1000)="CONFIRMADO")),ROWS($A$3:A288))),"")</f>
        <v/>
      </c>
      <c r="V288" s="21" t="str">
        <f ca="1">IFERROR(INDEX(MAESTRO!V:V,_xludf.AGGREGATE(15,6,ROW(MAESTRO!$B$3:$B$1000)/((MAESTRO!$B$3:$B$1000="ACADEMICOS")*(UPPER(MAESTRO!$L$3:$L$1000)="CONFIRMADO")),ROWS($A$3:A288))),"")</f>
        <v/>
      </c>
      <c r="W288" s="21" t="str">
        <f ca="1">IFERROR(INDEX(MAESTRO!W:W,_xludf.AGGREGATE(15,6,ROW(MAESTRO!$B$3:$B$1000)/((MAESTRO!$B$3:$B$1000="ACADEMICOS")*(UPPER(MAESTRO!$L$3:$L$1000)="CONFIRMADO")),ROWS($A$3:A288))),"")</f>
        <v/>
      </c>
      <c r="X288" s="21" t="str">
        <f ca="1">IFERROR(INDEX(MAESTRO!X:X,_xludf.AGGREGATE(15,6,ROW(MAESTRO!$B$3:$B$1000)/((MAESTRO!$B$3:$B$1000="ACADEMICOS")*(UPPER(MAESTRO!$L$3:$L$1000)="CONFIRMADO")),ROWS($A$3:A288))),"")</f>
        <v/>
      </c>
    </row>
    <row r="289" spans="1:24" ht="22.05" customHeight="1">
      <c r="A289" s="10" t="str">
        <f ca="1">IFERROR(INDEX(MAESTRO!A:A,_xludf.AGGREGATE(15,6,ROW(MAESTRO!$B$3:$B$1000)/((MAESTRO!$B$3:$B$1000="ACADEMICOS")*(UPPER(MAESTRO!$L$3:$L$1000)="CONFIRMADO")),ROWS($A$3:A289))),"")</f>
        <v/>
      </c>
      <c r="B289" s="10" t="str">
        <f ca="1">IFERROR(INDEX(MAESTRO!B:B,_xludf.AGGREGATE(15,6,ROW(MAESTRO!$B$3:$B$1000)/((MAESTRO!$B$3:$B$1000="ACADEMICOS")*(UPPER(MAESTRO!$L$3:$L$1000)="CONFIRMADO")),ROWS($A$3:A289))),"")</f>
        <v/>
      </c>
      <c r="C289" s="10" t="str">
        <f ca="1">IFERROR(INDEX(MAESTRO!C:C,_xludf.AGGREGATE(15,6,ROW(MAESTRO!$B$3:$B$1000)/((MAESTRO!$B$3:$B$1000="ACADEMICOS")*(UPPER(MAESTRO!$L$3:$L$1000)="CONFIRMADO")),ROWS($A$3:A289))),"")</f>
        <v/>
      </c>
      <c r="D289" s="10" t="str">
        <f ca="1">IFERROR(INDEX(MAESTRO!D:D,_xludf.AGGREGATE(15,6,ROW(MAESTRO!$B$3:$B$1000)/((MAESTRO!$B$3:$B$1000="ACADEMICOS")*(UPPER(MAESTRO!$L$3:$L$1000)="CONFIRMADO")),ROWS($A$3:A289))),"")</f>
        <v/>
      </c>
      <c r="E289" s="10" t="str">
        <f ca="1">IFERROR(INDEX(MAESTRO!E:E,_xludf.AGGREGATE(15,6,ROW(MAESTRO!$B$3:$B$1000)/((MAESTRO!$B$3:$B$1000="ACADEMICOS")*(UPPER(MAESTRO!$L$3:$L$1000)="CONFIRMADO")),ROWS($A$3:A289))),"")</f>
        <v/>
      </c>
      <c r="F289" s="10" t="str">
        <f ca="1">IFERROR(INDEX(MAESTRO!F:F,_xludf.AGGREGATE(15,6,ROW(MAESTRO!$B$3:$B$1000)/((MAESTRO!$B$3:$B$1000="ACADEMICOS")*(UPPER(MAESTRO!$L$3:$L$1000)="CONFIRMADO")),ROWS($A$3:A289))),"")</f>
        <v/>
      </c>
      <c r="G289" s="10" t="str">
        <f ca="1">IFERROR(INDEX(MAESTRO!G:G,_xludf.AGGREGATE(15,6,ROW(MAESTRO!$B$3:$B$1000)/((MAESTRO!$B$3:$B$1000="ACADEMICOS")*(UPPER(MAESTRO!$L$3:$L$1000)="CONFIRMADO")),ROWS($A$3:A289))),"")</f>
        <v/>
      </c>
      <c r="H289" s="10" t="str">
        <f ca="1">IFERROR(INDEX(MAESTRO!H:H,_xludf.AGGREGATE(15,6,ROW(MAESTRO!$B$3:$B$1000)/((MAESTRO!$B$3:$B$1000="ACADEMICOS")*(UPPER(MAESTRO!$L$3:$L$1000)="CONFIRMADO")),ROWS($A$3:A289))),"")</f>
        <v/>
      </c>
      <c r="I289" s="10" t="str">
        <f ca="1">IFERROR(INDEX(MAESTRO!I:I,_xludf.AGGREGATE(15,6,ROW(MAESTRO!$B$3:$B$1000)/((MAESTRO!$B$3:$B$1000="ACADEMICOS")*(UPPER(MAESTRO!$L$3:$L$1000)="CONFIRMADO")),ROWS($A$3:A289))),"")</f>
        <v/>
      </c>
      <c r="J289" s="10" t="str">
        <f ca="1">IFERROR(INDEX(MAESTRO!J:J,_xludf.AGGREGATE(15,6,ROW(MAESTRO!$B$3:$B$1000)/((MAESTRO!$B$3:$B$1000="ACADEMICOS")*(UPPER(MAESTRO!$L$3:$L$1000)="CONFIRMADO")),ROWS($A$3:A289))),"")</f>
        <v/>
      </c>
      <c r="K289" s="10" t="str">
        <f ca="1">IFERROR(INDEX(MAESTRO!K:K,_xludf.AGGREGATE(15,6,ROW(MAESTRO!$B$3:$B$1000)/((MAESTRO!$B$3:$B$1000="ACADEMICOS")*(UPPER(MAESTRO!$L$3:$L$1000)="CONFIRMADO")),ROWS($A$3:A289))),"")</f>
        <v/>
      </c>
      <c r="L289" s="10" t="str">
        <f ca="1">IFERROR(INDEX(MAESTRO!L:L,_xludf.AGGREGATE(15,6,ROW(MAESTRO!$B$3:$B$1000)/((MAESTRO!$B$3:$B$1000="ACADEMICOS")*(UPPER(MAESTRO!$L$3:$L$1000)="CONFIRMADO")),ROWS($A$3:A289))),"")</f>
        <v/>
      </c>
      <c r="M289" s="10" t="str">
        <f ca="1">IFERROR(INDEX(MAESTRO!M:M,_xludf.AGGREGATE(15,6,ROW(MAESTRO!$B$3:$B$1000)/((MAESTRO!$B$3:$B$1000="ACADEMICOS")*(UPPER(MAESTRO!$L$3:$L$1000)="CONFIRMADO")),ROWS($A$3:A289))),"")</f>
        <v/>
      </c>
      <c r="N289" s="10" t="str">
        <f ca="1">IFERROR(INDEX(MAESTRO!N:N,_xludf.AGGREGATE(15,6,ROW(MAESTRO!$B$3:$B$1000)/((MAESTRO!$B$3:$B$1000="ACADEMICOS")*(UPPER(MAESTRO!$L$3:$L$1000)="CONFIRMADO")),ROWS($A$3:A289))),"")</f>
        <v/>
      </c>
      <c r="O289" s="10" t="str">
        <f ca="1">IFERROR(INDEX(MAESTRO!O:O,_xludf.AGGREGATE(15,6,ROW(MAESTRO!$B$3:$B$1000)/((MAESTRO!$B$3:$B$1000="ACADEMICOS")*(UPPER(MAESTRO!$L$3:$L$1000)="CONFIRMADO")),ROWS($A$3:A289))),"")</f>
        <v/>
      </c>
      <c r="P289" s="10" t="str">
        <f ca="1">IFERROR(INDEX(MAESTRO!P:P,_xludf.AGGREGATE(15,6,ROW(MAESTRO!$B$3:$B$1000)/((MAESTRO!$B$3:$B$1000="ACADEMICOS")*(UPPER(MAESTRO!$L$3:$L$1000)="CONFIRMADO")),ROWS($A$3:A289))),"")</f>
        <v/>
      </c>
      <c r="Q289" s="10" t="str">
        <f ca="1">IFERROR(INDEX(MAESTRO!Q:Q,_xludf.AGGREGATE(15,6,ROW(MAESTRO!$B$3:$B$1000)/((MAESTRO!$B$3:$B$1000="ACADEMICOS")*(UPPER(MAESTRO!$L$3:$L$1000)="CONFIRMADO")),ROWS($A$3:A289))),"")</f>
        <v/>
      </c>
      <c r="R289" s="10" t="str">
        <f ca="1">IFERROR(INDEX(MAESTRO!R:R,_xludf.AGGREGATE(15,6,ROW(MAESTRO!$B$3:$B$1000)/((MAESTRO!$B$3:$B$1000="ACADEMICOS")*(UPPER(MAESTRO!$L$3:$L$1000)="CONFIRMADO")),ROWS($A$3:A289))),"")</f>
        <v/>
      </c>
      <c r="S289" s="10" t="str">
        <f ca="1">IFERROR(INDEX(MAESTRO!S:S,_xludf.AGGREGATE(15,6,ROW(MAESTRO!$B$3:$B$1000)/((MAESTRO!$B$3:$B$1000="ACADEMICOS")*(UPPER(MAESTRO!$L$3:$L$1000)="CONFIRMADO")),ROWS($A$3:A289))),"")</f>
        <v/>
      </c>
      <c r="T289" s="10" t="str">
        <f ca="1">IFERROR(INDEX(MAESTRO!T:T,_xludf.AGGREGATE(15,6,ROW(MAESTRO!$B$3:$B$1000)/((MAESTRO!$B$3:$B$1000="ACADEMICOS")*(UPPER(MAESTRO!$L$3:$L$1000)="CONFIRMADO")),ROWS($A$3:A289))),"")</f>
        <v/>
      </c>
      <c r="U289" s="10" t="str">
        <f ca="1">IFERROR(INDEX(MAESTRO!U:U,_xludf.AGGREGATE(15,6,ROW(MAESTRO!$B$3:$B$1000)/((MAESTRO!$B$3:$B$1000="ACADEMICOS")*(UPPER(MAESTRO!$L$3:$L$1000)="CONFIRMADO")),ROWS($A$3:A289))),"")</f>
        <v/>
      </c>
      <c r="V289" s="10" t="str">
        <f ca="1">IFERROR(INDEX(MAESTRO!V:V,_xludf.AGGREGATE(15,6,ROW(MAESTRO!$B$3:$B$1000)/((MAESTRO!$B$3:$B$1000="ACADEMICOS")*(UPPER(MAESTRO!$L$3:$L$1000)="CONFIRMADO")),ROWS($A$3:A289))),"")</f>
        <v/>
      </c>
      <c r="W289" s="10" t="str">
        <f ca="1">IFERROR(INDEX(MAESTRO!W:W,_xludf.AGGREGATE(15,6,ROW(MAESTRO!$B$3:$B$1000)/((MAESTRO!$B$3:$B$1000="ACADEMICOS")*(UPPER(MAESTRO!$L$3:$L$1000)="CONFIRMADO")),ROWS($A$3:A289))),"")</f>
        <v/>
      </c>
      <c r="X289" s="10" t="str">
        <f ca="1">IFERROR(INDEX(MAESTRO!X:X,_xludf.AGGREGATE(15,6,ROW(MAESTRO!$B$3:$B$1000)/((MAESTRO!$B$3:$B$1000="ACADEMICOS")*(UPPER(MAESTRO!$L$3:$L$1000)="CONFIRMADO")),ROWS($A$3:A289))),"")</f>
        <v/>
      </c>
    </row>
    <row r="290" spans="1:24" ht="22.05" customHeight="1">
      <c r="A290" s="21" t="str">
        <f ca="1">IFERROR(INDEX(MAESTRO!A:A,_xludf.AGGREGATE(15,6,ROW(MAESTRO!$B$3:$B$1000)/((MAESTRO!$B$3:$B$1000="ACADEMICOS")*(UPPER(MAESTRO!$L$3:$L$1000)="CONFIRMADO")),ROWS($A$3:A290))),"")</f>
        <v/>
      </c>
      <c r="B290" s="21" t="str">
        <f ca="1">IFERROR(INDEX(MAESTRO!B:B,_xludf.AGGREGATE(15,6,ROW(MAESTRO!$B$3:$B$1000)/((MAESTRO!$B$3:$B$1000="ACADEMICOS")*(UPPER(MAESTRO!$L$3:$L$1000)="CONFIRMADO")),ROWS($A$3:A290))),"")</f>
        <v/>
      </c>
      <c r="C290" s="21" t="str">
        <f ca="1">IFERROR(INDEX(MAESTRO!C:C,_xludf.AGGREGATE(15,6,ROW(MAESTRO!$B$3:$B$1000)/((MAESTRO!$B$3:$B$1000="ACADEMICOS")*(UPPER(MAESTRO!$L$3:$L$1000)="CONFIRMADO")),ROWS($A$3:A290))),"")</f>
        <v/>
      </c>
      <c r="D290" s="21" t="str">
        <f ca="1">IFERROR(INDEX(MAESTRO!D:D,_xludf.AGGREGATE(15,6,ROW(MAESTRO!$B$3:$B$1000)/((MAESTRO!$B$3:$B$1000="ACADEMICOS")*(UPPER(MAESTRO!$L$3:$L$1000)="CONFIRMADO")),ROWS($A$3:A290))),"")</f>
        <v/>
      </c>
      <c r="E290" s="21" t="str">
        <f ca="1">IFERROR(INDEX(MAESTRO!E:E,_xludf.AGGREGATE(15,6,ROW(MAESTRO!$B$3:$B$1000)/((MAESTRO!$B$3:$B$1000="ACADEMICOS")*(UPPER(MAESTRO!$L$3:$L$1000)="CONFIRMADO")),ROWS($A$3:A290))),"")</f>
        <v/>
      </c>
      <c r="F290" s="21" t="str">
        <f ca="1">IFERROR(INDEX(MAESTRO!F:F,_xludf.AGGREGATE(15,6,ROW(MAESTRO!$B$3:$B$1000)/((MAESTRO!$B$3:$B$1000="ACADEMICOS")*(UPPER(MAESTRO!$L$3:$L$1000)="CONFIRMADO")),ROWS($A$3:A290))),"")</f>
        <v/>
      </c>
      <c r="G290" s="21" t="str">
        <f ca="1">IFERROR(INDEX(MAESTRO!G:G,_xludf.AGGREGATE(15,6,ROW(MAESTRO!$B$3:$B$1000)/((MAESTRO!$B$3:$B$1000="ACADEMICOS")*(UPPER(MAESTRO!$L$3:$L$1000)="CONFIRMADO")),ROWS($A$3:A290))),"")</f>
        <v/>
      </c>
      <c r="H290" s="21" t="str">
        <f ca="1">IFERROR(INDEX(MAESTRO!H:H,_xludf.AGGREGATE(15,6,ROW(MAESTRO!$B$3:$B$1000)/((MAESTRO!$B$3:$B$1000="ACADEMICOS")*(UPPER(MAESTRO!$L$3:$L$1000)="CONFIRMADO")),ROWS($A$3:A290))),"")</f>
        <v/>
      </c>
      <c r="I290" s="21" t="str">
        <f ca="1">IFERROR(INDEX(MAESTRO!I:I,_xludf.AGGREGATE(15,6,ROW(MAESTRO!$B$3:$B$1000)/((MAESTRO!$B$3:$B$1000="ACADEMICOS")*(UPPER(MAESTRO!$L$3:$L$1000)="CONFIRMADO")),ROWS($A$3:A290))),"")</f>
        <v/>
      </c>
      <c r="J290" s="21" t="str">
        <f ca="1">IFERROR(INDEX(MAESTRO!J:J,_xludf.AGGREGATE(15,6,ROW(MAESTRO!$B$3:$B$1000)/((MAESTRO!$B$3:$B$1000="ACADEMICOS")*(UPPER(MAESTRO!$L$3:$L$1000)="CONFIRMADO")),ROWS($A$3:A290))),"")</f>
        <v/>
      </c>
      <c r="K290" s="21" t="str">
        <f ca="1">IFERROR(INDEX(MAESTRO!K:K,_xludf.AGGREGATE(15,6,ROW(MAESTRO!$B$3:$B$1000)/((MAESTRO!$B$3:$B$1000="ACADEMICOS")*(UPPER(MAESTRO!$L$3:$L$1000)="CONFIRMADO")),ROWS($A$3:A290))),"")</f>
        <v/>
      </c>
      <c r="L290" s="21" t="str">
        <f ca="1">IFERROR(INDEX(MAESTRO!L:L,_xludf.AGGREGATE(15,6,ROW(MAESTRO!$B$3:$B$1000)/((MAESTRO!$B$3:$B$1000="ACADEMICOS")*(UPPER(MAESTRO!$L$3:$L$1000)="CONFIRMADO")),ROWS($A$3:A290))),"")</f>
        <v/>
      </c>
      <c r="M290" s="21" t="str">
        <f ca="1">IFERROR(INDEX(MAESTRO!M:M,_xludf.AGGREGATE(15,6,ROW(MAESTRO!$B$3:$B$1000)/((MAESTRO!$B$3:$B$1000="ACADEMICOS")*(UPPER(MAESTRO!$L$3:$L$1000)="CONFIRMADO")),ROWS($A$3:A290))),"")</f>
        <v/>
      </c>
      <c r="N290" s="21" t="str">
        <f ca="1">IFERROR(INDEX(MAESTRO!N:N,_xludf.AGGREGATE(15,6,ROW(MAESTRO!$B$3:$B$1000)/((MAESTRO!$B$3:$B$1000="ACADEMICOS")*(UPPER(MAESTRO!$L$3:$L$1000)="CONFIRMADO")),ROWS($A$3:A290))),"")</f>
        <v/>
      </c>
      <c r="O290" s="21" t="str">
        <f ca="1">IFERROR(INDEX(MAESTRO!O:O,_xludf.AGGREGATE(15,6,ROW(MAESTRO!$B$3:$B$1000)/((MAESTRO!$B$3:$B$1000="ACADEMICOS")*(UPPER(MAESTRO!$L$3:$L$1000)="CONFIRMADO")),ROWS($A$3:A290))),"")</f>
        <v/>
      </c>
      <c r="P290" s="21" t="str">
        <f ca="1">IFERROR(INDEX(MAESTRO!P:P,_xludf.AGGREGATE(15,6,ROW(MAESTRO!$B$3:$B$1000)/((MAESTRO!$B$3:$B$1000="ACADEMICOS")*(UPPER(MAESTRO!$L$3:$L$1000)="CONFIRMADO")),ROWS($A$3:A290))),"")</f>
        <v/>
      </c>
      <c r="Q290" s="21" t="str">
        <f ca="1">IFERROR(INDEX(MAESTRO!Q:Q,_xludf.AGGREGATE(15,6,ROW(MAESTRO!$B$3:$B$1000)/((MAESTRO!$B$3:$B$1000="ACADEMICOS")*(UPPER(MAESTRO!$L$3:$L$1000)="CONFIRMADO")),ROWS($A$3:A290))),"")</f>
        <v/>
      </c>
      <c r="R290" s="21" t="str">
        <f ca="1">IFERROR(INDEX(MAESTRO!R:R,_xludf.AGGREGATE(15,6,ROW(MAESTRO!$B$3:$B$1000)/((MAESTRO!$B$3:$B$1000="ACADEMICOS")*(UPPER(MAESTRO!$L$3:$L$1000)="CONFIRMADO")),ROWS($A$3:A290))),"")</f>
        <v/>
      </c>
      <c r="S290" s="21" t="str">
        <f ca="1">IFERROR(INDEX(MAESTRO!S:S,_xludf.AGGREGATE(15,6,ROW(MAESTRO!$B$3:$B$1000)/((MAESTRO!$B$3:$B$1000="ACADEMICOS")*(UPPER(MAESTRO!$L$3:$L$1000)="CONFIRMADO")),ROWS($A$3:A290))),"")</f>
        <v/>
      </c>
      <c r="T290" s="21" t="str">
        <f ca="1">IFERROR(INDEX(MAESTRO!T:T,_xludf.AGGREGATE(15,6,ROW(MAESTRO!$B$3:$B$1000)/((MAESTRO!$B$3:$B$1000="ACADEMICOS")*(UPPER(MAESTRO!$L$3:$L$1000)="CONFIRMADO")),ROWS($A$3:A290))),"")</f>
        <v/>
      </c>
      <c r="U290" s="21" t="str">
        <f ca="1">IFERROR(INDEX(MAESTRO!U:U,_xludf.AGGREGATE(15,6,ROW(MAESTRO!$B$3:$B$1000)/((MAESTRO!$B$3:$B$1000="ACADEMICOS")*(UPPER(MAESTRO!$L$3:$L$1000)="CONFIRMADO")),ROWS($A$3:A290))),"")</f>
        <v/>
      </c>
      <c r="V290" s="21" t="str">
        <f ca="1">IFERROR(INDEX(MAESTRO!V:V,_xludf.AGGREGATE(15,6,ROW(MAESTRO!$B$3:$B$1000)/((MAESTRO!$B$3:$B$1000="ACADEMICOS")*(UPPER(MAESTRO!$L$3:$L$1000)="CONFIRMADO")),ROWS($A$3:A290))),"")</f>
        <v/>
      </c>
      <c r="W290" s="21" t="str">
        <f ca="1">IFERROR(INDEX(MAESTRO!W:W,_xludf.AGGREGATE(15,6,ROW(MAESTRO!$B$3:$B$1000)/((MAESTRO!$B$3:$B$1000="ACADEMICOS")*(UPPER(MAESTRO!$L$3:$L$1000)="CONFIRMADO")),ROWS($A$3:A290))),"")</f>
        <v/>
      </c>
      <c r="X290" s="21" t="str">
        <f ca="1">IFERROR(INDEX(MAESTRO!X:X,_xludf.AGGREGATE(15,6,ROW(MAESTRO!$B$3:$B$1000)/((MAESTRO!$B$3:$B$1000="ACADEMICOS")*(UPPER(MAESTRO!$L$3:$L$1000)="CONFIRMADO")),ROWS($A$3:A290))),"")</f>
        <v/>
      </c>
    </row>
    <row r="291" spans="1:24" ht="22.05" customHeight="1">
      <c r="A291" s="10" t="str">
        <f ca="1">IFERROR(INDEX(MAESTRO!A:A,_xludf.AGGREGATE(15,6,ROW(MAESTRO!$B$3:$B$1000)/((MAESTRO!$B$3:$B$1000="ACADEMICOS")*(UPPER(MAESTRO!$L$3:$L$1000)="CONFIRMADO")),ROWS($A$3:A291))),"")</f>
        <v/>
      </c>
      <c r="B291" s="10" t="str">
        <f ca="1">IFERROR(INDEX(MAESTRO!B:B,_xludf.AGGREGATE(15,6,ROW(MAESTRO!$B$3:$B$1000)/((MAESTRO!$B$3:$B$1000="ACADEMICOS")*(UPPER(MAESTRO!$L$3:$L$1000)="CONFIRMADO")),ROWS($A$3:A291))),"")</f>
        <v/>
      </c>
      <c r="C291" s="10" t="str">
        <f ca="1">IFERROR(INDEX(MAESTRO!C:C,_xludf.AGGREGATE(15,6,ROW(MAESTRO!$B$3:$B$1000)/((MAESTRO!$B$3:$B$1000="ACADEMICOS")*(UPPER(MAESTRO!$L$3:$L$1000)="CONFIRMADO")),ROWS($A$3:A291))),"")</f>
        <v/>
      </c>
      <c r="D291" s="10" t="str">
        <f ca="1">IFERROR(INDEX(MAESTRO!D:D,_xludf.AGGREGATE(15,6,ROW(MAESTRO!$B$3:$B$1000)/((MAESTRO!$B$3:$B$1000="ACADEMICOS")*(UPPER(MAESTRO!$L$3:$L$1000)="CONFIRMADO")),ROWS($A$3:A291))),"")</f>
        <v/>
      </c>
      <c r="E291" s="10" t="str">
        <f ca="1">IFERROR(INDEX(MAESTRO!E:E,_xludf.AGGREGATE(15,6,ROW(MAESTRO!$B$3:$B$1000)/((MAESTRO!$B$3:$B$1000="ACADEMICOS")*(UPPER(MAESTRO!$L$3:$L$1000)="CONFIRMADO")),ROWS($A$3:A291))),"")</f>
        <v/>
      </c>
      <c r="F291" s="10" t="str">
        <f ca="1">IFERROR(INDEX(MAESTRO!F:F,_xludf.AGGREGATE(15,6,ROW(MAESTRO!$B$3:$B$1000)/((MAESTRO!$B$3:$B$1000="ACADEMICOS")*(UPPER(MAESTRO!$L$3:$L$1000)="CONFIRMADO")),ROWS($A$3:A291))),"")</f>
        <v/>
      </c>
      <c r="G291" s="10" t="str">
        <f ca="1">IFERROR(INDEX(MAESTRO!G:G,_xludf.AGGREGATE(15,6,ROW(MAESTRO!$B$3:$B$1000)/((MAESTRO!$B$3:$B$1000="ACADEMICOS")*(UPPER(MAESTRO!$L$3:$L$1000)="CONFIRMADO")),ROWS($A$3:A291))),"")</f>
        <v/>
      </c>
      <c r="H291" s="10" t="str">
        <f ca="1">IFERROR(INDEX(MAESTRO!H:H,_xludf.AGGREGATE(15,6,ROW(MAESTRO!$B$3:$B$1000)/((MAESTRO!$B$3:$B$1000="ACADEMICOS")*(UPPER(MAESTRO!$L$3:$L$1000)="CONFIRMADO")),ROWS($A$3:A291))),"")</f>
        <v/>
      </c>
      <c r="I291" s="10" t="str">
        <f ca="1">IFERROR(INDEX(MAESTRO!I:I,_xludf.AGGREGATE(15,6,ROW(MAESTRO!$B$3:$B$1000)/((MAESTRO!$B$3:$B$1000="ACADEMICOS")*(UPPER(MAESTRO!$L$3:$L$1000)="CONFIRMADO")),ROWS($A$3:A291))),"")</f>
        <v/>
      </c>
      <c r="J291" s="10" t="str">
        <f ca="1">IFERROR(INDEX(MAESTRO!J:J,_xludf.AGGREGATE(15,6,ROW(MAESTRO!$B$3:$B$1000)/((MAESTRO!$B$3:$B$1000="ACADEMICOS")*(UPPER(MAESTRO!$L$3:$L$1000)="CONFIRMADO")),ROWS($A$3:A291))),"")</f>
        <v/>
      </c>
      <c r="K291" s="10" t="str">
        <f ca="1">IFERROR(INDEX(MAESTRO!K:K,_xludf.AGGREGATE(15,6,ROW(MAESTRO!$B$3:$B$1000)/((MAESTRO!$B$3:$B$1000="ACADEMICOS")*(UPPER(MAESTRO!$L$3:$L$1000)="CONFIRMADO")),ROWS($A$3:A291))),"")</f>
        <v/>
      </c>
      <c r="L291" s="10" t="str">
        <f ca="1">IFERROR(INDEX(MAESTRO!L:L,_xludf.AGGREGATE(15,6,ROW(MAESTRO!$B$3:$B$1000)/((MAESTRO!$B$3:$B$1000="ACADEMICOS")*(UPPER(MAESTRO!$L$3:$L$1000)="CONFIRMADO")),ROWS($A$3:A291))),"")</f>
        <v/>
      </c>
      <c r="M291" s="10" t="str">
        <f ca="1">IFERROR(INDEX(MAESTRO!M:M,_xludf.AGGREGATE(15,6,ROW(MAESTRO!$B$3:$B$1000)/((MAESTRO!$B$3:$B$1000="ACADEMICOS")*(UPPER(MAESTRO!$L$3:$L$1000)="CONFIRMADO")),ROWS($A$3:A291))),"")</f>
        <v/>
      </c>
      <c r="N291" s="10" t="str">
        <f ca="1">IFERROR(INDEX(MAESTRO!N:N,_xludf.AGGREGATE(15,6,ROW(MAESTRO!$B$3:$B$1000)/((MAESTRO!$B$3:$B$1000="ACADEMICOS")*(UPPER(MAESTRO!$L$3:$L$1000)="CONFIRMADO")),ROWS($A$3:A291))),"")</f>
        <v/>
      </c>
      <c r="O291" s="10" t="str">
        <f ca="1">IFERROR(INDEX(MAESTRO!O:O,_xludf.AGGREGATE(15,6,ROW(MAESTRO!$B$3:$B$1000)/((MAESTRO!$B$3:$B$1000="ACADEMICOS")*(UPPER(MAESTRO!$L$3:$L$1000)="CONFIRMADO")),ROWS($A$3:A291))),"")</f>
        <v/>
      </c>
      <c r="P291" s="10" t="str">
        <f ca="1">IFERROR(INDEX(MAESTRO!P:P,_xludf.AGGREGATE(15,6,ROW(MAESTRO!$B$3:$B$1000)/((MAESTRO!$B$3:$B$1000="ACADEMICOS")*(UPPER(MAESTRO!$L$3:$L$1000)="CONFIRMADO")),ROWS($A$3:A291))),"")</f>
        <v/>
      </c>
      <c r="Q291" s="10" t="str">
        <f ca="1">IFERROR(INDEX(MAESTRO!Q:Q,_xludf.AGGREGATE(15,6,ROW(MAESTRO!$B$3:$B$1000)/((MAESTRO!$B$3:$B$1000="ACADEMICOS")*(UPPER(MAESTRO!$L$3:$L$1000)="CONFIRMADO")),ROWS($A$3:A291))),"")</f>
        <v/>
      </c>
      <c r="R291" s="10" t="str">
        <f ca="1">IFERROR(INDEX(MAESTRO!R:R,_xludf.AGGREGATE(15,6,ROW(MAESTRO!$B$3:$B$1000)/((MAESTRO!$B$3:$B$1000="ACADEMICOS")*(UPPER(MAESTRO!$L$3:$L$1000)="CONFIRMADO")),ROWS($A$3:A291))),"")</f>
        <v/>
      </c>
      <c r="S291" s="10" t="str">
        <f ca="1">IFERROR(INDEX(MAESTRO!S:S,_xludf.AGGREGATE(15,6,ROW(MAESTRO!$B$3:$B$1000)/((MAESTRO!$B$3:$B$1000="ACADEMICOS")*(UPPER(MAESTRO!$L$3:$L$1000)="CONFIRMADO")),ROWS($A$3:A291))),"")</f>
        <v/>
      </c>
      <c r="T291" s="10" t="str">
        <f ca="1">IFERROR(INDEX(MAESTRO!T:T,_xludf.AGGREGATE(15,6,ROW(MAESTRO!$B$3:$B$1000)/((MAESTRO!$B$3:$B$1000="ACADEMICOS")*(UPPER(MAESTRO!$L$3:$L$1000)="CONFIRMADO")),ROWS($A$3:A291))),"")</f>
        <v/>
      </c>
      <c r="U291" s="10" t="str">
        <f ca="1">IFERROR(INDEX(MAESTRO!U:U,_xludf.AGGREGATE(15,6,ROW(MAESTRO!$B$3:$B$1000)/((MAESTRO!$B$3:$B$1000="ACADEMICOS")*(UPPER(MAESTRO!$L$3:$L$1000)="CONFIRMADO")),ROWS($A$3:A291))),"")</f>
        <v/>
      </c>
      <c r="V291" s="10" t="str">
        <f ca="1">IFERROR(INDEX(MAESTRO!V:V,_xludf.AGGREGATE(15,6,ROW(MAESTRO!$B$3:$B$1000)/((MAESTRO!$B$3:$B$1000="ACADEMICOS")*(UPPER(MAESTRO!$L$3:$L$1000)="CONFIRMADO")),ROWS($A$3:A291))),"")</f>
        <v/>
      </c>
      <c r="W291" s="10" t="str">
        <f ca="1">IFERROR(INDEX(MAESTRO!W:W,_xludf.AGGREGATE(15,6,ROW(MAESTRO!$B$3:$B$1000)/((MAESTRO!$B$3:$B$1000="ACADEMICOS")*(UPPER(MAESTRO!$L$3:$L$1000)="CONFIRMADO")),ROWS($A$3:A291))),"")</f>
        <v/>
      </c>
      <c r="X291" s="10" t="str">
        <f ca="1">IFERROR(INDEX(MAESTRO!X:X,_xludf.AGGREGATE(15,6,ROW(MAESTRO!$B$3:$B$1000)/((MAESTRO!$B$3:$B$1000="ACADEMICOS")*(UPPER(MAESTRO!$L$3:$L$1000)="CONFIRMADO")),ROWS($A$3:A291))),"")</f>
        <v/>
      </c>
    </row>
    <row r="292" spans="1:24" ht="22.05" customHeight="1">
      <c r="A292" s="21" t="str">
        <f ca="1">IFERROR(INDEX(MAESTRO!A:A,_xludf.AGGREGATE(15,6,ROW(MAESTRO!$B$3:$B$1000)/((MAESTRO!$B$3:$B$1000="ACADEMICOS")*(UPPER(MAESTRO!$L$3:$L$1000)="CONFIRMADO")),ROWS($A$3:A292))),"")</f>
        <v/>
      </c>
      <c r="B292" s="21" t="str">
        <f ca="1">IFERROR(INDEX(MAESTRO!B:B,_xludf.AGGREGATE(15,6,ROW(MAESTRO!$B$3:$B$1000)/((MAESTRO!$B$3:$B$1000="ACADEMICOS")*(UPPER(MAESTRO!$L$3:$L$1000)="CONFIRMADO")),ROWS($A$3:A292))),"")</f>
        <v/>
      </c>
      <c r="C292" s="21" t="str">
        <f ca="1">IFERROR(INDEX(MAESTRO!C:C,_xludf.AGGREGATE(15,6,ROW(MAESTRO!$B$3:$B$1000)/((MAESTRO!$B$3:$B$1000="ACADEMICOS")*(UPPER(MAESTRO!$L$3:$L$1000)="CONFIRMADO")),ROWS($A$3:A292))),"")</f>
        <v/>
      </c>
      <c r="D292" s="21" t="str">
        <f ca="1">IFERROR(INDEX(MAESTRO!D:D,_xludf.AGGREGATE(15,6,ROW(MAESTRO!$B$3:$B$1000)/((MAESTRO!$B$3:$B$1000="ACADEMICOS")*(UPPER(MAESTRO!$L$3:$L$1000)="CONFIRMADO")),ROWS($A$3:A292))),"")</f>
        <v/>
      </c>
      <c r="E292" s="21" t="str">
        <f ca="1">IFERROR(INDEX(MAESTRO!E:E,_xludf.AGGREGATE(15,6,ROW(MAESTRO!$B$3:$B$1000)/((MAESTRO!$B$3:$B$1000="ACADEMICOS")*(UPPER(MAESTRO!$L$3:$L$1000)="CONFIRMADO")),ROWS($A$3:A292))),"")</f>
        <v/>
      </c>
      <c r="F292" s="21" t="str">
        <f ca="1">IFERROR(INDEX(MAESTRO!F:F,_xludf.AGGREGATE(15,6,ROW(MAESTRO!$B$3:$B$1000)/((MAESTRO!$B$3:$B$1000="ACADEMICOS")*(UPPER(MAESTRO!$L$3:$L$1000)="CONFIRMADO")),ROWS($A$3:A292))),"")</f>
        <v/>
      </c>
      <c r="G292" s="21" t="str">
        <f ca="1">IFERROR(INDEX(MAESTRO!G:G,_xludf.AGGREGATE(15,6,ROW(MAESTRO!$B$3:$B$1000)/((MAESTRO!$B$3:$B$1000="ACADEMICOS")*(UPPER(MAESTRO!$L$3:$L$1000)="CONFIRMADO")),ROWS($A$3:A292))),"")</f>
        <v/>
      </c>
      <c r="H292" s="21" t="str">
        <f ca="1">IFERROR(INDEX(MAESTRO!H:H,_xludf.AGGREGATE(15,6,ROW(MAESTRO!$B$3:$B$1000)/((MAESTRO!$B$3:$B$1000="ACADEMICOS")*(UPPER(MAESTRO!$L$3:$L$1000)="CONFIRMADO")),ROWS($A$3:A292))),"")</f>
        <v/>
      </c>
      <c r="I292" s="21" t="str">
        <f ca="1">IFERROR(INDEX(MAESTRO!I:I,_xludf.AGGREGATE(15,6,ROW(MAESTRO!$B$3:$B$1000)/((MAESTRO!$B$3:$B$1000="ACADEMICOS")*(UPPER(MAESTRO!$L$3:$L$1000)="CONFIRMADO")),ROWS($A$3:A292))),"")</f>
        <v/>
      </c>
      <c r="J292" s="21" t="str">
        <f ca="1">IFERROR(INDEX(MAESTRO!J:J,_xludf.AGGREGATE(15,6,ROW(MAESTRO!$B$3:$B$1000)/((MAESTRO!$B$3:$B$1000="ACADEMICOS")*(UPPER(MAESTRO!$L$3:$L$1000)="CONFIRMADO")),ROWS($A$3:A292))),"")</f>
        <v/>
      </c>
      <c r="K292" s="21" t="str">
        <f ca="1">IFERROR(INDEX(MAESTRO!K:K,_xludf.AGGREGATE(15,6,ROW(MAESTRO!$B$3:$B$1000)/((MAESTRO!$B$3:$B$1000="ACADEMICOS")*(UPPER(MAESTRO!$L$3:$L$1000)="CONFIRMADO")),ROWS($A$3:A292))),"")</f>
        <v/>
      </c>
      <c r="L292" s="21" t="str">
        <f ca="1">IFERROR(INDEX(MAESTRO!L:L,_xludf.AGGREGATE(15,6,ROW(MAESTRO!$B$3:$B$1000)/((MAESTRO!$B$3:$B$1000="ACADEMICOS")*(UPPER(MAESTRO!$L$3:$L$1000)="CONFIRMADO")),ROWS($A$3:A292))),"")</f>
        <v/>
      </c>
      <c r="M292" s="21" t="str">
        <f ca="1">IFERROR(INDEX(MAESTRO!M:M,_xludf.AGGREGATE(15,6,ROW(MAESTRO!$B$3:$B$1000)/((MAESTRO!$B$3:$B$1000="ACADEMICOS")*(UPPER(MAESTRO!$L$3:$L$1000)="CONFIRMADO")),ROWS($A$3:A292))),"")</f>
        <v/>
      </c>
      <c r="N292" s="21" t="str">
        <f ca="1">IFERROR(INDEX(MAESTRO!N:N,_xludf.AGGREGATE(15,6,ROW(MAESTRO!$B$3:$B$1000)/((MAESTRO!$B$3:$B$1000="ACADEMICOS")*(UPPER(MAESTRO!$L$3:$L$1000)="CONFIRMADO")),ROWS($A$3:A292))),"")</f>
        <v/>
      </c>
      <c r="O292" s="21" t="str">
        <f ca="1">IFERROR(INDEX(MAESTRO!O:O,_xludf.AGGREGATE(15,6,ROW(MAESTRO!$B$3:$B$1000)/((MAESTRO!$B$3:$B$1000="ACADEMICOS")*(UPPER(MAESTRO!$L$3:$L$1000)="CONFIRMADO")),ROWS($A$3:A292))),"")</f>
        <v/>
      </c>
      <c r="P292" s="21" t="str">
        <f ca="1">IFERROR(INDEX(MAESTRO!P:P,_xludf.AGGREGATE(15,6,ROW(MAESTRO!$B$3:$B$1000)/((MAESTRO!$B$3:$B$1000="ACADEMICOS")*(UPPER(MAESTRO!$L$3:$L$1000)="CONFIRMADO")),ROWS($A$3:A292))),"")</f>
        <v/>
      </c>
      <c r="Q292" s="21" t="str">
        <f ca="1">IFERROR(INDEX(MAESTRO!Q:Q,_xludf.AGGREGATE(15,6,ROW(MAESTRO!$B$3:$B$1000)/((MAESTRO!$B$3:$B$1000="ACADEMICOS")*(UPPER(MAESTRO!$L$3:$L$1000)="CONFIRMADO")),ROWS($A$3:A292))),"")</f>
        <v/>
      </c>
      <c r="R292" s="21" t="str">
        <f ca="1">IFERROR(INDEX(MAESTRO!R:R,_xludf.AGGREGATE(15,6,ROW(MAESTRO!$B$3:$B$1000)/((MAESTRO!$B$3:$B$1000="ACADEMICOS")*(UPPER(MAESTRO!$L$3:$L$1000)="CONFIRMADO")),ROWS($A$3:A292))),"")</f>
        <v/>
      </c>
      <c r="S292" s="21" t="str">
        <f ca="1">IFERROR(INDEX(MAESTRO!S:S,_xludf.AGGREGATE(15,6,ROW(MAESTRO!$B$3:$B$1000)/((MAESTRO!$B$3:$B$1000="ACADEMICOS")*(UPPER(MAESTRO!$L$3:$L$1000)="CONFIRMADO")),ROWS($A$3:A292))),"")</f>
        <v/>
      </c>
      <c r="T292" s="21" t="str">
        <f ca="1">IFERROR(INDEX(MAESTRO!T:T,_xludf.AGGREGATE(15,6,ROW(MAESTRO!$B$3:$B$1000)/((MAESTRO!$B$3:$B$1000="ACADEMICOS")*(UPPER(MAESTRO!$L$3:$L$1000)="CONFIRMADO")),ROWS($A$3:A292))),"")</f>
        <v/>
      </c>
      <c r="U292" s="21" t="str">
        <f ca="1">IFERROR(INDEX(MAESTRO!U:U,_xludf.AGGREGATE(15,6,ROW(MAESTRO!$B$3:$B$1000)/((MAESTRO!$B$3:$B$1000="ACADEMICOS")*(UPPER(MAESTRO!$L$3:$L$1000)="CONFIRMADO")),ROWS($A$3:A292))),"")</f>
        <v/>
      </c>
      <c r="V292" s="21" t="str">
        <f ca="1">IFERROR(INDEX(MAESTRO!V:V,_xludf.AGGREGATE(15,6,ROW(MAESTRO!$B$3:$B$1000)/((MAESTRO!$B$3:$B$1000="ACADEMICOS")*(UPPER(MAESTRO!$L$3:$L$1000)="CONFIRMADO")),ROWS($A$3:A292))),"")</f>
        <v/>
      </c>
      <c r="W292" s="21" t="str">
        <f ca="1">IFERROR(INDEX(MAESTRO!W:W,_xludf.AGGREGATE(15,6,ROW(MAESTRO!$B$3:$B$1000)/((MAESTRO!$B$3:$B$1000="ACADEMICOS")*(UPPER(MAESTRO!$L$3:$L$1000)="CONFIRMADO")),ROWS($A$3:A292))),"")</f>
        <v/>
      </c>
      <c r="X292" s="21" t="str">
        <f ca="1">IFERROR(INDEX(MAESTRO!X:X,_xludf.AGGREGATE(15,6,ROW(MAESTRO!$B$3:$B$1000)/((MAESTRO!$B$3:$B$1000="ACADEMICOS")*(UPPER(MAESTRO!$L$3:$L$1000)="CONFIRMADO")),ROWS($A$3:A292))),"")</f>
        <v/>
      </c>
    </row>
    <row r="293" spans="1:24" ht="22.05" customHeight="1">
      <c r="A293" s="10" t="str">
        <f ca="1">IFERROR(INDEX(MAESTRO!A:A,_xludf.AGGREGATE(15,6,ROW(MAESTRO!$B$3:$B$1000)/((MAESTRO!$B$3:$B$1000="ACADEMICOS")*(UPPER(MAESTRO!$L$3:$L$1000)="CONFIRMADO")),ROWS($A$3:A293))),"")</f>
        <v/>
      </c>
      <c r="B293" s="10" t="str">
        <f ca="1">IFERROR(INDEX(MAESTRO!B:B,_xludf.AGGREGATE(15,6,ROW(MAESTRO!$B$3:$B$1000)/((MAESTRO!$B$3:$B$1000="ACADEMICOS")*(UPPER(MAESTRO!$L$3:$L$1000)="CONFIRMADO")),ROWS($A$3:A293))),"")</f>
        <v/>
      </c>
      <c r="C293" s="10" t="str">
        <f ca="1">IFERROR(INDEX(MAESTRO!C:C,_xludf.AGGREGATE(15,6,ROW(MAESTRO!$B$3:$B$1000)/((MAESTRO!$B$3:$B$1000="ACADEMICOS")*(UPPER(MAESTRO!$L$3:$L$1000)="CONFIRMADO")),ROWS($A$3:A293))),"")</f>
        <v/>
      </c>
      <c r="D293" s="10" t="str">
        <f ca="1">IFERROR(INDEX(MAESTRO!D:D,_xludf.AGGREGATE(15,6,ROW(MAESTRO!$B$3:$B$1000)/((MAESTRO!$B$3:$B$1000="ACADEMICOS")*(UPPER(MAESTRO!$L$3:$L$1000)="CONFIRMADO")),ROWS($A$3:A293))),"")</f>
        <v/>
      </c>
      <c r="E293" s="10" t="str">
        <f ca="1">IFERROR(INDEX(MAESTRO!E:E,_xludf.AGGREGATE(15,6,ROW(MAESTRO!$B$3:$B$1000)/((MAESTRO!$B$3:$B$1000="ACADEMICOS")*(UPPER(MAESTRO!$L$3:$L$1000)="CONFIRMADO")),ROWS($A$3:A293))),"")</f>
        <v/>
      </c>
      <c r="F293" s="10" t="str">
        <f ca="1">IFERROR(INDEX(MAESTRO!F:F,_xludf.AGGREGATE(15,6,ROW(MAESTRO!$B$3:$B$1000)/((MAESTRO!$B$3:$B$1000="ACADEMICOS")*(UPPER(MAESTRO!$L$3:$L$1000)="CONFIRMADO")),ROWS($A$3:A293))),"")</f>
        <v/>
      </c>
      <c r="G293" s="10" t="str">
        <f ca="1">IFERROR(INDEX(MAESTRO!G:G,_xludf.AGGREGATE(15,6,ROW(MAESTRO!$B$3:$B$1000)/((MAESTRO!$B$3:$B$1000="ACADEMICOS")*(UPPER(MAESTRO!$L$3:$L$1000)="CONFIRMADO")),ROWS($A$3:A293))),"")</f>
        <v/>
      </c>
      <c r="H293" s="10" t="str">
        <f ca="1">IFERROR(INDEX(MAESTRO!H:H,_xludf.AGGREGATE(15,6,ROW(MAESTRO!$B$3:$B$1000)/((MAESTRO!$B$3:$B$1000="ACADEMICOS")*(UPPER(MAESTRO!$L$3:$L$1000)="CONFIRMADO")),ROWS($A$3:A293))),"")</f>
        <v/>
      </c>
      <c r="I293" s="10" t="str">
        <f ca="1">IFERROR(INDEX(MAESTRO!I:I,_xludf.AGGREGATE(15,6,ROW(MAESTRO!$B$3:$B$1000)/((MAESTRO!$B$3:$B$1000="ACADEMICOS")*(UPPER(MAESTRO!$L$3:$L$1000)="CONFIRMADO")),ROWS($A$3:A293))),"")</f>
        <v/>
      </c>
      <c r="J293" s="10" t="str">
        <f ca="1">IFERROR(INDEX(MAESTRO!J:J,_xludf.AGGREGATE(15,6,ROW(MAESTRO!$B$3:$B$1000)/((MAESTRO!$B$3:$B$1000="ACADEMICOS")*(UPPER(MAESTRO!$L$3:$L$1000)="CONFIRMADO")),ROWS($A$3:A293))),"")</f>
        <v/>
      </c>
      <c r="K293" s="10" t="str">
        <f ca="1">IFERROR(INDEX(MAESTRO!K:K,_xludf.AGGREGATE(15,6,ROW(MAESTRO!$B$3:$B$1000)/((MAESTRO!$B$3:$B$1000="ACADEMICOS")*(UPPER(MAESTRO!$L$3:$L$1000)="CONFIRMADO")),ROWS($A$3:A293))),"")</f>
        <v/>
      </c>
      <c r="L293" s="10" t="str">
        <f ca="1">IFERROR(INDEX(MAESTRO!L:L,_xludf.AGGREGATE(15,6,ROW(MAESTRO!$B$3:$B$1000)/((MAESTRO!$B$3:$B$1000="ACADEMICOS")*(UPPER(MAESTRO!$L$3:$L$1000)="CONFIRMADO")),ROWS($A$3:A293))),"")</f>
        <v/>
      </c>
      <c r="M293" s="10" t="str">
        <f ca="1">IFERROR(INDEX(MAESTRO!M:M,_xludf.AGGREGATE(15,6,ROW(MAESTRO!$B$3:$B$1000)/((MAESTRO!$B$3:$B$1000="ACADEMICOS")*(UPPER(MAESTRO!$L$3:$L$1000)="CONFIRMADO")),ROWS($A$3:A293))),"")</f>
        <v/>
      </c>
      <c r="N293" s="10" t="str">
        <f ca="1">IFERROR(INDEX(MAESTRO!N:N,_xludf.AGGREGATE(15,6,ROW(MAESTRO!$B$3:$B$1000)/((MAESTRO!$B$3:$B$1000="ACADEMICOS")*(UPPER(MAESTRO!$L$3:$L$1000)="CONFIRMADO")),ROWS($A$3:A293))),"")</f>
        <v/>
      </c>
      <c r="O293" s="10" t="str">
        <f ca="1">IFERROR(INDEX(MAESTRO!O:O,_xludf.AGGREGATE(15,6,ROW(MAESTRO!$B$3:$B$1000)/((MAESTRO!$B$3:$B$1000="ACADEMICOS")*(UPPER(MAESTRO!$L$3:$L$1000)="CONFIRMADO")),ROWS($A$3:A293))),"")</f>
        <v/>
      </c>
      <c r="P293" s="10" t="str">
        <f ca="1">IFERROR(INDEX(MAESTRO!P:P,_xludf.AGGREGATE(15,6,ROW(MAESTRO!$B$3:$B$1000)/((MAESTRO!$B$3:$B$1000="ACADEMICOS")*(UPPER(MAESTRO!$L$3:$L$1000)="CONFIRMADO")),ROWS($A$3:A293))),"")</f>
        <v/>
      </c>
      <c r="Q293" s="10" t="str">
        <f ca="1">IFERROR(INDEX(MAESTRO!Q:Q,_xludf.AGGREGATE(15,6,ROW(MAESTRO!$B$3:$B$1000)/((MAESTRO!$B$3:$B$1000="ACADEMICOS")*(UPPER(MAESTRO!$L$3:$L$1000)="CONFIRMADO")),ROWS($A$3:A293))),"")</f>
        <v/>
      </c>
      <c r="R293" s="10" t="str">
        <f ca="1">IFERROR(INDEX(MAESTRO!R:R,_xludf.AGGREGATE(15,6,ROW(MAESTRO!$B$3:$B$1000)/((MAESTRO!$B$3:$B$1000="ACADEMICOS")*(UPPER(MAESTRO!$L$3:$L$1000)="CONFIRMADO")),ROWS($A$3:A293))),"")</f>
        <v/>
      </c>
      <c r="S293" s="10" t="str">
        <f ca="1">IFERROR(INDEX(MAESTRO!S:S,_xludf.AGGREGATE(15,6,ROW(MAESTRO!$B$3:$B$1000)/((MAESTRO!$B$3:$B$1000="ACADEMICOS")*(UPPER(MAESTRO!$L$3:$L$1000)="CONFIRMADO")),ROWS($A$3:A293))),"")</f>
        <v/>
      </c>
      <c r="T293" s="10" t="str">
        <f ca="1">IFERROR(INDEX(MAESTRO!T:T,_xludf.AGGREGATE(15,6,ROW(MAESTRO!$B$3:$B$1000)/((MAESTRO!$B$3:$B$1000="ACADEMICOS")*(UPPER(MAESTRO!$L$3:$L$1000)="CONFIRMADO")),ROWS($A$3:A293))),"")</f>
        <v/>
      </c>
      <c r="U293" s="10" t="str">
        <f ca="1">IFERROR(INDEX(MAESTRO!U:U,_xludf.AGGREGATE(15,6,ROW(MAESTRO!$B$3:$B$1000)/((MAESTRO!$B$3:$B$1000="ACADEMICOS")*(UPPER(MAESTRO!$L$3:$L$1000)="CONFIRMADO")),ROWS($A$3:A293))),"")</f>
        <v/>
      </c>
      <c r="V293" s="10" t="str">
        <f ca="1">IFERROR(INDEX(MAESTRO!V:V,_xludf.AGGREGATE(15,6,ROW(MAESTRO!$B$3:$B$1000)/((MAESTRO!$B$3:$B$1000="ACADEMICOS")*(UPPER(MAESTRO!$L$3:$L$1000)="CONFIRMADO")),ROWS($A$3:A293))),"")</f>
        <v/>
      </c>
      <c r="W293" s="10" t="str">
        <f ca="1">IFERROR(INDEX(MAESTRO!W:W,_xludf.AGGREGATE(15,6,ROW(MAESTRO!$B$3:$B$1000)/((MAESTRO!$B$3:$B$1000="ACADEMICOS")*(UPPER(MAESTRO!$L$3:$L$1000)="CONFIRMADO")),ROWS($A$3:A293))),"")</f>
        <v/>
      </c>
      <c r="X293" s="10" t="str">
        <f ca="1">IFERROR(INDEX(MAESTRO!X:X,_xludf.AGGREGATE(15,6,ROW(MAESTRO!$B$3:$B$1000)/((MAESTRO!$B$3:$B$1000="ACADEMICOS")*(UPPER(MAESTRO!$L$3:$L$1000)="CONFIRMADO")),ROWS($A$3:A293))),"")</f>
        <v/>
      </c>
    </row>
    <row r="294" spans="1:24" ht="22.05" customHeight="1">
      <c r="A294" s="21" t="str">
        <f ca="1">IFERROR(INDEX(MAESTRO!A:A,_xludf.AGGREGATE(15,6,ROW(MAESTRO!$B$3:$B$1000)/((MAESTRO!$B$3:$B$1000="ACADEMICOS")*(UPPER(MAESTRO!$L$3:$L$1000)="CONFIRMADO")),ROWS($A$3:A294))),"")</f>
        <v/>
      </c>
      <c r="B294" s="21" t="str">
        <f ca="1">IFERROR(INDEX(MAESTRO!B:B,_xludf.AGGREGATE(15,6,ROW(MAESTRO!$B$3:$B$1000)/((MAESTRO!$B$3:$B$1000="ACADEMICOS")*(UPPER(MAESTRO!$L$3:$L$1000)="CONFIRMADO")),ROWS($A$3:A294))),"")</f>
        <v/>
      </c>
      <c r="C294" s="21" t="str">
        <f ca="1">IFERROR(INDEX(MAESTRO!C:C,_xludf.AGGREGATE(15,6,ROW(MAESTRO!$B$3:$B$1000)/((MAESTRO!$B$3:$B$1000="ACADEMICOS")*(UPPER(MAESTRO!$L$3:$L$1000)="CONFIRMADO")),ROWS($A$3:A294))),"")</f>
        <v/>
      </c>
      <c r="D294" s="21" t="str">
        <f ca="1">IFERROR(INDEX(MAESTRO!D:D,_xludf.AGGREGATE(15,6,ROW(MAESTRO!$B$3:$B$1000)/((MAESTRO!$B$3:$B$1000="ACADEMICOS")*(UPPER(MAESTRO!$L$3:$L$1000)="CONFIRMADO")),ROWS($A$3:A294))),"")</f>
        <v/>
      </c>
      <c r="E294" s="21" t="str">
        <f ca="1">IFERROR(INDEX(MAESTRO!E:E,_xludf.AGGREGATE(15,6,ROW(MAESTRO!$B$3:$B$1000)/((MAESTRO!$B$3:$B$1000="ACADEMICOS")*(UPPER(MAESTRO!$L$3:$L$1000)="CONFIRMADO")),ROWS($A$3:A294))),"")</f>
        <v/>
      </c>
      <c r="F294" s="21" t="str">
        <f ca="1">IFERROR(INDEX(MAESTRO!F:F,_xludf.AGGREGATE(15,6,ROW(MAESTRO!$B$3:$B$1000)/((MAESTRO!$B$3:$B$1000="ACADEMICOS")*(UPPER(MAESTRO!$L$3:$L$1000)="CONFIRMADO")),ROWS($A$3:A294))),"")</f>
        <v/>
      </c>
      <c r="G294" s="21" t="str">
        <f ca="1">IFERROR(INDEX(MAESTRO!G:G,_xludf.AGGREGATE(15,6,ROW(MAESTRO!$B$3:$B$1000)/((MAESTRO!$B$3:$B$1000="ACADEMICOS")*(UPPER(MAESTRO!$L$3:$L$1000)="CONFIRMADO")),ROWS($A$3:A294))),"")</f>
        <v/>
      </c>
      <c r="H294" s="21" t="str">
        <f ca="1">IFERROR(INDEX(MAESTRO!H:H,_xludf.AGGREGATE(15,6,ROW(MAESTRO!$B$3:$B$1000)/((MAESTRO!$B$3:$B$1000="ACADEMICOS")*(UPPER(MAESTRO!$L$3:$L$1000)="CONFIRMADO")),ROWS($A$3:A294))),"")</f>
        <v/>
      </c>
      <c r="I294" s="21" t="str">
        <f ca="1">IFERROR(INDEX(MAESTRO!I:I,_xludf.AGGREGATE(15,6,ROW(MAESTRO!$B$3:$B$1000)/((MAESTRO!$B$3:$B$1000="ACADEMICOS")*(UPPER(MAESTRO!$L$3:$L$1000)="CONFIRMADO")),ROWS($A$3:A294))),"")</f>
        <v/>
      </c>
      <c r="J294" s="21" t="str">
        <f ca="1">IFERROR(INDEX(MAESTRO!J:J,_xludf.AGGREGATE(15,6,ROW(MAESTRO!$B$3:$B$1000)/((MAESTRO!$B$3:$B$1000="ACADEMICOS")*(UPPER(MAESTRO!$L$3:$L$1000)="CONFIRMADO")),ROWS($A$3:A294))),"")</f>
        <v/>
      </c>
      <c r="K294" s="21" t="str">
        <f ca="1">IFERROR(INDEX(MAESTRO!K:K,_xludf.AGGREGATE(15,6,ROW(MAESTRO!$B$3:$B$1000)/((MAESTRO!$B$3:$B$1000="ACADEMICOS")*(UPPER(MAESTRO!$L$3:$L$1000)="CONFIRMADO")),ROWS($A$3:A294))),"")</f>
        <v/>
      </c>
      <c r="L294" s="21" t="str">
        <f ca="1">IFERROR(INDEX(MAESTRO!L:L,_xludf.AGGREGATE(15,6,ROW(MAESTRO!$B$3:$B$1000)/((MAESTRO!$B$3:$B$1000="ACADEMICOS")*(UPPER(MAESTRO!$L$3:$L$1000)="CONFIRMADO")),ROWS($A$3:A294))),"")</f>
        <v/>
      </c>
      <c r="M294" s="21" t="str">
        <f ca="1">IFERROR(INDEX(MAESTRO!M:M,_xludf.AGGREGATE(15,6,ROW(MAESTRO!$B$3:$B$1000)/((MAESTRO!$B$3:$B$1000="ACADEMICOS")*(UPPER(MAESTRO!$L$3:$L$1000)="CONFIRMADO")),ROWS($A$3:A294))),"")</f>
        <v/>
      </c>
      <c r="N294" s="21" t="str">
        <f ca="1">IFERROR(INDEX(MAESTRO!N:N,_xludf.AGGREGATE(15,6,ROW(MAESTRO!$B$3:$B$1000)/((MAESTRO!$B$3:$B$1000="ACADEMICOS")*(UPPER(MAESTRO!$L$3:$L$1000)="CONFIRMADO")),ROWS($A$3:A294))),"")</f>
        <v/>
      </c>
      <c r="O294" s="21" t="str">
        <f ca="1">IFERROR(INDEX(MAESTRO!O:O,_xludf.AGGREGATE(15,6,ROW(MAESTRO!$B$3:$B$1000)/((MAESTRO!$B$3:$B$1000="ACADEMICOS")*(UPPER(MAESTRO!$L$3:$L$1000)="CONFIRMADO")),ROWS($A$3:A294))),"")</f>
        <v/>
      </c>
      <c r="P294" s="21" t="str">
        <f ca="1">IFERROR(INDEX(MAESTRO!P:P,_xludf.AGGREGATE(15,6,ROW(MAESTRO!$B$3:$B$1000)/((MAESTRO!$B$3:$B$1000="ACADEMICOS")*(UPPER(MAESTRO!$L$3:$L$1000)="CONFIRMADO")),ROWS($A$3:A294))),"")</f>
        <v/>
      </c>
      <c r="Q294" s="21" t="str">
        <f ca="1">IFERROR(INDEX(MAESTRO!Q:Q,_xludf.AGGREGATE(15,6,ROW(MAESTRO!$B$3:$B$1000)/((MAESTRO!$B$3:$B$1000="ACADEMICOS")*(UPPER(MAESTRO!$L$3:$L$1000)="CONFIRMADO")),ROWS($A$3:A294))),"")</f>
        <v/>
      </c>
      <c r="R294" s="21" t="str">
        <f ca="1">IFERROR(INDEX(MAESTRO!R:R,_xludf.AGGREGATE(15,6,ROW(MAESTRO!$B$3:$B$1000)/((MAESTRO!$B$3:$B$1000="ACADEMICOS")*(UPPER(MAESTRO!$L$3:$L$1000)="CONFIRMADO")),ROWS($A$3:A294))),"")</f>
        <v/>
      </c>
      <c r="S294" s="21" t="str">
        <f ca="1">IFERROR(INDEX(MAESTRO!S:S,_xludf.AGGREGATE(15,6,ROW(MAESTRO!$B$3:$B$1000)/((MAESTRO!$B$3:$B$1000="ACADEMICOS")*(UPPER(MAESTRO!$L$3:$L$1000)="CONFIRMADO")),ROWS($A$3:A294))),"")</f>
        <v/>
      </c>
      <c r="T294" s="21" t="str">
        <f ca="1">IFERROR(INDEX(MAESTRO!T:T,_xludf.AGGREGATE(15,6,ROW(MAESTRO!$B$3:$B$1000)/((MAESTRO!$B$3:$B$1000="ACADEMICOS")*(UPPER(MAESTRO!$L$3:$L$1000)="CONFIRMADO")),ROWS($A$3:A294))),"")</f>
        <v/>
      </c>
      <c r="U294" s="21" t="str">
        <f ca="1">IFERROR(INDEX(MAESTRO!U:U,_xludf.AGGREGATE(15,6,ROW(MAESTRO!$B$3:$B$1000)/((MAESTRO!$B$3:$B$1000="ACADEMICOS")*(UPPER(MAESTRO!$L$3:$L$1000)="CONFIRMADO")),ROWS($A$3:A294))),"")</f>
        <v/>
      </c>
      <c r="V294" s="21" t="str">
        <f ca="1">IFERROR(INDEX(MAESTRO!V:V,_xludf.AGGREGATE(15,6,ROW(MAESTRO!$B$3:$B$1000)/((MAESTRO!$B$3:$B$1000="ACADEMICOS")*(UPPER(MAESTRO!$L$3:$L$1000)="CONFIRMADO")),ROWS($A$3:A294))),"")</f>
        <v/>
      </c>
      <c r="W294" s="21" t="str">
        <f ca="1">IFERROR(INDEX(MAESTRO!W:W,_xludf.AGGREGATE(15,6,ROW(MAESTRO!$B$3:$B$1000)/((MAESTRO!$B$3:$B$1000="ACADEMICOS")*(UPPER(MAESTRO!$L$3:$L$1000)="CONFIRMADO")),ROWS($A$3:A294))),"")</f>
        <v/>
      </c>
      <c r="X294" s="21" t="str">
        <f ca="1">IFERROR(INDEX(MAESTRO!X:X,_xludf.AGGREGATE(15,6,ROW(MAESTRO!$B$3:$B$1000)/((MAESTRO!$B$3:$B$1000="ACADEMICOS")*(UPPER(MAESTRO!$L$3:$L$1000)="CONFIRMADO")),ROWS($A$3:A294))),"")</f>
        <v/>
      </c>
    </row>
    <row r="295" spans="1:24" ht="22.05" customHeight="1">
      <c r="A295" s="10" t="str">
        <f ca="1">IFERROR(INDEX(MAESTRO!A:A,_xludf.AGGREGATE(15,6,ROW(MAESTRO!$B$3:$B$1000)/((MAESTRO!$B$3:$B$1000="ACADEMICOS")*(UPPER(MAESTRO!$L$3:$L$1000)="CONFIRMADO")),ROWS($A$3:A295))),"")</f>
        <v/>
      </c>
      <c r="B295" s="10" t="str">
        <f ca="1">IFERROR(INDEX(MAESTRO!B:B,_xludf.AGGREGATE(15,6,ROW(MAESTRO!$B$3:$B$1000)/((MAESTRO!$B$3:$B$1000="ACADEMICOS")*(UPPER(MAESTRO!$L$3:$L$1000)="CONFIRMADO")),ROWS($A$3:A295))),"")</f>
        <v/>
      </c>
      <c r="C295" s="10" t="str">
        <f ca="1">IFERROR(INDEX(MAESTRO!C:C,_xludf.AGGREGATE(15,6,ROW(MAESTRO!$B$3:$B$1000)/((MAESTRO!$B$3:$B$1000="ACADEMICOS")*(UPPER(MAESTRO!$L$3:$L$1000)="CONFIRMADO")),ROWS($A$3:A295))),"")</f>
        <v/>
      </c>
      <c r="D295" s="10" t="str">
        <f ca="1">IFERROR(INDEX(MAESTRO!D:D,_xludf.AGGREGATE(15,6,ROW(MAESTRO!$B$3:$B$1000)/((MAESTRO!$B$3:$B$1000="ACADEMICOS")*(UPPER(MAESTRO!$L$3:$L$1000)="CONFIRMADO")),ROWS($A$3:A295))),"")</f>
        <v/>
      </c>
      <c r="E295" s="10" t="str">
        <f ca="1">IFERROR(INDEX(MAESTRO!E:E,_xludf.AGGREGATE(15,6,ROW(MAESTRO!$B$3:$B$1000)/((MAESTRO!$B$3:$B$1000="ACADEMICOS")*(UPPER(MAESTRO!$L$3:$L$1000)="CONFIRMADO")),ROWS($A$3:A295))),"")</f>
        <v/>
      </c>
      <c r="F295" s="10" t="str">
        <f ca="1">IFERROR(INDEX(MAESTRO!F:F,_xludf.AGGREGATE(15,6,ROW(MAESTRO!$B$3:$B$1000)/((MAESTRO!$B$3:$B$1000="ACADEMICOS")*(UPPER(MAESTRO!$L$3:$L$1000)="CONFIRMADO")),ROWS($A$3:A295))),"")</f>
        <v/>
      </c>
      <c r="G295" s="10" t="str">
        <f ca="1">IFERROR(INDEX(MAESTRO!G:G,_xludf.AGGREGATE(15,6,ROW(MAESTRO!$B$3:$B$1000)/((MAESTRO!$B$3:$B$1000="ACADEMICOS")*(UPPER(MAESTRO!$L$3:$L$1000)="CONFIRMADO")),ROWS($A$3:A295))),"")</f>
        <v/>
      </c>
      <c r="H295" s="10" t="str">
        <f ca="1">IFERROR(INDEX(MAESTRO!H:H,_xludf.AGGREGATE(15,6,ROW(MAESTRO!$B$3:$B$1000)/((MAESTRO!$B$3:$B$1000="ACADEMICOS")*(UPPER(MAESTRO!$L$3:$L$1000)="CONFIRMADO")),ROWS($A$3:A295))),"")</f>
        <v/>
      </c>
      <c r="I295" s="10" t="str">
        <f ca="1">IFERROR(INDEX(MAESTRO!I:I,_xludf.AGGREGATE(15,6,ROW(MAESTRO!$B$3:$B$1000)/((MAESTRO!$B$3:$B$1000="ACADEMICOS")*(UPPER(MAESTRO!$L$3:$L$1000)="CONFIRMADO")),ROWS($A$3:A295))),"")</f>
        <v/>
      </c>
      <c r="J295" s="10" t="str">
        <f ca="1">IFERROR(INDEX(MAESTRO!J:J,_xludf.AGGREGATE(15,6,ROW(MAESTRO!$B$3:$B$1000)/((MAESTRO!$B$3:$B$1000="ACADEMICOS")*(UPPER(MAESTRO!$L$3:$L$1000)="CONFIRMADO")),ROWS($A$3:A295))),"")</f>
        <v/>
      </c>
      <c r="K295" s="10" t="str">
        <f ca="1">IFERROR(INDEX(MAESTRO!K:K,_xludf.AGGREGATE(15,6,ROW(MAESTRO!$B$3:$B$1000)/((MAESTRO!$B$3:$B$1000="ACADEMICOS")*(UPPER(MAESTRO!$L$3:$L$1000)="CONFIRMADO")),ROWS($A$3:A295))),"")</f>
        <v/>
      </c>
      <c r="L295" s="10" t="str">
        <f ca="1">IFERROR(INDEX(MAESTRO!L:L,_xludf.AGGREGATE(15,6,ROW(MAESTRO!$B$3:$B$1000)/((MAESTRO!$B$3:$B$1000="ACADEMICOS")*(UPPER(MAESTRO!$L$3:$L$1000)="CONFIRMADO")),ROWS($A$3:A295))),"")</f>
        <v/>
      </c>
      <c r="M295" s="10" t="str">
        <f ca="1">IFERROR(INDEX(MAESTRO!M:M,_xludf.AGGREGATE(15,6,ROW(MAESTRO!$B$3:$B$1000)/((MAESTRO!$B$3:$B$1000="ACADEMICOS")*(UPPER(MAESTRO!$L$3:$L$1000)="CONFIRMADO")),ROWS($A$3:A295))),"")</f>
        <v/>
      </c>
      <c r="N295" s="10" t="str">
        <f ca="1">IFERROR(INDEX(MAESTRO!N:N,_xludf.AGGREGATE(15,6,ROW(MAESTRO!$B$3:$B$1000)/((MAESTRO!$B$3:$B$1000="ACADEMICOS")*(UPPER(MAESTRO!$L$3:$L$1000)="CONFIRMADO")),ROWS($A$3:A295))),"")</f>
        <v/>
      </c>
      <c r="O295" s="10" t="str">
        <f ca="1">IFERROR(INDEX(MAESTRO!O:O,_xludf.AGGREGATE(15,6,ROW(MAESTRO!$B$3:$B$1000)/((MAESTRO!$B$3:$B$1000="ACADEMICOS")*(UPPER(MAESTRO!$L$3:$L$1000)="CONFIRMADO")),ROWS($A$3:A295))),"")</f>
        <v/>
      </c>
      <c r="P295" s="10" t="str">
        <f ca="1">IFERROR(INDEX(MAESTRO!P:P,_xludf.AGGREGATE(15,6,ROW(MAESTRO!$B$3:$B$1000)/((MAESTRO!$B$3:$B$1000="ACADEMICOS")*(UPPER(MAESTRO!$L$3:$L$1000)="CONFIRMADO")),ROWS($A$3:A295))),"")</f>
        <v/>
      </c>
      <c r="Q295" s="10" t="str">
        <f ca="1">IFERROR(INDEX(MAESTRO!Q:Q,_xludf.AGGREGATE(15,6,ROW(MAESTRO!$B$3:$B$1000)/((MAESTRO!$B$3:$B$1000="ACADEMICOS")*(UPPER(MAESTRO!$L$3:$L$1000)="CONFIRMADO")),ROWS($A$3:A295))),"")</f>
        <v/>
      </c>
      <c r="R295" s="10" t="str">
        <f ca="1">IFERROR(INDEX(MAESTRO!R:R,_xludf.AGGREGATE(15,6,ROW(MAESTRO!$B$3:$B$1000)/((MAESTRO!$B$3:$B$1000="ACADEMICOS")*(UPPER(MAESTRO!$L$3:$L$1000)="CONFIRMADO")),ROWS($A$3:A295))),"")</f>
        <v/>
      </c>
      <c r="S295" s="10" t="str">
        <f ca="1">IFERROR(INDEX(MAESTRO!S:S,_xludf.AGGREGATE(15,6,ROW(MAESTRO!$B$3:$B$1000)/((MAESTRO!$B$3:$B$1000="ACADEMICOS")*(UPPER(MAESTRO!$L$3:$L$1000)="CONFIRMADO")),ROWS($A$3:A295))),"")</f>
        <v/>
      </c>
      <c r="T295" s="10" t="str">
        <f ca="1">IFERROR(INDEX(MAESTRO!T:T,_xludf.AGGREGATE(15,6,ROW(MAESTRO!$B$3:$B$1000)/((MAESTRO!$B$3:$B$1000="ACADEMICOS")*(UPPER(MAESTRO!$L$3:$L$1000)="CONFIRMADO")),ROWS($A$3:A295))),"")</f>
        <v/>
      </c>
      <c r="U295" s="10" t="str">
        <f ca="1">IFERROR(INDEX(MAESTRO!U:U,_xludf.AGGREGATE(15,6,ROW(MAESTRO!$B$3:$B$1000)/((MAESTRO!$B$3:$B$1000="ACADEMICOS")*(UPPER(MAESTRO!$L$3:$L$1000)="CONFIRMADO")),ROWS($A$3:A295))),"")</f>
        <v/>
      </c>
      <c r="V295" s="10" t="str">
        <f ca="1">IFERROR(INDEX(MAESTRO!V:V,_xludf.AGGREGATE(15,6,ROW(MAESTRO!$B$3:$B$1000)/((MAESTRO!$B$3:$B$1000="ACADEMICOS")*(UPPER(MAESTRO!$L$3:$L$1000)="CONFIRMADO")),ROWS($A$3:A295))),"")</f>
        <v/>
      </c>
      <c r="W295" s="10" t="str">
        <f ca="1">IFERROR(INDEX(MAESTRO!W:W,_xludf.AGGREGATE(15,6,ROW(MAESTRO!$B$3:$B$1000)/((MAESTRO!$B$3:$B$1000="ACADEMICOS")*(UPPER(MAESTRO!$L$3:$L$1000)="CONFIRMADO")),ROWS($A$3:A295))),"")</f>
        <v/>
      </c>
      <c r="X295" s="10" t="str">
        <f ca="1">IFERROR(INDEX(MAESTRO!X:X,_xludf.AGGREGATE(15,6,ROW(MAESTRO!$B$3:$B$1000)/((MAESTRO!$B$3:$B$1000="ACADEMICOS")*(UPPER(MAESTRO!$L$3:$L$1000)="CONFIRMADO")),ROWS($A$3:A295))),"")</f>
        <v/>
      </c>
    </row>
    <row r="296" spans="1:24" ht="22.05" customHeight="1">
      <c r="A296" s="21" t="str">
        <f ca="1">IFERROR(INDEX(MAESTRO!A:A,_xludf.AGGREGATE(15,6,ROW(MAESTRO!$B$3:$B$1000)/((MAESTRO!$B$3:$B$1000="ACADEMICOS")*(UPPER(MAESTRO!$L$3:$L$1000)="CONFIRMADO")),ROWS($A$3:A296))),"")</f>
        <v/>
      </c>
      <c r="B296" s="21" t="str">
        <f ca="1">IFERROR(INDEX(MAESTRO!B:B,_xludf.AGGREGATE(15,6,ROW(MAESTRO!$B$3:$B$1000)/((MAESTRO!$B$3:$B$1000="ACADEMICOS")*(UPPER(MAESTRO!$L$3:$L$1000)="CONFIRMADO")),ROWS($A$3:A296))),"")</f>
        <v/>
      </c>
      <c r="C296" s="21" t="str">
        <f ca="1">IFERROR(INDEX(MAESTRO!C:C,_xludf.AGGREGATE(15,6,ROW(MAESTRO!$B$3:$B$1000)/((MAESTRO!$B$3:$B$1000="ACADEMICOS")*(UPPER(MAESTRO!$L$3:$L$1000)="CONFIRMADO")),ROWS($A$3:A296))),"")</f>
        <v/>
      </c>
      <c r="D296" s="21" t="str">
        <f ca="1">IFERROR(INDEX(MAESTRO!D:D,_xludf.AGGREGATE(15,6,ROW(MAESTRO!$B$3:$B$1000)/((MAESTRO!$B$3:$B$1000="ACADEMICOS")*(UPPER(MAESTRO!$L$3:$L$1000)="CONFIRMADO")),ROWS($A$3:A296))),"")</f>
        <v/>
      </c>
      <c r="E296" s="21" t="str">
        <f ca="1">IFERROR(INDEX(MAESTRO!E:E,_xludf.AGGREGATE(15,6,ROW(MAESTRO!$B$3:$B$1000)/((MAESTRO!$B$3:$B$1000="ACADEMICOS")*(UPPER(MAESTRO!$L$3:$L$1000)="CONFIRMADO")),ROWS($A$3:A296))),"")</f>
        <v/>
      </c>
      <c r="F296" s="21" t="str">
        <f ca="1">IFERROR(INDEX(MAESTRO!F:F,_xludf.AGGREGATE(15,6,ROW(MAESTRO!$B$3:$B$1000)/((MAESTRO!$B$3:$B$1000="ACADEMICOS")*(UPPER(MAESTRO!$L$3:$L$1000)="CONFIRMADO")),ROWS($A$3:A296))),"")</f>
        <v/>
      </c>
      <c r="G296" s="21" t="str">
        <f ca="1">IFERROR(INDEX(MAESTRO!G:G,_xludf.AGGREGATE(15,6,ROW(MAESTRO!$B$3:$B$1000)/((MAESTRO!$B$3:$B$1000="ACADEMICOS")*(UPPER(MAESTRO!$L$3:$L$1000)="CONFIRMADO")),ROWS($A$3:A296))),"")</f>
        <v/>
      </c>
      <c r="H296" s="21" t="str">
        <f ca="1">IFERROR(INDEX(MAESTRO!H:H,_xludf.AGGREGATE(15,6,ROW(MAESTRO!$B$3:$B$1000)/((MAESTRO!$B$3:$B$1000="ACADEMICOS")*(UPPER(MAESTRO!$L$3:$L$1000)="CONFIRMADO")),ROWS($A$3:A296))),"")</f>
        <v/>
      </c>
      <c r="I296" s="21" t="str">
        <f ca="1">IFERROR(INDEX(MAESTRO!I:I,_xludf.AGGREGATE(15,6,ROW(MAESTRO!$B$3:$B$1000)/((MAESTRO!$B$3:$B$1000="ACADEMICOS")*(UPPER(MAESTRO!$L$3:$L$1000)="CONFIRMADO")),ROWS($A$3:A296))),"")</f>
        <v/>
      </c>
      <c r="J296" s="21" t="str">
        <f ca="1">IFERROR(INDEX(MAESTRO!J:J,_xludf.AGGREGATE(15,6,ROW(MAESTRO!$B$3:$B$1000)/((MAESTRO!$B$3:$B$1000="ACADEMICOS")*(UPPER(MAESTRO!$L$3:$L$1000)="CONFIRMADO")),ROWS($A$3:A296))),"")</f>
        <v/>
      </c>
      <c r="K296" s="21" t="str">
        <f ca="1">IFERROR(INDEX(MAESTRO!K:K,_xludf.AGGREGATE(15,6,ROW(MAESTRO!$B$3:$B$1000)/((MAESTRO!$B$3:$B$1000="ACADEMICOS")*(UPPER(MAESTRO!$L$3:$L$1000)="CONFIRMADO")),ROWS($A$3:A296))),"")</f>
        <v/>
      </c>
      <c r="L296" s="21" t="str">
        <f ca="1">IFERROR(INDEX(MAESTRO!L:L,_xludf.AGGREGATE(15,6,ROW(MAESTRO!$B$3:$B$1000)/((MAESTRO!$B$3:$B$1000="ACADEMICOS")*(UPPER(MAESTRO!$L$3:$L$1000)="CONFIRMADO")),ROWS($A$3:A296))),"")</f>
        <v/>
      </c>
      <c r="M296" s="21" t="str">
        <f ca="1">IFERROR(INDEX(MAESTRO!M:M,_xludf.AGGREGATE(15,6,ROW(MAESTRO!$B$3:$B$1000)/((MAESTRO!$B$3:$B$1000="ACADEMICOS")*(UPPER(MAESTRO!$L$3:$L$1000)="CONFIRMADO")),ROWS($A$3:A296))),"")</f>
        <v/>
      </c>
      <c r="N296" s="21" t="str">
        <f ca="1">IFERROR(INDEX(MAESTRO!N:N,_xludf.AGGREGATE(15,6,ROW(MAESTRO!$B$3:$B$1000)/((MAESTRO!$B$3:$B$1000="ACADEMICOS")*(UPPER(MAESTRO!$L$3:$L$1000)="CONFIRMADO")),ROWS($A$3:A296))),"")</f>
        <v/>
      </c>
      <c r="O296" s="21" t="str">
        <f ca="1">IFERROR(INDEX(MAESTRO!O:O,_xludf.AGGREGATE(15,6,ROW(MAESTRO!$B$3:$B$1000)/((MAESTRO!$B$3:$B$1000="ACADEMICOS")*(UPPER(MAESTRO!$L$3:$L$1000)="CONFIRMADO")),ROWS($A$3:A296))),"")</f>
        <v/>
      </c>
      <c r="P296" s="21" t="str">
        <f ca="1">IFERROR(INDEX(MAESTRO!P:P,_xludf.AGGREGATE(15,6,ROW(MAESTRO!$B$3:$B$1000)/((MAESTRO!$B$3:$B$1000="ACADEMICOS")*(UPPER(MAESTRO!$L$3:$L$1000)="CONFIRMADO")),ROWS($A$3:A296))),"")</f>
        <v/>
      </c>
      <c r="Q296" s="21" t="str">
        <f ca="1">IFERROR(INDEX(MAESTRO!Q:Q,_xludf.AGGREGATE(15,6,ROW(MAESTRO!$B$3:$B$1000)/((MAESTRO!$B$3:$B$1000="ACADEMICOS")*(UPPER(MAESTRO!$L$3:$L$1000)="CONFIRMADO")),ROWS($A$3:A296))),"")</f>
        <v/>
      </c>
      <c r="R296" s="21" t="str">
        <f ca="1">IFERROR(INDEX(MAESTRO!R:R,_xludf.AGGREGATE(15,6,ROW(MAESTRO!$B$3:$B$1000)/((MAESTRO!$B$3:$B$1000="ACADEMICOS")*(UPPER(MAESTRO!$L$3:$L$1000)="CONFIRMADO")),ROWS($A$3:A296))),"")</f>
        <v/>
      </c>
      <c r="S296" s="21" t="str">
        <f ca="1">IFERROR(INDEX(MAESTRO!S:S,_xludf.AGGREGATE(15,6,ROW(MAESTRO!$B$3:$B$1000)/((MAESTRO!$B$3:$B$1000="ACADEMICOS")*(UPPER(MAESTRO!$L$3:$L$1000)="CONFIRMADO")),ROWS($A$3:A296))),"")</f>
        <v/>
      </c>
      <c r="T296" s="21" t="str">
        <f ca="1">IFERROR(INDEX(MAESTRO!T:T,_xludf.AGGREGATE(15,6,ROW(MAESTRO!$B$3:$B$1000)/((MAESTRO!$B$3:$B$1000="ACADEMICOS")*(UPPER(MAESTRO!$L$3:$L$1000)="CONFIRMADO")),ROWS($A$3:A296))),"")</f>
        <v/>
      </c>
      <c r="U296" s="21" t="str">
        <f ca="1">IFERROR(INDEX(MAESTRO!U:U,_xludf.AGGREGATE(15,6,ROW(MAESTRO!$B$3:$B$1000)/((MAESTRO!$B$3:$B$1000="ACADEMICOS")*(UPPER(MAESTRO!$L$3:$L$1000)="CONFIRMADO")),ROWS($A$3:A296))),"")</f>
        <v/>
      </c>
      <c r="V296" s="21" t="str">
        <f ca="1">IFERROR(INDEX(MAESTRO!V:V,_xludf.AGGREGATE(15,6,ROW(MAESTRO!$B$3:$B$1000)/((MAESTRO!$B$3:$B$1000="ACADEMICOS")*(UPPER(MAESTRO!$L$3:$L$1000)="CONFIRMADO")),ROWS($A$3:A296))),"")</f>
        <v/>
      </c>
      <c r="W296" s="21" t="str">
        <f ca="1">IFERROR(INDEX(MAESTRO!W:W,_xludf.AGGREGATE(15,6,ROW(MAESTRO!$B$3:$B$1000)/((MAESTRO!$B$3:$B$1000="ACADEMICOS")*(UPPER(MAESTRO!$L$3:$L$1000)="CONFIRMADO")),ROWS($A$3:A296))),"")</f>
        <v/>
      </c>
      <c r="X296" s="21" t="str">
        <f ca="1">IFERROR(INDEX(MAESTRO!X:X,_xludf.AGGREGATE(15,6,ROW(MAESTRO!$B$3:$B$1000)/((MAESTRO!$B$3:$B$1000="ACADEMICOS")*(UPPER(MAESTRO!$L$3:$L$1000)="CONFIRMADO")),ROWS($A$3:A296))),"")</f>
        <v/>
      </c>
    </row>
    <row r="297" spans="1:24" ht="22.05" customHeight="1">
      <c r="A297" s="10" t="str">
        <f ca="1">IFERROR(INDEX(MAESTRO!A:A,_xludf.AGGREGATE(15,6,ROW(MAESTRO!$B$3:$B$1000)/((MAESTRO!$B$3:$B$1000="ACADEMICOS")*(UPPER(MAESTRO!$L$3:$L$1000)="CONFIRMADO")),ROWS($A$3:A297))),"")</f>
        <v/>
      </c>
      <c r="B297" s="10" t="str">
        <f ca="1">IFERROR(INDEX(MAESTRO!B:B,_xludf.AGGREGATE(15,6,ROW(MAESTRO!$B$3:$B$1000)/((MAESTRO!$B$3:$B$1000="ACADEMICOS")*(UPPER(MAESTRO!$L$3:$L$1000)="CONFIRMADO")),ROWS($A$3:A297))),"")</f>
        <v/>
      </c>
      <c r="C297" s="10" t="str">
        <f ca="1">IFERROR(INDEX(MAESTRO!C:C,_xludf.AGGREGATE(15,6,ROW(MAESTRO!$B$3:$B$1000)/((MAESTRO!$B$3:$B$1000="ACADEMICOS")*(UPPER(MAESTRO!$L$3:$L$1000)="CONFIRMADO")),ROWS($A$3:A297))),"")</f>
        <v/>
      </c>
      <c r="D297" s="10" t="str">
        <f ca="1">IFERROR(INDEX(MAESTRO!D:D,_xludf.AGGREGATE(15,6,ROW(MAESTRO!$B$3:$B$1000)/((MAESTRO!$B$3:$B$1000="ACADEMICOS")*(UPPER(MAESTRO!$L$3:$L$1000)="CONFIRMADO")),ROWS($A$3:A297))),"")</f>
        <v/>
      </c>
      <c r="E297" s="10" t="str">
        <f ca="1">IFERROR(INDEX(MAESTRO!E:E,_xludf.AGGREGATE(15,6,ROW(MAESTRO!$B$3:$B$1000)/((MAESTRO!$B$3:$B$1000="ACADEMICOS")*(UPPER(MAESTRO!$L$3:$L$1000)="CONFIRMADO")),ROWS($A$3:A297))),"")</f>
        <v/>
      </c>
      <c r="F297" s="10" t="str">
        <f ca="1">IFERROR(INDEX(MAESTRO!F:F,_xludf.AGGREGATE(15,6,ROW(MAESTRO!$B$3:$B$1000)/((MAESTRO!$B$3:$B$1000="ACADEMICOS")*(UPPER(MAESTRO!$L$3:$L$1000)="CONFIRMADO")),ROWS($A$3:A297))),"")</f>
        <v/>
      </c>
      <c r="G297" s="10" t="str">
        <f ca="1">IFERROR(INDEX(MAESTRO!G:G,_xludf.AGGREGATE(15,6,ROW(MAESTRO!$B$3:$B$1000)/((MAESTRO!$B$3:$B$1000="ACADEMICOS")*(UPPER(MAESTRO!$L$3:$L$1000)="CONFIRMADO")),ROWS($A$3:A297))),"")</f>
        <v/>
      </c>
      <c r="H297" s="10" t="str">
        <f ca="1">IFERROR(INDEX(MAESTRO!H:H,_xludf.AGGREGATE(15,6,ROW(MAESTRO!$B$3:$B$1000)/((MAESTRO!$B$3:$B$1000="ACADEMICOS")*(UPPER(MAESTRO!$L$3:$L$1000)="CONFIRMADO")),ROWS($A$3:A297))),"")</f>
        <v/>
      </c>
      <c r="I297" s="10" t="str">
        <f ca="1">IFERROR(INDEX(MAESTRO!I:I,_xludf.AGGREGATE(15,6,ROW(MAESTRO!$B$3:$B$1000)/((MAESTRO!$B$3:$B$1000="ACADEMICOS")*(UPPER(MAESTRO!$L$3:$L$1000)="CONFIRMADO")),ROWS($A$3:A297))),"")</f>
        <v/>
      </c>
      <c r="J297" s="10" t="str">
        <f ca="1">IFERROR(INDEX(MAESTRO!J:J,_xludf.AGGREGATE(15,6,ROW(MAESTRO!$B$3:$B$1000)/((MAESTRO!$B$3:$B$1000="ACADEMICOS")*(UPPER(MAESTRO!$L$3:$L$1000)="CONFIRMADO")),ROWS($A$3:A297))),"")</f>
        <v/>
      </c>
      <c r="K297" s="10" t="str">
        <f ca="1">IFERROR(INDEX(MAESTRO!K:K,_xludf.AGGREGATE(15,6,ROW(MAESTRO!$B$3:$B$1000)/((MAESTRO!$B$3:$B$1000="ACADEMICOS")*(UPPER(MAESTRO!$L$3:$L$1000)="CONFIRMADO")),ROWS($A$3:A297))),"")</f>
        <v/>
      </c>
      <c r="L297" s="10" t="str">
        <f ca="1">IFERROR(INDEX(MAESTRO!L:L,_xludf.AGGREGATE(15,6,ROW(MAESTRO!$B$3:$B$1000)/((MAESTRO!$B$3:$B$1000="ACADEMICOS")*(UPPER(MAESTRO!$L$3:$L$1000)="CONFIRMADO")),ROWS($A$3:A297))),"")</f>
        <v/>
      </c>
      <c r="M297" s="10" t="str">
        <f ca="1">IFERROR(INDEX(MAESTRO!M:M,_xludf.AGGREGATE(15,6,ROW(MAESTRO!$B$3:$B$1000)/((MAESTRO!$B$3:$B$1000="ACADEMICOS")*(UPPER(MAESTRO!$L$3:$L$1000)="CONFIRMADO")),ROWS($A$3:A297))),"")</f>
        <v/>
      </c>
      <c r="N297" s="10" t="str">
        <f ca="1">IFERROR(INDEX(MAESTRO!N:N,_xludf.AGGREGATE(15,6,ROW(MAESTRO!$B$3:$B$1000)/((MAESTRO!$B$3:$B$1000="ACADEMICOS")*(UPPER(MAESTRO!$L$3:$L$1000)="CONFIRMADO")),ROWS($A$3:A297))),"")</f>
        <v/>
      </c>
      <c r="O297" s="10" t="str">
        <f ca="1">IFERROR(INDEX(MAESTRO!O:O,_xludf.AGGREGATE(15,6,ROW(MAESTRO!$B$3:$B$1000)/((MAESTRO!$B$3:$B$1000="ACADEMICOS")*(UPPER(MAESTRO!$L$3:$L$1000)="CONFIRMADO")),ROWS($A$3:A297))),"")</f>
        <v/>
      </c>
      <c r="P297" s="10" t="str">
        <f ca="1">IFERROR(INDEX(MAESTRO!P:P,_xludf.AGGREGATE(15,6,ROW(MAESTRO!$B$3:$B$1000)/((MAESTRO!$B$3:$B$1000="ACADEMICOS")*(UPPER(MAESTRO!$L$3:$L$1000)="CONFIRMADO")),ROWS($A$3:A297))),"")</f>
        <v/>
      </c>
      <c r="Q297" s="10" t="str">
        <f ca="1">IFERROR(INDEX(MAESTRO!Q:Q,_xludf.AGGREGATE(15,6,ROW(MAESTRO!$B$3:$B$1000)/((MAESTRO!$B$3:$B$1000="ACADEMICOS")*(UPPER(MAESTRO!$L$3:$L$1000)="CONFIRMADO")),ROWS($A$3:A297))),"")</f>
        <v/>
      </c>
      <c r="R297" s="10" t="str">
        <f ca="1">IFERROR(INDEX(MAESTRO!R:R,_xludf.AGGREGATE(15,6,ROW(MAESTRO!$B$3:$B$1000)/((MAESTRO!$B$3:$B$1000="ACADEMICOS")*(UPPER(MAESTRO!$L$3:$L$1000)="CONFIRMADO")),ROWS($A$3:A297))),"")</f>
        <v/>
      </c>
      <c r="S297" s="10" t="str">
        <f ca="1">IFERROR(INDEX(MAESTRO!S:S,_xludf.AGGREGATE(15,6,ROW(MAESTRO!$B$3:$B$1000)/((MAESTRO!$B$3:$B$1000="ACADEMICOS")*(UPPER(MAESTRO!$L$3:$L$1000)="CONFIRMADO")),ROWS($A$3:A297))),"")</f>
        <v/>
      </c>
      <c r="T297" s="10" t="str">
        <f ca="1">IFERROR(INDEX(MAESTRO!T:T,_xludf.AGGREGATE(15,6,ROW(MAESTRO!$B$3:$B$1000)/((MAESTRO!$B$3:$B$1000="ACADEMICOS")*(UPPER(MAESTRO!$L$3:$L$1000)="CONFIRMADO")),ROWS($A$3:A297))),"")</f>
        <v/>
      </c>
      <c r="U297" s="10" t="str">
        <f ca="1">IFERROR(INDEX(MAESTRO!U:U,_xludf.AGGREGATE(15,6,ROW(MAESTRO!$B$3:$B$1000)/((MAESTRO!$B$3:$B$1000="ACADEMICOS")*(UPPER(MAESTRO!$L$3:$L$1000)="CONFIRMADO")),ROWS($A$3:A297))),"")</f>
        <v/>
      </c>
      <c r="V297" s="10" t="str">
        <f ca="1">IFERROR(INDEX(MAESTRO!V:V,_xludf.AGGREGATE(15,6,ROW(MAESTRO!$B$3:$B$1000)/((MAESTRO!$B$3:$B$1000="ACADEMICOS")*(UPPER(MAESTRO!$L$3:$L$1000)="CONFIRMADO")),ROWS($A$3:A297))),"")</f>
        <v/>
      </c>
      <c r="W297" s="10" t="str">
        <f ca="1">IFERROR(INDEX(MAESTRO!W:W,_xludf.AGGREGATE(15,6,ROW(MAESTRO!$B$3:$B$1000)/((MAESTRO!$B$3:$B$1000="ACADEMICOS")*(UPPER(MAESTRO!$L$3:$L$1000)="CONFIRMADO")),ROWS($A$3:A297))),"")</f>
        <v/>
      </c>
      <c r="X297" s="10" t="str">
        <f ca="1">IFERROR(INDEX(MAESTRO!X:X,_xludf.AGGREGATE(15,6,ROW(MAESTRO!$B$3:$B$1000)/((MAESTRO!$B$3:$B$1000="ACADEMICOS")*(UPPER(MAESTRO!$L$3:$L$1000)="CONFIRMADO")),ROWS($A$3:A297))),"")</f>
        <v/>
      </c>
    </row>
    <row r="298" spans="1:24" ht="22.05" customHeight="1">
      <c r="A298" s="21" t="str">
        <f ca="1">IFERROR(INDEX(MAESTRO!A:A,_xludf.AGGREGATE(15,6,ROW(MAESTRO!$B$3:$B$1000)/((MAESTRO!$B$3:$B$1000="ACADEMICOS")*(UPPER(MAESTRO!$L$3:$L$1000)="CONFIRMADO")),ROWS($A$3:A298))),"")</f>
        <v/>
      </c>
      <c r="B298" s="21" t="str">
        <f ca="1">IFERROR(INDEX(MAESTRO!B:B,_xludf.AGGREGATE(15,6,ROW(MAESTRO!$B$3:$B$1000)/((MAESTRO!$B$3:$B$1000="ACADEMICOS")*(UPPER(MAESTRO!$L$3:$L$1000)="CONFIRMADO")),ROWS($A$3:A298))),"")</f>
        <v/>
      </c>
      <c r="C298" s="21" t="str">
        <f ca="1">IFERROR(INDEX(MAESTRO!C:C,_xludf.AGGREGATE(15,6,ROW(MAESTRO!$B$3:$B$1000)/((MAESTRO!$B$3:$B$1000="ACADEMICOS")*(UPPER(MAESTRO!$L$3:$L$1000)="CONFIRMADO")),ROWS($A$3:A298))),"")</f>
        <v/>
      </c>
      <c r="D298" s="21" t="str">
        <f ca="1">IFERROR(INDEX(MAESTRO!D:D,_xludf.AGGREGATE(15,6,ROW(MAESTRO!$B$3:$B$1000)/((MAESTRO!$B$3:$B$1000="ACADEMICOS")*(UPPER(MAESTRO!$L$3:$L$1000)="CONFIRMADO")),ROWS($A$3:A298))),"")</f>
        <v/>
      </c>
      <c r="E298" s="21" t="str">
        <f ca="1">IFERROR(INDEX(MAESTRO!E:E,_xludf.AGGREGATE(15,6,ROW(MAESTRO!$B$3:$B$1000)/((MAESTRO!$B$3:$B$1000="ACADEMICOS")*(UPPER(MAESTRO!$L$3:$L$1000)="CONFIRMADO")),ROWS($A$3:A298))),"")</f>
        <v/>
      </c>
      <c r="F298" s="21" t="str">
        <f ca="1">IFERROR(INDEX(MAESTRO!F:F,_xludf.AGGREGATE(15,6,ROW(MAESTRO!$B$3:$B$1000)/((MAESTRO!$B$3:$B$1000="ACADEMICOS")*(UPPER(MAESTRO!$L$3:$L$1000)="CONFIRMADO")),ROWS($A$3:A298))),"")</f>
        <v/>
      </c>
      <c r="G298" s="21" t="str">
        <f ca="1">IFERROR(INDEX(MAESTRO!G:G,_xludf.AGGREGATE(15,6,ROW(MAESTRO!$B$3:$B$1000)/((MAESTRO!$B$3:$B$1000="ACADEMICOS")*(UPPER(MAESTRO!$L$3:$L$1000)="CONFIRMADO")),ROWS($A$3:A298))),"")</f>
        <v/>
      </c>
      <c r="H298" s="21" t="str">
        <f ca="1">IFERROR(INDEX(MAESTRO!H:H,_xludf.AGGREGATE(15,6,ROW(MAESTRO!$B$3:$B$1000)/((MAESTRO!$B$3:$B$1000="ACADEMICOS")*(UPPER(MAESTRO!$L$3:$L$1000)="CONFIRMADO")),ROWS($A$3:A298))),"")</f>
        <v/>
      </c>
      <c r="I298" s="21" t="str">
        <f ca="1">IFERROR(INDEX(MAESTRO!I:I,_xludf.AGGREGATE(15,6,ROW(MAESTRO!$B$3:$B$1000)/((MAESTRO!$B$3:$B$1000="ACADEMICOS")*(UPPER(MAESTRO!$L$3:$L$1000)="CONFIRMADO")),ROWS($A$3:A298))),"")</f>
        <v/>
      </c>
      <c r="J298" s="21" t="str">
        <f ca="1">IFERROR(INDEX(MAESTRO!J:J,_xludf.AGGREGATE(15,6,ROW(MAESTRO!$B$3:$B$1000)/((MAESTRO!$B$3:$B$1000="ACADEMICOS")*(UPPER(MAESTRO!$L$3:$L$1000)="CONFIRMADO")),ROWS($A$3:A298))),"")</f>
        <v/>
      </c>
      <c r="K298" s="21" t="str">
        <f ca="1">IFERROR(INDEX(MAESTRO!K:K,_xludf.AGGREGATE(15,6,ROW(MAESTRO!$B$3:$B$1000)/((MAESTRO!$B$3:$B$1000="ACADEMICOS")*(UPPER(MAESTRO!$L$3:$L$1000)="CONFIRMADO")),ROWS($A$3:A298))),"")</f>
        <v/>
      </c>
      <c r="L298" s="21" t="str">
        <f ca="1">IFERROR(INDEX(MAESTRO!L:L,_xludf.AGGREGATE(15,6,ROW(MAESTRO!$B$3:$B$1000)/((MAESTRO!$B$3:$B$1000="ACADEMICOS")*(UPPER(MAESTRO!$L$3:$L$1000)="CONFIRMADO")),ROWS($A$3:A298))),"")</f>
        <v/>
      </c>
      <c r="M298" s="21" t="str">
        <f ca="1">IFERROR(INDEX(MAESTRO!M:M,_xludf.AGGREGATE(15,6,ROW(MAESTRO!$B$3:$B$1000)/((MAESTRO!$B$3:$B$1000="ACADEMICOS")*(UPPER(MAESTRO!$L$3:$L$1000)="CONFIRMADO")),ROWS($A$3:A298))),"")</f>
        <v/>
      </c>
      <c r="N298" s="21" t="str">
        <f ca="1">IFERROR(INDEX(MAESTRO!N:N,_xludf.AGGREGATE(15,6,ROW(MAESTRO!$B$3:$B$1000)/((MAESTRO!$B$3:$B$1000="ACADEMICOS")*(UPPER(MAESTRO!$L$3:$L$1000)="CONFIRMADO")),ROWS($A$3:A298))),"")</f>
        <v/>
      </c>
      <c r="O298" s="21" t="str">
        <f ca="1">IFERROR(INDEX(MAESTRO!O:O,_xludf.AGGREGATE(15,6,ROW(MAESTRO!$B$3:$B$1000)/((MAESTRO!$B$3:$B$1000="ACADEMICOS")*(UPPER(MAESTRO!$L$3:$L$1000)="CONFIRMADO")),ROWS($A$3:A298))),"")</f>
        <v/>
      </c>
      <c r="P298" s="21" t="str">
        <f ca="1">IFERROR(INDEX(MAESTRO!P:P,_xludf.AGGREGATE(15,6,ROW(MAESTRO!$B$3:$B$1000)/((MAESTRO!$B$3:$B$1000="ACADEMICOS")*(UPPER(MAESTRO!$L$3:$L$1000)="CONFIRMADO")),ROWS($A$3:A298))),"")</f>
        <v/>
      </c>
      <c r="Q298" s="21" t="str">
        <f ca="1">IFERROR(INDEX(MAESTRO!Q:Q,_xludf.AGGREGATE(15,6,ROW(MAESTRO!$B$3:$B$1000)/((MAESTRO!$B$3:$B$1000="ACADEMICOS")*(UPPER(MAESTRO!$L$3:$L$1000)="CONFIRMADO")),ROWS($A$3:A298))),"")</f>
        <v/>
      </c>
      <c r="R298" s="21" t="str">
        <f ca="1">IFERROR(INDEX(MAESTRO!R:R,_xludf.AGGREGATE(15,6,ROW(MAESTRO!$B$3:$B$1000)/((MAESTRO!$B$3:$B$1000="ACADEMICOS")*(UPPER(MAESTRO!$L$3:$L$1000)="CONFIRMADO")),ROWS($A$3:A298))),"")</f>
        <v/>
      </c>
      <c r="S298" s="21" t="str">
        <f ca="1">IFERROR(INDEX(MAESTRO!S:S,_xludf.AGGREGATE(15,6,ROW(MAESTRO!$B$3:$B$1000)/((MAESTRO!$B$3:$B$1000="ACADEMICOS")*(UPPER(MAESTRO!$L$3:$L$1000)="CONFIRMADO")),ROWS($A$3:A298))),"")</f>
        <v/>
      </c>
      <c r="T298" s="21" t="str">
        <f ca="1">IFERROR(INDEX(MAESTRO!T:T,_xludf.AGGREGATE(15,6,ROW(MAESTRO!$B$3:$B$1000)/((MAESTRO!$B$3:$B$1000="ACADEMICOS")*(UPPER(MAESTRO!$L$3:$L$1000)="CONFIRMADO")),ROWS($A$3:A298))),"")</f>
        <v/>
      </c>
      <c r="U298" s="21" t="str">
        <f ca="1">IFERROR(INDEX(MAESTRO!U:U,_xludf.AGGREGATE(15,6,ROW(MAESTRO!$B$3:$B$1000)/((MAESTRO!$B$3:$B$1000="ACADEMICOS")*(UPPER(MAESTRO!$L$3:$L$1000)="CONFIRMADO")),ROWS($A$3:A298))),"")</f>
        <v/>
      </c>
      <c r="V298" s="21" t="str">
        <f ca="1">IFERROR(INDEX(MAESTRO!V:V,_xludf.AGGREGATE(15,6,ROW(MAESTRO!$B$3:$B$1000)/((MAESTRO!$B$3:$B$1000="ACADEMICOS")*(UPPER(MAESTRO!$L$3:$L$1000)="CONFIRMADO")),ROWS($A$3:A298))),"")</f>
        <v/>
      </c>
      <c r="W298" s="21" t="str">
        <f ca="1">IFERROR(INDEX(MAESTRO!W:W,_xludf.AGGREGATE(15,6,ROW(MAESTRO!$B$3:$B$1000)/((MAESTRO!$B$3:$B$1000="ACADEMICOS")*(UPPER(MAESTRO!$L$3:$L$1000)="CONFIRMADO")),ROWS($A$3:A298))),"")</f>
        <v/>
      </c>
      <c r="X298" s="21" t="str">
        <f ca="1">IFERROR(INDEX(MAESTRO!X:X,_xludf.AGGREGATE(15,6,ROW(MAESTRO!$B$3:$B$1000)/((MAESTRO!$B$3:$B$1000="ACADEMICOS")*(UPPER(MAESTRO!$L$3:$L$1000)="CONFIRMADO")),ROWS($A$3:A298))),"")</f>
        <v/>
      </c>
    </row>
    <row r="299" spans="1:24" ht="22.05" customHeight="1">
      <c r="A299" s="10" t="str">
        <f ca="1">IFERROR(INDEX(MAESTRO!A:A,_xludf.AGGREGATE(15,6,ROW(MAESTRO!$B$3:$B$1000)/((MAESTRO!$B$3:$B$1000="ACADEMICOS")*(UPPER(MAESTRO!$L$3:$L$1000)="CONFIRMADO")),ROWS($A$3:A299))),"")</f>
        <v/>
      </c>
      <c r="B299" s="10" t="str">
        <f ca="1">IFERROR(INDEX(MAESTRO!B:B,_xludf.AGGREGATE(15,6,ROW(MAESTRO!$B$3:$B$1000)/((MAESTRO!$B$3:$B$1000="ACADEMICOS")*(UPPER(MAESTRO!$L$3:$L$1000)="CONFIRMADO")),ROWS($A$3:A299))),"")</f>
        <v/>
      </c>
      <c r="C299" s="10" t="str">
        <f ca="1">IFERROR(INDEX(MAESTRO!C:C,_xludf.AGGREGATE(15,6,ROW(MAESTRO!$B$3:$B$1000)/((MAESTRO!$B$3:$B$1000="ACADEMICOS")*(UPPER(MAESTRO!$L$3:$L$1000)="CONFIRMADO")),ROWS($A$3:A299))),"")</f>
        <v/>
      </c>
      <c r="D299" s="10" t="str">
        <f ca="1">IFERROR(INDEX(MAESTRO!D:D,_xludf.AGGREGATE(15,6,ROW(MAESTRO!$B$3:$B$1000)/((MAESTRO!$B$3:$B$1000="ACADEMICOS")*(UPPER(MAESTRO!$L$3:$L$1000)="CONFIRMADO")),ROWS($A$3:A299))),"")</f>
        <v/>
      </c>
      <c r="E299" s="10" t="str">
        <f ca="1">IFERROR(INDEX(MAESTRO!E:E,_xludf.AGGREGATE(15,6,ROW(MAESTRO!$B$3:$B$1000)/((MAESTRO!$B$3:$B$1000="ACADEMICOS")*(UPPER(MAESTRO!$L$3:$L$1000)="CONFIRMADO")),ROWS($A$3:A299))),"")</f>
        <v/>
      </c>
      <c r="F299" s="10" t="str">
        <f ca="1">IFERROR(INDEX(MAESTRO!F:F,_xludf.AGGREGATE(15,6,ROW(MAESTRO!$B$3:$B$1000)/((MAESTRO!$B$3:$B$1000="ACADEMICOS")*(UPPER(MAESTRO!$L$3:$L$1000)="CONFIRMADO")),ROWS($A$3:A299))),"")</f>
        <v/>
      </c>
      <c r="G299" s="10" t="str">
        <f ca="1">IFERROR(INDEX(MAESTRO!G:G,_xludf.AGGREGATE(15,6,ROW(MAESTRO!$B$3:$B$1000)/((MAESTRO!$B$3:$B$1000="ACADEMICOS")*(UPPER(MAESTRO!$L$3:$L$1000)="CONFIRMADO")),ROWS($A$3:A299))),"")</f>
        <v/>
      </c>
      <c r="H299" s="10" t="str">
        <f ca="1">IFERROR(INDEX(MAESTRO!H:H,_xludf.AGGREGATE(15,6,ROW(MAESTRO!$B$3:$B$1000)/((MAESTRO!$B$3:$B$1000="ACADEMICOS")*(UPPER(MAESTRO!$L$3:$L$1000)="CONFIRMADO")),ROWS($A$3:A299))),"")</f>
        <v/>
      </c>
      <c r="I299" s="10" t="str">
        <f ca="1">IFERROR(INDEX(MAESTRO!I:I,_xludf.AGGREGATE(15,6,ROW(MAESTRO!$B$3:$B$1000)/((MAESTRO!$B$3:$B$1000="ACADEMICOS")*(UPPER(MAESTRO!$L$3:$L$1000)="CONFIRMADO")),ROWS($A$3:A299))),"")</f>
        <v/>
      </c>
      <c r="J299" s="10" t="str">
        <f ca="1">IFERROR(INDEX(MAESTRO!J:J,_xludf.AGGREGATE(15,6,ROW(MAESTRO!$B$3:$B$1000)/((MAESTRO!$B$3:$B$1000="ACADEMICOS")*(UPPER(MAESTRO!$L$3:$L$1000)="CONFIRMADO")),ROWS($A$3:A299))),"")</f>
        <v/>
      </c>
      <c r="K299" s="10" t="str">
        <f ca="1">IFERROR(INDEX(MAESTRO!K:K,_xludf.AGGREGATE(15,6,ROW(MAESTRO!$B$3:$B$1000)/((MAESTRO!$B$3:$B$1000="ACADEMICOS")*(UPPER(MAESTRO!$L$3:$L$1000)="CONFIRMADO")),ROWS($A$3:A299))),"")</f>
        <v/>
      </c>
      <c r="L299" s="10" t="str">
        <f ca="1">IFERROR(INDEX(MAESTRO!L:L,_xludf.AGGREGATE(15,6,ROW(MAESTRO!$B$3:$B$1000)/((MAESTRO!$B$3:$B$1000="ACADEMICOS")*(UPPER(MAESTRO!$L$3:$L$1000)="CONFIRMADO")),ROWS($A$3:A299))),"")</f>
        <v/>
      </c>
      <c r="M299" s="10" t="str">
        <f ca="1">IFERROR(INDEX(MAESTRO!M:M,_xludf.AGGREGATE(15,6,ROW(MAESTRO!$B$3:$B$1000)/((MAESTRO!$B$3:$B$1000="ACADEMICOS")*(UPPER(MAESTRO!$L$3:$L$1000)="CONFIRMADO")),ROWS($A$3:A299))),"")</f>
        <v/>
      </c>
      <c r="N299" s="10" t="str">
        <f ca="1">IFERROR(INDEX(MAESTRO!N:N,_xludf.AGGREGATE(15,6,ROW(MAESTRO!$B$3:$B$1000)/((MAESTRO!$B$3:$B$1000="ACADEMICOS")*(UPPER(MAESTRO!$L$3:$L$1000)="CONFIRMADO")),ROWS($A$3:A299))),"")</f>
        <v/>
      </c>
      <c r="O299" s="10" t="str">
        <f ca="1">IFERROR(INDEX(MAESTRO!O:O,_xludf.AGGREGATE(15,6,ROW(MAESTRO!$B$3:$B$1000)/((MAESTRO!$B$3:$B$1000="ACADEMICOS")*(UPPER(MAESTRO!$L$3:$L$1000)="CONFIRMADO")),ROWS($A$3:A299))),"")</f>
        <v/>
      </c>
      <c r="P299" s="10" t="str">
        <f ca="1">IFERROR(INDEX(MAESTRO!P:P,_xludf.AGGREGATE(15,6,ROW(MAESTRO!$B$3:$B$1000)/((MAESTRO!$B$3:$B$1000="ACADEMICOS")*(UPPER(MAESTRO!$L$3:$L$1000)="CONFIRMADO")),ROWS($A$3:A299))),"")</f>
        <v/>
      </c>
      <c r="Q299" s="10" t="str">
        <f ca="1">IFERROR(INDEX(MAESTRO!Q:Q,_xludf.AGGREGATE(15,6,ROW(MAESTRO!$B$3:$B$1000)/((MAESTRO!$B$3:$B$1000="ACADEMICOS")*(UPPER(MAESTRO!$L$3:$L$1000)="CONFIRMADO")),ROWS($A$3:A299))),"")</f>
        <v/>
      </c>
      <c r="R299" s="10" t="str">
        <f ca="1">IFERROR(INDEX(MAESTRO!R:R,_xludf.AGGREGATE(15,6,ROW(MAESTRO!$B$3:$B$1000)/((MAESTRO!$B$3:$B$1000="ACADEMICOS")*(UPPER(MAESTRO!$L$3:$L$1000)="CONFIRMADO")),ROWS($A$3:A299))),"")</f>
        <v/>
      </c>
      <c r="S299" s="10" t="str">
        <f ca="1">IFERROR(INDEX(MAESTRO!S:S,_xludf.AGGREGATE(15,6,ROW(MAESTRO!$B$3:$B$1000)/((MAESTRO!$B$3:$B$1000="ACADEMICOS")*(UPPER(MAESTRO!$L$3:$L$1000)="CONFIRMADO")),ROWS($A$3:A299))),"")</f>
        <v/>
      </c>
      <c r="T299" s="10" t="str">
        <f ca="1">IFERROR(INDEX(MAESTRO!T:T,_xludf.AGGREGATE(15,6,ROW(MAESTRO!$B$3:$B$1000)/((MAESTRO!$B$3:$B$1000="ACADEMICOS")*(UPPER(MAESTRO!$L$3:$L$1000)="CONFIRMADO")),ROWS($A$3:A299))),"")</f>
        <v/>
      </c>
      <c r="U299" s="10" t="str">
        <f ca="1">IFERROR(INDEX(MAESTRO!U:U,_xludf.AGGREGATE(15,6,ROW(MAESTRO!$B$3:$B$1000)/((MAESTRO!$B$3:$B$1000="ACADEMICOS")*(UPPER(MAESTRO!$L$3:$L$1000)="CONFIRMADO")),ROWS($A$3:A299))),"")</f>
        <v/>
      </c>
      <c r="V299" s="10" t="str">
        <f ca="1">IFERROR(INDEX(MAESTRO!V:V,_xludf.AGGREGATE(15,6,ROW(MAESTRO!$B$3:$B$1000)/((MAESTRO!$B$3:$B$1000="ACADEMICOS")*(UPPER(MAESTRO!$L$3:$L$1000)="CONFIRMADO")),ROWS($A$3:A299))),"")</f>
        <v/>
      </c>
      <c r="W299" s="10" t="str">
        <f ca="1">IFERROR(INDEX(MAESTRO!W:W,_xludf.AGGREGATE(15,6,ROW(MAESTRO!$B$3:$B$1000)/((MAESTRO!$B$3:$B$1000="ACADEMICOS")*(UPPER(MAESTRO!$L$3:$L$1000)="CONFIRMADO")),ROWS($A$3:A299))),"")</f>
        <v/>
      </c>
      <c r="X299" s="10" t="str">
        <f ca="1">IFERROR(INDEX(MAESTRO!X:X,_xludf.AGGREGATE(15,6,ROW(MAESTRO!$B$3:$B$1000)/((MAESTRO!$B$3:$B$1000="ACADEMICOS")*(UPPER(MAESTRO!$L$3:$L$1000)="CONFIRMADO")),ROWS($A$3:A299))),"")</f>
        <v/>
      </c>
    </row>
    <row r="300" spans="1:24" ht="22.05" customHeight="1">
      <c r="A300" s="21" t="str">
        <f ca="1">IFERROR(INDEX(MAESTRO!A:A,_xludf.AGGREGATE(15,6,ROW(MAESTRO!$B$3:$B$1000)/((MAESTRO!$B$3:$B$1000="ACADEMICOS")*(UPPER(MAESTRO!$L$3:$L$1000)="CONFIRMADO")),ROWS($A$3:A300))),"")</f>
        <v/>
      </c>
      <c r="B300" s="21" t="str">
        <f ca="1">IFERROR(INDEX(MAESTRO!B:B,_xludf.AGGREGATE(15,6,ROW(MAESTRO!$B$3:$B$1000)/((MAESTRO!$B$3:$B$1000="ACADEMICOS")*(UPPER(MAESTRO!$L$3:$L$1000)="CONFIRMADO")),ROWS($A$3:A300))),"")</f>
        <v/>
      </c>
      <c r="C300" s="21" t="str">
        <f ca="1">IFERROR(INDEX(MAESTRO!C:C,_xludf.AGGREGATE(15,6,ROW(MAESTRO!$B$3:$B$1000)/((MAESTRO!$B$3:$B$1000="ACADEMICOS")*(UPPER(MAESTRO!$L$3:$L$1000)="CONFIRMADO")),ROWS($A$3:A300))),"")</f>
        <v/>
      </c>
      <c r="D300" s="21" t="str">
        <f ca="1">IFERROR(INDEX(MAESTRO!D:D,_xludf.AGGREGATE(15,6,ROW(MAESTRO!$B$3:$B$1000)/((MAESTRO!$B$3:$B$1000="ACADEMICOS")*(UPPER(MAESTRO!$L$3:$L$1000)="CONFIRMADO")),ROWS($A$3:A300))),"")</f>
        <v/>
      </c>
      <c r="E300" s="21" t="str">
        <f ca="1">IFERROR(INDEX(MAESTRO!E:E,_xludf.AGGREGATE(15,6,ROW(MAESTRO!$B$3:$B$1000)/((MAESTRO!$B$3:$B$1000="ACADEMICOS")*(UPPER(MAESTRO!$L$3:$L$1000)="CONFIRMADO")),ROWS($A$3:A300))),"")</f>
        <v/>
      </c>
      <c r="F300" s="21" t="str">
        <f ca="1">IFERROR(INDEX(MAESTRO!F:F,_xludf.AGGREGATE(15,6,ROW(MAESTRO!$B$3:$B$1000)/((MAESTRO!$B$3:$B$1000="ACADEMICOS")*(UPPER(MAESTRO!$L$3:$L$1000)="CONFIRMADO")),ROWS($A$3:A300))),"")</f>
        <v/>
      </c>
      <c r="G300" s="21" t="str">
        <f ca="1">IFERROR(INDEX(MAESTRO!G:G,_xludf.AGGREGATE(15,6,ROW(MAESTRO!$B$3:$B$1000)/((MAESTRO!$B$3:$B$1000="ACADEMICOS")*(UPPER(MAESTRO!$L$3:$L$1000)="CONFIRMADO")),ROWS($A$3:A300))),"")</f>
        <v/>
      </c>
      <c r="H300" s="21" t="str">
        <f ca="1">IFERROR(INDEX(MAESTRO!H:H,_xludf.AGGREGATE(15,6,ROW(MAESTRO!$B$3:$B$1000)/((MAESTRO!$B$3:$B$1000="ACADEMICOS")*(UPPER(MAESTRO!$L$3:$L$1000)="CONFIRMADO")),ROWS($A$3:A300))),"")</f>
        <v/>
      </c>
      <c r="I300" s="21" t="str">
        <f ca="1">IFERROR(INDEX(MAESTRO!I:I,_xludf.AGGREGATE(15,6,ROW(MAESTRO!$B$3:$B$1000)/((MAESTRO!$B$3:$B$1000="ACADEMICOS")*(UPPER(MAESTRO!$L$3:$L$1000)="CONFIRMADO")),ROWS($A$3:A300))),"")</f>
        <v/>
      </c>
      <c r="J300" s="21" t="str">
        <f ca="1">IFERROR(INDEX(MAESTRO!J:J,_xludf.AGGREGATE(15,6,ROW(MAESTRO!$B$3:$B$1000)/((MAESTRO!$B$3:$B$1000="ACADEMICOS")*(UPPER(MAESTRO!$L$3:$L$1000)="CONFIRMADO")),ROWS($A$3:A300))),"")</f>
        <v/>
      </c>
      <c r="K300" s="21" t="str">
        <f ca="1">IFERROR(INDEX(MAESTRO!K:K,_xludf.AGGREGATE(15,6,ROW(MAESTRO!$B$3:$B$1000)/((MAESTRO!$B$3:$B$1000="ACADEMICOS")*(UPPER(MAESTRO!$L$3:$L$1000)="CONFIRMADO")),ROWS($A$3:A300))),"")</f>
        <v/>
      </c>
      <c r="L300" s="21" t="str">
        <f ca="1">IFERROR(INDEX(MAESTRO!L:L,_xludf.AGGREGATE(15,6,ROW(MAESTRO!$B$3:$B$1000)/((MAESTRO!$B$3:$B$1000="ACADEMICOS")*(UPPER(MAESTRO!$L$3:$L$1000)="CONFIRMADO")),ROWS($A$3:A300))),"")</f>
        <v/>
      </c>
      <c r="M300" s="21" t="str">
        <f ca="1">IFERROR(INDEX(MAESTRO!M:M,_xludf.AGGREGATE(15,6,ROW(MAESTRO!$B$3:$B$1000)/((MAESTRO!$B$3:$B$1000="ACADEMICOS")*(UPPER(MAESTRO!$L$3:$L$1000)="CONFIRMADO")),ROWS($A$3:A300))),"")</f>
        <v/>
      </c>
      <c r="N300" s="21" t="str">
        <f ca="1">IFERROR(INDEX(MAESTRO!N:N,_xludf.AGGREGATE(15,6,ROW(MAESTRO!$B$3:$B$1000)/((MAESTRO!$B$3:$B$1000="ACADEMICOS")*(UPPER(MAESTRO!$L$3:$L$1000)="CONFIRMADO")),ROWS($A$3:A300))),"")</f>
        <v/>
      </c>
      <c r="O300" s="21" t="str">
        <f ca="1">IFERROR(INDEX(MAESTRO!O:O,_xludf.AGGREGATE(15,6,ROW(MAESTRO!$B$3:$B$1000)/((MAESTRO!$B$3:$B$1000="ACADEMICOS")*(UPPER(MAESTRO!$L$3:$L$1000)="CONFIRMADO")),ROWS($A$3:A300))),"")</f>
        <v/>
      </c>
      <c r="P300" s="21" t="str">
        <f ca="1">IFERROR(INDEX(MAESTRO!P:P,_xludf.AGGREGATE(15,6,ROW(MAESTRO!$B$3:$B$1000)/((MAESTRO!$B$3:$B$1000="ACADEMICOS")*(UPPER(MAESTRO!$L$3:$L$1000)="CONFIRMADO")),ROWS($A$3:A300))),"")</f>
        <v/>
      </c>
      <c r="Q300" s="21" t="str">
        <f ca="1">IFERROR(INDEX(MAESTRO!Q:Q,_xludf.AGGREGATE(15,6,ROW(MAESTRO!$B$3:$B$1000)/((MAESTRO!$B$3:$B$1000="ACADEMICOS")*(UPPER(MAESTRO!$L$3:$L$1000)="CONFIRMADO")),ROWS($A$3:A300))),"")</f>
        <v/>
      </c>
      <c r="R300" s="21" t="str">
        <f ca="1">IFERROR(INDEX(MAESTRO!R:R,_xludf.AGGREGATE(15,6,ROW(MAESTRO!$B$3:$B$1000)/((MAESTRO!$B$3:$B$1000="ACADEMICOS")*(UPPER(MAESTRO!$L$3:$L$1000)="CONFIRMADO")),ROWS($A$3:A300))),"")</f>
        <v/>
      </c>
      <c r="S300" s="21" t="str">
        <f ca="1">IFERROR(INDEX(MAESTRO!S:S,_xludf.AGGREGATE(15,6,ROW(MAESTRO!$B$3:$B$1000)/((MAESTRO!$B$3:$B$1000="ACADEMICOS")*(UPPER(MAESTRO!$L$3:$L$1000)="CONFIRMADO")),ROWS($A$3:A300))),"")</f>
        <v/>
      </c>
      <c r="T300" s="21" t="str">
        <f ca="1">IFERROR(INDEX(MAESTRO!T:T,_xludf.AGGREGATE(15,6,ROW(MAESTRO!$B$3:$B$1000)/((MAESTRO!$B$3:$B$1000="ACADEMICOS")*(UPPER(MAESTRO!$L$3:$L$1000)="CONFIRMADO")),ROWS($A$3:A300))),"")</f>
        <v/>
      </c>
      <c r="U300" s="21" t="str">
        <f ca="1">IFERROR(INDEX(MAESTRO!U:U,_xludf.AGGREGATE(15,6,ROW(MAESTRO!$B$3:$B$1000)/((MAESTRO!$B$3:$B$1000="ACADEMICOS")*(UPPER(MAESTRO!$L$3:$L$1000)="CONFIRMADO")),ROWS($A$3:A300))),"")</f>
        <v/>
      </c>
      <c r="V300" s="21" t="str">
        <f ca="1">IFERROR(INDEX(MAESTRO!V:V,_xludf.AGGREGATE(15,6,ROW(MAESTRO!$B$3:$B$1000)/((MAESTRO!$B$3:$B$1000="ACADEMICOS")*(UPPER(MAESTRO!$L$3:$L$1000)="CONFIRMADO")),ROWS($A$3:A300))),"")</f>
        <v/>
      </c>
      <c r="W300" s="21" t="str">
        <f ca="1">IFERROR(INDEX(MAESTRO!W:W,_xludf.AGGREGATE(15,6,ROW(MAESTRO!$B$3:$B$1000)/((MAESTRO!$B$3:$B$1000="ACADEMICOS")*(UPPER(MAESTRO!$L$3:$L$1000)="CONFIRMADO")),ROWS($A$3:A300))),"")</f>
        <v/>
      </c>
      <c r="X300" s="21" t="str">
        <f ca="1">IFERROR(INDEX(MAESTRO!X:X,_xludf.AGGREGATE(15,6,ROW(MAESTRO!$B$3:$B$1000)/((MAESTRO!$B$3:$B$1000="ACADEMICOS")*(UPPER(MAESTRO!$L$3:$L$1000)="CONFIRMADO")),ROWS($A$3:A300))),"")</f>
        <v/>
      </c>
    </row>
    <row r="301" spans="1:24" ht="22.05" customHeight="1">
      <c r="A301" s="10" t="str">
        <f ca="1">IFERROR(INDEX(MAESTRO!A:A,_xludf.AGGREGATE(15,6,ROW(MAESTRO!$B$3:$B$1000)/((MAESTRO!$B$3:$B$1000="ACADEMICOS")*(UPPER(MAESTRO!$L$3:$L$1000)="CONFIRMADO")),ROWS($A$3:A301))),"")</f>
        <v/>
      </c>
      <c r="B301" s="10" t="str">
        <f ca="1">IFERROR(INDEX(MAESTRO!B:B,_xludf.AGGREGATE(15,6,ROW(MAESTRO!$B$3:$B$1000)/((MAESTRO!$B$3:$B$1000="ACADEMICOS")*(UPPER(MAESTRO!$L$3:$L$1000)="CONFIRMADO")),ROWS($A$3:A301))),"")</f>
        <v/>
      </c>
      <c r="C301" s="10" t="str">
        <f ca="1">IFERROR(INDEX(MAESTRO!C:C,_xludf.AGGREGATE(15,6,ROW(MAESTRO!$B$3:$B$1000)/((MAESTRO!$B$3:$B$1000="ACADEMICOS")*(UPPER(MAESTRO!$L$3:$L$1000)="CONFIRMADO")),ROWS($A$3:A301))),"")</f>
        <v/>
      </c>
      <c r="D301" s="10" t="str">
        <f ca="1">IFERROR(INDEX(MAESTRO!D:D,_xludf.AGGREGATE(15,6,ROW(MAESTRO!$B$3:$B$1000)/((MAESTRO!$B$3:$B$1000="ACADEMICOS")*(UPPER(MAESTRO!$L$3:$L$1000)="CONFIRMADO")),ROWS($A$3:A301))),"")</f>
        <v/>
      </c>
      <c r="E301" s="10" t="str">
        <f ca="1">IFERROR(INDEX(MAESTRO!E:E,_xludf.AGGREGATE(15,6,ROW(MAESTRO!$B$3:$B$1000)/((MAESTRO!$B$3:$B$1000="ACADEMICOS")*(UPPER(MAESTRO!$L$3:$L$1000)="CONFIRMADO")),ROWS($A$3:A301))),"")</f>
        <v/>
      </c>
      <c r="F301" s="10" t="str">
        <f ca="1">IFERROR(INDEX(MAESTRO!F:F,_xludf.AGGREGATE(15,6,ROW(MAESTRO!$B$3:$B$1000)/((MAESTRO!$B$3:$B$1000="ACADEMICOS")*(UPPER(MAESTRO!$L$3:$L$1000)="CONFIRMADO")),ROWS($A$3:A301))),"")</f>
        <v/>
      </c>
      <c r="G301" s="10" t="str">
        <f ca="1">IFERROR(INDEX(MAESTRO!G:G,_xludf.AGGREGATE(15,6,ROW(MAESTRO!$B$3:$B$1000)/((MAESTRO!$B$3:$B$1000="ACADEMICOS")*(UPPER(MAESTRO!$L$3:$L$1000)="CONFIRMADO")),ROWS($A$3:A301))),"")</f>
        <v/>
      </c>
      <c r="H301" s="10" t="str">
        <f ca="1">IFERROR(INDEX(MAESTRO!H:H,_xludf.AGGREGATE(15,6,ROW(MAESTRO!$B$3:$B$1000)/((MAESTRO!$B$3:$B$1000="ACADEMICOS")*(UPPER(MAESTRO!$L$3:$L$1000)="CONFIRMADO")),ROWS($A$3:A301))),"")</f>
        <v/>
      </c>
      <c r="I301" s="10" t="str">
        <f ca="1">IFERROR(INDEX(MAESTRO!I:I,_xludf.AGGREGATE(15,6,ROW(MAESTRO!$B$3:$B$1000)/((MAESTRO!$B$3:$B$1000="ACADEMICOS")*(UPPER(MAESTRO!$L$3:$L$1000)="CONFIRMADO")),ROWS($A$3:A301))),"")</f>
        <v/>
      </c>
      <c r="J301" s="10" t="str">
        <f ca="1">IFERROR(INDEX(MAESTRO!J:J,_xludf.AGGREGATE(15,6,ROW(MAESTRO!$B$3:$B$1000)/((MAESTRO!$B$3:$B$1000="ACADEMICOS")*(UPPER(MAESTRO!$L$3:$L$1000)="CONFIRMADO")),ROWS($A$3:A301))),"")</f>
        <v/>
      </c>
      <c r="K301" s="10" t="str">
        <f ca="1">IFERROR(INDEX(MAESTRO!K:K,_xludf.AGGREGATE(15,6,ROW(MAESTRO!$B$3:$B$1000)/((MAESTRO!$B$3:$B$1000="ACADEMICOS")*(UPPER(MAESTRO!$L$3:$L$1000)="CONFIRMADO")),ROWS($A$3:A301))),"")</f>
        <v/>
      </c>
      <c r="L301" s="10" t="str">
        <f ca="1">IFERROR(INDEX(MAESTRO!L:L,_xludf.AGGREGATE(15,6,ROW(MAESTRO!$B$3:$B$1000)/((MAESTRO!$B$3:$B$1000="ACADEMICOS")*(UPPER(MAESTRO!$L$3:$L$1000)="CONFIRMADO")),ROWS($A$3:A301))),"")</f>
        <v/>
      </c>
      <c r="M301" s="10" t="str">
        <f ca="1">IFERROR(INDEX(MAESTRO!M:M,_xludf.AGGREGATE(15,6,ROW(MAESTRO!$B$3:$B$1000)/((MAESTRO!$B$3:$B$1000="ACADEMICOS")*(UPPER(MAESTRO!$L$3:$L$1000)="CONFIRMADO")),ROWS($A$3:A301))),"")</f>
        <v/>
      </c>
      <c r="N301" s="10" t="str">
        <f ca="1">IFERROR(INDEX(MAESTRO!N:N,_xludf.AGGREGATE(15,6,ROW(MAESTRO!$B$3:$B$1000)/((MAESTRO!$B$3:$B$1000="ACADEMICOS")*(UPPER(MAESTRO!$L$3:$L$1000)="CONFIRMADO")),ROWS($A$3:A301))),"")</f>
        <v/>
      </c>
      <c r="O301" s="10" t="str">
        <f ca="1">IFERROR(INDEX(MAESTRO!O:O,_xludf.AGGREGATE(15,6,ROW(MAESTRO!$B$3:$B$1000)/((MAESTRO!$B$3:$B$1000="ACADEMICOS")*(UPPER(MAESTRO!$L$3:$L$1000)="CONFIRMADO")),ROWS($A$3:A301))),"")</f>
        <v/>
      </c>
      <c r="P301" s="10" t="str">
        <f ca="1">IFERROR(INDEX(MAESTRO!P:P,_xludf.AGGREGATE(15,6,ROW(MAESTRO!$B$3:$B$1000)/((MAESTRO!$B$3:$B$1000="ACADEMICOS")*(UPPER(MAESTRO!$L$3:$L$1000)="CONFIRMADO")),ROWS($A$3:A301))),"")</f>
        <v/>
      </c>
      <c r="Q301" s="10" t="str">
        <f ca="1">IFERROR(INDEX(MAESTRO!Q:Q,_xludf.AGGREGATE(15,6,ROW(MAESTRO!$B$3:$B$1000)/((MAESTRO!$B$3:$B$1000="ACADEMICOS")*(UPPER(MAESTRO!$L$3:$L$1000)="CONFIRMADO")),ROWS($A$3:A301))),"")</f>
        <v/>
      </c>
      <c r="R301" s="10" t="str">
        <f ca="1">IFERROR(INDEX(MAESTRO!R:R,_xludf.AGGREGATE(15,6,ROW(MAESTRO!$B$3:$B$1000)/((MAESTRO!$B$3:$B$1000="ACADEMICOS")*(UPPER(MAESTRO!$L$3:$L$1000)="CONFIRMADO")),ROWS($A$3:A301))),"")</f>
        <v/>
      </c>
      <c r="S301" s="10" t="str">
        <f ca="1">IFERROR(INDEX(MAESTRO!S:S,_xludf.AGGREGATE(15,6,ROW(MAESTRO!$B$3:$B$1000)/((MAESTRO!$B$3:$B$1000="ACADEMICOS")*(UPPER(MAESTRO!$L$3:$L$1000)="CONFIRMADO")),ROWS($A$3:A301))),"")</f>
        <v/>
      </c>
      <c r="T301" s="10" t="str">
        <f ca="1">IFERROR(INDEX(MAESTRO!T:T,_xludf.AGGREGATE(15,6,ROW(MAESTRO!$B$3:$B$1000)/((MAESTRO!$B$3:$B$1000="ACADEMICOS")*(UPPER(MAESTRO!$L$3:$L$1000)="CONFIRMADO")),ROWS($A$3:A301))),"")</f>
        <v/>
      </c>
      <c r="U301" s="10" t="str">
        <f ca="1">IFERROR(INDEX(MAESTRO!U:U,_xludf.AGGREGATE(15,6,ROW(MAESTRO!$B$3:$B$1000)/((MAESTRO!$B$3:$B$1000="ACADEMICOS")*(UPPER(MAESTRO!$L$3:$L$1000)="CONFIRMADO")),ROWS($A$3:A301))),"")</f>
        <v/>
      </c>
      <c r="V301" s="10" t="str">
        <f ca="1">IFERROR(INDEX(MAESTRO!V:V,_xludf.AGGREGATE(15,6,ROW(MAESTRO!$B$3:$B$1000)/((MAESTRO!$B$3:$B$1000="ACADEMICOS")*(UPPER(MAESTRO!$L$3:$L$1000)="CONFIRMADO")),ROWS($A$3:A301))),"")</f>
        <v/>
      </c>
      <c r="W301" s="10" t="str">
        <f ca="1">IFERROR(INDEX(MAESTRO!W:W,_xludf.AGGREGATE(15,6,ROW(MAESTRO!$B$3:$B$1000)/((MAESTRO!$B$3:$B$1000="ACADEMICOS")*(UPPER(MAESTRO!$L$3:$L$1000)="CONFIRMADO")),ROWS($A$3:A301))),"")</f>
        <v/>
      </c>
      <c r="X301" s="10" t="str">
        <f ca="1">IFERROR(INDEX(MAESTRO!X:X,_xludf.AGGREGATE(15,6,ROW(MAESTRO!$B$3:$B$1000)/((MAESTRO!$B$3:$B$1000="ACADEMICOS")*(UPPER(MAESTRO!$L$3:$L$1000)="CONFIRMADO")),ROWS($A$3:A301))),"")</f>
        <v/>
      </c>
    </row>
    <row r="302" spans="1:24" ht="22.05" customHeight="1">
      <c r="A302" s="21" t="str">
        <f ca="1">IFERROR(INDEX(MAESTRO!A:A,_xludf.AGGREGATE(15,6,ROW(MAESTRO!$B$3:$B$1000)/((MAESTRO!$B$3:$B$1000="ACADEMICOS")*(UPPER(MAESTRO!$L$3:$L$1000)="CONFIRMADO")),ROWS($A$3:A302))),"")</f>
        <v/>
      </c>
      <c r="B302" s="21" t="str">
        <f ca="1">IFERROR(INDEX(MAESTRO!B:B,_xludf.AGGREGATE(15,6,ROW(MAESTRO!$B$3:$B$1000)/((MAESTRO!$B$3:$B$1000="ACADEMICOS")*(UPPER(MAESTRO!$L$3:$L$1000)="CONFIRMADO")),ROWS($A$3:A302))),"")</f>
        <v/>
      </c>
      <c r="C302" s="21" t="str">
        <f ca="1">IFERROR(INDEX(MAESTRO!C:C,_xludf.AGGREGATE(15,6,ROW(MAESTRO!$B$3:$B$1000)/((MAESTRO!$B$3:$B$1000="ACADEMICOS")*(UPPER(MAESTRO!$L$3:$L$1000)="CONFIRMADO")),ROWS($A$3:A302))),"")</f>
        <v/>
      </c>
      <c r="D302" s="21" t="str">
        <f ca="1">IFERROR(INDEX(MAESTRO!D:D,_xludf.AGGREGATE(15,6,ROW(MAESTRO!$B$3:$B$1000)/((MAESTRO!$B$3:$B$1000="ACADEMICOS")*(UPPER(MAESTRO!$L$3:$L$1000)="CONFIRMADO")),ROWS($A$3:A302))),"")</f>
        <v/>
      </c>
      <c r="E302" s="21" t="str">
        <f ca="1">IFERROR(INDEX(MAESTRO!E:E,_xludf.AGGREGATE(15,6,ROW(MAESTRO!$B$3:$B$1000)/((MAESTRO!$B$3:$B$1000="ACADEMICOS")*(UPPER(MAESTRO!$L$3:$L$1000)="CONFIRMADO")),ROWS($A$3:A302))),"")</f>
        <v/>
      </c>
      <c r="F302" s="21" t="str">
        <f ca="1">IFERROR(INDEX(MAESTRO!F:F,_xludf.AGGREGATE(15,6,ROW(MAESTRO!$B$3:$B$1000)/((MAESTRO!$B$3:$B$1000="ACADEMICOS")*(UPPER(MAESTRO!$L$3:$L$1000)="CONFIRMADO")),ROWS($A$3:A302))),"")</f>
        <v/>
      </c>
      <c r="G302" s="21" t="str">
        <f ca="1">IFERROR(INDEX(MAESTRO!G:G,_xludf.AGGREGATE(15,6,ROW(MAESTRO!$B$3:$B$1000)/((MAESTRO!$B$3:$B$1000="ACADEMICOS")*(UPPER(MAESTRO!$L$3:$L$1000)="CONFIRMADO")),ROWS($A$3:A302))),"")</f>
        <v/>
      </c>
      <c r="H302" s="21" t="str">
        <f ca="1">IFERROR(INDEX(MAESTRO!H:H,_xludf.AGGREGATE(15,6,ROW(MAESTRO!$B$3:$B$1000)/((MAESTRO!$B$3:$B$1000="ACADEMICOS")*(UPPER(MAESTRO!$L$3:$L$1000)="CONFIRMADO")),ROWS($A$3:A302))),"")</f>
        <v/>
      </c>
      <c r="I302" s="21" t="str">
        <f ca="1">IFERROR(INDEX(MAESTRO!I:I,_xludf.AGGREGATE(15,6,ROW(MAESTRO!$B$3:$B$1000)/((MAESTRO!$B$3:$B$1000="ACADEMICOS")*(UPPER(MAESTRO!$L$3:$L$1000)="CONFIRMADO")),ROWS($A$3:A302))),"")</f>
        <v/>
      </c>
      <c r="J302" s="21" t="str">
        <f ca="1">IFERROR(INDEX(MAESTRO!J:J,_xludf.AGGREGATE(15,6,ROW(MAESTRO!$B$3:$B$1000)/((MAESTRO!$B$3:$B$1000="ACADEMICOS")*(UPPER(MAESTRO!$L$3:$L$1000)="CONFIRMADO")),ROWS($A$3:A302))),"")</f>
        <v/>
      </c>
      <c r="K302" s="21" t="str">
        <f ca="1">IFERROR(INDEX(MAESTRO!K:K,_xludf.AGGREGATE(15,6,ROW(MAESTRO!$B$3:$B$1000)/((MAESTRO!$B$3:$B$1000="ACADEMICOS")*(UPPER(MAESTRO!$L$3:$L$1000)="CONFIRMADO")),ROWS($A$3:A302))),"")</f>
        <v/>
      </c>
      <c r="L302" s="21" t="str">
        <f ca="1">IFERROR(INDEX(MAESTRO!L:L,_xludf.AGGREGATE(15,6,ROW(MAESTRO!$B$3:$B$1000)/((MAESTRO!$B$3:$B$1000="ACADEMICOS")*(UPPER(MAESTRO!$L$3:$L$1000)="CONFIRMADO")),ROWS($A$3:A302))),"")</f>
        <v/>
      </c>
      <c r="M302" s="21" t="str">
        <f ca="1">IFERROR(INDEX(MAESTRO!M:M,_xludf.AGGREGATE(15,6,ROW(MAESTRO!$B$3:$B$1000)/((MAESTRO!$B$3:$B$1000="ACADEMICOS")*(UPPER(MAESTRO!$L$3:$L$1000)="CONFIRMADO")),ROWS($A$3:A302))),"")</f>
        <v/>
      </c>
      <c r="N302" s="21" t="str">
        <f ca="1">IFERROR(INDEX(MAESTRO!N:N,_xludf.AGGREGATE(15,6,ROW(MAESTRO!$B$3:$B$1000)/((MAESTRO!$B$3:$B$1000="ACADEMICOS")*(UPPER(MAESTRO!$L$3:$L$1000)="CONFIRMADO")),ROWS($A$3:A302))),"")</f>
        <v/>
      </c>
      <c r="O302" s="21" t="str">
        <f ca="1">IFERROR(INDEX(MAESTRO!O:O,_xludf.AGGREGATE(15,6,ROW(MAESTRO!$B$3:$B$1000)/((MAESTRO!$B$3:$B$1000="ACADEMICOS")*(UPPER(MAESTRO!$L$3:$L$1000)="CONFIRMADO")),ROWS($A$3:A302))),"")</f>
        <v/>
      </c>
      <c r="P302" s="21" t="str">
        <f ca="1">IFERROR(INDEX(MAESTRO!P:P,_xludf.AGGREGATE(15,6,ROW(MAESTRO!$B$3:$B$1000)/((MAESTRO!$B$3:$B$1000="ACADEMICOS")*(UPPER(MAESTRO!$L$3:$L$1000)="CONFIRMADO")),ROWS($A$3:A302))),"")</f>
        <v/>
      </c>
      <c r="Q302" s="21" t="str">
        <f ca="1">IFERROR(INDEX(MAESTRO!Q:Q,_xludf.AGGREGATE(15,6,ROW(MAESTRO!$B$3:$B$1000)/((MAESTRO!$B$3:$B$1000="ACADEMICOS")*(UPPER(MAESTRO!$L$3:$L$1000)="CONFIRMADO")),ROWS($A$3:A302))),"")</f>
        <v/>
      </c>
      <c r="R302" s="21" t="str">
        <f ca="1">IFERROR(INDEX(MAESTRO!R:R,_xludf.AGGREGATE(15,6,ROW(MAESTRO!$B$3:$B$1000)/((MAESTRO!$B$3:$B$1000="ACADEMICOS")*(UPPER(MAESTRO!$L$3:$L$1000)="CONFIRMADO")),ROWS($A$3:A302))),"")</f>
        <v/>
      </c>
      <c r="S302" s="21" t="str">
        <f ca="1">IFERROR(INDEX(MAESTRO!S:S,_xludf.AGGREGATE(15,6,ROW(MAESTRO!$B$3:$B$1000)/((MAESTRO!$B$3:$B$1000="ACADEMICOS")*(UPPER(MAESTRO!$L$3:$L$1000)="CONFIRMADO")),ROWS($A$3:A302))),"")</f>
        <v/>
      </c>
      <c r="T302" s="21" t="str">
        <f ca="1">IFERROR(INDEX(MAESTRO!T:T,_xludf.AGGREGATE(15,6,ROW(MAESTRO!$B$3:$B$1000)/((MAESTRO!$B$3:$B$1000="ACADEMICOS")*(UPPER(MAESTRO!$L$3:$L$1000)="CONFIRMADO")),ROWS($A$3:A302))),"")</f>
        <v/>
      </c>
      <c r="U302" s="21" t="str">
        <f ca="1">IFERROR(INDEX(MAESTRO!U:U,_xludf.AGGREGATE(15,6,ROW(MAESTRO!$B$3:$B$1000)/((MAESTRO!$B$3:$B$1000="ACADEMICOS")*(UPPER(MAESTRO!$L$3:$L$1000)="CONFIRMADO")),ROWS($A$3:A302))),"")</f>
        <v/>
      </c>
      <c r="V302" s="21" t="str">
        <f ca="1">IFERROR(INDEX(MAESTRO!V:V,_xludf.AGGREGATE(15,6,ROW(MAESTRO!$B$3:$B$1000)/((MAESTRO!$B$3:$B$1000="ACADEMICOS")*(UPPER(MAESTRO!$L$3:$L$1000)="CONFIRMADO")),ROWS($A$3:A302))),"")</f>
        <v/>
      </c>
      <c r="W302" s="21" t="str">
        <f ca="1">IFERROR(INDEX(MAESTRO!W:W,_xludf.AGGREGATE(15,6,ROW(MAESTRO!$B$3:$B$1000)/((MAESTRO!$B$3:$B$1000="ACADEMICOS")*(UPPER(MAESTRO!$L$3:$L$1000)="CONFIRMADO")),ROWS($A$3:A302))),"")</f>
        <v/>
      </c>
      <c r="X302" s="21" t="str">
        <f ca="1">IFERROR(INDEX(MAESTRO!X:X,_xludf.AGGREGATE(15,6,ROW(MAESTRO!$B$3:$B$1000)/((MAESTRO!$B$3:$B$1000="ACADEMICOS")*(UPPER(MAESTRO!$L$3:$L$1000)="CONFIRMADO")),ROWS($A$3:A302))),"")</f>
        <v/>
      </c>
    </row>
    <row r="303" spans="1:24" ht="22.05" customHeight="1">
      <c r="A303" s="10" t="str">
        <f ca="1">IFERROR(INDEX(MAESTRO!A:A,_xludf.AGGREGATE(15,6,ROW(MAESTRO!$B$3:$B$1000)/((MAESTRO!$B$3:$B$1000="ACADEMICOS")*(UPPER(MAESTRO!$L$3:$L$1000)="CONFIRMADO")),ROWS($A$3:A303))),"")</f>
        <v/>
      </c>
      <c r="B303" s="10" t="str">
        <f ca="1">IFERROR(INDEX(MAESTRO!B:B,_xludf.AGGREGATE(15,6,ROW(MAESTRO!$B$3:$B$1000)/((MAESTRO!$B$3:$B$1000="ACADEMICOS")*(UPPER(MAESTRO!$L$3:$L$1000)="CONFIRMADO")),ROWS($A$3:A303))),"")</f>
        <v/>
      </c>
      <c r="C303" s="10" t="str">
        <f ca="1">IFERROR(INDEX(MAESTRO!C:C,_xludf.AGGREGATE(15,6,ROW(MAESTRO!$B$3:$B$1000)/((MAESTRO!$B$3:$B$1000="ACADEMICOS")*(UPPER(MAESTRO!$L$3:$L$1000)="CONFIRMADO")),ROWS($A$3:A303))),"")</f>
        <v/>
      </c>
      <c r="D303" s="10" t="str">
        <f ca="1">IFERROR(INDEX(MAESTRO!D:D,_xludf.AGGREGATE(15,6,ROW(MAESTRO!$B$3:$B$1000)/((MAESTRO!$B$3:$B$1000="ACADEMICOS")*(UPPER(MAESTRO!$L$3:$L$1000)="CONFIRMADO")),ROWS($A$3:A303))),"")</f>
        <v/>
      </c>
      <c r="E303" s="10" t="str">
        <f ca="1">IFERROR(INDEX(MAESTRO!E:E,_xludf.AGGREGATE(15,6,ROW(MAESTRO!$B$3:$B$1000)/((MAESTRO!$B$3:$B$1000="ACADEMICOS")*(UPPER(MAESTRO!$L$3:$L$1000)="CONFIRMADO")),ROWS($A$3:A303))),"")</f>
        <v/>
      </c>
      <c r="F303" s="10" t="str">
        <f ca="1">IFERROR(INDEX(MAESTRO!F:F,_xludf.AGGREGATE(15,6,ROW(MAESTRO!$B$3:$B$1000)/((MAESTRO!$B$3:$B$1000="ACADEMICOS")*(UPPER(MAESTRO!$L$3:$L$1000)="CONFIRMADO")),ROWS($A$3:A303))),"")</f>
        <v/>
      </c>
      <c r="G303" s="10" t="str">
        <f ca="1">IFERROR(INDEX(MAESTRO!G:G,_xludf.AGGREGATE(15,6,ROW(MAESTRO!$B$3:$B$1000)/((MAESTRO!$B$3:$B$1000="ACADEMICOS")*(UPPER(MAESTRO!$L$3:$L$1000)="CONFIRMADO")),ROWS($A$3:A303))),"")</f>
        <v/>
      </c>
      <c r="H303" s="10" t="str">
        <f ca="1">IFERROR(INDEX(MAESTRO!H:H,_xludf.AGGREGATE(15,6,ROW(MAESTRO!$B$3:$B$1000)/((MAESTRO!$B$3:$B$1000="ACADEMICOS")*(UPPER(MAESTRO!$L$3:$L$1000)="CONFIRMADO")),ROWS($A$3:A303))),"")</f>
        <v/>
      </c>
      <c r="I303" s="10" t="str">
        <f ca="1">IFERROR(INDEX(MAESTRO!I:I,_xludf.AGGREGATE(15,6,ROW(MAESTRO!$B$3:$B$1000)/((MAESTRO!$B$3:$B$1000="ACADEMICOS")*(UPPER(MAESTRO!$L$3:$L$1000)="CONFIRMADO")),ROWS($A$3:A303))),"")</f>
        <v/>
      </c>
      <c r="J303" s="10" t="str">
        <f ca="1">IFERROR(INDEX(MAESTRO!J:J,_xludf.AGGREGATE(15,6,ROW(MAESTRO!$B$3:$B$1000)/((MAESTRO!$B$3:$B$1000="ACADEMICOS")*(UPPER(MAESTRO!$L$3:$L$1000)="CONFIRMADO")),ROWS($A$3:A303))),"")</f>
        <v/>
      </c>
      <c r="K303" s="10" t="str">
        <f ca="1">IFERROR(INDEX(MAESTRO!K:K,_xludf.AGGREGATE(15,6,ROW(MAESTRO!$B$3:$B$1000)/((MAESTRO!$B$3:$B$1000="ACADEMICOS")*(UPPER(MAESTRO!$L$3:$L$1000)="CONFIRMADO")),ROWS($A$3:A303))),"")</f>
        <v/>
      </c>
      <c r="L303" s="10" t="str">
        <f ca="1">IFERROR(INDEX(MAESTRO!L:L,_xludf.AGGREGATE(15,6,ROW(MAESTRO!$B$3:$B$1000)/((MAESTRO!$B$3:$B$1000="ACADEMICOS")*(UPPER(MAESTRO!$L$3:$L$1000)="CONFIRMADO")),ROWS($A$3:A303))),"")</f>
        <v/>
      </c>
      <c r="M303" s="10" t="str">
        <f ca="1">IFERROR(INDEX(MAESTRO!M:M,_xludf.AGGREGATE(15,6,ROW(MAESTRO!$B$3:$B$1000)/((MAESTRO!$B$3:$B$1000="ACADEMICOS")*(UPPER(MAESTRO!$L$3:$L$1000)="CONFIRMADO")),ROWS($A$3:A303))),"")</f>
        <v/>
      </c>
      <c r="N303" s="10" t="str">
        <f ca="1">IFERROR(INDEX(MAESTRO!N:N,_xludf.AGGREGATE(15,6,ROW(MAESTRO!$B$3:$B$1000)/((MAESTRO!$B$3:$B$1000="ACADEMICOS")*(UPPER(MAESTRO!$L$3:$L$1000)="CONFIRMADO")),ROWS($A$3:A303))),"")</f>
        <v/>
      </c>
      <c r="O303" s="10" t="str">
        <f ca="1">IFERROR(INDEX(MAESTRO!O:O,_xludf.AGGREGATE(15,6,ROW(MAESTRO!$B$3:$B$1000)/((MAESTRO!$B$3:$B$1000="ACADEMICOS")*(UPPER(MAESTRO!$L$3:$L$1000)="CONFIRMADO")),ROWS($A$3:A303))),"")</f>
        <v/>
      </c>
      <c r="P303" s="10" t="str">
        <f ca="1">IFERROR(INDEX(MAESTRO!P:P,_xludf.AGGREGATE(15,6,ROW(MAESTRO!$B$3:$B$1000)/((MAESTRO!$B$3:$B$1000="ACADEMICOS")*(UPPER(MAESTRO!$L$3:$L$1000)="CONFIRMADO")),ROWS($A$3:A303))),"")</f>
        <v/>
      </c>
      <c r="Q303" s="10" t="str">
        <f ca="1">IFERROR(INDEX(MAESTRO!Q:Q,_xludf.AGGREGATE(15,6,ROW(MAESTRO!$B$3:$B$1000)/((MAESTRO!$B$3:$B$1000="ACADEMICOS")*(UPPER(MAESTRO!$L$3:$L$1000)="CONFIRMADO")),ROWS($A$3:A303))),"")</f>
        <v/>
      </c>
      <c r="R303" s="10" t="str">
        <f ca="1">IFERROR(INDEX(MAESTRO!R:R,_xludf.AGGREGATE(15,6,ROW(MAESTRO!$B$3:$B$1000)/((MAESTRO!$B$3:$B$1000="ACADEMICOS")*(UPPER(MAESTRO!$L$3:$L$1000)="CONFIRMADO")),ROWS($A$3:A303))),"")</f>
        <v/>
      </c>
      <c r="S303" s="10" t="str">
        <f ca="1">IFERROR(INDEX(MAESTRO!S:S,_xludf.AGGREGATE(15,6,ROW(MAESTRO!$B$3:$B$1000)/((MAESTRO!$B$3:$B$1000="ACADEMICOS")*(UPPER(MAESTRO!$L$3:$L$1000)="CONFIRMADO")),ROWS($A$3:A303))),"")</f>
        <v/>
      </c>
      <c r="T303" s="10" t="str">
        <f ca="1">IFERROR(INDEX(MAESTRO!T:T,_xludf.AGGREGATE(15,6,ROW(MAESTRO!$B$3:$B$1000)/((MAESTRO!$B$3:$B$1000="ACADEMICOS")*(UPPER(MAESTRO!$L$3:$L$1000)="CONFIRMADO")),ROWS($A$3:A303))),"")</f>
        <v/>
      </c>
      <c r="U303" s="10" t="str">
        <f ca="1">IFERROR(INDEX(MAESTRO!U:U,_xludf.AGGREGATE(15,6,ROW(MAESTRO!$B$3:$B$1000)/((MAESTRO!$B$3:$B$1000="ACADEMICOS")*(UPPER(MAESTRO!$L$3:$L$1000)="CONFIRMADO")),ROWS($A$3:A303))),"")</f>
        <v/>
      </c>
      <c r="V303" s="10" t="str">
        <f ca="1">IFERROR(INDEX(MAESTRO!V:V,_xludf.AGGREGATE(15,6,ROW(MAESTRO!$B$3:$B$1000)/((MAESTRO!$B$3:$B$1000="ACADEMICOS")*(UPPER(MAESTRO!$L$3:$L$1000)="CONFIRMADO")),ROWS($A$3:A303))),"")</f>
        <v/>
      </c>
      <c r="W303" s="10" t="str">
        <f ca="1">IFERROR(INDEX(MAESTRO!W:W,_xludf.AGGREGATE(15,6,ROW(MAESTRO!$B$3:$B$1000)/((MAESTRO!$B$3:$B$1000="ACADEMICOS")*(UPPER(MAESTRO!$L$3:$L$1000)="CONFIRMADO")),ROWS($A$3:A303))),"")</f>
        <v/>
      </c>
      <c r="X303" s="10" t="str">
        <f ca="1">IFERROR(INDEX(MAESTRO!X:X,_xludf.AGGREGATE(15,6,ROW(MAESTRO!$B$3:$B$1000)/((MAESTRO!$B$3:$B$1000="ACADEMICOS")*(UPPER(MAESTRO!$L$3:$L$1000)="CONFIRMADO")),ROWS($A$3:A303))),"")</f>
        <v/>
      </c>
    </row>
    <row r="304" spans="1:24" ht="22.05" customHeight="1">
      <c r="A304" s="21" t="str">
        <f ca="1">IFERROR(INDEX(MAESTRO!A:A,_xludf.AGGREGATE(15,6,ROW(MAESTRO!$B$3:$B$1000)/((MAESTRO!$B$3:$B$1000="ACADEMICOS")*(UPPER(MAESTRO!$L$3:$L$1000)="CONFIRMADO")),ROWS($A$3:A304))),"")</f>
        <v/>
      </c>
      <c r="B304" s="21" t="str">
        <f ca="1">IFERROR(INDEX(MAESTRO!B:B,_xludf.AGGREGATE(15,6,ROW(MAESTRO!$B$3:$B$1000)/((MAESTRO!$B$3:$B$1000="ACADEMICOS")*(UPPER(MAESTRO!$L$3:$L$1000)="CONFIRMADO")),ROWS($A$3:A304))),"")</f>
        <v/>
      </c>
      <c r="C304" s="21" t="str">
        <f ca="1">IFERROR(INDEX(MAESTRO!C:C,_xludf.AGGREGATE(15,6,ROW(MAESTRO!$B$3:$B$1000)/((MAESTRO!$B$3:$B$1000="ACADEMICOS")*(UPPER(MAESTRO!$L$3:$L$1000)="CONFIRMADO")),ROWS($A$3:A304))),"")</f>
        <v/>
      </c>
      <c r="D304" s="21" t="str">
        <f ca="1">IFERROR(INDEX(MAESTRO!D:D,_xludf.AGGREGATE(15,6,ROW(MAESTRO!$B$3:$B$1000)/((MAESTRO!$B$3:$B$1000="ACADEMICOS")*(UPPER(MAESTRO!$L$3:$L$1000)="CONFIRMADO")),ROWS($A$3:A304))),"")</f>
        <v/>
      </c>
      <c r="E304" s="21" t="str">
        <f ca="1">IFERROR(INDEX(MAESTRO!E:E,_xludf.AGGREGATE(15,6,ROW(MAESTRO!$B$3:$B$1000)/((MAESTRO!$B$3:$B$1000="ACADEMICOS")*(UPPER(MAESTRO!$L$3:$L$1000)="CONFIRMADO")),ROWS($A$3:A304))),"")</f>
        <v/>
      </c>
      <c r="F304" s="21" t="str">
        <f ca="1">IFERROR(INDEX(MAESTRO!F:F,_xludf.AGGREGATE(15,6,ROW(MAESTRO!$B$3:$B$1000)/((MAESTRO!$B$3:$B$1000="ACADEMICOS")*(UPPER(MAESTRO!$L$3:$L$1000)="CONFIRMADO")),ROWS($A$3:A304))),"")</f>
        <v/>
      </c>
      <c r="G304" s="21" t="str">
        <f ca="1">IFERROR(INDEX(MAESTRO!G:G,_xludf.AGGREGATE(15,6,ROW(MAESTRO!$B$3:$B$1000)/((MAESTRO!$B$3:$B$1000="ACADEMICOS")*(UPPER(MAESTRO!$L$3:$L$1000)="CONFIRMADO")),ROWS($A$3:A304))),"")</f>
        <v/>
      </c>
      <c r="H304" s="21" t="str">
        <f ca="1">IFERROR(INDEX(MAESTRO!H:H,_xludf.AGGREGATE(15,6,ROW(MAESTRO!$B$3:$B$1000)/((MAESTRO!$B$3:$B$1000="ACADEMICOS")*(UPPER(MAESTRO!$L$3:$L$1000)="CONFIRMADO")),ROWS($A$3:A304))),"")</f>
        <v/>
      </c>
      <c r="I304" s="21" t="str">
        <f ca="1">IFERROR(INDEX(MAESTRO!I:I,_xludf.AGGREGATE(15,6,ROW(MAESTRO!$B$3:$B$1000)/((MAESTRO!$B$3:$B$1000="ACADEMICOS")*(UPPER(MAESTRO!$L$3:$L$1000)="CONFIRMADO")),ROWS($A$3:A304))),"")</f>
        <v/>
      </c>
      <c r="J304" s="21" t="str">
        <f ca="1">IFERROR(INDEX(MAESTRO!J:J,_xludf.AGGREGATE(15,6,ROW(MAESTRO!$B$3:$B$1000)/((MAESTRO!$B$3:$B$1000="ACADEMICOS")*(UPPER(MAESTRO!$L$3:$L$1000)="CONFIRMADO")),ROWS($A$3:A304))),"")</f>
        <v/>
      </c>
      <c r="K304" s="21" t="str">
        <f ca="1">IFERROR(INDEX(MAESTRO!K:K,_xludf.AGGREGATE(15,6,ROW(MAESTRO!$B$3:$B$1000)/((MAESTRO!$B$3:$B$1000="ACADEMICOS")*(UPPER(MAESTRO!$L$3:$L$1000)="CONFIRMADO")),ROWS($A$3:A304))),"")</f>
        <v/>
      </c>
      <c r="L304" s="21" t="str">
        <f ca="1">IFERROR(INDEX(MAESTRO!L:L,_xludf.AGGREGATE(15,6,ROW(MAESTRO!$B$3:$B$1000)/((MAESTRO!$B$3:$B$1000="ACADEMICOS")*(UPPER(MAESTRO!$L$3:$L$1000)="CONFIRMADO")),ROWS($A$3:A304))),"")</f>
        <v/>
      </c>
      <c r="M304" s="21" t="str">
        <f ca="1">IFERROR(INDEX(MAESTRO!M:M,_xludf.AGGREGATE(15,6,ROW(MAESTRO!$B$3:$B$1000)/((MAESTRO!$B$3:$B$1000="ACADEMICOS")*(UPPER(MAESTRO!$L$3:$L$1000)="CONFIRMADO")),ROWS($A$3:A304))),"")</f>
        <v/>
      </c>
      <c r="N304" s="21" t="str">
        <f ca="1">IFERROR(INDEX(MAESTRO!N:N,_xludf.AGGREGATE(15,6,ROW(MAESTRO!$B$3:$B$1000)/((MAESTRO!$B$3:$B$1000="ACADEMICOS")*(UPPER(MAESTRO!$L$3:$L$1000)="CONFIRMADO")),ROWS($A$3:A304))),"")</f>
        <v/>
      </c>
      <c r="O304" s="21" t="str">
        <f ca="1">IFERROR(INDEX(MAESTRO!O:O,_xludf.AGGREGATE(15,6,ROW(MAESTRO!$B$3:$B$1000)/((MAESTRO!$B$3:$B$1000="ACADEMICOS")*(UPPER(MAESTRO!$L$3:$L$1000)="CONFIRMADO")),ROWS($A$3:A304))),"")</f>
        <v/>
      </c>
      <c r="P304" s="21" t="str">
        <f ca="1">IFERROR(INDEX(MAESTRO!P:P,_xludf.AGGREGATE(15,6,ROW(MAESTRO!$B$3:$B$1000)/((MAESTRO!$B$3:$B$1000="ACADEMICOS")*(UPPER(MAESTRO!$L$3:$L$1000)="CONFIRMADO")),ROWS($A$3:A304))),"")</f>
        <v/>
      </c>
      <c r="Q304" s="21" t="str">
        <f ca="1">IFERROR(INDEX(MAESTRO!Q:Q,_xludf.AGGREGATE(15,6,ROW(MAESTRO!$B$3:$B$1000)/((MAESTRO!$B$3:$B$1000="ACADEMICOS")*(UPPER(MAESTRO!$L$3:$L$1000)="CONFIRMADO")),ROWS($A$3:A304))),"")</f>
        <v/>
      </c>
      <c r="R304" s="21" t="str">
        <f ca="1">IFERROR(INDEX(MAESTRO!R:R,_xludf.AGGREGATE(15,6,ROW(MAESTRO!$B$3:$B$1000)/((MAESTRO!$B$3:$B$1000="ACADEMICOS")*(UPPER(MAESTRO!$L$3:$L$1000)="CONFIRMADO")),ROWS($A$3:A304))),"")</f>
        <v/>
      </c>
      <c r="S304" s="21" t="str">
        <f ca="1">IFERROR(INDEX(MAESTRO!S:S,_xludf.AGGREGATE(15,6,ROW(MAESTRO!$B$3:$B$1000)/((MAESTRO!$B$3:$B$1000="ACADEMICOS")*(UPPER(MAESTRO!$L$3:$L$1000)="CONFIRMADO")),ROWS($A$3:A304))),"")</f>
        <v/>
      </c>
      <c r="T304" s="21" t="str">
        <f ca="1">IFERROR(INDEX(MAESTRO!T:T,_xludf.AGGREGATE(15,6,ROW(MAESTRO!$B$3:$B$1000)/((MAESTRO!$B$3:$B$1000="ACADEMICOS")*(UPPER(MAESTRO!$L$3:$L$1000)="CONFIRMADO")),ROWS($A$3:A304))),"")</f>
        <v/>
      </c>
      <c r="U304" s="21" t="str">
        <f ca="1">IFERROR(INDEX(MAESTRO!U:U,_xludf.AGGREGATE(15,6,ROW(MAESTRO!$B$3:$B$1000)/((MAESTRO!$B$3:$B$1000="ACADEMICOS")*(UPPER(MAESTRO!$L$3:$L$1000)="CONFIRMADO")),ROWS($A$3:A304))),"")</f>
        <v/>
      </c>
      <c r="V304" s="21" t="str">
        <f ca="1">IFERROR(INDEX(MAESTRO!V:V,_xludf.AGGREGATE(15,6,ROW(MAESTRO!$B$3:$B$1000)/((MAESTRO!$B$3:$B$1000="ACADEMICOS")*(UPPER(MAESTRO!$L$3:$L$1000)="CONFIRMADO")),ROWS($A$3:A304))),"")</f>
        <v/>
      </c>
      <c r="W304" s="21" t="str">
        <f ca="1">IFERROR(INDEX(MAESTRO!W:W,_xludf.AGGREGATE(15,6,ROW(MAESTRO!$B$3:$B$1000)/((MAESTRO!$B$3:$B$1000="ACADEMICOS")*(UPPER(MAESTRO!$L$3:$L$1000)="CONFIRMADO")),ROWS($A$3:A304))),"")</f>
        <v/>
      </c>
      <c r="X304" s="21" t="str">
        <f ca="1">IFERROR(INDEX(MAESTRO!X:X,_xludf.AGGREGATE(15,6,ROW(MAESTRO!$B$3:$B$1000)/((MAESTRO!$B$3:$B$1000="ACADEMICOS")*(UPPER(MAESTRO!$L$3:$L$1000)="CONFIRMADO")),ROWS($A$3:A304))),"")</f>
        <v/>
      </c>
    </row>
    <row r="305" spans="1:24" ht="22.05" customHeight="1">
      <c r="A305" s="10" t="str">
        <f ca="1">IFERROR(INDEX(MAESTRO!A:A,_xludf.AGGREGATE(15,6,ROW(MAESTRO!$B$3:$B$1000)/((MAESTRO!$B$3:$B$1000="ACADEMICOS")*(UPPER(MAESTRO!$L$3:$L$1000)="CONFIRMADO")),ROWS($A$3:A305))),"")</f>
        <v/>
      </c>
      <c r="B305" s="10" t="str">
        <f ca="1">IFERROR(INDEX(MAESTRO!B:B,_xludf.AGGREGATE(15,6,ROW(MAESTRO!$B$3:$B$1000)/((MAESTRO!$B$3:$B$1000="ACADEMICOS")*(UPPER(MAESTRO!$L$3:$L$1000)="CONFIRMADO")),ROWS($A$3:A305))),"")</f>
        <v/>
      </c>
      <c r="C305" s="10" t="str">
        <f ca="1">IFERROR(INDEX(MAESTRO!C:C,_xludf.AGGREGATE(15,6,ROW(MAESTRO!$B$3:$B$1000)/((MAESTRO!$B$3:$B$1000="ACADEMICOS")*(UPPER(MAESTRO!$L$3:$L$1000)="CONFIRMADO")),ROWS($A$3:A305))),"")</f>
        <v/>
      </c>
      <c r="D305" s="10" t="str">
        <f ca="1">IFERROR(INDEX(MAESTRO!D:D,_xludf.AGGREGATE(15,6,ROW(MAESTRO!$B$3:$B$1000)/((MAESTRO!$B$3:$B$1000="ACADEMICOS")*(UPPER(MAESTRO!$L$3:$L$1000)="CONFIRMADO")),ROWS($A$3:A305))),"")</f>
        <v/>
      </c>
      <c r="E305" s="10" t="str">
        <f ca="1">IFERROR(INDEX(MAESTRO!E:E,_xludf.AGGREGATE(15,6,ROW(MAESTRO!$B$3:$B$1000)/((MAESTRO!$B$3:$B$1000="ACADEMICOS")*(UPPER(MAESTRO!$L$3:$L$1000)="CONFIRMADO")),ROWS($A$3:A305))),"")</f>
        <v/>
      </c>
      <c r="F305" s="10" t="str">
        <f ca="1">IFERROR(INDEX(MAESTRO!F:F,_xludf.AGGREGATE(15,6,ROW(MAESTRO!$B$3:$B$1000)/((MAESTRO!$B$3:$B$1000="ACADEMICOS")*(UPPER(MAESTRO!$L$3:$L$1000)="CONFIRMADO")),ROWS($A$3:A305))),"")</f>
        <v/>
      </c>
      <c r="G305" s="10" t="str">
        <f ca="1">IFERROR(INDEX(MAESTRO!G:G,_xludf.AGGREGATE(15,6,ROW(MAESTRO!$B$3:$B$1000)/((MAESTRO!$B$3:$B$1000="ACADEMICOS")*(UPPER(MAESTRO!$L$3:$L$1000)="CONFIRMADO")),ROWS($A$3:A305))),"")</f>
        <v/>
      </c>
      <c r="H305" s="10" t="str">
        <f ca="1">IFERROR(INDEX(MAESTRO!H:H,_xludf.AGGREGATE(15,6,ROW(MAESTRO!$B$3:$B$1000)/((MAESTRO!$B$3:$B$1000="ACADEMICOS")*(UPPER(MAESTRO!$L$3:$L$1000)="CONFIRMADO")),ROWS($A$3:A305))),"")</f>
        <v/>
      </c>
      <c r="I305" s="10" t="str">
        <f ca="1">IFERROR(INDEX(MAESTRO!I:I,_xludf.AGGREGATE(15,6,ROW(MAESTRO!$B$3:$B$1000)/((MAESTRO!$B$3:$B$1000="ACADEMICOS")*(UPPER(MAESTRO!$L$3:$L$1000)="CONFIRMADO")),ROWS($A$3:A305))),"")</f>
        <v/>
      </c>
      <c r="J305" s="10" t="str">
        <f ca="1">IFERROR(INDEX(MAESTRO!J:J,_xludf.AGGREGATE(15,6,ROW(MAESTRO!$B$3:$B$1000)/((MAESTRO!$B$3:$B$1000="ACADEMICOS")*(UPPER(MAESTRO!$L$3:$L$1000)="CONFIRMADO")),ROWS($A$3:A305))),"")</f>
        <v/>
      </c>
      <c r="K305" s="10" t="str">
        <f ca="1">IFERROR(INDEX(MAESTRO!K:K,_xludf.AGGREGATE(15,6,ROW(MAESTRO!$B$3:$B$1000)/((MAESTRO!$B$3:$B$1000="ACADEMICOS")*(UPPER(MAESTRO!$L$3:$L$1000)="CONFIRMADO")),ROWS($A$3:A305))),"")</f>
        <v/>
      </c>
      <c r="L305" s="10" t="str">
        <f ca="1">IFERROR(INDEX(MAESTRO!L:L,_xludf.AGGREGATE(15,6,ROW(MAESTRO!$B$3:$B$1000)/((MAESTRO!$B$3:$B$1000="ACADEMICOS")*(UPPER(MAESTRO!$L$3:$L$1000)="CONFIRMADO")),ROWS($A$3:A305))),"")</f>
        <v/>
      </c>
      <c r="M305" s="10" t="str">
        <f ca="1">IFERROR(INDEX(MAESTRO!M:M,_xludf.AGGREGATE(15,6,ROW(MAESTRO!$B$3:$B$1000)/((MAESTRO!$B$3:$B$1000="ACADEMICOS")*(UPPER(MAESTRO!$L$3:$L$1000)="CONFIRMADO")),ROWS($A$3:A305))),"")</f>
        <v/>
      </c>
      <c r="N305" s="10" t="str">
        <f ca="1">IFERROR(INDEX(MAESTRO!N:N,_xludf.AGGREGATE(15,6,ROW(MAESTRO!$B$3:$B$1000)/((MAESTRO!$B$3:$B$1000="ACADEMICOS")*(UPPER(MAESTRO!$L$3:$L$1000)="CONFIRMADO")),ROWS($A$3:A305))),"")</f>
        <v/>
      </c>
      <c r="O305" s="10" t="str">
        <f ca="1">IFERROR(INDEX(MAESTRO!O:O,_xludf.AGGREGATE(15,6,ROW(MAESTRO!$B$3:$B$1000)/((MAESTRO!$B$3:$B$1000="ACADEMICOS")*(UPPER(MAESTRO!$L$3:$L$1000)="CONFIRMADO")),ROWS($A$3:A305))),"")</f>
        <v/>
      </c>
      <c r="P305" s="10" t="str">
        <f ca="1">IFERROR(INDEX(MAESTRO!P:P,_xludf.AGGREGATE(15,6,ROW(MAESTRO!$B$3:$B$1000)/((MAESTRO!$B$3:$B$1000="ACADEMICOS")*(UPPER(MAESTRO!$L$3:$L$1000)="CONFIRMADO")),ROWS($A$3:A305))),"")</f>
        <v/>
      </c>
      <c r="Q305" s="10" t="str">
        <f ca="1">IFERROR(INDEX(MAESTRO!Q:Q,_xludf.AGGREGATE(15,6,ROW(MAESTRO!$B$3:$B$1000)/((MAESTRO!$B$3:$B$1000="ACADEMICOS")*(UPPER(MAESTRO!$L$3:$L$1000)="CONFIRMADO")),ROWS($A$3:A305))),"")</f>
        <v/>
      </c>
      <c r="R305" s="10" t="str">
        <f ca="1">IFERROR(INDEX(MAESTRO!R:R,_xludf.AGGREGATE(15,6,ROW(MAESTRO!$B$3:$B$1000)/((MAESTRO!$B$3:$B$1000="ACADEMICOS")*(UPPER(MAESTRO!$L$3:$L$1000)="CONFIRMADO")),ROWS($A$3:A305))),"")</f>
        <v/>
      </c>
      <c r="S305" s="10" t="str">
        <f ca="1">IFERROR(INDEX(MAESTRO!S:S,_xludf.AGGREGATE(15,6,ROW(MAESTRO!$B$3:$B$1000)/((MAESTRO!$B$3:$B$1000="ACADEMICOS")*(UPPER(MAESTRO!$L$3:$L$1000)="CONFIRMADO")),ROWS($A$3:A305))),"")</f>
        <v/>
      </c>
      <c r="T305" s="10" t="str">
        <f ca="1">IFERROR(INDEX(MAESTRO!T:T,_xludf.AGGREGATE(15,6,ROW(MAESTRO!$B$3:$B$1000)/((MAESTRO!$B$3:$B$1000="ACADEMICOS")*(UPPER(MAESTRO!$L$3:$L$1000)="CONFIRMADO")),ROWS($A$3:A305))),"")</f>
        <v/>
      </c>
      <c r="U305" s="10" t="str">
        <f ca="1">IFERROR(INDEX(MAESTRO!U:U,_xludf.AGGREGATE(15,6,ROW(MAESTRO!$B$3:$B$1000)/((MAESTRO!$B$3:$B$1000="ACADEMICOS")*(UPPER(MAESTRO!$L$3:$L$1000)="CONFIRMADO")),ROWS($A$3:A305))),"")</f>
        <v/>
      </c>
      <c r="V305" s="10" t="str">
        <f ca="1">IFERROR(INDEX(MAESTRO!V:V,_xludf.AGGREGATE(15,6,ROW(MAESTRO!$B$3:$B$1000)/((MAESTRO!$B$3:$B$1000="ACADEMICOS")*(UPPER(MAESTRO!$L$3:$L$1000)="CONFIRMADO")),ROWS($A$3:A305))),"")</f>
        <v/>
      </c>
      <c r="W305" s="10" t="str">
        <f ca="1">IFERROR(INDEX(MAESTRO!W:W,_xludf.AGGREGATE(15,6,ROW(MAESTRO!$B$3:$B$1000)/((MAESTRO!$B$3:$B$1000="ACADEMICOS")*(UPPER(MAESTRO!$L$3:$L$1000)="CONFIRMADO")),ROWS($A$3:A305))),"")</f>
        <v/>
      </c>
      <c r="X305" s="10" t="str">
        <f ca="1">IFERROR(INDEX(MAESTRO!X:X,_xludf.AGGREGATE(15,6,ROW(MAESTRO!$B$3:$B$1000)/((MAESTRO!$B$3:$B$1000="ACADEMICOS")*(UPPER(MAESTRO!$L$3:$L$1000)="CONFIRMADO")),ROWS($A$3:A305))),"")</f>
        <v/>
      </c>
    </row>
    <row r="306" spans="1:24" ht="22.05" customHeight="1">
      <c r="A306" s="21" t="str">
        <f ca="1">IFERROR(INDEX(MAESTRO!A:A,_xludf.AGGREGATE(15,6,ROW(MAESTRO!$B$3:$B$1000)/((MAESTRO!$B$3:$B$1000="ACADEMICOS")*(UPPER(MAESTRO!$L$3:$L$1000)="CONFIRMADO")),ROWS($A$3:A306))),"")</f>
        <v/>
      </c>
      <c r="B306" s="21" t="str">
        <f ca="1">IFERROR(INDEX(MAESTRO!B:B,_xludf.AGGREGATE(15,6,ROW(MAESTRO!$B$3:$B$1000)/((MAESTRO!$B$3:$B$1000="ACADEMICOS")*(UPPER(MAESTRO!$L$3:$L$1000)="CONFIRMADO")),ROWS($A$3:A306))),"")</f>
        <v/>
      </c>
      <c r="C306" s="21" t="str">
        <f ca="1">IFERROR(INDEX(MAESTRO!C:C,_xludf.AGGREGATE(15,6,ROW(MAESTRO!$B$3:$B$1000)/((MAESTRO!$B$3:$B$1000="ACADEMICOS")*(UPPER(MAESTRO!$L$3:$L$1000)="CONFIRMADO")),ROWS($A$3:A306))),"")</f>
        <v/>
      </c>
      <c r="D306" s="21" t="str">
        <f ca="1">IFERROR(INDEX(MAESTRO!D:D,_xludf.AGGREGATE(15,6,ROW(MAESTRO!$B$3:$B$1000)/((MAESTRO!$B$3:$B$1000="ACADEMICOS")*(UPPER(MAESTRO!$L$3:$L$1000)="CONFIRMADO")),ROWS($A$3:A306))),"")</f>
        <v/>
      </c>
      <c r="E306" s="21" t="str">
        <f ca="1">IFERROR(INDEX(MAESTRO!E:E,_xludf.AGGREGATE(15,6,ROW(MAESTRO!$B$3:$B$1000)/((MAESTRO!$B$3:$B$1000="ACADEMICOS")*(UPPER(MAESTRO!$L$3:$L$1000)="CONFIRMADO")),ROWS($A$3:A306))),"")</f>
        <v/>
      </c>
      <c r="F306" s="21" t="str">
        <f ca="1">IFERROR(INDEX(MAESTRO!F:F,_xludf.AGGREGATE(15,6,ROW(MAESTRO!$B$3:$B$1000)/((MAESTRO!$B$3:$B$1000="ACADEMICOS")*(UPPER(MAESTRO!$L$3:$L$1000)="CONFIRMADO")),ROWS($A$3:A306))),"")</f>
        <v/>
      </c>
      <c r="G306" s="21" t="str">
        <f ca="1">IFERROR(INDEX(MAESTRO!G:G,_xludf.AGGREGATE(15,6,ROW(MAESTRO!$B$3:$B$1000)/((MAESTRO!$B$3:$B$1000="ACADEMICOS")*(UPPER(MAESTRO!$L$3:$L$1000)="CONFIRMADO")),ROWS($A$3:A306))),"")</f>
        <v/>
      </c>
      <c r="H306" s="21" t="str">
        <f ca="1">IFERROR(INDEX(MAESTRO!H:H,_xludf.AGGREGATE(15,6,ROW(MAESTRO!$B$3:$B$1000)/((MAESTRO!$B$3:$B$1000="ACADEMICOS")*(UPPER(MAESTRO!$L$3:$L$1000)="CONFIRMADO")),ROWS($A$3:A306))),"")</f>
        <v/>
      </c>
      <c r="I306" s="21" t="str">
        <f ca="1">IFERROR(INDEX(MAESTRO!I:I,_xludf.AGGREGATE(15,6,ROW(MAESTRO!$B$3:$B$1000)/((MAESTRO!$B$3:$B$1000="ACADEMICOS")*(UPPER(MAESTRO!$L$3:$L$1000)="CONFIRMADO")),ROWS($A$3:A306))),"")</f>
        <v/>
      </c>
      <c r="J306" s="21" t="str">
        <f ca="1">IFERROR(INDEX(MAESTRO!J:J,_xludf.AGGREGATE(15,6,ROW(MAESTRO!$B$3:$B$1000)/((MAESTRO!$B$3:$B$1000="ACADEMICOS")*(UPPER(MAESTRO!$L$3:$L$1000)="CONFIRMADO")),ROWS($A$3:A306))),"")</f>
        <v/>
      </c>
      <c r="K306" s="21" t="str">
        <f ca="1">IFERROR(INDEX(MAESTRO!K:K,_xludf.AGGREGATE(15,6,ROW(MAESTRO!$B$3:$B$1000)/((MAESTRO!$B$3:$B$1000="ACADEMICOS")*(UPPER(MAESTRO!$L$3:$L$1000)="CONFIRMADO")),ROWS($A$3:A306))),"")</f>
        <v/>
      </c>
      <c r="L306" s="21" t="str">
        <f ca="1">IFERROR(INDEX(MAESTRO!L:L,_xludf.AGGREGATE(15,6,ROW(MAESTRO!$B$3:$B$1000)/((MAESTRO!$B$3:$B$1000="ACADEMICOS")*(UPPER(MAESTRO!$L$3:$L$1000)="CONFIRMADO")),ROWS($A$3:A306))),"")</f>
        <v/>
      </c>
      <c r="M306" s="21" t="str">
        <f ca="1">IFERROR(INDEX(MAESTRO!M:M,_xludf.AGGREGATE(15,6,ROW(MAESTRO!$B$3:$B$1000)/((MAESTRO!$B$3:$B$1000="ACADEMICOS")*(UPPER(MAESTRO!$L$3:$L$1000)="CONFIRMADO")),ROWS($A$3:A306))),"")</f>
        <v/>
      </c>
      <c r="N306" s="21" t="str">
        <f ca="1">IFERROR(INDEX(MAESTRO!N:N,_xludf.AGGREGATE(15,6,ROW(MAESTRO!$B$3:$B$1000)/((MAESTRO!$B$3:$B$1000="ACADEMICOS")*(UPPER(MAESTRO!$L$3:$L$1000)="CONFIRMADO")),ROWS($A$3:A306))),"")</f>
        <v/>
      </c>
      <c r="O306" s="21" t="str">
        <f ca="1">IFERROR(INDEX(MAESTRO!O:O,_xludf.AGGREGATE(15,6,ROW(MAESTRO!$B$3:$B$1000)/((MAESTRO!$B$3:$B$1000="ACADEMICOS")*(UPPER(MAESTRO!$L$3:$L$1000)="CONFIRMADO")),ROWS($A$3:A306))),"")</f>
        <v/>
      </c>
      <c r="P306" s="21" t="str">
        <f ca="1">IFERROR(INDEX(MAESTRO!P:P,_xludf.AGGREGATE(15,6,ROW(MAESTRO!$B$3:$B$1000)/((MAESTRO!$B$3:$B$1000="ACADEMICOS")*(UPPER(MAESTRO!$L$3:$L$1000)="CONFIRMADO")),ROWS($A$3:A306))),"")</f>
        <v/>
      </c>
      <c r="Q306" s="21" t="str">
        <f ca="1">IFERROR(INDEX(MAESTRO!Q:Q,_xludf.AGGREGATE(15,6,ROW(MAESTRO!$B$3:$B$1000)/((MAESTRO!$B$3:$B$1000="ACADEMICOS")*(UPPER(MAESTRO!$L$3:$L$1000)="CONFIRMADO")),ROWS($A$3:A306))),"")</f>
        <v/>
      </c>
      <c r="R306" s="21" t="str">
        <f ca="1">IFERROR(INDEX(MAESTRO!R:R,_xludf.AGGREGATE(15,6,ROW(MAESTRO!$B$3:$B$1000)/((MAESTRO!$B$3:$B$1000="ACADEMICOS")*(UPPER(MAESTRO!$L$3:$L$1000)="CONFIRMADO")),ROWS($A$3:A306))),"")</f>
        <v/>
      </c>
      <c r="S306" s="21" t="str">
        <f ca="1">IFERROR(INDEX(MAESTRO!S:S,_xludf.AGGREGATE(15,6,ROW(MAESTRO!$B$3:$B$1000)/((MAESTRO!$B$3:$B$1000="ACADEMICOS")*(UPPER(MAESTRO!$L$3:$L$1000)="CONFIRMADO")),ROWS($A$3:A306))),"")</f>
        <v/>
      </c>
      <c r="T306" s="21" t="str">
        <f ca="1">IFERROR(INDEX(MAESTRO!T:T,_xludf.AGGREGATE(15,6,ROW(MAESTRO!$B$3:$B$1000)/((MAESTRO!$B$3:$B$1000="ACADEMICOS")*(UPPER(MAESTRO!$L$3:$L$1000)="CONFIRMADO")),ROWS($A$3:A306))),"")</f>
        <v/>
      </c>
      <c r="U306" s="21" t="str">
        <f ca="1">IFERROR(INDEX(MAESTRO!U:U,_xludf.AGGREGATE(15,6,ROW(MAESTRO!$B$3:$B$1000)/((MAESTRO!$B$3:$B$1000="ACADEMICOS")*(UPPER(MAESTRO!$L$3:$L$1000)="CONFIRMADO")),ROWS($A$3:A306))),"")</f>
        <v/>
      </c>
      <c r="V306" s="21" t="str">
        <f ca="1">IFERROR(INDEX(MAESTRO!V:V,_xludf.AGGREGATE(15,6,ROW(MAESTRO!$B$3:$B$1000)/((MAESTRO!$B$3:$B$1000="ACADEMICOS")*(UPPER(MAESTRO!$L$3:$L$1000)="CONFIRMADO")),ROWS($A$3:A306))),"")</f>
        <v/>
      </c>
      <c r="W306" s="21" t="str">
        <f ca="1">IFERROR(INDEX(MAESTRO!W:W,_xludf.AGGREGATE(15,6,ROW(MAESTRO!$B$3:$B$1000)/((MAESTRO!$B$3:$B$1000="ACADEMICOS")*(UPPER(MAESTRO!$L$3:$L$1000)="CONFIRMADO")),ROWS($A$3:A306))),"")</f>
        <v/>
      </c>
      <c r="X306" s="21" t="str">
        <f ca="1">IFERROR(INDEX(MAESTRO!X:X,_xludf.AGGREGATE(15,6,ROW(MAESTRO!$B$3:$B$1000)/((MAESTRO!$B$3:$B$1000="ACADEMICOS")*(UPPER(MAESTRO!$L$3:$L$1000)="CONFIRMADO")),ROWS($A$3:A306))),"")</f>
        <v/>
      </c>
    </row>
    <row r="307" spans="1:24" ht="22.05" customHeight="1">
      <c r="A307" s="10" t="str">
        <f ca="1">IFERROR(INDEX(MAESTRO!A:A,_xludf.AGGREGATE(15,6,ROW(MAESTRO!$B$3:$B$1000)/((MAESTRO!$B$3:$B$1000="ACADEMICOS")*(UPPER(MAESTRO!$L$3:$L$1000)="CONFIRMADO")),ROWS($A$3:A307))),"")</f>
        <v/>
      </c>
      <c r="B307" s="10" t="str">
        <f ca="1">IFERROR(INDEX(MAESTRO!B:B,_xludf.AGGREGATE(15,6,ROW(MAESTRO!$B$3:$B$1000)/((MAESTRO!$B$3:$B$1000="ACADEMICOS")*(UPPER(MAESTRO!$L$3:$L$1000)="CONFIRMADO")),ROWS($A$3:A307))),"")</f>
        <v/>
      </c>
      <c r="C307" s="10" t="str">
        <f ca="1">IFERROR(INDEX(MAESTRO!C:C,_xludf.AGGREGATE(15,6,ROW(MAESTRO!$B$3:$B$1000)/((MAESTRO!$B$3:$B$1000="ACADEMICOS")*(UPPER(MAESTRO!$L$3:$L$1000)="CONFIRMADO")),ROWS($A$3:A307))),"")</f>
        <v/>
      </c>
      <c r="D307" s="10" t="str">
        <f ca="1">IFERROR(INDEX(MAESTRO!D:D,_xludf.AGGREGATE(15,6,ROW(MAESTRO!$B$3:$B$1000)/((MAESTRO!$B$3:$B$1000="ACADEMICOS")*(UPPER(MAESTRO!$L$3:$L$1000)="CONFIRMADO")),ROWS($A$3:A307))),"")</f>
        <v/>
      </c>
      <c r="E307" s="10" t="str">
        <f ca="1">IFERROR(INDEX(MAESTRO!E:E,_xludf.AGGREGATE(15,6,ROW(MAESTRO!$B$3:$B$1000)/((MAESTRO!$B$3:$B$1000="ACADEMICOS")*(UPPER(MAESTRO!$L$3:$L$1000)="CONFIRMADO")),ROWS($A$3:A307))),"")</f>
        <v/>
      </c>
      <c r="F307" s="10" t="str">
        <f ca="1">IFERROR(INDEX(MAESTRO!F:F,_xludf.AGGREGATE(15,6,ROW(MAESTRO!$B$3:$B$1000)/((MAESTRO!$B$3:$B$1000="ACADEMICOS")*(UPPER(MAESTRO!$L$3:$L$1000)="CONFIRMADO")),ROWS($A$3:A307))),"")</f>
        <v/>
      </c>
      <c r="G307" s="10" t="str">
        <f ca="1">IFERROR(INDEX(MAESTRO!G:G,_xludf.AGGREGATE(15,6,ROW(MAESTRO!$B$3:$B$1000)/((MAESTRO!$B$3:$B$1000="ACADEMICOS")*(UPPER(MAESTRO!$L$3:$L$1000)="CONFIRMADO")),ROWS($A$3:A307))),"")</f>
        <v/>
      </c>
      <c r="H307" s="10" t="str">
        <f ca="1">IFERROR(INDEX(MAESTRO!H:H,_xludf.AGGREGATE(15,6,ROW(MAESTRO!$B$3:$B$1000)/((MAESTRO!$B$3:$B$1000="ACADEMICOS")*(UPPER(MAESTRO!$L$3:$L$1000)="CONFIRMADO")),ROWS($A$3:A307))),"")</f>
        <v/>
      </c>
      <c r="I307" s="10" t="str">
        <f ca="1">IFERROR(INDEX(MAESTRO!I:I,_xludf.AGGREGATE(15,6,ROW(MAESTRO!$B$3:$B$1000)/((MAESTRO!$B$3:$B$1000="ACADEMICOS")*(UPPER(MAESTRO!$L$3:$L$1000)="CONFIRMADO")),ROWS($A$3:A307))),"")</f>
        <v/>
      </c>
      <c r="J307" s="10" t="str">
        <f ca="1">IFERROR(INDEX(MAESTRO!J:J,_xludf.AGGREGATE(15,6,ROW(MAESTRO!$B$3:$B$1000)/((MAESTRO!$B$3:$B$1000="ACADEMICOS")*(UPPER(MAESTRO!$L$3:$L$1000)="CONFIRMADO")),ROWS($A$3:A307))),"")</f>
        <v/>
      </c>
      <c r="K307" s="10" t="str">
        <f ca="1">IFERROR(INDEX(MAESTRO!K:K,_xludf.AGGREGATE(15,6,ROW(MAESTRO!$B$3:$B$1000)/((MAESTRO!$B$3:$B$1000="ACADEMICOS")*(UPPER(MAESTRO!$L$3:$L$1000)="CONFIRMADO")),ROWS($A$3:A307))),"")</f>
        <v/>
      </c>
      <c r="L307" s="10" t="str">
        <f ca="1">IFERROR(INDEX(MAESTRO!L:L,_xludf.AGGREGATE(15,6,ROW(MAESTRO!$B$3:$B$1000)/((MAESTRO!$B$3:$B$1000="ACADEMICOS")*(UPPER(MAESTRO!$L$3:$L$1000)="CONFIRMADO")),ROWS($A$3:A307))),"")</f>
        <v/>
      </c>
      <c r="M307" s="10" t="str">
        <f ca="1">IFERROR(INDEX(MAESTRO!M:M,_xludf.AGGREGATE(15,6,ROW(MAESTRO!$B$3:$B$1000)/((MAESTRO!$B$3:$B$1000="ACADEMICOS")*(UPPER(MAESTRO!$L$3:$L$1000)="CONFIRMADO")),ROWS($A$3:A307))),"")</f>
        <v/>
      </c>
      <c r="N307" s="10" t="str">
        <f ca="1">IFERROR(INDEX(MAESTRO!N:N,_xludf.AGGREGATE(15,6,ROW(MAESTRO!$B$3:$B$1000)/((MAESTRO!$B$3:$B$1000="ACADEMICOS")*(UPPER(MAESTRO!$L$3:$L$1000)="CONFIRMADO")),ROWS($A$3:A307))),"")</f>
        <v/>
      </c>
      <c r="O307" s="10" t="str">
        <f ca="1">IFERROR(INDEX(MAESTRO!O:O,_xludf.AGGREGATE(15,6,ROW(MAESTRO!$B$3:$B$1000)/((MAESTRO!$B$3:$B$1000="ACADEMICOS")*(UPPER(MAESTRO!$L$3:$L$1000)="CONFIRMADO")),ROWS($A$3:A307))),"")</f>
        <v/>
      </c>
      <c r="P307" s="10" t="str">
        <f ca="1">IFERROR(INDEX(MAESTRO!P:P,_xludf.AGGREGATE(15,6,ROW(MAESTRO!$B$3:$B$1000)/((MAESTRO!$B$3:$B$1000="ACADEMICOS")*(UPPER(MAESTRO!$L$3:$L$1000)="CONFIRMADO")),ROWS($A$3:A307))),"")</f>
        <v/>
      </c>
      <c r="Q307" s="10" t="str">
        <f ca="1">IFERROR(INDEX(MAESTRO!Q:Q,_xludf.AGGREGATE(15,6,ROW(MAESTRO!$B$3:$B$1000)/((MAESTRO!$B$3:$B$1000="ACADEMICOS")*(UPPER(MAESTRO!$L$3:$L$1000)="CONFIRMADO")),ROWS($A$3:A307))),"")</f>
        <v/>
      </c>
      <c r="R307" s="10" t="str">
        <f ca="1">IFERROR(INDEX(MAESTRO!R:R,_xludf.AGGREGATE(15,6,ROW(MAESTRO!$B$3:$B$1000)/((MAESTRO!$B$3:$B$1000="ACADEMICOS")*(UPPER(MAESTRO!$L$3:$L$1000)="CONFIRMADO")),ROWS($A$3:A307))),"")</f>
        <v/>
      </c>
      <c r="S307" s="10" t="str">
        <f ca="1">IFERROR(INDEX(MAESTRO!S:S,_xludf.AGGREGATE(15,6,ROW(MAESTRO!$B$3:$B$1000)/((MAESTRO!$B$3:$B$1000="ACADEMICOS")*(UPPER(MAESTRO!$L$3:$L$1000)="CONFIRMADO")),ROWS($A$3:A307))),"")</f>
        <v/>
      </c>
      <c r="T307" s="10" t="str">
        <f ca="1">IFERROR(INDEX(MAESTRO!T:T,_xludf.AGGREGATE(15,6,ROW(MAESTRO!$B$3:$B$1000)/((MAESTRO!$B$3:$B$1000="ACADEMICOS")*(UPPER(MAESTRO!$L$3:$L$1000)="CONFIRMADO")),ROWS($A$3:A307))),"")</f>
        <v/>
      </c>
      <c r="U307" s="10" t="str">
        <f ca="1">IFERROR(INDEX(MAESTRO!U:U,_xludf.AGGREGATE(15,6,ROW(MAESTRO!$B$3:$B$1000)/((MAESTRO!$B$3:$B$1000="ACADEMICOS")*(UPPER(MAESTRO!$L$3:$L$1000)="CONFIRMADO")),ROWS($A$3:A307))),"")</f>
        <v/>
      </c>
      <c r="V307" s="10" t="str">
        <f ca="1">IFERROR(INDEX(MAESTRO!V:V,_xludf.AGGREGATE(15,6,ROW(MAESTRO!$B$3:$B$1000)/((MAESTRO!$B$3:$B$1000="ACADEMICOS")*(UPPER(MAESTRO!$L$3:$L$1000)="CONFIRMADO")),ROWS($A$3:A307))),"")</f>
        <v/>
      </c>
      <c r="W307" s="10" t="str">
        <f ca="1">IFERROR(INDEX(MAESTRO!W:W,_xludf.AGGREGATE(15,6,ROW(MAESTRO!$B$3:$B$1000)/((MAESTRO!$B$3:$B$1000="ACADEMICOS")*(UPPER(MAESTRO!$L$3:$L$1000)="CONFIRMADO")),ROWS($A$3:A307))),"")</f>
        <v/>
      </c>
      <c r="X307" s="10" t="str">
        <f ca="1">IFERROR(INDEX(MAESTRO!X:X,_xludf.AGGREGATE(15,6,ROW(MAESTRO!$B$3:$B$1000)/((MAESTRO!$B$3:$B$1000="ACADEMICOS")*(UPPER(MAESTRO!$L$3:$L$1000)="CONFIRMADO")),ROWS($A$3:A307))),"")</f>
        <v/>
      </c>
    </row>
    <row r="308" spans="1:24" ht="22.05" customHeight="1">
      <c r="A308" s="21" t="str">
        <f ca="1">IFERROR(INDEX(MAESTRO!A:A,_xludf.AGGREGATE(15,6,ROW(MAESTRO!$B$3:$B$1000)/((MAESTRO!$B$3:$B$1000="ACADEMICOS")*(UPPER(MAESTRO!$L$3:$L$1000)="CONFIRMADO")),ROWS($A$3:A308))),"")</f>
        <v/>
      </c>
      <c r="B308" s="21" t="str">
        <f ca="1">IFERROR(INDEX(MAESTRO!B:B,_xludf.AGGREGATE(15,6,ROW(MAESTRO!$B$3:$B$1000)/((MAESTRO!$B$3:$B$1000="ACADEMICOS")*(UPPER(MAESTRO!$L$3:$L$1000)="CONFIRMADO")),ROWS($A$3:A308))),"")</f>
        <v/>
      </c>
      <c r="C308" s="21" t="str">
        <f ca="1">IFERROR(INDEX(MAESTRO!C:C,_xludf.AGGREGATE(15,6,ROW(MAESTRO!$B$3:$B$1000)/((MAESTRO!$B$3:$B$1000="ACADEMICOS")*(UPPER(MAESTRO!$L$3:$L$1000)="CONFIRMADO")),ROWS($A$3:A308))),"")</f>
        <v/>
      </c>
      <c r="D308" s="21" t="str">
        <f ca="1">IFERROR(INDEX(MAESTRO!D:D,_xludf.AGGREGATE(15,6,ROW(MAESTRO!$B$3:$B$1000)/((MAESTRO!$B$3:$B$1000="ACADEMICOS")*(UPPER(MAESTRO!$L$3:$L$1000)="CONFIRMADO")),ROWS($A$3:A308))),"")</f>
        <v/>
      </c>
      <c r="E308" s="21" t="str">
        <f ca="1">IFERROR(INDEX(MAESTRO!E:E,_xludf.AGGREGATE(15,6,ROW(MAESTRO!$B$3:$B$1000)/((MAESTRO!$B$3:$B$1000="ACADEMICOS")*(UPPER(MAESTRO!$L$3:$L$1000)="CONFIRMADO")),ROWS($A$3:A308))),"")</f>
        <v/>
      </c>
      <c r="F308" s="21" t="str">
        <f ca="1">IFERROR(INDEX(MAESTRO!F:F,_xludf.AGGREGATE(15,6,ROW(MAESTRO!$B$3:$B$1000)/((MAESTRO!$B$3:$B$1000="ACADEMICOS")*(UPPER(MAESTRO!$L$3:$L$1000)="CONFIRMADO")),ROWS($A$3:A308))),"")</f>
        <v/>
      </c>
      <c r="G308" s="21" t="str">
        <f ca="1">IFERROR(INDEX(MAESTRO!G:G,_xludf.AGGREGATE(15,6,ROW(MAESTRO!$B$3:$B$1000)/((MAESTRO!$B$3:$B$1000="ACADEMICOS")*(UPPER(MAESTRO!$L$3:$L$1000)="CONFIRMADO")),ROWS($A$3:A308))),"")</f>
        <v/>
      </c>
      <c r="H308" s="21" t="str">
        <f ca="1">IFERROR(INDEX(MAESTRO!H:H,_xludf.AGGREGATE(15,6,ROW(MAESTRO!$B$3:$B$1000)/((MAESTRO!$B$3:$B$1000="ACADEMICOS")*(UPPER(MAESTRO!$L$3:$L$1000)="CONFIRMADO")),ROWS($A$3:A308))),"")</f>
        <v/>
      </c>
      <c r="I308" s="21" t="str">
        <f ca="1">IFERROR(INDEX(MAESTRO!I:I,_xludf.AGGREGATE(15,6,ROW(MAESTRO!$B$3:$B$1000)/((MAESTRO!$B$3:$B$1000="ACADEMICOS")*(UPPER(MAESTRO!$L$3:$L$1000)="CONFIRMADO")),ROWS($A$3:A308))),"")</f>
        <v/>
      </c>
      <c r="J308" s="21" t="str">
        <f ca="1">IFERROR(INDEX(MAESTRO!J:J,_xludf.AGGREGATE(15,6,ROW(MAESTRO!$B$3:$B$1000)/((MAESTRO!$B$3:$B$1000="ACADEMICOS")*(UPPER(MAESTRO!$L$3:$L$1000)="CONFIRMADO")),ROWS($A$3:A308))),"")</f>
        <v/>
      </c>
      <c r="K308" s="21" t="str">
        <f ca="1">IFERROR(INDEX(MAESTRO!K:K,_xludf.AGGREGATE(15,6,ROW(MAESTRO!$B$3:$B$1000)/((MAESTRO!$B$3:$B$1000="ACADEMICOS")*(UPPER(MAESTRO!$L$3:$L$1000)="CONFIRMADO")),ROWS($A$3:A308))),"")</f>
        <v/>
      </c>
      <c r="L308" s="21" t="str">
        <f ca="1">IFERROR(INDEX(MAESTRO!L:L,_xludf.AGGREGATE(15,6,ROW(MAESTRO!$B$3:$B$1000)/((MAESTRO!$B$3:$B$1000="ACADEMICOS")*(UPPER(MAESTRO!$L$3:$L$1000)="CONFIRMADO")),ROWS($A$3:A308))),"")</f>
        <v/>
      </c>
      <c r="M308" s="21" t="str">
        <f ca="1">IFERROR(INDEX(MAESTRO!M:M,_xludf.AGGREGATE(15,6,ROW(MAESTRO!$B$3:$B$1000)/((MAESTRO!$B$3:$B$1000="ACADEMICOS")*(UPPER(MAESTRO!$L$3:$L$1000)="CONFIRMADO")),ROWS($A$3:A308))),"")</f>
        <v/>
      </c>
      <c r="N308" s="21" t="str">
        <f ca="1">IFERROR(INDEX(MAESTRO!N:N,_xludf.AGGREGATE(15,6,ROW(MAESTRO!$B$3:$B$1000)/((MAESTRO!$B$3:$B$1000="ACADEMICOS")*(UPPER(MAESTRO!$L$3:$L$1000)="CONFIRMADO")),ROWS($A$3:A308))),"")</f>
        <v/>
      </c>
      <c r="O308" s="21" t="str">
        <f ca="1">IFERROR(INDEX(MAESTRO!O:O,_xludf.AGGREGATE(15,6,ROW(MAESTRO!$B$3:$B$1000)/((MAESTRO!$B$3:$B$1000="ACADEMICOS")*(UPPER(MAESTRO!$L$3:$L$1000)="CONFIRMADO")),ROWS($A$3:A308))),"")</f>
        <v/>
      </c>
      <c r="P308" s="21" t="str">
        <f ca="1">IFERROR(INDEX(MAESTRO!P:P,_xludf.AGGREGATE(15,6,ROW(MAESTRO!$B$3:$B$1000)/((MAESTRO!$B$3:$B$1000="ACADEMICOS")*(UPPER(MAESTRO!$L$3:$L$1000)="CONFIRMADO")),ROWS($A$3:A308))),"")</f>
        <v/>
      </c>
      <c r="Q308" s="21" t="str">
        <f ca="1">IFERROR(INDEX(MAESTRO!Q:Q,_xludf.AGGREGATE(15,6,ROW(MAESTRO!$B$3:$B$1000)/((MAESTRO!$B$3:$B$1000="ACADEMICOS")*(UPPER(MAESTRO!$L$3:$L$1000)="CONFIRMADO")),ROWS($A$3:A308))),"")</f>
        <v/>
      </c>
      <c r="R308" s="21" t="str">
        <f ca="1">IFERROR(INDEX(MAESTRO!R:R,_xludf.AGGREGATE(15,6,ROW(MAESTRO!$B$3:$B$1000)/((MAESTRO!$B$3:$B$1000="ACADEMICOS")*(UPPER(MAESTRO!$L$3:$L$1000)="CONFIRMADO")),ROWS($A$3:A308))),"")</f>
        <v/>
      </c>
      <c r="S308" s="21" t="str">
        <f ca="1">IFERROR(INDEX(MAESTRO!S:S,_xludf.AGGREGATE(15,6,ROW(MAESTRO!$B$3:$B$1000)/((MAESTRO!$B$3:$B$1000="ACADEMICOS")*(UPPER(MAESTRO!$L$3:$L$1000)="CONFIRMADO")),ROWS($A$3:A308))),"")</f>
        <v/>
      </c>
      <c r="T308" s="21" t="str">
        <f ca="1">IFERROR(INDEX(MAESTRO!T:T,_xludf.AGGREGATE(15,6,ROW(MAESTRO!$B$3:$B$1000)/((MAESTRO!$B$3:$B$1000="ACADEMICOS")*(UPPER(MAESTRO!$L$3:$L$1000)="CONFIRMADO")),ROWS($A$3:A308))),"")</f>
        <v/>
      </c>
      <c r="U308" s="21" t="str">
        <f ca="1">IFERROR(INDEX(MAESTRO!U:U,_xludf.AGGREGATE(15,6,ROW(MAESTRO!$B$3:$B$1000)/((MAESTRO!$B$3:$B$1000="ACADEMICOS")*(UPPER(MAESTRO!$L$3:$L$1000)="CONFIRMADO")),ROWS($A$3:A308))),"")</f>
        <v/>
      </c>
      <c r="V308" s="21" t="str">
        <f ca="1">IFERROR(INDEX(MAESTRO!V:V,_xludf.AGGREGATE(15,6,ROW(MAESTRO!$B$3:$B$1000)/((MAESTRO!$B$3:$B$1000="ACADEMICOS")*(UPPER(MAESTRO!$L$3:$L$1000)="CONFIRMADO")),ROWS($A$3:A308))),"")</f>
        <v/>
      </c>
      <c r="W308" s="21" t="str">
        <f ca="1">IFERROR(INDEX(MAESTRO!W:W,_xludf.AGGREGATE(15,6,ROW(MAESTRO!$B$3:$B$1000)/((MAESTRO!$B$3:$B$1000="ACADEMICOS")*(UPPER(MAESTRO!$L$3:$L$1000)="CONFIRMADO")),ROWS($A$3:A308))),"")</f>
        <v/>
      </c>
      <c r="X308" s="21" t="str">
        <f ca="1">IFERROR(INDEX(MAESTRO!X:X,_xludf.AGGREGATE(15,6,ROW(MAESTRO!$B$3:$B$1000)/((MAESTRO!$B$3:$B$1000="ACADEMICOS")*(UPPER(MAESTRO!$L$3:$L$1000)="CONFIRMADO")),ROWS($A$3:A308))),"")</f>
        <v/>
      </c>
    </row>
    <row r="309" spans="1:24" ht="22.05" customHeight="1">
      <c r="A309" s="10" t="str">
        <f ca="1">IFERROR(INDEX(MAESTRO!A:A,_xludf.AGGREGATE(15,6,ROW(MAESTRO!$B$3:$B$1000)/((MAESTRO!$B$3:$B$1000="ACADEMICOS")*(UPPER(MAESTRO!$L$3:$L$1000)="CONFIRMADO")),ROWS($A$3:A309))),"")</f>
        <v/>
      </c>
      <c r="B309" s="10" t="str">
        <f ca="1">IFERROR(INDEX(MAESTRO!B:B,_xludf.AGGREGATE(15,6,ROW(MAESTRO!$B$3:$B$1000)/((MAESTRO!$B$3:$B$1000="ACADEMICOS")*(UPPER(MAESTRO!$L$3:$L$1000)="CONFIRMADO")),ROWS($A$3:A309))),"")</f>
        <v/>
      </c>
      <c r="C309" s="10" t="str">
        <f ca="1">IFERROR(INDEX(MAESTRO!C:C,_xludf.AGGREGATE(15,6,ROW(MAESTRO!$B$3:$B$1000)/((MAESTRO!$B$3:$B$1000="ACADEMICOS")*(UPPER(MAESTRO!$L$3:$L$1000)="CONFIRMADO")),ROWS($A$3:A309))),"")</f>
        <v/>
      </c>
      <c r="D309" s="10" t="str">
        <f ca="1">IFERROR(INDEX(MAESTRO!D:D,_xludf.AGGREGATE(15,6,ROW(MAESTRO!$B$3:$B$1000)/((MAESTRO!$B$3:$B$1000="ACADEMICOS")*(UPPER(MAESTRO!$L$3:$L$1000)="CONFIRMADO")),ROWS($A$3:A309))),"")</f>
        <v/>
      </c>
      <c r="E309" s="10" t="str">
        <f ca="1">IFERROR(INDEX(MAESTRO!E:E,_xludf.AGGREGATE(15,6,ROW(MAESTRO!$B$3:$B$1000)/((MAESTRO!$B$3:$B$1000="ACADEMICOS")*(UPPER(MAESTRO!$L$3:$L$1000)="CONFIRMADO")),ROWS($A$3:A309))),"")</f>
        <v/>
      </c>
      <c r="F309" s="10" t="str">
        <f ca="1">IFERROR(INDEX(MAESTRO!F:F,_xludf.AGGREGATE(15,6,ROW(MAESTRO!$B$3:$B$1000)/((MAESTRO!$B$3:$B$1000="ACADEMICOS")*(UPPER(MAESTRO!$L$3:$L$1000)="CONFIRMADO")),ROWS($A$3:A309))),"")</f>
        <v/>
      </c>
      <c r="G309" s="10" t="str">
        <f ca="1">IFERROR(INDEX(MAESTRO!G:G,_xludf.AGGREGATE(15,6,ROW(MAESTRO!$B$3:$B$1000)/((MAESTRO!$B$3:$B$1000="ACADEMICOS")*(UPPER(MAESTRO!$L$3:$L$1000)="CONFIRMADO")),ROWS($A$3:A309))),"")</f>
        <v/>
      </c>
      <c r="H309" s="10" t="str">
        <f ca="1">IFERROR(INDEX(MAESTRO!H:H,_xludf.AGGREGATE(15,6,ROW(MAESTRO!$B$3:$B$1000)/((MAESTRO!$B$3:$B$1000="ACADEMICOS")*(UPPER(MAESTRO!$L$3:$L$1000)="CONFIRMADO")),ROWS($A$3:A309))),"")</f>
        <v/>
      </c>
      <c r="I309" s="10" t="str">
        <f ca="1">IFERROR(INDEX(MAESTRO!I:I,_xludf.AGGREGATE(15,6,ROW(MAESTRO!$B$3:$B$1000)/((MAESTRO!$B$3:$B$1000="ACADEMICOS")*(UPPER(MAESTRO!$L$3:$L$1000)="CONFIRMADO")),ROWS($A$3:A309))),"")</f>
        <v/>
      </c>
      <c r="J309" s="10" t="str">
        <f ca="1">IFERROR(INDEX(MAESTRO!J:J,_xludf.AGGREGATE(15,6,ROW(MAESTRO!$B$3:$B$1000)/((MAESTRO!$B$3:$B$1000="ACADEMICOS")*(UPPER(MAESTRO!$L$3:$L$1000)="CONFIRMADO")),ROWS($A$3:A309))),"")</f>
        <v/>
      </c>
      <c r="K309" s="10" t="str">
        <f ca="1">IFERROR(INDEX(MAESTRO!K:K,_xludf.AGGREGATE(15,6,ROW(MAESTRO!$B$3:$B$1000)/((MAESTRO!$B$3:$B$1000="ACADEMICOS")*(UPPER(MAESTRO!$L$3:$L$1000)="CONFIRMADO")),ROWS($A$3:A309))),"")</f>
        <v/>
      </c>
      <c r="L309" s="10" t="str">
        <f ca="1">IFERROR(INDEX(MAESTRO!L:L,_xludf.AGGREGATE(15,6,ROW(MAESTRO!$B$3:$B$1000)/((MAESTRO!$B$3:$B$1000="ACADEMICOS")*(UPPER(MAESTRO!$L$3:$L$1000)="CONFIRMADO")),ROWS($A$3:A309))),"")</f>
        <v/>
      </c>
      <c r="M309" s="10" t="str">
        <f ca="1">IFERROR(INDEX(MAESTRO!M:M,_xludf.AGGREGATE(15,6,ROW(MAESTRO!$B$3:$B$1000)/((MAESTRO!$B$3:$B$1000="ACADEMICOS")*(UPPER(MAESTRO!$L$3:$L$1000)="CONFIRMADO")),ROWS($A$3:A309))),"")</f>
        <v/>
      </c>
      <c r="N309" s="10" t="str">
        <f ca="1">IFERROR(INDEX(MAESTRO!N:N,_xludf.AGGREGATE(15,6,ROW(MAESTRO!$B$3:$B$1000)/((MAESTRO!$B$3:$B$1000="ACADEMICOS")*(UPPER(MAESTRO!$L$3:$L$1000)="CONFIRMADO")),ROWS($A$3:A309))),"")</f>
        <v/>
      </c>
      <c r="O309" s="10" t="str">
        <f ca="1">IFERROR(INDEX(MAESTRO!O:O,_xludf.AGGREGATE(15,6,ROW(MAESTRO!$B$3:$B$1000)/((MAESTRO!$B$3:$B$1000="ACADEMICOS")*(UPPER(MAESTRO!$L$3:$L$1000)="CONFIRMADO")),ROWS($A$3:A309))),"")</f>
        <v/>
      </c>
      <c r="P309" s="10" t="str">
        <f ca="1">IFERROR(INDEX(MAESTRO!P:P,_xludf.AGGREGATE(15,6,ROW(MAESTRO!$B$3:$B$1000)/((MAESTRO!$B$3:$B$1000="ACADEMICOS")*(UPPER(MAESTRO!$L$3:$L$1000)="CONFIRMADO")),ROWS($A$3:A309))),"")</f>
        <v/>
      </c>
      <c r="Q309" s="10" t="str">
        <f ca="1">IFERROR(INDEX(MAESTRO!Q:Q,_xludf.AGGREGATE(15,6,ROW(MAESTRO!$B$3:$B$1000)/((MAESTRO!$B$3:$B$1000="ACADEMICOS")*(UPPER(MAESTRO!$L$3:$L$1000)="CONFIRMADO")),ROWS($A$3:A309))),"")</f>
        <v/>
      </c>
      <c r="R309" s="10" t="str">
        <f ca="1">IFERROR(INDEX(MAESTRO!R:R,_xludf.AGGREGATE(15,6,ROW(MAESTRO!$B$3:$B$1000)/((MAESTRO!$B$3:$B$1000="ACADEMICOS")*(UPPER(MAESTRO!$L$3:$L$1000)="CONFIRMADO")),ROWS($A$3:A309))),"")</f>
        <v/>
      </c>
      <c r="S309" s="10" t="str">
        <f ca="1">IFERROR(INDEX(MAESTRO!S:S,_xludf.AGGREGATE(15,6,ROW(MAESTRO!$B$3:$B$1000)/((MAESTRO!$B$3:$B$1000="ACADEMICOS")*(UPPER(MAESTRO!$L$3:$L$1000)="CONFIRMADO")),ROWS($A$3:A309))),"")</f>
        <v/>
      </c>
      <c r="T309" s="10" t="str">
        <f ca="1">IFERROR(INDEX(MAESTRO!T:T,_xludf.AGGREGATE(15,6,ROW(MAESTRO!$B$3:$B$1000)/((MAESTRO!$B$3:$B$1000="ACADEMICOS")*(UPPER(MAESTRO!$L$3:$L$1000)="CONFIRMADO")),ROWS($A$3:A309))),"")</f>
        <v/>
      </c>
      <c r="U309" s="10" t="str">
        <f ca="1">IFERROR(INDEX(MAESTRO!U:U,_xludf.AGGREGATE(15,6,ROW(MAESTRO!$B$3:$B$1000)/((MAESTRO!$B$3:$B$1000="ACADEMICOS")*(UPPER(MAESTRO!$L$3:$L$1000)="CONFIRMADO")),ROWS($A$3:A309))),"")</f>
        <v/>
      </c>
      <c r="V309" s="10" t="str">
        <f ca="1">IFERROR(INDEX(MAESTRO!V:V,_xludf.AGGREGATE(15,6,ROW(MAESTRO!$B$3:$B$1000)/((MAESTRO!$B$3:$B$1000="ACADEMICOS")*(UPPER(MAESTRO!$L$3:$L$1000)="CONFIRMADO")),ROWS($A$3:A309))),"")</f>
        <v/>
      </c>
      <c r="W309" s="10" t="str">
        <f ca="1">IFERROR(INDEX(MAESTRO!W:W,_xludf.AGGREGATE(15,6,ROW(MAESTRO!$B$3:$B$1000)/((MAESTRO!$B$3:$B$1000="ACADEMICOS")*(UPPER(MAESTRO!$L$3:$L$1000)="CONFIRMADO")),ROWS($A$3:A309))),"")</f>
        <v/>
      </c>
      <c r="X309" s="10" t="str">
        <f ca="1">IFERROR(INDEX(MAESTRO!X:X,_xludf.AGGREGATE(15,6,ROW(MAESTRO!$B$3:$B$1000)/((MAESTRO!$B$3:$B$1000="ACADEMICOS")*(UPPER(MAESTRO!$L$3:$L$1000)="CONFIRMADO")),ROWS($A$3:A309))),"")</f>
        <v/>
      </c>
    </row>
    <row r="310" spans="1:24" ht="22.05" customHeight="1">
      <c r="A310" s="21" t="str">
        <f ca="1">IFERROR(INDEX(MAESTRO!A:A,_xludf.AGGREGATE(15,6,ROW(MAESTRO!$B$3:$B$1000)/((MAESTRO!$B$3:$B$1000="ACADEMICOS")*(UPPER(MAESTRO!$L$3:$L$1000)="CONFIRMADO")),ROWS($A$3:A310))),"")</f>
        <v/>
      </c>
      <c r="B310" s="21" t="str">
        <f ca="1">IFERROR(INDEX(MAESTRO!B:B,_xludf.AGGREGATE(15,6,ROW(MAESTRO!$B$3:$B$1000)/((MAESTRO!$B$3:$B$1000="ACADEMICOS")*(UPPER(MAESTRO!$L$3:$L$1000)="CONFIRMADO")),ROWS($A$3:A310))),"")</f>
        <v/>
      </c>
      <c r="C310" s="21" t="str">
        <f ca="1">IFERROR(INDEX(MAESTRO!C:C,_xludf.AGGREGATE(15,6,ROW(MAESTRO!$B$3:$B$1000)/((MAESTRO!$B$3:$B$1000="ACADEMICOS")*(UPPER(MAESTRO!$L$3:$L$1000)="CONFIRMADO")),ROWS($A$3:A310))),"")</f>
        <v/>
      </c>
      <c r="D310" s="21" t="str">
        <f ca="1">IFERROR(INDEX(MAESTRO!D:D,_xludf.AGGREGATE(15,6,ROW(MAESTRO!$B$3:$B$1000)/((MAESTRO!$B$3:$B$1000="ACADEMICOS")*(UPPER(MAESTRO!$L$3:$L$1000)="CONFIRMADO")),ROWS($A$3:A310))),"")</f>
        <v/>
      </c>
      <c r="E310" s="21" t="str">
        <f ca="1">IFERROR(INDEX(MAESTRO!E:E,_xludf.AGGREGATE(15,6,ROW(MAESTRO!$B$3:$B$1000)/((MAESTRO!$B$3:$B$1000="ACADEMICOS")*(UPPER(MAESTRO!$L$3:$L$1000)="CONFIRMADO")),ROWS($A$3:A310))),"")</f>
        <v/>
      </c>
      <c r="F310" s="21" t="str">
        <f ca="1">IFERROR(INDEX(MAESTRO!F:F,_xludf.AGGREGATE(15,6,ROW(MAESTRO!$B$3:$B$1000)/((MAESTRO!$B$3:$B$1000="ACADEMICOS")*(UPPER(MAESTRO!$L$3:$L$1000)="CONFIRMADO")),ROWS($A$3:A310))),"")</f>
        <v/>
      </c>
      <c r="G310" s="21" t="str">
        <f ca="1">IFERROR(INDEX(MAESTRO!G:G,_xludf.AGGREGATE(15,6,ROW(MAESTRO!$B$3:$B$1000)/((MAESTRO!$B$3:$B$1000="ACADEMICOS")*(UPPER(MAESTRO!$L$3:$L$1000)="CONFIRMADO")),ROWS($A$3:A310))),"")</f>
        <v/>
      </c>
      <c r="H310" s="21" t="str">
        <f ca="1">IFERROR(INDEX(MAESTRO!H:H,_xludf.AGGREGATE(15,6,ROW(MAESTRO!$B$3:$B$1000)/((MAESTRO!$B$3:$B$1000="ACADEMICOS")*(UPPER(MAESTRO!$L$3:$L$1000)="CONFIRMADO")),ROWS($A$3:A310))),"")</f>
        <v/>
      </c>
      <c r="I310" s="21" t="str">
        <f ca="1">IFERROR(INDEX(MAESTRO!I:I,_xludf.AGGREGATE(15,6,ROW(MAESTRO!$B$3:$B$1000)/((MAESTRO!$B$3:$B$1000="ACADEMICOS")*(UPPER(MAESTRO!$L$3:$L$1000)="CONFIRMADO")),ROWS($A$3:A310))),"")</f>
        <v/>
      </c>
      <c r="J310" s="21" t="str">
        <f ca="1">IFERROR(INDEX(MAESTRO!J:J,_xludf.AGGREGATE(15,6,ROW(MAESTRO!$B$3:$B$1000)/((MAESTRO!$B$3:$B$1000="ACADEMICOS")*(UPPER(MAESTRO!$L$3:$L$1000)="CONFIRMADO")),ROWS($A$3:A310))),"")</f>
        <v/>
      </c>
      <c r="K310" s="21" t="str">
        <f ca="1">IFERROR(INDEX(MAESTRO!K:K,_xludf.AGGREGATE(15,6,ROW(MAESTRO!$B$3:$B$1000)/((MAESTRO!$B$3:$B$1000="ACADEMICOS")*(UPPER(MAESTRO!$L$3:$L$1000)="CONFIRMADO")),ROWS($A$3:A310))),"")</f>
        <v/>
      </c>
      <c r="L310" s="21" t="str">
        <f ca="1">IFERROR(INDEX(MAESTRO!L:L,_xludf.AGGREGATE(15,6,ROW(MAESTRO!$B$3:$B$1000)/((MAESTRO!$B$3:$B$1000="ACADEMICOS")*(UPPER(MAESTRO!$L$3:$L$1000)="CONFIRMADO")),ROWS($A$3:A310))),"")</f>
        <v/>
      </c>
      <c r="M310" s="21" t="str">
        <f ca="1">IFERROR(INDEX(MAESTRO!M:M,_xludf.AGGREGATE(15,6,ROW(MAESTRO!$B$3:$B$1000)/((MAESTRO!$B$3:$B$1000="ACADEMICOS")*(UPPER(MAESTRO!$L$3:$L$1000)="CONFIRMADO")),ROWS($A$3:A310))),"")</f>
        <v/>
      </c>
      <c r="N310" s="21" t="str">
        <f ca="1">IFERROR(INDEX(MAESTRO!N:N,_xludf.AGGREGATE(15,6,ROW(MAESTRO!$B$3:$B$1000)/((MAESTRO!$B$3:$B$1000="ACADEMICOS")*(UPPER(MAESTRO!$L$3:$L$1000)="CONFIRMADO")),ROWS($A$3:A310))),"")</f>
        <v/>
      </c>
      <c r="O310" s="21" t="str">
        <f ca="1">IFERROR(INDEX(MAESTRO!O:O,_xludf.AGGREGATE(15,6,ROW(MAESTRO!$B$3:$B$1000)/((MAESTRO!$B$3:$B$1000="ACADEMICOS")*(UPPER(MAESTRO!$L$3:$L$1000)="CONFIRMADO")),ROWS($A$3:A310))),"")</f>
        <v/>
      </c>
      <c r="P310" s="21" t="str">
        <f ca="1">IFERROR(INDEX(MAESTRO!P:P,_xludf.AGGREGATE(15,6,ROW(MAESTRO!$B$3:$B$1000)/((MAESTRO!$B$3:$B$1000="ACADEMICOS")*(UPPER(MAESTRO!$L$3:$L$1000)="CONFIRMADO")),ROWS($A$3:A310))),"")</f>
        <v/>
      </c>
      <c r="Q310" s="21" t="str">
        <f ca="1">IFERROR(INDEX(MAESTRO!Q:Q,_xludf.AGGREGATE(15,6,ROW(MAESTRO!$B$3:$B$1000)/((MAESTRO!$B$3:$B$1000="ACADEMICOS")*(UPPER(MAESTRO!$L$3:$L$1000)="CONFIRMADO")),ROWS($A$3:A310))),"")</f>
        <v/>
      </c>
      <c r="R310" s="21" t="str">
        <f ca="1">IFERROR(INDEX(MAESTRO!R:R,_xludf.AGGREGATE(15,6,ROW(MAESTRO!$B$3:$B$1000)/((MAESTRO!$B$3:$B$1000="ACADEMICOS")*(UPPER(MAESTRO!$L$3:$L$1000)="CONFIRMADO")),ROWS($A$3:A310))),"")</f>
        <v/>
      </c>
      <c r="S310" s="21" t="str">
        <f ca="1">IFERROR(INDEX(MAESTRO!S:S,_xludf.AGGREGATE(15,6,ROW(MAESTRO!$B$3:$B$1000)/((MAESTRO!$B$3:$B$1000="ACADEMICOS")*(UPPER(MAESTRO!$L$3:$L$1000)="CONFIRMADO")),ROWS($A$3:A310))),"")</f>
        <v/>
      </c>
      <c r="T310" s="21" t="str">
        <f ca="1">IFERROR(INDEX(MAESTRO!T:T,_xludf.AGGREGATE(15,6,ROW(MAESTRO!$B$3:$B$1000)/((MAESTRO!$B$3:$B$1000="ACADEMICOS")*(UPPER(MAESTRO!$L$3:$L$1000)="CONFIRMADO")),ROWS($A$3:A310))),"")</f>
        <v/>
      </c>
      <c r="U310" s="21" t="str">
        <f ca="1">IFERROR(INDEX(MAESTRO!U:U,_xludf.AGGREGATE(15,6,ROW(MAESTRO!$B$3:$B$1000)/((MAESTRO!$B$3:$B$1000="ACADEMICOS")*(UPPER(MAESTRO!$L$3:$L$1000)="CONFIRMADO")),ROWS($A$3:A310))),"")</f>
        <v/>
      </c>
      <c r="V310" s="21" t="str">
        <f ca="1">IFERROR(INDEX(MAESTRO!V:V,_xludf.AGGREGATE(15,6,ROW(MAESTRO!$B$3:$B$1000)/((MAESTRO!$B$3:$B$1000="ACADEMICOS")*(UPPER(MAESTRO!$L$3:$L$1000)="CONFIRMADO")),ROWS($A$3:A310))),"")</f>
        <v/>
      </c>
      <c r="W310" s="21" t="str">
        <f ca="1">IFERROR(INDEX(MAESTRO!W:W,_xludf.AGGREGATE(15,6,ROW(MAESTRO!$B$3:$B$1000)/((MAESTRO!$B$3:$B$1000="ACADEMICOS")*(UPPER(MAESTRO!$L$3:$L$1000)="CONFIRMADO")),ROWS($A$3:A310))),"")</f>
        <v/>
      </c>
      <c r="X310" s="21" t="str">
        <f ca="1">IFERROR(INDEX(MAESTRO!X:X,_xludf.AGGREGATE(15,6,ROW(MAESTRO!$B$3:$B$1000)/((MAESTRO!$B$3:$B$1000="ACADEMICOS")*(UPPER(MAESTRO!$L$3:$L$1000)="CONFIRMADO")),ROWS($A$3:A310))),"")</f>
        <v/>
      </c>
    </row>
    <row r="311" spans="1:24" ht="22.05" customHeight="1">
      <c r="A311" s="10" t="str">
        <f ca="1">IFERROR(INDEX(MAESTRO!A:A,_xludf.AGGREGATE(15,6,ROW(MAESTRO!$B$3:$B$1000)/((MAESTRO!$B$3:$B$1000="ACADEMICOS")*(UPPER(MAESTRO!$L$3:$L$1000)="CONFIRMADO")),ROWS($A$3:A311))),"")</f>
        <v/>
      </c>
      <c r="B311" s="10" t="str">
        <f ca="1">IFERROR(INDEX(MAESTRO!B:B,_xludf.AGGREGATE(15,6,ROW(MAESTRO!$B$3:$B$1000)/((MAESTRO!$B$3:$B$1000="ACADEMICOS")*(UPPER(MAESTRO!$L$3:$L$1000)="CONFIRMADO")),ROWS($A$3:A311))),"")</f>
        <v/>
      </c>
      <c r="C311" s="10" t="str">
        <f ca="1">IFERROR(INDEX(MAESTRO!C:C,_xludf.AGGREGATE(15,6,ROW(MAESTRO!$B$3:$B$1000)/((MAESTRO!$B$3:$B$1000="ACADEMICOS")*(UPPER(MAESTRO!$L$3:$L$1000)="CONFIRMADO")),ROWS($A$3:A311))),"")</f>
        <v/>
      </c>
      <c r="D311" s="10" t="str">
        <f ca="1">IFERROR(INDEX(MAESTRO!D:D,_xludf.AGGREGATE(15,6,ROW(MAESTRO!$B$3:$B$1000)/((MAESTRO!$B$3:$B$1000="ACADEMICOS")*(UPPER(MAESTRO!$L$3:$L$1000)="CONFIRMADO")),ROWS($A$3:A311))),"")</f>
        <v/>
      </c>
      <c r="E311" s="10" t="str">
        <f ca="1">IFERROR(INDEX(MAESTRO!E:E,_xludf.AGGREGATE(15,6,ROW(MAESTRO!$B$3:$B$1000)/((MAESTRO!$B$3:$B$1000="ACADEMICOS")*(UPPER(MAESTRO!$L$3:$L$1000)="CONFIRMADO")),ROWS($A$3:A311))),"")</f>
        <v/>
      </c>
      <c r="F311" s="10" t="str">
        <f ca="1">IFERROR(INDEX(MAESTRO!F:F,_xludf.AGGREGATE(15,6,ROW(MAESTRO!$B$3:$B$1000)/((MAESTRO!$B$3:$B$1000="ACADEMICOS")*(UPPER(MAESTRO!$L$3:$L$1000)="CONFIRMADO")),ROWS($A$3:A311))),"")</f>
        <v/>
      </c>
      <c r="G311" s="10" t="str">
        <f ca="1">IFERROR(INDEX(MAESTRO!G:G,_xludf.AGGREGATE(15,6,ROW(MAESTRO!$B$3:$B$1000)/((MAESTRO!$B$3:$B$1000="ACADEMICOS")*(UPPER(MAESTRO!$L$3:$L$1000)="CONFIRMADO")),ROWS($A$3:A311))),"")</f>
        <v/>
      </c>
      <c r="H311" s="10" t="str">
        <f ca="1">IFERROR(INDEX(MAESTRO!H:H,_xludf.AGGREGATE(15,6,ROW(MAESTRO!$B$3:$B$1000)/((MAESTRO!$B$3:$B$1000="ACADEMICOS")*(UPPER(MAESTRO!$L$3:$L$1000)="CONFIRMADO")),ROWS($A$3:A311))),"")</f>
        <v/>
      </c>
      <c r="I311" s="10" t="str">
        <f ca="1">IFERROR(INDEX(MAESTRO!I:I,_xludf.AGGREGATE(15,6,ROW(MAESTRO!$B$3:$B$1000)/((MAESTRO!$B$3:$B$1000="ACADEMICOS")*(UPPER(MAESTRO!$L$3:$L$1000)="CONFIRMADO")),ROWS($A$3:A311))),"")</f>
        <v/>
      </c>
      <c r="J311" s="10" t="str">
        <f ca="1">IFERROR(INDEX(MAESTRO!J:J,_xludf.AGGREGATE(15,6,ROW(MAESTRO!$B$3:$B$1000)/((MAESTRO!$B$3:$B$1000="ACADEMICOS")*(UPPER(MAESTRO!$L$3:$L$1000)="CONFIRMADO")),ROWS($A$3:A311))),"")</f>
        <v/>
      </c>
      <c r="K311" s="10" t="str">
        <f ca="1">IFERROR(INDEX(MAESTRO!K:K,_xludf.AGGREGATE(15,6,ROW(MAESTRO!$B$3:$B$1000)/((MAESTRO!$B$3:$B$1000="ACADEMICOS")*(UPPER(MAESTRO!$L$3:$L$1000)="CONFIRMADO")),ROWS($A$3:A311))),"")</f>
        <v/>
      </c>
      <c r="L311" s="10" t="str">
        <f ca="1">IFERROR(INDEX(MAESTRO!L:L,_xludf.AGGREGATE(15,6,ROW(MAESTRO!$B$3:$B$1000)/((MAESTRO!$B$3:$B$1000="ACADEMICOS")*(UPPER(MAESTRO!$L$3:$L$1000)="CONFIRMADO")),ROWS($A$3:A311))),"")</f>
        <v/>
      </c>
      <c r="M311" s="10" t="str">
        <f ca="1">IFERROR(INDEX(MAESTRO!M:M,_xludf.AGGREGATE(15,6,ROW(MAESTRO!$B$3:$B$1000)/((MAESTRO!$B$3:$B$1000="ACADEMICOS")*(UPPER(MAESTRO!$L$3:$L$1000)="CONFIRMADO")),ROWS($A$3:A311))),"")</f>
        <v/>
      </c>
      <c r="N311" s="10" t="str">
        <f ca="1">IFERROR(INDEX(MAESTRO!N:N,_xludf.AGGREGATE(15,6,ROW(MAESTRO!$B$3:$B$1000)/((MAESTRO!$B$3:$B$1000="ACADEMICOS")*(UPPER(MAESTRO!$L$3:$L$1000)="CONFIRMADO")),ROWS($A$3:A311))),"")</f>
        <v/>
      </c>
      <c r="O311" s="10" t="str">
        <f ca="1">IFERROR(INDEX(MAESTRO!O:O,_xludf.AGGREGATE(15,6,ROW(MAESTRO!$B$3:$B$1000)/((MAESTRO!$B$3:$B$1000="ACADEMICOS")*(UPPER(MAESTRO!$L$3:$L$1000)="CONFIRMADO")),ROWS($A$3:A311))),"")</f>
        <v/>
      </c>
      <c r="P311" s="10" t="str">
        <f ca="1">IFERROR(INDEX(MAESTRO!P:P,_xludf.AGGREGATE(15,6,ROW(MAESTRO!$B$3:$B$1000)/((MAESTRO!$B$3:$B$1000="ACADEMICOS")*(UPPER(MAESTRO!$L$3:$L$1000)="CONFIRMADO")),ROWS($A$3:A311))),"")</f>
        <v/>
      </c>
      <c r="Q311" s="10" t="str">
        <f ca="1">IFERROR(INDEX(MAESTRO!Q:Q,_xludf.AGGREGATE(15,6,ROW(MAESTRO!$B$3:$B$1000)/((MAESTRO!$B$3:$B$1000="ACADEMICOS")*(UPPER(MAESTRO!$L$3:$L$1000)="CONFIRMADO")),ROWS($A$3:A311))),"")</f>
        <v/>
      </c>
      <c r="R311" s="10" t="str">
        <f ca="1">IFERROR(INDEX(MAESTRO!R:R,_xludf.AGGREGATE(15,6,ROW(MAESTRO!$B$3:$B$1000)/((MAESTRO!$B$3:$B$1000="ACADEMICOS")*(UPPER(MAESTRO!$L$3:$L$1000)="CONFIRMADO")),ROWS($A$3:A311))),"")</f>
        <v/>
      </c>
      <c r="S311" s="10" t="str">
        <f ca="1">IFERROR(INDEX(MAESTRO!S:S,_xludf.AGGREGATE(15,6,ROW(MAESTRO!$B$3:$B$1000)/((MAESTRO!$B$3:$B$1000="ACADEMICOS")*(UPPER(MAESTRO!$L$3:$L$1000)="CONFIRMADO")),ROWS($A$3:A311))),"")</f>
        <v/>
      </c>
      <c r="T311" s="10" t="str">
        <f ca="1">IFERROR(INDEX(MAESTRO!T:T,_xludf.AGGREGATE(15,6,ROW(MAESTRO!$B$3:$B$1000)/((MAESTRO!$B$3:$B$1000="ACADEMICOS")*(UPPER(MAESTRO!$L$3:$L$1000)="CONFIRMADO")),ROWS($A$3:A311))),"")</f>
        <v/>
      </c>
      <c r="U311" s="10" t="str">
        <f ca="1">IFERROR(INDEX(MAESTRO!U:U,_xludf.AGGREGATE(15,6,ROW(MAESTRO!$B$3:$B$1000)/((MAESTRO!$B$3:$B$1000="ACADEMICOS")*(UPPER(MAESTRO!$L$3:$L$1000)="CONFIRMADO")),ROWS($A$3:A311))),"")</f>
        <v/>
      </c>
      <c r="V311" s="10" t="str">
        <f ca="1">IFERROR(INDEX(MAESTRO!V:V,_xludf.AGGREGATE(15,6,ROW(MAESTRO!$B$3:$B$1000)/((MAESTRO!$B$3:$B$1000="ACADEMICOS")*(UPPER(MAESTRO!$L$3:$L$1000)="CONFIRMADO")),ROWS($A$3:A311))),"")</f>
        <v/>
      </c>
      <c r="W311" s="10" t="str">
        <f ca="1">IFERROR(INDEX(MAESTRO!W:W,_xludf.AGGREGATE(15,6,ROW(MAESTRO!$B$3:$B$1000)/((MAESTRO!$B$3:$B$1000="ACADEMICOS")*(UPPER(MAESTRO!$L$3:$L$1000)="CONFIRMADO")),ROWS($A$3:A311))),"")</f>
        <v/>
      </c>
      <c r="X311" s="10" t="str">
        <f ca="1">IFERROR(INDEX(MAESTRO!X:X,_xludf.AGGREGATE(15,6,ROW(MAESTRO!$B$3:$B$1000)/((MAESTRO!$B$3:$B$1000="ACADEMICOS")*(UPPER(MAESTRO!$L$3:$L$1000)="CONFIRMADO")),ROWS($A$3:A311))),"")</f>
        <v/>
      </c>
    </row>
    <row r="312" spans="1:24" ht="22.05" customHeight="1">
      <c r="A312" s="21" t="str">
        <f ca="1">IFERROR(INDEX(MAESTRO!A:A,_xludf.AGGREGATE(15,6,ROW(MAESTRO!$B$3:$B$1000)/((MAESTRO!$B$3:$B$1000="ACADEMICOS")*(UPPER(MAESTRO!$L$3:$L$1000)="CONFIRMADO")),ROWS($A$3:A312))),"")</f>
        <v/>
      </c>
      <c r="B312" s="21" t="str">
        <f ca="1">IFERROR(INDEX(MAESTRO!B:B,_xludf.AGGREGATE(15,6,ROW(MAESTRO!$B$3:$B$1000)/((MAESTRO!$B$3:$B$1000="ACADEMICOS")*(UPPER(MAESTRO!$L$3:$L$1000)="CONFIRMADO")),ROWS($A$3:A312))),"")</f>
        <v/>
      </c>
      <c r="C312" s="21" t="str">
        <f ca="1">IFERROR(INDEX(MAESTRO!C:C,_xludf.AGGREGATE(15,6,ROW(MAESTRO!$B$3:$B$1000)/((MAESTRO!$B$3:$B$1000="ACADEMICOS")*(UPPER(MAESTRO!$L$3:$L$1000)="CONFIRMADO")),ROWS($A$3:A312))),"")</f>
        <v/>
      </c>
      <c r="D312" s="21" t="str">
        <f ca="1">IFERROR(INDEX(MAESTRO!D:D,_xludf.AGGREGATE(15,6,ROW(MAESTRO!$B$3:$B$1000)/((MAESTRO!$B$3:$B$1000="ACADEMICOS")*(UPPER(MAESTRO!$L$3:$L$1000)="CONFIRMADO")),ROWS($A$3:A312))),"")</f>
        <v/>
      </c>
      <c r="E312" s="21" t="str">
        <f ca="1">IFERROR(INDEX(MAESTRO!E:E,_xludf.AGGREGATE(15,6,ROW(MAESTRO!$B$3:$B$1000)/((MAESTRO!$B$3:$B$1000="ACADEMICOS")*(UPPER(MAESTRO!$L$3:$L$1000)="CONFIRMADO")),ROWS($A$3:A312))),"")</f>
        <v/>
      </c>
      <c r="F312" s="21" t="str">
        <f ca="1">IFERROR(INDEX(MAESTRO!F:F,_xludf.AGGREGATE(15,6,ROW(MAESTRO!$B$3:$B$1000)/((MAESTRO!$B$3:$B$1000="ACADEMICOS")*(UPPER(MAESTRO!$L$3:$L$1000)="CONFIRMADO")),ROWS($A$3:A312))),"")</f>
        <v/>
      </c>
      <c r="G312" s="21" t="str">
        <f ca="1">IFERROR(INDEX(MAESTRO!G:G,_xludf.AGGREGATE(15,6,ROW(MAESTRO!$B$3:$B$1000)/((MAESTRO!$B$3:$B$1000="ACADEMICOS")*(UPPER(MAESTRO!$L$3:$L$1000)="CONFIRMADO")),ROWS($A$3:A312))),"")</f>
        <v/>
      </c>
      <c r="H312" s="21" t="str">
        <f ca="1">IFERROR(INDEX(MAESTRO!H:H,_xludf.AGGREGATE(15,6,ROW(MAESTRO!$B$3:$B$1000)/((MAESTRO!$B$3:$B$1000="ACADEMICOS")*(UPPER(MAESTRO!$L$3:$L$1000)="CONFIRMADO")),ROWS($A$3:A312))),"")</f>
        <v/>
      </c>
      <c r="I312" s="21" t="str">
        <f ca="1">IFERROR(INDEX(MAESTRO!I:I,_xludf.AGGREGATE(15,6,ROW(MAESTRO!$B$3:$B$1000)/((MAESTRO!$B$3:$B$1000="ACADEMICOS")*(UPPER(MAESTRO!$L$3:$L$1000)="CONFIRMADO")),ROWS($A$3:A312))),"")</f>
        <v/>
      </c>
      <c r="J312" s="21" t="str">
        <f ca="1">IFERROR(INDEX(MAESTRO!J:J,_xludf.AGGREGATE(15,6,ROW(MAESTRO!$B$3:$B$1000)/((MAESTRO!$B$3:$B$1000="ACADEMICOS")*(UPPER(MAESTRO!$L$3:$L$1000)="CONFIRMADO")),ROWS($A$3:A312))),"")</f>
        <v/>
      </c>
      <c r="K312" s="21" t="str">
        <f ca="1">IFERROR(INDEX(MAESTRO!K:K,_xludf.AGGREGATE(15,6,ROW(MAESTRO!$B$3:$B$1000)/((MAESTRO!$B$3:$B$1000="ACADEMICOS")*(UPPER(MAESTRO!$L$3:$L$1000)="CONFIRMADO")),ROWS($A$3:A312))),"")</f>
        <v/>
      </c>
      <c r="L312" s="21" t="str">
        <f ca="1">IFERROR(INDEX(MAESTRO!L:L,_xludf.AGGREGATE(15,6,ROW(MAESTRO!$B$3:$B$1000)/((MAESTRO!$B$3:$B$1000="ACADEMICOS")*(UPPER(MAESTRO!$L$3:$L$1000)="CONFIRMADO")),ROWS($A$3:A312))),"")</f>
        <v/>
      </c>
      <c r="M312" s="21" t="str">
        <f ca="1">IFERROR(INDEX(MAESTRO!M:M,_xludf.AGGREGATE(15,6,ROW(MAESTRO!$B$3:$B$1000)/((MAESTRO!$B$3:$B$1000="ACADEMICOS")*(UPPER(MAESTRO!$L$3:$L$1000)="CONFIRMADO")),ROWS($A$3:A312))),"")</f>
        <v/>
      </c>
      <c r="N312" s="21" t="str">
        <f ca="1">IFERROR(INDEX(MAESTRO!N:N,_xludf.AGGREGATE(15,6,ROW(MAESTRO!$B$3:$B$1000)/((MAESTRO!$B$3:$B$1000="ACADEMICOS")*(UPPER(MAESTRO!$L$3:$L$1000)="CONFIRMADO")),ROWS($A$3:A312))),"")</f>
        <v/>
      </c>
      <c r="O312" s="21" t="str">
        <f ca="1">IFERROR(INDEX(MAESTRO!O:O,_xludf.AGGREGATE(15,6,ROW(MAESTRO!$B$3:$B$1000)/((MAESTRO!$B$3:$B$1000="ACADEMICOS")*(UPPER(MAESTRO!$L$3:$L$1000)="CONFIRMADO")),ROWS($A$3:A312))),"")</f>
        <v/>
      </c>
      <c r="P312" s="21" t="str">
        <f ca="1">IFERROR(INDEX(MAESTRO!P:P,_xludf.AGGREGATE(15,6,ROW(MAESTRO!$B$3:$B$1000)/((MAESTRO!$B$3:$B$1000="ACADEMICOS")*(UPPER(MAESTRO!$L$3:$L$1000)="CONFIRMADO")),ROWS($A$3:A312))),"")</f>
        <v/>
      </c>
      <c r="Q312" s="21" t="str">
        <f ca="1">IFERROR(INDEX(MAESTRO!Q:Q,_xludf.AGGREGATE(15,6,ROW(MAESTRO!$B$3:$B$1000)/((MAESTRO!$B$3:$B$1000="ACADEMICOS")*(UPPER(MAESTRO!$L$3:$L$1000)="CONFIRMADO")),ROWS($A$3:A312))),"")</f>
        <v/>
      </c>
      <c r="R312" s="21" t="str">
        <f ca="1">IFERROR(INDEX(MAESTRO!R:R,_xludf.AGGREGATE(15,6,ROW(MAESTRO!$B$3:$B$1000)/((MAESTRO!$B$3:$B$1000="ACADEMICOS")*(UPPER(MAESTRO!$L$3:$L$1000)="CONFIRMADO")),ROWS($A$3:A312))),"")</f>
        <v/>
      </c>
      <c r="S312" s="21" t="str">
        <f ca="1">IFERROR(INDEX(MAESTRO!S:S,_xludf.AGGREGATE(15,6,ROW(MAESTRO!$B$3:$B$1000)/((MAESTRO!$B$3:$B$1000="ACADEMICOS")*(UPPER(MAESTRO!$L$3:$L$1000)="CONFIRMADO")),ROWS($A$3:A312))),"")</f>
        <v/>
      </c>
      <c r="T312" s="21" t="str">
        <f ca="1">IFERROR(INDEX(MAESTRO!T:T,_xludf.AGGREGATE(15,6,ROW(MAESTRO!$B$3:$B$1000)/((MAESTRO!$B$3:$B$1000="ACADEMICOS")*(UPPER(MAESTRO!$L$3:$L$1000)="CONFIRMADO")),ROWS($A$3:A312))),"")</f>
        <v/>
      </c>
      <c r="U312" s="21" t="str">
        <f ca="1">IFERROR(INDEX(MAESTRO!U:U,_xludf.AGGREGATE(15,6,ROW(MAESTRO!$B$3:$B$1000)/((MAESTRO!$B$3:$B$1000="ACADEMICOS")*(UPPER(MAESTRO!$L$3:$L$1000)="CONFIRMADO")),ROWS($A$3:A312))),"")</f>
        <v/>
      </c>
      <c r="V312" s="21" t="str">
        <f ca="1">IFERROR(INDEX(MAESTRO!V:V,_xludf.AGGREGATE(15,6,ROW(MAESTRO!$B$3:$B$1000)/((MAESTRO!$B$3:$B$1000="ACADEMICOS")*(UPPER(MAESTRO!$L$3:$L$1000)="CONFIRMADO")),ROWS($A$3:A312))),"")</f>
        <v/>
      </c>
      <c r="W312" s="21" t="str">
        <f ca="1">IFERROR(INDEX(MAESTRO!W:W,_xludf.AGGREGATE(15,6,ROW(MAESTRO!$B$3:$B$1000)/((MAESTRO!$B$3:$B$1000="ACADEMICOS")*(UPPER(MAESTRO!$L$3:$L$1000)="CONFIRMADO")),ROWS($A$3:A312))),"")</f>
        <v/>
      </c>
      <c r="X312" s="21" t="str">
        <f ca="1">IFERROR(INDEX(MAESTRO!X:X,_xludf.AGGREGATE(15,6,ROW(MAESTRO!$B$3:$B$1000)/((MAESTRO!$B$3:$B$1000="ACADEMICOS")*(UPPER(MAESTRO!$L$3:$L$1000)="CONFIRMADO")),ROWS($A$3:A312))),"")</f>
        <v/>
      </c>
    </row>
    <row r="313" spans="1:24" ht="22.05" customHeight="1">
      <c r="A313" s="10" t="str">
        <f ca="1">IFERROR(INDEX(MAESTRO!A:A,_xludf.AGGREGATE(15,6,ROW(MAESTRO!$B$3:$B$1000)/((MAESTRO!$B$3:$B$1000="ACADEMICOS")*(UPPER(MAESTRO!$L$3:$L$1000)="CONFIRMADO")),ROWS($A$3:A313))),"")</f>
        <v/>
      </c>
      <c r="B313" s="10" t="str">
        <f ca="1">IFERROR(INDEX(MAESTRO!B:B,_xludf.AGGREGATE(15,6,ROW(MAESTRO!$B$3:$B$1000)/((MAESTRO!$B$3:$B$1000="ACADEMICOS")*(UPPER(MAESTRO!$L$3:$L$1000)="CONFIRMADO")),ROWS($A$3:A313))),"")</f>
        <v/>
      </c>
      <c r="C313" s="10" t="str">
        <f ca="1">IFERROR(INDEX(MAESTRO!C:C,_xludf.AGGREGATE(15,6,ROW(MAESTRO!$B$3:$B$1000)/((MAESTRO!$B$3:$B$1000="ACADEMICOS")*(UPPER(MAESTRO!$L$3:$L$1000)="CONFIRMADO")),ROWS($A$3:A313))),"")</f>
        <v/>
      </c>
      <c r="D313" s="10" t="str">
        <f ca="1">IFERROR(INDEX(MAESTRO!D:D,_xludf.AGGREGATE(15,6,ROW(MAESTRO!$B$3:$B$1000)/((MAESTRO!$B$3:$B$1000="ACADEMICOS")*(UPPER(MAESTRO!$L$3:$L$1000)="CONFIRMADO")),ROWS($A$3:A313))),"")</f>
        <v/>
      </c>
      <c r="E313" s="10" t="str">
        <f ca="1">IFERROR(INDEX(MAESTRO!E:E,_xludf.AGGREGATE(15,6,ROW(MAESTRO!$B$3:$B$1000)/((MAESTRO!$B$3:$B$1000="ACADEMICOS")*(UPPER(MAESTRO!$L$3:$L$1000)="CONFIRMADO")),ROWS($A$3:A313))),"")</f>
        <v/>
      </c>
      <c r="F313" s="10" t="str">
        <f ca="1">IFERROR(INDEX(MAESTRO!F:F,_xludf.AGGREGATE(15,6,ROW(MAESTRO!$B$3:$B$1000)/((MAESTRO!$B$3:$B$1000="ACADEMICOS")*(UPPER(MAESTRO!$L$3:$L$1000)="CONFIRMADO")),ROWS($A$3:A313))),"")</f>
        <v/>
      </c>
      <c r="G313" s="10" t="str">
        <f ca="1">IFERROR(INDEX(MAESTRO!G:G,_xludf.AGGREGATE(15,6,ROW(MAESTRO!$B$3:$B$1000)/((MAESTRO!$B$3:$B$1000="ACADEMICOS")*(UPPER(MAESTRO!$L$3:$L$1000)="CONFIRMADO")),ROWS($A$3:A313))),"")</f>
        <v/>
      </c>
      <c r="H313" s="10" t="str">
        <f ca="1">IFERROR(INDEX(MAESTRO!H:H,_xludf.AGGREGATE(15,6,ROW(MAESTRO!$B$3:$B$1000)/((MAESTRO!$B$3:$B$1000="ACADEMICOS")*(UPPER(MAESTRO!$L$3:$L$1000)="CONFIRMADO")),ROWS($A$3:A313))),"")</f>
        <v/>
      </c>
      <c r="I313" s="10" t="str">
        <f ca="1">IFERROR(INDEX(MAESTRO!I:I,_xludf.AGGREGATE(15,6,ROW(MAESTRO!$B$3:$B$1000)/((MAESTRO!$B$3:$B$1000="ACADEMICOS")*(UPPER(MAESTRO!$L$3:$L$1000)="CONFIRMADO")),ROWS($A$3:A313))),"")</f>
        <v/>
      </c>
      <c r="J313" s="10" t="str">
        <f ca="1">IFERROR(INDEX(MAESTRO!J:J,_xludf.AGGREGATE(15,6,ROW(MAESTRO!$B$3:$B$1000)/((MAESTRO!$B$3:$B$1000="ACADEMICOS")*(UPPER(MAESTRO!$L$3:$L$1000)="CONFIRMADO")),ROWS($A$3:A313))),"")</f>
        <v/>
      </c>
      <c r="K313" s="10" t="str">
        <f ca="1">IFERROR(INDEX(MAESTRO!K:K,_xludf.AGGREGATE(15,6,ROW(MAESTRO!$B$3:$B$1000)/((MAESTRO!$B$3:$B$1000="ACADEMICOS")*(UPPER(MAESTRO!$L$3:$L$1000)="CONFIRMADO")),ROWS($A$3:A313))),"")</f>
        <v/>
      </c>
      <c r="L313" s="10" t="str">
        <f ca="1">IFERROR(INDEX(MAESTRO!L:L,_xludf.AGGREGATE(15,6,ROW(MAESTRO!$B$3:$B$1000)/((MAESTRO!$B$3:$B$1000="ACADEMICOS")*(UPPER(MAESTRO!$L$3:$L$1000)="CONFIRMADO")),ROWS($A$3:A313))),"")</f>
        <v/>
      </c>
      <c r="M313" s="10" t="str">
        <f ca="1">IFERROR(INDEX(MAESTRO!M:M,_xludf.AGGREGATE(15,6,ROW(MAESTRO!$B$3:$B$1000)/((MAESTRO!$B$3:$B$1000="ACADEMICOS")*(UPPER(MAESTRO!$L$3:$L$1000)="CONFIRMADO")),ROWS($A$3:A313))),"")</f>
        <v/>
      </c>
      <c r="N313" s="10" t="str">
        <f ca="1">IFERROR(INDEX(MAESTRO!N:N,_xludf.AGGREGATE(15,6,ROW(MAESTRO!$B$3:$B$1000)/((MAESTRO!$B$3:$B$1000="ACADEMICOS")*(UPPER(MAESTRO!$L$3:$L$1000)="CONFIRMADO")),ROWS($A$3:A313))),"")</f>
        <v/>
      </c>
      <c r="O313" s="10" t="str">
        <f ca="1">IFERROR(INDEX(MAESTRO!O:O,_xludf.AGGREGATE(15,6,ROW(MAESTRO!$B$3:$B$1000)/((MAESTRO!$B$3:$B$1000="ACADEMICOS")*(UPPER(MAESTRO!$L$3:$L$1000)="CONFIRMADO")),ROWS($A$3:A313))),"")</f>
        <v/>
      </c>
      <c r="P313" s="10" t="str">
        <f ca="1">IFERROR(INDEX(MAESTRO!P:P,_xludf.AGGREGATE(15,6,ROW(MAESTRO!$B$3:$B$1000)/((MAESTRO!$B$3:$B$1000="ACADEMICOS")*(UPPER(MAESTRO!$L$3:$L$1000)="CONFIRMADO")),ROWS($A$3:A313))),"")</f>
        <v/>
      </c>
      <c r="Q313" s="10" t="str">
        <f ca="1">IFERROR(INDEX(MAESTRO!Q:Q,_xludf.AGGREGATE(15,6,ROW(MAESTRO!$B$3:$B$1000)/((MAESTRO!$B$3:$B$1000="ACADEMICOS")*(UPPER(MAESTRO!$L$3:$L$1000)="CONFIRMADO")),ROWS($A$3:A313))),"")</f>
        <v/>
      </c>
      <c r="R313" s="10" t="str">
        <f ca="1">IFERROR(INDEX(MAESTRO!R:R,_xludf.AGGREGATE(15,6,ROW(MAESTRO!$B$3:$B$1000)/((MAESTRO!$B$3:$B$1000="ACADEMICOS")*(UPPER(MAESTRO!$L$3:$L$1000)="CONFIRMADO")),ROWS($A$3:A313))),"")</f>
        <v/>
      </c>
      <c r="S313" s="10" t="str">
        <f ca="1">IFERROR(INDEX(MAESTRO!S:S,_xludf.AGGREGATE(15,6,ROW(MAESTRO!$B$3:$B$1000)/((MAESTRO!$B$3:$B$1000="ACADEMICOS")*(UPPER(MAESTRO!$L$3:$L$1000)="CONFIRMADO")),ROWS($A$3:A313))),"")</f>
        <v/>
      </c>
      <c r="T313" s="10" t="str">
        <f ca="1">IFERROR(INDEX(MAESTRO!T:T,_xludf.AGGREGATE(15,6,ROW(MAESTRO!$B$3:$B$1000)/((MAESTRO!$B$3:$B$1000="ACADEMICOS")*(UPPER(MAESTRO!$L$3:$L$1000)="CONFIRMADO")),ROWS($A$3:A313))),"")</f>
        <v/>
      </c>
      <c r="U313" s="10" t="str">
        <f ca="1">IFERROR(INDEX(MAESTRO!U:U,_xludf.AGGREGATE(15,6,ROW(MAESTRO!$B$3:$B$1000)/((MAESTRO!$B$3:$B$1000="ACADEMICOS")*(UPPER(MAESTRO!$L$3:$L$1000)="CONFIRMADO")),ROWS($A$3:A313))),"")</f>
        <v/>
      </c>
      <c r="V313" s="10" t="str">
        <f ca="1">IFERROR(INDEX(MAESTRO!V:V,_xludf.AGGREGATE(15,6,ROW(MAESTRO!$B$3:$B$1000)/((MAESTRO!$B$3:$B$1000="ACADEMICOS")*(UPPER(MAESTRO!$L$3:$L$1000)="CONFIRMADO")),ROWS($A$3:A313))),"")</f>
        <v/>
      </c>
      <c r="W313" s="10" t="str">
        <f ca="1">IFERROR(INDEX(MAESTRO!W:W,_xludf.AGGREGATE(15,6,ROW(MAESTRO!$B$3:$B$1000)/((MAESTRO!$B$3:$B$1000="ACADEMICOS")*(UPPER(MAESTRO!$L$3:$L$1000)="CONFIRMADO")),ROWS($A$3:A313))),"")</f>
        <v/>
      </c>
      <c r="X313" s="10" t="str">
        <f ca="1">IFERROR(INDEX(MAESTRO!X:X,_xludf.AGGREGATE(15,6,ROW(MAESTRO!$B$3:$B$1000)/((MAESTRO!$B$3:$B$1000="ACADEMICOS")*(UPPER(MAESTRO!$L$3:$L$1000)="CONFIRMADO")),ROWS($A$3:A313))),"")</f>
        <v/>
      </c>
    </row>
    <row r="314" spans="1:24" ht="22.05" customHeight="1">
      <c r="A314" s="21" t="str">
        <f ca="1">IFERROR(INDEX(MAESTRO!A:A,_xludf.AGGREGATE(15,6,ROW(MAESTRO!$B$3:$B$1000)/((MAESTRO!$B$3:$B$1000="ACADEMICOS")*(UPPER(MAESTRO!$L$3:$L$1000)="CONFIRMADO")),ROWS($A$3:A314))),"")</f>
        <v/>
      </c>
      <c r="B314" s="21" t="str">
        <f ca="1">IFERROR(INDEX(MAESTRO!B:B,_xludf.AGGREGATE(15,6,ROW(MAESTRO!$B$3:$B$1000)/((MAESTRO!$B$3:$B$1000="ACADEMICOS")*(UPPER(MAESTRO!$L$3:$L$1000)="CONFIRMADO")),ROWS($A$3:A314))),"")</f>
        <v/>
      </c>
      <c r="C314" s="21" t="str">
        <f ca="1">IFERROR(INDEX(MAESTRO!C:C,_xludf.AGGREGATE(15,6,ROW(MAESTRO!$B$3:$B$1000)/((MAESTRO!$B$3:$B$1000="ACADEMICOS")*(UPPER(MAESTRO!$L$3:$L$1000)="CONFIRMADO")),ROWS($A$3:A314))),"")</f>
        <v/>
      </c>
      <c r="D314" s="21" t="str">
        <f ca="1">IFERROR(INDEX(MAESTRO!D:D,_xludf.AGGREGATE(15,6,ROW(MAESTRO!$B$3:$B$1000)/((MAESTRO!$B$3:$B$1000="ACADEMICOS")*(UPPER(MAESTRO!$L$3:$L$1000)="CONFIRMADO")),ROWS($A$3:A314))),"")</f>
        <v/>
      </c>
      <c r="E314" s="21" t="str">
        <f ca="1">IFERROR(INDEX(MAESTRO!E:E,_xludf.AGGREGATE(15,6,ROW(MAESTRO!$B$3:$B$1000)/((MAESTRO!$B$3:$B$1000="ACADEMICOS")*(UPPER(MAESTRO!$L$3:$L$1000)="CONFIRMADO")),ROWS($A$3:A314))),"")</f>
        <v/>
      </c>
      <c r="F314" s="21" t="str">
        <f ca="1">IFERROR(INDEX(MAESTRO!F:F,_xludf.AGGREGATE(15,6,ROW(MAESTRO!$B$3:$B$1000)/((MAESTRO!$B$3:$B$1000="ACADEMICOS")*(UPPER(MAESTRO!$L$3:$L$1000)="CONFIRMADO")),ROWS($A$3:A314))),"")</f>
        <v/>
      </c>
      <c r="G314" s="21" t="str">
        <f ca="1">IFERROR(INDEX(MAESTRO!G:G,_xludf.AGGREGATE(15,6,ROW(MAESTRO!$B$3:$B$1000)/((MAESTRO!$B$3:$B$1000="ACADEMICOS")*(UPPER(MAESTRO!$L$3:$L$1000)="CONFIRMADO")),ROWS($A$3:A314))),"")</f>
        <v/>
      </c>
      <c r="H314" s="21" t="str">
        <f ca="1">IFERROR(INDEX(MAESTRO!H:H,_xludf.AGGREGATE(15,6,ROW(MAESTRO!$B$3:$B$1000)/((MAESTRO!$B$3:$B$1000="ACADEMICOS")*(UPPER(MAESTRO!$L$3:$L$1000)="CONFIRMADO")),ROWS($A$3:A314))),"")</f>
        <v/>
      </c>
      <c r="I314" s="21" t="str">
        <f ca="1">IFERROR(INDEX(MAESTRO!I:I,_xludf.AGGREGATE(15,6,ROW(MAESTRO!$B$3:$B$1000)/((MAESTRO!$B$3:$B$1000="ACADEMICOS")*(UPPER(MAESTRO!$L$3:$L$1000)="CONFIRMADO")),ROWS($A$3:A314))),"")</f>
        <v/>
      </c>
      <c r="J314" s="21" t="str">
        <f ca="1">IFERROR(INDEX(MAESTRO!J:J,_xludf.AGGREGATE(15,6,ROW(MAESTRO!$B$3:$B$1000)/((MAESTRO!$B$3:$B$1000="ACADEMICOS")*(UPPER(MAESTRO!$L$3:$L$1000)="CONFIRMADO")),ROWS($A$3:A314))),"")</f>
        <v/>
      </c>
      <c r="K314" s="21" t="str">
        <f ca="1">IFERROR(INDEX(MAESTRO!K:K,_xludf.AGGREGATE(15,6,ROW(MAESTRO!$B$3:$B$1000)/((MAESTRO!$B$3:$B$1000="ACADEMICOS")*(UPPER(MAESTRO!$L$3:$L$1000)="CONFIRMADO")),ROWS($A$3:A314))),"")</f>
        <v/>
      </c>
      <c r="L314" s="21" t="str">
        <f ca="1">IFERROR(INDEX(MAESTRO!L:L,_xludf.AGGREGATE(15,6,ROW(MAESTRO!$B$3:$B$1000)/((MAESTRO!$B$3:$B$1000="ACADEMICOS")*(UPPER(MAESTRO!$L$3:$L$1000)="CONFIRMADO")),ROWS($A$3:A314))),"")</f>
        <v/>
      </c>
      <c r="M314" s="21" t="str">
        <f ca="1">IFERROR(INDEX(MAESTRO!M:M,_xludf.AGGREGATE(15,6,ROW(MAESTRO!$B$3:$B$1000)/((MAESTRO!$B$3:$B$1000="ACADEMICOS")*(UPPER(MAESTRO!$L$3:$L$1000)="CONFIRMADO")),ROWS($A$3:A314))),"")</f>
        <v/>
      </c>
      <c r="N314" s="21" t="str">
        <f ca="1">IFERROR(INDEX(MAESTRO!N:N,_xludf.AGGREGATE(15,6,ROW(MAESTRO!$B$3:$B$1000)/((MAESTRO!$B$3:$B$1000="ACADEMICOS")*(UPPER(MAESTRO!$L$3:$L$1000)="CONFIRMADO")),ROWS($A$3:A314))),"")</f>
        <v/>
      </c>
      <c r="O314" s="21" t="str">
        <f ca="1">IFERROR(INDEX(MAESTRO!O:O,_xludf.AGGREGATE(15,6,ROW(MAESTRO!$B$3:$B$1000)/((MAESTRO!$B$3:$B$1000="ACADEMICOS")*(UPPER(MAESTRO!$L$3:$L$1000)="CONFIRMADO")),ROWS($A$3:A314))),"")</f>
        <v/>
      </c>
      <c r="P314" s="21" t="str">
        <f ca="1">IFERROR(INDEX(MAESTRO!P:P,_xludf.AGGREGATE(15,6,ROW(MAESTRO!$B$3:$B$1000)/((MAESTRO!$B$3:$B$1000="ACADEMICOS")*(UPPER(MAESTRO!$L$3:$L$1000)="CONFIRMADO")),ROWS($A$3:A314))),"")</f>
        <v/>
      </c>
      <c r="Q314" s="21" t="str">
        <f ca="1">IFERROR(INDEX(MAESTRO!Q:Q,_xludf.AGGREGATE(15,6,ROW(MAESTRO!$B$3:$B$1000)/((MAESTRO!$B$3:$B$1000="ACADEMICOS")*(UPPER(MAESTRO!$L$3:$L$1000)="CONFIRMADO")),ROWS($A$3:A314))),"")</f>
        <v/>
      </c>
      <c r="R314" s="21" t="str">
        <f ca="1">IFERROR(INDEX(MAESTRO!R:R,_xludf.AGGREGATE(15,6,ROW(MAESTRO!$B$3:$B$1000)/((MAESTRO!$B$3:$B$1000="ACADEMICOS")*(UPPER(MAESTRO!$L$3:$L$1000)="CONFIRMADO")),ROWS($A$3:A314))),"")</f>
        <v/>
      </c>
      <c r="S314" s="21" t="str">
        <f ca="1">IFERROR(INDEX(MAESTRO!S:S,_xludf.AGGREGATE(15,6,ROW(MAESTRO!$B$3:$B$1000)/((MAESTRO!$B$3:$B$1000="ACADEMICOS")*(UPPER(MAESTRO!$L$3:$L$1000)="CONFIRMADO")),ROWS($A$3:A314))),"")</f>
        <v/>
      </c>
      <c r="T314" s="21" t="str">
        <f ca="1">IFERROR(INDEX(MAESTRO!T:T,_xludf.AGGREGATE(15,6,ROW(MAESTRO!$B$3:$B$1000)/((MAESTRO!$B$3:$B$1000="ACADEMICOS")*(UPPER(MAESTRO!$L$3:$L$1000)="CONFIRMADO")),ROWS($A$3:A314))),"")</f>
        <v/>
      </c>
      <c r="U314" s="21" t="str">
        <f ca="1">IFERROR(INDEX(MAESTRO!U:U,_xludf.AGGREGATE(15,6,ROW(MAESTRO!$B$3:$B$1000)/((MAESTRO!$B$3:$B$1000="ACADEMICOS")*(UPPER(MAESTRO!$L$3:$L$1000)="CONFIRMADO")),ROWS($A$3:A314))),"")</f>
        <v/>
      </c>
      <c r="V314" s="21" t="str">
        <f ca="1">IFERROR(INDEX(MAESTRO!V:V,_xludf.AGGREGATE(15,6,ROW(MAESTRO!$B$3:$B$1000)/((MAESTRO!$B$3:$B$1000="ACADEMICOS")*(UPPER(MAESTRO!$L$3:$L$1000)="CONFIRMADO")),ROWS($A$3:A314))),"")</f>
        <v/>
      </c>
      <c r="W314" s="21" t="str">
        <f ca="1">IFERROR(INDEX(MAESTRO!W:W,_xludf.AGGREGATE(15,6,ROW(MAESTRO!$B$3:$B$1000)/((MAESTRO!$B$3:$B$1000="ACADEMICOS")*(UPPER(MAESTRO!$L$3:$L$1000)="CONFIRMADO")),ROWS($A$3:A314))),"")</f>
        <v/>
      </c>
      <c r="X314" s="21" t="str">
        <f ca="1">IFERROR(INDEX(MAESTRO!X:X,_xludf.AGGREGATE(15,6,ROW(MAESTRO!$B$3:$B$1000)/((MAESTRO!$B$3:$B$1000="ACADEMICOS")*(UPPER(MAESTRO!$L$3:$L$1000)="CONFIRMADO")),ROWS($A$3:A314))),"")</f>
        <v/>
      </c>
    </row>
    <row r="315" spans="1:24" ht="22.05" customHeight="1">
      <c r="A315" s="10" t="str">
        <f ca="1">IFERROR(INDEX(MAESTRO!A:A,_xludf.AGGREGATE(15,6,ROW(MAESTRO!$B$3:$B$1000)/((MAESTRO!$B$3:$B$1000="ACADEMICOS")*(UPPER(MAESTRO!$L$3:$L$1000)="CONFIRMADO")),ROWS($A$3:A315))),"")</f>
        <v/>
      </c>
      <c r="B315" s="10" t="str">
        <f ca="1">IFERROR(INDEX(MAESTRO!B:B,_xludf.AGGREGATE(15,6,ROW(MAESTRO!$B$3:$B$1000)/((MAESTRO!$B$3:$B$1000="ACADEMICOS")*(UPPER(MAESTRO!$L$3:$L$1000)="CONFIRMADO")),ROWS($A$3:A315))),"")</f>
        <v/>
      </c>
      <c r="C315" s="10" t="str">
        <f ca="1">IFERROR(INDEX(MAESTRO!C:C,_xludf.AGGREGATE(15,6,ROW(MAESTRO!$B$3:$B$1000)/((MAESTRO!$B$3:$B$1000="ACADEMICOS")*(UPPER(MAESTRO!$L$3:$L$1000)="CONFIRMADO")),ROWS($A$3:A315))),"")</f>
        <v/>
      </c>
      <c r="D315" s="10" t="str">
        <f ca="1">IFERROR(INDEX(MAESTRO!D:D,_xludf.AGGREGATE(15,6,ROW(MAESTRO!$B$3:$B$1000)/((MAESTRO!$B$3:$B$1000="ACADEMICOS")*(UPPER(MAESTRO!$L$3:$L$1000)="CONFIRMADO")),ROWS($A$3:A315))),"")</f>
        <v/>
      </c>
      <c r="E315" s="10" t="str">
        <f ca="1">IFERROR(INDEX(MAESTRO!E:E,_xludf.AGGREGATE(15,6,ROW(MAESTRO!$B$3:$B$1000)/((MAESTRO!$B$3:$B$1000="ACADEMICOS")*(UPPER(MAESTRO!$L$3:$L$1000)="CONFIRMADO")),ROWS($A$3:A315))),"")</f>
        <v/>
      </c>
      <c r="F315" s="10" t="str">
        <f ca="1">IFERROR(INDEX(MAESTRO!F:F,_xludf.AGGREGATE(15,6,ROW(MAESTRO!$B$3:$B$1000)/((MAESTRO!$B$3:$B$1000="ACADEMICOS")*(UPPER(MAESTRO!$L$3:$L$1000)="CONFIRMADO")),ROWS($A$3:A315))),"")</f>
        <v/>
      </c>
      <c r="G315" s="10" t="str">
        <f ca="1">IFERROR(INDEX(MAESTRO!G:G,_xludf.AGGREGATE(15,6,ROW(MAESTRO!$B$3:$B$1000)/((MAESTRO!$B$3:$B$1000="ACADEMICOS")*(UPPER(MAESTRO!$L$3:$L$1000)="CONFIRMADO")),ROWS($A$3:A315))),"")</f>
        <v/>
      </c>
      <c r="H315" s="10" t="str">
        <f ca="1">IFERROR(INDEX(MAESTRO!H:H,_xludf.AGGREGATE(15,6,ROW(MAESTRO!$B$3:$B$1000)/((MAESTRO!$B$3:$B$1000="ACADEMICOS")*(UPPER(MAESTRO!$L$3:$L$1000)="CONFIRMADO")),ROWS($A$3:A315))),"")</f>
        <v/>
      </c>
      <c r="I315" s="10" t="str">
        <f ca="1">IFERROR(INDEX(MAESTRO!I:I,_xludf.AGGREGATE(15,6,ROW(MAESTRO!$B$3:$B$1000)/((MAESTRO!$B$3:$B$1000="ACADEMICOS")*(UPPER(MAESTRO!$L$3:$L$1000)="CONFIRMADO")),ROWS($A$3:A315))),"")</f>
        <v/>
      </c>
      <c r="J315" s="10" t="str">
        <f ca="1">IFERROR(INDEX(MAESTRO!J:J,_xludf.AGGREGATE(15,6,ROW(MAESTRO!$B$3:$B$1000)/((MAESTRO!$B$3:$B$1000="ACADEMICOS")*(UPPER(MAESTRO!$L$3:$L$1000)="CONFIRMADO")),ROWS($A$3:A315))),"")</f>
        <v/>
      </c>
      <c r="K315" s="10" t="str">
        <f ca="1">IFERROR(INDEX(MAESTRO!K:K,_xludf.AGGREGATE(15,6,ROW(MAESTRO!$B$3:$B$1000)/((MAESTRO!$B$3:$B$1000="ACADEMICOS")*(UPPER(MAESTRO!$L$3:$L$1000)="CONFIRMADO")),ROWS($A$3:A315))),"")</f>
        <v/>
      </c>
      <c r="L315" s="10" t="str">
        <f ca="1">IFERROR(INDEX(MAESTRO!L:L,_xludf.AGGREGATE(15,6,ROW(MAESTRO!$B$3:$B$1000)/((MAESTRO!$B$3:$B$1000="ACADEMICOS")*(UPPER(MAESTRO!$L$3:$L$1000)="CONFIRMADO")),ROWS($A$3:A315))),"")</f>
        <v/>
      </c>
      <c r="M315" s="10" t="str">
        <f ca="1">IFERROR(INDEX(MAESTRO!M:M,_xludf.AGGREGATE(15,6,ROW(MAESTRO!$B$3:$B$1000)/((MAESTRO!$B$3:$B$1000="ACADEMICOS")*(UPPER(MAESTRO!$L$3:$L$1000)="CONFIRMADO")),ROWS($A$3:A315))),"")</f>
        <v/>
      </c>
      <c r="N315" s="10" t="str">
        <f ca="1">IFERROR(INDEX(MAESTRO!N:N,_xludf.AGGREGATE(15,6,ROW(MAESTRO!$B$3:$B$1000)/((MAESTRO!$B$3:$B$1000="ACADEMICOS")*(UPPER(MAESTRO!$L$3:$L$1000)="CONFIRMADO")),ROWS($A$3:A315))),"")</f>
        <v/>
      </c>
      <c r="O315" s="10" t="str">
        <f ca="1">IFERROR(INDEX(MAESTRO!O:O,_xludf.AGGREGATE(15,6,ROW(MAESTRO!$B$3:$B$1000)/((MAESTRO!$B$3:$B$1000="ACADEMICOS")*(UPPER(MAESTRO!$L$3:$L$1000)="CONFIRMADO")),ROWS($A$3:A315))),"")</f>
        <v/>
      </c>
      <c r="P315" s="10" t="str">
        <f ca="1">IFERROR(INDEX(MAESTRO!P:P,_xludf.AGGREGATE(15,6,ROW(MAESTRO!$B$3:$B$1000)/((MAESTRO!$B$3:$B$1000="ACADEMICOS")*(UPPER(MAESTRO!$L$3:$L$1000)="CONFIRMADO")),ROWS($A$3:A315))),"")</f>
        <v/>
      </c>
      <c r="Q315" s="10" t="str">
        <f ca="1">IFERROR(INDEX(MAESTRO!Q:Q,_xludf.AGGREGATE(15,6,ROW(MAESTRO!$B$3:$B$1000)/((MAESTRO!$B$3:$B$1000="ACADEMICOS")*(UPPER(MAESTRO!$L$3:$L$1000)="CONFIRMADO")),ROWS($A$3:A315))),"")</f>
        <v/>
      </c>
      <c r="R315" s="10" t="str">
        <f ca="1">IFERROR(INDEX(MAESTRO!R:R,_xludf.AGGREGATE(15,6,ROW(MAESTRO!$B$3:$B$1000)/((MAESTRO!$B$3:$B$1000="ACADEMICOS")*(UPPER(MAESTRO!$L$3:$L$1000)="CONFIRMADO")),ROWS($A$3:A315))),"")</f>
        <v/>
      </c>
      <c r="S315" s="10" t="str">
        <f ca="1">IFERROR(INDEX(MAESTRO!S:S,_xludf.AGGREGATE(15,6,ROW(MAESTRO!$B$3:$B$1000)/((MAESTRO!$B$3:$B$1000="ACADEMICOS")*(UPPER(MAESTRO!$L$3:$L$1000)="CONFIRMADO")),ROWS($A$3:A315))),"")</f>
        <v/>
      </c>
      <c r="T315" s="10" t="str">
        <f ca="1">IFERROR(INDEX(MAESTRO!T:T,_xludf.AGGREGATE(15,6,ROW(MAESTRO!$B$3:$B$1000)/((MAESTRO!$B$3:$B$1000="ACADEMICOS")*(UPPER(MAESTRO!$L$3:$L$1000)="CONFIRMADO")),ROWS($A$3:A315))),"")</f>
        <v/>
      </c>
      <c r="U315" s="10" t="str">
        <f ca="1">IFERROR(INDEX(MAESTRO!U:U,_xludf.AGGREGATE(15,6,ROW(MAESTRO!$B$3:$B$1000)/((MAESTRO!$B$3:$B$1000="ACADEMICOS")*(UPPER(MAESTRO!$L$3:$L$1000)="CONFIRMADO")),ROWS($A$3:A315))),"")</f>
        <v/>
      </c>
      <c r="V315" s="10" t="str">
        <f ca="1">IFERROR(INDEX(MAESTRO!V:V,_xludf.AGGREGATE(15,6,ROW(MAESTRO!$B$3:$B$1000)/((MAESTRO!$B$3:$B$1000="ACADEMICOS")*(UPPER(MAESTRO!$L$3:$L$1000)="CONFIRMADO")),ROWS($A$3:A315))),"")</f>
        <v/>
      </c>
      <c r="W315" s="10" t="str">
        <f ca="1">IFERROR(INDEX(MAESTRO!W:W,_xludf.AGGREGATE(15,6,ROW(MAESTRO!$B$3:$B$1000)/((MAESTRO!$B$3:$B$1000="ACADEMICOS")*(UPPER(MAESTRO!$L$3:$L$1000)="CONFIRMADO")),ROWS($A$3:A315))),"")</f>
        <v/>
      </c>
      <c r="X315" s="10" t="str">
        <f ca="1">IFERROR(INDEX(MAESTRO!X:X,_xludf.AGGREGATE(15,6,ROW(MAESTRO!$B$3:$B$1000)/((MAESTRO!$B$3:$B$1000="ACADEMICOS")*(UPPER(MAESTRO!$L$3:$L$1000)="CONFIRMADO")),ROWS($A$3:A315))),"")</f>
        <v/>
      </c>
    </row>
    <row r="316" spans="1:24" ht="22.05" customHeight="1">
      <c r="A316" s="21" t="str">
        <f ca="1">IFERROR(INDEX(MAESTRO!A:A,_xludf.AGGREGATE(15,6,ROW(MAESTRO!$B$3:$B$1000)/((MAESTRO!$B$3:$B$1000="ACADEMICOS")*(UPPER(MAESTRO!$L$3:$L$1000)="CONFIRMADO")),ROWS($A$3:A316))),"")</f>
        <v/>
      </c>
      <c r="B316" s="21" t="str">
        <f ca="1">IFERROR(INDEX(MAESTRO!B:B,_xludf.AGGREGATE(15,6,ROW(MAESTRO!$B$3:$B$1000)/((MAESTRO!$B$3:$B$1000="ACADEMICOS")*(UPPER(MAESTRO!$L$3:$L$1000)="CONFIRMADO")),ROWS($A$3:A316))),"")</f>
        <v/>
      </c>
      <c r="C316" s="21" t="str">
        <f ca="1">IFERROR(INDEX(MAESTRO!C:C,_xludf.AGGREGATE(15,6,ROW(MAESTRO!$B$3:$B$1000)/((MAESTRO!$B$3:$B$1000="ACADEMICOS")*(UPPER(MAESTRO!$L$3:$L$1000)="CONFIRMADO")),ROWS($A$3:A316))),"")</f>
        <v/>
      </c>
      <c r="D316" s="21" t="str">
        <f ca="1">IFERROR(INDEX(MAESTRO!D:D,_xludf.AGGREGATE(15,6,ROW(MAESTRO!$B$3:$B$1000)/((MAESTRO!$B$3:$B$1000="ACADEMICOS")*(UPPER(MAESTRO!$L$3:$L$1000)="CONFIRMADO")),ROWS($A$3:A316))),"")</f>
        <v/>
      </c>
      <c r="E316" s="21" t="str">
        <f ca="1">IFERROR(INDEX(MAESTRO!E:E,_xludf.AGGREGATE(15,6,ROW(MAESTRO!$B$3:$B$1000)/((MAESTRO!$B$3:$B$1000="ACADEMICOS")*(UPPER(MAESTRO!$L$3:$L$1000)="CONFIRMADO")),ROWS($A$3:A316))),"")</f>
        <v/>
      </c>
      <c r="F316" s="21" t="str">
        <f ca="1">IFERROR(INDEX(MAESTRO!F:F,_xludf.AGGREGATE(15,6,ROW(MAESTRO!$B$3:$B$1000)/((MAESTRO!$B$3:$B$1000="ACADEMICOS")*(UPPER(MAESTRO!$L$3:$L$1000)="CONFIRMADO")),ROWS($A$3:A316))),"")</f>
        <v/>
      </c>
      <c r="G316" s="21" t="str">
        <f ca="1">IFERROR(INDEX(MAESTRO!G:G,_xludf.AGGREGATE(15,6,ROW(MAESTRO!$B$3:$B$1000)/((MAESTRO!$B$3:$B$1000="ACADEMICOS")*(UPPER(MAESTRO!$L$3:$L$1000)="CONFIRMADO")),ROWS($A$3:A316))),"")</f>
        <v/>
      </c>
      <c r="H316" s="21" t="str">
        <f ca="1">IFERROR(INDEX(MAESTRO!H:H,_xludf.AGGREGATE(15,6,ROW(MAESTRO!$B$3:$B$1000)/((MAESTRO!$B$3:$B$1000="ACADEMICOS")*(UPPER(MAESTRO!$L$3:$L$1000)="CONFIRMADO")),ROWS($A$3:A316))),"")</f>
        <v/>
      </c>
      <c r="I316" s="21" t="str">
        <f ca="1">IFERROR(INDEX(MAESTRO!I:I,_xludf.AGGREGATE(15,6,ROW(MAESTRO!$B$3:$B$1000)/((MAESTRO!$B$3:$B$1000="ACADEMICOS")*(UPPER(MAESTRO!$L$3:$L$1000)="CONFIRMADO")),ROWS($A$3:A316))),"")</f>
        <v/>
      </c>
      <c r="J316" s="21" t="str">
        <f ca="1">IFERROR(INDEX(MAESTRO!J:J,_xludf.AGGREGATE(15,6,ROW(MAESTRO!$B$3:$B$1000)/((MAESTRO!$B$3:$B$1000="ACADEMICOS")*(UPPER(MAESTRO!$L$3:$L$1000)="CONFIRMADO")),ROWS($A$3:A316))),"")</f>
        <v/>
      </c>
      <c r="K316" s="21" t="str">
        <f ca="1">IFERROR(INDEX(MAESTRO!K:K,_xludf.AGGREGATE(15,6,ROW(MAESTRO!$B$3:$B$1000)/((MAESTRO!$B$3:$B$1000="ACADEMICOS")*(UPPER(MAESTRO!$L$3:$L$1000)="CONFIRMADO")),ROWS($A$3:A316))),"")</f>
        <v/>
      </c>
      <c r="L316" s="21" t="str">
        <f ca="1">IFERROR(INDEX(MAESTRO!L:L,_xludf.AGGREGATE(15,6,ROW(MAESTRO!$B$3:$B$1000)/((MAESTRO!$B$3:$B$1000="ACADEMICOS")*(UPPER(MAESTRO!$L$3:$L$1000)="CONFIRMADO")),ROWS($A$3:A316))),"")</f>
        <v/>
      </c>
      <c r="M316" s="21" t="str">
        <f ca="1">IFERROR(INDEX(MAESTRO!M:M,_xludf.AGGREGATE(15,6,ROW(MAESTRO!$B$3:$B$1000)/((MAESTRO!$B$3:$B$1000="ACADEMICOS")*(UPPER(MAESTRO!$L$3:$L$1000)="CONFIRMADO")),ROWS($A$3:A316))),"")</f>
        <v/>
      </c>
      <c r="N316" s="21" t="str">
        <f ca="1">IFERROR(INDEX(MAESTRO!N:N,_xludf.AGGREGATE(15,6,ROW(MAESTRO!$B$3:$B$1000)/((MAESTRO!$B$3:$B$1000="ACADEMICOS")*(UPPER(MAESTRO!$L$3:$L$1000)="CONFIRMADO")),ROWS($A$3:A316))),"")</f>
        <v/>
      </c>
      <c r="O316" s="21" t="str">
        <f ca="1">IFERROR(INDEX(MAESTRO!O:O,_xludf.AGGREGATE(15,6,ROW(MAESTRO!$B$3:$B$1000)/((MAESTRO!$B$3:$B$1000="ACADEMICOS")*(UPPER(MAESTRO!$L$3:$L$1000)="CONFIRMADO")),ROWS($A$3:A316))),"")</f>
        <v/>
      </c>
      <c r="P316" s="21" t="str">
        <f ca="1">IFERROR(INDEX(MAESTRO!P:P,_xludf.AGGREGATE(15,6,ROW(MAESTRO!$B$3:$B$1000)/((MAESTRO!$B$3:$B$1000="ACADEMICOS")*(UPPER(MAESTRO!$L$3:$L$1000)="CONFIRMADO")),ROWS($A$3:A316))),"")</f>
        <v/>
      </c>
      <c r="Q316" s="21" t="str">
        <f ca="1">IFERROR(INDEX(MAESTRO!Q:Q,_xludf.AGGREGATE(15,6,ROW(MAESTRO!$B$3:$B$1000)/((MAESTRO!$B$3:$B$1000="ACADEMICOS")*(UPPER(MAESTRO!$L$3:$L$1000)="CONFIRMADO")),ROWS($A$3:A316))),"")</f>
        <v/>
      </c>
      <c r="R316" s="21" t="str">
        <f ca="1">IFERROR(INDEX(MAESTRO!R:R,_xludf.AGGREGATE(15,6,ROW(MAESTRO!$B$3:$B$1000)/((MAESTRO!$B$3:$B$1000="ACADEMICOS")*(UPPER(MAESTRO!$L$3:$L$1000)="CONFIRMADO")),ROWS($A$3:A316))),"")</f>
        <v/>
      </c>
      <c r="S316" s="21" t="str">
        <f ca="1">IFERROR(INDEX(MAESTRO!S:S,_xludf.AGGREGATE(15,6,ROW(MAESTRO!$B$3:$B$1000)/((MAESTRO!$B$3:$B$1000="ACADEMICOS")*(UPPER(MAESTRO!$L$3:$L$1000)="CONFIRMADO")),ROWS($A$3:A316))),"")</f>
        <v/>
      </c>
      <c r="T316" s="21" t="str">
        <f ca="1">IFERROR(INDEX(MAESTRO!T:T,_xludf.AGGREGATE(15,6,ROW(MAESTRO!$B$3:$B$1000)/((MAESTRO!$B$3:$B$1000="ACADEMICOS")*(UPPER(MAESTRO!$L$3:$L$1000)="CONFIRMADO")),ROWS($A$3:A316))),"")</f>
        <v/>
      </c>
      <c r="U316" s="21" t="str">
        <f ca="1">IFERROR(INDEX(MAESTRO!U:U,_xludf.AGGREGATE(15,6,ROW(MAESTRO!$B$3:$B$1000)/((MAESTRO!$B$3:$B$1000="ACADEMICOS")*(UPPER(MAESTRO!$L$3:$L$1000)="CONFIRMADO")),ROWS($A$3:A316))),"")</f>
        <v/>
      </c>
      <c r="V316" s="21" t="str">
        <f ca="1">IFERROR(INDEX(MAESTRO!V:V,_xludf.AGGREGATE(15,6,ROW(MAESTRO!$B$3:$B$1000)/((MAESTRO!$B$3:$B$1000="ACADEMICOS")*(UPPER(MAESTRO!$L$3:$L$1000)="CONFIRMADO")),ROWS($A$3:A316))),"")</f>
        <v/>
      </c>
      <c r="W316" s="21" t="str">
        <f ca="1">IFERROR(INDEX(MAESTRO!W:W,_xludf.AGGREGATE(15,6,ROW(MAESTRO!$B$3:$B$1000)/((MAESTRO!$B$3:$B$1000="ACADEMICOS")*(UPPER(MAESTRO!$L$3:$L$1000)="CONFIRMADO")),ROWS($A$3:A316))),"")</f>
        <v/>
      </c>
      <c r="X316" s="21" t="str">
        <f ca="1">IFERROR(INDEX(MAESTRO!X:X,_xludf.AGGREGATE(15,6,ROW(MAESTRO!$B$3:$B$1000)/((MAESTRO!$B$3:$B$1000="ACADEMICOS")*(UPPER(MAESTRO!$L$3:$L$1000)="CONFIRMADO")),ROWS($A$3:A316))),"")</f>
        <v/>
      </c>
    </row>
    <row r="317" spans="1:24" ht="22.05" customHeight="1">
      <c r="A317" s="10" t="str">
        <f ca="1">IFERROR(INDEX(MAESTRO!A:A,_xludf.AGGREGATE(15,6,ROW(MAESTRO!$B$3:$B$1000)/((MAESTRO!$B$3:$B$1000="ACADEMICOS")*(UPPER(MAESTRO!$L$3:$L$1000)="CONFIRMADO")),ROWS($A$3:A317))),"")</f>
        <v/>
      </c>
      <c r="B317" s="10" t="str">
        <f ca="1">IFERROR(INDEX(MAESTRO!B:B,_xludf.AGGREGATE(15,6,ROW(MAESTRO!$B$3:$B$1000)/((MAESTRO!$B$3:$B$1000="ACADEMICOS")*(UPPER(MAESTRO!$L$3:$L$1000)="CONFIRMADO")),ROWS($A$3:A317))),"")</f>
        <v/>
      </c>
      <c r="C317" s="10" t="str">
        <f ca="1">IFERROR(INDEX(MAESTRO!C:C,_xludf.AGGREGATE(15,6,ROW(MAESTRO!$B$3:$B$1000)/((MAESTRO!$B$3:$B$1000="ACADEMICOS")*(UPPER(MAESTRO!$L$3:$L$1000)="CONFIRMADO")),ROWS($A$3:A317))),"")</f>
        <v/>
      </c>
      <c r="D317" s="10" t="str">
        <f ca="1">IFERROR(INDEX(MAESTRO!D:D,_xludf.AGGREGATE(15,6,ROW(MAESTRO!$B$3:$B$1000)/((MAESTRO!$B$3:$B$1000="ACADEMICOS")*(UPPER(MAESTRO!$L$3:$L$1000)="CONFIRMADO")),ROWS($A$3:A317))),"")</f>
        <v/>
      </c>
      <c r="E317" s="10" t="str">
        <f ca="1">IFERROR(INDEX(MAESTRO!E:E,_xludf.AGGREGATE(15,6,ROW(MAESTRO!$B$3:$B$1000)/((MAESTRO!$B$3:$B$1000="ACADEMICOS")*(UPPER(MAESTRO!$L$3:$L$1000)="CONFIRMADO")),ROWS($A$3:A317))),"")</f>
        <v/>
      </c>
      <c r="F317" s="10" t="str">
        <f ca="1">IFERROR(INDEX(MAESTRO!F:F,_xludf.AGGREGATE(15,6,ROW(MAESTRO!$B$3:$B$1000)/((MAESTRO!$B$3:$B$1000="ACADEMICOS")*(UPPER(MAESTRO!$L$3:$L$1000)="CONFIRMADO")),ROWS($A$3:A317))),"")</f>
        <v/>
      </c>
      <c r="G317" s="10" t="str">
        <f ca="1">IFERROR(INDEX(MAESTRO!G:G,_xludf.AGGREGATE(15,6,ROW(MAESTRO!$B$3:$B$1000)/((MAESTRO!$B$3:$B$1000="ACADEMICOS")*(UPPER(MAESTRO!$L$3:$L$1000)="CONFIRMADO")),ROWS($A$3:A317))),"")</f>
        <v/>
      </c>
      <c r="H317" s="10" t="str">
        <f ca="1">IFERROR(INDEX(MAESTRO!H:H,_xludf.AGGREGATE(15,6,ROW(MAESTRO!$B$3:$B$1000)/((MAESTRO!$B$3:$B$1000="ACADEMICOS")*(UPPER(MAESTRO!$L$3:$L$1000)="CONFIRMADO")),ROWS($A$3:A317))),"")</f>
        <v/>
      </c>
      <c r="I317" s="10" t="str">
        <f ca="1">IFERROR(INDEX(MAESTRO!I:I,_xludf.AGGREGATE(15,6,ROW(MAESTRO!$B$3:$B$1000)/((MAESTRO!$B$3:$B$1000="ACADEMICOS")*(UPPER(MAESTRO!$L$3:$L$1000)="CONFIRMADO")),ROWS($A$3:A317))),"")</f>
        <v/>
      </c>
      <c r="J317" s="10" t="str">
        <f ca="1">IFERROR(INDEX(MAESTRO!J:J,_xludf.AGGREGATE(15,6,ROW(MAESTRO!$B$3:$B$1000)/((MAESTRO!$B$3:$B$1000="ACADEMICOS")*(UPPER(MAESTRO!$L$3:$L$1000)="CONFIRMADO")),ROWS($A$3:A317))),"")</f>
        <v/>
      </c>
      <c r="K317" s="10" t="str">
        <f ca="1">IFERROR(INDEX(MAESTRO!K:K,_xludf.AGGREGATE(15,6,ROW(MAESTRO!$B$3:$B$1000)/((MAESTRO!$B$3:$B$1000="ACADEMICOS")*(UPPER(MAESTRO!$L$3:$L$1000)="CONFIRMADO")),ROWS($A$3:A317))),"")</f>
        <v/>
      </c>
      <c r="L317" s="10" t="str">
        <f ca="1">IFERROR(INDEX(MAESTRO!L:L,_xludf.AGGREGATE(15,6,ROW(MAESTRO!$B$3:$B$1000)/((MAESTRO!$B$3:$B$1000="ACADEMICOS")*(UPPER(MAESTRO!$L$3:$L$1000)="CONFIRMADO")),ROWS($A$3:A317))),"")</f>
        <v/>
      </c>
      <c r="M317" s="10" t="str">
        <f ca="1">IFERROR(INDEX(MAESTRO!M:M,_xludf.AGGREGATE(15,6,ROW(MAESTRO!$B$3:$B$1000)/((MAESTRO!$B$3:$B$1000="ACADEMICOS")*(UPPER(MAESTRO!$L$3:$L$1000)="CONFIRMADO")),ROWS($A$3:A317))),"")</f>
        <v/>
      </c>
      <c r="N317" s="10" t="str">
        <f ca="1">IFERROR(INDEX(MAESTRO!N:N,_xludf.AGGREGATE(15,6,ROW(MAESTRO!$B$3:$B$1000)/((MAESTRO!$B$3:$B$1000="ACADEMICOS")*(UPPER(MAESTRO!$L$3:$L$1000)="CONFIRMADO")),ROWS($A$3:A317))),"")</f>
        <v/>
      </c>
      <c r="O317" s="10" t="str">
        <f ca="1">IFERROR(INDEX(MAESTRO!O:O,_xludf.AGGREGATE(15,6,ROW(MAESTRO!$B$3:$B$1000)/((MAESTRO!$B$3:$B$1000="ACADEMICOS")*(UPPER(MAESTRO!$L$3:$L$1000)="CONFIRMADO")),ROWS($A$3:A317))),"")</f>
        <v/>
      </c>
      <c r="P317" s="10" t="str">
        <f ca="1">IFERROR(INDEX(MAESTRO!P:P,_xludf.AGGREGATE(15,6,ROW(MAESTRO!$B$3:$B$1000)/((MAESTRO!$B$3:$B$1000="ACADEMICOS")*(UPPER(MAESTRO!$L$3:$L$1000)="CONFIRMADO")),ROWS($A$3:A317))),"")</f>
        <v/>
      </c>
      <c r="Q317" s="10" t="str">
        <f ca="1">IFERROR(INDEX(MAESTRO!Q:Q,_xludf.AGGREGATE(15,6,ROW(MAESTRO!$B$3:$B$1000)/((MAESTRO!$B$3:$B$1000="ACADEMICOS")*(UPPER(MAESTRO!$L$3:$L$1000)="CONFIRMADO")),ROWS($A$3:A317))),"")</f>
        <v/>
      </c>
      <c r="R317" s="10" t="str">
        <f ca="1">IFERROR(INDEX(MAESTRO!R:R,_xludf.AGGREGATE(15,6,ROW(MAESTRO!$B$3:$B$1000)/((MAESTRO!$B$3:$B$1000="ACADEMICOS")*(UPPER(MAESTRO!$L$3:$L$1000)="CONFIRMADO")),ROWS($A$3:A317))),"")</f>
        <v/>
      </c>
      <c r="S317" s="10" t="str">
        <f ca="1">IFERROR(INDEX(MAESTRO!S:S,_xludf.AGGREGATE(15,6,ROW(MAESTRO!$B$3:$B$1000)/((MAESTRO!$B$3:$B$1000="ACADEMICOS")*(UPPER(MAESTRO!$L$3:$L$1000)="CONFIRMADO")),ROWS($A$3:A317))),"")</f>
        <v/>
      </c>
      <c r="T317" s="10" t="str">
        <f ca="1">IFERROR(INDEX(MAESTRO!T:T,_xludf.AGGREGATE(15,6,ROW(MAESTRO!$B$3:$B$1000)/((MAESTRO!$B$3:$B$1000="ACADEMICOS")*(UPPER(MAESTRO!$L$3:$L$1000)="CONFIRMADO")),ROWS($A$3:A317))),"")</f>
        <v/>
      </c>
      <c r="U317" s="10" t="str">
        <f ca="1">IFERROR(INDEX(MAESTRO!U:U,_xludf.AGGREGATE(15,6,ROW(MAESTRO!$B$3:$B$1000)/((MAESTRO!$B$3:$B$1000="ACADEMICOS")*(UPPER(MAESTRO!$L$3:$L$1000)="CONFIRMADO")),ROWS($A$3:A317))),"")</f>
        <v/>
      </c>
      <c r="V317" s="10" t="str">
        <f ca="1">IFERROR(INDEX(MAESTRO!V:V,_xludf.AGGREGATE(15,6,ROW(MAESTRO!$B$3:$B$1000)/((MAESTRO!$B$3:$B$1000="ACADEMICOS")*(UPPER(MAESTRO!$L$3:$L$1000)="CONFIRMADO")),ROWS($A$3:A317))),"")</f>
        <v/>
      </c>
      <c r="W317" s="10" t="str">
        <f ca="1">IFERROR(INDEX(MAESTRO!W:W,_xludf.AGGREGATE(15,6,ROW(MAESTRO!$B$3:$B$1000)/((MAESTRO!$B$3:$B$1000="ACADEMICOS")*(UPPER(MAESTRO!$L$3:$L$1000)="CONFIRMADO")),ROWS($A$3:A317))),"")</f>
        <v/>
      </c>
      <c r="X317" s="10" t="str">
        <f ca="1">IFERROR(INDEX(MAESTRO!X:X,_xludf.AGGREGATE(15,6,ROW(MAESTRO!$B$3:$B$1000)/((MAESTRO!$B$3:$B$1000="ACADEMICOS")*(UPPER(MAESTRO!$L$3:$L$1000)="CONFIRMADO")),ROWS($A$3:A317))),"")</f>
        <v/>
      </c>
    </row>
    <row r="318" spans="1:24" ht="22.05" customHeight="1">
      <c r="A318" s="21" t="str">
        <f ca="1">IFERROR(INDEX(MAESTRO!A:A,_xludf.AGGREGATE(15,6,ROW(MAESTRO!$B$3:$B$1000)/((MAESTRO!$B$3:$B$1000="ACADEMICOS")*(UPPER(MAESTRO!$L$3:$L$1000)="CONFIRMADO")),ROWS($A$3:A318))),"")</f>
        <v/>
      </c>
      <c r="B318" s="21" t="str">
        <f ca="1">IFERROR(INDEX(MAESTRO!B:B,_xludf.AGGREGATE(15,6,ROW(MAESTRO!$B$3:$B$1000)/((MAESTRO!$B$3:$B$1000="ACADEMICOS")*(UPPER(MAESTRO!$L$3:$L$1000)="CONFIRMADO")),ROWS($A$3:A318))),"")</f>
        <v/>
      </c>
      <c r="C318" s="21" t="str">
        <f ca="1">IFERROR(INDEX(MAESTRO!C:C,_xludf.AGGREGATE(15,6,ROW(MAESTRO!$B$3:$B$1000)/((MAESTRO!$B$3:$B$1000="ACADEMICOS")*(UPPER(MAESTRO!$L$3:$L$1000)="CONFIRMADO")),ROWS($A$3:A318))),"")</f>
        <v/>
      </c>
      <c r="D318" s="21" t="str">
        <f ca="1">IFERROR(INDEX(MAESTRO!D:D,_xludf.AGGREGATE(15,6,ROW(MAESTRO!$B$3:$B$1000)/((MAESTRO!$B$3:$B$1000="ACADEMICOS")*(UPPER(MAESTRO!$L$3:$L$1000)="CONFIRMADO")),ROWS($A$3:A318))),"")</f>
        <v/>
      </c>
      <c r="E318" s="21" t="str">
        <f ca="1">IFERROR(INDEX(MAESTRO!E:E,_xludf.AGGREGATE(15,6,ROW(MAESTRO!$B$3:$B$1000)/((MAESTRO!$B$3:$B$1000="ACADEMICOS")*(UPPER(MAESTRO!$L$3:$L$1000)="CONFIRMADO")),ROWS($A$3:A318))),"")</f>
        <v/>
      </c>
      <c r="F318" s="21" t="str">
        <f ca="1">IFERROR(INDEX(MAESTRO!F:F,_xludf.AGGREGATE(15,6,ROW(MAESTRO!$B$3:$B$1000)/((MAESTRO!$B$3:$B$1000="ACADEMICOS")*(UPPER(MAESTRO!$L$3:$L$1000)="CONFIRMADO")),ROWS($A$3:A318))),"")</f>
        <v/>
      </c>
      <c r="G318" s="21" t="str">
        <f ca="1">IFERROR(INDEX(MAESTRO!G:G,_xludf.AGGREGATE(15,6,ROW(MAESTRO!$B$3:$B$1000)/((MAESTRO!$B$3:$B$1000="ACADEMICOS")*(UPPER(MAESTRO!$L$3:$L$1000)="CONFIRMADO")),ROWS($A$3:A318))),"")</f>
        <v/>
      </c>
      <c r="H318" s="21" t="str">
        <f ca="1">IFERROR(INDEX(MAESTRO!H:H,_xludf.AGGREGATE(15,6,ROW(MAESTRO!$B$3:$B$1000)/((MAESTRO!$B$3:$B$1000="ACADEMICOS")*(UPPER(MAESTRO!$L$3:$L$1000)="CONFIRMADO")),ROWS($A$3:A318))),"")</f>
        <v/>
      </c>
      <c r="I318" s="21" t="str">
        <f ca="1">IFERROR(INDEX(MAESTRO!I:I,_xludf.AGGREGATE(15,6,ROW(MAESTRO!$B$3:$B$1000)/((MAESTRO!$B$3:$B$1000="ACADEMICOS")*(UPPER(MAESTRO!$L$3:$L$1000)="CONFIRMADO")),ROWS($A$3:A318))),"")</f>
        <v/>
      </c>
      <c r="J318" s="21" t="str">
        <f ca="1">IFERROR(INDEX(MAESTRO!J:J,_xludf.AGGREGATE(15,6,ROW(MAESTRO!$B$3:$B$1000)/((MAESTRO!$B$3:$B$1000="ACADEMICOS")*(UPPER(MAESTRO!$L$3:$L$1000)="CONFIRMADO")),ROWS($A$3:A318))),"")</f>
        <v/>
      </c>
      <c r="K318" s="21" t="str">
        <f ca="1">IFERROR(INDEX(MAESTRO!K:K,_xludf.AGGREGATE(15,6,ROW(MAESTRO!$B$3:$B$1000)/((MAESTRO!$B$3:$B$1000="ACADEMICOS")*(UPPER(MAESTRO!$L$3:$L$1000)="CONFIRMADO")),ROWS($A$3:A318))),"")</f>
        <v/>
      </c>
      <c r="L318" s="21" t="str">
        <f ca="1">IFERROR(INDEX(MAESTRO!L:L,_xludf.AGGREGATE(15,6,ROW(MAESTRO!$B$3:$B$1000)/((MAESTRO!$B$3:$B$1000="ACADEMICOS")*(UPPER(MAESTRO!$L$3:$L$1000)="CONFIRMADO")),ROWS($A$3:A318))),"")</f>
        <v/>
      </c>
      <c r="M318" s="21" t="str">
        <f ca="1">IFERROR(INDEX(MAESTRO!M:M,_xludf.AGGREGATE(15,6,ROW(MAESTRO!$B$3:$B$1000)/((MAESTRO!$B$3:$B$1000="ACADEMICOS")*(UPPER(MAESTRO!$L$3:$L$1000)="CONFIRMADO")),ROWS($A$3:A318))),"")</f>
        <v/>
      </c>
      <c r="N318" s="21" t="str">
        <f ca="1">IFERROR(INDEX(MAESTRO!N:N,_xludf.AGGREGATE(15,6,ROW(MAESTRO!$B$3:$B$1000)/((MAESTRO!$B$3:$B$1000="ACADEMICOS")*(UPPER(MAESTRO!$L$3:$L$1000)="CONFIRMADO")),ROWS($A$3:A318))),"")</f>
        <v/>
      </c>
      <c r="O318" s="21" t="str">
        <f ca="1">IFERROR(INDEX(MAESTRO!O:O,_xludf.AGGREGATE(15,6,ROW(MAESTRO!$B$3:$B$1000)/((MAESTRO!$B$3:$B$1000="ACADEMICOS")*(UPPER(MAESTRO!$L$3:$L$1000)="CONFIRMADO")),ROWS($A$3:A318))),"")</f>
        <v/>
      </c>
      <c r="P318" s="21" t="str">
        <f ca="1">IFERROR(INDEX(MAESTRO!P:P,_xludf.AGGREGATE(15,6,ROW(MAESTRO!$B$3:$B$1000)/((MAESTRO!$B$3:$B$1000="ACADEMICOS")*(UPPER(MAESTRO!$L$3:$L$1000)="CONFIRMADO")),ROWS($A$3:A318))),"")</f>
        <v/>
      </c>
      <c r="Q318" s="21" t="str">
        <f ca="1">IFERROR(INDEX(MAESTRO!Q:Q,_xludf.AGGREGATE(15,6,ROW(MAESTRO!$B$3:$B$1000)/((MAESTRO!$B$3:$B$1000="ACADEMICOS")*(UPPER(MAESTRO!$L$3:$L$1000)="CONFIRMADO")),ROWS($A$3:A318))),"")</f>
        <v/>
      </c>
      <c r="R318" s="21" t="str">
        <f ca="1">IFERROR(INDEX(MAESTRO!R:R,_xludf.AGGREGATE(15,6,ROW(MAESTRO!$B$3:$B$1000)/((MAESTRO!$B$3:$B$1000="ACADEMICOS")*(UPPER(MAESTRO!$L$3:$L$1000)="CONFIRMADO")),ROWS($A$3:A318))),"")</f>
        <v/>
      </c>
      <c r="S318" s="21" t="str">
        <f ca="1">IFERROR(INDEX(MAESTRO!S:S,_xludf.AGGREGATE(15,6,ROW(MAESTRO!$B$3:$B$1000)/((MAESTRO!$B$3:$B$1000="ACADEMICOS")*(UPPER(MAESTRO!$L$3:$L$1000)="CONFIRMADO")),ROWS($A$3:A318))),"")</f>
        <v/>
      </c>
      <c r="T318" s="21" t="str">
        <f ca="1">IFERROR(INDEX(MAESTRO!T:T,_xludf.AGGREGATE(15,6,ROW(MAESTRO!$B$3:$B$1000)/((MAESTRO!$B$3:$B$1000="ACADEMICOS")*(UPPER(MAESTRO!$L$3:$L$1000)="CONFIRMADO")),ROWS($A$3:A318))),"")</f>
        <v/>
      </c>
      <c r="U318" s="21" t="str">
        <f ca="1">IFERROR(INDEX(MAESTRO!U:U,_xludf.AGGREGATE(15,6,ROW(MAESTRO!$B$3:$B$1000)/((MAESTRO!$B$3:$B$1000="ACADEMICOS")*(UPPER(MAESTRO!$L$3:$L$1000)="CONFIRMADO")),ROWS($A$3:A318))),"")</f>
        <v/>
      </c>
      <c r="V318" s="21" t="str">
        <f ca="1">IFERROR(INDEX(MAESTRO!V:V,_xludf.AGGREGATE(15,6,ROW(MAESTRO!$B$3:$B$1000)/((MAESTRO!$B$3:$B$1000="ACADEMICOS")*(UPPER(MAESTRO!$L$3:$L$1000)="CONFIRMADO")),ROWS($A$3:A318))),"")</f>
        <v/>
      </c>
      <c r="W318" s="21" t="str">
        <f ca="1">IFERROR(INDEX(MAESTRO!W:W,_xludf.AGGREGATE(15,6,ROW(MAESTRO!$B$3:$B$1000)/((MAESTRO!$B$3:$B$1000="ACADEMICOS")*(UPPER(MAESTRO!$L$3:$L$1000)="CONFIRMADO")),ROWS($A$3:A318))),"")</f>
        <v/>
      </c>
      <c r="X318" s="21" t="str">
        <f ca="1">IFERROR(INDEX(MAESTRO!X:X,_xludf.AGGREGATE(15,6,ROW(MAESTRO!$B$3:$B$1000)/((MAESTRO!$B$3:$B$1000="ACADEMICOS")*(UPPER(MAESTRO!$L$3:$L$1000)="CONFIRMADO")),ROWS($A$3:A318))),"")</f>
        <v/>
      </c>
    </row>
    <row r="319" spans="1:24" ht="22.05" customHeight="1">
      <c r="A319" s="10" t="str">
        <f ca="1">IFERROR(INDEX(MAESTRO!A:A,_xludf.AGGREGATE(15,6,ROW(MAESTRO!$B$3:$B$1000)/((MAESTRO!$B$3:$B$1000="ACADEMICOS")*(UPPER(MAESTRO!$L$3:$L$1000)="CONFIRMADO")),ROWS($A$3:A319))),"")</f>
        <v/>
      </c>
      <c r="B319" s="10" t="str">
        <f ca="1">IFERROR(INDEX(MAESTRO!B:B,_xludf.AGGREGATE(15,6,ROW(MAESTRO!$B$3:$B$1000)/((MAESTRO!$B$3:$B$1000="ACADEMICOS")*(UPPER(MAESTRO!$L$3:$L$1000)="CONFIRMADO")),ROWS($A$3:A319))),"")</f>
        <v/>
      </c>
      <c r="C319" s="10" t="str">
        <f ca="1">IFERROR(INDEX(MAESTRO!C:C,_xludf.AGGREGATE(15,6,ROW(MAESTRO!$B$3:$B$1000)/((MAESTRO!$B$3:$B$1000="ACADEMICOS")*(UPPER(MAESTRO!$L$3:$L$1000)="CONFIRMADO")),ROWS($A$3:A319))),"")</f>
        <v/>
      </c>
      <c r="D319" s="10" t="str">
        <f ca="1">IFERROR(INDEX(MAESTRO!D:D,_xludf.AGGREGATE(15,6,ROW(MAESTRO!$B$3:$B$1000)/((MAESTRO!$B$3:$B$1000="ACADEMICOS")*(UPPER(MAESTRO!$L$3:$L$1000)="CONFIRMADO")),ROWS($A$3:A319))),"")</f>
        <v/>
      </c>
      <c r="E319" s="10" t="str">
        <f ca="1">IFERROR(INDEX(MAESTRO!E:E,_xludf.AGGREGATE(15,6,ROW(MAESTRO!$B$3:$B$1000)/((MAESTRO!$B$3:$B$1000="ACADEMICOS")*(UPPER(MAESTRO!$L$3:$L$1000)="CONFIRMADO")),ROWS($A$3:A319))),"")</f>
        <v/>
      </c>
      <c r="F319" s="10" t="str">
        <f ca="1">IFERROR(INDEX(MAESTRO!F:F,_xludf.AGGREGATE(15,6,ROW(MAESTRO!$B$3:$B$1000)/((MAESTRO!$B$3:$B$1000="ACADEMICOS")*(UPPER(MAESTRO!$L$3:$L$1000)="CONFIRMADO")),ROWS($A$3:A319))),"")</f>
        <v/>
      </c>
      <c r="G319" s="10" t="str">
        <f ca="1">IFERROR(INDEX(MAESTRO!G:G,_xludf.AGGREGATE(15,6,ROW(MAESTRO!$B$3:$B$1000)/((MAESTRO!$B$3:$B$1000="ACADEMICOS")*(UPPER(MAESTRO!$L$3:$L$1000)="CONFIRMADO")),ROWS($A$3:A319))),"")</f>
        <v/>
      </c>
      <c r="H319" s="10" t="str">
        <f ca="1">IFERROR(INDEX(MAESTRO!H:H,_xludf.AGGREGATE(15,6,ROW(MAESTRO!$B$3:$B$1000)/((MAESTRO!$B$3:$B$1000="ACADEMICOS")*(UPPER(MAESTRO!$L$3:$L$1000)="CONFIRMADO")),ROWS($A$3:A319))),"")</f>
        <v/>
      </c>
      <c r="I319" s="10" t="str">
        <f ca="1">IFERROR(INDEX(MAESTRO!I:I,_xludf.AGGREGATE(15,6,ROW(MAESTRO!$B$3:$B$1000)/((MAESTRO!$B$3:$B$1000="ACADEMICOS")*(UPPER(MAESTRO!$L$3:$L$1000)="CONFIRMADO")),ROWS($A$3:A319))),"")</f>
        <v/>
      </c>
      <c r="J319" s="10" t="str">
        <f ca="1">IFERROR(INDEX(MAESTRO!J:J,_xludf.AGGREGATE(15,6,ROW(MAESTRO!$B$3:$B$1000)/((MAESTRO!$B$3:$B$1000="ACADEMICOS")*(UPPER(MAESTRO!$L$3:$L$1000)="CONFIRMADO")),ROWS($A$3:A319))),"")</f>
        <v/>
      </c>
      <c r="K319" s="10" t="str">
        <f ca="1">IFERROR(INDEX(MAESTRO!K:K,_xludf.AGGREGATE(15,6,ROW(MAESTRO!$B$3:$B$1000)/((MAESTRO!$B$3:$B$1000="ACADEMICOS")*(UPPER(MAESTRO!$L$3:$L$1000)="CONFIRMADO")),ROWS($A$3:A319))),"")</f>
        <v/>
      </c>
      <c r="L319" s="10" t="str">
        <f ca="1">IFERROR(INDEX(MAESTRO!L:L,_xludf.AGGREGATE(15,6,ROW(MAESTRO!$B$3:$B$1000)/((MAESTRO!$B$3:$B$1000="ACADEMICOS")*(UPPER(MAESTRO!$L$3:$L$1000)="CONFIRMADO")),ROWS($A$3:A319))),"")</f>
        <v/>
      </c>
      <c r="M319" s="10" t="str">
        <f ca="1">IFERROR(INDEX(MAESTRO!M:M,_xludf.AGGREGATE(15,6,ROW(MAESTRO!$B$3:$B$1000)/((MAESTRO!$B$3:$B$1000="ACADEMICOS")*(UPPER(MAESTRO!$L$3:$L$1000)="CONFIRMADO")),ROWS($A$3:A319))),"")</f>
        <v/>
      </c>
      <c r="N319" s="10" t="str">
        <f ca="1">IFERROR(INDEX(MAESTRO!N:N,_xludf.AGGREGATE(15,6,ROW(MAESTRO!$B$3:$B$1000)/((MAESTRO!$B$3:$B$1000="ACADEMICOS")*(UPPER(MAESTRO!$L$3:$L$1000)="CONFIRMADO")),ROWS($A$3:A319))),"")</f>
        <v/>
      </c>
      <c r="O319" s="10" t="str">
        <f ca="1">IFERROR(INDEX(MAESTRO!O:O,_xludf.AGGREGATE(15,6,ROW(MAESTRO!$B$3:$B$1000)/((MAESTRO!$B$3:$B$1000="ACADEMICOS")*(UPPER(MAESTRO!$L$3:$L$1000)="CONFIRMADO")),ROWS($A$3:A319))),"")</f>
        <v/>
      </c>
      <c r="P319" s="10" t="str">
        <f ca="1">IFERROR(INDEX(MAESTRO!P:P,_xludf.AGGREGATE(15,6,ROW(MAESTRO!$B$3:$B$1000)/((MAESTRO!$B$3:$B$1000="ACADEMICOS")*(UPPER(MAESTRO!$L$3:$L$1000)="CONFIRMADO")),ROWS($A$3:A319))),"")</f>
        <v/>
      </c>
      <c r="Q319" s="10" t="str">
        <f ca="1">IFERROR(INDEX(MAESTRO!Q:Q,_xludf.AGGREGATE(15,6,ROW(MAESTRO!$B$3:$B$1000)/((MAESTRO!$B$3:$B$1000="ACADEMICOS")*(UPPER(MAESTRO!$L$3:$L$1000)="CONFIRMADO")),ROWS($A$3:A319))),"")</f>
        <v/>
      </c>
      <c r="R319" s="10" t="str">
        <f ca="1">IFERROR(INDEX(MAESTRO!R:R,_xludf.AGGREGATE(15,6,ROW(MAESTRO!$B$3:$B$1000)/((MAESTRO!$B$3:$B$1000="ACADEMICOS")*(UPPER(MAESTRO!$L$3:$L$1000)="CONFIRMADO")),ROWS($A$3:A319))),"")</f>
        <v/>
      </c>
      <c r="S319" s="10" t="str">
        <f ca="1">IFERROR(INDEX(MAESTRO!S:S,_xludf.AGGREGATE(15,6,ROW(MAESTRO!$B$3:$B$1000)/((MAESTRO!$B$3:$B$1000="ACADEMICOS")*(UPPER(MAESTRO!$L$3:$L$1000)="CONFIRMADO")),ROWS($A$3:A319))),"")</f>
        <v/>
      </c>
      <c r="T319" s="10" t="str">
        <f ca="1">IFERROR(INDEX(MAESTRO!T:T,_xludf.AGGREGATE(15,6,ROW(MAESTRO!$B$3:$B$1000)/((MAESTRO!$B$3:$B$1000="ACADEMICOS")*(UPPER(MAESTRO!$L$3:$L$1000)="CONFIRMADO")),ROWS($A$3:A319))),"")</f>
        <v/>
      </c>
      <c r="U319" s="10" t="str">
        <f ca="1">IFERROR(INDEX(MAESTRO!U:U,_xludf.AGGREGATE(15,6,ROW(MAESTRO!$B$3:$B$1000)/((MAESTRO!$B$3:$B$1000="ACADEMICOS")*(UPPER(MAESTRO!$L$3:$L$1000)="CONFIRMADO")),ROWS($A$3:A319))),"")</f>
        <v/>
      </c>
      <c r="V319" s="10" t="str">
        <f ca="1">IFERROR(INDEX(MAESTRO!V:V,_xludf.AGGREGATE(15,6,ROW(MAESTRO!$B$3:$B$1000)/((MAESTRO!$B$3:$B$1000="ACADEMICOS")*(UPPER(MAESTRO!$L$3:$L$1000)="CONFIRMADO")),ROWS($A$3:A319))),"")</f>
        <v/>
      </c>
      <c r="W319" s="10" t="str">
        <f ca="1">IFERROR(INDEX(MAESTRO!W:W,_xludf.AGGREGATE(15,6,ROW(MAESTRO!$B$3:$B$1000)/((MAESTRO!$B$3:$B$1000="ACADEMICOS")*(UPPER(MAESTRO!$L$3:$L$1000)="CONFIRMADO")),ROWS($A$3:A319))),"")</f>
        <v/>
      </c>
      <c r="X319" s="10" t="str">
        <f ca="1">IFERROR(INDEX(MAESTRO!X:X,_xludf.AGGREGATE(15,6,ROW(MAESTRO!$B$3:$B$1000)/((MAESTRO!$B$3:$B$1000="ACADEMICOS")*(UPPER(MAESTRO!$L$3:$L$1000)="CONFIRMADO")),ROWS($A$3:A319))),"")</f>
        <v/>
      </c>
    </row>
    <row r="320" spans="1:24" ht="22.05" customHeight="1">
      <c r="A320" s="21" t="str">
        <f ca="1">IFERROR(INDEX(MAESTRO!A:A,_xludf.AGGREGATE(15,6,ROW(MAESTRO!$B$3:$B$1000)/((MAESTRO!$B$3:$B$1000="ACADEMICOS")*(UPPER(MAESTRO!$L$3:$L$1000)="CONFIRMADO")),ROWS($A$3:A320))),"")</f>
        <v/>
      </c>
      <c r="B320" s="21" t="str">
        <f ca="1">IFERROR(INDEX(MAESTRO!B:B,_xludf.AGGREGATE(15,6,ROW(MAESTRO!$B$3:$B$1000)/((MAESTRO!$B$3:$B$1000="ACADEMICOS")*(UPPER(MAESTRO!$L$3:$L$1000)="CONFIRMADO")),ROWS($A$3:A320))),"")</f>
        <v/>
      </c>
      <c r="C320" s="21" t="str">
        <f ca="1">IFERROR(INDEX(MAESTRO!C:C,_xludf.AGGREGATE(15,6,ROW(MAESTRO!$B$3:$B$1000)/((MAESTRO!$B$3:$B$1000="ACADEMICOS")*(UPPER(MAESTRO!$L$3:$L$1000)="CONFIRMADO")),ROWS($A$3:A320))),"")</f>
        <v/>
      </c>
      <c r="D320" s="21" t="str">
        <f ca="1">IFERROR(INDEX(MAESTRO!D:D,_xludf.AGGREGATE(15,6,ROW(MAESTRO!$B$3:$B$1000)/((MAESTRO!$B$3:$B$1000="ACADEMICOS")*(UPPER(MAESTRO!$L$3:$L$1000)="CONFIRMADO")),ROWS($A$3:A320))),"")</f>
        <v/>
      </c>
      <c r="E320" s="21" t="str">
        <f ca="1">IFERROR(INDEX(MAESTRO!E:E,_xludf.AGGREGATE(15,6,ROW(MAESTRO!$B$3:$B$1000)/((MAESTRO!$B$3:$B$1000="ACADEMICOS")*(UPPER(MAESTRO!$L$3:$L$1000)="CONFIRMADO")),ROWS($A$3:A320))),"")</f>
        <v/>
      </c>
      <c r="F320" s="21" t="str">
        <f ca="1">IFERROR(INDEX(MAESTRO!F:F,_xludf.AGGREGATE(15,6,ROW(MAESTRO!$B$3:$B$1000)/((MAESTRO!$B$3:$B$1000="ACADEMICOS")*(UPPER(MAESTRO!$L$3:$L$1000)="CONFIRMADO")),ROWS($A$3:A320))),"")</f>
        <v/>
      </c>
      <c r="G320" s="21" t="str">
        <f ca="1">IFERROR(INDEX(MAESTRO!G:G,_xludf.AGGREGATE(15,6,ROW(MAESTRO!$B$3:$B$1000)/((MAESTRO!$B$3:$B$1000="ACADEMICOS")*(UPPER(MAESTRO!$L$3:$L$1000)="CONFIRMADO")),ROWS($A$3:A320))),"")</f>
        <v/>
      </c>
      <c r="H320" s="21" t="str">
        <f ca="1">IFERROR(INDEX(MAESTRO!H:H,_xludf.AGGREGATE(15,6,ROW(MAESTRO!$B$3:$B$1000)/((MAESTRO!$B$3:$B$1000="ACADEMICOS")*(UPPER(MAESTRO!$L$3:$L$1000)="CONFIRMADO")),ROWS($A$3:A320))),"")</f>
        <v/>
      </c>
      <c r="I320" s="21" t="str">
        <f ca="1">IFERROR(INDEX(MAESTRO!I:I,_xludf.AGGREGATE(15,6,ROW(MAESTRO!$B$3:$B$1000)/((MAESTRO!$B$3:$B$1000="ACADEMICOS")*(UPPER(MAESTRO!$L$3:$L$1000)="CONFIRMADO")),ROWS($A$3:A320))),"")</f>
        <v/>
      </c>
      <c r="J320" s="21" t="str">
        <f ca="1">IFERROR(INDEX(MAESTRO!J:J,_xludf.AGGREGATE(15,6,ROW(MAESTRO!$B$3:$B$1000)/((MAESTRO!$B$3:$B$1000="ACADEMICOS")*(UPPER(MAESTRO!$L$3:$L$1000)="CONFIRMADO")),ROWS($A$3:A320))),"")</f>
        <v/>
      </c>
      <c r="K320" s="21" t="str">
        <f ca="1">IFERROR(INDEX(MAESTRO!K:K,_xludf.AGGREGATE(15,6,ROW(MAESTRO!$B$3:$B$1000)/((MAESTRO!$B$3:$B$1000="ACADEMICOS")*(UPPER(MAESTRO!$L$3:$L$1000)="CONFIRMADO")),ROWS($A$3:A320))),"")</f>
        <v/>
      </c>
      <c r="L320" s="21" t="str">
        <f ca="1">IFERROR(INDEX(MAESTRO!L:L,_xludf.AGGREGATE(15,6,ROW(MAESTRO!$B$3:$B$1000)/((MAESTRO!$B$3:$B$1000="ACADEMICOS")*(UPPER(MAESTRO!$L$3:$L$1000)="CONFIRMADO")),ROWS($A$3:A320))),"")</f>
        <v/>
      </c>
      <c r="M320" s="21" t="str">
        <f ca="1">IFERROR(INDEX(MAESTRO!M:M,_xludf.AGGREGATE(15,6,ROW(MAESTRO!$B$3:$B$1000)/((MAESTRO!$B$3:$B$1000="ACADEMICOS")*(UPPER(MAESTRO!$L$3:$L$1000)="CONFIRMADO")),ROWS($A$3:A320))),"")</f>
        <v/>
      </c>
      <c r="N320" s="21" t="str">
        <f ca="1">IFERROR(INDEX(MAESTRO!N:N,_xludf.AGGREGATE(15,6,ROW(MAESTRO!$B$3:$B$1000)/((MAESTRO!$B$3:$B$1000="ACADEMICOS")*(UPPER(MAESTRO!$L$3:$L$1000)="CONFIRMADO")),ROWS($A$3:A320))),"")</f>
        <v/>
      </c>
      <c r="O320" s="21" t="str">
        <f ca="1">IFERROR(INDEX(MAESTRO!O:O,_xludf.AGGREGATE(15,6,ROW(MAESTRO!$B$3:$B$1000)/((MAESTRO!$B$3:$B$1000="ACADEMICOS")*(UPPER(MAESTRO!$L$3:$L$1000)="CONFIRMADO")),ROWS($A$3:A320))),"")</f>
        <v/>
      </c>
      <c r="P320" s="21" t="str">
        <f ca="1">IFERROR(INDEX(MAESTRO!P:P,_xludf.AGGREGATE(15,6,ROW(MAESTRO!$B$3:$B$1000)/((MAESTRO!$B$3:$B$1000="ACADEMICOS")*(UPPER(MAESTRO!$L$3:$L$1000)="CONFIRMADO")),ROWS($A$3:A320))),"")</f>
        <v/>
      </c>
      <c r="Q320" s="21" t="str">
        <f ca="1">IFERROR(INDEX(MAESTRO!Q:Q,_xludf.AGGREGATE(15,6,ROW(MAESTRO!$B$3:$B$1000)/((MAESTRO!$B$3:$B$1000="ACADEMICOS")*(UPPER(MAESTRO!$L$3:$L$1000)="CONFIRMADO")),ROWS($A$3:A320))),"")</f>
        <v/>
      </c>
      <c r="R320" s="21" t="str">
        <f ca="1">IFERROR(INDEX(MAESTRO!R:R,_xludf.AGGREGATE(15,6,ROW(MAESTRO!$B$3:$B$1000)/((MAESTRO!$B$3:$B$1000="ACADEMICOS")*(UPPER(MAESTRO!$L$3:$L$1000)="CONFIRMADO")),ROWS($A$3:A320))),"")</f>
        <v/>
      </c>
      <c r="S320" s="21" t="str">
        <f ca="1">IFERROR(INDEX(MAESTRO!S:S,_xludf.AGGREGATE(15,6,ROW(MAESTRO!$B$3:$B$1000)/((MAESTRO!$B$3:$B$1000="ACADEMICOS")*(UPPER(MAESTRO!$L$3:$L$1000)="CONFIRMADO")),ROWS($A$3:A320))),"")</f>
        <v/>
      </c>
      <c r="T320" s="21" t="str">
        <f ca="1">IFERROR(INDEX(MAESTRO!T:T,_xludf.AGGREGATE(15,6,ROW(MAESTRO!$B$3:$B$1000)/((MAESTRO!$B$3:$B$1000="ACADEMICOS")*(UPPER(MAESTRO!$L$3:$L$1000)="CONFIRMADO")),ROWS($A$3:A320))),"")</f>
        <v/>
      </c>
      <c r="U320" s="21" t="str">
        <f ca="1">IFERROR(INDEX(MAESTRO!U:U,_xludf.AGGREGATE(15,6,ROW(MAESTRO!$B$3:$B$1000)/((MAESTRO!$B$3:$B$1000="ACADEMICOS")*(UPPER(MAESTRO!$L$3:$L$1000)="CONFIRMADO")),ROWS($A$3:A320))),"")</f>
        <v/>
      </c>
      <c r="V320" s="21" t="str">
        <f ca="1">IFERROR(INDEX(MAESTRO!V:V,_xludf.AGGREGATE(15,6,ROW(MAESTRO!$B$3:$B$1000)/((MAESTRO!$B$3:$B$1000="ACADEMICOS")*(UPPER(MAESTRO!$L$3:$L$1000)="CONFIRMADO")),ROWS($A$3:A320))),"")</f>
        <v/>
      </c>
      <c r="W320" s="21" t="str">
        <f ca="1">IFERROR(INDEX(MAESTRO!W:W,_xludf.AGGREGATE(15,6,ROW(MAESTRO!$B$3:$B$1000)/((MAESTRO!$B$3:$B$1000="ACADEMICOS")*(UPPER(MAESTRO!$L$3:$L$1000)="CONFIRMADO")),ROWS($A$3:A320))),"")</f>
        <v/>
      </c>
      <c r="X320" s="21" t="str">
        <f ca="1">IFERROR(INDEX(MAESTRO!X:X,_xludf.AGGREGATE(15,6,ROW(MAESTRO!$B$3:$B$1000)/((MAESTRO!$B$3:$B$1000="ACADEMICOS")*(UPPER(MAESTRO!$L$3:$L$1000)="CONFIRMADO")),ROWS($A$3:A320))),"")</f>
        <v/>
      </c>
    </row>
    <row r="321" spans="1:24" ht="22.05" customHeight="1">
      <c r="A321" s="10" t="str">
        <f ca="1">IFERROR(INDEX(MAESTRO!A:A,_xludf.AGGREGATE(15,6,ROW(MAESTRO!$B$3:$B$1000)/((MAESTRO!$B$3:$B$1000="ACADEMICOS")*(UPPER(MAESTRO!$L$3:$L$1000)="CONFIRMADO")),ROWS($A$3:A321))),"")</f>
        <v/>
      </c>
      <c r="B321" s="10" t="str">
        <f ca="1">IFERROR(INDEX(MAESTRO!B:B,_xludf.AGGREGATE(15,6,ROW(MAESTRO!$B$3:$B$1000)/((MAESTRO!$B$3:$B$1000="ACADEMICOS")*(UPPER(MAESTRO!$L$3:$L$1000)="CONFIRMADO")),ROWS($A$3:A321))),"")</f>
        <v/>
      </c>
      <c r="C321" s="10" t="str">
        <f ca="1">IFERROR(INDEX(MAESTRO!C:C,_xludf.AGGREGATE(15,6,ROW(MAESTRO!$B$3:$B$1000)/((MAESTRO!$B$3:$B$1000="ACADEMICOS")*(UPPER(MAESTRO!$L$3:$L$1000)="CONFIRMADO")),ROWS($A$3:A321))),"")</f>
        <v/>
      </c>
      <c r="D321" s="10" t="str">
        <f ca="1">IFERROR(INDEX(MAESTRO!D:D,_xludf.AGGREGATE(15,6,ROW(MAESTRO!$B$3:$B$1000)/((MAESTRO!$B$3:$B$1000="ACADEMICOS")*(UPPER(MAESTRO!$L$3:$L$1000)="CONFIRMADO")),ROWS($A$3:A321))),"")</f>
        <v/>
      </c>
      <c r="E321" s="10" t="str">
        <f ca="1">IFERROR(INDEX(MAESTRO!E:E,_xludf.AGGREGATE(15,6,ROW(MAESTRO!$B$3:$B$1000)/((MAESTRO!$B$3:$B$1000="ACADEMICOS")*(UPPER(MAESTRO!$L$3:$L$1000)="CONFIRMADO")),ROWS($A$3:A321))),"")</f>
        <v/>
      </c>
      <c r="F321" s="10" t="str">
        <f ca="1">IFERROR(INDEX(MAESTRO!F:F,_xludf.AGGREGATE(15,6,ROW(MAESTRO!$B$3:$B$1000)/((MAESTRO!$B$3:$B$1000="ACADEMICOS")*(UPPER(MAESTRO!$L$3:$L$1000)="CONFIRMADO")),ROWS($A$3:A321))),"")</f>
        <v/>
      </c>
      <c r="G321" s="10" t="str">
        <f ca="1">IFERROR(INDEX(MAESTRO!G:G,_xludf.AGGREGATE(15,6,ROW(MAESTRO!$B$3:$B$1000)/((MAESTRO!$B$3:$B$1000="ACADEMICOS")*(UPPER(MAESTRO!$L$3:$L$1000)="CONFIRMADO")),ROWS($A$3:A321))),"")</f>
        <v/>
      </c>
      <c r="H321" s="10" t="str">
        <f ca="1">IFERROR(INDEX(MAESTRO!H:H,_xludf.AGGREGATE(15,6,ROW(MAESTRO!$B$3:$B$1000)/((MAESTRO!$B$3:$B$1000="ACADEMICOS")*(UPPER(MAESTRO!$L$3:$L$1000)="CONFIRMADO")),ROWS($A$3:A321))),"")</f>
        <v/>
      </c>
      <c r="I321" s="10" t="str">
        <f ca="1">IFERROR(INDEX(MAESTRO!I:I,_xludf.AGGREGATE(15,6,ROW(MAESTRO!$B$3:$B$1000)/((MAESTRO!$B$3:$B$1000="ACADEMICOS")*(UPPER(MAESTRO!$L$3:$L$1000)="CONFIRMADO")),ROWS($A$3:A321))),"")</f>
        <v/>
      </c>
      <c r="J321" s="10" t="str">
        <f ca="1">IFERROR(INDEX(MAESTRO!J:J,_xludf.AGGREGATE(15,6,ROW(MAESTRO!$B$3:$B$1000)/((MAESTRO!$B$3:$B$1000="ACADEMICOS")*(UPPER(MAESTRO!$L$3:$L$1000)="CONFIRMADO")),ROWS($A$3:A321))),"")</f>
        <v/>
      </c>
      <c r="K321" s="10" t="str">
        <f ca="1">IFERROR(INDEX(MAESTRO!K:K,_xludf.AGGREGATE(15,6,ROW(MAESTRO!$B$3:$B$1000)/((MAESTRO!$B$3:$B$1000="ACADEMICOS")*(UPPER(MAESTRO!$L$3:$L$1000)="CONFIRMADO")),ROWS($A$3:A321))),"")</f>
        <v/>
      </c>
      <c r="L321" s="10" t="str">
        <f ca="1">IFERROR(INDEX(MAESTRO!L:L,_xludf.AGGREGATE(15,6,ROW(MAESTRO!$B$3:$B$1000)/((MAESTRO!$B$3:$B$1000="ACADEMICOS")*(UPPER(MAESTRO!$L$3:$L$1000)="CONFIRMADO")),ROWS($A$3:A321))),"")</f>
        <v/>
      </c>
      <c r="M321" s="10" t="str">
        <f ca="1">IFERROR(INDEX(MAESTRO!M:M,_xludf.AGGREGATE(15,6,ROW(MAESTRO!$B$3:$B$1000)/((MAESTRO!$B$3:$B$1000="ACADEMICOS")*(UPPER(MAESTRO!$L$3:$L$1000)="CONFIRMADO")),ROWS($A$3:A321))),"")</f>
        <v/>
      </c>
      <c r="N321" s="10" t="str">
        <f ca="1">IFERROR(INDEX(MAESTRO!N:N,_xludf.AGGREGATE(15,6,ROW(MAESTRO!$B$3:$B$1000)/((MAESTRO!$B$3:$B$1000="ACADEMICOS")*(UPPER(MAESTRO!$L$3:$L$1000)="CONFIRMADO")),ROWS($A$3:A321))),"")</f>
        <v/>
      </c>
      <c r="O321" s="10" t="str">
        <f ca="1">IFERROR(INDEX(MAESTRO!O:O,_xludf.AGGREGATE(15,6,ROW(MAESTRO!$B$3:$B$1000)/((MAESTRO!$B$3:$B$1000="ACADEMICOS")*(UPPER(MAESTRO!$L$3:$L$1000)="CONFIRMADO")),ROWS($A$3:A321))),"")</f>
        <v/>
      </c>
      <c r="P321" s="10" t="str">
        <f ca="1">IFERROR(INDEX(MAESTRO!P:P,_xludf.AGGREGATE(15,6,ROW(MAESTRO!$B$3:$B$1000)/((MAESTRO!$B$3:$B$1000="ACADEMICOS")*(UPPER(MAESTRO!$L$3:$L$1000)="CONFIRMADO")),ROWS($A$3:A321))),"")</f>
        <v/>
      </c>
      <c r="Q321" s="10" t="str">
        <f ca="1">IFERROR(INDEX(MAESTRO!Q:Q,_xludf.AGGREGATE(15,6,ROW(MAESTRO!$B$3:$B$1000)/((MAESTRO!$B$3:$B$1000="ACADEMICOS")*(UPPER(MAESTRO!$L$3:$L$1000)="CONFIRMADO")),ROWS($A$3:A321))),"")</f>
        <v/>
      </c>
      <c r="R321" s="10" t="str">
        <f ca="1">IFERROR(INDEX(MAESTRO!R:R,_xludf.AGGREGATE(15,6,ROW(MAESTRO!$B$3:$B$1000)/((MAESTRO!$B$3:$B$1000="ACADEMICOS")*(UPPER(MAESTRO!$L$3:$L$1000)="CONFIRMADO")),ROWS($A$3:A321))),"")</f>
        <v/>
      </c>
      <c r="S321" s="10" t="str">
        <f ca="1">IFERROR(INDEX(MAESTRO!S:S,_xludf.AGGREGATE(15,6,ROW(MAESTRO!$B$3:$B$1000)/((MAESTRO!$B$3:$B$1000="ACADEMICOS")*(UPPER(MAESTRO!$L$3:$L$1000)="CONFIRMADO")),ROWS($A$3:A321))),"")</f>
        <v/>
      </c>
      <c r="T321" s="10" t="str">
        <f ca="1">IFERROR(INDEX(MAESTRO!T:T,_xludf.AGGREGATE(15,6,ROW(MAESTRO!$B$3:$B$1000)/((MAESTRO!$B$3:$B$1000="ACADEMICOS")*(UPPER(MAESTRO!$L$3:$L$1000)="CONFIRMADO")),ROWS($A$3:A321))),"")</f>
        <v/>
      </c>
      <c r="U321" s="10" t="str">
        <f ca="1">IFERROR(INDEX(MAESTRO!U:U,_xludf.AGGREGATE(15,6,ROW(MAESTRO!$B$3:$B$1000)/((MAESTRO!$B$3:$B$1000="ACADEMICOS")*(UPPER(MAESTRO!$L$3:$L$1000)="CONFIRMADO")),ROWS($A$3:A321))),"")</f>
        <v/>
      </c>
      <c r="V321" s="10" t="str">
        <f ca="1">IFERROR(INDEX(MAESTRO!V:V,_xludf.AGGREGATE(15,6,ROW(MAESTRO!$B$3:$B$1000)/((MAESTRO!$B$3:$B$1000="ACADEMICOS")*(UPPER(MAESTRO!$L$3:$L$1000)="CONFIRMADO")),ROWS($A$3:A321))),"")</f>
        <v/>
      </c>
      <c r="W321" s="10" t="str">
        <f ca="1">IFERROR(INDEX(MAESTRO!W:W,_xludf.AGGREGATE(15,6,ROW(MAESTRO!$B$3:$B$1000)/((MAESTRO!$B$3:$B$1000="ACADEMICOS")*(UPPER(MAESTRO!$L$3:$L$1000)="CONFIRMADO")),ROWS($A$3:A321))),"")</f>
        <v/>
      </c>
      <c r="X321" s="10" t="str">
        <f ca="1">IFERROR(INDEX(MAESTRO!X:X,_xludf.AGGREGATE(15,6,ROW(MAESTRO!$B$3:$B$1000)/((MAESTRO!$B$3:$B$1000="ACADEMICOS")*(UPPER(MAESTRO!$L$3:$L$1000)="CONFIRMADO")),ROWS($A$3:A321))),"")</f>
        <v/>
      </c>
    </row>
    <row r="322" spans="1:24" ht="22.05" customHeight="1">
      <c r="A322" s="21" t="str">
        <f ca="1">IFERROR(INDEX(MAESTRO!A:A,_xludf.AGGREGATE(15,6,ROW(MAESTRO!$B$3:$B$1000)/((MAESTRO!$B$3:$B$1000="ACADEMICOS")*(UPPER(MAESTRO!$L$3:$L$1000)="CONFIRMADO")),ROWS($A$3:A322))),"")</f>
        <v/>
      </c>
      <c r="B322" s="21" t="str">
        <f ca="1">IFERROR(INDEX(MAESTRO!B:B,_xludf.AGGREGATE(15,6,ROW(MAESTRO!$B$3:$B$1000)/((MAESTRO!$B$3:$B$1000="ACADEMICOS")*(UPPER(MAESTRO!$L$3:$L$1000)="CONFIRMADO")),ROWS($A$3:A322))),"")</f>
        <v/>
      </c>
      <c r="C322" s="21" t="str">
        <f ca="1">IFERROR(INDEX(MAESTRO!C:C,_xludf.AGGREGATE(15,6,ROW(MAESTRO!$B$3:$B$1000)/((MAESTRO!$B$3:$B$1000="ACADEMICOS")*(UPPER(MAESTRO!$L$3:$L$1000)="CONFIRMADO")),ROWS($A$3:A322))),"")</f>
        <v/>
      </c>
      <c r="D322" s="21" t="str">
        <f ca="1">IFERROR(INDEX(MAESTRO!D:D,_xludf.AGGREGATE(15,6,ROW(MAESTRO!$B$3:$B$1000)/((MAESTRO!$B$3:$B$1000="ACADEMICOS")*(UPPER(MAESTRO!$L$3:$L$1000)="CONFIRMADO")),ROWS($A$3:A322))),"")</f>
        <v/>
      </c>
      <c r="E322" s="21" t="str">
        <f ca="1">IFERROR(INDEX(MAESTRO!E:E,_xludf.AGGREGATE(15,6,ROW(MAESTRO!$B$3:$B$1000)/((MAESTRO!$B$3:$B$1000="ACADEMICOS")*(UPPER(MAESTRO!$L$3:$L$1000)="CONFIRMADO")),ROWS($A$3:A322))),"")</f>
        <v/>
      </c>
      <c r="F322" s="21" t="str">
        <f ca="1">IFERROR(INDEX(MAESTRO!F:F,_xludf.AGGREGATE(15,6,ROW(MAESTRO!$B$3:$B$1000)/((MAESTRO!$B$3:$B$1000="ACADEMICOS")*(UPPER(MAESTRO!$L$3:$L$1000)="CONFIRMADO")),ROWS($A$3:A322))),"")</f>
        <v/>
      </c>
      <c r="G322" s="21" t="str">
        <f ca="1">IFERROR(INDEX(MAESTRO!G:G,_xludf.AGGREGATE(15,6,ROW(MAESTRO!$B$3:$B$1000)/((MAESTRO!$B$3:$B$1000="ACADEMICOS")*(UPPER(MAESTRO!$L$3:$L$1000)="CONFIRMADO")),ROWS($A$3:A322))),"")</f>
        <v/>
      </c>
      <c r="H322" s="21" t="str">
        <f ca="1">IFERROR(INDEX(MAESTRO!H:H,_xludf.AGGREGATE(15,6,ROW(MAESTRO!$B$3:$B$1000)/((MAESTRO!$B$3:$B$1000="ACADEMICOS")*(UPPER(MAESTRO!$L$3:$L$1000)="CONFIRMADO")),ROWS($A$3:A322))),"")</f>
        <v/>
      </c>
      <c r="I322" s="21" t="str">
        <f ca="1">IFERROR(INDEX(MAESTRO!I:I,_xludf.AGGREGATE(15,6,ROW(MAESTRO!$B$3:$B$1000)/((MAESTRO!$B$3:$B$1000="ACADEMICOS")*(UPPER(MAESTRO!$L$3:$L$1000)="CONFIRMADO")),ROWS($A$3:A322))),"")</f>
        <v/>
      </c>
      <c r="J322" s="21" t="str">
        <f ca="1">IFERROR(INDEX(MAESTRO!J:J,_xludf.AGGREGATE(15,6,ROW(MAESTRO!$B$3:$B$1000)/((MAESTRO!$B$3:$B$1000="ACADEMICOS")*(UPPER(MAESTRO!$L$3:$L$1000)="CONFIRMADO")),ROWS($A$3:A322))),"")</f>
        <v/>
      </c>
      <c r="K322" s="21" t="str">
        <f ca="1">IFERROR(INDEX(MAESTRO!K:K,_xludf.AGGREGATE(15,6,ROW(MAESTRO!$B$3:$B$1000)/((MAESTRO!$B$3:$B$1000="ACADEMICOS")*(UPPER(MAESTRO!$L$3:$L$1000)="CONFIRMADO")),ROWS($A$3:A322))),"")</f>
        <v/>
      </c>
      <c r="L322" s="21" t="str">
        <f ca="1">IFERROR(INDEX(MAESTRO!L:L,_xludf.AGGREGATE(15,6,ROW(MAESTRO!$B$3:$B$1000)/((MAESTRO!$B$3:$B$1000="ACADEMICOS")*(UPPER(MAESTRO!$L$3:$L$1000)="CONFIRMADO")),ROWS($A$3:A322))),"")</f>
        <v/>
      </c>
      <c r="M322" s="21" t="str">
        <f ca="1">IFERROR(INDEX(MAESTRO!M:M,_xludf.AGGREGATE(15,6,ROW(MAESTRO!$B$3:$B$1000)/((MAESTRO!$B$3:$B$1000="ACADEMICOS")*(UPPER(MAESTRO!$L$3:$L$1000)="CONFIRMADO")),ROWS($A$3:A322))),"")</f>
        <v/>
      </c>
      <c r="N322" s="21" t="str">
        <f ca="1">IFERROR(INDEX(MAESTRO!N:N,_xludf.AGGREGATE(15,6,ROW(MAESTRO!$B$3:$B$1000)/((MAESTRO!$B$3:$B$1000="ACADEMICOS")*(UPPER(MAESTRO!$L$3:$L$1000)="CONFIRMADO")),ROWS($A$3:A322))),"")</f>
        <v/>
      </c>
      <c r="O322" s="21" t="str">
        <f ca="1">IFERROR(INDEX(MAESTRO!O:O,_xludf.AGGREGATE(15,6,ROW(MAESTRO!$B$3:$B$1000)/((MAESTRO!$B$3:$B$1000="ACADEMICOS")*(UPPER(MAESTRO!$L$3:$L$1000)="CONFIRMADO")),ROWS($A$3:A322))),"")</f>
        <v/>
      </c>
      <c r="P322" s="21" t="str">
        <f ca="1">IFERROR(INDEX(MAESTRO!P:P,_xludf.AGGREGATE(15,6,ROW(MAESTRO!$B$3:$B$1000)/((MAESTRO!$B$3:$B$1000="ACADEMICOS")*(UPPER(MAESTRO!$L$3:$L$1000)="CONFIRMADO")),ROWS($A$3:A322))),"")</f>
        <v/>
      </c>
      <c r="Q322" s="21" t="str">
        <f ca="1">IFERROR(INDEX(MAESTRO!Q:Q,_xludf.AGGREGATE(15,6,ROW(MAESTRO!$B$3:$B$1000)/((MAESTRO!$B$3:$B$1000="ACADEMICOS")*(UPPER(MAESTRO!$L$3:$L$1000)="CONFIRMADO")),ROWS($A$3:A322))),"")</f>
        <v/>
      </c>
      <c r="R322" s="21" t="str">
        <f ca="1">IFERROR(INDEX(MAESTRO!R:R,_xludf.AGGREGATE(15,6,ROW(MAESTRO!$B$3:$B$1000)/((MAESTRO!$B$3:$B$1000="ACADEMICOS")*(UPPER(MAESTRO!$L$3:$L$1000)="CONFIRMADO")),ROWS($A$3:A322))),"")</f>
        <v/>
      </c>
      <c r="S322" s="21" t="str">
        <f ca="1">IFERROR(INDEX(MAESTRO!S:S,_xludf.AGGREGATE(15,6,ROW(MAESTRO!$B$3:$B$1000)/((MAESTRO!$B$3:$B$1000="ACADEMICOS")*(UPPER(MAESTRO!$L$3:$L$1000)="CONFIRMADO")),ROWS($A$3:A322))),"")</f>
        <v/>
      </c>
      <c r="T322" s="21" t="str">
        <f ca="1">IFERROR(INDEX(MAESTRO!T:T,_xludf.AGGREGATE(15,6,ROW(MAESTRO!$B$3:$B$1000)/((MAESTRO!$B$3:$B$1000="ACADEMICOS")*(UPPER(MAESTRO!$L$3:$L$1000)="CONFIRMADO")),ROWS($A$3:A322))),"")</f>
        <v/>
      </c>
      <c r="U322" s="21" t="str">
        <f ca="1">IFERROR(INDEX(MAESTRO!U:U,_xludf.AGGREGATE(15,6,ROW(MAESTRO!$B$3:$B$1000)/((MAESTRO!$B$3:$B$1000="ACADEMICOS")*(UPPER(MAESTRO!$L$3:$L$1000)="CONFIRMADO")),ROWS($A$3:A322))),"")</f>
        <v/>
      </c>
      <c r="V322" s="21" t="str">
        <f ca="1">IFERROR(INDEX(MAESTRO!V:V,_xludf.AGGREGATE(15,6,ROW(MAESTRO!$B$3:$B$1000)/((MAESTRO!$B$3:$B$1000="ACADEMICOS")*(UPPER(MAESTRO!$L$3:$L$1000)="CONFIRMADO")),ROWS($A$3:A322))),"")</f>
        <v/>
      </c>
      <c r="W322" s="21" t="str">
        <f ca="1">IFERROR(INDEX(MAESTRO!W:W,_xludf.AGGREGATE(15,6,ROW(MAESTRO!$B$3:$B$1000)/((MAESTRO!$B$3:$B$1000="ACADEMICOS")*(UPPER(MAESTRO!$L$3:$L$1000)="CONFIRMADO")),ROWS($A$3:A322))),"")</f>
        <v/>
      </c>
      <c r="X322" s="21" t="str">
        <f ca="1">IFERROR(INDEX(MAESTRO!X:X,_xludf.AGGREGATE(15,6,ROW(MAESTRO!$B$3:$B$1000)/((MAESTRO!$B$3:$B$1000="ACADEMICOS")*(UPPER(MAESTRO!$L$3:$L$1000)="CONFIRMADO")),ROWS($A$3:A322))),"")</f>
        <v/>
      </c>
    </row>
    <row r="323" spans="1:24" ht="22.05" customHeight="1">
      <c r="A323" s="10" t="str">
        <f ca="1">IFERROR(INDEX(MAESTRO!A:A,_xludf.AGGREGATE(15,6,ROW(MAESTRO!$B$3:$B$1000)/((MAESTRO!$B$3:$B$1000="ACADEMICOS")*(UPPER(MAESTRO!$L$3:$L$1000)="CONFIRMADO")),ROWS($A$3:A323))),"")</f>
        <v/>
      </c>
      <c r="B323" s="10" t="str">
        <f ca="1">IFERROR(INDEX(MAESTRO!B:B,_xludf.AGGREGATE(15,6,ROW(MAESTRO!$B$3:$B$1000)/((MAESTRO!$B$3:$B$1000="ACADEMICOS")*(UPPER(MAESTRO!$L$3:$L$1000)="CONFIRMADO")),ROWS($A$3:A323))),"")</f>
        <v/>
      </c>
      <c r="C323" s="10" t="str">
        <f ca="1">IFERROR(INDEX(MAESTRO!C:C,_xludf.AGGREGATE(15,6,ROW(MAESTRO!$B$3:$B$1000)/((MAESTRO!$B$3:$B$1000="ACADEMICOS")*(UPPER(MAESTRO!$L$3:$L$1000)="CONFIRMADO")),ROWS($A$3:A323))),"")</f>
        <v/>
      </c>
      <c r="D323" s="10" t="str">
        <f ca="1">IFERROR(INDEX(MAESTRO!D:D,_xludf.AGGREGATE(15,6,ROW(MAESTRO!$B$3:$B$1000)/((MAESTRO!$B$3:$B$1000="ACADEMICOS")*(UPPER(MAESTRO!$L$3:$L$1000)="CONFIRMADO")),ROWS($A$3:A323))),"")</f>
        <v/>
      </c>
      <c r="E323" s="10" t="str">
        <f ca="1">IFERROR(INDEX(MAESTRO!E:E,_xludf.AGGREGATE(15,6,ROW(MAESTRO!$B$3:$B$1000)/((MAESTRO!$B$3:$B$1000="ACADEMICOS")*(UPPER(MAESTRO!$L$3:$L$1000)="CONFIRMADO")),ROWS($A$3:A323))),"")</f>
        <v/>
      </c>
      <c r="F323" s="10" t="str">
        <f ca="1">IFERROR(INDEX(MAESTRO!F:F,_xludf.AGGREGATE(15,6,ROW(MAESTRO!$B$3:$B$1000)/((MAESTRO!$B$3:$B$1000="ACADEMICOS")*(UPPER(MAESTRO!$L$3:$L$1000)="CONFIRMADO")),ROWS($A$3:A323))),"")</f>
        <v/>
      </c>
      <c r="G323" s="10" t="str">
        <f ca="1">IFERROR(INDEX(MAESTRO!G:G,_xludf.AGGREGATE(15,6,ROW(MAESTRO!$B$3:$B$1000)/((MAESTRO!$B$3:$B$1000="ACADEMICOS")*(UPPER(MAESTRO!$L$3:$L$1000)="CONFIRMADO")),ROWS($A$3:A323))),"")</f>
        <v/>
      </c>
      <c r="H323" s="10" t="str">
        <f ca="1">IFERROR(INDEX(MAESTRO!H:H,_xludf.AGGREGATE(15,6,ROW(MAESTRO!$B$3:$B$1000)/((MAESTRO!$B$3:$B$1000="ACADEMICOS")*(UPPER(MAESTRO!$L$3:$L$1000)="CONFIRMADO")),ROWS($A$3:A323))),"")</f>
        <v/>
      </c>
      <c r="I323" s="10" t="str">
        <f ca="1">IFERROR(INDEX(MAESTRO!I:I,_xludf.AGGREGATE(15,6,ROW(MAESTRO!$B$3:$B$1000)/((MAESTRO!$B$3:$B$1000="ACADEMICOS")*(UPPER(MAESTRO!$L$3:$L$1000)="CONFIRMADO")),ROWS($A$3:A323))),"")</f>
        <v/>
      </c>
      <c r="J323" s="10" t="str">
        <f ca="1">IFERROR(INDEX(MAESTRO!J:J,_xludf.AGGREGATE(15,6,ROW(MAESTRO!$B$3:$B$1000)/((MAESTRO!$B$3:$B$1000="ACADEMICOS")*(UPPER(MAESTRO!$L$3:$L$1000)="CONFIRMADO")),ROWS($A$3:A323))),"")</f>
        <v/>
      </c>
      <c r="K323" s="10" t="str">
        <f ca="1">IFERROR(INDEX(MAESTRO!K:K,_xludf.AGGREGATE(15,6,ROW(MAESTRO!$B$3:$B$1000)/((MAESTRO!$B$3:$B$1000="ACADEMICOS")*(UPPER(MAESTRO!$L$3:$L$1000)="CONFIRMADO")),ROWS($A$3:A323))),"")</f>
        <v/>
      </c>
      <c r="L323" s="10" t="str">
        <f ca="1">IFERROR(INDEX(MAESTRO!L:L,_xludf.AGGREGATE(15,6,ROW(MAESTRO!$B$3:$B$1000)/((MAESTRO!$B$3:$B$1000="ACADEMICOS")*(UPPER(MAESTRO!$L$3:$L$1000)="CONFIRMADO")),ROWS($A$3:A323))),"")</f>
        <v/>
      </c>
      <c r="M323" s="10" t="str">
        <f ca="1">IFERROR(INDEX(MAESTRO!M:M,_xludf.AGGREGATE(15,6,ROW(MAESTRO!$B$3:$B$1000)/((MAESTRO!$B$3:$B$1000="ACADEMICOS")*(UPPER(MAESTRO!$L$3:$L$1000)="CONFIRMADO")),ROWS($A$3:A323))),"")</f>
        <v/>
      </c>
      <c r="N323" s="10" t="str">
        <f ca="1">IFERROR(INDEX(MAESTRO!N:N,_xludf.AGGREGATE(15,6,ROW(MAESTRO!$B$3:$B$1000)/((MAESTRO!$B$3:$B$1000="ACADEMICOS")*(UPPER(MAESTRO!$L$3:$L$1000)="CONFIRMADO")),ROWS($A$3:A323))),"")</f>
        <v/>
      </c>
      <c r="O323" s="10" t="str">
        <f ca="1">IFERROR(INDEX(MAESTRO!O:O,_xludf.AGGREGATE(15,6,ROW(MAESTRO!$B$3:$B$1000)/((MAESTRO!$B$3:$B$1000="ACADEMICOS")*(UPPER(MAESTRO!$L$3:$L$1000)="CONFIRMADO")),ROWS($A$3:A323))),"")</f>
        <v/>
      </c>
      <c r="P323" s="10" t="str">
        <f ca="1">IFERROR(INDEX(MAESTRO!P:P,_xludf.AGGREGATE(15,6,ROW(MAESTRO!$B$3:$B$1000)/((MAESTRO!$B$3:$B$1000="ACADEMICOS")*(UPPER(MAESTRO!$L$3:$L$1000)="CONFIRMADO")),ROWS($A$3:A323))),"")</f>
        <v/>
      </c>
      <c r="Q323" s="10" t="str">
        <f ca="1">IFERROR(INDEX(MAESTRO!Q:Q,_xludf.AGGREGATE(15,6,ROW(MAESTRO!$B$3:$B$1000)/((MAESTRO!$B$3:$B$1000="ACADEMICOS")*(UPPER(MAESTRO!$L$3:$L$1000)="CONFIRMADO")),ROWS($A$3:A323))),"")</f>
        <v/>
      </c>
      <c r="R323" s="10" t="str">
        <f ca="1">IFERROR(INDEX(MAESTRO!R:R,_xludf.AGGREGATE(15,6,ROW(MAESTRO!$B$3:$B$1000)/((MAESTRO!$B$3:$B$1000="ACADEMICOS")*(UPPER(MAESTRO!$L$3:$L$1000)="CONFIRMADO")),ROWS($A$3:A323))),"")</f>
        <v/>
      </c>
      <c r="S323" s="10" t="str">
        <f ca="1">IFERROR(INDEX(MAESTRO!S:S,_xludf.AGGREGATE(15,6,ROW(MAESTRO!$B$3:$B$1000)/((MAESTRO!$B$3:$B$1000="ACADEMICOS")*(UPPER(MAESTRO!$L$3:$L$1000)="CONFIRMADO")),ROWS($A$3:A323))),"")</f>
        <v/>
      </c>
      <c r="T323" s="10" t="str">
        <f ca="1">IFERROR(INDEX(MAESTRO!T:T,_xludf.AGGREGATE(15,6,ROW(MAESTRO!$B$3:$B$1000)/((MAESTRO!$B$3:$B$1000="ACADEMICOS")*(UPPER(MAESTRO!$L$3:$L$1000)="CONFIRMADO")),ROWS($A$3:A323))),"")</f>
        <v/>
      </c>
      <c r="U323" s="10" t="str">
        <f ca="1">IFERROR(INDEX(MAESTRO!U:U,_xludf.AGGREGATE(15,6,ROW(MAESTRO!$B$3:$B$1000)/((MAESTRO!$B$3:$B$1000="ACADEMICOS")*(UPPER(MAESTRO!$L$3:$L$1000)="CONFIRMADO")),ROWS($A$3:A323))),"")</f>
        <v/>
      </c>
      <c r="V323" s="10" t="str">
        <f ca="1">IFERROR(INDEX(MAESTRO!V:V,_xludf.AGGREGATE(15,6,ROW(MAESTRO!$B$3:$B$1000)/((MAESTRO!$B$3:$B$1000="ACADEMICOS")*(UPPER(MAESTRO!$L$3:$L$1000)="CONFIRMADO")),ROWS($A$3:A323))),"")</f>
        <v/>
      </c>
      <c r="W323" s="10" t="str">
        <f ca="1">IFERROR(INDEX(MAESTRO!W:W,_xludf.AGGREGATE(15,6,ROW(MAESTRO!$B$3:$B$1000)/((MAESTRO!$B$3:$B$1000="ACADEMICOS")*(UPPER(MAESTRO!$L$3:$L$1000)="CONFIRMADO")),ROWS($A$3:A323))),"")</f>
        <v/>
      </c>
      <c r="X323" s="10" t="str">
        <f ca="1">IFERROR(INDEX(MAESTRO!X:X,_xludf.AGGREGATE(15,6,ROW(MAESTRO!$B$3:$B$1000)/((MAESTRO!$B$3:$B$1000="ACADEMICOS")*(UPPER(MAESTRO!$L$3:$L$1000)="CONFIRMADO")),ROWS($A$3:A323))),"")</f>
        <v/>
      </c>
    </row>
    <row r="324" spans="1:24" ht="22.05" customHeight="1">
      <c r="A324" s="21" t="str">
        <f ca="1">IFERROR(INDEX(MAESTRO!A:A,_xludf.AGGREGATE(15,6,ROW(MAESTRO!$B$3:$B$1000)/((MAESTRO!$B$3:$B$1000="ACADEMICOS")*(UPPER(MAESTRO!$L$3:$L$1000)="CONFIRMADO")),ROWS($A$3:A324))),"")</f>
        <v/>
      </c>
      <c r="B324" s="21" t="str">
        <f ca="1">IFERROR(INDEX(MAESTRO!B:B,_xludf.AGGREGATE(15,6,ROW(MAESTRO!$B$3:$B$1000)/((MAESTRO!$B$3:$B$1000="ACADEMICOS")*(UPPER(MAESTRO!$L$3:$L$1000)="CONFIRMADO")),ROWS($A$3:A324))),"")</f>
        <v/>
      </c>
      <c r="C324" s="21" t="str">
        <f ca="1">IFERROR(INDEX(MAESTRO!C:C,_xludf.AGGREGATE(15,6,ROW(MAESTRO!$B$3:$B$1000)/((MAESTRO!$B$3:$B$1000="ACADEMICOS")*(UPPER(MAESTRO!$L$3:$L$1000)="CONFIRMADO")),ROWS($A$3:A324))),"")</f>
        <v/>
      </c>
      <c r="D324" s="21" t="str">
        <f ca="1">IFERROR(INDEX(MAESTRO!D:D,_xludf.AGGREGATE(15,6,ROW(MAESTRO!$B$3:$B$1000)/((MAESTRO!$B$3:$B$1000="ACADEMICOS")*(UPPER(MAESTRO!$L$3:$L$1000)="CONFIRMADO")),ROWS($A$3:A324))),"")</f>
        <v/>
      </c>
      <c r="E324" s="21" t="str">
        <f ca="1">IFERROR(INDEX(MAESTRO!E:E,_xludf.AGGREGATE(15,6,ROW(MAESTRO!$B$3:$B$1000)/((MAESTRO!$B$3:$B$1000="ACADEMICOS")*(UPPER(MAESTRO!$L$3:$L$1000)="CONFIRMADO")),ROWS($A$3:A324))),"")</f>
        <v/>
      </c>
      <c r="F324" s="21" t="str">
        <f ca="1">IFERROR(INDEX(MAESTRO!F:F,_xludf.AGGREGATE(15,6,ROW(MAESTRO!$B$3:$B$1000)/((MAESTRO!$B$3:$B$1000="ACADEMICOS")*(UPPER(MAESTRO!$L$3:$L$1000)="CONFIRMADO")),ROWS($A$3:A324))),"")</f>
        <v/>
      </c>
      <c r="G324" s="21" t="str">
        <f ca="1">IFERROR(INDEX(MAESTRO!G:G,_xludf.AGGREGATE(15,6,ROW(MAESTRO!$B$3:$B$1000)/((MAESTRO!$B$3:$B$1000="ACADEMICOS")*(UPPER(MAESTRO!$L$3:$L$1000)="CONFIRMADO")),ROWS($A$3:A324))),"")</f>
        <v/>
      </c>
      <c r="H324" s="21" t="str">
        <f ca="1">IFERROR(INDEX(MAESTRO!H:H,_xludf.AGGREGATE(15,6,ROW(MAESTRO!$B$3:$B$1000)/((MAESTRO!$B$3:$B$1000="ACADEMICOS")*(UPPER(MAESTRO!$L$3:$L$1000)="CONFIRMADO")),ROWS($A$3:A324))),"")</f>
        <v/>
      </c>
      <c r="I324" s="21" t="str">
        <f ca="1">IFERROR(INDEX(MAESTRO!I:I,_xludf.AGGREGATE(15,6,ROW(MAESTRO!$B$3:$B$1000)/((MAESTRO!$B$3:$B$1000="ACADEMICOS")*(UPPER(MAESTRO!$L$3:$L$1000)="CONFIRMADO")),ROWS($A$3:A324))),"")</f>
        <v/>
      </c>
      <c r="J324" s="21" t="str">
        <f ca="1">IFERROR(INDEX(MAESTRO!J:J,_xludf.AGGREGATE(15,6,ROW(MAESTRO!$B$3:$B$1000)/((MAESTRO!$B$3:$B$1000="ACADEMICOS")*(UPPER(MAESTRO!$L$3:$L$1000)="CONFIRMADO")),ROWS($A$3:A324))),"")</f>
        <v/>
      </c>
      <c r="K324" s="21" t="str">
        <f ca="1">IFERROR(INDEX(MAESTRO!K:K,_xludf.AGGREGATE(15,6,ROW(MAESTRO!$B$3:$B$1000)/((MAESTRO!$B$3:$B$1000="ACADEMICOS")*(UPPER(MAESTRO!$L$3:$L$1000)="CONFIRMADO")),ROWS($A$3:A324))),"")</f>
        <v/>
      </c>
      <c r="L324" s="21" t="str">
        <f ca="1">IFERROR(INDEX(MAESTRO!L:L,_xludf.AGGREGATE(15,6,ROW(MAESTRO!$B$3:$B$1000)/((MAESTRO!$B$3:$B$1000="ACADEMICOS")*(UPPER(MAESTRO!$L$3:$L$1000)="CONFIRMADO")),ROWS($A$3:A324))),"")</f>
        <v/>
      </c>
      <c r="M324" s="21" t="str">
        <f ca="1">IFERROR(INDEX(MAESTRO!M:M,_xludf.AGGREGATE(15,6,ROW(MAESTRO!$B$3:$B$1000)/((MAESTRO!$B$3:$B$1000="ACADEMICOS")*(UPPER(MAESTRO!$L$3:$L$1000)="CONFIRMADO")),ROWS($A$3:A324))),"")</f>
        <v/>
      </c>
      <c r="N324" s="21" t="str">
        <f ca="1">IFERROR(INDEX(MAESTRO!N:N,_xludf.AGGREGATE(15,6,ROW(MAESTRO!$B$3:$B$1000)/((MAESTRO!$B$3:$B$1000="ACADEMICOS")*(UPPER(MAESTRO!$L$3:$L$1000)="CONFIRMADO")),ROWS($A$3:A324))),"")</f>
        <v/>
      </c>
      <c r="O324" s="21" t="str">
        <f ca="1">IFERROR(INDEX(MAESTRO!O:O,_xludf.AGGREGATE(15,6,ROW(MAESTRO!$B$3:$B$1000)/((MAESTRO!$B$3:$B$1000="ACADEMICOS")*(UPPER(MAESTRO!$L$3:$L$1000)="CONFIRMADO")),ROWS($A$3:A324))),"")</f>
        <v/>
      </c>
      <c r="P324" s="21" t="str">
        <f ca="1">IFERROR(INDEX(MAESTRO!P:P,_xludf.AGGREGATE(15,6,ROW(MAESTRO!$B$3:$B$1000)/((MAESTRO!$B$3:$B$1000="ACADEMICOS")*(UPPER(MAESTRO!$L$3:$L$1000)="CONFIRMADO")),ROWS($A$3:A324))),"")</f>
        <v/>
      </c>
      <c r="Q324" s="21" t="str">
        <f ca="1">IFERROR(INDEX(MAESTRO!Q:Q,_xludf.AGGREGATE(15,6,ROW(MAESTRO!$B$3:$B$1000)/((MAESTRO!$B$3:$B$1000="ACADEMICOS")*(UPPER(MAESTRO!$L$3:$L$1000)="CONFIRMADO")),ROWS($A$3:A324))),"")</f>
        <v/>
      </c>
      <c r="R324" s="21" t="str">
        <f ca="1">IFERROR(INDEX(MAESTRO!R:R,_xludf.AGGREGATE(15,6,ROW(MAESTRO!$B$3:$B$1000)/((MAESTRO!$B$3:$B$1000="ACADEMICOS")*(UPPER(MAESTRO!$L$3:$L$1000)="CONFIRMADO")),ROWS($A$3:A324))),"")</f>
        <v/>
      </c>
      <c r="S324" s="21" t="str">
        <f ca="1">IFERROR(INDEX(MAESTRO!S:S,_xludf.AGGREGATE(15,6,ROW(MAESTRO!$B$3:$B$1000)/((MAESTRO!$B$3:$B$1000="ACADEMICOS")*(UPPER(MAESTRO!$L$3:$L$1000)="CONFIRMADO")),ROWS($A$3:A324))),"")</f>
        <v/>
      </c>
      <c r="T324" s="21" t="str">
        <f ca="1">IFERROR(INDEX(MAESTRO!T:T,_xludf.AGGREGATE(15,6,ROW(MAESTRO!$B$3:$B$1000)/((MAESTRO!$B$3:$B$1000="ACADEMICOS")*(UPPER(MAESTRO!$L$3:$L$1000)="CONFIRMADO")),ROWS($A$3:A324))),"")</f>
        <v/>
      </c>
      <c r="U324" s="21" t="str">
        <f ca="1">IFERROR(INDEX(MAESTRO!U:U,_xludf.AGGREGATE(15,6,ROW(MAESTRO!$B$3:$B$1000)/((MAESTRO!$B$3:$B$1000="ACADEMICOS")*(UPPER(MAESTRO!$L$3:$L$1000)="CONFIRMADO")),ROWS($A$3:A324))),"")</f>
        <v/>
      </c>
      <c r="V324" s="21" t="str">
        <f ca="1">IFERROR(INDEX(MAESTRO!V:V,_xludf.AGGREGATE(15,6,ROW(MAESTRO!$B$3:$B$1000)/((MAESTRO!$B$3:$B$1000="ACADEMICOS")*(UPPER(MAESTRO!$L$3:$L$1000)="CONFIRMADO")),ROWS($A$3:A324))),"")</f>
        <v/>
      </c>
      <c r="W324" s="21" t="str">
        <f ca="1">IFERROR(INDEX(MAESTRO!W:W,_xludf.AGGREGATE(15,6,ROW(MAESTRO!$B$3:$B$1000)/((MAESTRO!$B$3:$B$1000="ACADEMICOS")*(UPPER(MAESTRO!$L$3:$L$1000)="CONFIRMADO")),ROWS($A$3:A324))),"")</f>
        <v/>
      </c>
      <c r="X324" s="21" t="str">
        <f ca="1">IFERROR(INDEX(MAESTRO!X:X,_xludf.AGGREGATE(15,6,ROW(MAESTRO!$B$3:$B$1000)/((MAESTRO!$B$3:$B$1000="ACADEMICOS")*(UPPER(MAESTRO!$L$3:$L$1000)="CONFIRMADO")),ROWS($A$3:A324))),"")</f>
        <v/>
      </c>
    </row>
    <row r="325" spans="1:24" ht="22.05" customHeight="1">
      <c r="A325" s="10" t="str">
        <f ca="1">IFERROR(INDEX(MAESTRO!A:A,_xludf.AGGREGATE(15,6,ROW(MAESTRO!$B$3:$B$1000)/((MAESTRO!$B$3:$B$1000="ACADEMICOS")*(UPPER(MAESTRO!$L$3:$L$1000)="CONFIRMADO")),ROWS($A$3:A325))),"")</f>
        <v/>
      </c>
      <c r="B325" s="10" t="str">
        <f ca="1">IFERROR(INDEX(MAESTRO!B:B,_xludf.AGGREGATE(15,6,ROW(MAESTRO!$B$3:$B$1000)/((MAESTRO!$B$3:$B$1000="ACADEMICOS")*(UPPER(MAESTRO!$L$3:$L$1000)="CONFIRMADO")),ROWS($A$3:A325))),"")</f>
        <v/>
      </c>
      <c r="C325" s="10" t="str">
        <f ca="1">IFERROR(INDEX(MAESTRO!C:C,_xludf.AGGREGATE(15,6,ROW(MAESTRO!$B$3:$B$1000)/((MAESTRO!$B$3:$B$1000="ACADEMICOS")*(UPPER(MAESTRO!$L$3:$L$1000)="CONFIRMADO")),ROWS($A$3:A325))),"")</f>
        <v/>
      </c>
      <c r="D325" s="10" t="str">
        <f ca="1">IFERROR(INDEX(MAESTRO!D:D,_xludf.AGGREGATE(15,6,ROW(MAESTRO!$B$3:$B$1000)/((MAESTRO!$B$3:$B$1000="ACADEMICOS")*(UPPER(MAESTRO!$L$3:$L$1000)="CONFIRMADO")),ROWS($A$3:A325))),"")</f>
        <v/>
      </c>
      <c r="E325" s="10" t="str">
        <f ca="1">IFERROR(INDEX(MAESTRO!E:E,_xludf.AGGREGATE(15,6,ROW(MAESTRO!$B$3:$B$1000)/((MAESTRO!$B$3:$B$1000="ACADEMICOS")*(UPPER(MAESTRO!$L$3:$L$1000)="CONFIRMADO")),ROWS($A$3:A325))),"")</f>
        <v/>
      </c>
      <c r="F325" s="10" t="str">
        <f ca="1">IFERROR(INDEX(MAESTRO!F:F,_xludf.AGGREGATE(15,6,ROW(MAESTRO!$B$3:$B$1000)/((MAESTRO!$B$3:$B$1000="ACADEMICOS")*(UPPER(MAESTRO!$L$3:$L$1000)="CONFIRMADO")),ROWS($A$3:A325))),"")</f>
        <v/>
      </c>
      <c r="G325" s="10" t="str">
        <f ca="1">IFERROR(INDEX(MAESTRO!G:G,_xludf.AGGREGATE(15,6,ROW(MAESTRO!$B$3:$B$1000)/((MAESTRO!$B$3:$B$1000="ACADEMICOS")*(UPPER(MAESTRO!$L$3:$L$1000)="CONFIRMADO")),ROWS($A$3:A325))),"")</f>
        <v/>
      </c>
      <c r="H325" s="10" t="str">
        <f ca="1">IFERROR(INDEX(MAESTRO!H:H,_xludf.AGGREGATE(15,6,ROW(MAESTRO!$B$3:$B$1000)/((MAESTRO!$B$3:$B$1000="ACADEMICOS")*(UPPER(MAESTRO!$L$3:$L$1000)="CONFIRMADO")),ROWS($A$3:A325))),"")</f>
        <v/>
      </c>
      <c r="I325" s="10" t="str">
        <f ca="1">IFERROR(INDEX(MAESTRO!I:I,_xludf.AGGREGATE(15,6,ROW(MAESTRO!$B$3:$B$1000)/((MAESTRO!$B$3:$B$1000="ACADEMICOS")*(UPPER(MAESTRO!$L$3:$L$1000)="CONFIRMADO")),ROWS($A$3:A325))),"")</f>
        <v/>
      </c>
      <c r="J325" s="10" t="str">
        <f ca="1">IFERROR(INDEX(MAESTRO!J:J,_xludf.AGGREGATE(15,6,ROW(MAESTRO!$B$3:$B$1000)/((MAESTRO!$B$3:$B$1000="ACADEMICOS")*(UPPER(MAESTRO!$L$3:$L$1000)="CONFIRMADO")),ROWS($A$3:A325))),"")</f>
        <v/>
      </c>
      <c r="K325" s="10" t="str">
        <f ca="1">IFERROR(INDEX(MAESTRO!K:K,_xludf.AGGREGATE(15,6,ROW(MAESTRO!$B$3:$B$1000)/((MAESTRO!$B$3:$B$1000="ACADEMICOS")*(UPPER(MAESTRO!$L$3:$L$1000)="CONFIRMADO")),ROWS($A$3:A325))),"")</f>
        <v/>
      </c>
      <c r="L325" s="10" t="str">
        <f ca="1">IFERROR(INDEX(MAESTRO!L:L,_xludf.AGGREGATE(15,6,ROW(MAESTRO!$B$3:$B$1000)/((MAESTRO!$B$3:$B$1000="ACADEMICOS")*(UPPER(MAESTRO!$L$3:$L$1000)="CONFIRMADO")),ROWS($A$3:A325))),"")</f>
        <v/>
      </c>
      <c r="M325" s="10" t="str">
        <f ca="1">IFERROR(INDEX(MAESTRO!M:M,_xludf.AGGREGATE(15,6,ROW(MAESTRO!$B$3:$B$1000)/((MAESTRO!$B$3:$B$1000="ACADEMICOS")*(UPPER(MAESTRO!$L$3:$L$1000)="CONFIRMADO")),ROWS($A$3:A325))),"")</f>
        <v/>
      </c>
      <c r="N325" s="10" t="str">
        <f ca="1">IFERROR(INDEX(MAESTRO!N:N,_xludf.AGGREGATE(15,6,ROW(MAESTRO!$B$3:$B$1000)/((MAESTRO!$B$3:$B$1000="ACADEMICOS")*(UPPER(MAESTRO!$L$3:$L$1000)="CONFIRMADO")),ROWS($A$3:A325))),"")</f>
        <v/>
      </c>
      <c r="O325" s="10" t="str">
        <f ca="1">IFERROR(INDEX(MAESTRO!O:O,_xludf.AGGREGATE(15,6,ROW(MAESTRO!$B$3:$B$1000)/((MAESTRO!$B$3:$B$1000="ACADEMICOS")*(UPPER(MAESTRO!$L$3:$L$1000)="CONFIRMADO")),ROWS($A$3:A325))),"")</f>
        <v/>
      </c>
      <c r="P325" s="10" t="str">
        <f ca="1">IFERROR(INDEX(MAESTRO!P:P,_xludf.AGGREGATE(15,6,ROW(MAESTRO!$B$3:$B$1000)/((MAESTRO!$B$3:$B$1000="ACADEMICOS")*(UPPER(MAESTRO!$L$3:$L$1000)="CONFIRMADO")),ROWS($A$3:A325))),"")</f>
        <v/>
      </c>
      <c r="Q325" s="10" t="str">
        <f ca="1">IFERROR(INDEX(MAESTRO!Q:Q,_xludf.AGGREGATE(15,6,ROW(MAESTRO!$B$3:$B$1000)/((MAESTRO!$B$3:$B$1000="ACADEMICOS")*(UPPER(MAESTRO!$L$3:$L$1000)="CONFIRMADO")),ROWS($A$3:A325))),"")</f>
        <v/>
      </c>
      <c r="R325" s="10" t="str">
        <f ca="1">IFERROR(INDEX(MAESTRO!R:R,_xludf.AGGREGATE(15,6,ROW(MAESTRO!$B$3:$B$1000)/((MAESTRO!$B$3:$B$1000="ACADEMICOS")*(UPPER(MAESTRO!$L$3:$L$1000)="CONFIRMADO")),ROWS($A$3:A325))),"")</f>
        <v/>
      </c>
      <c r="S325" s="10" t="str">
        <f ca="1">IFERROR(INDEX(MAESTRO!S:S,_xludf.AGGREGATE(15,6,ROW(MAESTRO!$B$3:$B$1000)/((MAESTRO!$B$3:$B$1000="ACADEMICOS")*(UPPER(MAESTRO!$L$3:$L$1000)="CONFIRMADO")),ROWS($A$3:A325))),"")</f>
        <v/>
      </c>
      <c r="T325" s="10" t="str">
        <f ca="1">IFERROR(INDEX(MAESTRO!T:T,_xludf.AGGREGATE(15,6,ROW(MAESTRO!$B$3:$B$1000)/((MAESTRO!$B$3:$B$1000="ACADEMICOS")*(UPPER(MAESTRO!$L$3:$L$1000)="CONFIRMADO")),ROWS($A$3:A325))),"")</f>
        <v/>
      </c>
      <c r="U325" s="10" t="str">
        <f ca="1">IFERROR(INDEX(MAESTRO!U:U,_xludf.AGGREGATE(15,6,ROW(MAESTRO!$B$3:$B$1000)/((MAESTRO!$B$3:$B$1000="ACADEMICOS")*(UPPER(MAESTRO!$L$3:$L$1000)="CONFIRMADO")),ROWS($A$3:A325))),"")</f>
        <v/>
      </c>
      <c r="V325" s="10" t="str">
        <f ca="1">IFERROR(INDEX(MAESTRO!V:V,_xludf.AGGREGATE(15,6,ROW(MAESTRO!$B$3:$B$1000)/((MAESTRO!$B$3:$B$1000="ACADEMICOS")*(UPPER(MAESTRO!$L$3:$L$1000)="CONFIRMADO")),ROWS($A$3:A325))),"")</f>
        <v/>
      </c>
      <c r="W325" s="10" t="str">
        <f ca="1">IFERROR(INDEX(MAESTRO!W:W,_xludf.AGGREGATE(15,6,ROW(MAESTRO!$B$3:$B$1000)/((MAESTRO!$B$3:$B$1000="ACADEMICOS")*(UPPER(MAESTRO!$L$3:$L$1000)="CONFIRMADO")),ROWS($A$3:A325))),"")</f>
        <v/>
      </c>
      <c r="X325" s="10" t="str">
        <f ca="1">IFERROR(INDEX(MAESTRO!X:X,_xludf.AGGREGATE(15,6,ROW(MAESTRO!$B$3:$B$1000)/((MAESTRO!$B$3:$B$1000="ACADEMICOS")*(UPPER(MAESTRO!$L$3:$L$1000)="CONFIRMADO")),ROWS($A$3:A325))),"")</f>
        <v/>
      </c>
    </row>
    <row r="326" spans="1:24" ht="22.05" customHeight="1">
      <c r="A326" s="21" t="str">
        <f ca="1">IFERROR(INDEX(MAESTRO!A:A,_xludf.AGGREGATE(15,6,ROW(MAESTRO!$B$3:$B$1000)/((MAESTRO!$B$3:$B$1000="ACADEMICOS")*(UPPER(MAESTRO!$L$3:$L$1000)="CONFIRMADO")),ROWS($A$3:A326))),"")</f>
        <v/>
      </c>
      <c r="B326" s="21" t="str">
        <f ca="1">IFERROR(INDEX(MAESTRO!B:B,_xludf.AGGREGATE(15,6,ROW(MAESTRO!$B$3:$B$1000)/((MAESTRO!$B$3:$B$1000="ACADEMICOS")*(UPPER(MAESTRO!$L$3:$L$1000)="CONFIRMADO")),ROWS($A$3:A326))),"")</f>
        <v/>
      </c>
      <c r="C326" s="21" t="str">
        <f ca="1">IFERROR(INDEX(MAESTRO!C:C,_xludf.AGGREGATE(15,6,ROW(MAESTRO!$B$3:$B$1000)/((MAESTRO!$B$3:$B$1000="ACADEMICOS")*(UPPER(MAESTRO!$L$3:$L$1000)="CONFIRMADO")),ROWS($A$3:A326))),"")</f>
        <v/>
      </c>
      <c r="D326" s="21" t="str">
        <f ca="1">IFERROR(INDEX(MAESTRO!D:D,_xludf.AGGREGATE(15,6,ROW(MAESTRO!$B$3:$B$1000)/((MAESTRO!$B$3:$B$1000="ACADEMICOS")*(UPPER(MAESTRO!$L$3:$L$1000)="CONFIRMADO")),ROWS($A$3:A326))),"")</f>
        <v/>
      </c>
      <c r="E326" s="21" t="str">
        <f ca="1">IFERROR(INDEX(MAESTRO!E:E,_xludf.AGGREGATE(15,6,ROW(MAESTRO!$B$3:$B$1000)/((MAESTRO!$B$3:$B$1000="ACADEMICOS")*(UPPER(MAESTRO!$L$3:$L$1000)="CONFIRMADO")),ROWS($A$3:A326))),"")</f>
        <v/>
      </c>
      <c r="F326" s="21" t="str">
        <f ca="1">IFERROR(INDEX(MAESTRO!F:F,_xludf.AGGREGATE(15,6,ROW(MAESTRO!$B$3:$B$1000)/((MAESTRO!$B$3:$B$1000="ACADEMICOS")*(UPPER(MAESTRO!$L$3:$L$1000)="CONFIRMADO")),ROWS($A$3:A326))),"")</f>
        <v/>
      </c>
      <c r="G326" s="21" t="str">
        <f ca="1">IFERROR(INDEX(MAESTRO!G:G,_xludf.AGGREGATE(15,6,ROW(MAESTRO!$B$3:$B$1000)/((MAESTRO!$B$3:$B$1000="ACADEMICOS")*(UPPER(MAESTRO!$L$3:$L$1000)="CONFIRMADO")),ROWS($A$3:A326))),"")</f>
        <v/>
      </c>
      <c r="H326" s="21" t="str">
        <f ca="1">IFERROR(INDEX(MAESTRO!H:H,_xludf.AGGREGATE(15,6,ROW(MAESTRO!$B$3:$B$1000)/((MAESTRO!$B$3:$B$1000="ACADEMICOS")*(UPPER(MAESTRO!$L$3:$L$1000)="CONFIRMADO")),ROWS($A$3:A326))),"")</f>
        <v/>
      </c>
      <c r="I326" s="21" t="str">
        <f ca="1">IFERROR(INDEX(MAESTRO!I:I,_xludf.AGGREGATE(15,6,ROW(MAESTRO!$B$3:$B$1000)/((MAESTRO!$B$3:$B$1000="ACADEMICOS")*(UPPER(MAESTRO!$L$3:$L$1000)="CONFIRMADO")),ROWS($A$3:A326))),"")</f>
        <v/>
      </c>
      <c r="J326" s="21" t="str">
        <f ca="1">IFERROR(INDEX(MAESTRO!J:J,_xludf.AGGREGATE(15,6,ROW(MAESTRO!$B$3:$B$1000)/((MAESTRO!$B$3:$B$1000="ACADEMICOS")*(UPPER(MAESTRO!$L$3:$L$1000)="CONFIRMADO")),ROWS($A$3:A326))),"")</f>
        <v/>
      </c>
      <c r="K326" s="21" t="str">
        <f ca="1">IFERROR(INDEX(MAESTRO!K:K,_xludf.AGGREGATE(15,6,ROW(MAESTRO!$B$3:$B$1000)/((MAESTRO!$B$3:$B$1000="ACADEMICOS")*(UPPER(MAESTRO!$L$3:$L$1000)="CONFIRMADO")),ROWS($A$3:A326))),"")</f>
        <v/>
      </c>
      <c r="L326" s="21" t="str">
        <f ca="1">IFERROR(INDEX(MAESTRO!L:L,_xludf.AGGREGATE(15,6,ROW(MAESTRO!$B$3:$B$1000)/((MAESTRO!$B$3:$B$1000="ACADEMICOS")*(UPPER(MAESTRO!$L$3:$L$1000)="CONFIRMADO")),ROWS($A$3:A326))),"")</f>
        <v/>
      </c>
      <c r="M326" s="21" t="str">
        <f ca="1">IFERROR(INDEX(MAESTRO!M:M,_xludf.AGGREGATE(15,6,ROW(MAESTRO!$B$3:$B$1000)/((MAESTRO!$B$3:$B$1000="ACADEMICOS")*(UPPER(MAESTRO!$L$3:$L$1000)="CONFIRMADO")),ROWS($A$3:A326))),"")</f>
        <v/>
      </c>
      <c r="N326" s="21" t="str">
        <f ca="1">IFERROR(INDEX(MAESTRO!N:N,_xludf.AGGREGATE(15,6,ROW(MAESTRO!$B$3:$B$1000)/((MAESTRO!$B$3:$B$1000="ACADEMICOS")*(UPPER(MAESTRO!$L$3:$L$1000)="CONFIRMADO")),ROWS($A$3:A326))),"")</f>
        <v/>
      </c>
      <c r="O326" s="21" t="str">
        <f ca="1">IFERROR(INDEX(MAESTRO!O:O,_xludf.AGGREGATE(15,6,ROW(MAESTRO!$B$3:$B$1000)/((MAESTRO!$B$3:$B$1000="ACADEMICOS")*(UPPER(MAESTRO!$L$3:$L$1000)="CONFIRMADO")),ROWS($A$3:A326))),"")</f>
        <v/>
      </c>
      <c r="P326" s="21" t="str">
        <f ca="1">IFERROR(INDEX(MAESTRO!P:P,_xludf.AGGREGATE(15,6,ROW(MAESTRO!$B$3:$B$1000)/((MAESTRO!$B$3:$B$1000="ACADEMICOS")*(UPPER(MAESTRO!$L$3:$L$1000)="CONFIRMADO")),ROWS($A$3:A326))),"")</f>
        <v/>
      </c>
      <c r="Q326" s="21" t="str">
        <f ca="1">IFERROR(INDEX(MAESTRO!Q:Q,_xludf.AGGREGATE(15,6,ROW(MAESTRO!$B$3:$B$1000)/((MAESTRO!$B$3:$B$1000="ACADEMICOS")*(UPPER(MAESTRO!$L$3:$L$1000)="CONFIRMADO")),ROWS($A$3:A326))),"")</f>
        <v/>
      </c>
      <c r="R326" s="21" t="str">
        <f ca="1">IFERROR(INDEX(MAESTRO!R:R,_xludf.AGGREGATE(15,6,ROW(MAESTRO!$B$3:$B$1000)/((MAESTRO!$B$3:$B$1000="ACADEMICOS")*(UPPER(MAESTRO!$L$3:$L$1000)="CONFIRMADO")),ROWS($A$3:A326))),"")</f>
        <v/>
      </c>
      <c r="S326" s="21" t="str">
        <f ca="1">IFERROR(INDEX(MAESTRO!S:S,_xludf.AGGREGATE(15,6,ROW(MAESTRO!$B$3:$B$1000)/((MAESTRO!$B$3:$B$1000="ACADEMICOS")*(UPPER(MAESTRO!$L$3:$L$1000)="CONFIRMADO")),ROWS($A$3:A326))),"")</f>
        <v/>
      </c>
      <c r="T326" s="21" t="str">
        <f ca="1">IFERROR(INDEX(MAESTRO!T:T,_xludf.AGGREGATE(15,6,ROW(MAESTRO!$B$3:$B$1000)/((MAESTRO!$B$3:$B$1000="ACADEMICOS")*(UPPER(MAESTRO!$L$3:$L$1000)="CONFIRMADO")),ROWS($A$3:A326))),"")</f>
        <v/>
      </c>
      <c r="U326" s="21" t="str">
        <f ca="1">IFERROR(INDEX(MAESTRO!U:U,_xludf.AGGREGATE(15,6,ROW(MAESTRO!$B$3:$B$1000)/((MAESTRO!$B$3:$B$1000="ACADEMICOS")*(UPPER(MAESTRO!$L$3:$L$1000)="CONFIRMADO")),ROWS($A$3:A326))),"")</f>
        <v/>
      </c>
      <c r="V326" s="21" t="str">
        <f ca="1">IFERROR(INDEX(MAESTRO!V:V,_xludf.AGGREGATE(15,6,ROW(MAESTRO!$B$3:$B$1000)/((MAESTRO!$B$3:$B$1000="ACADEMICOS")*(UPPER(MAESTRO!$L$3:$L$1000)="CONFIRMADO")),ROWS($A$3:A326))),"")</f>
        <v/>
      </c>
      <c r="W326" s="21" t="str">
        <f ca="1">IFERROR(INDEX(MAESTRO!W:W,_xludf.AGGREGATE(15,6,ROW(MAESTRO!$B$3:$B$1000)/((MAESTRO!$B$3:$B$1000="ACADEMICOS")*(UPPER(MAESTRO!$L$3:$L$1000)="CONFIRMADO")),ROWS($A$3:A326))),"")</f>
        <v/>
      </c>
      <c r="X326" s="21" t="str">
        <f ca="1">IFERROR(INDEX(MAESTRO!X:X,_xludf.AGGREGATE(15,6,ROW(MAESTRO!$B$3:$B$1000)/((MAESTRO!$B$3:$B$1000="ACADEMICOS")*(UPPER(MAESTRO!$L$3:$L$1000)="CONFIRMADO")),ROWS($A$3:A326))),"")</f>
        <v/>
      </c>
    </row>
    <row r="327" spans="1:24" ht="22.05" customHeight="1">
      <c r="A327" s="10" t="str">
        <f ca="1">IFERROR(INDEX(MAESTRO!A:A,_xludf.AGGREGATE(15,6,ROW(MAESTRO!$B$3:$B$1000)/((MAESTRO!$B$3:$B$1000="ACADEMICOS")*(UPPER(MAESTRO!$L$3:$L$1000)="CONFIRMADO")),ROWS($A$3:A327))),"")</f>
        <v/>
      </c>
      <c r="B327" s="10" t="str">
        <f ca="1">IFERROR(INDEX(MAESTRO!B:B,_xludf.AGGREGATE(15,6,ROW(MAESTRO!$B$3:$B$1000)/((MAESTRO!$B$3:$B$1000="ACADEMICOS")*(UPPER(MAESTRO!$L$3:$L$1000)="CONFIRMADO")),ROWS($A$3:A327))),"")</f>
        <v/>
      </c>
      <c r="C327" s="10" t="str">
        <f ca="1">IFERROR(INDEX(MAESTRO!C:C,_xludf.AGGREGATE(15,6,ROW(MAESTRO!$B$3:$B$1000)/((MAESTRO!$B$3:$B$1000="ACADEMICOS")*(UPPER(MAESTRO!$L$3:$L$1000)="CONFIRMADO")),ROWS($A$3:A327))),"")</f>
        <v/>
      </c>
      <c r="D327" s="10" t="str">
        <f ca="1">IFERROR(INDEX(MAESTRO!D:D,_xludf.AGGREGATE(15,6,ROW(MAESTRO!$B$3:$B$1000)/((MAESTRO!$B$3:$B$1000="ACADEMICOS")*(UPPER(MAESTRO!$L$3:$L$1000)="CONFIRMADO")),ROWS($A$3:A327))),"")</f>
        <v/>
      </c>
      <c r="E327" s="10" t="str">
        <f ca="1">IFERROR(INDEX(MAESTRO!E:E,_xludf.AGGREGATE(15,6,ROW(MAESTRO!$B$3:$B$1000)/((MAESTRO!$B$3:$B$1000="ACADEMICOS")*(UPPER(MAESTRO!$L$3:$L$1000)="CONFIRMADO")),ROWS($A$3:A327))),"")</f>
        <v/>
      </c>
      <c r="F327" s="10" t="str">
        <f ca="1">IFERROR(INDEX(MAESTRO!F:F,_xludf.AGGREGATE(15,6,ROW(MAESTRO!$B$3:$B$1000)/((MAESTRO!$B$3:$B$1000="ACADEMICOS")*(UPPER(MAESTRO!$L$3:$L$1000)="CONFIRMADO")),ROWS($A$3:A327))),"")</f>
        <v/>
      </c>
      <c r="G327" s="10" t="str">
        <f ca="1">IFERROR(INDEX(MAESTRO!G:G,_xludf.AGGREGATE(15,6,ROW(MAESTRO!$B$3:$B$1000)/((MAESTRO!$B$3:$B$1000="ACADEMICOS")*(UPPER(MAESTRO!$L$3:$L$1000)="CONFIRMADO")),ROWS($A$3:A327))),"")</f>
        <v/>
      </c>
      <c r="H327" s="10" t="str">
        <f ca="1">IFERROR(INDEX(MAESTRO!H:H,_xludf.AGGREGATE(15,6,ROW(MAESTRO!$B$3:$B$1000)/((MAESTRO!$B$3:$B$1000="ACADEMICOS")*(UPPER(MAESTRO!$L$3:$L$1000)="CONFIRMADO")),ROWS($A$3:A327))),"")</f>
        <v/>
      </c>
      <c r="I327" s="10" t="str">
        <f ca="1">IFERROR(INDEX(MAESTRO!I:I,_xludf.AGGREGATE(15,6,ROW(MAESTRO!$B$3:$B$1000)/((MAESTRO!$B$3:$B$1000="ACADEMICOS")*(UPPER(MAESTRO!$L$3:$L$1000)="CONFIRMADO")),ROWS($A$3:A327))),"")</f>
        <v/>
      </c>
      <c r="J327" s="10" t="str">
        <f ca="1">IFERROR(INDEX(MAESTRO!J:J,_xludf.AGGREGATE(15,6,ROW(MAESTRO!$B$3:$B$1000)/((MAESTRO!$B$3:$B$1000="ACADEMICOS")*(UPPER(MAESTRO!$L$3:$L$1000)="CONFIRMADO")),ROWS($A$3:A327))),"")</f>
        <v/>
      </c>
      <c r="K327" s="10" t="str">
        <f ca="1">IFERROR(INDEX(MAESTRO!K:K,_xludf.AGGREGATE(15,6,ROW(MAESTRO!$B$3:$B$1000)/((MAESTRO!$B$3:$B$1000="ACADEMICOS")*(UPPER(MAESTRO!$L$3:$L$1000)="CONFIRMADO")),ROWS($A$3:A327))),"")</f>
        <v/>
      </c>
      <c r="L327" s="10" t="str">
        <f ca="1">IFERROR(INDEX(MAESTRO!L:L,_xludf.AGGREGATE(15,6,ROW(MAESTRO!$B$3:$B$1000)/((MAESTRO!$B$3:$B$1000="ACADEMICOS")*(UPPER(MAESTRO!$L$3:$L$1000)="CONFIRMADO")),ROWS($A$3:A327))),"")</f>
        <v/>
      </c>
      <c r="M327" s="10" t="str">
        <f ca="1">IFERROR(INDEX(MAESTRO!M:M,_xludf.AGGREGATE(15,6,ROW(MAESTRO!$B$3:$B$1000)/((MAESTRO!$B$3:$B$1000="ACADEMICOS")*(UPPER(MAESTRO!$L$3:$L$1000)="CONFIRMADO")),ROWS($A$3:A327))),"")</f>
        <v/>
      </c>
      <c r="N327" s="10" t="str">
        <f ca="1">IFERROR(INDEX(MAESTRO!N:N,_xludf.AGGREGATE(15,6,ROW(MAESTRO!$B$3:$B$1000)/((MAESTRO!$B$3:$B$1000="ACADEMICOS")*(UPPER(MAESTRO!$L$3:$L$1000)="CONFIRMADO")),ROWS($A$3:A327))),"")</f>
        <v/>
      </c>
      <c r="O327" s="10" t="str">
        <f ca="1">IFERROR(INDEX(MAESTRO!O:O,_xludf.AGGREGATE(15,6,ROW(MAESTRO!$B$3:$B$1000)/((MAESTRO!$B$3:$B$1000="ACADEMICOS")*(UPPER(MAESTRO!$L$3:$L$1000)="CONFIRMADO")),ROWS($A$3:A327))),"")</f>
        <v/>
      </c>
      <c r="P327" s="10" t="str">
        <f ca="1">IFERROR(INDEX(MAESTRO!P:P,_xludf.AGGREGATE(15,6,ROW(MAESTRO!$B$3:$B$1000)/((MAESTRO!$B$3:$B$1000="ACADEMICOS")*(UPPER(MAESTRO!$L$3:$L$1000)="CONFIRMADO")),ROWS($A$3:A327))),"")</f>
        <v/>
      </c>
      <c r="Q327" s="10" t="str">
        <f ca="1">IFERROR(INDEX(MAESTRO!Q:Q,_xludf.AGGREGATE(15,6,ROW(MAESTRO!$B$3:$B$1000)/((MAESTRO!$B$3:$B$1000="ACADEMICOS")*(UPPER(MAESTRO!$L$3:$L$1000)="CONFIRMADO")),ROWS($A$3:A327))),"")</f>
        <v/>
      </c>
      <c r="R327" s="10" t="str">
        <f ca="1">IFERROR(INDEX(MAESTRO!R:R,_xludf.AGGREGATE(15,6,ROW(MAESTRO!$B$3:$B$1000)/((MAESTRO!$B$3:$B$1000="ACADEMICOS")*(UPPER(MAESTRO!$L$3:$L$1000)="CONFIRMADO")),ROWS($A$3:A327))),"")</f>
        <v/>
      </c>
      <c r="S327" s="10" t="str">
        <f ca="1">IFERROR(INDEX(MAESTRO!S:S,_xludf.AGGREGATE(15,6,ROW(MAESTRO!$B$3:$B$1000)/((MAESTRO!$B$3:$B$1000="ACADEMICOS")*(UPPER(MAESTRO!$L$3:$L$1000)="CONFIRMADO")),ROWS($A$3:A327))),"")</f>
        <v/>
      </c>
      <c r="T327" s="10" t="str">
        <f ca="1">IFERROR(INDEX(MAESTRO!T:T,_xludf.AGGREGATE(15,6,ROW(MAESTRO!$B$3:$B$1000)/((MAESTRO!$B$3:$B$1000="ACADEMICOS")*(UPPER(MAESTRO!$L$3:$L$1000)="CONFIRMADO")),ROWS($A$3:A327))),"")</f>
        <v/>
      </c>
      <c r="U327" s="10" t="str">
        <f ca="1">IFERROR(INDEX(MAESTRO!U:U,_xludf.AGGREGATE(15,6,ROW(MAESTRO!$B$3:$B$1000)/((MAESTRO!$B$3:$B$1000="ACADEMICOS")*(UPPER(MAESTRO!$L$3:$L$1000)="CONFIRMADO")),ROWS($A$3:A327))),"")</f>
        <v/>
      </c>
      <c r="V327" s="10" t="str">
        <f ca="1">IFERROR(INDEX(MAESTRO!V:V,_xludf.AGGREGATE(15,6,ROW(MAESTRO!$B$3:$B$1000)/((MAESTRO!$B$3:$B$1000="ACADEMICOS")*(UPPER(MAESTRO!$L$3:$L$1000)="CONFIRMADO")),ROWS($A$3:A327))),"")</f>
        <v/>
      </c>
      <c r="W327" s="10" t="str">
        <f ca="1">IFERROR(INDEX(MAESTRO!W:W,_xludf.AGGREGATE(15,6,ROW(MAESTRO!$B$3:$B$1000)/((MAESTRO!$B$3:$B$1000="ACADEMICOS")*(UPPER(MAESTRO!$L$3:$L$1000)="CONFIRMADO")),ROWS($A$3:A327))),"")</f>
        <v/>
      </c>
      <c r="X327" s="10" t="str">
        <f ca="1">IFERROR(INDEX(MAESTRO!X:X,_xludf.AGGREGATE(15,6,ROW(MAESTRO!$B$3:$B$1000)/((MAESTRO!$B$3:$B$1000="ACADEMICOS")*(UPPER(MAESTRO!$L$3:$L$1000)="CONFIRMADO")),ROWS($A$3:A327))),"")</f>
        <v/>
      </c>
    </row>
    <row r="328" spans="1:24" ht="22.05" customHeight="1">
      <c r="A328" s="21" t="str">
        <f ca="1">IFERROR(INDEX(MAESTRO!A:A,_xludf.AGGREGATE(15,6,ROW(MAESTRO!$B$3:$B$1000)/((MAESTRO!$B$3:$B$1000="ACADEMICOS")*(UPPER(MAESTRO!$L$3:$L$1000)="CONFIRMADO")),ROWS($A$3:A328))),"")</f>
        <v/>
      </c>
      <c r="B328" s="21" t="str">
        <f ca="1">IFERROR(INDEX(MAESTRO!B:B,_xludf.AGGREGATE(15,6,ROW(MAESTRO!$B$3:$B$1000)/((MAESTRO!$B$3:$B$1000="ACADEMICOS")*(UPPER(MAESTRO!$L$3:$L$1000)="CONFIRMADO")),ROWS($A$3:A328))),"")</f>
        <v/>
      </c>
      <c r="C328" s="21" t="str">
        <f ca="1">IFERROR(INDEX(MAESTRO!C:C,_xludf.AGGREGATE(15,6,ROW(MAESTRO!$B$3:$B$1000)/((MAESTRO!$B$3:$B$1000="ACADEMICOS")*(UPPER(MAESTRO!$L$3:$L$1000)="CONFIRMADO")),ROWS($A$3:A328))),"")</f>
        <v/>
      </c>
      <c r="D328" s="21" t="str">
        <f ca="1">IFERROR(INDEX(MAESTRO!D:D,_xludf.AGGREGATE(15,6,ROW(MAESTRO!$B$3:$B$1000)/((MAESTRO!$B$3:$B$1000="ACADEMICOS")*(UPPER(MAESTRO!$L$3:$L$1000)="CONFIRMADO")),ROWS($A$3:A328))),"")</f>
        <v/>
      </c>
      <c r="E328" s="21" t="str">
        <f ca="1">IFERROR(INDEX(MAESTRO!E:E,_xludf.AGGREGATE(15,6,ROW(MAESTRO!$B$3:$B$1000)/((MAESTRO!$B$3:$B$1000="ACADEMICOS")*(UPPER(MAESTRO!$L$3:$L$1000)="CONFIRMADO")),ROWS($A$3:A328))),"")</f>
        <v/>
      </c>
      <c r="F328" s="21" t="str">
        <f ca="1">IFERROR(INDEX(MAESTRO!F:F,_xludf.AGGREGATE(15,6,ROW(MAESTRO!$B$3:$B$1000)/((MAESTRO!$B$3:$B$1000="ACADEMICOS")*(UPPER(MAESTRO!$L$3:$L$1000)="CONFIRMADO")),ROWS($A$3:A328))),"")</f>
        <v/>
      </c>
      <c r="G328" s="21" t="str">
        <f ca="1">IFERROR(INDEX(MAESTRO!G:G,_xludf.AGGREGATE(15,6,ROW(MAESTRO!$B$3:$B$1000)/((MAESTRO!$B$3:$B$1000="ACADEMICOS")*(UPPER(MAESTRO!$L$3:$L$1000)="CONFIRMADO")),ROWS($A$3:A328))),"")</f>
        <v/>
      </c>
      <c r="H328" s="21" t="str">
        <f ca="1">IFERROR(INDEX(MAESTRO!H:H,_xludf.AGGREGATE(15,6,ROW(MAESTRO!$B$3:$B$1000)/((MAESTRO!$B$3:$B$1000="ACADEMICOS")*(UPPER(MAESTRO!$L$3:$L$1000)="CONFIRMADO")),ROWS($A$3:A328))),"")</f>
        <v/>
      </c>
      <c r="I328" s="21" t="str">
        <f ca="1">IFERROR(INDEX(MAESTRO!I:I,_xludf.AGGREGATE(15,6,ROW(MAESTRO!$B$3:$B$1000)/((MAESTRO!$B$3:$B$1000="ACADEMICOS")*(UPPER(MAESTRO!$L$3:$L$1000)="CONFIRMADO")),ROWS($A$3:A328))),"")</f>
        <v/>
      </c>
      <c r="J328" s="21" t="str">
        <f ca="1">IFERROR(INDEX(MAESTRO!J:J,_xludf.AGGREGATE(15,6,ROW(MAESTRO!$B$3:$B$1000)/((MAESTRO!$B$3:$B$1000="ACADEMICOS")*(UPPER(MAESTRO!$L$3:$L$1000)="CONFIRMADO")),ROWS($A$3:A328))),"")</f>
        <v/>
      </c>
      <c r="K328" s="21" t="str">
        <f ca="1">IFERROR(INDEX(MAESTRO!K:K,_xludf.AGGREGATE(15,6,ROW(MAESTRO!$B$3:$B$1000)/((MAESTRO!$B$3:$B$1000="ACADEMICOS")*(UPPER(MAESTRO!$L$3:$L$1000)="CONFIRMADO")),ROWS($A$3:A328))),"")</f>
        <v/>
      </c>
      <c r="L328" s="21" t="str">
        <f ca="1">IFERROR(INDEX(MAESTRO!L:L,_xludf.AGGREGATE(15,6,ROW(MAESTRO!$B$3:$B$1000)/((MAESTRO!$B$3:$B$1000="ACADEMICOS")*(UPPER(MAESTRO!$L$3:$L$1000)="CONFIRMADO")),ROWS($A$3:A328))),"")</f>
        <v/>
      </c>
      <c r="M328" s="21" t="str">
        <f ca="1">IFERROR(INDEX(MAESTRO!M:M,_xludf.AGGREGATE(15,6,ROW(MAESTRO!$B$3:$B$1000)/((MAESTRO!$B$3:$B$1000="ACADEMICOS")*(UPPER(MAESTRO!$L$3:$L$1000)="CONFIRMADO")),ROWS($A$3:A328))),"")</f>
        <v/>
      </c>
      <c r="N328" s="21" t="str">
        <f ca="1">IFERROR(INDEX(MAESTRO!N:N,_xludf.AGGREGATE(15,6,ROW(MAESTRO!$B$3:$B$1000)/((MAESTRO!$B$3:$B$1000="ACADEMICOS")*(UPPER(MAESTRO!$L$3:$L$1000)="CONFIRMADO")),ROWS($A$3:A328))),"")</f>
        <v/>
      </c>
      <c r="O328" s="21" t="str">
        <f ca="1">IFERROR(INDEX(MAESTRO!O:O,_xludf.AGGREGATE(15,6,ROW(MAESTRO!$B$3:$B$1000)/((MAESTRO!$B$3:$B$1000="ACADEMICOS")*(UPPER(MAESTRO!$L$3:$L$1000)="CONFIRMADO")),ROWS($A$3:A328))),"")</f>
        <v/>
      </c>
      <c r="P328" s="21" t="str">
        <f ca="1">IFERROR(INDEX(MAESTRO!P:P,_xludf.AGGREGATE(15,6,ROW(MAESTRO!$B$3:$B$1000)/((MAESTRO!$B$3:$B$1000="ACADEMICOS")*(UPPER(MAESTRO!$L$3:$L$1000)="CONFIRMADO")),ROWS($A$3:A328))),"")</f>
        <v/>
      </c>
      <c r="Q328" s="21" t="str">
        <f ca="1">IFERROR(INDEX(MAESTRO!Q:Q,_xludf.AGGREGATE(15,6,ROW(MAESTRO!$B$3:$B$1000)/((MAESTRO!$B$3:$B$1000="ACADEMICOS")*(UPPER(MAESTRO!$L$3:$L$1000)="CONFIRMADO")),ROWS($A$3:A328))),"")</f>
        <v/>
      </c>
      <c r="R328" s="21" t="str">
        <f ca="1">IFERROR(INDEX(MAESTRO!R:R,_xludf.AGGREGATE(15,6,ROW(MAESTRO!$B$3:$B$1000)/((MAESTRO!$B$3:$B$1000="ACADEMICOS")*(UPPER(MAESTRO!$L$3:$L$1000)="CONFIRMADO")),ROWS($A$3:A328))),"")</f>
        <v/>
      </c>
      <c r="S328" s="21" t="str">
        <f ca="1">IFERROR(INDEX(MAESTRO!S:S,_xludf.AGGREGATE(15,6,ROW(MAESTRO!$B$3:$B$1000)/((MAESTRO!$B$3:$B$1000="ACADEMICOS")*(UPPER(MAESTRO!$L$3:$L$1000)="CONFIRMADO")),ROWS($A$3:A328))),"")</f>
        <v/>
      </c>
      <c r="T328" s="21" t="str">
        <f ca="1">IFERROR(INDEX(MAESTRO!T:T,_xludf.AGGREGATE(15,6,ROW(MAESTRO!$B$3:$B$1000)/((MAESTRO!$B$3:$B$1000="ACADEMICOS")*(UPPER(MAESTRO!$L$3:$L$1000)="CONFIRMADO")),ROWS($A$3:A328))),"")</f>
        <v/>
      </c>
      <c r="U328" s="21" t="str">
        <f ca="1">IFERROR(INDEX(MAESTRO!U:U,_xludf.AGGREGATE(15,6,ROW(MAESTRO!$B$3:$B$1000)/((MAESTRO!$B$3:$B$1000="ACADEMICOS")*(UPPER(MAESTRO!$L$3:$L$1000)="CONFIRMADO")),ROWS($A$3:A328))),"")</f>
        <v/>
      </c>
      <c r="V328" s="21" t="str">
        <f ca="1">IFERROR(INDEX(MAESTRO!V:V,_xludf.AGGREGATE(15,6,ROW(MAESTRO!$B$3:$B$1000)/((MAESTRO!$B$3:$B$1000="ACADEMICOS")*(UPPER(MAESTRO!$L$3:$L$1000)="CONFIRMADO")),ROWS($A$3:A328))),"")</f>
        <v/>
      </c>
      <c r="W328" s="21" t="str">
        <f ca="1">IFERROR(INDEX(MAESTRO!W:W,_xludf.AGGREGATE(15,6,ROW(MAESTRO!$B$3:$B$1000)/((MAESTRO!$B$3:$B$1000="ACADEMICOS")*(UPPER(MAESTRO!$L$3:$L$1000)="CONFIRMADO")),ROWS($A$3:A328))),"")</f>
        <v/>
      </c>
      <c r="X328" s="21" t="str">
        <f ca="1">IFERROR(INDEX(MAESTRO!X:X,_xludf.AGGREGATE(15,6,ROW(MAESTRO!$B$3:$B$1000)/((MAESTRO!$B$3:$B$1000="ACADEMICOS")*(UPPER(MAESTRO!$L$3:$L$1000)="CONFIRMADO")),ROWS($A$3:A328))),"")</f>
        <v/>
      </c>
    </row>
    <row r="329" spans="1:24" ht="22.05" customHeight="1">
      <c r="A329" s="10" t="str">
        <f ca="1">IFERROR(INDEX(MAESTRO!A:A,_xludf.AGGREGATE(15,6,ROW(MAESTRO!$B$3:$B$1000)/((MAESTRO!$B$3:$B$1000="ACADEMICOS")*(UPPER(MAESTRO!$L$3:$L$1000)="CONFIRMADO")),ROWS($A$3:A329))),"")</f>
        <v/>
      </c>
      <c r="B329" s="10" t="str">
        <f ca="1">IFERROR(INDEX(MAESTRO!B:B,_xludf.AGGREGATE(15,6,ROW(MAESTRO!$B$3:$B$1000)/((MAESTRO!$B$3:$B$1000="ACADEMICOS")*(UPPER(MAESTRO!$L$3:$L$1000)="CONFIRMADO")),ROWS($A$3:A329))),"")</f>
        <v/>
      </c>
      <c r="C329" s="10" t="str">
        <f ca="1">IFERROR(INDEX(MAESTRO!C:C,_xludf.AGGREGATE(15,6,ROW(MAESTRO!$B$3:$B$1000)/((MAESTRO!$B$3:$B$1000="ACADEMICOS")*(UPPER(MAESTRO!$L$3:$L$1000)="CONFIRMADO")),ROWS($A$3:A329))),"")</f>
        <v/>
      </c>
      <c r="D329" s="10" t="str">
        <f ca="1">IFERROR(INDEX(MAESTRO!D:D,_xludf.AGGREGATE(15,6,ROW(MAESTRO!$B$3:$B$1000)/((MAESTRO!$B$3:$B$1000="ACADEMICOS")*(UPPER(MAESTRO!$L$3:$L$1000)="CONFIRMADO")),ROWS($A$3:A329))),"")</f>
        <v/>
      </c>
      <c r="E329" s="10" t="str">
        <f ca="1">IFERROR(INDEX(MAESTRO!E:E,_xludf.AGGREGATE(15,6,ROW(MAESTRO!$B$3:$B$1000)/((MAESTRO!$B$3:$B$1000="ACADEMICOS")*(UPPER(MAESTRO!$L$3:$L$1000)="CONFIRMADO")),ROWS($A$3:A329))),"")</f>
        <v/>
      </c>
      <c r="F329" s="10" t="str">
        <f ca="1">IFERROR(INDEX(MAESTRO!F:F,_xludf.AGGREGATE(15,6,ROW(MAESTRO!$B$3:$B$1000)/((MAESTRO!$B$3:$B$1000="ACADEMICOS")*(UPPER(MAESTRO!$L$3:$L$1000)="CONFIRMADO")),ROWS($A$3:A329))),"")</f>
        <v/>
      </c>
      <c r="G329" s="10" t="str">
        <f ca="1">IFERROR(INDEX(MAESTRO!G:G,_xludf.AGGREGATE(15,6,ROW(MAESTRO!$B$3:$B$1000)/((MAESTRO!$B$3:$B$1000="ACADEMICOS")*(UPPER(MAESTRO!$L$3:$L$1000)="CONFIRMADO")),ROWS($A$3:A329))),"")</f>
        <v/>
      </c>
      <c r="H329" s="10" t="str">
        <f ca="1">IFERROR(INDEX(MAESTRO!H:H,_xludf.AGGREGATE(15,6,ROW(MAESTRO!$B$3:$B$1000)/((MAESTRO!$B$3:$B$1000="ACADEMICOS")*(UPPER(MAESTRO!$L$3:$L$1000)="CONFIRMADO")),ROWS($A$3:A329))),"")</f>
        <v/>
      </c>
      <c r="I329" s="10" t="str">
        <f ca="1">IFERROR(INDEX(MAESTRO!I:I,_xludf.AGGREGATE(15,6,ROW(MAESTRO!$B$3:$B$1000)/((MAESTRO!$B$3:$B$1000="ACADEMICOS")*(UPPER(MAESTRO!$L$3:$L$1000)="CONFIRMADO")),ROWS($A$3:A329))),"")</f>
        <v/>
      </c>
      <c r="J329" s="10" t="str">
        <f ca="1">IFERROR(INDEX(MAESTRO!J:J,_xludf.AGGREGATE(15,6,ROW(MAESTRO!$B$3:$B$1000)/((MAESTRO!$B$3:$B$1000="ACADEMICOS")*(UPPER(MAESTRO!$L$3:$L$1000)="CONFIRMADO")),ROWS($A$3:A329))),"")</f>
        <v/>
      </c>
      <c r="K329" s="10" t="str">
        <f ca="1">IFERROR(INDEX(MAESTRO!K:K,_xludf.AGGREGATE(15,6,ROW(MAESTRO!$B$3:$B$1000)/((MAESTRO!$B$3:$B$1000="ACADEMICOS")*(UPPER(MAESTRO!$L$3:$L$1000)="CONFIRMADO")),ROWS($A$3:A329))),"")</f>
        <v/>
      </c>
      <c r="L329" s="10" t="str">
        <f ca="1">IFERROR(INDEX(MAESTRO!L:L,_xludf.AGGREGATE(15,6,ROW(MAESTRO!$B$3:$B$1000)/((MAESTRO!$B$3:$B$1000="ACADEMICOS")*(UPPER(MAESTRO!$L$3:$L$1000)="CONFIRMADO")),ROWS($A$3:A329))),"")</f>
        <v/>
      </c>
      <c r="M329" s="10" t="str">
        <f ca="1">IFERROR(INDEX(MAESTRO!M:M,_xludf.AGGREGATE(15,6,ROW(MAESTRO!$B$3:$B$1000)/((MAESTRO!$B$3:$B$1000="ACADEMICOS")*(UPPER(MAESTRO!$L$3:$L$1000)="CONFIRMADO")),ROWS($A$3:A329))),"")</f>
        <v/>
      </c>
      <c r="N329" s="10" t="str">
        <f ca="1">IFERROR(INDEX(MAESTRO!N:N,_xludf.AGGREGATE(15,6,ROW(MAESTRO!$B$3:$B$1000)/((MAESTRO!$B$3:$B$1000="ACADEMICOS")*(UPPER(MAESTRO!$L$3:$L$1000)="CONFIRMADO")),ROWS($A$3:A329))),"")</f>
        <v/>
      </c>
      <c r="O329" s="10" t="str">
        <f ca="1">IFERROR(INDEX(MAESTRO!O:O,_xludf.AGGREGATE(15,6,ROW(MAESTRO!$B$3:$B$1000)/((MAESTRO!$B$3:$B$1000="ACADEMICOS")*(UPPER(MAESTRO!$L$3:$L$1000)="CONFIRMADO")),ROWS($A$3:A329))),"")</f>
        <v/>
      </c>
      <c r="P329" s="10" t="str">
        <f ca="1">IFERROR(INDEX(MAESTRO!P:P,_xludf.AGGREGATE(15,6,ROW(MAESTRO!$B$3:$B$1000)/((MAESTRO!$B$3:$B$1000="ACADEMICOS")*(UPPER(MAESTRO!$L$3:$L$1000)="CONFIRMADO")),ROWS($A$3:A329))),"")</f>
        <v/>
      </c>
      <c r="Q329" s="10" t="str">
        <f ca="1">IFERROR(INDEX(MAESTRO!Q:Q,_xludf.AGGREGATE(15,6,ROW(MAESTRO!$B$3:$B$1000)/((MAESTRO!$B$3:$B$1000="ACADEMICOS")*(UPPER(MAESTRO!$L$3:$L$1000)="CONFIRMADO")),ROWS($A$3:A329))),"")</f>
        <v/>
      </c>
      <c r="R329" s="10" t="str">
        <f ca="1">IFERROR(INDEX(MAESTRO!R:R,_xludf.AGGREGATE(15,6,ROW(MAESTRO!$B$3:$B$1000)/((MAESTRO!$B$3:$B$1000="ACADEMICOS")*(UPPER(MAESTRO!$L$3:$L$1000)="CONFIRMADO")),ROWS($A$3:A329))),"")</f>
        <v/>
      </c>
      <c r="S329" s="10" t="str">
        <f ca="1">IFERROR(INDEX(MAESTRO!S:S,_xludf.AGGREGATE(15,6,ROW(MAESTRO!$B$3:$B$1000)/((MAESTRO!$B$3:$B$1000="ACADEMICOS")*(UPPER(MAESTRO!$L$3:$L$1000)="CONFIRMADO")),ROWS($A$3:A329))),"")</f>
        <v/>
      </c>
      <c r="T329" s="10" t="str">
        <f ca="1">IFERROR(INDEX(MAESTRO!T:T,_xludf.AGGREGATE(15,6,ROW(MAESTRO!$B$3:$B$1000)/((MAESTRO!$B$3:$B$1000="ACADEMICOS")*(UPPER(MAESTRO!$L$3:$L$1000)="CONFIRMADO")),ROWS($A$3:A329))),"")</f>
        <v/>
      </c>
      <c r="U329" s="10" t="str">
        <f ca="1">IFERROR(INDEX(MAESTRO!U:U,_xludf.AGGREGATE(15,6,ROW(MAESTRO!$B$3:$B$1000)/((MAESTRO!$B$3:$B$1000="ACADEMICOS")*(UPPER(MAESTRO!$L$3:$L$1000)="CONFIRMADO")),ROWS($A$3:A329))),"")</f>
        <v/>
      </c>
      <c r="V329" s="10" t="str">
        <f ca="1">IFERROR(INDEX(MAESTRO!V:V,_xludf.AGGREGATE(15,6,ROW(MAESTRO!$B$3:$B$1000)/((MAESTRO!$B$3:$B$1000="ACADEMICOS")*(UPPER(MAESTRO!$L$3:$L$1000)="CONFIRMADO")),ROWS($A$3:A329))),"")</f>
        <v/>
      </c>
      <c r="W329" s="10" t="str">
        <f ca="1">IFERROR(INDEX(MAESTRO!W:W,_xludf.AGGREGATE(15,6,ROW(MAESTRO!$B$3:$B$1000)/((MAESTRO!$B$3:$B$1000="ACADEMICOS")*(UPPER(MAESTRO!$L$3:$L$1000)="CONFIRMADO")),ROWS($A$3:A329))),"")</f>
        <v/>
      </c>
      <c r="X329" s="10" t="str">
        <f ca="1">IFERROR(INDEX(MAESTRO!X:X,_xludf.AGGREGATE(15,6,ROW(MAESTRO!$B$3:$B$1000)/((MAESTRO!$B$3:$B$1000="ACADEMICOS")*(UPPER(MAESTRO!$L$3:$L$1000)="CONFIRMADO")),ROWS($A$3:A329))),"")</f>
        <v/>
      </c>
    </row>
    <row r="330" spans="1:24" ht="22.05" customHeight="1">
      <c r="A330" s="21" t="str">
        <f ca="1">IFERROR(INDEX(MAESTRO!A:A,_xludf.AGGREGATE(15,6,ROW(MAESTRO!$B$3:$B$1000)/((MAESTRO!$B$3:$B$1000="ACADEMICOS")*(UPPER(MAESTRO!$L$3:$L$1000)="CONFIRMADO")),ROWS($A$3:A330))),"")</f>
        <v/>
      </c>
      <c r="B330" s="21" t="str">
        <f ca="1">IFERROR(INDEX(MAESTRO!B:B,_xludf.AGGREGATE(15,6,ROW(MAESTRO!$B$3:$B$1000)/((MAESTRO!$B$3:$B$1000="ACADEMICOS")*(UPPER(MAESTRO!$L$3:$L$1000)="CONFIRMADO")),ROWS($A$3:A330))),"")</f>
        <v/>
      </c>
      <c r="C330" s="21" t="str">
        <f ca="1">IFERROR(INDEX(MAESTRO!C:C,_xludf.AGGREGATE(15,6,ROW(MAESTRO!$B$3:$B$1000)/((MAESTRO!$B$3:$B$1000="ACADEMICOS")*(UPPER(MAESTRO!$L$3:$L$1000)="CONFIRMADO")),ROWS($A$3:A330))),"")</f>
        <v/>
      </c>
      <c r="D330" s="21" t="str">
        <f ca="1">IFERROR(INDEX(MAESTRO!D:D,_xludf.AGGREGATE(15,6,ROW(MAESTRO!$B$3:$B$1000)/((MAESTRO!$B$3:$B$1000="ACADEMICOS")*(UPPER(MAESTRO!$L$3:$L$1000)="CONFIRMADO")),ROWS($A$3:A330))),"")</f>
        <v/>
      </c>
      <c r="E330" s="21" t="str">
        <f ca="1">IFERROR(INDEX(MAESTRO!E:E,_xludf.AGGREGATE(15,6,ROW(MAESTRO!$B$3:$B$1000)/((MAESTRO!$B$3:$B$1000="ACADEMICOS")*(UPPER(MAESTRO!$L$3:$L$1000)="CONFIRMADO")),ROWS($A$3:A330))),"")</f>
        <v/>
      </c>
      <c r="F330" s="21" t="str">
        <f ca="1">IFERROR(INDEX(MAESTRO!F:F,_xludf.AGGREGATE(15,6,ROW(MAESTRO!$B$3:$B$1000)/((MAESTRO!$B$3:$B$1000="ACADEMICOS")*(UPPER(MAESTRO!$L$3:$L$1000)="CONFIRMADO")),ROWS($A$3:A330))),"")</f>
        <v/>
      </c>
      <c r="G330" s="21" t="str">
        <f ca="1">IFERROR(INDEX(MAESTRO!G:G,_xludf.AGGREGATE(15,6,ROW(MAESTRO!$B$3:$B$1000)/((MAESTRO!$B$3:$B$1000="ACADEMICOS")*(UPPER(MAESTRO!$L$3:$L$1000)="CONFIRMADO")),ROWS($A$3:A330))),"")</f>
        <v/>
      </c>
      <c r="H330" s="21" t="str">
        <f ca="1">IFERROR(INDEX(MAESTRO!H:H,_xludf.AGGREGATE(15,6,ROW(MAESTRO!$B$3:$B$1000)/((MAESTRO!$B$3:$B$1000="ACADEMICOS")*(UPPER(MAESTRO!$L$3:$L$1000)="CONFIRMADO")),ROWS($A$3:A330))),"")</f>
        <v/>
      </c>
      <c r="I330" s="21" t="str">
        <f ca="1">IFERROR(INDEX(MAESTRO!I:I,_xludf.AGGREGATE(15,6,ROW(MAESTRO!$B$3:$B$1000)/((MAESTRO!$B$3:$B$1000="ACADEMICOS")*(UPPER(MAESTRO!$L$3:$L$1000)="CONFIRMADO")),ROWS($A$3:A330))),"")</f>
        <v/>
      </c>
      <c r="J330" s="21" t="str">
        <f ca="1">IFERROR(INDEX(MAESTRO!J:J,_xludf.AGGREGATE(15,6,ROW(MAESTRO!$B$3:$B$1000)/((MAESTRO!$B$3:$B$1000="ACADEMICOS")*(UPPER(MAESTRO!$L$3:$L$1000)="CONFIRMADO")),ROWS($A$3:A330))),"")</f>
        <v/>
      </c>
      <c r="K330" s="21" t="str">
        <f ca="1">IFERROR(INDEX(MAESTRO!K:K,_xludf.AGGREGATE(15,6,ROW(MAESTRO!$B$3:$B$1000)/((MAESTRO!$B$3:$B$1000="ACADEMICOS")*(UPPER(MAESTRO!$L$3:$L$1000)="CONFIRMADO")),ROWS($A$3:A330))),"")</f>
        <v/>
      </c>
      <c r="L330" s="21" t="str">
        <f ca="1">IFERROR(INDEX(MAESTRO!L:L,_xludf.AGGREGATE(15,6,ROW(MAESTRO!$B$3:$B$1000)/((MAESTRO!$B$3:$B$1000="ACADEMICOS")*(UPPER(MAESTRO!$L$3:$L$1000)="CONFIRMADO")),ROWS($A$3:A330))),"")</f>
        <v/>
      </c>
      <c r="M330" s="21" t="str">
        <f ca="1">IFERROR(INDEX(MAESTRO!M:M,_xludf.AGGREGATE(15,6,ROW(MAESTRO!$B$3:$B$1000)/((MAESTRO!$B$3:$B$1000="ACADEMICOS")*(UPPER(MAESTRO!$L$3:$L$1000)="CONFIRMADO")),ROWS($A$3:A330))),"")</f>
        <v/>
      </c>
      <c r="N330" s="21" t="str">
        <f ca="1">IFERROR(INDEX(MAESTRO!N:N,_xludf.AGGREGATE(15,6,ROW(MAESTRO!$B$3:$B$1000)/((MAESTRO!$B$3:$B$1000="ACADEMICOS")*(UPPER(MAESTRO!$L$3:$L$1000)="CONFIRMADO")),ROWS($A$3:A330))),"")</f>
        <v/>
      </c>
      <c r="O330" s="21" t="str">
        <f ca="1">IFERROR(INDEX(MAESTRO!O:O,_xludf.AGGREGATE(15,6,ROW(MAESTRO!$B$3:$B$1000)/((MAESTRO!$B$3:$B$1000="ACADEMICOS")*(UPPER(MAESTRO!$L$3:$L$1000)="CONFIRMADO")),ROWS($A$3:A330))),"")</f>
        <v/>
      </c>
      <c r="P330" s="21" t="str">
        <f ca="1">IFERROR(INDEX(MAESTRO!P:P,_xludf.AGGREGATE(15,6,ROW(MAESTRO!$B$3:$B$1000)/((MAESTRO!$B$3:$B$1000="ACADEMICOS")*(UPPER(MAESTRO!$L$3:$L$1000)="CONFIRMADO")),ROWS($A$3:A330))),"")</f>
        <v/>
      </c>
      <c r="Q330" s="21" t="str">
        <f ca="1">IFERROR(INDEX(MAESTRO!Q:Q,_xludf.AGGREGATE(15,6,ROW(MAESTRO!$B$3:$B$1000)/((MAESTRO!$B$3:$B$1000="ACADEMICOS")*(UPPER(MAESTRO!$L$3:$L$1000)="CONFIRMADO")),ROWS($A$3:A330))),"")</f>
        <v/>
      </c>
      <c r="R330" s="21" t="str">
        <f ca="1">IFERROR(INDEX(MAESTRO!R:R,_xludf.AGGREGATE(15,6,ROW(MAESTRO!$B$3:$B$1000)/((MAESTRO!$B$3:$B$1000="ACADEMICOS")*(UPPER(MAESTRO!$L$3:$L$1000)="CONFIRMADO")),ROWS($A$3:A330))),"")</f>
        <v/>
      </c>
      <c r="S330" s="21" t="str">
        <f ca="1">IFERROR(INDEX(MAESTRO!S:S,_xludf.AGGREGATE(15,6,ROW(MAESTRO!$B$3:$B$1000)/((MAESTRO!$B$3:$B$1000="ACADEMICOS")*(UPPER(MAESTRO!$L$3:$L$1000)="CONFIRMADO")),ROWS($A$3:A330))),"")</f>
        <v/>
      </c>
      <c r="T330" s="21" t="str">
        <f ca="1">IFERROR(INDEX(MAESTRO!T:T,_xludf.AGGREGATE(15,6,ROW(MAESTRO!$B$3:$B$1000)/((MAESTRO!$B$3:$B$1000="ACADEMICOS")*(UPPER(MAESTRO!$L$3:$L$1000)="CONFIRMADO")),ROWS($A$3:A330))),"")</f>
        <v/>
      </c>
      <c r="U330" s="21" t="str">
        <f ca="1">IFERROR(INDEX(MAESTRO!U:U,_xludf.AGGREGATE(15,6,ROW(MAESTRO!$B$3:$B$1000)/((MAESTRO!$B$3:$B$1000="ACADEMICOS")*(UPPER(MAESTRO!$L$3:$L$1000)="CONFIRMADO")),ROWS($A$3:A330))),"")</f>
        <v/>
      </c>
      <c r="V330" s="21" t="str">
        <f ca="1">IFERROR(INDEX(MAESTRO!V:V,_xludf.AGGREGATE(15,6,ROW(MAESTRO!$B$3:$B$1000)/((MAESTRO!$B$3:$B$1000="ACADEMICOS")*(UPPER(MAESTRO!$L$3:$L$1000)="CONFIRMADO")),ROWS($A$3:A330))),"")</f>
        <v/>
      </c>
      <c r="W330" s="21" t="str">
        <f ca="1">IFERROR(INDEX(MAESTRO!W:W,_xludf.AGGREGATE(15,6,ROW(MAESTRO!$B$3:$B$1000)/((MAESTRO!$B$3:$B$1000="ACADEMICOS")*(UPPER(MAESTRO!$L$3:$L$1000)="CONFIRMADO")),ROWS($A$3:A330))),"")</f>
        <v/>
      </c>
      <c r="X330" s="21" t="str">
        <f ca="1">IFERROR(INDEX(MAESTRO!X:X,_xludf.AGGREGATE(15,6,ROW(MAESTRO!$B$3:$B$1000)/((MAESTRO!$B$3:$B$1000="ACADEMICOS")*(UPPER(MAESTRO!$L$3:$L$1000)="CONFIRMADO")),ROWS($A$3:A330))),"")</f>
        <v/>
      </c>
    </row>
    <row r="331" spans="1:24" ht="22.05" customHeight="1">
      <c r="A331" s="10" t="str">
        <f ca="1">IFERROR(INDEX(MAESTRO!A:A,_xludf.AGGREGATE(15,6,ROW(MAESTRO!$B$3:$B$1000)/((MAESTRO!$B$3:$B$1000="ACADEMICOS")*(UPPER(MAESTRO!$L$3:$L$1000)="CONFIRMADO")),ROWS($A$3:A331))),"")</f>
        <v/>
      </c>
      <c r="B331" s="10" t="str">
        <f ca="1">IFERROR(INDEX(MAESTRO!B:B,_xludf.AGGREGATE(15,6,ROW(MAESTRO!$B$3:$B$1000)/((MAESTRO!$B$3:$B$1000="ACADEMICOS")*(UPPER(MAESTRO!$L$3:$L$1000)="CONFIRMADO")),ROWS($A$3:A331))),"")</f>
        <v/>
      </c>
      <c r="C331" s="10" t="str">
        <f ca="1">IFERROR(INDEX(MAESTRO!C:C,_xludf.AGGREGATE(15,6,ROW(MAESTRO!$B$3:$B$1000)/((MAESTRO!$B$3:$B$1000="ACADEMICOS")*(UPPER(MAESTRO!$L$3:$L$1000)="CONFIRMADO")),ROWS($A$3:A331))),"")</f>
        <v/>
      </c>
      <c r="D331" s="10" t="str">
        <f ca="1">IFERROR(INDEX(MAESTRO!D:D,_xludf.AGGREGATE(15,6,ROW(MAESTRO!$B$3:$B$1000)/((MAESTRO!$B$3:$B$1000="ACADEMICOS")*(UPPER(MAESTRO!$L$3:$L$1000)="CONFIRMADO")),ROWS($A$3:A331))),"")</f>
        <v/>
      </c>
      <c r="E331" s="10" t="str">
        <f ca="1">IFERROR(INDEX(MAESTRO!E:E,_xludf.AGGREGATE(15,6,ROW(MAESTRO!$B$3:$B$1000)/((MAESTRO!$B$3:$B$1000="ACADEMICOS")*(UPPER(MAESTRO!$L$3:$L$1000)="CONFIRMADO")),ROWS($A$3:A331))),"")</f>
        <v/>
      </c>
      <c r="F331" s="10" t="str">
        <f ca="1">IFERROR(INDEX(MAESTRO!F:F,_xludf.AGGREGATE(15,6,ROW(MAESTRO!$B$3:$B$1000)/((MAESTRO!$B$3:$B$1000="ACADEMICOS")*(UPPER(MAESTRO!$L$3:$L$1000)="CONFIRMADO")),ROWS($A$3:A331))),"")</f>
        <v/>
      </c>
      <c r="G331" s="10" t="str">
        <f ca="1">IFERROR(INDEX(MAESTRO!G:G,_xludf.AGGREGATE(15,6,ROW(MAESTRO!$B$3:$B$1000)/((MAESTRO!$B$3:$B$1000="ACADEMICOS")*(UPPER(MAESTRO!$L$3:$L$1000)="CONFIRMADO")),ROWS($A$3:A331))),"")</f>
        <v/>
      </c>
      <c r="H331" s="10" t="str">
        <f ca="1">IFERROR(INDEX(MAESTRO!H:H,_xludf.AGGREGATE(15,6,ROW(MAESTRO!$B$3:$B$1000)/((MAESTRO!$B$3:$B$1000="ACADEMICOS")*(UPPER(MAESTRO!$L$3:$L$1000)="CONFIRMADO")),ROWS($A$3:A331))),"")</f>
        <v/>
      </c>
      <c r="I331" s="10" t="str">
        <f ca="1">IFERROR(INDEX(MAESTRO!I:I,_xludf.AGGREGATE(15,6,ROW(MAESTRO!$B$3:$B$1000)/((MAESTRO!$B$3:$B$1000="ACADEMICOS")*(UPPER(MAESTRO!$L$3:$L$1000)="CONFIRMADO")),ROWS($A$3:A331))),"")</f>
        <v/>
      </c>
      <c r="J331" s="10" t="str">
        <f ca="1">IFERROR(INDEX(MAESTRO!J:J,_xludf.AGGREGATE(15,6,ROW(MAESTRO!$B$3:$B$1000)/((MAESTRO!$B$3:$B$1000="ACADEMICOS")*(UPPER(MAESTRO!$L$3:$L$1000)="CONFIRMADO")),ROWS($A$3:A331))),"")</f>
        <v/>
      </c>
      <c r="K331" s="10" t="str">
        <f ca="1">IFERROR(INDEX(MAESTRO!K:K,_xludf.AGGREGATE(15,6,ROW(MAESTRO!$B$3:$B$1000)/((MAESTRO!$B$3:$B$1000="ACADEMICOS")*(UPPER(MAESTRO!$L$3:$L$1000)="CONFIRMADO")),ROWS($A$3:A331))),"")</f>
        <v/>
      </c>
      <c r="L331" s="10" t="str">
        <f ca="1">IFERROR(INDEX(MAESTRO!L:L,_xludf.AGGREGATE(15,6,ROW(MAESTRO!$B$3:$B$1000)/((MAESTRO!$B$3:$B$1000="ACADEMICOS")*(UPPER(MAESTRO!$L$3:$L$1000)="CONFIRMADO")),ROWS($A$3:A331))),"")</f>
        <v/>
      </c>
      <c r="M331" s="10" t="str">
        <f ca="1">IFERROR(INDEX(MAESTRO!M:M,_xludf.AGGREGATE(15,6,ROW(MAESTRO!$B$3:$B$1000)/((MAESTRO!$B$3:$B$1000="ACADEMICOS")*(UPPER(MAESTRO!$L$3:$L$1000)="CONFIRMADO")),ROWS($A$3:A331))),"")</f>
        <v/>
      </c>
      <c r="N331" s="10" t="str">
        <f ca="1">IFERROR(INDEX(MAESTRO!N:N,_xludf.AGGREGATE(15,6,ROW(MAESTRO!$B$3:$B$1000)/((MAESTRO!$B$3:$B$1000="ACADEMICOS")*(UPPER(MAESTRO!$L$3:$L$1000)="CONFIRMADO")),ROWS($A$3:A331))),"")</f>
        <v/>
      </c>
      <c r="O331" s="10" t="str">
        <f ca="1">IFERROR(INDEX(MAESTRO!O:O,_xludf.AGGREGATE(15,6,ROW(MAESTRO!$B$3:$B$1000)/((MAESTRO!$B$3:$B$1000="ACADEMICOS")*(UPPER(MAESTRO!$L$3:$L$1000)="CONFIRMADO")),ROWS($A$3:A331))),"")</f>
        <v/>
      </c>
      <c r="P331" s="10" t="str">
        <f ca="1">IFERROR(INDEX(MAESTRO!P:P,_xludf.AGGREGATE(15,6,ROW(MAESTRO!$B$3:$B$1000)/((MAESTRO!$B$3:$B$1000="ACADEMICOS")*(UPPER(MAESTRO!$L$3:$L$1000)="CONFIRMADO")),ROWS($A$3:A331))),"")</f>
        <v/>
      </c>
      <c r="Q331" s="10" t="str">
        <f ca="1">IFERROR(INDEX(MAESTRO!Q:Q,_xludf.AGGREGATE(15,6,ROW(MAESTRO!$B$3:$B$1000)/((MAESTRO!$B$3:$B$1000="ACADEMICOS")*(UPPER(MAESTRO!$L$3:$L$1000)="CONFIRMADO")),ROWS($A$3:A331))),"")</f>
        <v/>
      </c>
      <c r="R331" s="10" t="str">
        <f ca="1">IFERROR(INDEX(MAESTRO!R:R,_xludf.AGGREGATE(15,6,ROW(MAESTRO!$B$3:$B$1000)/((MAESTRO!$B$3:$B$1000="ACADEMICOS")*(UPPER(MAESTRO!$L$3:$L$1000)="CONFIRMADO")),ROWS($A$3:A331))),"")</f>
        <v/>
      </c>
      <c r="S331" s="10" t="str">
        <f ca="1">IFERROR(INDEX(MAESTRO!S:S,_xludf.AGGREGATE(15,6,ROW(MAESTRO!$B$3:$B$1000)/((MAESTRO!$B$3:$B$1000="ACADEMICOS")*(UPPER(MAESTRO!$L$3:$L$1000)="CONFIRMADO")),ROWS($A$3:A331))),"")</f>
        <v/>
      </c>
      <c r="T331" s="10" t="str">
        <f ca="1">IFERROR(INDEX(MAESTRO!T:T,_xludf.AGGREGATE(15,6,ROW(MAESTRO!$B$3:$B$1000)/((MAESTRO!$B$3:$B$1000="ACADEMICOS")*(UPPER(MAESTRO!$L$3:$L$1000)="CONFIRMADO")),ROWS($A$3:A331))),"")</f>
        <v/>
      </c>
      <c r="U331" s="10" t="str">
        <f ca="1">IFERROR(INDEX(MAESTRO!U:U,_xludf.AGGREGATE(15,6,ROW(MAESTRO!$B$3:$B$1000)/((MAESTRO!$B$3:$B$1000="ACADEMICOS")*(UPPER(MAESTRO!$L$3:$L$1000)="CONFIRMADO")),ROWS($A$3:A331))),"")</f>
        <v/>
      </c>
      <c r="V331" s="10" t="str">
        <f ca="1">IFERROR(INDEX(MAESTRO!V:V,_xludf.AGGREGATE(15,6,ROW(MAESTRO!$B$3:$B$1000)/((MAESTRO!$B$3:$B$1000="ACADEMICOS")*(UPPER(MAESTRO!$L$3:$L$1000)="CONFIRMADO")),ROWS($A$3:A331))),"")</f>
        <v/>
      </c>
      <c r="W331" s="10" t="str">
        <f ca="1">IFERROR(INDEX(MAESTRO!W:W,_xludf.AGGREGATE(15,6,ROW(MAESTRO!$B$3:$B$1000)/((MAESTRO!$B$3:$B$1000="ACADEMICOS")*(UPPER(MAESTRO!$L$3:$L$1000)="CONFIRMADO")),ROWS($A$3:A331))),"")</f>
        <v/>
      </c>
      <c r="X331" s="10" t="str">
        <f ca="1">IFERROR(INDEX(MAESTRO!X:X,_xludf.AGGREGATE(15,6,ROW(MAESTRO!$B$3:$B$1000)/((MAESTRO!$B$3:$B$1000="ACADEMICOS")*(UPPER(MAESTRO!$L$3:$L$1000)="CONFIRMADO")),ROWS($A$3:A331))),"")</f>
        <v/>
      </c>
    </row>
    <row r="332" spans="1:24" ht="22.05" customHeight="1">
      <c r="A332" s="21" t="str">
        <f ca="1">IFERROR(INDEX(MAESTRO!A:A,_xludf.AGGREGATE(15,6,ROW(MAESTRO!$B$3:$B$1000)/((MAESTRO!$B$3:$B$1000="ACADEMICOS")*(UPPER(MAESTRO!$L$3:$L$1000)="CONFIRMADO")),ROWS($A$3:A332))),"")</f>
        <v/>
      </c>
      <c r="B332" s="21" t="str">
        <f ca="1">IFERROR(INDEX(MAESTRO!B:B,_xludf.AGGREGATE(15,6,ROW(MAESTRO!$B$3:$B$1000)/((MAESTRO!$B$3:$B$1000="ACADEMICOS")*(UPPER(MAESTRO!$L$3:$L$1000)="CONFIRMADO")),ROWS($A$3:A332))),"")</f>
        <v/>
      </c>
      <c r="C332" s="21" t="str">
        <f ca="1">IFERROR(INDEX(MAESTRO!C:C,_xludf.AGGREGATE(15,6,ROW(MAESTRO!$B$3:$B$1000)/((MAESTRO!$B$3:$B$1000="ACADEMICOS")*(UPPER(MAESTRO!$L$3:$L$1000)="CONFIRMADO")),ROWS($A$3:A332))),"")</f>
        <v/>
      </c>
      <c r="D332" s="21" t="str">
        <f ca="1">IFERROR(INDEX(MAESTRO!D:D,_xludf.AGGREGATE(15,6,ROW(MAESTRO!$B$3:$B$1000)/((MAESTRO!$B$3:$B$1000="ACADEMICOS")*(UPPER(MAESTRO!$L$3:$L$1000)="CONFIRMADO")),ROWS($A$3:A332))),"")</f>
        <v/>
      </c>
      <c r="E332" s="21" t="str">
        <f ca="1">IFERROR(INDEX(MAESTRO!E:E,_xludf.AGGREGATE(15,6,ROW(MAESTRO!$B$3:$B$1000)/((MAESTRO!$B$3:$B$1000="ACADEMICOS")*(UPPER(MAESTRO!$L$3:$L$1000)="CONFIRMADO")),ROWS($A$3:A332))),"")</f>
        <v/>
      </c>
      <c r="F332" s="21" t="str">
        <f ca="1">IFERROR(INDEX(MAESTRO!F:F,_xludf.AGGREGATE(15,6,ROW(MAESTRO!$B$3:$B$1000)/((MAESTRO!$B$3:$B$1000="ACADEMICOS")*(UPPER(MAESTRO!$L$3:$L$1000)="CONFIRMADO")),ROWS($A$3:A332))),"")</f>
        <v/>
      </c>
      <c r="G332" s="21" t="str">
        <f ca="1">IFERROR(INDEX(MAESTRO!G:G,_xludf.AGGREGATE(15,6,ROW(MAESTRO!$B$3:$B$1000)/((MAESTRO!$B$3:$B$1000="ACADEMICOS")*(UPPER(MAESTRO!$L$3:$L$1000)="CONFIRMADO")),ROWS($A$3:A332))),"")</f>
        <v/>
      </c>
      <c r="H332" s="21" t="str">
        <f ca="1">IFERROR(INDEX(MAESTRO!H:H,_xludf.AGGREGATE(15,6,ROW(MAESTRO!$B$3:$B$1000)/((MAESTRO!$B$3:$B$1000="ACADEMICOS")*(UPPER(MAESTRO!$L$3:$L$1000)="CONFIRMADO")),ROWS($A$3:A332))),"")</f>
        <v/>
      </c>
      <c r="I332" s="21" t="str">
        <f ca="1">IFERROR(INDEX(MAESTRO!I:I,_xludf.AGGREGATE(15,6,ROW(MAESTRO!$B$3:$B$1000)/((MAESTRO!$B$3:$B$1000="ACADEMICOS")*(UPPER(MAESTRO!$L$3:$L$1000)="CONFIRMADO")),ROWS($A$3:A332))),"")</f>
        <v/>
      </c>
      <c r="J332" s="21" t="str">
        <f ca="1">IFERROR(INDEX(MAESTRO!J:J,_xludf.AGGREGATE(15,6,ROW(MAESTRO!$B$3:$B$1000)/((MAESTRO!$B$3:$B$1000="ACADEMICOS")*(UPPER(MAESTRO!$L$3:$L$1000)="CONFIRMADO")),ROWS($A$3:A332))),"")</f>
        <v/>
      </c>
      <c r="K332" s="21" t="str">
        <f ca="1">IFERROR(INDEX(MAESTRO!K:K,_xludf.AGGREGATE(15,6,ROW(MAESTRO!$B$3:$B$1000)/((MAESTRO!$B$3:$B$1000="ACADEMICOS")*(UPPER(MAESTRO!$L$3:$L$1000)="CONFIRMADO")),ROWS($A$3:A332))),"")</f>
        <v/>
      </c>
      <c r="L332" s="21" t="str">
        <f ca="1">IFERROR(INDEX(MAESTRO!L:L,_xludf.AGGREGATE(15,6,ROW(MAESTRO!$B$3:$B$1000)/((MAESTRO!$B$3:$B$1000="ACADEMICOS")*(UPPER(MAESTRO!$L$3:$L$1000)="CONFIRMADO")),ROWS($A$3:A332))),"")</f>
        <v/>
      </c>
      <c r="M332" s="21" t="str">
        <f ca="1">IFERROR(INDEX(MAESTRO!M:M,_xludf.AGGREGATE(15,6,ROW(MAESTRO!$B$3:$B$1000)/((MAESTRO!$B$3:$B$1000="ACADEMICOS")*(UPPER(MAESTRO!$L$3:$L$1000)="CONFIRMADO")),ROWS($A$3:A332))),"")</f>
        <v/>
      </c>
      <c r="N332" s="21" t="str">
        <f ca="1">IFERROR(INDEX(MAESTRO!N:N,_xludf.AGGREGATE(15,6,ROW(MAESTRO!$B$3:$B$1000)/((MAESTRO!$B$3:$B$1000="ACADEMICOS")*(UPPER(MAESTRO!$L$3:$L$1000)="CONFIRMADO")),ROWS($A$3:A332))),"")</f>
        <v/>
      </c>
      <c r="O332" s="21" t="str">
        <f ca="1">IFERROR(INDEX(MAESTRO!O:O,_xludf.AGGREGATE(15,6,ROW(MAESTRO!$B$3:$B$1000)/((MAESTRO!$B$3:$B$1000="ACADEMICOS")*(UPPER(MAESTRO!$L$3:$L$1000)="CONFIRMADO")),ROWS($A$3:A332))),"")</f>
        <v/>
      </c>
      <c r="P332" s="21" t="str">
        <f ca="1">IFERROR(INDEX(MAESTRO!P:P,_xludf.AGGREGATE(15,6,ROW(MAESTRO!$B$3:$B$1000)/((MAESTRO!$B$3:$B$1000="ACADEMICOS")*(UPPER(MAESTRO!$L$3:$L$1000)="CONFIRMADO")),ROWS($A$3:A332))),"")</f>
        <v/>
      </c>
      <c r="Q332" s="21" t="str">
        <f ca="1">IFERROR(INDEX(MAESTRO!Q:Q,_xludf.AGGREGATE(15,6,ROW(MAESTRO!$B$3:$B$1000)/((MAESTRO!$B$3:$B$1000="ACADEMICOS")*(UPPER(MAESTRO!$L$3:$L$1000)="CONFIRMADO")),ROWS($A$3:A332))),"")</f>
        <v/>
      </c>
      <c r="R332" s="21" t="str">
        <f ca="1">IFERROR(INDEX(MAESTRO!R:R,_xludf.AGGREGATE(15,6,ROW(MAESTRO!$B$3:$B$1000)/((MAESTRO!$B$3:$B$1000="ACADEMICOS")*(UPPER(MAESTRO!$L$3:$L$1000)="CONFIRMADO")),ROWS($A$3:A332))),"")</f>
        <v/>
      </c>
      <c r="S332" s="21" t="str">
        <f ca="1">IFERROR(INDEX(MAESTRO!S:S,_xludf.AGGREGATE(15,6,ROW(MAESTRO!$B$3:$B$1000)/((MAESTRO!$B$3:$B$1000="ACADEMICOS")*(UPPER(MAESTRO!$L$3:$L$1000)="CONFIRMADO")),ROWS($A$3:A332))),"")</f>
        <v/>
      </c>
      <c r="T332" s="21" t="str">
        <f ca="1">IFERROR(INDEX(MAESTRO!T:T,_xludf.AGGREGATE(15,6,ROW(MAESTRO!$B$3:$B$1000)/((MAESTRO!$B$3:$B$1000="ACADEMICOS")*(UPPER(MAESTRO!$L$3:$L$1000)="CONFIRMADO")),ROWS($A$3:A332))),"")</f>
        <v/>
      </c>
      <c r="U332" s="21" t="str">
        <f ca="1">IFERROR(INDEX(MAESTRO!U:U,_xludf.AGGREGATE(15,6,ROW(MAESTRO!$B$3:$B$1000)/((MAESTRO!$B$3:$B$1000="ACADEMICOS")*(UPPER(MAESTRO!$L$3:$L$1000)="CONFIRMADO")),ROWS($A$3:A332))),"")</f>
        <v/>
      </c>
      <c r="V332" s="21" t="str">
        <f ca="1">IFERROR(INDEX(MAESTRO!V:V,_xludf.AGGREGATE(15,6,ROW(MAESTRO!$B$3:$B$1000)/((MAESTRO!$B$3:$B$1000="ACADEMICOS")*(UPPER(MAESTRO!$L$3:$L$1000)="CONFIRMADO")),ROWS($A$3:A332))),"")</f>
        <v/>
      </c>
      <c r="W332" s="21" t="str">
        <f ca="1">IFERROR(INDEX(MAESTRO!W:W,_xludf.AGGREGATE(15,6,ROW(MAESTRO!$B$3:$B$1000)/((MAESTRO!$B$3:$B$1000="ACADEMICOS")*(UPPER(MAESTRO!$L$3:$L$1000)="CONFIRMADO")),ROWS($A$3:A332))),"")</f>
        <v/>
      </c>
      <c r="X332" s="21" t="str">
        <f ca="1">IFERROR(INDEX(MAESTRO!X:X,_xludf.AGGREGATE(15,6,ROW(MAESTRO!$B$3:$B$1000)/((MAESTRO!$B$3:$B$1000="ACADEMICOS")*(UPPER(MAESTRO!$L$3:$L$1000)="CONFIRMADO")),ROWS($A$3:A332))),"")</f>
        <v/>
      </c>
    </row>
    <row r="333" spans="1:24" ht="22.05" customHeight="1">
      <c r="A333" s="10" t="str">
        <f ca="1">IFERROR(INDEX(MAESTRO!A:A,_xludf.AGGREGATE(15,6,ROW(MAESTRO!$B$3:$B$1000)/((MAESTRO!$B$3:$B$1000="ACADEMICOS")*(UPPER(MAESTRO!$L$3:$L$1000)="CONFIRMADO")),ROWS($A$3:A333))),"")</f>
        <v/>
      </c>
      <c r="B333" s="10" t="str">
        <f ca="1">IFERROR(INDEX(MAESTRO!B:B,_xludf.AGGREGATE(15,6,ROW(MAESTRO!$B$3:$B$1000)/((MAESTRO!$B$3:$B$1000="ACADEMICOS")*(UPPER(MAESTRO!$L$3:$L$1000)="CONFIRMADO")),ROWS($A$3:A333))),"")</f>
        <v/>
      </c>
      <c r="C333" s="10" t="str">
        <f ca="1">IFERROR(INDEX(MAESTRO!C:C,_xludf.AGGREGATE(15,6,ROW(MAESTRO!$B$3:$B$1000)/((MAESTRO!$B$3:$B$1000="ACADEMICOS")*(UPPER(MAESTRO!$L$3:$L$1000)="CONFIRMADO")),ROWS($A$3:A333))),"")</f>
        <v/>
      </c>
      <c r="D333" s="10" t="str">
        <f ca="1">IFERROR(INDEX(MAESTRO!D:D,_xludf.AGGREGATE(15,6,ROW(MAESTRO!$B$3:$B$1000)/((MAESTRO!$B$3:$B$1000="ACADEMICOS")*(UPPER(MAESTRO!$L$3:$L$1000)="CONFIRMADO")),ROWS($A$3:A333))),"")</f>
        <v/>
      </c>
      <c r="E333" s="10" t="str">
        <f ca="1">IFERROR(INDEX(MAESTRO!E:E,_xludf.AGGREGATE(15,6,ROW(MAESTRO!$B$3:$B$1000)/((MAESTRO!$B$3:$B$1000="ACADEMICOS")*(UPPER(MAESTRO!$L$3:$L$1000)="CONFIRMADO")),ROWS($A$3:A333))),"")</f>
        <v/>
      </c>
      <c r="F333" s="10" t="str">
        <f ca="1">IFERROR(INDEX(MAESTRO!F:F,_xludf.AGGREGATE(15,6,ROW(MAESTRO!$B$3:$B$1000)/((MAESTRO!$B$3:$B$1000="ACADEMICOS")*(UPPER(MAESTRO!$L$3:$L$1000)="CONFIRMADO")),ROWS($A$3:A333))),"")</f>
        <v/>
      </c>
      <c r="G333" s="10" t="str">
        <f ca="1">IFERROR(INDEX(MAESTRO!G:G,_xludf.AGGREGATE(15,6,ROW(MAESTRO!$B$3:$B$1000)/((MAESTRO!$B$3:$B$1000="ACADEMICOS")*(UPPER(MAESTRO!$L$3:$L$1000)="CONFIRMADO")),ROWS($A$3:A333))),"")</f>
        <v/>
      </c>
      <c r="H333" s="10" t="str">
        <f ca="1">IFERROR(INDEX(MAESTRO!H:H,_xludf.AGGREGATE(15,6,ROW(MAESTRO!$B$3:$B$1000)/((MAESTRO!$B$3:$B$1000="ACADEMICOS")*(UPPER(MAESTRO!$L$3:$L$1000)="CONFIRMADO")),ROWS($A$3:A333))),"")</f>
        <v/>
      </c>
      <c r="I333" s="10" t="str">
        <f ca="1">IFERROR(INDEX(MAESTRO!I:I,_xludf.AGGREGATE(15,6,ROW(MAESTRO!$B$3:$B$1000)/((MAESTRO!$B$3:$B$1000="ACADEMICOS")*(UPPER(MAESTRO!$L$3:$L$1000)="CONFIRMADO")),ROWS($A$3:A333))),"")</f>
        <v/>
      </c>
      <c r="J333" s="10" t="str">
        <f ca="1">IFERROR(INDEX(MAESTRO!J:J,_xludf.AGGREGATE(15,6,ROW(MAESTRO!$B$3:$B$1000)/((MAESTRO!$B$3:$B$1000="ACADEMICOS")*(UPPER(MAESTRO!$L$3:$L$1000)="CONFIRMADO")),ROWS($A$3:A333))),"")</f>
        <v/>
      </c>
      <c r="K333" s="10" t="str">
        <f ca="1">IFERROR(INDEX(MAESTRO!K:K,_xludf.AGGREGATE(15,6,ROW(MAESTRO!$B$3:$B$1000)/((MAESTRO!$B$3:$B$1000="ACADEMICOS")*(UPPER(MAESTRO!$L$3:$L$1000)="CONFIRMADO")),ROWS($A$3:A333))),"")</f>
        <v/>
      </c>
      <c r="L333" s="10" t="str">
        <f ca="1">IFERROR(INDEX(MAESTRO!L:L,_xludf.AGGREGATE(15,6,ROW(MAESTRO!$B$3:$B$1000)/((MAESTRO!$B$3:$B$1000="ACADEMICOS")*(UPPER(MAESTRO!$L$3:$L$1000)="CONFIRMADO")),ROWS($A$3:A333))),"")</f>
        <v/>
      </c>
      <c r="M333" s="10" t="str">
        <f ca="1">IFERROR(INDEX(MAESTRO!M:M,_xludf.AGGREGATE(15,6,ROW(MAESTRO!$B$3:$B$1000)/((MAESTRO!$B$3:$B$1000="ACADEMICOS")*(UPPER(MAESTRO!$L$3:$L$1000)="CONFIRMADO")),ROWS($A$3:A333))),"")</f>
        <v/>
      </c>
      <c r="N333" s="10" t="str">
        <f ca="1">IFERROR(INDEX(MAESTRO!N:N,_xludf.AGGREGATE(15,6,ROW(MAESTRO!$B$3:$B$1000)/((MAESTRO!$B$3:$B$1000="ACADEMICOS")*(UPPER(MAESTRO!$L$3:$L$1000)="CONFIRMADO")),ROWS($A$3:A333))),"")</f>
        <v/>
      </c>
      <c r="O333" s="10" t="str">
        <f ca="1">IFERROR(INDEX(MAESTRO!O:O,_xludf.AGGREGATE(15,6,ROW(MAESTRO!$B$3:$B$1000)/((MAESTRO!$B$3:$B$1000="ACADEMICOS")*(UPPER(MAESTRO!$L$3:$L$1000)="CONFIRMADO")),ROWS($A$3:A333))),"")</f>
        <v/>
      </c>
      <c r="P333" s="10" t="str">
        <f ca="1">IFERROR(INDEX(MAESTRO!P:P,_xludf.AGGREGATE(15,6,ROW(MAESTRO!$B$3:$B$1000)/((MAESTRO!$B$3:$B$1000="ACADEMICOS")*(UPPER(MAESTRO!$L$3:$L$1000)="CONFIRMADO")),ROWS($A$3:A333))),"")</f>
        <v/>
      </c>
      <c r="Q333" s="10" t="str">
        <f ca="1">IFERROR(INDEX(MAESTRO!Q:Q,_xludf.AGGREGATE(15,6,ROW(MAESTRO!$B$3:$B$1000)/((MAESTRO!$B$3:$B$1000="ACADEMICOS")*(UPPER(MAESTRO!$L$3:$L$1000)="CONFIRMADO")),ROWS($A$3:A333))),"")</f>
        <v/>
      </c>
      <c r="R333" s="10" t="str">
        <f ca="1">IFERROR(INDEX(MAESTRO!R:R,_xludf.AGGREGATE(15,6,ROW(MAESTRO!$B$3:$B$1000)/((MAESTRO!$B$3:$B$1000="ACADEMICOS")*(UPPER(MAESTRO!$L$3:$L$1000)="CONFIRMADO")),ROWS($A$3:A333))),"")</f>
        <v/>
      </c>
      <c r="S333" s="10" t="str">
        <f ca="1">IFERROR(INDEX(MAESTRO!S:S,_xludf.AGGREGATE(15,6,ROW(MAESTRO!$B$3:$B$1000)/((MAESTRO!$B$3:$B$1000="ACADEMICOS")*(UPPER(MAESTRO!$L$3:$L$1000)="CONFIRMADO")),ROWS($A$3:A333))),"")</f>
        <v/>
      </c>
      <c r="T333" s="10" t="str">
        <f ca="1">IFERROR(INDEX(MAESTRO!T:T,_xludf.AGGREGATE(15,6,ROW(MAESTRO!$B$3:$B$1000)/((MAESTRO!$B$3:$B$1000="ACADEMICOS")*(UPPER(MAESTRO!$L$3:$L$1000)="CONFIRMADO")),ROWS($A$3:A333))),"")</f>
        <v/>
      </c>
      <c r="U333" s="10" t="str">
        <f ca="1">IFERROR(INDEX(MAESTRO!U:U,_xludf.AGGREGATE(15,6,ROW(MAESTRO!$B$3:$B$1000)/((MAESTRO!$B$3:$B$1000="ACADEMICOS")*(UPPER(MAESTRO!$L$3:$L$1000)="CONFIRMADO")),ROWS($A$3:A333))),"")</f>
        <v/>
      </c>
      <c r="V333" s="10" t="str">
        <f ca="1">IFERROR(INDEX(MAESTRO!V:V,_xludf.AGGREGATE(15,6,ROW(MAESTRO!$B$3:$B$1000)/((MAESTRO!$B$3:$B$1000="ACADEMICOS")*(UPPER(MAESTRO!$L$3:$L$1000)="CONFIRMADO")),ROWS($A$3:A333))),"")</f>
        <v/>
      </c>
      <c r="W333" s="10" t="str">
        <f ca="1">IFERROR(INDEX(MAESTRO!W:W,_xludf.AGGREGATE(15,6,ROW(MAESTRO!$B$3:$B$1000)/((MAESTRO!$B$3:$B$1000="ACADEMICOS")*(UPPER(MAESTRO!$L$3:$L$1000)="CONFIRMADO")),ROWS($A$3:A333))),"")</f>
        <v/>
      </c>
      <c r="X333" s="10" t="str">
        <f ca="1">IFERROR(INDEX(MAESTRO!X:X,_xludf.AGGREGATE(15,6,ROW(MAESTRO!$B$3:$B$1000)/((MAESTRO!$B$3:$B$1000="ACADEMICOS")*(UPPER(MAESTRO!$L$3:$L$1000)="CONFIRMADO")),ROWS($A$3:A333))),"")</f>
        <v/>
      </c>
    </row>
    <row r="334" spans="1:24" ht="22.05" customHeight="1">
      <c r="A334" s="21" t="str">
        <f ca="1">IFERROR(INDEX(MAESTRO!A:A,_xludf.AGGREGATE(15,6,ROW(MAESTRO!$B$3:$B$1000)/((MAESTRO!$B$3:$B$1000="ACADEMICOS")*(UPPER(MAESTRO!$L$3:$L$1000)="CONFIRMADO")),ROWS($A$3:A334))),"")</f>
        <v/>
      </c>
      <c r="B334" s="21" t="str">
        <f ca="1">IFERROR(INDEX(MAESTRO!B:B,_xludf.AGGREGATE(15,6,ROW(MAESTRO!$B$3:$B$1000)/((MAESTRO!$B$3:$B$1000="ACADEMICOS")*(UPPER(MAESTRO!$L$3:$L$1000)="CONFIRMADO")),ROWS($A$3:A334))),"")</f>
        <v/>
      </c>
      <c r="C334" s="21" t="str">
        <f ca="1">IFERROR(INDEX(MAESTRO!C:C,_xludf.AGGREGATE(15,6,ROW(MAESTRO!$B$3:$B$1000)/((MAESTRO!$B$3:$B$1000="ACADEMICOS")*(UPPER(MAESTRO!$L$3:$L$1000)="CONFIRMADO")),ROWS($A$3:A334))),"")</f>
        <v/>
      </c>
      <c r="D334" s="21" t="str">
        <f ca="1">IFERROR(INDEX(MAESTRO!D:D,_xludf.AGGREGATE(15,6,ROW(MAESTRO!$B$3:$B$1000)/((MAESTRO!$B$3:$B$1000="ACADEMICOS")*(UPPER(MAESTRO!$L$3:$L$1000)="CONFIRMADO")),ROWS($A$3:A334))),"")</f>
        <v/>
      </c>
      <c r="E334" s="21" t="str">
        <f ca="1">IFERROR(INDEX(MAESTRO!E:E,_xludf.AGGREGATE(15,6,ROW(MAESTRO!$B$3:$B$1000)/((MAESTRO!$B$3:$B$1000="ACADEMICOS")*(UPPER(MAESTRO!$L$3:$L$1000)="CONFIRMADO")),ROWS($A$3:A334))),"")</f>
        <v/>
      </c>
      <c r="F334" s="21" t="str">
        <f ca="1">IFERROR(INDEX(MAESTRO!F:F,_xludf.AGGREGATE(15,6,ROW(MAESTRO!$B$3:$B$1000)/((MAESTRO!$B$3:$B$1000="ACADEMICOS")*(UPPER(MAESTRO!$L$3:$L$1000)="CONFIRMADO")),ROWS($A$3:A334))),"")</f>
        <v/>
      </c>
      <c r="G334" s="21" t="str">
        <f ca="1">IFERROR(INDEX(MAESTRO!G:G,_xludf.AGGREGATE(15,6,ROW(MAESTRO!$B$3:$B$1000)/((MAESTRO!$B$3:$B$1000="ACADEMICOS")*(UPPER(MAESTRO!$L$3:$L$1000)="CONFIRMADO")),ROWS($A$3:A334))),"")</f>
        <v/>
      </c>
      <c r="H334" s="21" t="str">
        <f ca="1">IFERROR(INDEX(MAESTRO!H:H,_xludf.AGGREGATE(15,6,ROW(MAESTRO!$B$3:$B$1000)/((MAESTRO!$B$3:$B$1000="ACADEMICOS")*(UPPER(MAESTRO!$L$3:$L$1000)="CONFIRMADO")),ROWS($A$3:A334))),"")</f>
        <v/>
      </c>
      <c r="I334" s="21" t="str">
        <f ca="1">IFERROR(INDEX(MAESTRO!I:I,_xludf.AGGREGATE(15,6,ROW(MAESTRO!$B$3:$B$1000)/((MAESTRO!$B$3:$B$1000="ACADEMICOS")*(UPPER(MAESTRO!$L$3:$L$1000)="CONFIRMADO")),ROWS($A$3:A334))),"")</f>
        <v/>
      </c>
      <c r="J334" s="21" t="str">
        <f ca="1">IFERROR(INDEX(MAESTRO!J:J,_xludf.AGGREGATE(15,6,ROW(MAESTRO!$B$3:$B$1000)/((MAESTRO!$B$3:$B$1000="ACADEMICOS")*(UPPER(MAESTRO!$L$3:$L$1000)="CONFIRMADO")),ROWS($A$3:A334))),"")</f>
        <v/>
      </c>
      <c r="K334" s="21" t="str">
        <f ca="1">IFERROR(INDEX(MAESTRO!K:K,_xludf.AGGREGATE(15,6,ROW(MAESTRO!$B$3:$B$1000)/((MAESTRO!$B$3:$B$1000="ACADEMICOS")*(UPPER(MAESTRO!$L$3:$L$1000)="CONFIRMADO")),ROWS($A$3:A334))),"")</f>
        <v/>
      </c>
      <c r="L334" s="21" t="str">
        <f ca="1">IFERROR(INDEX(MAESTRO!L:L,_xludf.AGGREGATE(15,6,ROW(MAESTRO!$B$3:$B$1000)/((MAESTRO!$B$3:$B$1000="ACADEMICOS")*(UPPER(MAESTRO!$L$3:$L$1000)="CONFIRMADO")),ROWS($A$3:A334))),"")</f>
        <v/>
      </c>
      <c r="M334" s="21" t="str">
        <f ca="1">IFERROR(INDEX(MAESTRO!M:M,_xludf.AGGREGATE(15,6,ROW(MAESTRO!$B$3:$B$1000)/((MAESTRO!$B$3:$B$1000="ACADEMICOS")*(UPPER(MAESTRO!$L$3:$L$1000)="CONFIRMADO")),ROWS($A$3:A334))),"")</f>
        <v/>
      </c>
      <c r="N334" s="21" t="str">
        <f ca="1">IFERROR(INDEX(MAESTRO!N:N,_xludf.AGGREGATE(15,6,ROW(MAESTRO!$B$3:$B$1000)/((MAESTRO!$B$3:$B$1000="ACADEMICOS")*(UPPER(MAESTRO!$L$3:$L$1000)="CONFIRMADO")),ROWS($A$3:A334))),"")</f>
        <v/>
      </c>
      <c r="O334" s="21" t="str">
        <f ca="1">IFERROR(INDEX(MAESTRO!O:O,_xludf.AGGREGATE(15,6,ROW(MAESTRO!$B$3:$B$1000)/((MAESTRO!$B$3:$B$1000="ACADEMICOS")*(UPPER(MAESTRO!$L$3:$L$1000)="CONFIRMADO")),ROWS($A$3:A334))),"")</f>
        <v/>
      </c>
      <c r="P334" s="21" t="str">
        <f ca="1">IFERROR(INDEX(MAESTRO!P:P,_xludf.AGGREGATE(15,6,ROW(MAESTRO!$B$3:$B$1000)/((MAESTRO!$B$3:$B$1000="ACADEMICOS")*(UPPER(MAESTRO!$L$3:$L$1000)="CONFIRMADO")),ROWS($A$3:A334))),"")</f>
        <v/>
      </c>
      <c r="Q334" s="21" t="str">
        <f ca="1">IFERROR(INDEX(MAESTRO!Q:Q,_xludf.AGGREGATE(15,6,ROW(MAESTRO!$B$3:$B$1000)/((MAESTRO!$B$3:$B$1000="ACADEMICOS")*(UPPER(MAESTRO!$L$3:$L$1000)="CONFIRMADO")),ROWS($A$3:A334))),"")</f>
        <v/>
      </c>
      <c r="R334" s="21" t="str">
        <f ca="1">IFERROR(INDEX(MAESTRO!R:R,_xludf.AGGREGATE(15,6,ROW(MAESTRO!$B$3:$B$1000)/((MAESTRO!$B$3:$B$1000="ACADEMICOS")*(UPPER(MAESTRO!$L$3:$L$1000)="CONFIRMADO")),ROWS($A$3:A334))),"")</f>
        <v/>
      </c>
      <c r="S334" s="21" t="str">
        <f ca="1">IFERROR(INDEX(MAESTRO!S:S,_xludf.AGGREGATE(15,6,ROW(MAESTRO!$B$3:$B$1000)/((MAESTRO!$B$3:$B$1000="ACADEMICOS")*(UPPER(MAESTRO!$L$3:$L$1000)="CONFIRMADO")),ROWS($A$3:A334))),"")</f>
        <v/>
      </c>
      <c r="T334" s="21" t="str">
        <f ca="1">IFERROR(INDEX(MAESTRO!T:T,_xludf.AGGREGATE(15,6,ROW(MAESTRO!$B$3:$B$1000)/((MAESTRO!$B$3:$B$1000="ACADEMICOS")*(UPPER(MAESTRO!$L$3:$L$1000)="CONFIRMADO")),ROWS($A$3:A334))),"")</f>
        <v/>
      </c>
      <c r="U334" s="21" t="str">
        <f ca="1">IFERROR(INDEX(MAESTRO!U:U,_xludf.AGGREGATE(15,6,ROW(MAESTRO!$B$3:$B$1000)/((MAESTRO!$B$3:$B$1000="ACADEMICOS")*(UPPER(MAESTRO!$L$3:$L$1000)="CONFIRMADO")),ROWS($A$3:A334))),"")</f>
        <v/>
      </c>
      <c r="V334" s="21" t="str">
        <f ca="1">IFERROR(INDEX(MAESTRO!V:V,_xludf.AGGREGATE(15,6,ROW(MAESTRO!$B$3:$B$1000)/((MAESTRO!$B$3:$B$1000="ACADEMICOS")*(UPPER(MAESTRO!$L$3:$L$1000)="CONFIRMADO")),ROWS($A$3:A334))),"")</f>
        <v/>
      </c>
      <c r="W334" s="21" t="str">
        <f ca="1">IFERROR(INDEX(MAESTRO!W:W,_xludf.AGGREGATE(15,6,ROW(MAESTRO!$B$3:$B$1000)/((MAESTRO!$B$3:$B$1000="ACADEMICOS")*(UPPER(MAESTRO!$L$3:$L$1000)="CONFIRMADO")),ROWS($A$3:A334))),"")</f>
        <v/>
      </c>
      <c r="X334" s="21" t="str">
        <f ca="1">IFERROR(INDEX(MAESTRO!X:X,_xludf.AGGREGATE(15,6,ROW(MAESTRO!$B$3:$B$1000)/((MAESTRO!$B$3:$B$1000="ACADEMICOS")*(UPPER(MAESTRO!$L$3:$L$1000)="CONFIRMADO")),ROWS($A$3:A334))),"")</f>
        <v/>
      </c>
    </row>
    <row r="335" spans="1:24" ht="22.05" customHeight="1">
      <c r="A335" s="10" t="str">
        <f ca="1">IFERROR(INDEX(MAESTRO!A:A,_xludf.AGGREGATE(15,6,ROW(MAESTRO!$B$3:$B$1000)/((MAESTRO!$B$3:$B$1000="ACADEMICOS")*(UPPER(MAESTRO!$L$3:$L$1000)="CONFIRMADO")),ROWS($A$3:A335))),"")</f>
        <v/>
      </c>
      <c r="B335" s="10" t="str">
        <f ca="1">IFERROR(INDEX(MAESTRO!B:B,_xludf.AGGREGATE(15,6,ROW(MAESTRO!$B$3:$B$1000)/((MAESTRO!$B$3:$B$1000="ACADEMICOS")*(UPPER(MAESTRO!$L$3:$L$1000)="CONFIRMADO")),ROWS($A$3:A335))),"")</f>
        <v/>
      </c>
      <c r="C335" s="10" t="str">
        <f ca="1">IFERROR(INDEX(MAESTRO!C:C,_xludf.AGGREGATE(15,6,ROW(MAESTRO!$B$3:$B$1000)/((MAESTRO!$B$3:$B$1000="ACADEMICOS")*(UPPER(MAESTRO!$L$3:$L$1000)="CONFIRMADO")),ROWS($A$3:A335))),"")</f>
        <v/>
      </c>
      <c r="D335" s="10" t="str">
        <f ca="1">IFERROR(INDEX(MAESTRO!D:D,_xludf.AGGREGATE(15,6,ROW(MAESTRO!$B$3:$B$1000)/((MAESTRO!$B$3:$B$1000="ACADEMICOS")*(UPPER(MAESTRO!$L$3:$L$1000)="CONFIRMADO")),ROWS($A$3:A335))),"")</f>
        <v/>
      </c>
      <c r="E335" s="10" t="str">
        <f ca="1">IFERROR(INDEX(MAESTRO!E:E,_xludf.AGGREGATE(15,6,ROW(MAESTRO!$B$3:$B$1000)/((MAESTRO!$B$3:$B$1000="ACADEMICOS")*(UPPER(MAESTRO!$L$3:$L$1000)="CONFIRMADO")),ROWS($A$3:A335))),"")</f>
        <v/>
      </c>
      <c r="F335" s="10" t="str">
        <f ca="1">IFERROR(INDEX(MAESTRO!F:F,_xludf.AGGREGATE(15,6,ROW(MAESTRO!$B$3:$B$1000)/((MAESTRO!$B$3:$B$1000="ACADEMICOS")*(UPPER(MAESTRO!$L$3:$L$1000)="CONFIRMADO")),ROWS($A$3:A335))),"")</f>
        <v/>
      </c>
      <c r="G335" s="10" t="str">
        <f ca="1">IFERROR(INDEX(MAESTRO!G:G,_xludf.AGGREGATE(15,6,ROW(MAESTRO!$B$3:$B$1000)/((MAESTRO!$B$3:$B$1000="ACADEMICOS")*(UPPER(MAESTRO!$L$3:$L$1000)="CONFIRMADO")),ROWS($A$3:A335))),"")</f>
        <v/>
      </c>
      <c r="H335" s="10" t="str">
        <f ca="1">IFERROR(INDEX(MAESTRO!H:H,_xludf.AGGREGATE(15,6,ROW(MAESTRO!$B$3:$B$1000)/((MAESTRO!$B$3:$B$1000="ACADEMICOS")*(UPPER(MAESTRO!$L$3:$L$1000)="CONFIRMADO")),ROWS($A$3:A335))),"")</f>
        <v/>
      </c>
      <c r="I335" s="10" t="str">
        <f ca="1">IFERROR(INDEX(MAESTRO!I:I,_xludf.AGGREGATE(15,6,ROW(MAESTRO!$B$3:$B$1000)/((MAESTRO!$B$3:$B$1000="ACADEMICOS")*(UPPER(MAESTRO!$L$3:$L$1000)="CONFIRMADO")),ROWS($A$3:A335))),"")</f>
        <v/>
      </c>
      <c r="J335" s="10" t="str">
        <f ca="1">IFERROR(INDEX(MAESTRO!J:J,_xludf.AGGREGATE(15,6,ROW(MAESTRO!$B$3:$B$1000)/((MAESTRO!$B$3:$B$1000="ACADEMICOS")*(UPPER(MAESTRO!$L$3:$L$1000)="CONFIRMADO")),ROWS($A$3:A335))),"")</f>
        <v/>
      </c>
      <c r="K335" s="10" t="str">
        <f ca="1">IFERROR(INDEX(MAESTRO!K:K,_xludf.AGGREGATE(15,6,ROW(MAESTRO!$B$3:$B$1000)/((MAESTRO!$B$3:$B$1000="ACADEMICOS")*(UPPER(MAESTRO!$L$3:$L$1000)="CONFIRMADO")),ROWS($A$3:A335))),"")</f>
        <v/>
      </c>
      <c r="L335" s="10" t="str">
        <f ca="1">IFERROR(INDEX(MAESTRO!L:L,_xludf.AGGREGATE(15,6,ROW(MAESTRO!$B$3:$B$1000)/((MAESTRO!$B$3:$B$1000="ACADEMICOS")*(UPPER(MAESTRO!$L$3:$L$1000)="CONFIRMADO")),ROWS($A$3:A335))),"")</f>
        <v/>
      </c>
      <c r="M335" s="10" t="str">
        <f ca="1">IFERROR(INDEX(MAESTRO!M:M,_xludf.AGGREGATE(15,6,ROW(MAESTRO!$B$3:$B$1000)/((MAESTRO!$B$3:$B$1000="ACADEMICOS")*(UPPER(MAESTRO!$L$3:$L$1000)="CONFIRMADO")),ROWS($A$3:A335))),"")</f>
        <v/>
      </c>
      <c r="N335" s="10" t="str">
        <f ca="1">IFERROR(INDEX(MAESTRO!N:N,_xludf.AGGREGATE(15,6,ROW(MAESTRO!$B$3:$B$1000)/((MAESTRO!$B$3:$B$1000="ACADEMICOS")*(UPPER(MAESTRO!$L$3:$L$1000)="CONFIRMADO")),ROWS($A$3:A335))),"")</f>
        <v/>
      </c>
      <c r="O335" s="10" t="str">
        <f ca="1">IFERROR(INDEX(MAESTRO!O:O,_xludf.AGGREGATE(15,6,ROW(MAESTRO!$B$3:$B$1000)/((MAESTRO!$B$3:$B$1000="ACADEMICOS")*(UPPER(MAESTRO!$L$3:$L$1000)="CONFIRMADO")),ROWS($A$3:A335))),"")</f>
        <v/>
      </c>
      <c r="P335" s="10" t="str">
        <f ca="1">IFERROR(INDEX(MAESTRO!P:P,_xludf.AGGREGATE(15,6,ROW(MAESTRO!$B$3:$B$1000)/((MAESTRO!$B$3:$B$1000="ACADEMICOS")*(UPPER(MAESTRO!$L$3:$L$1000)="CONFIRMADO")),ROWS($A$3:A335))),"")</f>
        <v/>
      </c>
      <c r="Q335" s="10" t="str">
        <f ca="1">IFERROR(INDEX(MAESTRO!Q:Q,_xludf.AGGREGATE(15,6,ROW(MAESTRO!$B$3:$B$1000)/((MAESTRO!$B$3:$B$1000="ACADEMICOS")*(UPPER(MAESTRO!$L$3:$L$1000)="CONFIRMADO")),ROWS($A$3:A335))),"")</f>
        <v/>
      </c>
      <c r="R335" s="10" t="str">
        <f ca="1">IFERROR(INDEX(MAESTRO!R:R,_xludf.AGGREGATE(15,6,ROW(MAESTRO!$B$3:$B$1000)/((MAESTRO!$B$3:$B$1000="ACADEMICOS")*(UPPER(MAESTRO!$L$3:$L$1000)="CONFIRMADO")),ROWS($A$3:A335))),"")</f>
        <v/>
      </c>
      <c r="S335" s="10" t="str">
        <f ca="1">IFERROR(INDEX(MAESTRO!S:S,_xludf.AGGREGATE(15,6,ROW(MAESTRO!$B$3:$B$1000)/((MAESTRO!$B$3:$B$1000="ACADEMICOS")*(UPPER(MAESTRO!$L$3:$L$1000)="CONFIRMADO")),ROWS($A$3:A335))),"")</f>
        <v/>
      </c>
      <c r="T335" s="10" t="str">
        <f ca="1">IFERROR(INDEX(MAESTRO!T:T,_xludf.AGGREGATE(15,6,ROW(MAESTRO!$B$3:$B$1000)/((MAESTRO!$B$3:$B$1000="ACADEMICOS")*(UPPER(MAESTRO!$L$3:$L$1000)="CONFIRMADO")),ROWS($A$3:A335))),"")</f>
        <v/>
      </c>
      <c r="U335" s="10" t="str">
        <f ca="1">IFERROR(INDEX(MAESTRO!U:U,_xludf.AGGREGATE(15,6,ROW(MAESTRO!$B$3:$B$1000)/((MAESTRO!$B$3:$B$1000="ACADEMICOS")*(UPPER(MAESTRO!$L$3:$L$1000)="CONFIRMADO")),ROWS($A$3:A335))),"")</f>
        <v/>
      </c>
      <c r="V335" s="10" t="str">
        <f ca="1">IFERROR(INDEX(MAESTRO!V:V,_xludf.AGGREGATE(15,6,ROW(MAESTRO!$B$3:$B$1000)/((MAESTRO!$B$3:$B$1000="ACADEMICOS")*(UPPER(MAESTRO!$L$3:$L$1000)="CONFIRMADO")),ROWS($A$3:A335))),"")</f>
        <v/>
      </c>
      <c r="W335" s="10" t="str">
        <f ca="1">IFERROR(INDEX(MAESTRO!W:W,_xludf.AGGREGATE(15,6,ROW(MAESTRO!$B$3:$B$1000)/((MAESTRO!$B$3:$B$1000="ACADEMICOS")*(UPPER(MAESTRO!$L$3:$L$1000)="CONFIRMADO")),ROWS($A$3:A335))),"")</f>
        <v/>
      </c>
      <c r="X335" s="10" t="str">
        <f ca="1">IFERROR(INDEX(MAESTRO!X:X,_xludf.AGGREGATE(15,6,ROW(MAESTRO!$B$3:$B$1000)/((MAESTRO!$B$3:$B$1000="ACADEMICOS")*(UPPER(MAESTRO!$L$3:$L$1000)="CONFIRMADO")),ROWS($A$3:A335))),"")</f>
        <v/>
      </c>
    </row>
    <row r="336" spans="1:24" ht="22.05" customHeight="1">
      <c r="A336" s="21" t="str">
        <f ca="1">IFERROR(INDEX(MAESTRO!A:A,_xludf.AGGREGATE(15,6,ROW(MAESTRO!$B$3:$B$1000)/((MAESTRO!$B$3:$B$1000="ACADEMICOS")*(UPPER(MAESTRO!$L$3:$L$1000)="CONFIRMADO")),ROWS($A$3:A336))),"")</f>
        <v/>
      </c>
      <c r="B336" s="21" t="str">
        <f ca="1">IFERROR(INDEX(MAESTRO!B:B,_xludf.AGGREGATE(15,6,ROW(MAESTRO!$B$3:$B$1000)/((MAESTRO!$B$3:$B$1000="ACADEMICOS")*(UPPER(MAESTRO!$L$3:$L$1000)="CONFIRMADO")),ROWS($A$3:A336))),"")</f>
        <v/>
      </c>
      <c r="C336" s="21" t="str">
        <f ca="1">IFERROR(INDEX(MAESTRO!C:C,_xludf.AGGREGATE(15,6,ROW(MAESTRO!$B$3:$B$1000)/((MAESTRO!$B$3:$B$1000="ACADEMICOS")*(UPPER(MAESTRO!$L$3:$L$1000)="CONFIRMADO")),ROWS($A$3:A336))),"")</f>
        <v/>
      </c>
      <c r="D336" s="21" t="str">
        <f ca="1">IFERROR(INDEX(MAESTRO!D:D,_xludf.AGGREGATE(15,6,ROW(MAESTRO!$B$3:$B$1000)/((MAESTRO!$B$3:$B$1000="ACADEMICOS")*(UPPER(MAESTRO!$L$3:$L$1000)="CONFIRMADO")),ROWS($A$3:A336))),"")</f>
        <v/>
      </c>
      <c r="E336" s="21" t="str">
        <f ca="1">IFERROR(INDEX(MAESTRO!E:E,_xludf.AGGREGATE(15,6,ROW(MAESTRO!$B$3:$B$1000)/((MAESTRO!$B$3:$B$1000="ACADEMICOS")*(UPPER(MAESTRO!$L$3:$L$1000)="CONFIRMADO")),ROWS($A$3:A336))),"")</f>
        <v/>
      </c>
      <c r="F336" s="21" t="str">
        <f ca="1">IFERROR(INDEX(MAESTRO!F:F,_xludf.AGGREGATE(15,6,ROW(MAESTRO!$B$3:$B$1000)/((MAESTRO!$B$3:$B$1000="ACADEMICOS")*(UPPER(MAESTRO!$L$3:$L$1000)="CONFIRMADO")),ROWS($A$3:A336))),"")</f>
        <v/>
      </c>
      <c r="G336" s="21" t="str">
        <f ca="1">IFERROR(INDEX(MAESTRO!G:G,_xludf.AGGREGATE(15,6,ROW(MAESTRO!$B$3:$B$1000)/((MAESTRO!$B$3:$B$1000="ACADEMICOS")*(UPPER(MAESTRO!$L$3:$L$1000)="CONFIRMADO")),ROWS($A$3:A336))),"")</f>
        <v/>
      </c>
      <c r="H336" s="21" t="str">
        <f ca="1">IFERROR(INDEX(MAESTRO!H:H,_xludf.AGGREGATE(15,6,ROW(MAESTRO!$B$3:$B$1000)/((MAESTRO!$B$3:$B$1000="ACADEMICOS")*(UPPER(MAESTRO!$L$3:$L$1000)="CONFIRMADO")),ROWS($A$3:A336))),"")</f>
        <v/>
      </c>
      <c r="I336" s="21" t="str">
        <f ca="1">IFERROR(INDEX(MAESTRO!I:I,_xludf.AGGREGATE(15,6,ROW(MAESTRO!$B$3:$B$1000)/((MAESTRO!$B$3:$B$1000="ACADEMICOS")*(UPPER(MAESTRO!$L$3:$L$1000)="CONFIRMADO")),ROWS($A$3:A336))),"")</f>
        <v/>
      </c>
      <c r="J336" s="21" t="str">
        <f ca="1">IFERROR(INDEX(MAESTRO!J:J,_xludf.AGGREGATE(15,6,ROW(MAESTRO!$B$3:$B$1000)/((MAESTRO!$B$3:$B$1000="ACADEMICOS")*(UPPER(MAESTRO!$L$3:$L$1000)="CONFIRMADO")),ROWS($A$3:A336))),"")</f>
        <v/>
      </c>
      <c r="K336" s="21" t="str">
        <f ca="1">IFERROR(INDEX(MAESTRO!K:K,_xludf.AGGREGATE(15,6,ROW(MAESTRO!$B$3:$B$1000)/((MAESTRO!$B$3:$B$1000="ACADEMICOS")*(UPPER(MAESTRO!$L$3:$L$1000)="CONFIRMADO")),ROWS($A$3:A336))),"")</f>
        <v/>
      </c>
      <c r="L336" s="21" t="str">
        <f ca="1">IFERROR(INDEX(MAESTRO!L:L,_xludf.AGGREGATE(15,6,ROW(MAESTRO!$B$3:$B$1000)/((MAESTRO!$B$3:$B$1000="ACADEMICOS")*(UPPER(MAESTRO!$L$3:$L$1000)="CONFIRMADO")),ROWS($A$3:A336))),"")</f>
        <v/>
      </c>
      <c r="M336" s="21" t="str">
        <f ca="1">IFERROR(INDEX(MAESTRO!M:M,_xludf.AGGREGATE(15,6,ROW(MAESTRO!$B$3:$B$1000)/((MAESTRO!$B$3:$B$1000="ACADEMICOS")*(UPPER(MAESTRO!$L$3:$L$1000)="CONFIRMADO")),ROWS($A$3:A336))),"")</f>
        <v/>
      </c>
      <c r="N336" s="21" t="str">
        <f ca="1">IFERROR(INDEX(MAESTRO!N:N,_xludf.AGGREGATE(15,6,ROW(MAESTRO!$B$3:$B$1000)/((MAESTRO!$B$3:$B$1000="ACADEMICOS")*(UPPER(MAESTRO!$L$3:$L$1000)="CONFIRMADO")),ROWS($A$3:A336))),"")</f>
        <v/>
      </c>
      <c r="O336" s="21" t="str">
        <f ca="1">IFERROR(INDEX(MAESTRO!O:O,_xludf.AGGREGATE(15,6,ROW(MAESTRO!$B$3:$B$1000)/((MAESTRO!$B$3:$B$1000="ACADEMICOS")*(UPPER(MAESTRO!$L$3:$L$1000)="CONFIRMADO")),ROWS($A$3:A336))),"")</f>
        <v/>
      </c>
      <c r="P336" s="21" t="str">
        <f ca="1">IFERROR(INDEX(MAESTRO!P:P,_xludf.AGGREGATE(15,6,ROW(MAESTRO!$B$3:$B$1000)/((MAESTRO!$B$3:$B$1000="ACADEMICOS")*(UPPER(MAESTRO!$L$3:$L$1000)="CONFIRMADO")),ROWS($A$3:A336))),"")</f>
        <v/>
      </c>
      <c r="Q336" s="21" t="str">
        <f ca="1">IFERROR(INDEX(MAESTRO!Q:Q,_xludf.AGGREGATE(15,6,ROW(MAESTRO!$B$3:$B$1000)/((MAESTRO!$B$3:$B$1000="ACADEMICOS")*(UPPER(MAESTRO!$L$3:$L$1000)="CONFIRMADO")),ROWS($A$3:A336))),"")</f>
        <v/>
      </c>
      <c r="R336" s="21" t="str">
        <f ca="1">IFERROR(INDEX(MAESTRO!R:R,_xludf.AGGREGATE(15,6,ROW(MAESTRO!$B$3:$B$1000)/((MAESTRO!$B$3:$B$1000="ACADEMICOS")*(UPPER(MAESTRO!$L$3:$L$1000)="CONFIRMADO")),ROWS($A$3:A336))),"")</f>
        <v/>
      </c>
      <c r="S336" s="21" t="str">
        <f ca="1">IFERROR(INDEX(MAESTRO!S:S,_xludf.AGGREGATE(15,6,ROW(MAESTRO!$B$3:$B$1000)/((MAESTRO!$B$3:$B$1000="ACADEMICOS")*(UPPER(MAESTRO!$L$3:$L$1000)="CONFIRMADO")),ROWS($A$3:A336))),"")</f>
        <v/>
      </c>
      <c r="T336" s="21" t="str">
        <f ca="1">IFERROR(INDEX(MAESTRO!T:T,_xludf.AGGREGATE(15,6,ROW(MAESTRO!$B$3:$B$1000)/((MAESTRO!$B$3:$B$1000="ACADEMICOS")*(UPPER(MAESTRO!$L$3:$L$1000)="CONFIRMADO")),ROWS($A$3:A336))),"")</f>
        <v/>
      </c>
      <c r="U336" s="21" t="str">
        <f ca="1">IFERROR(INDEX(MAESTRO!U:U,_xludf.AGGREGATE(15,6,ROW(MAESTRO!$B$3:$B$1000)/((MAESTRO!$B$3:$B$1000="ACADEMICOS")*(UPPER(MAESTRO!$L$3:$L$1000)="CONFIRMADO")),ROWS($A$3:A336))),"")</f>
        <v/>
      </c>
      <c r="V336" s="21" t="str">
        <f ca="1">IFERROR(INDEX(MAESTRO!V:V,_xludf.AGGREGATE(15,6,ROW(MAESTRO!$B$3:$B$1000)/((MAESTRO!$B$3:$B$1000="ACADEMICOS")*(UPPER(MAESTRO!$L$3:$L$1000)="CONFIRMADO")),ROWS($A$3:A336))),"")</f>
        <v/>
      </c>
      <c r="W336" s="21" t="str">
        <f ca="1">IFERROR(INDEX(MAESTRO!W:W,_xludf.AGGREGATE(15,6,ROW(MAESTRO!$B$3:$B$1000)/((MAESTRO!$B$3:$B$1000="ACADEMICOS")*(UPPER(MAESTRO!$L$3:$L$1000)="CONFIRMADO")),ROWS($A$3:A336))),"")</f>
        <v/>
      </c>
      <c r="X336" s="21" t="str">
        <f ca="1">IFERROR(INDEX(MAESTRO!X:X,_xludf.AGGREGATE(15,6,ROW(MAESTRO!$B$3:$B$1000)/((MAESTRO!$B$3:$B$1000="ACADEMICOS")*(UPPER(MAESTRO!$L$3:$L$1000)="CONFIRMADO")),ROWS($A$3:A336))),"")</f>
        <v/>
      </c>
    </row>
    <row r="337" spans="1:24" ht="22.05" customHeight="1">
      <c r="A337" s="10" t="str">
        <f ca="1">IFERROR(INDEX(MAESTRO!A:A,_xludf.AGGREGATE(15,6,ROW(MAESTRO!$B$3:$B$1000)/((MAESTRO!$B$3:$B$1000="ACADEMICOS")*(UPPER(MAESTRO!$L$3:$L$1000)="CONFIRMADO")),ROWS($A$3:A337))),"")</f>
        <v/>
      </c>
      <c r="B337" s="10" t="str">
        <f ca="1">IFERROR(INDEX(MAESTRO!B:B,_xludf.AGGREGATE(15,6,ROW(MAESTRO!$B$3:$B$1000)/((MAESTRO!$B$3:$B$1000="ACADEMICOS")*(UPPER(MAESTRO!$L$3:$L$1000)="CONFIRMADO")),ROWS($A$3:A337))),"")</f>
        <v/>
      </c>
      <c r="C337" s="10" t="str">
        <f ca="1">IFERROR(INDEX(MAESTRO!C:C,_xludf.AGGREGATE(15,6,ROW(MAESTRO!$B$3:$B$1000)/((MAESTRO!$B$3:$B$1000="ACADEMICOS")*(UPPER(MAESTRO!$L$3:$L$1000)="CONFIRMADO")),ROWS($A$3:A337))),"")</f>
        <v/>
      </c>
      <c r="D337" s="10" t="str">
        <f ca="1">IFERROR(INDEX(MAESTRO!D:D,_xludf.AGGREGATE(15,6,ROW(MAESTRO!$B$3:$B$1000)/((MAESTRO!$B$3:$B$1000="ACADEMICOS")*(UPPER(MAESTRO!$L$3:$L$1000)="CONFIRMADO")),ROWS($A$3:A337))),"")</f>
        <v/>
      </c>
      <c r="E337" s="10" t="str">
        <f ca="1">IFERROR(INDEX(MAESTRO!E:E,_xludf.AGGREGATE(15,6,ROW(MAESTRO!$B$3:$B$1000)/((MAESTRO!$B$3:$B$1000="ACADEMICOS")*(UPPER(MAESTRO!$L$3:$L$1000)="CONFIRMADO")),ROWS($A$3:A337))),"")</f>
        <v/>
      </c>
      <c r="F337" s="10" t="str">
        <f ca="1">IFERROR(INDEX(MAESTRO!F:F,_xludf.AGGREGATE(15,6,ROW(MAESTRO!$B$3:$B$1000)/((MAESTRO!$B$3:$B$1000="ACADEMICOS")*(UPPER(MAESTRO!$L$3:$L$1000)="CONFIRMADO")),ROWS($A$3:A337))),"")</f>
        <v/>
      </c>
      <c r="G337" s="10" t="str">
        <f ca="1">IFERROR(INDEX(MAESTRO!G:G,_xludf.AGGREGATE(15,6,ROW(MAESTRO!$B$3:$B$1000)/((MAESTRO!$B$3:$B$1000="ACADEMICOS")*(UPPER(MAESTRO!$L$3:$L$1000)="CONFIRMADO")),ROWS($A$3:A337))),"")</f>
        <v/>
      </c>
      <c r="H337" s="10" t="str">
        <f ca="1">IFERROR(INDEX(MAESTRO!H:H,_xludf.AGGREGATE(15,6,ROW(MAESTRO!$B$3:$B$1000)/((MAESTRO!$B$3:$B$1000="ACADEMICOS")*(UPPER(MAESTRO!$L$3:$L$1000)="CONFIRMADO")),ROWS($A$3:A337))),"")</f>
        <v/>
      </c>
      <c r="I337" s="10" t="str">
        <f ca="1">IFERROR(INDEX(MAESTRO!I:I,_xludf.AGGREGATE(15,6,ROW(MAESTRO!$B$3:$B$1000)/((MAESTRO!$B$3:$B$1000="ACADEMICOS")*(UPPER(MAESTRO!$L$3:$L$1000)="CONFIRMADO")),ROWS($A$3:A337))),"")</f>
        <v/>
      </c>
      <c r="J337" s="10" t="str">
        <f ca="1">IFERROR(INDEX(MAESTRO!J:J,_xludf.AGGREGATE(15,6,ROW(MAESTRO!$B$3:$B$1000)/((MAESTRO!$B$3:$B$1000="ACADEMICOS")*(UPPER(MAESTRO!$L$3:$L$1000)="CONFIRMADO")),ROWS($A$3:A337))),"")</f>
        <v/>
      </c>
      <c r="K337" s="10" t="str">
        <f ca="1">IFERROR(INDEX(MAESTRO!K:K,_xludf.AGGREGATE(15,6,ROW(MAESTRO!$B$3:$B$1000)/((MAESTRO!$B$3:$B$1000="ACADEMICOS")*(UPPER(MAESTRO!$L$3:$L$1000)="CONFIRMADO")),ROWS($A$3:A337))),"")</f>
        <v/>
      </c>
      <c r="L337" s="10" t="str">
        <f ca="1">IFERROR(INDEX(MAESTRO!L:L,_xludf.AGGREGATE(15,6,ROW(MAESTRO!$B$3:$B$1000)/((MAESTRO!$B$3:$B$1000="ACADEMICOS")*(UPPER(MAESTRO!$L$3:$L$1000)="CONFIRMADO")),ROWS($A$3:A337))),"")</f>
        <v/>
      </c>
      <c r="M337" s="10" t="str">
        <f ca="1">IFERROR(INDEX(MAESTRO!M:M,_xludf.AGGREGATE(15,6,ROW(MAESTRO!$B$3:$B$1000)/((MAESTRO!$B$3:$B$1000="ACADEMICOS")*(UPPER(MAESTRO!$L$3:$L$1000)="CONFIRMADO")),ROWS($A$3:A337))),"")</f>
        <v/>
      </c>
      <c r="N337" s="10" t="str">
        <f ca="1">IFERROR(INDEX(MAESTRO!N:N,_xludf.AGGREGATE(15,6,ROW(MAESTRO!$B$3:$B$1000)/((MAESTRO!$B$3:$B$1000="ACADEMICOS")*(UPPER(MAESTRO!$L$3:$L$1000)="CONFIRMADO")),ROWS($A$3:A337))),"")</f>
        <v/>
      </c>
      <c r="O337" s="10" t="str">
        <f ca="1">IFERROR(INDEX(MAESTRO!O:O,_xludf.AGGREGATE(15,6,ROW(MAESTRO!$B$3:$B$1000)/((MAESTRO!$B$3:$B$1000="ACADEMICOS")*(UPPER(MAESTRO!$L$3:$L$1000)="CONFIRMADO")),ROWS($A$3:A337))),"")</f>
        <v/>
      </c>
      <c r="P337" s="10" t="str">
        <f ca="1">IFERROR(INDEX(MAESTRO!P:P,_xludf.AGGREGATE(15,6,ROW(MAESTRO!$B$3:$B$1000)/((MAESTRO!$B$3:$B$1000="ACADEMICOS")*(UPPER(MAESTRO!$L$3:$L$1000)="CONFIRMADO")),ROWS($A$3:A337))),"")</f>
        <v/>
      </c>
      <c r="Q337" s="10" t="str">
        <f ca="1">IFERROR(INDEX(MAESTRO!Q:Q,_xludf.AGGREGATE(15,6,ROW(MAESTRO!$B$3:$B$1000)/((MAESTRO!$B$3:$B$1000="ACADEMICOS")*(UPPER(MAESTRO!$L$3:$L$1000)="CONFIRMADO")),ROWS($A$3:A337))),"")</f>
        <v/>
      </c>
      <c r="R337" s="10" t="str">
        <f ca="1">IFERROR(INDEX(MAESTRO!R:R,_xludf.AGGREGATE(15,6,ROW(MAESTRO!$B$3:$B$1000)/((MAESTRO!$B$3:$B$1000="ACADEMICOS")*(UPPER(MAESTRO!$L$3:$L$1000)="CONFIRMADO")),ROWS($A$3:A337))),"")</f>
        <v/>
      </c>
      <c r="S337" s="10" t="str">
        <f ca="1">IFERROR(INDEX(MAESTRO!S:S,_xludf.AGGREGATE(15,6,ROW(MAESTRO!$B$3:$B$1000)/((MAESTRO!$B$3:$B$1000="ACADEMICOS")*(UPPER(MAESTRO!$L$3:$L$1000)="CONFIRMADO")),ROWS($A$3:A337))),"")</f>
        <v/>
      </c>
      <c r="T337" s="10" t="str">
        <f ca="1">IFERROR(INDEX(MAESTRO!T:T,_xludf.AGGREGATE(15,6,ROW(MAESTRO!$B$3:$B$1000)/((MAESTRO!$B$3:$B$1000="ACADEMICOS")*(UPPER(MAESTRO!$L$3:$L$1000)="CONFIRMADO")),ROWS($A$3:A337))),"")</f>
        <v/>
      </c>
      <c r="U337" s="10" t="str">
        <f ca="1">IFERROR(INDEX(MAESTRO!U:U,_xludf.AGGREGATE(15,6,ROW(MAESTRO!$B$3:$B$1000)/((MAESTRO!$B$3:$B$1000="ACADEMICOS")*(UPPER(MAESTRO!$L$3:$L$1000)="CONFIRMADO")),ROWS($A$3:A337))),"")</f>
        <v/>
      </c>
      <c r="V337" s="10" t="str">
        <f ca="1">IFERROR(INDEX(MAESTRO!V:V,_xludf.AGGREGATE(15,6,ROW(MAESTRO!$B$3:$B$1000)/((MAESTRO!$B$3:$B$1000="ACADEMICOS")*(UPPER(MAESTRO!$L$3:$L$1000)="CONFIRMADO")),ROWS($A$3:A337))),"")</f>
        <v/>
      </c>
      <c r="W337" s="10" t="str">
        <f ca="1">IFERROR(INDEX(MAESTRO!W:W,_xludf.AGGREGATE(15,6,ROW(MAESTRO!$B$3:$B$1000)/((MAESTRO!$B$3:$B$1000="ACADEMICOS")*(UPPER(MAESTRO!$L$3:$L$1000)="CONFIRMADO")),ROWS($A$3:A337))),"")</f>
        <v/>
      </c>
      <c r="X337" s="10" t="str">
        <f ca="1">IFERROR(INDEX(MAESTRO!X:X,_xludf.AGGREGATE(15,6,ROW(MAESTRO!$B$3:$B$1000)/((MAESTRO!$B$3:$B$1000="ACADEMICOS")*(UPPER(MAESTRO!$L$3:$L$1000)="CONFIRMADO")),ROWS($A$3:A337))),"")</f>
        <v/>
      </c>
    </row>
    <row r="338" spans="1:24" ht="22.05" customHeight="1">
      <c r="A338" s="21" t="str">
        <f ca="1">IFERROR(INDEX(MAESTRO!A:A,_xludf.AGGREGATE(15,6,ROW(MAESTRO!$B$3:$B$1000)/((MAESTRO!$B$3:$B$1000="ACADEMICOS")*(UPPER(MAESTRO!$L$3:$L$1000)="CONFIRMADO")),ROWS($A$3:A338))),"")</f>
        <v/>
      </c>
      <c r="B338" s="21" t="str">
        <f ca="1">IFERROR(INDEX(MAESTRO!B:B,_xludf.AGGREGATE(15,6,ROW(MAESTRO!$B$3:$B$1000)/((MAESTRO!$B$3:$B$1000="ACADEMICOS")*(UPPER(MAESTRO!$L$3:$L$1000)="CONFIRMADO")),ROWS($A$3:A338))),"")</f>
        <v/>
      </c>
      <c r="C338" s="21" t="str">
        <f ca="1">IFERROR(INDEX(MAESTRO!C:C,_xludf.AGGREGATE(15,6,ROW(MAESTRO!$B$3:$B$1000)/((MAESTRO!$B$3:$B$1000="ACADEMICOS")*(UPPER(MAESTRO!$L$3:$L$1000)="CONFIRMADO")),ROWS($A$3:A338))),"")</f>
        <v/>
      </c>
      <c r="D338" s="21" t="str">
        <f ca="1">IFERROR(INDEX(MAESTRO!D:D,_xludf.AGGREGATE(15,6,ROW(MAESTRO!$B$3:$B$1000)/((MAESTRO!$B$3:$B$1000="ACADEMICOS")*(UPPER(MAESTRO!$L$3:$L$1000)="CONFIRMADO")),ROWS($A$3:A338))),"")</f>
        <v/>
      </c>
      <c r="E338" s="21" t="str">
        <f ca="1">IFERROR(INDEX(MAESTRO!E:E,_xludf.AGGREGATE(15,6,ROW(MAESTRO!$B$3:$B$1000)/((MAESTRO!$B$3:$B$1000="ACADEMICOS")*(UPPER(MAESTRO!$L$3:$L$1000)="CONFIRMADO")),ROWS($A$3:A338))),"")</f>
        <v/>
      </c>
      <c r="F338" s="21" t="str">
        <f ca="1">IFERROR(INDEX(MAESTRO!F:F,_xludf.AGGREGATE(15,6,ROW(MAESTRO!$B$3:$B$1000)/((MAESTRO!$B$3:$B$1000="ACADEMICOS")*(UPPER(MAESTRO!$L$3:$L$1000)="CONFIRMADO")),ROWS($A$3:A338))),"")</f>
        <v/>
      </c>
      <c r="G338" s="21" t="str">
        <f ca="1">IFERROR(INDEX(MAESTRO!G:G,_xludf.AGGREGATE(15,6,ROW(MAESTRO!$B$3:$B$1000)/((MAESTRO!$B$3:$B$1000="ACADEMICOS")*(UPPER(MAESTRO!$L$3:$L$1000)="CONFIRMADO")),ROWS($A$3:A338))),"")</f>
        <v/>
      </c>
      <c r="H338" s="21" t="str">
        <f ca="1">IFERROR(INDEX(MAESTRO!H:H,_xludf.AGGREGATE(15,6,ROW(MAESTRO!$B$3:$B$1000)/((MAESTRO!$B$3:$B$1000="ACADEMICOS")*(UPPER(MAESTRO!$L$3:$L$1000)="CONFIRMADO")),ROWS($A$3:A338))),"")</f>
        <v/>
      </c>
      <c r="I338" s="21" t="str">
        <f ca="1">IFERROR(INDEX(MAESTRO!I:I,_xludf.AGGREGATE(15,6,ROW(MAESTRO!$B$3:$B$1000)/((MAESTRO!$B$3:$B$1000="ACADEMICOS")*(UPPER(MAESTRO!$L$3:$L$1000)="CONFIRMADO")),ROWS($A$3:A338))),"")</f>
        <v/>
      </c>
      <c r="J338" s="21" t="str">
        <f ca="1">IFERROR(INDEX(MAESTRO!J:J,_xludf.AGGREGATE(15,6,ROW(MAESTRO!$B$3:$B$1000)/((MAESTRO!$B$3:$B$1000="ACADEMICOS")*(UPPER(MAESTRO!$L$3:$L$1000)="CONFIRMADO")),ROWS($A$3:A338))),"")</f>
        <v/>
      </c>
      <c r="K338" s="21" t="str">
        <f ca="1">IFERROR(INDEX(MAESTRO!K:K,_xludf.AGGREGATE(15,6,ROW(MAESTRO!$B$3:$B$1000)/((MAESTRO!$B$3:$B$1000="ACADEMICOS")*(UPPER(MAESTRO!$L$3:$L$1000)="CONFIRMADO")),ROWS($A$3:A338))),"")</f>
        <v/>
      </c>
      <c r="L338" s="21" t="str">
        <f ca="1">IFERROR(INDEX(MAESTRO!L:L,_xludf.AGGREGATE(15,6,ROW(MAESTRO!$B$3:$B$1000)/((MAESTRO!$B$3:$B$1000="ACADEMICOS")*(UPPER(MAESTRO!$L$3:$L$1000)="CONFIRMADO")),ROWS($A$3:A338))),"")</f>
        <v/>
      </c>
      <c r="M338" s="21" t="str">
        <f ca="1">IFERROR(INDEX(MAESTRO!M:M,_xludf.AGGREGATE(15,6,ROW(MAESTRO!$B$3:$B$1000)/((MAESTRO!$B$3:$B$1000="ACADEMICOS")*(UPPER(MAESTRO!$L$3:$L$1000)="CONFIRMADO")),ROWS($A$3:A338))),"")</f>
        <v/>
      </c>
      <c r="N338" s="21" t="str">
        <f ca="1">IFERROR(INDEX(MAESTRO!N:N,_xludf.AGGREGATE(15,6,ROW(MAESTRO!$B$3:$B$1000)/((MAESTRO!$B$3:$B$1000="ACADEMICOS")*(UPPER(MAESTRO!$L$3:$L$1000)="CONFIRMADO")),ROWS($A$3:A338))),"")</f>
        <v/>
      </c>
      <c r="O338" s="21" t="str">
        <f ca="1">IFERROR(INDEX(MAESTRO!O:O,_xludf.AGGREGATE(15,6,ROW(MAESTRO!$B$3:$B$1000)/((MAESTRO!$B$3:$B$1000="ACADEMICOS")*(UPPER(MAESTRO!$L$3:$L$1000)="CONFIRMADO")),ROWS($A$3:A338))),"")</f>
        <v/>
      </c>
      <c r="P338" s="21" t="str">
        <f ca="1">IFERROR(INDEX(MAESTRO!P:P,_xludf.AGGREGATE(15,6,ROW(MAESTRO!$B$3:$B$1000)/((MAESTRO!$B$3:$B$1000="ACADEMICOS")*(UPPER(MAESTRO!$L$3:$L$1000)="CONFIRMADO")),ROWS($A$3:A338))),"")</f>
        <v/>
      </c>
      <c r="Q338" s="21" t="str">
        <f ca="1">IFERROR(INDEX(MAESTRO!Q:Q,_xludf.AGGREGATE(15,6,ROW(MAESTRO!$B$3:$B$1000)/((MAESTRO!$B$3:$B$1000="ACADEMICOS")*(UPPER(MAESTRO!$L$3:$L$1000)="CONFIRMADO")),ROWS($A$3:A338))),"")</f>
        <v/>
      </c>
      <c r="R338" s="21" t="str">
        <f ca="1">IFERROR(INDEX(MAESTRO!R:R,_xludf.AGGREGATE(15,6,ROW(MAESTRO!$B$3:$B$1000)/((MAESTRO!$B$3:$B$1000="ACADEMICOS")*(UPPER(MAESTRO!$L$3:$L$1000)="CONFIRMADO")),ROWS($A$3:A338))),"")</f>
        <v/>
      </c>
      <c r="S338" s="21" t="str">
        <f ca="1">IFERROR(INDEX(MAESTRO!S:S,_xludf.AGGREGATE(15,6,ROW(MAESTRO!$B$3:$B$1000)/((MAESTRO!$B$3:$B$1000="ACADEMICOS")*(UPPER(MAESTRO!$L$3:$L$1000)="CONFIRMADO")),ROWS($A$3:A338))),"")</f>
        <v/>
      </c>
      <c r="T338" s="21" t="str">
        <f ca="1">IFERROR(INDEX(MAESTRO!T:T,_xludf.AGGREGATE(15,6,ROW(MAESTRO!$B$3:$B$1000)/((MAESTRO!$B$3:$B$1000="ACADEMICOS")*(UPPER(MAESTRO!$L$3:$L$1000)="CONFIRMADO")),ROWS($A$3:A338))),"")</f>
        <v/>
      </c>
      <c r="U338" s="21" t="str">
        <f ca="1">IFERROR(INDEX(MAESTRO!U:U,_xludf.AGGREGATE(15,6,ROW(MAESTRO!$B$3:$B$1000)/((MAESTRO!$B$3:$B$1000="ACADEMICOS")*(UPPER(MAESTRO!$L$3:$L$1000)="CONFIRMADO")),ROWS($A$3:A338))),"")</f>
        <v/>
      </c>
      <c r="V338" s="21" t="str">
        <f ca="1">IFERROR(INDEX(MAESTRO!V:V,_xludf.AGGREGATE(15,6,ROW(MAESTRO!$B$3:$B$1000)/((MAESTRO!$B$3:$B$1000="ACADEMICOS")*(UPPER(MAESTRO!$L$3:$L$1000)="CONFIRMADO")),ROWS($A$3:A338))),"")</f>
        <v/>
      </c>
      <c r="W338" s="21" t="str">
        <f ca="1">IFERROR(INDEX(MAESTRO!W:W,_xludf.AGGREGATE(15,6,ROW(MAESTRO!$B$3:$B$1000)/((MAESTRO!$B$3:$B$1000="ACADEMICOS")*(UPPER(MAESTRO!$L$3:$L$1000)="CONFIRMADO")),ROWS($A$3:A338))),"")</f>
        <v/>
      </c>
      <c r="X338" s="21" t="str">
        <f ca="1">IFERROR(INDEX(MAESTRO!X:X,_xludf.AGGREGATE(15,6,ROW(MAESTRO!$B$3:$B$1000)/((MAESTRO!$B$3:$B$1000="ACADEMICOS")*(UPPER(MAESTRO!$L$3:$L$1000)="CONFIRMADO")),ROWS($A$3:A338))),"")</f>
        <v/>
      </c>
    </row>
    <row r="339" spans="1:24" ht="22.05" customHeight="1">
      <c r="A339" s="10" t="str">
        <f ca="1">IFERROR(INDEX(MAESTRO!A:A,_xludf.AGGREGATE(15,6,ROW(MAESTRO!$B$3:$B$1000)/((MAESTRO!$B$3:$B$1000="ACADEMICOS")*(UPPER(MAESTRO!$L$3:$L$1000)="CONFIRMADO")),ROWS($A$3:A339))),"")</f>
        <v/>
      </c>
      <c r="B339" s="10" t="str">
        <f ca="1">IFERROR(INDEX(MAESTRO!B:B,_xludf.AGGREGATE(15,6,ROW(MAESTRO!$B$3:$B$1000)/((MAESTRO!$B$3:$B$1000="ACADEMICOS")*(UPPER(MAESTRO!$L$3:$L$1000)="CONFIRMADO")),ROWS($A$3:A339))),"")</f>
        <v/>
      </c>
      <c r="C339" s="10" t="str">
        <f ca="1">IFERROR(INDEX(MAESTRO!C:C,_xludf.AGGREGATE(15,6,ROW(MAESTRO!$B$3:$B$1000)/((MAESTRO!$B$3:$B$1000="ACADEMICOS")*(UPPER(MAESTRO!$L$3:$L$1000)="CONFIRMADO")),ROWS($A$3:A339))),"")</f>
        <v/>
      </c>
      <c r="D339" s="10" t="str">
        <f ca="1">IFERROR(INDEX(MAESTRO!D:D,_xludf.AGGREGATE(15,6,ROW(MAESTRO!$B$3:$B$1000)/((MAESTRO!$B$3:$B$1000="ACADEMICOS")*(UPPER(MAESTRO!$L$3:$L$1000)="CONFIRMADO")),ROWS($A$3:A339))),"")</f>
        <v/>
      </c>
      <c r="E339" s="10" t="str">
        <f ca="1">IFERROR(INDEX(MAESTRO!E:E,_xludf.AGGREGATE(15,6,ROW(MAESTRO!$B$3:$B$1000)/((MAESTRO!$B$3:$B$1000="ACADEMICOS")*(UPPER(MAESTRO!$L$3:$L$1000)="CONFIRMADO")),ROWS($A$3:A339))),"")</f>
        <v/>
      </c>
      <c r="F339" s="10" t="str">
        <f ca="1">IFERROR(INDEX(MAESTRO!F:F,_xludf.AGGREGATE(15,6,ROW(MAESTRO!$B$3:$B$1000)/((MAESTRO!$B$3:$B$1000="ACADEMICOS")*(UPPER(MAESTRO!$L$3:$L$1000)="CONFIRMADO")),ROWS($A$3:A339))),"")</f>
        <v/>
      </c>
      <c r="G339" s="10" t="str">
        <f ca="1">IFERROR(INDEX(MAESTRO!G:G,_xludf.AGGREGATE(15,6,ROW(MAESTRO!$B$3:$B$1000)/((MAESTRO!$B$3:$B$1000="ACADEMICOS")*(UPPER(MAESTRO!$L$3:$L$1000)="CONFIRMADO")),ROWS($A$3:A339))),"")</f>
        <v/>
      </c>
      <c r="H339" s="10" t="str">
        <f ca="1">IFERROR(INDEX(MAESTRO!H:H,_xludf.AGGREGATE(15,6,ROW(MAESTRO!$B$3:$B$1000)/((MAESTRO!$B$3:$B$1000="ACADEMICOS")*(UPPER(MAESTRO!$L$3:$L$1000)="CONFIRMADO")),ROWS($A$3:A339))),"")</f>
        <v/>
      </c>
      <c r="I339" s="10" t="str">
        <f ca="1">IFERROR(INDEX(MAESTRO!I:I,_xludf.AGGREGATE(15,6,ROW(MAESTRO!$B$3:$B$1000)/((MAESTRO!$B$3:$B$1000="ACADEMICOS")*(UPPER(MAESTRO!$L$3:$L$1000)="CONFIRMADO")),ROWS($A$3:A339))),"")</f>
        <v/>
      </c>
      <c r="J339" s="10" t="str">
        <f ca="1">IFERROR(INDEX(MAESTRO!J:J,_xludf.AGGREGATE(15,6,ROW(MAESTRO!$B$3:$B$1000)/((MAESTRO!$B$3:$B$1000="ACADEMICOS")*(UPPER(MAESTRO!$L$3:$L$1000)="CONFIRMADO")),ROWS($A$3:A339))),"")</f>
        <v/>
      </c>
      <c r="K339" s="10" t="str">
        <f ca="1">IFERROR(INDEX(MAESTRO!K:K,_xludf.AGGREGATE(15,6,ROW(MAESTRO!$B$3:$B$1000)/((MAESTRO!$B$3:$B$1000="ACADEMICOS")*(UPPER(MAESTRO!$L$3:$L$1000)="CONFIRMADO")),ROWS($A$3:A339))),"")</f>
        <v/>
      </c>
      <c r="L339" s="10" t="str">
        <f ca="1">IFERROR(INDEX(MAESTRO!L:L,_xludf.AGGREGATE(15,6,ROW(MAESTRO!$B$3:$B$1000)/((MAESTRO!$B$3:$B$1000="ACADEMICOS")*(UPPER(MAESTRO!$L$3:$L$1000)="CONFIRMADO")),ROWS($A$3:A339))),"")</f>
        <v/>
      </c>
      <c r="M339" s="10" t="str">
        <f ca="1">IFERROR(INDEX(MAESTRO!M:M,_xludf.AGGREGATE(15,6,ROW(MAESTRO!$B$3:$B$1000)/((MAESTRO!$B$3:$B$1000="ACADEMICOS")*(UPPER(MAESTRO!$L$3:$L$1000)="CONFIRMADO")),ROWS($A$3:A339))),"")</f>
        <v/>
      </c>
      <c r="N339" s="10" t="str">
        <f ca="1">IFERROR(INDEX(MAESTRO!N:N,_xludf.AGGREGATE(15,6,ROW(MAESTRO!$B$3:$B$1000)/((MAESTRO!$B$3:$B$1000="ACADEMICOS")*(UPPER(MAESTRO!$L$3:$L$1000)="CONFIRMADO")),ROWS($A$3:A339))),"")</f>
        <v/>
      </c>
      <c r="O339" s="10" t="str">
        <f ca="1">IFERROR(INDEX(MAESTRO!O:O,_xludf.AGGREGATE(15,6,ROW(MAESTRO!$B$3:$B$1000)/((MAESTRO!$B$3:$B$1000="ACADEMICOS")*(UPPER(MAESTRO!$L$3:$L$1000)="CONFIRMADO")),ROWS($A$3:A339))),"")</f>
        <v/>
      </c>
      <c r="P339" s="10" t="str">
        <f ca="1">IFERROR(INDEX(MAESTRO!P:P,_xludf.AGGREGATE(15,6,ROW(MAESTRO!$B$3:$B$1000)/((MAESTRO!$B$3:$B$1000="ACADEMICOS")*(UPPER(MAESTRO!$L$3:$L$1000)="CONFIRMADO")),ROWS($A$3:A339))),"")</f>
        <v/>
      </c>
      <c r="Q339" s="10" t="str">
        <f ca="1">IFERROR(INDEX(MAESTRO!Q:Q,_xludf.AGGREGATE(15,6,ROW(MAESTRO!$B$3:$B$1000)/((MAESTRO!$B$3:$B$1000="ACADEMICOS")*(UPPER(MAESTRO!$L$3:$L$1000)="CONFIRMADO")),ROWS($A$3:A339))),"")</f>
        <v/>
      </c>
      <c r="R339" s="10" t="str">
        <f ca="1">IFERROR(INDEX(MAESTRO!R:R,_xludf.AGGREGATE(15,6,ROW(MAESTRO!$B$3:$B$1000)/((MAESTRO!$B$3:$B$1000="ACADEMICOS")*(UPPER(MAESTRO!$L$3:$L$1000)="CONFIRMADO")),ROWS($A$3:A339))),"")</f>
        <v/>
      </c>
      <c r="S339" s="10" t="str">
        <f ca="1">IFERROR(INDEX(MAESTRO!S:S,_xludf.AGGREGATE(15,6,ROW(MAESTRO!$B$3:$B$1000)/((MAESTRO!$B$3:$B$1000="ACADEMICOS")*(UPPER(MAESTRO!$L$3:$L$1000)="CONFIRMADO")),ROWS($A$3:A339))),"")</f>
        <v/>
      </c>
      <c r="T339" s="10" t="str">
        <f ca="1">IFERROR(INDEX(MAESTRO!T:T,_xludf.AGGREGATE(15,6,ROW(MAESTRO!$B$3:$B$1000)/((MAESTRO!$B$3:$B$1000="ACADEMICOS")*(UPPER(MAESTRO!$L$3:$L$1000)="CONFIRMADO")),ROWS($A$3:A339))),"")</f>
        <v/>
      </c>
      <c r="U339" s="10" t="str">
        <f ca="1">IFERROR(INDEX(MAESTRO!U:U,_xludf.AGGREGATE(15,6,ROW(MAESTRO!$B$3:$B$1000)/((MAESTRO!$B$3:$B$1000="ACADEMICOS")*(UPPER(MAESTRO!$L$3:$L$1000)="CONFIRMADO")),ROWS($A$3:A339))),"")</f>
        <v/>
      </c>
      <c r="V339" s="10" t="str">
        <f ca="1">IFERROR(INDEX(MAESTRO!V:V,_xludf.AGGREGATE(15,6,ROW(MAESTRO!$B$3:$B$1000)/((MAESTRO!$B$3:$B$1000="ACADEMICOS")*(UPPER(MAESTRO!$L$3:$L$1000)="CONFIRMADO")),ROWS($A$3:A339))),"")</f>
        <v/>
      </c>
      <c r="W339" s="10" t="str">
        <f ca="1">IFERROR(INDEX(MAESTRO!W:W,_xludf.AGGREGATE(15,6,ROW(MAESTRO!$B$3:$B$1000)/((MAESTRO!$B$3:$B$1000="ACADEMICOS")*(UPPER(MAESTRO!$L$3:$L$1000)="CONFIRMADO")),ROWS($A$3:A339))),"")</f>
        <v/>
      </c>
      <c r="X339" s="10" t="str">
        <f ca="1">IFERROR(INDEX(MAESTRO!X:X,_xludf.AGGREGATE(15,6,ROW(MAESTRO!$B$3:$B$1000)/((MAESTRO!$B$3:$B$1000="ACADEMICOS")*(UPPER(MAESTRO!$L$3:$L$1000)="CONFIRMADO")),ROWS($A$3:A339))),"")</f>
        <v/>
      </c>
    </row>
    <row r="340" spans="1:24" ht="22.05" customHeight="1">
      <c r="A340" s="21" t="str">
        <f ca="1">IFERROR(INDEX(MAESTRO!A:A,_xludf.AGGREGATE(15,6,ROW(MAESTRO!$B$3:$B$1000)/((MAESTRO!$B$3:$B$1000="ACADEMICOS")*(UPPER(MAESTRO!$L$3:$L$1000)="CONFIRMADO")),ROWS($A$3:A340))),"")</f>
        <v/>
      </c>
      <c r="B340" s="21" t="str">
        <f ca="1">IFERROR(INDEX(MAESTRO!B:B,_xludf.AGGREGATE(15,6,ROW(MAESTRO!$B$3:$B$1000)/((MAESTRO!$B$3:$B$1000="ACADEMICOS")*(UPPER(MAESTRO!$L$3:$L$1000)="CONFIRMADO")),ROWS($A$3:A340))),"")</f>
        <v/>
      </c>
      <c r="C340" s="21" t="str">
        <f ca="1">IFERROR(INDEX(MAESTRO!C:C,_xludf.AGGREGATE(15,6,ROW(MAESTRO!$B$3:$B$1000)/((MAESTRO!$B$3:$B$1000="ACADEMICOS")*(UPPER(MAESTRO!$L$3:$L$1000)="CONFIRMADO")),ROWS($A$3:A340))),"")</f>
        <v/>
      </c>
      <c r="D340" s="21" t="str">
        <f ca="1">IFERROR(INDEX(MAESTRO!D:D,_xludf.AGGREGATE(15,6,ROW(MAESTRO!$B$3:$B$1000)/((MAESTRO!$B$3:$B$1000="ACADEMICOS")*(UPPER(MAESTRO!$L$3:$L$1000)="CONFIRMADO")),ROWS($A$3:A340))),"")</f>
        <v/>
      </c>
      <c r="E340" s="21" t="str">
        <f ca="1">IFERROR(INDEX(MAESTRO!E:E,_xludf.AGGREGATE(15,6,ROW(MAESTRO!$B$3:$B$1000)/((MAESTRO!$B$3:$B$1000="ACADEMICOS")*(UPPER(MAESTRO!$L$3:$L$1000)="CONFIRMADO")),ROWS($A$3:A340))),"")</f>
        <v/>
      </c>
      <c r="F340" s="21" t="str">
        <f ca="1">IFERROR(INDEX(MAESTRO!F:F,_xludf.AGGREGATE(15,6,ROW(MAESTRO!$B$3:$B$1000)/((MAESTRO!$B$3:$B$1000="ACADEMICOS")*(UPPER(MAESTRO!$L$3:$L$1000)="CONFIRMADO")),ROWS($A$3:A340))),"")</f>
        <v/>
      </c>
      <c r="G340" s="21" t="str">
        <f ca="1">IFERROR(INDEX(MAESTRO!G:G,_xludf.AGGREGATE(15,6,ROW(MAESTRO!$B$3:$B$1000)/((MAESTRO!$B$3:$B$1000="ACADEMICOS")*(UPPER(MAESTRO!$L$3:$L$1000)="CONFIRMADO")),ROWS($A$3:A340))),"")</f>
        <v/>
      </c>
      <c r="H340" s="21" t="str">
        <f ca="1">IFERROR(INDEX(MAESTRO!H:H,_xludf.AGGREGATE(15,6,ROW(MAESTRO!$B$3:$B$1000)/((MAESTRO!$B$3:$B$1000="ACADEMICOS")*(UPPER(MAESTRO!$L$3:$L$1000)="CONFIRMADO")),ROWS($A$3:A340))),"")</f>
        <v/>
      </c>
      <c r="I340" s="21" t="str">
        <f ca="1">IFERROR(INDEX(MAESTRO!I:I,_xludf.AGGREGATE(15,6,ROW(MAESTRO!$B$3:$B$1000)/((MAESTRO!$B$3:$B$1000="ACADEMICOS")*(UPPER(MAESTRO!$L$3:$L$1000)="CONFIRMADO")),ROWS($A$3:A340))),"")</f>
        <v/>
      </c>
      <c r="J340" s="21" t="str">
        <f ca="1">IFERROR(INDEX(MAESTRO!J:J,_xludf.AGGREGATE(15,6,ROW(MAESTRO!$B$3:$B$1000)/((MAESTRO!$B$3:$B$1000="ACADEMICOS")*(UPPER(MAESTRO!$L$3:$L$1000)="CONFIRMADO")),ROWS($A$3:A340))),"")</f>
        <v/>
      </c>
      <c r="K340" s="21" t="str">
        <f ca="1">IFERROR(INDEX(MAESTRO!K:K,_xludf.AGGREGATE(15,6,ROW(MAESTRO!$B$3:$B$1000)/((MAESTRO!$B$3:$B$1000="ACADEMICOS")*(UPPER(MAESTRO!$L$3:$L$1000)="CONFIRMADO")),ROWS($A$3:A340))),"")</f>
        <v/>
      </c>
      <c r="L340" s="21" t="str">
        <f ca="1">IFERROR(INDEX(MAESTRO!L:L,_xludf.AGGREGATE(15,6,ROW(MAESTRO!$B$3:$B$1000)/((MAESTRO!$B$3:$B$1000="ACADEMICOS")*(UPPER(MAESTRO!$L$3:$L$1000)="CONFIRMADO")),ROWS($A$3:A340))),"")</f>
        <v/>
      </c>
      <c r="M340" s="21" t="str">
        <f ca="1">IFERROR(INDEX(MAESTRO!M:M,_xludf.AGGREGATE(15,6,ROW(MAESTRO!$B$3:$B$1000)/((MAESTRO!$B$3:$B$1000="ACADEMICOS")*(UPPER(MAESTRO!$L$3:$L$1000)="CONFIRMADO")),ROWS($A$3:A340))),"")</f>
        <v/>
      </c>
      <c r="N340" s="21" t="str">
        <f ca="1">IFERROR(INDEX(MAESTRO!N:N,_xludf.AGGREGATE(15,6,ROW(MAESTRO!$B$3:$B$1000)/((MAESTRO!$B$3:$B$1000="ACADEMICOS")*(UPPER(MAESTRO!$L$3:$L$1000)="CONFIRMADO")),ROWS($A$3:A340))),"")</f>
        <v/>
      </c>
      <c r="O340" s="21" t="str">
        <f ca="1">IFERROR(INDEX(MAESTRO!O:O,_xludf.AGGREGATE(15,6,ROW(MAESTRO!$B$3:$B$1000)/((MAESTRO!$B$3:$B$1000="ACADEMICOS")*(UPPER(MAESTRO!$L$3:$L$1000)="CONFIRMADO")),ROWS($A$3:A340))),"")</f>
        <v/>
      </c>
      <c r="P340" s="21" t="str">
        <f ca="1">IFERROR(INDEX(MAESTRO!P:P,_xludf.AGGREGATE(15,6,ROW(MAESTRO!$B$3:$B$1000)/((MAESTRO!$B$3:$B$1000="ACADEMICOS")*(UPPER(MAESTRO!$L$3:$L$1000)="CONFIRMADO")),ROWS($A$3:A340))),"")</f>
        <v/>
      </c>
      <c r="Q340" s="21" t="str">
        <f ca="1">IFERROR(INDEX(MAESTRO!Q:Q,_xludf.AGGREGATE(15,6,ROW(MAESTRO!$B$3:$B$1000)/((MAESTRO!$B$3:$B$1000="ACADEMICOS")*(UPPER(MAESTRO!$L$3:$L$1000)="CONFIRMADO")),ROWS($A$3:A340))),"")</f>
        <v/>
      </c>
      <c r="R340" s="21" t="str">
        <f ca="1">IFERROR(INDEX(MAESTRO!R:R,_xludf.AGGREGATE(15,6,ROW(MAESTRO!$B$3:$B$1000)/((MAESTRO!$B$3:$B$1000="ACADEMICOS")*(UPPER(MAESTRO!$L$3:$L$1000)="CONFIRMADO")),ROWS($A$3:A340))),"")</f>
        <v/>
      </c>
      <c r="S340" s="21" t="str">
        <f ca="1">IFERROR(INDEX(MAESTRO!S:S,_xludf.AGGREGATE(15,6,ROW(MAESTRO!$B$3:$B$1000)/((MAESTRO!$B$3:$B$1000="ACADEMICOS")*(UPPER(MAESTRO!$L$3:$L$1000)="CONFIRMADO")),ROWS($A$3:A340))),"")</f>
        <v/>
      </c>
      <c r="T340" s="21" t="str">
        <f ca="1">IFERROR(INDEX(MAESTRO!T:T,_xludf.AGGREGATE(15,6,ROW(MAESTRO!$B$3:$B$1000)/((MAESTRO!$B$3:$B$1000="ACADEMICOS")*(UPPER(MAESTRO!$L$3:$L$1000)="CONFIRMADO")),ROWS($A$3:A340))),"")</f>
        <v/>
      </c>
      <c r="U340" s="21" t="str">
        <f ca="1">IFERROR(INDEX(MAESTRO!U:U,_xludf.AGGREGATE(15,6,ROW(MAESTRO!$B$3:$B$1000)/((MAESTRO!$B$3:$B$1000="ACADEMICOS")*(UPPER(MAESTRO!$L$3:$L$1000)="CONFIRMADO")),ROWS($A$3:A340))),"")</f>
        <v/>
      </c>
      <c r="V340" s="21" t="str">
        <f ca="1">IFERROR(INDEX(MAESTRO!V:V,_xludf.AGGREGATE(15,6,ROW(MAESTRO!$B$3:$B$1000)/((MAESTRO!$B$3:$B$1000="ACADEMICOS")*(UPPER(MAESTRO!$L$3:$L$1000)="CONFIRMADO")),ROWS($A$3:A340))),"")</f>
        <v/>
      </c>
      <c r="W340" s="21" t="str">
        <f ca="1">IFERROR(INDEX(MAESTRO!W:W,_xludf.AGGREGATE(15,6,ROW(MAESTRO!$B$3:$B$1000)/((MAESTRO!$B$3:$B$1000="ACADEMICOS")*(UPPER(MAESTRO!$L$3:$L$1000)="CONFIRMADO")),ROWS($A$3:A340))),"")</f>
        <v/>
      </c>
      <c r="X340" s="21" t="str">
        <f ca="1">IFERROR(INDEX(MAESTRO!X:X,_xludf.AGGREGATE(15,6,ROW(MAESTRO!$B$3:$B$1000)/((MAESTRO!$B$3:$B$1000="ACADEMICOS")*(UPPER(MAESTRO!$L$3:$L$1000)="CONFIRMADO")),ROWS($A$3:A340))),"")</f>
        <v/>
      </c>
    </row>
    <row r="341" spans="1:24" ht="22.05" customHeight="1">
      <c r="A341" s="10" t="str">
        <f ca="1">IFERROR(INDEX(MAESTRO!A:A,_xludf.AGGREGATE(15,6,ROW(MAESTRO!$B$3:$B$1000)/((MAESTRO!$B$3:$B$1000="ACADEMICOS")*(UPPER(MAESTRO!$L$3:$L$1000)="CONFIRMADO")),ROWS($A$3:A341))),"")</f>
        <v/>
      </c>
      <c r="B341" s="10" t="str">
        <f ca="1">IFERROR(INDEX(MAESTRO!B:B,_xludf.AGGREGATE(15,6,ROW(MAESTRO!$B$3:$B$1000)/((MAESTRO!$B$3:$B$1000="ACADEMICOS")*(UPPER(MAESTRO!$L$3:$L$1000)="CONFIRMADO")),ROWS($A$3:A341))),"")</f>
        <v/>
      </c>
      <c r="C341" s="10" t="str">
        <f ca="1">IFERROR(INDEX(MAESTRO!C:C,_xludf.AGGREGATE(15,6,ROW(MAESTRO!$B$3:$B$1000)/((MAESTRO!$B$3:$B$1000="ACADEMICOS")*(UPPER(MAESTRO!$L$3:$L$1000)="CONFIRMADO")),ROWS($A$3:A341))),"")</f>
        <v/>
      </c>
      <c r="D341" s="10" t="str">
        <f ca="1">IFERROR(INDEX(MAESTRO!D:D,_xludf.AGGREGATE(15,6,ROW(MAESTRO!$B$3:$B$1000)/((MAESTRO!$B$3:$B$1000="ACADEMICOS")*(UPPER(MAESTRO!$L$3:$L$1000)="CONFIRMADO")),ROWS($A$3:A341))),"")</f>
        <v/>
      </c>
      <c r="E341" s="10" t="str">
        <f ca="1">IFERROR(INDEX(MAESTRO!E:E,_xludf.AGGREGATE(15,6,ROW(MAESTRO!$B$3:$B$1000)/((MAESTRO!$B$3:$B$1000="ACADEMICOS")*(UPPER(MAESTRO!$L$3:$L$1000)="CONFIRMADO")),ROWS($A$3:A341))),"")</f>
        <v/>
      </c>
      <c r="F341" s="10" t="str">
        <f ca="1">IFERROR(INDEX(MAESTRO!F:F,_xludf.AGGREGATE(15,6,ROW(MAESTRO!$B$3:$B$1000)/((MAESTRO!$B$3:$B$1000="ACADEMICOS")*(UPPER(MAESTRO!$L$3:$L$1000)="CONFIRMADO")),ROWS($A$3:A341))),"")</f>
        <v/>
      </c>
      <c r="G341" s="10" t="str">
        <f ca="1">IFERROR(INDEX(MAESTRO!G:G,_xludf.AGGREGATE(15,6,ROW(MAESTRO!$B$3:$B$1000)/((MAESTRO!$B$3:$B$1000="ACADEMICOS")*(UPPER(MAESTRO!$L$3:$L$1000)="CONFIRMADO")),ROWS($A$3:A341))),"")</f>
        <v/>
      </c>
      <c r="H341" s="10" t="str">
        <f ca="1">IFERROR(INDEX(MAESTRO!H:H,_xludf.AGGREGATE(15,6,ROW(MAESTRO!$B$3:$B$1000)/((MAESTRO!$B$3:$B$1000="ACADEMICOS")*(UPPER(MAESTRO!$L$3:$L$1000)="CONFIRMADO")),ROWS($A$3:A341))),"")</f>
        <v/>
      </c>
      <c r="I341" s="10" t="str">
        <f ca="1">IFERROR(INDEX(MAESTRO!I:I,_xludf.AGGREGATE(15,6,ROW(MAESTRO!$B$3:$B$1000)/((MAESTRO!$B$3:$B$1000="ACADEMICOS")*(UPPER(MAESTRO!$L$3:$L$1000)="CONFIRMADO")),ROWS($A$3:A341))),"")</f>
        <v/>
      </c>
      <c r="J341" s="10" t="str">
        <f ca="1">IFERROR(INDEX(MAESTRO!J:J,_xludf.AGGREGATE(15,6,ROW(MAESTRO!$B$3:$B$1000)/((MAESTRO!$B$3:$B$1000="ACADEMICOS")*(UPPER(MAESTRO!$L$3:$L$1000)="CONFIRMADO")),ROWS($A$3:A341))),"")</f>
        <v/>
      </c>
      <c r="K341" s="10" t="str">
        <f ca="1">IFERROR(INDEX(MAESTRO!K:K,_xludf.AGGREGATE(15,6,ROW(MAESTRO!$B$3:$B$1000)/((MAESTRO!$B$3:$B$1000="ACADEMICOS")*(UPPER(MAESTRO!$L$3:$L$1000)="CONFIRMADO")),ROWS($A$3:A341))),"")</f>
        <v/>
      </c>
      <c r="L341" s="10" t="str">
        <f ca="1">IFERROR(INDEX(MAESTRO!L:L,_xludf.AGGREGATE(15,6,ROW(MAESTRO!$B$3:$B$1000)/((MAESTRO!$B$3:$B$1000="ACADEMICOS")*(UPPER(MAESTRO!$L$3:$L$1000)="CONFIRMADO")),ROWS($A$3:A341))),"")</f>
        <v/>
      </c>
      <c r="M341" s="10" t="str">
        <f ca="1">IFERROR(INDEX(MAESTRO!M:M,_xludf.AGGREGATE(15,6,ROW(MAESTRO!$B$3:$B$1000)/((MAESTRO!$B$3:$B$1000="ACADEMICOS")*(UPPER(MAESTRO!$L$3:$L$1000)="CONFIRMADO")),ROWS($A$3:A341))),"")</f>
        <v/>
      </c>
      <c r="N341" s="10" t="str">
        <f ca="1">IFERROR(INDEX(MAESTRO!N:N,_xludf.AGGREGATE(15,6,ROW(MAESTRO!$B$3:$B$1000)/((MAESTRO!$B$3:$B$1000="ACADEMICOS")*(UPPER(MAESTRO!$L$3:$L$1000)="CONFIRMADO")),ROWS($A$3:A341))),"")</f>
        <v/>
      </c>
      <c r="O341" s="10" t="str">
        <f ca="1">IFERROR(INDEX(MAESTRO!O:O,_xludf.AGGREGATE(15,6,ROW(MAESTRO!$B$3:$B$1000)/((MAESTRO!$B$3:$B$1000="ACADEMICOS")*(UPPER(MAESTRO!$L$3:$L$1000)="CONFIRMADO")),ROWS($A$3:A341))),"")</f>
        <v/>
      </c>
      <c r="P341" s="10" t="str">
        <f ca="1">IFERROR(INDEX(MAESTRO!P:P,_xludf.AGGREGATE(15,6,ROW(MAESTRO!$B$3:$B$1000)/((MAESTRO!$B$3:$B$1000="ACADEMICOS")*(UPPER(MAESTRO!$L$3:$L$1000)="CONFIRMADO")),ROWS($A$3:A341))),"")</f>
        <v/>
      </c>
      <c r="Q341" s="10" t="str">
        <f ca="1">IFERROR(INDEX(MAESTRO!Q:Q,_xludf.AGGREGATE(15,6,ROW(MAESTRO!$B$3:$B$1000)/((MAESTRO!$B$3:$B$1000="ACADEMICOS")*(UPPER(MAESTRO!$L$3:$L$1000)="CONFIRMADO")),ROWS($A$3:A341))),"")</f>
        <v/>
      </c>
      <c r="R341" s="10" t="str">
        <f ca="1">IFERROR(INDEX(MAESTRO!R:R,_xludf.AGGREGATE(15,6,ROW(MAESTRO!$B$3:$B$1000)/((MAESTRO!$B$3:$B$1000="ACADEMICOS")*(UPPER(MAESTRO!$L$3:$L$1000)="CONFIRMADO")),ROWS($A$3:A341))),"")</f>
        <v/>
      </c>
      <c r="S341" s="10" t="str">
        <f ca="1">IFERROR(INDEX(MAESTRO!S:S,_xludf.AGGREGATE(15,6,ROW(MAESTRO!$B$3:$B$1000)/((MAESTRO!$B$3:$B$1000="ACADEMICOS")*(UPPER(MAESTRO!$L$3:$L$1000)="CONFIRMADO")),ROWS($A$3:A341))),"")</f>
        <v/>
      </c>
      <c r="T341" s="10" t="str">
        <f ca="1">IFERROR(INDEX(MAESTRO!T:T,_xludf.AGGREGATE(15,6,ROW(MAESTRO!$B$3:$B$1000)/((MAESTRO!$B$3:$B$1000="ACADEMICOS")*(UPPER(MAESTRO!$L$3:$L$1000)="CONFIRMADO")),ROWS($A$3:A341))),"")</f>
        <v/>
      </c>
      <c r="U341" s="10" t="str">
        <f ca="1">IFERROR(INDEX(MAESTRO!U:U,_xludf.AGGREGATE(15,6,ROW(MAESTRO!$B$3:$B$1000)/((MAESTRO!$B$3:$B$1000="ACADEMICOS")*(UPPER(MAESTRO!$L$3:$L$1000)="CONFIRMADO")),ROWS($A$3:A341))),"")</f>
        <v/>
      </c>
      <c r="V341" s="10" t="str">
        <f ca="1">IFERROR(INDEX(MAESTRO!V:V,_xludf.AGGREGATE(15,6,ROW(MAESTRO!$B$3:$B$1000)/((MAESTRO!$B$3:$B$1000="ACADEMICOS")*(UPPER(MAESTRO!$L$3:$L$1000)="CONFIRMADO")),ROWS($A$3:A341))),"")</f>
        <v/>
      </c>
      <c r="W341" s="10" t="str">
        <f ca="1">IFERROR(INDEX(MAESTRO!W:W,_xludf.AGGREGATE(15,6,ROW(MAESTRO!$B$3:$B$1000)/((MAESTRO!$B$3:$B$1000="ACADEMICOS")*(UPPER(MAESTRO!$L$3:$L$1000)="CONFIRMADO")),ROWS($A$3:A341))),"")</f>
        <v/>
      </c>
      <c r="X341" s="10" t="str">
        <f ca="1">IFERROR(INDEX(MAESTRO!X:X,_xludf.AGGREGATE(15,6,ROW(MAESTRO!$B$3:$B$1000)/((MAESTRO!$B$3:$B$1000="ACADEMICOS")*(UPPER(MAESTRO!$L$3:$L$1000)="CONFIRMADO")),ROWS($A$3:A341))),"")</f>
        <v/>
      </c>
    </row>
    <row r="342" spans="1:24" ht="22.05" customHeight="1">
      <c r="A342" s="21" t="str">
        <f ca="1">IFERROR(INDEX(MAESTRO!A:A,_xludf.AGGREGATE(15,6,ROW(MAESTRO!$B$3:$B$1000)/((MAESTRO!$B$3:$B$1000="ACADEMICOS")*(UPPER(MAESTRO!$L$3:$L$1000)="CONFIRMADO")),ROWS($A$3:A342))),"")</f>
        <v/>
      </c>
      <c r="B342" s="21" t="str">
        <f ca="1">IFERROR(INDEX(MAESTRO!B:B,_xludf.AGGREGATE(15,6,ROW(MAESTRO!$B$3:$B$1000)/((MAESTRO!$B$3:$B$1000="ACADEMICOS")*(UPPER(MAESTRO!$L$3:$L$1000)="CONFIRMADO")),ROWS($A$3:A342))),"")</f>
        <v/>
      </c>
      <c r="C342" s="21" t="str">
        <f ca="1">IFERROR(INDEX(MAESTRO!C:C,_xludf.AGGREGATE(15,6,ROW(MAESTRO!$B$3:$B$1000)/((MAESTRO!$B$3:$B$1000="ACADEMICOS")*(UPPER(MAESTRO!$L$3:$L$1000)="CONFIRMADO")),ROWS($A$3:A342))),"")</f>
        <v/>
      </c>
      <c r="D342" s="21" t="str">
        <f ca="1">IFERROR(INDEX(MAESTRO!D:D,_xludf.AGGREGATE(15,6,ROW(MAESTRO!$B$3:$B$1000)/((MAESTRO!$B$3:$B$1000="ACADEMICOS")*(UPPER(MAESTRO!$L$3:$L$1000)="CONFIRMADO")),ROWS($A$3:A342))),"")</f>
        <v/>
      </c>
      <c r="E342" s="21" t="str">
        <f ca="1">IFERROR(INDEX(MAESTRO!E:E,_xludf.AGGREGATE(15,6,ROW(MAESTRO!$B$3:$B$1000)/((MAESTRO!$B$3:$B$1000="ACADEMICOS")*(UPPER(MAESTRO!$L$3:$L$1000)="CONFIRMADO")),ROWS($A$3:A342))),"")</f>
        <v/>
      </c>
      <c r="F342" s="21" t="str">
        <f ca="1">IFERROR(INDEX(MAESTRO!F:F,_xludf.AGGREGATE(15,6,ROW(MAESTRO!$B$3:$B$1000)/((MAESTRO!$B$3:$B$1000="ACADEMICOS")*(UPPER(MAESTRO!$L$3:$L$1000)="CONFIRMADO")),ROWS($A$3:A342))),"")</f>
        <v/>
      </c>
      <c r="G342" s="21" t="str">
        <f ca="1">IFERROR(INDEX(MAESTRO!G:G,_xludf.AGGREGATE(15,6,ROW(MAESTRO!$B$3:$B$1000)/((MAESTRO!$B$3:$B$1000="ACADEMICOS")*(UPPER(MAESTRO!$L$3:$L$1000)="CONFIRMADO")),ROWS($A$3:A342))),"")</f>
        <v/>
      </c>
      <c r="H342" s="21" t="str">
        <f ca="1">IFERROR(INDEX(MAESTRO!H:H,_xludf.AGGREGATE(15,6,ROW(MAESTRO!$B$3:$B$1000)/((MAESTRO!$B$3:$B$1000="ACADEMICOS")*(UPPER(MAESTRO!$L$3:$L$1000)="CONFIRMADO")),ROWS($A$3:A342))),"")</f>
        <v/>
      </c>
      <c r="I342" s="21" t="str">
        <f ca="1">IFERROR(INDEX(MAESTRO!I:I,_xludf.AGGREGATE(15,6,ROW(MAESTRO!$B$3:$B$1000)/((MAESTRO!$B$3:$B$1000="ACADEMICOS")*(UPPER(MAESTRO!$L$3:$L$1000)="CONFIRMADO")),ROWS($A$3:A342))),"")</f>
        <v/>
      </c>
      <c r="J342" s="21" t="str">
        <f ca="1">IFERROR(INDEX(MAESTRO!J:J,_xludf.AGGREGATE(15,6,ROW(MAESTRO!$B$3:$B$1000)/((MAESTRO!$B$3:$B$1000="ACADEMICOS")*(UPPER(MAESTRO!$L$3:$L$1000)="CONFIRMADO")),ROWS($A$3:A342))),"")</f>
        <v/>
      </c>
      <c r="K342" s="21" t="str">
        <f ca="1">IFERROR(INDEX(MAESTRO!K:K,_xludf.AGGREGATE(15,6,ROW(MAESTRO!$B$3:$B$1000)/((MAESTRO!$B$3:$B$1000="ACADEMICOS")*(UPPER(MAESTRO!$L$3:$L$1000)="CONFIRMADO")),ROWS($A$3:A342))),"")</f>
        <v/>
      </c>
      <c r="L342" s="21" t="str">
        <f ca="1">IFERROR(INDEX(MAESTRO!L:L,_xludf.AGGREGATE(15,6,ROW(MAESTRO!$B$3:$B$1000)/((MAESTRO!$B$3:$B$1000="ACADEMICOS")*(UPPER(MAESTRO!$L$3:$L$1000)="CONFIRMADO")),ROWS($A$3:A342))),"")</f>
        <v/>
      </c>
      <c r="M342" s="21" t="str">
        <f ca="1">IFERROR(INDEX(MAESTRO!M:M,_xludf.AGGREGATE(15,6,ROW(MAESTRO!$B$3:$B$1000)/((MAESTRO!$B$3:$B$1000="ACADEMICOS")*(UPPER(MAESTRO!$L$3:$L$1000)="CONFIRMADO")),ROWS($A$3:A342))),"")</f>
        <v/>
      </c>
      <c r="N342" s="21" t="str">
        <f ca="1">IFERROR(INDEX(MAESTRO!N:N,_xludf.AGGREGATE(15,6,ROW(MAESTRO!$B$3:$B$1000)/((MAESTRO!$B$3:$B$1000="ACADEMICOS")*(UPPER(MAESTRO!$L$3:$L$1000)="CONFIRMADO")),ROWS($A$3:A342))),"")</f>
        <v/>
      </c>
      <c r="O342" s="21" t="str">
        <f ca="1">IFERROR(INDEX(MAESTRO!O:O,_xludf.AGGREGATE(15,6,ROW(MAESTRO!$B$3:$B$1000)/((MAESTRO!$B$3:$B$1000="ACADEMICOS")*(UPPER(MAESTRO!$L$3:$L$1000)="CONFIRMADO")),ROWS($A$3:A342))),"")</f>
        <v/>
      </c>
      <c r="P342" s="21" t="str">
        <f ca="1">IFERROR(INDEX(MAESTRO!P:P,_xludf.AGGREGATE(15,6,ROW(MAESTRO!$B$3:$B$1000)/((MAESTRO!$B$3:$B$1000="ACADEMICOS")*(UPPER(MAESTRO!$L$3:$L$1000)="CONFIRMADO")),ROWS($A$3:A342))),"")</f>
        <v/>
      </c>
      <c r="Q342" s="21" t="str">
        <f ca="1">IFERROR(INDEX(MAESTRO!Q:Q,_xludf.AGGREGATE(15,6,ROW(MAESTRO!$B$3:$B$1000)/((MAESTRO!$B$3:$B$1000="ACADEMICOS")*(UPPER(MAESTRO!$L$3:$L$1000)="CONFIRMADO")),ROWS($A$3:A342))),"")</f>
        <v/>
      </c>
      <c r="R342" s="21" t="str">
        <f ca="1">IFERROR(INDEX(MAESTRO!R:R,_xludf.AGGREGATE(15,6,ROW(MAESTRO!$B$3:$B$1000)/((MAESTRO!$B$3:$B$1000="ACADEMICOS")*(UPPER(MAESTRO!$L$3:$L$1000)="CONFIRMADO")),ROWS($A$3:A342))),"")</f>
        <v/>
      </c>
      <c r="S342" s="21" t="str">
        <f ca="1">IFERROR(INDEX(MAESTRO!S:S,_xludf.AGGREGATE(15,6,ROW(MAESTRO!$B$3:$B$1000)/((MAESTRO!$B$3:$B$1000="ACADEMICOS")*(UPPER(MAESTRO!$L$3:$L$1000)="CONFIRMADO")),ROWS($A$3:A342))),"")</f>
        <v/>
      </c>
      <c r="T342" s="21" t="str">
        <f ca="1">IFERROR(INDEX(MAESTRO!T:T,_xludf.AGGREGATE(15,6,ROW(MAESTRO!$B$3:$B$1000)/((MAESTRO!$B$3:$B$1000="ACADEMICOS")*(UPPER(MAESTRO!$L$3:$L$1000)="CONFIRMADO")),ROWS($A$3:A342))),"")</f>
        <v/>
      </c>
      <c r="U342" s="21" t="str">
        <f ca="1">IFERROR(INDEX(MAESTRO!U:U,_xludf.AGGREGATE(15,6,ROW(MAESTRO!$B$3:$B$1000)/((MAESTRO!$B$3:$B$1000="ACADEMICOS")*(UPPER(MAESTRO!$L$3:$L$1000)="CONFIRMADO")),ROWS($A$3:A342))),"")</f>
        <v/>
      </c>
      <c r="V342" s="21" t="str">
        <f ca="1">IFERROR(INDEX(MAESTRO!V:V,_xludf.AGGREGATE(15,6,ROW(MAESTRO!$B$3:$B$1000)/((MAESTRO!$B$3:$B$1000="ACADEMICOS")*(UPPER(MAESTRO!$L$3:$L$1000)="CONFIRMADO")),ROWS($A$3:A342))),"")</f>
        <v/>
      </c>
      <c r="W342" s="21" t="str">
        <f ca="1">IFERROR(INDEX(MAESTRO!W:W,_xludf.AGGREGATE(15,6,ROW(MAESTRO!$B$3:$B$1000)/((MAESTRO!$B$3:$B$1000="ACADEMICOS")*(UPPER(MAESTRO!$L$3:$L$1000)="CONFIRMADO")),ROWS($A$3:A342))),"")</f>
        <v/>
      </c>
      <c r="X342" s="21" t="str">
        <f ca="1">IFERROR(INDEX(MAESTRO!X:X,_xludf.AGGREGATE(15,6,ROW(MAESTRO!$B$3:$B$1000)/((MAESTRO!$B$3:$B$1000="ACADEMICOS")*(UPPER(MAESTRO!$L$3:$L$1000)="CONFIRMADO")),ROWS($A$3:A342))),"")</f>
        <v/>
      </c>
    </row>
    <row r="343" spans="1:24" ht="22.05" customHeight="1">
      <c r="A343" s="10" t="str">
        <f ca="1">IFERROR(INDEX(MAESTRO!A:A,_xludf.AGGREGATE(15,6,ROW(MAESTRO!$B$3:$B$1000)/((MAESTRO!$B$3:$B$1000="ACADEMICOS")*(UPPER(MAESTRO!$L$3:$L$1000)="CONFIRMADO")),ROWS($A$3:A343))),"")</f>
        <v/>
      </c>
      <c r="B343" s="10" t="str">
        <f ca="1">IFERROR(INDEX(MAESTRO!B:B,_xludf.AGGREGATE(15,6,ROW(MAESTRO!$B$3:$B$1000)/((MAESTRO!$B$3:$B$1000="ACADEMICOS")*(UPPER(MAESTRO!$L$3:$L$1000)="CONFIRMADO")),ROWS($A$3:A343))),"")</f>
        <v/>
      </c>
      <c r="C343" s="10" t="str">
        <f ca="1">IFERROR(INDEX(MAESTRO!C:C,_xludf.AGGREGATE(15,6,ROW(MAESTRO!$B$3:$B$1000)/((MAESTRO!$B$3:$B$1000="ACADEMICOS")*(UPPER(MAESTRO!$L$3:$L$1000)="CONFIRMADO")),ROWS($A$3:A343))),"")</f>
        <v/>
      </c>
      <c r="D343" s="10" t="str">
        <f ca="1">IFERROR(INDEX(MAESTRO!D:D,_xludf.AGGREGATE(15,6,ROW(MAESTRO!$B$3:$B$1000)/((MAESTRO!$B$3:$B$1000="ACADEMICOS")*(UPPER(MAESTRO!$L$3:$L$1000)="CONFIRMADO")),ROWS($A$3:A343))),"")</f>
        <v/>
      </c>
      <c r="E343" s="10" t="str">
        <f ca="1">IFERROR(INDEX(MAESTRO!E:E,_xludf.AGGREGATE(15,6,ROW(MAESTRO!$B$3:$B$1000)/((MAESTRO!$B$3:$B$1000="ACADEMICOS")*(UPPER(MAESTRO!$L$3:$L$1000)="CONFIRMADO")),ROWS($A$3:A343))),"")</f>
        <v/>
      </c>
      <c r="F343" s="10" t="str">
        <f ca="1">IFERROR(INDEX(MAESTRO!F:F,_xludf.AGGREGATE(15,6,ROW(MAESTRO!$B$3:$B$1000)/((MAESTRO!$B$3:$B$1000="ACADEMICOS")*(UPPER(MAESTRO!$L$3:$L$1000)="CONFIRMADO")),ROWS($A$3:A343))),"")</f>
        <v/>
      </c>
      <c r="G343" s="10" t="str">
        <f ca="1">IFERROR(INDEX(MAESTRO!G:G,_xludf.AGGREGATE(15,6,ROW(MAESTRO!$B$3:$B$1000)/((MAESTRO!$B$3:$B$1000="ACADEMICOS")*(UPPER(MAESTRO!$L$3:$L$1000)="CONFIRMADO")),ROWS($A$3:A343))),"")</f>
        <v/>
      </c>
      <c r="H343" s="10" t="str">
        <f ca="1">IFERROR(INDEX(MAESTRO!H:H,_xludf.AGGREGATE(15,6,ROW(MAESTRO!$B$3:$B$1000)/((MAESTRO!$B$3:$B$1000="ACADEMICOS")*(UPPER(MAESTRO!$L$3:$L$1000)="CONFIRMADO")),ROWS($A$3:A343))),"")</f>
        <v/>
      </c>
      <c r="I343" s="10" t="str">
        <f ca="1">IFERROR(INDEX(MAESTRO!I:I,_xludf.AGGREGATE(15,6,ROW(MAESTRO!$B$3:$B$1000)/((MAESTRO!$B$3:$B$1000="ACADEMICOS")*(UPPER(MAESTRO!$L$3:$L$1000)="CONFIRMADO")),ROWS($A$3:A343))),"")</f>
        <v/>
      </c>
      <c r="J343" s="10" t="str">
        <f ca="1">IFERROR(INDEX(MAESTRO!J:J,_xludf.AGGREGATE(15,6,ROW(MAESTRO!$B$3:$B$1000)/((MAESTRO!$B$3:$B$1000="ACADEMICOS")*(UPPER(MAESTRO!$L$3:$L$1000)="CONFIRMADO")),ROWS($A$3:A343))),"")</f>
        <v/>
      </c>
      <c r="K343" s="10" t="str">
        <f ca="1">IFERROR(INDEX(MAESTRO!K:K,_xludf.AGGREGATE(15,6,ROW(MAESTRO!$B$3:$B$1000)/((MAESTRO!$B$3:$B$1000="ACADEMICOS")*(UPPER(MAESTRO!$L$3:$L$1000)="CONFIRMADO")),ROWS($A$3:A343))),"")</f>
        <v/>
      </c>
      <c r="L343" s="10" t="str">
        <f ca="1">IFERROR(INDEX(MAESTRO!L:L,_xludf.AGGREGATE(15,6,ROW(MAESTRO!$B$3:$B$1000)/((MAESTRO!$B$3:$B$1000="ACADEMICOS")*(UPPER(MAESTRO!$L$3:$L$1000)="CONFIRMADO")),ROWS($A$3:A343))),"")</f>
        <v/>
      </c>
      <c r="M343" s="10" t="str">
        <f ca="1">IFERROR(INDEX(MAESTRO!M:M,_xludf.AGGREGATE(15,6,ROW(MAESTRO!$B$3:$B$1000)/((MAESTRO!$B$3:$B$1000="ACADEMICOS")*(UPPER(MAESTRO!$L$3:$L$1000)="CONFIRMADO")),ROWS($A$3:A343))),"")</f>
        <v/>
      </c>
      <c r="N343" s="10" t="str">
        <f ca="1">IFERROR(INDEX(MAESTRO!N:N,_xludf.AGGREGATE(15,6,ROW(MAESTRO!$B$3:$B$1000)/((MAESTRO!$B$3:$B$1000="ACADEMICOS")*(UPPER(MAESTRO!$L$3:$L$1000)="CONFIRMADO")),ROWS($A$3:A343))),"")</f>
        <v/>
      </c>
      <c r="O343" s="10" t="str">
        <f ca="1">IFERROR(INDEX(MAESTRO!O:O,_xludf.AGGREGATE(15,6,ROW(MAESTRO!$B$3:$B$1000)/((MAESTRO!$B$3:$B$1000="ACADEMICOS")*(UPPER(MAESTRO!$L$3:$L$1000)="CONFIRMADO")),ROWS($A$3:A343))),"")</f>
        <v/>
      </c>
      <c r="P343" s="10" t="str">
        <f ca="1">IFERROR(INDEX(MAESTRO!P:P,_xludf.AGGREGATE(15,6,ROW(MAESTRO!$B$3:$B$1000)/((MAESTRO!$B$3:$B$1000="ACADEMICOS")*(UPPER(MAESTRO!$L$3:$L$1000)="CONFIRMADO")),ROWS($A$3:A343))),"")</f>
        <v/>
      </c>
      <c r="Q343" s="10" t="str">
        <f ca="1">IFERROR(INDEX(MAESTRO!Q:Q,_xludf.AGGREGATE(15,6,ROW(MAESTRO!$B$3:$B$1000)/((MAESTRO!$B$3:$B$1000="ACADEMICOS")*(UPPER(MAESTRO!$L$3:$L$1000)="CONFIRMADO")),ROWS($A$3:A343))),"")</f>
        <v/>
      </c>
      <c r="R343" s="10" t="str">
        <f ca="1">IFERROR(INDEX(MAESTRO!R:R,_xludf.AGGREGATE(15,6,ROW(MAESTRO!$B$3:$B$1000)/((MAESTRO!$B$3:$B$1000="ACADEMICOS")*(UPPER(MAESTRO!$L$3:$L$1000)="CONFIRMADO")),ROWS($A$3:A343))),"")</f>
        <v/>
      </c>
      <c r="S343" s="10" t="str">
        <f ca="1">IFERROR(INDEX(MAESTRO!S:S,_xludf.AGGREGATE(15,6,ROW(MAESTRO!$B$3:$B$1000)/((MAESTRO!$B$3:$B$1000="ACADEMICOS")*(UPPER(MAESTRO!$L$3:$L$1000)="CONFIRMADO")),ROWS($A$3:A343))),"")</f>
        <v/>
      </c>
      <c r="T343" s="10" t="str">
        <f ca="1">IFERROR(INDEX(MAESTRO!T:T,_xludf.AGGREGATE(15,6,ROW(MAESTRO!$B$3:$B$1000)/((MAESTRO!$B$3:$B$1000="ACADEMICOS")*(UPPER(MAESTRO!$L$3:$L$1000)="CONFIRMADO")),ROWS($A$3:A343))),"")</f>
        <v/>
      </c>
      <c r="U343" s="10" t="str">
        <f ca="1">IFERROR(INDEX(MAESTRO!U:U,_xludf.AGGREGATE(15,6,ROW(MAESTRO!$B$3:$B$1000)/((MAESTRO!$B$3:$B$1000="ACADEMICOS")*(UPPER(MAESTRO!$L$3:$L$1000)="CONFIRMADO")),ROWS($A$3:A343))),"")</f>
        <v/>
      </c>
      <c r="V343" s="10" t="str">
        <f ca="1">IFERROR(INDEX(MAESTRO!V:V,_xludf.AGGREGATE(15,6,ROW(MAESTRO!$B$3:$B$1000)/((MAESTRO!$B$3:$B$1000="ACADEMICOS")*(UPPER(MAESTRO!$L$3:$L$1000)="CONFIRMADO")),ROWS($A$3:A343))),"")</f>
        <v/>
      </c>
      <c r="W343" s="10" t="str">
        <f ca="1">IFERROR(INDEX(MAESTRO!W:W,_xludf.AGGREGATE(15,6,ROW(MAESTRO!$B$3:$B$1000)/((MAESTRO!$B$3:$B$1000="ACADEMICOS")*(UPPER(MAESTRO!$L$3:$L$1000)="CONFIRMADO")),ROWS($A$3:A343))),"")</f>
        <v/>
      </c>
      <c r="X343" s="10" t="str">
        <f ca="1">IFERROR(INDEX(MAESTRO!X:X,_xludf.AGGREGATE(15,6,ROW(MAESTRO!$B$3:$B$1000)/((MAESTRO!$B$3:$B$1000="ACADEMICOS")*(UPPER(MAESTRO!$L$3:$L$1000)="CONFIRMADO")),ROWS($A$3:A343))),"")</f>
        <v/>
      </c>
    </row>
    <row r="344" spans="1:24" ht="22.05" customHeight="1">
      <c r="A344" s="21" t="str">
        <f ca="1">IFERROR(INDEX(MAESTRO!A:A,_xludf.AGGREGATE(15,6,ROW(MAESTRO!$B$3:$B$1000)/((MAESTRO!$B$3:$B$1000="ACADEMICOS")*(UPPER(MAESTRO!$L$3:$L$1000)="CONFIRMADO")),ROWS($A$3:A344))),"")</f>
        <v/>
      </c>
      <c r="B344" s="21" t="str">
        <f ca="1">IFERROR(INDEX(MAESTRO!B:B,_xludf.AGGREGATE(15,6,ROW(MAESTRO!$B$3:$B$1000)/((MAESTRO!$B$3:$B$1000="ACADEMICOS")*(UPPER(MAESTRO!$L$3:$L$1000)="CONFIRMADO")),ROWS($A$3:A344))),"")</f>
        <v/>
      </c>
      <c r="C344" s="21" t="str">
        <f ca="1">IFERROR(INDEX(MAESTRO!C:C,_xludf.AGGREGATE(15,6,ROW(MAESTRO!$B$3:$B$1000)/((MAESTRO!$B$3:$B$1000="ACADEMICOS")*(UPPER(MAESTRO!$L$3:$L$1000)="CONFIRMADO")),ROWS($A$3:A344))),"")</f>
        <v/>
      </c>
      <c r="D344" s="21" t="str">
        <f ca="1">IFERROR(INDEX(MAESTRO!D:D,_xludf.AGGREGATE(15,6,ROW(MAESTRO!$B$3:$B$1000)/((MAESTRO!$B$3:$B$1000="ACADEMICOS")*(UPPER(MAESTRO!$L$3:$L$1000)="CONFIRMADO")),ROWS($A$3:A344))),"")</f>
        <v/>
      </c>
      <c r="E344" s="21" t="str">
        <f ca="1">IFERROR(INDEX(MAESTRO!E:E,_xludf.AGGREGATE(15,6,ROW(MAESTRO!$B$3:$B$1000)/((MAESTRO!$B$3:$B$1000="ACADEMICOS")*(UPPER(MAESTRO!$L$3:$L$1000)="CONFIRMADO")),ROWS($A$3:A344))),"")</f>
        <v/>
      </c>
      <c r="F344" s="21" t="str">
        <f ca="1">IFERROR(INDEX(MAESTRO!F:F,_xludf.AGGREGATE(15,6,ROW(MAESTRO!$B$3:$B$1000)/((MAESTRO!$B$3:$B$1000="ACADEMICOS")*(UPPER(MAESTRO!$L$3:$L$1000)="CONFIRMADO")),ROWS($A$3:A344))),"")</f>
        <v/>
      </c>
      <c r="G344" s="21" t="str">
        <f ca="1">IFERROR(INDEX(MAESTRO!G:G,_xludf.AGGREGATE(15,6,ROW(MAESTRO!$B$3:$B$1000)/((MAESTRO!$B$3:$B$1000="ACADEMICOS")*(UPPER(MAESTRO!$L$3:$L$1000)="CONFIRMADO")),ROWS($A$3:A344))),"")</f>
        <v/>
      </c>
      <c r="H344" s="21" t="str">
        <f ca="1">IFERROR(INDEX(MAESTRO!H:H,_xludf.AGGREGATE(15,6,ROW(MAESTRO!$B$3:$B$1000)/((MAESTRO!$B$3:$B$1000="ACADEMICOS")*(UPPER(MAESTRO!$L$3:$L$1000)="CONFIRMADO")),ROWS($A$3:A344))),"")</f>
        <v/>
      </c>
      <c r="I344" s="21" t="str">
        <f ca="1">IFERROR(INDEX(MAESTRO!I:I,_xludf.AGGREGATE(15,6,ROW(MAESTRO!$B$3:$B$1000)/((MAESTRO!$B$3:$B$1000="ACADEMICOS")*(UPPER(MAESTRO!$L$3:$L$1000)="CONFIRMADO")),ROWS($A$3:A344))),"")</f>
        <v/>
      </c>
      <c r="J344" s="21" t="str">
        <f ca="1">IFERROR(INDEX(MAESTRO!J:J,_xludf.AGGREGATE(15,6,ROW(MAESTRO!$B$3:$B$1000)/((MAESTRO!$B$3:$B$1000="ACADEMICOS")*(UPPER(MAESTRO!$L$3:$L$1000)="CONFIRMADO")),ROWS($A$3:A344))),"")</f>
        <v/>
      </c>
      <c r="K344" s="21" t="str">
        <f ca="1">IFERROR(INDEX(MAESTRO!K:K,_xludf.AGGREGATE(15,6,ROW(MAESTRO!$B$3:$B$1000)/((MAESTRO!$B$3:$B$1000="ACADEMICOS")*(UPPER(MAESTRO!$L$3:$L$1000)="CONFIRMADO")),ROWS($A$3:A344))),"")</f>
        <v/>
      </c>
      <c r="L344" s="21" t="str">
        <f ca="1">IFERROR(INDEX(MAESTRO!L:L,_xludf.AGGREGATE(15,6,ROW(MAESTRO!$B$3:$B$1000)/((MAESTRO!$B$3:$B$1000="ACADEMICOS")*(UPPER(MAESTRO!$L$3:$L$1000)="CONFIRMADO")),ROWS($A$3:A344))),"")</f>
        <v/>
      </c>
      <c r="M344" s="21" t="str">
        <f ca="1">IFERROR(INDEX(MAESTRO!M:M,_xludf.AGGREGATE(15,6,ROW(MAESTRO!$B$3:$B$1000)/((MAESTRO!$B$3:$B$1000="ACADEMICOS")*(UPPER(MAESTRO!$L$3:$L$1000)="CONFIRMADO")),ROWS($A$3:A344))),"")</f>
        <v/>
      </c>
      <c r="N344" s="21" t="str">
        <f ca="1">IFERROR(INDEX(MAESTRO!N:N,_xludf.AGGREGATE(15,6,ROW(MAESTRO!$B$3:$B$1000)/((MAESTRO!$B$3:$B$1000="ACADEMICOS")*(UPPER(MAESTRO!$L$3:$L$1000)="CONFIRMADO")),ROWS($A$3:A344))),"")</f>
        <v/>
      </c>
      <c r="O344" s="21" t="str">
        <f ca="1">IFERROR(INDEX(MAESTRO!O:O,_xludf.AGGREGATE(15,6,ROW(MAESTRO!$B$3:$B$1000)/((MAESTRO!$B$3:$B$1000="ACADEMICOS")*(UPPER(MAESTRO!$L$3:$L$1000)="CONFIRMADO")),ROWS($A$3:A344))),"")</f>
        <v/>
      </c>
      <c r="P344" s="21" t="str">
        <f ca="1">IFERROR(INDEX(MAESTRO!P:P,_xludf.AGGREGATE(15,6,ROW(MAESTRO!$B$3:$B$1000)/((MAESTRO!$B$3:$B$1000="ACADEMICOS")*(UPPER(MAESTRO!$L$3:$L$1000)="CONFIRMADO")),ROWS($A$3:A344))),"")</f>
        <v/>
      </c>
      <c r="Q344" s="21" t="str">
        <f ca="1">IFERROR(INDEX(MAESTRO!Q:Q,_xludf.AGGREGATE(15,6,ROW(MAESTRO!$B$3:$B$1000)/((MAESTRO!$B$3:$B$1000="ACADEMICOS")*(UPPER(MAESTRO!$L$3:$L$1000)="CONFIRMADO")),ROWS($A$3:A344))),"")</f>
        <v/>
      </c>
      <c r="R344" s="21" t="str">
        <f ca="1">IFERROR(INDEX(MAESTRO!R:R,_xludf.AGGREGATE(15,6,ROW(MAESTRO!$B$3:$B$1000)/((MAESTRO!$B$3:$B$1000="ACADEMICOS")*(UPPER(MAESTRO!$L$3:$L$1000)="CONFIRMADO")),ROWS($A$3:A344))),"")</f>
        <v/>
      </c>
      <c r="S344" s="21" t="str">
        <f ca="1">IFERROR(INDEX(MAESTRO!S:S,_xludf.AGGREGATE(15,6,ROW(MAESTRO!$B$3:$B$1000)/((MAESTRO!$B$3:$B$1000="ACADEMICOS")*(UPPER(MAESTRO!$L$3:$L$1000)="CONFIRMADO")),ROWS($A$3:A344))),"")</f>
        <v/>
      </c>
      <c r="T344" s="21" t="str">
        <f ca="1">IFERROR(INDEX(MAESTRO!T:T,_xludf.AGGREGATE(15,6,ROW(MAESTRO!$B$3:$B$1000)/((MAESTRO!$B$3:$B$1000="ACADEMICOS")*(UPPER(MAESTRO!$L$3:$L$1000)="CONFIRMADO")),ROWS($A$3:A344))),"")</f>
        <v/>
      </c>
      <c r="U344" s="21" t="str">
        <f ca="1">IFERROR(INDEX(MAESTRO!U:U,_xludf.AGGREGATE(15,6,ROW(MAESTRO!$B$3:$B$1000)/((MAESTRO!$B$3:$B$1000="ACADEMICOS")*(UPPER(MAESTRO!$L$3:$L$1000)="CONFIRMADO")),ROWS($A$3:A344))),"")</f>
        <v/>
      </c>
      <c r="V344" s="21" t="str">
        <f ca="1">IFERROR(INDEX(MAESTRO!V:V,_xludf.AGGREGATE(15,6,ROW(MAESTRO!$B$3:$B$1000)/((MAESTRO!$B$3:$B$1000="ACADEMICOS")*(UPPER(MAESTRO!$L$3:$L$1000)="CONFIRMADO")),ROWS($A$3:A344))),"")</f>
        <v/>
      </c>
      <c r="W344" s="21" t="str">
        <f ca="1">IFERROR(INDEX(MAESTRO!W:W,_xludf.AGGREGATE(15,6,ROW(MAESTRO!$B$3:$B$1000)/((MAESTRO!$B$3:$B$1000="ACADEMICOS")*(UPPER(MAESTRO!$L$3:$L$1000)="CONFIRMADO")),ROWS($A$3:A344))),"")</f>
        <v/>
      </c>
      <c r="X344" s="21" t="str">
        <f ca="1">IFERROR(INDEX(MAESTRO!X:X,_xludf.AGGREGATE(15,6,ROW(MAESTRO!$B$3:$B$1000)/((MAESTRO!$B$3:$B$1000="ACADEMICOS")*(UPPER(MAESTRO!$L$3:$L$1000)="CONFIRMADO")),ROWS($A$3:A344))),"")</f>
        <v/>
      </c>
    </row>
    <row r="345" spans="1:24" ht="22.05" customHeight="1">
      <c r="A345" s="10" t="str">
        <f ca="1">IFERROR(INDEX(MAESTRO!A:A,_xludf.AGGREGATE(15,6,ROW(MAESTRO!$B$3:$B$1000)/((MAESTRO!$B$3:$B$1000="ACADEMICOS")*(UPPER(MAESTRO!$L$3:$L$1000)="CONFIRMADO")),ROWS($A$3:A345))),"")</f>
        <v/>
      </c>
      <c r="B345" s="10" t="str">
        <f ca="1">IFERROR(INDEX(MAESTRO!B:B,_xludf.AGGREGATE(15,6,ROW(MAESTRO!$B$3:$B$1000)/((MAESTRO!$B$3:$B$1000="ACADEMICOS")*(UPPER(MAESTRO!$L$3:$L$1000)="CONFIRMADO")),ROWS($A$3:A345))),"")</f>
        <v/>
      </c>
      <c r="C345" s="10" t="str">
        <f ca="1">IFERROR(INDEX(MAESTRO!C:C,_xludf.AGGREGATE(15,6,ROW(MAESTRO!$B$3:$B$1000)/((MAESTRO!$B$3:$B$1000="ACADEMICOS")*(UPPER(MAESTRO!$L$3:$L$1000)="CONFIRMADO")),ROWS($A$3:A345))),"")</f>
        <v/>
      </c>
      <c r="D345" s="10" t="str">
        <f ca="1">IFERROR(INDEX(MAESTRO!D:D,_xludf.AGGREGATE(15,6,ROW(MAESTRO!$B$3:$B$1000)/((MAESTRO!$B$3:$B$1000="ACADEMICOS")*(UPPER(MAESTRO!$L$3:$L$1000)="CONFIRMADO")),ROWS($A$3:A345))),"")</f>
        <v/>
      </c>
      <c r="E345" s="10" t="str">
        <f ca="1">IFERROR(INDEX(MAESTRO!E:E,_xludf.AGGREGATE(15,6,ROW(MAESTRO!$B$3:$B$1000)/((MAESTRO!$B$3:$B$1000="ACADEMICOS")*(UPPER(MAESTRO!$L$3:$L$1000)="CONFIRMADO")),ROWS($A$3:A345))),"")</f>
        <v/>
      </c>
      <c r="F345" s="10" t="str">
        <f ca="1">IFERROR(INDEX(MAESTRO!F:F,_xludf.AGGREGATE(15,6,ROW(MAESTRO!$B$3:$B$1000)/((MAESTRO!$B$3:$B$1000="ACADEMICOS")*(UPPER(MAESTRO!$L$3:$L$1000)="CONFIRMADO")),ROWS($A$3:A345))),"")</f>
        <v/>
      </c>
      <c r="G345" s="10" t="str">
        <f ca="1">IFERROR(INDEX(MAESTRO!G:G,_xludf.AGGREGATE(15,6,ROW(MAESTRO!$B$3:$B$1000)/((MAESTRO!$B$3:$B$1000="ACADEMICOS")*(UPPER(MAESTRO!$L$3:$L$1000)="CONFIRMADO")),ROWS($A$3:A345))),"")</f>
        <v/>
      </c>
      <c r="H345" s="10" t="str">
        <f ca="1">IFERROR(INDEX(MAESTRO!H:H,_xludf.AGGREGATE(15,6,ROW(MAESTRO!$B$3:$B$1000)/((MAESTRO!$B$3:$B$1000="ACADEMICOS")*(UPPER(MAESTRO!$L$3:$L$1000)="CONFIRMADO")),ROWS($A$3:A345))),"")</f>
        <v/>
      </c>
      <c r="I345" s="10" t="str">
        <f ca="1">IFERROR(INDEX(MAESTRO!I:I,_xludf.AGGREGATE(15,6,ROW(MAESTRO!$B$3:$B$1000)/((MAESTRO!$B$3:$B$1000="ACADEMICOS")*(UPPER(MAESTRO!$L$3:$L$1000)="CONFIRMADO")),ROWS($A$3:A345))),"")</f>
        <v/>
      </c>
      <c r="J345" s="10" t="str">
        <f ca="1">IFERROR(INDEX(MAESTRO!J:J,_xludf.AGGREGATE(15,6,ROW(MAESTRO!$B$3:$B$1000)/((MAESTRO!$B$3:$B$1000="ACADEMICOS")*(UPPER(MAESTRO!$L$3:$L$1000)="CONFIRMADO")),ROWS($A$3:A345))),"")</f>
        <v/>
      </c>
      <c r="K345" s="10" t="str">
        <f ca="1">IFERROR(INDEX(MAESTRO!K:K,_xludf.AGGREGATE(15,6,ROW(MAESTRO!$B$3:$B$1000)/((MAESTRO!$B$3:$B$1000="ACADEMICOS")*(UPPER(MAESTRO!$L$3:$L$1000)="CONFIRMADO")),ROWS($A$3:A345))),"")</f>
        <v/>
      </c>
      <c r="L345" s="10" t="str">
        <f ca="1">IFERROR(INDEX(MAESTRO!L:L,_xludf.AGGREGATE(15,6,ROW(MAESTRO!$B$3:$B$1000)/((MAESTRO!$B$3:$B$1000="ACADEMICOS")*(UPPER(MAESTRO!$L$3:$L$1000)="CONFIRMADO")),ROWS($A$3:A345))),"")</f>
        <v/>
      </c>
      <c r="M345" s="10" t="str">
        <f ca="1">IFERROR(INDEX(MAESTRO!M:M,_xludf.AGGREGATE(15,6,ROW(MAESTRO!$B$3:$B$1000)/((MAESTRO!$B$3:$B$1000="ACADEMICOS")*(UPPER(MAESTRO!$L$3:$L$1000)="CONFIRMADO")),ROWS($A$3:A345))),"")</f>
        <v/>
      </c>
      <c r="N345" s="10" t="str">
        <f ca="1">IFERROR(INDEX(MAESTRO!N:N,_xludf.AGGREGATE(15,6,ROW(MAESTRO!$B$3:$B$1000)/((MAESTRO!$B$3:$B$1000="ACADEMICOS")*(UPPER(MAESTRO!$L$3:$L$1000)="CONFIRMADO")),ROWS($A$3:A345))),"")</f>
        <v/>
      </c>
      <c r="O345" s="10" t="str">
        <f ca="1">IFERROR(INDEX(MAESTRO!O:O,_xludf.AGGREGATE(15,6,ROW(MAESTRO!$B$3:$B$1000)/((MAESTRO!$B$3:$B$1000="ACADEMICOS")*(UPPER(MAESTRO!$L$3:$L$1000)="CONFIRMADO")),ROWS($A$3:A345))),"")</f>
        <v/>
      </c>
      <c r="P345" s="10" t="str">
        <f ca="1">IFERROR(INDEX(MAESTRO!P:P,_xludf.AGGREGATE(15,6,ROW(MAESTRO!$B$3:$B$1000)/((MAESTRO!$B$3:$B$1000="ACADEMICOS")*(UPPER(MAESTRO!$L$3:$L$1000)="CONFIRMADO")),ROWS($A$3:A345))),"")</f>
        <v/>
      </c>
      <c r="Q345" s="10" t="str">
        <f ca="1">IFERROR(INDEX(MAESTRO!Q:Q,_xludf.AGGREGATE(15,6,ROW(MAESTRO!$B$3:$B$1000)/((MAESTRO!$B$3:$B$1000="ACADEMICOS")*(UPPER(MAESTRO!$L$3:$L$1000)="CONFIRMADO")),ROWS($A$3:A345))),"")</f>
        <v/>
      </c>
      <c r="R345" s="10" t="str">
        <f ca="1">IFERROR(INDEX(MAESTRO!R:R,_xludf.AGGREGATE(15,6,ROW(MAESTRO!$B$3:$B$1000)/((MAESTRO!$B$3:$B$1000="ACADEMICOS")*(UPPER(MAESTRO!$L$3:$L$1000)="CONFIRMADO")),ROWS($A$3:A345))),"")</f>
        <v/>
      </c>
      <c r="S345" s="10" t="str">
        <f ca="1">IFERROR(INDEX(MAESTRO!S:S,_xludf.AGGREGATE(15,6,ROW(MAESTRO!$B$3:$B$1000)/((MAESTRO!$B$3:$B$1000="ACADEMICOS")*(UPPER(MAESTRO!$L$3:$L$1000)="CONFIRMADO")),ROWS($A$3:A345))),"")</f>
        <v/>
      </c>
      <c r="T345" s="10" t="str">
        <f ca="1">IFERROR(INDEX(MAESTRO!T:T,_xludf.AGGREGATE(15,6,ROW(MAESTRO!$B$3:$B$1000)/((MAESTRO!$B$3:$B$1000="ACADEMICOS")*(UPPER(MAESTRO!$L$3:$L$1000)="CONFIRMADO")),ROWS($A$3:A345))),"")</f>
        <v/>
      </c>
      <c r="U345" s="10" t="str">
        <f ca="1">IFERROR(INDEX(MAESTRO!U:U,_xludf.AGGREGATE(15,6,ROW(MAESTRO!$B$3:$B$1000)/((MAESTRO!$B$3:$B$1000="ACADEMICOS")*(UPPER(MAESTRO!$L$3:$L$1000)="CONFIRMADO")),ROWS($A$3:A345))),"")</f>
        <v/>
      </c>
      <c r="V345" s="10" t="str">
        <f ca="1">IFERROR(INDEX(MAESTRO!V:V,_xludf.AGGREGATE(15,6,ROW(MAESTRO!$B$3:$B$1000)/((MAESTRO!$B$3:$B$1000="ACADEMICOS")*(UPPER(MAESTRO!$L$3:$L$1000)="CONFIRMADO")),ROWS($A$3:A345))),"")</f>
        <v/>
      </c>
      <c r="W345" s="10" t="str">
        <f ca="1">IFERROR(INDEX(MAESTRO!W:W,_xludf.AGGREGATE(15,6,ROW(MAESTRO!$B$3:$B$1000)/((MAESTRO!$B$3:$B$1000="ACADEMICOS")*(UPPER(MAESTRO!$L$3:$L$1000)="CONFIRMADO")),ROWS($A$3:A345))),"")</f>
        <v/>
      </c>
      <c r="X345" s="10" t="str">
        <f ca="1">IFERROR(INDEX(MAESTRO!X:X,_xludf.AGGREGATE(15,6,ROW(MAESTRO!$B$3:$B$1000)/((MAESTRO!$B$3:$B$1000="ACADEMICOS")*(UPPER(MAESTRO!$L$3:$L$1000)="CONFIRMADO")),ROWS($A$3:A345))),"")</f>
        <v/>
      </c>
    </row>
    <row r="346" spans="1:24" ht="22.05" customHeight="1">
      <c r="A346" s="21" t="str">
        <f ca="1">IFERROR(INDEX(MAESTRO!A:A,_xludf.AGGREGATE(15,6,ROW(MAESTRO!$B$3:$B$1000)/((MAESTRO!$B$3:$B$1000="ACADEMICOS")*(UPPER(MAESTRO!$L$3:$L$1000)="CONFIRMADO")),ROWS($A$3:A346))),"")</f>
        <v/>
      </c>
      <c r="B346" s="21" t="str">
        <f ca="1">IFERROR(INDEX(MAESTRO!B:B,_xludf.AGGREGATE(15,6,ROW(MAESTRO!$B$3:$B$1000)/((MAESTRO!$B$3:$B$1000="ACADEMICOS")*(UPPER(MAESTRO!$L$3:$L$1000)="CONFIRMADO")),ROWS($A$3:A346))),"")</f>
        <v/>
      </c>
      <c r="C346" s="21" t="str">
        <f ca="1">IFERROR(INDEX(MAESTRO!C:C,_xludf.AGGREGATE(15,6,ROW(MAESTRO!$B$3:$B$1000)/((MAESTRO!$B$3:$B$1000="ACADEMICOS")*(UPPER(MAESTRO!$L$3:$L$1000)="CONFIRMADO")),ROWS($A$3:A346))),"")</f>
        <v/>
      </c>
      <c r="D346" s="21" t="str">
        <f ca="1">IFERROR(INDEX(MAESTRO!D:D,_xludf.AGGREGATE(15,6,ROW(MAESTRO!$B$3:$B$1000)/((MAESTRO!$B$3:$B$1000="ACADEMICOS")*(UPPER(MAESTRO!$L$3:$L$1000)="CONFIRMADO")),ROWS($A$3:A346))),"")</f>
        <v/>
      </c>
      <c r="E346" s="21" t="str">
        <f ca="1">IFERROR(INDEX(MAESTRO!E:E,_xludf.AGGREGATE(15,6,ROW(MAESTRO!$B$3:$B$1000)/((MAESTRO!$B$3:$B$1000="ACADEMICOS")*(UPPER(MAESTRO!$L$3:$L$1000)="CONFIRMADO")),ROWS($A$3:A346))),"")</f>
        <v/>
      </c>
      <c r="F346" s="21" t="str">
        <f ca="1">IFERROR(INDEX(MAESTRO!F:F,_xludf.AGGREGATE(15,6,ROW(MAESTRO!$B$3:$B$1000)/((MAESTRO!$B$3:$B$1000="ACADEMICOS")*(UPPER(MAESTRO!$L$3:$L$1000)="CONFIRMADO")),ROWS($A$3:A346))),"")</f>
        <v/>
      </c>
      <c r="G346" s="21" t="str">
        <f ca="1">IFERROR(INDEX(MAESTRO!G:G,_xludf.AGGREGATE(15,6,ROW(MAESTRO!$B$3:$B$1000)/((MAESTRO!$B$3:$B$1000="ACADEMICOS")*(UPPER(MAESTRO!$L$3:$L$1000)="CONFIRMADO")),ROWS($A$3:A346))),"")</f>
        <v/>
      </c>
      <c r="H346" s="21" t="str">
        <f ca="1">IFERROR(INDEX(MAESTRO!H:H,_xludf.AGGREGATE(15,6,ROW(MAESTRO!$B$3:$B$1000)/((MAESTRO!$B$3:$B$1000="ACADEMICOS")*(UPPER(MAESTRO!$L$3:$L$1000)="CONFIRMADO")),ROWS($A$3:A346))),"")</f>
        <v/>
      </c>
      <c r="I346" s="21" t="str">
        <f ca="1">IFERROR(INDEX(MAESTRO!I:I,_xludf.AGGREGATE(15,6,ROW(MAESTRO!$B$3:$B$1000)/((MAESTRO!$B$3:$B$1000="ACADEMICOS")*(UPPER(MAESTRO!$L$3:$L$1000)="CONFIRMADO")),ROWS($A$3:A346))),"")</f>
        <v/>
      </c>
      <c r="J346" s="21" t="str">
        <f ca="1">IFERROR(INDEX(MAESTRO!J:J,_xludf.AGGREGATE(15,6,ROW(MAESTRO!$B$3:$B$1000)/((MAESTRO!$B$3:$B$1000="ACADEMICOS")*(UPPER(MAESTRO!$L$3:$L$1000)="CONFIRMADO")),ROWS($A$3:A346))),"")</f>
        <v/>
      </c>
      <c r="K346" s="21" t="str">
        <f ca="1">IFERROR(INDEX(MAESTRO!K:K,_xludf.AGGREGATE(15,6,ROW(MAESTRO!$B$3:$B$1000)/((MAESTRO!$B$3:$B$1000="ACADEMICOS")*(UPPER(MAESTRO!$L$3:$L$1000)="CONFIRMADO")),ROWS($A$3:A346))),"")</f>
        <v/>
      </c>
      <c r="L346" s="21" t="str">
        <f ca="1">IFERROR(INDEX(MAESTRO!L:L,_xludf.AGGREGATE(15,6,ROW(MAESTRO!$B$3:$B$1000)/((MAESTRO!$B$3:$B$1000="ACADEMICOS")*(UPPER(MAESTRO!$L$3:$L$1000)="CONFIRMADO")),ROWS($A$3:A346))),"")</f>
        <v/>
      </c>
      <c r="M346" s="21" t="str">
        <f ca="1">IFERROR(INDEX(MAESTRO!M:M,_xludf.AGGREGATE(15,6,ROW(MAESTRO!$B$3:$B$1000)/((MAESTRO!$B$3:$B$1000="ACADEMICOS")*(UPPER(MAESTRO!$L$3:$L$1000)="CONFIRMADO")),ROWS($A$3:A346))),"")</f>
        <v/>
      </c>
      <c r="N346" s="21" t="str">
        <f ca="1">IFERROR(INDEX(MAESTRO!N:N,_xludf.AGGREGATE(15,6,ROW(MAESTRO!$B$3:$B$1000)/((MAESTRO!$B$3:$B$1000="ACADEMICOS")*(UPPER(MAESTRO!$L$3:$L$1000)="CONFIRMADO")),ROWS($A$3:A346))),"")</f>
        <v/>
      </c>
      <c r="O346" s="21" t="str">
        <f ca="1">IFERROR(INDEX(MAESTRO!O:O,_xludf.AGGREGATE(15,6,ROW(MAESTRO!$B$3:$B$1000)/((MAESTRO!$B$3:$B$1000="ACADEMICOS")*(UPPER(MAESTRO!$L$3:$L$1000)="CONFIRMADO")),ROWS($A$3:A346))),"")</f>
        <v/>
      </c>
      <c r="P346" s="21" t="str">
        <f ca="1">IFERROR(INDEX(MAESTRO!P:P,_xludf.AGGREGATE(15,6,ROW(MAESTRO!$B$3:$B$1000)/((MAESTRO!$B$3:$B$1000="ACADEMICOS")*(UPPER(MAESTRO!$L$3:$L$1000)="CONFIRMADO")),ROWS($A$3:A346))),"")</f>
        <v/>
      </c>
      <c r="Q346" s="21" t="str">
        <f ca="1">IFERROR(INDEX(MAESTRO!Q:Q,_xludf.AGGREGATE(15,6,ROW(MAESTRO!$B$3:$B$1000)/((MAESTRO!$B$3:$B$1000="ACADEMICOS")*(UPPER(MAESTRO!$L$3:$L$1000)="CONFIRMADO")),ROWS($A$3:A346))),"")</f>
        <v/>
      </c>
      <c r="R346" s="21" t="str">
        <f ca="1">IFERROR(INDEX(MAESTRO!R:R,_xludf.AGGREGATE(15,6,ROW(MAESTRO!$B$3:$B$1000)/((MAESTRO!$B$3:$B$1000="ACADEMICOS")*(UPPER(MAESTRO!$L$3:$L$1000)="CONFIRMADO")),ROWS($A$3:A346))),"")</f>
        <v/>
      </c>
      <c r="S346" s="21" t="str">
        <f ca="1">IFERROR(INDEX(MAESTRO!S:S,_xludf.AGGREGATE(15,6,ROW(MAESTRO!$B$3:$B$1000)/((MAESTRO!$B$3:$B$1000="ACADEMICOS")*(UPPER(MAESTRO!$L$3:$L$1000)="CONFIRMADO")),ROWS($A$3:A346))),"")</f>
        <v/>
      </c>
      <c r="T346" s="21" t="str">
        <f ca="1">IFERROR(INDEX(MAESTRO!T:T,_xludf.AGGREGATE(15,6,ROW(MAESTRO!$B$3:$B$1000)/((MAESTRO!$B$3:$B$1000="ACADEMICOS")*(UPPER(MAESTRO!$L$3:$L$1000)="CONFIRMADO")),ROWS($A$3:A346))),"")</f>
        <v/>
      </c>
      <c r="U346" s="21" t="str">
        <f ca="1">IFERROR(INDEX(MAESTRO!U:U,_xludf.AGGREGATE(15,6,ROW(MAESTRO!$B$3:$B$1000)/((MAESTRO!$B$3:$B$1000="ACADEMICOS")*(UPPER(MAESTRO!$L$3:$L$1000)="CONFIRMADO")),ROWS($A$3:A346))),"")</f>
        <v/>
      </c>
      <c r="V346" s="21" t="str">
        <f ca="1">IFERROR(INDEX(MAESTRO!V:V,_xludf.AGGREGATE(15,6,ROW(MAESTRO!$B$3:$B$1000)/((MAESTRO!$B$3:$B$1000="ACADEMICOS")*(UPPER(MAESTRO!$L$3:$L$1000)="CONFIRMADO")),ROWS($A$3:A346))),"")</f>
        <v/>
      </c>
      <c r="W346" s="21" t="str">
        <f ca="1">IFERROR(INDEX(MAESTRO!W:W,_xludf.AGGREGATE(15,6,ROW(MAESTRO!$B$3:$B$1000)/((MAESTRO!$B$3:$B$1000="ACADEMICOS")*(UPPER(MAESTRO!$L$3:$L$1000)="CONFIRMADO")),ROWS($A$3:A346))),"")</f>
        <v/>
      </c>
      <c r="X346" s="21" t="str">
        <f ca="1">IFERROR(INDEX(MAESTRO!X:X,_xludf.AGGREGATE(15,6,ROW(MAESTRO!$B$3:$B$1000)/((MAESTRO!$B$3:$B$1000="ACADEMICOS")*(UPPER(MAESTRO!$L$3:$L$1000)="CONFIRMADO")),ROWS($A$3:A346))),"")</f>
        <v/>
      </c>
    </row>
    <row r="347" spans="1:24" ht="22.05" customHeight="1">
      <c r="A347" s="10" t="str">
        <f ca="1">IFERROR(INDEX(MAESTRO!A:A,_xludf.AGGREGATE(15,6,ROW(MAESTRO!$B$3:$B$1000)/((MAESTRO!$B$3:$B$1000="ACADEMICOS")*(UPPER(MAESTRO!$L$3:$L$1000)="CONFIRMADO")),ROWS($A$3:A347))),"")</f>
        <v/>
      </c>
      <c r="B347" s="10" t="str">
        <f ca="1">IFERROR(INDEX(MAESTRO!B:B,_xludf.AGGREGATE(15,6,ROW(MAESTRO!$B$3:$B$1000)/((MAESTRO!$B$3:$B$1000="ACADEMICOS")*(UPPER(MAESTRO!$L$3:$L$1000)="CONFIRMADO")),ROWS($A$3:A347))),"")</f>
        <v/>
      </c>
      <c r="C347" s="10" t="str">
        <f ca="1">IFERROR(INDEX(MAESTRO!C:C,_xludf.AGGREGATE(15,6,ROW(MAESTRO!$B$3:$B$1000)/((MAESTRO!$B$3:$B$1000="ACADEMICOS")*(UPPER(MAESTRO!$L$3:$L$1000)="CONFIRMADO")),ROWS($A$3:A347))),"")</f>
        <v/>
      </c>
      <c r="D347" s="10" t="str">
        <f ca="1">IFERROR(INDEX(MAESTRO!D:D,_xludf.AGGREGATE(15,6,ROW(MAESTRO!$B$3:$B$1000)/((MAESTRO!$B$3:$B$1000="ACADEMICOS")*(UPPER(MAESTRO!$L$3:$L$1000)="CONFIRMADO")),ROWS($A$3:A347))),"")</f>
        <v/>
      </c>
      <c r="E347" s="10" t="str">
        <f ca="1">IFERROR(INDEX(MAESTRO!E:E,_xludf.AGGREGATE(15,6,ROW(MAESTRO!$B$3:$B$1000)/((MAESTRO!$B$3:$B$1000="ACADEMICOS")*(UPPER(MAESTRO!$L$3:$L$1000)="CONFIRMADO")),ROWS($A$3:A347))),"")</f>
        <v/>
      </c>
      <c r="F347" s="10" t="str">
        <f ca="1">IFERROR(INDEX(MAESTRO!F:F,_xludf.AGGREGATE(15,6,ROW(MAESTRO!$B$3:$B$1000)/((MAESTRO!$B$3:$B$1000="ACADEMICOS")*(UPPER(MAESTRO!$L$3:$L$1000)="CONFIRMADO")),ROWS($A$3:A347))),"")</f>
        <v/>
      </c>
      <c r="G347" s="10" t="str">
        <f ca="1">IFERROR(INDEX(MAESTRO!G:G,_xludf.AGGREGATE(15,6,ROW(MAESTRO!$B$3:$B$1000)/((MAESTRO!$B$3:$B$1000="ACADEMICOS")*(UPPER(MAESTRO!$L$3:$L$1000)="CONFIRMADO")),ROWS($A$3:A347))),"")</f>
        <v/>
      </c>
      <c r="H347" s="10" t="str">
        <f ca="1">IFERROR(INDEX(MAESTRO!H:H,_xludf.AGGREGATE(15,6,ROW(MAESTRO!$B$3:$B$1000)/((MAESTRO!$B$3:$B$1000="ACADEMICOS")*(UPPER(MAESTRO!$L$3:$L$1000)="CONFIRMADO")),ROWS($A$3:A347))),"")</f>
        <v/>
      </c>
      <c r="I347" s="10" t="str">
        <f ca="1">IFERROR(INDEX(MAESTRO!I:I,_xludf.AGGREGATE(15,6,ROW(MAESTRO!$B$3:$B$1000)/((MAESTRO!$B$3:$B$1000="ACADEMICOS")*(UPPER(MAESTRO!$L$3:$L$1000)="CONFIRMADO")),ROWS($A$3:A347))),"")</f>
        <v/>
      </c>
      <c r="J347" s="10" t="str">
        <f ca="1">IFERROR(INDEX(MAESTRO!J:J,_xludf.AGGREGATE(15,6,ROW(MAESTRO!$B$3:$B$1000)/((MAESTRO!$B$3:$B$1000="ACADEMICOS")*(UPPER(MAESTRO!$L$3:$L$1000)="CONFIRMADO")),ROWS($A$3:A347))),"")</f>
        <v/>
      </c>
      <c r="K347" s="10" t="str">
        <f ca="1">IFERROR(INDEX(MAESTRO!K:K,_xludf.AGGREGATE(15,6,ROW(MAESTRO!$B$3:$B$1000)/((MAESTRO!$B$3:$B$1000="ACADEMICOS")*(UPPER(MAESTRO!$L$3:$L$1000)="CONFIRMADO")),ROWS($A$3:A347))),"")</f>
        <v/>
      </c>
      <c r="L347" s="10" t="str">
        <f ca="1">IFERROR(INDEX(MAESTRO!L:L,_xludf.AGGREGATE(15,6,ROW(MAESTRO!$B$3:$B$1000)/((MAESTRO!$B$3:$B$1000="ACADEMICOS")*(UPPER(MAESTRO!$L$3:$L$1000)="CONFIRMADO")),ROWS($A$3:A347))),"")</f>
        <v/>
      </c>
      <c r="M347" s="10" t="str">
        <f ca="1">IFERROR(INDEX(MAESTRO!M:M,_xludf.AGGREGATE(15,6,ROW(MAESTRO!$B$3:$B$1000)/((MAESTRO!$B$3:$B$1000="ACADEMICOS")*(UPPER(MAESTRO!$L$3:$L$1000)="CONFIRMADO")),ROWS($A$3:A347))),"")</f>
        <v/>
      </c>
      <c r="N347" s="10" t="str">
        <f ca="1">IFERROR(INDEX(MAESTRO!N:N,_xludf.AGGREGATE(15,6,ROW(MAESTRO!$B$3:$B$1000)/((MAESTRO!$B$3:$B$1000="ACADEMICOS")*(UPPER(MAESTRO!$L$3:$L$1000)="CONFIRMADO")),ROWS($A$3:A347))),"")</f>
        <v/>
      </c>
      <c r="O347" s="10" t="str">
        <f ca="1">IFERROR(INDEX(MAESTRO!O:O,_xludf.AGGREGATE(15,6,ROW(MAESTRO!$B$3:$B$1000)/((MAESTRO!$B$3:$B$1000="ACADEMICOS")*(UPPER(MAESTRO!$L$3:$L$1000)="CONFIRMADO")),ROWS($A$3:A347))),"")</f>
        <v/>
      </c>
      <c r="P347" s="10" t="str">
        <f ca="1">IFERROR(INDEX(MAESTRO!P:P,_xludf.AGGREGATE(15,6,ROW(MAESTRO!$B$3:$B$1000)/((MAESTRO!$B$3:$B$1000="ACADEMICOS")*(UPPER(MAESTRO!$L$3:$L$1000)="CONFIRMADO")),ROWS($A$3:A347))),"")</f>
        <v/>
      </c>
      <c r="Q347" s="10" t="str">
        <f ca="1">IFERROR(INDEX(MAESTRO!Q:Q,_xludf.AGGREGATE(15,6,ROW(MAESTRO!$B$3:$B$1000)/((MAESTRO!$B$3:$B$1000="ACADEMICOS")*(UPPER(MAESTRO!$L$3:$L$1000)="CONFIRMADO")),ROWS($A$3:A347))),"")</f>
        <v/>
      </c>
      <c r="R347" s="10" t="str">
        <f ca="1">IFERROR(INDEX(MAESTRO!R:R,_xludf.AGGREGATE(15,6,ROW(MAESTRO!$B$3:$B$1000)/((MAESTRO!$B$3:$B$1000="ACADEMICOS")*(UPPER(MAESTRO!$L$3:$L$1000)="CONFIRMADO")),ROWS($A$3:A347))),"")</f>
        <v/>
      </c>
      <c r="S347" s="10" t="str">
        <f ca="1">IFERROR(INDEX(MAESTRO!S:S,_xludf.AGGREGATE(15,6,ROW(MAESTRO!$B$3:$B$1000)/((MAESTRO!$B$3:$B$1000="ACADEMICOS")*(UPPER(MAESTRO!$L$3:$L$1000)="CONFIRMADO")),ROWS($A$3:A347))),"")</f>
        <v/>
      </c>
      <c r="T347" s="10" t="str">
        <f ca="1">IFERROR(INDEX(MAESTRO!T:T,_xludf.AGGREGATE(15,6,ROW(MAESTRO!$B$3:$B$1000)/((MAESTRO!$B$3:$B$1000="ACADEMICOS")*(UPPER(MAESTRO!$L$3:$L$1000)="CONFIRMADO")),ROWS($A$3:A347))),"")</f>
        <v/>
      </c>
      <c r="U347" s="10" t="str">
        <f ca="1">IFERROR(INDEX(MAESTRO!U:U,_xludf.AGGREGATE(15,6,ROW(MAESTRO!$B$3:$B$1000)/((MAESTRO!$B$3:$B$1000="ACADEMICOS")*(UPPER(MAESTRO!$L$3:$L$1000)="CONFIRMADO")),ROWS($A$3:A347))),"")</f>
        <v/>
      </c>
      <c r="V347" s="10" t="str">
        <f ca="1">IFERROR(INDEX(MAESTRO!V:V,_xludf.AGGREGATE(15,6,ROW(MAESTRO!$B$3:$B$1000)/((MAESTRO!$B$3:$B$1000="ACADEMICOS")*(UPPER(MAESTRO!$L$3:$L$1000)="CONFIRMADO")),ROWS($A$3:A347))),"")</f>
        <v/>
      </c>
      <c r="W347" s="10" t="str">
        <f ca="1">IFERROR(INDEX(MAESTRO!W:W,_xludf.AGGREGATE(15,6,ROW(MAESTRO!$B$3:$B$1000)/((MAESTRO!$B$3:$B$1000="ACADEMICOS")*(UPPER(MAESTRO!$L$3:$L$1000)="CONFIRMADO")),ROWS($A$3:A347))),"")</f>
        <v/>
      </c>
      <c r="X347" s="10" t="str">
        <f ca="1">IFERROR(INDEX(MAESTRO!X:X,_xludf.AGGREGATE(15,6,ROW(MAESTRO!$B$3:$B$1000)/((MAESTRO!$B$3:$B$1000="ACADEMICOS")*(UPPER(MAESTRO!$L$3:$L$1000)="CONFIRMADO")),ROWS($A$3:A347))),"")</f>
        <v/>
      </c>
    </row>
    <row r="348" spans="1:24" ht="22.05" customHeight="1">
      <c r="A348" s="21" t="str">
        <f ca="1">IFERROR(INDEX(MAESTRO!A:A,_xludf.AGGREGATE(15,6,ROW(MAESTRO!$B$3:$B$1000)/((MAESTRO!$B$3:$B$1000="ACADEMICOS")*(UPPER(MAESTRO!$L$3:$L$1000)="CONFIRMADO")),ROWS($A$3:A348))),"")</f>
        <v/>
      </c>
      <c r="B348" s="21" t="str">
        <f ca="1">IFERROR(INDEX(MAESTRO!B:B,_xludf.AGGREGATE(15,6,ROW(MAESTRO!$B$3:$B$1000)/((MAESTRO!$B$3:$B$1000="ACADEMICOS")*(UPPER(MAESTRO!$L$3:$L$1000)="CONFIRMADO")),ROWS($A$3:A348))),"")</f>
        <v/>
      </c>
      <c r="C348" s="21" t="str">
        <f ca="1">IFERROR(INDEX(MAESTRO!C:C,_xludf.AGGREGATE(15,6,ROW(MAESTRO!$B$3:$B$1000)/((MAESTRO!$B$3:$B$1000="ACADEMICOS")*(UPPER(MAESTRO!$L$3:$L$1000)="CONFIRMADO")),ROWS($A$3:A348))),"")</f>
        <v/>
      </c>
      <c r="D348" s="21" t="str">
        <f ca="1">IFERROR(INDEX(MAESTRO!D:D,_xludf.AGGREGATE(15,6,ROW(MAESTRO!$B$3:$B$1000)/((MAESTRO!$B$3:$B$1000="ACADEMICOS")*(UPPER(MAESTRO!$L$3:$L$1000)="CONFIRMADO")),ROWS($A$3:A348))),"")</f>
        <v/>
      </c>
      <c r="E348" s="21" t="str">
        <f ca="1">IFERROR(INDEX(MAESTRO!E:E,_xludf.AGGREGATE(15,6,ROW(MAESTRO!$B$3:$B$1000)/((MAESTRO!$B$3:$B$1000="ACADEMICOS")*(UPPER(MAESTRO!$L$3:$L$1000)="CONFIRMADO")),ROWS($A$3:A348))),"")</f>
        <v/>
      </c>
      <c r="F348" s="21" t="str">
        <f ca="1">IFERROR(INDEX(MAESTRO!F:F,_xludf.AGGREGATE(15,6,ROW(MAESTRO!$B$3:$B$1000)/((MAESTRO!$B$3:$B$1000="ACADEMICOS")*(UPPER(MAESTRO!$L$3:$L$1000)="CONFIRMADO")),ROWS($A$3:A348))),"")</f>
        <v/>
      </c>
      <c r="G348" s="21" t="str">
        <f ca="1">IFERROR(INDEX(MAESTRO!G:G,_xludf.AGGREGATE(15,6,ROW(MAESTRO!$B$3:$B$1000)/((MAESTRO!$B$3:$B$1000="ACADEMICOS")*(UPPER(MAESTRO!$L$3:$L$1000)="CONFIRMADO")),ROWS($A$3:A348))),"")</f>
        <v/>
      </c>
      <c r="H348" s="21" t="str">
        <f ca="1">IFERROR(INDEX(MAESTRO!H:H,_xludf.AGGREGATE(15,6,ROW(MAESTRO!$B$3:$B$1000)/((MAESTRO!$B$3:$B$1000="ACADEMICOS")*(UPPER(MAESTRO!$L$3:$L$1000)="CONFIRMADO")),ROWS($A$3:A348))),"")</f>
        <v/>
      </c>
      <c r="I348" s="21" t="str">
        <f ca="1">IFERROR(INDEX(MAESTRO!I:I,_xludf.AGGREGATE(15,6,ROW(MAESTRO!$B$3:$B$1000)/((MAESTRO!$B$3:$B$1000="ACADEMICOS")*(UPPER(MAESTRO!$L$3:$L$1000)="CONFIRMADO")),ROWS($A$3:A348))),"")</f>
        <v/>
      </c>
      <c r="J348" s="21" t="str">
        <f ca="1">IFERROR(INDEX(MAESTRO!J:J,_xludf.AGGREGATE(15,6,ROW(MAESTRO!$B$3:$B$1000)/((MAESTRO!$B$3:$B$1000="ACADEMICOS")*(UPPER(MAESTRO!$L$3:$L$1000)="CONFIRMADO")),ROWS($A$3:A348))),"")</f>
        <v/>
      </c>
      <c r="K348" s="21" t="str">
        <f ca="1">IFERROR(INDEX(MAESTRO!K:K,_xludf.AGGREGATE(15,6,ROW(MAESTRO!$B$3:$B$1000)/((MAESTRO!$B$3:$B$1000="ACADEMICOS")*(UPPER(MAESTRO!$L$3:$L$1000)="CONFIRMADO")),ROWS($A$3:A348))),"")</f>
        <v/>
      </c>
      <c r="L348" s="21" t="str">
        <f ca="1">IFERROR(INDEX(MAESTRO!L:L,_xludf.AGGREGATE(15,6,ROW(MAESTRO!$B$3:$B$1000)/((MAESTRO!$B$3:$B$1000="ACADEMICOS")*(UPPER(MAESTRO!$L$3:$L$1000)="CONFIRMADO")),ROWS($A$3:A348))),"")</f>
        <v/>
      </c>
      <c r="M348" s="21" t="str">
        <f ca="1">IFERROR(INDEX(MAESTRO!M:M,_xludf.AGGREGATE(15,6,ROW(MAESTRO!$B$3:$B$1000)/((MAESTRO!$B$3:$B$1000="ACADEMICOS")*(UPPER(MAESTRO!$L$3:$L$1000)="CONFIRMADO")),ROWS($A$3:A348))),"")</f>
        <v/>
      </c>
      <c r="N348" s="21" t="str">
        <f ca="1">IFERROR(INDEX(MAESTRO!N:N,_xludf.AGGREGATE(15,6,ROW(MAESTRO!$B$3:$B$1000)/((MAESTRO!$B$3:$B$1000="ACADEMICOS")*(UPPER(MAESTRO!$L$3:$L$1000)="CONFIRMADO")),ROWS($A$3:A348))),"")</f>
        <v/>
      </c>
      <c r="O348" s="21" t="str">
        <f ca="1">IFERROR(INDEX(MAESTRO!O:O,_xludf.AGGREGATE(15,6,ROW(MAESTRO!$B$3:$B$1000)/((MAESTRO!$B$3:$B$1000="ACADEMICOS")*(UPPER(MAESTRO!$L$3:$L$1000)="CONFIRMADO")),ROWS($A$3:A348))),"")</f>
        <v/>
      </c>
      <c r="P348" s="21" t="str">
        <f ca="1">IFERROR(INDEX(MAESTRO!P:P,_xludf.AGGREGATE(15,6,ROW(MAESTRO!$B$3:$B$1000)/((MAESTRO!$B$3:$B$1000="ACADEMICOS")*(UPPER(MAESTRO!$L$3:$L$1000)="CONFIRMADO")),ROWS($A$3:A348))),"")</f>
        <v/>
      </c>
      <c r="Q348" s="21" t="str">
        <f ca="1">IFERROR(INDEX(MAESTRO!Q:Q,_xludf.AGGREGATE(15,6,ROW(MAESTRO!$B$3:$B$1000)/((MAESTRO!$B$3:$B$1000="ACADEMICOS")*(UPPER(MAESTRO!$L$3:$L$1000)="CONFIRMADO")),ROWS($A$3:A348))),"")</f>
        <v/>
      </c>
      <c r="R348" s="21" t="str">
        <f ca="1">IFERROR(INDEX(MAESTRO!R:R,_xludf.AGGREGATE(15,6,ROW(MAESTRO!$B$3:$B$1000)/((MAESTRO!$B$3:$B$1000="ACADEMICOS")*(UPPER(MAESTRO!$L$3:$L$1000)="CONFIRMADO")),ROWS($A$3:A348))),"")</f>
        <v/>
      </c>
      <c r="S348" s="21" t="str">
        <f ca="1">IFERROR(INDEX(MAESTRO!S:S,_xludf.AGGREGATE(15,6,ROW(MAESTRO!$B$3:$B$1000)/((MAESTRO!$B$3:$B$1000="ACADEMICOS")*(UPPER(MAESTRO!$L$3:$L$1000)="CONFIRMADO")),ROWS($A$3:A348))),"")</f>
        <v/>
      </c>
      <c r="T348" s="21" t="str">
        <f ca="1">IFERROR(INDEX(MAESTRO!T:T,_xludf.AGGREGATE(15,6,ROW(MAESTRO!$B$3:$B$1000)/((MAESTRO!$B$3:$B$1000="ACADEMICOS")*(UPPER(MAESTRO!$L$3:$L$1000)="CONFIRMADO")),ROWS($A$3:A348))),"")</f>
        <v/>
      </c>
      <c r="U348" s="21" t="str">
        <f ca="1">IFERROR(INDEX(MAESTRO!U:U,_xludf.AGGREGATE(15,6,ROW(MAESTRO!$B$3:$B$1000)/((MAESTRO!$B$3:$B$1000="ACADEMICOS")*(UPPER(MAESTRO!$L$3:$L$1000)="CONFIRMADO")),ROWS($A$3:A348))),"")</f>
        <v/>
      </c>
      <c r="V348" s="21" t="str">
        <f ca="1">IFERROR(INDEX(MAESTRO!V:V,_xludf.AGGREGATE(15,6,ROW(MAESTRO!$B$3:$B$1000)/((MAESTRO!$B$3:$B$1000="ACADEMICOS")*(UPPER(MAESTRO!$L$3:$L$1000)="CONFIRMADO")),ROWS($A$3:A348))),"")</f>
        <v/>
      </c>
      <c r="W348" s="21" t="str">
        <f ca="1">IFERROR(INDEX(MAESTRO!W:W,_xludf.AGGREGATE(15,6,ROW(MAESTRO!$B$3:$B$1000)/((MAESTRO!$B$3:$B$1000="ACADEMICOS")*(UPPER(MAESTRO!$L$3:$L$1000)="CONFIRMADO")),ROWS($A$3:A348))),"")</f>
        <v/>
      </c>
      <c r="X348" s="21" t="str">
        <f ca="1">IFERROR(INDEX(MAESTRO!X:X,_xludf.AGGREGATE(15,6,ROW(MAESTRO!$B$3:$B$1000)/((MAESTRO!$B$3:$B$1000="ACADEMICOS")*(UPPER(MAESTRO!$L$3:$L$1000)="CONFIRMADO")),ROWS($A$3:A348))),"")</f>
        <v/>
      </c>
    </row>
    <row r="349" spans="1:24" ht="22.05" customHeight="1">
      <c r="A349" s="10" t="str">
        <f ca="1">IFERROR(INDEX(MAESTRO!A:A,_xludf.AGGREGATE(15,6,ROW(MAESTRO!$B$3:$B$1000)/((MAESTRO!$B$3:$B$1000="ACADEMICOS")*(UPPER(MAESTRO!$L$3:$L$1000)="CONFIRMADO")),ROWS($A$3:A349))),"")</f>
        <v/>
      </c>
      <c r="B349" s="10" t="str">
        <f ca="1">IFERROR(INDEX(MAESTRO!B:B,_xludf.AGGREGATE(15,6,ROW(MAESTRO!$B$3:$B$1000)/((MAESTRO!$B$3:$B$1000="ACADEMICOS")*(UPPER(MAESTRO!$L$3:$L$1000)="CONFIRMADO")),ROWS($A$3:A349))),"")</f>
        <v/>
      </c>
      <c r="C349" s="10" t="str">
        <f ca="1">IFERROR(INDEX(MAESTRO!C:C,_xludf.AGGREGATE(15,6,ROW(MAESTRO!$B$3:$B$1000)/((MAESTRO!$B$3:$B$1000="ACADEMICOS")*(UPPER(MAESTRO!$L$3:$L$1000)="CONFIRMADO")),ROWS($A$3:A349))),"")</f>
        <v/>
      </c>
      <c r="D349" s="10" t="str">
        <f ca="1">IFERROR(INDEX(MAESTRO!D:D,_xludf.AGGREGATE(15,6,ROW(MAESTRO!$B$3:$B$1000)/((MAESTRO!$B$3:$B$1000="ACADEMICOS")*(UPPER(MAESTRO!$L$3:$L$1000)="CONFIRMADO")),ROWS($A$3:A349))),"")</f>
        <v/>
      </c>
      <c r="E349" s="10" t="str">
        <f ca="1">IFERROR(INDEX(MAESTRO!E:E,_xludf.AGGREGATE(15,6,ROW(MAESTRO!$B$3:$B$1000)/((MAESTRO!$B$3:$B$1000="ACADEMICOS")*(UPPER(MAESTRO!$L$3:$L$1000)="CONFIRMADO")),ROWS($A$3:A349))),"")</f>
        <v/>
      </c>
      <c r="F349" s="10" t="str">
        <f ca="1">IFERROR(INDEX(MAESTRO!F:F,_xludf.AGGREGATE(15,6,ROW(MAESTRO!$B$3:$B$1000)/((MAESTRO!$B$3:$B$1000="ACADEMICOS")*(UPPER(MAESTRO!$L$3:$L$1000)="CONFIRMADO")),ROWS($A$3:A349))),"")</f>
        <v/>
      </c>
      <c r="G349" s="10" t="str">
        <f ca="1">IFERROR(INDEX(MAESTRO!G:G,_xludf.AGGREGATE(15,6,ROW(MAESTRO!$B$3:$B$1000)/((MAESTRO!$B$3:$B$1000="ACADEMICOS")*(UPPER(MAESTRO!$L$3:$L$1000)="CONFIRMADO")),ROWS($A$3:A349))),"")</f>
        <v/>
      </c>
      <c r="H349" s="10" t="str">
        <f ca="1">IFERROR(INDEX(MAESTRO!H:H,_xludf.AGGREGATE(15,6,ROW(MAESTRO!$B$3:$B$1000)/((MAESTRO!$B$3:$B$1000="ACADEMICOS")*(UPPER(MAESTRO!$L$3:$L$1000)="CONFIRMADO")),ROWS($A$3:A349))),"")</f>
        <v/>
      </c>
      <c r="I349" s="10" t="str">
        <f ca="1">IFERROR(INDEX(MAESTRO!I:I,_xludf.AGGREGATE(15,6,ROW(MAESTRO!$B$3:$B$1000)/((MAESTRO!$B$3:$B$1000="ACADEMICOS")*(UPPER(MAESTRO!$L$3:$L$1000)="CONFIRMADO")),ROWS($A$3:A349))),"")</f>
        <v/>
      </c>
      <c r="J349" s="10" t="str">
        <f ca="1">IFERROR(INDEX(MAESTRO!J:J,_xludf.AGGREGATE(15,6,ROW(MAESTRO!$B$3:$B$1000)/((MAESTRO!$B$3:$B$1000="ACADEMICOS")*(UPPER(MAESTRO!$L$3:$L$1000)="CONFIRMADO")),ROWS($A$3:A349))),"")</f>
        <v/>
      </c>
      <c r="K349" s="10" t="str">
        <f ca="1">IFERROR(INDEX(MAESTRO!K:K,_xludf.AGGREGATE(15,6,ROW(MAESTRO!$B$3:$B$1000)/((MAESTRO!$B$3:$B$1000="ACADEMICOS")*(UPPER(MAESTRO!$L$3:$L$1000)="CONFIRMADO")),ROWS($A$3:A349))),"")</f>
        <v/>
      </c>
      <c r="L349" s="10" t="str">
        <f ca="1">IFERROR(INDEX(MAESTRO!L:L,_xludf.AGGREGATE(15,6,ROW(MAESTRO!$B$3:$B$1000)/((MAESTRO!$B$3:$B$1000="ACADEMICOS")*(UPPER(MAESTRO!$L$3:$L$1000)="CONFIRMADO")),ROWS($A$3:A349))),"")</f>
        <v/>
      </c>
      <c r="M349" s="10" t="str">
        <f ca="1">IFERROR(INDEX(MAESTRO!M:M,_xludf.AGGREGATE(15,6,ROW(MAESTRO!$B$3:$B$1000)/((MAESTRO!$B$3:$B$1000="ACADEMICOS")*(UPPER(MAESTRO!$L$3:$L$1000)="CONFIRMADO")),ROWS($A$3:A349))),"")</f>
        <v/>
      </c>
      <c r="N349" s="10" t="str">
        <f ca="1">IFERROR(INDEX(MAESTRO!N:N,_xludf.AGGREGATE(15,6,ROW(MAESTRO!$B$3:$B$1000)/((MAESTRO!$B$3:$B$1000="ACADEMICOS")*(UPPER(MAESTRO!$L$3:$L$1000)="CONFIRMADO")),ROWS($A$3:A349))),"")</f>
        <v/>
      </c>
      <c r="O349" s="10" t="str">
        <f ca="1">IFERROR(INDEX(MAESTRO!O:O,_xludf.AGGREGATE(15,6,ROW(MAESTRO!$B$3:$B$1000)/((MAESTRO!$B$3:$B$1000="ACADEMICOS")*(UPPER(MAESTRO!$L$3:$L$1000)="CONFIRMADO")),ROWS($A$3:A349))),"")</f>
        <v/>
      </c>
      <c r="P349" s="10" t="str">
        <f ca="1">IFERROR(INDEX(MAESTRO!P:P,_xludf.AGGREGATE(15,6,ROW(MAESTRO!$B$3:$B$1000)/((MAESTRO!$B$3:$B$1000="ACADEMICOS")*(UPPER(MAESTRO!$L$3:$L$1000)="CONFIRMADO")),ROWS($A$3:A349))),"")</f>
        <v/>
      </c>
      <c r="Q349" s="10" t="str">
        <f ca="1">IFERROR(INDEX(MAESTRO!Q:Q,_xludf.AGGREGATE(15,6,ROW(MAESTRO!$B$3:$B$1000)/((MAESTRO!$B$3:$B$1000="ACADEMICOS")*(UPPER(MAESTRO!$L$3:$L$1000)="CONFIRMADO")),ROWS($A$3:A349))),"")</f>
        <v/>
      </c>
      <c r="R349" s="10" t="str">
        <f ca="1">IFERROR(INDEX(MAESTRO!R:R,_xludf.AGGREGATE(15,6,ROW(MAESTRO!$B$3:$B$1000)/((MAESTRO!$B$3:$B$1000="ACADEMICOS")*(UPPER(MAESTRO!$L$3:$L$1000)="CONFIRMADO")),ROWS($A$3:A349))),"")</f>
        <v/>
      </c>
      <c r="S349" s="10" t="str">
        <f ca="1">IFERROR(INDEX(MAESTRO!S:S,_xludf.AGGREGATE(15,6,ROW(MAESTRO!$B$3:$B$1000)/((MAESTRO!$B$3:$B$1000="ACADEMICOS")*(UPPER(MAESTRO!$L$3:$L$1000)="CONFIRMADO")),ROWS($A$3:A349))),"")</f>
        <v/>
      </c>
      <c r="T349" s="10" t="str">
        <f ca="1">IFERROR(INDEX(MAESTRO!T:T,_xludf.AGGREGATE(15,6,ROW(MAESTRO!$B$3:$B$1000)/((MAESTRO!$B$3:$B$1000="ACADEMICOS")*(UPPER(MAESTRO!$L$3:$L$1000)="CONFIRMADO")),ROWS($A$3:A349))),"")</f>
        <v/>
      </c>
      <c r="U349" s="10" t="str">
        <f ca="1">IFERROR(INDEX(MAESTRO!U:U,_xludf.AGGREGATE(15,6,ROW(MAESTRO!$B$3:$B$1000)/((MAESTRO!$B$3:$B$1000="ACADEMICOS")*(UPPER(MAESTRO!$L$3:$L$1000)="CONFIRMADO")),ROWS($A$3:A349))),"")</f>
        <v/>
      </c>
      <c r="V349" s="10" t="str">
        <f ca="1">IFERROR(INDEX(MAESTRO!V:V,_xludf.AGGREGATE(15,6,ROW(MAESTRO!$B$3:$B$1000)/((MAESTRO!$B$3:$B$1000="ACADEMICOS")*(UPPER(MAESTRO!$L$3:$L$1000)="CONFIRMADO")),ROWS($A$3:A349))),"")</f>
        <v/>
      </c>
      <c r="W349" s="10" t="str">
        <f ca="1">IFERROR(INDEX(MAESTRO!W:W,_xludf.AGGREGATE(15,6,ROW(MAESTRO!$B$3:$B$1000)/((MAESTRO!$B$3:$B$1000="ACADEMICOS")*(UPPER(MAESTRO!$L$3:$L$1000)="CONFIRMADO")),ROWS($A$3:A349))),"")</f>
        <v/>
      </c>
      <c r="X349" s="10" t="str">
        <f ca="1">IFERROR(INDEX(MAESTRO!X:X,_xludf.AGGREGATE(15,6,ROW(MAESTRO!$B$3:$B$1000)/((MAESTRO!$B$3:$B$1000="ACADEMICOS")*(UPPER(MAESTRO!$L$3:$L$1000)="CONFIRMADO")),ROWS($A$3:A349))),"")</f>
        <v/>
      </c>
    </row>
    <row r="350" spans="1:24" ht="22.05" customHeight="1">
      <c r="A350" s="21" t="str">
        <f ca="1">IFERROR(INDEX(MAESTRO!A:A,_xludf.AGGREGATE(15,6,ROW(MAESTRO!$B$3:$B$1000)/((MAESTRO!$B$3:$B$1000="ACADEMICOS")*(UPPER(MAESTRO!$L$3:$L$1000)="CONFIRMADO")),ROWS($A$3:A350))),"")</f>
        <v/>
      </c>
      <c r="B350" s="21" t="str">
        <f ca="1">IFERROR(INDEX(MAESTRO!B:B,_xludf.AGGREGATE(15,6,ROW(MAESTRO!$B$3:$B$1000)/((MAESTRO!$B$3:$B$1000="ACADEMICOS")*(UPPER(MAESTRO!$L$3:$L$1000)="CONFIRMADO")),ROWS($A$3:A350))),"")</f>
        <v/>
      </c>
      <c r="C350" s="21" t="str">
        <f ca="1">IFERROR(INDEX(MAESTRO!C:C,_xludf.AGGREGATE(15,6,ROW(MAESTRO!$B$3:$B$1000)/((MAESTRO!$B$3:$B$1000="ACADEMICOS")*(UPPER(MAESTRO!$L$3:$L$1000)="CONFIRMADO")),ROWS($A$3:A350))),"")</f>
        <v/>
      </c>
      <c r="D350" s="21" t="str">
        <f ca="1">IFERROR(INDEX(MAESTRO!D:D,_xludf.AGGREGATE(15,6,ROW(MAESTRO!$B$3:$B$1000)/((MAESTRO!$B$3:$B$1000="ACADEMICOS")*(UPPER(MAESTRO!$L$3:$L$1000)="CONFIRMADO")),ROWS($A$3:A350))),"")</f>
        <v/>
      </c>
      <c r="E350" s="21" t="str">
        <f ca="1">IFERROR(INDEX(MAESTRO!E:E,_xludf.AGGREGATE(15,6,ROW(MAESTRO!$B$3:$B$1000)/((MAESTRO!$B$3:$B$1000="ACADEMICOS")*(UPPER(MAESTRO!$L$3:$L$1000)="CONFIRMADO")),ROWS($A$3:A350))),"")</f>
        <v/>
      </c>
      <c r="F350" s="21" t="str">
        <f ca="1">IFERROR(INDEX(MAESTRO!F:F,_xludf.AGGREGATE(15,6,ROW(MAESTRO!$B$3:$B$1000)/((MAESTRO!$B$3:$B$1000="ACADEMICOS")*(UPPER(MAESTRO!$L$3:$L$1000)="CONFIRMADO")),ROWS($A$3:A350))),"")</f>
        <v/>
      </c>
      <c r="G350" s="21" t="str">
        <f ca="1">IFERROR(INDEX(MAESTRO!G:G,_xludf.AGGREGATE(15,6,ROW(MAESTRO!$B$3:$B$1000)/((MAESTRO!$B$3:$B$1000="ACADEMICOS")*(UPPER(MAESTRO!$L$3:$L$1000)="CONFIRMADO")),ROWS($A$3:A350))),"")</f>
        <v/>
      </c>
      <c r="H350" s="21" t="str">
        <f ca="1">IFERROR(INDEX(MAESTRO!H:H,_xludf.AGGREGATE(15,6,ROW(MAESTRO!$B$3:$B$1000)/((MAESTRO!$B$3:$B$1000="ACADEMICOS")*(UPPER(MAESTRO!$L$3:$L$1000)="CONFIRMADO")),ROWS($A$3:A350))),"")</f>
        <v/>
      </c>
      <c r="I350" s="21" t="str">
        <f ca="1">IFERROR(INDEX(MAESTRO!I:I,_xludf.AGGREGATE(15,6,ROW(MAESTRO!$B$3:$B$1000)/((MAESTRO!$B$3:$B$1000="ACADEMICOS")*(UPPER(MAESTRO!$L$3:$L$1000)="CONFIRMADO")),ROWS($A$3:A350))),"")</f>
        <v/>
      </c>
      <c r="J350" s="21" t="str">
        <f ca="1">IFERROR(INDEX(MAESTRO!J:J,_xludf.AGGREGATE(15,6,ROW(MAESTRO!$B$3:$B$1000)/((MAESTRO!$B$3:$B$1000="ACADEMICOS")*(UPPER(MAESTRO!$L$3:$L$1000)="CONFIRMADO")),ROWS($A$3:A350))),"")</f>
        <v/>
      </c>
      <c r="K350" s="21" t="str">
        <f ca="1">IFERROR(INDEX(MAESTRO!K:K,_xludf.AGGREGATE(15,6,ROW(MAESTRO!$B$3:$B$1000)/((MAESTRO!$B$3:$B$1000="ACADEMICOS")*(UPPER(MAESTRO!$L$3:$L$1000)="CONFIRMADO")),ROWS($A$3:A350))),"")</f>
        <v/>
      </c>
      <c r="L350" s="21" t="str">
        <f ca="1">IFERROR(INDEX(MAESTRO!L:L,_xludf.AGGREGATE(15,6,ROW(MAESTRO!$B$3:$B$1000)/((MAESTRO!$B$3:$B$1000="ACADEMICOS")*(UPPER(MAESTRO!$L$3:$L$1000)="CONFIRMADO")),ROWS($A$3:A350))),"")</f>
        <v/>
      </c>
      <c r="M350" s="21" t="str">
        <f ca="1">IFERROR(INDEX(MAESTRO!M:M,_xludf.AGGREGATE(15,6,ROW(MAESTRO!$B$3:$B$1000)/((MAESTRO!$B$3:$B$1000="ACADEMICOS")*(UPPER(MAESTRO!$L$3:$L$1000)="CONFIRMADO")),ROWS($A$3:A350))),"")</f>
        <v/>
      </c>
      <c r="N350" s="21" t="str">
        <f ca="1">IFERROR(INDEX(MAESTRO!N:N,_xludf.AGGREGATE(15,6,ROW(MAESTRO!$B$3:$B$1000)/((MAESTRO!$B$3:$B$1000="ACADEMICOS")*(UPPER(MAESTRO!$L$3:$L$1000)="CONFIRMADO")),ROWS($A$3:A350))),"")</f>
        <v/>
      </c>
      <c r="O350" s="21" t="str">
        <f ca="1">IFERROR(INDEX(MAESTRO!O:O,_xludf.AGGREGATE(15,6,ROW(MAESTRO!$B$3:$B$1000)/((MAESTRO!$B$3:$B$1000="ACADEMICOS")*(UPPER(MAESTRO!$L$3:$L$1000)="CONFIRMADO")),ROWS($A$3:A350))),"")</f>
        <v/>
      </c>
      <c r="P350" s="21" t="str">
        <f ca="1">IFERROR(INDEX(MAESTRO!P:P,_xludf.AGGREGATE(15,6,ROW(MAESTRO!$B$3:$B$1000)/((MAESTRO!$B$3:$B$1000="ACADEMICOS")*(UPPER(MAESTRO!$L$3:$L$1000)="CONFIRMADO")),ROWS($A$3:A350))),"")</f>
        <v/>
      </c>
      <c r="Q350" s="21" t="str">
        <f ca="1">IFERROR(INDEX(MAESTRO!Q:Q,_xludf.AGGREGATE(15,6,ROW(MAESTRO!$B$3:$B$1000)/((MAESTRO!$B$3:$B$1000="ACADEMICOS")*(UPPER(MAESTRO!$L$3:$L$1000)="CONFIRMADO")),ROWS($A$3:A350))),"")</f>
        <v/>
      </c>
      <c r="R350" s="21" t="str">
        <f ca="1">IFERROR(INDEX(MAESTRO!R:R,_xludf.AGGREGATE(15,6,ROW(MAESTRO!$B$3:$B$1000)/((MAESTRO!$B$3:$B$1000="ACADEMICOS")*(UPPER(MAESTRO!$L$3:$L$1000)="CONFIRMADO")),ROWS($A$3:A350))),"")</f>
        <v/>
      </c>
      <c r="S350" s="21" t="str">
        <f ca="1">IFERROR(INDEX(MAESTRO!S:S,_xludf.AGGREGATE(15,6,ROW(MAESTRO!$B$3:$B$1000)/((MAESTRO!$B$3:$B$1000="ACADEMICOS")*(UPPER(MAESTRO!$L$3:$L$1000)="CONFIRMADO")),ROWS($A$3:A350))),"")</f>
        <v/>
      </c>
      <c r="T350" s="21" t="str">
        <f ca="1">IFERROR(INDEX(MAESTRO!T:T,_xludf.AGGREGATE(15,6,ROW(MAESTRO!$B$3:$B$1000)/((MAESTRO!$B$3:$B$1000="ACADEMICOS")*(UPPER(MAESTRO!$L$3:$L$1000)="CONFIRMADO")),ROWS($A$3:A350))),"")</f>
        <v/>
      </c>
      <c r="U350" s="21" t="str">
        <f ca="1">IFERROR(INDEX(MAESTRO!U:U,_xludf.AGGREGATE(15,6,ROW(MAESTRO!$B$3:$B$1000)/((MAESTRO!$B$3:$B$1000="ACADEMICOS")*(UPPER(MAESTRO!$L$3:$L$1000)="CONFIRMADO")),ROWS($A$3:A350))),"")</f>
        <v/>
      </c>
      <c r="V350" s="21" t="str">
        <f ca="1">IFERROR(INDEX(MAESTRO!V:V,_xludf.AGGREGATE(15,6,ROW(MAESTRO!$B$3:$B$1000)/((MAESTRO!$B$3:$B$1000="ACADEMICOS")*(UPPER(MAESTRO!$L$3:$L$1000)="CONFIRMADO")),ROWS($A$3:A350))),"")</f>
        <v/>
      </c>
      <c r="W350" s="21" t="str">
        <f ca="1">IFERROR(INDEX(MAESTRO!W:W,_xludf.AGGREGATE(15,6,ROW(MAESTRO!$B$3:$B$1000)/((MAESTRO!$B$3:$B$1000="ACADEMICOS")*(UPPER(MAESTRO!$L$3:$L$1000)="CONFIRMADO")),ROWS($A$3:A350))),"")</f>
        <v/>
      </c>
      <c r="X350" s="21" t="str">
        <f ca="1">IFERROR(INDEX(MAESTRO!X:X,_xludf.AGGREGATE(15,6,ROW(MAESTRO!$B$3:$B$1000)/((MAESTRO!$B$3:$B$1000="ACADEMICOS")*(UPPER(MAESTRO!$L$3:$L$1000)="CONFIRMADO")),ROWS($A$3:A350))),"")</f>
        <v/>
      </c>
    </row>
    <row r="351" spans="1:24" ht="22.05" customHeight="1">
      <c r="A351" s="10" t="str">
        <f ca="1">IFERROR(INDEX(MAESTRO!A:A,_xludf.AGGREGATE(15,6,ROW(MAESTRO!$B$3:$B$1000)/((MAESTRO!$B$3:$B$1000="ACADEMICOS")*(UPPER(MAESTRO!$L$3:$L$1000)="CONFIRMADO")),ROWS($A$3:A351))),"")</f>
        <v/>
      </c>
      <c r="B351" s="10" t="str">
        <f ca="1">IFERROR(INDEX(MAESTRO!B:B,_xludf.AGGREGATE(15,6,ROW(MAESTRO!$B$3:$B$1000)/((MAESTRO!$B$3:$B$1000="ACADEMICOS")*(UPPER(MAESTRO!$L$3:$L$1000)="CONFIRMADO")),ROWS($A$3:A351))),"")</f>
        <v/>
      </c>
      <c r="C351" s="10" t="str">
        <f ca="1">IFERROR(INDEX(MAESTRO!C:C,_xludf.AGGREGATE(15,6,ROW(MAESTRO!$B$3:$B$1000)/((MAESTRO!$B$3:$B$1000="ACADEMICOS")*(UPPER(MAESTRO!$L$3:$L$1000)="CONFIRMADO")),ROWS($A$3:A351))),"")</f>
        <v/>
      </c>
      <c r="D351" s="10" t="str">
        <f ca="1">IFERROR(INDEX(MAESTRO!D:D,_xludf.AGGREGATE(15,6,ROW(MAESTRO!$B$3:$B$1000)/((MAESTRO!$B$3:$B$1000="ACADEMICOS")*(UPPER(MAESTRO!$L$3:$L$1000)="CONFIRMADO")),ROWS($A$3:A351))),"")</f>
        <v/>
      </c>
      <c r="E351" s="10" t="str">
        <f ca="1">IFERROR(INDEX(MAESTRO!E:E,_xludf.AGGREGATE(15,6,ROW(MAESTRO!$B$3:$B$1000)/((MAESTRO!$B$3:$B$1000="ACADEMICOS")*(UPPER(MAESTRO!$L$3:$L$1000)="CONFIRMADO")),ROWS($A$3:A351))),"")</f>
        <v/>
      </c>
      <c r="F351" s="10" t="str">
        <f ca="1">IFERROR(INDEX(MAESTRO!F:F,_xludf.AGGREGATE(15,6,ROW(MAESTRO!$B$3:$B$1000)/((MAESTRO!$B$3:$B$1000="ACADEMICOS")*(UPPER(MAESTRO!$L$3:$L$1000)="CONFIRMADO")),ROWS($A$3:A351))),"")</f>
        <v/>
      </c>
      <c r="G351" s="10" t="str">
        <f ca="1">IFERROR(INDEX(MAESTRO!G:G,_xludf.AGGREGATE(15,6,ROW(MAESTRO!$B$3:$B$1000)/((MAESTRO!$B$3:$B$1000="ACADEMICOS")*(UPPER(MAESTRO!$L$3:$L$1000)="CONFIRMADO")),ROWS($A$3:A351))),"")</f>
        <v/>
      </c>
      <c r="H351" s="10" t="str">
        <f ca="1">IFERROR(INDEX(MAESTRO!H:H,_xludf.AGGREGATE(15,6,ROW(MAESTRO!$B$3:$B$1000)/((MAESTRO!$B$3:$B$1000="ACADEMICOS")*(UPPER(MAESTRO!$L$3:$L$1000)="CONFIRMADO")),ROWS($A$3:A351))),"")</f>
        <v/>
      </c>
      <c r="I351" s="10" t="str">
        <f ca="1">IFERROR(INDEX(MAESTRO!I:I,_xludf.AGGREGATE(15,6,ROW(MAESTRO!$B$3:$B$1000)/((MAESTRO!$B$3:$B$1000="ACADEMICOS")*(UPPER(MAESTRO!$L$3:$L$1000)="CONFIRMADO")),ROWS($A$3:A351))),"")</f>
        <v/>
      </c>
      <c r="J351" s="10" t="str">
        <f ca="1">IFERROR(INDEX(MAESTRO!J:J,_xludf.AGGREGATE(15,6,ROW(MAESTRO!$B$3:$B$1000)/((MAESTRO!$B$3:$B$1000="ACADEMICOS")*(UPPER(MAESTRO!$L$3:$L$1000)="CONFIRMADO")),ROWS($A$3:A351))),"")</f>
        <v/>
      </c>
      <c r="K351" s="10" t="str">
        <f ca="1">IFERROR(INDEX(MAESTRO!K:K,_xludf.AGGREGATE(15,6,ROW(MAESTRO!$B$3:$B$1000)/((MAESTRO!$B$3:$B$1000="ACADEMICOS")*(UPPER(MAESTRO!$L$3:$L$1000)="CONFIRMADO")),ROWS($A$3:A351))),"")</f>
        <v/>
      </c>
      <c r="L351" s="10" t="str">
        <f ca="1">IFERROR(INDEX(MAESTRO!L:L,_xludf.AGGREGATE(15,6,ROW(MAESTRO!$B$3:$B$1000)/((MAESTRO!$B$3:$B$1000="ACADEMICOS")*(UPPER(MAESTRO!$L$3:$L$1000)="CONFIRMADO")),ROWS($A$3:A351))),"")</f>
        <v/>
      </c>
      <c r="M351" s="10" t="str">
        <f ca="1">IFERROR(INDEX(MAESTRO!M:M,_xludf.AGGREGATE(15,6,ROW(MAESTRO!$B$3:$B$1000)/((MAESTRO!$B$3:$B$1000="ACADEMICOS")*(UPPER(MAESTRO!$L$3:$L$1000)="CONFIRMADO")),ROWS($A$3:A351))),"")</f>
        <v/>
      </c>
      <c r="N351" s="10" t="str">
        <f ca="1">IFERROR(INDEX(MAESTRO!N:N,_xludf.AGGREGATE(15,6,ROW(MAESTRO!$B$3:$B$1000)/((MAESTRO!$B$3:$B$1000="ACADEMICOS")*(UPPER(MAESTRO!$L$3:$L$1000)="CONFIRMADO")),ROWS($A$3:A351))),"")</f>
        <v/>
      </c>
      <c r="O351" s="10" t="str">
        <f ca="1">IFERROR(INDEX(MAESTRO!O:O,_xludf.AGGREGATE(15,6,ROW(MAESTRO!$B$3:$B$1000)/((MAESTRO!$B$3:$B$1000="ACADEMICOS")*(UPPER(MAESTRO!$L$3:$L$1000)="CONFIRMADO")),ROWS($A$3:A351))),"")</f>
        <v/>
      </c>
      <c r="P351" s="10" t="str">
        <f ca="1">IFERROR(INDEX(MAESTRO!P:P,_xludf.AGGREGATE(15,6,ROW(MAESTRO!$B$3:$B$1000)/((MAESTRO!$B$3:$B$1000="ACADEMICOS")*(UPPER(MAESTRO!$L$3:$L$1000)="CONFIRMADO")),ROWS($A$3:A351))),"")</f>
        <v/>
      </c>
      <c r="Q351" s="10" t="str">
        <f ca="1">IFERROR(INDEX(MAESTRO!Q:Q,_xludf.AGGREGATE(15,6,ROW(MAESTRO!$B$3:$B$1000)/((MAESTRO!$B$3:$B$1000="ACADEMICOS")*(UPPER(MAESTRO!$L$3:$L$1000)="CONFIRMADO")),ROWS($A$3:A351))),"")</f>
        <v/>
      </c>
      <c r="R351" s="10" t="str">
        <f ca="1">IFERROR(INDEX(MAESTRO!R:R,_xludf.AGGREGATE(15,6,ROW(MAESTRO!$B$3:$B$1000)/((MAESTRO!$B$3:$B$1000="ACADEMICOS")*(UPPER(MAESTRO!$L$3:$L$1000)="CONFIRMADO")),ROWS($A$3:A351))),"")</f>
        <v/>
      </c>
      <c r="S351" s="10" t="str">
        <f ca="1">IFERROR(INDEX(MAESTRO!S:S,_xludf.AGGREGATE(15,6,ROW(MAESTRO!$B$3:$B$1000)/((MAESTRO!$B$3:$B$1000="ACADEMICOS")*(UPPER(MAESTRO!$L$3:$L$1000)="CONFIRMADO")),ROWS($A$3:A351))),"")</f>
        <v/>
      </c>
      <c r="T351" s="10" t="str">
        <f ca="1">IFERROR(INDEX(MAESTRO!T:T,_xludf.AGGREGATE(15,6,ROW(MAESTRO!$B$3:$B$1000)/((MAESTRO!$B$3:$B$1000="ACADEMICOS")*(UPPER(MAESTRO!$L$3:$L$1000)="CONFIRMADO")),ROWS($A$3:A351))),"")</f>
        <v/>
      </c>
      <c r="U351" s="10" t="str">
        <f ca="1">IFERROR(INDEX(MAESTRO!U:U,_xludf.AGGREGATE(15,6,ROW(MAESTRO!$B$3:$B$1000)/((MAESTRO!$B$3:$B$1000="ACADEMICOS")*(UPPER(MAESTRO!$L$3:$L$1000)="CONFIRMADO")),ROWS($A$3:A351))),"")</f>
        <v/>
      </c>
      <c r="V351" s="10" t="str">
        <f ca="1">IFERROR(INDEX(MAESTRO!V:V,_xludf.AGGREGATE(15,6,ROW(MAESTRO!$B$3:$B$1000)/((MAESTRO!$B$3:$B$1000="ACADEMICOS")*(UPPER(MAESTRO!$L$3:$L$1000)="CONFIRMADO")),ROWS($A$3:A351))),"")</f>
        <v/>
      </c>
      <c r="W351" s="10" t="str">
        <f ca="1">IFERROR(INDEX(MAESTRO!W:W,_xludf.AGGREGATE(15,6,ROW(MAESTRO!$B$3:$B$1000)/((MAESTRO!$B$3:$B$1000="ACADEMICOS")*(UPPER(MAESTRO!$L$3:$L$1000)="CONFIRMADO")),ROWS($A$3:A351))),"")</f>
        <v/>
      </c>
      <c r="X351" s="10" t="str">
        <f ca="1">IFERROR(INDEX(MAESTRO!X:X,_xludf.AGGREGATE(15,6,ROW(MAESTRO!$B$3:$B$1000)/((MAESTRO!$B$3:$B$1000="ACADEMICOS")*(UPPER(MAESTRO!$L$3:$L$1000)="CONFIRMADO")),ROWS($A$3:A351))),"")</f>
        <v/>
      </c>
    </row>
    <row r="352" spans="1:24" ht="22.05" customHeight="1">
      <c r="A352" s="21" t="str">
        <f ca="1">IFERROR(INDEX(MAESTRO!A:A,_xludf.AGGREGATE(15,6,ROW(MAESTRO!$B$3:$B$1000)/((MAESTRO!$B$3:$B$1000="ACADEMICOS")*(UPPER(MAESTRO!$L$3:$L$1000)="CONFIRMADO")),ROWS($A$3:A352))),"")</f>
        <v/>
      </c>
      <c r="B352" s="21" t="str">
        <f ca="1">IFERROR(INDEX(MAESTRO!B:B,_xludf.AGGREGATE(15,6,ROW(MAESTRO!$B$3:$B$1000)/((MAESTRO!$B$3:$B$1000="ACADEMICOS")*(UPPER(MAESTRO!$L$3:$L$1000)="CONFIRMADO")),ROWS($A$3:A352))),"")</f>
        <v/>
      </c>
      <c r="C352" s="21" t="str">
        <f ca="1">IFERROR(INDEX(MAESTRO!C:C,_xludf.AGGREGATE(15,6,ROW(MAESTRO!$B$3:$B$1000)/((MAESTRO!$B$3:$B$1000="ACADEMICOS")*(UPPER(MAESTRO!$L$3:$L$1000)="CONFIRMADO")),ROWS($A$3:A352))),"")</f>
        <v/>
      </c>
      <c r="D352" s="21" t="str">
        <f ca="1">IFERROR(INDEX(MAESTRO!D:D,_xludf.AGGREGATE(15,6,ROW(MAESTRO!$B$3:$B$1000)/((MAESTRO!$B$3:$B$1000="ACADEMICOS")*(UPPER(MAESTRO!$L$3:$L$1000)="CONFIRMADO")),ROWS($A$3:A352))),"")</f>
        <v/>
      </c>
      <c r="E352" s="21" t="str">
        <f ca="1">IFERROR(INDEX(MAESTRO!E:E,_xludf.AGGREGATE(15,6,ROW(MAESTRO!$B$3:$B$1000)/((MAESTRO!$B$3:$B$1000="ACADEMICOS")*(UPPER(MAESTRO!$L$3:$L$1000)="CONFIRMADO")),ROWS($A$3:A352))),"")</f>
        <v/>
      </c>
      <c r="F352" s="21" t="str">
        <f ca="1">IFERROR(INDEX(MAESTRO!F:F,_xludf.AGGREGATE(15,6,ROW(MAESTRO!$B$3:$B$1000)/((MAESTRO!$B$3:$B$1000="ACADEMICOS")*(UPPER(MAESTRO!$L$3:$L$1000)="CONFIRMADO")),ROWS($A$3:A352))),"")</f>
        <v/>
      </c>
      <c r="G352" s="21" t="str">
        <f ca="1">IFERROR(INDEX(MAESTRO!G:G,_xludf.AGGREGATE(15,6,ROW(MAESTRO!$B$3:$B$1000)/((MAESTRO!$B$3:$B$1000="ACADEMICOS")*(UPPER(MAESTRO!$L$3:$L$1000)="CONFIRMADO")),ROWS($A$3:A352))),"")</f>
        <v/>
      </c>
      <c r="H352" s="21" t="str">
        <f ca="1">IFERROR(INDEX(MAESTRO!H:H,_xludf.AGGREGATE(15,6,ROW(MAESTRO!$B$3:$B$1000)/((MAESTRO!$B$3:$B$1000="ACADEMICOS")*(UPPER(MAESTRO!$L$3:$L$1000)="CONFIRMADO")),ROWS($A$3:A352))),"")</f>
        <v/>
      </c>
      <c r="I352" s="21" t="str">
        <f ca="1">IFERROR(INDEX(MAESTRO!I:I,_xludf.AGGREGATE(15,6,ROW(MAESTRO!$B$3:$B$1000)/((MAESTRO!$B$3:$B$1000="ACADEMICOS")*(UPPER(MAESTRO!$L$3:$L$1000)="CONFIRMADO")),ROWS($A$3:A352))),"")</f>
        <v/>
      </c>
      <c r="J352" s="21" t="str">
        <f ca="1">IFERROR(INDEX(MAESTRO!J:J,_xludf.AGGREGATE(15,6,ROW(MAESTRO!$B$3:$B$1000)/((MAESTRO!$B$3:$B$1000="ACADEMICOS")*(UPPER(MAESTRO!$L$3:$L$1000)="CONFIRMADO")),ROWS($A$3:A352))),"")</f>
        <v/>
      </c>
      <c r="K352" s="21" t="str">
        <f ca="1">IFERROR(INDEX(MAESTRO!K:K,_xludf.AGGREGATE(15,6,ROW(MAESTRO!$B$3:$B$1000)/((MAESTRO!$B$3:$B$1000="ACADEMICOS")*(UPPER(MAESTRO!$L$3:$L$1000)="CONFIRMADO")),ROWS($A$3:A352))),"")</f>
        <v/>
      </c>
      <c r="L352" s="21" t="str">
        <f ca="1">IFERROR(INDEX(MAESTRO!L:L,_xludf.AGGREGATE(15,6,ROW(MAESTRO!$B$3:$B$1000)/((MAESTRO!$B$3:$B$1000="ACADEMICOS")*(UPPER(MAESTRO!$L$3:$L$1000)="CONFIRMADO")),ROWS($A$3:A352))),"")</f>
        <v/>
      </c>
      <c r="M352" s="21" t="str">
        <f ca="1">IFERROR(INDEX(MAESTRO!M:M,_xludf.AGGREGATE(15,6,ROW(MAESTRO!$B$3:$B$1000)/((MAESTRO!$B$3:$B$1000="ACADEMICOS")*(UPPER(MAESTRO!$L$3:$L$1000)="CONFIRMADO")),ROWS($A$3:A352))),"")</f>
        <v/>
      </c>
      <c r="N352" s="21" t="str">
        <f ca="1">IFERROR(INDEX(MAESTRO!N:N,_xludf.AGGREGATE(15,6,ROW(MAESTRO!$B$3:$B$1000)/((MAESTRO!$B$3:$B$1000="ACADEMICOS")*(UPPER(MAESTRO!$L$3:$L$1000)="CONFIRMADO")),ROWS($A$3:A352))),"")</f>
        <v/>
      </c>
      <c r="O352" s="21" t="str">
        <f ca="1">IFERROR(INDEX(MAESTRO!O:O,_xludf.AGGREGATE(15,6,ROW(MAESTRO!$B$3:$B$1000)/((MAESTRO!$B$3:$B$1000="ACADEMICOS")*(UPPER(MAESTRO!$L$3:$L$1000)="CONFIRMADO")),ROWS($A$3:A352))),"")</f>
        <v/>
      </c>
      <c r="P352" s="21" t="str">
        <f ca="1">IFERROR(INDEX(MAESTRO!P:P,_xludf.AGGREGATE(15,6,ROW(MAESTRO!$B$3:$B$1000)/((MAESTRO!$B$3:$B$1000="ACADEMICOS")*(UPPER(MAESTRO!$L$3:$L$1000)="CONFIRMADO")),ROWS($A$3:A352))),"")</f>
        <v/>
      </c>
      <c r="Q352" s="21" t="str">
        <f ca="1">IFERROR(INDEX(MAESTRO!Q:Q,_xludf.AGGREGATE(15,6,ROW(MAESTRO!$B$3:$B$1000)/((MAESTRO!$B$3:$B$1000="ACADEMICOS")*(UPPER(MAESTRO!$L$3:$L$1000)="CONFIRMADO")),ROWS($A$3:A352))),"")</f>
        <v/>
      </c>
      <c r="R352" s="21" t="str">
        <f ca="1">IFERROR(INDEX(MAESTRO!R:R,_xludf.AGGREGATE(15,6,ROW(MAESTRO!$B$3:$B$1000)/((MAESTRO!$B$3:$B$1000="ACADEMICOS")*(UPPER(MAESTRO!$L$3:$L$1000)="CONFIRMADO")),ROWS($A$3:A352))),"")</f>
        <v/>
      </c>
      <c r="S352" s="21" t="str">
        <f ca="1">IFERROR(INDEX(MAESTRO!S:S,_xludf.AGGREGATE(15,6,ROW(MAESTRO!$B$3:$B$1000)/((MAESTRO!$B$3:$B$1000="ACADEMICOS")*(UPPER(MAESTRO!$L$3:$L$1000)="CONFIRMADO")),ROWS($A$3:A352))),"")</f>
        <v/>
      </c>
      <c r="T352" s="21" t="str">
        <f ca="1">IFERROR(INDEX(MAESTRO!T:T,_xludf.AGGREGATE(15,6,ROW(MAESTRO!$B$3:$B$1000)/((MAESTRO!$B$3:$B$1000="ACADEMICOS")*(UPPER(MAESTRO!$L$3:$L$1000)="CONFIRMADO")),ROWS($A$3:A352))),"")</f>
        <v/>
      </c>
      <c r="U352" s="21" t="str">
        <f ca="1">IFERROR(INDEX(MAESTRO!U:U,_xludf.AGGREGATE(15,6,ROW(MAESTRO!$B$3:$B$1000)/((MAESTRO!$B$3:$B$1000="ACADEMICOS")*(UPPER(MAESTRO!$L$3:$L$1000)="CONFIRMADO")),ROWS($A$3:A352))),"")</f>
        <v/>
      </c>
      <c r="V352" s="21" t="str">
        <f ca="1">IFERROR(INDEX(MAESTRO!V:V,_xludf.AGGREGATE(15,6,ROW(MAESTRO!$B$3:$B$1000)/((MAESTRO!$B$3:$B$1000="ACADEMICOS")*(UPPER(MAESTRO!$L$3:$L$1000)="CONFIRMADO")),ROWS($A$3:A352))),"")</f>
        <v/>
      </c>
      <c r="W352" s="21" t="str">
        <f ca="1">IFERROR(INDEX(MAESTRO!W:W,_xludf.AGGREGATE(15,6,ROW(MAESTRO!$B$3:$B$1000)/((MAESTRO!$B$3:$B$1000="ACADEMICOS")*(UPPER(MAESTRO!$L$3:$L$1000)="CONFIRMADO")),ROWS($A$3:A352))),"")</f>
        <v/>
      </c>
      <c r="X352" s="21" t="str">
        <f ca="1">IFERROR(INDEX(MAESTRO!X:X,_xludf.AGGREGATE(15,6,ROW(MAESTRO!$B$3:$B$1000)/((MAESTRO!$B$3:$B$1000="ACADEMICOS")*(UPPER(MAESTRO!$L$3:$L$1000)="CONFIRMADO")),ROWS($A$3:A352))),"")</f>
        <v/>
      </c>
    </row>
    <row r="353" spans="1:24" ht="22.05" customHeight="1">
      <c r="A353" s="10" t="str">
        <f ca="1">IFERROR(INDEX(MAESTRO!A:A,_xludf.AGGREGATE(15,6,ROW(MAESTRO!$B$3:$B$1000)/((MAESTRO!$B$3:$B$1000="ACADEMICOS")*(UPPER(MAESTRO!$L$3:$L$1000)="CONFIRMADO")),ROWS($A$3:A353))),"")</f>
        <v/>
      </c>
      <c r="B353" s="10" t="str">
        <f ca="1">IFERROR(INDEX(MAESTRO!B:B,_xludf.AGGREGATE(15,6,ROW(MAESTRO!$B$3:$B$1000)/((MAESTRO!$B$3:$B$1000="ACADEMICOS")*(UPPER(MAESTRO!$L$3:$L$1000)="CONFIRMADO")),ROWS($A$3:A353))),"")</f>
        <v/>
      </c>
      <c r="C353" s="10" t="str">
        <f ca="1">IFERROR(INDEX(MAESTRO!C:C,_xludf.AGGREGATE(15,6,ROW(MAESTRO!$B$3:$B$1000)/((MAESTRO!$B$3:$B$1000="ACADEMICOS")*(UPPER(MAESTRO!$L$3:$L$1000)="CONFIRMADO")),ROWS($A$3:A353))),"")</f>
        <v/>
      </c>
      <c r="D353" s="10" t="str">
        <f ca="1">IFERROR(INDEX(MAESTRO!D:D,_xludf.AGGREGATE(15,6,ROW(MAESTRO!$B$3:$B$1000)/((MAESTRO!$B$3:$B$1000="ACADEMICOS")*(UPPER(MAESTRO!$L$3:$L$1000)="CONFIRMADO")),ROWS($A$3:A353))),"")</f>
        <v/>
      </c>
      <c r="E353" s="10" t="str">
        <f ca="1">IFERROR(INDEX(MAESTRO!E:E,_xludf.AGGREGATE(15,6,ROW(MAESTRO!$B$3:$B$1000)/((MAESTRO!$B$3:$B$1000="ACADEMICOS")*(UPPER(MAESTRO!$L$3:$L$1000)="CONFIRMADO")),ROWS($A$3:A353))),"")</f>
        <v/>
      </c>
      <c r="F353" s="10" t="str">
        <f ca="1">IFERROR(INDEX(MAESTRO!F:F,_xludf.AGGREGATE(15,6,ROW(MAESTRO!$B$3:$B$1000)/((MAESTRO!$B$3:$B$1000="ACADEMICOS")*(UPPER(MAESTRO!$L$3:$L$1000)="CONFIRMADO")),ROWS($A$3:A353))),"")</f>
        <v/>
      </c>
      <c r="G353" s="10" t="str">
        <f ca="1">IFERROR(INDEX(MAESTRO!G:G,_xludf.AGGREGATE(15,6,ROW(MAESTRO!$B$3:$B$1000)/((MAESTRO!$B$3:$B$1000="ACADEMICOS")*(UPPER(MAESTRO!$L$3:$L$1000)="CONFIRMADO")),ROWS($A$3:A353))),"")</f>
        <v/>
      </c>
      <c r="H353" s="10" t="str">
        <f ca="1">IFERROR(INDEX(MAESTRO!H:H,_xludf.AGGREGATE(15,6,ROW(MAESTRO!$B$3:$B$1000)/((MAESTRO!$B$3:$B$1000="ACADEMICOS")*(UPPER(MAESTRO!$L$3:$L$1000)="CONFIRMADO")),ROWS($A$3:A353))),"")</f>
        <v/>
      </c>
      <c r="I353" s="10" t="str">
        <f ca="1">IFERROR(INDEX(MAESTRO!I:I,_xludf.AGGREGATE(15,6,ROW(MAESTRO!$B$3:$B$1000)/((MAESTRO!$B$3:$B$1000="ACADEMICOS")*(UPPER(MAESTRO!$L$3:$L$1000)="CONFIRMADO")),ROWS($A$3:A353))),"")</f>
        <v/>
      </c>
      <c r="J353" s="10" t="str">
        <f ca="1">IFERROR(INDEX(MAESTRO!J:J,_xludf.AGGREGATE(15,6,ROW(MAESTRO!$B$3:$B$1000)/((MAESTRO!$B$3:$B$1000="ACADEMICOS")*(UPPER(MAESTRO!$L$3:$L$1000)="CONFIRMADO")),ROWS($A$3:A353))),"")</f>
        <v/>
      </c>
      <c r="K353" s="10" t="str">
        <f ca="1">IFERROR(INDEX(MAESTRO!K:K,_xludf.AGGREGATE(15,6,ROW(MAESTRO!$B$3:$B$1000)/((MAESTRO!$B$3:$B$1000="ACADEMICOS")*(UPPER(MAESTRO!$L$3:$L$1000)="CONFIRMADO")),ROWS($A$3:A353))),"")</f>
        <v/>
      </c>
      <c r="L353" s="10" t="str">
        <f ca="1">IFERROR(INDEX(MAESTRO!L:L,_xludf.AGGREGATE(15,6,ROW(MAESTRO!$B$3:$B$1000)/((MAESTRO!$B$3:$B$1000="ACADEMICOS")*(UPPER(MAESTRO!$L$3:$L$1000)="CONFIRMADO")),ROWS($A$3:A353))),"")</f>
        <v/>
      </c>
      <c r="M353" s="10" t="str">
        <f ca="1">IFERROR(INDEX(MAESTRO!M:M,_xludf.AGGREGATE(15,6,ROW(MAESTRO!$B$3:$B$1000)/((MAESTRO!$B$3:$B$1000="ACADEMICOS")*(UPPER(MAESTRO!$L$3:$L$1000)="CONFIRMADO")),ROWS($A$3:A353))),"")</f>
        <v/>
      </c>
      <c r="N353" s="10" t="str">
        <f ca="1">IFERROR(INDEX(MAESTRO!N:N,_xludf.AGGREGATE(15,6,ROW(MAESTRO!$B$3:$B$1000)/((MAESTRO!$B$3:$B$1000="ACADEMICOS")*(UPPER(MAESTRO!$L$3:$L$1000)="CONFIRMADO")),ROWS($A$3:A353))),"")</f>
        <v/>
      </c>
      <c r="O353" s="10" t="str">
        <f ca="1">IFERROR(INDEX(MAESTRO!O:O,_xludf.AGGREGATE(15,6,ROW(MAESTRO!$B$3:$B$1000)/((MAESTRO!$B$3:$B$1000="ACADEMICOS")*(UPPER(MAESTRO!$L$3:$L$1000)="CONFIRMADO")),ROWS($A$3:A353))),"")</f>
        <v/>
      </c>
      <c r="P353" s="10" t="str">
        <f ca="1">IFERROR(INDEX(MAESTRO!P:P,_xludf.AGGREGATE(15,6,ROW(MAESTRO!$B$3:$B$1000)/((MAESTRO!$B$3:$B$1000="ACADEMICOS")*(UPPER(MAESTRO!$L$3:$L$1000)="CONFIRMADO")),ROWS($A$3:A353))),"")</f>
        <v/>
      </c>
      <c r="Q353" s="10" t="str">
        <f ca="1">IFERROR(INDEX(MAESTRO!Q:Q,_xludf.AGGREGATE(15,6,ROW(MAESTRO!$B$3:$B$1000)/((MAESTRO!$B$3:$B$1000="ACADEMICOS")*(UPPER(MAESTRO!$L$3:$L$1000)="CONFIRMADO")),ROWS($A$3:A353))),"")</f>
        <v/>
      </c>
      <c r="R353" s="10" t="str">
        <f ca="1">IFERROR(INDEX(MAESTRO!R:R,_xludf.AGGREGATE(15,6,ROW(MAESTRO!$B$3:$B$1000)/((MAESTRO!$B$3:$B$1000="ACADEMICOS")*(UPPER(MAESTRO!$L$3:$L$1000)="CONFIRMADO")),ROWS($A$3:A353))),"")</f>
        <v/>
      </c>
      <c r="S353" s="10" t="str">
        <f ca="1">IFERROR(INDEX(MAESTRO!S:S,_xludf.AGGREGATE(15,6,ROW(MAESTRO!$B$3:$B$1000)/((MAESTRO!$B$3:$B$1000="ACADEMICOS")*(UPPER(MAESTRO!$L$3:$L$1000)="CONFIRMADO")),ROWS($A$3:A353))),"")</f>
        <v/>
      </c>
      <c r="T353" s="10" t="str">
        <f ca="1">IFERROR(INDEX(MAESTRO!T:T,_xludf.AGGREGATE(15,6,ROW(MAESTRO!$B$3:$B$1000)/((MAESTRO!$B$3:$B$1000="ACADEMICOS")*(UPPER(MAESTRO!$L$3:$L$1000)="CONFIRMADO")),ROWS($A$3:A353))),"")</f>
        <v/>
      </c>
      <c r="U353" s="10" t="str">
        <f ca="1">IFERROR(INDEX(MAESTRO!U:U,_xludf.AGGREGATE(15,6,ROW(MAESTRO!$B$3:$B$1000)/((MAESTRO!$B$3:$B$1000="ACADEMICOS")*(UPPER(MAESTRO!$L$3:$L$1000)="CONFIRMADO")),ROWS($A$3:A353))),"")</f>
        <v/>
      </c>
      <c r="V353" s="10" t="str">
        <f ca="1">IFERROR(INDEX(MAESTRO!V:V,_xludf.AGGREGATE(15,6,ROW(MAESTRO!$B$3:$B$1000)/((MAESTRO!$B$3:$B$1000="ACADEMICOS")*(UPPER(MAESTRO!$L$3:$L$1000)="CONFIRMADO")),ROWS($A$3:A353))),"")</f>
        <v/>
      </c>
      <c r="W353" s="10" t="str">
        <f ca="1">IFERROR(INDEX(MAESTRO!W:W,_xludf.AGGREGATE(15,6,ROW(MAESTRO!$B$3:$B$1000)/((MAESTRO!$B$3:$B$1000="ACADEMICOS")*(UPPER(MAESTRO!$L$3:$L$1000)="CONFIRMADO")),ROWS($A$3:A353))),"")</f>
        <v/>
      </c>
      <c r="X353" s="10" t="str">
        <f ca="1">IFERROR(INDEX(MAESTRO!X:X,_xludf.AGGREGATE(15,6,ROW(MAESTRO!$B$3:$B$1000)/((MAESTRO!$B$3:$B$1000="ACADEMICOS")*(UPPER(MAESTRO!$L$3:$L$1000)="CONFIRMADO")),ROWS($A$3:A353))),"")</f>
        <v/>
      </c>
    </row>
    <row r="354" spans="1:24" ht="22.05" customHeight="1">
      <c r="A354" s="21" t="str">
        <f ca="1">IFERROR(INDEX(MAESTRO!A:A,_xludf.AGGREGATE(15,6,ROW(MAESTRO!$B$3:$B$1000)/((MAESTRO!$B$3:$B$1000="ACADEMICOS")*(UPPER(MAESTRO!$L$3:$L$1000)="CONFIRMADO")),ROWS($A$3:A354))),"")</f>
        <v/>
      </c>
      <c r="B354" s="21" t="str">
        <f ca="1">IFERROR(INDEX(MAESTRO!B:B,_xludf.AGGREGATE(15,6,ROW(MAESTRO!$B$3:$B$1000)/((MAESTRO!$B$3:$B$1000="ACADEMICOS")*(UPPER(MAESTRO!$L$3:$L$1000)="CONFIRMADO")),ROWS($A$3:A354))),"")</f>
        <v/>
      </c>
      <c r="C354" s="21" t="str">
        <f ca="1">IFERROR(INDEX(MAESTRO!C:C,_xludf.AGGREGATE(15,6,ROW(MAESTRO!$B$3:$B$1000)/((MAESTRO!$B$3:$B$1000="ACADEMICOS")*(UPPER(MAESTRO!$L$3:$L$1000)="CONFIRMADO")),ROWS($A$3:A354))),"")</f>
        <v/>
      </c>
      <c r="D354" s="21" t="str">
        <f ca="1">IFERROR(INDEX(MAESTRO!D:D,_xludf.AGGREGATE(15,6,ROW(MAESTRO!$B$3:$B$1000)/((MAESTRO!$B$3:$B$1000="ACADEMICOS")*(UPPER(MAESTRO!$L$3:$L$1000)="CONFIRMADO")),ROWS($A$3:A354))),"")</f>
        <v/>
      </c>
      <c r="E354" s="21" t="str">
        <f ca="1">IFERROR(INDEX(MAESTRO!E:E,_xludf.AGGREGATE(15,6,ROW(MAESTRO!$B$3:$B$1000)/((MAESTRO!$B$3:$B$1000="ACADEMICOS")*(UPPER(MAESTRO!$L$3:$L$1000)="CONFIRMADO")),ROWS($A$3:A354))),"")</f>
        <v/>
      </c>
      <c r="F354" s="21" t="str">
        <f ca="1">IFERROR(INDEX(MAESTRO!F:F,_xludf.AGGREGATE(15,6,ROW(MAESTRO!$B$3:$B$1000)/((MAESTRO!$B$3:$B$1000="ACADEMICOS")*(UPPER(MAESTRO!$L$3:$L$1000)="CONFIRMADO")),ROWS($A$3:A354))),"")</f>
        <v/>
      </c>
      <c r="G354" s="21" t="str">
        <f ca="1">IFERROR(INDEX(MAESTRO!G:G,_xludf.AGGREGATE(15,6,ROW(MAESTRO!$B$3:$B$1000)/((MAESTRO!$B$3:$B$1000="ACADEMICOS")*(UPPER(MAESTRO!$L$3:$L$1000)="CONFIRMADO")),ROWS($A$3:A354))),"")</f>
        <v/>
      </c>
      <c r="H354" s="21" t="str">
        <f ca="1">IFERROR(INDEX(MAESTRO!H:H,_xludf.AGGREGATE(15,6,ROW(MAESTRO!$B$3:$B$1000)/((MAESTRO!$B$3:$B$1000="ACADEMICOS")*(UPPER(MAESTRO!$L$3:$L$1000)="CONFIRMADO")),ROWS($A$3:A354))),"")</f>
        <v/>
      </c>
      <c r="I354" s="21" t="str">
        <f ca="1">IFERROR(INDEX(MAESTRO!I:I,_xludf.AGGREGATE(15,6,ROW(MAESTRO!$B$3:$B$1000)/((MAESTRO!$B$3:$B$1000="ACADEMICOS")*(UPPER(MAESTRO!$L$3:$L$1000)="CONFIRMADO")),ROWS($A$3:A354))),"")</f>
        <v/>
      </c>
      <c r="J354" s="21" t="str">
        <f ca="1">IFERROR(INDEX(MAESTRO!J:J,_xludf.AGGREGATE(15,6,ROW(MAESTRO!$B$3:$B$1000)/((MAESTRO!$B$3:$B$1000="ACADEMICOS")*(UPPER(MAESTRO!$L$3:$L$1000)="CONFIRMADO")),ROWS($A$3:A354))),"")</f>
        <v/>
      </c>
      <c r="K354" s="21" t="str">
        <f ca="1">IFERROR(INDEX(MAESTRO!K:K,_xludf.AGGREGATE(15,6,ROW(MAESTRO!$B$3:$B$1000)/((MAESTRO!$B$3:$B$1000="ACADEMICOS")*(UPPER(MAESTRO!$L$3:$L$1000)="CONFIRMADO")),ROWS($A$3:A354))),"")</f>
        <v/>
      </c>
      <c r="L354" s="21" t="str">
        <f ca="1">IFERROR(INDEX(MAESTRO!L:L,_xludf.AGGREGATE(15,6,ROW(MAESTRO!$B$3:$B$1000)/((MAESTRO!$B$3:$B$1000="ACADEMICOS")*(UPPER(MAESTRO!$L$3:$L$1000)="CONFIRMADO")),ROWS($A$3:A354))),"")</f>
        <v/>
      </c>
      <c r="M354" s="21" t="str">
        <f ca="1">IFERROR(INDEX(MAESTRO!M:M,_xludf.AGGREGATE(15,6,ROW(MAESTRO!$B$3:$B$1000)/((MAESTRO!$B$3:$B$1000="ACADEMICOS")*(UPPER(MAESTRO!$L$3:$L$1000)="CONFIRMADO")),ROWS($A$3:A354))),"")</f>
        <v/>
      </c>
      <c r="N354" s="21" t="str">
        <f ca="1">IFERROR(INDEX(MAESTRO!N:N,_xludf.AGGREGATE(15,6,ROW(MAESTRO!$B$3:$B$1000)/((MAESTRO!$B$3:$B$1000="ACADEMICOS")*(UPPER(MAESTRO!$L$3:$L$1000)="CONFIRMADO")),ROWS($A$3:A354))),"")</f>
        <v/>
      </c>
      <c r="O354" s="21" t="str">
        <f ca="1">IFERROR(INDEX(MAESTRO!O:O,_xludf.AGGREGATE(15,6,ROW(MAESTRO!$B$3:$B$1000)/((MAESTRO!$B$3:$B$1000="ACADEMICOS")*(UPPER(MAESTRO!$L$3:$L$1000)="CONFIRMADO")),ROWS($A$3:A354))),"")</f>
        <v/>
      </c>
      <c r="P354" s="21" t="str">
        <f ca="1">IFERROR(INDEX(MAESTRO!P:P,_xludf.AGGREGATE(15,6,ROW(MAESTRO!$B$3:$B$1000)/((MAESTRO!$B$3:$B$1000="ACADEMICOS")*(UPPER(MAESTRO!$L$3:$L$1000)="CONFIRMADO")),ROWS($A$3:A354))),"")</f>
        <v/>
      </c>
      <c r="Q354" s="21" t="str">
        <f ca="1">IFERROR(INDEX(MAESTRO!Q:Q,_xludf.AGGREGATE(15,6,ROW(MAESTRO!$B$3:$B$1000)/((MAESTRO!$B$3:$B$1000="ACADEMICOS")*(UPPER(MAESTRO!$L$3:$L$1000)="CONFIRMADO")),ROWS($A$3:A354))),"")</f>
        <v/>
      </c>
      <c r="R354" s="21" t="str">
        <f ca="1">IFERROR(INDEX(MAESTRO!R:R,_xludf.AGGREGATE(15,6,ROW(MAESTRO!$B$3:$B$1000)/((MAESTRO!$B$3:$B$1000="ACADEMICOS")*(UPPER(MAESTRO!$L$3:$L$1000)="CONFIRMADO")),ROWS($A$3:A354))),"")</f>
        <v/>
      </c>
      <c r="S354" s="21" t="str">
        <f ca="1">IFERROR(INDEX(MAESTRO!S:S,_xludf.AGGREGATE(15,6,ROW(MAESTRO!$B$3:$B$1000)/((MAESTRO!$B$3:$B$1000="ACADEMICOS")*(UPPER(MAESTRO!$L$3:$L$1000)="CONFIRMADO")),ROWS($A$3:A354))),"")</f>
        <v/>
      </c>
      <c r="T354" s="21" t="str">
        <f ca="1">IFERROR(INDEX(MAESTRO!T:T,_xludf.AGGREGATE(15,6,ROW(MAESTRO!$B$3:$B$1000)/((MAESTRO!$B$3:$B$1000="ACADEMICOS")*(UPPER(MAESTRO!$L$3:$L$1000)="CONFIRMADO")),ROWS($A$3:A354))),"")</f>
        <v/>
      </c>
      <c r="U354" s="21" t="str">
        <f ca="1">IFERROR(INDEX(MAESTRO!U:U,_xludf.AGGREGATE(15,6,ROW(MAESTRO!$B$3:$B$1000)/((MAESTRO!$B$3:$B$1000="ACADEMICOS")*(UPPER(MAESTRO!$L$3:$L$1000)="CONFIRMADO")),ROWS($A$3:A354))),"")</f>
        <v/>
      </c>
      <c r="V354" s="21" t="str">
        <f ca="1">IFERROR(INDEX(MAESTRO!V:V,_xludf.AGGREGATE(15,6,ROW(MAESTRO!$B$3:$B$1000)/((MAESTRO!$B$3:$B$1000="ACADEMICOS")*(UPPER(MAESTRO!$L$3:$L$1000)="CONFIRMADO")),ROWS($A$3:A354))),"")</f>
        <v/>
      </c>
      <c r="W354" s="21" t="str">
        <f ca="1">IFERROR(INDEX(MAESTRO!W:W,_xludf.AGGREGATE(15,6,ROW(MAESTRO!$B$3:$B$1000)/((MAESTRO!$B$3:$B$1000="ACADEMICOS")*(UPPER(MAESTRO!$L$3:$L$1000)="CONFIRMADO")),ROWS($A$3:A354))),"")</f>
        <v/>
      </c>
      <c r="X354" s="21" t="str">
        <f ca="1">IFERROR(INDEX(MAESTRO!X:X,_xludf.AGGREGATE(15,6,ROW(MAESTRO!$B$3:$B$1000)/((MAESTRO!$B$3:$B$1000="ACADEMICOS")*(UPPER(MAESTRO!$L$3:$L$1000)="CONFIRMADO")),ROWS($A$3:A354))),"")</f>
        <v/>
      </c>
    </row>
    <row r="355" spans="1:24" ht="22.05" customHeight="1">
      <c r="A355" s="10" t="str">
        <f ca="1">IFERROR(INDEX(MAESTRO!A:A,_xludf.AGGREGATE(15,6,ROW(MAESTRO!$B$3:$B$1000)/((MAESTRO!$B$3:$B$1000="ACADEMICOS")*(UPPER(MAESTRO!$L$3:$L$1000)="CONFIRMADO")),ROWS($A$3:A355))),"")</f>
        <v/>
      </c>
      <c r="B355" s="10" t="str">
        <f ca="1">IFERROR(INDEX(MAESTRO!B:B,_xludf.AGGREGATE(15,6,ROW(MAESTRO!$B$3:$B$1000)/((MAESTRO!$B$3:$B$1000="ACADEMICOS")*(UPPER(MAESTRO!$L$3:$L$1000)="CONFIRMADO")),ROWS($A$3:A355))),"")</f>
        <v/>
      </c>
      <c r="C355" s="10" t="str">
        <f ca="1">IFERROR(INDEX(MAESTRO!C:C,_xludf.AGGREGATE(15,6,ROW(MAESTRO!$B$3:$B$1000)/((MAESTRO!$B$3:$B$1000="ACADEMICOS")*(UPPER(MAESTRO!$L$3:$L$1000)="CONFIRMADO")),ROWS($A$3:A355))),"")</f>
        <v/>
      </c>
      <c r="D355" s="10" t="str">
        <f ca="1">IFERROR(INDEX(MAESTRO!D:D,_xludf.AGGREGATE(15,6,ROW(MAESTRO!$B$3:$B$1000)/((MAESTRO!$B$3:$B$1000="ACADEMICOS")*(UPPER(MAESTRO!$L$3:$L$1000)="CONFIRMADO")),ROWS($A$3:A355))),"")</f>
        <v/>
      </c>
      <c r="E355" s="10" t="str">
        <f ca="1">IFERROR(INDEX(MAESTRO!E:E,_xludf.AGGREGATE(15,6,ROW(MAESTRO!$B$3:$B$1000)/((MAESTRO!$B$3:$B$1000="ACADEMICOS")*(UPPER(MAESTRO!$L$3:$L$1000)="CONFIRMADO")),ROWS($A$3:A355))),"")</f>
        <v/>
      </c>
      <c r="F355" s="10" t="str">
        <f ca="1">IFERROR(INDEX(MAESTRO!F:F,_xludf.AGGREGATE(15,6,ROW(MAESTRO!$B$3:$B$1000)/((MAESTRO!$B$3:$B$1000="ACADEMICOS")*(UPPER(MAESTRO!$L$3:$L$1000)="CONFIRMADO")),ROWS($A$3:A355))),"")</f>
        <v/>
      </c>
      <c r="G355" s="10" t="str">
        <f ca="1">IFERROR(INDEX(MAESTRO!G:G,_xludf.AGGREGATE(15,6,ROW(MAESTRO!$B$3:$B$1000)/((MAESTRO!$B$3:$B$1000="ACADEMICOS")*(UPPER(MAESTRO!$L$3:$L$1000)="CONFIRMADO")),ROWS($A$3:A355))),"")</f>
        <v/>
      </c>
      <c r="H355" s="10" t="str">
        <f ca="1">IFERROR(INDEX(MAESTRO!H:H,_xludf.AGGREGATE(15,6,ROW(MAESTRO!$B$3:$B$1000)/((MAESTRO!$B$3:$B$1000="ACADEMICOS")*(UPPER(MAESTRO!$L$3:$L$1000)="CONFIRMADO")),ROWS($A$3:A355))),"")</f>
        <v/>
      </c>
      <c r="I355" s="10" t="str">
        <f ca="1">IFERROR(INDEX(MAESTRO!I:I,_xludf.AGGREGATE(15,6,ROW(MAESTRO!$B$3:$B$1000)/((MAESTRO!$B$3:$B$1000="ACADEMICOS")*(UPPER(MAESTRO!$L$3:$L$1000)="CONFIRMADO")),ROWS($A$3:A355))),"")</f>
        <v/>
      </c>
      <c r="J355" s="10" t="str">
        <f ca="1">IFERROR(INDEX(MAESTRO!J:J,_xludf.AGGREGATE(15,6,ROW(MAESTRO!$B$3:$B$1000)/((MAESTRO!$B$3:$B$1000="ACADEMICOS")*(UPPER(MAESTRO!$L$3:$L$1000)="CONFIRMADO")),ROWS($A$3:A355))),"")</f>
        <v/>
      </c>
      <c r="K355" s="10" t="str">
        <f ca="1">IFERROR(INDEX(MAESTRO!K:K,_xludf.AGGREGATE(15,6,ROW(MAESTRO!$B$3:$B$1000)/((MAESTRO!$B$3:$B$1000="ACADEMICOS")*(UPPER(MAESTRO!$L$3:$L$1000)="CONFIRMADO")),ROWS($A$3:A355))),"")</f>
        <v/>
      </c>
      <c r="L355" s="10" t="str">
        <f ca="1">IFERROR(INDEX(MAESTRO!L:L,_xludf.AGGREGATE(15,6,ROW(MAESTRO!$B$3:$B$1000)/((MAESTRO!$B$3:$B$1000="ACADEMICOS")*(UPPER(MAESTRO!$L$3:$L$1000)="CONFIRMADO")),ROWS($A$3:A355))),"")</f>
        <v/>
      </c>
      <c r="M355" s="10" t="str">
        <f ca="1">IFERROR(INDEX(MAESTRO!M:M,_xludf.AGGREGATE(15,6,ROW(MAESTRO!$B$3:$B$1000)/((MAESTRO!$B$3:$B$1000="ACADEMICOS")*(UPPER(MAESTRO!$L$3:$L$1000)="CONFIRMADO")),ROWS($A$3:A355))),"")</f>
        <v/>
      </c>
      <c r="N355" s="10" t="str">
        <f ca="1">IFERROR(INDEX(MAESTRO!N:N,_xludf.AGGREGATE(15,6,ROW(MAESTRO!$B$3:$B$1000)/((MAESTRO!$B$3:$B$1000="ACADEMICOS")*(UPPER(MAESTRO!$L$3:$L$1000)="CONFIRMADO")),ROWS($A$3:A355))),"")</f>
        <v/>
      </c>
      <c r="O355" s="10" t="str">
        <f ca="1">IFERROR(INDEX(MAESTRO!O:O,_xludf.AGGREGATE(15,6,ROW(MAESTRO!$B$3:$B$1000)/((MAESTRO!$B$3:$B$1000="ACADEMICOS")*(UPPER(MAESTRO!$L$3:$L$1000)="CONFIRMADO")),ROWS($A$3:A355))),"")</f>
        <v/>
      </c>
      <c r="P355" s="10" t="str">
        <f ca="1">IFERROR(INDEX(MAESTRO!P:P,_xludf.AGGREGATE(15,6,ROW(MAESTRO!$B$3:$B$1000)/((MAESTRO!$B$3:$B$1000="ACADEMICOS")*(UPPER(MAESTRO!$L$3:$L$1000)="CONFIRMADO")),ROWS($A$3:A355))),"")</f>
        <v/>
      </c>
      <c r="Q355" s="10" t="str">
        <f ca="1">IFERROR(INDEX(MAESTRO!Q:Q,_xludf.AGGREGATE(15,6,ROW(MAESTRO!$B$3:$B$1000)/((MAESTRO!$B$3:$B$1000="ACADEMICOS")*(UPPER(MAESTRO!$L$3:$L$1000)="CONFIRMADO")),ROWS($A$3:A355))),"")</f>
        <v/>
      </c>
      <c r="R355" s="10" t="str">
        <f ca="1">IFERROR(INDEX(MAESTRO!R:R,_xludf.AGGREGATE(15,6,ROW(MAESTRO!$B$3:$B$1000)/((MAESTRO!$B$3:$B$1000="ACADEMICOS")*(UPPER(MAESTRO!$L$3:$L$1000)="CONFIRMADO")),ROWS($A$3:A355))),"")</f>
        <v/>
      </c>
      <c r="S355" s="10" t="str">
        <f ca="1">IFERROR(INDEX(MAESTRO!S:S,_xludf.AGGREGATE(15,6,ROW(MAESTRO!$B$3:$B$1000)/((MAESTRO!$B$3:$B$1000="ACADEMICOS")*(UPPER(MAESTRO!$L$3:$L$1000)="CONFIRMADO")),ROWS($A$3:A355))),"")</f>
        <v/>
      </c>
      <c r="T355" s="10" t="str">
        <f ca="1">IFERROR(INDEX(MAESTRO!T:T,_xludf.AGGREGATE(15,6,ROW(MAESTRO!$B$3:$B$1000)/((MAESTRO!$B$3:$B$1000="ACADEMICOS")*(UPPER(MAESTRO!$L$3:$L$1000)="CONFIRMADO")),ROWS($A$3:A355))),"")</f>
        <v/>
      </c>
      <c r="U355" s="10" t="str">
        <f ca="1">IFERROR(INDEX(MAESTRO!U:U,_xludf.AGGREGATE(15,6,ROW(MAESTRO!$B$3:$B$1000)/((MAESTRO!$B$3:$B$1000="ACADEMICOS")*(UPPER(MAESTRO!$L$3:$L$1000)="CONFIRMADO")),ROWS($A$3:A355))),"")</f>
        <v/>
      </c>
      <c r="V355" s="10" t="str">
        <f ca="1">IFERROR(INDEX(MAESTRO!V:V,_xludf.AGGREGATE(15,6,ROW(MAESTRO!$B$3:$B$1000)/((MAESTRO!$B$3:$B$1000="ACADEMICOS")*(UPPER(MAESTRO!$L$3:$L$1000)="CONFIRMADO")),ROWS($A$3:A355))),"")</f>
        <v/>
      </c>
      <c r="W355" s="10" t="str">
        <f ca="1">IFERROR(INDEX(MAESTRO!W:W,_xludf.AGGREGATE(15,6,ROW(MAESTRO!$B$3:$B$1000)/((MAESTRO!$B$3:$B$1000="ACADEMICOS")*(UPPER(MAESTRO!$L$3:$L$1000)="CONFIRMADO")),ROWS($A$3:A355))),"")</f>
        <v/>
      </c>
      <c r="X355" s="10" t="str">
        <f ca="1">IFERROR(INDEX(MAESTRO!X:X,_xludf.AGGREGATE(15,6,ROW(MAESTRO!$B$3:$B$1000)/((MAESTRO!$B$3:$B$1000="ACADEMICOS")*(UPPER(MAESTRO!$L$3:$L$1000)="CONFIRMADO")),ROWS($A$3:A355))),"")</f>
        <v/>
      </c>
    </row>
    <row r="356" spans="1:24" ht="22.05" customHeight="1">
      <c r="A356" s="21" t="str">
        <f ca="1">IFERROR(INDEX(MAESTRO!A:A,_xludf.AGGREGATE(15,6,ROW(MAESTRO!$B$3:$B$1000)/((MAESTRO!$B$3:$B$1000="ACADEMICOS")*(UPPER(MAESTRO!$L$3:$L$1000)="CONFIRMADO")),ROWS($A$3:A356))),"")</f>
        <v/>
      </c>
      <c r="B356" s="21" t="str">
        <f ca="1">IFERROR(INDEX(MAESTRO!B:B,_xludf.AGGREGATE(15,6,ROW(MAESTRO!$B$3:$B$1000)/((MAESTRO!$B$3:$B$1000="ACADEMICOS")*(UPPER(MAESTRO!$L$3:$L$1000)="CONFIRMADO")),ROWS($A$3:A356))),"")</f>
        <v/>
      </c>
      <c r="C356" s="21" t="str">
        <f ca="1">IFERROR(INDEX(MAESTRO!C:C,_xludf.AGGREGATE(15,6,ROW(MAESTRO!$B$3:$B$1000)/((MAESTRO!$B$3:$B$1000="ACADEMICOS")*(UPPER(MAESTRO!$L$3:$L$1000)="CONFIRMADO")),ROWS($A$3:A356))),"")</f>
        <v/>
      </c>
      <c r="D356" s="21" t="str">
        <f ca="1">IFERROR(INDEX(MAESTRO!D:D,_xludf.AGGREGATE(15,6,ROW(MAESTRO!$B$3:$B$1000)/((MAESTRO!$B$3:$B$1000="ACADEMICOS")*(UPPER(MAESTRO!$L$3:$L$1000)="CONFIRMADO")),ROWS($A$3:A356))),"")</f>
        <v/>
      </c>
      <c r="E356" s="21" t="str">
        <f ca="1">IFERROR(INDEX(MAESTRO!E:E,_xludf.AGGREGATE(15,6,ROW(MAESTRO!$B$3:$B$1000)/((MAESTRO!$B$3:$B$1000="ACADEMICOS")*(UPPER(MAESTRO!$L$3:$L$1000)="CONFIRMADO")),ROWS($A$3:A356))),"")</f>
        <v/>
      </c>
      <c r="F356" s="21" t="str">
        <f ca="1">IFERROR(INDEX(MAESTRO!F:F,_xludf.AGGREGATE(15,6,ROW(MAESTRO!$B$3:$B$1000)/((MAESTRO!$B$3:$B$1000="ACADEMICOS")*(UPPER(MAESTRO!$L$3:$L$1000)="CONFIRMADO")),ROWS($A$3:A356))),"")</f>
        <v/>
      </c>
      <c r="G356" s="21" t="str">
        <f ca="1">IFERROR(INDEX(MAESTRO!G:G,_xludf.AGGREGATE(15,6,ROW(MAESTRO!$B$3:$B$1000)/((MAESTRO!$B$3:$B$1000="ACADEMICOS")*(UPPER(MAESTRO!$L$3:$L$1000)="CONFIRMADO")),ROWS($A$3:A356))),"")</f>
        <v/>
      </c>
      <c r="H356" s="21" t="str">
        <f ca="1">IFERROR(INDEX(MAESTRO!H:H,_xludf.AGGREGATE(15,6,ROW(MAESTRO!$B$3:$B$1000)/((MAESTRO!$B$3:$B$1000="ACADEMICOS")*(UPPER(MAESTRO!$L$3:$L$1000)="CONFIRMADO")),ROWS($A$3:A356))),"")</f>
        <v/>
      </c>
      <c r="I356" s="21" t="str">
        <f ca="1">IFERROR(INDEX(MAESTRO!I:I,_xludf.AGGREGATE(15,6,ROW(MAESTRO!$B$3:$B$1000)/((MAESTRO!$B$3:$B$1000="ACADEMICOS")*(UPPER(MAESTRO!$L$3:$L$1000)="CONFIRMADO")),ROWS($A$3:A356))),"")</f>
        <v/>
      </c>
      <c r="J356" s="21" t="str">
        <f ca="1">IFERROR(INDEX(MAESTRO!J:J,_xludf.AGGREGATE(15,6,ROW(MAESTRO!$B$3:$B$1000)/((MAESTRO!$B$3:$B$1000="ACADEMICOS")*(UPPER(MAESTRO!$L$3:$L$1000)="CONFIRMADO")),ROWS($A$3:A356))),"")</f>
        <v/>
      </c>
      <c r="K356" s="21" t="str">
        <f ca="1">IFERROR(INDEX(MAESTRO!K:K,_xludf.AGGREGATE(15,6,ROW(MAESTRO!$B$3:$B$1000)/((MAESTRO!$B$3:$B$1000="ACADEMICOS")*(UPPER(MAESTRO!$L$3:$L$1000)="CONFIRMADO")),ROWS($A$3:A356))),"")</f>
        <v/>
      </c>
      <c r="L356" s="21" t="str">
        <f ca="1">IFERROR(INDEX(MAESTRO!L:L,_xludf.AGGREGATE(15,6,ROW(MAESTRO!$B$3:$B$1000)/((MAESTRO!$B$3:$B$1000="ACADEMICOS")*(UPPER(MAESTRO!$L$3:$L$1000)="CONFIRMADO")),ROWS($A$3:A356))),"")</f>
        <v/>
      </c>
      <c r="M356" s="21" t="str">
        <f ca="1">IFERROR(INDEX(MAESTRO!M:M,_xludf.AGGREGATE(15,6,ROW(MAESTRO!$B$3:$B$1000)/((MAESTRO!$B$3:$B$1000="ACADEMICOS")*(UPPER(MAESTRO!$L$3:$L$1000)="CONFIRMADO")),ROWS($A$3:A356))),"")</f>
        <v/>
      </c>
      <c r="N356" s="21" t="str">
        <f ca="1">IFERROR(INDEX(MAESTRO!N:N,_xludf.AGGREGATE(15,6,ROW(MAESTRO!$B$3:$B$1000)/((MAESTRO!$B$3:$B$1000="ACADEMICOS")*(UPPER(MAESTRO!$L$3:$L$1000)="CONFIRMADO")),ROWS($A$3:A356))),"")</f>
        <v/>
      </c>
      <c r="O356" s="21" t="str">
        <f ca="1">IFERROR(INDEX(MAESTRO!O:O,_xludf.AGGREGATE(15,6,ROW(MAESTRO!$B$3:$B$1000)/((MAESTRO!$B$3:$B$1000="ACADEMICOS")*(UPPER(MAESTRO!$L$3:$L$1000)="CONFIRMADO")),ROWS($A$3:A356))),"")</f>
        <v/>
      </c>
      <c r="P356" s="21" t="str">
        <f ca="1">IFERROR(INDEX(MAESTRO!P:P,_xludf.AGGREGATE(15,6,ROW(MAESTRO!$B$3:$B$1000)/((MAESTRO!$B$3:$B$1000="ACADEMICOS")*(UPPER(MAESTRO!$L$3:$L$1000)="CONFIRMADO")),ROWS($A$3:A356))),"")</f>
        <v/>
      </c>
      <c r="Q356" s="21" t="str">
        <f ca="1">IFERROR(INDEX(MAESTRO!Q:Q,_xludf.AGGREGATE(15,6,ROW(MAESTRO!$B$3:$B$1000)/((MAESTRO!$B$3:$B$1000="ACADEMICOS")*(UPPER(MAESTRO!$L$3:$L$1000)="CONFIRMADO")),ROWS($A$3:A356))),"")</f>
        <v/>
      </c>
      <c r="R356" s="21" t="str">
        <f ca="1">IFERROR(INDEX(MAESTRO!R:R,_xludf.AGGREGATE(15,6,ROW(MAESTRO!$B$3:$B$1000)/((MAESTRO!$B$3:$B$1000="ACADEMICOS")*(UPPER(MAESTRO!$L$3:$L$1000)="CONFIRMADO")),ROWS($A$3:A356))),"")</f>
        <v/>
      </c>
      <c r="S356" s="21" t="str">
        <f ca="1">IFERROR(INDEX(MAESTRO!S:S,_xludf.AGGREGATE(15,6,ROW(MAESTRO!$B$3:$B$1000)/((MAESTRO!$B$3:$B$1000="ACADEMICOS")*(UPPER(MAESTRO!$L$3:$L$1000)="CONFIRMADO")),ROWS($A$3:A356))),"")</f>
        <v/>
      </c>
      <c r="T356" s="21" t="str">
        <f ca="1">IFERROR(INDEX(MAESTRO!T:T,_xludf.AGGREGATE(15,6,ROW(MAESTRO!$B$3:$B$1000)/((MAESTRO!$B$3:$B$1000="ACADEMICOS")*(UPPER(MAESTRO!$L$3:$L$1000)="CONFIRMADO")),ROWS($A$3:A356))),"")</f>
        <v/>
      </c>
      <c r="U356" s="21" t="str">
        <f ca="1">IFERROR(INDEX(MAESTRO!U:U,_xludf.AGGREGATE(15,6,ROW(MAESTRO!$B$3:$B$1000)/((MAESTRO!$B$3:$B$1000="ACADEMICOS")*(UPPER(MAESTRO!$L$3:$L$1000)="CONFIRMADO")),ROWS($A$3:A356))),"")</f>
        <v/>
      </c>
      <c r="V356" s="21" t="str">
        <f ca="1">IFERROR(INDEX(MAESTRO!V:V,_xludf.AGGREGATE(15,6,ROW(MAESTRO!$B$3:$B$1000)/((MAESTRO!$B$3:$B$1000="ACADEMICOS")*(UPPER(MAESTRO!$L$3:$L$1000)="CONFIRMADO")),ROWS($A$3:A356))),"")</f>
        <v/>
      </c>
      <c r="W356" s="21" t="str">
        <f ca="1">IFERROR(INDEX(MAESTRO!W:W,_xludf.AGGREGATE(15,6,ROW(MAESTRO!$B$3:$B$1000)/((MAESTRO!$B$3:$B$1000="ACADEMICOS")*(UPPER(MAESTRO!$L$3:$L$1000)="CONFIRMADO")),ROWS($A$3:A356))),"")</f>
        <v/>
      </c>
      <c r="X356" s="21" t="str">
        <f ca="1">IFERROR(INDEX(MAESTRO!X:X,_xludf.AGGREGATE(15,6,ROW(MAESTRO!$B$3:$B$1000)/((MAESTRO!$B$3:$B$1000="ACADEMICOS")*(UPPER(MAESTRO!$L$3:$L$1000)="CONFIRMADO")),ROWS($A$3:A356))),"")</f>
        <v/>
      </c>
    </row>
    <row r="357" spans="1:24" ht="22.05" customHeight="1">
      <c r="A357" s="10" t="str">
        <f ca="1">IFERROR(INDEX(MAESTRO!A:A,_xludf.AGGREGATE(15,6,ROW(MAESTRO!$B$3:$B$1000)/((MAESTRO!$B$3:$B$1000="ACADEMICOS")*(UPPER(MAESTRO!$L$3:$L$1000)="CONFIRMADO")),ROWS($A$3:A357))),"")</f>
        <v/>
      </c>
      <c r="B357" s="10" t="str">
        <f ca="1">IFERROR(INDEX(MAESTRO!B:B,_xludf.AGGREGATE(15,6,ROW(MAESTRO!$B$3:$B$1000)/((MAESTRO!$B$3:$B$1000="ACADEMICOS")*(UPPER(MAESTRO!$L$3:$L$1000)="CONFIRMADO")),ROWS($A$3:A357))),"")</f>
        <v/>
      </c>
      <c r="C357" s="10" t="str">
        <f ca="1">IFERROR(INDEX(MAESTRO!C:C,_xludf.AGGREGATE(15,6,ROW(MAESTRO!$B$3:$B$1000)/((MAESTRO!$B$3:$B$1000="ACADEMICOS")*(UPPER(MAESTRO!$L$3:$L$1000)="CONFIRMADO")),ROWS($A$3:A357))),"")</f>
        <v/>
      </c>
      <c r="D357" s="10" t="str">
        <f ca="1">IFERROR(INDEX(MAESTRO!D:D,_xludf.AGGREGATE(15,6,ROW(MAESTRO!$B$3:$B$1000)/((MAESTRO!$B$3:$B$1000="ACADEMICOS")*(UPPER(MAESTRO!$L$3:$L$1000)="CONFIRMADO")),ROWS($A$3:A357))),"")</f>
        <v/>
      </c>
      <c r="E357" s="10" t="str">
        <f ca="1">IFERROR(INDEX(MAESTRO!E:E,_xludf.AGGREGATE(15,6,ROW(MAESTRO!$B$3:$B$1000)/((MAESTRO!$B$3:$B$1000="ACADEMICOS")*(UPPER(MAESTRO!$L$3:$L$1000)="CONFIRMADO")),ROWS($A$3:A357))),"")</f>
        <v/>
      </c>
      <c r="F357" s="10" t="str">
        <f ca="1">IFERROR(INDEX(MAESTRO!F:F,_xludf.AGGREGATE(15,6,ROW(MAESTRO!$B$3:$B$1000)/((MAESTRO!$B$3:$B$1000="ACADEMICOS")*(UPPER(MAESTRO!$L$3:$L$1000)="CONFIRMADO")),ROWS($A$3:A357))),"")</f>
        <v/>
      </c>
      <c r="G357" s="10" t="str">
        <f ca="1">IFERROR(INDEX(MAESTRO!G:G,_xludf.AGGREGATE(15,6,ROW(MAESTRO!$B$3:$B$1000)/((MAESTRO!$B$3:$B$1000="ACADEMICOS")*(UPPER(MAESTRO!$L$3:$L$1000)="CONFIRMADO")),ROWS($A$3:A357))),"")</f>
        <v/>
      </c>
      <c r="H357" s="10" t="str">
        <f ca="1">IFERROR(INDEX(MAESTRO!H:H,_xludf.AGGREGATE(15,6,ROW(MAESTRO!$B$3:$B$1000)/((MAESTRO!$B$3:$B$1000="ACADEMICOS")*(UPPER(MAESTRO!$L$3:$L$1000)="CONFIRMADO")),ROWS($A$3:A357))),"")</f>
        <v/>
      </c>
      <c r="I357" s="10" t="str">
        <f ca="1">IFERROR(INDEX(MAESTRO!I:I,_xludf.AGGREGATE(15,6,ROW(MAESTRO!$B$3:$B$1000)/((MAESTRO!$B$3:$B$1000="ACADEMICOS")*(UPPER(MAESTRO!$L$3:$L$1000)="CONFIRMADO")),ROWS($A$3:A357))),"")</f>
        <v/>
      </c>
      <c r="J357" s="10" t="str">
        <f ca="1">IFERROR(INDEX(MAESTRO!J:J,_xludf.AGGREGATE(15,6,ROW(MAESTRO!$B$3:$B$1000)/((MAESTRO!$B$3:$B$1000="ACADEMICOS")*(UPPER(MAESTRO!$L$3:$L$1000)="CONFIRMADO")),ROWS($A$3:A357))),"")</f>
        <v/>
      </c>
      <c r="K357" s="10" t="str">
        <f ca="1">IFERROR(INDEX(MAESTRO!K:K,_xludf.AGGREGATE(15,6,ROW(MAESTRO!$B$3:$B$1000)/((MAESTRO!$B$3:$B$1000="ACADEMICOS")*(UPPER(MAESTRO!$L$3:$L$1000)="CONFIRMADO")),ROWS($A$3:A357))),"")</f>
        <v/>
      </c>
      <c r="L357" s="10" t="str">
        <f ca="1">IFERROR(INDEX(MAESTRO!L:L,_xludf.AGGREGATE(15,6,ROW(MAESTRO!$B$3:$B$1000)/((MAESTRO!$B$3:$B$1000="ACADEMICOS")*(UPPER(MAESTRO!$L$3:$L$1000)="CONFIRMADO")),ROWS($A$3:A357))),"")</f>
        <v/>
      </c>
      <c r="M357" s="10" t="str">
        <f ca="1">IFERROR(INDEX(MAESTRO!M:M,_xludf.AGGREGATE(15,6,ROW(MAESTRO!$B$3:$B$1000)/((MAESTRO!$B$3:$B$1000="ACADEMICOS")*(UPPER(MAESTRO!$L$3:$L$1000)="CONFIRMADO")),ROWS($A$3:A357))),"")</f>
        <v/>
      </c>
      <c r="N357" s="10" t="str">
        <f ca="1">IFERROR(INDEX(MAESTRO!N:N,_xludf.AGGREGATE(15,6,ROW(MAESTRO!$B$3:$B$1000)/((MAESTRO!$B$3:$B$1000="ACADEMICOS")*(UPPER(MAESTRO!$L$3:$L$1000)="CONFIRMADO")),ROWS($A$3:A357))),"")</f>
        <v/>
      </c>
      <c r="O357" s="10" t="str">
        <f ca="1">IFERROR(INDEX(MAESTRO!O:O,_xludf.AGGREGATE(15,6,ROW(MAESTRO!$B$3:$B$1000)/((MAESTRO!$B$3:$B$1000="ACADEMICOS")*(UPPER(MAESTRO!$L$3:$L$1000)="CONFIRMADO")),ROWS($A$3:A357))),"")</f>
        <v/>
      </c>
      <c r="P357" s="10" t="str">
        <f ca="1">IFERROR(INDEX(MAESTRO!P:P,_xludf.AGGREGATE(15,6,ROW(MAESTRO!$B$3:$B$1000)/((MAESTRO!$B$3:$B$1000="ACADEMICOS")*(UPPER(MAESTRO!$L$3:$L$1000)="CONFIRMADO")),ROWS($A$3:A357))),"")</f>
        <v/>
      </c>
      <c r="Q357" s="10" t="str">
        <f ca="1">IFERROR(INDEX(MAESTRO!Q:Q,_xludf.AGGREGATE(15,6,ROW(MAESTRO!$B$3:$B$1000)/((MAESTRO!$B$3:$B$1000="ACADEMICOS")*(UPPER(MAESTRO!$L$3:$L$1000)="CONFIRMADO")),ROWS($A$3:A357))),"")</f>
        <v/>
      </c>
      <c r="R357" s="10" t="str">
        <f ca="1">IFERROR(INDEX(MAESTRO!R:R,_xludf.AGGREGATE(15,6,ROW(MAESTRO!$B$3:$B$1000)/((MAESTRO!$B$3:$B$1000="ACADEMICOS")*(UPPER(MAESTRO!$L$3:$L$1000)="CONFIRMADO")),ROWS($A$3:A357))),"")</f>
        <v/>
      </c>
      <c r="S357" s="10" t="str">
        <f ca="1">IFERROR(INDEX(MAESTRO!S:S,_xludf.AGGREGATE(15,6,ROW(MAESTRO!$B$3:$B$1000)/((MAESTRO!$B$3:$B$1000="ACADEMICOS")*(UPPER(MAESTRO!$L$3:$L$1000)="CONFIRMADO")),ROWS($A$3:A357))),"")</f>
        <v/>
      </c>
      <c r="T357" s="10" t="str">
        <f ca="1">IFERROR(INDEX(MAESTRO!T:T,_xludf.AGGREGATE(15,6,ROW(MAESTRO!$B$3:$B$1000)/((MAESTRO!$B$3:$B$1000="ACADEMICOS")*(UPPER(MAESTRO!$L$3:$L$1000)="CONFIRMADO")),ROWS($A$3:A357))),"")</f>
        <v/>
      </c>
      <c r="U357" s="10" t="str">
        <f ca="1">IFERROR(INDEX(MAESTRO!U:U,_xludf.AGGREGATE(15,6,ROW(MAESTRO!$B$3:$B$1000)/((MAESTRO!$B$3:$B$1000="ACADEMICOS")*(UPPER(MAESTRO!$L$3:$L$1000)="CONFIRMADO")),ROWS($A$3:A357))),"")</f>
        <v/>
      </c>
      <c r="V357" s="10" t="str">
        <f ca="1">IFERROR(INDEX(MAESTRO!V:V,_xludf.AGGREGATE(15,6,ROW(MAESTRO!$B$3:$B$1000)/((MAESTRO!$B$3:$B$1000="ACADEMICOS")*(UPPER(MAESTRO!$L$3:$L$1000)="CONFIRMADO")),ROWS($A$3:A357))),"")</f>
        <v/>
      </c>
      <c r="W357" s="10" t="str">
        <f ca="1">IFERROR(INDEX(MAESTRO!W:W,_xludf.AGGREGATE(15,6,ROW(MAESTRO!$B$3:$B$1000)/((MAESTRO!$B$3:$B$1000="ACADEMICOS")*(UPPER(MAESTRO!$L$3:$L$1000)="CONFIRMADO")),ROWS($A$3:A357))),"")</f>
        <v/>
      </c>
      <c r="X357" s="10" t="str">
        <f ca="1">IFERROR(INDEX(MAESTRO!X:X,_xludf.AGGREGATE(15,6,ROW(MAESTRO!$B$3:$B$1000)/((MAESTRO!$B$3:$B$1000="ACADEMICOS")*(UPPER(MAESTRO!$L$3:$L$1000)="CONFIRMADO")),ROWS($A$3:A357))),"")</f>
        <v/>
      </c>
    </row>
    <row r="358" spans="1:24" ht="22.05" customHeight="1">
      <c r="A358" s="21" t="str">
        <f ca="1">IFERROR(INDEX(MAESTRO!A:A,_xludf.AGGREGATE(15,6,ROW(MAESTRO!$B$3:$B$1000)/((MAESTRO!$B$3:$B$1000="ACADEMICOS")*(UPPER(MAESTRO!$L$3:$L$1000)="CONFIRMADO")),ROWS($A$3:A358))),"")</f>
        <v/>
      </c>
      <c r="B358" s="21" t="str">
        <f ca="1">IFERROR(INDEX(MAESTRO!B:B,_xludf.AGGREGATE(15,6,ROW(MAESTRO!$B$3:$B$1000)/((MAESTRO!$B$3:$B$1000="ACADEMICOS")*(UPPER(MAESTRO!$L$3:$L$1000)="CONFIRMADO")),ROWS($A$3:A358))),"")</f>
        <v/>
      </c>
      <c r="C358" s="21" t="str">
        <f ca="1">IFERROR(INDEX(MAESTRO!C:C,_xludf.AGGREGATE(15,6,ROW(MAESTRO!$B$3:$B$1000)/((MAESTRO!$B$3:$B$1000="ACADEMICOS")*(UPPER(MAESTRO!$L$3:$L$1000)="CONFIRMADO")),ROWS($A$3:A358))),"")</f>
        <v/>
      </c>
      <c r="D358" s="21" t="str">
        <f ca="1">IFERROR(INDEX(MAESTRO!D:D,_xludf.AGGREGATE(15,6,ROW(MAESTRO!$B$3:$B$1000)/((MAESTRO!$B$3:$B$1000="ACADEMICOS")*(UPPER(MAESTRO!$L$3:$L$1000)="CONFIRMADO")),ROWS($A$3:A358))),"")</f>
        <v/>
      </c>
      <c r="E358" s="21" t="str">
        <f ca="1">IFERROR(INDEX(MAESTRO!E:E,_xludf.AGGREGATE(15,6,ROW(MAESTRO!$B$3:$B$1000)/((MAESTRO!$B$3:$B$1000="ACADEMICOS")*(UPPER(MAESTRO!$L$3:$L$1000)="CONFIRMADO")),ROWS($A$3:A358))),"")</f>
        <v/>
      </c>
      <c r="F358" s="21" t="str">
        <f ca="1">IFERROR(INDEX(MAESTRO!F:F,_xludf.AGGREGATE(15,6,ROW(MAESTRO!$B$3:$B$1000)/((MAESTRO!$B$3:$B$1000="ACADEMICOS")*(UPPER(MAESTRO!$L$3:$L$1000)="CONFIRMADO")),ROWS($A$3:A358))),"")</f>
        <v/>
      </c>
      <c r="G358" s="21" t="str">
        <f ca="1">IFERROR(INDEX(MAESTRO!G:G,_xludf.AGGREGATE(15,6,ROW(MAESTRO!$B$3:$B$1000)/((MAESTRO!$B$3:$B$1000="ACADEMICOS")*(UPPER(MAESTRO!$L$3:$L$1000)="CONFIRMADO")),ROWS($A$3:A358))),"")</f>
        <v/>
      </c>
      <c r="H358" s="21" t="str">
        <f ca="1">IFERROR(INDEX(MAESTRO!H:H,_xludf.AGGREGATE(15,6,ROW(MAESTRO!$B$3:$B$1000)/((MAESTRO!$B$3:$B$1000="ACADEMICOS")*(UPPER(MAESTRO!$L$3:$L$1000)="CONFIRMADO")),ROWS($A$3:A358))),"")</f>
        <v/>
      </c>
      <c r="I358" s="21" t="str">
        <f ca="1">IFERROR(INDEX(MAESTRO!I:I,_xludf.AGGREGATE(15,6,ROW(MAESTRO!$B$3:$B$1000)/((MAESTRO!$B$3:$B$1000="ACADEMICOS")*(UPPER(MAESTRO!$L$3:$L$1000)="CONFIRMADO")),ROWS($A$3:A358))),"")</f>
        <v/>
      </c>
      <c r="J358" s="21" t="str">
        <f ca="1">IFERROR(INDEX(MAESTRO!J:J,_xludf.AGGREGATE(15,6,ROW(MAESTRO!$B$3:$B$1000)/((MAESTRO!$B$3:$B$1000="ACADEMICOS")*(UPPER(MAESTRO!$L$3:$L$1000)="CONFIRMADO")),ROWS($A$3:A358))),"")</f>
        <v/>
      </c>
      <c r="K358" s="21" t="str">
        <f ca="1">IFERROR(INDEX(MAESTRO!K:K,_xludf.AGGREGATE(15,6,ROW(MAESTRO!$B$3:$B$1000)/((MAESTRO!$B$3:$B$1000="ACADEMICOS")*(UPPER(MAESTRO!$L$3:$L$1000)="CONFIRMADO")),ROWS($A$3:A358))),"")</f>
        <v/>
      </c>
      <c r="L358" s="21" t="str">
        <f ca="1">IFERROR(INDEX(MAESTRO!L:L,_xludf.AGGREGATE(15,6,ROW(MAESTRO!$B$3:$B$1000)/((MAESTRO!$B$3:$B$1000="ACADEMICOS")*(UPPER(MAESTRO!$L$3:$L$1000)="CONFIRMADO")),ROWS($A$3:A358))),"")</f>
        <v/>
      </c>
      <c r="M358" s="21" t="str">
        <f ca="1">IFERROR(INDEX(MAESTRO!M:M,_xludf.AGGREGATE(15,6,ROW(MAESTRO!$B$3:$B$1000)/((MAESTRO!$B$3:$B$1000="ACADEMICOS")*(UPPER(MAESTRO!$L$3:$L$1000)="CONFIRMADO")),ROWS($A$3:A358))),"")</f>
        <v/>
      </c>
      <c r="N358" s="21" t="str">
        <f ca="1">IFERROR(INDEX(MAESTRO!N:N,_xludf.AGGREGATE(15,6,ROW(MAESTRO!$B$3:$B$1000)/((MAESTRO!$B$3:$B$1000="ACADEMICOS")*(UPPER(MAESTRO!$L$3:$L$1000)="CONFIRMADO")),ROWS($A$3:A358))),"")</f>
        <v/>
      </c>
      <c r="O358" s="21" t="str">
        <f ca="1">IFERROR(INDEX(MAESTRO!O:O,_xludf.AGGREGATE(15,6,ROW(MAESTRO!$B$3:$B$1000)/((MAESTRO!$B$3:$B$1000="ACADEMICOS")*(UPPER(MAESTRO!$L$3:$L$1000)="CONFIRMADO")),ROWS($A$3:A358))),"")</f>
        <v/>
      </c>
      <c r="P358" s="21" t="str">
        <f ca="1">IFERROR(INDEX(MAESTRO!P:P,_xludf.AGGREGATE(15,6,ROW(MAESTRO!$B$3:$B$1000)/((MAESTRO!$B$3:$B$1000="ACADEMICOS")*(UPPER(MAESTRO!$L$3:$L$1000)="CONFIRMADO")),ROWS($A$3:A358))),"")</f>
        <v/>
      </c>
      <c r="Q358" s="21" t="str">
        <f ca="1">IFERROR(INDEX(MAESTRO!Q:Q,_xludf.AGGREGATE(15,6,ROW(MAESTRO!$B$3:$B$1000)/((MAESTRO!$B$3:$B$1000="ACADEMICOS")*(UPPER(MAESTRO!$L$3:$L$1000)="CONFIRMADO")),ROWS($A$3:A358))),"")</f>
        <v/>
      </c>
      <c r="R358" s="21" t="str">
        <f ca="1">IFERROR(INDEX(MAESTRO!R:R,_xludf.AGGREGATE(15,6,ROW(MAESTRO!$B$3:$B$1000)/((MAESTRO!$B$3:$B$1000="ACADEMICOS")*(UPPER(MAESTRO!$L$3:$L$1000)="CONFIRMADO")),ROWS($A$3:A358))),"")</f>
        <v/>
      </c>
      <c r="S358" s="21" t="str">
        <f ca="1">IFERROR(INDEX(MAESTRO!S:S,_xludf.AGGREGATE(15,6,ROW(MAESTRO!$B$3:$B$1000)/((MAESTRO!$B$3:$B$1000="ACADEMICOS")*(UPPER(MAESTRO!$L$3:$L$1000)="CONFIRMADO")),ROWS($A$3:A358))),"")</f>
        <v/>
      </c>
      <c r="T358" s="21" t="str">
        <f ca="1">IFERROR(INDEX(MAESTRO!T:T,_xludf.AGGREGATE(15,6,ROW(MAESTRO!$B$3:$B$1000)/((MAESTRO!$B$3:$B$1000="ACADEMICOS")*(UPPER(MAESTRO!$L$3:$L$1000)="CONFIRMADO")),ROWS($A$3:A358))),"")</f>
        <v/>
      </c>
      <c r="U358" s="21" t="str">
        <f ca="1">IFERROR(INDEX(MAESTRO!U:U,_xludf.AGGREGATE(15,6,ROW(MAESTRO!$B$3:$B$1000)/((MAESTRO!$B$3:$B$1000="ACADEMICOS")*(UPPER(MAESTRO!$L$3:$L$1000)="CONFIRMADO")),ROWS($A$3:A358))),"")</f>
        <v/>
      </c>
      <c r="V358" s="21" t="str">
        <f ca="1">IFERROR(INDEX(MAESTRO!V:V,_xludf.AGGREGATE(15,6,ROW(MAESTRO!$B$3:$B$1000)/((MAESTRO!$B$3:$B$1000="ACADEMICOS")*(UPPER(MAESTRO!$L$3:$L$1000)="CONFIRMADO")),ROWS($A$3:A358))),"")</f>
        <v/>
      </c>
      <c r="W358" s="21" t="str">
        <f ca="1">IFERROR(INDEX(MAESTRO!W:W,_xludf.AGGREGATE(15,6,ROW(MAESTRO!$B$3:$B$1000)/((MAESTRO!$B$3:$B$1000="ACADEMICOS")*(UPPER(MAESTRO!$L$3:$L$1000)="CONFIRMADO")),ROWS($A$3:A358))),"")</f>
        <v/>
      </c>
      <c r="X358" s="21" t="str">
        <f ca="1">IFERROR(INDEX(MAESTRO!X:X,_xludf.AGGREGATE(15,6,ROW(MAESTRO!$B$3:$B$1000)/((MAESTRO!$B$3:$B$1000="ACADEMICOS")*(UPPER(MAESTRO!$L$3:$L$1000)="CONFIRMADO")),ROWS($A$3:A358))),"")</f>
        <v/>
      </c>
    </row>
    <row r="359" spans="1:24" ht="22.05" customHeight="1">
      <c r="A359" s="10" t="str">
        <f ca="1">IFERROR(INDEX(MAESTRO!A:A,_xludf.AGGREGATE(15,6,ROW(MAESTRO!$B$3:$B$1000)/((MAESTRO!$B$3:$B$1000="ACADEMICOS")*(UPPER(MAESTRO!$L$3:$L$1000)="CONFIRMADO")),ROWS($A$3:A359))),"")</f>
        <v/>
      </c>
      <c r="B359" s="10" t="str">
        <f ca="1">IFERROR(INDEX(MAESTRO!B:B,_xludf.AGGREGATE(15,6,ROW(MAESTRO!$B$3:$B$1000)/((MAESTRO!$B$3:$B$1000="ACADEMICOS")*(UPPER(MAESTRO!$L$3:$L$1000)="CONFIRMADO")),ROWS($A$3:A359))),"")</f>
        <v/>
      </c>
      <c r="C359" s="10" t="str">
        <f ca="1">IFERROR(INDEX(MAESTRO!C:C,_xludf.AGGREGATE(15,6,ROW(MAESTRO!$B$3:$B$1000)/((MAESTRO!$B$3:$B$1000="ACADEMICOS")*(UPPER(MAESTRO!$L$3:$L$1000)="CONFIRMADO")),ROWS($A$3:A359))),"")</f>
        <v/>
      </c>
      <c r="D359" s="10" t="str">
        <f ca="1">IFERROR(INDEX(MAESTRO!D:D,_xludf.AGGREGATE(15,6,ROW(MAESTRO!$B$3:$B$1000)/((MAESTRO!$B$3:$B$1000="ACADEMICOS")*(UPPER(MAESTRO!$L$3:$L$1000)="CONFIRMADO")),ROWS($A$3:A359))),"")</f>
        <v/>
      </c>
      <c r="E359" s="10" t="str">
        <f ca="1">IFERROR(INDEX(MAESTRO!E:E,_xludf.AGGREGATE(15,6,ROW(MAESTRO!$B$3:$B$1000)/((MAESTRO!$B$3:$B$1000="ACADEMICOS")*(UPPER(MAESTRO!$L$3:$L$1000)="CONFIRMADO")),ROWS($A$3:A359))),"")</f>
        <v/>
      </c>
      <c r="F359" s="10" t="str">
        <f ca="1">IFERROR(INDEX(MAESTRO!F:F,_xludf.AGGREGATE(15,6,ROW(MAESTRO!$B$3:$B$1000)/((MAESTRO!$B$3:$B$1000="ACADEMICOS")*(UPPER(MAESTRO!$L$3:$L$1000)="CONFIRMADO")),ROWS($A$3:A359))),"")</f>
        <v/>
      </c>
      <c r="G359" s="10" t="str">
        <f ca="1">IFERROR(INDEX(MAESTRO!G:G,_xludf.AGGREGATE(15,6,ROW(MAESTRO!$B$3:$B$1000)/((MAESTRO!$B$3:$B$1000="ACADEMICOS")*(UPPER(MAESTRO!$L$3:$L$1000)="CONFIRMADO")),ROWS($A$3:A359))),"")</f>
        <v/>
      </c>
      <c r="H359" s="10" t="str">
        <f ca="1">IFERROR(INDEX(MAESTRO!H:H,_xludf.AGGREGATE(15,6,ROW(MAESTRO!$B$3:$B$1000)/((MAESTRO!$B$3:$B$1000="ACADEMICOS")*(UPPER(MAESTRO!$L$3:$L$1000)="CONFIRMADO")),ROWS($A$3:A359))),"")</f>
        <v/>
      </c>
      <c r="I359" s="10" t="str">
        <f ca="1">IFERROR(INDEX(MAESTRO!I:I,_xludf.AGGREGATE(15,6,ROW(MAESTRO!$B$3:$B$1000)/((MAESTRO!$B$3:$B$1000="ACADEMICOS")*(UPPER(MAESTRO!$L$3:$L$1000)="CONFIRMADO")),ROWS($A$3:A359))),"")</f>
        <v/>
      </c>
      <c r="J359" s="10" t="str">
        <f ca="1">IFERROR(INDEX(MAESTRO!J:J,_xludf.AGGREGATE(15,6,ROW(MAESTRO!$B$3:$B$1000)/((MAESTRO!$B$3:$B$1000="ACADEMICOS")*(UPPER(MAESTRO!$L$3:$L$1000)="CONFIRMADO")),ROWS($A$3:A359))),"")</f>
        <v/>
      </c>
      <c r="K359" s="10" t="str">
        <f ca="1">IFERROR(INDEX(MAESTRO!K:K,_xludf.AGGREGATE(15,6,ROW(MAESTRO!$B$3:$B$1000)/((MAESTRO!$B$3:$B$1000="ACADEMICOS")*(UPPER(MAESTRO!$L$3:$L$1000)="CONFIRMADO")),ROWS($A$3:A359))),"")</f>
        <v/>
      </c>
      <c r="L359" s="10" t="str">
        <f ca="1">IFERROR(INDEX(MAESTRO!L:L,_xludf.AGGREGATE(15,6,ROW(MAESTRO!$B$3:$B$1000)/((MAESTRO!$B$3:$B$1000="ACADEMICOS")*(UPPER(MAESTRO!$L$3:$L$1000)="CONFIRMADO")),ROWS($A$3:A359))),"")</f>
        <v/>
      </c>
      <c r="M359" s="10" t="str">
        <f ca="1">IFERROR(INDEX(MAESTRO!M:M,_xludf.AGGREGATE(15,6,ROW(MAESTRO!$B$3:$B$1000)/((MAESTRO!$B$3:$B$1000="ACADEMICOS")*(UPPER(MAESTRO!$L$3:$L$1000)="CONFIRMADO")),ROWS($A$3:A359))),"")</f>
        <v/>
      </c>
      <c r="N359" s="10" t="str">
        <f ca="1">IFERROR(INDEX(MAESTRO!N:N,_xludf.AGGREGATE(15,6,ROW(MAESTRO!$B$3:$B$1000)/((MAESTRO!$B$3:$B$1000="ACADEMICOS")*(UPPER(MAESTRO!$L$3:$L$1000)="CONFIRMADO")),ROWS($A$3:A359))),"")</f>
        <v/>
      </c>
      <c r="O359" s="10" t="str">
        <f ca="1">IFERROR(INDEX(MAESTRO!O:O,_xludf.AGGREGATE(15,6,ROW(MAESTRO!$B$3:$B$1000)/((MAESTRO!$B$3:$B$1000="ACADEMICOS")*(UPPER(MAESTRO!$L$3:$L$1000)="CONFIRMADO")),ROWS($A$3:A359))),"")</f>
        <v/>
      </c>
      <c r="P359" s="10" t="str">
        <f ca="1">IFERROR(INDEX(MAESTRO!P:P,_xludf.AGGREGATE(15,6,ROW(MAESTRO!$B$3:$B$1000)/((MAESTRO!$B$3:$B$1000="ACADEMICOS")*(UPPER(MAESTRO!$L$3:$L$1000)="CONFIRMADO")),ROWS($A$3:A359))),"")</f>
        <v/>
      </c>
      <c r="Q359" s="10" t="str">
        <f ca="1">IFERROR(INDEX(MAESTRO!Q:Q,_xludf.AGGREGATE(15,6,ROW(MAESTRO!$B$3:$B$1000)/((MAESTRO!$B$3:$B$1000="ACADEMICOS")*(UPPER(MAESTRO!$L$3:$L$1000)="CONFIRMADO")),ROWS($A$3:A359))),"")</f>
        <v/>
      </c>
      <c r="R359" s="10" t="str">
        <f ca="1">IFERROR(INDEX(MAESTRO!R:R,_xludf.AGGREGATE(15,6,ROW(MAESTRO!$B$3:$B$1000)/((MAESTRO!$B$3:$B$1000="ACADEMICOS")*(UPPER(MAESTRO!$L$3:$L$1000)="CONFIRMADO")),ROWS($A$3:A359))),"")</f>
        <v/>
      </c>
      <c r="S359" s="10" t="str">
        <f ca="1">IFERROR(INDEX(MAESTRO!S:S,_xludf.AGGREGATE(15,6,ROW(MAESTRO!$B$3:$B$1000)/((MAESTRO!$B$3:$B$1000="ACADEMICOS")*(UPPER(MAESTRO!$L$3:$L$1000)="CONFIRMADO")),ROWS($A$3:A359))),"")</f>
        <v/>
      </c>
      <c r="T359" s="10" t="str">
        <f ca="1">IFERROR(INDEX(MAESTRO!T:T,_xludf.AGGREGATE(15,6,ROW(MAESTRO!$B$3:$B$1000)/((MAESTRO!$B$3:$B$1000="ACADEMICOS")*(UPPER(MAESTRO!$L$3:$L$1000)="CONFIRMADO")),ROWS($A$3:A359))),"")</f>
        <v/>
      </c>
      <c r="U359" s="10" t="str">
        <f ca="1">IFERROR(INDEX(MAESTRO!U:U,_xludf.AGGREGATE(15,6,ROW(MAESTRO!$B$3:$B$1000)/((MAESTRO!$B$3:$B$1000="ACADEMICOS")*(UPPER(MAESTRO!$L$3:$L$1000)="CONFIRMADO")),ROWS($A$3:A359))),"")</f>
        <v/>
      </c>
      <c r="V359" s="10" t="str">
        <f ca="1">IFERROR(INDEX(MAESTRO!V:V,_xludf.AGGREGATE(15,6,ROW(MAESTRO!$B$3:$B$1000)/((MAESTRO!$B$3:$B$1000="ACADEMICOS")*(UPPER(MAESTRO!$L$3:$L$1000)="CONFIRMADO")),ROWS($A$3:A359))),"")</f>
        <v/>
      </c>
      <c r="W359" s="10" t="str">
        <f ca="1">IFERROR(INDEX(MAESTRO!W:W,_xludf.AGGREGATE(15,6,ROW(MAESTRO!$B$3:$B$1000)/((MAESTRO!$B$3:$B$1000="ACADEMICOS")*(UPPER(MAESTRO!$L$3:$L$1000)="CONFIRMADO")),ROWS($A$3:A359))),"")</f>
        <v/>
      </c>
      <c r="X359" s="10" t="str">
        <f ca="1">IFERROR(INDEX(MAESTRO!X:X,_xludf.AGGREGATE(15,6,ROW(MAESTRO!$B$3:$B$1000)/((MAESTRO!$B$3:$B$1000="ACADEMICOS")*(UPPER(MAESTRO!$L$3:$L$1000)="CONFIRMADO")),ROWS($A$3:A359))),"")</f>
        <v/>
      </c>
    </row>
    <row r="360" spans="1:24" ht="22.05" customHeight="1">
      <c r="A360" s="21" t="str">
        <f ca="1">IFERROR(INDEX(MAESTRO!A:A,_xludf.AGGREGATE(15,6,ROW(MAESTRO!$B$3:$B$1000)/((MAESTRO!$B$3:$B$1000="ACADEMICOS")*(UPPER(MAESTRO!$L$3:$L$1000)="CONFIRMADO")),ROWS($A$3:A360))),"")</f>
        <v/>
      </c>
      <c r="B360" s="21" t="str">
        <f ca="1">IFERROR(INDEX(MAESTRO!B:B,_xludf.AGGREGATE(15,6,ROW(MAESTRO!$B$3:$B$1000)/((MAESTRO!$B$3:$B$1000="ACADEMICOS")*(UPPER(MAESTRO!$L$3:$L$1000)="CONFIRMADO")),ROWS($A$3:A360))),"")</f>
        <v/>
      </c>
      <c r="C360" s="21" t="str">
        <f ca="1">IFERROR(INDEX(MAESTRO!C:C,_xludf.AGGREGATE(15,6,ROW(MAESTRO!$B$3:$B$1000)/((MAESTRO!$B$3:$B$1000="ACADEMICOS")*(UPPER(MAESTRO!$L$3:$L$1000)="CONFIRMADO")),ROWS($A$3:A360))),"")</f>
        <v/>
      </c>
      <c r="D360" s="21" t="str">
        <f ca="1">IFERROR(INDEX(MAESTRO!D:D,_xludf.AGGREGATE(15,6,ROW(MAESTRO!$B$3:$B$1000)/((MAESTRO!$B$3:$B$1000="ACADEMICOS")*(UPPER(MAESTRO!$L$3:$L$1000)="CONFIRMADO")),ROWS($A$3:A360))),"")</f>
        <v/>
      </c>
      <c r="E360" s="21" t="str">
        <f ca="1">IFERROR(INDEX(MAESTRO!E:E,_xludf.AGGREGATE(15,6,ROW(MAESTRO!$B$3:$B$1000)/((MAESTRO!$B$3:$B$1000="ACADEMICOS")*(UPPER(MAESTRO!$L$3:$L$1000)="CONFIRMADO")),ROWS($A$3:A360))),"")</f>
        <v/>
      </c>
      <c r="F360" s="21" t="str">
        <f ca="1">IFERROR(INDEX(MAESTRO!F:F,_xludf.AGGREGATE(15,6,ROW(MAESTRO!$B$3:$B$1000)/((MAESTRO!$B$3:$B$1000="ACADEMICOS")*(UPPER(MAESTRO!$L$3:$L$1000)="CONFIRMADO")),ROWS($A$3:A360))),"")</f>
        <v/>
      </c>
      <c r="G360" s="21" t="str">
        <f ca="1">IFERROR(INDEX(MAESTRO!G:G,_xludf.AGGREGATE(15,6,ROW(MAESTRO!$B$3:$B$1000)/((MAESTRO!$B$3:$B$1000="ACADEMICOS")*(UPPER(MAESTRO!$L$3:$L$1000)="CONFIRMADO")),ROWS($A$3:A360))),"")</f>
        <v/>
      </c>
      <c r="H360" s="21" t="str">
        <f ca="1">IFERROR(INDEX(MAESTRO!H:H,_xludf.AGGREGATE(15,6,ROW(MAESTRO!$B$3:$B$1000)/((MAESTRO!$B$3:$B$1000="ACADEMICOS")*(UPPER(MAESTRO!$L$3:$L$1000)="CONFIRMADO")),ROWS($A$3:A360))),"")</f>
        <v/>
      </c>
      <c r="I360" s="21" t="str">
        <f ca="1">IFERROR(INDEX(MAESTRO!I:I,_xludf.AGGREGATE(15,6,ROW(MAESTRO!$B$3:$B$1000)/((MAESTRO!$B$3:$B$1000="ACADEMICOS")*(UPPER(MAESTRO!$L$3:$L$1000)="CONFIRMADO")),ROWS($A$3:A360))),"")</f>
        <v/>
      </c>
      <c r="J360" s="21" t="str">
        <f ca="1">IFERROR(INDEX(MAESTRO!J:J,_xludf.AGGREGATE(15,6,ROW(MAESTRO!$B$3:$B$1000)/((MAESTRO!$B$3:$B$1000="ACADEMICOS")*(UPPER(MAESTRO!$L$3:$L$1000)="CONFIRMADO")),ROWS($A$3:A360))),"")</f>
        <v/>
      </c>
      <c r="K360" s="21" t="str">
        <f ca="1">IFERROR(INDEX(MAESTRO!K:K,_xludf.AGGREGATE(15,6,ROW(MAESTRO!$B$3:$B$1000)/((MAESTRO!$B$3:$B$1000="ACADEMICOS")*(UPPER(MAESTRO!$L$3:$L$1000)="CONFIRMADO")),ROWS($A$3:A360))),"")</f>
        <v/>
      </c>
      <c r="L360" s="21" t="str">
        <f ca="1">IFERROR(INDEX(MAESTRO!L:L,_xludf.AGGREGATE(15,6,ROW(MAESTRO!$B$3:$B$1000)/((MAESTRO!$B$3:$B$1000="ACADEMICOS")*(UPPER(MAESTRO!$L$3:$L$1000)="CONFIRMADO")),ROWS($A$3:A360))),"")</f>
        <v/>
      </c>
      <c r="M360" s="21" t="str">
        <f ca="1">IFERROR(INDEX(MAESTRO!M:M,_xludf.AGGREGATE(15,6,ROW(MAESTRO!$B$3:$B$1000)/((MAESTRO!$B$3:$B$1000="ACADEMICOS")*(UPPER(MAESTRO!$L$3:$L$1000)="CONFIRMADO")),ROWS($A$3:A360))),"")</f>
        <v/>
      </c>
      <c r="N360" s="21" t="str">
        <f ca="1">IFERROR(INDEX(MAESTRO!N:N,_xludf.AGGREGATE(15,6,ROW(MAESTRO!$B$3:$B$1000)/((MAESTRO!$B$3:$B$1000="ACADEMICOS")*(UPPER(MAESTRO!$L$3:$L$1000)="CONFIRMADO")),ROWS($A$3:A360))),"")</f>
        <v/>
      </c>
      <c r="O360" s="21" t="str">
        <f ca="1">IFERROR(INDEX(MAESTRO!O:O,_xludf.AGGREGATE(15,6,ROW(MAESTRO!$B$3:$B$1000)/((MAESTRO!$B$3:$B$1000="ACADEMICOS")*(UPPER(MAESTRO!$L$3:$L$1000)="CONFIRMADO")),ROWS($A$3:A360))),"")</f>
        <v/>
      </c>
      <c r="P360" s="21" t="str">
        <f ca="1">IFERROR(INDEX(MAESTRO!P:P,_xludf.AGGREGATE(15,6,ROW(MAESTRO!$B$3:$B$1000)/((MAESTRO!$B$3:$B$1000="ACADEMICOS")*(UPPER(MAESTRO!$L$3:$L$1000)="CONFIRMADO")),ROWS($A$3:A360))),"")</f>
        <v/>
      </c>
      <c r="Q360" s="21" t="str">
        <f ca="1">IFERROR(INDEX(MAESTRO!Q:Q,_xludf.AGGREGATE(15,6,ROW(MAESTRO!$B$3:$B$1000)/((MAESTRO!$B$3:$B$1000="ACADEMICOS")*(UPPER(MAESTRO!$L$3:$L$1000)="CONFIRMADO")),ROWS($A$3:A360))),"")</f>
        <v/>
      </c>
      <c r="R360" s="21" t="str">
        <f ca="1">IFERROR(INDEX(MAESTRO!R:R,_xludf.AGGREGATE(15,6,ROW(MAESTRO!$B$3:$B$1000)/((MAESTRO!$B$3:$B$1000="ACADEMICOS")*(UPPER(MAESTRO!$L$3:$L$1000)="CONFIRMADO")),ROWS($A$3:A360))),"")</f>
        <v/>
      </c>
      <c r="S360" s="21" t="str">
        <f ca="1">IFERROR(INDEX(MAESTRO!S:S,_xludf.AGGREGATE(15,6,ROW(MAESTRO!$B$3:$B$1000)/((MAESTRO!$B$3:$B$1000="ACADEMICOS")*(UPPER(MAESTRO!$L$3:$L$1000)="CONFIRMADO")),ROWS($A$3:A360))),"")</f>
        <v/>
      </c>
      <c r="T360" s="21" t="str">
        <f ca="1">IFERROR(INDEX(MAESTRO!T:T,_xludf.AGGREGATE(15,6,ROW(MAESTRO!$B$3:$B$1000)/((MAESTRO!$B$3:$B$1000="ACADEMICOS")*(UPPER(MAESTRO!$L$3:$L$1000)="CONFIRMADO")),ROWS($A$3:A360))),"")</f>
        <v/>
      </c>
      <c r="U360" s="21" t="str">
        <f ca="1">IFERROR(INDEX(MAESTRO!U:U,_xludf.AGGREGATE(15,6,ROW(MAESTRO!$B$3:$B$1000)/((MAESTRO!$B$3:$B$1000="ACADEMICOS")*(UPPER(MAESTRO!$L$3:$L$1000)="CONFIRMADO")),ROWS($A$3:A360))),"")</f>
        <v/>
      </c>
      <c r="V360" s="21" t="str">
        <f ca="1">IFERROR(INDEX(MAESTRO!V:V,_xludf.AGGREGATE(15,6,ROW(MAESTRO!$B$3:$B$1000)/((MAESTRO!$B$3:$B$1000="ACADEMICOS")*(UPPER(MAESTRO!$L$3:$L$1000)="CONFIRMADO")),ROWS($A$3:A360))),"")</f>
        <v/>
      </c>
      <c r="W360" s="21" t="str">
        <f ca="1">IFERROR(INDEX(MAESTRO!W:W,_xludf.AGGREGATE(15,6,ROW(MAESTRO!$B$3:$B$1000)/((MAESTRO!$B$3:$B$1000="ACADEMICOS")*(UPPER(MAESTRO!$L$3:$L$1000)="CONFIRMADO")),ROWS($A$3:A360))),"")</f>
        <v/>
      </c>
      <c r="X360" s="21" t="str">
        <f ca="1">IFERROR(INDEX(MAESTRO!X:X,_xludf.AGGREGATE(15,6,ROW(MAESTRO!$B$3:$B$1000)/((MAESTRO!$B$3:$B$1000="ACADEMICOS")*(UPPER(MAESTRO!$L$3:$L$1000)="CONFIRMADO")),ROWS($A$3:A360))),"")</f>
        <v/>
      </c>
    </row>
    <row r="361" spans="1:24" ht="22.05" customHeight="1">
      <c r="A361" s="10" t="str">
        <f ca="1">IFERROR(INDEX(MAESTRO!A:A,_xludf.AGGREGATE(15,6,ROW(MAESTRO!$B$3:$B$1000)/((MAESTRO!$B$3:$B$1000="ACADEMICOS")*(UPPER(MAESTRO!$L$3:$L$1000)="CONFIRMADO")),ROWS($A$3:A361))),"")</f>
        <v/>
      </c>
      <c r="B361" s="10" t="str">
        <f ca="1">IFERROR(INDEX(MAESTRO!B:B,_xludf.AGGREGATE(15,6,ROW(MAESTRO!$B$3:$B$1000)/((MAESTRO!$B$3:$B$1000="ACADEMICOS")*(UPPER(MAESTRO!$L$3:$L$1000)="CONFIRMADO")),ROWS($A$3:A361))),"")</f>
        <v/>
      </c>
      <c r="C361" s="10" t="str">
        <f ca="1">IFERROR(INDEX(MAESTRO!C:C,_xludf.AGGREGATE(15,6,ROW(MAESTRO!$B$3:$B$1000)/((MAESTRO!$B$3:$B$1000="ACADEMICOS")*(UPPER(MAESTRO!$L$3:$L$1000)="CONFIRMADO")),ROWS($A$3:A361))),"")</f>
        <v/>
      </c>
      <c r="D361" s="10" t="str">
        <f ca="1">IFERROR(INDEX(MAESTRO!D:D,_xludf.AGGREGATE(15,6,ROW(MAESTRO!$B$3:$B$1000)/((MAESTRO!$B$3:$B$1000="ACADEMICOS")*(UPPER(MAESTRO!$L$3:$L$1000)="CONFIRMADO")),ROWS($A$3:A361))),"")</f>
        <v/>
      </c>
      <c r="E361" s="10" t="str">
        <f ca="1">IFERROR(INDEX(MAESTRO!E:E,_xludf.AGGREGATE(15,6,ROW(MAESTRO!$B$3:$B$1000)/((MAESTRO!$B$3:$B$1000="ACADEMICOS")*(UPPER(MAESTRO!$L$3:$L$1000)="CONFIRMADO")),ROWS($A$3:A361))),"")</f>
        <v/>
      </c>
      <c r="F361" s="10" t="str">
        <f ca="1">IFERROR(INDEX(MAESTRO!F:F,_xludf.AGGREGATE(15,6,ROW(MAESTRO!$B$3:$B$1000)/((MAESTRO!$B$3:$B$1000="ACADEMICOS")*(UPPER(MAESTRO!$L$3:$L$1000)="CONFIRMADO")),ROWS($A$3:A361))),"")</f>
        <v/>
      </c>
      <c r="G361" s="10" t="str">
        <f ca="1">IFERROR(INDEX(MAESTRO!G:G,_xludf.AGGREGATE(15,6,ROW(MAESTRO!$B$3:$B$1000)/((MAESTRO!$B$3:$B$1000="ACADEMICOS")*(UPPER(MAESTRO!$L$3:$L$1000)="CONFIRMADO")),ROWS($A$3:A361))),"")</f>
        <v/>
      </c>
      <c r="H361" s="10" t="str">
        <f ca="1">IFERROR(INDEX(MAESTRO!H:H,_xludf.AGGREGATE(15,6,ROW(MAESTRO!$B$3:$B$1000)/((MAESTRO!$B$3:$B$1000="ACADEMICOS")*(UPPER(MAESTRO!$L$3:$L$1000)="CONFIRMADO")),ROWS($A$3:A361))),"")</f>
        <v/>
      </c>
      <c r="I361" s="10" t="str">
        <f ca="1">IFERROR(INDEX(MAESTRO!I:I,_xludf.AGGREGATE(15,6,ROW(MAESTRO!$B$3:$B$1000)/((MAESTRO!$B$3:$B$1000="ACADEMICOS")*(UPPER(MAESTRO!$L$3:$L$1000)="CONFIRMADO")),ROWS($A$3:A361))),"")</f>
        <v/>
      </c>
      <c r="J361" s="10" t="str">
        <f ca="1">IFERROR(INDEX(MAESTRO!J:J,_xludf.AGGREGATE(15,6,ROW(MAESTRO!$B$3:$B$1000)/((MAESTRO!$B$3:$B$1000="ACADEMICOS")*(UPPER(MAESTRO!$L$3:$L$1000)="CONFIRMADO")),ROWS($A$3:A361))),"")</f>
        <v/>
      </c>
      <c r="K361" s="10" t="str">
        <f ca="1">IFERROR(INDEX(MAESTRO!K:K,_xludf.AGGREGATE(15,6,ROW(MAESTRO!$B$3:$B$1000)/((MAESTRO!$B$3:$B$1000="ACADEMICOS")*(UPPER(MAESTRO!$L$3:$L$1000)="CONFIRMADO")),ROWS($A$3:A361))),"")</f>
        <v/>
      </c>
      <c r="L361" s="10" t="str">
        <f ca="1">IFERROR(INDEX(MAESTRO!L:L,_xludf.AGGREGATE(15,6,ROW(MAESTRO!$B$3:$B$1000)/((MAESTRO!$B$3:$B$1000="ACADEMICOS")*(UPPER(MAESTRO!$L$3:$L$1000)="CONFIRMADO")),ROWS($A$3:A361))),"")</f>
        <v/>
      </c>
      <c r="M361" s="10" t="str">
        <f ca="1">IFERROR(INDEX(MAESTRO!M:M,_xludf.AGGREGATE(15,6,ROW(MAESTRO!$B$3:$B$1000)/((MAESTRO!$B$3:$B$1000="ACADEMICOS")*(UPPER(MAESTRO!$L$3:$L$1000)="CONFIRMADO")),ROWS($A$3:A361))),"")</f>
        <v/>
      </c>
      <c r="N361" s="10" t="str">
        <f ca="1">IFERROR(INDEX(MAESTRO!N:N,_xludf.AGGREGATE(15,6,ROW(MAESTRO!$B$3:$B$1000)/((MAESTRO!$B$3:$B$1000="ACADEMICOS")*(UPPER(MAESTRO!$L$3:$L$1000)="CONFIRMADO")),ROWS($A$3:A361))),"")</f>
        <v/>
      </c>
      <c r="O361" s="10" t="str">
        <f ca="1">IFERROR(INDEX(MAESTRO!O:O,_xludf.AGGREGATE(15,6,ROW(MAESTRO!$B$3:$B$1000)/((MAESTRO!$B$3:$B$1000="ACADEMICOS")*(UPPER(MAESTRO!$L$3:$L$1000)="CONFIRMADO")),ROWS($A$3:A361))),"")</f>
        <v/>
      </c>
      <c r="P361" s="10" t="str">
        <f ca="1">IFERROR(INDEX(MAESTRO!P:P,_xludf.AGGREGATE(15,6,ROW(MAESTRO!$B$3:$B$1000)/((MAESTRO!$B$3:$B$1000="ACADEMICOS")*(UPPER(MAESTRO!$L$3:$L$1000)="CONFIRMADO")),ROWS($A$3:A361))),"")</f>
        <v/>
      </c>
      <c r="Q361" s="10" t="str">
        <f ca="1">IFERROR(INDEX(MAESTRO!Q:Q,_xludf.AGGREGATE(15,6,ROW(MAESTRO!$B$3:$B$1000)/((MAESTRO!$B$3:$B$1000="ACADEMICOS")*(UPPER(MAESTRO!$L$3:$L$1000)="CONFIRMADO")),ROWS($A$3:A361))),"")</f>
        <v/>
      </c>
      <c r="R361" s="10" t="str">
        <f ca="1">IFERROR(INDEX(MAESTRO!R:R,_xludf.AGGREGATE(15,6,ROW(MAESTRO!$B$3:$B$1000)/((MAESTRO!$B$3:$B$1000="ACADEMICOS")*(UPPER(MAESTRO!$L$3:$L$1000)="CONFIRMADO")),ROWS($A$3:A361))),"")</f>
        <v/>
      </c>
      <c r="S361" s="10" t="str">
        <f ca="1">IFERROR(INDEX(MAESTRO!S:S,_xludf.AGGREGATE(15,6,ROW(MAESTRO!$B$3:$B$1000)/((MAESTRO!$B$3:$B$1000="ACADEMICOS")*(UPPER(MAESTRO!$L$3:$L$1000)="CONFIRMADO")),ROWS($A$3:A361))),"")</f>
        <v/>
      </c>
      <c r="T361" s="10" t="str">
        <f ca="1">IFERROR(INDEX(MAESTRO!T:T,_xludf.AGGREGATE(15,6,ROW(MAESTRO!$B$3:$B$1000)/((MAESTRO!$B$3:$B$1000="ACADEMICOS")*(UPPER(MAESTRO!$L$3:$L$1000)="CONFIRMADO")),ROWS($A$3:A361))),"")</f>
        <v/>
      </c>
      <c r="U361" s="10" t="str">
        <f ca="1">IFERROR(INDEX(MAESTRO!U:U,_xludf.AGGREGATE(15,6,ROW(MAESTRO!$B$3:$B$1000)/((MAESTRO!$B$3:$B$1000="ACADEMICOS")*(UPPER(MAESTRO!$L$3:$L$1000)="CONFIRMADO")),ROWS($A$3:A361))),"")</f>
        <v/>
      </c>
      <c r="V361" s="10" t="str">
        <f ca="1">IFERROR(INDEX(MAESTRO!V:V,_xludf.AGGREGATE(15,6,ROW(MAESTRO!$B$3:$B$1000)/((MAESTRO!$B$3:$B$1000="ACADEMICOS")*(UPPER(MAESTRO!$L$3:$L$1000)="CONFIRMADO")),ROWS($A$3:A361))),"")</f>
        <v/>
      </c>
      <c r="W361" s="10" t="str">
        <f ca="1">IFERROR(INDEX(MAESTRO!W:W,_xludf.AGGREGATE(15,6,ROW(MAESTRO!$B$3:$B$1000)/((MAESTRO!$B$3:$B$1000="ACADEMICOS")*(UPPER(MAESTRO!$L$3:$L$1000)="CONFIRMADO")),ROWS($A$3:A361))),"")</f>
        <v/>
      </c>
      <c r="X361" s="10" t="str">
        <f ca="1">IFERROR(INDEX(MAESTRO!X:X,_xludf.AGGREGATE(15,6,ROW(MAESTRO!$B$3:$B$1000)/((MAESTRO!$B$3:$B$1000="ACADEMICOS")*(UPPER(MAESTRO!$L$3:$L$1000)="CONFIRMADO")),ROWS($A$3:A361))),"")</f>
        <v/>
      </c>
    </row>
    <row r="362" spans="1:24" ht="22.05" customHeight="1">
      <c r="A362" s="21" t="str">
        <f ca="1">IFERROR(INDEX(MAESTRO!A:A,_xludf.AGGREGATE(15,6,ROW(MAESTRO!$B$3:$B$1000)/((MAESTRO!$B$3:$B$1000="ACADEMICOS")*(UPPER(MAESTRO!$L$3:$L$1000)="CONFIRMADO")),ROWS($A$3:A362))),"")</f>
        <v/>
      </c>
      <c r="B362" s="21" t="str">
        <f ca="1">IFERROR(INDEX(MAESTRO!B:B,_xludf.AGGREGATE(15,6,ROW(MAESTRO!$B$3:$B$1000)/((MAESTRO!$B$3:$B$1000="ACADEMICOS")*(UPPER(MAESTRO!$L$3:$L$1000)="CONFIRMADO")),ROWS($A$3:A362))),"")</f>
        <v/>
      </c>
      <c r="C362" s="21" t="str">
        <f ca="1">IFERROR(INDEX(MAESTRO!C:C,_xludf.AGGREGATE(15,6,ROW(MAESTRO!$B$3:$B$1000)/((MAESTRO!$B$3:$B$1000="ACADEMICOS")*(UPPER(MAESTRO!$L$3:$L$1000)="CONFIRMADO")),ROWS($A$3:A362))),"")</f>
        <v/>
      </c>
      <c r="D362" s="21" t="str">
        <f ca="1">IFERROR(INDEX(MAESTRO!D:D,_xludf.AGGREGATE(15,6,ROW(MAESTRO!$B$3:$B$1000)/((MAESTRO!$B$3:$B$1000="ACADEMICOS")*(UPPER(MAESTRO!$L$3:$L$1000)="CONFIRMADO")),ROWS($A$3:A362))),"")</f>
        <v/>
      </c>
      <c r="E362" s="21" t="str">
        <f ca="1">IFERROR(INDEX(MAESTRO!E:E,_xludf.AGGREGATE(15,6,ROW(MAESTRO!$B$3:$B$1000)/((MAESTRO!$B$3:$B$1000="ACADEMICOS")*(UPPER(MAESTRO!$L$3:$L$1000)="CONFIRMADO")),ROWS($A$3:A362))),"")</f>
        <v/>
      </c>
      <c r="F362" s="21" t="str">
        <f ca="1">IFERROR(INDEX(MAESTRO!F:F,_xludf.AGGREGATE(15,6,ROW(MAESTRO!$B$3:$B$1000)/((MAESTRO!$B$3:$B$1000="ACADEMICOS")*(UPPER(MAESTRO!$L$3:$L$1000)="CONFIRMADO")),ROWS($A$3:A362))),"")</f>
        <v/>
      </c>
      <c r="G362" s="21" t="str">
        <f ca="1">IFERROR(INDEX(MAESTRO!G:G,_xludf.AGGREGATE(15,6,ROW(MAESTRO!$B$3:$B$1000)/((MAESTRO!$B$3:$B$1000="ACADEMICOS")*(UPPER(MAESTRO!$L$3:$L$1000)="CONFIRMADO")),ROWS($A$3:A362))),"")</f>
        <v/>
      </c>
      <c r="H362" s="21" t="str">
        <f ca="1">IFERROR(INDEX(MAESTRO!H:H,_xludf.AGGREGATE(15,6,ROW(MAESTRO!$B$3:$B$1000)/((MAESTRO!$B$3:$B$1000="ACADEMICOS")*(UPPER(MAESTRO!$L$3:$L$1000)="CONFIRMADO")),ROWS($A$3:A362))),"")</f>
        <v/>
      </c>
      <c r="I362" s="21" t="str">
        <f ca="1">IFERROR(INDEX(MAESTRO!I:I,_xludf.AGGREGATE(15,6,ROW(MAESTRO!$B$3:$B$1000)/((MAESTRO!$B$3:$B$1000="ACADEMICOS")*(UPPER(MAESTRO!$L$3:$L$1000)="CONFIRMADO")),ROWS($A$3:A362))),"")</f>
        <v/>
      </c>
      <c r="J362" s="21" t="str">
        <f ca="1">IFERROR(INDEX(MAESTRO!J:J,_xludf.AGGREGATE(15,6,ROW(MAESTRO!$B$3:$B$1000)/((MAESTRO!$B$3:$B$1000="ACADEMICOS")*(UPPER(MAESTRO!$L$3:$L$1000)="CONFIRMADO")),ROWS($A$3:A362))),"")</f>
        <v/>
      </c>
      <c r="K362" s="21" t="str">
        <f ca="1">IFERROR(INDEX(MAESTRO!K:K,_xludf.AGGREGATE(15,6,ROW(MAESTRO!$B$3:$B$1000)/((MAESTRO!$B$3:$B$1000="ACADEMICOS")*(UPPER(MAESTRO!$L$3:$L$1000)="CONFIRMADO")),ROWS($A$3:A362))),"")</f>
        <v/>
      </c>
      <c r="L362" s="21" t="str">
        <f ca="1">IFERROR(INDEX(MAESTRO!L:L,_xludf.AGGREGATE(15,6,ROW(MAESTRO!$B$3:$B$1000)/((MAESTRO!$B$3:$B$1000="ACADEMICOS")*(UPPER(MAESTRO!$L$3:$L$1000)="CONFIRMADO")),ROWS($A$3:A362))),"")</f>
        <v/>
      </c>
      <c r="M362" s="21" t="str">
        <f ca="1">IFERROR(INDEX(MAESTRO!M:M,_xludf.AGGREGATE(15,6,ROW(MAESTRO!$B$3:$B$1000)/((MAESTRO!$B$3:$B$1000="ACADEMICOS")*(UPPER(MAESTRO!$L$3:$L$1000)="CONFIRMADO")),ROWS($A$3:A362))),"")</f>
        <v/>
      </c>
      <c r="N362" s="21" t="str">
        <f ca="1">IFERROR(INDEX(MAESTRO!N:N,_xludf.AGGREGATE(15,6,ROW(MAESTRO!$B$3:$B$1000)/((MAESTRO!$B$3:$B$1000="ACADEMICOS")*(UPPER(MAESTRO!$L$3:$L$1000)="CONFIRMADO")),ROWS($A$3:A362))),"")</f>
        <v/>
      </c>
      <c r="O362" s="21" t="str">
        <f ca="1">IFERROR(INDEX(MAESTRO!O:O,_xludf.AGGREGATE(15,6,ROW(MAESTRO!$B$3:$B$1000)/((MAESTRO!$B$3:$B$1000="ACADEMICOS")*(UPPER(MAESTRO!$L$3:$L$1000)="CONFIRMADO")),ROWS($A$3:A362))),"")</f>
        <v/>
      </c>
      <c r="P362" s="21" t="str">
        <f ca="1">IFERROR(INDEX(MAESTRO!P:P,_xludf.AGGREGATE(15,6,ROW(MAESTRO!$B$3:$B$1000)/((MAESTRO!$B$3:$B$1000="ACADEMICOS")*(UPPER(MAESTRO!$L$3:$L$1000)="CONFIRMADO")),ROWS($A$3:A362))),"")</f>
        <v/>
      </c>
      <c r="Q362" s="21" t="str">
        <f ca="1">IFERROR(INDEX(MAESTRO!Q:Q,_xludf.AGGREGATE(15,6,ROW(MAESTRO!$B$3:$B$1000)/((MAESTRO!$B$3:$B$1000="ACADEMICOS")*(UPPER(MAESTRO!$L$3:$L$1000)="CONFIRMADO")),ROWS($A$3:A362))),"")</f>
        <v/>
      </c>
      <c r="R362" s="21" t="str">
        <f ca="1">IFERROR(INDEX(MAESTRO!R:R,_xludf.AGGREGATE(15,6,ROW(MAESTRO!$B$3:$B$1000)/((MAESTRO!$B$3:$B$1000="ACADEMICOS")*(UPPER(MAESTRO!$L$3:$L$1000)="CONFIRMADO")),ROWS($A$3:A362))),"")</f>
        <v/>
      </c>
      <c r="S362" s="21" t="str">
        <f ca="1">IFERROR(INDEX(MAESTRO!S:S,_xludf.AGGREGATE(15,6,ROW(MAESTRO!$B$3:$B$1000)/((MAESTRO!$B$3:$B$1000="ACADEMICOS")*(UPPER(MAESTRO!$L$3:$L$1000)="CONFIRMADO")),ROWS($A$3:A362))),"")</f>
        <v/>
      </c>
      <c r="T362" s="21" t="str">
        <f ca="1">IFERROR(INDEX(MAESTRO!T:T,_xludf.AGGREGATE(15,6,ROW(MAESTRO!$B$3:$B$1000)/((MAESTRO!$B$3:$B$1000="ACADEMICOS")*(UPPER(MAESTRO!$L$3:$L$1000)="CONFIRMADO")),ROWS($A$3:A362))),"")</f>
        <v/>
      </c>
      <c r="U362" s="21" t="str">
        <f ca="1">IFERROR(INDEX(MAESTRO!U:U,_xludf.AGGREGATE(15,6,ROW(MAESTRO!$B$3:$B$1000)/((MAESTRO!$B$3:$B$1000="ACADEMICOS")*(UPPER(MAESTRO!$L$3:$L$1000)="CONFIRMADO")),ROWS($A$3:A362))),"")</f>
        <v/>
      </c>
      <c r="V362" s="21" t="str">
        <f ca="1">IFERROR(INDEX(MAESTRO!V:V,_xludf.AGGREGATE(15,6,ROW(MAESTRO!$B$3:$B$1000)/((MAESTRO!$B$3:$B$1000="ACADEMICOS")*(UPPER(MAESTRO!$L$3:$L$1000)="CONFIRMADO")),ROWS($A$3:A362))),"")</f>
        <v/>
      </c>
      <c r="W362" s="21" t="str">
        <f ca="1">IFERROR(INDEX(MAESTRO!W:W,_xludf.AGGREGATE(15,6,ROW(MAESTRO!$B$3:$B$1000)/((MAESTRO!$B$3:$B$1000="ACADEMICOS")*(UPPER(MAESTRO!$L$3:$L$1000)="CONFIRMADO")),ROWS($A$3:A362))),"")</f>
        <v/>
      </c>
      <c r="X362" s="21" t="str">
        <f ca="1">IFERROR(INDEX(MAESTRO!X:X,_xludf.AGGREGATE(15,6,ROW(MAESTRO!$B$3:$B$1000)/((MAESTRO!$B$3:$B$1000="ACADEMICOS")*(UPPER(MAESTRO!$L$3:$L$1000)="CONFIRMADO")),ROWS($A$3:A362))),"")</f>
        <v/>
      </c>
    </row>
    <row r="363" spans="1:24" ht="22.05" customHeight="1">
      <c r="A363" s="10" t="str">
        <f ca="1">IFERROR(INDEX(MAESTRO!A:A,_xludf.AGGREGATE(15,6,ROW(MAESTRO!$B$3:$B$1000)/((MAESTRO!$B$3:$B$1000="ACADEMICOS")*(UPPER(MAESTRO!$L$3:$L$1000)="CONFIRMADO")),ROWS($A$3:A363))),"")</f>
        <v/>
      </c>
      <c r="B363" s="10" t="str">
        <f ca="1">IFERROR(INDEX(MAESTRO!B:B,_xludf.AGGREGATE(15,6,ROW(MAESTRO!$B$3:$B$1000)/((MAESTRO!$B$3:$B$1000="ACADEMICOS")*(UPPER(MAESTRO!$L$3:$L$1000)="CONFIRMADO")),ROWS($A$3:A363))),"")</f>
        <v/>
      </c>
      <c r="C363" s="10" t="str">
        <f ca="1">IFERROR(INDEX(MAESTRO!C:C,_xludf.AGGREGATE(15,6,ROW(MAESTRO!$B$3:$B$1000)/((MAESTRO!$B$3:$B$1000="ACADEMICOS")*(UPPER(MAESTRO!$L$3:$L$1000)="CONFIRMADO")),ROWS($A$3:A363))),"")</f>
        <v/>
      </c>
      <c r="D363" s="10" t="str">
        <f ca="1">IFERROR(INDEX(MAESTRO!D:D,_xludf.AGGREGATE(15,6,ROW(MAESTRO!$B$3:$B$1000)/((MAESTRO!$B$3:$B$1000="ACADEMICOS")*(UPPER(MAESTRO!$L$3:$L$1000)="CONFIRMADO")),ROWS($A$3:A363))),"")</f>
        <v/>
      </c>
      <c r="E363" s="10" t="str">
        <f ca="1">IFERROR(INDEX(MAESTRO!E:E,_xludf.AGGREGATE(15,6,ROW(MAESTRO!$B$3:$B$1000)/((MAESTRO!$B$3:$B$1000="ACADEMICOS")*(UPPER(MAESTRO!$L$3:$L$1000)="CONFIRMADO")),ROWS($A$3:A363))),"")</f>
        <v/>
      </c>
      <c r="F363" s="10" t="str">
        <f ca="1">IFERROR(INDEX(MAESTRO!F:F,_xludf.AGGREGATE(15,6,ROW(MAESTRO!$B$3:$B$1000)/((MAESTRO!$B$3:$B$1000="ACADEMICOS")*(UPPER(MAESTRO!$L$3:$L$1000)="CONFIRMADO")),ROWS($A$3:A363))),"")</f>
        <v/>
      </c>
      <c r="G363" s="10" t="str">
        <f ca="1">IFERROR(INDEX(MAESTRO!G:G,_xludf.AGGREGATE(15,6,ROW(MAESTRO!$B$3:$B$1000)/((MAESTRO!$B$3:$B$1000="ACADEMICOS")*(UPPER(MAESTRO!$L$3:$L$1000)="CONFIRMADO")),ROWS($A$3:A363))),"")</f>
        <v/>
      </c>
      <c r="H363" s="10" t="str">
        <f ca="1">IFERROR(INDEX(MAESTRO!H:H,_xludf.AGGREGATE(15,6,ROW(MAESTRO!$B$3:$B$1000)/((MAESTRO!$B$3:$B$1000="ACADEMICOS")*(UPPER(MAESTRO!$L$3:$L$1000)="CONFIRMADO")),ROWS($A$3:A363))),"")</f>
        <v/>
      </c>
      <c r="I363" s="10" t="str">
        <f ca="1">IFERROR(INDEX(MAESTRO!I:I,_xludf.AGGREGATE(15,6,ROW(MAESTRO!$B$3:$B$1000)/((MAESTRO!$B$3:$B$1000="ACADEMICOS")*(UPPER(MAESTRO!$L$3:$L$1000)="CONFIRMADO")),ROWS($A$3:A363))),"")</f>
        <v/>
      </c>
      <c r="J363" s="10" t="str">
        <f ca="1">IFERROR(INDEX(MAESTRO!J:J,_xludf.AGGREGATE(15,6,ROW(MAESTRO!$B$3:$B$1000)/((MAESTRO!$B$3:$B$1000="ACADEMICOS")*(UPPER(MAESTRO!$L$3:$L$1000)="CONFIRMADO")),ROWS($A$3:A363))),"")</f>
        <v/>
      </c>
      <c r="K363" s="10" t="str">
        <f ca="1">IFERROR(INDEX(MAESTRO!K:K,_xludf.AGGREGATE(15,6,ROW(MAESTRO!$B$3:$B$1000)/((MAESTRO!$B$3:$B$1000="ACADEMICOS")*(UPPER(MAESTRO!$L$3:$L$1000)="CONFIRMADO")),ROWS($A$3:A363))),"")</f>
        <v/>
      </c>
      <c r="L363" s="10" t="str">
        <f ca="1">IFERROR(INDEX(MAESTRO!L:L,_xludf.AGGREGATE(15,6,ROW(MAESTRO!$B$3:$B$1000)/((MAESTRO!$B$3:$B$1000="ACADEMICOS")*(UPPER(MAESTRO!$L$3:$L$1000)="CONFIRMADO")),ROWS($A$3:A363))),"")</f>
        <v/>
      </c>
      <c r="M363" s="10" t="str">
        <f ca="1">IFERROR(INDEX(MAESTRO!M:M,_xludf.AGGREGATE(15,6,ROW(MAESTRO!$B$3:$B$1000)/((MAESTRO!$B$3:$B$1000="ACADEMICOS")*(UPPER(MAESTRO!$L$3:$L$1000)="CONFIRMADO")),ROWS($A$3:A363))),"")</f>
        <v/>
      </c>
      <c r="N363" s="10" t="str">
        <f ca="1">IFERROR(INDEX(MAESTRO!N:N,_xludf.AGGREGATE(15,6,ROW(MAESTRO!$B$3:$B$1000)/((MAESTRO!$B$3:$B$1000="ACADEMICOS")*(UPPER(MAESTRO!$L$3:$L$1000)="CONFIRMADO")),ROWS($A$3:A363))),"")</f>
        <v/>
      </c>
      <c r="O363" s="10" t="str">
        <f ca="1">IFERROR(INDEX(MAESTRO!O:O,_xludf.AGGREGATE(15,6,ROW(MAESTRO!$B$3:$B$1000)/((MAESTRO!$B$3:$B$1000="ACADEMICOS")*(UPPER(MAESTRO!$L$3:$L$1000)="CONFIRMADO")),ROWS($A$3:A363))),"")</f>
        <v/>
      </c>
      <c r="P363" s="10" t="str">
        <f ca="1">IFERROR(INDEX(MAESTRO!P:P,_xludf.AGGREGATE(15,6,ROW(MAESTRO!$B$3:$B$1000)/((MAESTRO!$B$3:$B$1000="ACADEMICOS")*(UPPER(MAESTRO!$L$3:$L$1000)="CONFIRMADO")),ROWS($A$3:A363))),"")</f>
        <v/>
      </c>
      <c r="Q363" s="10" t="str">
        <f ca="1">IFERROR(INDEX(MAESTRO!Q:Q,_xludf.AGGREGATE(15,6,ROW(MAESTRO!$B$3:$B$1000)/((MAESTRO!$B$3:$B$1000="ACADEMICOS")*(UPPER(MAESTRO!$L$3:$L$1000)="CONFIRMADO")),ROWS($A$3:A363))),"")</f>
        <v/>
      </c>
      <c r="R363" s="10" t="str">
        <f ca="1">IFERROR(INDEX(MAESTRO!R:R,_xludf.AGGREGATE(15,6,ROW(MAESTRO!$B$3:$B$1000)/((MAESTRO!$B$3:$B$1000="ACADEMICOS")*(UPPER(MAESTRO!$L$3:$L$1000)="CONFIRMADO")),ROWS($A$3:A363))),"")</f>
        <v/>
      </c>
      <c r="S363" s="10" t="str">
        <f ca="1">IFERROR(INDEX(MAESTRO!S:S,_xludf.AGGREGATE(15,6,ROW(MAESTRO!$B$3:$B$1000)/((MAESTRO!$B$3:$B$1000="ACADEMICOS")*(UPPER(MAESTRO!$L$3:$L$1000)="CONFIRMADO")),ROWS($A$3:A363))),"")</f>
        <v/>
      </c>
      <c r="T363" s="10" t="str">
        <f ca="1">IFERROR(INDEX(MAESTRO!T:T,_xludf.AGGREGATE(15,6,ROW(MAESTRO!$B$3:$B$1000)/((MAESTRO!$B$3:$B$1000="ACADEMICOS")*(UPPER(MAESTRO!$L$3:$L$1000)="CONFIRMADO")),ROWS($A$3:A363))),"")</f>
        <v/>
      </c>
      <c r="U363" s="10" t="str">
        <f ca="1">IFERROR(INDEX(MAESTRO!U:U,_xludf.AGGREGATE(15,6,ROW(MAESTRO!$B$3:$B$1000)/((MAESTRO!$B$3:$B$1000="ACADEMICOS")*(UPPER(MAESTRO!$L$3:$L$1000)="CONFIRMADO")),ROWS($A$3:A363))),"")</f>
        <v/>
      </c>
      <c r="V363" s="10" t="str">
        <f ca="1">IFERROR(INDEX(MAESTRO!V:V,_xludf.AGGREGATE(15,6,ROW(MAESTRO!$B$3:$B$1000)/((MAESTRO!$B$3:$B$1000="ACADEMICOS")*(UPPER(MAESTRO!$L$3:$L$1000)="CONFIRMADO")),ROWS($A$3:A363))),"")</f>
        <v/>
      </c>
      <c r="W363" s="10" t="str">
        <f ca="1">IFERROR(INDEX(MAESTRO!W:W,_xludf.AGGREGATE(15,6,ROW(MAESTRO!$B$3:$B$1000)/((MAESTRO!$B$3:$B$1000="ACADEMICOS")*(UPPER(MAESTRO!$L$3:$L$1000)="CONFIRMADO")),ROWS($A$3:A363))),"")</f>
        <v/>
      </c>
      <c r="X363" s="10" t="str">
        <f ca="1">IFERROR(INDEX(MAESTRO!X:X,_xludf.AGGREGATE(15,6,ROW(MAESTRO!$B$3:$B$1000)/((MAESTRO!$B$3:$B$1000="ACADEMICOS")*(UPPER(MAESTRO!$L$3:$L$1000)="CONFIRMADO")),ROWS($A$3:A363))),"")</f>
        <v/>
      </c>
    </row>
    <row r="364" spans="1:24" ht="22.05" customHeight="1">
      <c r="A364" s="21" t="str">
        <f ca="1">IFERROR(INDEX(MAESTRO!A:A,_xludf.AGGREGATE(15,6,ROW(MAESTRO!$B$3:$B$1000)/((MAESTRO!$B$3:$B$1000="ACADEMICOS")*(UPPER(MAESTRO!$L$3:$L$1000)="CONFIRMADO")),ROWS($A$3:A364))),"")</f>
        <v/>
      </c>
      <c r="B364" s="21" t="str">
        <f ca="1">IFERROR(INDEX(MAESTRO!B:B,_xludf.AGGREGATE(15,6,ROW(MAESTRO!$B$3:$B$1000)/((MAESTRO!$B$3:$B$1000="ACADEMICOS")*(UPPER(MAESTRO!$L$3:$L$1000)="CONFIRMADO")),ROWS($A$3:A364))),"")</f>
        <v/>
      </c>
      <c r="C364" s="21" t="str">
        <f ca="1">IFERROR(INDEX(MAESTRO!C:C,_xludf.AGGREGATE(15,6,ROW(MAESTRO!$B$3:$B$1000)/((MAESTRO!$B$3:$B$1000="ACADEMICOS")*(UPPER(MAESTRO!$L$3:$L$1000)="CONFIRMADO")),ROWS($A$3:A364))),"")</f>
        <v/>
      </c>
      <c r="D364" s="21" t="str">
        <f ca="1">IFERROR(INDEX(MAESTRO!D:D,_xludf.AGGREGATE(15,6,ROW(MAESTRO!$B$3:$B$1000)/((MAESTRO!$B$3:$B$1000="ACADEMICOS")*(UPPER(MAESTRO!$L$3:$L$1000)="CONFIRMADO")),ROWS($A$3:A364))),"")</f>
        <v/>
      </c>
      <c r="E364" s="21" t="str">
        <f ca="1">IFERROR(INDEX(MAESTRO!E:E,_xludf.AGGREGATE(15,6,ROW(MAESTRO!$B$3:$B$1000)/((MAESTRO!$B$3:$B$1000="ACADEMICOS")*(UPPER(MAESTRO!$L$3:$L$1000)="CONFIRMADO")),ROWS($A$3:A364))),"")</f>
        <v/>
      </c>
      <c r="F364" s="21" t="str">
        <f ca="1">IFERROR(INDEX(MAESTRO!F:F,_xludf.AGGREGATE(15,6,ROW(MAESTRO!$B$3:$B$1000)/((MAESTRO!$B$3:$B$1000="ACADEMICOS")*(UPPER(MAESTRO!$L$3:$L$1000)="CONFIRMADO")),ROWS($A$3:A364))),"")</f>
        <v/>
      </c>
      <c r="G364" s="21" t="str">
        <f ca="1">IFERROR(INDEX(MAESTRO!G:G,_xludf.AGGREGATE(15,6,ROW(MAESTRO!$B$3:$B$1000)/((MAESTRO!$B$3:$B$1000="ACADEMICOS")*(UPPER(MAESTRO!$L$3:$L$1000)="CONFIRMADO")),ROWS($A$3:A364))),"")</f>
        <v/>
      </c>
      <c r="H364" s="21" t="str">
        <f ca="1">IFERROR(INDEX(MAESTRO!H:H,_xludf.AGGREGATE(15,6,ROW(MAESTRO!$B$3:$B$1000)/((MAESTRO!$B$3:$B$1000="ACADEMICOS")*(UPPER(MAESTRO!$L$3:$L$1000)="CONFIRMADO")),ROWS($A$3:A364))),"")</f>
        <v/>
      </c>
      <c r="I364" s="21" t="str">
        <f ca="1">IFERROR(INDEX(MAESTRO!I:I,_xludf.AGGREGATE(15,6,ROW(MAESTRO!$B$3:$B$1000)/((MAESTRO!$B$3:$B$1000="ACADEMICOS")*(UPPER(MAESTRO!$L$3:$L$1000)="CONFIRMADO")),ROWS($A$3:A364))),"")</f>
        <v/>
      </c>
      <c r="J364" s="21" t="str">
        <f ca="1">IFERROR(INDEX(MAESTRO!J:J,_xludf.AGGREGATE(15,6,ROW(MAESTRO!$B$3:$B$1000)/((MAESTRO!$B$3:$B$1000="ACADEMICOS")*(UPPER(MAESTRO!$L$3:$L$1000)="CONFIRMADO")),ROWS($A$3:A364))),"")</f>
        <v/>
      </c>
      <c r="K364" s="21" t="str">
        <f ca="1">IFERROR(INDEX(MAESTRO!K:K,_xludf.AGGREGATE(15,6,ROW(MAESTRO!$B$3:$B$1000)/((MAESTRO!$B$3:$B$1000="ACADEMICOS")*(UPPER(MAESTRO!$L$3:$L$1000)="CONFIRMADO")),ROWS($A$3:A364))),"")</f>
        <v/>
      </c>
      <c r="L364" s="21" t="str">
        <f ca="1">IFERROR(INDEX(MAESTRO!L:L,_xludf.AGGREGATE(15,6,ROW(MAESTRO!$B$3:$B$1000)/((MAESTRO!$B$3:$B$1000="ACADEMICOS")*(UPPER(MAESTRO!$L$3:$L$1000)="CONFIRMADO")),ROWS($A$3:A364))),"")</f>
        <v/>
      </c>
      <c r="M364" s="21" t="str">
        <f ca="1">IFERROR(INDEX(MAESTRO!M:M,_xludf.AGGREGATE(15,6,ROW(MAESTRO!$B$3:$B$1000)/((MAESTRO!$B$3:$B$1000="ACADEMICOS")*(UPPER(MAESTRO!$L$3:$L$1000)="CONFIRMADO")),ROWS($A$3:A364))),"")</f>
        <v/>
      </c>
      <c r="N364" s="21" t="str">
        <f ca="1">IFERROR(INDEX(MAESTRO!N:N,_xludf.AGGREGATE(15,6,ROW(MAESTRO!$B$3:$B$1000)/((MAESTRO!$B$3:$B$1000="ACADEMICOS")*(UPPER(MAESTRO!$L$3:$L$1000)="CONFIRMADO")),ROWS($A$3:A364))),"")</f>
        <v/>
      </c>
      <c r="O364" s="21" t="str">
        <f ca="1">IFERROR(INDEX(MAESTRO!O:O,_xludf.AGGREGATE(15,6,ROW(MAESTRO!$B$3:$B$1000)/((MAESTRO!$B$3:$B$1000="ACADEMICOS")*(UPPER(MAESTRO!$L$3:$L$1000)="CONFIRMADO")),ROWS($A$3:A364))),"")</f>
        <v/>
      </c>
      <c r="P364" s="21" t="str">
        <f ca="1">IFERROR(INDEX(MAESTRO!P:P,_xludf.AGGREGATE(15,6,ROW(MAESTRO!$B$3:$B$1000)/((MAESTRO!$B$3:$B$1000="ACADEMICOS")*(UPPER(MAESTRO!$L$3:$L$1000)="CONFIRMADO")),ROWS($A$3:A364))),"")</f>
        <v/>
      </c>
      <c r="Q364" s="21" t="str">
        <f ca="1">IFERROR(INDEX(MAESTRO!Q:Q,_xludf.AGGREGATE(15,6,ROW(MAESTRO!$B$3:$B$1000)/((MAESTRO!$B$3:$B$1000="ACADEMICOS")*(UPPER(MAESTRO!$L$3:$L$1000)="CONFIRMADO")),ROWS($A$3:A364))),"")</f>
        <v/>
      </c>
      <c r="R364" s="21" t="str">
        <f ca="1">IFERROR(INDEX(MAESTRO!R:R,_xludf.AGGREGATE(15,6,ROW(MAESTRO!$B$3:$B$1000)/((MAESTRO!$B$3:$B$1000="ACADEMICOS")*(UPPER(MAESTRO!$L$3:$L$1000)="CONFIRMADO")),ROWS($A$3:A364))),"")</f>
        <v/>
      </c>
      <c r="S364" s="21" t="str">
        <f ca="1">IFERROR(INDEX(MAESTRO!S:S,_xludf.AGGREGATE(15,6,ROW(MAESTRO!$B$3:$B$1000)/((MAESTRO!$B$3:$B$1000="ACADEMICOS")*(UPPER(MAESTRO!$L$3:$L$1000)="CONFIRMADO")),ROWS($A$3:A364))),"")</f>
        <v/>
      </c>
      <c r="T364" s="21" t="str">
        <f ca="1">IFERROR(INDEX(MAESTRO!T:T,_xludf.AGGREGATE(15,6,ROW(MAESTRO!$B$3:$B$1000)/((MAESTRO!$B$3:$B$1000="ACADEMICOS")*(UPPER(MAESTRO!$L$3:$L$1000)="CONFIRMADO")),ROWS($A$3:A364))),"")</f>
        <v/>
      </c>
      <c r="U364" s="21" t="str">
        <f ca="1">IFERROR(INDEX(MAESTRO!U:U,_xludf.AGGREGATE(15,6,ROW(MAESTRO!$B$3:$B$1000)/((MAESTRO!$B$3:$B$1000="ACADEMICOS")*(UPPER(MAESTRO!$L$3:$L$1000)="CONFIRMADO")),ROWS($A$3:A364))),"")</f>
        <v/>
      </c>
      <c r="V364" s="21" t="str">
        <f ca="1">IFERROR(INDEX(MAESTRO!V:V,_xludf.AGGREGATE(15,6,ROW(MAESTRO!$B$3:$B$1000)/((MAESTRO!$B$3:$B$1000="ACADEMICOS")*(UPPER(MAESTRO!$L$3:$L$1000)="CONFIRMADO")),ROWS($A$3:A364))),"")</f>
        <v/>
      </c>
      <c r="W364" s="21" t="str">
        <f ca="1">IFERROR(INDEX(MAESTRO!W:W,_xludf.AGGREGATE(15,6,ROW(MAESTRO!$B$3:$B$1000)/((MAESTRO!$B$3:$B$1000="ACADEMICOS")*(UPPER(MAESTRO!$L$3:$L$1000)="CONFIRMADO")),ROWS($A$3:A364))),"")</f>
        <v/>
      </c>
      <c r="X364" s="21" t="str">
        <f ca="1">IFERROR(INDEX(MAESTRO!X:X,_xludf.AGGREGATE(15,6,ROW(MAESTRO!$B$3:$B$1000)/((MAESTRO!$B$3:$B$1000="ACADEMICOS")*(UPPER(MAESTRO!$L$3:$L$1000)="CONFIRMADO")),ROWS($A$3:A364))),"")</f>
        <v/>
      </c>
    </row>
    <row r="365" spans="1:24" ht="22.05" customHeight="1">
      <c r="A365" s="10" t="str">
        <f ca="1">IFERROR(INDEX(MAESTRO!A:A,_xludf.AGGREGATE(15,6,ROW(MAESTRO!$B$3:$B$1000)/((MAESTRO!$B$3:$B$1000="ACADEMICOS")*(UPPER(MAESTRO!$L$3:$L$1000)="CONFIRMADO")),ROWS($A$3:A365))),"")</f>
        <v/>
      </c>
      <c r="B365" s="10" t="str">
        <f ca="1">IFERROR(INDEX(MAESTRO!B:B,_xludf.AGGREGATE(15,6,ROW(MAESTRO!$B$3:$B$1000)/((MAESTRO!$B$3:$B$1000="ACADEMICOS")*(UPPER(MAESTRO!$L$3:$L$1000)="CONFIRMADO")),ROWS($A$3:A365))),"")</f>
        <v/>
      </c>
      <c r="C365" s="10" t="str">
        <f ca="1">IFERROR(INDEX(MAESTRO!C:C,_xludf.AGGREGATE(15,6,ROW(MAESTRO!$B$3:$B$1000)/((MAESTRO!$B$3:$B$1000="ACADEMICOS")*(UPPER(MAESTRO!$L$3:$L$1000)="CONFIRMADO")),ROWS($A$3:A365))),"")</f>
        <v/>
      </c>
      <c r="D365" s="10" t="str">
        <f ca="1">IFERROR(INDEX(MAESTRO!D:D,_xludf.AGGREGATE(15,6,ROW(MAESTRO!$B$3:$B$1000)/((MAESTRO!$B$3:$B$1000="ACADEMICOS")*(UPPER(MAESTRO!$L$3:$L$1000)="CONFIRMADO")),ROWS($A$3:A365))),"")</f>
        <v/>
      </c>
      <c r="E365" s="10" t="str">
        <f ca="1">IFERROR(INDEX(MAESTRO!E:E,_xludf.AGGREGATE(15,6,ROW(MAESTRO!$B$3:$B$1000)/((MAESTRO!$B$3:$B$1000="ACADEMICOS")*(UPPER(MAESTRO!$L$3:$L$1000)="CONFIRMADO")),ROWS($A$3:A365))),"")</f>
        <v/>
      </c>
      <c r="F365" s="10" t="str">
        <f ca="1">IFERROR(INDEX(MAESTRO!F:F,_xludf.AGGREGATE(15,6,ROW(MAESTRO!$B$3:$B$1000)/((MAESTRO!$B$3:$B$1000="ACADEMICOS")*(UPPER(MAESTRO!$L$3:$L$1000)="CONFIRMADO")),ROWS($A$3:A365))),"")</f>
        <v/>
      </c>
      <c r="G365" s="10" t="str">
        <f ca="1">IFERROR(INDEX(MAESTRO!G:G,_xludf.AGGREGATE(15,6,ROW(MAESTRO!$B$3:$B$1000)/((MAESTRO!$B$3:$B$1000="ACADEMICOS")*(UPPER(MAESTRO!$L$3:$L$1000)="CONFIRMADO")),ROWS($A$3:A365))),"")</f>
        <v/>
      </c>
      <c r="H365" s="10" t="str">
        <f ca="1">IFERROR(INDEX(MAESTRO!H:H,_xludf.AGGREGATE(15,6,ROW(MAESTRO!$B$3:$B$1000)/((MAESTRO!$B$3:$B$1000="ACADEMICOS")*(UPPER(MAESTRO!$L$3:$L$1000)="CONFIRMADO")),ROWS($A$3:A365))),"")</f>
        <v/>
      </c>
      <c r="I365" s="10" t="str">
        <f ca="1">IFERROR(INDEX(MAESTRO!I:I,_xludf.AGGREGATE(15,6,ROW(MAESTRO!$B$3:$B$1000)/((MAESTRO!$B$3:$B$1000="ACADEMICOS")*(UPPER(MAESTRO!$L$3:$L$1000)="CONFIRMADO")),ROWS($A$3:A365))),"")</f>
        <v/>
      </c>
      <c r="J365" s="10" t="str">
        <f ca="1">IFERROR(INDEX(MAESTRO!J:J,_xludf.AGGREGATE(15,6,ROW(MAESTRO!$B$3:$B$1000)/((MAESTRO!$B$3:$B$1000="ACADEMICOS")*(UPPER(MAESTRO!$L$3:$L$1000)="CONFIRMADO")),ROWS($A$3:A365))),"")</f>
        <v/>
      </c>
      <c r="K365" s="10" t="str">
        <f ca="1">IFERROR(INDEX(MAESTRO!K:K,_xludf.AGGREGATE(15,6,ROW(MAESTRO!$B$3:$B$1000)/((MAESTRO!$B$3:$B$1000="ACADEMICOS")*(UPPER(MAESTRO!$L$3:$L$1000)="CONFIRMADO")),ROWS($A$3:A365))),"")</f>
        <v/>
      </c>
      <c r="L365" s="10" t="str">
        <f ca="1">IFERROR(INDEX(MAESTRO!L:L,_xludf.AGGREGATE(15,6,ROW(MAESTRO!$B$3:$B$1000)/((MAESTRO!$B$3:$B$1000="ACADEMICOS")*(UPPER(MAESTRO!$L$3:$L$1000)="CONFIRMADO")),ROWS($A$3:A365))),"")</f>
        <v/>
      </c>
      <c r="M365" s="10" t="str">
        <f ca="1">IFERROR(INDEX(MAESTRO!M:M,_xludf.AGGREGATE(15,6,ROW(MAESTRO!$B$3:$B$1000)/((MAESTRO!$B$3:$B$1000="ACADEMICOS")*(UPPER(MAESTRO!$L$3:$L$1000)="CONFIRMADO")),ROWS($A$3:A365))),"")</f>
        <v/>
      </c>
      <c r="N365" s="10" t="str">
        <f ca="1">IFERROR(INDEX(MAESTRO!N:N,_xludf.AGGREGATE(15,6,ROW(MAESTRO!$B$3:$B$1000)/((MAESTRO!$B$3:$B$1000="ACADEMICOS")*(UPPER(MAESTRO!$L$3:$L$1000)="CONFIRMADO")),ROWS($A$3:A365))),"")</f>
        <v/>
      </c>
      <c r="O365" s="10" t="str">
        <f ca="1">IFERROR(INDEX(MAESTRO!O:O,_xludf.AGGREGATE(15,6,ROW(MAESTRO!$B$3:$B$1000)/((MAESTRO!$B$3:$B$1000="ACADEMICOS")*(UPPER(MAESTRO!$L$3:$L$1000)="CONFIRMADO")),ROWS($A$3:A365))),"")</f>
        <v/>
      </c>
      <c r="P365" s="10" t="str">
        <f ca="1">IFERROR(INDEX(MAESTRO!P:P,_xludf.AGGREGATE(15,6,ROW(MAESTRO!$B$3:$B$1000)/((MAESTRO!$B$3:$B$1000="ACADEMICOS")*(UPPER(MAESTRO!$L$3:$L$1000)="CONFIRMADO")),ROWS($A$3:A365))),"")</f>
        <v/>
      </c>
      <c r="Q365" s="10" t="str">
        <f ca="1">IFERROR(INDEX(MAESTRO!Q:Q,_xludf.AGGREGATE(15,6,ROW(MAESTRO!$B$3:$B$1000)/((MAESTRO!$B$3:$B$1000="ACADEMICOS")*(UPPER(MAESTRO!$L$3:$L$1000)="CONFIRMADO")),ROWS($A$3:A365))),"")</f>
        <v/>
      </c>
      <c r="R365" s="10" t="str">
        <f ca="1">IFERROR(INDEX(MAESTRO!R:R,_xludf.AGGREGATE(15,6,ROW(MAESTRO!$B$3:$B$1000)/((MAESTRO!$B$3:$B$1000="ACADEMICOS")*(UPPER(MAESTRO!$L$3:$L$1000)="CONFIRMADO")),ROWS($A$3:A365))),"")</f>
        <v/>
      </c>
      <c r="S365" s="10" t="str">
        <f ca="1">IFERROR(INDEX(MAESTRO!S:S,_xludf.AGGREGATE(15,6,ROW(MAESTRO!$B$3:$B$1000)/((MAESTRO!$B$3:$B$1000="ACADEMICOS")*(UPPER(MAESTRO!$L$3:$L$1000)="CONFIRMADO")),ROWS($A$3:A365))),"")</f>
        <v/>
      </c>
      <c r="T365" s="10" t="str">
        <f ca="1">IFERROR(INDEX(MAESTRO!T:T,_xludf.AGGREGATE(15,6,ROW(MAESTRO!$B$3:$B$1000)/((MAESTRO!$B$3:$B$1000="ACADEMICOS")*(UPPER(MAESTRO!$L$3:$L$1000)="CONFIRMADO")),ROWS($A$3:A365))),"")</f>
        <v/>
      </c>
      <c r="U365" s="10" t="str">
        <f ca="1">IFERROR(INDEX(MAESTRO!U:U,_xludf.AGGREGATE(15,6,ROW(MAESTRO!$B$3:$B$1000)/((MAESTRO!$B$3:$B$1000="ACADEMICOS")*(UPPER(MAESTRO!$L$3:$L$1000)="CONFIRMADO")),ROWS($A$3:A365))),"")</f>
        <v/>
      </c>
      <c r="V365" s="10" t="str">
        <f ca="1">IFERROR(INDEX(MAESTRO!V:V,_xludf.AGGREGATE(15,6,ROW(MAESTRO!$B$3:$B$1000)/((MAESTRO!$B$3:$B$1000="ACADEMICOS")*(UPPER(MAESTRO!$L$3:$L$1000)="CONFIRMADO")),ROWS($A$3:A365))),"")</f>
        <v/>
      </c>
      <c r="W365" s="10" t="str">
        <f ca="1">IFERROR(INDEX(MAESTRO!W:W,_xludf.AGGREGATE(15,6,ROW(MAESTRO!$B$3:$B$1000)/((MAESTRO!$B$3:$B$1000="ACADEMICOS")*(UPPER(MAESTRO!$L$3:$L$1000)="CONFIRMADO")),ROWS($A$3:A365))),"")</f>
        <v/>
      </c>
      <c r="X365" s="10" t="str">
        <f ca="1">IFERROR(INDEX(MAESTRO!X:X,_xludf.AGGREGATE(15,6,ROW(MAESTRO!$B$3:$B$1000)/((MAESTRO!$B$3:$B$1000="ACADEMICOS")*(UPPER(MAESTRO!$L$3:$L$1000)="CONFIRMADO")),ROWS($A$3:A365))),"")</f>
        <v/>
      </c>
    </row>
    <row r="366" spans="1:24" ht="22.05" customHeight="1">
      <c r="A366" s="21" t="str">
        <f ca="1">IFERROR(INDEX(MAESTRO!A:A,_xludf.AGGREGATE(15,6,ROW(MAESTRO!$B$3:$B$1000)/((MAESTRO!$B$3:$B$1000="ACADEMICOS")*(UPPER(MAESTRO!$L$3:$L$1000)="CONFIRMADO")),ROWS($A$3:A366))),"")</f>
        <v/>
      </c>
      <c r="B366" s="21" t="str">
        <f ca="1">IFERROR(INDEX(MAESTRO!B:B,_xludf.AGGREGATE(15,6,ROW(MAESTRO!$B$3:$B$1000)/((MAESTRO!$B$3:$B$1000="ACADEMICOS")*(UPPER(MAESTRO!$L$3:$L$1000)="CONFIRMADO")),ROWS($A$3:A366))),"")</f>
        <v/>
      </c>
      <c r="C366" s="21" t="str">
        <f ca="1">IFERROR(INDEX(MAESTRO!C:C,_xludf.AGGREGATE(15,6,ROW(MAESTRO!$B$3:$B$1000)/((MAESTRO!$B$3:$B$1000="ACADEMICOS")*(UPPER(MAESTRO!$L$3:$L$1000)="CONFIRMADO")),ROWS($A$3:A366))),"")</f>
        <v/>
      </c>
      <c r="D366" s="21" t="str">
        <f ca="1">IFERROR(INDEX(MAESTRO!D:D,_xludf.AGGREGATE(15,6,ROW(MAESTRO!$B$3:$B$1000)/((MAESTRO!$B$3:$B$1000="ACADEMICOS")*(UPPER(MAESTRO!$L$3:$L$1000)="CONFIRMADO")),ROWS($A$3:A366))),"")</f>
        <v/>
      </c>
      <c r="E366" s="21" t="str">
        <f ca="1">IFERROR(INDEX(MAESTRO!E:E,_xludf.AGGREGATE(15,6,ROW(MAESTRO!$B$3:$B$1000)/((MAESTRO!$B$3:$B$1000="ACADEMICOS")*(UPPER(MAESTRO!$L$3:$L$1000)="CONFIRMADO")),ROWS($A$3:A366))),"")</f>
        <v/>
      </c>
      <c r="F366" s="21" t="str">
        <f ca="1">IFERROR(INDEX(MAESTRO!F:F,_xludf.AGGREGATE(15,6,ROW(MAESTRO!$B$3:$B$1000)/((MAESTRO!$B$3:$B$1000="ACADEMICOS")*(UPPER(MAESTRO!$L$3:$L$1000)="CONFIRMADO")),ROWS($A$3:A366))),"")</f>
        <v/>
      </c>
      <c r="G366" s="21" t="str">
        <f ca="1">IFERROR(INDEX(MAESTRO!G:G,_xludf.AGGREGATE(15,6,ROW(MAESTRO!$B$3:$B$1000)/((MAESTRO!$B$3:$B$1000="ACADEMICOS")*(UPPER(MAESTRO!$L$3:$L$1000)="CONFIRMADO")),ROWS($A$3:A366))),"")</f>
        <v/>
      </c>
      <c r="H366" s="21" t="str">
        <f ca="1">IFERROR(INDEX(MAESTRO!H:H,_xludf.AGGREGATE(15,6,ROW(MAESTRO!$B$3:$B$1000)/((MAESTRO!$B$3:$B$1000="ACADEMICOS")*(UPPER(MAESTRO!$L$3:$L$1000)="CONFIRMADO")),ROWS($A$3:A366))),"")</f>
        <v/>
      </c>
      <c r="I366" s="21" t="str">
        <f ca="1">IFERROR(INDEX(MAESTRO!I:I,_xludf.AGGREGATE(15,6,ROW(MAESTRO!$B$3:$B$1000)/((MAESTRO!$B$3:$B$1000="ACADEMICOS")*(UPPER(MAESTRO!$L$3:$L$1000)="CONFIRMADO")),ROWS($A$3:A366))),"")</f>
        <v/>
      </c>
      <c r="J366" s="21" t="str">
        <f ca="1">IFERROR(INDEX(MAESTRO!J:J,_xludf.AGGREGATE(15,6,ROW(MAESTRO!$B$3:$B$1000)/((MAESTRO!$B$3:$B$1000="ACADEMICOS")*(UPPER(MAESTRO!$L$3:$L$1000)="CONFIRMADO")),ROWS($A$3:A366))),"")</f>
        <v/>
      </c>
      <c r="K366" s="21" t="str">
        <f ca="1">IFERROR(INDEX(MAESTRO!K:K,_xludf.AGGREGATE(15,6,ROW(MAESTRO!$B$3:$B$1000)/((MAESTRO!$B$3:$B$1000="ACADEMICOS")*(UPPER(MAESTRO!$L$3:$L$1000)="CONFIRMADO")),ROWS($A$3:A366))),"")</f>
        <v/>
      </c>
      <c r="L366" s="21" t="str">
        <f ca="1">IFERROR(INDEX(MAESTRO!L:L,_xludf.AGGREGATE(15,6,ROW(MAESTRO!$B$3:$B$1000)/((MAESTRO!$B$3:$B$1000="ACADEMICOS")*(UPPER(MAESTRO!$L$3:$L$1000)="CONFIRMADO")),ROWS($A$3:A366))),"")</f>
        <v/>
      </c>
      <c r="M366" s="21" t="str">
        <f ca="1">IFERROR(INDEX(MAESTRO!M:M,_xludf.AGGREGATE(15,6,ROW(MAESTRO!$B$3:$B$1000)/((MAESTRO!$B$3:$B$1000="ACADEMICOS")*(UPPER(MAESTRO!$L$3:$L$1000)="CONFIRMADO")),ROWS($A$3:A366))),"")</f>
        <v/>
      </c>
      <c r="N366" s="21" t="str">
        <f ca="1">IFERROR(INDEX(MAESTRO!N:N,_xludf.AGGREGATE(15,6,ROW(MAESTRO!$B$3:$B$1000)/((MAESTRO!$B$3:$B$1000="ACADEMICOS")*(UPPER(MAESTRO!$L$3:$L$1000)="CONFIRMADO")),ROWS($A$3:A366))),"")</f>
        <v/>
      </c>
      <c r="O366" s="21" t="str">
        <f ca="1">IFERROR(INDEX(MAESTRO!O:O,_xludf.AGGREGATE(15,6,ROW(MAESTRO!$B$3:$B$1000)/((MAESTRO!$B$3:$B$1000="ACADEMICOS")*(UPPER(MAESTRO!$L$3:$L$1000)="CONFIRMADO")),ROWS($A$3:A366))),"")</f>
        <v/>
      </c>
      <c r="P366" s="21" t="str">
        <f ca="1">IFERROR(INDEX(MAESTRO!P:P,_xludf.AGGREGATE(15,6,ROW(MAESTRO!$B$3:$B$1000)/((MAESTRO!$B$3:$B$1000="ACADEMICOS")*(UPPER(MAESTRO!$L$3:$L$1000)="CONFIRMADO")),ROWS($A$3:A366))),"")</f>
        <v/>
      </c>
      <c r="Q366" s="21" t="str">
        <f ca="1">IFERROR(INDEX(MAESTRO!Q:Q,_xludf.AGGREGATE(15,6,ROW(MAESTRO!$B$3:$B$1000)/((MAESTRO!$B$3:$B$1000="ACADEMICOS")*(UPPER(MAESTRO!$L$3:$L$1000)="CONFIRMADO")),ROWS($A$3:A366))),"")</f>
        <v/>
      </c>
      <c r="R366" s="21" t="str">
        <f ca="1">IFERROR(INDEX(MAESTRO!R:R,_xludf.AGGREGATE(15,6,ROW(MAESTRO!$B$3:$B$1000)/((MAESTRO!$B$3:$B$1000="ACADEMICOS")*(UPPER(MAESTRO!$L$3:$L$1000)="CONFIRMADO")),ROWS($A$3:A366))),"")</f>
        <v/>
      </c>
      <c r="S366" s="21" t="str">
        <f ca="1">IFERROR(INDEX(MAESTRO!S:S,_xludf.AGGREGATE(15,6,ROW(MAESTRO!$B$3:$B$1000)/((MAESTRO!$B$3:$B$1000="ACADEMICOS")*(UPPER(MAESTRO!$L$3:$L$1000)="CONFIRMADO")),ROWS($A$3:A366))),"")</f>
        <v/>
      </c>
      <c r="T366" s="21" t="str">
        <f ca="1">IFERROR(INDEX(MAESTRO!T:T,_xludf.AGGREGATE(15,6,ROW(MAESTRO!$B$3:$B$1000)/((MAESTRO!$B$3:$B$1000="ACADEMICOS")*(UPPER(MAESTRO!$L$3:$L$1000)="CONFIRMADO")),ROWS($A$3:A366))),"")</f>
        <v/>
      </c>
      <c r="U366" s="21" t="str">
        <f ca="1">IFERROR(INDEX(MAESTRO!U:U,_xludf.AGGREGATE(15,6,ROW(MAESTRO!$B$3:$B$1000)/((MAESTRO!$B$3:$B$1000="ACADEMICOS")*(UPPER(MAESTRO!$L$3:$L$1000)="CONFIRMADO")),ROWS($A$3:A366))),"")</f>
        <v/>
      </c>
      <c r="V366" s="21" t="str">
        <f ca="1">IFERROR(INDEX(MAESTRO!V:V,_xludf.AGGREGATE(15,6,ROW(MAESTRO!$B$3:$B$1000)/((MAESTRO!$B$3:$B$1000="ACADEMICOS")*(UPPER(MAESTRO!$L$3:$L$1000)="CONFIRMADO")),ROWS($A$3:A366))),"")</f>
        <v/>
      </c>
      <c r="W366" s="21" t="str">
        <f ca="1">IFERROR(INDEX(MAESTRO!W:W,_xludf.AGGREGATE(15,6,ROW(MAESTRO!$B$3:$B$1000)/((MAESTRO!$B$3:$B$1000="ACADEMICOS")*(UPPER(MAESTRO!$L$3:$L$1000)="CONFIRMADO")),ROWS($A$3:A366))),"")</f>
        <v/>
      </c>
      <c r="X366" s="21" t="str">
        <f ca="1">IFERROR(INDEX(MAESTRO!X:X,_xludf.AGGREGATE(15,6,ROW(MAESTRO!$B$3:$B$1000)/((MAESTRO!$B$3:$B$1000="ACADEMICOS")*(UPPER(MAESTRO!$L$3:$L$1000)="CONFIRMADO")),ROWS($A$3:A366))),"")</f>
        <v/>
      </c>
    </row>
    <row r="367" spans="1:24" ht="22.05" customHeight="1">
      <c r="A367" s="10" t="str">
        <f ca="1">IFERROR(INDEX(MAESTRO!A:A,_xludf.AGGREGATE(15,6,ROW(MAESTRO!$B$3:$B$1000)/((MAESTRO!$B$3:$B$1000="ACADEMICOS")*(UPPER(MAESTRO!$L$3:$L$1000)="CONFIRMADO")),ROWS($A$3:A367))),"")</f>
        <v/>
      </c>
      <c r="B367" s="10" t="str">
        <f ca="1">IFERROR(INDEX(MAESTRO!B:B,_xludf.AGGREGATE(15,6,ROW(MAESTRO!$B$3:$B$1000)/((MAESTRO!$B$3:$B$1000="ACADEMICOS")*(UPPER(MAESTRO!$L$3:$L$1000)="CONFIRMADO")),ROWS($A$3:A367))),"")</f>
        <v/>
      </c>
      <c r="C367" s="10" t="str">
        <f ca="1">IFERROR(INDEX(MAESTRO!C:C,_xludf.AGGREGATE(15,6,ROW(MAESTRO!$B$3:$B$1000)/((MAESTRO!$B$3:$B$1000="ACADEMICOS")*(UPPER(MAESTRO!$L$3:$L$1000)="CONFIRMADO")),ROWS($A$3:A367))),"")</f>
        <v/>
      </c>
      <c r="D367" s="10" t="str">
        <f ca="1">IFERROR(INDEX(MAESTRO!D:D,_xludf.AGGREGATE(15,6,ROW(MAESTRO!$B$3:$B$1000)/((MAESTRO!$B$3:$B$1000="ACADEMICOS")*(UPPER(MAESTRO!$L$3:$L$1000)="CONFIRMADO")),ROWS($A$3:A367))),"")</f>
        <v/>
      </c>
      <c r="E367" s="10" t="str">
        <f ca="1">IFERROR(INDEX(MAESTRO!E:E,_xludf.AGGREGATE(15,6,ROW(MAESTRO!$B$3:$B$1000)/((MAESTRO!$B$3:$B$1000="ACADEMICOS")*(UPPER(MAESTRO!$L$3:$L$1000)="CONFIRMADO")),ROWS($A$3:A367))),"")</f>
        <v/>
      </c>
      <c r="F367" s="10" t="str">
        <f ca="1">IFERROR(INDEX(MAESTRO!F:F,_xludf.AGGREGATE(15,6,ROW(MAESTRO!$B$3:$B$1000)/((MAESTRO!$B$3:$B$1000="ACADEMICOS")*(UPPER(MAESTRO!$L$3:$L$1000)="CONFIRMADO")),ROWS($A$3:A367))),"")</f>
        <v/>
      </c>
      <c r="G367" s="10" t="str">
        <f ca="1">IFERROR(INDEX(MAESTRO!G:G,_xludf.AGGREGATE(15,6,ROW(MAESTRO!$B$3:$B$1000)/((MAESTRO!$B$3:$B$1000="ACADEMICOS")*(UPPER(MAESTRO!$L$3:$L$1000)="CONFIRMADO")),ROWS($A$3:A367))),"")</f>
        <v/>
      </c>
      <c r="H367" s="10" t="str">
        <f ca="1">IFERROR(INDEX(MAESTRO!H:H,_xludf.AGGREGATE(15,6,ROW(MAESTRO!$B$3:$B$1000)/((MAESTRO!$B$3:$B$1000="ACADEMICOS")*(UPPER(MAESTRO!$L$3:$L$1000)="CONFIRMADO")),ROWS($A$3:A367))),"")</f>
        <v/>
      </c>
      <c r="I367" s="10" t="str">
        <f ca="1">IFERROR(INDEX(MAESTRO!I:I,_xludf.AGGREGATE(15,6,ROW(MAESTRO!$B$3:$B$1000)/((MAESTRO!$B$3:$B$1000="ACADEMICOS")*(UPPER(MAESTRO!$L$3:$L$1000)="CONFIRMADO")),ROWS($A$3:A367))),"")</f>
        <v/>
      </c>
      <c r="J367" s="10" t="str">
        <f ca="1">IFERROR(INDEX(MAESTRO!J:J,_xludf.AGGREGATE(15,6,ROW(MAESTRO!$B$3:$B$1000)/((MAESTRO!$B$3:$B$1000="ACADEMICOS")*(UPPER(MAESTRO!$L$3:$L$1000)="CONFIRMADO")),ROWS($A$3:A367))),"")</f>
        <v/>
      </c>
      <c r="K367" s="10" t="str">
        <f ca="1">IFERROR(INDEX(MAESTRO!K:K,_xludf.AGGREGATE(15,6,ROW(MAESTRO!$B$3:$B$1000)/((MAESTRO!$B$3:$B$1000="ACADEMICOS")*(UPPER(MAESTRO!$L$3:$L$1000)="CONFIRMADO")),ROWS($A$3:A367))),"")</f>
        <v/>
      </c>
      <c r="L367" s="10" t="str">
        <f ca="1">IFERROR(INDEX(MAESTRO!L:L,_xludf.AGGREGATE(15,6,ROW(MAESTRO!$B$3:$B$1000)/((MAESTRO!$B$3:$B$1000="ACADEMICOS")*(UPPER(MAESTRO!$L$3:$L$1000)="CONFIRMADO")),ROWS($A$3:A367))),"")</f>
        <v/>
      </c>
      <c r="M367" s="10" t="str">
        <f ca="1">IFERROR(INDEX(MAESTRO!M:M,_xludf.AGGREGATE(15,6,ROW(MAESTRO!$B$3:$B$1000)/((MAESTRO!$B$3:$B$1000="ACADEMICOS")*(UPPER(MAESTRO!$L$3:$L$1000)="CONFIRMADO")),ROWS($A$3:A367))),"")</f>
        <v/>
      </c>
      <c r="N367" s="10" t="str">
        <f ca="1">IFERROR(INDEX(MAESTRO!N:N,_xludf.AGGREGATE(15,6,ROW(MAESTRO!$B$3:$B$1000)/((MAESTRO!$B$3:$B$1000="ACADEMICOS")*(UPPER(MAESTRO!$L$3:$L$1000)="CONFIRMADO")),ROWS($A$3:A367))),"")</f>
        <v/>
      </c>
      <c r="O367" s="10" t="str">
        <f ca="1">IFERROR(INDEX(MAESTRO!O:O,_xludf.AGGREGATE(15,6,ROW(MAESTRO!$B$3:$B$1000)/((MAESTRO!$B$3:$B$1000="ACADEMICOS")*(UPPER(MAESTRO!$L$3:$L$1000)="CONFIRMADO")),ROWS($A$3:A367))),"")</f>
        <v/>
      </c>
      <c r="P367" s="10" t="str">
        <f ca="1">IFERROR(INDEX(MAESTRO!P:P,_xludf.AGGREGATE(15,6,ROW(MAESTRO!$B$3:$B$1000)/((MAESTRO!$B$3:$B$1000="ACADEMICOS")*(UPPER(MAESTRO!$L$3:$L$1000)="CONFIRMADO")),ROWS($A$3:A367))),"")</f>
        <v/>
      </c>
      <c r="Q367" s="10" t="str">
        <f ca="1">IFERROR(INDEX(MAESTRO!Q:Q,_xludf.AGGREGATE(15,6,ROW(MAESTRO!$B$3:$B$1000)/((MAESTRO!$B$3:$B$1000="ACADEMICOS")*(UPPER(MAESTRO!$L$3:$L$1000)="CONFIRMADO")),ROWS($A$3:A367))),"")</f>
        <v/>
      </c>
      <c r="R367" s="10" t="str">
        <f ca="1">IFERROR(INDEX(MAESTRO!R:R,_xludf.AGGREGATE(15,6,ROW(MAESTRO!$B$3:$B$1000)/((MAESTRO!$B$3:$B$1000="ACADEMICOS")*(UPPER(MAESTRO!$L$3:$L$1000)="CONFIRMADO")),ROWS($A$3:A367))),"")</f>
        <v/>
      </c>
      <c r="S367" s="10" t="str">
        <f ca="1">IFERROR(INDEX(MAESTRO!S:S,_xludf.AGGREGATE(15,6,ROW(MAESTRO!$B$3:$B$1000)/((MAESTRO!$B$3:$B$1000="ACADEMICOS")*(UPPER(MAESTRO!$L$3:$L$1000)="CONFIRMADO")),ROWS($A$3:A367))),"")</f>
        <v/>
      </c>
      <c r="T367" s="10" t="str">
        <f ca="1">IFERROR(INDEX(MAESTRO!T:T,_xludf.AGGREGATE(15,6,ROW(MAESTRO!$B$3:$B$1000)/((MAESTRO!$B$3:$B$1000="ACADEMICOS")*(UPPER(MAESTRO!$L$3:$L$1000)="CONFIRMADO")),ROWS($A$3:A367))),"")</f>
        <v/>
      </c>
      <c r="U367" s="10" t="str">
        <f ca="1">IFERROR(INDEX(MAESTRO!U:U,_xludf.AGGREGATE(15,6,ROW(MAESTRO!$B$3:$B$1000)/((MAESTRO!$B$3:$B$1000="ACADEMICOS")*(UPPER(MAESTRO!$L$3:$L$1000)="CONFIRMADO")),ROWS($A$3:A367))),"")</f>
        <v/>
      </c>
      <c r="V367" s="10" t="str">
        <f ca="1">IFERROR(INDEX(MAESTRO!V:V,_xludf.AGGREGATE(15,6,ROW(MAESTRO!$B$3:$B$1000)/((MAESTRO!$B$3:$B$1000="ACADEMICOS")*(UPPER(MAESTRO!$L$3:$L$1000)="CONFIRMADO")),ROWS($A$3:A367))),"")</f>
        <v/>
      </c>
      <c r="W367" s="10" t="str">
        <f ca="1">IFERROR(INDEX(MAESTRO!W:W,_xludf.AGGREGATE(15,6,ROW(MAESTRO!$B$3:$B$1000)/((MAESTRO!$B$3:$B$1000="ACADEMICOS")*(UPPER(MAESTRO!$L$3:$L$1000)="CONFIRMADO")),ROWS($A$3:A367))),"")</f>
        <v/>
      </c>
      <c r="X367" s="10" t="str">
        <f ca="1">IFERROR(INDEX(MAESTRO!X:X,_xludf.AGGREGATE(15,6,ROW(MAESTRO!$B$3:$B$1000)/((MAESTRO!$B$3:$B$1000="ACADEMICOS")*(UPPER(MAESTRO!$L$3:$L$1000)="CONFIRMADO")),ROWS($A$3:A367))),"")</f>
        <v/>
      </c>
    </row>
    <row r="368" spans="1:24" ht="22.05" customHeight="1">
      <c r="A368" s="21" t="str">
        <f ca="1">IFERROR(INDEX(MAESTRO!A:A,_xludf.AGGREGATE(15,6,ROW(MAESTRO!$B$3:$B$1000)/((MAESTRO!$B$3:$B$1000="ACADEMICOS")*(UPPER(MAESTRO!$L$3:$L$1000)="CONFIRMADO")),ROWS($A$3:A368))),"")</f>
        <v/>
      </c>
      <c r="B368" s="21" t="str">
        <f ca="1">IFERROR(INDEX(MAESTRO!B:B,_xludf.AGGREGATE(15,6,ROW(MAESTRO!$B$3:$B$1000)/((MAESTRO!$B$3:$B$1000="ACADEMICOS")*(UPPER(MAESTRO!$L$3:$L$1000)="CONFIRMADO")),ROWS($A$3:A368))),"")</f>
        <v/>
      </c>
      <c r="C368" s="21" t="str">
        <f ca="1">IFERROR(INDEX(MAESTRO!C:C,_xludf.AGGREGATE(15,6,ROW(MAESTRO!$B$3:$B$1000)/((MAESTRO!$B$3:$B$1000="ACADEMICOS")*(UPPER(MAESTRO!$L$3:$L$1000)="CONFIRMADO")),ROWS($A$3:A368))),"")</f>
        <v/>
      </c>
      <c r="D368" s="21" t="str">
        <f ca="1">IFERROR(INDEX(MAESTRO!D:D,_xludf.AGGREGATE(15,6,ROW(MAESTRO!$B$3:$B$1000)/((MAESTRO!$B$3:$B$1000="ACADEMICOS")*(UPPER(MAESTRO!$L$3:$L$1000)="CONFIRMADO")),ROWS($A$3:A368))),"")</f>
        <v/>
      </c>
      <c r="E368" s="21" t="str">
        <f ca="1">IFERROR(INDEX(MAESTRO!E:E,_xludf.AGGREGATE(15,6,ROW(MAESTRO!$B$3:$B$1000)/((MAESTRO!$B$3:$B$1000="ACADEMICOS")*(UPPER(MAESTRO!$L$3:$L$1000)="CONFIRMADO")),ROWS($A$3:A368))),"")</f>
        <v/>
      </c>
      <c r="F368" s="21" t="str">
        <f ca="1">IFERROR(INDEX(MAESTRO!F:F,_xludf.AGGREGATE(15,6,ROW(MAESTRO!$B$3:$B$1000)/((MAESTRO!$B$3:$B$1000="ACADEMICOS")*(UPPER(MAESTRO!$L$3:$L$1000)="CONFIRMADO")),ROWS($A$3:A368))),"")</f>
        <v/>
      </c>
      <c r="G368" s="21" t="str">
        <f ca="1">IFERROR(INDEX(MAESTRO!G:G,_xludf.AGGREGATE(15,6,ROW(MAESTRO!$B$3:$B$1000)/((MAESTRO!$B$3:$B$1000="ACADEMICOS")*(UPPER(MAESTRO!$L$3:$L$1000)="CONFIRMADO")),ROWS($A$3:A368))),"")</f>
        <v/>
      </c>
      <c r="H368" s="21" t="str">
        <f ca="1">IFERROR(INDEX(MAESTRO!H:H,_xludf.AGGREGATE(15,6,ROW(MAESTRO!$B$3:$B$1000)/((MAESTRO!$B$3:$B$1000="ACADEMICOS")*(UPPER(MAESTRO!$L$3:$L$1000)="CONFIRMADO")),ROWS($A$3:A368))),"")</f>
        <v/>
      </c>
      <c r="I368" s="21" t="str">
        <f ca="1">IFERROR(INDEX(MAESTRO!I:I,_xludf.AGGREGATE(15,6,ROW(MAESTRO!$B$3:$B$1000)/((MAESTRO!$B$3:$B$1000="ACADEMICOS")*(UPPER(MAESTRO!$L$3:$L$1000)="CONFIRMADO")),ROWS($A$3:A368))),"")</f>
        <v/>
      </c>
      <c r="J368" s="21" t="str">
        <f ca="1">IFERROR(INDEX(MAESTRO!J:J,_xludf.AGGREGATE(15,6,ROW(MAESTRO!$B$3:$B$1000)/((MAESTRO!$B$3:$B$1000="ACADEMICOS")*(UPPER(MAESTRO!$L$3:$L$1000)="CONFIRMADO")),ROWS($A$3:A368))),"")</f>
        <v/>
      </c>
      <c r="K368" s="21" t="str">
        <f ca="1">IFERROR(INDEX(MAESTRO!K:K,_xludf.AGGREGATE(15,6,ROW(MAESTRO!$B$3:$B$1000)/((MAESTRO!$B$3:$B$1000="ACADEMICOS")*(UPPER(MAESTRO!$L$3:$L$1000)="CONFIRMADO")),ROWS($A$3:A368))),"")</f>
        <v/>
      </c>
      <c r="L368" s="21" t="str">
        <f ca="1">IFERROR(INDEX(MAESTRO!L:L,_xludf.AGGREGATE(15,6,ROW(MAESTRO!$B$3:$B$1000)/((MAESTRO!$B$3:$B$1000="ACADEMICOS")*(UPPER(MAESTRO!$L$3:$L$1000)="CONFIRMADO")),ROWS($A$3:A368))),"")</f>
        <v/>
      </c>
      <c r="M368" s="21" t="str">
        <f ca="1">IFERROR(INDEX(MAESTRO!M:M,_xludf.AGGREGATE(15,6,ROW(MAESTRO!$B$3:$B$1000)/((MAESTRO!$B$3:$B$1000="ACADEMICOS")*(UPPER(MAESTRO!$L$3:$L$1000)="CONFIRMADO")),ROWS($A$3:A368))),"")</f>
        <v/>
      </c>
      <c r="N368" s="21" t="str">
        <f ca="1">IFERROR(INDEX(MAESTRO!N:N,_xludf.AGGREGATE(15,6,ROW(MAESTRO!$B$3:$B$1000)/((MAESTRO!$B$3:$B$1000="ACADEMICOS")*(UPPER(MAESTRO!$L$3:$L$1000)="CONFIRMADO")),ROWS($A$3:A368))),"")</f>
        <v/>
      </c>
      <c r="O368" s="21" t="str">
        <f ca="1">IFERROR(INDEX(MAESTRO!O:O,_xludf.AGGREGATE(15,6,ROW(MAESTRO!$B$3:$B$1000)/((MAESTRO!$B$3:$B$1000="ACADEMICOS")*(UPPER(MAESTRO!$L$3:$L$1000)="CONFIRMADO")),ROWS($A$3:A368))),"")</f>
        <v/>
      </c>
      <c r="P368" s="21" t="str">
        <f ca="1">IFERROR(INDEX(MAESTRO!P:P,_xludf.AGGREGATE(15,6,ROW(MAESTRO!$B$3:$B$1000)/((MAESTRO!$B$3:$B$1000="ACADEMICOS")*(UPPER(MAESTRO!$L$3:$L$1000)="CONFIRMADO")),ROWS($A$3:A368))),"")</f>
        <v/>
      </c>
      <c r="Q368" s="21" t="str">
        <f ca="1">IFERROR(INDEX(MAESTRO!Q:Q,_xludf.AGGREGATE(15,6,ROW(MAESTRO!$B$3:$B$1000)/((MAESTRO!$B$3:$B$1000="ACADEMICOS")*(UPPER(MAESTRO!$L$3:$L$1000)="CONFIRMADO")),ROWS($A$3:A368))),"")</f>
        <v/>
      </c>
      <c r="R368" s="21" t="str">
        <f ca="1">IFERROR(INDEX(MAESTRO!R:R,_xludf.AGGREGATE(15,6,ROW(MAESTRO!$B$3:$B$1000)/((MAESTRO!$B$3:$B$1000="ACADEMICOS")*(UPPER(MAESTRO!$L$3:$L$1000)="CONFIRMADO")),ROWS($A$3:A368))),"")</f>
        <v/>
      </c>
      <c r="S368" s="21" t="str">
        <f ca="1">IFERROR(INDEX(MAESTRO!S:S,_xludf.AGGREGATE(15,6,ROW(MAESTRO!$B$3:$B$1000)/((MAESTRO!$B$3:$B$1000="ACADEMICOS")*(UPPER(MAESTRO!$L$3:$L$1000)="CONFIRMADO")),ROWS($A$3:A368))),"")</f>
        <v/>
      </c>
      <c r="T368" s="21" t="str">
        <f ca="1">IFERROR(INDEX(MAESTRO!T:T,_xludf.AGGREGATE(15,6,ROW(MAESTRO!$B$3:$B$1000)/((MAESTRO!$B$3:$B$1000="ACADEMICOS")*(UPPER(MAESTRO!$L$3:$L$1000)="CONFIRMADO")),ROWS($A$3:A368))),"")</f>
        <v/>
      </c>
      <c r="U368" s="21" t="str">
        <f ca="1">IFERROR(INDEX(MAESTRO!U:U,_xludf.AGGREGATE(15,6,ROW(MAESTRO!$B$3:$B$1000)/((MAESTRO!$B$3:$B$1000="ACADEMICOS")*(UPPER(MAESTRO!$L$3:$L$1000)="CONFIRMADO")),ROWS($A$3:A368))),"")</f>
        <v/>
      </c>
      <c r="V368" s="21" t="str">
        <f ca="1">IFERROR(INDEX(MAESTRO!V:V,_xludf.AGGREGATE(15,6,ROW(MAESTRO!$B$3:$B$1000)/((MAESTRO!$B$3:$B$1000="ACADEMICOS")*(UPPER(MAESTRO!$L$3:$L$1000)="CONFIRMADO")),ROWS($A$3:A368))),"")</f>
        <v/>
      </c>
      <c r="W368" s="21" t="str">
        <f ca="1">IFERROR(INDEX(MAESTRO!W:W,_xludf.AGGREGATE(15,6,ROW(MAESTRO!$B$3:$B$1000)/((MAESTRO!$B$3:$B$1000="ACADEMICOS")*(UPPER(MAESTRO!$L$3:$L$1000)="CONFIRMADO")),ROWS($A$3:A368))),"")</f>
        <v/>
      </c>
      <c r="X368" s="21" t="str">
        <f ca="1">IFERROR(INDEX(MAESTRO!X:X,_xludf.AGGREGATE(15,6,ROW(MAESTRO!$B$3:$B$1000)/((MAESTRO!$B$3:$B$1000="ACADEMICOS")*(UPPER(MAESTRO!$L$3:$L$1000)="CONFIRMADO")),ROWS($A$3:A368))),"")</f>
        <v/>
      </c>
    </row>
    <row r="369" spans="1:24" ht="22.05" customHeight="1">
      <c r="A369" s="10" t="str">
        <f ca="1">IFERROR(INDEX(MAESTRO!A:A,_xludf.AGGREGATE(15,6,ROW(MAESTRO!$B$3:$B$1000)/((MAESTRO!$B$3:$B$1000="ACADEMICOS")*(UPPER(MAESTRO!$L$3:$L$1000)="CONFIRMADO")),ROWS($A$3:A369))),"")</f>
        <v/>
      </c>
      <c r="B369" s="10" t="str">
        <f ca="1">IFERROR(INDEX(MAESTRO!B:B,_xludf.AGGREGATE(15,6,ROW(MAESTRO!$B$3:$B$1000)/((MAESTRO!$B$3:$B$1000="ACADEMICOS")*(UPPER(MAESTRO!$L$3:$L$1000)="CONFIRMADO")),ROWS($A$3:A369))),"")</f>
        <v/>
      </c>
      <c r="C369" s="10" t="str">
        <f ca="1">IFERROR(INDEX(MAESTRO!C:C,_xludf.AGGREGATE(15,6,ROW(MAESTRO!$B$3:$B$1000)/((MAESTRO!$B$3:$B$1000="ACADEMICOS")*(UPPER(MAESTRO!$L$3:$L$1000)="CONFIRMADO")),ROWS($A$3:A369))),"")</f>
        <v/>
      </c>
      <c r="D369" s="10" t="str">
        <f ca="1">IFERROR(INDEX(MAESTRO!D:D,_xludf.AGGREGATE(15,6,ROW(MAESTRO!$B$3:$B$1000)/((MAESTRO!$B$3:$B$1000="ACADEMICOS")*(UPPER(MAESTRO!$L$3:$L$1000)="CONFIRMADO")),ROWS($A$3:A369))),"")</f>
        <v/>
      </c>
      <c r="E369" s="10" t="str">
        <f ca="1">IFERROR(INDEX(MAESTRO!E:E,_xludf.AGGREGATE(15,6,ROW(MAESTRO!$B$3:$B$1000)/((MAESTRO!$B$3:$B$1000="ACADEMICOS")*(UPPER(MAESTRO!$L$3:$L$1000)="CONFIRMADO")),ROWS($A$3:A369))),"")</f>
        <v/>
      </c>
      <c r="F369" s="10" t="str">
        <f ca="1">IFERROR(INDEX(MAESTRO!F:F,_xludf.AGGREGATE(15,6,ROW(MAESTRO!$B$3:$B$1000)/((MAESTRO!$B$3:$B$1000="ACADEMICOS")*(UPPER(MAESTRO!$L$3:$L$1000)="CONFIRMADO")),ROWS($A$3:A369))),"")</f>
        <v/>
      </c>
      <c r="G369" s="10" t="str">
        <f ca="1">IFERROR(INDEX(MAESTRO!G:G,_xludf.AGGREGATE(15,6,ROW(MAESTRO!$B$3:$B$1000)/((MAESTRO!$B$3:$B$1000="ACADEMICOS")*(UPPER(MAESTRO!$L$3:$L$1000)="CONFIRMADO")),ROWS($A$3:A369))),"")</f>
        <v/>
      </c>
      <c r="H369" s="10" t="str">
        <f ca="1">IFERROR(INDEX(MAESTRO!H:H,_xludf.AGGREGATE(15,6,ROW(MAESTRO!$B$3:$B$1000)/((MAESTRO!$B$3:$B$1000="ACADEMICOS")*(UPPER(MAESTRO!$L$3:$L$1000)="CONFIRMADO")),ROWS($A$3:A369))),"")</f>
        <v/>
      </c>
      <c r="I369" s="10" t="str">
        <f ca="1">IFERROR(INDEX(MAESTRO!I:I,_xludf.AGGREGATE(15,6,ROW(MAESTRO!$B$3:$B$1000)/((MAESTRO!$B$3:$B$1000="ACADEMICOS")*(UPPER(MAESTRO!$L$3:$L$1000)="CONFIRMADO")),ROWS($A$3:A369))),"")</f>
        <v/>
      </c>
      <c r="J369" s="10" t="str">
        <f ca="1">IFERROR(INDEX(MAESTRO!J:J,_xludf.AGGREGATE(15,6,ROW(MAESTRO!$B$3:$B$1000)/((MAESTRO!$B$3:$B$1000="ACADEMICOS")*(UPPER(MAESTRO!$L$3:$L$1000)="CONFIRMADO")),ROWS($A$3:A369))),"")</f>
        <v/>
      </c>
      <c r="K369" s="10" t="str">
        <f ca="1">IFERROR(INDEX(MAESTRO!K:K,_xludf.AGGREGATE(15,6,ROW(MAESTRO!$B$3:$B$1000)/((MAESTRO!$B$3:$B$1000="ACADEMICOS")*(UPPER(MAESTRO!$L$3:$L$1000)="CONFIRMADO")),ROWS($A$3:A369))),"")</f>
        <v/>
      </c>
      <c r="L369" s="10" t="str">
        <f ca="1">IFERROR(INDEX(MAESTRO!L:L,_xludf.AGGREGATE(15,6,ROW(MAESTRO!$B$3:$B$1000)/((MAESTRO!$B$3:$B$1000="ACADEMICOS")*(UPPER(MAESTRO!$L$3:$L$1000)="CONFIRMADO")),ROWS($A$3:A369))),"")</f>
        <v/>
      </c>
      <c r="M369" s="10" t="str">
        <f ca="1">IFERROR(INDEX(MAESTRO!M:M,_xludf.AGGREGATE(15,6,ROW(MAESTRO!$B$3:$B$1000)/((MAESTRO!$B$3:$B$1000="ACADEMICOS")*(UPPER(MAESTRO!$L$3:$L$1000)="CONFIRMADO")),ROWS($A$3:A369))),"")</f>
        <v/>
      </c>
      <c r="N369" s="10" t="str">
        <f ca="1">IFERROR(INDEX(MAESTRO!N:N,_xludf.AGGREGATE(15,6,ROW(MAESTRO!$B$3:$B$1000)/((MAESTRO!$B$3:$B$1000="ACADEMICOS")*(UPPER(MAESTRO!$L$3:$L$1000)="CONFIRMADO")),ROWS($A$3:A369))),"")</f>
        <v/>
      </c>
      <c r="O369" s="10" t="str">
        <f ca="1">IFERROR(INDEX(MAESTRO!O:O,_xludf.AGGREGATE(15,6,ROW(MAESTRO!$B$3:$B$1000)/((MAESTRO!$B$3:$B$1000="ACADEMICOS")*(UPPER(MAESTRO!$L$3:$L$1000)="CONFIRMADO")),ROWS($A$3:A369))),"")</f>
        <v/>
      </c>
      <c r="P369" s="10" t="str">
        <f ca="1">IFERROR(INDEX(MAESTRO!P:P,_xludf.AGGREGATE(15,6,ROW(MAESTRO!$B$3:$B$1000)/((MAESTRO!$B$3:$B$1000="ACADEMICOS")*(UPPER(MAESTRO!$L$3:$L$1000)="CONFIRMADO")),ROWS($A$3:A369))),"")</f>
        <v/>
      </c>
      <c r="Q369" s="10" t="str">
        <f ca="1">IFERROR(INDEX(MAESTRO!Q:Q,_xludf.AGGREGATE(15,6,ROW(MAESTRO!$B$3:$B$1000)/((MAESTRO!$B$3:$B$1000="ACADEMICOS")*(UPPER(MAESTRO!$L$3:$L$1000)="CONFIRMADO")),ROWS($A$3:A369))),"")</f>
        <v/>
      </c>
      <c r="R369" s="10" t="str">
        <f ca="1">IFERROR(INDEX(MAESTRO!R:R,_xludf.AGGREGATE(15,6,ROW(MAESTRO!$B$3:$B$1000)/((MAESTRO!$B$3:$B$1000="ACADEMICOS")*(UPPER(MAESTRO!$L$3:$L$1000)="CONFIRMADO")),ROWS($A$3:A369))),"")</f>
        <v/>
      </c>
      <c r="S369" s="10" t="str">
        <f ca="1">IFERROR(INDEX(MAESTRO!S:S,_xludf.AGGREGATE(15,6,ROW(MAESTRO!$B$3:$B$1000)/((MAESTRO!$B$3:$B$1000="ACADEMICOS")*(UPPER(MAESTRO!$L$3:$L$1000)="CONFIRMADO")),ROWS($A$3:A369))),"")</f>
        <v/>
      </c>
      <c r="T369" s="10" t="str">
        <f ca="1">IFERROR(INDEX(MAESTRO!T:T,_xludf.AGGREGATE(15,6,ROW(MAESTRO!$B$3:$B$1000)/((MAESTRO!$B$3:$B$1000="ACADEMICOS")*(UPPER(MAESTRO!$L$3:$L$1000)="CONFIRMADO")),ROWS($A$3:A369))),"")</f>
        <v/>
      </c>
      <c r="U369" s="10" t="str">
        <f ca="1">IFERROR(INDEX(MAESTRO!U:U,_xludf.AGGREGATE(15,6,ROW(MAESTRO!$B$3:$B$1000)/((MAESTRO!$B$3:$B$1000="ACADEMICOS")*(UPPER(MAESTRO!$L$3:$L$1000)="CONFIRMADO")),ROWS($A$3:A369))),"")</f>
        <v/>
      </c>
      <c r="V369" s="10" t="str">
        <f ca="1">IFERROR(INDEX(MAESTRO!V:V,_xludf.AGGREGATE(15,6,ROW(MAESTRO!$B$3:$B$1000)/((MAESTRO!$B$3:$B$1000="ACADEMICOS")*(UPPER(MAESTRO!$L$3:$L$1000)="CONFIRMADO")),ROWS($A$3:A369))),"")</f>
        <v/>
      </c>
      <c r="W369" s="10" t="str">
        <f ca="1">IFERROR(INDEX(MAESTRO!W:W,_xludf.AGGREGATE(15,6,ROW(MAESTRO!$B$3:$B$1000)/((MAESTRO!$B$3:$B$1000="ACADEMICOS")*(UPPER(MAESTRO!$L$3:$L$1000)="CONFIRMADO")),ROWS($A$3:A369))),"")</f>
        <v/>
      </c>
      <c r="X369" s="10" t="str">
        <f ca="1">IFERROR(INDEX(MAESTRO!X:X,_xludf.AGGREGATE(15,6,ROW(MAESTRO!$B$3:$B$1000)/((MAESTRO!$B$3:$B$1000="ACADEMICOS")*(UPPER(MAESTRO!$L$3:$L$1000)="CONFIRMADO")),ROWS($A$3:A369))),"")</f>
        <v/>
      </c>
    </row>
    <row r="370" spans="1:24" ht="22.05" customHeight="1">
      <c r="A370" s="21" t="str">
        <f ca="1">IFERROR(INDEX(MAESTRO!A:A,_xludf.AGGREGATE(15,6,ROW(MAESTRO!$B$3:$B$1000)/((MAESTRO!$B$3:$B$1000="ACADEMICOS")*(UPPER(MAESTRO!$L$3:$L$1000)="CONFIRMADO")),ROWS($A$3:A370))),"")</f>
        <v/>
      </c>
      <c r="B370" s="21" t="str">
        <f ca="1">IFERROR(INDEX(MAESTRO!B:B,_xludf.AGGREGATE(15,6,ROW(MAESTRO!$B$3:$B$1000)/((MAESTRO!$B$3:$B$1000="ACADEMICOS")*(UPPER(MAESTRO!$L$3:$L$1000)="CONFIRMADO")),ROWS($A$3:A370))),"")</f>
        <v/>
      </c>
      <c r="C370" s="21" t="str">
        <f ca="1">IFERROR(INDEX(MAESTRO!C:C,_xludf.AGGREGATE(15,6,ROW(MAESTRO!$B$3:$B$1000)/((MAESTRO!$B$3:$B$1000="ACADEMICOS")*(UPPER(MAESTRO!$L$3:$L$1000)="CONFIRMADO")),ROWS($A$3:A370))),"")</f>
        <v/>
      </c>
      <c r="D370" s="21" t="str">
        <f ca="1">IFERROR(INDEX(MAESTRO!D:D,_xludf.AGGREGATE(15,6,ROW(MAESTRO!$B$3:$B$1000)/((MAESTRO!$B$3:$B$1000="ACADEMICOS")*(UPPER(MAESTRO!$L$3:$L$1000)="CONFIRMADO")),ROWS($A$3:A370))),"")</f>
        <v/>
      </c>
      <c r="E370" s="21" t="str">
        <f ca="1">IFERROR(INDEX(MAESTRO!E:E,_xludf.AGGREGATE(15,6,ROW(MAESTRO!$B$3:$B$1000)/((MAESTRO!$B$3:$B$1000="ACADEMICOS")*(UPPER(MAESTRO!$L$3:$L$1000)="CONFIRMADO")),ROWS($A$3:A370))),"")</f>
        <v/>
      </c>
      <c r="F370" s="21" t="str">
        <f ca="1">IFERROR(INDEX(MAESTRO!F:F,_xludf.AGGREGATE(15,6,ROW(MAESTRO!$B$3:$B$1000)/((MAESTRO!$B$3:$B$1000="ACADEMICOS")*(UPPER(MAESTRO!$L$3:$L$1000)="CONFIRMADO")),ROWS($A$3:A370))),"")</f>
        <v/>
      </c>
      <c r="G370" s="21" t="str">
        <f ca="1">IFERROR(INDEX(MAESTRO!G:G,_xludf.AGGREGATE(15,6,ROW(MAESTRO!$B$3:$B$1000)/((MAESTRO!$B$3:$B$1000="ACADEMICOS")*(UPPER(MAESTRO!$L$3:$L$1000)="CONFIRMADO")),ROWS($A$3:A370))),"")</f>
        <v/>
      </c>
      <c r="H370" s="21" t="str">
        <f ca="1">IFERROR(INDEX(MAESTRO!H:H,_xludf.AGGREGATE(15,6,ROW(MAESTRO!$B$3:$B$1000)/((MAESTRO!$B$3:$B$1000="ACADEMICOS")*(UPPER(MAESTRO!$L$3:$L$1000)="CONFIRMADO")),ROWS($A$3:A370))),"")</f>
        <v/>
      </c>
      <c r="I370" s="21" t="str">
        <f ca="1">IFERROR(INDEX(MAESTRO!I:I,_xludf.AGGREGATE(15,6,ROW(MAESTRO!$B$3:$B$1000)/((MAESTRO!$B$3:$B$1000="ACADEMICOS")*(UPPER(MAESTRO!$L$3:$L$1000)="CONFIRMADO")),ROWS($A$3:A370))),"")</f>
        <v/>
      </c>
      <c r="J370" s="21" t="str">
        <f ca="1">IFERROR(INDEX(MAESTRO!J:J,_xludf.AGGREGATE(15,6,ROW(MAESTRO!$B$3:$B$1000)/((MAESTRO!$B$3:$B$1000="ACADEMICOS")*(UPPER(MAESTRO!$L$3:$L$1000)="CONFIRMADO")),ROWS($A$3:A370))),"")</f>
        <v/>
      </c>
      <c r="K370" s="21" t="str">
        <f ca="1">IFERROR(INDEX(MAESTRO!K:K,_xludf.AGGREGATE(15,6,ROW(MAESTRO!$B$3:$B$1000)/((MAESTRO!$B$3:$B$1000="ACADEMICOS")*(UPPER(MAESTRO!$L$3:$L$1000)="CONFIRMADO")),ROWS($A$3:A370))),"")</f>
        <v/>
      </c>
      <c r="L370" s="21" t="str">
        <f ca="1">IFERROR(INDEX(MAESTRO!L:L,_xludf.AGGREGATE(15,6,ROW(MAESTRO!$B$3:$B$1000)/((MAESTRO!$B$3:$B$1000="ACADEMICOS")*(UPPER(MAESTRO!$L$3:$L$1000)="CONFIRMADO")),ROWS($A$3:A370))),"")</f>
        <v/>
      </c>
      <c r="M370" s="21" t="str">
        <f ca="1">IFERROR(INDEX(MAESTRO!M:M,_xludf.AGGREGATE(15,6,ROW(MAESTRO!$B$3:$B$1000)/((MAESTRO!$B$3:$B$1000="ACADEMICOS")*(UPPER(MAESTRO!$L$3:$L$1000)="CONFIRMADO")),ROWS($A$3:A370))),"")</f>
        <v/>
      </c>
      <c r="N370" s="21" t="str">
        <f ca="1">IFERROR(INDEX(MAESTRO!N:N,_xludf.AGGREGATE(15,6,ROW(MAESTRO!$B$3:$B$1000)/((MAESTRO!$B$3:$B$1000="ACADEMICOS")*(UPPER(MAESTRO!$L$3:$L$1000)="CONFIRMADO")),ROWS($A$3:A370))),"")</f>
        <v/>
      </c>
      <c r="O370" s="21" t="str">
        <f ca="1">IFERROR(INDEX(MAESTRO!O:O,_xludf.AGGREGATE(15,6,ROW(MAESTRO!$B$3:$B$1000)/((MAESTRO!$B$3:$B$1000="ACADEMICOS")*(UPPER(MAESTRO!$L$3:$L$1000)="CONFIRMADO")),ROWS($A$3:A370))),"")</f>
        <v/>
      </c>
      <c r="P370" s="21" t="str">
        <f ca="1">IFERROR(INDEX(MAESTRO!P:P,_xludf.AGGREGATE(15,6,ROW(MAESTRO!$B$3:$B$1000)/((MAESTRO!$B$3:$B$1000="ACADEMICOS")*(UPPER(MAESTRO!$L$3:$L$1000)="CONFIRMADO")),ROWS($A$3:A370))),"")</f>
        <v/>
      </c>
      <c r="Q370" s="21" t="str">
        <f ca="1">IFERROR(INDEX(MAESTRO!Q:Q,_xludf.AGGREGATE(15,6,ROW(MAESTRO!$B$3:$B$1000)/((MAESTRO!$B$3:$B$1000="ACADEMICOS")*(UPPER(MAESTRO!$L$3:$L$1000)="CONFIRMADO")),ROWS($A$3:A370))),"")</f>
        <v/>
      </c>
      <c r="R370" s="21" t="str">
        <f ca="1">IFERROR(INDEX(MAESTRO!R:R,_xludf.AGGREGATE(15,6,ROW(MAESTRO!$B$3:$B$1000)/((MAESTRO!$B$3:$B$1000="ACADEMICOS")*(UPPER(MAESTRO!$L$3:$L$1000)="CONFIRMADO")),ROWS($A$3:A370))),"")</f>
        <v/>
      </c>
      <c r="S370" s="21" t="str">
        <f ca="1">IFERROR(INDEX(MAESTRO!S:S,_xludf.AGGREGATE(15,6,ROW(MAESTRO!$B$3:$B$1000)/((MAESTRO!$B$3:$B$1000="ACADEMICOS")*(UPPER(MAESTRO!$L$3:$L$1000)="CONFIRMADO")),ROWS($A$3:A370))),"")</f>
        <v/>
      </c>
      <c r="T370" s="21" t="str">
        <f ca="1">IFERROR(INDEX(MAESTRO!T:T,_xludf.AGGREGATE(15,6,ROW(MAESTRO!$B$3:$B$1000)/((MAESTRO!$B$3:$B$1000="ACADEMICOS")*(UPPER(MAESTRO!$L$3:$L$1000)="CONFIRMADO")),ROWS($A$3:A370))),"")</f>
        <v/>
      </c>
      <c r="U370" s="21" t="str">
        <f ca="1">IFERROR(INDEX(MAESTRO!U:U,_xludf.AGGREGATE(15,6,ROW(MAESTRO!$B$3:$B$1000)/((MAESTRO!$B$3:$B$1000="ACADEMICOS")*(UPPER(MAESTRO!$L$3:$L$1000)="CONFIRMADO")),ROWS($A$3:A370))),"")</f>
        <v/>
      </c>
      <c r="V370" s="21" t="str">
        <f ca="1">IFERROR(INDEX(MAESTRO!V:V,_xludf.AGGREGATE(15,6,ROW(MAESTRO!$B$3:$B$1000)/((MAESTRO!$B$3:$B$1000="ACADEMICOS")*(UPPER(MAESTRO!$L$3:$L$1000)="CONFIRMADO")),ROWS($A$3:A370))),"")</f>
        <v/>
      </c>
      <c r="W370" s="21" t="str">
        <f ca="1">IFERROR(INDEX(MAESTRO!W:W,_xludf.AGGREGATE(15,6,ROW(MAESTRO!$B$3:$B$1000)/((MAESTRO!$B$3:$B$1000="ACADEMICOS")*(UPPER(MAESTRO!$L$3:$L$1000)="CONFIRMADO")),ROWS($A$3:A370))),"")</f>
        <v/>
      </c>
      <c r="X370" s="21" t="str">
        <f ca="1">IFERROR(INDEX(MAESTRO!X:X,_xludf.AGGREGATE(15,6,ROW(MAESTRO!$B$3:$B$1000)/((MAESTRO!$B$3:$B$1000="ACADEMICOS")*(UPPER(MAESTRO!$L$3:$L$1000)="CONFIRMADO")),ROWS($A$3:A370))),"")</f>
        <v/>
      </c>
    </row>
    <row r="371" spans="1:24" ht="22.05" customHeight="1">
      <c r="A371" s="10" t="str">
        <f ca="1">IFERROR(INDEX(MAESTRO!A:A,_xludf.AGGREGATE(15,6,ROW(MAESTRO!$B$3:$B$1000)/((MAESTRO!$B$3:$B$1000="ACADEMICOS")*(UPPER(MAESTRO!$L$3:$L$1000)="CONFIRMADO")),ROWS($A$3:A371))),"")</f>
        <v/>
      </c>
      <c r="B371" s="10" t="str">
        <f ca="1">IFERROR(INDEX(MAESTRO!B:B,_xludf.AGGREGATE(15,6,ROW(MAESTRO!$B$3:$B$1000)/((MAESTRO!$B$3:$B$1000="ACADEMICOS")*(UPPER(MAESTRO!$L$3:$L$1000)="CONFIRMADO")),ROWS($A$3:A371))),"")</f>
        <v/>
      </c>
      <c r="C371" s="10" t="str">
        <f ca="1">IFERROR(INDEX(MAESTRO!C:C,_xludf.AGGREGATE(15,6,ROW(MAESTRO!$B$3:$B$1000)/((MAESTRO!$B$3:$B$1000="ACADEMICOS")*(UPPER(MAESTRO!$L$3:$L$1000)="CONFIRMADO")),ROWS($A$3:A371))),"")</f>
        <v/>
      </c>
      <c r="D371" s="10" t="str">
        <f ca="1">IFERROR(INDEX(MAESTRO!D:D,_xludf.AGGREGATE(15,6,ROW(MAESTRO!$B$3:$B$1000)/((MAESTRO!$B$3:$B$1000="ACADEMICOS")*(UPPER(MAESTRO!$L$3:$L$1000)="CONFIRMADO")),ROWS($A$3:A371))),"")</f>
        <v/>
      </c>
      <c r="E371" s="10" t="str">
        <f ca="1">IFERROR(INDEX(MAESTRO!E:E,_xludf.AGGREGATE(15,6,ROW(MAESTRO!$B$3:$B$1000)/((MAESTRO!$B$3:$B$1000="ACADEMICOS")*(UPPER(MAESTRO!$L$3:$L$1000)="CONFIRMADO")),ROWS($A$3:A371))),"")</f>
        <v/>
      </c>
      <c r="F371" s="10" t="str">
        <f ca="1">IFERROR(INDEX(MAESTRO!F:F,_xludf.AGGREGATE(15,6,ROW(MAESTRO!$B$3:$B$1000)/((MAESTRO!$B$3:$B$1000="ACADEMICOS")*(UPPER(MAESTRO!$L$3:$L$1000)="CONFIRMADO")),ROWS($A$3:A371))),"")</f>
        <v/>
      </c>
      <c r="G371" s="10" t="str">
        <f ca="1">IFERROR(INDEX(MAESTRO!G:G,_xludf.AGGREGATE(15,6,ROW(MAESTRO!$B$3:$B$1000)/((MAESTRO!$B$3:$B$1000="ACADEMICOS")*(UPPER(MAESTRO!$L$3:$L$1000)="CONFIRMADO")),ROWS($A$3:A371))),"")</f>
        <v/>
      </c>
      <c r="H371" s="10" t="str">
        <f ca="1">IFERROR(INDEX(MAESTRO!H:H,_xludf.AGGREGATE(15,6,ROW(MAESTRO!$B$3:$B$1000)/((MAESTRO!$B$3:$B$1000="ACADEMICOS")*(UPPER(MAESTRO!$L$3:$L$1000)="CONFIRMADO")),ROWS($A$3:A371))),"")</f>
        <v/>
      </c>
      <c r="I371" s="10" t="str">
        <f ca="1">IFERROR(INDEX(MAESTRO!I:I,_xludf.AGGREGATE(15,6,ROW(MAESTRO!$B$3:$B$1000)/((MAESTRO!$B$3:$B$1000="ACADEMICOS")*(UPPER(MAESTRO!$L$3:$L$1000)="CONFIRMADO")),ROWS($A$3:A371))),"")</f>
        <v/>
      </c>
      <c r="J371" s="10" t="str">
        <f ca="1">IFERROR(INDEX(MAESTRO!J:J,_xludf.AGGREGATE(15,6,ROW(MAESTRO!$B$3:$B$1000)/((MAESTRO!$B$3:$B$1000="ACADEMICOS")*(UPPER(MAESTRO!$L$3:$L$1000)="CONFIRMADO")),ROWS($A$3:A371))),"")</f>
        <v/>
      </c>
      <c r="K371" s="10" t="str">
        <f ca="1">IFERROR(INDEX(MAESTRO!K:K,_xludf.AGGREGATE(15,6,ROW(MAESTRO!$B$3:$B$1000)/((MAESTRO!$B$3:$B$1000="ACADEMICOS")*(UPPER(MAESTRO!$L$3:$L$1000)="CONFIRMADO")),ROWS($A$3:A371))),"")</f>
        <v/>
      </c>
      <c r="L371" s="10" t="str">
        <f ca="1">IFERROR(INDEX(MAESTRO!L:L,_xludf.AGGREGATE(15,6,ROW(MAESTRO!$B$3:$B$1000)/((MAESTRO!$B$3:$B$1000="ACADEMICOS")*(UPPER(MAESTRO!$L$3:$L$1000)="CONFIRMADO")),ROWS($A$3:A371))),"")</f>
        <v/>
      </c>
      <c r="M371" s="10" t="str">
        <f ca="1">IFERROR(INDEX(MAESTRO!M:M,_xludf.AGGREGATE(15,6,ROW(MAESTRO!$B$3:$B$1000)/((MAESTRO!$B$3:$B$1000="ACADEMICOS")*(UPPER(MAESTRO!$L$3:$L$1000)="CONFIRMADO")),ROWS($A$3:A371))),"")</f>
        <v/>
      </c>
      <c r="N371" s="10" t="str">
        <f ca="1">IFERROR(INDEX(MAESTRO!N:N,_xludf.AGGREGATE(15,6,ROW(MAESTRO!$B$3:$B$1000)/((MAESTRO!$B$3:$B$1000="ACADEMICOS")*(UPPER(MAESTRO!$L$3:$L$1000)="CONFIRMADO")),ROWS($A$3:A371))),"")</f>
        <v/>
      </c>
      <c r="O371" s="10" t="str">
        <f ca="1">IFERROR(INDEX(MAESTRO!O:O,_xludf.AGGREGATE(15,6,ROW(MAESTRO!$B$3:$B$1000)/((MAESTRO!$B$3:$B$1000="ACADEMICOS")*(UPPER(MAESTRO!$L$3:$L$1000)="CONFIRMADO")),ROWS($A$3:A371))),"")</f>
        <v/>
      </c>
      <c r="P371" s="10" t="str">
        <f ca="1">IFERROR(INDEX(MAESTRO!P:P,_xludf.AGGREGATE(15,6,ROW(MAESTRO!$B$3:$B$1000)/((MAESTRO!$B$3:$B$1000="ACADEMICOS")*(UPPER(MAESTRO!$L$3:$L$1000)="CONFIRMADO")),ROWS($A$3:A371))),"")</f>
        <v/>
      </c>
      <c r="Q371" s="10" t="str">
        <f ca="1">IFERROR(INDEX(MAESTRO!Q:Q,_xludf.AGGREGATE(15,6,ROW(MAESTRO!$B$3:$B$1000)/((MAESTRO!$B$3:$B$1000="ACADEMICOS")*(UPPER(MAESTRO!$L$3:$L$1000)="CONFIRMADO")),ROWS($A$3:A371))),"")</f>
        <v/>
      </c>
      <c r="R371" s="10" t="str">
        <f ca="1">IFERROR(INDEX(MAESTRO!R:R,_xludf.AGGREGATE(15,6,ROW(MAESTRO!$B$3:$B$1000)/((MAESTRO!$B$3:$B$1000="ACADEMICOS")*(UPPER(MAESTRO!$L$3:$L$1000)="CONFIRMADO")),ROWS($A$3:A371))),"")</f>
        <v/>
      </c>
      <c r="S371" s="10" t="str">
        <f ca="1">IFERROR(INDEX(MAESTRO!S:S,_xludf.AGGREGATE(15,6,ROW(MAESTRO!$B$3:$B$1000)/((MAESTRO!$B$3:$B$1000="ACADEMICOS")*(UPPER(MAESTRO!$L$3:$L$1000)="CONFIRMADO")),ROWS($A$3:A371))),"")</f>
        <v/>
      </c>
      <c r="T371" s="10" t="str">
        <f ca="1">IFERROR(INDEX(MAESTRO!T:T,_xludf.AGGREGATE(15,6,ROW(MAESTRO!$B$3:$B$1000)/((MAESTRO!$B$3:$B$1000="ACADEMICOS")*(UPPER(MAESTRO!$L$3:$L$1000)="CONFIRMADO")),ROWS($A$3:A371))),"")</f>
        <v/>
      </c>
      <c r="U371" s="10" t="str">
        <f ca="1">IFERROR(INDEX(MAESTRO!U:U,_xludf.AGGREGATE(15,6,ROW(MAESTRO!$B$3:$B$1000)/((MAESTRO!$B$3:$B$1000="ACADEMICOS")*(UPPER(MAESTRO!$L$3:$L$1000)="CONFIRMADO")),ROWS($A$3:A371))),"")</f>
        <v/>
      </c>
      <c r="V371" s="10" t="str">
        <f ca="1">IFERROR(INDEX(MAESTRO!V:V,_xludf.AGGREGATE(15,6,ROW(MAESTRO!$B$3:$B$1000)/((MAESTRO!$B$3:$B$1000="ACADEMICOS")*(UPPER(MAESTRO!$L$3:$L$1000)="CONFIRMADO")),ROWS($A$3:A371))),"")</f>
        <v/>
      </c>
      <c r="W371" s="10" t="str">
        <f ca="1">IFERROR(INDEX(MAESTRO!W:W,_xludf.AGGREGATE(15,6,ROW(MAESTRO!$B$3:$B$1000)/((MAESTRO!$B$3:$B$1000="ACADEMICOS")*(UPPER(MAESTRO!$L$3:$L$1000)="CONFIRMADO")),ROWS($A$3:A371))),"")</f>
        <v/>
      </c>
      <c r="X371" s="10" t="str">
        <f ca="1">IFERROR(INDEX(MAESTRO!X:X,_xludf.AGGREGATE(15,6,ROW(MAESTRO!$B$3:$B$1000)/((MAESTRO!$B$3:$B$1000="ACADEMICOS")*(UPPER(MAESTRO!$L$3:$L$1000)="CONFIRMADO")),ROWS($A$3:A371))),"")</f>
        <v/>
      </c>
    </row>
    <row r="372" spans="1:24" ht="22.05" customHeight="1">
      <c r="A372" s="21" t="str">
        <f ca="1">IFERROR(INDEX(MAESTRO!A:A,_xludf.AGGREGATE(15,6,ROW(MAESTRO!$B$3:$B$1000)/((MAESTRO!$B$3:$B$1000="ACADEMICOS")*(UPPER(MAESTRO!$L$3:$L$1000)="CONFIRMADO")),ROWS($A$3:A372))),"")</f>
        <v/>
      </c>
      <c r="B372" s="21" t="str">
        <f ca="1">IFERROR(INDEX(MAESTRO!B:B,_xludf.AGGREGATE(15,6,ROW(MAESTRO!$B$3:$B$1000)/((MAESTRO!$B$3:$B$1000="ACADEMICOS")*(UPPER(MAESTRO!$L$3:$L$1000)="CONFIRMADO")),ROWS($A$3:A372))),"")</f>
        <v/>
      </c>
      <c r="C372" s="21" t="str">
        <f ca="1">IFERROR(INDEX(MAESTRO!C:C,_xludf.AGGREGATE(15,6,ROW(MAESTRO!$B$3:$B$1000)/((MAESTRO!$B$3:$B$1000="ACADEMICOS")*(UPPER(MAESTRO!$L$3:$L$1000)="CONFIRMADO")),ROWS($A$3:A372))),"")</f>
        <v/>
      </c>
      <c r="D372" s="21" t="str">
        <f ca="1">IFERROR(INDEX(MAESTRO!D:D,_xludf.AGGREGATE(15,6,ROW(MAESTRO!$B$3:$B$1000)/((MAESTRO!$B$3:$B$1000="ACADEMICOS")*(UPPER(MAESTRO!$L$3:$L$1000)="CONFIRMADO")),ROWS($A$3:A372))),"")</f>
        <v/>
      </c>
      <c r="E372" s="21" t="str">
        <f ca="1">IFERROR(INDEX(MAESTRO!E:E,_xludf.AGGREGATE(15,6,ROW(MAESTRO!$B$3:$B$1000)/((MAESTRO!$B$3:$B$1000="ACADEMICOS")*(UPPER(MAESTRO!$L$3:$L$1000)="CONFIRMADO")),ROWS($A$3:A372))),"")</f>
        <v/>
      </c>
      <c r="F372" s="21" t="str">
        <f ca="1">IFERROR(INDEX(MAESTRO!F:F,_xludf.AGGREGATE(15,6,ROW(MAESTRO!$B$3:$B$1000)/((MAESTRO!$B$3:$B$1000="ACADEMICOS")*(UPPER(MAESTRO!$L$3:$L$1000)="CONFIRMADO")),ROWS($A$3:A372))),"")</f>
        <v/>
      </c>
      <c r="G372" s="21" t="str">
        <f ca="1">IFERROR(INDEX(MAESTRO!G:G,_xludf.AGGREGATE(15,6,ROW(MAESTRO!$B$3:$B$1000)/((MAESTRO!$B$3:$B$1000="ACADEMICOS")*(UPPER(MAESTRO!$L$3:$L$1000)="CONFIRMADO")),ROWS($A$3:A372))),"")</f>
        <v/>
      </c>
      <c r="H372" s="21" t="str">
        <f ca="1">IFERROR(INDEX(MAESTRO!H:H,_xludf.AGGREGATE(15,6,ROW(MAESTRO!$B$3:$B$1000)/((MAESTRO!$B$3:$B$1000="ACADEMICOS")*(UPPER(MAESTRO!$L$3:$L$1000)="CONFIRMADO")),ROWS($A$3:A372))),"")</f>
        <v/>
      </c>
      <c r="I372" s="21" t="str">
        <f ca="1">IFERROR(INDEX(MAESTRO!I:I,_xludf.AGGREGATE(15,6,ROW(MAESTRO!$B$3:$B$1000)/((MAESTRO!$B$3:$B$1000="ACADEMICOS")*(UPPER(MAESTRO!$L$3:$L$1000)="CONFIRMADO")),ROWS($A$3:A372))),"")</f>
        <v/>
      </c>
      <c r="J372" s="21" t="str">
        <f ca="1">IFERROR(INDEX(MAESTRO!J:J,_xludf.AGGREGATE(15,6,ROW(MAESTRO!$B$3:$B$1000)/((MAESTRO!$B$3:$B$1000="ACADEMICOS")*(UPPER(MAESTRO!$L$3:$L$1000)="CONFIRMADO")),ROWS($A$3:A372))),"")</f>
        <v/>
      </c>
      <c r="K372" s="21" t="str">
        <f ca="1">IFERROR(INDEX(MAESTRO!K:K,_xludf.AGGREGATE(15,6,ROW(MAESTRO!$B$3:$B$1000)/((MAESTRO!$B$3:$B$1000="ACADEMICOS")*(UPPER(MAESTRO!$L$3:$L$1000)="CONFIRMADO")),ROWS($A$3:A372))),"")</f>
        <v/>
      </c>
      <c r="L372" s="21" t="str">
        <f ca="1">IFERROR(INDEX(MAESTRO!L:L,_xludf.AGGREGATE(15,6,ROW(MAESTRO!$B$3:$B$1000)/((MAESTRO!$B$3:$B$1000="ACADEMICOS")*(UPPER(MAESTRO!$L$3:$L$1000)="CONFIRMADO")),ROWS($A$3:A372))),"")</f>
        <v/>
      </c>
      <c r="M372" s="21" t="str">
        <f ca="1">IFERROR(INDEX(MAESTRO!M:M,_xludf.AGGREGATE(15,6,ROW(MAESTRO!$B$3:$B$1000)/((MAESTRO!$B$3:$B$1000="ACADEMICOS")*(UPPER(MAESTRO!$L$3:$L$1000)="CONFIRMADO")),ROWS($A$3:A372))),"")</f>
        <v/>
      </c>
      <c r="N372" s="21" t="str">
        <f ca="1">IFERROR(INDEX(MAESTRO!N:N,_xludf.AGGREGATE(15,6,ROW(MAESTRO!$B$3:$B$1000)/((MAESTRO!$B$3:$B$1000="ACADEMICOS")*(UPPER(MAESTRO!$L$3:$L$1000)="CONFIRMADO")),ROWS($A$3:A372))),"")</f>
        <v/>
      </c>
      <c r="O372" s="21" t="str">
        <f ca="1">IFERROR(INDEX(MAESTRO!O:O,_xludf.AGGREGATE(15,6,ROW(MAESTRO!$B$3:$B$1000)/((MAESTRO!$B$3:$B$1000="ACADEMICOS")*(UPPER(MAESTRO!$L$3:$L$1000)="CONFIRMADO")),ROWS($A$3:A372))),"")</f>
        <v/>
      </c>
      <c r="P372" s="21" t="str">
        <f ca="1">IFERROR(INDEX(MAESTRO!P:P,_xludf.AGGREGATE(15,6,ROW(MAESTRO!$B$3:$B$1000)/((MAESTRO!$B$3:$B$1000="ACADEMICOS")*(UPPER(MAESTRO!$L$3:$L$1000)="CONFIRMADO")),ROWS($A$3:A372))),"")</f>
        <v/>
      </c>
      <c r="Q372" s="21" t="str">
        <f ca="1">IFERROR(INDEX(MAESTRO!Q:Q,_xludf.AGGREGATE(15,6,ROW(MAESTRO!$B$3:$B$1000)/((MAESTRO!$B$3:$B$1000="ACADEMICOS")*(UPPER(MAESTRO!$L$3:$L$1000)="CONFIRMADO")),ROWS($A$3:A372))),"")</f>
        <v/>
      </c>
      <c r="R372" s="21" t="str">
        <f ca="1">IFERROR(INDEX(MAESTRO!R:R,_xludf.AGGREGATE(15,6,ROW(MAESTRO!$B$3:$B$1000)/((MAESTRO!$B$3:$B$1000="ACADEMICOS")*(UPPER(MAESTRO!$L$3:$L$1000)="CONFIRMADO")),ROWS($A$3:A372))),"")</f>
        <v/>
      </c>
      <c r="S372" s="21" t="str">
        <f ca="1">IFERROR(INDEX(MAESTRO!S:S,_xludf.AGGREGATE(15,6,ROW(MAESTRO!$B$3:$B$1000)/((MAESTRO!$B$3:$B$1000="ACADEMICOS")*(UPPER(MAESTRO!$L$3:$L$1000)="CONFIRMADO")),ROWS($A$3:A372))),"")</f>
        <v/>
      </c>
      <c r="T372" s="21" t="str">
        <f ca="1">IFERROR(INDEX(MAESTRO!T:T,_xludf.AGGREGATE(15,6,ROW(MAESTRO!$B$3:$B$1000)/((MAESTRO!$B$3:$B$1000="ACADEMICOS")*(UPPER(MAESTRO!$L$3:$L$1000)="CONFIRMADO")),ROWS($A$3:A372))),"")</f>
        <v/>
      </c>
      <c r="U372" s="21" t="str">
        <f ca="1">IFERROR(INDEX(MAESTRO!U:U,_xludf.AGGREGATE(15,6,ROW(MAESTRO!$B$3:$B$1000)/((MAESTRO!$B$3:$B$1000="ACADEMICOS")*(UPPER(MAESTRO!$L$3:$L$1000)="CONFIRMADO")),ROWS($A$3:A372))),"")</f>
        <v/>
      </c>
      <c r="V372" s="21" t="str">
        <f ca="1">IFERROR(INDEX(MAESTRO!V:V,_xludf.AGGREGATE(15,6,ROW(MAESTRO!$B$3:$B$1000)/((MAESTRO!$B$3:$B$1000="ACADEMICOS")*(UPPER(MAESTRO!$L$3:$L$1000)="CONFIRMADO")),ROWS($A$3:A372))),"")</f>
        <v/>
      </c>
      <c r="W372" s="21" t="str">
        <f ca="1">IFERROR(INDEX(MAESTRO!W:W,_xludf.AGGREGATE(15,6,ROW(MAESTRO!$B$3:$B$1000)/((MAESTRO!$B$3:$B$1000="ACADEMICOS")*(UPPER(MAESTRO!$L$3:$L$1000)="CONFIRMADO")),ROWS($A$3:A372))),"")</f>
        <v/>
      </c>
      <c r="X372" s="21" t="str">
        <f ca="1">IFERROR(INDEX(MAESTRO!X:X,_xludf.AGGREGATE(15,6,ROW(MAESTRO!$B$3:$B$1000)/((MAESTRO!$B$3:$B$1000="ACADEMICOS")*(UPPER(MAESTRO!$L$3:$L$1000)="CONFIRMADO")),ROWS($A$3:A372))),"")</f>
        <v/>
      </c>
    </row>
    <row r="373" spans="1:24" ht="22.05" customHeight="1">
      <c r="A373" s="10" t="str">
        <f ca="1">IFERROR(INDEX(MAESTRO!A:A,_xludf.AGGREGATE(15,6,ROW(MAESTRO!$B$3:$B$1000)/((MAESTRO!$B$3:$B$1000="ACADEMICOS")*(UPPER(MAESTRO!$L$3:$L$1000)="CONFIRMADO")),ROWS($A$3:A373))),"")</f>
        <v/>
      </c>
      <c r="B373" s="10" t="str">
        <f ca="1">IFERROR(INDEX(MAESTRO!B:B,_xludf.AGGREGATE(15,6,ROW(MAESTRO!$B$3:$B$1000)/((MAESTRO!$B$3:$B$1000="ACADEMICOS")*(UPPER(MAESTRO!$L$3:$L$1000)="CONFIRMADO")),ROWS($A$3:A373))),"")</f>
        <v/>
      </c>
      <c r="C373" s="10" t="str">
        <f ca="1">IFERROR(INDEX(MAESTRO!C:C,_xludf.AGGREGATE(15,6,ROW(MAESTRO!$B$3:$B$1000)/((MAESTRO!$B$3:$B$1000="ACADEMICOS")*(UPPER(MAESTRO!$L$3:$L$1000)="CONFIRMADO")),ROWS($A$3:A373))),"")</f>
        <v/>
      </c>
      <c r="D373" s="10" t="str">
        <f ca="1">IFERROR(INDEX(MAESTRO!D:D,_xludf.AGGREGATE(15,6,ROW(MAESTRO!$B$3:$B$1000)/((MAESTRO!$B$3:$B$1000="ACADEMICOS")*(UPPER(MAESTRO!$L$3:$L$1000)="CONFIRMADO")),ROWS($A$3:A373))),"")</f>
        <v/>
      </c>
      <c r="E373" s="10" t="str">
        <f ca="1">IFERROR(INDEX(MAESTRO!E:E,_xludf.AGGREGATE(15,6,ROW(MAESTRO!$B$3:$B$1000)/((MAESTRO!$B$3:$B$1000="ACADEMICOS")*(UPPER(MAESTRO!$L$3:$L$1000)="CONFIRMADO")),ROWS($A$3:A373))),"")</f>
        <v/>
      </c>
      <c r="F373" s="10" t="str">
        <f ca="1">IFERROR(INDEX(MAESTRO!F:F,_xludf.AGGREGATE(15,6,ROW(MAESTRO!$B$3:$B$1000)/((MAESTRO!$B$3:$B$1000="ACADEMICOS")*(UPPER(MAESTRO!$L$3:$L$1000)="CONFIRMADO")),ROWS($A$3:A373))),"")</f>
        <v/>
      </c>
      <c r="G373" s="10" t="str">
        <f ca="1">IFERROR(INDEX(MAESTRO!G:G,_xludf.AGGREGATE(15,6,ROW(MAESTRO!$B$3:$B$1000)/((MAESTRO!$B$3:$B$1000="ACADEMICOS")*(UPPER(MAESTRO!$L$3:$L$1000)="CONFIRMADO")),ROWS($A$3:A373))),"")</f>
        <v/>
      </c>
      <c r="H373" s="10" t="str">
        <f ca="1">IFERROR(INDEX(MAESTRO!H:H,_xludf.AGGREGATE(15,6,ROW(MAESTRO!$B$3:$B$1000)/((MAESTRO!$B$3:$B$1000="ACADEMICOS")*(UPPER(MAESTRO!$L$3:$L$1000)="CONFIRMADO")),ROWS($A$3:A373))),"")</f>
        <v/>
      </c>
      <c r="I373" s="10" t="str">
        <f ca="1">IFERROR(INDEX(MAESTRO!I:I,_xludf.AGGREGATE(15,6,ROW(MAESTRO!$B$3:$B$1000)/((MAESTRO!$B$3:$B$1000="ACADEMICOS")*(UPPER(MAESTRO!$L$3:$L$1000)="CONFIRMADO")),ROWS($A$3:A373))),"")</f>
        <v/>
      </c>
      <c r="J373" s="10" t="str">
        <f ca="1">IFERROR(INDEX(MAESTRO!J:J,_xludf.AGGREGATE(15,6,ROW(MAESTRO!$B$3:$B$1000)/((MAESTRO!$B$3:$B$1000="ACADEMICOS")*(UPPER(MAESTRO!$L$3:$L$1000)="CONFIRMADO")),ROWS($A$3:A373))),"")</f>
        <v/>
      </c>
      <c r="K373" s="10" t="str">
        <f ca="1">IFERROR(INDEX(MAESTRO!K:K,_xludf.AGGREGATE(15,6,ROW(MAESTRO!$B$3:$B$1000)/((MAESTRO!$B$3:$B$1000="ACADEMICOS")*(UPPER(MAESTRO!$L$3:$L$1000)="CONFIRMADO")),ROWS($A$3:A373))),"")</f>
        <v/>
      </c>
      <c r="L373" s="10" t="str">
        <f ca="1">IFERROR(INDEX(MAESTRO!L:L,_xludf.AGGREGATE(15,6,ROW(MAESTRO!$B$3:$B$1000)/((MAESTRO!$B$3:$B$1000="ACADEMICOS")*(UPPER(MAESTRO!$L$3:$L$1000)="CONFIRMADO")),ROWS($A$3:A373))),"")</f>
        <v/>
      </c>
      <c r="M373" s="10" t="str">
        <f ca="1">IFERROR(INDEX(MAESTRO!M:M,_xludf.AGGREGATE(15,6,ROW(MAESTRO!$B$3:$B$1000)/((MAESTRO!$B$3:$B$1000="ACADEMICOS")*(UPPER(MAESTRO!$L$3:$L$1000)="CONFIRMADO")),ROWS($A$3:A373))),"")</f>
        <v/>
      </c>
      <c r="N373" s="10" t="str">
        <f ca="1">IFERROR(INDEX(MAESTRO!N:N,_xludf.AGGREGATE(15,6,ROW(MAESTRO!$B$3:$B$1000)/((MAESTRO!$B$3:$B$1000="ACADEMICOS")*(UPPER(MAESTRO!$L$3:$L$1000)="CONFIRMADO")),ROWS($A$3:A373))),"")</f>
        <v/>
      </c>
      <c r="O373" s="10" t="str">
        <f ca="1">IFERROR(INDEX(MAESTRO!O:O,_xludf.AGGREGATE(15,6,ROW(MAESTRO!$B$3:$B$1000)/((MAESTRO!$B$3:$B$1000="ACADEMICOS")*(UPPER(MAESTRO!$L$3:$L$1000)="CONFIRMADO")),ROWS($A$3:A373))),"")</f>
        <v/>
      </c>
      <c r="P373" s="10" t="str">
        <f ca="1">IFERROR(INDEX(MAESTRO!P:P,_xludf.AGGREGATE(15,6,ROW(MAESTRO!$B$3:$B$1000)/((MAESTRO!$B$3:$B$1000="ACADEMICOS")*(UPPER(MAESTRO!$L$3:$L$1000)="CONFIRMADO")),ROWS($A$3:A373))),"")</f>
        <v/>
      </c>
      <c r="Q373" s="10" t="str">
        <f ca="1">IFERROR(INDEX(MAESTRO!Q:Q,_xludf.AGGREGATE(15,6,ROW(MAESTRO!$B$3:$B$1000)/((MAESTRO!$B$3:$B$1000="ACADEMICOS")*(UPPER(MAESTRO!$L$3:$L$1000)="CONFIRMADO")),ROWS($A$3:A373))),"")</f>
        <v/>
      </c>
      <c r="R373" s="10" t="str">
        <f ca="1">IFERROR(INDEX(MAESTRO!R:R,_xludf.AGGREGATE(15,6,ROW(MAESTRO!$B$3:$B$1000)/((MAESTRO!$B$3:$B$1000="ACADEMICOS")*(UPPER(MAESTRO!$L$3:$L$1000)="CONFIRMADO")),ROWS($A$3:A373))),"")</f>
        <v/>
      </c>
      <c r="S373" s="10" t="str">
        <f ca="1">IFERROR(INDEX(MAESTRO!S:S,_xludf.AGGREGATE(15,6,ROW(MAESTRO!$B$3:$B$1000)/((MAESTRO!$B$3:$B$1000="ACADEMICOS")*(UPPER(MAESTRO!$L$3:$L$1000)="CONFIRMADO")),ROWS($A$3:A373))),"")</f>
        <v/>
      </c>
      <c r="T373" s="10" t="str">
        <f ca="1">IFERROR(INDEX(MAESTRO!T:T,_xludf.AGGREGATE(15,6,ROW(MAESTRO!$B$3:$B$1000)/((MAESTRO!$B$3:$B$1000="ACADEMICOS")*(UPPER(MAESTRO!$L$3:$L$1000)="CONFIRMADO")),ROWS($A$3:A373))),"")</f>
        <v/>
      </c>
      <c r="U373" s="10" t="str">
        <f ca="1">IFERROR(INDEX(MAESTRO!U:U,_xludf.AGGREGATE(15,6,ROW(MAESTRO!$B$3:$B$1000)/((MAESTRO!$B$3:$B$1000="ACADEMICOS")*(UPPER(MAESTRO!$L$3:$L$1000)="CONFIRMADO")),ROWS($A$3:A373))),"")</f>
        <v/>
      </c>
      <c r="V373" s="10" t="str">
        <f ca="1">IFERROR(INDEX(MAESTRO!V:V,_xludf.AGGREGATE(15,6,ROW(MAESTRO!$B$3:$B$1000)/((MAESTRO!$B$3:$B$1000="ACADEMICOS")*(UPPER(MAESTRO!$L$3:$L$1000)="CONFIRMADO")),ROWS($A$3:A373))),"")</f>
        <v/>
      </c>
      <c r="W373" s="10" t="str">
        <f ca="1">IFERROR(INDEX(MAESTRO!W:W,_xludf.AGGREGATE(15,6,ROW(MAESTRO!$B$3:$B$1000)/((MAESTRO!$B$3:$B$1000="ACADEMICOS")*(UPPER(MAESTRO!$L$3:$L$1000)="CONFIRMADO")),ROWS($A$3:A373))),"")</f>
        <v/>
      </c>
      <c r="X373" s="10" t="str">
        <f ca="1">IFERROR(INDEX(MAESTRO!X:X,_xludf.AGGREGATE(15,6,ROW(MAESTRO!$B$3:$B$1000)/((MAESTRO!$B$3:$B$1000="ACADEMICOS")*(UPPER(MAESTRO!$L$3:$L$1000)="CONFIRMADO")),ROWS($A$3:A373))),"")</f>
        <v/>
      </c>
    </row>
    <row r="374" spans="1:24" ht="22.05" customHeight="1">
      <c r="A374" s="21" t="str">
        <f ca="1">IFERROR(INDEX(MAESTRO!A:A,_xludf.AGGREGATE(15,6,ROW(MAESTRO!$B$3:$B$1000)/((MAESTRO!$B$3:$B$1000="ACADEMICOS")*(UPPER(MAESTRO!$L$3:$L$1000)="CONFIRMADO")),ROWS($A$3:A374))),"")</f>
        <v/>
      </c>
      <c r="B374" s="21" t="str">
        <f ca="1">IFERROR(INDEX(MAESTRO!B:B,_xludf.AGGREGATE(15,6,ROW(MAESTRO!$B$3:$B$1000)/((MAESTRO!$B$3:$B$1000="ACADEMICOS")*(UPPER(MAESTRO!$L$3:$L$1000)="CONFIRMADO")),ROWS($A$3:A374))),"")</f>
        <v/>
      </c>
      <c r="C374" s="21" t="str">
        <f ca="1">IFERROR(INDEX(MAESTRO!C:C,_xludf.AGGREGATE(15,6,ROW(MAESTRO!$B$3:$B$1000)/((MAESTRO!$B$3:$B$1000="ACADEMICOS")*(UPPER(MAESTRO!$L$3:$L$1000)="CONFIRMADO")),ROWS($A$3:A374))),"")</f>
        <v/>
      </c>
      <c r="D374" s="21" t="str">
        <f ca="1">IFERROR(INDEX(MAESTRO!D:D,_xludf.AGGREGATE(15,6,ROW(MAESTRO!$B$3:$B$1000)/((MAESTRO!$B$3:$B$1000="ACADEMICOS")*(UPPER(MAESTRO!$L$3:$L$1000)="CONFIRMADO")),ROWS($A$3:A374))),"")</f>
        <v/>
      </c>
      <c r="E374" s="21" t="str">
        <f ca="1">IFERROR(INDEX(MAESTRO!E:E,_xludf.AGGREGATE(15,6,ROW(MAESTRO!$B$3:$B$1000)/((MAESTRO!$B$3:$B$1000="ACADEMICOS")*(UPPER(MAESTRO!$L$3:$L$1000)="CONFIRMADO")),ROWS($A$3:A374))),"")</f>
        <v/>
      </c>
      <c r="F374" s="21" t="str">
        <f ca="1">IFERROR(INDEX(MAESTRO!F:F,_xludf.AGGREGATE(15,6,ROW(MAESTRO!$B$3:$B$1000)/((MAESTRO!$B$3:$B$1000="ACADEMICOS")*(UPPER(MAESTRO!$L$3:$L$1000)="CONFIRMADO")),ROWS($A$3:A374))),"")</f>
        <v/>
      </c>
      <c r="G374" s="21" t="str">
        <f ca="1">IFERROR(INDEX(MAESTRO!G:G,_xludf.AGGREGATE(15,6,ROW(MAESTRO!$B$3:$B$1000)/((MAESTRO!$B$3:$B$1000="ACADEMICOS")*(UPPER(MAESTRO!$L$3:$L$1000)="CONFIRMADO")),ROWS($A$3:A374))),"")</f>
        <v/>
      </c>
      <c r="H374" s="21" t="str">
        <f ca="1">IFERROR(INDEX(MAESTRO!H:H,_xludf.AGGREGATE(15,6,ROW(MAESTRO!$B$3:$B$1000)/((MAESTRO!$B$3:$B$1000="ACADEMICOS")*(UPPER(MAESTRO!$L$3:$L$1000)="CONFIRMADO")),ROWS($A$3:A374))),"")</f>
        <v/>
      </c>
      <c r="I374" s="21" t="str">
        <f ca="1">IFERROR(INDEX(MAESTRO!I:I,_xludf.AGGREGATE(15,6,ROW(MAESTRO!$B$3:$B$1000)/((MAESTRO!$B$3:$B$1000="ACADEMICOS")*(UPPER(MAESTRO!$L$3:$L$1000)="CONFIRMADO")),ROWS($A$3:A374))),"")</f>
        <v/>
      </c>
      <c r="J374" s="21" t="str">
        <f ca="1">IFERROR(INDEX(MAESTRO!J:J,_xludf.AGGREGATE(15,6,ROW(MAESTRO!$B$3:$B$1000)/((MAESTRO!$B$3:$B$1000="ACADEMICOS")*(UPPER(MAESTRO!$L$3:$L$1000)="CONFIRMADO")),ROWS($A$3:A374))),"")</f>
        <v/>
      </c>
      <c r="K374" s="21" t="str">
        <f ca="1">IFERROR(INDEX(MAESTRO!K:K,_xludf.AGGREGATE(15,6,ROW(MAESTRO!$B$3:$B$1000)/((MAESTRO!$B$3:$B$1000="ACADEMICOS")*(UPPER(MAESTRO!$L$3:$L$1000)="CONFIRMADO")),ROWS($A$3:A374))),"")</f>
        <v/>
      </c>
      <c r="L374" s="21" t="str">
        <f ca="1">IFERROR(INDEX(MAESTRO!L:L,_xludf.AGGREGATE(15,6,ROW(MAESTRO!$B$3:$B$1000)/((MAESTRO!$B$3:$B$1000="ACADEMICOS")*(UPPER(MAESTRO!$L$3:$L$1000)="CONFIRMADO")),ROWS($A$3:A374))),"")</f>
        <v/>
      </c>
      <c r="M374" s="21" t="str">
        <f ca="1">IFERROR(INDEX(MAESTRO!M:M,_xludf.AGGREGATE(15,6,ROW(MAESTRO!$B$3:$B$1000)/((MAESTRO!$B$3:$B$1000="ACADEMICOS")*(UPPER(MAESTRO!$L$3:$L$1000)="CONFIRMADO")),ROWS($A$3:A374))),"")</f>
        <v/>
      </c>
      <c r="N374" s="21" t="str">
        <f ca="1">IFERROR(INDEX(MAESTRO!N:N,_xludf.AGGREGATE(15,6,ROW(MAESTRO!$B$3:$B$1000)/((MAESTRO!$B$3:$B$1000="ACADEMICOS")*(UPPER(MAESTRO!$L$3:$L$1000)="CONFIRMADO")),ROWS($A$3:A374))),"")</f>
        <v/>
      </c>
      <c r="O374" s="21" t="str">
        <f ca="1">IFERROR(INDEX(MAESTRO!O:O,_xludf.AGGREGATE(15,6,ROW(MAESTRO!$B$3:$B$1000)/((MAESTRO!$B$3:$B$1000="ACADEMICOS")*(UPPER(MAESTRO!$L$3:$L$1000)="CONFIRMADO")),ROWS($A$3:A374))),"")</f>
        <v/>
      </c>
      <c r="P374" s="21" t="str">
        <f ca="1">IFERROR(INDEX(MAESTRO!P:P,_xludf.AGGREGATE(15,6,ROW(MAESTRO!$B$3:$B$1000)/((MAESTRO!$B$3:$B$1000="ACADEMICOS")*(UPPER(MAESTRO!$L$3:$L$1000)="CONFIRMADO")),ROWS($A$3:A374))),"")</f>
        <v/>
      </c>
      <c r="Q374" s="21" t="str">
        <f ca="1">IFERROR(INDEX(MAESTRO!Q:Q,_xludf.AGGREGATE(15,6,ROW(MAESTRO!$B$3:$B$1000)/((MAESTRO!$B$3:$B$1000="ACADEMICOS")*(UPPER(MAESTRO!$L$3:$L$1000)="CONFIRMADO")),ROWS($A$3:A374))),"")</f>
        <v/>
      </c>
      <c r="R374" s="21" t="str">
        <f ca="1">IFERROR(INDEX(MAESTRO!R:R,_xludf.AGGREGATE(15,6,ROW(MAESTRO!$B$3:$B$1000)/((MAESTRO!$B$3:$B$1000="ACADEMICOS")*(UPPER(MAESTRO!$L$3:$L$1000)="CONFIRMADO")),ROWS($A$3:A374))),"")</f>
        <v/>
      </c>
      <c r="S374" s="21" t="str">
        <f ca="1">IFERROR(INDEX(MAESTRO!S:S,_xludf.AGGREGATE(15,6,ROW(MAESTRO!$B$3:$B$1000)/((MAESTRO!$B$3:$B$1000="ACADEMICOS")*(UPPER(MAESTRO!$L$3:$L$1000)="CONFIRMADO")),ROWS($A$3:A374))),"")</f>
        <v/>
      </c>
      <c r="T374" s="21" t="str">
        <f ca="1">IFERROR(INDEX(MAESTRO!T:T,_xludf.AGGREGATE(15,6,ROW(MAESTRO!$B$3:$B$1000)/((MAESTRO!$B$3:$B$1000="ACADEMICOS")*(UPPER(MAESTRO!$L$3:$L$1000)="CONFIRMADO")),ROWS($A$3:A374))),"")</f>
        <v/>
      </c>
      <c r="U374" s="21" t="str">
        <f ca="1">IFERROR(INDEX(MAESTRO!U:U,_xludf.AGGREGATE(15,6,ROW(MAESTRO!$B$3:$B$1000)/((MAESTRO!$B$3:$B$1000="ACADEMICOS")*(UPPER(MAESTRO!$L$3:$L$1000)="CONFIRMADO")),ROWS($A$3:A374))),"")</f>
        <v/>
      </c>
      <c r="V374" s="21" t="str">
        <f ca="1">IFERROR(INDEX(MAESTRO!V:V,_xludf.AGGREGATE(15,6,ROW(MAESTRO!$B$3:$B$1000)/((MAESTRO!$B$3:$B$1000="ACADEMICOS")*(UPPER(MAESTRO!$L$3:$L$1000)="CONFIRMADO")),ROWS($A$3:A374))),"")</f>
        <v/>
      </c>
      <c r="W374" s="21" t="str">
        <f ca="1">IFERROR(INDEX(MAESTRO!W:W,_xludf.AGGREGATE(15,6,ROW(MAESTRO!$B$3:$B$1000)/((MAESTRO!$B$3:$B$1000="ACADEMICOS")*(UPPER(MAESTRO!$L$3:$L$1000)="CONFIRMADO")),ROWS($A$3:A374))),"")</f>
        <v/>
      </c>
      <c r="X374" s="21" t="str">
        <f ca="1">IFERROR(INDEX(MAESTRO!X:X,_xludf.AGGREGATE(15,6,ROW(MAESTRO!$B$3:$B$1000)/((MAESTRO!$B$3:$B$1000="ACADEMICOS")*(UPPER(MAESTRO!$L$3:$L$1000)="CONFIRMADO")),ROWS($A$3:A374))),"")</f>
        <v/>
      </c>
    </row>
    <row r="375" spans="1:24" ht="22.05" customHeight="1">
      <c r="A375" s="10" t="str">
        <f ca="1">IFERROR(INDEX(MAESTRO!A:A,_xludf.AGGREGATE(15,6,ROW(MAESTRO!$B$3:$B$1000)/((MAESTRO!$B$3:$B$1000="ACADEMICOS")*(UPPER(MAESTRO!$L$3:$L$1000)="CONFIRMADO")),ROWS($A$3:A375))),"")</f>
        <v/>
      </c>
      <c r="B375" s="10" t="str">
        <f ca="1">IFERROR(INDEX(MAESTRO!B:B,_xludf.AGGREGATE(15,6,ROW(MAESTRO!$B$3:$B$1000)/((MAESTRO!$B$3:$B$1000="ACADEMICOS")*(UPPER(MAESTRO!$L$3:$L$1000)="CONFIRMADO")),ROWS($A$3:A375))),"")</f>
        <v/>
      </c>
      <c r="C375" s="10" t="str">
        <f ca="1">IFERROR(INDEX(MAESTRO!C:C,_xludf.AGGREGATE(15,6,ROW(MAESTRO!$B$3:$B$1000)/((MAESTRO!$B$3:$B$1000="ACADEMICOS")*(UPPER(MAESTRO!$L$3:$L$1000)="CONFIRMADO")),ROWS($A$3:A375))),"")</f>
        <v/>
      </c>
      <c r="D375" s="10" t="str">
        <f ca="1">IFERROR(INDEX(MAESTRO!D:D,_xludf.AGGREGATE(15,6,ROW(MAESTRO!$B$3:$B$1000)/((MAESTRO!$B$3:$B$1000="ACADEMICOS")*(UPPER(MAESTRO!$L$3:$L$1000)="CONFIRMADO")),ROWS($A$3:A375))),"")</f>
        <v/>
      </c>
      <c r="E375" s="10" t="str">
        <f ca="1">IFERROR(INDEX(MAESTRO!E:E,_xludf.AGGREGATE(15,6,ROW(MAESTRO!$B$3:$B$1000)/((MAESTRO!$B$3:$B$1000="ACADEMICOS")*(UPPER(MAESTRO!$L$3:$L$1000)="CONFIRMADO")),ROWS($A$3:A375))),"")</f>
        <v/>
      </c>
      <c r="F375" s="10" t="str">
        <f ca="1">IFERROR(INDEX(MAESTRO!F:F,_xludf.AGGREGATE(15,6,ROW(MAESTRO!$B$3:$B$1000)/((MAESTRO!$B$3:$B$1000="ACADEMICOS")*(UPPER(MAESTRO!$L$3:$L$1000)="CONFIRMADO")),ROWS($A$3:A375))),"")</f>
        <v/>
      </c>
      <c r="G375" s="10" t="str">
        <f ca="1">IFERROR(INDEX(MAESTRO!G:G,_xludf.AGGREGATE(15,6,ROW(MAESTRO!$B$3:$B$1000)/((MAESTRO!$B$3:$B$1000="ACADEMICOS")*(UPPER(MAESTRO!$L$3:$L$1000)="CONFIRMADO")),ROWS($A$3:A375))),"")</f>
        <v/>
      </c>
      <c r="H375" s="10" t="str">
        <f ca="1">IFERROR(INDEX(MAESTRO!H:H,_xludf.AGGREGATE(15,6,ROW(MAESTRO!$B$3:$B$1000)/((MAESTRO!$B$3:$B$1000="ACADEMICOS")*(UPPER(MAESTRO!$L$3:$L$1000)="CONFIRMADO")),ROWS($A$3:A375))),"")</f>
        <v/>
      </c>
      <c r="I375" s="10" t="str">
        <f ca="1">IFERROR(INDEX(MAESTRO!I:I,_xludf.AGGREGATE(15,6,ROW(MAESTRO!$B$3:$B$1000)/((MAESTRO!$B$3:$B$1000="ACADEMICOS")*(UPPER(MAESTRO!$L$3:$L$1000)="CONFIRMADO")),ROWS($A$3:A375))),"")</f>
        <v/>
      </c>
      <c r="J375" s="10" t="str">
        <f ca="1">IFERROR(INDEX(MAESTRO!J:J,_xludf.AGGREGATE(15,6,ROW(MAESTRO!$B$3:$B$1000)/((MAESTRO!$B$3:$B$1000="ACADEMICOS")*(UPPER(MAESTRO!$L$3:$L$1000)="CONFIRMADO")),ROWS($A$3:A375))),"")</f>
        <v/>
      </c>
      <c r="K375" s="10" t="str">
        <f ca="1">IFERROR(INDEX(MAESTRO!K:K,_xludf.AGGREGATE(15,6,ROW(MAESTRO!$B$3:$B$1000)/((MAESTRO!$B$3:$B$1000="ACADEMICOS")*(UPPER(MAESTRO!$L$3:$L$1000)="CONFIRMADO")),ROWS($A$3:A375))),"")</f>
        <v/>
      </c>
      <c r="L375" s="10" t="str">
        <f ca="1">IFERROR(INDEX(MAESTRO!L:L,_xludf.AGGREGATE(15,6,ROW(MAESTRO!$B$3:$B$1000)/((MAESTRO!$B$3:$B$1000="ACADEMICOS")*(UPPER(MAESTRO!$L$3:$L$1000)="CONFIRMADO")),ROWS($A$3:A375))),"")</f>
        <v/>
      </c>
      <c r="M375" s="10" t="str">
        <f ca="1">IFERROR(INDEX(MAESTRO!M:M,_xludf.AGGREGATE(15,6,ROW(MAESTRO!$B$3:$B$1000)/((MAESTRO!$B$3:$B$1000="ACADEMICOS")*(UPPER(MAESTRO!$L$3:$L$1000)="CONFIRMADO")),ROWS($A$3:A375))),"")</f>
        <v/>
      </c>
      <c r="N375" s="10" t="str">
        <f ca="1">IFERROR(INDEX(MAESTRO!N:N,_xludf.AGGREGATE(15,6,ROW(MAESTRO!$B$3:$B$1000)/((MAESTRO!$B$3:$B$1000="ACADEMICOS")*(UPPER(MAESTRO!$L$3:$L$1000)="CONFIRMADO")),ROWS($A$3:A375))),"")</f>
        <v/>
      </c>
      <c r="O375" s="10" t="str">
        <f ca="1">IFERROR(INDEX(MAESTRO!O:O,_xludf.AGGREGATE(15,6,ROW(MAESTRO!$B$3:$B$1000)/((MAESTRO!$B$3:$B$1000="ACADEMICOS")*(UPPER(MAESTRO!$L$3:$L$1000)="CONFIRMADO")),ROWS($A$3:A375))),"")</f>
        <v/>
      </c>
      <c r="P375" s="10" t="str">
        <f ca="1">IFERROR(INDEX(MAESTRO!P:P,_xludf.AGGREGATE(15,6,ROW(MAESTRO!$B$3:$B$1000)/((MAESTRO!$B$3:$B$1000="ACADEMICOS")*(UPPER(MAESTRO!$L$3:$L$1000)="CONFIRMADO")),ROWS($A$3:A375))),"")</f>
        <v/>
      </c>
      <c r="Q375" s="10" t="str">
        <f ca="1">IFERROR(INDEX(MAESTRO!Q:Q,_xludf.AGGREGATE(15,6,ROW(MAESTRO!$B$3:$B$1000)/((MAESTRO!$B$3:$B$1000="ACADEMICOS")*(UPPER(MAESTRO!$L$3:$L$1000)="CONFIRMADO")),ROWS($A$3:A375))),"")</f>
        <v/>
      </c>
      <c r="R375" s="10" t="str">
        <f ca="1">IFERROR(INDEX(MAESTRO!R:R,_xludf.AGGREGATE(15,6,ROW(MAESTRO!$B$3:$B$1000)/((MAESTRO!$B$3:$B$1000="ACADEMICOS")*(UPPER(MAESTRO!$L$3:$L$1000)="CONFIRMADO")),ROWS($A$3:A375))),"")</f>
        <v/>
      </c>
      <c r="S375" s="10" t="str">
        <f ca="1">IFERROR(INDEX(MAESTRO!S:S,_xludf.AGGREGATE(15,6,ROW(MAESTRO!$B$3:$B$1000)/((MAESTRO!$B$3:$B$1000="ACADEMICOS")*(UPPER(MAESTRO!$L$3:$L$1000)="CONFIRMADO")),ROWS($A$3:A375))),"")</f>
        <v/>
      </c>
      <c r="T375" s="10" t="str">
        <f ca="1">IFERROR(INDEX(MAESTRO!T:T,_xludf.AGGREGATE(15,6,ROW(MAESTRO!$B$3:$B$1000)/((MAESTRO!$B$3:$B$1000="ACADEMICOS")*(UPPER(MAESTRO!$L$3:$L$1000)="CONFIRMADO")),ROWS($A$3:A375))),"")</f>
        <v/>
      </c>
      <c r="U375" s="10" t="str">
        <f ca="1">IFERROR(INDEX(MAESTRO!U:U,_xludf.AGGREGATE(15,6,ROW(MAESTRO!$B$3:$B$1000)/((MAESTRO!$B$3:$B$1000="ACADEMICOS")*(UPPER(MAESTRO!$L$3:$L$1000)="CONFIRMADO")),ROWS($A$3:A375))),"")</f>
        <v/>
      </c>
      <c r="V375" s="10" t="str">
        <f ca="1">IFERROR(INDEX(MAESTRO!V:V,_xludf.AGGREGATE(15,6,ROW(MAESTRO!$B$3:$B$1000)/((MAESTRO!$B$3:$B$1000="ACADEMICOS")*(UPPER(MAESTRO!$L$3:$L$1000)="CONFIRMADO")),ROWS($A$3:A375))),"")</f>
        <v/>
      </c>
      <c r="W375" s="10" t="str">
        <f ca="1">IFERROR(INDEX(MAESTRO!W:W,_xludf.AGGREGATE(15,6,ROW(MAESTRO!$B$3:$B$1000)/((MAESTRO!$B$3:$B$1000="ACADEMICOS")*(UPPER(MAESTRO!$L$3:$L$1000)="CONFIRMADO")),ROWS($A$3:A375))),"")</f>
        <v/>
      </c>
      <c r="X375" s="10" t="str">
        <f ca="1">IFERROR(INDEX(MAESTRO!X:X,_xludf.AGGREGATE(15,6,ROW(MAESTRO!$B$3:$B$1000)/((MAESTRO!$B$3:$B$1000="ACADEMICOS")*(UPPER(MAESTRO!$L$3:$L$1000)="CONFIRMADO")),ROWS($A$3:A375))),"")</f>
        <v/>
      </c>
    </row>
    <row r="376" spans="1:24" ht="22.05" customHeight="1">
      <c r="A376" s="21" t="str">
        <f ca="1">IFERROR(INDEX(MAESTRO!A:A,_xludf.AGGREGATE(15,6,ROW(MAESTRO!$B$3:$B$1000)/((MAESTRO!$B$3:$B$1000="ACADEMICOS")*(UPPER(MAESTRO!$L$3:$L$1000)="CONFIRMADO")),ROWS($A$3:A376))),"")</f>
        <v/>
      </c>
      <c r="B376" s="21" t="str">
        <f ca="1">IFERROR(INDEX(MAESTRO!B:B,_xludf.AGGREGATE(15,6,ROW(MAESTRO!$B$3:$B$1000)/((MAESTRO!$B$3:$B$1000="ACADEMICOS")*(UPPER(MAESTRO!$L$3:$L$1000)="CONFIRMADO")),ROWS($A$3:A376))),"")</f>
        <v/>
      </c>
      <c r="C376" s="21" t="str">
        <f ca="1">IFERROR(INDEX(MAESTRO!C:C,_xludf.AGGREGATE(15,6,ROW(MAESTRO!$B$3:$B$1000)/((MAESTRO!$B$3:$B$1000="ACADEMICOS")*(UPPER(MAESTRO!$L$3:$L$1000)="CONFIRMADO")),ROWS($A$3:A376))),"")</f>
        <v/>
      </c>
      <c r="D376" s="21" t="str">
        <f ca="1">IFERROR(INDEX(MAESTRO!D:D,_xludf.AGGREGATE(15,6,ROW(MAESTRO!$B$3:$B$1000)/((MAESTRO!$B$3:$B$1000="ACADEMICOS")*(UPPER(MAESTRO!$L$3:$L$1000)="CONFIRMADO")),ROWS($A$3:A376))),"")</f>
        <v/>
      </c>
      <c r="E376" s="21" t="str">
        <f ca="1">IFERROR(INDEX(MAESTRO!E:E,_xludf.AGGREGATE(15,6,ROW(MAESTRO!$B$3:$B$1000)/((MAESTRO!$B$3:$B$1000="ACADEMICOS")*(UPPER(MAESTRO!$L$3:$L$1000)="CONFIRMADO")),ROWS($A$3:A376))),"")</f>
        <v/>
      </c>
      <c r="F376" s="21" t="str">
        <f ca="1">IFERROR(INDEX(MAESTRO!F:F,_xludf.AGGREGATE(15,6,ROW(MAESTRO!$B$3:$B$1000)/((MAESTRO!$B$3:$B$1000="ACADEMICOS")*(UPPER(MAESTRO!$L$3:$L$1000)="CONFIRMADO")),ROWS($A$3:A376))),"")</f>
        <v/>
      </c>
      <c r="G376" s="21" t="str">
        <f ca="1">IFERROR(INDEX(MAESTRO!G:G,_xludf.AGGREGATE(15,6,ROW(MAESTRO!$B$3:$B$1000)/((MAESTRO!$B$3:$B$1000="ACADEMICOS")*(UPPER(MAESTRO!$L$3:$L$1000)="CONFIRMADO")),ROWS($A$3:A376))),"")</f>
        <v/>
      </c>
      <c r="H376" s="21" t="str">
        <f ca="1">IFERROR(INDEX(MAESTRO!H:H,_xludf.AGGREGATE(15,6,ROW(MAESTRO!$B$3:$B$1000)/((MAESTRO!$B$3:$B$1000="ACADEMICOS")*(UPPER(MAESTRO!$L$3:$L$1000)="CONFIRMADO")),ROWS($A$3:A376))),"")</f>
        <v/>
      </c>
      <c r="I376" s="21" t="str">
        <f ca="1">IFERROR(INDEX(MAESTRO!I:I,_xludf.AGGREGATE(15,6,ROW(MAESTRO!$B$3:$B$1000)/((MAESTRO!$B$3:$B$1000="ACADEMICOS")*(UPPER(MAESTRO!$L$3:$L$1000)="CONFIRMADO")),ROWS($A$3:A376))),"")</f>
        <v/>
      </c>
      <c r="J376" s="21" t="str">
        <f ca="1">IFERROR(INDEX(MAESTRO!J:J,_xludf.AGGREGATE(15,6,ROW(MAESTRO!$B$3:$B$1000)/((MAESTRO!$B$3:$B$1000="ACADEMICOS")*(UPPER(MAESTRO!$L$3:$L$1000)="CONFIRMADO")),ROWS($A$3:A376))),"")</f>
        <v/>
      </c>
      <c r="K376" s="21" t="str">
        <f ca="1">IFERROR(INDEX(MAESTRO!K:K,_xludf.AGGREGATE(15,6,ROW(MAESTRO!$B$3:$B$1000)/((MAESTRO!$B$3:$B$1000="ACADEMICOS")*(UPPER(MAESTRO!$L$3:$L$1000)="CONFIRMADO")),ROWS($A$3:A376))),"")</f>
        <v/>
      </c>
      <c r="L376" s="21" t="str">
        <f ca="1">IFERROR(INDEX(MAESTRO!L:L,_xludf.AGGREGATE(15,6,ROW(MAESTRO!$B$3:$B$1000)/((MAESTRO!$B$3:$B$1000="ACADEMICOS")*(UPPER(MAESTRO!$L$3:$L$1000)="CONFIRMADO")),ROWS($A$3:A376))),"")</f>
        <v/>
      </c>
      <c r="M376" s="21" t="str">
        <f ca="1">IFERROR(INDEX(MAESTRO!M:M,_xludf.AGGREGATE(15,6,ROW(MAESTRO!$B$3:$B$1000)/((MAESTRO!$B$3:$B$1000="ACADEMICOS")*(UPPER(MAESTRO!$L$3:$L$1000)="CONFIRMADO")),ROWS($A$3:A376))),"")</f>
        <v/>
      </c>
      <c r="N376" s="21" t="str">
        <f ca="1">IFERROR(INDEX(MAESTRO!N:N,_xludf.AGGREGATE(15,6,ROW(MAESTRO!$B$3:$B$1000)/((MAESTRO!$B$3:$B$1000="ACADEMICOS")*(UPPER(MAESTRO!$L$3:$L$1000)="CONFIRMADO")),ROWS($A$3:A376))),"")</f>
        <v/>
      </c>
      <c r="O376" s="21" t="str">
        <f ca="1">IFERROR(INDEX(MAESTRO!O:O,_xludf.AGGREGATE(15,6,ROW(MAESTRO!$B$3:$B$1000)/((MAESTRO!$B$3:$B$1000="ACADEMICOS")*(UPPER(MAESTRO!$L$3:$L$1000)="CONFIRMADO")),ROWS($A$3:A376))),"")</f>
        <v/>
      </c>
      <c r="P376" s="21" t="str">
        <f ca="1">IFERROR(INDEX(MAESTRO!P:P,_xludf.AGGREGATE(15,6,ROW(MAESTRO!$B$3:$B$1000)/((MAESTRO!$B$3:$B$1000="ACADEMICOS")*(UPPER(MAESTRO!$L$3:$L$1000)="CONFIRMADO")),ROWS($A$3:A376))),"")</f>
        <v/>
      </c>
      <c r="Q376" s="21" t="str">
        <f ca="1">IFERROR(INDEX(MAESTRO!Q:Q,_xludf.AGGREGATE(15,6,ROW(MAESTRO!$B$3:$B$1000)/((MAESTRO!$B$3:$B$1000="ACADEMICOS")*(UPPER(MAESTRO!$L$3:$L$1000)="CONFIRMADO")),ROWS($A$3:A376))),"")</f>
        <v/>
      </c>
      <c r="R376" s="21" t="str">
        <f ca="1">IFERROR(INDEX(MAESTRO!R:R,_xludf.AGGREGATE(15,6,ROW(MAESTRO!$B$3:$B$1000)/((MAESTRO!$B$3:$B$1000="ACADEMICOS")*(UPPER(MAESTRO!$L$3:$L$1000)="CONFIRMADO")),ROWS($A$3:A376))),"")</f>
        <v/>
      </c>
      <c r="S376" s="21" t="str">
        <f ca="1">IFERROR(INDEX(MAESTRO!S:S,_xludf.AGGREGATE(15,6,ROW(MAESTRO!$B$3:$B$1000)/((MAESTRO!$B$3:$B$1000="ACADEMICOS")*(UPPER(MAESTRO!$L$3:$L$1000)="CONFIRMADO")),ROWS($A$3:A376))),"")</f>
        <v/>
      </c>
      <c r="T376" s="21" t="str">
        <f ca="1">IFERROR(INDEX(MAESTRO!T:T,_xludf.AGGREGATE(15,6,ROW(MAESTRO!$B$3:$B$1000)/((MAESTRO!$B$3:$B$1000="ACADEMICOS")*(UPPER(MAESTRO!$L$3:$L$1000)="CONFIRMADO")),ROWS($A$3:A376))),"")</f>
        <v/>
      </c>
      <c r="U376" s="21" t="str">
        <f ca="1">IFERROR(INDEX(MAESTRO!U:U,_xludf.AGGREGATE(15,6,ROW(MAESTRO!$B$3:$B$1000)/((MAESTRO!$B$3:$B$1000="ACADEMICOS")*(UPPER(MAESTRO!$L$3:$L$1000)="CONFIRMADO")),ROWS($A$3:A376))),"")</f>
        <v/>
      </c>
      <c r="V376" s="21" t="str">
        <f ca="1">IFERROR(INDEX(MAESTRO!V:V,_xludf.AGGREGATE(15,6,ROW(MAESTRO!$B$3:$B$1000)/((MAESTRO!$B$3:$B$1000="ACADEMICOS")*(UPPER(MAESTRO!$L$3:$L$1000)="CONFIRMADO")),ROWS($A$3:A376))),"")</f>
        <v/>
      </c>
      <c r="W376" s="21" t="str">
        <f ca="1">IFERROR(INDEX(MAESTRO!W:W,_xludf.AGGREGATE(15,6,ROW(MAESTRO!$B$3:$B$1000)/((MAESTRO!$B$3:$B$1000="ACADEMICOS")*(UPPER(MAESTRO!$L$3:$L$1000)="CONFIRMADO")),ROWS($A$3:A376))),"")</f>
        <v/>
      </c>
      <c r="X376" s="21" t="str">
        <f ca="1">IFERROR(INDEX(MAESTRO!X:X,_xludf.AGGREGATE(15,6,ROW(MAESTRO!$B$3:$B$1000)/((MAESTRO!$B$3:$B$1000="ACADEMICOS")*(UPPER(MAESTRO!$L$3:$L$1000)="CONFIRMADO")),ROWS($A$3:A376))),"")</f>
        <v/>
      </c>
    </row>
    <row r="377" spans="1:24" ht="22.05" customHeight="1">
      <c r="A377" s="10" t="str">
        <f ca="1">IFERROR(INDEX(MAESTRO!A:A,_xludf.AGGREGATE(15,6,ROW(MAESTRO!$B$3:$B$1000)/((MAESTRO!$B$3:$B$1000="ACADEMICOS")*(UPPER(MAESTRO!$L$3:$L$1000)="CONFIRMADO")),ROWS($A$3:A377))),"")</f>
        <v/>
      </c>
      <c r="B377" s="10" t="str">
        <f ca="1">IFERROR(INDEX(MAESTRO!B:B,_xludf.AGGREGATE(15,6,ROW(MAESTRO!$B$3:$B$1000)/((MAESTRO!$B$3:$B$1000="ACADEMICOS")*(UPPER(MAESTRO!$L$3:$L$1000)="CONFIRMADO")),ROWS($A$3:A377))),"")</f>
        <v/>
      </c>
      <c r="C377" s="10" t="str">
        <f ca="1">IFERROR(INDEX(MAESTRO!C:C,_xludf.AGGREGATE(15,6,ROW(MAESTRO!$B$3:$B$1000)/((MAESTRO!$B$3:$B$1000="ACADEMICOS")*(UPPER(MAESTRO!$L$3:$L$1000)="CONFIRMADO")),ROWS($A$3:A377))),"")</f>
        <v/>
      </c>
      <c r="D377" s="10" t="str">
        <f ca="1">IFERROR(INDEX(MAESTRO!D:D,_xludf.AGGREGATE(15,6,ROW(MAESTRO!$B$3:$B$1000)/((MAESTRO!$B$3:$B$1000="ACADEMICOS")*(UPPER(MAESTRO!$L$3:$L$1000)="CONFIRMADO")),ROWS($A$3:A377))),"")</f>
        <v/>
      </c>
      <c r="E377" s="10" t="str">
        <f ca="1">IFERROR(INDEX(MAESTRO!E:E,_xludf.AGGREGATE(15,6,ROW(MAESTRO!$B$3:$B$1000)/((MAESTRO!$B$3:$B$1000="ACADEMICOS")*(UPPER(MAESTRO!$L$3:$L$1000)="CONFIRMADO")),ROWS($A$3:A377))),"")</f>
        <v/>
      </c>
      <c r="F377" s="10" t="str">
        <f ca="1">IFERROR(INDEX(MAESTRO!F:F,_xludf.AGGREGATE(15,6,ROW(MAESTRO!$B$3:$B$1000)/((MAESTRO!$B$3:$B$1000="ACADEMICOS")*(UPPER(MAESTRO!$L$3:$L$1000)="CONFIRMADO")),ROWS($A$3:A377))),"")</f>
        <v/>
      </c>
      <c r="G377" s="10" t="str">
        <f ca="1">IFERROR(INDEX(MAESTRO!G:G,_xludf.AGGREGATE(15,6,ROW(MAESTRO!$B$3:$B$1000)/((MAESTRO!$B$3:$B$1000="ACADEMICOS")*(UPPER(MAESTRO!$L$3:$L$1000)="CONFIRMADO")),ROWS($A$3:A377))),"")</f>
        <v/>
      </c>
      <c r="H377" s="10" t="str">
        <f ca="1">IFERROR(INDEX(MAESTRO!H:H,_xludf.AGGREGATE(15,6,ROW(MAESTRO!$B$3:$B$1000)/((MAESTRO!$B$3:$B$1000="ACADEMICOS")*(UPPER(MAESTRO!$L$3:$L$1000)="CONFIRMADO")),ROWS($A$3:A377))),"")</f>
        <v/>
      </c>
      <c r="I377" s="10" t="str">
        <f ca="1">IFERROR(INDEX(MAESTRO!I:I,_xludf.AGGREGATE(15,6,ROW(MAESTRO!$B$3:$B$1000)/((MAESTRO!$B$3:$B$1000="ACADEMICOS")*(UPPER(MAESTRO!$L$3:$L$1000)="CONFIRMADO")),ROWS($A$3:A377))),"")</f>
        <v/>
      </c>
      <c r="J377" s="10" t="str">
        <f ca="1">IFERROR(INDEX(MAESTRO!J:J,_xludf.AGGREGATE(15,6,ROW(MAESTRO!$B$3:$B$1000)/((MAESTRO!$B$3:$B$1000="ACADEMICOS")*(UPPER(MAESTRO!$L$3:$L$1000)="CONFIRMADO")),ROWS($A$3:A377))),"")</f>
        <v/>
      </c>
      <c r="K377" s="10" t="str">
        <f ca="1">IFERROR(INDEX(MAESTRO!K:K,_xludf.AGGREGATE(15,6,ROW(MAESTRO!$B$3:$B$1000)/((MAESTRO!$B$3:$B$1000="ACADEMICOS")*(UPPER(MAESTRO!$L$3:$L$1000)="CONFIRMADO")),ROWS($A$3:A377))),"")</f>
        <v/>
      </c>
      <c r="L377" s="10" t="str">
        <f ca="1">IFERROR(INDEX(MAESTRO!L:L,_xludf.AGGREGATE(15,6,ROW(MAESTRO!$B$3:$B$1000)/((MAESTRO!$B$3:$B$1000="ACADEMICOS")*(UPPER(MAESTRO!$L$3:$L$1000)="CONFIRMADO")),ROWS($A$3:A377))),"")</f>
        <v/>
      </c>
      <c r="M377" s="10" t="str">
        <f ca="1">IFERROR(INDEX(MAESTRO!M:M,_xludf.AGGREGATE(15,6,ROW(MAESTRO!$B$3:$B$1000)/((MAESTRO!$B$3:$B$1000="ACADEMICOS")*(UPPER(MAESTRO!$L$3:$L$1000)="CONFIRMADO")),ROWS($A$3:A377))),"")</f>
        <v/>
      </c>
      <c r="N377" s="10" t="str">
        <f ca="1">IFERROR(INDEX(MAESTRO!N:N,_xludf.AGGREGATE(15,6,ROW(MAESTRO!$B$3:$B$1000)/((MAESTRO!$B$3:$B$1000="ACADEMICOS")*(UPPER(MAESTRO!$L$3:$L$1000)="CONFIRMADO")),ROWS($A$3:A377))),"")</f>
        <v/>
      </c>
      <c r="O377" s="10" t="str">
        <f ca="1">IFERROR(INDEX(MAESTRO!O:O,_xludf.AGGREGATE(15,6,ROW(MAESTRO!$B$3:$B$1000)/((MAESTRO!$B$3:$B$1000="ACADEMICOS")*(UPPER(MAESTRO!$L$3:$L$1000)="CONFIRMADO")),ROWS($A$3:A377))),"")</f>
        <v/>
      </c>
      <c r="P377" s="10" t="str">
        <f ca="1">IFERROR(INDEX(MAESTRO!P:P,_xludf.AGGREGATE(15,6,ROW(MAESTRO!$B$3:$B$1000)/((MAESTRO!$B$3:$B$1000="ACADEMICOS")*(UPPER(MAESTRO!$L$3:$L$1000)="CONFIRMADO")),ROWS($A$3:A377))),"")</f>
        <v/>
      </c>
      <c r="Q377" s="10" t="str">
        <f ca="1">IFERROR(INDEX(MAESTRO!Q:Q,_xludf.AGGREGATE(15,6,ROW(MAESTRO!$B$3:$B$1000)/((MAESTRO!$B$3:$B$1000="ACADEMICOS")*(UPPER(MAESTRO!$L$3:$L$1000)="CONFIRMADO")),ROWS($A$3:A377))),"")</f>
        <v/>
      </c>
      <c r="R377" s="10" t="str">
        <f ca="1">IFERROR(INDEX(MAESTRO!R:R,_xludf.AGGREGATE(15,6,ROW(MAESTRO!$B$3:$B$1000)/((MAESTRO!$B$3:$B$1000="ACADEMICOS")*(UPPER(MAESTRO!$L$3:$L$1000)="CONFIRMADO")),ROWS($A$3:A377))),"")</f>
        <v/>
      </c>
      <c r="S377" s="10" t="str">
        <f ca="1">IFERROR(INDEX(MAESTRO!S:S,_xludf.AGGREGATE(15,6,ROW(MAESTRO!$B$3:$B$1000)/((MAESTRO!$B$3:$B$1000="ACADEMICOS")*(UPPER(MAESTRO!$L$3:$L$1000)="CONFIRMADO")),ROWS($A$3:A377))),"")</f>
        <v/>
      </c>
      <c r="T377" s="10" t="str">
        <f ca="1">IFERROR(INDEX(MAESTRO!T:T,_xludf.AGGREGATE(15,6,ROW(MAESTRO!$B$3:$B$1000)/((MAESTRO!$B$3:$B$1000="ACADEMICOS")*(UPPER(MAESTRO!$L$3:$L$1000)="CONFIRMADO")),ROWS($A$3:A377))),"")</f>
        <v/>
      </c>
      <c r="U377" s="10" t="str">
        <f ca="1">IFERROR(INDEX(MAESTRO!U:U,_xludf.AGGREGATE(15,6,ROW(MAESTRO!$B$3:$B$1000)/((MAESTRO!$B$3:$B$1000="ACADEMICOS")*(UPPER(MAESTRO!$L$3:$L$1000)="CONFIRMADO")),ROWS($A$3:A377))),"")</f>
        <v/>
      </c>
      <c r="V377" s="10" t="str">
        <f ca="1">IFERROR(INDEX(MAESTRO!V:V,_xludf.AGGREGATE(15,6,ROW(MAESTRO!$B$3:$B$1000)/((MAESTRO!$B$3:$B$1000="ACADEMICOS")*(UPPER(MAESTRO!$L$3:$L$1000)="CONFIRMADO")),ROWS($A$3:A377))),"")</f>
        <v/>
      </c>
      <c r="W377" s="10" t="str">
        <f ca="1">IFERROR(INDEX(MAESTRO!W:W,_xludf.AGGREGATE(15,6,ROW(MAESTRO!$B$3:$B$1000)/((MAESTRO!$B$3:$B$1000="ACADEMICOS")*(UPPER(MAESTRO!$L$3:$L$1000)="CONFIRMADO")),ROWS($A$3:A377))),"")</f>
        <v/>
      </c>
      <c r="X377" s="10" t="str">
        <f ca="1">IFERROR(INDEX(MAESTRO!X:X,_xludf.AGGREGATE(15,6,ROW(MAESTRO!$B$3:$B$1000)/((MAESTRO!$B$3:$B$1000="ACADEMICOS")*(UPPER(MAESTRO!$L$3:$L$1000)="CONFIRMADO")),ROWS($A$3:A377))),"")</f>
        <v/>
      </c>
    </row>
    <row r="378" spans="1:24" ht="22.05" customHeight="1">
      <c r="A378" s="21" t="str">
        <f ca="1">IFERROR(INDEX(MAESTRO!A:A,_xludf.AGGREGATE(15,6,ROW(MAESTRO!$B$3:$B$1000)/((MAESTRO!$B$3:$B$1000="ACADEMICOS")*(UPPER(MAESTRO!$L$3:$L$1000)="CONFIRMADO")),ROWS($A$3:A378))),"")</f>
        <v/>
      </c>
      <c r="B378" s="21" t="str">
        <f ca="1">IFERROR(INDEX(MAESTRO!B:B,_xludf.AGGREGATE(15,6,ROW(MAESTRO!$B$3:$B$1000)/((MAESTRO!$B$3:$B$1000="ACADEMICOS")*(UPPER(MAESTRO!$L$3:$L$1000)="CONFIRMADO")),ROWS($A$3:A378))),"")</f>
        <v/>
      </c>
      <c r="C378" s="21" t="str">
        <f ca="1">IFERROR(INDEX(MAESTRO!C:C,_xludf.AGGREGATE(15,6,ROW(MAESTRO!$B$3:$B$1000)/((MAESTRO!$B$3:$B$1000="ACADEMICOS")*(UPPER(MAESTRO!$L$3:$L$1000)="CONFIRMADO")),ROWS($A$3:A378))),"")</f>
        <v/>
      </c>
      <c r="D378" s="21" t="str">
        <f ca="1">IFERROR(INDEX(MAESTRO!D:D,_xludf.AGGREGATE(15,6,ROW(MAESTRO!$B$3:$B$1000)/((MAESTRO!$B$3:$B$1000="ACADEMICOS")*(UPPER(MAESTRO!$L$3:$L$1000)="CONFIRMADO")),ROWS($A$3:A378))),"")</f>
        <v/>
      </c>
      <c r="E378" s="21" t="str">
        <f ca="1">IFERROR(INDEX(MAESTRO!E:E,_xludf.AGGREGATE(15,6,ROW(MAESTRO!$B$3:$B$1000)/((MAESTRO!$B$3:$B$1000="ACADEMICOS")*(UPPER(MAESTRO!$L$3:$L$1000)="CONFIRMADO")),ROWS($A$3:A378))),"")</f>
        <v/>
      </c>
      <c r="F378" s="21" t="str">
        <f ca="1">IFERROR(INDEX(MAESTRO!F:F,_xludf.AGGREGATE(15,6,ROW(MAESTRO!$B$3:$B$1000)/((MAESTRO!$B$3:$B$1000="ACADEMICOS")*(UPPER(MAESTRO!$L$3:$L$1000)="CONFIRMADO")),ROWS($A$3:A378))),"")</f>
        <v/>
      </c>
      <c r="G378" s="21" t="str">
        <f ca="1">IFERROR(INDEX(MAESTRO!G:G,_xludf.AGGREGATE(15,6,ROW(MAESTRO!$B$3:$B$1000)/((MAESTRO!$B$3:$B$1000="ACADEMICOS")*(UPPER(MAESTRO!$L$3:$L$1000)="CONFIRMADO")),ROWS($A$3:A378))),"")</f>
        <v/>
      </c>
      <c r="H378" s="21" t="str">
        <f ca="1">IFERROR(INDEX(MAESTRO!H:H,_xludf.AGGREGATE(15,6,ROW(MAESTRO!$B$3:$B$1000)/((MAESTRO!$B$3:$B$1000="ACADEMICOS")*(UPPER(MAESTRO!$L$3:$L$1000)="CONFIRMADO")),ROWS($A$3:A378))),"")</f>
        <v/>
      </c>
      <c r="I378" s="21" t="str">
        <f ca="1">IFERROR(INDEX(MAESTRO!I:I,_xludf.AGGREGATE(15,6,ROW(MAESTRO!$B$3:$B$1000)/((MAESTRO!$B$3:$B$1000="ACADEMICOS")*(UPPER(MAESTRO!$L$3:$L$1000)="CONFIRMADO")),ROWS($A$3:A378))),"")</f>
        <v/>
      </c>
      <c r="J378" s="21" t="str">
        <f ca="1">IFERROR(INDEX(MAESTRO!J:J,_xludf.AGGREGATE(15,6,ROW(MAESTRO!$B$3:$B$1000)/((MAESTRO!$B$3:$B$1000="ACADEMICOS")*(UPPER(MAESTRO!$L$3:$L$1000)="CONFIRMADO")),ROWS($A$3:A378))),"")</f>
        <v/>
      </c>
      <c r="K378" s="21" t="str">
        <f ca="1">IFERROR(INDEX(MAESTRO!K:K,_xludf.AGGREGATE(15,6,ROW(MAESTRO!$B$3:$B$1000)/((MAESTRO!$B$3:$B$1000="ACADEMICOS")*(UPPER(MAESTRO!$L$3:$L$1000)="CONFIRMADO")),ROWS($A$3:A378))),"")</f>
        <v/>
      </c>
      <c r="L378" s="21" t="str">
        <f ca="1">IFERROR(INDEX(MAESTRO!L:L,_xludf.AGGREGATE(15,6,ROW(MAESTRO!$B$3:$B$1000)/((MAESTRO!$B$3:$B$1000="ACADEMICOS")*(UPPER(MAESTRO!$L$3:$L$1000)="CONFIRMADO")),ROWS($A$3:A378))),"")</f>
        <v/>
      </c>
      <c r="M378" s="21" t="str">
        <f ca="1">IFERROR(INDEX(MAESTRO!M:M,_xludf.AGGREGATE(15,6,ROW(MAESTRO!$B$3:$B$1000)/((MAESTRO!$B$3:$B$1000="ACADEMICOS")*(UPPER(MAESTRO!$L$3:$L$1000)="CONFIRMADO")),ROWS($A$3:A378))),"")</f>
        <v/>
      </c>
      <c r="N378" s="21" t="str">
        <f ca="1">IFERROR(INDEX(MAESTRO!N:N,_xludf.AGGREGATE(15,6,ROW(MAESTRO!$B$3:$B$1000)/((MAESTRO!$B$3:$B$1000="ACADEMICOS")*(UPPER(MAESTRO!$L$3:$L$1000)="CONFIRMADO")),ROWS($A$3:A378))),"")</f>
        <v/>
      </c>
      <c r="O378" s="21" t="str">
        <f ca="1">IFERROR(INDEX(MAESTRO!O:O,_xludf.AGGREGATE(15,6,ROW(MAESTRO!$B$3:$B$1000)/((MAESTRO!$B$3:$B$1000="ACADEMICOS")*(UPPER(MAESTRO!$L$3:$L$1000)="CONFIRMADO")),ROWS($A$3:A378))),"")</f>
        <v/>
      </c>
      <c r="P378" s="21" t="str">
        <f ca="1">IFERROR(INDEX(MAESTRO!P:P,_xludf.AGGREGATE(15,6,ROW(MAESTRO!$B$3:$B$1000)/((MAESTRO!$B$3:$B$1000="ACADEMICOS")*(UPPER(MAESTRO!$L$3:$L$1000)="CONFIRMADO")),ROWS($A$3:A378))),"")</f>
        <v/>
      </c>
      <c r="Q378" s="21" t="str">
        <f ca="1">IFERROR(INDEX(MAESTRO!Q:Q,_xludf.AGGREGATE(15,6,ROW(MAESTRO!$B$3:$B$1000)/((MAESTRO!$B$3:$B$1000="ACADEMICOS")*(UPPER(MAESTRO!$L$3:$L$1000)="CONFIRMADO")),ROWS($A$3:A378))),"")</f>
        <v/>
      </c>
      <c r="R378" s="21" t="str">
        <f ca="1">IFERROR(INDEX(MAESTRO!R:R,_xludf.AGGREGATE(15,6,ROW(MAESTRO!$B$3:$B$1000)/((MAESTRO!$B$3:$B$1000="ACADEMICOS")*(UPPER(MAESTRO!$L$3:$L$1000)="CONFIRMADO")),ROWS($A$3:A378))),"")</f>
        <v/>
      </c>
      <c r="S378" s="21" t="str">
        <f ca="1">IFERROR(INDEX(MAESTRO!S:S,_xludf.AGGREGATE(15,6,ROW(MAESTRO!$B$3:$B$1000)/((MAESTRO!$B$3:$B$1000="ACADEMICOS")*(UPPER(MAESTRO!$L$3:$L$1000)="CONFIRMADO")),ROWS($A$3:A378))),"")</f>
        <v/>
      </c>
      <c r="T378" s="21" t="str">
        <f ca="1">IFERROR(INDEX(MAESTRO!T:T,_xludf.AGGREGATE(15,6,ROW(MAESTRO!$B$3:$B$1000)/((MAESTRO!$B$3:$B$1000="ACADEMICOS")*(UPPER(MAESTRO!$L$3:$L$1000)="CONFIRMADO")),ROWS($A$3:A378))),"")</f>
        <v/>
      </c>
      <c r="U378" s="21" t="str">
        <f ca="1">IFERROR(INDEX(MAESTRO!U:U,_xludf.AGGREGATE(15,6,ROW(MAESTRO!$B$3:$B$1000)/((MAESTRO!$B$3:$B$1000="ACADEMICOS")*(UPPER(MAESTRO!$L$3:$L$1000)="CONFIRMADO")),ROWS($A$3:A378))),"")</f>
        <v/>
      </c>
      <c r="V378" s="21" t="str">
        <f ca="1">IFERROR(INDEX(MAESTRO!V:V,_xludf.AGGREGATE(15,6,ROW(MAESTRO!$B$3:$B$1000)/((MAESTRO!$B$3:$B$1000="ACADEMICOS")*(UPPER(MAESTRO!$L$3:$L$1000)="CONFIRMADO")),ROWS($A$3:A378))),"")</f>
        <v/>
      </c>
      <c r="W378" s="21" t="str">
        <f ca="1">IFERROR(INDEX(MAESTRO!W:W,_xludf.AGGREGATE(15,6,ROW(MAESTRO!$B$3:$B$1000)/((MAESTRO!$B$3:$B$1000="ACADEMICOS")*(UPPER(MAESTRO!$L$3:$L$1000)="CONFIRMADO")),ROWS($A$3:A378))),"")</f>
        <v/>
      </c>
      <c r="X378" s="21" t="str">
        <f ca="1">IFERROR(INDEX(MAESTRO!X:X,_xludf.AGGREGATE(15,6,ROW(MAESTRO!$B$3:$B$1000)/((MAESTRO!$B$3:$B$1000="ACADEMICOS")*(UPPER(MAESTRO!$L$3:$L$1000)="CONFIRMADO")),ROWS($A$3:A378))),"")</f>
        <v/>
      </c>
    </row>
    <row r="379" spans="1:24" ht="22.05" customHeight="1">
      <c r="A379" s="10" t="str">
        <f ca="1">IFERROR(INDEX(MAESTRO!A:A,_xludf.AGGREGATE(15,6,ROW(MAESTRO!$B$3:$B$1000)/((MAESTRO!$B$3:$B$1000="ACADEMICOS")*(UPPER(MAESTRO!$L$3:$L$1000)="CONFIRMADO")),ROWS($A$3:A379))),"")</f>
        <v/>
      </c>
      <c r="B379" s="10" t="str">
        <f ca="1">IFERROR(INDEX(MAESTRO!B:B,_xludf.AGGREGATE(15,6,ROW(MAESTRO!$B$3:$B$1000)/((MAESTRO!$B$3:$B$1000="ACADEMICOS")*(UPPER(MAESTRO!$L$3:$L$1000)="CONFIRMADO")),ROWS($A$3:A379))),"")</f>
        <v/>
      </c>
      <c r="C379" s="10" t="str">
        <f ca="1">IFERROR(INDEX(MAESTRO!C:C,_xludf.AGGREGATE(15,6,ROW(MAESTRO!$B$3:$B$1000)/((MAESTRO!$B$3:$B$1000="ACADEMICOS")*(UPPER(MAESTRO!$L$3:$L$1000)="CONFIRMADO")),ROWS($A$3:A379))),"")</f>
        <v/>
      </c>
      <c r="D379" s="10" t="str">
        <f ca="1">IFERROR(INDEX(MAESTRO!D:D,_xludf.AGGREGATE(15,6,ROW(MAESTRO!$B$3:$B$1000)/((MAESTRO!$B$3:$B$1000="ACADEMICOS")*(UPPER(MAESTRO!$L$3:$L$1000)="CONFIRMADO")),ROWS($A$3:A379))),"")</f>
        <v/>
      </c>
      <c r="E379" s="10" t="str">
        <f ca="1">IFERROR(INDEX(MAESTRO!E:E,_xludf.AGGREGATE(15,6,ROW(MAESTRO!$B$3:$B$1000)/((MAESTRO!$B$3:$B$1000="ACADEMICOS")*(UPPER(MAESTRO!$L$3:$L$1000)="CONFIRMADO")),ROWS($A$3:A379))),"")</f>
        <v/>
      </c>
      <c r="F379" s="10" t="str">
        <f ca="1">IFERROR(INDEX(MAESTRO!F:F,_xludf.AGGREGATE(15,6,ROW(MAESTRO!$B$3:$B$1000)/((MAESTRO!$B$3:$B$1000="ACADEMICOS")*(UPPER(MAESTRO!$L$3:$L$1000)="CONFIRMADO")),ROWS($A$3:A379))),"")</f>
        <v/>
      </c>
      <c r="G379" s="10" t="str">
        <f ca="1">IFERROR(INDEX(MAESTRO!G:G,_xludf.AGGREGATE(15,6,ROW(MAESTRO!$B$3:$B$1000)/((MAESTRO!$B$3:$B$1000="ACADEMICOS")*(UPPER(MAESTRO!$L$3:$L$1000)="CONFIRMADO")),ROWS($A$3:A379))),"")</f>
        <v/>
      </c>
      <c r="H379" s="10" t="str">
        <f ca="1">IFERROR(INDEX(MAESTRO!H:H,_xludf.AGGREGATE(15,6,ROW(MAESTRO!$B$3:$B$1000)/((MAESTRO!$B$3:$B$1000="ACADEMICOS")*(UPPER(MAESTRO!$L$3:$L$1000)="CONFIRMADO")),ROWS($A$3:A379))),"")</f>
        <v/>
      </c>
      <c r="I379" s="10" t="str">
        <f ca="1">IFERROR(INDEX(MAESTRO!I:I,_xludf.AGGREGATE(15,6,ROW(MAESTRO!$B$3:$B$1000)/((MAESTRO!$B$3:$B$1000="ACADEMICOS")*(UPPER(MAESTRO!$L$3:$L$1000)="CONFIRMADO")),ROWS($A$3:A379))),"")</f>
        <v/>
      </c>
      <c r="J379" s="10" t="str">
        <f ca="1">IFERROR(INDEX(MAESTRO!J:J,_xludf.AGGREGATE(15,6,ROW(MAESTRO!$B$3:$B$1000)/((MAESTRO!$B$3:$B$1000="ACADEMICOS")*(UPPER(MAESTRO!$L$3:$L$1000)="CONFIRMADO")),ROWS($A$3:A379))),"")</f>
        <v/>
      </c>
      <c r="K379" s="10" t="str">
        <f ca="1">IFERROR(INDEX(MAESTRO!K:K,_xludf.AGGREGATE(15,6,ROW(MAESTRO!$B$3:$B$1000)/((MAESTRO!$B$3:$B$1000="ACADEMICOS")*(UPPER(MAESTRO!$L$3:$L$1000)="CONFIRMADO")),ROWS($A$3:A379))),"")</f>
        <v/>
      </c>
      <c r="L379" s="10" t="str">
        <f ca="1">IFERROR(INDEX(MAESTRO!L:L,_xludf.AGGREGATE(15,6,ROW(MAESTRO!$B$3:$B$1000)/((MAESTRO!$B$3:$B$1000="ACADEMICOS")*(UPPER(MAESTRO!$L$3:$L$1000)="CONFIRMADO")),ROWS($A$3:A379))),"")</f>
        <v/>
      </c>
      <c r="M379" s="10" t="str">
        <f ca="1">IFERROR(INDEX(MAESTRO!M:M,_xludf.AGGREGATE(15,6,ROW(MAESTRO!$B$3:$B$1000)/((MAESTRO!$B$3:$B$1000="ACADEMICOS")*(UPPER(MAESTRO!$L$3:$L$1000)="CONFIRMADO")),ROWS($A$3:A379))),"")</f>
        <v/>
      </c>
      <c r="N379" s="10" t="str">
        <f ca="1">IFERROR(INDEX(MAESTRO!N:N,_xludf.AGGREGATE(15,6,ROW(MAESTRO!$B$3:$B$1000)/((MAESTRO!$B$3:$B$1000="ACADEMICOS")*(UPPER(MAESTRO!$L$3:$L$1000)="CONFIRMADO")),ROWS($A$3:A379))),"")</f>
        <v/>
      </c>
      <c r="O379" s="10" t="str">
        <f ca="1">IFERROR(INDEX(MAESTRO!O:O,_xludf.AGGREGATE(15,6,ROW(MAESTRO!$B$3:$B$1000)/((MAESTRO!$B$3:$B$1000="ACADEMICOS")*(UPPER(MAESTRO!$L$3:$L$1000)="CONFIRMADO")),ROWS($A$3:A379))),"")</f>
        <v/>
      </c>
      <c r="P379" s="10" t="str">
        <f ca="1">IFERROR(INDEX(MAESTRO!P:P,_xludf.AGGREGATE(15,6,ROW(MAESTRO!$B$3:$B$1000)/((MAESTRO!$B$3:$B$1000="ACADEMICOS")*(UPPER(MAESTRO!$L$3:$L$1000)="CONFIRMADO")),ROWS($A$3:A379))),"")</f>
        <v/>
      </c>
      <c r="Q379" s="10" t="str">
        <f ca="1">IFERROR(INDEX(MAESTRO!Q:Q,_xludf.AGGREGATE(15,6,ROW(MAESTRO!$B$3:$B$1000)/((MAESTRO!$B$3:$B$1000="ACADEMICOS")*(UPPER(MAESTRO!$L$3:$L$1000)="CONFIRMADO")),ROWS($A$3:A379))),"")</f>
        <v/>
      </c>
      <c r="R379" s="10" t="str">
        <f ca="1">IFERROR(INDEX(MAESTRO!R:R,_xludf.AGGREGATE(15,6,ROW(MAESTRO!$B$3:$B$1000)/((MAESTRO!$B$3:$B$1000="ACADEMICOS")*(UPPER(MAESTRO!$L$3:$L$1000)="CONFIRMADO")),ROWS($A$3:A379))),"")</f>
        <v/>
      </c>
      <c r="S379" s="10" t="str">
        <f ca="1">IFERROR(INDEX(MAESTRO!S:S,_xludf.AGGREGATE(15,6,ROW(MAESTRO!$B$3:$B$1000)/((MAESTRO!$B$3:$B$1000="ACADEMICOS")*(UPPER(MAESTRO!$L$3:$L$1000)="CONFIRMADO")),ROWS($A$3:A379))),"")</f>
        <v/>
      </c>
      <c r="T379" s="10" t="str">
        <f ca="1">IFERROR(INDEX(MAESTRO!T:T,_xludf.AGGREGATE(15,6,ROW(MAESTRO!$B$3:$B$1000)/((MAESTRO!$B$3:$B$1000="ACADEMICOS")*(UPPER(MAESTRO!$L$3:$L$1000)="CONFIRMADO")),ROWS($A$3:A379))),"")</f>
        <v/>
      </c>
      <c r="U379" s="10" t="str">
        <f ca="1">IFERROR(INDEX(MAESTRO!U:U,_xludf.AGGREGATE(15,6,ROW(MAESTRO!$B$3:$B$1000)/((MAESTRO!$B$3:$B$1000="ACADEMICOS")*(UPPER(MAESTRO!$L$3:$L$1000)="CONFIRMADO")),ROWS($A$3:A379))),"")</f>
        <v/>
      </c>
      <c r="V379" s="10" t="str">
        <f ca="1">IFERROR(INDEX(MAESTRO!V:V,_xludf.AGGREGATE(15,6,ROW(MAESTRO!$B$3:$B$1000)/((MAESTRO!$B$3:$B$1000="ACADEMICOS")*(UPPER(MAESTRO!$L$3:$L$1000)="CONFIRMADO")),ROWS($A$3:A379))),"")</f>
        <v/>
      </c>
      <c r="W379" s="10" t="str">
        <f ca="1">IFERROR(INDEX(MAESTRO!W:W,_xludf.AGGREGATE(15,6,ROW(MAESTRO!$B$3:$B$1000)/((MAESTRO!$B$3:$B$1000="ACADEMICOS")*(UPPER(MAESTRO!$L$3:$L$1000)="CONFIRMADO")),ROWS($A$3:A379))),"")</f>
        <v/>
      </c>
      <c r="X379" s="10" t="str">
        <f ca="1">IFERROR(INDEX(MAESTRO!X:X,_xludf.AGGREGATE(15,6,ROW(MAESTRO!$B$3:$B$1000)/((MAESTRO!$B$3:$B$1000="ACADEMICOS")*(UPPER(MAESTRO!$L$3:$L$1000)="CONFIRMADO")),ROWS($A$3:A379))),"")</f>
        <v/>
      </c>
    </row>
    <row r="380" spans="1:24" ht="22.05" customHeight="1">
      <c r="A380" s="21" t="str">
        <f ca="1">IFERROR(INDEX(MAESTRO!A:A,_xludf.AGGREGATE(15,6,ROW(MAESTRO!$B$3:$B$1000)/((MAESTRO!$B$3:$B$1000="ACADEMICOS")*(UPPER(MAESTRO!$L$3:$L$1000)="CONFIRMADO")),ROWS($A$3:A380))),"")</f>
        <v/>
      </c>
      <c r="B380" s="21" t="str">
        <f ca="1">IFERROR(INDEX(MAESTRO!B:B,_xludf.AGGREGATE(15,6,ROW(MAESTRO!$B$3:$B$1000)/((MAESTRO!$B$3:$B$1000="ACADEMICOS")*(UPPER(MAESTRO!$L$3:$L$1000)="CONFIRMADO")),ROWS($A$3:A380))),"")</f>
        <v/>
      </c>
      <c r="C380" s="21" t="str">
        <f ca="1">IFERROR(INDEX(MAESTRO!C:C,_xludf.AGGREGATE(15,6,ROW(MAESTRO!$B$3:$B$1000)/((MAESTRO!$B$3:$B$1000="ACADEMICOS")*(UPPER(MAESTRO!$L$3:$L$1000)="CONFIRMADO")),ROWS($A$3:A380))),"")</f>
        <v/>
      </c>
      <c r="D380" s="21" t="str">
        <f ca="1">IFERROR(INDEX(MAESTRO!D:D,_xludf.AGGREGATE(15,6,ROW(MAESTRO!$B$3:$B$1000)/((MAESTRO!$B$3:$B$1000="ACADEMICOS")*(UPPER(MAESTRO!$L$3:$L$1000)="CONFIRMADO")),ROWS($A$3:A380))),"")</f>
        <v/>
      </c>
      <c r="E380" s="21" t="str">
        <f ca="1">IFERROR(INDEX(MAESTRO!E:E,_xludf.AGGREGATE(15,6,ROW(MAESTRO!$B$3:$B$1000)/((MAESTRO!$B$3:$B$1000="ACADEMICOS")*(UPPER(MAESTRO!$L$3:$L$1000)="CONFIRMADO")),ROWS($A$3:A380))),"")</f>
        <v/>
      </c>
      <c r="F380" s="21" t="str">
        <f ca="1">IFERROR(INDEX(MAESTRO!F:F,_xludf.AGGREGATE(15,6,ROW(MAESTRO!$B$3:$B$1000)/((MAESTRO!$B$3:$B$1000="ACADEMICOS")*(UPPER(MAESTRO!$L$3:$L$1000)="CONFIRMADO")),ROWS($A$3:A380))),"")</f>
        <v/>
      </c>
      <c r="G380" s="21" t="str">
        <f ca="1">IFERROR(INDEX(MAESTRO!G:G,_xludf.AGGREGATE(15,6,ROW(MAESTRO!$B$3:$B$1000)/((MAESTRO!$B$3:$B$1000="ACADEMICOS")*(UPPER(MAESTRO!$L$3:$L$1000)="CONFIRMADO")),ROWS($A$3:A380))),"")</f>
        <v/>
      </c>
      <c r="H380" s="21" t="str">
        <f ca="1">IFERROR(INDEX(MAESTRO!H:H,_xludf.AGGREGATE(15,6,ROW(MAESTRO!$B$3:$B$1000)/((MAESTRO!$B$3:$B$1000="ACADEMICOS")*(UPPER(MAESTRO!$L$3:$L$1000)="CONFIRMADO")),ROWS($A$3:A380))),"")</f>
        <v/>
      </c>
      <c r="I380" s="21" t="str">
        <f ca="1">IFERROR(INDEX(MAESTRO!I:I,_xludf.AGGREGATE(15,6,ROW(MAESTRO!$B$3:$B$1000)/((MAESTRO!$B$3:$B$1000="ACADEMICOS")*(UPPER(MAESTRO!$L$3:$L$1000)="CONFIRMADO")),ROWS($A$3:A380))),"")</f>
        <v/>
      </c>
      <c r="J380" s="21" t="str">
        <f ca="1">IFERROR(INDEX(MAESTRO!J:J,_xludf.AGGREGATE(15,6,ROW(MAESTRO!$B$3:$B$1000)/((MAESTRO!$B$3:$B$1000="ACADEMICOS")*(UPPER(MAESTRO!$L$3:$L$1000)="CONFIRMADO")),ROWS($A$3:A380))),"")</f>
        <v/>
      </c>
      <c r="K380" s="21" t="str">
        <f ca="1">IFERROR(INDEX(MAESTRO!K:K,_xludf.AGGREGATE(15,6,ROW(MAESTRO!$B$3:$B$1000)/((MAESTRO!$B$3:$B$1000="ACADEMICOS")*(UPPER(MAESTRO!$L$3:$L$1000)="CONFIRMADO")),ROWS($A$3:A380))),"")</f>
        <v/>
      </c>
      <c r="L380" s="21" t="str">
        <f ca="1">IFERROR(INDEX(MAESTRO!L:L,_xludf.AGGREGATE(15,6,ROW(MAESTRO!$B$3:$B$1000)/((MAESTRO!$B$3:$B$1000="ACADEMICOS")*(UPPER(MAESTRO!$L$3:$L$1000)="CONFIRMADO")),ROWS($A$3:A380))),"")</f>
        <v/>
      </c>
      <c r="M380" s="21" t="str">
        <f ca="1">IFERROR(INDEX(MAESTRO!M:M,_xludf.AGGREGATE(15,6,ROW(MAESTRO!$B$3:$B$1000)/((MAESTRO!$B$3:$B$1000="ACADEMICOS")*(UPPER(MAESTRO!$L$3:$L$1000)="CONFIRMADO")),ROWS($A$3:A380))),"")</f>
        <v/>
      </c>
      <c r="N380" s="21" t="str">
        <f ca="1">IFERROR(INDEX(MAESTRO!N:N,_xludf.AGGREGATE(15,6,ROW(MAESTRO!$B$3:$B$1000)/((MAESTRO!$B$3:$B$1000="ACADEMICOS")*(UPPER(MAESTRO!$L$3:$L$1000)="CONFIRMADO")),ROWS($A$3:A380))),"")</f>
        <v/>
      </c>
      <c r="O380" s="21" t="str">
        <f ca="1">IFERROR(INDEX(MAESTRO!O:O,_xludf.AGGREGATE(15,6,ROW(MAESTRO!$B$3:$B$1000)/((MAESTRO!$B$3:$B$1000="ACADEMICOS")*(UPPER(MAESTRO!$L$3:$L$1000)="CONFIRMADO")),ROWS($A$3:A380))),"")</f>
        <v/>
      </c>
      <c r="P380" s="21" t="str">
        <f ca="1">IFERROR(INDEX(MAESTRO!P:P,_xludf.AGGREGATE(15,6,ROW(MAESTRO!$B$3:$B$1000)/((MAESTRO!$B$3:$B$1000="ACADEMICOS")*(UPPER(MAESTRO!$L$3:$L$1000)="CONFIRMADO")),ROWS($A$3:A380))),"")</f>
        <v/>
      </c>
      <c r="Q380" s="21" t="str">
        <f ca="1">IFERROR(INDEX(MAESTRO!Q:Q,_xludf.AGGREGATE(15,6,ROW(MAESTRO!$B$3:$B$1000)/((MAESTRO!$B$3:$B$1000="ACADEMICOS")*(UPPER(MAESTRO!$L$3:$L$1000)="CONFIRMADO")),ROWS($A$3:A380))),"")</f>
        <v/>
      </c>
      <c r="R380" s="21" t="str">
        <f ca="1">IFERROR(INDEX(MAESTRO!R:R,_xludf.AGGREGATE(15,6,ROW(MAESTRO!$B$3:$B$1000)/((MAESTRO!$B$3:$B$1000="ACADEMICOS")*(UPPER(MAESTRO!$L$3:$L$1000)="CONFIRMADO")),ROWS($A$3:A380))),"")</f>
        <v/>
      </c>
      <c r="S380" s="21" t="str">
        <f ca="1">IFERROR(INDEX(MAESTRO!S:S,_xludf.AGGREGATE(15,6,ROW(MAESTRO!$B$3:$B$1000)/((MAESTRO!$B$3:$B$1000="ACADEMICOS")*(UPPER(MAESTRO!$L$3:$L$1000)="CONFIRMADO")),ROWS($A$3:A380))),"")</f>
        <v/>
      </c>
      <c r="T380" s="21" t="str">
        <f ca="1">IFERROR(INDEX(MAESTRO!T:T,_xludf.AGGREGATE(15,6,ROW(MAESTRO!$B$3:$B$1000)/((MAESTRO!$B$3:$B$1000="ACADEMICOS")*(UPPER(MAESTRO!$L$3:$L$1000)="CONFIRMADO")),ROWS($A$3:A380))),"")</f>
        <v/>
      </c>
      <c r="U380" s="21" t="str">
        <f ca="1">IFERROR(INDEX(MAESTRO!U:U,_xludf.AGGREGATE(15,6,ROW(MAESTRO!$B$3:$B$1000)/((MAESTRO!$B$3:$B$1000="ACADEMICOS")*(UPPER(MAESTRO!$L$3:$L$1000)="CONFIRMADO")),ROWS($A$3:A380))),"")</f>
        <v/>
      </c>
      <c r="V380" s="21" t="str">
        <f ca="1">IFERROR(INDEX(MAESTRO!V:V,_xludf.AGGREGATE(15,6,ROW(MAESTRO!$B$3:$B$1000)/((MAESTRO!$B$3:$B$1000="ACADEMICOS")*(UPPER(MAESTRO!$L$3:$L$1000)="CONFIRMADO")),ROWS($A$3:A380))),"")</f>
        <v/>
      </c>
      <c r="W380" s="21" t="str">
        <f ca="1">IFERROR(INDEX(MAESTRO!W:W,_xludf.AGGREGATE(15,6,ROW(MAESTRO!$B$3:$B$1000)/((MAESTRO!$B$3:$B$1000="ACADEMICOS")*(UPPER(MAESTRO!$L$3:$L$1000)="CONFIRMADO")),ROWS($A$3:A380))),"")</f>
        <v/>
      </c>
      <c r="X380" s="21" t="str">
        <f ca="1">IFERROR(INDEX(MAESTRO!X:X,_xludf.AGGREGATE(15,6,ROW(MAESTRO!$B$3:$B$1000)/((MAESTRO!$B$3:$B$1000="ACADEMICOS")*(UPPER(MAESTRO!$L$3:$L$1000)="CONFIRMADO")),ROWS($A$3:A380))),"")</f>
        <v/>
      </c>
    </row>
    <row r="381" spans="1:24" ht="22.05" customHeight="1">
      <c r="A381" s="10" t="str">
        <f ca="1">IFERROR(INDEX(MAESTRO!A:A,_xludf.AGGREGATE(15,6,ROW(MAESTRO!$B$3:$B$1000)/((MAESTRO!$B$3:$B$1000="ACADEMICOS")*(UPPER(MAESTRO!$L$3:$L$1000)="CONFIRMADO")),ROWS($A$3:A381))),"")</f>
        <v/>
      </c>
      <c r="B381" s="10" t="str">
        <f ca="1">IFERROR(INDEX(MAESTRO!B:B,_xludf.AGGREGATE(15,6,ROW(MAESTRO!$B$3:$B$1000)/((MAESTRO!$B$3:$B$1000="ACADEMICOS")*(UPPER(MAESTRO!$L$3:$L$1000)="CONFIRMADO")),ROWS($A$3:A381))),"")</f>
        <v/>
      </c>
      <c r="C381" s="10" t="str">
        <f ca="1">IFERROR(INDEX(MAESTRO!C:C,_xludf.AGGREGATE(15,6,ROW(MAESTRO!$B$3:$B$1000)/((MAESTRO!$B$3:$B$1000="ACADEMICOS")*(UPPER(MAESTRO!$L$3:$L$1000)="CONFIRMADO")),ROWS($A$3:A381))),"")</f>
        <v/>
      </c>
      <c r="D381" s="10" t="str">
        <f ca="1">IFERROR(INDEX(MAESTRO!D:D,_xludf.AGGREGATE(15,6,ROW(MAESTRO!$B$3:$B$1000)/((MAESTRO!$B$3:$B$1000="ACADEMICOS")*(UPPER(MAESTRO!$L$3:$L$1000)="CONFIRMADO")),ROWS($A$3:A381))),"")</f>
        <v/>
      </c>
      <c r="E381" s="10" t="str">
        <f ca="1">IFERROR(INDEX(MAESTRO!E:E,_xludf.AGGREGATE(15,6,ROW(MAESTRO!$B$3:$B$1000)/((MAESTRO!$B$3:$B$1000="ACADEMICOS")*(UPPER(MAESTRO!$L$3:$L$1000)="CONFIRMADO")),ROWS($A$3:A381))),"")</f>
        <v/>
      </c>
      <c r="F381" s="10" t="str">
        <f ca="1">IFERROR(INDEX(MAESTRO!F:F,_xludf.AGGREGATE(15,6,ROW(MAESTRO!$B$3:$B$1000)/((MAESTRO!$B$3:$B$1000="ACADEMICOS")*(UPPER(MAESTRO!$L$3:$L$1000)="CONFIRMADO")),ROWS($A$3:A381))),"")</f>
        <v/>
      </c>
      <c r="G381" s="10" t="str">
        <f ca="1">IFERROR(INDEX(MAESTRO!G:G,_xludf.AGGREGATE(15,6,ROW(MAESTRO!$B$3:$B$1000)/((MAESTRO!$B$3:$B$1000="ACADEMICOS")*(UPPER(MAESTRO!$L$3:$L$1000)="CONFIRMADO")),ROWS($A$3:A381))),"")</f>
        <v/>
      </c>
      <c r="H381" s="10" t="str">
        <f ca="1">IFERROR(INDEX(MAESTRO!H:H,_xludf.AGGREGATE(15,6,ROW(MAESTRO!$B$3:$B$1000)/((MAESTRO!$B$3:$B$1000="ACADEMICOS")*(UPPER(MAESTRO!$L$3:$L$1000)="CONFIRMADO")),ROWS($A$3:A381))),"")</f>
        <v/>
      </c>
      <c r="I381" s="10" t="str">
        <f ca="1">IFERROR(INDEX(MAESTRO!I:I,_xludf.AGGREGATE(15,6,ROW(MAESTRO!$B$3:$B$1000)/((MAESTRO!$B$3:$B$1000="ACADEMICOS")*(UPPER(MAESTRO!$L$3:$L$1000)="CONFIRMADO")),ROWS($A$3:A381))),"")</f>
        <v/>
      </c>
      <c r="J381" s="10" t="str">
        <f ca="1">IFERROR(INDEX(MAESTRO!J:J,_xludf.AGGREGATE(15,6,ROW(MAESTRO!$B$3:$B$1000)/((MAESTRO!$B$3:$B$1000="ACADEMICOS")*(UPPER(MAESTRO!$L$3:$L$1000)="CONFIRMADO")),ROWS($A$3:A381))),"")</f>
        <v/>
      </c>
      <c r="K381" s="10" t="str">
        <f ca="1">IFERROR(INDEX(MAESTRO!K:K,_xludf.AGGREGATE(15,6,ROW(MAESTRO!$B$3:$B$1000)/((MAESTRO!$B$3:$B$1000="ACADEMICOS")*(UPPER(MAESTRO!$L$3:$L$1000)="CONFIRMADO")),ROWS($A$3:A381))),"")</f>
        <v/>
      </c>
      <c r="L381" s="10" t="str">
        <f ca="1">IFERROR(INDEX(MAESTRO!L:L,_xludf.AGGREGATE(15,6,ROW(MAESTRO!$B$3:$B$1000)/((MAESTRO!$B$3:$B$1000="ACADEMICOS")*(UPPER(MAESTRO!$L$3:$L$1000)="CONFIRMADO")),ROWS($A$3:A381))),"")</f>
        <v/>
      </c>
      <c r="M381" s="10" t="str">
        <f ca="1">IFERROR(INDEX(MAESTRO!M:M,_xludf.AGGREGATE(15,6,ROW(MAESTRO!$B$3:$B$1000)/((MAESTRO!$B$3:$B$1000="ACADEMICOS")*(UPPER(MAESTRO!$L$3:$L$1000)="CONFIRMADO")),ROWS($A$3:A381))),"")</f>
        <v/>
      </c>
      <c r="N381" s="10" t="str">
        <f ca="1">IFERROR(INDEX(MAESTRO!N:N,_xludf.AGGREGATE(15,6,ROW(MAESTRO!$B$3:$B$1000)/((MAESTRO!$B$3:$B$1000="ACADEMICOS")*(UPPER(MAESTRO!$L$3:$L$1000)="CONFIRMADO")),ROWS($A$3:A381))),"")</f>
        <v/>
      </c>
      <c r="O381" s="10" t="str">
        <f ca="1">IFERROR(INDEX(MAESTRO!O:O,_xludf.AGGREGATE(15,6,ROW(MAESTRO!$B$3:$B$1000)/((MAESTRO!$B$3:$B$1000="ACADEMICOS")*(UPPER(MAESTRO!$L$3:$L$1000)="CONFIRMADO")),ROWS($A$3:A381))),"")</f>
        <v/>
      </c>
      <c r="P381" s="10" t="str">
        <f ca="1">IFERROR(INDEX(MAESTRO!P:P,_xludf.AGGREGATE(15,6,ROW(MAESTRO!$B$3:$B$1000)/((MAESTRO!$B$3:$B$1000="ACADEMICOS")*(UPPER(MAESTRO!$L$3:$L$1000)="CONFIRMADO")),ROWS($A$3:A381))),"")</f>
        <v/>
      </c>
      <c r="Q381" s="10" t="str">
        <f ca="1">IFERROR(INDEX(MAESTRO!Q:Q,_xludf.AGGREGATE(15,6,ROW(MAESTRO!$B$3:$B$1000)/((MAESTRO!$B$3:$B$1000="ACADEMICOS")*(UPPER(MAESTRO!$L$3:$L$1000)="CONFIRMADO")),ROWS($A$3:A381))),"")</f>
        <v/>
      </c>
      <c r="R381" s="10" t="str">
        <f ca="1">IFERROR(INDEX(MAESTRO!R:R,_xludf.AGGREGATE(15,6,ROW(MAESTRO!$B$3:$B$1000)/((MAESTRO!$B$3:$B$1000="ACADEMICOS")*(UPPER(MAESTRO!$L$3:$L$1000)="CONFIRMADO")),ROWS($A$3:A381))),"")</f>
        <v/>
      </c>
      <c r="S381" s="10" t="str">
        <f ca="1">IFERROR(INDEX(MAESTRO!S:S,_xludf.AGGREGATE(15,6,ROW(MAESTRO!$B$3:$B$1000)/((MAESTRO!$B$3:$B$1000="ACADEMICOS")*(UPPER(MAESTRO!$L$3:$L$1000)="CONFIRMADO")),ROWS($A$3:A381))),"")</f>
        <v/>
      </c>
      <c r="T381" s="10" t="str">
        <f ca="1">IFERROR(INDEX(MAESTRO!T:T,_xludf.AGGREGATE(15,6,ROW(MAESTRO!$B$3:$B$1000)/((MAESTRO!$B$3:$B$1000="ACADEMICOS")*(UPPER(MAESTRO!$L$3:$L$1000)="CONFIRMADO")),ROWS($A$3:A381))),"")</f>
        <v/>
      </c>
      <c r="U381" s="10" t="str">
        <f ca="1">IFERROR(INDEX(MAESTRO!U:U,_xludf.AGGREGATE(15,6,ROW(MAESTRO!$B$3:$B$1000)/((MAESTRO!$B$3:$B$1000="ACADEMICOS")*(UPPER(MAESTRO!$L$3:$L$1000)="CONFIRMADO")),ROWS($A$3:A381))),"")</f>
        <v/>
      </c>
      <c r="V381" s="10" t="str">
        <f ca="1">IFERROR(INDEX(MAESTRO!V:V,_xludf.AGGREGATE(15,6,ROW(MAESTRO!$B$3:$B$1000)/((MAESTRO!$B$3:$B$1000="ACADEMICOS")*(UPPER(MAESTRO!$L$3:$L$1000)="CONFIRMADO")),ROWS($A$3:A381))),"")</f>
        <v/>
      </c>
      <c r="W381" s="10" t="str">
        <f ca="1">IFERROR(INDEX(MAESTRO!W:W,_xludf.AGGREGATE(15,6,ROW(MAESTRO!$B$3:$B$1000)/((MAESTRO!$B$3:$B$1000="ACADEMICOS")*(UPPER(MAESTRO!$L$3:$L$1000)="CONFIRMADO")),ROWS($A$3:A381))),"")</f>
        <v/>
      </c>
      <c r="X381" s="10" t="str">
        <f ca="1">IFERROR(INDEX(MAESTRO!X:X,_xludf.AGGREGATE(15,6,ROW(MAESTRO!$B$3:$B$1000)/((MAESTRO!$B$3:$B$1000="ACADEMICOS")*(UPPER(MAESTRO!$L$3:$L$1000)="CONFIRMADO")),ROWS($A$3:A381))),"")</f>
        <v/>
      </c>
    </row>
    <row r="382" spans="1:24" ht="22.05" customHeight="1">
      <c r="A382" s="21" t="str">
        <f ca="1">IFERROR(INDEX(MAESTRO!A:A,_xludf.AGGREGATE(15,6,ROW(MAESTRO!$B$3:$B$1000)/((MAESTRO!$B$3:$B$1000="ACADEMICOS")*(UPPER(MAESTRO!$L$3:$L$1000)="CONFIRMADO")),ROWS($A$3:A382))),"")</f>
        <v/>
      </c>
      <c r="B382" s="21" t="str">
        <f ca="1">IFERROR(INDEX(MAESTRO!B:B,_xludf.AGGREGATE(15,6,ROW(MAESTRO!$B$3:$B$1000)/((MAESTRO!$B$3:$B$1000="ACADEMICOS")*(UPPER(MAESTRO!$L$3:$L$1000)="CONFIRMADO")),ROWS($A$3:A382))),"")</f>
        <v/>
      </c>
      <c r="C382" s="21" t="str">
        <f ca="1">IFERROR(INDEX(MAESTRO!C:C,_xludf.AGGREGATE(15,6,ROW(MAESTRO!$B$3:$B$1000)/((MAESTRO!$B$3:$B$1000="ACADEMICOS")*(UPPER(MAESTRO!$L$3:$L$1000)="CONFIRMADO")),ROWS($A$3:A382))),"")</f>
        <v/>
      </c>
      <c r="D382" s="21" t="str">
        <f ca="1">IFERROR(INDEX(MAESTRO!D:D,_xludf.AGGREGATE(15,6,ROW(MAESTRO!$B$3:$B$1000)/((MAESTRO!$B$3:$B$1000="ACADEMICOS")*(UPPER(MAESTRO!$L$3:$L$1000)="CONFIRMADO")),ROWS($A$3:A382))),"")</f>
        <v/>
      </c>
      <c r="E382" s="21" t="str">
        <f ca="1">IFERROR(INDEX(MAESTRO!E:E,_xludf.AGGREGATE(15,6,ROW(MAESTRO!$B$3:$B$1000)/((MAESTRO!$B$3:$B$1000="ACADEMICOS")*(UPPER(MAESTRO!$L$3:$L$1000)="CONFIRMADO")),ROWS($A$3:A382))),"")</f>
        <v/>
      </c>
      <c r="F382" s="21" t="str">
        <f ca="1">IFERROR(INDEX(MAESTRO!F:F,_xludf.AGGREGATE(15,6,ROW(MAESTRO!$B$3:$B$1000)/((MAESTRO!$B$3:$B$1000="ACADEMICOS")*(UPPER(MAESTRO!$L$3:$L$1000)="CONFIRMADO")),ROWS($A$3:A382))),"")</f>
        <v/>
      </c>
      <c r="G382" s="21" t="str">
        <f ca="1">IFERROR(INDEX(MAESTRO!G:G,_xludf.AGGREGATE(15,6,ROW(MAESTRO!$B$3:$B$1000)/((MAESTRO!$B$3:$B$1000="ACADEMICOS")*(UPPER(MAESTRO!$L$3:$L$1000)="CONFIRMADO")),ROWS($A$3:A382))),"")</f>
        <v/>
      </c>
      <c r="H382" s="21" t="str">
        <f ca="1">IFERROR(INDEX(MAESTRO!H:H,_xludf.AGGREGATE(15,6,ROW(MAESTRO!$B$3:$B$1000)/((MAESTRO!$B$3:$B$1000="ACADEMICOS")*(UPPER(MAESTRO!$L$3:$L$1000)="CONFIRMADO")),ROWS($A$3:A382))),"")</f>
        <v/>
      </c>
      <c r="I382" s="21" t="str">
        <f ca="1">IFERROR(INDEX(MAESTRO!I:I,_xludf.AGGREGATE(15,6,ROW(MAESTRO!$B$3:$B$1000)/((MAESTRO!$B$3:$B$1000="ACADEMICOS")*(UPPER(MAESTRO!$L$3:$L$1000)="CONFIRMADO")),ROWS($A$3:A382))),"")</f>
        <v/>
      </c>
      <c r="J382" s="21" t="str">
        <f ca="1">IFERROR(INDEX(MAESTRO!J:J,_xludf.AGGREGATE(15,6,ROW(MAESTRO!$B$3:$B$1000)/((MAESTRO!$B$3:$B$1000="ACADEMICOS")*(UPPER(MAESTRO!$L$3:$L$1000)="CONFIRMADO")),ROWS($A$3:A382))),"")</f>
        <v/>
      </c>
      <c r="K382" s="21" t="str">
        <f ca="1">IFERROR(INDEX(MAESTRO!K:K,_xludf.AGGREGATE(15,6,ROW(MAESTRO!$B$3:$B$1000)/((MAESTRO!$B$3:$B$1000="ACADEMICOS")*(UPPER(MAESTRO!$L$3:$L$1000)="CONFIRMADO")),ROWS($A$3:A382))),"")</f>
        <v/>
      </c>
      <c r="L382" s="21" t="str">
        <f ca="1">IFERROR(INDEX(MAESTRO!L:L,_xludf.AGGREGATE(15,6,ROW(MAESTRO!$B$3:$B$1000)/((MAESTRO!$B$3:$B$1000="ACADEMICOS")*(UPPER(MAESTRO!$L$3:$L$1000)="CONFIRMADO")),ROWS($A$3:A382))),"")</f>
        <v/>
      </c>
      <c r="M382" s="21" t="str">
        <f ca="1">IFERROR(INDEX(MAESTRO!M:M,_xludf.AGGREGATE(15,6,ROW(MAESTRO!$B$3:$B$1000)/((MAESTRO!$B$3:$B$1000="ACADEMICOS")*(UPPER(MAESTRO!$L$3:$L$1000)="CONFIRMADO")),ROWS($A$3:A382))),"")</f>
        <v/>
      </c>
      <c r="N382" s="21" t="str">
        <f ca="1">IFERROR(INDEX(MAESTRO!N:N,_xludf.AGGREGATE(15,6,ROW(MAESTRO!$B$3:$B$1000)/((MAESTRO!$B$3:$B$1000="ACADEMICOS")*(UPPER(MAESTRO!$L$3:$L$1000)="CONFIRMADO")),ROWS($A$3:A382))),"")</f>
        <v/>
      </c>
      <c r="O382" s="21" t="str">
        <f ca="1">IFERROR(INDEX(MAESTRO!O:O,_xludf.AGGREGATE(15,6,ROW(MAESTRO!$B$3:$B$1000)/((MAESTRO!$B$3:$B$1000="ACADEMICOS")*(UPPER(MAESTRO!$L$3:$L$1000)="CONFIRMADO")),ROWS($A$3:A382))),"")</f>
        <v/>
      </c>
      <c r="P382" s="21" t="str">
        <f ca="1">IFERROR(INDEX(MAESTRO!P:P,_xludf.AGGREGATE(15,6,ROW(MAESTRO!$B$3:$B$1000)/((MAESTRO!$B$3:$B$1000="ACADEMICOS")*(UPPER(MAESTRO!$L$3:$L$1000)="CONFIRMADO")),ROWS($A$3:A382))),"")</f>
        <v/>
      </c>
      <c r="Q382" s="21" t="str">
        <f ca="1">IFERROR(INDEX(MAESTRO!Q:Q,_xludf.AGGREGATE(15,6,ROW(MAESTRO!$B$3:$B$1000)/((MAESTRO!$B$3:$B$1000="ACADEMICOS")*(UPPER(MAESTRO!$L$3:$L$1000)="CONFIRMADO")),ROWS($A$3:A382))),"")</f>
        <v/>
      </c>
      <c r="R382" s="21" t="str">
        <f ca="1">IFERROR(INDEX(MAESTRO!R:R,_xludf.AGGREGATE(15,6,ROW(MAESTRO!$B$3:$B$1000)/((MAESTRO!$B$3:$B$1000="ACADEMICOS")*(UPPER(MAESTRO!$L$3:$L$1000)="CONFIRMADO")),ROWS($A$3:A382))),"")</f>
        <v/>
      </c>
      <c r="S382" s="21" t="str">
        <f ca="1">IFERROR(INDEX(MAESTRO!S:S,_xludf.AGGREGATE(15,6,ROW(MAESTRO!$B$3:$B$1000)/((MAESTRO!$B$3:$B$1000="ACADEMICOS")*(UPPER(MAESTRO!$L$3:$L$1000)="CONFIRMADO")),ROWS($A$3:A382))),"")</f>
        <v/>
      </c>
      <c r="T382" s="21" t="str">
        <f ca="1">IFERROR(INDEX(MAESTRO!T:T,_xludf.AGGREGATE(15,6,ROW(MAESTRO!$B$3:$B$1000)/((MAESTRO!$B$3:$B$1000="ACADEMICOS")*(UPPER(MAESTRO!$L$3:$L$1000)="CONFIRMADO")),ROWS($A$3:A382))),"")</f>
        <v/>
      </c>
      <c r="U382" s="21" t="str">
        <f ca="1">IFERROR(INDEX(MAESTRO!U:U,_xludf.AGGREGATE(15,6,ROW(MAESTRO!$B$3:$B$1000)/((MAESTRO!$B$3:$B$1000="ACADEMICOS")*(UPPER(MAESTRO!$L$3:$L$1000)="CONFIRMADO")),ROWS($A$3:A382))),"")</f>
        <v/>
      </c>
      <c r="V382" s="21" t="str">
        <f ca="1">IFERROR(INDEX(MAESTRO!V:V,_xludf.AGGREGATE(15,6,ROW(MAESTRO!$B$3:$B$1000)/((MAESTRO!$B$3:$B$1000="ACADEMICOS")*(UPPER(MAESTRO!$L$3:$L$1000)="CONFIRMADO")),ROWS($A$3:A382))),"")</f>
        <v/>
      </c>
      <c r="W382" s="21" t="str">
        <f ca="1">IFERROR(INDEX(MAESTRO!W:W,_xludf.AGGREGATE(15,6,ROW(MAESTRO!$B$3:$B$1000)/((MAESTRO!$B$3:$B$1000="ACADEMICOS")*(UPPER(MAESTRO!$L$3:$L$1000)="CONFIRMADO")),ROWS($A$3:A382))),"")</f>
        <v/>
      </c>
      <c r="X382" s="21" t="str">
        <f ca="1">IFERROR(INDEX(MAESTRO!X:X,_xludf.AGGREGATE(15,6,ROW(MAESTRO!$B$3:$B$1000)/((MAESTRO!$B$3:$B$1000="ACADEMICOS")*(UPPER(MAESTRO!$L$3:$L$1000)="CONFIRMADO")),ROWS($A$3:A382))),"")</f>
        <v/>
      </c>
    </row>
    <row r="383" spans="1:24" ht="22.05" customHeight="1">
      <c r="A383" s="10" t="str">
        <f ca="1">IFERROR(INDEX(MAESTRO!A:A,_xludf.AGGREGATE(15,6,ROW(MAESTRO!$B$3:$B$1000)/((MAESTRO!$B$3:$B$1000="ACADEMICOS")*(UPPER(MAESTRO!$L$3:$L$1000)="CONFIRMADO")),ROWS($A$3:A383))),"")</f>
        <v/>
      </c>
      <c r="B383" s="10" t="str">
        <f ca="1">IFERROR(INDEX(MAESTRO!B:B,_xludf.AGGREGATE(15,6,ROW(MAESTRO!$B$3:$B$1000)/((MAESTRO!$B$3:$B$1000="ACADEMICOS")*(UPPER(MAESTRO!$L$3:$L$1000)="CONFIRMADO")),ROWS($A$3:A383))),"")</f>
        <v/>
      </c>
      <c r="C383" s="10" t="str">
        <f ca="1">IFERROR(INDEX(MAESTRO!C:C,_xludf.AGGREGATE(15,6,ROW(MAESTRO!$B$3:$B$1000)/((MAESTRO!$B$3:$B$1000="ACADEMICOS")*(UPPER(MAESTRO!$L$3:$L$1000)="CONFIRMADO")),ROWS($A$3:A383))),"")</f>
        <v/>
      </c>
      <c r="D383" s="10" t="str">
        <f ca="1">IFERROR(INDEX(MAESTRO!D:D,_xludf.AGGREGATE(15,6,ROW(MAESTRO!$B$3:$B$1000)/((MAESTRO!$B$3:$B$1000="ACADEMICOS")*(UPPER(MAESTRO!$L$3:$L$1000)="CONFIRMADO")),ROWS($A$3:A383))),"")</f>
        <v/>
      </c>
      <c r="E383" s="10" t="str">
        <f ca="1">IFERROR(INDEX(MAESTRO!E:E,_xludf.AGGREGATE(15,6,ROW(MAESTRO!$B$3:$B$1000)/((MAESTRO!$B$3:$B$1000="ACADEMICOS")*(UPPER(MAESTRO!$L$3:$L$1000)="CONFIRMADO")),ROWS($A$3:A383))),"")</f>
        <v/>
      </c>
      <c r="F383" s="10" t="str">
        <f ca="1">IFERROR(INDEX(MAESTRO!F:F,_xludf.AGGREGATE(15,6,ROW(MAESTRO!$B$3:$B$1000)/((MAESTRO!$B$3:$B$1000="ACADEMICOS")*(UPPER(MAESTRO!$L$3:$L$1000)="CONFIRMADO")),ROWS($A$3:A383))),"")</f>
        <v/>
      </c>
      <c r="G383" s="10" t="str">
        <f ca="1">IFERROR(INDEX(MAESTRO!G:G,_xludf.AGGREGATE(15,6,ROW(MAESTRO!$B$3:$B$1000)/((MAESTRO!$B$3:$B$1000="ACADEMICOS")*(UPPER(MAESTRO!$L$3:$L$1000)="CONFIRMADO")),ROWS($A$3:A383))),"")</f>
        <v/>
      </c>
      <c r="H383" s="10" t="str">
        <f ca="1">IFERROR(INDEX(MAESTRO!H:H,_xludf.AGGREGATE(15,6,ROW(MAESTRO!$B$3:$B$1000)/((MAESTRO!$B$3:$B$1000="ACADEMICOS")*(UPPER(MAESTRO!$L$3:$L$1000)="CONFIRMADO")),ROWS($A$3:A383))),"")</f>
        <v/>
      </c>
      <c r="I383" s="10" t="str">
        <f ca="1">IFERROR(INDEX(MAESTRO!I:I,_xludf.AGGREGATE(15,6,ROW(MAESTRO!$B$3:$B$1000)/((MAESTRO!$B$3:$B$1000="ACADEMICOS")*(UPPER(MAESTRO!$L$3:$L$1000)="CONFIRMADO")),ROWS($A$3:A383))),"")</f>
        <v/>
      </c>
      <c r="J383" s="10" t="str">
        <f ca="1">IFERROR(INDEX(MAESTRO!J:J,_xludf.AGGREGATE(15,6,ROW(MAESTRO!$B$3:$B$1000)/((MAESTRO!$B$3:$B$1000="ACADEMICOS")*(UPPER(MAESTRO!$L$3:$L$1000)="CONFIRMADO")),ROWS($A$3:A383))),"")</f>
        <v/>
      </c>
      <c r="K383" s="10" t="str">
        <f ca="1">IFERROR(INDEX(MAESTRO!K:K,_xludf.AGGREGATE(15,6,ROW(MAESTRO!$B$3:$B$1000)/((MAESTRO!$B$3:$B$1000="ACADEMICOS")*(UPPER(MAESTRO!$L$3:$L$1000)="CONFIRMADO")),ROWS($A$3:A383))),"")</f>
        <v/>
      </c>
      <c r="L383" s="10" t="str">
        <f ca="1">IFERROR(INDEX(MAESTRO!L:L,_xludf.AGGREGATE(15,6,ROW(MAESTRO!$B$3:$B$1000)/((MAESTRO!$B$3:$B$1000="ACADEMICOS")*(UPPER(MAESTRO!$L$3:$L$1000)="CONFIRMADO")),ROWS($A$3:A383))),"")</f>
        <v/>
      </c>
      <c r="M383" s="10" t="str">
        <f ca="1">IFERROR(INDEX(MAESTRO!M:M,_xludf.AGGREGATE(15,6,ROW(MAESTRO!$B$3:$B$1000)/((MAESTRO!$B$3:$B$1000="ACADEMICOS")*(UPPER(MAESTRO!$L$3:$L$1000)="CONFIRMADO")),ROWS($A$3:A383))),"")</f>
        <v/>
      </c>
      <c r="N383" s="10" t="str">
        <f ca="1">IFERROR(INDEX(MAESTRO!N:N,_xludf.AGGREGATE(15,6,ROW(MAESTRO!$B$3:$B$1000)/((MAESTRO!$B$3:$B$1000="ACADEMICOS")*(UPPER(MAESTRO!$L$3:$L$1000)="CONFIRMADO")),ROWS($A$3:A383))),"")</f>
        <v/>
      </c>
      <c r="O383" s="10" t="str">
        <f ca="1">IFERROR(INDEX(MAESTRO!O:O,_xludf.AGGREGATE(15,6,ROW(MAESTRO!$B$3:$B$1000)/((MAESTRO!$B$3:$B$1000="ACADEMICOS")*(UPPER(MAESTRO!$L$3:$L$1000)="CONFIRMADO")),ROWS($A$3:A383))),"")</f>
        <v/>
      </c>
      <c r="P383" s="10" t="str">
        <f ca="1">IFERROR(INDEX(MAESTRO!P:P,_xludf.AGGREGATE(15,6,ROW(MAESTRO!$B$3:$B$1000)/((MAESTRO!$B$3:$B$1000="ACADEMICOS")*(UPPER(MAESTRO!$L$3:$L$1000)="CONFIRMADO")),ROWS($A$3:A383))),"")</f>
        <v/>
      </c>
      <c r="Q383" s="10" t="str">
        <f ca="1">IFERROR(INDEX(MAESTRO!Q:Q,_xludf.AGGREGATE(15,6,ROW(MAESTRO!$B$3:$B$1000)/((MAESTRO!$B$3:$B$1000="ACADEMICOS")*(UPPER(MAESTRO!$L$3:$L$1000)="CONFIRMADO")),ROWS($A$3:A383))),"")</f>
        <v/>
      </c>
      <c r="R383" s="10" t="str">
        <f ca="1">IFERROR(INDEX(MAESTRO!R:R,_xludf.AGGREGATE(15,6,ROW(MAESTRO!$B$3:$B$1000)/((MAESTRO!$B$3:$B$1000="ACADEMICOS")*(UPPER(MAESTRO!$L$3:$L$1000)="CONFIRMADO")),ROWS($A$3:A383))),"")</f>
        <v/>
      </c>
      <c r="S383" s="10" t="str">
        <f ca="1">IFERROR(INDEX(MAESTRO!S:S,_xludf.AGGREGATE(15,6,ROW(MAESTRO!$B$3:$B$1000)/((MAESTRO!$B$3:$B$1000="ACADEMICOS")*(UPPER(MAESTRO!$L$3:$L$1000)="CONFIRMADO")),ROWS($A$3:A383))),"")</f>
        <v/>
      </c>
      <c r="T383" s="10" t="str">
        <f ca="1">IFERROR(INDEX(MAESTRO!T:T,_xludf.AGGREGATE(15,6,ROW(MAESTRO!$B$3:$B$1000)/((MAESTRO!$B$3:$B$1000="ACADEMICOS")*(UPPER(MAESTRO!$L$3:$L$1000)="CONFIRMADO")),ROWS($A$3:A383))),"")</f>
        <v/>
      </c>
      <c r="U383" s="10" t="str">
        <f ca="1">IFERROR(INDEX(MAESTRO!U:U,_xludf.AGGREGATE(15,6,ROW(MAESTRO!$B$3:$B$1000)/((MAESTRO!$B$3:$B$1000="ACADEMICOS")*(UPPER(MAESTRO!$L$3:$L$1000)="CONFIRMADO")),ROWS($A$3:A383))),"")</f>
        <v/>
      </c>
      <c r="V383" s="10" t="str">
        <f ca="1">IFERROR(INDEX(MAESTRO!V:V,_xludf.AGGREGATE(15,6,ROW(MAESTRO!$B$3:$B$1000)/((MAESTRO!$B$3:$B$1000="ACADEMICOS")*(UPPER(MAESTRO!$L$3:$L$1000)="CONFIRMADO")),ROWS($A$3:A383))),"")</f>
        <v/>
      </c>
      <c r="W383" s="10" t="str">
        <f ca="1">IFERROR(INDEX(MAESTRO!W:W,_xludf.AGGREGATE(15,6,ROW(MAESTRO!$B$3:$B$1000)/((MAESTRO!$B$3:$B$1000="ACADEMICOS")*(UPPER(MAESTRO!$L$3:$L$1000)="CONFIRMADO")),ROWS($A$3:A383))),"")</f>
        <v/>
      </c>
      <c r="X383" s="10" t="str">
        <f ca="1">IFERROR(INDEX(MAESTRO!X:X,_xludf.AGGREGATE(15,6,ROW(MAESTRO!$B$3:$B$1000)/((MAESTRO!$B$3:$B$1000="ACADEMICOS")*(UPPER(MAESTRO!$L$3:$L$1000)="CONFIRMADO")),ROWS($A$3:A383))),"")</f>
        <v/>
      </c>
    </row>
    <row r="384" spans="1:24" ht="22.05" customHeight="1">
      <c r="A384" s="21" t="str">
        <f ca="1">IFERROR(INDEX(MAESTRO!A:A,_xludf.AGGREGATE(15,6,ROW(MAESTRO!$B$3:$B$1000)/((MAESTRO!$B$3:$B$1000="ACADEMICOS")*(UPPER(MAESTRO!$L$3:$L$1000)="CONFIRMADO")),ROWS($A$3:A384))),"")</f>
        <v/>
      </c>
      <c r="B384" s="21" t="str">
        <f ca="1">IFERROR(INDEX(MAESTRO!B:B,_xludf.AGGREGATE(15,6,ROW(MAESTRO!$B$3:$B$1000)/((MAESTRO!$B$3:$B$1000="ACADEMICOS")*(UPPER(MAESTRO!$L$3:$L$1000)="CONFIRMADO")),ROWS($A$3:A384))),"")</f>
        <v/>
      </c>
      <c r="C384" s="21" t="str">
        <f ca="1">IFERROR(INDEX(MAESTRO!C:C,_xludf.AGGREGATE(15,6,ROW(MAESTRO!$B$3:$B$1000)/((MAESTRO!$B$3:$B$1000="ACADEMICOS")*(UPPER(MAESTRO!$L$3:$L$1000)="CONFIRMADO")),ROWS($A$3:A384))),"")</f>
        <v/>
      </c>
      <c r="D384" s="21" t="str">
        <f ca="1">IFERROR(INDEX(MAESTRO!D:D,_xludf.AGGREGATE(15,6,ROW(MAESTRO!$B$3:$B$1000)/((MAESTRO!$B$3:$B$1000="ACADEMICOS")*(UPPER(MAESTRO!$L$3:$L$1000)="CONFIRMADO")),ROWS($A$3:A384))),"")</f>
        <v/>
      </c>
      <c r="E384" s="21" t="str">
        <f ca="1">IFERROR(INDEX(MAESTRO!E:E,_xludf.AGGREGATE(15,6,ROW(MAESTRO!$B$3:$B$1000)/((MAESTRO!$B$3:$B$1000="ACADEMICOS")*(UPPER(MAESTRO!$L$3:$L$1000)="CONFIRMADO")),ROWS($A$3:A384))),"")</f>
        <v/>
      </c>
      <c r="F384" s="21" t="str">
        <f ca="1">IFERROR(INDEX(MAESTRO!F:F,_xludf.AGGREGATE(15,6,ROW(MAESTRO!$B$3:$B$1000)/((MAESTRO!$B$3:$B$1000="ACADEMICOS")*(UPPER(MAESTRO!$L$3:$L$1000)="CONFIRMADO")),ROWS($A$3:A384))),"")</f>
        <v/>
      </c>
      <c r="G384" s="21" t="str">
        <f ca="1">IFERROR(INDEX(MAESTRO!G:G,_xludf.AGGREGATE(15,6,ROW(MAESTRO!$B$3:$B$1000)/((MAESTRO!$B$3:$B$1000="ACADEMICOS")*(UPPER(MAESTRO!$L$3:$L$1000)="CONFIRMADO")),ROWS($A$3:A384))),"")</f>
        <v/>
      </c>
      <c r="H384" s="21" t="str">
        <f ca="1">IFERROR(INDEX(MAESTRO!H:H,_xludf.AGGREGATE(15,6,ROW(MAESTRO!$B$3:$B$1000)/((MAESTRO!$B$3:$B$1000="ACADEMICOS")*(UPPER(MAESTRO!$L$3:$L$1000)="CONFIRMADO")),ROWS($A$3:A384))),"")</f>
        <v/>
      </c>
      <c r="I384" s="21" t="str">
        <f ca="1">IFERROR(INDEX(MAESTRO!I:I,_xludf.AGGREGATE(15,6,ROW(MAESTRO!$B$3:$B$1000)/((MAESTRO!$B$3:$B$1000="ACADEMICOS")*(UPPER(MAESTRO!$L$3:$L$1000)="CONFIRMADO")),ROWS($A$3:A384))),"")</f>
        <v/>
      </c>
      <c r="J384" s="21" t="str">
        <f ca="1">IFERROR(INDEX(MAESTRO!J:J,_xludf.AGGREGATE(15,6,ROW(MAESTRO!$B$3:$B$1000)/((MAESTRO!$B$3:$B$1000="ACADEMICOS")*(UPPER(MAESTRO!$L$3:$L$1000)="CONFIRMADO")),ROWS($A$3:A384))),"")</f>
        <v/>
      </c>
      <c r="K384" s="21" t="str">
        <f ca="1">IFERROR(INDEX(MAESTRO!K:K,_xludf.AGGREGATE(15,6,ROW(MAESTRO!$B$3:$B$1000)/((MAESTRO!$B$3:$B$1000="ACADEMICOS")*(UPPER(MAESTRO!$L$3:$L$1000)="CONFIRMADO")),ROWS($A$3:A384))),"")</f>
        <v/>
      </c>
      <c r="L384" s="21" t="str">
        <f ca="1">IFERROR(INDEX(MAESTRO!L:L,_xludf.AGGREGATE(15,6,ROW(MAESTRO!$B$3:$B$1000)/((MAESTRO!$B$3:$B$1000="ACADEMICOS")*(UPPER(MAESTRO!$L$3:$L$1000)="CONFIRMADO")),ROWS($A$3:A384))),"")</f>
        <v/>
      </c>
      <c r="M384" s="21" t="str">
        <f ca="1">IFERROR(INDEX(MAESTRO!M:M,_xludf.AGGREGATE(15,6,ROW(MAESTRO!$B$3:$B$1000)/((MAESTRO!$B$3:$B$1000="ACADEMICOS")*(UPPER(MAESTRO!$L$3:$L$1000)="CONFIRMADO")),ROWS($A$3:A384))),"")</f>
        <v/>
      </c>
      <c r="N384" s="21" t="str">
        <f ca="1">IFERROR(INDEX(MAESTRO!N:N,_xludf.AGGREGATE(15,6,ROW(MAESTRO!$B$3:$B$1000)/((MAESTRO!$B$3:$B$1000="ACADEMICOS")*(UPPER(MAESTRO!$L$3:$L$1000)="CONFIRMADO")),ROWS($A$3:A384))),"")</f>
        <v/>
      </c>
      <c r="O384" s="21" t="str">
        <f ca="1">IFERROR(INDEX(MAESTRO!O:O,_xludf.AGGREGATE(15,6,ROW(MAESTRO!$B$3:$B$1000)/((MAESTRO!$B$3:$B$1000="ACADEMICOS")*(UPPER(MAESTRO!$L$3:$L$1000)="CONFIRMADO")),ROWS($A$3:A384))),"")</f>
        <v/>
      </c>
      <c r="P384" s="21" t="str">
        <f ca="1">IFERROR(INDEX(MAESTRO!P:P,_xludf.AGGREGATE(15,6,ROW(MAESTRO!$B$3:$B$1000)/((MAESTRO!$B$3:$B$1000="ACADEMICOS")*(UPPER(MAESTRO!$L$3:$L$1000)="CONFIRMADO")),ROWS($A$3:A384))),"")</f>
        <v/>
      </c>
      <c r="Q384" s="21" t="str">
        <f ca="1">IFERROR(INDEX(MAESTRO!Q:Q,_xludf.AGGREGATE(15,6,ROW(MAESTRO!$B$3:$B$1000)/((MAESTRO!$B$3:$B$1000="ACADEMICOS")*(UPPER(MAESTRO!$L$3:$L$1000)="CONFIRMADO")),ROWS($A$3:A384))),"")</f>
        <v/>
      </c>
      <c r="R384" s="21" t="str">
        <f ca="1">IFERROR(INDEX(MAESTRO!R:R,_xludf.AGGREGATE(15,6,ROW(MAESTRO!$B$3:$B$1000)/((MAESTRO!$B$3:$B$1000="ACADEMICOS")*(UPPER(MAESTRO!$L$3:$L$1000)="CONFIRMADO")),ROWS($A$3:A384))),"")</f>
        <v/>
      </c>
      <c r="S384" s="21" t="str">
        <f ca="1">IFERROR(INDEX(MAESTRO!S:S,_xludf.AGGREGATE(15,6,ROW(MAESTRO!$B$3:$B$1000)/((MAESTRO!$B$3:$B$1000="ACADEMICOS")*(UPPER(MAESTRO!$L$3:$L$1000)="CONFIRMADO")),ROWS($A$3:A384))),"")</f>
        <v/>
      </c>
      <c r="T384" s="21" t="str">
        <f ca="1">IFERROR(INDEX(MAESTRO!T:T,_xludf.AGGREGATE(15,6,ROW(MAESTRO!$B$3:$B$1000)/((MAESTRO!$B$3:$B$1000="ACADEMICOS")*(UPPER(MAESTRO!$L$3:$L$1000)="CONFIRMADO")),ROWS($A$3:A384))),"")</f>
        <v/>
      </c>
      <c r="U384" s="21" t="str">
        <f ca="1">IFERROR(INDEX(MAESTRO!U:U,_xludf.AGGREGATE(15,6,ROW(MAESTRO!$B$3:$B$1000)/((MAESTRO!$B$3:$B$1000="ACADEMICOS")*(UPPER(MAESTRO!$L$3:$L$1000)="CONFIRMADO")),ROWS($A$3:A384))),"")</f>
        <v/>
      </c>
      <c r="V384" s="21" t="str">
        <f ca="1">IFERROR(INDEX(MAESTRO!V:V,_xludf.AGGREGATE(15,6,ROW(MAESTRO!$B$3:$B$1000)/((MAESTRO!$B$3:$B$1000="ACADEMICOS")*(UPPER(MAESTRO!$L$3:$L$1000)="CONFIRMADO")),ROWS($A$3:A384))),"")</f>
        <v/>
      </c>
      <c r="W384" s="21" t="str">
        <f ca="1">IFERROR(INDEX(MAESTRO!W:W,_xludf.AGGREGATE(15,6,ROW(MAESTRO!$B$3:$B$1000)/((MAESTRO!$B$3:$B$1000="ACADEMICOS")*(UPPER(MAESTRO!$L$3:$L$1000)="CONFIRMADO")),ROWS($A$3:A384))),"")</f>
        <v/>
      </c>
      <c r="X384" s="21" t="str">
        <f ca="1">IFERROR(INDEX(MAESTRO!X:X,_xludf.AGGREGATE(15,6,ROW(MAESTRO!$B$3:$B$1000)/((MAESTRO!$B$3:$B$1000="ACADEMICOS")*(UPPER(MAESTRO!$L$3:$L$1000)="CONFIRMADO")),ROWS($A$3:A384))),"")</f>
        <v/>
      </c>
    </row>
    <row r="385" spans="1:24" ht="22.05" customHeight="1">
      <c r="A385" s="10" t="str">
        <f ca="1">IFERROR(INDEX(MAESTRO!A:A,_xludf.AGGREGATE(15,6,ROW(MAESTRO!$B$3:$B$1000)/((MAESTRO!$B$3:$B$1000="ACADEMICOS")*(UPPER(MAESTRO!$L$3:$L$1000)="CONFIRMADO")),ROWS($A$3:A385))),"")</f>
        <v/>
      </c>
      <c r="B385" s="10" t="str">
        <f ca="1">IFERROR(INDEX(MAESTRO!B:B,_xludf.AGGREGATE(15,6,ROW(MAESTRO!$B$3:$B$1000)/((MAESTRO!$B$3:$B$1000="ACADEMICOS")*(UPPER(MAESTRO!$L$3:$L$1000)="CONFIRMADO")),ROWS($A$3:A385))),"")</f>
        <v/>
      </c>
      <c r="C385" s="10" t="str">
        <f ca="1">IFERROR(INDEX(MAESTRO!C:C,_xludf.AGGREGATE(15,6,ROW(MAESTRO!$B$3:$B$1000)/((MAESTRO!$B$3:$B$1000="ACADEMICOS")*(UPPER(MAESTRO!$L$3:$L$1000)="CONFIRMADO")),ROWS($A$3:A385))),"")</f>
        <v/>
      </c>
      <c r="D385" s="10" t="str">
        <f ca="1">IFERROR(INDEX(MAESTRO!D:D,_xludf.AGGREGATE(15,6,ROW(MAESTRO!$B$3:$B$1000)/((MAESTRO!$B$3:$B$1000="ACADEMICOS")*(UPPER(MAESTRO!$L$3:$L$1000)="CONFIRMADO")),ROWS($A$3:A385))),"")</f>
        <v/>
      </c>
      <c r="E385" s="10" t="str">
        <f ca="1">IFERROR(INDEX(MAESTRO!E:E,_xludf.AGGREGATE(15,6,ROW(MAESTRO!$B$3:$B$1000)/((MAESTRO!$B$3:$B$1000="ACADEMICOS")*(UPPER(MAESTRO!$L$3:$L$1000)="CONFIRMADO")),ROWS($A$3:A385))),"")</f>
        <v/>
      </c>
      <c r="F385" s="10" t="str">
        <f ca="1">IFERROR(INDEX(MAESTRO!F:F,_xludf.AGGREGATE(15,6,ROW(MAESTRO!$B$3:$B$1000)/((MAESTRO!$B$3:$B$1000="ACADEMICOS")*(UPPER(MAESTRO!$L$3:$L$1000)="CONFIRMADO")),ROWS($A$3:A385))),"")</f>
        <v/>
      </c>
      <c r="G385" s="10" t="str">
        <f ca="1">IFERROR(INDEX(MAESTRO!G:G,_xludf.AGGREGATE(15,6,ROW(MAESTRO!$B$3:$B$1000)/((MAESTRO!$B$3:$B$1000="ACADEMICOS")*(UPPER(MAESTRO!$L$3:$L$1000)="CONFIRMADO")),ROWS($A$3:A385))),"")</f>
        <v/>
      </c>
      <c r="H385" s="10" t="str">
        <f ca="1">IFERROR(INDEX(MAESTRO!H:H,_xludf.AGGREGATE(15,6,ROW(MAESTRO!$B$3:$B$1000)/((MAESTRO!$B$3:$B$1000="ACADEMICOS")*(UPPER(MAESTRO!$L$3:$L$1000)="CONFIRMADO")),ROWS($A$3:A385))),"")</f>
        <v/>
      </c>
      <c r="I385" s="10" t="str">
        <f ca="1">IFERROR(INDEX(MAESTRO!I:I,_xludf.AGGREGATE(15,6,ROW(MAESTRO!$B$3:$B$1000)/((MAESTRO!$B$3:$B$1000="ACADEMICOS")*(UPPER(MAESTRO!$L$3:$L$1000)="CONFIRMADO")),ROWS($A$3:A385))),"")</f>
        <v/>
      </c>
      <c r="J385" s="10" t="str">
        <f ca="1">IFERROR(INDEX(MAESTRO!J:J,_xludf.AGGREGATE(15,6,ROW(MAESTRO!$B$3:$B$1000)/((MAESTRO!$B$3:$B$1000="ACADEMICOS")*(UPPER(MAESTRO!$L$3:$L$1000)="CONFIRMADO")),ROWS($A$3:A385))),"")</f>
        <v/>
      </c>
      <c r="K385" s="10" t="str">
        <f ca="1">IFERROR(INDEX(MAESTRO!K:K,_xludf.AGGREGATE(15,6,ROW(MAESTRO!$B$3:$B$1000)/((MAESTRO!$B$3:$B$1000="ACADEMICOS")*(UPPER(MAESTRO!$L$3:$L$1000)="CONFIRMADO")),ROWS($A$3:A385))),"")</f>
        <v/>
      </c>
      <c r="L385" s="10" t="str">
        <f ca="1">IFERROR(INDEX(MAESTRO!L:L,_xludf.AGGREGATE(15,6,ROW(MAESTRO!$B$3:$B$1000)/((MAESTRO!$B$3:$B$1000="ACADEMICOS")*(UPPER(MAESTRO!$L$3:$L$1000)="CONFIRMADO")),ROWS($A$3:A385))),"")</f>
        <v/>
      </c>
      <c r="M385" s="10" t="str">
        <f ca="1">IFERROR(INDEX(MAESTRO!M:M,_xludf.AGGREGATE(15,6,ROW(MAESTRO!$B$3:$B$1000)/((MAESTRO!$B$3:$B$1000="ACADEMICOS")*(UPPER(MAESTRO!$L$3:$L$1000)="CONFIRMADO")),ROWS($A$3:A385))),"")</f>
        <v/>
      </c>
      <c r="N385" s="10" t="str">
        <f ca="1">IFERROR(INDEX(MAESTRO!N:N,_xludf.AGGREGATE(15,6,ROW(MAESTRO!$B$3:$B$1000)/((MAESTRO!$B$3:$B$1000="ACADEMICOS")*(UPPER(MAESTRO!$L$3:$L$1000)="CONFIRMADO")),ROWS($A$3:A385))),"")</f>
        <v/>
      </c>
      <c r="O385" s="10" t="str">
        <f ca="1">IFERROR(INDEX(MAESTRO!O:O,_xludf.AGGREGATE(15,6,ROW(MAESTRO!$B$3:$B$1000)/((MAESTRO!$B$3:$B$1000="ACADEMICOS")*(UPPER(MAESTRO!$L$3:$L$1000)="CONFIRMADO")),ROWS($A$3:A385))),"")</f>
        <v/>
      </c>
      <c r="P385" s="10" t="str">
        <f ca="1">IFERROR(INDEX(MAESTRO!P:P,_xludf.AGGREGATE(15,6,ROW(MAESTRO!$B$3:$B$1000)/((MAESTRO!$B$3:$B$1000="ACADEMICOS")*(UPPER(MAESTRO!$L$3:$L$1000)="CONFIRMADO")),ROWS($A$3:A385))),"")</f>
        <v/>
      </c>
      <c r="Q385" s="10" t="str">
        <f ca="1">IFERROR(INDEX(MAESTRO!Q:Q,_xludf.AGGREGATE(15,6,ROW(MAESTRO!$B$3:$B$1000)/((MAESTRO!$B$3:$B$1000="ACADEMICOS")*(UPPER(MAESTRO!$L$3:$L$1000)="CONFIRMADO")),ROWS($A$3:A385))),"")</f>
        <v/>
      </c>
      <c r="R385" s="10" t="str">
        <f ca="1">IFERROR(INDEX(MAESTRO!R:R,_xludf.AGGREGATE(15,6,ROW(MAESTRO!$B$3:$B$1000)/((MAESTRO!$B$3:$B$1000="ACADEMICOS")*(UPPER(MAESTRO!$L$3:$L$1000)="CONFIRMADO")),ROWS($A$3:A385))),"")</f>
        <v/>
      </c>
      <c r="S385" s="10" t="str">
        <f ca="1">IFERROR(INDEX(MAESTRO!S:S,_xludf.AGGREGATE(15,6,ROW(MAESTRO!$B$3:$B$1000)/((MAESTRO!$B$3:$B$1000="ACADEMICOS")*(UPPER(MAESTRO!$L$3:$L$1000)="CONFIRMADO")),ROWS($A$3:A385))),"")</f>
        <v/>
      </c>
      <c r="T385" s="10" t="str">
        <f ca="1">IFERROR(INDEX(MAESTRO!T:T,_xludf.AGGREGATE(15,6,ROW(MAESTRO!$B$3:$B$1000)/((MAESTRO!$B$3:$B$1000="ACADEMICOS")*(UPPER(MAESTRO!$L$3:$L$1000)="CONFIRMADO")),ROWS($A$3:A385))),"")</f>
        <v/>
      </c>
      <c r="U385" s="10" t="str">
        <f ca="1">IFERROR(INDEX(MAESTRO!U:U,_xludf.AGGREGATE(15,6,ROW(MAESTRO!$B$3:$B$1000)/((MAESTRO!$B$3:$B$1000="ACADEMICOS")*(UPPER(MAESTRO!$L$3:$L$1000)="CONFIRMADO")),ROWS($A$3:A385))),"")</f>
        <v/>
      </c>
      <c r="V385" s="10" t="str">
        <f ca="1">IFERROR(INDEX(MAESTRO!V:V,_xludf.AGGREGATE(15,6,ROW(MAESTRO!$B$3:$B$1000)/((MAESTRO!$B$3:$B$1000="ACADEMICOS")*(UPPER(MAESTRO!$L$3:$L$1000)="CONFIRMADO")),ROWS($A$3:A385))),"")</f>
        <v/>
      </c>
      <c r="W385" s="10" t="str">
        <f ca="1">IFERROR(INDEX(MAESTRO!W:W,_xludf.AGGREGATE(15,6,ROW(MAESTRO!$B$3:$B$1000)/((MAESTRO!$B$3:$B$1000="ACADEMICOS")*(UPPER(MAESTRO!$L$3:$L$1000)="CONFIRMADO")),ROWS($A$3:A385))),"")</f>
        <v/>
      </c>
      <c r="X385" s="10" t="str">
        <f ca="1">IFERROR(INDEX(MAESTRO!X:X,_xludf.AGGREGATE(15,6,ROW(MAESTRO!$B$3:$B$1000)/((MAESTRO!$B$3:$B$1000="ACADEMICOS")*(UPPER(MAESTRO!$L$3:$L$1000)="CONFIRMADO")),ROWS($A$3:A385))),"")</f>
        <v/>
      </c>
    </row>
    <row r="386" spans="1:24" ht="22.05" customHeight="1">
      <c r="A386" s="21" t="str">
        <f ca="1">IFERROR(INDEX(MAESTRO!A:A,_xludf.AGGREGATE(15,6,ROW(MAESTRO!$B$3:$B$1000)/((MAESTRO!$B$3:$B$1000="ACADEMICOS")*(UPPER(MAESTRO!$L$3:$L$1000)="CONFIRMADO")),ROWS($A$3:A386))),"")</f>
        <v/>
      </c>
      <c r="B386" s="21" t="str">
        <f ca="1">IFERROR(INDEX(MAESTRO!B:B,_xludf.AGGREGATE(15,6,ROW(MAESTRO!$B$3:$B$1000)/((MAESTRO!$B$3:$B$1000="ACADEMICOS")*(UPPER(MAESTRO!$L$3:$L$1000)="CONFIRMADO")),ROWS($A$3:A386))),"")</f>
        <v/>
      </c>
      <c r="C386" s="21" t="str">
        <f ca="1">IFERROR(INDEX(MAESTRO!C:C,_xludf.AGGREGATE(15,6,ROW(MAESTRO!$B$3:$B$1000)/((MAESTRO!$B$3:$B$1000="ACADEMICOS")*(UPPER(MAESTRO!$L$3:$L$1000)="CONFIRMADO")),ROWS($A$3:A386))),"")</f>
        <v/>
      </c>
      <c r="D386" s="21" t="str">
        <f ca="1">IFERROR(INDEX(MAESTRO!D:D,_xludf.AGGREGATE(15,6,ROW(MAESTRO!$B$3:$B$1000)/((MAESTRO!$B$3:$B$1000="ACADEMICOS")*(UPPER(MAESTRO!$L$3:$L$1000)="CONFIRMADO")),ROWS($A$3:A386))),"")</f>
        <v/>
      </c>
      <c r="E386" s="21" t="str">
        <f ca="1">IFERROR(INDEX(MAESTRO!E:E,_xludf.AGGREGATE(15,6,ROW(MAESTRO!$B$3:$B$1000)/((MAESTRO!$B$3:$B$1000="ACADEMICOS")*(UPPER(MAESTRO!$L$3:$L$1000)="CONFIRMADO")),ROWS($A$3:A386))),"")</f>
        <v/>
      </c>
      <c r="F386" s="21" t="str">
        <f ca="1">IFERROR(INDEX(MAESTRO!F:F,_xludf.AGGREGATE(15,6,ROW(MAESTRO!$B$3:$B$1000)/((MAESTRO!$B$3:$B$1000="ACADEMICOS")*(UPPER(MAESTRO!$L$3:$L$1000)="CONFIRMADO")),ROWS($A$3:A386))),"")</f>
        <v/>
      </c>
      <c r="G386" s="21" t="str">
        <f ca="1">IFERROR(INDEX(MAESTRO!G:G,_xludf.AGGREGATE(15,6,ROW(MAESTRO!$B$3:$B$1000)/((MAESTRO!$B$3:$B$1000="ACADEMICOS")*(UPPER(MAESTRO!$L$3:$L$1000)="CONFIRMADO")),ROWS($A$3:A386))),"")</f>
        <v/>
      </c>
      <c r="H386" s="21" t="str">
        <f ca="1">IFERROR(INDEX(MAESTRO!H:H,_xludf.AGGREGATE(15,6,ROW(MAESTRO!$B$3:$B$1000)/((MAESTRO!$B$3:$B$1000="ACADEMICOS")*(UPPER(MAESTRO!$L$3:$L$1000)="CONFIRMADO")),ROWS($A$3:A386))),"")</f>
        <v/>
      </c>
      <c r="I386" s="21" t="str">
        <f ca="1">IFERROR(INDEX(MAESTRO!I:I,_xludf.AGGREGATE(15,6,ROW(MAESTRO!$B$3:$B$1000)/((MAESTRO!$B$3:$B$1000="ACADEMICOS")*(UPPER(MAESTRO!$L$3:$L$1000)="CONFIRMADO")),ROWS($A$3:A386))),"")</f>
        <v/>
      </c>
      <c r="J386" s="21" t="str">
        <f ca="1">IFERROR(INDEX(MAESTRO!J:J,_xludf.AGGREGATE(15,6,ROW(MAESTRO!$B$3:$B$1000)/((MAESTRO!$B$3:$B$1000="ACADEMICOS")*(UPPER(MAESTRO!$L$3:$L$1000)="CONFIRMADO")),ROWS($A$3:A386))),"")</f>
        <v/>
      </c>
      <c r="K386" s="21" t="str">
        <f ca="1">IFERROR(INDEX(MAESTRO!K:K,_xludf.AGGREGATE(15,6,ROW(MAESTRO!$B$3:$B$1000)/((MAESTRO!$B$3:$B$1000="ACADEMICOS")*(UPPER(MAESTRO!$L$3:$L$1000)="CONFIRMADO")),ROWS($A$3:A386))),"")</f>
        <v/>
      </c>
      <c r="L386" s="21" t="str">
        <f ca="1">IFERROR(INDEX(MAESTRO!L:L,_xludf.AGGREGATE(15,6,ROW(MAESTRO!$B$3:$B$1000)/((MAESTRO!$B$3:$B$1000="ACADEMICOS")*(UPPER(MAESTRO!$L$3:$L$1000)="CONFIRMADO")),ROWS($A$3:A386))),"")</f>
        <v/>
      </c>
      <c r="M386" s="21" t="str">
        <f ca="1">IFERROR(INDEX(MAESTRO!M:M,_xludf.AGGREGATE(15,6,ROW(MAESTRO!$B$3:$B$1000)/((MAESTRO!$B$3:$B$1000="ACADEMICOS")*(UPPER(MAESTRO!$L$3:$L$1000)="CONFIRMADO")),ROWS($A$3:A386))),"")</f>
        <v/>
      </c>
      <c r="N386" s="21" t="str">
        <f ca="1">IFERROR(INDEX(MAESTRO!N:N,_xludf.AGGREGATE(15,6,ROW(MAESTRO!$B$3:$B$1000)/((MAESTRO!$B$3:$B$1000="ACADEMICOS")*(UPPER(MAESTRO!$L$3:$L$1000)="CONFIRMADO")),ROWS($A$3:A386))),"")</f>
        <v/>
      </c>
      <c r="O386" s="21" t="str">
        <f ca="1">IFERROR(INDEX(MAESTRO!O:O,_xludf.AGGREGATE(15,6,ROW(MAESTRO!$B$3:$B$1000)/((MAESTRO!$B$3:$B$1000="ACADEMICOS")*(UPPER(MAESTRO!$L$3:$L$1000)="CONFIRMADO")),ROWS($A$3:A386))),"")</f>
        <v/>
      </c>
      <c r="P386" s="21" t="str">
        <f ca="1">IFERROR(INDEX(MAESTRO!P:P,_xludf.AGGREGATE(15,6,ROW(MAESTRO!$B$3:$B$1000)/((MAESTRO!$B$3:$B$1000="ACADEMICOS")*(UPPER(MAESTRO!$L$3:$L$1000)="CONFIRMADO")),ROWS($A$3:A386))),"")</f>
        <v/>
      </c>
      <c r="Q386" s="21" t="str">
        <f ca="1">IFERROR(INDEX(MAESTRO!Q:Q,_xludf.AGGREGATE(15,6,ROW(MAESTRO!$B$3:$B$1000)/((MAESTRO!$B$3:$B$1000="ACADEMICOS")*(UPPER(MAESTRO!$L$3:$L$1000)="CONFIRMADO")),ROWS($A$3:A386))),"")</f>
        <v/>
      </c>
      <c r="R386" s="21" t="str">
        <f ca="1">IFERROR(INDEX(MAESTRO!R:R,_xludf.AGGREGATE(15,6,ROW(MAESTRO!$B$3:$B$1000)/((MAESTRO!$B$3:$B$1000="ACADEMICOS")*(UPPER(MAESTRO!$L$3:$L$1000)="CONFIRMADO")),ROWS($A$3:A386))),"")</f>
        <v/>
      </c>
      <c r="S386" s="21" t="str">
        <f ca="1">IFERROR(INDEX(MAESTRO!S:S,_xludf.AGGREGATE(15,6,ROW(MAESTRO!$B$3:$B$1000)/((MAESTRO!$B$3:$B$1000="ACADEMICOS")*(UPPER(MAESTRO!$L$3:$L$1000)="CONFIRMADO")),ROWS($A$3:A386))),"")</f>
        <v/>
      </c>
      <c r="T386" s="21" t="str">
        <f ca="1">IFERROR(INDEX(MAESTRO!T:T,_xludf.AGGREGATE(15,6,ROW(MAESTRO!$B$3:$B$1000)/((MAESTRO!$B$3:$B$1000="ACADEMICOS")*(UPPER(MAESTRO!$L$3:$L$1000)="CONFIRMADO")),ROWS($A$3:A386))),"")</f>
        <v/>
      </c>
      <c r="U386" s="21" t="str">
        <f ca="1">IFERROR(INDEX(MAESTRO!U:U,_xludf.AGGREGATE(15,6,ROW(MAESTRO!$B$3:$B$1000)/((MAESTRO!$B$3:$B$1000="ACADEMICOS")*(UPPER(MAESTRO!$L$3:$L$1000)="CONFIRMADO")),ROWS($A$3:A386))),"")</f>
        <v/>
      </c>
      <c r="V386" s="21" t="str">
        <f ca="1">IFERROR(INDEX(MAESTRO!V:V,_xludf.AGGREGATE(15,6,ROW(MAESTRO!$B$3:$B$1000)/((MAESTRO!$B$3:$B$1000="ACADEMICOS")*(UPPER(MAESTRO!$L$3:$L$1000)="CONFIRMADO")),ROWS($A$3:A386))),"")</f>
        <v/>
      </c>
      <c r="W386" s="21" t="str">
        <f ca="1">IFERROR(INDEX(MAESTRO!W:W,_xludf.AGGREGATE(15,6,ROW(MAESTRO!$B$3:$B$1000)/((MAESTRO!$B$3:$B$1000="ACADEMICOS")*(UPPER(MAESTRO!$L$3:$L$1000)="CONFIRMADO")),ROWS($A$3:A386))),"")</f>
        <v/>
      </c>
      <c r="X386" s="21" t="str">
        <f ca="1">IFERROR(INDEX(MAESTRO!X:X,_xludf.AGGREGATE(15,6,ROW(MAESTRO!$B$3:$B$1000)/((MAESTRO!$B$3:$B$1000="ACADEMICOS")*(UPPER(MAESTRO!$L$3:$L$1000)="CONFIRMADO")),ROWS($A$3:A386))),"")</f>
        <v/>
      </c>
    </row>
    <row r="387" spans="1:24" ht="22.05" customHeight="1">
      <c r="A387" s="10" t="str">
        <f ca="1">IFERROR(INDEX(MAESTRO!A:A,_xludf.AGGREGATE(15,6,ROW(MAESTRO!$B$3:$B$1000)/((MAESTRO!$B$3:$B$1000="ACADEMICOS")*(UPPER(MAESTRO!$L$3:$L$1000)="CONFIRMADO")),ROWS($A$3:A387))),"")</f>
        <v/>
      </c>
      <c r="B387" s="10" t="str">
        <f ca="1">IFERROR(INDEX(MAESTRO!B:B,_xludf.AGGREGATE(15,6,ROW(MAESTRO!$B$3:$B$1000)/((MAESTRO!$B$3:$B$1000="ACADEMICOS")*(UPPER(MAESTRO!$L$3:$L$1000)="CONFIRMADO")),ROWS($A$3:A387))),"")</f>
        <v/>
      </c>
      <c r="C387" s="10" t="str">
        <f ca="1">IFERROR(INDEX(MAESTRO!C:C,_xludf.AGGREGATE(15,6,ROW(MAESTRO!$B$3:$B$1000)/((MAESTRO!$B$3:$B$1000="ACADEMICOS")*(UPPER(MAESTRO!$L$3:$L$1000)="CONFIRMADO")),ROWS($A$3:A387))),"")</f>
        <v/>
      </c>
      <c r="D387" s="10" t="str">
        <f ca="1">IFERROR(INDEX(MAESTRO!D:D,_xludf.AGGREGATE(15,6,ROW(MAESTRO!$B$3:$B$1000)/((MAESTRO!$B$3:$B$1000="ACADEMICOS")*(UPPER(MAESTRO!$L$3:$L$1000)="CONFIRMADO")),ROWS($A$3:A387))),"")</f>
        <v/>
      </c>
      <c r="E387" s="10" t="str">
        <f ca="1">IFERROR(INDEX(MAESTRO!E:E,_xludf.AGGREGATE(15,6,ROW(MAESTRO!$B$3:$B$1000)/((MAESTRO!$B$3:$B$1000="ACADEMICOS")*(UPPER(MAESTRO!$L$3:$L$1000)="CONFIRMADO")),ROWS($A$3:A387))),"")</f>
        <v/>
      </c>
      <c r="F387" s="10" t="str">
        <f ca="1">IFERROR(INDEX(MAESTRO!F:F,_xludf.AGGREGATE(15,6,ROW(MAESTRO!$B$3:$B$1000)/((MAESTRO!$B$3:$B$1000="ACADEMICOS")*(UPPER(MAESTRO!$L$3:$L$1000)="CONFIRMADO")),ROWS($A$3:A387))),"")</f>
        <v/>
      </c>
      <c r="G387" s="10" t="str">
        <f ca="1">IFERROR(INDEX(MAESTRO!G:G,_xludf.AGGREGATE(15,6,ROW(MAESTRO!$B$3:$B$1000)/((MAESTRO!$B$3:$B$1000="ACADEMICOS")*(UPPER(MAESTRO!$L$3:$L$1000)="CONFIRMADO")),ROWS($A$3:A387))),"")</f>
        <v/>
      </c>
      <c r="H387" s="10" t="str">
        <f ca="1">IFERROR(INDEX(MAESTRO!H:H,_xludf.AGGREGATE(15,6,ROW(MAESTRO!$B$3:$B$1000)/((MAESTRO!$B$3:$B$1000="ACADEMICOS")*(UPPER(MAESTRO!$L$3:$L$1000)="CONFIRMADO")),ROWS($A$3:A387))),"")</f>
        <v/>
      </c>
      <c r="I387" s="10" t="str">
        <f ca="1">IFERROR(INDEX(MAESTRO!I:I,_xludf.AGGREGATE(15,6,ROW(MAESTRO!$B$3:$B$1000)/((MAESTRO!$B$3:$B$1000="ACADEMICOS")*(UPPER(MAESTRO!$L$3:$L$1000)="CONFIRMADO")),ROWS($A$3:A387))),"")</f>
        <v/>
      </c>
      <c r="J387" s="10" t="str">
        <f ca="1">IFERROR(INDEX(MAESTRO!J:J,_xludf.AGGREGATE(15,6,ROW(MAESTRO!$B$3:$B$1000)/((MAESTRO!$B$3:$B$1000="ACADEMICOS")*(UPPER(MAESTRO!$L$3:$L$1000)="CONFIRMADO")),ROWS($A$3:A387))),"")</f>
        <v/>
      </c>
      <c r="K387" s="10" t="str">
        <f ca="1">IFERROR(INDEX(MAESTRO!K:K,_xludf.AGGREGATE(15,6,ROW(MAESTRO!$B$3:$B$1000)/((MAESTRO!$B$3:$B$1000="ACADEMICOS")*(UPPER(MAESTRO!$L$3:$L$1000)="CONFIRMADO")),ROWS($A$3:A387))),"")</f>
        <v/>
      </c>
      <c r="L387" s="10" t="str">
        <f ca="1">IFERROR(INDEX(MAESTRO!L:L,_xludf.AGGREGATE(15,6,ROW(MAESTRO!$B$3:$B$1000)/((MAESTRO!$B$3:$B$1000="ACADEMICOS")*(UPPER(MAESTRO!$L$3:$L$1000)="CONFIRMADO")),ROWS($A$3:A387))),"")</f>
        <v/>
      </c>
      <c r="M387" s="10" t="str">
        <f ca="1">IFERROR(INDEX(MAESTRO!M:M,_xludf.AGGREGATE(15,6,ROW(MAESTRO!$B$3:$B$1000)/((MAESTRO!$B$3:$B$1000="ACADEMICOS")*(UPPER(MAESTRO!$L$3:$L$1000)="CONFIRMADO")),ROWS($A$3:A387))),"")</f>
        <v/>
      </c>
      <c r="N387" s="10" t="str">
        <f ca="1">IFERROR(INDEX(MAESTRO!N:N,_xludf.AGGREGATE(15,6,ROW(MAESTRO!$B$3:$B$1000)/((MAESTRO!$B$3:$B$1000="ACADEMICOS")*(UPPER(MAESTRO!$L$3:$L$1000)="CONFIRMADO")),ROWS($A$3:A387))),"")</f>
        <v/>
      </c>
      <c r="O387" s="10" t="str">
        <f ca="1">IFERROR(INDEX(MAESTRO!O:O,_xludf.AGGREGATE(15,6,ROW(MAESTRO!$B$3:$B$1000)/((MAESTRO!$B$3:$B$1000="ACADEMICOS")*(UPPER(MAESTRO!$L$3:$L$1000)="CONFIRMADO")),ROWS($A$3:A387))),"")</f>
        <v/>
      </c>
      <c r="P387" s="10" t="str">
        <f ca="1">IFERROR(INDEX(MAESTRO!P:P,_xludf.AGGREGATE(15,6,ROW(MAESTRO!$B$3:$B$1000)/((MAESTRO!$B$3:$B$1000="ACADEMICOS")*(UPPER(MAESTRO!$L$3:$L$1000)="CONFIRMADO")),ROWS($A$3:A387))),"")</f>
        <v/>
      </c>
      <c r="Q387" s="10" t="str">
        <f ca="1">IFERROR(INDEX(MAESTRO!Q:Q,_xludf.AGGREGATE(15,6,ROW(MAESTRO!$B$3:$B$1000)/((MAESTRO!$B$3:$B$1000="ACADEMICOS")*(UPPER(MAESTRO!$L$3:$L$1000)="CONFIRMADO")),ROWS($A$3:A387))),"")</f>
        <v/>
      </c>
      <c r="R387" s="10" t="str">
        <f ca="1">IFERROR(INDEX(MAESTRO!R:R,_xludf.AGGREGATE(15,6,ROW(MAESTRO!$B$3:$B$1000)/((MAESTRO!$B$3:$B$1000="ACADEMICOS")*(UPPER(MAESTRO!$L$3:$L$1000)="CONFIRMADO")),ROWS($A$3:A387))),"")</f>
        <v/>
      </c>
      <c r="S387" s="10" t="str">
        <f ca="1">IFERROR(INDEX(MAESTRO!S:S,_xludf.AGGREGATE(15,6,ROW(MAESTRO!$B$3:$B$1000)/((MAESTRO!$B$3:$B$1000="ACADEMICOS")*(UPPER(MAESTRO!$L$3:$L$1000)="CONFIRMADO")),ROWS($A$3:A387))),"")</f>
        <v/>
      </c>
      <c r="T387" s="10" t="str">
        <f ca="1">IFERROR(INDEX(MAESTRO!T:T,_xludf.AGGREGATE(15,6,ROW(MAESTRO!$B$3:$B$1000)/((MAESTRO!$B$3:$B$1000="ACADEMICOS")*(UPPER(MAESTRO!$L$3:$L$1000)="CONFIRMADO")),ROWS($A$3:A387))),"")</f>
        <v/>
      </c>
      <c r="U387" s="10" t="str">
        <f ca="1">IFERROR(INDEX(MAESTRO!U:U,_xludf.AGGREGATE(15,6,ROW(MAESTRO!$B$3:$B$1000)/((MAESTRO!$B$3:$B$1000="ACADEMICOS")*(UPPER(MAESTRO!$L$3:$L$1000)="CONFIRMADO")),ROWS($A$3:A387))),"")</f>
        <v/>
      </c>
      <c r="V387" s="10" t="str">
        <f ca="1">IFERROR(INDEX(MAESTRO!V:V,_xludf.AGGREGATE(15,6,ROW(MAESTRO!$B$3:$B$1000)/((MAESTRO!$B$3:$B$1000="ACADEMICOS")*(UPPER(MAESTRO!$L$3:$L$1000)="CONFIRMADO")),ROWS($A$3:A387))),"")</f>
        <v/>
      </c>
      <c r="W387" s="10" t="str">
        <f ca="1">IFERROR(INDEX(MAESTRO!W:W,_xludf.AGGREGATE(15,6,ROW(MAESTRO!$B$3:$B$1000)/((MAESTRO!$B$3:$B$1000="ACADEMICOS")*(UPPER(MAESTRO!$L$3:$L$1000)="CONFIRMADO")),ROWS($A$3:A387))),"")</f>
        <v/>
      </c>
      <c r="X387" s="10" t="str">
        <f ca="1">IFERROR(INDEX(MAESTRO!X:X,_xludf.AGGREGATE(15,6,ROW(MAESTRO!$B$3:$B$1000)/((MAESTRO!$B$3:$B$1000="ACADEMICOS")*(UPPER(MAESTRO!$L$3:$L$1000)="CONFIRMADO")),ROWS($A$3:A387))),"")</f>
        <v/>
      </c>
    </row>
    <row r="388" spans="1:24" ht="22.05" customHeight="1">
      <c r="A388" s="21" t="str">
        <f ca="1">IFERROR(INDEX(MAESTRO!A:A,_xludf.AGGREGATE(15,6,ROW(MAESTRO!$B$3:$B$1000)/((MAESTRO!$B$3:$B$1000="ACADEMICOS")*(UPPER(MAESTRO!$L$3:$L$1000)="CONFIRMADO")),ROWS($A$3:A388))),"")</f>
        <v/>
      </c>
      <c r="B388" s="21" t="str">
        <f ca="1">IFERROR(INDEX(MAESTRO!B:B,_xludf.AGGREGATE(15,6,ROW(MAESTRO!$B$3:$B$1000)/((MAESTRO!$B$3:$B$1000="ACADEMICOS")*(UPPER(MAESTRO!$L$3:$L$1000)="CONFIRMADO")),ROWS($A$3:A388))),"")</f>
        <v/>
      </c>
      <c r="C388" s="21" t="str">
        <f ca="1">IFERROR(INDEX(MAESTRO!C:C,_xludf.AGGREGATE(15,6,ROW(MAESTRO!$B$3:$B$1000)/((MAESTRO!$B$3:$B$1000="ACADEMICOS")*(UPPER(MAESTRO!$L$3:$L$1000)="CONFIRMADO")),ROWS($A$3:A388))),"")</f>
        <v/>
      </c>
      <c r="D388" s="21" t="str">
        <f ca="1">IFERROR(INDEX(MAESTRO!D:D,_xludf.AGGREGATE(15,6,ROW(MAESTRO!$B$3:$B$1000)/((MAESTRO!$B$3:$B$1000="ACADEMICOS")*(UPPER(MAESTRO!$L$3:$L$1000)="CONFIRMADO")),ROWS($A$3:A388))),"")</f>
        <v/>
      </c>
      <c r="E388" s="21" t="str">
        <f ca="1">IFERROR(INDEX(MAESTRO!E:E,_xludf.AGGREGATE(15,6,ROW(MAESTRO!$B$3:$B$1000)/((MAESTRO!$B$3:$B$1000="ACADEMICOS")*(UPPER(MAESTRO!$L$3:$L$1000)="CONFIRMADO")),ROWS($A$3:A388))),"")</f>
        <v/>
      </c>
      <c r="F388" s="21" t="str">
        <f ca="1">IFERROR(INDEX(MAESTRO!F:F,_xludf.AGGREGATE(15,6,ROW(MAESTRO!$B$3:$B$1000)/((MAESTRO!$B$3:$B$1000="ACADEMICOS")*(UPPER(MAESTRO!$L$3:$L$1000)="CONFIRMADO")),ROWS($A$3:A388))),"")</f>
        <v/>
      </c>
      <c r="G388" s="21" t="str">
        <f ca="1">IFERROR(INDEX(MAESTRO!G:G,_xludf.AGGREGATE(15,6,ROW(MAESTRO!$B$3:$B$1000)/((MAESTRO!$B$3:$B$1000="ACADEMICOS")*(UPPER(MAESTRO!$L$3:$L$1000)="CONFIRMADO")),ROWS($A$3:A388))),"")</f>
        <v/>
      </c>
      <c r="H388" s="21" t="str">
        <f ca="1">IFERROR(INDEX(MAESTRO!H:H,_xludf.AGGREGATE(15,6,ROW(MAESTRO!$B$3:$B$1000)/((MAESTRO!$B$3:$B$1000="ACADEMICOS")*(UPPER(MAESTRO!$L$3:$L$1000)="CONFIRMADO")),ROWS($A$3:A388))),"")</f>
        <v/>
      </c>
      <c r="I388" s="21" t="str">
        <f ca="1">IFERROR(INDEX(MAESTRO!I:I,_xludf.AGGREGATE(15,6,ROW(MAESTRO!$B$3:$B$1000)/((MAESTRO!$B$3:$B$1000="ACADEMICOS")*(UPPER(MAESTRO!$L$3:$L$1000)="CONFIRMADO")),ROWS($A$3:A388))),"")</f>
        <v/>
      </c>
      <c r="J388" s="21" t="str">
        <f ca="1">IFERROR(INDEX(MAESTRO!J:J,_xludf.AGGREGATE(15,6,ROW(MAESTRO!$B$3:$B$1000)/((MAESTRO!$B$3:$B$1000="ACADEMICOS")*(UPPER(MAESTRO!$L$3:$L$1000)="CONFIRMADO")),ROWS($A$3:A388))),"")</f>
        <v/>
      </c>
      <c r="K388" s="21" t="str">
        <f ca="1">IFERROR(INDEX(MAESTRO!K:K,_xludf.AGGREGATE(15,6,ROW(MAESTRO!$B$3:$B$1000)/((MAESTRO!$B$3:$B$1000="ACADEMICOS")*(UPPER(MAESTRO!$L$3:$L$1000)="CONFIRMADO")),ROWS($A$3:A388))),"")</f>
        <v/>
      </c>
      <c r="L388" s="21" t="str">
        <f ca="1">IFERROR(INDEX(MAESTRO!L:L,_xludf.AGGREGATE(15,6,ROW(MAESTRO!$B$3:$B$1000)/((MAESTRO!$B$3:$B$1000="ACADEMICOS")*(UPPER(MAESTRO!$L$3:$L$1000)="CONFIRMADO")),ROWS($A$3:A388))),"")</f>
        <v/>
      </c>
      <c r="M388" s="21" t="str">
        <f ca="1">IFERROR(INDEX(MAESTRO!M:M,_xludf.AGGREGATE(15,6,ROW(MAESTRO!$B$3:$B$1000)/((MAESTRO!$B$3:$B$1000="ACADEMICOS")*(UPPER(MAESTRO!$L$3:$L$1000)="CONFIRMADO")),ROWS($A$3:A388))),"")</f>
        <v/>
      </c>
      <c r="N388" s="21" t="str">
        <f ca="1">IFERROR(INDEX(MAESTRO!N:N,_xludf.AGGREGATE(15,6,ROW(MAESTRO!$B$3:$B$1000)/((MAESTRO!$B$3:$B$1000="ACADEMICOS")*(UPPER(MAESTRO!$L$3:$L$1000)="CONFIRMADO")),ROWS($A$3:A388))),"")</f>
        <v/>
      </c>
      <c r="O388" s="21" t="str">
        <f ca="1">IFERROR(INDEX(MAESTRO!O:O,_xludf.AGGREGATE(15,6,ROW(MAESTRO!$B$3:$B$1000)/((MAESTRO!$B$3:$B$1000="ACADEMICOS")*(UPPER(MAESTRO!$L$3:$L$1000)="CONFIRMADO")),ROWS($A$3:A388))),"")</f>
        <v/>
      </c>
      <c r="P388" s="21" t="str">
        <f ca="1">IFERROR(INDEX(MAESTRO!P:P,_xludf.AGGREGATE(15,6,ROW(MAESTRO!$B$3:$B$1000)/((MAESTRO!$B$3:$B$1000="ACADEMICOS")*(UPPER(MAESTRO!$L$3:$L$1000)="CONFIRMADO")),ROWS($A$3:A388))),"")</f>
        <v/>
      </c>
      <c r="Q388" s="21" t="str">
        <f ca="1">IFERROR(INDEX(MAESTRO!Q:Q,_xludf.AGGREGATE(15,6,ROW(MAESTRO!$B$3:$B$1000)/((MAESTRO!$B$3:$B$1000="ACADEMICOS")*(UPPER(MAESTRO!$L$3:$L$1000)="CONFIRMADO")),ROWS($A$3:A388))),"")</f>
        <v/>
      </c>
      <c r="R388" s="21" t="str">
        <f ca="1">IFERROR(INDEX(MAESTRO!R:R,_xludf.AGGREGATE(15,6,ROW(MAESTRO!$B$3:$B$1000)/((MAESTRO!$B$3:$B$1000="ACADEMICOS")*(UPPER(MAESTRO!$L$3:$L$1000)="CONFIRMADO")),ROWS($A$3:A388))),"")</f>
        <v/>
      </c>
      <c r="S388" s="21" t="str">
        <f ca="1">IFERROR(INDEX(MAESTRO!S:S,_xludf.AGGREGATE(15,6,ROW(MAESTRO!$B$3:$B$1000)/((MAESTRO!$B$3:$B$1000="ACADEMICOS")*(UPPER(MAESTRO!$L$3:$L$1000)="CONFIRMADO")),ROWS($A$3:A388))),"")</f>
        <v/>
      </c>
      <c r="T388" s="21" t="str">
        <f ca="1">IFERROR(INDEX(MAESTRO!T:T,_xludf.AGGREGATE(15,6,ROW(MAESTRO!$B$3:$B$1000)/((MAESTRO!$B$3:$B$1000="ACADEMICOS")*(UPPER(MAESTRO!$L$3:$L$1000)="CONFIRMADO")),ROWS($A$3:A388))),"")</f>
        <v/>
      </c>
      <c r="U388" s="21" t="str">
        <f ca="1">IFERROR(INDEX(MAESTRO!U:U,_xludf.AGGREGATE(15,6,ROW(MAESTRO!$B$3:$B$1000)/((MAESTRO!$B$3:$B$1000="ACADEMICOS")*(UPPER(MAESTRO!$L$3:$L$1000)="CONFIRMADO")),ROWS($A$3:A388))),"")</f>
        <v/>
      </c>
      <c r="V388" s="21" t="str">
        <f ca="1">IFERROR(INDEX(MAESTRO!V:V,_xludf.AGGREGATE(15,6,ROW(MAESTRO!$B$3:$B$1000)/((MAESTRO!$B$3:$B$1000="ACADEMICOS")*(UPPER(MAESTRO!$L$3:$L$1000)="CONFIRMADO")),ROWS($A$3:A388))),"")</f>
        <v/>
      </c>
      <c r="W388" s="21" t="str">
        <f ca="1">IFERROR(INDEX(MAESTRO!W:W,_xludf.AGGREGATE(15,6,ROW(MAESTRO!$B$3:$B$1000)/((MAESTRO!$B$3:$B$1000="ACADEMICOS")*(UPPER(MAESTRO!$L$3:$L$1000)="CONFIRMADO")),ROWS($A$3:A388))),"")</f>
        <v/>
      </c>
      <c r="X388" s="21" t="str">
        <f ca="1">IFERROR(INDEX(MAESTRO!X:X,_xludf.AGGREGATE(15,6,ROW(MAESTRO!$B$3:$B$1000)/((MAESTRO!$B$3:$B$1000="ACADEMICOS")*(UPPER(MAESTRO!$L$3:$L$1000)="CONFIRMADO")),ROWS($A$3:A388))),"")</f>
        <v/>
      </c>
    </row>
    <row r="389" spans="1:24" ht="22.05" customHeight="1">
      <c r="A389" s="10" t="str">
        <f ca="1">IFERROR(INDEX(MAESTRO!A:A,_xludf.AGGREGATE(15,6,ROW(MAESTRO!$B$3:$B$1000)/((MAESTRO!$B$3:$B$1000="ACADEMICOS")*(UPPER(MAESTRO!$L$3:$L$1000)="CONFIRMADO")),ROWS($A$3:A389))),"")</f>
        <v/>
      </c>
      <c r="B389" s="10" t="str">
        <f ca="1">IFERROR(INDEX(MAESTRO!B:B,_xludf.AGGREGATE(15,6,ROW(MAESTRO!$B$3:$B$1000)/((MAESTRO!$B$3:$B$1000="ACADEMICOS")*(UPPER(MAESTRO!$L$3:$L$1000)="CONFIRMADO")),ROWS($A$3:A389))),"")</f>
        <v/>
      </c>
      <c r="C389" s="10" t="str">
        <f ca="1">IFERROR(INDEX(MAESTRO!C:C,_xludf.AGGREGATE(15,6,ROW(MAESTRO!$B$3:$B$1000)/((MAESTRO!$B$3:$B$1000="ACADEMICOS")*(UPPER(MAESTRO!$L$3:$L$1000)="CONFIRMADO")),ROWS($A$3:A389))),"")</f>
        <v/>
      </c>
      <c r="D389" s="10" t="str">
        <f ca="1">IFERROR(INDEX(MAESTRO!D:D,_xludf.AGGREGATE(15,6,ROW(MAESTRO!$B$3:$B$1000)/((MAESTRO!$B$3:$B$1000="ACADEMICOS")*(UPPER(MAESTRO!$L$3:$L$1000)="CONFIRMADO")),ROWS($A$3:A389))),"")</f>
        <v/>
      </c>
      <c r="E389" s="10" t="str">
        <f ca="1">IFERROR(INDEX(MAESTRO!E:E,_xludf.AGGREGATE(15,6,ROW(MAESTRO!$B$3:$B$1000)/((MAESTRO!$B$3:$B$1000="ACADEMICOS")*(UPPER(MAESTRO!$L$3:$L$1000)="CONFIRMADO")),ROWS($A$3:A389))),"")</f>
        <v/>
      </c>
      <c r="F389" s="10" t="str">
        <f ca="1">IFERROR(INDEX(MAESTRO!F:F,_xludf.AGGREGATE(15,6,ROW(MAESTRO!$B$3:$B$1000)/((MAESTRO!$B$3:$B$1000="ACADEMICOS")*(UPPER(MAESTRO!$L$3:$L$1000)="CONFIRMADO")),ROWS($A$3:A389))),"")</f>
        <v/>
      </c>
      <c r="G389" s="10" t="str">
        <f ca="1">IFERROR(INDEX(MAESTRO!G:G,_xludf.AGGREGATE(15,6,ROW(MAESTRO!$B$3:$B$1000)/((MAESTRO!$B$3:$B$1000="ACADEMICOS")*(UPPER(MAESTRO!$L$3:$L$1000)="CONFIRMADO")),ROWS($A$3:A389))),"")</f>
        <v/>
      </c>
      <c r="H389" s="10" t="str">
        <f ca="1">IFERROR(INDEX(MAESTRO!H:H,_xludf.AGGREGATE(15,6,ROW(MAESTRO!$B$3:$B$1000)/((MAESTRO!$B$3:$B$1000="ACADEMICOS")*(UPPER(MAESTRO!$L$3:$L$1000)="CONFIRMADO")),ROWS($A$3:A389))),"")</f>
        <v/>
      </c>
      <c r="I389" s="10" t="str">
        <f ca="1">IFERROR(INDEX(MAESTRO!I:I,_xludf.AGGREGATE(15,6,ROW(MAESTRO!$B$3:$B$1000)/((MAESTRO!$B$3:$B$1000="ACADEMICOS")*(UPPER(MAESTRO!$L$3:$L$1000)="CONFIRMADO")),ROWS($A$3:A389))),"")</f>
        <v/>
      </c>
      <c r="J389" s="10" t="str">
        <f ca="1">IFERROR(INDEX(MAESTRO!J:J,_xludf.AGGREGATE(15,6,ROW(MAESTRO!$B$3:$B$1000)/((MAESTRO!$B$3:$B$1000="ACADEMICOS")*(UPPER(MAESTRO!$L$3:$L$1000)="CONFIRMADO")),ROWS($A$3:A389))),"")</f>
        <v/>
      </c>
      <c r="K389" s="10" t="str">
        <f ca="1">IFERROR(INDEX(MAESTRO!K:K,_xludf.AGGREGATE(15,6,ROW(MAESTRO!$B$3:$B$1000)/((MAESTRO!$B$3:$B$1000="ACADEMICOS")*(UPPER(MAESTRO!$L$3:$L$1000)="CONFIRMADO")),ROWS($A$3:A389))),"")</f>
        <v/>
      </c>
      <c r="L389" s="10" t="str">
        <f ca="1">IFERROR(INDEX(MAESTRO!L:L,_xludf.AGGREGATE(15,6,ROW(MAESTRO!$B$3:$B$1000)/((MAESTRO!$B$3:$B$1000="ACADEMICOS")*(UPPER(MAESTRO!$L$3:$L$1000)="CONFIRMADO")),ROWS($A$3:A389))),"")</f>
        <v/>
      </c>
      <c r="M389" s="10" t="str">
        <f ca="1">IFERROR(INDEX(MAESTRO!M:M,_xludf.AGGREGATE(15,6,ROW(MAESTRO!$B$3:$B$1000)/((MAESTRO!$B$3:$B$1000="ACADEMICOS")*(UPPER(MAESTRO!$L$3:$L$1000)="CONFIRMADO")),ROWS($A$3:A389))),"")</f>
        <v/>
      </c>
      <c r="N389" s="10" t="str">
        <f ca="1">IFERROR(INDEX(MAESTRO!N:N,_xludf.AGGREGATE(15,6,ROW(MAESTRO!$B$3:$B$1000)/((MAESTRO!$B$3:$B$1000="ACADEMICOS")*(UPPER(MAESTRO!$L$3:$L$1000)="CONFIRMADO")),ROWS($A$3:A389))),"")</f>
        <v/>
      </c>
      <c r="O389" s="10" t="str">
        <f ca="1">IFERROR(INDEX(MAESTRO!O:O,_xludf.AGGREGATE(15,6,ROW(MAESTRO!$B$3:$B$1000)/((MAESTRO!$B$3:$B$1000="ACADEMICOS")*(UPPER(MAESTRO!$L$3:$L$1000)="CONFIRMADO")),ROWS($A$3:A389))),"")</f>
        <v/>
      </c>
      <c r="P389" s="10" t="str">
        <f ca="1">IFERROR(INDEX(MAESTRO!P:P,_xludf.AGGREGATE(15,6,ROW(MAESTRO!$B$3:$B$1000)/((MAESTRO!$B$3:$B$1000="ACADEMICOS")*(UPPER(MAESTRO!$L$3:$L$1000)="CONFIRMADO")),ROWS($A$3:A389))),"")</f>
        <v/>
      </c>
      <c r="Q389" s="10" t="str">
        <f ca="1">IFERROR(INDEX(MAESTRO!Q:Q,_xludf.AGGREGATE(15,6,ROW(MAESTRO!$B$3:$B$1000)/((MAESTRO!$B$3:$B$1000="ACADEMICOS")*(UPPER(MAESTRO!$L$3:$L$1000)="CONFIRMADO")),ROWS($A$3:A389))),"")</f>
        <v/>
      </c>
      <c r="R389" s="10" t="str">
        <f ca="1">IFERROR(INDEX(MAESTRO!R:R,_xludf.AGGREGATE(15,6,ROW(MAESTRO!$B$3:$B$1000)/((MAESTRO!$B$3:$B$1000="ACADEMICOS")*(UPPER(MAESTRO!$L$3:$L$1000)="CONFIRMADO")),ROWS($A$3:A389))),"")</f>
        <v/>
      </c>
      <c r="S389" s="10" t="str">
        <f ca="1">IFERROR(INDEX(MAESTRO!S:S,_xludf.AGGREGATE(15,6,ROW(MAESTRO!$B$3:$B$1000)/((MAESTRO!$B$3:$B$1000="ACADEMICOS")*(UPPER(MAESTRO!$L$3:$L$1000)="CONFIRMADO")),ROWS($A$3:A389))),"")</f>
        <v/>
      </c>
      <c r="T389" s="10" t="str">
        <f ca="1">IFERROR(INDEX(MAESTRO!T:T,_xludf.AGGREGATE(15,6,ROW(MAESTRO!$B$3:$B$1000)/((MAESTRO!$B$3:$B$1000="ACADEMICOS")*(UPPER(MAESTRO!$L$3:$L$1000)="CONFIRMADO")),ROWS($A$3:A389))),"")</f>
        <v/>
      </c>
      <c r="U389" s="10" t="str">
        <f ca="1">IFERROR(INDEX(MAESTRO!U:U,_xludf.AGGREGATE(15,6,ROW(MAESTRO!$B$3:$B$1000)/((MAESTRO!$B$3:$B$1000="ACADEMICOS")*(UPPER(MAESTRO!$L$3:$L$1000)="CONFIRMADO")),ROWS($A$3:A389))),"")</f>
        <v/>
      </c>
      <c r="V389" s="10" t="str">
        <f ca="1">IFERROR(INDEX(MAESTRO!V:V,_xludf.AGGREGATE(15,6,ROW(MAESTRO!$B$3:$B$1000)/((MAESTRO!$B$3:$B$1000="ACADEMICOS")*(UPPER(MAESTRO!$L$3:$L$1000)="CONFIRMADO")),ROWS($A$3:A389))),"")</f>
        <v/>
      </c>
      <c r="W389" s="10" t="str">
        <f ca="1">IFERROR(INDEX(MAESTRO!W:W,_xludf.AGGREGATE(15,6,ROW(MAESTRO!$B$3:$B$1000)/((MAESTRO!$B$3:$B$1000="ACADEMICOS")*(UPPER(MAESTRO!$L$3:$L$1000)="CONFIRMADO")),ROWS($A$3:A389))),"")</f>
        <v/>
      </c>
      <c r="X389" s="10" t="str">
        <f ca="1">IFERROR(INDEX(MAESTRO!X:X,_xludf.AGGREGATE(15,6,ROW(MAESTRO!$B$3:$B$1000)/((MAESTRO!$B$3:$B$1000="ACADEMICOS")*(UPPER(MAESTRO!$L$3:$L$1000)="CONFIRMADO")),ROWS($A$3:A389))),"")</f>
        <v/>
      </c>
    </row>
    <row r="390" spans="1:24" ht="22.05" customHeight="1">
      <c r="A390" s="21" t="str">
        <f ca="1">IFERROR(INDEX(MAESTRO!A:A,_xludf.AGGREGATE(15,6,ROW(MAESTRO!$B$3:$B$1000)/((MAESTRO!$B$3:$B$1000="ACADEMICOS")*(UPPER(MAESTRO!$L$3:$L$1000)="CONFIRMADO")),ROWS($A$3:A390))),"")</f>
        <v/>
      </c>
      <c r="B390" s="21" t="str">
        <f ca="1">IFERROR(INDEX(MAESTRO!B:B,_xludf.AGGREGATE(15,6,ROW(MAESTRO!$B$3:$B$1000)/((MAESTRO!$B$3:$B$1000="ACADEMICOS")*(UPPER(MAESTRO!$L$3:$L$1000)="CONFIRMADO")),ROWS($A$3:A390))),"")</f>
        <v/>
      </c>
      <c r="C390" s="21" t="str">
        <f ca="1">IFERROR(INDEX(MAESTRO!C:C,_xludf.AGGREGATE(15,6,ROW(MAESTRO!$B$3:$B$1000)/((MAESTRO!$B$3:$B$1000="ACADEMICOS")*(UPPER(MAESTRO!$L$3:$L$1000)="CONFIRMADO")),ROWS($A$3:A390))),"")</f>
        <v/>
      </c>
      <c r="D390" s="21" t="str">
        <f ca="1">IFERROR(INDEX(MAESTRO!D:D,_xludf.AGGREGATE(15,6,ROW(MAESTRO!$B$3:$B$1000)/((MAESTRO!$B$3:$B$1000="ACADEMICOS")*(UPPER(MAESTRO!$L$3:$L$1000)="CONFIRMADO")),ROWS($A$3:A390))),"")</f>
        <v/>
      </c>
      <c r="E390" s="21" t="str">
        <f ca="1">IFERROR(INDEX(MAESTRO!E:E,_xludf.AGGREGATE(15,6,ROW(MAESTRO!$B$3:$B$1000)/((MAESTRO!$B$3:$B$1000="ACADEMICOS")*(UPPER(MAESTRO!$L$3:$L$1000)="CONFIRMADO")),ROWS($A$3:A390))),"")</f>
        <v/>
      </c>
      <c r="F390" s="21" t="str">
        <f ca="1">IFERROR(INDEX(MAESTRO!F:F,_xludf.AGGREGATE(15,6,ROW(MAESTRO!$B$3:$B$1000)/((MAESTRO!$B$3:$B$1000="ACADEMICOS")*(UPPER(MAESTRO!$L$3:$L$1000)="CONFIRMADO")),ROWS($A$3:A390))),"")</f>
        <v/>
      </c>
      <c r="G390" s="21" t="str">
        <f ca="1">IFERROR(INDEX(MAESTRO!G:G,_xludf.AGGREGATE(15,6,ROW(MAESTRO!$B$3:$B$1000)/((MAESTRO!$B$3:$B$1000="ACADEMICOS")*(UPPER(MAESTRO!$L$3:$L$1000)="CONFIRMADO")),ROWS($A$3:A390))),"")</f>
        <v/>
      </c>
      <c r="H390" s="21" t="str">
        <f ca="1">IFERROR(INDEX(MAESTRO!H:H,_xludf.AGGREGATE(15,6,ROW(MAESTRO!$B$3:$B$1000)/((MAESTRO!$B$3:$B$1000="ACADEMICOS")*(UPPER(MAESTRO!$L$3:$L$1000)="CONFIRMADO")),ROWS($A$3:A390))),"")</f>
        <v/>
      </c>
      <c r="I390" s="21" t="str">
        <f ca="1">IFERROR(INDEX(MAESTRO!I:I,_xludf.AGGREGATE(15,6,ROW(MAESTRO!$B$3:$B$1000)/((MAESTRO!$B$3:$B$1000="ACADEMICOS")*(UPPER(MAESTRO!$L$3:$L$1000)="CONFIRMADO")),ROWS($A$3:A390))),"")</f>
        <v/>
      </c>
      <c r="J390" s="21" t="str">
        <f ca="1">IFERROR(INDEX(MAESTRO!J:J,_xludf.AGGREGATE(15,6,ROW(MAESTRO!$B$3:$B$1000)/((MAESTRO!$B$3:$B$1000="ACADEMICOS")*(UPPER(MAESTRO!$L$3:$L$1000)="CONFIRMADO")),ROWS($A$3:A390))),"")</f>
        <v/>
      </c>
      <c r="K390" s="21" t="str">
        <f ca="1">IFERROR(INDEX(MAESTRO!K:K,_xludf.AGGREGATE(15,6,ROW(MAESTRO!$B$3:$B$1000)/((MAESTRO!$B$3:$B$1000="ACADEMICOS")*(UPPER(MAESTRO!$L$3:$L$1000)="CONFIRMADO")),ROWS($A$3:A390))),"")</f>
        <v/>
      </c>
      <c r="L390" s="21" t="str">
        <f ca="1">IFERROR(INDEX(MAESTRO!L:L,_xludf.AGGREGATE(15,6,ROW(MAESTRO!$B$3:$B$1000)/((MAESTRO!$B$3:$B$1000="ACADEMICOS")*(UPPER(MAESTRO!$L$3:$L$1000)="CONFIRMADO")),ROWS($A$3:A390))),"")</f>
        <v/>
      </c>
      <c r="M390" s="21" t="str">
        <f ca="1">IFERROR(INDEX(MAESTRO!M:M,_xludf.AGGREGATE(15,6,ROW(MAESTRO!$B$3:$B$1000)/((MAESTRO!$B$3:$B$1000="ACADEMICOS")*(UPPER(MAESTRO!$L$3:$L$1000)="CONFIRMADO")),ROWS($A$3:A390))),"")</f>
        <v/>
      </c>
      <c r="N390" s="21" t="str">
        <f ca="1">IFERROR(INDEX(MAESTRO!N:N,_xludf.AGGREGATE(15,6,ROW(MAESTRO!$B$3:$B$1000)/((MAESTRO!$B$3:$B$1000="ACADEMICOS")*(UPPER(MAESTRO!$L$3:$L$1000)="CONFIRMADO")),ROWS($A$3:A390))),"")</f>
        <v/>
      </c>
      <c r="O390" s="21" t="str">
        <f ca="1">IFERROR(INDEX(MAESTRO!O:O,_xludf.AGGREGATE(15,6,ROW(MAESTRO!$B$3:$B$1000)/((MAESTRO!$B$3:$B$1000="ACADEMICOS")*(UPPER(MAESTRO!$L$3:$L$1000)="CONFIRMADO")),ROWS($A$3:A390))),"")</f>
        <v/>
      </c>
      <c r="P390" s="21" t="str">
        <f ca="1">IFERROR(INDEX(MAESTRO!P:P,_xludf.AGGREGATE(15,6,ROW(MAESTRO!$B$3:$B$1000)/((MAESTRO!$B$3:$B$1000="ACADEMICOS")*(UPPER(MAESTRO!$L$3:$L$1000)="CONFIRMADO")),ROWS($A$3:A390))),"")</f>
        <v/>
      </c>
      <c r="Q390" s="21" t="str">
        <f ca="1">IFERROR(INDEX(MAESTRO!Q:Q,_xludf.AGGREGATE(15,6,ROW(MAESTRO!$B$3:$B$1000)/((MAESTRO!$B$3:$B$1000="ACADEMICOS")*(UPPER(MAESTRO!$L$3:$L$1000)="CONFIRMADO")),ROWS($A$3:A390))),"")</f>
        <v/>
      </c>
      <c r="R390" s="21" t="str">
        <f ca="1">IFERROR(INDEX(MAESTRO!R:R,_xludf.AGGREGATE(15,6,ROW(MAESTRO!$B$3:$B$1000)/((MAESTRO!$B$3:$B$1000="ACADEMICOS")*(UPPER(MAESTRO!$L$3:$L$1000)="CONFIRMADO")),ROWS($A$3:A390))),"")</f>
        <v/>
      </c>
      <c r="S390" s="21" t="str">
        <f ca="1">IFERROR(INDEX(MAESTRO!S:S,_xludf.AGGREGATE(15,6,ROW(MAESTRO!$B$3:$B$1000)/((MAESTRO!$B$3:$B$1000="ACADEMICOS")*(UPPER(MAESTRO!$L$3:$L$1000)="CONFIRMADO")),ROWS($A$3:A390))),"")</f>
        <v/>
      </c>
      <c r="T390" s="21" t="str">
        <f ca="1">IFERROR(INDEX(MAESTRO!T:T,_xludf.AGGREGATE(15,6,ROW(MAESTRO!$B$3:$B$1000)/((MAESTRO!$B$3:$B$1000="ACADEMICOS")*(UPPER(MAESTRO!$L$3:$L$1000)="CONFIRMADO")),ROWS($A$3:A390))),"")</f>
        <v/>
      </c>
      <c r="U390" s="21" t="str">
        <f ca="1">IFERROR(INDEX(MAESTRO!U:U,_xludf.AGGREGATE(15,6,ROW(MAESTRO!$B$3:$B$1000)/((MAESTRO!$B$3:$B$1000="ACADEMICOS")*(UPPER(MAESTRO!$L$3:$L$1000)="CONFIRMADO")),ROWS($A$3:A390))),"")</f>
        <v/>
      </c>
      <c r="V390" s="21" t="str">
        <f ca="1">IFERROR(INDEX(MAESTRO!V:V,_xludf.AGGREGATE(15,6,ROW(MAESTRO!$B$3:$B$1000)/((MAESTRO!$B$3:$B$1000="ACADEMICOS")*(UPPER(MAESTRO!$L$3:$L$1000)="CONFIRMADO")),ROWS($A$3:A390))),"")</f>
        <v/>
      </c>
      <c r="W390" s="21" t="str">
        <f ca="1">IFERROR(INDEX(MAESTRO!W:W,_xludf.AGGREGATE(15,6,ROW(MAESTRO!$B$3:$B$1000)/((MAESTRO!$B$3:$B$1000="ACADEMICOS")*(UPPER(MAESTRO!$L$3:$L$1000)="CONFIRMADO")),ROWS($A$3:A390))),"")</f>
        <v/>
      </c>
      <c r="X390" s="21" t="str">
        <f ca="1">IFERROR(INDEX(MAESTRO!X:X,_xludf.AGGREGATE(15,6,ROW(MAESTRO!$B$3:$B$1000)/((MAESTRO!$B$3:$B$1000="ACADEMICOS")*(UPPER(MAESTRO!$L$3:$L$1000)="CONFIRMADO")),ROWS($A$3:A390))),"")</f>
        <v/>
      </c>
    </row>
    <row r="391" spans="1:24" ht="22.05" customHeight="1">
      <c r="A391" s="10" t="str">
        <f ca="1">IFERROR(INDEX(MAESTRO!A:A,_xludf.AGGREGATE(15,6,ROW(MAESTRO!$B$3:$B$1000)/((MAESTRO!$B$3:$B$1000="ACADEMICOS")*(UPPER(MAESTRO!$L$3:$L$1000)="CONFIRMADO")),ROWS($A$3:A391))),"")</f>
        <v/>
      </c>
      <c r="B391" s="10" t="str">
        <f ca="1">IFERROR(INDEX(MAESTRO!B:B,_xludf.AGGREGATE(15,6,ROW(MAESTRO!$B$3:$B$1000)/((MAESTRO!$B$3:$B$1000="ACADEMICOS")*(UPPER(MAESTRO!$L$3:$L$1000)="CONFIRMADO")),ROWS($A$3:A391))),"")</f>
        <v/>
      </c>
      <c r="C391" s="10" t="str">
        <f ca="1">IFERROR(INDEX(MAESTRO!C:C,_xludf.AGGREGATE(15,6,ROW(MAESTRO!$B$3:$B$1000)/((MAESTRO!$B$3:$B$1000="ACADEMICOS")*(UPPER(MAESTRO!$L$3:$L$1000)="CONFIRMADO")),ROWS($A$3:A391))),"")</f>
        <v/>
      </c>
      <c r="D391" s="10" t="str">
        <f ca="1">IFERROR(INDEX(MAESTRO!D:D,_xludf.AGGREGATE(15,6,ROW(MAESTRO!$B$3:$B$1000)/((MAESTRO!$B$3:$B$1000="ACADEMICOS")*(UPPER(MAESTRO!$L$3:$L$1000)="CONFIRMADO")),ROWS($A$3:A391))),"")</f>
        <v/>
      </c>
      <c r="E391" s="10" t="str">
        <f ca="1">IFERROR(INDEX(MAESTRO!E:E,_xludf.AGGREGATE(15,6,ROW(MAESTRO!$B$3:$B$1000)/((MAESTRO!$B$3:$B$1000="ACADEMICOS")*(UPPER(MAESTRO!$L$3:$L$1000)="CONFIRMADO")),ROWS($A$3:A391))),"")</f>
        <v/>
      </c>
      <c r="F391" s="10" t="str">
        <f ca="1">IFERROR(INDEX(MAESTRO!F:F,_xludf.AGGREGATE(15,6,ROW(MAESTRO!$B$3:$B$1000)/((MAESTRO!$B$3:$B$1000="ACADEMICOS")*(UPPER(MAESTRO!$L$3:$L$1000)="CONFIRMADO")),ROWS($A$3:A391))),"")</f>
        <v/>
      </c>
      <c r="G391" s="10" t="str">
        <f ca="1">IFERROR(INDEX(MAESTRO!G:G,_xludf.AGGREGATE(15,6,ROW(MAESTRO!$B$3:$B$1000)/((MAESTRO!$B$3:$B$1000="ACADEMICOS")*(UPPER(MAESTRO!$L$3:$L$1000)="CONFIRMADO")),ROWS($A$3:A391))),"")</f>
        <v/>
      </c>
      <c r="H391" s="10" t="str">
        <f ca="1">IFERROR(INDEX(MAESTRO!H:H,_xludf.AGGREGATE(15,6,ROW(MAESTRO!$B$3:$B$1000)/((MAESTRO!$B$3:$B$1000="ACADEMICOS")*(UPPER(MAESTRO!$L$3:$L$1000)="CONFIRMADO")),ROWS($A$3:A391))),"")</f>
        <v/>
      </c>
      <c r="I391" s="10" t="str">
        <f ca="1">IFERROR(INDEX(MAESTRO!I:I,_xludf.AGGREGATE(15,6,ROW(MAESTRO!$B$3:$B$1000)/((MAESTRO!$B$3:$B$1000="ACADEMICOS")*(UPPER(MAESTRO!$L$3:$L$1000)="CONFIRMADO")),ROWS($A$3:A391))),"")</f>
        <v/>
      </c>
      <c r="J391" s="10" t="str">
        <f ca="1">IFERROR(INDEX(MAESTRO!J:J,_xludf.AGGREGATE(15,6,ROW(MAESTRO!$B$3:$B$1000)/((MAESTRO!$B$3:$B$1000="ACADEMICOS")*(UPPER(MAESTRO!$L$3:$L$1000)="CONFIRMADO")),ROWS($A$3:A391))),"")</f>
        <v/>
      </c>
      <c r="K391" s="10" t="str">
        <f ca="1">IFERROR(INDEX(MAESTRO!K:K,_xludf.AGGREGATE(15,6,ROW(MAESTRO!$B$3:$B$1000)/((MAESTRO!$B$3:$B$1000="ACADEMICOS")*(UPPER(MAESTRO!$L$3:$L$1000)="CONFIRMADO")),ROWS($A$3:A391))),"")</f>
        <v/>
      </c>
      <c r="L391" s="10" t="str">
        <f ca="1">IFERROR(INDEX(MAESTRO!L:L,_xludf.AGGREGATE(15,6,ROW(MAESTRO!$B$3:$B$1000)/((MAESTRO!$B$3:$B$1000="ACADEMICOS")*(UPPER(MAESTRO!$L$3:$L$1000)="CONFIRMADO")),ROWS($A$3:A391))),"")</f>
        <v/>
      </c>
      <c r="M391" s="10" t="str">
        <f ca="1">IFERROR(INDEX(MAESTRO!M:M,_xludf.AGGREGATE(15,6,ROW(MAESTRO!$B$3:$B$1000)/((MAESTRO!$B$3:$B$1000="ACADEMICOS")*(UPPER(MAESTRO!$L$3:$L$1000)="CONFIRMADO")),ROWS($A$3:A391))),"")</f>
        <v/>
      </c>
      <c r="N391" s="10" t="str">
        <f ca="1">IFERROR(INDEX(MAESTRO!N:N,_xludf.AGGREGATE(15,6,ROW(MAESTRO!$B$3:$B$1000)/((MAESTRO!$B$3:$B$1000="ACADEMICOS")*(UPPER(MAESTRO!$L$3:$L$1000)="CONFIRMADO")),ROWS($A$3:A391))),"")</f>
        <v/>
      </c>
      <c r="O391" s="10" t="str">
        <f ca="1">IFERROR(INDEX(MAESTRO!O:O,_xludf.AGGREGATE(15,6,ROW(MAESTRO!$B$3:$B$1000)/((MAESTRO!$B$3:$B$1000="ACADEMICOS")*(UPPER(MAESTRO!$L$3:$L$1000)="CONFIRMADO")),ROWS($A$3:A391))),"")</f>
        <v/>
      </c>
      <c r="P391" s="10" t="str">
        <f ca="1">IFERROR(INDEX(MAESTRO!P:P,_xludf.AGGREGATE(15,6,ROW(MAESTRO!$B$3:$B$1000)/((MAESTRO!$B$3:$B$1000="ACADEMICOS")*(UPPER(MAESTRO!$L$3:$L$1000)="CONFIRMADO")),ROWS($A$3:A391))),"")</f>
        <v/>
      </c>
      <c r="Q391" s="10" t="str">
        <f ca="1">IFERROR(INDEX(MAESTRO!Q:Q,_xludf.AGGREGATE(15,6,ROW(MAESTRO!$B$3:$B$1000)/((MAESTRO!$B$3:$B$1000="ACADEMICOS")*(UPPER(MAESTRO!$L$3:$L$1000)="CONFIRMADO")),ROWS($A$3:A391))),"")</f>
        <v/>
      </c>
      <c r="R391" s="10" t="str">
        <f ca="1">IFERROR(INDEX(MAESTRO!R:R,_xludf.AGGREGATE(15,6,ROW(MAESTRO!$B$3:$B$1000)/((MAESTRO!$B$3:$B$1000="ACADEMICOS")*(UPPER(MAESTRO!$L$3:$L$1000)="CONFIRMADO")),ROWS($A$3:A391))),"")</f>
        <v/>
      </c>
      <c r="S391" s="10" t="str">
        <f ca="1">IFERROR(INDEX(MAESTRO!S:S,_xludf.AGGREGATE(15,6,ROW(MAESTRO!$B$3:$B$1000)/((MAESTRO!$B$3:$B$1000="ACADEMICOS")*(UPPER(MAESTRO!$L$3:$L$1000)="CONFIRMADO")),ROWS($A$3:A391))),"")</f>
        <v/>
      </c>
      <c r="T391" s="10" t="str">
        <f ca="1">IFERROR(INDEX(MAESTRO!T:T,_xludf.AGGREGATE(15,6,ROW(MAESTRO!$B$3:$B$1000)/((MAESTRO!$B$3:$B$1000="ACADEMICOS")*(UPPER(MAESTRO!$L$3:$L$1000)="CONFIRMADO")),ROWS($A$3:A391))),"")</f>
        <v/>
      </c>
      <c r="U391" s="10" t="str">
        <f ca="1">IFERROR(INDEX(MAESTRO!U:U,_xludf.AGGREGATE(15,6,ROW(MAESTRO!$B$3:$B$1000)/((MAESTRO!$B$3:$B$1000="ACADEMICOS")*(UPPER(MAESTRO!$L$3:$L$1000)="CONFIRMADO")),ROWS($A$3:A391))),"")</f>
        <v/>
      </c>
      <c r="V391" s="10" t="str">
        <f ca="1">IFERROR(INDEX(MAESTRO!V:V,_xludf.AGGREGATE(15,6,ROW(MAESTRO!$B$3:$B$1000)/((MAESTRO!$B$3:$B$1000="ACADEMICOS")*(UPPER(MAESTRO!$L$3:$L$1000)="CONFIRMADO")),ROWS($A$3:A391))),"")</f>
        <v/>
      </c>
      <c r="W391" s="10" t="str">
        <f ca="1">IFERROR(INDEX(MAESTRO!W:W,_xludf.AGGREGATE(15,6,ROW(MAESTRO!$B$3:$B$1000)/((MAESTRO!$B$3:$B$1000="ACADEMICOS")*(UPPER(MAESTRO!$L$3:$L$1000)="CONFIRMADO")),ROWS($A$3:A391))),"")</f>
        <v/>
      </c>
      <c r="X391" s="10" t="str">
        <f ca="1">IFERROR(INDEX(MAESTRO!X:X,_xludf.AGGREGATE(15,6,ROW(MAESTRO!$B$3:$B$1000)/((MAESTRO!$B$3:$B$1000="ACADEMICOS")*(UPPER(MAESTRO!$L$3:$L$1000)="CONFIRMADO")),ROWS($A$3:A391))),"")</f>
        <v/>
      </c>
    </row>
    <row r="392" spans="1:24" ht="22.05" customHeight="1">
      <c r="A392" s="21" t="str">
        <f ca="1">IFERROR(INDEX(MAESTRO!A:A,_xludf.AGGREGATE(15,6,ROW(MAESTRO!$B$3:$B$1000)/((MAESTRO!$B$3:$B$1000="ACADEMICOS")*(UPPER(MAESTRO!$L$3:$L$1000)="CONFIRMADO")),ROWS($A$3:A392))),"")</f>
        <v/>
      </c>
      <c r="B392" s="21" t="str">
        <f ca="1">IFERROR(INDEX(MAESTRO!B:B,_xludf.AGGREGATE(15,6,ROW(MAESTRO!$B$3:$B$1000)/((MAESTRO!$B$3:$B$1000="ACADEMICOS")*(UPPER(MAESTRO!$L$3:$L$1000)="CONFIRMADO")),ROWS($A$3:A392))),"")</f>
        <v/>
      </c>
      <c r="C392" s="21" t="str">
        <f ca="1">IFERROR(INDEX(MAESTRO!C:C,_xludf.AGGREGATE(15,6,ROW(MAESTRO!$B$3:$B$1000)/((MAESTRO!$B$3:$B$1000="ACADEMICOS")*(UPPER(MAESTRO!$L$3:$L$1000)="CONFIRMADO")),ROWS($A$3:A392))),"")</f>
        <v/>
      </c>
      <c r="D392" s="21" t="str">
        <f ca="1">IFERROR(INDEX(MAESTRO!D:D,_xludf.AGGREGATE(15,6,ROW(MAESTRO!$B$3:$B$1000)/((MAESTRO!$B$3:$B$1000="ACADEMICOS")*(UPPER(MAESTRO!$L$3:$L$1000)="CONFIRMADO")),ROWS($A$3:A392))),"")</f>
        <v/>
      </c>
      <c r="E392" s="21" t="str">
        <f ca="1">IFERROR(INDEX(MAESTRO!E:E,_xludf.AGGREGATE(15,6,ROW(MAESTRO!$B$3:$B$1000)/((MAESTRO!$B$3:$B$1000="ACADEMICOS")*(UPPER(MAESTRO!$L$3:$L$1000)="CONFIRMADO")),ROWS($A$3:A392))),"")</f>
        <v/>
      </c>
      <c r="F392" s="21" t="str">
        <f ca="1">IFERROR(INDEX(MAESTRO!F:F,_xludf.AGGREGATE(15,6,ROW(MAESTRO!$B$3:$B$1000)/((MAESTRO!$B$3:$B$1000="ACADEMICOS")*(UPPER(MAESTRO!$L$3:$L$1000)="CONFIRMADO")),ROWS($A$3:A392))),"")</f>
        <v/>
      </c>
      <c r="G392" s="21" t="str">
        <f ca="1">IFERROR(INDEX(MAESTRO!G:G,_xludf.AGGREGATE(15,6,ROW(MAESTRO!$B$3:$B$1000)/((MAESTRO!$B$3:$B$1000="ACADEMICOS")*(UPPER(MAESTRO!$L$3:$L$1000)="CONFIRMADO")),ROWS($A$3:A392))),"")</f>
        <v/>
      </c>
      <c r="H392" s="21" t="str">
        <f ca="1">IFERROR(INDEX(MAESTRO!H:H,_xludf.AGGREGATE(15,6,ROW(MAESTRO!$B$3:$B$1000)/((MAESTRO!$B$3:$B$1000="ACADEMICOS")*(UPPER(MAESTRO!$L$3:$L$1000)="CONFIRMADO")),ROWS($A$3:A392))),"")</f>
        <v/>
      </c>
      <c r="I392" s="21" t="str">
        <f ca="1">IFERROR(INDEX(MAESTRO!I:I,_xludf.AGGREGATE(15,6,ROW(MAESTRO!$B$3:$B$1000)/((MAESTRO!$B$3:$B$1000="ACADEMICOS")*(UPPER(MAESTRO!$L$3:$L$1000)="CONFIRMADO")),ROWS($A$3:A392))),"")</f>
        <v/>
      </c>
      <c r="J392" s="21" t="str">
        <f ca="1">IFERROR(INDEX(MAESTRO!J:J,_xludf.AGGREGATE(15,6,ROW(MAESTRO!$B$3:$B$1000)/((MAESTRO!$B$3:$B$1000="ACADEMICOS")*(UPPER(MAESTRO!$L$3:$L$1000)="CONFIRMADO")),ROWS($A$3:A392))),"")</f>
        <v/>
      </c>
      <c r="K392" s="21" t="str">
        <f ca="1">IFERROR(INDEX(MAESTRO!K:K,_xludf.AGGREGATE(15,6,ROW(MAESTRO!$B$3:$B$1000)/((MAESTRO!$B$3:$B$1000="ACADEMICOS")*(UPPER(MAESTRO!$L$3:$L$1000)="CONFIRMADO")),ROWS($A$3:A392))),"")</f>
        <v/>
      </c>
      <c r="L392" s="21" t="str">
        <f ca="1">IFERROR(INDEX(MAESTRO!L:L,_xludf.AGGREGATE(15,6,ROW(MAESTRO!$B$3:$B$1000)/((MAESTRO!$B$3:$B$1000="ACADEMICOS")*(UPPER(MAESTRO!$L$3:$L$1000)="CONFIRMADO")),ROWS($A$3:A392))),"")</f>
        <v/>
      </c>
      <c r="M392" s="21" t="str">
        <f ca="1">IFERROR(INDEX(MAESTRO!M:M,_xludf.AGGREGATE(15,6,ROW(MAESTRO!$B$3:$B$1000)/((MAESTRO!$B$3:$B$1000="ACADEMICOS")*(UPPER(MAESTRO!$L$3:$L$1000)="CONFIRMADO")),ROWS($A$3:A392))),"")</f>
        <v/>
      </c>
      <c r="N392" s="21" t="str">
        <f ca="1">IFERROR(INDEX(MAESTRO!N:N,_xludf.AGGREGATE(15,6,ROW(MAESTRO!$B$3:$B$1000)/((MAESTRO!$B$3:$B$1000="ACADEMICOS")*(UPPER(MAESTRO!$L$3:$L$1000)="CONFIRMADO")),ROWS($A$3:A392))),"")</f>
        <v/>
      </c>
      <c r="O392" s="21" t="str">
        <f ca="1">IFERROR(INDEX(MAESTRO!O:O,_xludf.AGGREGATE(15,6,ROW(MAESTRO!$B$3:$B$1000)/((MAESTRO!$B$3:$B$1000="ACADEMICOS")*(UPPER(MAESTRO!$L$3:$L$1000)="CONFIRMADO")),ROWS($A$3:A392))),"")</f>
        <v/>
      </c>
      <c r="P392" s="21" t="str">
        <f ca="1">IFERROR(INDEX(MAESTRO!P:P,_xludf.AGGREGATE(15,6,ROW(MAESTRO!$B$3:$B$1000)/((MAESTRO!$B$3:$B$1000="ACADEMICOS")*(UPPER(MAESTRO!$L$3:$L$1000)="CONFIRMADO")),ROWS($A$3:A392))),"")</f>
        <v/>
      </c>
      <c r="Q392" s="21" t="str">
        <f ca="1">IFERROR(INDEX(MAESTRO!Q:Q,_xludf.AGGREGATE(15,6,ROW(MAESTRO!$B$3:$B$1000)/((MAESTRO!$B$3:$B$1000="ACADEMICOS")*(UPPER(MAESTRO!$L$3:$L$1000)="CONFIRMADO")),ROWS($A$3:A392))),"")</f>
        <v/>
      </c>
      <c r="R392" s="21" t="str">
        <f ca="1">IFERROR(INDEX(MAESTRO!R:R,_xludf.AGGREGATE(15,6,ROW(MAESTRO!$B$3:$B$1000)/((MAESTRO!$B$3:$B$1000="ACADEMICOS")*(UPPER(MAESTRO!$L$3:$L$1000)="CONFIRMADO")),ROWS($A$3:A392))),"")</f>
        <v/>
      </c>
      <c r="S392" s="21" t="str">
        <f ca="1">IFERROR(INDEX(MAESTRO!S:S,_xludf.AGGREGATE(15,6,ROW(MAESTRO!$B$3:$B$1000)/((MAESTRO!$B$3:$B$1000="ACADEMICOS")*(UPPER(MAESTRO!$L$3:$L$1000)="CONFIRMADO")),ROWS($A$3:A392))),"")</f>
        <v/>
      </c>
      <c r="T392" s="21" t="str">
        <f ca="1">IFERROR(INDEX(MAESTRO!T:T,_xludf.AGGREGATE(15,6,ROW(MAESTRO!$B$3:$B$1000)/((MAESTRO!$B$3:$B$1000="ACADEMICOS")*(UPPER(MAESTRO!$L$3:$L$1000)="CONFIRMADO")),ROWS($A$3:A392))),"")</f>
        <v/>
      </c>
      <c r="U392" s="21" t="str">
        <f ca="1">IFERROR(INDEX(MAESTRO!U:U,_xludf.AGGREGATE(15,6,ROW(MAESTRO!$B$3:$B$1000)/((MAESTRO!$B$3:$B$1000="ACADEMICOS")*(UPPER(MAESTRO!$L$3:$L$1000)="CONFIRMADO")),ROWS($A$3:A392))),"")</f>
        <v/>
      </c>
      <c r="V392" s="21" t="str">
        <f ca="1">IFERROR(INDEX(MAESTRO!V:V,_xludf.AGGREGATE(15,6,ROW(MAESTRO!$B$3:$B$1000)/((MAESTRO!$B$3:$B$1000="ACADEMICOS")*(UPPER(MAESTRO!$L$3:$L$1000)="CONFIRMADO")),ROWS($A$3:A392))),"")</f>
        <v/>
      </c>
      <c r="W392" s="21" t="str">
        <f ca="1">IFERROR(INDEX(MAESTRO!W:W,_xludf.AGGREGATE(15,6,ROW(MAESTRO!$B$3:$B$1000)/((MAESTRO!$B$3:$B$1000="ACADEMICOS")*(UPPER(MAESTRO!$L$3:$L$1000)="CONFIRMADO")),ROWS($A$3:A392))),"")</f>
        <v/>
      </c>
      <c r="X392" s="21" t="str">
        <f ca="1">IFERROR(INDEX(MAESTRO!X:X,_xludf.AGGREGATE(15,6,ROW(MAESTRO!$B$3:$B$1000)/((MAESTRO!$B$3:$B$1000="ACADEMICOS")*(UPPER(MAESTRO!$L$3:$L$1000)="CONFIRMADO")),ROWS($A$3:A392))),"")</f>
        <v/>
      </c>
    </row>
    <row r="393" spans="1:24" ht="22.05" customHeight="1">
      <c r="A393" s="10" t="str">
        <f ca="1">IFERROR(INDEX(MAESTRO!A:A,_xludf.AGGREGATE(15,6,ROW(MAESTRO!$B$3:$B$1000)/((MAESTRO!$B$3:$B$1000="ACADEMICOS")*(UPPER(MAESTRO!$L$3:$L$1000)="CONFIRMADO")),ROWS($A$3:A393))),"")</f>
        <v/>
      </c>
      <c r="B393" s="10" t="str">
        <f ca="1">IFERROR(INDEX(MAESTRO!B:B,_xludf.AGGREGATE(15,6,ROW(MAESTRO!$B$3:$B$1000)/((MAESTRO!$B$3:$B$1000="ACADEMICOS")*(UPPER(MAESTRO!$L$3:$L$1000)="CONFIRMADO")),ROWS($A$3:A393))),"")</f>
        <v/>
      </c>
      <c r="C393" s="10" t="str">
        <f ca="1">IFERROR(INDEX(MAESTRO!C:C,_xludf.AGGREGATE(15,6,ROW(MAESTRO!$B$3:$B$1000)/((MAESTRO!$B$3:$B$1000="ACADEMICOS")*(UPPER(MAESTRO!$L$3:$L$1000)="CONFIRMADO")),ROWS($A$3:A393))),"")</f>
        <v/>
      </c>
      <c r="D393" s="10" t="str">
        <f ca="1">IFERROR(INDEX(MAESTRO!D:D,_xludf.AGGREGATE(15,6,ROW(MAESTRO!$B$3:$B$1000)/((MAESTRO!$B$3:$B$1000="ACADEMICOS")*(UPPER(MAESTRO!$L$3:$L$1000)="CONFIRMADO")),ROWS($A$3:A393))),"")</f>
        <v/>
      </c>
      <c r="E393" s="10" t="str">
        <f ca="1">IFERROR(INDEX(MAESTRO!E:E,_xludf.AGGREGATE(15,6,ROW(MAESTRO!$B$3:$B$1000)/((MAESTRO!$B$3:$B$1000="ACADEMICOS")*(UPPER(MAESTRO!$L$3:$L$1000)="CONFIRMADO")),ROWS($A$3:A393))),"")</f>
        <v/>
      </c>
      <c r="F393" s="10" t="str">
        <f ca="1">IFERROR(INDEX(MAESTRO!F:F,_xludf.AGGREGATE(15,6,ROW(MAESTRO!$B$3:$B$1000)/((MAESTRO!$B$3:$B$1000="ACADEMICOS")*(UPPER(MAESTRO!$L$3:$L$1000)="CONFIRMADO")),ROWS($A$3:A393))),"")</f>
        <v/>
      </c>
      <c r="G393" s="10" t="str">
        <f ca="1">IFERROR(INDEX(MAESTRO!G:G,_xludf.AGGREGATE(15,6,ROW(MAESTRO!$B$3:$B$1000)/((MAESTRO!$B$3:$B$1000="ACADEMICOS")*(UPPER(MAESTRO!$L$3:$L$1000)="CONFIRMADO")),ROWS($A$3:A393))),"")</f>
        <v/>
      </c>
      <c r="H393" s="10" t="str">
        <f ca="1">IFERROR(INDEX(MAESTRO!H:H,_xludf.AGGREGATE(15,6,ROW(MAESTRO!$B$3:$B$1000)/((MAESTRO!$B$3:$B$1000="ACADEMICOS")*(UPPER(MAESTRO!$L$3:$L$1000)="CONFIRMADO")),ROWS($A$3:A393))),"")</f>
        <v/>
      </c>
      <c r="I393" s="10" t="str">
        <f ca="1">IFERROR(INDEX(MAESTRO!I:I,_xludf.AGGREGATE(15,6,ROW(MAESTRO!$B$3:$B$1000)/((MAESTRO!$B$3:$B$1000="ACADEMICOS")*(UPPER(MAESTRO!$L$3:$L$1000)="CONFIRMADO")),ROWS($A$3:A393))),"")</f>
        <v/>
      </c>
      <c r="J393" s="10" t="str">
        <f ca="1">IFERROR(INDEX(MAESTRO!J:J,_xludf.AGGREGATE(15,6,ROW(MAESTRO!$B$3:$B$1000)/((MAESTRO!$B$3:$B$1000="ACADEMICOS")*(UPPER(MAESTRO!$L$3:$L$1000)="CONFIRMADO")),ROWS($A$3:A393))),"")</f>
        <v/>
      </c>
      <c r="K393" s="10" t="str">
        <f ca="1">IFERROR(INDEX(MAESTRO!K:K,_xludf.AGGREGATE(15,6,ROW(MAESTRO!$B$3:$B$1000)/((MAESTRO!$B$3:$B$1000="ACADEMICOS")*(UPPER(MAESTRO!$L$3:$L$1000)="CONFIRMADO")),ROWS($A$3:A393))),"")</f>
        <v/>
      </c>
      <c r="L393" s="10" t="str">
        <f ca="1">IFERROR(INDEX(MAESTRO!L:L,_xludf.AGGREGATE(15,6,ROW(MAESTRO!$B$3:$B$1000)/((MAESTRO!$B$3:$B$1000="ACADEMICOS")*(UPPER(MAESTRO!$L$3:$L$1000)="CONFIRMADO")),ROWS($A$3:A393))),"")</f>
        <v/>
      </c>
      <c r="M393" s="10" t="str">
        <f ca="1">IFERROR(INDEX(MAESTRO!M:M,_xludf.AGGREGATE(15,6,ROW(MAESTRO!$B$3:$B$1000)/((MAESTRO!$B$3:$B$1000="ACADEMICOS")*(UPPER(MAESTRO!$L$3:$L$1000)="CONFIRMADO")),ROWS($A$3:A393))),"")</f>
        <v/>
      </c>
      <c r="N393" s="10" t="str">
        <f ca="1">IFERROR(INDEX(MAESTRO!N:N,_xludf.AGGREGATE(15,6,ROW(MAESTRO!$B$3:$B$1000)/((MAESTRO!$B$3:$B$1000="ACADEMICOS")*(UPPER(MAESTRO!$L$3:$L$1000)="CONFIRMADO")),ROWS($A$3:A393))),"")</f>
        <v/>
      </c>
      <c r="O393" s="10" t="str">
        <f ca="1">IFERROR(INDEX(MAESTRO!O:O,_xludf.AGGREGATE(15,6,ROW(MAESTRO!$B$3:$B$1000)/((MAESTRO!$B$3:$B$1000="ACADEMICOS")*(UPPER(MAESTRO!$L$3:$L$1000)="CONFIRMADO")),ROWS($A$3:A393))),"")</f>
        <v/>
      </c>
      <c r="P393" s="10" t="str">
        <f ca="1">IFERROR(INDEX(MAESTRO!P:P,_xludf.AGGREGATE(15,6,ROW(MAESTRO!$B$3:$B$1000)/((MAESTRO!$B$3:$B$1000="ACADEMICOS")*(UPPER(MAESTRO!$L$3:$L$1000)="CONFIRMADO")),ROWS($A$3:A393))),"")</f>
        <v/>
      </c>
      <c r="Q393" s="10" t="str">
        <f ca="1">IFERROR(INDEX(MAESTRO!Q:Q,_xludf.AGGREGATE(15,6,ROW(MAESTRO!$B$3:$B$1000)/((MAESTRO!$B$3:$B$1000="ACADEMICOS")*(UPPER(MAESTRO!$L$3:$L$1000)="CONFIRMADO")),ROWS($A$3:A393))),"")</f>
        <v/>
      </c>
      <c r="R393" s="10" t="str">
        <f ca="1">IFERROR(INDEX(MAESTRO!R:R,_xludf.AGGREGATE(15,6,ROW(MAESTRO!$B$3:$B$1000)/((MAESTRO!$B$3:$B$1000="ACADEMICOS")*(UPPER(MAESTRO!$L$3:$L$1000)="CONFIRMADO")),ROWS($A$3:A393))),"")</f>
        <v/>
      </c>
      <c r="S393" s="10" t="str">
        <f ca="1">IFERROR(INDEX(MAESTRO!S:S,_xludf.AGGREGATE(15,6,ROW(MAESTRO!$B$3:$B$1000)/((MAESTRO!$B$3:$B$1000="ACADEMICOS")*(UPPER(MAESTRO!$L$3:$L$1000)="CONFIRMADO")),ROWS($A$3:A393))),"")</f>
        <v/>
      </c>
      <c r="T393" s="10" t="str">
        <f ca="1">IFERROR(INDEX(MAESTRO!T:T,_xludf.AGGREGATE(15,6,ROW(MAESTRO!$B$3:$B$1000)/((MAESTRO!$B$3:$B$1000="ACADEMICOS")*(UPPER(MAESTRO!$L$3:$L$1000)="CONFIRMADO")),ROWS($A$3:A393))),"")</f>
        <v/>
      </c>
      <c r="U393" s="10" t="str">
        <f ca="1">IFERROR(INDEX(MAESTRO!U:U,_xludf.AGGREGATE(15,6,ROW(MAESTRO!$B$3:$B$1000)/((MAESTRO!$B$3:$B$1000="ACADEMICOS")*(UPPER(MAESTRO!$L$3:$L$1000)="CONFIRMADO")),ROWS($A$3:A393))),"")</f>
        <v/>
      </c>
      <c r="V393" s="10" t="str">
        <f ca="1">IFERROR(INDEX(MAESTRO!V:V,_xludf.AGGREGATE(15,6,ROW(MAESTRO!$B$3:$B$1000)/((MAESTRO!$B$3:$B$1000="ACADEMICOS")*(UPPER(MAESTRO!$L$3:$L$1000)="CONFIRMADO")),ROWS($A$3:A393))),"")</f>
        <v/>
      </c>
      <c r="W393" s="10" t="str">
        <f ca="1">IFERROR(INDEX(MAESTRO!W:W,_xludf.AGGREGATE(15,6,ROW(MAESTRO!$B$3:$B$1000)/((MAESTRO!$B$3:$B$1000="ACADEMICOS")*(UPPER(MAESTRO!$L$3:$L$1000)="CONFIRMADO")),ROWS($A$3:A393))),"")</f>
        <v/>
      </c>
      <c r="X393" s="10" t="str">
        <f ca="1">IFERROR(INDEX(MAESTRO!X:X,_xludf.AGGREGATE(15,6,ROW(MAESTRO!$B$3:$B$1000)/((MAESTRO!$B$3:$B$1000="ACADEMICOS")*(UPPER(MAESTRO!$L$3:$L$1000)="CONFIRMADO")),ROWS($A$3:A393))),"")</f>
        <v/>
      </c>
    </row>
    <row r="394" spans="1:24" ht="22.05" customHeight="1">
      <c r="A394" s="21" t="str">
        <f ca="1">IFERROR(INDEX(MAESTRO!A:A,_xludf.AGGREGATE(15,6,ROW(MAESTRO!$B$3:$B$1000)/((MAESTRO!$B$3:$B$1000="ACADEMICOS")*(UPPER(MAESTRO!$L$3:$L$1000)="CONFIRMADO")),ROWS($A$3:A394))),"")</f>
        <v/>
      </c>
      <c r="B394" s="21" t="str">
        <f ca="1">IFERROR(INDEX(MAESTRO!B:B,_xludf.AGGREGATE(15,6,ROW(MAESTRO!$B$3:$B$1000)/((MAESTRO!$B$3:$B$1000="ACADEMICOS")*(UPPER(MAESTRO!$L$3:$L$1000)="CONFIRMADO")),ROWS($A$3:A394))),"")</f>
        <v/>
      </c>
      <c r="C394" s="21" t="str">
        <f ca="1">IFERROR(INDEX(MAESTRO!C:C,_xludf.AGGREGATE(15,6,ROW(MAESTRO!$B$3:$B$1000)/((MAESTRO!$B$3:$B$1000="ACADEMICOS")*(UPPER(MAESTRO!$L$3:$L$1000)="CONFIRMADO")),ROWS($A$3:A394))),"")</f>
        <v/>
      </c>
      <c r="D394" s="21" t="str">
        <f ca="1">IFERROR(INDEX(MAESTRO!D:D,_xludf.AGGREGATE(15,6,ROW(MAESTRO!$B$3:$B$1000)/((MAESTRO!$B$3:$B$1000="ACADEMICOS")*(UPPER(MAESTRO!$L$3:$L$1000)="CONFIRMADO")),ROWS($A$3:A394))),"")</f>
        <v/>
      </c>
      <c r="E394" s="21" t="str">
        <f ca="1">IFERROR(INDEX(MAESTRO!E:E,_xludf.AGGREGATE(15,6,ROW(MAESTRO!$B$3:$B$1000)/((MAESTRO!$B$3:$B$1000="ACADEMICOS")*(UPPER(MAESTRO!$L$3:$L$1000)="CONFIRMADO")),ROWS($A$3:A394))),"")</f>
        <v/>
      </c>
      <c r="F394" s="21" t="str">
        <f ca="1">IFERROR(INDEX(MAESTRO!F:F,_xludf.AGGREGATE(15,6,ROW(MAESTRO!$B$3:$B$1000)/((MAESTRO!$B$3:$B$1000="ACADEMICOS")*(UPPER(MAESTRO!$L$3:$L$1000)="CONFIRMADO")),ROWS($A$3:A394))),"")</f>
        <v/>
      </c>
      <c r="G394" s="21" t="str">
        <f ca="1">IFERROR(INDEX(MAESTRO!G:G,_xludf.AGGREGATE(15,6,ROW(MAESTRO!$B$3:$B$1000)/((MAESTRO!$B$3:$B$1000="ACADEMICOS")*(UPPER(MAESTRO!$L$3:$L$1000)="CONFIRMADO")),ROWS($A$3:A394))),"")</f>
        <v/>
      </c>
      <c r="H394" s="21" t="str">
        <f ca="1">IFERROR(INDEX(MAESTRO!H:H,_xludf.AGGREGATE(15,6,ROW(MAESTRO!$B$3:$B$1000)/((MAESTRO!$B$3:$B$1000="ACADEMICOS")*(UPPER(MAESTRO!$L$3:$L$1000)="CONFIRMADO")),ROWS($A$3:A394))),"")</f>
        <v/>
      </c>
      <c r="I394" s="21" t="str">
        <f ca="1">IFERROR(INDEX(MAESTRO!I:I,_xludf.AGGREGATE(15,6,ROW(MAESTRO!$B$3:$B$1000)/((MAESTRO!$B$3:$B$1000="ACADEMICOS")*(UPPER(MAESTRO!$L$3:$L$1000)="CONFIRMADO")),ROWS($A$3:A394))),"")</f>
        <v/>
      </c>
      <c r="J394" s="21" t="str">
        <f ca="1">IFERROR(INDEX(MAESTRO!J:J,_xludf.AGGREGATE(15,6,ROW(MAESTRO!$B$3:$B$1000)/((MAESTRO!$B$3:$B$1000="ACADEMICOS")*(UPPER(MAESTRO!$L$3:$L$1000)="CONFIRMADO")),ROWS($A$3:A394))),"")</f>
        <v/>
      </c>
      <c r="K394" s="21" t="str">
        <f ca="1">IFERROR(INDEX(MAESTRO!K:K,_xludf.AGGREGATE(15,6,ROW(MAESTRO!$B$3:$B$1000)/((MAESTRO!$B$3:$B$1000="ACADEMICOS")*(UPPER(MAESTRO!$L$3:$L$1000)="CONFIRMADO")),ROWS($A$3:A394))),"")</f>
        <v/>
      </c>
      <c r="L394" s="21" t="str">
        <f ca="1">IFERROR(INDEX(MAESTRO!L:L,_xludf.AGGREGATE(15,6,ROW(MAESTRO!$B$3:$B$1000)/((MAESTRO!$B$3:$B$1000="ACADEMICOS")*(UPPER(MAESTRO!$L$3:$L$1000)="CONFIRMADO")),ROWS($A$3:A394))),"")</f>
        <v/>
      </c>
      <c r="M394" s="21" t="str">
        <f ca="1">IFERROR(INDEX(MAESTRO!M:M,_xludf.AGGREGATE(15,6,ROW(MAESTRO!$B$3:$B$1000)/((MAESTRO!$B$3:$B$1000="ACADEMICOS")*(UPPER(MAESTRO!$L$3:$L$1000)="CONFIRMADO")),ROWS($A$3:A394))),"")</f>
        <v/>
      </c>
      <c r="N394" s="21" t="str">
        <f ca="1">IFERROR(INDEX(MAESTRO!N:N,_xludf.AGGREGATE(15,6,ROW(MAESTRO!$B$3:$B$1000)/((MAESTRO!$B$3:$B$1000="ACADEMICOS")*(UPPER(MAESTRO!$L$3:$L$1000)="CONFIRMADO")),ROWS($A$3:A394))),"")</f>
        <v/>
      </c>
      <c r="O394" s="21" t="str">
        <f ca="1">IFERROR(INDEX(MAESTRO!O:O,_xludf.AGGREGATE(15,6,ROW(MAESTRO!$B$3:$B$1000)/((MAESTRO!$B$3:$B$1000="ACADEMICOS")*(UPPER(MAESTRO!$L$3:$L$1000)="CONFIRMADO")),ROWS($A$3:A394))),"")</f>
        <v/>
      </c>
      <c r="P394" s="21" t="str">
        <f ca="1">IFERROR(INDEX(MAESTRO!P:P,_xludf.AGGREGATE(15,6,ROW(MAESTRO!$B$3:$B$1000)/((MAESTRO!$B$3:$B$1000="ACADEMICOS")*(UPPER(MAESTRO!$L$3:$L$1000)="CONFIRMADO")),ROWS($A$3:A394))),"")</f>
        <v/>
      </c>
      <c r="Q394" s="21" t="str">
        <f ca="1">IFERROR(INDEX(MAESTRO!Q:Q,_xludf.AGGREGATE(15,6,ROW(MAESTRO!$B$3:$B$1000)/((MAESTRO!$B$3:$B$1000="ACADEMICOS")*(UPPER(MAESTRO!$L$3:$L$1000)="CONFIRMADO")),ROWS($A$3:A394))),"")</f>
        <v/>
      </c>
      <c r="R394" s="21" t="str">
        <f ca="1">IFERROR(INDEX(MAESTRO!R:R,_xludf.AGGREGATE(15,6,ROW(MAESTRO!$B$3:$B$1000)/((MAESTRO!$B$3:$B$1000="ACADEMICOS")*(UPPER(MAESTRO!$L$3:$L$1000)="CONFIRMADO")),ROWS($A$3:A394))),"")</f>
        <v/>
      </c>
      <c r="S394" s="21" t="str">
        <f ca="1">IFERROR(INDEX(MAESTRO!S:S,_xludf.AGGREGATE(15,6,ROW(MAESTRO!$B$3:$B$1000)/((MAESTRO!$B$3:$B$1000="ACADEMICOS")*(UPPER(MAESTRO!$L$3:$L$1000)="CONFIRMADO")),ROWS($A$3:A394))),"")</f>
        <v/>
      </c>
      <c r="T394" s="21" t="str">
        <f ca="1">IFERROR(INDEX(MAESTRO!T:T,_xludf.AGGREGATE(15,6,ROW(MAESTRO!$B$3:$B$1000)/((MAESTRO!$B$3:$B$1000="ACADEMICOS")*(UPPER(MAESTRO!$L$3:$L$1000)="CONFIRMADO")),ROWS($A$3:A394))),"")</f>
        <v/>
      </c>
      <c r="U394" s="21" t="str">
        <f ca="1">IFERROR(INDEX(MAESTRO!U:U,_xludf.AGGREGATE(15,6,ROW(MAESTRO!$B$3:$B$1000)/((MAESTRO!$B$3:$B$1000="ACADEMICOS")*(UPPER(MAESTRO!$L$3:$L$1000)="CONFIRMADO")),ROWS($A$3:A394))),"")</f>
        <v/>
      </c>
      <c r="V394" s="21" t="str">
        <f ca="1">IFERROR(INDEX(MAESTRO!V:V,_xludf.AGGREGATE(15,6,ROW(MAESTRO!$B$3:$B$1000)/((MAESTRO!$B$3:$B$1000="ACADEMICOS")*(UPPER(MAESTRO!$L$3:$L$1000)="CONFIRMADO")),ROWS($A$3:A394))),"")</f>
        <v/>
      </c>
      <c r="W394" s="21" t="str">
        <f ca="1">IFERROR(INDEX(MAESTRO!W:W,_xludf.AGGREGATE(15,6,ROW(MAESTRO!$B$3:$B$1000)/((MAESTRO!$B$3:$B$1000="ACADEMICOS")*(UPPER(MAESTRO!$L$3:$L$1000)="CONFIRMADO")),ROWS($A$3:A394))),"")</f>
        <v/>
      </c>
      <c r="X394" s="21" t="str">
        <f ca="1">IFERROR(INDEX(MAESTRO!X:X,_xludf.AGGREGATE(15,6,ROW(MAESTRO!$B$3:$B$1000)/((MAESTRO!$B$3:$B$1000="ACADEMICOS")*(UPPER(MAESTRO!$L$3:$L$1000)="CONFIRMADO")),ROWS($A$3:A394))),"")</f>
        <v/>
      </c>
    </row>
    <row r="395" spans="1:24" ht="22.05" customHeight="1">
      <c r="A395" s="10" t="str">
        <f ca="1">IFERROR(INDEX(MAESTRO!A:A,_xludf.AGGREGATE(15,6,ROW(MAESTRO!$B$3:$B$1000)/((MAESTRO!$B$3:$B$1000="ACADEMICOS")*(UPPER(MAESTRO!$L$3:$L$1000)="CONFIRMADO")),ROWS($A$3:A395))),"")</f>
        <v/>
      </c>
      <c r="B395" s="10" t="str">
        <f ca="1">IFERROR(INDEX(MAESTRO!B:B,_xludf.AGGREGATE(15,6,ROW(MAESTRO!$B$3:$B$1000)/((MAESTRO!$B$3:$B$1000="ACADEMICOS")*(UPPER(MAESTRO!$L$3:$L$1000)="CONFIRMADO")),ROWS($A$3:A395))),"")</f>
        <v/>
      </c>
      <c r="C395" s="10" t="str">
        <f ca="1">IFERROR(INDEX(MAESTRO!C:C,_xludf.AGGREGATE(15,6,ROW(MAESTRO!$B$3:$B$1000)/((MAESTRO!$B$3:$B$1000="ACADEMICOS")*(UPPER(MAESTRO!$L$3:$L$1000)="CONFIRMADO")),ROWS($A$3:A395))),"")</f>
        <v/>
      </c>
      <c r="D395" s="10" t="str">
        <f ca="1">IFERROR(INDEX(MAESTRO!D:D,_xludf.AGGREGATE(15,6,ROW(MAESTRO!$B$3:$B$1000)/((MAESTRO!$B$3:$B$1000="ACADEMICOS")*(UPPER(MAESTRO!$L$3:$L$1000)="CONFIRMADO")),ROWS($A$3:A395))),"")</f>
        <v/>
      </c>
      <c r="E395" s="10" t="str">
        <f ca="1">IFERROR(INDEX(MAESTRO!E:E,_xludf.AGGREGATE(15,6,ROW(MAESTRO!$B$3:$B$1000)/((MAESTRO!$B$3:$B$1000="ACADEMICOS")*(UPPER(MAESTRO!$L$3:$L$1000)="CONFIRMADO")),ROWS($A$3:A395))),"")</f>
        <v/>
      </c>
      <c r="F395" s="10" t="str">
        <f ca="1">IFERROR(INDEX(MAESTRO!F:F,_xludf.AGGREGATE(15,6,ROW(MAESTRO!$B$3:$B$1000)/((MAESTRO!$B$3:$B$1000="ACADEMICOS")*(UPPER(MAESTRO!$L$3:$L$1000)="CONFIRMADO")),ROWS($A$3:A395))),"")</f>
        <v/>
      </c>
      <c r="G395" s="10" t="str">
        <f ca="1">IFERROR(INDEX(MAESTRO!G:G,_xludf.AGGREGATE(15,6,ROW(MAESTRO!$B$3:$B$1000)/((MAESTRO!$B$3:$B$1000="ACADEMICOS")*(UPPER(MAESTRO!$L$3:$L$1000)="CONFIRMADO")),ROWS($A$3:A395))),"")</f>
        <v/>
      </c>
      <c r="H395" s="10" t="str">
        <f ca="1">IFERROR(INDEX(MAESTRO!H:H,_xludf.AGGREGATE(15,6,ROW(MAESTRO!$B$3:$B$1000)/((MAESTRO!$B$3:$B$1000="ACADEMICOS")*(UPPER(MAESTRO!$L$3:$L$1000)="CONFIRMADO")),ROWS($A$3:A395))),"")</f>
        <v/>
      </c>
      <c r="I395" s="10" t="str">
        <f ca="1">IFERROR(INDEX(MAESTRO!I:I,_xludf.AGGREGATE(15,6,ROW(MAESTRO!$B$3:$B$1000)/((MAESTRO!$B$3:$B$1000="ACADEMICOS")*(UPPER(MAESTRO!$L$3:$L$1000)="CONFIRMADO")),ROWS($A$3:A395))),"")</f>
        <v/>
      </c>
      <c r="J395" s="10" t="str">
        <f ca="1">IFERROR(INDEX(MAESTRO!J:J,_xludf.AGGREGATE(15,6,ROW(MAESTRO!$B$3:$B$1000)/((MAESTRO!$B$3:$B$1000="ACADEMICOS")*(UPPER(MAESTRO!$L$3:$L$1000)="CONFIRMADO")),ROWS($A$3:A395))),"")</f>
        <v/>
      </c>
      <c r="K395" s="10" t="str">
        <f ca="1">IFERROR(INDEX(MAESTRO!K:K,_xludf.AGGREGATE(15,6,ROW(MAESTRO!$B$3:$B$1000)/((MAESTRO!$B$3:$B$1000="ACADEMICOS")*(UPPER(MAESTRO!$L$3:$L$1000)="CONFIRMADO")),ROWS($A$3:A395))),"")</f>
        <v/>
      </c>
      <c r="L395" s="10" t="str">
        <f ca="1">IFERROR(INDEX(MAESTRO!L:L,_xludf.AGGREGATE(15,6,ROW(MAESTRO!$B$3:$B$1000)/((MAESTRO!$B$3:$B$1000="ACADEMICOS")*(UPPER(MAESTRO!$L$3:$L$1000)="CONFIRMADO")),ROWS($A$3:A395))),"")</f>
        <v/>
      </c>
      <c r="M395" s="10" t="str">
        <f ca="1">IFERROR(INDEX(MAESTRO!M:M,_xludf.AGGREGATE(15,6,ROW(MAESTRO!$B$3:$B$1000)/((MAESTRO!$B$3:$B$1000="ACADEMICOS")*(UPPER(MAESTRO!$L$3:$L$1000)="CONFIRMADO")),ROWS($A$3:A395))),"")</f>
        <v/>
      </c>
      <c r="N395" s="10" t="str">
        <f ca="1">IFERROR(INDEX(MAESTRO!N:N,_xludf.AGGREGATE(15,6,ROW(MAESTRO!$B$3:$B$1000)/((MAESTRO!$B$3:$B$1000="ACADEMICOS")*(UPPER(MAESTRO!$L$3:$L$1000)="CONFIRMADO")),ROWS($A$3:A395))),"")</f>
        <v/>
      </c>
      <c r="O395" s="10" t="str">
        <f ca="1">IFERROR(INDEX(MAESTRO!O:O,_xludf.AGGREGATE(15,6,ROW(MAESTRO!$B$3:$B$1000)/((MAESTRO!$B$3:$B$1000="ACADEMICOS")*(UPPER(MAESTRO!$L$3:$L$1000)="CONFIRMADO")),ROWS($A$3:A395))),"")</f>
        <v/>
      </c>
      <c r="P395" s="10" t="str">
        <f ca="1">IFERROR(INDEX(MAESTRO!P:P,_xludf.AGGREGATE(15,6,ROW(MAESTRO!$B$3:$B$1000)/((MAESTRO!$B$3:$B$1000="ACADEMICOS")*(UPPER(MAESTRO!$L$3:$L$1000)="CONFIRMADO")),ROWS($A$3:A395))),"")</f>
        <v/>
      </c>
      <c r="Q395" s="10" t="str">
        <f ca="1">IFERROR(INDEX(MAESTRO!Q:Q,_xludf.AGGREGATE(15,6,ROW(MAESTRO!$B$3:$B$1000)/((MAESTRO!$B$3:$B$1000="ACADEMICOS")*(UPPER(MAESTRO!$L$3:$L$1000)="CONFIRMADO")),ROWS($A$3:A395))),"")</f>
        <v/>
      </c>
      <c r="R395" s="10" t="str">
        <f ca="1">IFERROR(INDEX(MAESTRO!R:R,_xludf.AGGREGATE(15,6,ROW(MAESTRO!$B$3:$B$1000)/((MAESTRO!$B$3:$B$1000="ACADEMICOS")*(UPPER(MAESTRO!$L$3:$L$1000)="CONFIRMADO")),ROWS($A$3:A395))),"")</f>
        <v/>
      </c>
      <c r="S395" s="10" t="str">
        <f ca="1">IFERROR(INDEX(MAESTRO!S:S,_xludf.AGGREGATE(15,6,ROW(MAESTRO!$B$3:$B$1000)/((MAESTRO!$B$3:$B$1000="ACADEMICOS")*(UPPER(MAESTRO!$L$3:$L$1000)="CONFIRMADO")),ROWS($A$3:A395))),"")</f>
        <v/>
      </c>
      <c r="T395" s="10" t="str">
        <f ca="1">IFERROR(INDEX(MAESTRO!T:T,_xludf.AGGREGATE(15,6,ROW(MAESTRO!$B$3:$B$1000)/((MAESTRO!$B$3:$B$1000="ACADEMICOS")*(UPPER(MAESTRO!$L$3:$L$1000)="CONFIRMADO")),ROWS($A$3:A395))),"")</f>
        <v/>
      </c>
      <c r="U395" s="10" t="str">
        <f ca="1">IFERROR(INDEX(MAESTRO!U:U,_xludf.AGGREGATE(15,6,ROW(MAESTRO!$B$3:$B$1000)/((MAESTRO!$B$3:$B$1000="ACADEMICOS")*(UPPER(MAESTRO!$L$3:$L$1000)="CONFIRMADO")),ROWS($A$3:A395))),"")</f>
        <v/>
      </c>
      <c r="V395" s="10" t="str">
        <f ca="1">IFERROR(INDEX(MAESTRO!V:V,_xludf.AGGREGATE(15,6,ROW(MAESTRO!$B$3:$B$1000)/((MAESTRO!$B$3:$B$1000="ACADEMICOS")*(UPPER(MAESTRO!$L$3:$L$1000)="CONFIRMADO")),ROWS($A$3:A395))),"")</f>
        <v/>
      </c>
      <c r="W395" s="10" t="str">
        <f ca="1">IFERROR(INDEX(MAESTRO!W:W,_xludf.AGGREGATE(15,6,ROW(MAESTRO!$B$3:$B$1000)/((MAESTRO!$B$3:$B$1000="ACADEMICOS")*(UPPER(MAESTRO!$L$3:$L$1000)="CONFIRMADO")),ROWS($A$3:A395))),"")</f>
        <v/>
      </c>
      <c r="X395" s="10" t="str">
        <f ca="1">IFERROR(INDEX(MAESTRO!X:X,_xludf.AGGREGATE(15,6,ROW(MAESTRO!$B$3:$B$1000)/((MAESTRO!$B$3:$B$1000="ACADEMICOS")*(UPPER(MAESTRO!$L$3:$L$1000)="CONFIRMADO")),ROWS($A$3:A395))),"")</f>
        <v/>
      </c>
    </row>
    <row r="396" spans="1:24" ht="22.05" customHeight="1">
      <c r="A396" s="21" t="str">
        <f ca="1">IFERROR(INDEX(MAESTRO!A:A,_xludf.AGGREGATE(15,6,ROW(MAESTRO!$B$3:$B$1000)/((MAESTRO!$B$3:$B$1000="ACADEMICOS")*(UPPER(MAESTRO!$L$3:$L$1000)="CONFIRMADO")),ROWS($A$3:A396))),"")</f>
        <v/>
      </c>
      <c r="B396" s="21" t="str">
        <f ca="1">IFERROR(INDEX(MAESTRO!B:B,_xludf.AGGREGATE(15,6,ROW(MAESTRO!$B$3:$B$1000)/((MAESTRO!$B$3:$B$1000="ACADEMICOS")*(UPPER(MAESTRO!$L$3:$L$1000)="CONFIRMADO")),ROWS($A$3:A396))),"")</f>
        <v/>
      </c>
      <c r="C396" s="21" t="str">
        <f ca="1">IFERROR(INDEX(MAESTRO!C:C,_xludf.AGGREGATE(15,6,ROW(MAESTRO!$B$3:$B$1000)/((MAESTRO!$B$3:$B$1000="ACADEMICOS")*(UPPER(MAESTRO!$L$3:$L$1000)="CONFIRMADO")),ROWS($A$3:A396))),"")</f>
        <v/>
      </c>
      <c r="D396" s="21" t="str">
        <f ca="1">IFERROR(INDEX(MAESTRO!D:D,_xludf.AGGREGATE(15,6,ROW(MAESTRO!$B$3:$B$1000)/((MAESTRO!$B$3:$B$1000="ACADEMICOS")*(UPPER(MAESTRO!$L$3:$L$1000)="CONFIRMADO")),ROWS($A$3:A396))),"")</f>
        <v/>
      </c>
      <c r="E396" s="21" t="str">
        <f ca="1">IFERROR(INDEX(MAESTRO!E:E,_xludf.AGGREGATE(15,6,ROW(MAESTRO!$B$3:$B$1000)/((MAESTRO!$B$3:$B$1000="ACADEMICOS")*(UPPER(MAESTRO!$L$3:$L$1000)="CONFIRMADO")),ROWS($A$3:A396))),"")</f>
        <v/>
      </c>
      <c r="F396" s="21" t="str">
        <f ca="1">IFERROR(INDEX(MAESTRO!F:F,_xludf.AGGREGATE(15,6,ROW(MAESTRO!$B$3:$B$1000)/((MAESTRO!$B$3:$B$1000="ACADEMICOS")*(UPPER(MAESTRO!$L$3:$L$1000)="CONFIRMADO")),ROWS($A$3:A396))),"")</f>
        <v/>
      </c>
      <c r="G396" s="21" t="str">
        <f ca="1">IFERROR(INDEX(MAESTRO!G:G,_xludf.AGGREGATE(15,6,ROW(MAESTRO!$B$3:$B$1000)/((MAESTRO!$B$3:$B$1000="ACADEMICOS")*(UPPER(MAESTRO!$L$3:$L$1000)="CONFIRMADO")),ROWS($A$3:A396))),"")</f>
        <v/>
      </c>
      <c r="H396" s="21" t="str">
        <f ca="1">IFERROR(INDEX(MAESTRO!H:H,_xludf.AGGREGATE(15,6,ROW(MAESTRO!$B$3:$B$1000)/((MAESTRO!$B$3:$B$1000="ACADEMICOS")*(UPPER(MAESTRO!$L$3:$L$1000)="CONFIRMADO")),ROWS($A$3:A396))),"")</f>
        <v/>
      </c>
      <c r="I396" s="21" t="str">
        <f ca="1">IFERROR(INDEX(MAESTRO!I:I,_xludf.AGGREGATE(15,6,ROW(MAESTRO!$B$3:$B$1000)/((MAESTRO!$B$3:$B$1000="ACADEMICOS")*(UPPER(MAESTRO!$L$3:$L$1000)="CONFIRMADO")),ROWS($A$3:A396))),"")</f>
        <v/>
      </c>
      <c r="J396" s="21" t="str">
        <f ca="1">IFERROR(INDEX(MAESTRO!J:J,_xludf.AGGREGATE(15,6,ROW(MAESTRO!$B$3:$B$1000)/((MAESTRO!$B$3:$B$1000="ACADEMICOS")*(UPPER(MAESTRO!$L$3:$L$1000)="CONFIRMADO")),ROWS($A$3:A396))),"")</f>
        <v/>
      </c>
      <c r="K396" s="21" t="str">
        <f ca="1">IFERROR(INDEX(MAESTRO!K:K,_xludf.AGGREGATE(15,6,ROW(MAESTRO!$B$3:$B$1000)/((MAESTRO!$B$3:$B$1000="ACADEMICOS")*(UPPER(MAESTRO!$L$3:$L$1000)="CONFIRMADO")),ROWS($A$3:A396))),"")</f>
        <v/>
      </c>
      <c r="L396" s="21" t="str">
        <f ca="1">IFERROR(INDEX(MAESTRO!L:L,_xludf.AGGREGATE(15,6,ROW(MAESTRO!$B$3:$B$1000)/((MAESTRO!$B$3:$B$1000="ACADEMICOS")*(UPPER(MAESTRO!$L$3:$L$1000)="CONFIRMADO")),ROWS($A$3:A396))),"")</f>
        <v/>
      </c>
      <c r="M396" s="21" t="str">
        <f ca="1">IFERROR(INDEX(MAESTRO!M:M,_xludf.AGGREGATE(15,6,ROW(MAESTRO!$B$3:$B$1000)/((MAESTRO!$B$3:$B$1000="ACADEMICOS")*(UPPER(MAESTRO!$L$3:$L$1000)="CONFIRMADO")),ROWS($A$3:A396))),"")</f>
        <v/>
      </c>
      <c r="N396" s="21" t="str">
        <f ca="1">IFERROR(INDEX(MAESTRO!N:N,_xludf.AGGREGATE(15,6,ROW(MAESTRO!$B$3:$B$1000)/((MAESTRO!$B$3:$B$1000="ACADEMICOS")*(UPPER(MAESTRO!$L$3:$L$1000)="CONFIRMADO")),ROWS($A$3:A396))),"")</f>
        <v/>
      </c>
      <c r="O396" s="21" t="str">
        <f ca="1">IFERROR(INDEX(MAESTRO!O:O,_xludf.AGGREGATE(15,6,ROW(MAESTRO!$B$3:$B$1000)/((MAESTRO!$B$3:$B$1000="ACADEMICOS")*(UPPER(MAESTRO!$L$3:$L$1000)="CONFIRMADO")),ROWS($A$3:A396))),"")</f>
        <v/>
      </c>
      <c r="P396" s="21" t="str">
        <f ca="1">IFERROR(INDEX(MAESTRO!P:P,_xludf.AGGREGATE(15,6,ROW(MAESTRO!$B$3:$B$1000)/((MAESTRO!$B$3:$B$1000="ACADEMICOS")*(UPPER(MAESTRO!$L$3:$L$1000)="CONFIRMADO")),ROWS($A$3:A396))),"")</f>
        <v/>
      </c>
      <c r="Q396" s="21" t="str">
        <f ca="1">IFERROR(INDEX(MAESTRO!Q:Q,_xludf.AGGREGATE(15,6,ROW(MAESTRO!$B$3:$B$1000)/((MAESTRO!$B$3:$B$1000="ACADEMICOS")*(UPPER(MAESTRO!$L$3:$L$1000)="CONFIRMADO")),ROWS($A$3:A396))),"")</f>
        <v/>
      </c>
      <c r="R396" s="21" t="str">
        <f ca="1">IFERROR(INDEX(MAESTRO!R:R,_xludf.AGGREGATE(15,6,ROW(MAESTRO!$B$3:$B$1000)/((MAESTRO!$B$3:$B$1000="ACADEMICOS")*(UPPER(MAESTRO!$L$3:$L$1000)="CONFIRMADO")),ROWS($A$3:A396))),"")</f>
        <v/>
      </c>
      <c r="S396" s="21" t="str">
        <f ca="1">IFERROR(INDEX(MAESTRO!S:S,_xludf.AGGREGATE(15,6,ROW(MAESTRO!$B$3:$B$1000)/((MAESTRO!$B$3:$B$1000="ACADEMICOS")*(UPPER(MAESTRO!$L$3:$L$1000)="CONFIRMADO")),ROWS($A$3:A396))),"")</f>
        <v/>
      </c>
      <c r="T396" s="21" t="str">
        <f ca="1">IFERROR(INDEX(MAESTRO!T:T,_xludf.AGGREGATE(15,6,ROW(MAESTRO!$B$3:$B$1000)/((MAESTRO!$B$3:$B$1000="ACADEMICOS")*(UPPER(MAESTRO!$L$3:$L$1000)="CONFIRMADO")),ROWS($A$3:A396))),"")</f>
        <v/>
      </c>
      <c r="U396" s="21" t="str">
        <f ca="1">IFERROR(INDEX(MAESTRO!U:U,_xludf.AGGREGATE(15,6,ROW(MAESTRO!$B$3:$B$1000)/((MAESTRO!$B$3:$B$1000="ACADEMICOS")*(UPPER(MAESTRO!$L$3:$L$1000)="CONFIRMADO")),ROWS($A$3:A396))),"")</f>
        <v/>
      </c>
      <c r="V396" s="21" t="str">
        <f ca="1">IFERROR(INDEX(MAESTRO!V:V,_xludf.AGGREGATE(15,6,ROW(MAESTRO!$B$3:$B$1000)/((MAESTRO!$B$3:$B$1000="ACADEMICOS")*(UPPER(MAESTRO!$L$3:$L$1000)="CONFIRMADO")),ROWS($A$3:A396))),"")</f>
        <v/>
      </c>
      <c r="W396" s="21" t="str">
        <f ca="1">IFERROR(INDEX(MAESTRO!W:W,_xludf.AGGREGATE(15,6,ROW(MAESTRO!$B$3:$B$1000)/((MAESTRO!$B$3:$B$1000="ACADEMICOS")*(UPPER(MAESTRO!$L$3:$L$1000)="CONFIRMADO")),ROWS($A$3:A396))),"")</f>
        <v/>
      </c>
      <c r="X396" s="21" t="str">
        <f ca="1">IFERROR(INDEX(MAESTRO!X:X,_xludf.AGGREGATE(15,6,ROW(MAESTRO!$B$3:$B$1000)/((MAESTRO!$B$3:$B$1000="ACADEMICOS")*(UPPER(MAESTRO!$L$3:$L$1000)="CONFIRMADO")),ROWS($A$3:A396))),"")</f>
        <v/>
      </c>
    </row>
    <row r="397" spans="1:24" ht="22.05" customHeight="1">
      <c r="A397" s="10" t="str">
        <f ca="1">IFERROR(INDEX(MAESTRO!A:A,_xludf.AGGREGATE(15,6,ROW(MAESTRO!$B$3:$B$1000)/((MAESTRO!$B$3:$B$1000="ACADEMICOS")*(UPPER(MAESTRO!$L$3:$L$1000)="CONFIRMADO")),ROWS($A$3:A397))),"")</f>
        <v/>
      </c>
      <c r="B397" s="10" t="str">
        <f ca="1">IFERROR(INDEX(MAESTRO!B:B,_xludf.AGGREGATE(15,6,ROW(MAESTRO!$B$3:$B$1000)/((MAESTRO!$B$3:$B$1000="ACADEMICOS")*(UPPER(MAESTRO!$L$3:$L$1000)="CONFIRMADO")),ROWS($A$3:A397))),"")</f>
        <v/>
      </c>
      <c r="C397" s="10" t="str">
        <f ca="1">IFERROR(INDEX(MAESTRO!C:C,_xludf.AGGREGATE(15,6,ROW(MAESTRO!$B$3:$B$1000)/((MAESTRO!$B$3:$B$1000="ACADEMICOS")*(UPPER(MAESTRO!$L$3:$L$1000)="CONFIRMADO")),ROWS($A$3:A397))),"")</f>
        <v/>
      </c>
      <c r="D397" s="10" t="str">
        <f ca="1">IFERROR(INDEX(MAESTRO!D:D,_xludf.AGGREGATE(15,6,ROW(MAESTRO!$B$3:$B$1000)/((MAESTRO!$B$3:$B$1000="ACADEMICOS")*(UPPER(MAESTRO!$L$3:$L$1000)="CONFIRMADO")),ROWS($A$3:A397))),"")</f>
        <v/>
      </c>
      <c r="E397" s="10" t="str">
        <f ca="1">IFERROR(INDEX(MAESTRO!E:E,_xludf.AGGREGATE(15,6,ROW(MAESTRO!$B$3:$B$1000)/((MAESTRO!$B$3:$B$1000="ACADEMICOS")*(UPPER(MAESTRO!$L$3:$L$1000)="CONFIRMADO")),ROWS($A$3:A397))),"")</f>
        <v/>
      </c>
      <c r="F397" s="10" t="str">
        <f ca="1">IFERROR(INDEX(MAESTRO!F:F,_xludf.AGGREGATE(15,6,ROW(MAESTRO!$B$3:$B$1000)/((MAESTRO!$B$3:$B$1000="ACADEMICOS")*(UPPER(MAESTRO!$L$3:$L$1000)="CONFIRMADO")),ROWS($A$3:A397))),"")</f>
        <v/>
      </c>
      <c r="G397" s="10" t="str">
        <f ca="1">IFERROR(INDEX(MAESTRO!G:G,_xludf.AGGREGATE(15,6,ROW(MAESTRO!$B$3:$B$1000)/((MAESTRO!$B$3:$B$1000="ACADEMICOS")*(UPPER(MAESTRO!$L$3:$L$1000)="CONFIRMADO")),ROWS($A$3:A397))),"")</f>
        <v/>
      </c>
      <c r="H397" s="10" t="str">
        <f ca="1">IFERROR(INDEX(MAESTRO!H:H,_xludf.AGGREGATE(15,6,ROW(MAESTRO!$B$3:$B$1000)/((MAESTRO!$B$3:$B$1000="ACADEMICOS")*(UPPER(MAESTRO!$L$3:$L$1000)="CONFIRMADO")),ROWS($A$3:A397))),"")</f>
        <v/>
      </c>
      <c r="I397" s="10" t="str">
        <f ca="1">IFERROR(INDEX(MAESTRO!I:I,_xludf.AGGREGATE(15,6,ROW(MAESTRO!$B$3:$B$1000)/((MAESTRO!$B$3:$B$1000="ACADEMICOS")*(UPPER(MAESTRO!$L$3:$L$1000)="CONFIRMADO")),ROWS($A$3:A397))),"")</f>
        <v/>
      </c>
      <c r="J397" s="10" t="str">
        <f ca="1">IFERROR(INDEX(MAESTRO!J:J,_xludf.AGGREGATE(15,6,ROW(MAESTRO!$B$3:$B$1000)/((MAESTRO!$B$3:$B$1000="ACADEMICOS")*(UPPER(MAESTRO!$L$3:$L$1000)="CONFIRMADO")),ROWS($A$3:A397))),"")</f>
        <v/>
      </c>
      <c r="K397" s="10" t="str">
        <f ca="1">IFERROR(INDEX(MAESTRO!K:K,_xludf.AGGREGATE(15,6,ROW(MAESTRO!$B$3:$B$1000)/((MAESTRO!$B$3:$B$1000="ACADEMICOS")*(UPPER(MAESTRO!$L$3:$L$1000)="CONFIRMADO")),ROWS($A$3:A397))),"")</f>
        <v/>
      </c>
      <c r="L397" s="10" t="str">
        <f ca="1">IFERROR(INDEX(MAESTRO!L:L,_xludf.AGGREGATE(15,6,ROW(MAESTRO!$B$3:$B$1000)/((MAESTRO!$B$3:$B$1000="ACADEMICOS")*(UPPER(MAESTRO!$L$3:$L$1000)="CONFIRMADO")),ROWS($A$3:A397))),"")</f>
        <v/>
      </c>
      <c r="M397" s="10" t="str">
        <f ca="1">IFERROR(INDEX(MAESTRO!M:M,_xludf.AGGREGATE(15,6,ROW(MAESTRO!$B$3:$B$1000)/((MAESTRO!$B$3:$B$1000="ACADEMICOS")*(UPPER(MAESTRO!$L$3:$L$1000)="CONFIRMADO")),ROWS($A$3:A397))),"")</f>
        <v/>
      </c>
      <c r="N397" s="10" t="str">
        <f ca="1">IFERROR(INDEX(MAESTRO!N:N,_xludf.AGGREGATE(15,6,ROW(MAESTRO!$B$3:$B$1000)/((MAESTRO!$B$3:$B$1000="ACADEMICOS")*(UPPER(MAESTRO!$L$3:$L$1000)="CONFIRMADO")),ROWS($A$3:A397))),"")</f>
        <v/>
      </c>
      <c r="O397" s="10" t="str">
        <f ca="1">IFERROR(INDEX(MAESTRO!O:O,_xludf.AGGREGATE(15,6,ROW(MAESTRO!$B$3:$B$1000)/((MAESTRO!$B$3:$B$1000="ACADEMICOS")*(UPPER(MAESTRO!$L$3:$L$1000)="CONFIRMADO")),ROWS($A$3:A397))),"")</f>
        <v/>
      </c>
      <c r="P397" s="10" t="str">
        <f ca="1">IFERROR(INDEX(MAESTRO!P:P,_xludf.AGGREGATE(15,6,ROW(MAESTRO!$B$3:$B$1000)/((MAESTRO!$B$3:$B$1000="ACADEMICOS")*(UPPER(MAESTRO!$L$3:$L$1000)="CONFIRMADO")),ROWS($A$3:A397))),"")</f>
        <v/>
      </c>
      <c r="Q397" s="10" t="str">
        <f ca="1">IFERROR(INDEX(MAESTRO!Q:Q,_xludf.AGGREGATE(15,6,ROW(MAESTRO!$B$3:$B$1000)/((MAESTRO!$B$3:$B$1000="ACADEMICOS")*(UPPER(MAESTRO!$L$3:$L$1000)="CONFIRMADO")),ROWS($A$3:A397))),"")</f>
        <v/>
      </c>
      <c r="R397" s="10" t="str">
        <f ca="1">IFERROR(INDEX(MAESTRO!R:R,_xludf.AGGREGATE(15,6,ROW(MAESTRO!$B$3:$B$1000)/((MAESTRO!$B$3:$B$1000="ACADEMICOS")*(UPPER(MAESTRO!$L$3:$L$1000)="CONFIRMADO")),ROWS($A$3:A397))),"")</f>
        <v/>
      </c>
      <c r="S397" s="10" t="str">
        <f ca="1">IFERROR(INDEX(MAESTRO!S:S,_xludf.AGGREGATE(15,6,ROW(MAESTRO!$B$3:$B$1000)/((MAESTRO!$B$3:$B$1000="ACADEMICOS")*(UPPER(MAESTRO!$L$3:$L$1000)="CONFIRMADO")),ROWS($A$3:A397))),"")</f>
        <v/>
      </c>
      <c r="T397" s="10" t="str">
        <f ca="1">IFERROR(INDEX(MAESTRO!T:T,_xludf.AGGREGATE(15,6,ROW(MAESTRO!$B$3:$B$1000)/((MAESTRO!$B$3:$B$1000="ACADEMICOS")*(UPPER(MAESTRO!$L$3:$L$1000)="CONFIRMADO")),ROWS($A$3:A397))),"")</f>
        <v/>
      </c>
      <c r="U397" s="10" t="str">
        <f ca="1">IFERROR(INDEX(MAESTRO!U:U,_xludf.AGGREGATE(15,6,ROW(MAESTRO!$B$3:$B$1000)/((MAESTRO!$B$3:$B$1000="ACADEMICOS")*(UPPER(MAESTRO!$L$3:$L$1000)="CONFIRMADO")),ROWS($A$3:A397))),"")</f>
        <v/>
      </c>
      <c r="V397" s="10" t="str">
        <f ca="1">IFERROR(INDEX(MAESTRO!V:V,_xludf.AGGREGATE(15,6,ROW(MAESTRO!$B$3:$B$1000)/((MAESTRO!$B$3:$B$1000="ACADEMICOS")*(UPPER(MAESTRO!$L$3:$L$1000)="CONFIRMADO")),ROWS($A$3:A397))),"")</f>
        <v/>
      </c>
      <c r="W397" s="10" t="str">
        <f ca="1">IFERROR(INDEX(MAESTRO!W:W,_xludf.AGGREGATE(15,6,ROW(MAESTRO!$B$3:$B$1000)/((MAESTRO!$B$3:$B$1000="ACADEMICOS")*(UPPER(MAESTRO!$L$3:$L$1000)="CONFIRMADO")),ROWS($A$3:A397))),"")</f>
        <v/>
      </c>
      <c r="X397" s="10" t="str">
        <f ca="1">IFERROR(INDEX(MAESTRO!X:X,_xludf.AGGREGATE(15,6,ROW(MAESTRO!$B$3:$B$1000)/((MAESTRO!$B$3:$B$1000="ACADEMICOS")*(UPPER(MAESTRO!$L$3:$L$1000)="CONFIRMADO")),ROWS($A$3:A397))),"")</f>
        <v/>
      </c>
    </row>
    <row r="398" spans="1:24" ht="22.05" customHeight="1">
      <c r="A398" s="21" t="str">
        <f ca="1">IFERROR(INDEX(MAESTRO!A:A,_xludf.AGGREGATE(15,6,ROW(MAESTRO!$B$3:$B$1000)/((MAESTRO!$B$3:$B$1000="ACADEMICOS")*(UPPER(MAESTRO!$L$3:$L$1000)="CONFIRMADO")),ROWS($A$3:A398))),"")</f>
        <v/>
      </c>
      <c r="B398" s="21" t="str">
        <f ca="1">IFERROR(INDEX(MAESTRO!B:B,_xludf.AGGREGATE(15,6,ROW(MAESTRO!$B$3:$B$1000)/((MAESTRO!$B$3:$B$1000="ACADEMICOS")*(UPPER(MAESTRO!$L$3:$L$1000)="CONFIRMADO")),ROWS($A$3:A398))),"")</f>
        <v/>
      </c>
      <c r="C398" s="21" t="str">
        <f ca="1">IFERROR(INDEX(MAESTRO!C:C,_xludf.AGGREGATE(15,6,ROW(MAESTRO!$B$3:$B$1000)/((MAESTRO!$B$3:$B$1000="ACADEMICOS")*(UPPER(MAESTRO!$L$3:$L$1000)="CONFIRMADO")),ROWS($A$3:A398))),"")</f>
        <v/>
      </c>
      <c r="D398" s="21" t="str">
        <f ca="1">IFERROR(INDEX(MAESTRO!D:D,_xludf.AGGREGATE(15,6,ROW(MAESTRO!$B$3:$B$1000)/((MAESTRO!$B$3:$B$1000="ACADEMICOS")*(UPPER(MAESTRO!$L$3:$L$1000)="CONFIRMADO")),ROWS($A$3:A398))),"")</f>
        <v/>
      </c>
      <c r="E398" s="21" t="str">
        <f ca="1">IFERROR(INDEX(MAESTRO!E:E,_xludf.AGGREGATE(15,6,ROW(MAESTRO!$B$3:$B$1000)/((MAESTRO!$B$3:$B$1000="ACADEMICOS")*(UPPER(MAESTRO!$L$3:$L$1000)="CONFIRMADO")),ROWS($A$3:A398))),"")</f>
        <v/>
      </c>
      <c r="F398" s="21" t="str">
        <f ca="1">IFERROR(INDEX(MAESTRO!F:F,_xludf.AGGREGATE(15,6,ROW(MAESTRO!$B$3:$B$1000)/((MAESTRO!$B$3:$B$1000="ACADEMICOS")*(UPPER(MAESTRO!$L$3:$L$1000)="CONFIRMADO")),ROWS($A$3:A398))),"")</f>
        <v/>
      </c>
      <c r="G398" s="21" t="str">
        <f ca="1">IFERROR(INDEX(MAESTRO!G:G,_xludf.AGGREGATE(15,6,ROW(MAESTRO!$B$3:$B$1000)/((MAESTRO!$B$3:$B$1000="ACADEMICOS")*(UPPER(MAESTRO!$L$3:$L$1000)="CONFIRMADO")),ROWS($A$3:A398))),"")</f>
        <v/>
      </c>
      <c r="H398" s="21" t="str">
        <f ca="1">IFERROR(INDEX(MAESTRO!H:H,_xludf.AGGREGATE(15,6,ROW(MAESTRO!$B$3:$B$1000)/((MAESTRO!$B$3:$B$1000="ACADEMICOS")*(UPPER(MAESTRO!$L$3:$L$1000)="CONFIRMADO")),ROWS($A$3:A398))),"")</f>
        <v/>
      </c>
      <c r="I398" s="21" t="str">
        <f ca="1">IFERROR(INDEX(MAESTRO!I:I,_xludf.AGGREGATE(15,6,ROW(MAESTRO!$B$3:$B$1000)/((MAESTRO!$B$3:$B$1000="ACADEMICOS")*(UPPER(MAESTRO!$L$3:$L$1000)="CONFIRMADO")),ROWS($A$3:A398))),"")</f>
        <v/>
      </c>
      <c r="J398" s="21" t="str">
        <f ca="1">IFERROR(INDEX(MAESTRO!J:J,_xludf.AGGREGATE(15,6,ROW(MAESTRO!$B$3:$B$1000)/((MAESTRO!$B$3:$B$1000="ACADEMICOS")*(UPPER(MAESTRO!$L$3:$L$1000)="CONFIRMADO")),ROWS($A$3:A398))),"")</f>
        <v/>
      </c>
      <c r="K398" s="21" t="str">
        <f ca="1">IFERROR(INDEX(MAESTRO!K:K,_xludf.AGGREGATE(15,6,ROW(MAESTRO!$B$3:$B$1000)/((MAESTRO!$B$3:$B$1000="ACADEMICOS")*(UPPER(MAESTRO!$L$3:$L$1000)="CONFIRMADO")),ROWS($A$3:A398))),"")</f>
        <v/>
      </c>
      <c r="L398" s="21" t="str">
        <f ca="1">IFERROR(INDEX(MAESTRO!L:L,_xludf.AGGREGATE(15,6,ROW(MAESTRO!$B$3:$B$1000)/((MAESTRO!$B$3:$B$1000="ACADEMICOS")*(UPPER(MAESTRO!$L$3:$L$1000)="CONFIRMADO")),ROWS($A$3:A398))),"")</f>
        <v/>
      </c>
      <c r="M398" s="21" t="str">
        <f ca="1">IFERROR(INDEX(MAESTRO!M:M,_xludf.AGGREGATE(15,6,ROW(MAESTRO!$B$3:$B$1000)/((MAESTRO!$B$3:$B$1000="ACADEMICOS")*(UPPER(MAESTRO!$L$3:$L$1000)="CONFIRMADO")),ROWS($A$3:A398))),"")</f>
        <v/>
      </c>
      <c r="N398" s="21" t="str">
        <f ca="1">IFERROR(INDEX(MAESTRO!N:N,_xludf.AGGREGATE(15,6,ROW(MAESTRO!$B$3:$B$1000)/((MAESTRO!$B$3:$B$1000="ACADEMICOS")*(UPPER(MAESTRO!$L$3:$L$1000)="CONFIRMADO")),ROWS($A$3:A398))),"")</f>
        <v/>
      </c>
      <c r="O398" s="21" t="str">
        <f ca="1">IFERROR(INDEX(MAESTRO!O:O,_xludf.AGGREGATE(15,6,ROW(MAESTRO!$B$3:$B$1000)/((MAESTRO!$B$3:$B$1000="ACADEMICOS")*(UPPER(MAESTRO!$L$3:$L$1000)="CONFIRMADO")),ROWS($A$3:A398))),"")</f>
        <v/>
      </c>
      <c r="P398" s="21" t="str">
        <f ca="1">IFERROR(INDEX(MAESTRO!P:P,_xludf.AGGREGATE(15,6,ROW(MAESTRO!$B$3:$B$1000)/((MAESTRO!$B$3:$B$1000="ACADEMICOS")*(UPPER(MAESTRO!$L$3:$L$1000)="CONFIRMADO")),ROWS($A$3:A398))),"")</f>
        <v/>
      </c>
      <c r="Q398" s="21" t="str">
        <f ca="1">IFERROR(INDEX(MAESTRO!Q:Q,_xludf.AGGREGATE(15,6,ROW(MAESTRO!$B$3:$B$1000)/((MAESTRO!$B$3:$B$1000="ACADEMICOS")*(UPPER(MAESTRO!$L$3:$L$1000)="CONFIRMADO")),ROWS($A$3:A398))),"")</f>
        <v/>
      </c>
      <c r="R398" s="21" t="str">
        <f ca="1">IFERROR(INDEX(MAESTRO!R:R,_xludf.AGGREGATE(15,6,ROW(MAESTRO!$B$3:$B$1000)/((MAESTRO!$B$3:$B$1000="ACADEMICOS")*(UPPER(MAESTRO!$L$3:$L$1000)="CONFIRMADO")),ROWS($A$3:A398))),"")</f>
        <v/>
      </c>
      <c r="S398" s="21" t="str">
        <f ca="1">IFERROR(INDEX(MAESTRO!S:S,_xludf.AGGREGATE(15,6,ROW(MAESTRO!$B$3:$B$1000)/((MAESTRO!$B$3:$B$1000="ACADEMICOS")*(UPPER(MAESTRO!$L$3:$L$1000)="CONFIRMADO")),ROWS($A$3:A398))),"")</f>
        <v/>
      </c>
      <c r="T398" s="21" t="str">
        <f ca="1">IFERROR(INDEX(MAESTRO!T:T,_xludf.AGGREGATE(15,6,ROW(MAESTRO!$B$3:$B$1000)/((MAESTRO!$B$3:$B$1000="ACADEMICOS")*(UPPER(MAESTRO!$L$3:$L$1000)="CONFIRMADO")),ROWS($A$3:A398))),"")</f>
        <v/>
      </c>
      <c r="U398" s="21" t="str">
        <f ca="1">IFERROR(INDEX(MAESTRO!U:U,_xludf.AGGREGATE(15,6,ROW(MAESTRO!$B$3:$B$1000)/((MAESTRO!$B$3:$B$1000="ACADEMICOS")*(UPPER(MAESTRO!$L$3:$L$1000)="CONFIRMADO")),ROWS($A$3:A398))),"")</f>
        <v/>
      </c>
      <c r="V398" s="21" t="str">
        <f ca="1">IFERROR(INDEX(MAESTRO!V:V,_xludf.AGGREGATE(15,6,ROW(MAESTRO!$B$3:$B$1000)/((MAESTRO!$B$3:$B$1000="ACADEMICOS")*(UPPER(MAESTRO!$L$3:$L$1000)="CONFIRMADO")),ROWS($A$3:A398))),"")</f>
        <v/>
      </c>
      <c r="W398" s="21" t="str">
        <f ca="1">IFERROR(INDEX(MAESTRO!W:W,_xludf.AGGREGATE(15,6,ROW(MAESTRO!$B$3:$B$1000)/((MAESTRO!$B$3:$B$1000="ACADEMICOS")*(UPPER(MAESTRO!$L$3:$L$1000)="CONFIRMADO")),ROWS($A$3:A398))),"")</f>
        <v/>
      </c>
      <c r="X398" s="21" t="str">
        <f ca="1">IFERROR(INDEX(MAESTRO!X:X,_xludf.AGGREGATE(15,6,ROW(MAESTRO!$B$3:$B$1000)/((MAESTRO!$B$3:$B$1000="ACADEMICOS")*(UPPER(MAESTRO!$L$3:$L$1000)="CONFIRMADO")),ROWS($A$3:A398))),"")</f>
        <v/>
      </c>
    </row>
    <row r="399" spans="1:24" ht="22.05" customHeight="1">
      <c r="A399" s="10" t="str">
        <f ca="1">IFERROR(INDEX(MAESTRO!A:A,_xludf.AGGREGATE(15,6,ROW(MAESTRO!$B$3:$B$1000)/((MAESTRO!$B$3:$B$1000="ACADEMICOS")*(UPPER(MAESTRO!$L$3:$L$1000)="CONFIRMADO")),ROWS($A$3:A399))),"")</f>
        <v/>
      </c>
      <c r="B399" s="10" t="str">
        <f ca="1">IFERROR(INDEX(MAESTRO!B:B,_xludf.AGGREGATE(15,6,ROW(MAESTRO!$B$3:$B$1000)/((MAESTRO!$B$3:$B$1000="ACADEMICOS")*(UPPER(MAESTRO!$L$3:$L$1000)="CONFIRMADO")),ROWS($A$3:A399))),"")</f>
        <v/>
      </c>
      <c r="C399" s="10" t="str">
        <f ca="1">IFERROR(INDEX(MAESTRO!C:C,_xludf.AGGREGATE(15,6,ROW(MAESTRO!$B$3:$B$1000)/((MAESTRO!$B$3:$B$1000="ACADEMICOS")*(UPPER(MAESTRO!$L$3:$L$1000)="CONFIRMADO")),ROWS($A$3:A399))),"")</f>
        <v/>
      </c>
      <c r="D399" s="10" t="str">
        <f ca="1">IFERROR(INDEX(MAESTRO!D:D,_xludf.AGGREGATE(15,6,ROW(MAESTRO!$B$3:$B$1000)/((MAESTRO!$B$3:$B$1000="ACADEMICOS")*(UPPER(MAESTRO!$L$3:$L$1000)="CONFIRMADO")),ROWS($A$3:A399))),"")</f>
        <v/>
      </c>
      <c r="E399" s="10" t="str">
        <f ca="1">IFERROR(INDEX(MAESTRO!E:E,_xludf.AGGREGATE(15,6,ROW(MAESTRO!$B$3:$B$1000)/((MAESTRO!$B$3:$B$1000="ACADEMICOS")*(UPPER(MAESTRO!$L$3:$L$1000)="CONFIRMADO")),ROWS($A$3:A399))),"")</f>
        <v/>
      </c>
      <c r="F399" s="10" t="str">
        <f ca="1">IFERROR(INDEX(MAESTRO!F:F,_xludf.AGGREGATE(15,6,ROW(MAESTRO!$B$3:$B$1000)/((MAESTRO!$B$3:$B$1000="ACADEMICOS")*(UPPER(MAESTRO!$L$3:$L$1000)="CONFIRMADO")),ROWS($A$3:A399))),"")</f>
        <v/>
      </c>
      <c r="G399" s="10" t="str">
        <f ca="1">IFERROR(INDEX(MAESTRO!G:G,_xludf.AGGREGATE(15,6,ROW(MAESTRO!$B$3:$B$1000)/((MAESTRO!$B$3:$B$1000="ACADEMICOS")*(UPPER(MAESTRO!$L$3:$L$1000)="CONFIRMADO")),ROWS($A$3:A399))),"")</f>
        <v/>
      </c>
      <c r="H399" s="10" t="str">
        <f ca="1">IFERROR(INDEX(MAESTRO!H:H,_xludf.AGGREGATE(15,6,ROW(MAESTRO!$B$3:$B$1000)/((MAESTRO!$B$3:$B$1000="ACADEMICOS")*(UPPER(MAESTRO!$L$3:$L$1000)="CONFIRMADO")),ROWS($A$3:A399))),"")</f>
        <v/>
      </c>
      <c r="I399" s="10" t="str">
        <f ca="1">IFERROR(INDEX(MAESTRO!I:I,_xludf.AGGREGATE(15,6,ROW(MAESTRO!$B$3:$B$1000)/((MAESTRO!$B$3:$B$1000="ACADEMICOS")*(UPPER(MAESTRO!$L$3:$L$1000)="CONFIRMADO")),ROWS($A$3:A399))),"")</f>
        <v/>
      </c>
      <c r="J399" s="10" t="str">
        <f ca="1">IFERROR(INDEX(MAESTRO!J:J,_xludf.AGGREGATE(15,6,ROW(MAESTRO!$B$3:$B$1000)/((MAESTRO!$B$3:$B$1000="ACADEMICOS")*(UPPER(MAESTRO!$L$3:$L$1000)="CONFIRMADO")),ROWS($A$3:A399))),"")</f>
        <v/>
      </c>
      <c r="K399" s="10" t="str">
        <f ca="1">IFERROR(INDEX(MAESTRO!K:K,_xludf.AGGREGATE(15,6,ROW(MAESTRO!$B$3:$B$1000)/((MAESTRO!$B$3:$B$1000="ACADEMICOS")*(UPPER(MAESTRO!$L$3:$L$1000)="CONFIRMADO")),ROWS($A$3:A399))),"")</f>
        <v/>
      </c>
      <c r="L399" s="10" t="str">
        <f ca="1">IFERROR(INDEX(MAESTRO!L:L,_xludf.AGGREGATE(15,6,ROW(MAESTRO!$B$3:$B$1000)/((MAESTRO!$B$3:$B$1000="ACADEMICOS")*(UPPER(MAESTRO!$L$3:$L$1000)="CONFIRMADO")),ROWS($A$3:A399))),"")</f>
        <v/>
      </c>
      <c r="M399" s="10" t="str">
        <f ca="1">IFERROR(INDEX(MAESTRO!M:M,_xludf.AGGREGATE(15,6,ROW(MAESTRO!$B$3:$B$1000)/((MAESTRO!$B$3:$B$1000="ACADEMICOS")*(UPPER(MAESTRO!$L$3:$L$1000)="CONFIRMADO")),ROWS($A$3:A399))),"")</f>
        <v/>
      </c>
      <c r="N399" s="10" t="str">
        <f ca="1">IFERROR(INDEX(MAESTRO!N:N,_xludf.AGGREGATE(15,6,ROW(MAESTRO!$B$3:$B$1000)/((MAESTRO!$B$3:$B$1000="ACADEMICOS")*(UPPER(MAESTRO!$L$3:$L$1000)="CONFIRMADO")),ROWS($A$3:A399))),"")</f>
        <v/>
      </c>
      <c r="O399" s="10" t="str">
        <f ca="1">IFERROR(INDEX(MAESTRO!O:O,_xludf.AGGREGATE(15,6,ROW(MAESTRO!$B$3:$B$1000)/((MAESTRO!$B$3:$B$1000="ACADEMICOS")*(UPPER(MAESTRO!$L$3:$L$1000)="CONFIRMADO")),ROWS($A$3:A399))),"")</f>
        <v/>
      </c>
      <c r="P399" s="10" t="str">
        <f ca="1">IFERROR(INDEX(MAESTRO!P:P,_xludf.AGGREGATE(15,6,ROW(MAESTRO!$B$3:$B$1000)/((MAESTRO!$B$3:$B$1000="ACADEMICOS")*(UPPER(MAESTRO!$L$3:$L$1000)="CONFIRMADO")),ROWS($A$3:A399))),"")</f>
        <v/>
      </c>
      <c r="Q399" s="10" t="str">
        <f ca="1">IFERROR(INDEX(MAESTRO!Q:Q,_xludf.AGGREGATE(15,6,ROW(MAESTRO!$B$3:$B$1000)/((MAESTRO!$B$3:$B$1000="ACADEMICOS")*(UPPER(MAESTRO!$L$3:$L$1000)="CONFIRMADO")),ROWS($A$3:A399))),"")</f>
        <v/>
      </c>
      <c r="R399" s="10" t="str">
        <f ca="1">IFERROR(INDEX(MAESTRO!R:R,_xludf.AGGREGATE(15,6,ROW(MAESTRO!$B$3:$B$1000)/((MAESTRO!$B$3:$B$1000="ACADEMICOS")*(UPPER(MAESTRO!$L$3:$L$1000)="CONFIRMADO")),ROWS($A$3:A399))),"")</f>
        <v/>
      </c>
      <c r="S399" s="10" t="str">
        <f ca="1">IFERROR(INDEX(MAESTRO!S:S,_xludf.AGGREGATE(15,6,ROW(MAESTRO!$B$3:$B$1000)/((MAESTRO!$B$3:$B$1000="ACADEMICOS")*(UPPER(MAESTRO!$L$3:$L$1000)="CONFIRMADO")),ROWS($A$3:A399))),"")</f>
        <v/>
      </c>
      <c r="T399" s="10" t="str">
        <f ca="1">IFERROR(INDEX(MAESTRO!T:T,_xludf.AGGREGATE(15,6,ROW(MAESTRO!$B$3:$B$1000)/((MAESTRO!$B$3:$B$1000="ACADEMICOS")*(UPPER(MAESTRO!$L$3:$L$1000)="CONFIRMADO")),ROWS($A$3:A399))),"")</f>
        <v/>
      </c>
      <c r="U399" s="10" t="str">
        <f ca="1">IFERROR(INDEX(MAESTRO!U:U,_xludf.AGGREGATE(15,6,ROW(MAESTRO!$B$3:$B$1000)/((MAESTRO!$B$3:$B$1000="ACADEMICOS")*(UPPER(MAESTRO!$L$3:$L$1000)="CONFIRMADO")),ROWS($A$3:A399))),"")</f>
        <v/>
      </c>
      <c r="V399" s="10" t="str">
        <f ca="1">IFERROR(INDEX(MAESTRO!V:V,_xludf.AGGREGATE(15,6,ROW(MAESTRO!$B$3:$B$1000)/((MAESTRO!$B$3:$B$1000="ACADEMICOS")*(UPPER(MAESTRO!$L$3:$L$1000)="CONFIRMADO")),ROWS($A$3:A399))),"")</f>
        <v/>
      </c>
      <c r="W399" s="10" t="str">
        <f ca="1">IFERROR(INDEX(MAESTRO!W:W,_xludf.AGGREGATE(15,6,ROW(MAESTRO!$B$3:$B$1000)/((MAESTRO!$B$3:$B$1000="ACADEMICOS")*(UPPER(MAESTRO!$L$3:$L$1000)="CONFIRMADO")),ROWS($A$3:A399))),"")</f>
        <v/>
      </c>
      <c r="X399" s="10" t="str">
        <f ca="1">IFERROR(INDEX(MAESTRO!X:X,_xludf.AGGREGATE(15,6,ROW(MAESTRO!$B$3:$B$1000)/((MAESTRO!$B$3:$B$1000="ACADEMICOS")*(UPPER(MAESTRO!$L$3:$L$1000)="CONFIRMADO")),ROWS($A$3:A399))),"")</f>
        <v/>
      </c>
    </row>
    <row r="400" spans="1:24" ht="22.05" customHeight="1">
      <c r="A400" s="21" t="str">
        <f ca="1">IFERROR(INDEX(MAESTRO!A:A,_xludf.AGGREGATE(15,6,ROW(MAESTRO!$B$3:$B$1000)/((MAESTRO!$B$3:$B$1000="ACADEMICOS")*(UPPER(MAESTRO!$L$3:$L$1000)="CONFIRMADO")),ROWS($A$3:A400))),"")</f>
        <v/>
      </c>
      <c r="B400" s="21" t="str">
        <f ca="1">IFERROR(INDEX(MAESTRO!B:B,_xludf.AGGREGATE(15,6,ROW(MAESTRO!$B$3:$B$1000)/((MAESTRO!$B$3:$B$1000="ACADEMICOS")*(UPPER(MAESTRO!$L$3:$L$1000)="CONFIRMADO")),ROWS($A$3:A400))),"")</f>
        <v/>
      </c>
      <c r="C400" s="21" t="str">
        <f ca="1">IFERROR(INDEX(MAESTRO!C:C,_xludf.AGGREGATE(15,6,ROW(MAESTRO!$B$3:$B$1000)/((MAESTRO!$B$3:$B$1000="ACADEMICOS")*(UPPER(MAESTRO!$L$3:$L$1000)="CONFIRMADO")),ROWS($A$3:A400))),"")</f>
        <v/>
      </c>
      <c r="D400" s="21" t="str">
        <f ca="1">IFERROR(INDEX(MAESTRO!D:D,_xludf.AGGREGATE(15,6,ROW(MAESTRO!$B$3:$B$1000)/((MAESTRO!$B$3:$B$1000="ACADEMICOS")*(UPPER(MAESTRO!$L$3:$L$1000)="CONFIRMADO")),ROWS($A$3:A400))),"")</f>
        <v/>
      </c>
      <c r="E400" s="21" t="str">
        <f ca="1">IFERROR(INDEX(MAESTRO!E:E,_xludf.AGGREGATE(15,6,ROW(MAESTRO!$B$3:$B$1000)/((MAESTRO!$B$3:$B$1000="ACADEMICOS")*(UPPER(MAESTRO!$L$3:$L$1000)="CONFIRMADO")),ROWS($A$3:A400))),"")</f>
        <v/>
      </c>
      <c r="F400" s="21" t="str">
        <f ca="1">IFERROR(INDEX(MAESTRO!F:F,_xludf.AGGREGATE(15,6,ROW(MAESTRO!$B$3:$B$1000)/((MAESTRO!$B$3:$B$1000="ACADEMICOS")*(UPPER(MAESTRO!$L$3:$L$1000)="CONFIRMADO")),ROWS($A$3:A400))),"")</f>
        <v/>
      </c>
      <c r="G400" s="21" t="str">
        <f ca="1">IFERROR(INDEX(MAESTRO!G:G,_xludf.AGGREGATE(15,6,ROW(MAESTRO!$B$3:$B$1000)/((MAESTRO!$B$3:$B$1000="ACADEMICOS")*(UPPER(MAESTRO!$L$3:$L$1000)="CONFIRMADO")),ROWS($A$3:A400))),"")</f>
        <v/>
      </c>
      <c r="H400" s="21" t="str">
        <f ca="1">IFERROR(INDEX(MAESTRO!H:H,_xludf.AGGREGATE(15,6,ROW(MAESTRO!$B$3:$B$1000)/((MAESTRO!$B$3:$B$1000="ACADEMICOS")*(UPPER(MAESTRO!$L$3:$L$1000)="CONFIRMADO")),ROWS($A$3:A400))),"")</f>
        <v/>
      </c>
      <c r="I400" s="21" t="str">
        <f ca="1">IFERROR(INDEX(MAESTRO!I:I,_xludf.AGGREGATE(15,6,ROW(MAESTRO!$B$3:$B$1000)/((MAESTRO!$B$3:$B$1000="ACADEMICOS")*(UPPER(MAESTRO!$L$3:$L$1000)="CONFIRMADO")),ROWS($A$3:A400))),"")</f>
        <v/>
      </c>
      <c r="J400" s="21" t="str">
        <f ca="1">IFERROR(INDEX(MAESTRO!J:J,_xludf.AGGREGATE(15,6,ROW(MAESTRO!$B$3:$B$1000)/((MAESTRO!$B$3:$B$1000="ACADEMICOS")*(UPPER(MAESTRO!$L$3:$L$1000)="CONFIRMADO")),ROWS($A$3:A400))),"")</f>
        <v/>
      </c>
      <c r="K400" s="21" t="str">
        <f ca="1">IFERROR(INDEX(MAESTRO!K:K,_xludf.AGGREGATE(15,6,ROW(MAESTRO!$B$3:$B$1000)/((MAESTRO!$B$3:$B$1000="ACADEMICOS")*(UPPER(MAESTRO!$L$3:$L$1000)="CONFIRMADO")),ROWS($A$3:A400))),"")</f>
        <v/>
      </c>
      <c r="L400" s="21" t="str">
        <f ca="1">IFERROR(INDEX(MAESTRO!L:L,_xludf.AGGREGATE(15,6,ROW(MAESTRO!$B$3:$B$1000)/((MAESTRO!$B$3:$B$1000="ACADEMICOS")*(UPPER(MAESTRO!$L$3:$L$1000)="CONFIRMADO")),ROWS($A$3:A400))),"")</f>
        <v/>
      </c>
      <c r="M400" s="21" t="str">
        <f ca="1">IFERROR(INDEX(MAESTRO!M:M,_xludf.AGGREGATE(15,6,ROW(MAESTRO!$B$3:$B$1000)/((MAESTRO!$B$3:$B$1000="ACADEMICOS")*(UPPER(MAESTRO!$L$3:$L$1000)="CONFIRMADO")),ROWS($A$3:A400))),"")</f>
        <v/>
      </c>
      <c r="N400" s="21" t="str">
        <f ca="1">IFERROR(INDEX(MAESTRO!N:N,_xludf.AGGREGATE(15,6,ROW(MAESTRO!$B$3:$B$1000)/((MAESTRO!$B$3:$B$1000="ACADEMICOS")*(UPPER(MAESTRO!$L$3:$L$1000)="CONFIRMADO")),ROWS($A$3:A400))),"")</f>
        <v/>
      </c>
      <c r="O400" s="21" t="str">
        <f ca="1">IFERROR(INDEX(MAESTRO!O:O,_xludf.AGGREGATE(15,6,ROW(MAESTRO!$B$3:$B$1000)/((MAESTRO!$B$3:$B$1000="ACADEMICOS")*(UPPER(MAESTRO!$L$3:$L$1000)="CONFIRMADO")),ROWS($A$3:A400))),"")</f>
        <v/>
      </c>
      <c r="P400" s="21" t="str">
        <f ca="1">IFERROR(INDEX(MAESTRO!P:P,_xludf.AGGREGATE(15,6,ROW(MAESTRO!$B$3:$B$1000)/((MAESTRO!$B$3:$B$1000="ACADEMICOS")*(UPPER(MAESTRO!$L$3:$L$1000)="CONFIRMADO")),ROWS($A$3:A400))),"")</f>
        <v/>
      </c>
      <c r="Q400" s="21" t="str">
        <f ca="1">IFERROR(INDEX(MAESTRO!Q:Q,_xludf.AGGREGATE(15,6,ROW(MAESTRO!$B$3:$B$1000)/((MAESTRO!$B$3:$B$1000="ACADEMICOS")*(UPPER(MAESTRO!$L$3:$L$1000)="CONFIRMADO")),ROWS($A$3:A400))),"")</f>
        <v/>
      </c>
      <c r="R400" s="21" t="str">
        <f ca="1">IFERROR(INDEX(MAESTRO!R:R,_xludf.AGGREGATE(15,6,ROW(MAESTRO!$B$3:$B$1000)/((MAESTRO!$B$3:$B$1000="ACADEMICOS")*(UPPER(MAESTRO!$L$3:$L$1000)="CONFIRMADO")),ROWS($A$3:A400))),"")</f>
        <v/>
      </c>
      <c r="S400" s="21" t="str">
        <f ca="1">IFERROR(INDEX(MAESTRO!S:S,_xludf.AGGREGATE(15,6,ROW(MAESTRO!$B$3:$B$1000)/((MAESTRO!$B$3:$B$1000="ACADEMICOS")*(UPPER(MAESTRO!$L$3:$L$1000)="CONFIRMADO")),ROWS($A$3:A400))),"")</f>
        <v/>
      </c>
      <c r="T400" s="21" t="str">
        <f ca="1">IFERROR(INDEX(MAESTRO!T:T,_xludf.AGGREGATE(15,6,ROW(MAESTRO!$B$3:$B$1000)/((MAESTRO!$B$3:$B$1000="ACADEMICOS")*(UPPER(MAESTRO!$L$3:$L$1000)="CONFIRMADO")),ROWS($A$3:A400))),"")</f>
        <v/>
      </c>
      <c r="U400" s="21" t="str">
        <f ca="1">IFERROR(INDEX(MAESTRO!U:U,_xludf.AGGREGATE(15,6,ROW(MAESTRO!$B$3:$B$1000)/((MAESTRO!$B$3:$B$1000="ACADEMICOS")*(UPPER(MAESTRO!$L$3:$L$1000)="CONFIRMADO")),ROWS($A$3:A400))),"")</f>
        <v/>
      </c>
      <c r="V400" s="21" t="str">
        <f ca="1">IFERROR(INDEX(MAESTRO!V:V,_xludf.AGGREGATE(15,6,ROW(MAESTRO!$B$3:$B$1000)/((MAESTRO!$B$3:$B$1000="ACADEMICOS")*(UPPER(MAESTRO!$L$3:$L$1000)="CONFIRMADO")),ROWS($A$3:A400))),"")</f>
        <v/>
      </c>
      <c r="W400" s="21" t="str">
        <f ca="1">IFERROR(INDEX(MAESTRO!W:W,_xludf.AGGREGATE(15,6,ROW(MAESTRO!$B$3:$B$1000)/((MAESTRO!$B$3:$B$1000="ACADEMICOS")*(UPPER(MAESTRO!$L$3:$L$1000)="CONFIRMADO")),ROWS($A$3:A400))),"")</f>
        <v/>
      </c>
      <c r="X400" s="21" t="str">
        <f ca="1">IFERROR(INDEX(MAESTRO!X:X,_xludf.AGGREGATE(15,6,ROW(MAESTRO!$B$3:$B$1000)/((MAESTRO!$B$3:$B$1000="ACADEMICOS")*(UPPER(MAESTRO!$L$3:$L$1000)="CONFIRMADO")),ROWS($A$3:A400))),"")</f>
        <v/>
      </c>
    </row>
    <row r="401" spans="1:24" ht="22.05" customHeight="1">
      <c r="A401" s="10" t="str">
        <f ca="1">IFERROR(INDEX(MAESTRO!A:A,_xludf.AGGREGATE(15,6,ROW(MAESTRO!$B$3:$B$1000)/((MAESTRO!$B$3:$B$1000="ACADEMICOS")*(UPPER(MAESTRO!$L$3:$L$1000)="CONFIRMADO")),ROWS($A$3:A401))),"")</f>
        <v/>
      </c>
      <c r="B401" s="10" t="str">
        <f ca="1">IFERROR(INDEX(MAESTRO!B:B,_xludf.AGGREGATE(15,6,ROW(MAESTRO!$B$3:$B$1000)/((MAESTRO!$B$3:$B$1000="ACADEMICOS")*(UPPER(MAESTRO!$L$3:$L$1000)="CONFIRMADO")),ROWS($A$3:A401))),"")</f>
        <v/>
      </c>
      <c r="C401" s="10" t="str">
        <f ca="1">IFERROR(INDEX(MAESTRO!C:C,_xludf.AGGREGATE(15,6,ROW(MAESTRO!$B$3:$B$1000)/((MAESTRO!$B$3:$B$1000="ACADEMICOS")*(UPPER(MAESTRO!$L$3:$L$1000)="CONFIRMADO")),ROWS($A$3:A401))),"")</f>
        <v/>
      </c>
      <c r="D401" s="10" t="str">
        <f ca="1">IFERROR(INDEX(MAESTRO!D:D,_xludf.AGGREGATE(15,6,ROW(MAESTRO!$B$3:$B$1000)/((MAESTRO!$B$3:$B$1000="ACADEMICOS")*(UPPER(MAESTRO!$L$3:$L$1000)="CONFIRMADO")),ROWS($A$3:A401))),"")</f>
        <v/>
      </c>
      <c r="E401" s="10" t="str">
        <f ca="1">IFERROR(INDEX(MAESTRO!E:E,_xludf.AGGREGATE(15,6,ROW(MAESTRO!$B$3:$B$1000)/((MAESTRO!$B$3:$B$1000="ACADEMICOS")*(UPPER(MAESTRO!$L$3:$L$1000)="CONFIRMADO")),ROWS($A$3:A401))),"")</f>
        <v/>
      </c>
      <c r="F401" s="10" t="str">
        <f ca="1">IFERROR(INDEX(MAESTRO!F:F,_xludf.AGGREGATE(15,6,ROW(MAESTRO!$B$3:$B$1000)/((MAESTRO!$B$3:$B$1000="ACADEMICOS")*(UPPER(MAESTRO!$L$3:$L$1000)="CONFIRMADO")),ROWS($A$3:A401))),"")</f>
        <v/>
      </c>
      <c r="G401" s="10" t="str">
        <f ca="1">IFERROR(INDEX(MAESTRO!G:G,_xludf.AGGREGATE(15,6,ROW(MAESTRO!$B$3:$B$1000)/((MAESTRO!$B$3:$B$1000="ACADEMICOS")*(UPPER(MAESTRO!$L$3:$L$1000)="CONFIRMADO")),ROWS($A$3:A401))),"")</f>
        <v/>
      </c>
      <c r="H401" s="10" t="str">
        <f ca="1">IFERROR(INDEX(MAESTRO!H:H,_xludf.AGGREGATE(15,6,ROW(MAESTRO!$B$3:$B$1000)/((MAESTRO!$B$3:$B$1000="ACADEMICOS")*(UPPER(MAESTRO!$L$3:$L$1000)="CONFIRMADO")),ROWS($A$3:A401))),"")</f>
        <v/>
      </c>
      <c r="I401" s="10" t="str">
        <f ca="1">IFERROR(INDEX(MAESTRO!I:I,_xludf.AGGREGATE(15,6,ROW(MAESTRO!$B$3:$B$1000)/((MAESTRO!$B$3:$B$1000="ACADEMICOS")*(UPPER(MAESTRO!$L$3:$L$1000)="CONFIRMADO")),ROWS($A$3:A401))),"")</f>
        <v/>
      </c>
      <c r="J401" s="10" t="str">
        <f ca="1">IFERROR(INDEX(MAESTRO!J:J,_xludf.AGGREGATE(15,6,ROW(MAESTRO!$B$3:$B$1000)/((MAESTRO!$B$3:$B$1000="ACADEMICOS")*(UPPER(MAESTRO!$L$3:$L$1000)="CONFIRMADO")),ROWS($A$3:A401))),"")</f>
        <v/>
      </c>
      <c r="K401" s="10" t="str">
        <f ca="1">IFERROR(INDEX(MAESTRO!K:K,_xludf.AGGREGATE(15,6,ROW(MAESTRO!$B$3:$B$1000)/((MAESTRO!$B$3:$B$1000="ACADEMICOS")*(UPPER(MAESTRO!$L$3:$L$1000)="CONFIRMADO")),ROWS($A$3:A401))),"")</f>
        <v/>
      </c>
      <c r="L401" s="10" t="str">
        <f ca="1">IFERROR(INDEX(MAESTRO!L:L,_xludf.AGGREGATE(15,6,ROW(MAESTRO!$B$3:$B$1000)/((MAESTRO!$B$3:$B$1000="ACADEMICOS")*(UPPER(MAESTRO!$L$3:$L$1000)="CONFIRMADO")),ROWS($A$3:A401))),"")</f>
        <v/>
      </c>
      <c r="M401" s="10" t="str">
        <f ca="1">IFERROR(INDEX(MAESTRO!M:M,_xludf.AGGREGATE(15,6,ROW(MAESTRO!$B$3:$B$1000)/((MAESTRO!$B$3:$B$1000="ACADEMICOS")*(UPPER(MAESTRO!$L$3:$L$1000)="CONFIRMADO")),ROWS($A$3:A401))),"")</f>
        <v/>
      </c>
      <c r="N401" s="10" t="str">
        <f ca="1">IFERROR(INDEX(MAESTRO!N:N,_xludf.AGGREGATE(15,6,ROW(MAESTRO!$B$3:$B$1000)/((MAESTRO!$B$3:$B$1000="ACADEMICOS")*(UPPER(MAESTRO!$L$3:$L$1000)="CONFIRMADO")),ROWS($A$3:A401))),"")</f>
        <v/>
      </c>
      <c r="O401" s="10" t="str">
        <f ca="1">IFERROR(INDEX(MAESTRO!O:O,_xludf.AGGREGATE(15,6,ROW(MAESTRO!$B$3:$B$1000)/((MAESTRO!$B$3:$B$1000="ACADEMICOS")*(UPPER(MAESTRO!$L$3:$L$1000)="CONFIRMADO")),ROWS($A$3:A401))),"")</f>
        <v/>
      </c>
      <c r="P401" s="10" t="str">
        <f ca="1">IFERROR(INDEX(MAESTRO!P:P,_xludf.AGGREGATE(15,6,ROW(MAESTRO!$B$3:$B$1000)/((MAESTRO!$B$3:$B$1000="ACADEMICOS")*(UPPER(MAESTRO!$L$3:$L$1000)="CONFIRMADO")),ROWS($A$3:A401))),"")</f>
        <v/>
      </c>
      <c r="Q401" s="10" t="str">
        <f ca="1">IFERROR(INDEX(MAESTRO!Q:Q,_xludf.AGGREGATE(15,6,ROW(MAESTRO!$B$3:$B$1000)/((MAESTRO!$B$3:$B$1000="ACADEMICOS")*(UPPER(MAESTRO!$L$3:$L$1000)="CONFIRMADO")),ROWS($A$3:A401))),"")</f>
        <v/>
      </c>
      <c r="R401" s="10" t="str">
        <f ca="1">IFERROR(INDEX(MAESTRO!R:R,_xludf.AGGREGATE(15,6,ROW(MAESTRO!$B$3:$B$1000)/((MAESTRO!$B$3:$B$1000="ACADEMICOS")*(UPPER(MAESTRO!$L$3:$L$1000)="CONFIRMADO")),ROWS($A$3:A401))),"")</f>
        <v/>
      </c>
      <c r="S401" s="10" t="str">
        <f ca="1">IFERROR(INDEX(MAESTRO!S:S,_xludf.AGGREGATE(15,6,ROW(MAESTRO!$B$3:$B$1000)/((MAESTRO!$B$3:$B$1000="ACADEMICOS")*(UPPER(MAESTRO!$L$3:$L$1000)="CONFIRMADO")),ROWS($A$3:A401))),"")</f>
        <v/>
      </c>
      <c r="T401" s="10" t="str">
        <f ca="1">IFERROR(INDEX(MAESTRO!T:T,_xludf.AGGREGATE(15,6,ROW(MAESTRO!$B$3:$B$1000)/((MAESTRO!$B$3:$B$1000="ACADEMICOS")*(UPPER(MAESTRO!$L$3:$L$1000)="CONFIRMADO")),ROWS($A$3:A401))),"")</f>
        <v/>
      </c>
      <c r="U401" s="10" t="str">
        <f ca="1">IFERROR(INDEX(MAESTRO!U:U,_xludf.AGGREGATE(15,6,ROW(MAESTRO!$B$3:$B$1000)/((MAESTRO!$B$3:$B$1000="ACADEMICOS")*(UPPER(MAESTRO!$L$3:$L$1000)="CONFIRMADO")),ROWS($A$3:A401))),"")</f>
        <v/>
      </c>
      <c r="V401" s="10" t="str">
        <f ca="1">IFERROR(INDEX(MAESTRO!V:V,_xludf.AGGREGATE(15,6,ROW(MAESTRO!$B$3:$B$1000)/((MAESTRO!$B$3:$B$1000="ACADEMICOS")*(UPPER(MAESTRO!$L$3:$L$1000)="CONFIRMADO")),ROWS($A$3:A401))),"")</f>
        <v/>
      </c>
      <c r="W401" s="10" t="str">
        <f ca="1">IFERROR(INDEX(MAESTRO!W:W,_xludf.AGGREGATE(15,6,ROW(MAESTRO!$B$3:$B$1000)/((MAESTRO!$B$3:$B$1000="ACADEMICOS")*(UPPER(MAESTRO!$L$3:$L$1000)="CONFIRMADO")),ROWS($A$3:A401))),"")</f>
        <v/>
      </c>
      <c r="X401" s="10" t="str">
        <f ca="1">IFERROR(INDEX(MAESTRO!X:X,_xludf.AGGREGATE(15,6,ROW(MAESTRO!$B$3:$B$1000)/((MAESTRO!$B$3:$B$1000="ACADEMICOS")*(UPPER(MAESTRO!$L$3:$L$1000)="CONFIRMADO")),ROWS($A$3:A401))),"")</f>
        <v/>
      </c>
    </row>
    <row r="402" spans="1:24" ht="22.05" customHeight="1">
      <c r="A402" s="21" t="str">
        <f ca="1">IFERROR(INDEX(MAESTRO!A:A,_xludf.AGGREGATE(15,6,ROW(MAESTRO!$B$3:$B$1000)/((MAESTRO!$B$3:$B$1000="ACADEMICOS")*(UPPER(MAESTRO!$L$3:$L$1000)="CONFIRMADO")),ROWS($A$3:A402))),"")</f>
        <v/>
      </c>
      <c r="B402" s="21" t="str">
        <f ca="1">IFERROR(INDEX(MAESTRO!B:B,_xludf.AGGREGATE(15,6,ROW(MAESTRO!$B$3:$B$1000)/((MAESTRO!$B$3:$B$1000="ACADEMICOS")*(UPPER(MAESTRO!$L$3:$L$1000)="CONFIRMADO")),ROWS($A$3:A402))),"")</f>
        <v/>
      </c>
      <c r="C402" s="21" t="str">
        <f ca="1">IFERROR(INDEX(MAESTRO!C:C,_xludf.AGGREGATE(15,6,ROW(MAESTRO!$B$3:$B$1000)/((MAESTRO!$B$3:$B$1000="ACADEMICOS")*(UPPER(MAESTRO!$L$3:$L$1000)="CONFIRMADO")),ROWS($A$3:A402))),"")</f>
        <v/>
      </c>
      <c r="D402" s="21" t="str">
        <f ca="1">IFERROR(INDEX(MAESTRO!D:D,_xludf.AGGREGATE(15,6,ROW(MAESTRO!$B$3:$B$1000)/((MAESTRO!$B$3:$B$1000="ACADEMICOS")*(UPPER(MAESTRO!$L$3:$L$1000)="CONFIRMADO")),ROWS($A$3:A402))),"")</f>
        <v/>
      </c>
      <c r="E402" s="21" t="str">
        <f ca="1">IFERROR(INDEX(MAESTRO!E:E,_xludf.AGGREGATE(15,6,ROW(MAESTRO!$B$3:$B$1000)/((MAESTRO!$B$3:$B$1000="ACADEMICOS")*(UPPER(MAESTRO!$L$3:$L$1000)="CONFIRMADO")),ROWS($A$3:A402))),"")</f>
        <v/>
      </c>
      <c r="F402" s="21" t="str">
        <f ca="1">IFERROR(INDEX(MAESTRO!F:F,_xludf.AGGREGATE(15,6,ROW(MAESTRO!$B$3:$B$1000)/((MAESTRO!$B$3:$B$1000="ACADEMICOS")*(UPPER(MAESTRO!$L$3:$L$1000)="CONFIRMADO")),ROWS($A$3:A402))),"")</f>
        <v/>
      </c>
      <c r="G402" s="21" t="str">
        <f ca="1">IFERROR(INDEX(MAESTRO!G:G,_xludf.AGGREGATE(15,6,ROW(MAESTRO!$B$3:$B$1000)/((MAESTRO!$B$3:$B$1000="ACADEMICOS")*(UPPER(MAESTRO!$L$3:$L$1000)="CONFIRMADO")),ROWS($A$3:A402))),"")</f>
        <v/>
      </c>
      <c r="H402" s="21" t="str">
        <f ca="1">IFERROR(INDEX(MAESTRO!H:H,_xludf.AGGREGATE(15,6,ROW(MAESTRO!$B$3:$B$1000)/((MAESTRO!$B$3:$B$1000="ACADEMICOS")*(UPPER(MAESTRO!$L$3:$L$1000)="CONFIRMADO")),ROWS($A$3:A402))),"")</f>
        <v/>
      </c>
      <c r="I402" s="21" t="str">
        <f ca="1">IFERROR(INDEX(MAESTRO!I:I,_xludf.AGGREGATE(15,6,ROW(MAESTRO!$B$3:$B$1000)/((MAESTRO!$B$3:$B$1000="ACADEMICOS")*(UPPER(MAESTRO!$L$3:$L$1000)="CONFIRMADO")),ROWS($A$3:A402))),"")</f>
        <v/>
      </c>
      <c r="J402" s="21" t="str">
        <f ca="1">IFERROR(INDEX(MAESTRO!J:J,_xludf.AGGREGATE(15,6,ROW(MAESTRO!$B$3:$B$1000)/((MAESTRO!$B$3:$B$1000="ACADEMICOS")*(UPPER(MAESTRO!$L$3:$L$1000)="CONFIRMADO")),ROWS($A$3:A402))),"")</f>
        <v/>
      </c>
      <c r="K402" s="21" t="str">
        <f ca="1">IFERROR(INDEX(MAESTRO!K:K,_xludf.AGGREGATE(15,6,ROW(MAESTRO!$B$3:$B$1000)/((MAESTRO!$B$3:$B$1000="ACADEMICOS")*(UPPER(MAESTRO!$L$3:$L$1000)="CONFIRMADO")),ROWS($A$3:A402))),"")</f>
        <v/>
      </c>
      <c r="L402" s="21" t="str">
        <f ca="1">IFERROR(INDEX(MAESTRO!L:L,_xludf.AGGREGATE(15,6,ROW(MAESTRO!$B$3:$B$1000)/((MAESTRO!$B$3:$B$1000="ACADEMICOS")*(UPPER(MAESTRO!$L$3:$L$1000)="CONFIRMADO")),ROWS($A$3:A402))),"")</f>
        <v/>
      </c>
      <c r="M402" s="21" t="str">
        <f ca="1">IFERROR(INDEX(MAESTRO!M:M,_xludf.AGGREGATE(15,6,ROW(MAESTRO!$B$3:$B$1000)/((MAESTRO!$B$3:$B$1000="ACADEMICOS")*(UPPER(MAESTRO!$L$3:$L$1000)="CONFIRMADO")),ROWS($A$3:A402))),"")</f>
        <v/>
      </c>
      <c r="N402" s="21" t="str">
        <f ca="1">IFERROR(INDEX(MAESTRO!N:N,_xludf.AGGREGATE(15,6,ROW(MAESTRO!$B$3:$B$1000)/((MAESTRO!$B$3:$B$1000="ACADEMICOS")*(UPPER(MAESTRO!$L$3:$L$1000)="CONFIRMADO")),ROWS($A$3:A402))),"")</f>
        <v/>
      </c>
      <c r="O402" s="21" t="str">
        <f ca="1">IFERROR(INDEX(MAESTRO!O:O,_xludf.AGGREGATE(15,6,ROW(MAESTRO!$B$3:$B$1000)/((MAESTRO!$B$3:$B$1000="ACADEMICOS")*(UPPER(MAESTRO!$L$3:$L$1000)="CONFIRMADO")),ROWS($A$3:A402))),"")</f>
        <v/>
      </c>
      <c r="P402" s="21" t="str">
        <f ca="1">IFERROR(INDEX(MAESTRO!P:P,_xludf.AGGREGATE(15,6,ROW(MAESTRO!$B$3:$B$1000)/((MAESTRO!$B$3:$B$1000="ACADEMICOS")*(UPPER(MAESTRO!$L$3:$L$1000)="CONFIRMADO")),ROWS($A$3:A402))),"")</f>
        <v/>
      </c>
      <c r="Q402" s="21" t="str">
        <f ca="1">IFERROR(INDEX(MAESTRO!Q:Q,_xludf.AGGREGATE(15,6,ROW(MAESTRO!$B$3:$B$1000)/((MAESTRO!$B$3:$B$1000="ACADEMICOS")*(UPPER(MAESTRO!$L$3:$L$1000)="CONFIRMADO")),ROWS($A$3:A402))),"")</f>
        <v/>
      </c>
      <c r="R402" s="21" t="str">
        <f ca="1">IFERROR(INDEX(MAESTRO!R:R,_xludf.AGGREGATE(15,6,ROW(MAESTRO!$B$3:$B$1000)/((MAESTRO!$B$3:$B$1000="ACADEMICOS")*(UPPER(MAESTRO!$L$3:$L$1000)="CONFIRMADO")),ROWS($A$3:A402))),"")</f>
        <v/>
      </c>
      <c r="S402" s="21" t="str">
        <f ca="1">IFERROR(INDEX(MAESTRO!S:S,_xludf.AGGREGATE(15,6,ROW(MAESTRO!$B$3:$B$1000)/((MAESTRO!$B$3:$B$1000="ACADEMICOS")*(UPPER(MAESTRO!$L$3:$L$1000)="CONFIRMADO")),ROWS($A$3:A402))),"")</f>
        <v/>
      </c>
      <c r="T402" s="21" t="str">
        <f ca="1">IFERROR(INDEX(MAESTRO!T:T,_xludf.AGGREGATE(15,6,ROW(MAESTRO!$B$3:$B$1000)/((MAESTRO!$B$3:$B$1000="ACADEMICOS")*(UPPER(MAESTRO!$L$3:$L$1000)="CONFIRMADO")),ROWS($A$3:A402))),"")</f>
        <v/>
      </c>
      <c r="U402" s="21" t="str">
        <f ca="1">IFERROR(INDEX(MAESTRO!U:U,_xludf.AGGREGATE(15,6,ROW(MAESTRO!$B$3:$B$1000)/((MAESTRO!$B$3:$B$1000="ACADEMICOS")*(UPPER(MAESTRO!$L$3:$L$1000)="CONFIRMADO")),ROWS($A$3:A402))),"")</f>
        <v/>
      </c>
      <c r="V402" s="21" t="str">
        <f ca="1">IFERROR(INDEX(MAESTRO!V:V,_xludf.AGGREGATE(15,6,ROW(MAESTRO!$B$3:$B$1000)/((MAESTRO!$B$3:$B$1000="ACADEMICOS")*(UPPER(MAESTRO!$L$3:$L$1000)="CONFIRMADO")),ROWS($A$3:A402))),"")</f>
        <v/>
      </c>
      <c r="W402" s="21" t="str">
        <f ca="1">IFERROR(INDEX(MAESTRO!W:W,_xludf.AGGREGATE(15,6,ROW(MAESTRO!$B$3:$B$1000)/((MAESTRO!$B$3:$B$1000="ACADEMICOS")*(UPPER(MAESTRO!$L$3:$L$1000)="CONFIRMADO")),ROWS($A$3:A402))),"")</f>
        <v/>
      </c>
      <c r="X402" s="21" t="str">
        <f ca="1">IFERROR(INDEX(MAESTRO!X:X,_xludf.AGGREGATE(15,6,ROW(MAESTRO!$B$3:$B$1000)/((MAESTRO!$B$3:$B$1000="ACADEMICOS")*(UPPER(MAESTRO!$L$3:$L$1000)="CONFIRMADO")),ROWS($A$3:A402))),"")</f>
        <v/>
      </c>
    </row>
    <row r="403" spans="1:24" ht="22.05" customHeight="1">
      <c r="A403" s="10" t="str">
        <f ca="1">IFERROR(INDEX(MAESTRO!A:A,_xludf.AGGREGATE(15,6,ROW(MAESTRO!$B$3:$B$1000)/((MAESTRO!$B$3:$B$1000="ACADEMICOS")*(UPPER(MAESTRO!$L$3:$L$1000)="CONFIRMADO")),ROWS($A$3:A403))),"")</f>
        <v/>
      </c>
      <c r="B403" s="10" t="str">
        <f ca="1">IFERROR(INDEX(MAESTRO!B:B,_xludf.AGGREGATE(15,6,ROW(MAESTRO!$B$3:$B$1000)/((MAESTRO!$B$3:$B$1000="ACADEMICOS")*(UPPER(MAESTRO!$L$3:$L$1000)="CONFIRMADO")),ROWS($A$3:A403))),"")</f>
        <v/>
      </c>
      <c r="C403" s="10" t="str">
        <f ca="1">IFERROR(INDEX(MAESTRO!C:C,_xludf.AGGREGATE(15,6,ROW(MAESTRO!$B$3:$B$1000)/((MAESTRO!$B$3:$B$1000="ACADEMICOS")*(UPPER(MAESTRO!$L$3:$L$1000)="CONFIRMADO")),ROWS($A$3:A403))),"")</f>
        <v/>
      </c>
      <c r="D403" s="10" t="str">
        <f ca="1">IFERROR(INDEX(MAESTRO!D:D,_xludf.AGGREGATE(15,6,ROW(MAESTRO!$B$3:$B$1000)/((MAESTRO!$B$3:$B$1000="ACADEMICOS")*(UPPER(MAESTRO!$L$3:$L$1000)="CONFIRMADO")),ROWS($A$3:A403))),"")</f>
        <v/>
      </c>
      <c r="E403" s="10" t="str">
        <f ca="1">IFERROR(INDEX(MAESTRO!E:E,_xludf.AGGREGATE(15,6,ROW(MAESTRO!$B$3:$B$1000)/((MAESTRO!$B$3:$B$1000="ACADEMICOS")*(UPPER(MAESTRO!$L$3:$L$1000)="CONFIRMADO")),ROWS($A$3:A403))),"")</f>
        <v/>
      </c>
      <c r="F403" s="10" t="str">
        <f ca="1">IFERROR(INDEX(MAESTRO!F:F,_xludf.AGGREGATE(15,6,ROW(MAESTRO!$B$3:$B$1000)/((MAESTRO!$B$3:$B$1000="ACADEMICOS")*(UPPER(MAESTRO!$L$3:$L$1000)="CONFIRMADO")),ROWS($A$3:A403))),"")</f>
        <v/>
      </c>
      <c r="G403" s="10" t="str">
        <f ca="1">IFERROR(INDEX(MAESTRO!G:G,_xludf.AGGREGATE(15,6,ROW(MAESTRO!$B$3:$B$1000)/((MAESTRO!$B$3:$B$1000="ACADEMICOS")*(UPPER(MAESTRO!$L$3:$L$1000)="CONFIRMADO")),ROWS($A$3:A403))),"")</f>
        <v/>
      </c>
      <c r="H403" s="10" t="str">
        <f ca="1">IFERROR(INDEX(MAESTRO!H:H,_xludf.AGGREGATE(15,6,ROW(MAESTRO!$B$3:$B$1000)/((MAESTRO!$B$3:$B$1000="ACADEMICOS")*(UPPER(MAESTRO!$L$3:$L$1000)="CONFIRMADO")),ROWS($A$3:A403))),"")</f>
        <v/>
      </c>
      <c r="I403" s="10" t="str">
        <f ca="1">IFERROR(INDEX(MAESTRO!I:I,_xludf.AGGREGATE(15,6,ROW(MAESTRO!$B$3:$B$1000)/((MAESTRO!$B$3:$B$1000="ACADEMICOS")*(UPPER(MAESTRO!$L$3:$L$1000)="CONFIRMADO")),ROWS($A$3:A403))),"")</f>
        <v/>
      </c>
      <c r="J403" s="10" t="str">
        <f ca="1">IFERROR(INDEX(MAESTRO!J:J,_xludf.AGGREGATE(15,6,ROW(MAESTRO!$B$3:$B$1000)/((MAESTRO!$B$3:$B$1000="ACADEMICOS")*(UPPER(MAESTRO!$L$3:$L$1000)="CONFIRMADO")),ROWS($A$3:A403))),"")</f>
        <v/>
      </c>
      <c r="K403" s="10" t="str">
        <f ca="1">IFERROR(INDEX(MAESTRO!K:K,_xludf.AGGREGATE(15,6,ROW(MAESTRO!$B$3:$B$1000)/((MAESTRO!$B$3:$B$1000="ACADEMICOS")*(UPPER(MAESTRO!$L$3:$L$1000)="CONFIRMADO")),ROWS($A$3:A403))),"")</f>
        <v/>
      </c>
      <c r="L403" s="10" t="str">
        <f ca="1">IFERROR(INDEX(MAESTRO!L:L,_xludf.AGGREGATE(15,6,ROW(MAESTRO!$B$3:$B$1000)/((MAESTRO!$B$3:$B$1000="ACADEMICOS")*(UPPER(MAESTRO!$L$3:$L$1000)="CONFIRMADO")),ROWS($A$3:A403))),"")</f>
        <v/>
      </c>
      <c r="M403" s="10" t="str">
        <f ca="1">IFERROR(INDEX(MAESTRO!M:M,_xludf.AGGREGATE(15,6,ROW(MAESTRO!$B$3:$B$1000)/((MAESTRO!$B$3:$B$1000="ACADEMICOS")*(UPPER(MAESTRO!$L$3:$L$1000)="CONFIRMADO")),ROWS($A$3:A403))),"")</f>
        <v/>
      </c>
      <c r="N403" s="10" t="str">
        <f ca="1">IFERROR(INDEX(MAESTRO!N:N,_xludf.AGGREGATE(15,6,ROW(MAESTRO!$B$3:$B$1000)/((MAESTRO!$B$3:$B$1000="ACADEMICOS")*(UPPER(MAESTRO!$L$3:$L$1000)="CONFIRMADO")),ROWS($A$3:A403))),"")</f>
        <v/>
      </c>
      <c r="O403" s="10" t="str">
        <f ca="1">IFERROR(INDEX(MAESTRO!O:O,_xludf.AGGREGATE(15,6,ROW(MAESTRO!$B$3:$B$1000)/((MAESTRO!$B$3:$B$1000="ACADEMICOS")*(UPPER(MAESTRO!$L$3:$L$1000)="CONFIRMADO")),ROWS($A$3:A403))),"")</f>
        <v/>
      </c>
      <c r="P403" s="10" t="str">
        <f ca="1">IFERROR(INDEX(MAESTRO!P:P,_xludf.AGGREGATE(15,6,ROW(MAESTRO!$B$3:$B$1000)/((MAESTRO!$B$3:$B$1000="ACADEMICOS")*(UPPER(MAESTRO!$L$3:$L$1000)="CONFIRMADO")),ROWS($A$3:A403))),"")</f>
        <v/>
      </c>
      <c r="Q403" s="10" t="str">
        <f ca="1">IFERROR(INDEX(MAESTRO!Q:Q,_xludf.AGGREGATE(15,6,ROW(MAESTRO!$B$3:$B$1000)/((MAESTRO!$B$3:$B$1000="ACADEMICOS")*(UPPER(MAESTRO!$L$3:$L$1000)="CONFIRMADO")),ROWS($A$3:A403))),"")</f>
        <v/>
      </c>
      <c r="R403" s="10" t="str">
        <f ca="1">IFERROR(INDEX(MAESTRO!R:R,_xludf.AGGREGATE(15,6,ROW(MAESTRO!$B$3:$B$1000)/((MAESTRO!$B$3:$B$1000="ACADEMICOS")*(UPPER(MAESTRO!$L$3:$L$1000)="CONFIRMADO")),ROWS($A$3:A403))),"")</f>
        <v/>
      </c>
      <c r="S403" s="10" t="str">
        <f ca="1">IFERROR(INDEX(MAESTRO!S:S,_xludf.AGGREGATE(15,6,ROW(MAESTRO!$B$3:$B$1000)/((MAESTRO!$B$3:$B$1000="ACADEMICOS")*(UPPER(MAESTRO!$L$3:$L$1000)="CONFIRMADO")),ROWS($A$3:A403))),"")</f>
        <v/>
      </c>
      <c r="T403" s="10" t="str">
        <f ca="1">IFERROR(INDEX(MAESTRO!T:T,_xludf.AGGREGATE(15,6,ROW(MAESTRO!$B$3:$B$1000)/((MAESTRO!$B$3:$B$1000="ACADEMICOS")*(UPPER(MAESTRO!$L$3:$L$1000)="CONFIRMADO")),ROWS($A$3:A403))),"")</f>
        <v/>
      </c>
      <c r="U403" s="10" t="str">
        <f ca="1">IFERROR(INDEX(MAESTRO!U:U,_xludf.AGGREGATE(15,6,ROW(MAESTRO!$B$3:$B$1000)/((MAESTRO!$B$3:$B$1000="ACADEMICOS")*(UPPER(MAESTRO!$L$3:$L$1000)="CONFIRMADO")),ROWS($A$3:A403))),"")</f>
        <v/>
      </c>
      <c r="V403" s="10" t="str">
        <f ca="1">IFERROR(INDEX(MAESTRO!V:V,_xludf.AGGREGATE(15,6,ROW(MAESTRO!$B$3:$B$1000)/((MAESTRO!$B$3:$B$1000="ACADEMICOS")*(UPPER(MAESTRO!$L$3:$L$1000)="CONFIRMADO")),ROWS($A$3:A403))),"")</f>
        <v/>
      </c>
      <c r="W403" s="10" t="str">
        <f ca="1">IFERROR(INDEX(MAESTRO!W:W,_xludf.AGGREGATE(15,6,ROW(MAESTRO!$B$3:$B$1000)/((MAESTRO!$B$3:$B$1000="ACADEMICOS")*(UPPER(MAESTRO!$L$3:$L$1000)="CONFIRMADO")),ROWS($A$3:A403))),"")</f>
        <v/>
      </c>
      <c r="X403" s="10" t="str">
        <f ca="1">IFERROR(INDEX(MAESTRO!X:X,_xludf.AGGREGATE(15,6,ROW(MAESTRO!$B$3:$B$1000)/((MAESTRO!$B$3:$B$1000="ACADEMICOS")*(UPPER(MAESTRO!$L$3:$L$1000)="CONFIRMADO")),ROWS($A$3:A403))),"")</f>
        <v/>
      </c>
    </row>
    <row r="404" spans="1:24" ht="22.05" customHeight="1">
      <c r="A404" s="21" t="str">
        <f ca="1">IFERROR(INDEX(MAESTRO!A:A,_xludf.AGGREGATE(15,6,ROW(MAESTRO!$B$3:$B$1000)/((MAESTRO!$B$3:$B$1000="ACADEMICOS")*(UPPER(MAESTRO!$L$3:$L$1000)="CONFIRMADO")),ROWS($A$3:A404))),"")</f>
        <v/>
      </c>
      <c r="B404" s="21" t="str">
        <f ca="1">IFERROR(INDEX(MAESTRO!B:B,_xludf.AGGREGATE(15,6,ROW(MAESTRO!$B$3:$B$1000)/((MAESTRO!$B$3:$B$1000="ACADEMICOS")*(UPPER(MAESTRO!$L$3:$L$1000)="CONFIRMADO")),ROWS($A$3:A404))),"")</f>
        <v/>
      </c>
      <c r="C404" s="21" t="str">
        <f ca="1">IFERROR(INDEX(MAESTRO!C:C,_xludf.AGGREGATE(15,6,ROW(MAESTRO!$B$3:$B$1000)/((MAESTRO!$B$3:$B$1000="ACADEMICOS")*(UPPER(MAESTRO!$L$3:$L$1000)="CONFIRMADO")),ROWS($A$3:A404))),"")</f>
        <v/>
      </c>
      <c r="D404" s="21" t="str">
        <f ca="1">IFERROR(INDEX(MAESTRO!D:D,_xludf.AGGREGATE(15,6,ROW(MAESTRO!$B$3:$B$1000)/((MAESTRO!$B$3:$B$1000="ACADEMICOS")*(UPPER(MAESTRO!$L$3:$L$1000)="CONFIRMADO")),ROWS($A$3:A404))),"")</f>
        <v/>
      </c>
      <c r="E404" s="21" t="str">
        <f ca="1">IFERROR(INDEX(MAESTRO!E:E,_xludf.AGGREGATE(15,6,ROW(MAESTRO!$B$3:$B$1000)/((MAESTRO!$B$3:$B$1000="ACADEMICOS")*(UPPER(MAESTRO!$L$3:$L$1000)="CONFIRMADO")),ROWS($A$3:A404))),"")</f>
        <v/>
      </c>
      <c r="F404" s="21" t="str">
        <f ca="1">IFERROR(INDEX(MAESTRO!F:F,_xludf.AGGREGATE(15,6,ROW(MAESTRO!$B$3:$B$1000)/((MAESTRO!$B$3:$B$1000="ACADEMICOS")*(UPPER(MAESTRO!$L$3:$L$1000)="CONFIRMADO")),ROWS($A$3:A404))),"")</f>
        <v/>
      </c>
      <c r="G404" s="21" t="str">
        <f ca="1">IFERROR(INDEX(MAESTRO!G:G,_xludf.AGGREGATE(15,6,ROW(MAESTRO!$B$3:$B$1000)/((MAESTRO!$B$3:$B$1000="ACADEMICOS")*(UPPER(MAESTRO!$L$3:$L$1000)="CONFIRMADO")),ROWS($A$3:A404))),"")</f>
        <v/>
      </c>
      <c r="H404" s="21" t="str">
        <f ca="1">IFERROR(INDEX(MAESTRO!H:H,_xludf.AGGREGATE(15,6,ROW(MAESTRO!$B$3:$B$1000)/((MAESTRO!$B$3:$B$1000="ACADEMICOS")*(UPPER(MAESTRO!$L$3:$L$1000)="CONFIRMADO")),ROWS($A$3:A404))),"")</f>
        <v/>
      </c>
      <c r="I404" s="21" t="str">
        <f ca="1">IFERROR(INDEX(MAESTRO!I:I,_xludf.AGGREGATE(15,6,ROW(MAESTRO!$B$3:$B$1000)/((MAESTRO!$B$3:$B$1000="ACADEMICOS")*(UPPER(MAESTRO!$L$3:$L$1000)="CONFIRMADO")),ROWS($A$3:A404))),"")</f>
        <v/>
      </c>
      <c r="J404" s="21" t="str">
        <f ca="1">IFERROR(INDEX(MAESTRO!J:J,_xludf.AGGREGATE(15,6,ROW(MAESTRO!$B$3:$B$1000)/((MAESTRO!$B$3:$B$1000="ACADEMICOS")*(UPPER(MAESTRO!$L$3:$L$1000)="CONFIRMADO")),ROWS($A$3:A404))),"")</f>
        <v/>
      </c>
      <c r="K404" s="21" t="str">
        <f ca="1">IFERROR(INDEX(MAESTRO!K:K,_xludf.AGGREGATE(15,6,ROW(MAESTRO!$B$3:$B$1000)/((MAESTRO!$B$3:$B$1000="ACADEMICOS")*(UPPER(MAESTRO!$L$3:$L$1000)="CONFIRMADO")),ROWS($A$3:A404))),"")</f>
        <v/>
      </c>
      <c r="L404" s="21" t="str">
        <f ca="1">IFERROR(INDEX(MAESTRO!L:L,_xludf.AGGREGATE(15,6,ROW(MAESTRO!$B$3:$B$1000)/((MAESTRO!$B$3:$B$1000="ACADEMICOS")*(UPPER(MAESTRO!$L$3:$L$1000)="CONFIRMADO")),ROWS($A$3:A404))),"")</f>
        <v/>
      </c>
      <c r="M404" s="21" t="str">
        <f ca="1">IFERROR(INDEX(MAESTRO!M:M,_xludf.AGGREGATE(15,6,ROW(MAESTRO!$B$3:$B$1000)/((MAESTRO!$B$3:$B$1000="ACADEMICOS")*(UPPER(MAESTRO!$L$3:$L$1000)="CONFIRMADO")),ROWS($A$3:A404))),"")</f>
        <v/>
      </c>
      <c r="N404" s="21" t="str">
        <f ca="1">IFERROR(INDEX(MAESTRO!N:N,_xludf.AGGREGATE(15,6,ROW(MAESTRO!$B$3:$B$1000)/((MAESTRO!$B$3:$B$1000="ACADEMICOS")*(UPPER(MAESTRO!$L$3:$L$1000)="CONFIRMADO")),ROWS($A$3:A404))),"")</f>
        <v/>
      </c>
      <c r="O404" s="21" t="str">
        <f ca="1">IFERROR(INDEX(MAESTRO!O:O,_xludf.AGGREGATE(15,6,ROW(MAESTRO!$B$3:$B$1000)/((MAESTRO!$B$3:$B$1000="ACADEMICOS")*(UPPER(MAESTRO!$L$3:$L$1000)="CONFIRMADO")),ROWS($A$3:A404))),"")</f>
        <v/>
      </c>
      <c r="P404" s="21" t="str">
        <f ca="1">IFERROR(INDEX(MAESTRO!P:P,_xludf.AGGREGATE(15,6,ROW(MAESTRO!$B$3:$B$1000)/((MAESTRO!$B$3:$B$1000="ACADEMICOS")*(UPPER(MAESTRO!$L$3:$L$1000)="CONFIRMADO")),ROWS($A$3:A404))),"")</f>
        <v/>
      </c>
      <c r="Q404" s="21" t="str">
        <f ca="1">IFERROR(INDEX(MAESTRO!Q:Q,_xludf.AGGREGATE(15,6,ROW(MAESTRO!$B$3:$B$1000)/((MAESTRO!$B$3:$B$1000="ACADEMICOS")*(UPPER(MAESTRO!$L$3:$L$1000)="CONFIRMADO")),ROWS($A$3:A404))),"")</f>
        <v/>
      </c>
      <c r="R404" s="21" t="str">
        <f ca="1">IFERROR(INDEX(MAESTRO!R:R,_xludf.AGGREGATE(15,6,ROW(MAESTRO!$B$3:$B$1000)/((MAESTRO!$B$3:$B$1000="ACADEMICOS")*(UPPER(MAESTRO!$L$3:$L$1000)="CONFIRMADO")),ROWS($A$3:A404))),"")</f>
        <v/>
      </c>
      <c r="S404" s="21" t="str">
        <f ca="1">IFERROR(INDEX(MAESTRO!S:S,_xludf.AGGREGATE(15,6,ROW(MAESTRO!$B$3:$B$1000)/((MAESTRO!$B$3:$B$1000="ACADEMICOS")*(UPPER(MAESTRO!$L$3:$L$1000)="CONFIRMADO")),ROWS($A$3:A404))),"")</f>
        <v/>
      </c>
      <c r="T404" s="21" t="str">
        <f ca="1">IFERROR(INDEX(MAESTRO!T:T,_xludf.AGGREGATE(15,6,ROW(MAESTRO!$B$3:$B$1000)/((MAESTRO!$B$3:$B$1000="ACADEMICOS")*(UPPER(MAESTRO!$L$3:$L$1000)="CONFIRMADO")),ROWS($A$3:A404))),"")</f>
        <v/>
      </c>
      <c r="U404" s="21" t="str">
        <f ca="1">IFERROR(INDEX(MAESTRO!U:U,_xludf.AGGREGATE(15,6,ROW(MAESTRO!$B$3:$B$1000)/((MAESTRO!$B$3:$B$1000="ACADEMICOS")*(UPPER(MAESTRO!$L$3:$L$1000)="CONFIRMADO")),ROWS($A$3:A404))),"")</f>
        <v/>
      </c>
      <c r="V404" s="21" t="str">
        <f ca="1">IFERROR(INDEX(MAESTRO!V:V,_xludf.AGGREGATE(15,6,ROW(MAESTRO!$B$3:$B$1000)/((MAESTRO!$B$3:$B$1000="ACADEMICOS")*(UPPER(MAESTRO!$L$3:$L$1000)="CONFIRMADO")),ROWS($A$3:A404))),"")</f>
        <v/>
      </c>
      <c r="W404" s="21" t="str">
        <f ca="1">IFERROR(INDEX(MAESTRO!W:W,_xludf.AGGREGATE(15,6,ROW(MAESTRO!$B$3:$B$1000)/((MAESTRO!$B$3:$B$1000="ACADEMICOS")*(UPPER(MAESTRO!$L$3:$L$1000)="CONFIRMADO")),ROWS($A$3:A404))),"")</f>
        <v/>
      </c>
      <c r="X404" s="21" t="str">
        <f ca="1">IFERROR(INDEX(MAESTRO!X:X,_xludf.AGGREGATE(15,6,ROW(MAESTRO!$B$3:$B$1000)/((MAESTRO!$B$3:$B$1000="ACADEMICOS")*(UPPER(MAESTRO!$L$3:$L$1000)="CONFIRMADO")),ROWS($A$3:A404))),"")</f>
        <v/>
      </c>
    </row>
    <row r="405" spans="1:24" ht="22.05" customHeight="1">
      <c r="A405" s="10" t="str">
        <f ca="1">IFERROR(INDEX(MAESTRO!A:A,_xludf.AGGREGATE(15,6,ROW(MAESTRO!$B$3:$B$1000)/((MAESTRO!$B$3:$B$1000="ACADEMICOS")*(UPPER(MAESTRO!$L$3:$L$1000)="CONFIRMADO")),ROWS($A$3:A405))),"")</f>
        <v/>
      </c>
      <c r="B405" s="10" t="str">
        <f ca="1">IFERROR(INDEX(MAESTRO!B:B,_xludf.AGGREGATE(15,6,ROW(MAESTRO!$B$3:$B$1000)/((MAESTRO!$B$3:$B$1000="ACADEMICOS")*(UPPER(MAESTRO!$L$3:$L$1000)="CONFIRMADO")),ROWS($A$3:A405))),"")</f>
        <v/>
      </c>
      <c r="C405" s="10" t="str">
        <f ca="1">IFERROR(INDEX(MAESTRO!C:C,_xludf.AGGREGATE(15,6,ROW(MAESTRO!$B$3:$B$1000)/((MAESTRO!$B$3:$B$1000="ACADEMICOS")*(UPPER(MAESTRO!$L$3:$L$1000)="CONFIRMADO")),ROWS($A$3:A405))),"")</f>
        <v/>
      </c>
      <c r="D405" s="10" t="str">
        <f ca="1">IFERROR(INDEX(MAESTRO!D:D,_xludf.AGGREGATE(15,6,ROW(MAESTRO!$B$3:$B$1000)/((MAESTRO!$B$3:$B$1000="ACADEMICOS")*(UPPER(MAESTRO!$L$3:$L$1000)="CONFIRMADO")),ROWS($A$3:A405))),"")</f>
        <v/>
      </c>
      <c r="E405" s="10" t="str">
        <f ca="1">IFERROR(INDEX(MAESTRO!E:E,_xludf.AGGREGATE(15,6,ROW(MAESTRO!$B$3:$B$1000)/((MAESTRO!$B$3:$B$1000="ACADEMICOS")*(UPPER(MAESTRO!$L$3:$L$1000)="CONFIRMADO")),ROWS($A$3:A405))),"")</f>
        <v/>
      </c>
      <c r="F405" s="10" t="str">
        <f ca="1">IFERROR(INDEX(MAESTRO!F:F,_xludf.AGGREGATE(15,6,ROW(MAESTRO!$B$3:$B$1000)/((MAESTRO!$B$3:$B$1000="ACADEMICOS")*(UPPER(MAESTRO!$L$3:$L$1000)="CONFIRMADO")),ROWS($A$3:A405))),"")</f>
        <v/>
      </c>
      <c r="G405" s="10" t="str">
        <f ca="1">IFERROR(INDEX(MAESTRO!G:G,_xludf.AGGREGATE(15,6,ROW(MAESTRO!$B$3:$B$1000)/((MAESTRO!$B$3:$B$1000="ACADEMICOS")*(UPPER(MAESTRO!$L$3:$L$1000)="CONFIRMADO")),ROWS($A$3:A405))),"")</f>
        <v/>
      </c>
      <c r="H405" s="10" t="str">
        <f ca="1">IFERROR(INDEX(MAESTRO!H:H,_xludf.AGGREGATE(15,6,ROW(MAESTRO!$B$3:$B$1000)/((MAESTRO!$B$3:$B$1000="ACADEMICOS")*(UPPER(MAESTRO!$L$3:$L$1000)="CONFIRMADO")),ROWS($A$3:A405))),"")</f>
        <v/>
      </c>
      <c r="I405" s="10" t="str">
        <f ca="1">IFERROR(INDEX(MAESTRO!I:I,_xludf.AGGREGATE(15,6,ROW(MAESTRO!$B$3:$B$1000)/((MAESTRO!$B$3:$B$1000="ACADEMICOS")*(UPPER(MAESTRO!$L$3:$L$1000)="CONFIRMADO")),ROWS($A$3:A405))),"")</f>
        <v/>
      </c>
      <c r="J405" s="10" t="str">
        <f ca="1">IFERROR(INDEX(MAESTRO!J:J,_xludf.AGGREGATE(15,6,ROW(MAESTRO!$B$3:$B$1000)/((MAESTRO!$B$3:$B$1000="ACADEMICOS")*(UPPER(MAESTRO!$L$3:$L$1000)="CONFIRMADO")),ROWS($A$3:A405))),"")</f>
        <v/>
      </c>
      <c r="K405" s="10" t="str">
        <f ca="1">IFERROR(INDEX(MAESTRO!K:K,_xludf.AGGREGATE(15,6,ROW(MAESTRO!$B$3:$B$1000)/((MAESTRO!$B$3:$B$1000="ACADEMICOS")*(UPPER(MAESTRO!$L$3:$L$1000)="CONFIRMADO")),ROWS($A$3:A405))),"")</f>
        <v/>
      </c>
      <c r="L405" s="10" t="str">
        <f ca="1">IFERROR(INDEX(MAESTRO!L:L,_xludf.AGGREGATE(15,6,ROW(MAESTRO!$B$3:$B$1000)/((MAESTRO!$B$3:$B$1000="ACADEMICOS")*(UPPER(MAESTRO!$L$3:$L$1000)="CONFIRMADO")),ROWS($A$3:A405))),"")</f>
        <v/>
      </c>
      <c r="M405" s="10" t="str">
        <f ca="1">IFERROR(INDEX(MAESTRO!M:M,_xludf.AGGREGATE(15,6,ROW(MAESTRO!$B$3:$B$1000)/((MAESTRO!$B$3:$B$1000="ACADEMICOS")*(UPPER(MAESTRO!$L$3:$L$1000)="CONFIRMADO")),ROWS($A$3:A405))),"")</f>
        <v/>
      </c>
      <c r="N405" s="10" t="str">
        <f ca="1">IFERROR(INDEX(MAESTRO!N:N,_xludf.AGGREGATE(15,6,ROW(MAESTRO!$B$3:$B$1000)/((MAESTRO!$B$3:$B$1000="ACADEMICOS")*(UPPER(MAESTRO!$L$3:$L$1000)="CONFIRMADO")),ROWS($A$3:A405))),"")</f>
        <v/>
      </c>
      <c r="O405" s="10" t="str">
        <f ca="1">IFERROR(INDEX(MAESTRO!O:O,_xludf.AGGREGATE(15,6,ROW(MAESTRO!$B$3:$B$1000)/((MAESTRO!$B$3:$B$1000="ACADEMICOS")*(UPPER(MAESTRO!$L$3:$L$1000)="CONFIRMADO")),ROWS($A$3:A405))),"")</f>
        <v/>
      </c>
      <c r="P405" s="10" t="str">
        <f ca="1">IFERROR(INDEX(MAESTRO!P:P,_xludf.AGGREGATE(15,6,ROW(MAESTRO!$B$3:$B$1000)/((MAESTRO!$B$3:$B$1000="ACADEMICOS")*(UPPER(MAESTRO!$L$3:$L$1000)="CONFIRMADO")),ROWS($A$3:A405))),"")</f>
        <v/>
      </c>
      <c r="Q405" s="10" t="str">
        <f ca="1">IFERROR(INDEX(MAESTRO!Q:Q,_xludf.AGGREGATE(15,6,ROW(MAESTRO!$B$3:$B$1000)/((MAESTRO!$B$3:$B$1000="ACADEMICOS")*(UPPER(MAESTRO!$L$3:$L$1000)="CONFIRMADO")),ROWS($A$3:A405))),"")</f>
        <v/>
      </c>
      <c r="R405" s="10" t="str">
        <f ca="1">IFERROR(INDEX(MAESTRO!R:R,_xludf.AGGREGATE(15,6,ROW(MAESTRO!$B$3:$B$1000)/((MAESTRO!$B$3:$B$1000="ACADEMICOS")*(UPPER(MAESTRO!$L$3:$L$1000)="CONFIRMADO")),ROWS($A$3:A405))),"")</f>
        <v/>
      </c>
      <c r="S405" s="10" t="str">
        <f ca="1">IFERROR(INDEX(MAESTRO!S:S,_xludf.AGGREGATE(15,6,ROW(MAESTRO!$B$3:$B$1000)/((MAESTRO!$B$3:$B$1000="ACADEMICOS")*(UPPER(MAESTRO!$L$3:$L$1000)="CONFIRMADO")),ROWS($A$3:A405))),"")</f>
        <v/>
      </c>
      <c r="T405" s="10" t="str">
        <f ca="1">IFERROR(INDEX(MAESTRO!T:T,_xludf.AGGREGATE(15,6,ROW(MAESTRO!$B$3:$B$1000)/((MAESTRO!$B$3:$B$1000="ACADEMICOS")*(UPPER(MAESTRO!$L$3:$L$1000)="CONFIRMADO")),ROWS($A$3:A405))),"")</f>
        <v/>
      </c>
      <c r="U405" s="10" t="str">
        <f ca="1">IFERROR(INDEX(MAESTRO!U:U,_xludf.AGGREGATE(15,6,ROW(MAESTRO!$B$3:$B$1000)/((MAESTRO!$B$3:$B$1000="ACADEMICOS")*(UPPER(MAESTRO!$L$3:$L$1000)="CONFIRMADO")),ROWS($A$3:A405))),"")</f>
        <v/>
      </c>
      <c r="V405" s="10" t="str">
        <f ca="1">IFERROR(INDEX(MAESTRO!V:V,_xludf.AGGREGATE(15,6,ROW(MAESTRO!$B$3:$B$1000)/((MAESTRO!$B$3:$B$1000="ACADEMICOS")*(UPPER(MAESTRO!$L$3:$L$1000)="CONFIRMADO")),ROWS($A$3:A405))),"")</f>
        <v/>
      </c>
      <c r="W405" s="10" t="str">
        <f ca="1">IFERROR(INDEX(MAESTRO!W:W,_xludf.AGGREGATE(15,6,ROW(MAESTRO!$B$3:$B$1000)/((MAESTRO!$B$3:$B$1000="ACADEMICOS")*(UPPER(MAESTRO!$L$3:$L$1000)="CONFIRMADO")),ROWS($A$3:A405))),"")</f>
        <v/>
      </c>
      <c r="X405" s="10" t="str">
        <f ca="1">IFERROR(INDEX(MAESTRO!X:X,_xludf.AGGREGATE(15,6,ROW(MAESTRO!$B$3:$B$1000)/((MAESTRO!$B$3:$B$1000="ACADEMICOS")*(UPPER(MAESTRO!$L$3:$L$1000)="CONFIRMADO")),ROWS($A$3:A405))),"")</f>
        <v/>
      </c>
    </row>
    <row r="406" spans="1:24" ht="22.05" customHeight="1">
      <c r="A406" s="21" t="str">
        <f ca="1">IFERROR(INDEX(MAESTRO!A:A,_xludf.AGGREGATE(15,6,ROW(MAESTRO!$B$3:$B$1000)/((MAESTRO!$B$3:$B$1000="ACADEMICOS")*(UPPER(MAESTRO!$L$3:$L$1000)="CONFIRMADO")),ROWS($A$3:A406))),"")</f>
        <v/>
      </c>
      <c r="B406" s="21" t="str">
        <f ca="1">IFERROR(INDEX(MAESTRO!B:B,_xludf.AGGREGATE(15,6,ROW(MAESTRO!$B$3:$B$1000)/((MAESTRO!$B$3:$B$1000="ACADEMICOS")*(UPPER(MAESTRO!$L$3:$L$1000)="CONFIRMADO")),ROWS($A$3:A406))),"")</f>
        <v/>
      </c>
      <c r="C406" s="21" t="str">
        <f ca="1">IFERROR(INDEX(MAESTRO!C:C,_xludf.AGGREGATE(15,6,ROW(MAESTRO!$B$3:$B$1000)/((MAESTRO!$B$3:$B$1000="ACADEMICOS")*(UPPER(MAESTRO!$L$3:$L$1000)="CONFIRMADO")),ROWS($A$3:A406))),"")</f>
        <v/>
      </c>
      <c r="D406" s="21" t="str">
        <f ca="1">IFERROR(INDEX(MAESTRO!D:D,_xludf.AGGREGATE(15,6,ROW(MAESTRO!$B$3:$B$1000)/((MAESTRO!$B$3:$B$1000="ACADEMICOS")*(UPPER(MAESTRO!$L$3:$L$1000)="CONFIRMADO")),ROWS($A$3:A406))),"")</f>
        <v/>
      </c>
      <c r="E406" s="21" t="str">
        <f ca="1">IFERROR(INDEX(MAESTRO!E:E,_xludf.AGGREGATE(15,6,ROW(MAESTRO!$B$3:$B$1000)/((MAESTRO!$B$3:$B$1000="ACADEMICOS")*(UPPER(MAESTRO!$L$3:$L$1000)="CONFIRMADO")),ROWS($A$3:A406))),"")</f>
        <v/>
      </c>
      <c r="F406" s="21" t="str">
        <f ca="1">IFERROR(INDEX(MAESTRO!F:F,_xludf.AGGREGATE(15,6,ROW(MAESTRO!$B$3:$B$1000)/((MAESTRO!$B$3:$B$1000="ACADEMICOS")*(UPPER(MAESTRO!$L$3:$L$1000)="CONFIRMADO")),ROWS($A$3:A406))),"")</f>
        <v/>
      </c>
      <c r="G406" s="21" t="str">
        <f ca="1">IFERROR(INDEX(MAESTRO!G:G,_xludf.AGGREGATE(15,6,ROW(MAESTRO!$B$3:$B$1000)/((MAESTRO!$B$3:$B$1000="ACADEMICOS")*(UPPER(MAESTRO!$L$3:$L$1000)="CONFIRMADO")),ROWS($A$3:A406))),"")</f>
        <v/>
      </c>
      <c r="H406" s="21" t="str">
        <f ca="1">IFERROR(INDEX(MAESTRO!H:H,_xludf.AGGREGATE(15,6,ROW(MAESTRO!$B$3:$B$1000)/((MAESTRO!$B$3:$B$1000="ACADEMICOS")*(UPPER(MAESTRO!$L$3:$L$1000)="CONFIRMADO")),ROWS($A$3:A406))),"")</f>
        <v/>
      </c>
      <c r="I406" s="21" t="str">
        <f ca="1">IFERROR(INDEX(MAESTRO!I:I,_xludf.AGGREGATE(15,6,ROW(MAESTRO!$B$3:$B$1000)/((MAESTRO!$B$3:$B$1000="ACADEMICOS")*(UPPER(MAESTRO!$L$3:$L$1000)="CONFIRMADO")),ROWS($A$3:A406))),"")</f>
        <v/>
      </c>
      <c r="J406" s="21" t="str">
        <f ca="1">IFERROR(INDEX(MAESTRO!J:J,_xludf.AGGREGATE(15,6,ROW(MAESTRO!$B$3:$B$1000)/((MAESTRO!$B$3:$B$1000="ACADEMICOS")*(UPPER(MAESTRO!$L$3:$L$1000)="CONFIRMADO")),ROWS($A$3:A406))),"")</f>
        <v/>
      </c>
      <c r="K406" s="21" t="str">
        <f ca="1">IFERROR(INDEX(MAESTRO!K:K,_xludf.AGGREGATE(15,6,ROW(MAESTRO!$B$3:$B$1000)/((MAESTRO!$B$3:$B$1000="ACADEMICOS")*(UPPER(MAESTRO!$L$3:$L$1000)="CONFIRMADO")),ROWS($A$3:A406))),"")</f>
        <v/>
      </c>
      <c r="L406" s="21" t="str">
        <f ca="1">IFERROR(INDEX(MAESTRO!L:L,_xludf.AGGREGATE(15,6,ROW(MAESTRO!$B$3:$B$1000)/((MAESTRO!$B$3:$B$1000="ACADEMICOS")*(UPPER(MAESTRO!$L$3:$L$1000)="CONFIRMADO")),ROWS($A$3:A406))),"")</f>
        <v/>
      </c>
      <c r="M406" s="21" t="str">
        <f ca="1">IFERROR(INDEX(MAESTRO!M:M,_xludf.AGGREGATE(15,6,ROW(MAESTRO!$B$3:$B$1000)/((MAESTRO!$B$3:$B$1000="ACADEMICOS")*(UPPER(MAESTRO!$L$3:$L$1000)="CONFIRMADO")),ROWS($A$3:A406))),"")</f>
        <v/>
      </c>
      <c r="N406" s="21" t="str">
        <f ca="1">IFERROR(INDEX(MAESTRO!N:N,_xludf.AGGREGATE(15,6,ROW(MAESTRO!$B$3:$B$1000)/((MAESTRO!$B$3:$B$1000="ACADEMICOS")*(UPPER(MAESTRO!$L$3:$L$1000)="CONFIRMADO")),ROWS($A$3:A406))),"")</f>
        <v/>
      </c>
      <c r="O406" s="21" t="str">
        <f ca="1">IFERROR(INDEX(MAESTRO!O:O,_xludf.AGGREGATE(15,6,ROW(MAESTRO!$B$3:$B$1000)/((MAESTRO!$B$3:$B$1000="ACADEMICOS")*(UPPER(MAESTRO!$L$3:$L$1000)="CONFIRMADO")),ROWS($A$3:A406))),"")</f>
        <v/>
      </c>
      <c r="P406" s="21" t="str">
        <f ca="1">IFERROR(INDEX(MAESTRO!P:P,_xludf.AGGREGATE(15,6,ROW(MAESTRO!$B$3:$B$1000)/((MAESTRO!$B$3:$B$1000="ACADEMICOS")*(UPPER(MAESTRO!$L$3:$L$1000)="CONFIRMADO")),ROWS($A$3:A406))),"")</f>
        <v/>
      </c>
      <c r="Q406" s="21" t="str">
        <f ca="1">IFERROR(INDEX(MAESTRO!Q:Q,_xludf.AGGREGATE(15,6,ROW(MAESTRO!$B$3:$B$1000)/((MAESTRO!$B$3:$B$1000="ACADEMICOS")*(UPPER(MAESTRO!$L$3:$L$1000)="CONFIRMADO")),ROWS($A$3:A406))),"")</f>
        <v/>
      </c>
      <c r="R406" s="21" t="str">
        <f ca="1">IFERROR(INDEX(MAESTRO!R:R,_xludf.AGGREGATE(15,6,ROW(MAESTRO!$B$3:$B$1000)/((MAESTRO!$B$3:$B$1000="ACADEMICOS")*(UPPER(MAESTRO!$L$3:$L$1000)="CONFIRMADO")),ROWS($A$3:A406))),"")</f>
        <v/>
      </c>
      <c r="S406" s="21" t="str">
        <f ca="1">IFERROR(INDEX(MAESTRO!S:S,_xludf.AGGREGATE(15,6,ROW(MAESTRO!$B$3:$B$1000)/((MAESTRO!$B$3:$B$1000="ACADEMICOS")*(UPPER(MAESTRO!$L$3:$L$1000)="CONFIRMADO")),ROWS($A$3:A406))),"")</f>
        <v/>
      </c>
      <c r="T406" s="21" t="str">
        <f ca="1">IFERROR(INDEX(MAESTRO!T:T,_xludf.AGGREGATE(15,6,ROW(MAESTRO!$B$3:$B$1000)/((MAESTRO!$B$3:$B$1000="ACADEMICOS")*(UPPER(MAESTRO!$L$3:$L$1000)="CONFIRMADO")),ROWS($A$3:A406))),"")</f>
        <v/>
      </c>
      <c r="U406" s="21" t="str">
        <f ca="1">IFERROR(INDEX(MAESTRO!U:U,_xludf.AGGREGATE(15,6,ROW(MAESTRO!$B$3:$B$1000)/((MAESTRO!$B$3:$B$1000="ACADEMICOS")*(UPPER(MAESTRO!$L$3:$L$1000)="CONFIRMADO")),ROWS($A$3:A406))),"")</f>
        <v/>
      </c>
      <c r="V406" s="21" t="str">
        <f ca="1">IFERROR(INDEX(MAESTRO!V:V,_xludf.AGGREGATE(15,6,ROW(MAESTRO!$B$3:$B$1000)/((MAESTRO!$B$3:$B$1000="ACADEMICOS")*(UPPER(MAESTRO!$L$3:$L$1000)="CONFIRMADO")),ROWS($A$3:A406))),"")</f>
        <v/>
      </c>
      <c r="W406" s="21" t="str">
        <f ca="1">IFERROR(INDEX(MAESTRO!W:W,_xludf.AGGREGATE(15,6,ROW(MAESTRO!$B$3:$B$1000)/((MAESTRO!$B$3:$B$1000="ACADEMICOS")*(UPPER(MAESTRO!$L$3:$L$1000)="CONFIRMADO")),ROWS($A$3:A406))),"")</f>
        <v/>
      </c>
      <c r="X406" s="21" t="str">
        <f ca="1">IFERROR(INDEX(MAESTRO!X:X,_xludf.AGGREGATE(15,6,ROW(MAESTRO!$B$3:$B$1000)/((MAESTRO!$B$3:$B$1000="ACADEMICOS")*(UPPER(MAESTRO!$L$3:$L$1000)="CONFIRMADO")),ROWS($A$3:A406))),"")</f>
        <v/>
      </c>
    </row>
    <row r="407" spans="1:24" ht="22.05" customHeight="1">
      <c r="A407" s="10" t="str">
        <f ca="1">IFERROR(INDEX(MAESTRO!A:A,_xludf.AGGREGATE(15,6,ROW(MAESTRO!$B$3:$B$1000)/((MAESTRO!$B$3:$B$1000="ACADEMICOS")*(UPPER(MAESTRO!$L$3:$L$1000)="CONFIRMADO")),ROWS($A$3:A407))),"")</f>
        <v/>
      </c>
      <c r="B407" s="10" t="str">
        <f ca="1">IFERROR(INDEX(MAESTRO!B:B,_xludf.AGGREGATE(15,6,ROW(MAESTRO!$B$3:$B$1000)/((MAESTRO!$B$3:$B$1000="ACADEMICOS")*(UPPER(MAESTRO!$L$3:$L$1000)="CONFIRMADO")),ROWS($A$3:A407))),"")</f>
        <v/>
      </c>
      <c r="C407" s="10" t="str">
        <f ca="1">IFERROR(INDEX(MAESTRO!C:C,_xludf.AGGREGATE(15,6,ROW(MAESTRO!$B$3:$B$1000)/((MAESTRO!$B$3:$B$1000="ACADEMICOS")*(UPPER(MAESTRO!$L$3:$L$1000)="CONFIRMADO")),ROWS($A$3:A407))),"")</f>
        <v/>
      </c>
      <c r="D407" s="10" t="str">
        <f ca="1">IFERROR(INDEX(MAESTRO!D:D,_xludf.AGGREGATE(15,6,ROW(MAESTRO!$B$3:$B$1000)/((MAESTRO!$B$3:$B$1000="ACADEMICOS")*(UPPER(MAESTRO!$L$3:$L$1000)="CONFIRMADO")),ROWS($A$3:A407))),"")</f>
        <v/>
      </c>
      <c r="E407" s="10" t="str">
        <f ca="1">IFERROR(INDEX(MAESTRO!E:E,_xludf.AGGREGATE(15,6,ROW(MAESTRO!$B$3:$B$1000)/((MAESTRO!$B$3:$B$1000="ACADEMICOS")*(UPPER(MAESTRO!$L$3:$L$1000)="CONFIRMADO")),ROWS($A$3:A407))),"")</f>
        <v/>
      </c>
      <c r="F407" s="10" t="str">
        <f ca="1">IFERROR(INDEX(MAESTRO!F:F,_xludf.AGGREGATE(15,6,ROW(MAESTRO!$B$3:$B$1000)/((MAESTRO!$B$3:$B$1000="ACADEMICOS")*(UPPER(MAESTRO!$L$3:$L$1000)="CONFIRMADO")),ROWS($A$3:A407))),"")</f>
        <v/>
      </c>
      <c r="G407" s="10" t="str">
        <f ca="1">IFERROR(INDEX(MAESTRO!G:G,_xludf.AGGREGATE(15,6,ROW(MAESTRO!$B$3:$B$1000)/((MAESTRO!$B$3:$B$1000="ACADEMICOS")*(UPPER(MAESTRO!$L$3:$L$1000)="CONFIRMADO")),ROWS($A$3:A407))),"")</f>
        <v/>
      </c>
      <c r="H407" s="10" t="str">
        <f ca="1">IFERROR(INDEX(MAESTRO!H:H,_xludf.AGGREGATE(15,6,ROW(MAESTRO!$B$3:$B$1000)/((MAESTRO!$B$3:$B$1000="ACADEMICOS")*(UPPER(MAESTRO!$L$3:$L$1000)="CONFIRMADO")),ROWS($A$3:A407))),"")</f>
        <v/>
      </c>
      <c r="I407" s="10" t="str">
        <f ca="1">IFERROR(INDEX(MAESTRO!I:I,_xludf.AGGREGATE(15,6,ROW(MAESTRO!$B$3:$B$1000)/((MAESTRO!$B$3:$B$1000="ACADEMICOS")*(UPPER(MAESTRO!$L$3:$L$1000)="CONFIRMADO")),ROWS($A$3:A407))),"")</f>
        <v/>
      </c>
      <c r="J407" s="10" t="str">
        <f ca="1">IFERROR(INDEX(MAESTRO!J:J,_xludf.AGGREGATE(15,6,ROW(MAESTRO!$B$3:$B$1000)/((MAESTRO!$B$3:$B$1000="ACADEMICOS")*(UPPER(MAESTRO!$L$3:$L$1000)="CONFIRMADO")),ROWS($A$3:A407))),"")</f>
        <v/>
      </c>
      <c r="K407" s="10" t="str">
        <f ca="1">IFERROR(INDEX(MAESTRO!K:K,_xludf.AGGREGATE(15,6,ROW(MAESTRO!$B$3:$B$1000)/((MAESTRO!$B$3:$B$1000="ACADEMICOS")*(UPPER(MAESTRO!$L$3:$L$1000)="CONFIRMADO")),ROWS($A$3:A407))),"")</f>
        <v/>
      </c>
      <c r="L407" s="10" t="str">
        <f ca="1">IFERROR(INDEX(MAESTRO!L:L,_xludf.AGGREGATE(15,6,ROW(MAESTRO!$B$3:$B$1000)/((MAESTRO!$B$3:$B$1000="ACADEMICOS")*(UPPER(MAESTRO!$L$3:$L$1000)="CONFIRMADO")),ROWS($A$3:A407))),"")</f>
        <v/>
      </c>
      <c r="M407" s="10" t="str">
        <f ca="1">IFERROR(INDEX(MAESTRO!M:M,_xludf.AGGREGATE(15,6,ROW(MAESTRO!$B$3:$B$1000)/((MAESTRO!$B$3:$B$1000="ACADEMICOS")*(UPPER(MAESTRO!$L$3:$L$1000)="CONFIRMADO")),ROWS($A$3:A407))),"")</f>
        <v/>
      </c>
      <c r="N407" s="10" t="str">
        <f ca="1">IFERROR(INDEX(MAESTRO!N:N,_xludf.AGGREGATE(15,6,ROW(MAESTRO!$B$3:$B$1000)/((MAESTRO!$B$3:$B$1000="ACADEMICOS")*(UPPER(MAESTRO!$L$3:$L$1000)="CONFIRMADO")),ROWS($A$3:A407))),"")</f>
        <v/>
      </c>
      <c r="O407" s="10" t="str">
        <f ca="1">IFERROR(INDEX(MAESTRO!O:O,_xludf.AGGREGATE(15,6,ROW(MAESTRO!$B$3:$B$1000)/((MAESTRO!$B$3:$B$1000="ACADEMICOS")*(UPPER(MAESTRO!$L$3:$L$1000)="CONFIRMADO")),ROWS($A$3:A407))),"")</f>
        <v/>
      </c>
      <c r="P407" s="10" t="str">
        <f ca="1">IFERROR(INDEX(MAESTRO!P:P,_xludf.AGGREGATE(15,6,ROW(MAESTRO!$B$3:$B$1000)/((MAESTRO!$B$3:$B$1000="ACADEMICOS")*(UPPER(MAESTRO!$L$3:$L$1000)="CONFIRMADO")),ROWS($A$3:A407))),"")</f>
        <v/>
      </c>
      <c r="Q407" s="10" t="str">
        <f ca="1">IFERROR(INDEX(MAESTRO!Q:Q,_xludf.AGGREGATE(15,6,ROW(MAESTRO!$B$3:$B$1000)/((MAESTRO!$B$3:$B$1000="ACADEMICOS")*(UPPER(MAESTRO!$L$3:$L$1000)="CONFIRMADO")),ROWS($A$3:A407))),"")</f>
        <v/>
      </c>
      <c r="R407" s="10" t="str">
        <f ca="1">IFERROR(INDEX(MAESTRO!R:R,_xludf.AGGREGATE(15,6,ROW(MAESTRO!$B$3:$B$1000)/((MAESTRO!$B$3:$B$1000="ACADEMICOS")*(UPPER(MAESTRO!$L$3:$L$1000)="CONFIRMADO")),ROWS($A$3:A407))),"")</f>
        <v/>
      </c>
      <c r="S407" s="10" t="str">
        <f ca="1">IFERROR(INDEX(MAESTRO!S:S,_xludf.AGGREGATE(15,6,ROW(MAESTRO!$B$3:$B$1000)/((MAESTRO!$B$3:$B$1000="ACADEMICOS")*(UPPER(MAESTRO!$L$3:$L$1000)="CONFIRMADO")),ROWS($A$3:A407))),"")</f>
        <v/>
      </c>
      <c r="T407" s="10" t="str">
        <f ca="1">IFERROR(INDEX(MAESTRO!T:T,_xludf.AGGREGATE(15,6,ROW(MAESTRO!$B$3:$B$1000)/((MAESTRO!$B$3:$B$1000="ACADEMICOS")*(UPPER(MAESTRO!$L$3:$L$1000)="CONFIRMADO")),ROWS($A$3:A407))),"")</f>
        <v/>
      </c>
      <c r="U407" s="10" t="str">
        <f ca="1">IFERROR(INDEX(MAESTRO!U:U,_xludf.AGGREGATE(15,6,ROW(MAESTRO!$B$3:$B$1000)/((MAESTRO!$B$3:$B$1000="ACADEMICOS")*(UPPER(MAESTRO!$L$3:$L$1000)="CONFIRMADO")),ROWS($A$3:A407))),"")</f>
        <v/>
      </c>
      <c r="V407" s="10" t="str">
        <f ca="1">IFERROR(INDEX(MAESTRO!V:V,_xludf.AGGREGATE(15,6,ROW(MAESTRO!$B$3:$B$1000)/((MAESTRO!$B$3:$B$1000="ACADEMICOS")*(UPPER(MAESTRO!$L$3:$L$1000)="CONFIRMADO")),ROWS($A$3:A407))),"")</f>
        <v/>
      </c>
      <c r="W407" s="10" t="str">
        <f ca="1">IFERROR(INDEX(MAESTRO!W:W,_xludf.AGGREGATE(15,6,ROW(MAESTRO!$B$3:$B$1000)/((MAESTRO!$B$3:$B$1000="ACADEMICOS")*(UPPER(MAESTRO!$L$3:$L$1000)="CONFIRMADO")),ROWS($A$3:A407))),"")</f>
        <v/>
      </c>
      <c r="X407" s="10" t="str">
        <f ca="1">IFERROR(INDEX(MAESTRO!X:X,_xludf.AGGREGATE(15,6,ROW(MAESTRO!$B$3:$B$1000)/((MAESTRO!$B$3:$B$1000="ACADEMICOS")*(UPPER(MAESTRO!$L$3:$L$1000)="CONFIRMADO")),ROWS($A$3:A407))),"")</f>
        <v/>
      </c>
    </row>
    <row r="408" spans="1:24" ht="22.05" customHeight="1">
      <c r="A408" s="21" t="str">
        <f ca="1">IFERROR(INDEX(MAESTRO!A:A,_xludf.AGGREGATE(15,6,ROW(MAESTRO!$B$3:$B$1000)/((MAESTRO!$B$3:$B$1000="ACADEMICOS")*(UPPER(MAESTRO!$L$3:$L$1000)="CONFIRMADO")),ROWS($A$3:A408))),"")</f>
        <v/>
      </c>
      <c r="B408" s="21" t="str">
        <f ca="1">IFERROR(INDEX(MAESTRO!B:B,_xludf.AGGREGATE(15,6,ROW(MAESTRO!$B$3:$B$1000)/((MAESTRO!$B$3:$B$1000="ACADEMICOS")*(UPPER(MAESTRO!$L$3:$L$1000)="CONFIRMADO")),ROWS($A$3:A408))),"")</f>
        <v/>
      </c>
      <c r="C408" s="21" t="str">
        <f ca="1">IFERROR(INDEX(MAESTRO!C:C,_xludf.AGGREGATE(15,6,ROW(MAESTRO!$B$3:$B$1000)/((MAESTRO!$B$3:$B$1000="ACADEMICOS")*(UPPER(MAESTRO!$L$3:$L$1000)="CONFIRMADO")),ROWS($A$3:A408))),"")</f>
        <v/>
      </c>
      <c r="D408" s="21" t="str">
        <f ca="1">IFERROR(INDEX(MAESTRO!D:D,_xludf.AGGREGATE(15,6,ROW(MAESTRO!$B$3:$B$1000)/((MAESTRO!$B$3:$B$1000="ACADEMICOS")*(UPPER(MAESTRO!$L$3:$L$1000)="CONFIRMADO")),ROWS($A$3:A408))),"")</f>
        <v/>
      </c>
      <c r="E408" s="21" t="str">
        <f ca="1">IFERROR(INDEX(MAESTRO!E:E,_xludf.AGGREGATE(15,6,ROW(MAESTRO!$B$3:$B$1000)/((MAESTRO!$B$3:$B$1000="ACADEMICOS")*(UPPER(MAESTRO!$L$3:$L$1000)="CONFIRMADO")),ROWS($A$3:A408))),"")</f>
        <v/>
      </c>
      <c r="F408" s="21" t="str">
        <f ca="1">IFERROR(INDEX(MAESTRO!F:F,_xludf.AGGREGATE(15,6,ROW(MAESTRO!$B$3:$B$1000)/((MAESTRO!$B$3:$B$1000="ACADEMICOS")*(UPPER(MAESTRO!$L$3:$L$1000)="CONFIRMADO")),ROWS($A$3:A408))),"")</f>
        <v/>
      </c>
      <c r="G408" s="21" t="str">
        <f ca="1">IFERROR(INDEX(MAESTRO!G:G,_xludf.AGGREGATE(15,6,ROW(MAESTRO!$B$3:$B$1000)/((MAESTRO!$B$3:$B$1000="ACADEMICOS")*(UPPER(MAESTRO!$L$3:$L$1000)="CONFIRMADO")),ROWS($A$3:A408))),"")</f>
        <v/>
      </c>
      <c r="H408" s="21" t="str">
        <f ca="1">IFERROR(INDEX(MAESTRO!H:H,_xludf.AGGREGATE(15,6,ROW(MAESTRO!$B$3:$B$1000)/((MAESTRO!$B$3:$B$1000="ACADEMICOS")*(UPPER(MAESTRO!$L$3:$L$1000)="CONFIRMADO")),ROWS($A$3:A408))),"")</f>
        <v/>
      </c>
      <c r="I408" s="21" t="str">
        <f ca="1">IFERROR(INDEX(MAESTRO!I:I,_xludf.AGGREGATE(15,6,ROW(MAESTRO!$B$3:$B$1000)/((MAESTRO!$B$3:$B$1000="ACADEMICOS")*(UPPER(MAESTRO!$L$3:$L$1000)="CONFIRMADO")),ROWS($A$3:A408))),"")</f>
        <v/>
      </c>
      <c r="J408" s="21" t="str">
        <f ca="1">IFERROR(INDEX(MAESTRO!J:J,_xludf.AGGREGATE(15,6,ROW(MAESTRO!$B$3:$B$1000)/((MAESTRO!$B$3:$B$1000="ACADEMICOS")*(UPPER(MAESTRO!$L$3:$L$1000)="CONFIRMADO")),ROWS($A$3:A408))),"")</f>
        <v/>
      </c>
      <c r="K408" s="21" t="str">
        <f ca="1">IFERROR(INDEX(MAESTRO!K:K,_xludf.AGGREGATE(15,6,ROW(MAESTRO!$B$3:$B$1000)/((MAESTRO!$B$3:$B$1000="ACADEMICOS")*(UPPER(MAESTRO!$L$3:$L$1000)="CONFIRMADO")),ROWS($A$3:A408))),"")</f>
        <v/>
      </c>
      <c r="L408" s="21" t="str">
        <f ca="1">IFERROR(INDEX(MAESTRO!L:L,_xludf.AGGREGATE(15,6,ROW(MAESTRO!$B$3:$B$1000)/((MAESTRO!$B$3:$B$1000="ACADEMICOS")*(UPPER(MAESTRO!$L$3:$L$1000)="CONFIRMADO")),ROWS($A$3:A408))),"")</f>
        <v/>
      </c>
      <c r="M408" s="21" t="str">
        <f ca="1">IFERROR(INDEX(MAESTRO!M:M,_xludf.AGGREGATE(15,6,ROW(MAESTRO!$B$3:$B$1000)/((MAESTRO!$B$3:$B$1000="ACADEMICOS")*(UPPER(MAESTRO!$L$3:$L$1000)="CONFIRMADO")),ROWS($A$3:A408))),"")</f>
        <v/>
      </c>
      <c r="N408" s="21" t="str">
        <f ca="1">IFERROR(INDEX(MAESTRO!N:N,_xludf.AGGREGATE(15,6,ROW(MAESTRO!$B$3:$B$1000)/((MAESTRO!$B$3:$B$1000="ACADEMICOS")*(UPPER(MAESTRO!$L$3:$L$1000)="CONFIRMADO")),ROWS($A$3:A408))),"")</f>
        <v/>
      </c>
      <c r="O408" s="21" t="str">
        <f ca="1">IFERROR(INDEX(MAESTRO!O:O,_xludf.AGGREGATE(15,6,ROW(MAESTRO!$B$3:$B$1000)/((MAESTRO!$B$3:$B$1000="ACADEMICOS")*(UPPER(MAESTRO!$L$3:$L$1000)="CONFIRMADO")),ROWS($A$3:A408))),"")</f>
        <v/>
      </c>
      <c r="P408" s="21" t="str">
        <f ca="1">IFERROR(INDEX(MAESTRO!P:P,_xludf.AGGREGATE(15,6,ROW(MAESTRO!$B$3:$B$1000)/((MAESTRO!$B$3:$B$1000="ACADEMICOS")*(UPPER(MAESTRO!$L$3:$L$1000)="CONFIRMADO")),ROWS($A$3:A408))),"")</f>
        <v/>
      </c>
      <c r="Q408" s="21" t="str">
        <f ca="1">IFERROR(INDEX(MAESTRO!Q:Q,_xludf.AGGREGATE(15,6,ROW(MAESTRO!$B$3:$B$1000)/((MAESTRO!$B$3:$B$1000="ACADEMICOS")*(UPPER(MAESTRO!$L$3:$L$1000)="CONFIRMADO")),ROWS($A$3:A408))),"")</f>
        <v/>
      </c>
      <c r="R408" s="21" t="str">
        <f ca="1">IFERROR(INDEX(MAESTRO!R:R,_xludf.AGGREGATE(15,6,ROW(MAESTRO!$B$3:$B$1000)/((MAESTRO!$B$3:$B$1000="ACADEMICOS")*(UPPER(MAESTRO!$L$3:$L$1000)="CONFIRMADO")),ROWS($A$3:A408))),"")</f>
        <v/>
      </c>
      <c r="S408" s="21" t="str">
        <f ca="1">IFERROR(INDEX(MAESTRO!S:S,_xludf.AGGREGATE(15,6,ROW(MAESTRO!$B$3:$B$1000)/((MAESTRO!$B$3:$B$1000="ACADEMICOS")*(UPPER(MAESTRO!$L$3:$L$1000)="CONFIRMADO")),ROWS($A$3:A408))),"")</f>
        <v/>
      </c>
      <c r="T408" s="21" t="str">
        <f ca="1">IFERROR(INDEX(MAESTRO!T:T,_xludf.AGGREGATE(15,6,ROW(MAESTRO!$B$3:$B$1000)/((MAESTRO!$B$3:$B$1000="ACADEMICOS")*(UPPER(MAESTRO!$L$3:$L$1000)="CONFIRMADO")),ROWS($A$3:A408))),"")</f>
        <v/>
      </c>
      <c r="U408" s="21" t="str">
        <f ca="1">IFERROR(INDEX(MAESTRO!U:U,_xludf.AGGREGATE(15,6,ROW(MAESTRO!$B$3:$B$1000)/((MAESTRO!$B$3:$B$1000="ACADEMICOS")*(UPPER(MAESTRO!$L$3:$L$1000)="CONFIRMADO")),ROWS($A$3:A408))),"")</f>
        <v/>
      </c>
      <c r="V408" s="21" t="str">
        <f ca="1">IFERROR(INDEX(MAESTRO!V:V,_xludf.AGGREGATE(15,6,ROW(MAESTRO!$B$3:$B$1000)/((MAESTRO!$B$3:$B$1000="ACADEMICOS")*(UPPER(MAESTRO!$L$3:$L$1000)="CONFIRMADO")),ROWS($A$3:A408))),"")</f>
        <v/>
      </c>
      <c r="W408" s="21" t="str">
        <f ca="1">IFERROR(INDEX(MAESTRO!W:W,_xludf.AGGREGATE(15,6,ROW(MAESTRO!$B$3:$B$1000)/((MAESTRO!$B$3:$B$1000="ACADEMICOS")*(UPPER(MAESTRO!$L$3:$L$1000)="CONFIRMADO")),ROWS($A$3:A408))),"")</f>
        <v/>
      </c>
      <c r="X408" s="21" t="str">
        <f ca="1">IFERROR(INDEX(MAESTRO!X:X,_xludf.AGGREGATE(15,6,ROW(MAESTRO!$B$3:$B$1000)/((MAESTRO!$B$3:$B$1000="ACADEMICOS")*(UPPER(MAESTRO!$L$3:$L$1000)="CONFIRMADO")),ROWS($A$3:A408))),"")</f>
        <v/>
      </c>
    </row>
    <row r="409" spans="1:24" ht="22.05" customHeight="1">
      <c r="A409" s="10" t="str">
        <f ca="1">IFERROR(INDEX(MAESTRO!A:A,_xludf.AGGREGATE(15,6,ROW(MAESTRO!$B$3:$B$1000)/((MAESTRO!$B$3:$B$1000="ACADEMICOS")*(UPPER(MAESTRO!$L$3:$L$1000)="CONFIRMADO")),ROWS($A$3:A409))),"")</f>
        <v/>
      </c>
      <c r="B409" s="10" t="str">
        <f ca="1">IFERROR(INDEX(MAESTRO!B:B,_xludf.AGGREGATE(15,6,ROW(MAESTRO!$B$3:$B$1000)/((MAESTRO!$B$3:$B$1000="ACADEMICOS")*(UPPER(MAESTRO!$L$3:$L$1000)="CONFIRMADO")),ROWS($A$3:A409))),"")</f>
        <v/>
      </c>
      <c r="C409" s="10" t="str">
        <f ca="1">IFERROR(INDEX(MAESTRO!C:C,_xludf.AGGREGATE(15,6,ROW(MAESTRO!$B$3:$B$1000)/((MAESTRO!$B$3:$B$1000="ACADEMICOS")*(UPPER(MAESTRO!$L$3:$L$1000)="CONFIRMADO")),ROWS($A$3:A409))),"")</f>
        <v/>
      </c>
      <c r="D409" s="10" t="str">
        <f ca="1">IFERROR(INDEX(MAESTRO!D:D,_xludf.AGGREGATE(15,6,ROW(MAESTRO!$B$3:$B$1000)/((MAESTRO!$B$3:$B$1000="ACADEMICOS")*(UPPER(MAESTRO!$L$3:$L$1000)="CONFIRMADO")),ROWS($A$3:A409))),"")</f>
        <v/>
      </c>
      <c r="E409" s="10" t="str">
        <f ca="1">IFERROR(INDEX(MAESTRO!E:E,_xludf.AGGREGATE(15,6,ROW(MAESTRO!$B$3:$B$1000)/((MAESTRO!$B$3:$B$1000="ACADEMICOS")*(UPPER(MAESTRO!$L$3:$L$1000)="CONFIRMADO")),ROWS($A$3:A409))),"")</f>
        <v/>
      </c>
      <c r="F409" s="10" t="str">
        <f ca="1">IFERROR(INDEX(MAESTRO!F:F,_xludf.AGGREGATE(15,6,ROW(MAESTRO!$B$3:$B$1000)/((MAESTRO!$B$3:$B$1000="ACADEMICOS")*(UPPER(MAESTRO!$L$3:$L$1000)="CONFIRMADO")),ROWS($A$3:A409))),"")</f>
        <v/>
      </c>
      <c r="G409" s="10" t="str">
        <f ca="1">IFERROR(INDEX(MAESTRO!G:G,_xludf.AGGREGATE(15,6,ROW(MAESTRO!$B$3:$B$1000)/((MAESTRO!$B$3:$B$1000="ACADEMICOS")*(UPPER(MAESTRO!$L$3:$L$1000)="CONFIRMADO")),ROWS($A$3:A409))),"")</f>
        <v/>
      </c>
      <c r="H409" s="10" t="str">
        <f ca="1">IFERROR(INDEX(MAESTRO!H:H,_xludf.AGGREGATE(15,6,ROW(MAESTRO!$B$3:$B$1000)/((MAESTRO!$B$3:$B$1000="ACADEMICOS")*(UPPER(MAESTRO!$L$3:$L$1000)="CONFIRMADO")),ROWS($A$3:A409))),"")</f>
        <v/>
      </c>
      <c r="I409" s="10" t="str">
        <f ca="1">IFERROR(INDEX(MAESTRO!I:I,_xludf.AGGREGATE(15,6,ROW(MAESTRO!$B$3:$B$1000)/((MAESTRO!$B$3:$B$1000="ACADEMICOS")*(UPPER(MAESTRO!$L$3:$L$1000)="CONFIRMADO")),ROWS($A$3:A409))),"")</f>
        <v/>
      </c>
      <c r="J409" s="10" t="str">
        <f ca="1">IFERROR(INDEX(MAESTRO!J:J,_xludf.AGGREGATE(15,6,ROW(MAESTRO!$B$3:$B$1000)/((MAESTRO!$B$3:$B$1000="ACADEMICOS")*(UPPER(MAESTRO!$L$3:$L$1000)="CONFIRMADO")),ROWS($A$3:A409))),"")</f>
        <v/>
      </c>
      <c r="K409" s="10" t="str">
        <f ca="1">IFERROR(INDEX(MAESTRO!K:K,_xludf.AGGREGATE(15,6,ROW(MAESTRO!$B$3:$B$1000)/((MAESTRO!$B$3:$B$1000="ACADEMICOS")*(UPPER(MAESTRO!$L$3:$L$1000)="CONFIRMADO")),ROWS($A$3:A409))),"")</f>
        <v/>
      </c>
      <c r="L409" s="10" t="str">
        <f ca="1">IFERROR(INDEX(MAESTRO!L:L,_xludf.AGGREGATE(15,6,ROW(MAESTRO!$B$3:$B$1000)/((MAESTRO!$B$3:$B$1000="ACADEMICOS")*(UPPER(MAESTRO!$L$3:$L$1000)="CONFIRMADO")),ROWS($A$3:A409))),"")</f>
        <v/>
      </c>
      <c r="M409" s="10" t="str">
        <f ca="1">IFERROR(INDEX(MAESTRO!M:M,_xludf.AGGREGATE(15,6,ROW(MAESTRO!$B$3:$B$1000)/((MAESTRO!$B$3:$B$1000="ACADEMICOS")*(UPPER(MAESTRO!$L$3:$L$1000)="CONFIRMADO")),ROWS($A$3:A409))),"")</f>
        <v/>
      </c>
      <c r="N409" s="10" t="str">
        <f ca="1">IFERROR(INDEX(MAESTRO!N:N,_xludf.AGGREGATE(15,6,ROW(MAESTRO!$B$3:$B$1000)/((MAESTRO!$B$3:$B$1000="ACADEMICOS")*(UPPER(MAESTRO!$L$3:$L$1000)="CONFIRMADO")),ROWS($A$3:A409))),"")</f>
        <v/>
      </c>
      <c r="O409" s="10" t="str">
        <f ca="1">IFERROR(INDEX(MAESTRO!O:O,_xludf.AGGREGATE(15,6,ROW(MAESTRO!$B$3:$B$1000)/((MAESTRO!$B$3:$B$1000="ACADEMICOS")*(UPPER(MAESTRO!$L$3:$L$1000)="CONFIRMADO")),ROWS($A$3:A409))),"")</f>
        <v/>
      </c>
      <c r="P409" s="10" t="str">
        <f ca="1">IFERROR(INDEX(MAESTRO!P:P,_xludf.AGGREGATE(15,6,ROW(MAESTRO!$B$3:$B$1000)/((MAESTRO!$B$3:$B$1000="ACADEMICOS")*(UPPER(MAESTRO!$L$3:$L$1000)="CONFIRMADO")),ROWS($A$3:A409))),"")</f>
        <v/>
      </c>
      <c r="Q409" s="10" t="str">
        <f ca="1">IFERROR(INDEX(MAESTRO!Q:Q,_xludf.AGGREGATE(15,6,ROW(MAESTRO!$B$3:$B$1000)/((MAESTRO!$B$3:$B$1000="ACADEMICOS")*(UPPER(MAESTRO!$L$3:$L$1000)="CONFIRMADO")),ROWS($A$3:A409))),"")</f>
        <v/>
      </c>
      <c r="R409" s="10" t="str">
        <f ca="1">IFERROR(INDEX(MAESTRO!R:R,_xludf.AGGREGATE(15,6,ROW(MAESTRO!$B$3:$B$1000)/((MAESTRO!$B$3:$B$1000="ACADEMICOS")*(UPPER(MAESTRO!$L$3:$L$1000)="CONFIRMADO")),ROWS($A$3:A409))),"")</f>
        <v/>
      </c>
      <c r="S409" s="10" t="str">
        <f ca="1">IFERROR(INDEX(MAESTRO!S:S,_xludf.AGGREGATE(15,6,ROW(MAESTRO!$B$3:$B$1000)/((MAESTRO!$B$3:$B$1000="ACADEMICOS")*(UPPER(MAESTRO!$L$3:$L$1000)="CONFIRMADO")),ROWS($A$3:A409))),"")</f>
        <v/>
      </c>
      <c r="T409" s="10" t="str">
        <f ca="1">IFERROR(INDEX(MAESTRO!T:T,_xludf.AGGREGATE(15,6,ROW(MAESTRO!$B$3:$B$1000)/((MAESTRO!$B$3:$B$1000="ACADEMICOS")*(UPPER(MAESTRO!$L$3:$L$1000)="CONFIRMADO")),ROWS($A$3:A409))),"")</f>
        <v/>
      </c>
      <c r="U409" s="10" t="str">
        <f ca="1">IFERROR(INDEX(MAESTRO!U:U,_xludf.AGGREGATE(15,6,ROW(MAESTRO!$B$3:$B$1000)/((MAESTRO!$B$3:$B$1000="ACADEMICOS")*(UPPER(MAESTRO!$L$3:$L$1000)="CONFIRMADO")),ROWS($A$3:A409))),"")</f>
        <v/>
      </c>
      <c r="V409" s="10" t="str">
        <f ca="1">IFERROR(INDEX(MAESTRO!V:V,_xludf.AGGREGATE(15,6,ROW(MAESTRO!$B$3:$B$1000)/((MAESTRO!$B$3:$B$1000="ACADEMICOS")*(UPPER(MAESTRO!$L$3:$L$1000)="CONFIRMADO")),ROWS($A$3:A409))),"")</f>
        <v/>
      </c>
      <c r="W409" s="10" t="str">
        <f ca="1">IFERROR(INDEX(MAESTRO!W:W,_xludf.AGGREGATE(15,6,ROW(MAESTRO!$B$3:$B$1000)/((MAESTRO!$B$3:$B$1000="ACADEMICOS")*(UPPER(MAESTRO!$L$3:$L$1000)="CONFIRMADO")),ROWS($A$3:A409))),"")</f>
        <v/>
      </c>
      <c r="X409" s="10" t="str">
        <f ca="1">IFERROR(INDEX(MAESTRO!X:X,_xludf.AGGREGATE(15,6,ROW(MAESTRO!$B$3:$B$1000)/((MAESTRO!$B$3:$B$1000="ACADEMICOS")*(UPPER(MAESTRO!$L$3:$L$1000)="CONFIRMADO")),ROWS($A$3:A409))),"")</f>
        <v/>
      </c>
    </row>
    <row r="410" spans="1:24" ht="22.05" customHeight="1">
      <c r="A410" s="21" t="str">
        <f ca="1">IFERROR(INDEX(MAESTRO!A:A,_xludf.AGGREGATE(15,6,ROW(MAESTRO!$B$3:$B$1000)/((MAESTRO!$B$3:$B$1000="ACADEMICOS")*(UPPER(MAESTRO!$L$3:$L$1000)="CONFIRMADO")),ROWS($A$3:A410))),"")</f>
        <v/>
      </c>
      <c r="B410" s="21" t="str">
        <f ca="1">IFERROR(INDEX(MAESTRO!B:B,_xludf.AGGREGATE(15,6,ROW(MAESTRO!$B$3:$B$1000)/((MAESTRO!$B$3:$B$1000="ACADEMICOS")*(UPPER(MAESTRO!$L$3:$L$1000)="CONFIRMADO")),ROWS($A$3:A410))),"")</f>
        <v/>
      </c>
      <c r="C410" s="21" t="str">
        <f ca="1">IFERROR(INDEX(MAESTRO!C:C,_xludf.AGGREGATE(15,6,ROW(MAESTRO!$B$3:$B$1000)/((MAESTRO!$B$3:$B$1000="ACADEMICOS")*(UPPER(MAESTRO!$L$3:$L$1000)="CONFIRMADO")),ROWS($A$3:A410))),"")</f>
        <v/>
      </c>
      <c r="D410" s="21" t="str">
        <f ca="1">IFERROR(INDEX(MAESTRO!D:D,_xludf.AGGREGATE(15,6,ROW(MAESTRO!$B$3:$B$1000)/((MAESTRO!$B$3:$B$1000="ACADEMICOS")*(UPPER(MAESTRO!$L$3:$L$1000)="CONFIRMADO")),ROWS($A$3:A410))),"")</f>
        <v/>
      </c>
      <c r="E410" s="21" t="str">
        <f ca="1">IFERROR(INDEX(MAESTRO!E:E,_xludf.AGGREGATE(15,6,ROW(MAESTRO!$B$3:$B$1000)/((MAESTRO!$B$3:$B$1000="ACADEMICOS")*(UPPER(MAESTRO!$L$3:$L$1000)="CONFIRMADO")),ROWS($A$3:A410))),"")</f>
        <v/>
      </c>
      <c r="F410" s="21" t="str">
        <f ca="1">IFERROR(INDEX(MAESTRO!F:F,_xludf.AGGREGATE(15,6,ROW(MAESTRO!$B$3:$B$1000)/((MAESTRO!$B$3:$B$1000="ACADEMICOS")*(UPPER(MAESTRO!$L$3:$L$1000)="CONFIRMADO")),ROWS($A$3:A410))),"")</f>
        <v/>
      </c>
      <c r="G410" s="21" t="str">
        <f ca="1">IFERROR(INDEX(MAESTRO!G:G,_xludf.AGGREGATE(15,6,ROW(MAESTRO!$B$3:$B$1000)/((MAESTRO!$B$3:$B$1000="ACADEMICOS")*(UPPER(MAESTRO!$L$3:$L$1000)="CONFIRMADO")),ROWS($A$3:A410))),"")</f>
        <v/>
      </c>
      <c r="H410" s="21" t="str">
        <f ca="1">IFERROR(INDEX(MAESTRO!H:H,_xludf.AGGREGATE(15,6,ROW(MAESTRO!$B$3:$B$1000)/((MAESTRO!$B$3:$B$1000="ACADEMICOS")*(UPPER(MAESTRO!$L$3:$L$1000)="CONFIRMADO")),ROWS($A$3:A410))),"")</f>
        <v/>
      </c>
      <c r="I410" s="21" t="str">
        <f ca="1">IFERROR(INDEX(MAESTRO!I:I,_xludf.AGGREGATE(15,6,ROW(MAESTRO!$B$3:$B$1000)/((MAESTRO!$B$3:$B$1000="ACADEMICOS")*(UPPER(MAESTRO!$L$3:$L$1000)="CONFIRMADO")),ROWS($A$3:A410))),"")</f>
        <v/>
      </c>
      <c r="J410" s="21" t="str">
        <f ca="1">IFERROR(INDEX(MAESTRO!J:J,_xludf.AGGREGATE(15,6,ROW(MAESTRO!$B$3:$B$1000)/((MAESTRO!$B$3:$B$1000="ACADEMICOS")*(UPPER(MAESTRO!$L$3:$L$1000)="CONFIRMADO")),ROWS($A$3:A410))),"")</f>
        <v/>
      </c>
      <c r="K410" s="21" t="str">
        <f ca="1">IFERROR(INDEX(MAESTRO!K:K,_xludf.AGGREGATE(15,6,ROW(MAESTRO!$B$3:$B$1000)/((MAESTRO!$B$3:$B$1000="ACADEMICOS")*(UPPER(MAESTRO!$L$3:$L$1000)="CONFIRMADO")),ROWS($A$3:A410))),"")</f>
        <v/>
      </c>
      <c r="L410" s="21" t="str">
        <f ca="1">IFERROR(INDEX(MAESTRO!L:L,_xludf.AGGREGATE(15,6,ROW(MAESTRO!$B$3:$B$1000)/((MAESTRO!$B$3:$B$1000="ACADEMICOS")*(UPPER(MAESTRO!$L$3:$L$1000)="CONFIRMADO")),ROWS($A$3:A410))),"")</f>
        <v/>
      </c>
      <c r="M410" s="21" t="str">
        <f ca="1">IFERROR(INDEX(MAESTRO!M:M,_xludf.AGGREGATE(15,6,ROW(MAESTRO!$B$3:$B$1000)/((MAESTRO!$B$3:$B$1000="ACADEMICOS")*(UPPER(MAESTRO!$L$3:$L$1000)="CONFIRMADO")),ROWS($A$3:A410))),"")</f>
        <v/>
      </c>
      <c r="N410" s="21" t="str">
        <f ca="1">IFERROR(INDEX(MAESTRO!N:N,_xludf.AGGREGATE(15,6,ROW(MAESTRO!$B$3:$B$1000)/((MAESTRO!$B$3:$B$1000="ACADEMICOS")*(UPPER(MAESTRO!$L$3:$L$1000)="CONFIRMADO")),ROWS($A$3:A410))),"")</f>
        <v/>
      </c>
      <c r="O410" s="21" t="str">
        <f ca="1">IFERROR(INDEX(MAESTRO!O:O,_xludf.AGGREGATE(15,6,ROW(MAESTRO!$B$3:$B$1000)/((MAESTRO!$B$3:$B$1000="ACADEMICOS")*(UPPER(MAESTRO!$L$3:$L$1000)="CONFIRMADO")),ROWS($A$3:A410))),"")</f>
        <v/>
      </c>
      <c r="P410" s="21" t="str">
        <f ca="1">IFERROR(INDEX(MAESTRO!P:P,_xludf.AGGREGATE(15,6,ROW(MAESTRO!$B$3:$B$1000)/((MAESTRO!$B$3:$B$1000="ACADEMICOS")*(UPPER(MAESTRO!$L$3:$L$1000)="CONFIRMADO")),ROWS($A$3:A410))),"")</f>
        <v/>
      </c>
      <c r="Q410" s="21" t="str">
        <f ca="1">IFERROR(INDEX(MAESTRO!Q:Q,_xludf.AGGREGATE(15,6,ROW(MAESTRO!$B$3:$B$1000)/((MAESTRO!$B$3:$B$1000="ACADEMICOS")*(UPPER(MAESTRO!$L$3:$L$1000)="CONFIRMADO")),ROWS($A$3:A410))),"")</f>
        <v/>
      </c>
      <c r="R410" s="21" t="str">
        <f ca="1">IFERROR(INDEX(MAESTRO!R:R,_xludf.AGGREGATE(15,6,ROW(MAESTRO!$B$3:$B$1000)/((MAESTRO!$B$3:$B$1000="ACADEMICOS")*(UPPER(MAESTRO!$L$3:$L$1000)="CONFIRMADO")),ROWS($A$3:A410))),"")</f>
        <v/>
      </c>
      <c r="S410" s="21" t="str">
        <f ca="1">IFERROR(INDEX(MAESTRO!S:S,_xludf.AGGREGATE(15,6,ROW(MAESTRO!$B$3:$B$1000)/((MAESTRO!$B$3:$B$1000="ACADEMICOS")*(UPPER(MAESTRO!$L$3:$L$1000)="CONFIRMADO")),ROWS($A$3:A410))),"")</f>
        <v/>
      </c>
      <c r="T410" s="21" t="str">
        <f ca="1">IFERROR(INDEX(MAESTRO!T:T,_xludf.AGGREGATE(15,6,ROW(MAESTRO!$B$3:$B$1000)/((MAESTRO!$B$3:$B$1000="ACADEMICOS")*(UPPER(MAESTRO!$L$3:$L$1000)="CONFIRMADO")),ROWS($A$3:A410))),"")</f>
        <v/>
      </c>
      <c r="U410" s="21" t="str">
        <f ca="1">IFERROR(INDEX(MAESTRO!U:U,_xludf.AGGREGATE(15,6,ROW(MAESTRO!$B$3:$B$1000)/((MAESTRO!$B$3:$B$1000="ACADEMICOS")*(UPPER(MAESTRO!$L$3:$L$1000)="CONFIRMADO")),ROWS($A$3:A410))),"")</f>
        <v/>
      </c>
      <c r="V410" s="21" t="str">
        <f ca="1">IFERROR(INDEX(MAESTRO!V:V,_xludf.AGGREGATE(15,6,ROW(MAESTRO!$B$3:$B$1000)/((MAESTRO!$B$3:$B$1000="ACADEMICOS")*(UPPER(MAESTRO!$L$3:$L$1000)="CONFIRMADO")),ROWS($A$3:A410))),"")</f>
        <v/>
      </c>
      <c r="W410" s="21" t="str">
        <f ca="1">IFERROR(INDEX(MAESTRO!W:W,_xludf.AGGREGATE(15,6,ROW(MAESTRO!$B$3:$B$1000)/((MAESTRO!$B$3:$B$1000="ACADEMICOS")*(UPPER(MAESTRO!$L$3:$L$1000)="CONFIRMADO")),ROWS($A$3:A410))),"")</f>
        <v/>
      </c>
      <c r="X410" s="21" t="str">
        <f ca="1">IFERROR(INDEX(MAESTRO!X:X,_xludf.AGGREGATE(15,6,ROW(MAESTRO!$B$3:$B$1000)/((MAESTRO!$B$3:$B$1000="ACADEMICOS")*(UPPER(MAESTRO!$L$3:$L$1000)="CONFIRMADO")),ROWS($A$3:A410))),"")</f>
        <v/>
      </c>
    </row>
    <row r="411" spans="1:24" ht="22.05" customHeight="1">
      <c r="A411" s="10" t="str">
        <f ca="1">IFERROR(INDEX(MAESTRO!A:A,_xludf.AGGREGATE(15,6,ROW(MAESTRO!$B$3:$B$1000)/((MAESTRO!$B$3:$B$1000="ACADEMICOS")*(UPPER(MAESTRO!$L$3:$L$1000)="CONFIRMADO")),ROWS($A$3:A411))),"")</f>
        <v/>
      </c>
      <c r="B411" s="10" t="str">
        <f ca="1">IFERROR(INDEX(MAESTRO!B:B,_xludf.AGGREGATE(15,6,ROW(MAESTRO!$B$3:$B$1000)/((MAESTRO!$B$3:$B$1000="ACADEMICOS")*(UPPER(MAESTRO!$L$3:$L$1000)="CONFIRMADO")),ROWS($A$3:A411))),"")</f>
        <v/>
      </c>
      <c r="C411" s="10" t="str">
        <f ca="1">IFERROR(INDEX(MAESTRO!C:C,_xludf.AGGREGATE(15,6,ROW(MAESTRO!$B$3:$B$1000)/((MAESTRO!$B$3:$B$1000="ACADEMICOS")*(UPPER(MAESTRO!$L$3:$L$1000)="CONFIRMADO")),ROWS($A$3:A411))),"")</f>
        <v/>
      </c>
      <c r="D411" s="10" t="str">
        <f ca="1">IFERROR(INDEX(MAESTRO!D:D,_xludf.AGGREGATE(15,6,ROW(MAESTRO!$B$3:$B$1000)/((MAESTRO!$B$3:$B$1000="ACADEMICOS")*(UPPER(MAESTRO!$L$3:$L$1000)="CONFIRMADO")),ROWS($A$3:A411))),"")</f>
        <v/>
      </c>
      <c r="E411" s="10" t="str">
        <f ca="1">IFERROR(INDEX(MAESTRO!E:E,_xludf.AGGREGATE(15,6,ROW(MAESTRO!$B$3:$B$1000)/((MAESTRO!$B$3:$B$1000="ACADEMICOS")*(UPPER(MAESTRO!$L$3:$L$1000)="CONFIRMADO")),ROWS($A$3:A411))),"")</f>
        <v/>
      </c>
      <c r="F411" s="10" t="str">
        <f ca="1">IFERROR(INDEX(MAESTRO!F:F,_xludf.AGGREGATE(15,6,ROW(MAESTRO!$B$3:$B$1000)/((MAESTRO!$B$3:$B$1000="ACADEMICOS")*(UPPER(MAESTRO!$L$3:$L$1000)="CONFIRMADO")),ROWS($A$3:A411))),"")</f>
        <v/>
      </c>
      <c r="G411" s="10" t="str">
        <f ca="1">IFERROR(INDEX(MAESTRO!G:G,_xludf.AGGREGATE(15,6,ROW(MAESTRO!$B$3:$B$1000)/((MAESTRO!$B$3:$B$1000="ACADEMICOS")*(UPPER(MAESTRO!$L$3:$L$1000)="CONFIRMADO")),ROWS($A$3:A411))),"")</f>
        <v/>
      </c>
      <c r="H411" s="10" t="str">
        <f ca="1">IFERROR(INDEX(MAESTRO!H:H,_xludf.AGGREGATE(15,6,ROW(MAESTRO!$B$3:$B$1000)/((MAESTRO!$B$3:$B$1000="ACADEMICOS")*(UPPER(MAESTRO!$L$3:$L$1000)="CONFIRMADO")),ROWS($A$3:A411))),"")</f>
        <v/>
      </c>
      <c r="I411" s="10" t="str">
        <f ca="1">IFERROR(INDEX(MAESTRO!I:I,_xludf.AGGREGATE(15,6,ROW(MAESTRO!$B$3:$B$1000)/((MAESTRO!$B$3:$B$1000="ACADEMICOS")*(UPPER(MAESTRO!$L$3:$L$1000)="CONFIRMADO")),ROWS($A$3:A411))),"")</f>
        <v/>
      </c>
      <c r="J411" s="10" t="str">
        <f ca="1">IFERROR(INDEX(MAESTRO!J:J,_xludf.AGGREGATE(15,6,ROW(MAESTRO!$B$3:$B$1000)/((MAESTRO!$B$3:$B$1000="ACADEMICOS")*(UPPER(MAESTRO!$L$3:$L$1000)="CONFIRMADO")),ROWS($A$3:A411))),"")</f>
        <v/>
      </c>
      <c r="K411" s="10" t="str">
        <f ca="1">IFERROR(INDEX(MAESTRO!K:K,_xludf.AGGREGATE(15,6,ROW(MAESTRO!$B$3:$B$1000)/((MAESTRO!$B$3:$B$1000="ACADEMICOS")*(UPPER(MAESTRO!$L$3:$L$1000)="CONFIRMADO")),ROWS($A$3:A411))),"")</f>
        <v/>
      </c>
      <c r="L411" s="10" t="str">
        <f ca="1">IFERROR(INDEX(MAESTRO!L:L,_xludf.AGGREGATE(15,6,ROW(MAESTRO!$B$3:$B$1000)/((MAESTRO!$B$3:$B$1000="ACADEMICOS")*(UPPER(MAESTRO!$L$3:$L$1000)="CONFIRMADO")),ROWS($A$3:A411))),"")</f>
        <v/>
      </c>
      <c r="M411" s="10" t="str">
        <f ca="1">IFERROR(INDEX(MAESTRO!M:M,_xludf.AGGREGATE(15,6,ROW(MAESTRO!$B$3:$B$1000)/((MAESTRO!$B$3:$B$1000="ACADEMICOS")*(UPPER(MAESTRO!$L$3:$L$1000)="CONFIRMADO")),ROWS($A$3:A411))),"")</f>
        <v/>
      </c>
      <c r="N411" s="10" t="str">
        <f ca="1">IFERROR(INDEX(MAESTRO!N:N,_xludf.AGGREGATE(15,6,ROW(MAESTRO!$B$3:$B$1000)/((MAESTRO!$B$3:$B$1000="ACADEMICOS")*(UPPER(MAESTRO!$L$3:$L$1000)="CONFIRMADO")),ROWS($A$3:A411))),"")</f>
        <v/>
      </c>
      <c r="O411" s="10" t="str">
        <f ca="1">IFERROR(INDEX(MAESTRO!O:O,_xludf.AGGREGATE(15,6,ROW(MAESTRO!$B$3:$B$1000)/((MAESTRO!$B$3:$B$1000="ACADEMICOS")*(UPPER(MAESTRO!$L$3:$L$1000)="CONFIRMADO")),ROWS($A$3:A411))),"")</f>
        <v/>
      </c>
      <c r="P411" s="10" t="str">
        <f ca="1">IFERROR(INDEX(MAESTRO!P:P,_xludf.AGGREGATE(15,6,ROW(MAESTRO!$B$3:$B$1000)/((MAESTRO!$B$3:$B$1000="ACADEMICOS")*(UPPER(MAESTRO!$L$3:$L$1000)="CONFIRMADO")),ROWS($A$3:A411))),"")</f>
        <v/>
      </c>
      <c r="Q411" s="10" t="str">
        <f ca="1">IFERROR(INDEX(MAESTRO!Q:Q,_xludf.AGGREGATE(15,6,ROW(MAESTRO!$B$3:$B$1000)/((MAESTRO!$B$3:$B$1000="ACADEMICOS")*(UPPER(MAESTRO!$L$3:$L$1000)="CONFIRMADO")),ROWS($A$3:A411))),"")</f>
        <v/>
      </c>
      <c r="R411" s="10" t="str">
        <f ca="1">IFERROR(INDEX(MAESTRO!R:R,_xludf.AGGREGATE(15,6,ROW(MAESTRO!$B$3:$B$1000)/((MAESTRO!$B$3:$B$1000="ACADEMICOS")*(UPPER(MAESTRO!$L$3:$L$1000)="CONFIRMADO")),ROWS($A$3:A411))),"")</f>
        <v/>
      </c>
      <c r="S411" s="10" t="str">
        <f ca="1">IFERROR(INDEX(MAESTRO!S:S,_xludf.AGGREGATE(15,6,ROW(MAESTRO!$B$3:$B$1000)/((MAESTRO!$B$3:$B$1000="ACADEMICOS")*(UPPER(MAESTRO!$L$3:$L$1000)="CONFIRMADO")),ROWS($A$3:A411))),"")</f>
        <v/>
      </c>
      <c r="T411" s="10" t="str">
        <f ca="1">IFERROR(INDEX(MAESTRO!T:T,_xludf.AGGREGATE(15,6,ROW(MAESTRO!$B$3:$B$1000)/((MAESTRO!$B$3:$B$1000="ACADEMICOS")*(UPPER(MAESTRO!$L$3:$L$1000)="CONFIRMADO")),ROWS($A$3:A411))),"")</f>
        <v/>
      </c>
      <c r="U411" s="10" t="str">
        <f ca="1">IFERROR(INDEX(MAESTRO!U:U,_xludf.AGGREGATE(15,6,ROW(MAESTRO!$B$3:$B$1000)/((MAESTRO!$B$3:$B$1000="ACADEMICOS")*(UPPER(MAESTRO!$L$3:$L$1000)="CONFIRMADO")),ROWS($A$3:A411))),"")</f>
        <v/>
      </c>
      <c r="V411" s="10" t="str">
        <f ca="1">IFERROR(INDEX(MAESTRO!V:V,_xludf.AGGREGATE(15,6,ROW(MAESTRO!$B$3:$B$1000)/((MAESTRO!$B$3:$B$1000="ACADEMICOS")*(UPPER(MAESTRO!$L$3:$L$1000)="CONFIRMADO")),ROWS($A$3:A411))),"")</f>
        <v/>
      </c>
      <c r="W411" s="10" t="str">
        <f ca="1">IFERROR(INDEX(MAESTRO!W:W,_xludf.AGGREGATE(15,6,ROW(MAESTRO!$B$3:$B$1000)/((MAESTRO!$B$3:$B$1000="ACADEMICOS")*(UPPER(MAESTRO!$L$3:$L$1000)="CONFIRMADO")),ROWS($A$3:A411))),"")</f>
        <v/>
      </c>
      <c r="X411" s="10" t="str">
        <f ca="1">IFERROR(INDEX(MAESTRO!X:X,_xludf.AGGREGATE(15,6,ROW(MAESTRO!$B$3:$B$1000)/((MAESTRO!$B$3:$B$1000="ACADEMICOS")*(UPPER(MAESTRO!$L$3:$L$1000)="CONFIRMADO")),ROWS($A$3:A411))),"")</f>
        <v/>
      </c>
    </row>
    <row r="412" spans="1:24" ht="22.05" customHeight="1">
      <c r="A412" s="21" t="str">
        <f ca="1">IFERROR(INDEX(MAESTRO!A:A,_xludf.AGGREGATE(15,6,ROW(MAESTRO!$B$3:$B$1000)/((MAESTRO!$B$3:$B$1000="ACADEMICOS")*(UPPER(MAESTRO!$L$3:$L$1000)="CONFIRMADO")),ROWS($A$3:A412))),"")</f>
        <v/>
      </c>
      <c r="B412" s="21" t="str">
        <f ca="1">IFERROR(INDEX(MAESTRO!B:B,_xludf.AGGREGATE(15,6,ROW(MAESTRO!$B$3:$B$1000)/((MAESTRO!$B$3:$B$1000="ACADEMICOS")*(UPPER(MAESTRO!$L$3:$L$1000)="CONFIRMADO")),ROWS($A$3:A412))),"")</f>
        <v/>
      </c>
      <c r="C412" s="21" t="str">
        <f ca="1">IFERROR(INDEX(MAESTRO!C:C,_xludf.AGGREGATE(15,6,ROW(MAESTRO!$B$3:$B$1000)/((MAESTRO!$B$3:$B$1000="ACADEMICOS")*(UPPER(MAESTRO!$L$3:$L$1000)="CONFIRMADO")),ROWS($A$3:A412))),"")</f>
        <v/>
      </c>
      <c r="D412" s="21" t="str">
        <f ca="1">IFERROR(INDEX(MAESTRO!D:D,_xludf.AGGREGATE(15,6,ROW(MAESTRO!$B$3:$B$1000)/((MAESTRO!$B$3:$B$1000="ACADEMICOS")*(UPPER(MAESTRO!$L$3:$L$1000)="CONFIRMADO")),ROWS($A$3:A412))),"")</f>
        <v/>
      </c>
      <c r="E412" s="21" t="str">
        <f ca="1">IFERROR(INDEX(MAESTRO!E:E,_xludf.AGGREGATE(15,6,ROW(MAESTRO!$B$3:$B$1000)/((MAESTRO!$B$3:$B$1000="ACADEMICOS")*(UPPER(MAESTRO!$L$3:$L$1000)="CONFIRMADO")),ROWS($A$3:A412))),"")</f>
        <v/>
      </c>
      <c r="F412" s="21" t="str">
        <f ca="1">IFERROR(INDEX(MAESTRO!F:F,_xludf.AGGREGATE(15,6,ROW(MAESTRO!$B$3:$B$1000)/((MAESTRO!$B$3:$B$1000="ACADEMICOS")*(UPPER(MAESTRO!$L$3:$L$1000)="CONFIRMADO")),ROWS($A$3:A412))),"")</f>
        <v/>
      </c>
      <c r="G412" s="21" t="str">
        <f ca="1">IFERROR(INDEX(MAESTRO!G:G,_xludf.AGGREGATE(15,6,ROW(MAESTRO!$B$3:$B$1000)/((MAESTRO!$B$3:$B$1000="ACADEMICOS")*(UPPER(MAESTRO!$L$3:$L$1000)="CONFIRMADO")),ROWS($A$3:A412))),"")</f>
        <v/>
      </c>
      <c r="H412" s="21" t="str">
        <f ca="1">IFERROR(INDEX(MAESTRO!H:H,_xludf.AGGREGATE(15,6,ROW(MAESTRO!$B$3:$B$1000)/((MAESTRO!$B$3:$B$1000="ACADEMICOS")*(UPPER(MAESTRO!$L$3:$L$1000)="CONFIRMADO")),ROWS($A$3:A412))),"")</f>
        <v/>
      </c>
      <c r="I412" s="21" t="str">
        <f ca="1">IFERROR(INDEX(MAESTRO!I:I,_xludf.AGGREGATE(15,6,ROW(MAESTRO!$B$3:$B$1000)/((MAESTRO!$B$3:$B$1000="ACADEMICOS")*(UPPER(MAESTRO!$L$3:$L$1000)="CONFIRMADO")),ROWS($A$3:A412))),"")</f>
        <v/>
      </c>
      <c r="J412" s="21" t="str">
        <f ca="1">IFERROR(INDEX(MAESTRO!J:J,_xludf.AGGREGATE(15,6,ROW(MAESTRO!$B$3:$B$1000)/((MAESTRO!$B$3:$B$1000="ACADEMICOS")*(UPPER(MAESTRO!$L$3:$L$1000)="CONFIRMADO")),ROWS($A$3:A412))),"")</f>
        <v/>
      </c>
      <c r="K412" s="21" t="str">
        <f ca="1">IFERROR(INDEX(MAESTRO!K:K,_xludf.AGGREGATE(15,6,ROW(MAESTRO!$B$3:$B$1000)/((MAESTRO!$B$3:$B$1000="ACADEMICOS")*(UPPER(MAESTRO!$L$3:$L$1000)="CONFIRMADO")),ROWS($A$3:A412))),"")</f>
        <v/>
      </c>
      <c r="L412" s="21" t="str">
        <f ca="1">IFERROR(INDEX(MAESTRO!L:L,_xludf.AGGREGATE(15,6,ROW(MAESTRO!$B$3:$B$1000)/((MAESTRO!$B$3:$B$1000="ACADEMICOS")*(UPPER(MAESTRO!$L$3:$L$1000)="CONFIRMADO")),ROWS($A$3:A412))),"")</f>
        <v/>
      </c>
      <c r="M412" s="21" t="str">
        <f ca="1">IFERROR(INDEX(MAESTRO!M:M,_xludf.AGGREGATE(15,6,ROW(MAESTRO!$B$3:$B$1000)/((MAESTRO!$B$3:$B$1000="ACADEMICOS")*(UPPER(MAESTRO!$L$3:$L$1000)="CONFIRMADO")),ROWS($A$3:A412))),"")</f>
        <v/>
      </c>
      <c r="N412" s="21" t="str">
        <f ca="1">IFERROR(INDEX(MAESTRO!N:N,_xludf.AGGREGATE(15,6,ROW(MAESTRO!$B$3:$B$1000)/((MAESTRO!$B$3:$B$1000="ACADEMICOS")*(UPPER(MAESTRO!$L$3:$L$1000)="CONFIRMADO")),ROWS($A$3:A412))),"")</f>
        <v/>
      </c>
      <c r="O412" s="21" t="str">
        <f ca="1">IFERROR(INDEX(MAESTRO!O:O,_xludf.AGGREGATE(15,6,ROW(MAESTRO!$B$3:$B$1000)/((MAESTRO!$B$3:$B$1000="ACADEMICOS")*(UPPER(MAESTRO!$L$3:$L$1000)="CONFIRMADO")),ROWS($A$3:A412))),"")</f>
        <v/>
      </c>
      <c r="P412" s="21" t="str">
        <f ca="1">IFERROR(INDEX(MAESTRO!P:P,_xludf.AGGREGATE(15,6,ROW(MAESTRO!$B$3:$B$1000)/((MAESTRO!$B$3:$B$1000="ACADEMICOS")*(UPPER(MAESTRO!$L$3:$L$1000)="CONFIRMADO")),ROWS($A$3:A412))),"")</f>
        <v/>
      </c>
      <c r="Q412" s="21" t="str">
        <f ca="1">IFERROR(INDEX(MAESTRO!Q:Q,_xludf.AGGREGATE(15,6,ROW(MAESTRO!$B$3:$B$1000)/((MAESTRO!$B$3:$B$1000="ACADEMICOS")*(UPPER(MAESTRO!$L$3:$L$1000)="CONFIRMADO")),ROWS($A$3:A412))),"")</f>
        <v/>
      </c>
      <c r="R412" s="21" t="str">
        <f ca="1">IFERROR(INDEX(MAESTRO!R:R,_xludf.AGGREGATE(15,6,ROW(MAESTRO!$B$3:$B$1000)/((MAESTRO!$B$3:$B$1000="ACADEMICOS")*(UPPER(MAESTRO!$L$3:$L$1000)="CONFIRMADO")),ROWS($A$3:A412))),"")</f>
        <v/>
      </c>
      <c r="S412" s="21" t="str">
        <f ca="1">IFERROR(INDEX(MAESTRO!S:S,_xludf.AGGREGATE(15,6,ROW(MAESTRO!$B$3:$B$1000)/((MAESTRO!$B$3:$B$1000="ACADEMICOS")*(UPPER(MAESTRO!$L$3:$L$1000)="CONFIRMADO")),ROWS($A$3:A412))),"")</f>
        <v/>
      </c>
      <c r="T412" s="21" t="str">
        <f ca="1">IFERROR(INDEX(MAESTRO!T:T,_xludf.AGGREGATE(15,6,ROW(MAESTRO!$B$3:$B$1000)/((MAESTRO!$B$3:$B$1000="ACADEMICOS")*(UPPER(MAESTRO!$L$3:$L$1000)="CONFIRMADO")),ROWS($A$3:A412))),"")</f>
        <v/>
      </c>
      <c r="U412" s="21" t="str">
        <f ca="1">IFERROR(INDEX(MAESTRO!U:U,_xludf.AGGREGATE(15,6,ROW(MAESTRO!$B$3:$B$1000)/((MAESTRO!$B$3:$B$1000="ACADEMICOS")*(UPPER(MAESTRO!$L$3:$L$1000)="CONFIRMADO")),ROWS($A$3:A412))),"")</f>
        <v/>
      </c>
      <c r="V412" s="21" t="str">
        <f ca="1">IFERROR(INDEX(MAESTRO!V:V,_xludf.AGGREGATE(15,6,ROW(MAESTRO!$B$3:$B$1000)/((MAESTRO!$B$3:$B$1000="ACADEMICOS")*(UPPER(MAESTRO!$L$3:$L$1000)="CONFIRMADO")),ROWS($A$3:A412))),"")</f>
        <v/>
      </c>
      <c r="W412" s="21" t="str">
        <f ca="1">IFERROR(INDEX(MAESTRO!W:W,_xludf.AGGREGATE(15,6,ROW(MAESTRO!$B$3:$B$1000)/((MAESTRO!$B$3:$B$1000="ACADEMICOS")*(UPPER(MAESTRO!$L$3:$L$1000)="CONFIRMADO")),ROWS($A$3:A412))),"")</f>
        <v/>
      </c>
      <c r="X412" s="21" t="str">
        <f ca="1">IFERROR(INDEX(MAESTRO!X:X,_xludf.AGGREGATE(15,6,ROW(MAESTRO!$B$3:$B$1000)/((MAESTRO!$B$3:$B$1000="ACADEMICOS")*(UPPER(MAESTRO!$L$3:$L$1000)="CONFIRMADO")),ROWS($A$3:A412))),"")</f>
        <v/>
      </c>
    </row>
    <row r="413" spans="1:24" ht="22.05" customHeight="1">
      <c r="A413" s="10" t="str">
        <f ca="1">IFERROR(INDEX(MAESTRO!A:A,_xludf.AGGREGATE(15,6,ROW(MAESTRO!$B$3:$B$1000)/((MAESTRO!$B$3:$B$1000="ACADEMICOS")*(UPPER(MAESTRO!$L$3:$L$1000)="CONFIRMADO")),ROWS($A$3:A413))),"")</f>
        <v/>
      </c>
      <c r="B413" s="10" t="str">
        <f ca="1">IFERROR(INDEX(MAESTRO!B:B,_xludf.AGGREGATE(15,6,ROW(MAESTRO!$B$3:$B$1000)/((MAESTRO!$B$3:$B$1000="ACADEMICOS")*(UPPER(MAESTRO!$L$3:$L$1000)="CONFIRMADO")),ROWS($A$3:A413))),"")</f>
        <v/>
      </c>
      <c r="C413" s="10" t="str">
        <f ca="1">IFERROR(INDEX(MAESTRO!C:C,_xludf.AGGREGATE(15,6,ROW(MAESTRO!$B$3:$B$1000)/((MAESTRO!$B$3:$B$1000="ACADEMICOS")*(UPPER(MAESTRO!$L$3:$L$1000)="CONFIRMADO")),ROWS($A$3:A413))),"")</f>
        <v/>
      </c>
      <c r="D413" s="10" t="str">
        <f ca="1">IFERROR(INDEX(MAESTRO!D:D,_xludf.AGGREGATE(15,6,ROW(MAESTRO!$B$3:$B$1000)/((MAESTRO!$B$3:$B$1000="ACADEMICOS")*(UPPER(MAESTRO!$L$3:$L$1000)="CONFIRMADO")),ROWS($A$3:A413))),"")</f>
        <v/>
      </c>
      <c r="E413" s="10" t="str">
        <f ca="1">IFERROR(INDEX(MAESTRO!E:E,_xludf.AGGREGATE(15,6,ROW(MAESTRO!$B$3:$B$1000)/((MAESTRO!$B$3:$B$1000="ACADEMICOS")*(UPPER(MAESTRO!$L$3:$L$1000)="CONFIRMADO")),ROWS($A$3:A413))),"")</f>
        <v/>
      </c>
      <c r="F413" s="10" t="str">
        <f ca="1">IFERROR(INDEX(MAESTRO!F:F,_xludf.AGGREGATE(15,6,ROW(MAESTRO!$B$3:$B$1000)/((MAESTRO!$B$3:$B$1000="ACADEMICOS")*(UPPER(MAESTRO!$L$3:$L$1000)="CONFIRMADO")),ROWS($A$3:A413))),"")</f>
        <v/>
      </c>
      <c r="G413" s="10" t="str">
        <f ca="1">IFERROR(INDEX(MAESTRO!G:G,_xludf.AGGREGATE(15,6,ROW(MAESTRO!$B$3:$B$1000)/((MAESTRO!$B$3:$B$1000="ACADEMICOS")*(UPPER(MAESTRO!$L$3:$L$1000)="CONFIRMADO")),ROWS($A$3:A413))),"")</f>
        <v/>
      </c>
      <c r="H413" s="10" t="str">
        <f ca="1">IFERROR(INDEX(MAESTRO!H:H,_xludf.AGGREGATE(15,6,ROW(MAESTRO!$B$3:$B$1000)/((MAESTRO!$B$3:$B$1000="ACADEMICOS")*(UPPER(MAESTRO!$L$3:$L$1000)="CONFIRMADO")),ROWS($A$3:A413))),"")</f>
        <v/>
      </c>
      <c r="I413" s="10" t="str">
        <f ca="1">IFERROR(INDEX(MAESTRO!I:I,_xludf.AGGREGATE(15,6,ROW(MAESTRO!$B$3:$B$1000)/((MAESTRO!$B$3:$B$1000="ACADEMICOS")*(UPPER(MAESTRO!$L$3:$L$1000)="CONFIRMADO")),ROWS($A$3:A413))),"")</f>
        <v/>
      </c>
      <c r="J413" s="10" t="str">
        <f ca="1">IFERROR(INDEX(MAESTRO!J:J,_xludf.AGGREGATE(15,6,ROW(MAESTRO!$B$3:$B$1000)/((MAESTRO!$B$3:$B$1000="ACADEMICOS")*(UPPER(MAESTRO!$L$3:$L$1000)="CONFIRMADO")),ROWS($A$3:A413))),"")</f>
        <v/>
      </c>
      <c r="K413" s="10" t="str">
        <f ca="1">IFERROR(INDEX(MAESTRO!K:K,_xludf.AGGREGATE(15,6,ROW(MAESTRO!$B$3:$B$1000)/((MAESTRO!$B$3:$B$1000="ACADEMICOS")*(UPPER(MAESTRO!$L$3:$L$1000)="CONFIRMADO")),ROWS($A$3:A413))),"")</f>
        <v/>
      </c>
      <c r="L413" s="10" t="str">
        <f ca="1">IFERROR(INDEX(MAESTRO!L:L,_xludf.AGGREGATE(15,6,ROW(MAESTRO!$B$3:$B$1000)/((MAESTRO!$B$3:$B$1000="ACADEMICOS")*(UPPER(MAESTRO!$L$3:$L$1000)="CONFIRMADO")),ROWS($A$3:A413))),"")</f>
        <v/>
      </c>
      <c r="M413" s="10" t="str">
        <f ca="1">IFERROR(INDEX(MAESTRO!M:M,_xludf.AGGREGATE(15,6,ROW(MAESTRO!$B$3:$B$1000)/((MAESTRO!$B$3:$B$1000="ACADEMICOS")*(UPPER(MAESTRO!$L$3:$L$1000)="CONFIRMADO")),ROWS($A$3:A413))),"")</f>
        <v/>
      </c>
      <c r="N413" s="10" t="str">
        <f ca="1">IFERROR(INDEX(MAESTRO!N:N,_xludf.AGGREGATE(15,6,ROW(MAESTRO!$B$3:$B$1000)/((MAESTRO!$B$3:$B$1000="ACADEMICOS")*(UPPER(MAESTRO!$L$3:$L$1000)="CONFIRMADO")),ROWS($A$3:A413))),"")</f>
        <v/>
      </c>
      <c r="O413" s="10" t="str">
        <f ca="1">IFERROR(INDEX(MAESTRO!O:O,_xludf.AGGREGATE(15,6,ROW(MAESTRO!$B$3:$B$1000)/((MAESTRO!$B$3:$B$1000="ACADEMICOS")*(UPPER(MAESTRO!$L$3:$L$1000)="CONFIRMADO")),ROWS($A$3:A413))),"")</f>
        <v/>
      </c>
      <c r="P413" s="10" t="str">
        <f ca="1">IFERROR(INDEX(MAESTRO!P:P,_xludf.AGGREGATE(15,6,ROW(MAESTRO!$B$3:$B$1000)/((MAESTRO!$B$3:$B$1000="ACADEMICOS")*(UPPER(MAESTRO!$L$3:$L$1000)="CONFIRMADO")),ROWS($A$3:A413))),"")</f>
        <v/>
      </c>
      <c r="Q413" s="10" t="str">
        <f ca="1">IFERROR(INDEX(MAESTRO!Q:Q,_xludf.AGGREGATE(15,6,ROW(MAESTRO!$B$3:$B$1000)/((MAESTRO!$B$3:$B$1000="ACADEMICOS")*(UPPER(MAESTRO!$L$3:$L$1000)="CONFIRMADO")),ROWS($A$3:A413))),"")</f>
        <v/>
      </c>
      <c r="R413" s="10" t="str">
        <f ca="1">IFERROR(INDEX(MAESTRO!R:R,_xludf.AGGREGATE(15,6,ROW(MAESTRO!$B$3:$B$1000)/((MAESTRO!$B$3:$B$1000="ACADEMICOS")*(UPPER(MAESTRO!$L$3:$L$1000)="CONFIRMADO")),ROWS($A$3:A413))),"")</f>
        <v/>
      </c>
      <c r="S413" s="10" t="str">
        <f ca="1">IFERROR(INDEX(MAESTRO!S:S,_xludf.AGGREGATE(15,6,ROW(MAESTRO!$B$3:$B$1000)/((MAESTRO!$B$3:$B$1000="ACADEMICOS")*(UPPER(MAESTRO!$L$3:$L$1000)="CONFIRMADO")),ROWS($A$3:A413))),"")</f>
        <v/>
      </c>
      <c r="T413" s="10" t="str">
        <f ca="1">IFERROR(INDEX(MAESTRO!T:T,_xludf.AGGREGATE(15,6,ROW(MAESTRO!$B$3:$B$1000)/((MAESTRO!$B$3:$B$1000="ACADEMICOS")*(UPPER(MAESTRO!$L$3:$L$1000)="CONFIRMADO")),ROWS($A$3:A413))),"")</f>
        <v/>
      </c>
      <c r="U413" s="10" t="str">
        <f ca="1">IFERROR(INDEX(MAESTRO!U:U,_xludf.AGGREGATE(15,6,ROW(MAESTRO!$B$3:$B$1000)/((MAESTRO!$B$3:$B$1000="ACADEMICOS")*(UPPER(MAESTRO!$L$3:$L$1000)="CONFIRMADO")),ROWS($A$3:A413))),"")</f>
        <v/>
      </c>
      <c r="V413" s="10" t="str">
        <f ca="1">IFERROR(INDEX(MAESTRO!V:V,_xludf.AGGREGATE(15,6,ROW(MAESTRO!$B$3:$B$1000)/((MAESTRO!$B$3:$B$1000="ACADEMICOS")*(UPPER(MAESTRO!$L$3:$L$1000)="CONFIRMADO")),ROWS($A$3:A413))),"")</f>
        <v/>
      </c>
      <c r="W413" s="10" t="str">
        <f ca="1">IFERROR(INDEX(MAESTRO!W:W,_xludf.AGGREGATE(15,6,ROW(MAESTRO!$B$3:$B$1000)/((MAESTRO!$B$3:$B$1000="ACADEMICOS")*(UPPER(MAESTRO!$L$3:$L$1000)="CONFIRMADO")),ROWS($A$3:A413))),"")</f>
        <v/>
      </c>
      <c r="X413" s="10" t="str">
        <f ca="1">IFERROR(INDEX(MAESTRO!X:X,_xludf.AGGREGATE(15,6,ROW(MAESTRO!$B$3:$B$1000)/((MAESTRO!$B$3:$B$1000="ACADEMICOS")*(UPPER(MAESTRO!$L$3:$L$1000)="CONFIRMADO")),ROWS($A$3:A413))),"")</f>
        <v/>
      </c>
    </row>
    <row r="414" spans="1:24" ht="22.05" customHeight="1">
      <c r="A414" s="21" t="str">
        <f ca="1">IFERROR(INDEX(MAESTRO!A:A,_xludf.AGGREGATE(15,6,ROW(MAESTRO!$B$3:$B$1000)/((MAESTRO!$B$3:$B$1000="ACADEMICOS")*(UPPER(MAESTRO!$L$3:$L$1000)="CONFIRMADO")),ROWS($A$3:A414))),"")</f>
        <v/>
      </c>
      <c r="B414" s="21" t="str">
        <f ca="1">IFERROR(INDEX(MAESTRO!B:B,_xludf.AGGREGATE(15,6,ROW(MAESTRO!$B$3:$B$1000)/((MAESTRO!$B$3:$B$1000="ACADEMICOS")*(UPPER(MAESTRO!$L$3:$L$1000)="CONFIRMADO")),ROWS($A$3:A414))),"")</f>
        <v/>
      </c>
      <c r="C414" s="21" t="str">
        <f ca="1">IFERROR(INDEX(MAESTRO!C:C,_xludf.AGGREGATE(15,6,ROW(MAESTRO!$B$3:$B$1000)/((MAESTRO!$B$3:$B$1000="ACADEMICOS")*(UPPER(MAESTRO!$L$3:$L$1000)="CONFIRMADO")),ROWS($A$3:A414))),"")</f>
        <v/>
      </c>
      <c r="D414" s="21" t="str">
        <f ca="1">IFERROR(INDEX(MAESTRO!D:D,_xludf.AGGREGATE(15,6,ROW(MAESTRO!$B$3:$B$1000)/((MAESTRO!$B$3:$B$1000="ACADEMICOS")*(UPPER(MAESTRO!$L$3:$L$1000)="CONFIRMADO")),ROWS($A$3:A414))),"")</f>
        <v/>
      </c>
      <c r="E414" s="21" t="str">
        <f ca="1">IFERROR(INDEX(MAESTRO!E:E,_xludf.AGGREGATE(15,6,ROW(MAESTRO!$B$3:$B$1000)/((MAESTRO!$B$3:$B$1000="ACADEMICOS")*(UPPER(MAESTRO!$L$3:$L$1000)="CONFIRMADO")),ROWS($A$3:A414))),"")</f>
        <v/>
      </c>
      <c r="F414" s="21" t="str">
        <f ca="1">IFERROR(INDEX(MAESTRO!F:F,_xludf.AGGREGATE(15,6,ROW(MAESTRO!$B$3:$B$1000)/((MAESTRO!$B$3:$B$1000="ACADEMICOS")*(UPPER(MAESTRO!$L$3:$L$1000)="CONFIRMADO")),ROWS($A$3:A414))),"")</f>
        <v/>
      </c>
      <c r="G414" s="21" t="str">
        <f ca="1">IFERROR(INDEX(MAESTRO!G:G,_xludf.AGGREGATE(15,6,ROW(MAESTRO!$B$3:$B$1000)/((MAESTRO!$B$3:$B$1000="ACADEMICOS")*(UPPER(MAESTRO!$L$3:$L$1000)="CONFIRMADO")),ROWS($A$3:A414))),"")</f>
        <v/>
      </c>
      <c r="H414" s="21" t="str">
        <f ca="1">IFERROR(INDEX(MAESTRO!H:H,_xludf.AGGREGATE(15,6,ROW(MAESTRO!$B$3:$B$1000)/((MAESTRO!$B$3:$B$1000="ACADEMICOS")*(UPPER(MAESTRO!$L$3:$L$1000)="CONFIRMADO")),ROWS($A$3:A414))),"")</f>
        <v/>
      </c>
      <c r="I414" s="21" t="str">
        <f ca="1">IFERROR(INDEX(MAESTRO!I:I,_xludf.AGGREGATE(15,6,ROW(MAESTRO!$B$3:$B$1000)/((MAESTRO!$B$3:$B$1000="ACADEMICOS")*(UPPER(MAESTRO!$L$3:$L$1000)="CONFIRMADO")),ROWS($A$3:A414))),"")</f>
        <v/>
      </c>
      <c r="J414" s="21" t="str">
        <f ca="1">IFERROR(INDEX(MAESTRO!J:J,_xludf.AGGREGATE(15,6,ROW(MAESTRO!$B$3:$B$1000)/((MAESTRO!$B$3:$B$1000="ACADEMICOS")*(UPPER(MAESTRO!$L$3:$L$1000)="CONFIRMADO")),ROWS($A$3:A414))),"")</f>
        <v/>
      </c>
      <c r="K414" s="21" t="str">
        <f ca="1">IFERROR(INDEX(MAESTRO!K:K,_xludf.AGGREGATE(15,6,ROW(MAESTRO!$B$3:$B$1000)/((MAESTRO!$B$3:$B$1000="ACADEMICOS")*(UPPER(MAESTRO!$L$3:$L$1000)="CONFIRMADO")),ROWS($A$3:A414))),"")</f>
        <v/>
      </c>
      <c r="L414" s="21" t="str">
        <f ca="1">IFERROR(INDEX(MAESTRO!L:L,_xludf.AGGREGATE(15,6,ROW(MAESTRO!$B$3:$B$1000)/((MAESTRO!$B$3:$B$1000="ACADEMICOS")*(UPPER(MAESTRO!$L$3:$L$1000)="CONFIRMADO")),ROWS($A$3:A414))),"")</f>
        <v/>
      </c>
      <c r="M414" s="21" t="str">
        <f ca="1">IFERROR(INDEX(MAESTRO!M:M,_xludf.AGGREGATE(15,6,ROW(MAESTRO!$B$3:$B$1000)/((MAESTRO!$B$3:$B$1000="ACADEMICOS")*(UPPER(MAESTRO!$L$3:$L$1000)="CONFIRMADO")),ROWS($A$3:A414))),"")</f>
        <v/>
      </c>
      <c r="N414" s="21" t="str">
        <f ca="1">IFERROR(INDEX(MAESTRO!N:N,_xludf.AGGREGATE(15,6,ROW(MAESTRO!$B$3:$B$1000)/((MAESTRO!$B$3:$B$1000="ACADEMICOS")*(UPPER(MAESTRO!$L$3:$L$1000)="CONFIRMADO")),ROWS($A$3:A414))),"")</f>
        <v/>
      </c>
      <c r="O414" s="21" t="str">
        <f ca="1">IFERROR(INDEX(MAESTRO!O:O,_xludf.AGGREGATE(15,6,ROW(MAESTRO!$B$3:$B$1000)/((MAESTRO!$B$3:$B$1000="ACADEMICOS")*(UPPER(MAESTRO!$L$3:$L$1000)="CONFIRMADO")),ROWS($A$3:A414))),"")</f>
        <v/>
      </c>
      <c r="P414" s="21" t="str">
        <f ca="1">IFERROR(INDEX(MAESTRO!P:P,_xludf.AGGREGATE(15,6,ROW(MAESTRO!$B$3:$B$1000)/((MAESTRO!$B$3:$B$1000="ACADEMICOS")*(UPPER(MAESTRO!$L$3:$L$1000)="CONFIRMADO")),ROWS($A$3:A414))),"")</f>
        <v/>
      </c>
      <c r="Q414" s="21" t="str">
        <f ca="1">IFERROR(INDEX(MAESTRO!Q:Q,_xludf.AGGREGATE(15,6,ROW(MAESTRO!$B$3:$B$1000)/((MAESTRO!$B$3:$B$1000="ACADEMICOS")*(UPPER(MAESTRO!$L$3:$L$1000)="CONFIRMADO")),ROWS($A$3:A414))),"")</f>
        <v/>
      </c>
      <c r="R414" s="21" t="str">
        <f ca="1">IFERROR(INDEX(MAESTRO!R:R,_xludf.AGGREGATE(15,6,ROW(MAESTRO!$B$3:$B$1000)/((MAESTRO!$B$3:$B$1000="ACADEMICOS")*(UPPER(MAESTRO!$L$3:$L$1000)="CONFIRMADO")),ROWS($A$3:A414))),"")</f>
        <v/>
      </c>
      <c r="S414" s="21" t="str">
        <f ca="1">IFERROR(INDEX(MAESTRO!S:S,_xludf.AGGREGATE(15,6,ROW(MAESTRO!$B$3:$B$1000)/((MAESTRO!$B$3:$B$1000="ACADEMICOS")*(UPPER(MAESTRO!$L$3:$L$1000)="CONFIRMADO")),ROWS($A$3:A414))),"")</f>
        <v/>
      </c>
      <c r="T414" s="21" t="str">
        <f ca="1">IFERROR(INDEX(MAESTRO!T:T,_xludf.AGGREGATE(15,6,ROW(MAESTRO!$B$3:$B$1000)/((MAESTRO!$B$3:$B$1000="ACADEMICOS")*(UPPER(MAESTRO!$L$3:$L$1000)="CONFIRMADO")),ROWS($A$3:A414))),"")</f>
        <v/>
      </c>
      <c r="U414" s="21" t="str">
        <f ca="1">IFERROR(INDEX(MAESTRO!U:U,_xludf.AGGREGATE(15,6,ROW(MAESTRO!$B$3:$B$1000)/((MAESTRO!$B$3:$B$1000="ACADEMICOS")*(UPPER(MAESTRO!$L$3:$L$1000)="CONFIRMADO")),ROWS($A$3:A414))),"")</f>
        <v/>
      </c>
      <c r="V414" s="21" t="str">
        <f ca="1">IFERROR(INDEX(MAESTRO!V:V,_xludf.AGGREGATE(15,6,ROW(MAESTRO!$B$3:$B$1000)/((MAESTRO!$B$3:$B$1000="ACADEMICOS")*(UPPER(MAESTRO!$L$3:$L$1000)="CONFIRMADO")),ROWS($A$3:A414))),"")</f>
        <v/>
      </c>
      <c r="W414" s="21" t="str">
        <f ca="1">IFERROR(INDEX(MAESTRO!W:W,_xludf.AGGREGATE(15,6,ROW(MAESTRO!$B$3:$B$1000)/((MAESTRO!$B$3:$B$1000="ACADEMICOS")*(UPPER(MAESTRO!$L$3:$L$1000)="CONFIRMADO")),ROWS($A$3:A414))),"")</f>
        <v/>
      </c>
      <c r="X414" s="21" t="str">
        <f ca="1">IFERROR(INDEX(MAESTRO!X:X,_xludf.AGGREGATE(15,6,ROW(MAESTRO!$B$3:$B$1000)/((MAESTRO!$B$3:$B$1000="ACADEMICOS")*(UPPER(MAESTRO!$L$3:$L$1000)="CONFIRMADO")),ROWS($A$3:A414))),"")</f>
        <v/>
      </c>
    </row>
    <row r="415" spans="1:24" ht="22.05" customHeight="1">
      <c r="A415" s="10" t="str">
        <f ca="1">IFERROR(INDEX(MAESTRO!A:A,_xludf.AGGREGATE(15,6,ROW(MAESTRO!$B$3:$B$1000)/((MAESTRO!$B$3:$B$1000="ACADEMICOS")*(UPPER(MAESTRO!$L$3:$L$1000)="CONFIRMADO")),ROWS($A$3:A415))),"")</f>
        <v/>
      </c>
      <c r="B415" s="10" t="str">
        <f ca="1">IFERROR(INDEX(MAESTRO!B:B,_xludf.AGGREGATE(15,6,ROW(MAESTRO!$B$3:$B$1000)/((MAESTRO!$B$3:$B$1000="ACADEMICOS")*(UPPER(MAESTRO!$L$3:$L$1000)="CONFIRMADO")),ROWS($A$3:A415))),"")</f>
        <v/>
      </c>
      <c r="C415" s="10" t="str">
        <f ca="1">IFERROR(INDEX(MAESTRO!C:C,_xludf.AGGREGATE(15,6,ROW(MAESTRO!$B$3:$B$1000)/((MAESTRO!$B$3:$B$1000="ACADEMICOS")*(UPPER(MAESTRO!$L$3:$L$1000)="CONFIRMADO")),ROWS($A$3:A415))),"")</f>
        <v/>
      </c>
      <c r="D415" s="10" t="str">
        <f ca="1">IFERROR(INDEX(MAESTRO!D:D,_xludf.AGGREGATE(15,6,ROW(MAESTRO!$B$3:$B$1000)/((MAESTRO!$B$3:$B$1000="ACADEMICOS")*(UPPER(MAESTRO!$L$3:$L$1000)="CONFIRMADO")),ROWS($A$3:A415))),"")</f>
        <v/>
      </c>
      <c r="E415" s="10" t="str">
        <f ca="1">IFERROR(INDEX(MAESTRO!E:E,_xludf.AGGREGATE(15,6,ROW(MAESTRO!$B$3:$B$1000)/((MAESTRO!$B$3:$B$1000="ACADEMICOS")*(UPPER(MAESTRO!$L$3:$L$1000)="CONFIRMADO")),ROWS($A$3:A415))),"")</f>
        <v/>
      </c>
      <c r="F415" s="10" t="str">
        <f ca="1">IFERROR(INDEX(MAESTRO!F:F,_xludf.AGGREGATE(15,6,ROW(MAESTRO!$B$3:$B$1000)/((MAESTRO!$B$3:$B$1000="ACADEMICOS")*(UPPER(MAESTRO!$L$3:$L$1000)="CONFIRMADO")),ROWS($A$3:A415))),"")</f>
        <v/>
      </c>
      <c r="G415" s="10" t="str">
        <f ca="1">IFERROR(INDEX(MAESTRO!G:G,_xludf.AGGREGATE(15,6,ROW(MAESTRO!$B$3:$B$1000)/((MAESTRO!$B$3:$B$1000="ACADEMICOS")*(UPPER(MAESTRO!$L$3:$L$1000)="CONFIRMADO")),ROWS($A$3:A415))),"")</f>
        <v/>
      </c>
      <c r="H415" s="10" t="str">
        <f ca="1">IFERROR(INDEX(MAESTRO!H:H,_xludf.AGGREGATE(15,6,ROW(MAESTRO!$B$3:$B$1000)/((MAESTRO!$B$3:$B$1000="ACADEMICOS")*(UPPER(MAESTRO!$L$3:$L$1000)="CONFIRMADO")),ROWS($A$3:A415))),"")</f>
        <v/>
      </c>
      <c r="I415" s="10" t="str">
        <f ca="1">IFERROR(INDEX(MAESTRO!I:I,_xludf.AGGREGATE(15,6,ROW(MAESTRO!$B$3:$B$1000)/((MAESTRO!$B$3:$B$1000="ACADEMICOS")*(UPPER(MAESTRO!$L$3:$L$1000)="CONFIRMADO")),ROWS($A$3:A415))),"")</f>
        <v/>
      </c>
      <c r="J415" s="10" t="str">
        <f ca="1">IFERROR(INDEX(MAESTRO!J:J,_xludf.AGGREGATE(15,6,ROW(MAESTRO!$B$3:$B$1000)/((MAESTRO!$B$3:$B$1000="ACADEMICOS")*(UPPER(MAESTRO!$L$3:$L$1000)="CONFIRMADO")),ROWS($A$3:A415))),"")</f>
        <v/>
      </c>
      <c r="K415" s="10" t="str">
        <f ca="1">IFERROR(INDEX(MAESTRO!K:K,_xludf.AGGREGATE(15,6,ROW(MAESTRO!$B$3:$B$1000)/((MAESTRO!$B$3:$B$1000="ACADEMICOS")*(UPPER(MAESTRO!$L$3:$L$1000)="CONFIRMADO")),ROWS($A$3:A415))),"")</f>
        <v/>
      </c>
      <c r="L415" s="10" t="str">
        <f ca="1">IFERROR(INDEX(MAESTRO!L:L,_xludf.AGGREGATE(15,6,ROW(MAESTRO!$B$3:$B$1000)/((MAESTRO!$B$3:$B$1000="ACADEMICOS")*(UPPER(MAESTRO!$L$3:$L$1000)="CONFIRMADO")),ROWS($A$3:A415))),"")</f>
        <v/>
      </c>
      <c r="M415" s="10" t="str">
        <f ca="1">IFERROR(INDEX(MAESTRO!M:M,_xludf.AGGREGATE(15,6,ROW(MAESTRO!$B$3:$B$1000)/((MAESTRO!$B$3:$B$1000="ACADEMICOS")*(UPPER(MAESTRO!$L$3:$L$1000)="CONFIRMADO")),ROWS($A$3:A415))),"")</f>
        <v/>
      </c>
      <c r="N415" s="10" t="str">
        <f ca="1">IFERROR(INDEX(MAESTRO!N:N,_xludf.AGGREGATE(15,6,ROW(MAESTRO!$B$3:$B$1000)/((MAESTRO!$B$3:$B$1000="ACADEMICOS")*(UPPER(MAESTRO!$L$3:$L$1000)="CONFIRMADO")),ROWS($A$3:A415))),"")</f>
        <v/>
      </c>
      <c r="O415" s="10" t="str">
        <f ca="1">IFERROR(INDEX(MAESTRO!O:O,_xludf.AGGREGATE(15,6,ROW(MAESTRO!$B$3:$B$1000)/((MAESTRO!$B$3:$B$1000="ACADEMICOS")*(UPPER(MAESTRO!$L$3:$L$1000)="CONFIRMADO")),ROWS($A$3:A415))),"")</f>
        <v/>
      </c>
      <c r="P415" s="10" t="str">
        <f ca="1">IFERROR(INDEX(MAESTRO!P:P,_xludf.AGGREGATE(15,6,ROW(MAESTRO!$B$3:$B$1000)/((MAESTRO!$B$3:$B$1000="ACADEMICOS")*(UPPER(MAESTRO!$L$3:$L$1000)="CONFIRMADO")),ROWS($A$3:A415))),"")</f>
        <v/>
      </c>
      <c r="Q415" s="10" t="str">
        <f ca="1">IFERROR(INDEX(MAESTRO!Q:Q,_xludf.AGGREGATE(15,6,ROW(MAESTRO!$B$3:$B$1000)/((MAESTRO!$B$3:$B$1000="ACADEMICOS")*(UPPER(MAESTRO!$L$3:$L$1000)="CONFIRMADO")),ROWS($A$3:A415))),"")</f>
        <v/>
      </c>
      <c r="R415" s="10" t="str">
        <f ca="1">IFERROR(INDEX(MAESTRO!R:R,_xludf.AGGREGATE(15,6,ROW(MAESTRO!$B$3:$B$1000)/((MAESTRO!$B$3:$B$1000="ACADEMICOS")*(UPPER(MAESTRO!$L$3:$L$1000)="CONFIRMADO")),ROWS($A$3:A415))),"")</f>
        <v/>
      </c>
      <c r="S415" s="10" t="str">
        <f ca="1">IFERROR(INDEX(MAESTRO!S:S,_xludf.AGGREGATE(15,6,ROW(MAESTRO!$B$3:$B$1000)/((MAESTRO!$B$3:$B$1000="ACADEMICOS")*(UPPER(MAESTRO!$L$3:$L$1000)="CONFIRMADO")),ROWS($A$3:A415))),"")</f>
        <v/>
      </c>
      <c r="T415" s="10" t="str">
        <f ca="1">IFERROR(INDEX(MAESTRO!T:T,_xludf.AGGREGATE(15,6,ROW(MAESTRO!$B$3:$B$1000)/((MAESTRO!$B$3:$B$1000="ACADEMICOS")*(UPPER(MAESTRO!$L$3:$L$1000)="CONFIRMADO")),ROWS($A$3:A415))),"")</f>
        <v/>
      </c>
      <c r="U415" s="10" t="str">
        <f ca="1">IFERROR(INDEX(MAESTRO!U:U,_xludf.AGGREGATE(15,6,ROW(MAESTRO!$B$3:$B$1000)/((MAESTRO!$B$3:$B$1000="ACADEMICOS")*(UPPER(MAESTRO!$L$3:$L$1000)="CONFIRMADO")),ROWS($A$3:A415))),"")</f>
        <v/>
      </c>
      <c r="V415" s="10" t="str">
        <f ca="1">IFERROR(INDEX(MAESTRO!V:V,_xludf.AGGREGATE(15,6,ROW(MAESTRO!$B$3:$B$1000)/((MAESTRO!$B$3:$B$1000="ACADEMICOS")*(UPPER(MAESTRO!$L$3:$L$1000)="CONFIRMADO")),ROWS($A$3:A415))),"")</f>
        <v/>
      </c>
      <c r="W415" s="10" t="str">
        <f ca="1">IFERROR(INDEX(MAESTRO!W:W,_xludf.AGGREGATE(15,6,ROW(MAESTRO!$B$3:$B$1000)/((MAESTRO!$B$3:$B$1000="ACADEMICOS")*(UPPER(MAESTRO!$L$3:$L$1000)="CONFIRMADO")),ROWS($A$3:A415))),"")</f>
        <v/>
      </c>
      <c r="X415" s="10" t="str">
        <f ca="1">IFERROR(INDEX(MAESTRO!X:X,_xludf.AGGREGATE(15,6,ROW(MAESTRO!$B$3:$B$1000)/((MAESTRO!$B$3:$B$1000="ACADEMICOS")*(UPPER(MAESTRO!$L$3:$L$1000)="CONFIRMADO")),ROWS($A$3:A415))),"")</f>
        <v/>
      </c>
    </row>
    <row r="416" spans="1:24" ht="22.05" customHeight="1">
      <c r="A416" s="21" t="str">
        <f ca="1">IFERROR(INDEX(MAESTRO!A:A,_xludf.AGGREGATE(15,6,ROW(MAESTRO!$B$3:$B$1000)/((MAESTRO!$B$3:$B$1000="ACADEMICOS")*(UPPER(MAESTRO!$L$3:$L$1000)="CONFIRMADO")),ROWS($A$3:A416))),"")</f>
        <v/>
      </c>
      <c r="B416" s="21" t="str">
        <f ca="1">IFERROR(INDEX(MAESTRO!B:B,_xludf.AGGREGATE(15,6,ROW(MAESTRO!$B$3:$B$1000)/((MAESTRO!$B$3:$B$1000="ACADEMICOS")*(UPPER(MAESTRO!$L$3:$L$1000)="CONFIRMADO")),ROWS($A$3:A416))),"")</f>
        <v/>
      </c>
      <c r="C416" s="21" t="str">
        <f ca="1">IFERROR(INDEX(MAESTRO!C:C,_xludf.AGGREGATE(15,6,ROW(MAESTRO!$B$3:$B$1000)/((MAESTRO!$B$3:$B$1000="ACADEMICOS")*(UPPER(MAESTRO!$L$3:$L$1000)="CONFIRMADO")),ROWS($A$3:A416))),"")</f>
        <v/>
      </c>
      <c r="D416" s="21" t="str">
        <f ca="1">IFERROR(INDEX(MAESTRO!D:D,_xludf.AGGREGATE(15,6,ROW(MAESTRO!$B$3:$B$1000)/((MAESTRO!$B$3:$B$1000="ACADEMICOS")*(UPPER(MAESTRO!$L$3:$L$1000)="CONFIRMADO")),ROWS($A$3:A416))),"")</f>
        <v/>
      </c>
      <c r="E416" s="21" t="str">
        <f ca="1">IFERROR(INDEX(MAESTRO!E:E,_xludf.AGGREGATE(15,6,ROW(MAESTRO!$B$3:$B$1000)/((MAESTRO!$B$3:$B$1000="ACADEMICOS")*(UPPER(MAESTRO!$L$3:$L$1000)="CONFIRMADO")),ROWS($A$3:A416))),"")</f>
        <v/>
      </c>
      <c r="F416" s="21" t="str">
        <f ca="1">IFERROR(INDEX(MAESTRO!F:F,_xludf.AGGREGATE(15,6,ROW(MAESTRO!$B$3:$B$1000)/((MAESTRO!$B$3:$B$1000="ACADEMICOS")*(UPPER(MAESTRO!$L$3:$L$1000)="CONFIRMADO")),ROWS($A$3:A416))),"")</f>
        <v/>
      </c>
      <c r="G416" s="21" t="str">
        <f ca="1">IFERROR(INDEX(MAESTRO!G:G,_xludf.AGGREGATE(15,6,ROW(MAESTRO!$B$3:$B$1000)/((MAESTRO!$B$3:$B$1000="ACADEMICOS")*(UPPER(MAESTRO!$L$3:$L$1000)="CONFIRMADO")),ROWS($A$3:A416))),"")</f>
        <v/>
      </c>
      <c r="H416" s="21" t="str">
        <f ca="1">IFERROR(INDEX(MAESTRO!H:H,_xludf.AGGREGATE(15,6,ROW(MAESTRO!$B$3:$B$1000)/((MAESTRO!$B$3:$B$1000="ACADEMICOS")*(UPPER(MAESTRO!$L$3:$L$1000)="CONFIRMADO")),ROWS($A$3:A416))),"")</f>
        <v/>
      </c>
      <c r="I416" s="21" t="str">
        <f ca="1">IFERROR(INDEX(MAESTRO!I:I,_xludf.AGGREGATE(15,6,ROW(MAESTRO!$B$3:$B$1000)/((MAESTRO!$B$3:$B$1000="ACADEMICOS")*(UPPER(MAESTRO!$L$3:$L$1000)="CONFIRMADO")),ROWS($A$3:A416))),"")</f>
        <v/>
      </c>
      <c r="J416" s="21" t="str">
        <f ca="1">IFERROR(INDEX(MAESTRO!J:J,_xludf.AGGREGATE(15,6,ROW(MAESTRO!$B$3:$B$1000)/((MAESTRO!$B$3:$B$1000="ACADEMICOS")*(UPPER(MAESTRO!$L$3:$L$1000)="CONFIRMADO")),ROWS($A$3:A416))),"")</f>
        <v/>
      </c>
      <c r="K416" s="21" t="str">
        <f ca="1">IFERROR(INDEX(MAESTRO!K:K,_xludf.AGGREGATE(15,6,ROW(MAESTRO!$B$3:$B$1000)/((MAESTRO!$B$3:$B$1000="ACADEMICOS")*(UPPER(MAESTRO!$L$3:$L$1000)="CONFIRMADO")),ROWS($A$3:A416))),"")</f>
        <v/>
      </c>
      <c r="L416" s="21" t="str">
        <f ca="1">IFERROR(INDEX(MAESTRO!L:L,_xludf.AGGREGATE(15,6,ROW(MAESTRO!$B$3:$B$1000)/((MAESTRO!$B$3:$B$1000="ACADEMICOS")*(UPPER(MAESTRO!$L$3:$L$1000)="CONFIRMADO")),ROWS($A$3:A416))),"")</f>
        <v/>
      </c>
      <c r="M416" s="21" t="str">
        <f ca="1">IFERROR(INDEX(MAESTRO!M:M,_xludf.AGGREGATE(15,6,ROW(MAESTRO!$B$3:$B$1000)/((MAESTRO!$B$3:$B$1000="ACADEMICOS")*(UPPER(MAESTRO!$L$3:$L$1000)="CONFIRMADO")),ROWS($A$3:A416))),"")</f>
        <v/>
      </c>
      <c r="N416" s="21" t="str">
        <f ca="1">IFERROR(INDEX(MAESTRO!N:N,_xludf.AGGREGATE(15,6,ROW(MAESTRO!$B$3:$B$1000)/((MAESTRO!$B$3:$B$1000="ACADEMICOS")*(UPPER(MAESTRO!$L$3:$L$1000)="CONFIRMADO")),ROWS($A$3:A416))),"")</f>
        <v/>
      </c>
      <c r="O416" s="21" t="str">
        <f ca="1">IFERROR(INDEX(MAESTRO!O:O,_xludf.AGGREGATE(15,6,ROW(MAESTRO!$B$3:$B$1000)/((MAESTRO!$B$3:$B$1000="ACADEMICOS")*(UPPER(MAESTRO!$L$3:$L$1000)="CONFIRMADO")),ROWS($A$3:A416))),"")</f>
        <v/>
      </c>
      <c r="P416" s="21" t="str">
        <f ca="1">IFERROR(INDEX(MAESTRO!P:P,_xludf.AGGREGATE(15,6,ROW(MAESTRO!$B$3:$B$1000)/((MAESTRO!$B$3:$B$1000="ACADEMICOS")*(UPPER(MAESTRO!$L$3:$L$1000)="CONFIRMADO")),ROWS($A$3:A416))),"")</f>
        <v/>
      </c>
      <c r="Q416" s="21" t="str">
        <f ca="1">IFERROR(INDEX(MAESTRO!Q:Q,_xludf.AGGREGATE(15,6,ROW(MAESTRO!$B$3:$B$1000)/((MAESTRO!$B$3:$B$1000="ACADEMICOS")*(UPPER(MAESTRO!$L$3:$L$1000)="CONFIRMADO")),ROWS($A$3:A416))),"")</f>
        <v/>
      </c>
      <c r="R416" s="21" t="str">
        <f ca="1">IFERROR(INDEX(MAESTRO!R:R,_xludf.AGGREGATE(15,6,ROW(MAESTRO!$B$3:$B$1000)/((MAESTRO!$B$3:$B$1000="ACADEMICOS")*(UPPER(MAESTRO!$L$3:$L$1000)="CONFIRMADO")),ROWS($A$3:A416))),"")</f>
        <v/>
      </c>
      <c r="S416" s="21" t="str">
        <f ca="1">IFERROR(INDEX(MAESTRO!S:S,_xludf.AGGREGATE(15,6,ROW(MAESTRO!$B$3:$B$1000)/((MAESTRO!$B$3:$B$1000="ACADEMICOS")*(UPPER(MAESTRO!$L$3:$L$1000)="CONFIRMADO")),ROWS($A$3:A416))),"")</f>
        <v/>
      </c>
      <c r="T416" s="21" t="str">
        <f ca="1">IFERROR(INDEX(MAESTRO!T:T,_xludf.AGGREGATE(15,6,ROW(MAESTRO!$B$3:$B$1000)/((MAESTRO!$B$3:$B$1000="ACADEMICOS")*(UPPER(MAESTRO!$L$3:$L$1000)="CONFIRMADO")),ROWS($A$3:A416))),"")</f>
        <v/>
      </c>
      <c r="U416" s="21" t="str">
        <f ca="1">IFERROR(INDEX(MAESTRO!U:U,_xludf.AGGREGATE(15,6,ROW(MAESTRO!$B$3:$B$1000)/((MAESTRO!$B$3:$B$1000="ACADEMICOS")*(UPPER(MAESTRO!$L$3:$L$1000)="CONFIRMADO")),ROWS($A$3:A416))),"")</f>
        <v/>
      </c>
      <c r="V416" s="21" t="str">
        <f ca="1">IFERROR(INDEX(MAESTRO!V:V,_xludf.AGGREGATE(15,6,ROW(MAESTRO!$B$3:$B$1000)/((MAESTRO!$B$3:$B$1000="ACADEMICOS")*(UPPER(MAESTRO!$L$3:$L$1000)="CONFIRMADO")),ROWS($A$3:A416))),"")</f>
        <v/>
      </c>
      <c r="W416" s="21" t="str">
        <f ca="1">IFERROR(INDEX(MAESTRO!W:W,_xludf.AGGREGATE(15,6,ROW(MAESTRO!$B$3:$B$1000)/((MAESTRO!$B$3:$B$1000="ACADEMICOS")*(UPPER(MAESTRO!$L$3:$L$1000)="CONFIRMADO")),ROWS($A$3:A416))),"")</f>
        <v/>
      </c>
      <c r="X416" s="21" t="str">
        <f ca="1">IFERROR(INDEX(MAESTRO!X:X,_xludf.AGGREGATE(15,6,ROW(MAESTRO!$B$3:$B$1000)/((MAESTRO!$B$3:$B$1000="ACADEMICOS")*(UPPER(MAESTRO!$L$3:$L$1000)="CONFIRMADO")),ROWS($A$3:A416))),"")</f>
        <v/>
      </c>
    </row>
    <row r="417" spans="1:24" ht="22.05" customHeight="1">
      <c r="A417" s="10" t="str">
        <f ca="1">IFERROR(INDEX(MAESTRO!A:A,_xludf.AGGREGATE(15,6,ROW(MAESTRO!$B$3:$B$1000)/((MAESTRO!$B$3:$B$1000="ACADEMICOS")*(UPPER(MAESTRO!$L$3:$L$1000)="CONFIRMADO")),ROWS($A$3:A417))),"")</f>
        <v/>
      </c>
      <c r="B417" s="10" t="str">
        <f ca="1">IFERROR(INDEX(MAESTRO!B:B,_xludf.AGGREGATE(15,6,ROW(MAESTRO!$B$3:$B$1000)/((MAESTRO!$B$3:$B$1000="ACADEMICOS")*(UPPER(MAESTRO!$L$3:$L$1000)="CONFIRMADO")),ROWS($A$3:A417))),"")</f>
        <v/>
      </c>
      <c r="C417" s="10" t="str">
        <f ca="1">IFERROR(INDEX(MAESTRO!C:C,_xludf.AGGREGATE(15,6,ROW(MAESTRO!$B$3:$B$1000)/((MAESTRO!$B$3:$B$1000="ACADEMICOS")*(UPPER(MAESTRO!$L$3:$L$1000)="CONFIRMADO")),ROWS($A$3:A417))),"")</f>
        <v/>
      </c>
      <c r="D417" s="10" t="str">
        <f ca="1">IFERROR(INDEX(MAESTRO!D:D,_xludf.AGGREGATE(15,6,ROW(MAESTRO!$B$3:$B$1000)/((MAESTRO!$B$3:$B$1000="ACADEMICOS")*(UPPER(MAESTRO!$L$3:$L$1000)="CONFIRMADO")),ROWS($A$3:A417))),"")</f>
        <v/>
      </c>
      <c r="E417" s="10" t="str">
        <f ca="1">IFERROR(INDEX(MAESTRO!E:E,_xludf.AGGREGATE(15,6,ROW(MAESTRO!$B$3:$B$1000)/((MAESTRO!$B$3:$B$1000="ACADEMICOS")*(UPPER(MAESTRO!$L$3:$L$1000)="CONFIRMADO")),ROWS($A$3:A417))),"")</f>
        <v/>
      </c>
      <c r="F417" s="10" t="str">
        <f ca="1">IFERROR(INDEX(MAESTRO!F:F,_xludf.AGGREGATE(15,6,ROW(MAESTRO!$B$3:$B$1000)/((MAESTRO!$B$3:$B$1000="ACADEMICOS")*(UPPER(MAESTRO!$L$3:$L$1000)="CONFIRMADO")),ROWS($A$3:A417))),"")</f>
        <v/>
      </c>
      <c r="G417" s="10" t="str">
        <f ca="1">IFERROR(INDEX(MAESTRO!G:G,_xludf.AGGREGATE(15,6,ROW(MAESTRO!$B$3:$B$1000)/((MAESTRO!$B$3:$B$1000="ACADEMICOS")*(UPPER(MAESTRO!$L$3:$L$1000)="CONFIRMADO")),ROWS($A$3:A417))),"")</f>
        <v/>
      </c>
      <c r="H417" s="10" t="str">
        <f ca="1">IFERROR(INDEX(MAESTRO!H:H,_xludf.AGGREGATE(15,6,ROW(MAESTRO!$B$3:$B$1000)/((MAESTRO!$B$3:$B$1000="ACADEMICOS")*(UPPER(MAESTRO!$L$3:$L$1000)="CONFIRMADO")),ROWS($A$3:A417))),"")</f>
        <v/>
      </c>
      <c r="I417" s="10" t="str">
        <f ca="1">IFERROR(INDEX(MAESTRO!I:I,_xludf.AGGREGATE(15,6,ROW(MAESTRO!$B$3:$B$1000)/((MAESTRO!$B$3:$B$1000="ACADEMICOS")*(UPPER(MAESTRO!$L$3:$L$1000)="CONFIRMADO")),ROWS($A$3:A417))),"")</f>
        <v/>
      </c>
      <c r="J417" s="10" t="str">
        <f ca="1">IFERROR(INDEX(MAESTRO!J:J,_xludf.AGGREGATE(15,6,ROW(MAESTRO!$B$3:$B$1000)/((MAESTRO!$B$3:$B$1000="ACADEMICOS")*(UPPER(MAESTRO!$L$3:$L$1000)="CONFIRMADO")),ROWS($A$3:A417))),"")</f>
        <v/>
      </c>
      <c r="K417" s="10" t="str">
        <f ca="1">IFERROR(INDEX(MAESTRO!K:K,_xludf.AGGREGATE(15,6,ROW(MAESTRO!$B$3:$B$1000)/((MAESTRO!$B$3:$B$1000="ACADEMICOS")*(UPPER(MAESTRO!$L$3:$L$1000)="CONFIRMADO")),ROWS($A$3:A417))),"")</f>
        <v/>
      </c>
      <c r="L417" s="10" t="str">
        <f ca="1">IFERROR(INDEX(MAESTRO!L:L,_xludf.AGGREGATE(15,6,ROW(MAESTRO!$B$3:$B$1000)/((MAESTRO!$B$3:$B$1000="ACADEMICOS")*(UPPER(MAESTRO!$L$3:$L$1000)="CONFIRMADO")),ROWS($A$3:A417))),"")</f>
        <v/>
      </c>
      <c r="M417" s="10" t="str">
        <f ca="1">IFERROR(INDEX(MAESTRO!M:M,_xludf.AGGREGATE(15,6,ROW(MAESTRO!$B$3:$B$1000)/((MAESTRO!$B$3:$B$1000="ACADEMICOS")*(UPPER(MAESTRO!$L$3:$L$1000)="CONFIRMADO")),ROWS($A$3:A417))),"")</f>
        <v/>
      </c>
      <c r="N417" s="10" t="str">
        <f ca="1">IFERROR(INDEX(MAESTRO!N:N,_xludf.AGGREGATE(15,6,ROW(MAESTRO!$B$3:$B$1000)/((MAESTRO!$B$3:$B$1000="ACADEMICOS")*(UPPER(MAESTRO!$L$3:$L$1000)="CONFIRMADO")),ROWS($A$3:A417))),"")</f>
        <v/>
      </c>
      <c r="O417" s="10" t="str">
        <f ca="1">IFERROR(INDEX(MAESTRO!O:O,_xludf.AGGREGATE(15,6,ROW(MAESTRO!$B$3:$B$1000)/((MAESTRO!$B$3:$B$1000="ACADEMICOS")*(UPPER(MAESTRO!$L$3:$L$1000)="CONFIRMADO")),ROWS($A$3:A417))),"")</f>
        <v/>
      </c>
      <c r="P417" s="10" t="str">
        <f ca="1">IFERROR(INDEX(MAESTRO!P:P,_xludf.AGGREGATE(15,6,ROW(MAESTRO!$B$3:$B$1000)/((MAESTRO!$B$3:$B$1000="ACADEMICOS")*(UPPER(MAESTRO!$L$3:$L$1000)="CONFIRMADO")),ROWS($A$3:A417))),"")</f>
        <v/>
      </c>
      <c r="Q417" s="10" t="str">
        <f ca="1">IFERROR(INDEX(MAESTRO!Q:Q,_xludf.AGGREGATE(15,6,ROW(MAESTRO!$B$3:$B$1000)/((MAESTRO!$B$3:$B$1000="ACADEMICOS")*(UPPER(MAESTRO!$L$3:$L$1000)="CONFIRMADO")),ROWS($A$3:A417))),"")</f>
        <v/>
      </c>
      <c r="R417" s="10" t="str">
        <f ca="1">IFERROR(INDEX(MAESTRO!R:R,_xludf.AGGREGATE(15,6,ROW(MAESTRO!$B$3:$B$1000)/((MAESTRO!$B$3:$B$1000="ACADEMICOS")*(UPPER(MAESTRO!$L$3:$L$1000)="CONFIRMADO")),ROWS($A$3:A417))),"")</f>
        <v/>
      </c>
      <c r="S417" s="10" t="str">
        <f ca="1">IFERROR(INDEX(MAESTRO!S:S,_xludf.AGGREGATE(15,6,ROW(MAESTRO!$B$3:$B$1000)/((MAESTRO!$B$3:$B$1000="ACADEMICOS")*(UPPER(MAESTRO!$L$3:$L$1000)="CONFIRMADO")),ROWS($A$3:A417))),"")</f>
        <v/>
      </c>
      <c r="T417" s="10" t="str">
        <f ca="1">IFERROR(INDEX(MAESTRO!T:T,_xludf.AGGREGATE(15,6,ROW(MAESTRO!$B$3:$B$1000)/((MAESTRO!$B$3:$B$1000="ACADEMICOS")*(UPPER(MAESTRO!$L$3:$L$1000)="CONFIRMADO")),ROWS($A$3:A417))),"")</f>
        <v/>
      </c>
      <c r="U417" s="10" t="str">
        <f ca="1">IFERROR(INDEX(MAESTRO!U:U,_xludf.AGGREGATE(15,6,ROW(MAESTRO!$B$3:$B$1000)/((MAESTRO!$B$3:$B$1000="ACADEMICOS")*(UPPER(MAESTRO!$L$3:$L$1000)="CONFIRMADO")),ROWS($A$3:A417))),"")</f>
        <v/>
      </c>
      <c r="V417" s="10" t="str">
        <f ca="1">IFERROR(INDEX(MAESTRO!V:V,_xludf.AGGREGATE(15,6,ROW(MAESTRO!$B$3:$B$1000)/((MAESTRO!$B$3:$B$1000="ACADEMICOS")*(UPPER(MAESTRO!$L$3:$L$1000)="CONFIRMADO")),ROWS($A$3:A417))),"")</f>
        <v/>
      </c>
      <c r="W417" s="10" t="str">
        <f ca="1">IFERROR(INDEX(MAESTRO!W:W,_xludf.AGGREGATE(15,6,ROW(MAESTRO!$B$3:$B$1000)/((MAESTRO!$B$3:$B$1000="ACADEMICOS")*(UPPER(MAESTRO!$L$3:$L$1000)="CONFIRMADO")),ROWS($A$3:A417))),"")</f>
        <v/>
      </c>
      <c r="X417" s="10" t="str">
        <f ca="1">IFERROR(INDEX(MAESTRO!X:X,_xludf.AGGREGATE(15,6,ROW(MAESTRO!$B$3:$B$1000)/((MAESTRO!$B$3:$B$1000="ACADEMICOS")*(UPPER(MAESTRO!$L$3:$L$1000)="CONFIRMADO")),ROWS($A$3:A417))),"")</f>
        <v/>
      </c>
    </row>
    <row r="418" spans="1:24" ht="22.05" customHeight="1">
      <c r="A418" s="21" t="str">
        <f ca="1">IFERROR(INDEX(MAESTRO!A:A,_xludf.AGGREGATE(15,6,ROW(MAESTRO!$B$3:$B$1000)/((MAESTRO!$B$3:$B$1000="ACADEMICOS")*(UPPER(MAESTRO!$L$3:$L$1000)="CONFIRMADO")),ROWS($A$3:A418))),"")</f>
        <v/>
      </c>
      <c r="B418" s="21" t="str">
        <f ca="1">IFERROR(INDEX(MAESTRO!B:B,_xludf.AGGREGATE(15,6,ROW(MAESTRO!$B$3:$B$1000)/((MAESTRO!$B$3:$B$1000="ACADEMICOS")*(UPPER(MAESTRO!$L$3:$L$1000)="CONFIRMADO")),ROWS($A$3:A418))),"")</f>
        <v/>
      </c>
      <c r="C418" s="21" t="str">
        <f ca="1">IFERROR(INDEX(MAESTRO!C:C,_xludf.AGGREGATE(15,6,ROW(MAESTRO!$B$3:$B$1000)/((MAESTRO!$B$3:$B$1000="ACADEMICOS")*(UPPER(MAESTRO!$L$3:$L$1000)="CONFIRMADO")),ROWS($A$3:A418))),"")</f>
        <v/>
      </c>
      <c r="D418" s="21" t="str">
        <f ca="1">IFERROR(INDEX(MAESTRO!D:D,_xludf.AGGREGATE(15,6,ROW(MAESTRO!$B$3:$B$1000)/((MAESTRO!$B$3:$B$1000="ACADEMICOS")*(UPPER(MAESTRO!$L$3:$L$1000)="CONFIRMADO")),ROWS($A$3:A418))),"")</f>
        <v/>
      </c>
      <c r="E418" s="21" t="str">
        <f ca="1">IFERROR(INDEX(MAESTRO!E:E,_xludf.AGGREGATE(15,6,ROW(MAESTRO!$B$3:$B$1000)/((MAESTRO!$B$3:$B$1000="ACADEMICOS")*(UPPER(MAESTRO!$L$3:$L$1000)="CONFIRMADO")),ROWS($A$3:A418))),"")</f>
        <v/>
      </c>
      <c r="F418" s="21" t="str">
        <f ca="1">IFERROR(INDEX(MAESTRO!F:F,_xludf.AGGREGATE(15,6,ROW(MAESTRO!$B$3:$B$1000)/((MAESTRO!$B$3:$B$1000="ACADEMICOS")*(UPPER(MAESTRO!$L$3:$L$1000)="CONFIRMADO")),ROWS($A$3:A418))),"")</f>
        <v/>
      </c>
      <c r="G418" s="21" t="str">
        <f ca="1">IFERROR(INDEX(MAESTRO!G:G,_xludf.AGGREGATE(15,6,ROW(MAESTRO!$B$3:$B$1000)/((MAESTRO!$B$3:$B$1000="ACADEMICOS")*(UPPER(MAESTRO!$L$3:$L$1000)="CONFIRMADO")),ROWS($A$3:A418))),"")</f>
        <v/>
      </c>
      <c r="H418" s="21" t="str">
        <f ca="1">IFERROR(INDEX(MAESTRO!H:H,_xludf.AGGREGATE(15,6,ROW(MAESTRO!$B$3:$B$1000)/((MAESTRO!$B$3:$B$1000="ACADEMICOS")*(UPPER(MAESTRO!$L$3:$L$1000)="CONFIRMADO")),ROWS($A$3:A418))),"")</f>
        <v/>
      </c>
      <c r="I418" s="21" t="str">
        <f ca="1">IFERROR(INDEX(MAESTRO!I:I,_xludf.AGGREGATE(15,6,ROW(MAESTRO!$B$3:$B$1000)/((MAESTRO!$B$3:$B$1000="ACADEMICOS")*(UPPER(MAESTRO!$L$3:$L$1000)="CONFIRMADO")),ROWS($A$3:A418))),"")</f>
        <v/>
      </c>
      <c r="J418" s="21" t="str">
        <f ca="1">IFERROR(INDEX(MAESTRO!J:J,_xludf.AGGREGATE(15,6,ROW(MAESTRO!$B$3:$B$1000)/((MAESTRO!$B$3:$B$1000="ACADEMICOS")*(UPPER(MAESTRO!$L$3:$L$1000)="CONFIRMADO")),ROWS($A$3:A418))),"")</f>
        <v/>
      </c>
      <c r="K418" s="21" t="str">
        <f ca="1">IFERROR(INDEX(MAESTRO!K:K,_xludf.AGGREGATE(15,6,ROW(MAESTRO!$B$3:$B$1000)/((MAESTRO!$B$3:$B$1000="ACADEMICOS")*(UPPER(MAESTRO!$L$3:$L$1000)="CONFIRMADO")),ROWS($A$3:A418))),"")</f>
        <v/>
      </c>
      <c r="L418" s="21" t="str">
        <f ca="1">IFERROR(INDEX(MAESTRO!L:L,_xludf.AGGREGATE(15,6,ROW(MAESTRO!$B$3:$B$1000)/((MAESTRO!$B$3:$B$1000="ACADEMICOS")*(UPPER(MAESTRO!$L$3:$L$1000)="CONFIRMADO")),ROWS($A$3:A418))),"")</f>
        <v/>
      </c>
      <c r="M418" s="21" t="str">
        <f ca="1">IFERROR(INDEX(MAESTRO!M:M,_xludf.AGGREGATE(15,6,ROW(MAESTRO!$B$3:$B$1000)/((MAESTRO!$B$3:$B$1000="ACADEMICOS")*(UPPER(MAESTRO!$L$3:$L$1000)="CONFIRMADO")),ROWS($A$3:A418))),"")</f>
        <v/>
      </c>
      <c r="N418" s="21" t="str">
        <f ca="1">IFERROR(INDEX(MAESTRO!N:N,_xludf.AGGREGATE(15,6,ROW(MAESTRO!$B$3:$B$1000)/((MAESTRO!$B$3:$B$1000="ACADEMICOS")*(UPPER(MAESTRO!$L$3:$L$1000)="CONFIRMADO")),ROWS($A$3:A418))),"")</f>
        <v/>
      </c>
      <c r="O418" s="21" t="str">
        <f ca="1">IFERROR(INDEX(MAESTRO!O:O,_xludf.AGGREGATE(15,6,ROW(MAESTRO!$B$3:$B$1000)/((MAESTRO!$B$3:$B$1000="ACADEMICOS")*(UPPER(MAESTRO!$L$3:$L$1000)="CONFIRMADO")),ROWS($A$3:A418))),"")</f>
        <v/>
      </c>
      <c r="P418" s="21" t="str">
        <f ca="1">IFERROR(INDEX(MAESTRO!P:P,_xludf.AGGREGATE(15,6,ROW(MAESTRO!$B$3:$B$1000)/((MAESTRO!$B$3:$B$1000="ACADEMICOS")*(UPPER(MAESTRO!$L$3:$L$1000)="CONFIRMADO")),ROWS($A$3:A418))),"")</f>
        <v/>
      </c>
      <c r="Q418" s="21" t="str">
        <f ca="1">IFERROR(INDEX(MAESTRO!Q:Q,_xludf.AGGREGATE(15,6,ROW(MAESTRO!$B$3:$B$1000)/((MAESTRO!$B$3:$B$1000="ACADEMICOS")*(UPPER(MAESTRO!$L$3:$L$1000)="CONFIRMADO")),ROWS($A$3:A418))),"")</f>
        <v/>
      </c>
      <c r="R418" s="21" t="str">
        <f ca="1">IFERROR(INDEX(MAESTRO!R:R,_xludf.AGGREGATE(15,6,ROW(MAESTRO!$B$3:$B$1000)/((MAESTRO!$B$3:$B$1000="ACADEMICOS")*(UPPER(MAESTRO!$L$3:$L$1000)="CONFIRMADO")),ROWS($A$3:A418))),"")</f>
        <v/>
      </c>
      <c r="S418" s="21" t="str">
        <f ca="1">IFERROR(INDEX(MAESTRO!S:S,_xludf.AGGREGATE(15,6,ROW(MAESTRO!$B$3:$B$1000)/((MAESTRO!$B$3:$B$1000="ACADEMICOS")*(UPPER(MAESTRO!$L$3:$L$1000)="CONFIRMADO")),ROWS($A$3:A418))),"")</f>
        <v/>
      </c>
      <c r="T418" s="21" t="str">
        <f ca="1">IFERROR(INDEX(MAESTRO!T:T,_xludf.AGGREGATE(15,6,ROW(MAESTRO!$B$3:$B$1000)/((MAESTRO!$B$3:$B$1000="ACADEMICOS")*(UPPER(MAESTRO!$L$3:$L$1000)="CONFIRMADO")),ROWS($A$3:A418))),"")</f>
        <v/>
      </c>
      <c r="U418" s="21" t="str">
        <f ca="1">IFERROR(INDEX(MAESTRO!U:U,_xludf.AGGREGATE(15,6,ROW(MAESTRO!$B$3:$B$1000)/((MAESTRO!$B$3:$B$1000="ACADEMICOS")*(UPPER(MAESTRO!$L$3:$L$1000)="CONFIRMADO")),ROWS($A$3:A418))),"")</f>
        <v/>
      </c>
      <c r="V418" s="21" t="str">
        <f ca="1">IFERROR(INDEX(MAESTRO!V:V,_xludf.AGGREGATE(15,6,ROW(MAESTRO!$B$3:$B$1000)/((MAESTRO!$B$3:$B$1000="ACADEMICOS")*(UPPER(MAESTRO!$L$3:$L$1000)="CONFIRMADO")),ROWS($A$3:A418))),"")</f>
        <v/>
      </c>
      <c r="W418" s="21" t="str">
        <f ca="1">IFERROR(INDEX(MAESTRO!W:W,_xludf.AGGREGATE(15,6,ROW(MAESTRO!$B$3:$B$1000)/((MAESTRO!$B$3:$B$1000="ACADEMICOS")*(UPPER(MAESTRO!$L$3:$L$1000)="CONFIRMADO")),ROWS($A$3:A418))),"")</f>
        <v/>
      </c>
      <c r="X418" s="21" t="str">
        <f ca="1">IFERROR(INDEX(MAESTRO!X:X,_xludf.AGGREGATE(15,6,ROW(MAESTRO!$B$3:$B$1000)/((MAESTRO!$B$3:$B$1000="ACADEMICOS")*(UPPER(MAESTRO!$L$3:$L$1000)="CONFIRMADO")),ROWS($A$3:A418))),"")</f>
        <v/>
      </c>
    </row>
    <row r="419" spans="1:24" ht="22.05" customHeight="1">
      <c r="A419" s="10" t="str">
        <f ca="1">IFERROR(INDEX(MAESTRO!A:A,_xludf.AGGREGATE(15,6,ROW(MAESTRO!$B$3:$B$1000)/((MAESTRO!$B$3:$B$1000="ACADEMICOS")*(UPPER(MAESTRO!$L$3:$L$1000)="CONFIRMADO")),ROWS($A$3:A419))),"")</f>
        <v/>
      </c>
      <c r="B419" s="10" t="str">
        <f ca="1">IFERROR(INDEX(MAESTRO!B:B,_xludf.AGGREGATE(15,6,ROW(MAESTRO!$B$3:$B$1000)/((MAESTRO!$B$3:$B$1000="ACADEMICOS")*(UPPER(MAESTRO!$L$3:$L$1000)="CONFIRMADO")),ROWS($A$3:A419))),"")</f>
        <v/>
      </c>
      <c r="C419" s="10" t="str">
        <f ca="1">IFERROR(INDEX(MAESTRO!C:C,_xludf.AGGREGATE(15,6,ROW(MAESTRO!$B$3:$B$1000)/((MAESTRO!$B$3:$B$1000="ACADEMICOS")*(UPPER(MAESTRO!$L$3:$L$1000)="CONFIRMADO")),ROWS($A$3:A419))),"")</f>
        <v/>
      </c>
      <c r="D419" s="10" t="str">
        <f ca="1">IFERROR(INDEX(MAESTRO!D:D,_xludf.AGGREGATE(15,6,ROW(MAESTRO!$B$3:$B$1000)/((MAESTRO!$B$3:$B$1000="ACADEMICOS")*(UPPER(MAESTRO!$L$3:$L$1000)="CONFIRMADO")),ROWS($A$3:A419))),"")</f>
        <v/>
      </c>
      <c r="E419" s="10" t="str">
        <f ca="1">IFERROR(INDEX(MAESTRO!E:E,_xludf.AGGREGATE(15,6,ROW(MAESTRO!$B$3:$B$1000)/((MAESTRO!$B$3:$B$1000="ACADEMICOS")*(UPPER(MAESTRO!$L$3:$L$1000)="CONFIRMADO")),ROWS($A$3:A419))),"")</f>
        <v/>
      </c>
      <c r="F419" s="10" t="str">
        <f ca="1">IFERROR(INDEX(MAESTRO!F:F,_xludf.AGGREGATE(15,6,ROW(MAESTRO!$B$3:$B$1000)/((MAESTRO!$B$3:$B$1000="ACADEMICOS")*(UPPER(MAESTRO!$L$3:$L$1000)="CONFIRMADO")),ROWS($A$3:A419))),"")</f>
        <v/>
      </c>
      <c r="G419" s="10" t="str">
        <f ca="1">IFERROR(INDEX(MAESTRO!G:G,_xludf.AGGREGATE(15,6,ROW(MAESTRO!$B$3:$B$1000)/((MAESTRO!$B$3:$B$1000="ACADEMICOS")*(UPPER(MAESTRO!$L$3:$L$1000)="CONFIRMADO")),ROWS($A$3:A419))),"")</f>
        <v/>
      </c>
      <c r="H419" s="10" t="str">
        <f ca="1">IFERROR(INDEX(MAESTRO!H:H,_xludf.AGGREGATE(15,6,ROW(MAESTRO!$B$3:$B$1000)/((MAESTRO!$B$3:$B$1000="ACADEMICOS")*(UPPER(MAESTRO!$L$3:$L$1000)="CONFIRMADO")),ROWS($A$3:A419))),"")</f>
        <v/>
      </c>
      <c r="I419" s="10" t="str">
        <f ca="1">IFERROR(INDEX(MAESTRO!I:I,_xludf.AGGREGATE(15,6,ROW(MAESTRO!$B$3:$B$1000)/((MAESTRO!$B$3:$B$1000="ACADEMICOS")*(UPPER(MAESTRO!$L$3:$L$1000)="CONFIRMADO")),ROWS($A$3:A419))),"")</f>
        <v/>
      </c>
      <c r="J419" s="10" t="str">
        <f ca="1">IFERROR(INDEX(MAESTRO!J:J,_xludf.AGGREGATE(15,6,ROW(MAESTRO!$B$3:$B$1000)/((MAESTRO!$B$3:$B$1000="ACADEMICOS")*(UPPER(MAESTRO!$L$3:$L$1000)="CONFIRMADO")),ROWS($A$3:A419))),"")</f>
        <v/>
      </c>
      <c r="K419" s="10" t="str">
        <f ca="1">IFERROR(INDEX(MAESTRO!K:K,_xludf.AGGREGATE(15,6,ROW(MAESTRO!$B$3:$B$1000)/((MAESTRO!$B$3:$B$1000="ACADEMICOS")*(UPPER(MAESTRO!$L$3:$L$1000)="CONFIRMADO")),ROWS($A$3:A419))),"")</f>
        <v/>
      </c>
      <c r="L419" s="10" t="str">
        <f ca="1">IFERROR(INDEX(MAESTRO!L:L,_xludf.AGGREGATE(15,6,ROW(MAESTRO!$B$3:$B$1000)/((MAESTRO!$B$3:$B$1000="ACADEMICOS")*(UPPER(MAESTRO!$L$3:$L$1000)="CONFIRMADO")),ROWS($A$3:A419))),"")</f>
        <v/>
      </c>
      <c r="M419" s="10" t="str">
        <f ca="1">IFERROR(INDEX(MAESTRO!M:M,_xludf.AGGREGATE(15,6,ROW(MAESTRO!$B$3:$B$1000)/((MAESTRO!$B$3:$B$1000="ACADEMICOS")*(UPPER(MAESTRO!$L$3:$L$1000)="CONFIRMADO")),ROWS($A$3:A419))),"")</f>
        <v/>
      </c>
      <c r="N419" s="10" t="str">
        <f ca="1">IFERROR(INDEX(MAESTRO!N:N,_xludf.AGGREGATE(15,6,ROW(MAESTRO!$B$3:$B$1000)/((MAESTRO!$B$3:$B$1000="ACADEMICOS")*(UPPER(MAESTRO!$L$3:$L$1000)="CONFIRMADO")),ROWS($A$3:A419))),"")</f>
        <v/>
      </c>
      <c r="O419" s="10" t="str">
        <f ca="1">IFERROR(INDEX(MAESTRO!O:O,_xludf.AGGREGATE(15,6,ROW(MAESTRO!$B$3:$B$1000)/((MAESTRO!$B$3:$B$1000="ACADEMICOS")*(UPPER(MAESTRO!$L$3:$L$1000)="CONFIRMADO")),ROWS($A$3:A419))),"")</f>
        <v/>
      </c>
      <c r="P419" s="10" t="str">
        <f ca="1">IFERROR(INDEX(MAESTRO!P:P,_xludf.AGGREGATE(15,6,ROW(MAESTRO!$B$3:$B$1000)/((MAESTRO!$B$3:$B$1000="ACADEMICOS")*(UPPER(MAESTRO!$L$3:$L$1000)="CONFIRMADO")),ROWS($A$3:A419))),"")</f>
        <v/>
      </c>
      <c r="Q419" s="10" t="str">
        <f ca="1">IFERROR(INDEX(MAESTRO!Q:Q,_xludf.AGGREGATE(15,6,ROW(MAESTRO!$B$3:$B$1000)/((MAESTRO!$B$3:$B$1000="ACADEMICOS")*(UPPER(MAESTRO!$L$3:$L$1000)="CONFIRMADO")),ROWS($A$3:A419))),"")</f>
        <v/>
      </c>
      <c r="R419" s="10" t="str">
        <f ca="1">IFERROR(INDEX(MAESTRO!R:R,_xludf.AGGREGATE(15,6,ROW(MAESTRO!$B$3:$B$1000)/((MAESTRO!$B$3:$B$1000="ACADEMICOS")*(UPPER(MAESTRO!$L$3:$L$1000)="CONFIRMADO")),ROWS($A$3:A419))),"")</f>
        <v/>
      </c>
      <c r="S419" s="10" t="str">
        <f ca="1">IFERROR(INDEX(MAESTRO!S:S,_xludf.AGGREGATE(15,6,ROW(MAESTRO!$B$3:$B$1000)/((MAESTRO!$B$3:$B$1000="ACADEMICOS")*(UPPER(MAESTRO!$L$3:$L$1000)="CONFIRMADO")),ROWS($A$3:A419))),"")</f>
        <v/>
      </c>
      <c r="T419" s="10" t="str">
        <f ca="1">IFERROR(INDEX(MAESTRO!T:T,_xludf.AGGREGATE(15,6,ROW(MAESTRO!$B$3:$B$1000)/((MAESTRO!$B$3:$B$1000="ACADEMICOS")*(UPPER(MAESTRO!$L$3:$L$1000)="CONFIRMADO")),ROWS($A$3:A419))),"")</f>
        <v/>
      </c>
      <c r="U419" s="10" t="str">
        <f ca="1">IFERROR(INDEX(MAESTRO!U:U,_xludf.AGGREGATE(15,6,ROW(MAESTRO!$B$3:$B$1000)/((MAESTRO!$B$3:$B$1000="ACADEMICOS")*(UPPER(MAESTRO!$L$3:$L$1000)="CONFIRMADO")),ROWS($A$3:A419))),"")</f>
        <v/>
      </c>
      <c r="V419" s="10" t="str">
        <f ca="1">IFERROR(INDEX(MAESTRO!V:V,_xludf.AGGREGATE(15,6,ROW(MAESTRO!$B$3:$B$1000)/((MAESTRO!$B$3:$B$1000="ACADEMICOS")*(UPPER(MAESTRO!$L$3:$L$1000)="CONFIRMADO")),ROWS($A$3:A419))),"")</f>
        <v/>
      </c>
      <c r="W419" s="10" t="str">
        <f ca="1">IFERROR(INDEX(MAESTRO!W:W,_xludf.AGGREGATE(15,6,ROW(MAESTRO!$B$3:$B$1000)/((MAESTRO!$B$3:$B$1000="ACADEMICOS")*(UPPER(MAESTRO!$L$3:$L$1000)="CONFIRMADO")),ROWS($A$3:A419))),"")</f>
        <v/>
      </c>
      <c r="X419" s="10" t="str">
        <f ca="1">IFERROR(INDEX(MAESTRO!X:X,_xludf.AGGREGATE(15,6,ROW(MAESTRO!$B$3:$B$1000)/((MAESTRO!$B$3:$B$1000="ACADEMICOS")*(UPPER(MAESTRO!$L$3:$L$1000)="CONFIRMADO")),ROWS($A$3:A419))),"")</f>
        <v/>
      </c>
    </row>
    <row r="420" spans="1:24" ht="22.05" customHeight="1">
      <c r="A420" s="21" t="str">
        <f ca="1">IFERROR(INDEX(MAESTRO!A:A,_xludf.AGGREGATE(15,6,ROW(MAESTRO!$B$3:$B$1000)/((MAESTRO!$B$3:$B$1000="ACADEMICOS")*(UPPER(MAESTRO!$L$3:$L$1000)="CONFIRMADO")),ROWS($A$3:A420))),"")</f>
        <v/>
      </c>
      <c r="B420" s="21" t="str">
        <f ca="1">IFERROR(INDEX(MAESTRO!B:B,_xludf.AGGREGATE(15,6,ROW(MAESTRO!$B$3:$B$1000)/((MAESTRO!$B$3:$B$1000="ACADEMICOS")*(UPPER(MAESTRO!$L$3:$L$1000)="CONFIRMADO")),ROWS($A$3:A420))),"")</f>
        <v/>
      </c>
      <c r="C420" s="21" t="str">
        <f ca="1">IFERROR(INDEX(MAESTRO!C:C,_xludf.AGGREGATE(15,6,ROW(MAESTRO!$B$3:$B$1000)/((MAESTRO!$B$3:$B$1000="ACADEMICOS")*(UPPER(MAESTRO!$L$3:$L$1000)="CONFIRMADO")),ROWS($A$3:A420))),"")</f>
        <v/>
      </c>
      <c r="D420" s="21" t="str">
        <f ca="1">IFERROR(INDEX(MAESTRO!D:D,_xludf.AGGREGATE(15,6,ROW(MAESTRO!$B$3:$B$1000)/((MAESTRO!$B$3:$B$1000="ACADEMICOS")*(UPPER(MAESTRO!$L$3:$L$1000)="CONFIRMADO")),ROWS($A$3:A420))),"")</f>
        <v/>
      </c>
      <c r="E420" s="21" t="str">
        <f ca="1">IFERROR(INDEX(MAESTRO!E:E,_xludf.AGGREGATE(15,6,ROW(MAESTRO!$B$3:$B$1000)/((MAESTRO!$B$3:$B$1000="ACADEMICOS")*(UPPER(MAESTRO!$L$3:$L$1000)="CONFIRMADO")),ROWS($A$3:A420))),"")</f>
        <v/>
      </c>
      <c r="F420" s="21" t="str">
        <f ca="1">IFERROR(INDEX(MAESTRO!F:F,_xludf.AGGREGATE(15,6,ROW(MAESTRO!$B$3:$B$1000)/((MAESTRO!$B$3:$B$1000="ACADEMICOS")*(UPPER(MAESTRO!$L$3:$L$1000)="CONFIRMADO")),ROWS($A$3:A420))),"")</f>
        <v/>
      </c>
      <c r="G420" s="21" t="str">
        <f ca="1">IFERROR(INDEX(MAESTRO!G:G,_xludf.AGGREGATE(15,6,ROW(MAESTRO!$B$3:$B$1000)/((MAESTRO!$B$3:$B$1000="ACADEMICOS")*(UPPER(MAESTRO!$L$3:$L$1000)="CONFIRMADO")),ROWS($A$3:A420))),"")</f>
        <v/>
      </c>
      <c r="H420" s="21" t="str">
        <f ca="1">IFERROR(INDEX(MAESTRO!H:H,_xludf.AGGREGATE(15,6,ROW(MAESTRO!$B$3:$B$1000)/((MAESTRO!$B$3:$B$1000="ACADEMICOS")*(UPPER(MAESTRO!$L$3:$L$1000)="CONFIRMADO")),ROWS($A$3:A420))),"")</f>
        <v/>
      </c>
      <c r="I420" s="21" t="str">
        <f ca="1">IFERROR(INDEX(MAESTRO!I:I,_xludf.AGGREGATE(15,6,ROW(MAESTRO!$B$3:$B$1000)/((MAESTRO!$B$3:$B$1000="ACADEMICOS")*(UPPER(MAESTRO!$L$3:$L$1000)="CONFIRMADO")),ROWS($A$3:A420))),"")</f>
        <v/>
      </c>
      <c r="J420" s="21" t="str">
        <f ca="1">IFERROR(INDEX(MAESTRO!J:J,_xludf.AGGREGATE(15,6,ROW(MAESTRO!$B$3:$B$1000)/((MAESTRO!$B$3:$B$1000="ACADEMICOS")*(UPPER(MAESTRO!$L$3:$L$1000)="CONFIRMADO")),ROWS($A$3:A420))),"")</f>
        <v/>
      </c>
      <c r="K420" s="21" t="str">
        <f ca="1">IFERROR(INDEX(MAESTRO!K:K,_xludf.AGGREGATE(15,6,ROW(MAESTRO!$B$3:$B$1000)/((MAESTRO!$B$3:$B$1000="ACADEMICOS")*(UPPER(MAESTRO!$L$3:$L$1000)="CONFIRMADO")),ROWS($A$3:A420))),"")</f>
        <v/>
      </c>
      <c r="L420" s="21" t="str">
        <f ca="1">IFERROR(INDEX(MAESTRO!L:L,_xludf.AGGREGATE(15,6,ROW(MAESTRO!$B$3:$B$1000)/((MAESTRO!$B$3:$B$1000="ACADEMICOS")*(UPPER(MAESTRO!$L$3:$L$1000)="CONFIRMADO")),ROWS($A$3:A420))),"")</f>
        <v/>
      </c>
      <c r="M420" s="21" t="str">
        <f ca="1">IFERROR(INDEX(MAESTRO!M:M,_xludf.AGGREGATE(15,6,ROW(MAESTRO!$B$3:$B$1000)/((MAESTRO!$B$3:$B$1000="ACADEMICOS")*(UPPER(MAESTRO!$L$3:$L$1000)="CONFIRMADO")),ROWS($A$3:A420))),"")</f>
        <v/>
      </c>
      <c r="N420" s="21" t="str">
        <f ca="1">IFERROR(INDEX(MAESTRO!N:N,_xludf.AGGREGATE(15,6,ROW(MAESTRO!$B$3:$B$1000)/((MAESTRO!$B$3:$B$1000="ACADEMICOS")*(UPPER(MAESTRO!$L$3:$L$1000)="CONFIRMADO")),ROWS($A$3:A420))),"")</f>
        <v/>
      </c>
      <c r="O420" s="21" t="str">
        <f ca="1">IFERROR(INDEX(MAESTRO!O:O,_xludf.AGGREGATE(15,6,ROW(MAESTRO!$B$3:$B$1000)/((MAESTRO!$B$3:$B$1000="ACADEMICOS")*(UPPER(MAESTRO!$L$3:$L$1000)="CONFIRMADO")),ROWS($A$3:A420))),"")</f>
        <v/>
      </c>
      <c r="P420" s="21" t="str">
        <f ca="1">IFERROR(INDEX(MAESTRO!P:P,_xludf.AGGREGATE(15,6,ROW(MAESTRO!$B$3:$B$1000)/((MAESTRO!$B$3:$B$1000="ACADEMICOS")*(UPPER(MAESTRO!$L$3:$L$1000)="CONFIRMADO")),ROWS($A$3:A420))),"")</f>
        <v/>
      </c>
      <c r="Q420" s="21" t="str">
        <f ca="1">IFERROR(INDEX(MAESTRO!Q:Q,_xludf.AGGREGATE(15,6,ROW(MAESTRO!$B$3:$B$1000)/((MAESTRO!$B$3:$B$1000="ACADEMICOS")*(UPPER(MAESTRO!$L$3:$L$1000)="CONFIRMADO")),ROWS($A$3:A420))),"")</f>
        <v/>
      </c>
      <c r="R420" s="21" t="str">
        <f ca="1">IFERROR(INDEX(MAESTRO!R:R,_xludf.AGGREGATE(15,6,ROW(MAESTRO!$B$3:$B$1000)/((MAESTRO!$B$3:$B$1000="ACADEMICOS")*(UPPER(MAESTRO!$L$3:$L$1000)="CONFIRMADO")),ROWS($A$3:A420))),"")</f>
        <v/>
      </c>
      <c r="S420" s="21" t="str">
        <f ca="1">IFERROR(INDEX(MAESTRO!S:S,_xludf.AGGREGATE(15,6,ROW(MAESTRO!$B$3:$B$1000)/((MAESTRO!$B$3:$B$1000="ACADEMICOS")*(UPPER(MAESTRO!$L$3:$L$1000)="CONFIRMADO")),ROWS($A$3:A420))),"")</f>
        <v/>
      </c>
      <c r="T420" s="21" t="str">
        <f ca="1">IFERROR(INDEX(MAESTRO!T:T,_xludf.AGGREGATE(15,6,ROW(MAESTRO!$B$3:$B$1000)/((MAESTRO!$B$3:$B$1000="ACADEMICOS")*(UPPER(MAESTRO!$L$3:$L$1000)="CONFIRMADO")),ROWS($A$3:A420))),"")</f>
        <v/>
      </c>
      <c r="U420" s="21" t="str">
        <f ca="1">IFERROR(INDEX(MAESTRO!U:U,_xludf.AGGREGATE(15,6,ROW(MAESTRO!$B$3:$B$1000)/((MAESTRO!$B$3:$B$1000="ACADEMICOS")*(UPPER(MAESTRO!$L$3:$L$1000)="CONFIRMADO")),ROWS($A$3:A420))),"")</f>
        <v/>
      </c>
      <c r="V420" s="21" t="str">
        <f ca="1">IFERROR(INDEX(MAESTRO!V:V,_xludf.AGGREGATE(15,6,ROW(MAESTRO!$B$3:$B$1000)/((MAESTRO!$B$3:$B$1000="ACADEMICOS")*(UPPER(MAESTRO!$L$3:$L$1000)="CONFIRMADO")),ROWS($A$3:A420))),"")</f>
        <v/>
      </c>
      <c r="W420" s="21" t="str">
        <f ca="1">IFERROR(INDEX(MAESTRO!W:W,_xludf.AGGREGATE(15,6,ROW(MAESTRO!$B$3:$B$1000)/((MAESTRO!$B$3:$B$1000="ACADEMICOS")*(UPPER(MAESTRO!$L$3:$L$1000)="CONFIRMADO")),ROWS($A$3:A420))),"")</f>
        <v/>
      </c>
      <c r="X420" s="21" t="str">
        <f ca="1">IFERROR(INDEX(MAESTRO!X:X,_xludf.AGGREGATE(15,6,ROW(MAESTRO!$B$3:$B$1000)/((MAESTRO!$B$3:$B$1000="ACADEMICOS")*(UPPER(MAESTRO!$L$3:$L$1000)="CONFIRMADO")),ROWS($A$3:A420))),"")</f>
        <v/>
      </c>
    </row>
    <row r="421" spans="1:24" ht="22.05" customHeight="1">
      <c r="A421" s="10" t="str">
        <f ca="1">IFERROR(INDEX(MAESTRO!A:A,_xludf.AGGREGATE(15,6,ROW(MAESTRO!$B$3:$B$1000)/((MAESTRO!$B$3:$B$1000="ACADEMICOS")*(UPPER(MAESTRO!$L$3:$L$1000)="CONFIRMADO")),ROWS($A$3:A421))),"")</f>
        <v/>
      </c>
      <c r="B421" s="10" t="str">
        <f ca="1">IFERROR(INDEX(MAESTRO!B:B,_xludf.AGGREGATE(15,6,ROW(MAESTRO!$B$3:$B$1000)/((MAESTRO!$B$3:$B$1000="ACADEMICOS")*(UPPER(MAESTRO!$L$3:$L$1000)="CONFIRMADO")),ROWS($A$3:A421))),"")</f>
        <v/>
      </c>
      <c r="C421" s="10" t="str">
        <f ca="1">IFERROR(INDEX(MAESTRO!C:C,_xludf.AGGREGATE(15,6,ROW(MAESTRO!$B$3:$B$1000)/((MAESTRO!$B$3:$B$1000="ACADEMICOS")*(UPPER(MAESTRO!$L$3:$L$1000)="CONFIRMADO")),ROWS($A$3:A421))),"")</f>
        <v/>
      </c>
      <c r="D421" s="10" t="str">
        <f ca="1">IFERROR(INDEX(MAESTRO!D:D,_xludf.AGGREGATE(15,6,ROW(MAESTRO!$B$3:$B$1000)/((MAESTRO!$B$3:$B$1000="ACADEMICOS")*(UPPER(MAESTRO!$L$3:$L$1000)="CONFIRMADO")),ROWS($A$3:A421))),"")</f>
        <v/>
      </c>
      <c r="E421" s="10" t="str">
        <f ca="1">IFERROR(INDEX(MAESTRO!E:E,_xludf.AGGREGATE(15,6,ROW(MAESTRO!$B$3:$B$1000)/((MAESTRO!$B$3:$B$1000="ACADEMICOS")*(UPPER(MAESTRO!$L$3:$L$1000)="CONFIRMADO")),ROWS($A$3:A421))),"")</f>
        <v/>
      </c>
      <c r="F421" s="10" t="str">
        <f ca="1">IFERROR(INDEX(MAESTRO!F:F,_xludf.AGGREGATE(15,6,ROW(MAESTRO!$B$3:$B$1000)/((MAESTRO!$B$3:$B$1000="ACADEMICOS")*(UPPER(MAESTRO!$L$3:$L$1000)="CONFIRMADO")),ROWS($A$3:A421))),"")</f>
        <v/>
      </c>
      <c r="G421" s="10" t="str">
        <f ca="1">IFERROR(INDEX(MAESTRO!G:G,_xludf.AGGREGATE(15,6,ROW(MAESTRO!$B$3:$B$1000)/((MAESTRO!$B$3:$B$1000="ACADEMICOS")*(UPPER(MAESTRO!$L$3:$L$1000)="CONFIRMADO")),ROWS($A$3:A421))),"")</f>
        <v/>
      </c>
      <c r="H421" s="10" t="str">
        <f ca="1">IFERROR(INDEX(MAESTRO!H:H,_xludf.AGGREGATE(15,6,ROW(MAESTRO!$B$3:$B$1000)/((MAESTRO!$B$3:$B$1000="ACADEMICOS")*(UPPER(MAESTRO!$L$3:$L$1000)="CONFIRMADO")),ROWS($A$3:A421))),"")</f>
        <v/>
      </c>
      <c r="I421" s="10" t="str">
        <f ca="1">IFERROR(INDEX(MAESTRO!I:I,_xludf.AGGREGATE(15,6,ROW(MAESTRO!$B$3:$B$1000)/((MAESTRO!$B$3:$B$1000="ACADEMICOS")*(UPPER(MAESTRO!$L$3:$L$1000)="CONFIRMADO")),ROWS($A$3:A421))),"")</f>
        <v/>
      </c>
      <c r="J421" s="10" t="str">
        <f ca="1">IFERROR(INDEX(MAESTRO!J:J,_xludf.AGGREGATE(15,6,ROW(MAESTRO!$B$3:$B$1000)/((MAESTRO!$B$3:$B$1000="ACADEMICOS")*(UPPER(MAESTRO!$L$3:$L$1000)="CONFIRMADO")),ROWS($A$3:A421))),"")</f>
        <v/>
      </c>
      <c r="K421" s="10" t="str">
        <f ca="1">IFERROR(INDEX(MAESTRO!K:K,_xludf.AGGREGATE(15,6,ROW(MAESTRO!$B$3:$B$1000)/((MAESTRO!$B$3:$B$1000="ACADEMICOS")*(UPPER(MAESTRO!$L$3:$L$1000)="CONFIRMADO")),ROWS($A$3:A421))),"")</f>
        <v/>
      </c>
      <c r="L421" s="10" t="str">
        <f ca="1">IFERROR(INDEX(MAESTRO!L:L,_xludf.AGGREGATE(15,6,ROW(MAESTRO!$B$3:$B$1000)/((MAESTRO!$B$3:$B$1000="ACADEMICOS")*(UPPER(MAESTRO!$L$3:$L$1000)="CONFIRMADO")),ROWS($A$3:A421))),"")</f>
        <v/>
      </c>
      <c r="M421" s="10" t="str">
        <f ca="1">IFERROR(INDEX(MAESTRO!M:M,_xludf.AGGREGATE(15,6,ROW(MAESTRO!$B$3:$B$1000)/((MAESTRO!$B$3:$B$1000="ACADEMICOS")*(UPPER(MAESTRO!$L$3:$L$1000)="CONFIRMADO")),ROWS($A$3:A421))),"")</f>
        <v/>
      </c>
      <c r="N421" s="10" t="str">
        <f ca="1">IFERROR(INDEX(MAESTRO!N:N,_xludf.AGGREGATE(15,6,ROW(MAESTRO!$B$3:$B$1000)/((MAESTRO!$B$3:$B$1000="ACADEMICOS")*(UPPER(MAESTRO!$L$3:$L$1000)="CONFIRMADO")),ROWS($A$3:A421))),"")</f>
        <v/>
      </c>
      <c r="O421" s="10" t="str">
        <f ca="1">IFERROR(INDEX(MAESTRO!O:O,_xludf.AGGREGATE(15,6,ROW(MAESTRO!$B$3:$B$1000)/((MAESTRO!$B$3:$B$1000="ACADEMICOS")*(UPPER(MAESTRO!$L$3:$L$1000)="CONFIRMADO")),ROWS($A$3:A421))),"")</f>
        <v/>
      </c>
      <c r="P421" s="10" t="str">
        <f ca="1">IFERROR(INDEX(MAESTRO!P:P,_xludf.AGGREGATE(15,6,ROW(MAESTRO!$B$3:$B$1000)/((MAESTRO!$B$3:$B$1000="ACADEMICOS")*(UPPER(MAESTRO!$L$3:$L$1000)="CONFIRMADO")),ROWS($A$3:A421))),"")</f>
        <v/>
      </c>
      <c r="Q421" s="10" t="str">
        <f ca="1">IFERROR(INDEX(MAESTRO!Q:Q,_xludf.AGGREGATE(15,6,ROW(MAESTRO!$B$3:$B$1000)/((MAESTRO!$B$3:$B$1000="ACADEMICOS")*(UPPER(MAESTRO!$L$3:$L$1000)="CONFIRMADO")),ROWS($A$3:A421))),"")</f>
        <v/>
      </c>
      <c r="R421" s="10" t="str">
        <f ca="1">IFERROR(INDEX(MAESTRO!R:R,_xludf.AGGREGATE(15,6,ROW(MAESTRO!$B$3:$B$1000)/((MAESTRO!$B$3:$B$1000="ACADEMICOS")*(UPPER(MAESTRO!$L$3:$L$1000)="CONFIRMADO")),ROWS($A$3:A421))),"")</f>
        <v/>
      </c>
      <c r="S421" s="10" t="str">
        <f ca="1">IFERROR(INDEX(MAESTRO!S:S,_xludf.AGGREGATE(15,6,ROW(MAESTRO!$B$3:$B$1000)/((MAESTRO!$B$3:$B$1000="ACADEMICOS")*(UPPER(MAESTRO!$L$3:$L$1000)="CONFIRMADO")),ROWS($A$3:A421))),"")</f>
        <v/>
      </c>
      <c r="T421" s="10" t="str">
        <f ca="1">IFERROR(INDEX(MAESTRO!T:T,_xludf.AGGREGATE(15,6,ROW(MAESTRO!$B$3:$B$1000)/((MAESTRO!$B$3:$B$1000="ACADEMICOS")*(UPPER(MAESTRO!$L$3:$L$1000)="CONFIRMADO")),ROWS($A$3:A421))),"")</f>
        <v/>
      </c>
      <c r="U421" s="10" t="str">
        <f ca="1">IFERROR(INDEX(MAESTRO!U:U,_xludf.AGGREGATE(15,6,ROW(MAESTRO!$B$3:$B$1000)/((MAESTRO!$B$3:$B$1000="ACADEMICOS")*(UPPER(MAESTRO!$L$3:$L$1000)="CONFIRMADO")),ROWS($A$3:A421))),"")</f>
        <v/>
      </c>
      <c r="V421" s="10" t="str">
        <f ca="1">IFERROR(INDEX(MAESTRO!V:V,_xludf.AGGREGATE(15,6,ROW(MAESTRO!$B$3:$B$1000)/((MAESTRO!$B$3:$B$1000="ACADEMICOS")*(UPPER(MAESTRO!$L$3:$L$1000)="CONFIRMADO")),ROWS($A$3:A421))),"")</f>
        <v/>
      </c>
      <c r="W421" s="10" t="str">
        <f ca="1">IFERROR(INDEX(MAESTRO!W:W,_xludf.AGGREGATE(15,6,ROW(MAESTRO!$B$3:$B$1000)/((MAESTRO!$B$3:$B$1000="ACADEMICOS")*(UPPER(MAESTRO!$L$3:$L$1000)="CONFIRMADO")),ROWS($A$3:A421))),"")</f>
        <v/>
      </c>
      <c r="X421" s="10" t="str">
        <f ca="1">IFERROR(INDEX(MAESTRO!X:X,_xludf.AGGREGATE(15,6,ROW(MAESTRO!$B$3:$B$1000)/((MAESTRO!$B$3:$B$1000="ACADEMICOS")*(UPPER(MAESTRO!$L$3:$L$1000)="CONFIRMADO")),ROWS($A$3:A421))),"")</f>
        <v/>
      </c>
    </row>
    <row r="422" spans="1:24" ht="22.05" customHeight="1">
      <c r="A422" s="21" t="str">
        <f ca="1">IFERROR(INDEX(MAESTRO!A:A,_xludf.AGGREGATE(15,6,ROW(MAESTRO!$B$3:$B$1000)/((MAESTRO!$B$3:$B$1000="ACADEMICOS")*(UPPER(MAESTRO!$L$3:$L$1000)="CONFIRMADO")),ROWS($A$3:A422))),"")</f>
        <v/>
      </c>
      <c r="B422" s="21" t="str">
        <f ca="1">IFERROR(INDEX(MAESTRO!B:B,_xludf.AGGREGATE(15,6,ROW(MAESTRO!$B$3:$B$1000)/((MAESTRO!$B$3:$B$1000="ACADEMICOS")*(UPPER(MAESTRO!$L$3:$L$1000)="CONFIRMADO")),ROWS($A$3:A422))),"")</f>
        <v/>
      </c>
      <c r="C422" s="21" t="str">
        <f ca="1">IFERROR(INDEX(MAESTRO!C:C,_xludf.AGGREGATE(15,6,ROW(MAESTRO!$B$3:$B$1000)/((MAESTRO!$B$3:$B$1000="ACADEMICOS")*(UPPER(MAESTRO!$L$3:$L$1000)="CONFIRMADO")),ROWS($A$3:A422))),"")</f>
        <v/>
      </c>
      <c r="D422" s="21" t="str">
        <f ca="1">IFERROR(INDEX(MAESTRO!D:D,_xludf.AGGREGATE(15,6,ROW(MAESTRO!$B$3:$B$1000)/((MAESTRO!$B$3:$B$1000="ACADEMICOS")*(UPPER(MAESTRO!$L$3:$L$1000)="CONFIRMADO")),ROWS($A$3:A422))),"")</f>
        <v/>
      </c>
      <c r="E422" s="21" t="str">
        <f ca="1">IFERROR(INDEX(MAESTRO!E:E,_xludf.AGGREGATE(15,6,ROW(MAESTRO!$B$3:$B$1000)/((MAESTRO!$B$3:$B$1000="ACADEMICOS")*(UPPER(MAESTRO!$L$3:$L$1000)="CONFIRMADO")),ROWS($A$3:A422))),"")</f>
        <v/>
      </c>
      <c r="F422" s="21" t="str">
        <f ca="1">IFERROR(INDEX(MAESTRO!F:F,_xludf.AGGREGATE(15,6,ROW(MAESTRO!$B$3:$B$1000)/((MAESTRO!$B$3:$B$1000="ACADEMICOS")*(UPPER(MAESTRO!$L$3:$L$1000)="CONFIRMADO")),ROWS($A$3:A422))),"")</f>
        <v/>
      </c>
      <c r="G422" s="21" t="str">
        <f ca="1">IFERROR(INDEX(MAESTRO!G:G,_xludf.AGGREGATE(15,6,ROW(MAESTRO!$B$3:$B$1000)/((MAESTRO!$B$3:$B$1000="ACADEMICOS")*(UPPER(MAESTRO!$L$3:$L$1000)="CONFIRMADO")),ROWS($A$3:A422))),"")</f>
        <v/>
      </c>
      <c r="H422" s="21" t="str">
        <f ca="1">IFERROR(INDEX(MAESTRO!H:H,_xludf.AGGREGATE(15,6,ROW(MAESTRO!$B$3:$B$1000)/((MAESTRO!$B$3:$B$1000="ACADEMICOS")*(UPPER(MAESTRO!$L$3:$L$1000)="CONFIRMADO")),ROWS($A$3:A422))),"")</f>
        <v/>
      </c>
      <c r="I422" s="21" t="str">
        <f ca="1">IFERROR(INDEX(MAESTRO!I:I,_xludf.AGGREGATE(15,6,ROW(MAESTRO!$B$3:$B$1000)/((MAESTRO!$B$3:$B$1000="ACADEMICOS")*(UPPER(MAESTRO!$L$3:$L$1000)="CONFIRMADO")),ROWS($A$3:A422))),"")</f>
        <v/>
      </c>
      <c r="J422" s="21" t="str">
        <f ca="1">IFERROR(INDEX(MAESTRO!J:J,_xludf.AGGREGATE(15,6,ROW(MAESTRO!$B$3:$B$1000)/((MAESTRO!$B$3:$B$1000="ACADEMICOS")*(UPPER(MAESTRO!$L$3:$L$1000)="CONFIRMADO")),ROWS($A$3:A422))),"")</f>
        <v/>
      </c>
      <c r="K422" s="21" t="str">
        <f ca="1">IFERROR(INDEX(MAESTRO!K:K,_xludf.AGGREGATE(15,6,ROW(MAESTRO!$B$3:$B$1000)/((MAESTRO!$B$3:$B$1000="ACADEMICOS")*(UPPER(MAESTRO!$L$3:$L$1000)="CONFIRMADO")),ROWS($A$3:A422))),"")</f>
        <v/>
      </c>
      <c r="L422" s="21" t="str">
        <f ca="1">IFERROR(INDEX(MAESTRO!L:L,_xludf.AGGREGATE(15,6,ROW(MAESTRO!$B$3:$B$1000)/((MAESTRO!$B$3:$B$1000="ACADEMICOS")*(UPPER(MAESTRO!$L$3:$L$1000)="CONFIRMADO")),ROWS($A$3:A422))),"")</f>
        <v/>
      </c>
      <c r="M422" s="21" t="str">
        <f ca="1">IFERROR(INDEX(MAESTRO!M:M,_xludf.AGGREGATE(15,6,ROW(MAESTRO!$B$3:$B$1000)/((MAESTRO!$B$3:$B$1000="ACADEMICOS")*(UPPER(MAESTRO!$L$3:$L$1000)="CONFIRMADO")),ROWS($A$3:A422))),"")</f>
        <v/>
      </c>
      <c r="N422" s="21" t="str">
        <f ca="1">IFERROR(INDEX(MAESTRO!N:N,_xludf.AGGREGATE(15,6,ROW(MAESTRO!$B$3:$B$1000)/((MAESTRO!$B$3:$B$1000="ACADEMICOS")*(UPPER(MAESTRO!$L$3:$L$1000)="CONFIRMADO")),ROWS($A$3:A422))),"")</f>
        <v/>
      </c>
      <c r="O422" s="21" t="str">
        <f ca="1">IFERROR(INDEX(MAESTRO!O:O,_xludf.AGGREGATE(15,6,ROW(MAESTRO!$B$3:$B$1000)/((MAESTRO!$B$3:$B$1000="ACADEMICOS")*(UPPER(MAESTRO!$L$3:$L$1000)="CONFIRMADO")),ROWS($A$3:A422))),"")</f>
        <v/>
      </c>
      <c r="P422" s="21" t="str">
        <f ca="1">IFERROR(INDEX(MAESTRO!P:P,_xludf.AGGREGATE(15,6,ROW(MAESTRO!$B$3:$B$1000)/((MAESTRO!$B$3:$B$1000="ACADEMICOS")*(UPPER(MAESTRO!$L$3:$L$1000)="CONFIRMADO")),ROWS($A$3:A422))),"")</f>
        <v/>
      </c>
      <c r="Q422" s="21" t="str">
        <f ca="1">IFERROR(INDEX(MAESTRO!Q:Q,_xludf.AGGREGATE(15,6,ROW(MAESTRO!$B$3:$B$1000)/((MAESTRO!$B$3:$B$1000="ACADEMICOS")*(UPPER(MAESTRO!$L$3:$L$1000)="CONFIRMADO")),ROWS($A$3:A422))),"")</f>
        <v/>
      </c>
      <c r="R422" s="21" t="str">
        <f ca="1">IFERROR(INDEX(MAESTRO!R:R,_xludf.AGGREGATE(15,6,ROW(MAESTRO!$B$3:$B$1000)/((MAESTRO!$B$3:$B$1000="ACADEMICOS")*(UPPER(MAESTRO!$L$3:$L$1000)="CONFIRMADO")),ROWS($A$3:A422))),"")</f>
        <v/>
      </c>
      <c r="S422" s="21" t="str">
        <f ca="1">IFERROR(INDEX(MAESTRO!S:S,_xludf.AGGREGATE(15,6,ROW(MAESTRO!$B$3:$B$1000)/((MAESTRO!$B$3:$B$1000="ACADEMICOS")*(UPPER(MAESTRO!$L$3:$L$1000)="CONFIRMADO")),ROWS($A$3:A422))),"")</f>
        <v/>
      </c>
      <c r="T422" s="21" t="str">
        <f ca="1">IFERROR(INDEX(MAESTRO!T:T,_xludf.AGGREGATE(15,6,ROW(MAESTRO!$B$3:$B$1000)/((MAESTRO!$B$3:$B$1000="ACADEMICOS")*(UPPER(MAESTRO!$L$3:$L$1000)="CONFIRMADO")),ROWS($A$3:A422))),"")</f>
        <v/>
      </c>
      <c r="U422" s="21" t="str">
        <f ca="1">IFERROR(INDEX(MAESTRO!U:U,_xludf.AGGREGATE(15,6,ROW(MAESTRO!$B$3:$B$1000)/((MAESTRO!$B$3:$B$1000="ACADEMICOS")*(UPPER(MAESTRO!$L$3:$L$1000)="CONFIRMADO")),ROWS($A$3:A422))),"")</f>
        <v/>
      </c>
      <c r="V422" s="21" t="str">
        <f ca="1">IFERROR(INDEX(MAESTRO!V:V,_xludf.AGGREGATE(15,6,ROW(MAESTRO!$B$3:$B$1000)/((MAESTRO!$B$3:$B$1000="ACADEMICOS")*(UPPER(MAESTRO!$L$3:$L$1000)="CONFIRMADO")),ROWS($A$3:A422))),"")</f>
        <v/>
      </c>
      <c r="W422" s="21" t="str">
        <f ca="1">IFERROR(INDEX(MAESTRO!W:W,_xludf.AGGREGATE(15,6,ROW(MAESTRO!$B$3:$B$1000)/((MAESTRO!$B$3:$B$1000="ACADEMICOS")*(UPPER(MAESTRO!$L$3:$L$1000)="CONFIRMADO")),ROWS($A$3:A422))),"")</f>
        <v/>
      </c>
      <c r="X422" s="21" t="str">
        <f ca="1">IFERROR(INDEX(MAESTRO!X:X,_xludf.AGGREGATE(15,6,ROW(MAESTRO!$B$3:$B$1000)/((MAESTRO!$B$3:$B$1000="ACADEMICOS")*(UPPER(MAESTRO!$L$3:$L$1000)="CONFIRMADO")),ROWS($A$3:A422))),"")</f>
        <v/>
      </c>
    </row>
    <row r="423" spans="1:24" ht="22.05" customHeight="1">
      <c r="A423" s="10" t="str">
        <f ca="1">IFERROR(INDEX(MAESTRO!A:A,_xludf.AGGREGATE(15,6,ROW(MAESTRO!$B$3:$B$1000)/((MAESTRO!$B$3:$B$1000="ACADEMICOS")*(UPPER(MAESTRO!$L$3:$L$1000)="CONFIRMADO")),ROWS($A$3:A423))),"")</f>
        <v/>
      </c>
      <c r="B423" s="10" t="str">
        <f ca="1">IFERROR(INDEX(MAESTRO!B:B,_xludf.AGGREGATE(15,6,ROW(MAESTRO!$B$3:$B$1000)/((MAESTRO!$B$3:$B$1000="ACADEMICOS")*(UPPER(MAESTRO!$L$3:$L$1000)="CONFIRMADO")),ROWS($A$3:A423))),"")</f>
        <v/>
      </c>
      <c r="C423" s="10" t="str">
        <f ca="1">IFERROR(INDEX(MAESTRO!C:C,_xludf.AGGREGATE(15,6,ROW(MAESTRO!$B$3:$B$1000)/((MAESTRO!$B$3:$B$1000="ACADEMICOS")*(UPPER(MAESTRO!$L$3:$L$1000)="CONFIRMADO")),ROWS($A$3:A423))),"")</f>
        <v/>
      </c>
      <c r="D423" s="10" t="str">
        <f ca="1">IFERROR(INDEX(MAESTRO!D:D,_xludf.AGGREGATE(15,6,ROW(MAESTRO!$B$3:$B$1000)/((MAESTRO!$B$3:$B$1000="ACADEMICOS")*(UPPER(MAESTRO!$L$3:$L$1000)="CONFIRMADO")),ROWS($A$3:A423))),"")</f>
        <v/>
      </c>
      <c r="E423" s="10" t="str">
        <f ca="1">IFERROR(INDEX(MAESTRO!E:E,_xludf.AGGREGATE(15,6,ROW(MAESTRO!$B$3:$B$1000)/((MAESTRO!$B$3:$B$1000="ACADEMICOS")*(UPPER(MAESTRO!$L$3:$L$1000)="CONFIRMADO")),ROWS($A$3:A423))),"")</f>
        <v/>
      </c>
      <c r="F423" s="10" t="str">
        <f ca="1">IFERROR(INDEX(MAESTRO!F:F,_xludf.AGGREGATE(15,6,ROW(MAESTRO!$B$3:$B$1000)/((MAESTRO!$B$3:$B$1000="ACADEMICOS")*(UPPER(MAESTRO!$L$3:$L$1000)="CONFIRMADO")),ROWS($A$3:A423))),"")</f>
        <v/>
      </c>
      <c r="G423" s="10" t="str">
        <f ca="1">IFERROR(INDEX(MAESTRO!G:G,_xludf.AGGREGATE(15,6,ROW(MAESTRO!$B$3:$B$1000)/((MAESTRO!$B$3:$B$1000="ACADEMICOS")*(UPPER(MAESTRO!$L$3:$L$1000)="CONFIRMADO")),ROWS($A$3:A423))),"")</f>
        <v/>
      </c>
      <c r="H423" s="10" t="str">
        <f ca="1">IFERROR(INDEX(MAESTRO!H:H,_xludf.AGGREGATE(15,6,ROW(MAESTRO!$B$3:$B$1000)/((MAESTRO!$B$3:$B$1000="ACADEMICOS")*(UPPER(MAESTRO!$L$3:$L$1000)="CONFIRMADO")),ROWS($A$3:A423))),"")</f>
        <v/>
      </c>
      <c r="I423" s="10" t="str">
        <f ca="1">IFERROR(INDEX(MAESTRO!I:I,_xludf.AGGREGATE(15,6,ROW(MAESTRO!$B$3:$B$1000)/((MAESTRO!$B$3:$B$1000="ACADEMICOS")*(UPPER(MAESTRO!$L$3:$L$1000)="CONFIRMADO")),ROWS($A$3:A423))),"")</f>
        <v/>
      </c>
      <c r="J423" s="10" t="str">
        <f ca="1">IFERROR(INDEX(MAESTRO!J:J,_xludf.AGGREGATE(15,6,ROW(MAESTRO!$B$3:$B$1000)/((MAESTRO!$B$3:$B$1000="ACADEMICOS")*(UPPER(MAESTRO!$L$3:$L$1000)="CONFIRMADO")),ROWS($A$3:A423))),"")</f>
        <v/>
      </c>
      <c r="K423" s="10" t="str">
        <f ca="1">IFERROR(INDEX(MAESTRO!K:K,_xludf.AGGREGATE(15,6,ROW(MAESTRO!$B$3:$B$1000)/((MAESTRO!$B$3:$B$1000="ACADEMICOS")*(UPPER(MAESTRO!$L$3:$L$1000)="CONFIRMADO")),ROWS($A$3:A423))),"")</f>
        <v/>
      </c>
      <c r="L423" s="10" t="str">
        <f ca="1">IFERROR(INDEX(MAESTRO!L:L,_xludf.AGGREGATE(15,6,ROW(MAESTRO!$B$3:$B$1000)/((MAESTRO!$B$3:$B$1000="ACADEMICOS")*(UPPER(MAESTRO!$L$3:$L$1000)="CONFIRMADO")),ROWS($A$3:A423))),"")</f>
        <v/>
      </c>
      <c r="M423" s="10" t="str">
        <f ca="1">IFERROR(INDEX(MAESTRO!M:M,_xludf.AGGREGATE(15,6,ROW(MAESTRO!$B$3:$B$1000)/((MAESTRO!$B$3:$B$1000="ACADEMICOS")*(UPPER(MAESTRO!$L$3:$L$1000)="CONFIRMADO")),ROWS($A$3:A423))),"")</f>
        <v/>
      </c>
      <c r="N423" s="10" t="str">
        <f ca="1">IFERROR(INDEX(MAESTRO!N:N,_xludf.AGGREGATE(15,6,ROW(MAESTRO!$B$3:$B$1000)/((MAESTRO!$B$3:$B$1000="ACADEMICOS")*(UPPER(MAESTRO!$L$3:$L$1000)="CONFIRMADO")),ROWS($A$3:A423))),"")</f>
        <v/>
      </c>
      <c r="O423" s="10" t="str">
        <f ca="1">IFERROR(INDEX(MAESTRO!O:O,_xludf.AGGREGATE(15,6,ROW(MAESTRO!$B$3:$B$1000)/((MAESTRO!$B$3:$B$1000="ACADEMICOS")*(UPPER(MAESTRO!$L$3:$L$1000)="CONFIRMADO")),ROWS($A$3:A423))),"")</f>
        <v/>
      </c>
      <c r="P423" s="10" t="str">
        <f ca="1">IFERROR(INDEX(MAESTRO!P:P,_xludf.AGGREGATE(15,6,ROW(MAESTRO!$B$3:$B$1000)/((MAESTRO!$B$3:$B$1000="ACADEMICOS")*(UPPER(MAESTRO!$L$3:$L$1000)="CONFIRMADO")),ROWS($A$3:A423))),"")</f>
        <v/>
      </c>
      <c r="Q423" s="10" t="str">
        <f ca="1">IFERROR(INDEX(MAESTRO!Q:Q,_xludf.AGGREGATE(15,6,ROW(MAESTRO!$B$3:$B$1000)/((MAESTRO!$B$3:$B$1000="ACADEMICOS")*(UPPER(MAESTRO!$L$3:$L$1000)="CONFIRMADO")),ROWS($A$3:A423))),"")</f>
        <v/>
      </c>
      <c r="R423" s="10" t="str">
        <f ca="1">IFERROR(INDEX(MAESTRO!R:R,_xludf.AGGREGATE(15,6,ROW(MAESTRO!$B$3:$B$1000)/((MAESTRO!$B$3:$B$1000="ACADEMICOS")*(UPPER(MAESTRO!$L$3:$L$1000)="CONFIRMADO")),ROWS($A$3:A423))),"")</f>
        <v/>
      </c>
      <c r="S423" s="10" t="str">
        <f ca="1">IFERROR(INDEX(MAESTRO!S:S,_xludf.AGGREGATE(15,6,ROW(MAESTRO!$B$3:$B$1000)/((MAESTRO!$B$3:$B$1000="ACADEMICOS")*(UPPER(MAESTRO!$L$3:$L$1000)="CONFIRMADO")),ROWS($A$3:A423))),"")</f>
        <v/>
      </c>
      <c r="T423" s="10" t="str">
        <f ca="1">IFERROR(INDEX(MAESTRO!T:T,_xludf.AGGREGATE(15,6,ROW(MAESTRO!$B$3:$B$1000)/((MAESTRO!$B$3:$B$1000="ACADEMICOS")*(UPPER(MAESTRO!$L$3:$L$1000)="CONFIRMADO")),ROWS($A$3:A423))),"")</f>
        <v/>
      </c>
      <c r="U423" s="10" t="str">
        <f ca="1">IFERROR(INDEX(MAESTRO!U:U,_xludf.AGGREGATE(15,6,ROW(MAESTRO!$B$3:$B$1000)/((MAESTRO!$B$3:$B$1000="ACADEMICOS")*(UPPER(MAESTRO!$L$3:$L$1000)="CONFIRMADO")),ROWS($A$3:A423))),"")</f>
        <v/>
      </c>
      <c r="V423" s="10" t="str">
        <f ca="1">IFERROR(INDEX(MAESTRO!V:V,_xludf.AGGREGATE(15,6,ROW(MAESTRO!$B$3:$B$1000)/((MAESTRO!$B$3:$B$1000="ACADEMICOS")*(UPPER(MAESTRO!$L$3:$L$1000)="CONFIRMADO")),ROWS($A$3:A423))),"")</f>
        <v/>
      </c>
      <c r="W423" s="10" t="str">
        <f ca="1">IFERROR(INDEX(MAESTRO!W:W,_xludf.AGGREGATE(15,6,ROW(MAESTRO!$B$3:$B$1000)/((MAESTRO!$B$3:$B$1000="ACADEMICOS")*(UPPER(MAESTRO!$L$3:$L$1000)="CONFIRMADO")),ROWS($A$3:A423))),"")</f>
        <v/>
      </c>
      <c r="X423" s="10" t="str">
        <f ca="1">IFERROR(INDEX(MAESTRO!X:X,_xludf.AGGREGATE(15,6,ROW(MAESTRO!$B$3:$B$1000)/((MAESTRO!$B$3:$B$1000="ACADEMICOS")*(UPPER(MAESTRO!$L$3:$L$1000)="CONFIRMADO")),ROWS($A$3:A423))),"")</f>
        <v/>
      </c>
    </row>
    <row r="424" spans="1:24" ht="22.05" customHeight="1">
      <c r="A424" s="21" t="str">
        <f ca="1">IFERROR(INDEX(MAESTRO!A:A,_xludf.AGGREGATE(15,6,ROW(MAESTRO!$B$3:$B$1000)/((MAESTRO!$B$3:$B$1000="ACADEMICOS")*(UPPER(MAESTRO!$L$3:$L$1000)="CONFIRMADO")),ROWS($A$3:A424))),"")</f>
        <v/>
      </c>
      <c r="B424" s="21" t="str">
        <f ca="1">IFERROR(INDEX(MAESTRO!B:B,_xludf.AGGREGATE(15,6,ROW(MAESTRO!$B$3:$B$1000)/((MAESTRO!$B$3:$B$1000="ACADEMICOS")*(UPPER(MAESTRO!$L$3:$L$1000)="CONFIRMADO")),ROWS($A$3:A424))),"")</f>
        <v/>
      </c>
      <c r="C424" s="21" t="str">
        <f ca="1">IFERROR(INDEX(MAESTRO!C:C,_xludf.AGGREGATE(15,6,ROW(MAESTRO!$B$3:$B$1000)/((MAESTRO!$B$3:$B$1000="ACADEMICOS")*(UPPER(MAESTRO!$L$3:$L$1000)="CONFIRMADO")),ROWS($A$3:A424))),"")</f>
        <v/>
      </c>
      <c r="D424" s="21" t="str">
        <f ca="1">IFERROR(INDEX(MAESTRO!D:D,_xludf.AGGREGATE(15,6,ROW(MAESTRO!$B$3:$B$1000)/((MAESTRO!$B$3:$B$1000="ACADEMICOS")*(UPPER(MAESTRO!$L$3:$L$1000)="CONFIRMADO")),ROWS($A$3:A424))),"")</f>
        <v/>
      </c>
      <c r="E424" s="21" t="str">
        <f ca="1">IFERROR(INDEX(MAESTRO!E:E,_xludf.AGGREGATE(15,6,ROW(MAESTRO!$B$3:$B$1000)/((MAESTRO!$B$3:$B$1000="ACADEMICOS")*(UPPER(MAESTRO!$L$3:$L$1000)="CONFIRMADO")),ROWS($A$3:A424))),"")</f>
        <v/>
      </c>
      <c r="F424" s="21" t="str">
        <f ca="1">IFERROR(INDEX(MAESTRO!F:F,_xludf.AGGREGATE(15,6,ROW(MAESTRO!$B$3:$B$1000)/((MAESTRO!$B$3:$B$1000="ACADEMICOS")*(UPPER(MAESTRO!$L$3:$L$1000)="CONFIRMADO")),ROWS($A$3:A424))),"")</f>
        <v/>
      </c>
      <c r="G424" s="21" t="str">
        <f ca="1">IFERROR(INDEX(MAESTRO!G:G,_xludf.AGGREGATE(15,6,ROW(MAESTRO!$B$3:$B$1000)/((MAESTRO!$B$3:$B$1000="ACADEMICOS")*(UPPER(MAESTRO!$L$3:$L$1000)="CONFIRMADO")),ROWS($A$3:A424))),"")</f>
        <v/>
      </c>
      <c r="H424" s="21" t="str">
        <f ca="1">IFERROR(INDEX(MAESTRO!H:H,_xludf.AGGREGATE(15,6,ROW(MAESTRO!$B$3:$B$1000)/((MAESTRO!$B$3:$B$1000="ACADEMICOS")*(UPPER(MAESTRO!$L$3:$L$1000)="CONFIRMADO")),ROWS($A$3:A424))),"")</f>
        <v/>
      </c>
      <c r="I424" s="21" t="str">
        <f ca="1">IFERROR(INDEX(MAESTRO!I:I,_xludf.AGGREGATE(15,6,ROW(MAESTRO!$B$3:$B$1000)/((MAESTRO!$B$3:$B$1000="ACADEMICOS")*(UPPER(MAESTRO!$L$3:$L$1000)="CONFIRMADO")),ROWS($A$3:A424))),"")</f>
        <v/>
      </c>
      <c r="J424" s="21" t="str">
        <f ca="1">IFERROR(INDEX(MAESTRO!J:J,_xludf.AGGREGATE(15,6,ROW(MAESTRO!$B$3:$B$1000)/((MAESTRO!$B$3:$B$1000="ACADEMICOS")*(UPPER(MAESTRO!$L$3:$L$1000)="CONFIRMADO")),ROWS($A$3:A424))),"")</f>
        <v/>
      </c>
      <c r="K424" s="21" t="str">
        <f ca="1">IFERROR(INDEX(MAESTRO!K:K,_xludf.AGGREGATE(15,6,ROW(MAESTRO!$B$3:$B$1000)/((MAESTRO!$B$3:$B$1000="ACADEMICOS")*(UPPER(MAESTRO!$L$3:$L$1000)="CONFIRMADO")),ROWS($A$3:A424))),"")</f>
        <v/>
      </c>
      <c r="L424" s="21" t="str">
        <f ca="1">IFERROR(INDEX(MAESTRO!L:L,_xludf.AGGREGATE(15,6,ROW(MAESTRO!$B$3:$B$1000)/((MAESTRO!$B$3:$B$1000="ACADEMICOS")*(UPPER(MAESTRO!$L$3:$L$1000)="CONFIRMADO")),ROWS($A$3:A424))),"")</f>
        <v/>
      </c>
      <c r="M424" s="21" t="str">
        <f ca="1">IFERROR(INDEX(MAESTRO!M:M,_xludf.AGGREGATE(15,6,ROW(MAESTRO!$B$3:$B$1000)/((MAESTRO!$B$3:$B$1000="ACADEMICOS")*(UPPER(MAESTRO!$L$3:$L$1000)="CONFIRMADO")),ROWS($A$3:A424))),"")</f>
        <v/>
      </c>
      <c r="N424" s="21" t="str">
        <f ca="1">IFERROR(INDEX(MAESTRO!N:N,_xludf.AGGREGATE(15,6,ROW(MAESTRO!$B$3:$B$1000)/((MAESTRO!$B$3:$B$1000="ACADEMICOS")*(UPPER(MAESTRO!$L$3:$L$1000)="CONFIRMADO")),ROWS($A$3:A424))),"")</f>
        <v/>
      </c>
      <c r="O424" s="21" t="str">
        <f ca="1">IFERROR(INDEX(MAESTRO!O:O,_xludf.AGGREGATE(15,6,ROW(MAESTRO!$B$3:$B$1000)/((MAESTRO!$B$3:$B$1000="ACADEMICOS")*(UPPER(MAESTRO!$L$3:$L$1000)="CONFIRMADO")),ROWS($A$3:A424))),"")</f>
        <v/>
      </c>
      <c r="P424" s="21" t="str">
        <f ca="1">IFERROR(INDEX(MAESTRO!P:P,_xludf.AGGREGATE(15,6,ROW(MAESTRO!$B$3:$B$1000)/((MAESTRO!$B$3:$B$1000="ACADEMICOS")*(UPPER(MAESTRO!$L$3:$L$1000)="CONFIRMADO")),ROWS($A$3:A424))),"")</f>
        <v/>
      </c>
      <c r="Q424" s="21" t="str">
        <f ca="1">IFERROR(INDEX(MAESTRO!Q:Q,_xludf.AGGREGATE(15,6,ROW(MAESTRO!$B$3:$B$1000)/((MAESTRO!$B$3:$B$1000="ACADEMICOS")*(UPPER(MAESTRO!$L$3:$L$1000)="CONFIRMADO")),ROWS($A$3:A424))),"")</f>
        <v/>
      </c>
      <c r="R424" s="21" t="str">
        <f ca="1">IFERROR(INDEX(MAESTRO!R:R,_xludf.AGGREGATE(15,6,ROW(MAESTRO!$B$3:$B$1000)/((MAESTRO!$B$3:$B$1000="ACADEMICOS")*(UPPER(MAESTRO!$L$3:$L$1000)="CONFIRMADO")),ROWS($A$3:A424))),"")</f>
        <v/>
      </c>
      <c r="S424" s="21" t="str">
        <f ca="1">IFERROR(INDEX(MAESTRO!S:S,_xludf.AGGREGATE(15,6,ROW(MAESTRO!$B$3:$B$1000)/((MAESTRO!$B$3:$B$1000="ACADEMICOS")*(UPPER(MAESTRO!$L$3:$L$1000)="CONFIRMADO")),ROWS($A$3:A424))),"")</f>
        <v/>
      </c>
      <c r="T424" s="21" t="str">
        <f ca="1">IFERROR(INDEX(MAESTRO!T:T,_xludf.AGGREGATE(15,6,ROW(MAESTRO!$B$3:$B$1000)/((MAESTRO!$B$3:$B$1000="ACADEMICOS")*(UPPER(MAESTRO!$L$3:$L$1000)="CONFIRMADO")),ROWS($A$3:A424))),"")</f>
        <v/>
      </c>
      <c r="U424" s="21" t="str">
        <f ca="1">IFERROR(INDEX(MAESTRO!U:U,_xludf.AGGREGATE(15,6,ROW(MAESTRO!$B$3:$B$1000)/((MAESTRO!$B$3:$B$1000="ACADEMICOS")*(UPPER(MAESTRO!$L$3:$L$1000)="CONFIRMADO")),ROWS($A$3:A424))),"")</f>
        <v/>
      </c>
      <c r="V424" s="21" t="str">
        <f ca="1">IFERROR(INDEX(MAESTRO!V:V,_xludf.AGGREGATE(15,6,ROW(MAESTRO!$B$3:$B$1000)/((MAESTRO!$B$3:$B$1000="ACADEMICOS")*(UPPER(MAESTRO!$L$3:$L$1000)="CONFIRMADO")),ROWS($A$3:A424))),"")</f>
        <v/>
      </c>
      <c r="W424" s="21" t="str">
        <f ca="1">IFERROR(INDEX(MAESTRO!W:W,_xludf.AGGREGATE(15,6,ROW(MAESTRO!$B$3:$B$1000)/((MAESTRO!$B$3:$B$1000="ACADEMICOS")*(UPPER(MAESTRO!$L$3:$L$1000)="CONFIRMADO")),ROWS($A$3:A424))),"")</f>
        <v/>
      </c>
      <c r="X424" s="21" t="str">
        <f ca="1">IFERROR(INDEX(MAESTRO!X:X,_xludf.AGGREGATE(15,6,ROW(MAESTRO!$B$3:$B$1000)/((MAESTRO!$B$3:$B$1000="ACADEMICOS")*(UPPER(MAESTRO!$L$3:$L$1000)="CONFIRMADO")),ROWS($A$3:A424))),"")</f>
        <v/>
      </c>
    </row>
    <row r="425" spans="1:24" ht="22.05" customHeight="1">
      <c r="A425" s="10" t="str">
        <f ca="1">IFERROR(INDEX(MAESTRO!A:A,_xludf.AGGREGATE(15,6,ROW(MAESTRO!$B$3:$B$1000)/((MAESTRO!$B$3:$B$1000="ACADEMICOS")*(UPPER(MAESTRO!$L$3:$L$1000)="CONFIRMADO")),ROWS($A$3:A425))),"")</f>
        <v/>
      </c>
      <c r="B425" s="10" t="str">
        <f ca="1">IFERROR(INDEX(MAESTRO!B:B,_xludf.AGGREGATE(15,6,ROW(MAESTRO!$B$3:$B$1000)/((MAESTRO!$B$3:$B$1000="ACADEMICOS")*(UPPER(MAESTRO!$L$3:$L$1000)="CONFIRMADO")),ROWS($A$3:A425))),"")</f>
        <v/>
      </c>
      <c r="C425" s="10" t="str">
        <f ca="1">IFERROR(INDEX(MAESTRO!C:C,_xludf.AGGREGATE(15,6,ROW(MAESTRO!$B$3:$B$1000)/((MAESTRO!$B$3:$B$1000="ACADEMICOS")*(UPPER(MAESTRO!$L$3:$L$1000)="CONFIRMADO")),ROWS($A$3:A425))),"")</f>
        <v/>
      </c>
      <c r="D425" s="10" t="str">
        <f ca="1">IFERROR(INDEX(MAESTRO!D:D,_xludf.AGGREGATE(15,6,ROW(MAESTRO!$B$3:$B$1000)/((MAESTRO!$B$3:$B$1000="ACADEMICOS")*(UPPER(MAESTRO!$L$3:$L$1000)="CONFIRMADO")),ROWS($A$3:A425))),"")</f>
        <v/>
      </c>
      <c r="E425" s="10" t="str">
        <f ca="1">IFERROR(INDEX(MAESTRO!E:E,_xludf.AGGREGATE(15,6,ROW(MAESTRO!$B$3:$B$1000)/((MAESTRO!$B$3:$B$1000="ACADEMICOS")*(UPPER(MAESTRO!$L$3:$L$1000)="CONFIRMADO")),ROWS($A$3:A425))),"")</f>
        <v/>
      </c>
      <c r="F425" s="10" t="str">
        <f ca="1">IFERROR(INDEX(MAESTRO!F:F,_xludf.AGGREGATE(15,6,ROW(MAESTRO!$B$3:$B$1000)/((MAESTRO!$B$3:$B$1000="ACADEMICOS")*(UPPER(MAESTRO!$L$3:$L$1000)="CONFIRMADO")),ROWS($A$3:A425))),"")</f>
        <v/>
      </c>
      <c r="G425" s="10" t="str">
        <f ca="1">IFERROR(INDEX(MAESTRO!G:G,_xludf.AGGREGATE(15,6,ROW(MAESTRO!$B$3:$B$1000)/((MAESTRO!$B$3:$B$1000="ACADEMICOS")*(UPPER(MAESTRO!$L$3:$L$1000)="CONFIRMADO")),ROWS($A$3:A425))),"")</f>
        <v/>
      </c>
      <c r="H425" s="10" t="str">
        <f ca="1">IFERROR(INDEX(MAESTRO!H:H,_xludf.AGGREGATE(15,6,ROW(MAESTRO!$B$3:$B$1000)/((MAESTRO!$B$3:$B$1000="ACADEMICOS")*(UPPER(MAESTRO!$L$3:$L$1000)="CONFIRMADO")),ROWS($A$3:A425))),"")</f>
        <v/>
      </c>
      <c r="I425" s="10" t="str">
        <f ca="1">IFERROR(INDEX(MAESTRO!I:I,_xludf.AGGREGATE(15,6,ROW(MAESTRO!$B$3:$B$1000)/((MAESTRO!$B$3:$B$1000="ACADEMICOS")*(UPPER(MAESTRO!$L$3:$L$1000)="CONFIRMADO")),ROWS($A$3:A425))),"")</f>
        <v/>
      </c>
      <c r="J425" s="10" t="str">
        <f ca="1">IFERROR(INDEX(MAESTRO!J:J,_xludf.AGGREGATE(15,6,ROW(MAESTRO!$B$3:$B$1000)/((MAESTRO!$B$3:$B$1000="ACADEMICOS")*(UPPER(MAESTRO!$L$3:$L$1000)="CONFIRMADO")),ROWS($A$3:A425))),"")</f>
        <v/>
      </c>
      <c r="K425" s="10" t="str">
        <f ca="1">IFERROR(INDEX(MAESTRO!K:K,_xludf.AGGREGATE(15,6,ROW(MAESTRO!$B$3:$B$1000)/((MAESTRO!$B$3:$B$1000="ACADEMICOS")*(UPPER(MAESTRO!$L$3:$L$1000)="CONFIRMADO")),ROWS($A$3:A425))),"")</f>
        <v/>
      </c>
      <c r="L425" s="10" t="str">
        <f ca="1">IFERROR(INDEX(MAESTRO!L:L,_xludf.AGGREGATE(15,6,ROW(MAESTRO!$B$3:$B$1000)/((MAESTRO!$B$3:$B$1000="ACADEMICOS")*(UPPER(MAESTRO!$L$3:$L$1000)="CONFIRMADO")),ROWS($A$3:A425))),"")</f>
        <v/>
      </c>
      <c r="M425" s="10" t="str">
        <f ca="1">IFERROR(INDEX(MAESTRO!M:M,_xludf.AGGREGATE(15,6,ROW(MAESTRO!$B$3:$B$1000)/((MAESTRO!$B$3:$B$1000="ACADEMICOS")*(UPPER(MAESTRO!$L$3:$L$1000)="CONFIRMADO")),ROWS($A$3:A425))),"")</f>
        <v/>
      </c>
      <c r="N425" s="10" t="str">
        <f ca="1">IFERROR(INDEX(MAESTRO!N:N,_xludf.AGGREGATE(15,6,ROW(MAESTRO!$B$3:$B$1000)/((MAESTRO!$B$3:$B$1000="ACADEMICOS")*(UPPER(MAESTRO!$L$3:$L$1000)="CONFIRMADO")),ROWS($A$3:A425))),"")</f>
        <v/>
      </c>
      <c r="O425" s="10" t="str">
        <f ca="1">IFERROR(INDEX(MAESTRO!O:O,_xludf.AGGREGATE(15,6,ROW(MAESTRO!$B$3:$B$1000)/((MAESTRO!$B$3:$B$1000="ACADEMICOS")*(UPPER(MAESTRO!$L$3:$L$1000)="CONFIRMADO")),ROWS($A$3:A425))),"")</f>
        <v/>
      </c>
      <c r="P425" s="10" t="str">
        <f ca="1">IFERROR(INDEX(MAESTRO!P:P,_xludf.AGGREGATE(15,6,ROW(MAESTRO!$B$3:$B$1000)/((MAESTRO!$B$3:$B$1000="ACADEMICOS")*(UPPER(MAESTRO!$L$3:$L$1000)="CONFIRMADO")),ROWS($A$3:A425))),"")</f>
        <v/>
      </c>
      <c r="Q425" s="10" t="str">
        <f ca="1">IFERROR(INDEX(MAESTRO!Q:Q,_xludf.AGGREGATE(15,6,ROW(MAESTRO!$B$3:$B$1000)/((MAESTRO!$B$3:$B$1000="ACADEMICOS")*(UPPER(MAESTRO!$L$3:$L$1000)="CONFIRMADO")),ROWS($A$3:A425))),"")</f>
        <v/>
      </c>
      <c r="R425" s="10" t="str">
        <f ca="1">IFERROR(INDEX(MAESTRO!R:R,_xludf.AGGREGATE(15,6,ROW(MAESTRO!$B$3:$B$1000)/((MAESTRO!$B$3:$B$1000="ACADEMICOS")*(UPPER(MAESTRO!$L$3:$L$1000)="CONFIRMADO")),ROWS($A$3:A425))),"")</f>
        <v/>
      </c>
      <c r="S425" s="10" t="str">
        <f ca="1">IFERROR(INDEX(MAESTRO!S:S,_xludf.AGGREGATE(15,6,ROW(MAESTRO!$B$3:$B$1000)/((MAESTRO!$B$3:$B$1000="ACADEMICOS")*(UPPER(MAESTRO!$L$3:$L$1000)="CONFIRMADO")),ROWS($A$3:A425))),"")</f>
        <v/>
      </c>
      <c r="T425" s="10" t="str">
        <f ca="1">IFERROR(INDEX(MAESTRO!T:T,_xludf.AGGREGATE(15,6,ROW(MAESTRO!$B$3:$B$1000)/((MAESTRO!$B$3:$B$1000="ACADEMICOS")*(UPPER(MAESTRO!$L$3:$L$1000)="CONFIRMADO")),ROWS($A$3:A425))),"")</f>
        <v/>
      </c>
      <c r="U425" s="10" t="str">
        <f ca="1">IFERROR(INDEX(MAESTRO!U:U,_xludf.AGGREGATE(15,6,ROW(MAESTRO!$B$3:$B$1000)/((MAESTRO!$B$3:$B$1000="ACADEMICOS")*(UPPER(MAESTRO!$L$3:$L$1000)="CONFIRMADO")),ROWS($A$3:A425))),"")</f>
        <v/>
      </c>
      <c r="V425" s="10" t="str">
        <f ca="1">IFERROR(INDEX(MAESTRO!V:V,_xludf.AGGREGATE(15,6,ROW(MAESTRO!$B$3:$B$1000)/((MAESTRO!$B$3:$B$1000="ACADEMICOS")*(UPPER(MAESTRO!$L$3:$L$1000)="CONFIRMADO")),ROWS($A$3:A425))),"")</f>
        <v/>
      </c>
      <c r="W425" s="10" t="str">
        <f ca="1">IFERROR(INDEX(MAESTRO!W:W,_xludf.AGGREGATE(15,6,ROW(MAESTRO!$B$3:$B$1000)/((MAESTRO!$B$3:$B$1000="ACADEMICOS")*(UPPER(MAESTRO!$L$3:$L$1000)="CONFIRMADO")),ROWS($A$3:A425))),"")</f>
        <v/>
      </c>
      <c r="X425" s="10" t="str">
        <f ca="1">IFERROR(INDEX(MAESTRO!X:X,_xludf.AGGREGATE(15,6,ROW(MAESTRO!$B$3:$B$1000)/((MAESTRO!$B$3:$B$1000="ACADEMICOS")*(UPPER(MAESTRO!$L$3:$L$1000)="CONFIRMADO")),ROWS($A$3:A425))),"")</f>
        <v/>
      </c>
    </row>
    <row r="426" spans="1:24" ht="22.05" customHeight="1">
      <c r="A426" s="21" t="str">
        <f ca="1">IFERROR(INDEX(MAESTRO!A:A,_xludf.AGGREGATE(15,6,ROW(MAESTRO!$B$3:$B$1000)/((MAESTRO!$B$3:$B$1000="ACADEMICOS")*(UPPER(MAESTRO!$L$3:$L$1000)="CONFIRMADO")),ROWS($A$3:A426))),"")</f>
        <v/>
      </c>
      <c r="B426" s="21" t="str">
        <f ca="1">IFERROR(INDEX(MAESTRO!B:B,_xludf.AGGREGATE(15,6,ROW(MAESTRO!$B$3:$B$1000)/((MAESTRO!$B$3:$B$1000="ACADEMICOS")*(UPPER(MAESTRO!$L$3:$L$1000)="CONFIRMADO")),ROWS($A$3:A426))),"")</f>
        <v/>
      </c>
      <c r="C426" s="21" t="str">
        <f ca="1">IFERROR(INDEX(MAESTRO!C:C,_xludf.AGGREGATE(15,6,ROW(MAESTRO!$B$3:$B$1000)/((MAESTRO!$B$3:$B$1000="ACADEMICOS")*(UPPER(MAESTRO!$L$3:$L$1000)="CONFIRMADO")),ROWS($A$3:A426))),"")</f>
        <v/>
      </c>
      <c r="D426" s="21" t="str">
        <f ca="1">IFERROR(INDEX(MAESTRO!D:D,_xludf.AGGREGATE(15,6,ROW(MAESTRO!$B$3:$B$1000)/((MAESTRO!$B$3:$B$1000="ACADEMICOS")*(UPPER(MAESTRO!$L$3:$L$1000)="CONFIRMADO")),ROWS($A$3:A426))),"")</f>
        <v/>
      </c>
      <c r="E426" s="21" t="str">
        <f ca="1">IFERROR(INDEX(MAESTRO!E:E,_xludf.AGGREGATE(15,6,ROW(MAESTRO!$B$3:$B$1000)/((MAESTRO!$B$3:$B$1000="ACADEMICOS")*(UPPER(MAESTRO!$L$3:$L$1000)="CONFIRMADO")),ROWS($A$3:A426))),"")</f>
        <v/>
      </c>
      <c r="F426" s="21" t="str">
        <f ca="1">IFERROR(INDEX(MAESTRO!F:F,_xludf.AGGREGATE(15,6,ROW(MAESTRO!$B$3:$B$1000)/((MAESTRO!$B$3:$B$1000="ACADEMICOS")*(UPPER(MAESTRO!$L$3:$L$1000)="CONFIRMADO")),ROWS($A$3:A426))),"")</f>
        <v/>
      </c>
      <c r="G426" s="21" t="str">
        <f ca="1">IFERROR(INDEX(MAESTRO!G:G,_xludf.AGGREGATE(15,6,ROW(MAESTRO!$B$3:$B$1000)/((MAESTRO!$B$3:$B$1000="ACADEMICOS")*(UPPER(MAESTRO!$L$3:$L$1000)="CONFIRMADO")),ROWS($A$3:A426))),"")</f>
        <v/>
      </c>
      <c r="H426" s="21" t="str">
        <f ca="1">IFERROR(INDEX(MAESTRO!H:H,_xludf.AGGREGATE(15,6,ROW(MAESTRO!$B$3:$B$1000)/((MAESTRO!$B$3:$B$1000="ACADEMICOS")*(UPPER(MAESTRO!$L$3:$L$1000)="CONFIRMADO")),ROWS($A$3:A426))),"")</f>
        <v/>
      </c>
      <c r="I426" s="21" t="str">
        <f ca="1">IFERROR(INDEX(MAESTRO!I:I,_xludf.AGGREGATE(15,6,ROW(MAESTRO!$B$3:$B$1000)/((MAESTRO!$B$3:$B$1000="ACADEMICOS")*(UPPER(MAESTRO!$L$3:$L$1000)="CONFIRMADO")),ROWS($A$3:A426))),"")</f>
        <v/>
      </c>
      <c r="J426" s="21" t="str">
        <f ca="1">IFERROR(INDEX(MAESTRO!J:J,_xludf.AGGREGATE(15,6,ROW(MAESTRO!$B$3:$B$1000)/((MAESTRO!$B$3:$B$1000="ACADEMICOS")*(UPPER(MAESTRO!$L$3:$L$1000)="CONFIRMADO")),ROWS($A$3:A426))),"")</f>
        <v/>
      </c>
      <c r="K426" s="21" t="str">
        <f ca="1">IFERROR(INDEX(MAESTRO!K:K,_xludf.AGGREGATE(15,6,ROW(MAESTRO!$B$3:$B$1000)/((MAESTRO!$B$3:$B$1000="ACADEMICOS")*(UPPER(MAESTRO!$L$3:$L$1000)="CONFIRMADO")),ROWS($A$3:A426))),"")</f>
        <v/>
      </c>
      <c r="L426" s="21" t="str">
        <f ca="1">IFERROR(INDEX(MAESTRO!L:L,_xludf.AGGREGATE(15,6,ROW(MAESTRO!$B$3:$B$1000)/((MAESTRO!$B$3:$B$1000="ACADEMICOS")*(UPPER(MAESTRO!$L$3:$L$1000)="CONFIRMADO")),ROWS($A$3:A426))),"")</f>
        <v/>
      </c>
      <c r="M426" s="21" t="str">
        <f ca="1">IFERROR(INDEX(MAESTRO!M:M,_xludf.AGGREGATE(15,6,ROW(MAESTRO!$B$3:$B$1000)/((MAESTRO!$B$3:$B$1000="ACADEMICOS")*(UPPER(MAESTRO!$L$3:$L$1000)="CONFIRMADO")),ROWS($A$3:A426))),"")</f>
        <v/>
      </c>
      <c r="N426" s="21" t="str">
        <f ca="1">IFERROR(INDEX(MAESTRO!N:N,_xludf.AGGREGATE(15,6,ROW(MAESTRO!$B$3:$B$1000)/((MAESTRO!$B$3:$B$1000="ACADEMICOS")*(UPPER(MAESTRO!$L$3:$L$1000)="CONFIRMADO")),ROWS($A$3:A426))),"")</f>
        <v/>
      </c>
      <c r="O426" s="21" t="str">
        <f ca="1">IFERROR(INDEX(MAESTRO!O:O,_xludf.AGGREGATE(15,6,ROW(MAESTRO!$B$3:$B$1000)/((MAESTRO!$B$3:$B$1000="ACADEMICOS")*(UPPER(MAESTRO!$L$3:$L$1000)="CONFIRMADO")),ROWS($A$3:A426))),"")</f>
        <v/>
      </c>
      <c r="P426" s="21" t="str">
        <f ca="1">IFERROR(INDEX(MAESTRO!P:P,_xludf.AGGREGATE(15,6,ROW(MAESTRO!$B$3:$B$1000)/((MAESTRO!$B$3:$B$1000="ACADEMICOS")*(UPPER(MAESTRO!$L$3:$L$1000)="CONFIRMADO")),ROWS($A$3:A426))),"")</f>
        <v/>
      </c>
      <c r="Q426" s="21" t="str">
        <f ca="1">IFERROR(INDEX(MAESTRO!Q:Q,_xludf.AGGREGATE(15,6,ROW(MAESTRO!$B$3:$B$1000)/((MAESTRO!$B$3:$B$1000="ACADEMICOS")*(UPPER(MAESTRO!$L$3:$L$1000)="CONFIRMADO")),ROWS($A$3:A426))),"")</f>
        <v/>
      </c>
      <c r="R426" s="21" t="str">
        <f ca="1">IFERROR(INDEX(MAESTRO!R:R,_xludf.AGGREGATE(15,6,ROW(MAESTRO!$B$3:$B$1000)/((MAESTRO!$B$3:$B$1000="ACADEMICOS")*(UPPER(MAESTRO!$L$3:$L$1000)="CONFIRMADO")),ROWS($A$3:A426))),"")</f>
        <v/>
      </c>
      <c r="S426" s="21" t="str">
        <f ca="1">IFERROR(INDEX(MAESTRO!S:S,_xludf.AGGREGATE(15,6,ROW(MAESTRO!$B$3:$B$1000)/((MAESTRO!$B$3:$B$1000="ACADEMICOS")*(UPPER(MAESTRO!$L$3:$L$1000)="CONFIRMADO")),ROWS($A$3:A426))),"")</f>
        <v/>
      </c>
      <c r="T426" s="21" t="str">
        <f ca="1">IFERROR(INDEX(MAESTRO!T:T,_xludf.AGGREGATE(15,6,ROW(MAESTRO!$B$3:$B$1000)/((MAESTRO!$B$3:$B$1000="ACADEMICOS")*(UPPER(MAESTRO!$L$3:$L$1000)="CONFIRMADO")),ROWS($A$3:A426))),"")</f>
        <v/>
      </c>
      <c r="U426" s="21" t="str">
        <f ca="1">IFERROR(INDEX(MAESTRO!U:U,_xludf.AGGREGATE(15,6,ROW(MAESTRO!$B$3:$B$1000)/((MAESTRO!$B$3:$B$1000="ACADEMICOS")*(UPPER(MAESTRO!$L$3:$L$1000)="CONFIRMADO")),ROWS($A$3:A426))),"")</f>
        <v/>
      </c>
      <c r="V426" s="21" t="str">
        <f ca="1">IFERROR(INDEX(MAESTRO!V:V,_xludf.AGGREGATE(15,6,ROW(MAESTRO!$B$3:$B$1000)/((MAESTRO!$B$3:$B$1000="ACADEMICOS")*(UPPER(MAESTRO!$L$3:$L$1000)="CONFIRMADO")),ROWS($A$3:A426))),"")</f>
        <v/>
      </c>
      <c r="W426" s="21" t="str">
        <f ca="1">IFERROR(INDEX(MAESTRO!W:W,_xludf.AGGREGATE(15,6,ROW(MAESTRO!$B$3:$B$1000)/((MAESTRO!$B$3:$B$1000="ACADEMICOS")*(UPPER(MAESTRO!$L$3:$L$1000)="CONFIRMADO")),ROWS($A$3:A426))),"")</f>
        <v/>
      </c>
      <c r="X426" s="21" t="str">
        <f ca="1">IFERROR(INDEX(MAESTRO!X:X,_xludf.AGGREGATE(15,6,ROW(MAESTRO!$B$3:$B$1000)/((MAESTRO!$B$3:$B$1000="ACADEMICOS")*(UPPER(MAESTRO!$L$3:$L$1000)="CONFIRMADO")),ROWS($A$3:A426))),"")</f>
        <v/>
      </c>
    </row>
    <row r="427" spans="1:24" ht="22.05" customHeight="1">
      <c r="A427" s="10" t="str">
        <f ca="1">IFERROR(INDEX(MAESTRO!A:A,_xludf.AGGREGATE(15,6,ROW(MAESTRO!$B$3:$B$1000)/((MAESTRO!$B$3:$B$1000="ACADEMICOS")*(UPPER(MAESTRO!$L$3:$L$1000)="CONFIRMADO")),ROWS($A$3:A427))),"")</f>
        <v/>
      </c>
      <c r="B427" s="10" t="str">
        <f ca="1">IFERROR(INDEX(MAESTRO!B:B,_xludf.AGGREGATE(15,6,ROW(MAESTRO!$B$3:$B$1000)/((MAESTRO!$B$3:$B$1000="ACADEMICOS")*(UPPER(MAESTRO!$L$3:$L$1000)="CONFIRMADO")),ROWS($A$3:A427))),"")</f>
        <v/>
      </c>
      <c r="C427" s="10" t="str">
        <f ca="1">IFERROR(INDEX(MAESTRO!C:C,_xludf.AGGREGATE(15,6,ROW(MAESTRO!$B$3:$B$1000)/((MAESTRO!$B$3:$B$1000="ACADEMICOS")*(UPPER(MAESTRO!$L$3:$L$1000)="CONFIRMADO")),ROWS($A$3:A427))),"")</f>
        <v/>
      </c>
      <c r="D427" s="10" t="str">
        <f ca="1">IFERROR(INDEX(MAESTRO!D:D,_xludf.AGGREGATE(15,6,ROW(MAESTRO!$B$3:$B$1000)/((MAESTRO!$B$3:$B$1000="ACADEMICOS")*(UPPER(MAESTRO!$L$3:$L$1000)="CONFIRMADO")),ROWS($A$3:A427))),"")</f>
        <v/>
      </c>
      <c r="E427" s="10" t="str">
        <f ca="1">IFERROR(INDEX(MAESTRO!E:E,_xludf.AGGREGATE(15,6,ROW(MAESTRO!$B$3:$B$1000)/((MAESTRO!$B$3:$B$1000="ACADEMICOS")*(UPPER(MAESTRO!$L$3:$L$1000)="CONFIRMADO")),ROWS($A$3:A427))),"")</f>
        <v/>
      </c>
      <c r="F427" s="10" t="str">
        <f ca="1">IFERROR(INDEX(MAESTRO!F:F,_xludf.AGGREGATE(15,6,ROW(MAESTRO!$B$3:$B$1000)/((MAESTRO!$B$3:$B$1000="ACADEMICOS")*(UPPER(MAESTRO!$L$3:$L$1000)="CONFIRMADO")),ROWS($A$3:A427))),"")</f>
        <v/>
      </c>
      <c r="G427" s="10" t="str">
        <f ca="1">IFERROR(INDEX(MAESTRO!G:G,_xludf.AGGREGATE(15,6,ROW(MAESTRO!$B$3:$B$1000)/((MAESTRO!$B$3:$B$1000="ACADEMICOS")*(UPPER(MAESTRO!$L$3:$L$1000)="CONFIRMADO")),ROWS($A$3:A427))),"")</f>
        <v/>
      </c>
      <c r="H427" s="10" t="str">
        <f ca="1">IFERROR(INDEX(MAESTRO!H:H,_xludf.AGGREGATE(15,6,ROW(MAESTRO!$B$3:$B$1000)/((MAESTRO!$B$3:$B$1000="ACADEMICOS")*(UPPER(MAESTRO!$L$3:$L$1000)="CONFIRMADO")),ROWS($A$3:A427))),"")</f>
        <v/>
      </c>
      <c r="I427" s="10" t="str">
        <f ca="1">IFERROR(INDEX(MAESTRO!I:I,_xludf.AGGREGATE(15,6,ROW(MAESTRO!$B$3:$B$1000)/((MAESTRO!$B$3:$B$1000="ACADEMICOS")*(UPPER(MAESTRO!$L$3:$L$1000)="CONFIRMADO")),ROWS($A$3:A427))),"")</f>
        <v/>
      </c>
      <c r="J427" s="10" t="str">
        <f ca="1">IFERROR(INDEX(MAESTRO!J:J,_xludf.AGGREGATE(15,6,ROW(MAESTRO!$B$3:$B$1000)/((MAESTRO!$B$3:$B$1000="ACADEMICOS")*(UPPER(MAESTRO!$L$3:$L$1000)="CONFIRMADO")),ROWS($A$3:A427))),"")</f>
        <v/>
      </c>
      <c r="K427" s="10" t="str">
        <f ca="1">IFERROR(INDEX(MAESTRO!K:K,_xludf.AGGREGATE(15,6,ROW(MAESTRO!$B$3:$B$1000)/((MAESTRO!$B$3:$B$1000="ACADEMICOS")*(UPPER(MAESTRO!$L$3:$L$1000)="CONFIRMADO")),ROWS($A$3:A427))),"")</f>
        <v/>
      </c>
      <c r="L427" s="10" t="str">
        <f ca="1">IFERROR(INDEX(MAESTRO!L:L,_xludf.AGGREGATE(15,6,ROW(MAESTRO!$B$3:$B$1000)/((MAESTRO!$B$3:$B$1000="ACADEMICOS")*(UPPER(MAESTRO!$L$3:$L$1000)="CONFIRMADO")),ROWS($A$3:A427))),"")</f>
        <v/>
      </c>
      <c r="M427" s="10" t="str">
        <f ca="1">IFERROR(INDEX(MAESTRO!M:M,_xludf.AGGREGATE(15,6,ROW(MAESTRO!$B$3:$B$1000)/((MAESTRO!$B$3:$B$1000="ACADEMICOS")*(UPPER(MAESTRO!$L$3:$L$1000)="CONFIRMADO")),ROWS($A$3:A427))),"")</f>
        <v/>
      </c>
      <c r="N427" s="10" t="str">
        <f ca="1">IFERROR(INDEX(MAESTRO!N:N,_xludf.AGGREGATE(15,6,ROW(MAESTRO!$B$3:$B$1000)/((MAESTRO!$B$3:$B$1000="ACADEMICOS")*(UPPER(MAESTRO!$L$3:$L$1000)="CONFIRMADO")),ROWS($A$3:A427))),"")</f>
        <v/>
      </c>
      <c r="O427" s="10" t="str">
        <f ca="1">IFERROR(INDEX(MAESTRO!O:O,_xludf.AGGREGATE(15,6,ROW(MAESTRO!$B$3:$B$1000)/((MAESTRO!$B$3:$B$1000="ACADEMICOS")*(UPPER(MAESTRO!$L$3:$L$1000)="CONFIRMADO")),ROWS($A$3:A427))),"")</f>
        <v/>
      </c>
      <c r="P427" s="10" t="str">
        <f ca="1">IFERROR(INDEX(MAESTRO!P:P,_xludf.AGGREGATE(15,6,ROW(MAESTRO!$B$3:$B$1000)/((MAESTRO!$B$3:$B$1000="ACADEMICOS")*(UPPER(MAESTRO!$L$3:$L$1000)="CONFIRMADO")),ROWS($A$3:A427))),"")</f>
        <v/>
      </c>
      <c r="Q427" s="10" t="str">
        <f ca="1">IFERROR(INDEX(MAESTRO!Q:Q,_xludf.AGGREGATE(15,6,ROW(MAESTRO!$B$3:$B$1000)/((MAESTRO!$B$3:$B$1000="ACADEMICOS")*(UPPER(MAESTRO!$L$3:$L$1000)="CONFIRMADO")),ROWS($A$3:A427))),"")</f>
        <v/>
      </c>
      <c r="R427" s="10" t="str">
        <f ca="1">IFERROR(INDEX(MAESTRO!R:R,_xludf.AGGREGATE(15,6,ROW(MAESTRO!$B$3:$B$1000)/((MAESTRO!$B$3:$B$1000="ACADEMICOS")*(UPPER(MAESTRO!$L$3:$L$1000)="CONFIRMADO")),ROWS($A$3:A427))),"")</f>
        <v/>
      </c>
      <c r="S427" s="10" t="str">
        <f ca="1">IFERROR(INDEX(MAESTRO!S:S,_xludf.AGGREGATE(15,6,ROW(MAESTRO!$B$3:$B$1000)/((MAESTRO!$B$3:$B$1000="ACADEMICOS")*(UPPER(MAESTRO!$L$3:$L$1000)="CONFIRMADO")),ROWS($A$3:A427))),"")</f>
        <v/>
      </c>
      <c r="T427" s="10" t="str">
        <f ca="1">IFERROR(INDEX(MAESTRO!T:T,_xludf.AGGREGATE(15,6,ROW(MAESTRO!$B$3:$B$1000)/((MAESTRO!$B$3:$B$1000="ACADEMICOS")*(UPPER(MAESTRO!$L$3:$L$1000)="CONFIRMADO")),ROWS($A$3:A427))),"")</f>
        <v/>
      </c>
      <c r="U427" s="10" t="str">
        <f ca="1">IFERROR(INDEX(MAESTRO!U:U,_xludf.AGGREGATE(15,6,ROW(MAESTRO!$B$3:$B$1000)/((MAESTRO!$B$3:$B$1000="ACADEMICOS")*(UPPER(MAESTRO!$L$3:$L$1000)="CONFIRMADO")),ROWS($A$3:A427))),"")</f>
        <v/>
      </c>
      <c r="V427" s="10" t="str">
        <f ca="1">IFERROR(INDEX(MAESTRO!V:V,_xludf.AGGREGATE(15,6,ROW(MAESTRO!$B$3:$B$1000)/((MAESTRO!$B$3:$B$1000="ACADEMICOS")*(UPPER(MAESTRO!$L$3:$L$1000)="CONFIRMADO")),ROWS($A$3:A427))),"")</f>
        <v/>
      </c>
      <c r="W427" s="10" t="str">
        <f ca="1">IFERROR(INDEX(MAESTRO!W:W,_xludf.AGGREGATE(15,6,ROW(MAESTRO!$B$3:$B$1000)/((MAESTRO!$B$3:$B$1000="ACADEMICOS")*(UPPER(MAESTRO!$L$3:$L$1000)="CONFIRMADO")),ROWS($A$3:A427))),"")</f>
        <v/>
      </c>
      <c r="X427" s="10" t="str">
        <f ca="1">IFERROR(INDEX(MAESTRO!X:X,_xludf.AGGREGATE(15,6,ROW(MAESTRO!$B$3:$B$1000)/((MAESTRO!$B$3:$B$1000="ACADEMICOS")*(UPPER(MAESTRO!$L$3:$L$1000)="CONFIRMADO")),ROWS($A$3:A427))),"")</f>
        <v/>
      </c>
    </row>
    <row r="428" spans="1:24" ht="22.05" customHeight="1">
      <c r="A428" s="21" t="str">
        <f ca="1">IFERROR(INDEX(MAESTRO!A:A,_xludf.AGGREGATE(15,6,ROW(MAESTRO!$B$3:$B$1000)/((MAESTRO!$B$3:$B$1000="ACADEMICOS")*(UPPER(MAESTRO!$L$3:$L$1000)="CONFIRMADO")),ROWS($A$3:A428))),"")</f>
        <v/>
      </c>
      <c r="B428" s="21" t="str">
        <f ca="1">IFERROR(INDEX(MAESTRO!B:B,_xludf.AGGREGATE(15,6,ROW(MAESTRO!$B$3:$B$1000)/((MAESTRO!$B$3:$B$1000="ACADEMICOS")*(UPPER(MAESTRO!$L$3:$L$1000)="CONFIRMADO")),ROWS($A$3:A428))),"")</f>
        <v/>
      </c>
      <c r="C428" s="21" t="str">
        <f ca="1">IFERROR(INDEX(MAESTRO!C:C,_xludf.AGGREGATE(15,6,ROW(MAESTRO!$B$3:$B$1000)/((MAESTRO!$B$3:$B$1000="ACADEMICOS")*(UPPER(MAESTRO!$L$3:$L$1000)="CONFIRMADO")),ROWS($A$3:A428))),"")</f>
        <v/>
      </c>
      <c r="D428" s="21" t="str">
        <f ca="1">IFERROR(INDEX(MAESTRO!D:D,_xludf.AGGREGATE(15,6,ROW(MAESTRO!$B$3:$B$1000)/((MAESTRO!$B$3:$B$1000="ACADEMICOS")*(UPPER(MAESTRO!$L$3:$L$1000)="CONFIRMADO")),ROWS($A$3:A428))),"")</f>
        <v/>
      </c>
      <c r="E428" s="21" t="str">
        <f ca="1">IFERROR(INDEX(MAESTRO!E:E,_xludf.AGGREGATE(15,6,ROW(MAESTRO!$B$3:$B$1000)/((MAESTRO!$B$3:$B$1000="ACADEMICOS")*(UPPER(MAESTRO!$L$3:$L$1000)="CONFIRMADO")),ROWS($A$3:A428))),"")</f>
        <v/>
      </c>
      <c r="F428" s="21" t="str">
        <f ca="1">IFERROR(INDEX(MAESTRO!F:F,_xludf.AGGREGATE(15,6,ROW(MAESTRO!$B$3:$B$1000)/((MAESTRO!$B$3:$B$1000="ACADEMICOS")*(UPPER(MAESTRO!$L$3:$L$1000)="CONFIRMADO")),ROWS($A$3:A428))),"")</f>
        <v/>
      </c>
      <c r="G428" s="21" t="str">
        <f ca="1">IFERROR(INDEX(MAESTRO!G:G,_xludf.AGGREGATE(15,6,ROW(MAESTRO!$B$3:$B$1000)/((MAESTRO!$B$3:$B$1000="ACADEMICOS")*(UPPER(MAESTRO!$L$3:$L$1000)="CONFIRMADO")),ROWS($A$3:A428))),"")</f>
        <v/>
      </c>
      <c r="H428" s="21" t="str">
        <f ca="1">IFERROR(INDEX(MAESTRO!H:H,_xludf.AGGREGATE(15,6,ROW(MAESTRO!$B$3:$B$1000)/((MAESTRO!$B$3:$B$1000="ACADEMICOS")*(UPPER(MAESTRO!$L$3:$L$1000)="CONFIRMADO")),ROWS($A$3:A428))),"")</f>
        <v/>
      </c>
      <c r="I428" s="21" t="str">
        <f ca="1">IFERROR(INDEX(MAESTRO!I:I,_xludf.AGGREGATE(15,6,ROW(MAESTRO!$B$3:$B$1000)/((MAESTRO!$B$3:$B$1000="ACADEMICOS")*(UPPER(MAESTRO!$L$3:$L$1000)="CONFIRMADO")),ROWS($A$3:A428))),"")</f>
        <v/>
      </c>
      <c r="J428" s="21" t="str">
        <f ca="1">IFERROR(INDEX(MAESTRO!J:J,_xludf.AGGREGATE(15,6,ROW(MAESTRO!$B$3:$B$1000)/((MAESTRO!$B$3:$B$1000="ACADEMICOS")*(UPPER(MAESTRO!$L$3:$L$1000)="CONFIRMADO")),ROWS($A$3:A428))),"")</f>
        <v/>
      </c>
      <c r="K428" s="21" t="str">
        <f ca="1">IFERROR(INDEX(MAESTRO!K:K,_xludf.AGGREGATE(15,6,ROW(MAESTRO!$B$3:$B$1000)/((MAESTRO!$B$3:$B$1000="ACADEMICOS")*(UPPER(MAESTRO!$L$3:$L$1000)="CONFIRMADO")),ROWS($A$3:A428))),"")</f>
        <v/>
      </c>
      <c r="L428" s="21" t="str">
        <f ca="1">IFERROR(INDEX(MAESTRO!L:L,_xludf.AGGREGATE(15,6,ROW(MAESTRO!$B$3:$B$1000)/((MAESTRO!$B$3:$B$1000="ACADEMICOS")*(UPPER(MAESTRO!$L$3:$L$1000)="CONFIRMADO")),ROWS($A$3:A428))),"")</f>
        <v/>
      </c>
      <c r="M428" s="21" t="str">
        <f ca="1">IFERROR(INDEX(MAESTRO!M:M,_xludf.AGGREGATE(15,6,ROW(MAESTRO!$B$3:$B$1000)/((MAESTRO!$B$3:$B$1000="ACADEMICOS")*(UPPER(MAESTRO!$L$3:$L$1000)="CONFIRMADO")),ROWS($A$3:A428))),"")</f>
        <v/>
      </c>
      <c r="N428" s="21" t="str">
        <f ca="1">IFERROR(INDEX(MAESTRO!N:N,_xludf.AGGREGATE(15,6,ROW(MAESTRO!$B$3:$B$1000)/((MAESTRO!$B$3:$B$1000="ACADEMICOS")*(UPPER(MAESTRO!$L$3:$L$1000)="CONFIRMADO")),ROWS($A$3:A428))),"")</f>
        <v/>
      </c>
      <c r="O428" s="21" t="str">
        <f ca="1">IFERROR(INDEX(MAESTRO!O:O,_xludf.AGGREGATE(15,6,ROW(MAESTRO!$B$3:$B$1000)/((MAESTRO!$B$3:$B$1000="ACADEMICOS")*(UPPER(MAESTRO!$L$3:$L$1000)="CONFIRMADO")),ROWS($A$3:A428))),"")</f>
        <v/>
      </c>
      <c r="P428" s="21" t="str">
        <f ca="1">IFERROR(INDEX(MAESTRO!P:P,_xludf.AGGREGATE(15,6,ROW(MAESTRO!$B$3:$B$1000)/((MAESTRO!$B$3:$B$1000="ACADEMICOS")*(UPPER(MAESTRO!$L$3:$L$1000)="CONFIRMADO")),ROWS($A$3:A428))),"")</f>
        <v/>
      </c>
      <c r="Q428" s="21" t="str">
        <f ca="1">IFERROR(INDEX(MAESTRO!Q:Q,_xludf.AGGREGATE(15,6,ROW(MAESTRO!$B$3:$B$1000)/((MAESTRO!$B$3:$B$1000="ACADEMICOS")*(UPPER(MAESTRO!$L$3:$L$1000)="CONFIRMADO")),ROWS($A$3:A428))),"")</f>
        <v/>
      </c>
      <c r="R428" s="21" t="str">
        <f ca="1">IFERROR(INDEX(MAESTRO!R:R,_xludf.AGGREGATE(15,6,ROW(MAESTRO!$B$3:$B$1000)/((MAESTRO!$B$3:$B$1000="ACADEMICOS")*(UPPER(MAESTRO!$L$3:$L$1000)="CONFIRMADO")),ROWS($A$3:A428))),"")</f>
        <v/>
      </c>
      <c r="S428" s="21" t="str">
        <f ca="1">IFERROR(INDEX(MAESTRO!S:S,_xludf.AGGREGATE(15,6,ROW(MAESTRO!$B$3:$B$1000)/((MAESTRO!$B$3:$B$1000="ACADEMICOS")*(UPPER(MAESTRO!$L$3:$L$1000)="CONFIRMADO")),ROWS($A$3:A428))),"")</f>
        <v/>
      </c>
      <c r="T428" s="21" t="str">
        <f ca="1">IFERROR(INDEX(MAESTRO!T:T,_xludf.AGGREGATE(15,6,ROW(MAESTRO!$B$3:$B$1000)/((MAESTRO!$B$3:$B$1000="ACADEMICOS")*(UPPER(MAESTRO!$L$3:$L$1000)="CONFIRMADO")),ROWS($A$3:A428))),"")</f>
        <v/>
      </c>
      <c r="U428" s="21" t="str">
        <f ca="1">IFERROR(INDEX(MAESTRO!U:U,_xludf.AGGREGATE(15,6,ROW(MAESTRO!$B$3:$B$1000)/((MAESTRO!$B$3:$B$1000="ACADEMICOS")*(UPPER(MAESTRO!$L$3:$L$1000)="CONFIRMADO")),ROWS($A$3:A428))),"")</f>
        <v/>
      </c>
      <c r="V428" s="21" t="str">
        <f ca="1">IFERROR(INDEX(MAESTRO!V:V,_xludf.AGGREGATE(15,6,ROW(MAESTRO!$B$3:$B$1000)/((MAESTRO!$B$3:$B$1000="ACADEMICOS")*(UPPER(MAESTRO!$L$3:$L$1000)="CONFIRMADO")),ROWS($A$3:A428))),"")</f>
        <v/>
      </c>
      <c r="W428" s="21" t="str">
        <f ca="1">IFERROR(INDEX(MAESTRO!W:W,_xludf.AGGREGATE(15,6,ROW(MAESTRO!$B$3:$B$1000)/((MAESTRO!$B$3:$B$1000="ACADEMICOS")*(UPPER(MAESTRO!$L$3:$L$1000)="CONFIRMADO")),ROWS($A$3:A428))),"")</f>
        <v/>
      </c>
      <c r="X428" s="21" t="str">
        <f ca="1">IFERROR(INDEX(MAESTRO!X:X,_xludf.AGGREGATE(15,6,ROW(MAESTRO!$B$3:$B$1000)/((MAESTRO!$B$3:$B$1000="ACADEMICOS")*(UPPER(MAESTRO!$L$3:$L$1000)="CONFIRMADO")),ROWS($A$3:A428))),"")</f>
        <v/>
      </c>
    </row>
    <row r="429" spans="1:24" ht="22.05" customHeight="1">
      <c r="A429" s="10" t="str">
        <f ca="1">IFERROR(INDEX(MAESTRO!A:A,_xludf.AGGREGATE(15,6,ROW(MAESTRO!$B$3:$B$1000)/((MAESTRO!$B$3:$B$1000="ACADEMICOS")*(UPPER(MAESTRO!$L$3:$L$1000)="CONFIRMADO")),ROWS($A$3:A429))),"")</f>
        <v/>
      </c>
      <c r="B429" s="10" t="str">
        <f ca="1">IFERROR(INDEX(MAESTRO!B:B,_xludf.AGGREGATE(15,6,ROW(MAESTRO!$B$3:$B$1000)/((MAESTRO!$B$3:$B$1000="ACADEMICOS")*(UPPER(MAESTRO!$L$3:$L$1000)="CONFIRMADO")),ROWS($A$3:A429))),"")</f>
        <v/>
      </c>
      <c r="C429" s="10" t="str">
        <f ca="1">IFERROR(INDEX(MAESTRO!C:C,_xludf.AGGREGATE(15,6,ROW(MAESTRO!$B$3:$B$1000)/((MAESTRO!$B$3:$B$1000="ACADEMICOS")*(UPPER(MAESTRO!$L$3:$L$1000)="CONFIRMADO")),ROWS($A$3:A429))),"")</f>
        <v/>
      </c>
      <c r="D429" s="10" t="str">
        <f ca="1">IFERROR(INDEX(MAESTRO!D:D,_xludf.AGGREGATE(15,6,ROW(MAESTRO!$B$3:$B$1000)/((MAESTRO!$B$3:$B$1000="ACADEMICOS")*(UPPER(MAESTRO!$L$3:$L$1000)="CONFIRMADO")),ROWS($A$3:A429))),"")</f>
        <v/>
      </c>
      <c r="E429" s="10" t="str">
        <f ca="1">IFERROR(INDEX(MAESTRO!E:E,_xludf.AGGREGATE(15,6,ROW(MAESTRO!$B$3:$B$1000)/((MAESTRO!$B$3:$B$1000="ACADEMICOS")*(UPPER(MAESTRO!$L$3:$L$1000)="CONFIRMADO")),ROWS($A$3:A429))),"")</f>
        <v/>
      </c>
      <c r="F429" s="10" t="str">
        <f ca="1">IFERROR(INDEX(MAESTRO!F:F,_xludf.AGGREGATE(15,6,ROW(MAESTRO!$B$3:$B$1000)/((MAESTRO!$B$3:$B$1000="ACADEMICOS")*(UPPER(MAESTRO!$L$3:$L$1000)="CONFIRMADO")),ROWS($A$3:A429))),"")</f>
        <v/>
      </c>
      <c r="G429" s="10" t="str">
        <f ca="1">IFERROR(INDEX(MAESTRO!G:G,_xludf.AGGREGATE(15,6,ROW(MAESTRO!$B$3:$B$1000)/((MAESTRO!$B$3:$B$1000="ACADEMICOS")*(UPPER(MAESTRO!$L$3:$L$1000)="CONFIRMADO")),ROWS($A$3:A429))),"")</f>
        <v/>
      </c>
      <c r="H429" s="10" t="str">
        <f ca="1">IFERROR(INDEX(MAESTRO!H:H,_xludf.AGGREGATE(15,6,ROW(MAESTRO!$B$3:$B$1000)/((MAESTRO!$B$3:$B$1000="ACADEMICOS")*(UPPER(MAESTRO!$L$3:$L$1000)="CONFIRMADO")),ROWS($A$3:A429))),"")</f>
        <v/>
      </c>
      <c r="I429" s="10" t="str">
        <f ca="1">IFERROR(INDEX(MAESTRO!I:I,_xludf.AGGREGATE(15,6,ROW(MAESTRO!$B$3:$B$1000)/((MAESTRO!$B$3:$B$1000="ACADEMICOS")*(UPPER(MAESTRO!$L$3:$L$1000)="CONFIRMADO")),ROWS($A$3:A429))),"")</f>
        <v/>
      </c>
      <c r="J429" s="10" t="str">
        <f ca="1">IFERROR(INDEX(MAESTRO!J:J,_xludf.AGGREGATE(15,6,ROW(MAESTRO!$B$3:$B$1000)/((MAESTRO!$B$3:$B$1000="ACADEMICOS")*(UPPER(MAESTRO!$L$3:$L$1000)="CONFIRMADO")),ROWS($A$3:A429))),"")</f>
        <v/>
      </c>
      <c r="K429" s="10" t="str">
        <f ca="1">IFERROR(INDEX(MAESTRO!K:K,_xludf.AGGREGATE(15,6,ROW(MAESTRO!$B$3:$B$1000)/((MAESTRO!$B$3:$B$1000="ACADEMICOS")*(UPPER(MAESTRO!$L$3:$L$1000)="CONFIRMADO")),ROWS($A$3:A429))),"")</f>
        <v/>
      </c>
      <c r="L429" s="10" t="str">
        <f ca="1">IFERROR(INDEX(MAESTRO!L:L,_xludf.AGGREGATE(15,6,ROW(MAESTRO!$B$3:$B$1000)/((MAESTRO!$B$3:$B$1000="ACADEMICOS")*(UPPER(MAESTRO!$L$3:$L$1000)="CONFIRMADO")),ROWS($A$3:A429))),"")</f>
        <v/>
      </c>
      <c r="M429" s="10" t="str">
        <f ca="1">IFERROR(INDEX(MAESTRO!M:M,_xludf.AGGREGATE(15,6,ROW(MAESTRO!$B$3:$B$1000)/((MAESTRO!$B$3:$B$1000="ACADEMICOS")*(UPPER(MAESTRO!$L$3:$L$1000)="CONFIRMADO")),ROWS($A$3:A429))),"")</f>
        <v/>
      </c>
      <c r="N429" s="10" t="str">
        <f ca="1">IFERROR(INDEX(MAESTRO!N:N,_xludf.AGGREGATE(15,6,ROW(MAESTRO!$B$3:$B$1000)/((MAESTRO!$B$3:$B$1000="ACADEMICOS")*(UPPER(MAESTRO!$L$3:$L$1000)="CONFIRMADO")),ROWS($A$3:A429))),"")</f>
        <v/>
      </c>
      <c r="O429" s="10" t="str">
        <f ca="1">IFERROR(INDEX(MAESTRO!O:O,_xludf.AGGREGATE(15,6,ROW(MAESTRO!$B$3:$B$1000)/((MAESTRO!$B$3:$B$1000="ACADEMICOS")*(UPPER(MAESTRO!$L$3:$L$1000)="CONFIRMADO")),ROWS($A$3:A429))),"")</f>
        <v/>
      </c>
      <c r="P429" s="10" t="str">
        <f ca="1">IFERROR(INDEX(MAESTRO!P:P,_xludf.AGGREGATE(15,6,ROW(MAESTRO!$B$3:$B$1000)/((MAESTRO!$B$3:$B$1000="ACADEMICOS")*(UPPER(MAESTRO!$L$3:$L$1000)="CONFIRMADO")),ROWS($A$3:A429))),"")</f>
        <v/>
      </c>
      <c r="Q429" s="10" t="str">
        <f ca="1">IFERROR(INDEX(MAESTRO!Q:Q,_xludf.AGGREGATE(15,6,ROW(MAESTRO!$B$3:$B$1000)/((MAESTRO!$B$3:$B$1000="ACADEMICOS")*(UPPER(MAESTRO!$L$3:$L$1000)="CONFIRMADO")),ROWS($A$3:A429))),"")</f>
        <v/>
      </c>
      <c r="R429" s="10" t="str">
        <f ca="1">IFERROR(INDEX(MAESTRO!R:R,_xludf.AGGREGATE(15,6,ROW(MAESTRO!$B$3:$B$1000)/((MAESTRO!$B$3:$B$1000="ACADEMICOS")*(UPPER(MAESTRO!$L$3:$L$1000)="CONFIRMADO")),ROWS($A$3:A429))),"")</f>
        <v/>
      </c>
      <c r="S429" s="10" t="str">
        <f ca="1">IFERROR(INDEX(MAESTRO!S:S,_xludf.AGGREGATE(15,6,ROW(MAESTRO!$B$3:$B$1000)/((MAESTRO!$B$3:$B$1000="ACADEMICOS")*(UPPER(MAESTRO!$L$3:$L$1000)="CONFIRMADO")),ROWS($A$3:A429))),"")</f>
        <v/>
      </c>
      <c r="T429" s="10" t="str">
        <f ca="1">IFERROR(INDEX(MAESTRO!T:T,_xludf.AGGREGATE(15,6,ROW(MAESTRO!$B$3:$B$1000)/((MAESTRO!$B$3:$B$1000="ACADEMICOS")*(UPPER(MAESTRO!$L$3:$L$1000)="CONFIRMADO")),ROWS($A$3:A429))),"")</f>
        <v/>
      </c>
      <c r="U429" s="10" t="str">
        <f ca="1">IFERROR(INDEX(MAESTRO!U:U,_xludf.AGGREGATE(15,6,ROW(MAESTRO!$B$3:$B$1000)/((MAESTRO!$B$3:$B$1000="ACADEMICOS")*(UPPER(MAESTRO!$L$3:$L$1000)="CONFIRMADO")),ROWS($A$3:A429))),"")</f>
        <v/>
      </c>
      <c r="V429" s="10" t="str">
        <f ca="1">IFERROR(INDEX(MAESTRO!V:V,_xludf.AGGREGATE(15,6,ROW(MAESTRO!$B$3:$B$1000)/((MAESTRO!$B$3:$B$1000="ACADEMICOS")*(UPPER(MAESTRO!$L$3:$L$1000)="CONFIRMADO")),ROWS($A$3:A429))),"")</f>
        <v/>
      </c>
      <c r="W429" s="10" t="str">
        <f ca="1">IFERROR(INDEX(MAESTRO!W:W,_xludf.AGGREGATE(15,6,ROW(MAESTRO!$B$3:$B$1000)/((MAESTRO!$B$3:$B$1000="ACADEMICOS")*(UPPER(MAESTRO!$L$3:$L$1000)="CONFIRMADO")),ROWS($A$3:A429))),"")</f>
        <v/>
      </c>
      <c r="X429" s="10" t="str">
        <f ca="1">IFERROR(INDEX(MAESTRO!X:X,_xludf.AGGREGATE(15,6,ROW(MAESTRO!$B$3:$B$1000)/((MAESTRO!$B$3:$B$1000="ACADEMICOS")*(UPPER(MAESTRO!$L$3:$L$1000)="CONFIRMADO")),ROWS($A$3:A429))),"")</f>
        <v/>
      </c>
    </row>
    <row r="430" spans="1:24" ht="22.05" customHeight="1">
      <c r="A430" s="21" t="str">
        <f ca="1">IFERROR(INDEX(MAESTRO!A:A,_xludf.AGGREGATE(15,6,ROW(MAESTRO!$B$3:$B$1000)/((MAESTRO!$B$3:$B$1000="ACADEMICOS")*(UPPER(MAESTRO!$L$3:$L$1000)="CONFIRMADO")),ROWS($A$3:A430))),"")</f>
        <v/>
      </c>
      <c r="B430" s="21" t="str">
        <f ca="1">IFERROR(INDEX(MAESTRO!B:B,_xludf.AGGREGATE(15,6,ROW(MAESTRO!$B$3:$B$1000)/((MAESTRO!$B$3:$B$1000="ACADEMICOS")*(UPPER(MAESTRO!$L$3:$L$1000)="CONFIRMADO")),ROWS($A$3:A430))),"")</f>
        <v/>
      </c>
      <c r="C430" s="21" t="str">
        <f ca="1">IFERROR(INDEX(MAESTRO!C:C,_xludf.AGGREGATE(15,6,ROW(MAESTRO!$B$3:$B$1000)/((MAESTRO!$B$3:$B$1000="ACADEMICOS")*(UPPER(MAESTRO!$L$3:$L$1000)="CONFIRMADO")),ROWS($A$3:A430))),"")</f>
        <v/>
      </c>
      <c r="D430" s="21" t="str">
        <f ca="1">IFERROR(INDEX(MAESTRO!D:D,_xludf.AGGREGATE(15,6,ROW(MAESTRO!$B$3:$B$1000)/((MAESTRO!$B$3:$B$1000="ACADEMICOS")*(UPPER(MAESTRO!$L$3:$L$1000)="CONFIRMADO")),ROWS($A$3:A430))),"")</f>
        <v/>
      </c>
      <c r="E430" s="21" t="str">
        <f ca="1">IFERROR(INDEX(MAESTRO!E:E,_xludf.AGGREGATE(15,6,ROW(MAESTRO!$B$3:$B$1000)/((MAESTRO!$B$3:$B$1000="ACADEMICOS")*(UPPER(MAESTRO!$L$3:$L$1000)="CONFIRMADO")),ROWS($A$3:A430))),"")</f>
        <v/>
      </c>
      <c r="F430" s="21" t="str">
        <f ca="1">IFERROR(INDEX(MAESTRO!F:F,_xludf.AGGREGATE(15,6,ROW(MAESTRO!$B$3:$B$1000)/((MAESTRO!$B$3:$B$1000="ACADEMICOS")*(UPPER(MAESTRO!$L$3:$L$1000)="CONFIRMADO")),ROWS($A$3:A430))),"")</f>
        <v/>
      </c>
      <c r="G430" s="21" t="str">
        <f ca="1">IFERROR(INDEX(MAESTRO!G:G,_xludf.AGGREGATE(15,6,ROW(MAESTRO!$B$3:$B$1000)/((MAESTRO!$B$3:$B$1000="ACADEMICOS")*(UPPER(MAESTRO!$L$3:$L$1000)="CONFIRMADO")),ROWS($A$3:A430))),"")</f>
        <v/>
      </c>
      <c r="H430" s="21" t="str">
        <f ca="1">IFERROR(INDEX(MAESTRO!H:H,_xludf.AGGREGATE(15,6,ROW(MAESTRO!$B$3:$B$1000)/((MAESTRO!$B$3:$B$1000="ACADEMICOS")*(UPPER(MAESTRO!$L$3:$L$1000)="CONFIRMADO")),ROWS($A$3:A430))),"")</f>
        <v/>
      </c>
      <c r="I430" s="21" t="str">
        <f ca="1">IFERROR(INDEX(MAESTRO!I:I,_xludf.AGGREGATE(15,6,ROW(MAESTRO!$B$3:$B$1000)/((MAESTRO!$B$3:$B$1000="ACADEMICOS")*(UPPER(MAESTRO!$L$3:$L$1000)="CONFIRMADO")),ROWS($A$3:A430))),"")</f>
        <v/>
      </c>
      <c r="J430" s="21" t="str">
        <f ca="1">IFERROR(INDEX(MAESTRO!J:J,_xludf.AGGREGATE(15,6,ROW(MAESTRO!$B$3:$B$1000)/((MAESTRO!$B$3:$B$1000="ACADEMICOS")*(UPPER(MAESTRO!$L$3:$L$1000)="CONFIRMADO")),ROWS($A$3:A430))),"")</f>
        <v/>
      </c>
      <c r="K430" s="21" t="str">
        <f ca="1">IFERROR(INDEX(MAESTRO!K:K,_xludf.AGGREGATE(15,6,ROW(MAESTRO!$B$3:$B$1000)/((MAESTRO!$B$3:$B$1000="ACADEMICOS")*(UPPER(MAESTRO!$L$3:$L$1000)="CONFIRMADO")),ROWS($A$3:A430))),"")</f>
        <v/>
      </c>
      <c r="L430" s="21" t="str">
        <f ca="1">IFERROR(INDEX(MAESTRO!L:L,_xludf.AGGREGATE(15,6,ROW(MAESTRO!$B$3:$B$1000)/((MAESTRO!$B$3:$B$1000="ACADEMICOS")*(UPPER(MAESTRO!$L$3:$L$1000)="CONFIRMADO")),ROWS($A$3:A430))),"")</f>
        <v/>
      </c>
      <c r="M430" s="21" t="str">
        <f ca="1">IFERROR(INDEX(MAESTRO!M:M,_xludf.AGGREGATE(15,6,ROW(MAESTRO!$B$3:$B$1000)/((MAESTRO!$B$3:$B$1000="ACADEMICOS")*(UPPER(MAESTRO!$L$3:$L$1000)="CONFIRMADO")),ROWS($A$3:A430))),"")</f>
        <v/>
      </c>
      <c r="N430" s="21" t="str">
        <f ca="1">IFERROR(INDEX(MAESTRO!N:N,_xludf.AGGREGATE(15,6,ROW(MAESTRO!$B$3:$B$1000)/((MAESTRO!$B$3:$B$1000="ACADEMICOS")*(UPPER(MAESTRO!$L$3:$L$1000)="CONFIRMADO")),ROWS($A$3:A430))),"")</f>
        <v/>
      </c>
      <c r="O430" s="21" t="str">
        <f ca="1">IFERROR(INDEX(MAESTRO!O:O,_xludf.AGGREGATE(15,6,ROW(MAESTRO!$B$3:$B$1000)/((MAESTRO!$B$3:$B$1000="ACADEMICOS")*(UPPER(MAESTRO!$L$3:$L$1000)="CONFIRMADO")),ROWS($A$3:A430))),"")</f>
        <v/>
      </c>
      <c r="P430" s="21" t="str">
        <f ca="1">IFERROR(INDEX(MAESTRO!P:P,_xludf.AGGREGATE(15,6,ROW(MAESTRO!$B$3:$B$1000)/((MAESTRO!$B$3:$B$1000="ACADEMICOS")*(UPPER(MAESTRO!$L$3:$L$1000)="CONFIRMADO")),ROWS($A$3:A430))),"")</f>
        <v/>
      </c>
      <c r="Q430" s="21" t="str">
        <f ca="1">IFERROR(INDEX(MAESTRO!Q:Q,_xludf.AGGREGATE(15,6,ROW(MAESTRO!$B$3:$B$1000)/((MAESTRO!$B$3:$B$1000="ACADEMICOS")*(UPPER(MAESTRO!$L$3:$L$1000)="CONFIRMADO")),ROWS($A$3:A430))),"")</f>
        <v/>
      </c>
      <c r="R430" s="21" t="str">
        <f ca="1">IFERROR(INDEX(MAESTRO!R:R,_xludf.AGGREGATE(15,6,ROW(MAESTRO!$B$3:$B$1000)/((MAESTRO!$B$3:$B$1000="ACADEMICOS")*(UPPER(MAESTRO!$L$3:$L$1000)="CONFIRMADO")),ROWS($A$3:A430))),"")</f>
        <v/>
      </c>
      <c r="S430" s="21" t="str">
        <f ca="1">IFERROR(INDEX(MAESTRO!S:S,_xludf.AGGREGATE(15,6,ROW(MAESTRO!$B$3:$B$1000)/((MAESTRO!$B$3:$B$1000="ACADEMICOS")*(UPPER(MAESTRO!$L$3:$L$1000)="CONFIRMADO")),ROWS($A$3:A430))),"")</f>
        <v/>
      </c>
      <c r="T430" s="21" t="str">
        <f ca="1">IFERROR(INDEX(MAESTRO!T:T,_xludf.AGGREGATE(15,6,ROW(MAESTRO!$B$3:$B$1000)/((MAESTRO!$B$3:$B$1000="ACADEMICOS")*(UPPER(MAESTRO!$L$3:$L$1000)="CONFIRMADO")),ROWS($A$3:A430))),"")</f>
        <v/>
      </c>
      <c r="U430" s="21" t="str">
        <f ca="1">IFERROR(INDEX(MAESTRO!U:U,_xludf.AGGREGATE(15,6,ROW(MAESTRO!$B$3:$B$1000)/((MAESTRO!$B$3:$B$1000="ACADEMICOS")*(UPPER(MAESTRO!$L$3:$L$1000)="CONFIRMADO")),ROWS($A$3:A430))),"")</f>
        <v/>
      </c>
      <c r="V430" s="21" t="str">
        <f ca="1">IFERROR(INDEX(MAESTRO!V:V,_xludf.AGGREGATE(15,6,ROW(MAESTRO!$B$3:$B$1000)/((MAESTRO!$B$3:$B$1000="ACADEMICOS")*(UPPER(MAESTRO!$L$3:$L$1000)="CONFIRMADO")),ROWS($A$3:A430))),"")</f>
        <v/>
      </c>
      <c r="W430" s="21" t="str">
        <f ca="1">IFERROR(INDEX(MAESTRO!W:W,_xludf.AGGREGATE(15,6,ROW(MAESTRO!$B$3:$B$1000)/((MAESTRO!$B$3:$B$1000="ACADEMICOS")*(UPPER(MAESTRO!$L$3:$L$1000)="CONFIRMADO")),ROWS($A$3:A430))),"")</f>
        <v/>
      </c>
      <c r="X430" s="21" t="str">
        <f ca="1">IFERROR(INDEX(MAESTRO!X:X,_xludf.AGGREGATE(15,6,ROW(MAESTRO!$B$3:$B$1000)/((MAESTRO!$B$3:$B$1000="ACADEMICOS")*(UPPER(MAESTRO!$L$3:$L$1000)="CONFIRMADO")),ROWS($A$3:A430))),"")</f>
        <v/>
      </c>
    </row>
    <row r="431" spans="1:24" ht="22.05" customHeight="1">
      <c r="A431" s="10" t="str">
        <f ca="1">IFERROR(INDEX(MAESTRO!A:A,_xludf.AGGREGATE(15,6,ROW(MAESTRO!$B$3:$B$1000)/((MAESTRO!$B$3:$B$1000="ACADEMICOS")*(UPPER(MAESTRO!$L$3:$L$1000)="CONFIRMADO")),ROWS($A$3:A431))),"")</f>
        <v/>
      </c>
      <c r="B431" s="10" t="str">
        <f ca="1">IFERROR(INDEX(MAESTRO!B:B,_xludf.AGGREGATE(15,6,ROW(MAESTRO!$B$3:$B$1000)/((MAESTRO!$B$3:$B$1000="ACADEMICOS")*(UPPER(MAESTRO!$L$3:$L$1000)="CONFIRMADO")),ROWS($A$3:A431))),"")</f>
        <v/>
      </c>
      <c r="C431" s="10" t="str">
        <f ca="1">IFERROR(INDEX(MAESTRO!C:C,_xludf.AGGREGATE(15,6,ROW(MAESTRO!$B$3:$B$1000)/((MAESTRO!$B$3:$B$1000="ACADEMICOS")*(UPPER(MAESTRO!$L$3:$L$1000)="CONFIRMADO")),ROWS($A$3:A431))),"")</f>
        <v/>
      </c>
      <c r="D431" s="10" t="str">
        <f ca="1">IFERROR(INDEX(MAESTRO!D:D,_xludf.AGGREGATE(15,6,ROW(MAESTRO!$B$3:$B$1000)/((MAESTRO!$B$3:$B$1000="ACADEMICOS")*(UPPER(MAESTRO!$L$3:$L$1000)="CONFIRMADO")),ROWS($A$3:A431))),"")</f>
        <v/>
      </c>
      <c r="E431" s="10" t="str">
        <f ca="1">IFERROR(INDEX(MAESTRO!E:E,_xludf.AGGREGATE(15,6,ROW(MAESTRO!$B$3:$B$1000)/((MAESTRO!$B$3:$B$1000="ACADEMICOS")*(UPPER(MAESTRO!$L$3:$L$1000)="CONFIRMADO")),ROWS($A$3:A431))),"")</f>
        <v/>
      </c>
      <c r="F431" s="10" t="str">
        <f ca="1">IFERROR(INDEX(MAESTRO!F:F,_xludf.AGGREGATE(15,6,ROW(MAESTRO!$B$3:$B$1000)/((MAESTRO!$B$3:$B$1000="ACADEMICOS")*(UPPER(MAESTRO!$L$3:$L$1000)="CONFIRMADO")),ROWS($A$3:A431))),"")</f>
        <v/>
      </c>
      <c r="G431" s="10" t="str">
        <f ca="1">IFERROR(INDEX(MAESTRO!G:G,_xludf.AGGREGATE(15,6,ROW(MAESTRO!$B$3:$B$1000)/((MAESTRO!$B$3:$B$1000="ACADEMICOS")*(UPPER(MAESTRO!$L$3:$L$1000)="CONFIRMADO")),ROWS($A$3:A431))),"")</f>
        <v/>
      </c>
      <c r="H431" s="10" t="str">
        <f ca="1">IFERROR(INDEX(MAESTRO!H:H,_xludf.AGGREGATE(15,6,ROW(MAESTRO!$B$3:$B$1000)/((MAESTRO!$B$3:$B$1000="ACADEMICOS")*(UPPER(MAESTRO!$L$3:$L$1000)="CONFIRMADO")),ROWS($A$3:A431))),"")</f>
        <v/>
      </c>
      <c r="I431" s="10" t="str">
        <f ca="1">IFERROR(INDEX(MAESTRO!I:I,_xludf.AGGREGATE(15,6,ROW(MAESTRO!$B$3:$B$1000)/((MAESTRO!$B$3:$B$1000="ACADEMICOS")*(UPPER(MAESTRO!$L$3:$L$1000)="CONFIRMADO")),ROWS($A$3:A431))),"")</f>
        <v/>
      </c>
      <c r="J431" s="10" t="str">
        <f ca="1">IFERROR(INDEX(MAESTRO!J:J,_xludf.AGGREGATE(15,6,ROW(MAESTRO!$B$3:$B$1000)/((MAESTRO!$B$3:$B$1000="ACADEMICOS")*(UPPER(MAESTRO!$L$3:$L$1000)="CONFIRMADO")),ROWS($A$3:A431))),"")</f>
        <v/>
      </c>
      <c r="K431" s="10" t="str">
        <f ca="1">IFERROR(INDEX(MAESTRO!K:K,_xludf.AGGREGATE(15,6,ROW(MAESTRO!$B$3:$B$1000)/((MAESTRO!$B$3:$B$1000="ACADEMICOS")*(UPPER(MAESTRO!$L$3:$L$1000)="CONFIRMADO")),ROWS($A$3:A431))),"")</f>
        <v/>
      </c>
      <c r="L431" s="10" t="str">
        <f ca="1">IFERROR(INDEX(MAESTRO!L:L,_xludf.AGGREGATE(15,6,ROW(MAESTRO!$B$3:$B$1000)/((MAESTRO!$B$3:$B$1000="ACADEMICOS")*(UPPER(MAESTRO!$L$3:$L$1000)="CONFIRMADO")),ROWS($A$3:A431))),"")</f>
        <v/>
      </c>
      <c r="M431" s="10" t="str">
        <f ca="1">IFERROR(INDEX(MAESTRO!M:M,_xludf.AGGREGATE(15,6,ROW(MAESTRO!$B$3:$B$1000)/((MAESTRO!$B$3:$B$1000="ACADEMICOS")*(UPPER(MAESTRO!$L$3:$L$1000)="CONFIRMADO")),ROWS($A$3:A431))),"")</f>
        <v/>
      </c>
      <c r="N431" s="10" t="str">
        <f ca="1">IFERROR(INDEX(MAESTRO!N:N,_xludf.AGGREGATE(15,6,ROW(MAESTRO!$B$3:$B$1000)/((MAESTRO!$B$3:$B$1000="ACADEMICOS")*(UPPER(MAESTRO!$L$3:$L$1000)="CONFIRMADO")),ROWS($A$3:A431))),"")</f>
        <v/>
      </c>
      <c r="O431" s="10" t="str">
        <f ca="1">IFERROR(INDEX(MAESTRO!O:O,_xludf.AGGREGATE(15,6,ROW(MAESTRO!$B$3:$B$1000)/((MAESTRO!$B$3:$B$1000="ACADEMICOS")*(UPPER(MAESTRO!$L$3:$L$1000)="CONFIRMADO")),ROWS($A$3:A431))),"")</f>
        <v/>
      </c>
      <c r="P431" s="10" t="str">
        <f ca="1">IFERROR(INDEX(MAESTRO!P:P,_xludf.AGGREGATE(15,6,ROW(MAESTRO!$B$3:$B$1000)/((MAESTRO!$B$3:$B$1000="ACADEMICOS")*(UPPER(MAESTRO!$L$3:$L$1000)="CONFIRMADO")),ROWS($A$3:A431))),"")</f>
        <v/>
      </c>
      <c r="Q431" s="10" t="str">
        <f ca="1">IFERROR(INDEX(MAESTRO!Q:Q,_xludf.AGGREGATE(15,6,ROW(MAESTRO!$B$3:$B$1000)/((MAESTRO!$B$3:$B$1000="ACADEMICOS")*(UPPER(MAESTRO!$L$3:$L$1000)="CONFIRMADO")),ROWS($A$3:A431))),"")</f>
        <v/>
      </c>
      <c r="R431" s="10" t="str">
        <f ca="1">IFERROR(INDEX(MAESTRO!R:R,_xludf.AGGREGATE(15,6,ROW(MAESTRO!$B$3:$B$1000)/((MAESTRO!$B$3:$B$1000="ACADEMICOS")*(UPPER(MAESTRO!$L$3:$L$1000)="CONFIRMADO")),ROWS($A$3:A431))),"")</f>
        <v/>
      </c>
      <c r="S431" s="10" t="str">
        <f ca="1">IFERROR(INDEX(MAESTRO!S:S,_xludf.AGGREGATE(15,6,ROW(MAESTRO!$B$3:$B$1000)/((MAESTRO!$B$3:$B$1000="ACADEMICOS")*(UPPER(MAESTRO!$L$3:$L$1000)="CONFIRMADO")),ROWS($A$3:A431))),"")</f>
        <v/>
      </c>
      <c r="T431" s="10" t="str">
        <f ca="1">IFERROR(INDEX(MAESTRO!T:T,_xludf.AGGREGATE(15,6,ROW(MAESTRO!$B$3:$B$1000)/((MAESTRO!$B$3:$B$1000="ACADEMICOS")*(UPPER(MAESTRO!$L$3:$L$1000)="CONFIRMADO")),ROWS($A$3:A431))),"")</f>
        <v/>
      </c>
      <c r="U431" s="10" t="str">
        <f ca="1">IFERROR(INDEX(MAESTRO!U:U,_xludf.AGGREGATE(15,6,ROW(MAESTRO!$B$3:$B$1000)/((MAESTRO!$B$3:$B$1000="ACADEMICOS")*(UPPER(MAESTRO!$L$3:$L$1000)="CONFIRMADO")),ROWS($A$3:A431))),"")</f>
        <v/>
      </c>
      <c r="V431" s="10" t="str">
        <f ca="1">IFERROR(INDEX(MAESTRO!V:V,_xludf.AGGREGATE(15,6,ROW(MAESTRO!$B$3:$B$1000)/((MAESTRO!$B$3:$B$1000="ACADEMICOS")*(UPPER(MAESTRO!$L$3:$L$1000)="CONFIRMADO")),ROWS($A$3:A431))),"")</f>
        <v/>
      </c>
      <c r="W431" s="10" t="str">
        <f ca="1">IFERROR(INDEX(MAESTRO!W:W,_xludf.AGGREGATE(15,6,ROW(MAESTRO!$B$3:$B$1000)/((MAESTRO!$B$3:$B$1000="ACADEMICOS")*(UPPER(MAESTRO!$L$3:$L$1000)="CONFIRMADO")),ROWS($A$3:A431))),"")</f>
        <v/>
      </c>
      <c r="X431" s="10" t="str">
        <f ca="1">IFERROR(INDEX(MAESTRO!X:X,_xludf.AGGREGATE(15,6,ROW(MAESTRO!$B$3:$B$1000)/((MAESTRO!$B$3:$B$1000="ACADEMICOS")*(UPPER(MAESTRO!$L$3:$L$1000)="CONFIRMADO")),ROWS($A$3:A431))),"")</f>
        <v/>
      </c>
    </row>
    <row r="432" spans="1:24" ht="22.05" customHeight="1">
      <c r="A432" s="21" t="str">
        <f ca="1">IFERROR(INDEX(MAESTRO!A:A,_xludf.AGGREGATE(15,6,ROW(MAESTRO!$B$3:$B$1000)/((MAESTRO!$B$3:$B$1000="ACADEMICOS")*(UPPER(MAESTRO!$L$3:$L$1000)="CONFIRMADO")),ROWS($A$3:A432))),"")</f>
        <v/>
      </c>
      <c r="B432" s="21" t="str">
        <f ca="1">IFERROR(INDEX(MAESTRO!B:B,_xludf.AGGREGATE(15,6,ROW(MAESTRO!$B$3:$B$1000)/((MAESTRO!$B$3:$B$1000="ACADEMICOS")*(UPPER(MAESTRO!$L$3:$L$1000)="CONFIRMADO")),ROWS($A$3:A432))),"")</f>
        <v/>
      </c>
      <c r="C432" s="21" t="str">
        <f ca="1">IFERROR(INDEX(MAESTRO!C:C,_xludf.AGGREGATE(15,6,ROW(MAESTRO!$B$3:$B$1000)/((MAESTRO!$B$3:$B$1000="ACADEMICOS")*(UPPER(MAESTRO!$L$3:$L$1000)="CONFIRMADO")),ROWS($A$3:A432))),"")</f>
        <v/>
      </c>
      <c r="D432" s="21" t="str">
        <f ca="1">IFERROR(INDEX(MAESTRO!D:D,_xludf.AGGREGATE(15,6,ROW(MAESTRO!$B$3:$B$1000)/((MAESTRO!$B$3:$B$1000="ACADEMICOS")*(UPPER(MAESTRO!$L$3:$L$1000)="CONFIRMADO")),ROWS($A$3:A432))),"")</f>
        <v/>
      </c>
      <c r="E432" s="21" t="str">
        <f ca="1">IFERROR(INDEX(MAESTRO!E:E,_xludf.AGGREGATE(15,6,ROW(MAESTRO!$B$3:$B$1000)/((MAESTRO!$B$3:$B$1000="ACADEMICOS")*(UPPER(MAESTRO!$L$3:$L$1000)="CONFIRMADO")),ROWS($A$3:A432))),"")</f>
        <v/>
      </c>
      <c r="F432" s="21" t="str">
        <f ca="1">IFERROR(INDEX(MAESTRO!F:F,_xludf.AGGREGATE(15,6,ROW(MAESTRO!$B$3:$B$1000)/((MAESTRO!$B$3:$B$1000="ACADEMICOS")*(UPPER(MAESTRO!$L$3:$L$1000)="CONFIRMADO")),ROWS($A$3:A432))),"")</f>
        <v/>
      </c>
      <c r="G432" s="21" t="str">
        <f ca="1">IFERROR(INDEX(MAESTRO!G:G,_xludf.AGGREGATE(15,6,ROW(MAESTRO!$B$3:$B$1000)/((MAESTRO!$B$3:$B$1000="ACADEMICOS")*(UPPER(MAESTRO!$L$3:$L$1000)="CONFIRMADO")),ROWS($A$3:A432))),"")</f>
        <v/>
      </c>
      <c r="H432" s="21" t="str">
        <f ca="1">IFERROR(INDEX(MAESTRO!H:H,_xludf.AGGREGATE(15,6,ROW(MAESTRO!$B$3:$B$1000)/((MAESTRO!$B$3:$B$1000="ACADEMICOS")*(UPPER(MAESTRO!$L$3:$L$1000)="CONFIRMADO")),ROWS($A$3:A432))),"")</f>
        <v/>
      </c>
      <c r="I432" s="21" t="str">
        <f ca="1">IFERROR(INDEX(MAESTRO!I:I,_xludf.AGGREGATE(15,6,ROW(MAESTRO!$B$3:$B$1000)/((MAESTRO!$B$3:$B$1000="ACADEMICOS")*(UPPER(MAESTRO!$L$3:$L$1000)="CONFIRMADO")),ROWS($A$3:A432))),"")</f>
        <v/>
      </c>
      <c r="J432" s="21" t="str">
        <f ca="1">IFERROR(INDEX(MAESTRO!J:J,_xludf.AGGREGATE(15,6,ROW(MAESTRO!$B$3:$B$1000)/((MAESTRO!$B$3:$B$1000="ACADEMICOS")*(UPPER(MAESTRO!$L$3:$L$1000)="CONFIRMADO")),ROWS($A$3:A432))),"")</f>
        <v/>
      </c>
      <c r="K432" s="21" t="str">
        <f ca="1">IFERROR(INDEX(MAESTRO!K:K,_xludf.AGGREGATE(15,6,ROW(MAESTRO!$B$3:$B$1000)/((MAESTRO!$B$3:$B$1000="ACADEMICOS")*(UPPER(MAESTRO!$L$3:$L$1000)="CONFIRMADO")),ROWS($A$3:A432))),"")</f>
        <v/>
      </c>
      <c r="L432" s="21" t="str">
        <f ca="1">IFERROR(INDEX(MAESTRO!L:L,_xludf.AGGREGATE(15,6,ROW(MAESTRO!$B$3:$B$1000)/((MAESTRO!$B$3:$B$1000="ACADEMICOS")*(UPPER(MAESTRO!$L$3:$L$1000)="CONFIRMADO")),ROWS($A$3:A432))),"")</f>
        <v/>
      </c>
      <c r="M432" s="21" t="str">
        <f ca="1">IFERROR(INDEX(MAESTRO!M:M,_xludf.AGGREGATE(15,6,ROW(MAESTRO!$B$3:$B$1000)/((MAESTRO!$B$3:$B$1000="ACADEMICOS")*(UPPER(MAESTRO!$L$3:$L$1000)="CONFIRMADO")),ROWS($A$3:A432))),"")</f>
        <v/>
      </c>
      <c r="N432" s="21" t="str">
        <f ca="1">IFERROR(INDEX(MAESTRO!N:N,_xludf.AGGREGATE(15,6,ROW(MAESTRO!$B$3:$B$1000)/((MAESTRO!$B$3:$B$1000="ACADEMICOS")*(UPPER(MAESTRO!$L$3:$L$1000)="CONFIRMADO")),ROWS($A$3:A432))),"")</f>
        <v/>
      </c>
      <c r="O432" s="21" t="str">
        <f ca="1">IFERROR(INDEX(MAESTRO!O:O,_xludf.AGGREGATE(15,6,ROW(MAESTRO!$B$3:$B$1000)/((MAESTRO!$B$3:$B$1000="ACADEMICOS")*(UPPER(MAESTRO!$L$3:$L$1000)="CONFIRMADO")),ROWS($A$3:A432))),"")</f>
        <v/>
      </c>
      <c r="P432" s="21" t="str">
        <f ca="1">IFERROR(INDEX(MAESTRO!P:P,_xludf.AGGREGATE(15,6,ROW(MAESTRO!$B$3:$B$1000)/((MAESTRO!$B$3:$B$1000="ACADEMICOS")*(UPPER(MAESTRO!$L$3:$L$1000)="CONFIRMADO")),ROWS($A$3:A432))),"")</f>
        <v/>
      </c>
      <c r="Q432" s="21" t="str">
        <f ca="1">IFERROR(INDEX(MAESTRO!Q:Q,_xludf.AGGREGATE(15,6,ROW(MAESTRO!$B$3:$B$1000)/((MAESTRO!$B$3:$B$1000="ACADEMICOS")*(UPPER(MAESTRO!$L$3:$L$1000)="CONFIRMADO")),ROWS($A$3:A432))),"")</f>
        <v/>
      </c>
      <c r="R432" s="21" t="str">
        <f ca="1">IFERROR(INDEX(MAESTRO!R:R,_xludf.AGGREGATE(15,6,ROW(MAESTRO!$B$3:$B$1000)/((MAESTRO!$B$3:$B$1000="ACADEMICOS")*(UPPER(MAESTRO!$L$3:$L$1000)="CONFIRMADO")),ROWS($A$3:A432))),"")</f>
        <v/>
      </c>
      <c r="S432" s="21" t="str">
        <f ca="1">IFERROR(INDEX(MAESTRO!S:S,_xludf.AGGREGATE(15,6,ROW(MAESTRO!$B$3:$B$1000)/((MAESTRO!$B$3:$B$1000="ACADEMICOS")*(UPPER(MAESTRO!$L$3:$L$1000)="CONFIRMADO")),ROWS($A$3:A432))),"")</f>
        <v/>
      </c>
      <c r="T432" s="21" t="str">
        <f ca="1">IFERROR(INDEX(MAESTRO!T:T,_xludf.AGGREGATE(15,6,ROW(MAESTRO!$B$3:$B$1000)/((MAESTRO!$B$3:$B$1000="ACADEMICOS")*(UPPER(MAESTRO!$L$3:$L$1000)="CONFIRMADO")),ROWS($A$3:A432))),"")</f>
        <v/>
      </c>
      <c r="U432" s="21" t="str">
        <f ca="1">IFERROR(INDEX(MAESTRO!U:U,_xludf.AGGREGATE(15,6,ROW(MAESTRO!$B$3:$B$1000)/((MAESTRO!$B$3:$B$1000="ACADEMICOS")*(UPPER(MAESTRO!$L$3:$L$1000)="CONFIRMADO")),ROWS($A$3:A432))),"")</f>
        <v/>
      </c>
      <c r="V432" s="21" t="str">
        <f ca="1">IFERROR(INDEX(MAESTRO!V:V,_xludf.AGGREGATE(15,6,ROW(MAESTRO!$B$3:$B$1000)/((MAESTRO!$B$3:$B$1000="ACADEMICOS")*(UPPER(MAESTRO!$L$3:$L$1000)="CONFIRMADO")),ROWS($A$3:A432))),"")</f>
        <v/>
      </c>
      <c r="W432" s="21" t="str">
        <f ca="1">IFERROR(INDEX(MAESTRO!W:W,_xludf.AGGREGATE(15,6,ROW(MAESTRO!$B$3:$B$1000)/((MAESTRO!$B$3:$B$1000="ACADEMICOS")*(UPPER(MAESTRO!$L$3:$L$1000)="CONFIRMADO")),ROWS($A$3:A432))),"")</f>
        <v/>
      </c>
      <c r="X432" s="21" t="str">
        <f ca="1">IFERROR(INDEX(MAESTRO!X:X,_xludf.AGGREGATE(15,6,ROW(MAESTRO!$B$3:$B$1000)/((MAESTRO!$B$3:$B$1000="ACADEMICOS")*(UPPER(MAESTRO!$L$3:$L$1000)="CONFIRMADO")),ROWS($A$3:A432))),"")</f>
        <v/>
      </c>
    </row>
    <row r="433" spans="1:24" ht="22.05" customHeight="1">
      <c r="A433" s="10" t="str">
        <f ca="1">IFERROR(INDEX(MAESTRO!A:A,_xludf.AGGREGATE(15,6,ROW(MAESTRO!$B$3:$B$1000)/((MAESTRO!$B$3:$B$1000="ACADEMICOS")*(UPPER(MAESTRO!$L$3:$L$1000)="CONFIRMADO")),ROWS($A$3:A433))),"")</f>
        <v/>
      </c>
      <c r="B433" s="10" t="str">
        <f ca="1">IFERROR(INDEX(MAESTRO!B:B,_xludf.AGGREGATE(15,6,ROW(MAESTRO!$B$3:$B$1000)/((MAESTRO!$B$3:$B$1000="ACADEMICOS")*(UPPER(MAESTRO!$L$3:$L$1000)="CONFIRMADO")),ROWS($A$3:A433))),"")</f>
        <v/>
      </c>
      <c r="C433" s="10" t="str">
        <f ca="1">IFERROR(INDEX(MAESTRO!C:C,_xludf.AGGREGATE(15,6,ROW(MAESTRO!$B$3:$B$1000)/((MAESTRO!$B$3:$B$1000="ACADEMICOS")*(UPPER(MAESTRO!$L$3:$L$1000)="CONFIRMADO")),ROWS($A$3:A433))),"")</f>
        <v/>
      </c>
      <c r="D433" s="10" t="str">
        <f ca="1">IFERROR(INDEX(MAESTRO!D:D,_xludf.AGGREGATE(15,6,ROW(MAESTRO!$B$3:$B$1000)/((MAESTRO!$B$3:$B$1000="ACADEMICOS")*(UPPER(MAESTRO!$L$3:$L$1000)="CONFIRMADO")),ROWS($A$3:A433))),"")</f>
        <v/>
      </c>
      <c r="E433" s="10" t="str">
        <f ca="1">IFERROR(INDEX(MAESTRO!E:E,_xludf.AGGREGATE(15,6,ROW(MAESTRO!$B$3:$B$1000)/((MAESTRO!$B$3:$B$1000="ACADEMICOS")*(UPPER(MAESTRO!$L$3:$L$1000)="CONFIRMADO")),ROWS($A$3:A433))),"")</f>
        <v/>
      </c>
      <c r="F433" s="10" t="str">
        <f ca="1">IFERROR(INDEX(MAESTRO!F:F,_xludf.AGGREGATE(15,6,ROW(MAESTRO!$B$3:$B$1000)/((MAESTRO!$B$3:$B$1000="ACADEMICOS")*(UPPER(MAESTRO!$L$3:$L$1000)="CONFIRMADO")),ROWS($A$3:A433))),"")</f>
        <v/>
      </c>
      <c r="G433" s="10" t="str">
        <f ca="1">IFERROR(INDEX(MAESTRO!G:G,_xludf.AGGREGATE(15,6,ROW(MAESTRO!$B$3:$B$1000)/((MAESTRO!$B$3:$B$1000="ACADEMICOS")*(UPPER(MAESTRO!$L$3:$L$1000)="CONFIRMADO")),ROWS($A$3:A433))),"")</f>
        <v/>
      </c>
      <c r="H433" s="10" t="str">
        <f ca="1">IFERROR(INDEX(MAESTRO!H:H,_xludf.AGGREGATE(15,6,ROW(MAESTRO!$B$3:$B$1000)/((MAESTRO!$B$3:$B$1000="ACADEMICOS")*(UPPER(MAESTRO!$L$3:$L$1000)="CONFIRMADO")),ROWS($A$3:A433))),"")</f>
        <v/>
      </c>
      <c r="I433" s="10" t="str">
        <f ca="1">IFERROR(INDEX(MAESTRO!I:I,_xludf.AGGREGATE(15,6,ROW(MAESTRO!$B$3:$B$1000)/((MAESTRO!$B$3:$B$1000="ACADEMICOS")*(UPPER(MAESTRO!$L$3:$L$1000)="CONFIRMADO")),ROWS($A$3:A433))),"")</f>
        <v/>
      </c>
      <c r="J433" s="10" t="str">
        <f ca="1">IFERROR(INDEX(MAESTRO!J:J,_xludf.AGGREGATE(15,6,ROW(MAESTRO!$B$3:$B$1000)/((MAESTRO!$B$3:$B$1000="ACADEMICOS")*(UPPER(MAESTRO!$L$3:$L$1000)="CONFIRMADO")),ROWS($A$3:A433))),"")</f>
        <v/>
      </c>
      <c r="K433" s="10" t="str">
        <f ca="1">IFERROR(INDEX(MAESTRO!K:K,_xludf.AGGREGATE(15,6,ROW(MAESTRO!$B$3:$B$1000)/((MAESTRO!$B$3:$B$1000="ACADEMICOS")*(UPPER(MAESTRO!$L$3:$L$1000)="CONFIRMADO")),ROWS($A$3:A433))),"")</f>
        <v/>
      </c>
      <c r="L433" s="10" t="str">
        <f ca="1">IFERROR(INDEX(MAESTRO!L:L,_xludf.AGGREGATE(15,6,ROW(MAESTRO!$B$3:$B$1000)/((MAESTRO!$B$3:$B$1000="ACADEMICOS")*(UPPER(MAESTRO!$L$3:$L$1000)="CONFIRMADO")),ROWS($A$3:A433))),"")</f>
        <v/>
      </c>
      <c r="M433" s="10" t="str">
        <f ca="1">IFERROR(INDEX(MAESTRO!M:M,_xludf.AGGREGATE(15,6,ROW(MAESTRO!$B$3:$B$1000)/((MAESTRO!$B$3:$B$1000="ACADEMICOS")*(UPPER(MAESTRO!$L$3:$L$1000)="CONFIRMADO")),ROWS($A$3:A433))),"")</f>
        <v/>
      </c>
      <c r="N433" s="10" t="str">
        <f ca="1">IFERROR(INDEX(MAESTRO!N:N,_xludf.AGGREGATE(15,6,ROW(MAESTRO!$B$3:$B$1000)/((MAESTRO!$B$3:$B$1000="ACADEMICOS")*(UPPER(MAESTRO!$L$3:$L$1000)="CONFIRMADO")),ROWS($A$3:A433))),"")</f>
        <v/>
      </c>
      <c r="O433" s="10" t="str">
        <f ca="1">IFERROR(INDEX(MAESTRO!O:O,_xludf.AGGREGATE(15,6,ROW(MAESTRO!$B$3:$B$1000)/((MAESTRO!$B$3:$B$1000="ACADEMICOS")*(UPPER(MAESTRO!$L$3:$L$1000)="CONFIRMADO")),ROWS($A$3:A433))),"")</f>
        <v/>
      </c>
      <c r="P433" s="10" t="str">
        <f ca="1">IFERROR(INDEX(MAESTRO!P:P,_xludf.AGGREGATE(15,6,ROW(MAESTRO!$B$3:$B$1000)/((MAESTRO!$B$3:$B$1000="ACADEMICOS")*(UPPER(MAESTRO!$L$3:$L$1000)="CONFIRMADO")),ROWS($A$3:A433))),"")</f>
        <v/>
      </c>
      <c r="Q433" s="10" t="str">
        <f ca="1">IFERROR(INDEX(MAESTRO!Q:Q,_xludf.AGGREGATE(15,6,ROW(MAESTRO!$B$3:$B$1000)/((MAESTRO!$B$3:$B$1000="ACADEMICOS")*(UPPER(MAESTRO!$L$3:$L$1000)="CONFIRMADO")),ROWS($A$3:A433))),"")</f>
        <v/>
      </c>
      <c r="R433" s="10" t="str">
        <f ca="1">IFERROR(INDEX(MAESTRO!R:R,_xludf.AGGREGATE(15,6,ROW(MAESTRO!$B$3:$B$1000)/((MAESTRO!$B$3:$B$1000="ACADEMICOS")*(UPPER(MAESTRO!$L$3:$L$1000)="CONFIRMADO")),ROWS($A$3:A433))),"")</f>
        <v/>
      </c>
      <c r="S433" s="10" t="str">
        <f ca="1">IFERROR(INDEX(MAESTRO!S:S,_xludf.AGGREGATE(15,6,ROW(MAESTRO!$B$3:$B$1000)/((MAESTRO!$B$3:$B$1000="ACADEMICOS")*(UPPER(MAESTRO!$L$3:$L$1000)="CONFIRMADO")),ROWS($A$3:A433))),"")</f>
        <v/>
      </c>
      <c r="T433" s="10" t="str">
        <f ca="1">IFERROR(INDEX(MAESTRO!T:T,_xludf.AGGREGATE(15,6,ROW(MAESTRO!$B$3:$B$1000)/((MAESTRO!$B$3:$B$1000="ACADEMICOS")*(UPPER(MAESTRO!$L$3:$L$1000)="CONFIRMADO")),ROWS($A$3:A433))),"")</f>
        <v/>
      </c>
      <c r="U433" s="10" t="str">
        <f ca="1">IFERROR(INDEX(MAESTRO!U:U,_xludf.AGGREGATE(15,6,ROW(MAESTRO!$B$3:$B$1000)/((MAESTRO!$B$3:$B$1000="ACADEMICOS")*(UPPER(MAESTRO!$L$3:$L$1000)="CONFIRMADO")),ROWS($A$3:A433))),"")</f>
        <v/>
      </c>
      <c r="V433" s="10" t="str">
        <f ca="1">IFERROR(INDEX(MAESTRO!V:V,_xludf.AGGREGATE(15,6,ROW(MAESTRO!$B$3:$B$1000)/((MAESTRO!$B$3:$B$1000="ACADEMICOS")*(UPPER(MAESTRO!$L$3:$L$1000)="CONFIRMADO")),ROWS($A$3:A433))),"")</f>
        <v/>
      </c>
      <c r="W433" s="10" t="str">
        <f ca="1">IFERROR(INDEX(MAESTRO!W:W,_xludf.AGGREGATE(15,6,ROW(MAESTRO!$B$3:$B$1000)/((MAESTRO!$B$3:$B$1000="ACADEMICOS")*(UPPER(MAESTRO!$L$3:$L$1000)="CONFIRMADO")),ROWS($A$3:A433))),"")</f>
        <v/>
      </c>
      <c r="X433" s="10" t="str">
        <f ca="1">IFERROR(INDEX(MAESTRO!X:X,_xludf.AGGREGATE(15,6,ROW(MAESTRO!$B$3:$B$1000)/((MAESTRO!$B$3:$B$1000="ACADEMICOS")*(UPPER(MAESTRO!$L$3:$L$1000)="CONFIRMADO")),ROWS($A$3:A433))),"")</f>
        <v/>
      </c>
    </row>
    <row r="434" spans="1:24" ht="22.05" customHeight="1">
      <c r="A434" s="21" t="str">
        <f ca="1">IFERROR(INDEX(MAESTRO!A:A,_xludf.AGGREGATE(15,6,ROW(MAESTRO!$B$3:$B$1000)/((MAESTRO!$B$3:$B$1000="ACADEMICOS")*(UPPER(MAESTRO!$L$3:$L$1000)="CONFIRMADO")),ROWS($A$3:A434))),"")</f>
        <v/>
      </c>
      <c r="B434" s="21" t="str">
        <f ca="1">IFERROR(INDEX(MAESTRO!B:B,_xludf.AGGREGATE(15,6,ROW(MAESTRO!$B$3:$B$1000)/((MAESTRO!$B$3:$B$1000="ACADEMICOS")*(UPPER(MAESTRO!$L$3:$L$1000)="CONFIRMADO")),ROWS($A$3:A434))),"")</f>
        <v/>
      </c>
      <c r="C434" s="21" t="str">
        <f ca="1">IFERROR(INDEX(MAESTRO!C:C,_xludf.AGGREGATE(15,6,ROW(MAESTRO!$B$3:$B$1000)/((MAESTRO!$B$3:$B$1000="ACADEMICOS")*(UPPER(MAESTRO!$L$3:$L$1000)="CONFIRMADO")),ROWS($A$3:A434))),"")</f>
        <v/>
      </c>
      <c r="D434" s="21" t="str">
        <f ca="1">IFERROR(INDEX(MAESTRO!D:D,_xludf.AGGREGATE(15,6,ROW(MAESTRO!$B$3:$B$1000)/((MAESTRO!$B$3:$B$1000="ACADEMICOS")*(UPPER(MAESTRO!$L$3:$L$1000)="CONFIRMADO")),ROWS($A$3:A434))),"")</f>
        <v/>
      </c>
      <c r="E434" s="21" t="str">
        <f ca="1">IFERROR(INDEX(MAESTRO!E:E,_xludf.AGGREGATE(15,6,ROW(MAESTRO!$B$3:$B$1000)/((MAESTRO!$B$3:$B$1000="ACADEMICOS")*(UPPER(MAESTRO!$L$3:$L$1000)="CONFIRMADO")),ROWS($A$3:A434))),"")</f>
        <v/>
      </c>
      <c r="F434" s="21" t="str">
        <f ca="1">IFERROR(INDEX(MAESTRO!F:F,_xludf.AGGREGATE(15,6,ROW(MAESTRO!$B$3:$B$1000)/((MAESTRO!$B$3:$B$1000="ACADEMICOS")*(UPPER(MAESTRO!$L$3:$L$1000)="CONFIRMADO")),ROWS($A$3:A434))),"")</f>
        <v/>
      </c>
      <c r="G434" s="21" t="str">
        <f ca="1">IFERROR(INDEX(MAESTRO!G:G,_xludf.AGGREGATE(15,6,ROW(MAESTRO!$B$3:$B$1000)/((MAESTRO!$B$3:$B$1000="ACADEMICOS")*(UPPER(MAESTRO!$L$3:$L$1000)="CONFIRMADO")),ROWS($A$3:A434))),"")</f>
        <v/>
      </c>
      <c r="H434" s="21" t="str">
        <f ca="1">IFERROR(INDEX(MAESTRO!H:H,_xludf.AGGREGATE(15,6,ROW(MAESTRO!$B$3:$B$1000)/((MAESTRO!$B$3:$B$1000="ACADEMICOS")*(UPPER(MAESTRO!$L$3:$L$1000)="CONFIRMADO")),ROWS($A$3:A434))),"")</f>
        <v/>
      </c>
      <c r="I434" s="21" t="str">
        <f ca="1">IFERROR(INDEX(MAESTRO!I:I,_xludf.AGGREGATE(15,6,ROW(MAESTRO!$B$3:$B$1000)/((MAESTRO!$B$3:$B$1000="ACADEMICOS")*(UPPER(MAESTRO!$L$3:$L$1000)="CONFIRMADO")),ROWS($A$3:A434))),"")</f>
        <v/>
      </c>
      <c r="J434" s="21" t="str">
        <f ca="1">IFERROR(INDEX(MAESTRO!J:J,_xludf.AGGREGATE(15,6,ROW(MAESTRO!$B$3:$B$1000)/((MAESTRO!$B$3:$B$1000="ACADEMICOS")*(UPPER(MAESTRO!$L$3:$L$1000)="CONFIRMADO")),ROWS($A$3:A434))),"")</f>
        <v/>
      </c>
      <c r="K434" s="21" t="str">
        <f ca="1">IFERROR(INDEX(MAESTRO!K:K,_xludf.AGGREGATE(15,6,ROW(MAESTRO!$B$3:$B$1000)/((MAESTRO!$B$3:$B$1000="ACADEMICOS")*(UPPER(MAESTRO!$L$3:$L$1000)="CONFIRMADO")),ROWS($A$3:A434))),"")</f>
        <v/>
      </c>
      <c r="L434" s="21" t="str">
        <f ca="1">IFERROR(INDEX(MAESTRO!L:L,_xludf.AGGREGATE(15,6,ROW(MAESTRO!$B$3:$B$1000)/((MAESTRO!$B$3:$B$1000="ACADEMICOS")*(UPPER(MAESTRO!$L$3:$L$1000)="CONFIRMADO")),ROWS($A$3:A434))),"")</f>
        <v/>
      </c>
      <c r="M434" s="21" t="str">
        <f ca="1">IFERROR(INDEX(MAESTRO!M:M,_xludf.AGGREGATE(15,6,ROW(MAESTRO!$B$3:$B$1000)/((MAESTRO!$B$3:$B$1000="ACADEMICOS")*(UPPER(MAESTRO!$L$3:$L$1000)="CONFIRMADO")),ROWS($A$3:A434))),"")</f>
        <v/>
      </c>
      <c r="N434" s="21" t="str">
        <f ca="1">IFERROR(INDEX(MAESTRO!N:N,_xludf.AGGREGATE(15,6,ROW(MAESTRO!$B$3:$B$1000)/((MAESTRO!$B$3:$B$1000="ACADEMICOS")*(UPPER(MAESTRO!$L$3:$L$1000)="CONFIRMADO")),ROWS($A$3:A434))),"")</f>
        <v/>
      </c>
      <c r="O434" s="21" t="str">
        <f ca="1">IFERROR(INDEX(MAESTRO!O:O,_xludf.AGGREGATE(15,6,ROW(MAESTRO!$B$3:$B$1000)/((MAESTRO!$B$3:$B$1000="ACADEMICOS")*(UPPER(MAESTRO!$L$3:$L$1000)="CONFIRMADO")),ROWS($A$3:A434))),"")</f>
        <v/>
      </c>
      <c r="P434" s="21" t="str">
        <f ca="1">IFERROR(INDEX(MAESTRO!P:P,_xludf.AGGREGATE(15,6,ROW(MAESTRO!$B$3:$B$1000)/((MAESTRO!$B$3:$B$1000="ACADEMICOS")*(UPPER(MAESTRO!$L$3:$L$1000)="CONFIRMADO")),ROWS($A$3:A434))),"")</f>
        <v/>
      </c>
      <c r="Q434" s="21" t="str">
        <f ca="1">IFERROR(INDEX(MAESTRO!Q:Q,_xludf.AGGREGATE(15,6,ROW(MAESTRO!$B$3:$B$1000)/((MAESTRO!$B$3:$B$1000="ACADEMICOS")*(UPPER(MAESTRO!$L$3:$L$1000)="CONFIRMADO")),ROWS($A$3:A434))),"")</f>
        <v/>
      </c>
      <c r="R434" s="21" t="str">
        <f ca="1">IFERROR(INDEX(MAESTRO!R:R,_xludf.AGGREGATE(15,6,ROW(MAESTRO!$B$3:$B$1000)/((MAESTRO!$B$3:$B$1000="ACADEMICOS")*(UPPER(MAESTRO!$L$3:$L$1000)="CONFIRMADO")),ROWS($A$3:A434))),"")</f>
        <v/>
      </c>
      <c r="S434" s="21" t="str">
        <f ca="1">IFERROR(INDEX(MAESTRO!S:S,_xludf.AGGREGATE(15,6,ROW(MAESTRO!$B$3:$B$1000)/((MAESTRO!$B$3:$B$1000="ACADEMICOS")*(UPPER(MAESTRO!$L$3:$L$1000)="CONFIRMADO")),ROWS($A$3:A434))),"")</f>
        <v/>
      </c>
      <c r="T434" s="21" t="str">
        <f ca="1">IFERROR(INDEX(MAESTRO!T:T,_xludf.AGGREGATE(15,6,ROW(MAESTRO!$B$3:$B$1000)/((MAESTRO!$B$3:$B$1000="ACADEMICOS")*(UPPER(MAESTRO!$L$3:$L$1000)="CONFIRMADO")),ROWS($A$3:A434))),"")</f>
        <v/>
      </c>
      <c r="U434" s="21" t="str">
        <f ca="1">IFERROR(INDEX(MAESTRO!U:U,_xludf.AGGREGATE(15,6,ROW(MAESTRO!$B$3:$B$1000)/((MAESTRO!$B$3:$B$1000="ACADEMICOS")*(UPPER(MAESTRO!$L$3:$L$1000)="CONFIRMADO")),ROWS($A$3:A434))),"")</f>
        <v/>
      </c>
      <c r="V434" s="21" t="str">
        <f ca="1">IFERROR(INDEX(MAESTRO!V:V,_xludf.AGGREGATE(15,6,ROW(MAESTRO!$B$3:$B$1000)/((MAESTRO!$B$3:$B$1000="ACADEMICOS")*(UPPER(MAESTRO!$L$3:$L$1000)="CONFIRMADO")),ROWS($A$3:A434))),"")</f>
        <v/>
      </c>
      <c r="W434" s="21" t="str">
        <f ca="1">IFERROR(INDEX(MAESTRO!W:W,_xludf.AGGREGATE(15,6,ROW(MAESTRO!$B$3:$B$1000)/((MAESTRO!$B$3:$B$1000="ACADEMICOS")*(UPPER(MAESTRO!$L$3:$L$1000)="CONFIRMADO")),ROWS($A$3:A434))),"")</f>
        <v/>
      </c>
      <c r="X434" s="21" t="str">
        <f ca="1">IFERROR(INDEX(MAESTRO!X:X,_xludf.AGGREGATE(15,6,ROW(MAESTRO!$B$3:$B$1000)/((MAESTRO!$B$3:$B$1000="ACADEMICOS")*(UPPER(MAESTRO!$L$3:$L$1000)="CONFIRMADO")),ROWS($A$3:A434))),"")</f>
        <v/>
      </c>
    </row>
    <row r="435" spans="1:24" ht="22.05" customHeight="1">
      <c r="A435" s="10" t="str">
        <f ca="1">IFERROR(INDEX(MAESTRO!A:A,_xludf.AGGREGATE(15,6,ROW(MAESTRO!$B$3:$B$1000)/((MAESTRO!$B$3:$B$1000="ACADEMICOS")*(UPPER(MAESTRO!$L$3:$L$1000)="CONFIRMADO")),ROWS($A$3:A435))),"")</f>
        <v/>
      </c>
      <c r="B435" s="10" t="str">
        <f ca="1">IFERROR(INDEX(MAESTRO!B:B,_xludf.AGGREGATE(15,6,ROW(MAESTRO!$B$3:$B$1000)/((MAESTRO!$B$3:$B$1000="ACADEMICOS")*(UPPER(MAESTRO!$L$3:$L$1000)="CONFIRMADO")),ROWS($A$3:A435))),"")</f>
        <v/>
      </c>
      <c r="C435" s="10" t="str">
        <f ca="1">IFERROR(INDEX(MAESTRO!C:C,_xludf.AGGREGATE(15,6,ROW(MAESTRO!$B$3:$B$1000)/((MAESTRO!$B$3:$B$1000="ACADEMICOS")*(UPPER(MAESTRO!$L$3:$L$1000)="CONFIRMADO")),ROWS($A$3:A435))),"")</f>
        <v/>
      </c>
      <c r="D435" s="10" t="str">
        <f ca="1">IFERROR(INDEX(MAESTRO!D:D,_xludf.AGGREGATE(15,6,ROW(MAESTRO!$B$3:$B$1000)/((MAESTRO!$B$3:$B$1000="ACADEMICOS")*(UPPER(MAESTRO!$L$3:$L$1000)="CONFIRMADO")),ROWS($A$3:A435))),"")</f>
        <v/>
      </c>
      <c r="E435" s="10" t="str">
        <f ca="1">IFERROR(INDEX(MAESTRO!E:E,_xludf.AGGREGATE(15,6,ROW(MAESTRO!$B$3:$B$1000)/((MAESTRO!$B$3:$B$1000="ACADEMICOS")*(UPPER(MAESTRO!$L$3:$L$1000)="CONFIRMADO")),ROWS($A$3:A435))),"")</f>
        <v/>
      </c>
      <c r="F435" s="10" t="str">
        <f ca="1">IFERROR(INDEX(MAESTRO!F:F,_xludf.AGGREGATE(15,6,ROW(MAESTRO!$B$3:$B$1000)/((MAESTRO!$B$3:$B$1000="ACADEMICOS")*(UPPER(MAESTRO!$L$3:$L$1000)="CONFIRMADO")),ROWS($A$3:A435))),"")</f>
        <v/>
      </c>
      <c r="G435" s="10" t="str">
        <f ca="1">IFERROR(INDEX(MAESTRO!G:G,_xludf.AGGREGATE(15,6,ROW(MAESTRO!$B$3:$B$1000)/((MAESTRO!$B$3:$B$1000="ACADEMICOS")*(UPPER(MAESTRO!$L$3:$L$1000)="CONFIRMADO")),ROWS($A$3:A435))),"")</f>
        <v/>
      </c>
      <c r="H435" s="10" t="str">
        <f ca="1">IFERROR(INDEX(MAESTRO!H:H,_xludf.AGGREGATE(15,6,ROW(MAESTRO!$B$3:$B$1000)/((MAESTRO!$B$3:$B$1000="ACADEMICOS")*(UPPER(MAESTRO!$L$3:$L$1000)="CONFIRMADO")),ROWS($A$3:A435))),"")</f>
        <v/>
      </c>
      <c r="I435" s="10" t="str">
        <f ca="1">IFERROR(INDEX(MAESTRO!I:I,_xludf.AGGREGATE(15,6,ROW(MAESTRO!$B$3:$B$1000)/((MAESTRO!$B$3:$B$1000="ACADEMICOS")*(UPPER(MAESTRO!$L$3:$L$1000)="CONFIRMADO")),ROWS($A$3:A435))),"")</f>
        <v/>
      </c>
      <c r="J435" s="10" t="str">
        <f ca="1">IFERROR(INDEX(MAESTRO!J:J,_xludf.AGGREGATE(15,6,ROW(MAESTRO!$B$3:$B$1000)/((MAESTRO!$B$3:$B$1000="ACADEMICOS")*(UPPER(MAESTRO!$L$3:$L$1000)="CONFIRMADO")),ROWS($A$3:A435))),"")</f>
        <v/>
      </c>
      <c r="K435" s="10" t="str">
        <f ca="1">IFERROR(INDEX(MAESTRO!K:K,_xludf.AGGREGATE(15,6,ROW(MAESTRO!$B$3:$B$1000)/((MAESTRO!$B$3:$B$1000="ACADEMICOS")*(UPPER(MAESTRO!$L$3:$L$1000)="CONFIRMADO")),ROWS($A$3:A435))),"")</f>
        <v/>
      </c>
      <c r="L435" s="10" t="str">
        <f ca="1">IFERROR(INDEX(MAESTRO!L:L,_xludf.AGGREGATE(15,6,ROW(MAESTRO!$B$3:$B$1000)/((MAESTRO!$B$3:$B$1000="ACADEMICOS")*(UPPER(MAESTRO!$L$3:$L$1000)="CONFIRMADO")),ROWS($A$3:A435))),"")</f>
        <v/>
      </c>
      <c r="M435" s="10" t="str">
        <f ca="1">IFERROR(INDEX(MAESTRO!M:M,_xludf.AGGREGATE(15,6,ROW(MAESTRO!$B$3:$B$1000)/((MAESTRO!$B$3:$B$1000="ACADEMICOS")*(UPPER(MAESTRO!$L$3:$L$1000)="CONFIRMADO")),ROWS($A$3:A435))),"")</f>
        <v/>
      </c>
      <c r="N435" s="10" t="str">
        <f ca="1">IFERROR(INDEX(MAESTRO!N:N,_xludf.AGGREGATE(15,6,ROW(MAESTRO!$B$3:$B$1000)/((MAESTRO!$B$3:$B$1000="ACADEMICOS")*(UPPER(MAESTRO!$L$3:$L$1000)="CONFIRMADO")),ROWS($A$3:A435))),"")</f>
        <v/>
      </c>
      <c r="O435" s="10" t="str">
        <f ca="1">IFERROR(INDEX(MAESTRO!O:O,_xludf.AGGREGATE(15,6,ROW(MAESTRO!$B$3:$B$1000)/((MAESTRO!$B$3:$B$1000="ACADEMICOS")*(UPPER(MAESTRO!$L$3:$L$1000)="CONFIRMADO")),ROWS($A$3:A435))),"")</f>
        <v/>
      </c>
      <c r="P435" s="10" t="str">
        <f ca="1">IFERROR(INDEX(MAESTRO!P:P,_xludf.AGGREGATE(15,6,ROW(MAESTRO!$B$3:$B$1000)/((MAESTRO!$B$3:$B$1000="ACADEMICOS")*(UPPER(MAESTRO!$L$3:$L$1000)="CONFIRMADO")),ROWS($A$3:A435))),"")</f>
        <v/>
      </c>
      <c r="Q435" s="10" t="str">
        <f ca="1">IFERROR(INDEX(MAESTRO!Q:Q,_xludf.AGGREGATE(15,6,ROW(MAESTRO!$B$3:$B$1000)/((MAESTRO!$B$3:$B$1000="ACADEMICOS")*(UPPER(MAESTRO!$L$3:$L$1000)="CONFIRMADO")),ROWS($A$3:A435))),"")</f>
        <v/>
      </c>
      <c r="R435" s="10" t="str">
        <f ca="1">IFERROR(INDEX(MAESTRO!R:R,_xludf.AGGREGATE(15,6,ROW(MAESTRO!$B$3:$B$1000)/((MAESTRO!$B$3:$B$1000="ACADEMICOS")*(UPPER(MAESTRO!$L$3:$L$1000)="CONFIRMADO")),ROWS($A$3:A435))),"")</f>
        <v/>
      </c>
      <c r="S435" s="10" t="str">
        <f ca="1">IFERROR(INDEX(MAESTRO!S:S,_xludf.AGGREGATE(15,6,ROW(MAESTRO!$B$3:$B$1000)/((MAESTRO!$B$3:$B$1000="ACADEMICOS")*(UPPER(MAESTRO!$L$3:$L$1000)="CONFIRMADO")),ROWS($A$3:A435))),"")</f>
        <v/>
      </c>
      <c r="T435" s="10" t="str">
        <f ca="1">IFERROR(INDEX(MAESTRO!T:T,_xludf.AGGREGATE(15,6,ROW(MAESTRO!$B$3:$B$1000)/((MAESTRO!$B$3:$B$1000="ACADEMICOS")*(UPPER(MAESTRO!$L$3:$L$1000)="CONFIRMADO")),ROWS($A$3:A435))),"")</f>
        <v/>
      </c>
      <c r="U435" s="10" t="str">
        <f ca="1">IFERROR(INDEX(MAESTRO!U:U,_xludf.AGGREGATE(15,6,ROW(MAESTRO!$B$3:$B$1000)/((MAESTRO!$B$3:$B$1000="ACADEMICOS")*(UPPER(MAESTRO!$L$3:$L$1000)="CONFIRMADO")),ROWS($A$3:A435))),"")</f>
        <v/>
      </c>
      <c r="V435" s="10" t="str">
        <f ca="1">IFERROR(INDEX(MAESTRO!V:V,_xludf.AGGREGATE(15,6,ROW(MAESTRO!$B$3:$B$1000)/((MAESTRO!$B$3:$B$1000="ACADEMICOS")*(UPPER(MAESTRO!$L$3:$L$1000)="CONFIRMADO")),ROWS($A$3:A435))),"")</f>
        <v/>
      </c>
      <c r="W435" s="10" t="str">
        <f ca="1">IFERROR(INDEX(MAESTRO!W:W,_xludf.AGGREGATE(15,6,ROW(MAESTRO!$B$3:$B$1000)/((MAESTRO!$B$3:$B$1000="ACADEMICOS")*(UPPER(MAESTRO!$L$3:$L$1000)="CONFIRMADO")),ROWS($A$3:A435))),"")</f>
        <v/>
      </c>
      <c r="X435" s="10" t="str">
        <f ca="1">IFERROR(INDEX(MAESTRO!X:X,_xludf.AGGREGATE(15,6,ROW(MAESTRO!$B$3:$B$1000)/((MAESTRO!$B$3:$B$1000="ACADEMICOS")*(UPPER(MAESTRO!$L$3:$L$1000)="CONFIRMADO")),ROWS($A$3:A435))),"")</f>
        <v/>
      </c>
    </row>
    <row r="436" spans="1:24" ht="22.05" customHeight="1">
      <c r="A436" s="21" t="str">
        <f ca="1">IFERROR(INDEX(MAESTRO!A:A,_xludf.AGGREGATE(15,6,ROW(MAESTRO!$B$3:$B$1000)/((MAESTRO!$B$3:$B$1000="ACADEMICOS")*(UPPER(MAESTRO!$L$3:$L$1000)="CONFIRMADO")),ROWS($A$3:A436))),"")</f>
        <v/>
      </c>
      <c r="B436" s="21" t="str">
        <f ca="1">IFERROR(INDEX(MAESTRO!B:B,_xludf.AGGREGATE(15,6,ROW(MAESTRO!$B$3:$B$1000)/((MAESTRO!$B$3:$B$1000="ACADEMICOS")*(UPPER(MAESTRO!$L$3:$L$1000)="CONFIRMADO")),ROWS($A$3:A436))),"")</f>
        <v/>
      </c>
      <c r="C436" s="21" t="str">
        <f ca="1">IFERROR(INDEX(MAESTRO!C:C,_xludf.AGGREGATE(15,6,ROW(MAESTRO!$B$3:$B$1000)/((MAESTRO!$B$3:$B$1000="ACADEMICOS")*(UPPER(MAESTRO!$L$3:$L$1000)="CONFIRMADO")),ROWS($A$3:A436))),"")</f>
        <v/>
      </c>
      <c r="D436" s="21" t="str">
        <f ca="1">IFERROR(INDEX(MAESTRO!D:D,_xludf.AGGREGATE(15,6,ROW(MAESTRO!$B$3:$B$1000)/((MAESTRO!$B$3:$B$1000="ACADEMICOS")*(UPPER(MAESTRO!$L$3:$L$1000)="CONFIRMADO")),ROWS($A$3:A436))),"")</f>
        <v/>
      </c>
      <c r="E436" s="21" t="str">
        <f ca="1">IFERROR(INDEX(MAESTRO!E:E,_xludf.AGGREGATE(15,6,ROW(MAESTRO!$B$3:$B$1000)/((MAESTRO!$B$3:$B$1000="ACADEMICOS")*(UPPER(MAESTRO!$L$3:$L$1000)="CONFIRMADO")),ROWS($A$3:A436))),"")</f>
        <v/>
      </c>
      <c r="F436" s="21" t="str">
        <f ca="1">IFERROR(INDEX(MAESTRO!F:F,_xludf.AGGREGATE(15,6,ROW(MAESTRO!$B$3:$B$1000)/((MAESTRO!$B$3:$B$1000="ACADEMICOS")*(UPPER(MAESTRO!$L$3:$L$1000)="CONFIRMADO")),ROWS($A$3:A436))),"")</f>
        <v/>
      </c>
      <c r="G436" s="21" t="str">
        <f ca="1">IFERROR(INDEX(MAESTRO!G:G,_xludf.AGGREGATE(15,6,ROW(MAESTRO!$B$3:$B$1000)/((MAESTRO!$B$3:$B$1000="ACADEMICOS")*(UPPER(MAESTRO!$L$3:$L$1000)="CONFIRMADO")),ROWS($A$3:A436))),"")</f>
        <v/>
      </c>
      <c r="H436" s="21" t="str">
        <f ca="1">IFERROR(INDEX(MAESTRO!H:H,_xludf.AGGREGATE(15,6,ROW(MAESTRO!$B$3:$B$1000)/((MAESTRO!$B$3:$B$1000="ACADEMICOS")*(UPPER(MAESTRO!$L$3:$L$1000)="CONFIRMADO")),ROWS($A$3:A436))),"")</f>
        <v/>
      </c>
      <c r="I436" s="21" t="str">
        <f ca="1">IFERROR(INDEX(MAESTRO!I:I,_xludf.AGGREGATE(15,6,ROW(MAESTRO!$B$3:$B$1000)/((MAESTRO!$B$3:$B$1000="ACADEMICOS")*(UPPER(MAESTRO!$L$3:$L$1000)="CONFIRMADO")),ROWS($A$3:A436))),"")</f>
        <v/>
      </c>
      <c r="J436" s="21" t="str">
        <f ca="1">IFERROR(INDEX(MAESTRO!J:J,_xludf.AGGREGATE(15,6,ROW(MAESTRO!$B$3:$B$1000)/((MAESTRO!$B$3:$B$1000="ACADEMICOS")*(UPPER(MAESTRO!$L$3:$L$1000)="CONFIRMADO")),ROWS($A$3:A436))),"")</f>
        <v/>
      </c>
      <c r="K436" s="21" t="str">
        <f ca="1">IFERROR(INDEX(MAESTRO!K:K,_xludf.AGGREGATE(15,6,ROW(MAESTRO!$B$3:$B$1000)/((MAESTRO!$B$3:$B$1000="ACADEMICOS")*(UPPER(MAESTRO!$L$3:$L$1000)="CONFIRMADO")),ROWS($A$3:A436))),"")</f>
        <v/>
      </c>
      <c r="L436" s="21" t="str">
        <f ca="1">IFERROR(INDEX(MAESTRO!L:L,_xludf.AGGREGATE(15,6,ROW(MAESTRO!$B$3:$B$1000)/((MAESTRO!$B$3:$B$1000="ACADEMICOS")*(UPPER(MAESTRO!$L$3:$L$1000)="CONFIRMADO")),ROWS($A$3:A436))),"")</f>
        <v/>
      </c>
      <c r="M436" s="21" t="str">
        <f ca="1">IFERROR(INDEX(MAESTRO!M:M,_xludf.AGGREGATE(15,6,ROW(MAESTRO!$B$3:$B$1000)/((MAESTRO!$B$3:$B$1000="ACADEMICOS")*(UPPER(MAESTRO!$L$3:$L$1000)="CONFIRMADO")),ROWS($A$3:A436))),"")</f>
        <v/>
      </c>
      <c r="N436" s="21" t="str">
        <f ca="1">IFERROR(INDEX(MAESTRO!N:N,_xludf.AGGREGATE(15,6,ROW(MAESTRO!$B$3:$B$1000)/((MAESTRO!$B$3:$B$1000="ACADEMICOS")*(UPPER(MAESTRO!$L$3:$L$1000)="CONFIRMADO")),ROWS($A$3:A436))),"")</f>
        <v/>
      </c>
      <c r="O436" s="21" t="str">
        <f ca="1">IFERROR(INDEX(MAESTRO!O:O,_xludf.AGGREGATE(15,6,ROW(MAESTRO!$B$3:$B$1000)/((MAESTRO!$B$3:$B$1000="ACADEMICOS")*(UPPER(MAESTRO!$L$3:$L$1000)="CONFIRMADO")),ROWS($A$3:A436))),"")</f>
        <v/>
      </c>
      <c r="P436" s="21" t="str">
        <f ca="1">IFERROR(INDEX(MAESTRO!P:P,_xludf.AGGREGATE(15,6,ROW(MAESTRO!$B$3:$B$1000)/((MAESTRO!$B$3:$B$1000="ACADEMICOS")*(UPPER(MAESTRO!$L$3:$L$1000)="CONFIRMADO")),ROWS($A$3:A436))),"")</f>
        <v/>
      </c>
      <c r="Q436" s="21" t="str">
        <f ca="1">IFERROR(INDEX(MAESTRO!Q:Q,_xludf.AGGREGATE(15,6,ROW(MAESTRO!$B$3:$B$1000)/((MAESTRO!$B$3:$B$1000="ACADEMICOS")*(UPPER(MAESTRO!$L$3:$L$1000)="CONFIRMADO")),ROWS($A$3:A436))),"")</f>
        <v/>
      </c>
      <c r="R436" s="21" t="str">
        <f ca="1">IFERROR(INDEX(MAESTRO!R:R,_xludf.AGGREGATE(15,6,ROW(MAESTRO!$B$3:$B$1000)/((MAESTRO!$B$3:$B$1000="ACADEMICOS")*(UPPER(MAESTRO!$L$3:$L$1000)="CONFIRMADO")),ROWS($A$3:A436))),"")</f>
        <v/>
      </c>
      <c r="S436" s="21" t="str">
        <f ca="1">IFERROR(INDEX(MAESTRO!S:S,_xludf.AGGREGATE(15,6,ROW(MAESTRO!$B$3:$B$1000)/((MAESTRO!$B$3:$B$1000="ACADEMICOS")*(UPPER(MAESTRO!$L$3:$L$1000)="CONFIRMADO")),ROWS($A$3:A436))),"")</f>
        <v/>
      </c>
      <c r="T436" s="21" t="str">
        <f ca="1">IFERROR(INDEX(MAESTRO!T:T,_xludf.AGGREGATE(15,6,ROW(MAESTRO!$B$3:$B$1000)/((MAESTRO!$B$3:$B$1000="ACADEMICOS")*(UPPER(MAESTRO!$L$3:$L$1000)="CONFIRMADO")),ROWS($A$3:A436))),"")</f>
        <v/>
      </c>
      <c r="U436" s="21" t="str">
        <f ca="1">IFERROR(INDEX(MAESTRO!U:U,_xludf.AGGREGATE(15,6,ROW(MAESTRO!$B$3:$B$1000)/((MAESTRO!$B$3:$B$1000="ACADEMICOS")*(UPPER(MAESTRO!$L$3:$L$1000)="CONFIRMADO")),ROWS($A$3:A436))),"")</f>
        <v/>
      </c>
      <c r="V436" s="21" t="str">
        <f ca="1">IFERROR(INDEX(MAESTRO!V:V,_xludf.AGGREGATE(15,6,ROW(MAESTRO!$B$3:$B$1000)/((MAESTRO!$B$3:$B$1000="ACADEMICOS")*(UPPER(MAESTRO!$L$3:$L$1000)="CONFIRMADO")),ROWS($A$3:A436))),"")</f>
        <v/>
      </c>
      <c r="W436" s="21" t="str">
        <f ca="1">IFERROR(INDEX(MAESTRO!W:W,_xludf.AGGREGATE(15,6,ROW(MAESTRO!$B$3:$B$1000)/((MAESTRO!$B$3:$B$1000="ACADEMICOS")*(UPPER(MAESTRO!$L$3:$L$1000)="CONFIRMADO")),ROWS($A$3:A436))),"")</f>
        <v/>
      </c>
      <c r="X436" s="21" t="str">
        <f ca="1">IFERROR(INDEX(MAESTRO!X:X,_xludf.AGGREGATE(15,6,ROW(MAESTRO!$B$3:$B$1000)/((MAESTRO!$B$3:$B$1000="ACADEMICOS")*(UPPER(MAESTRO!$L$3:$L$1000)="CONFIRMADO")),ROWS($A$3:A436))),"")</f>
        <v/>
      </c>
    </row>
    <row r="437" spans="1:24" ht="22.05" customHeight="1">
      <c r="A437" s="10" t="str">
        <f ca="1">IFERROR(INDEX(MAESTRO!A:A,_xludf.AGGREGATE(15,6,ROW(MAESTRO!$B$3:$B$1000)/((MAESTRO!$B$3:$B$1000="ACADEMICOS")*(UPPER(MAESTRO!$L$3:$L$1000)="CONFIRMADO")),ROWS($A$3:A437))),"")</f>
        <v/>
      </c>
      <c r="B437" s="10" t="str">
        <f ca="1">IFERROR(INDEX(MAESTRO!B:B,_xludf.AGGREGATE(15,6,ROW(MAESTRO!$B$3:$B$1000)/((MAESTRO!$B$3:$B$1000="ACADEMICOS")*(UPPER(MAESTRO!$L$3:$L$1000)="CONFIRMADO")),ROWS($A$3:A437))),"")</f>
        <v/>
      </c>
      <c r="C437" s="10" t="str">
        <f ca="1">IFERROR(INDEX(MAESTRO!C:C,_xludf.AGGREGATE(15,6,ROW(MAESTRO!$B$3:$B$1000)/((MAESTRO!$B$3:$B$1000="ACADEMICOS")*(UPPER(MAESTRO!$L$3:$L$1000)="CONFIRMADO")),ROWS($A$3:A437))),"")</f>
        <v/>
      </c>
      <c r="D437" s="10" t="str">
        <f ca="1">IFERROR(INDEX(MAESTRO!D:D,_xludf.AGGREGATE(15,6,ROW(MAESTRO!$B$3:$B$1000)/((MAESTRO!$B$3:$B$1000="ACADEMICOS")*(UPPER(MAESTRO!$L$3:$L$1000)="CONFIRMADO")),ROWS($A$3:A437))),"")</f>
        <v/>
      </c>
      <c r="E437" s="10" t="str">
        <f ca="1">IFERROR(INDEX(MAESTRO!E:E,_xludf.AGGREGATE(15,6,ROW(MAESTRO!$B$3:$B$1000)/((MAESTRO!$B$3:$B$1000="ACADEMICOS")*(UPPER(MAESTRO!$L$3:$L$1000)="CONFIRMADO")),ROWS($A$3:A437))),"")</f>
        <v/>
      </c>
      <c r="F437" s="10" t="str">
        <f ca="1">IFERROR(INDEX(MAESTRO!F:F,_xludf.AGGREGATE(15,6,ROW(MAESTRO!$B$3:$B$1000)/((MAESTRO!$B$3:$B$1000="ACADEMICOS")*(UPPER(MAESTRO!$L$3:$L$1000)="CONFIRMADO")),ROWS($A$3:A437))),"")</f>
        <v/>
      </c>
      <c r="G437" s="10" t="str">
        <f ca="1">IFERROR(INDEX(MAESTRO!G:G,_xludf.AGGREGATE(15,6,ROW(MAESTRO!$B$3:$B$1000)/((MAESTRO!$B$3:$B$1000="ACADEMICOS")*(UPPER(MAESTRO!$L$3:$L$1000)="CONFIRMADO")),ROWS($A$3:A437))),"")</f>
        <v/>
      </c>
      <c r="H437" s="10" t="str">
        <f ca="1">IFERROR(INDEX(MAESTRO!H:H,_xludf.AGGREGATE(15,6,ROW(MAESTRO!$B$3:$B$1000)/((MAESTRO!$B$3:$B$1000="ACADEMICOS")*(UPPER(MAESTRO!$L$3:$L$1000)="CONFIRMADO")),ROWS($A$3:A437))),"")</f>
        <v/>
      </c>
      <c r="I437" s="10" t="str">
        <f ca="1">IFERROR(INDEX(MAESTRO!I:I,_xludf.AGGREGATE(15,6,ROW(MAESTRO!$B$3:$B$1000)/((MAESTRO!$B$3:$B$1000="ACADEMICOS")*(UPPER(MAESTRO!$L$3:$L$1000)="CONFIRMADO")),ROWS($A$3:A437))),"")</f>
        <v/>
      </c>
      <c r="J437" s="10" t="str">
        <f ca="1">IFERROR(INDEX(MAESTRO!J:J,_xludf.AGGREGATE(15,6,ROW(MAESTRO!$B$3:$B$1000)/((MAESTRO!$B$3:$B$1000="ACADEMICOS")*(UPPER(MAESTRO!$L$3:$L$1000)="CONFIRMADO")),ROWS($A$3:A437))),"")</f>
        <v/>
      </c>
      <c r="K437" s="10" t="str">
        <f ca="1">IFERROR(INDEX(MAESTRO!K:K,_xludf.AGGREGATE(15,6,ROW(MAESTRO!$B$3:$B$1000)/((MAESTRO!$B$3:$B$1000="ACADEMICOS")*(UPPER(MAESTRO!$L$3:$L$1000)="CONFIRMADO")),ROWS($A$3:A437))),"")</f>
        <v/>
      </c>
      <c r="L437" s="10" t="str">
        <f ca="1">IFERROR(INDEX(MAESTRO!L:L,_xludf.AGGREGATE(15,6,ROW(MAESTRO!$B$3:$B$1000)/((MAESTRO!$B$3:$B$1000="ACADEMICOS")*(UPPER(MAESTRO!$L$3:$L$1000)="CONFIRMADO")),ROWS($A$3:A437))),"")</f>
        <v/>
      </c>
      <c r="M437" s="10" t="str">
        <f ca="1">IFERROR(INDEX(MAESTRO!M:M,_xludf.AGGREGATE(15,6,ROW(MAESTRO!$B$3:$B$1000)/((MAESTRO!$B$3:$B$1000="ACADEMICOS")*(UPPER(MAESTRO!$L$3:$L$1000)="CONFIRMADO")),ROWS($A$3:A437))),"")</f>
        <v/>
      </c>
      <c r="N437" s="10" t="str">
        <f ca="1">IFERROR(INDEX(MAESTRO!N:N,_xludf.AGGREGATE(15,6,ROW(MAESTRO!$B$3:$B$1000)/((MAESTRO!$B$3:$B$1000="ACADEMICOS")*(UPPER(MAESTRO!$L$3:$L$1000)="CONFIRMADO")),ROWS($A$3:A437))),"")</f>
        <v/>
      </c>
      <c r="O437" s="10" t="str">
        <f ca="1">IFERROR(INDEX(MAESTRO!O:O,_xludf.AGGREGATE(15,6,ROW(MAESTRO!$B$3:$B$1000)/((MAESTRO!$B$3:$B$1000="ACADEMICOS")*(UPPER(MAESTRO!$L$3:$L$1000)="CONFIRMADO")),ROWS($A$3:A437))),"")</f>
        <v/>
      </c>
      <c r="P437" s="10" t="str">
        <f ca="1">IFERROR(INDEX(MAESTRO!P:P,_xludf.AGGREGATE(15,6,ROW(MAESTRO!$B$3:$B$1000)/((MAESTRO!$B$3:$B$1000="ACADEMICOS")*(UPPER(MAESTRO!$L$3:$L$1000)="CONFIRMADO")),ROWS($A$3:A437))),"")</f>
        <v/>
      </c>
      <c r="Q437" s="10" t="str">
        <f ca="1">IFERROR(INDEX(MAESTRO!Q:Q,_xludf.AGGREGATE(15,6,ROW(MAESTRO!$B$3:$B$1000)/((MAESTRO!$B$3:$B$1000="ACADEMICOS")*(UPPER(MAESTRO!$L$3:$L$1000)="CONFIRMADO")),ROWS($A$3:A437))),"")</f>
        <v/>
      </c>
      <c r="R437" s="10" t="str">
        <f ca="1">IFERROR(INDEX(MAESTRO!R:R,_xludf.AGGREGATE(15,6,ROW(MAESTRO!$B$3:$B$1000)/((MAESTRO!$B$3:$B$1000="ACADEMICOS")*(UPPER(MAESTRO!$L$3:$L$1000)="CONFIRMADO")),ROWS($A$3:A437))),"")</f>
        <v/>
      </c>
      <c r="S437" s="10" t="str">
        <f ca="1">IFERROR(INDEX(MAESTRO!S:S,_xludf.AGGREGATE(15,6,ROW(MAESTRO!$B$3:$B$1000)/((MAESTRO!$B$3:$B$1000="ACADEMICOS")*(UPPER(MAESTRO!$L$3:$L$1000)="CONFIRMADO")),ROWS($A$3:A437))),"")</f>
        <v/>
      </c>
      <c r="T437" s="10" t="str">
        <f ca="1">IFERROR(INDEX(MAESTRO!T:T,_xludf.AGGREGATE(15,6,ROW(MAESTRO!$B$3:$B$1000)/((MAESTRO!$B$3:$B$1000="ACADEMICOS")*(UPPER(MAESTRO!$L$3:$L$1000)="CONFIRMADO")),ROWS($A$3:A437))),"")</f>
        <v/>
      </c>
      <c r="U437" s="10" t="str">
        <f ca="1">IFERROR(INDEX(MAESTRO!U:U,_xludf.AGGREGATE(15,6,ROW(MAESTRO!$B$3:$B$1000)/((MAESTRO!$B$3:$B$1000="ACADEMICOS")*(UPPER(MAESTRO!$L$3:$L$1000)="CONFIRMADO")),ROWS($A$3:A437))),"")</f>
        <v/>
      </c>
      <c r="V437" s="10" t="str">
        <f ca="1">IFERROR(INDEX(MAESTRO!V:V,_xludf.AGGREGATE(15,6,ROW(MAESTRO!$B$3:$B$1000)/((MAESTRO!$B$3:$B$1000="ACADEMICOS")*(UPPER(MAESTRO!$L$3:$L$1000)="CONFIRMADO")),ROWS($A$3:A437))),"")</f>
        <v/>
      </c>
      <c r="W437" s="10" t="str">
        <f ca="1">IFERROR(INDEX(MAESTRO!W:W,_xludf.AGGREGATE(15,6,ROW(MAESTRO!$B$3:$B$1000)/((MAESTRO!$B$3:$B$1000="ACADEMICOS")*(UPPER(MAESTRO!$L$3:$L$1000)="CONFIRMADO")),ROWS($A$3:A437))),"")</f>
        <v/>
      </c>
      <c r="X437" s="10" t="str">
        <f ca="1">IFERROR(INDEX(MAESTRO!X:X,_xludf.AGGREGATE(15,6,ROW(MAESTRO!$B$3:$B$1000)/((MAESTRO!$B$3:$B$1000="ACADEMICOS")*(UPPER(MAESTRO!$L$3:$L$1000)="CONFIRMADO")),ROWS($A$3:A437))),"")</f>
        <v/>
      </c>
    </row>
    <row r="438" spans="1:24" ht="22.05" customHeight="1">
      <c r="A438" s="21" t="str">
        <f ca="1">IFERROR(INDEX(MAESTRO!A:A,_xludf.AGGREGATE(15,6,ROW(MAESTRO!$B$3:$B$1000)/((MAESTRO!$B$3:$B$1000="ACADEMICOS")*(UPPER(MAESTRO!$L$3:$L$1000)="CONFIRMADO")),ROWS($A$3:A438))),"")</f>
        <v/>
      </c>
      <c r="B438" s="21" t="str">
        <f ca="1">IFERROR(INDEX(MAESTRO!B:B,_xludf.AGGREGATE(15,6,ROW(MAESTRO!$B$3:$B$1000)/((MAESTRO!$B$3:$B$1000="ACADEMICOS")*(UPPER(MAESTRO!$L$3:$L$1000)="CONFIRMADO")),ROWS($A$3:A438))),"")</f>
        <v/>
      </c>
      <c r="C438" s="21" t="str">
        <f ca="1">IFERROR(INDEX(MAESTRO!C:C,_xludf.AGGREGATE(15,6,ROW(MAESTRO!$B$3:$B$1000)/((MAESTRO!$B$3:$B$1000="ACADEMICOS")*(UPPER(MAESTRO!$L$3:$L$1000)="CONFIRMADO")),ROWS($A$3:A438))),"")</f>
        <v/>
      </c>
      <c r="D438" s="21" t="str">
        <f ca="1">IFERROR(INDEX(MAESTRO!D:D,_xludf.AGGREGATE(15,6,ROW(MAESTRO!$B$3:$B$1000)/((MAESTRO!$B$3:$B$1000="ACADEMICOS")*(UPPER(MAESTRO!$L$3:$L$1000)="CONFIRMADO")),ROWS($A$3:A438))),"")</f>
        <v/>
      </c>
      <c r="E438" s="21" t="str">
        <f ca="1">IFERROR(INDEX(MAESTRO!E:E,_xludf.AGGREGATE(15,6,ROW(MAESTRO!$B$3:$B$1000)/((MAESTRO!$B$3:$B$1000="ACADEMICOS")*(UPPER(MAESTRO!$L$3:$L$1000)="CONFIRMADO")),ROWS($A$3:A438))),"")</f>
        <v/>
      </c>
      <c r="F438" s="21" t="str">
        <f ca="1">IFERROR(INDEX(MAESTRO!F:F,_xludf.AGGREGATE(15,6,ROW(MAESTRO!$B$3:$B$1000)/((MAESTRO!$B$3:$B$1000="ACADEMICOS")*(UPPER(MAESTRO!$L$3:$L$1000)="CONFIRMADO")),ROWS($A$3:A438))),"")</f>
        <v/>
      </c>
      <c r="G438" s="21" t="str">
        <f ca="1">IFERROR(INDEX(MAESTRO!G:G,_xludf.AGGREGATE(15,6,ROW(MAESTRO!$B$3:$B$1000)/((MAESTRO!$B$3:$B$1000="ACADEMICOS")*(UPPER(MAESTRO!$L$3:$L$1000)="CONFIRMADO")),ROWS($A$3:A438))),"")</f>
        <v/>
      </c>
      <c r="H438" s="21" t="str">
        <f ca="1">IFERROR(INDEX(MAESTRO!H:H,_xludf.AGGREGATE(15,6,ROW(MAESTRO!$B$3:$B$1000)/((MAESTRO!$B$3:$B$1000="ACADEMICOS")*(UPPER(MAESTRO!$L$3:$L$1000)="CONFIRMADO")),ROWS($A$3:A438))),"")</f>
        <v/>
      </c>
      <c r="I438" s="21" t="str">
        <f ca="1">IFERROR(INDEX(MAESTRO!I:I,_xludf.AGGREGATE(15,6,ROW(MAESTRO!$B$3:$B$1000)/((MAESTRO!$B$3:$B$1000="ACADEMICOS")*(UPPER(MAESTRO!$L$3:$L$1000)="CONFIRMADO")),ROWS($A$3:A438))),"")</f>
        <v/>
      </c>
      <c r="J438" s="21" t="str">
        <f ca="1">IFERROR(INDEX(MAESTRO!J:J,_xludf.AGGREGATE(15,6,ROW(MAESTRO!$B$3:$B$1000)/((MAESTRO!$B$3:$B$1000="ACADEMICOS")*(UPPER(MAESTRO!$L$3:$L$1000)="CONFIRMADO")),ROWS($A$3:A438))),"")</f>
        <v/>
      </c>
      <c r="K438" s="21" t="str">
        <f ca="1">IFERROR(INDEX(MAESTRO!K:K,_xludf.AGGREGATE(15,6,ROW(MAESTRO!$B$3:$B$1000)/((MAESTRO!$B$3:$B$1000="ACADEMICOS")*(UPPER(MAESTRO!$L$3:$L$1000)="CONFIRMADO")),ROWS($A$3:A438))),"")</f>
        <v/>
      </c>
      <c r="L438" s="21" t="str">
        <f ca="1">IFERROR(INDEX(MAESTRO!L:L,_xludf.AGGREGATE(15,6,ROW(MAESTRO!$B$3:$B$1000)/((MAESTRO!$B$3:$B$1000="ACADEMICOS")*(UPPER(MAESTRO!$L$3:$L$1000)="CONFIRMADO")),ROWS($A$3:A438))),"")</f>
        <v/>
      </c>
      <c r="M438" s="21" t="str">
        <f ca="1">IFERROR(INDEX(MAESTRO!M:M,_xludf.AGGREGATE(15,6,ROW(MAESTRO!$B$3:$B$1000)/((MAESTRO!$B$3:$B$1000="ACADEMICOS")*(UPPER(MAESTRO!$L$3:$L$1000)="CONFIRMADO")),ROWS($A$3:A438))),"")</f>
        <v/>
      </c>
      <c r="N438" s="21" t="str">
        <f ca="1">IFERROR(INDEX(MAESTRO!N:N,_xludf.AGGREGATE(15,6,ROW(MAESTRO!$B$3:$B$1000)/((MAESTRO!$B$3:$B$1000="ACADEMICOS")*(UPPER(MAESTRO!$L$3:$L$1000)="CONFIRMADO")),ROWS($A$3:A438))),"")</f>
        <v/>
      </c>
      <c r="O438" s="21" t="str">
        <f ca="1">IFERROR(INDEX(MAESTRO!O:O,_xludf.AGGREGATE(15,6,ROW(MAESTRO!$B$3:$B$1000)/((MAESTRO!$B$3:$B$1000="ACADEMICOS")*(UPPER(MAESTRO!$L$3:$L$1000)="CONFIRMADO")),ROWS($A$3:A438))),"")</f>
        <v/>
      </c>
      <c r="P438" s="21" t="str">
        <f ca="1">IFERROR(INDEX(MAESTRO!P:P,_xludf.AGGREGATE(15,6,ROW(MAESTRO!$B$3:$B$1000)/((MAESTRO!$B$3:$B$1000="ACADEMICOS")*(UPPER(MAESTRO!$L$3:$L$1000)="CONFIRMADO")),ROWS($A$3:A438))),"")</f>
        <v/>
      </c>
      <c r="Q438" s="21" t="str">
        <f ca="1">IFERROR(INDEX(MAESTRO!Q:Q,_xludf.AGGREGATE(15,6,ROW(MAESTRO!$B$3:$B$1000)/((MAESTRO!$B$3:$B$1000="ACADEMICOS")*(UPPER(MAESTRO!$L$3:$L$1000)="CONFIRMADO")),ROWS($A$3:A438))),"")</f>
        <v/>
      </c>
      <c r="R438" s="21" t="str">
        <f ca="1">IFERROR(INDEX(MAESTRO!R:R,_xludf.AGGREGATE(15,6,ROW(MAESTRO!$B$3:$B$1000)/((MAESTRO!$B$3:$B$1000="ACADEMICOS")*(UPPER(MAESTRO!$L$3:$L$1000)="CONFIRMADO")),ROWS($A$3:A438))),"")</f>
        <v/>
      </c>
      <c r="S438" s="21" t="str">
        <f ca="1">IFERROR(INDEX(MAESTRO!S:S,_xludf.AGGREGATE(15,6,ROW(MAESTRO!$B$3:$B$1000)/((MAESTRO!$B$3:$B$1000="ACADEMICOS")*(UPPER(MAESTRO!$L$3:$L$1000)="CONFIRMADO")),ROWS($A$3:A438))),"")</f>
        <v/>
      </c>
      <c r="T438" s="21" t="str">
        <f ca="1">IFERROR(INDEX(MAESTRO!T:T,_xludf.AGGREGATE(15,6,ROW(MAESTRO!$B$3:$B$1000)/((MAESTRO!$B$3:$B$1000="ACADEMICOS")*(UPPER(MAESTRO!$L$3:$L$1000)="CONFIRMADO")),ROWS($A$3:A438))),"")</f>
        <v/>
      </c>
      <c r="U438" s="21" t="str">
        <f ca="1">IFERROR(INDEX(MAESTRO!U:U,_xludf.AGGREGATE(15,6,ROW(MAESTRO!$B$3:$B$1000)/((MAESTRO!$B$3:$B$1000="ACADEMICOS")*(UPPER(MAESTRO!$L$3:$L$1000)="CONFIRMADO")),ROWS($A$3:A438))),"")</f>
        <v/>
      </c>
      <c r="V438" s="21" t="str">
        <f ca="1">IFERROR(INDEX(MAESTRO!V:V,_xludf.AGGREGATE(15,6,ROW(MAESTRO!$B$3:$B$1000)/((MAESTRO!$B$3:$B$1000="ACADEMICOS")*(UPPER(MAESTRO!$L$3:$L$1000)="CONFIRMADO")),ROWS($A$3:A438))),"")</f>
        <v/>
      </c>
      <c r="W438" s="21" t="str">
        <f ca="1">IFERROR(INDEX(MAESTRO!W:W,_xludf.AGGREGATE(15,6,ROW(MAESTRO!$B$3:$B$1000)/((MAESTRO!$B$3:$B$1000="ACADEMICOS")*(UPPER(MAESTRO!$L$3:$L$1000)="CONFIRMADO")),ROWS($A$3:A438))),"")</f>
        <v/>
      </c>
      <c r="X438" s="21" t="str">
        <f ca="1">IFERROR(INDEX(MAESTRO!X:X,_xludf.AGGREGATE(15,6,ROW(MAESTRO!$B$3:$B$1000)/((MAESTRO!$B$3:$B$1000="ACADEMICOS")*(UPPER(MAESTRO!$L$3:$L$1000)="CONFIRMADO")),ROWS($A$3:A438))),"")</f>
        <v/>
      </c>
    </row>
    <row r="439" spans="1:24" ht="22.05" customHeight="1">
      <c r="A439" s="10" t="str">
        <f ca="1">IFERROR(INDEX(MAESTRO!A:A,_xludf.AGGREGATE(15,6,ROW(MAESTRO!$B$3:$B$1000)/((MAESTRO!$B$3:$B$1000="ACADEMICOS")*(UPPER(MAESTRO!$L$3:$L$1000)="CONFIRMADO")),ROWS($A$3:A439))),"")</f>
        <v/>
      </c>
      <c r="B439" s="10" t="str">
        <f ca="1">IFERROR(INDEX(MAESTRO!B:B,_xludf.AGGREGATE(15,6,ROW(MAESTRO!$B$3:$B$1000)/((MAESTRO!$B$3:$B$1000="ACADEMICOS")*(UPPER(MAESTRO!$L$3:$L$1000)="CONFIRMADO")),ROWS($A$3:A439))),"")</f>
        <v/>
      </c>
      <c r="C439" s="10" t="str">
        <f ca="1">IFERROR(INDEX(MAESTRO!C:C,_xludf.AGGREGATE(15,6,ROW(MAESTRO!$B$3:$B$1000)/((MAESTRO!$B$3:$B$1000="ACADEMICOS")*(UPPER(MAESTRO!$L$3:$L$1000)="CONFIRMADO")),ROWS($A$3:A439))),"")</f>
        <v/>
      </c>
      <c r="D439" s="10" t="str">
        <f ca="1">IFERROR(INDEX(MAESTRO!D:D,_xludf.AGGREGATE(15,6,ROW(MAESTRO!$B$3:$B$1000)/((MAESTRO!$B$3:$B$1000="ACADEMICOS")*(UPPER(MAESTRO!$L$3:$L$1000)="CONFIRMADO")),ROWS($A$3:A439))),"")</f>
        <v/>
      </c>
      <c r="E439" s="10" t="str">
        <f ca="1">IFERROR(INDEX(MAESTRO!E:E,_xludf.AGGREGATE(15,6,ROW(MAESTRO!$B$3:$B$1000)/((MAESTRO!$B$3:$B$1000="ACADEMICOS")*(UPPER(MAESTRO!$L$3:$L$1000)="CONFIRMADO")),ROWS($A$3:A439))),"")</f>
        <v/>
      </c>
      <c r="F439" s="10" t="str">
        <f ca="1">IFERROR(INDEX(MAESTRO!F:F,_xludf.AGGREGATE(15,6,ROW(MAESTRO!$B$3:$B$1000)/((MAESTRO!$B$3:$B$1000="ACADEMICOS")*(UPPER(MAESTRO!$L$3:$L$1000)="CONFIRMADO")),ROWS($A$3:A439))),"")</f>
        <v/>
      </c>
      <c r="G439" s="10" t="str">
        <f ca="1">IFERROR(INDEX(MAESTRO!G:G,_xludf.AGGREGATE(15,6,ROW(MAESTRO!$B$3:$B$1000)/((MAESTRO!$B$3:$B$1000="ACADEMICOS")*(UPPER(MAESTRO!$L$3:$L$1000)="CONFIRMADO")),ROWS($A$3:A439))),"")</f>
        <v/>
      </c>
      <c r="H439" s="10" t="str">
        <f ca="1">IFERROR(INDEX(MAESTRO!H:H,_xludf.AGGREGATE(15,6,ROW(MAESTRO!$B$3:$B$1000)/((MAESTRO!$B$3:$B$1000="ACADEMICOS")*(UPPER(MAESTRO!$L$3:$L$1000)="CONFIRMADO")),ROWS($A$3:A439))),"")</f>
        <v/>
      </c>
      <c r="I439" s="10" t="str">
        <f ca="1">IFERROR(INDEX(MAESTRO!I:I,_xludf.AGGREGATE(15,6,ROW(MAESTRO!$B$3:$B$1000)/((MAESTRO!$B$3:$B$1000="ACADEMICOS")*(UPPER(MAESTRO!$L$3:$L$1000)="CONFIRMADO")),ROWS($A$3:A439))),"")</f>
        <v/>
      </c>
      <c r="J439" s="10" t="str">
        <f ca="1">IFERROR(INDEX(MAESTRO!J:J,_xludf.AGGREGATE(15,6,ROW(MAESTRO!$B$3:$B$1000)/((MAESTRO!$B$3:$B$1000="ACADEMICOS")*(UPPER(MAESTRO!$L$3:$L$1000)="CONFIRMADO")),ROWS($A$3:A439))),"")</f>
        <v/>
      </c>
      <c r="K439" s="10" t="str">
        <f ca="1">IFERROR(INDEX(MAESTRO!K:K,_xludf.AGGREGATE(15,6,ROW(MAESTRO!$B$3:$B$1000)/((MAESTRO!$B$3:$B$1000="ACADEMICOS")*(UPPER(MAESTRO!$L$3:$L$1000)="CONFIRMADO")),ROWS($A$3:A439))),"")</f>
        <v/>
      </c>
      <c r="L439" s="10" t="str">
        <f ca="1">IFERROR(INDEX(MAESTRO!L:L,_xludf.AGGREGATE(15,6,ROW(MAESTRO!$B$3:$B$1000)/((MAESTRO!$B$3:$B$1000="ACADEMICOS")*(UPPER(MAESTRO!$L$3:$L$1000)="CONFIRMADO")),ROWS($A$3:A439))),"")</f>
        <v/>
      </c>
      <c r="M439" s="10" t="str">
        <f ca="1">IFERROR(INDEX(MAESTRO!M:M,_xludf.AGGREGATE(15,6,ROW(MAESTRO!$B$3:$B$1000)/((MAESTRO!$B$3:$B$1000="ACADEMICOS")*(UPPER(MAESTRO!$L$3:$L$1000)="CONFIRMADO")),ROWS($A$3:A439))),"")</f>
        <v/>
      </c>
      <c r="N439" s="10" t="str">
        <f ca="1">IFERROR(INDEX(MAESTRO!N:N,_xludf.AGGREGATE(15,6,ROW(MAESTRO!$B$3:$B$1000)/((MAESTRO!$B$3:$B$1000="ACADEMICOS")*(UPPER(MAESTRO!$L$3:$L$1000)="CONFIRMADO")),ROWS($A$3:A439))),"")</f>
        <v/>
      </c>
      <c r="O439" s="10" t="str">
        <f ca="1">IFERROR(INDEX(MAESTRO!O:O,_xludf.AGGREGATE(15,6,ROW(MAESTRO!$B$3:$B$1000)/((MAESTRO!$B$3:$B$1000="ACADEMICOS")*(UPPER(MAESTRO!$L$3:$L$1000)="CONFIRMADO")),ROWS($A$3:A439))),"")</f>
        <v/>
      </c>
      <c r="P439" s="10" t="str">
        <f ca="1">IFERROR(INDEX(MAESTRO!P:P,_xludf.AGGREGATE(15,6,ROW(MAESTRO!$B$3:$B$1000)/((MAESTRO!$B$3:$B$1000="ACADEMICOS")*(UPPER(MAESTRO!$L$3:$L$1000)="CONFIRMADO")),ROWS($A$3:A439))),"")</f>
        <v/>
      </c>
      <c r="Q439" s="10" t="str">
        <f ca="1">IFERROR(INDEX(MAESTRO!Q:Q,_xludf.AGGREGATE(15,6,ROW(MAESTRO!$B$3:$B$1000)/((MAESTRO!$B$3:$B$1000="ACADEMICOS")*(UPPER(MAESTRO!$L$3:$L$1000)="CONFIRMADO")),ROWS($A$3:A439))),"")</f>
        <v/>
      </c>
      <c r="R439" s="10" t="str">
        <f ca="1">IFERROR(INDEX(MAESTRO!R:R,_xludf.AGGREGATE(15,6,ROW(MAESTRO!$B$3:$B$1000)/((MAESTRO!$B$3:$B$1000="ACADEMICOS")*(UPPER(MAESTRO!$L$3:$L$1000)="CONFIRMADO")),ROWS($A$3:A439))),"")</f>
        <v/>
      </c>
      <c r="S439" s="10" t="str">
        <f ca="1">IFERROR(INDEX(MAESTRO!S:S,_xludf.AGGREGATE(15,6,ROW(MAESTRO!$B$3:$B$1000)/((MAESTRO!$B$3:$B$1000="ACADEMICOS")*(UPPER(MAESTRO!$L$3:$L$1000)="CONFIRMADO")),ROWS($A$3:A439))),"")</f>
        <v/>
      </c>
      <c r="T439" s="10" t="str">
        <f ca="1">IFERROR(INDEX(MAESTRO!T:T,_xludf.AGGREGATE(15,6,ROW(MAESTRO!$B$3:$B$1000)/((MAESTRO!$B$3:$B$1000="ACADEMICOS")*(UPPER(MAESTRO!$L$3:$L$1000)="CONFIRMADO")),ROWS($A$3:A439))),"")</f>
        <v/>
      </c>
      <c r="U439" s="10" t="str">
        <f ca="1">IFERROR(INDEX(MAESTRO!U:U,_xludf.AGGREGATE(15,6,ROW(MAESTRO!$B$3:$B$1000)/((MAESTRO!$B$3:$B$1000="ACADEMICOS")*(UPPER(MAESTRO!$L$3:$L$1000)="CONFIRMADO")),ROWS($A$3:A439))),"")</f>
        <v/>
      </c>
      <c r="V439" s="10" t="str">
        <f ca="1">IFERROR(INDEX(MAESTRO!V:V,_xludf.AGGREGATE(15,6,ROW(MAESTRO!$B$3:$B$1000)/((MAESTRO!$B$3:$B$1000="ACADEMICOS")*(UPPER(MAESTRO!$L$3:$L$1000)="CONFIRMADO")),ROWS($A$3:A439))),"")</f>
        <v/>
      </c>
      <c r="W439" s="10" t="str">
        <f ca="1">IFERROR(INDEX(MAESTRO!W:W,_xludf.AGGREGATE(15,6,ROW(MAESTRO!$B$3:$B$1000)/((MAESTRO!$B$3:$B$1000="ACADEMICOS")*(UPPER(MAESTRO!$L$3:$L$1000)="CONFIRMADO")),ROWS($A$3:A439))),"")</f>
        <v/>
      </c>
      <c r="X439" s="10" t="str">
        <f ca="1">IFERROR(INDEX(MAESTRO!X:X,_xludf.AGGREGATE(15,6,ROW(MAESTRO!$B$3:$B$1000)/((MAESTRO!$B$3:$B$1000="ACADEMICOS")*(UPPER(MAESTRO!$L$3:$L$1000)="CONFIRMADO")),ROWS($A$3:A439))),"")</f>
        <v/>
      </c>
    </row>
    <row r="440" spans="1:24" ht="22.05" customHeight="1">
      <c r="A440" s="21" t="str">
        <f ca="1">IFERROR(INDEX(MAESTRO!A:A,_xludf.AGGREGATE(15,6,ROW(MAESTRO!$B$3:$B$1000)/((MAESTRO!$B$3:$B$1000="ACADEMICOS")*(UPPER(MAESTRO!$L$3:$L$1000)="CONFIRMADO")),ROWS($A$3:A440))),"")</f>
        <v/>
      </c>
      <c r="B440" s="21" t="str">
        <f ca="1">IFERROR(INDEX(MAESTRO!B:B,_xludf.AGGREGATE(15,6,ROW(MAESTRO!$B$3:$B$1000)/((MAESTRO!$B$3:$B$1000="ACADEMICOS")*(UPPER(MAESTRO!$L$3:$L$1000)="CONFIRMADO")),ROWS($A$3:A440))),"")</f>
        <v/>
      </c>
      <c r="C440" s="21" t="str">
        <f ca="1">IFERROR(INDEX(MAESTRO!C:C,_xludf.AGGREGATE(15,6,ROW(MAESTRO!$B$3:$B$1000)/((MAESTRO!$B$3:$B$1000="ACADEMICOS")*(UPPER(MAESTRO!$L$3:$L$1000)="CONFIRMADO")),ROWS($A$3:A440))),"")</f>
        <v/>
      </c>
      <c r="D440" s="21" t="str">
        <f ca="1">IFERROR(INDEX(MAESTRO!D:D,_xludf.AGGREGATE(15,6,ROW(MAESTRO!$B$3:$B$1000)/((MAESTRO!$B$3:$B$1000="ACADEMICOS")*(UPPER(MAESTRO!$L$3:$L$1000)="CONFIRMADO")),ROWS($A$3:A440))),"")</f>
        <v/>
      </c>
      <c r="E440" s="21" t="str">
        <f ca="1">IFERROR(INDEX(MAESTRO!E:E,_xludf.AGGREGATE(15,6,ROW(MAESTRO!$B$3:$B$1000)/((MAESTRO!$B$3:$B$1000="ACADEMICOS")*(UPPER(MAESTRO!$L$3:$L$1000)="CONFIRMADO")),ROWS($A$3:A440))),"")</f>
        <v/>
      </c>
      <c r="F440" s="21" t="str">
        <f ca="1">IFERROR(INDEX(MAESTRO!F:F,_xludf.AGGREGATE(15,6,ROW(MAESTRO!$B$3:$B$1000)/((MAESTRO!$B$3:$B$1000="ACADEMICOS")*(UPPER(MAESTRO!$L$3:$L$1000)="CONFIRMADO")),ROWS($A$3:A440))),"")</f>
        <v/>
      </c>
      <c r="G440" s="21" t="str">
        <f ca="1">IFERROR(INDEX(MAESTRO!G:G,_xludf.AGGREGATE(15,6,ROW(MAESTRO!$B$3:$B$1000)/((MAESTRO!$B$3:$B$1000="ACADEMICOS")*(UPPER(MAESTRO!$L$3:$L$1000)="CONFIRMADO")),ROWS($A$3:A440))),"")</f>
        <v/>
      </c>
      <c r="H440" s="21" t="str">
        <f ca="1">IFERROR(INDEX(MAESTRO!H:H,_xludf.AGGREGATE(15,6,ROW(MAESTRO!$B$3:$B$1000)/((MAESTRO!$B$3:$B$1000="ACADEMICOS")*(UPPER(MAESTRO!$L$3:$L$1000)="CONFIRMADO")),ROWS($A$3:A440))),"")</f>
        <v/>
      </c>
      <c r="I440" s="21" t="str">
        <f ca="1">IFERROR(INDEX(MAESTRO!I:I,_xludf.AGGREGATE(15,6,ROW(MAESTRO!$B$3:$B$1000)/((MAESTRO!$B$3:$B$1000="ACADEMICOS")*(UPPER(MAESTRO!$L$3:$L$1000)="CONFIRMADO")),ROWS($A$3:A440))),"")</f>
        <v/>
      </c>
      <c r="J440" s="21" t="str">
        <f ca="1">IFERROR(INDEX(MAESTRO!J:J,_xludf.AGGREGATE(15,6,ROW(MAESTRO!$B$3:$B$1000)/((MAESTRO!$B$3:$B$1000="ACADEMICOS")*(UPPER(MAESTRO!$L$3:$L$1000)="CONFIRMADO")),ROWS($A$3:A440))),"")</f>
        <v/>
      </c>
      <c r="K440" s="21" t="str">
        <f ca="1">IFERROR(INDEX(MAESTRO!K:K,_xludf.AGGREGATE(15,6,ROW(MAESTRO!$B$3:$B$1000)/((MAESTRO!$B$3:$B$1000="ACADEMICOS")*(UPPER(MAESTRO!$L$3:$L$1000)="CONFIRMADO")),ROWS($A$3:A440))),"")</f>
        <v/>
      </c>
      <c r="L440" s="21" t="str">
        <f ca="1">IFERROR(INDEX(MAESTRO!L:L,_xludf.AGGREGATE(15,6,ROW(MAESTRO!$B$3:$B$1000)/((MAESTRO!$B$3:$B$1000="ACADEMICOS")*(UPPER(MAESTRO!$L$3:$L$1000)="CONFIRMADO")),ROWS($A$3:A440))),"")</f>
        <v/>
      </c>
      <c r="M440" s="21" t="str">
        <f ca="1">IFERROR(INDEX(MAESTRO!M:M,_xludf.AGGREGATE(15,6,ROW(MAESTRO!$B$3:$B$1000)/((MAESTRO!$B$3:$B$1000="ACADEMICOS")*(UPPER(MAESTRO!$L$3:$L$1000)="CONFIRMADO")),ROWS($A$3:A440))),"")</f>
        <v/>
      </c>
      <c r="N440" s="21" t="str">
        <f ca="1">IFERROR(INDEX(MAESTRO!N:N,_xludf.AGGREGATE(15,6,ROW(MAESTRO!$B$3:$B$1000)/((MAESTRO!$B$3:$B$1000="ACADEMICOS")*(UPPER(MAESTRO!$L$3:$L$1000)="CONFIRMADO")),ROWS($A$3:A440))),"")</f>
        <v/>
      </c>
      <c r="O440" s="21" t="str">
        <f ca="1">IFERROR(INDEX(MAESTRO!O:O,_xludf.AGGREGATE(15,6,ROW(MAESTRO!$B$3:$B$1000)/((MAESTRO!$B$3:$B$1000="ACADEMICOS")*(UPPER(MAESTRO!$L$3:$L$1000)="CONFIRMADO")),ROWS($A$3:A440))),"")</f>
        <v/>
      </c>
      <c r="P440" s="21" t="str">
        <f ca="1">IFERROR(INDEX(MAESTRO!P:P,_xludf.AGGREGATE(15,6,ROW(MAESTRO!$B$3:$B$1000)/((MAESTRO!$B$3:$B$1000="ACADEMICOS")*(UPPER(MAESTRO!$L$3:$L$1000)="CONFIRMADO")),ROWS($A$3:A440))),"")</f>
        <v/>
      </c>
      <c r="Q440" s="21" t="str">
        <f ca="1">IFERROR(INDEX(MAESTRO!Q:Q,_xludf.AGGREGATE(15,6,ROW(MAESTRO!$B$3:$B$1000)/((MAESTRO!$B$3:$B$1000="ACADEMICOS")*(UPPER(MAESTRO!$L$3:$L$1000)="CONFIRMADO")),ROWS($A$3:A440))),"")</f>
        <v/>
      </c>
      <c r="R440" s="21" t="str">
        <f ca="1">IFERROR(INDEX(MAESTRO!R:R,_xludf.AGGREGATE(15,6,ROW(MAESTRO!$B$3:$B$1000)/((MAESTRO!$B$3:$B$1000="ACADEMICOS")*(UPPER(MAESTRO!$L$3:$L$1000)="CONFIRMADO")),ROWS($A$3:A440))),"")</f>
        <v/>
      </c>
      <c r="S440" s="21" t="str">
        <f ca="1">IFERROR(INDEX(MAESTRO!S:S,_xludf.AGGREGATE(15,6,ROW(MAESTRO!$B$3:$B$1000)/((MAESTRO!$B$3:$B$1000="ACADEMICOS")*(UPPER(MAESTRO!$L$3:$L$1000)="CONFIRMADO")),ROWS($A$3:A440))),"")</f>
        <v/>
      </c>
      <c r="T440" s="21" t="str">
        <f ca="1">IFERROR(INDEX(MAESTRO!T:T,_xludf.AGGREGATE(15,6,ROW(MAESTRO!$B$3:$B$1000)/((MAESTRO!$B$3:$B$1000="ACADEMICOS")*(UPPER(MAESTRO!$L$3:$L$1000)="CONFIRMADO")),ROWS($A$3:A440))),"")</f>
        <v/>
      </c>
      <c r="U440" s="21" t="str">
        <f ca="1">IFERROR(INDEX(MAESTRO!U:U,_xludf.AGGREGATE(15,6,ROW(MAESTRO!$B$3:$B$1000)/((MAESTRO!$B$3:$B$1000="ACADEMICOS")*(UPPER(MAESTRO!$L$3:$L$1000)="CONFIRMADO")),ROWS($A$3:A440))),"")</f>
        <v/>
      </c>
      <c r="V440" s="21" t="str">
        <f ca="1">IFERROR(INDEX(MAESTRO!V:V,_xludf.AGGREGATE(15,6,ROW(MAESTRO!$B$3:$B$1000)/((MAESTRO!$B$3:$B$1000="ACADEMICOS")*(UPPER(MAESTRO!$L$3:$L$1000)="CONFIRMADO")),ROWS($A$3:A440))),"")</f>
        <v/>
      </c>
      <c r="W440" s="21" t="str">
        <f ca="1">IFERROR(INDEX(MAESTRO!W:W,_xludf.AGGREGATE(15,6,ROW(MAESTRO!$B$3:$B$1000)/((MAESTRO!$B$3:$B$1000="ACADEMICOS")*(UPPER(MAESTRO!$L$3:$L$1000)="CONFIRMADO")),ROWS($A$3:A440))),"")</f>
        <v/>
      </c>
      <c r="X440" s="21" t="str">
        <f ca="1">IFERROR(INDEX(MAESTRO!X:X,_xludf.AGGREGATE(15,6,ROW(MAESTRO!$B$3:$B$1000)/((MAESTRO!$B$3:$B$1000="ACADEMICOS")*(UPPER(MAESTRO!$L$3:$L$1000)="CONFIRMADO")),ROWS($A$3:A440))),"")</f>
        <v/>
      </c>
    </row>
    <row r="441" spans="1:24" ht="22.05" customHeight="1">
      <c r="A441" s="10" t="str">
        <f ca="1">IFERROR(INDEX(MAESTRO!A:A,_xludf.AGGREGATE(15,6,ROW(MAESTRO!$B$3:$B$1000)/((MAESTRO!$B$3:$B$1000="ACADEMICOS")*(UPPER(MAESTRO!$L$3:$L$1000)="CONFIRMADO")),ROWS($A$3:A441))),"")</f>
        <v/>
      </c>
      <c r="B441" s="10" t="str">
        <f ca="1">IFERROR(INDEX(MAESTRO!B:B,_xludf.AGGREGATE(15,6,ROW(MAESTRO!$B$3:$B$1000)/((MAESTRO!$B$3:$B$1000="ACADEMICOS")*(UPPER(MAESTRO!$L$3:$L$1000)="CONFIRMADO")),ROWS($A$3:A441))),"")</f>
        <v/>
      </c>
      <c r="C441" s="10" t="str">
        <f ca="1">IFERROR(INDEX(MAESTRO!C:C,_xludf.AGGREGATE(15,6,ROW(MAESTRO!$B$3:$B$1000)/((MAESTRO!$B$3:$B$1000="ACADEMICOS")*(UPPER(MAESTRO!$L$3:$L$1000)="CONFIRMADO")),ROWS($A$3:A441))),"")</f>
        <v/>
      </c>
      <c r="D441" s="10" t="str">
        <f ca="1">IFERROR(INDEX(MAESTRO!D:D,_xludf.AGGREGATE(15,6,ROW(MAESTRO!$B$3:$B$1000)/((MAESTRO!$B$3:$B$1000="ACADEMICOS")*(UPPER(MAESTRO!$L$3:$L$1000)="CONFIRMADO")),ROWS($A$3:A441))),"")</f>
        <v/>
      </c>
      <c r="E441" s="10" t="str">
        <f ca="1">IFERROR(INDEX(MAESTRO!E:E,_xludf.AGGREGATE(15,6,ROW(MAESTRO!$B$3:$B$1000)/((MAESTRO!$B$3:$B$1000="ACADEMICOS")*(UPPER(MAESTRO!$L$3:$L$1000)="CONFIRMADO")),ROWS($A$3:A441))),"")</f>
        <v/>
      </c>
      <c r="F441" s="10" t="str">
        <f ca="1">IFERROR(INDEX(MAESTRO!F:F,_xludf.AGGREGATE(15,6,ROW(MAESTRO!$B$3:$B$1000)/((MAESTRO!$B$3:$B$1000="ACADEMICOS")*(UPPER(MAESTRO!$L$3:$L$1000)="CONFIRMADO")),ROWS($A$3:A441))),"")</f>
        <v/>
      </c>
      <c r="G441" s="10" t="str">
        <f ca="1">IFERROR(INDEX(MAESTRO!G:G,_xludf.AGGREGATE(15,6,ROW(MAESTRO!$B$3:$B$1000)/((MAESTRO!$B$3:$B$1000="ACADEMICOS")*(UPPER(MAESTRO!$L$3:$L$1000)="CONFIRMADO")),ROWS($A$3:A441))),"")</f>
        <v/>
      </c>
      <c r="H441" s="10" t="str">
        <f ca="1">IFERROR(INDEX(MAESTRO!H:H,_xludf.AGGREGATE(15,6,ROW(MAESTRO!$B$3:$B$1000)/((MAESTRO!$B$3:$B$1000="ACADEMICOS")*(UPPER(MAESTRO!$L$3:$L$1000)="CONFIRMADO")),ROWS($A$3:A441))),"")</f>
        <v/>
      </c>
      <c r="I441" s="10" t="str">
        <f ca="1">IFERROR(INDEX(MAESTRO!I:I,_xludf.AGGREGATE(15,6,ROW(MAESTRO!$B$3:$B$1000)/((MAESTRO!$B$3:$B$1000="ACADEMICOS")*(UPPER(MAESTRO!$L$3:$L$1000)="CONFIRMADO")),ROWS($A$3:A441))),"")</f>
        <v/>
      </c>
      <c r="J441" s="10" t="str">
        <f ca="1">IFERROR(INDEX(MAESTRO!J:J,_xludf.AGGREGATE(15,6,ROW(MAESTRO!$B$3:$B$1000)/((MAESTRO!$B$3:$B$1000="ACADEMICOS")*(UPPER(MAESTRO!$L$3:$L$1000)="CONFIRMADO")),ROWS($A$3:A441))),"")</f>
        <v/>
      </c>
      <c r="K441" s="10" t="str">
        <f ca="1">IFERROR(INDEX(MAESTRO!K:K,_xludf.AGGREGATE(15,6,ROW(MAESTRO!$B$3:$B$1000)/((MAESTRO!$B$3:$B$1000="ACADEMICOS")*(UPPER(MAESTRO!$L$3:$L$1000)="CONFIRMADO")),ROWS($A$3:A441))),"")</f>
        <v/>
      </c>
      <c r="L441" s="10" t="str">
        <f ca="1">IFERROR(INDEX(MAESTRO!L:L,_xludf.AGGREGATE(15,6,ROW(MAESTRO!$B$3:$B$1000)/((MAESTRO!$B$3:$B$1000="ACADEMICOS")*(UPPER(MAESTRO!$L$3:$L$1000)="CONFIRMADO")),ROWS($A$3:A441))),"")</f>
        <v/>
      </c>
      <c r="M441" s="10" t="str">
        <f ca="1">IFERROR(INDEX(MAESTRO!M:M,_xludf.AGGREGATE(15,6,ROW(MAESTRO!$B$3:$B$1000)/((MAESTRO!$B$3:$B$1000="ACADEMICOS")*(UPPER(MAESTRO!$L$3:$L$1000)="CONFIRMADO")),ROWS($A$3:A441))),"")</f>
        <v/>
      </c>
      <c r="N441" s="10" t="str">
        <f ca="1">IFERROR(INDEX(MAESTRO!N:N,_xludf.AGGREGATE(15,6,ROW(MAESTRO!$B$3:$B$1000)/((MAESTRO!$B$3:$B$1000="ACADEMICOS")*(UPPER(MAESTRO!$L$3:$L$1000)="CONFIRMADO")),ROWS($A$3:A441))),"")</f>
        <v/>
      </c>
      <c r="O441" s="10" t="str">
        <f ca="1">IFERROR(INDEX(MAESTRO!O:O,_xludf.AGGREGATE(15,6,ROW(MAESTRO!$B$3:$B$1000)/((MAESTRO!$B$3:$B$1000="ACADEMICOS")*(UPPER(MAESTRO!$L$3:$L$1000)="CONFIRMADO")),ROWS($A$3:A441))),"")</f>
        <v/>
      </c>
      <c r="P441" s="10" t="str">
        <f ca="1">IFERROR(INDEX(MAESTRO!P:P,_xludf.AGGREGATE(15,6,ROW(MAESTRO!$B$3:$B$1000)/((MAESTRO!$B$3:$B$1000="ACADEMICOS")*(UPPER(MAESTRO!$L$3:$L$1000)="CONFIRMADO")),ROWS($A$3:A441))),"")</f>
        <v/>
      </c>
      <c r="Q441" s="10" t="str">
        <f ca="1">IFERROR(INDEX(MAESTRO!Q:Q,_xludf.AGGREGATE(15,6,ROW(MAESTRO!$B$3:$B$1000)/((MAESTRO!$B$3:$B$1000="ACADEMICOS")*(UPPER(MAESTRO!$L$3:$L$1000)="CONFIRMADO")),ROWS($A$3:A441))),"")</f>
        <v/>
      </c>
      <c r="R441" s="10" t="str">
        <f ca="1">IFERROR(INDEX(MAESTRO!R:R,_xludf.AGGREGATE(15,6,ROW(MAESTRO!$B$3:$B$1000)/((MAESTRO!$B$3:$B$1000="ACADEMICOS")*(UPPER(MAESTRO!$L$3:$L$1000)="CONFIRMADO")),ROWS($A$3:A441))),"")</f>
        <v/>
      </c>
      <c r="S441" s="10" t="str">
        <f ca="1">IFERROR(INDEX(MAESTRO!S:S,_xludf.AGGREGATE(15,6,ROW(MAESTRO!$B$3:$B$1000)/((MAESTRO!$B$3:$B$1000="ACADEMICOS")*(UPPER(MAESTRO!$L$3:$L$1000)="CONFIRMADO")),ROWS($A$3:A441))),"")</f>
        <v/>
      </c>
      <c r="T441" s="10" t="str">
        <f ca="1">IFERROR(INDEX(MAESTRO!T:T,_xludf.AGGREGATE(15,6,ROW(MAESTRO!$B$3:$B$1000)/((MAESTRO!$B$3:$B$1000="ACADEMICOS")*(UPPER(MAESTRO!$L$3:$L$1000)="CONFIRMADO")),ROWS($A$3:A441))),"")</f>
        <v/>
      </c>
      <c r="U441" s="10" t="str">
        <f ca="1">IFERROR(INDEX(MAESTRO!U:U,_xludf.AGGREGATE(15,6,ROW(MAESTRO!$B$3:$B$1000)/((MAESTRO!$B$3:$B$1000="ACADEMICOS")*(UPPER(MAESTRO!$L$3:$L$1000)="CONFIRMADO")),ROWS($A$3:A441))),"")</f>
        <v/>
      </c>
      <c r="V441" s="10" t="str">
        <f ca="1">IFERROR(INDEX(MAESTRO!V:V,_xludf.AGGREGATE(15,6,ROW(MAESTRO!$B$3:$B$1000)/((MAESTRO!$B$3:$B$1000="ACADEMICOS")*(UPPER(MAESTRO!$L$3:$L$1000)="CONFIRMADO")),ROWS($A$3:A441))),"")</f>
        <v/>
      </c>
      <c r="W441" s="10" t="str">
        <f ca="1">IFERROR(INDEX(MAESTRO!W:W,_xludf.AGGREGATE(15,6,ROW(MAESTRO!$B$3:$B$1000)/((MAESTRO!$B$3:$B$1000="ACADEMICOS")*(UPPER(MAESTRO!$L$3:$L$1000)="CONFIRMADO")),ROWS($A$3:A441))),"")</f>
        <v/>
      </c>
      <c r="X441" s="10" t="str">
        <f ca="1">IFERROR(INDEX(MAESTRO!X:X,_xludf.AGGREGATE(15,6,ROW(MAESTRO!$B$3:$B$1000)/((MAESTRO!$B$3:$B$1000="ACADEMICOS")*(UPPER(MAESTRO!$L$3:$L$1000)="CONFIRMADO")),ROWS($A$3:A441))),"")</f>
        <v/>
      </c>
    </row>
    <row r="442" spans="1:24" ht="22.05" customHeight="1">
      <c r="A442" s="21" t="str">
        <f ca="1">IFERROR(INDEX(MAESTRO!A:A,_xludf.AGGREGATE(15,6,ROW(MAESTRO!$B$3:$B$1000)/((MAESTRO!$B$3:$B$1000="ACADEMICOS")*(UPPER(MAESTRO!$L$3:$L$1000)="CONFIRMADO")),ROWS($A$3:A442))),"")</f>
        <v/>
      </c>
      <c r="B442" s="21" t="str">
        <f ca="1">IFERROR(INDEX(MAESTRO!B:B,_xludf.AGGREGATE(15,6,ROW(MAESTRO!$B$3:$B$1000)/((MAESTRO!$B$3:$B$1000="ACADEMICOS")*(UPPER(MAESTRO!$L$3:$L$1000)="CONFIRMADO")),ROWS($A$3:A442))),"")</f>
        <v/>
      </c>
      <c r="C442" s="21" t="str">
        <f ca="1">IFERROR(INDEX(MAESTRO!C:C,_xludf.AGGREGATE(15,6,ROW(MAESTRO!$B$3:$B$1000)/((MAESTRO!$B$3:$B$1000="ACADEMICOS")*(UPPER(MAESTRO!$L$3:$L$1000)="CONFIRMADO")),ROWS($A$3:A442))),"")</f>
        <v/>
      </c>
      <c r="D442" s="21" t="str">
        <f ca="1">IFERROR(INDEX(MAESTRO!D:D,_xludf.AGGREGATE(15,6,ROW(MAESTRO!$B$3:$B$1000)/((MAESTRO!$B$3:$B$1000="ACADEMICOS")*(UPPER(MAESTRO!$L$3:$L$1000)="CONFIRMADO")),ROWS($A$3:A442))),"")</f>
        <v/>
      </c>
      <c r="E442" s="21" t="str">
        <f ca="1">IFERROR(INDEX(MAESTRO!E:E,_xludf.AGGREGATE(15,6,ROW(MAESTRO!$B$3:$B$1000)/((MAESTRO!$B$3:$B$1000="ACADEMICOS")*(UPPER(MAESTRO!$L$3:$L$1000)="CONFIRMADO")),ROWS($A$3:A442))),"")</f>
        <v/>
      </c>
      <c r="F442" s="21" t="str">
        <f ca="1">IFERROR(INDEX(MAESTRO!F:F,_xludf.AGGREGATE(15,6,ROW(MAESTRO!$B$3:$B$1000)/((MAESTRO!$B$3:$B$1000="ACADEMICOS")*(UPPER(MAESTRO!$L$3:$L$1000)="CONFIRMADO")),ROWS($A$3:A442))),"")</f>
        <v/>
      </c>
      <c r="G442" s="21" t="str">
        <f ca="1">IFERROR(INDEX(MAESTRO!G:G,_xludf.AGGREGATE(15,6,ROW(MAESTRO!$B$3:$B$1000)/((MAESTRO!$B$3:$B$1000="ACADEMICOS")*(UPPER(MAESTRO!$L$3:$L$1000)="CONFIRMADO")),ROWS($A$3:A442))),"")</f>
        <v/>
      </c>
      <c r="H442" s="21" t="str">
        <f ca="1">IFERROR(INDEX(MAESTRO!H:H,_xludf.AGGREGATE(15,6,ROW(MAESTRO!$B$3:$B$1000)/((MAESTRO!$B$3:$B$1000="ACADEMICOS")*(UPPER(MAESTRO!$L$3:$L$1000)="CONFIRMADO")),ROWS($A$3:A442))),"")</f>
        <v/>
      </c>
      <c r="I442" s="21" t="str">
        <f ca="1">IFERROR(INDEX(MAESTRO!I:I,_xludf.AGGREGATE(15,6,ROW(MAESTRO!$B$3:$B$1000)/((MAESTRO!$B$3:$B$1000="ACADEMICOS")*(UPPER(MAESTRO!$L$3:$L$1000)="CONFIRMADO")),ROWS($A$3:A442))),"")</f>
        <v/>
      </c>
      <c r="J442" s="21" t="str">
        <f ca="1">IFERROR(INDEX(MAESTRO!J:J,_xludf.AGGREGATE(15,6,ROW(MAESTRO!$B$3:$B$1000)/((MAESTRO!$B$3:$B$1000="ACADEMICOS")*(UPPER(MAESTRO!$L$3:$L$1000)="CONFIRMADO")),ROWS($A$3:A442))),"")</f>
        <v/>
      </c>
      <c r="K442" s="21" t="str">
        <f ca="1">IFERROR(INDEX(MAESTRO!K:K,_xludf.AGGREGATE(15,6,ROW(MAESTRO!$B$3:$B$1000)/((MAESTRO!$B$3:$B$1000="ACADEMICOS")*(UPPER(MAESTRO!$L$3:$L$1000)="CONFIRMADO")),ROWS($A$3:A442))),"")</f>
        <v/>
      </c>
      <c r="L442" s="21" t="str">
        <f ca="1">IFERROR(INDEX(MAESTRO!L:L,_xludf.AGGREGATE(15,6,ROW(MAESTRO!$B$3:$B$1000)/((MAESTRO!$B$3:$B$1000="ACADEMICOS")*(UPPER(MAESTRO!$L$3:$L$1000)="CONFIRMADO")),ROWS($A$3:A442))),"")</f>
        <v/>
      </c>
      <c r="M442" s="21" t="str">
        <f ca="1">IFERROR(INDEX(MAESTRO!M:M,_xludf.AGGREGATE(15,6,ROW(MAESTRO!$B$3:$B$1000)/((MAESTRO!$B$3:$B$1000="ACADEMICOS")*(UPPER(MAESTRO!$L$3:$L$1000)="CONFIRMADO")),ROWS($A$3:A442))),"")</f>
        <v/>
      </c>
      <c r="N442" s="21" t="str">
        <f ca="1">IFERROR(INDEX(MAESTRO!N:N,_xludf.AGGREGATE(15,6,ROW(MAESTRO!$B$3:$B$1000)/((MAESTRO!$B$3:$B$1000="ACADEMICOS")*(UPPER(MAESTRO!$L$3:$L$1000)="CONFIRMADO")),ROWS($A$3:A442))),"")</f>
        <v/>
      </c>
      <c r="O442" s="21" t="str">
        <f ca="1">IFERROR(INDEX(MAESTRO!O:O,_xludf.AGGREGATE(15,6,ROW(MAESTRO!$B$3:$B$1000)/((MAESTRO!$B$3:$B$1000="ACADEMICOS")*(UPPER(MAESTRO!$L$3:$L$1000)="CONFIRMADO")),ROWS($A$3:A442))),"")</f>
        <v/>
      </c>
      <c r="P442" s="21" t="str">
        <f ca="1">IFERROR(INDEX(MAESTRO!P:P,_xludf.AGGREGATE(15,6,ROW(MAESTRO!$B$3:$B$1000)/((MAESTRO!$B$3:$B$1000="ACADEMICOS")*(UPPER(MAESTRO!$L$3:$L$1000)="CONFIRMADO")),ROWS($A$3:A442))),"")</f>
        <v/>
      </c>
      <c r="Q442" s="21" t="str">
        <f ca="1">IFERROR(INDEX(MAESTRO!Q:Q,_xludf.AGGREGATE(15,6,ROW(MAESTRO!$B$3:$B$1000)/((MAESTRO!$B$3:$B$1000="ACADEMICOS")*(UPPER(MAESTRO!$L$3:$L$1000)="CONFIRMADO")),ROWS($A$3:A442))),"")</f>
        <v/>
      </c>
      <c r="R442" s="21" t="str">
        <f ca="1">IFERROR(INDEX(MAESTRO!R:R,_xludf.AGGREGATE(15,6,ROW(MAESTRO!$B$3:$B$1000)/((MAESTRO!$B$3:$B$1000="ACADEMICOS")*(UPPER(MAESTRO!$L$3:$L$1000)="CONFIRMADO")),ROWS($A$3:A442))),"")</f>
        <v/>
      </c>
      <c r="S442" s="21" t="str">
        <f ca="1">IFERROR(INDEX(MAESTRO!S:S,_xludf.AGGREGATE(15,6,ROW(MAESTRO!$B$3:$B$1000)/((MAESTRO!$B$3:$B$1000="ACADEMICOS")*(UPPER(MAESTRO!$L$3:$L$1000)="CONFIRMADO")),ROWS($A$3:A442))),"")</f>
        <v/>
      </c>
      <c r="T442" s="21" t="str">
        <f ca="1">IFERROR(INDEX(MAESTRO!T:T,_xludf.AGGREGATE(15,6,ROW(MAESTRO!$B$3:$B$1000)/((MAESTRO!$B$3:$B$1000="ACADEMICOS")*(UPPER(MAESTRO!$L$3:$L$1000)="CONFIRMADO")),ROWS($A$3:A442))),"")</f>
        <v/>
      </c>
      <c r="U442" s="21" t="str">
        <f ca="1">IFERROR(INDEX(MAESTRO!U:U,_xludf.AGGREGATE(15,6,ROW(MAESTRO!$B$3:$B$1000)/((MAESTRO!$B$3:$B$1000="ACADEMICOS")*(UPPER(MAESTRO!$L$3:$L$1000)="CONFIRMADO")),ROWS($A$3:A442))),"")</f>
        <v/>
      </c>
      <c r="V442" s="21" t="str">
        <f ca="1">IFERROR(INDEX(MAESTRO!V:V,_xludf.AGGREGATE(15,6,ROW(MAESTRO!$B$3:$B$1000)/((MAESTRO!$B$3:$B$1000="ACADEMICOS")*(UPPER(MAESTRO!$L$3:$L$1000)="CONFIRMADO")),ROWS($A$3:A442))),"")</f>
        <v/>
      </c>
      <c r="W442" s="21" t="str">
        <f ca="1">IFERROR(INDEX(MAESTRO!W:W,_xludf.AGGREGATE(15,6,ROW(MAESTRO!$B$3:$B$1000)/((MAESTRO!$B$3:$B$1000="ACADEMICOS")*(UPPER(MAESTRO!$L$3:$L$1000)="CONFIRMADO")),ROWS($A$3:A442))),"")</f>
        <v/>
      </c>
      <c r="X442" s="21" t="str">
        <f ca="1">IFERROR(INDEX(MAESTRO!X:X,_xludf.AGGREGATE(15,6,ROW(MAESTRO!$B$3:$B$1000)/((MAESTRO!$B$3:$B$1000="ACADEMICOS")*(UPPER(MAESTRO!$L$3:$L$1000)="CONFIRMADO")),ROWS($A$3:A442))),"")</f>
        <v/>
      </c>
    </row>
    <row r="443" spans="1:24" ht="22.05" customHeight="1">
      <c r="A443" s="10" t="str">
        <f ca="1">IFERROR(INDEX(MAESTRO!A:A,_xludf.AGGREGATE(15,6,ROW(MAESTRO!$B$3:$B$1000)/((MAESTRO!$B$3:$B$1000="ACADEMICOS")*(UPPER(MAESTRO!$L$3:$L$1000)="CONFIRMADO")),ROWS($A$3:A443))),"")</f>
        <v/>
      </c>
      <c r="B443" s="10" t="str">
        <f ca="1">IFERROR(INDEX(MAESTRO!B:B,_xludf.AGGREGATE(15,6,ROW(MAESTRO!$B$3:$B$1000)/((MAESTRO!$B$3:$B$1000="ACADEMICOS")*(UPPER(MAESTRO!$L$3:$L$1000)="CONFIRMADO")),ROWS($A$3:A443))),"")</f>
        <v/>
      </c>
      <c r="C443" s="10" t="str">
        <f ca="1">IFERROR(INDEX(MAESTRO!C:C,_xludf.AGGREGATE(15,6,ROW(MAESTRO!$B$3:$B$1000)/((MAESTRO!$B$3:$B$1000="ACADEMICOS")*(UPPER(MAESTRO!$L$3:$L$1000)="CONFIRMADO")),ROWS($A$3:A443))),"")</f>
        <v/>
      </c>
      <c r="D443" s="10" t="str">
        <f ca="1">IFERROR(INDEX(MAESTRO!D:D,_xludf.AGGREGATE(15,6,ROW(MAESTRO!$B$3:$B$1000)/((MAESTRO!$B$3:$B$1000="ACADEMICOS")*(UPPER(MAESTRO!$L$3:$L$1000)="CONFIRMADO")),ROWS($A$3:A443))),"")</f>
        <v/>
      </c>
      <c r="E443" s="10" t="str">
        <f ca="1">IFERROR(INDEX(MAESTRO!E:E,_xludf.AGGREGATE(15,6,ROW(MAESTRO!$B$3:$B$1000)/((MAESTRO!$B$3:$B$1000="ACADEMICOS")*(UPPER(MAESTRO!$L$3:$L$1000)="CONFIRMADO")),ROWS($A$3:A443))),"")</f>
        <v/>
      </c>
      <c r="F443" s="10" t="str">
        <f ca="1">IFERROR(INDEX(MAESTRO!F:F,_xludf.AGGREGATE(15,6,ROW(MAESTRO!$B$3:$B$1000)/((MAESTRO!$B$3:$B$1000="ACADEMICOS")*(UPPER(MAESTRO!$L$3:$L$1000)="CONFIRMADO")),ROWS($A$3:A443))),"")</f>
        <v/>
      </c>
      <c r="G443" s="10" t="str">
        <f ca="1">IFERROR(INDEX(MAESTRO!G:G,_xludf.AGGREGATE(15,6,ROW(MAESTRO!$B$3:$B$1000)/((MAESTRO!$B$3:$B$1000="ACADEMICOS")*(UPPER(MAESTRO!$L$3:$L$1000)="CONFIRMADO")),ROWS($A$3:A443))),"")</f>
        <v/>
      </c>
      <c r="H443" s="10" t="str">
        <f ca="1">IFERROR(INDEX(MAESTRO!H:H,_xludf.AGGREGATE(15,6,ROW(MAESTRO!$B$3:$B$1000)/((MAESTRO!$B$3:$B$1000="ACADEMICOS")*(UPPER(MAESTRO!$L$3:$L$1000)="CONFIRMADO")),ROWS($A$3:A443))),"")</f>
        <v/>
      </c>
      <c r="I443" s="10" t="str">
        <f ca="1">IFERROR(INDEX(MAESTRO!I:I,_xludf.AGGREGATE(15,6,ROW(MAESTRO!$B$3:$B$1000)/((MAESTRO!$B$3:$B$1000="ACADEMICOS")*(UPPER(MAESTRO!$L$3:$L$1000)="CONFIRMADO")),ROWS($A$3:A443))),"")</f>
        <v/>
      </c>
      <c r="J443" s="10" t="str">
        <f ca="1">IFERROR(INDEX(MAESTRO!J:J,_xludf.AGGREGATE(15,6,ROW(MAESTRO!$B$3:$B$1000)/((MAESTRO!$B$3:$B$1000="ACADEMICOS")*(UPPER(MAESTRO!$L$3:$L$1000)="CONFIRMADO")),ROWS($A$3:A443))),"")</f>
        <v/>
      </c>
      <c r="K443" s="10" t="str">
        <f ca="1">IFERROR(INDEX(MAESTRO!K:K,_xludf.AGGREGATE(15,6,ROW(MAESTRO!$B$3:$B$1000)/((MAESTRO!$B$3:$B$1000="ACADEMICOS")*(UPPER(MAESTRO!$L$3:$L$1000)="CONFIRMADO")),ROWS($A$3:A443))),"")</f>
        <v/>
      </c>
      <c r="L443" s="10" t="str">
        <f ca="1">IFERROR(INDEX(MAESTRO!L:L,_xludf.AGGREGATE(15,6,ROW(MAESTRO!$B$3:$B$1000)/((MAESTRO!$B$3:$B$1000="ACADEMICOS")*(UPPER(MAESTRO!$L$3:$L$1000)="CONFIRMADO")),ROWS($A$3:A443))),"")</f>
        <v/>
      </c>
      <c r="M443" s="10" t="str">
        <f ca="1">IFERROR(INDEX(MAESTRO!M:M,_xludf.AGGREGATE(15,6,ROW(MAESTRO!$B$3:$B$1000)/((MAESTRO!$B$3:$B$1000="ACADEMICOS")*(UPPER(MAESTRO!$L$3:$L$1000)="CONFIRMADO")),ROWS($A$3:A443))),"")</f>
        <v/>
      </c>
      <c r="N443" s="10" t="str">
        <f ca="1">IFERROR(INDEX(MAESTRO!N:N,_xludf.AGGREGATE(15,6,ROW(MAESTRO!$B$3:$B$1000)/((MAESTRO!$B$3:$B$1000="ACADEMICOS")*(UPPER(MAESTRO!$L$3:$L$1000)="CONFIRMADO")),ROWS($A$3:A443))),"")</f>
        <v/>
      </c>
      <c r="O443" s="10" t="str">
        <f ca="1">IFERROR(INDEX(MAESTRO!O:O,_xludf.AGGREGATE(15,6,ROW(MAESTRO!$B$3:$B$1000)/((MAESTRO!$B$3:$B$1000="ACADEMICOS")*(UPPER(MAESTRO!$L$3:$L$1000)="CONFIRMADO")),ROWS($A$3:A443))),"")</f>
        <v/>
      </c>
      <c r="P443" s="10" t="str">
        <f ca="1">IFERROR(INDEX(MAESTRO!P:P,_xludf.AGGREGATE(15,6,ROW(MAESTRO!$B$3:$B$1000)/((MAESTRO!$B$3:$B$1000="ACADEMICOS")*(UPPER(MAESTRO!$L$3:$L$1000)="CONFIRMADO")),ROWS($A$3:A443))),"")</f>
        <v/>
      </c>
      <c r="Q443" s="10" t="str">
        <f ca="1">IFERROR(INDEX(MAESTRO!Q:Q,_xludf.AGGREGATE(15,6,ROW(MAESTRO!$B$3:$B$1000)/((MAESTRO!$B$3:$B$1000="ACADEMICOS")*(UPPER(MAESTRO!$L$3:$L$1000)="CONFIRMADO")),ROWS($A$3:A443))),"")</f>
        <v/>
      </c>
      <c r="R443" s="10" t="str">
        <f ca="1">IFERROR(INDEX(MAESTRO!R:R,_xludf.AGGREGATE(15,6,ROW(MAESTRO!$B$3:$B$1000)/((MAESTRO!$B$3:$B$1000="ACADEMICOS")*(UPPER(MAESTRO!$L$3:$L$1000)="CONFIRMADO")),ROWS($A$3:A443))),"")</f>
        <v/>
      </c>
      <c r="S443" s="10" t="str">
        <f ca="1">IFERROR(INDEX(MAESTRO!S:S,_xludf.AGGREGATE(15,6,ROW(MAESTRO!$B$3:$B$1000)/((MAESTRO!$B$3:$B$1000="ACADEMICOS")*(UPPER(MAESTRO!$L$3:$L$1000)="CONFIRMADO")),ROWS($A$3:A443))),"")</f>
        <v/>
      </c>
      <c r="T443" s="10" t="str">
        <f ca="1">IFERROR(INDEX(MAESTRO!T:T,_xludf.AGGREGATE(15,6,ROW(MAESTRO!$B$3:$B$1000)/((MAESTRO!$B$3:$B$1000="ACADEMICOS")*(UPPER(MAESTRO!$L$3:$L$1000)="CONFIRMADO")),ROWS($A$3:A443))),"")</f>
        <v/>
      </c>
      <c r="U443" s="10" t="str">
        <f ca="1">IFERROR(INDEX(MAESTRO!U:U,_xludf.AGGREGATE(15,6,ROW(MAESTRO!$B$3:$B$1000)/((MAESTRO!$B$3:$B$1000="ACADEMICOS")*(UPPER(MAESTRO!$L$3:$L$1000)="CONFIRMADO")),ROWS($A$3:A443))),"")</f>
        <v/>
      </c>
      <c r="V443" s="10" t="str">
        <f ca="1">IFERROR(INDEX(MAESTRO!V:V,_xludf.AGGREGATE(15,6,ROW(MAESTRO!$B$3:$B$1000)/((MAESTRO!$B$3:$B$1000="ACADEMICOS")*(UPPER(MAESTRO!$L$3:$L$1000)="CONFIRMADO")),ROWS($A$3:A443))),"")</f>
        <v/>
      </c>
      <c r="W443" s="10" t="str">
        <f ca="1">IFERROR(INDEX(MAESTRO!W:W,_xludf.AGGREGATE(15,6,ROW(MAESTRO!$B$3:$B$1000)/((MAESTRO!$B$3:$B$1000="ACADEMICOS")*(UPPER(MAESTRO!$L$3:$L$1000)="CONFIRMADO")),ROWS($A$3:A443))),"")</f>
        <v/>
      </c>
      <c r="X443" s="10" t="str">
        <f ca="1">IFERROR(INDEX(MAESTRO!X:X,_xludf.AGGREGATE(15,6,ROW(MAESTRO!$B$3:$B$1000)/((MAESTRO!$B$3:$B$1000="ACADEMICOS")*(UPPER(MAESTRO!$L$3:$L$1000)="CONFIRMADO")),ROWS($A$3:A443))),"")</f>
        <v/>
      </c>
    </row>
    <row r="444" spans="1:24" ht="22.05" customHeight="1">
      <c r="A444" s="21" t="str">
        <f ca="1">IFERROR(INDEX(MAESTRO!A:A,_xludf.AGGREGATE(15,6,ROW(MAESTRO!$B$3:$B$1000)/((MAESTRO!$B$3:$B$1000="ACADEMICOS")*(UPPER(MAESTRO!$L$3:$L$1000)="CONFIRMADO")),ROWS($A$3:A444))),"")</f>
        <v/>
      </c>
      <c r="B444" s="21" t="str">
        <f ca="1">IFERROR(INDEX(MAESTRO!B:B,_xludf.AGGREGATE(15,6,ROW(MAESTRO!$B$3:$B$1000)/((MAESTRO!$B$3:$B$1000="ACADEMICOS")*(UPPER(MAESTRO!$L$3:$L$1000)="CONFIRMADO")),ROWS($A$3:A444))),"")</f>
        <v/>
      </c>
      <c r="C444" s="21" t="str">
        <f ca="1">IFERROR(INDEX(MAESTRO!C:C,_xludf.AGGREGATE(15,6,ROW(MAESTRO!$B$3:$B$1000)/((MAESTRO!$B$3:$B$1000="ACADEMICOS")*(UPPER(MAESTRO!$L$3:$L$1000)="CONFIRMADO")),ROWS($A$3:A444))),"")</f>
        <v/>
      </c>
      <c r="D444" s="21" t="str">
        <f ca="1">IFERROR(INDEX(MAESTRO!D:D,_xludf.AGGREGATE(15,6,ROW(MAESTRO!$B$3:$B$1000)/((MAESTRO!$B$3:$B$1000="ACADEMICOS")*(UPPER(MAESTRO!$L$3:$L$1000)="CONFIRMADO")),ROWS($A$3:A444))),"")</f>
        <v/>
      </c>
      <c r="E444" s="21" t="str">
        <f ca="1">IFERROR(INDEX(MAESTRO!E:E,_xludf.AGGREGATE(15,6,ROW(MAESTRO!$B$3:$B$1000)/((MAESTRO!$B$3:$B$1000="ACADEMICOS")*(UPPER(MAESTRO!$L$3:$L$1000)="CONFIRMADO")),ROWS($A$3:A444))),"")</f>
        <v/>
      </c>
      <c r="F444" s="21" t="str">
        <f ca="1">IFERROR(INDEX(MAESTRO!F:F,_xludf.AGGREGATE(15,6,ROW(MAESTRO!$B$3:$B$1000)/((MAESTRO!$B$3:$B$1000="ACADEMICOS")*(UPPER(MAESTRO!$L$3:$L$1000)="CONFIRMADO")),ROWS($A$3:A444))),"")</f>
        <v/>
      </c>
      <c r="G444" s="21" t="str">
        <f ca="1">IFERROR(INDEX(MAESTRO!G:G,_xludf.AGGREGATE(15,6,ROW(MAESTRO!$B$3:$B$1000)/((MAESTRO!$B$3:$B$1000="ACADEMICOS")*(UPPER(MAESTRO!$L$3:$L$1000)="CONFIRMADO")),ROWS($A$3:A444))),"")</f>
        <v/>
      </c>
      <c r="H444" s="21" t="str">
        <f ca="1">IFERROR(INDEX(MAESTRO!H:H,_xludf.AGGREGATE(15,6,ROW(MAESTRO!$B$3:$B$1000)/((MAESTRO!$B$3:$B$1000="ACADEMICOS")*(UPPER(MAESTRO!$L$3:$L$1000)="CONFIRMADO")),ROWS($A$3:A444))),"")</f>
        <v/>
      </c>
      <c r="I444" s="21" t="str">
        <f ca="1">IFERROR(INDEX(MAESTRO!I:I,_xludf.AGGREGATE(15,6,ROW(MAESTRO!$B$3:$B$1000)/((MAESTRO!$B$3:$B$1000="ACADEMICOS")*(UPPER(MAESTRO!$L$3:$L$1000)="CONFIRMADO")),ROWS($A$3:A444))),"")</f>
        <v/>
      </c>
      <c r="J444" s="21" t="str">
        <f ca="1">IFERROR(INDEX(MAESTRO!J:J,_xludf.AGGREGATE(15,6,ROW(MAESTRO!$B$3:$B$1000)/((MAESTRO!$B$3:$B$1000="ACADEMICOS")*(UPPER(MAESTRO!$L$3:$L$1000)="CONFIRMADO")),ROWS($A$3:A444))),"")</f>
        <v/>
      </c>
      <c r="K444" s="21" t="str">
        <f ca="1">IFERROR(INDEX(MAESTRO!K:K,_xludf.AGGREGATE(15,6,ROW(MAESTRO!$B$3:$B$1000)/((MAESTRO!$B$3:$B$1000="ACADEMICOS")*(UPPER(MAESTRO!$L$3:$L$1000)="CONFIRMADO")),ROWS($A$3:A444))),"")</f>
        <v/>
      </c>
      <c r="L444" s="21" t="str">
        <f ca="1">IFERROR(INDEX(MAESTRO!L:L,_xludf.AGGREGATE(15,6,ROW(MAESTRO!$B$3:$B$1000)/((MAESTRO!$B$3:$B$1000="ACADEMICOS")*(UPPER(MAESTRO!$L$3:$L$1000)="CONFIRMADO")),ROWS($A$3:A444))),"")</f>
        <v/>
      </c>
      <c r="M444" s="21" t="str">
        <f ca="1">IFERROR(INDEX(MAESTRO!M:M,_xludf.AGGREGATE(15,6,ROW(MAESTRO!$B$3:$B$1000)/((MAESTRO!$B$3:$B$1000="ACADEMICOS")*(UPPER(MAESTRO!$L$3:$L$1000)="CONFIRMADO")),ROWS($A$3:A444))),"")</f>
        <v/>
      </c>
      <c r="N444" s="21" t="str">
        <f ca="1">IFERROR(INDEX(MAESTRO!N:N,_xludf.AGGREGATE(15,6,ROW(MAESTRO!$B$3:$B$1000)/((MAESTRO!$B$3:$B$1000="ACADEMICOS")*(UPPER(MAESTRO!$L$3:$L$1000)="CONFIRMADO")),ROWS($A$3:A444))),"")</f>
        <v/>
      </c>
      <c r="O444" s="21" t="str">
        <f ca="1">IFERROR(INDEX(MAESTRO!O:O,_xludf.AGGREGATE(15,6,ROW(MAESTRO!$B$3:$B$1000)/((MAESTRO!$B$3:$B$1000="ACADEMICOS")*(UPPER(MAESTRO!$L$3:$L$1000)="CONFIRMADO")),ROWS($A$3:A444))),"")</f>
        <v/>
      </c>
      <c r="P444" s="21" t="str">
        <f ca="1">IFERROR(INDEX(MAESTRO!P:P,_xludf.AGGREGATE(15,6,ROW(MAESTRO!$B$3:$B$1000)/((MAESTRO!$B$3:$B$1000="ACADEMICOS")*(UPPER(MAESTRO!$L$3:$L$1000)="CONFIRMADO")),ROWS($A$3:A444))),"")</f>
        <v/>
      </c>
      <c r="Q444" s="21" t="str">
        <f ca="1">IFERROR(INDEX(MAESTRO!Q:Q,_xludf.AGGREGATE(15,6,ROW(MAESTRO!$B$3:$B$1000)/((MAESTRO!$B$3:$B$1000="ACADEMICOS")*(UPPER(MAESTRO!$L$3:$L$1000)="CONFIRMADO")),ROWS($A$3:A444))),"")</f>
        <v/>
      </c>
      <c r="R444" s="21" t="str">
        <f ca="1">IFERROR(INDEX(MAESTRO!R:R,_xludf.AGGREGATE(15,6,ROW(MAESTRO!$B$3:$B$1000)/((MAESTRO!$B$3:$B$1000="ACADEMICOS")*(UPPER(MAESTRO!$L$3:$L$1000)="CONFIRMADO")),ROWS($A$3:A444))),"")</f>
        <v/>
      </c>
      <c r="S444" s="21" t="str">
        <f ca="1">IFERROR(INDEX(MAESTRO!S:S,_xludf.AGGREGATE(15,6,ROW(MAESTRO!$B$3:$B$1000)/((MAESTRO!$B$3:$B$1000="ACADEMICOS")*(UPPER(MAESTRO!$L$3:$L$1000)="CONFIRMADO")),ROWS($A$3:A444))),"")</f>
        <v/>
      </c>
      <c r="T444" s="21" t="str">
        <f ca="1">IFERROR(INDEX(MAESTRO!T:T,_xludf.AGGREGATE(15,6,ROW(MAESTRO!$B$3:$B$1000)/((MAESTRO!$B$3:$B$1000="ACADEMICOS")*(UPPER(MAESTRO!$L$3:$L$1000)="CONFIRMADO")),ROWS($A$3:A444))),"")</f>
        <v/>
      </c>
      <c r="U444" s="21" t="str">
        <f ca="1">IFERROR(INDEX(MAESTRO!U:U,_xludf.AGGREGATE(15,6,ROW(MAESTRO!$B$3:$B$1000)/((MAESTRO!$B$3:$B$1000="ACADEMICOS")*(UPPER(MAESTRO!$L$3:$L$1000)="CONFIRMADO")),ROWS($A$3:A444))),"")</f>
        <v/>
      </c>
      <c r="V444" s="21" t="str">
        <f ca="1">IFERROR(INDEX(MAESTRO!V:V,_xludf.AGGREGATE(15,6,ROW(MAESTRO!$B$3:$B$1000)/((MAESTRO!$B$3:$B$1000="ACADEMICOS")*(UPPER(MAESTRO!$L$3:$L$1000)="CONFIRMADO")),ROWS($A$3:A444))),"")</f>
        <v/>
      </c>
      <c r="W444" s="21" t="str">
        <f ca="1">IFERROR(INDEX(MAESTRO!W:W,_xludf.AGGREGATE(15,6,ROW(MAESTRO!$B$3:$B$1000)/((MAESTRO!$B$3:$B$1000="ACADEMICOS")*(UPPER(MAESTRO!$L$3:$L$1000)="CONFIRMADO")),ROWS($A$3:A444))),"")</f>
        <v/>
      </c>
      <c r="X444" s="21" t="str">
        <f ca="1">IFERROR(INDEX(MAESTRO!X:X,_xludf.AGGREGATE(15,6,ROW(MAESTRO!$B$3:$B$1000)/((MAESTRO!$B$3:$B$1000="ACADEMICOS")*(UPPER(MAESTRO!$L$3:$L$1000)="CONFIRMADO")),ROWS($A$3:A444))),"")</f>
        <v/>
      </c>
    </row>
    <row r="445" spans="1:24" ht="22.05" customHeight="1">
      <c r="A445" s="10" t="str">
        <f ca="1">IFERROR(INDEX(MAESTRO!A:A,_xludf.AGGREGATE(15,6,ROW(MAESTRO!$B$3:$B$1000)/((MAESTRO!$B$3:$B$1000="ACADEMICOS")*(UPPER(MAESTRO!$L$3:$L$1000)="CONFIRMADO")),ROWS($A$3:A445))),"")</f>
        <v/>
      </c>
      <c r="B445" s="10" t="str">
        <f ca="1">IFERROR(INDEX(MAESTRO!B:B,_xludf.AGGREGATE(15,6,ROW(MAESTRO!$B$3:$B$1000)/((MAESTRO!$B$3:$B$1000="ACADEMICOS")*(UPPER(MAESTRO!$L$3:$L$1000)="CONFIRMADO")),ROWS($A$3:A445))),"")</f>
        <v/>
      </c>
      <c r="C445" s="10" t="str">
        <f ca="1">IFERROR(INDEX(MAESTRO!C:C,_xludf.AGGREGATE(15,6,ROW(MAESTRO!$B$3:$B$1000)/((MAESTRO!$B$3:$B$1000="ACADEMICOS")*(UPPER(MAESTRO!$L$3:$L$1000)="CONFIRMADO")),ROWS($A$3:A445))),"")</f>
        <v/>
      </c>
      <c r="D445" s="10" t="str">
        <f ca="1">IFERROR(INDEX(MAESTRO!D:D,_xludf.AGGREGATE(15,6,ROW(MAESTRO!$B$3:$B$1000)/((MAESTRO!$B$3:$B$1000="ACADEMICOS")*(UPPER(MAESTRO!$L$3:$L$1000)="CONFIRMADO")),ROWS($A$3:A445))),"")</f>
        <v/>
      </c>
      <c r="E445" s="10" t="str">
        <f ca="1">IFERROR(INDEX(MAESTRO!E:E,_xludf.AGGREGATE(15,6,ROW(MAESTRO!$B$3:$B$1000)/((MAESTRO!$B$3:$B$1000="ACADEMICOS")*(UPPER(MAESTRO!$L$3:$L$1000)="CONFIRMADO")),ROWS($A$3:A445))),"")</f>
        <v/>
      </c>
      <c r="F445" s="10" t="str">
        <f ca="1">IFERROR(INDEX(MAESTRO!F:F,_xludf.AGGREGATE(15,6,ROW(MAESTRO!$B$3:$B$1000)/((MAESTRO!$B$3:$B$1000="ACADEMICOS")*(UPPER(MAESTRO!$L$3:$L$1000)="CONFIRMADO")),ROWS($A$3:A445))),"")</f>
        <v/>
      </c>
      <c r="G445" s="10" t="str">
        <f ca="1">IFERROR(INDEX(MAESTRO!G:G,_xludf.AGGREGATE(15,6,ROW(MAESTRO!$B$3:$B$1000)/((MAESTRO!$B$3:$B$1000="ACADEMICOS")*(UPPER(MAESTRO!$L$3:$L$1000)="CONFIRMADO")),ROWS($A$3:A445))),"")</f>
        <v/>
      </c>
      <c r="H445" s="10" t="str">
        <f ca="1">IFERROR(INDEX(MAESTRO!H:H,_xludf.AGGREGATE(15,6,ROW(MAESTRO!$B$3:$B$1000)/((MAESTRO!$B$3:$B$1000="ACADEMICOS")*(UPPER(MAESTRO!$L$3:$L$1000)="CONFIRMADO")),ROWS($A$3:A445))),"")</f>
        <v/>
      </c>
      <c r="I445" s="10" t="str">
        <f ca="1">IFERROR(INDEX(MAESTRO!I:I,_xludf.AGGREGATE(15,6,ROW(MAESTRO!$B$3:$B$1000)/((MAESTRO!$B$3:$B$1000="ACADEMICOS")*(UPPER(MAESTRO!$L$3:$L$1000)="CONFIRMADO")),ROWS($A$3:A445))),"")</f>
        <v/>
      </c>
      <c r="J445" s="10" t="str">
        <f ca="1">IFERROR(INDEX(MAESTRO!J:J,_xludf.AGGREGATE(15,6,ROW(MAESTRO!$B$3:$B$1000)/((MAESTRO!$B$3:$B$1000="ACADEMICOS")*(UPPER(MAESTRO!$L$3:$L$1000)="CONFIRMADO")),ROWS($A$3:A445))),"")</f>
        <v/>
      </c>
      <c r="K445" s="10" t="str">
        <f ca="1">IFERROR(INDEX(MAESTRO!K:K,_xludf.AGGREGATE(15,6,ROW(MAESTRO!$B$3:$B$1000)/((MAESTRO!$B$3:$B$1000="ACADEMICOS")*(UPPER(MAESTRO!$L$3:$L$1000)="CONFIRMADO")),ROWS($A$3:A445))),"")</f>
        <v/>
      </c>
      <c r="L445" s="10" t="str">
        <f ca="1">IFERROR(INDEX(MAESTRO!L:L,_xludf.AGGREGATE(15,6,ROW(MAESTRO!$B$3:$B$1000)/((MAESTRO!$B$3:$B$1000="ACADEMICOS")*(UPPER(MAESTRO!$L$3:$L$1000)="CONFIRMADO")),ROWS($A$3:A445))),"")</f>
        <v/>
      </c>
      <c r="M445" s="10" t="str">
        <f ca="1">IFERROR(INDEX(MAESTRO!M:M,_xludf.AGGREGATE(15,6,ROW(MAESTRO!$B$3:$B$1000)/((MAESTRO!$B$3:$B$1000="ACADEMICOS")*(UPPER(MAESTRO!$L$3:$L$1000)="CONFIRMADO")),ROWS($A$3:A445))),"")</f>
        <v/>
      </c>
      <c r="N445" s="10" t="str">
        <f ca="1">IFERROR(INDEX(MAESTRO!N:N,_xludf.AGGREGATE(15,6,ROW(MAESTRO!$B$3:$B$1000)/((MAESTRO!$B$3:$B$1000="ACADEMICOS")*(UPPER(MAESTRO!$L$3:$L$1000)="CONFIRMADO")),ROWS($A$3:A445))),"")</f>
        <v/>
      </c>
      <c r="O445" s="10" t="str">
        <f ca="1">IFERROR(INDEX(MAESTRO!O:O,_xludf.AGGREGATE(15,6,ROW(MAESTRO!$B$3:$B$1000)/((MAESTRO!$B$3:$B$1000="ACADEMICOS")*(UPPER(MAESTRO!$L$3:$L$1000)="CONFIRMADO")),ROWS($A$3:A445))),"")</f>
        <v/>
      </c>
      <c r="P445" s="10" t="str">
        <f ca="1">IFERROR(INDEX(MAESTRO!P:P,_xludf.AGGREGATE(15,6,ROW(MAESTRO!$B$3:$B$1000)/((MAESTRO!$B$3:$B$1000="ACADEMICOS")*(UPPER(MAESTRO!$L$3:$L$1000)="CONFIRMADO")),ROWS($A$3:A445))),"")</f>
        <v/>
      </c>
      <c r="Q445" s="10" t="str">
        <f ca="1">IFERROR(INDEX(MAESTRO!Q:Q,_xludf.AGGREGATE(15,6,ROW(MAESTRO!$B$3:$B$1000)/((MAESTRO!$B$3:$B$1000="ACADEMICOS")*(UPPER(MAESTRO!$L$3:$L$1000)="CONFIRMADO")),ROWS($A$3:A445))),"")</f>
        <v/>
      </c>
      <c r="R445" s="10" t="str">
        <f ca="1">IFERROR(INDEX(MAESTRO!R:R,_xludf.AGGREGATE(15,6,ROW(MAESTRO!$B$3:$B$1000)/((MAESTRO!$B$3:$B$1000="ACADEMICOS")*(UPPER(MAESTRO!$L$3:$L$1000)="CONFIRMADO")),ROWS($A$3:A445))),"")</f>
        <v/>
      </c>
      <c r="S445" s="10" t="str">
        <f ca="1">IFERROR(INDEX(MAESTRO!S:S,_xludf.AGGREGATE(15,6,ROW(MAESTRO!$B$3:$B$1000)/((MAESTRO!$B$3:$B$1000="ACADEMICOS")*(UPPER(MAESTRO!$L$3:$L$1000)="CONFIRMADO")),ROWS($A$3:A445))),"")</f>
        <v/>
      </c>
      <c r="T445" s="10" t="str">
        <f ca="1">IFERROR(INDEX(MAESTRO!T:T,_xludf.AGGREGATE(15,6,ROW(MAESTRO!$B$3:$B$1000)/((MAESTRO!$B$3:$B$1000="ACADEMICOS")*(UPPER(MAESTRO!$L$3:$L$1000)="CONFIRMADO")),ROWS($A$3:A445))),"")</f>
        <v/>
      </c>
      <c r="U445" s="10" t="str">
        <f ca="1">IFERROR(INDEX(MAESTRO!U:U,_xludf.AGGREGATE(15,6,ROW(MAESTRO!$B$3:$B$1000)/((MAESTRO!$B$3:$B$1000="ACADEMICOS")*(UPPER(MAESTRO!$L$3:$L$1000)="CONFIRMADO")),ROWS($A$3:A445))),"")</f>
        <v/>
      </c>
      <c r="V445" s="10" t="str">
        <f ca="1">IFERROR(INDEX(MAESTRO!V:V,_xludf.AGGREGATE(15,6,ROW(MAESTRO!$B$3:$B$1000)/((MAESTRO!$B$3:$B$1000="ACADEMICOS")*(UPPER(MAESTRO!$L$3:$L$1000)="CONFIRMADO")),ROWS($A$3:A445))),"")</f>
        <v/>
      </c>
      <c r="W445" s="10" t="str">
        <f ca="1">IFERROR(INDEX(MAESTRO!W:W,_xludf.AGGREGATE(15,6,ROW(MAESTRO!$B$3:$B$1000)/((MAESTRO!$B$3:$B$1000="ACADEMICOS")*(UPPER(MAESTRO!$L$3:$L$1000)="CONFIRMADO")),ROWS($A$3:A445))),"")</f>
        <v/>
      </c>
      <c r="X445" s="10" t="str">
        <f ca="1">IFERROR(INDEX(MAESTRO!X:X,_xludf.AGGREGATE(15,6,ROW(MAESTRO!$B$3:$B$1000)/((MAESTRO!$B$3:$B$1000="ACADEMICOS")*(UPPER(MAESTRO!$L$3:$L$1000)="CONFIRMADO")),ROWS($A$3:A445))),"")</f>
        <v/>
      </c>
    </row>
    <row r="446" spans="1:24" ht="22.05" customHeight="1">
      <c r="A446" s="21" t="str">
        <f ca="1">IFERROR(INDEX(MAESTRO!A:A,_xludf.AGGREGATE(15,6,ROW(MAESTRO!$B$3:$B$1000)/((MAESTRO!$B$3:$B$1000="ACADEMICOS")*(UPPER(MAESTRO!$L$3:$L$1000)="CONFIRMADO")),ROWS($A$3:A446))),"")</f>
        <v/>
      </c>
      <c r="B446" s="21" t="str">
        <f ca="1">IFERROR(INDEX(MAESTRO!B:B,_xludf.AGGREGATE(15,6,ROW(MAESTRO!$B$3:$B$1000)/((MAESTRO!$B$3:$B$1000="ACADEMICOS")*(UPPER(MAESTRO!$L$3:$L$1000)="CONFIRMADO")),ROWS($A$3:A446))),"")</f>
        <v/>
      </c>
      <c r="C446" s="21" t="str">
        <f ca="1">IFERROR(INDEX(MAESTRO!C:C,_xludf.AGGREGATE(15,6,ROW(MAESTRO!$B$3:$B$1000)/((MAESTRO!$B$3:$B$1000="ACADEMICOS")*(UPPER(MAESTRO!$L$3:$L$1000)="CONFIRMADO")),ROWS($A$3:A446))),"")</f>
        <v/>
      </c>
      <c r="D446" s="21" t="str">
        <f ca="1">IFERROR(INDEX(MAESTRO!D:D,_xludf.AGGREGATE(15,6,ROW(MAESTRO!$B$3:$B$1000)/((MAESTRO!$B$3:$B$1000="ACADEMICOS")*(UPPER(MAESTRO!$L$3:$L$1000)="CONFIRMADO")),ROWS($A$3:A446))),"")</f>
        <v/>
      </c>
      <c r="E446" s="21" t="str">
        <f ca="1">IFERROR(INDEX(MAESTRO!E:E,_xludf.AGGREGATE(15,6,ROW(MAESTRO!$B$3:$B$1000)/((MAESTRO!$B$3:$B$1000="ACADEMICOS")*(UPPER(MAESTRO!$L$3:$L$1000)="CONFIRMADO")),ROWS($A$3:A446))),"")</f>
        <v/>
      </c>
      <c r="F446" s="21" t="str">
        <f ca="1">IFERROR(INDEX(MAESTRO!F:F,_xludf.AGGREGATE(15,6,ROW(MAESTRO!$B$3:$B$1000)/((MAESTRO!$B$3:$B$1000="ACADEMICOS")*(UPPER(MAESTRO!$L$3:$L$1000)="CONFIRMADO")),ROWS($A$3:A446))),"")</f>
        <v/>
      </c>
      <c r="G446" s="21" t="str">
        <f ca="1">IFERROR(INDEX(MAESTRO!G:G,_xludf.AGGREGATE(15,6,ROW(MAESTRO!$B$3:$B$1000)/((MAESTRO!$B$3:$B$1000="ACADEMICOS")*(UPPER(MAESTRO!$L$3:$L$1000)="CONFIRMADO")),ROWS($A$3:A446))),"")</f>
        <v/>
      </c>
      <c r="H446" s="21" t="str">
        <f ca="1">IFERROR(INDEX(MAESTRO!H:H,_xludf.AGGREGATE(15,6,ROW(MAESTRO!$B$3:$B$1000)/((MAESTRO!$B$3:$B$1000="ACADEMICOS")*(UPPER(MAESTRO!$L$3:$L$1000)="CONFIRMADO")),ROWS($A$3:A446))),"")</f>
        <v/>
      </c>
      <c r="I446" s="21" t="str">
        <f ca="1">IFERROR(INDEX(MAESTRO!I:I,_xludf.AGGREGATE(15,6,ROW(MAESTRO!$B$3:$B$1000)/((MAESTRO!$B$3:$B$1000="ACADEMICOS")*(UPPER(MAESTRO!$L$3:$L$1000)="CONFIRMADO")),ROWS($A$3:A446))),"")</f>
        <v/>
      </c>
      <c r="J446" s="21" t="str">
        <f ca="1">IFERROR(INDEX(MAESTRO!J:J,_xludf.AGGREGATE(15,6,ROW(MAESTRO!$B$3:$B$1000)/((MAESTRO!$B$3:$B$1000="ACADEMICOS")*(UPPER(MAESTRO!$L$3:$L$1000)="CONFIRMADO")),ROWS($A$3:A446))),"")</f>
        <v/>
      </c>
      <c r="K446" s="21" t="str">
        <f ca="1">IFERROR(INDEX(MAESTRO!K:K,_xludf.AGGREGATE(15,6,ROW(MAESTRO!$B$3:$B$1000)/((MAESTRO!$B$3:$B$1000="ACADEMICOS")*(UPPER(MAESTRO!$L$3:$L$1000)="CONFIRMADO")),ROWS($A$3:A446))),"")</f>
        <v/>
      </c>
      <c r="L446" s="21" t="str">
        <f ca="1">IFERROR(INDEX(MAESTRO!L:L,_xludf.AGGREGATE(15,6,ROW(MAESTRO!$B$3:$B$1000)/((MAESTRO!$B$3:$B$1000="ACADEMICOS")*(UPPER(MAESTRO!$L$3:$L$1000)="CONFIRMADO")),ROWS($A$3:A446))),"")</f>
        <v/>
      </c>
      <c r="M446" s="21" t="str">
        <f ca="1">IFERROR(INDEX(MAESTRO!M:M,_xludf.AGGREGATE(15,6,ROW(MAESTRO!$B$3:$B$1000)/((MAESTRO!$B$3:$B$1000="ACADEMICOS")*(UPPER(MAESTRO!$L$3:$L$1000)="CONFIRMADO")),ROWS($A$3:A446))),"")</f>
        <v/>
      </c>
      <c r="N446" s="21" t="str">
        <f ca="1">IFERROR(INDEX(MAESTRO!N:N,_xludf.AGGREGATE(15,6,ROW(MAESTRO!$B$3:$B$1000)/((MAESTRO!$B$3:$B$1000="ACADEMICOS")*(UPPER(MAESTRO!$L$3:$L$1000)="CONFIRMADO")),ROWS($A$3:A446))),"")</f>
        <v/>
      </c>
      <c r="O446" s="21" t="str">
        <f ca="1">IFERROR(INDEX(MAESTRO!O:O,_xludf.AGGREGATE(15,6,ROW(MAESTRO!$B$3:$B$1000)/((MAESTRO!$B$3:$B$1000="ACADEMICOS")*(UPPER(MAESTRO!$L$3:$L$1000)="CONFIRMADO")),ROWS($A$3:A446))),"")</f>
        <v/>
      </c>
      <c r="P446" s="21" t="str">
        <f ca="1">IFERROR(INDEX(MAESTRO!P:P,_xludf.AGGREGATE(15,6,ROW(MAESTRO!$B$3:$B$1000)/((MAESTRO!$B$3:$B$1000="ACADEMICOS")*(UPPER(MAESTRO!$L$3:$L$1000)="CONFIRMADO")),ROWS($A$3:A446))),"")</f>
        <v/>
      </c>
      <c r="Q446" s="21" t="str">
        <f ca="1">IFERROR(INDEX(MAESTRO!Q:Q,_xludf.AGGREGATE(15,6,ROW(MAESTRO!$B$3:$B$1000)/((MAESTRO!$B$3:$B$1000="ACADEMICOS")*(UPPER(MAESTRO!$L$3:$L$1000)="CONFIRMADO")),ROWS($A$3:A446))),"")</f>
        <v/>
      </c>
      <c r="R446" s="21" t="str">
        <f ca="1">IFERROR(INDEX(MAESTRO!R:R,_xludf.AGGREGATE(15,6,ROW(MAESTRO!$B$3:$B$1000)/((MAESTRO!$B$3:$B$1000="ACADEMICOS")*(UPPER(MAESTRO!$L$3:$L$1000)="CONFIRMADO")),ROWS($A$3:A446))),"")</f>
        <v/>
      </c>
      <c r="S446" s="21" t="str">
        <f ca="1">IFERROR(INDEX(MAESTRO!S:S,_xludf.AGGREGATE(15,6,ROW(MAESTRO!$B$3:$B$1000)/((MAESTRO!$B$3:$B$1000="ACADEMICOS")*(UPPER(MAESTRO!$L$3:$L$1000)="CONFIRMADO")),ROWS($A$3:A446))),"")</f>
        <v/>
      </c>
      <c r="T446" s="21" t="str">
        <f ca="1">IFERROR(INDEX(MAESTRO!T:T,_xludf.AGGREGATE(15,6,ROW(MAESTRO!$B$3:$B$1000)/((MAESTRO!$B$3:$B$1000="ACADEMICOS")*(UPPER(MAESTRO!$L$3:$L$1000)="CONFIRMADO")),ROWS($A$3:A446))),"")</f>
        <v/>
      </c>
      <c r="U446" s="21" t="str">
        <f ca="1">IFERROR(INDEX(MAESTRO!U:U,_xludf.AGGREGATE(15,6,ROW(MAESTRO!$B$3:$B$1000)/((MAESTRO!$B$3:$B$1000="ACADEMICOS")*(UPPER(MAESTRO!$L$3:$L$1000)="CONFIRMADO")),ROWS($A$3:A446))),"")</f>
        <v/>
      </c>
      <c r="V446" s="21" t="str">
        <f ca="1">IFERROR(INDEX(MAESTRO!V:V,_xludf.AGGREGATE(15,6,ROW(MAESTRO!$B$3:$B$1000)/((MAESTRO!$B$3:$B$1000="ACADEMICOS")*(UPPER(MAESTRO!$L$3:$L$1000)="CONFIRMADO")),ROWS($A$3:A446))),"")</f>
        <v/>
      </c>
      <c r="W446" s="21" t="str">
        <f ca="1">IFERROR(INDEX(MAESTRO!W:W,_xludf.AGGREGATE(15,6,ROW(MAESTRO!$B$3:$B$1000)/((MAESTRO!$B$3:$B$1000="ACADEMICOS")*(UPPER(MAESTRO!$L$3:$L$1000)="CONFIRMADO")),ROWS($A$3:A446))),"")</f>
        <v/>
      </c>
      <c r="X446" s="21" t="str">
        <f ca="1">IFERROR(INDEX(MAESTRO!X:X,_xludf.AGGREGATE(15,6,ROW(MAESTRO!$B$3:$B$1000)/((MAESTRO!$B$3:$B$1000="ACADEMICOS")*(UPPER(MAESTRO!$L$3:$L$1000)="CONFIRMADO")),ROWS($A$3:A446))),"")</f>
        <v/>
      </c>
    </row>
    <row r="447" spans="1:24" ht="22.05" customHeight="1">
      <c r="A447" s="10" t="str">
        <f ca="1">IFERROR(INDEX(MAESTRO!A:A,_xludf.AGGREGATE(15,6,ROW(MAESTRO!$B$3:$B$1000)/((MAESTRO!$B$3:$B$1000="ACADEMICOS")*(UPPER(MAESTRO!$L$3:$L$1000)="CONFIRMADO")),ROWS($A$3:A447))),"")</f>
        <v/>
      </c>
      <c r="B447" s="10" t="str">
        <f ca="1">IFERROR(INDEX(MAESTRO!B:B,_xludf.AGGREGATE(15,6,ROW(MAESTRO!$B$3:$B$1000)/((MAESTRO!$B$3:$B$1000="ACADEMICOS")*(UPPER(MAESTRO!$L$3:$L$1000)="CONFIRMADO")),ROWS($A$3:A447))),"")</f>
        <v/>
      </c>
      <c r="C447" s="10" t="str">
        <f ca="1">IFERROR(INDEX(MAESTRO!C:C,_xludf.AGGREGATE(15,6,ROW(MAESTRO!$B$3:$B$1000)/((MAESTRO!$B$3:$B$1000="ACADEMICOS")*(UPPER(MAESTRO!$L$3:$L$1000)="CONFIRMADO")),ROWS($A$3:A447))),"")</f>
        <v/>
      </c>
      <c r="D447" s="10" t="str">
        <f ca="1">IFERROR(INDEX(MAESTRO!D:D,_xludf.AGGREGATE(15,6,ROW(MAESTRO!$B$3:$B$1000)/((MAESTRO!$B$3:$B$1000="ACADEMICOS")*(UPPER(MAESTRO!$L$3:$L$1000)="CONFIRMADO")),ROWS($A$3:A447))),"")</f>
        <v/>
      </c>
      <c r="E447" s="10" t="str">
        <f ca="1">IFERROR(INDEX(MAESTRO!E:E,_xludf.AGGREGATE(15,6,ROW(MAESTRO!$B$3:$B$1000)/((MAESTRO!$B$3:$B$1000="ACADEMICOS")*(UPPER(MAESTRO!$L$3:$L$1000)="CONFIRMADO")),ROWS($A$3:A447))),"")</f>
        <v/>
      </c>
      <c r="F447" s="10" t="str">
        <f ca="1">IFERROR(INDEX(MAESTRO!F:F,_xludf.AGGREGATE(15,6,ROW(MAESTRO!$B$3:$B$1000)/((MAESTRO!$B$3:$B$1000="ACADEMICOS")*(UPPER(MAESTRO!$L$3:$L$1000)="CONFIRMADO")),ROWS($A$3:A447))),"")</f>
        <v/>
      </c>
      <c r="G447" s="10" t="str">
        <f ca="1">IFERROR(INDEX(MAESTRO!G:G,_xludf.AGGREGATE(15,6,ROW(MAESTRO!$B$3:$B$1000)/((MAESTRO!$B$3:$B$1000="ACADEMICOS")*(UPPER(MAESTRO!$L$3:$L$1000)="CONFIRMADO")),ROWS($A$3:A447))),"")</f>
        <v/>
      </c>
      <c r="H447" s="10" t="str">
        <f ca="1">IFERROR(INDEX(MAESTRO!H:H,_xludf.AGGREGATE(15,6,ROW(MAESTRO!$B$3:$B$1000)/((MAESTRO!$B$3:$B$1000="ACADEMICOS")*(UPPER(MAESTRO!$L$3:$L$1000)="CONFIRMADO")),ROWS($A$3:A447))),"")</f>
        <v/>
      </c>
      <c r="I447" s="10" t="str">
        <f ca="1">IFERROR(INDEX(MAESTRO!I:I,_xludf.AGGREGATE(15,6,ROW(MAESTRO!$B$3:$B$1000)/((MAESTRO!$B$3:$B$1000="ACADEMICOS")*(UPPER(MAESTRO!$L$3:$L$1000)="CONFIRMADO")),ROWS($A$3:A447))),"")</f>
        <v/>
      </c>
      <c r="J447" s="10" t="str">
        <f ca="1">IFERROR(INDEX(MAESTRO!J:J,_xludf.AGGREGATE(15,6,ROW(MAESTRO!$B$3:$B$1000)/((MAESTRO!$B$3:$B$1000="ACADEMICOS")*(UPPER(MAESTRO!$L$3:$L$1000)="CONFIRMADO")),ROWS($A$3:A447))),"")</f>
        <v/>
      </c>
      <c r="K447" s="10" t="str">
        <f ca="1">IFERROR(INDEX(MAESTRO!K:K,_xludf.AGGREGATE(15,6,ROW(MAESTRO!$B$3:$B$1000)/((MAESTRO!$B$3:$B$1000="ACADEMICOS")*(UPPER(MAESTRO!$L$3:$L$1000)="CONFIRMADO")),ROWS($A$3:A447))),"")</f>
        <v/>
      </c>
      <c r="L447" s="10" t="str">
        <f ca="1">IFERROR(INDEX(MAESTRO!L:L,_xludf.AGGREGATE(15,6,ROW(MAESTRO!$B$3:$B$1000)/((MAESTRO!$B$3:$B$1000="ACADEMICOS")*(UPPER(MAESTRO!$L$3:$L$1000)="CONFIRMADO")),ROWS($A$3:A447))),"")</f>
        <v/>
      </c>
      <c r="M447" s="10" t="str">
        <f ca="1">IFERROR(INDEX(MAESTRO!M:M,_xludf.AGGREGATE(15,6,ROW(MAESTRO!$B$3:$B$1000)/((MAESTRO!$B$3:$B$1000="ACADEMICOS")*(UPPER(MAESTRO!$L$3:$L$1000)="CONFIRMADO")),ROWS($A$3:A447))),"")</f>
        <v/>
      </c>
      <c r="N447" s="10" t="str">
        <f ca="1">IFERROR(INDEX(MAESTRO!N:N,_xludf.AGGREGATE(15,6,ROW(MAESTRO!$B$3:$B$1000)/((MAESTRO!$B$3:$B$1000="ACADEMICOS")*(UPPER(MAESTRO!$L$3:$L$1000)="CONFIRMADO")),ROWS($A$3:A447))),"")</f>
        <v/>
      </c>
      <c r="O447" s="10" t="str">
        <f ca="1">IFERROR(INDEX(MAESTRO!O:O,_xludf.AGGREGATE(15,6,ROW(MAESTRO!$B$3:$B$1000)/((MAESTRO!$B$3:$B$1000="ACADEMICOS")*(UPPER(MAESTRO!$L$3:$L$1000)="CONFIRMADO")),ROWS($A$3:A447))),"")</f>
        <v/>
      </c>
      <c r="P447" s="10" t="str">
        <f ca="1">IFERROR(INDEX(MAESTRO!P:P,_xludf.AGGREGATE(15,6,ROW(MAESTRO!$B$3:$B$1000)/((MAESTRO!$B$3:$B$1000="ACADEMICOS")*(UPPER(MAESTRO!$L$3:$L$1000)="CONFIRMADO")),ROWS($A$3:A447))),"")</f>
        <v/>
      </c>
      <c r="Q447" s="10" t="str">
        <f ca="1">IFERROR(INDEX(MAESTRO!Q:Q,_xludf.AGGREGATE(15,6,ROW(MAESTRO!$B$3:$B$1000)/((MAESTRO!$B$3:$B$1000="ACADEMICOS")*(UPPER(MAESTRO!$L$3:$L$1000)="CONFIRMADO")),ROWS($A$3:A447))),"")</f>
        <v/>
      </c>
      <c r="R447" s="10" t="str">
        <f ca="1">IFERROR(INDEX(MAESTRO!R:R,_xludf.AGGREGATE(15,6,ROW(MAESTRO!$B$3:$B$1000)/((MAESTRO!$B$3:$B$1000="ACADEMICOS")*(UPPER(MAESTRO!$L$3:$L$1000)="CONFIRMADO")),ROWS($A$3:A447))),"")</f>
        <v/>
      </c>
      <c r="S447" s="10" t="str">
        <f ca="1">IFERROR(INDEX(MAESTRO!S:S,_xludf.AGGREGATE(15,6,ROW(MAESTRO!$B$3:$B$1000)/((MAESTRO!$B$3:$B$1000="ACADEMICOS")*(UPPER(MAESTRO!$L$3:$L$1000)="CONFIRMADO")),ROWS($A$3:A447))),"")</f>
        <v/>
      </c>
      <c r="T447" s="10" t="str">
        <f ca="1">IFERROR(INDEX(MAESTRO!T:T,_xludf.AGGREGATE(15,6,ROW(MAESTRO!$B$3:$B$1000)/((MAESTRO!$B$3:$B$1000="ACADEMICOS")*(UPPER(MAESTRO!$L$3:$L$1000)="CONFIRMADO")),ROWS($A$3:A447))),"")</f>
        <v/>
      </c>
      <c r="U447" s="10" t="str">
        <f ca="1">IFERROR(INDEX(MAESTRO!U:U,_xludf.AGGREGATE(15,6,ROW(MAESTRO!$B$3:$B$1000)/((MAESTRO!$B$3:$B$1000="ACADEMICOS")*(UPPER(MAESTRO!$L$3:$L$1000)="CONFIRMADO")),ROWS($A$3:A447))),"")</f>
        <v/>
      </c>
      <c r="V447" s="10" t="str">
        <f ca="1">IFERROR(INDEX(MAESTRO!V:V,_xludf.AGGREGATE(15,6,ROW(MAESTRO!$B$3:$B$1000)/((MAESTRO!$B$3:$B$1000="ACADEMICOS")*(UPPER(MAESTRO!$L$3:$L$1000)="CONFIRMADO")),ROWS($A$3:A447))),"")</f>
        <v/>
      </c>
      <c r="W447" s="10" t="str">
        <f ca="1">IFERROR(INDEX(MAESTRO!W:W,_xludf.AGGREGATE(15,6,ROW(MAESTRO!$B$3:$B$1000)/((MAESTRO!$B$3:$B$1000="ACADEMICOS")*(UPPER(MAESTRO!$L$3:$L$1000)="CONFIRMADO")),ROWS($A$3:A447))),"")</f>
        <v/>
      </c>
      <c r="X447" s="10" t="str">
        <f ca="1">IFERROR(INDEX(MAESTRO!X:X,_xludf.AGGREGATE(15,6,ROW(MAESTRO!$B$3:$B$1000)/((MAESTRO!$B$3:$B$1000="ACADEMICOS")*(UPPER(MAESTRO!$L$3:$L$1000)="CONFIRMADO")),ROWS($A$3:A447))),"")</f>
        <v/>
      </c>
    </row>
    <row r="448" spans="1:24" ht="22.05" customHeight="1">
      <c r="A448" s="21" t="str">
        <f ca="1">IFERROR(INDEX(MAESTRO!A:A,_xludf.AGGREGATE(15,6,ROW(MAESTRO!$B$3:$B$1000)/((MAESTRO!$B$3:$B$1000="ACADEMICOS")*(UPPER(MAESTRO!$L$3:$L$1000)="CONFIRMADO")),ROWS($A$3:A448))),"")</f>
        <v/>
      </c>
      <c r="B448" s="21" t="str">
        <f ca="1">IFERROR(INDEX(MAESTRO!B:B,_xludf.AGGREGATE(15,6,ROW(MAESTRO!$B$3:$B$1000)/((MAESTRO!$B$3:$B$1000="ACADEMICOS")*(UPPER(MAESTRO!$L$3:$L$1000)="CONFIRMADO")),ROWS($A$3:A448))),"")</f>
        <v/>
      </c>
      <c r="C448" s="21" t="str">
        <f ca="1">IFERROR(INDEX(MAESTRO!C:C,_xludf.AGGREGATE(15,6,ROW(MAESTRO!$B$3:$B$1000)/((MAESTRO!$B$3:$B$1000="ACADEMICOS")*(UPPER(MAESTRO!$L$3:$L$1000)="CONFIRMADO")),ROWS($A$3:A448))),"")</f>
        <v/>
      </c>
      <c r="D448" s="21" t="str">
        <f ca="1">IFERROR(INDEX(MAESTRO!D:D,_xludf.AGGREGATE(15,6,ROW(MAESTRO!$B$3:$B$1000)/((MAESTRO!$B$3:$B$1000="ACADEMICOS")*(UPPER(MAESTRO!$L$3:$L$1000)="CONFIRMADO")),ROWS($A$3:A448))),"")</f>
        <v/>
      </c>
      <c r="E448" s="21" t="str">
        <f ca="1">IFERROR(INDEX(MAESTRO!E:E,_xludf.AGGREGATE(15,6,ROW(MAESTRO!$B$3:$B$1000)/((MAESTRO!$B$3:$B$1000="ACADEMICOS")*(UPPER(MAESTRO!$L$3:$L$1000)="CONFIRMADO")),ROWS($A$3:A448))),"")</f>
        <v/>
      </c>
      <c r="F448" s="21" t="str">
        <f ca="1">IFERROR(INDEX(MAESTRO!F:F,_xludf.AGGREGATE(15,6,ROW(MAESTRO!$B$3:$B$1000)/((MAESTRO!$B$3:$B$1000="ACADEMICOS")*(UPPER(MAESTRO!$L$3:$L$1000)="CONFIRMADO")),ROWS($A$3:A448))),"")</f>
        <v/>
      </c>
      <c r="G448" s="21" t="str">
        <f ca="1">IFERROR(INDEX(MAESTRO!G:G,_xludf.AGGREGATE(15,6,ROW(MAESTRO!$B$3:$B$1000)/((MAESTRO!$B$3:$B$1000="ACADEMICOS")*(UPPER(MAESTRO!$L$3:$L$1000)="CONFIRMADO")),ROWS($A$3:A448))),"")</f>
        <v/>
      </c>
      <c r="H448" s="21" t="str">
        <f ca="1">IFERROR(INDEX(MAESTRO!H:H,_xludf.AGGREGATE(15,6,ROW(MAESTRO!$B$3:$B$1000)/((MAESTRO!$B$3:$B$1000="ACADEMICOS")*(UPPER(MAESTRO!$L$3:$L$1000)="CONFIRMADO")),ROWS($A$3:A448))),"")</f>
        <v/>
      </c>
      <c r="I448" s="21" t="str">
        <f ca="1">IFERROR(INDEX(MAESTRO!I:I,_xludf.AGGREGATE(15,6,ROW(MAESTRO!$B$3:$B$1000)/((MAESTRO!$B$3:$B$1000="ACADEMICOS")*(UPPER(MAESTRO!$L$3:$L$1000)="CONFIRMADO")),ROWS($A$3:A448))),"")</f>
        <v/>
      </c>
      <c r="J448" s="21" t="str">
        <f ca="1">IFERROR(INDEX(MAESTRO!J:J,_xludf.AGGREGATE(15,6,ROW(MAESTRO!$B$3:$B$1000)/((MAESTRO!$B$3:$B$1000="ACADEMICOS")*(UPPER(MAESTRO!$L$3:$L$1000)="CONFIRMADO")),ROWS($A$3:A448))),"")</f>
        <v/>
      </c>
      <c r="K448" s="21" t="str">
        <f ca="1">IFERROR(INDEX(MAESTRO!K:K,_xludf.AGGREGATE(15,6,ROW(MAESTRO!$B$3:$B$1000)/((MAESTRO!$B$3:$B$1000="ACADEMICOS")*(UPPER(MAESTRO!$L$3:$L$1000)="CONFIRMADO")),ROWS($A$3:A448))),"")</f>
        <v/>
      </c>
      <c r="L448" s="21" t="str">
        <f ca="1">IFERROR(INDEX(MAESTRO!L:L,_xludf.AGGREGATE(15,6,ROW(MAESTRO!$B$3:$B$1000)/((MAESTRO!$B$3:$B$1000="ACADEMICOS")*(UPPER(MAESTRO!$L$3:$L$1000)="CONFIRMADO")),ROWS($A$3:A448))),"")</f>
        <v/>
      </c>
      <c r="M448" s="21" t="str">
        <f ca="1">IFERROR(INDEX(MAESTRO!M:M,_xludf.AGGREGATE(15,6,ROW(MAESTRO!$B$3:$B$1000)/((MAESTRO!$B$3:$B$1000="ACADEMICOS")*(UPPER(MAESTRO!$L$3:$L$1000)="CONFIRMADO")),ROWS($A$3:A448))),"")</f>
        <v/>
      </c>
      <c r="N448" s="21" t="str">
        <f ca="1">IFERROR(INDEX(MAESTRO!N:N,_xludf.AGGREGATE(15,6,ROW(MAESTRO!$B$3:$B$1000)/((MAESTRO!$B$3:$B$1000="ACADEMICOS")*(UPPER(MAESTRO!$L$3:$L$1000)="CONFIRMADO")),ROWS($A$3:A448))),"")</f>
        <v/>
      </c>
      <c r="O448" s="21" t="str">
        <f ca="1">IFERROR(INDEX(MAESTRO!O:O,_xludf.AGGREGATE(15,6,ROW(MAESTRO!$B$3:$B$1000)/((MAESTRO!$B$3:$B$1000="ACADEMICOS")*(UPPER(MAESTRO!$L$3:$L$1000)="CONFIRMADO")),ROWS($A$3:A448))),"")</f>
        <v/>
      </c>
      <c r="P448" s="21" t="str">
        <f ca="1">IFERROR(INDEX(MAESTRO!P:P,_xludf.AGGREGATE(15,6,ROW(MAESTRO!$B$3:$B$1000)/((MAESTRO!$B$3:$B$1000="ACADEMICOS")*(UPPER(MAESTRO!$L$3:$L$1000)="CONFIRMADO")),ROWS($A$3:A448))),"")</f>
        <v/>
      </c>
      <c r="Q448" s="21" t="str">
        <f ca="1">IFERROR(INDEX(MAESTRO!Q:Q,_xludf.AGGREGATE(15,6,ROW(MAESTRO!$B$3:$B$1000)/((MAESTRO!$B$3:$B$1000="ACADEMICOS")*(UPPER(MAESTRO!$L$3:$L$1000)="CONFIRMADO")),ROWS($A$3:A448))),"")</f>
        <v/>
      </c>
      <c r="R448" s="21" t="str">
        <f ca="1">IFERROR(INDEX(MAESTRO!R:R,_xludf.AGGREGATE(15,6,ROW(MAESTRO!$B$3:$B$1000)/((MAESTRO!$B$3:$B$1000="ACADEMICOS")*(UPPER(MAESTRO!$L$3:$L$1000)="CONFIRMADO")),ROWS($A$3:A448))),"")</f>
        <v/>
      </c>
      <c r="S448" s="21" t="str">
        <f ca="1">IFERROR(INDEX(MAESTRO!S:S,_xludf.AGGREGATE(15,6,ROW(MAESTRO!$B$3:$B$1000)/((MAESTRO!$B$3:$B$1000="ACADEMICOS")*(UPPER(MAESTRO!$L$3:$L$1000)="CONFIRMADO")),ROWS($A$3:A448))),"")</f>
        <v/>
      </c>
      <c r="T448" s="21" t="str">
        <f ca="1">IFERROR(INDEX(MAESTRO!T:T,_xludf.AGGREGATE(15,6,ROW(MAESTRO!$B$3:$B$1000)/((MAESTRO!$B$3:$B$1000="ACADEMICOS")*(UPPER(MAESTRO!$L$3:$L$1000)="CONFIRMADO")),ROWS($A$3:A448))),"")</f>
        <v/>
      </c>
      <c r="U448" s="21" t="str">
        <f ca="1">IFERROR(INDEX(MAESTRO!U:U,_xludf.AGGREGATE(15,6,ROW(MAESTRO!$B$3:$B$1000)/((MAESTRO!$B$3:$B$1000="ACADEMICOS")*(UPPER(MAESTRO!$L$3:$L$1000)="CONFIRMADO")),ROWS($A$3:A448))),"")</f>
        <v/>
      </c>
      <c r="V448" s="21" t="str">
        <f ca="1">IFERROR(INDEX(MAESTRO!V:V,_xludf.AGGREGATE(15,6,ROW(MAESTRO!$B$3:$B$1000)/((MAESTRO!$B$3:$B$1000="ACADEMICOS")*(UPPER(MAESTRO!$L$3:$L$1000)="CONFIRMADO")),ROWS($A$3:A448))),"")</f>
        <v/>
      </c>
      <c r="W448" s="21" t="str">
        <f ca="1">IFERROR(INDEX(MAESTRO!W:W,_xludf.AGGREGATE(15,6,ROW(MAESTRO!$B$3:$B$1000)/((MAESTRO!$B$3:$B$1000="ACADEMICOS")*(UPPER(MAESTRO!$L$3:$L$1000)="CONFIRMADO")),ROWS($A$3:A448))),"")</f>
        <v/>
      </c>
      <c r="X448" s="21" t="str">
        <f ca="1">IFERROR(INDEX(MAESTRO!X:X,_xludf.AGGREGATE(15,6,ROW(MAESTRO!$B$3:$B$1000)/((MAESTRO!$B$3:$B$1000="ACADEMICOS")*(UPPER(MAESTRO!$L$3:$L$1000)="CONFIRMADO")),ROWS($A$3:A448))),"")</f>
        <v/>
      </c>
    </row>
    <row r="449" spans="1:24" ht="22.05" customHeight="1">
      <c r="A449" s="10" t="str">
        <f ca="1">IFERROR(INDEX(MAESTRO!A:A,_xludf.AGGREGATE(15,6,ROW(MAESTRO!$B$3:$B$1000)/((MAESTRO!$B$3:$B$1000="ACADEMICOS")*(UPPER(MAESTRO!$L$3:$L$1000)="CONFIRMADO")),ROWS($A$3:A449))),"")</f>
        <v/>
      </c>
      <c r="B449" s="10" t="str">
        <f ca="1">IFERROR(INDEX(MAESTRO!B:B,_xludf.AGGREGATE(15,6,ROW(MAESTRO!$B$3:$B$1000)/((MAESTRO!$B$3:$B$1000="ACADEMICOS")*(UPPER(MAESTRO!$L$3:$L$1000)="CONFIRMADO")),ROWS($A$3:A449))),"")</f>
        <v/>
      </c>
      <c r="C449" s="10" t="str">
        <f ca="1">IFERROR(INDEX(MAESTRO!C:C,_xludf.AGGREGATE(15,6,ROW(MAESTRO!$B$3:$B$1000)/((MAESTRO!$B$3:$B$1000="ACADEMICOS")*(UPPER(MAESTRO!$L$3:$L$1000)="CONFIRMADO")),ROWS($A$3:A449))),"")</f>
        <v/>
      </c>
      <c r="D449" s="10" t="str">
        <f ca="1">IFERROR(INDEX(MAESTRO!D:D,_xludf.AGGREGATE(15,6,ROW(MAESTRO!$B$3:$B$1000)/((MAESTRO!$B$3:$B$1000="ACADEMICOS")*(UPPER(MAESTRO!$L$3:$L$1000)="CONFIRMADO")),ROWS($A$3:A449))),"")</f>
        <v/>
      </c>
      <c r="E449" s="10" t="str">
        <f ca="1">IFERROR(INDEX(MAESTRO!E:E,_xludf.AGGREGATE(15,6,ROW(MAESTRO!$B$3:$B$1000)/((MAESTRO!$B$3:$B$1000="ACADEMICOS")*(UPPER(MAESTRO!$L$3:$L$1000)="CONFIRMADO")),ROWS($A$3:A449))),"")</f>
        <v/>
      </c>
      <c r="F449" s="10" t="str">
        <f ca="1">IFERROR(INDEX(MAESTRO!F:F,_xludf.AGGREGATE(15,6,ROW(MAESTRO!$B$3:$B$1000)/((MAESTRO!$B$3:$B$1000="ACADEMICOS")*(UPPER(MAESTRO!$L$3:$L$1000)="CONFIRMADO")),ROWS($A$3:A449))),"")</f>
        <v/>
      </c>
      <c r="G449" s="10" t="str">
        <f ca="1">IFERROR(INDEX(MAESTRO!G:G,_xludf.AGGREGATE(15,6,ROW(MAESTRO!$B$3:$B$1000)/((MAESTRO!$B$3:$B$1000="ACADEMICOS")*(UPPER(MAESTRO!$L$3:$L$1000)="CONFIRMADO")),ROWS($A$3:A449))),"")</f>
        <v/>
      </c>
      <c r="H449" s="10" t="str">
        <f ca="1">IFERROR(INDEX(MAESTRO!H:H,_xludf.AGGREGATE(15,6,ROW(MAESTRO!$B$3:$B$1000)/((MAESTRO!$B$3:$B$1000="ACADEMICOS")*(UPPER(MAESTRO!$L$3:$L$1000)="CONFIRMADO")),ROWS($A$3:A449))),"")</f>
        <v/>
      </c>
      <c r="I449" s="10" t="str">
        <f ca="1">IFERROR(INDEX(MAESTRO!I:I,_xludf.AGGREGATE(15,6,ROW(MAESTRO!$B$3:$B$1000)/((MAESTRO!$B$3:$B$1000="ACADEMICOS")*(UPPER(MAESTRO!$L$3:$L$1000)="CONFIRMADO")),ROWS($A$3:A449))),"")</f>
        <v/>
      </c>
      <c r="J449" s="10" t="str">
        <f ca="1">IFERROR(INDEX(MAESTRO!J:J,_xludf.AGGREGATE(15,6,ROW(MAESTRO!$B$3:$B$1000)/((MAESTRO!$B$3:$B$1000="ACADEMICOS")*(UPPER(MAESTRO!$L$3:$L$1000)="CONFIRMADO")),ROWS($A$3:A449))),"")</f>
        <v/>
      </c>
      <c r="K449" s="10" t="str">
        <f ca="1">IFERROR(INDEX(MAESTRO!K:K,_xludf.AGGREGATE(15,6,ROW(MAESTRO!$B$3:$B$1000)/((MAESTRO!$B$3:$B$1000="ACADEMICOS")*(UPPER(MAESTRO!$L$3:$L$1000)="CONFIRMADO")),ROWS($A$3:A449))),"")</f>
        <v/>
      </c>
      <c r="L449" s="10" t="str">
        <f ca="1">IFERROR(INDEX(MAESTRO!L:L,_xludf.AGGREGATE(15,6,ROW(MAESTRO!$B$3:$B$1000)/((MAESTRO!$B$3:$B$1000="ACADEMICOS")*(UPPER(MAESTRO!$L$3:$L$1000)="CONFIRMADO")),ROWS($A$3:A449))),"")</f>
        <v/>
      </c>
      <c r="M449" s="10" t="str">
        <f ca="1">IFERROR(INDEX(MAESTRO!M:M,_xludf.AGGREGATE(15,6,ROW(MAESTRO!$B$3:$B$1000)/((MAESTRO!$B$3:$B$1000="ACADEMICOS")*(UPPER(MAESTRO!$L$3:$L$1000)="CONFIRMADO")),ROWS($A$3:A449))),"")</f>
        <v/>
      </c>
      <c r="N449" s="10" t="str">
        <f ca="1">IFERROR(INDEX(MAESTRO!N:N,_xludf.AGGREGATE(15,6,ROW(MAESTRO!$B$3:$B$1000)/((MAESTRO!$B$3:$B$1000="ACADEMICOS")*(UPPER(MAESTRO!$L$3:$L$1000)="CONFIRMADO")),ROWS($A$3:A449))),"")</f>
        <v/>
      </c>
      <c r="O449" s="10" t="str">
        <f ca="1">IFERROR(INDEX(MAESTRO!O:O,_xludf.AGGREGATE(15,6,ROW(MAESTRO!$B$3:$B$1000)/((MAESTRO!$B$3:$B$1000="ACADEMICOS")*(UPPER(MAESTRO!$L$3:$L$1000)="CONFIRMADO")),ROWS($A$3:A449))),"")</f>
        <v/>
      </c>
      <c r="P449" s="10" t="str">
        <f ca="1">IFERROR(INDEX(MAESTRO!P:P,_xludf.AGGREGATE(15,6,ROW(MAESTRO!$B$3:$B$1000)/((MAESTRO!$B$3:$B$1000="ACADEMICOS")*(UPPER(MAESTRO!$L$3:$L$1000)="CONFIRMADO")),ROWS($A$3:A449))),"")</f>
        <v/>
      </c>
      <c r="Q449" s="10" t="str">
        <f ca="1">IFERROR(INDEX(MAESTRO!Q:Q,_xludf.AGGREGATE(15,6,ROW(MAESTRO!$B$3:$B$1000)/((MAESTRO!$B$3:$B$1000="ACADEMICOS")*(UPPER(MAESTRO!$L$3:$L$1000)="CONFIRMADO")),ROWS($A$3:A449))),"")</f>
        <v/>
      </c>
      <c r="R449" s="10" t="str">
        <f ca="1">IFERROR(INDEX(MAESTRO!R:R,_xludf.AGGREGATE(15,6,ROW(MAESTRO!$B$3:$B$1000)/((MAESTRO!$B$3:$B$1000="ACADEMICOS")*(UPPER(MAESTRO!$L$3:$L$1000)="CONFIRMADO")),ROWS($A$3:A449))),"")</f>
        <v/>
      </c>
      <c r="S449" s="10" t="str">
        <f ca="1">IFERROR(INDEX(MAESTRO!S:S,_xludf.AGGREGATE(15,6,ROW(MAESTRO!$B$3:$B$1000)/((MAESTRO!$B$3:$B$1000="ACADEMICOS")*(UPPER(MAESTRO!$L$3:$L$1000)="CONFIRMADO")),ROWS($A$3:A449))),"")</f>
        <v/>
      </c>
      <c r="T449" s="10" t="str">
        <f ca="1">IFERROR(INDEX(MAESTRO!T:T,_xludf.AGGREGATE(15,6,ROW(MAESTRO!$B$3:$B$1000)/((MAESTRO!$B$3:$B$1000="ACADEMICOS")*(UPPER(MAESTRO!$L$3:$L$1000)="CONFIRMADO")),ROWS($A$3:A449))),"")</f>
        <v/>
      </c>
      <c r="U449" s="10" t="str">
        <f ca="1">IFERROR(INDEX(MAESTRO!U:U,_xludf.AGGREGATE(15,6,ROW(MAESTRO!$B$3:$B$1000)/((MAESTRO!$B$3:$B$1000="ACADEMICOS")*(UPPER(MAESTRO!$L$3:$L$1000)="CONFIRMADO")),ROWS($A$3:A449))),"")</f>
        <v/>
      </c>
      <c r="V449" s="10" t="str">
        <f ca="1">IFERROR(INDEX(MAESTRO!V:V,_xludf.AGGREGATE(15,6,ROW(MAESTRO!$B$3:$B$1000)/((MAESTRO!$B$3:$B$1000="ACADEMICOS")*(UPPER(MAESTRO!$L$3:$L$1000)="CONFIRMADO")),ROWS($A$3:A449))),"")</f>
        <v/>
      </c>
      <c r="W449" s="10" t="str">
        <f ca="1">IFERROR(INDEX(MAESTRO!W:W,_xludf.AGGREGATE(15,6,ROW(MAESTRO!$B$3:$B$1000)/((MAESTRO!$B$3:$B$1000="ACADEMICOS")*(UPPER(MAESTRO!$L$3:$L$1000)="CONFIRMADO")),ROWS($A$3:A449))),"")</f>
        <v/>
      </c>
      <c r="X449" s="10" t="str">
        <f ca="1">IFERROR(INDEX(MAESTRO!X:X,_xludf.AGGREGATE(15,6,ROW(MAESTRO!$B$3:$B$1000)/((MAESTRO!$B$3:$B$1000="ACADEMICOS")*(UPPER(MAESTRO!$L$3:$L$1000)="CONFIRMADO")),ROWS($A$3:A449))),"")</f>
        <v/>
      </c>
    </row>
    <row r="450" spans="1:24" ht="22.05" customHeight="1">
      <c r="A450" s="21" t="str">
        <f ca="1">IFERROR(INDEX(MAESTRO!A:A,_xludf.AGGREGATE(15,6,ROW(MAESTRO!$B$3:$B$1000)/((MAESTRO!$B$3:$B$1000="ACADEMICOS")*(UPPER(MAESTRO!$L$3:$L$1000)="CONFIRMADO")),ROWS($A$3:A450))),"")</f>
        <v/>
      </c>
      <c r="B450" s="21" t="str">
        <f ca="1">IFERROR(INDEX(MAESTRO!B:B,_xludf.AGGREGATE(15,6,ROW(MAESTRO!$B$3:$B$1000)/((MAESTRO!$B$3:$B$1000="ACADEMICOS")*(UPPER(MAESTRO!$L$3:$L$1000)="CONFIRMADO")),ROWS($A$3:A450))),"")</f>
        <v/>
      </c>
      <c r="C450" s="21" t="str">
        <f ca="1">IFERROR(INDEX(MAESTRO!C:C,_xludf.AGGREGATE(15,6,ROW(MAESTRO!$B$3:$B$1000)/((MAESTRO!$B$3:$B$1000="ACADEMICOS")*(UPPER(MAESTRO!$L$3:$L$1000)="CONFIRMADO")),ROWS($A$3:A450))),"")</f>
        <v/>
      </c>
      <c r="D450" s="21" t="str">
        <f ca="1">IFERROR(INDEX(MAESTRO!D:D,_xludf.AGGREGATE(15,6,ROW(MAESTRO!$B$3:$B$1000)/((MAESTRO!$B$3:$B$1000="ACADEMICOS")*(UPPER(MAESTRO!$L$3:$L$1000)="CONFIRMADO")),ROWS($A$3:A450))),"")</f>
        <v/>
      </c>
      <c r="E450" s="21" t="str">
        <f ca="1">IFERROR(INDEX(MAESTRO!E:E,_xludf.AGGREGATE(15,6,ROW(MAESTRO!$B$3:$B$1000)/((MAESTRO!$B$3:$B$1000="ACADEMICOS")*(UPPER(MAESTRO!$L$3:$L$1000)="CONFIRMADO")),ROWS($A$3:A450))),"")</f>
        <v/>
      </c>
      <c r="F450" s="21" t="str">
        <f ca="1">IFERROR(INDEX(MAESTRO!F:F,_xludf.AGGREGATE(15,6,ROW(MAESTRO!$B$3:$B$1000)/((MAESTRO!$B$3:$B$1000="ACADEMICOS")*(UPPER(MAESTRO!$L$3:$L$1000)="CONFIRMADO")),ROWS($A$3:A450))),"")</f>
        <v/>
      </c>
      <c r="G450" s="21" t="str">
        <f ca="1">IFERROR(INDEX(MAESTRO!G:G,_xludf.AGGREGATE(15,6,ROW(MAESTRO!$B$3:$B$1000)/((MAESTRO!$B$3:$B$1000="ACADEMICOS")*(UPPER(MAESTRO!$L$3:$L$1000)="CONFIRMADO")),ROWS($A$3:A450))),"")</f>
        <v/>
      </c>
      <c r="H450" s="21" t="str">
        <f ca="1">IFERROR(INDEX(MAESTRO!H:H,_xludf.AGGREGATE(15,6,ROW(MAESTRO!$B$3:$B$1000)/((MAESTRO!$B$3:$B$1000="ACADEMICOS")*(UPPER(MAESTRO!$L$3:$L$1000)="CONFIRMADO")),ROWS($A$3:A450))),"")</f>
        <v/>
      </c>
      <c r="I450" s="21" t="str">
        <f ca="1">IFERROR(INDEX(MAESTRO!I:I,_xludf.AGGREGATE(15,6,ROW(MAESTRO!$B$3:$B$1000)/((MAESTRO!$B$3:$B$1000="ACADEMICOS")*(UPPER(MAESTRO!$L$3:$L$1000)="CONFIRMADO")),ROWS($A$3:A450))),"")</f>
        <v/>
      </c>
      <c r="J450" s="21" t="str">
        <f ca="1">IFERROR(INDEX(MAESTRO!J:J,_xludf.AGGREGATE(15,6,ROW(MAESTRO!$B$3:$B$1000)/((MAESTRO!$B$3:$B$1000="ACADEMICOS")*(UPPER(MAESTRO!$L$3:$L$1000)="CONFIRMADO")),ROWS($A$3:A450))),"")</f>
        <v/>
      </c>
      <c r="K450" s="21" t="str">
        <f ca="1">IFERROR(INDEX(MAESTRO!K:K,_xludf.AGGREGATE(15,6,ROW(MAESTRO!$B$3:$B$1000)/((MAESTRO!$B$3:$B$1000="ACADEMICOS")*(UPPER(MAESTRO!$L$3:$L$1000)="CONFIRMADO")),ROWS($A$3:A450))),"")</f>
        <v/>
      </c>
      <c r="L450" s="21" t="str">
        <f ca="1">IFERROR(INDEX(MAESTRO!L:L,_xludf.AGGREGATE(15,6,ROW(MAESTRO!$B$3:$B$1000)/((MAESTRO!$B$3:$B$1000="ACADEMICOS")*(UPPER(MAESTRO!$L$3:$L$1000)="CONFIRMADO")),ROWS($A$3:A450))),"")</f>
        <v/>
      </c>
      <c r="M450" s="21" t="str">
        <f ca="1">IFERROR(INDEX(MAESTRO!M:M,_xludf.AGGREGATE(15,6,ROW(MAESTRO!$B$3:$B$1000)/((MAESTRO!$B$3:$B$1000="ACADEMICOS")*(UPPER(MAESTRO!$L$3:$L$1000)="CONFIRMADO")),ROWS($A$3:A450))),"")</f>
        <v/>
      </c>
      <c r="N450" s="21" t="str">
        <f ca="1">IFERROR(INDEX(MAESTRO!N:N,_xludf.AGGREGATE(15,6,ROW(MAESTRO!$B$3:$B$1000)/((MAESTRO!$B$3:$B$1000="ACADEMICOS")*(UPPER(MAESTRO!$L$3:$L$1000)="CONFIRMADO")),ROWS($A$3:A450))),"")</f>
        <v/>
      </c>
      <c r="O450" s="21" t="str">
        <f ca="1">IFERROR(INDEX(MAESTRO!O:O,_xludf.AGGREGATE(15,6,ROW(MAESTRO!$B$3:$B$1000)/((MAESTRO!$B$3:$B$1000="ACADEMICOS")*(UPPER(MAESTRO!$L$3:$L$1000)="CONFIRMADO")),ROWS($A$3:A450))),"")</f>
        <v/>
      </c>
      <c r="P450" s="21" t="str">
        <f ca="1">IFERROR(INDEX(MAESTRO!P:P,_xludf.AGGREGATE(15,6,ROW(MAESTRO!$B$3:$B$1000)/((MAESTRO!$B$3:$B$1000="ACADEMICOS")*(UPPER(MAESTRO!$L$3:$L$1000)="CONFIRMADO")),ROWS($A$3:A450))),"")</f>
        <v/>
      </c>
      <c r="Q450" s="21" t="str">
        <f ca="1">IFERROR(INDEX(MAESTRO!Q:Q,_xludf.AGGREGATE(15,6,ROW(MAESTRO!$B$3:$B$1000)/((MAESTRO!$B$3:$B$1000="ACADEMICOS")*(UPPER(MAESTRO!$L$3:$L$1000)="CONFIRMADO")),ROWS($A$3:A450))),"")</f>
        <v/>
      </c>
      <c r="R450" s="21" t="str">
        <f ca="1">IFERROR(INDEX(MAESTRO!R:R,_xludf.AGGREGATE(15,6,ROW(MAESTRO!$B$3:$B$1000)/((MAESTRO!$B$3:$B$1000="ACADEMICOS")*(UPPER(MAESTRO!$L$3:$L$1000)="CONFIRMADO")),ROWS($A$3:A450))),"")</f>
        <v/>
      </c>
      <c r="S450" s="21" t="str">
        <f ca="1">IFERROR(INDEX(MAESTRO!S:S,_xludf.AGGREGATE(15,6,ROW(MAESTRO!$B$3:$B$1000)/((MAESTRO!$B$3:$B$1000="ACADEMICOS")*(UPPER(MAESTRO!$L$3:$L$1000)="CONFIRMADO")),ROWS($A$3:A450))),"")</f>
        <v/>
      </c>
      <c r="T450" s="21" t="str">
        <f ca="1">IFERROR(INDEX(MAESTRO!T:T,_xludf.AGGREGATE(15,6,ROW(MAESTRO!$B$3:$B$1000)/((MAESTRO!$B$3:$B$1000="ACADEMICOS")*(UPPER(MAESTRO!$L$3:$L$1000)="CONFIRMADO")),ROWS($A$3:A450))),"")</f>
        <v/>
      </c>
      <c r="U450" s="21" t="str">
        <f ca="1">IFERROR(INDEX(MAESTRO!U:U,_xludf.AGGREGATE(15,6,ROW(MAESTRO!$B$3:$B$1000)/((MAESTRO!$B$3:$B$1000="ACADEMICOS")*(UPPER(MAESTRO!$L$3:$L$1000)="CONFIRMADO")),ROWS($A$3:A450))),"")</f>
        <v/>
      </c>
      <c r="V450" s="21" t="str">
        <f ca="1">IFERROR(INDEX(MAESTRO!V:V,_xludf.AGGREGATE(15,6,ROW(MAESTRO!$B$3:$B$1000)/((MAESTRO!$B$3:$B$1000="ACADEMICOS")*(UPPER(MAESTRO!$L$3:$L$1000)="CONFIRMADO")),ROWS($A$3:A450))),"")</f>
        <v/>
      </c>
      <c r="W450" s="21" t="str">
        <f ca="1">IFERROR(INDEX(MAESTRO!W:W,_xludf.AGGREGATE(15,6,ROW(MAESTRO!$B$3:$B$1000)/((MAESTRO!$B$3:$B$1000="ACADEMICOS")*(UPPER(MAESTRO!$L$3:$L$1000)="CONFIRMADO")),ROWS($A$3:A450))),"")</f>
        <v/>
      </c>
      <c r="X450" s="21" t="str">
        <f ca="1">IFERROR(INDEX(MAESTRO!X:X,_xludf.AGGREGATE(15,6,ROW(MAESTRO!$B$3:$B$1000)/((MAESTRO!$B$3:$B$1000="ACADEMICOS")*(UPPER(MAESTRO!$L$3:$L$1000)="CONFIRMADO")),ROWS($A$3:A450))),"")</f>
        <v/>
      </c>
    </row>
    <row r="451" spans="1:24" ht="22.05" customHeight="1">
      <c r="A451" s="10" t="str">
        <f ca="1">IFERROR(INDEX(MAESTRO!A:A,_xludf.AGGREGATE(15,6,ROW(MAESTRO!$B$3:$B$1000)/((MAESTRO!$B$3:$B$1000="ACADEMICOS")*(UPPER(MAESTRO!$L$3:$L$1000)="CONFIRMADO")),ROWS($A$3:A451))),"")</f>
        <v/>
      </c>
      <c r="B451" s="10" t="str">
        <f ca="1">IFERROR(INDEX(MAESTRO!B:B,_xludf.AGGREGATE(15,6,ROW(MAESTRO!$B$3:$B$1000)/((MAESTRO!$B$3:$B$1000="ACADEMICOS")*(UPPER(MAESTRO!$L$3:$L$1000)="CONFIRMADO")),ROWS($A$3:A451))),"")</f>
        <v/>
      </c>
      <c r="C451" s="10" t="str">
        <f ca="1">IFERROR(INDEX(MAESTRO!C:C,_xludf.AGGREGATE(15,6,ROW(MAESTRO!$B$3:$B$1000)/((MAESTRO!$B$3:$B$1000="ACADEMICOS")*(UPPER(MAESTRO!$L$3:$L$1000)="CONFIRMADO")),ROWS($A$3:A451))),"")</f>
        <v/>
      </c>
      <c r="D451" s="10" t="str">
        <f ca="1">IFERROR(INDEX(MAESTRO!D:D,_xludf.AGGREGATE(15,6,ROW(MAESTRO!$B$3:$B$1000)/((MAESTRO!$B$3:$B$1000="ACADEMICOS")*(UPPER(MAESTRO!$L$3:$L$1000)="CONFIRMADO")),ROWS($A$3:A451))),"")</f>
        <v/>
      </c>
      <c r="E451" s="10" t="str">
        <f ca="1">IFERROR(INDEX(MAESTRO!E:E,_xludf.AGGREGATE(15,6,ROW(MAESTRO!$B$3:$B$1000)/((MAESTRO!$B$3:$B$1000="ACADEMICOS")*(UPPER(MAESTRO!$L$3:$L$1000)="CONFIRMADO")),ROWS($A$3:A451))),"")</f>
        <v/>
      </c>
      <c r="F451" s="10" t="str">
        <f ca="1">IFERROR(INDEX(MAESTRO!F:F,_xludf.AGGREGATE(15,6,ROW(MAESTRO!$B$3:$B$1000)/((MAESTRO!$B$3:$B$1000="ACADEMICOS")*(UPPER(MAESTRO!$L$3:$L$1000)="CONFIRMADO")),ROWS($A$3:A451))),"")</f>
        <v/>
      </c>
      <c r="G451" s="10" t="str">
        <f ca="1">IFERROR(INDEX(MAESTRO!G:G,_xludf.AGGREGATE(15,6,ROW(MAESTRO!$B$3:$B$1000)/((MAESTRO!$B$3:$B$1000="ACADEMICOS")*(UPPER(MAESTRO!$L$3:$L$1000)="CONFIRMADO")),ROWS($A$3:A451))),"")</f>
        <v/>
      </c>
      <c r="H451" s="10" t="str">
        <f ca="1">IFERROR(INDEX(MAESTRO!H:H,_xludf.AGGREGATE(15,6,ROW(MAESTRO!$B$3:$B$1000)/((MAESTRO!$B$3:$B$1000="ACADEMICOS")*(UPPER(MAESTRO!$L$3:$L$1000)="CONFIRMADO")),ROWS($A$3:A451))),"")</f>
        <v/>
      </c>
      <c r="I451" s="10" t="str">
        <f ca="1">IFERROR(INDEX(MAESTRO!I:I,_xludf.AGGREGATE(15,6,ROW(MAESTRO!$B$3:$B$1000)/((MAESTRO!$B$3:$B$1000="ACADEMICOS")*(UPPER(MAESTRO!$L$3:$L$1000)="CONFIRMADO")),ROWS($A$3:A451))),"")</f>
        <v/>
      </c>
      <c r="J451" s="10" t="str">
        <f ca="1">IFERROR(INDEX(MAESTRO!J:J,_xludf.AGGREGATE(15,6,ROW(MAESTRO!$B$3:$B$1000)/((MAESTRO!$B$3:$B$1000="ACADEMICOS")*(UPPER(MAESTRO!$L$3:$L$1000)="CONFIRMADO")),ROWS($A$3:A451))),"")</f>
        <v/>
      </c>
      <c r="K451" s="10" t="str">
        <f ca="1">IFERROR(INDEX(MAESTRO!K:K,_xludf.AGGREGATE(15,6,ROW(MAESTRO!$B$3:$B$1000)/((MAESTRO!$B$3:$B$1000="ACADEMICOS")*(UPPER(MAESTRO!$L$3:$L$1000)="CONFIRMADO")),ROWS($A$3:A451))),"")</f>
        <v/>
      </c>
      <c r="L451" s="10" t="str">
        <f ca="1">IFERROR(INDEX(MAESTRO!L:L,_xludf.AGGREGATE(15,6,ROW(MAESTRO!$B$3:$B$1000)/((MAESTRO!$B$3:$B$1000="ACADEMICOS")*(UPPER(MAESTRO!$L$3:$L$1000)="CONFIRMADO")),ROWS($A$3:A451))),"")</f>
        <v/>
      </c>
      <c r="M451" s="10" t="str">
        <f ca="1">IFERROR(INDEX(MAESTRO!M:M,_xludf.AGGREGATE(15,6,ROW(MAESTRO!$B$3:$B$1000)/((MAESTRO!$B$3:$B$1000="ACADEMICOS")*(UPPER(MAESTRO!$L$3:$L$1000)="CONFIRMADO")),ROWS($A$3:A451))),"")</f>
        <v/>
      </c>
      <c r="N451" s="10" t="str">
        <f ca="1">IFERROR(INDEX(MAESTRO!N:N,_xludf.AGGREGATE(15,6,ROW(MAESTRO!$B$3:$B$1000)/((MAESTRO!$B$3:$B$1000="ACADEMICOS")*(UPPER(MAESTRO!$L$3:$L$1000)="CONFIRMADO")),ROWS($A$3:A451))),"")</f>
        <v/>
      </c>
      <c r="O451" s="10" t="str">
        <f ca="1">IFERROR(INDEX(MAESTRO!O:O,_xludf.AGGREGATE(15,6,ROW(MAESTRO!$B$3:$B$1000)/((MAESTRO!$B$3:$B$1000="ACADEMICOS")*(UPPER(MAESTRO!$L$3:$L$1000)="CONFIRMADO")),ROWS($A$3:A451))),"")</f>
        <v/>
      </c>
      <c r="P451" s="10" t="str">
        <f ca="1">IFERROR(INDEX(MAESTRO!P:P,_xludf.AGGREGATE(15,6,ROW(MAESTRO!$B$3:$B$1000)/((MAESTRO!$B$3:$B$1000="ACADEMICOS")*(UPPER(MAESTRO!$L$3:$L$1000)="CONFIRMADO")),ROWS($A$3:A451))),"")</f>
        <v/>
      </c>
      <c r="Q451" s="10" t="str">
        <f ca="1">IFERROR(INDEX(MAESTRO!Q:Q,_xludf.AGGREGATE(15,6,ROW(MAESTRO!$B$3:$B$1000)/((MAESTRO!$B$3:$B$1000="ACADEMICOS")*(UPPER(MAESTRO!$L$3:$L$1000)="CONFIRMADO")),ROWS($A$3:A451))),"")</f>
        <v/>
      </c>
      <c r="R451" s="10" t="str">
        <f ca="1">IFERROR(INDEX(MAESTRO!R:R,_xludf.AGGREGATE(15,6,ROW(MAESTRO!$B$3:$B$1000)/((MAESTRO!$B$3:$B$1000="ACADEMICOS")*(UPPER(MAESTRO!$L$3:$L$1000)="CONFIRMADO")),ROWS($A$3:A451))),"")</f>
        <v/>
      </c>
      <c r="S451" s="10" t="str">
        <f ca="1">IFERROR(INDEX(MAESTRO!S:S,_xludf.AGGREGATE(15,6,ROW(MAESTRO!$B$3:$B$1000)/((MAESTRO!$B$3:$B$1000="ACADEMICOS")*(UPPER(MAESTRO!$L$3:$L$1000)="CONFIRMADO")),ROWS($A$3:A451))),"")</f>
        <v/>
      </c>
      <c r="T451" s="10" t="str">
        <f ca="1">IFERROR(INDEX(MAESTRO!T:T,_xludf.AGGREGATE(15,6,ROW(MAESTRO!$B$3:$B$1000)/((MAESTRO!$B$3:$B$1000="ACADEMICOS")*(UPPER(MAESTRO!$L$3:$L$1000)="CONFIRMADO")),ROWS($A$3:A451))),"")</f>
        <v/>
      </c>
      <c r="U451" s="10" t="str">
        <f ca="1">IFERROR(INDEX(MAESTRO!U:U,_xludf.AGGREGATE(15,6,ROW(MAESTRO!$B$3:$B$1000)/((MAESTRO!$B$3:$B$1000="ACADEMICOS")*(UPPER(MAESTRO!$L$3:$L$1000)="CONFIRMADO")),ROWS($A$3:A451))),"")</f>
        <v/>
      </c>
      <c r="V451" s="10" t="str">
        <f ca="1">IFERROR(INDEX(MAESTRO!V:V,_xludf.AGGREGATE(15,6,ROW(MAESTRO!$B$3:$B$1000)/((MAESTRO!$B$3:$B$1000="ACADEMICOS")*(UPPER(MAESTRO!$L$3:$L$1000)="CONFIRMADO")),ROWS($A$3:A451))),"")</f>
        <v/>
      </c>
      <c r="W451" s="10" t="str">
        <f ca="1">IFERROR(INDEX(MAESTRO!W:W,_xludf.AGGREGATE(15,6,ROW(MAESTRO!$B$3:$B$1000)/((MAESTRO!$B$3:$B$1000="ACADEMICOS")*(UPPER(MAESTRO!$L$3:$L$1000)="CONFIRMADO")),ROWS($A$3:A451))),"")</f>
        <v/>
      </c>
      <c r="X451" s="10" t="str">
        <f ca="1">IFERROR(INDEX(MAESTRO!X:X,_xludf.AGGREGATE(15,6,ROW(MAESTRO!$B$3:$B$1000)/((MAESTRO!$B$3:$B$1000="ACADEMICOS")*(UPPER(MAESTRO!$L$3:$L$1000)="CONFIRMADO")),ROWS($A$3:A451))),"")</f>
        <v/>
      </c>
    </row>
    <row r="452" spans="1:24" ht="22.05" customHeight="1">
      <c r="A452" s="21" t="str">
        <f ca="1">IFERROR(INDEX(MAESTRO!A:A,_xludf.AGGREGATE(15,6,ROW(MAESTRO!$B$3:$B$1000)/((MAESTRO!$B$3:$B$1000="ACADEMICOS")*(UPPER(MAESTRO!$L$3:$L$1000)="CONFIRMADO")),ROWS($A$3:A452))),"")</f>
        <v/>
      </c>
      <c r="B452" s="21" t="str">
        <f ca="1">IFERROR(INDEX(MAESTRO!B:B,_xludf.AGGREGATE(15,6,ROW(MAESTRO!$B$3:$B$1000)/((MAESTRO!$B$3:$B$1000="ACADEMICOS")*(UPPER(MAESTRO!$L$3:$L$1000)="CONFIRMADO")),ROWS($A$3:A452))),"")</f>
        <v/>
      </c>
      <c r="C452" s="21" t="str">
        <f ca="1">IFERROR(INDEX(MAESTRO!C:C,_xludf.AGGREGATE(15,6,ROW(MAESTRO!$B$3:$B$1000)/((MAESTRO!$B$3:$B$1000="ACADEMICOS")*(UPPER(MAESTRO!$L$3:$L$1000)="CONFIRMADO")),ROWS($A$3:A452))),"")</f>
        <v/>
      </c>
      <c r="D452" s="21" t="str">
        <f ca="1">IFERROR(INDEX(MAESTRO!D:D,_xludf.AGGREGATE(15,6,ROW(MAESTRO!$B$3:$B$1000)/((MAESTRO!$B$3:$B$1000="ACADEMICOS")*(UPPER(MAESTRO!$L$3:$L$1000)="CONFIRMADO")),ROWS($A$3:A452))),"")</f>
        <v/>
      </c>
      <c r="E452" s="21" t="str">
        <f ca="1">IFERROR(INDEX(MAESTRO!E:E,_xludf.AGGREGATE(15,6,ROW(MAESTRO!$B$3:$B$1000)/((MAESTRO!$B$3:$B$1000="ACADEMICOS")*(UPPER(MAESTRO!$L$3:$L$1000)="CONFIRMADO")),ROWS($A$3:A452))),"")</f>
        <v/>
      </c>
      <c r="F452" s="21" t="str">
        <f ca="1">IFERROR(INDEX(MAESTRO!F:F,_xludf.AGGREGATE(15,6,ROW(MAESTRO!$B$3:$B$1000)/((MAESTRO!$B$3:$B$1000="ACADEMICOS")*(UPPER(MAESTRO!$L$3:$L$1000)="CONFIRMADO")),ROWS($A$3:A452))),"")</f>
        <v/>
      </c>
      <c r="G452" s="21" t="str">
        <f ca="1">IFERROR(INDEX(MAESTRO!G:G,_xludf.AGGREGATE(15,6,ROW(MAESTRO!$B$3:$B$1000)/((MAESTRO!$B$3:$B$1000="ACADEMICOS")*(UPPER(MAESTRO!$L$3:$L$1000)="CONFIRMADO")),ROWS($A$3:A452))),"")</f>
        <v/>
      </c>
      <c r="H452" s="21" t="str">
        <f ca="1">IFERROR(INDEX(MAESTRO!H:H,_xludf.AGGREGATE(15,6,ROW(MAESTRO!$B$3:$B$1000)/((MAESTRO!$B$3:$B$1000="ACADEMICOS")*(UPPER(MAESTRO!$L$3:$L$1000)="CONFIRMADO")),ROWS($A$3:A452))),"")</f>
        <v/>
      </c>
      <c r="I452" s="21" t="str">
        <f ca="1">IFERROR(INDEX(MAESTRO!I:I,_xludf.AGGREGATE(15,6,ROW(MAESTRO!$B$3:$B$1000)/((MAESTRO!$B$3:$B$1000="ACADEMICOS")*(UPPER(MAESTRO!$L$3:$L$1000)="CONFIRMADO")),ROWS($A$3:A452))),"")</f>
        <v/>
      </c>
      <c r="J452" s="21" t="str">
        <f ca="1">IFERROR(INDEX(MAESTRO!J:J,_xludf.AGGREGATE(15,6,ROW(MAESTRO!$B$3:$B$1000)/((MAESTRO!$B$3:$B$1000="ACADEMICOS")*(UPPER(MAESTRO!$L$3:$L$1000)="CONFIRMADO")),ROWS($A$3:A452))),"")</f>
        <v/>
      </c>
      <c r="K452" s="21" t="str">
        <f ca="1">IFERROR(INDEX(MAESTRO!K:K,_xludf.AGGREGATE(15,6,ROW(MAESTRO!$B$3:$B$1000)/((MAESTRO!$B$3:$B$1000="ACADEMICOS")*(UPPER(MAESTRO!$L$3:$L$1000)="CONFIRMADO")),ROWS($A$3:A452))),"")</f>
        <v/>
      </c>
      <c r="L452" s="21" t="str">
        <f ca="1">IFERROR(INDEX(MAESTRO!L:L,_xludf.AGGREGATE(15,6,ROW(MAESTRO!$B$3:$B$1000)/((MAESTRO!$B$3:$B$1000="ACADEMICOS")*(UPPER(MAESTRO!$L$3:$L$1000)="CONFIRMADO")),ROWS($A$3:A452))),"")</f>
        <v/>
      </c>
      <c r="M452" s="21" t="str">
        <f ca="1">IFERROR(INDEX(MAESTRO!M:M,_xludf.AGGREGATE(15,6,ROW(MAESTRO!$B$3:$B$1000)/((MAESTRO!$B$3:$B$1000="ACADEMICOS")*(UPPER(MAESTRO!$L$3:$L$1000)="CONFIRMADO")),ROWS($A$3:A452))),"")</f>
        <v/>
      </c>
      <c r="N452" s="21" t="str">
        <f ca="1">IFERROR(INDEX(MAESTRO!N:N,_xludf.AGGREGATE(15,6,ROW(MAESTRO!$B$3:$B$1000)/((MAESTRO!$B$3:$B$1000="ACADEMICOS")*(UPPER(MAESTRO!$L$3:$L$1000)="CONFIRMADO")),ROWS($A$3:A452))),"")</f>
        <v/>
      </c>
      <c r="O452" s="21" t="str">
        <f ca="1">IFERROR(INDEX(MAESTRO!O:O,_xludf.AGGREGATE(15,6,ROW(MAESTRO!$B$3:$B$1000)/((MAESTRO!$B$3:$B$1000="ACADEMICOS")*(UPPER(MAESTRO!$L$3:$L$1000)="CONFIRMADO")),ROWS($A$3:A452))),"")</f>
        <v/>
      </c>
      <c r="P452" s="21" t="str">
        <f ca="1">IFERROR(INDEX(MAESTRO!P:P,_xludf.AGGREGATE(15,6,ROW(MAESTRO!$B$3:$B$1000)/((MAESTRO!$B$3:$B$1000="ACADEMICOS")*(UPPER(MAESTRO!$L$3:$L$1000)="CONFIRMADO")),ROWS($A$3:A452))),"")</f>
        <v/>
      </c>
      <c r="Q452" s="21" t="str">
        <f ca="1">IFERROR(INDEX(MAESTRO!Q:Q,_xludf.AGGREGATE(15,6,ROW(MAESTRO!$B$3:$B$1000)/((MAESTRO!$B$3:$B$1000="ACADEMICOS")*(UPPER(MAESTRO!$L$3:$L$1000)="CONFIRMADO")),ROWS($A$3:A452))),"")</f>
        <v/>
      </c>
      <c r="R452" s="21" t="str">
        <f ca="1">IFERROR(INDEX(MAESTRO!R:R,_xludf.AGGREGATE(15,6,ROW(MAESTRO!$B$3:$B$1000)/((MAESTRO!$B$3:$B$1000="ACADEMICOS")*(UPPER(MAESTRO!$L$3:$L$1000)="CONFIRMADO")),ROWS($A$3:A452))),"")</f>
        <v/>
      </c>
      <c r="S452" s="21" t="str">
        <f ca="1">IFERROR(INDEX(MAESTRO!S:S,_xludf.AGGREGATE(15,6,ROW(MAESTRO!$B$3:$B$1000)/((MAESTRO!$B$3:$B$1000="ACADEMICOS")*(UPPER(MAESTRO!$L$3:$L$1000)="CONFIRMADO")),ROWS($A$3:A452))),"")</f>
        <v/>
      </c>
      <c r="T452" s="21" t="str">
        <f ca="1">IFERROR(INDEX(MAESTRO!T:T,_xludf.AGGREGATE(15,6,ROW(MAESTRO!$B$3:$B$1000)/((MAESTRO!$B$3:$B$1000="ACADEMICOS")*(UPPER(MAESTRO!$L$3:$L$1000)="CONFIRMADO")),ROWS($A$3:A452))),"")</f>
        <v/>
      </c>
      <c r="U452" s="21" t="str">
        <f ca="1">IFERROR(INDEX(MAESTRO!U:U,_xludf.AGGREGATE(15,6,ROW(MAESTRO!$B$3:$B$1000)/((MAESTRO!$B$3:$B$1000="ACADEMICOS")*(UPPER(MAESTRO!$L$3:$L$1000)="CONFIRMADO")),ROWS($A$3:A452))),"")</f>
        <v/>
      </c>
      <c r="V452" s="21" t="str">
        <f ca="1">IFERROR(INDEX(MAESTRO!V:V,_xludf.AGGREGATE(15,6,ROW(MAESTRO!$B$3:$B$1000)/((MAESTRO!$B$3:$B$1000="ACADEMICOS")*(UPPER(MAESTRO!$L$3:$L$1000)="CONFIRMADO")),ROWS($A$3:A452))),"")</f>
        <v/>
      </c>
      <c r="W452" s="21" t="str">
        <f ca="1">IFERROR(INDEX(MAESTRO!W:W,_xludf.AGGREGATE(15,6,ROW(MAESTRO!$B$3:$B$1000)/((MAESTRO!$B$3:$B$1000="ACADEMICOS")*(UPPER(MAESTRO!$L$3:$L$1000)="CONFIRMADO")),ROWS($A$3:A452))),"")</f>
        <v/>
      </c>
      <c r="X452" s="21" t="str">
        <f ca="1">IFERROR(INDEX(MAESTRO!X:X,_xludf.AGGREGATE(15,6,ROW(MAESTRO!$B$3:$B$1000)/((MAESTRO!$B$3:$B$1000="ACADEMICOS")*(UPPER(MAESTRO!$L$3:$L$1000)="CONFIRMADO")),ROWS($A$3:A452))),"")</f>
        <v/>
      </c>
    </row>
    <row r="453" spans="1:24" ht="22.05" customHeight="1">
      <c r="A453" s="10" t="str">
        <f ca="1">IFERROR(INDEX(MAESTRO!A:A,_xludf.AGGREGATE(15,6,ROW(MAESTRO!$B$3:$B$1000)/((MAESTRO!$B$3:$B$1000="ACADEMICOS")*(UPPER(MAESTRO!$L$3:$L$1000)="CONFIRMADO")),ROWS($A$3:A453))),"")</f>
        <v/>
      </c>
      <c r="B453" s="10" t="str">
        <f ca="1">IFERROR(INDEX(MAESTRO!B:B,_xludf.AGGREGATE(15,6,ROW(MAESTRO!$B$3:$B$1000)/((MAESTRO!$B$3:$B$1000="ACADEMICOS")*(UPPER(MAESTRO!$L$3:$L$1000)="CONFIRMADO")),ROWS($A$3:A453))),"")</f>
        <v/>
      </c>
      <c r="C453" s="10" t="str">
        <f ca="1">IFERROR(INDEX(MAESTRO!C:C,_xludf.AGGREGATE(15,6,ROW(MAESTRO!$B$3:$B$1000)/((MAESTRO!$B$3:$B$1000="ACADEMICOS")*(UPPER(MAESTRO!$L$3:$L$1000)="CONFIRMADO")),ROWS($A$3:A453))),"")</f>
        <v/>
      </c>
      <c r="D453" s="10" t="str">
        <f ca="1">IFERROR(INDEX(MAESTRO!D:D,_xludf.AGGREGATE(15,6,ROW(MAESTRO!$B$3:$B$1000)/((MAESTRO!$B$3:$B$1000="ACADEMICOS")*(UPPER(MAESTRO!$L$3:$L$1000)="CONFIRMADO")),ROWS($A$3:A453))),"")</f>
        <v/>
      </c>
      <c r="E453" s="10" t="str">
        <f ca="1">IFERROR(INDEX(MAESTRO!E:E,_xludf.AGGREGATE(15,6,ROW(MAESTRO!$B$3:$B$1000)/((MAESTRO!$B$3:$B$1000="ACADEMICOS")*(UPPER(MAESTRO!$L$3:$L$1000)="CONFIRMADO")),ROWS($A$3:A453))),"")</f>
        <v/>
      </c>
      <c r="F453" s="10" t="str">
        <f ca="1">IFERROR(INDEX(MAESTRO!F:F,_xludf.AGGREGATE(15,6,ROW(MAESTRO!$B$3:$B$1000)/((MAESTRO!$B$3:$B$1000="ACADEMICOS")*(UPPER(MAESTRO!$L$3:$L$1000)="CONFIRMADO")),ROWS($A$3:A453))),"")</f>
        <v/>
      </c>
      <c r="G453" s="10" t="str">
        <f ca="1">IFERROR(INDEX(MAESTRO!G:G,_xludf.AGGREGATE(15,6,ROW(MAESTRO!$B$3:$B$1000)/((MAESTRO!$B$3:$B$1000="ACADEMICOS")*(UPPER(MAESTRO!$L$3:$L$1000)="CONFIRMADO")),ROWS($A$3:A453))),"")</f>
        <v/>
      </c>
      <c r="H453" s="10" t="str">
        <f ca="1">IFERROR(INDEX(MAESTRO!H:H,_xludf.AGGREGATE(15,6,ROW(MAESTRO!$B$3:$B$1000)/((MAESTRO!$B$3:$B$1000="ACADEMICOS")*(UPPER(MAESTRO!$L$3:$L$1000)="CONFIRMADO")),ROWS($A$3:A453))),"")</f>
        <v/>
      </c>
      <c r="I453" s="10" t="str">
        <f ca="1">IFERROR(INDEX(MAESTRO!I:I,_xludf.AGGREGATE(15,6,ROW(MAESTRO!$B$3:$B$1000)/((MAESTRO!$B$3:$B$1000="ACADEMICOS")*(UPPER(MAESTRO!$L$3:$L$1000)="CONFIRMADO")),ROWS($A$3:A453))),"")</f>
        <v/>
      </c>
      <c r="J453" s="10" t="str">
        <f ca="1">IFERROR(INDEX(MAESTRO!J:J,_xludf.AGGREGATE(15,6,ROW(MAESTRO!$B$3:$B$1000)/((MAESTRO!$B$3:$B$1000="ACADEMICOS")*(UPPER(MAESTRO!$L$3:$L$1000)="CONFIRMADO")),ROWS($A$3:A453))),"")</f>
        <v/>
      </c>
      <c r="K453" s="10" t="str">
        <f ca="1">IFERROR(INDEX(MAESTRO!K:K,_xludf.AGGREGATE(15,6,ROW(MAESTRO!$B$3:$B$1000)/((MAESTRO!$B$3:$B$1000="ACADEMICOS")*(UPPER(MAESTRO!$L$3:$L$1000)="CONFIRMADO")),ROWS($A$3:A453))),"")</f>
        <v/>
      </c>
      <c r="L453" s="10" t="str">
        <f ca="1">IFERROR(INDEX(MAESTRO!L:L,_xludf.AGGREGATE(15,6,ROW(MAESTRO!$B$3:$B$1000)/((MAESTRO!$B$3:$B$1000="ACADEMICOS")*(UPPER(MAESTRO!$L$3:$L$1000)="CONFIRMADO")),ROWS($A$3:A453))),"")</f>
        <v/>
      </c>
      <c r="M453" s="10" t="str">
        <f ca="1">IFERROR(INDEX(MAESTRO!M:M,_xludf.AGGREGATE(15,6,ROW(MAESTRO!$B$3:$B$1000)/((MAESTRO!$B$3:$B$1000="ACADEMICOS")*(UPPER(MAESTRO!$L$3:$L$1000)="CONFIRMADO")),ROWS($A$3:A453))),"")</f>
        <v/>
      </c>
      <c r="N453" s="10" t="str">
        <f ca="1">IFERROR(INDEX(MAESTRO!N:N,_xludf.AGGREGATE(15,6,ROW(MAESTRO!$B$3:$B$1000)/((MAESTRO!$B$3:$B$1000="ACADEMICOS")*(UPPER(MAESTRO!$L$3:$L$1000)="CONFIRMADO")),ROWS($A$3:A453))),"")</f>
        <v/>
      </c>
      <c r="O453" s="10" t="str">
        <f ca="1">IFERROR(INDEX(MAESTRO!O:O,_xludf.AGGREGATE(15,6,ROW(MAESTRO!$B$3:$B$1000)/((MAESTRO!$B$3:$B$1000="ACADEMICOS")*(UPPER(MAESTRO!$L$3:$L$1000)="CONFIRMADO")),ROWS($A$3:A453))),"")</f>
        <v/>
      </c>
      <c r="P453" s="10" t="str">
        <f ca="1">IFERROR(INDEX(MAESTRO!P:P,_xludf.AGGREGATE(15,6,ROW(MAESTRO!$B$3:$B$1000)/((MAESTRO!$B$3:$B$1000="ACADEMICOS")*(UPPER(MAESTRO!$L$3:$L$1000)="CONFIRMADO")),ROWS($A$3:A453))),"")</f>
        <v/>
      </c>
      <c r="Q453" s="10" t="str">
        <f ca="1">IFERROR(INDEX(MAESTRO!Q:Q,_xludf.AGGREGATE(15,6,ROW(MAESTRO!$B$3:$B$1000)/((MAESTRO!$B$3:$B$1000="ACADEMICOS")*(UPPER(MAESTRO!$L$3:$L$1000)="CONFIRMADO")),ROWS($A$3:A453))),"")</f>
        <v/>
      </c>
      <c r="R453" s="10" t="str">
        <f ca="1">IFERROR(INDEX(MAESTRO!R:R,_xludf.AGGREGATE(15,6,ROW(MAESTRO!$B$3:$B$1000)/((MAESTRO!$B$3:$B$1000="ACADEMICOS")*(UPPER(MAESTRO!$L$3:$L$1000)="CONFIRMADO")),ROWS($A$3:A453))),"")</f>
        <v/>
      </c>
      <c r="S453" s="10" t="str">
        <f ca="1">IFERROR(INDEX(MAESTRO!S:S,_xludf.AGGREGATE(15,6,ROW(MAESTRO!$B$3:$B$1000)/((MAESTRO!$B$3:$B$1000="ACADEMICOS")*(UPPER(MAESTRO!$L$3:$L$1000)="CONFIRMADO")),ROWS($A$3:A453))),"")</f>
        <v/>
      </c>
      <c r="T453" s="10" t="str">
        <f ca="1">IFERROR(INDEX(MAESTRO!T:T,_xludf.AGGREGATE(15,6,ROW(MAESTRO!$B$3:$B$1000)/((MAESTRO!$B$3:$B$1000="ACADEMICOS")*(UPPER(MAESTRO!$L$3:$L$1000)="CONFIRMADO")),ROWS($A$3:A453))),"")</f>
        <v/>
      </c>
      <c r="U453" s="10" t="str">
        <f ca="1">IFERROR(INDEX(MAESTRO!U:U,_xludf.AGGREGATE(15,6,ROW(MAESTRO!$B$3:$B$1000)/((MAESTRO!$B$3:$B$1000="ACADEMICOS")*(UPPER(MAESTRO!$L$3:$L$1000)="CONFIRMADO")),ROWS($A$3:A453))),"")</f>
        <v/>
      </c>
      <c r="V453" s="10" t="str">
        <f ca="1">IFERROR(INDEX(MAESTRO!V:V,_xludf.AGGREGATE(15,6,ROW(MAESTRO!$B$3:$B$1000)/((MAESTRO!$B$3:$B$1000="ACADEMICOS")*(UPPER(MAESTRO!$L$3:$L$1000)="CONFIRMADO")),ROWS($A$3:A453))),"")</f>
        <v/>
      </c>
      <c r="W453" s="10" t="str">
        <f ca="1">IFERROR(INDEX(MAESTRO!W:W,_xludf.AGGREGATE(15,6,ROW(MAESTRO!$B$3:$B$1000)/((MAESTRO!$B$3:$B$1000="ACADEMICOS")*(UPPER(MAESTRO!$L$3:$L$1000)="CONFIRMADO")),ROWS($A$3:A453))),"")</f>
        <v/>
      </c>
      <c r="X453" s="10" t="str">
        <f ca="1">IFERROR(INDEX(MAESTRO!X:X,_xludf.AGGREGATE(15,6,ROW(MAESTRO!$B$3:$B$1000)/((MAESTRO!$B$3:$B$1000="ACADEMICOS")*(UPPER(MAESTRO!$L$3:$L$1000)="CONFIRMADO")),ROWS($A$3:A453))),"")</f>
        <v/>
      </c>
    </row>
    <row r="454" spans="1:24" ht="22.05" customHeight="1">
      <c r="A454" s="21" t="str">
        <f ca="1">IFERROR(INDEX(MAESTRO!A:A,_xludf.AGGREGATE(15,6,ROW(MAESTRO!$B$3:$B$1000)/((MAESTRO!$B$3:$B$1000="ACADEMICOS")*(UPPER(MAESTRO!$L$3:$L$1000)="CONFIRMADO")),ROWS($A$3:A454))),"")</f>
        <v/>
      </c>
      <c r="B454" s="21" t="str">
        <f ca="1">IFERROR(INDEX(MAESTRO!B:B,_xludf.AGGREGATE(15,6,ROW(MAESTRO!$B$3:$B$1000)/((MAESTRO!$B$3:$B$1000="ACADEMICOS")*(UPPER(MAESTRO!$L$3:$L$1000)="CONFIRMADO")),ROWS($A$3:A454))),"")</f>
        <v/>
      </c>
      <c r="C454" s="21" t="str">
        <f ca="1">IFERROR(INDEX(MAESTRO!C:C,_xludf.AGGREGATE(15,6,ROW(MAESTRO!$B$3:$B$1000)/((MAESTRO!$B$3:$B$1000="ACADEMICOS")*(UPPER(MAESTRO!$L$3:$L$1000)="CONFIRMADO")),ROWS($A$3:A454))),"")</f>
        <v/>
      </c>
      <c r="D454" s="21" t="str">
        <f ca="1">IFERROR(INDEX(MAESTRO!D:D,_xludf.AGGREGATE(15,6,ROW(MAESTRO!$B$3:$B$1000)/((MAESTRO!$B$3:$B$1000="ACADEMICOS")*(UPPER(MAESTRO!$L$3:$L$1000)="CONFIRMADO")),ROWS($A$3:A454))),"")</f>
        <v/>
      </c>
      <c r="E454" s="21" t="str">
        <f ca="1">IFERROR(INDEX(MAESTRO!E:E,_xludf.AGGREGATE(15,6,ROW(MAESTRO!$B$3:$B$1000)/((MAESTRO!$B$3:$B$1000="ACADEMICOS")*(UPPER(MAESTRO!$L$3:$L$1000)="CONFIRMADO")),ROWS($A$3:A454))),"")</f>
        <v/>
      </c>
      <c r="F454" s="21" t="str">
        <f ca="1">IFERROR(INDEX(MAESTRO!F:F,_xludf.AGGREGATE(15,6,ROW(MAESTRO!$B$3:$B$1000)/((MAESTRO!$B$3:$B$1000="ACADEMICOS")*(UPPER(MAESTRO!$L$3:$L$1000)="CONFIRMADO")),ROWS($A$3:A454))),"")</f>
        <v/>
      </c>
      <c r="G454" s="21" t="str">
        <f ca="1">IFERROR(INDEX(MAESTRO!G:G,_xludf.AGGREGATE(15,6,ROW(MAESTRO!$B$3:$B$1000)/((MAESTRO!$B$3:$B$1000="ACADEMICOS")*(UPPER(MAESTRO!$L$3:$L$1000)="CONFIRMADO")),ROWS($A$3:A454))),"")</f>
        <v/>
      </c>
      <c r="H454" s="21" t="str">
        <f ca="1">IFERROR(INDEX(MAESTRO!H:H,_xludf.AGGREGATE(15,6,ROW(MAESTRO!$B$3:$B$1000)/((MAESTRO!$B$3:$B$1000="ACADEMICOS")*(UPPER(MAESTRO!$L$3:$L$1000)="CONFIRMADO")),ROWS($A$3:A454))),"")</f>
        <v/>
      </c>
      <c r="I454" s="21" t="str">
        <f ca="1">IFERROR(INDEX(MAESTRO!I:I,_xludf.AGGREGATE(15,6,ROW(MAESTRO!$B$3:$B$1000)/((MAESTRO!$B$3:$B$1000="ACADEMICOS")*(UPPER(MAESTRO!$L$3:$L$1000)="CONFIRMADO")),ROWS($A$3:A454))),"")</f>
        <v/>
      </c>
      <c r="J454" s="21" t="str">
        <f ca="1">IFERROR(INDEX(MAESTRO!J:J,_xludf.AGGREGATE(15,6,ROW(MAESTRO!$B$3:$B$1000)/((MAESTRO!$B$3:$B$1000="ACADEMICOS")*(UPPER(MAESTRO!$L$3:$L$1000)="CONFIRMADO")),ROWS($A$3:A454))),"")</f>
        <v/>
      </c>
      <c r="K454" s="21" t="str">
        <f ca="1">IFERROR(INDEX(MAESTRO!K:K,_xludf.AGGREGATE(15,6,ROW(MAESTRO!$B$3:$B$1000)/((MAESTRO!$B$3:$B$1000="ACADEMICOS")*(UPPER(MAESTRO!$L$3:$L$1000)="CONFIRMADO")),ROWS($A$3:A454))),"")</f>
        <v/>
      </c>
      <c r="L454" s="21" t="str">
        <f ca="1">IFERROR(INDEX(MAESTRO!L:L,_xludf.AGGREGATE(15,6,ROW(MAESTRO!$B$3:$B$1000)/((MAESTRO!$B$3:$B$1000="ACADEMICOS")*(UPPER(MAESTRO!$L$3:$L$1000)="CONFIRMADO")),ROWS($A$3:A454))),"")</f>
        <v/>
      </c>
      <c r="M454" s="21" t="str">
        <f ca="1">IFERROR(INDEX(MAESTRO!M:M,_xludf.AGGREGATE(15,6,ROW(MAESTRO!$B$3:$B$1000)/((MAESTRO!$B$3:$B$1000="ACADEMICOS")*(UPPER(MAESTRO!$L$3:$L$1000)="CONFIRMADO")),ROWS($A$3:A454))),"")</f>
        <v/>
      </c>
      <c r="N454" s="21" t="str">
        <f ca="1">IFERROR(INDEX(MAESTRO!N:N,_xludf.AGGREGATE(15,6,ROW(MAESTRO!$B$3:$B$1000)/((MAESTRO!$B$3:$B$1000="ACADEMICOS")*(UPPER(MAESTRO!$L$3:$L$1000)="CONFIRMADO")),ROWS($A$3:A454))),"")</f>
        <v/>
      </c>
      <c r="O454" s="21" t="str">
        <f ca="1">IFERROR(INDEX(MAESTRO!O:O,_xludf.AGGREGATE(15,6,ROW(MAESTRO!$B$3:$B$1000)/((MAESTRO!$B$3:$B$1000="ACADEMICOS")*(UPPER(MAESTRO!$L$3:$L$1000)="CONFIRMADO")),ROWS($A$3:A454))),"")</f>
        <v/>
      </c>
      <c r="P454" s="21" t="str">
        <f ca="1">IFERROR(INDEX(MAESTRO!P:P,_xludf.AGGREGATE(15,6,ROW(MAESTRO!$B$3:$B$1000)/((MAESTRO!$B$3:$B$1000="ACADEMICOS")*(UPPER(MAESTRO!$L$3:$L$1000)="CONFIRMADO")),ROWS($A$3:A454))),"")</f>
        <v/>
      </c>
      <c r="Q454" s="21" t="str">
        <f ca="1">IFERROR(INDEX(MAESTRO!Q:Q,_xludf.AGGREGATE(15,6,ROW(MAESTRO!$B$3:$B$1000)/((MAESTRO!$B$3:$B$1000="ACADEMICOS")*(UPPER(MAESTRO!$L$3:$L$1000)="CONFIRMADO")),ROWS($A$3:A454))),"")</f>
        <v/>
      </c>
      <c r="R454" s="21" t="str">
        <f ca="1">IFERROR(INDEX(MAESTRO!R:R,_xludf.AGGREGATE(15,6,ROW(MAESTRO!$B$3:$B$1000)/((MAESTRO!$B$3:$B$1000="ACADEMICOS")*(UPPER(MAESTRO!$L$3:$L$1000)="CONFIRMADO")),ROWS($A$3:A454))),"")</f>
        <v/>
      </c>
      <c r="S454" s="21" t="str">
        <f ca="1">IFERROR(INDEX(MAESTRO!S:S,_xludf.AGGREGATE(15,6,ROW(MAESTRO!$B$3:$B$1000)/((MAESTRO!$B$3:$B$1000="ACADEMICOS")*(UPPER(MAESTRO!$L$3:$L$1000)="CONFIRMADO")),ROWS($A$3:A454))),"")</f>
        <v/>
      </c>
      <c r="T454" s="21" t="str">
        <f ca="1">IFERROR(INDEX(MAESTRO!T:T,_xludf.AGGREGATE(15,6,ROW(MAESTRO!$B$3:$B$1000)/((MAESTRO!$B$3:$B$1000="ACADEMICOS")*(UPPER(MAESTRO!$L$3:$L$1000)="CONFIRMADO")),ROWS($A$3:A454))),"")</f>
        <v/>
      </c>
      <c r="U454" s="21" t="str">
        <f ca="1">IFERROR(INDEX(MAESTRO!U:U,_xludf.AGGREGATE(15,6,ROW(MAESTRO!$B$3:$B$1000)/((MAESTRO!$B$3:$B$1000="ACADEMICOS")*(UPPER(MAESTRO!$L$3:$L$1000)="CONFIRMADO")),ROWS($A$3:A454))),"")</f>
        <v/>
      </c>
      <c r="V454" s="21" t="str">
        <f ca="1">IFERROR(INDEX(MAESTRO!V:V,_xludf.AGGREGATE(15,6,ROW(MAESTRO!$B$3:$B$1000)/((MAESTRO!$B$3:$B$1000="ACADEMICOS")*(UPPER(MAESTRO!$L$3:$L$1000)="CONFIRMADO")),ROWS($A$3:A454))),"")</f>
        <v/>
      </c>
      <c r="W454" s="21" t="str">
        <f ca="1">IFERROR(INDEX(MAESTRO!W:W,_xludf.AGGREGATE(15,6,ROW(MAESTRO!$B$3:$B$1000)/((MAESTRO!$B$3:$B$1000="ACADEMICOS")*(UPPER(MAESTRO!$L$3:$L$1000)="CONFIRMADO")),ROWS($A$3:A454))),"")</f>
        <v/>
      </c>
      <c r="X454" s="21" t="str">
        <f ca="1">IFERROR(INDEX(MAESTRO!X:X,_xludf.AGGREGATE(15,6,ROW(MAESTRO!$B$3:$B$1000)/((MAESTRO!$B$3:$B$1000="ACADEMICOS")*(UPPER(MAESTRO!$L$3:$L$1000)="CONFIRMADO")),ROWS($A$3:A454))),"")</f>
        <v/>
      </c>
    </row>
    <row r="455" spans="1:24" ht="22.05" customHeight="1">
      <c r="A455" s="10" t="str">
        <f ca="1">IFERROR(INDEX(MAESTRO!A:A,_xludf.AGGREGATE(15,6,ROW(MAESTRO!$B$3:$B$1000)/((MAESTRO!$B$3:$B$1000="ACADEMICOS")*(UPPER(MAESTRO!$L$3:$L$1000)="CONFIRMADO")),ROWS($A$3:A455))),"")</f>
        <v/>
      </c>
      <c r="B455" s="10" t="str">
        <f ca="1">IFERROR(INDEX(MAESTRO!B:B,_xludf.AGGREGATE(15,6,ROW(MAESTRO!$B$3:$B$1000)/((MAESTRO!$B$3:$B$1000="ACADEMICOS")*(UPPER(MAESTRO!$L$3:$L$1000)="CONFIRMADO")),ROWS($A$3:A455))),"")</f>
        <v/>
      </c>
      <c r="C455" s="10" t="str">
        <f ca="1">IFERROR(INDEX(MAESTRO!C:C,_xludf.AGGREGATE(15,6,ROW(MAESTRO!$B$3:$B$1000)/((MAESTRO!$B$3:$B$1000="ACADEMICOS")*(UPPER(MAESTRO!$L$3:$L$1000)="CONFIRMADO")),ROWS($A$3:A455))),"")</f>
        <v/>
      </c>
      <c r="D455" s="10" t="str">
        <f ca="1">IFERROR(INDEX(MAESTRO!D:D,_xludf.AGGREGATE(15,6,ROW(MAESTRO!$B$3:$B$1000)/((MAESTRO!$B$3:$B$1000="ACADEMICOS")*(UPPER(MAESTRO!$L$3:$L$1000)="CONFIRMADO")),ROWS($A$3:A455))),"")</f>
        <v/>
      </c>
      <c r="E455" s="10" t="str">
        <f ca="1">IFERROR(INDEX(MAESTRO!E:E,_xludf.AGGREGATE(15,6,ROW(MAESTRO!$B$3:$B$1000)/((MAESTRO!$B$3:$B$1000="ACADEMICOS")*(UPPER(MAESTRO!$L$3:$L$1000)="CONFIRMADO")),ROWS($A$3:A455))),"")</f>
        <v/>
      </c>
      <c r="F455" s="10" t="str">
        <f ca="1">IFERROR(INDEX(MAESTRO!F:F,_xludf.AGGREGATE(15,6,ROW(MAESTRO!$B$3:$B$1000)/((MAESTRO!$B$3:$B$1000="ACADEMICOS")*(UPPER(MAESTRO!$L$3:$L$1000)="CONFIRMADO")),ROWS($A$3:A455))),"")</f>
        <v/>
      </c>
      <c r="G455" s="10" t="str">
        <f ca="1">IFERROR(INDEX(MAESTRO!G:G,_xludf.AGGREGATE(15,6,ROW(MAESTRO!$B$3:$B$1000)/((MAESTRO!$B$3:$B$1000="ACADEMICOS")*(UPPER(MAESTRO!$L$3:$L$1000)="CONFIRMADO")),ROWS($A$3:A455))),"")</f>
        <v/>
      </c>
      <c r="H455" s="10" t="str">
        <f ca="1">IFERROR(INDEX(MAESTRO!H:H,_xludf.AGGREGATE(15,6,ROW(MAESTRO!$B$3:$B$1000)/((MAESTRO!$B$3:$B$1000="ACADEMICOS")*(UPPER(MAESTRO!$L$3:$L$1000)="CONFIRMADO")),ROWS($A$3:A455))),"")</f>
        <v/>
      </c>
      <c r="I455" s="10" t="str">
        <f ca="1">IFERROR(INDEX(MAESTRO!I:I,_xludf.AGGREGATE(15,6,ROW(MAESTRO!$B$3:$B$1000)/((MAESTRO!$B$3:$B$1000="ACADEMICOS")*(UPPER(MAESTRO!$L$3:$L$1000)="CONFIRMADO")),ROWS($A$3:A455))),"")</f>
        <v/>
      </c>
      <c r="J455" s="10" t="str">
        <f ca="1">IFERROR(INDEX(MAESTRO!J:J,_xludf.AGGREGATE(15,6,ROW(MAESTRO!$B$3:$B$1000)/((MAESTRO!$B$3:$B$1000="ACADEMICOS")*(UPPER(MAESTRO!$L$3:$L$1000)="CONFIRMADO")),ROWS($A$3:A455))),"")</f>
        <v/>
      </c>
      <c r="K455" s="10" t="str">
        <f ca="1">IFERROR(INDEX(MAESTRO!K:K,_xludf.AGGREGATE(15,6,ROW(MAESTRO!$B$3:$B$1000)/((MAESTRO!$B$3:$B$1000="ACADEMICOS")*(UPPER(MAESTRO!$L$3:$L$1000)="CONFIRMADO")),ROWS($A$3:A455))),"")</f>
        <v/>
      </c>
      <c r="L455" s="10" t="str">
        <f ca="1">IFERROR(INDEX(MAESTRO!L:L,_xludf.AGGREGATE(15,6,ROW(MAESTRO!$B$3:$B$1000)/((MAESTRO!$B$3:$B$1000="ACADEMICOS")*(UPPER(MAESTRO!$L$3:$L$1000)="CONFIRMADO")),ROWS($A$3:A455))),"")</f>
        <v/>
      </c>
      <c r="M455" s="10" t="str">
        <f ca="1">IFERROR(INDEX(MAESTRO!M:M,_xludf.AGGREGATE(15,6,ROW(MAESTRO!$B$3:$B$1000)/((MAESTRO!$B$3:$B$1000="ACADEMICOS")*(UPPER(MAESTRO!$L$3:$L$1000)="CONFIRMADO")),ROWS($A$3:A455))),"")</f>
        <v/>
      </c>
      <c r="N455" s="10" t="str">
        <f ca="1">IFERROR(INDEX(MAESTRO!N:N,_xludf.AGGREGATE(15,6,ROW(MAESTRO!$B$3:$B$1000)/((MAESTRO!$B$3:$B$1000="ACADEMICOS")*(UPPER(MAESTRO!$L$3:$L$1000)="CONFIRMADO")),ROWS($A$3:A455))),"")</f>
        <v/>
      </c>
      <c r="O455" s="10" t="str">
        <f ca="1">IFERROR(INDEX(MAESTRO!O:O,_xludf.AGGREGATE(15,6,ROW(MAESTRO!$B$3:$B$1000)/((MAESTRO!$B$3:$B$1000="ACADEMICOS")*(UPPER(MAESTRO!$L$3:$L$1000)="CONFIRMADO")),ROWS($A$3:A455))),"")</f>
        <v/>
      </c>
      <c r="P455" s="10" t="str">
        <f ca="1">IFERROR(INDEX(MAESTRO!P:P,_xludf.AGGREGATE(15,6,ROW(MAESTRO!$B$3:$B$1000)/((MAESTRO!$B$3:$B$1000="ACADEMICOS")*(UPPER(MAESTRO!$L$3:$L$1000)="CONFIRMADO")),ROWS($A$3:A455))),"")</f>
        <v/>
      </c>
      <c r="Q455" s="10" t="str">
        <f ca="1">IFERROR(INDEX(MAESTRO!Q:Q,_xludf.AGGREGATE(15,6,ROW(MAESTRO!$B$3:$B$1000)/((MAESTRO!$B$3:$B$1000="ACADEMICOS")*(UPPER(MAESTRO!$L$3:$L$1000)="CONFIRMADO")),ROWS($A$3:A455))),"")</f>
        <v/>
      </c>
      <c r="R455" s="10" t="str">
        <f ca="1">IFERROR(INDEX(MAESTRO!R:R,_xludf.AGGREGATE(15,6,ROW(MAESTRO!$B$3:$B$1000)/((MAESTRO!$B$3:$B$1000="ACADEMICOS")*(UPPER(MAESTRO!$L$3:$L$1000)="CONFIRMADO")),ROWS($A$3:A455))),"")</f>
        <v/>
      </c>
      <c r="S455" s="10" t="str">
        <f ca="1">IFERROR(INDEX(MAESTRO!S:S,_xludf.AGGREGATE(15,6,ROW(MAESTRO!$B$3:$B$1000)/((MAESTRO!$B$3:$B$1000="ACADEMICOS")*(UPPER(MAESTRO!$L$3:$L$1000)="CONFIRMADO")),ROWS($A$3:A455))),"")</f>
        <v/>
      </c>
      <c r="T455" s="10" t="str">
        <f ca="1">IFERROR(INDEX(MAESTRO!T:T,_xludf.AGGREGATE(15,6,ROW(MAESTRO!$B$3:$B$1000)/((MAESTRO!$B$3:$B$1000="ACADEMICOS")*(UPPER(MAESTRO!$L$3:$L$1000)="CONFIRMADO")),ROWS($A$3:A455))),"")</f>
        <v/>
      </c>
      <c r="U455" s="10" t="str">
        <f ca="1">IFERROR(INDEX(MAESTRO!U:U,_xludf.AGGREGATE(15,6,ROW(MAESTRO!$B$3:$B$1000)/((MAESTRO!$B$3:$B$1000="ACADEMICOS")*(UPPER(MAESTRO!$L$3:$L$1000)="CONFIRMADO")),ROWS($A$3:A455))),"")</f>
        <v/>
      </c>
      <c r="V455" s="10" t="str">
        <f ca="1">IFERROR(INDEX(MAESTRO!V:V,_xludf.AGGREGATE(15,6,ROW(MAESTRO!$B$3:$B$1000)/((MAESTRO!$B$3:$B$1000="ACADEMICOS")*(UPPER(MAESTRO!$L$3:$L$1000)="CONFIRMADO")),ROWS($A$3:A455))),"")</f>
        <v/>
      </c>
      <c r="W455" s="10" t="str">
        <f ca="1">IFERROR(INDEX(MAESTRO!W:W,_xludf.AGGREGATE(15,6,ROW(MAESTRO!$B$3:$B$1000)/((MAESTRO!$B$3:$B$1000="ACADEMICOS")*(UPPER(MAESTRO!$L$3:$L$1000)="CONFIRMADO")),ROWS($A$3:A455))),"")</f>
        <v/>
      </c>
      <c r="X455" s="10" t="str">
        <f ca="1">IFERROR(INDEX(MAESTRO!X:X,_xludf.AGGREGATE(15,6,ROW(MAESTRO!$B$3:$B$1000)/((MAESTRO!$B$3:$B$1000="ACADEMICOS")*(UPPER(MAESTRO!$L$3:$L$1000)="CONFIRMADO")),ROWS($A$3:A455))),"")</f>
        <v/>
      </c>
    </row>
    <row r="456" spans="1:24" ht="22.05" customHeight="1">
      <c r="A456" s="21" t="str">
        <f ca="1">IFERROR(INDEX(MAESTRO!A:A,_xludf.AGGREGATE(15,6,ROW(MAESTRO!$B$3:$B$1000)/((MAESTRO!$B$3:$B$1000="ACADEMICOS")*(UPPER(MAESTRO!$L$3:$L$1000)="CONFIRMADO")),ROWS($A$3:A456))),"")</f>
        <v/>
      </c>
      <c r="B456" s="21" t="str">
        <f ca="1">IFERROR(INDEX(MAESTRO!B:B,_xludf.AGGREGATE(15,6,ROW(MAESTRO!$B$3:$B$1000)/((MAESTRO!$B$3:$B$1000="ACADEMICOS")*(UPPER(MAESTRO!$L$3:$L$1000)="CONFIRMADO")),ROWS($A$3:A456))),"")</f>
        <v/>
      </c>
      <c r="C456" s="21" t="str">
        <f ca="1">IFERROR(INDEX(MAESTRO!C:C,_xludf.AGGREGATE(15,6,ROW(MAESTRO!$B$3:$B$1000)/((MAESTRO!$B$3:$B$1000="ACADEMICOS")*(UPPER(MAESTRO!$L$3:$L$1000)="CONFIRMADO")),ROWS($A$3:A456))),"")</f>
        <v/>
      </c>
      <c r="D456" s="21" t="str">
        <f ca="1">IFERROR(INDEX(MAESTRO!D:D,_xludf.AGGREGATE(15,6,ROW(MAESTRO!$B$3:$B$1000)/((MAESTRO!$B$3:$B$1000="ACADEMICOS")*(UPPER(MAESTRO!$L$3:$L$1000)="CONFIRMADO")),ROWS($A$3:A456))),"")</f>
        <v/>
      </c>
      <c r="E456" s="21" t="str">
        <f ca="1">IFERROR(INDEX(MAESTRO!E:E,_xludf.AGGREGATE(15,6,ROW(MAESTRO!$B$3:$B$1000)/((MAESTRO!$B$3:$B$1000="ACADEMICOS")*(UPPER(MAESTRO!$L$3:$L$1000)="CONFIRMADO")),ROWS($A$3:A456))),"")</f>
        <v/>
      </c>
      <c r="F456" s="21" t="str">
        <f ca="1">IFERROR(INDEX(MAESTRO!F:F,_xludf.AGGREGATE(15,6,ROW(MAESTRO!$B$3:$B$1000)/((MAESTRO!$B$3:$B$1000="ACADEMICOS")*(UPPER(MAESTRO!$L$3:$L$1000)="CONFIRMADO")),ROWS($A$3:A456))),"")</f>
        <v/>
      </c>
      <c r="G456" s="21" t="str">
        <f ca="1">IFERROR(INDEX(MAESTRO!G:G,_xludf.AGGREGATE(15,6,ROW(MAESTRO!$B$3:$B$1000)/((MAESTRO!$B$3:$B$1000="ACADEMICOS")*(UPPER(MAESTRO!$L$3:$L$1000)="CONFIRMADO")),ROWS($A$3:A456))),"")</f>
        <v/>
      </c>
      <c r="H456" s="21" t="str">
        <f ca="1">IFERROR(INDEX(MAESTRO!H:H,_xludf.AGGREGATE(15,6,ROW(MAESTRO!$B$3:$B$1000)/((MAESTRO!$B$3:$B$1000="ACADEMICOS")*(UPPER(MAESTRO!$L$3:$L$1000)="CONFIRMADO")),ROWS($A$3:A456))),"")</f>
        <v/>
      </c>
      <c r="I456" s="21" t="str">
        <f ca="1">IFERROR(INDEX(MAESTRO!I:I,_xludf.AGGREGATE(15,6,ROW(MAESTRO!$B$3:$B$1000)/((MAESTRO!$B$3:$B$1000="ACADEMICOS")*(UPPER(MAESTRO!$L$3:$L$1000)="CONFIRMADO")),ROWS($A$3:A456))),"")</f>
        <v/>
      </c>
      <c r="J456" s="21" t="str">
        <f ca="1">IFERROR(INDEX(MAESTRO!J:J,_xludf.AGGREGATE(15,6,ROW(MAESTRO!$B$3:$B$1000)/((MAESTRO!$B$3:$B$1000="ACADEMICOS")*(UPPER(MAESTRO!$L$3:$L$1000)="CONFIRMADO")),ROWS($A$3:A456))),"")</f>
        <v/>
      </c>
      <c r="K456" s="21" t="str">
        <f ca="1">IFERROR(INDEX(MAESTRO!K:K,_xludf.AGGREGATE(15,6,ROW(MAESTRO!$B$3:$B$1000)/((MAESTRO!$B$3:$B$1000="ACADEMICOS")*(UPPER(MAESTRO!$L$3:$L$1000)="CONFIRMADO")),ROWS($A$3:A456))),"")</f>
        <v/>
      </c>
      <c r="L456" s="21" t="str">
        <f ca="1">IFERROR(INDEX(MAESTRO!L:L,_xludf.AGGREGATE(15,6,ROW(MAESTRO!$B$3:$B$1000)/((MAESTRO!$B$3:$B$1000="ACADEMICOS")*(UPPER(MAESTRO!$L$3:$L$1000)="CONFIRMADO")),ROWS($A$3:A456))),"")</f>
        <v/>
      </c>
      <c r="M456" s="21" t="str">
        <f ca="1">IFERROR(INDEX(MAESTRO!M:M,_xludf.AGGREGATE(15,6,ROW(MAESTRO!$B$3:$B$1000)/((MAESTRO!$B$3:$B$1000="ACADEMICOS")*(UPPER(MAESTRO!$L$3:$L$1000)="CONFIRMADO")),ROWS($A$3:A456))),"")</f>
        <v/>
      </c>
      <c r="N456" s="21" t="str">
        <f ca="1">IFERROR(INDEX(MAESTRO!N:N,_xludf.AGGREGATE(15,6,ROW(MAESTRO!$B$3:$B$1000)/((MAESTRO!$B$3:$B$1000="ACADEMICOS")*(UPPER(MAESTRO!$L$3:$L$1000)="CONFIRMADO")),ROWS($A$3:A456))),"")</f>
        <v/>
      </c>
      <c r="O456" s="21" t="str">
        <f ca="1">IFERROR(INDEX(MAESTRO!O:O,_xludf.AGGREGATE(15,6,ROW(MAESTRO!$B$3:$B$1000)/((MAESTRO!$B$3:$B$1000="ACADEMICOS")*(UPPER(MAESTRO!$L$3:$L$1000)="CONFIRMADO")),ROWS($A$3:A456))),"")</f>
        <v/>
      </c>
      <c r="P456" s="21" t="str">
        <f ca="1">IFERROR(INDEX(MAESTRO!P:P,_xludf.AGGREGATE(15,6,ROW(MAESTRO!$B$3:$B$1000)/((MAESTRO!$B$3:$B$1000="ACADEMICOS")*(UPPER(MAESTRO!$L$3:$L$1000)="CONFIRMADO")),ROWS($A$3:A456))),"")</f>
        <v/>
      </c>
      <c r="Q456" s="21" t="str">
        <f ca="1">IFERROR(INDEX(MAESTRO!Q:Q,_xludf.AGGREGATE(15,6,ROW(MAESTRO!$B$3:$B$1000)/((MAESTRO!$B$3:$B$1000="ACADEMICOS")*(UPPER(MAESTRO!$L$3:$L$1000)="CONFIRMADO")),ROWS($A$3:A456))),"")</f>
        <v/>
      </c>
      <c r="R456" s="21" t="str">
        <f ca="1">IFERROR(INDEX(MAESTRO!R:R,_xludf.AGGREGATE(15,6,ROW(MAESTRO!$B$3:$B$1000)/((MAESTRO!$B$3:$B$1000="ACADEMICOS")*(UPPER(MAESTRO!$L$3:$L$1000)="CONFIRMADO")),ROWS($A$3:A456))),"")</f>
        <v/>
      </c>
      <c r="S456" s="21" t="str">
        <f ca="1">IFERROR(INDEX(MAESTRO!S:S,_xludf.AGGREGATE(15,6,ROW(MAESTRO!$B$3:$B$1000)/((MAESTRO!$B$3:$B$1000="ACADEMICOS")*(UPPER(MAESTRO!$L$3:$L$1000)="CONFIRMADO")),ROWS($A$3:A456))),"")</f>
        <v/>
      </c>
      <c r="T456" s="21" t="str">
        <f ca="1">IFERROR(INDEX(MAESTRO!T:T,_xludf.AGGREGATE(15,6,ROW(MAESTRO!$B$3:$B$1000)/((MAESTRO!$B$3:$B$1000="ACADEMICOS")*(UPPER(MAESTRO!$L$3:$L$1000)="CONFIRMADO")),ROWS($A$3:A456))),"")</f>
        <v/>
      </c>
      <c r="U456" s="21" t="str">
        <f ca="1">IFERROR(INDEX(MAESTRO!U:U,_xludf.AGGREGATE(15,6,ROW(MAESTRO!$B$3:$B$1000)/((MAESTRO!$B$3:$B$1000="ACADEMICOS")*(UPPER(MAESTRO!$L$3:$L$1000)="CONFIRMADO")),ROWS($A$3:A456))),"")</f>
        <v/>
      </c>
      <c r="V456" s="21" t="str">
        <f ca="1">IFERROR(INDEX(MAESTRO!V:V,_xludf.AGGREGATE(15,6,ROW(MAESTRO!$B$3:$B$1000)/((MAESTRO!$B$3:$B$1000="ACADEMICOS")*(UPPER(MAESTRO!$L$3:$L$1000)="CONFIRMADO")),ROWS($A$3:A456))),"")</f>
        <v/>
      </c>
      <c r="W456" s="21" t="str">
        <f ca="1">IFERROR(INDEX(MAESTRO!W:W,_xludf.AGGREGATE(15,6,ROW(MAESTRO!$B$3:$B$1000)/((MAESTRO!$B$3:$B$1000="ACADEMICOS")*(UPPER(MAESTRO!$L$3:$L$1000)="CONFIRMADO")),ROWS($A$3:A456))),"")</f>
        <v/>
      </c>
      <c r="X456" s="21" t="str">
        <f ca="1">IFERROR(INDEX(MAESTRO!X:X,_xludf.AGGREGATE(15,6,ROW(MAESTRO!$B$3:$B$1000)/((MAESTRO!$B$3:$B$1000="ACADEMICOS")*(UPPER(MAESTRO!$L$3:$L$1000)="CONFIRMADO")),ROWS($A$3:A456))),"")</f>
        <v/>
      </c>
    </row>
    <row r="457" spans="1:24" ht="22.05" customHeight="1">
      <c r="A457" s="10" t="str">
        <f ca="1">IFERROR(INDEX(MAESTRO!A:A,_xludf.AGGREGATE(15,6,ROW(MAESTRO!$B$3:$B$1000)/((MAESTRO!$B$3:$B$1000="ACADEMICOS")*(UPPER(MAESTRO!$L$3:$L$1000)="CONFIRMADO")),ROWS($A$3:A457))),"")</f>
        <v/>
      </c>
      <c r="B457" s="10" t="str">
        <f ca="1">IFERROR(INDEX(MAESTRO!B:B,_xludf.AGGREGATE(15,6,ROW(MAESTRO!$B$3:$B$1000)/((MAESTRO!$B$3:$B$1000="ACADEMICOS")*(UPPER(MAESTRO!$L$3:$L$1000)="CONFIRMADO")),ROWS($A$3:A457))),"")</f>
        <v/>
      </c>
      <c r="C457" s="10" t="str">
        <f ca="1">IFERROR(INDEX(MAESTRO!C:C,_xludf.AGGREGATE(15,6,ROW(MAESTRO!$B$3:$B$1000)/((MAESTRO!$B$3:$B$1000="ACADEMICOS")*(UPPER(MAESTRO!$L$3:$L$1000)="CONFIRMADO")),ROWS($A$3:A457))),"")</f>
        <v/>
      </c>
      <c r="D457" s="10" t="str">
        <f ca="1">IFERROR(INDEX(MAESTRO!D:D,_xludf.AGGREGATE(15,6,ROW(MAESTRO!$B$3:$B$1000)/((MAESTRO!$B$3:$B$1000="ACADEMICOS")*(UPPER(MAESTRO!$L$3:$L$1000)="CONFIRMADO")),ROWS($A$3:A457))),"")</f>
        <v/>
      </c>
      <c r="E457" s="10" t="str">
        <f ca="1">IFERROR(INDEX(MAESTRO!E:E,_xludf.AGGREGATE(15,6,ROW(MAESTRO!$B$3:$B$1000)/((MAESTRO!$B$3:$B$1000="ACADEMICOS")*(UPPER(MAESTRO!$L$3:$L$1000)="CONFIRMADO")),ROWS($A$3:A457))),"")</f>
        <v/>
      </c>
      <c r="F457" s="10" t="str">
        <f ca="1">IFERROR(INDEX(MAESTRO!F:F,_xludf.AGGREGATE(15,6,ROW(MAESTRO!$B$3:$B$1000)/((MAESTRO!$B$3:$B$1000="ACADEMICOS")*(UPPER(MAESTRO!$L$3:$L$1000)="CONFIRMADO")),ROWS($A$3:A457))),"")</f>
        <v/>
      </c>
      <c r="G457" s="10" t="str">
        <f ca="1">IFERROR(INDEX(MAESTRO!G:G,_xludf.AGGREGATE(15,6,ROW(MAESTRO!$B$3:$B$1000)/((MAESTRO!$B$3:$B$1000="ACADEMICOS")*(UPPER(MAESTRO!$L$3:$L$1000)="CONFIRMADO")),ROWS($A$3:A457))),"")</f>
        <v/>
      </c>
      <c r="H457" s="10" t="str">
        <f ca="1">IFERROR(INDEX(MAESTRO!H:H,_xludf.AGGREGATE(15,6,ROW(MAESTRO!$B$3:$B$1000)/((MAESTRO!$B$3:$B$1000="ACADEMICOS")*(UPPER(MAESTRO!$L$3:$L$1000)="CONFIRMADO")),ROWS($A$3:A457))),"")</f>
        <v/>
      </c>
      <c r="I457" s="10" t="str">
        <f ca="1">IFERROR(INDEX(MAESTRO!I:I,_xludf.AGGREGATE(15,6,ROW(MAESTRO!$B$3:$B$1000)/((MAESTRO!$B$3:$B$1000="ACADEMICOS")*(UPPER(MAESTRO!$L$3:$L$1000)="CONFIRMADO")),ROWS($A$3:A457))),"")</f>
        <v/>
      </c>
      <c r="J457" s="10" t="str">
        <f ca="1">IFERROR(INDEX(MAESTRO!J:J,_xludf.AGGREGATE(15,6,ROW(MAESTRO!$B$3:$B$1000)/((MAESTRO!$B$3:$B$1000="ACADEMICOS")*(UPPER(MAESTRO!$L$3:$L$1000)="CONFIRMADO")),ROWS($A$3:A457))),"")</f>
        <v/>
      </c>
      <c r="K457" s="10" t="str">
        <f ca="1">IFERROR(INDEX(MAESTRO!K:K,_xludf.AGGREGATE(15,6,ROW(MAESTRO!$B$3:$B$1000)/((MAESTRO!$B$3:$B$1000="ACADEMICOS")*(UPPER(MAESTRO!$L$3:$L$1000)="CONFIRMADO")),ROWS($A$3:A457))),"")</f>
        <v/>
      </c>
      <c r="L457" s="10" t="str">
        <f ca="1">IFERROR(INDEX(MAESTRO!L:L,_xludf.AGGREGATE(15,6,ROW(MAESTRO!$B$3:$B$1000)/((MAESTRO!$B$3:$B$1000="ACADEMICOS")*(UPPER(MAESTRO!$L$3:$L$1000)="CONFIRMADO")),ROWS($A$3:A457))),"")</f>
        <v/>
      </c>
      <c r="M457" s="10" t="str">
        <f ca="1">IFERROR(INDEX(MAESTRO!M:M,_xludf.AGGREGATE(15,6,ROW(MAESTRO!$B$3:$B$1000)/((MAESTRO!$B$3:$B$1000="ACADEMICOS")*(UPPER(MAESTRO!$L$3:$L$1000)="CONFIRMADO")),ROWS($A$3:A457))),"")</f>
        <v/>
      </c>
      <c r="N457" s="10" t="str">
        <f ca="1">IFERROR(INDEX(MAESTRO!N:N,_xludf.AGGREGATE(15,6,ROW(MAESTRO!$B$3:$B$1000)/((MAESTRO!$B$3:$B$1000="ACADEMICOS")*(UPPER(MAESTRO!$L$3:$L$1000)="CONFIRMADO")),ROWS($A$3:A457))),"")</f>
        <v/>
      </c>
      <c r="O457" s="10" t="str">
        <f ca="1">IFERROR(INDEX(MAESTRO!O:O,_xludf.AGGREGATE(15,6,ROW(MAESTRO!$B$3:$B$1000)/((MAESTRO!$B$3:$B$1000="ACADEMICOS")*(UPPER(MAESTRO!$L$3:$L$1000)="CONFIRMADO")),ROWS($A$3:A457))),"")</f>
        <v/>
      </c>
      <c r="P457" s="10" t="str">
        <f ca="1">IFERROR(INDEX(MAESTRO!P:P,_xludf.AGGREGATE(15,6,ROW(MAESTRO!$B$3:$B$1000)/((MAESTRO!$B$3:$B$1000="ACADEMICOS")*(UPPER(MAESTRO!$L$3:$L$1000)="CONFIRMADO")),ROWS($A$3:A457))),"")</f>
        <v/>
      </c>
      <c r="Q457" s="10" t="str">
        <f ca="1">IFERROR(INDEX(MAESTRO!Q:Q,_xludf.AGGREGATE(15,6,ROW(MAESTRO!$B$3:$B$1000)/((MAESTRO!$B$3:$B$1000="ACADEMICOS")*(UPPER(MAESTRO!$L$3:$L$1000)="CONFIRMADO")),ROWS($A$3:A457))),"")</f>
        <v/>
      </c>
      <c r="R457" s="10" t="str">
        <f ca="1">IFERROR(INDEX(MAESTRO!R:R,_xludf.AGGREGATE(15,6,ROW(MAESTRO!$B$3:$B$1000)/((MAESTRO!$B$3:$B$1000="ACADEMICOS")*(UPPER(MAESTRO!$L$3:$L$1000)="CONFIRMADO")),ROWS($A$3:A457))),"")</f>
        <v/>
      </c>
      <c r="S457" s="10" t="str">
        <f ca="1">IFERROR(INDEX(MAESTRO!S:S,_xludf.AGGREGATE(15,6,ROW(MAESTRO!$B$3:$B$1000)/((MAESTRO!$B$3:$B$1000="ACADEMICOS")*(UPPER(MAESTRO!$L$3:$L$1000)="CONFIRMADO")),ROWS($A$3:A457))),"")</f>
        <v/>
      </c>
      <c r="T457" s="10" t="str">
        <f ca="1">IFERROR(INDEX(MAESTRO!T:T,_xludf.AGGREGATE(15,6,ROW(MAESTRO!$B$3:$B$1000)/((MAESTRO!$B$3:$B$1000="ACADEMICOS")*(UPPER(MAESTRO!$L$3:$L$1000)="CONFIRMADO")),ROWS($A$3:A457))),"")</f>
        <v/>
      </c>
      <c r="U457" s="10" t="str">
        <f ca="1">IFERROR(INDEX(MAESTRO!U:U,_xludf.AGGREGATE(15,6,ROW(MAESTRO!$B$3:$B$1000)/((MAESTRO!$B$3:$B$1000="ACADEMICOS")*(UPPER(MAESTRO!$L$3:$L$1000)="CONFIRMADO")),ROWS($A$3:A457))),"")</f>
        <v/>
      </c>
      <c r="V457" s="10" t="str">
        <f ca="1">IFERROR(INDEX(MAESTRO!V:V,_xludf.AGGREGATE(15,6,ROW(MAESTRO!$B$3:$B$1000)/((MAESTRO!$B$3:$B$1000="ACADEMICOS")*(UPPER(MAESTRO!$L$3:$L$1000)="CONFIRMADO")),ROWS($A$3:A457))),"")</f>
        <v/>
      </c>
      <c r="W457" s="10" t="str">
        <f ca="1">IFERROR(INDEX(MAESTRO!W:W,_xludf.AGGREGATE(15,6,ROW(MAESTRO!$B$3:$B$1000)/((MAESTRO!$B$3:$B$1000="ACADEMICOS")*(UPPER(MAESTRO!$L$3:$L$1000)="CONFIRMADO")),ROWS($A$3:A457))),"")</f>
        <v/>
      </c>
      <c r="X457" s="10" t="str">
        <f ca="1">IFERROR(INDEX(MAESTRO!X:X,_xludf.AGGREGATE(15,6,ROW(MAESTRO!$B$3:$B$1000)/((MAESTRO!$B$3:$B$1000="ACADEMICOS")*(UPPER(MAESTRO!$L$3:$L$1000)="CONFIRMADO")),ROWS($A$3:A457))),"")</f>
        <v/>
      </c>
    </row>
    <row r="458" spans="1:24" ht="22.05" customHeight="1">
      <c r="A458" s="21" t="str">
        <f ca="1">IFERROR(INDEX(MAESTRO!A:A,_xludf.AGGREGATE(15,6,ROW(MAESTRO!$B$3:$B$1000)/((MAESTRO!$B$3:$B$1000="ACADEMICOS")*(UPPER(MAESTRO!$L$3:$L$1000)="CONFIRMADO")),ROWS($A$3:A458))),"")</f>
        <v/>
      </c>
      <c r="B458" s="21" t="str">
        <f ca="1">IFERROR(INDEX(MAESTRO!B:B,_xludf.AGGREGATE(15,6,ROW(MAESTRO!$B$3:$B$1000)/((MAESTRO!$B$3:$B$1000="ACADEMICOS")*(UPPER(MAESTRO!$L$3:$L$1000)="CONFIRMADO")),ROWS($A$3:A458))),"")</f>
        <v/>
      </c>
      <c r="C458" s="21" t="str">
        <f ca="1">IFERROR(INDEX(MAESTRO!C:C,_xludf.AGGREGATE(15,6,ROW(MAESTRO!$B$3:$B$1000)/((MAESTRO!$B$3:$B$1000="ACADEMICOS")*(UPPER(MAESTRO!$L$3:$L$1000)="CONFIRMADO")),ROWS($A$3:A458))),"")</f>
        <v/>
      </c>
      <c r="D458" s="21" t="str">
        <f ca="1">IFERROR(INDEX(MAESTRO!D:D,_xludf.AGGREGATE(15,6,ROW(MAESTRO!$B$3:$B$1000)/((MAESTRO!$B$3:$B$1000="ACADEMICOS")*(UPPER(MAESTRO!$L$3:$L$1000)="CONFIRMADO")),ROWS($A$3:A458))),"")</f>
        <v/>
      </c>
      <c r="E458" s="21" t="str">
        <f ca="1">IFERROR(INDEX(MAESTRO!E:E,_xludf.AGGREGATE(15,6,ROW(MAESTRO!$B$3:$B$1000)/((MAESTRO!$B$3:$B$1000="ACADEMICOS")*(UPPER(MAESTRO!$L$3:$L$1000)="CONFIRMADO")),ROWS($A$3:A458))),"")</f>
        <v/>
      </c>
      <c r="F458" s="21" t="str">
        <f ca="1">IFERROR(INDEX(MAESTRO!F:F,_xludf.AGGREGATE(15,6,ROW(MAESTRO!$B$3:$B$1000)/((MAESTRO!$B$3:$B$1000="ACADEMICOS")*(UPPER(MAESTRO!$L$3:$L$1000)="CONFIRMADO")),ROWS($A$3:A458))),"")</f>
        <v/>
      </c>
      <c r="G458" s="21" t="str">
        <f ca="1">IFERROR(INDEX(MAESTRO!G:G,_xludf.AGGREGATE(15,6,ROW(MAESTRO!$B$3:$B$1000)/((MAESTRO!$B$3:$B$1000="ACADEMICOS")*(UPPER(MAESTRO!$L$3:$L$1000)="CONFIRMADO")),ROWS($A$3:A458))),"")</f>
        <v/>
      </c>
      <c r="H458" s="21" t="str">
        <f ca="1">IFERROR(INDEX(MAESTRO!H:H,_xludf.AGGREGATE(15,6,ROW(MAESTRO!$B$3:$B$1000)/((MAESTRO!$B$3:$B$1000="ACADEMICOS")*(UPPER(MAESTRO!$L$3:$L$1000)="CONFIRMADO")),ROWS($A$3:A458))),"")</f>
        <v/>
      </c>
      <c r="I458" s="21" t="str">
        <f ca="1">IFERROR(INDEX(MAESTRO!I:I,_xludf.AGGREGATE(15,6,ROW(MAESTRO!$B$3:$B$1000)/((MAESTRO!$B$3:$B$1000="ACADEMICOS")*(UPPER(MAESTRO!$L$3:$L$1000)="CONFIRMADO")),ROWS($A$3:A458))),"")</f>
        <v/>
      </c>
      <c r="J458" s="21" t="str">
        <f ca="1">IFERROR(INDEX(MAESTRO!J:J,_xludf.AGGREGATE(15,6,ROW(MAESTRO!$B$3:$B$1000)/((MAESTRO!$B$3:$B$1000="ACADEMICOS")*(UPPER(MAESTRO!$L$3:$L$1000)="CONFIRMADO")),ROWS($A$3:A458))),"")</f>
        <v/>
      </c>
      <c r="K458" s="21" t="str">
        <f ca="1">IFERROR(INDEX(MAESTRO!K:K,_xludf.AGGREGATE(15,6,ROW(MAESTRO!$B$3:$B$1000)/((MAESTRO!$B$3:$B$1000="ACADEMICOS")*(UPPER(MAESTRO!$L$3:$L$1000)="CONFIRMADO")),ROWS($A$3:A458))),"")</f>
        <v/>
      </c>
      <c r="L458" s="21" t="str">
        <f ca="1">IFERROR(INDEX(MAESTRO!L:L,_xludf.AGGREGATE(15,6,ROW(MAESTRO!$B$3:$B$1000)/((MAESTRO!$B$3:$B$1000="ACADEMICOS")*(UPPER(MAESTRO!$L$3:$L$1000)="CONFIRMADO")),ROWS($A$3:A458))),"")</f>
        <v/>
      </c>
      <c r="M458" s="21" t="str">
        <f ca="1">IFERROR(INDEX(MAESTRO!M:M,_xludf.AGGREGATE(15,6,ROW(MAESTRO!$B$3:$B$1000)/((MAESTRO!$B$3:$B$1000="ACADEMICOS")*(UPPER(MAESTRO!$L$3:$L$1000)="CONFIRMADO")),ROWS($A$3:A458))),"")</f>
        <v/>
      </c>
      <c r="N458" s="21" t="str">
        <f ca="1">IFERROR(INDEX(MAESTRO!N:N,_xludf.AGGREGATE(15,6,ROW(MAESTRO!$B$3:$B$1000)/((MAESTRO!$B$3:$B$1000="ACADEMICOS")*(UPPER(MAESTRO!$L$3:$L$1000)="CONFIRMADO")),ROWS($A$3:A458))),"")</f>
        <v/>
      </c>
      <c r="O458" s="21" t="str">
        <f ca="1">IFERROR(INDEX(MAESTRO!O:O,_xludf.AGGREGATE(15,6,ROW(MAESTRO!$B$3:$B$1000)/((MAESTRO!$B$3:$B$1000="ACADEMICOS")*(UPPER(MAESTRO!$L$3:$L$1000)="CONFIRMADO")),ROWS($A$3:A458))),"")</f>
        <v/>
      </c>
      <c r="P458" s="21" t="str">
        <f ca="1">IFERROR(INDEX(MAESTRO!P:P,_xludf.AGGREGATE(15,6,ROW(MAESTRO!$B$3:$B$1000)/((MAESTRO!$B$3:$B$1000="ACADEMICOS")*(UPPER(MAESTRO!$L$3:$L$1000)="CONFIRMADO")),ROWS($A$3:A458))),"")</f>
        <v/>
      </c>
      <c r="Q458" s="21" t="str">
        <f ca="1">IFERROR(INDEX(MAESTRO!Q:Q,_xludf.AGGREGATE(15,6,ROW(MAESTRO!$B$3:$B$1000)/((MAESTRO!$B$3:$B$1000="ACADEMICOS")*(UPPER(MAESTRO!$L$3:$L$1000)="CONFIRMADO")),ROWS($A$3:A458))),"")</f>
        <v/>
      </c>
      <c r="R458" s="21" t="str">
        <f ca="1">IFERROR(INDEX(MAESTRO!R:R,_xludf.AGGREGATE(15,6,ROW(MAESTRO!$B$3:$B$1000)/((MAESTRO!$B$3:$B$1000="ACADEMICOS")*(UPPER(MAESTRO!$L$3:$L$1000)="CONFIRMADO")),ROWS($A$3:A458))),"")</f>
        <v/>
      </c>
      <c r="S458" s="21" t="str">
        <f ca="1">IFERROR(INDEX(MAESTRO!S:S,_xludf.AGGREGATE(15,6,ROW(MAESTRO!$B$3:$B$1000)/((MAESTRO!$B$3:$B$1000="ACADEMICOS")*(UPPER(MAESTRO!$L$3:$L$1000)="CONFIRMADO")),ROWS($A$3:A458))),"")</f>
        <v/>
      </c>
      <c r="T458" s="21" t="str">
        <f ca="1">IFERROR(INDEX(MAESTRO!T:T,_xludf.AGGREGATE(15,6,ROW(MAESTRO!$B$3:$B$1000)/((MAESTRO!$B$3:$B$1000="ACADEMICOS")*(UPPER(MAESTRO!$L$3:$L$1000)="CONFIRMADO")),ROWS($A$3:A458))),"")</f>
        <v/>
      </c>
      <c r="U458" s="21" t="str">
        <f ca="1">IFERROR(INDEX(MAESTRO!U:U,_xludf.AGGREGATE(15,6,ROW(MAESTRO!$B$3:$B$1000)/((MAESTRO!$B$3:$B$1000="ACADEMICOS")*(UPPER(MAESTRO!$L$3:$L$1000)="CONFIRMADO")),ROWS($A$3:A458))),"")</f>
        <v/>
      </c>
      <c r="V458" s="21" t="str">
        <f ca="1">IFERROR(INDEX(MAESTRO!V:V,_xludf.AGGREGATE(15,6,ROW(MAESTRO!$B$3:$B$1000)/((MAESTRO!$B$3:$B$1000="ACADEMICOS")*(UPPER(MAESTRO!$L$3:$L$1000)="CONFIRMADO")),ROWS($A$3:A458))),"")</f>
        <v/>
      </c>
      <c r="W458" s="21" t="str">
        <f ca="1">IFERROR(INDEX(MAESTRO!W:W,_xludf.AGGREGATE(15,6,ROW(MAESTRO!$B$3:$B$1000)/((MAESTRO!$B$3:$B$1000="ACADEMICOS")*(UPPER(MAESTRO!$L$3:$L$1000)="CONFIRMADO")),ROWS($A$3:A458))),"")</f>
        <v/>
      </c>
      <c r="X458" s="21" t="str">
        <f ca="1">IFERROR(INDEX(MAESTRO!X:X,_xludf.AGGREGATE(15,6,ROW(MAESTRO!$B$3:$B$1000)/((MAESTRO!$B$3:$B$1000="ACADEMICOS")*(UPPER(MAESTRO!$L$3:$L$1000)="CONFIRMADO")),ROWS($A$3:A458))),"")</f>
        <v/>
      </c>
    </row>
    <row r="459" spans="1:24" ht="22.05" customHeight="1">
      <c r="A459" s="10" t="str">
        <f ca="1">IFERROR(INDEX(MAESTRO!A:A,_xludf.AGGREGATE(15,6,ROW(MAESTRO!$B$3:$B$1000)/((MAESTRO!$B$3:$B$1000="ACADEMICOS")*(UPPER(MAESTRO!$L$3:$L$1000)="CONFIRMADO")),ROWS($A$3:A459))),"")</f>
        <v/>
      </c>
      <c r="B459" s="10" t="str">
        <f ca="1">IFERROR(INDEX(MAESTRO!B:B,_xludf.AGGREGATE(15,6,ROW(MAESTRO!$B$3:$B$1000)/((MAESTRO!$B$3:$B$1000="ACADEMICOS")*(UPPER(MAESTRO!$L$3:$L$1000)="CONFIRMADO")),ROWS($A$3:A459))),"")</f>
        <v/>
      </c>
      <c r="C459" s="10" t="str">
        <f ca="1">IFERROR(INDEX(MAESTRO!C:C,_xludf.AGGREGATE(15,6,ROW(MAESTRO!$B$3:$B$1000)/((MAESTRO!$B$3:$B$1000="ACADEMICOS")*(UPPER(MAESTRO!$L$3:$L$1000)="CONFIRMADO")),ROWS($A$3:A459))),"")</f>
        <v/>
      </c>
      <c r="D459" s="10" t="str">
        <f ca="1">IFERROR(INDEX(MAESTRO!D:D,_xludf.AGGREGATE(15,6,ROW(MAESTRO!$B$3:$B$1000)/((MAESTRO!$B$3:$B$1000="ACADEMICOS")*(UPPER(MAESTRO!$L$3:$L$1000)="CONFIRMADO")),ROWS($A$3:A459))),"")</f>
        <v/>
      </c>
      <c r="E459" s="10" t="str">
        <f ca="1">IFERROR(INDEX(MAESTRO!E:E,_xludf.AGGREGATE(15,6,ROW(MAESTRO!$B$3:$B$1000)/((MAESTRO!$B$3:$B$1000="ACADEMICOS")*(UPPER(MAESTRO!$L$3:$L$1000)="CONFIRMADO")),ROWS($A$3:A459))),"")</f>
        <v/>
      </c>
      <c r="F459" s="10" t="str">
        <f ca="1">IFERROR(INDEX(MAESTRO!F:F,_xludf.AGGREGATE(15,6,ROW(MAESTRO!$B$3:$B$1000)/((MAESTRO!$B$3:$B$1000="ACADEMICOS")*(UPPER(MAESTRO!$L$3:$L$1000)="CONFIRMADO")),ROWS($A$3:A459))),"")</f>
        <v/>
      </c>
      <c r="G459" s="10" t="str">
        <f ca="1">IFERROR(INDEX(MAESTRO!G:G,_xludf.AGGREGATE(15,6,ROW(MAESTRO!$B$3:$B$1000)/((MAESTRO!$B$3:$B$1000="ACADEMICOS")*(UPPER(MAESTRO!$L$3:$L$1000)="CONFIRMADO")),ROWS($A$3:A459))),"")</f>
        <v/>
      </c>
      <c r="H459" s="10" t="str">
        <f ca="1">IFERROR(INDEX(MAESTRO!H:H,_xludf.AGGREGATE(15,6,ROW(MAESTRO!$B$3:$B$1000)/((MAESTRO!$B$3:$B$1000="ACADEMICOS")*(UPPER(MAESTRO!$L$3:$L$1000)="CONFIRMADO")),ROWS($A$3:A459))),"")</f>
        <v/>
      </c>
      <c r="I459" s="10" t="str">
        <f ca="1">IFERROR(INDEX(MAESTRO!I:I,_xludf.AGGREGATE(15,6,ROW(MAESTRO!$B$3:$B$1000)/((MAESTRO!$B$3:$B$1000="ACADEMICOS")*(UPPER(MAESTRO!$L$3:$L$1000)="CONFIRMADO")),ROWS($A$3:A459))),"")</f>
        <v/>
      </c>
      <c r="J459" s="10" t="str">
        <f ca="1">IFERROR(INDEX(MAESTRO!J:J,_xludf.AGGREGATE(15,6,ROW(MAESTRO!$B$3:$B$1000)/((MAESTRO!$B$3:$B$1000="ACADEMICOS")*(UPPER(MAESTRO!$L$3:$L$1000)="CONFIRMADO")),ROWS($A$3:A459))),"")</f>
        <v/>
      </c>
      <c r="K459" s="10" t="str">
        <f ca="1">IFERROR(INDEX(MAESTRO!K:K,_xludf.AGGREGATE(15,6,ROW(MAESTRO!$B$3:$B$1000)/((MAESTRO!$B$3:$B$1000="ACADEMICOS")*(UPPER(MAESTRO!$L$3:$L$1000)="CONFIRMADO")),ROWS($A$3:A459))),"")</f>
        <v/>
      </c>
      <c r="L459" s="10" t="str">
        <f ca="1">IFERROR(INDEX(MAESTRO!L:L,_xludf.AGGREGATE(15,6,ROW(MAESTRO!$B$3:$B$1000)/((MAESTRO!$B$3:$B$1000="ACADEMICOS")*(UPPER(MAESTRO!$L$3:$L$1000)="CONFIRMADO")),ROWS($A$3:A459))),"")</f>
        <v/>
      </c>
      <c r="M459" s="10" t="str">
        <f ca="1">IFERROR(INDEX(MAESTRO!M:M,_xludf.AGGREGATE(15,6,ROW(MAESTRO!$B$3:$B$1000)/((MAESTRO!$B$3:$B$1000="ACADEMICOS")*(UPPER(MAESTRO!$L$3:$L$1000)="CONFIRMADO")),ROWS($A$3:A459))),"")</f>
        <v/>
      </c>
      <c r="N459" s="10" t="str">
        <f ca="1">IFERROR(INDEX(MAESTRO!N:N,_xludf.AGGREGATE(15,6,ROW(MAESTRO!$B$3:$B$1000)/((MAESTRO!$B$3:$B$1000="ACADEMICOS")*(UPPER(MAESTRO!$L$3:$L$1000)="CONFIRMADO")),ROWS($A$3:A459))),"")</f>
        <v/>
      </c>
      <c r="O459" s="10" t="str">
        <f ca="1">IFERROR(INDEX(MAESTRO!O:O,_xludf.AGGREGATE(15,6,ROW(MAESTRO!$B$3:$B$1000)/((MAESTRO!$B$3:$B$1000="ACADEMICOS")*(UPPER(MAESTRO!$L$3:$L$1000)="CONFIRMADO")),ROWS($A$3:A459))),"")</f>
        <v/>
      </c>
      <c r="P459" s="10" t="str">
        <f ca="1">IFERROR(INDEX(MAESTRO!P:P,_xludf.AGGREGATE(15,6,ROW(MAESTRO!$B$3:$B$1000)/((MAESTRO!$B$3:$B$1000="ACADEMICOS")*(UPPER(MAESTRO!$L$3:$L$1000)="CONFIRMADO")),ROWS($A$3:A459))),"")</f>
        <v/>
      </c>
      <c r="Q459" s="10" t="str">
        <f ca="1">IFERROR(INDEX(MAESTRO!Q:Q,_xludf.AGGREGATE(15,6,ROW(MAESTRO!$B$3:$B$1000)/((MAESTRO!$B$3:$B$1000="ACADEMICOS")*(UPPER(MAESTRO!$L$3:$L$1000)="CONFIRMADO")),ROWS($A$3:A459))),"")</f>
        <v/>
      </c>
      <c r="R459" s="10" t="str">
        <f ca="1">IFERROR(INDEX(MAESTRO!R:R,_xludf.AGGREGATE(15,6,ROW(MAESTRO!$B$3:$B$1000)/((MAESTRO!$B$3:$B$1000="ACADEMICOS")*(UPPER(MAESTRO!$L$3:$L$1000)="CONFIRMADO")),ROWS($A$3:A459))),"")</f>
        <v/>
      </c>
      <c r="S459" s="10" t="str">
        <f ca="1">IFERROR(INDEX(MAESTRO!S:S,_xludf.AGGREGATE(15,6,ROW(MAESTRO!$B$3:$B$1000)/((MAESTRO!$B$3:$B$1000="ACADEMICOS")*(UPPER(MAESTRO!$L$3:$L$1000)="CONFIRMADO")),ROWS($A$3:A459))),"")</f>
        <v/>
      </c>
      <c r="T459" s="10" t="str">
        <f ca="1">IFERROR(INDEX(MAESTRO!T:T,_xludf.AGGREGATE(15,6,ROW(MAESTRO!$B$3:$B$1000)/((MAESTRO!$B$3:$B$1000="ACADEMICOS")*(UPPER(MAESTRO!$L$3:$L$1000)="CONFIRMADO")),ROWS($A$3:A459))),"")</f>
        <v/>
      </c>
      <c r="U459" s="10" t="str">
        <f ca="1">IFERROR(INDEX(MAESTRO!U:U,_xludf.AGGREGATE(15,6,ROW(MAESTRO!$B$3:$B$1000)/((MAESTRO!$B$3:$B$1000="ACADEMICOS")*(UPPER(MAESTRO!$L$3:$L$1000)="CONFIRMADO")),ROWS($A$3:A459))),"")</f>
        <v/>
      </c>
      <c r="V459" s="10" t="str">
        <f ca="1">IFERROR(INDEX(MAESTRO!V:V,_xludf.AGGREGATE(15,6,ROW(MAESTRO!$B$3:$B$1000)/((MAESTRO!$B$3:$B$1000="ACADEMICOS")*(UPPER(MAESTRO!$L$3:$L$1000)="CONFIRMADO")),ROWS($A$3:A459))),"")</f>
        <v/>
      </c>
      <c r="W459" s="10" t="str">
        <f ca="1">IFERROR(INDEX(MAESTRO!W:W,_xludf.AGGREGATE(15,6,ROW(MAESTRO!$B$3:$B$1000)/((MAESTRO!$B$3:$B$1000="ACADEMICOS")*(UPPER(MAESTRO!$L$3:$L$1000)="CONFIRMADO")),ROWS($A$3:A459))),"")</f>
        <v/>
      </c>
      <c r="X459" s="10" t="str">
        <f ca="1">IFERROR(INDEX(MAESTRO!X:X,_xludf.AGGREGATE(15,6,ROW(MAESTRO!$B$3:$B$1000)/((MAESTRO!$B$3:$B$1000="ACADEMICOS")*(UPPER(MAESTRO!$L$3:$L$1000)="CONFIRMADO")),ROWS($A$3:A459))),"")</f>
        <v/>
      </c>
    </row>
    <row r="460" spans="1:24" ht="22.05" customHeight="1">
      <c r="A460" s="21" t="str">
        <f ca="1">IFERROR(INDEX(MAESTRO!A:A,_xludf.AGGREGATE(15,6,ROW(MAESTRO!$B$3:$B$1000)/((MAESTRO!$B$3:$B$1000="ACADEMICOS")*(UPPER(MAESTRO!$L$3:$L$1000)="CONFIRMADO")),ROWS($A$3:A460))),"")</f>
        <v/>
      </c>
      <c r="B460" s="21" t="str">
        <f ca="1">IFERROR(INDEX(MAESTRO!B:B,_xludf.AGGREGATE(15,6,ROW(MAESTRO!$B$3:$B$1000)/((MAESTRO!$B$3:$B$1000="ACADEMICOS")*(UPPER(MAESTRO!$L$3:$L$1000)="CONFIRMADO")),ROWS($A$3:A460))),"")</f>
        <v/>
      </c>
      <c r="C460" s="21" t="str">
        <f ca="1">IFERROR(INDEX(MAESTRO!C:C,_xludf.AGGREGATE(15,6,ROW(MAESTRO!$B$3:$B$1000)/((MAESTRO!$B$3:$B$1000="ACADEMICOS")*(UPPER(MAESTRO!$L$3:$L$1000)="CONFIRMADO")),ROWS($A$3:A460))),"")</f>
        <v/>
      </c>
      <c r="D460" s="21" t="str">
        <f ca="1">IFERROR(INDEX(MAESTRO!D:D,_xludf.AGGREGATE(15,6,ROW(MAESTRO!$B$3:$B$1000)/((MAESTRO!$B$3:$B$1000="ACADEMICOS")*(UPPER(MAESTRO!$L$3:$L$1000)="CONFIRMADO")),ROWS($A$3:A460))),"")</f>
        <v/>
      </c>
      <c r="E460" s="21" t="str">
        <f ca="1">IFERROR(INDEX(MAESTRO!E:E,_xludf.AGGREGATE(15,6,ROW(MAESTRO!$B$3:$B$1000)/((MAESTRO!$B$3:$B$1000="ACADEMICOS")*(UPPER(MAESTRO!$L$3:$L$1000)="CONFIRMADO")),ROWS($A$3:A460))),"")</f>
        <v/>
      </c>
      <c r="F460" s="21" t="str">
        <f ca="1">IFERROR(INDEX(MAESTRO!F:F,_xludf.AGGREGATE(15,6,ROW(MAESTRO!$B$3:$B$1000)/((MAESTRO!$B$3:$B$1000="ACADEMICOS")*(UPPER(MAESTRO!$L$3:$L$1000)="CONFIRMADO")),ROWS($A$3:A460))),"")</f>
        <v/>
      </c>
      <c r="G460" s="21" t="str">
        <f ca="1">IFERROR(INDEX(MAESTRO!G:G,_xludf.AGGREGATE(15,6,ROW(MAESTRO!$B$3:$B$1000)/((MAESTRO!$B$3:$B$1000="ACADEMICOS")*(UPPER(MAESTRO!$L$3:$L$1000)="CONFIRMADO")),ROWS($A$3:A460))),"")</f>
        <v/>
      </c>
      <c r="H460" s="21" t="str">
        <f ca="1">IFERROR(INDEX(MAESTRO!H:H,_xludf.AGGREGATE(15,6,ROW(MAESTRO!$B$3:$B$1000)/((MAESTRO!$B$3:$B$1000="ACADEMICOS")*(UPPER(MAESTRO!$L$3:$L$1000)="CONFIRMADO")),ROWS($A$3:A460))),"")</f>
        <v/>
      </c>
      <c r="I460" s="21" t="str">
        <f ca="1">IFERROR(INDEX(MAESTRO!I:I,_xludf.AGGREGATE(15,6,ROW(MAESTRO!$B$3:$B$1000)/((MAESTRO!$B$3:$B$1000="ACADEMICOS")*(UPPER(MAESTRO!$L$3:$L$1000)="CONFIRMADO")),ROWS($A$3:A460))),"")</f>
        <v/>
      </c>
      <c r="J460" s="21" t="str">
        <f ca="1">IFERROR(INDEX(MAESTRO!J:J,_xludf.AGGREGATE(15,6,ROW(MAESTRO!$B$3:$B$1000)/((MAESTRO!$B$3:$B$1000="ACADEMICOS")*(UPPER(MAESTRO!$L$3:$L$1000)="CONFIRMADO")),ROWS($A$3:A460))),"")</f>
        <v/>
      </c>
      <c r="K460" s="21" t="str">
        <f ca="1">IFERROR(INDEX(MAESTRO!K:K,_xludf.AGGREGATE(15,6,ROW(MAESTRO!$B$3:$B$1000)/((MAESTRO!$B$3:$B$1000="ACADEMICOS")*(UPPER(MAESTRO!$L$3:$L$1000)="CONFIRMADO")),ROWS($A$3:A460))),"")</f>
        <v/>
      </c>
      <c r="L460" s="21" t="str">
        <f ca="1">IFERROR(INDEX(MAESTRO!L:L,_xludf.AGGREGATE(15,6,ROW(MAESTRO!$B$3:$B$1000)/((MAESTRO!$B$3:$B$1000="ACADEMICOS")*(UPPER(MAESTRO!$L$3:$L$1000)="CONFIRMADO")),ROWS($A$3:A460))),"")</f>
        <v/>
      </c>
      <c r="M460" s="21" t="str">
        <f ca="1">IFERROR(INDEX(MAESTRO!M:M,_xludf.AGGREGATE(15,6,ROW(MAESTRO!$B$3:$B$1000)/((MAESTRO!$B$3:$B$1000="ACADEMICOS")*(UPPER(MAESTRO!$L$3:$L$1000)="CONFIRMADO")),ROWS($A$3:A460))),"")</f>
        <v/>
      </c>
      <c r="N460" s="21" t="str">
        <f ca="1">IFERROR(INDEX(MAESTRO!N:N,_xludf.AGGREGATE(15,6,ROW(MAESTRO!$B$3:$B$1000)/((MAESTRO!$B$3:$B$1000="ACADEMICOS")*(UPPER(MAESTRO!$L$3:$L$1000)="CONFIRMADO")),ROWS($A$3:A460))),"")</f>
        <v/>
      </c>
      <c r="O460" s="21" t="str">
        <f ca="1">IFERROR(INDEX(MAESTRO!O:O,_xludf.AGGREGATE(15,6,ROW(MAESTRO!$B$3:$B$1000)/((MAESTRO!$B$3:$B$1000="ACADEMICOS")*(UPPER(MAESTRO!$L$3:$L$1000)="CONFIRMADO")),ROWS($A$3:A460))),"")</f>
        <v/>
      </c>
      <c r="P460" s="21" t="str">
        <f ca="1">IFERROR(INDEX(MAESTRO!P:P,_xludf.AGGREGATE(15,6,ROW(MAESTRO!$B$3:$B$1000)/((MAESTRO!$B$3:$B$1000="ACADEMICOS")*(UPPER(MAESTRO!$L$3:$L$1000)="CONFIRMADO")),ROWS($A$3:A460))),"")</f>
        <v/>
      </c>
      <c r="Q460" s="21" t="str">
        <f ca="1">IFERROR(INDEX(MAESTRO!Q:Q,_xludf.AGGREGATE(15,6,ROW(MAESTRO!$B$3:$B$1000)/((MAESTRO!$B$3:$B$1000="ACADEMICOS")*(UPPER(MAESTRO!$L$3:$L$1000)="CONFIRMADO")),ROWS($A$3:A460))),"")</f>
        <v/>
      </c>
      <c r="R460" s="21" t="str">
        <f ca="1">IFERROR(INDEX(MAESTRO!R:R,_xludf.AGGREGATE(15,6,ROW(MAESTRO!$B$3:$B$1000)/((MAESTRO!$B$3:$B$1000="ACADEMICOS")*(UPPER(MAESTRO!$L$3:$L$1000)="CONFIRMADO")),ROWS($A$3:A460))),"")</f>
        <v/>
      </c>
      <c r="S460" s="21" t="str">
        <f ca="1">IFERROR(INDEX(MAESTRO!S:S,_xludf.AGGREGATE(15,6,ROW(MAESTRO!$B$3:$B$1000)/((MAESTRO!$B$3:$B$1000="ACADEMICOS")*(UPPER(MAESTRO!$L$3:$L$1000)="CONFIRMADO")),ROWS($A$3:A460))),"")</f>
        <v/>
      </c>
      <c r="T460" s="21" t="str">
        <f ca="1">IFERROR(INDEX(MAESTRO!T:T,_xludf.AGGREGATE(15,6,ROW(MAESTRO!$B$3:$B$1000)/((MAESTRO!$B$3:$B$1000="ACADEMICOS")*(UPPER(MAESTRO!$L$3:$L$1000)="CONFIRMADO")),ROWS($A$3:A460))),"")</f>
        <v/>
      </c>
      <c r="U460" s="21" t="str">
        <f ca="1">IFERROR(INDEX(MAESTRO!U:U,_xludf.AGGREGATE(15,6,ROW(MAESTRO!$B$3:$B$1000)/((MAESTRO!$B$3:$B$1000="ACADEMICOS")*(UPPER(MAESTRO!$L$3:$L$1000)="CONFIRMADO")),ROWS($A$3:A460))),"")</f>
        <v/>
      </c>
      <c r="V460" s="21" t="str">
        <f ca="1">IFERROR(INDEX(MAESTRO!V:V,_xludf.AGGREGATE(15,6,ROW(MAESTRO!$B$3:$B$1000)/((MAESTRO!$B$3:$B$1000="ACADEMICOS")*(UPPER(MAESTRO!$L$3:$L$1000)="CONFIRMADO")),ROWS($A$3:A460))),"")</f>
        <v/>
      </c>
      <c r="W460" s="21" t="str">
        <f ca="1">IFERROR(INDEX(MAESTRO!W:W,_xludf.AGGREGATE(15,6,ROW(MAESTRO!$B$3:$B$1000)/((MAESTRO!$B$3:$B$1000="ACADEMICOS")*(UPPER(MAESTRO!$L$3:$L$1000)="CONFIRMADO")),ROWS($A$3:A460))),"")</f>
        <v/>
      </c>
      <c r="X460" s="21" t="str">
        <f ca="1">IFERROR(INDEX(MAESTRO!X:X,_xludf.AGGREGATE(15,6,ROW(MAESTRO!$B$3:$B$1000)/((MAESTRO!$B$3:$B$1000="ACADEMICOS")*(UPPER(MAESTRO!$L$3:$L$1000)="CONFIRMADO")),ROWS($A$3:A460))),"")</f>
        <v/>
      </c>
    </row>
    <row r="461" spans="1:24" ht="22.05" customHeight="1">
      <c r="A461" s="10" t="str">
        <f ca="1">IFERROR(INDEX(MAESTRO!A:A,_xludf.AGGREGATE(15,6,ROW(MAESTRO!$B$3:$B$1000)/((MAESTRO!$B$3:$B$1000="ACADEMICOS")*(UPPER(MAESTRO!$L$3:$L$1000)="CONFIRMADO")),ROWS($A$3:A461))),"")</f>
        <v/>
      </c>
      <c r="B461" s="10" t="str">
        <f ca="1">IFERROR(INDEX(MAESTRO!B:B,_xludf.AGGREGATE(15,6,ROW(MAESTRO!$B$3:$B$1000)/((MAESTRO!$B$3:$B$1000="ACADEMICOS")*(UPPER(MAESTRO!$L$3:$L$1000)="CONFIRMADO")),ROWS($A$3:A461))),"")</f>
        <v/>
      </c>
      <c r="C461" s="10" t="str">
        <f ca="1">IFERROR(INDEX(MAESTRO!C:C,_xludf.AGGREGATE(15,6,ROW(MAESTRO!$B$3:$B$1000)/((MAESTRO!$B$3:$B$1000="ACADEMICOS")*(UPPER(MAESTRO!$L$3:$L$1000)="CONFIRMADO")),ROWS($A$3:A461))),"")</f>
        <v/>
      </c>
      <c r="D461" s="10" t="str">
        <f ca="1">IFERROR(INDEX(MAESTRO!D:D,_xludf.AGGREGATE(15,6,ROW(MAESTRO!$B$3:$B$1000)/((MAESTRO!$B$3:$B$1000="ACADEMICOS")*(UPPER(MAESTRO!$L$3:$L$1000)="CONFIRMADO")),ROWS($A$3:A461))),"")</f>
        <v/>
      </c>
      <c r="E461" s="10" t="str">
        <f ca="1">IFERROR(INDEX(MAESTRO!E:E,_xludf.AGGREGATE(15,6,ROW(MAESTRO!$B$3:$B$1000)/((MAESTRO!$B$3:$B$1000="ACADEMICOS")*(UPPER(MAESTRO!$L$3:$L$1000)="CONFIRMADO")),ROWS($A$3:A461))),"")</f>
        <v/>
      </c>
      <c r="F461" s="10" t="str">
        <f ca="1">IFERROR(INDEX(MAESTRO!F:F,_xludf.AGGREGATE(15,6,ROW(MAESTRO!$B$3:$B$1000)/((MAESTRO!$B$3:$B$1000="ACADEMICOS")*(UPPER(MAESTRO!$L$3:$L$1000)="CONFIRMADO")),ROWS($A$3:A461))),"")</f>
        <v/>
      </c>
      <c r="G461" s="10" t="str">
        <f ca="1">IFERROR(INDEX(MAESTRO!G:G,_xludf.AGGREGATE(15,6,ROW(MAESTRO!$B$3:$B$1000)/((MAESTRO!$B$3:$B$1000="ACADEMICOS")*(UPPER(MAESTRO!$L$3:$L$1000)="CONFIRMADO")),ROWS($A$3:A461))),"")</f>
        <v/>
      </c>
      <c r="H461" s="10" t="str">
        <f ca="1">IFERROR(INDEX(MAESTRO!H:H,_xludf.AGGREGATE(15,6,ROW(MAESTRO!$B$3:$B$1000)/((MAESTRO!$B$3:$B$1000="ACADEMICOS")*(UPPER(MAESTRO!$L$3:$L$1000)="CONFIRMADO")),ROWS($A$3:A461))),"")</f>
        <v/>
      </c>
      <c r="I461" s="10" t="str">
        <f ca="1">IFERROR(INDEX(MAESTRO!I:I,_xludf.AGGREGATE(15,6,ROW(MAESTRO!$B$3:$B$1000)/((MAESTRO!$B$3:$B$1000="ACADEMICOS")*(UPPER(MAESTRO!$L$3:$L$1000)="CONFIRMADO")),ROWS($A$3:A461))),"")</f>
        <v/>
      </c>
      <c r="J461" s="10" t="str">
        <f ca="1">IFERROR(INDEX(MAESTRO!J:J,_xludf.AGGREGATE(15,6,ROW(MAESTRO!$B$3:$B$1000)/((MAESTRO!$B$3:$B$1000="ACADEMICOS")*(UPPER(MAESTRO!$L$3:$L$1000)="CONFIRMADO")),ROWS($A$3:A461))),"")</f>
        <v/>
      </c>
      <c r="K461" s="10" t="str">
        <f ca="1">IFERROR(INDEX(MAESTRO!K:K,_xludf.AGGREGATE(15,6,ROW(MAESTRO!$B$3:$B$1000)/((MAESTRO!$B$3:$B$1000="ACADEMICOS")*(UPPER(MAESTRO!$L$3:$L$1000)="CONFIRMADO")),ROWS($A$3:A461))),"")</f>
        <v/>
      </c>
      <c r="L461" s="10" t="str">
        <f ca="1">IFERROR(INDEX(MAESTRO!L:L,_xludf.AGGREGATE(15,6,ROW(MAESTRO!$B$3:$B$1000)/((MAESTRO!$B$3:$B$1000="ACADEMICOS")*(UPPER(MAESTRO!$L$3:$L$1000)="CONFIRMADO")),ROWS($A$3:A461))),"")</f>
        <v/>
      </c>
      <c r="M461" s="10" t="str">
        <f ca="1">IFERROR(INDEX(MAESTRO!M:M,_xludf.AGGREGATE(15,6,ROW(MAESTRO!$B$3:$B$1000)/((MAESTRO!$B$3:$B$1000="ACADEMICOS")*(UPPER(MAESTRO!$L$3:$L$1000)="CONFIRMADO")),ROWS($A$3:A461))),"")</f>
        <v/>
      </c>
      <c r="N461" s="10" t="str">
        <f ca="1">IFERROR(INDEX(MAESTRO!N:N,_xludf.AGGREGATE(15,6,ROW(MAESTRO!$B$3:$B$1000)/((MAESTRO!$B$3:$B$1000="ACADEMICOS")*(UPPER(MAESTRO!$L$3:$L$1000)="CONFIRMADO")),ROWS($A$3:A461))),"")</f>
        <v/>
      </c>
      <c r="O461" s="10" t="str">
        <f ca="1">IFERROR(INDEX(MAESTRO!O:O,_xludf.AGGREGATE(15,6,ROW(MAESTRO!$B$3:$B$1000)/((MAESTRO!$B$3:$B$1000="ACADEMICOS")*(UPPER(MAESTRO!$L$3:$L$1000)="CONFIRMADO")),ROWS($A$3:A461))),"")</f>
        <v/>
      </c>
      <c r="P461" s="10" t="str">
        <f ca="1">IFERROR(INDEX(MAESTRO!P:P,_xludf.AGGREGATE(15,6,ROW(MAESTRO!$B$3:$B$1000)/((MAESTRO!$B$3:$B$1000="ACADEMICOS")*(UPPER(MAESTRO!$L$3:$L$1000)="CONFIRMADO")),ROWS($A$3:A461))),"")</f>
        <v/>
      </c>
      <c r="Q461" s="10" t="str">
        <f ca="1">IFERROR(INDEX(MAESTRO!Q:Q,_xludf.AGGREGATE(15,6,ROW(MAESTRO!$B$3:$B$1000)/((MAESTRO!$B$3:$B$1000="ACADEMICOS")*(UPPER(MAESTRO!$L$3:$L$1000)="CONFIRMADO")),ROWS($A$3:A461))),"")</f>
        <v/>
      </c>
      <c r="R461" s="10" t="str">
        <f ca="1">IFERROR(INDEX(MAESTRO!R:R,_xludf.AGGREGATE(15,6,ROW(MAESTRO!$B$3:$B$1000)/((MAESTRO!$B$3:$B$1000="ACADEMICOS")*(UPPER(MAESTRO!$L$3:$L$1000)="CONFIRMADO")),ROWS($A$3:A461))),"")</f>
        <v/>
      </c>
      <c r="S461" s="10" t="str">
        <f ca="1">IFERROR(INDEX(MAESTRO!S:S,_xludf.AGGREGATE(15,6,ROW(MAESTRO!$B$3:$B$1000)/((MAESTRO!$B$3:$B$1000="ACADEMICOS")*(UPPER(MAESTRO!$L$3:$L$1000)="CONFIRMADO")),ROWS($A$3:A461))),"")</f>
        <v/>
      </c>
      <c r="T461" s="10" t="str">
        <f ca="1">IFERROR(INDEX(MAESTRO!T:T,_xludf.AGGREGATE(15,6,ROW(MAESTRO!$B$3:$B$1000)/((MAESTRO!$B$3:$B$1000="ACADEMICOS")*(UPPER(MAESTRO!$L$3:$L$1000)="CONFIRMADO")),ROWS($A$3:A461))),"")</f>
        <v/>
      </c>
      <c r="U461" s="10" t="str">
        <f ca="1">IFERROR(INDEX(MAESTRO!U:U,_xludf.AGGREGATE(15,6,ROW(MAESTRO!$B$3:$B$1000)/((MAESTRO!$B$3:$B$1000="ACADEMICOS")*(UPPER(MAESTRO!$L$3:$L$1000)="CONFIRMADO")),ROWS($A$3:A461))),"")</f>
        <v/>
      </c>
      <c r="V461" s="10" t="str">
        <f ca="1">IFERROR(INDEX(MAESTRO!V:V,_xludf.AGGREGATE(15,6,ROW(MAESTRO!$B$3:$B$1000)/((MAESTRO!$B$3:$B$1000="ACADEMICOS")*(UPPER(MAESTRO!$L$3:$L$1000)="CONFIRMADO")),ROWS($A$3:A461))),"")</f>
        <v/>
      </c>
      <c r="W461" s="10" t="str">
        <f ca="1">IFERROR(INDEX(MAESTRO!W:W,_xludf.AGGREGATE(15,6,ROW(MAESTRO!$B$3:$B$1000)/((MAESTRO!$B$3:$B$1000="ACADEMICOS")*(UPPER(MAESTRO!$L$3:$L$1000)="CONFIRMADO")),ROWS($A$3:A461))),"")</f>
        <v/>
      </c>
      <c r="X461" s="10" t="str">
        <f ca="1">IFERROR(INDEX(MAESTRO!X:X,_xludf.AGGREGATE(15,6,ROW(MAESTRO!$B$3:$B$1000)/((MAESTRO!$B$3:$B$1000="ACADEMICOS")*(UPPER(MAESTRO!$L$3:$L$1000)="CONFIRMADO")),ROWS($A$3:A461))),"")</f>
        <v/>
      </c>
    </row>
    <row r="462" spans="1:24" ht="22.05" customHeight="1">
      <c r="A462" s="21" t="str">
        <f ca="1">IFERROR(INDEX(MAESTRO!A:A,_xludf.AGGREGATE(15,6,ROW(MAESTRO!$B$3:$B$1000)/((MAESTRO!$B$3:$B$1000="ACADEMICOS")*(UPPER(MAESTRO!$L$3:$L$1000)="CONFIRMADO")),ROWS($A$3:A462))),"")</f>
        <v/>
      </c>
      <c r="B462" s="21" t="str">
        <f ca="1">IFERROR(INDEX(MAESTRO!B:B,_xludf.AGGREGATE(15,6,ROW(MAESTRO!$B$3:$B$1000)/((MAESTRO!$B$3:$B$1000="ACADEMICOS")*(UPPER(MAESTRO!$L$3:$L$1000)="CONFIRMADO")),ROWS($A$3:A462))),"")</f>
        <v/>
      </c>
      <c r="C462" s="21" t="str">
        <f ca="1">IFERROR(INDEX(MAESTRO!C:C,_xludf.AGGREGATE(15,6,ROW(MAESTRO!$B$3:$B$1000)/((MAESTRO!$B$3:$B$1000="ACADEMICOS")*(UPPER(MAESTRO!$L$3:$L$1000)="CONFIRMADO")),ROWS($A$3:A462))),"")</f>
        <v/>
      </c>
      <c r="D462" s="21" t="str">
        <f ca="1">IFERROR(INDEX(MAESTRO!D:D,_xludf.AGGREGATE(15,6,ROW(MAESTRO!$B$3:$B$1000)/((MAESTRO!$B$3:$B$1000="ACADEMICOS")*(UPPER(MAESTRO!$L$3:$L$1000)="CONFIRMADO")),ROWS($A$3:A462))),"")</f>
        <v/>
      </c>
      <c r="E462" s="21" t="str">
        <f ca="1">IFERROR(INDEX(MAESTRO!E:E,_xludf.AGGREGATE(15,6,ROW(MAESTRO!$B$3:$B$1000)/((MAESTRO!$B$3:$B$1000="ACADEMICOS")*(UPPER(MAESTRO!$L$3:$L$1000)="CONFIRMADO")),ROWS($A$3:A462))),"")</f>
        <v/>
      </c>
      <c r="F462" s="21" t="str">
        <f ca="1">IFERROR(INDEX(MAESTRO!F:F,_xludf.AGGREGATE(15,6,ROW(MAESTRO!$B$3:$B$1000)/((MAESTRO!$B$3:$B$1000="ACADEMICOS")*(UPPER(MAESTRO!$L$3:$L$1000)="CONFIRMADO")),ROWS($A$3:A462))),"")</f>
        <v/>
      </c>
      <c r="G462" s="21" t="str">
        <f ca="1">IFERROR(INDEX(MAESTRO!G:G,_xludf.AGGREGATE(15,6,ROW(MAESTRO!$B$3:$B$1000)/((MAESTRO!$B$3:$B$1000="ACADEMICOS")*(UPPER(MAESTRO!$L$3:$L$1000)="CONFIRMADO")),ROWS($A$3:A462))),"")</f>
        <v/>
      </c>
      <c r="H462" s="21" t="str">
        <f ca="1">IFERROR(INDEX(MAESTRO!H:H,_xludf.AGGREGATE(15,6,ROW(MAESTRO!$B$3:$B$1000)/((MAESTRO!$B$3:$B$1000="ACADEMICOS")*(UPPER(MAESTRO!$L$3:$L$1000)="CONFIRMADO")),ROWS($A$3:A462))),"")</f>
        <v/>
      </c>
      <c r="I462" s="21" t="str">
        <f ca="1">IFERROR(INDEX(MAESTRO!I:I,_xludf.AGGREGATE(15,6,ROW(MAESTRO!$B$3:$B$1000)/((MAESTRO!$B$3:$B$1000="ACADEMICOS")*(UPPER(MAESTRO!$L$3:$L$1000)="CONFIRMADO")),ROWS($A$3:A462))),"")</f>
        <v/>
      </c>
      <c r="J462" s="21" t="str">
        <f ca="1">IFERROR(INDEX(MAESTRO!J:J,_xludf.AGGREGATE(15,6,ROW(MAESTRO!$B$3:$B$1000)/((MAESTRO!$B$3:$B$1000="ACADEMICOS")*(UPPER(MAESTRO!$L$3:$L$1000)="CONFIRMADO")),ROWS($A$3:A462))),"")</f>
        <v/>
      </c>
      <c r="K462" s="21" t="str">
        <f ca="1">IFERROR(INDEX(MAESTRO!K:K,_xludf.AGGREGATE(15,6,ROW(MAESTRO!$B$3:$B$1000)/((MAESTRO!$B$3:$B$1000="ACADEMICOS")*(UPPER(MAESTRO!$L$3:$L$1000)="CONFIRMADO")),ROWS($A$3:A462))),"")</f>
        <v/>
      </c>
      <c r="L462" s="21" t="str">
        <f ca="1">IFERROR(INDEX(MAESTRO!L:L,_xludf.AGGREGATE(15,6,ROW(MAESTRO!$B$3:$B$1000)/((MAESTRO!$B$3:$B$1000="ACADEMICOS")*(UPPER(MAESTRO!$L$3:$L$1000)="CONFIRMADO")),ROWS($A$3:A462))),"")</f>
        <v/>
      </c>
      <c r="M462" s="21" t="str">
        <f ca="1">IFERROR(INDEX(MAESTRO!M:M,_xludf.AGGREGATE(15,6,ROW(MAESTRO!$B$3:$B$1000)/((MAESTRO!$B$3:$B$1000="ACADEMICOS")*(UPPER(MAESTRO!$L$3:$L$1000)="CONFIRMADO")),ROWS($A$3:A462))),"")</f>
        <v/>
      </c>
      <c r="N462" s="21" t="str">
        <f ca="1">IFERROR(INDEX(MAESTRO!N:N,_xludf.AGGREGATE(15,6,ROW(MAESTRO!$B$3:$B$1000)/((MAESTRO!$B$3:$B$1000="ACADEMICOS")*(UPPER(MAESTRO!$L$3:$L$1000)="CONFIRMADO")),ROWS($A$3:A462))),"")</f>
        <v/>
      </c>
      <c r="O462" s="21" t="str">
        <f ca="1">IFERROR(INDEX(MAESTRO!O:O,_xludf.AGGREGATE(15,6,ROW(MAESTRO!$B$3:$B$1000)/((MAESTRO!$B$3:$B$1000="ACADEMICOS")*(UPPER(MAESTRO!$L$3:$L$1000)="CONFIRMADO")),ROWS($A$3:A462))),"")</f>
        <v/>
      </c>
      <c r="P462" s="21" t="str">
        <f ca="1">IFERROR(INDEX(MAESTRO!P:P,_xludf.AGGREGATE(15,6,ROW(MAESTRO!$B$3:$B$1000)/((MAESTRO!$B$3:$B$1000="ACADEMICOS")*(UPPER(MAESTRO!$L$3:$L$1000)="CONFIRMADO")),ROWS($A$3:A462))),"")</f>
        <v/>
      </c>
      <c r="Q462" s="21" t="str">
        <f ca="1">IFERROR(INDEX(MAESTRO!Q:Q,_xludf.AGGREGATE(15,6,ROW(MAESTRO!$B$3:$B$1000)/((MAESTRO!$B$3:$B$1000="ACADEMICOS")*(UPPER(MAESTRO!$L$3:$L$1000)="CONFIRMADO")),ROWS($A$3:A462))),"")</f>
        <v/>
      </c>
      <c r="R462" s="21" t="str">
        <f ca="1">IFERROR(INDEX(MAESTRO!R:R,_xludf.AGGREGATE(15,6,ROW(MAESTRO!$B$3:$B$1000)/((MAESTRO!$B$3:$B$1000="ACADEMICOS")*(UPPER(MAESTRO!$L$3:$L$1000)="CONFIRMADO")),ROWS($A$3:A462))),"")</f>
        <v/>
      </c>
      <c r="S462" s="21" t="str">
        <f ca="1">IFERROR(INDEX(MAESTRO!S:S,_xludf.AGGREGATE(15,6,ROW(MAESTRO!$B$3:$B$1000)/((MAESTRO!$B$3:$B$1000="ACADEMICOS")*(UPPER(MAESTRO!$L$3:$L$1000)="CONFIRMADO")),ROWS($A$3:A462))),"")</f>
        <v/>
      </c>
      <c r="T462" s="21" t="str">
        <f ca="1">IFERROR(INDEX(MAESTRO!T:T,_xludf.AGGREGATE(15,6,ROW(MAESTRO!$B$3:$B$1000)/((MAESTRO!$B$3:$B$1000="ACADEMICOS")*(UPPER(MAESTRO!$L$3:$L$1000)="CONFIRMADO")),ROWS($A$3:A462))),"")</f>
        <v/>
      </c>
      <c r="U462" s="21" t="str">
        <f ca="1">IFERROR(INDEX(MAESTRO!U:U,_xludf.AGGREGATE(15,6,ROW(MAESTRO!$B$3:$B$1000)/((MAESTRO!$B$3:$B$1000="ACADEMICOS")*(UPPER(MAESTRO!$L$3:$L$1000)="CONFIRMADO")),ROWS($A$3:A462))),"")</f>
        <v/>
      </c>
      <c r="V462" s="21" t="str">
        <f ca="1">IFERROR(INDEX(MAESTRO!V:V,_xludf.AGGREGATE(15,6,ROW(MAESTRO!$B$3:$B$1000)/((MAESTRO!$B$3:$B$1000="ACADEMICOS")*(UPPER(MAESTRO!$L$3:$L$1000)="CONFIRMADO")),ROWS($A$3:A462))),"")</f>
        <v/>
      </c>
      <c r="W462" s="21" t="str">
        <f ca="1">IFERROR(INDEX(MAESTRO!W:W,_xludf.AGGREGATE(15,6,ROW(MAESTRO!$B$3:$B$1000)/((MAESTRO!$B$3:$B$1000="ACADEMICOS")*(UPPER(MAESTRO!$L$3:$L$1000)="CONFIRMADO")),ROWS($A$3:A462))),"")</f>
        <v/>
      </c>
      <c r="X462" s="21" t="str">
        <f ca="1">IFERROR(INDEX(MAESTRO!X:X,_xludf.AGGREGATE(15,6,ROW(MAESTRO!$B$3:$B$1000)/((MAESTRO!$B$3:$B$1000="ACADEMICOS")*(UPPER(MAESTRO!$L$3:$L$1000)="CONFIRMADO")),ROWS($A$3:A462))),"")</f>
        <v/>
      </c>
    </row>
    <row r="463" spans="1:24" ht="22.05" customHeight="1">
      <c r="A463" s="10" t="str">
        <f ca="1">IFERROR(INDEX(MAESTRO!A:A,_xludf.AGGREGATE(15,6,ROW(MAESTRO!$B$3:$B$1000)/((MAESTRO!$B$3:$B$1000="ACADEMICOS")*(UPPER(MAESTRO!$L$3:$L$1000)="CONFIRMADO")),ROWS($A$3:A463))),"")</f>
        <v/>
      </c>
      <c r="B463" s="10" t="str">
        <f ca="1">IFERROR(INDEX(MAESTRO!B:B,_xludf.AGGREGATE(15,6,ROW(MAESTRO!$B$3:$B$1000)/((MAESTRO!$B$3:$B$1000="ACADEMICOS")*(UPPER(MAESTRO!$L$3:$L$1000)="CONFIRMADO")),ROWS($A$3:A463))),"")</f>
        <v/>
      </c>
      <c r="C463" s="10" t="str">
        <f ca="1">IFERROR(INDEX(MAESTRO!C:C,_xludf.AGGREGATE(15,6,ROW(MAESTRO!$B$3:$B$1000)/((MAESTRO!$B$3:$B$1000="ACADEMICOS")*(UPPER(MAESTRO!$L$3:$L$1000)="CONFIRMADO")),ROWS($A$3:A463))),"")</f>
        <v/>
      </c>
      <c r="D463" s="10" t="str">
        <f ca="1">IFERROR(INDEX(MAESTRO!D:D,_xludf.AGGREGATE(15,6,ROW(MAESTRO!$B$3:$B$1000)/((MAESTRO!$B$3:$B$1000="ACADEMICOS")*(UPPER(MAESTRO!$L$3:$L$1000)="CONFIRMADO")),ROWS($A$3:A463))),"")</f>
        <v/>
      </c>
      <c r="E463" s="10" t="str">
        <f ca="1">IFERROR(INDEX(MAESTRO!E:E,_xludf.AGGREGATE(15,6,ROW(MAESTRO!$B$3:$B$1000)/((MAESTRO!$B$3:$B$1000="ACADEMICOS")*(UPPER(MAESTRO!$L$3:$L$1000)="CONFIRMADO")),ROWS($A$3:A463))),"")</f>
        <v/>
      </c>
      <c r="F463" s="10" t="str">
        <f ca="1">IFERROR(INDEX(MAESTRO!F:F,_xludf.AGGREGATE(15,6,ROW(MAESTRO!$B$3:$B$1000)/((MAESTRO!$B$3:$B$1000="ACADEMICOS")*(UPPER(MAESTRO!$L$3:$L$1000)="CONFIRMADO")),ROWS($A$3:A463))),"")</f>
        <v/>
      </c>
      <c r="G463" s="10" t="str">
        <f ca="1">IFERROR(INDEX(MAESTRO!G:G,_xludf.AGGREGATE(15,6,ROW(MAESTRO!$B$3:$B$1000)/((MAESTRO!$B$3:$B$1000="ACADEMICOS")*(UPPER(MAESTRO!$L$3:$L$1000)="CONFIRMADO")),ROWS($A$3:A463))),"")</f>
        <v/>
      </c>
      <c r="H463" s="10" t="str">
        <f ca="1">IFERROR(INDEX(MAESTRO!H:H,_xludf.AGGREGATE(15,6,ROW(MAESTRO!$B$3:$B$1000)/((MAESTRO!$B$3:$B$1000="ACADEMICOS")*(UPPER(MAESTRO!$L$3:$L$1000)="CONFIRMADO")),ROWS($A$3:A463))),"")</f>
        <v/>
      </c>
      <c r="I463" s="10" t="str">
        <f ca="1">IFERROR(INDEX(MAESTRO!I:I,_xludf.AGGREGATE(15,6,ROW(MAESTRO!$B$3:$B$1000)/((MAESTRO!$B$3:$B$1000="ACADEMICOS")*(UPPER(MAESTRO!$L$3:$L$1000)="CONFIRMADO")),ROWS($A$3:A463))),"")</f>
        <v/>
      </c>
      <c r="J463" s="10" t="str">
        <f ca="1">IFERROR(INDEX(MAESTRO!J:J,_xludf.AGGREGATE(15,6,ROW(MAESTRO!$B$3:$B$1000)/((MAESTRO!$B$3:$B$1000="ACADEMICOS")*(UPPER(MAESTRO!$L$3:$L$1000)="CONFIRMADO")),ROWS($A$3:A463))),"")</f>
        <v/>
      </c>
      <c r="K463" s="10" t="str">
        <f ca="1">IFERROR(INDEX(MAESTRO!K:K,_xludf.AGGREGATE(15,6,ROW(MAESTRO!$B$3:$B$1000)/((MAESTRO!$B$3:$B$1000="ACADEMICOS")*(UPPER(MAESTRO!$L$3:$L$1000)="CONFIRMADO")),ROWS($A$3:A463))),"")</f>
        <v/>
      </c>
      <c r="L463" s="10" t="str">
        <f ca="1">IFERROR(INDEX(MAESTRO!L:L,_xludf.AGGREGATE(15,6,ROW(MAESTRO!$B$3:$B$1000)/((MAESTRO!$B$3:$B$1000="ACADEMICOS")*(UPPER(MAESTRO!$L$3:$L$1000)="CONFIRMADO")),ROWS($A$3:A463))),"")</f>
        <v/>
      </c>
      <c r="M463" s="10" t="str">
        <f ca="1">IFERROR(INDEX(MAESTRO!M:M,_xludf.AGGREGATE(15,6,ROW(MAESTRO!$B$3:$B$1000)/((MAESTRO!$B$3:$B$1000="ACADEMICOS")*(UPPER(MAESTRO!$L$3:$L$1000)="CONFIRMADO")),ROWS($A$3:A463))),"")</f>
        <v/>
      </c>
      <c r="N463" s="10" t="str">
        <f ca="1">IFERROR(INDEX(MAESTRO!N:N,_xludf.AGGREGATE(15,6,ROW(MAESTRO!$B$3:$B$1000)/((MAESTRO!$B$3:$B$1000="ACADEMICOS")*(UPPER(MAESTRO!$L$3:$L$1000)="CONFIRMADO")),ROWS($A$3:A463))),"")</f>
        <v/>
      </c>
      <c r="O463" s="10" t="str">
        <f ca="1">IFERROR(INDEX(MAESTRO!O:O,_xludf.AGGREGATE(15,6,ROW(MAESTRO!$B$3:$B$1000)/((MAESTRO!$B$3:$B$1000="ACADEMICOS")*(UPPER(MAESTRO!$L$3:$L$1000)="CONFIRMADO")),ROWS($A$3:A463))),"")</f>
        <v/>
      </c>
      <c r="P463" s="10" t="str">
        <f ca="1">IFERROR(INDEX(MAESTRO!P:P,_xludf.AGGREGATE(15,6,ROW(MAESTRO!$B$3:$B$1000)/((MAESTRO!$B$3:$B$1000="ACADEMICOS")*(UPPER(MAESTRO!$L$3:$L$1000)="CONFIRMADO")),ROWS($A$3:A463))),"")</f>
        <v/>
      </c>
      <c r="Q463" s="10" t="str">
        <f ca="1">IFERROR(INDEX(MAESTRO!Q:Q,_xludf.AGGREGATE(15,6,ROW(MAESTRO!$B$3:$B$1000)/((MAESTRO!$B$3:$B$1000="ACADEMICOS")*(UPPER(MAESTRO!$L$3:$L$1000)="CONFIRMADO")),ROWS($A$3:A463))),"")</f>
        <v/>
      </c>
      <c r="R463" s="10" t="str">
        <f ca="1">IFERROR(INDEX(MAESTRO!R:R,_xludf.AGGREGATE(15,6,ROW(MAESTRO!$B$3:$B$1000)/((MAESTRO!$B$3:$B$1000="ACADEMICOS")*(UPPER(MAESTRO!$L$3:$L$1000)="CONFIRMADO")),ROWS($A$3:A463))),"")</f>
        <v/>
      </c>
      <c r="S463" s="10" t="str">
        <f ca="1">IFERROR(INDEX(MAESTRO!S:S,_xludf.AGGREGATE(15,6,ROW(MAESTRO!$B$3:$B$1000)/((MAESTRO!$B$3:$B$1000="ACADEMICOS")*(UPPER(MAESTRO!$L$3:$L$1000)="CONFIRMADO")),ROWS($A$3:A463))),"")</f>
        <v/>
      </c>
      <c r="T463" s="10" t="str">
        <f ca="1">IFERROR(INDEX(MAESTRO!T:T,_xludf.AGGREGATE(15,6,ROW(MAESTRO!$B$3:$B$1000)/((MAESTRO!$B$3:$B$1000="ACADEMICOS")*(UPPER(MAESTRO!$L$3:$L$1000)="CONFIRMADO")),ROWS($A$3:A463))),"")</f>
        <v/>
      </c>
      <c r="U463" s="10" t="str">
        <f ca="1">IFERROR(INDEX(MAESTRO!U:U,_xludf.AGGREGATE(15,6,ROW(MAESTRO!$B$3:$B$1000)/((MAESTRO!$B$3:$B$1000="ACADEMICOS")*(UPPER(MAESTRO!$L$3:$L$1000)="CONFIRMADO")),ROWS($A$3:A463))),"")</f>
        <v/>
      </c>
      <c r="V463" s="10" t="str">
        <f ca="1">IFERROR(INDEX(MAESTRO!V:V,_xludf.AGGREGATE(15,6,ROW(MAESTRO!$B$3:$B$1000)/((MAESTRO!$B$3:$B$1000="ACADEMICOS")*(UPPER(MAESTRO!$L$3:$L$1000)="CONFIRMADO")),ROWS($A$3:A463))),"")</f>
        <v/>
      </c>
      <c r="W463" s="10" t="str">
        <f ca="1">IFERROR(INDEX(MAESTRO!W:W,_xludf.AGGREGATE(15,6,ROW(MAESTRO!$B$3:$B$1000)/((MAESTRO!$B$3:$B$1000="ACADEMICOS")*(UPPER(MAESTRO!$L$3:$L$1000)="CONFIRMADO")),ROWS($A$3:A463))),"")</f>
        <v/>
      </c>
      <c r="X463" s="10" t="str">
        <f ca="1">IFERROR(INDEX(MAESTRO!X:X,_xludf.AGGREGATE(15,6,ROW(MAESTRO!$B$3:$B$1000)/((MAESTRO!$B$3:$B$1000="ACADEMICOS")*(UPPER(MAESTRO!$L$3:$L$1000)="CONFIRMADO")),ROWS($A$3:A463))),"")</f>
        <v/>
      </c>
    </row>
    <row r="464" spans="1:24" ht="22.05" customHeight="1">
      <c r="A464" s="21" t="str">
        <f ca="1">IFERROR(INDEX(MAESTRO!A:A,_xludf.AGGREGATE(15,6,ROW(MAESTRO!$B$3:$B$1000)/((MAESTRO!$B$3:$B$1000="ACADEMICOS")*(UPPER(MAESTRO!$L$3:$L$1000)="CONFIRMADO")),ROWS($A$3:A464))),"")</f>
        <v/>
      </c>
      <c r="B464" s="21" t="str">
        <f ca="1">IFERROR(INDEX(MAESTRO!B:B,_xludf.AGGREGATE(15,6,ROW(MAESTRO!$B$3:$B$1000)/((MAESTRO!$B$3:$B$1000="ACADEMICOS")*(UPPER(MAESTRO!$L$3:$L$1000)="CONFIRMADO")),ROWS($A$3:A464))),"")</f>
        <v/>
      </c>
      <c r="C464" s="21" t="str">
        <f ca="1">IFERROR(INDEX(MAESTRO!C:C,_xludf.AGGREGATE(15,6,ROW(MAESTRO!$B$3:$B$1000)/((MAESTRO!$B$3:$B$1000="ACADEMICOS")*(UPPER(MAESTRO!$L$3:$L$1000)="CONFIRMADO")),ROWS($A$3:A464))),"")</f>
        <v/>
      </c>
      <c r="D464" s="21" t="str">
        <f ca="1">IFERROR(INDEX(MAESTRO!D:D,_xludf.AGGREGATE(15,6,ROW(MAESTRO!$B$3:$B$1000)/((MAESTRO!$B$3:$B$1000="ACADEMICOS")*(UPPER(MAESTRO!$L$3:$L$1000)="CONFIRMADO")),ROWS($A$3:A464))),"")</f>
        <v/>
      </c>
      <c r="E464" s="21" t="str">
        <f ca="1">IFERROR(INDEX(MAESTRO!E:E,_xludf.AGGREGATE(15,6,ROW(MAESTRO!$B$3:$B$1000)/((MAESTRO!$B$3:$B$1000="ACADEMICOS")*(UPPER(MAESTRO!$L$3:$L$1000)="CONFIRMADO")),ROWS($A$3:A464))),"")</f>
        <v/>
      </c>
      <c r="F464" s="21" t="str">
        <f ca="1">IFERROR(INDEX(MAESTRO!F:F,_xludf.AGGREGATE(15,6,ROW(MAESTRO!$B$3:$B$1000)/((MAESTRO!$B$3:$B$1000="ACADEMICOS")*(UPPER(MAESTRO!$L$3:$L$1000)="CONFIRMADO")),ROWS($A$3:A464))),"")</f>
        <v/>
      </c>
      <c r="G464" s="21" t="str">
        <f ca="1">IFERROR(INDEX(MAESTRO!G:G,_xludf.AGGREGATE(15,6,ROW(MAESTRO!$B$3:$B$1000)/((MAESTRO!$B$3:$B$1000="ACADEMICOS")*(UPPER(MAESTRO!$L$3:$L$1000)="CONFIRMADO")),ROWS($A$3:A464))),"")</f>
        <v/>
      </c>
      <c r="H464" s="21" t="str">
        <f ca="1">IFERROR(INDEX(MAESTRO!H:H,_xludf.AGGREGATE(15,6,ROW(MAESTRO!$B$3:$B$1000)/((MAESTRO!$B$3:$B$1000="ACADEMICOS")*(UPPER(MAESTRO!$L$3:$L$1000)="CONFIRMADO")),ROWS($A$3:A464))),"")</f>
        <v/>
      </c>
      <c r="I464" s="21" t="str">
        <f ca="1">IFERROR(INDEX(MAESTRO!I:I,_xludf.AGGREGATE(15,6,ROW(MAESTRO!$B$3:$B$1000)/((MAESTRO!$B$3:$B$1000="ACADEMICOS")*(UPPER(MAESTRO!$L$3:$L$1000)="CONFIRMADO")),ROWS($A$3:A464))),"")</f>
        <v/>
      </c>
      <c r="J464" s="21" t="str">
        <f ca="1">IFERROR(INDEX(MAESTRO!J:J,_xludf.AGGREGATE(15,6,ROW(MAESTRO!$B$3:$B$1000)/((MAESTRO!$B$3:$B$1000="ACADEMICOS")*(UPPER(MAESTRO!$L$3:$L$1000)="CONFIRMADO")),ROWS($A$3:A464))),"")</f>
        <v/>
      </c>
      <c r="K464" s="21" t="str">
        <f ca="1">IFERROR(INDEX(MAESTRO!K:K,_xludf.AGGREGATE(15,6,ROW(MAESTRO!$B$3:$B$1000)/((MAESTRO!$B$3:$B$1000="ACADEMICOS")*(UPPER(MAESTRO!$L$3:$L$1000)="CONFIRMADO")),ROWS($A$3:A464))),"")</f>
        <v/>
      </c>
      <c r="L464" s="21" t="str">
        <f ca="1">IFERROR(INDEX(MAESTRO!L:L,_xludf.AGGREGATE(15,6,ROW(MAESTRO!$B$3:$B$1000)/((MAESTRO!$B$3:$B$1000="ACADEMICOS")*(UPPER(MAESTRO!$L$3:$L$1000)="CONFIRMADO")),ROWS($A$3:A464))),"")</f>
        <v/>
      </c>
      <c r="M464" s="21" t="str">
        <f ca="1">IFERROR(INDEX(MAESTRO!M:M,_xludf.AGGREGATE(15,6,ROW(MAESTRO!$B$3:$B$1000)/((MAESTRO!$B$3:$B$1000="ACADEMICOS")*(UPPER(MAESTRO!$L$3:$L$1000)="CONFIRMADO")),ROWS($A$3:A464))),"")</f>
        <v/>
      </c>
      <c r="N464" s="21" t="str">
        <f ca="1">IFERROR(INDEX(MAESTRO!N:N,_xludf.AGGREGATE(15,6,ROW(MAESTRO!$B$3:$B$1000)/((MAESTRO!$B$3:$B$1000="ACADEMICOS")*(UPPER(MAESTRO!$L$3:$L$1000)="CONFIRMADO")),ROWS($A$3:A464))),"")</f>
        <v/>
      </c>
      <c r="O464" s="21" t="str">
        <f ca="1">IFERROR(INDEX(MAESTRO!O:O,_xludf.AGGREGATE(15,6,ROW(MAESTRO!$B$3:$B$1000)/((MAESTRO!$B$3:$B$1000="ACADEMICOS")*(UPPER(MAESTRO!$L$3:$L$1000)="CONFIRMADO")),ROWS($A$3:A464))),"")</f>
        <v/>
      </c>
      <c r="P464" s="21" t="str">
        <f ca="1">IFERROR(INDEX(MAESTRO!P:P,_xludf.AGGREGATE(15,6,ROW(MAESTRO!$B$3:$B$1000)/((MAESTRO!$B$3:$B$1000="ACADEMICOS")*(UPPER(MAESTRO!$L$3:$L$1000)="CONFIRMADO")),ROWS($A$3:A464))),"")</f>
        <v/>
      </c>
      <c r="Q464" s="21" t="str">
        <f ca="1">IFERROR(INDEX(MAESTRO!Q:Q,_xludf.AGGREGATE(15,6,ROW(MAESTRO!$B$3:$B$1000)/((MAESTRO!$B$3:$B$1000="ACADEMICOS")*(UPPER(MAESTRO!$L$3:$L$1000)="CONFIRMADO")),ROWS($A$3:A464))),"")</f>
        <v/>
      </c>
      <c r="R464" s="21" t="str">
        <f ca="1">IFERROR(INDEX(MAESTRO!R:R,_xludf.AGGREGATE(15,6,ROW(MAESTRO!$B$3:$B$1000)/((MAESTRO!$B$3:$B$1000="ACADEMICOS")*(UPPER(MAESTRO!$L$3:$L$1000)="CONFIRMADO")),ROWS($A$3:A464))),"")</f>
        <v/>
      </c>
      <c r="S464" s="21" t="str">
        <f ca="1">IFERROR(INDEX(MAESTRO!S:S,_xludf.AGGREGATE(15,6,ROW(MAESTRO!$B$3:$B$1000)/((MAESTRO!$B$3:$B$1000="ACADEMICOS")*(UPPER(MAESTRO!$L$3:$L$1000)="CONFIRMADO")),ROWS($A$3:A464))),"")</f>
        <v/>
      </c>
      <c r="T464" s="21" t="str">
        <f ca="1">IFERROR(INDEX(MAESTRO!T:T,_xludf.AGGREGATE(15,6,ROW(MAESTRO!$B$3:$B$1000)/((MAESTRO!$B$3:$B$1000="ACADEMICOS")*(UPPER(MAESTRO!$L$3:$L$1000)="CONFIRMADO")),ROWS($A$3:A464))),"")</f>
        <v/>
      </c>
      <c r="U464" s="21" t="str">
        <f ca="1">IFERROR(INDEX(MAESTRO!U:U,_xludf.AGGREGATE(15,6,ROW(MAESTRO!$B$3:$B$1000)/((MAESTRO!$B$3:$B$1000="ACADEMICOS")*(UPPER(MAESTRO!$L$3:$L$1000)="CONFIRMADO")),ROWS($A$3:A464))),"")</f>
        <v/>
      </c>
      <c r="V464" s="21" t="str">
        <f ca="1">IFERROR(INDEX(MAESTRO!V:V,_xludf.AGGREGATE(15,6,ROW(MAESTRO!$B$3:$B$1000)/((MAESTRO!$B$3:$B$1000="ACADEMICOS")*(UPPER(MAESTRO!$L$3:$L$1000)="CONFIRMADO")),ROWS($A$3:A464))),"")</f>
        <v/>
      </c>
      <c r="W464" s="21" t="str">
        <f ca="1">IFERROR(INDEX(MAESTRO!W:W,_xludf.AGGREGATE(15,6,ROW(MAESTRO!$B$3:$B$1000)/((MAESTRO!$B$3:$B$1000="ACADEMICOS")*(UPPER(MAESTRO!$L$3:$L$1000)="CONFIRMADO")),ROWS($A$3:A464))),"")</f>
        <v/>
      </c>
      <c r="X464" s="21" t="str">
        <f ca="1">IFERROR(INDEX(MAESTRO!X:X,_xludf.AGGREGATE(15,6,ROW(MAESTRO!$B$3:$B$1000)/((MAESTRO!$B$3:$B$1000="ACADEMICOS")*(UPPER(MAESTRO!$L$3:$L$1000)="CONFIRMADO")),ROWS($A$3:A464))),"")</f>
        <v/>
      </c>
    </row>
    <row r="465" spans="1:24" ht="22.05" customHeight="1">
      <c r="A465" s="10" t="str">
        <f ca="1">IFERROR(INDEX(MAESTRO!A:A,_xludf.AGGREGATE(15,6,ROW(MAESTRO!$B$3:$B$1000)/((MAESTRO!$B$3:$B$1000="ACADEMICOS")*(UPPER(MAESTRO!$L$3:$L$1000)="CONFIRMADO")),ROWS($A$3:A465))),"")</f>
        <v/>
      </c>
      <c r="B465" s="10" t="str">
        <f ca="1">IFERROR(INDEX(MAESTRO!B:B,_xludf.AGGREGATE(15,6,ROW(MAESTRO!$B$3:$B$1000)/((MAESTRO!$B$3:$B$1000="ACADEMICOS")*(UPPER(MAESTRO!$L$3:$L$1000)="CONFIRMADO")),ROWS($A$3:A465))),"")</f>
        <v/>
      </c>
      <c r="C465" s="10" t="str">
        <f ca="1">IFERROR(INDEX(MAESTRO!C:C,_xludf.AGGREGATE(15,6,ROW(MAESTRO!$B$3:$B$1000)/((MAESTRO!$B$3:$B$1000="ACADEMICOS")*(UPPER(MAESTRO!$L$3:$L$1000)="CONFIRMADO")),ROWS($A$3:A465))),"")</f>
        <v/>
      </c>
      <c r="D465" s="10" t="str">
        <f ca="1">IFERROR(INDEX(MAESTRO!D:D,_xludf.AGGREGATE(15,6,ROW(MAESTRO!$B$3:$B$1000)/((MAESTRO!$B$3:$B$1000="ACADEMICOS")*(UPPER(MAESTRO!$L$3:$L$1000)="CONFIRMADO")),ROWS($A$3:A465))),"")</f>
        <v/>
      </c>
      <c r="E465" s="10" t="str">
        <f ca="1">IFERROR(INDEX(MAESTRO!E:E,_xludf.AGGREGATE(15,6,ROW(MAESTRO!$B$3:$B$1000)/((MAESTRO!$B$3:$B$1000="ACADEMICOS")*(UPPER(MAESTRO!$L$3:$L$1000)="CONFIRMADO")),ROWS($A$3:A465))),"")</f>
        <v/>
      </c>
      <c r="F465" s="10" t="str">
        <f ca="1">IFERROR(INDEX(MAESTRO!F:F,_xludf.AGGREGATE(15,6,ROW(MAESTRO!$B$3:$B$1000)/((MAESTRO!$B$3:$B$1000="ACADEMICOS")*(UPPER(MAESTRO!$L$3:$L$1000)="CONFIRMADO")),ROWS($A$3:A465))),"")</f>
        <v/>
      </c>
      <c r="G465" s="10" t="str">
        <f ca="1">IFERROR(INDEX(MAESTRO!G:G,_xludf.AGGREGATE(15,6,ROW(MAESTRO!$B$3:$B$1000)/((MAESTRO!$B$3:$B$1000="ACADEMICOS")*(UPPER(MAESTRO!$L$3:$L$1000)="CONFIRMADO")),ROWS($A$3:A465))),"")</f>
        <v/>
      </c>
      <c r="H465" s="10" t="str">
        <f ca="1">IFERROR(INDEX(MAESTRO!H:H,_xludf.AGGREGATE(15,6,ROW(MAESTRO!$B$3:$B$1000)/((MAESTRO!$B$3:$B$1000="ACADEMICOS")*(UPPER(MAESTRO!$L$3:$L$1000)="CONFIRMADO")),ROWS($A$3:A465))),"")</f>
        <v/>
      </c>
      <c r="I465" s="10" t="str">
        <f ca="1">IFERROR(INDEX(MAESTRO!I:I,_xludf.AGGREGATE(15,6,ROW(MAESTRO!$B$3:$B$1000)/((MAESTRO!$B$3:$B$1000="ACADEMICOS")*(UPPER(MAESTRO!$L$3:$L$1000)="CONFIRMADO")),ROWS($A$3:A465))),"")</f>
        <v/>
      </c>
      <c r="J465" s="10" t="str">
        <f ca="1">IFERROR(INDEX(MAESTRO!J:J,_xludf.AGGREGATE(15,6,ROW(MAESTRO!$B$3:$B$1000)/((MAESTRO!$B$3:$B$1000="ACADEMICOS")*(UPPER(MAESTRO!$L$3:$L$1000)="CONFIRMADO")),ROWS($A$3:A465))),"")</f>
        <v/>
      </c>
      <c r="K465" s="10" t="str">
        <f ca="1">IFERROR(INDEX(MAESTRO!K:K,_xludf.AGGREGATE(15,6,ROW(MAESTRO!$B$3:$B$1000)/((MAESTRO!$B$3:$B$1000="ACADEMICOS")*(UPPER(MAESTRO!$L$3:$L$1000)="CONFIRMADO")),ROWS($A$3:A465))),"")</f>
        <v/>
      </c>
      <c r="L465" s="10" t="str">
        <f ca="1">IFERROR(INDEX(MAESTRO!L:L,_xludf.AGGREGATE(15,6,ROW(MAESTRO!$B$3:$B$1000)/((MAESTRO!$B$3:$B$1000="ACADEMICOS")*(UPPER(MAESTRO!$L$3:$L$1000)="CONFIRMADO")),ROWS($A$3:A465))),"")</f>
        <v/>
      </c>
      <c r="M465" s="10" t="str">
        <f ca="1">IFERROR(INDEX(MAESTRO!M:M,_xludf.AGGREGATE(15,6,ROW(MAESTRO!$B$3:$B$1000)/((MAESTRO!$B$3:$B$1000="ACADEMICOS")*(UPPER(MAESTRO!$L$3:$L$1000)="CONFIRMADO")),ROWS($A$3:A465))),"")</f>
        <v/>
      </c>
      <c r="N465" s="10" t="str">
        <f ca="1">IFERROR(INDEX(MAESTRO!N:N,_xludf.AGGREGATE(15,6,ROW(MAESTRO!$B$3:$B$1000)/((MAESTRO!$B$3:$B$1000="ACADEMICOS")*(UPPER(MAESTRO!$L$3:$L$1000)="CONFIRMADO")),ROWS($A$3:A465))),"")</f>
        <v/>
      </c>
      <c r="O465" s="10" t="str">
        <f ca="1">IFERROR(INDEX(MAESTRO!O:O,_xludf.AGGREGATE(15,6,ROW(MAESTRO!$B$3:$B$1000)/((MAESTRO!$B$3:$B$1000="ACADEMICOS")*(UPPER(MAESTRO!$L$3:$L$1000)="CONFIRMADO")),ROWS($A$3:A465))),"")</f>
        <v/>
      </c>
      <c r="P465" s="10" t="str">
        <f ca="1">IFERROR(INDEX(MAESTRO!P:P,_xludf.AGGREGATE(15,6,ROW(MAESTRO!$B$3:$B$1000)/((MAESTRO!$B$3:$B$1000="ACADEMICOS")*(UPPER(MAESTRO!$L$3:$L$1000)="CONFIRMADO")),ROWS($A$3:A465))),"")</f>
        <v/>
      </c>
      <c r="Q465" s="10" t="str">
        <f ca="1">IFERROR(INDEX(MAESTRO!Q:Q,_xludf.AGGREGATE(15,6,ROW(MAESTRO!$B$3:$B$1000)/((MAESTRO!$B$3:$B$1000="ACADEMICOS")*(UPPER(MAESTRO!$L$3:$L$1000)="CONFIRMADO")),ROWS($A$3:A465))),"")</f>
        <v/>
      </c>
      <c r="R465" s="10" t="str">
        <f ca="1">IFERROR(INDEX(MAESTRO!R:R,_xludf.AGGREGATE(15,6,ROW(MAESTRO!$B$3:$B$1000)/((MAESTRO!$B$3:$B$1000="ACADEMICOS")*(UPPER(MAESTRO!$L$3:$L$1000)="CONFIRMADO")),ROWS($A$3:A465))),"")</f>
        <v/>
      </c>
      <c r="S465" s="10" t="str">
        <f ca="1">IFERROR(INDEX(MAESTRO!S:S,_xludf.AGGREGATE(15,6,ROW(MAESTRO!$B$3:$B$1000)/((MAESTRO!$B$3:$B$1000="ACADEMICOS")*(UPPER(MAESTRO!$L$3:$L$1000)="CONFIRMADO")),ROWS($A$3:A465))),"")</f>
        <v/>
      </c>
      <c r="T465" s="10" t="str">
        <f ca="1">IFERROR(INDEX(MAESTRO!T:T,_xludf.AGGREGATE(15,6,ROW(MAESTRO!$B$3:$B$1000)/((MAESTRO!$B$3:$B$1000="ACADEMICOS")*(UPPER(MAESTRO!$L$3:$L$1000)="CONFIRMADO")),ROWS($A$3:A465))),"")</f>
        <v/>
      </c>
      <c r="U465" s="10" t="str">
        <f ca="1">IFERROR(INDEX(MAESTRO!U:U,_xludf.AGGREGATE(15,6,ROW(MAESTRO!$B$3:$B$1000)/((MAESTRO!$B$3:$B$1000="ACADEMICOS")*(UPPER(MAESTRO!$L$3:$L$1000)="CONFIRMADO")),ROWS($A$3:A465))),"")</f>
        <v/>
      </c>
      <c r="V465" s="10" t="str">
        <f ca="1">IFERROR(INDEX(MAESTRO!V:V,_xludf.AGGREGATE(15,6,ROW(MAESTRO!$B$3:$B$1000)/((MAESTRO!$B$3:$B$1000="ACADEMICOS")*(UPPER(MAESTRO!$L$3:$L$1000)="CONFIRMADO")),ROWS($A$3:A465))),"")</f>
        <v/>
      </c>
      <c r="W465" s="10" t="str">
        <f ca="1">IFERROR(INDEX(MAESTRO!W:W,_xludf.AGGREGATE(15,6,ROW(MAESTRO!$B$3:$B$1000)/((MAESTRO!$B$3:$B$1000="ACADEMICOS")*(UPPER(MAESTRO!$L$3:$L$1000)="CONFIRMADO")),ROWS($A$3:A465))),"")</f>
        <v/>
      </c>
      <c r="X465" s="10" t="str">
        <f ca="1">IFERROR(INDEX(MAESTRO!X:X,_xludf.AGGREGATE(15,6,ROW(MAESTRO!$B$3:$B$1000)/((MAESTRO!$B$3:$B$1000="ACADEMICOS")*(UPPER(MAESTRO!$L$3:$L$1000)="CONFIRMADO")),ROWS($A$3:A465))),"")</f>
        <v/>
      </c>
    </row>
    <row r="466" spans="1:24" ht="22.05" customHeight="1">
      <c r="A466" s="21" t="str">
        <f ca="1">IFERROR(INDEX(MAESTRO!A:A,_xludf.AGGREGATE(15,6,ROW(MAESTRO!$B$3:$B$1000)/((MAESTRO!$B$3:$B$1000="ACADEMICOS")*(UPPER(MAESTRO!$L$3:$L$1000)="CONFIRMADO")),ROWS($A$3:A466))),"")</f>
        <v/>
      </c>
      <c r="B466" s="21" t="str">
        <f ca="1">IFERROR(INDEX(MAESTRO!B:B,_xludf.AGGREGATE(15,6,ROW(MAESTRO!$B$3:$B$1000)/((MAESTRO!$B$3:$B$1000="ACADEMICOS")*(UPPER(MAESTRO!$L$3:$L$1000)="CONFIRMADO")),ROWS($A$3:A466))),"")</f>
        <v/>
      </c>
      <c r="C466" s="21" t="str">
        <f ca="1">IFERROR(INDEX(MAESTRO!C:C,_xludf.AGGREGATE(15,6,ROW(MAESTRO!$B$3:$B$1000)/((MAESTRO!$B$3:$B$1000="ACADEMICOS")*(UPPER(MAESTRO!$L$3:$L$1000)="CONFIRMADO")),ROWS($A$3:A466))),"")</f>
        <v/>
      </c>
      <c r="D466" s="21" t="str">
        <f ca="1">IFERROR(INDEX(MAESTRO!D:D,_xludf.AGGREGATE(15,6,ROW(MAESTRO!$B$3:$B$1000)/((MAESTRO!$B$3:$B$1000="ACADEMICOS")*(UPPER(MAESTRO!$L$3:$L$1000)="CONFIRMADO")),ROWS($A$3:A466))),"")</f>
        <v/>
      </c>
      <c r="E466" s="21" t="str">
        <f ca="1">IFERROR(INDEX(MAESTRO!E:E,_xludf.AGGREGATE(15,6,ROW(MAESTRO!$B$3:$B$1000)/((MAESTRO!$B$3:$B$1000="ACADEMICOS")*(UPPER(MAESTRO!$L$3:$L$1000)="CONFIRMADO")),ROWS($A$3:A466))),"")</f>
        <v/>
      </c>
      <c r="F466" s="21" t="str">
        <f ca="1">IFERROR(INDEX(MAESTRO!F:F,_xludf.AGGREGATE(15,6,ROW(MAESTRO!$B$3:$B$1000)/((MAESTRO!$B$3:$B$1000="ACADEMICOS")*(UPPER(MAESTRO!$L$3:$L$1000)="CONFIRMADO")),ROWS($A$3:A466))),"")</f>
        <v/>
      </c>
      <c r="G466" s="21" t="str">
        <f ca="1">IFERROR(INDEX(MAESTRO!G:G,_xludf.AGGREGATE(15,6,ROW(MAESTRO!$B$3:$B$1000)/((MAESTRO!$B$3:$B$1000="ACADEMICOS")*(UPPER(MAESTRO!$L$3:$L$1000)="CONFIRMADO")),ROWS($A$3:A466))),"")</f>
        <v/>
      </c>
      <c r="H466" s="21" t="str">
        <f ca="1">IFERROR(INDEX(MAESTRO!H:H,_xludf.AGGREGATE(15,6,ROW(MAESTRO!$B$3:$B$1000)/((MAESTRO!$B$3:$B$1000="ACADEMICOS")*(UPPER(MAESTRO!$L$3:$L$1000)="CONFIRMADO")),ROWS($A$3:A466))),"")</f>
        <v/>
      </c>
      <c r="I466" s="21" t="str">
        <f ca="1">IFERROR(INDEX(MAESTRO!I:I,_xludf.AGGREGATE(15,6,ROW(MAESTRO!$B$3:$B$1000)/((MAESTRO!$B$3:$B$1000="ACADEMICOS")*(UPPER(MAESTRO!$L$3:$L$1000)="CONFIRMADO")),ROWS($A$3:A466))),"")</f>
        <v/>
      </c>
      <c r="J466" s="21" t="str">
        <f ca="1">IFERROR(INDEX(MAESTRO!J:J,_xludf.AGGREGATE(15,6,ROW(MAESTRO!$B$3:$B$1000)/((MAESTRO!$B$3:$B$1000="ACADEMICOS")*(UPPER(MAESTRO!$L$3:$L$1000)="CONFIRMADO")),ROWS($A$3:A466))),"")</f>
        <v/>
      </c>
      <c r="K466" s="21" t="str">
        <f ca="1">IFERROR(INDEX(MAESTRO!K:K,_xludf.AGGREGATE(15,6,ROW(MAESTRO!$B$3:$B$1000)/((MAESTRO!$B$3:$B$1000="ACADEMICOS")*(UPPER(MAESTRO!$L$3:$L$1000)="CONFIRMADO")),ROWS($A$3:A466))),"")</f>
        <v/>
      </c>
      <c r="L466" s="21" t="str">
        <f ca="1">IFERROR(INDEX(MAESTRO!L:L,_xludf.AGGREGATE(15,6,ROW(MAESTRO!$B$3:$B$1000)/((MAESTRO!$B$3:$B$1000="ACADEMICOS")*(UPPER(MAESTRO!$L$3:$L$1000)="CONFIRMADO")),ROWS($A$3:A466))),"")</f>
        <v/>
      </c>
      <c r="M466" s="21" t="str">
        <f ca="1">IFERROR(INDEX(MAESTRO!M:M,_xludf.AGGREGATE(15,6,ROW(MAESTRO!$B$3:$B$1000)/((MAESTRO!$B$3:$B$1000="ACADEMICOS")*(UPPER(MAESTRO!$L$3:$L$1000)="CONFIRMADO")),ROWS($A$3:A466))),"")</f>
        <v/>
      </c>
      <c r="N466" s="21" t="str">
        <f ca="1">IFERROR(INDEX(MAESTRO!N:N,_xludf.AGGREGATE(15,6,ROW(MAESTRO!$B$3:$B$1000)/((MAESTRO!$B$3:$B$1000="ACADEMICOS")*(UPPER(MAESTRO!$L$3:$L$1000)="CONFIRMADO")),ROWS($A$3:A466))),"")</f>
        <v/>
      </c>
      <c r="O466" s="21" t="str">
        <f ca="1">IFERROR(INDEX(MAESTRO!O:O,_xludf.AGGREGATE(15,6,ROW(MAESTRO!$B$3:$B$1000)/((MAESTRO!$B$3:$B$1000="ACADEMICOS")*(UPPER(MAESTRO!$L$3:$L$1000)="CONFIRMADO")),ROWS($A$3:A466))),"")</f>
        <v/>
      </c>
      <c r="P466" s="21" t="str">
        <f ca="1">IFERROR(INDEX(MAESTRO!P:P,_xludf.AGGREGATE(15,6,ROW(MAESTRO!$B$3:$B$1000)/((MAESTRO!$B$3:$B$1000="ACADEMICOS")*(UPPER(MAESTRO!$L$3:$L$1000)="CONFIRMADO")),ROWS($A$3:A466))),"")</f>
        <v/>
      </c>
      <c r="Q466" s="21" t="str">
        <f ca="1">IFERROR(INDEX(MAESTRO!Q:Q,_xludf.AGGREGATE(15,6,ROW(MAESTRO!$B$3:$B$1000)/((MAESTRO!$B$3:$B$1000="ACADEMICOS")*(UPPER(MAESTRO!$L$3:$L$1000)="CONFIRMADO")),ROWS($A$3:A466))),"")</f>
        <v/>
      </c>
      <c r="R466" s="21" t="str">
        <f ca="1">IFERROR(INDEX(MAESTRO!R:R,_xludf.AGGREGATE(15,6,ROW(MAESTRO!$B$3:$B$1000)/((MAESTRO!$B$3:$B$1000="ACADEMICOS")*(UPPER(MAESTRO!$L$3:$L$1000)="CONFIRMADO")),ROWS($A$3:A466))),"")</f>
        <v/>
      </c>
      <c r="S466" s="21" t="str">
        <f ca="1">IFERROR(INDEX(MAESTRO!S:S,_xludf.AGGREGATE(15,6,ROW(MAESTRO!$B$3:$B$1000)/((MAESTRO!$B$3:$B$1000="ACADEMICOS")*(UPPER(MAESTRO!$L$3:$L$1000)="CONFIRMADO")),ROWS($A$3:A466))),"")</f>
        <v/>
      </c>
      <c r="T466" s="21" t="str">
        <f ca="1">IFERROR(INDEX(MAESTRO!T:T,_xludf.AGGREGATE(15,6,ROW(MAESTRO!$B$3:$B$1000)/((MAESTRO!$B$3:$B$1000="ACADEMICOS")*(UPPER(MAESTRO!$L$3:$L$1000)="CONFIRMADO")),ROWS($A$3:A466))),"")</f>
        <v/>
      </c>
      <c r="U466" s="21" t="str">
        <f ca="1">IFERROR(INDEX(MAESTRO!U:U,_xludf.AGGREGATE(15,6,ROW(MAESTRO!$B$3:$B$1000)/((MAESTRO!$B$3:$B$1000="ACADEMICOS")*(UPPER(MAESTRO!$L$3:$L$1000)="CONFIRMADO")),ROWS($A$3:A466))),"")</f>
        <v/>
      </c>
      <c r="V466" s="21" t="str">
        <f ca="1">IFERROR(INDEX(MAESTRO!V:V,_xludf.AGGREGATE(15,6,ROW(MAESTRO!$B$3:$B$1000)/((MAESTRO!$B$3:$B$1000="ACADEMICOS")*(UPPER(MAESTRO!$L$3:$L$1000)="CONFIRMADO")),ROWS($A$3:A466))),"")</f>
        <v/>
      </c>
      <c r="W466" s="21" t="str">
        <f ca="1">IFERROR(INDEX(MAESTRO!W:W,_xludf.AGGREGATE(15,6,ROW(MAESTRO!$B$3:$B$1000)/((MAESTRO!$B$3:$B$1000="ACADEMICOS")*(UPPER(MAESTRO!$L$3:$L$1000)="CONFIRMADO")),ROWS($A$3:A466))),"")</f>
        <v/>
      </c>
      <c r="X466" s="21" t="str">
        <f ca="1">IFERROR(INDEX(MAESTRO!X:X,_xludf.AGGREGATE(15,6,ROW(MAESTRO!$B$3:$B$1000)/((MAESTRO!$B$3:$B$1000="ACADEMICOS")*(UPPER(MAESTRO!$L$3:$L$1000)="CONFIRMADO")),ROWS($A$3:A466))),"")</f>
        <v/>
      </c>
    </row>
    <row r="467" spans="1:24" ht="22.05" customHeight="1">
      <c r="A467" s="10" t="str">
        <f ca="1">IFERROR(INDEX(MAESTRO!A:A,_xludf.AGGREGATE(15,6,ROW(MAESTRO!$B$3:$B$1000)/((MAESTRO!$B$3:$B$1000="ACADEMICOS")*(UPPER(MAESTRO!$L$3:$L$1000)="CONFIRMADO")),ROWS($A$3:A467))),"")</f>
        <v/>
      </c>
      <c r="B467" s="10" t="str">
        <f ca="1">IFERROR(INDEX(MAESTRO!B:B,_xludf.AGGREGATE(15,6,ROW(MAESTRO!$B$3:$B$1000)/((MAESTRO!$B$3:$B$1000="ACADEMICOS")*(UPPER(MAESTRO!$L$3:$L$1000)="CONFIRMADO")),ROWS($A$3:A467))),"")</f>
        <v/>
      </c>
      <c r="C467" s="10" t="str">
        <f ca="1">IFERROR(INDEX(MAESTRO!C:C,_xludf.AGGREGATE(15,6,ROW(MAESTRO!$B$3:$B$1000)/((MAESTRO!$B$3:$B$1000="ACADEMICOS")*(UPPER(MAESTRO!$L$3:$L$1000)="CONFIRMADO")),ROWS($A$3:A467))),"")</f>
        <v/>
      </c>
      <c r="D467" s="10" t="str">
        <f ca="1">IFERROR(INDEX(MAESTRO!D:D,_xludf.AGGREGATE(15,6,ROW(MAESTRO!$B$3:$B$1000)/((MAESTRO!$B$3:$B$1000="ACADEMICOS")*(UPPER(MAESTRO!$L$3:$L$1000)="CONFIRMADO")),ROWS($A$3:A467))),"")</f>
        <v/>
      </c>
      <c r="E467" s="10" t="str">
        <f ca="1">IFERROR(INDEX(MAESTRO!E:E,_xludf.AGGREGATE(15,6,ROW(MAESTRO!$B$3:$B$1000)/((MAESTRO!$B$3:$B$1000="ACADEMICOS")*(UPPER(MAESTRO!$L$3:$L$1000)="CONFIRMADO")),ROWS($A$3:A467))),"")</f>
        <v/>
      </c>
      <c r="F467" s="10" t="str">
        <f ca="1">IFERROR(INDEX(MAESTRO!F:F,_xludf.AGGREGATE(15,6,ROW(MAESTRO!$B$3:$B$1000)/((MAESTRO!$B$3:$B$1000="ACADEMICOS")*(UPPER(MAESTRO!$L$3:$L$1000)="CONFIRMADO")),ROWS($A$3:A467))),"")</f>
        <v/>
      </c>
      <c r="G467" s="10" t="str">
        <f ca="1">IFERROR(INDEX(MAESTRO!G:G,_xludf.AGGREGATE(15,6,ROW(MAESTRO!$B$3:$B$1000)/((MAESTRO!$B$3:$B$1000="ACADEMICOS")*(UPPER(MAESTRO!$L$3:$L$1000)="CONFIRMADO")),ROWS($A$3:A467))),"")</f>
        <v/>
      </c>
      <c r="H467" s="10" t="str">
        <f ca="1">IFERROR(INDEX(MAESTRO!H:H,_xludf.AGGREGATE(15,6,ROW(MAESTRO!$B$3:$B$1000)/((MAESTRO!$B$3:$B$1000="ACADEMICOS")*(UPPER(MAESTRO!$L$3:$L$1000)="CONFIRMADO")),ROWS($A$3:A467))),"")</f>
        <v/>
      </c>
      <c r="I467" s="10" t="str">
        <f ca="1">IFERROR(INDEX(MAESTRO!I:I,_xludf.AGGREGATE(15,6,ROW(MAESTRO!$B$3:$B$1000)/((MAESTRO!$B$3:$B$1000="ACADEMICOS")*(UPPER(MAESTRO!$L$3:$L$1000)="CONFIRMADO")),ROWS($A$3:A467))),"")</f>
        <v/>
      </c>
      <c r="J467" s="10" t="str">
        <f ca="1">IFERROR(INDEX(MAESTRO!J:J,_xludf.AGGREGATE(15,6,ROW(MAESTRO!$B$3:$B$1000)/((MAESTRO!$B$3:$B$1000="ACADEMICOS")*(UPPER(MAESTRO!$L$3:$L$1000)="CONFIRMADO")),ROWS($A$3:A467))),"")</f>
        <v/>
      </c>
      <c r="K467" s="10" t="str">
        <f ca="1">IFERROR(INDEX(MAESTRO!K:K,_xludf.AGGREGATE(15,6,ROW(MAESTRO!$B$3:$B$1000)/((MAESTRO!$B$3:$B$1000="ACADEMICOS")*(UPPER(MAESTRO!$L$3:$L$1000)="CONFIRMADO")),ROWS($A$3:A467))),"")</f>
        <v/>
      </c>
      <c r="L467" s="10" t="str">
        <f ca="1">IFERROR(INDEX(MAESTRO!L:L,_xludf.AGGREGATE(15,6,ROW(MAESTRO!$B$3:$B$1000)/((MAESTRO!$B$3:$B$1000="ACADEMICOS")*(UPPER(MAESTRO!$L$3:$L$1000)="CONFIRMADO")),ROWS($A$3:A467))),"")</f>
        <v/>
      </c>
      <c r="M467" s="10" t="str">
        <f ca="1">IFERROR(INDEX(MAESTRO!M:M,_xludf.AGGREGATE(15,6,ROW(MAESTRO!$B$3:$B$1000)/((MAESTRO!$B$3:$B$1000="ACADEMICOS")*(UPPER(MAESTRO!$L$3:$L$1000)="CONFIRMADO")),ROWS($A$3:A467))),"")</f>
        <v/>
      </c>
      <c r="N467" s="10" t="str">
        <f ca="1">IFERROR(INDEX(MAESTRO!N:N,_xludf.AGGREGATE(15,6,ROW(MAESTRO!$B$3:$B$1000)/((MAESTRO!$B$3:$B$1000="ACADEMICOS")*(UPPER(MAESTRO!$L$3:$L$1000)="CONFIRMADO")),ROWS($A$3:A467))),"")</f>
        <v/>
      </c>
      <c r="O467" s="10" t="str">
        <f ca="1">IFERROR(INDEX(MAESTRO!O:O,_xludf.AGGREGATE(15,6,ROW(MAESTRO!$B$3:$B$1000)/((MAESTRO!$B$3:$B$1000="ACADEMICOS")*(UPPER(MAESTRO!$L$3:$L$1000)="CONFIRMADO")),ROWS($A$3:A467))),"")</f>
        <v/>
      </c>
      <c r="P467" s="10" t="str">
        <f ca="1">IFERROR(INDEX(MAESTRO!P:P,_xludf.AGGREGATE(15,6,ROW(MAESTRO!$B$3:$B$1000)/((MAESTRO!$B$3:$B$1000="ACADEMICOS")*(UPPER(MAESTRO!$L$3:$L$1000)="CONFIRMADO")),ROWS($A$3:A467))),"")</f>
        <v/>
      </c>
      <c r="Q467" s="10" t="str">
        <f ca="1">IFERROR(INDEX(MAESTRO!Q:Q,_xludf.AGGREGATE(15,6,ROW(MAESTRO!$B$3:$B$1000)/((MAESTRO!$B$3:$B$1000="ACADEMICOS")*(UPPER(MAESTRO!$L$3:$L$1000)="CONFIRMADO")),ROWS($A$3:A467))),"")</f>
        <v/>
      </c>
      <c r="R467" s="10" t="str">
        <f ca="1">IFERROR(INDEX(MAESTRO!R:R,_xludf.AGGREGATE(15,6,ROW(MAESTRO!$B$3:$B$1000)/((MAESTRO!$B$3:$B$1000="ACADEMICOS")*(UPPER(MAESTRO!$L$3:$L$1000)="CONFIRMADO")),ROWS($A$3:A467))),"")</f>
        <v/>
      </c>
      <c r="S467" s="10" t="str">
        <f ca="1">IFERROR(INDEX(MAESTRO!S:S,_xludf.AGGREGATE(15,6,ROW(MAESTRO!$B$3:$B$1000)/((MAESTRO!$B$3:$B$1000="ACADEMICOS")*(UPPER(MAESTRO!$L$3:$L$1000)="CONFIRMADO")),ROWS($A$3:A467))),"")</f>
        <v/>
      </c>
      <c r="T467" s="10" t="str">
        <f ca="1">IFERROR(INDEX(MAESTRO!T:T,_xludf.AGGREGATE(15,6,ROW(MAESTRO!$B$3:$B$1000)/((MAESTRO!$B$3:$B$1000="ACADEMICOS")*(UPPER(MAESTRO!$L$3:$L$1000)="CONFIRMADO")),ROWS($A$3:A467))),"")</f>
        <v/>
      </c>
      <c r="U467" s="10" t="str">
        <f ca="1">IFERROR(INDEX(MAESTRO!U:U,_xludf.AGGREGATE(15,6,ROW(MAESTRO!$B$3:$B$1000)/((MAESTRO!$B$3:$B$1000="ACADEMICOS")*(UPPER(MAESTRO!$L$3:$L$1000)="CONFIRMADO")),ROWS($A$3:A467))),"")</f>
        <v/>
      </c>
      <c r="V467" s="10" t="str">
        <f ca="1">IFERROR(INDEX(MAESTRO!V:V,_xludf.AGGREGATE(15,6,ROW(MAESTRO!$B$3:$B$1000)/((MAESTRO!$B$3:$B$1000="ACADEMICOS")*(UPPER(MAESTRO!$L$3:$L$1000)="CONFIRMADO")),ROWS($A$3:A467))),"")</f>
        <v/>
      </c>
      <c r="W467" s="10" t="str">
        <f ca="1">IFERROR(INDEX(MAESTRO!W:W,_xludf.AGGREGATE(15,6,ROW(MAESTRO!$B$3:$B$1000)/((MAESTRO!$B$3:$B$1000="ACADEMICOS")*(UPPER(MAESTRO!$L$3:$L$1000)="CONFIRMADO")),ROWS($A$3:A467))),"")</f>
        <v/>
      </c>
      <c r="X467" s="10" t="str">
        <f ca="1">IFERROR(INDEX(MAESTRO!X:X,_xludf.AGGREGATE(15,6,ROW(MAESTRO!$B$3:$B$1000)/((MAESTRO!$B$3:$B$1000="ACADEMICOS")*(UPPER(MAESTRO!$L$3:$L$1000)="CONFIRMADO")),ROWS($A$3:A467))),"")</f>
        <v/>
      </c>
    </row>
    <row r="468" spans="1:24" ht="22.05" customHeight="1">
      <c r="A468" s="21" t="str">
        <f ca="1">IFERROR(INDEX(MAESTRO!A:A,_xludf.AGGREGATE(15,6,ROW(MAESTRO!$B$3:$B$1000)/((MAESTRO!$B$3:$B$1000="ACADEMICOS")*(UPPER(MAESTRO!$L$3:$L$1000)="CONFIRMADO")),ROWS($A$3:A468))),"")</f>
        <v/>
      </c>
      <c r="B468" s="21" t="str">
        <f ca="1">IFERROR(INDEX(MAESTRO!B:B,_xludf.AGGREGATE(15,6,ROW(MAESTRO!$B$3:$B$1000)/((MAESTRO!$B$3:$B$1000="ACADEMICOS")*(UPPER(MAESTRO!$L$3:$L$1000)="CONFIRMADO")),ROWS($A$3:A468))),"")</f>
        <v/>
      </c>
      <c r="C468" s="21" t="str">
        <f ca="1">IFERROR(INDEX(MAESTRO!C:C,_xludf.AGGREGATE(15,6,ROW(MAESTRO!$B$3:$B$1000)/((MAESTRO!$B$3:$B$1000="ACADEMICOS")*(UPPER(MAESTRO!$L$3:$L$1000)="CONFIRMADO")),ROWS($A$3:A468))),"")</f>
        <v/>
      </c>
      <c r="D468" s="21" t="str">
        <f ca="1">IFERROR(INDEX(MAESTRO!D:D,_xludf.AGGREGATE(15,6,ROW(MAESTRO!$B$3:$B$1000)/((MAESTRO!$B$3:$B$1000="ACADEMICOS")*(UPPER(MAESTRO!$L$3:$L$1000)="CONFIRMADO")),ROWS($A$3:A468))),"")</f>
        <v/>
      </c>
      <c r="E468" s="21" t="str">
        <f ca="1">IFERROR(INDEX(MAESTRO!E:E,_xludf.AGGREGATE(15,6,ROW(MAESTRO!$B$3:$B$1000)/((MAESTRO!$B$3:$B$1000="ACADEMICOS")*(UPPER(MAESTRO!$L$3:$L$1000)="CONFIRMADO")),ROWS($A$3:A468))),"")</f>
        <v/>
      </c>
      <c r="F468" s="21" t="str">
        <f ca="1">IFERROR(INDEX(MAESTRO!F:F,_xludf.AGGREGATE(15,6,ROW(MAESTRO!$B$3:$B$1000)/((MAESTRO!$B$3:$B$1000="ACADEMICOS")*(UPPER(MAESTRO!$L$3:$L$1000)="CONFIRMADO")),ROWS($A$3:A468))),"")</f>
        <v/>
      </c>
      <c r="G468" s="21" t="str">
        <f ca="1">IFERROR(INDEX(MAESTRO!G:G,_xludf.AGGREGATE(15,6,ROW(MAESTRO!$B$3:$B$1000)/((MAESTRO!$B$3:$B$1000="ACADEMICOS")*(UPPER(MAESTRO!$L$3:$L$1000)="CONFIRMADO")),ROWS($A$3:A468))),"")</f>
        <v/>
      </c>
      <c r="H468" s="21" t="str">
        <f ca="1">IFERROR(INDEX(MAESTRO!H:H,_xludf.AGGREGATE(15,6,ROW(MAESTRO!$B$3:$B$1000)/((MAESTRO!$B$3:$B$1000="ACADEMICOS")*(UPPER(MAESTRO!$L$3:$L$1000)="CONFIRMADO")),ROWS($A$3:A468))),"")</f>
        <v/>
      </c>
      <c r="I468" s="21" t="str">
        <f ca="1">IFERROR(INDEX(MAESTRO!I:I,_xludf.AGGREGATE(15,6,ROW(MAESTRO!$B$3:$B$1000)/((MAESTRO!$B$3:$B$1000="ACADEMICOS")*(UPPER(MAESTRO!$L$3:$L$1000)="CONFIRMADO")),ROWS($A$3:A468))),"")</f>
        <v/>
      </c>
      <c r="J468" s="21" t="str">
        <f ca="1">IFERROR(INDEX(MAESTRO!J:J,_xludf.AGGREGATE(15,6,ROW(MAESTRO!$B$3:$B$1000)/((MAESTRO!$B$3:$B$1000="ACADEMICOS")*(UPPER(MAESTRO!$L$3:$L$1000)="CONFIRMADO")),ROWS($A$3:A468))),"")</f>
        <v/>
      </c>
      <c r="K468" s="21" t="str">
        <f ca="1">IFERROR(INDEX(MAESTRO!K:K,_xludf.AGGREGATE(15,6,ROW(MAESTRO!$B$3:$B$1000)/((MAESTRO!$B$3:$B$1000="ACADEMICOS")*(UPPER(MAESTRO!$L$3:$L$1000)="CONFIRMADO")),ROWS($A$3:A468))),"")</f>
        <v/>
      </c>
      <c r="L468" s="21" t="str">
        <f ca="1">IFERROR(INDEX(MAESTRO!L:L,_xludf.AGGREGATE(15,6,ROW(MAESTRO!$B$3:$B$1000)/((MAESTRO!$B$3:$B$1000="ACADEMICOS")*(UPPER(MAESTRO!$L$3:$L$1000)="CONFIRMADO")),ROWS($A$3:A468))),"")</f>
        <v/>
      </c>
      <c r="M468" s="21" t="str">
        <f ca="1">IFERROR(INDEX(MAESTRO!M:M,_xludf.AGGREGATE(15,6,ROW(MAESTRO!$B$3:$B$1000)/((MAESTRO!$B$3:$B$1000="ACADEMICOS")*(UPPER(MAESTRO!$L$3:$L$1000)="CONFIRMADO")),ROWS($A$3:A468))),"")</f>
        <v/>
      </c>
      <c r="N468" s="21" t="str">
        <f ca="1">IFERROR(INDEX(MAESTRO!N:N,_xludf.AGGREGATE(15,6,ROW(MAESTRO!$B$3:$B$1000)/((MAESTRO!$B$3:$B$1000="ACADEMICOS")*(UPPER(MAESTRO!$L$3:$L$1000)="CONFIRMADO")),ROWS($A$3:A468))),"")</f>
        <v/>
      </c>
      <c r="O468" s="21" t="str">
        <f ca="1">IFERROR(INDEX(MAESTRO!O:O,_xludf.AGGREGATE(15,6,ROW(MAESTRO!$B$3:$B$1000)/((MAESTRO!$B$3:$B$1000="ACADEMICOS")*(UPPER(MAESTRO!$L$3:$L$1000)="CONFIRMADO")),ROWS($A$3:A468))),"")</f>
        <v/>
      </c>
      <c r="P468" s="21" t="str">
        <f ca="1">IFERROR(INDEX(MAESTRO!P:P,_xludf.AGGREGATE(15,6,ROW(MAESTRO!$B$3:$B$1000)/((MAESTRO!$B$3:$B$1000="ACADEMICOS")*(UPPER(MAESTRO!$L$3:$L$1000)="CONFIRMADO")),ROWS($A$3:A468))),"")</f>
        <v/>
      </c>
      <c r="Q468" s="21" t="str">
        <f ca="1">IFERROR(INDEX(MAESTRO!Q:Q,_xludf.AGGREGATE(15,6,ROW(MAESTRO!$B$3:$B$1000)/((MAESTRO!$B$3:$B$1000="ACADEMICOS")*(UPPER(MAESTRO!$L$3:$L$1000)="CONFIRMADO")),ROWS($A$3:A468))),"")</f>
        <v/>
      </c>
      <c r="R468" s="21" t="str">
        <f ca="1">IFERROR(INDEX(MAESTRO!R:R,_xludf.AGGREGATE(15,6,ROW(MAESTRO!$B$3:$B$1000)/((MAESTRO!$B$3:$B$1000="ACADEMICOS")*(UPPER(MAESTRO!$L$3:$L$1000)="CONFIRMADO")),ROWS($A$3:A468))),"")</f>
        <v/>
      </c>
      <c r="S468" s="21" t="str">
        <f ca="1">IFERROR(INDEX(MAESTRO!S:S,_xludf.AGGREGATE(15,6,ROW(MAESTRO!$B$3:$B$1000)/((MAESTRO!$B$3:$B$1000="ACADEMICOS")*(UPPER(MAESTRO!$L$3:$L$1000)="CONFIRMADO")),ROWS($A$3:A468))),"")</f>
        <v/>
      </c>
      <c r="T468" s="21" t="str">
        <f ca="1">IFERROR(INDEX(MAESTRO!T:T,_xludf.AGGREGATE(15,6,ROW(MAESTRO!$B$3:$B$1000)/((MAESTRO!$B$3:$B$1000="ACADEMICOS")*(UPPER(MAESTRO!$L$3:$L$1000)="CONFIRMADO")),ROWS($A$3:A468))),"")</f>
        <v/>
      </c>
      <c r="U468" s="21" t="str">
        <f ca="1">IFERROR(INDEX(MAESTRO!U:U,_xludf.AGGREGATE(15,6,ROW(MAESTRO!$B$3:$B$1000)/((MAESTRO!$B$3:$B$1000="ACADEMICOS")*(UPPER(MAESTRO!$L$3:$L$1000)="CONFIRMADO")),ROWS($A$3:A468))),"")</f>
        <v/>
      </c>
      <c r="V468" s="21" t="str">
        <f ca="1">IFERROR(INDEX(MAESTRO!V:V,_xludf.AGGREGATE(15,6,ROW(MAESTRO!$B$3:$B$1000)/((MAESTRO!$B$3:$B$1000="ACADEMICOS")*(UPPER(MAESTRO!$L$3:$L$1000)="CONFIRMADO")),ROWS($A$3:A468))),"")</f>
        <v/>
      </c>
      <c r="W468" s="21" t="str">
        <f ca="1">IFERROR(INDEX(MAESTRO!W:W,_xludf.AGGREGATE(15,6,ROW(MAESTRO!$B$3:$B$1000)/((MAESTRO!$B$3:$B$1000="ACADEMICOS")*(UPPER(MAESTRO!$L$3:$L$1000)="CONFIRMADO")),ROWS($A$3:A468))),"")</f>
        <v/>
      </c>
      <c r="X468" s="21" t="str">
        <f ca="1">IFERROR(INDEX(MAESTRO!X:X,_xludf.AGGREGATE(15,6,ROW(MAESTRO!$B$3:$B$1000)/((MAESTRO!$B$3:$B$1000="ACADEMICOS")*(UPPER(MAESTRO!$L$3:$L$1000)="CONFIRMADO")),ROWS($A$3:A468))),"")</f>
        <v/>
      </c>
    </row>
    <row r="469" spans="1:24" ht="22.05" customHeight="1">
      <c r="A469" s="10" t="str">
        <f ca="1">IFERROR(INDEX(MAESTRO!A:A,_xludf.AGGREGATE(15,6,ROW(MAESTRO!$B$3:$B$1000)/((MAESTRO!$B$3:$B$1000="ACADEMICOS")*(UPPER(MAESTRO!$L$3:$L$1000)="CONFIRMADO")),ROWS($A$3:A469))),"")</f>
        <v/>
      </c>
      <c r="B469" s="10" t="str">
        <f ca="1">IFERROR(INDEX(MAESTRO!B:B,_xludf.AGGREGATE(15,6,ROW(MAESTRO!$B$3:$B$1000)/((MAESTRO!$B$3:$B$1000="ACADEMICOS")*(UPPER(MAESTRO!$L$3:$L$1000)="CONFIRMADO")),ROWS($A$3:A469))),"")</f>
        <v/>
      </c>
      <c r="C469" s="10" t="str">
        <f ca="1">IFERROR(INDEX(MAESTRO!C:C,_xludf.AGGREGATE(15,6,ROW(MAESTRO!$B$3:$B$1000)/((MAESTRO!$B$3:$B$1000="ACADEMICOS")*(UPPER(MAESTRO!$L$3:$L$1000)="CONFIRMADO")),ROWS($A$3:A469))),"")</f>
        <v/>
      </c>
      <c r="D469" s="10" t="str">
        <f ca="1">IFERROR(INDEX(MAESTRO!D:D,_xludf.AGGREGATE(15,6,ROW(MAESTRO!$B$3:$B$1000)/((MAESTRO!$B$3:$B$1000="ACADEMICOS")*(UPPER(MAESTRO!$L$3:$L$1000)="CONFIRMADO")),ROWS($A$3:A469))),"")</f>
        <v/>
      </c>
      <c r="E469" s="10" t="str">
        <f ca="1">IFERROR(INDEX(MAESTRO!E:E,_xludf.AGGREGATE(15,6,ROW(MAESTRO!$B$3:$B$1000)/((MAESTRO!$B$3:$B$1000="ACADEMICOS")*(UPPER(MAESTRO!$L$3:$L$1000)="CONFIRMADO")),ROWS($A$3:A469))),"")</f>
        <v/>
      </c>
      <c r="F469" s="10" t="str">
        <f ca="1">IFERROR(INDEX(MAESTRO!F:F,_xludf.AGGREGATE(15,6,ROW(MAESTRO!$B$3:$B$1000)/((MAESTRO!$B$3:$B$1000="ACADEMICOS")*(UPPER(MAESTRO!$L$3:$L$1000)="CONFIRMADO")),ROWS($A$3:A469))),"")</f>
        <v/>
      </c>
      <c r="G469" s="10" t="str">
        <f ca="1">IFERROR(INDEX(MAESTRO!G:G,_xludf.AGGREGATE(15,6,ROW(MAESTRO!$B$3:$B$1000)/((MAESTRO!$B$3:$B$1000="ACADEMICOS")*(UPPER(MAESTRO!$L$3:$L$1000)="CONFIRMADO")),ROWS($A$3:A469))),"")</f>
        <v/>
      </c>
      <c r="H469" s="10" t="str">
        <f ca="1">IFERROR(INDEX(MAESTRO!H:H,_xludf.AGGREGATE(15,6,ROW(MAESTRO!$B$3:$B$1000)/((MAESTRO!$B$3:$B$1000="ACADEMICOS")*(UPPER(MAESTRO!$L$3:$L$1000)="CONFIRMADO")),ROWS($A$3:A469))),"")</f>
        <v/>
      </c>
      <c r="I469" s="10" t="str">
        <f ca="1">IFERROR(INDEX(MAESTRO!I:I,_xludf.AGGREGATE(15,6,ROW(MAESTRO!$B$3:$B$1000)/((MAESTRO!$B$3:$B$1000="ACADEMICOS")*(UPPER(MAESTRO!$L$3:$L$1000)="CONFIRMADO")),ROWS($A$3:A469))),"")</f>
        <v/>
      </c>
      <c r="J469" s="10" t="str">
        <f ca="1">IFERROR(INDEX(MAESTRO!J:J,_xludf.AGGREGATE(15,6,ROW(MAESTRO!$B$3:$B$1000)/((MAESTRO!$B$3:$B$1000="ACADEMICOS")*(UPPER(MAESTRO!$L$3:$L$1000)="CONFIRMADO")),ROWS($A$3:A469))),"")</f>
        <v/>
      </c>
      <c r="K469" s="10" t="str">
        <f ca="1">IFERROR(INDEX(MAESTRO!K:K,_xludf.AGGREGATE(15,6,ROW(MAESTRO!$B$3:$B$1000)/((MAESTRO!$B$3:$B$1000="ACADEMICOS")*(UPPER(MAESTRO!$L$3:$L$1000)="CONFIRMADO")),ROWS($A$3:A469))),"")</f>
        <v/>
      </c>
      <c r="L469" s="10" t="str">
        <f ca="1">IFERROR(INDEX(MAESTRO!L:L,_xludf.AGGREGATE(15,6,ROW(MAESTRO!$B$3:$B$1000)/((MAESTRO!$B$3:$B$1000="ACADEMICOS")*(UPPER(MAESTRO!$L$3:$L$1000)="CONFIRMADO")),ROWS($A$3:A469))),"")</f>
        <v/>
      </c>
      <c r="M469" s="10" t="str">
        <f ca="1">IFERROR(INDEX(MAESTRO!M:M,_xludf.AGGREGATE(15,6,ROW(MAESTRO!$B$3:$B$1000)/((MAESTRO!$B$3:$B$1000="ACADEMICOS")*(UPPER(MAESTRO!$L$3:$L$1000)="CONFIRMADO")),ROWS($A$3:A469))),"")</f>
        <v/>
      </c>
      <c r="N469" s="10" t="str">
        <f ca="1">IFERROR(INDEX(MAESTRO!N:N,_xludf.AGGREGATE(15,6,ROW(MAESTRO!$B$3:$B$1000)/((MAESTRO!$B$3:$B$1000="ACADEMICOS")*(UPPER(MAESTRO!$L$3:$L$1000)="CONFIRMADO")),ROWS($A$3:A469))),"")</f>
        <v/>
      </c>
      <c r="O469" s="10" t="str">
        <f ca="1">IFERROR(INDEX(MAESTRO!O:O,_xludf.AGGREGATE(15,6,ROW(MAESTRO!$B$3:$B$1000)/((MAESTRO!$B$3:$B$1000="ACADEMICOS")*(UPPER(MAESTRO!$L$3:$L$1000)="CONFIRMADO")),ROWS($A$3:A469))),"")</f>
        <v/>
      </c>
      <c r="P469" s="10" t="str">
        <f ca="1">IFERROR(INDEX(MAESTRO!P:P,_xludf.AGGREGATE(15,6,ROW(MAESTRO!$B$3:$B$1000)/((MAESTRO!$B$3:$B$1000="ACADEMICOS")*(UPPER(MAESTRO!$L$3:$L$1000)="CONFIRMADO")),ROWS($A$3:A469))),"")</f>
        <v/>
      </c>
      <c r="Q469" s="10" t="str">
        <f ca="1">IFERROR(INDEX(MAESTRO!Q:Q,_xludf.AGGREGATE(15,6,ROW(MAESTRO!$B$3:$B$1000)/((MAESTRO!$B$3:$B$1000="ACADEMICOS")*(UPPER(MAESTRO!$L$3:$L$1000)="CONFIRMADO")),ROWS($A$3:A469))),"")</f>
        <v/>
      </c>
      <c r="R469" s="10" t="str">
        <f ca="1">IFERROR(INDEX(MAESTRO!R:R,_xludf.AGGREGATE(15,6,ROW(MAESTRO!$B$3:$B$1000)/((MAESTRO!$B$3:$B$1000="ACADEMICOS")*(UPPER(MAESTRO!$L$3:$L$1000)="CONFIRMADO")),ROWS($A$3:A469))),"")</f>
        <v/>
      </c>
      <c r="S469" s="10" t="str">
        <f ca="1">IFERROR(INDEX(MAESTRO!S:S,_xludf.AGGREGATE(15,6,ROW(MAESTRO!$B$3:$B$1000)/((MAESTRO!$B$3:$B$1000="ACADEMICOS")*(UPPER(MAESTRO!$L$3:$L$1000)="CONFIRMADO")),ROWS($A$3:A469))),"")</f>
        <v/>
      </c>
      <c r="T469" s="10" t="str">
        <f ca="1">IFERROR(INDEX(MAESTRO!T:T,_xludf.AGGREGATE(15,6,ROW(MAESTRO!$B$3:$B$1000)/((MAESTRO!$B$3:$B$1000="ACADEMICOS")*(UPPER(MAESTRO!$L$3:$L$1000)="CONFIRMADO")),ROWS($A$3:A469))),"")</f>
        <v/>
      </c>
      <c r="U469" s="10" t="str">
        <f ca="1">IFERROR(INDEX(MAESTRO!U:U,_xludf.AGGREGATE(15,6,ROW(MAESTRO!$B$3:$B$1000)/((MAESTRO!$B$3:$B$1000="ACADEMICOS")*(UPPER(MAESTRO!$L$3:$L$1000)="CONFIRMADO")),ROWS($A$3:A469))),"")</f>
        <v/>
      </c>
      <c r="V469" s="10" t="str">
        <f ca="1">IFERROR(INDEX(MAESTRO!V:V,_xludf.AGGREGATE(15,6,ROW(MAESTRO!$B$3:$B$1000)/((MAESTRO!$B$3:$B$1000="ACADEMICOS")*(UPPER(MAESTRO!$L$3:$L$1000)="CONFIRMADO")),ROWS($A$3:A469))),"")</f>
        <v/>
      </c>
      <c r="W469" s="10" t="str">
        <f ca="1">IFERROR(INDEX(MAESTRO!W:W,_xludf.AGGREGATE(15,6,ROW(MAESTRO!$B$3:$B$1000)/((MAESTRO!$B$3:$B$1000="ACADEMICOS")*(UPPER(MAESTRO!$L$3:$L$1000)="CONFIRMADO")),ROWS($A$3:A469))),"")</f>
        <v/>
      </c>
      <c r="X469" s="10" t="str">
        <f ca="1">IFERROR(INDEX(MAESTRO!X:X,_xludf.AGGREGATE(15,6,ROW(MAESTRO!$B$3:$B$1000)/((MAESTRO!$B$3:$B$1000="ACADEMICOS")*(UPPER(MAESTRO!$L$3:$L$1000)="CONFIRMADO")),ROWS($A$3:A469))),"")</f>
        <v/>
      </c>
    </row>
    <row r="470" spans="1:24" ht="22.05" customHeight="1">
      <c r="A470" s="21" t="str">
        <f ca="1">IFERROR(INDEX(MAESTRO!A:A,_xludf.AGGREGATE(15,6,ROW(MAESTRO!$B$3:$B$1000)/((MAESTRO!$B$3:$B$1000="ACADEMICOS")*(UPPER(MAESTRO!$L$3:$L$1000)="CONFIRMADO")),ROWS($A$3:A470))),"")</f>
        <v/>
      </c>
      <c r="B470" s="21" t="str">
        <f ca="1">IFERROR(INDEX(MAESTRO!B:B,_xludf.AGGREGATE(15,6,ROW(MAESTRO!$B$3:$B$1000)/((MAESTRO!$B$3:$B$1000="ACADEMICOS")*(UPPER(MAESTRO!$L$3:$L$1000)="CONFIRMADO")),ROWS($A$3:A470))),"")</f>
        <v/>
      </c>
      <c r="C470" s="21" t="str">
        <f ca="1">IFERROR(INDEX(MAESTRO!C:C,_xludf.AGGREGATE(15,6,ROW(MAESTRO!$B$3:$B$1000)/((MAESTRO!$B$3:$B$1000="ACADEMICOS")*(UPPER(MAESTRO!$L$3:$L$1000)="CONFIRMADO")),ROWS($A$3:A470))),"")</f>
        <v/>
      </c>
      <c r="D470" s="21" t="str">
        <f ca="1">IFERROR(INDEX(MAESTRO!D:D,_xludf.AGGREGATE(15,6,ROW(MAESTRO!$B$3:$B$1000)/((MAESTRO!$B$3:$B$1000="ACADEMICOS")*(UPPER(MAESTRO!$L$3:$L$1000)="CONFIRMADO")),ROWS($A$3:A470))),"")</f>
        <v/>
      </c>
      <c r="E470" s="21" t="str">
        <f ca="1">IFERROR(INDEX(MAESTRO!E:E,_xludf.AGGREGATE(15,6,ROW(MAESTRO!$B$3:$B$1000)/((MAESTRO!$B$3:$B$1000="ACADEMICOS")*(UPPER(MAESTRO!$L$3:$L$1000)="CONFIRMADO")),ROWS($A$3:A470))),"")</f>
        <v/>
      </c>
      <c r="F470" s="21" t="str">
        <f ca="1">IFERROR(INDEX(MAESTRO!F:F,_xludf.AGGREGATE(15,6,ROW(MAESTRO!$B$3:$B$1000)/((MAESTRO!$B$3:$B$1000="ACADEMICOS")*(UPPER(MAESTRO!$L$3:$L$1000)="CONFIRMADO")),ROWS($A$3:A470))),"")</f>
        <v/>
      </c>
      <c r="G470" s="21" t="str">
        <f ca="1">IFERROR(INDEX(MAESTRO!G:G,_xludf.AGGREGATE(15,6,ROW(MAESTRO!$B$3:$B$1000)/((MAESTRO!$B$3:$B$1000="ACADEMICOS")*(UPPER(MAESTRO!$L$3:$L$1000)="CONFIRMADO")),ROWS($A$3:A470))),"")</f>
        <v/>
      </c>
      <c r="H470" s="21" t="str">
        <f ca="1">IFERROR(INDEX(MAESTRO!H:H,_xludf.AGGREGATE(15,6,ROW(MAESTRO!$B$3:$B$1000)/((MAESTRO!$B$3:$B$1000="ACADEMICOS")*(UPPER(MAESTRO!$L$3:$L$1000)="CONFIRMADO")),ROWS($A$3:A470))),"")</f>
        <v/>
      </c>
      <c r="I470" s="21" t="str">
        <f ca="1">IFERROR(INDEX(MAESTRO!I:I,_xludf.AGGREGATE(15,6,ROW(MAESTRO!$B$3:$B$1000)/((MAESTRO!$B$3:$B$1000="ACADEMICOS")*(UPPER(MAESTRO!$L$3:$L$1000)="CONFIRMADO")),ROWS($A$3:A470))),"")</f>
        <v/>
      </c>
      <c r="J470" s="21" t="str">
        <f ca="1">IFERROR(INDEX(MAESTRO!J:J,_xludf.AGGREGATE(15,6,ROW(MAESTRO!$B$3:$B$1000)/((MAESTRO!$B$3:$B$1000="ACADEMICOS")*(UPPER(MAESTRO!$L$3:$L$1000)="CONFIRMADO")),ROWS($A$3:A470))),"")</f>
        <v/>
      </c>
      <c r="K470" s="21" t="str">
        <f ca="1">IFERROR(INDEX(MAESTRO!K:K,_xludf.AGGREGATE(15,6,ROW(MAESTRO!$B$3:$B$1000)/((MAESTRO!$B$3:$B$1000="ACADEMICOS")*(UPPER(MAESTRO!$L$3:$L$1000)="CONFIRMADO")),ROWS($A$3:A470))),"")</f>
        <v/>
      </c>
      <c r="L470" s="21" t="str">
        <f ca="1">IFERROR(INDEX(MAESTRO!L:L,_xludf.AGGREGATE(15,6,ROW(MAESTRO!$B$3:$B$1000)/((MAESTRO!$B$3:$B$1000="ACADEMICOS")*(UPPER(MAESTRO!$L$3:$L$1000)="CONFIRMADO")),ROWS($A$3:A470))),"")</f>
        <v/>
      </c>
      <c r="M470" s="21" t="str">
        <f ca="1">IFERROR(INDEX(MAESTRO!M:M,_xludf.AGGREGATE(15,6,ROW(MAESTRO!$B$3:$B$1000)/((MAESTRO!$B$3:$B$1000="ACADEMICOS")*(UPPER(MAESTRO!$L$3:$L$1000)="CONFIRMADO")),ROWS($A$3:A470))),"")</f>
        <v/>
      </c>
      <c r="N470" s="21" t="str">
        <f ca="1">IFERROR(INDEX(MAESTRO!N:N,_xludf.AGGREGATE(15,6,ROW(MAESTRO!$B$3:$B$1000)/((MAESTRO!$B$3:$B$1000="ACADEMICOS")*(UPPER(MAESTRO!$L$3:$L$1000)="CONFIRMADO")),ROWS($A$3:A470))),"")</f>
        <v/>
      </c>
      <c r="O470" s="21" t="str">
        <f ca="1">IFERROR(INDEX(MAESTRO!O:O,_xludf.AGGREGATE(15,6,ROW(MAESTRO!$B$3:$B$1000)/((MAESTRO!$B$3:$B$1000="ACADEMICOS")*(UPPER(MAESTRO!$L$3:$L$1000)="CONFIRMADO")),ROWS($A$3:A470))),"")</f>
        <v/>
      </c>
      <c r="P470" s="21" t="str">
        <f ca="1">IFERROR(INDEX(MAESTRO!P:P,_xludf.AGGREGATE(15,6,ROW(MAESTRO!$B$3:$B$1000)/((MAESTRO!$B$3:$B$1000="ACADEMICOS")*(UPPER(MAESTRO!$L$3:$L$1000)="CONFIRMADO")),ROWS($A$3:A470))),"")</f>
        <v/>
      </c>
      <c r="Q470" s="21" t="str">
        <f ca="1">IFERROR(INDEX(MAESTRO!Q:Q,_xludf.AGGREGATE(15,6,ROW(MAESTRO!$B$3:$B$1000)/((MAESTRO!$B$3:$B$1000="ACADEMICOS")*(UPPER(MAESTRO!$L$3:$L$1000)="CONFIRMADO")),ROWS($A$3:A470))),"")</f>
        <v/>
      </c>
      <c r="R470" s="21" t="str">
        <f ca="1">IFERROR(INDEX(MAESTRO!R:R,_xludf.AGGREGATE(15,6,ROW(MAESTRO!$B$3:$B$1000)/((MAESTRO!$B$3:$B$1000="ACADEMICOS")*(UPPER(MAESTRO!$L$3:$L$1000)="CONFIRMADO")),ROWS($A$3:A470))),"")</f>
        <v/>
      </c>
      <c r="S470" s="21" t="str">
        <f ca="1">IFERROR(INDEX(MAESTRO!S:S,_xludf.AGGREGATE(15,6,ROW(MAESTRO!$B$3:$B$1000)/((MAESTRO!$B$3:$B$1000="ACADEMICOS")*(UPPER(MAESTRO!$L$3:$L$1000)="CONFIRMADO")),ROWS($A$3:A470))),"")</f>
        <v/>
      </c>
      <c r="T470" s="21" t="str">
        <f ca="1">IFERROR(INDEX(MAESTRO!T:T,_xludf.AGGREGATE(15,6,ROW(MAESTRO!$B$3:$B$1000)/((MAESTRO!$B$3:$B$1000="ACADEMICOS")*(UPPER(MAESTRO!$L$3:$L$1000)="CONFIRMADO")),ROWS($A$3:A470))),"")</f>
        <v/>
      </c>
      <c r="U470" s="21" t="str">
        <f ca="1">IFERROR(INDEX(MAESTRO!U:U,_xludf.AGGREGATE(15,6,ROW(MAESTRO!$B$3:$B$1000)/((MAESTRO!$B$3:$B$1000="ACADEMICOS")*(UPPER(MAESTRO!$L$3:$L$1000)="CONFIRMADO")),ROWS($A$3:A470))),"")</f>
        <v/>
      </c>
      <c r="V470" s="21" t="str">
        <f ca="1">IFERROR(INDEX(MAESTRO!V:V,_xludf.AGGREGATE(15,6,ROW(MAESTRO!$B$3:$B$1000)/((MAESTRO!$B$3:$B$1000="ACADEMICOS")*(UPPER(MAESTRO!$L$3:$L$1000)="CONFIRMADO")),ROWS($A$3:A470))),"")</f>
        <v/>
      </c>
      <c r="W470" s="21" t="str">
        <f ca="1">IFERROR(INDEX(MAESTRO!W:W,_xludf.AGGREGATE(15,6,ROW(MAESTRO!$B$3:$B$1000)/((MAESTRO!$B$3:$B$1000="ACADEMICOS")*(UPPER(MAESTRO!$L$3:$L$1000)="CONFIRMADO")),ROWS($A$3:A470))),"")</f>
        <v/>
      </c>
      <c r="X470" s="21" t="str">
        <f ca="1">IFERROR(INDEX(MAESTRO!X:X,_xludf.AGGREGATE(15,6,ROW(MAESTRO!$B$3:$B$1000)/((MAESTRO!$B$3:$B$1000="ACADEMICOS")*(UPPER(MAESTRO!$L$3:$L$1000)="CONFIRMADO")),ROWS($A$3:A470))),"")</f>
        <v/>
      </c>
    </row>
    <row r="471" spans="1:24" ht="22.05" customHeight="1">
      <c r="A471" s="10" t="str">
        <f ca="1">IFERROR(INDEX(MAESTRO!A:A,_xludf.AGGREGATE(15,6,ROW(MAESTRO!$B$3:$B$1000)/((MAESTRO!$B$3:$B$1000="ACADEMICOS")*(UPPER(MAESTRO!$L$3:$L$1000)="CONFIRMADO")),ROWS($A$3:A471))),"")</f>
        <v/>
      </c>
      <c r="B471" s="10" t="str">
        <f ca="1">IFERROR(INDEX(MAESTRO!B:B,_xludf.AGGREGATE(15,6,ROW(MAESTRO!$B$3:$B$1000)/((MAESTRO!$B$3:$B$1000="ACADEMICOS")*(UPPER(MAESTRO!$L$3:$L$1000)="CONFIRMADO")),ROWS($A$3:A471))),"")</f>
        <v/>
      </c>
      <c r="C471" s="10" t="str">
        <f ca="1">IFERROR(INDEX(MAESTRO!C:C,_xludf.AGGREGATE(15,6,ROW(MAESTRO!$B$3:$B$1000)/((MAESTRO!$B$3:$B$1000="ACADEMICOS")*(UPPER(MAESTRO!$L$3:$L$1000)="CONFIRMADO")),ROWS($A$3:A471))),"")</f>
        <v/>
      </c>
      <c r="D471" s="10" t="str">
        <f ca="1">IFERROR(INDEX(MAESTRO!D:D,_xludf.AGGREGATE(15,6,ROW(MAESTRO!$B$3:$B$1000)/((MAESTRO!$B$3:$B$1000="ACADEMICOS")*(UPPER(MAESTRO!$L$3:$L$1000)="CONFIRMADO")),ROWS($A$3:A471))),"")</f>
        <v/>
      </c>
      <c r="E471" s="10" t="str">
        <f ca="1">IFERROR(INDEX(MAESTRO!E:E,_xludf.AGGREGATE(15,6,ROW(MAESTRO!$B$3:$B$1000)/((MAESTRO!$B$3:$B$1000="ACADEMICOS")*(UPPER(MAESTRO!$L$3:$L$1000)="CONFIRMADO")),ROWS($A$3:A471))),"")</f>
        <v/>
      </c>
      <c r="F471" s="10" t="str">
        <f ca="1">IFERROR(INDEX(MAESTRO!F:F,_xludf.AGGREGATE(15,6,ROW(MAESTRO!$B$3:$B$1000)/((MAESTRO!$B$3:$B$1000="ACADEMICOS")*(UPPER(MAESTRO!$L$3:$L$1000)="CONFIRMADO")),ROWS($A$3:A471))),"")</f>
        <v/>
      </c>
      <c r="G471" s="10" t="str">
        <f ca="1">IFERROR(INDEX(MAESTRO!G:G,_xludf.AGGREGATE(15,6,ROW(MAESTRO!$B$3:$B$1000)/((MAESTRO!$B$3:$B$1000="ACADEMICOS")*(UPPER(MAESTRO!$L$3:$L$1000)="CONFIRMADO")),ROWS($A$3:A471))),"")</f>
        <v/>
      </c>
      <c r="H471" s="10" t="str">
        <f ca="1">IFERROR(INDEX(MAESTRO!H:H,_xludf.AGGREGATE(15,6,ROW(MAESTRO!$B$3:$B$1000)/((MAESTRO!$B$3:$B$1000="ACADEMICOS")*(UPPER(MAESTRO!$L$3:$L$1000)="CONFIRMADO")),ROWS($A$3:A471))),"")</f>
        <v/>
      </c>
      <c r="I471" s="10" t="str">
        <f ca="1">IFERROR(INDEX(MAESTRO!I:I,_xludf.AGGREGATE(15,6,ROW(MAESTRO!$B$3:$B$1000)/((MAESTRO!$B$3:$B$1000="ACADEMICOS")*(UPPER(MAESTRO!$L$3:$L$1000)="CONFIRMADO")),ROWS($A$3:A471))),"")</f>
        <v/>
      </c>
      <c r="J471" s="10" t="str">
        <f ca="1">IFERROR(INDEX(MAESTRO!J:J,_xludf.AGGREGATE(15,6,ROW(MAESTRO!$B$3:$B$1000)/((MAESTRO!$B$3:$B$1000="ACADEMICOS")*(UPPER(MAESTRO!$L$3:$L$1000)="CONFIRMADO")),ROWS($A$3:A471))),"")</f>
        <v/>
      </c>
      <c r="K471" s="10" t="str">
        <f ca="1">IFERROR(INDEX(MAESTRO!K:K,_xludf.AGGREGATE(15,6,ROW(MAESTRO!$B$3:$B$1000)/((MAESTRO!$B$3:$B$1000="ACADEMICOS")*(UPPER(MAESTRO!$L$3:$L$1000)="CONFIRMADO")),ROWS($A$3:A471))),"")</f>
        <v/>
      </c>
      <c r="L471" s="10" t="str">
        <f ca="1">IFERROR(INDEX(MAESTRO!L:L,_xludf.AGGREGATE(15,6,ROW(MAESTRO!$B$3:$B$1000)/((MAESTRO!$B$3:$B$1000="ACADEMICOS")*(UPPER(MAESTRO!$L$3:$L$1000)="CONFIRMADO")),ROWS($A$3:A471))),"")</f>
        <v/>
      </c>
      <c r="M471" s="10" t="str">
        <f ca="1">IFERROR(INDEX(MAESTRO!M:M,_xludf.AGGREGATE(15,6,ROW(MAESTRO!$B$3:$B$1000)/((MAESTRO!$B$3:$B$1000="ACADEMICOS")*(UPPER(MAESTRO!$L$3:$L$1000)="CONFIRMADO")),ROWS($A$3:A471))),"")</f>
        <v/>
      </c>
      <c r="N471" s="10" t="str">
        <f ca="1">IFERROR(INDEX(MAESTRO!N:N,_xludf.AGGREGATE(15,6,ROW(MAESTRO!$B$3:$B$1000)/((MAESTRO!$B$3:$B$1000="ACADEMICOS")*(UPPER(MAESTRO!$L$3:$L$1000)="CONFIRMADO")),ROWS($A$3:A471))),"")</f>
        <v/>
      </c>
      <c r="O471" s="10" t="str">
        <f ca="1">IFERROR(INDEX(MAESTRO!O:O,_xludf.AGGREGATE(15,6,ROW(MAESTRO!$B$3:$B$1000)/((MAESTRO!$B$3:$B$1000="ACADEMICOS")*(UPPER(MAESTRO!$L$3:$L$1000)="CONFIRMADO")),ROWS($A$3:A471))),"")</f>
        <v/>
      </c>
      <c r="P471" s="10" t="str">
        <f ca="1">IFERROR(INDEX(MAESTRO!P:P,_xludf.AGGREGATE(15,6,ROW(MAESTRO!$B$3:$B$1000)/((MAESTRO!$B$3:$B$1000="ACADEMICOS")*(UPPER(MAESTRO!$L$3:$L$1000)="CONFIRMADO")),ROWS($A$3:A471))),"")</f>
        <v/>
      </c>
      <c r="Q471" s="10" t="str">
        <f ca="1">IFERROR(INDEX(MAESTRO!Q:Q,_xludf.AGGREGATE(15,6,ROW(MAESTRO!$B$3:$B$1000)/((MAESTRO!$B$3:$B$1000="ACADEMICOS")*(UPPER(MAESTRO!$L$3:$L$1000)="CONFIRMADO")),ROWS($A$3:A471))),"")</f>
        <v/>
      </c>
      <c r="R471" s="10" t="str">
        <f ca="1">IFERROR(INDEX(MAESTRO!R:R,_xludf.AGGREGATE(15,6,ROW(MAESTRO!$B$3:$B$1000)/((MAESTRO!$B$3:$B$1000="ACADEMICOS")*(UPPER(MAESTRO!$L$3:$L$1000)="CONFIRMADO")),ROWS($A$3:A471))),"")</f>
        <v/>
      </c>
      <c r="S471" s="10" t="str">
        <f ca="1">IFERROR(INDEX(MAESTRO!S:S,_xludf.AGGREGATE(15,6,ROW(MAESTRO!$B$3:$B$1000)/((MAESTRO!$B$3:$B$1000="ACADEMICOS")*(UPPER(MAESTRO!$L$3:$L$1000)="CONFIRMADO")),ROWS($A$3:A471))),"")</f>
        <v/>
      </c>
      <c r="T471" s="10" t="str">
        <f ca="1">IFERROR(INDEX(MAESTRO!T:T,_xludf.AGGREGATE(15,6,ROW(MAESTRO!$B$3:$B$1000)/((MAESTRO!$B$3:$B$1000="ACADEMICOS")*(UPPER(MAESTRO!$L$3:$L$1000)="CONFIRMADO")),ROWS($A$3:A471))),"")</f>
        <v/>
      </c>
      <c r="U471" s="10" t="str">
        <f ca="1">IFERROR(INDEX(MAESTRO!U:U,_xludf.AGGREGATE(15,6,ROW(MAESTRO!$B$3:$B$1000)/((MAESTRO!$B$3:$B$1000="ACADEMICOS")*(UPPER(MAESTRO!$L$3:$L$1000)="CONFIRMADO")),ROWS($A$3:A471))),"")</f>
        <v/>
      </c>
      <c r="V471" s="10" t="str">
        <f ca="1">IFERROR(INDEX(MAESTRO!V:V,_xludf.AGGREGATE(15,6,ROW(MAESTRO!$B$3:$B$1000)/((MAESTRO!$B$3:$B$1000="ACADEMICOS")*(UPPER(MAESTRO!$L$3:$L$1000)="CONFIRMADO")),ROWS($A$3:A471))),"")</f>
        <v/>
      </c>
      <c r="W471" s="10" t="str">
        <f ca="1">IFERROR(INDEX(MAESTRO!W:W,_xludf.AGGREGATE(15,6,ROW(MAESTRO!$B$3:$B$1000)/((MAESTRO!$B$3:$B$1000="ACADEMICOS")*(UPPER(MAESTRO!$L$3:$L$1000)="CONFIRMADO")),ROWS($A$3:A471))),"")</f>
        <v/>
      </c>
      <c r="X471" s="10" t="str">
        <f ca="1">IFERROR(INDEX(MAESTRO!X:X,_xludf.AGGREGATE(15,6,ROW(MAESTRO!$B$3:$B$1000)/((MAESTRO!$B$3:$B$1000="ACADEMICOS")*(UPPER(MAESTRO!$L$3:$L$1000)="CONFIRMADO")),ROWS($A$3:A471))),"")</f>
        <v/>
      </c>
    </row>
    <row r="472" spans="1:24" ht="22.05" customHeight="1">
      <c r="A472" s="21" t="str">
        <f ca="1">IFERROR(INDEX(MAESTRO!A:A,_xludf.AGGREGATE(15,6,ROW(MAESTRO!$B$3:$B$1000)/((MAESTRO!$B$3:$B$1000="ACADEMICOS")*(UPPER(MAESTRO!$L$3:$L$1000)="CONFIRMADO")),ROWS($A$3:A472))),"")</f>
        <v/>
      </c>
      <c r="B472" s="21" t="str">
        <f ca="1">IFERROR(INDEX(MAESTRO!B:B,_xludf.AGGREGATE(15,6,ROW(MAESTRO!$B$3:$B$1000)/((MAESTRO!$B$3:$B$1000="ACADEMICOS")*(UPPER(MAESTRO!$L$3:$L$1000)="CONFIRMADO")),ROWS($A$3:A472))),"")</f>
        <v/>
      </c>
      <c r="C472" s="21" t="str">
        <f ca="1">IFERROR(INDEX(MAESTRO!C:C,_xludf.AGGREGATE(15,6,ROW(MAESTRO!$B$3:$B$1000)/((MAESTRO!$B$3:$B$1000="ACADEMICOS")*(UPPER(MAESTRO!$L$3:$L$1000)="CONFIRMADO")),ROWS($A$3:A472))),"")</f>
        <v/>
      </c>
      <c r="D472" s="21" t="str">
        <f ca="1">IFERROR(INDEX(MAESTRO!D:D,_xludf.AGGREGATE(15,6,ROW(MAESTRO!$B$3:$B$1000)/((MAESTRO!$B$3:$B$1000="ACADEMICOS")*(UPPER(MAESTRO!$L$3:$L$1000)="CONFIRMADO")),ROWS($A$3:A472))),"")</f>
        <v/>
      </c>
      <c r="E472" s="21" t="str">
        <f ca="1">IFERROR(INDEX(MAESTRO!E:E,_xludf.AGGREGATE(15,6,ROW(MAESTRO!$B$3:$B$1000)/((MAESTRO!$B$3:$B$1000="ACADEMICOS")*(UPPER(MAESTRO!$L$3:$L$1000)="CONFIRMADO")),ROWS($A$3:A472))),"")</f>
        <v/>
      </c>
      <c r="F472" s="21" t="str">
        <f ca="1">IFERROR(INDEX(MAESTRO!F:F,_xludf.AGGREGATE(15,6,ROW(MAESTRO!$B$3:$B$1000)/((MAESTRO!$B$3:$B$1000="ACADEMICOS")*(UPPER(MAESTRO!$L$3:$L$1000)="CONFIRMADO")),ROWS($A$3:A472))),"")</f>
        <v/>
      </c>
      <c r="G472" s="21" t="str">
        <f ca="1">IFERROR(INDEX(MAESTRO!G:G,_xludf.AGGREGATE(15,6,ROW(MAESTRO!$B$3:$B$1000)/((MAESTRO!$B$3:$B$1000="ACADEMICOS")*(UPPER(MAESTRO!$L$3:$L$1000)="CONFIRMADO")),ROWS($A$3:A472))),"")</f>
        <v/>
      </c>
      <c r="H472" s="21" t="str">
        <f ca="1">IFERROR(INDEX(MAESTRO!H:H,_xludf.AGGREGATE(15,6,ROW(MAESTRO!$B$3:$B$1000)/((MAESTRO!$B$3:$B$1000="ACADEMICOS")*(UPPER(MAESTRO!$L$3:$L$1000)="CONFIRMADO")),ROWS($A$3:A472))),"")</f>
        <v/>
      </c>
      <c r="I472" s="21" t="str">
        <f ca="1">IFERROR(INDEX(MAESTRO!I:I,_xludf.AGGREGATE(15,6,ROW(MAESTRO!$B$3:$B$1000)/((MAESTRO!$B$3:$B$1000="ACADEMICOS")*(UPPER(MAESTRO!$L$3:$L$1000)="CONFIRMADO")),ROWS($A$3:A472))),"")</f>
        <v/>
      </c>
      <c r="J472" s="21" t="str">
        <f ca="1">IFERROR(INDEX(MAESTRO!J:J,_xludf.AGGREGATE(15,6,ROW(MAESTRO!$B$3:$B$1000)/((MAESTRO!$B$3:$B$1000="ACADEMICOS")*(UPPER(MAESTRO!$L$3:$L$1000)="CONFIRMADO")),ROWS($A$3:A472))),"")</f>
        <v/>
      </c>
      <c r="K472" s="21" t="str">
        <f ca="1">IFERROR(INDEX(MAESTRO!K:K,_xludf.AGGREGATE(15,6,ROW(MAESTRO!$B$3:$B$1000)/((MAESTRO!$B$3:$B$1000="ACADEMICOS")*(UPPER(MAESTRO!$L$3:$L$1000)="CONFIRMADO")),ROWS($A$3:A472))),"")</f>
        <v/>
      </c>
      <c r="L472" s="21" t="str">
        <f ca="1">IFERROR(INDEX(MAESTRO!L:L,_xludf.AGGREGATE(15,6,ROW(MAESTRO!$B$3:$B$1000)/((MAESTRO!$B$3:$B$1000="ACADEMICOS")*(UPPER(MAESTRO!$L$3:$L$1000)="CONFIRMADO")),ROWS($A$3:A472))),"")</f>
        <v/>
      </c>
      <c r="M472" s="21" t="str">
        <f ca="1">IFERROR(INDEX(MAESTRO!M:M,_xludf.AGGREGATE(15,6,ROW(MAESTRO!$B$3:$B$1000)/((MAESTRO!$B$3:$B$1000="ACADEMICOS")*(UPPER(MAESTRO!$L$3:$L$1000)="CONFIRMADO")),ROWS($A$3:A472))),"")</f>
        <v/>
      </c>
      <c r="N472" s="21" t="str">
        <f ca="1">IFERROR(INDEX(MAESTRO!N:N,_xludf.AGGREGATE(15,6,ROW(MAESTRO!$B$3:$B$1000)/((MAESTRO!$B$3:$B$1000="ACADEMICOS")*(UPPER(MAESTRO!$L$3:$L$1000)="CONFIRMADO")),ROWS($A$3:A472))),"")</f>
        <v/>
      </c>
      <c r="O472" s="21" t="str">
        <f ca="1">IFERROR(INDEX(MAESTRO!O:O,_xludf.AGGREGATE(15,6,ROW(MAESTRO!$B$3:$B$1000)/((MAESTRO!$B$3:$B$1000="ACADEMICOS")*(UPPER(MAESTRO!$L$3:$L$1000)="CONFIRMADO")),ROWS($A$3:A472))),"")</f>
        <v/>
      </c>
      <c r="P472" s="21" t="str">
        <f ca="1">IFERROR(INDEX(MAESTRO!P:P,_xludf.AGGREGATE(15,6,ROW(MAESTRO!$B$3:$B$1000)/((MAESTRO!$B$3:$B$1000="ACADEMICOS")*(UPPER(MAESTRO!$L$3:$L$1000)="CONFIRMADO")),ROWS($A$3:A472))),"")</f>
        <v/>
      </c>
      <c r="Q472" s="21" t="str">
        <f ca="1">IFERROR(INDEX(MAESTRO!Q:Q,_xludf.AGGREGATE(15,6,ROW(MAESTRO!$B$3:$B$1000)/((MAESTRO!$B$3:$B$1000="ACADEMICOS")*(UPPER(MAESTRO!$L$3:$L$1000)="CONFIRMADO")),ROWS($A$3:A472))),"")</f>
        <v/>
      </c>
      <c r="R472" s="21" t="str">
        <f ca="1">IFERROR(INDEX(MAESTRO!R:R,_xludf.AGGREGATE(15,6,ROW(MAESTRO!$B$3:$B$1000)/((MAESTRO!$B$3:$B$1000="ACADEMICOS")*(UPPER(MAESTRO!$L$3:$L$1000)="CONFIRMADO")),ROWS($A$3:A472))),"")</f>
        <v/>
      </c>
      <c r="S472" s="21" t="str">
        <f ca="1">IFERROR(INDEX(MAESTRO!S:S,_xludf.AGGREGATE(15,6,ROW(MAESTRO!$B$3:$B$1000)/((MAESTRO!$B$3:$B$1000="ACADEMICOS")*(UPPER(MAESTRO!$L$3:$L$1000)="CONFIRMADO")),ROWS($A$3:A472))),"")</f>
        <v/>
      </c>
      <c r="T472" s="21" t="str">
        <f ca="1">IFERROR(INDEX(MAESTRO!T:T,_xludf.AGGREGATE(15,6,ROW(MAESTRO!$B$3:$B$1000)/((MAESTRO!$B$3:$B$1000="ACADEMICOS")*(UPPER(MAESTRO!$L$3:$L$1000)="CONFIRMADO")),ROWS($A$3:A472))),"")</f>
        <v/>
      </c>
      <c r="U472" s="21" t="str">
        <f ca="1">IFERROR(INDEX(MAESTRO!U:U,_xludf.AGGREGATE(15,6,ROW(MAESTRO!$B$3:$B$1000)/((MAESTRO!$B$3:$B$1000="ACADEMICOS")*(UPPER(MAESTRO!$L$3:$L$1000)="CONFIRMADO")),ROWS($A$3:A472))),"")</f>
        <v/>
      </c>
      <c r="V472" s="21" t="str">
        <f ca="1">IFERROR(INDEX(MAESTRO!V:V,_xludf.AGGREGATE(15,6,ROW(MAESTRO!$B$3:$B$1000)/((MAESTRO!$B$3:$B$1000="ACADEMICOS")*(UPPER(MAESTRO!$L$3:$L$1000)="CONFIRMADO")),ROWS($A$3:A472))),"")</f>
        <v/>
      </c>
      <c r="W472" s="21" t="str">
        <f ca="1">IFERROR(INDEX(MAESTRO!W:W,_xludf.AGGREGATE(15,6,ROW(MAESTRO!$B$3:$B$1000)/((MAESTRO!$B$3:$B$1000="ACADEMICOS")*(UPPER(MAESTRO!$L$3:$L$1000)="CONFIRMADO")),ROWS($A$3:A472))),"")</f>
        <v/>
      </c>
      <c r="X472" s="21" t="str">
        <f ca="1">IFERROR(INDEX(MAESTRO!X:X,_xludf.AGGREGATE(15,6,ROW(MAESTRO!$B$3:$B$1000)/((MAESTRO!$B$3:$B$1000="ACADEMICOS")*(UPPER(MAESTRO!$L$3:$L$1000)="CONFIRMADO")),ROWS($A$3:A472))),"")</f>
        <v/>
      </c>
    </row>
    <row r="473" spans="1:24" ht="22.05" customHeight="1">
      <c r="A473" s="10" t="str">
        <f ca="1">IFERROR(INDEX(MAESTRO!A:A,_xludf.AGGREGATE(15,6,ROW(MAESTRO!$B$3:$B$1000)/((MAESTRO!$B$3:$B$1000="ACADEMICOS")*(UPPER(MAESTRO!$L$3:$L$1000)="CONFIRMADO")),ROWS($A$3:A473))),"")</f>
        <v/>
      </c>
      <c r="B473" s="10" t="str">
        <f ca="1">IFERROR(INDEX(MAESTRO!B:B,_xludf.AGGREGATE(15,6,ROW(MAESTRO!$B$3:$B$1000)/((MAESTRO!$B$3:$B$1000="ACADEMICOS")*(UPPER(MAESTRO!$L$3:$L$1000)="CONFIRMADO")),ROWS($A$3:A473))),"")</f>
        <v/>
      </c>
      <c r="C473" s="10" t="str">
        <f ca="1">IFERROR(INDEX(MAESTRO!C:C,_xludf.AGGREGATE(15,6,ROW(MAESTRO!$B$3:$B$1000)/((MAESTRO!$B$3:$B$1000="ACADEMICOS")*(UPPER(MAESTRO!$L$3:$L$1000)="CONFIRMADO")),ROWS($A$3:A473))),"")</f>
        <v/>
      </c>
      <c r="D473" s="10" t="str">
        <f ca="1">IFERROR(INDEX(MAESTRO!D:D,_xludf.AGGREGATE(15,6,ROW(MAESTRO!$B$3:$B$1000)/((MAESTRO!$B$3:$B$1000="ACADEMICOS")*(UPPER(MAESTRO!$L$3:$L$1000)="CONFIRMADO")),ROWS($A$3:A473))),"")</f>
        <v/>
      </c>
      <c r="E473" s="10" t="str">
        <f ca="1">IFERROR(INDEX(MAESTRO!E:E,_xludf.AGGREGATE(15,6,ROW(MAESTRO!$B$3:$B$1000)/((MAESTRO!$B$3:$B$1000="ACADEMICOS")*(UPPER(MAESTRO!$L$3:$L$1000)="CONFIRMADO")),ROWS($A$3:A473))),"")</f>
        <v/>
      </c>
      <c r="F473" s="10" t="str">
        <f ca="1">IFERROR(INDEX(MAESTRO!F:F,_xludf.AGGREGATE(15,6,ROW(MAESTRO!$B$3:$B$1000)/((MAESTRO!$B$3:$B$1000="ACADEMICOS")*(UPPER(MAESTRO!$L$3:$L$1000)="CONFIRMADO")),ROWS($A$3:A473))),"")</f>
        <v/>
      </c>
      <c r="G473" s="10" t="str">
        <f ca="1">IFERROR(INDEX(MAESTRO!G:G,_xludf.AGGREGATE(15,6,ROW(MAESTRO!$B$3:$B$1000)/((MAESTRO!$B$3:$B$1000="ACADEMICOS")*(UPPER(MAESTRO!$L$3:$L$1000)="CONFIRMADO")),ROWS($A$3:A473))),"")</f>
        <v/>
      </c>
      <c r="H473" s="10" t="str">
        <f ca="1">IFERROR(INDEX(MAESTRO!H:H,_xludf.AGGREGATE(15,6,ROW(MAESTRO!$B$3:$B$1000)/((MAESTRO!$B$3:$B$1000="ACADEMICOS")*(UPPER(MAESTRO!$L$3:$L$1000)="CONFIRMADO")),ROWS($A$3:A473))),"")</f>
        <v/>
      </c>
      <c r="I473" s="10" t="str">
        <f ca="1">IFERROR(INDEX(MAESTRO!I:I,_xludf.AGGREGATE(15,6,ROW(MAESTRO!$B$3:$B$1000)/((MAESTRO!$B$3:$B$1000="ACADEMICOS")*(UPPER(MAESTRO!$L$3:$L$1000)="CONFIRMADO")),ROWS($A$3:A473))),"")</f>
        <v/>
      </c>
      <c r="J473" s="10" t="str">
        <f ca="1">IFERROR(INDEX(MAESTRO!J:J,_xludf.AGGREGATE(15,6,ROW(MAESTRO!$B$3:$B$1000)/((MAESTRO!$B$3:$B$1000="ACADEMICOS")*(UPPER(MAESTRO!$L$3:$L$1000)="CONFIRMADO")),ROWS($A$3:A473))),"")</f>
        <v/>
      </c>
      <c r="K473" s="10" t="str">
        <f ca="1">IFERROR(INDEX(MAESTRO!K:K,_xludf.AGGREGATE(15,6,ROW(MAESTRO!$B$3:$B$1000)/((MAESTRO!$B$3:$B$1000="ACADEMICOS")*(UPPER(MAESTRO!$L$3:$L$1000)="CONFIRMADO")),ROWS($A$3:A473))),"")</f>
        <v/>
      </c>
      <c r="L473" s="10" t="str">
        <f ca="1">IFERROR(INDEX(MAESTRO!L:L,_xludf.AGGREGATE(15,6,ROW(MAESTRO!$B$3:$B$1000)/((MAESTRO!$B$3:$B$1000="ACADEMICOS")*(UPPER(MAESTRO!$L$3:$L$1000)="CONFIRMADO")),ROWS($A$3:A473))),"")</f>
        <v/>
      </c>
      <c r="M473" s="10" t="str">
        <f ca="1">IFERROR(INDEX(MAESTRO!M:M,_xludf.AGGREGATE(15,6,ROW(MAESTRO!$B$3:$B$1000)/((MAESTRO!$B$3:$B$1000="ACADEMICOS")*(UPPER(MAESTRO!$L$3:$L$1000)="CONFIRMADO")),ROWS($A$3:A473))),"")</f>
        <v/>
      </c>
      <c r="N473" s="10" t="str">
        <f ca="1">IFERROR(INDEX(MAESTRO!N:N,_xludf.AGGREGATE(15,6,ROW(MAESTRO!$B$3:$B$1000)/((MAESTRO!$B$3:$B$1000="ACADEMICOS")*(UPPER(MAESTRO!$L$3:$L$1000)="CONFIRMADO")),ROWS($A$3:A473))),"")</f>
        <v/>
      </c>
      <c r="O473" s="10" t="str">
        <f ca="1">IFERROR(INDEX(MAESTRO!O:O,_xludf.AGGREGATE(15,6,ROW(MAESTRO!$B$3:$B$1000)/((MAESTRO!$B$3:$B$1000="ACADEMICOS")*(UPPER(MAESTRO!$L$3:$L$1000)="CONFIRMADO")),ROWS($A$3:A473))),"")</f>
        <v/>
      </c>
      <c r="P473" s="10" t="str">
        <f ca="1">IFERROR(INDEX(MAESTRO!P:P,_xludf.AGGREGATE(15,6,ROW(MAESTRO!$B$3:$B$1000)/((MAESTRO!$B$3:$B$1000="ACADEMICOS")*(UPPER(MAESTRO!$L$3:$L$1000)="CONFIRMADO")),ROWS($A$3:A473))),"")</f>
        <v/>
      </c>
      <c r="Q473" s="10" t="str">
        <f ca="1">IFERROR(INDEX(MAESTRO!Q:Q,_xludf.AGGREGATE(15,6,ROW(MAESTRO!$B$3:$B$1000)/((MAESTRO!$B$3:$B$1000="ACADEMICOS")*(UPPER(MAESTRO!$L$3:$L$1000)="CONFIRMADO")),ROWS($A$3:A473))),"")</f>
        <v/>
      </c>
      <c r="R473" s="10" t="str">
        <f ca="1">IFERROR(INDEX(MAESTRO!R:R,_xludf.AGGREGATE(15,6,ROW(MAESTRO!$B$3:$B$1000)/((MAESTRO!$B$3:$B$1000="ACADEMICOS")*(UPPER(MAESTRO!$L$3:$L$1000)="CONFIRMADO")),ROWS($A$3:A473))),"")</f>
        <v/>
      </c>
      <c r="S473" s="10" t="str">
        <f ca="1">IFERROR(INDEX(MAESTRO!S:S,_xludf.AGGREGATE(15,6,ROW(MAESTRO!$B$3:$B$1000)/((MAESTRO!$B$3:$B$1000="ACADEMICOS")*(UPPER(MAESTRO!$L$3:$L$1000)="CONFIRMADO")),ROWS($A$3:A473))),"")</f>
        <v/>
      </c>
      <c r="T473" s="10" t="str">
        <f ca="1">IFERROR(INDEX(MAESTRO!T:T,_xludf.AGGREGATE(15,6,ROW(MAESTRO!$B$3:$B$1000)/((MAESTRO!$B$3:$B$1000="ACADEMICOS")*(UPPER(MAESTRO!$L$3:$L$1000)="CONFIRMADO")),ROWS($A$3:A473))),"")</f>
        <v/>
      </c>
      <c r="U473" s="10" t="str">
        <f ca="1">IFERROR(INDEX(MAESTRO!U:U,_xludf.AGGREGATE(15,6,ROW(MAESTRO!$B$3:$B$1000)/((MAESTRO!$B$3:$B$1000="ACADEMICOS")*(UPPER(MAESTRO!$L$3:$L$1000)="CONFIRMADO")),ROWS($A$3:A473))),"")</f>
        <v/>
      </c>
      <c r="V473" s="10" t="str">
        <f ca="1">IFERROR(INDEX(MAESTRO!V:V,_xludf.AGGREGATE(15,6,ROW(MAESTRO!$B$3:$B$1000)/((MAESTRO!$B$3:$B$1000="ACADEMICOS")*(UPPER(MAESTRO!$L$3:$L$1000)="CONFIRMADO")),ROWS($A$3:A473))),"")</f>
        <v/>
      </c>
      <c r="W473" s="10" t="str">
        <f ca="1">IFERROR(INDEX(MAESTRO!W:W,_xludf.AGGREGATE(15,6,ROW(MAESTRO!$B$3:$B$1000)/((MAESTRO!$B$3:$B$1000="ACADEMICOS")*(UPPER(MAESTRO!$L$3:$L$1000)="CONFIRMADO")),ROWS($A$3:A473))),"")</f>
        <v/>
      </c>
      <c r="X473" s="10" t="str">
        <f ca="1">IFERROR(INDEX(MAESTRO!X:X,_xludf.AGGREGATE(15,6,ROW(MAESTRO!$B$3:$B$1000)/((MAESTRO!$B$3:$B$1000="ACADEMICOS")*(UPPER(MAESTRO!$L$3:$L$1000)="CONFIRMADO")),ROWS($A$3:A473))),"")</f>
        <v/>
      </c>
    </row>
    <row r="474" spans="1:24" ht="22.05" customHeight="1">
      <c r="A474" s="21" t="str">
        <f ca="1">IFERROR(INDEX(MAESTRO!A:A,_xludf.AGGREGATE(15,6,ROW(MAESTRO!$B$3:$B$1000)/((MAESTRO!$B$3:$B$1000="ACADEMICOS")*(UPPER(MAESTRO!$L$3:$L$1000)="CONFIRMADO")),ROWS($A$3:A474))),"")</f>
        <v/>
      </c>
      <c r="B474" s="21" t="str">
        <f ca="1">IFERROR(INDEX(MAESTRO!B:B,_xludf.AGGREGATE(15,6,ROW(MAESTRO!$B$3:$B$1000)/((MAESTRO!$B$3:$B$1000="ACADEMICOS")*(UPPER(MAESTRO!$L$3:$L$1000)="CONFIRMADO")),ROWS($A$3:A474))),"")</f>
        <v/>
      </c>
      <c r="C474" s="21" t="str">
        <f ca="1">IFERROR(INDEX(MAESTRO!C:C,_xludf.AGGREGATE(15,6,ROW(MAESTRO!$B$3:$B$1000)/((MAESTRO!$B$3:$B$1000="ACADEMICOS")*(UPPER(MAESTRO!$L$3:$L$1000)="CONFIRMADO")),ROWS($A$3:A474))),"")</f>
        <v/>
      </c>
      <c r="D474" s="21" t="str">
        <f ca="1">IFERROR(INDEX(MAESTRO!D:D,_xludf.AGGREGATE(15,6,ROW(MAESTRO!$B$3:$B$1000)/((MAESTRO!$B$3:$B$1000="ACADEMICOS")*(UPPER(MAESTRO!$L$3:$L$1000)="CONFIRMADO")),ROWS($A$3:A474))),"")</f>
        <v/>
      </c>
      <c r="E474" s="21" t="str">
        <f ca="1">IFERROR(INDEX(MAESTRO!E:E,_xludf.AGGREGATE(15,6,ROW(MAESTRO!$B$3:$B$1000)/((MAESTRO!$B$3:$B$1000="ACADEMICOS")*(UPPER(MAESTRO!$L$3:$L$1000)="CONFIRMADO")),ROWS($A$3:A474))),"")</f>
        <v/>
      </c>
      <c r="F474" s="21" t="str">
        <f ca="1">IFERROR(INDEX(MAESTRO!F:F,_xludf.AGGREGATE(15,6,ROW(MAESTRO!$B$3:$B$1000)/((MAESTRO!$B$3:$B$1000="ACADEMICOS")*(UPPER(MAESTRO!$L$3:$L$1000)="CONFIRMADO")),ROWS($A$3:A474))),"")</f>
        <v/>
      </c>
      <c r="G474" s="21" t="str">
        <f ca="1">IFERROR(INDEX(MAESTRO!G:G,_xludf.AGGREGATE(15,6,ROW(MAESTRO!$B$3:$B$1000)/((MAESTRO!$B$3:$B$1000="ACADEMICOS")*(UPPER(MAESTRO!$L$3:$L$1000)="CONFIRMADO")),ROWS($A$3:A474))),"")</f>
        <v/>
      </c>
      <c r="H474" s="21" t="str">
        <f ca="1">IFERROR(INDEX(MAESTRO!H:H,_xludf.AGGREGATE(15,6,ROW(MAESTRO!$B$3:$B$1000)/((MAESTRO!$B$3:$B$1000="ACADEMICOS")*(UPPER(MAESTRO!$L$3:$L$1000)="CONFIRMADO")),ROWS($A$3:A474))),"")</f>
        <v/>
      </c>
      <c r="I474" s="21" t="str">
        <f ca="1">IFERROR(INDEX(MAESTRO!I:I,_xludf.AGGREGATE(15,6,ROW(MAESTRO!$B$3:$B$1000)/((MAESTRO!$B$3:$B$1000="ACADEMICOS")*(UPPER(MAESTRO!$L$3:$L$1000)="CONFIRMADO")),ROWS($A$3:A474))),"")</f>
        <v/>
      </c>
      <c r="J474" s="21" t="str">
        <f ca="1">IFERROR(INDEX(MAESTRO!J:J,_xludf.AGGREGATE(15,6,ROW(MAESTRO!$B$3:$B$1000)/((MAESTRO!$B$3:$B$1000="ACADEMICOS")*(UPPER(MAESTRO!$L$3:$L$1000)="CONFIRMADO")),ROWS($A$3:A474))),"")</f>
        <v/>
      </c>
      <c r="K474" s="21" t="str">
        <f ca="1">IFERROR(INDEX(MAESTRO!K:K,_xludf.AGGREGATE(15,6,ROW(MAESTRO!$B$3:$B$1000)/((MAESTRO!$B$3:$B$1000="ACADEMICOS")*(UPPER(MAESTRO!$L$3:$L$1000)="CONFIRMADO")),ROWS($A$3:A474))),"")</f>
        <v/>
      </c>
      <c r="L474" s="21" t="str">
        <f ca="1">IFERROR(INDEX(MAESTRO!L:L,_xludf.AGGREGATE(15,6,ROW(MAESTRO!$B$3:$B$1000)/((MAESTRO!$B$3:$B$1000="ACADEMICOS")*(UPPER(MAESTRO!$L$3:$L$1000)="CONFIRMADO")),ROWS($A$3:A474))),"")</f>
        <v/>
      </c>
      <c r="M474" s="21" t="str">
        <f ca="1">IFERROR(INDEX(MAESTRO!M:M,_xludf.AGGREGATE(15,6,ROW(MAESTRO!$B$3:$B$1000)/((MAESTRO!$B$3:$B$1000="ACADEMICOS")*(UPPER(MAESTRO!$L$3:$L$1000)="CONFIRMADO")),ROWS($A$3:A474))),"")</f>
        <v/>
      </c>
      <c r="N474" s="21" t="str">
        <f ca="1">IFERROR(INDEX(MAESTRO!N:N,_xludf.AGGREGATE(15,6,ROW(MAESTRO!$B$3:$B$1000)/((MAESTRO!$B$3:$B$1000="ACADEMICOS")*(UPPER(MAESTRO!$L$3:$L$1000)="CONFIRMADO")),ROWS($A$3:A474))),"")</f>
        <v/>
      </c>
      <c r="O474" s="21" t="str">
        <f ca="1">IFERROR(INDEX(MAESTRO!O:O,_xludf.AGGREGATE(15,6,ROW(MAESTRO!$B$3:$B$1000)/((MAESTRO!$B$3:$B$1000="ACADEMICOS")*(UPPER(MAESTRO!$L$3:$L$1000)="CONFIRMADO")),ROWS($A$3:A474))),"")</f>
        <v/>
      </c>
      <c r="P474" s="21" t="str">
        <f ca="1">IFERROR(INDEX(MAESTRO!P:P,_xludf.AGGREGATE(15,6,ROW(MAESTRO!$B$3:$B$1000)/((MAESTRO!$B$3:$B$1000="ACADEMICOS")*(UPPER(MAESTRO!$L$3:$L$1000)="CONFIRMADO")),ROWS($A$3:A474))),"")</f>
        <v/>
      </c>
      <c r="Q474" s="21" t="str">
        <f ca="1">IFERROR(INDEX(MAESTRO!Q:Q,_xludf.AGGREGATE(15,6,ROW(MAESTRO!$B$3:$B$1000)/((MAESTRO!$B$3:$B$1000="ACADEMICOS")*(UPPER(MAESTRO!$L$3:$L$1000)="CONFIRMADO")),ROWS($A$3:A474))),"")</f>
        <v/>
      </c>
      <c r="R474" s="21" t="str">
        <f ca="1">IFERROR(INDEX(MAESTRO!R:R,_xludf.AGGREGATE(15,6,ROW(MAESTRO!$B$3:$B$1000)/((MAESTRO!$B$3:$B$1000="ACADEMICOS")*(UPPER(MAESTRO!$L$3:$L$1000)="CONFIRMADO")),ROWS($A$3:A474))),"")</f>
        <v/>
      </c>
      <c r="S474" s="21" t="str">
        <f ca="1">IFERROR(INDEX(MAESTRO!S:S,_xludf.AGGREGATE(15,6,ROW(MAESTRO!$B$3:$B$1000)/((MAESTRO!$B$3:$B$1000="ACADEMICOS")*(UPPER(MAESTRO!$L$3:$L$1000)="CONFIRMADO")),ROWS($A$3:A474))),"")</f>
        <v/>
      </c>
      <c r="T474" s="21" t="str">
        <f ca="1">IFERROR(INDEX(MAESTRO!T:T,_xludf.AGGREGATE(15,6,ROW(MAESTRO!$B$3:$B$1000)/((MAESTRO!$B$3:$B$1000="ACADEMICOS")*(UPPER(MAESTRO!$L$3:$L$1000)="CONFIRMADO")),ROWS($A$3:A474))),"")</f>
        <v/>
      </c>
      <c r="U474" s="21" t="str">
        <f ca="1">IFERROR(INDEX(MAESTRO!U:U,_xludf.AGGREGATE(15,6,ROW(MAESTRO!$B$3:$B$1000)/((MAESTRO!$B$3:$B$1000="ACADEMICOS")*(UPPER(MAESTRO!$L$3:$L$1000)="CONFIRMADO")),ROWS($A$3:A474))),"")</f>
        <v/>
      </c>
      <c r="V474" s="21" t="str">
        <f ca="1">IFERROR(INDEX(MAESTRO!V:V,_xludf.AGGREGATE(15,6,ROW(MAESTRO!$B$3:$B$1000)/((MAESTRO!$B$3:$B$1000="ACADEMICOS")*(UPPER(MAESTRO!$L$3:$L$1000)="CONFIRMADO")),ROWS($A$3:A474))),"")</f>
        <v/>
      </c>
      <c r="W474" s="21" t="str">
        <f ca="1">IFERROR(INDEX(MAESTRO!W:W,_xludf.AGGREGATE(15,6,ROW(MAESTRO!$B$3:$B$1000)/((MAESTRO!$B$3:$B$1000="ACADEMICOS")*(UPPER(MAESTRO!$L$3:$L$1000)="CONFIRMADO")),ROWS($A$3:A474))),"")</f>
        <v/>
      </c>
      <c r="X474" s="21" t="str">
        <f ca="1">IFERROR(INDEX(MAESTRO!X:X,_xludf.AGGREGATE(15,6,ROW(MAESTRO!$B$3:$B$1000)/((MAESTRO!$B$3:$B$1000="ACADEMICOS")*(UPPER(MAESTRO!$L$3:$L$1000)="CONFIRMADO")),ROWS($A$3:A474))),"")</f>
        <v/>
      </c>
    </row>
    <row r="475" spans="1:24" ht="22.05" customHeight="1">
      <c r="A475" s="10" t="str">
        <f ca="1">IFERROR(INDEX(MAESTRO!A:A,_xludf.AGGREGATE(15,6,ROW(MAESTRO!$B$3:$B$1000)/((MAESTRO!$B$3:$B$1000="ACADEMICOS")*(UPPER(MAESTRO!$L$3:$L$1000)="CONFIRMADO")),ROWS($A$3:A475))),"")</f>
        <v/>
      </c>
      <c r="B475" s="10" t="str">
        <f ca="1">IFERROR(INDEX(MAESTRO!B:B,_xludf.AGGREGATE(15,6,ROW(MAESTRO!$B$3:$B$1000)/((MAESTRO!$B$3:$B$1000="ACADEMICOS")*(UPPER(MAESTRO!$L$3:$L$1000)="CONFIRMADO")),ROWS($A$3:A475))),"")</f>
        <v/>
      </c>
      <c r="C475" s="10" t="str">
        <f ca="1">IFERROR(INDEX(MAESTRO!C:C,_xludf.AGGREGATE(15,6,ROW(MAESTRO!$B$3:$B$1000)/((MAESTRO!$B$3:$B$1000="ACADEMICOS")*(UPPER(MAESTRO!$L$3:$L$1000)="CONFIRMADO")),ROWS($A$3:A475))),"")</f>
        <v/>
      </c>
      <c r="D475" s="10" t="str">
        <f ca="1">IFERROR(INDEX(MAESTRO!D:D,_xludf.AGGREGATE(15,6,ROW(MAESTRO!$B$3:$B$1000)/((MAESTRO!$B$3:$B$1000="ACADEMICOS")*(UPPER(MAESTRO!$L$3:$L$1000)="CONFIRMADO")),ROWS($A$3:A475))),"")</f>
        <v/>
      </c>
      <c r="E475" s="10" t="str">
        <f ca="1">IFERROR(INDEX(MAESTRO!E:E,_xludf.AGGREGATE(15,6,ROW(MAESTRO!$B$3:$B$1000)/((MAESTRO!$B$3:$B$1000="ACADEMICOS")*(UPPER(MAESTRO!$L$3:$L$1000)="CONFIRMADO")),ROWS($A$3:A475))),"")</f>
        <v/>
      </c>
      <c r="F475" s="10" t="str">
        <f ca="1">IFERROR(INDEX(MAESTRO!F:F,_xludf.AGGREGATE(15,6,ROW(MAESTRO!$B$3:$B$1000)/((MAESTRO!$B$3:$B$1000="ACADEMICOS")*(UPPER(MAESTRO!$L$3:$L$1000)="CONFIRMADO")),ROWS($A$3:A475))),"")</f>
        <v/>
      </c>
      <c r="G475" s="10" t="str">
        <f ca="1">IFERROR(INDEX(MAESTRO!G:G,_xludf.AGGREGATE(15,6,ROW(MAESTRO!$B$3:$B$1000)/((MAESTRO!$B$3:$B$1000="ACADEMICOS")*(UPPER(MAESTRO!$L$3:$L$1000)="CONFIRMADO")),ROWS($A$3:A475))),"")</f>
        <v/>
      </c>
      <c r="H475" s="10" t="str">
        <f ca="1">IFERROR(INDEX(MAESTRO!H:H,_xludf.AGGREGATE(15,6,ROW(MAESTRO!$B$3:$B$1000)/((MAESTRO!$B$3:$B$1000="ACADEMICOS")*(UPPER(MAESTRO!$L$3:$L$1000)="CONFIRMADO")),ROWS($A$3:A475))),"")</f>
        <v/>
      </c>
      <c r="I475" s="10" t="str">
        <f ca="1">IFERROR(INDEX(MAESTRO!I:I,_xludf.AGGREGATE(15,6,ROW(MAESTRO!$B$3:$B$1000)/((MAESTRO!$B$3:$B$1000="ACADEMICOS")*(UPPER(MAESTRO!$L$3:$L$1000)="CONFIRMADO")),ROWS($A$3:A475))),"")</f>
        <v/>
      </c>
      <c r="J475" s="10" t="str">
        <f ca="1">IFERROR(INDEX(MAESTRO!J:J,_xludf.AGGREGATE(15,6,ROW(MAESTRO!$B$3:$B$1000)/((MAESTRO!$B$3:$B$1000="ACADEMICOS")*(UPPER(MAESTRO!$L$3:$L$1000)="CONFIRMADO")),ROWS($A$3:A475))),"")</f>
        <v/>
      </c>
      <c r="K475" s="10" t="str">
        <f ca="1">IFERROR(INDEX(MAESTRO!K:K,_xludf.AGGREGATE(15,6,ROW(MAESTRO!$B$3:$B$1000)/((MAESTRO!$B$3:$B$1000="ACADEMICOS")*(UPPER(MAESTRO!$L$3:$L$1000)="CONFIRMADO")),ROWS($A$3:A475))),"")</f>
        <v/>
      </c>
      <c r="L475" s="10" t="str">
        <f ca="1">IFERROR(INDEX(MAESTRO!L:L,_xludf.AGGREGATE(15,6,ROW(MAESTRO!$B$3:$B$1000)/((MAESTRO!$B$3:$B$1000="ACADEMICOS")*(UPPER(MAESTRO!$L$3:$L$1000)="CONFIRMADO")),ROWS($A$3:A475))),"")</f>
        <v/>
      </c>
      <c r="M475" s="10" t="str">
        <f ca="1">IFERROR(INDEX(MAESTRO!M:M,_xludf.AGGREGATE(15,6,ROW(MAESTRO!$B$3:$B$1000)/((MAESTRO!$B$3:$B$1000="ACADEMICOS")*(UPPER(MAESTRO!$L$3:$L$1000)="CONFIRMADO")),ROWS($A$3:A475))),"")</f>
        <v/>
      </c>
      <c r="N475" s="10" t="str">
        <f ca="1">IFERROR(INDEX(MAESTRO!N:N,_xludf.AGGREGATE(15,6,ROW(MAESTRO!$B$3:$B$1000)/((MAESTRO!$B$3:$B$1000="ACADEMICOS")*(UPPER(MAESTRO!$L$3:$L$1000)="CONFIRMADO")),ROWS($A$3:A475))),"")</f>
        <v/>
      </c>
      <c r="O475" s="10" t="str">
        <f ca="1">IFERROR(INDEX(MAESTRO!O:O,_xludf.AGGREGATE(15,6,ROW(MAESTRO!$B$3:$B$1000)/((MAESTRO!$B$3:$B$1000="ACADEMICOS")*(UPPER(MAESTRO!$L$3:$L$1000)="CONFIRMADO")),ROWS($A$3:A475))),"")</f>
        <v/>
      </c>
      <c r="P475" s="10" t="str">
        <f ca="1">IFERROR(INDEX(MAESTRO!P:P,_xludf.AGGREGATE(15,6,ROW(MAESTRO!$B$3:$B$1000)/((MAESTRO!$B$3:$B$1000="ACADEMICOS")*(UPPER(MAESTRO!$L$3:$L$1000)="CONFIRMADO")),ROWS($A$3:A475))),"")</f>
        <v/>
      </c>
      <c r="Q475" s="10" t="str">
        <f ca="1">IFERROR(INDEX(MAESTRO!Q:Q,_xludf.AGGREGATE(15,6,ROW(MAESTRO!$B$3:$B$1000)/((MAESTRO!$B$3:$B$1000="ACADEMICOS")*(UPPER(MAESTRO!$L$3:$L$1000)="CONFIRMADO")),ROWS($A$3:A475))),"")</f>
        <v/>
      </c>
      <c r="R475" s="10" t="str">
        <f ca="1">IFERROR(INDEX(MAESTRO!R:R,_xludf.AGGREGATE(15,6,ROW(MAESTRO!$B$3:$B$1000)/((MAESTRO!$B$3:$B$1000="ACADEMICOS")*(UPPER(MAESTRO!$L$3:$L$1000)="CONFIRMADO")),ROWS($A$3:A475))),"")</f>
        <v/>
      </c>
      <c r="S475" s="10" t="str">
        <f ca="1">IFERROR(INDEX(MAESTRO!S:S,_xludf.AGGREGATE(15,6,ROW(MAESTRO!$B$3:$B$1000)/((MAESTRO!$B$3:$B$1000="ACADEMICOS")*(UPPER(MAESTRO!$L$3:$L$1000)="CONFIRMADO")),ROWS($A$3:A475))),"")</f>
        <v/>
      </c>
      <c r="T475" s="10" t="str">
        <f ca="1">IFERROR(INDEX(MAESTRO!T:T,_xludf.AGGREGATE(15,6,ROW(MAESTRO!$B$3:$B$1000)/((MAESTRO!$B$3:$B$1000="ACADEMICOS")*(UPPER(MAESTRO!$L$3:$L$1000)="CONFIRMADO")),ROWS($A$3:A475))),"")</f>
        <v/>
      </c>
      <c r="U475" s="10" t="str">
        <f ca="1">IFERROR(INDEX(MAESTRO!U:U,_xludf.AGGREGATE(15,6,ROW(MAESTRO!$B$3:$B$1000)/((MAESTRO!$B$3:$B$1000="ACADEMICOS")*(UPPER(MAESTRO!$L$3:$L$1000)="CONFIRMADO")),ROWS($A$3:A475))),"")</f>
        <v/>
      </c>
      <c r="V475" s="10" t="str">
        <f ca="1">IFERROR(INDEX(MAESTRO!V:V,_xludf.AGGREGATE(15,6,ROW(MAESTRO!$B$3:$B$1000)/((MAESTRO!$B$3:$B$1000="ACADEMICOS")*(UPPER(MAESTRO!$L$3:$L$1000)="CONFIRMADO")),ROWS($A$3:A475))),"")</f>
        <v/>
      </c>
      <c r="W475" s="10" t="str">
        <f ca="1">IFERROR(INDEX(MAESTRO!W:W,_xludf.AGGREGATE(15,6,ROW(MAESTRO!$B$3:$B$1000)/((MAESTRO!$B$3:$B$1000="ACADEMICOS")*(UPPER(MAESTRO!$L$3:$L$1000)="CONFIRMADO")),ROWS($A$3:A475))),"")</f>
        <v/>
      </c>
      <c r="X475" s="10" t="str">
        <f ca="1">IFERROR(INDEX(MAESTRO!X:X,_xludf.AGGREGATE(15,6,ROW(MAESTRO!$B$3:$B$1000)/((MAESTRO!$B$3:$B$1000="ACADEMICOS")*(UPPER(MAESTRO!$L$3:$L$1000)="CONFIRMADO")),ROWS($A$3:A475))),"")</f>
        <v/>
      </c>
    </row>
    <row r="476" spans="1:24" ht="22.05" customHeight="1">
      <c r="A476" s="21" t="str">
        <f ca="1">IFERROR(INDEX(MAESTRO!A:A,_xludf.AGGREGATE(15,6,ROW(MAESTRO!$B$3:$B$1000)/((MAESTRO!$B$3:$B$1000="ACADEMICOS")*(UPPER(MAESTRO!$L$3:$L$1000)="CONFIRMADO")),ROWS($A$3:A476))),"")</f>
        <v/>
      </c>
      <c r="B476" s="21" t="str">
        <f ca="1">IFERROR(INDEX(MAESTRO!B:B,_xludf.AGGREGATE(15,6,ROW(MAESTRO!$B$3:$B$1000)/((MAESTRO!$B$3:$B$1000="ACADEMICOS")*(UPPER(MAESTRO!$L$3:$L$1000)="CONFIRMADO")),ROWS($A$3:A476))),"")</f>
        <v/>
      </c>
      <c r="C476" s="21" t="str">
        <f ca="1">IFERROR(INDEX(MAESTRO!C:C,_xludf.AGGREGATE(15,6,ROW(MAESTRO!$B$3:$B$1000)/((MAESTRO!$B$3:$B$1000="ACADEMICOS")*(UPPER(MAESTRO!$L$3:$L$1000)="CONFIRMADO")),ROWS($A$3:A476))),"")</f>
        <v/>
      </c>
      <c r="D476" s="21" t="str">
        <f ca="1">IFERROR(INDEX(MAESTRO!D:D,_xludf.AGGREGATE(15,6,ROW(MAESTRO!$B$3:$B$1000)/((MAESTRO!$B$3:$B$1000="ACADEMICOS")*(UPPER(MAESTRO!$L$3:$L$1000)="CONFIRMADO")),ROWS($A$3:A476))),"")</f>
        <v/>
      </c>
      <c r="E476" s="21" t="str">
        <f ca="1">IFERROR(INDEX(MAESTRO!E:E,_xludf.AGGREGATE(15,6,ROW(MAESTRO!$B$3:$B$1000)/((MAESTRO!$B$3:$B$1000="ACADEMICOS")*(UPPER(MAESTRO!$L$3:$L$1000)="CONFIRMADO")),ROWS($A$3:A476))),"")</f>
        <v/>
      </c>
      <c r="F476" s="21" t="str">
        <f ca="1">IFERROR(INDEX(MAESTRO!F:F,_xludf.AGGREGATE(15,6,ROW(MAESTRO!$B$3:$B$1000)/((MAESTRO!$B$3:$B$1000="ACADEMICOS")*(UPPER(MAESTRO!$L$3:$L$1000)="CONFIRMADO")),ROWS($A$3:A476))),"")</f>
        <v/>
      </c>
      <c r="G476" s="21" t="str">
        <f ca="1">IFERROR(INDEX(MAESTRO!G:G,_xludf.AGGREGATE(15,6,ROW(MAESTRO!$B$3:$B$1000)/((MAESTRO!$B$3:$B$1000="ACADEMICOS")*(UPPER(MAESTRO!$L$3:$L$1000)="CONFIRMADO")),ROWS($A$3:A476))),"")</f>
        <v/>
      </c>
      <c r="H476" s="21" t="str">
        <f ca="1">IFERROR(INDEX(MAESTRO!H:H,_xludf.AGGREGATE(15,6,ROW(MAESTRO!$B$3:$B$1000)/((MAESTRO!$B$3:$B$1000="ACADEMICOS")*(UPPER(MAESTRO!$L$3:$L$1000)="CONFIRMADO")),ROWS($A$3:A476))),"")</f>
        <v/>
      </c>
      <c r="I476" s="21" t="str">
        <f ca="1">IFERROR(INDEX(MAESTRO!I:I,_xludf.AGGREGATE(15,6,ROW(MAESTRO!$B$3:$B$1000)/((MAESTRO!$B$3:$B$1000="ACADEMICOS")*(UPPER(MAESTRO!$L$3:$L$1000)="CONFIRMADO")),ROWS($A$3:A476))),"")</f>
        <v/>
      </c>
      <c r="J476" s="21" t="str">
        <f ca="1">IFERROR(INDEX(MAESTRO!J:J,_xludf.AGGREGATE(15,6,ROW(MAESTRO!$B$3:$B$1000)/((MAESTRO!$B$3:$B$1000="ACADEMICOS")*(UPPER(MAESTRO!$L$3:$L$1000)="CONFIRMADO")),ROWS($A$3:A476))),"")</f>
        <v/>
      </c>
      <c r="K476" s="21" t="str">
        <f ca="1">IFERROR(INDEX(MAESTRO!K:K,_xludf.AGGREGATE(15,6,ROW(MAESTRO!$B$3:$B$1000)/((MAESTRO!$B$3:$B$1000="ACADEMICOS")*(UPPER(MAESTRO!$L$3:$L$1000)="CONFIRMADO")),ROWS($A$3:A476))),"")</f>
        <v/>
      </c>
      <c r="L476" s="21" t="str">
        <f ca="1">IFERROR(INDEX(MAESTRO!L:L,_xludf.AGGREGATE(15,6,ROW(MAESTRO!$B$3:$B$1000)/((MAESTRO!$B$3:$B$1000="ACADEMICOS")*(UPPER(MAESTRO!$L$3:$L$1000)="CONFIRMADO")),ROWS($A$3:A476))),"")</f>
        <v/>
      </c>
      <c r="M476" s="21" t="str">
        <f ca="1">IFERROR(INDEX(MAESTRO!M:M,_xludf.AGGREGATE(15,6,ROW(MAESTRO!$B$3:$B$1000)/((MAESTRO!$B$3:$B$1000="ACADEMICOS")*(UPPER(MAESTRO!$L$3:$L$1000)="CONFIRMADO")),ROWS($A$3:A476))),"")</f>
        <v/>
      </c>
      <c r="N476" s="21" t="str">
        <f ca="1">IFERROR(INDEX(MAESTRO!N:N,_xludf.AGGREGATE(15,6,ROW(MAESTRO!$B$3:$B$1000)/((MAESTRO!$B$3:$B$1000="ACADEMICOS")*(UPPER(MAESTRO!$L$3:$L$1000)="CONFIRMADO")),ROWS($A$3:A476))),"")</f>
        <v/>
      </c>
      <c r="O476" s="21" t="str">
        <f ca="1">IFERROR(INDEX(MAESTRO!O:O,_xludf.AGGREGATE(15,6,ROW(MAESTRO!$B$3:$B$1000)/((MAESTRO!$B$3:$B$1000="ACADEMICOS")*(UPPER(MAESTRO!$L$3:$L$1000)="CONFIRMADO")),ROWS($A$3:A476))),"")</f>
        <v/>
      </c>
      <c r="P476" s="21" t="str">
        <f ca="1">IFERROR(INDEX(MAESTRO!P:P,_xludf.AGGREGATE(15,6,ROW(MAESTRO!$B$3:$B$1000)/((MAESTRO!$B$3:$B$1000="ACADEMICOS")*(UPPER(MAESTRO!$L$3:$L$1000)="CONFIRMADO")),ROWS($A$3:A476))),"")</f>
        <v/>
      </c>
      <c r="Q476" s="21" t="str">
        <f ca="1">IFERROR(INDEX(MAESTRO!Q:Q,_xludf.AGGREGATE(15,6,ROW(MAESTRO!$B$3:$B$1000)/((MAESTRO!$B$3:$B$1000="ACADEMICOS")*(UPPER(MAESTRO!$L$3:$L$1000)="CONFIRMADO")),ROWS($A$3:A476))),"")</f>
        <v/>
      </c>
      <c r="R476" s="21" t="str">
        <f ca="1">IFERROR(INDEX(MAESTRO!R:R,_xludf.AGGREGATE(15,6,ROW(MAESTRO!$B$3:$B$1000)/((MAESTRO!$B$3:$B$1000="ACADEMICOS")*(UPPER(MAESTRO!$L$3:$L$1000)="CONFIRMADO")),ROWS($A$3:A476))),"")</f>
        <v/>
      </c>
      <c r="S476" s="21" t="str">
        <f ca="1">IFERROR(INDEX(MAESTRO!S:S,_xludf.AGGREGATE(15,6,ROW(MAESTRO!$B$3:$B$1000)/((MAESTRO!$B$3:$B$1000="ACADEMICOS")*(UPPER(MAESTRO!$L$3:$L$1000)="CONFIRMADO")),ROWS($A$3:A476))),"")</f>
        <v/>
      </c>
      <c r="T476" s="21" t="str">
        <f ca="1">IFERROR(INDEX(MAESTRO!T:T,_xludf.AGGREGATE(15,6,ROW(MAESTRO!$B$3:$B$1000)/((MAESTRO!$B$3:$B$1000="ACADEMICOS")*(UPPER(MAESTRO!$L$3:$L$1000)="CONFIRMADO")),ROWS($A$3:A476))),"")</f>
        <v/>
      </c>
      <c r="U476" s="21" t="str">
        <f ca="1">IFERROR(INDEX(MAESTRO!U:U,_xludf.AGGREGATE(15,6,ROW(MAESTRO!$B$3:$B$1000)/((MAESTRO!$B$3:$B$1000="ACADEMICOS")*(UPPER(MAESTRO!$L$3:$L$1000)="CONFIRMADO")),ROWS($A$3:A476))),"")</f>
        <v/>
      </c>
      <c r="V476" s="21" t="str">
        <f ca="1">IFERROR(INDEX(MAESTRO!V:V,_xludf.AGGREGATE(15,6,ROW(MAESTRO!$B$3:$B$1000)/((MAESTRO!$B$3:$B$1000="ACADEMICOS")*(UPPER(MAESTRO!$L$3:$L$1000)="CONFIRMADO")),ROWS($A$3:A476))),"")</f>
        <v/>
      </c>
      <c r="W476" s="21" t="str">
        <f ca="1">IFERROR(INDEX(MAESTRO!W:W,_xludf.AGGREGATE(15,6,ROW(MAESTRO!$B$3:$B$1000)/((MAESTRO!$B$3:$B$1000="ACADEMICOS")*(UPPER(MAESTRO!$L$3:$L$1000)="CONFIRMADO")),ROWS($A$3:A476))),"")</f>
        <v/>
      </c>
      <c r="X476" s="21" t="str">
        <f ca="1">IFERROR(INDEX(MAESTRO!X:X,_xludf.AGGREGATE(15,6,ROW(MAESTRO!$B$3:$B$1000)/((MAESTRO!$B$3:$B$1000="ACADEMICOS")*(UPPER(MAESTRO!$L$3:$L$1000)="CONFIRMADO")),ROWS($A$3:A476))),"")</f>
        <v/>
      </c>
    </row>
    <row r="477" spans="1:24" ht="22.05" customHeight="1">
      <c r="A477" s="10" t="str">
        <f ca="1">IFERROR(INDEX(MAESTRO!A:A,_xludf.AGGREGATE(15,6,ROW(MAESTRO!$B$3:$B$1000)/((MAESTRO!$B$3:$B$1000="ACADEMICOS")*(UPPER(MAESTRO!$L$3:$L$1000)="CONFIRMADO")),ROWS($A$3:A477))),"")</f>
        <v/>
      </c>
      <c r="B477" s="10" t="str">
        <f ca="1">IFERROR(INDEX(MAESTRO!B:B,_xludf.AGGREGATE(15,6,ROW(MAESTRO!$B$3:$B$1000)/((MAESTRO!$B$3:$B$1000="ACADEMICOS")*(UPPER(MAESTRO!$L$3:$L$1000)="CONFIRMADO")),ROWS($A$3:A477))),"")</f>
        <v/>
      </c>
      <c r="C477" s="10" t="str">
        <f ca="1">IFERROR(INDEX(MAESTRO!C:C,_xludf.AGGREGATE(15,6,ROW(MAESTRO!$B$3:$B$1000)/((MAESTRO!$B$3:$B$1000="ACADEMICOS")*(UPPER(MAESTRO!$L$3:$L$1000)="CONFIRMADO")),ROWS($A$3:A477))),"")</f>
        <v/>
      </c>
      <c r="D477" s="10" t="str">
        <f ca="1">IFERROR(INDEX(MAESTRO!D:D,_xludf.AGGREGATE(15,6,ROW(MAESTRO!$B$3:$B$1000)/((MAESTRO!$B$3:$B$1000="ACADEMICOS")*(UPPER(MAESTRO!$L$3:$L$1000)="CONFIRMADO")),ROWS($A$3:A477))),"")</f>
        <v/>
      </c>
      <c r="E477" s="10" t="str">
        <f ca="1">IFERROR(INDEX(MAESTRO!E:E,_xludf.AGGREGATE(15,6,ROW(MAESTRO!$B$3:$B$1000)/((MAESTRO!$B$3:$B$1000="ACADEMICOS")*(UPPER(MAESTRO!$L$3:$L$1000)="CONFIRMADO")),ROWS($A$3:A477))),"")</f>
        <v/>
      </c>
      <c r="F477" s="10" t="str">
        <f ca="1">IFERROR(INDEX(MAESTRO!F:F,_xludf.AGGREGATE(15,6,ROW(MAESTRO!$B$3:$B$1000)/((MAESTRO!$B$3:$B$1000="ACADEMICOS")*(UPPER(MAESTRO!$L$3:$L$1000)="CONFIRMADO")),ROWS($A$3:A477))),"")</f>
        <v/>
      </c>
      <c r="G477" s="10" t="str">
        <f ca="1">IFERROR(INDEX(MAESTRO!G:G,_xludf.AGGREGATE(15,6,ROW(MAESTRO!$B$3:$B$1000)/((MAESTRO!$B$3:$B$1000="ACADEMICOS")*(UPPER(MAESTRO!$L$3:$L$1000)="CONFIRMADO")),ROWS($A$3:A477))),"")</f>
        <v/>
      </c>
      <c r="H477" s="10" t="str">
        <f ca="1">IFERROR(INDEX(MAESTRO!H:H,_xludf.AGGREGATE(15,6,ROW(MAESTRO!$B$3:$B$1000)/((MAESTRO!$B$3:$B$1000="ACADEMICOS")*(UPPER(MAESTRO!$L$3:$L$1000)="CONFIRMADO")),ROWS($A$3:A477))),"")</f>
        <v/>
      </c>
      <c r="I477" s="10" t="str">
        <f ca="1">IFERROR(INDEX(MAESTRO!I:I,_xludf.AGGREGATE(15,6,ROW(MAESTRO!$B$3:$B$1000)/((MAESTRO!$B$3:$B$1000="ACADEMICOS")*(UPPER(MAESTRO!$L$3:$L$1000)="CONFIRMADO")),ROWS($A$3:A477))),"")</f>
        <v/>
      </c>
      <c r="J477" s="10" t="str">
        <f ca="1">IFERROR(INDEX(MAESTRO!J:J,_xludf.AGGREGATE(15,6,ROW(MAESTRO!$B$3:$B$1000)/((MAESTRO!$B$3:$B$1000="ACADEMICOS")*(UPPER(MAESTRO!$L$3:$L$1000)="CONFIRMADO")),ROWS($A$3:A477))),"")</f>
        <v/>
      </c>
      <c r="K477" s="10" t="str">
        <f ca="1">IFERROR(INDEX(MAESTRO!K:K,_xludf.AGGREGATE(15,6,ROW(MAESTRO!$B$3:$B$1000)/((MAESTRO!$B$3:$B$1000="ACADEMICOS")*(UPPER(MAESTRO!$L$3:$L$1000)="CONFIRMADO")),ROWS($A$3:A477))),"")</f>
        <v/>
      </c>
      <c r="L477" s="10" t="str">
        <f ca="1">IFERROR(INDEX(MAESTRO!L:L,_xludf.AGGREGATE(15,6,ROW(MAESTRO!$B$3:$B$1000)/((MAESTRO!$B$3:$B$1000="ACADEMICOS")*(UPPER(MAESTRO!$L$3:$L$1000)="CONFIRMADO")),ROWS($A$3:A477))),"")</f>
        <v/>
      </c>
      <c r="M477" s="10" t="str">
        <f ca="1">IFERROR(INDEX(MAESTRO!M:M,_xludf.AGGREGATE(15,6,ROW(MAESTRO!$B$3:$B$1000)/((MAESTRO!$B$3:$B$1000="ACADEMICOS")*(UPPER(MAESTRO!$L$3:$L$1000)="CONFIRMADO")),ROWS($A$3:A477))),"")</f>
        <v/>
      </c>
      <c r="N477" s="10" t="str">
        <f ca="1">IFERROR(INDEX(MAESTRO!N:N,_xludf.AGGREGATE(15,6,ROW(MAESTRO!$B$3:$B$1000)/((MAESTRO!$B$3:$B$1000="ACADEMICOS")*(UPPER(MAESTRO!$L$3:$L$1000)="CONFIRMADO")),ROWS($A$3:A477))),"")</f>
        <v/>
      </c>
      <c r="O477" s="10" t="str">
        <f ca="1">IFERROR(INDEX(MAESTRO!O:O,_xludf.AGGREGATE(15,6,ROW(MAESTRO!$B$3:$B$1000)/((MAESTRO!$B$3:$B$1000="ACADEMICOS")*(UPPER(MAESTRO!$L$3:$L$1000)="CONFIRMADO")),ROWS($A$3:A477))),"")</f>
        <v/>
      </c>
      <c r="P477" s="10" t="str">
        <f ca="1">IFERROR(INDEX(MAESTRO!P:P,_xludf.AGGREGATE(15,6,ROW(MAESTRO!$B$3:$B$1000)/((MAESTRO!$B$3:$B$1000="ACADEMICOS")*(UPPER(MAESTRO!$L$3:$L$1000)="CONFIRMADO")),ROWS($A$3:A477))),"")</f>
        <v/>
      </c>
      <c r="Q477" s="10" t="str">
        <f ca="1">IFERROR(INDEX(MAESTRO!Q:Q,_xludf.AGGREGATE(15,6,ROW(MAESTRO!$B$3:$B$1000)/((MAESTRO!$B$3:$B$1000="ACADEMICOS")*(UPPER(MAESTRO!$L$3:$L$1000)="CONFIRMADO")),ROWS($A$3:A477))),"")</f>
        <v/>
      </c>
      <c r="R477" s="10" t="str">
        <f ca="1">IFERROR(INDEX(MAESTRO!R:R,_xludf.AGGREGATE(15,6,ROW(MAESTRO!$B$3:$B$1000)/((MAESTRO!$B$3:$B$1000="ACADEMICOS")*(UPPER(MAESTRO!$L$3:$L$1000)="CONFIRMADO")),ROWS($A$3:A477))),"")</f>
        <v/>
      </c>
      <c r="S477" s="10" t="str">
        <f ca="1">IFERROR(INDEX(MAESTRO!S:S,_xludf.AGGREGATE(15,6,ROW(MAESTRO!$B$3:$B$1000)/((MAESTRO!$B$3:$B$1000="ACADEMICOS")*(UPPER(MAESTRO!$L$3:$L$1000)="CONFIRMADO")),ROWS($A$3:A477))),"")</f>
        <v/>
      </c>
      <c r="T477" s="10" t="str">
        <f ca="1">IFERROR(INDEX(MAESTRO!T:T,_xludf.AGGREGATE(15,6,ROW(MAESTRO!$B$3:$B$1000)/((MAESTRO!$B$3:$B$1000="ACADEMICOS")*(UPPER(MAESTRO!$L$3:$L$1000)="CONFIRMADO")),ROWS($A$3:A477))),"")</f>
        <v/>
      </c>
      <c r="U477" s="10" t="str">
        <f ca="1">IFERROR(INDEX(MAESTRO!U:U,_xludf.AGGREGATE(15,6,ROW(MAESTRO!$B$3:$B$1000)/((MAESTRO!$B$3:$B$1000="ACADEMICOS")*(UPPER(MAESTRO!$L$3:$L$1000)="CONFIRMADO")),ROWS($A$3:A477))),"")</f>
        <v/>
      </c>
      <c r="V477" s="10" t="str">
        <f ca="1">IFERROR(INDEX(MAESTRO!V:V,_xludf.AGGREGATE(15,6,ROW(MAESTRO!$B$3:$B$1000)/((MAESTRO!$B$3:$B$1000="ACADEMICOS")*(UPPER(MAESTRO!$L$3:$L$1000)="CONFIRMADO")),ROWS($A$3:A477))),"")</f>
        <v/>
      </c>
      <c r="W477" s="10" t="str">
        <f ca="1">IFERROR(INDEX(MAESTRO!W:W,_xludf.AGGREGATE(15,6,ROW(MAESTRO!$B$3:$B$1000)/((MAESTRO!$B$3:$B$1000="ACADEMICOS")*(UPPER(MAESTRO!$L$3:$L$1000)="CONFIRMADO")),ROWS($A$3:A477))),"")</f>
        <v/>
      </c>
      <c r="X477" s="10" t="str">
        <f ca="1">IFERROR(INDEX(MAESTRO!X:X,_xludf.AGGREGATE(15,6,ROW(MAESTRO!$B$3:$B$1000)/((MAESTRO!$B$3:$B$1000="ACADEMICOS")*(UPPER(MAESTRO!$L$3:$L$1000)="CONFIRMADO")),ROWS($A$3:A477))),"")</f>
        <v/>
      </c>
    </row>
    <row r="478" spans="1:24" ht="22.05" customHeight="1">
      <c r="A478" s="21" t="str">
        <f ca="1">IFERROR(INDEX(MAESTRO!A:A,_xludf.AGGREGATE(15,6,ROW(MAESTRO!$B$3:$B$1000)/((MAESTRO!$B$3:$B$1000="ACADEMICOS")*(UPPER(MAESTRO!$L$3:$L$1000)="CONFIRMADO")),ROWS($A$3:A478))),"")</f>
        <v/>
      </c>
      <c r="B478" s="21" t="str">
        <f ca="1">IFERROR(INDEX(MAESTRO!B:B,_xludf.AGGREGATE(15,6,ROW(MAESTRO!$B$3:$B$1000)/((MAESTRO!$B$3:$B$1000="ACADEMICOS")*(UPPER(MAESTRO!$L$3:$L$1000)="CONFIRMADO")),ROWS($A$3:A478))),"")</f>
        <v/>
      </c>
      <c r="C478" s="21" t="str">
        <f ca="1">IFERROR(INDEX(MAESTRO!C:C,_xludf.AGGREGATE(15,6,ROW(MAESTRO!$B$3:$B$1000)/((MAESTRO!$B$3:$B$1000="ACADEMICOS")*(UPPER(MAESTRO!$L$3:$L$1000)="CONFIRMADO")),ROWS($A$3:A478))),"")</f>
        <v/>
      </c>
      <c r="D478" s="21" t="str">
        <f ca="1">IFERROR(INDEX(MAESTRO!D:D,_xludf.AGGREGATE(15,6,ROW(MAESTRO!$B$3:$B$1000)/((MAESTRO!$B$3:$B$1000="ACADEMICOS")*(UPPER(MAESTRO!$L$3:$L$1000)="CONFIRMADO")),ROWS($A$3:A478))),"")</f>
        <v/>
      </c>
      <c r="E478" s="21" t="str">
        <f ca="1">IFERROR(INDEX(MAESTRO!E:E,_xludf.AGGREGATE(15,6,ROW(MAESTRO!$B$3:$B$1000)/((MAESTRO!$B$3:$B$1000="ACADEMICOS")*(UPPER(MAESTRO!$L$3:$L$1000)="CONFIRMADO")),ROWS($A$3:A478))),"")</f>
        <v/>
      </c>
      <c r="F478" s="21" t="str">
        <f ca="1">IFERROR(INDEX(MAESTRO!F:F,_xludf.AGGREGATE(15,6,ROW(MAESTRO!$B$3:$B$1000)/((MAESTRO!$B$3:$B$1000="ACADEMICOS")*(UPPER(MAESTRO!$L$3:$L$1000)="CONFIRMADO")),ROWS($A$3:A478))),"")</f>
        <v/>
      </c>
      <c r="G478" s="21" t="str">
        <f ca="1">IFERROR(INDEX(MAESTRO!G:G,_xludf.AGGREGATE(15,6,ROW(MAESTRO!$B$3:$B$1000)/((MAESTRO!$B$3:$B$1000="ACADEMICOS")*(UPPER(MAESTRO!$L$3:$L$1000)="CONFIRMADO")),ROWS($A$3:A478))),"")</f>
        <v/>
      </c>
      <c r="H478" s="21" t="str">
        <f ca="1">IFERROR(INDEX(MAESTRO!H:H,_xludf.AGGREGATE(15,6,ROW(MAESTRO!$B$3:$B$1000)/((MAESTRO!$B$3:$B$1000="ACADEMICOS")*(UPPER(MAESTRO!$L$3:$L$1000)="CONFIRMADO")),ROWS($A$3:A478))),"")</f>
        <v/>
      </c>
      <c r="I478" s="21" t="str">
        <f ca="1">IFERROR(INDEX(MAESTRO!I:I,_xludf.AGGREGATE(15,6,ROW(MAESTRO!$B$3:$B$1000)/((MAESTRO!$B$3:$B$1000="ACADEMICOS")*(UPPER(MAESTRO!$L$3:$L$1000)="CONFIRMADO")),ROWS($A$3:A478))),"")</f>
        <v/>
      </c>
      <c r="J478" s="21" t="str">
        <f ca="1">IFERROR(INDEX(MAESTRO!J:J,_xludf.AGGREGATE(15,6,ROW(MAESTRO!$B$3:$B$1000)/((MAESTRO!$B$3:$B$1000="ACADEMICOS")*(UPPER(MAESTRO!$L$3:$L$1000)="CONFIRMADO")),ROWS($A$3:A478))),"")</f>
        <v/>
      </c>
      <c r="K478" s="21" t="str">
        <f ca="1">IFERROR(INDEX(MAESTRO!K:K,_xludf.AGGREGATE(15,6,ROW(MAESTRO!$B$3:$B$1000)/((MAESTRO!$B$3:$B$1000="ACADEMICOS")*(UPPER(MAESTRO!$L$3:$L$1000)="CONFIRMADO")),ROWS($A$3:A478))),"")</f>
        <v/>
      </c>
      <c r="L478" s="21" t="str">
        <f ca="1">IFERROR(INDEX(MAESTRO!L:L,_xludf.AGGREGATE(15,6,ROW(MAESTRO!$B$3:$B$1000)/((MAESTRO!$B$3:$B$1000="ACADEMICOS")*(UPPER(MAESTRO!$L$3:$L$1000)="CONFIRMADO")),ROWS($A$3:A478))),"")</f>
        <v/>
      </c>
      <c r="M478" s="21" t="str">
        <f ca="1">IFERROR(INDEX(MAESTRO!M:M,_xludf.AGGREGATE(15,6,ROW(MAESTRO!$B$3:$B$1000)/((MAESTRO!$B$3:$B$1000="ACADEMICOS")*(UPPER(MAESTRO!$L$3:$L$1000)="CONFIRMADO")),ROWS($A$3:A478))),"")</f>
        <v/>
      </c>
      <c r="N478" s="21" t="str">
        <f ca="1">IFERROR(INDEX(MAESTRO!N:N,_xludf.AGGREGATE(15,6,ROW(MAESTRO!$B$3:$B$1000)/((MAESTRO!$B$3:$B$1000="ACADEMICOS")*(UPPER(MAESTRO!$L$3:$L$1000)="CONFIRMADO")),ROWS($A$3:A478))),"")</f>
        <v/>
      </c>
      <c r="O478" s="21" t="str">
        <f ca="1">IFERROR(INDEX(MAESTRO!O:O,_xludf.AGGREGATE(15,6,ROW(MAESTRO!$B$3:$B$1000)/((MAESTRO!$B$3:$B$1000="ACADEMICOS")*(UPPER(MAESTRO!$L$3:$L$1000)="CONFIRMADO")),ROWS($A$3:A478))),"")</f>
        <v/>
      </c>
      <c r="P478" s="21" t="str">
        <f ca="1">IFERROR(INDEX(MAESTRO!P:P,_xludf.AGGREGATE(15,6,ROW(MAESTRO!$B$3:$B$1000)/((MAESTRO!$B$3:$B$1000="ACADEMICOS")*(UPPER(MAESTRO!$L$3:$L$1000)="CONFIRMADO")),ROWS($A$3:A478))),"")</f>
        <v/>
      </c>
      <c r="Q478" s="21" t="str">
        <f ca="1">IFERROR(INDEX(MAESTRO!Q:Q,_xludf.AGGREGATE(15,6,ROW(MAESTRO!$B$3:$B$1000)/((MAESTRO!$B$3:$B$1000="ACADEMICOS")*(UPPER(MAESTRO!$L$3:$L$1000)="CONFIRMADO")),ROWS($A$3:A478))),"")</f>
        <v/>
      </c>
      <c r="R478" s="21" t="str">
        <f ca="1">IFERROR(INDEX(MAESTRO!R:R,_xludf.AGGREGATE(15,6,ROW(MAESTRO!$B$3:$B$1000)/((MAESTRO!$B$3:$B$1000="ACADEMICOS")*(UPPER(MAESTRO!$L$3:$L$1000)="CONFIRMADO")),ROWS($A$3:A478))),"")</f>
        <v/>
      </c>
      <c r="S478" s="21" t="str">
        <f ca="1">IFERROR(INDEX(MAESTRO!S:S,_xludf.AGGREGATE(15,6,ROW(MAESTRO!$B$3:$B$1000)/((MAESTRO!$B$3:$B$1000="ACADEMICOS")*(UPPER(MAESTRO!$L$3:$L$1000)="CONFIRMADO")),ROWS($A$3:A478))),"")</f>
        <v/>
      </c>
      <c r="T478" s="21" t="str">
        <f ca="1">IFERROR(INDEX(MAESTRO!T:T,_xludf.AGGREGATE(15,6,ROW(MAESTRO!$B$3:$B$1000)/((MAESTRO!$B$3:$B$1000="ACADEMICOS")*(UPPER(MAESTRO!$L$3:$L$1000)="CONFIRMADO")),ROWS($A$3:A478))),"")</f>
        <v/>
      </c>
      <c r="U478" s="21" t="str">
        <f ca="1">IFERROR(INDEX(MAESTRO!U:U,_xludf.AGGREGATE(15,6,ROW(MAESTRO!$B$3:$B$1000)/((MAESTRO!$B$3:$B$1000="ACADEMICOS")*(UPPER(MAESTRO!$L$3:$L$1000)="CONFIRMADO")),ROWS($A$3:A478))),"")</f>
        <v/>
      </c>
      <c r="V478" s="21" t="str">
        <f ca="1">IFERROR(INDEX(MAESTRO!V:V,_xludf.AGGREGATE(15,6,ROW(MAESTRO!$B$3:$B$1000)/((MAESTRO!$B$3:$B$1000="ACADEMICOS")*(UPPER(MAESTRO!$L$3:$L$1000)="CONFIRMADO")),ROWS($A$3:A478))),"")</f>
        <v/>
      </c>
      <c r="W478" s="21" t="str">
        <f ca="1">IFERROR(INDEX(MAESTRO!W:W,_xludf.AGGREGATE(15,6,ROW(MAESTRO!$B$3:$B$1000)/((MAESTRO!$B$3:$B$1000="ACADEMICOS")*(UPPER(MAESTRO!$L$3:$L$1000)="CONFIRMADO")),ROWS($A$3:A478))),"")</f>
        <v/>
      </c>
      <c r="X478" s="21" t="str">
        <f ca="1">IFERROR(INDEX(MAESTRO!X:X,_xludf.AGGREGATE(15,6,ROW(MAESTRO!$B$3:$B$1000)/((MAESTRO!$B$3:$B$1000="ACADEMICOS")*(UPPER(MAESTRO!$L$3:$L$1000)="CONFIRMADO")),ROWS($A$3:A478))),"")</f>
        <v/>
      </c>
    </row>
    <row r="479" spans="1:24" ht="22.05" customHeight="1">
      <c r="A479" s="10" t="str">
        <f ca="1">IFERROR(INDEX(MAESTRO!A:A,_xludf.AGGREGATE(15,6,ROW(MAESTRO!$B$3:$B$1000)/((MAESTRO!$B$3:$B$1000="ACADEMICOS")*(UPPER(MAESTRO!$L$3:$L$1000)="CONFIRMADO")),ROWS($A$3:A479))),"")</f>
        <v/>
      </c>
      <c r="B479" s="10" t="str">
        <f ca="1">IFERROR(INDEX(MAESTRO!B:B,_xludf.AGGREGATE(15,6,ROW(MAESTRO!$B$3:$B$1000)/((MAESTRO!$B$3:$B$1000="ACADEMICOS")*(UPPER(MAESTRO!$L$3:$L$1000)="CONFIRMADO")),ROWS($A$3:A479))),"")</f>
        <v/>
      </c>
      <c r="C479" s="10" t="str">
        <f ca="1">IFERROR(INDEX(MAESTRO!C:C,_xludf.AGGREGATE(15,6,ROW(MAESTRO!$B$3:$B$1000)/((MAESTRO!$B$3:$B$1000="ACADEMICOS")*(UPPER(MAESTRO!$L$3:$L$1000)="CONFIRMADO")),ROWS($A$3:A479))),"")</f>
        <v/>
      </c>
      <c r="D479" s="10" t="str">
        <f ca="1">IFERROR(INDEX(MAESTRO!D:D,_xludf.AGGREGATE(15,6,ROW(MAESTRO!$B$3:$B$1000)/((MAESTRO!$B$3:$B$1000="ACADEMICOS")*(UPPER(MAESTRO!$L$3:$L$1000)="CONFIRMADO")),ROWS($A$3:A479))),"")</f>
        <v/>
      </c>
      <c r="E479" s="10" t="str">
        <f ca="1">IFERROR(INDEX(MAESTRO!E:E,_xludf.AGGREGATE(15,6,ROW(MAESTRO!$B$3:$B$1000)/((MAESTRO!$B$3:$B$1000="ACADEMICOS")*(UPPER(MAESTRO!$L$3:$L$1000)="CONFIRMADO")),ROWS($A$3:A479))),"")</f>
        <v/>
      </c>
      <c r="F479" s="10" t="str">
        <f ca="1">IFERROR(INDEX(MAESTRO!F:F,_xludf.AGGREGATE(15,6,ROW(MAESTRO!$B$3:$B$1000)/((MAESTRO!$B$3:$B$1000="ACADEMICOS")*(UPPER(MAESTRO!$L$3:$L$1000)="CONFIRMADO")),ROWS($A$3:A479))),"")</f>
        <v/>
      </c>
      <c r="G479" s="10" t="str">
        <f ca="1">IFERROR(INDEX(MAESTRO!G:G,_xludf.AGGREGATE(15,6,ROW(MAESTRO!$B$3:$B$1000)/((MAESTRO!$B$3:$B$1000="ACADEMICOS")*(UPPER(MAESTRO!$L$3:$L$1000)="CONFIRMADO")),ROWS($A$3:A479))),"")</f>
        <v/>
      </c>
      <c r="H479" s="10" t="str">
        <f ca="1">IFERROR(INDEX(MAESTRO!H:H,_xludf.AGGREGATE(15,6,ROW(MAESTRO!$B$3:$B$1000)/((MAESTRO!$B$3:$B$1000="ACADEMICOS")*(UPPER(MAESTRO!$L$3:$L$1000)="CONFIRMADO")),ROWS($A$3:A479))),"")</f>
        <v/>
      </c>
      <c r="I479" s="10" t="str">
        <f ca="1">IFERROR(INDEX(MAESTRO!I:I,_xludf.AGGREGATE(15,6,ROW(MAESTRO!$B$3:$B$1000)/((MAESTRO!$B$3:$B$1000="ACADEMICOS")*(UPPER(MAESTRO!$L$3:$L$1000)="CONFIRMADO")),ROWS($A$3:A479))),"")</f>
        <v/>
      </c>
      <c r="J479" s="10" t="str">
        <f ca="1">IFERROR(INDEX(MAESTRO!J:J,_xludf.AGGREGATE(15,6,ROW(MAESTRO!$B$3:$B$1000)/((MAESTRO!$B$3:$B$1000="ACADEMICOS")*(UPPER(MAESTRO!$L$3:$L$1000)="CONFIRMADO")),ROWS($A$3:A479))),"")</f>
        <v/>
      </c>
      <c r="K479" s="10" t="str">
        <f ca="1">IFERROR(INDEX(MAESTRO!K:K,_xludf.AGGREGATE(15,6,ROW(MAESTRO!$B$3:$B$1000)/((MAESTRO!$B$3:$B$1000="ACADEMICOS")*(UPPER(MAESTRO!$L$3:$L$1000)="CONFIRMADO")),ROWS($A$3:A479))),"")</f>
        <v/>
      </c>
      <c r="L479" s="10" t="str">
        <f ca="1">IFERROR(INDEX(MAESTRO!L:L,_xludf.AGGREGATE(15,6,ROW(MAESTRO!$B$3:$B$1000)/((MAESTRO!$B$3:$B$1000="ACADEMICOS")*(UPPER(MAESTRO!$L$3:$L$1000)="CONFIRMADO")),ROWS($A$3:A479))),"")</f>
        <v/>
      </c>
      <c r="M479" s="10" t="str">
        <f ca="1">IFERROR(INDEX(MAESTRO!M:M,_xludf.AGGREGATE(15,6,ROW(MAESTRO!$B$3:$B$1000)/((MAESTRO!$B$3:$B$1000="ACADEMICOS")*(UPPER(MAESTRO!$L$3:$L$1000)="CONFIRMADO")),ROWS($A$3:A479))),"")</f>
        <v/>
      </c>
      <c r="N479" s="10" t="str">
        <f ca="1">IFERROR(INDEX(MAESTRO!N:N,_xludf.AGGREGATE(15,6,ROW(MAESTRO!$B$3:$B$1000)/((MAESTRO!$B$3:$B$1000="ACADEMICOS")*(UPPER(MAESTRO!$L$3:$L$1000)="CONFIRMADO")),ROWS($A$3:A479))),"")</f>
        <v/>
      </c>
      <c r="O479" s="10" t="str">
        <f ca="1">IFERROR(INDEX(MAESTRO!O:O,_xludf.AGGREGATE(15,6,ROW(MAESTRO!$B$3:$B$1000)/((MAESTRO!$B$3:$B$1000="ACADEMICOS")*(UPPER(MAESTRO!$L$3:$L$1000)="CONFIRMADO")),ROWS($A$3:A479))),"")</f>
        <v/>
      </c>
      <c r="P479" s="10" t="str">
        <f ca="1">IFERROR(INDEX(MAESTRO!P:P,_xludf.AGGREGATE(15,6,ROW(MAESTRO!$B$3:$B$1000)/((MAESTRO!$B$3:$B$1000="ACADEMICOS")*(UPPER(MAESTRO!$L$3:$L$1000)="CONFIRMADO")),ROWS($A$3:A479))),"")</f>
        <v/>
      </c>
      <c r="Q479" s="10" t="str">
        <f ca="1">IFERROR(INDEX(MAESTRO!Q:Q,_xludf.AGGREGATE(15,6,ROW(MAESTRO!$B$3:$B$1000)/((MAESTRO!$B$3:$B$1000="ACADEMICOS")*(UPPER(MAESTRO!$L$3:$L$1000)="CONFIRMADO")),ROWS($A$3:A479))),"")</f>
        <v/>
      </c>
      <c r="R479" s="10" t="str">
        <f ca="1">IFERROR(INDEX(MAESTRO!R:R,_xludf.AGGREGATE(15,6,ROW(MAESTRO!$B$3:$B$1000)/((MAESTRO!$B$3:$B$1000="ACADEMICOS")*(UPPER(MAESTRO!$L$3:$L$1000)="CONFIRMADO")),ROWS($A$3:A479))),"")</f>
        <v/>
      </c>
      <c r="S479" s="10" t="str">
        <f ca="1">IFERROR(INDEX(MAESTRO!S:S,_xludf.AGGREGATE(15,6,ROW(MAESTRO!$B$3:$B$1000)/((MAESTRO!$B$3:$B$1000="ACADEMICOS")*(UPPER(MAESTRO!$L$3:$L$1000)="CONFIRMADO")),ROWS($A$3:A479))),"")</f>
        <v/>
      </c>
      <c r="T479" s="10" t="str">
        <f ca="1">IFERROR(INDEX(MAESTRO!T:T,_xludf.AGGREGATE(15,6,ROW(MAESTRO!$B$3:$B$1000)/((MAESTRO!$B$3:$B$1000="ACADEMICOS")*(UPPER(MAESTRO!$L$3:$L$1000)="CONFIRMADO")),ROWS($A$3:A479))),"")</f>
        <v/>
      </c>
      <c r="U479" s="10" t="str">
        <f ca="1">IFERROR(INDEX(MAESTRO!U:U,_xludf.AGGREGATE(15,6,ROW(MAESTRO!$B$3:$B$1000)/((MAESTRO!$B$3:$B$1000="ACADEMICOS")*(UPPER(MAESTRO!$L$3:$L$1000)="CONFIRMADO")),ROWS($A$3:A479))),"")</f>
        <v/>
      </c>
      <c r="V479" s="10" t="str">
        <f ca="1">IFERROR(INDEX(MAESTRO!V:V,_xludf.AGGREGATE(15,6,ROW(MAESTRO!$B$3:$B$1000)/((MAESTRO!$B$3:$B$1000="ACADEMICOS")*(UPPER(MAESTRO!$L$3:$L$1000)="CONFIRMADO")),ROWS($A$3:A479))),"")</f>
        <v/>
      </c>
      <c r="W479" s="10" t="str">
        <f ca="1">IFERROR(INDEX(MAESTRO!W:W,_xludf.AGGREGATE(15,6,ROW(MAESTRO!$B$3:$B$1000)/((MAESTRO!$B$3:$B$1000="ACADEMICOS")*(UPPER(MAESTRO!$L$3:$L$1000)="CONFIRMADO")),ROWS($A$3:A479))),"")</f>
        <v/>
      </c>
      <c r="X479" s="10" t="str">
        <f ca="1">IFERROR(INDEX(MAESTRO!X:X,_xludf.AGGREGATE(15,6,ROW(MAESTRO!$B$3:$B$1000)/((MAESTRO!$B$3:$B$1000="ACADEMICOS")*(UPPER(MAESTRO!$L$3:$L$1000)="CONFIRMADO")),ROWS($A$3:A479))),"")</f>
        <v/>
      </c>
    </row>
    <row r="480" spans="1:24" ht="22.05" customHeight="1">
      <c r="A480" s="21" t="str">
        <f ca="1">IFERROR(INDEX(MAESTRO!A:A,_xludf.AGGREGATE(15,6,ROW(MAESTRO!$B$3:$B$1000)/((MAESTRO!$B$3:$B$1000="ACADEMICOS")*(UPPER(MAESTRO!$L$3:$L$1000)="CONFIRMADO")),ROWS($A$3:A480))),"")</f>
        <v/>
      </c>
      <c r="B480" s="21" t="str">
        <f ca="1">IFERROR(INDEX(MAESTRO!B:B,_xludf.AGGREGATE(15,6,ROW(MAESTRO!$B$3:$B$1000)/((MAESTRO!$B$3:$B$1000="ACADEMICOS")*(UPPER(MAESTRO!$L$3:$L$1000)="CONFIRMADO")),ROWS($A$3:A480))),"")</f>
        <v/>
      </c>
      <c r="C480" s="21" t="str">
        <f ca="1">IFERROR(INDEX(MAESTRO!C:C,_xludf.AGGREGATE(15,6,ROW(MAESTRO!$B$3:$B$1000)/((MAESTRO!$B$3:$B$1000="ACADEMICOS")*(UPPER(MAESTRO!$L$3:$L$1000)="CONFIRMADO")),ROWS($A$3:A480))),"")</f>
        <v/>
      </c>
      <c r="D480" s="21" t="str">
        <f ca="1">IFERROR(INDEX(MAESTRO!D:D,_xludf.AGGREGATE(15,6,ROW(MAESTRO!$B$3:$B$1000)/((MAESTRO!$B$3:$B$1000="ACADEMICOS")*(UPPER(MAESTRO!$L$3:$L$1000)="CONFIRMADO")),ROWS($A$3:A480))),"")</f>
        <v/>
      </c>
      <c r="E480" s="21" t="str">
        <f ca="1">IFERROR(INDEX(MAESTRO!E:E,_xludf.AGGREGATE(15,6,ROW(MAESTRO!$B$3:$B$1000)/((MAESTRO!$B$3:$B$1000="ACADEMICOS")*(UPPER(MAESTRO!$L$3:$L$1000)="CONFIRMADO")),ROWS($A$3:A480))),"")</f>
        <v/>
      </c>
      <c r="F480" s="21" t="str">
        <f ca="1">IFERROR(INDEX(MAESTRO!F:F,_xludf.AGGREGATE(15,6,ROW(MAESTRO!$B$3:$B$1000)/((MAESTRO!$B$3:$B$1000="ACADEMICOS")*(UPPER(MAESTRO!$L$3:$L$1000)="CONFIRMADO")),ROWS($A$3:A480))),"")</f>
        <v/>
      </c>
      <c r="G480" s="21" t="str">
        <f ca="1">IFERROR(INDEX(MAESTRO!G:G,_xludf.AGGREGATE(15,6,ROW(MAESTRO!$B$3:$B$1000)/((MAESTRO!$B$3:$B$1000="ACADEMICOS")*(UPPER(MAESTRO!$L$3:$L$1000)="CONFIRMADO")),ROWS($A$3:A480))),"")</f>
        <v/>
      </c>
      <c r="H480" s="21" t="str">
        <f ca="1">IFERROR(INDEX(MAESTRO!H:H,_xludf.AGGREGATE(15,6,ROW(MAESTRO!$B$3:$B$1000)/((MAESTRO!$B$3:$B$1000="ACADEMICOS")*(UPPER(MAESTRO!$L$3:$L$1000)="CONFIRMADO")),ROWS($A$3:A480))),"")</f>
        <v/>
      </c>
      <c r="I480" s="21" t="str">
        <f ca="1">IFERROR(INDEX(MAESTRO!I:I,_xludf.AGGREGATE(15,6,ROW(MAESTRO!$B$3:$B$1000)/((MAESTRO!$B$3:$B$1000="ACADEMICOS")*(UPPER(MAESTRO!$L$3:$L$1000)="CONFIRMADO")),ROWS($A$3:A480))),"")</f>
        <v/>
      </c>
      <c r="J480" s="21" t="str">
        <f ca="1">IFERROR(INDEX(MAESTRO!J:J,_xludf.AGGREGATE(15,6,ROW(MAESTRO!$B$3:$B$1000)/((MAESTRO!$B$3:$B$1000="ACADEMICOS")*(UPPER(MAESTRO!$L$3:$L$1000)="CONFIRMADO")),ROWS($A$3:A480))),"")</f>
        <v/>
      </c>
      <c r="K480" s="21" t="str">
        <f ca="1">IFERROR(INDEX(MAESTRO!K:K,_xludf.AGGREGATE(15,6,ROW(MAESTRO!$B$3:$B$1000)/((MAESTRO!$B$3:$B$1000="ACADEMICOS")*(UPPER(MAESTRO!$L$3:$L$1000)="CONFIRMADO")),ROWS($A$3:A480))),"")</f>
        <v/>
      </c>
      <c r="L480" s="21" t="str">
        <f ca="1">IFERROR(INDEX(MAESTRO!L:L,_xludf.AGGREGATE(15,6,ROW(MAESTRO!$B$3:$B$1000)/((MAESTRO!$B$3:$B$1000="ACADEMICOS")*(UPPER(MAESTRO!$L$3:$L$1000)="CONFIRMADO")),ROWS($A$3:A480))),"")</f>
        <v/>
      </c>
      <c r="M480" s="21" t="str">
        <f ca="1">IFERROR(INDEX(MAESTRO!M:M,_xludf.AGGREGATE(15,6,ROW(MAESTRO!$B$3:$B$1000)/((MAESTRO!$B$3:$B$1000="ACADEMICOS")*(UPPER(MAESTRO!$L$3:$L$1000)="CONFIRMADO")),ROWS($A$3:A480))),"")</f>
        <v/>
      </c>
      <c r="N480" s="21" t="str">
        <f ca="1">IFERROR(INDEX(MAESTRO!N:N,_xludf.AGGREGATE(15,6,ROW(MAESTRO!$B$3:$B$1000)/((MAESTRO!$B$3:$B$1000="ACADEMICOS")*(UPPER(MAESTRO!$L$3:$L$1000)="CONFIRMADO")),ROWS($A$3:A480))),"")</f>
        <v/>
      </c>
      <c r="O480" s="21" t="str">
        <f ca="1">IFERROR(INDEX(MAESTRO!O:O,_xludf.AGGREGATE(15,6,ROW(MAESTRO!$B$3:$B$1000)/((MAESTRO!$B$3:$B$1000="ACADEMICOS")*(UPPER(MAESTRO!$L$3:$L$1000)="CONFIRMADO")),ROWS($A$3:A480))),"")</f>
        <v/>
      </c>
      <c r="P480" s="21" t="str">
        <f ca="1">IFERROR(INDEX(MAESTRO!P:P,_xludf.AGGREGATE(15,6,ROW(MAESTRO!$B$3:$B$1000)/((MAESTRO!$B$3:$B$1000="ACADEMICOS")*(UPPER(MAESTRO!$L$3:$L$1000)="CONFIRMADO")),ROWS($A$3:A480))),"")</f>
        <v/>
      </c>
      <c r="Q480" s="21" t="str">
        <f ca="1">IFERROR(INDEX(MAESTRO!Q:Q,_xludf.AGGREGATE(15,6,ROW(MAESTRO!$B$3:$B$1000)/((MAESTRO!$B$3:$B$1000="ACADEMICOS")*(UPPER(MAESTRO!$L$3:$L$1000)="CONFIRMADO")),ROWS($A$3:A480))),"")</f>
        <v/>
      </c>
      <c r="R480" s="21" t="str">
        <f ca="1">IFERROR(INDEX(MAESTRO!R:R,_xludf.AGGREGATE(15,6,ROW(MAESTRO!$B$3:$B$1000)/((MAESTRO!$B$3:$B$1000="ACADEMICOS")*(UPPER(MAESTRO!$L$3:$L$1000)="CONFIRMADO")),ROWS($A$3:A480))),"")</f>
        <v/>
      </c>
      <c r="S480" s="21" t="str">
        <f ca="1">IFERROR(INDEX(MAESTRO!S:S,_xludf.AGGREGATE(15,6,ROW(MAESTRO!$B$3:$B$1000)/((MAESTRO!$B$3:$B$1000="ACADEMICOS")*(UPPER(MAESTRO!$L$3:$L$1000)="CONFIRMADO")),ROWS($A$3:A480))),"")</f>
        <v/>
      </c>
      <c r="T480" s="21" t="str">
        <f ca="1">IFERROR(INDEX(MAESTRO!T:T,_xludf.AGGREGATE(15,6,ROW(MAESTRO!$B$3:$B$1000)/((MAESTRO!$B$3:$B$1000="ACADEMICOS")*(UPPER(MAESTRO!$L$3:$L$1000)="CONFIRMADO")),ROWS($A$3:A480))),"")</f>
        <v/>
      </c>
      <c r="U480" s="21" t="str">
        <f ca="1">IFERROR(INDEX(MAESTRO!U:U,_xludf.AGGREGATE(15,6,ROW(MAESTRO!$B$3:$B$1000)/((MAESTRO!$B$3:$B$1000="ACADEMICOS")*(UPPER(MAESTRO!$L$3:$L$1000)="CONFIRMADO")),ROWS($A$3:A480))),"")</f>
        <v/>
      </c>
      <c r="V480" s="21" t="str">
        <f ca="1">IFERROR(INDEX(MAESTRO!V:V,_xludf.AGGREGATE(15,6,ROW(MAESTRO!$B$3:$B$1000)/((MAESTRO!$B$3:$B$1000="ACADEMICOS")*(UPPER(MAESTRO!$L$3:$L$1000)="CONFIRMADO")),ROWS($A$3:A480))),"")</f>
        <v/>
      </c>
      <c r="W480" s="21" t="str">
        <f ca="1">IFERROR(INDEX(MAESTRO!W:W,_xludf.AGGREGATE(15,6,ROW(MAESTRO!$B$3:$B$1000)/((MAESTRO!$B$3:$B$1000="ACADEMICOS")*(UPPER(MAESTRO!$L$3:$L$1000)="CONFIRMADO")),ROWS($A$3:A480))),"")</f>
        <v/>
      </c>
      <c r="X480" s="21" t="str">
        <f ca="1">IFERROR(INDEX(MAESTRO!X:X,_xludf.AGGREGATE(15,6,ROW(MAESTRO!$B$3:$B$1000)/((MAESTRO!$B$3:$B$1000="ACADEMICOS")*(UPPER(MAESTRO!$L$3:$L$1000)="CONFIRMADO")),ROWS($A$3:A480))),"")</f>
        <v/>
      </c>
    </row>
    <row r="481" spans="1:24" ht="22.05" customHeight="1">
      <c r="A481" s="10" t="str">
        <f ca="1">IFERROR(INDEX(MAESTRO!A:A,_xludf.AGGREGATE(15,6,ROW(MAESTRO!$B$3:$B$1000)/((MAESTRO!$B$3:$B$1000="ACADEMICOS")*(UPPER(MAESTRO!$L$3:$L$1000)="CONFIRMADO")),ROWS($A$3:A481))),"")</f>
        <v/>
      </c>
      <c r="B481" s="10" t="str">
        <f ca="1">IFERROR(INDEX(MAESTRO!B:B,_xludf.AGGREGATE(15,6,ROW(MAESTRO!$B$3:$B$1000)/((MAESTRO!$B$3:$B$1000="ACADEMICOS")*(UPPER(MAESTRO!$L$3:$L$1000)="CONFIRMADO")),ROWS($A$3:A481))),"")</f>
        <v/>
      </c>
      <c r="C481" s="10" t="str">
        <f ca="1">IFERROR(INDEX(MAESTRO!C:C,_xludf.AGGREGATE(15,6,ROW(MAESTRO!$B$3:$B$1000)/((MAESTRO!$B$3:$B$1000="ACADEMICOS")*(UPPER(MAESTRO!$L$3:$L$1000)="CONFIRMADO")),ROWS($A$3:A481))),"")</f>
        <v/>
      </c>
      <c r="D481" s="10" t="str">
        <f ca="1">IFERROR(INDEX(MAESTRO!D:D,_xludf.AGGREGATE(15,6,ROW(MAESTRO!$B$3:$B$1000)/((MAESTRO!$B$3:$B$1000="ACADEMICOS")*(UPPER(MAESTRO!$L$3:$L$1000)="CONFIRMADO")),ROWS($A$3:A481))),"")</f>
        <v/>
      </c>
      <c r="E481" s="10" t="str">
        <f ca="1">IFERROR(INDEX(MAESTRO!E:E,_xludf.AGGREGATE(15,6,ROW(MAESTRO!$B$3:$B$1000)/((MAESTRO!$B$3:$B$1000="ACADEMICOS")*(UPPER(MAESTRO!$L$3:$L$1000)="CONFIRMADO")),ROWS($A$3:A481))),"")</f>
        <v/>
      </c>
      <c r="F481" s="10" t="str">
        <f ca="1">IFERROR(INDEX(MAESTRO!F:F,_xludf.AGGREGATE(15,6,ROW(MAESTRO!$B$3:$B$1000)/((MAESTRO!$B$3:$B$1000="ACADEMICOS")*(UPPER(MAESTRO!$L$3:$L$1000)="CONFIRMADO")),ROWS($A$3:A481))),"")</f>
        <v/>
      </c>
      <c r="G481" s="10" t="str">
        <f ca="1">IFERROR(INDEX(MAESTRO!G:G,_xludf.AGGREGATE(15,6,ROW(MAESTRO!$B$3:$B$1000)/((MAESTRO!$B$3:$B$1000="ACADEMICOS")*(UPPER(MAESTRO!$L$3:$L$1000)="CONFIRMADO")),ROWS($A$3:A481))),"")</f>
        <v/>
      </c>
      <c r="H481" s="10" t="str">
        <f ca="1">IFERROR(INDEX(MAESTRO!H:H,_xludf.AGGREGATE(15,6,ROW(MAESTRO!$B$3:$B$1000)/((MAESTRO!$B$3:$B$1000="ACADEMICOS")*(UPPER(MAESTRO!$L$3:$L$1000)="CONFIRMADO")),ROWS($A$3:A481))),"")</f>
        <v/>
      </c>
      <c r="I481" s="10" t="str">
        <f ca="1">IFERROR(INDEX(MAESTRO!I:I,_xludf.AGGREGATE(15,6,ROW(MAESTRO!$B$3:$B$1000)/((MAESTRO!$B$3:$B$1000="ACADEMICOS")*(UPPER(MAESTRO!$L$3:$L$1000)="CONFIRMADO")),ROWS($A$3:A481))),"")</f>
        <v/>
      </c>
      <c r="J481" s="10" t="str">
        <f ca="1">IFERROR(INDEX(MAESTRO!J:J,_xludf.AGGREGATE(15,6,ROW(MAESTRO!$B$3:$B$1000)/((MAESTRO!$B$3:$B$1000="ACADEMICOS")*(UPPER(MAESTRO!$L$3:$L$1000)="CONFIRMADO")),ROWS($A$3:A481))),"")</f>
        <v/>
      </c>
      <c r="K481" s="10" t="str">
        <f ca="1">IFERROR(INDEX(MAESTRO!K:K,_xludf.AGGREGATE(15,6,ROW(MAESTRO!$B$3:$B$1000)/((MAESTRO!$B$3:$B$1000="ACADEMICOS")*(UPPER(MAESTRO!$L$3:$L$1000)="CONFIRMADO")),ROWS($A$3:A481))),"")</f>
        <v/>
      </c>
      <c r="L481" s="10" t="str">
        <f ca="1">IFERROR(INDEX(MAESTRO!L:L,_xludf.AGGREGATE(15,6,ROW(MAESTRO!$B$3:$B$1000)/((MAESTRO!$B$3:$B$1000="ACADEMICOS")*(UPPER(MAESTRO!$L$3:$L$1000)="CONFIRMADO")),ROWS($A$3:A481))),"")</f>
        <v/>
      </c>
      <c r="M481" s="10" t="str">
        <f ca="1">IFERROR(INDEX(MAESTRO!M:M,_xludf.AGGREGATE(15,6,ROW(MAESTRO!$B$3:$B$1000)/((MAESTRO!$B$3:$B$1000="ACADEMICOS")*(UPPER(MAESTRO!$L$3:$L$1000)="CONFIRMADO")),ROWS($A$3:A481))),"")</f>
        <v/>
      </c>
      <c r="N481" s="10" t="str">
        <f ca="1">IFERROR(INDEX(MAESTRO!N:N,_xludf.AGGREGATE(15,6,ROW(MAESTRO!$B$3:$B$1000)/((MAESTRO!$B$3:$B$1000="ACADEMICOS")*(UPPER(MAESTRO!$L$3:$L$1000)="CONFIRMADO")),ROWS($A$3:A481))),"")</f>
        <v/>
      </c>
      <c r="O481" s="10" t="str">
        <f ca="1">IFERROR(INDEX(MAESTRO!O:O,_xludf.AGGREGATE(15,6,ROW(MAESTRO!$B$3:$B$1000)/((MAESTRO!$B$3:$B$1000="ACADEMICOS")*(UPPER(MAESTRO!$L$3:$L$1000)="CONFIRMADO")),ROWS($A$3:A481))),"")</f>
        <v/>
      </c>
      <c r="P481" s="10" t="str">
        <f ca="1">IFERROR(INDEX(MAESTRO!P:P,_xludf.AGGREGATE(15,6,ROW(MAESTRO!$B$3:$B$1000)/((MAESTRO!$B$3:$B$1000="ACADEMICOS")*(UPPER(MAESTRO!$L$3:$L$1000)="CONFIRMADO")),ROWS($A$3:A481))),"")</f>
        <v/>
      </c>
      <c r="Q481" s="10" t="str">
        <f ca="1">IFERROR(INDEX(MAESTRO!Q:Q,_xludf.AGGREGATE(15,6,ROW(MAESTRO!$B$3:$B$1000)/((MAESTRO!$B$3:$B$1000="ACADEMICOS")*(UPPER(MAESTRO!$L$3:$L$1000)="CONFIRMADO")),ROWS($A$3:A481))),"")</f>
        <v/>
      </c>
      <c r="R481" s="10" t="str">
        <f ca="1">IFERROR(INDEX(MAESTRO!R:R,_xludf.AGGREGATE(15,6,ROW(MAESTRO!$B$3:$B$1000)/((MAESTRO!$B$3:$B$1000="ACADEMICOS")*(UPPER(MAESTRO!$L$3:$L$1000)="CONFIRMADO")),ROWS($A$3:A481))),"")</f>
        <v/>
      </c>
      <c r="S481" s="10" t="str">
        <f ca="1">IFERROR(INDEX(MAESTRO!S:S,_xludf.AGGREGATE(15,6,ROW(MAESTRO!$B$3:$B$1000)/((MAESTRO!$B$3:$B$1000="ACADEMICOS")*(UPPER(MAESTRO!$L$3:$L$1000)="CONFIRMADO")),ROWS($A$3:A481))),"")</f>
        <v/>
      </c>
      <c r="T481" s="10" t="str">
        <f ca="1">IFERROR(INDEX(MAESTRO!T:T,_xludf.AGGREGATE(15,6,ROW(MAESTRO!$B$3:$B$1000)/((MAESTRO!$B$3:$B$1000="ACADEMICOS")*(UPPER(MAESTRO!$L$3:$L$1000)="CONFIRMADO")),ROWS($A$3:A481))),"")</f>
        <v/>
      </c>
      <c r="U481" s="10" t="str">
        <f ca="1">IFERROR(INDEX(MAESTRO!U:U,_xludf.AGGREGATE(15,6,ROW(MAESTRO!$B$3:$B$1000)/((MAESTRO!$B$3:$B$1000="ACADEMICOS")*(UPPER(MAESTRO!$L$3:$L$1000)="CONFIRMADO")),ROWS($A$3:A481))),"")</f>
        <v/>
      </c>
      <c r="V481" s="10" t="str">
        <f ca="1">IFERROR(INDEX(MAESTRO!V:V,_xludf.AGGREGATE(15,6,ROW(MAESTRO!$B$3:$B$1000)/((MAESTRO!$B$3:$B$1000="ACADEMICOS")*(UPPER(MAESTRO!$L$3:$L$1000)="CONFIRMADO")),ROWS($A$3:A481))),"")</f>
        <v/>
      </c>
      <c r="W481" s="10" t="str">
        <f ca="1">IFERROR(INDEX(MAESTRO!W:W,_xludf.AGGREGATE(15,6,ROW(MAESTRO!$B$3:$B$1000)/((MAESTRO!$B$3:$B$1000="ACADEMICOS")*(UPPER(MAESTRO!$L$3:$L$1000)="CONFIRMADO")),ROWS($A$3:A481))),"")</f>
        <v/>
      </c>
      <c r="X481" s="10" t="str">
        <f ca="1">IFERROR(INDEX(MAESTRO!X:X,_xludf.AGGREGATE(15,6,ROW(MAESTRO!$B$3:$B$1000)/((MAESTRO!$B$3:$B$1000="ACADEMICOS")*(UPPER(MAESTRO!$L$3:$L$1000)="CONFIRMADO")),ROWS($A$3:A481))),"")</f>
        <v/>
      </c>
    </row>
    <row r="482" spans="1:24" ht="22.05" customHeight="1">
      <c r="A482" s="21" t="str">
        <f ca="1">IFERROR(INDEX(MAESTRO!A:A,_xludf.AGGREGATE(15,6,ROW(MAESTRO!$B$3:$B$1000)/((MAESTRO!$B$3:$B$1000="ACADEMICOS")*(UPPER(MAESTRO!$L$3:$L$1000)="CONFIRMADO")),ROWS($A$3:A482))),"")</f>
        <v/>
      </c>
      <c r="B482" s="21" t="str">
        <f ca="1">IFERROR(INDEX(MAESTRO!B:B,_xludf.AGGREGATE(15,6,ROW(MAESTRO!$B$3:$B$1000)/((MAESTRO!$B$3:$B$1000="ACADEMICOS")*(UPPER(MAESTRO!$L$3:$L$1000)="CONFIRMADO")),ROWS($A$3:A482))),"")</f>
        <v/>
      </c>
      <c r="C482" s="21" t="str">
        <f ca="1">IFERROR(INDEX(MAESTRO!C:C,_xludf.AGGREGATE(15,6,ROW(MAESTRO!$B$3:$B$1000)/((MAESTRO!$B$3:$B$1000="ACADEMICOS")*(UPPER(MAESTRO!$L$3:$L$1000)="CONFIRMADO")),ROWS($A$3:A482))),"")</f>
        <v/>
      </c>
      <c r="D482" s="21" t="str">
        <f ca="1">IFERROR(INDEX(MAESTRO!D:D,_xludf.AGGREGATE(15,6,ROW(MAESTRO!$B$3:$B$1000)/((MAESTRO!$B$3:$B$1000="ACADEMICOS")*(UPPER(MAESTRO!$L$3:$L$1000)="CONFIRMADO")),ROWS($A$3:A482))),"")</f>
        <v/>
      </c>
      <c r="E482" s="21" t="str">
        <f ca="1">IFERROR(INDEX(MAESTRO!E:E,_xludf.AGGREGATE(15,6,ROW(MAESTRO!$B$3:$B$1000)/((MAESTRO!$B$3:$B$1000="ACADEMICOS")*(UPPER(MAESTRO!$L$3:$L$1000)="CONFIRMADO")),ROWS($A$3:A482))),"")</f>
        <v/>
      </c>
      <c r="F482" s="21" t="str">
        <f ca="1">IFERROR(INDEX(MAESTRO!F:F,_xludf.AGGREGATE(15,6,ROW(MAESTRO!$B$3:$B$1000)/((MAESTRO!$B$3:$B$1000="ACADEMICOS")*(UPPER(MAESTRO!$L$3:$L$1000)="CONFIRMADO")),ROWS($A$3:A482))),"")</f>
        <v/>
      </c>
      <c r="G482" s="21" t="str">
        <f ca="1">IFERROR(INDEX(MAESTRO!G:G,_xludf.AGGREGATE(15,6,ROW(MAESTRO!$B$3:$B$1000)/((MAESTRO!$B$3:$B$1000="ACADEMICOS")*(UPPER(MAESTRO!$L$3:$L$1000)="CONFIRMADO")),ROWS($A$3:A482))),"")</f>
        <v/>
      </c>
      <c r="H482" s="21" t="str">
        <f ca="1">IFERROR(INDEX(MAESTRO!H:H,_xludf.AGGREGATE(15,6,ROW(MAESTRO!$B$3:$B$1000)/((MAESTRO!$B$3:$B$1000="ACADEMICOS")*(UPPER(MAESTRO!$L$3:$L$1000)="CONFIRMADO")),ROWS($A$3:A482))),"")</f>
        <v/>
      </c>
      <c r="I482" s="21" t="str">
        <f ca="1">IFERROR(INDEX(MAESTRO!I:I,_xludf.AGGREGATE(15,6,ROW(MAESTRO!$B$3:$B$1000)/((MAESTRO!$B$3:$B$1000="ACADEMICOS")*(UPPER(MAESTRO!$L$3:$L$1000)="CONFIRMADO")),ROWS($A$3:A482))),"")</f>
        <v/>
      </c>
      <c r="J482" s="21" t="str">
        <f ca="1">IFERROR(INDEX(MAESTRO!J:J,_xludf.AGGREGATE(15,6,ROW(MAESTRO!$B$3:$B$1000)/((MAESTRO!$B$3:$B$1000="ACADEMICOS")*(UPPER(MAESTRO!$L$3:$L$1000)="CONFIRMADO")),ROWS($A$3:A482))),"")</f>
        <v/>
      </c>
      <c r="K482" s="21" t="str">
        <f ca="1">IFERROR(INDEX(MAESTRO!K:K,_xludf.AGGREGATE(15,6,ROW(MAESTRO!$B$3:$B$1000)/((MAESTRO!$B$3:$B$1000="ACADEMICOS")*(UPPER(MAESTRO!$L$3:$L$1000)="CONFIRMADO")),ROWS($A$3:A482))),"")</f>
        <v/>
      </c>
      <c r="L482" s="21" t="str">
        <f ca="1">IFERROR(INDEX(MAESTRO!L:L,_xludf.AGGREGATE(15,6,ROW(MAESTRO!$B$3:$B$1000)/((MAESTRO!$B$3:$B$1000="ACADEMICOS")*(UPPER(MAESTRO!$L$3:$L$1000)="CONFIRMADO")),ROWS($A$3:A482))),"")</f>
        <v/>
      </c>
      <c r="M482" s="21" t="str">
        <f ca="1">IFERROR(INDEX(MAESTRO!M:M,_xludf.AGGREGATE(15,6,ROW(MAESTRO!$B$3:$B$1000)/((MAESTRO!$B$3:$B$1000="ACADEMICOS")*(UPPER(MAESTRO!$L$3:$L$1000)="CONFIRMADO")),ROWS($A$3:A482))),"")</f>
        <v/>
      </c>
      <c r="N482" s="21" t="str">
        <f ca="1">IFERROR(INDEX(MAESTRO!N:N,_xludf.AGGREGATE(15,6,ROW(MAESTRO!$B$3:$B$1000)/((MAESTRO!$B$3:$B$1000="ACADEMICOS")*(UPPER(MAESTRO!$L$3:$L$1000)="CONFIRMADO")),ROWS($A$3:A482))),"")</f>
        <v/>
      </c>
      <c r="O482" s="21" t="str">
        <f ca="1">IFERROR(INDEX(MAESTRO!O:O,_xludf.AGGREGATE(15,6,ROW(MAESTRO!$B$3:$B$1000)/((MAESTRO!$B$3:$B$1000="ACADEMICOS")*(UPPER(MAESTRO!$L$3:$L$1000)="CONFIRMADO")),ROWS($A$3:A482))),"")</f>
        <v/>
      </c>
      <c r="P482" s="21" t="str">
        <f ca="1">IFERROR(INDEX(MAESTRO!P:P,_xludf.AGGREGATE(15,6,ROW(MAESTRO!$B$3:$B$1000)/((MAESTRO!$B$3:$B$1000="ACADEMICOS")*(UPPER(MAESTRO!$L$3:$L$1000)="CONFIRMADO")),ROWS($A$3:A482))),"")</f>
        <v/>
      </c>
      <c r="Q482" s="21" t="str">
        <f ca="1">IFERROR(INDEX(MAESTRO!Q:Q,_xludf.AGGREGATE(15,6,ROW(MAESTRO!$B$3:$B$1000)/((MAESTRO!$B$3:$B$1000="ACADEMICOS")*(UPPER(MAESTRO!$L$3:$L$1000)="CONFIRMADO")),ROWS($A$3:A482))),"")</f>
        <v/>
      </c>
      <c r="R482" s="21" t="str">
        <f ca="1">IFERROR(INDEX(MAESTRO!R:R,_xludf.AGGREGATE(15,6,ROW(MAESTRO!$B$3:$B$1000)/((MAESTRO!$B$3:$B$1000="ACADEMICOS")*(UPPER(MAESTRO!$L$3:$L$1000)="CONFIRMADO")),ROWS($A$3:A482))),"")</f>
        <v/>
      </c>
      <c r="S482" s="21" t="str">
        <f ca="1">IFERROR(INDEX(MAESTRO!S:S,_xludf.AGGREGATE(15,6,ROW(MAESTRO!$B$3:$B$1000)/((MAESTRO!$B$3:$B$1000="ACADEMICOS")*(UPPER(MAESTRO!$L$3:$L$1000)="CONFIRMADO")),ROWS($A$3:A482))),"")</f>
        <v/>
      </c>
      <c r="T482" s="21" t="str">
        <f ca="1">IFERROR(INDEX(MAESTRO!T:T,_xludf.AGGREGATE(15,6,ROW(MAESTRO!$B$3:$B$1000)/((MAESTRO!$B$3:$B$1000="ACADEMICOS")*(UPPER(MAESTRO!$L$3:$L$1000)="CONFIRMADO")),ROWS($A$3:A482))),"")</f>
        <v/>
      </c>
      <c r="U482" s="21" t="str">
        <f ca="1">IFERROR(INDEX(MAESTRO!U:U,_xludf.AGGREGATE(15,6,ROW(MAESTRO!$B$3:$B$1000)/((MAESTRO!$B$3:$B$1000="ACADEMICOS")*(UPPER(MAESTRO!$L$3:$L$1000)="CONFIRMADO")),ROWS($A$3:A482))),"")</f>
        <v/>
      </c>
      <c r="V482" s="21" t="str">
        <f ca="1">IFERROR(INDEX(MAESTRO!V:V,_xludf.AGGREGATE(15,6,ROW(MAESTRO!$B$3:$B$1000)/((MAESTRO!$B$3:$B$1000="ACADEMICOS")*(UPPER(MAESTRO!$L$3:$L$1000)="CONFIRMADO")),ROWS($A$3:A482))),"")</f>
        <v/>
      </c>
      <c r="W482" s="21" t="str">
        <f ca="1">IFERROR(INDEX(MAESTRO!W:W,_xludf.AGGREGATE(15,6,ROW(MAESTRO!$B$3:$B$1000)/((MAESTRO!$B$3:$B$1000="ACADEMICOS")*(UPPER(MAESTRO!$L$3:$L$1000)="CONFIRMADO")),ROWS($A$3:A482))),"")</f>
        <v/>
      </c>
      <c r="X482" s="21" t="str">
        <f ca="1">IFERROR(INDEX(MAESTRO!X:X,_xludf.AGGREGATE(15,6,ROW(MAESTRO!$B$3:$B$1000)/((MAESTRO!$B$3:$B$1000="ACADEMICOS")*(UPPER(MAESTRO!$L$3:$L$1000)="CONFIRMADO")),ROWS($A$3:A482))),"")</f>
        <v/>
      </c>
    </row>
    <row r="483" spans="1:24" ht="22.05" customHeight="1">
      <c r="A483" s="10" t="str">
        <f ca="1">IFERROR(INDEX(MAESTRO!A:A,_xludf.AGGREGATE(15,6,ROW(MAESTRO!$B$3:$B$1000)/((MAESTRO!$B$3:$B$1000="ACADEMICOS")*(UPPER(MAESTRO!$L$3:$L$1000)="CONFIRMADO")),ROWS($A$3:A483))),"")</f>
        <v/>
      </c>
      <c r="B483" s="10" t="str">
        <f ca="1">IFERROR(INDEX(MAESTRO!B:B,_xludf.AGGREGATE(15,6,ROW(MAESTRO!$B$3:$B$1000)/((MAESTRO!$B$3:$B$1000="ACADEMICOS")*(UPPER(MAESTRO!$L$3:$L$1000)="CONFIRMADO")),ROWS($A$3:A483))),"")</f>
        <v/>
      </c>
      <c r="C483" s="10" t="str">
        <f ca="1">IFERROR(INDEX(MAESTRO!C:C,_xludf.AGGREGATE(15,6,ROW(MAESTRO!$B$3:$B$1000)/((MAESTRO!$B$3:$B$1000="ACADEMICOS")*(UPPER(MAESTRO!$L$3:$L$1000)="CONFIRMADO")),ROWS($A$3:A483))),"")</f>
        <v/>
      </c>
      <c r="D483" s="10" t="str">
        <f ca="1">IFERROR(INDEX(MAESTRO!D:D,_xludf.AGGREGATE(15,6,ROW(MAESTRO!$B$3:$B$1000)/((MAESTRO!$B$3:$B$1000="ACADEMICOS")*(UPPER(MAESTRO!$L$3:$L$1000)="CONFIRMADO")),ROWS($A$3:A483))),"")</f>
        <v/>
      </c>
      <c r="E483" s="10" t="str">
        <f ca="1">IFERROR(INDEX(MAESTRO!E:E,_xludf.AGGREGATE(15,6,ROW(MAESTRO!$B$3:$B$1000)/((MAESTRO!$B$3:$B$1000="ACADEMICOS")*(UPPER(MAESTRO!$L$3:$L$1000)="CONFIRMADO")),ROWS($A$3:A483))),"")</f>
        <v/>
      </c>
      <c r="F483" s="10" t="str">
        <f ca="1">IFERROR(INDEX(MAESTRO!F:F,_xludf.AGGREGATE(15,6,ROW(MAESTRO!$B$3:$B$1000)/((MAESTRO!$B$3:$B$1000="ACADEMICOS")*(UPPER(MAESTRO!$L$3:$L$1000)="CONFIRMADO")),ROWS($A$3:A483))),"")</f>
        <v/>
      </c>
      <c r="G483" s="10" t="str">
        <f ca="1">IFERROR(INDEX(MAESTRO!G:G,_xludf.AGGREGATE(15,6,ROW(MAESTRO!$B$3:$B$1000)/((MAESTRO!$B$3:$B$1000="ACADEMICOS")*(UPPER(MAESTRO!$L$3:$L$1000)="CONFIRMADO")),ROWS($A$3:A483))),"")</f>
        <v/>
      </c>
      <c r="H483" s="10" t="str">
        <f ca="1">IFERROR(INDEX(MAESTRO!H:H,_xludf.AGGREGATE(15,6,ROW(MAESTRO!$B$3:$B$1000)/((MAESTRO!$B$3:$B$1000="ACADEMICOS")*(UPPER(MAESTRO!$L$3:$L$1000)="CONFIRMADO")),ROWS($A$3:A483))),"")</f>
        <v/>
      </c>
      <c r="I483" s="10" t="str">
        <f ca="1">IFERROR(INDEX(MAESTRO!I:I,_xludf.AGGREGATE(15,6,ROW(MAESTRO!$B$3:$B$1000)/((MAESTRO!$B$3:$B$1000="ACADEMICOS")*(UPPER(MAESTRO!$L$3:$L$1000)="CONFIRMADO")),ROWS($A$3:A483))),"")</f>
        <v/>
      </c>
      <c r="J483" s="10" t="str">
        <f ca="1">IFERROR(INDEX(MAESTRO!J:J,_xludf.AGGREGATE(15,6,ROW(MAESTRO!$B$3:$B$1000)/((MAESTRO!$B$3:$B$1000="ACADEMICOS")*(UPPER(MAESTRO!$L$3:$L$1000)="CONFIRMADO")),ROWS($A$3:A483))),"")</f>
        <v/>
      </c>
      <c r="K483" s="10" t="str">
        <f ca="1">IFERROR(INDEX(MAESTRO!K:K,_xludf.AGGREGATE(15,6,ROW(MAESTRO!$B$3:$B$1000)/((MAESTRO!$B$3:$B$1000="ACADEMICOS")*(UPPER(MAESTRO!$L$3:$L$1000)="CONFIRMADO")),ROWS($A$3:A483))),"")</f>
        <v/>
      </c>
      <c r="L483" s="10" t="str">
        <f ca="1">IFERROR(INDEX(MAESTRO!L:L,_xludf.AGGREGATE(15,6,ROW(MAESTRO!$B$3:$B$1000)/((MAESTRO!$B$3:$B$1000="ACADEMICOS")*(UPPER(MAESTRO!$L$3:$L$1000)="CONFIRMADO")),ROWS($A$3:A483))),"")</f>
        <v/>
      </c>
      <c r="M483" s="10" t="str">
        <f ca="1">IFERROR(INDEX(MAESTRO!M:M,_xludf.AGGREGATE(15,6,ROW(MAESTRO!$B$3:$B$1000)/((MAESTRO!$B$3:$B$1000="ACADEMICOS")*(UPPER(MAESTRO!$L$3:$L$1000)="CONFIRMADO")),ROWS($A$3:A483))),"")</f>
        <v/>
      </c>
      <c r="N483" s="10" t="str">
        <f ca="1">IFERROR(INDEX(MAESTRO!N:N,_xludf.AGGREGATE(15,6,ROW(MAESTRO!$B$3:$B$1000)/((MAESTRO!$B$3:$B$1000="ACADEMICOS")*(UPPER(MAESTRO!$L$3:$L$1000)="CONFIRMADO")),ROWS($A$3:A483))),"")</f>
        <v/>
      </c>
      <c r="O483" s="10" t="str">
        <f ca="1">IFERROR(INDEX(MAESTRO!O:O,_xludf.AGGREGATE(15,6,ROW(MAESTRO!$B$3:$B$1000)/((MAESTRO!$B$3:$B$1000="ACADEMICOS")*(UPPER(MAESTRO!$L$3:$L$1000)="CONFIRMADO")),ROWS($A$3:A483))),"")</f>
        <v/>
      </c>
      <c r="P483" s="10" t="str">
        <f ca="1">IFERROR(INDEX(MAESTRO!P:P,_xludf.AGGREGATE(15,6,ROW(MAESTRO!$B$3:$B$1000)/((MAESTRO!$B$3:$B$1000="ACADEMICOS")*(UPPER(MAESTRO!$L$3:$L$1000)="CONFIRMADO")),ROWS($A$3:A483))),"")</f>
        <v/>
      </c>
      <c r="Q483" s="10" t="str">
        <f ca="1">IFERROR(INDEX(MAESTRO!Q:Q,_xludf.AGGREGATE(15,6,ROW(MAESTRO!$B$3:$B$1000)/((MAESTRO!$B$3:$B$1000="ACADEMICOS")*(UPPER(MAESTRO!$L$3:$L$1000)="CONFIRMADO")),ROWS($A$3:A483))),"")</f>
        <v/>
      </c>
      <c r="R483" s="10" t="str">
        <f ca="1">IFERROR(INDEX(MAESTRO!R:R,_xludf.AGGREGATE(15,6,ROW(MAESTRO!$B$3:$B$1000)/((MAESTRO!$B$3:$B$1000="ACADEMICOS")*(UPPER(MAESTRO!$L$3:$L$1000)="CONFIRMADO")),ROWS($A$3:A483))),"")</f>
        <v/>
      </c>
      <c r="S483" s="10" t="str">
        <f ca="1">IFERROR(INDEX(MAESTRO!S:S,_xludf.AGGREGATE(15,6,ROW(MAESTRO!$B$3:$B$1000)/((MAESTRO!$B$3:$B$1000="ACADEMICOS")*(UPPER(MAESTRO!$L$3:$L$1000)="CONFIRMADO")),ROWS($A$3:A483))),"")</f>
        <v/>
      </c>
      <c r="T483" s="10" t="str">
        <f ca="1">IFERROR(INDEX(MAESTRO!T:T,_xludf.AGGREGATE(15,6,ROW(MAESTRO!$B$3:$B$1000)/((MAESTRO!$B$3:$B$1000="ACADEMICOS")*(UPPER(MAESTRO!$L$3:$L$1000)="CONFIRMADO")),ROWS($A$3:A483))),"")</f>
        <v/>
      </c>
      <c r="U483" s="10" t="str">
        <f ca="1">IFERROR(INDEX(MAESTRO!U:U,_xludf.AGGREGATE(15,6,ROW(MAESTRO!$B$3:$B$1000)/((MAESTRO!$B$3:$B$1000="ACADEMICOS")*(UPPER(MAESTRO!$L$3:$L$1000)="CONFIRMADO")),ROWS($A$3:A483))),"")</f>
        <v/>
      </c>
      <c r="V483" s="10" t="str">
        <f ca="1">IFERROR(INDEX(MAESTRO!V:V,_xludf.AGGREGATE(15,6,ROW(MAESTRO!$B$3:$B$1000)/((MAESTRO!$B$3:$B$1000="ACADEMICOS")*(UPPER(MAESTRO!$L$3:$L$1000)="CONFIRMADO")),ROWS($A$3:A483))),"")</f>
        <v/>
      </c>
      <c r="W483" s="10" t="str">
        <f ca="1">IFERROR(INDEX(MAESTRO!W:W,_xludf.AGGREGATE(15,6,ROW(MAESTRO!$B$3:$B$1000)/((MAESTRO!$B$3:$B$1000="ACADEMICOS")*(UPPER(MAESTRO!$L$3:$L$1000)="CONFIRMADO")),ROWS($A$3:A483))),"")</f>
        <v/>
      </c>
      <c r="X483" s="10" t="str">
        <f ca="1">IFERROR(INDEX(MAESTRO!X:X,_xludf.AGGREGATE(15,6,ROW(MAESTRO!$B$3:$B$1000)/((MAESTRO!$B$3:$B$1000="ACADEMICOS")*(UPPER(MAESTRO!$L$3:$L$1000)="CONFIRMADO")),ROWS($A$3:A483))),"")</f>
        <v/>
      </c>
    </row>
    <row r="484" spans="1:24" ht="22.05" customHeight="1">
      <c r="A484" s="21" t="str">
        <f ca="1">IFERROR(INDEX(MAESTRO!A:A,_xludf.AGGREGATE(15,6,ROW(MAESTRO!$B$3:$B$1000)/((MAESTRO!$B$3:$B$1000="ACADEMICOS")*(UPPER(MAESTRO!$L$3:$L$1000)="CONFIRMADO")),ROWS($A$3:A484))),"")</f>
        <v/>
      </c>
      <c r="B484" s="21" t="str">
        <f ca="1">IFERROR(INDEX(MAESTRO!B:B,_xludf.AGGREGATE(15,6,ROW(MAESTRO!$B$3:$B$1000)/((MAESTRO!$B$3:$B$1000="ACADEMICOS")*(UPPER(MAESTRO!$L$3:$L$1000)="CONFIRMADO")),ROWS($A$3:A484))),"")</f>
        <v/>
      </c>
      <c r="C484" s="21" t="str">
        <f ca="1">IFERROR(INDEX(MAESTRO!C:C,_xludf.AGGREGATE(15,6,ROW(MAESTRO!$B$3:$B$1000)/((MAESTRO!$B$3:$B$1000="ACADEMICOS")*(UPPER(MAESTRO!$L$3:$L$1000)="CONFIRMADO")),ROWS($A$3:A484))),"")</f>
        <v/>
      </c>
      <c r="D484" s="21" t="str">
        <f ca="1">IFERROR(INDEX(MAESTRO!D:D,_xludf.AGGREGATE(15,6,ROW(MAESTRO!$B$3:$B$1000)/((MAESTRO!$B$3:$B$1000="ACADEMICOS")*(UPPER(MAESTRO!$L$3:$L$1000)="CONFIRMADO")),ROWS($A$3:A484))),"")</f>
        <v/>
      </c>
      <c r="E484" s="21" t="str">
        <f ca="1">IFERROR(INDEX(MAESTRO!E:E,_xludf.AGGREGATE(15,6,ROW(MAESTRO!$B$3:$B$1000)/((MAESTRO!$B$3:$B$1000="ACADEMICOS")*(UPPER(MAESTRO!$L$3:$L$1000)="CONFIRMADO")),ROWS($A$3:A484))),"")</f>
        <v/>
      </c>
      <c r="F484" s="21" t="str">
        <f ca="1">IFERROR(INDEX(MAESTRO!F:F,_xludf.AGGREGATE(15,6,ROW(MAESTRO!$B$3:$B$1000)/((MAESTRO!$B$3:$B$1000="ACADEMICOS")*(UPPER(MAESTRO!$L$3:$L$1000)="CONFIRMADO")),ROWS($A$3:A484))),"")</f>
        <v/>
      </c>
      <c r="G484" s="21" t="str">
        <f ca="1">IFERROR(INDEX(MAESTRO!G:G,_xludf.AGGREGATE(15,6,ROW(MAESTRO!$B$3:$B$1000)/((MAESTRO!$B$3:$B$1000="ACADEMICOS")*(UPPER(MAESTRO!$L$3:$L$1000)="CONFIRMADO")),ROWS($A$3:A484))),"")</f>
        <v/>
      </c>
      <c r="H484" s="21" t="str">
        <f ca="1">IFERROR(INDEX(MAESTRO!H:H,_xludf.AGGREGATE(15,6,ROW(MAESTRO!$B$3:$B$1000)/((MAESTRO!$B$3:$B$1000="ACADEMICOS")*(UPPER(MAESTRO!$L$3:$L$1000)="CONFIRMADO")),ROWS($A$3:A484))),"")</f>
        <v/>
      </c>
      <c r="I484" s="21" t="str">
        <f ca="1">IFERROR(INDEX(MAESTRO!I:I,_xludf.AGGREGATE(15,6,ROW(MAESTRO!$B$3:$B$1000)/((MAESTRO!$B$3:$B$1000="ACADEMICOS")*(UPPER(MAESTRO!$L$3:$L$1000)="CONFIRMADO")),ROWS($A$3:A484))),"")</f>
        <v/>
      </c>
      <c r="J484" s="21" t="str">
        <f ca="1">IFERROR(INDEX(MAESTRO!J:J,_xludf.AGGREGATE(15,6,ROW(MAESTRO!$B$3:$B$1000)/((MAESTRO!$B$3:$B$1000="ACADEMICOS")*(UPPER(MAESTRO!$L$3:$L$1000)="CONFIRMADO")),ROWS($A$3:A484))),"")</f>
        <v/>
      </c>
      <c r="K484" s="21" t="str">
        <f ca="1">IFERROR(INDEX(MAESTRO!K:K,_xludf.AGGREGATE(15,6,ROW(MAESTRO!$B$3:$B$1000)/((MAESTRO!$B$3:$B$1000="ACADEMICOS")*(UPPER(MAESTRO!$L$3:$L$1000)="CONFIRMADO")),ROWS($A$3:A484))),"")</f>
        <v/>
      </c>
      <c r="L484" s="21" t="str">
        <f ca="1">IFERROR(INDEX(MAESTRO!L:L,_xludf.AGGREGATE(15,6,ROW(MAESTRO!$B$3:$B$1000)/((MAESTRO!$B$3:$B$1000="ACADEMICOS")*(UPPER(MAESTRO!$L$3:$L$1000)="CONFIRMADO")),ROWS($A$3:A484))),"")</f>
        <v/>
      </c>
      <c r="M484" s="21" t="str">
        <f ca="1">IFERROR(INDEX(MAESTRO!M:M,_xludf.AGGREGATE(15,6,ROW(MAESTRO!$B$3:$B$1000)/((MAESTRO!$B$3:$B$1000="ACADEMICOS")*(UPPER(MAESTRO!$L$3:$L$1000)="CONFIRMADO")),ROWS($A$3:A484))),"")</f>
        <v/>
      </c>
      <c r="N484" s="21" t="str">
        <f ca="1">IFERROR(INDEX(MAESTRO!N:N,_xludf.AGGREGATE(15,6,ROW(MAESTRO!$B$3:$B$1000)/((MAESTRO!$B$3:$B$1000="ACADEMICOS")*(UPPER(MAESTRO!$L$3:$L$1000)="CONFIRMADO")),ROWS($A$3:A484))),"")</f>
        <v/>
      </c>
      <c r="O484" s="21" t="str">
        <f ca="1">IFERROR(INDEX(MAESTRO!O:O,_xludf.AGGREGATE(15,6,ROW(MAESTRO!$B$3:$B$1000)/((MAESTRO!$B$3:$B$1000="ACADEMICOS")*(UPPER(MAESTRO!$L$3:$L$1000)="CONFIRMADO")),ROWS($A$3:A484))),"")</f>
        <v/>
      </c>
      <c r="P484" s="21" t="str">
        <f ca="1">IFERROR(INDEX(MAESTRO!P:P,_xludf.AGGREGATE(15,6,ROW(MAESTRO!$B$3:$B$1000)/((MAESTRO!$B$3:$B$1000="ACADEMICOS")*(UPPER(MAESTRO!$L$3:$L$1000)="CONFIRMADO")),ROWS($A$3:A484))),"")</f>
        <v/>
      </c>
      <c r="Q484" s="21" t="str">
        <f ca="1">IFERROR(INDEX(MAESTRO!Q:Q,_xludf.AGGREGATE(15,6,ROW(MAESTRO!$B$3:$B$1000)/((MAESTRO!$B$3:$B$1000="ACADEMICOS")*(UPPER(MAESTRO!$L$3:$L$1000)="CONFIRMADO")),ROWS($A$3:A484))),"")</f>
        <v/>
      </c>
      <c r="R484" s="21" t="str">
        <f ca="1">IFERROR(INDEX(MAESTRO!R:R,_xludf.AGGREGATE(15,6,ROW(MAESTRO!$B$3:$B$1000)/((MAESTRO!$B$3:$B$1000="ACADEMICOS")*(UPPER(MAESTRO!$L$3:$L$1000)="CONFIRMADO")),ROWS($A$3:A484))),"")</f>
        <v/>
      </c>
      <c r="S484" s="21" t="str">
        <f ca="1">IFERROR(INDEX(MAESTRO!S:S,_xludf.AGGREGATE(15,6,ROW(MAESTRO!$B$3:$B$1000)/((MAESTRO!$B$3:$B$1000="ACADEMICOS")*(UPPER(MAESTRO!$L$3:$L$1000)="CONFIRMADO")),ROWS($A$3:A484))),"")</f>
        <v/>
      </c>
      <c r="T484" s="21" t="str">
        <f ca="1">IFERROR(INDEX(MAESTRO!T:T,_xludf.AGGREGATE(15,6,ROW(MAESTRO!$B$3:$B$1000)/((MAESTRO!$B$3:$B$1000="ACADEMICOS")*(UPPER(MAESTRO!$L$3:$L$1000)="CONFIRMADO")),ROWS($A$3:A484))),"")</f>
        <v/>
      </c>
      <c r="U484" s="21" t="str">
        <f ca="1">IFERROR(INDEX(MAESTRO!U:U,_xludf.AGGREGATE(15,6,ROW(MAESTRO!$B$3:$B$1000)/((MAESTRO!$B$3:$B$1000="ACADEMICOS")*(UPPER(MAESTRO!$L$3:$L$1000)="CONFIRMADO")),ROWS($A$3:A484))),"")</f>
        <v/>
      </c>
      <c r="V484" s="21" t="str">
        <f ca="1">IFERROR(INDEX(MAESTRO!V:V,_xludf.AGGREGATE(15,6,ROW(MAESTRO!$B$3:$B$1000)/((MAESTRO!$B$3:$B$1000="ACADEMICOS")*(UPPER(MAESTRO!$L$3:$L$1000)="CONFIRMADO")),ROWS($A$3:A484))),"")</f>
        <v/>
      </c>
      <c r="W484" s="21" t="str">
        <f ca="1">IFERROR(INDEX(MAESTRO!W:W,_xludf.AGGREGATE(15,6,ROW(MAESTRO!$B$3:$B$1000)/((MAESTRO!$B$3:$B$1000="ACADEMICOS")*(UPPER(MAESTRO!$L$3:$L$1000)="CONFIRMADO")),ROWS($A$3:A484))),"")</f>
        <v/>
      </c>
      <c r="X484" s="21" t="str">
        <f ca="1">IFERROR(INDEX(MAESTRO!X:X,_xludf.AGGREGATE(15,6,ROW(MAESTRO!$B$3:$B$1000)/((MAESTRO!$B$3:$B$1000="ACADEMICOS")*(UPPER(MAESTRO!$L$3:$L$1000)="CONFIRMADO")),ROWS($A$3:A484))),"")</f>
        <v/>
      </c>
    </row>
    <row r="485" spans="1:24" ht="22.05" customHeight="1">
      <c r="A485" s="10" t="str">
        <f ca="1">IFERROR(INDEX(MAESTRO!A:A,_xludf.AGGREGATE(15,6,ROW(MAESTRO!$B$3:$B$1000)/((MAESTRO!$B$3:$B$1000="ACADEMICOS")*(UPPER(MAESTRO!$L$3:$L$1000)="CONFIRMADO")),ROWS($A$3:A485))),"")</f>
        <v/>
      </c>
      <c r="B485" s="10" t="str">
        <f ca="1">IFERROR(INDEX(MAESTRO!B:B,_xludf.AGGREGATE(15,6,ROW(MAESTRO!$B$3:$B$1000)/((MAESTRO!$B$3:$B$1000="ACADEMICOS")*(UPPER(MAESTRO!$L$3:$L$1000)="CONFIRMADO")),ROWS($A$3:A485))),"")</f>
        <v/>
      </c>
      <c r="C485" s="10" t="str">
        <f ca="1">IFERROR(INDEX(MAESTRO!C:C,_xludf.AGGREGATE(15,6,ROW(MAESTRO!$B$3:$B$1000)/((MAESTRO!$B$3:$B$1000="ACADEMICOS")*(UPPER(MAESTRO!$L$3:$L$1000)="CONFIRMADO")),ROWS($A$3:A485))),"")</f>
        <v/>
      </c>
      <c r="D485" s="10" t="str">
        <f ca="1">IFERROR(INDEX(MAESTRO!D:D,_xludf.AGGREGATE(15,6,ROW(MAESTRO!$B$3:$B$1000)/((MAESTRO!$B$3:$B$1000="ACADEMICOS")*(UPPER(MAESTRO!$L$3:$L$1000)="CONFIRMADO")),ROWS($A$3:A485))),"")</f>
        <v/>
      </c>
      <c r="E485" s="10" t="str">
        <f ca="1">IFERROR(INDEX(MAESTRO!E:E,_xludf.AGGREGATE(15,6,ROW(MAESTRO!$B$3:$B$1000)/((MAESTRO!$B$3:$B$1000="ACADEMICOS")*(UPPER(MAESTRO!$L$3:$L$1000)="CONFIRMADO")),ROWS($A$3:A485))),"")</f>
        <v/>
      </c>
      <c r="F485" s="10" t="str">
        <f ca="1">IFERROR(INDEX(MAESTRO!F:F,_xludf.AGGREGATE(15,6,ROW(MAESTRO!$B$3:$B$1000)/((MAESTRO!$B$3:$B$1000="ACADEMICOS")*(UPPER(MAESTRO!$L$3:$L$1000)="CONFIRMADO")),ROWS($A$3:A485))),"")</f>
        <v/>
      </c>
      <c r="G485" s="10" t="str">
        <f ca="1">IFERROR(INDEX(MAESTRO!G:G,_xludf.AGGREGATE(15,6,ROW(MAESTRO!$B$3:$B$1000)/((MAESTRO!$B$3:$B$1000="ACADEMICOS")*(UPPER(MAESTRO!$L$3:$L$1000)="CONFIRMADO")),ROWS($A$3:A485))),"")</f>
        <v/>
      </c>
      <c r="H485" s="10" t="str">
        <f ca="1">IFERROR(INDEX(MAESTRO!H:H,_xludf.AGGREGATE(15,6,ROW(MAESTRO!$B$3:$B$1000)/((MAESTRO!$B$3:$B$1000="ACADEMICOS")*(UPPER(MAESTRO!$L$3:$L$1000)="CONFIRMADO")),ROWS($A$3:A485))),"")</f>
        <v/>
      </c>
      <c r="I485" s="10" t="str">
        <f ca="1">IFERROR(INDEX(MAESTRO!I:I,_xludf.AGGREGATE(15,6,ROW(MAESTRO!$B$3:$B$1000)/((MAESTRO!$B$3:$B$1000="ACADEMICOS")*(UPPER(MAESTRO!$L$3:$L$1000)="CONFIRMADO")),ROWS($A$3:A485))),"")</f>
        <v/>
      </c>
      <c r="J485" s="10" t="str">
        <f ca="1">IFERROR(INDEX(MAESTRO!J:J,_xludf.AGGREGATE(15,6,ROW(MAESTRO!$B$3:$B$1000)/((MAESTRO!$B$3:$B$1000="ACADEMICOS")*(UPPER(MAESTRO!$L$3:$L$1000)="CONFIRMADO")),ROWS($A$3:A485))),"")</f>
        <v/>
      </c>
      <c r="K485" s="10" t="str">
        <f ca="1">IFERROR(INDEX(MAESTRO!K:K,_xludf.AGGREGATE(15,6,ROW(MAESTRO!$B$3:$B$1000)/((MAESTRO!$B$3:$B$1000="ACADEMICOS")*(UPPER(MAESTRO!$L$3:$L$1000)="CONFIRMADO")),ROWS($A$3:A485))),"")</f>
        <v/>
      </c>
      <c r="L485" s="10" t="str">
        <f ca="1">IFERROR(INDEX(MAESTRO!L:L,_xludf.AGGREGATE(15,6,ROW(MAESTRO!$B$3:$B$1000)/((MAESTRO!$B$3:$B$1000="ACADEMICOS")*(UPPER(MAESTRO!$L$3:$L$1000)="CONFIRMADO")),ROWS($A$3:A485))),"")</f>
        <v/>
      </c>
      <c r="M485" s="10" t="str">
        <f ca="1">IFERROR(INDEX(MAESTRO!M:M,_xludf.AGGREGATE(15,6,ROW(MAESTRO!$B$3:$B$1000)/((MAESTRO!$B$3:$B$1000="ACADEMICOS")*(UPPER(MAESTRO!$L$3:$L$1000)="CONFIRMADO")),ROWS($A$3:A485))),"")</f>
        <v/>
      </c>
      <c r="N485" s="10" t="str">
        <f ca="1">IFERROR(INDEX(MAESTRO!N:N,_xludf.AGGREGATE(15,6,ROW(MAESTRO!$B$3:$B$1000)/((MAESTRO!$B$3:$B$1000="ACADEMICOS")*(UPPER(MAESTRO!$L$3:$L$1000)="CONFIRMADO")),ROWS($A$3:A485))),"")</f>
        <v/>
      </c>
      <c r="O485" s="10" t="str">
        <f ca="1">IFERROR(INDEX(MAESTRO!O:O,_xludf.AGGREGATE(15,6,ROW(MAESTRO!$B$3:$B$1000)/((MAESTRO!$B$3:$B$1000="ACADEMICOS")*(UPPER(MAESTRO!$L$3:$L$1000)="CONFIRMADO")),ROWS($A$3:A485))),"")</f>
        <v/>
      </c>
      <c r="P485" s="10" t="str">
        <f ca="1">IFERROR(INDEX(MAESTRO!P:P,_xludf.AGGREGATE(15,6,ROW(MAESTRO!$B$3:$B$1000)/((MAESTRO!$B$3:$B$1000="ACADEMICOS")*(UPPER(MAESTRO!$L$3:$L$1000)="CONFIRMADO")),ROWS($A$3:A485))),"")</f>
        <v/>
      </c>
      <c r="Q485" s="10" t="str">
        <f ca="1">IFERROR(INDEX(MAESTRO!Q:Q,_xludf.AGGREGATE(15,6,ROW(MAESTRO!$B$3:$B$1000)/((MAESTRO!$B$3:$B$1000="ACADEMICOS")*(UPPER(MAESTRO!$L$3:$L$1000)="CONFIRMADO")),ROWS($A$3:A485))),"")</f>
        <v/>
      </c>
      <c r="R485" s="10" t="str">
        <f ca="1">IFERROR(INDEX(MAESTRO!R:R,_xludf.AGGREGATE(15,6,ROW(MAESTRO!$B$3:$B$1000)/((MAESTRO!$B$3:$B$1000="ACADEMICOS")*(UPPER(MAESTRO!$L$3:$L$1000)="CONFIRMADO")),ROWS($A$3:A485))),"")</f>
        <v/>
      </c>
      <c r="S485" s="10" t="str">
        <f ca="1">IFERROR(INDEX(MAESTRO!S:S,_xludf.AGGREGATE(15,6,ROW(MAESTRO!$B$3:$B$1000)/((MAESTRO!$B$3:$B$1000="ACADEMICOS")*(UPPER(MAESTRO!$L$3:$L$1000)="CONFIRMADO")),ROWS($A$3:A485))),"")</f>
        <v/>
      </c>
      <c r="T485" s="10" t="str">
        <f ca="1">IFERROR(INDEX(MAESTRO!T:T,_xludf.AGGREGATE(15,6,ROW(MAESTRO!$B$3:$B$1000)/((MAESTRO!$B$3:$B$1000="ACADEMICOS")*(UPPER(MAESTRO!$L$3:$L$1000)="CONFIRMADO")),ROWS($A$3:A485))),"")</f>
        <v/>
      </c>
      <c r="U485" s="10" t="str">
        <f ca="1">IFERROR(INDEX(MAESTRO!U:U,_xludf.AGGREGATE(15,6,ROW(MAESTRO!$B$3:$B$1000)/((MAESTRO!$B$3:$B$1000="ACADEMICOS")*(UPPER(MAESTRO!$L$3:$L$1000)="CONFIRMADO")),ROWS($A$3:A485))),"")</f>
        <v/>
      </c>
      <c r="V485" s="10" t="str">
        <f ca="1">IFERROR(INDEX(MAESTRO!V:V,_xludf.AGGREGATE(15,6,ROW(MAESTRO!$B$3:$B$1000)/((MAESTRO!$B$3:$B$1000="ACADEMICOS")*(UPPER(MAESTRO!$L$3:$L$1000)="CONFIRMADO")),ROWS($A$3:A485))),"")</f>
        <v/>
      </c>
      <c r="W485" s="10" t="str">
        <f ca="1">IFERROR(INDEX(MAESTRO!W:W,_xludf.AGGREGATE(15,6,ROW(MAESTRO!$B$3:$B$1000)/((MAESTRO!$B$3:$B$1000="ACADEMICOS")*(UPPER(MAESTRO!$L$3:$L$1000)="CONFIRMADO")),ROWS($A$3:A485))),"")</f>
        <v/>
      </c>
      <c r="X485" s="10" t="str">
        <f ca="1">IFERROR(INDEX(MAESTRO!X:X,_xludf.AGGREGATE(15,6,ROW(MAESTRO!$B$3:$B$1000)/((MAESTRO!$B$3:$B$1000="ACADEMICOS")*(UPPER(MAESTRO!$L$3:$L$1000)="CONFIRMADO")),ROWS($A$3:A485))),"")</f>
        <v/>
      </c>
    </row>
    <row r="486" spans="1:24" ht="22.05" customHeight="1">
      <c r="A486" s="21" t="str">
        <f ca="1">IFERROR(INDEX(MAESTRO!A:A,_xludf.AGGREGATE(15,6,ROW(MAESTRO!$B$3:$B$1000)/((MAESTRO!$B$3:$B$1000="ACADEMICOS")*(UPPER(MAESTRO!$L$3:$L$1000)="CONFIRMADO")),ROWS($A$3:A486))),"")</f>
        <v/>
      </c>
      <c r="B486" s="21" t="str">
        <f ca="1">IFERROR(INDEX(MAESTRO!B:B,_xludf.AGGREGATE(15,6,ROW(MAESTRO!$B$3:$B$1000)/((MAESTRO!$B$3:$B$1000="ACADEMICOS")*(UPPER(MAESTRO!$L$3:$L$1000)="CONFIRMADO")),ROWS($A$3:A486))),"")</f>
        <v/>
      </c>
      <c r="C486" s="21" t="str">
        <f ca="1">IFERROR(INDEX(MAESTRO!C:C,_xludf.AGGREGATE(15,6,ROW(MAESTRO!$B$3:$B$1000)/((MAESTRO!$B$3:$B$1000="ACADEMICOS")*(UPPER(MAESTRO!$L$3:$L$1000)="CONFIRMADO")),ROWS($A$3:A486))),"")</f>
        <v/>
      </c>
      <c r="D486" s="21" t="str">
        <f ca="1">IFERROR(INDEX(MAESTRO!D:D,_xludf.AGGREGATE(15,6,ROW(MAESTRO!$B$3:$B$1000)/((MAESTRO!$B$3:$B$1000="ACADEMICOS")*(UPPER(MAESTRO!$L$3:$L$1000)="CONFIRMADO")),ROWS($A$3:A486))),"")</f>
        <v/>
      </c>
      <c r="E486" s="21" t="str">
        <f ca="1">IFERROR(INDEX(MAESTRO!E:E,_xludf.AGGREGATE(15,6,ROW(MAESTRO!$B$3:$B$1000)/((MAESTRO!$B$3:$B$1000="ACADEMICOS")*(UPPER(MAESTRO!$L$3:$L$1000)="CONFIRMADO")),ROWS($A$3:A486))),"")</f>
        <v/>
      </c>
      <c r="F486" s="21" t="str">
        <f ca="1">IFERROR(INDEX(MAESTRO!F:F,_xludf.AGGREGATE(15,6,ROW(MAESTRO!$B$3:$B$1000)/((MAESTRO!$B$3:$B$1000="ACADEMICOS")*(UPPER(MAESTRO!$L$3:$L$1000)="CONFIRMADO")),ROWS($A$3:A486))),"")</f>
        <v/>
      </c>
      <c r="G486" s="21" t="str">
        <f ca="1">IFERROR(INDEX(MAESTRO!G:G,_xludf.AGGREGATE(15,6,ROW(MAESTRO!$B$3:$B$1000)/((MAESTRO!$B$3:$B$1000="ACADEMICOS")*(UPPER(MAESTRO!$L$3:$L$1000)="CONFIRMADO")),ROWS($A$3:A486))),"")</f>
        <v/>
      </c>
      <c r="H486" s="21" t="str">
        <f ca="1">IFERROR(INDEX(MAESTRO!H:H,_xludf.AGGREGATE(15,6,ROW(MAESTRO!$B$3:$B$1000)/((MAESTRO!$B$3:$B$1000="ACADEMICOS")*(UPPER(MAESTRO!$L$3:$L$1000)="CONFIRMADO")),ROWS($A$3:A486))),"")</f>
        <v/>
      </c>
      <c r="I486" s="21" t="str">
        <f ca="1">IFERROR(INDEX(MAESTRO!I:I,_xludf.AGGREGATE(15,6,ROW(MAESTRO!$B$3:$B$1000)/((MAESTRO!$B$3:$B$1000="ACADEMICOS")*(UPPER(MAESTRO!$L$3:$L$1000)="CONFIRMADO")),ROWS($A$3:A486))),"")</f>
        <v/>
      </c>
      <c r="J486" s="21" t="str">
        <f ca="1">IFERROR(INDEX(MAESTRO!J:J,_xludf.AGGREGATE(15,6,ROW(MAESTRO!$B$3:$B$1000)/((MAESTRO!$B$3:$B$1000="ACADEMICOS")*(UPPER(MAESTRO!$L$3:$L$1000)="CONFIRMADO")),ROWS($A$3:A486))),"")</f>
        <v/>
      </c>
      <c r="K486" s="21" t="str">
        <f ca="1">IFERROR(INDEX(MAESTRO!K:K,_xludf.AGGREGATE(15,6,ROW(MAESTRO!$B$3:$B$1000)/((MAESTRO!$B$3:$B$1000="ACADEMICOS")*(UPPER(MAESTRO!$L$3:$L$1000)="CONFIRMADO")),ROWS($A$3:A486))),"")</f>
        <v/>
      </c>
      <c r="L486" s="21" t="str">
        <f ca="1">IFERROR(INDEX(MAESTRO!L:L,_xludf.AGGREGATE(15,6,ROW(MAESTRO!$B$3:$B$1000)/((MAESTRO!$B$3:$B$1000="ACADEMICOS")*(UPPER(MAESTRO!$L$3:$L$1000)="CONFIRMADO")),ROWS($A$3:A486))),"")</f>
        <v/>
      </c>
      <c r="M486" s="21" t="str">
        <f ca="1">IFERROR(INDEX(MAESTRO!M:M,_xludf.AGGREGATE(15,6,ROW(MAESTRO!$B$3:$B$1000)/((MAESTRO!$B$3:$B$1000="ACADEMICOS")*(UPPER(MAESTRO!$L$3:$L$1000)="CONFIRMADO")),ROWS($A$3:A486))),"")</f>
        <v/>
      </c>
      <c r="N486" s="21" t="str">
        <f ca="1">IFERROR(INDEX(MAESTRO!N:N,_xludf.AGGREGATE(15,6,ROW(MAESTRO!$B$3:$B$1000)/((MAESTRO!$B$3:$B$1000="ACADEMICOS")*(UPPER(MAESTRO!$L$3:$L$1000)="CONFIRMADO")),ROWS($A$3:A486))),"")</f>
        <v/>
      </c>
      <c r="O486" s="21" t="str">
        <f ca="1">IFERROR(INDEX(MAESTRO!O:O,_xludf.AGGREGATE(15,6,ROW(MAESTRO!$B$3:$B$1000)/((MAESTRO!$B$3:$B$1000="ACADEMICOS")*(UPPER(MAESTRO!$L$3:$L$1000)="CONFIRMADO")),ROWS($A$3:A486))),"")</f>
        <v/>
      </c>
      <c r="P486" s="21" t="str">
        <f ca="1">IFERROR(INDEX(MAESTRO!P:P,_xludf.AGGREGATE(15,6,ROW(MAESTRO!$B$3:$B$1000)/((MAESTRO!$B$3:$B$1000="ACADEMICOS")*(UPPER(MAESTRO!$L$3:$L$1000)="CONFIRMADO")),ROWS($A$3:A486))),"")</f>
        <v/>
      </c>
      <c r="Q486" s="21" t="str">
        <f ca="1">IFERROR(INDEX(MAESTRO!Q:Q,_xludf.AGGREGATE(15,6,ROW(MAESTRO!$B$3:$B$1000)/((MAESTRO!$B$3:$B$1000="ACADEMICOS")*(UPPER(MAESTRO!$L$3:$L$1000)="CONFIRMADO")),ROWS($A$3:A486))),"")</f>
        <v/>
      </c>
      <c r="R486" s="21" t="str">
        <f ca="1">IFERROR(INDEX(MAESTRO!R:R,_xludf.AGGREGATE(15,6,ROW(MAESTRO!$B$3:$B$1000)/((MAESTRO!$B$3:$B$1000="ACADEMICOS")*(UPPER(MAESTRO!$L$3:$L$1000)="CONFIRMADO")),ROWS($A$3:A486))),"")</f>
        <v/>
      </c>
      <c r="S486" s="21" t="str">
        <f ca="1">IFERROR(INDEX(MAESTRO!S:S,_xludf.AGGREGATE(15,6,ROW(MAESTRO!$B$3:$B$1000)/((MAESTRO!$B$3:$B$1000="ACADEMICOS")*(UPPER(MAESTRO!$L$3:$L$1000)="CONFIRMADO")),ROWS($A$3:A486))),"")</f>
        <v/>
      </c>
      <c r="T486" s="21" t="str">
        <f ca="1">IFERROR(INDEX(MAESTRO!T:T,_xludf.AGGREGATE(15,6,ROW(MAESTRO!$B$3:$B$1000)/((MAESTRO!$B$3:$B$1000="ACADEMICOS")*(UPPER(MAESTRO!$L$3:$L$1000)="CONFIRMADO")),ROWS($A$3:A486))),"")</f>
        <v/>
      </c>
      <c r="U486" s="21" t="str">
        <f ca="1">IFERROR(INDEX(MAESTRO!U:U,_xludf.AGGREGATE(15,6,ROW(MAESTRO!$B$3:$B$1000)/((MAESTRO!$B$3:$B$1000="ACADEMICOS")*(UPPER(MAESTRO!$L$3:$L$1000)="CONFIRMADO")),ROWS($A$3:A486))),"")</f>
        <v/>
      </c>
      <c r="V486" s="21" t="str">
        <f ca="1">IFERROR(INDEX(MAESTRO!V:V,_xludf.AGGREGATE(15,6,ROW(MAESTRO!$B$3:$B$1000)/((MAESTRO!$B$3:$B$1000="ACADEMICOS")*(UPPER(MAESTRO!$L$3:$L$1000)="CONFIRMADO")),ROWS($A$3:A486))),"")</f>
        <v/>
      </c>
      <c r="W486" s="21" t="str">
        <f ca="1">IFERROR(INDEX(MAESTRO!W:W,_xludf.AGGREGATE(15,6,ROW(MAESTRO!$B$3:$B$1000)/((MAESTRO!$B$3:$B$1000="ACADEMICOS")*(UPPER(MAESTRO!$L$3:$L$1000)="CONFIRMADO")),ROWS($A$3:A486))),"")</f>
        <v/>
      </c>
      <c r="X486" s="21" t="str">
        <f ca="1">IFERROR(INDEX(MAESTRO!X:X,_xludf.AGGREGATE(15,6,ROW(MAESTRO!$B$3:$B$1000)/((MAESTRO!$B$3:$B$1000="ACADEMICOS")*(UPPER(MAESTRO!$L$3:$L$1000)="CONFIRMADO")),ROWS($A$3:A486))),"")</f>
        <v/>
      </c>
    </row>
    <row r="487" spans="1:24" ht="22.05" customHeight="1">
      <c r="A487" s="10" t="str">
        <f ca="1">IFERROR(INDEX(MAESTRO!A:A,_xludf.AGGREGATE(15,6,ROW(MAESTRO!$B$3:$B$1000)/((MAESTRO!$B$3:$B$1000="ACADEMICOS")*(UPPER(MAESTRO!$L$3:$L$1000)="CONFIRMADO")),ROWS($A$3:A487))),"")</f>
        <v/>
      </c>
      <c r="B487" s="10" t="str">
        <f ca="1">IFERROR(INDEX(MAESTRO!B:B,_xludf.AGGREGATE(15,6,ROW(MAESTRO!$B$3:$B$1000)/((MAESTRO!$B$3:$B$1000="ACADEMICOS")*(UPPER(MAESTRO!$L$3:$L$1000)="CONFIRMADO")),ROWS($A$3:A487))),"")</f>
        <v/>
      </c>
      <c r="C487" s="10" t="str">
        <f ca="1">IFERROR(INDEX(MAESTRO!C:C,_xludf.AGGREGATE(15,6,ROW(MAESTRO!$B$3:$B$1000)/((MAESTRO!$B$3:$B$1000="ACADEMICOS")*(UPPER(MAESTRO!$L$3:$L$1000)="CONFIRMADO")),ROWS($A$3:A487))),"")</f>
        <v/>
      </c>
      <c r="D487" s="10" t="str">
        <f ca="1">IFERROR(INDEX(MAESTRO!D:D,_xludf.AGGREGATE(15,6,ROW(MAESTRO!$B$3:$B$1000)/((MAESTRO!$B$3:$B$1000="ACADEMICOS")*(UPPER(MAESTRO!$L$3:$L$1000)="CONFIRMADO")),ROWS($A$3:A487))),"")</f>
        <v/>
      </c>
      <c r="E487" s="10" t="str">
        <f ca="1">IFERROR(INDEX(MAESTRO!E:E,_xludf.AGGREGATE(15,6,ROW(MAESTRO!$B$3:$B$1000)/((MAESTRO!$B$3:$B$1000="ACADEMICOS")*(UPPER(MAESTRO!$L$3:$L$1000)="CONFIRMADO")),ROWS($A$3:A487))),"")</f>
        <v/>
      </c>
      <c r="F487" s="10" t="str">
        <f ca="1">IFERROR(INDEX(MAESTRO!F:F,_xludf.AGGREGATE(15,6,ROW(MAESTRO!$B$3:$B$1000)/((MAESTRO!$B$3:$B$1000="ACADEMICOS")*(UPPER(MAESTRO!$L$3:$L$1000)="CONFIRMADO")),ROWS($A$3:A487))),"")</f>
        <v/>
      </c>
      <c r="G487" s="10" t="str">
        <f ca="1">IFERROR(INDEX(MAESTRO!G:G,_xludf.AGGREGATE(15,6,ROW(MAESTRO!$B$3:$B$1000)/((MAESTRO!$B$3:$B$1000="ACADEMICOS")*(UPPER(MAESTRO!$L$3:$L$1000)="CONFIRMADO")),ROWS($A$3:A487))),"")</f>
        <v/>
      </c>
      <c r="H487" s="10" t="str">
        <f ca="1">IFERROR(INDEX(MAESTRO!H:H,_xludf.AGGREGATE(15,6,ROW(MAESTRO!$B$3:$B$1000)/((MAESTRO!$B$3:$B$1000="ACADEMICOS")*(UPPER(MAESTRO!$L$3:$L$1000)="CONFIRMADO")),ROWS($A$3:A487))),"")</f>
        <v/>
      </c>
      <c r="I487" s="10" t="str">
        <f ca="1">IFERROR(INDEX(MAESTRO!I:I,_xludf.AGGREGATE(15,6,ROW(MAESTRO!$B$3:$B$1000)/((MAESTRO!$B$3:$B$1000="ACADEMICOS")*(UPPER(MAESTRO!$L$3:$L$1000)="CONFIRMADO")),ROWS($A$3:A487))),"")</f>
        <v/>
      </c>
      <c r="J487" s="10" t="str">
        <f ca="1">IFERROR(INDEX(MAESTRO!J:J,_xludf.AGGREGATE(15,6,ROW(MAESTRO!$B$3:$B$1000)/((MAESTRO!$B$3:$B$1000="ACADEMICOS")*(UPPER(MAESTRO!$L$3:$L$1000)="CONFIRMADO")),ROWS($A$3:A487))),"")</f>
        <v/>
      </c>
      <c r="K487" s="10" t="str">
        <f ca="1">IFERROR(INDEX(MAESTRO!K:K,_xludf.AGGREGATE(15,6,ROW(MAESTRO!$B$3:$B$1000)/((MAESTRO!$B$3:$B$1000="ACADEMICOS")*(UPPER(MAESTRO!$L$3:$L$1000)="CONFIRMADO")),ROWS($A$3:A487))),"")</f>
        <v/>
      </c>
      <c r="L487" s="10" t="str">
        <f ca="1">IFERROR(INDEX(MAESTRO!L:L,_xludf.AGGREGATE(15,6,ROW(MAESTRO!$B$3:$B$1000)/((MAESTRO!$B$3:$B$1000="ACADEMICOS")*(UPPER(MAESTRO!$L$3:$L$1000)="CONFIRMADO")),ROWS($A$3:A487))),"")</f>
        <v/>
      </c>
      <c r="M487" s="10" t="str">
        <f ca="1">IFERROR(INDEX(MAESTRO!M:M,_xludf.AGGREGATE(15,6,ROW(MAESTRO!$B$3:$B$1000)/((MAESTRO!$B$3:$B$1000="ACADEMICOS")*(UPPER(MAESTRO!$L$3:$L$1000)="CONFIRMADO")),ROWS($A$3:A487))),"")</f>
        <v/>
      </c>
      <c r="N487" s="10" t="str">
        <f ca="1">IFERROR(INDEX(MAESTRO!N:N,_xludf.AGGREGATE(15,6,ROW(MAESTRO!$B$3:$B$1000)/((MAESTRO!$B$3:$B$1000="ACADEMICOS")*(UPPER(MAESTRO!$L$3:$L$1000)="CONFIRMADO")),ROWS($A$3:A487))),"")</f>
        <v/>
      </c>
      <c r="O487" s="10" t="str">
        <f ca="1">IFERROR(INDEX(MAESTRO!O:O,_xludf.AGGREGATE(15,6,ROW(MAESTRO!$B$3:$B$1000)/((MAESTRO!$B$3:$B$1000="ACADEMICOS")*(UPPER(MAESTRO!$L$3:$L$1000)="CONFIRMADO")),ROWS($A$3:A487))),"")</f>
        <v/>
      </c>
      <c r="P487" s="10" t="str">
        <f ca="1">IFERROR(INDEX(MAESTRO!P:P,_xludf.AGGREGATE(15,6,ROW(MAESTRO!$B$3:$B$1000)/((MAESTRO!$B$3:$B$1000="ACADEMICOS")*(UPPER(MAESTRO!$L$3:$L$1000)="CONFIRMADO")),ROWS($A$3:A487))),"")</f>
        <v/>
      </c>
      <c r="Q487" s="10" t="str">
        <f ca="1">IFERROR(INDEX(MAESTRO!Q:Q,_xludf.AGGREGATE(15,6,ROW(MAESTRO!$B$3:$B$1000)/((MAESTRO!$B$3:$B$1000="ACADEMICOS")*(UPPER(MAESTRO!$L$3:$L$1000)="CONFIRMADO")),ROWS($A$3:A487))),"")</f>
        <v/>
      </c>
      <c r="R487" s="10" t="str">
        <f ca="1">IFERROR(INDEX(MAESTRO!R:R,_xludf.AGGREGATE(15,6,ROW(MAESTRO!$B$3:$B$1000)/((MAESTRO!$B$3:$B$1000="ACADEMICOS")*(UPPER(MAESTRO!$L$3:$L$1000)="CONFIRMADO")),ROWS($A$3:A487))),"")</f>
        <v/>
      </c>
      <c r="S487" s="10" t="str">
        <f ca="1">IFERROR(INDEX(MAESTRO!S:S,_xludf.AGGREGATE(15,6,ROW(MAESTRO!$B$3:$B$1000)/((MAESTRO!$B$3:$B$1000="ACADEMICOS")*(UPPER(MAESTRO!$L$3:$L$1000)="CONFIRMADO")),ROWS($A$3:A487))),"")</f>
        <v/>
      </c>
      <c r="T487" s="10" t="str">
        <f ca="1">IFERROR(INDEX(MAESTRO!T:T,_xludf.AGGREGATE(15,6,ROW(MAESTRO!$B$3:$B$1000)/((MAESTRO!$B$3:$B$1000="ACADEMICOS")*(UPPER(MAESTRO!$L$3:$L$1000)="CONFIRMADO")),ROWS($A$3:A487))),"")</f>
        <v/>
      </c>
      <c r="U487" s="10" t="str">
        <f ca="1">IFERROR(INDEX(MAESTRO!U:U,_xludf.AGGREGATE(15,6,ROW(MAESTRO!$B$3:$B$1000)/((MAESTRO!$B$3:$B$1000="ACADEMICOS")*(UPPER(MAESTRO!$L$3:$L$1000)="CONFIRMADO")),ROWS($A$3:A487))),"")</f>
        <v/>
      </c>
      <c r="V487" s="10" t="str">
        <f ca="1">IFERROR(INDEX(MAESTRO!V:V,_xludf.AGGREGATE(15,6,ROW(MAESTRO!$B$3:$B$1000)/((MAESTRO!$B$3:$B$1000="ACADEMICOS")*(UPPER(MAESTRO!$L$3:$L$1000)="CONFIRMADO")),ROWS($A$3:A487))),"")</f>
        <v/>
      </c>
      <c r="W487" s="10" t="str">
        <f ca="1">IFERROR(INDEX(MAESTRO!W:W,_xludf.AGGREGATE(15,6,ROW(MAESTRO!$B$3:$B$1000)/((MAESTRO!$B$3:$B$1000="ACADEMICOS")*(UPPER(MAESTRO!$L$3:$L$1000)="CONFIRMADO")),ROWS($A$3:A487))),"")</f>
        <v/>
      </c>
      <c r="X487" s="10" t="str">
        <f ca="1">IFERROR(INDEX(MAESTRO!X:X,_xludf.AGGREGATE(15,6,ROW(MAESTRO!$B$3:$B$1000)/((MAESTRO!$B$3:$B$1000="ACADEMICOS")*(UPPER(MAESTRO!$L$3:$L$1000)="CONFIRMADO")),ROWS($A$3:A487))),"")</f>
        <v/>
      </c>
    </row>
    <row r="488" spans="1:24" ht="22.05" customHeight="1">
      <c r="A488" s="21" t="str">
        <f ca="1">IFERROR(INDEX(MAESTRO!A:A,_xludf.AGGREGATE(15,6,ROW(MAESTRO!$B$3:$B$1000)/((MAESTRO!$B$3:$B$1000="ACADEMICOS")*(UPPER(MAESTRO!$L$3:$L$1000)="CONFIRMADO")),ROWS($A$3:A488))),"")</f>
        <v/>
      </c>
      <c r="B488" s="21" t="str">
        <f ca="1">IFERROR(INDEX(MAESTRO!B:B,_xludf.AGGREGATE(15,6,ROW(MAESTRO!$B$3:$B$1000)/((MAESTRO!$B$3:$B$1000="ACADEMICOS")*(UPPER(MAESTRO!$L$3:$L$1000)="CONFIRMADO")),ROWS($A$3:A488))),"")</f>
        <v/>
      </c>
      <c r="C488" s="21" t="str">
        <f ca="1">IFERROR(INDEX(MAESTRO!C:C,_xludf.AGGREGATE(15,6,ROW(MAESTRO!$B$3:$B$1000)/((MAESTRO!$B$3:$B$1000="ACADEMICOS")*(UPPER(MAESTRO!$L$3:$L$1000)="CONFIRMADO")),ROWS($A$3:A488))),"")</f>
        <v/>
      </c>
      <c r="D488" s="21" t="str">
        <f ca="1">IFERROR(INDEX(MAESTRO!D:D,_xludf.AGGREGATE(15,6,ROW(MAESTRO!$B$3:$B$1000)/((MAESTRO!$B$3:$B$1000="ACADEMICOS")*(UPPER(MAESTRO!$L$3:$L$1000)="CONFIRMADO")),ROWS($A$3:A488))),"")</f>
        <v/>
      </c>
      <c r="E488" s="21" t="str">
        <f ca="1">IFERROR(INDEX(MAESTRO!E:E,_xludf.AGGREGATE(15,6,ROW(MAESTRO!$B$3:$B$1000)/((MAESTRO!$B$3:$B$1000="ACADEMICOS")*(UPPER(MAESTRO!$L$3:$L$1000)="CONFIRMADO")),ROWS($A$3:A488))),"")</f>
        <v/>
      </c>
      <c r="F488" s="21" t="str">
        <f ca="1">IFERROR(INDEX(MAESTRO!F:F,_xludf.AGGREGATE(15,6,ROW(MAESTRO!$B$3:$B$1000)/((MAESTRO!$B$3:$B$1000="ACADEMICOS")*(UPPER(MAESTRO!$L$3:$L$1000)="CONFIRMADO")),ROWS($A$3:A488))),"")</f>
        <v/>
      </c>
      <c r="G488" s="21" t="str">
        <f ca="1">IFERROR(INDEX(MAESTRO!G:G,_xludf.AGGREGATE(15,6,ROW(MAESTRO!$B$3:$B$1000)/((MAESTRO!$B$3:$B$1000="ACADEMICOS")*(UPPER(MAESTRO!$L$3:$L$1000)="CONFIRMADO")),ROWS($A$3:A488))),"")</f>
        <v/>
      </c>
      <c r="H488" s="21" t="str">
        <f ca="1">IFERROR(INDEX(MAESTRO!H:H,_xludf.AGGREGATE(15,6,ROW(MAESTRO!$B$3:$B$1000)/((MAESTRO!$B$3:$B$1000="ACADEMICOS")*(UPPER(MAESTRO!$L$3:$L$1000)="CONFIRMADO")),ROWS($A$3:A488))),"")</f>
        <v/>
      </c>
      <c r="I488" s="21" t="str">
        <f ca="1">IFERROR(INDEX(MAESTRO!I:I,_xludf.AGGREGATE(15,6,ROW(MAESTRO!$B$3:$B$1000)/((MAESTRO!$B$3:$B$1000="ACADEMICOS")*(UPPER(MAESTRO!$L$3:$L$1000)="CONFIRMADO")),ROWS($A$3:A488))),"")</f>
        <v/>
      </c>
      <c r="J488" s="21" t="str">
        <f ca="1">IFERROR(INDEX(MAESTRO!J:J,_xludf.AGGREGATE(15,6,ROW(MAESTRO!$B$3:$B$1000)/((MAESTRO!$B$3:$B$1000="ACADEMICOS")*(UPPER(MAESTRO!$L$3:$L$1000)="CONFIRMADO")),ROWS($A$3:A488))),"")</f>
        <v/>
      </c>
      <c r="K488" s="21" t="str">
        <f ca="1">IFERROR(INDEX(MAESTRO!K:K,_xludf.AGGREGATE(15,6,ROW(MAESTRO!$B$3:$B$1000)/((MAESTRO!$B$3:$B$1000="ACADEMICOS")*(UPPER(MAESTRO!$L$3:$L$1000)="CONFIRMADO")),ROWS($A$3:A488))),"")</f>
        <v/>
      </c>
      <c r="L488" s="21" t="str">
        <f ca="1">IFERROR(INDEX(MAESTRO!L:L,_xludf.AGGREGATE(15,6,ROW(MAESTRO!$B$3:$B$1000)/((MAESTRO!$B$3:$B$1000="ACADEMICOS")*(UPPER(MAESTRO!$L$3:$L$1000)="CONFIRMADO")),ROWS($A$3:A488))),"")</f>
        <v/>
      </c>
      <c r="M488" s="21" t="str">
        <f ca="1">IFERROR(INDEX(MAESTRO!M:M,_xludf.AGGREGATE(15,6,ROW(MAESTRO!$B$3:$B$1000)/((MAESTRO!$B$3:$B$1000="ACADEMICOS")*(UPPER(MAESTRO!$L$3:$L$1000)="CONFIRMADO")),ROWS($A$3:A488))),"")</f>
        <v/>
      </c>
      <c r="N488" s="21" t="str">
        <f ca="1">IFERROR(INDEX(MAESTRO!N:N,_xludf.AGGREGATE(15,6,ROW(MAESTRO!$B$3:$B$1000)/((MAESTRO!$B$3:$B$1000="ACADEMICOS")*(UPPER(MAESTRO!$L$3:$L$1000)="CONFIRMADO")),ROWS($A$3:A488))),"")</f>
        <v/>
      </c>
      <c r="O488" s="21" t="str">
        <f ca="1">IFERROR(INDEX(MAESTRO!O:O,_xludf.AGGREGATE(15,6,ROW(MAESTRO!$B$3:$B$1000)/((MAESTRO!$B$3:$B$1000="ACADEMICOS")*(UPPER(MAESTRO!$L$3:$L$1000)="CONFIRMADO")),ROWS($A$3:A488))),"")</f>
        <v/>
      </c>
      <c r="P488" s="21" t="str">
        <f ca="1">IFERROR(INDEX(MAESTRO!P:P,_xludf.AGGREGATE(15,6,ROW(MAESTRO!$B$3:$B$1000)/((MAESTRO!$B$3:$B$1000="ACADEMICOS")*(UPPER(MAESTRO!$L$3:$L$1000)="CONFIRMADO")),ROWS($A$3:A488))),"")</f>
        <v/>
      </c>
      <c r="Q488" s="21" t="str">
        <f ca="1">IFERROR(INDEX(MAESTRO!Q:Q,_xludf.AGGREGATE(15,6,ROW(MAESTRO!$B$3:$B$1000)/((MAESTRO!$B$3:$B$1000="ACADEMICOS")*(UPPER(MAESTRO!$L$3:$L$1000)="CONFIRMADO")),ROWS($A$3:A488))),"")</f>
        <v/>
      </c>
      <c r="R488" s="21" t="str">
        <f ca="1">IFERROR(INDEX(MAESTRO!R:R,_xludf.AGGREGATE(15,6,ROW(MAESTRO!$B$3:$B$1000)/((MAESTRO!$B$3:$B$1000="ACADEMICOS")*(UPPER(MAESTRO!$L$3:$L$1000)="CONFIRMADO")),ROWS($A$3:A488))),"")</f>
        <v/>
      </c>
      <c r="S488" s="21" t="str">
        <f ca="1">IFERROR(INDEX(MAESTRO!S:S,_xludf.AGGREGATE(15,6,ROW(MAESTRO!$B$3:$B$1000)/((MAESTRO!$B$3:$B$1000="ACADEMICOS")*(UPPER(MAESTRO!$L$3:$L$1000)="CONFIRMADO")),ROWS($A$3:A488))),"")</f>
        <v/>
      </c>
      <c r="T488" s="21" t="str">
        <f ca="1">IFERROR(INDEX(MAESTRO!T:T,_xludf.AGGREGATE(15,6,ROW(MAESTRO!$B$3:$B$1000)/((MAESTRO!$B$3:$B$1000="ACADEMICOS")*(UPPER(MAESTRO!$L$3:$L$1000)="CONFIRMADO")),ROWS($A$3:A488))),"")</f>
        <v/>
      </c>
      <c r="U488" s="21" t="str">
        <f ca="1">IFERROR(INDEX(MAESTRO!U:U,_xludf.AGGREGATE(15,6,ROW(MAESTRO!$B$3:$B$1000)/((MAESTRO!$B$3:$B$1000="ACADEMICOS")*(UPPER(MAESTRO!$L$3:$L$1000)="CONFIRMADO")),ROWS($A$3:A488))),"")</f>
        <v/>
      </c>
      <c r="V488" s="21" t="str">
        <f ca="1">IFERROR(INDEX(MAESTRO!V:V,_xludf.AGGREGATE(15,6,ROW(MAESTRO!$B$3:$B$1000)/((MAESTRO!$B$3:$B$1000="ACADEMICOS")*(UPPER(MAESTRO!$L$3:$L$1000)="CONFIRMADO")),ROWS($A$3:A488))),"")</f>
        <v/>
      </c>
      <c r="W488" s="21" t="str">
        <f ca="1">IFERROR(INDEX(MAESTRO!W:W,_xludf.AGGREGATE(15,6,ROW(MAESTRO!$B$3:$B$1000)/((MAESTRO!$B$3:$B$1000="ACADEMICOS")*(UPPER(MAESTRO!$L$3:$L$1000)="CONFIRMADO")),ROWS($A$3:A488))),"")</f>
        <v/>
      </c>
      <c r="X488" s="21" t="str">
        <f ca="1">IFERROR(INDEX(MAESTRO!X:X,_xludf.AGGREGATE(15,6,ROW(MAESTRO!$B$3:$B$1000)/((MAESTRO!$B$3:$B$1000="ACADEMICOS")*(UPPER(MAESTRO!$L$3:$L$1000)="CONFIRMADO")),ROWS($A$3:A488))),"")</f>
        <v/>
      </c>
    </row>
    <row r="489" spans="1:24" ht="22.05" customHeight="1">
      <c r="A489" s="10" t="str">
        <f ca="1">IFERROR(INDEX(MAESTRO!A:A,_xludf.AGGREGATE(15,6,ROW(MAESTRO!$B$3:$B$1000)/((MAESTRO!$B$3:$B$1000="ACADEMICOS")*(UPPER(MAESTRO!$L$3:$L$1000)="CONFIRMADO")),ROWS($A$3:A489))),"")</f>
        <v/>
      </c>
      <c r="B489" s="10" t="str">
        <f ca="1">IFERROR(INDEX(MAESTRO!B:B,_xludf.AGGREGATE(15,6,ROW(MAESTRO!$B$3:$B$1000)/((MAESTRO!$B$3:$B$1000="ACADEMICOS")*(UPPER(MAESTRO!$L$3:$L$1000)="CONFIRMADO")),ROWS($A$3:A489))),"")</f>
        <v/>
      </c>
      <c r="C489" s="10" t="str">
        <f ca="1">IFERROR(INDEX(MAESTRO!C:C,_xludf.AGGREGATE(15,6,ROW(MAESTRO!$B$3:$B$1000)/((MAESTRO!$B$3:$B$1000="ACADEMICOS")*(UPPER(MAESTRO!$L$3:$L$1000)="CONFIRMADO")),ROWS($A$3:A489))),"")</f>
        <v/>
      </c>
      <c r="D489" s="10" t="str">
        <f ca="1">IFERROR(INDEX(MAESTRO!D:D,_xludf.AGGREGATE(15,6,ROW(MAESTRO!$B$3:$B$1000)/((MAESTRO!$B$3:$B$1000="ACADEMICOS")*(UPPER(MAESTRO!$L$3:$L$1000)="CONFIRMADO")),ROWS($A$3:A489))),"")</f>
        <v/>
      </c>
      <c r="E489" s="10" t="str">
        <f ca="1">IFERROR(INDEX(MAESTRO!E:E,_xludf.AGGREGATE(15,6,ROW(MAESTRO!$B$3:$B$1000)/((MAESTRO!$B$3:$B$1000="ACADEMICOS")*(UPPER(MAESTRO!$L$3:$L$1000)="CONFIRMADO")),ROWS($A$3:A489))),"")</f>
        <v/>
      </c>
      <c r="F489" s="10" t="str">
        <f ca="1">IFERROR(INDEX(MAESTRO!F:F,_xludf.AGGREGATE(15,6,ROW(MAESTRO!$B$3:$B$1000)/((MAESTRO!$B$3:$B$1000="ACADEMICOS")*(UPPER(MAESTRO!$L$3:$L$1000)="CONFIRMADO")),ROWS($A$3:A489))),"")</f>
        <v/>
      </c>
      <c r="G489" s="10" t="str">
        <f ca="1">IFERROR(INDEX(MAESTRO!G:G,_xludf.AGGREGATE(15,6,ROW(MAESTRO!$B$3:$B$1000)/((MAESTRO!$B$3:$B$1000="ACADEMICOS")*(UPPER(MAESTRO!$L$3:$L$1000)="CONFIRMADO")),ROWS($A$3:A489))),"")</f>
        <v/>
      </c>
      <c r="H489" s="10" t="str">
        <f ca="1">IFERROR(INDEX(MAESTRO!H:H,_xludf.AGGREGATE(15,6,ROW(MAESTRO!$B$3:$B$1000)/((MAESTRO!$B$3:$B$1000="ACADEMICOS")*(UPPER(MAESTRO!$L$3:$L$1000)="CONFIRMADO")),ROWS($A$3:A489))),"")</f>
        <v/>
      </c>
      <c r="I489" s="10" t="str">
        <f ca="1">IFERROR(INDEX(MAESTRO!I:I,_xludf.AGGREGATE(15,6,ROW(MAESTRO!$B$3:$B$1000)/((MAESTRO!$B$3:$B$1000="ACADEMICOS")*(UPPER(MAESTRO!$L$3:$L$1000)="CONFIRMADO")),ROWS($A$3:A489))),"")</f>
        <v/>
      </c>
      <c r="J489" s="10" t="str">
        <f ca="1">IFERROR(INDEX(MAESTRO!J:J,_xludf.AGGREGATE(15,6,ROW(MAESTRO!$B$3:$B$1000)/((MAESTRO!$B$3:$B$1000="ACADEMICOS")*(UPPER(MAESTRO!$L$3:$L$1000)="CONFIRMADO")),ROWS($A$3:A489))),"")</f>
        <v/>
      </c>
      <c r="K489" s="10" t="str">
        <f ca="1">IFERROR(INDEX(MAESTRO!K:K,_xludf.AGGREGATE(15,6,ROW(MAESTRO!$B$3:$B$1000)/((MAESTRO!$B$3:$B$1000="ACADEMICOS")*(UPPER(MAESTRO!$L$3:$L$1000)="CONFIRMADO")),ROWS($A$3:A489))),"")</f>
        <v/>
      </c>
      <c r="L489" s="10" t="str">
        <f ca="1">IFERROR(INDEX(MAESTRO!L:L,_xludf.AGGREGATE(15,6,ROW(MAESTRO!$B$3:$B$1000)/((MAESTRO!$B$3:$B$1000="ACADEMICOS")*(UPPER(MAESTRO!$L$3:$L$1000)="CONFIRMADO")),ROWS($A$3:A489))),"")</f>
        <v/>
      </c>
      <c r="M489" s="10" t="str">
        <f ca="1">IFERROR(INDEX(MAESTRO!M:M,_xludf.AGGREGATE(15,6,ROW(MAESTRO!$B$3:$B$1000)/((MAESTRO!$B$3:$B$1000="ACADEMICOS")*(UPPER(MAESTRO!$L$3:$L$1000)="CONFIRMADO")),ROWS($A$3:A489))),"")</f>
        <v/>
      </c>
      <c r="N489" s="10" t="str">
        <f ca="1">IFERROR(INDEX(MAESTRO!N:N,_xludf.AGGREGATE(15,6,ROW(MAESTRO!$B$3:$B$1000)/((MAESTRO!$B$3:$B$1000="ACADEMICOS")*(UPPER(MAESTRO!$L$3:$L$1000)="CONFIRMADO")),ROWS($A$3:A489))),"")</f>
        <v/>
      </c>
      <c r="O489" s="10" t="str">
        <f ca="1">IFERROR(INDEX(MAESTRO!O:O,_xludf.AGGREGATE(15,6,ROW(MAESTRO!$B$3:$B$1000)/((MAESTRO!$B$3:$B$1000="ACADEMICOS")*(UPPER(MAESTRO!$L$3:$L$1000)="CONFIRMADO")),ROWS($A$3:A489))),"")</f>
        <v/>
      </c>
      <c r="P489" s="10" t="str">
        <f ca="1">IFERROR(INDEX(MAESTRO!P:P,_xludf.AGGREGATE(15,6,ROW(MAESTRO!$B$3:$B$1000)/((MAESTRO!$B$3:$B$1000="ACADEMICOS")*(UPPER(MAESTRO!$L$3:$L$1000)="CONFIRMADO")),ROWS($A$3:A489))),"")</f>
        <v/>
      </c>
      <c r="Q489" s="10" t="str">
        <f ca="1">IFERROR(INDEX(MAESTRO!Q:Q,_xludf.AGGREGATE(15,6,ROW(MAESTRO!$B$3:$B$1000)/((MAESTRO!$B$3:$B$1000="ACADEMICOS")*(UPPER(MAESTRO!$L$3:$L$1000)="CONFIRMADO")),ROWS($A$3:A489))),"")</f>
        <v/>
      </c>
      <c r="R489" s="10" t="str">
        <f ca="1">IFERROR(INDEX(MAESTRO!R:R,_xludf.AGGREGATE(15,6,ROW(MAESTRO!$B$3:$B$1000)/((MAESTRO!$B$3:$B$1000="ACADEMICOS")*(UPPER(MAESTRO!$L$3:$L$1000)="CONFIRMADO")),ROWS($A$3:A489))),"")</f>
        <v/>
      </c>
      <c r="S489" s="10" t="str">
        <f ca="1">IFERROR(INDEX(MAESTRO!S:S,_xludf.AGGREGATE(15,6,ROW(MAESTRO!$B$3:$B$1000)/((MAESTRO!$B$3:$B$1000="ACADEMICOS")*(UPPER(MAESTRO!$L$3:$L$1000)="CONFIRMADO")),ROWS($A$3:A489))),"")</f>
        <v/>
      </c>
      <c r="T489" s="10" t="str">
        <f ca="1">IFERROR(INDEX(MAESTRO!T:T,_xludf.AGGREGATE(15,6,ROW(MAESTRO!$B$3:$B$1000)/((MAESTRO!$B$3:$B$1000="ACADEMICOS")*(UPPER(MAESTRO!$L$3:$L$1000)="CONFIRMADO")),ROWS($A$3:A489))),"")</f>
        <v/>
      </c>
      <c r="U489" s="10" t="str">
        <f ca="1">IFERROR(INDEX(MAESTRO!U:U,_xludf.AGGREGATE(15,6,ROW(MAESTRO!$B$3:$B$1000)/((MAESTRO!$B$3:$B$1000="ACADEMICOS")*(UPPER(MAESTRO!$L$3:$L$1000)="CONFIRMADO")),ROWS($A$3:A489))),"")</f>
        <v/>
      </c>
      <c r="V489" s="10" t="str">
        <f ca="1">IFERROR(INDEX(MAESTRO!V:V,_xludf.AGGREGATE(15,6,ROW(MAESTRO!$B$3:$B$1000)/((MAESTRO!$B$3:$B$1000="ACADEMICOS")*(UPPER(MAESTRO!$L$3:$L$1000)="CONFIRMADO")),ROWS($A$3:A489))),"")</f>
        <v/>
      </c>
      <c r="W489" s="10" t="str">
        <f ca="1">IFERROR(INDEX(MAESTRO!W:W,_xludf.AGGREGATE(15,6,ROW(MAESTRO!$B$3:$B$1000)/((MAESTRO!$B$3:$B$1000="ACADEMICOS")*(UPPER(MAESTRO!$L$3:$L$1000)="CONFIRMADO")),ROWS($A$3:A489))),"")</f>
        <v/>
      </c>
      <c r="X489" s="10" t="str">
        <f ca="1">IFERROR(INDEX(MAESTRO!X:X,_xludf.AGGREGATE(15,6,ROW(MAESTRO!$B$3:$B$1000)/((MAESTRO!$B$3:$B$1000="ACADEMICOS")*(UPPER(MAESTRO!$L$3:$L$1000)="CONFIRMADO")),ROWS($A$3:A489))),"")</f>
        <v/>
      </c>
    </row>
    <row r="490" spans="1:24" ht="22.05" customHeight="1">
      <c r="A490" s="21" t="str">
        <f ca="1">IFERROR(INDEX(MAESTRO!A:A,_xludf.AGGREGATE(15,6,ROW(MAESTRO!$B$3:$B$1000)/((MAESTRO!$B$3:$B$1000="ACADEMICOS")*(UPPER(MAESTRO!$L$3:$L$1000)="CONFIRMADO")),ROWS($A$3:A490))),"")</f>
        <v/>
      </c>
      <c r="B490" s="21" t="str">
        <f ca="1">IFERROR(INDEX(MAESTRO!B:B,_xludf.AGGREGATE(15,6,ROW(MAESTRO!$B$3:$B$1000)/((MAESTRO!$B$3:$B$1000="ACADEMICOS")*(UPPER(MAESTRO!$L$3:$L$1000)="CONFIRMADO")),ROWS($A$3:A490))),"")</f>
        <v/>
      </c>
      <c r="C490" s="21" t="str">
        <f ca="1">IFERROR(INDEX(MAESTRO!C:C,_xludf.AGGREGATE(15,6,ROW(MAESTRO!$B$3:$B$1000)/((MAESTRO!$B$3:$B$1000="ACADEMICOS")*(UPPER(MAESTRO!$L$3:$L$1000)="CONFIRMADO")),ROWS($A$3:A490))),"")</f>
        <v/>
      </c>
      <c r="D490" s="21" t="str">
        <f ca="1">IFERROR(INDEX(MAESTRO!D:D,_xludf.AGGREGATE(15,6,ROW(MAESTRO!$B$3:$B$1000)/((MAESTRO!$B$3:$B$1000="ACADEMICOS")*(UPPER(MAESTRO!$L$3:$L$1000)="CONFIRMADO")),ROWS($A$3:A490))),"")</f>
        <v/>
      </c>
      <c r="E490" s="21" t="str">
        <f ca="1">IFERROR(INDEX(MAESTRO!E:E,_xludf.AGGREGATE(15,6,ROW(MAESTRO!$B$3:$B$1000)/((MAESTRO!$B$3:$B$1000="ACADEMICOS")*(UPPER(MAESTRO!$L$3:$L$1000)="CONFIRMADO")),ROWS($A$3:A490))),"")</f>
        <v/>
      </c>
      <c r="F490" s="21" t="str">
        <f ca="1">IFERROR(INDEX(MAESTRO!F:F,_xludf.AGGREGATE(15,6,ROW(MAESTRO!$B$3:$B$1000)/((MAESTRO!$B$3:$B$1000="ACADEMICOS")*(UPPER(MAESTRO!$L$3:$L$1000)="CONFIRMADO")),ROWS($A$3:A490))),"")</f>
        <v/>
      </c>
      <c r="G490" s="21" t="str">
        <f ca="1">IFERROR(INDEX(MAESTRO!G:G,_xludf.AGGREGATE(15,6,ROW(MAESTRO!$B$3:$B$1000)/((MAESTRO!$B$3:$B$1000="ACADEMICOS")*(UPPER(MAESTRO!$L$3:$L$1000)="CONFIRMADO")),ROWS($A$3:A490))),"")</f>
        <v/>
      </c>
      <c r="H490" s="21" t="str">
        <f ca="1">IFERROR(INDEX(MAESTRO!H:H,_xludf.AGGREGATE(15,6,ROW(MAESTRO!$B$3:$B$1000)/((MAESTRO!$B$3:$B$1000="ACADEMICOS")*(UPPER(MAESTRO!$L$3:$L$1000)="CONFIRMADO")),ROWS($A$3:A490))),"")</f>
        <v/>
      </c>
      <c r="I490" s="21" t="str">
        <f ca="1">IFERROR(INDEX(MAESTRO!I:I,_xludf.AGGREGATE(15,6,ROW(MAESTRO!$B$3:$B$1000)/((MAESTRO!$B$3:$B$1000="ACADEMICOS")*(UPPER(MAESTRO!$L$3:$L$1000)="CONFIRMADO")),ROWS($A$3:A490))),"")</f>
        <v/>
      </c>
      <c r="J490" s="21" t="str">
        <f ca="1">IFERROR(INDEX(MAESTRO!J:J,_xludf.AGGREGATE(15,6,ROW(MAESTRO!$B$3:$B$1000)/((MAESTRO!$B$3:$B$1000="ACADEMICOS")*(UPPER(MAESTRO!$L$3:$L$1000)="CONFIRMADO")),ROWS($A$3:A490))),"")</f>
        <v/>
      </c>
      <c r="K490" s="21" t="str">
        <f ca="1">IFERROR(INDEX(MAESTRO!K:K,_xludf.AGGREGATE(15,6,ROW(MAESTRO!$B$3:$B$1000)/((MAESTRO!$B$3:$B$1000="ACADEMICOS")*(UPPER(MAESTRO!$L$3:$L$1000)="CONFIRMADO")),ROWS($A$3:A490))),"")</f>
        <v/>
      </c>
      <c r="L490" s="21" t="str">
        <f ca="1">IFERROR(INDEX(MAESTRO!L:L,_xludf.AGGREGATE(15,6,ROW(MAESTRO!$B$3:$B$1000)/((MAESTRO!$B$3:$B$1000="ACADEMICOS")*(UPPER(MAESTRO!$L$3:$L$1000)="CONFIRMADO")),ROWS($A$3:A490))),"")</f>
        <v/>
      </c>
      <c r="M490" s="21" t="str">
        <f ca="1">IFERROR(INDEX(MAESTRO!M:M,_xludf.AGGREGATE(15,6,ROW(MAESTRO!$B$3:$B$1000)/((MAESTRO!$B$3:$B$1000="ACADEMICOS")*(UPPER(MAESTRO!$L$3:$L$1000)="CONFIRMADO")),ROWS($A$3:A490))),"")</f>
        <v/>
      </c>
      <c r="N490" s="21" t="str">
        <f ca="1">IFERROR(INDEX(MAESTRO!N:N,_xludf.AGGREGATE(15,6,ROW(MAESTRO!$B$3:$B$1000)/((MAESTRO!$B$3:$B$1000="ACADEMICOS")*(UPPER(MAESTRO!$L$3:$L$1000)="CONFIRMADO")),ROWS($A$3:A490))),"")</f>
        <v/>
      </c>
      <c r="O490" s="21" t="str">
        <f ca="1">IFERROR(INDEX(MAESTRO!O:O,_xludf.AGGREGATE(15,6,ROW(MAESTRO!$B$3:$B$1000)/((MAESTRO!$B$3:$B$1000="ACADEMICOS")*(UPPER(MAESTRO!$L$3:$L$1000)="CONFIRMADO")),ROWS($A$3:A490))),"")</f>
        <v/>
      </c>
      <c r="P490" s="21" t="str">
        <f ca="1">IFERROR(INDEX(MAESTRO!P:P,_xludf.AGGREGATE(15,6,ROW(MAESTRO!$B$3:$B$1000)/((MAESTRO!$B$3:$B$1000="ACADEMICOS")*(UPPER(MAESTRO!$L$3:$L$1000)="CONFIRMADO")),ROWS($A$3:A490))),"")</f>
        <v/>
      </c>
      <c r="Q490" s="21" t="str">
        <f ca="1">IFERROR(INDEX(MAESTRO!Q:Q,_xludf.AGGREGATE(15,6,ROW(MAESTRO!$B$3:$B$1000)/((MAESTRO!$B$3:$B$1000="ACADEMICOS")*(UPPER(MAESTRO!$L$3:$L$1000)="CONFIRMADO")),ROWS($A$3:A490))),"")</f>
        <v/>
      </c>
      <c r="R490" s="21" t="str">
        <f ca="1">IFERROR(INDEX(MAESTRO!R:R,_xludf.AGGREGATE(15,6,ROW(MAESTRO!$B$3:$B$1000)/((MAESTRO!$B$3:$B$1000="ACADEMICOS")*(UPPER(MAESTRO!$L$3:$L$1000)="CONFIRMADO")),ROWS($A$3:A490))),"")</f>
        <v/>
      </c>
      <c r="S490" s="21" t="str">
        <f ca="1">IFERROR(INDEX(MAESTRO!S:S,_xludf.AGGREGATE(15,6,ROW(MAESTRO!$B$3:$B$1000)/((MAESTRO!$B$3:$B$1000="ACADEMICOS")*(UPPER(MAESTRO!$L$3:$L$1000)="CONFIRMADO")),ROWS($A$3:A490))),"")</f>
        <v/>
      </c>
      <c r="T490" s="21" t="str">
        <f ca="1">IFERROR(INDEX(MAESTRO!T:T,_xludf.AGGREGATE(15,6,ROW(MAESTRO!$B$3:$B$1000)/((MAESTRO!$B$3:$B$1000="ACADEMICOS")*(UPPER(MAESTRO!$L$3:$L$1000)="CONFIRMADO")),ROWS($A$3:A490))),"")</f>
        <v/>
      </c>
      <c r="U490" s="21" t="str">
        <f ca="1">IFERROR(INDEX(MAESTRO!U:U,_xludf.AGGREGATE(15,6,ROW(MAESTRO!$B$3:$B$1000)/((MAESTRO!$B$3:$B$1000="ACADEMICOS")*(UPPER(MAESTRO!$L$3:$L$1000)="CONFIRMADO")),ROWS($A$3:A490))),"")</f>
        <v/>
      </c>
      <c r="V490" s="21" t="str">
        <f ca="1">IFERROR(INDEX(MAESTRO!V:V,_xludf.AGGREGATE(15,6,ROW(MAESTRO!$B$3:$B$1000)/((MAESTRO!$B$3:$B$1000="ACADEMICOS")*(UPPER(MAESTRO!$L$3:$L$1000)="CONFIRMADO")),ROWS($A$3:A490))),"")</f>
        <v/>
      </c>
      <c r="W490" s="21" t="str">
        <f ca="1">IFERROR(INDEX(MAESTRO!W:W,_xludf.AGGREGATE(15,6,ROW(MAESTRO!$B$3:$B$1000)/((MAESTRO!$B$3:$B$1000="ACADEMICOS")*(UPPER(MAESTRO!$L$3:$L$1000)="CONFIRMADO")),ROWS($A$3:A490))),"")</f>
        <v/>
      </c>
      <c r="X490" s="21" t="str">
        <f ca="1">IFERROR(INDEX(MAESTRO!X:X,_xludf.AGGREGATE(15,6,ROW(MAESTRO!$B$3:$B$1000)/((MAESTRO!$B$3:$B$1000="ACADEMICOS")*(UPPER(MAESTRO!$L$3:$L$1000)="CONFIRMADO")),ROWS($A$3:A490))),"")</f>
        <v/>
      </c>
    </row>
    <row r="491" spans="1:24" ht="22.05" customHeight="1">
      <c r="A491" s="10" t="str">
        <f ca="1">IFERROR(INDEX(MAESTRO!A:A,_xludf.AGGREGATE(15,6,ROW(MAESTRO!$B$3:$B$1000)/((MAESTRO!$B$3:$B$1000="ACADEMICOS")*(UPPER(MAESTRO!$L$3:$L$1000)="CONFIRMADO")),ROWS($A$3:A491))),"")</f>
        <v/>
      </c>
      <c r="B491" s="10" t="str">
        <f ca="1">IFERROR(INDEX(MAESTRO!B:B,_xludf.AGGREGATE(15,6,ROW(MAESTRO!$B$3:$B$1000)/((MAESTRO!$B$3:$B$1000="ACADEMICOS")*(UPPER(MAESTRO!$L$3:$L$1000)="CONFIRMADO")),ROWS($A$3:A491))),"")</f>
        <v/>
      </c>
      <c r="C491" s="10" t="str">
        <f ca="1">IFERROR(INDEX(MAESTRO!C:C,_xludf.AGGREGATE(15,6,ROW(MAESTRO!$B$3:$B$1000)/((MAESTRO!$B$3:$B$1000="ACADEMICOS")*(UPPER(MAESTRO!$L$3:$L$1000)="CONFIRMADO")),ROWS($A$3:A491))),"")</f>
        <v/>
      </c>
      <c r="D491" s="10" t="str">
        <f ca="1">IFERROR(INDEX(MAESTRO!D:D,_xludf.AGGREGATE(15,6,ROW(MAESTRO!$B$3:$B$1000)/((MAESTRO!$B$3:$B$1000="ACADEMICOS")*(UPPER(MAESTRO!$L$3:$L$1000)="CONFIRMADO")),ROWS($A$3:A491))),"")</f>
        <v/>
      </c>
      <c r="E491" s="10" t="str">
        <f ca="1">IFERROR(INDEX(MAESTRO!E:E,_xludf.AGGREGATE(15,6,ROW(MAESTRO!$B$3:$B$1000)/((MAESTRO!$B$3:$B$1000="ACADEMICOS")*(UPPER(MAESTRO!$L$3:$L$1000)="CONFIRMADO")),ROWS($A$3:A491))),"")</f>
        <v/>
      </c>
      <c r="F491" s="10" t="str">
        <f ca="1">IFERROR(INDEX(MAESTRO!F:F,_xludf.AGGREGATE(15,6,ROW(MAESTRO!$B$3:$B$1000)/((MAESTRO!$B$3:$B$1000="ACADEMICOS")*(UPPER(MAESTRO!$L$3:$L$1000)="CONFIRMADO")),ROWS($A$3:A491))),"")</f>
        <v/>
      </c>
      <c r="G491" s="10" t="str">
        <f ca="1">IFERROR(INDEX(MAESTRO!G:G,_xludf.AGGREGATE(15,6,ROW(MAESTRO!$B$3:$B$1000)/((MAESTRO!$B$3:$B$1000="ACADEMICOS")*(UPPER(MAESTRO!$L$3:$L$1000)="CONFIRMADO")),ROWS($A$3:A491))),"")</f>
        <v/>
      </c>
      <c r="H491" s="10" t="str">
        <f ca="1">IFERROR(INDEX(MAESTRO!H:H,_xludf.AGGREGATE(15,6,ROW(MAESTRO!$B$3:$B$1000)/((MAESTRO!$B$3:$B$1000="ACADEMICOS")*(UPPER(MAESTRO!$L$3:$L$1000)="CONFIRMADO")),ROWS($A$3:A491))),"")</f>
        <v/>
      </c>
      <c r="I491" s="10" t="str">
        <f ca="1">IFERROR(INDEX(MAESTRO!I:I,_xludf.AGGREGATE(15,6,ROW(MAESTRO!$B$3:$B$1000)/((MAESTRO!$B$3:$B$1000="ACADEMICOS")*(UPPER(MAESTRO!$L$3:$L$1000)="CONFIRMADO")),ROWS($A$3:A491))),"")</f>
        <v/>
      </c>
      <c r="J491" s="10" t="str">
        <f ca="1">IFERROR(INDEX(MAESTRO!J:J,_xludf.AGGREGATE(15,6,ROW(MAESTRO!$B$3:$B$1000)/((MAESTRO!$B$3:$B$1000="ACADEMICOS")*(UPPER(MAESTRO!$L$3:$L$1000)="CONFIRMADO")),ROWS($A$3:A491))),"")</f>
        <v/>
      </c>
      <c r="K491" s="10" t="str">
        <f ca="1">IFERROR(INDEX(MAESTRO!K:K,_xludf.AGGREGATE(15,6,ROW(MAESTRO!$B$3:$B$1000)/((MAESTRO!$B$3:$B$1000="ACADEMICOS")*(UPPER(MAESTRO!$L$3:$L$1000)="CONFIRMADO")),ROWS($A$3:A491))),"")</f>
        <v/>
      </c>
      <c r="L491" s="10" t="str">
        <f ca="1">IFERROR(INDEX(MAESTRO!L:L,_xludf.AGGREGATE(15,6,ROW(MAESTRO!$B$3:$B$1000)/((MAESTRO!$B$3:$B$1000="ACADEMICOS")*(UPPER(MAESTRO!$L$3:$L$1000)="CONFIRMADO")),ROWS($A$3:A491))),"")</f>
        <v/>
      </c>
      <c r="M491" s="10" t="str">
        <f ca="1">IFERROR(INDEX(MAESTRO!M:M,_xludf.AGGREGATE(15,6,ROW(MAESTRO!$B$3:$B$1000)/((MAESTRO!$B$3:$B$1000="ACADEMICOS")*(UPPER(MAESTRO!$L$3:$L$1000)="CONFIRMADO")),ROWS($A$3:A491))),"")</f>
        <v/>
      </c>
      <c r="N491" s="10" t="str">
        <f ca="1">IFERROR(INDEX(MAESTRO!N:N,_xludf.AGGREGATE(15,6,ROW(MAESTRO!$B$3:$B$1000)/((MAESTRO!$B$3:$B$1000="ACADEMICOS")*(UPPER(MAESTRO!$L$3:$L$1000)="CONFIRMADO")),ROWS($A$3:A491))),"")</f>
        <v/>
      </c>
      <c r="O491" s="10" t="str">
        <f ca="1">IFERROR(INDEX(MAESTRO!O:O,_xludf.AGGREGATE(15,6,ROW(MAESTRO!$B$3:$B$1000)/((MAESTRO!$B$3:$B$1000="ACADEMICOS")*(UPPER(MAESTRO!$L$3:$L$1000)="CONFIRMADO")),ROWS($A$3:A491))),"")</f>
        <v/>
      </c>
      <c r="P491" s="10" t="str">
        <f ca="1">IFERROR(INDEX(MAESTRO!P:P,_xludf.AGGREGATE(15,6,ROW(MAESTRO!$B$3:$B$1000)/((MAESTRO!$B$3:$B$1000="ACADEMICOS")*(UPPER(MAESTRO!$L$3:$L$1000)="CONFIRMADO")),ROWS($A$3:A491))),"")</f>
        <v/>
      </c>
      <c r="Q491" s="10" t="str">
        <f ca="1">IFERROR(INDEX(MAESTRO!Q:Q,_xludf.AGGREGATE(15,6,ROW(MAESTRO!$B$3:$B$1000)/((MAESTRO!$B$3:$B$1000="ACADEMICOS")*(UPPER(MAESTRO!$L$3:$L$1000)="CONFIRMADO")),ROWS($A$3:A491))),"")</f>
        <v/>
      </c>
      <c r="R491" s="10" t="str">
        <f ca="1">IFERROR(INDEX(MAESTRO!R:R,_xludf.AGGREGATE(15,6,ROW(MAESTRO!$B$3:$B$1000)/((MAESTRO!$B$3:$B$1000="ACADEMICOS")*(UPPER(MAESTRO!$L$3:$L$1000)="CONFIRMADO")),ROWS($A$3:A491))),"")</f>
        <v/>
      </c>
      <c r="S491" s="10" t="str">
        <f ca="1">IFERROR(INDEX(MAESTRO!S:S,_xludf.AGGREGATE(15,6,ROW(MAESTRO!$B$3:$B$1000)/((MAESTRO!$B$3:$B$1000="ACADEMICOS")*(UPPER(MAESTRO!$L$3:$L$1000)="CONFIRMADO")),ROWS($A$3:A491))),"")</f>
        <v/>
      </c>
      <c r="T491" s="10" t="str">
        <f ca="1">IFERROR(INDEX(MAESTRO!T:T,_xludf.AGGREGATE(15,6,ROW(MAESTRO!$B$3:$B$1000)/((MAESTRO!$B$3:$B$1000="ACADEMICOS")*(UPPER(MAESTRO!$L$3:$L$1000)="CONFIRMADO")),ROWS($A$3:A491))),"")</f>
        <v/>
      </c>
      <c r="U491" s="10" t="str">
        <f ca="1">IFERROR(INDEX(MAESTRO!U:U,_xludf.AGGREGATE(15,6,ROW(MAESTRO!$B$3:$B$1000)/((MAESTRO!$B$3:$B$1000="ACADEMICOS")*(UPPER(MAESTRO!$L$3:$L$1000)="CONFIRMADO")),ROWS($A$3:A491))),"")</f>
        <v/>
      </c>
      <c r="V491" s="10" t="str">
        <f ca="1">IFERROR(INDEX(MAESTRO!V:V,_xludf.AGGREGATE(15,6,ROW(MAESTRO!$B$3:$B$1000)/((MAESTRO!$B$3:$B$1000="ACADEMICOS")*(UPPER(MAESTRO!$L$3:$L$1000)="CONFIRMADO")),ROWS($A$3:A491))),"")</f>
        <v/>
      </c>
      <c r="W491" s="10" t="str">
        <f ca="1">IFERROR(INDEX(MAESTRO!W:W,_xludf.AGGREGATE(15,6,ROW(MAESTRO!$B$3:$B$1000)/((MAESTRO!$B$3:$B$1000="ACADEMICOS")*(UPPER(MAESTRO!$L$3:$L$1000)="CONFIRMADO")),ROWS($A$3:A491))),"")</f>
        <v/>
      </c>
      <c r="X491" s="10" t="str">
        <f ca="1">IFERROR(INDEX(MAESTRO!X:X,_xludf.AGGREGATE(15,6,ROW(MAESTRO!$B$3:$B$1000)/((MAESTRO!$B$3:$B$1000="ACADEMICOS")*(UPPER(MAESTRO!$L$3:$L$1000)="CONFIRMADO")),ROWS($A$3:A491))),"")</f>
        <v/>
      </c>
    </row>
    <row r="492" spans="1:24" ht="22.05" customHeight="1">
      <c r="A492" s="21" t="str">
        <f ca="1">IFERROR(INDEX(MAESTRO!A:A,_xludf.AGGREGATE(15,6,ROW(MAESTRO!$B$3:$B$1000)/((MAESTRO!$B$3:$B$1000="ACADEMICOS")*(UPPER(MAESTRO!$L$3:$L$1000)="CONFIRMADO")),ROWS($A$3:A492))),"")</f>
        <v/>
      </c>
      <c r="B492" s="21" t="str">
        <f ca="1">IFERROR(INDEX(MAESTRO!B:B,_xludf.AGGREGATE(15,6,ROW(MAESTRO!$B$3:$B$1000)/((MAESTRO!$B$3:$B$1000="ACADEMICOS")*(UPPER(MAESTRO!$L$3:$L$1000)="CONFIRMADO")),ROWS($A$3:A492))),"")</f>
        <v/>
      </c>
      <c r="C492" s="21" t="str">
        <f ca="1">IFERROR(INDEX(MAESTRO!C:C,_xludf.AGGREGATE(15,6,ROW(MAESTRO!$B$3:$B$1000)/((MAESTRO!$B$3:$B$1000="ACADEMICOS")*(UPPER(MAESTRO!$L$3:$L$1000)="CONFIRMADO")),ROWS($A$3:A492))),"")</f>
        <v/>
      </c>
      <c r="D492" s="21" t="str">
        <f ca="1">IFERROR(INDEX(MAESTRO!D:D,_xludf.AGGREGATE(15,6,ROW(MAESTRO!$B$3:$B$1000)/((MAESTRO!$B$3:$B$1000="ACADEMICOS")*(UPPER(MAESTRO!$L$3:$L$1000)="CONFIRMADO")),ROWS($A$3:A492))),"")</f>
        <v/>
      </c>
      <c r="E492" s="21" t="str">
        <f ca="1">IFERROR(INDEX(MAESTRO!E:E,_xludf.AGGREGATE(15,6,ROW(MAESTRO!$B$3:$B$1000)/((MAESTRO!$B$3:$B$1000="ACADEMICOS")*(UPPER(MAESTRO!$L$3:$L$1000)="CONFIRMADO")),ROWS($A$3:A492))),"")</f>
        <v/>
      </c>
      <c r="F492" s="21" t="str">
        <f ca="1">IFERROR(INDEX(MAESTRO!F:F,_xludf.AGGREGATE(15,6,ROW(MAESTRO!$B$3:$B$1000)/((MAESTRO!$B$3:$B$1000="ACADEMICOS")*(UPPER(MAESTRO!$L$3:$L$1000)="CONFIRMADO")),ROWS($A$3:A492))),"")</f>
        <v/>
      </c>
      <c r="G492" s="21" t="str">
        <f ca="1">IFERROR(INDEX(MAESTRO!G:G,_xludf.AGGREGATE(15,6,ROW(MAESTRO!$B$3:$B$1000)/((MAESTRO!$B$3:$B$1000="ACADEMICOS")*(UPPER(MAESTRO!$L$3:$L$1000)="CONFIRMADO")),ROWS($A$3:A492))),"")</f>
        <v/>
      </c>
      <c r="H492" s="21" t="str">
        <f ca="1">IFERROR(INDEX(MAESTRO!H:H,_xludf.AGGREGATE(15,6,ROW(MAESTRO!$B$3:$B$1000)/((MAESTRO!$B$3:$B$1000="ACADEMICOS")*(UPPER(MAESTRO!$L$3:$L$1000)="CONFIRMADO")),ROWS($A$3:A492))),"")</f>
        <v/>
      </c>
      <c r="I492" s="21" t="str">
        <f ca="1">IFERROR(INDEX(MAESTRO!I:I,_xludf.AGGREGATE(15,6,ROW(MAESTRO!$B$3:$B$1000)/((MAESTRO!$B$3:$B$1000="ACADEMICOS")*(UPPER(MAESTRO!$L$3:$L$1000)="CONFIRMADO")),ROWS($A$3:A492))),"")</f>
        <v/>
      </c>
      <c r="J492" s="21" t="str">
        <f ca="1">IFERROR(INDEX(MAESTRO!J:J,_xludf.AGGREGATE(15,6,ROW(MAESTRO!$B$3:$B$1000)/((MAESTRO!$B$3:$B$1000="ACADEMICOS")*(UPPER(MAESTRO!$L$3:$L$1000)="CONFIRMADO")),ROWS($A$3:A492))),"")</f>
        <v/>
      </c>
      <c r="K492" s="21" t="str">
        <f ca="1">IFERROR(INDEX(MAESTRO!K:K,_xludf.AGGREGATE(15,6,ROW(MAESTRO!$B$3:$B$1000)/((MAESTRO!$B$3:$B$1000="ACADEMICOS")*(UPPER(MAESTRO!$L$3:$L$1000)="CONFIRMADO")),ROWS($A$3:A492))),"")</f>
        <v/>
      </c>
      <c r="L492" s="21" t="str">
        <f ca="1">IFERROR(INDEX(MAESTRO!L:L,_xludf.AGGREGATE(15,6,ROW(MAESTRO!$B$3:$B$1000)/((MAESTRO!$B$3:$B$1000="ACADEMICOS")*(UPPER(MAESTRO!$L$3:$L$1000)="CONFIRMADO")),ROWS($A$3:A492))),"")</f>
        <v/>
      </c>
      <c r="M492" s="21" t="str">
        <f ca="1">IFERROR(INDEX(MAESTRO!M:M,_xludf.AGGREGATE(15,6,ROW(MAESTRO!$B$3:$B$1000)/((MAESTRO!$B$3:$B$1000="ACADEMICOS")*(UPPER(MAESTRO!$L$3:$L$1000)="CONFIRMADO")),ROWS($A$3:A492))),"")</f>
        <v/>
      </c>
      <c r="N492" s="21" t="str">
        <f ca="1">IFERROR(INDEX(MAESTRO!N:N,_xludf.AGGREGATE(15,6,ROW(MAESTRO!$B$3:$B$1000)/((MAESTRO!$B$3:$B$1000="ACADEMICOS")*(UPPER(MAESTRO!$L$3:$L$1000)="CONFIRMADO")),ROWS($A$3:A492))),"")</f>
        <v/>
      </c>
      <c r="O492" s="21" t="str">
        <f ca="1">IFERROR(INDEX(MAESTRO!O:O,_xludf.AGGREGATE(15,6,ROW(MAESTRO!$B$3:$B$1000)/((MAESTRO!$B$3:$B$1000="ACADEMICOS")*(UPPER(MAESTRO!$L$3:$L$1000)="CONFIRMADO")),ROWS($A$3:A492))),"")</f>
        <v/>
      </c>
      <c r="P492" s="21" t="str">
        <f ca="1">IFERROR(INDEX(MAESTRO!P:P,_xludf.AGGREGATE(15,6,ROW(MAESTRO!$B$3:$B$1000)/((MAESTRO!$B$3:$B$1000="ACADEMICOS")*(UPPER(MAESTRO!$L$3:$L$1000)="CONFIRMADO")),ROWS($A$3:A492))),"")</f>
        <v/>
      </c>
      <c r="Q492" s="21" t="str">
        <f ca="1">IFERROR(INDEX(MAESTRO!Q:Q,_xludf.AGGREGATE(15,6,ROW(MAESTRO!$B$3:$B$1000)/((MAESTRO!$B$3:$B$1000="ACADEMICOS")*(UPPER(MAESTRO!$L$3:$L$1000)="CONFIRMADO")),ROWS($A$3:A492))),"")</f>
        <v/>
      </c>
      <c r="R492" s="21" t="str">
        <f ca="1">IFERROR(INDEX(MAESTRO!R:R,_xludf.AGGREGATE(15,6,ROW(MAESTRO!$B$3:$B$1000)/((MAESTRO!$B$3:$B$1000="ACADEMICOS")*(UPPER(MAESTRO!$L$3:$L$1000)="CONFIRMADO")),ROWS($A$3:A492))),"")</f>
        <v/>
      </c>
      <c r="S492" s="21" t="str">
        <f ca="1">IFERROR(INDEX(MAESTRO!S:S,_xludf.AGGREGATE(15,6,ROW(MAESTRO!$B$3:$B$1000)/((MAESTRO!$B$3:$B$1000="ACADEMICOS")*(UPPER(MAESTRO!$L$3:$L$1000)="CONFIRMADO")),ROWS($A$3:A492))),"")</f>
        <v/>
      </c>
      <c r="T492" s="21" t="str">
        <f ca="1">IFERROR(INDEX(MAESTRO!T:T,_xludf.AGGREGATE(15,6,ROW(MAESTRO!$B$3:$B$1000)/((MAESTRO!$B$3:$B$1000="ACADEMICOS")*(UPPER(MAESTRO!$L$3:$L$1000)="CONFIRMADO")),ROWS($A$3:A492))),"")</f>
        <v/>
      </c>
      <c r="U492" s="21" t="str">
        <f ca="1">IFERROR(INDEX(MAESTRO!U:U,_xludf.AGGREGATE(15,6,ROW(MAESTRO!$B$3:$B$1000)/((MAESTRO!$B$3:$B$1000="ACADEMICOS")*(UPPER(MAESTRO!$L$3:$L$1000)="CONFIRMADO")),ROWS($A$3:A492))),"")</f>
        <v/>
      </c>
      <c r="V492" s="21" t="str">
        <f ca="1">IFERROR(INDEX(MAESTRO!V:V,_xludf.AGGREGATE(15,6,ROW(MAESTRO!$B$3:$B$1000)/((MAESTRO!$B$3:$B$1000="ACADEMICOS")*(UPPER(MAESTRO!$L$3:$L$1000)="CONFIRMADO")),ROWS($A$3:A492))),"")</f>
        <v/>
      </c>
      <c r="W492" s="21" t="str">
        <f ca="1">IFERROR(INDEX(MAESTRO!W:W,_xludf.AGGREGATE(15,6,ROW(MAESTRO!$B$3:$B$1000)/((MAESTRO!$B$3:$B$1000="ACADEMICOS")*(UPPER(MAESTRO!$L$3:$L$1000)="CONFIRMADO")),ROWS($A$3:A492))),"")</f>
        <v/>
      </c>
      <c r="X492" s="21" t="str">
        <f ca="1">IFERROR(INDEX(MAESTRO!X:X,_xludf.AGGREGATE(15,6,ROW(MAESTRO!$B$3:$B$1000)/((MAESTRO!$B$3:$B$1000="ACADEMICOS")*(UPPER(MAESTRO!$L$3:$L$1000)="CONFIRMADO")),ROWS($A$3:A492))),"")</f>
        <v/>
      </c>
    </row>
    <row r="493" spans="1:24" ht="22.05" customHeight="1">
      <c r="A493" s="10" t="str">
        <f ca="1">IFERROR(INDEX(MAESTRO!A:A,_xludf.AGGREGATE(15,6,ROW(MAESTRO!$B$3:$B$1000)/((MAESTRO!$B$3:$B$1000="ACADEMICOS")*(UPPER(MAESTRO!$L$3:$L$1000)="CONFIRMADO")),ROWS($A$3:A493))),"")</f>
        <v/>
      </c>
      <c r="B493" s="10" t="str">
        <f ca="1">IFERROR(INDEX(MAESTRO!B:B,_xludf.AGGREGATE(15,6,ROW(MAESTRO!$B$3:$B$1000)/((MAESTRO!$B$3:$B$1000="ACADEMICOS")*(UPPER(MAESTRO!$L$3:$L$1000)="CONFIRMADO")),ROWS($A$3:A493))),"")</f>
        <v/>
      </c>
      <c r="C493" s="10" t="str">
        <f ca="1">IFERROR(INDEX(MAESTRO!C:C,_xludf.AGGREGATE(15,6,ROW(MAESTRO!$B$3:$B$1000)/((MAESTRO!$B$3:$B$1000="ACADEMICOS")*(UPPER(MAESTRO!$L$3:$L$1000)="CONFIRMADO")),ROWS($A$3:A493))),"")</f>
        <v/>
      </c>
      <c r="D493" s="10" t="str">
        <f ca="1">IFERROR(INDEX(MAESTRO!D:D,_xludf.AGGREGATE(15,6,ROW(MAESTRO!$B$3:$B$1000)/((MAESTRO!$B$3:$B$1000="ACADEMICOS")*(UPPER(MAESTRO!$L$3:$L$1000)="CONFIRMADO")),ROWS($A$3:A493))),"")</f>
        <v/>
      </c>
      <c r="E493" s="10" t="str">
        <f ca="1">IFERROR(INDEX(MAESTRO!E:E,_xludf.AGGREGATE(15,6,ROW(MAESTRO!$B$3:$B$1000)/((MAESTRO!$B$3:$B$1000="ACADEMICOS")*(UPPER(MAESTRO!$L$3:$L$1000)="CONFIRMADO")),ROWS($A$3:A493))),"")</f>
        <v/>
      </c>
      <c r="F493" s="10" t="str">
        <f ca="1">IFERROR(INDEX(MAESTRO!F:F,_xludf.AGGREGATE(15,6,ROW(MAESTRO!$B$3:$B$1000)/((MAESTRO!$B$3:$B$1000="ACADEMICOS")*(UPPER(MAESTRO!$L$3:$L$1000)="CONFIRMADO")),ROWS($A$3:A493))),"")</f>
        <v/>
      </c>
      <c r="G493" s="10" t="str">
        <f ca="1">IFERROR(INDEX(MAESTRO!G:G,_xludf.AGGREGATE(15,6,ROW(MAESTRO!$B$3:$B$1000)/((MAESTRO!$B$3:$B$1000="ACADEMICOS")*(UPPER(MAESTRO!$L$3:$L$1000)="CONFIRMADO")),ROWS($A$3:A493))),"")</f>
        <v/>
      </c>
      <c r="H493" s="10" t="str">
        <f ca="1">IFERROR(INDEX(MAESTRO!H:H,_xludf.AGGREGATE(15,6,ROW(MAESTRO!$B$3:$B$1000)/((MAESTRO!$B$3:$B$1000="ACADEMICOS")*(UPPER(MAESTRO!$L$3:$L$1000)="CONFIRMADO")),ROWS($A$3:A493))),"")</f>
        <v/>
      </c>
      <c r="I493" s="10" t="str">
        <f ca="1">IFERROR(INDEX(MAESTRO!I:I,_xludf.AGGREGATE(15,6,ROW(MAESTRO!$B$3:$B$1000)/((MAESTRO!$B$3:$B$1000="ACADEMICOS")*(UPPER(MAESTRO!$L$3:$L$1000)="CONFIRMADO")),ROWS($A$3:A493))),"")</f>
        <v/>
      </c>
      <c r="J493" s="10" t="str">
        <f ca="1">IFERROR(INDEX(MAESTRO!J:J,_xludf.AGGREGATE(15,6,ROW(MAESTRO!$B$3:$B$1000)/((MAESTRO!$B$3:$B$1000="ACADEMICOS")*(UPPER(MAESTRO!$L$3:$L$1000)="CONFIRMADO")),ROWS($A$3:A493))),"")</f>
        <v/>
      </c>
      <c r="K493" s="10" t="str">
        <f ca="1">IFERROR(INDEX(MAESTRO!K:K,_xludf.AGGREGATE(15,6,ROW(MAESTRO!$B$3:$B$1000)/((MAESTRO!$B$3:$B$1000="ACADEMICOS")*(UPPER(MAESTRO!$L$3:$L$1000)="CONFIRMADO")),ROWS($A$3:A493))),"")</f>
        <v/>
      </c>
      <c r="L493" s="10" t="str">
        <f ca="1">IFERROR(INDEX(MAESTRO!L:L,_xludf.AGGREGATE(15,6,ROW(MAESTRO!$B$3:$B$1000)/((MAESTRO!$B$3:$B$1000="ACADEMICOS")*(UPPER(MAESTRO!$L$3:$L$1000)="CONFIRMADO")),ROWS($A$3:A493))),"")</f>
        <v/>
      </c>
      <c r="M493" s="10" t="str">
        <f ca="1">IFERROR(INDEX(MAESTRO!M:M,_xludf.AGGREGATE(15,6,ROW(MAESTRO!$B$3:$B$1000)/((MAESTRO!$B$3:$B$1000="ACADEMICOS")*(UPPER(MAESTRO!$L$3:$L$1000)="CONFIRMADO")),ROWS($A$3:A493))),"")</f>
        <v/>
      </c>
      <c r="N493" s="10" t="str">
        <f ca="1">IFERROR(INDEX(MAESTRO!N:N,_xludf.AGGREGATE(15,6,ROW(MAESTRO!$B$3:$B$1000)/((MAESTRO!$B$3:$B$1000="ACADEMICOS")*(UPPER(MAESTRO!$L$3:$L$1000)="CONFIRMADO")),ROWS($A$3:A493))),"")</f>
        <v/>
      </c>
      <c r="O493" s="10" t="str">
        <f ca="1">IFERROR(INDEX(MAESTRO!O:O,_xludf.AGGREGATE(15,6,ROW(MAESTRO!$B$3:$B$1000)/((MAESTRO!$B$3:$B$1000="ACADEMICOS")*(UPPER(MAESTRO!$L$3:$L$1000)="CONFIRMADO")),ROWS($A$3:A493))),"")</f>
        <v/>
      </c>
      <c r="P493" s="10" t="str">
        <f ca="1">IFERROR(INDEX(MAESTRO!P:P,_xludf.AGGREGATE(15,6,ROW(MAESTRO!$B$3:$B$1000)/((MAESTRO!$B$3:$B$1000="ACADEMICOS")*(UPPER(MAESTRO!$L$3:$L$1000)="CONFIRMADO")),ROWS($A$3:A493))),"")</f>
        <v/>
      </c>
      <c r="Q493" s="10" t="str">
        <f ca="1">IFERROR(INDEX(MAESTRO!Q:Q,_xludf.AGGREGATE(15,6,ROW(MAESTRO!$B$3:$B$1000)/((MAESTRO!$B$3:$B$1000="ACADEMICOS")*(UPPER(MAESTRO!$L$3:$L$1000)="CONFIRMADO")),ROWS($A$3:A493))),"")</f>
        <v/>
      </c>
      <c r="R493" s="10" t="str">
        <f ca="1">IFERROR(INDEX(MAESTRO!R:R,_xludf.AGGREGATE(15,6,ROW(MAESTRO!$B$3:$B$1000)/((MAESTRO!$B$3:$B$1000="ACADEMICOS")*(UPPER(MAESTRO!$L$3:$L$1000)="CONFIRMADO")),ROWS($A$3:A493))),"")</f>
        <v/>
      </c>
      <c r="S493" s="10" t="str">
        <f ca="1">IFERROR(INDEX(MAESTRO!S:S,_xludf.AGGREGATE(15,6,ROW(MAESTRO!$B$3:$B$1000)/((MAESTRO!$B$3:$B$1000="ACADEMICOS")*(UPPER(MAESTRO!$L$3:$L$1000)="CONFIRMADO")),ROWS($A$3:A493))),"")</f>
        <v/>
      </c>
      <c r="T493" s="10" t="str">
        <f ca="1">IFERROR(INDEX(MAESTRO!T:T,_xludf.AGGREGATE(15,6,ROW(MAESTRO!$B$3:$B$1000)/((MAESTRO!$B$3:$B$1000="ACADEMICOS")*(UPPER(MAESTRO!$L$3:$L$1000)="CONFIRMADO")),ROWS($A$3:A493))),"")</f>
        <v/>
      </c>
      <c r="U493" s="10" t="str">
        <f ca="1">IFERROR(INDEX(MAESTRO!U:U,_xludf.AGGREGATE(15,6,ROW(MAESTRO!$B$3:$B$1000)/((MAESTRO!$B$3:$B$1000="ACADEMICOS")*(UPPER(MAESTRO!$L$3:$L$1000)="CONFIRMADO")),ROWS($A$3:A493))),"")</f>
        <v/>
      </c>
      <c r="V493" s="10" t="str">
        <f ca="1">IFERROR(INDEX(MAESTRO!V:V,_xludf.AGGREGATE(15,6,ROW(MAESTRO!$B$3:$B$1000)/((MAESTRO!$B$3:$B$1000="ACADEMICOS")*(UPPER(MAESTRO!$L$3:$L$1000)="CONFIRMADO")),ROWS($A$3:A493))),"")</f>
        <v/>
      </c>
      <c r="W493" s="10" t="str">
        <f ca="1">IFERROR(INDEX(MAESTRO!W:W,_xludf.AGGREGATE(15,6,ROW(MAESTRO!$B$3:$B$1000)/((MAESTRO!$B$3:$B$1000="ACADEMICOS")*(UPPER(MAESTRO!$L$3:$L$1000)="CONFIRMADO")),ROWS($A$3:A493))),"")</f>
        <v/>
      </c>
      <c r="X493" s="10" t="str">
        <f ca="1">IFERROR(INDEX(MAESTRO!X:X,_xludf.AGGREGATE(15,6,ROW(MAESTRO!$B$3:$B$1000)/((MAESTRO!$B$3:$B$1000="ACADEMICOS")*(UPPER(MAESTRO!$L$3:$L$1000)="CONFIRMADO")),ROWS($A$3:A493))),"")</f>
        <v/>
      </c>
    </row>
    <row r="494" spans="1:24" ht="22.05" customHeight="1">
      <c r="A494" s="21" t="str">
        <f ca="1">IFERROR(INDEX(MAESTRO!A:A,_xludf.AGGREGATE(15,6,ROW(MAESTRO!$B$3:$B$1000)/((MAESTRO!$B$3:$B$1000="ACADEMICOS")*(UPPER(MAESTRO!$L$3:$L$1000)="CONFIRMADO")),ROWS($A$3:A494))),"")</f>
        <v/>
      </c>
      <c r="B494" s="21" t="str">
        <f ca="1">IFERROR(INDEX(MAESTRO!B:B,_xludf.AGGREGATE(15,6,ROW(MAESTRO!$B$3:$B$1000)/((MAESTRO!$B$3:$B$1000="ACADEMICOS")*(UPPER(MAESTRO!$L$3:$L$1000)="CONFIRMADO")),ROWS($A$3:A494))),"")</f>
        <v/>
      </c>
      <c r="C494" s="21" t="str">
        <f ca="1">IFERROR(INDEX(MAESTRO!C:C,_xludf.AGGREGATE(15,6,ROW(MAESTRO!$B$3:$B$1000)/((MAESTRO!$B$3:$B$1000="ACADEMICOS")*(UPPER(MAESTRO!$L$3:$L$1000)="CONFIRMADO")),ROWS($A$3:A494))),"")</f>
        <v/>
      </c>
      <c r="D494" s="21" t="str">
        <f ca="1">IFERROR(INDEX(MAESTRO!D:D,_xludf.AGGREGATE(15,6,ROW(MAESTRO!$B$3:$B$1000)/((MAESTRO!$B$3:$B$1000="ACADEMICOS")*(UPPER(MAESTRO!$L$3:$L$1000)="CONFIRMADO")),ROWS($A$3:A494))),"")</f>
        <v/>
      </c>
      <c r="E494" s="21" t="str">
        <f ca="1">IFERROR(INDEX(MAESTRO!E:E,_xludf.AGGREGATE(15,6,ROW(MAESTRO!$B$3:$B$1000)/((MAESTRO!$B$3:$B$1000="ACADEMICOS")*(UPPER(MAESTRO!$L$3:$L$1000)="CONFIRMADO")),ROWS($A$3:A494))),"")</f>
        <v/>
      </c>
      <c r="F494" s="21" t="str">
        <f ca="1">IFERROR(INDEX(MAESTRO!F:F,_xludf.AGGREGATE(15,6,ROW(MAESTRO!$B$3:$B$1000)/((MAESTRO!$B$3:$B$1000="ACADEMICOS")*(UPPER(MAESTRO!$L$3:$L$1000)="CONFIRMADO")),ROWS($A$3:A494))),"")</f>
        <v/>
      </c>
      <c r="G494" s="21" t="str">
        <f ca="1">IFERROR(INDEX(MAESTRO!G:G,_xludf.AGGREGATE(15,6,ROW(MAESTRO!$B$3:$B$1000)/((MAESTRO!$B$3:$B$1000="ACADEMICOS")*(UPPER(MAESTRO!$L$3:$L$1000)="CONFIRMADO")),ROWS($A$3:A494))),"")</f>
        <v/>
      </c>
      <c r="H494" s="21" t="str">
        <f ca="1">IFERROR(INDEX(MAESTRO!H:H,_xludf.AGGREGATE(15,6,ROW(MAESTRO!$B$3:$B$1000)/((MAESTRO!$B$3:$B$1000="ACADEMICOS")*(UPPER(MAESTRO!$L$3:$L$1000)="CONFIRMADO")),ROWS($A$3:A494))),"")</f>
        <v/>
      </c>
      <c r="I494" s="21" t="str">
        <f ca="1">IFERROR(INDEX(MAESTRO!I:I,_xludf.AGGREGATE(15,6,ROW(MAESTRO!$B$3:$B$1000)/((MAESTRO!$B$3:$B$1000="ACADEMICOS")*(UPPER(MAESTRO!$L$3:$L$1000)="CONFIRMADO")),ROWS($A$3:A494))),"")</f>
        <v/>
      </c>
      <c r="J494" s="21" t="str">
        <f ca="1">IFERROR(INDEX(MAESTRO!J:J,_xludf.AGGREGATE(15,6,ROW(MAESTRO!$B$3:$B$1000)/((MAESTRO!$B$3:$B$1000="ACADEMICOS")*(UPPER(MAESTRO!$L$3:$L$1000)="CONFIRMADO")),ROWS($A$3:A494))),"")</f>
        <v/>
      </c>
      <c r="K494" s="21" t="str">
        <f ca="1">IFERROR(INDEX(MAESTRO!K:K,_xludf.AGGREGATE(15,6,ROW(MAESTRO!$B$3:$B$1000)/((MAESTRO!$B$3:$B$1000="ACADEMICOS")*(UPPER(MAESTRO!$L$3:$L$1000)="CONFIRMADO")),ROWS($A$3:A494))),"")</f>
        <v/>
      </c>
      <c r="L494" s="21" t="str">
        <f ca="1">IFERROR(INDEX(MAESTRO!L:L,_xludf.AGGREGATE(15,6,ROW(MAESTRO!$B$3:$B$1000)/((MAESTRO!$B$3:$B$1000="ACADEMICOS")*(UPPER(MAESTRO!$L$3:$L$1000)="CONFIRMADO")),ROWS($A$3:A494))),"")</f>
        <v/>
      </c>
      <c r="M494" s="21" t="str">
        <f ca="1">IFERROR(INDEX(MAESTRO!M:M,_xludf.AGGREGATE(15,6,ROW(MAESTRO!$B$3:$B$1000)/((MAESTRO!$B$3:$B$1000="ACADEMICOS")*(UPPER(MAESTRO!$L$3:$L$1000)="CONFIRMADO")),ROWS($A$3:A494))),"")</f>
        <v/>
      </c>
      <c r="N494" s="21" t="str">
        <f ca="1">IFERROR(INDEX(MAESTRO!N:N,_xludf.AGGREGATE(15,6,ROW(MAESTRO!$B$3:$B$1000)/((MAESTRO!$B$3:$B$1000="ACADEMICOS")*(UPPER(MAESTRO!$L$3:$L$1000)="CONFIRMADO")),ROWS($A$3:A494))),"")</f>
        <v/>
      </c>
      <c r="O494" s="21" t="str">
        <f ca="1">IFERROR(INDEX(MAESTRO!O:O,_xludf.AGGREGATE(15,6,ROW(MAESTRO!$B$3:$B$1000)/((MAESTRO!$B$3:$B$1000="ACADEMICOS")*(UPPER(MAESTRO!$L$3:$L$1000)="CONFIRMADO")),ROWS($A$3:A494))),"")</f>
        <v/>
      </c>
      <c r="P494" s="21" t="str">
        <f ca="1">IFERROR(INDEX(MAESTRO!P:P,_xludf.AGGREGATE(15,6,ROW(MAESTRO!$B$3:$B$1000)/((MAESTRO!$B$3:$B$1000="ACADEMICOS")*(UPPER(MAESTRO!$L$3:$L$1000)="CONFIRMADO")),ROWS($A$3:A494))),"")</f>
        <v/>
      </c>
      <c r="Q494" s="21" t="str">
        <f ca="1">IFERROR(INDEX(MAESTRO!Q:Q,_xludf.AGGREGATE(15,6,ROW(MAESTRO!$B$3:$B$1000)/((MAESTRO!$B$3:$B$1000="ACADEMICOS")*(UPPER(MAESTRO!$L$3:$L$1000)="CONFIRMADO")),ROWS($A$3:A494))),"")</f>
        <v/>
      </c>
      <c r="R494" s="21" t="str">
        <f ca="1">IFERROR(INDEX(MAESTRO!R:R,_xludf.AGGREGATE(15,6,ROW(MAESTRO!$B$3:$B$1000)/((MAESTRO!$B$3:$B$1000="ACADEMICOS")*(UPPER(MAESTRO!$L$3:$L$1000)="CONFIRMADO")),ROWS($A$3:A494))),"")</f>
        <v/>
      </c>
      <c r="S494" s="21" t="str">
        <f ca="1">IFERROR(INDEX(MAESTRO!S:S,_xludf.AGGREGATE(15,6,ROW(MAESTRO!$B$3:$B$1000)/((MAESTRO!$B$3:$B$1000="ACADEMICOS")*(UPPER(MAESTRO!$L$3:$L$1000)="CONFIRMADO")),ROWS($A$3:A494))),"")</f>
        <v/>
      </c>
      <c r="T494" s="21" t="str">
        <f ca="1">IFERROR(INDEX(MAESTRO!T:T,_xludf.AGGREGATE(15,6,ROW(MAESTRO!$B$3:$B$1000)/((MAESTRO!$B$3:$B$1000="ACADEMICOS")*(UPPER(MAESTRO!$L$3:$L$1000)="CONFIRMADO")),ROWS($A$3:A494))),"")</f>
        <v/>
      </c>
      <c r="U494" s="21" t="str">
        <f ca="1">IFERROR(INDEX(MAESTRO!U:U,_xludf.AGGREGATE(15,6,ROW(MAESTRO!$B$3:$B$1000)/((MAESTRO!$B$3:$B$1000="ACADEMICOS")*(UPPER(MAESTRO!$L$3:$L$1000)="CONFIRMADO")),ROWS($A$3:A494))),"")</f>
        <v/>
      </c>
      <c r="V494" s="21" t="str">
        <f ca="1">IFERROR(INDEX(MAESTRO!V:V,_xludf.AGGREGATE(15,6,ROW(MAESTRO!$B$3:$B$1000)/((MAESTRO!$B$3:$B$1000="ACADEMICOS")*(UPPER(MAESTRO!$L$3:$L$1000)="CONFIRMADO")),ROWS($A$3:A494))),"")</f>
        <v/>
      </c>
      <c r="W494" s="21" t="str">
        <f ca="1">IFERROR(INDEX(MAESTRO!W:W,_xludf.AGGREGATE(15,6,ROW(MAESTRO!$B$3:$B$1000)/((MAESTRO!$B$3:$B$1000="ACADEMICOS")*(UPPER(MAESTRO!$L$3:$L$1000)="CONFIRMADO")),ROWS($A$3:A494))),"")</f>
        <v/>
      </c>
      <c r="X494" s="21" t="str">
        <f ca="1">IFERROR(INDEX(MAESTRO!X:X,_xludf.AGGREGATE(15,6,ROW(MAESTRO!$B$3:$B$1000)/((MAESTRO!$B$3:$B$1000="ACADEMICOS")*(UPPER(MAESTRO!$L$3:$L$1000)="CONFIRMADO")),ROWS($A$3:A494))),"")</f>
        <v/>
      </c>
    </row>
    <row r="495" spans="1:24" ht="22.05" customHeight="1">
      <c r="A495" s="10" t="str">
        <f ca="1">IFERROR(INDEX(MAESTRO!A:A,_xludf.AGGREGATE(15,6,ROW(MAESTRO!$B$3:$B$1000)/((MAESTRO!$B$3:$B$1000="ACADEMICOS")*(UPPER(MAESTRO!$L$3:$L$1000)="CONFIRMADO")),ROWS($A$3:A495))),"")</f>
        <v/>
      </c>
      <c r="B495" s="10" t="str">
        <f ca="1">IFERROR(INDEX(MAESTRO!B:B,_xludf.AGGREGATE(15,6,ROW(MAESTRO!$B$3:$B$1000)/((MAESTRO!$B$3:$B$1000="ACADEMICOS")*(UPPER(MAESTRO!$L$3:$L$1000)="CONFIRMADO")),ROWS($A$3:A495))),"")</f>
        <v/>
      </c>
      <c r="C495" s="10" t="str">
        <f ca="1">IFERROR(INDEX(MAESTRO!C:C,_xludf.AGGREGATE(15,6,ROW(MAESTRO!$B$3:$B$1000)/((MAESTRO!$B$3:$B$1000="ACADEMICOS")*(UPPER(MAESTRO!$L$3:$L$1000)="CONFIRMADO")),ROWS($A$3:A495))),"")</f>
        <v/>
      </c>
      <c r="D495" s="10" t="str">
        <f ca="1">IFERROR(INDEX(MAESTRO!D:D,_xludf.AGGREGATE(15,6,ROW(MAESTRO!$B$3:$B$1000)/((MAESTRO!$B$3:$B$1000="ACADEMICOS")*(UPPER(MAESTRO!$L$3:$L$1000)="CONFIRMADO")),ROWS($A$3:A495))),"")</f>
        <v/>
      </c>
      <c r="E495" s="10" t="str">
        <f ca="1">IFERROR(INDEX(MAESTRO!E:E,_xludf.AGGREGATE(15,6,ROW(MAESTRO!$B$3:$B$1000)/((MAESTRO!$B$3:$B$1000="ACADEMICOS")*(UPPER(MAESTRO!$L$3:$L$1000)="CONFIRMADO")),ROWS($A$3:A495))),"")</f>
        <v/>
      </c>
      <c r="F495" s="10" t="str">
        <f ca="1">IFERROR(INDEX(MAESTRO!F:F,_xludf.AGGREGATE(15,6,ROW(MAESTRO!$B$3:$B$1000)/((MAESTRO!$B$3:$B$1000="ACADEMICOS")*(UPPER(MAESTRO!$L$3:$L$1000)="CONFIRMADO")),ROWS($A$3:A495))),"")</f>
        <v/>
      </c>
      <c r="G495" s="10" t="str">
        <f ca="1">IFERROR(INDEX(MAESTRO!G:G,_xludf.AGGREGATE(15,6,ROW(MAESTRO!$B$3:$B$1000)/((MAESTRO!$B$3:$B$1000="ACADEMICOS")*(UPPER(MAESTRO!$L$3:$L$1000)="CONFIRMADO")),ROWS($A$3:A495))),"")</f>
        <v/>
      </c>
      <c r="H495" s="10" t="str">
        <f ca="1">IFERROR(INDEX(MAESTRO!H:H,_xludf.AGGREGATE(15,6,ROW(MAESTRO!$B$3:$B$1000)/((MAESTRO!$B$3:$B$1000="ACADEMICOS")*(UPPER(MAESTRO!$L$3:$L$1000)="CONFIRMADO")),ROWS($A$3:A495))),"")</f>
        <v/>
      </c>
      <c r="I495" s="10" t="str">
        <f ca="1">IFERROR(INDEX(MAESTRO!I:I,_xludf.AGGREGATE(15,6,ROW(MAESTRO!$B$3:$B$1000)/((MAESTRO!$B$3:$B$1000="ACADEMICOS")*(UPPER(MAESTRO!$L$3:$L$1000)="CONFIRMADO")),ROWS($A$3:A495))),"")</f>
        <v/>
      </c>
      <c r="J495" s="10" t="str">
        <f ca="1">IFERROR(INDEX(MAESTRO!J:J,_xludf.AGGREGATE(15,6,ROW(MAESTRO!$B$3:$B$1000)/((MAESTRO!$B$3:$B$1000="ACADEMICOS")*(UPPER(MAESTRO!$L$3:$L$1000)="CONFIRMADO")),ROWS($A$3:A495))),"")</f>
        <v/>
      </c>
      <c r="K495" s="10" t="str">
        <f ca="1">IFERROR(INDEX(MAESTRO!K:K,_xludf.AGGREGATE(15,6,ROW(MAESTRO!$B$3:$B$1000)/((MAESTRO!$B$3:$B$1000="ACADEMICOS")*(UPPER(MAESTRO!$L$3:$L$1000)="CONFIRMADO")),ROWS($A$3:A495))),"")</f>
        <v/>
      </c>
      <c r="L495" s="10" t="str">
        <f ca="1">IFERROR(INDEX(MAESTRO!L:L,_xludf.AGGREGATE(15,6,ROW(MAESTRO!$B$3:$B$1000)/((MAESTRO!$B$3:$B$1000="ACADEMICOS")*(UPPER(MAESTRO!$L$3:$L$1000)="CONFIRMADO")),ROWS($A$3:A495))),"")</f>
        <v/>
      </c>
      <c r="M495" s="10" t="str">
        <f ca="1">IFERROR(INDEX(MAESTRO!M:M,_xludf.AGGREGATE(15,6,ROW(MAESTRO!$B$3:$B$1000)/((MAESTRO!$B$3:$B$1000="ACADEMICOS")*(UPPER(MAESTRO!$L$3:$L$1000)="CONFIRMADO")),ROWS($A$3:A495))),"")</f>
        <v/>
      </c>
      <c r="N495" s="10" t="str">
        <f ca="1">IFERROR(INDEX(MAESTRO!N:N,_xludf.AGGREGATE(15,6,ROW(MAESTRO!$B$3:$B$1000)/((MAESTRO!$B$3:$B$1000="ACADEMICOS")*(UPPER(MAESTRO!$L$3:$L$1000)="CONFIRMADO")),ROWS($A$3:A495))),"")</f>
        <v/>
      </c>
      <c r="O495" s="10" t="str">
        <f ca="1">IFERROR(INDEX(MAESTRO!O:O,_xludf.AGGREGATE(15,6,ROW(MAESTRO!$B$3:$B$1000)/((MAESTRO!$B$3:$B$1000="ACADEMICOS")*(UPPER(MAESTRO!$L$3:$L$1000)="CONFIRMADO")),ROWS($A$3:A495))),"")</f>
        <v/>
      </c>
      <c r="P495" s="10" t="str">
        <f ca="1">IFERROR(INDEX(MAESTRO!P:P,_xludf.AGGREGATE(15,6,ROW(MAESTRO!$B$3:$B$1000)/((MAESTRO!$B$3:$B$1000="ACADEMICOS")*(UPPER(MAESTRO!$L$3:$L$1000)="CONFIRMADO")),ROWS($A$3:A495))),"")</f>
        <v/>
      </c>
      <c r="Q495" s="10" t="str">
        <f ca="1">IFERROR(INDEX(MAESTRO!Q:Q,_xludf.AGGREGATE(15,6,ROW(MAESTRO!$B$3:$B$1000)/((MAESTRO!$B$3:$B$1000="ACADEMICOS")*(UPPER(MAESTRO!$L$3:$L$1000)="CONFIRMADO")),ROWS($A$3:A495))),"")</f>
        <v/>
      </c>
      <c r="R495" s="10" t="str">
        <f ca="1">IFERROR(INDEX(MAESTRO!R:R,_xludf.AGGREGATE(15,6,ROW(MAESTRO!$B$3:$B$1000)/((MAESTRO!$B$3:$B$1000="ACADEMICOS")*(UPPER(MAESTRO!$L$3:$L$1000)="CONFIRMADO")),ROWS($A$3:A495))),"")</f>
        <v/>
      </c>
      <c r="S495" s="10" t="str">
        <f ca="1">IFERROR(INDEX(MAESTRO!S:S,_xludf.AGGREGATE(15,6,ROW(MAESTRO!$B$3:$B$1000)/((MAESTRO!$B$3:$B$1000="ACADEMICOS")*(UPPER(MAESTRO!$L$3:$L$1000)="CONFIRMADO")),ROWS($A$3:A495))),"")</f>
        <v/>
      </c>
      <c r="T495" s="10" t="str">
        <f ca="1">IFERROR(INDEX(MAESTRO!T:T,_xludf.AGGREGATE(15,6,ROW(MAESTRO!$B$3:$B$1000)/((MAESTRO!$B$3:$B$1000="ACADEMICOS")*(UPPER(MAESTRO!$L$3:$L$1000)="CONFIRMADO")),ROWS($A$3:A495))),"")</f>
        <v/>
      </c>
      <c r="U495" s="10" t="str">
        <f ca="1">IFERROR(INDEX(MAESTRO!U:U,_xludf.AGGREGATE(15,6,ROW(MAESTRO!$B$3:$B$1000)/((MAESTRO!$B$3:$B$1000="ACADEMICOS")*(UPPER(MAESTRO!$L$3:$L$1000)="CONFIRMADO")),ROWS($A$3:A495))),"")</f>
        <v/>
      </c>
      <c r="V495" s="10" t="str">
        <f ca="1">IFERROR(INDEX(MAESTRO!V:V,_xludf.AGGREGATE(15,6,ROW(MAESTRO!$B$3:$B$1000)/((MAESTRO!$B$3:$B$1000="ACADEMICOS")*(UPPER(MAESTRO!$L$3:$L$1000)="CONFIRMADO")),ROWS($A$3:A495))),"")</f>
        <v/>
      </c>
      <c r="W495" s="10" t="str">
        <f ca="1">IFERROR(INDEX(MAESTRO!W:W,_xludf.AGGREGATE(15,6,ROW(MAESTRO!$B$3:$B$1000)/((MAESTRO!$B$3:$B$1000="ACADEMICOS")*(UPPER(MAESTRO!$L$3:$L$1000)="CONFIRMADO")),ROWS($A$3:A495))),"")</f>
        <v/>
      </c>
      <c r="X495" s="10" t="str">
        <f ca="1">IFERROR(INDEX(MAESTRO!X:X,_xludf.AGGREGATE(15,6,ROW(MAESTRO!$B$3:$B$1000)/((MAESTRO!$B$3:$B$1000="ACADEMICOS")*(UPPER(MAESTRO!$L$3:$L$1000)="CONFIRMADO")),ROWS($A$3:A495))),"")</f>
        <v/>
      </c>
    </row>
    <row r="496" spans="1:24" ht="22.05" customHeight="1">
      <c r="A496" s="21" t="str">
        <f ca="1">IFERROR(INDEX(MAESTRO!A:A,_xludf.AGGREGATE(15,6,ROW(MAESTRO!$B$3:$B$1000)/((MAESTRO!$B$3:$B$1000="ACADEMICOS")*(UPPER(MAESTRO!$L$3:$L$1000)="CONFIRMADO")),ROWS($A$3:A496))),"")</f>
        <v/>
      </c>
      <c r="B496" s="21" t="str">
        <f ca="1">IFERROR(INDEX(MAESTRO!B:B,_xludf.AGGREGATE(15,6,ROW(MAESTRO!$B$3:$B$1000)/((MAESTRO!$B$3:$B$1000="ACADEMICOS")*(UPPER(MAESTRO!$L$3:$L$1000)="CONFIRMADO")),ROWS($A$3:A496))),"")</f>
        <v/>
      </c>
      <c r="C496" s="21" t="str">
        <f ca="1">IFERROR(INDEX(MAESTRO!C:C,_xludf.AGGREGATE(15,6,ROW(MAESTRO!$B$3:$B$1000)/((MAESTRO!$B$3:$B$1000="ACADEMICOS")*(UPPER(MAESTRO!$L$3:$L$1000)="CONFIRMADO")),ROWS($A$3:A496))),"")</f>
        <v/>
      </c>
      <c r="D496" s="21" t="str">
        <f ca="1">IFERROR(INDEX(MAESTRO!D:D,_xludf.AGGREGATE(15,6,ROW(MAESTRO!$B$3:$B$1000)/((MAESTRO!$B$3:$B$1000="ACADEMICOS")*(UPPER(MAESTRO!$L$3:$L$1000)="CONFIRMADO")),ROWS($A$3:A496))),"")</f>
        <v/>
      </c>
      <c r="E496" s="21" t="str">
        <f ca="1">IFERROR(INDEX(MAESTRO!E:E,_xludf.AGGREGATE(15,6,ROW(MAESTRO!$B$3:$B$1000)/((MAESTRO!$B$3:$B$1000="ACADEMICOS")*(UPPER(MAESTRO!$L$3:$L$1000)="CONFIRMADO")),ROWS($A$3:A496))),"")</f>
        <v/>
      </c>
      <c r="F496" s="21" t="str">
        <f ca="1">IFERROR(INDEX(MAESTRO!F:F,_xludf.AGGREGATE(15,6,ROW(MAESTRO!$B$3:$B$1000)/((MAESTRO!$B$3:$B$1000="ACADEMICOS")*(UPPER(MAESTRO!$L$3:$L$1000)="CONFIRMADO")),ROWS($A$3:A496))),"")</f>
        <v/>
      </c>
      <c r="G496" s="21" t="str">
        <f ca="1">IFERROR(INDEX(MAESTRO!G:G,_xludf.AGGREGATE(15,6,ROW(MAESTRO!$B$3:$B$1000)/((MAESTRO!$B$3:$B$1000="ACADEMICOS")*(UPPER(MAESTRO!$L$3:$L$1000)="CONFIRMADO")),ROWS($A$3:A496))),"")</f>
        <v/>
      </c>
      <c r="H496" s="21" t="str">
        <f ca="1">IFERROR(INDEX(MAESTRO!H:H,_xludf.AGGREGATE(15,6,ROW(MAESTRO!$B$3:$B$1000)/((MAESTRO!$B$3:$B$1000="ACADEMICOS")*(UPPER(MAESTRO!$L$3:$L$1000)="CONFIRMADO")),ROWS($A$3:A496))),"")</f>
        <v/>
      </c>
      <c r="I496" s="21" t="str">
        <f ca="1">IFERROR(INDEX(MAESTRO!I:I,_xludf.AGGREGATE(15,6,ROW(MAESTRO!$B$3:$B$1000)/((MAESTRO!$B$3:$B$1000="ACADEMICOS")*(UPPER(MAESTRO!$L$3:$L$1000)="CONFIRMADO")),ROWS($A$3:A496))),"")</f>
        <v/>
      </c>
      <c r="J496" s="21" t="str">
        <f ca="1">IFERROR(INDEX(MAESTRO!J:J,_xludf.AGGREGATE(15,6,ROW(MAESTRO!$B$3:$B$1000)/((MAESTRO!$B$3:$B$1000="ACADEMICOS")*(UPPER(MAESTRO!$L$3:$L$1000)="CONFIRMADO")),ROWS($A$3:A496))),"")</f>
        <v/>
      </c>
      <c r="K496" s="21" t="str">
        <f ca="1">IFERROR(INDEX(MAESTRO!K:K,_xludf.AGGREGATE(15,6,ROW(MAESTRO!$B$3:$B$1000)/((MAESTRO!$B$3:$B$1000="ACADEMICOS")*(UPPER(MAESTRO!$L$3:$L$1000)="CONFIRMADO")),ROWS($A$3:A496))),"")</f>
        <v/>
      </c>
      <c r="L496" s="21" t="str">
        <f ca="1">IFERROR(INDEX(MAESTRO!L:L,_xludf.AGGREGATE(15,6,ROW(MAESTRO!$B$3:$B$1000)/((MAESTRO!$B$3:$B$1000="ACADEMICOS")*(UPPER(MAESTRO!$L$3:$L$1000)="CONFIRMADO")),ROWS($A$3:A496))),"")</f>
        <v/>
      </c>
      <c r="M496" s="21" t="str">
        <f ca="1">IFERROR(INDEX(MAESTRO!M:M,_xludf.AGGREGATE(15,6,ROW(MAESTRO!$B$3:$B$1000)/((MAESTRO!$B$3:$B$1000="ACADEMICOS")*(UPPER(MAESTRO!$L$3:$L$1000)="CONFIRMADO")),ROWS($A$3:A496))),"")</f>
        <v/>
      </c>
      <c r="N496" s="21" t="str">
        <f ca="1">IFERROR(INDEX(MAESTRO!N:N,_xludf.AGGREGATE(15,6,ROW(MAESTRO!$B$3:$B$1000)/((MAESTRO!$B$3:$B$1000="ACADEMICOS")*(UPPER(MAESTRO!$L$3:$L$1000)="CONFIRMADO")),ROWS($A$3:A496))),"")</f>
        <v/>
      </c>
      <c r="O496" s="21" t="str">
        <f ca="1">IFERROR(INDEX(MAESTRO!O:O,_xludf.AGGREGATE(15,6,ROW(MAESTRO!$B$3:$B$1000)/((MAESTRO!$B$3:$B$1000="ACADEMICOS")*(UPPER(MAESTRO!$L$3:$L$1000)="CONFIRMADO")),ROWS($A$3:A496))),"")</f>
        <v/>
      </c>
      <c r="P496" s="21" t="str">
        <f ca="1">IFERROR(INDEX(MAESTRO!P:P,_xludf.AGGREGATE(15,6,ROW(MAESTRO!$B$3:$B$1000)/((MAESTRO!$B$3:$B$1000="ACADEMICOS")*(UPPER(MAESTRO!$L$3:$L$1000)="CONFIRMADO")),ROWS($A$3:A496))),"")</f>
        <v/>
      </c>
      <c r="Q496" s="21" t="str">
        <f ca="1">IFERROR(INDEX(MAESTRO!Q:Q,_xludf.AGGREGATE(15,6,ROW(MAESTRO!$B$3:$B$1000)/((MAESTRO!$B$3:$B$1000="ACADEMICOS")*(UPPER(MAESTRO!$L$3:$L$1000)="CONFIRMADO")),ROWS($A$3:A496))),"")</f>
        <v/>
      </c>
      <c r="R496" s="21" t="str">
        <f ca="1">IFERROR(INDEX(MAESTRO!R:R,_xludf.AGGREGATE(15,6,ROW(MAESTRO!$B$3:$B$1000)/((MAESTRO!$B$3:$B$1000="ACADEMICOS")*(UPPER(MAESTRO!$L$3:$L$1000)="CONFIRMADO")),ROWS($A$3:A496))),"")</f>
        <v/>
      </c>
      <c r="S496" s="21" t="str">
        <f ca="1">IFERROR(INDEX(MAESTRO!S:S,_xludf.AGGREGATE(15,6,ROW(MAESTRO!$B$3:$B$1000)/((MAESTRO!$B$3:$B$1000="ACADEMICOS")*(UPPER(MAESTRO!$L$3:$L$1000)="CONFIRMADO")),ROWS($A$3:A496))),"")</f>
        <v/>
      </c>
      <c r="T496" s="21" t="str">
        <f ca="1">IFERROR(INDEX(MAESTRO!T:T,_xludf.AGGREGATE(15,6,ROW(MAESTRO!$B$3:$B$1000)/((MAESTRO!$B$3:$B$1000="ACADEMICOS")*(UPPER(MAESTRO!$L$3:$L$1000)="CONFIRMADO")),ROWS($A$3:A496))),"")</f>
        <v/>
      </c>
      <c r="U496" s="21" t="str">
        <f ca="1">IFERROR(INDEX(MAESTRO!U:U,_xludf.AGGREGATE(15,6,ROW(MAESTRO!$B$3:$B$1000)/((MAESTRO!$B$3:$B$1000="ACADEMICOS")*(UPPER(MAESTRO!$L$3:$L$1000)="CONFIRMADO")),ROWS($A$3:A496))),"")</f>
        <v/>
      </c>
      <c r="V496" s="21" t="str">
        <f ca="1">IFERROR(INDEX(MAESTRO!V:V,_xludf.AGGREGATE(15,6,ROW(MAESTRO!$B$3:$B$1000)/((MAESTRO!$B$3:$B$1000="ACADEMICOS")*(UPPER(MAESTRO!$L$3:$L$1000)="CONFIRMADO")),ROWS($A$3:A496))),"")</f>
        <v/>
      </c>
      <c r="W496" s="21" t="str">
        <f ca="1">IFERROR(INDEX(MAESTRO!W:W,_xludf.AGGREGATE(15,6,ROW(MAESTRO!$B$3:$B$1000)/((MAESTRO!$B$3:$B$1000="ACADEMICOS")*(UPPER(MAESTRO!$L$3:$L$1000)="CONFIRMADO")),ROWS($A$3:A496))),"")</f>
        <v/>
      </c>
      <c r="X496" s="21" t="str">
        <f ca="1">IFERROR(INDEX(MAESTRO!X:X,_xludf.AGGREGATE(15,6,ROW(MAESTRO!$B$3:$B$1000)/((MAESTRO!$B$3:$B$1000="ACADEMICOS")*(UPPER(MAESTRO!$L$3:$L$1000)="CONFIRMADO")),ROWS($A$3:A496))),"")</f>
        <v/>
      </c>
    </row>
    <row r="497" spans="1:24" ht="22.05" customHeight="1">
      <c r="A497" s="10" t="str">
        <f ca="1">IFERROR(INDEX(MAESTRO!A:A,_xludf.AGGREGATE(15,6,ROW(MAESTRO!$B$3:$B$1000)/((MAESTRO!$B$3:$B$1000="ACADEMICOS")*(UPPER(MAESTRO!$L$3:$L$1000)="CONFIRMADO")),ROWS($A$3:A497))),"")</f>
        <v/>
      </c>
      <c r="B497" s="10" t="str">
        <f ca="1">IFERROR(INDEX(MAESTRO!B:B,_xludf.AGGREGATE(15,6,ROW(MAESTRO!$B$3:$B$1000)/((MAESTRO!$B$3:$B$1000="ACADEMICOS")*(UPPER(MAESTRO!$L$3:$L$1000)="CONFIRMADO")),ROWS($A$3:A497))),"")</f>
        <v/>
      </c>
      <c r="C497" s="10" t="str">
        <f ca="1">IFERROR(INDEX(MAESTRO!C:C,_xludf.AGGREGATE(15,6,ROW(MAESTRO!$B$3:$B$1000)/((MAESTRO!$B$3:$B$1000="ACADEMICOS")*(UPPER(MAESTRO!$L$3:$L$1000)="CONFIRMADO")),ROWS($A$3:A497))),"")</f>
        <v/>
      </c>
      <c r="D497" s="10" t="str">
        <f ca="1">IFERROR(INDEX(MAESTRO!D:D,_xludf.AGGREGATE(15,6,ROW(MAESTRO!$B$3:$B$1000)/((MAESTRO!$B$3:$B$1000="ACADEMICOS")*(UPPER(MAESTRO!$L$3:$L$1000)="CONFIRMADO")),ROWS($A$3:A497))),"")</f>
        <v/>
      </c>
      <c r="E497" s="10" t="str">
        <f ca="1">IFERROR(INDEX(MAESTRO!E:E,_xludf.AGGREGATE(15,6,ROW(MAESTRO!$B$3:$B$1000)/((MAESTRO!$B$3:$B$1000="ACADEMICOS")*(UPPER(MAESTRO!$L$3:$L$1000)="CONFIRMADO")),ROWS($A$3:A497))),"")</f>
        <v/>
      </c>
      <c r="F497" s="10" t="str">
        <f ca="1">IFERROR(INDEX(MAESTRO!F:F,_xludf.AGGREGATE(15,6,ROW(MAESTRO!$B$3:$B$1000)/((MAESTRO!$B$3:$B$1000="ACADEMICOS")*(UPPER(MAESTRO!$L$3:$L$1000)="CONFIRMADO")),ROWS($A$3:A497))),"")</f>
        <v/>
      </c>
      <c r="G497" s="10" t="str">
        <f ca="1">IFERROR(INDEX(MAESTRO!G:G,_xludf.AGGREGATE(15,6,ROW(MAESTRO!$B$3:$B$1000)/((MAESTRO!$B$3:$B$1000="ACADEMICOS")*(UPPER(MAESTRO!$L$3:$L$1000)="CONFIRMADO")),ROWS($A$3:A497))),"")</f>
        <v/>
      </c>
      <c r="H497" s="10" t="str">
        <f ca="1">IFERROR(INDEX(MAESTRO!H:H,_xludf.AGGREGATE(15,6,ROW(MAESTRO!$B$3:$B$1000)/((MAESTRO!$B$3:$B$1000="ACADEMICOS")*(UPPER(MAESTRO!$L$3:$L$1000)="CONFIRMADO")),ROWS($A$3:A497))),"")</f>
        <v/>
      </c>
      <c r="I497" s="10" t="str">
        <f ca="1">IFERROR(INDEX(MAESTRO!I:I,_xludf.AGGREGATE(15,6,ROW(MAESTRO!$B$3:$B$1000)/((MAESTRO!$B$3:$B$1000="ACADEMICOS")*(UPPER(MAESTRO!$L$3:$L$1000)="CONFIRMADO")),ROWS($A$3:A497))),"")</f>
        <v/>
      </c>
      <c r="J497" s="10" t="str">
        <f ca="1">IFERROR(INDEX(MAESTRO!J:J,_xludf.AGGREGATE(15,6,ROW(MAESTRO!$B$3:$B$1000)/((MAESTRO!$B$3:$B$1000="ACADEMICOS")*(UPPER(MAESTRO!$L$3:$L$1000)="CONFIRMADO")),ROWS($A$3:A497))),"")</f>
        <v/>
      </c>
      <c r="K497" s="10" t="str">
        <f ca="1">IFERROR(INDEX(MAESTRO!K:K,_xludf.AGGREGATE(15,6,ROW(MAESTRO!$B$3:$B$1000)/((MAESTRO!$B$3:$B$1000="ACADEMICOS")*(UPPER(MAESTRO!$L$3:$L$1000)="CONFIRMADO")),ROWS($A$3:A497))),"")</f>
        <v/>
      </c>
      <c r="L497" s="10" t="str">
        <f ca="1">IFERROR(INDEX(MAESTRO!L:L,_xludf.AGGREGATE(15,6,ROW(MAESTRO!$B$3:$B$1000)/((MAESTRO!$B$3:$B$1000="ACADEMICOS")*(UPPER(MAESTRO!$L$3:$L$1000)="CONFIRMADO")),ROWS($A$3:A497))),"")</f>
        <v/>
      </c>
      <c r="M497" s="10" t="str">
        <f ca="1">IFERROR(INDEX(MAESTRO!M:M,_xludf.AGGREGATE(15,6,ROW(MAESTRO!$B$3:$B$1000)/((MAESTRO!$B$3:$B$1000="ACADEMICOS")*(UPPER(MAESTRO!$L$3:$L$1000)="CONFIRMADO")),ROWS($A$3:A497))),"")</f>
        <v/>
      </c>
      <c r="N497" s="10" t="str">
        <f ca="1">IFERROR(INDEX(MAESTRO!N:N,_xludf.AGGREGATE(15,6,ROW(MAESTRO!$B$3:$B$1000)/((MAESTRO!$B$3:$B$1000="ACADEMICOS")*(UPPER(MAESTRO!$L$3:$L$1000)="CONFIRMADO")),ROWS($A$3:A497))),"")</f>
        <v/>
      </c>
      <c r="O497" s="10" t="str">
        <f ca="1">IFERROR(INDEX(MAESTRO!O:O,_xludf.AGGREGATE(15,6,ROW(MAESTRO!$B$3:$B$1000)/((MAESTRO!$B$3:$B$1000="ACADEMICOS")*(UPPER(MAESTRO!$L$3:$L$1000)="CONFIRMADO")),ROWS($A$3:A497))),"")</f>
        <v/>
      </c>
      <c r="P497" s="10" t="str">
        <f ca="1">IFERROR(INDEX(MAESTRO!P:P,_xludf.AGGREGATE(15,6,ROW(MAESTRO!$B$3:$B$1000)/((MAESTRO!$B$3:$B$1000="ACADEMICOS")*(UPPER(MAESTRO!$L$3:$L$1000)="CONFIRMADO")),ROWS($A$3:A497))),"")</f>
        <v/>
      </c>
      <c r="Q497" s="10" t="str">
        <f ca="1">IFERROR(INDEX(MAESTRO!Q:Q,_xludf.AGGREGATE(15,6,ROW(MAESTRO!$B$3:$B$1000)/((MAESTRO!$B$3:$B$1000="ACADEMICOS")*(UPPER(MAESTRO!$L$3:$L$1000)="CONFIRMADO")),ROWS($A$3:A497))),"")</f>
        <v/>
      </c>
      <c r="R497" s="10" t="str">
        <f ca="1">IFERROR(INDEX(MAESTRO!R:R,_xludf.AGGREGATE(15,6,ROW(MAESTRO!$B$3:$B$1000)/((MAESTRO!$B$3:$B$1000="ACADEMICOS")*(UPPER(MAESTRO!$L$3:$L$1000)="CONFIRMADO")),ROWS($A$3:A497))),"")</f>
        <v/>
      </c>
      <c r="S497" s="10" t="str">
        <f ca="1">IFERROR(INDEX(MAESTRO!S:S,_xludf.AGGREGATE(15,6,ROW(MAESTRO!$B$3:$B$1000)/((MAESTRO!$B$3:$B$1000="ACADEMICOS")*(UPPER(MAESTRO!$L$3:$L$1000)="CONFIRMADO")),ROWS($A$3:A497))),"")</f>
        <v/>
      </c>
      <c r="T497" s="10" t="str">
        <f ca="1">IFERROR(INDEX(MAESTRO!T:T,_xludf.AGGREGATE(15,6,ROW(MAESTRO!$B$3:$B$1000)/((MAESTRO!$B$3:$B$1000="ACADEMICOS")*(UPPER(MAESTRO!$L$3:$L$1000)="CONFIRMADO")),ROWS($A$3:A497))),"")</f>
        <v/>
      </c>
      <c r="U497" s="10" t="str">
        <f ca="1">IFERROR(INDEX(MAESTRO!U:U,_xludf.AGGREGATE(15,6,ROW(MAESTRO!$B$3:$B$1000)/((MAESTRO!$B$3:$B$1000="ACADEMICOS")*(UPPER(MAESTRO!$L$3:$L$1000)="CONFIRMADO")),ROWS($A$3:A497))),"")</f>
        <v/>
      </c>
      <c r="V497" s="10" t="str">
        <f ca="1">IFERROR(INDEX(MAESTRO!V:V,_xludf.AGGREGATE(15,6,ROW(MAESTRO!$B$3:$B$1000)/((MAESTRO!$B$3:$B$1000="ACADEMICOS")*(UPPER(MAESTRO!$L$3:$L$1000)="CONFIRMADO")),ROWS($A$3:A497))),"")</f>
        <v/>
      </c>
      <c r="W497" s="10" t="str">
        <f ca="1">IFERROR(INDEX(MAESTRO!W:W,_xludf.AGGREGATE(15,6,ROW(MAESTRO!$B$3:$B$1000)/((MAESTRO!$B$3:$B$1000="ACADEMICOS")*(UPPER(MAESTRO!$L$3:$L$1000)="CONFIRMADO")),ROWS($A$3:A497))),"")</f>
        <v/>
      </c>
      <c r="X497" s="10" t="str">
        <f ca="1">IFERROR(INDEX(MAESTRO!X:X,_xludf.AGGREGATE(15,6,ROW(MAESTRO!$B$3:$B$1000)/((MAESTRO!$B$3:$B$1000="ACADEMICOS")*(UPPER(MAESTRO!$L$3:$L$1000)="CONFIRMADO")),ROWS($A$3:A497))),"")</f>
        <v/>
      </c>
    </row>
    <row r="498" spans="1:24" ht="22.05" customHeight="1">
      <c r="A498" s="21" t="str">
        <f ca="1">IFERROR(INDEX(MAESTRO!A:A,_xludf.AGGREGATE(15,6,ROW(MAESTRO!$B$3:$B$1000)/((MAESTRO!$B$3:$B$1000="ACADEMICOS")*(UPPER(MAESTRO!$L$3:$L$1000)="CONFIRMADO")),ROWS($A$3:A498))),"")</f>
        <v/>
      </c>
      <c r="B498" s="21" t="str">
        <f ca="1">IFERROR(INDEX(MAESTRO!B:B,_xludf.AGGREGATE(15,6,ROW(MAESTRO!$B$3:$B$1000)/((MAESTRO!$B$3:$B$1000="ACADEMICOS")*(UPPER(MAESTRO!$L$3:$L$1000)="CONFIRMADO")),ROWS($A$3:A498))),"")</f>
        <v/>
      </c>
      <c r="C498" s="21" t="str">
        <f ca="1">IFERROR(INDEX(MAESTRO!C:C,_xludf.AGGREGATE(15,6,ROW(MAESTRO!$B$3:$B$1000)/((MAESTRO!$B$3:$B$1000="ACADEMICOS")*(UPPER(MAESTRO!$L$3:$L$1000)="CONFIRMADO")),ROWS($A$3:A498))),"")</f>
        <v/>
      </c>
      <c r="D498" s="21" t="str">
        <f ca="1">IFERROR(INDEX(MAESTRO!D:D,_xludf.AGGREGATE(15,6,ROW(MAESTRO!$B$3:$B$1000)/((MAESTRO!$B$3:$B$1000="ACADEMICOS")*(UPPER(MAESTRO!$L$3:$L$1000)="CONFIRMADO")),ROWS($A$3:A498))),"")</f>
        <v/>
      </c>
      <c r="E498" s="21" t="str">
        <f ca="1">IFERROR(INDEX(MAESTRO!E:E,_xludf.AGGREGATE(15,6,ROW(MAESTRO!$B$3:$B$1000)/((MAESTRO!$B$3:$B$1000="ACADEMICOS")*(UPPER(MAESTRO!$L$3:$L$1000)="CONFIRMADO")),ROWS($A$3:A498))),"")</f>
        <v/>
      </c>
      <c r="F498" s="21" t="str">
        <f ca="1">IFERROR(INDEX(MAESTRO!F:F,_xludf.AGGREGATE(15,6,ROW(MAESTRO!$B$3:$B$1000)/((MAESTRO!$B$3:$B$1000="ACADEMICOS")*(UPPER(MAESTRO!$L$3:$L$1000)="CONFIRMADO")),ROWS($A$3:A498))),"")</f>
        <v/>
      </c>
      <c r="G498" s="21" t="str">
        <f ca="1">IFERROR(INDEX(MAESTRO!G:G,_xludf.AGGREGATE(15,6,ROW(MAESTRO!$B$3:$B$1000)/((MAESTRO!$B$3:$B$1000="ACADEMICOS")*(UPPER(MAESTRO!$L$3:$L$1000)="CONFIRMADO")),ROWS($A$3:A498))),"")</f>
        <v/>
      </c>
      <c r="H498" s="21" t="str">
        <f ca="1">IFERROR(INDEX(MAESTRO!H:H,_xludf.AGGREGATE(15,6,ROW(MAESTRO!$B$3:$B$1000)/((MAESTRO!$B$3:$B$1000="ACADEMICOS")*(UPPER(MAESTRO!$L$3:$L$1000)="CONFIRMADO")),ROWS($A$3:A498))),"")</f>
        <v/>
      </c>
      <c r="I498" s="21" t="str">
        <f ca="1">IFERROR(INDEX(MAESTRO!I:I,_xludf.AGGREGATE(15,6,ROW(MAESTRO!$B$3:$B$1000)/((MAESTRO!$B$3:$B$1000="ACADEMICOS")*(UPPER(MAESTRO!$L$3:$L$1000)="CONFIRMADO")),ROWS($A$3:A498))),"")</f>
        <v/>
      </c>
      <c r="J498" s="21" t="str">
        <f ca="1">IFERROR(INDEX(MAESTRO!J:J,_xludf.AGGREGATE(15,6,ROW(MAESTRO!$B$3:$B$1000)/((MAESTRO!$B$3:$B$1000="ACADEMICOS")*(UPPER(MAESTRO!$L$3:$L$1000)="CONFIRMADO")),ROWS($A$3:A498))),"")</f>
        <v/>
      </c>
      <c r="K498" s="21" t="str">
        <f ca="1">IFERROR(INDEX(MAESTRO!K:K,_xludf.AGGREGATE(15,6,ROW(MAESTRO!$B$3:$B$1000)/((MAESTRO!$B$3:$B$1000="ACADEMICOS")*(UPPER(MAESTRO!$L$3:$L$1000)="CONFIRMADO")),ROWS($A$3:A498))),"")</f>
        <v/>
      </c>
      <c r="L498" s="21" t="str">
        <f ca="1">IFERROR(INDEX(MAESTRO!L:L,_xludf.AGGREGATE(15,6,ROW(MAESTRO!$B$3:$B$1000)/((MAESTRO!$B$3:$B$1000="ACADEMICOS")*(UPPER(MAESTRO!$L$3:$L$1000)="CONFIRMADO")),ROWS($A$3:A498))),"")</f>
        <v/>
      </c>
      <c r="M498" s="21" t="str">
        <f ca="1">IFERROR(INDEX(MAESTRO!M:M,_xludf.AGGREGATE(15,6,ROW(MAESTRO!$B$3:$B$1000)/((MAESTRO!$B$3:$B$1000="ACADEMICOS")*(UPPER(MAESTRO!$L$3:$L$1000)="CONFIRMADO")),ROWS($A$3:A498))),"")</f>
        <v/>
      </c>
      <c r="N498" s="21" t="str">
        <f ca="1">IFERROR(INDEX(MAESTRO!N:N,_xludf.AGGREGATE(15,6,ROW(MAESTRO!$B$3:$B$1000)/((MAESTRO!$B$3:$B$1000="ACADEMICOS")*(UPPER(MAESTRO!$L$3:$L$1000)="CONFIRMADO")),ROWS($A$3:A498))),"")</f>
        <v/>
      </c>
      <c r="O498" s="21" t="str">
        <f ca="1">IFERROR(INDEX(MAESTRO!O:O,_xludf.AGGREGATE(15,6,ROW(MAESTRO!$B$3:$B$1000)/((MAESTRO!$B$3:$B$1000="ACADEMICOS")*(UPPER(MAESTRO!$L$3:$L$1000)="CONFIRMADO")),ROWS($A$3:A498))),"")</f>
        <v/>
      </c>
      <c r="P498" s="21" t="str">
        <f ca="1">IFERROR(INDEX(MAESTRO!P:P,_xludf.AGGREGATE(15,6,ROW(MAESTRO!$B$3:$B$1000)/((MAESTRO!$B$3:$B$1000="ACADEMICOS")*(UPPER(MAESTRO!$L$3:$L$1000)="CONFIRMADO")),ROWS($A$3:A498))),"")</f>
        <v/>
      </c>
      <c r="Q498" s="21" t="str">
        <f ca="1">IFERROR(INDEX(MAESTRO!Q:Q,_xludf.AGGREGATE(15,6,ROW(MAESTRO!$B$3:$B$1000)/((MAESTRO!$B$3:$B$1000="ACADEMICOS")*(UPPER(MAESTRO!$L$3:$L$1000)="CONFIRMADO")),ROWS($A$3:A498))),"")</f>
        <v/>
      </c>
      <c r="R498" s="21" t="str">
        <f ca="1">IFERROR(INDEX(MAESTRO!R:R,_xludf.AGGREGATE(15,6,ROW(MAESTRO!$B$3:$B$1000)/((MAESTRO!$B$3:$B$1000="ACADEMICOS")*(UPPER(MAESTRO!$L$3:$L$1000)="CONFIRMADO")),ROWS($A$3:A498))),"")</f>
        <v/>
      </c>
      <c r="S498" s="21" t="str">
        <f ca="1">IFERROR(INDEX(MAESTRO!S:S,_xludf.AGGREGATE(15,6,ROW(MAESTRO!$B$3:$B$1000)/((MAESTRO!$B$3:$B$1000="ACADEMICOS")*(UPPER(MAESTRO!$L$3:$L$1000)="CONFIRMADO")),ROWS($A$3:A498))),"")</f>
        <v/>
      </c>
      <c r="T498" s="21" t="str">
        <f ca="1">IFERROR(INDEX(MAESTRO!T:T,_xludf.AGGREGATE(15,6,ROW(MAESTRO!$B$3:$B$1000)/((MAESTRO!$B$3:$B$1000="ACADEMICOS")*(UPPER(MAESTRO!$L$3:$L$1000)="CONFIRMADO")),ROWS($A$3:A498))),"")</f>
        <v/>
      </c>
      <c r="U498" s="21" t="str">
        <f ca="1">IFERROR(INDEX(MAESTRO!U:U,_xludf.AGGREGATE(15,6,ROW(MAESTRO!$B$3:$B$1000)/((MAESTRO!$B$3:$B$1000="ACADEMICOS")*(UPPER(MAESTRO!$L$3:$L$1000)="CONFIRMADO")),ROWS($A$3:A498))),"")</f>
        <v/>
      </c>
      <c r="V498" s="21" t="str">
        <f ca="1">IFERROR(INDEX(MAESTRO!V:V,_xludf.AGGREGATE(15,6,ROW(MAESTRO!$B$3:$B$1000)/((MAESTRO!$B$3:$B$1000="ACADEMICOS")*(UPPER(MAESTRO!$L$3:$L$1000)="CONFIRMADO")),ROWS($A$3:A498))),"")</f>
        <v/>
      </c>
      <c r="W498" s="21" t="str">
        <f ca="1">IFERROR(INDEX(MAESTRO!W:W,_xludf.AGGREGATE(15,6,ROW(MAESTRO!$B$3:$B$1000)/((MAESTRO!$B$3:$B$1000="ACADEMICOS")*(UPPER(MAESTRO!$L$3:$L$1000)="CONFIRMADO")),ROWS($A$3:A498))),"")</f>
        <v/>
      </c>
      <c r="X498" s="21" t="str">
        <f ca="1">IFERROR(INDEX(MAESTRO!X:X,_xludf.AGGREGATE(15,6,ROW(MAESTRO!$B$3:$B$1000)/((MAESTRO!$B$3:$B$1000="ACADEMICOS")*(UPPER(MAESTRO!$L$3:$L$1000)="CONFIRMADO")),ROWS($A$3:A498))),"")</f>
        <v/>
      </c>
    </row>
    <row r="499" spans="1:24" ht="22.05" customHeight="1">
      <c r="A499" s="10" t="str">
        <f ca="1">IFERROR(INDEX(MAESTRO!A:A,_xludf.AGGREGATE(15,6,ROW(MAESTRO!$B$3:$B$1000)/((MAESTRO!$B$3:$B$1000="ACADEMICOS")*(UPPER(MAESTRO!$L$3:$L$1000)="CONFIRMADO")),ROWS($A$3:A499))),"")</f>
        <v/>
      </c>
      <c r="B499" s="10" t="str">
        <f ca="1">IFERROR(INDEX(MAESTRO!B:B,_xludf.AGGREGATE(15,6,ROW(MAESTRO!$B$3:$B$1000)/((MAESTRO!$B$3:$B$1000="ACADEMICOS")*(UPPER(MAESTRO!$L$3:$L$1000)="CONFIRMADO")),ROWS($A$3:A499))),"")</f>
        <v/>
      </c>
      <c r="C499" s="10" t="str">
        <f ca="1">IFERROR(INDEX(MAESTRO!C:C,_xludf.AGGREGATE(15,6,ROW(MAESTRO!$B$3:$B$1000)/((MAESTRO!$B$3:$B$1000="ACADEMICOS")*(UPPER(MAESTRO!$L$3:$L$1000)="CONFIRMADO")),ROWS($A$3:A499))),"")</f>
        <v/>
      </c>
      <c r="D499" s="10" t="str">
        <f ca="1">IFERROR(INDEX(MAESTRO!D:D,_xludf.AGGREGATE(15,6,ROW(MAESTRO!$B$3:$B$1000)/((MAESTRO!$B$3:$B$1000="ACADEMICOS")*(UPPER(MAESTRO!$L$3:$L$1000)="CONFIRMADO")),ROWS($A$3:A499))),"")</f>
        <v/>
      </c>
      <c r="E499" s="10" t="str">
        <f ca="1">IFERROR(INDEX(MAESTRO!E:E,_xludf.AGGREGATE(15,6,ROW(MAESTRO!$B$3:$B$1000)/((MAESTRO!$B$3:$B$1000="ACADEMICOS")*(UPPER(MAESTRO!$L$3:$L$1000)="CONFIRMADO")),ROWS($A$3:A499))),"")</f>
        <v/>
      </c>
      <c r="F499" s="10" t="str">
        <f ca="1">IFERROR(INDEX(MAESTRO!F:F,_xludf.AGGREGATE(15,6,ROW(MAESTRO!$B$3:$B$1000)/((MAESTRO!$B$3:$B$1000="ACADEMICOS")*(UPPER(MAESTRO!$L$3:$L$1000)="CONFIRMADO")),ROWS($A$3:A499))),"")</f>
        <v/>
      </c>
      <c r="G499" s="10" t="str">
        <f ca="1">IFERROR(INDEX(MAESTRO!G:G,_xludf.AGGREGATE(15,6,ROW(MAESTRO!$B$3:$B$1000)/((MAESTRO!$B$3:$B$1000="ACADEMICOS")*(UPPER(MAESTRO!$L$3:$L$1000)="CONFIRMADO")),ROWS($A$3:A499))),"")</f>
        <v/>
      </c>
      <c r="H499" s="10" t="str">
        <f ca="1">IFERROR(INDEX(MAESTRO!H:H,_xludf.AGGREGATE(15,6,ROW(MAESTRO!$B$3:$B$1000)/((MAESTRO!$B$3:$B$1000="ACADEMICOS")*(UPPER(MAESTRO!$L$3:$L$1000)="CONFIRMADO")),ROWS($A$3:A499))),"")</f>
        <v/>
      </c>
      <c r="I499" s="10" t="str">
        <f ca="1">IFERROR(INDEX(MAESTRO!I:I,_xludf.AGGREGATE(15,6,ROW(MAESTRO!$B$3:$B$1000)/((MAESTRO!$B$3:$B$1000="ACADEMICOS")*(UPPER(MAESTRO!$L$3:$L$1000)="CONFIRMADO")),ROWS($A$3:A499))),"")</f>
        <v/>
      </c>
      <c r="J499" s="10" t="str">
        <f ca="1">IFERROR(INDEX(MAESTRO!J:J,_xludf.AGGREGATE(15,6,ROW(MAESTRO!$B$3:$B$1000)/((MAESTRO!$B$3:$B$1000="ACADEMICOS")*(UPPER(MAESTRO!$L$3:$L$1000)="CONFIRMADO")),ROWS($A$3:A499))),"")</f>
        <v/>
      </c>
      <c r="K499" s="10" t="str">
        <f ca="1">IFERROR(INDEX(MAESTRO!K:K,_xludf.AGGREGATE(15,6,ROW(MAESTRO!$B$3:$B$1000)/((MAESTRO!$B$3:$B$1000="ACADEMICOS")*(UPPER(MAESTRO!$L$3:$L$1000)="CONFIRMADO")),ROWS($A$3:A499))),"")</f>
        <v/>
      </c>
      <c r="L499" s="10" t="str">
        <f ca="1">IFERROR(INDEX(MAESTRO!L:L,_xludf.AGGREGATE(15,6,ROW(MAESTRO!$B$3:$B$1000)/((MAESTRO!$B$3:$B$1000="ACADEMICOS")*(UPPER(MAESTRO!$L$3:$L$1000)="CONFIRMADO")),ROWS($A$3:A499))),"")</f>
        <v/>
      </c>
      <c r="M499" s="10" t="str">
        <f ca="1">IFERROR(INDEX(MAESTRO!M:M,_xludf.AGGREGATE(15,6,ROW(MAESTRO!$B$3:$B$1000)/((MAESTRO!$B$3:$B$1000="ACADEMICOS")*(UPPER(MAESTRO!$L$3:$L$1000)="CONFIRMADO")),ROWS($A$3:A499))),"")</f>
        <v/>
      </c>
      <c r="N499" s="10" t="str">
        <f ca="1">IFERROR(INDEX(MAESTRO!N:N,_xludf.AGGREGATE(15,6,ROW(MAESTRO!$B$3:$B$1000)/((MAESTRO!$B$3:$B$1000="ACADEMICOS")*(UPPER(MAESTRO!$L$3:$L$1000)="CONFIRMADO")),ROWS($A$3:A499))),"")</f>
        <v/>
      </c>
      <c r="O499" s="10" t="str">
        <f ca="1">IFERROR(INDEX(MAESTRO!O:O,_xludf.AGGREGATE(15,6,ROW(MAESTRO!$B$3:$B$1000)/((MAESTRO!$B$3:$B$1000="ACADEMICOS")*(UPPER(MAESTRO!$L$3:$L$1000)="CONFIRMADO")),ROWS($A$3:A499))),"")</f>
        <v/>
      </c>
      <c r="P499" s="10" t="str">
        <f ca="1">IFERROR(INDEX(MAESTRO!P:P,_xludf.AGGREGATE(15,6,ROW(MAESTRO!$B$3:$B$1000)/((MAESTRO!$B$3:$B$1000="ACADEMICOS")*(UPPER(MAESTRO!$L$3:$L$1000)="CONFIRMADO")),ROWS($A$3:A499))),"")</f>
        <v/>
      </c>
      <c r="Q499" s="10" t="str">
        <f ca="1">IFERROR(INDEX(MAESTRO!Q:Q,_xludf.AGGREGATE(15,6,ROW(MAESTRO!$B$3:$B$1000)/((MAESTRO!$B$3:$B$1000="ACADEMICOS")*(UPPER(MAESTRO!$L$3:$L$1000)="CONFIRMADO")),ROWS($A$3:A499))),"")</f>
        <v/>
      </c>
      <c r="R499" s="10" t="str">
        <f ca="1">IFERROR(INDEX(MAESTRO!R:R,_xludf.AGGREGATE(15,6,ROW(MAESTRO!$B$3:$B$1000)/((MAESTRO!$B$3:$B$1000="ACADEMICOS")*(UPPER(MAESTRO!$L$3:$L$1000)="CONFIRMADO")),ROWS($A$3:A499))),"")</f>
        <v/>
      </c>
      <c r="S499" s="10" t="str">
        <f ca="1">IFERROR(INDEX(MAESTRO!S:S,_xludf.AGGREGATE(15,6,ROW(MAESTRO!$B$3:$B$1000)/((MAESTRO!$B$3:$B$1000="ACADEMICOS")*(UPPER(MAESTRO!$L$3:$L$1000)="CONFIRMADO")),ROWS($A$3:A499))),"")</f>
        <v/>
      </c>
      <c r="T499" s="10" t="str">
        <f ca="1">IFERROR(INDEX(MAESTRO!T:T,_xludf.AGGREGATE(15,6,ROW(MAESTRO!$B$3:$B$1000)/((MAESTRO!$B$3:$B$1000="ACADEMICOS")*(UPPER(MAESTRO!$L$3:$L$1000)="CONFIRMADO")),ROWS($A$3:A499))),"")</f>
        <v/>
      </c>
      <c r="U499" s="10" t="str">
        <f ca="1">IFERROR(INDEX(MAESTRO!U:U,_xludf.AGGREGATE(15,6,ROW(MAESTRO!$B$3:$B$1000)/((MAESTRO!$B$3:$B$1000="ACADEMICOS")*(UPPER(MAESTRO!$L$3:$L$1000)="CONFIRMADO")),ROWS($A$3:A499))),"")</f>
        <v/>
      </c>
      <c r="V499" s="10" t="str">
        <f ca="1">IFERROR(INDEX(MAESTRO!V:V,_xludf.AGGREGATE(15,6,ROW(MAESTRO!$B$3:$B$1000)/((MAESTRO!$B$3:$B$1000="ACADEMICOS")*(UPPER(MAESTRO!$L$3:$L$1000)="CONFIRMADO")),ROWS($A$3:A499))),"")</f>
        <v/>
      </c>
      <c r="W499" s="10" t="str">
        <f ca="1">IFERROR(INDEX(MAESTRO!W:W,_xludf.AGGREGATE(15,6,ROW(MAESTRO!$B$3:$B$1000)/((MAESTRO!$B$3:$B$1000="ACADEMICOS")*(UPPER(MAESTRO!$L$3:$L$1000)="CONFIRMADO")),ROWS($A$3:A499))),"")</f>
        <v/>
      </c>
      <c r="X499" s="10" t="str">
        <f ca="1">IFERROR(INDEX(MAESTRO!X:X,_xludf.AGGREGATE(15,6,ROW(MAESTRO!$B$3:$B$1000)/((MAESTRO!$B$3:$B$1000="ACADEMICOS")*(UPPER(MAESTRO!$L$3:$L$1000)="CONFIRMADO")),ROWS($A$3:A499))),"")</f>
        <v/>
      </c>
    </row>
    <row r="500" spans="1:24" ht="22.05" customHeight="1">
      <c r="A500" s="21" t="str">
        <f ca="1">IFERROR(INDEX(MAESTRO!A:A,_xludf.AGGREGATE(15,6,ROW(MAESTRO!$B$3:$B$1000)/((MAESTRO!$B$3:$B$1000="ACADEMICOS")*(UPPER(MAESTRO!$L$3:$L$1000)="CONFIRMADO")),ROWS($A$3:A500))),"")</f>
        <v/>
      </c>
      <c r="B500" s="21" t="str">
        <f ca="1">IFERROR(INDEX(MAESTRO!B:B,_xludf.AGGREGATE(15,6,ROW(MAESTRO!$B$3:$B$1000)/((MAESTRO!$B$3:$B$1000="ACADEMICOS")*(UPPER(MAESTRO!$L$3:$L$1000)="CONFIRMADO")),ROWS($A$3:A500))),"")</f>
        <v/>
      </c>
      <c r="C500" s="21" t="str">
        <f ca="1">IFERROR(INDEX(MAESTRO!C:C,_xludf.AGGREGATE(15,6,ROW(MAESTRO!$B$3:$B$1000)/((MAESTRO!$B$3:$B$1000="ACADEMICOS")*(UPPER(MAESTRO!$L$3:$L$1000)="CONFIRMADO")),ROWS($A$3:A500))),"")</f>
        <v/>
      </c>
      <c r="D500" s="21" t="str">
        <f ca="1">IFERROR(INDEX(MAESTRO!D:D,_xludf.AGGREGATE(15,6,ROW(MAESTRO!$B$3:$B$1000)/((MAESTRO!$B$3:$B$1000="ACADEMICOS")*(UPPER(MAESTRO!$L$3:$L$1000)="CONFIRMADO")),ROWS($A$3:A500))),"")</f>
        <v/>
      </c>
      <c r="E500" s="21" t="str">
        <f ca="1">IFERROR(INDEX(MAESTRO!E:E,_xludf.AGGREGATE(15,6,ROW(MAESTRO!$B$3:$B$1000)/((MAESTRO!$B$3:$B$1000="ACADEMICOS")*(UPPER(MAESTRO!$L$3:$L$1000)="CONFIRMADO")),ROWS($A$3:A500))),"")</f>
        <v/>
      </c>
      <c r="F500" s="21" t="str">
        <f ca="1">IFERROR(INDEX(MAESTRO!F:F,_xludf.AGGREGATE(15,6,ROW(MAESTRO!$B$3:$B$1000)/((MAESTRO!$B$3:$B$1000="ACADEMICOS")*(UPPER(MAESTRO!$L$3:$L$1000)="CONFIRMADO")),ROWS($A$3:A500))),"")</f>
        <v/>
      </c>
      <c r="G500" s="21" t="str">
        <f ca="1">IFERROR(INDEX(MAESTRO!G:G,_xludf.AGGREGATE(15,6,ROW(MAESTRO!$B$3:$B$1000)/((MAESTRO!$B$3:$B$1000="ACADEMICOS")*(UPPER(MAESTRO!$L$3:$L$1000)="CONFIRMADO")),ROWS($A$3:A500))),"")</f>
        <v/>
      </c>
      <c r="H500" s="21" t="str">
        <f ca="1">IFERROR(INDEX(MAESTRO!H:H,_xludf.AGGREGATE(15,6,ROW(MAESTRO!$B$3:$B$1000)/((MAESTRO!$B$3:$B$1000="ACADEMICOS")*(UPPER(MAESTRO!$L$3:$L$1000)="CONFIRMADO")),ROWS($A$3:A500))),"")</f>
        <v/>
      </c>
      <c r="I500" s="21" t="str">
        <f ca="1">IFERROR(INDEX(MAESTRO!I:I,_xludf.AGGREGATE(15,6,ROW(MAESTRO!$B$3:$B$1000)/((MAESTRO!$B$3:$B$1000="ACADEMICOS")*(UPPER(MAESTRO!$L$3:$L$1000)="CONFIRMADO")),ROWS($A$3:A500))),"")</f>
        <v/>
      </c>
      <c r="J500" s="21" t="str">
        <f ca="1">IFERROR(INDEX(MAESTRO!J:J,_xludf.AGGREGATE(15,6,ROW(MAESTRO!$B$3:$B$1000)/((MAESTRO!$B$3:$B$1000="ACADEMICOS")*(UPPER(MAESTRO!$L$3:$L$1000)="CONFIRMADO")),ROWS($A$3:A500))),"")</f>
        <v/>
      </c>
      <c r="K500" s="21" t="str">
        <f ca="1">IFERROR(INDEX(MAESTRO!K:K,_xludf.AGGREGATE(15,6,ROW(MAESTRO!$B$3:$B$1000)/((MAESTRO!$B$3:$B$1000="ACADEMICOS")*(UPPER(MAESTRO!$L$3:$L$1000)="CONFIRMADO")),ROWS($A$3:A500))),"")</f>
        <v/>
      </c>
      <c r="L500" s="21" t="str">
        <f ca="1">IFERROR(INDEX(MAESTRO!L:L,_xludf.AGGREGATE(15,6,ROW(MAESTRO!$B$3:$B$1000)/((MAESTRO!$B$3:$B$1000="ACADEMICOS")*(UPPER(MAESTRO!$L$3:$L$1000)="CONFIRMADO")),ROWS($A$3:A500))),"")</f>
        <v/>
      </c>
      <c r="M500" s="21" t="str">
        <f ca="1">IFERROR(INDEX(MAESTRO!M:M,_xludf.AGGREGATE(15,6,ROW(MAESTRO!$B$3:$B$1000)/((MAESTRO!$B$3:$B$1000="ACADEMICOS")*(UPPER(MAESTRO!$L$3:$L$1000)="CONFIRMADO")),ROWS($A$3:A500))),"")</f>
        <v/>
      </c>
      <c r="N500" s="21" t="str">
        <f ca="1">IFERROR(INDEX(MAESTRO!N:N,_xludf.AGGREGATE(15,6,ROW(MAESTRO!$B$3:$B$1000)/((MAESTRO!$B$3:$B$1000="ACADEMICOS")*(UPPER(MAESTRO!$L$3:$L$1000)="CONFIRMADO")),ROWS($A$3:A500))),"")</f>
        <v/>
      </c>
      <c r="O500" s="21" t="str">
        <f ca="1">IFERROR(INDEX(MAESTRO!O:O,_xludf.AGGREGATE(15,6,ROW(MAESTRO!$B$3:$B$1000)/((MAESTRO!$B$3:$B$1000="ACADEMICOS")*(UPPER(MAESTRO!$L$3:$L$1000)="CONFIRMADO")),ROWS($A$3:A500))),"")</f>
        <v/>
      </c>
      <c r="P500" s="21" t="str">
        <f ca="1">IFERROR(INDEX(MAESTRO!P:P,_xludf.AGGREGATE(15,6,ROW(MAESTRO!$B$3:$B$1000)/((MAESTRO!$B$3:$B$1000="ACADEMICOS")*(UPPER(MAESTRO!$L$3:$L$1000)="CONFIRMADO")),ROWS($A$3:A500))),"")</f>
        <v/>
      </c>
      <c r="Q500" s="21" t="str">
        <f ca="1">IFERROR(INDEX(MAESTRO!Q:Q,_xludf.AGGREGATE(15,6,ROW(MAESTRO!$B$3:$B$1000)/((MAESTRO!$B$3:$B$1000="ACADEMICOS")*(UPPER(MAESTRO!$L$3:$L$1000)="CONFIRMADO")),ROWS($A$3:A500))),"")</f>
        <v/>
      </c>
      <c r="R500" s="21" t="str">
        <f ca="1">IFERROR(INDEX(MAESTRO!R:R,_xludf.AGGREGATE(15,6,ROW(MAESTRO!$B$3:$B$1000)/((MAESTRO!$B$3:$B$1000="ACADEMICOS")*(UPPER(MAESTRO!$L$3:$L$1000)="CONFIRMADO")),ROWS($A$3:A500))),"")</f>
        <v/>
      </c>
      <c r="S500" s="21" t="str">
        <f ca="1">IFERROR(INDEX(MAESTRO!S:S,_xludf.AGGREGATE(15,6,ROW(MAESTRO!$B$3:$B$1000)/((MAESTRO!$B$3:$B$1000="ACADEMICOS")*(UPPER(MAESTRO!$L$3:$L$1000)="CONFIRMADO")),ROWS($A$3:A500))),"")</f>
        <v/>
      </c>
      <c r="T500" s="21" t="str">
        <f ca="1">IFERROR(INDEX(MAESTRO!T:T,_xludf.AGGREGATE(15,6,ROW(MAESTRO!$B$3:$B$1000)/((MAESTRO!$B$3:$B$1000="ACADEMICOS")*(UPPER(MAESTRO!$L$3:$L$1000)="CONFIRMADO")),ROWS($A$3:A500))),"")</f>
        <v/>
      </c>
      <c r="U500" s="21" t="str">
        <f ca="1">IFERROR(INDEX(MAESTRO!U:U,_xludf.AGGREGATE(15,6,ROW(MAESTRO!$B$3:$B$1000)/((MAESTRO!$B$3:$B$1000="ACADEMICOS")*(UPPER(MAESTRO!$L$3:$L$1000)="CONFIRMADO")),ROWS($A$3:A500))),"")</f>
        <v/>
      </c>
      <c r="V500" s="21" t="str">
        <f ca="1">IFERROR(INDEX(MAESTRO!V:V,_xludf.AGGREGATE(15,6,ROW(MAESTRO!$B$3:$B$1000)/((MAESTRO!$B$3:$B$1000="ACADEMICOS")*(UPPER(MAESTRO!$L$3:$L$1000)="CONFIRMADO")),ROWS($A$3:A500))),"")</f>
        <v/>
      </c>
      <c r="W500" s="21" t="str">
        <f ca="1">IFERROR(INDEX(MAESTRO!W:W,_xludf.AGGREGATE(15,6,ROW(MAESTRO!$B$3:$B$1000)/((MAESTRO!$B$3:$B$1000="ACADEMICOS")*(UPPER(MAESTRO!$L$3:$L$1000)="CONFIRMADO")),ROWS($A$3:A500))),"")</f>
        <v/>
      </c>
      <c r="X500" s="21" t="str">
        <f ca="1">IFERROR(INDEX(MAESTRO!X:X,_xludf.AGGREGATE(15,6,ROW(MAESTRO!$B$3:$B$1000)/((MAESTRO!$B$3:$B$1000="ACADEMICOS")*(UPPER(MAESTRO!$L$3:$L$1000)="CONFIRMADO")),ROWS($A$3:A500))),"")</f>
        <v/>
      </c>
    </row>
    <row r="501" spans="1:24" ht="22.05" customHeight="1">
      <c r="A501" s="10" t="str">
        <f ca="1">IFERROR(INDEX(MAESTRO!A:A,_xludf.AGGREGATE(15,6,ROW(MAESTRO!$B$3:$B$1000)/((MAESTRO!$B$3:$B$1000="ACADEMICOS")*(UPPER(MAESTRO!$L$3:$L$1000)="CONFIRMADO")),ROWS($A$3:A501))),"")</f>
        <v/>
      </c>
      <c r="B501" s="10" t="str">
        <f ca="1">IFERROR(INDEX(MAESTRO!B:B,_xludf.AGGREGATE(15,6,ROW(MAESTRO!$B$3:$B$1000)/((MAESTRO!$B$3:$B$1000="ACADEMICOS")*(UPPER(MAESTRO!$L$3:$L$1000)="CONFIRMADO")),ROWS($A$3:A501))),"")</f>
        <v/>
      </c>
      <c r="C501" s="10" t="str">
        <f ca="1">IFERROR(INDEX(MAESTRO!C:C,_xludf.AGGREGATE(15,6,ROW(MAESTRO!$B$3:$B$1000)/((MAESTRO!$B$3:$B$1000="ACADEMICOS")*(UPPER(MAESTRO!$L$3:$L$1000)="CONFIRMADO")),ROWS($A$3:A501))),"")</f>
        <v/>
      </c>
      <c r="D501" s="10" t="str">
        <f ca="1">IFERROR(INDEX(MAESTRO!D:D,_xludf.AGGREGATE(15,6,ROW(MAESTRO!$B$3:$B$1000)/((MAESTRO!$B$3:$B$1000="ACADEMICOS")*(UPPER(MAESTRO!$L$3:$L$1000)="CONFIRMADO")),ROWS($A$3:A501))),"")</f>
        <v/>
      </c>
      <c r="E501" s="10" t="str">
        <f ca="1">IFERROR(INDEX(MAESTRO!E:E,_xludf.AGGREGATE(15,6,ROW(MAESTRO!$B$3:$B$1000)/((MAESTRO!$B$3:$B$1000="ACADEMICOS")*(UPPER(MAESTRO!$L$3:$L$1000)="CONFIRMADO")),ROWS($A$3:A501))),"")</f>
        <v/>
      </c>
      <c r="F501" s="10" t="str">
        <f ca="1">IFERROR(INDEX(MAESTRO!F:F,_xludf.AGGREGATE(15,6,ROW(MAESTRO!$B$3:$B$1000)/((MAESTRO!$B$3:$B$1000="ACADEMICOS")*(UPPER(MAESTRO!$L$3:$L$1000)="CONFIRMADO")),ROWS($A$3:A501))),"")</f>
        <v/>
      </c>
      <c r="G501" s="10" t="str">
        <f ca="1">IFERROR(INDEX(MAESTRO!G:G,_xludf.AGGREGATE(15,6,ROW(MAESTRO!$B$3:$B$1000)/((MAESTRO!$B$3:$B$1000="ACADEMICOS")*(UPPER(MAESTRO!$L$3:$L$1000)="CONFIRMADO")),ROWS($A$3:A501))),"")</f>
        <v/>
      </c>
      <c r="H501" s="10" t="str">
        <f ca="1">IFERROR(INDEX(MAESTRO!H:H,_xludf.AGGREGATE(15,6,ROW(MAESTRO!$B$3:$B$1000)/((MAESTRO!$B$3:$B$1000="ACADEMICOS")*(UPPER(MAESTRO!$L$3:$L$1000)="CONFIRMADO")),ROWS($A$3:A501))),"")</f>
        <v/>
      </c>
      <c r="I501" s="10" t="str">
        <f ca="1">IFERROR(INDEX(MAESTRO!I:I,_xludf.AGGREGATE(15,6,ROW(MAESTRO!$B$3:$B$1000)/((MAESTRO!$B$3:$B$1000="ACADEMICOS")*(UPPER(MAESTRO!$L$3:$L$1000)="CONFIRMADO")),ROWS($A$3:A501))),"")</f>
        <v/>
      </c>
      <c r="J501" s="10" t="str">
        <f ca="1">IFERROR(INDEX(MAESTRO!J:J,_xludf.AGGREGATE(15,6,ROW(MAESTRO!$B$3:$B$1000)/((MAESTRO!$B$3:$B$1000="ACADEMICOS")*(UPPER(MAESTRO!$L$3:$L$1000)="CONFIRMADO")),ROWS($A$3:A501))),"")</f>
        <v/>
      </c>
      <c r="K501" s="10" t="str">
        <f ca="1">IFERROR(INDEX(MAESTRO!K:K,_xludf.AGGREGATE(15,6,ROW(MAESTRO!$B$3:$B$1000)/((MAESTRO!$B$3:$B$1000="ACADEMICOS")*(UPPER(MAESTRO!$L$3:$L$1000)="CONFIRMADO")),ROWS($A$3:A501))),"")</f>
        <v/>
      </c>
      <c r="L501" s="10" t="str">
        <f ca="1">IFERROR(INDEX(MAESTRO!L:L,_xludf.AGGREGATE(15,6,ROW(MAESTRO!$B$3:$B$1000)/((MAESTRO!$B$3:$B$1000="ACADEMICOS")*(UPPER(MAESTRO!$L$3:$L$1000)="CONFIRMADO")),ROWS($A$3:A501))),"")</f>
        <v/>
      </c>
      <c r="M501" s="10" t="str">
        <f ca="1">IFERROR(INDEX(MAESTRO!M:M,_xludf.AGGREGATE(15,6,ROW(MAESTRO!$B$3:$B$1000)/((MAESTRO!$B$3:$B$1000="ACADEMICOS")*(UPPER(MAESTRO!$L$3:$L$1000)="CONFIRMADO")),ROWS($A$3:A501))),"")</f>
        <v/>
      </c>
      <c r="N501" s="10" t="str">
        <f ca="1">IFERROR(INDEX(MAESTRO!N:N,_xludf.AGGREGATE(15,6,ROW(MAESTRO!$B$3:$B$1000)/((MAESTRO!$B$3:$B$1000="ACADEMICOS")*(UPPER(MAESTRO!$L$3:$L$1000)="CONFIRMADO")),ROWS($A$3:A501))),"")</f>
        <v/>
      </c>
      <c r="O501" s="10" t="str">
        <f ca="1">IFERROR(INDEX(MAESTRO!O:O,_xludf.AGGREGATE(15,6,ROW(MAESTRO!$B$3:$B$1000)/((MAESTRO!$B$3:$B$1000="ACADEMICOS")*(UPPER(MAESTRO!$L$3:$L$1000)="CONFIRMADO")),ROWS($A$3:A501))),"")</f>
        <v/>
      </c>
      <c r="P501" s="10" t="str">
        <f ca="1">IFERROR(INDEX(MAESTRO!P:P,_xludf.AGGREGATE(15,6,ROW(MAESTRO!$B$3:$B$1000)/((MAESTRO!$B$3:$B$1000="ACADEMICOS")*(UPPER(MAESTRO!$L$3:$L$1000)="CONFIRMADO")),ROWS($A$3:A501))),"")</f>
        <v/>
      </c>
      <c r="Q501" s="10" t="str">
        <f ca="1">IFERROR(INDEX(MAESTRO!Q:Q,_xludf.AGGREGATE(15,6,ROW(MAESTRO!$B$3:$B$1000)/((MAESTRO!$B$3:$B$1000="ACADEMICOS")*(UPPER(MAESTRO!$L$3:$L$1000)="CONFIRMADO")),ROWS($A$3:A501))),"")</f>
        <v/>
      </c>
      <c r="R501" s="10" t="str">
        <f ca="1">IFERROR(INDEX(MAESTRO!R:R,_xludf.AGGREGATE(15,6,ROW(MAESTRO!$B$3:$B$1000)/((MAESTRO!$B$3:$B$1000="ACADEMICOS")*(UPPER(MAESTRO!$L$3:$L$1000)="CONFIRMADO")),ROWS($A$3:A501))),"")</f>
        <v/>
      </c>
      <c r="S501" s="10" t="str">
        <f ca="1">IFERROR(INDEX(MAESTRO!S:S,_xludf.AGGREGATE(15,6,ROW(MAESTRO!$B$3:$B$1000)/((MAESTRO!$B$3:$B$1000="ACADEMICOS")*(UPPER(MAESTRO!$L$3:$L$1000)="CONFIRMADO")),ROWS($A$3:A501))),"")</f>
        <v/>
      </c>
      <c r="T501" s="10" t="str">
        <f ca="1">IFERROR(INDEX(MAESTRO!T:T,_xludf.AGGREGATE(15,6,ROW(MAESTRO!$B$3:$B$1000)/((MAESTRO!$B$3:$B$1000="ACADEMICOS")*(UPPER(MAESTRO!$L$3:$L$1000)="CONFIRMADO")),ROWS($A$3:A501))),"")</f>
        <v/>
      </c>
      <c r="U501" s="10" t="str">
        <f ca="1">IFERROR(INDEX(MAESTRO!U:U,_xludf.AGGREGATE(15,6,ROW(MAESTRO!$B$3:$B$1000)/((MAESTRO!$B$3:$B$1000="ACADEMICOS")*(UPPER(MAESTRO!$L$3:$L$1000)="CONFIRMADO")),ROWS($A$3:A501))),"")</f>
        <v/>
      </c>
      <c r="V501" s="10" t="str">
        <f ca="1">IFERROR(INDEX(MAESTRO!V:V,_xludf.AGGREGATE(15,6,ROW(MAESTRO!$B$3:$B$1000)/((MAESTRO!$B$3:$B$1000="ACADEMICOS")*(UPPER(MAESTRO!$L$3:$L$1000)="CONFIRMADO")),ROWS($A$3:A501))),"")</f>
        <v/>
      </c>
      <c r="W501" s="10" t="str">
        <f ca="1">IFERROR(INDEX(MAESTRO!W:W,_xludf.AGGREGATE(15,6,ROW(MAESTRO!$B$3:$B$1000)/((MAESTRO!$B$3:$B$1000="ACADEMICOS")*(UPPER(MAESTRO!$L$3:$L$1000)="CONFIRMADO")),ROWS($A$3:A501))),"")</f>
        <v/>
      </c>
      <c r="X501" s="10" t="str">
        <f ca="1">IFERROR(INDEX(MAESTRO!X:X,_xludf.AGGREGATE(15,6,ROW(MAESTRO!$B$3:$B$1000)/((MAESTRO!$B$3:$B$1000="ACADEMICOS")*(UPPER(MAESTRO!$L$3:$L$1000)="CONFIRMADO")),ROWS($A$3:A501))),"")</f>
        <v/>
      </c>
    </row>
    <row r="502" spans="1:24" ht="22.05" customHeight="1">
      <c r="A502" s="21" t="str">
        <f ca="1">IFERROR(INDEX(MAESTRO!A:A,_xludf.AGGREGATE(15,6,ROW(MAESTRO!$B$3:$B$1000)/((MAESTRO!$B$3:$B$1000="ACADEMICOS")*(UPPER(MAESTRO!$L$3:$L$1000)="CONFIRMADO")),ROWS($A$3:A502))),"")</f>
        <v/>
      </c>
      <c r="B502" s="21" t="str">
        <f ca="1">IFERROR(INDEX(MAESTRO!B:B,_xludf.AGGREGATE(15,6,ROW(MAESTRO!$B$3:$B$1000)/((MAESTRO!$B$3:$B$1000="ACADEMICOS")*(UPPER(MAESTRO!$L$3:$L$1000)="CONFIRMADO")),ROWS($A$3:A502))),"")</f>
        <v/>
      </c>
      <c r="C502" s="21" t="str">
        <f ca="1">IFERROR(INDEX(MAESTRO!C:C,_xludf.AGGREGATE(15,6,ROW(MAESTRO!$B$3:$B$1000)/((MAESTRO!$B$3:$B$1000="ACADEMICOS")*(UPPER(MAESTRO!$L$3:$L$1000)="CONFIRMADO")),ROWS($A$3:A502))),"")</f>
        <v/>
      </c>
      <c r="D502" s="21" t="str">
        <f ca="1">IFERROR(INDEX(MAESTRO!D:D,_xludf.AGGREGATE(15,6,ROW(MAESTRO!$B$3:$B$1000)/((MAESTRO!$B$3:$B$1000="ACADEMICOS")*(UPPER(MAESTRO!$L$3:$L$1000)="CONFIRMADO")),ROWS($A$3:A502))),"")</f>
        <v/>
      </c>
      <c r="E502" s="21" t="str">
        <f ca="1">IFERROR(INDEX(MAESTRO!E:E,_xludf.AGGREGATE(15,6,ROW(MAESTRO!$B$3:$B$1000)/((MAESTRO!$B$3:$B$1000="ACADEMICOS")*(UPPER(MAESTRO!$L$3:$L$1000)="CONFIRMADO")),ROWS($A$3:A502))),"")</f>
        <v/>
      </c>
      <c r="F502" s="21" t="str">
        <f ca="1">IFERROR(INDEX(MAESTRO!F:F,_xludf.AGGREGATE(15,6,ROW(MAESTRO!$B$3:$B$1000)/((MAESTRO!$B$3:$B$1000="ACADEMICOS")*(UPPER(MAESTRO!$L$3:$L$1000)="CONFIRMADO")),ROWS($A$3:A502))),"")</f>
        <v/>
      </c>
      <c r="G502" s="21" t="str">
        <f ca="1">IFERROR(INDEX(MAESTRO!G:G,_xludf.AGGREGATE(15,6,ROW(MAESTRO!$B$3:$B$1000)/((MAESTRO!$B$3:$B$1000="ACADEMICOS")*(UPPER(MAESTRO!$L$3:$L$1000)="CONFIRMADO")),ROWS($A$3:A502))),"")</f>
        <v/>
      </c>
      <c r="H502" s="21" t="str">
        <f ca="1">IFERROR(INDEX(MAESTRO!H:H,_xludf.AGGREGATE(15,6,ROW(MAESTRO!$B$3:$B$1000)/((MAESTRO!$B$3:$B$1000="ACADEMICOS")*(UPPER(MAESTRO!$L$3:$L$1000)="CONFIRMADO")),ROWS($A$3:A502))),"")</f>
        <v/>
      </c>
      <c r="I502" s="21" t="str">
        <f ca="1">IFERROR(INDEX(MAESTRO!I:I,_xludf.AGGREGATE(15,6,ROW(MAESTRO!$B$3:$B$1000)/((MAESTRO!$B$3:$B$1000="ACADEMICOS")*(UPPER(MAESTRO!$L$3:$L$1000)="CONFIRMADO")),ROWS($A$3:A502))),"")</f>
        <v/>
      </c>
      <c r="J502" s="21" t="str">
        <f ca="1">IFERROR(INDEX(MAESTRO!J:J,_xludf.AGGREGATE(15,6,ROW(MAESTRO!$B$3:$B$1000)/((MAESTRO!$B$3:$B$1000="ACADEMICOS")*(UPPER(MAESTRO!$L$3:$L$1000)="CONFIRMADO")),ROWS($A$3:A502))),"")</f>
        <v/>
      </c>
      <c r="K502" s="21" t="str">
        <f ca="1">IFERROR(INDEX(MAESTRO!K:K,_xludf.AGGREGATE(15,6,ROW(MAESTRO!$B$3:$B$1000)/((MAESTRO!$B$3:$B$1000="ACADEMICOS")*(UPPER(MAESTRO!$L$3:$L$1000)="CONFIRMADO")),ROWS($A$3:A502))),"")</f>
        <v/>
      </c>
      <c r="L502" s="21" t="str">
        <f ca="1">IFERROR(INDEX(MAESTRO!L:L,_xludf.AGGREGATE(15,6,ROW(MAESTRO!$B$3:$B$1000)/((MAESTRO!$B$3:$B$1000="ACADEMICOS")*(UPPER(MAESTRO!$L$3:$L$1000)="CONFIRMADO")),ROWS($A$3:A502))),"")</f>
        <v/>
      </c>
      <c r="M502" s="21" t="str">
        <f ca="1">IFERROR(INDEX(MAESTRO!M:M,_xludf.AGGREGATE(15,6,ROW(MAESTRO!$B$3:$B$1000)/((MAESTRO!$B$3:$B$1000="ACADEMICOS")*(UPPER(MAESTRO!$L$3:$L$1000)="CONFIRMADO")),ROWS($A$3:A502))),"")</f>
        <v/>
      </c>
      <c r="N502" s="21" t="str">
        <f ca="1">IFERROR(INDEX(MAESTRO!N:N,_xludf.AGGREGATE(15,6,ROW(MAESTRO!$B$3:$B$1000)/((MAESTRO!$B$3:$B$1000="ACADEMICOS")*(UPPER(MAESTRO!$L$3:$L$1000)="CONFIRMADO")),ROWS($A$3:A502))),"")</f>
        <v/>
      </c>
      <c r="O502" s="21" t="str">
        <f ca="1">IFERROR(INDEX(MAESTRO!O:O,_xludf.AGGREGATE(15,6,ROW(MAESTRO!$B$3:$B$1000)/((MAESTRO!$B$3:$B$1000="ACADEMICOS")*(UPPER(MAESTRO!$L$3:$L$1000)="CONFIRMADO")),ROWS($A$3:A502))),"")</f>
        <v/>
      </c>
      <c r="P502" s="21" t="str">
        <f ca="1">IFERROR(INDEX(MAESTRO!P:P,_xludf.AGGREGATE(15,6,ROW(MAESTRO!$B$3:$B$1000)/((MAESTRO!$B$3:$B$1000="ACADEMICOS")*(UPPER(MAESTRO!$L$3:$L$1000)="CONFIRMADO")),ROWS($A$3:A502))),"")</f>
        <v/>
      </c>
      <c r="Q502" s="21" t="str">
        <f ca="1">IFERROR(INDEX(MAESTRO!Q:Q,_xludf.AGGREGATE(15,6,ROW(MAESTRO!$B$3:$B$1000)/((MAESTRO!$B$3:$B$1000="ACADEMICOS")*(UPPER(MAESTRO!$L$3:$L$1000)="CONFIRMADO")),ROWS($A$3:A502))),"")</f>
        <v/>
      </c>
      <c r="R502" s="21" t="str">
        <f ca="1">IFERROR(INDEX(MAESTRO!R:R,_xludf.AGGREGATE(15,6,ROW(MAESTRO!$B$3:$B$1000)/((MAESTRO!$B$3:$B$1000="ACADEMICOS")*(UPPER(MAESTRO!$L$3:$L$1000)="CONFIRMADO")),ROWS($A$3:A502))),"")</f>
        <v/>
      </c>
      <c r="S502" s="21" t="str">
        <f ca="1">IFERROR(INDEX(MAESTRO!S:S,_xludf.AGGREGATE(15,6,ROW(MAESTRO!$B$3:$B$1000)/((MAESTRO!$B$3:$B$1000="ACADEMICOS")*(UPPER(MAESTRO!$L$3:$L$1000)="CONFIRMADO")),ROWS($A$3:A502))),"")</f>
        <v/>
      </c>
      <c r="T502" s="21" t="str">
        <f ca="1">IFERROR(INDEX(MAESTRO!T:T,_xludf.AGGREGATE(15,6,ROW(MAESTRO!$B$3:$B$1000)/((MAESTRO!$B$3:$B$1000="ACADEMICOS")*(UPPER(MAESTRO!$L$3:$L$1000)="CONFIRMADO")),ROWS($A$3:A502))),"")</f>
        <v/>
      </c>
      <c r="U502" s="21" t="str">
        <f ca="1">IFERROR(INDEX(MAESTRO!U:U,_xludf.AGGREGATE(15,6,ROW(MAESTRO!$B$3:$B$1000)/((MAESTRO!$B$3:$B$1000="ACADEMICOS")*(UPPER(MAESTRO!$L$3:$L$1000)="CONFIRMADO")),ROWS($A$3:A502))),"")</f>
        <v/>
      </c>
      <c r="V502" s="21" t="str">
        <f ca="1">IFERROR(INDEX(MAESTRO!V:V,_xludf.AGGREGATE(15,6,ROW(MAESTRO!$B$3:$B$1000)/((MAESTRO!$B$3:$B$1000="ACADEMICOS")*(UPPER(MAESTRO!$L$3:$L$1000)="CONFIRMADO")),ROWS($A$3:A502))),"")</f>
        <v/>
      </c>
      <c r="W502" s="21" t="str">
        <f ca="1">IFERROR(INDEX(MAESTRO!W:W,_xludf.AGGREGATE(15,6,ROW(MAESTRO!$B$3:$B$1000)/((MAESTRO!$B$3:$B$1000="ACADEMICOS")*(UPPER(MAESTRO!$L$3:$L$1000)="CONFIRMADO")),ROWS($A$3:A502))),"")</f>
        <v/>
      </c>
      <c r="X502" s="21" t="str">
        <f ca="1">IFERROR(INDEX(MAESTRO!X:X,_xludf.AGGREGATE(15,6,ROW(MAESTRO!$B$3:$B$1000)/((MAESTRO!$B$3:$B$1000="ACADEMICOS")*(UPPER(MAESTRO!$L$3:$L$1000)="CONFIRMADO")),ROWS($A$3:A502))),"")</f>
        <v/>
      </c>
    </row>
  </sheetData>
  <autoFilter ref="A2:X502" xr:uid="{00000000-0009-0000-0000-000007000000}"/>
  <mergeCells count="1">
    <mergeCell ref="A1:X1"/>
  </mergeCells>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502"/>
  <sheetViews>
    <sheetView showGridLines="0" topLeftCell="A9" workbookViewId="0">
      <pane ySplit="2" topLeftCell="A3" activePane="bottomLeft" state="frozen"/>
      <selection pane="bottomLeft"/>
    </sheetView>
  </sheetViews>
  <sheetFormatPr baseColWidth="10" defaultColWidth="9" defaultRowHeight="13.5"/>
  <cols>
    <col min="1" max="1" width="8" customWidth="1"/>
    <col min="2" max="2" width="22" customWidth="1"/>
    <col min="3" max="3" width="18" customWidth="1"/>
    <col min="4" max="4" width="10" customWidth="1"/>
    <col min="5" max="5" width="20" customWidth="1"/>
    <col min="6" max="6" width="16" customWidth="1"/>
    <col min="7" max="7" width="14" customWidth="1"/>
    <col min="8" max="8" width="18" customWidth="1"/>
    <col min="9" max="10" width="20" customWidth="1"/>
    <col min="11" max="11" width="28" customWidth="1"/>
    <col min="12" max="12" width="16" customWidth="1"/>
    <col min="13" max="13" width="42" customWidth="1"/>
    <col min="14" max="14" width="34" customWidth="1"/>
    <col min="15" max="17" width="16" customWidth="1"/>
    <col min="18" max="18" width="12" customWidth="1"/>
    <col min="19" max="19" width="16" customWidth="1"/>
    <col min="20" max="20" width="14" customWidth="1"/>
    <col min="21" max="22" width="18" customWidth="1"/>
    <col min="23" max="23" width="24" customWidth="1"/>
    <col min="24" max="24" width="13" customWidth="1"/>
  </cols>
  <sheetData>
    <row r="1" spans="1:24" ht="25.05" customHeight="1">
      <c r="A1" s="89" t="s">
        <v>13</v>
      </c>
      <c r="B1" s="78"/>
      <c r="C1" s="78"/>
      <c r="D1" s="78"/>
      <c r="E1" s="78"/>
      <c r="F1" s="78"/>
      <c r="G1" s="78"/>
      <c r="H1" s="78"/>
      <c r="I1" s="78"/>
      <c r="J1" s="78"/>
      <c r="K1" s="78"/>
      <c r="L1" s="78"/>
      <c r="M1" s="78"/>
      <c r="N1" s="78"/>
      <c r="O1" s="78"/>
      <c r="P1" s="78"/>
      <c r="Q1" s="78"/>
      <c r="R1" s="78"/>
      <c r="S1" s="78"/>
      <c r="T1" s="78"/>
      <c r="U1" s="78"/>
      <c r="V1" s="78"/>
      <c r="W1" s="78"/>
      <c r="X1" s="79"/>
    </row>
    <row r="2" spans="1:24" ht="32" customHeight="1">
      <c r="A2" s="23" t="s">
        <v>688</v>
      </c>
      <c r="B2" s="23" t="s">
        <v>689</v>
      </c>
      <c r="C2" s="23" t="s">
        <v>690</v>
      </c>
      <c r="D2" s="23" t="s">
        <v>30</v>
      </c>
      <c r="E2" s="23" t="s">
        <v>691</v>
      </c>
      <c r="F2" s="23" t="s">
        <v>692</v>
      </c>
      <c r="G2" s="23" t="s">
        <v>693</v>
      </c>
      <c r="H2" s="23" t="s">
        <v>694</v>
      </c>
      <c r="I2" s="23" t="s">
        <v>695</v>
      </c>
      <c r="J2" s="23" t="s">
        <v>696</v>
      </c>
      <c r="K2" s="23" t="s">
        <v>697</v>
      </c>
      <c r="L2" s="23" t="s">
        <v>698</v>
      </c>
      <c r="M2" s="23" t="s">
        <v>699</v>
      </c>
      <c r="N2" s="23" t="s">
        <v>700</v>
      </c>
      <c r="O2" s="23" t="s">
        <v>701</v>
      </c>
      <c r="P2" s="23" t="s">
        <v>702</v>
      </c>
      <c r="Q2" s="23" t="s">
        <v>703</v>
      </c>
      <c r="R2" s="23" t="s">
        <v>704</v>
      </c>
      <c r="S2" s="23" t="s">
        <v>705</v>
      </c>
      <c r="T2" s="23" t="s">
        <v>706</v>
      </c>
      <c r="U2" s="23" t="s">
        <v>707</v>
      </c>
      <c r="V2" s="23" t="s">
        <v>708</v>
      </c>
      <c r="W2" s="23" t="s">
        <v>709</v>
      </c>
      <c r="X2" s="23" t="s">
        <v>710</v>
      </c>
    </row>
    <row r="3" spans="1:24" ht="22.05" customHeight="1">
      <c r="A3" s="10" t="str">
        <f ca="1">IFERROR(INDEX(MAESTRO!A:A,_xludf.AGGREGATE(15,6,ROW(MAESTRO!$B$3:$B$1000)/((MAESTRO!$B$3:$B$1000="PROVEEDORES")*(UPPER(MAESTRO!$L$3:$L$1000)="CONFIRMADO")),ROWS($A$3:A3))),"")</f>
        <v/>
      </c>
      <c r="B3" s="10" t="str">
        <f ca="1">IFERROR(INDEX(MAESTRO!B:B,_xludf.AGGREGATE(15,6,ROW(MAESTRO!$B$3:$B$1000)/((MAESTRO!$B$3:$B$1000="PROVEEDORES")*(UPPER(MAESTRO!$L$3:$L$1000)="CONFIRMADO")),ROWS($A$3:A3))),"")</f>
        <v/>
      </c>
      <c r="C3" s="10" t="str">
        <f ca="1">IFERROR(INDEX(MAESTRO!C:C,_xludf.AGGREGATE(15,6,ROW(MAESTRO!$B$3:$B$1000)/((MAESTRO!$B$3:$B$1000="PROVEEDORES")*(UPPER(MAESTRO!$L$3:$L$1000)="CONFIRMADO")),ROWS($A$3:A3))),"")</f>
        <v/>
      </c>
      <c r="D3" s="10" t="str">
        <f ca="1">IFERROR(INDEX(MAESTRO!D:D,_xludf.AGGREGATE(15,6,ROW(MAESTRO!$B$3:$B$1000)/((MAESTRO!$B$3:$B$1000="PROVEEDORES")*(UPPER(MAESTRO!$L$3:$L$1000)="CONFIRMADO")),ROWS($A$3:A3))),"")</f>
        <v/>
      </c>
      <c r="E3" s="10" t="str">
        <f ca="1">IFERROR(INDEX(MAESTRO!E:E,_xludf.AGGREGATE(15,6,ROW(MAESTRO!$B$3:$B$1000)/((MAESTRO!$B$3:$B$1000="PROVEEDORES")*(UPPER(MAESTRO!$L$3:$L$1000)="CONFIRMADO")),ROWS($A$3:A3))),"")</f>
        <v/>
      </c>
      <c r="F3" s="10" t="str">
        <f ca="1">IFERROR(INDEX(MAESTRO!F:F,_xludf.AGGREGATE(15,6,ROW(MAESTRO!$B$3:$B$1000)/((MAESTRO!$B$3:$B$1000="PROVEEDORES")*(UPPER(MAESTRO!$L$3:$L$1000)="CONFIRMADO")),ROWS($A$3:A3))),"")</f>
        <v/>
      </c>
      <c r="G3" s="10" t="str">
        <f ca="1">IFERROR(INDEX(MAESTRO!G:G,_xludf.AGGREGATE(15,6,ROW(MAESTRO!$B$3:$B$1000)/((MAESTRO!$B$3:$B$1000="PROVEEDORES")*(UPPER(MAESTRO!$L$3:$L$1000)="CONFIRMADO")),ROWS($A$3:A3))),"")</f>
        <v/>
      </c>
      <c r="H3" s="10" t="str">
        <f ca="1">IFERROR(INDEX(MAESTRO!H:H,_xludf.AGGREGATE(15,6,ROW(MAESTRO!$B$3:$B$1000)/((MAESTRO!$B$3:$B$1000="PROVEEDORES")*(UPPER(MAESTRO!$L$3:$L$1000)="CONFIRMADO")),ROWS($A$3:A3))),"")</f>
        <v/>
      </c>
      <c r="I3" s="10" t="str">
        <f ca="1">IFERROR(INDEX(MAESTRO!I:I,_xludf.AGGREGATE(15,6,ROW(MAESTRO!$B$3:$B$1000)/((MAESTRO!$B$3:$B$1000="PROVEEDORES")*(UPPER(MAESTRO!$L$3:$L$1000)="CONFIRMADO")),ROWS($A$3:A3))),"")</f>
        <v/>
      </c>
      <c r="J3" s="10" t="str">
        <f ca="1">IFERROR(INDEX(MAESTRO!J:J,_xludf.AGGREGATE(15,6,ROW(MAESTRO!$B$3:$B$1000)/((MAESTRO!$B$3:$B$1000="PROVEEDORES")*(UPPER(MAESTRO!$L$3:$L$1000)="CONFIRMADO")),ROWS($A$3:A3))),"")</f>
        <v/>
      </c>
      <c r="K3" s="10" t="str">
        <f ca="1">IFERROR(INDEX(MAESTRO!K:K,_xludf.AGGREGATE(15,6,ROW(MAESTRO!$B$3:$B$1000)/((MAESTRO!$B$3:$B$1000="PROVEEDORES")*(UPPER(MAESTRO!$L$3:$L$1000)="CONFIRMADO")),ROWS($A$3:A3))),"")</f>
        <v/>
      </c>
      <c r="L3" s="10" t="str">
        <f ca="1">IFERROR(INDEX(MAESTRO!L:L,_xludf.AGGREGATE(15,6,ROW(MAESTRO!$B$3:$B$1000)/((MAESTRO!$B$3:$B$1000="PROVEEDORES")*(UPPER(MAESTRO!$L$3:$L$1000)="CONFIRMADO")),ROWS($A$3:A3))),"")</f>
        <v/>
      </c>
      <c r="M3" s="10" t="str">
        <f ca="1">IFERROR(INDEX(MAESTRO!M:M,_xludf.AGGREGATE(15,6,ROW(MAESTRO!$B$3:$B$1000)/((MAESTRO!$B$3:$B$1000="PROVEEDORES")*(UPPER(MAESTRO!$L$3:$L$1000)="CONFIRMADO")),ROWS($A$3:A3))),"")</f>
        <v/>
      </c>
      <c r="N3" s="10" t="str">
        <f ca="1">IFERROR(INDEX(MAESTRO!N:N,_xludf.AGGREGATE(15,6,ROW(MAESTRO!$B$3:$B$1000)/((MAESTRO!$B$3:$B$1000="PROVEEDORES")*(UPPER(MAESTRO!$L$3:$L$1000)="CONFIRMADO")),ROWS($A$3:A3))),"")</f>
        <v/>
      </c>
      <c r="O3" s="10" t="str">
        <f ca="1">IFERROR(INDEX(MAESTRO!O:O,_xludf.AGGREGATE(15,6,ROW(MAESTRO!$B$3:$B$1000)/((MAESTRO!$B$3:$B$1000="PROVEEDORES")*(UPPER(MAESTRO!$L$3:$L$1000)="CONFIRMADO")),ROWS($A$3:A3))),"")</f>
        <v/>
      </c>
      <c r="P3" s="10" t="str">
        <f ca="1">IFERROR(INDEX(MAESTRO!P:P,_xludf.AGGREGATE(15,6,ROW(MAESTRO!$B$3:$B$1000)/((MAESTRO!$B$3:$B$1000="PROVEEDORES")*(UPPER(MAESTRO!$L$3:$L$1000)="CONFIRMADO")),ROWS($A$3:A3))),"")</f>
        <v/>
      </c>
      <c r="Q3" s="10" t="str">
        <f ca="1">IFERROR(INDEX(MAESTRO!Q:Q,_xludf.AGGREGATE(15,6,ROW(MAESTRO!$B$3:$B$1000)/((MAESTRO!$B$3:$B$1000="PROVEEDORES")*(UPPER(MAESTRO!$L$3:$L$1000)="CONFIRMADO")),ROWS($A$3:A3))),"")</f>
        <v/>
      </c>
      <c r="R3" s="10" t="str">
        <f ca="1">IFERROR(INDEX(MAESTRO!R:R,_xludf.AGGREGATE(15,6,ROW(MAESTRO!$B$3:$B$1000)/((MAESTRO!$B$3:$B$1000="PROVEEDORES")*(UPPER(MAESTRO!$L$3:$L$1000)="CONFIRMADO")),ROWS($A$3:A3))),"")</f>
        <v/>
      </c>
      <c r="S3" s="10" t="str">
        <f ca="1">IFERROR(INDEX(MAESTRO!S:S,_xludf.AGGREGATE(15,6,ROW(MAESTRO!$B$3:$B$1000)/((MAESTRO!$B$3:$B$1000="PROVEEDORES")*(UPPER(MAESTRO!$L$3:$L$1000)="CONFIRMADO")),ROWS($A$3:A3))),"")</f>
        <v/>
      </c>
      <c r="T3" s="10" t="str">
        <f ca="1">IFERROR(INDEX(MAESTRO!T:T,_xludf.AGGREGATE(15,6,ROW(MAESTRO!$B$3:$B$1000)/((MAESTRO!$B$3:$B$1000="PROVEEDORES")*(UPPER(MAESTRO!$L$3:$L$1000)="CONFIRMADO")),ROWS($A$3:A3))),"")</f>
        <v/>
      </c>
      <c r="U3" s="10" t="str">
        <f ca="1">IFERROR(INDEX(MAESTRO!U:U,_xludf.AGGREGATE(15,6,ROW(MAESTRO!$B$3:$B$1000)/((MAESTRO!$B$3:$B$1000="PROVEEDORES")*(UPPER(MAESTRO!$L$3:$L$1000)="CONFIRMADO")),ROWS($A$3:A3))),"")</f>
        <v/>
      </c>
      <c r="V3" s="10" t="str">
        <f ca="1">IFERROR(INDEX(MAESTRO!V:V,_xludf.AGGREGATE(15,6,ROW(MAESTRO!$B$3:$B$1000)/((MAESTRO!$B$3:$B$1000="PROVEEDORES")*(UPPER(MAESTRO!$L$3:$L$1000)="CONFIRMADO")),ROWS($A$3:A3))),"")</f>
        <v/>
      </c>
      <c r="W3" s="10" t="str">
        <f ca="1">IFERROR(INDEX(MAESTRO!W:W,_xludf.AGGREGATE(15,6,ROW(MAESTRO!$B$3:$B$1000)/((MAESTRO!$B$3:$B$1000="PROVEEDORES")*(UPPER(MAESTRO!$L$3:$L$1000)="CONFIRMADO")),ROWS($A$3:A3))),"")</f>
        <v/>
      </c>
      <c r="X3" s="10" t="str">
        <f ca="1">IFERROR(INDEX(MAESTRO!X:X,_xludf.AGGREGATE(15,6,ROW(MAESTRO!$B$3:$B$1000)/((MAESTRO!$B$3:$B$1000="PROVEEDORES")*(UPPER(MAESTRO!$L$3:$L$1000)="CONFIRMADO")),ROWS($A$3:A3))),"")</f>
        <v/>
      </c>
    </row>
    <row r="4" spans="1:24" ht="22.05" customHeight="1">
      <c r="A4" s="24" t="str">
        <f ca="1">IFERROR(INDEX(MAESTRO!A:A,_xludf.AGGREGATE(15,6,ROW(MAESTRO!$B$3:$B$1000)/((MAESTRO!$B$3:$B$1000="PROVEEDORES")*(UPPER(MAESTRO!$L$3:$L$1000)="CONFIRMADO")),ROWS($A$3:A4))),"")</f>
        <v/>
      </c>
      <c r="B4" s="24" t="str">
        <f ca="1">IFERROR(INDEX(MAESTRO!B:B,_xludf.AGGREGATE(15,6,ROW(MAESTRO!$B$3:$B$1000)/((MAESTRO!$B$3:$B$1000="PROVEEDORES")*(UPPER(MAESTRO!$L$3:$L$1000)="CONFIRMADO")),ROWS($A$3:A4))),"")</f>
        <v/>
      </c>
      <c r="C4" s="24" t="str">
        <f ca="1">IFERROR(INDEX(MAESTRO!C:C,_xludf.AGGREGATE(15,6,ROW(MAESTRO!$B$3:$B$1000)/((MAESTRO!$B$3:$B$1000="PROVEEDORES")*(UPPER(MAESTRO!$L$3:$L$1000)="CONFIRMADO")),ROWS($A$3:A4))),"")</f>
        <v/>
      </c>
      <c r="D4" s="24" t="str">
        <f ca="1">IFERROR(INDEX(MAESTRO!D:D,_xludf.AGGREGATE(15,6,ROW(MAESTRO!$B$3:$B$1000)/((MAESTRO!$B$3:$B$1000="PROVEEDORES")*(UPPER(MAESTRO!$L$3:$L$1000)="CONFIRMADO")),ROWS($A$3:A4))),"")</f>
        <v/>
      </c>
      <c r="E4" s="24" t="str">
        <f ca="1">IFERROR(INDEX(MAESTRO!E:E,_xludf.AGGREGATE(15,6,ROW(MAESTRO!$B$3:$B$1000)/((MAESTRO!$B$3:$B$1000="PROVEEDORES")*(UPPER(MAESTRO!$L$3:$L$1000)="CONFIRMADO")),ROWS($A$3:A4))),"")</f>
        <v/>
      </c>
      <c r="F4" s="24" t="str">
        <f ca="1">IFERROR(INDEX(MAESTRO!F:F,_xludf.AGGREGATE(15,6,ROW(MAESTRO!$B$3:$B$1000)/((MAESTRO!$B$3:$B$1000="PROVEEDORES")*(UPPER(MAESTRO!$L$3:$L$1000)="CONFIRMADO")),ROWS($A$3:A4))),"")</f>
        <v/>
      </c>
      <c r="G4" s="24" t="str">
        <f ca="1">IFERROR(INDEX(MAESTRO!G:G,_xludf.AGGREGATE(15,6,ROW(MAESTRO!$B$3:$B$1000)/((MAESTRO!$B$3:$B$1000="PROVEEDORES")*(UPPER(MAESTRO!$L$3:$L$1000)="CONFIRMADO")),ROWS($A$3:A4))),"")</f>
        <v/>
      </c>
      <c r="H4" s="24" t="str">
        <f ca="1">IFERROR(INDEX(MAESTRO!H:H,_xludf.AGGREGATE(15,6,ROW(MAESTRO!$B$3:$B$1000)/((MAESTRO!$B$3:$B$1000="PROVEEDORES")*(UPPER(MAESTRO!$L$3:$L$1000)="CONFIRMADO")),ROWS($A$3:A4))),"")</f>
        <v/>
      </c>
      <c r="I4" s="24" t="str">
        <f ca="1">IFERROR(INDEX(MAESTRO!I:I,_xludf.AGGREGATE(15,6,ROW(MAESTRO!$B$3:$B$1000)/((MAESTRO!$B$3:$B$1000="PROVEEDORES")*(UPPER(MAESTRO!$L$3:$L$1000)="CONFIRMADO")),ROWS($A$3:A4))),"")</f>
        <v/>
      </c>
      <c r="J4" s="24" t="str">
        <f ca="1">IFERROR(INDEX(MAESTRO!J:J,_xludf.AGGREGATE(15,6,ROW(MAESTRO!$B$3:$B$1000)/((MAESTRO!$B$3:$B$1000="PROVEEDORES")*(UPPER(MAESTRO!$L$3:$L$1000)="CONFIRMADO")),ROWS($A$3:A4))),"")</f>
        <v/>
      </c>
      <c r="K4" s="24" t="str">
        <f ca="1">IFERROR(INDEX(MAESTRO!K:K,_xludf.AGGREGATE(15,6,ROW(MAESTRO!$B$3:$B$1000)/((MAESTRO!$B$3:$B$1000="PROVEEDORES")*(UPPER(MAESTRO!$L$3:$L$1000)="CONFIRMADO")),ROWS($A$3:A4))),"")</f>
        <v/>
      </c>
      <c r="L4" s="24" t="str">
        <f ca="1">IFERROR(INDEX(MAESTRO!L:L,_xludf.AGGREGATE(15,6,ROW(MAESTRO!$B$3:$B$1000)/((MAESTRO!$B$3:$B$1000="PROVEEDORES")*(UPPER(MAESTRO!$L$3:$L$1000)="CONFIRMADO")),ROWS($A$3:A4))),"")</f>
        <v/>
      </c>
      <c r="M4" s="24" t="str">
        <f ca="1">IFERROR(INDEX(MAESTRO!M:M,_xludf.AGGREGATE(15,6,ROW(MAESTRO!$B$3:$B$1000)/((MAESTRO!$B$3:$B$1000="PROVEEDORES")*(UPPER(MAESTRO!$L$3:$L$1000)="CONFIRMADO")),ROWS($A$3:A4))),"")</f>
        <v/>
      </c>
      <c r="N4" s="24" t="str">
        <f ca="1">IFERROR(INDEX(MAESTRO!N:N,_xludf.AGGREGATE(15,6,ROW(MAESTRO!$B$3:$B$1000)/((MAESTRO!$B$3:$B$1000="PROVEEDORES")*(UPPER(MAESTRO!$L$3:$L$1000)="CONFIRMADO")),ROWS($A$3:A4))),"")</f>
        <v/>
      </c>
      <c r="O4" s="24" t="str">
        <f ca="1">IFERROR(INDEX(MAESTRO!O:O,_xludf.AGGREGATE(15,6,ROW(MAESTRO!$B$3:$B$1000)/((MAESTRO!$B$3:$B$1000="PROVEEDORES")*(UPPER(MAESTRO!$L$3:$L$1000)="CONFIRMADO")),ROWS($A$3:A4))),"")</f>
        <v/>
      </c>
      <c r="P4" s="24" t="str">
        <f ca="1">IFERROR(INDEX(MAESTRO!P:P,_xludf.AGGREGATE(15,6,ROW(MAESTRO!$B$3:$B$1000)/((MAESTRO!$B$3:$B$1000="PROVEEDORES")*(UPPER(MAESTRO!$L$3:$L$1000)="CONFIRMADO")),ROWS($A$3:A4))),"")</f>
        <v/>
      </c>
      <c r="Q4" s="24" t="str">
        <f ca="1">IFERROR(INDEX(MAESTRO!Q:Q,_xludf.AGGREGATE(15,6,ROW(MAESTRO!$B$3:$B$1000)/((MAESTRO!$B$3:$B$1000="PROVEEDORES")*(UPPER(MAESTRO!$L$3:$L$1000)="CONFIRMADO")),ROWS($A$3:A4))),"")</f>
        <v/>
      </c>
      <c r="R4" s="24" t="str">
        <f ca="1">IFERROR(INDEX(MAESTRO!R:R,_xludf.AGGREGATE(15,6,ROW(MAESTRO!$B$3:$B$1000)/((MAESTRO!$B$3:$B$1000="PROVEEDORES")*(UPPER(MAESTRO!$L$3:$L$1000)="CONFIRMADO")),ROWS($A$3:A4))),"")</f>
        <v/>
      </c>
      <c r="S4" s="24" t="str">
        <f ca="1">IFERROR(INDEX(MAESTRO!S:S,_xludf.AGGREGATE(15,6,ROW(MAESTRO!$B$3:$B$1000)/((MAESTRO!$B$3:$B$1000="PROVEEDORES")*(UPPER(MAESTRO!$L$3:$L$1000)="CONFIRMADO")),ROWS($A$3:A4))),"")</f>
        <v/>
      </c>
      <c r="T4" s="24" t="str">
        <f ca="1">IFERROR(INDEX(MAESTRO!T:T,_xludf.AGGREGATE(15,6,ROW(MAESTRO!$B$3:$B$1000)/((MAESTRO!$B$3:$B$1000="PROVEEDORES")*(UPPER(MAESTRO!$L$3:$L$1000)="CONFIRMADO")),ROWS($A$3:A4))),"")</f>
        <v/>
      </c>
      <c r="U4" s="24" t="str">
        <f ca="1">IFERROR(INDEX(MAESTRO!U:U,_xludf.AGGREGATE(15,6,ROW(MAESTRO!$B$3:$B$1000)/((MAESTRO!$B$3:$B$1000="PROVEEDORES")*(UPPER(MAESTRO!$L$3:$L$1000)="CONFIRMADO")),ROWS($A$3:A4))),"")</f>
        <v/>
      </c>
      <c r="V4" s="24" t="str">
        <f ca="1">IFERROR(INDEX(MAESTRO!V:V,_xludf.AGGREGATE(15,6,ROW(MAESTRO!$B$3:$B$1000)/((MAESTRO!$B$3:$B$1000="PROVEEDORES")*(UPPER(MAESTRO!$L$3:$L$1000)="CONFIRMADO")),ROWS($A$3:A4))),"")</f>
        <v/>
      </c>
      <c r="W4" s="24" t="str">
        <f ca="1">IFERROR(INDEX(MAESTRO!W:W,_xludf.AGGREGATE(15,6,ROW(MAESTRO!$B$3:$B$1000)/((MAESTRO!$B$3:$B$1000="PROVEEDORES")*(UPPER(MAESTRO!$L$3:$L$1000)="CONFIRMADO")),ROWS($A$3:A4))),"")</f>
        <v/>
      </c>
      <c r="X4" s="24" t="str">
        <f ca="1">IFERROR(INDEX(MAESTRO!X:X,_xludf.AGGREGATE(15,6,ROW(MAESTRO!$B$3:$B$1000)/((MAESTRO!$B$3:$B$1000="PROVEEDORES")*(UPPER(MAESTRO!$L$3:$L$1000)="CONFIRMADO")),ROWS($A$3:A4))),"")</f>
        <v/>
      </c>
    </row>
    <row r="5" spans="1:24" ht="22.05" customHeight="1">
      <c r="A5" s="10" t="str">
        <f ca="1">IFERROR(INDEX(MAESTRO!A:A,_xludf.AGGREGATE(15,6,ROW(MAESTRO!$B$3:$B$1000)/((MAESTRO!$B$3:$B$1000="PROVEEDORES")*(UPPER(MAESTRO!$L$3:$L$1000)="CONFIRMADO")),ROWS($A$3:A5))),"")</f>
        <v/>
      </c>
      <c r="B5" s="10" t="str">
        <f ca="1">IFERROR(INDEX(MAESTRO!B:B,_xludf.AGGREGATE(15,6,ROW(MAESTRO!$B$3:$B$1000)/((MAESTRO!$B$3:$B$1000="PROVEEDORES")*(UPPER(MAESTRO!$L$3:$L$1000)="CONFIRMADO")),ROWS($A$3:A5))),"")</f>
        <v/>
      </c>
      <c r="C5" s="10" t="str">
        <f ca="1">IFERROR(INDEX(MAESTRO!C:C,_xludf.AGGREGATE(15,6,ROW(MAESTRO!$B$3:$B$1000)/((MAESTRO!$B$3:$B$1000="PROVEEDORES")*(UPPER(MAESTRO!$L$3:$L$1000)="CONFIRMADO")),ROWS($A$3:A5))),"")</f>
        <v/>
      </c>
      <c r="D5" s="10" t="str">
        <f ca="1">IFERROR(INDEX(MAESTRO!D:D,_xludf.AGGREGATE(15,6,ROW(MAESTRO!$B$3:$B$1000)/((MAESTRO!$B$3:$B$1000="PROVEEDORES")*(UPPER(MAESTRO!$L$3:$L$1000)="CONFIRMADO")),ROWS($A$3:A5))),"")</f>
        <v/>
      </c>
      <c r="E5" s="10" t="str">
        <f ca="1">IFERROR(INDEX(MAESTRO!E:E,_xludf.AGGREGATE(15,6,ROW(MAESTRO!$B$3:$B$1000)/((MAESTRO!$B$3:$B$1000="PROVEEDORES")*(UPPER(MAESTRO!$L$3:$L$1000)="CONFIRMADO")),ROWS($A$3:A5))),"")</f>
        <v/>
      </c>
      <c r="F5" s="10" t="str">
        <f ca="1">IFERROR(INDEX(MAESTRO!F:F,_xludf.AGGREGATE(15,6,ROW(MAESTRO!$B$3:$B$1000)/((MAESTRO!$B$3:$B$1000="PROVEEDORES")*(UPPER(MAESTRO!$L$3:$L$1000)="CONFIRMADO")),ROWS($A$3:A5))),"")</f>
        <v/>
      </c>
      <c r="G5" s="10" t="str">
        <f ca="1">IFERROR(INDEX(MAESTRO!G:G,_xludf.AGGREGATE(15,6,ROW(MAESTRO!$B$3:$B$1000)/((MAESTRO!$B$3:$B$1000="PROVEEDORES")*(UPPER(MAESTRO!$L$3:$L$1000)="CONFIRMADO")),ROWS($A$3:A5))),"")</f>
        <v/>
      </c>
      <c r="H5" s="10" t="str">
        <f ca="1">IFERROR(INDEX(MAESTRO!H:H,_xludf.AGGREGATE(15,6,ROW(MAESTRO!$B$3:$B$1000)/((MAESTRO!$B$3:$B$1000="PROVEEDORES")*(UPPER(MAESTRO!$L$3:$L$1000)="CONFIRMADO")),ROWS($A$3:A5))),"")</f>
        <v/>
      </c>
      <c r="I5" s="10" t="str">
        <f ca="1">IFERROR(INDEX(MAESTRO!I:I,_xludf.AGGREGATE(15,6,ROW(MAESTRO!$B$3:$B$1000)/((MAESTRO!$B$3:$B$1000="PROVEEDORES")*(UPPER(MAESTRO!$L$3:$L$1000)="CONFIRMADO")),ROWS($A$3:A5))),"")</f>
        <v/>
      </c>
      <c r="J5" s="10" t="str">
        <f ca="1">IFERROR(INDEX(MAESTRO!J:J,_xludf.AGGREGATE(15,6,ROW(MAESTRO!$B$3:$B$1000)/((MAESTRO!$B$3:$B$1000="PROVEEDORES")*(UPPER(MAESTRO!$L$3:$L$1000)="CONFIRMADO")),ROWS($A$3:A5))),"")</f>
        <v/>
      </c>
      <c r="K5" s="10" t="str">
        <f ca="1">IFERROR(INDEX(MAESTRO!K:K,_xludf.AGGREGATE(15,6,ROW(MAESTRO!$B$3:$B$1000)/((MAESTRO!$B$3:$B$1000="PROVEEDORES")*(UPPER(MAESTRO!$L$3:$L$1000)="CONFIRMADO")),ROWS($A$3:A5))),"")</f>
        <v/>
      </c>
      <c r="L5" s="10" t="str">
        <f ca="1">IFERROR(INDEX(MAESTRO!L:L,_xludf.AGGREGATE(15,6,ROW(MAESTRO!$B$3:$B$1000)/((MAESTRO!$B$3:$B$1000="PROVEEDORES")*(UPPER(MAESTRO!$L$3:$L$1000)="CONFIRMADO")),ROWS($A$3:A5))),"")</f>
        <v/>
      </c>
      <c r="M5" s="10" t="str">
        <f ca="1">IFERROR(INDEX(MAESTRO!M:M,_xludf.AGGREGATE(15,6,ROW(MAESTRO!$B$3:$B$1000)/((MAESTRO!$B$3:$B$1000="PROVEEDORES")*(UPPER(MAESTRO!$L$3:$L$1000)="CONFIRMADO")),ROWS($A$3:A5))),"")</f>
        <v/>
      </c>
      <c r="N5" s="10" t="str">
        <f ca="1">IFERROR(INDEX(MAESTRO!N:N,_xludf.AGGREGATE(15,6,ROW(MAESTRO!$B$3:$B$1000)/((MAESTRO!$B$3:$B$1000="PROVEEDORES")*(UPPER(MAESTRO!$L$3:$L$1000)="CONFIRMADO")),ROWS($A$3:A5))),"")</f>
        <v/>
      </c>
      <c r="O5" s="10" t="str">
        <f ca="1">IFERROR(INDEX(MAESTRO!O:O,_xludf.AGGREGATE(15,6,ROW(MAESTRO!$B$3:$B$1000)/((MAESTRO!$B$3:$B$1000="PROVEEDORES")*(UPPER(MAESTRO!$L$3:$L$1000)="CONFIRMADO")),ROWS($A$3:A5))),"")</f>
        <v/>
      </c>
      <c r="P5" s="10" t="str">
        <f ca="1">IFERROR(INDEX(MAESTRO!P:P,_xludf.AGGREGATE(15,6,ROW(MAESTRO!$B$3:$B$1000)/((MAESTRO!$B$3:$B$1000="PROVEEDORES")*(UPPER(MAESTRO!$L$3:$L$1000)="CONFIRMADO")),ROWS($A$3:A5))),"")</f>
        <v/>
      </c>
      <c r="Q5" s="10" t="str">
        <f ca="1">IFERROR(INDEX(MAESTRO!Q:Q,_xludf.AGGREGATE(15,6,ROW(MAESTRO!$B$3:$B$1000)/((MAESTRO!$B$3:$B$1000="PROVEEDORES")*(UPPER(MAESTRO!$L$3:$L$1000)="CONFIRMADO")),ROWS($A$3:A5))),"")</f>
        <v/>
      </c>
      <c r="R5" s="10" t="str">
        <f ca="1">IFERROR(INDEX(MAESTRO!R:R,_xludf.AGGREGATE(15,6,ROW(MAESTRO!$B$3:$B$1000)/((MAESTRO!$B$3:$B$1000="PROVEEDORES")*(UPPER(MAESTRO!$L$3:$L$1000)="CONFIRMADO")),ROWS($A$3:A5))),"")</f>
        <v/>
      </c>
      <c r="S5" s="10" t="str">
        <f ca="1">IFERROR(INDEX(MAESTRO!S:S,_xludf.AGGREGATE(15,6,ROW(MAESTRO!$B$3:$B$1000)/((MAESTRO!$B$3:$B$1000="PROVEEDORES")*(UPPER(MAESTRO!$L$3:$L$1000)="CONFIRMADO")),ROWS($A$3:A5))),"")</f>
        <v/>
      </c>
      <c r="T5" s="10" t="str">
        <f ca="1">IFERROR(INDEX(MAESTRO!T:T,_xludf.AGGREGATE(15,6,ROW(MAESTRO!$B$3:$B$1000)/((MAESTRO!$B$3:$B$1000="PROVEEDORES")*(UPPER(MAESTRO!$L$3:$L$1000)="CONFIRMADO")),ROWS($A$3:A5))),"")</f>
        <v/>
      </c>
      <c r="U5" s="10" t="str">
        <f ca="1">IFERROR(INDEX(MAESTRO!U:U,_xludf.AGGREGATE(15,6,ROW(MAESTRO!$B$3:$B$1000)/((MAESTRO!$B$3:$B$1000="PROVEEDORES")*(UPPER(MAESTRO!$L$3:$L$1000)="CONFIRMADO")),ROWS($A$3:A5))),"")</f>
        <v/>
      </c>
      <c r="V5" s="10" t="str">
        <f ca="1">IFERROR(INDEX(MAESTRO!V:V,_xludf.AGGREGATE(15,6,ROW(MAESTRO!$B$3:$B$1000)/((MAESTRO!$B$3:$B$1000="PROVEEDORES")*(UPPER(MAESTRO!$L$3:$L$1000)="CONFIRMADO")),ROWS($A$3:A5))),"")</f>
        <v/>
      </c>
      <c r="W5" s="10" t="str">
        <f ca="1">IFERROR(INDEX(MAESTRO!W:W,_xludf.AGGREGATE(15,6,ROW(MAESTRO!$B$3:$B$1000)/((MAESTRO!$B$3:$B$1000="PROVEEDORES")*(UPPER(MAESTRO!$L$3:$L$1000)="CONFIRMADO")),ROWS($A$3:A5))),"")</f>
        <v/>
      </c>
      <c r="X5" s="10" t="str">
        <f ca="1">IFERROR(INDEX(MAESTRO!X:X,_xludf.AGGREGATE(15,6,ROW(MAESTRO!$B$3:$B$1000)/((MAESTRO!$B$3:$B$1000="PROVEEDORES")*(UPPER(MAESTRO!$L$3:$L$1000)="CONFIRMADO")),ROWS($A$3:A5))),"")</f>
        <v/>
      </c>
    </row>
    <row r="6" spans="1:24" ht="22.05" customHeight="1">
      <c r="A6" s="24" t="str">
        <f ca="1">IFERROR(INDEX(MAESTRO!A:A,_xludf.AGGREGATE(15,6,ROW(MAESTRO!$B$3:$B$1000)/((MAESTRO!$B$3:$B$1000="PROVEEDORES")*(UPPER(MAESTRO!$L$3:$L$1000)="CONFIRMADO")),ROWS($A$3:A6))),"")</f>
        <v/>
      </c>
      <c r="B6" s="24" t="str">
        <f ca="1">IFERROR(INDEX(MAESTRO!B:B,_xludf.AGGREGATE(15,6,ROW(MAESTRO!$B$3:$B$1000)/((MAESTRO!$B$3:$B$1000="PROVEEDORES")*(UPPER(MAESTRO!$L$3:$L$1000)="CONFIRMADO")),ROWS($A$3:A6))),"")</f>
        <v/>
      </c>
      <c r="C6" s="24" t="str">
        <f ca="1">IFERROR(INDEX(MAESTRO!C:C,_xludf.AGGREGATE(15,6,ROW(MAESTRO!$B$3:$B$1000)/((MAESTRO!$B$3:$B$1000="PROVEEDORES")*(UPPER(MAESTRO!$L$3:$L$1000)="CONFIRMADO")),ROWS($A$3:A6))),"")</f>
        <v/>
      </c>
      <c r="D6" s="24" t="str">
        <f ca="1">IFERROR(INDEX(MAESTRO!D:D,_xludf.AGGREGATE(15,6,ROW(MAESTRO!$B$3:$B$1000)/((MAESTRO!$B$3:$B$1000="PROVEEDORES")*(UPPER(MAESTRO!$L$3:$L$1000)="CONFIRMADO")),ROWS($A$3:A6))),"")</f>
        <v/>
      </c>
      <c r="E6" s="24" t="str">
        <f ca="1">IFERROR(INDEX(MAESTRO!E:E,_xludf.AGGREGATE(15,6,ROW(MAESTRO!$B$3:$B$1000)/((MAESTRO!$B$3:$B$1000="PROVEEDORES")*(UPPER(MAESTRO!$L$3:$L$1000)="CONFIRMADO")),ROWS($A$3:A6))),"")</f>
        <v/>
      </c>
      <c r="F6" s="24" t="str">
        <f ca="1">IFERROR(INDEX(MAESTRO!F:F,_xludf.AGGREGATE(15,6,ROW(MAESTRO!$B$3:$B$1000)/((MAESTRO!$B$3:$B$1000="PROVEEDORES")*(UPPER(MAESTRO!$L$3:$L$1000)="CONFIRMADO")),ROWS($A$3:A6))),"")</f>
        <v/>
      </c>
      <c r="G6" s="24" t="str">
        <f ca="1">IFERROR(INDEX(MAESTRO!G:G,_xludf.AGGREGATE(15,6,ROW(MAESTRO!$B$3:$B$1000)/((MAESTRO!$B$3:$B$1000="PROVEEDORES")*(UPPER(MAESTRO!$L$3:$L$1000)="CONFIRMADO")),ROWS($A$3:A6))),"")</f>
        <v/>
      </c>
      <c r="H6" s="24" t="str">
        <f ca="1">IFERROR(INDEX(MAESTRO!H:H,_xludf.AGGREGATE(15,6,ROW(MAESTRO!$B$3:$B$1000)/((MAESTRO!$B$3:$B$1000="PROVEEDORES")*(UPPER(MAESTRO!$L$3:$L$1000)="CONFIRMADO")),ROWS($A$3:A6))),"")</f>
        <v/>
      </c>
      <c r="I6" s="24" t="str">
        <f ca="1">IFERROR(INDEX(MAESTRO!I:I,_xludf.AGGREGATE(15,6,ROW(MAESTRO!$B$3:$B$1000)/((MAESTRO!$B$3:$B$1000="PROVEEDORES")*(UPPER(MAESTRO!$L$3:$L$1000)="CONFIRMADO")),ROWS($A$3:A6))),"")</f>
        <v/>
      </c>
      <c r="J6" s="24" t="str">
        <f ca="1">IFERROR(INDEX(MAESTRO!J:J,_xludf.AGGREGATE(15,6,ROW(MAESTRO!$B$3:$B$1000)/((MAESTRO!$B$3:$B$1000="PROVEEDORES")*(UPPER(MAESTRO!$L$3:$L$1000)="CONFIRMADO")),ROWS($A$3:A6))),"")</f>
        <v/>
      </c>
      <c r="K6" s="24" t="str">
        <f ca="1">IFERROR(INDEX(MAESTRO!K:K,_xludf.AGGREGATE(15,6,ROW(MAESTRO!$B$3:$B$1000)/((MAESTRO!$B$3:$B$1000="PROVEEDORES")*(UPPER(MAESTRO!$L$3:$L$1000)="CONFIRMADO")),ROWS($A$3:A6))),"")</f>
        <v/>
      </c>
      <c r="L6" s="24" t="str">
        <f ca="1">IFERROR(INDEX(MAESTRO!L:L,_xludf.AGGREGATE(15,6,ROW(MAESTRO!$B$3:$B$1000)/((MAESTRO!$B$3:$B$1000="PROVEEDORES")*(UPPER(MAESTRO!$L$3:$L$1000)="CONFIRMADO")),ROWS($A$3:A6))),"")</f>
        <v/>
      </c>
      <c r="M6" s="24" t="str">
        <f ca="1">IFERROR(INDEX(MAESTRO!M:M,_xludf.AGGREGATE(15,6,ROW(MAESTRO!$B$3:$B$1000)/((MAESTRO!$B$3:$B$1000="PROVEEDORES")*(UPPER(MAESTRO!$L$3:$L$1000)="CONFIRMADO")),ROWS($A$3:A6))),"")</f>
        <v/>
      </c>
      <c r="N6" s="24" t="str">
        <f ca="1">IFERROR(INDEX(MAESTRO!N:N,_xludf.AGGREGATE(15,6,ROW(MAESTRO!$B$3:$B$1000)/((MAESTRO!$B$3:$B$1000="PROVEEDORES")*(UPPER(MAESTRO!$L$3:$L$1000)="CONFIRMADO")),ROWS($A$3:A6))),"")</f>
        <v/>
      </c>
      <c r="O6" s="24" t="str">
        <f ca="1">IFERROR(INDEX(MAESTRO!O:O,_xludf.AGGREGATE(15,6,ROW(MAESTRO!$B$3:$B$1000)/((MAESTRO!$B$3:$B$1000="PROVEEDORES")*(UPPER(MAESTRO!$L$3:$L$1000)="CONFIRMADO")),ROWS($A$3:A6))),"")</f>
        <v/>
      </c>
      <c r="P6" s="24" t="str">
        <f ca="1">IFERROR(INDEX(MAESTRO!P:P,_xludf.AGGREGATE(15,6,ROW(MAESTRO!$B$3:$B$1000)/((MAESTRO!$B$3:$B$1000="PROVEEDORES")*(UPPER(MAESTRO!$L$3:$L$1000)="CONFIRMADO")),ROWS($A$3:A6))),"")</f>
        <v/>
      </c>
      <c r="Q6" s="24" t="str">
        <f ca="1">IFERROR(INDEX(MAESTRO!Q:Q,_xludf.AGGREGATE(15,6,ROW(MAESTRO!$B$3:$B$1000)/((MAESTRO!$B$3:$B$1000="PROVEEDORES")*(UPPER(MAESTRO!$L$3:$L$1000)="CONFIRMADO")),ROWS($A$3:A6))),"")</f>
        <v/>
      </c>
      <c r="R6" s="24" t="str">
        <f ca="1">IFERROR(INDEX(MAESTRO!R:R,_xludf.AGGREGATE(15,6,ROW(MAESTRO!$B$3:$B$1000)/((MAESTRO!$B$3:$B$1000="PROVEEDORES")*(UPPER(MAESTRO!$L$3:$L$1000)="CONFIRMADO")),ROWS($A$3:A6))),"")</f>
        <v/>
      </c>
      <c r="S6" s="24" t="str">
        <f ca="1">IFERROR(INDEX(MAESTRO!S:S,_xludf.AGGREGATE(15,6,ROW(MAESTRO!$B$3:$B$1000)/((MAESTRO!$B$3:$B$1000="PROVEEDORES")*(UPPER(MAESTRO!$L$3:$L$1000)="CONFIRMADO")),ROWS($A$3:A6))),"")</f>
        <v/>
      </c>
      <c r="T6" s="24" t="str">
        <f ca="1">IFERROR(INDEX(MAESTRO!T:T,_xludf.AGGREGATE(15,6,ROW(MAESTRO!$B$3:$B$1000)/((MAESTRO!$B$3:$B$1000="PROVEEDORES")*(UPPER(MAESTRO!$L$3:$L$1000)="CONFIRMADO")),ROWS($A$3:A6))),"")</f>
        <v/>
      </c>
      <c r="U6" s="24" t="str">
        <f ca="1">IFERROR(INDEX(MAESTRO!U:U,_xludf.AGGREGATE(15,6,ROW(MAESTRO!$B$3:$B$1000)/((MAESTRO!$B$3:$B$1000="PROVEEDORES")*(UPPER(MAESTRO!$L$3:$L$1000)="CONFIRMADO")),ROWS($A$3:A6))),"")</f>
        <v/>
      </c>
      <c r="V6" s="24" t="str">
        <f ca="1">IFERROR(INDEX(MAESTRO!V:V,_xludf.AGGREGATE(15,6,ROW(MAESTRO!$B$3:$B$1000)/((MAESTRO!$B$3:$B$1000="PROVEEDORES")*(UPPER(MAESTRO!$L$3:$L$1000)="CONFIRMADO")),ROWS($A$3:A6))),"")</f>
        <v/>
      </c>
      <c r="W6" s="24" t="str">
        <f ca="1">IFERROR(INDEX(MAESTRO!W:W,_xludf.AGGREGATE(15,6,ROW(MAESTRO!$B$3:$B$1000)/((MAESTRO!$B$3:$B$1000="PROVEEDORES")*(UPPER(MAESTRO!$L$3:$L$1000)="CONFIRMADO")),ROWS($A$3:A6))),"")</f>
        <v/>
      </c>
      <c r="X6" s="24" t="str">
        <f ca="1">IFERROR(INDEX(MAESTRO!X:X,_xludf.AGGREGATE(15,6,ROW(MAESTRO!$B$3:$B$1000)/((MAESTRO!$B$3:$B$1000="PROVEEDORES")*(UPPER(MAESTRO!$L$3:$L$1000)="CONFIRMADO")),ROWS($A$3:A6))),"")</f>
        <v/>
      </c>
    </row>
    <row r="7" spans="1:24" ht="22.05" customHeight="1">
      <c r="A7" s="10" t="str">
        <f ca="1">IFERROR(INDEX(MAESTRO!A:A,_xludf.AGGREGATE(15,6,ROW(MAESTRO!$B$3:$B$1000)/((MAESTRO!$B$3:$B$1000="PROVEEDORES")*(UPPER(MAESTRO!$L$3:$L$1000)="CONFIRMADO")),ROWS($A$3:A7))),"")</f>
        <v/>
      </c>
      <c r="B7" s="10" t="str">
        <f ca="1">IFERROR(INDEX(MAESTRO!B:B,_xludf.AGGREGATE(15,6,ROW(MAESTRO!$B$3:$B$1000)/((MAESTRO!$B$3:$B$1000="PROVEEDORES")*(UPPER(MAESTRO!$L$3:$L$1000)="CONFIRMADO")),ROWS($A$3:A7))),"")</f>
        <v/>
      </c>
      <c r="C7" s="10" t="str">
        <f ca="1">IFERROR(INDEX(MAESTRO!C:C,_xludf.AGGREGATE(15,6,ROW(MAESTRO!$B$3:$B$1000)/((MAESTRO!$B$3:$B$1000="PROVEEDORES")*(UPPER(MAESTRO!$L$3:$L$1000)="CONFIRMADO")),ROWS($A$3:A7))),"")</f>
        <v/>
      </c>
      <c r="D7" s="10" t="str">
        <f ca="1">IFERROR(INDEX(MAESTRO!D:D,_xludf.AGGREGATE(15,6,ROW(MAESTRO!$B$3:$B$1000)/((MAESTRO!$B$3:$B$1000="PROVEEDORES")*(UPPER(MAESTRO!$L$3:$L$1000)="CONFIRMADO")),ROWS($A$3:A7))),"")</f>
        <v/>
      </c>
      <c r="E7" s="10" t="str">
        <f ca="1">IFERROR(INDEX(MAESTRO!E:E,_xludf.AGGREGATE(15,6,ROW(MAESTRO!$B$3:$B$1000)/((MAESTRO!$B$3:$B$1000="PROVEEDORES")*(UPPER(MAESTRO!$L$3:$L$1000)="CONFIRMADO")),ROWS($A$3:A7))),"")</f>
        <v/>
      </c>
      <c r="F7" s="10" t="str">
        <f ca="1">IFERROR(INDEX(MAESTRO!F:F,_xludf.AGGREGATE(15,6,ROW(MAESTRO!$B$3:$B$1000)/((MAESTRO!$B$3:$B$1000="PROVEEDORES")*(UPPER(MAESTRO!$L$3:$L$1000)="CONFIRMADO")),ROWS($A$3:A7))),"")</f>
        <v/>
      </c>
      <c r="G7" s="10" t="str">
        <f ca="1">IFERROR(INDEX(MAESTRO!G:G,_xludf.AGGREGATE(15,6,ROW(MAESTRO!$B$3:$B$1000)/((MAESTRO!$B$3:$B$1000="PROVEEDORES")*(UPPER(MAESTRO!$L$3:$L$1000)="CONFIRMADO")),ROWS($A$3:A7))),"")</f>
        <v/>
      </c>
      <c r="H7" s="10" t="str">
        <f ca="1">IFERROR(INDEX(MAESTRO!H:H,_xludf.AGGREGATE(15,6,ROW(MAESTRO!$B$3:$B$1000)/((MAESTRO!$B$3:$B$1000="PROVEEDORES")*(UPPER(MAESTRO!$L$3:$L$1000)="CONFIRMADO")),ROWS($A$3:A7))),"")</f>
        <v/>
      </c>
      <c r="I7" s="10" t="str">
        <f ca="1">IFERROR(INDEX(MAESTRO!I:I,_xludf.AGGREGATE(15,6,ROW(MAESTRO!$B$3:$B$1000)/((MAESTRO!$B$3:$B$1000="PROVEEDORES")*(UPPER(MAESTRO!$L$3:$L$1000)="CONFIRMADO")),ROWS($A$3:A7))),"")</f>
        <v/>
      </c>
      <c r="J7" s="10" t="str">
        <f ca="1">IFERROR(INDEX(MAESTRO!J:J,_xludf.AGGREGATE(15,6,ROW(MAESTRO!$B$3:$B$1000)/((MAESTRO!$B$3:$B$1000="PROVEEDORES")*(UPPER(MAESTRO!$L$3:$L$1000)="CONFIRMADO")),ROWS($A$3:A7))),"")</f>
        <v/>
      </c>
      <c r="K7" s="10" t="str">
        <f ca="1">IFERROR(INDEX(MAESTRO!K:K,_xludf.AGGREGATE(15,6,ROW(MAESTRO!$B$3:$B$1000)/((MAESTRO!$B$3:$B$1000="PROVEEDORES")*(UPPER(MAESTRO!$L$3:$L$1000)="CONFIRMADO")),ROWS($A$3:A7))),"")</f>
        <v/>
      </c>
      <c r="L7" s="10" t="str">
        <f ca="1">IFERROR(INDEX(MAESTRO!L:L,_xludf.AGGREGATE(15,6,ROW(MAESTRO!$B$3:$B$1000)/((MAESTRO!$B$3:$B$1000="PROVEEDORES")*(UPPER(MAESTRO!$L$3:$L$1000)="CONFIRMADO")),ROWS($A$3:A7))),"")</f>
        <v/>
      </c>
      <c r="M7" s="10" t="str">
        <f ca="1">IFERROR(INDEX(MAESTRO!M:M,_xludf.AGGREGATE(15,6,ROW(MAESTRO!$B$3:$B$1000)/((MAESTRO!$B$3:$B$1000="PROVEEDORES")*(UPPER(MAESTRO!$L$3:$L$1000)="CONFIRMADO")),ROWS($A$3:A7))),"")</f>
        <v/>
      </c>
      <c r="N7" s="10" t="str">
        <f ca="1">IFERROR(INDEX(MAESTRO!N:N,_xludf.AGGREGATE(15,6,ROW(MAESTRO!$B$3:$B$1000)/((MAESTRO!$B$3:$B$1000="PROVEEDORES")*(UPPER(MAESTRO!$L$3:$L$1000)="CONFIRMADO")),ROWS($A$3:A7))),"")</f>
        <v/>
      </c>
      <c r="O7" s="10" t="str">
        <f ca="1">IFERROR(INDEX(MAESTRO!O:O,_xludf.AGGREGATE(15,6,ROW(MAESTRO!$B$3:$B$1000)/((MAESTRO!$B$3:$B$1000="PROVEEDORES")*(UPPER(MAESTRO!$L$3:$L$1000)="CONFIRMADO")),ROWS($A$3:A7))),"")</f>
        <v/>
      </c>
      <c r="P7" s="10" t="str">
        <f ca="1">IFERROR(INDEX(MAESTRO!P:P,_xludf.AGGREGATE(15,6,ROW(MAESTRO!$B$3:$B$1000)/((MAESTRO!$B$3:$B$1000="PROVEEDORES")*(UPPER(MAESTRO!$L$3:$L$1000)="CONFIRMADO")),ROWS($A$3:A7))),"")</f>
        <v/>
      </c>
      <c r="Q7" s="10" t="str">
        <f ca="1">IFERROR(INDEX(MAESTRO!Q:Q,_xludf.AGGREGATE(15,6,ROW(MAESTRO!$B$3:$B$1000)/((MAESTRO!$B$3:$B$1000="PROVEEDORES")*(UPPER(MAESTRO!$L$3:$L$1000)="CONFIRMADO")),ROWS($A$3:A7))),"")</f>
        <v/>
      </c>
      <c r="R7" s="10" t="str">
        <f ca="1">IFERROR(INDEX(MAESTRO!R:R,_xludf.AGGREGATE(15,6,ROW(MAESTRO!$B$3:$B$1000)/((MAESTRO!$B$3:$B$1000="PROVEEDORES")*(UPPER(MAESTRO!$L$3:$L$1000)="CONFIRMADO")),ROWS($A$3:A7))),"")</f>
        <v/>
      </c>
      <c r="S7" s="10" t="str">
        <f ca="1">IFERROR(INDEX(MAESTRO!S:S,_xludf.AGGREGATE(15,6,ROW(MAESTRO!$B$3:$B$1000)/((MAESTRO!$B$3:$B$1000="PROVEEDORES")*(UPPER(MAESTRO!$L$3:$L$1000)="CONFIRMADO")),ROWS($A$3:A7))),"")</f>
        <v/>
      </c>
      <c r="T7" s="10" t="str">
        <f ca="1">IFERROR(INDEX(MAESTRO!T:T,_xludf.AGGREGATE(15,6,ROW(MAESTRO!$B$3:$B$1000)/((MAESTRO!$B$3:$B$1000="PROVEEDORES")*(UPPER(MAESTRO!$L$3:$L$1000)="CONFIRMADO")),ROWS($A$3:A7))),"")</f>
        <v/>
      </c>
      <c r="U7" s="10" t="str">
        <f ca="1">IFERROR(INDEX(MAESTRO!U:U,_xludf.AGGREGATE(15,6,ROW(MAESTRO!$B$3:$B$1000)/((MAESTRO!$B$3:$B$1000="PROVEEDORES")*(UPPER(MAESTRO!$L$3:$L$1000)="CONFIRMADO")),ROWS($A$3:A7))),"")</f>
        <v/>
      </c>
      <c r="V7" s="10" t="str">
        <f ca="1">IFERROR(INDEX(MAESTRO!V:V,_xludf.AGGREGATE(15,6,ROW(MAESTRO!$B$3:$B$1000)/((MAESTRO!$B$3:$B$1000="PROVEEDORES")*(UPPER(MAESTRO!$L$3:$L$1000)="CONFIRMADO")),ROWS($A$3:A7))),"")</f>
        <v/>
      </c>
      <c r="W7" s="10" t="str">
        <f ca="1">IFERROR(INDEX(MAESTRO!W:W,_xludf.AGGREGATE(15,6,ROW(MAESTRO!$B$3:$B$1000)/((MAESTRO!$B$3:$B$1000="PROVEEDORES")*(UPPER(MAESTRO!$L$3:$L$1000)="CONFIRMADO")),ROWS($A$3:A7))),"")</f>
        <v/>
      </c>
      <c r="X7" s="10" t="str">
        <f ca="1">IFERROR(INDEX(MAESTRO!X:X,_xludf.AGGREGATE(15,6,ROW(MAESTRO!$B$3:$B$1000)/((MAESTRO!$B$3:$B$1000="PROVEEDORES")*(UPPER(MAESTRO!$L$3:$L$1000)="CONFIRMADO")),ROWS($A$3:A7))),"")</f>
        <v/>
      </c>
    </row>
    <row r="8" spans="1:24" ht="22.05" customHeight="1">
      <c r="A8" s="24" t="str">
        <f ca="1">IFERROR(INDEX(MAESTRO!A:A,_xludf.AGGREGATE(15,6,ROW(MAESTRO!$B$3:$B$1000)/((MAESTRO!$B$3:$B$1000="PROVEEDORES")*(UPPER(MAESTRO!$L$3:$L$1000)="CONFIRMADO")),ROWS($A$3:A8))),"")</f>
        <v/>
      </c>
      <c r="B8" s="24" t="str">
        <f ca="1">IFERROR(INDEX(MAESTRO!B:B,_xludf.AGGREGATE(15,6,ROW(MAESTRO!$B$3:$B$1000)/((MAESTRO!$B$3:$B$1000="PROVEEDORES")*(UPPER(MAESTRO!$L$3:$L$1000)="CONFIRMADO")),ROWS($A$3:A8))),"")</f>
        <v/>
      </c>
      <c r="C8" s="24" t="str">
        <f ca="1">IFERROR(INDEX(MAESTRO!C:C,_xludf.AGGREGATE(15,6,ROW(MAESTRO!$B$3:$B$1000)/((MAESTRO!$B$3:$B$1000="PROVEEDORES")*(UPPER(MAESTRO!$L$3:$L$1000)="CONFIRMADO")),ROWS($A$3:A8))),"")</f>
        <v/>
      </c>
      <c r="D8" s="24" t="str">
        <f ca="1">IFERROR(INDEX(MAESTRO!D:D,_xludf.AGGREGATE(15,6,ROW(MAESTRO!$B$3:$B$1000)/((MAESTRO!$B$3:$B$1000="PROVEEDORES")*(UPPER(MAESTRO!$L$3:$L$1000)="CONFIRMADO")),ROWS($A$3:A8))),"")</f>
        <v/>
      </c>
      <c r="E8" s="24" t="str">
        <f ca="1">IFERROR(INDEX(MAESTRO!E:E,_xludf.AGGREGATE(15,6,ROW(MAESTRO!$B$3:$B$1000)/((MAESTRO!$B$3:$B$1000="PROVEEDORES")*(UPPER(MAESTRO!$L$3:$L$1000)="CONFIRMADO")),ROWS($A$3:A8))),"")</f>
        <v/>
      </c>
      <c r="F8" s="24" t="str">
        <f ca="1">IFERROR(INDEX(MAESTRO!F:F,_xludf.AGGREGATE(15,6,ROW(MAESTRO!$B$3:$B$1000)/((MAESTRO!$B$3:$B$1000="PROVEEDORES")*(UPPER(MAESTRO!$L$3:$L$1000)="CONFIRMADO")),ROWS($A$3:A8))),"")</f>
        <v/>
      </c>
      <c r="G8" s="24" t="str">
        <f ca="1">IFERROR(INDEX(MAESTRO!G:G,_xludf.AGGREGATE(15,6,ROW(MAESTRO!$B$3:$B$1000)/((MAESTRO!$B$3:$B$1000="PROVEEDORES")*(UPPER(MAESTRO!$L$3:$L$1000)="CONFIRMADO")),ROWS($A$3:A8))),"")</f>
        <v/>
      </c>
      <c r="H8" s="24" t="str">
        <f ca="1">IFERROR(INDEX(MAESTRO!H:H,_xludf.AGGREGATE(15,6,ROW(MAESTRO!$B$3:$B$1000)/((MAESTRO!$B$3:$B$1000="PROVEEDORES")*(UPPER(MAESTRO!$L$3:$L$1000)="CONFIRMADO")),ROWS($A$3:A8))),"")</f>
        <v/>
      </c>
      <c r="I8" s="24" t="str">
        <f ca="1">IFERROR(INDEX(MAESTRO!I:I,_xludf.AGGREGATE(15,6,ROW(MAESTRO!$B$3:$B$1000)/((MAESTRO!$B$3:$B$1000="PROVEEDORES")*(UPPER(MAESTRO!$L$3:$L$1000)="CONFIRMADO")),ROWS($A$3:A8))),"")</f>
        <v/>
      </c>
      <c r="J8" s="24" t="str">
        <f ca="1">IFERROR(INDEX(MAESTRO!J:J,_xludf.AGGREGATE(15,6,ROW(MAESTRO!$B$3:$B$1000)/((MAESTRO!$B$3:$B$1000="PROVEEDORES")*(UPPER(MAESTRO!$L$3:$L$1000)="CONFIRMADO")),ROWS($A$3:A8))),"")</f>
        <v/>
      </c>
      <c r="K8" s="24" t="str">
        <f ca="1">IFERROR(INDEX(MAESTRO!K:K,_xludf.AGGREGATE(15,6,ROW(MAESTRO!$B$3:$B$1000)/((MAESTRO!$B$3:$B$1000="PROVEEDORES")*(UPPER(MAESTRO!$L$3:$L$1000)="CONFIRMADO")),ROWS($A$3:A8))),"")</f>
        <v/>
      </c>
      <c r="L8" s="24" t="str">
        <f ca="1">IFERROR(INDEX(MAESTRO!L:L,_xludf.AGGREGATE(15,6,ROW(MAESTRO!$B$3:$B$1000)/((MAESTRO!$B$3:$B$1000="PROVEEDORES")*(UPPER(MAESTRO!$L$3:$L$1000)="CONFIRMADO")),ROWS($A$3:A8))),"")</f>
        <v/>
      </c>
      <c r="M8" s="24" t="str">
        <f ca="1">IFERROR(INDEX(MAESTRO!M:M,_xludf.AGGREGATE(15,6,ROW(MAESTRO!$B$3:$B$1000)/((MAESTRO!$B$3:$B$1000="PROVEEDORES")*(UPPER(MAESTRO!$L$3:$L$1000)="CONFIRMADO")),ROWS($A$3:A8))),"")</f>
        <v/>
      </c>
      <c r="N8" s="24" t="str">
        <f ca="1">IFERROR(INDEX(MAESTRO!N:N,_xludf.AGGREGATE(15,6,ROW(MAESTRO!$B$3:$B$1000)/((MAESTRO!$B$3:$B$1000="PROVEEDORES")*(UPPER(MAESTRO!$L$3:$L$1000)="CONFIRMADO")),ROWS($A$3:A8))),"")</f>
        <v/>
      </c>
      <c r="O8" s="24" t="str">
        <f ca="1">IFERROR(INDEX(MAESTRO!O:O,_xludf.AGGREGATE(15,6,ROW(MAESTRO!$B$3:$B$1000)/((MAESTRO!$B$3:$B$1000="PROVEEDORES")*(UPPER(MAESTRO!$L$3:$L$1000)="CONFIRMADO")),ROWS($A$3:A8))),"")</f>
        <v/>
      </c>
      <c r="P8" s="24" t="str">
        <f ca="1">IFERROR(INDEX(MAESTRO!P:P,_xludf.AGGREGATE(15,6,ROW(MAESTRO!$B$3:$B$1000)/((MAESTRO!$B$3:$B$1000="PROVEEDORES")*(UPPER(MAESTRO!$L$3:$L$1000)="CONFIRMADO")),ROWS($A$3:A8))),"")</f>
        <v/>
      </c>
      <c r="Q8" s="24" t="str">
        <f ca="1">IFERROR(INDEX(MAESTRO!Q:Q,_xludf.AGGREGATE(15,6,ROW(MAESTRO!$B$3:$B$1000)/((MAESTRO!$B$3:$B$1000="PROVEEDORES")*(UPPER(MAESTRO!$L$3:$L$1000)="CONFIRMADO")),ROWS($A$3:A8))),"")</f>
        <v/>
      </c>
      <c r="R8" s="24" t="str">
        <f ca="1">IFERROR(INDEX(MAESTRO!R:R,_xludf.AGGREGATE(15,6,ROW(MAESTRO!$B$3:$B$1000)/((MAESTRO!$B$3:$B$1000="PROVEEDORES")*(UPPER(MAESTRO!$L$3:$L$1000)="CONFIRMADO")),ROWS($A$3:A8))),"")</f>
        <v/>
      </c>
      <c r="S8" s="24" t="str">
        <f ca="1">IFERROR(INDEX(MAESTRO!S:S,_xludf.AGGREGATE(15,6,ROW(MAESTRO!$B$3:$B$1000)/((MAESTRO!$B$3:$B$1000="PROVEEDORES")*(UPPER(MAESTRO!$L$3:$L$1000)="CONFIRMADO")),ROWS($A$3:A8))),"")</f>
        <v/>
      </c>
      <c r="T8" s="24" t="str">
        <f ca="1">IFERROR(INDEX(MAESTRO!T:T,_xludf.AGGREGATE(15,6,ROW(MAESTRO!$B$3:$B$1000)/((MAESTRO!$B$3:$B$1000="PROVEEDORES")*(UPPER(MAESTRO!$L$3:$L$1000)="CONFIRMADO")),ROWS($A$3:A8))),"")</f>
        <v/>
      </c>
      <c r="U8" s="24" t="str">
        <f ca="1">IFERROR(INDEX(MAESTRO!U:U,_xludf.AGGREGATE(15,6,ROW(MAESTRO!$B$3:$B$1000)/((MAESTRO!$B$3:$B$1000="PROVEEDORES")*(UPPER(MAESTRO!$L$3:$L$1000)="CONFIRMADO")),ROWS($A$3:A8))),"")</f>
        <v/>
      </c>
      <c r="V8" s="24" t="str">
        <f ca="1">IFERROR(INDEX(MAESTRO!V:V,_xludf.AGGREGATE(15,6,ROW(MAESTRO!$B$3:$B$1000)/((MAESTRO!$B$3:$B$1000="PROVEEDORES")*(UPPER(MAESTRO!$L$3:$L$1000)="CONFIRMADO")),ROWS($A$3:A8))),"")</f>
        <v/>
      </c>
      <c r="W8" s="24" t="str">
        <f ca="1">IFERROR(INDEX(MAESTRO!W:W,_xludf.AGGREGATE(15,6,ROW(MAESTRO!$B$3:$B$1000)/((MAESTRO!$B$3:$B$1000="PROVEEDORES")*(UPPER(MAESTRO!$L$3:$L$1000)="CONFIRMADO")),ROWS($A$3:A8))),"")</f>
        <v/>
      </c>
      <c r="X8" s="24" t="str">
        <f ca="1">IFERROR(INDEX(MAESTRO!X:X,_xludf.AGGREGATE(15,6,ROW(MAESTRO!$B$3:$B$1000)/((MAESTRO!$B$3:$B$1000="PROVEEDORES")*(UPPER(MAESTRO!$L$3:$L$1000)="CONFIRMADO")),ROWS($A$3:A8))),"")</f>
        <v/>
      </c>
    </row>
    <row r="9" spans="1:24" ht="22.05" customHeight="1">
      <c r="A9" s="10" t="str">
        <f ca="1">IFERROR(INDEX(MAESTRO!A:A,_xludf.AGGREGATE(15,6,ROW(MAESTRO!$B$3:$B$1000)/((MAESTRO!$B$3:$B$1000="PROVEEDORES")*(UPPER(MAESTRO!$L$3:$L$1000)="CONFIRMADO")),ROWS($A$3:A9))),"")</f>
        <v/>
      </c>
      <c r="B9" s="10" t="str">
        <f ca="1">IFERROR(INDEX(MAESTRO!B:B,_xludf.AGGREGATE(15,6,ROW(MAESTRO!$B$3:$B$1000)/((MAESTRO!$B$3:$B$1000="PROVEEDORES")*(UPPER(MAESTRO!$L$3:$L$1000)="CONFIRMADO")),ROWS($A$3:A9))),"")</f>
        <v/>
      </c>
      <c r="C9" s="10" t="str">
        <f ca="1">IFERROR(INDEX(MAESTRO!C:C,_xludf.AGGREGATE(15,6,ROW(MAESTRO!$B$3:$B$1000)/((MAESTRO!$B$3:$B$1000="PROVEEDORES")*(UPPER(MAESTRO!$L$3:$L$1000)="CONFIRMADO")),ROWS($A$3:A9))),"")</f>
        <v/>
      </c>
      <c r="D9" s="10" t="str">
        <f ca="1">IFERROR(INDEX(MAESTRO!D:D,_xludf.AGGREGATE(15,6,ROW(MAESTRO!$B$3:$B$1000)/((MAESTRO!$B$3:$B$1000="PROVEEDORES")*(UPPER(MAESTRO!$L$3:$L$1000)="CONFIRMADO")),ROWS($A$3:A9))),"")</f>
        <v/>
      </c>
      <c r="E9" s="10" t="str">
        <f ca="1">IFERROR(INDEX(MAESTRO!E:E,_xludf.AGGREGATE(15,6,ROW(MAESTRO!$B$3:$B$1000)/((MAESTRO!$B$3:$B$1000="PROVEEDORES")*(UPPER(MAESTRO!$L$3:$L$1000)="CONFIRMADO")),ROWS($A$3:A9))),"")</f>
        <v/>
      </c>
      <c r="F9" s="10" t="str">
        <f ca="1">IFERROR(INDEX(MAESTRO!F:F,_xludf.AGGREGATE(15,6,ROW(MAESTRO!$B$3:$B$1000)/((MAESTRO!$B$3:$B$1000="PROVEEDORES")*(UPPER(MAESTRO!$L$3:$L$1000)="CONFIRMADO")),ROWS($A$3:A9))),"")</f>
        <v/>
      </c>
      <c r="G9" s="10" t="str">
        <f ca="1">IFERROR(INDEX(MAESTRO!G:G,_xludf.AGGREGATE(15,6,ROW(MAESTRO!$B$3:$B$1000)/((MAESTRO!$B$3:$B$1000="PROVEEDORES")*(UPPER(MAESTRO!$L$3:$L$1000)="CONFIRMADO")),ROWS($A$3:A9))),"")</f>
        <v/>
      </c>
      <c r="H9" s="10" t="str">
        <f ca="1">IFERROR(INDEX(MAESTRO!H:H,_xludf.AGGREGATE(15,6,ROW(MAESTRO!$B$3:$B$1000)/((MAESTRO!$B$3:$B$1000="PROVEEDORES")*(UPPER(MAESTRO!$L$3:$L$1000)="CONFIRMADO")),ROWS($A$3:A9))),"")</f>
        <v/>
      </c>
      <c r="I9" s="10" t="str">
        <f ca="1">IFERROR(INDEX(MAESTRO!I:I,_xludf.AGGREGATE(15,6,ROW(MAESTRO!$B$3:$B$1000)/((MAESTRO!$B$3:$B$1000="PROVEEDORES")*(UPPER(MAESTRO!$L$3:$L$1000)="CONFIRMADO")),ROWS($A$3:A9))),"")</f>
        <v/>
      </c>
      <c r="J9" s="10" t="str">
        <f ca="1">IFERROR(INDEX(MAESTRO!J:J,_xludf.AGGREGATE(15,6,ROW(MAESTRO!$B$3:$B$1000)/((MAESTRO!$B$3:$B$1000="PROVEEDORES")*(UPPER(MAESTRO!$L$3:$L$1000)="CONFIRMADO")),ROWS($A$3:A9))),"")</f>
        <v/>
      </c>
      <c r="K9" s="10" t="str">
        <f ca="1">IFERROR(INDEX(MAESTRO!K:K,_xludf.AGGREGATE(15,6,ROW(MAESTRO!$B$3:$B$1000)/((MAESTRO!$B$3:$B$1000="PROVEEDORES")*(UPPER(MAESTRO!$L$3:$L$1000)="CONFIRMADO")),ROWS($A$3:A9))),"")</f>
        <v/>
      </c>
      <c r="L9" s="10" t="str">
        <f ca="1">IFERROR(INDEX(MAESTRO!L:L,_xludf.AGGREGATE(15,6,ROW(MAESTRO!$B$3:$B$1000)/((MAESTRO!$B$3:$B$1000="PROVEEDORES")*(UPPER(MAESTRO!$L$3:$L$1000)="CONFIRMADO")),ROWS($A$3:A9))),"")</f>
        <v/>
      </c>
      <c r="M9" s="10" t="str">
        <f ca="1">IFERROR(INDEX(MAESTRO!M:M,_xludf.AGGREGATE(15,6,ROW(MAESTRO!$B$3:$B$1000)/((MAESTRO!$B$3:$B$1000="PROVEEDORES")*(UPPER(MAESTRO!$L$3:$L$1000)="CONFIRMADO")),ROWS($A$3:A9))),"")</f>
        <v/>
      </c>
      <c r="N9" s="10" t="str">
        <f ca="1">IFERROR(INDEX(MAESTRO!N:N,_xludf.AGGREGATE(15,6,ROW(MAESTRO!$B$3:$B$1000)/((MAESTRO!$B$3:$B$1000="PROVEEDORES")*(UPPER(MAESTRO!$L$3:$L$1000)="CONFIRMADO")),ROWS($A$3:A9))),"")</f>
        <v/>
      </c>
      <c r="O9" s="10" t="str">
        <f ca="1">IFERROR(INDEX(MAESTRO!O:O,_xludf.AGGREGATE(15,6,ROW(MAESTRO!$B$3:$B$1000)/((MAESTRO!$B$3:$B$1000="PROVEEDORES")*(UPPER(MAESTRO!$L$3:$L$1000)="CONFIRMADO")),ROWS($A$3:A9))),"")</f>
        <v/>
      </c>
      <c r="P9" s="10" t="str">
        <f ca="1">IFERROR(INDEX(MAESTRO!P:P,_xludf.AGGREGATE(15,6,ROW(MAESTRO!$B$3:$B$1000)/((MAESTRO!$B$3:$B$1000="PROVEEDORES")*(UPPER(MAESTRO!$L$3:$L$1000)="CONFIRMADO")),ROWS($A$3:A9))),"")</f>
        <v/>
      </c>
      <c r="Q9" s="10" t="str">
        <f ca="1">IFERROR(INDEX(MAESTRO!Q:Q,_xludf.AGGREGATE(15,6,ROW(MAESTRO!$B$3:$B$1000)/((MAESTRO!$B$3:$B$1000="PROVEEDORES")*(UPPER(MAESTRO!$L$3:$L$1000)="CONFIRMADO")),ROWS($A$3:A9))),"")</f>
        <v/>
      </c>
      <c r="R9" s="10" t="str">
        <f ca="1">IFERROR(INDEX(MAESTRO!R:R,_xludf.AGGREGATE(15,6,ROW(MAESTRO!$B$3:$B$1000)/((MAESTRO!$B$3:$B$1000="PROVEEDORES")*(UPPER(MAESTRO!$L$3:$L$1000)="CONFIRMADO")),ROWS($A$3:A9))),"")</f>
        <v/>
      </c>
      <c r="S9" s="10" t="str">
        <f ca="1">IFERROR(INDEX(MAESTRO!S:S,_xludf.AGGREGATE(15,6,ROW(MAESTRO!$B$3:$B$1000)/((MAESTRO!$B$3:$B$1000="PROVEEDORES")*(UPPER(MAESTRO!$L$3:$L$1000)="CONFIRMADO")),ROWS($A$3:A9))),"")</f>
        <v/>
      </c>
      <c r="T9" s="10" t="str">
        <f ca="1">IFERROR(INDEX(MAESTRO!T:T,_xludf.AGGREGATE(15,6,ROW(MAESTRO!$B$3:$B$1000)/((MAESTRO!$B$3:$B$1000="PROVEEDORES")*(UPPER(MAESTRO!$L$3:$L$1000)="CONFIRMADO")),ROWS($A$3:A9))),"")</f>
        <v/>
      </c>
      <c r="U9" s="10" t="str">
        <f ca="1">IFERROR(INDEX(MAESTRO!U:U,_xludf.AGGREGATE(15,6,ROW(MAESTRO!$B$3:$B$1000)/((MAESTRO!$B$3:$B$1000="PROVEEDORES")*(UPPER(MAESTRO!$L$3:$L$1000)="CONFIRMADO")),ROWS($A$3:A9))),"")</f>
        <v/>
      </c>
      <c r="V9" s="10" t="str">
        <f ca="1">IFERROR(INDEX(MAESTRO!V:V,_xludf.AGGREGATE(15,6,ROW(MAESTRO!$B$3:$B$1000)/((MAESTRO!$B$3:$B$1000="PROVEEDORES")*(UPPER(MAESTRO!$L$3:$L$1000)="CONFIRMADO")),ROWS($A$3:A9))),"")</f>
        <v/>
      </c>
      <c r="W9" s="10" t="str">
        <f ca="1">IFERROR(INDEX(MAESTRO!W:W,_xludf.AGGREGATE(15,6,ROW(MAESTRO!$B$3:$B$1000)/((MAESTRO!$B$3:$B$1000="PROVEEDORES")*(UPPER(MAESTRO!$L$3:$L$1000)="CONFIRMADO")),ROWS($A$3:A9))),"")</f>
        <v/>
      </c>
      <c r="X9" s="10" t="str">
        <f ca="1">IFERROR(INDEX(MAESTRO!X:X,_xludf.AGGREGATE(15,6,ROW(MAESTRO!$B$3:$B$1000)/((MAESTRO!$B$3:$B$1000="PROVEEDORES")*(UPPER(MAESTRO!$L$3:$L$1000)="CONFIRMADO")),ROWS($A$3:A9))),"")</f>
        <v/>
      </c>
    </row>
    <row r="10" spans="1:24" ht="22.05" customHeight="1">
      <c r="A10" s="24" t="str">
        <f ca="1">IFERROR(INDEX(MAESTRO!A:A,_xludf.AGGREGATE(15,6,ROW(MAESTRO!$B$3:$B$1000)/((MAESTRO!$B$3:$B$1000="PROVEEDORES")*(UPPER(MAESTRO!$L$3:$L$1000)="CONFIRMADO")),ROWS($A$3:A10))),"")</f>
        <v/>
      </c>
      <c r="B10" s="24" t="str">
        <f ca="1">IFERROR(INDEX(MAESTRO!B:B,_xludf.AGGREGATE(15,6,ROW(MAESTRO!$B$3:$B$1000)/((MAESTRO!$B$3:$B$1000="PROVEEDORES")*(UPPER(MAESTRO!$L$3:$L$1000)="CONFIRMADO")),ROWS($A$3:A10))),"")</f>
        <v/>
      </c>
      <c r="C10" s="24" t="str">
        <f ca="1">IFERROR(INDEX(MAESTRO!C:C,_xludf.AGGREGATE(15,6,ROW(MAESTRO!$B$3:$B$1000)/((MAESTRO!$B$3:$B$1000="PROVEEDORES")*(UPPER(MAESTRO!$L$3:$L$1000)="CONFIRMADO")),ROWS($A$3:A10))),"")</f>
        <v/>
      </c>
      <c r="D10" s="24" t="str">
        <f ca="1">IFERROR(INDEX(MAESTRO!D:D,_xludf.AGGREGATE(15,6,ROW(MAESTRO!$B$3:$B$1000)/((MAESTRO!$B$3:$B$1000="PROVEEDORES")*(UPPER(MAESTRO!$L$3:$L$1000)="CONFIRMADO")),ROWS($A$3:A10))),"")</f>
        <v/>
      </c>
      <c r="E10" s="24" t="str">
        <f ca="1">IFERROR(INDEX(MAESTRO!E:E,_xludf.AGGREGATE(15,6,ROW(MAESTRO!$B$3:$B$1000)/((MAESTRO!$B$3:$B$1000="PROVEEDORES")*(UPPER(MAESTRO!$L$3:$L$1000)="CONFIRMADO")),ROWS($A$3:A10))),"")</f>
        <v/>
      </c>
      <c r="F10" s="24" t="str">
        <f ca="1">IFERROR(INDEX(MAESTRO!F:F,_xludf.AGGREGATE(15,6,ROW(MAESTRO!$B$3:$B$1000)/((MAESTRO!$B$3:$B$1000="PROVEEDORES")*(UPPER(MAESTRO!$L$3:$L$1000)="CONFIRMADO")),ROWS($A$3:A10))),"")</f>
        <v/>
      </c>
      <c r="G10" s="24" t="str">
        <f ca="1">IFERROR(INDEX(MAESTRO!G:G,_xludf.AGGREGATE(15,6,ROW(MAESTRO!$B$3:$B$1000)/((MAESTRO!$B$3:$B$1000="PROVEEDORES")*(UPPER(MAESTRO!$L$3:$L$1000)="CONFIRMADO")),ROWS($A$3:A10))),"")</f>
        <v/>
      </c>
      <c r="H10" s="24" t="str">
        <f ca="1">IFERROR(INDEX(MAESTRO!H:H,_xludf.AGGREGATE(15,6,ROW(MAESTRO!$B$3:$B$1000)/((MAESTRO!$B$3:$B$1000="PROVEEDORES")*(UPPER(MAESTRO!$L$3:$L$1000)="CONFIRMADO")),ROWS($A$3:A10))),"")</f>
        <v/>
      </c>
      <c r="I10" s="24" t="str">
        <f ca="1">IFERROR(INDEX(MAESTRO!I:I,_xludf.AGGREGATE(15,6,ROW(MAESTRO!$B$3:$B$1000)/((MAESTRO!$B$3:$B$1000="PROVEEDORES")*(UPPER(MAESTRO!$L$3:$L$1000)="CONFIRMADO")),ROWS($A$3:A10))),"")</f>
        <v/>
      </c>
      <c r="J10" s="24" t="str">
        <f ca="1">IFERROR(INDEX(MAESTRO!J:J,_xludf.AGGREGATE(15,6,ROW(MAESTRO!$B$3:$B$1000)/((MAESTRO!$B$3:$B$1000="PROVEEDORES")*(UPPER(MAESTRO!$L$3:$L$1000)="CONFIRMADO")),ROWS($A$3:A10))),"")</f>
        <v/>
      </c>
      <c r="K10" s="24" t="str">
        <f ca="1">IFERROR(INDEX(MAESTRO!K:K,_xludf.AGGREGATE(15,6,ROW(MAESTRO!$B$3:$B$1000)/((MAESTRO!$B$3:$B$1000="PROVEEDORES")*(UPPER(MAESTRO!$L$3:$L$1000)="CONFIRMADO")),ROWS($A$3:A10))),"")</f>
        <v/>
      </c>
      <c r="L10" s="24" t="str">
        <f ca="1">IFERROR(INDEX(MAESTRO!L:L,_xludf.AGGREGATE(15,6,ROW(MAESTRO!$B$3:$B$1000)/((MAESTRO!$B$3:$B$1000="PROVEEDORES")*(UPPER(MAESTRO!$L$3:$L$1000)="CONFIRMADO")),ROWS($A$3:A10))),"")</f>
        <v/>
      </c>
      <c r="M10" s="24" t="str">
        <f ca="1">IFERROR(INDEX(MAESTRO!M:M,_xludf.AGGREGATE(15,6,ROW(MAESTRO!$B$3:$B$1000)/((MAESTRO!$B$3:$B$1000="PROVEEDORES")*(UPPER(MAESTRO!$L$3:$L$1000)="CONFIRMADO")),ROWS($A$3:A10))),"")</f>
        <v/>
      </c>
      <c r="N10" s="24" t="str">
        <f ca="1">IFERROR(INDEX(MAESTRO!N:N,_xludf.AGGREGATE(15,6,ROW(MAESTRO!$B$3:$B$1000)/((MAESTRO!$B$3:$B$1000="PROVEEDORES")*(UPPER(MAESTRO!$L$3:$L$1000)="CONFIRMADO")),ROWS($A$3:A10))),"")</f>
        <v/>
      </c>
      <c r="O10" s="24" t="str">
        <f ca="1">IFERROR(INDEX(MAESTRO!O:O,_xludf.AGGREGATE(15,6,ROW(MAESTRO!$B$3:$B$1000)/((MAESTRO!$B$3:$B$1000="PROVEEDORES")*(UPPER(MAESTRO!$L$3:$L$1000)="CONFIRMADO")),ROWS($A$3:A10))),"")</f>
        <v/>
      </c>
      <c r="P10" s="24" t="str">
        <f ca="1">IFERROR(INDEX(MAESTRO!P:P,_xludf.AGGREGATE(15,6,ROW(MAESTRO!$B$3:$B$1000)/((MAESTRO!$B$3:$B$1000="PROVEEDORES")*(UPPER(MAESTRO!$L$3:$L$1000)="CONFIRMADO")),ROWS($A$3:A10))),"")</f>
        <v/>
      </c>
      <c r="Q10" s="24" t="str">
        <f ca="1">IFERROR(INDEX(MAESTRO!Q:Q,_xludf.AGGREGATE(15,6,ROW(MAESTRO!$B$3:$B$1000)/((MAESTRO!$B$3:$B$1000="PROVEEDORES")*(UPPER(MAESTRO!$L$3:$L$1000)="CONFIRMADO")),ROWS($A$3:A10))),"")</f>
        <v/>
      </c>
      <c r="R10" s="24" t="str">
        <f ca="1">IFERROR(INDEX(MAESTRO!R:R,_xludf.AGGREGATE(15,6,ROW(MAESTRO!$B$3:$B$1000)/((MAESTRO!$B$3:$B$1000="PROVEEDORES")*(UPPER(MAESTRO!$L$3:$L$1000)="CONFIRMADO")),ROWS($A$3:A10))),"")</f>
        <v/>
      </c>
      <c r="S10" s="24" t="str">
        <f ca="1">IFERROR(INDEX(MAESTRO!S:S,_xludf.AGGREGATE(15,6,ROW(MAESTRO!$B$3:$B$1000)/((MAESTRO!$B$3:$B$1000="PROVEEDORES")*(UPPER(MAESTRO!$L$3:$L$1000)="CONFIRMADO")),ROWS($A$3:A10))),"")</f>
        <v/>
      </c>
      <c r="T10" s="24" t="str">
        <f ca="1">IFERROR(INDEX(MAESTRO!T:T,_xludf.AGGREGATE(15,6,ROW(MAESTRO!$B$3:$B$1000)/((MAESTRO!$B$3:$B$1000="PROVEEDORES")*(UPPER(MAESTRO!$L$3:$L$1000)="CONFIRMADO")),ROWS($A$3:A10))),"")</f>
        <v/>
      </c>
      <c r="U10" s="24" t="str">
        <f ca="1">IFERROR(INDEX(MAESTRO!U:U,_xludf.AGGREGATE(15,6,ROW(MAESTRO!$B$3:$B$1000)/((MAESTRO!$B$3:$B$1000="PROVEEDORES")*(UPPER(MAESTRO!$L$3:$L$1000)="CONFIRMADO")),ROWS($A$3:A10))),"")</f>
        <v/>
      </c>
      <c r="V10" s="24" t="str">
        <f ca="1">IFERROR(INDEX(MAESTRO!V:V,_xludf.AGGREGATE(15,6,ROW(MAESTRO!$B$3:$B$1000)/((MAESTRO!$B$3:$B$1000="PROVEEDORES")*(UPPER(MAESTRO!$L$3:$L$1000)="CONFIRMADO")),ROWS($A$3:A10))),"")</f>
        <v/>
      </c>
      <c r="W10" s="24" t="str">
        <f ca="1">IFERROR(INDEX(MAESTRO!W:W,_xludf.AGGREGATE(15,6,ROW(MAESTRO!$B$3:$B$1000)/((MAESTRO!$B$3:$B$1000="PROVEEDORES")*(UPPER(MAESTRO!$L$3:$L$1000)="CONFIRMADO")),ROWS($A$3:A10))),"")</f>
        <v/>
      </c>
      <c r="X10" s="24" t="str">
        <f ca="1">IFERROR(INDEX(MAESTRO!X:X,_xludf.AGGREGATE(15,6,ROW(MAESTRO!$B$3:$B$1000)/((MAESTRO!$B$3:$B$1000="PROVEEDORES")*(UPPER(MAESTRO!$L$3:$L$1000)="CONFIRMADO")),ROWS($A$3:A10))),"")</f>
        <v/>
      </c>
    </row>
    <row r="11" spans="1:24" ht="22.05" customHeight="1">
      <c r="A11" s="10" t="str">
        <f ca="1">IFERROR(INDEX(MAESTRO!A:A,_xludf.AGGREGATE(15,6,ROW(MAESTRO!$B$3:$B$1000)/((MAESTRO!$B$3:$B$1000="PROVEEDORES")*(UPPER(MAESTRO!$L$3:$L$1000)="CONFIRMADO")),ROWS($A$3:A11))),"")</f>
        <v/>
      </c>
      <c r="B11" s="10" t="str">
        <f ca="1">IFERROR(INDEX(MAESTRO!B:B,_xludf.AGGREGATE(15,6,ROW(MAESTRO!$B$3:$B$1000)/((MAESTRO!$B$3:$B$1000="PROVEEDORES")*(UPPER(MAESTRO!$L$3:$L$1000)="CONFIRMADO")),ROWS($A$3:A11))),"")</f>
        <v/>
      </c>
      <c r="C11" s="10" t="str">
        <f ca="1">IFERROR(INDEX(MAESTRO!C:C,_xludf.AGGREGATE(15,6,ROW(MAESTRO!$B$3:$B$1000)/((MAESTRO!$B$3:$B$1000="PROVEEDORES")*(UPPER(MAESTRO!$L$3:$L$1000)="CONFIRMADO")),ROWS($A$3:A11))),"")</f>
        <v/>
      </c>
      <c r="D11" s="10" t="str">
        <f ca="1">IFERROR(INDEX(MAESTRO!D:D,_xludf.AGGREGATE(15,6,ROW(MAESTRO!$B$3:$B$1000)/((MAESTRO!$B$3:$B$1000="PROVEEDORES")*(UPPER(MAESTRO!$L$3:$L$1000)="CONFIRMADO")),ROWS($A$3:A11))),"")</f>
        <v/>
      </c>
      <c r="E11" s="10" t="str">
        <f ca="1">IFERROR(INDEX(MAESTRO!E:E,_xludf.AGGREGATE(15,6,ROW(MAESTRO!$B$3:$B$1000)/((MAESTRO!$B$3:$B$1000="PROVEEDORES")*(UPPER(MAESTRO!$L$3:$L$1000)="CONFIRMADO")),ROWS($A$3:A11))),"")</f>
        <v/>
      </c>
      <c r="F11" s="10" t="str">
        <f ca="1">IFERROR(INDEX(MAESTRO!F:F,_xludf.AGGREGATE(15,6,ROW(MAESTRO!$B$3:$B$1000)/((MAESTRO!$B$3:$B$1000="PROVEEDORES")*(UPPER(MAESTRO!$L$3:$L$1000)="CONFIRMADO")),ROWS($A$3:A11))),"")</f>
        <v/>
      </c>
      <c r="G11" s="10" t="str">
        <f ca="1">IFERROR(INDEX(MAESTRO!G:G,_xludf.AGGREGATE(15,6,ROW(MAESTRO!$B$3:$B$1000)/((MAESTRO!$B$3:$B$1000="PROVEEDORES")*(UPPER(MAESTRO!$L$3:$L$1000)="CONFIRMADO")),ROWS($A$3:A11))),"")</f>
        <v/>
      </c>
      <c r="H11" s="10" t="str">
        <f ca="1">IFERROR(INDEX(MAESTRO!H:H,_xludf.AGGREGATE(15,6,ROW(MAESTRO!$B$3:$B$1000)/((MAESTRO!$B$3:$B$1000="PROVEEDORES")*(UPPER(MAESTRO!$L$3:$L$1000)="CONFIRMADO")),ROWS($A$3:A11))),"")</f>
        <v/>
      </c>
      <c r="I11" s="10" t="str">
        <f ca="1">IFERROR(INDEX(MAESTRO!I:I,_xludf.AGGREGATE(15,6,ROW(MAESTRO!$B$3:$B$1000)/((MAESTRO!$B$3:$B$1000="PROVEEDORES")*(UPPER(MAESTRO!$L$3:$L$1000)="CONFIRMADO")),ROWS($A$3:A11))),"")</f>
        <v/>
      </c>
      <c r="J11" s="10" t="str">
        <f ca="1">IFERROR(INDEX(MAESTRO!J:J,_xludf.AGGREGATE(15,6,ROW(MAESTRO!$B$3:$B$1000)/((MAESTRO!$B$3:$B$1000="PROVEEDORES")*(UPPER(MAESTRO!$L$3:$L$1000)="CONFIRMADO")),ROWS($A$3:A11))),"")</f>
        <v/>
      </c>
      <c r="K11" s="10" t="str">
        <f ca="1">IFERROR(INDEX(MAESTRO!K:K,_xludf.AGGREGATE(15,6,ROW(MAESTRO!$B$3:$B$1000)/((MAESTRO!$B$3:$B$1000="PROVEEDORES")*(UPPER(MAESTRO!$L$3:$L$1000)="CONFIRMADO")),ROWS($A$3:A11))),"")</f>
        <v/>
      </c>
      <c r="L11" s="10" t="str">
        <f ca="1">IFERROR(INDEX(MAESTRO!L:L,_xludf.AGGREGATE(15,6,ROW(MAESTRO!$B$3:$B$1000)/((MAESTRO!$B$3:$B$1000="PROVEEDORES")*(UPPER(MAESTRO!$L$3:$L$1000)="CONFIRMADO")),ROWS($A$3:A11))),"")</f>
        <v/>
      </c>
      <c r="M11" s="10" t="str">
        <f ca="1">IFERROR(INDEX(MAESTRO!M:M,_xludf.AGGREGATE(15,6,ROW(MAESTRO!$B$3:$B$1000)/((MAESTRO!$B$3:$B$1000="PROVEEDORES")*(UPPER(MAESTRO!$L$3:$L$1000)="CONFIRMADO")),ROWS($A$3:A11))),"")</f>
        <v/>
      </c>
      <c r="N11" s="10" t="str">
        <f ca="1">IFERROR(INDEX(MAESTRO!N:N,_xludf.AGGREGATE(15,6,ROW(MAESTRO!$B$3:$B$1000)/((MAESTRO!$B$3:$B$1000="PROVEEDORES")*(UPPER(MAESTRO!$L$3:$L$1000)="CONFIRMADO")),ROWS($A$3:A11))),"")</f>
        <v/>
      </c>
      <c r="O11" s="10" t="str">
        <f ca="1">IFERROR(INDEX(MAESTRO!O:O,_xludf.AGGREGATE(15,6,ROW(MAESTRO!$B$3:$B$1000)/((MAESTRO!$B$3:$B$1000="PROVEEDORES")*(UPPER(MAESTRO!$L$3:$L$1000)="CONFIRMADO")),ROWS($A$3:A11))),"")</f>
        <v/>
      </c>
      <c r="P11" s="10" t="str">
        <f ca="1">IFERROR(INDEX(MAESTRO!P:P,_xludf.AGGREGATE(15,6,ROW(MAESTRO!$B$3:$B$1000)/((MAESTRO!$B$3:$B$1000="PROVEEDORES")*(UPPER(MAESTRO!$L$3:$L$1000)="CONFIRMADO")),ROWS($A$3:A11))),"")</f>
        <v/>
      </c>
      <c r="Q11" s="10" t="str">
        <f ca="1">IFERROR(INDEX(MAESTRO!Q:Q,_xludf.AGGREGATE(15,6,ROW(MAESTRO!$B$3:$B$1000)/((MAESTRO!$B$3:$B$1000="PROVEEDORES")*(UPPER(MAESTRO!$L$3:$L$1000)="CONFIRMADO")),ROWS($A$3:A11))),"")</f>
        <v/>
      </c>
      <c r="R11" s="10" t="str">
        <f ca="1">IFERROR(INDEX(MAESTRO!R:R,_xludf.AGGREGATE(15,6,ROW(MAESTRO!$B$3:$B$1000)/((MAESTRO!$B$3:$B$1000="PROVEEDORES")*(UPPER(MAESTRO!$L$3:$L$1000)="CONFIRMADO")),ROWS($A$3:A11))),"")</f>
        <v/>
      </c>
      <c r="S11" s="10" t="str">
        <f ca="1">IFERROR(INDEX(MAESTRO!S:S,_xludf.AGGREGATE(15,6,ROW(MAESTRO!$B$3:$B$1000)/((MAESTRO!$B$3:$B$1000="PROVEEDORES")*(UPPER(MAESTRO!$L$3:$L$1000)="CONFIRMADO")),ROWS($A$3:A11))),"")</f>
        <v/>
      </c>
      <c r="T11" s="10" t="str">
        <f ca="1">IFERROR(INDEX(MAESTRO!T:T,_xludf.AGGREGATE(15,6,ROW(MAESTRO!$B$3:$B$1000)/((MAESTRO!$B$3:$B$1000="PROVEEDORES")*(UPPER(MAESTRO!$L$3:$L$1000)="CONFIRMADO")),ROWS($A$3:A11))),"")</f>
        <v/>
      </c>
      <c r="U11" s="10" t="str">
        <f ca="1">IFERROR(INDEX(MAESTRO!U:U,_xludf.AGGREGATE(15,6,ROW(MAESTRO!$B$3:$B$1000)/((MAESTRO!$B$3:$B$1000="PROVEEDORES")*(UPPER(MAESTRO!$L$3:$L$1000)="CONFIRMADO")),ROWS($A$3:A11))),"")</f>
        <v/>
      </c>
      <c r="V11" s="10" t="str">
        <f ca="1">IFERROR(INDEX(MAESTRO!V:V,_xludf.AGGREGATE(15,6,ROW(MAESTRO!$B$3:$B$1000)/((MAESTRO!$B$3:$B$1000="PROVEEDORES")*(UPPER(MAESTRO!$L$3:$L$1000)="CONFIRMADO")),ROWS($A$3:A11))),"")</f>
        <v/>
      </c>
      <c r="W11" s="10" t="str">
        <f ca="1">IFERROR(INDEX(MAESTRO!W:W,_xludf.AGGREGATE(15,6,ROW(MAESTRO!$B$3:$B$1000)/((MAESTRO!$B$3:$B$1000="PROVEEDORES")*(UPPER(MAESTRO!$L$3:$L$1000)="CONFIRMADO")),ROWS($A$3:A11))),"")</f>
        <v/>
      </c>
      <c r="X11" s="10" t="str">
        <f ca="1">IFERROR(INDEX(MAESTRO!X:X,_xludf.AGGREGATE(15,6,ROW(MAESTRO!$B$3:$B$1000)/((MAESTRO!$B$3:$B$1000="PROVEEDORES")*(UPPER(MAESTRO!$L$3:$L$1000)="CONFIRMADO")),ROWS($A$3:A11))),"")</f>
        <v/>
      </c>
    </row>
    <row r="12" spans="1:24" ht="22.05" customHeight="1">
      <c r="A12" s="24" t="str">
        <f ca="1">IFERROR(INDEX(MAESTRO!A:A,_xludf.AGGREGATE(15,6,ROW(MAESTRO!$B$3:$B$1000)/((MAESTRO!$B$3:$B$1000="PROVEEDORES")*(UPPER(MAESTRO!$L$3:$L$1000)="CONFIRMADO")),ROWS($A$3:A12))),"")</f>
        <v/>
      </c>
      <c r="B12" s="24" t="str">
        <f ca="1">IFERROR(INDEX(MAESTRO!B:B,_xludf.AGGREGATE(15,6,ROW(MAESTRO!$B$3:$B$1000)/((MAESTRO!$B$3:$B$1000="PROVEEDORES")*(UPPER(MAESTRO!$L$3:$L$1000)="CONFIRMADO")),ROWS($A$3:A12))),"")</f>
        <v/>
      </c>
      <c r="C12" s="24" t="str">
        <f ca="1">IFERROR(INDEX(MAESTRO!C:C,_xludf.AGGREGATE(15,6,ROW(MAESTRO!$B$3:$B$1000)/((MAESTRO!$B$3:$B$1000="PROVEEDORES")*(UPPER(MAESTRO!$L$3:$L$1000)="CONFIRMADO")),ROWS($A$3:A12))),"")</f>
        <v/>
      </c>
      <c r="D12" s="24" t="str">
        <f ca="1">IFERROR(INDEX(MAESTRO!D:D,_xludf.AGGREGATE(15,6,ROW(MAESTRO!$B$3:$B$1000)/((MAESTRO!$B$3:$B$1000="PROVEEDORES")*(UPPER(MAESTRO!$L$3:$L$1000)="CONFIRMADO")),ROWS($A$3:A12))),"")</f>
        <v/>
      </c>
      <c r="E12" s="24" t="str">
        <f ca="1">IFERROR(INDEX(MAESTRO!E:E,_xludf.AGGREGATE(15,6,ROW(MAESTRO!$B$3:$B$1000)/((MAESTRO!$B$3:$B$1000="PROVEEDORES")*(UPPER(MAESTRO!$L$3:$L$1000)="CONFIRMADO")),ROWS($A$3:A12))),"")</f>
        <v/>
      </c>
      <c r="F12" s="24" t="str">
        <f ca="1">IFERROR(INDEX(MAESTRO!F:F,_xludf.AGGREGATE(15,6,ROW(MAESTRO!$B$3:$B$1000)/((MAESTRO!$B$3:$B$1000="PROVEEDORES")*(UPPER(MAESTRO!$L$3:$L$1000)="CONFIRMADO")),ROWS($A$3:A12))),"")</f>
        <v/>
      </c>
      <c r="G12" s="24" t="str">
        <f ca="1">IFERROR(INDEX(MAESTRO!G:G,_xludf.AGGREGATE(15,6,ROW(MAESTRO!$B$3:$B$1000)/((MAESTRO!$B$3:$B$1000="PROVEEDORES")*(UPPER(MAESTRO!$L$3:$L$1000)="CONFIRMADO")),ROWS($A$3:A12))),"")</f>
        <v/>
      </c>
      <c r="H12" s="24" t="str">
        <f ca="1">IFERROR(INDEX(MAESTRO!H:H,_xludf.AGGREGATE(15,6,ROW(MAESTRO!$B$3:$B$1000)/((MAESTRO!$B$3:$B$1000="PROVEEDORES")*(UPPER(MAESTRO!$L$3:$L$1000)="CONFIRMADO")),ROWS($A$3:A12))),"")</f>
        <v/>
      </c>
      <c r="I12" s="24" t="str">
        <f ca="1">IFERROR(INDEX(MAESTRO!I:I,_xludf.AGGREGATE(15,6,ROW(MAESTRO!$B$3:$B$1000)/((MAESTRO!$B$3:$B$1000="PROVEEDORES")*(UPPER(MAESTRO!$L$3:$L$1000)="CONFIRMADO")),ROWS($A$3:A12))),"")</f>
        <v/>
      </c>
      <c r="J12" s="24" t="str">
        <f ca="1">IFERROR(INDEX(MAESTRO!J:J,_xludf.AGGREGATE(15,6,ROW(MAESTRO!$B$3:$B$1000)/((MAESTRO!$B$3:$B$1000="PROVEEDORES")*(UPPER(MAESTRO!$L$3:$L$1000)="CONFIRMADO")),ROWS($A$3:A12))),"")</f>
        <v/>
      </c>
      <c r="K12" s="24" t="str">
        <f ca="1">IFERROR(INDEX(MAESTRO!K:K,_xludf.AGGREGATE(15,6,ROW(MAESTRO!$B$3:$B$1000)/((MAESTRO!$B$3:$B$1000="PROVEEDORES")*(UPPER(MAESTRO!$L$3:$L$1000)="CONFIRMADO")),ROWS($A$3:A12))),"")</f>
        <v/>
      </c>
      <c r="L12" s="24" t="str">
        <f ca="1">IFERROR(INDEX(MAESTRO!L:L,_xludf.AGGREGATE(15,6,ROW(MAESTRO!$B$3:$B$1000)/((MAESTRO!$B$3:$B$1000="PROVEEDORES")*(UPPER(MAESTRO!$L$3:$L$1000)="CONFIRMADO")),ROWS($A$3:A12))),"")</f>
        <v/>
      </c>
      <c r="M12" s="24" t="str">
        <f ca="1">IFERROR(INDEX(MAESTRO!M:M,_xludf.AGGREGATE(15,6,ROW(MAESTRO!$B$3:$B$1000)/((MAESTRO!$B$3:$B$1000="PROVEEDORES")*(UPPER(MAESTRO!$L$3:$L$1000)="CONFIRMADO")),ROWS($A$3:A12))),"")</f>
        <v/>
      </c>
      <c r="N12" s="24" t="str">
        <f ca="1">IFERROR(INDEX(MAESTRO!N:N,_xludf.AGGREGATE(15,6,ROW(MAESTRO!$B$3:$B$1000)/((MAESTRO!$B$3:$B$1000="PROVEEDORES")*(UPPER(MAESTRO!$L$3:$L$1000)="CONFIRMADO")),ROWS($A$3:A12))),"")</f>
        <v/>
      </c>
      <c r="O12" s="24" t="str">
        <f ca="1">IFERROR(INDEX(MAESTRO!O:O,_xludf.AGGREGATE(15,6,ROW(MAESTRO!$B$3:$B$1000)/((MAESTRO!$B$3:$B$1000="PROVEEDORES")*(UPPER(MAESTRO!$L$3:$L$1000)="CONFIRMADO")),ROWS($A$3:A12))),"")</f>
        <v/>
      </c>
      <c r="P12" s="24" t="str">
        <f ca="1">IFERROR(INDEX(MAESTRO!P:P,_xludf.AGGREGATE(15,6,ROW(MAESTRO!$B$3:$B$1000)/((MAESTRO!$B$3:$B$1000="PROVEEDORES")*(UPPER(MAESTRO!$L$3:$L$1000)="CONFIRMADO")),ROWS($A$3:A12))),"")</f>
        <v/>
      </c>
      <c r="Q12" s="24" t="str">
        <f ca="1">IFERROR(INDEX(MAESTRO!Q:Q,_xludf.AGGREGATE(15,6,ROW(MAESTRO!$B$3:$B$1000)/((MAESTRO!$B$3:$B$1000="PROVEEDORES")*(UPPER(MAESTRO!$L$3:$L$1000)="CONFIRMADO")),ROWS($A$3:A12))),"")</f>
        <v/>
      </c>
      <c r="R12" s="24" t="str">
        <f ca="1">IFERROR(INDEX(MAESTRO!R:R,_xludf.AGGREGATE(15,6,ROW(MAESTRO!$B$3:$B$1000)/((MAESTRO!$B$3:$B$1000="PROVEEDORES")*(UPPER(MAESTRO!$L$3:$L$1000)="CONFIRMADO")),ROWS($A$3:A12))),"")</f>
        <v/>
      </c>
      <c r="S12" s="24" t="str">
        <f ca="1">IFERROR(INDEX(MAESTRO!S:S,_xludf.AGGREGATE(15,6,ROW(MAESTRO!$B$3:$B$1000)/((MAESTRO!$B$3:$B$1000="PROVEEDORES")*(UPPER(MAESTRO!$L$3:$L$1000)="CONFIRMADO")),ROWS($A$3:A12))),"")</f>
        <v/>
      </c>
      <c r="T12" s="24" t="str">
        <f ca="1">IFERROR(INDEX(MAESTRO!T:T,_xludf.AGGREGATE(15,6,ROW(MAESTRO!$B$3:$B$1000)/((MAESTRO!$B$3:$B$1000="PROVEEDORES")*(UPPER(MAESTRO!$L$3:$L$1000)="CONFIRMADO")),ROWS($A$3:A12))),"")</f>
        <v/>
      </c>
      <c r="U12" s="24" t="str">
        <f ca="1">IFERROR(INDEX(MAESTRO!U:U,_xludf.AGGREGATE(15,6,ROW(MAESTRO!$B$3:$B$1000)/((MAESTRO!$B$3:$B$1000="PROVEEDORES")*(UPPER(MAESTRO!$L$3:$L$1000)="CONFIRMADO")),ROWS($A$3:A12))),"")</f>
        <v/>
      </c>
      <c r="V12" s="24" t="str">
        <f ca="1">IFERROR(INDEX(MAESTRO!V:V,_xludf.AGGREGATE(15,6,ROW(MAESTRO!$B$3:$B$1000)/((MAESTRO!$B$3:$B$1000="PROVEEDORES")*(UPPER(MAESTRO!$L$3:$L$1000)="CONFIRMADO")),ROWS($A$3:A12))),"")</f>
        <v/>
      </c>
      <c r="W12" s="24" t="str">
        <f ca="1">IFERROR(INDEX(MAESTRO!W:W,_xludf.AGGREGATE(15,6,ROW(MAESTRO!$B$3:$B$1000)/((MAESTRO!$B$3:$B$1000="PROVEEDORES")*(UPPER(MAESTRO!$L$3:$L$1000)="CONFIRMADO")),ROWS($A$3:A12))),"")</f>
        <v/>
      </c>
      <c r="X12" s="24" t="str">
        <f ca="1">IFERROR(INDEX(MAESTRO!X:X,_xludf.AGGREGATE(15,6,ROW(MAESTRO!$B$3:$B$1000)/((MAESTRO!$B$3:$B$1000="PROVEEDORES")*(UPPER(MAESTRO!$L$3:$L$1000)="CONFIRMADO")),ROWS($A$3:A12))),"")</f>
        <v/>
      </c>
    </row>
    <row r="13" spans="1:24" ht="22.05" customHeight="1">
      <c r="A13" s="10" t="str">
        <f ca="1">IFERROR(INDEX(MAESTRO!A:A,_xludf.AGGREGATE(15,6,ROW(MAESTRO!$B$3:$B$1000)/((MAESTRO!$B$3:$B$1000="PROVEEDORES")*(UPPER(MAESTRO!$L$3:$L$1000)="CONFIRMADO")),ROWS($A$3:A13))),"")</f>
        <v/>
      </c>
      <c r="B13" s="10" t="str">
        <f ca="1">IFERROR(INDEX(MAESTRO!B:B,_xludf.AGGREGATE(15,6,ROW(MAESTRO!$B$3:$B$1000)/((MAESTRO!$B$3:$B$1000="PROVEEDORES")*(UPPER(MAESTRO!$L$3:$L$1000)="CONFIRMADO")),ROWS($A$3:A13))),"")</f>
        <v/>
      </c>
      <c r="C13" s="10" t="str">
        <f ca="1">IFERROR(INDEX(MAESTRO!C:C,_xludf.AGGREGATE(15,6,ROW(MAESTRO!$B$3:$B$1000)/((MAESTRO!$B$3:$B$1000="PROVEEDORES")*(UPPER(MAESTRO!$L$3:$L$1000)="CONFIRMADO")),ROWS($A$3:A13))),"")</f>
        <v/>
      </c>
      <c r="D13" s="10" t="str">
        <f ca="1">IFERROR(INDEX(MAESTRO!D:D,_xludf.AGGREGATE(15,6,ROW(MAESTRO!$B$3:$B$1000)/((MAESTRO!$B$3:$B$1000="PROVEEDORES")*(UPPER(MAESTRO!$L$3:$L$1000)="CONFIRMADO")),ROWS($A$3:A13))),"")</f>
        <v/>
      </c>
      <c r="E13" s="10" t="str">
        <f ca="1">IFERROR(INDEX(MAESTRO!E:E,_xludf.AGGREGATE(15,6,ROW(MAESTRO!$B$3:$B$1000)/((MAESTRO!$B$3:$B$1000="PROVEEDORES")*(UPPER(MAESTRO!$L$3:$L$1000)="CONFIRMADO")),ROWS($A$3:A13))),"")</f>
        <v/>
      </c>
      <c r="F13" s="10" t="str">
        <f ca="1">IFERROR(INDEX(MAESTRO!F:F,_xludf.AGGREGATE(15,6,ROW(MAESTRO!$B$3:$B$1000)/((MAESTRO!$B$3:$B$1000="PROVEEDORES")*(UPPER(MAESTRO!$L$3:$L$1000)="CONFIRMADO")),ROWS($A$3:A13))),"")</f>
        <v/>
      </c>
      <c r="G13" s="10" t="str">
        <f ca="1">IFERROR(INDEX(MAESTRO!G:G,_xludf.AGGREGATE(15,6,ROW(MAESTRO!$B$3:$B$1000)/((MAESTRO!$B$3:$B$1000="PROVEEDORES")*(UPPER(MAESTRO!$L$3:$L$1000)="CONFIRMADO")),ROWS($A$3:A13))),"")</f>
        <v/>
      </c>
      <c r="H13" s="10" t="str">
        <f ca="1">IFERROR(INDEX(MAESTRO!H:H,_xludf.AGGREGATE(15,6,ROW(MAESTRO!$B$3:$B$1000)/((MAESTRO!$B$3:$B$1000="PROVEEDORES")*(UPPER(MAESTRO!$L$3:$L$1000)="CONFIRMADO")),ROWS($A$3:A13))),"")</f>
        <v/>
      </c>
      <c r="I13" s="10" t="str">
        <f ca="1">IFERROR(INDEX(MAESTRO!I:I,_xludf.AGGREGATE(15,6,ROW(MAESTRO!$B$3:$B$1000)/((MAESTRO!$B$3:$B$1000="PROVEEDORES")*(UPPER(MAESTRO!$L$3:$L$1000)="CONFIRMADO")),ROWS($A$3:A13))),"")</f>
        <v/>
      </c>
      <c r="J13" s="10" t="str">
        <f ca="1">IFERROR(INDEX(MAESTRO!J:J,_xludf.AGGREGATE(15,6,ROW(MAESTRO!$B$3:$B$1000)/((MAESTRO!$B$3:$B$1000="PROVEEDORES")*(UPPER(MAESTRO!$L$3:$L$1000)="CONFIRMADO")),ROWS($A$3:A13))),"")</f>
        <v/>
      </c>
      <c r="K13" s="10" t="str">
        <f ca="1">IFERROR(INDEX(MAESTRO!K:K,_xludf.AGGREGATE(15,6,ROW(MAESTRO!$B$3:$B$1000)/((MAESTRO!$B$3:$B$1000="PROVEEDORES")*(UPPER(MAESTRO!$L$3:$L$1000)="CONFIRMADO")),ROWS($A$3:A13))),"")</f>
        <v/>
      </c>
      <c r="L13" s="10" t="str">
        <f ca="1">IFERROR(INDEX(MAESTRO!L:L,_xludf.AGGREGATE(15,6,ROW(MAESTRO!$B$3:$B$1000)/((MAESTRO!$B$3:$B$1000="PROVEEDORES")*(UPPER(MAESTRO!$L$3:$L$1000)="CONFIRMADO")),ROWS($A$3:A13))),"")</f>
        <v/>
      </c>
      <c r="M13" s="10" t="str">
        <f ca="1">IFERROR(INDEX(MAESTRO!M:M,_xludf.AGGREGATE(15,6,ROW(MAESTRO!$B$3:$B$1000)/((MAESTRO!$B$3:$B$1000="PROVEEDORES")*(UPPER(MAESTRO!$L$3:$L$1000)="CONFIRMADO")),ROWS($A$3:A13))),"")</f>
        <v/>
      </c>
      <c r="N13" s="10" t="str">
        <f ca="1">IFERROR(INDEX(MAESTRO!N:N,_xludf.AGGREGATE(15,6,ROW(MAESTRO!$B$3:$B$1000)/((MAESTRO!$B$3:$B$1000="PROVEEDORES")*(UPPER(MAESTRO!$L$3:$L$1000)="CONFIRMADO")),ROWS($A$3:A13))),"")</f>
        <v/>
      </c>
      <c r="O13" s="10" t="str">
        <f ca="1">IFERROR(INDEX(MAESTRO!O:O,_xludf.AGGREGATE(15,6,ROW(MAESTRO!$B$3:$B$1000)/((MAESTRO!$B$3:$B$1000="PROVEEDORES")*(UPPER(MAESTRO!$L$3:$L$1000)="CONFIRMADO")),ROWS($A$3:A13))),"")</f>
        <v/>
      </c>
      <c r="P13" s="10" t="str">
        <f ca="1">IFERROR(INDEX(MAESTRO!P:P,_xludf.AGGREGATE(15,6,ROW(MAESTRO!$B$3:$B$1000)/((MAESTRO!$B$3:$B$1000="PROVEEDORES")*(UPPER(MAESTRO!$L$3:$L$1000)="CONFIRMADO")),ROWS($A$3:A13))),"")</f>
        <v/>
      </c>
      <c r="Q13" s="10" t="str">
        <f ca="1">IFERROR(INDEX(MAESTRO!Q:Q,_xludf.AGGREGATE(15,6,ROW(MAESTRO!$B$3:$B$1000)/((MAESTRO!$B$3:$B$1000="PROVEEDORES")*(UPPER(MAESTRO!$L$3:$L$1000)="CONFIRMADO")),ROWS($A$3:A13))),"")</f>
        <v/>
      </c>
      <c r="R13" s="10" t="str">
        <f ca="1">IFERROR(INDEX(MAESTRO!R:R,_xludf.AGGREGATE(15,6,ROW(MAESTRO!$B$3:$B$1000)/((MAESTRO!$B$3:$B$1000="PROVEEDORES")*(UPPER(MAESTRO!$L$3:$L$1000)="CONFIRMADO")),ROWS($A$3:A13))),"")</f>
        <v/>
      </c>
      <c r="S13" s="10" t="str">
        <f ca="1">IFERROR(INDEX(MAESTRO!S:S,_xludf.AGGREGATE(15,6,ROW(MAESTRO!$B$3:$B$1000)/((MAESTRO!$B$3:$B$1000="PROVEEDORES")*(UPPER(MAESTRO!$L$3:$L$1000)="CONFIRMADO")),ROWS($A$3:A13))),"")</f>
        <v/>
      </c>
      <c r="T13" s="10" t="str">
        <f ca="1">IFERROR(INDEX(MAESTRO!T:T,_xludf.AGGREGATE(15,6,ROW(MAESTRO!$B$3:$B$1000)/((MAESTRO!$B$3:$B$1000="PROVEEDORES")*(UPPER(MAESTRO!$L$3:$L$1000)="CONFIRMADO")),ROWS($A$3:A13))),"")</f>
        <v/>
      </c>
      <c r="U13" s="10" t="str">
        <f ca="1">IFERROR(INDEX(MAESTRO!U:U,_xludf.AGGREGATE(15,6,ROW(MAESTRO!$B$3:$B$1000)/((MAESTRO!$B$3:$B$1000="PROVEEDORES")*(UPPER(MAESTRO!$L$3:$L$1000)="CONFIRMADO")),ROWS($A$3:A13))),"")</f>
        <v/>
      </c>
      <c r="V13" s="10" t="str">
        <f ca="1">IFERROR(INDEX(MAESTRO!V:V,_xludf.AGGREGATE(15,6,ROW(MAESTRO!$B$3:$B$1000)/((MAESTRO!$B$3:$B$1000="PROVEEDORES")*(UPPER(MAESTRO!$L$3:$L$1000)="CONFIRMADO")),ROWS($A$3:A13))),"")</f>
        <v/>
      </c>
      <c r="W13" s="10" t="str">
        <f ca="1">IFERROR(INDEX(MAESTRO!W:W,_xludf.AGGREGATE(15,6,ROW(MAESTRO!$B$3:$B$1000)/((MAESTRO!$B$3:$B$1000="PROVEEDORES")*(UPPER(MAESTRO!$L$3:$L$1000)="CONFIRMADO")),ROWS($A$3:A13))),"")</f>
        <v/>
      </c>
      <c r="X13" s="10" t="str">
        <f ca="1">IFERROR(INDEX(MAESTRO!X:X,_xludf.AGGREGATE(15,6,ROW(MAESTRO!$B$3:$B$1000)/((MAESTRO!$B$3:$B$1000="PROVEEDORES")*(UPPER(MAESTRO!$L$3:$L$1000)="CONFIRMADO")),ROWS($A$3:A13))),"")</f>
        <v/>
      </c>
    </row>
    <row r="14" spans="1:24" ht="22.05" customHeight="1">
      <c r="A14" s="24" t="str">
        <f ca="1">IFERROR(INDEX(MAESTRO!A:A,_xludf.AGGREGATE(15,6,ROW(MAESTRO!$B$3:$B$1000)/((MAESTRO!$B$3:$B$1000="PROVEEDORES")*(UPPER(MAESTRO!$L$3:$L$1000)="CONFIRMADO")),ROWS($A$3:A14))),"")</f>
        <v/>
      </c>
      <c r="B14" s="24" t="str">
        <f ca="1">IFERROR(INDEX(MAESTRO!B:B,_xludf.AGGREGATE(15,6,ROW(MAESTRO!$B$3:$B$1000)/((MAESTRO!$B$3:$B$1000="PROVEEDORES")*(UPPER(MAESTRO!$L$3:$L$1000)="CONFIRMADO")),ROWS($A$3:A14))),"")</f>
        <v/>
      </c>
      <c r="C14" s="24" t="str">
        <f ca="1">IFERROR(INDEX(MAESTRO!C:C,_xludf.AGGREGATE(15,6,ROW(MAESTRO!$B$3:$B$1000)/((MAESTRO!$B$3:$B$1000="PROVEEDORES")*(UPPER(MAESTRO!$L$3:$L$1000)="CONFIRMADO")),ROWS($A$3:A14))),"")</f>
        <v/>
      </c>
      <c r="D14" s="24" t="str">
        <f ca="1">IFERROR(INDEX(MAESTRO!D:D,_xludf.AGGREGATE(15,6,ROW(MAESTRO!$B$3:$B$1000)/((MAESTRO!$B$3:$B$1000="PROVEEDORES")*(UPPER(MAESTRO!$L$3:$L$1000)="CONFIRMADO")),ROWS($A$3:A14))),"")</f>
        <v/>
      </c>
      <c r="E14" s="24" t="str">
        <f ca="1">IFERROR(INDEX(MAESTRO!E:E,_xludf.AGGREGATE(15,6,ROW(MAESTRO!$B$3:$B$1000)/((MAESTRO!$B$3:$B$1000="PROVEEDORES")*(UPPER(MAESTRO!$L$3:$L$1000)="CONFIRMADO")),ROWS($A$3:A14))),"")</f>
        <v/>
      </c>
      <c r="F14" s="24" t="str">
        <f ca="1">IFERROR(INDEX(MAESTRO!F:F,_xludf.AGGREGATE(15,6,ROW(MAESTRO!$B$3:$B$1000)/((MAESTRO!$B$3:$B$1000="PROVEEDORES")*(UPPER(MAESTRO!$L$3:$L$1000)="CONFIRMADO")),ROWS($A$3:A14))),"")</f>
        <v/>
      </c>
      <c r="G14" s="24" t="str">
        <f ca="1">IFERROR(INDEX(MAESTRO!G:G,_xludf.AGGREGATE(15,6,ROW(MAESTRO!$B$3:$B$1000)/((MAESTRO!$B$3:$B$1000="PROVEEDORES")*(UPPER(MAESTRO!$L$3:$L$1000)="CONFIRMADO")),ROWS($A$3:A14))),"")</f>
        <v/>
      </c>
      <c r="H14" s="24" t="str">
        <f ca="1">IFERROR(INDEX(MAESTRO!H:H,_xludf.AGGREGATE(15,6,ROW(MAESTRO!$B$3:$B$1000)/((MAESTRO!$B$3:$B$1000="PROVEEDORES")*(UPPER(MAESTRO!$L$3:$L$1000)="CONFIRMADO")),ROWS($A$3:A14))),"")</f>
        <v/>
      </c>
      <c r="I14" s="24" t="str">
        <f ca="1">IFERROR(INDEX(MAESTRO!I:I,_xludf.AGGREGATE(15,6,ROW(MAESTRO!$B$3:$B$1000)/((MAESTRO!$B$3:$B$1000="PROVEEDORES")*(UPPER(MAESTRO!$L$3:$L$1000)="CONFIRMADO")),ROWS($A$3:A14))),"")</f>
        <v/>
      </c>
      <c r="J14" s="24" t="str">
        <f ca="1">IFERROR(INDEX(MAESTRO!J:J,_xludf.AGGREGATE(15,6,ROW(MAESTRO!$B$3:$B$1000)/((MAESTRO!$B$3:$B$1000="PROVEEDORES")*(UPPER(MAESTRO!$L$3:$L$1000)="CONFIRMADO")),ROWS($A$3:A14))),"")</f>
        <v/>
      </c>
      <c r="K14" s="24" t="str">
        <f ca="1">IFERROR(INDEX(MAESTRO!K:K,_xludf.AGGREGATE(15,6,ROW(MAESTRO!$B$3:$B$1000)/((MAESTRO!$B$3:$B$1000="PROVEEDORES")*(UPPER(MAESTRO!$L$3:$L$1000)="CONFIRMADO")),ROWS($A$3:A14))),"")</f>
        <v/>
      </c>
      <c r="L14" s="24" t="str">
        <f ca="1">IFERROR(INDEX(MAESTRO!L:L,_xludf.AGGREGATE(15,6,ROW(MAESTRO!$B$3:$B$1000)/((MAESTRO!$B$3:$B$1000="PROVEEDORES")*(UPPER(MAESTRO!$L$3:$L$1000)="CONFIRMADO")),ROWS($A$3:A14))),"")</f>
        <v/>
      </c>
      <c r="M14" s="24" t="str">
        <f ca="1">IFERROR(INDEX(MAESTRO!M:M,_xludf.AGGREGATE(15,6,ROW(MAESTRO!$B$3:$B$1000)/((MAESTRO!$B$3:$B$1000="PROVEEDORES")*(UPPER(MAESTRO!$L$3:$L$1000)="CONFIRMADO")),ROWS($A$3:A14))),"")</f>
        <v/>
      </c>
      <c r="N14" s="24" t="str">
        <f ca="1">IFERROR(INDEX(MAESTRO!N:N,_xludf.AGGREGATE(15,6,ROW(MAESTRO!$B$3:$B$1000)/((MAESTRO!$B$3:$B$1000="PROVEEDORES")*(UPPER(MAESTRO!$L$3:$L$1000)="CONFIRMADO")),ROWS($A$3:A14))),"")</f>
        <v/>
      </c>
      <c r="O14" s="24" t="str">
        <f ca="1">IFERROR(INDEX(MAESTRO!O:O,_xludf.AGGREGATE(15,6,ROW(MAESTRO!$B$3:$B$1000)/((MAESTRO!$B$3:$B$1000="PROVEEDORES")*(UPPER(MAESTRO!$L$3:$L$1000)="CONFIRMADO")),ROWS($A$3:A14))),"")</f>
        <v/>
      </c>
      <c r="P14" s="24" t="str">
        <f ca="1">IFERROR(INDEX(MAESTRO!P:P,_xludf.AGGREGATE(15,6,ROW(MAESTRO!$B$3:$B$1000)/((MAESTRO!$B$3:$B$1000="PROVEEDORES")*(UPPER(MAESTRO!$L$3:$L$1000)="CONFIRMADO")),ROWS($A$3:A14))),"")</f>
        <v/>
      </c>
      <c r="Q14" s="24" t="str">
        <f ca="1">IFERROR(INDEX(MAESTRO!Q:Q,_xludf.AGGREGATE(15,6,ROW(MAESTRO!$B$3:$B$1000)/((MAESTRO!$B$3:$B$1000="PROVEEDORES")*(UPPER(MAESTRO!$L$3:$L$1000)="CONFIRMADO")),ROWS($A$3:A14))),"")</f>
        <v/>
      </c>
      <c r="R14" s="24" t="str">
        <f ca="1">IFERROR(INDEX(MAESTRO!R:R,_xludf.AGGREGATE(15,6,ROW(MAESTRO!$B$3:$B$1000)/((MAESTRO!$B$3:$B$1000="PROVEEDORES")*(UPPER(MAESTRO!$L$3:$L$1000)="CONFIRMADO")),ROWS($A$3:A14))),"")</f>
        <v/>
      </c>
      <c r="S14" s="24" t="str">
        <f ca="1">IFERROR(INDEX(MAESTRO!S:S,_xludf.AGGREGATE(15,6,ROW(MAESTRO!$B$3:$B$1000)/((MAESTRO!$B$3:$B$1000="PROVEEDORES")*(UPPER(MAESTRO!$L$3:$L$1000)="CONFIRMADO")),ROWS($A$3:A14))),"")</f>
        <v/>
      </c>
      <c r="T14" s="24" t="str">
        <f ca="1">IFERROR(INDEX(MAESTRO!T:T,_xludf.AGGREGATE(15,6,ROW(MAESTRO!$B$3:$B$1000)/((MAESTRO!$B$3:$B$1000="PROVEEDORES")*(UPPER(MAESTRO!$L$3:$L$1000)="CONFIRMADO")),ROWS($A$3:A14))),"")</f>
        <v/>
      </c>
      <c r="U14" s="24" t="str">
        <f ca="1">IFERROR(INDEX(MAESTRO!U:U,_xludf.AGGREGATE(15,6,ROW(MAESTRO!$B$3:$B$1000)/((MAESTRO!$B$3:$B$1000="PROVEEDORES")*(UPPER(MAESTRO!$L$3:$L$1000)="CONFIRMADO")),ROWS($A$3:A14))),"")</f>
        <v/>
      </c>
      <c r="V14" s="24" t="str">
        <f ca="1">IFERROR(INDEX(MAESTRO!V:V,_xludf.AGGREGATE(15,6,ROW(MAESTRO!$B$3:$B$1000)/((MAESTRO!$B$3:$B$1000="PROVEEDORES")*(UPPER(MAESTRO!$L$3:$L$1000)="CONFIRMADO")),ROWS($A$3:A14))),"")</f>
        <v/>
      </c>
      <c r="W14" s="24" t="str">
        <f ca="1">IFERROR(INDEX(MAESTRO!W:W,_xludf.AGGREGATE(15,6,ROW(MAESTRO!$B$3:$B$1000)/((MAESTRO!$B$3:$B$1000="PROVEEDORES")*(UPPER(MAESTRO!$L$3:$L$1000)="CONFIRMADO")),ROWS($A$3:A14))),"")</f>
        <v/>
      </c>
      <c r="X14" s="24" t="str">
        <f ca="1">IFERROR(INDEX(MAESTRO!X:X,_xludf.AGGREGATE(15,6,ROW(MAESTRO!$B$3:$B$1000)/((MAESTRO!$B$3:$B$1000="PROVEEDORES")*(UPPER(MAESTRO!$L$3:$L$1000)="CONFIRMADO")),ROWS($A$3:A14))),"")</f>
        <v/>
      </c>
    </row>
    <row r="15" spans="1:24" ht="22.05" customHeight="1">
      <c r="A15" s="10" t="str">
        <f ca="1">IFERROR(INDEX(MAESTRO!A:A,_xludf.AGGREGATE(15,6,ROW(MAESTRO!$B$3:$B$1000)/((MAESTRO!$B$3:$B$1000="PROVEEDORES")*(UPPER(MAESTRO!$L$3:$L$1000)="CONFIRMADO")),ROWS($A$3:A15))),"")</f>
        <v/>
      </c>
      <c r="B15" s="10" t="str">
        <f ca="1">IFERROR(INDEX(MAESTRO!B:B,_xludf.AGGREGATE(15,6,ROW(MAESTRO!$B$3:$B$1000)/((MAESTRO!$B$3:$B$1000="PROVEEDORES")*(UPPER(MAESTRO!$L$3:$L$1000)="CONFIRMADO")),ROWS($A$3:A15))),"")</f>
        <v/>
      </c>
      <c r="C15" s="10" t="str">
        <f ca="1">IFERROR(INDEX(MAESTRO!C:C,_xludf.AGGREGATE(15,6,ROW(MAESTRO!$B$3:$B$1000)/((MAESTRO!$B$3:$B$1000="PROVEEDORES")*(UPPER(MAESTRO!$L$3:$L$1000)="CONFIRMADO")),ROWS($A$3:A15))),"")</f>
        <v/>
      </c>
      <c r="D15" s="10" t="str">
        <f ca="1">IFERROR(INDEX(MAESTRO!D:D,_xludf.AGGREGATE(15,6,ROW(MAESTRO!$B$3:$B$1000)/((MAESTRO!$B$3:$B$1000="PROVEEDORES")*(UPPER(MAESTRO!$L$3:$L$1000)="CONFIRMADO")),ROWS($A$3:A15))),"")</f>
        <v/>
      </c>
      <c r="E15" s="10" t="str">
        <f ca="1">IFERROR(INDEX(MAESTRO!E:E,_xludf.AGGREGATE(15,6,ROW(MAESTRO!$B$3:$B$1000)/((MAESTRO!$B$3:$B$1000="PROVEEDORES")*(UPPER(MAESTRO!$L$3:$L$1000)="CONFIRMADO")),ROWS($A$3:A15))),"")</f>
        <v/>
      </c>
      <c r="F15" s="10" t="str">
        <f ca="1">IFERROR(INDEX(MAESTRO!F:F,_xludf.AGGREGATE(15,6,ROW(MAESTRO!$B$3:$B$1000)/((MAESTRO!$B$3:$B$1000="PROVEEDORES")*(UPPER(MAESTRO!$L$3:$L$1000)="CONFIRMADO")),ROWS($A$3:A15))),"")</f>
        <v/>
      </c>
      <c r="G15" s="10" t="str">
        <f ca="1">IFERROR(INDEX(MAESTRO!G:G,_xludf.AGGREGATE(15,6,ROW(MAESTRO!$B$3:$B$1000)/((MAESTRO!$B$3:$B$1000="PROVEEDORES")*(UPPER(MAESTRO!$L$3:$L$1000)="CONFIRMADO")),ROWS($A$3:A15))),"")</f>
        <v/>
      </c>
      <c r="H15" s="10" t="str">
        <f ca="1">IFERROR(INDEX(MAESTRO!H:H,_xludf.AGGREGATE(15,6,ROW(MAESTRO!$B$3:$B$1000)/((MAESTRO!$B$3:$B$1000="PROVEEDORES")*(UPPER(MAESTRO!$L$3:$L$1000)="CONFIRMADO")),ROWS($A$3:A15))),"")</f>
        <v/>
      </c>
      <c r="I15" s="10" t="str">
        <f ca="1">IFERROR(INDEX(MAESTRO!I:I,_xludf.AGGREGATE(15,6,ROW(MAESTRO!$B$3:$B$1000)/((MAESTRO!$B$3:$B$1000="PROVEEDORES")*(UPPER(MAESTRO!$L$3:$L$1000)="CONFIRMADO")),ROWS($A$3:A15))),"")</f>
        <v/>
      </c>
      <c r="J15" s="10" t="str">
        <f ca="1">IFERROR(INDEX(MAESTRO!J:J,_xludf.AGGREGATE(15,6,ROW(MAESTRO!$B$3:$B$1000)/((MAESTRO!$B$3:$B$1000="PROVEEDORES")*(UPPER(MAESTRO!$L$3:$L$1000)="CONFIRMADO")),ROWS($A$3:A15))),"")</f>
        <v/>
      </c>
      <c r="K15" s="10" t="str">
        <f ca="1">IFERROR(INDEX(MAESTRO!K:K,_xludf.AGGREGATE(15,6,ROW(MAESTRO!$B$3:$B$1000)/((MAESTRO!$B$3:$B$1000="PROVEEDORES")*(UPPER(MAESTRO!$L$3:$L$1000)="CONFIRMADO")),ROWS($A$3:A15))),"")</f>
        <v/>
      </c>
      <c r="L15" s="10" t="str">
        <f ca="1">IFERROR(INDEX(MAESTRO!L:L,_xludf.AGGREGATE(15,6,ROW(MAESTRO!$B$3:$B$1000)/((MAESTRO!$B$3:$B$1000="PROVEEDORES")*(UPPER(MAESTRO!$L$3:$L$1000)="CONFIRMADO")),ROWS($A$3:A15))),"")</f>
        <v/>
      </c>
      <c r="M15" s="10" t="str">
        <f ca="1">IFERROR(INDEX(MAESTRO!M:M,_xludf.AGGREGATE(15,6,ROW(MAESTRO!$B$3:$B$1000)/((MAESTRO!$B$3:$B$1000="PROVEEDORES")*(UPPER(MAESTRO!$L$3:$L$1000)="CONFIRMADO")),ROWS($A$3:A15))),"")</f>
        <v/>
      </c>
      <c r="N15" s="10" t="str">
        <f ca="1">IFERROR(INDEX(MAESTRO!N:N,_xludf.AGGREGATE(15,6,ROW(MAESTRO!$B$3:$B$1000)/((MAESTRO!$B$3:$B$1000="PROVEEDORES")*(UPPER(MAESTRO!$L$3:$L$1000)="CONFIRMADO")),ROWS($A$3:A15))),"")</f>
        <v/>
      </c>
      <c r="O15" s="10" t="str">
        <f ca="1">IFERROR(INDEX(MAESTRO!O:O,_xludf.AGGREGATE(15,6,ROW(MAESTRO!$B$3:$B$1000)/((MAESTRO!$B$3:$B$1000="PROVEEDORES")*(UPPER(MAESTRO!$L$3:$L$1000)="CONFIRMADO")),ROWS($A$3:A15))),"")</f>
        <v/>
      </c>
      <c r="P15" s="10" t="str">
        <f ca="1">IFERROR(INDEX(MAESTRO!P:P,_xludf.AGGREGATE(15,6,ROW(MAESTRO!$B$3:$B$1000)/((MAESTRO!$B$3:$B$1000="PROVEEDORES")*(UPPER(MAESTRO!$L$3:$L$1000)="CONFIRMADO")),ROWS($A$3:A15))),"")</f>
        <v/>
      </c>
      <c r="Q15" s="10" t="str">
        <f ca="1">IFERROR(INDEX(MAESTRO!Q:Q,_xludf.AGGREGATE(15,6,ROW(MAESTRO!$B$3:$B$1000)/((MAESTRO!$B$3:$B$1000="PROVEEDORES")*(UPPER(MAESTRO!$L$3:$L$1000)="CONFIRMADO")),ROWS($A$3:A15))),"")</f>
        <v/>
      </c>
      <c r="R15" s="10" t="str">
        <f ca="1">IFERROR(INDEX(MAESTRO!R:R,_xludf.AGGREGATE(15,6,ROW(MAESTRO!$B$3:$B$1000)/((MAESTRO!$B$3:$B$1000="PROVEEDORES")*(UPPER(MAESTRO!$L$3:$L$1000)="CONFIRMADO")),ROWS($A$3:A15))),"")</f>
        <v/>
      </c>
      <c r="S15" s="10" t="str">
        <f ca="1">IFERROR(INDEX(MAESTRO!S:S,_xludf.AGGREGATE(15,6,ROW(MAESTRO!$B$3:$B$1000)/((MAESTRO!$B$3:$B$1000="PROVEEDORES")*(UPPER(MAESTRO!$L$3:$L$1000)="CONFIRMADO")),ROWS($A$3:A15))),"")</f>
        <v/>
      </c>
      <c r="T15" s="10" t="str">
        <f ca="1">IFERROR(INDEX(MAESTRO!T:T,_xludf.AGGREGATE(15,6,ROW(MAESTRO!$B$3:$B$1000)/((MAESTRO!$B$3:$B$1000="PROVEEDORES")*(UPPER(MAESTRO!$L$3:$L$1000)="CONFIRMADO")),ROWS($A$3:A15))),"")</f>
        <v/>
      </c>
      <c r="U15" s="10" t="str">
        <f ca="1">IFERROR(INDEX(MAESTRO!U:U,_xludf.AGGREGATE(15,6,ROW(MAESTRO!$B$3:$B$1000)/((MAESTRO!$B$3:$B$1000="PROVEEDORES")*(UPPER(MAESTRO!$L$3:$L$1000)="CONFIRMADO")),ROWS($A$3:A15))),"")</f>
        <v/>
      </c>
      <c r="V15" s="10" t="str">
        <f ca="1">IFERROR(INDEX(MAESTRO!V:V,_xludf.AGGREGATE(15,6,ROW(MAESTRO!$B$3:$B$1000)/((MAESTRO!$B$3:$B$1000="PROVEEDORES")*(UPPER(MAESTRO!$L$3:$L$1000)="CONFIRMADO")),ROWS($A$3:A15))),"")</f>
        <v/>
      </c>
      <c r="W15" s="10" t="str">
        <f ca="1">IFERROR(INDEX(MAESTRO!W:W,_xludf.AGGREGATE(15,6,ROW(MAESTRO!$B$3:$B$1000)/((MAESTRO!$B$3:$B$1000="PROVEEDORES")*(UPPER(MAESTRO!$L$3:$L$1000)="CONFIRMADO")),ROWS($A$3:A15))),"")</f>
        <v/>
      </c>
      <c r="X15" s="10" t="str">
        <f ca="1">IFERROR(INDEX(MAESTRO!X:X,_xludf.AGGREGATE(15,6,ROW(MAESTRO!$B$3:$B$1000)/((MAESTRO!$B$3:$B$1000="PROVEEDORES")*(UPPER(MAESTRO!$L$3:$L$1000)="CONFIRMADO")),ROWS($A$3:A15))),"")</f>
        <v/>
      </c>
    </row>
    <row r="16" spans="1:24" ht="22.05" customHeight="1">
      <c r="A16" s="24" t="str">
        <f ca="1">IFERROR(INDEX(MAESTRO!A:A,_xludf.AGGREGATE(15,6,ROW(MAESTRO!$B$3:$B$1000)/((MAESTRO!$B$3:$B$1000="PROVEEDORES")*(UPPER(MAESTRO!$L$3:$L$1000)="CONFIRMADO")),ROWS($A$3:A16))),"")</f>
        <v/>
      </c>
      <c r="B16" s="24" t="str">
        <f ca="1">IFERROR(INDEX(MAESTRO!B:B,_xludf.AGGREGATE(15,6,ROW(MAESTRO!$B$3:$B$1000)/((MAESTRO!$B$3:$B$1000="PROVEEDORES")*(UPPER(MAESTRO!$L$3:$L$1000)="CONFIRMADO")),ROWS($A$3:A16))),"")</f>
        <v/>
      </c>
      <c r="C16" s="24" t="str">
        <f ca="1">IFERROR(INDEX(MAESTRO!C:C,_xludf.AGGREGATE(15,6,ROW(MAESTRO!$B$3:$B$1000)/((MAESTRO!$B$3:$B$1000="PROVEEDORES")*(UPPER(MAESTRO!$L$3:$L$1000)="CONFIRMADO")),ROWS($A$3:A16))),"")</f>
        <v/>
      </c>
      <c r="D16" s="24" t="str">
        <f ca="1">IFERROR(INDEX(MAESTRO!D:D,_xludf.AGGREGATE(15,6,ROW(MAESTRO!$B$3:$B$1000)/((MAESTRO!$B$3:$B$1000="PROVEEDORES")*(UPPER(MAESTRO!$L$3:$L$1000)="CONFIRMADO")),ROWS($A$3:A16))),"")</f>
        <v/>
      </c>
      <c r="E16" s="24" t="str">
        <f ca="1">IFERROR(INDEX(MAESTRO!E:E,_xludf.AGGREGATE(15,6,ROW(MAESTRO!$B$3:$B$1000)/((MAESTRO!$B$3:$B$1000="PROVEEDORES")*(UPPER(MAESTRO!$L$3:$L$1000)="CONFIRMADO")),ROWS($A$3:A16))),"")</f>
        <v/>
      </c>
      <c r="F16" s="24" t="str">
        <f ca="1">IFERROR(INDEX(MAESTRO!F:F,_xludf.AGGREGATE(15,6,ROW(MAESTRO!$B$3:$B$1000)/((MAESTRO!$B$3:$B$1000="PROVEEDORES")*(UPPER(MAESTRO!$L$3:$L$1000)="CONFIRMADO")),ROWS($A$3:A16))),"")</f>
        <v/>
      </c>
      <c r="G16" s="24" t="str">
        <f ca="1">IFERROR(INDEX(MAESTRO!G:G,_xludf.AGGREGATE(15,6,ROW(MAESTRO!$B$3:$B$1000)/((MAESTRO!$B$3:$B$1000="PROVEEDORES")*(UPPER(MAESTRO!$L$3:$L$1000)="CONFIRMADO")),ROWS($A$3:A16))),"")</f>
        <v/>
      </c>
      <c r="H16" s="24" t="str">
        <f ca="1">IFERROR(INDEX(MAESTRO!H:H,_xludf.AGGREGATE(15,6,ROW(MAESTRO!$B$3:$B$1000)/((MAESTRO!$B$3:$B$1000="PROVEEDORES")*(UPPER(MAESTRO!$L$3:$L$1000)="CONFIRMADO")),ROWS($A$3:A16))),"")</f>
        <v/>
      </c>
      <c r="I16" s="24" t="str">
        <f ca="1">IFERROR(INDEX(MAESTRO!I:I,_xludf.AGGREGATE(15,6,ROW(MAESTRO!$B$3:$B$1000)/((MAESTRO!$B$3:$B$1000="PROVEEDORES")*(UPPER(MAESTRO!$L$3:$L$1000)="CONFIRMADO")),ROWS($A$3:A16))),"")</f>
        <v/>
      </c>
      <c r="J16" s="24" t="str">
        <f ca="1">IFERROR(INDEX(MAESTRO!J:J,_xludf.AGGREGATE(15,6,ROW(MAESTRO!$B$3:$B$1000)/((MAESTRO!$B$3:$B$1000="PROVEEDORES")*(UPPER(MAESTRO!$L$3:$L$1000)="CONFIRMADO")),ROWS($A$3:A16))),"")</f>
        <v/>
      </c>
      <c r="K16" s="24" t="str">
        <f ca="1">IFERROR(INDEX(MAESTRO!K:K,_xludf.AGGREGATE(15,6,ROW(MAESTRO!$B$3:$B$1000)/((MAESTRO!$B$3:$B$1000="PROVEEDORES")*(UPPER(MAESTRO!$L$3:$L$1000)="CONFIRMADO")),ROWS($A$3:A16))),"")</f>
        <v/>
      </c>
      <c r="L16" s="24" t="str">
        <f ca="1">IFERROR(INDEX(MAESTRO!L:L,_xludf.AGGREGATE(15,6,ROW(MAESTRO!$B$3:$B$1000)/((MAESTRO!$B$3:$B$1000="PROVEEDORES")*(UPPER(MAESTRO!$L$3:$L$1000)="CONFIRMADO")),ROWS($A$3:A16))),"")</f>
        <v/>
      </c>
      <c r="M16" s="24" t="str">
        <f ca="1">IFERROR(INDEX(MAESTRO!M:M,_xludf.AGGREGATE(15,6,ROW(MAESTRO!$B$3:$B$1000)/((MAESTRO!$B$3:$B$1000="PROVEEDORES")*(UPPER(MAESTRO!$L$3:$L$1000)="CONFIRMADO")),ROWS($A$3:A16))),"")</f>
        <v/>
      </c>
      <c r="N16" s="24" t="str">
        <f ca="1">IFERROR(INDEX(MAESTRO!N:N,_xludf.AGGREGATE(15,6,ROW(MAESTRO!$B$3:$B$1000)/((MAESTRO!$B$3:$B$1000="PROVEEDORES")*(UPPER(MAESTRO!$L$3:$L$1000)="CONFIRMADO")),ROWS($A$3:A16))),"")</f>
        <v/>
      </c>
      <c r="O16" s="24" t="str">
        <f ca="1">IFERROR(INDEX(MAESTRO!O:O,_xludf.AGGREGATE(15,6,ROW(MAESTRO!$B$3:$B$1000)/((MAESTRO!$B$3:$B$1000="PROVEEDORES")*(UPPER(MAESTRO!$L$3:$L$1000)="CONFIRMADO")),ROWS($A$3:A16))),"")</f>
        <v/>
      </c>
      <c r="P16" s="24" t="str">
        <f ca="1">IFERROR(INDEX(MAESTRO!P:P,_xludf.AGGREGATE(15,6,ROW(MAESTRO!$B$3:$B$1000)/((MAESTRO!$B$3:$B$1000="PROVEEDORES")*(UPPER(MAESTRO!$L$3:$L$1000)="CONFIRMADO")),ROWS($A$3:A16))),"")</f>
        <v/>
      </c>
      <c r="Q16" s="24" t="str">
        <f ca="1">IFERROR(INDEX(MAESTRO!Q:Q,_xludf.AGGREGATE(15,6,ROW(MAESTRO!$B$3:$B$1000)/((MAESTRO!$B$3:$B$1000="PROVEEDORES")*(UPPER(MAESTRO!$L$3:$L$1000)="CONFIRMADO")),ROWS($A$3:A16))),"")</f>
        <v/>
      </c>
      <c r="R16" s="24" t="str">
        <f ca="1">IFERROR(INDEX(MAESTRO!R:R,_xludf.AGGREGATE(15,6,ROW(MAESTRO!$B$3:$B$1000)/((MAESTRO!$B$3:$B$1000="PROVEEDORES")*(UPPER(MAESTRO!$L$3:$L$1000)="CONFIRMADO")),ROWS($A$3:A16))),"")</f>
        <v/>
      </c>
      <c r="S16" s="24" t="str">
        <f ca="1">IFERROR(INDEX(MAESTRO!S:S,_xludf.AGGREGATE(15,6,ROW(MAESTRO!$B$3:$B$1000)/((MAESTRO!$B$3:$B$1000="PROVEEDORES")*(UPPER(MAESTRO!$L$3:$L$1000)="CONFIRMADO")),ROWS($A$3:A16))),"")</f>
        <v/>
      </c>
      <c r="T16" s="24" t="str">
        <f ca="1">IFERROR(INDEX(MAESTRO!T:T,_xludf.AGGREGATE(15,6,ROW(MAESTRO!$B$3:$B$1000)/((MAESTRO!$B$3:$B$1000="PROVEEDORES")*(UPPER(MAESTRO!$L$3:$L$1000)="CONFIRMADO")),ROWS($A$3:A16))),"")</f>
        <v/>
      </c>
      <c r="U16" s="24" t="str">
        <f ca="1">IFERROR(INDEX(MAESTRO!U:U,_xludf.AGGREGATE(15,6,ROW(MAESTRO!$B$3:$B$1000)/((MAESTRO!$B$3:$B$1000="PROVEEDORES")*(UPPER(MAESTRO!$L$3:$L$1000)="CONFIRMADO")),ROWS($A$3:A16))),"")</f>
        <v/>
      </c>
      <c r="V16" s="24" t="str">
        <f ca="1">IFERROR(INDEX(MAESTRO!V:V,_xludf.AGGREGATE(15,6,ROW(MAESTRO!$B$3:$B$1000)/((MAESTRO!$B$3:$B$1000="PROVEEDORES")*(UPPER(MAESTRO!$L$3:$L$1000)="CONFIRMADO")),ROWS($A$3:A16))),"")</f>
        <v/>
      </c>
      <c r="W16" s="24" t="str">
        <f ca="1">IFERROR(INDEX(MAESTRO!W:W,_xludf.AGGREGATE(15,6,ROW(MAESTRO!$B$3:$B$1000)/((MAESTRO!$B$3:$B$1000="PROVEEDORES")*(UPPER(MAESTRO!$L$3:$L$1000)="CONFIRMADO")),ROWS($A$3:A16))),"")</f>
        <v/>
      </c>
      <c r="X16" s="24" t="str">
        <f ca="1">IFERROR(INDEX(MAESTRO!X:X,_xludf.AGGREGATE(15,6,ROW(MAESTRO!$B$3:$B$1000)/((MAESTRO!$B$3:$B$1000="PROVEEDORES")*(UPPER(MAESTRO!$L$3:$L$1000)="CONFIRMADO")),ROWS($A$3:A16))),"")</f>
        <v/>
      </c>
    </row>
    <row r="17" spans="1:24" ht="22.05" customHeight="1">
      <c r="A17" s="10" t="str">
        <f ca="1">IFERROR(INDEX(MAESTRO!A:A,_xludf.AGGREGATE(15,6,ROW(MAESTRO!$B$3:$B$1000)/((MAESTRO!$B$3:$B$1000="PROVEEDORES")*(UPPER(MAESTRO!$L$3:$L$1000)="CONFIRMADO")),ROWS($A$3:A17))),"")</f>
        <v/>
      </c>
      <c r="B17" s="10" t="str">
        <f ca="1">IFERROR(INDEX(MAESTRO!B:B,_xludf.AGGREGATE(15,6,ROW(MAESTRO!$B$3:$B$1000)/((MAESTRO!$B$3:$B$1000="PROVEEDORES")*(UPPER(MAESTRO!$L$3:$L$1000)="CONFIRMADO")),ROWS($A$3:A17))),"")</f>
        <v/>
      </c>
      <c r="C17" s="10" t="str">
        <f ca="1">IFERROR(INDEX(MAESTRO!C:C,_xludf.AGGREGATE(15,6,ROW(MAESTRO!$B$3:$B$1000)/((MAESTRO!$B$3:$B$1000="PROVEEDORES")*(UPPER(MAESTRO!$L$3:$L$1000)="CONFIRMADO")),ROWS($A$3:A17))),"")</f>
        <v/>
      </c>
      <c r="D17" s="10" t="str">
        <f ca="1">IFERROR(INDEX(MAESTRO!D:D,_xludf.AGGREGATE(15,6,ROW(MAESTRO!$B$3:$B$1000)/((MAESTRO!$B$3:$B$1000="PROVEEDORES")*(UPPER(MAESTRO!$L$3:$L$1000)="CONFIRMADO")),ROWS($A$3:A17))),"")</f>
        <v/>
      </c>
      <c r="E17" s="10" t="str">
        <f ca="1">IFERROR(INDEX(MAESTRO!E:E,_xludf.AGGREGATE(15,6,ROW(MAESTRO!$B$3:$B$1000)/((MAESTRO!$B$3:$B$1000="PROVEEDORES")*(UPPER(MAESTRO!$L$3:$L$1000)="CONFIRMADO")),ROWS($A$3:A17))),"")</f>
        <v/>
      </c>
      <c r="F17" s="10" t="str">
        <f ca="1">IFERROR(INDEX(MAESTRO!F:F,_xludf.AGGREGATE(15,6,ROW(MAESTRO!$B$3:$B$1000)/((MAESTRO!$B$3:$B$1000="PROVEEDORES")*(UPPER(MAESTRO!$L$3:$L$1000)="CONFIRMADO")),ROWS($A$3:A17))),"")</f>
        <v/>
      </c>
      <c r="G17" s="10" t="str">
        <f ca="1">IFERROR(INDEX(MAESTRO!G:G,_xludf.AGGREGATE(15,6,ROW(MAESTRO!$B$3:$B$1000)/((MAESTRO!$B$3:$B$1000="PROVEEDORES")*(UPPER(MAESTRO!$L$3:$L$1000)="CONFIRMADO")),ROWS($A$3:A17))),"")</f>
        <v/>
      </c>
      <c r="H17" s="10" t="str">
        <f ca="1">IFERROR(INDEX(MAESTRO!H:H,_xludf.AGGREGATE(15,6,ROW(MAESTRO!$B$3:$B$1000)/((MAESTRO!$B$3:$B$1000="PROVEEDORES")*(UPPER(MAESTRO!$L$3:$L$1000)="CONFIRMADO")),ROWS($A$3:A17))),"")</f>
        <v/>
      </c>
      <c r="I17" s="10" t="str">
        <f ca="1">IFERROR(INDEX(MAESTRO!I:I,_xludf.AGGREGATE(15,6,ROW(MAESTRO!$B$3:$B$1000)/((MAESTRO!$B$3:$B$1000="PROVEEDORES")*(UPPER(MAESTRO!$L$3:$L$1000)="CONFIRMADO")),ROWS($A$3:A17))),"")</f>
        <v/>
      </c>
      <c r="J17" s="10" t="str">
        <f ca="1">IFERROR(INDEX(MAESTRO!J:J,_xludf.AGGREGATE(15,6,ROW(MAESTRO!$B$3:$B$1000)/((MAESTRO!$B$3:$B$1000="PROVEEDORES")*(UPPER(MAESTRO!$L$3:$L$1000)="CONFIRMADO")),ROWS($A$3:A17))),"")</f>
        <v/>
      </c>
      <c r="K17" s="10" t="str">
        <f ca="1">IFERROR(INDEX(MAESTRO!K:K,_xludf.AGGREGATE(15,6,ROW(MAESTRO!$B$3:$B$1000)/((MAESTRO!$B$3:$B$1000="PROVEEDORES")*(UPPER(MAESTRO!$L$3:$L$1000)="CONFIRMADO")),ROWS($A$3:A17))),"")</f>
        <v/>
      </c>
      <c r="L17" s="10" t="str">
        <f ca="1">IFERROR(INDEX(MAESTRO!L:L,_xludf.AGGREGATE(15,6,ROW(MAESTRO!$B$3:$B$1000)/((MAESTRO!$B$3:$B$1000="PROVEEDORES")*(UPPER(MAESTRO!$L$3:$L$1000)="CONFIRMADO")),ROWS($A$3:A17))),"")</f>
        <v/>
      </c>
      <c r="M17" s="10" t="str">
        <f ca="1">IFERROR(INDEX(MAESTRO!M:M,_xludf.AGGREGATE(15,6,ROW(MAESTRO!$B$3:$B$1000)/((MAESTRO!$B$3:$B$1000="PROVEEDORES")*(UPPER(MAESTRO!$L$3:$L$1000)="CONFIRMADO")),ROWS($A$3:A17))),"")</f>
        <v/>
      </c>
      <c r="N17" s="10" t="str">
        <f ca="1">IFERROR(INDEX(MAESTRO!N:N,_xludf.AGGREGATE(15,6,ROW(MAESTRO!$B$3:$B$1000)/((MAESTRO!$B$3:$B$1000="PROVEEDORES")*(UPPER(MAESTRO!$L$3:$L$1000)="CONFIRMADO")),ROWS($A$3:A17))),"")</f>
        <v/>
      </c>
      <c r="O17" s="10" t="str">
        <f ca="1">IFERROR(INDEX(MAESTRO!O:O,_xludf.AGGREGATE(15,6,ROW(MAESTRO!$B$3:$B$1000)/((MAESTRO!$B$3:$B$1000="PROVEEDORES")*(UPPER(MAESTRO!$L$3:$L$1000)="CONFIRMADO")),ROWS($A$3:A17))),"")</f>
        <v/>
      </c>
      <c r="P17" s="10" t="str">
        <f ca="1">IFERROR(INDEX(MAESTRO!P:P,_xludf.AGGREGATE(15,6,ROW(MAESTRO!$B$3:$B$1000)/((MAESTRO!$B$3:$B$1000="PROVEEDORES")*(UPPER(MAESTRO!$L$3:$L$1000)="CONFIRMADO")),ROWS($A$3:A17))),"")</f>
        <v/>
      </c>
      <c r="Q17" s="10" t="str">
        <f ca="1">IFERROR(INDEX(MAESTRO!Q:Q,_xludf.AGGREGATE(15,6,ROW(MAESTRO!$B$3:$B$1000)/((MAESTRO!$B$3:$B$1000="PROVEEDORES")*(UPPER(MAESTRO!$L$3:$L$1000)="CONFIRMADO")),ROWS($A$3:A17))),"")</f>
        <v/>
      </c>
      <c r="R17" s="10" t="str">
        <f ca="1">IFERROR(INDEX(MAESTRO!R:R,_xludf.AGGREGATE(15,6,ROW(MAESTRO!$B$3:$B$1000)/((MAESTRO!$B$3:$B$1000="PROVEEDORES")*(UPPER(MAESTRO!$L$3:$L$1000)="CONFIRMADO")),ROWS($A$3:A17))),"")</f>
        <v/>
      </c>
      <c r="S17" s="10" t="str">
        <f ca="1">IFERROR(INDEX(MAESTRO!S:S,_xludf.AGGREGATE(15,6,ROW(MAESTRO!$B$3:$B$1000)/((MAESTRO!$B$3:$B$1000="PROVEEDORES")*(UPPER(MAESTRO!$L$3:$L$1000)="CONFIRMADO")),ROWS($A$3:A17))),"")</f>
        <v/>
      </c>
      <c r="T17" s="10" t="str">
        <f ca="1">IFERROR(INDEX(MAESTRO!T:T,_xludf.AGGREGATE(15,6,ROW(MAESTRO!$B$3:$B$1000)/((MAESTRO!$B$3:$B$1000="PROVEEDORES")*(UPPER(MAESTRO!$L$3:$L$1000)="CONFIRMADO")),ROWS($A$3:A17))),"")</f>
        <v/>
      </c>
      <c r="U17" s="10" t="str">
        <f ca="1">IFERROR(INDEX(MAESTRO!U:U,_xludf.AGGREGATE(15,6,ROW(MAESTRO!$B$3:$B$1000)/((MAESTRO!$B$3:$B$1000="PROVEEDORES")*(UPPER(MAESTRO!$L$3:$L$1000)="CONFIRMADO")),ROWS($A$3:A17))),"")</f>
        <v/>
      </c>
      <c r="V17" s="10" t="str">
        <f ca="1">IFERROR(INDEX(MAESTRO!V:V,_xludf.AGGREGATE(15,6,ROW(MAESTRO!$B$3:$B$1000)/((MAESTRO!$B$3:$B$1000="PROVEEDORES")*(UPPER(MAESTRO!$L$3:$L$1000)="CONFIRMADO")),ROWS($A$3:A17))),"")</f>
        <v/>
      </c>
      <c r="W17" s="10" t="str">
        <f ca="1">IFERROR(INDEX(MAESTRO!W:W,_xludf.AGGREGATE(15,6,ROW(MAESTRO!$B$3:$B$1000)/((MAESTRO!$B$3:$B$1000="PROVEEDORES")*(UPPER(MAESTRO!$L$3:$L$1000)="CONFIRMADO")),ROWS($A$3:A17))),"")</f>
        <v/>
      </c>
      <c r="X17" s="10" t="str">
        <f ca="1">IFERROR(INDEX(MAESTRO!X:X,_xludf.AGGREGATE(15,6,ROW(MAESTRO!$B$3:$B$1000)/((MAESTRO!$B$3:$B$1000="PROVEEDORES")*(UPPER(MAESTRO!$L$3:$L$1000)="CONFIRMADO")),ROWS($A$3:A17))),"")</f>
        <v/>
      </c>
    </row>
    <row r="18" spans="1:24" ht="22.05" customHeight="1">
      <c r="A18" s="24" t="str">
        <f ca="1">IFERROR(INDEX(MAESTRO!A:A,_xludf.AGGREGATE(15,6,ROW(MAESTRO!$B$3:$B$1000)/((MAESTRO!$B$3:$B$1000="PROVEEDORES")*(UPPER(MAESTRO!$L$3:$L$1000)="CONFIRMADO")),ROWS($A$3:A18))),"")</f>
        <v/>
      </c>
      <c r="B18" s="24" t="str">
        <f ca="1">IFERROR(INDEX(MAESTRO!B:B,_xludf.AGGREGATE(15,6,ROW(MAESTRO!$B$3:$B$1000)/((MAESTRO!$B$3:$B$1000="PROVEEDORES")*(UPPER(MAESTRO!$L$3:$L$1000)="CONFIRMADO")),ROWS($A$3:A18))),"")</f>
        <v/>
      </c>
      <c r="C18" s="24" t="str">
        <f ca="1">IFERROR(INDEX(MAESTRO!C:C,_xludf.AGGREGATE(15,6,ROW(MAESTRO!$B$3:$B$1000)/((MAESTRO!$B$3:$B$1000="PROVEEDORES")*(UPPER(MAESTRO!$L$3:$L$1000)="CONFIRMADO")),ROWS($A$3:A18))),"")</f>
        <v/>
      </c>
      <c r="D18" s="24" t="str">
        <f ca="1">IFERROR(INDEX(MAESTRO!D:D,_xludf.AGGREGATE(15,6,ROW(MAESTRO!$B$3:$B$1000)/((MAESTRO!$B$3:$B$1000="PROVEEDORES")*(UPPER(MAESTRO!$L$3:$L$1000)="CONFIRMADO")),ROWS($A$3:A18))),"")</f>
        <v/>
      </c>
      <c r="E18" s="24" t="str">
        <f ca="1">IFERROR(INDEX(MAESTRO!E:E,_xludf.AGGREGATE(15,6,ROW(MAESTRO!$B$3:$B$1000)/((MAESTRO!$B$3:$B$1000="PROVEEDORES")*(UPPER(MAESTRO!$L$3:$L$1000)="CONFIRMADO")),ROWS($A$3:A18))),"")</f>
        <v/>
      </c>
      <c r="F18" s="24" t="str">
        <f ca="1">IFERROR(INDEX(MAESTRO!F:F,_xludf.AGGREGATE(15,6,ROW(MAESTRO!$B$3:$B$1000)/((MAESTRO!$B$3:$B$1000="PROVEEDORES")*(UPPER(MAESTRO!$L$3:$L$1000)="CONFIRMADO")),ROWS($A$3:A18))),"")</f>
        <v/>
      </c>
      <c r="G18" s="24" t="str">
        <f ca="1">IFERROR(INDEX(MAESTRO!G:G,_xludf.AGGREGATE(15,6,ROW(MAESTRO!$B$3:$B$1000)/((MAESTRO!$B$3:$B$1000="PROVEEDORES")*(UPPER(MAESTRO!$L$3:$L$1000)="CONFIRMADO")),ROWS($A$3:A18))),"")</f>
        <v/>
      </c>
      <c r="H18" s="24" t="str">
        <f ca="1">IFERROR(INDEX(MAESTRO!H:H,_xludf.AGGREGATE(15,6,ROW(MAESTRO!$B$3:$B$1000)/((MAESTRO!$B$3:$B$1000="PROVEEDORES")*(UPPER(MAESTRO!$L$3:$L$1000)="CONFIRMADO")),ROWS($A$3:A18))),"")</f>
        <v/>
      </c>
      <c r="I18" s="24" t="str">
        <f ca="1">IFERROR(INDEX(MAESTRO!I:I,_xludf.AGGREGATE(15,6,ROW(MAESTRO!$B$3:$B$1000)/((MAESTRO!$B$3:$B$1000="PROVEEDORES")*(UPPER(MAESTRO!$L$3:$L$1000)="CONFIRMADO")),ROWS($A$3:A18))),"")</f>
        <v/>
      </c>
      <c r="J18" s="24" t="str">
        <f ca="1">IFERROR(INDEX(MAESTRO!J:J,_xludf.AGGREGATE(15,6,ROW(MAESTRO!$B$3:$B$1000)/((MAESTRO!$B$3:$B$1000="PROVEEDORES")*(UPPER(MAESTRO!$L$3:$L$1000)="CONFIRMADO")),ROWS($A$3:A18))),"")</f>
        <v/>
      </c>
      <c r="K18" s="24" t="str">
        <f ca="1">IFERROR(INDEX(MAESTRO!K:K,_xludf.AGGREGATE(15,6,ROW(MAESTRO!$B$3:$B$1000)/((MAESTRO!$B$3:$B$1000="PROVEEDORES")*(UPPER(MAESTRO!$L$3:$L$1000)="CONFIRMADO")),ROWS($A$3:A18))),"")</f>
        <v/>
      </c>
      <c r="L18" s="24" t="str">
        <f ca="1">IFERROR(INDEX(MAESTRO!L:L,_xludf.AGGREGATE(15,6,ROW(MAESTRO!$B$3:$B$1000)/((MAESTRO!$B$3:$B$1000="PROVEEDORES")*(UPPER(MAESTRO!$L$3:$L$1000)="CONFIRMADO")),ROWS($A$3:A18))),"")</f>
        <v/>
      </c>
      <c r="M18" s="24" t="str">
        <f ca="1">IFERROR(INDEX(MAESTRO!M:M,_xludf.AGGREGATE(15,6,ROW(MAESTRO!$B$3:$B$1000)/((MAESTRO!$B$3:$B$1000="PROVEEDORES")*(UPPER(MAESTRO!$L$3:$L$1000)="CONFIRMADO")),ROWS($A$3:A18))),"")</f>
        <v/>
      </c>
      <c r="N18" s="24" t="str">
        <f ca="1">IFERROR(INDEX(MAESTRO!N:N,_xludf.AGGREGATE(15,6,ROW(MAESTRO!$B$3:$B$1000)/((MAESTRO!$B$3:$B$1000="PROVEEDORES")*(UPPER(MAESTRO!$L$3:$L$1000)="CONFIRMADO")),ROWS($A$3:A18))),"")</f>
        <v/>
      </c>
      <c r="O18" s="24" t="str">
        <f ca="1">IFERROR(INDEX(MAESTRO!O:O,_xludf.AGGREGATE(15,6,ROW(MAESTRO!$B$3:$B$1000)/((MAESTRO!$B$3:$B$1000="PROVEEDORES")*(UPPER(MAESTRO!$L$3:$L$1000)="CONFIRMADO")),ROWS($A$3:A18))),"")</f>
        <v/>
      </c>
      <c r="P18" s="24" t="str">
        <f ca="1">IFERROR(INDEX(MAESTRO!P:P,_xludf.AGGREGATE(15,6,ROW(MAESTRO!$B$3:$B$1000)/((MAESTRO!$B$3:$B$1000="PROVEEDORES")*(UPPER(MAESTRO!$L$3:$L$1000)="CONFIRMADO")),ROWS($A$3:A18))),"")</f>
        <v/>
      </c>
      <c r="Q18" s="24" t="str">
        <f ca="1">IFERROR(INDEX(MAESTRO!Q:Q,_xludf.AGGREGATE(15,6,ROW(MAESTRO!$B$3:$B$1000)/((MAESTRO!$B$3:$B$1000="PROVEEDORES")*(UPPER(MAESTRO!$L$3:$L$1000)="CONFIRMADO")),ROWS($A$3:A18))),"")</f>
        <v/>
      </c>
      <c r="R18" s="24" t="str">
        <f ca="1">IFERROR(INDEX(MAESTRO!R:R,_xludf.AGGREGATE(15,6,ROW(MAESTRO!$B$3:$B$1000)/((MAESTRO!$B$3:$B$1000="PROVEEDORES")*(UPPER(MAESTRO!$L$3:$L$1000)="CONFIRMADO")),ROWS($A$3:A18))),"")</f>
        <v/>
      </c>
      <c r="S18" s="24" t="str">
        <f ca="1">IFERROR(INDEX(MAESTRO!S:S,_xludf.AGGREGATE(15,6,ROW(MAESTRO!$B$3:$B$1000)/((MAESTRO!$B$3:$B$1000="PROVEEDORES")*(UPPER(MAESTRO!$L$3:$L$1000)="CONFIRMADO")),ROWS($A$3:A18))),"")</f>
        <v/>
      </c>
      <c r="T18" s="24" t="str">
        <f ca="1">IFERROR(INDEX(MAESTRO!T:T,_xludf.AGGREGATE(15,6,ROW(MAESTRO!$B$3:$B$1000)/((MAESTRO!$B$3:$B$1000="PROVEEDORES")*(UPPER(MAESTRO!$L$3:$L$1000)="CONFIRMADO")),ROWS($A$3:A18))),"")</f>
        <v/>
      </c>
      <c r="U18" s="24" t="str">
        <f ca="1">IFERROR(INDEX(MAESTRO!U:U,_xludf.AGGREGATE(15,6,ROW(MAESTRO!$B$3:$B$1000)/((MAESTRO!$B$3:$B$1000="PROVEEDORES")*(UPPER(MAESTRO!$L$3:$L$1000)="CONFIRMADO")),ROWS($A$3:A18))),"")</f>
        <v/>
      </c>
      <c r="V18" s="24" t="str">
        <f ca="1">IFERROR(INDEX(MAESTRO!V:V,_xludf.AGGREGATE(15,6,ROW(MAESTRO!$B$3:$B$1000)/((MAESTRO!$B$3:$B$1000="PROVEEDORES")*(UPPER(MAESTRO!$L$3:$L$1000)="CONFIRMADO")),ROWS($A$3:A18))),"")</f>
        <v/>
      </c>
      <c r="W18" s="24" t="str">
        <f ca="1">IFERROR(INDEX(MAESTRO!W:W,_xludf.AGGREGATE(15,6,ROW(MAESTRO!$B$3:$B$1000)/((MAESTRO!$B$3:$B$1000="PROVEEDORES")*(UPPER(MAESTRO!$L$3:$L$1000)="CONFIRMADO")),ROWS($A$3:A18))),"")</f>
        <v/>
      </c>
      <c r="X18" s="24" t="str">
        <f ca="1">IFERROR(INDEX(MAESTRO!X:X,_xludf.AGGREGATE(15,6,ROW(MAESTRO!$B$3:$B$1000)/((MAESTRO!$B$3:$B$1000="PROVEEDORES")*(UPPER(MAESTRO!$L$3:$L$1000)="CONFIRMADO")),ROWS($A$3:A18))),"")</f>
        <v/>
      </c>
    </row>
    <row r="19" spans="1:24" ht="22.05" customHeight="1">
      <c r="A19" s="10" t="str">
        <f ca="1">IFERROR(INDEX(MAESTRO!A:A,_xludf.AGGREGATE(15,6,ROW(MAESTRO!$B$3:$B$1000)/((MAESTRO!$B$3:$B$1000="PROVEEDORES")*(UPPER(MAESTRO!$L$3:$L$1000)="CONFIRMADO")),ROWS($A$3:A19))),"")</f>
        <v/>
      </c>
      <c r="B19" s="10" t="str">
        <f ca="1">IFERROR(INDEX(MAESTRO!B:B,_xludf.AGGREGATE(15,6,ROW(MAESTRO!$B$3:$B$1000)/((MAESTRO!$B$3:$B$1000="PROVEEDORES")*(UPPER(MAESTRO!$L$3:$L$1000)="CONFIRMADO")),ROWS($A$3:A19))),"")</f>
        <v/>
      </c>
      <c r="C19" s="10" t="str">
        <f ca="1">IFERROR(INDEX(MAESTRO!C:C,_xludf.AGGREGATE(15,6,ROW(MAESTRO!$B$3:$B$1000)/((MAESTRO!$B$3:$B$1000="PROVEEDORES")*(UPPER(MAESTRO!$L$3:$L$1000)="CONFIRMADO")),ROWS($A$3:A19))),"")</f>
        <v/>
      </c>
      <c r="D19" s="10" t="str">
        <f ca="1">IFERROR(INDEX(MAESTRO!D:D,_xludf.AGGREGATE(15,6,ROW(MAESTRO!$B$3:$B$1000)/((MAESTRO!$B$3:$B$1000="PROVEEDORES")*(UPPER(MAESTRO!$L$3:$L$1000)="CONFIRMADO")),ROWS($A$3:A19))),"")</f>
        <v/>
      </c>
      <c r="E19" s="10" t="str">
        <f ca="1">IFERROR(INDEX(MAESTRO!E:E,_xludf.AGGREGATE(15,6,ROW(MAESTRO!$B$3:$B$1000)/((MAESTRO!$B$3:$B$1000="PROVEEDORES")*(UPPER(MAESTRO!$L$3:$L$1000)="CONFIRMADO")),ROWS($A$3:A19))),"")</f>
        <v/>
      </c>
      <c r="F19" s="10" t="str">
        <f ca="1">IFERROR(INDEX(MAESTRO!F:F,_xludf.AGGREGATE(15,6,ROW(MAESTRO!$B$3:$B$1000)/((MAESTRO!$B$3:$B$1000="PROVEEDORES")*(UPPER(MAESTRO!$L$3:$L$1000)="CONFIRMADO")),ROWS($A$3:A19))),"")</f>
        <v/>
      </c>
      <c r="G19" s="10" t="str">
        <f ca="1">IFERROR(INDEX(MAESTRO!G:G,_xludf.AGGREGATE(15,6,ROW(MAESTRO!$B$3:$B$1000)/((MAESTRO!$B$3:$B$1000="PROVEEDORES")*(UPPER(MAESTRO!$L$3:$L$1000)="CONFIRMADO")),ROWS($A$3:A19))),"")</f>
        <v/>
      </c>
      <c r="H19" s="10" t="str">
        <f ca="1">IFERROR(INDEX(MAESTRO!H:H,_xludf.AGGREGATE(15,6,ROW(MAESTRO!$B$3:$B$1000)/((MAESTRO!$B$3:$B$1000="PROVEEDORES")*(UPPER(MAESTRO!$L$3:$L$1000)="CONFIRMADO")),ROWS($A$3:A19))),"")</f>
        <v/>
      </c>
      <c r="I19" s="10" t="str">
        <f ca="1">IFERROR(INDEX(MAESTRO!I:I,_xludf.AGGREGATE(15,6,ROW(MAESTRO!$B$3:$B$1000)/((MAESTRO!$B$3:$B$1000="PROVEEDORES")*(UPPER(MAESTRO!$L$3:$L$1000)="CONFIRMADO")),ROWS($A$3:A19))),"")</f>
        <v/>
      </c>
      <c r="J19" s="10" t="str">
        <f ca="1">IFERROR(INDEX(MAESTRO!J:J,_xludf.AGGREGATE(15,6,ROW(MAESTRO!$B$3:$B$1000)/((MAESTRO!$B$3:$B$1000="PROVEEDORES")*(UPPER(MAESTRO!$L$3:$L$1000)="CONFIRMADO")),ROWS($A$3:A19))),"")</f>
        <v/>
      </c>
      <c r="K19" s="10" t="str">
        <f ca="1">IFERROR(INDEX(MAESTRO!K:K,_xludf.AGGREGATE(15,6,ROW(MAESTRO!$B$3:$B$1000)/((MAESTRO!$B$3:$B$1000="PROVEEDORES")*(UPPER(MAESTRO!$L$3:$L$1000)="CONFIRMADO")),ROWS($A$3:A19))),"")</f>
        <v/>
      </c>
      <c r="L19" s="10" t="str">
        <f ca="1">IFERROR(INDEX(MAESTRO!L:L,_xludf.AGGREGATE(15,6,ROW(MAESTRO!$B$3:$B$1000)/((MAESTRO!$B$3:$B$1000="PROVEEDORES")*(UPPER(MAESTRO!$L$3:$L$1000)="CONFIRMADO")),ROWS($A$3:A19))),"")</f>
        <v/>
      </c>
      <c r="M19" s="10" t="str">
        <f ca="1">IFERROR(INDEX(MAESTRO!M:M,_xludf.AGGREGATE(15,6,ROW(MAESTRO!$B$3:$B$1000)/((MAESTRO!$B$3:$B$1000="PROVEEDORES")*(UPPER(MAESTRO!$L$3:$L$1000)="CONFIRMADO")),ROWS($A$3:A19))),"")</f>
        <v/>
      </c>
      <c r="N19" s="10" t="str">
        <f ca="1">IFERROR(INDEX(MAESTRO!N:N,_xludf.AGGREGATE(15,6,ROW(MAESTRO!$B$3:$B$1000)/((MAESTRO!$B$3:$B$1000="PROVEEDORES")*(UPPER(MAESTRO!$L$3:$L$1000)="CONFIRMADO")),ROWS($A$3:A19))),"")</f>
        <v/>
      </c>
      <c r="O19" s="10" t="str">
        <f ca="1">IFERROR(INDEX(MAESTRO!O:O,_xludf.AGGREGATE(15,6,ROW(MAESTRO!$B$3:$B$1000)/((MAESTRO!$B$3:$B$1000="PROVEEDORES")*(UPPER(MAESTRO!$L$3:$L$1000)="CONFIRMADO")),ROWS($A$3:A19))),"")</f>
        <v/>
      </c>
      <c r="P19" s="10" t="str">
        <f ca="1">IFERROR(INDEX(MAESTRO!P:P,_xludf.AGGREGATE(15,6,ROW(MAESTRO!$B$3:$B$1000)/((MAESTRO!$B$3:$B$1000="PROVEEDORES")*(UPPER(MAESTRO!$L$3:$L$1000)="CONFIRMADO")),ROWS($A$3:A19))),"")</f>
        <v/>
      </c>
      <c r="Q19" s="10" t="str">
        <f ca="1">IFERROR(INDEX(MAESTRO!Q:Q,_xludf.AGGREGATE(15,6,ROW(MAESTRO!$B$3:$B$1000)/((MAESTRO!$B$3:$B$1000="PROVEEDORES")*(UPPER(MAESTRO!$L$3:$L$1000)="CONFIRMADO")),ROWS($A$3:A19))),"")</f>
        <v/>
      </c>
      <c r="R19" s="10" t="str">
        <f ca="1">IFERROR(INDEX(MAESTRO!R:R,_xludf.AGGREGATE(15,6,ROW(MAESTRO!$B$3:$B$1000)/((MAESTRO!$B$3:$B$1000="PROVEEDORES")*(UPPER(MAESTRO!$L$3:$L$1000)="CONFIRMADO")),ROWS($A$3:A19))),"")</f>
        <v/>
      </c>
      <c r="S19" s="10" t="str">
        <f ca="1">IFERROR(INDEX(MAESTRO!S:S,_xludf.AGGREGATE(15,6,ROW(MAESTRO!$B$3:$B$1000)/((MAESTRO!$B$3:$B$1000="PROVEEDORES")*(UPPER(MAESTRO!$L$3:$L$1000)="CONFIRMADO")),ROWS($A$3:A19))),"")</f>
        <v/>
      </c>
      <c r="T19" s="10" t="str">
        <f ca="1">IFERROR(INDEX(MAESTRO!T:T,_xludf.AGGREGATE(15,6,ROW(MAESTRO!$B$3:$B$1000)/((MAESTRO!$B$3:$B$1000="PROVEEDORES")*(UPPER(MAESTRO!$L$3:$L$1000)="CONFIRMADO")),ROWS($A$3:A19))),"")</f>
        <v/>
      </c>
      <c r="U19" s="10" t="str">
        <f ca="1">IFERROR(INDEX(MAESTRO!U:U,_xludf.AGGREGATE(15,6,ROW(MAESTRO!$B$3:$B$1000)/((MAESTRO!$B$3:$B$1000="PROVEEDORES")*(UPPER(MAESTRO!$L$3:$L$1000)="CONFIRMADO")),ROWS($A$3:A19))),"")</f>
        <v/>
      </c>
      <c r="V19" s="10" t="str">
        <f ca="1">IFERROR(INDEX(MAESTRO!V:V,_xludf.AGGREGATE(15,6,ROW(MAESTRO!$B$3:$B$1000)/((MAESTRO!$B$3:$B$1000="PROVEEDORES")*(UPPER(MAESTRO!$L$3:$L$1000)="CONFIRMADO")),ROWS($A$3:A19))),"")</f>
        <v/>
      </c>
      <c r="W19" s="10" t="str">
        <f ca="1">IFERROR(INDEX(MAESTRO!W:W,_xludf.AGGREGATE(15,6,ROW(MAESTRO!$B$3:$B$1000)/((MAESTRO!$B$3:$B$1000="PROVEEDORES")*(UPPER(MAESTRO!$L$3:$L$1000)="CONFIRMADO")),ROWS($A$3:A19))),"")</f>
        <v/>
      </c>
      <c r="X19" s="10" t="str">
        <f ca="1">IFERROR(INDEX(MAESTRO!X:X,_xludf.AGGREGATE(15,6,ROW(MAESTRO!$B$3:$B$1000)/((MAESTRO!$B$3:$B$1000="PROVEEDORES")*(UPPER(MAESTRO!$L$3:$L$1000)="CONFIRMADO")),ROWS($A$3:A19))),"")</f>
        <v/>
      </c>
    </row>
    <row r="20" spans="1:24" ht="22.05" customHeight="1">
      <c r="A20" s="24" t="str">
        <f ca="1">IFERROR(INDEX(MAESTRO!A:A,_xludf.AGGREGATE(15,6,ROW(MAESTRO!$B$3:$B$1000)/((MAESTRO!$B$3:$B$1000="PROVEEDORES")*(UPPER(MAESTRO!$L$3:$L$1000)="CONFIRMADO")),ROWS($A$3:A20))),"")</f>
        <v/>
      </c>
      <c r="B20" s="24" t="str">
        <f ca="1">IFERROR(INDEX(MAESTRO!B:B,_xludf.AGGREGATE(15,6,ROW(MAESTRO!$B$3:$B$1000)/((MAESTRO!$B$3:$B$1000="PROVEEDORES")*(UPPER(MAESTRO!$L$3:$L$1000)="CONFIRMADO")),ROWS($A$3:A20))),"")</f>
        <v/>
      </c>
      <c r="C20" s="24" t="str">
        <f ca="1">IFERROR(INDEX(MAESTRO!C:C,_xludf.AGGREGATE(15,6,ROW(MAESTRO!$B$3:$B$1000)/((MAESTRO!$B$3:$B$1000="PROVEEDORES")*(UPPER(MAESTRO!$L$3:$L$1000)="CONFIRMADO")),ROWS($A$3:A20))),"")</f>
        <v/>
      </c>
      <c r="D20" s="24" t="str">
        <f ca="1">IFERROR(INDEX(MAESTRO!D:D,_xludf.AGGREGATE(15,6,ROW(MAESTRO!$B$3:$B$1000)/((MAESTRO!$B$3:$B$1000="PROVEEDORES")*(UPPER(MAESTRO!$L$3:$L$1000)="CONFIRMADO")),ROWS($A$3:A20))),"")</f>
        <v/>
      </c>
      <c r="E20" s="24" t="str">
        <f ca="1">IFERROR(INDEX(MAESTRO!E:E,_xludf.AGGREGATE(15,6,ROW(MAESTRO!$B$3:$B$1000)/((MAESTRO!$B$3:$B$1000="PROVEEDORES")*(UPPER(MAESTRO!$L$3:$L$1000)="CONFIRMADO")),ROWS($A$3:A20))),"")</f>
        <v/>
      </c>
      <c r="F20" s="24" t="str">
        <f ca="1">IFERROR(INDEX(MAESTRO!F:F,_xludf.AGGREGATE(15,6,ROW(MAESTRO!$B$3:$B$1000)/((MAESTRO!$B$3:$B$1000="PROVEEDORES")*(UPPER(MAESTRO!$L$3:$L$1000)="CONFIRMADO")),ROWS($A$3:A20))),"")</f>
        <v/>
      </c>
      <c r="G20" s="24" t="str">
        <f ca="1">IFERROR(INDEX(MAESTRO!G:G,_xludf.AGGREGATE(15,6,ROW(MAESTRO!$B$3:$B$1000)/((MAESTRO!$B$3:$B$1000="PROVEEDORES")*(UPPER(MAESTRO!$L$3:$L$1000)="CONFIRMADO")),ROWS($A$3:A20))),"")</f>
        <v/>
      </c>
      <c r="H20" s="24" t="str">
        <f ca="1">IFERROR(INDEX(MAESTRO!H:H,_xludf.AGGREGATE(15,6,ROW(MAESTRO!$B$3:$B$1000)/((MAESTRO!$B$3:$B$1000="PROVEEDORES")*(UPPER(MAESTRO!$L$3:$L$1000)="CONFIRMADO")),ROWS($A$3:A20))),"")</f>
        <v/>
      </c>
      <c r="I20" s="24" t="str">
        <f ca="1">IFERROR(INDEX(MAESTRO!I:I,_xludf.AGGREGATE(15,6,ROW(MAESTRO!$B$3:$B$1000)/((MAESTRO!$B$3:$B$1000="PROVEEDORES")*(UPPER(MAESTRO!$L$3:$L$1000)="CONFIRMADO")),ROWS($A$3:A20))),"")</f>
        <v/>
      </c>
      <c r="J20" s="24" t="str">
        <f ca="1">IFERROR(INDEX(MAESTRO!J:J,_xludf.AGGREGATE(15,6,ROW(MAESTRO!$B$3:$B$1000)/((MAESTRO!$B$3:$B$1000="PROVEEDORES")*(UPPER(MAESTRO!$L$3:$L$1000)="CONFIRMADO")),ROWS($A$3:A20))),"")</f>
        <v/>
      </c>
      <c r="K20" s="24" t="str">
        <f ca="1">IFERROR(INDEX(MAESTRO!K:K,_xludf.AGGREGATE(15,6,ROW(MAESTRO!$B$3:$B$1000)/((MAESTRO!$B$3:$B$1000="PROVEEDORES")*(UPPER(MAESTRO!$L$3:$L$1000)="CONFIRMADO")),ROWS($A$3:A20))),"")</f>
        <v/>
      </c>
      <c r="L20" s="24" t="str">
        <f ca="1">IFERROR(INDEX(MAESTRO!L:L,_xludf.AGGREGATE(15,6,ROW(MAESTRO!$B$3:$B$1000)/((MAESTRO!$B$3:$B$1000="PROVEEDORES")*(UPPER(MAESTRO!$L$3:$L$1000)="CONFIRMADO")),ROWS($A$3:A20))),"")</f>
        <v/>
      </c>
      <c r="M20" s="24" t="str">
        <f ca="1">IFERROR(INDEX(MAESTRO!M:M,_xludf.AGGREGATE(15,6,ROW(MAESTRO!$B$3:$B$1000)/((MAESTRO!$B$3:$B$1000="PROVEEDORES")*(UPPER(MAESTRO!$L$3:$L$1000)="CONFIRMADO")),ROWS($A$3:A20))),"")</f>
        <v/>
      </c>
      <c r="N20" s="24" t="str">
        <f ca="1">IFERROR(INDEX(MAESTRO!N:N,_xludf.AGGREGATE(15,6,ROW(MAESTRO!$B$3:$B$1000)/((MAESTRO!$B$3:$B$1000="PROVEEDORES")*(UPPER(MAESTRO!$L$3:$L$1000)="CONFIRMADO")),ROWS($A$3:A20))),"")</f>
        <v/>
      </c>
      <c r="O20" s="24" t="str">
        <f ca="1">IFERROR(INDEX(MAESTRO!O:O,_xludf.AGGREGATE(15,6,ROW(MAESTRO!$B$3:$B$1000)/((MAESTRO!$B$3:$B$1000="PROVEEDORES")*(UPPER(MAESTRO!$L$3:$L$1000)="CONFIRMADO")),ROWS($A$3:A20))),"")</f>
        <v/>
      </c>
      <c r="P20" s="24" t="str">
        <f ca="1">IFERROR(INDEX(MAESTRO!P:P,_xludf.AGGREGATE(15,6,ROW(MAESTRO!$B$3:$B$1000)/((MAESTRO!$B$3:$B$1000="PROVEEDORES")*(UPPER(MAESTRO!$L$3:$L$1000)="CONFIRMADO")),ROWS($A$3:A20))),"")</f>
        <v/>
      </c>
      <c r="Q20" s="24" t="str">
        <f ca="1">IFERROR(INDEX(MAESTRO!Q:Q,_xludf.AGGREGATE(15,6,ROW(MAESTRO!$B$3:$B$1000)/((MAESTRO!$B$3:$B$1000="PROVEEDORES")*(UPPER(MAESTRO!$L$3:$L$1000)="CONFIRMADO")),ROWS($A$3:A20))),"")</f>
        <v/>
      </c>
      <c r="R20" s="24" t="str">
        <f ca="1">IFERROR(INDEX(MAESTRO!R:R,_xludf.AGGREGATE(15,6,ROW(MAESTRO!$B$3:$B$1000)/((MAESTRO!$B$3:$B$1000="PROVEEDORES")*(UPPER(MAESTRO!$L$3:$L$1000)="CONFIRMADO")),ROWS($A$3:A20))),"")</f>
        <v/>
      </c>
      <c r="S20" s="24" t="str">
        <f ca="1">IFERROR(INDEX(MAESTRO!S:S,_xludf.AGGREGATE(15,6,ROW(MAESTRO!$B$3:$B$1000)/((MAESTRO!$B$3:$B$1000="PROVEEDORES")*(UPPER(MAESTRO!$L$3:$L$1000)="CONFIRMADO")),ROWS($A$3:A20))),"")</f>
        <v/>
      </c>
      <c r="T20" s="24" t="str">
        <f ca="1">IFERROR(INDEX(MAESTRO!T:T,_xludf.AGGREGATE(15,6,ROW(MAESTRO!$B$3:$B$1000)/((MAESTRO!$B$3:$B$1000="PROVEEDORES")*(UPPER(MAESTRO!$L$3:$L$1000)="CONFIRMADO")),ROWS($A$3:A20))),"")</f>
        <v/>
      </c>
      <c r="U20" s="24" t="str">
        <f ca="1">IFERROR(INDEX(MAESTRO!U:U,_xludf.AGGREGATE(15,6,ROW(MAESTRO!$B$3:$B$1000)/((MAESTRO!$B$3:$B$1000="PROVEEDORES")*(UPPER(MAESTRO!$L$3:$L$1000)="CONFIRMADO")),ROWS($A$3:A20))),"")</f>
        <v/>
      </c>
      <c r="V20" s="24" t="str">
        <f ca="1">IFERROR(INDEX(MAESTRO!V:V,_xludf.AGGREGATE(15,6,ROW(MAESTRO!$B$3:$B$1000)/((MAESTRO!$B$3:$B$1000="PROVEEDORES")*(UPPER(MAESTRO!$L$3:$L$1000)="CONFIRMADO")),ROWS($A$3:A20))),"")</f>
        <v/>
      </c>
      <c r="W20" s="24" t="str">
        <f ca="1">IFERROR(INDEX(MAESTRO!W:W,_xludf.AGGREGATE(15,6,ROW(MAESTRO!$B$3:$B$1000)/((MAESTRO!$B$3:$B$1000="PROVEEDORES")*(UPPER(MAESTRO!$L$3:$L$1000)="CONFIRMADO")),ROWS($A$3:A20))),"")</f>
        <v/>
      </c>
      <c r="X20" s="24" t="str">
        <f ca="1">IFERROR(INDEX(MAESTRO!X:X,_xludf.AGGREGATE(15,6,ROW(MAESTRO!$B$3:$B$1000)/((MAESTRO!$B$3:$B$1000="PROVEEDORES")*(UPPER(MAESTRO!$L$3:$L$1000)="CONFIRMADO")),ROWS($A$3:A20))),"")</f>
        <v/>
      </c>
    </row>
    <row r="21" spans="1:24" ht="22.05" customHeight="1">
      <c r="A21" s="10" t="str">
        <f ca="1">IFERROR(INDEX(MAESTRO!A:A,_xludf.AGGREGATE(15,6,ROW(MAESTRO!$B$3:$B$1000)/((MAESTRO!$B$3:$B$1000="PROVEEDORES")*(UPPER(MAESTRO!$L$3:$L$1000)="CONFIRMADO")),ROWS($A$3:A21))),"")</f>
        <v/>
      </c>
      <c r="B21" s="10" t="str">
        <f ca="1">IFERROR(INDEX(MAESTRO!B:B,_xludf.AGGREGATE(15,6,ROW(MAESTRO!$B$3:$B$1000)/((MAESTRO!$B$3:$B$1000="PROVEEDORES")*(UPPER(MAESTRO!$L$3:$L$1000)="CONFIRMADO")),ROWS($A$3:A21))),"")</f>
        <v/>
      </c>
      <c r="C21" s="10" t="str">
        <f ca="1">IFERROR(INDEX(MAESTRO!C:C,_xludf.AGGREGATE(15,6,ROW(MAESTRO!$B$3:$B$1000)/((MAESTRO!$B$3:$B$1000="PROVEEDORES")*(UPPER(MAESTRO!$L$3:$L$1000)="CONFIRMADO")),ROWS($A$3:A21))),"")</f>
        <v/>
      </c>
      <c r="D21" s="10" t="str">
        <f ca="1">IFERROR(INDEX(MAESTRO!D:D,_xludf.AGGREGATE(15,6,ROW(MAESTRO!$B$3:$B$1000)/((MAESTRO!$B$3:$B$1000="PROVEEDORES")*(UPPER(MAESTRO!$L$3:$L$1000)="CONFIRMADO")),ROWS($A$3:A21))),"")</f>
        <v/>
      </c>
      <c r="E21" s="10" t="str">
        <f ca="1">IFERROR(INDEX(MAESTRO!E:E,_xludf.AGGREGATE(15,6,ROW(MAESTRO!$B$3:$B$1000)/((MAESTRO!$B$3:$B$1000="PROVEEDORES")*(UPPER(MAESTRO!$L$3:$L$1000)="CONFIRMADO")),ROWS($A$3:A21))),"")</f>
        <v/>
      </c>
      <c r="F21" s="10" t="str">
        <f ca="1">IFERROR(INDEX(MAESTRO!F:F,_xludf.AGGREGATE(15,6,ROW(MAESTRO!$B$3:$B$1000)/((MAESTRO!$B$3:$B$1000="PROVEEDORES")*(UPPER(MAESTRO!$L$3:$L$1000)="CONFIRMADO")),ROWS($A$3:A21))),"")</f>
        <v/>
      </c>
      <c r="G21" s="10" t="str">
        <f ca="1">IFERROR(INDEX(MAESTRO!G:G,_xludf.AGGREGATE(15,6,ROW(MAESTRO!$B$3:$B$1000)/((MAESTRO!$B$3:$B$1000="PROVEEDORES")*(UPPER(MAESTRO!$L$3:$L$1000)="CONFIRMADO")),ROWS($A$3:A21))),"")</f>
        <v/>
      </c>
      <c r="H21" s="10" t="str">
        <f ca="1">IFERROR(INDEX(MAESTRO!H:H,_xludf.AGGREGATE(15,6,ROW(MAESTRO!$B$3:$B$1000)/((MAESTRO!$B$3:$B$1000="PROVEEDORES")*(UPPER(MAESTRO!$L$3:$L$1000)="CONFIRMADO")),ROWS($A$3:A21))),"")</f>
        <v/>
      </c>
      <c r="I21" s="10" t="str">
        <f ca="1">IFERROR(INDEX(MAESTRO!I:I,_xludf.AGGREGATE(15,6,ROW(MAESTRO!$B$3:$B$1000)/((MAESTRO!$B$3:$B$1000="PROVEEDORES")*(UPPER(MAESTRO!$L$3:$L$1000)="CONFIRMADO")),ROWS($A$3:A21))),"")</f>
        <v/>
      </c>
      <c r="J21" s="10" t="str">
        <f ca="1">IFERROR(INDEX(MAESTRO!J:J,_xludf.AGGREGATE(15,6,ROW(MAESTRO!$B$3:$B$1000)/((MAESTRO!$B$3:$B$1000="PROVEEDORES")*(UPPER(MAESTRO!$L$3:$L$1000)="CONFIRMADO")),ROWS($A$3:A21))),"")</f>
        <v/>
      </c>
      <c r="K21" s="10" t="str">
        <f ca="1">IFERROR(INDEX(MAESTRO!K:K,_xludf.AGGREGATE(15,6,ROW(MAESTRO!$B$3:$B$1000)/((MAESTRO!$B$3:$B$1000="PROVEEDORES")*(UPPER(MAESTRO!$L$3:$L$1000)="CONFIRMADO")),ROWS($A$3:A21))),"")</f>
        <v/>
      </c>
      <c r="L21" s="10" t="str">
        <f ca="1">IFERROR(INDEX(MAESTRO!L:L,_xludf.AGGREGATE(15,6,ROW(MAESTRO!$B$3:$B$1000)/((MAESTRO!$B$3:$B$1000="PROVEEDORES")*(UPPER(MAESTRO!$L$3:$L$1000)="CONFIRMADO")),ROWS($A$3:A21))),"")</f>
        <v/>
      </c>
      <c r="M21" s="10" t="str">
        <f ca="1">IFERROR(INDEX(MAESTRO!M:M,_xludf.AGGREGATE(15,6,ROW(MAESTRO!$B$3:$B$1000)/((MAESTRO!$B$3:$B$1000="PROVEEDORES")*(UPPER(MAESTRO!$L$3:$L$1000)="CONFIRMADO")),ROWS($A$3:A21))),"")</f>
        <v/>
      </c>
      <c r="N21" s="10" t="str">
        <f ca="1">IFERROR(INDEX(MAESTRO!N:N,_xludf.AGGREGATE(15,6,ROW(MAESTRO!$B$3:$B$1000)/((MAESTRO!$B$3:$B$1000="PROVEEDORES")*(UPPER(MAESTRO!$L$3:$L$1000)="CONFIRMADO")),ROWS($A$3:A21))),"")</f>
        <v/>
      </c>
      <c r="O21" s="10" t="str">
        <f ca="1">IFERROR(INDEX(MAESTRO!O:O,_xludf.AGGREGATE(15,6,ROW(MAESTRO!$B$3:$B$1000)/((MAESTRO!$B$3:$B$1000="PROVEEDORES")*(UPPER(MAESTRO!$L$3:$L$1000)="CONFIRMADO")),ROWS($A$3:A21))),"")</f>
        <v/>
      </c>
      <c r="P21" s="10" t="str">
        <f ca="1">IFERROR(INDEX(MAESTRO!P:P,_xludf.AGGREGATE(15,6,ROW(MAESTRO!$B$3:$B$1000)/((MAESTRO!$B$3:$B$1000="PROVEEDORES")*(UPPER(MAESTRO!$L$3:$L$1000)="CONFIRMADO")),ROWS($A$3:A21))),"")</f>
        <v/>
      </c>
      <c r="Q21" s="10" t="str">
        <f ca="1">IFERROR(INDEX(MAESTRO!Q:Q,_xludf.AGGREGATE(15,6,ROW(MAESTRO!$B$3:$B$1000)/((MAESTRO!$B$3:$B$1000="PROVEEDORES")*(UPPER(MAESTRO!$L$3:$L$1000)="CONFIRMADO")),ROWS($A$3:A21))),"")</f>
        <v/>
      </c>
      <c r="R21" s="10" t="str">
        <f ca="1">IFERROR(INDEX(MAESTRO!R:R,_xludf.AGGREGATE(15,6,ROW(MAESTRO!$B$3:$B$1000)/((MAESTRO!$B$3:$B$1000="PROVEEDORES")*(UPPER(MAESTRO!$L$3:$L$1000)="CONFIRMADO")),ROWS($A$3:A21))),"")</f>
        <v/>
      </c>
      <c r="S21" s="10" t="str">
        <f ca="1">IFERROR(INDEX(MAESTRO!S:S,_xludf.AGGREGATE(15,6,ROW(MAESTRO!$B$3:$B$1000)/((MAESTRO!$B$3:$B$1000="PROVEEDORES")*(UPPER(MAESTRO!$L$3:$L$1000)="CONFIRMADO")),ROWS($A$3:A21))),"")</f>
        <v/>
      </c>
      <c r="T21" s="10" t="str">
        <f ca="1">IFERROR(INDEX(MAESTRO!T:T,_xludf.AGGREGATE(15,6,ROW(MAESTRO!$B$3:$B$1000)/((MAESTRO!$B$3:$B$1000="PROVEEDORES")*(UPPER(MAESTRO!$L$3:$L$1000)="CONFIRMADO")),ROWS($A$3:A21))),"")</f>
        <v/>
      </c>
      <c r="U21" s="10" t="str">
        <f ca="1">IFERROR(INDEX(MAESTRO!U:U,_xludf.AGGREGATE(15,6,ROW(MAESTRO!$B$3:$B$1000)/((MAESTRO!$B$3:$B$1000="PROVEEDORES")*(UPPER(MAESTRO!$L$3:$L$1000)="CONFIRMADO")),ROWS($A$3:A21))),"")</f>
        <v/>
      </c>
      <c r="V21" s="10" t="str">
        <f ca="1">IFERROR(INDEX(MAESTRO!V:V,_xludf.AGGREGATE(15,6,ROW(MAESTRO!$B$3:$B$1000)/((MAESTRO!$B$3:$B$1000="PROVEEDORES")*(UPPER(MAESTRO!$L$3:$L$1000)="CONFIRMADO")),ROWS($A$3:A21))),"")</f>
        <v/>
      </c>
      <c r="W21" s="10" t="str">
        <f ca="1">IFERROR(INDEX(MAESTRO!W:W,_xludf.AGGREGATE(15,6,ROW(MAESTRO!$B$3:$B$1000)/((MAESTRO!$B$3:$B$1000="PROVEEDORES")*(UPPER(MAESTRO!$L$3:$L$1000)="CONFIRMADO")),ROWS($A$3:A21))),"")</f>
        <v/>
      </c>
      <c r="X21" s="10" t="str">
        <f ca="1">IFERROR(INDEX(MAESTRO!X:X,_xludf.AGGREGATE(15,6,ROW(MAESTRO!$B$3:$B$1000)/((MAESTRO!$B$3:$B$1000="PROVEEDORES")*(UPPER(MAESTRO!$L$3:$L$1000)="CONFIRMADO")),ROWS($A$3:A21))),"")</f>
        <v/>
      </c>
    </row>
    <row r="22" spans="1:24" ht="22.05" customHeight="1">
      <c r="A22" s="24" t="str">
        <f ca="1">IFERROR(INDEX(MAESTRO!A:A,_xludf.AGGREGATE(15,6,ROW(MAESTRO!$B$3:$B$1000)/((MAESTRO!$B$3:$B$1000="PROVEEDORES")*(UPPER(MAESTRO!$L$3:$L$1000)="CONFIRMADO")),ROWS($A$3:A22))),"")</f>
        <v/>
      </c>
      <c r="B22" s="24" t="str">
        <f ca="1">IFERROR(INDEX(MAESTRO!B:B,_xludf.AGGREGATE(15,6,ROW(MAESTRO!$B$3:$B$1000)/((MAESTRO!$B$3:$B$1000="PROVEEDORES")*(UPPER(MAESTRO!$L$3:$L$1000)="CONFIRMADO")),ROWS($A$3:A22))),"")</f>
        <v/>
      </c>
      <c r="C22" s="24" t="str">
        <f ca="1">IFERROR(INDEX(MAESTRO!C:C,_xludf.AGGREGATE(15,6,ROW(MAESTRO!$B$3:$B$1000)/((MAESTRO!$B$3:$B$1000="PROVEEDORES")*(UPPER(MAESTRO!$L$3:$L$1000)="CONFIRMADO")),ROWS($A$3:A22))),"")</f>
        <v/>
      </c>
      <c r="D22" s="24" t="str">
        <f ca="1">IFERROR(INDEX(MAESTRO!D:D,_xludf.AGGREGATE(15,6,ROW(MAESTRO!$B$3:$B$1000)/((MAESTRO!$B$3:$B$1000="PROVEEDORES")*(UPPER(MAESTRO!$L$3:$L$1000)="CONFIRMADO")),ROWS($A$3:A22))),"")</f>
        <v/>
      </c>
      <c r="E22" s="24" t="str">
        <f ca="1">IFERROR(INDEX(MAESTRO!E:E,_xludf.AGGREGATE(15,6,ROW(MAESTRO!$B$3:$B$1000)/((MAESTRO!$B$3:$B$1000="PROVEEDORES")*(UPPER(MAESTRO!$L$3:$L$1000)="CONFIRMADO")),ROWS($A$3:A22))),"")</f>
        <v/>
      </c>
      <c r="F22" s="24" t="str">
        <f ca="1">IFERROR(INDEX(MAESTRO!F:F,_xludf.AGGREGATE(15,6,ROW(MAESTRO!$B$3:$B$1000)/((MAESTRO!$B$3:$B$1000="PROVEEDORES")*(UPPER(MAESTRO!$L$3:$L$1000)="CONFIRMADO")),ROWS($A$3:A22))),"")</f>
        <v/>
      </c>
      <c r="G22" s="24" t="str">
        <f ca="1">IFERROR(INDEX(MAESTRO!G:G,_xludf.AGGREGATE(15,6,ROW(MAESTRO!$B$3:$B$1000)/((MAESTRO!$B$3:$B$1000="PROVEEDORES")*(UPPER(MAESTRO!$L$3:$L$1000)="CONFIRMADO")),ROWS($A$3:A22))),"")</f>
        <v/>
      </c>
      <c r="H22" s="24" t="str">
        <f ca="1">IFERROR(INDEX(MAESTRO!H:H,_xludf.AGGREGATE(15,6,ROW(MAESTRO!$B$3:$B$1000)/((MAESTRO!$B$3:$B$1000="PROVEEDORES")*(UPPER(MAESTRO!$L$3:$L$1000)="CONFIRMADO")),ROWS($A$3:A22))),"")</f>
        <v/>
      </c>
      <c r="I22" s="24" t="str">
        <f ca="1">IFERROR(INDEX(MAESTRO!I:I,_xludf.AGGREGATE(15,6,ROW(MAESTRO!$B$3:$B$1000)/((MAESTRO!$B$3:$B$1000="PROVEEDORES")*(UPPER(MAESTRO!$L$3:$L$1000)="CONFIRMADO")),ROWS($A$3:A22))),"")</f>
        <v/>
      </c>
      <c r="J22" s="24" t="str">
        <f ca="1">IFERROR(INDEX(MAESTRO!J:J,_xludf.AGGREGATE(15,6,ROW(MAESTRO!$B$3:$B$1000)/((MAESTRO!$B$3:$B$1000="PROVEEDORES")*(UPPER(MAESTRO!$L$3:$L$1000)="CONFIRMADO")),ROWS($A$3:A22))),"")</f>
        <v/>
      </c>
      <c r="K22" s="24" t="str">
        <f ca="1">IFERROR(INDEX(MAESTRO!K:K,_xludf.AGGREGATE(15,6,ROW(MAESTRO!$B$3:$B$1000)/((MAESTRO!$B$3:$B$1000="PROVEEDORES")*(UPPER(MAESTRO!$L$3:$L$1000)="CONFIRMADO")),ROWS($A$3:A22))),"")</f>
        <v/>
      </c>
      <c r="L22" s="24" t="str">
        <f ca="1">IFERROR(INDEX(MAESTRO!L:L,_xludf.AGGREGATE(15,6,ROW(MAESTRO!$B$3:$B$1000)/((MAESTRO!$B$3:$B$1000="PROVEEDORES")*(UPPER(MAESTRO!$L$3:$L$1000)="CONFIRMADO")),ROWS($A$3:A22))),"")</f>
        <v/>
      </c>
      <c r="M22" s="24" t="str">
        <f ca="1">IFERROR(INDEX(MAESTRO!M:M,_xludf.AGGREGATE(15,6,ROW(MAESTRO!$B$3:$B$1000)/((MAESTRO!$B$3:$B$1000="PROVEEDORES")*(UPPER(MAESTRO!$L$3:$L$1000)="CONFIRMADO")),ROWS($A$3:A22))),"")</f>
        <v/>
      </c>
      <c r="N22" s="24" t="str">
        <f ca="1">IFERROR(INDEX(MAESTRO!N:N,_xludf.AGGREGATE(15,6,ROW(MAESTRO!$B$3:$B$1000)/((MAESTRO!$B$3:$B$1000="PROVEEDORES")*(UPPER(MAESTRO!$L$3:$L$1000)="CONFIRMADO")),ROWS($A$3:A22))),"")</f>
        <v/>
      </c>
      <c r="O22" s="24" t="str">
        <f ca="1">IFERROR(INDEX(MAESTRO!O:O,_xludf.AGGREGATE(15,6,ROW(MAESTRO!$B$3:$B$1000)/((MAESTRO!$B$3:$B$1000="PROVEEDORES")*(UPPER(MAESTRO!$L$3:$L$1000)="CONFIRMADO")),ROWS($A$3:A22))),"")</f>
        <v/>
      </c>
      <c r="P22" s="24" t="str">
        <f ca="1">IFERROR(INDEX(MAESTRO!P:P,_xludf.AGGREGATE(15,6,ROW(MAESTRO!$B$3:$B$1000)/((MAESTRO!$B$3:$B$1000="PROVEEDORES")*(UPPER(MAESTRO!$L$3:$L$1000)="CONFIRMADO")),ROWS($A$3:A22))),"")</f>
        <v/>
      </c>
      <c r="Q22" s="24" t="str">
        <f ca="1">IFERROR(INDEX(MAESTRO!Q:Q,_xludf.AGGREGATE(15,6,ROW(MAESTRO!$B$3:$B$1000)/((MAESTRO!$B$3:$B$1000="PROVEEDORES")*(UPPER(MAESTRO!$L$3:$L$1000)="CONFIRMADO")),ROWS($A$3:A22))),"")</f>
        <v/>
      </c>
      <c r="R22" s="24" t="str">
        <f ca="1">IFERROR(INDEX(MAESTRO!R:R,_xludf.AGGREGATE(15,6,ROW(MAESTRO!$B$3:$B$1000)/((MAESTRO!$B$3:$B$1000="PROVEEDORES")*(UPPER(MAESTRO!$L$3:$L$1000)="CONFIRMADO")),ROWS($A$3:A22))),"")</f>
        <v/>
      </c>
      <c r="S22" s="24" t="str">
        <f ca="1">IFERROR(INDEX(MAESTRO!S:S,_xludf.AGGREGATE(15,6,ROW(MAESTRO!$B$3:$B$1000)/((MAESTRO!$B$3:$B$1000="PROVEEDORES")*(UPPER(MAESTRO!$L$3:$L$1000)="CONFIRMADO")),ROWS($A$3:A22))),"")</f>
        <v/>
      </c>
      <c r="T22" s="24" t="str">
        <f ca="1">IFERROR(INDEX(MAESTRO!T:T,_xludf.AGGREGATE(15,6,ROW(MAESTRO!$B$3:$B$1000)/((MAESTRO!$B$3:$B$1000="PROVEEDORES")*(UPPER(MAESTRO!$L$3:$L$1000)="CONFIRMADO")),ROWS($A$3:A22))),"")</f>
        <v/>
      </c>
      <c r="U22" s="24" t="str">
        <f ca="1">IFERROR(INDEX(MAESTRO!U:U,_xludf.AGGREGATE(15,6,ROW(MAESTRO!$B$3:$B$1000)/((MAESTRO!$B$3:$B$1000="PROVEEDORES")*(UPPER(MAESTRO!$L$3:$L$1000)="CONFIRMADO")),ROWS($A$3:A22))),"")</f>
        <v/>
      </c>
      <c r="V22" s="24" t="str">
        <f ca="1">IFERROR(INDEX(MAESTRO!V:V,_xludf.AGGREGATE(15,6,ROW(MAESTRO!$B$3:$B$1000)/((MAESTRO!$B$3:$B$1000="PROVEEDORES")*(UPPER(MAESTRO!$L$3:$L$1000)="CONFIRMADO")),ROWS($A$3:A22))),"")</f>
        <v/>
      </c>
      <c r="W22" s="24" t="str">
        <f ca="1">IFERROR(INDEX(MAESTRO!W:W,_xludf.AGGREGATE(15,6,ROW(MAESTRO!$B$3:$B$1000)/((MAESTRO!$B$3:$B$1000="PROVEEDORES")*(UPPER(MAESTRO!$L$3:$L$1000)="CONFIRMADO")),ROWS($A$3:A22))),"")</f>
        <v/>
      </c>
      <c r="X22" s="24" t="str">
        <f ca="1">IFERROR(INDEX(MAESTRO!X:X,_xludf.AGGREGATE(15,6,ROW(MAESTRO!$B$3:$B$1000)/((MAESTRO!$B$3:$B$1000="PROVEEDORES")*(UPPER(MAESTRO!$L$3:$L$1000)="CONFIRMADO")),ROWS($A$3:A22))),"")</f>
        <v/>
      </c>
    </row>
    <row r="23" spans="1:24" ht="22.05" customHeight="1">
      <c r="A23" s="10" t="str">
        <f ca="1">IFERROR(INDEX(MAESTRO!A:A,_xludf.AGGREGATE(15,6,ROW(MAESTRO!$B$3:$B$1000)/((MAESTRO!$B$3:$B$1000="PROVEEDORES")*(UPPER(MAESTRO!$L$3:$L$1000)="CONFIRMADO")),ROWS($A$3:A23))),"")</f>
        <v/>
      </c>
      <c r="B23" s="10" t="str">
        <f ca="1">IFERROR(INDEX(MAESTRO!B:B,_xludf.AGGREGATE(15,6,ROW(MAESTRO!$B$3:$B$1000)/((MAESTRO!$B$3:$B$1000="PROVEEDORES")*(UPPER(MAESTRO!$L$3:$L$1000)="CONFIRMADO")),ROWS($A$3:A23))),"")</f>
        <v/>
      </c>
      <c r="C23" s="10" t="str">
        <f ca="1">IFERROR(INDEX(MAESTRO!C:C,_xludf.AGGREGATE(15,6,ROW(MAESTRO!$B$3:$B$1000)/((MAESTRO!$B$3:$B$1000="PROVEEDORES")*(UPPER(MAESTRO!$L$3:$L$1000)="CONFIRMADO")),ROWS($A$3:A23))),"")</f>
        <v/>
      </c>
      <c r="D23" s="10" t="str">
        <f ca="1">IFERROR(INDEX(MAESTRO!D:D,_xludf.AGGREGATE(15,6,ROW(MAESTRO!$B$3:$B$1000)/((MAESTRO!$B$3:$B$1000="PROVEEDORES")*(UPPER(MAESTRO!$L$3:$L$1000)="CONFIRMADO")),ROWS($A$3:A23))),"")</f>
        <v/>
      </c>
      <c r="E23" s="10" t="str">
        <f ca="1">IFERROR(INDEX(MAESTRO!E:E,_xludf.AGGREGATE(15,6,ROW(MAESTRO!$B$3:$B$1000)/((MAESTRO!$B$3:$B$1000="PROVEEDORES")*(UPPER(MAESTRO!$L$3:$L$1000)="CONFIRMADO")),ROWS($A$3:A23))),"")</f>
        <v/>
      </c>
      <c r="F23" s="10" t="str">
        <f ca="1">IFERROR(INDEX(MAESTRO!F:F,_xludf.AGGREGATE(15,6,ROW(MAESTRO!$B$3:$B$1000)/((MAESTRO!$B$3:$B$1000="PROVEEDORES")*(UPPER(MAESTRO!$L$3:$L$1000)="CONFIRMADO")),ROWS($A$3:A23))),"")</f>
        <v/>
      </c>
      <c r="G23" s="10" t="str">
        <f ca="1">IFERROR(INDEX(MAESTRO!G:G,_xludf.AGGREGATE(15,6,ROW(MAESTRO!$B$3:$B$1000)/((MAESTRO!$B$3:$B$1000="PROVEEDORES")*(UPPER(MAESTRO!$L$3:$L$1000)="CONFIRMADO")),ROWS($A$3:A23))),"")</f>
        <v/>
      </c>
      <c r="H23" s="10" t="str">
        <f ca="1">IFERROR(INDEX(MAESTRO!H:H,_xludf.AGGREGATE(15,6,ROW(MAESTRO!$B$3:$B$1000)/((MAESTRO!$B$3:$B$1000="PROVEEDORES")*(UPPER(MAESTRO!$L$3:$L$1000)="CONFIRMADO")),ROWS($A$3:A23))),"")</f>
        <v/>
      </c>
      <c r="I23" s="10" t="str">
        <f ca="1">IFERROR(INDEX(MAESTRO!I:I,_xludf.AGGREGATE(15,6,ROW(MAESTRO!$B$3:$B$1000)/((MAESTRO!$B$3:$B$1000="PROVEEDORES")*(UPPER(MAESTRO!$L$3:$L$1000)="CONFIRMADO")),ROWS($A$3:A23))),"")</f>
        <v/>
      </c>
      <c r="J23" s="10" t="str">
        <f ca="1">IFERROR(INDEX(MAESTRO!J:J,_xludf.AGGREGATE(15,6,ROW(MAESTRO!$B$3:$B$1000)/((MAESTRO!$B$3:$B$1000="PROVEEDORES")*(UPPER(MAESTRO!$L$3:$L$1000)="CONFIRMADO")),ROWS($A$3:A23))),"")</f>
        <v/>
      </c>
      <c r="K23" s="10" t="str">
        <f ca="1">IFERROR(INDEX(MAESTRO!K:K,_xludf.AGGREGATE(15,6,ROW(MAESTRO!$B$3:$B$1000)/((MAESTRO!$B$3:$B$1000="PROVEEDORES")*(UPPER(MAESTRO!$L$3:$L$1000)="CONFIRMADO")),ROWS($A$3:A23))),"")</f>
        <v/>
      </c>
      <c r="L23" s="10" t="str">
        <f ca="1">IFERROR(INDEX(MAESTRO!L:L,_xludf.AGGREGATE(15,6,ROW(MAESTRO!$B$3:$B$1000)/((MAESTRO!$B$3:$B$1000="PROVEEDORES")*(UPPER(MAESTRO!$L$3:$L$1000)="CONFIRMADO")),ROWS($A$3:A23))),"")</f>
        <v/>
      </c>
      <c r="M23" s="10" t="str">
        <f ca="1">IFERROR(INDEX(MAESTRO!M:M,_xludf.AGGREGATE(15,6,ROW(MAESTRO!$B$3:$B$1000)/((MAESTRO!$B$3:$B$1000="PROVEEDORES")*(UPPER(MAESTRO!$L$3:$L$1000)="CONFIRMADO")),ROWS($A$3:A23))),"")</f>
        <v/>
      </c>
      <c r="N23" s="10" t="str">
        <f ca="1">IFERROR(INDEX(MAESTRO!N:N,_xludf.AGGREGATE(15,6,ROW(MAESTRO!$B$3:$B$1000)/((MAESTRO!$B$3:$B$1000="PROVEEDORES")*(UPPER(MAESTRO!$L$3:$L$1000)="CONFIRMADO")),ROWS($A$3:A23))),"")</f>
        <v/>
      </c>
      <c r="O23" s="10" t="str">
        <f ca="1">IFERROR(INDEX(MAESTRO!O:O,_xludf.AGGREGATE(15,6,ROW(MAESTRO!$B$3:$B$1000)/((MAESTRO!$B$3:$B$1000="PROVEEDORES")*(UPPER(MAESTRO!$L$3:$L$1000)="CONFIRMADO")),ROWS($A$3:A23))),"")</f>
        <v/>
      </c>
      <c r="P23" s="10" t="str">
        <f ca="1">IFERROR(INDEX(MAESTRO!P:P,_xludf.AGGREGATE(15,6,ROW(MAESTRO!$B$3:$B$1000)/((MAESTRO!$B$3:$B$1000="PROVEEDORES")*(UPPER(MAESTRO!$L$3:$L$1000)="CONFIRMADO")),ROWS($A$3:A23))),"")</f>
        <v/>
      </c>
      <c r="Q23" s="10" t="str">
        <f ca="1">IFERROR(INDEX(MAESTRO!Q:Q,_xludf.AGGREGATE(15,6,ROW(MAESTRO!$B$3:$B$1000)/((MAESTRO!$B$3:$B$1000="PROVEEDORES")*(UPPER(MAESTRO!$L$3:$L$1000)="CONFIRMADO")),ROWS($A$3:A23))),"")</f>
        <v/>
      </c>
      <c r="R23" s="10" t="str">
        <f ca="1">IFERROR(INDEX(MAESTRO!R:R,_xludf.AGGREGATE(15,6,ROW(MAESTRO!$B$3:$B$1000)/((MAESTRO!$B$3:$B$1000="PROVEEDORES")*(UPPER(MAESTRO!$L$3:$L$1000)="CONFIRMADO")),ROWS($A$3:A23))),"")</f>
        <v/>
      </c>
      <c r="S23" s="10" t="str">
        <f ca="1">IFERROR(INDEX(MAESTRO!S:S,_xludf.AGGREGATE(15,6,ROW(MAESTRO!$B$3:$B$1000)/((MAESTRO!$B$3:$B$1000="PROVEEDORES")*(UPPER(MAESTRO!$L$3:$L$1000)="CONFIRMADO")),ROWS($A$3:A23))),"")</f>
        <v/>
      </c>
      <c r="T23" s="10" t="str">
        <f ca="1">IFERROR(INDEX(MAESTRO!T:T,_xludf.AGGREGATE(15,6,ROW(MAESTRO!$B$3:$B$1000)/((MAESTRO!$B$3:$B$1000="PROVEEDORES")*(UPPER(MAESTRO!$L$3:$L$1000)="CONFIRMADO")),ROWS($A$3:A23))),"")</f>
        <v/>
      </c>
      <c r="U23" s="10" t="str">
        <f ca="1">IFERROR(INDEX(MAESTRO!U:U,_xludf.AGGREGATE(15,6,ROW(MAESTRO!$B$3:$B$1000)/((MAESTRO!$B$3:$B$1000="PROVEEDORES")*(UPPER(MAESTRO!$L$3:$L$1000)="CONFIRMADO")),ROWS($A$3:A23))),"")</f>
        <v/>
      </c>
      <c r="V23" s="10" t="str">
        <f ca="1">IFERROR(INDEX(MAESTRO!V:V,_xludf.AGGREGATE(15,6,ROW(MAESTRO!$B$3:$B$1000)/((MAESTRO!$B$3:$B$1000="PROVEEDORES")*(UPPER(MAESTRO!$L$3:$L$1000)="CONFIRMADO")),ROWS($A$3:A23))),"")</f>
        <v/>
      </c>
      <c r="W23" s="10" t="str">
        <f ca="1">IFERROR(INDEX(MAESTRO!W:W,_xludf.AGGREGATE(15,6,ROW(MAESTRO!$B$3:$B$1000)/((MAESTRO!$B$3:$B$1000="PROVEEDORES")*(UPPER(MAESTRO!$L$3:$L$1000)="CONFIRMADO")),ROWS($A$3:A23))),"")</f>
        <v/>
      </c>
      <c r="X23" s="10" t="str">
        <f ca="1">IFERROR(INDEX(MAESTRO!X:X,_xludf.AGGREGATE(15,6,ROW(MAESTRO!$B$3:$B$1000)/((MAESTRO!$B$3:$B$1000="PROVEEDORES")*(UPPER(MAESTRO!$L$3:$L$1000)="CONFIRMADO")),ROWS($A$3:A23))),"")</f>
        <v/>
      </c>
    </row>
    <row r="24" spans="1:24" ht="22.05" customHeight="1">
      <c r="A24" s="24" t="str">
        <f ca="1">IFERROR(INDEX(MAESTRO!A:A,_xludf.AGGREGATE(15,6,ROW(MAESTRO!$B$3:$B$1000)/((MAESTRO!$B$3:$B$1000="PROVEEDORES")*(UPPER(MAESTRO!$L$3:$L$1000)="CONFIRMADO")),ROWS($A$3:A24))),"")</f>
        <v/>
      </c>
      <c r="B24" s="24" t="str">
        <f ca="1">IFERROR(INDEX(MAESTRO!B:B,_xludf.AGGREGATE(15,6,ROW(MAESTRO!$B$3:$B$1000)/((MAESTRO!$B$3:$B$1000="PROVEEDORES")*(UPPER(MAESTRO!$L$3:$L$1000)="CONFIRMADO")),ROWS($A$3:A24))),"")</f>
        <v/>
      </c>
      <c r="C24" s="24" t="str">
        <f ca="1">IFERROR(INDEX(MAESTRO!C:C,_xludf.AGGREGATE(15,6,ROW(MAESTRO!$B$3:$B$1000)/((MAESTRO!$B$3:$B$1000="PROVEEDORES")*(UPPER(MAESTRO!$L$3:$L$1000)="CONFIRMADO")),ROWS($A$3:A24))),"")</f>
        <v/>
      </c>
      <c r="D24" s="24" t="str">
        <f ca="1">IFERROR(INDEX(MAESTRO!D:D,_xludf.AGGREGATE(15,6,ROW(MAESTRO!$B$3:$B$1000)/((MAESTRO!$B$3:$B$1000="PROVEEDORES")*(UPPER(MAESTRO!$L$3:$L$1000)="CONFIRMADO")),ROWS($A$3:A24))),"")</f>
        <v/>
      </c>
      <c r="E24" s="24" t="str">
        <f ca="1">IFERROR(INDEX(MAESTRO!E:E,_xludf.AGGREGATE(15,6,ROW(MAESTRO!$B$3:$B$1000)/((MAESTRO!$B$3:$B$1000="PROVEEDORES")*(UPPER(MAESTRO!$L$3:$L$1000)="CONFIRMADO")),ROWS($A$3:A24))),"")</f>
        <v/>
      </c>
      <c r="F24" s="24" t="str">
        <f ca="1">IFERROR(INDEX(MAESTRO!F:F,_xludf.AGGREGATE(15,6,ROW(MAESTRO!$B$3:$B$1000)/((MAESTRO!$B$3:$B$1000="PROVEEDORES")*(UPPER(MAESTRO!$L$3:$L$1000)="CONFIRMADO")),ROWS($A$3:A24))),"")</f>
        <v/>
      </c>
      <c r="G24" s="24" t="str">
        <f ca="1">IFERROR(INDEX(MAESTRO!G:G,_xludf.AGGREGATE(15,6,ROW(MAESTRO!$B$3:$B$1000)/((MAESTRO!$B$3:$B$1000="PROVEEDORES")*(UPPER(MAESTRO!$L$3:$L$1000)="CONFIRMADO")),ROWS($A$3:A24))),"")</f>
        <v/>
      </c>
      <c r="H24" s="24" t="str">
        <f ca="1">IFERROR(INDEX(MAESTRO!H:H,_xludf.AGGREGATE(15,6,ROW(MAESTRO!$B$3:$B$1000)/((MAESTRO!$B$3:$B$1000="PROVEEDORES")*(UPPER(MAESTRO!$L$3:$L$1000)="CONFIRMADO")),ROWS($A$3:A24))),"")</f>
        <v/>
      </c>
      <c r="I24" s="24" t="str">
        <f ca="1">IFERROR(INDEX(MAESTRO!I:I,_xludf.AGGREGATE(15,6,ROW(MAESTRO!$B$3:$B$1000)/((MAESTRO!$B$3:$B$1000="PROVEEDORES")*(UPPER(MAESTRO!$L$3:$L$1000)="CONFIRMADO")),ROWS($A$3:A24))),"")</f>
        <v/>
      </c>
      <c r="J24" s="24" t="str">
        <f ca="1">IFERROR(INDEX(MAESTRO!J:J,_xludf.AGGREGATE(15,6,ROW(MAESTRO!$B$3:$B$1000)/((MAESTRO!$B$3:$B$1000="PROVEEDORES")*(UPPER(MAESTRO!$L$3:$L$1000)="CONFIRMADO")),ROWS($A$3:A24))),"")</f>
        <v/>
      </c>
      <c r="K24" s="24" t="str">
        <f ca="1">IFERROR(INDEX(MAESTRO!K:K,_xludf.AGGREGATE(15,6,ROW(MAESTRO!$B$3:$B$1000)/((MAESTRO!$B$3:$B$1000="PROVEEDORES")*(UPPER(MAESTRO!$L$3:$L$1000)="CONFIRMADO")),ROWS($A$3:A24))),"")</f>
        <v/>
      </c>
      <c r="L24" s="24" t="str">
        <f ca="1">IFERROR(INDEX(MAESTRO!L:L,_xludf.AGGREGATE(15,6,ROW(MAESTRO!$B$3:$B$1000)/((MAESTRO!$B$3:$B$1000="PROVEEDORES")*(UPPER(MAESTRO!$L$3:$L$1000)="CONFIRMADO")),ROWS($A$3:A24))),"")</f>
        <v/>
      </c>
      <c r="M24" s="24" t="str">
        <f ca="1">IFERROR(INDEX(MAESTRO!M:M,_xludf.AGGREGATE(15,6,ROW(MAESTRO!$B$3:$B$1000)/((MAESTRO!$B$3:$B$1000="PROVEEDORES")*(UPPER(MAESTRO!$L$3:$L$1000)="CONFIRMADO")),ROWS($A$3:A24))),"")</f>
        <v/>
      </c>
      <c r="N24" s="24" t="str">
        <f ca="1">IFERROR(INDEX(MAESTRO!N:N,_xludf.AGGREGATE(15,6,ROW(MAESTRO!$B$3:$B$1000)/((MAESTRO!$B$3:$B$1000="PROVEEDORES")*(UPPER(MAESTRO!$L$3:$L$1000)="CONFIRMADO")),ROWS($A$3:A24))),"")</f>
        <v/>
      </c>
      <c r="O24" s="24" t="str">
        <f ca="1">IFERROR(INDEX(MAESTRO!O:O,_xludf.AGGREGATE(15,6,ROW(MAESTRO!$B$3:$B$1000)/((MAESTRO!$B$3:$B$1000="PROVEEDORES")*(UPPER(MAESTRO!$L$3:$L$1000)="CONFIRMADO")),ROWS($A$3:A24))),"")</f>
        <v/>
      </c>
      <c r="P24" s="24" t="str">
        <f ca="1">IFERROR(INDEX(MAESTRO!P:P,_xludf.AGGREGATE(15,6,ROW(MAESTRO!$B$3:$B$1000)/((MAESTRO!$B$3:$B$1000="PROVEEDORES")*(UPPER(MAESTRO!$L$3:$L$1000)="CONFIRMADO")),ROWS($A$3:A24))),"")</f>
        <v/>
      </c>
      <c r="Q24" s="24" t="str">
        <f ca="1">IFERROR(INDEX(MAESTRO!Q:Q,_xludf.AGGREGATE(15,6,ROW(MAESTRO!$B$3:$B$1000)/((MAESTRO!$B$3:$B$1000="PROVEEDORES")*(UPPER(MAESTRO!$L$3:$L$1000)="CONFIRMADO")),ROWS($A$3:A24))),"")</f>
        <v/>
      </c>
      <c r="R24" s="24" t="str">
        <f ca="1">IFERROR(INDEX(MAESTRO!R:R,_xludf.AGGREGATE(15,6,ROW(MAESTRO!$B$3:$B$1000)/((MAESTRO!$B$3:$B$1000="PROVEEDORES")*(UPPER(MAESTRO!$L$3:$L$1000)="CONFIRMADO")),ROWS($A$3:A24))),"")</f>
        <v/>
      </c>
      <c r="S24" s="24" t="str">
        <f ca="1">IFERROR(INDEX(MAESTRO!S:S,_xludf.AGGREGATE(15,6,ROW(MAESTRO!$B$3:$B$1000)/((MAESTRO!$B$3:$B$1000="PROVEEDORES")*(UPPER(MAESTRO!$L$3:$L$1000)="CONFIRMADO")),ROWS($A$3:A24))),"")</f>
        <v/>
      </c>
      <c r="T24" s="24" t="str">
        <f ca="1">IFERROR(INDEX(MAESTRO!T:T,_xludf.AGGREGATE(15,6,ROW(MAESTRO!$B$3:$B$1000)/((MAESTRO!$B$3:$B$1000="PROVEEDORES")*(UPPER(MAESTRO!$L$3:$L$1000)="CONFIRMADO")),ROWS($A$3:A24))),"")</f>
        <v/>
      </c>
      <c r="U24" s="24" t="str">
        <f ca="1">IFERROR(INDEX(MAESTRO!U:U,_xludf.AGGREGATE(15,6,ROW(MAESTRO!$B$3:$B$1000)/((MAESTRO!$B$3:$B$1000="PROVEEDORES")*(UPPER(MAESTRO!$L$3:$L$1000)="CONFIRMADO")),ROWS($A$3:A24))),"")</f>
        <v/>
      </c>
      <c r="V24" s="24" t="str">
        <f ca="1">IFERROR(INDEX(MAESTRO!V:V,_xludf.AGGREGATE(15,6,ROW(MAESTRO!$B$3:$B$1000)/((MAESTRO!$B$3:$B$1000="PROVEEDORES")*(UPPER(MAESTRO!$L$3:$L$1000)="CONFIRMADO")),ROWS($A$3:A24))),"")</f>
        <v/>
      </c>
      <c r="W24" s="24" t="str">
        <f ca="1">IFERROR(INDEX(MAESTRO!W:W,_xludf.AGGREGATE(15,6,ROW(MAESTRO!$B$3:$B$1000)/((MAESTRO!$B$3:$B$1000="PROVEEDORES")*(UPPER(MAESTRO!$L$3:$L$1000)="CONFIRMADO")),ROWS($A$3:A24))),"")</f>
        <v/>
      </c>
      <c r="X24" s="24" t="str">
        <f ca="1">IFERROR(INDEX(MAESTRO!X:X,_xludf.AGGREGATE(15,6,ROW(MAESTRO!$B$3:$B$1000)/((MAESTRO!$B$3:$B$1000="PROVEEDORES")*(UPPER(MAESTRO!$L$3:$L$1000)="CONFIRMADO")),ROWS($A$3:A24))),"")</f>
        <v/>
      </c>
    </row>
    <row r="25" spans="1:24" ht="22.05" customHeight="1">
      <c r="A25" s="10" t="str">
        <f ca="1">IFERROR(INDEX(MAESTRO!A:A,_xludf.AGGREGATE(15,6,ROW(MAESTRO!$B$3:$B$1000)/((MAESTRO!$B$3:$B$1000="PROVEEDORES")*(UPPER(MAESTRO!$L$3:$L$1000)="CONFIRMADO")),ROWS($A$3:A25))),"")</f>
        <v/>
      </c>
      <c r="B25" s="10" t="str">
        <f ca="1">IFERROR(INDEX(MAESTRO!B:B,_xludf.AGGREGATE(15,6,ROW(MAESTRO!$B$3:$B$1000)/((MAESTRO!$B$3:$B$1000="PROVEEDORES")*(UPPER(MAESTRO!$L$3:$L$1000)="CONFIRMADO")),ROWS($A$3:A25))),"")</f>
        <v/>
      </c>
      <c r="C25" s="10" t="str">
        <f ca="1">IFERROR(INDEX(MAESTRO!C:C,_xludf.AGGREGATE(15,6,ROW(MAESTRO!$B$3:$B$1000)/((MAESTRO!$B$3:$B$1000="PROVEEDORES")*(UPPER(MAESTRO!$L$3:$L$1000)="CONFIRMADO")),ROWS($A$3:A25))),"")</f>
        <v/>
      </c>
      <c r="D25" s="10" t="str">
        <f ca="1">IFERROR(INDEX(MAESTRO!D:D,_xludf.AGGREGATE(15,6,ROW(MAESTRO!$B$3:$B$1000)/((MAESTRO!$B$3:$B$1000="PROVEEDORES")*(UPPER(MAESTRO!$L$3:$L$1000)="CONFIRMADO")),ROWS($A$3:A25))),"")</f>
        <v/>
      </c>
      <c r="E25" s="10" t="str">
        <f ca="1">IFERROR(INDEX(MAESTRO!E:E,_xludf.AGGREGATE(15,6,ROW(MAESTRO!$B$3:$B$1000)/((MAESTRO!$B$3:$B$1000="PROVEEDORES")*(UPPER(MAESTRO!$L$3:$L$1000)="CONFIRMADO")),ROWS($A$3:A25))),"")</f>
        <v/>
      </c>
      <c r="F25" s="10" t="str">
        <f ca="1">IFERROR(INDEX(MAESTRO!F:F,_xludf.AGGREGATE(15,6,ROW(MAESTRO!$B$3:$B$1000)/((MAESTRO!$B$3:$B$1000="PROVEEDORES")*(UPPER(MAESTRO!$L$3:$L$1000)="CONFIRMADO")),ROWS($A$3:A25))),"")</f>
        <v/>
      </c>
      <c r="G25" s="10" t="str">
        <f ca="1">IFERROR(INDEX(MAESTRO!G:G,_xludf.AGGREGATE(15,6,ROW(MAESTRO!$B$3:$B$1000)/((MAESTRO!$B$3:$B$1000="PROVEEDORES")*(UPPER(MAESTRO!$L$3:$L$1000)="CONFIRMADO")),ROWS($A$3:A25))),"")</f>
        <v/>
      </c>
      <c r="H25" s="10" t="str">
        <f ca="1">IFERROR(INDEX(MAESTRO!H:H,_xludf.AGGREGATE(15,6,ROW(MAESTRO!$B$3:$B$1000)/((MAESTRO!$B$3:$B$1000="PROVEEDORES")*(UPPER(MAESTRO!$L$3:$L$1000)="CONFIRMADO")),ROWS($A$3:A25))),"")</f>
        <v/>
      </c>
      <c r="I25" s="10" t="str">
        <f ca="1">IFERROR(INDEX(MAESTRO!I:I,_xludf.AGGREGATE(15,6,ROW(MAESTRO!$B$3:$B$1000)/((MAESTRO!$B$3:$B$1000="PROVEEDORES")*(UPPER(MAESTRO!$L$3:$L$1000)="CONFIRMADO")),ROWS($A$3:A25))),"")</f>
        <v/>
      </c>
      <c r="J25" s="10" t="str">
        <f ca="1">IFERROR(INDEX(MAESTRO!J:J,_xludf.AGGREGATE(15,6,ROW(MAESTRO!$B$3:$B$1000)/((MAESTRO!$B$3:$B$1000="PROVEEDORES")*(UPPER(MAESTRO!$L$3:$L$1000)="CONFIRMADO")),ROWS($A$3:A25))),"")</f>
        <v/>
      </c>
      <c r="K25" s="10" t="str">
        <f ca="1">IFERROR(INDEX(MAESTRO!K:K,_xludf.AGGREGATE(15,6,ROW(MAESTRO!$B$3:$B$1000)/((MAESTRO!$B$3:$B$1000="PROVEEDORES")*(UPPER(MAESTRO!$L$3:$L$1000)="CONFIRMADO")),ROWS($A$3:A25))),"")</f>
        <v/>
      </c>
      <c r="L25" s="10" t="str">
        <f ca="1">IFERROR(INDEX(MAESTRO!L:L,_xludf.AGGREGATE(15,6,ROW(MAESTRO!$B$3:$B$1000)/((MAESTRO!$B$3:$B$1000="PROVEEDORES")*(UPPER(MAESTRO!$L$3:$L$1000)="CONFIRMADO")),ROWS($A$3:A25))),"")</f>
        <v/>
      </c>
      <c r="M25" s="10" t="str">
        <f ca="1">IFERROR(INDEX(MAESTRO!M:M,_xludf.AGGREGATE(15,6,ROW(MAESTRO!$B$3:$B$1000)/((MAESTRO!$B$3:$B$1000="PROVEEDORES")*(UPPER(MAESTRO!$L$3:$L$1000)="CONFIRMADO")),ROWS($A$3:A25))),"")</f>
        <v/>
      </c>
      <c r="N25" s="10" t="str">
        <f ca="1">IFERROR(INDEX(MAESTRO!N:N,_xludf.AGGREGATE(15,6,ROW(MAESTRO!$B$3:$B$1000)/((MAESTRO!$B$3:$B$1000="PROVEEDORES")*(UPPER(MAESTRO!$L$3:$L$1000)="CONFIRMADO")),ROWS($A$3:A25))),"")</f>
        <v/>
      </c>
      <c r="O25" s="10" t="str">
        <f ca="1">IFERROR(INDEX(MAESTRO!O:O,_xludf.AGGREGATE(15,6,ROW(MAESTRO!$B$3:$B$1000)/((MAESTRO!$B$3:$B$1000="PROVEEDORES")*(UPPER(MAESTRO!$L$3:$L$1000)="CONFIRMADO")),ROWS($A$3:A25))),"")</f>
        <v/>
      </c>
      <c r="P25" s="10" t="str">
        <f ca="1">IFERROR(INDEX(MAESTRO!P:P,_xludf.AGGREGATE(15,6,ROW(MAESTRO!$B$3:$B$1000)/((MAESTRO!$B$3:$B$1000="PROVEEDORES")*(UPPER(MAESTRO!$L$3:$L$1000)="CONFIRMADO")),ROWS($A$3:A25))),"")</f>
        <v/>
      </c>
      <c r="Q25" s="10" t="str">
        <f ca="1">IFERROR(INDEX(MAESTRO!Q:Q,_xludf.AGGREGATE(15,6,ROW(MAESTRO!$B$3:$B$1000)/((MAESTRO!$B$3:$B$1000="PROVEEDORES")*(UPPER(MAESTRO!$L$3:$L$1000)="CONFIRMADO")),ROWS($A$3:A25))),"")</f>
        <v/>
      </c>
      <c r="R25" s="10" t="str">
        <f ca="1">IFERROR(INDEX(MAESTRO!R:R,_xludf.AGGREGATE(15,6,ROW(MAESTRO!$B$3:$B$1000)/((MAESTRO!$B$3:$B$1000="PROVEEDORES")*(UPPER(MAESTRO!$L$3:$L$1000)="CONFIRMADO")),ROWS($A$3:A25))),"")</f>
        <v/>
      </c>
      <c r="S25" s="10" t="str">
        <f ca="1">IFERROR(INDEX(MAESTRO!S:S,_xludf.AGGREGATE(15,6,ROW(MAESTRO!$B$3:$B$1000)/((MAESTRO!$B$3:$B$1000="PROVEEDORES")*(UPPER(MAESTRO!$L$3:$L$1000)="CONFIRMADO")),ROWS($A$3:A25))),"")</f>
        <v/>
      </c>
      <c r="T25" s="10" t="str">
        <f ca="1">IFERROR(INDEX(MAESTRO!T:T,_xludf.AGGREGATE(15,6,ROW(MAESTRO!$B$3:$B$1000)/((MAESTRO!$B$3:$B$1000="PROVEEDORES")*(UPPER(MAESTRO!$L$3:$L$1000)="CONFIRMADO")),ROWS($A$3:A25))),"")</f>
        <v/>
      </c>
      <c r="U25" s="10" t="str">
        <f ca="1">IFERROR(INDEX(MAESTRO!U:U,_xludf.AGGREGATE(15,6,ROW(MAESTRO!$B$3:$B$1000)/((MAESTRO!$B$3:$B$1000="PROVEEDORES")*(UPPER(MAESTRO!$L$3:$L$1000)="CONFIRMADO")),ROWS($A$3:A25))),"")</f>
        <v/>
      </c>
      <c r="V25" s="10" t="str">
        <f ca="1">IFERROR(INDEX(MAESTRO!V:V,_xludf.AGGREGATE(15,6,ROW(MAESTRO!$B$3:$B$1000)/((MAESTRO!$B$3:$B$1000="PROVEEDORES")*(UPPER(MAESTRO!$L$3:$L$1000)="CONFIRMADO")),ROWS($A$3:A25))),"")</f>
        <v/>
      </c>
      <c r="W25" s="10" t="str">
        <f ca="1">IFERROR(INDEX(MAESTRO!W:W,_xludf.AGGREGATE(15,6,ROW(MAESTRO!$B$3:$B$1000)/((MAESTRO!$B$3:$B$1000="PROVEEDORES")*(UPPER(MAESTRO!$L$3:$L$1000)="CONFIRMADO")),ROWS($A$3:A25))),"")</f>
        <v/>
      </c>
      <c r="X25" s="10" t="str">
        <f ca="1">IFERROR(INDEX(MAESTRO!X:X,_xludf.AGGREGATE(15,6,ROW(MAESTRO!$B$3:$B$1000)/((MAESTRO!$B$3:$B$1000="PROVEEDORES")*(UPPER(MAESTRO!$L$3:$L$1000)="CONFIRMADO")),ROWS($A$3:A25))),"")</f>
        <v/>
      </c>
    </row>
    <row r="26" spans="1:24" ht="22.05" customHeight="1">
      <c r="A26" s="24" t="str">
        <f ca="1">IFERROR(INDEX(MAESTRO!A:A,_xludf.AGGREGATE(15,6,ROW(MAESTRO!$B$3:$B$1000)/((MAESTRO!$B$3:$B$1000="PROVEEDORES")*(UPPER(MAESTRO!$L$3:$L$1000)="CONFIRMADO")),ROWS($A$3:A26))),"")</f>
        <v/>
      </c>
      <c r="B26" s="24" t="str">
        <f ca="1">IFERROR(INDEX(MAESTRO!B:B,_xludf.AGGREGATE(15,6,ROW(MAESTRO!$B$3:$B$1000)/((MAESTRO!$B$3:$B$1000="PROVEEDORES")*(UPPER(MAESTRO!$L$3:$L$1000)="CONFIRMADO")),ROWS($A$3:A26))),"")</f>
        <v/>
      </c>
      <c r="C26" s="24" t="str">
        <f ca="1">IFERROR(INDEX(MAESTRO!C:C,_xludf.AGGREGATE(15,6,ROW(MAESTRO!$B$3:$B$1000)/((MAESTRO!$B$3:$B$1000="PROVEEDORES")*(UPPER(MAESTRO!$L$3:$L$1000)="CONFIRMADO")),ROWS($A$3:A26))),"")</f>
        <v/>
      </c>
      <c r="D26" s="24" t="str">
        <f ca="1">IFERROR(INDEX(MAESTRO!D:D,_xludf.AGGREGATE(15,6,ROW(MAESTRO!$B$3:$B$1000)/((MAESTRO!$B$3:$B$1000="PROVEEDORES")*(UPPER(MAESTRO!$L$3:$L$1000)="CONFIRMADO")),ROWS($A$3:A26))),"")</f>
        <v/>
      </c>
      <c r="E26" s="24" t="str">
        <f ca="1">IFERROR(INDEX(MAESTRO!E:E,_xludf.AGGREGATE(15,6,ROW(MAESTRO!$B$3:$B$1000)/((MAESTRO!$B$3:$B$1000="PROVEEDORES")*(UPPER(MAESTRO!$L$3:$L$1000)="CONFIRMADO")),ROWS($A$3:A26))),"")</f>
        <v/>
      </c>
      <c r="F26" s="24" t="str">
        <f ca="1">IFERROR(INDEX(MAESTRO!F:F,_xludf.AGGREGATE(15,6,ROW(MAESTRO!$B$3:$B$1000)/((MAESTRO!$B$3:$B$1000="PROVEEDORES")*(UPPER(MAESTRO!$L$3:$L$1000)="CONFIRMADO")),ROWS($A$3:A26))),"")</f>
        <v/>
      </c>
      <c r="G26" s="24" t="str">
        <f ca="1">IFERROR(INDEX(MAESTRO!G:G,_xludf.AGGREGATE(15,6,ROW(MAESTRO!$B$3:$B$1000)/((MAESTRO!$B$3:$B$1000="PROVEEDORES")*(UPPER(MAESTRO!$L$3:$L$1000)="CONFIRMADO")),ROWS($A$3:A26))),"")</f>
        <v/>
      </c>
      <c r="H26" s="24" t="str">
        <f ca="1">IFERROR(INDEX(MAESTRO!H:H,_xludf.AGGREGATE(15,6,ROW(MAESTRO!$B$3:$B$1000)/((MAESTRO!$B$3:$B$1000="PROVEEDORES")*(UPPER(MAESTRO!$L$3:$L$1000)="CONFIRMADO")),ROWS($A$3:A26))),"")</f>
        <v/>
      </c>
      <c r="I26" s="24" t="str">
        <f ca="1">IFERROR(INDEX(MAESTRO!I:I,_xludf.AGGREGATE(15,6,ROW(MAESTRO!$B$3:$B$1000)/((MAESTRO!$B$3:$B$1000="PROVEEDORES")*(UPPER(MAESTRO!$L$3:$L$1000)="CONFIRMADO")),ROWS($A$3:A26))),"")</f>
        <v/>
      </c>
      <c r="J26" s="24" t="str">
        <f ca="1">IFERROR(INDEX(MAESTRO!J:J,_xludf.AGGREGATE(15,6,ROW(MAESTRO!$B$3:$B$1000)/((MAESTRO!$B$3:$B$1000="PROVEEDORES")*(UPPER(MAESTRO!$L$3:$L$1000)="CONFIRMADO")),ROWS($A$3:A26))),"")</f>
        <v/>
      </c>
      <c r="K26" s="24" t="str">
        <f ca="1">IFERROR(INDEX(MAESTRO!K:K,_xludf.AGGREGATE(15,6,ROW(MAESTRO!$B$3:$B$1000)/((MAESTRO!$B$3:$B$1000="PROVEEDORES")*(UPPER(MAESTRO!$L$3:$L$1000)="CONFIRMADO")),ROWS($A$3:A26))),"")</f>
        <v/>
      </c>
      <c r="L26" s="24" t="str">
        <f ca="1">IFERROR(INDEX(MAESTRO!L:L,_xludf.AGGREGATE(15,6,ROW(MAESTRO!$B$3:$B$1000)/((MAESTRO!$B$3:$B$1000="PROVEEDORES")*(UPPER(MAESTRO!$L$3:$L$1000)="CONFIRMADO")),ROWS($A$3:A26))),"")</f>
        <v/>
      </c>
      <c r="M26" s="24" t="str">
        <f ca="1">IFERROR(INDEX(MAESTRO!M:M,_xludf.AGGREGATE(15,6,ROW(MAESTRO!$B$3:$B$1000)/((MAESTRO!$B$3:$B$1000="PROVEEDORES")*(UPPER(MAESTRO!$L$3:$L$1000)="CONFIRMADO")),ROWS($A$3:A26))),"")</f>
        <v/>
      </c>
      <c r="N26" s="24" t="str">
        <f ca="1">IFERROR(INDEX(MAESTRO!N:N,_xludf.AGGREGATE(15,6,ROW(MAESTRO!$B$3:$B$1000)/((MAESTRO!$B$3:$B$1000="PROVEEDORES")*(UPPER(MAESTRO!$L$3:$L$1000)="CONFIRMADO")),ROWS($A$3:A26))),"")</f>
        <v/>
      </c>
      <c r="O26" s="24" t="str">
        <f ca="1">IFERROR(INDEX(MAESTRO!O:O,_xludf.AGGREGATE(15,6,ROW(MAESTRO!$B$3:$B$1000)/((MAESTRO!$B$3:$B$1000="PROVEEDORES")*(UPPER(MAESTRO!$L$3:$L$1000)="CONFIRMADO")),ROWS($A$3:A26))),"")</f>
        <v/>
      </c>
      <c r="P26" s="24" t="str">
        <f ca="1">IFERROR(INDEX(MAESTRO!P:P,_xludf.AGGREGATE(15,6,ROW(MAESTRO!$B$3:$B$1000)/((MAESTRO!$B$3:$B$1000="PROVEEDORES")*(UPPER(MAESTRO!$L$3:$L$1000)="CONFIRMADO")),ROWS($A$3:A26))),"")</f>
        <v/>
      </c>
      <c r="Q26" s="24" t="str">
        <f ca="1">IFERROR(INDEX(MAESTRO!Q:Q,_xludf.AGGREGATE(15,6,ROW(MAESTRO!$B$3:$B$1000)/((MAESTRO!$B$3:$B$1000="PROVEEDORES")*(UPPER(MAESTRO!$L$3:$L$1000)="CONFIRMADO")),ROWS($A$3:A26))),"")</f>
        <v/>
      </c>
      <c r="R26" s="24" t="str">
        <f ca="1">IFERROR(INDEX(MAESTRO!R:R,_xludf.AGGREGATE(15,6,ROW(MAESTRO!$B$3:$B$1000)/((MAESTRO!$B$3:$B$1000="PROVEEDORES")*(UPPER(MAESTRO!$L$3:$L$1000)="CONFIRMADO")),ROWS($A$3:A26))),"")</f>
        <v/>
      </c>
      <c r="S26" s="24" t="str">
        <f ca="1">IFERROR(INDEX(MAESTRO!S:S,_xludf.AGGREGATE(15,6,ROW(MAESTRO!$B$3:$B$1000)/((MAESTRO!$B$3:$B$1000="PROVEEDORES")*(UPPER(MAESTRO!$L$3:$L$1000)="CONFIRMADO")),ROWS($A$3:A26))),"")</f>
        <v/>
      </c>
      <c r="T26" s="24" t="str">
        <f ca="1">IFERROR(INDEX(MAESTRO!T:T,_xludf.AGGREGATE(15,6,ROW(MAESTRO!$B$3:$B$1000)/((MAESTRO!$B$3:$B$1000="PROVEEDORES")*(UPPER(MAESTRO!$L$3:$L$1000)="CONFIRMADO")),ROWS($A$3:A26))),"")</f>
        <v/>
      </c>
      <c r="U26" s="24" t="str">
        <f ca="1">IFERROR(INDEX(MAESTRO!U:U,_xludf.AGGREGATE(15,6,ROW(MAESTRO!$B$3:$B$1000)/((MAESTRO!$B$3:$B$1000="PROVEEDORES")*(UPPER(MAESTRO!$L$3:$L$1000)="CONFIRMADO")),ROWS($A$3:A26))),"")</f>
        <v/>
      </c>
      <c r="V26" s="24" t="str">
        <f ca="1">IFERROR(INDEX(MAESTRO!V:V,_xludf.AGGREGATE(15,6,ROW(MAESTRO!$B$3:$B$1000)/((MAESTRO!$B$3:$B$1000="PROVEEDORES")*(UPPER(MAESTRO!$L$3:$L$1000)="CONFIRMADO")),ROWS($A$3:A26))),"")</f>
        <v/>
      </c>
      <c r="W26" s="24" t="str">
        <f ca="1">IFERROR(INDEX(MAESTRO!W:W,_xludf.AGGREGATE(15,6,ROW(MAESTRO!$B$3:$B$1000)/((MAESTRO!$B$3:$B$1000="PROVEEDORES")*(UPPER(MAESTRO!$L$3:$L$1000)="CONFIRMADO")),ROWS($A$3:A26))),"")</f>
        <v/>
      </c>
      <c r="X26" s="24" t="str">
        <f ca="1">IFERROR(INDEX(MAESTRO!X:X,_xludf.AGGREGATE(15,6,ROW(MAESTRO!$B$3:$B$1000)/((MAESTRO!$B$3:$B$1000="PROVEEDORES")*(UPPER(MAESTRO!$L$3:$L$1000)="CONFIRMADO")),ROWS($A$3:A26))),"")</f>
        <v/>
      </c>
    </row>
    <row r="27" spans="1:24" ht="22.05" customHeight="1">
      <c r="A27" s="10" t="str">
        <f ca="1">IFERROR(INDEX(MAESTRO!A:A,_xludf.AGGREGATE(15,6,ROW(MAESTRO!$B$3:$B$1000)/((MAESTRO!$B$3:$B$1000="PROVEEDORES")*(UPPER(MAESTRO!$L$3:$L$1000)="CONFIRMADO")),ROWS($A$3:A27))),"")</f>
        <v/>
      </c>
      <c r="B27" s="10" t="str">
        <f ca="1">IFERROR(INDEX(MAESTRO!B:B,_xludf.AGGREGATE(15,6,ROW(MAESTRO!$B$3:$B$1000)/((MAESTRO!$B$3:$B$1000="PROVEEDORES")*(UPPER(MAESTRO!$L$3:$L$1000)="CONFIRMADO")),ROWS($A$3:A27))),"")</f>
        <v/>
      </c>
      <c r="C27" s="10" t="str">
        <f ca="1">IFERROR(INDEX(MAESTRO!C:C,_xludf.AGGREGATE(15,6,ROW(MAESTRO!$B$3:$B$1000)/((MAESTRO!$B$3:$B$1000="PROVEEDORES")*(UPPER(MAESTRO!$L$3:$L$1000)="CONFIRMADO")),ROWS($A$3:A27))),"")</f>
        <v/>
      </c>
      <c r="D27" s="10" t="str">
        <f ca="1">IFERROR(INDEX(MAESTRO!D:D,_xludf.AGGREGATE(15,6,ROW(MAESTRO!$B$3:$B$1000)/((MAESTRO!$B$3:$B$1000="PROVEEDORES")*(UPPER(MAESTRO!$L$3:$L$1000)="CONFIRMADO")),ROWS($A$3:A27))),"")</f>
        <v/>
      </c>
      <c r="E27" s="10" t="str">
        <f ca="1">IFERROR(INDEX(MAESTRO!E:E,_xludf.AGGREGATE(15,6,ROW(MAESTRO!$B$3:$B$1000)/((MAESTRO!$B$3:$B$1000="PROVEEDORES")*(UPPER(MAESTRO!$L$3:$L$1000)="CONFIRMADO")),ROWS($A$3:A27))),"")</f>
        <v/>
      </c>
      <c r="F27" s="10" t="str">
        <f ca="1">IFERROR(INDEX(MAESTRO!F:F,_xludf.AGGREGATE(15,6,ROW(MAESTRO!$B$3:$B$1000)/((MAESTRO!$B$3:$B$1000="PROVEEDORES")*(UPPER(MAESTRO!$L$3:$L$1000)="CONFIRMADO")),ROWS($A$3:A27))),"")</f>
        <v/>
      </c>
      <c r="G27" s="10" t="str">
        <f ca="1">IFERROR(INDEX(MAESTRO!G:G,_xludf.AGGREGATE(15,6,ROW(MAESTRO!$B$3:$B$1000)/((MAESTRO!$B$3:$B$1000="PROVEEDORES")*(UPPER(MAESTRO!$L$3:$L$1000)="CONFIRMADO")),ROWS($A$3:A27))),"")</f>
        <v/>
      </c>
      <c r="H27" s="10" t="str">
        <f ca="1">IFERROR(INDEX(MAESTRO!H:H,_xludf.AGGREGATE(15,6,ROW(MAESTRO!$B$3:$B$1000)/((MAESTRO!$B$3:$B$1000="PROVEEDORES")*(UPPER(MAESTRO!$L$3:$L$1000)="CONFIRMADO")),ROWS($A$3:A27))),"")</f>
        <v/>
      </c>
      <c r="I27" s="10" t="str">
        <f ca="1">IFERROR(INDEX(MAESTRO!I:I,_xludf.AGGREGATE(15,6,ROW(MAESTRO!$B$3:$B$1000)/((MAESTRO!$B$3:$B$1000="PROVEEDORES")*(UPPER(MAESTRO!$L$3:$L$1000)="CONFIRMADO")),ROWS($A$3:A27))),"")</f>
        <v/>
      </c>
      <c r="J27" s="10" t="str">
        <f ca="1">IFERROR(INDEX(MAESTRO!J:J,_xludf.AGGREGATE(15,6,ROW(MAESTRO!$B$3:$B$1000)/((MAESTRO!$B$3:$B$1000="PROVEEDORES")*(UPPER(MAESTRO!$L$3:$L$1000)="CONFIRMADO")),ROWS($A$3:A27))),"")</f>
        <v/>
      </c>
      <c r="K27" s="10" t="str">
        <f ca="1">IFERROR(INDEX(MAESTRO!K:K,_xludf.AGGREGATE(15,6,ROW(MAESTRO!$B$3:$B$1000)/((MAESTRO!$B$3:$B$1000="PROVEEDORES")*(UPPER(MAESTRO!$L$3:$L$1000)="CONFIRMADO")),ROWS($A$3:A27))),"")</f>
        <v/>
      </c>
      <c r="L27" s="10" t="str">
        <f ca="1">IFERROR(INDEX(MAESTRO!L:L,_xludf.AGGREGATE(15,6,ROW(MAESTRO!$B$3:$B$1000)/((MAESTRO!$B$3:$B$1000="PROVEEDORES")*(UPPER(MAESTRO!$L$3:$L$1000)="CONFIRMADO")),ROWS($A$3:A27))),"")</f>
        <v/>
      </c>
      <c r="M27" s="10" t="str">
        <f ca="1">IFERROR(INDEX(MAESTRO!M:M,_xludf.AGGREGATE(15,6,ROW(MAESTRO!$B$3:$B$1000)/((MAESTRO!$B$3:$B$1000="PROVEEDORES")*(UPPER(MAESTRO!$L$3:$L$1000)="CONFIRMADO")),ROWS($A$3:A27))),"")</f>
        <v/>
      </c>
      <c r="N27" s="10" t="str">
        <f ca="1">IFERROR(INDEX(MAESTRO!N:N,_xludf.AGGREGATE(15,6,ROW(MAESTRO!$B$3:$B$1000)/((MAESTRO!$B$3:$B$1000="PROVEEDORES")*(UPPER(MAESTRO!$L$3:$L$1000)="CONFIRMADO")),ROWS($A$3:A27))),"")</f>
        <v/>
      </c>
      <c r="O27" s="10" t="str">
        <f ca="1">IFERROR(INDEX(MAESTRO!O:O,_xludf.AGGREGATE(15,6,ROW(MAESTRO!$B$3:$B$1000)/((MAESTRO!$B$3:$B$1000="PROVEEDORES")*(UPPER(MAESTRO!$L$3:$L$1000)="CONFIRMADO")),ROWS($A$3:A27))),"")</f>
        <v/>
      </c>
      <c r="P27" s="10" t="str">
        <f ca="1">IFERROR(INDEX(MAESTRO!P:P,_xludf.AGGREGATE(15,6,ROW(MAESTRO!$B$3:$B$1000)/((MAESTRO!$B$3:$B$1000="PROVEEDORES")*(UPPER(MAESTRO!$L$3:$L$1000)="CONFIRMADO")),ROWS($A$3:A27))),"")</f>
        <v/>
      </c>
      <c r="Q27" s="10" t="str">
        <f ca="1">IFERROR(INDEX(MAESTRO!Q:Q,_xludf.AGGREGATE(15,6,ROW(MAESTRO!$B$3:$B$1000)/((MAESTRO!$B$3:$B$1000="PROVEEDORES")*(UPPER(MAESTRO!$L$3:$L$1000)="CONFIRMADO")),ROWS($A$3:A27))),"")</f>
        <v/>
      </c>
      <c r="R27" s="10" t="str">
        <f ca="1">IFERROR(INDEX(MAESTRO!R:R,_xludf.AGGREGATE(15,6,ROW(MAESTRO!$B$3:$B$1000)/((MAESTRO!$B$3:$B$1000="PROVEEDORES")*(UPPER(MAESTRO!$L$3:$L$1000)="CONFIRMADO")),ROWS($A$3:A27))),"")</f>
        <v/>
      </c>
      <c r="S27" s="10" t="str">
        <f ca="1">IFERROR(INDEX(MAESTRO!S:S,_xludf.AGGREGATE(15,6,ROW(MAESTRO!$B$3:$B$1000)/((MAESTRO!$B$3:$B$1000="PROVEEDORES")*(UPPER(MAESTRO!$L$3:$L$1000)="CONFIRMADO")),ROWS($A$3:A27))),"")</f>
        <v/>
      </c>
      <c r="T27" s="10" t="str">
        <f ca="1">IFERROR(INDEX(MAESTRO!T:T,_xludf.AGGREGATE(15,6,ROW(MAESTRO!$B$3:$B$1000)/((MAESTRO!$B$3:$B$1000="PROVEEDORES")*(UPPER(MAESTRO!$L$3:$L$1000)="CONFIRMADO")),ROWS($A$3:A27))),"")</f>
        <v/>
      </c>
      <c r="U27" s="10" t="str">
        <f ca="1">IFERROR(INDEX(MAESTRO!U:U,_xludf.AGGREGATE(15,6,ROW(MAESTRO!$B$3:$B$1000)/((MAESTRO!$B$3:$B$1000="PROVEEDORES")*(UPPER(MAESTRO!$L$3:$L$1000)="CONFIRMADO")),ROWS($A$3:A27))),"")</f>
        <v/>
      </c>
      <c r="V27" s="10" t="str">
        <f ca="1">IFERROR(INDEX(MAESTRO!V:V,_xludf.AGGREGATE(15,6,ROW(MAESTRO!$B$3:$B$1000)/((MAESTRO!$B$3:$B$1000="PROVEEDORES")*(UPPER(MAESTRO!$L$3:$L$1000)="CONFIRMADO")),ROWS($A$3:A27))),"")</f>
        <v/>
      </c>
      <c r="W27" s="10" t="str">
        <f ca="1">IFERROR(INDEX(MAESTRO!W:W,_xludf.AGGREGATE(15,6,ROW(MAESTRO!$B$3:$B$1000)/((MAESTRO!$B$3:$B$1000="PROVEEDORES")*(UPPER(MAESTRO!$L$3:$L$1000)="CONFIRMADO")),ROWS($A$3:A27))),"")</f>
        <v/>
      </c>
      <c r="X27" s="10" t="str">
        <f ca="1">IFERROR(INDEX(MAESTRO!X:X,_xludf.AGGREGATE(15,6,ROW(MAESTRO!$B$3:$B$1000)/((MAESTRO!$B$3:$B$1000="PROVEEDORES")*(UPPER(MAESTRO!$L$3:$L$1000)="CONFIRMADO")),ROWS($A$3:A27))),"")</f>
        <v/>
      </c>
    </row>
    <row r="28" spans="1:24" ht="22.05" customHeight="1">
      <c r="A28" s="24" t="str">
        <f ca="1">IFERROR(INDEX(MAESTRO!A:A,_xludf.AGGREGATE(15,6,ROW(MAESTRO!$B$3:$B$1000)/((MAESTRO!$B$3:$B$1000="PROVEEDORES")*(UPPER(MAESTRO!$L$3:$L$1000)="CONFIRMADO")),ROWS($A$3:A28))),"")</f>
        <v/>
      </c>
      <c r="B28" s="24" t="str">
        <f ca="1">IFERROR(INDEX(MAESTRO!B:B,_xludf.AGGREGATE(15,6,ROW(MAESTRO!$B$3:$B$1000)/((MAESTRO!$B$3:$B$1000="PROVEEDORES")*(UPPER(MAESTRO!$L$3:$L$1000)="CONFIRMADO")),ROWS($A$3:A28))),"")</f>
        <v/>
      </c>
      <c r="C28" s="24" t="str">
        <f ca="1">IFERROR(INDEX(MAESTRO!C:C,_xludf.AGGREGATE(15,6,ROW(MAESTRO!$B$3:$B$1000)/((MAESTRO!$B$3:$B$1000="PROVEEDORES")*(UPPER(MAESTRO!$L$3:$L$1000)="CONFIRMADO")),ROWS($A$3:A28))),"")</f>
        <v/>
      </c>
      <c r="D28" s="24" t="str">
        <f ca="1">IFERROR(INDEX(MAESTRO!D:D,_xludf.AGGREGATE(15,6,ROW(MAESTRO!$B$3:$B$1000)/((MAESTRO!$B$3:$B$1000="PROVEEDORES")*(UPPER(MAESTRO!$L$3:$L$1000)="CONFIRMADO")),ROWS($A$3:A28))),"")</f>
        <v/>
      </c>
      <c r="E28" s="24" t="str">
        <f ca="1">IFERROR(INDEX(MAESTRO!E:E,_xludf.AGGREGATE(15,6,ROW(MAESTRO!$B$3:$B$1000)/((MAESTRO!$B$3:$B$1000="PROVEEDORES")*(UPPER(MAESTRO!$L$3:$L$1000)="CONFIRMADO")),ROWS($A$3:A28))),"")</f>
        <v/>
      </c>
      <c r="F28" s="24" t="str">
        <f ca="1">IFERROR(INDEX(MAESTRO!F:F,_xludf.AGGREGATE(15,6,ROW(MAESTRO!$B$3:$B$1000)/((MAESTRO!$B$3:$B$1000="PROVEEDORES")*(UPPER(MAESTRO!$L$3:$L$1000)="CONFIRMADO")),ROWS($A$3:A28))),"")</f>
        <v/>
      </c>
      <c r="G28" s="24" t="str">
        <f ca="1">IFERROR(INDEX(MAESTRO!G:G,_xludf.AGGREGATE(15,6,ROW(MAESTRO!$B$3:$B$1000)/((MAESTRO!$B$3:$B$1000="PROVEEDORES")*(UPPER(MAESTRO!$L$3:$L$1000)="CONFIRMADO")),ROWS($A$3:A28))),"")</f>
        <v/>
      </c>
      <c r="H28" s="24" t="str">
        <f ca="1">IFERROR(INDEX(MAESTRO!H:H,_xludf.AGGREGATE(15,6,ROW(MAESTRO!$B$3:$B$1000)/((MAESTRO!$B$3:$B$1000="PROVEEDORES")*(UPPER(MAESTRO!$L$3:$L$1000)="CONFIRMADO")),ROWS($A$3:A28))),"")</f>
        <v/>
      </c>
      <c r="I28" s="24" t="str">
        <f ca="1">IFERROR(INDEX(MAESTRO!I:I,_xludf.AGGREGATE(15,6,ROW(MAESTRO!$B$3:$B$1000)/((MAESTRO!$B$3:$B$1000="PROVEEDORES")*(UPPER(MAESTRO!$L$3:$L$1000)="CONFIRMADO")),ROWS($A$3:A28))),"")</f>
        <v/>
      </c>
      <c r="J28" s="24" t="str">
        <f ca="1">IFERROR(INDEX(MAESTRO!J:J,_xludf.AGGREGATE(15,6,ROW(MAESTRO!$B$3:$B$1000)/((MAESTRO!$B$3:$B$1000="PROVEEDORES")*(UPPER(MAESTRO!$L$3:$L$1000)="CONFIRMADO")),ROWS($A$3:A28))),"")</f>
        <v/>
      </c>
      <c r="K28" s="24" t="str">
        <f ca="1">IFERROR(INDEX(MAESTRO!K:K,_xludf.AGGREGATE(15,6,ROW(MAESTRO!$B$3:$B$1000)/((MAESTRO!$B$3:$B$1000="PROVEEDORES")*(UPPER(MAESTRO!$L$3:$L$1000)="CONFIRMADO")),ROWS($A$3:A28))),"")</f>
        <v/>
      </c>
      <c r="L28" s="24" t="str">
        <f ca="1">IFERROR(INDEX(MAESTRO!L:L,_xludf.AGGREGATE(15,6,ROW(MAESTRO!$B$3:$B$1000)/((MAESTRO!$B$3:$B$1000="PROVEEDORES")*(UPPER(MAESTRO!$L$3:$L$1000)="CONFIRMADO")),ROWS($A$3:A28))),"")</f>
        <v/>
      </c>
      <c r="M28" s="24" t="str">
        <f ca="1">IFERROR(INDEX(MAESTRO!M:M,_xludf.AGGREGATE(15,6,ROW(MAESTRO!$B$3:$B$1000)/((MAESTRO!$B$3:$B$1000="PROVEEDORES")*(UPPER(MAESTRO!$L$3:$L$1000)="CONFIRMADO")),ROWS($A$3:A28))),"")</f>
        <v/>
      </c>
      <c r="N28" s="24" t="str">
        <f ca="1">IFERROR(INDEX(MAESTRO!N:N,_xludf.AGGREGATE(15,6,ROW(MAESTRO!$B$3:$B$1000)/((MAESTRO!$B$3:$B$1000="PROVEEDORES")*(UPPER(MAESTRO!$L$3:$L$1000)="CONFIRMADO")),ROWS($A$3:A28))),"")</f>
        <v/>
      </c>
      <c r="O28" s="24" t="str">
        <f ca="1">IFERROR(INDEX(MAESTRO!O:O,_xludf.AGGREGATE(15,6,ROW(MAESTRO!$B$3:$B$1000)/((MAESTRO!$B$3:$B$1000="PROVEEDORES")*(UPPER(MAESTRO!$L$3:$L$1000)="CONFIRMADO")),ROWS($A$3:A28))),"")</f>
        <v/>
      </c>
      <c r="P28" s="24" t="str">
        <f ca="1">IFERROR(INDEX(MAESTRO!P:P,_xludf.AGGREGATE(15,6,ROW(MAESTRO!$B$3:$B$1000)/((MAESTRO!$B$3:$B$1000="PROVEEDORES")*(UPPER(MAESTRO!$L$3:$L$1000)="CONFIRMADO")),ROWS($A$3:A28))),"")</f>
        <v/>
      </c>
      <c r="Q28" s="24" t="str">
        <f ca="1">IFERROR(INDEX(MAESTRO!Q:Q,_xludf.AGGREGATE(15,6,ROW(MAESTRO!$B$3:$B$1000)/((MAESTRO!$B$3:$B$1000="PROVEEDORES")*(UPPER(MAESTRO!$L$3:$L$1000)="CONFIRMADO")),ROWS($A$3:A28))),"")</f>
        <v/>
      </c>
      <c r="R28" s="24" t="str">
        <f ca="1">IFERROR(INDEX(MAESTRO!R:R,_xludf.AGGREGATE(15,6,ROW(MAESTRO!$B$3:$B$1000)/((MAESTRO!$B$3:$B$1000="PROVEEDORES")*(UPPER(MAESTRO!$L$3:$L$1000)="CONFIRMADO")),ROWS($A$3:A28))),"")</f>
        <v/>
      </c>
      <c r="S28" s="24" t="str">
        <f ca="1">IFERROR(INDEX(MAESTRO!S:S,_xludf.AGGREGATE(15,6,ROW(MAESTRO!$B$3:$B$1000)/((MAESTRO!$B$3:$B$1000="PROVEEDORES")*(UPPER(MAESTRO!$L$3:$L$1000)="CONFIRMADO")),ROWS($A$3:A28))),"")</f>
        <v/>
      </c>
      <c r="T28" s="24" t="str">
        <f ca="1">IFERROR(INDEX(MAESTRO!T:T,_xludf.AGGREGATE(15,6,ROW(MAESTRO!$B$3:$B$1000)/((MAESTRO!$B$3:$B$1000="PROVEEDORES")*(UPPER(MAESTRO!$L$3:$L$1000)="CONFIRMADO")),ROWS($A$3:A28))),"")</f>
        <v/>
      </c>
      <c r="U28" s="24" t="str">
        <f ca="1">IFERROR(INDEX(MAESTRO!U:U,_xludf.AGGREGATE(15,6,ROW(MAESTRO!$B$3:$B$1000)/((MAESTRO!$B$3:$B$1000="PROVEEDORES")*(UPPER(MAESTRO!$L$3:$L$1000)="CONFIRMADO")),ROWS($A$3:A28))),"")</f>
        <v/>
      </c>
      <c r="V28" s="24" t="str">
        <f ca="1">IFERROR(INDEX(MAESTRO!V:V,_xludf.AGGREGATE(15,6,ROW(MAESTRO!$B$3:$B$1000)/((MAESTRO!$B$3:$B$1000="PROVEEDORES")*(UPPER(MAESTRO!$L$3:$L$1000)="CONFIRMADO")),ROWS($A$3:A28))),"")</f>
        <v/>
      </c>
      <c r="W28" s="24" t="str">
        <f ca="1">IFERROR(INDEX(MAESTRO!W:W,_xludf.AGGREGATE(15,6,ROW(MAESTRO!$B$3:$B$1000)/((MAESTRO!$B$3:$B$1000="PROVEEDORES")*(UPPER(MAESTRO!$L$3:$L$1000)="CONFIRMADO")),ROWS($A$3:A28))),"")</f>
        <v/>
      </c>
      <c r="X28" s="24" t="str">
        <f ca="1">IFERROR(INDEX(MAESTRO!X:X,_xludf.AGGREGATE(15,6,ROW(MAESTRO!$B$3:$B$1000)/((MAESTRO!$B$3:$B$1000="PROVEEDORES")*(UPPER(MAESTRO!$L$3:$L$1000)="CONFIRMADO")),ROWS($A$3:A28))),"")</f>
        <v/>
      </c>
    </row>
    <row r="29" spans="1:24" ht="22.05" customHeight="1">
      <c r="A29" s="10" t="str">
        <f ca="1">IFERROR(INDEX(MAESTRO!A:A,_xludf.AGGREGATE(15,6,ROW(MAESTRO!$B$3:$B$1000)/((MAESTRO!$B$3:$B$1000="PROVEEDORES")*(UPPER(MAESTRO!$L$3:$L$1000)="CONFIRMADO")),ROWS($A$3:A29))),"")</f>
        <v/>
      </c>
      <c r="B29" s="10" t="str">
        <f ca="1">IFERROR(INDEX(MAESTRO!B:B,_xludf.AGGREGATE(15,6,ROW(MAESTRO!$B$3:$B$1000)/((MAESTRO!$B$3:$B$1000="PROVEEDORES")*(UPPER(MAESTRO!$L$3:$L$1000)="CONFIRMADO")),ROWS($A$3:A29))),"")</f>
        <v/>
      </c>
      <c r="C29" s="10" t="str">
        <f ca="1">IFERROR(INDEX(MAESTRO!C:C,_xludf.AGGREGATE(15,6,ROW(MAESTRO!$B$3:$B$1000)/((MAESTRO!$B$3:$B$1000="PROVEEDORES")*(UPPER(MAESTRO!$L$3:$L$1000)="CONFIRMADO")),ROWS($A$3:A29))),"")</f>
        <v/>
      </c>
      <c r="D29" s="10" t="str">
        <f ca="1">IFERROR(INDEX(MAESTRO!D:D,_xludf.AGGREGATE(15,6,ROW(MAESTRO!$B$3:$B$1000)/((MAESTRO!$B$3:$B$1000="PROVEEDORES")*(UPPER(MAESTRO!$L$3:$L$1000)="CONFIRMADO")),ROWS($A$3:A29))),"")</f>
        <v/>
      </c>
      <c r="E29" s="10" t="str">
        <f ca="1">IFERROR(INDEX(MAESTRO!E:E,_xludf.AGGREGATE(15,6,ROW(MAESTRO!$B$3:$B$1000)/((MAESTRO!$B$3:$B$1000="PROVEEDORES")*(UPPER(MAESTRO!$L$3:$L$1000)="CONFIRMADO")),ROWS($A$3:A29))),"")</f>
        <v/>
      </c>
      <c r="F29" s="10" t="str">
        <f ca="1">IFERROR(INDEX(MAESTRO!F:F,_xludf.AGGREGATE(15,6,ROW(MAESTRO!$B$3:$B$1000)/((MAESTRO!$B$3:$B$1000="PROVEEDORES")*(UPPER(MAESTRO!$L$3:$L$1000)="CONFIRMADO")),ROWS($A$3:A29))),"")</f>
        <v/>
      </c>
      <c r="G29" s="10" t="str">
        <f ca="1">IFERROR(INDEX(MAESTRO!G:G,_xludf.AGGREGATE(15,6,ROW(MAESTRO!$B$3:$B$1000)/((MAESTRO!$B$3:$B$1000="PROVEEDORES")*(UPPER(MAESTRO!$L$3:$L$1000)="CONFIRMADO")),ROWS($A$3:A29))),"")</f>
        <v/>
      </c>
      <c r="H29" s="10" t="str">
        <f ca="1">IFERROR(INDEX(MAESTRO!H:H,_xludf.AGGREGATE(15,6,ROW(MAESTRO!$B$3:$B$1000)/((MAESTRO!$B$3:$B$1000="PROVEEDORES")*(UPPER(MAESTRO!$L$3:$L$1000)="CONFIRMADO")),ROWS($A$3:A29))),"")</f>
        <v/>
      </c>
      <c r="I29" s="10" t="str">
        <f ca="1">IFERROR(INDEX(MAESTRO!I:I,_xludf.AGGREGATE(15,6,ROW(MAESTRO!$B$3:$B$1000)/((MAESTRO!$B$3:$B$1000="PROVEEDORES")*(UPPER(MAESTRO!$L$3:$L$1000)="CONFIRMADO")),ROWS($A$3:A29))),"")</f>
        <v/>
      </c>
      <c r="J29" s="10" t="str">
        <f ca="1">IFERROR(INDEX(MAESTRO!J:J,_xludf.AGGREGATE(15,6,ROW(MAESTRO!$B$3:$B$1000)/((MAESTRO!$B$3:$B$1000="PROVEEDORES")*(UPPER(MAESTRO!$L$3:$L$1000)="CONFIRMADO")),ROWS($A$3:A29))),"")</f>
        <v/>
      </c>
      <c r="K29" s="10" t="str">
        <f ca="1">IFERROR(INDEX(MAESTRO!K:K,_xludf.AGGREGATE(15,6,ROW(MAESTRO!$B$3:$B$1000)/((MAESTRO!$B$3:$B$1000="PROVEEDORES")*(UPPER(MAESTRO!$L$3:$L$1000)="CONFIRMADO")),ROWS($A$3:A29))),"")</f>
        <v/>
      </c>
      <c r="L29" s="10" t="str">
        <f ca="1">IFERROR(INDEX(MAESTRO!L:L,_xludf.AGGREGATE(15,6,ROW(MAESTRO!$B$3:$B$1000)/((MAESTRO!$B$3:$B$1000="PROVEEDORES")*(UPPER(MAESTRO!$L$3:$L$1000)="CONFIRMADO")),ROWS($A$3:A29))),"")</f>
        <v/>
      </c>
      <c r="M29" s="10" t="str">
        <f ca="1">IFERROR(INDEX(MAESTRO!M:M,_xludf.AGGREGATE(15,6,ROW(MAESTRO!$B$3:$B$1000)/((MAESTRO!$B$3:$B$1000="PROVEEDORES")*(UPPER(MAESTRO!$L$3:$L$1000)="CONFIRMADO")),ROWS($A$3:A29))),"")</f>
        <v/>
      </c>
      <c r="N29" s="10" t="str">
        <f ca="1">IFERROR(INDEX(MAESTRO!N:N,_xludf.AGGREGATE(15,6,ROW(MAESTRO!$B$3:$B$1000)/((MAESTRO!$B$3:$B$1000="PROVEEDORES")*(UPPER(MAESTRO!$L$3:$L$1000)="CONFIRMADO")),ROWS($A$3:A29))),"")</f>
        <v/>
      </c>
      <c r="O29" s="10" t="str">
        <f ca="1">IFERROR(INDEX(MAESTRO!O:O,_xludf.AGGREGATE(15,6,ROW(MAESTRO!$B$3:$B$1000)/((MAESTRO!$B$3:$B$1000="PROVEEDORES")*(UPPER(MAESTRO!$L$3:$L$1000)="CONFIRMADO")),ROWS($A$3:A29))),"")</f>
        <v/>
      </c>
      <c r="P29" s="10" t="str">
        <f ca="1">IFERROR(INDEX(MAESTRO!P:P,_xludf.AGGREGATE(15,6,ROW(MAESTRO!$B$3:$B$1000)/((MAESTRO!$B$3:$B$1000="PROVEEDORES")*(UPPER(MAESTRO!$L$3:$L$1000)="CONFIRMADO")),ROWS($A$3:A29))),"")</f>
        <v/>
      </c>
      <c r="Q29" s="10" t="str">
        <f ca="1">IFERROR(INDEX(MAESTRO!Q:Q,_xludf.AGGREGATE(15,6,ROW(MAESTRO!$B$3:$B$1000)/((MAESTRO!$B$3:$B$1000="PROVEEDORES")*(UPPER(MAESTRO!$L$3:$L$1000)="CONFIRMADO")),ROWS($A$3:A29))),"")</f>
        <v/>
      </c>
      <c r="R29" s="10" t="str">
        <f ca="1">IFERROR(INDEX(MAESTRO!R:R,_xludf.AGGREGATE(15,6,ROW(MAESTRO!$B$3:$B$1000)/((MAESTRO!$B$3:$B$1000="PROVEEDORES")*(UPPER(MAESTRO!$L$3:$L$1000)="CONFIRMADO")),ROWS($A$3:A29))),"")</f>
        <v/>
      </c>
      <c r="S29" s="10" t="str">
        <f ca="1">IFERROR(INDEX(MAESTRO!S:S,_xludf.AGGREGATE(15,6,ROW(MAESTRO!$B$3:$B$1000)/((MAESTRO!$B$3:$B$1000="PROVEEDORES")*(UPPER(MAESTRO!$L$3:$L$1000)="CONFIRMADO")),ROWS($A$3:A29))),"")</f>
        <v/>
      </c>
      <c r="T29" s="10" t="str">
        <f ca="1">IFERROR(INDEX(MAESTRO!T:T,_xludf.AGGREGATE(15,6,ROW(MAESTRO!$B$3:$B$1000)/((MAESTRO!$B$3:$B$1000="PROVEEDORES")*(UPPER(MAESTRO!$L$3:$L$1000)="CONFIRMADO")),ROWS($A$3:A29))),"")</f>
        <v/>
      </c>
      <c r="U29" s="10" t="str">
        <f ca="1">IFERROR(INDEX(MAESTRO!U:U,_xludf.AGGREGATE(15,6,ROW(MAESTRO!$B$3:$B$1000)/((MAESTRO!$B$3:$B$1000="PROVEEDORES")*(UPPER(MAESTRO!$L$3:$L$1000)="CONFIRMADO")),ROWS($A$3:A29))),"")</f>
        <v/>
      </c>
      <c r="V29" s="10" t="str">
        <f ca="1">IFERROR(INDEX(MAESTRO!V:V,_xludf.AGGREGATE(15,6,ROW(MAESTRO!$B$3:$B$1000)/((MAESTRO!$B$3:$B$1000="PROVEEDORES")*(UPPER(MAESTRO!$L$3:$L$1000)="CONFIRMADO")),ROWS($A$3:A29))),"")</f>
        <v/>
      </c>
      <c r="W29" s="10" t="str">
        <f ca="1">IFERROR(INDEX(MAESTRO!W:W,_xludf.AGGREGATE(15,6,ROW(MAESTRO!$B$3:$B$1000)/((MAESTRO!$B$3:$B$1000="PROVEEDORES")*(UPPER(MAESTRO!$L$3:$L$1000)="CONFIRMADO")),ROWS($A$3:A29))),"")</f>
        <v/>
      </c>
      <c r="X29" s="10" t="str">
        <f ca="1">IFERROR(INDEX(MAESTRO!X:X,_xludf.AGGREGATE(15,6,ROW(MAESTRO!$B$3:$B$1000)/((MAESTRO!$B$3:$B$1000="PROVEEDORES")*(UPPER(MAESTRO!$L$3:$L$1000)="CONFIRMADO")),ROWS($A$3:A29))),"")</f>
        <v/>
      </c>
    </row>
    <row r="30" spans="1:24" ht="22.05" customHeight="1">
      <c r="A30" s="24" t="str">
        <f ca="1">IFERROR(INDEX(MAESTRO!A:A,_xludf.AGGREGATE(15,6,ROW(MAESTRO!$B$3:$B$1000)/((MAESTRO!$B$3:$B$1000="PROVEEDORES")*(UPPER(MAESTRO!$L$3:$L$1000)="CONFIRMADO")),ROWS($A$3:A30))),"")</f>
        <v/>
      </c>
      <c r="B30" s="24" t="str">
        <f ca="1">IFERROR(INDEX(MAESTRO!B:B,_xludf.AGGREGATE(15,6,ROW(MAESTRO!$B$3:$B$1000)/((MAESTRO!$B$3:$B$1000="PROVEEDORES")*(UPPER(MAESTRO!$L$3:$L$1000)="CONFIRMADO")),ROWS($A$3:A30))),"")</f>
        <v/>
      </c>
      <c r="C30" s="24" t="str">
        <f ca="1">IFERROR(INDEX(MAESTRO!C:C,_xludf.AGGREGATE(15,6,ROW(MAESTRO!$B$3:$B$1000)/((MAESTRO!$B$3:$B$1000="PROVEEDORES")*(UPPER(MAESTRO!$L$3:$L$1000)="CONFIRMADO")),ROWS($A$3:A30))),"")</f>
        <v/>
      </c>
      <c r="D30" s="24" t="str">
        <f ca="1">IFERROR(INDEX(MAESTRO!D:D,_xludf.AGGREGATE(15,6,ROW(MAESTRO!$B$3:$B$1000)/((MAESTRO!$B$3:$B$1000="PROVEEDORES")*(UPPER(MAESTRO!$L$3:$L$1000)="CONFIRMADO")),ROWS($A$3:A30))),"")</f>
        <v/>
      </c>
      <c r="E30" s="24" t="str">
        <f ca="1">IFERROR(INDEX(MAESTRO!E:E,_xludf.AGGREGATE(15,6,ROW(MAESTRO!$B$3:$B$1000)/((MAESTRO!$B$3:$B$1000="PROVEEDORES")*(UPPER(MAESTRO!$L$3:$L$1000)="CONFIRMADO")),ROWS($A$3:A30))),"")</f>
        <v/>
      </c>
      <c r="F30" s="24" t="str">
        <f ca="1">IFERROR(INDEX(MAESTRO!F:F,_xludf.AGGREGATE(15,6,ROW(MAESTRO!$B$3:$B$1000)/((MAESTRO!$B$3:$B$1000="PROVEEDORES")*(UPPER(MAESTRO!$L$3:$L$1000)="CONFIRMADO")),ROWS($A$3:A30))),"")</f>
        <v/>
      </c>
      <c r="G30" s="24" t="str">
        <f ca="1">IFERROR(INDEX(MAESTRO!G:G,_xludf.AGGREGATE(15,6,ROW(MAESTRO!$B$3:$B$1000)/((MAESTRO!$B$3:$B$1000="PROVEEDORES")*(UPPER(MAESTRO!$L$3:$L$1000)="CONFIRMADO")),ROWS($A$3:A30))),"")</f>
        <v/>
      </c>
      <c r="H30" s="24" t="str">
        <f ca="1">IFERROR(INDEX(MAESTRO!H:H,_xludf.AGGREGATE(15,6,ROW(MAESTRO!$B$3:$B$1000)/((MAESTRO!$B$3:$B$1000="PROVEEDORES")*(UPPER(MAESTRO!$L$3:$L$1000)="CONFIRMADO")),ROWS($A$3:A30))),"")</f>
        <v/>
      </c>
      <c r="I30" s="24" t="str">
        <f ca="1">IFERROR(INDEX(MAESTRO!I:I,_xludf.AGGREGATE(15,6,ROW(MAESTRO!$B$3:$B$1000)/((MAESTRO!$B$3:$B$1000="PROVEEDORES")*(UPPER(MAESTRO!$L$3:$L$1000)="CONFIRMADO")),ROWS($A$3:A30))),"")</f>
        <v/>
      </c>
      <c r="J30" s="24" t="str">
        <f ca="1">IFERROR(INDEX(MAESTRO!J:J,_xludf.AGGREGATE(15,6,ROW(MAESTRO!$B$3:$B$1000)/((MAESTRO!$B$3:$B$1000="PROVEEDORES")*(UPPER(MAESTRO!$L$3:$L$1000)="CONFIRMADO")),ROWS($A$3:A30))),"")</f>
        <v/>
      </c>
      <c r="K30" s="24" t="str">
        <f ca="1">IFERROR(INDEX(MAESTRO!K:K,_xludf.AGGREGATE(15,6,ROW(MAESTRO!$B$3:$B$1000)/((MAESTRO!$B$3:$B$1000="PROVEEDORES")*(UPPER(MAESTRO!$L$3:$L$1000)="CONFIRMADO")),ROWS($A$3:A30))),"")</f>
        <v/>
      </c>
      <c r="L30" s="24" t="str">
        <f ca="1">IFERROR(INDEX(MAESTRO!L:L,_xludf.AGGREGATE(15,6,ROW(MAESTRO!$B$3:$B$1000)/((MAESTRO!$B$3:$B$1000="PROVEEDORES")*(UPPER(MAESTRO!$L$3:$L$1000)="CONFIRMADO")),ROWS($A$3:A30))),"")</f>
        <v/>
      </c>
      <c r="M30" s="24" t="str">
        <f ca="1">IFERROR(INDEX(MAESTRO!M:M,_xludf.AGGREGATE(15,6,ROW(MAESTRO!$B$3:$B$1000)/((MAESTRO!$B$3:$B$1000="PROVEEDORES")*(UPPER(MAESTRO!$L$3:$L$1000)="CONFIRMADO")),ROWS($A$3:A30))),"")</f>
        <v/>
      </c>
      <c r="N30" s="24" t="str">
        <f ca="1">IFERROR(INDEX(MAESTRO!N:N,_xludf.AGGREGATE(15,6,ROW(MAESTRO!$B$3:$B$1000)/((MAESTRO!$B$3:$B$1000="PROVEEDORES")*(UPPER(MAESTRO!$L$3:$L$1000)="CONFIRMADO")),ROWS($A$3:A30))),"")</f>
        <v/>
      </c>
      <c r="O30" s="24" t="str">
        <f ca="1">IFERROR(INDEX(MAESTRO!O:O,_xludf.AGGREGATE(15,6,ROW(MAESTRO!$B$3:$B$1000)/((MAESTRO!$B$3:$B$1000="PROVEEDORES")*(UPPER(MAESTRO!$L$3:$L$1000)="CONFIRMADO")),ROWS($A$3:A30))),"")</f>
        <v/>
      </c>
      <c r="P30" s="24" t="str">
        <f ca="1">IFERROR(INDEX(MAESTRO!P:P,_xludf.AGGREGATE(15,6,ROW(MAESTRO!$B$3:$B$1000)/((MAESTRO!$B$3:$B$1000="PROVEEDORES")*(UPPER(MAESTRO!$L$3:$L$1000)="CONFIRMADO")),ROWS($A$3:A30))),"")</f>
        <v/>
      </c>
      <c r="Q30" s="24" t="str">
        <f ca="1">IFERROR(INDEX(MAESTRO!Q:Q,_xludf.AGGREGATE(15,6,ROW(MAESTRO!$B$3:$B$1000)/((MAESTRO!$B$3:$B$1000="PROVEEDORES")*(UPPER(MAESTRO!$L$3:$L$1000)="CONFIRMADO")),ROWS($A$3:A30))),"")</f>
        <v/>
      </c>
      <c r="R30" s="24" t="str">
        <f ca="1">IFERROR(INDEX(MAESTRO!R:R,_xludf.AGGREGATE(15,6,ROW(MAESTRO!$B$3:$B$1000)/((MAESTRO!$B$3:$B$1000="PROVEEDORES")*(UPPER(MAESTRO!$L$3:$L$1000)="CONFIRMADO")),ROWS($A$3:A30))),"")</f>
        <v/>
      </c>
      <c r="S30" s="24" t="str">
        <f ca="1">IFERROR(INDEX(MAESTRO!S:S,_xludf.AGGREGATE(15,6,ROW(MAESTRO!$B$3:$B$1000)/((MAESTRO!$B$3:$B$1000="PROVEEDORES")*(UPPER(MAESTRO!$L$3:$L$1000)="CONFIRMADO")),ROWS($A$3:A30))),"")</f>
        <v/>
      </c>
      <c r="T30" s="24" t="str">
        <f ca="1">IFERROR(INDEX(MAESTRO!T:T,_xludf.AGGREGATE(15,6,ROW(MAESTRO!$B$3:$B$1000)/((MAESTRO!$B$3:$B$1000="PROVEEDORES")*(UPPER(MAESTRO!$L$3:$L$1000)="CONFIRMADO")),ROWS($A$3:A30))),"")</f>
        <v/>
      </c>
      <c r="U30" s="24" t="str">
        <f ca="1">IFERROR(INDEX(MAESTRO!U:U,_xludf.AGGREGATE(15,6,ROW(MAESTRO!$B$3:$B$1000)/((MAESTRO!$B$3:$B$1000="PROVEEDORES")*(UPPER(MAESTRO!$L$3:$L$1000)="CONFIRMADO")),ROWS($A$3:A30))),"")</f>
        <v/>
      </c>
      <c r="V30" s="24" t="str">
        <f ca="1">IFERROR(INDEX(MAESTRO!V:V,_xludf.AGGREGATE(15,6,ROW(MAESTRO!$B$3:$B$1000)/((MAESTRO!$B$3:$B$1000="PROVEEDORES")*(UPPER(MAESTRO!$L$3:$L$1000)="CONFIRMADO")),ROWS($A$3:A30))),"")</f>
        <v/>
      </c>
      <c r="W30" s="24" t="str">
        <f ca="1">IFERROR(INDEX(MAESTRO!W:W,_xludf.AGGREGATE(15,6,ROW(MAESTRO!$B$3:$B$1000)/((MAESTRO!$B$3:$B$1000="PROVEEDORES")*(UPPER(MAESTRO!$L$3:$L$1000)="CONFIRMADO")),ROWS($A$3:A30))),"")</f>
        <v/>
      </c>
      <c r="X30" s="24" t="str">
        <f ca="1">IFERROR(INDEX(MAESTRO!X:X,_xludf.AGGREGATE(15,6,ROW(MAESTRO!$B$3:$B$1000)/((MAESTRO!$B$3:$B$1000="PROVEEDORES")*(UPPER(MAESTRO!$L$3:$L$1000)="CONFIRMADO")),ROWS($A$3:A30))),"")</f>
        <v/>
      </c>
    </row>
    <row r="31" spans="1:24" ht="22.05" customHeight="1">
      <c r="A31" s="10" t="str">
        <f ca="1">IFERROR(INDEX(MAESTRO!A:A,_xludf.AGGREGATE(15,6,ROW(MAESTRO!$B$3:$B$1000)/((MAESTRO!$B$3:$B$1000="PROVEEDORES")*(UPPER(MAESTRO!$L$3:$L$1000)="CONFIRMADO")),ROWS($A$3:A31))),"")</f>
        <v/>
      </c>
      <c r="B31" s="10" t="str">
        <f ca="1">IFERROR(INDEX(MAESTRO!B:B,_xludf.AGGREGATE(15,6,ROW(MAESTRO!$B$3:$B$1000)/((MAESTRO!$B$3:$B$1000="PROVEEDORES")*(UPPER(MAESTRO!$L$3:$L$1000)="CONFIRMADO")),ROWS($A$3:A31))),"")</f>
        <v/>
      </c>
      <c r="C31" s="10" t="str">
        <f ca="1">IFERROR(INDEX(MAESTRO!C:C,_xludf.AGGREGATE(15,6,ROW(MAESTRO!$B$3:$B$1000)/((MAESTRO!$B$3:$B$1000="PROVEEDORES")*(UPPER(MAESTRO!$L$3:$L$1000)="CONFIRMADO")),ROWS($A$3:A31))),"")</f>
        <v/>
      </c>
      <c r="D31" s="10" t="str">
        <f ca="1">IFERROR(INDEX(MAESTRO!D:D,_xludf.AGGREGATE(15,6,ROW(MAESTRO!$B$3:$B$1000)/((MAESTRO!$B$3:$B$1000="PROVEEDORES")*(UPPER(MAESTRO!$L$3:$L$1000)="CONFIRMADO")),ROWS($A$3:A31))),"")</f>
        <v/>
      </c>
      <c r="E31" s="10" t="str">
        <f ca="1">IFERROR(INDEX(MAESTRO!E:E,_xludf.AGGREGATE(15,6,ROW(MAESTRO!$B$3:$B$1000)/((MAESTRO!$B$3:$B$1000="PROVEEDORES")*(UPPER(MAESTRO!$L$3:$L$1000)="CONFIRMADO")),ROWS($A$3:A31))),"")</f>
        <v/>
      </c>
      <c r="F31" s="10" t="str">
        <f ca="1">IFERROR(INDEX(MAESTRO!F:F,_xludf.AGGREGATE(15,6,ROW(MAESTRO!$B$3:$B$1000)/((MAESTRO!$B$3:$B$1000="PROVEEDORES")*(UPPER(MAESTRO!$L$3:$L$1000)="CONFIRMADO")),ROWS($A$3:A31))),"")</f>
        <v/>
      </c>
      <c r="G31" s="10" t="str">
        <f ca="1">IFERROR(INDEX(MAESTRO!G:G,_xludf.AGGREGATE(15,6,ROW(MAESTRO!$B$3:$B$1000)/((MAESTRO!$B$3:$B$1000="PROVEEDORES")*(UPPER(MAESTRO!$L$3:$L$1000)="CONFIRMADO")),ROWS($A$3:A31))),"")</f>
        <v/>
      </c>
      <c r="H31" s="10" t="str">
        <f ca="1">IFERROR(INDEX(MAESTRO!H:H,_xludf.AGGREGATE(15,6,ROW(MAESTRO!$B$3:$B$1000)/((MAESTRO!$B$3:$B$1000="PROVEEDORES")*(UPPER(MAESTRO!$L$3:$L$1000)="CONFIRMADO")),ROWS($A$3:A31))),"")</f>
        <v/>
      </c>
      <c r="I31" s="10" t="str">
        <f ca="1">IFERROR(INDEX(MAESTRO!I:I,_xludf.AGGREGATE(15,6,ROW(MAESTRO!$B$3:$B$1000)/((MAESTRO!$B$3:$B$1000="PROVEEDORES")*(UPPER(MAESTRO!$L$3:$L$1000)="CONFIRMADO")),ROWS($A$3:A31))),"")</f>
        <v/>
      </c>
      <c r="J31" s="10" t="str">
        <f ca="1">IFERROR(INDEX(MAESTRO!J:J,_xludf.AGGREGATE(15,6,ROW(MAESTRO!$B$3:$B$1000)/((MAESTRO!$B$3:$B$1000="PROVEEDORES")*(UPPER(MAESTRO!$L$3:$L$1000)="CONFIRMADO")),ROWS($A$3:A31))),"")</f>
        <v/>
      </c>
      <c r="K31" s="10" t="str">
        <f ca="1">IFERROR(INDEX(MAESTRO!K:K,_xludf.AGGREGATE(15,6,ROW(MAESTRO!$B$3:$B$1000)/((MAESTRO!$B$3:$B$1000="PROVEEDORES")*(UPPER(MAESTRO!$L$3:$L$1000)="CONFIRMADO")),ROWS($A$3:A31))),"")</f>
        <v/>
      </c>
      <c r="L31" s="10" t="str">
        <f ca="1">IFERROR(INDEX(MAESTRO!L:L,_xludf.AGGREGATE(15,6,ROW(MAESTRO!$B$3:$B$1000)/((MAESTRO!$B$3:$B$1000="PROVEEDORES")*(UPPER(MAESTRO!$L$3:$L$1000)="CONFIRMADO")),ROWS($A$3:A31))),"")</f>
        <v/>
      </c>
      <c r="M31" s="10" t="str">
        <f ca="1">IFERROR(INDEX(MAESTRO!M:M,_xludf.AGGREGATE(15,6,ROW(MAESTRO!$B$3:$B$1000)/((MAESTRO!$B$3:$B$1000="PROVEEDORES")*(UPPER(MAESTRO!$L$3:$L$1000)="CONFIRMADO")),ROWS($A$3:A31))),"")</f>
        <v/>
      </c>
      <c r="N31" s="10" t="str">
        <f ca="1">IFERROR(INDEX(MAESTRO!N:N,_xludf.AGGREGATE(15,6,ROW(MAESTRO!$B$3:$B$1000)/((MAESTRO!$B$3:$B$1000="PROVEEDORES")*(UPPER(MAESTRO!$L$3:$L$1000)="CONFIRMADO")),ROWS($A$3:A31))),"")</f>
        <v/>
      </c>
      <c r="O31" s="10" t="str">
        <f ca="1">IFERROR(INDEX(MAESTRO!O:O,_xludf.AGGREGATE(15,6,ROW(MAESTRO!$B$3:$B$1000)/((MAESTRO!$B$3:$B$1000="PROVEEDORES")*(UPPER(MAESTRO!$L$3:$L$1000)="CONFIRMADO")),ROWS($A$3:A31))),"")</f>
        <v/>
      </c>
      <c r="P31" s="10" t="str">
        <f ca="1">IFERROR(INDEX(MAESTRO!P:P,_xludf.AGGREGATE(15,6,ROW(MAESTRO!$B$3:$B$1000)/((MAESTRO!$B$3:$B$1000="PROVEEDORES")*(UPPER(MAESTRO!$L$3:$L$1000)="CONFIRMADO")),ROWS($A$3:A31))),"")</f>
        <v/>
      </c>
      <c r="Q31" s="10" t="str">
        <f ca="1">IFERROR(INDEX(MAESTRO!Q:Q,_xludf.AGGREGATE(15,6,ROW(MAESTRO!$B$3:$B$1000)/((MAESTRO!$B$3:$B$1000="PROVEEDORES")*(UPPER(MAESTRO!$L$3:$L$1000)="CONFIRMADO")),ROWS($A$3:A31))),"")</f>
        <v/>
      </c>
      <c r="R31" s="10" t="str">
        <f ca="1">IFERROR(INDEX(MAESTRO!R:R,_xludf.AGGREGATE(15,6,ROW(MAESTRO!$B$3:$B$1000)/((MAESTRO!$B$3:$B$1000="PROVEEDORES")*(UPPER(MAESTRO!$L$3:$L$1000)="CONFIRMADO")),ROWS($A$3:A31))),"")</f>
        <v/>
      </c>
      <c r="S31" s="10" t="str">
        <f ca="1">IFERROR(INDEX(MAESTRO!S:S,_xludf.AGGREGATE(15,6,ROW(MAESTRO!$B$3:$B$1000)/((MAESTRO!$B$3:$B$1000="PROVEEDORES")*(UPPER(MAESTRO!$L$3:$L$1000)="CONFIRMADO")),ROWS($A$3:A31))),"")</f>
        <v/>
      </c>
      <c r="T31" s="10" t="str">
        <f ca="1">IFERROR(INDEX(MAESTRO!T:T,_xludf.AGGREGATE(15,6,ROW(MAESTRO!$B$3:$B$1000)/((MAESTRO!$B$3:$B$1000="PROVEEDORES")*(UPPER(MAESTRO!$L$3:$L$1000)="CONFIRMADO")),ROWS($A$3:A31))),"")</f>
        <v/>
      </c>
      <c r="U31" s="10" t="str">
        <f ca="1">IFERROR(INDEX(MAESTRO!U:U,_xludf.AGGREGATE(15,6,ROW(MAESTRO!$B$3:$B$1000)/((MAESTRO!$B$3:$B$1000="PROVEEDORES")*(UPPER(MAESTRO!$L$3:$L$1000)="CONFIRMADO")),ROWS($A$3:A31))),"")</f>
        <v/>
      </c>
      <c r="V31" s="10" t="str">
        <f ca="1">IFERROR(INDEX(MAESTRO!V:V,_xludf.AGGREGATE(15,6,ROW(MAESTRO!$B$3:$B$1000)/((MAESTRO!$B$3:$B$1000="PROVEEDORES")*(UPPER(MAESTRO!$L$3:$L$1000)="CONFIRMADO")),ROWS($A$3:A31))),"")</f>
        <v/>
      </c>
      <c r="W31" s="10" t="str">
        <f ca="1">IFERROR(INDEX(MAESTRO!W:W,_xludf.AGGREGATE(15,6,ROW(MAESTRO!$B$3:$B$1000)/((MAESTRO!$B$3:$B$1000="PROVEEDORES")*(UPPER(MAESTRO!$L$3:$L$1000)="CONFIRMADO")),ROWS($A$3:A31))),"")</f>
        <v/>
      </c>
      <c r="X31" s="10" t="str">
        <f ca="1">IFERROR(INDEX(MAESTRO!X:X,_xludf.AGGREGATE(15,6,ROW(MAESTRO!$B$3:$B$1000)/((MAESTRO!$B$3:$B$1000="PROVEEDORES")*(UPPER(MAESTRO!$L$3:$L$1000)="CONFIRMADO")),ROWS($A$3:A31))),"")</f>
        <v/>
      </c>
    </row>
    <row r="32" spans="1:24" ht="22.05" customHeight="1">
      <c r="A32" s="24" t="str">
        <f ca="1">IFERROR(INDEX(MAESTRO!A:A,_xludf.AGGREGATE(15,6,ROW(MAESTRO!$B$3:$B$1000)/((MAESTRO!$B$3:$B$1000="PROVEEDORES")*(UPPER(MAESTRO!$L$3:$L$1000)="CONFIRMADO")),ROWS($A$3:A32))),"")</f>
        <v/>
      </c>
      <c r="B32" s="24" t="str">
        <f ca="1">IFERROR(INDEX(MAESTRO!B:B,_xludf.AGGREGATE(15,6,ROW(MAESTRO!$B$3:$B$1000)/((MAESTRO!$B$3:$B$1000="PROVEEDORES")*(UPPER(MAESTRO!$L$3:$L$1000)="CONFIRMADO")),ROWS($A$3:A32))),"")</f>
        <v/>
      </c>
      <c r="C32" s="24" t="str">
        <f ca="1">IFERROR(INDEX(MAESTRO!C:C,_xludf.AGGREGATE(15,6,ROW(MAESTRO!$B$3:$B$1000)/((MAESTRO!$B$3:$B$1000="PROVEEDORES")*(UPPER(MAESTRO!$L$3:$L$1000)="CONFIRMADO")),ROWS($A$3:A32))),"")</f>
        <v/>
      </c>
      <c r="D32" s="24" t="str">
        <f ca="1">IFERROR(INDEX(MAESTRO!D:D,_xludf.AGGREGATE(15,6,ROW(MAESTRO!$B$3:$B$1000)/((MAESTRO!$B$3:$B$1000="PROVEEDORES")*(UPPER(MAESTRO!$L$3:$L$1000)="CONFIRMADO")),ROWS($A$3:A32))),"")</f>
        <v/>
      </c>
      <c r="E32" s="24" t="str">
        <f ca="1">IFERROR(INDEX(MAESTRO!E:E,_xludf.AGGREGATE(15,6,ROW(MAESTRO!$B$3:$B$1000)/((MAESTRO!$B$3:$B$1000="PROVEEDORES")*(UPPER(MAESTRO!$L$3:$L$1000)="CONFIRMADO")),ROWS($A$3:A32))),"")</f>
        <v/>
      </c>
      <c r="F32" s="24" t="str">
        <f ca="1">IFERROR(INDEX(MAESTRO!F:F,_xludf.AGGREGATE(15,6,ROW(MAESTRO!$B$3:$B$1000)/((MAESTRO!$B$3:$B$1000="PROVEEDORES")*(UPPER(MAESTRO!$L$3:$L$1000)="CONFIRMADO")),ROWS($A$3:A32))),"")</f>
        <v/>
      </c>
      <c r="G32" s="24" t="str">
        <f ca="1">IFERROR(INDEX(MAESTRO!G:G,_xludf.AGGREGATE(15,6,ROW(MAESTRO!$B$3:$B$1000)/((MAESTRO!$B$3:$B$1000="PROVEEDORES")*(UPPER(MAESTRO!$L$3:$L$1000)="CONFIRMADO")),ROWS($A$3:A32))),"")</f>
        <v/>
      </c>
      <c r="H32" s="24" t="str">
        <f ca="1">IFERROR(INDEX(MAESTRO!H:H,_xludf.AGGREGATE(15,6,ROW(MAESTRO!$B$3:$B$1000)/((MAESTRO!$B$3:$B$1000="PROVEEDORES")*(UPPER(MAESTRO!$L$3:$L$1000)="CONFIRMADO")),ROWS($A$3:A32))),"")</f>
        <v/>
      </c>
      <c r="I32" s="24" t="str">
        <f ca="1">IFERROR(INDEX(MAESTRO!I:I,_xludf.AGGREGATE(15,6,ROW(MAESTRO!$B$3:$B$1000)/((MAESTRO!$B$3:$B$1000="PROVEEDORES")*(UPPER(MAESTRO!$L$3:$L$1000)="CONFIRMADO")),ROWS($A$3:A32))),"")</f>
        <v/>
      </c>
      <c r="J32" s="24" t="str">
        <f ca="1">IFERROR(INDEX(MAESTRO!J:J,_xludf.AGGREGATE(15,6,ROW(MAESTRO!$B$3:$B$1000)/((MAESTRO!$B$3:$B$1000="PROVEEDORES")*(UPPER(MAESTRO!$L$3:$L$1000)="CONFIRMADO")),ROWS($A$3:A32))),"")</f>
        <v/>
      </c>
      <c r="K32" s="24" t="str">
        <f ca="1">IFERROR(INDEX(MAESTRO!K:K,_xludf.AGGREGATE(15,6,ROW(MAESTRO!$B$3:$B$1000)/((MAESTRO!$B$3:$B$1000="PROVEEDORES")*(UPPER(MAESTRO!$L$3:$L$1000)="CONFIRMADO")),ROWS($A$3:A32))),"")</f>
        <v/>
      </c>
      <c r="L32" s="24" t="str">
        <f ca="1">IFERROR(INDEX(MAESTRO!L:L,_xludf.AGGREGATE(15,6,ROW(MAESTRO!$B$3:$B$1000)/((MAESTRO!$B$3:$B$1000="PROVEEDORES")*(UPPER(MAESTRO!$L$3:$L$1000)="CONFIRMADO")),ROWS($A$3:A32))),"")</f>
        <v/>
      </c>
      <c r="M32" s="24" t="str">
        <f ca="1">IFERROR(INDEX(MAESTRO!M:M,_xludf.AGGREGATE(15,6,ROW(MAESTRO!$B$3:$B$1000)/((MAESTRO!$B$3:$B$1000="PROVEEDORES")*(UPPER(MAESTRO!$L$3:$L$1000)="CONFIRMADO")),ROWS($A$3:A32))),"")</f>
        <v/>
      </c>
      <c r="N32" s="24" t="str">
        <f ca="1">IFERROR(INDEX(MAESTRO!N:N,_xludf.AGGREGATE(15,6,ROW(MAESTRO!$B$3:$B$1000)/((MAESTRO!$B$3:$B$1000="PROVEEDORES")*(UPPER(MAESTRO!$L$3:$L$1000)="CONFIRMADO")),ROWS($A$3:A32))),"")</f>
        <v/>
      </c>
      <c r="O32" s="24" t="str">
        <f ca="1">IFERROR(INDEX(MAESTRO!O:O,_xludf.AGGREGATE(15,6,ROW(MAESTRO!$B$3:$B$1000)/((MAESTRO!$B$3:$B$1000="PROVEEDORES")*(UPPER(MAESTRO!$L$3:$L$1000)="CONFIRMADO")),ROWS($A$3:A32))),"")</f>
        <v/>
      </c>
      <c r="P32" s="24" t="str">
        <f ca="1">IFERROR(INDEX(MAESTRO!P:P,_xludf.AGGREGATE(15,6,ROW(MAESTRO!$B$3:$B$1000)/((MAESTRO!$B$3:$B$1000="PROVEEDORES")*(UPPER(MAESTRO!$L$3:$L$1000)="CONFIRMADO")),ROWS($A$3:A32))),"")</f>
        <v/>
      </c>
      <c r="Q32" s="24" t="str">
        <f ca="1">IFERROR(INDEX(MAESTRO!Q:Q,_xludf.AGGREGATE(15,6,ROW(MAESTRO!$B$3:$B$1000)/((MAESTRO!$B$3:$B$1000="PROVEEDORES")*(UPPER(MAESTRO!$L$3:$L$1000)="CONFIRMADO")),ROWS($A$3:A32))),"")</f>
        <v/>
      </c>
      <c r="R32" s="24" t="str">
        <f ca="1">IFERROR(INDEX(MAESTRO!R:R,_xludf.AGGREGATE(15,6,ROW(MAESTRO!$B$3:$B$1000)/((MAESTRO!$B$3:$B$1000="PROVEEDORES")*(UPPER(MAESTRO!$L$3:$L$1000)="CONFIRMADO")),ROWS($A$3:A32))),"")</f>
        <v/>
      </c>
      <c r="S32" s="24" t="str">
        <f ca="1">IFERROR(INDEX(MAESTRO!S:S,_xludf.AGGREGATE(15,6,ROW(MAESTRO!$B$3:$B$1000)/((MAESTRO!$B$3:$B$1000="PROVEEDORES")*(UPPER(MAESTRO!$L$3:$L$1000)="CONFIRMADO")),ROWS($A$3:A32))),"")</f>
        <v/>
      </c>
      <c r="T32" s="24" t="str">
        <f ca="1">IFERROR(INDEX(MAESTRO!T:T,_xludf.AGGREGATE(15,6,ROW(MAESTRO!$B$3:$B$1000)/((MAESTRO!$B$3:$B$1000="PROVEEDORES")*(UPPER(MAESTRO!$L$3:$L$1000)="CONFIRMADO")),ROWS($A$3:A32))),"")</f>
        <v/>
      </c>
      <c r="U32" s="24" t="str">
        <f ca="1">IFERROR(INDEX(MAESTRO!U:U,_xludf.AGGREGATE(15,6,ROW(MAESTRO!$B$3:$B$1000)/((MAESTRO!$B$3:$B$1000="PROVEEDORES")*(UPPER(MAESTRO!$L$3:$L$1000)="CONFIRMADO")),ROWS($A$3:A32))),"")</f>
        <v/>
      </c>
      <c r="V32" s="24" t="str">
        <f ca="1">IFERROR(INDEX(MAESTRO!V:V,_xludf.AGGREGATE(15,6,ROW(MAESTRO!$B$3:$B$1000)/((MAESTRO!$B$3:$B$1000="PROVEEDORES")*(UPPER(MAESTRO!$L$3:$L$1000)="CONFIRMADO")),ROWS($A$3:A32))),"")</f>
        <v/>
      </c>
      <c r="W32" s="24" t="str">
        <f ca="1">IFERROR(INDEX(MAESTRO!W:W,_xludf.AGGREGATE(15,6,ROW(MAESTRO!$B$3:$B$1000)/((MAESTRO!$B$3:$B$1000="PROVEEDORES")*(UPPER(MAESTRO!$L$3:$L$1000)="CONFIRMADO")),ROWS($A$3:A32))),"")</f>
        <v/>
      </c>
      <c r="X32" s="24" t="str">
        <f ca="1">IFERROR(INDEX(MAESTRO!X:X,_xludf.AGGREGATE(15,6,ROW(MAESTRO!$B$3:$B$1000)/((MAESTRO!$B$3:$B$1000="PROVEEDORES")*(UPPER(MAESTRO!$L$3:$L$1000)="CONFIRMADO")),ROWS($A$3:A32))),"")</f>
        <v/>
      </c>
    </row>
    <row r="33" spans="1:24" ht="22.05" customHeight="1">
      <c r="A33" s="10" t="str">
        <f ca="1">IFERROR(INDEX(MAESTRO!A:A,_xludf.AGGREGATE(15,6,ROW(MAESTRO!$B$3:$B$1000)/((MAESTRO!$B$3:$B$1000="PROVEEDORES")*(UPPER(MAESTRO!$L$3:$L$1000)="CONFIRMADO")),ROWS($A$3:A33))),"")</f>
        <v/>
      </c>
      <c r="B33" s="10" t="str">
        <f ca="1">IFERROR(INDEX(MAESTRO!B:B,_xludf.AGGREGATE(15,6,ROW(MAESTRO!$B$3:$B$1000)/((MAESTRO!$B$3:$B$1000="PROVEEDORES")*(UPPER(MAESTRO!$L$3:$L$1000)="CONFIRMADO")),ROWS($A$3:A33))),"")</f>
        <v/>
      </c>
      <c r="C33" s="10" t="str">
        <f ca="1">IFERROR(INDEX(MAESTRO!C:C,_xludf.AGGREGATE(15,6,ROW(MAESTRO!$B$3:$B$1000)/((MAESTRO!$B$3:$B$1000="PROVEEDORES")*(UPPER(MAESTRO!$L$3:$L$1000)="CONFIRMADO")),ROWS($A$3:A33))),"")</f>
        <v/>
      </c>
      <c r="D33" s="10" t="str">
        <f ca="1">IFERROR(INDEX(MAESTRO!D:D,_xludf.AGGREGATE(15,6,ROW(MAESTRO!$B$3:$B$1000)/((MAESTRO!$B$3:$B$1000="PROVEEDORES")*(UPPER(MAESTRO!$L$3:$L$1000)="CONFIRMADO")),ROWS($A$3:A33))),"")</f>
        <v/>
      </c>
      <c r="E33" s="10" t="str">
        <f ca="1">IFERROR(INDEX(MAESTRO!E:E,_xludf.AGGREGATE(15,6,ROW(MAESTRO!$B$3:$B$1000)/((MAESTRO!$B$3:$B$1000="PROVEEDORES")*(UPPER(MAESTRO!$L$3:$L$1000)="CONFIRMADO")),ROWS($A$3:A33))),"")</f>
        <v/>
      </c>
      <c r="F33" s="10" t="str">
        <f ca="1">IFERROR(INDEX(MAESTRO!F:F,_xludf.AGGREGATE(15,6,ROW(MAESTRO!$B$3:$B$1000)/((MAESTRO!$B$3:$B$1000="PROVEEDORES")*(UPPER(MAESTRO!$L$3:$L$1000)="CONFIRMADO")),ROWS($A$3:A33))),"")</f>
        <v/>
      </c>
      <c r="G33" s="10" t="str">
        <f ca="1">IFERROR(INDEX(MAESTRO!G:G,_xludf.AGGREGATE(15,6,ROW(MAESTRO!$B$3:$B$1000)/((MAESTRO!$B$3:$B$1000="PROVEEDORES")*(UPPER(MAESTRO!$L$3:$L$1000)="CONFIRMADO")),ROWS($A$3:A33))),"")</f>
        <v/>
      </c>
      <c r="H33" s="10" t="str">
        <f ca="1">IFERROR(INDEX(MAESTRO!H:H,_xludf.AGGREGATE(15,6,ROW(MAESTRO!$B$3:$B$1000)/((MAESTRO!$B$3:$B$1000="PROVEEDORES")*(UPPER(MAESTRO!$L$3:$L$1000)="CONFIRMADO")),ROWS($A$3:A33))),"")</f>
        <v/>
      </c>
      <c r="I33" s="10" t="str">
        <f ca="1">IFERROR(INDEX(MAESTRO!I:I,_xludf.AGGREGATE(15,6,ROW(MAESTRO!$B$3:$B$1000)/((MAESTRO!$B$3:$B$1000="PROVEEDORES")*(UPPER(MAESTRO!$L$3:$L$1000)="CONFIRMADO")),ROWS($A$3:A33))),"")</f>
        <v/>
      </c>
      <c r="J33" s="10" t="str">
        <f ca="1">IFERROR(INDEX(MAESTRO!J:J,_xludf.AGGREGATE(15,6,ROW(MAESTRO!$B$3:$B$1000)/((MAESTRO!$B$3:$B$1000="PROVEEDORES")*(UPPER(MAESTRO!$L$3:$L$1000)="CONFIRMADO")),ROWS($A$3:A33))),"")</f>
        <v/>
      </c>
      <c r="K33" s="10" t="str">
        <f ca="1">IFERROR(INDEX(MAESTRO!K:K,_xludf.AGGREGATE(15,6,ROW(MAESTRO!$B$3:$B$1000)/((MAESTRO!$B$3:$B$1000="PROVEEDORES")*(UPPER(MAESTRO!$L$3:$L$1000)="CONFIRMADO")),ROWS($A$3:A33))),"")</f>
        <v/>
      </c>
      <c r="L33" s="10" t="str">
        <f ca="1">IFERROR(INDEX(MAESTRO!L:L,_xludf.AGGREGATE(15,6,ROW(MAESTRO!$B$3:$B$1000)/((MAESTRO!$B$3:$B$1000="PROVEEDORES")*(UPPER(MAESTRO!$L$3:$L$1000)="CONFIRMADO")),ROWS($A$3:A33))),"")</f>
        <v/>
      </c>
      <c r="M33" s="10" t="str">
        <f ca="1">IFERROR(INDEX(MAESTRO!M:M,_xludf.AGGREGATE(15,6,ROW(MAESTRO!$B$3:$B$1000)/((MAESTRO!$B$3:$B$1000="PROVEEDORES")*(UPPER(MAESTRO!$L$3:$L$1000)="CONFIRMADO")),ROWS($A$3:A33))),"")</f>
        <v/>
      </c>
      <c r="N33" s="10" t="str">
        <f ca="1">IFERROR(INDEX(MAESTRO!N:N,_xludf.AGGREGATE(15,6,ROW(MAESTRO!$B$3:$B$1000)/((MAESTRO!$B$3:$B$1000="PROVEEDORES")*(UPPER(MAESTRO!$L$3:$L$1000)="CONFIRMADO")),ROWS($A$3:A33))),"")</f>
        <v/>
      </c>
      <c r="O33" s="10" t="str">
        <f ca="1">IFERROR(INDEX(MAESTRO!O:O,_xludf.AGGREGATE(15,6,ROW(MAESTRO!$B$3:$B$1000)/((MAESTRO!$B$3:$B$1000="PROVEEDORES")*(UPPER(MAESTRO!$L$3:$L$1000)="CONFIRMADO")),ROWS($A$3:A33))),"")</f>
        <v/>
      </c>
      <c r="P33" s="10" t="str">
        <f ca="1">IFERROR(INDEX(MAESTRO!P:P,_xludf.AGGREGATE(15,6,ROW(MAESTRO!$B$3:$B$1000)/((MAESTRO!$B$3:$B$1000="PROVEEDORES")*(UPPER(MAESTRO!$L$3:$L$1000)="CONFIRMADO")),ROWS($A$3:A33))),"")</f>
        <v/>
      </c>
      <c r="Q33" s="10" t="str">
        <f ca="1">IFERROR(INDEX(MAESTRO!Q:Q,_xludf.AGGREGATE(15,6,ROW(MAESTRO!$B$3:$B$1000)/((MAESTRO!$B$3:$B$1000="PROVEEDORES")*(UPPER(MAESTRO!$L$3:$L$1000)="CONFIRMADO")),ROWS($A$3:A33))),"")</f>
        <v/>
      </c>
      <c r="R33" s="10" t="str">
        <f ca="1">IFERROR(INDEX(MAESTRO!R:R,_xludf.AGGREGATE(15,6,ROW(MAESTRO!$B$3:$B$1000)/((MAESTRO!$B$3:$B$1000="PROVEEDORES")*(UPPER(MAESTRO!$L$3:$L$1000)="CONFIRMADO")),ROWS($A$3:A33))),"")</f>
        <v/>
      </c>
      <c r="S33" s="10" t="str">
        <f ca="1">IFERROR(INDEX(MAESTRO!S:S,_xludf.AGGREGATE(15,6,ROW(MAESTRO!$B$3:$B$1000)/((MAESTRO!$B$3:$B$1000="PROVEEDORES")*(UPPER(MAESTRO!$L$3:$L$1000)="CONFIRMADO")),ROWS($A$3:A33))),"")</f>
        <v/>
      </c>
      <c r="T33" s="10" t="str">
        <f ca="1">IFERROR(INDEX(MAESTRO!T:T,_xludf.AGGREGATE(15,6,ROW(MAESTRO!$B$3:$B$1000)/((MAESTRO!$B$3:$B$1000="PROVEEDORES")*(UPPER(MAESTRO!$L$3:$L$1000)="CONFIRMADO")),ROWS($A$3:A33))),"")</f>
        <v/>
      </c>
      <c r="U33" s="10" t="str">
        <f ca="1">IFERROR(INDEX(MAESTRO!U:U,_xludf.AGGREGATE(15,6,ROW(MAESTRO!$B$3:$B$1000)/((MAESTRO!$B$3:$B$1000="PROVEEDORES")*(UPPER(MAESTRO!$L$3:$L$1000)="CONFIRMADO")),ROWS($A$3:A33))),"")</f>
        <v/>
      </c>
      <c r="V33" s="10" t="str">
        <f ca="1">IFERROR(INDEX(MAESTRO!V:V,_xludf.AGGREGATE(15,6,ROW(MAESTRO!$B$3:$B$1000)/((MAESTRO!$B$3:$B$1000="PROVEEDORES")*(UPPER(MAESTRO!$L$3:$L$1000)="CONFIRMADO")),ROWS($A$3:A33))),"")</f>
        <v/>
      </c>
      <c r="W33" s="10" t="str">
        <f ca="1">IFERROR(INDEX(MAESTRO!W:W,_xludf.AGGREGATE(15,6,ROW(MAESTRO!$B$3:$B$1000)/((MAESTRO!$B$3:$B$1000="PROVEEDORES")*(UPPER(MAESTRO!$L$3:$L$1000)="CONFIRMADO")),ROWS($A$3:A33))),"")</f>
        <v/>
      </c>
      <c r="X33" s="10" t="str">
        <f ca="1">IFERROR(INDEX(MAESTRO!X:X,_xludf.AGGREGATE(15,6,ROW(MAESTRO!$B$3:$B$1000)/((MAESTRO!$B$3:$B$1000="PROVEEDORES")*(UPPER(MAESTRO!$L$3:$L$1000)="CONFIRMADO")),ROWS($A$3:A33))),"")</f>
        <v/>
      </c>
    </row>
    <row r="34" spans="1:24" ht="22.05" customHeight="1">
      <c r="A34" s="24" t="str">
        <f ca="1">IFERROR(INDEX(MAESTRO!A:A,_xludf.AGGREGATE(15,6,ROW(MAESTRO!$B$3:$B$1000)/((MAESTRO!$B$3:$B$1000="PROVEEDORES")*(UPPER(MAESTRO!$L$3:$L$1000)="CONFIRMADO")),ROWS($A$3:A34))),"")</f>
        <v/>
      </c>
      <c r="B34" s="24" t="str">
        <f ca="1">IFERROR(INDEX(MAESTRO!B:B,_xludf.AGGREGATE(15,6,ROW(MAESTRO!$B$3:$B$1000)/((MAESTRO!$B$3:$B$1000="PROVEEDORES")*(UPPER(MAESTRO!$L$3:$L$1000)="CONFIRMADO")),ROWS($A$3:A34))),"")</f>
        <v/>
      </c>
      <c r="C34" s="24" t="str">
        <f ca="1">IFERROR(INDEX(MAESTRO!C:C,_xludf.AGGREGATE(15,6,ROW(MAESTRO!$B$3:$B$1000)/((MAESTRO!$B$3:$B$1000="PROVEEDORES")*(UPPER(MAESTRO!$L$3:$L$1000)="CONFIRMADO")),ROWS($A$3:A34))),"")</f>
        <v/>
      </c>
      <c r="D34" s="24" t="str">
        <f ca="1">IFERROR(INDEX(MAESTRO!D:D,_xludf.AGGREGATE(15,6,ROW(MAESTRO!$B$3:$B$1000)/((MAESTRO!$B$3:$B$1000="PROVEEDORES")*(UPPER(MAESTRO!$L$3:$L$1000)="CONFIRMADO")),ROWS($A$3:A34))),"")</f>
        <v/>
      </c>
      <c r="E34" s="24" t="str">
        <f ca="1">IFERROR(INDEX(MAESTRO!E:E,_xludf.AGGREGATE(15,6,ROW(MAESTRO!$B$3:$B$1000)/((MAESTRO!$B$3:$B$1000="PROVEEDORES")*(UPPER(MAESTRO!$L$3:$L$1000)="CONFIRMADO")),ROWS($A$3:A34))),"")</f>
        <v/>
      </c>
      <c r="F34" s="24" t="str">
        <f ca="1">IFERROR(INDEX(MAESTRO!F:F,_xludf.AGGREGATE(15,6,ROW(MAESTRO!$B$3:$B$1000)/((MAESTRO!$B$3:$B$1000="PROVEEDORES")*(UPPER(MAESTRO!$L$3:$L$1000)="CONFIRMADO")),ROWS($A$3:A34))),"")</f>
        <v/>
      </c>
      <c r="G34" s="24" t="str">
        <f ca="1">IFERROR(INDEX(MAESTRO!G:G,_xludf.AGGREGATE(15,6,ROW(MAESTRO!$B$3:$B$1000)/((MAESTRO!$B$3:$B$1000="PROVEEDORES")*(UPPER(MAESTRO!$L$3:$L$1000)="CONFIRMADO")),ROWS($A$3:A34))),"")</f>
        <v/>
      </c>
      <c r="H34" s="24" t="str">
        <f ca="1">IFERROR(INDEX(MAESTRO!H:H,_xludf.AGGREGATE(15,6,ROW(MAESTRO!$B$3:$B$1000)/((MAESTRO!$B$3:$B$1000="PROVEEDORES")*(UPPER(MAESTRO!$L$3:$L$1000)="CONFIRMADO")),ROWS($A$3:A34))),"")</f>
        <v/>
      </c>
      <c r="I34" s="24" t="str">
        <f ca="1">IFERROR(INDEX(MAESTRO!I:I,_xludf.AGGREGATE(15,6,ROW(MAESTRO!$B$3:$B$1000)/((MAESTRO!$B$3:$B$1000="PROVEEDORES")*(UPPER(MAESTRO!$L$3:$L$1000)="CONFIRMADO")),ROWS($A$3:A34))),"")</f>
        <v/>
      </c>
      <c r="J34" s="24" t="str">
        <f ca="1">IFERROR(INDEX(MAESTRO!J:J,_xludf.AGGREGATE(15,6,ROW(MAESTRO!$B$3:$B$1000)/((MAESTRO!$B$3:$B$1000="PROVEEDORES")*(UPPER(MAESTRO!$L$3:$L$1000)="CONFIRMADO")),ROWS($A$3:A34))),"")</f>
        <v/>
      </c>
      <c r="K34" s="24" t="str">
        <f ca="1">IFERROR(INDEX(MAESTRO!K:K,_xludf.AGGREGATE(15,6,ROW(MAESTRO!$B$3:$B$1000)/((MAESTRO!$B$3:$B$1000="PROVEEDORES")*(UPPER(MAESTRO!$L$3:$L$1000)="CONFIRMADO")),ROWS($A$3:A34))),"")</f>
        <v/>
      </c>
      <c r="L34" s="24" t="str">
        <f ca="1">IFERROR(INDEX(MAESTRO!L:L,_xludf.AGGREGATE(15,6,ROW(MAESTRO!$B$3:$B$1000)/((MAESTRO!$B$3:$B$1000="PROVEEDORES")*(UPPER(MAESTRO!$L$3:$L$1000)="CONFIRMADO")),ROWS($A$3:A34))),"")</f>
        <v/>
      </c>
      <c r="M34" s="24" t="str">
        <f ca="1">IFERROR(INDEX(MAESTRO!M:M,_xludf.AGGREGATE(15,6,ROW(MAESTRO!$B$3:$B$1000)/((MAESTRO!$B$3:$B$1000="PROVEEDORES")*(UPPER(MAESTRO!$L$3:$L$1000)="CONFIRMADO")),ROWS($A$3:A34))),"")</f>
        <v/>
      </c>
      <c r="N34" s="24" t="str">
        <f ca="1">IFERROR(INDEX(MAESTRO!N:N,_xludf.AGGREGATE(15,6,ROW(MAESTRO!$B$3:$B$1000)/((MAESTRO!$B$3:$B$1000="PROVEEDORES")*(UPPER(MAESTRO!$L$3:$L$1000)="CONFIRMADO")),ROWS($A$3:A34))),"")</f>
        <v/>
      </c>
      <c r="O34" s="24" t="str">
        <f ca="1">IFERROR(INDEX(MAESTRO!O:O,_xludf.AGGREGATE(15,6,ROW(MAESTRO!$B$3:$B$1000)/((MAESTRO!$B$3:$B$1000="PROVEEDORES")*(UPPER(MAESTRO!$L$3:$L$1000)="CONFIRMADO")),ROWS($A$3:A34))),"")</f>
        <v/>
      </c>
      <c r="P34" s="24" t="str">
        <f ca="1">IFERROR(INDEX(MAESTRO!P:P,_xludf.AGGREGATE(15,6,ROW(MAESTRO!$B$3:$B$1000)/((MAESTRO!$B$3:$B$1000="PROVEEDORES")*(UPPER(MAESTRO!$L$3:$L$1000)="CONFIRMADO")),ROWS($A$3:A34))),"")</f>
        <v/>
      </c>
      <c r="Q34" s="24" t="str">
        <f ca="1">IFERROR(INDEX(MAESTRO!Q:Q,_xludf.AGGREGATE(15,6,ROW(MAESTRO!$B$3:$B$1000)/((MAESTRO!$B$3:$B$1000="PROVEEDORES")*(UPPER(MAESTRO!$L$3:$L$1000)="CONFIRMADO")),ROWS($A$3:A34))),"")</f>
        <v/>
      </c>
      <c r="R34" s="24" t="str">
        <f ca="1">IFERROR(INDEX(MAESTRO!R:R,_xludf.AGGREGATE(15,6,ROW(MAESTRO!$B$3:$B$1000)/((MAESTRO!$B$3:$B$1000="PROVEEDORES")*(UPPER(MAESTRO!$L$3:$L$1000)="CONFIRMADO")),ROWS($A$3:A34))),"")</f>
        <v/>
      </c>
      <c r="S34" s="24" t="str">
        <f ca="1">IFERROR(INDEX(MAESTRO!S:S,_xludf.AGGREGATE(15,6,ROW(MAESTRO!$B$3:$B$1000)/((MAESTRO!$B$3:$B$1000="PROVEEDORES")*(UPPER(MAESTRO!$L$3:$L$1000)="CONFIRMADO")),ROWS($A$3:A34))),"")</f>
        <v/>
      </c>
      <c r="T34" s="24" t="str">
        <f ca="1">IFERROR(INDEX(MAESTRO!T:T,_xludf.AGGREGATE(15,6,ROW(MAESTRO!$B$3:$B$1000)/((MAESTRO!$B$3:$B$1000="PROVEEDORES")*(UPPER(MAESTRO!$L$3:$L$1000)="CONFIRMADO")),ROWS($A$3:A34))),"")</f>
        <v/>
      </c>
      <c r="U34" s="24" t="str">
        <f ca="1">IFERROR(INDEX(MAESTRO!U:U,_xludf.AGGREGATE(15,6,ROW(MAESTRO!$B$3:$B$1000)/((MAESTRO!$B$3:$B$1000="PROVEEDORES")*(UPPER(MAESTRO!$L$3:$L$1000)="CONFIRMADO")),ROWS($A$3:A34))),"")</f>
        <v/>
      </c>
      <c r="V34" s="24" t="str">
        <f ca="1">IFERROR(INDEX(MAESTRO!V:V,_xludf.AGGREGATE(15,6,ROW(MAESTRO!$B$3:$B$1000)/((MAESTRO!$B$3:$B$1000="PROVEEDORES")*(UPPER(MAESTRO!$L$3:$L$1000)="CONFIRMADO")),ROWS($A$3:A34))),"")</f>
        <v/>
      </c>
      <c r="W34" s="24" t="str">
        <f ca="1">IFERROR(INDEX(MAESTRO!W:W,_xludf.AGGREGATE(15,6,ROW(MAESTRO!$B$3:$B$1000)/((MAESTRO!$B$3:$B$1000="PROVEEDORES")*(UPPER(MAESTRO!$L$3:$L$1000)="CONFIRMADO")),ROWS($A$3:A34))),"")</f>
        <v/>
      </c>
      <c r="X34" s="24" t="str">
        <f ca="1">IFERROR(INDEX(MAESTRO!X:X,_xludf.AGGREGATE(15,6,ROW(MAESTRO!$B$3:$B$1000)/((MAESTRO!$B$3:$B$1000="PROVEEDORES")*(UPPER(MAESTRO!$L$3:$L$1000)="CONFIRMADO")),ROWS($A$3:A34))),"")</f>
        <v/>
      </c>
    </row>
    <row r="35" spans="1:24" ht="22.05" customHeight="1">
      <c r="A35" s="10" t="str">
        <f ca="1">IFERROR(INDEX(MAESTRO!A:A,_xludf.AGGREGATE(15,6,ROW(MAESTRO!$B$3:$B$1000)/((MAESTRO!$B$3:$B$1000="PROVEEDORES")*(UPPER(MAESTRO!$L$3:$L$1000)="CONFIRMADO")),ROWS($A$3:A35))),"")</f>
        <v/>
      </c>
      <c r="B35" s="10" t="str">
        <f ca="1">IFERROR(INDEX(MAESTRO!B:B,_xludf.AGGREGATE(15,6,ROW(MAESTRO!$B$3:$B$1000)/((MAESTRO!$B$3:$B$1000="PROVEEDORES")*(UPPER(MAESTRO!$L$3:$L$1000)="CONFIRMADO")),ROWS($A$3:A35))),"")</f>
        <v/>
      </c>
      <c r="C35" s="10" t="str">
        <f ca="1">IFERROR(INDEX(MAESTRO!C:C,_xludf.AGGREGATE(15,6,ROW(MAESTRO!$B$3:$B$1000)/((MAESTRO!$B$3:$B$1000="PROVEEDORES")*(UPPER(MAESTRO!$L$3:$L$1000)="CONFIRMADO")),ROWS($A$3:A35))),"")</f>
        <v/>
      </c>
      <c r="D35" s="10" t="str">
        <f ca="1">IFERROR(INDEX(MAESTRO!D:D,_xludf.AGGREGATE(15,6,ROW(MAESTRO!$B$3:$B$1000)/((MAESTRO!$B$3:$B$1000="PROVEEDORES")*(UPPER(MAESTRO!$L$3:$L$1000)="CONFIRMADO")),ROWS($A$3:A35))),"")</f>
        <v/>
      </c>
      <c r="E35" s="10" t="str">
        <f ca="1">IFERROR(INDEX(MAESTRO!E:E,_xludf.AGGREGATE(15,6,ROW(MAESTRO!$B$3:$B$1000)/((MAESTRO!$B$3:$B$1000="PROVEEDORES")*(UPPER(MAESTRO!$L$3:$L$1000)="CONFIRMADO")),ROWS($A$3:A35))),"")</f>
        <v/>
      </c>
      <c r="F35" s="10" t="str">
        <f ca="1">IFERROR(INDEX(MAESTRO!F:F,_xludf.AGGREGATE(15,6,ROW(MAESTRO!$B$3:$B$1000)/((MAESTRO!$B$3:$B$1000="PROVEEDORES")*(UPPER(MAESTRO!$L$3:$L$1000)="CONFIRMADO")),ROWS($A$3:A35))),"")</f>
        <v/>
      </c>
      <c r="G35" s="10" t="str">
        <f ca="1">IFERROR(INDEX(MAESTRO!G:G,_xludf.AGGREGATE(15,6,ROW(MAESTRO!$B$3:$B$1000)/((MAESTRO!$B$3:$B$1000="PROVEEDORES")*(UPPER(MAESTRO!$L$3:$L$1000)="CONFIRMADO")),ROWS($A$3:A35))),"")</f>
        <v/>
      </c>
      <c r="H35" s="10" t="str">
        <f ca="1">IFERROR(INDEX(MAESTRO!H:H,_xludf.AGGREGATE(15,6,ROW(MAESTRO!$B$3:$B$1000)/((MAESTRO!$B$3:$B$1000="PROVEEDORES")*(UPPER(MAESTRO!$L$3:$L$1000)="CONFIRMADO")),ROWS($A$3:A35))),"")</f>
        <v/>
      </c>
      <c r="I35" s="10" t="str">
        <f ca="1">IFERROR(INDEX(MAESTRO!I:I,_xludf.AGGREGATE(15,6,ROW(MAESTRO!$B$3:$B$1000)/((MAESTRO!$B$3:$B$1000="PROVEEDORES")*(UPPER(MAESTRO!$L$3:$L$1000)="CONFIRMADO")),ROWS($A$3:A35))),"")</f>
        <v/>
      </c>
      <c r="J35" s="10" t="str">
        <f ca="1">IFERROR(INDEX(MAESTRO!J:J,_xludf.AGGREGATE(15,6,ROW(MAESTRO!$B$3:$B$1000)/((MAESTRO!$B$3:$B$1000="PROVEEDORES")*(UPPER(MAESTRO!$L$3:$L$1000)="CONFIRMADO")),ROWS($A$3:A35))),"")</f>
        <v/>
      </c>
      <c r="K35" s="10" t="str">
        <f ca="1">IFERROR(INDEX(MAESTRO!K:K,_xludf.AGGREGATE(15,6,ROW(MAESTRO!$B$3:$B$1000)/((MAESTRO!$B$3:$B$1000="PROVEEDORES")*(UPPER(MAESTRO!$L$3:$L$1000)="CONFIRMADO")),ROWS($A$3:A35))),"")</f>
        <v/>
      </c>
      <c r="L35" s="10" t="str">
        <f ca="1">IFERROR(INDEX(MAESTRO!L:L,_xludf.AGGREGATE(15,6,ROW(MAESTRO!$B$3:$B$1000)/((MAESTRO!$B$3:$B$1000="PROVEEDORES")*(UPPER(MAESTRO!$L$3:$L$1000)="CONFIRMADO")),ROWS($A$3:A35))),"")</f>
        <v/>
      </c>
      <c r="M35" s="10" t="str">
        <f ca="1">IFERROR(INDEX(MAESTRO!M:M,_xludf.AGGREGATE(15,6,ROW(MAESTRO!$B$3:$B$1000)/((MAESTRO!$B$3:$B$1000="PROVEEDORES")*(UPPER(MAESTRO!$L$3:$L$1000)="CONFIRMADO")),ROWS($A$3:A35))),"")</f>
        <v/>
      </c>
      <c r="N35" s="10" t="str">
        <f ca="1">IFERROR(INDEX(MAESTRO!N:N,_xludf.AGGREGATE(15,6,ROW(MAESTRO!$B$3:$B$1000)/((MAESTRO!$B$3:$B$1000="PROVEEDORES")*(UPPER(MAESTRO!$L$3:$L$1000)="CONFIRMADO")),ROWS($A$3:A35))),"")</f>
        <v/>
      </c>
      <c r="O35" s="10" t="str">
        <f ca="1">IFERROR(INDEX(MAESTRO!O:O,_xludf.AGGREGATE(15,6,ROW(MAESTRO!$B$3:$B$1000)/((MAESTRO!$B$3:$B$1000="PROVEEDORES")*(UPPER(MAESTRO!$L$3:$L$1000)="CONFIRMADO")),ROWS($A$3:A35))),"")</f>
        <v/>
      </c>
      <c r="P35" s="10" t="str">
        <f ca="1">IFERROR(INDEX(MAESTRO!P:P,_xludf.AGGREGATE(15,6,ROW(MAESTRO!$B$3:$B$1000)/((MAESTRO!$B$3:$B$1000="PROVEEDORES")*(UPPER(MAESTRO!$L$3:$L$1000)="CONFIRMADO")),ROWS($A$3:A35))),"")</f>
        <v/>
      </c>
      <c r="Q35" s="10" t="str">
        <f ca="1">IFERROR(INDEX(MAESTRO!Q:Q,_xludf.AGGREGATE(15,6,ROW(MAESTRO!$B$3:$B$1000)/((MAESTRO!$B$3:$B$1000="PROVEEDORES")*(UPPER(MAESTRO!$L$3:$L$1000)="CONFIRMADO")),ROWS($A$3:A35))),"")</f>
        <v/>
      </c>
      <c r="R35" s="10" t="str">
        <f ca="1">IFERROR(INDEX(MAESTRO!R:R,_xludf.AGGREGATE(15,6,ROW(MAESTRO!$B$3:$B$1000)/((MAESTRO!$B$3:$B$1000="PROVEEDORES")*(UPPER(MAESTRO!$L$3:$L$1000)="CONFIRMADO")),ROWS($A$3:A35))),"")</f>
        <v/>
      </c>
      <c r="S35" s="10" t="str">
        <f ca="1">IFERROR(INDEX(MAESTRO!S:S,_xludf.AGGREGATE(15,6,ROW(MAESTRO!$B$3:$B$1000)/((MAESTRO!$B$3:$B$1000="PROVEEDORES")*(UPPER(MAESTRO!$L$3:$L$1000)="CONFIRMADO")),ROWS($A$3:A35))),"")</f>
        <v/>
      </c>
      <c r="T35" s="10" t="str">
        <f ca="1">IFERROR(INDEX(MAESTRO!T:T,_xludf.AGGREGATE(15,6,ROW(MAESTRO!$B$3:$B$1000)/((MAESTRO!$B$3:$B$1000="PROVEEDORES")*(UPPER(MAESTRO!$L$3:$L$1000)="CONFIRMADO")),ROWS($A$3:A35))),"")</f>
        <v/>
      </c>
      <c r="U35" s="10" t="str">
        <f ca="1">IFERROR(INDEX(MAESTRO!U:U,_xludf.AGGREGATE(15,6,ROW(MAESTRO!$B$3:$B$1000)/((MAESTRO!$B$3:$B$1000="PROVEEDORES")*(UPPER(MAESTRO!$L$3:$L$1000)="CONFIRMADO")),ROWS($A$3:A35))),"")</f>
        <v/>
      </c>
      <c r="V35" s="10" t="str">
        <f ca="1">IFERROR(INDEX(MAESTRO!V:V,_xludf.AGGREGATE(15,6,ROW(MAESTRO!$B$3:$B$1000)/((MAESTRO!$B$3:$B$1000="PROVEEDORES")*(UPPER(MAESTRO!$L$3:$L$1000)="CONFIRMADO")),ROWS($A$3:A35))),"")</f>
        <v/>
      </c>
      <c r="W35" s="10" t="str">
        <f ca="1">IFERROR(INDEX(MAESTRO!W:W,_xludf.AGGREGATE(15,6,ROW(MAESTRO!$B$3:$B$1000)/((MAESTRO!$B$3:$B$1000="PROVEEDORES")*(UPPER(MAESTRO!$L$3:$L$1000)="CONFIRMADO")),ROWS($A$3:A35))),"")</f>
        <v/>
      </c>
      <c r="X35" s="10" t="str">
        <f ca="1">IFERROR(INDEX(MAESTRO!X:X,_xludf.AGGREGATE(15,6,ROW(MAESTRO!$B$3:$B$1000)/((MAESTRO!$B$3:$B$1000="PROVEEDORES")*(UPPER(MAESTRO!$L$3:$L$1000)="CONFIRMADO")),ROWS($A$3:A35))),"")</f>
        <v/>
      </c>
    </row>
    <row r="36" spans="1:24" ht="22.05" customHeight="1">
      <c r="A36" s="24" t="str">
        <f ca="1">IFERROR(INDEX(MAESTRO!A:A,_xludf.AGGREGATE(15,6,ROW(MAESTRO!$B$3:$B$1000)/((MAESTRO!$B$3:$B$1000="PROVEEDORES")*(UPPER(MAESTRO!$L$3:$L$1000)="CONFIRMADO")),ROWS($A$3:A36))),"")</f>
        <v/>
      </c>
      <c r="B36" s="24" t="str">
        <f ca="1">IFERROR(INDEX(MAESTRO!B:B,_xludf.AGGREGATE(15,6,ROW(MAESTRO!$B$3:$B$1000)/((MAESTRO!$B$3:$B$1000="PROVEEDORES")*(UPPER(MAESTRO!$L$3:$L$1000)="CONFIRMADO")),ROWS($A$3:A36))),"")</f>
        <v/>
      </c>
      <c r="C36" s="24" t="str">
        <f ca="1">IFERROR(INDEX(MAESTRO!C:C,_xludf.AGGREGATE(15,6,ROW(MAESTRO!$B$3:$B$1000)/((MAESTRO!$B$3:$B$1000="PROVEEDORES")*(UPPER(MAESTRO!$L$3:$L$1000)="CONFIRMADO")),ROWS($A$3:A36))),"")</f>
        <v/>
      </c>
      <c r="D36" s="24" t="str">
        <f ca="1">IFERROR(INDEX(MAESTRO!D:D,_xludf.AGGREGATE(15,6,ROW(MAESTRO!$B$3:$B$1000)/((MAESTRO!$B$3:$B$1000="PROVEEDORES")*(UPPER(MAESTRO!$L$3:$L$1000)="CONFIRMADO")),ROWS($A$3:A36))),"")</f>
        <v/>
      </c>
      <c r="E36" s="24" t="str">
        <f ca="1">IFERROR(INDEX(MAESTRO!E:E,_xludf.AGGREGATE(15,6,ROW(MAESTRO!$B$3:$B$1000)/((MAESTRO!$B$3:$B$1000="PROVEEDORES")*(UPPER(MAESTRO!$L$3:$L$1000)="CONFIRMADO")),ROWS($A$3:A36))),"")</f>
        <v/>
      </c>
      <c r="F36" s="24" t="str">
        <f ca="1">IFERROR(INDEX(MAESTRO!F:F,_xludf.AGGREGATE(15,6,ROW(MAESTRO!$B$3:$B$1000)/((MAESTRO!$B$3:$B$1000="PROVEEDORES")*(UPPER(MAESTRO!$L$3:$L$1000)="CONFIRMADO")),ROWS($A$3:A36))),"")</f>
        <v/>
      </c>
      <c r="G36" s="24" t="str">
        <f ca="1">IFERROR(INDEX(MAESTRO!G:G,_xludf.AGGREGATE(15,6,ROW(MAESTRO!$B$3:$B$1000)/((MAESTRO!$B$3:$B$1000="PROVEEDORES")*(UPPER(MAESTRO!$L$3:$L$1000)="CONFIRMADO")),ROWS($A$3:A36))),"")</f>
        <v/>
      </c>
      <c r="H36" s="24" t="str">
        <f ca="1">IFERROR(INDEX(MAESTRO!H:H,_xludf.AGGREGATE(15,6,ROW(MAESTRO!$B$3:$B$1000)/((MAESTRO!$B$3:$B$1000="PROVEEDORES")*(UPPER(MAESTRO!$L$3:$L$1000)="CONFIRMADO")),ROWS($A$3:A36))),"")</f>
        <v/>
      </c>
      <c r="I36" s="24" t="str">
        <f ca="1">IFERROR(INDEX(MAESTRO!I:I,_xludf.AGGREGATE(15,6,ROW(MAESTRO!$B$3:$B$1000)/((MAESTRO!$B$3:$B$1000="PROVEEDORES")*(UPPER(MAESTRO!$L$3:$L$1000)="CONFIRMADO")),ROWS($A$3:A36))),"")</f>
        <v/>
      </c>
      <c r="J36" s="24" t="str">
        <f ca="1">IFERROR(INDEX(MAESTRO!J:J,_xludf.AGGREGATE(15,6,ROW(MAESTRO!$B$3:$B$1000)/((MAESTRO!$B$3:$B$1000="PROVEEDORES")*(UPPER(MAESTRO!$L$3:$L$1000)="CONFIRMADO")),ROWS($A$3:A36))),"")</f>
        <v/>
      </c>
      <c r="K36" s="24" t="str">
        <f ca="1">IFERROR(INDEX(MAESTRO!K:K,_xludf.AGGREGATE(15,6,ROW(MAESTRO!$B$3:$B$1000)/((MAESTRO!$B$3:$B$1000="PROVEEDORES")*(UPPER(MAESTRO!$L$3:$L$1000)="CONFIRMADO")),ROWS($A$3:A36))),"")</f>
        <v/>
      </c>
      <c r="L36" s="24" t="str">
        <f ca="1">IFERROR(INDEX(MAESTRO!L:L,_xludf.AGGREGATE(15,6,ROW(MAESTRO!$B$3:$B$1000)/((MAESTRO!$B$3:$B$1000="PROVEEDORES")*(UPPER(MAESTRO!$L$3:$L$1000)="CONFIRMADO")),ROWS($A$3:A36))),"")</f>
        <v/>
      </c>
      <c r="M36" s="24" t="str">
        <f ca="1">IFERROR(INDEX(MAESTRO!M:M,_xludf.AGGREGATE(15,6,ROW(MAESTRO!$B$3:$B$1000)/((MAESTRO!$B$3:$B$1000="PROVEEDORES")*(UPPER(MAESTRO!$L$3:$L$1000)="CONFIRMADO")),ROWS($A$3:A36))),"")</f>
        <v/>
      </c>
      <c r="N36" s="24" t="str">
        <f ca="1">IFERROR(INDEX(MAESTRO!N:N,_xludf.AGGREGATE(15,6,ROW(MAESTRO!$B$3:$B$1000)/((MAESTRO!$B$3:$B$1000="PROVEEDORES")*(UPPER(MAESTRO!$L$3:$L$1000)="CONFIRMADO")),ROWS($A$3:A36))),"")</f>
        <v/>
      </c>
      <c r="O36" s="24" t="str">
        <f ca="1">IFERROR(INDEX(MAESTRO!O:O,_xludf.AGGREGATE(15,6,ROW(MAESTRO!$B$3:$B$1000)/((MAESTRO!$B$3:$B$1000="PROVEEDORES")*(UPPER(MAESTRO!$L$3:$L$1000)="CONFIRMADO")),ROWS($A$3:A36))),"")</f>
        <v/>
      </c>
      <c r="P36" s="24" t="str">
        <f ca="1">IFERROR(INDEX(MAESTRO!P:P,_xludf.AGGREGATE(15,6,ROW(MAESTRO!$B$3:$B$1000)/((MAESTRO!$B$3:$B$1000="PROVEEDORES")*(UPPER(MAESTRO!$L$3:$L$1000)="CONFIRMADO")),ROWS($A$3:A36))),"")</f>
        <v/>
      </c>
      <c r="Q36" s="24" t="str">
        <f ca="1">IFERROR(INDEX(MAESTRO!Q:Q,_xludf.AGGREGATE(15,6,ROW(MAESTRO!$B$3:$B$1000)/((MAESTRO!$B$3:$B$1000="PROVEEDORES")*(UPPER(MAESTRO!$L$3:$L$1000)="CONFIRMADO")),ROWS($A$3:A36))),"")</f>
        <v/>
      </c>
      <c r="R36" s="24" t="str">
        <f ca="1">IFERROR(INDEX(MAESTRO!R:R,_xludf.AGGREGATE(15,6,ROW(MAESTRO!$B$3:$B$1000)/((MAESTRO!$B$3:$B$1000="PROVEEDORES")*(UPPER(MAESTRO!$L$3:$L$1000)="CONFIRMADO")),ROWS($A$3:A36))),"")</f>
        <v/>
      </c>
      <c r="S36" s="24" t="str">
        <f ca="1">IFERROR(INDEX(MAESTRO!S:S,_xludf.AGGREGATE(15,6,ROW(MAESTRO!$B$3:$B$1000)/((MAESTRO!$B$3:$B$1000="PROVEEDORES")*(UPPER(MAESTRO!$L$3:$L$1000)="CONFIRMADO")),ROWS($A$3:A36))),"")</f>
        <v/>
      </c>
      <c r="T36" s="24" t="str">
        <f ca="1">IFERROR(INDEX(MAESTRO!T:T,_xludf.AGGREGATE(15,6,ROW(MAESTRO!$B$3:$B$1000)/((MAESTRO!$B$3:$B$1000="PROVEEDORES")*(UPPER(MAESTRO!$L$3:$L$1000)="CONFIRMADO")),ROWS($A$3:A36))),"")</f>
        <v/>
      </c>
      <c r="U36" s="24" t="str">
        <f ca="1">IFERROR(INDEX(MAESTRO!U:U,_xludf.AGGREGATE(15,6,ROW(MAESTRO!$B$3:$B$1000)/((MAESTRO!$B$3:$B$1000="PROVEEDORES")*(UPPER(MAESTRO!$L$3:$L$1000)="CONFIRMADO")),ROWS($A$3:A36))),"")</f>
        <v/>
      </c>
      <c r="V36" s="24" t="str">
        <f ca="1">IFERROR(INDEX(MAESTRO!V:V,_xludf.AGGREGATE(15,6,ROW(MAESTRO!$B$3:$B$1000)/((MAESTRO!$B$3:$B$1000="PROVEEDORES")*(UPPER(MAESTRO!$L$3:$L$1000)="CONFIRMADO")),ROWS($A$3:A36))),"")</f>
        <v/>
      </c>
      <c r="W36" s="24" t="str">
        <f ca="1">IFERROR(INDEX(MAESTRO!W:W,_xludf.AGGREGATE(15,6,ROW(MAESTRO!$B$3:$B$1000)/((MAESTRO!$B$3:$B$1000="PROVEEDORES")*(UPPER(MAESTRO!$L$3:$L$1000)="CONFIRMADO")),ROWS($A$3:A36))),"")</f>
        <v/>
      </c>
      <c r="X36" s="24" t="str">
        <f ca="1">IFERROR(INDEX(MAESTRO!X:X,_xludf.AGGREGATE(15,6,ROW(MAESTRO!$B$3:$B$1000)/((MAESTRO!$B$3:$B$1000="PROVEEDORES")*(UPPER(MAESTRO!$L$3:$L$1000)="CONFIRMADO")),ROWS($A$3:A36))),"")</f>
        <v/>
      </c>
    </row>
    <row r="37" spans="1:24" ht="22.05" customHeight="1">
      <c r="A37" s="10" t="str">
        <f ca="1">IFERROR(INDEX(MAESTRO!A:A,_xludf.AGGREGATE(15,6,ROW(MAESTRO!$B$3:$B$1000)/((MAESTRO!$B$3:$B$1000="PROVEEDORES")*(UPPER(MAESTRO!$L$3:$L$1000)="CONFIRMADO")),ROWS($A$3:A37))),"")</f>
        <v/>
      </c>
      <c r="B37" s="10" t="str">
        <f ca="1">IFERROR(INDEX(MAESTRO!B:B,_xludf.AGGREGATE(15,6,ROW(MAESTRO!$B$3:$B$1000)/((MAESTRO!$B$3:$B$1000="PROVEEDORES")*(UPPER(MAESTRO!$L$3:$L$1000)="CONFIRMADO")),ROWS($A$3:A37))),"")</f>
        <v/>
      </c>
      <c r="C37" s="10" t="str">
        <f ca="1">IFERROR(INDEX(MAESTRO!C:C,_xludf.AGGREGATE(15,6,ROW(MAESTRO!$B$3:$B$1000)/((MAESTRO!$B$3:$B$1000="PROVEEDORES")*(UPPER(MAESTRO!$L$3:$L$1000)="CONFIRMADO")),ROWS($A$3:A37))),"")</f>
        <v/>
      </c>
      <c r="D37" s="10" t="str">
        <f ca="1">IFERROR(INDEX(MAESTRO!D:D,_xludf.AGGREGATE(15,6,ROW(MAESTRO!$B$3:$B$1000)/((MAESTRO!$B$3:$B$1000="PROVEEDORES")*(UPPER(MAESTRO!$L$3:$L$1000)="CONFIRMADO")),ROWS($A$3:A37))),"")</f>
        <v/>
      </c>
      <c r="E37" s="10" t="str">
        <f ca="1">IFERROR(INDEX(MAESTRO!E:E,_xludf.AGGREGATE(15,6,ROW(MAESTRO!$B$3:$B$1000)/((MAESTRO!$B$3:$B$1000="PROVEEDORES")*(UPPER(MAESTRO!$L$3:$L$1000)="CONFIRMADO")),ROWS($A$3:A37))),"")</f>
        <v/>
      </c>
      <c r="F37" s="10" t="str">
        <f ca="1">IFERROR(INDEX(MAESTRO!F:F,_xludf.AGGREGATE(15,6,ROW(MAESTRO!$B$3:$B$1000)/((MAESTRO!$B$3:$B$1000="PROVEEDORES")*(UPPER(MAESTRO!$L$3:$L$1000)="CONFIRMADO")),ROWS($A$3:A37))),"")</f>
        <v/>
      </c>
      <c r="G37" s="10" t="str">
        <f ca="1">IFERROR(INDEX(MAESTRO!G:G,_xludf.AGGREGATE(15,6,ROW(MAESTRO!$B$3:$B$1000)/((MAESTRO!$B$3:$B$1000="PROVEEDORES")*(UPPER(MAESTRO!$L$3:$L$1000)="CONFIRMADO")),ROWS($A$3:A37))),"")</f>
        <v/>
      </c>
      <c r="H37" s="10" t="str">
        <f ca="1">IFERROR(INDEX(MAESTRO!H:H,_xludf.AGGREGATE(15,6,ROW(MAESTRO!$B$3:$B$1000)/((MAESTRO!$B$3:$B$1000="PROVEEDORES")*(UPPER(MAESTRO!$L$3:$L$1000)="CONFIRMADO")),ROWS($A$3:A37))),"")</f>
        <v/>
      </c>
      <c r="I37" s="10" t="str">
        <f ca="1">IFERROR(INDEX(MAESTRO!I:I,_xludf.AGGREGATE(15,6,ROW(MAESTRO!$B$3:$B$1000)/((MAESTRO!$B$3:$B$1000="PROVEEDORES")*(UPPER(MAESTRO!$L$3:$L$1000)="CONFIRMADO")),ROWS($A$3:A37))),"")</f>
        <v/>
      </c>
      <c r="J37" s="10" t="str">
        <f ca="1">IFERROR(INDEX(MAESTRO!J:J,_xludf.AGGREGATE(15,6,ROW(MAESTRO!$B$3:$B$1000)/((MAESTRO!$B$3:$B$1000="PROVEEDORES")*(UPPER(MAESTRO!$L$3:$L$1000)="CONFIRMADO")),ROWS($A$3:A37))),"")</f>
        <v/>
      </c>
      <c r="K37" s="10" t="str">
        <f ca="1">IFERROR(INDEX(MAESTRO!K:K,_xludf.AGGREGATE(15,6,ROW(MAESTRO!$B$3:$B$1000)/((MAESTRO!$B$3:$B$1000="PROVEEDORES")*(UPPER(MAESTRO!$L$3:$L$1000)="CONFIRMADO")),ROWS($A$3:A37))),"")</f>
        <v/>
      </c>
      <c r="L37" s="10" t="str">
        <f ca="1">IFERROR(INDEX(MAESTRO!L:L,_xludf.AGGREGATE(15,6,ROW(MAESTRO!$B$3:$B$1000)/((MAESTRO!$B$3:$B$1000="PROVEEDORES")*(UPPER(MAESTRO!$L$3:$L$1000)="CONFIRMADO")),ROWS($A$3:A37))),"")</f>
        <v/>
      </c>
      <c r="M37" s="10" t="str">
        <f ca="1">IFERROR(INDEX(MAESTRO!M:M,_xludf.AGGREGATE(15,6,ROW(MAESTRO!$B$3:$B$1000)/((MAESTRO!$B$3:$B$1000="PROVEEDORES")*(UPPER(MAESTRO!$L$3:$L$1000)="CONFIRMADO")),ROWS($A$3:A37))),"")</f>
        <v/>
      </c>
      <c r="N37" s="10" t="str">
        <f ca="1">IFERROR(INDEX(MAESTRO!N:N,_xludf.AGGREGATE(15,6,ROW(MAESTRO!$B$3:$B$1000)/((MAESTRO!$B$3:$B$1000="PROVEEDORES")*(UPPER(MAESTRO!$L$3:$L$1000)="CONFIRMADO")),ROWS($A$3:A37))),"")</f>
        <v/>
      </c>
      <c r="O37" s="10" t="str">
        <f ca="1">IFERROR(INDEX(MAESTRO!O:O,_xludf.AGGREGATE(15,6,ROW(MAESTRO!$B$3:$B$1000)/((MAESTRO!$B$3:$B$1000="PROVEEDORES")*(UPPER(MAESTRO!$L$3:$L$1000)="CONFIRMADO")),ROWS($A$3:A37))),"")</f>
        <v/>
      </c>
      <c r="P37" s="10" t="str">
        <f ca="1">IFERROR(INDEX(MAESTRO!P:P,_xludf.AGGREGATE(15,6,ROW(MAESTRO!$B$3:$B$1000)/((MAESTRO!$B$3:$B$1000="PROVEEDORES")*(UPPER(MAESTRO!$L$3:$L$1000)="CONFIRMADO")),ROWS($A$3:A37))),"")</f>
        <v/>
      </c>
      <c r="Q37" s="10" t="str">
        <f ca="1">IFERROR(INDEX(MAESTRO!Q:Q,_xludf.AGGREGATE(15,6,ROW(MAESTRO!$B$3:$B$1000)/((MAESTRO!$B$3:$B$1000="PROVEEDORES")*(UPPER(MAESTRO!$L$3:$L$1000)="CONFIRMADO")),ROWS($A$3:A37))),"")</f>
        <v/>
      </c>
      <c r="R37" s="10" t="str">
        <f ca="1">IFERROR(INDEX(MAESTRO!R:R,_xludf.AGGREGATE(15,6,ROW(MAESTRO!$B$3:$B$1000)/((MAESTRO!$B$3:$B$1000="PROVEEDORES")*(UPPER(MAESTRO!$L$3:$L$1000)="CONFIRMADO")),ROWS($A$3:A37))),"")</f>
        <v/>
      </c>
      <c r="S37" s="10" t="str">
        <f ca="1">IFERROR(INDEX(MAESTRO!S:S,_xludf.AGGREGATE(15,6,ROW(MAESTRO!$B$3:$B$1000)/((MAESTRO!$B$3:$B$1000="PROVEEDORES")*(UPPER(MAESTRO!$L$3:$L$1000)="CONFIRMADO")),ROWS($A$3:A37))),"")</f>
        <v/>
      </c>
      <c r="T37" s="10" t="str">
        <f ca="1">IFERROR(INDEX(MAESTRO!T:T,_xludf.AGGREGATE(15,6,ROW(MAESTRO!$B$3:$B$1000)/((MAESTRO!$B$3:$B$1000="PROVEEDORES")*(UPPER(MAESTRO!$L$3:$L$1000)="CONFIRMADO")),ROWS($A$3:A37))),"")</f>
        <v/>
      </c>
      <c r="U37" s="10" t="str">
        <f ca="1">IFERROR(INDEX(MAESTRO!U:U,_xludf.AGGREGATE(15,6,ROW(MAESTRO!$B$3:$B$1000)/((MAESTRO!$B$3:$B$1000="PROVEEDORES")*(UPPER(MAESTRO!$L$3:$L$1000)="CONFIRMADO")),ROWS($A$3:A37))),"")</f>
        <v/>
      </c>
      <c r="V37" s="10" t="str">
        <f ca="1">IFERROR(INDEX(MAESTRO!V:V,_xludf.AGGREGATE(15,6,ROW(MAESTRO!$B$3:$B$1000)/((MAESTRO!$B$3:$B$1000="PROVEEDORES")*(UPPER(MAESTRO!$L$3:$L$1000)="CONFIRMADO")),ROWS($A$3:A37))),"")</f>
        <v/>
      </c>
      <c r="W37" s="10" t="str">
        <f ca="1">IFERROR(INDEX(MAESTRO!W:W,_xludf.AGGREGATE(15,6,ROW(MAESTRO!$B$3:$B$1000)/((MAESTRO!$B$3:$B$1000="PROVEEDORES")*(UPPER(MAESTRO!$L$3:$L$1000)="CONFIRMADO")),ROWS($A$3:A37))),"")</f>
        <v/>
      </c>
      <c r="X37" s="10" t="str">
        <f ca="1">IFERROR(INDEX(MAESTRO!X:X,_xludf.AGGREGATE(15,6,ROW(MAESTRO!$B$3:$B$1000)/((MAESTRO!$B$3:$B$1000="PROVEEDORES")*(UPPER(MAESTRO!$L$3:$L$1000)="CONFIRMADO")),ROWS($A$3:A37))),"")</f>
        <v/>
      </c>
    </row>
    <row r="38" spans="1:24" ht="22.05" customHeight="1">
      <c r="A38" s="24" t="str">
        <f ca="1">IFERROR(INDEX(MAESTRO!A:A,_xludf.AGGREGATE(15,6,ROW(MAESTRO!$B$3:$B$1000)/((MAESTRO!$B$3:$B$1000="PROVEEDORES")*(UPPER(MAESTRO!$L$3:$L$1000)="CONFIRMADO")),ROWS($A$3:A38))),"")</f>
        <v/>
      </c>
      <c r="B38" s="24" t="str">
        <f ca="1">IFERROR(INDEX(MAESTRO!B:B,_xludf.AGGREGATE(15,6,ROW(MAESTRO!$B$3:$B$1000)/((MAESTRO!$B$3:$B$1000="PROVEEDORES")*(UPPER(MAESTRO!$L$3:$L$1000)="CONFIRMADO")),ROWS($A$3:A38))),"")</f>
        <v/>
      </c>
      <c r="C38" s="24" t="str">
        <f ca="1">IFERROR(INDEX(MAESTRO!C:C,_xludf.AGGREGATE(15,6,ROW(MAESTRO!$B$3:$B$1000)/((MAESTRO!$B$3:$B$1000="PROVEEDORES")*(UPPER(MAESTRO!$L$3:$L$1000)="CONFIRMADO")),ROWS($A$3:A38))),"")</f>
        <v/>
      </c>
      <c r="D38" s="24" t="str">
        <f ca="1">IFERROR(INDEX(MAESTRO!D:D,_xludf.AGGREGATE(15,6,ROW(MAESTRO!$B$3:$B$1000)/((MAESTRO!$B$3:$B$1000="PROVEEDORES")*(UPPER(MAESTRO!$L$3:$L$1000)="CONFIRMADO")),ROWS($A$3:A38))),"")</f>
        <v/>
      </c>
      <c r="E38" s="24" t="str">
        <f ca="1">IFERROR(INDEX(MAESTRO!E:E,_xludf.AGGREGATE(15,6,ROW(MAESTRO!$B$3:$B$1000)/((MAESTRO!$B$3:$B$1000="PROVEEDORES")*(UPPER(MAESTRO!$L$3:$L$1000)="CONFIRMADO")),ROWS($A$3:A38))),"")</f>
        <v/>
      </c>
      <c r="F38" s="24" t="str">
        <f ca="1">IFERROR(INDEX(MAESTRO!F:F,_xludf.AGGREGATE(15,6,ROW(MAESTRO!$B$3:$B$1000)/((MAESTRO!$B$3:$B$1000="PROVEEDORES")*(UPPER(MAESTRO!$L$3:$L$1000)="CONFIRMADO")),ROWS($A$3:A38))),"")</f>
        <v/>
      </c>
      <c r="G38" s="24" t="str">
        <f ca="1">IFERROR(INDEX(MAESTRO!G:G,_xludf.AGGREGATE(15,6,ROW(MAESTRO!$B$3:$B$1000)/((MAESTRO!$B$3:$B$1000="PROVEEDORES")*(UPPER(MAESTRO!$L$3:$L$1000)="CONFIRMADO")),ROWS($A$3:A38))),"")</f>
        <v/>
      </c>
      <c r="H38" s="24" t="str">
        <f ca="1">IFERROR(INDEX(MAESTRO!H:H,_xludf.AGGREGATE(15,6,ROW(MAESTRO!$B$3:$B$1000)/((MAESTRO!$B$3:$B$1000="PROVEEDORES")*(UPPER(MAESTRO!$L$3:$L$1000)="CONFIRMADO")),ROWS($A$3:A38))),"")</f>
        <v/>
      </c>
      <c r="I38" s="24" t="str">
        <f ca="1">IFERROR(INDEX(MAESTRO!I:I,_xludf.AGGREGATE(15,6,ROW(MAESTRO!$B$3:$B$1000)/((MAESTRO!$B$3:$B$1000="PROVEEDORES")*(UPPER(MAESTRO!$L$3:$L$1000)="CONFIRMADO")),ROWS($A$3:A38))),"")</f>
        <v/>
      </c>
      <c r="J38" s="24" t="str">
        <f ca="1">IFERROR(INDEX(MAESTRO!J:J,_xludf.AGGREGATE(15,6,ROW(MAESTRO!$B$3:$B$1000)/((MAESTRO!$B$3:$B$1000="PROVEEDORES")*(UPPER(MAESTRO!$L$3:$L$1000)="CONFIRMADO")),ROWS($A$3:A38))),"")</f>
        <v/>
      </c>
      <c r="K38" s="24" t="str">
        <f ca="1">IFERROR(INDEX(MAESTRO!K:K,_xludf.AGGREGATE(15,6,ROW(MAESTRO!$B$3:$B$1000)/((MAESTRO!$B$3:$B$1000="PROVEEDORES")*(UPPER(MAESTRO!$L$3:$L$1000)="CONFIRMADO")),ROWS($A$3:A38))),"")</f>
        <v/>
      </c>
      <c r="L38" s="24" t="str">
        <f ca="1">IFERROR(INDEX(MAESTRO!L:L,_xludf.AGGREGATE(15,6,ROW(MAESTRO!$B$3:$B$1000)/((MAESTRO!$B$3:$B$1000="PROVEEDORES")*(UPPER(MAESTRO!$L$3:$L$1000)="CONFIRMADO")),ROWS($A$3:A38))),"")</f>
        <v/>
      </c>
      <c r="M38" s="24" t="str">
        <f ca="1">IFERROR(INDEX(MAESTRO!M:M,_xludf.AGGREGATE(15,6,ROW(MAESTRO!$B$3:$B$1000)/((MAESTRO!$B$3:$B$1000="PROVEEDORES")*(UPPER(MAESTRO!$L$3:$L$1000)="CONFIRMADO")),ROWS($A$3:A38))),"")</f>
        <v/>
      </c>
      <c r="N38" s="24" t="str">
        <f ca="1">IFERROR(INDEX(MAESTRO!N:N,_xludf.AGGREGATE(15,6,ROW(MAESTRO!$B$3:$B$1000)/((MAESTRO!$B$3:$B$1000="PROVEEDORES")*(UPPER(MAESTRO!$L$3:$L$1000)="CONFIRMADO")),ROWS($A$3:A38))),"")</f>
        <v/>
      </c>
      <c r="O38" s="24" t="str">
        <f ca="1">IFERROR(INDEX(MAESTRO!O:O,_xludf.AGGREGATE(15,6,ROW(MAESTRO!$B$3:$B$1000)/((MAESTRO!$B$3:$B$1000="PROVEEDORES")*(UPPER(MAESTRO!$L$3:$L$1000)="CONFIRMADO")),ROWS($A$3:A38))),"")</f>
        <v/>
      </c>
      <c r="P38" s="24" t="str">
        <f ca="1">IFERROR(INDEX(MAESTRO!P:P,_xludf.AGGREGATE(15,6,ROW(MAESTRO!$B$3:$B$1000)/((MAESTRO!$B$3:$B$1000="PROVEEDORES")*(UPPER(MAESTRO!$L$3:$L$1000)="CONFIRMADO")),ROWS($A$3:A38))),"")</f>
        <v/>
      </c>
      <c r="Q38" s="24" t="str">
        <f ca="1">IFERROR(INDEX(MAESTRO!Q:Q,_xludf.AGGREGATE(15,6,ROW(MAESTRO!$B$3:$B$1000)/((MAESTRO!$B$3:$B$1000="PROVEEDORES")*(UPPER(MAESTRO!$L$3:$L$1000)="CONFIRMADO")),ROWS($A$3:A38))),"")</f>
        <v/>
      </c>
      <c r="R38" s="24" t="str">
        <f ca="1">IFERROR(INDEX(MAESTRO!R:R,_xludf.AGGREGATE(15,6,ROW(MAESTRO!$B$3:$B$1000)/((MAESTRO!$B$3:$B$1000="PROVEEDORES")*(UPPER(MAESTRO!$L$3:$L$1000)="CONFIRMADO")),ROWS($A$3:A38))),"")</f>
        <v/>
      </c>
      <c r="S38" s="24" t="str">
        <f ca="1">IFERROR(INDEX(MAESTRO!S:S,_xludf.AGGREGATE(15,6,ROW(MAESTRO!$B$3:$B$1000)/((MAESTRO!$B$3:$B$1000="PROVEEDORES")*(UPPER(MAESTRO!$L$3:$L$1000)="CONFIRMADO")),ROWS($A$3:A38))),"")</f>
        <v/>
      </c>
      <c r="T38" s="24" t="str">
        <f ca="1">IFERROR(INDEX(MAESTRO!T:T,_xludf.AGGREGATE(15,6,ROW(MAESTRO!$B$3:$B$1000)/((MAESTRO!$B$3:$B$1000="PROVEEDORES")*(UPPER(MAESTRO!$L$3:$L$1000)="CONFIRMADO")),ROWS($A$3:A38))),"")</f>
        <v/>
      </c>
      <c r="U38" s="24" t="str">
        <f ca="1">IFERROR(INDEX(MAESTRO!U:U,_xludf.AGGREGATE(15,6,ROW(MAESTRO!$B$3:$B$1000)/((MAESTRO!$B$3:$B$1000="PROVEEDORES")*(UPPER(MAESTRO!$L$3:$L$1000)="CONFIRMADO")),ROWS($A$3:A38))),"")</f>
        <v/>
      </c>
      <c r="V38" s="24" t="str">
        <f ca="1">IFERROR(INDEX(MAESTRO!V:V,_xludf.AGGREGATE(15,6,ROW(MAESTRO!$B$3:$B$1000)/((MAESTRO!$B$3:$B$1000="PROVEEDORES")*(UPPER(MAESTRO!$L$3:$L$1000)="CONFIRMADO")),ROWS($A$3:A38))),"")</f>
        <v/>
      </c>
      <c r="W38" s="24" t="str">
        <f ca="1">IFERROR(INDEX(MAESTRO!W:W,_xludf.AGGREGATE(15,6,ROW(MAESTRO!$B$3:$B$1000)/((MAESTRO!$B$3:$B$1000="PROVEEDORES")*(UPPER(MAESTRO!$L$3:$L$1000)="CONFIRMADO")),ROWS($A$3:A38))),"")</f>
        <v/>
      </c>
      <c r="X38" s="24" t="str">
        <f ca="1">IFERROR(INDEX(MAESTRO!X:X,_xludf.AGGREGATE(15,6,ROW(MAESTRO!$B$3:$B$1000)/((MAESTRO!$B$3:$B$1000="PROVEEDORES")*(UPPER(MAESTRO!$L$3:$L$1000)="CONFIRMADO")),ROWS($A$3:A38))),"")</f>
        <v/>
      </c>
    </row>
    <row r="39" spans="1:24" ht="22.05" customHeight="1">
      <c r="A39" s="10" t="str">
        <f ca="1">IFERROR(INDEX(MAESTRO!A:A,_xludf.AGGREGATE(15,6,ROW(MAESTRO!$B$3:$B$1000)/((MAESTRO!$B$3:$B$1000="PROVEEDORES")*(UPPER(MAESTRO!$L$3:$L$1000)="CONFIRMADO")),ROWS($A$3:A39))),"")</f>
        <v/>
      </c>
      <c r="B39" s="10" t="str">
        <f ca="1">IFERROR(INDEX(MAESTRO!B:B,_xludf.AGGREGATE(15,6,ROW(MAESTRO!$B$3:$B$1000)/((MAESTRO!$B$3:$B$1000="PROVEEDORES")*(UPPER(MAESTRO!$L$3:$L$1000)="CONFIRMADO")),ROWS($A$3:A39))),"")</f>
        <v/>
      </c>
      <c r="C39" s="10" t="str">
        <f ca="1">IFERROR(INDEX(MAESTRO!C:C,_xludf.AGGREGATE(15,6,ROW(MAESTRO!$B$3:$B$1000)/((MAESTRO!$B$3:$B$1000="PROVEEDORES")*(UPPER(MAESTRO!$L$3:$L$1000)="CONFIRMADO")),ROWS($A$3:A39))),"")</f>
        <v/>
      </c>
      <c r="D39" s="10" t="str">
        <f ca="1">IFERROR(INDEX(MAESTRO!D:D,_xludf.AGGREGATE(15,6,ROW(MAESTRO!$B$3:$B$1000)/((MAESTRO!$B$3:$B$1000="PROVEEDORES")*(UPPER(MAESTRO!$L$3:$L$1000)="CONFIRMADO")),ROWS($A$3:A39))),"")</f>
        <v/>
      </c>
      <c r="E39" s="10" t="str">
        <f ca="1">IFERROR(INDEX(MAESTRO!E:E,_xludf.AGGREGATE(15,6,ROW(MAESTRO!$B$3:$B$1000)/((MAESTRO!$B$3:$B$1000="PROVEEDORES")*(UPPER(MAESTRO!$L$3:$L$1000)="CONFIRMADO")),ROWS($A$3:A39))),"")</f>
        <v/>
      </c>
      <c r="F39" s="10" t="str">
        <f ca="1">IFERROR(INDEX(MAESTRO!F:F,_xludf.AGGREGATE(15,6,ROW(MAESTRO!$B$3:$B$1000)/((MAESTRO!$B$3:$B$1000="PROVEEDORES")*(UPPER(MAESTRO!$L$3:$L$1000)="CONFIRMADO")),ROWS($A$3:A39))),"")</f>
        <v/>
      </c>
      <c r="G39" s="10" t="str">
        <f ca="1">IFERROR(INDEX(MAESTRO!G:G,_xludf.AGGREGATE(15,6,ROW(MAESTRO!$B$3:$B$1000)/((MAESTRO!$B$3:$B$1000="PROVEEDORES")*(UPPER(MAESTRO!$L$3:$L$1000)="CONFIRMADO")),ROWS($A$3:A39))),"")</f>
        <v/>
      </c>
      <c r="H39" s="10" t="str">
        <f ca="1">IFERROR(INDEX(MAESTRO!H:H,_xludf.AGGREGATE(15,6,ROW(MAESTRO!$B$3:$B$1000)/((MAESTRO!$B$3:$B$1000="PROVEEDORES")*(UPPER(MAESTRO!$L$3:$L$1000)="CONFIRMADO")),ROWS($A$3:A39))),"")</f>
        <v/>
      </c>
      <c r="I39" s="10" t="str">
        <f ca="1">IFERROR(INDEX(MAESTRO!I:I,_xludf.AGGREGATE(15,6,ROW(MAESTRO!$B$3:$B$1000)/((MAESTRO!$B$3:$B$1000="PROVEEDORES")*(UPPER(MAESTRO!$L$3:$L$1000)="CONFIRMADO")),ROWS($A$3:A39))),"")</f>
        <v/>
      </c>
      <c r="J39" s="10" t="str">
        <f ca="1">IFERROR(INDEX(MAESTRO!J:J,_xludf.AGGREGATE(15,6,ROW(MAESTRO!$B$3:$B$1000)/((MAESTRO!$B$3:$B$1000="PROVEEDORES")*(UPPER(MAESTRO!$L$3:$L$1000)="CONFIRMADO")),ROWS($A$3:A39))),"")</f>
        <v/>
      </c>
      <c r="K39" s="10" t="str">
        <f ca="1">IFERROR(INDEX(MAESTRO!K:K,_xludf.AGGREGATE(15,6,ROW(MAESTRO!$B$3:$B$1000)/((MAESTRO!$B$3:$B$1000="PROVEEDORES")*(UPPER(MAESTRO!$L$3:$L$1000)="CONFIRMADO")),ROWS($A$3:A39))),"")</f>
        <v/>
      </c>
      <c r="L39" s="10" t="str">
        <f ca="1">IFERROR(INDEX(MAESTRO!L:L,_xludf.AGGREGATE(15,6,ROW(MAESTRO!$B$3:$B$1000)/((MAESTRO!$B$3:$B$1000="PROVEEDORES")*(UPPER(MAESTRO!$L$3:$L$1000)="CONFIRMADO")),ROWS($A$3:A39))),"")</f>
        <v/>
      </c>
      <c r="M39" s="10" t="str">
        <f ca="1">IFERROR(INDEX(MAESTRO!M:M,_xludf.AGGREGATE(15,6,ROW(MAESTRO!$B$3:$B$1000)/((MAESTRO!$B$3:$B$1000="PROVEEDORES")*(UPPER(MAESTRO!$L$3:$L$1000)="CONFIRMADO")),ROWS($A$3:A39))),"")</f>
        <v/>
      </c>
      <c r="N39" s="10" t="str">
        <f ca="1">IFERROR(INDEX(MAESTRO!N:N,_xludf.AGGREGATE(15,6,ROW(MAESTRO!$B$3:$B$1000)/((MAESTRO!$B$3:$B$1000="PROVEEDORES")*(UPPER(MAESTRO!$L$3:$L$1000)="CONFIRMADO")),ROWS($A$3:A39))),"")</f>
        <v/>
      </c>
      <c r="O39" s="10" t="str">
        <f ca="1">IFERROR(INDEX(MAESTRO!O:O,_xludf.AGGREGATE(15,6,ROW(MAESTRO!$B$3:$B$1000)/((MAESTRO!$B$3:$B$1000="PROVEEDORES")*(UPPER(MAESTRO!$L$3:$L$1000)="CONFIRMADO")),ROWS($A$3:A39))),"")</f>
        <v/>
      </c>
      <c r="P39" s="10" t="str">
        <f ca="1">IFERROR(INDEX(MAESTRO!P:P,_xludf.AGGREGATE(15,6,ROW(MAESTRO!$B$3:$B$1000)/((MAESTRO!$B$3:$B$1000="PROVEEDORES")*(UPPER(MAESTRO!$L$3:$L$1000)="CONFIRMADO")),ROWS($A$3:A39))),"")</f>
        <v/>
      </c>
      <c r="Q39" s="10" t="str">
        <f ca="1">IFERROR(INDEX(MAESTRO!Q:Q,_xludf.AGGREGATE(15,6,ROW(MAESTRO!$B$3:$B$1000)/((MAESTRO!$B$3:$B$1000="PROVEEDORES")*(UPPER(MAESTRO!$L$3:$L$1000)="CONFIRMADO")),ROWS($A$3:A39))),"")</f>
        <v/>
      </c>
      <c r="R39" s="10" t="str">
        <f ca="1">IFERROR(INDEX(MAESTRO!R:R,_xludf.AGGREGATE(15,6,ROW(MAESTRO!$B$3:$B$1000)/((MAESTRO!$B$3:$B$1000="PROVEEDORES")*(UPPER(MAESTRO!$L$3:$L$1000)="CONFIRMADO")),ROWS($A$3:A39))),"")</f>
        <v/>
      </c>
      <c r="S39" s="10" t="str">
        <f ca="1">IFERROR(INDEX(MAESTRO!S:S,_xludf.AGGREGATE(15,6,ROW(MAESTRO!$B$3:$B$1000)/((MAESTRO!$B$3:$B$1000="PROVEEDORES")*(UPPER(MAESTRO!$L$3:$L$1000)="CONFIRMADO")),ROWS($A$3:A39))),"")</f>
        <v/>
      </c>
      <c r="T39" s="10" t="str">
        <f ca="1">IFERROR(INDEX(MAESTRO!T:T,_xludf.AGGREGATE(15,6,ROW(MAESTRO!$B$3:$B$1000)/((MAESTRO!$B$3:$B$1000="PROVEEDORES")*(UPPER(MAESTRO!$L$3:$L$1000)="CONFIRMADO")),ROWS($A$3:A39))),"")</f>
        <v/>
      </c>
      <c r="U39" s="10" t="str">
        <f ca="1">IFERROR(INDEX(MAESTRO!U:U,_xludf.AGGREGATE(15,6,ROW(MAESTRO!$B$3:$B$1000)/((MAESTRO!$B$3:$B$1000="PROVEEDORES")*(UPPER(MAESTRO!$L$3:$L$1000)="CONFIRMADO")),ROWS($A$3:A39))),"")</f>
        <v/>
      </c>
      <c r="V39" s="10" t="str">
        <f ca="1">IFERROR(INDEX(MAESTRO!V:V,_xludf.AGGREGATE(15,6,ROW(MAESTRO!$B$3:$B$1000)/((MAESTRO!$B$3:$B$1000="PROVEEDORES")*(UPPER(MAESTRO!$L$3:$L$1000)="CONFIRMADO")),ROWS($A$3:A39))),"")</f>
        <v/>
      </c>
      <c r="W39" s="10" t="str">
        <f ca="1">IFERROR(INDEX(MAESTRO!W:W,_xludf.AGGREGATE(15,6,ROW(MAESTRO!$B$3:$B$1000)/((MAESTRO!$B$3:$B$1000="PROVEEDORES")*(UPPER(MAESTRO!$L$3:$L$1000)="CONFIRMADO")),ROWS($A$3:A39))),"")</f>
        <v/>
      </c>
      <c r="X39" s="10" t="str">
        <f ca="1">IFERROR(INDEX(MAESTRO!X:X,_xludf.AGGREGATE(15,6,ROW(MAESTRO!$B$3:$B$1000)/((MAESTRO!$B$3:$B$1000="PROVEEDORES")*(UPPER(MAESTRO!$L$3:$L$1000)="CONFIRMADO")),ROWS($A$3:A39))),"")</f>
        <v/>
      </c>
    </row>
    <row r="40" spans="1:24" ht="22.05" customHeight="1">
      <c r="A40" s="24" t="str">
        <f ca="1">IFERROR(INDEX(MAESTRO!A:A,_xludf.AGGREGATE(15,6,ROW(MAESTRO!$B$3:$B$1000)/((MAESTRO!$B$3:$B$1000="PROVEEDORES")*(UPPER(MAESTRO!$L$3:$L$1000)="CONFIRMADO")),ROWS($A$3:A40))),"")</f>
        <v/>
      </c>
      <c r="B40" s="24" t="str">
        <f ca="1">IFERROR(INDEX(MAESTRO!B:B,_xludf.AGGREGATE(15,6,ROW(MAESTRO!$B$3:$B$1000)/((MAESTRO!$B$3:$B$1000="PROVEEDORES")*(UPPER(MAESTRO!$L$3:$L$1000)="CONFIRMADO")),ROWS($A$3:A40))),"")</f>
        <v/>
      </c>
      <c r="C40" s="24" t="str">
        <f ca="1">IFERROR(INDEX(MAESTRO!C:C,_xludf.AGGREGATE(15,6,ROW(MAESTRO!$B$3:$B$1000)/((MAESTRO!$B$3:$B$1000="PROVEEDORES")*(UPPER(MAESTRO!$L$3:$L$1000)="CONFIRMADO")),ROWS($A$3:A40))),"")</f>
        <v/>
      </c>
      <c r="D40" s="24" t="str">
        <f ca="1">IFERROR(INDEX(MAESTRO!D:D,_xludf.AGGREGATE(15,6,ROW(MAESTRO!$B$3:$B$1000)/((MAESTRO!$B$3:$B$1000="PROVEEDORES")*(UPPER(MAESTRO!$L$3:$L$1000)="CONFIRMADO")),ROWS($A$3:A40))),"")</f>
        <v/>
      </c>
      <c r="E40" s="24" t="str">
        <f ca="1">IFERROR(INDEX(MAESTRO!E:E,_xludf.AGGREGATE(15,6,ROW(MAESTRO!$B$3:$B$1000)/((MAESTRO!$B$3:$B$1000="PROVEEDORES")*(UPPER(MAESTRO!$L$3:$L$1000)="CONFIRMADO")),ROWS($A$3:A40))),"")</f>
        <v/>
      </c>
      <c r="F40" s="24" t="str">
        <f ca="1">IFERROR(INDEX(MAESTRO!F:F,_xludf.AGGREGATE(15,6,ROW(MAESTRO!$B$3:$B$1000)/((MAESTRO!$B$3:$B$1000="PROVEEDORES")*(UPPER(MAESTRO!$L$3:$L$1000)="CONFIRMADO")),ROWS($A$3:A40))),"")</f>
        <v/>
      </c>
      <c r="G40" s="24" t="str">
        <f ca="1">IFERROR(INDEX(MAESTRO!G:G,_xludf.AGGREGATE(15,6,ROW(MAESTRO!$B$3:$B$1000)/((MAESTRO!$B$3:$B$1000="PROVEEDORES")*(UPPER(MAESTRO!$L$3:$L$1000)="CONFIRMADO")),ROWS($A$3:A40))),"")</f>
        <v/>
      </c>
      <c r="H40" s="24" t="str">
        <f ca="1">IFERROR(INDEX(MAESTRO!H:H,_xludf.AGGREGATE(15,6,ROW(MAESTRO!$B$3:$B$1000)/((MAESTRO!$B$3:$B$1000="PROVEEDORES")*(UPPER(MAESTRO!$L$3:$L$1000)="CONFIRMADO")),ROWS($A$3:A40))),"")</f>
        <v/>
      </c>
      <c r="I40" s="24" t="str">
        <f ca="1">IFERROR(INDEX(MAESTRO!I:I,_xludf.AGGREGATE(15,6,ROW(MAESTRO!$B$3:$B$1000)/((MAESTRO!$B$3:$B$1000="PROVEEDORES")*(UPPER(MAESTRO!$L$3:$L$1000)="CONFIRMADO")),ROWS($A$3:A40))),"")</f>
        <v/>
      </c>
      <c r="J40" s="24" t="str">
        <f ca="1">IFERROR(INDEX(MAESTRO!J:J,_xludf.AGGREGATE(15,6,ROW(MAESTRO!$B$3:$B$1000)/((MAESTRO!$B$3:$B$1000="PROVEEDORES")*(UPPER(MAESTRO!$L$3:$L$1000)="CONFIRMADO")),ROWS($A$3:A40))),"")</f>
        <v/>
      </c>
      <c r="K40" s="24" t="str">
        <f ca="1">IFERROR(INDEX(MAESTRO!K:K,_xludf.AGGREGATE(15,6,ROW(MAESTRO!$B$3:$B$1000)/((MAESTRO!$B$3:$B$1000="PROVEEDORES")*(UPPER(MAESTRO!$L$3:$L$1000)="CONFIRMADO")),ROWS($A$3:A40))),"")</f>
        <v/>
      </c>
      <c r="L40" s="24" t="str">
        <f ca="1">IFERROR(INDEX(MAESTRO!L:L,_xludf.AGGREGATE(15,6,ROW(MAESTRO!$B$3:$B$1000)/((MAESTRO!$B$3:$B$1000="PROVEEDORES")*(UPPER(MAESTRO!$L$3:$L$1000)="CONFIRMADO")),ROWS($A$3:A40))),"")</f>
        <v/>
      </c>
      <c r="M40" s="24" t="str">
        <f ca="1">IFERROR(INDEX(MAESTRO!M:M,_xludf.AGGREGATE(15,6,ROW(MAESTRO!$B$3:$B$1000)/((MAESTRO!$B$3:$B$1000="PROVEEDORES")*(UPPER(MAESTRO!$L$3:$L$1000)="CONFIRMADO")),ROWS($A$3:A40))),"")</f>
        <v/>
      </c>
      <c r="N40" s="24" t="str">
        <f ca="1">IFERROR(INDEX(MAESTRO!N:N,_xludf.AGGREGATE(15,6,ROW(MAESTRO!$B$3:$B$1000)/((MAESTRO!$B$3:$B$1000="PROVEEDORES")*(UPPER(MAESTRO!$L$3:$L$1000)="CONFIRMADO")),ROWS($A$3:A40))),"")</f>
        <v/>
      </c>
      <c r="O40" s="24" t="str">
        <f ca="1">IFERROR(INDEX(MAESTRO!O:O,_xludf.AGGREGATE(15,6,ROW(MAESTRO!$B$3:$B$1000)/((MAESTRO!$B$3:$B$1000="PROVEEDORES")*(UPPER(MAESTRO!$L$3:$L$1000)="CONFIRMADO")),ROWS($A$3:A40))),"")</f>
        <v/>
      </c>
      <c r="P40" s="24" t="str">
        <f ca="1">IFERROR(INDEX(MAESTRO!P:P,_xludf.AGGREGATE(15,6,ROW(MAESTRO!$B$3:$B$1000)/((MAESTRO!$B$3:$B$1000="PROVEEDORES")*(UPPER(MAESTRO!$L$3:$L$1000)="CONFIRMADO")),ROWS($A$3:A40))),"")</f>
        <v/>
      </c>
      <c r="Q40" s="24" t="str">
        <f ca="1">IFERROR(INDEX(MAESTRO!Q:Q,_xludf.AGGREGATE(15,6,ROW(MAESTRO!$B$3:$B$1000)/((MAESTRO!$B$3:$B$1000="PROVEEDORES")*(UPPER(MAESTRO!$L$3:$L$1000)="CONFIRMADO")),ROWS($A$3:A40))),"")</f>
        <v/>
      </c>
      <c r="R40" s="24" t="str">
        <f ca="1">IFERROR(INDEX(MAESTRO!R:R,_xludf.AGGREGATE(15,6,ROW(MAESTRO!$B$3:$B$1000)/((MAESTRO!$B$3:$B$1000="PROVEEDORES")*(UPPER(MAESTRO!$L$3:$L$1000)="CONFIRMADO")),ROWS($A$3:A40))),"")</f>
        <v/>
      </c>
      <c r="S40" s="24" t="str">
        <f ca="1">IFERROR(INDEX(MAESTRO!S:S,_xludf.AGGREGATE(15,6,ROW(MAESTRO!$B$3:$B$1000)/((MAESTRO!$B$3:$B$1000="PROVEEDORES")*(UPPER(MAESTRO!$L$3:$L$1000)="CONFIRMADO")),ROWS($A$3:A40))),"")</f>
        <v/>
      </c>
      <c r="T40" s="24" t="str">
        <f ca="1">IFERROR(INDEX(MAESTRO!T:T,_xludf.AGGREGATE(15,6,ROW(MAESTRO!$B$3:$B$1000)/((MAESTRO!$B$3:$B$1000="PROVEEDORES")*(UPPER(MAESTRO!$L$3:$L$1000)="CONFIRMADO")),ROWS($A$3:A40))),"")</f>
        <v/>
      </c>
      <c r="U40" s="24" t="str">
        <f ca="1">IFERROR(INDEX(MAESTRO!U:U,_xludf.AGGREGATE(15,6,ROW(MAESTRO!$B$3:$B$1000)/((MAESTRO!$B$3:$B$1000="PROVEEDORES")*(UPPER(MAESTRO!$L$3:$L$1000)="CONFIRMADO")),ROWS($A$3:A40))),"")</f>
        <v/>
      </c>
      <c r="V40" s="24" t="str">
        <f ca="1">IFERROR(INDEX(MAESTRO!V:V,_xludf.AGGREGATE(15,6,ROW(MAESTRO!$B$3:$B$1000)/((MAESTRO!$B$3:$B$1000="PROVEEDORES")*(UPPER(MAESTRO!$L$3:$L$1000)="CONFIRMADO")),ROWS($A$3:A40))),"")</f>
        <v/>
      </c>
      <c r="W40" s="24" t="str">
        <f ca="1">IFERROR(INDEX(MAESTRO!W:W,_xludf.AGGREGATE(15,6,ROW(MAESTRO!$B$3:$B$1000)/((MAESTRO!$B$3:$B$1000="PROVEEDORES")*(UPPER(MAESTRO!$L$3:$L$1000)="CONFIRMADO")),ROWS($A$3:A40))),"")</f>
        <v/>
      </c>
      <c r="X40" s="24" t="str">
        <f ca="1">IFERROR(INDEX(MAESTRO!X:X,_xludf.AGGREGATE(15,6,ROW(MAESTRO!$B$3:$B$1000)/((MAESTRO!$B$3:$B$1000="PROVEEDORES")*(UPPER(MAESTRO!$L$3:$L$1000)="CONFIRMADO")),ROWS($A$3:A40))),"")</f>
        <v/>
      </c>
    </row>
    <row r="41" spans="1:24" ht="22.05" customHeight="1">
      <c r="A41" s="10" t="str">
        <f ca="1">IFERROR(INDEX(MAESTRO!A:A,_xludf.AGGREGATE(15,6,ROW(MAESTRO!$B$3:$B$1000)/((MAESTRO!$B$3:$B$1000="PROVEEDORES")*(UPPER(MAESTRO!$L$3:$L$1000)="CONFIRMADO")),ROWS($A$3:A41))),"")</f>
        <v/>
      </c>
      <c r="B41" s="10" t="str">
        <f ca="1">IFERROR(INDEX(MAESTRO!B:B,_xludf.AGGREGATE(15,6,ROW(MAESTRO!$B$3:$B$1000)/((MAESTRO!$B$3:$B$1000="PROVEEDORES")*(UPPER(MAESTRO!$L$3:$L$1000)="CONFIRMADO")),ROWS($A$3:A41))),"")</f>
        <v/>
      </c>
      <c r="C41" s="10" t="str">
        <f ca="1">IFERROR(INDEX(MAESTRO!C:C,_xludf.AGGREGATE(15,6,ROW(MAESTRO!$B$3:$B$1000)/((MAESTRO!$B$3:$B$1000="PROVEEDORES")*(UPPER(MAESTRO!$L$3:$L$1000)="CONFIRMADO")),ROWS($A$3:A41))),"")</f>
        <v/>
      </c>
      <c r="D41" s="10" t="str">
        <f ca="1">IFERROR(INDEX(MAESTRO!D:D,_xludf.AGGREGATE(15,6,ROW(MAESTRO!$B$3:$B$1000)/((MAESTRO!$B$3:$B$1000="PROVEEDORES")*(UPPER(MAESTRO!$L$3:$L$1000)="CONFIRMADO")),ROWS($A$3:A41))),"")</f>
        <v/>
      </c>
      <c r="E41" s="10" t="str">
        <f ca="1">IFERROR(INDEX(MAESTRO!E:E,_xludf.AGGREGATE(15,6,ROW(MAESTRO!$B$3:$B$1000)/((MAESTRO!$B$3:$B$1000="PROVEEDORES")*(UPPER(MAESTRO!$L$3:$L$1000)="CONFIRMADO")),ROWS($A$3:A41))),"")</f>
        <v/>
      </c>
      <c r="F41" s="10" t="str">
        <f ca="1">IFERROR(INDEX(MAESTRO!F:F,_xludf.AGGREGATE(15,6,ROW(MAESTRO!$B$3:$B$1000)/((MAESTRO!$B$3:$B$1000="PROVEEDORES")*(UPPER(MAESTRO!$L$3:$L$1000)="CONFIRMADO")),ROWS($A$3:A41))),"")</f>
        <v/>
      </c>
      <c r="G41" s="10" t="str">
        <f ca="1">IFERROR(INDEX(MAESTRO!G:G,_xludf.AGGREGATE(15,6,ROW(MAESTRO!$B$3:$B$1000)/((MAESTRO!$B$3:$B$1000="PROVEEDORES")*(UPPER(MAESTRO!$L$3:$L$1000)="CONFIRMADO")),ROWS($A$3:A41))),"")</f>
        <v/>
      </c>
      <c r="H41" s="10" t="str">
        <f ca="1">IFERROR(INDEX(MAESTRO!H:H,_xludf.AGGREGATE(15,6,ROW(MAESTRO!$B$3:$B$1000)/((MAESTRO!$B$3:$B$1000="PROVEEDORES")*(UPPER(MAESTRO!$L$3:$L$1000)="CONFIRMADO")),ROWS($A$3:A41))),"")</f>
        <v/>
      </c>
      <c r="I41" s="10" t="str">
        <f ca="1">IFERROR(INDEX(MAESTRO!I:I,_xludf.AGGREGATE(15,6,ROW(MAESTRO!$B$3:$B$1000)/((MAESTRO!$B$3:$B$1000="PROVEEDORES")*(UPPER(MAESTRO!$L$3:$L$1000)="CONFIRMADO")),ROWS($A$3:A41))),"")</f>
        <v/>
      </c>
      <c r="J41" s="10" t="str">
        <f ca="1">IFERROR(INDEX(MAESTRO!J:J,_xludf.AGGREGATE(15,6,ROW(MAESTRO!$B$3:$B$1000)/((MAESTRO!$B$3:$B$1000="PROVEEDORES")*(UPPER(MAESTRO!$L$3:$L$1000)="CONFIRMADO")),ROWS($A$3:A41))),"")</f>
        <v/>
      </c>
      <c r="K41" s="10" t="str">
        <f ca="1">IFERROR(INDEX(MAESTRO!K:K,_xludf.AGGREGATE(15,6,ROW(MAESTRO!$B$3:$B$1000)/((MAESTRO!$B$3:$B$1000="PROVEEDORES")*(UPPER(MAESTRO!$L$3:$L$1000)="CONFIRMADO")),ROWS($A$3:A41))),"")</f>
        <v/>
      </c>
      <c r="L41" s="10" t="str">
        <f ca="1">IFERROR(INDEX(MAESTRO!L:L,_xludf.AGGREGATE(15,6,ROW(MAESTRO!$B$3:$B$1000)/((MAESTRO!$B$3:$B$1000="PROVEEDORES")*(UPPER(MAESTRO!$L$3:$L$1000)="CONFIRMADO")),ROWS($A$3:A41))),"")</f>
        <v/>
      </c>
      <c r="M41" s="10" t="str">
        <f ca="1">IFERROR(INDEX(MAESTRO!M:M,_xludf.AGGREGATE(15,6,ROW(MAESTRO!$B$3:$B$1000)/((MAESTRO!$B$3:$B$1000="PROVEEDORES")*(UPPER(MAESTRO!$L$3:$L$1000)="CONFIRMADO")),ROWS($A$3:A41))),"")</f>
        <v/>
      </c>
      <c r="N41" s="10" t="str">
        <f ca="1">IFERROR(INDEX(MAESTRO!N:N,_xludf.AGGREGATE(15,6,ROW(MAESTRO!$B$3:$B$1000)/((MAESTRO!$B$3:$B$1000="PROVEEDORES")*(UPPER(MAESTRO!$L$3:$L$1000)="CONFIRMADO")),ROWS($A$3:A41))),"")</f>
        <v/>
      </c>
      <c r="O41" s="10" t="str">
        <f ca="1">IFERROR(INDEX(MAESTRO!O:O,_xludf.AGGREGATE(15,6,ROW(MAESTRO!$B$3:$B$1000)/((MAESTRO!$B$3:$B$1000="PROVEEDORES")*(UPPER(MAESTRO!$L$3:$L$1000)="CONFIRMADO")),ROWS($A$3:A41))),"")</f>
        <v/>
      </c>
      <c r="P41" s="10" t="str">
        <f ca="1">IFERROR(INDEX(MAESTRO!P:P,_xludf.AGGREGATE(15,6,ROW(MAESTRO!$B$3:$B$1000)/((MAESTRO!$B$3:$B$1000="PROVEEDORES")*(UPPER(MAESTRO!$L$3:$L$1000)="CONFIRMADO")),ROWS($A$3:A41))),"")</f>
        <v/>
      </c>
      <c r="Q41" s="10" t="str">
        <f ca="1">IFERROR(INDEX(MAESTRO!Q:Q,_xludf.AGGREGATE(15,6,ROW(MAESTRO!$B$3:$B$1000)/((MAESTRO!$B$3:$B$1000="PROVEEDORES")*(UPPER(MAESTRO!$L$3:$L$1000)="CONFIRMADO")),ROWS($A$3:A41))),"")</f>
        <v/>
      </c>
      <c r="R41" s="10" t="str">
        <f ca="1">IFERROR(INDEX(MAESTRO!R:R,_xludf.AGGREGATE(15,6,ROW(MAESTRO!$B$3:$B$1000)/((MAESTRO!$B$3:$B$1000="PROVEEDORES")*(UPPER(MAESTRO!$L$3:$L$1000)="CONFIRMADO")),ROWS($A$3:A41))),"")</f>
        <v/>
      </c>
      <c r="S41" s="10" t="str">
        <f ca="1">IFERROR(INDEX(MAESTRO!S:S,_xludf.AGGREGATE(15,6,ROW(MAESTRO!$B$3:$B$1000)/((MAESTRO!$B$3:$B$1000="PROVEEDORES")*(UPPER(MAESTRO!$L$3:$L$1000)="CONFIRMADO")),ROWS($A$3:A41))),"")</f>
        <v/>
      </c>
      <c r="T41" s="10" t="str">
        <f ca="1">IFERROR(INDEX(MAESTRO!T:T,_xludf.AGGREGATE(15,6,ROW(MAESTRO!$B$3:$B$1000)/((MAESTRO!$B$3:$B$1000="PROVEEDORES")*(UPPER(MAESTRO!$L$3:$L$1000)="CONFIRMADO")),ROWS($A$3:A41))),"")</f>
        <v/>
      </c>
      <c r="U41" s="10" t="str">
        <f ca="1">IFERROR(INDEX(MAESTRO!U:U,_xludf.AGGREGATE(15,6,ROW(MAESTRO!$B$3:$B$1000)/((MAESTRO!$B$3:$B$1000="PROVEEDORES")*(UPPER(MAESTRO!$L$3:$L$1000)="CONFIRMADO")),ROWS($A$3:A41))),"")</f>
        <v/>
      </c>
      <c r="V41" s="10" t="str">
        <f ca="1">IFERROR(INDEX(MAESTRO!V:V,_xludf.AGGREGATE(15,6,ROW(MAESTRO!$B$3:$B$1000)/((MAESTRO!$B$3:$B$1000="PROVEEDORES")*(UPPER(MAESTRO!$L$3:$L$1000)="CONFIRMADO")),ROWS($A$3:A41))),"")</f>
        <v/>
      </c>
      <c r="W41" s="10" t="str">
        <f ca="1">IFERROR(INDEX(MAESTRO!W:W,_xludf.AGGREGATE(15,6,ROW(MAESTRO!$B$3:$B$1000)/((MAESTRO!$B$3:$B$1000="PROVEEDORES")*(UPPER(MAESTRO!$L$3:$L$1000)="CONFIRMADO")),ROWS($A$3:A41))),"")</f>
        <v/>
      </c>
      <c r="X41" s="10" t="str">
        <f ca="1">IFERROR(INDEX(MAESTRO!X:X,_xludf.AGGREGATE(15,6,ROW(MAESTRO!$B$3:$B$1000)/((MAESTRO!$B$3:$B$1000="PROVEEDORES")*(UPPER(MAESTRO!$L$3:$L$1000)="CONFIRMADO")),ROWS($A$3:A41))),"")</f>
        <v/>
      </c>
    </row>
    <row r="42" spans="1:24" ht="22.05" customHeight="1">
      <c r="A42" s="24" t="str">
        <f ca="1">IFERROR(INDEX(MAESTRO!A:A,_xludf.AGGREGATE(15,6,ROW(MAESTRO!$B$3:$B$1000)/((MAESTRO!$B$3:$B$1000="PROVEEDORES")*(UPPER(MAESTRO!$L$3:$L$1000)="CONFIRMADO")),ROWS($A$3:A42))),"")</f>
        <v/>
      </c>
      <c r="B42" s="24" t="str">
        <f ca="1">IFERROR(INDEX(MAESTRO!B:B,_xludf.AGGREGATE(15,6,ROW(MAESTRO!$B$3:$B$1000)/((MAESTRO!$B$3:$B$1000="PROVEEDORES")*(UPPER(MAESTRO!$L$3:$L$1000)="CONFIRMADO")),ROWS($A$3:A42))),"")</f>
        <v/>
      </c>
      <c r="C42" s="24" t="str">
        <f ca="1">IFERROR(INDEX(MAESTRO!C:C,_xludf.AGGREGATE(15,6,ROW(MAESTRO!$B$3:$B$1000)/((MAESTRO!$B$3:$B$1000="PROVEEDORES")*(UPPER(MAESTRO!$L$3:$L$1000)="CONFIRMADO")),ROWS($A$3:A42))),"")</f>
        <v/>
      </c>
      <c r="D42" s="24" t="str">
        <f ca="1">IFERROR(INDEX(MAESTRO!D:D,_xludf.AGGREGATE(15,6,ROW(MAESTRO!$B$3:$B$1000)/((MAESTRO!$B$3:$B$1000="PROVEEDORES")*(UPPER(MAESTRO!$L$3:$L$1000)="CONFIRMADO")),ROWS($A$3:A42))),"")</f>
        <v/>
      </c>
      <c r="E42" s="24" t="str">
        <f ca="1">IFERROR(INDEX(MAESTRO!E:E,_xludf.AGGREGATE(15,6,ROW(MAESTRO!$B$3:$B$1000)/((MAESTRO!$B$3:$B$1000="PROVEEDORES")*(UPPER(MAESTRO!$L$3:$L$1000)="CONFIRMADO")),ROWS($A$3:A42))),"")</f>
        <v/>
      </c>
      <c r="F42" s="24" t="str">
        <f ca="1">IFERROR(INDEX(MAESTRO!F:F,_xludf.AGGREGATE(15,6,ROW(MAESTRO!$B$3:$B$1000)/((MAESTRO!$B$3:$B$1000="PROVEEDORES")*(UPPER(MAESTRO!$L$3:$L$1000)="CONFIRMADO")),ROWS($A$3:A42))),"")</f>
        <v/>
      </c>
      <c r="G42" s="24" t="str">
        <f ca="1">IFERROR(INDEX(MAESTRO!G:G,_xludf.AGGREGATE(15,6,ROW(MAESTRO!$B$3:$B$1000)/((MAESTRO!$B$3:$B$1000="PROVEEDORES")*(UPPER(MAESTRO!$L$3:$L$1000)="CONFIRMADO")),ROWS($A$3:A42))),"")</f>
        <v/>
      </c>
      <c r="H42" s="24" t="str">
        <f ca="1">IFERROR(INDEX(MAESTRO!H:H,_xludf.AGGREGATE(15,6,ROW(MAESTRO!$B$3:$B$1000)/((MAESTRO!$B$3:$B$1000="PROVEEDORES")*(UPPER(MAESTRO!$L$3:$L$1000)="CONFIRMADO")),ROWS($A$3:A42))),"")</f>
        <v/>
      </c>
      <c r="I42" s="24" t="str">
        <f ca="1">IFERROR(INDEX(MAESTRO!I:I,_xludf.AGGREGATE(15,6,ROW(MAESTRO!$B$3:$B$1000)/((MAESTRO!$B$3:$B$1000="PROVEEDORES")*(UPPER(MAESTRO!$L$3:$L$1000)="CONFIRMADO")),ROWS($A$3:A42))),"")</f>
        <v/>
      </c>
      <c r="J42" s="24" t="str">
        <f ca="1">IFERROR(INDEX(MAESTRO!J:J,_xludf.AGGREGATE(15,6,ROW(MAESTRO!$B$3:$B$1000)/((MAESTRO!$B$3:$B$1000="PROVEEDORES")*(UPPER(MAESTRO!$L$3:$L$1000)="CONFIRMADO")),ROWS($A$3:A42))),"")</f>
        <v/>
      </c>
      <c r="K42" s="24" t="str">
        <f ca="1">IFERROR(INDEX(MAESTRO!K:K,_xludf.AGGREGATE(15,6,ROW(MAESTRO!$B$3:$B$1000)/((MAESTRO!$B$3:$B$1000="PROVEEDORES")*(UPPER(MAESTRO!$L$3:$L$1000)="CONFIRMADO")),ROWS($A$3:A42))),"")</f>
        <v/>
      </c>
      <c r="L42" s="24" t="str">
        <f ca="1">IFERROR(INDEX(MAESTRO!L:L,_xludf.AGGREGATE(15,6,ROW(MAESTRO!$B$3:$B$1000)/((MAESTRO!$B$3:$B$1000="PROVEEDORES")*(UPPER(MAESTRO!$L$3:$L$1000)="CONFIRMADO")),ROWS($A$3:A42))),"")</f>
        <v/>
      </c>
      <c r="M42" s="24" t="str">
        <f ca="1">IFERROR(INDEX(MAESTRO!M:M,_xludf.AGGREGATE(15,6,ROW(MAESTRO!$B$3:$B$1000)/((MAESTRO!$B$3:$B$1000="PROVEEDORES")*(UPPER(MAESTRO!$L$3:$L$1000)="CONFIRMADO")),ROWS($A$3:A42))),"")</f>
        <v/>
      </c>
      <c r="N42" s="24" t="str">
        <f ca="1">IFERROR(INDEX(MAESTRO!N:N,_xludf.AGGREGATE(15,6,ROW(MAESTRO!$B$3:$B$1000)/((MAESTRO!$B$3:$B$1000="PROVEEDORES")*(UPPER(MAESTRO!$L$3:$L$1000)="CONFIRMADO")),ROWS($A$3:A42))),"")</f>
        <v/>
      </c>
      <c r="O42" s="24" t="str">
        <f ca="1">IFERROR(INDEX(MAESTRO!O:O,_xludf.AGGREGATE(15,6,ROW(MAESTRO!$B$3:$B$1000)/((MAESTRO!$B$3:$B$1000="PROVEEDORES")*(UPPER(MAESTRO!$L$3:$L$1000)="CONFIRMADO")),ROWS($A$3:A42))),"")</f>
        <v/>
      </c>
      <c r="P42" s="24" t="str">
        <f ca="1">IFERROR(INDEX(MAESTRO!P:P,_xludf.AGGREGATE(15,6,ROW(MAESTRO!$B$3:$B$1000)/((MAESTRO!$B$3:$B$1000="PROVEEDORES")*(UPPER(MAESTRO!$L$3:$L$1000)="CONFIRMADO")),ROWS($A$3:A42))),"")</f>
        <v/>
      </c>
      <c r="Q42" s="24" t="str">
        <f ca="1">IFERROR(INDEX(MAESTRO!Q:Q,_xludf.AGGREGATE(15,6,ROW(MAESTRO!$B$3:$B$1000)/((MAESTRO!$B$3:$B$1000="PROVEEDORES")*(UPPER(MAESTRO!$L$3:$L$1000)="CONFIRMADO")),ROWS($A$3:A42))),"")</f>
        <v/>
      </c>
      <c r="R42" s="24" t="str">
        <f ca="1">IFERROR(INDEX(MAESTRO!R:R,_xludf.AGGREGATE(15,6,ROW(MAESTRO!$B$3:$B$1000)/((MAESTRO!$B$3:$B$1000="PROVEEDORES")*(UPPER(MAESTRO!$L$3:$L$1000)="CONFIRMADO")),ROWS($A$3:A42))),"")</f>
        <v/>
      </c>
      <c r="S42" s="24" t="str">
        <f ca="1">IFERROR(INDEX(MAESTRO!S:S,_xludf.AGGREGATE(15,6,ROW(MAESTRO!$B$3:$B$1000)/((MAESTRO!$B$3:$B$1000="PROVEEDORES")*(UPPER(MAESTRO!$L$3:$L$1000)="CONFIRMADO")),ROWS($A$3:A42))),"")</f>
        <v/>
      </c>
      <c r="T42" s="24" t="str">
        <f ca="1">IFERROR(INDEX(MAESTRO!T:T,_xludf.AGGREGATE(15,6,ROW(MAESTRO!$B$3:$B$1000)/((MAESTRO!$B$3:$B$1000="PROVEEDORES")*(UPPER(MAESTRO!$L$3:$L$1000)="CONFIRMADO")),ROWS($A$3:A42))),"")</f>
        <v/>
      </c>
      <c r="U42" s="24" t="str">
        <f ca="1">IFERROR(INDEX(MAESTRO!U:U,_xludf.AGGREGATE(15,6,ROW(MAESTRO!$B$3:$B$1000)/((MAESTRO!$B$3:$B$1000="PROVEEDORES")*(UPPER(MAESTRO!$L$3:$L$1000)="CONFIRMADO")),ROWS($A$3:A42))),"")</f>
        <v/>
      </c>
      <c r="V42" s="24" t="str">
        <f ca="1">IFERROR(INDEX(MAESTRO!V:V,_xludf.AGGREGATE(15,6,ROW(MAESTRO!$B$3:$B$1000)/((MAESTRO!$B$3:$B$1000="PROVEEDORES")*(UPPER(MAESTRO!$L$3:$L$1000)="CONFIRMADO")),ROWS($A$3:A42))),"")</f>
        <v/>
      </c>
      <c r="W42" s="24" t="str">
        <f ca="1">IFERROR(INDEX(MAESTRO!W:W,_xludf.AGGREGATE(15,6,ROW(MAESTRO!$B$3:$B$1000)/((MAESTRO!$B$3:$B$1000="PROVEEDORES")*(UPPER(MAESTRO!$L$3:$L$1000)="CONFIRMADO")),ROWS($A$3:A42))),"")</f>
        <v/>
      </c>
      <c r="X42" s="24" t="str">
        <f ca="1">IFERROR(INDEX(MAESTRO!X:X,_xludf.AGGREGATE(15,6,ROW(MAESTRO!$B$3:$B$1000)/((MAESTRO!$B$3:$B$1000="PROVEEDORES")*(UPPER(MAESTRO!$L$3:$L$1000)="CONFIRMADO")),ROWS($A$3:A42))),"")</f>
        <v/>
      </c>
    </row>
    <row r="43" spans="1:24" ht="22.05" customHeight="1">
      <c r="A43" s="10" t="str">
        <f ca="1">IFERROR(INDEX(MAESTRO!A:A,_xludf.AGGREGATE(15,6,ROW(MAESTRO!$B$3:$B$1000)/((MAESTRO!$B$3:$B$1000="PROVEEDORES")*(UPPER(MAESTRO!$L$3:$L$1000)="CONFIRMADO")),ROWS($A$3:A43))),"")</f>
        <v/>
      </c>
      <c r="B43" s="10" t="str">
        <f ca="1">IFERROR(INDEX(MAESTRO!B:B,_xludf.AGGREGATE(15,6,ROW(MAESTRO!$B$3:$B$1000)/((MAESTRO!$B$3:$B$1000="PROVEEDORES")*(UPPER(MAESTRO!$L$3:$L$1000)="CONFIRMADO")),ROWS($A$3:A43))),"")</f>
        <v/>
      </c>
      <c r="C43" s="10" t="str">
        <f ca="1">IFERROR(INDEX(MAESTRO!C:C,_xludf.AGGREGATE(15,6,ROW(MAESTRO!$B$3:$B$1000)/((MAESTRO!$B$3:$B$1000="PROVEEDORES")*(UPPER(MAESTRO!$L$3:$L$1000)="CONFIRMADO")),ROWS($A$3:A43))),"")</f>
        <v/>
      </c>
      <c r="D43" s="10" t="str">
        <f ca="1">IFERROR(INDEX(MAESTRO!D:D,_xludf.AGGREGATE(15,6,ROW(MAESTRO!$B$3:$B$1000)/((MAESTRO!$B$3:$B$1000="PROVEEDORES")*(UPPER(MAESTRO!$L$3:$L$1000)="CONFIRMADO")),ROWS($A$3:A43))),"")</f>
        <v/>
      </c>
      <c r="E43" s="10" t="str">
        <f ca="1">IFERROR(INDEX(MAESTRO!E:E,_xludf.AGGREGATE(15,6,ROW(MAESTRO!$B$3:$B$1000)/((MAESTRO!$B$3:$B$1000="PROVEEDORES")*(UPPER(MAESTRO!$L$3:$L$1000)="CONFIRMADO")),ROWS($A$3:A43))),"")</f>
        <v/>
      </c>
      <c r="F43" s="10" t="str">
        <f ca="1">IFERROR(INDEX(MAESTRO!F:F,_xludf.AGGREGATE(15,6,ROW(MAESTRO!$B$3:$B$1000)/((MAESTRO!$B$3:$B$1000="PROVEEDORES")*(UPPER(MAESTRO!$L$3:$L$1000)="CONFIRMADO")),ROWS($A$3:A43))),"")</f>
        <v/>
      </c>
      <c r="G43" s="10" t="str">
        <f ca="1">IFERROR(INDEX(MAESTRO!G:G,_xludf.AGGREGATE(15,6,ROW(MAESTRO!$B$3:$B$1000)/((MAESTRO!$B$3:$B$1000="PROVEEDORES")*(UPPER(MAESTRO!$L$3:$L$1000)="CONFIRMADO")),ROWS($A$3:A43))),"")</f>
        <v/>
      </c>
      <c r="H43" s="10" t="str">
        <f ca="1">IFERROR(INDEX(MAESTRO!H:H,_xludf.AGGREGATE(15,6,ROW(MAESTRO!$B$3:$B$1000)/((MAESTRO!$B$3:$B$1000="PROVEEDORES")*(UPPER(MAESTRO!$L$3:$L$1000)="CONFIRMADO")),ROWS($A$3:A43))),"")</f>
        <v/>
      </c>
      <c r="I43" s="10" t="str">
        <f ca="1">IFERROR(INDEX(MAESTRO!I:I,_xludf.AGGREGATE(15,6,ROW(MAESTRO!$B$3:$B$1000)/((MAESTRO!$B$3:$B$1000="PROVEEDORES")*(UPPER(MAESTRO!$L$3:$L$1000)="CONFIRMADO")),ROWS($A$3:A43))),"")</f>
        <v/>
      </c>
      <c r="J43" s="10" t="str">
        <f ca="1">IFERROR(INDEX(MAESTRO!J:J,_xludf.AGGREGATE(15,6,ROW(MAESTRO!$B$3:$B$1000)/((MAESTRO!$B$3:$B$1000="PROVEEDORES")*(UPPER(MAESTRO!$L$3:$L$1000)="CONFIRMADO")),ROWS($A$3:A43))),"")</f>
        <v/>
      </c>
      <c r="K43" s="10" t="str">
        <f ca="1">IFERROR(INDEX(MAESTRO!K:K,_xludf.AGGREGATE(15,6,ROW(MAESTRO!$B$3:$B$1000)/((MAESTRO!$B$3:$B$1000="PROVEEDORES")*(UPPER(MAESTRO!$L$3:$L$1000)="CONFIRMADO")),ROWS($A$3:A43))),"")</f>
        <v/>
      </c>
      <c r="L43" s="10" t="str">
        <f ca="1">IFERROR(INDEX(MAESTRO!L:L,_xludf.AGGREGATE(15,6,ROW(MAESTRO!$B$3:$B$1000)/((MAESTRO!$B$3:$B$1000="PROVEEDORES")*(UPPER(MAESTRO!$L$3:$L$1000)="CONFIRMADO")),ROWS($A$3:A43))),"")</f>
        <v/>
      </c>
      <c r="M43" s="10" t="str">
        <f ca="1">IFERROR(INDEX(MAESTRO!M:M,_xludf.AGGREGATE(15,6,ROW(MAESTRO!$B$3:$B$1000)/((MAESTRO!$B$3:$B$1000="PROVEEDORES")*(UPPER(MAESTRO!$L$3:$L$1000)="CONFIRMADO")),ROWS($A$3:A43))),"")</f>
        <v/>
      </c>
      <c r="N43" s="10" t="str">
        <f ca="1">IFERROR(INDEX(MAESTRO!N:N,_xludf.AGGREGATE(15,6,ROW(MAESTRO!$B$3:$B$1000)/((MAESTRO!$B$3:$B$1000="PROVEEDORES")*(UPPER(MAESTRO!$L$3:$L$1000)="CONFIRMADO")),ROWS($A$3:A43))),"")</f>
        <v/>
      </c>
      <c r="O43" s="10" t="str">
        <f ca="1">IFERROR(INDEX(MAESTRO!O:O,_xludf.AGGREGATE(15,6,ROW(MAESTRO!$B$3:$B$1000)/((MAESTRO!$B$3:$B$1000="PROVEEDORES")*(UPPER(MAESTRO!$L$3:$L$1000)="CONFIRMADO")),ROWS($A$3:A43))),"")</f>
        <v/>
      </c>
      <c r="P43" s="10" t="str">
        <f ca="1">IFERROR(INDEX(MAESTRO!P:P,_xludf.AGGREGATE(15,6,ROW(MAESTRO!$B$3:$B$1000)/((MAESTRO!$B$3:$B$1000="PROVEEDORES")*(UPPER(MAESTRO!$L$3:$L$1000)="CONFIRMADO")),ROWS($A$3:A43))),"")</f>
        <v/>
      </c>
      <c r="Q43" s="10" t="str">
        <f ca="1">IFERROR(INDEX(MAESTRO!Q:Q,_xludf.AGGREGATE(15,6,ROW(MAESTRO!$B$3:$B$1000)/((MAESTRO!$B$3:$B$1000="PROVEEDORES")*(UPPER(MAESTRO!$L$3:$L$1000)="CONFIRMADO")),ROWS($A$3:A43))),"")</f>
        <v/>
      </c>
      <c r="R43" s="10" t="str">
        <f ca="1">IFERROR(INDEX(MAESTRO!R:R,_xludf.AGGREGATE(15,6,ROW(MAESTRO!$B$3:$B$1000)/((MAESTRO!$B$3:$B$1000="PROVEEDORES")*(UPPER(MAESTRO!$L$3:$L$1000)="CONFIRMADO")),ROWS($A$3:A43))),"")</f>
        <v/>
      </c>
      <c r="S43" s="10" t="str">
        <f ca="1">IFERROR(INDEX(MAESTRO!S:S,_xludf.AGGREGATE(15,6,ROW(MAESTRO!$B$3:$B$1000)/((MAESTRO!$B$3:$B$1000="PROVEEDORES")*(UPPER(MAESTRO!$L$3:$L$1000)="CONFIRMADO")),ROWS($A$3:A43))),"")</f>
        <v/>
      </c>
      <c r="T43" s="10" t="str">
        <f ca="1">IFERROR(INDEX(MAESTRO!T:T,_xludf.AGGREGATE(15,6,ROW(MAESTRO!$B$3:$B$1000)/((MAESTRO!$B$3:$B$1000="PROVEEDORES")*(UPPER(MAESTRO!$L$3:$L$1000)="CONFIRMADO")),ROWS($A$3:A43))),"")</f>
        <v/>
      </c>
      <c r="U43" s="10" t="str">
        <f ca="1">IFERROR(INDEX(MAESTRO!U:U,_xludf.AGGREGATE(15,6,ROW(MAESTRO!$B$3:$B$1000)/((MAESTRO!$B$3:$B$1000="PROVEEDORES")*(UPPER(MAESTRO!$L$3:$L$1000)="CONFIRMADO")),ROWS($A$3:A43))),"")</f>
        <v/>
      </c>
      <c r="V43" s="10" t="str">
        <f ca="1">IFERROR(INDEX(MAESTRO!V:V,_xludf.AGGREGATE(15,6,ROW(MAESTRO!$B$3:$B$1000)/((MAESTRO!$B$3:$B$1000="PROVEEDORES")*(UPPER(MAESTRO!$L$3:$L$1000)="CONFIRMADO")),ROWS($A$3:A43))),"")</f>
        <v/>
      </c>
      <c r="W43" s="10" t="str">
        <f ca="1">IFERROR(INDEX(MAESTRO!W:W,_xludf.AGGREGATE(15,6,ROW(MAESTRO!$B$3:$B$1000)/((MAESTRO!$B$3:$B$1000="PROVEEDORES")*(UPPER(MAESTRO!$L$3:$L$1000)="CONFIRMADO")),ROWS($A$3:A43))),"")</f>
        <v/>
      </c>
      <c r="X43" s="10" t="str">
        <f ca="1">IFERROR(INDEX(MAESTRO!X:X,_xludf.AGGREGATE(15,6,ROW(MAESTRO!$B$3:$B$1000)/((MAESTRO!$B$3:$B$1000="PROVEEDORES")*(UPPER(MAESTRO!$L$3:$L$1000)="CONFIRMADO")),ROWS($A$3:A43))),"")</f>
        <v/>
      </c>
    </row>
    <row r="44" spans="1:24" ht="22.05" customHeight="1">
      <c r="A44" s="24" t="str">
        <f ca="1">IFERROR(INDEX(MAESTRO!A:A,_xludf.AGGREGATE(15,6,ROW(MAESTRO!$B$3:$B$1000)/((MAESTRO!$B$3:$B$1000="PROVEEDORES")*(UPPER(MAESTRO!$L$3:$L$1000)="CONFIRMADO")),ROWS($A$3:A44))),"")</f>
        <v/>
      </c>
      <c r="B44" s="24" t="str">
        <f ca="1">IFERROR(INDEX(MAESTRO!B:B,_xludf.AGGREGATE(15,6,ROW(MAESTRO!$B$3:$B$1000)/((MAESTRO!$B$3:$B$1000="PROVEEDORES")*(UPPER(MAESTRO!$L$3:$L$1000)="CONFIRMADO")),ROWS($A$3:A44))),"")</f>
        <v/>
      </c>
      <c r="C44" s="24" t="str">
        <f ca="1">IFERROR(INDEX(MAESTRO!C:C,_xludf.AGGREGATE(15,6,ROW(MAESTRO!$B$3:$B$1000)/((MAESTRO!$B$3:$B$1000="PROVEEDORES")*(UPPER(MAESTRO!$L$3:$L$1000)="CONFIRMADO")),ROWS($A$3:A44))),"")</f>
        <v/>
      </c>
      <c r="D44" s="24" t="str">
        <f ca="1">IFERROR(INDEX(MAESTRO!D:D,_xludf.AGGREGATE(15,6,ROW(MAESTRO!$B$3:$B$1000)/((MAESTRO!$B$3:$B$1000="PROVEEDORES")*(UPPER(MAESTRO!$L$3:$L$1000)="CONFIRMADO")),ROWS($A$3:A44))),"")</f>
        <v/>
      </c>
      <c r="E44" s="24" t="str">
        <f ca="1">IFERROR(INDEX(MAESTRO!E:E,_xludf.AGGREGATE(15,6,ROW(MAESTRO!$B$3:$B$1000)/((MAESTRO!$B$3:$B$1000="PROVEEDORES")*(UPPER(MAESTRO!$L$3:$L$1000)="CONFIRMADO")),ROWS($A$3:A44))),"")</f>
        <v/>
      </c>
      <c r="F44" s="24" t="str">
        <f ca="1">IFERROR(INDEX(MAESTRO!F:F,_xludf.AGGREGATE(15,6,ROW(MAESTRO!$B$3:$B$1000)/((MAESTRO!$B$3:$B$1000="PROVEEDORES")*(UPPER(MAESTRO!$L$3:$L$1000)="CONFIRMADO")),ROWS($A$3:A44))),"")</f>
        <v/>
      </c>
      <c r="G44" s="24" t="str">
        <f ca="1">IFERROR(INDEX(MAESTRO!G:G,_xludf.AGGREGATE(15,6,ROW(MAESTRO!$B$3:$B$1000)/((MAESTRO!$B$3:$B$1000="PROVEEDORES")*(UPPER(MAESTRO!$L$3:$L$1000)="CONFIRMADO")),ROWS($A$3:A44))),"")</f>
        <v/>
      </c>
      <c r="H44" s="24" t="str">
        <f ca="1">IFERROR(INDEX(MAESTRO!H:H,_xludf.AGGREGATE(15,6,ROW(MAESTRO!$B$3:$B$1000)/((MAESTRO!$B$3:$B$1000="PROVEEDORES")*(UPPER(MAESTRO!$L$3:$L$1000)="CONFIRMADO")),ROWS($A$3:A44))),"")</f>
        <v/>
      </c>
      <c r="I44" s="24" t="str">
        <f ca="1">IFERROR(INDEX(MAESTRO!I:I,_xludf.AGGREGATE(15,6,ROW(MAESTRO!$B$3:$B$1000)/((MAESTRO!$B$3:$B$1000="PROVEEDORES")*(UPPER(MAESTRO!$L$3:$L$1000)="CONFIRMADO")),ROWS($A$3:A44))),"")</f>
        <v/>
      </c>
      <c r="J44" s="24" t="str">
        <f ca="1">IFERROR(INDEX(MAESTRO!J:J,_xludf.AGGREGATE(15,6,ROW(MAESTRO!$B$3:$B$1000)/((MAESTRO!$B$3:$B$1000="PROVEEDORES")*(UPPER(MAESTRO!$L$3:$L$1000)="CONFIRMADO")),ROWS($A$3:A44))),"")</f>
        <v/>
      </c>
      <c r="K44" s="24" t="str">
        <f ca="1">IFERROR(INDEX(MAESTRO!K:K,_xludf.AGGREGATE(15,6,ROW(MAESTRO!$B$3:$B$1000)/((MAESTRO!$B$3:$B$1000="PROVEEDORES")*(UPPER(MAESTRO!$L$3:$L$1000)="CONFIRMADO")),ROWS($A$3:A44))),"")</f>
        <v/>
      </c>
      <c r="L44" s="24" t="str">
        <f ca="1">IFERROR(INDEX(MAESTRO!L:L,_xludf.AGGREGATE(15,6,ROW(MAESTRO!$B$3:$B$1000)/((MAESTRO!$B$3:$B$1000="PROVEEDORES")*(UPPER(MAESTRO!$L$3:$L$1000)="CONFIRMADO")),ROWS($A$3:A44))),"")</f>
        <v/>
      </c>
      <c r="M44" s="24" t="str">
        <f ca="1">IFERROR(INDEX(MAESTRO!M:M,_xludf.AGGREGATE(15,6,ROW(MAESTRO!$B$3:$B$1000)/((MAESTRO!$B$3:$B$1000="PROVEEDORES")*(UPPER(MAESTRO!$L$3:$L$1000)="CONFIRMADO")),ROWS($A$3:A44))),"")</f>
        <v/>
      </c>
      <c r="N44" s="24" t="str">
        <f ca="1">IFERROR(INDEX(MAESTRO!N:N,_xludf.AGGREGATE(15,6,ROW(MAESTRO!$B$3:$B$1000)/((MAESTRO!$B$3:$B$1000="PROVEEDORES")*(UPPER(MAESTRO!$L$3:$L$1000)="CONFIRMADO")),ROWS($A$3:A44))),"")</f>
        <v/>
      </c>
      <c r="O44" s="24" t="str">
        <f ca="1">IFERROR(INDEX(MAESTRO!O:O,_xludf.AGGREGATE(15,6,ROW(MAESTRO!$B$3:$B$1000)/((MAESTRO!$B$3:$B$1000="PROVEEDORES")*(UPPER(MAESTRO!$L$3:$L$1000)="CONFIRMADO")),ROWS($A$3:A44))),"")</f>
        <v/>
      </c>
      <c r="P44" s="24" t="str">
        <f ca="1">IFERROR(INDEX(MAESTRO!P:P,_xludf.AGGREGATE(15,6,ROW(MAESTRO!$B$3:$B$1000)/((MAESTRO!$B$3:$B$1000="PROVEEDORES")*(UPPER(MAESTRO!$L$3:$L$1000)="CONFIRMADO")),ROWS($A$3:A44))),"")</f>
        <v/>
      </c>
      <c r="Q44" s="24" t="str">
        <f ca="1">IFERROR(INDEX(MAESTRO!Q:Q,_xludf.AGGREGATE(15,6,ROW(MAESTRO!$B$3:$B$1000)/((MAESTRO!$B$3:$B$1000="PROVEEDORES")*(UPPER(MAESTRO!$L$3:$L$1000)="CONFIRMADO")),ROWS($A$3:A44))),"")</f>
        <v/>
      </c>
      <c r="R44" s="24" t="str">
        <f ca="1">IFERROR(INDEX(MAESTRO!R:R,_xludf.AGGREGATE(15,6,ROW(MAESTRO!$B$3:$B$1000)/((MAESTRO!$B$3:$B$1000="PROVEEDORES")*(UPPER(MAESTRO!$L$3:$L$1000)="CONFIRMADO")),ROWS($A$3:A44))),"")</f>
        <v/>
      </c>
      <c r="S44" s="24" t="str">
        <f ca="1">IFERROR(INDEX(MAESTRO!S:S,_xludf.AGGREGATE(15,6,ROW(MAESTRO!$B$3:$B$1000)/((MAESTRO!$B$3:$B$1000="PROVEEDORES")*(UPPER(MAESTRO!$L$3:$L$1000)="CONFIRMADO")),ROWS($A$3:A44))),"")</f>
        <v/>
      </c>
      <c r="T44" s="24" t="str">
        <f ca="1">IFERROR(INDEX(MAESTRO!T:T,_xludf.AGGREGATE(15,6,ROW(MAESTRO!$B$3:$B$1000)/((MAESTRO!$B$3:$B$1000="PROVEEDORES")*(UPPER(MAESTRO!$L$3:$L$1000)="CONFIRMADO")),ROWS($A$3:A44))),"")</f>
        <v/>
      </c>
      <c r="U44" s="24" t="str">
        <f ca="1">IFERROR(INDEX(MAESTRO!U:U,_xludf.AGGREGATE(15,6,ROW(MAESTRO!$B$3:$B$1000)/((MAESTRO!$B$3:$B$1000="PROVEEDORES")*(UPPER(MAESTRO!$L$3:$L$1000)="CONFIRMADO")),ROWS($A$3:A44))),"")</f>
        <v/>
      </c>
      <c r="V44" s="24" t="str">
        <f ca="1">IFERROR(INDEX(MAESTRO!V:V,_xludf.AGGREGATE(15,6,ROW(MAESTRO!$B$3:$B$1000)/((MAESTRO!$B$3:$B$1000="PROVEEDORES")*(UPPER(MAESTRO!$L$3:$L$1000)="CONFIRMADO")),ROWS($A$3:A44))),"")</f>
        <v/>
      </c>
      <c r="W44" s="24" t="str">
        <f ca="1">IFERROR(INDEX(MAESTRO!W:W,_xludf.AGGREGATE(15,6,ROW(MAESTRO!$B$3:$B$1000)/((MAESTRO!$B$3:$B$1000="PROVEEDORES")*(UPPER(MAESTRO!$L$3:$L$1000)="CONFIRMADO")),ROWS($A$3:A44))),"")</f>
        <v/>
      </c>
      <c r="X44" s="24" t="str">
        <f ca="1">IFERROR(INDEX(MAESTRO!X:X,_xludf.AGGREGATE(15,6,ROW(MAESTRO!$B$3:$B$1000)/((MAESTRO!$B$3:$B$1000="PROVEEDORES")*(UPPER(MAESTRO!$L$3:$L$1000)="CONFIRMADO")),ROWS($A$3:A44))),"")</f>
        <v/>
      </c>
    </row>
    <row r="45" spans="1:24" ht="22.05" customHeight="1">
      <c r="A45" s="10" t="str">
        <f ca="1">IFERROR(INDEX(MAESTRO!A:A,_xludf.AGGREGATE(15,6,ROW(MAESTRO!$B$3:$B$1000)/((MAESTRO!$B$3:$B$1000="PROVEEDORES")*(UPPER(MAESTRO!$L$3:$L$1000)="CONFIRMADO")),ROWS($A$3:A45))),"")</f>
        <v/>
      </c>
      <c r="B45" s="10" t="str">
        <f ca="1">IFERROR(INDEX(MAESTRO!B:B,_xludf.AGGREGATE(15,6,ROW(MAESTRO!$B$3:$B$1000)/((MAESTRO!$B$3:$B$1000="PROVEEDORES")*(UPPER(MAESTRO!$L$3:$L$1000)="CONFIRMADO")),ROWS($A$3:A45))),"")</f>
        <v/>
      </c>
      <c r="C45" s="10" t="str">
        <f ca="1">IFERROR(INDEX(MAESTRO!C:C,_xludf.AGGREGATE(15,6,ROW(MAESTRO!$B$3:$B$1000)/((MAESTRO!$B$3:$B$1000="PROVEEDORES")*(UPPER(MAESTRO!$L$3:$L$1000)="CONFIRMADO")),ROWS($A$3:A45))),"")</f>
        <v/>
      </c>
      <c r="D45" s="10" t="str">
        <f ca="1">IFERROR(INDEX(MAESTRO!D:D,_xludf.AGGREGATE(15,6,ROW(MAESTRO!$B$3:$B$1000)/((MAESTRO!$B$3:$B$1000="PROVEEDORES")*(UPPER(MAESTRO!$L$3:$L$1000)="CONFIRMADO")),ROWS($A$3:A45))),"")</f>
        <v/>
      </c>
      <c r="E45" s="10" t="str">
        <f ca="1">IFERROR(INDEX(MAESTRO!E:E,_xludf.AGGREGATE(15,6,ROW(MAESTRO!$B$3:$B$1000)/((MAESTRO!$B$3:$B$1000="PROVEEDORES")*(UPPER(MAESTRO!$L$3:$L$1000)="CONFIRMADO")),ROWS($A$3:A45))),"")</f>
        <v/>
      </c>
      <c r="F45" s="10" t="str">
        <f ca="1">IFERROR(INDEX(MAESTRO!F:F,_xludf.AGGREGATE(15,6,ROW(MAESTRO!$B$3:$B$1000)/((MAESTRO!$B$3:$B$1000="PROVEEDORES")*(UPPER(MAESTRO!$L$3:$L$1000)="CONFIRMADO")),ROWS($A$3:A45))),"")</f>
        <v/>
      </c>
      <c r="G45" s="10" t="str">
        <f ca="1">IFERROR(INDEX(MAESTRO!G:G,_xludf.AGGREGATE(15,6,ROW(MAESTRO!$B$3:$B$1000)/((MAESTRO!$B$3:$B$1000="PROVEEDORES")*(UPPER(MAESTRO!$L$3:$L$1000)="CONFIRMADO")),ROWS($A$3:A45))),"")</f>
        <v/>
      </c>
      <c r="H45" s="10" t="str">
        <f ca="1">IFERROR(INDEX(MAESTRO!H:H,_xludf.AGGREGATE(15,6,ROW(MAESTRO!$B$3:$B$1000)/((MAESTRO!$B$3:$B$1000="PROVEEDORES")*(UPPER(MAESTRO!$L$3:$L$1000)="CONFIRMADO")),ROWS($A$3:A45))),"")</f>
        <v/>
      </c>
      <c r="I45" s="10" t="str">
        <f ca="1">IFERROR(INDEX(MAESTRO!I:I,_xludf.AGGREGATE(15,6,ROW(MAESTRO!$B$3:$B$1000)/((MAESTRO!$B$3:$B$1000="PROVEEDORES")*(UPPER(MAESTRO!$L$3:$L$1000)="CONFIRMADO")),ROWS($A$3:A45))),"")</f>
        <v/>
      </c>
      <c r="J45" s="10" t="str">
        <f ca="1">IFERROR(INDEX(MAESTRO!J:J,_xludf.AGGREGATE(15,6,ROW(MAESTRO!$B$3:$B$1000)/((MAESTRO!$B$3:$B$1000="PROVEEDORES")*(UPPER(MAESTRO!$L$3:$L$1000)="CONFIRMADO")),ROWS($A$3:A45))),"")</f>
        <v/>
      </c>
      <c r="K45" s="10" t="str">
        <f ca="1">IFERROR(INDEX(MAESTRO!K:K,_xludf.AGGREGATE(15,6,ROW(MAESTRO!$B$3:$B$1000)/((MAESTRO!$B$3:$B$1000="PROVEEDORES")*(UPPER(MAESTRO!$L$3:$L$1000)="CONFIRMADO")),ROWS($A$3:A45))),"")</f>
        <v/>
      </c>
      <c r="L45" s="10" t="str">
        <f ca="1">IFERROR(INDEX(MAESTRO!L:L,_xludf.AGGREGATE(15,6,ROW(MAESTRO!$B$3:$B$1000)/((MAESTRO!$B$3:$B$1000="PROVEEDORES")*(UPPER(MAESTRO!$L$3:$L$1000)="CONFIRMADO")),ROWS($A$3:A45))),"")</f>
        <v/>
      </c>
      <c r="M45" s="10" t="str">
        <f ca="1">IFERROR(INDEX(MAESTRO!M:M,_xludf.AGGREGATE(15,6,ROW(MAESTRO!$B$3:$B$1000)/((MAESTRO!$B$3:$B$1000="PROVEEDORES")*(UPPER(MAESTRO!$L$3:$L$1000)="CONFIRMADO")),ROWS($A$3:A45))),"")</f>
        <v/>
      </c>
      <c r="N45" s="10" t="str">
        <f ca="1">IFERROR(INDEX(MAESTRO!N:N,_xludf.AGGREGATE(15,6,ROW(MAESTRO!$B$3:$B$1000)/((MAESTRO!$B$3:$B$1000="PROVEEDORES")*(UPPER(MAESTRO!$L$3:$L$1000)="CONFIRMADO")),ROWS($A$3:A45))),"")</f>
        <v/>
      </c>
      <c r="O45" s="10" t="str">
        <f ca="1">IFERROR(INDEX(MAESTRO!O:O,_xludf.AGGREGATE(15,6,ROW(MAESTRO!$B$3:$B$1000)/((MAESTRO!$B$3:$B$1000="PROVEEDORES")*(UPPER(MAESTRO!$L$3:$L$1000)="CONFIRMADO")),ROWS($A$3:A45))),"")</f>
        <v/>
      </c>
      <c r="P45" s="10" t="str">
        <f ca="1">IFERROR(INDEX(MAESTRO!P:P,_xludf.AGGREGATE(15,6,ROW(MAESTRO!$B$3:$B$1000)/((MAESTRO!$B$3:$B$1000="PROVEEDORES")*(UPPER(MAESTRO!$L$3:$L$1000)="CONFIRMADO")),ROWS($A$3:A45))),"")</f>
        <v/>
      </c>
      <c r="Q45" s="10" t="str">
        <f ca="1">IFERROR(INDEX(MAESTRO!Q:Q,_xludf.AGGREGATE(15,6,ROW(MAESTRO!$B$3:$B$1000)/((MAESTRO!$B$3:$B$1000="PROVEEDORES")*(UPPER(MAESTRO!$L$3:$L$1000)="CONFIRMADO")),ROWS($A$3:A45))),"")</f>
        <v/>
      </c>
      <c r="R45" s="10" t="str">
        <f ca="1">IFERROR(INDEX(MAESTRO!R:R,_xludf.AGGREGATE(15,6,ROW(MAESTRO!$B$3:$B$1000)/((MAESTRO!$B$3:$B$1000="PROVEEDORES")*(UPPER(MAESTRO!$L$3:$L$1000)="CONFIRMADO")),ROWS($A$3:A45))),"")</f>
        <v/>
      </c>
      <c r="S45" s="10" t="str">
        <f ca="1">IFERROR(INDEX(MAESTRO!S:S,_xludf.AGGREGATE(15,6,ROW(MAESTRO!$B$3:$B$1000)/((MAESTRO!$B$3:$B$1000="PROVEEDORES")*(UPPER(MAESTRO!$L$3:$L$1000)="CONFIRMADO")),ROWS($A$3:A45))),"")</f>
        <v/>
      </c>
      <c r="T45" s="10" t="str">
        <f ca="1">IFERROR(INDEX(MAESTRO!T:T,_xludf.AGGREGATE(15,6,ROW(MAESTRO!$B$3:$B$1000)/((MAESTRO!$B$3:$B$1000="PROVEEDORES")*(UPPER(MAESTRO!$L$3:$L$1000)="CONFIRMADO")),ROWS($A$3:A45))),"")</f>
        <v/>
      </c>
      <c r="U45" s="10" t="str">
        <f ca="1">IFERROR(INDEX(MAESTRO!U:U,_xludf.AGGREGATE(15,6,ROW(MAESTRO!$B$3:$B$1000)/((MAESTRO!$B$3:$B$1000="PROVEEDORES")*(UPPER(MAESTRO!$L$3:$L$1000)="CONFIRMADO")),ROWS($A$3:A45))),"")</f>
        <v/>
      </c>
      <c r="V45" s="10" t="str">
        <f ca="1">IFERROR(INDEX(MAESTRO!V:V,_xludf.AGGREGATE(15,6,ROW(MAESTRO!$B$3:$B$1000)/((MAESTRO!$B$3:$B$1000="PROVEEDORES")*(UPPER(MAESTRO!$L$3:$L$1000)="CONFIRMADO")),ROWS($A$3:A45))),"")</f>
        <v/>
      </c>
      <c r="W45" s="10" t="str">
        <f ca="1">IFERROR(INDEX(MAESTRO!W:W,_xludf.AGGREGATE(15,6,ROW(MAESTRO!$B$3:$B$1000)/((MAESTRO!$B$3:$B$1000="PROVEEDORES")*(UPPER(MAESTRO!$L$3:$L$1000)="CONFIRMADO")),ROWS($A$3:A45))),"")</f>
        <v/>
      </c>
      <c r="X45" s="10" t="str">
        <f ca="1">IFERROR(INDEX(MAESTRO!X:X,_xludf.AGGREGATE(15,6,ROW(MAESTRO!$B$3:$B$1000)/((MAESTRO!$B$3:$B$1000="PROVEEDORES")*(UPPER(MAESTRO!$L$3:$L$1000)="CONFIRMADO")),ROWS($A$3:A45))),"")</f>
        <v/>
      </c>
    </row>
    <row r="46" spans="1:24" ht="22.05" customHeight="1">
      <c r="A46" s="24" t="str">
        <f ca="1">IFERROR(INDEX(MAESTRO!A:A,_xludf.AGGREGATE(15,6,ROW(MAESTRO!$B$3:$B$1000)/((MAESTRO!$B$3:$B$1000="PROVEEDORES")*(UPPER(MAESTRO!$L$3:$L$1000)="CONFIRMADO")),ROWS($A$3:A46))),"")</f>
        <v/>
      </c>
      <c r="B46" s="24" t="str">
        <f ca="1">IFERROR(INDEX(MAESTRO!B:B,_xludf.AGGREGATE(15,6,ROW(MAESTRO!$B$3:$B$1000)/((MAESTRO!$B$3:$B$1000="PROVEEDORES")*(UPPER(MAESTRO!$L$3:$L$1000)="CONFIRMADO")),ROWS($A$3:A46))),"")</f>
        <v/>
      </c>
      <c r="C46" s="24" t="str">
        <f ca="1">IFERROR(INDEX(MAESTRO!C:C,_xludf.AGGREGATE(15,6,ROW(MAESTRO!$B$3:$B$1000)/((MAESTRO!$B$3:$B$1000="PROVEEDORES")*(UPPER(MAESTRO!$L$3:$L$1000)="CONFIRMADO")),ROWS($A$3:A46))),"")</f>
        <v/>
      </c>
      <c r="D46" s="24" t="str">
        <f ca="1">IFERROR(INDEX(MAESTRO!D:D,_xludf.AGGREGATE(15,6,ROW(MAESTRO!$B$3:$B$1000)/((MAESTRO!$B$3:$B$1000="PROVEEDORES")*(UPPER(MAESTRO!$L$3:$L$1000)="CONFIRMADO")),ROWS($A$3:A46))),"")</f>
        <v/>
      </c>
      <c r="E46" s="24" t="str">
        <f ca="1">IFERROR(INDEX(MAESTRO!E:E,_xludf.AGGREGATE(15,6,ROW(MAESTRO!$B$3:$B$1000)/((MAESTRO!$B$3:$B$1000="PROVEEDORES")*(UPPER(MAESTRO!$L$3:$L$1000)="CONFIRMADO")),ROWS($A$3:A46))),"")</f>
        <v/>
      </c>
      <c r="F46" s="24" t="str">
        <f ca="1">IFERROR(INDEX(MAESTRO!F:F,_xludf.AGGREGATE(15,6,ROW(MAESTRO!$B$3:$B$1000)/((MAESTRO!$B$3:$B$1000="PROVEEDORES")*(UPPER(MAESTRO!$L$3:$L$1000)="CONFIRMADO")),ROWS($A$3:A46))),"")</f>
        <v/>
      </c>
      <c r="G46" s="24" t="str">
        <f ca="1">IFERROR(INDEX(MAESTRO!G:G,_xludf.AGGREGATE(15,6,ROW(MAESTRO!$B$3:$B$1000)/((MAESTRO!$B$3:$B$1000="PROVEEDORES")*(UPPER(MAESTRO!$L$3:$L$1000)="CONFIRMADO")),ROWS($A$3:A46))),"")</f>
        <v/>
      </c>
      <c r="H46" s="24" t="str">
        <f ca="1">IFERROR(INDEX(MAESTRO!H:H,_xludf.AGGREGATE(15,6,ROW(MAESTRO!$B$3:$B$1000)/((MAESTRO!$B$3:$B$1000="PROVEEDORES")*(UPPER(MAESTRO!$L$3:$L$1000)="CONFIRMADO")),ROWS($A$3:A46))),"")</f>
        <v/>
      </c>
      <c r="I46" s="24" t="str">
        <f ca="1">IFERROR(INDEX(MAESTRO!I:I,_xludf.AGGREGATE(15,6,ROW(MAESTRO!$B$3:$B$1000)/((MAESTRO!$B$3:$B$1000="PROVEEDORES")*(UPPER(MAESTRO!$L$3:$L$1000)="CONFIRMADO")),ROWS($A$3:A46))),"")</f>
        <v/>
      </c>
      <c r="J46" s="24" t="str">
        <f ca="1">IFERROR(INDEX(MAESTRO!J:J,_xludf.AGGREGATE(15,6,ROW(MAESTRO!$B$3:$B$1000)/((MAESTRO!$B$3:$B$1000="PROVEEDORES")*(UPPER(MAESTRO!$L$3:$L$1000)="CONFIRMADO")),ROWS($A$3:A46))),"")</f>
        <v/>
      </c>
      <c r="K46" s="24" t="str">
        <f ca="1">IFERROR(INDEX(MAESTRO!K:K,_xludf.AGGREGATE(15,6,ROW(MAESTRO!$B$3:$B$1000)/((MAESTRO!$B$3:$B$1000="PROVEEDORES")*(UPPER(MAESTRO!$L$3:$L$1000)="CONFIRMADO")),ROWS($A$3:A46))),"")</f>
        <v/>
      </c>
      <c r="L46" s="24" t="str">
        <f ca="1">IFERROR(INDEX(MAESTRO!L:L,_xludf.AGGREGATE(15,6,ROW(MAESTRO!$B$3:$B$1000)/((MAESTRO!$B$3:$B$1000="PROVEEDORES")*(UPPER(MAESTRO!$L$3:$L$1000)="CONFIRMADO")),ROWS($A$3:A46))),"")</f>
        <v/>
      </c>
      <c r="M46" s="24" t="str">
        <f ca="1">IFERROR(INDEX(MAESTRO!M:M,_xludf.AGGREGATE(15,6,ROW(MAESTRO!$B$3:$B$1000)/((MAESTRO!$B$3:$B$1000="PROVEEDORES")*(UPPER(MAESTRO!$L$3:$L$1000)="CONFIRMADO")),ROWS($A$3:A46))),"")</f>
        <v/>
      </c>
      <c r="N46" s="24" t="str">
        <f ca="1">IFERROR(INDEX(MAESTRO!N:N,_xludf.AGGREGATE(15,6,ROW(MAESTRO!$B$3:$B$1000)/((MAESTRO!$B$3:$B$1000="PROVEEDORES")*(UPPER(MAESTRO!$L$3:$L$1000)="CONFIRMADO")),ROWS($A$3:A46))),"")</f>
        <v/>
      </c>
      <c r="O46" s="24" t="str">
        <f ca="1">IFERROR(INDEX(MAESTRO!O:O,_xludf.AGGREGATE(15,6,ROW(MAESTRO!$B$3:$B$1000)/((MAESTRO!$B$3:$B$1000="PROVEEDORES")*(UPPER(MAESTRO!$L$3:$L$1000)="CONFIRMADO")),ROWS($A$3:A46))),"")</f>
        <v/>
      </c>
      <c r="P46" s="24" t="str">
        <f ca="1">IFERROR(INDEX(MAESTRO!P:P,_xludf.AGGREGATE(15,6,ROW(MAESTRO!$B$3:$B$1000)/((MAESTRO!$B$3:$B$1000="PROVEEDORES")*(UPPER(MAESTRO!$L$3:$L$1000)="CONFIRMADO")),ROWS($A$3:A46))),"")</f>
        <v/>
      </c>
      <c r="Q46" s="24" t="str">
        <f ca="1">IFERROR(INDEX(MAESTRO!Q:Q,_xludf.AGGREGATE(15,6,ROW(MAESTRO!$B$3:$B$1000)/((MAESTRO!$B$3:$B$1000="PROVEEDORES")*(UPPER(MAESTRO!$L$3:$L$1000)="CONFIRMADO")),ROWS($A$3:A46))),"")</f>
        <v/>
      </c>
      <c r="R46" s="24" t="str">
        <f ca="1">IFERROR(INDEX(MAESTRO!R:R,_xludf.AGGREGATE(15,6,ROW(MAESTRO!$B$3:$B$1000)/((MAESTRO!$B$3:$B$1000="PROVEEDORES")*(UPPER(MAESTRO!$L$3:$L$1000)="CONFIRMADO")),ROWS($A$3:A46))),"")</f>
        <v/>
      </c>
      <c r="S46" s="24" t="str">
        <f ca="1">IFERROR(INDEX(MAESTRO!S:S,_xludf.AGGREGATE(15,6,ROW(MAESTRO!$B$3:$B$1000)/((MAESTRO!$B$3:$B$1000="PROVEEDORES")*(UPPER(MAESTRO!$L$3:$L$1000)="CONFIRMADO")),ROWS($A$3:A46))),"")</f>
        <v/>
      </c>
      <c r="T46" s="24" t="str">
        <f ca="1">IFERROR(INDEX(MAESTRO!T:T,_xludf.AGGREGATE(15,6,ROW(MAESTRO!$B$3:$B$1000)/((MAESTRO!$B$3:$B$1000="PROVEEDORES")*(UPPER(MAESTRO!$L$3:$L$1000)="CONFIRMADO")),ROWS($A$3:A46))),"")</f>
        <v/>
      </c>
      <c r="U46" s="24" t="str">
        <f ca="1">IFERROR(INDEX(MAESTRO!U:U,_xludf.AGGREGATE(15,6,ROW(MAESTRO!$B$3:$B$1000)/((MAESTRO!$B$3:$B$1000="PROVEEDORES")*(UPPER(MAESTRO!$L$3:$L$1000)="CONFIRMADO")),ROWS($A$3:A46))),"")</f>
        <v/>
      </c>
      <c r="V46" s="24" t="str">
        <f ca="1">IFERROR(INDEX(MAESTRO!V:V,_xludf.AGGREGATE(15,6,ROW(MAESTRO!$B$3:$B$1000)/((MAESTRO!$B$3:$B$1000="PROVEEDORES")*(UPPER(MAESTRO!$L$3:$L$1000)="CONFIRMADO")),ROWS($A$3:A46))),"")</f>
        <v/>
      </c>
      <c r="W46" s="24" t="str">
        <f ca="1">IFERROR(INDEX(MAESTRO!W:W,_xludf.AGGREGATE(15,6,ROW(MAESTRO!$B$3:$B$1000)/((MAESTRO!$B$3:$B$1000="PROVEEDORES")*(UPPER(MAESTRO!$L$3:$L$1000)="CONFIRMADO")),ROWS($A$3:A46))),"")</f>
        <v/>
      </c>
      <c r="X46" s="24" t="str">
        <f ca="1">IFERROR(INDEX(MAESTRO!X:X,_xludf.AGGREGATE(15,6,ROW(MAESTRO!$B$3:$B$1000)/((MAESTRO!$B$3:$B$1000="PROVEEDORES")*(UPPER(MAESTRO!$L$3:$L$1000)="CONFIRMADO")),ROWS($A$3:A46))),"")</f>
        <v/>
      </c>
    </row>
    <row r="47" spans="1:24" ht="22.05" customHeight="1">
      <c r="A47" s="10" t="str">
        <f ca="1">IFERROR(INDEX(MAESTRO!A:A,_xludf.AGGREGATE(15,6,ROW(MAESTRO!$B$3:$B$1000)/((MAESTRO!$B$3:$B$1000="PROVEEDORES")*(UPPER(MAESTRO!$L$3:$L$1000)="CONFIRMADO")),ROWS($A$3:A47))),"")</f>
        <v/>
      </c>
      <c r="B47" s="10" t="str">
        <f ca="1">IFERROR(INDEX(MAESTRO!B:B,_xludf.AGGREGATE(15,6,ROW(MAESTRO!$B$3:$B$1000)/((MAESTRO!$B$3:$B$1000="PROVEEDORES")*(UPPER(MAESTRO!$L$3:$L$1000)="CONFIRMADO")),ROWS($A$3:A47))),"")</f>
        <v/>
      </c>
      <c r="C47" s="10" t="str">
        <f ca="1">IFERROR(INDEX(MAESTRO!C:C,_xludf.AGGREGATE(15,6,ROW(MAESTRO!$B$3:$B$1000)/((MAESTRO!$B$3:$B$1000="PROVEEDORES")*(UPPER(MAESTRO!$L$3:$L$1000)="CONFIRMADO")),ROWS($A$3:A47))),"")</f>
        <v/>
      </c>
      <c r="D47" s="10" t="str">
        <f ca="1">IFERROR(INDEX(MAESTRO!D:D,_xludf.AGGREGATE(15,6,ROW(MAESTRO!$B$3:$B$1000)/((MAESTRO!$B$3:$B$1000="PROVEEDORES")*(UPPER(MAESTRO!$L$3:$L$1000)="CONFIRMADO")),ROWS($A$3:A47))),"")</f>
        <v/>
      </c>
      <c r="E47" s="10" t="str">
        <f ca="1">IFERROR(INDEX(MAESTRO!E:E,_xludf.AGGREGATE(15,6,ROW(MAESTRO!$B$3:$B$1000)/((MAESTRO!$B$3:$B$1000="PROVEEDORES")*(UPPER(MAESTRO!$L$3:$L$1000)="CONFIRMADO")),ROWS($A$3:A47))),"")</f>
        <v/>
      </c>
      <c r="F47" s="10" t="str">
        <f ca="1">IFERROR(INDEX(MAESTRO!F:F,_xludf.AGGREGATE(15,6,ROW(MAESTRO!$B$3:$B$1000)/((MAESTRO!$B$3:$B$1000="PROVEEDORES")*(UPPER(MAESTRO!$L$3:$L$1000)="CONFIRMADO")),ROWS($A$3:A47))),"")</f>
        <v/>
      </c>
      <c r="G47" s="10" t="str">
        <f ca="1">IFERROR(INDEX(MAESTRO!G:G,_xludf.AGGREGATE(15,6,ROW(MAESTRO!$B$3:$B$1000)/((MAESTRO!$B$3:$B$1000="PROVEEDORES")*(UPPER(MAESTRO!$L$3:$L$1000)="CONFIRMADO")),ROWS($A$3:A47))),"")</f>
        <v/>
      </c>
      <c r="H47" s="10" t="str">
        <f ca="1">IFERROR(INDEX(MAESTRO!H:H,_xludf.AGGREGATE(15,6,ROW(MAESTRO!$B$3:$B$1000)/((MAESTRO!$B$3:$B$1000="PROVEEDORES")*(UPPER(MAESTRO!$L$3:$L$1000)="CONFIRMADO")),ROWS($A$3:A47))),"")</f>
        <v/>
      </c>
      <c r="I47" s="10" t="str">
        <f ca="1">IFERROR(INDEX(MAESTRO!I:I,_xludf.AGGREGATE(15,6,ROW(MAESTRO!$B$3:$B$1000)/((MAESTRO!$B$3:$B$1000="PROVEEDORES")*(UPPER(MAESTRO!$L$3:$L$1000)="CONFIRMADO")),ROWS($A$3:A47))),"")</f>
        <v/>
      </c>
      <c r="J47" s="10" t="str">
        <f ca="1">IFERROR(INDEX(MAESTRO!J:J,_xludf.AGGREGATE(15,6,ROW(MAESTRO!$B$3:$B$1000)/((MAESTRO!$B$3:$B$1000="PROVEEDORES")*(UPPER(MAESTRO!$L$3:$L$1000)="CONFIRMADO")),ROWS($A$3:A47))),"")</f>
        <v/>
      </c>
      <c r="K47" s="10" t="str">
        <f ca="1">IFERROR(INDEX(MAESTRO!K:K,_xludf.AGGREGATE(15,6,ROW(MAESTRO!$B$3:$B$1000)/((MAESTRO!$B$3:$B$1000="PROVEEDORES")*(UPPER(MAESTRO!$L$3:$L$1000)="CONFIRMADO")),ROWS($A$3:A47))),"")</f>
        <v/>
      </c>
      <c r="L47" s="10" t="str">
        <f ca="1">IFERROR(INDEX(MAESTRO!L:L,_xludf.AGGREGATE(15,6,ROW(MAESTRO!$B$3:$B$1000)/((MAESTRO!$B$3:$B$1000="PROVEEDORES")*(UPPER(MAESTRO!$L$3:$L$1000)="CONFIRMADO")),ROWS($A$3:A47))),"")</f>
        <v/>
      </c>
      <c r="M47" s="10" t="str">
        <f ca="1">IFERROR(INDEX(MAESTRO!M:M,_xludf.AGGREGATE(15,6,ROW(MAESTRO!$B$3:$B$1000)/((MAESTRO!$B$3:$B$1000="PROVEEDORES")*(UPPER(MAESTRO!$L$3:$L$1000)="CONFIRMADO")),ROWS($A$3:A47))),"")</f>
        <v/>
      </c>
      <c r="N47" s="10" t="str">
        <f ca="1">IFERROR(INDEX(MAESTRO!N:N,_xludf.AGGREGATE(15,6,ROW(MAESTRO!$B$3:$B$1000)/((MAESTRO!$B$3:$B$1000="PROVEEDORES")*(UPPER(MAESTRO!$L$3:$L$1000)="CONFIRMADO")),ROWS($A$3:A47))),"")</f>
        <v/>
      </c>
      <c r="O47" s="10" t="str">
        <f ca="1">IFERROR(INDEX(MAESTRO!O:O,_xludf.AGGREGATE(15,6,ROW(MAESTRO!$B$3:$B$1000)/((MAESTRO!$B$3:$B$1000="PROVEEDORES")*(UPPER(MAESTRO!$L$3:$L$1000)="CONFIRMADO")),ROWS($A$3:A47))),"")</f>
        <v/>
      </c>
      <c r="P47" s="10" t="str">
        <f ca="1">IFERROR(INDEX(MAESTRO!P:P,_xludf.AGGREGATE(15,6,ROW(MAESTRO!$B$3:$B$1000)/((MAESTRO!$B$3:$B$1000="PROVEEDORES")*(UPPER(MAESTRO!$L$3:$L$1000)="CONFIRMADO")),ROWS($A$3:A47))),"")</f>
        <v/>
      </c>
      <c r="Q47" s="10" t="str">
        <f ca="1">IFERROR(INDEX(MAESTRO!Q:Q,_xludf.AGGREGATE(15,6,ROW(MAESTRO!$B$3:$B$1000)/((MAESTRO!$B$3:$B$1000="PROVEEDORES")*(UPPER(MAESTRO!$L$3:$L$1000)="CONFIRMADO")),ROWS($A$3:A47))),"")</f>
        <v/>
      </c>
      <c r="R47" s="10" t="str">
        <f ca="1">IFERROR(INDEX(MAESTRO!R:R,_xludf.AGGREGATE(15,6,ROW(MAESTRO!$B$3:$B$1000)/((MAESTRO!$B$3:$B$1000="PROVEEDORES")*(UPPER(MAESTRO!$L$3:$L$1000)="CONFIRMADO")),ROWS($A$3:A47))),"")</f>
        <v/>
      </c>
      <c r="S47" s="10" t="str">
        <f ca="1">IFERROR(INDEX(MAESTRO!S:S,_xludf.AGGREGATE(15,6,ROW(MAESTRO!$B$3:$B$1000)/((MAESTRO!$B$3:$B$1000="PROVEEDORES")*(UPPER(MAESTRO!$L$3:$L$1000)="CONFIRMADO")),ROWS($A$3:A47))),"")</f>
        <v/>
      </c>
      <c r="T47" s="10" t="str">
        <f ca="1">IFERROR(INDEX(MAESTRO!T:T,_xludf.AGGREGATE(15,6,ROW(MAESTRO!$B$3:$B$1000)/((MAESTRO!$B$3:$B$1000="PROVEEDORES")*(UPPER(MAESTRO!$L$3:$L$1000)="CONFIRMADO")),ROWS($A$3:A47))),"")</f>
        <v/>
      </c>
      <c r="U47" s="10" t="str">
        <f ca="1">IFERROR(INDEX(MAESTRO!U:U,_xludf.AGGREGATE(15,6,ROW(MAESTRO!$B$3:$B$1000)/((MAESTRO!$B$3:$B$1000="PROVEEDORES")*(UPPER(MAESTRO!$L$3:$L$1000)="CONFIRMADO")),ROWS($A$3:A47))),"")</f>
        <v/>
      </c>
      <c r="V47" s="10" t="str">
        <f ca="1">IFERROR(INDEX(MAESTRO!V:V,_xludf.AGGREGATE(15,6,ROW(MAESTRO!$B$3:$B$1000)/((MAESTRO!$B$3:$B$1000="PROVEEDORES")*(UPPER(MAESTRO!$L$3:$L$1000)="CONFIRMADO")),ROWS($A$3:A47))),"")</f>
        <v/>
      </c>
      <c r="W47" s="10" t="str">
        <f ca="1">IFERROR(INDEX(MAESTRO!W:W,_xludf.AGGREGATE(15,6,ROW(MAESTRO!$B$3:$B$1000)/((MAESTRO!$B$3:$B$1000="PROVEEDORES")*(UPPER(MAESTRO!$L$3:$L$1000)="CONFIRMADO")),ROWS($A$3:A47))),"")</f>
        <v/>
      </c>
      <c r="X47" s="10" t="str">
        <f ca="1">IFERROR(INDEX(MAESTRO!X:X,_xludf.AGGREGATE(15,6,ROW(MAESTRO!$B$3:$B$1000)/((MAESTRO!$B$3:$B$1000="PROVEEDORES")*(UPPER(MAESTRO!$L$3:$L$1000)="CONFIRMADO")),ROWS($A$3:A47))),"")</f>
        <v/>
      </c>
    </row>
    <row r="48" spans="1:24" ht="22.05" customHeight="1">
      <c r="A48" s="24" t="str">
        <f ca="1">IFERROR(INDEX(MAESTRO!A:A,_xludf.AGGREGATE(15,6,ROW(MAESTRO!$B$3:$B$1000)/((MAESTRO!$B$3:$B$1000="PROVEEDORES")*(UPPER(MAESTRO!$L$3:$L$1000)="CONFIRMADO")),ROWS($A$3:A48))),"")</f>
        <v/>
      </c>
      <c r="B48" s="24" t="str">
        <f ca="1">IFERROR(INDEX(MAESTRO!B:B,_xludf.AGGREGATE(15,6,ROW(MAESTRO!$B$3:$B$1000)/((MAESTRO!$B$3:$B$1000="PROVEEDORES")*(UPPER(MAESTRO!$L$3:$L$1000)="CONFIRMADO")),ROWS($A$3:A48))),"")</f>
        <v/>
      </c>
      <c r="C48" s="24" t="str">
        <f ca="1">IFERROR(INDEX(MAESTRO!C:C,_xludf.AGGREGATE(15,6,ROW(MAESTRO!$B$3:$B$1000)/((MAESTRO!$B$3:$B$1000="PROVEEDORES")*(UPPER(MAESTRO!$L$3:$L$1000)="CONFIRMADO")),ROWS($A$3:A48))),"")</f>
        <v/>
      </c>
      <c r="D48" s="24" t="str">
        <f ca="1">IFERROR(INDEX(MAESTRO!D:D,_xludf.AGGREGATE(15,6,ROW(MAESTRO!$B$3:$B$1000)/((MAESTRO!$B$3:$B$1000="PROVEEDORES")*(UPPER(MAESTRO!$L$3:$L$1000)="CONFIRMADO")),ROWS($A$3:A48))),"")</f>
        <v/>
      </c>
      <c r="E48" s="24" t="str">
        <f ca="1">IFERROR(INDEX(MAESTRO!E:E,_xludf.AGGREGATE(15,6,ROW(MAESTRO!$B$3:$B$1000)/((MAESTRO!$B$3:$B$1000="PROVEEDORES")*(UPPER(MAESTRO!$L$3:$L$1000)="CONFIRMADO")),ROWS($A$3:A48))),"")</f>
        <v/>
      </c>
      <c r="F48" s="24" t="str">
        <f ca="1">IFERROR(INDEX(MAESTRO!F:F,_xludf.AGGREGATE(15,6,ROW(MAESTRO!$B$3:$B$1000)/((MAESTRO!$B$3:$B$1000="PROVEEDORES")*(UPPER(MAESTRO!$L$3:$L$1000)="CONFIRMADO")),ROWS($A$3:A48))),"")</f>
        <v/>
      </c>
      <c r="G48" s="24" t="str">
        <f ca="1">IFERROR(INDEX(MAESTRO!G:G,_xludf.AGGREGATE(15,6,ROW(MAESTRO!$B$3:$B$1000)/((MAESTRO!$B$3:$B$1000="PROVEEDORES")*(UPPER(MAESTRO!$L$3:$L$1000)="CONFIRMADO")),ROWS($A$3:A48))),"")</f>
        <v/>
      </c>
      <c r="H48" s="24" t="str">
        <f ca="1">IFERROR(INDEX(MAESTRO!H:H,_xludf.AGGREGATE(15,6,ROW(MAESTRO!$B$3:$B$1000)/((MAESTRO!$B$3:$B$1000="PROVEEDORES")*(UPPER(MAESTRO!$L$3:$L$1000)="CONFIRMADO")),ROWS($A$3:A48))),"")</f>
        <v/>
      </c>
      <c r="I48" s="24" t="str">
        <f ca="1">IFERROR(INDEX(MAESTRO!I:I,_xludf.AGGREGATE(15,6,ROW(MAESTRO!$B$3:$B$1000)/((MAESTRO!$B$3:$B$1000="PROVEEDORES")*(UPPER(MAESTRO!$L$3:$L$1000)="CONFIRMADO")),ROWS($A$3:A48))),"")</f>
        <v/>
      </c>
      <c r="J48" s="24" t="str">
        <f ca="1">IFERROR(INDEX(MAESTRO!J:J,_xludf.AGGREGATE(15,6,ROW(MAESTRO!$B$3:$B$1000)/((MAESTRO!$B$3:$B$1000="PROVEEDORES")*(UPPER(MAESTRO!$L$3:$L$1000)="CONFIRMADO")),ROWS($A$3:A48))),"")</f>
        <v/>
      </c>
      <c r="K48" s="24" t="str">
        <f ca="1">IFERROR(INDEX(MAESTRO!K:K,_xludf.AGGREGATE(15,6,ROW(MAESTRO!$B$3:$B$1000)/((MAESTRO!$B$3:$B$1000="PROVEEDORES")*(UPPER(MAESTRO!$L$3:$L$1000)="CONFIRMADO")),ROWS($A$3:A48))),"")</f>
        <v/>
      </c>
      <c r="L48" s="24" t="str">
        <f ca="1">IFERROR(INDEX(MAESTRO!L:L,_xludf.AGGREGATE(15,6,ROW(MAESTRO!$B$3:$B$1000)/((MAESTRO!$B$3:$B$1000="PROVEEDORES")*(UPPER(MAESTRO!$L$3:$L$1000)="CONFIRMADO")),ROWS($A$3:A48))),"")</f>
        <v/>
      </c>
      <c r="M48" s="24" t="str">
        <f ca="1">IFERROR(INDEX(MAESTRO!M:M,_xludf.AGGREGATE(15,6,ROW(MAESTRO!$B$3:$B$1000)/((MAESTRO!$B$3:$B$1000="PROVEEDORES")*(UPPER(MAESTRO!$L$3:$L$1000)="CONFIRMADO")),ROWS($A$3:A48))),"")</f>
        <v/>
      </c>
      <c r="N48" s="24" t="str">
        <f ca="1">IFERROR(INDEX(MAESTRO!N:N,_xludf.AGGREGATE(15,6,ROW(MAESTRO!$B$3:$B$1000)/((MAESTRO!$B$3:$B$1000="PROVEEDORES")*(UPPER(MAESTRO!$L$3:$L$1000)="CONFIRMADO")),ROWS($A$3:A48))),"")</f>
        <v/>
      </c>
      <c r="O48" s="24" t="str">
        <f ca="1">IFERROR(INDEX(MAESTRO!O:O,_xludf.AGGREGATE(15,6,ROW(MAESTRO!$B$3:$B$1000)/((MAESTRO!$B$3:$B$1000="PROVEEDORES")*(UPPER(MAESTRO!$L$3:$L$1000)="CONFIRMADO")),ROWS($A$3:A48))),"")</f>
        <v/>
      </c>
      <c r="P48" s="24" t="str">
        <f ca="1">IFERROR(INDEX(MAESTRO!P:P,_xludf.AGGREGATE(15,6,ROW(MAESTRO!$B$3:$B$1000)/((MAESTRO!$B$3:$B$1000="PROVEEDORES")*(UPPER(MAESTRO!$L$3:$L$1000)="CONFIRMADO")),ROWS($A$3:A48))),"")</f>
        <v/>
      </c>
      <c r="Q48" s="24" t="str">
        <f ca="1">IFERROR(INDEX(MAESTRO!Q:Q,_xludf.AGGREGATE(15,6,ROW(MAESTRO!$B$3:$B$1000)/((MAESTRO!$B$3:$B$1000="PROVEEDORES")*(UPPER(MAESTRO!$L$3:$L$1000)="CONFIRMADO")),ROWS($A$3:A48))),"")</f>
        <v/>
      </c>
      <c r="R48" s="24" t="str">
        <f ca="1">IFERROR(INDEX(MAESTRO!R:R,_xludf.AGGREGATE(15,6,ROW(MAESTRO!$B$3:$B$1000)/((MAESTRO!$B$3:$B$1000="PROVEEDORES")*(UPPER(MAESTRO!$L$3:$L$1000)="CONFIRMADO")),ROWS($A$3:A48))),"")</f>
        <v/>
      </c>
      <c r="S48" s="24" t="str">
        <f ca="1">IFERROR(INDEX(MAESTRO!S:S,_xludf.AGGREGATE(15,6,ROW(MAESTRO!$B$3:$B$1000)/((MAESTRO!$B$3:$B$1000="PROVEEDORES")*(UPPER(MAESTRO!$L$3:$L$1000)="CONFIRMADO")),ROWS($A$3:A48))),"")</f>
        <v/>
      </c>
      <c r="T48" s="24" t="str">
        <f ca="1">IFERROR(INDEX(MAESTRO!T:T,_xludf.AGGREGATE(15,6,ROW(MAESTRO!$B$3:$B$1000)/((MAESTRO!$B$3:$B$1000="PROVEEDORES")*(UPPER(MAESTRO!$L$3:$L$1000)="CONFIRMADO")),ROWS($A$3:A48))),"")</f>
        <v/>
      </c>
      <c r="U48" s="24" t="str">
        <f ca="1">IFERROR(INDEX(MAESTRO!U:U,_xludf.AGGREGATE(15,6,ROW(MAESTRO!$B$3:$B$1000)/((MAESTRO!$B$3:$B$1000="PROVEEDORES")*(UPPER(MAESTRO!$L$3:$L$1000)="CONFIRMADO")),ROWS($A$3:A48))),"")</f>
        <v/>
      </c>
      <c r="V48" s="24" t="str">
        <f ca="1">IFERROR(INDEX(MAESTRO!V:V,_xludf.AGGREGATE(15,6,ROW(MAESTRO!$B$3:$B$1000)/((MAESTRO!$B$3:$B$1000="PROVEEDORES")*(UPPER(MAESTRO!$L$3:$L$1000)="CONFIRMADO")),ROWS($A$3:A48))),"")</f>
        <v/>
      </c>
      <c r="W48" s="24" t="str">
        <f ca="1">IFERROR(INDEX(MAESTRO!W:W,_xludf.AGGREGATE(15,6,ROW(MAESTRO!$B$3:$B$1000)/((MAESTRO!$B$3:$B$1000="PROVEEDORES")*(UPPER(MAESTRO!$L$3:$L$1000)="CONFIRMADO")),ROWS($A$3:A48))),"")</f>
        <v/>
      </c>
      <c r="X48" s="24" t="str">
        <f ca="1">IFERROR(INDEX(MAESTRO!X:X,_xludf.AGGREGATE(15,6,ROW(MAESTRO!$B$3:$B$1000)/((MAESTRO!$B$3:$B$1000="PROVEEDORES")*(UPPER(MAESTRO!$L$3:$L$1000)="CONFIRMADO")),ROWS($A$3:A48))),"")</f>
        <v/>
      </c>
    </row>
    <row r="49" spans="1:24" ht="22.05" customHeight="1">
      <c r="A49" s="10" t="str">
        <f ca="1">IFERROR(INDEX(MAESTRO!A:A,_xludf.AGGREGATE(15,6,ROW(MAESTRO!$B$3:$B$1000)/((MAESTRO!$B$3:$B$1000="PROVEEDORES")*(UPPER(MAESTRO!$L$3:$L$1000)="CONFIRMADO")),ROWS($A$3:A49))),"")</f>
        <v/>
      </c>
      <c r="B49" s="10" t="str">
        <f ca="1">IFERROR(INDEX(MAESTRO!B:B,_xludf.AGGREGATE(15,6,ROW(MAESTRO!$B$3:$B$1000)/((MAESTRO!$B$3:$B$1000="PROVEEDORES")*(UPPER(MAESTRO!$L$3:$L$1000)="CONFIRMADO")),ROWS($A$3:A49))),"")</f>
        <v/>
      </c>
      <c r="C49" s="10" t="str">
        <f ca="1">IFERROR(INDEX(MAESTRO!C:C,_xludf.AGGREGATE(15,6,ROW(MAESTRO!$B$3:$B$1000)/((MAESTRO!$B$3:$B$1000="PROVEEDORES")*(UPPER(MAESTRO!$L$3:$L$1000)="CONFIRMADO")),ROWS($A$3:A49))),"")</f>
        <v/>
      </c>
      <c r="D49" s="10" t="str">
        <f ca="1">IFERROR(INDEX(MAESTRO!D:D,_xludf.AGGREGATE(15,6,ROW(MAESTRO!$B$3:$B$1000)/((MAESTRO!$B$3:$B$1000="PROVEEDORES")*(UPPER(MAESTRO!$L$3:$L$1000)="CONFIRMADO")),ROWS($A$3:A49))),"")</f>
        <v/>
      </c>
      <c r="E49" s="10" t="str">
        <f ca="1">IFERROR(INDEX(MAESTRO!E:E,_xludf.AGGREGATE(15,6,ROW(MAESTRO!$B$3:$B$1000)/((MAESTRO!$B$3:$B$1000="PROVEEDORES")*(UPPER(MAESTRO!$L$3:$L$1000)="CONFIRMADO")),ROWS($A$3:A49))),"")</f>
        <v/>
      </c>
      <c r="F49" s="10" t="str">
        <f ca="1">IFERROR(INDEX(MAESTRO!F:F,_xludf.AGGREGATE(15,6,ROW(MAESTRO!$B$3:$B$1000)/((MAESTRO!$B$3:$B$1000="PROVEEDORES")*(UPPER(MAESTRO!$L$3:$L$1000)="CONFIRMADO")),ROWS($A$3:A49))),"")</f>
        <v/>
      </c>
      <c r="G49" s="10" t="str">
        <f ca="1">IFERROR(INDEX(MAESTRO!G:G,_xludf.AGGREGATE(15,6,ROW(MAESTRO!$B$3:$B$1000)/((MAESTRO!$B$3:$B$1000="PROVEEDORES")*(UPPER(MAESTRO!$L$3:$L$1000)="CONFIRMADO")),ROWS($A$3:A49))),"")</f>
        <v/>
      </c>
      <c r="H49" s="10" t="str">
        <f ca="1">IFERROR(INDEX(MAESTRO!H:H,_xludf.AGGREGATE(15,6,ROW(MAESTRO!$B$3:$B$1000)/((MAESTRO!$B$3:$B$1000="PROVEEDORES")*(UPPER(MAESTRO!$L$3:$L$1000)="CONFIRMADO")),ROWS($A$3:A49))),"")</f>
        <v/>
      </c>
      <c r="I49" s="10" t="str">
        <f ca="1">IFERROR(INDEX(MAESTRO!I:I,_xludf.AGGREGATE(15,6,ROW(MAESTRO!$B$3:$B$1000)/((MAESTRO!$B$3:$B$1000="PROVEEDORES")*(UPPER(MAESTRO!$L$3:$L$1000)="CONFIRMADO")),ROWS($A$3:A49))),"")</f>
        <v/>
      </c>
      <c r="J49" s="10" t="str">
        <f ca="1">IFERROR(INDEX(MAESTRO!J:J,_xludf.AGGREGATE(15,6,ROW(MAESTRO!$B$3:$B$1000)/((MAESTRO!$B$3:$B$1000="PROVEEDORES")*(UPPER(MAESTRO!$L$3:$L$1000)="CONFIRMADO")),ROWS($A$3:A49))),"")</f>
        <v/>
      </c>
      <c r="K49" s="10" t="str">
        <f ca="1">IFERROR(INDEX(MAESTRO!K:K,_xludf.AGGREGATE(15,6,ROW(MAESTRO!$B$3:$B$1000)/((MAESTRO!$B$3:$B$1000="PROVEEDORES")*(UPPER(MAESTRO!$L$3:$L$1000)="CONFIRMADO")),ROWS($A$3:A49))),"")</f>
        <v/>
      </c>
      <c r="L49" s="10" t="str">
        <f ca="1">IFERROR(INDEX(MAESTRO!L:L,_xludf.AGGREGATE(15,6,ROW(MAESTRO!$B$3:$B$1000)/((MAESTRO!$B$3:$B$1000="PROVEEDORES")*(UPPER(MAESTRO!$L$3:$L$1000)="CONFIRMADO")),ROWS($A$3:A49))),"")</f>
        <v/>
      </c>
      <c r="M49" s="10" t="str">
        <f ca="1">IFERROR(INDEX(MAESTRO!M:M,_xludf.AGGREGATE(15,6,ROW(MAESTRO!$B$3:$B$1000)/((MAESTRO!$B$3:$B$1000="PROVEEDORES")*(UPPER(MAESTRO!$L$3:$L$1000)="CONFIRMADO")),ROWS($A$3:A49))),"")</f>
        <v/>
      </c>
      <c r="N49" s="10" t="str">
        <f ca="1">IFERROR(INDEX(MAESTRO!N:N,_xludf.AGGREGATE(15,6,ROW(MAESTRO!$B$3:$B$1000)/((MAESTRO!$B$3:$B$1000="PROVEEDORES")*(UPPER(MAESTRO!$L$3:$L$1000)="CONFIRMADO")),ROWS($A$3:A49))),"")</f>
        <v/>
      </c>
      <c r="O49" s="10" t="str">
        <f ca="1">IFERROR(INDEX(MAESTRO!O:O,_xludf.AGGREGATE(15,6,ROW(MAESTRO!$B$3:$B$1000)/((MAESTRO!$B$3:$B$1000="PROVEEDORES")*(UPPER(MAESTRO!$L$3:$L$1000)="CONFIRMADO")),ROWS($A$3:A49))),"")</f>
        <v/>
      </c>
      <c r="P49" s="10" t="str">
        <f ca="1">IFERROR(INDEX(MAESTRO!P:P,_xludf.AGGREGATE(15,6,ROW(MAESTRO!$B$3:$B$1000)/((MAESTRO!$B$3:$B$1000="PROVEEDORES")*(UPPER(MAESTRO!$L$3:$L$1000)="CONFIRMADO")),ROWS($A$3:A49))),"")</f>
        <v/>
      </c>
      <c r="Q49" s="10" t="str">
        <f ca="1">IFERROR(INDEX(MAESTRO!Q:Q,_xludf.AGGREGATE(15,6,ROW(MAESTRO!$B$3:$B$1000)/((MAESTRO!$B$3:$B$1000="PROVEEDORES")*(UPPER(MAESTRO!$L$3:$L$1000)="CONFIRMADO")),ROWS($A$3:A49))),"")</f>
        <v/>
      </c>
      <c r="R49" s="10" t="str">
        <f ca="1">IFERROR(INDEX(MAESTRO!R:R,_xludf.AGGREGATE(15,6,ROW(MAESTRO!$B$3:$B$1000)/((MAESTRO!$B$3:$B$1000="PROVEEDORES")*(UPPER(MAESTRO!$L$3:$L$1000)="CONFIRMADO")),ROWS($A$3:A49))),"")</f>
        <v/>
      </c>
      <c r="S49" s="10" t="str">
        <f ca="1">IFERROR(INDEX(MAESTRO!S:S,_xludf.AGGREGATE(15,6,ROW(MAESTRO!$B$3:$B$1000)/((MAESTRO!$B$3:$B$1000="PROVEEDORES")*(UPPER(MAESTRO!$L$3:$L$1000)="CONFIRMADO")),ROWS($A$3:A49))),"")</f>
        <v/>
      </c>
      <c r="T49" s="10" t="str">
        <f ca="1">IFERROR(INDEX(MAESTRO!T:T,_xludf.AGGREGATE(15,6,ROW(MAESTRO!$B$3:$B$1000)/((MAESTRO!$B$3:$B$1000="PROVEEDORES")*(UPPER(MAESTRO!$L$3:$L$1000)="CONFIRMADO")),ROWS($A$3:A49))),"")</f>
        <v/>
      </c>
      <c r="U49" s="10" t="str">
        <f ca="1">IFERROR(INDEX(MAESTRO!U:U,_xludf.AGGREGATE(15,6,ROW(MAESTRO!$B$3:$B$1000)/((MAESTRO!$B$3:$B$1000="PROVEEDORES")*(UPPER(MAESTRO!$L$3:$L$1000)="CONFIRMADO")),ROWS($A$3:A49))),"")</f>
        <v/>
      </c>
      <c r="V49" s="10" t="str">
        <f ca="1">IFERROR(INDEX(MAESTRO!V:V,_xludf.AGGREGATE(15,6,ROW(MAESTRO!$B$3:$B$1000)/((MAESTRO!$B$3:$B$1000="PROVEEDORES")*(UPPER(MAESTRO!$L$3:$L$1000)="CONFIRMADO")),ROWS($A$3:A49))),"")</f>
        <v/>
      </c>
      <c r="W49" s="10" t="str">
        <f ca="1">IFERROR(INDEX(MAESTRO!W:W,_xludf.AGGREGATE(15,6,ROW(MAESTRO!$B$3:$B$1000)/((MAESTRO!$B$3:$B$1000="PROVEEDORES")*(UPPER(MAESTRO!$L$3:$L$1000)="CONFIRMADO")),ROWS($A$3:A49))),"")</f>
        <v/>
      </c>
      <c r="X49" s="10" t="str">
        <f ca="1">IFERROR(INDEX(MAESTRO!X:X,_xludf.AGGREGATE(15,6,ROW(MAESTRO!$B$3:$B$1000)/((MAESTRO!$B$3:$B$1000="PROVEEDORES")*(UPPER(MAESTRO!$L$3:$L$1000)="CONFIRMADO")),ROWS($A$3:A49))),"")</f>
        <v/>
      </c>
    </row>
    <row r="50" spans="1:24" ht="22.05" customHeight="1">
      <c r="A50" s="24" t="str">
        <f ca="1">IFERROR(INDEX(MAESTRO!A:A,_xludf.AGGREGATE(15,6,ROW(MAESTRO!$B$3:$B$1000)/((MAESTRO!$B$3:$B$1000="PROVEEDORES")*(UPPER(MAESTRO!$L$3:$L$1000)="CONFIRMADO")),ROWS($A$3:A50))),"")</f>
        <v/>
      </c>
      <c r="B50" s="24" t="str">
        <f ca="1">IFERROR(INDEX(MAESTRO!B:B,_xludf.AGGREGATE(15,6,ROW(MAESTRO!$B$3:$B$1000)/((MAESTRO!$B$3:$B$1000="PROVEEDORES")*(UPPER(MAESTRO!$L$3:$L$1000)="CONFIRMADO")),ROWS($A$3:A50))),"")</f>
        <v/>
      </c>
      <c r="C50" s="24" t="str">
        <f ca="1">IFERROR(INDEX(MAESTRO!C:C,_xludf.AGGREGATE(15,6,ROW(MAESTRO!$B$3:$B$1000)/((MAESTRO!$B$3:$B$1000="PROVEEDORES")*(UPPER(MAESTRO!$L$3:$L$1000)="CONFIRMADO")),ROWS($A$3:A50))),"")</f>
        <v/>
      </c>
      <c r="D50" s="24" t="str">
        <f ca="1">IFERROR(INDEX(MAESTRO!D:D,_xludf.AGGREGATE(15,6,ROW(MAESTRO!$B$3:$B$1000)/((MAESTRO!$B$3:$B$1000="PROVEEDORES")*(UPPER(MAESTRO!$L$3:$L$1000)="CONFIRMADO")),ROWS($A$3:A50))),"")</f>
        <v/>
      </c>
      <c r="E50" s="24" t="str">
        <f ca="1">IFERROR(INDEX(MAESTRO!E:E,_xludf.AGGREGATE(15,6,ROW(MAESTRO!$B$3:$B$1000)/((MAESTRO!$B$3:$B$1000="PROVEEDORES")*(UPPER(MAESTRO!$L$3:$L$1000)="CONFIRMADO")),ROWS($A$3:A50))),"")</f>
        <v/>
      </c>
      <c r="F50" s="24" t="str">
        <f ca="1">IFERROR(INDEX(MAESTRO!F:F,_xludf.AGGREGATE(15,6,ROW(MAESTRO!$B$3:$B$1000)/((MAESTRO!$B$3:$B$1000="PROVEEDORES")*(UPPER(MAESTRO!$L$3:$L$1000)="CONFIRMADO")),ROWS($A$3:A50))),"")</f>
        <v/>
      </c>
      <c r="G50" s="24" t="str">
        <f ca="1">IFERROR(INDEX(MAESTRO!G:G,_xludf.AGGREGATE(15,6,ROW(MAESTRO!$B$3:$B$1000)/((MAESTRO!$B$3:$B$1000="PROVEEDORES")*(UPPER(MAESTRO!$L$3:$L$1000)="CONFIRMADO")),ROWS($A$3:A50))),"")</f>
        <v/>
      </c>
      <c r="H50" s="24" t="str">
        <f ca="1">IFERROR(INDEX(MAESTRO!H:H,_xludf.AGGREGATE(15,6,ROW(MAESTRO!$B$3:$B$1000)/((MAESTRO!$B$3:$B$1000="PROVEEDORES")*(UPPER(MAESTRO!$L$3:$L$1000)="CONFIRMADO")),ROWS($A$3:A50))),"")</f>
        <v/>
      </c>
      <c r="I50" s="24" t="str">
        <f ca="1">IFERROR(INDEX(MAESTRO!I:I,_xludf.AGGREGATE(15,6,ROW(MAESTRO!$B$3:$B$1000)/((MAESTRO!$B$3:$B$1000="PROVEEDORES")*(UPPER(MAESTRO!$L$3:$L$1000)="CONFIRMADO")),ROWS($A$3:A50))),"")</f>
        <v/>
      </c>
      <c r="J50" s="24" t="str">
        <f ca="1">IFERROR(INDEX(MAESTRO!J:J,_xludf.AGGREGATE(15,6,ROW(MAESTRO!$B$3:$B$1000)/((MAESTRO!$B$3:$B$1000="PROVEEDORES")*(UPPER(MAESTRO!$L$3:$L$1000)="CONFIRMADO")),ROWS($A$3:A50))),"")</f>
        <v/>
      </c>
      <c r="K50" s="24" t="str">
        <f ca="1">IFERROR(INDEX(MAESTRO!K:K,_xludf.AGGREGATE(15,6,ROW(MAESTRO!$B$3:$B$1000)/((MAESTRO!$B$3:$B$1000="PROVEEDORES")*(UPPER(MAESTRO!$L$3:$L$1000)="CONFIRMADO")),ROWS($A$3:A50))),"")</f>
        <v/>
      </c>
      <c r="L50" s="24" t="str">
        <f ca="1">IFERROR(INDEX(MAESTRO!L:L,_xludf.AGGREGATE(15,6,ROW(MAESTRO!$B$3:$B$1000)/((MAESTRO!$B$3:$B$1000="PROVEEDORES")*(UPPER(MAESTRO!$L$3:$L$1000)="CONFIRMADO")),ROWS($A$3:A50))),"")</f>
        <v/>
      </c>
      <c r="M50" s="24" t="str">
        <f ca="1">IFERROR(INDEX(MAESTRO!M:M,_xludf.AGGREGATE(15,6,ROW(MAESTRO!$B$3:$B$1000)/((MAESTRO!$B$3:$B$1000="PROVEEDORES")*(UPPER(MAESTRO!$L$3:$L$1000)="CONFIRMADO")),ROWS($A$3:A50))),"")</f>
        <v/>
      </c>
      <c r="N50" s="24" t="str">
        <f ca="1">IFERROR(INDEX(MAESTRO!N:N,_xludf.AGGREGATE(15,6,ROW(MAESTRO!$B$3:$B$1000)/((MAESTRO!$B$3:$B$1000="PROVEEDORES")*(UPPER(MAESTRO!$L$3:$L$1000)="CONFIRMADO")),ROWS($A$3:A50))),"")</f>
        <v/>
      </c>
      <c r="O50" s="24" t="str">
        <f ca="1">IFERROR(INDEX(MAESTRO!O:O,_xludf.AGGREGATE(15,6,ROW(MAESTRO!$B$3:$B$1000)/((MAESTRO!$B$3:$B$1000="PROVEEDORES")*(UPPER(MAESTRO!$L$3:$L$1000)="CONFIRMADO")),ROWS($A$3:A50))),"")</f>
        <v/>
      </c>
      <c r="P50" s="24" t="str">
        <f ca="1">IFERROR(INDEX(MAESTRO!P:P,_xludf.AGGREGATE(15,6,ROW(MAESTRO!$B$3:$B$1000)/((MAESTRO!$B$3:$B$1000="PROVEEDORES")*(UPPER(MAESTRO!$L$3:$L$1000)="CONFIRMADO")),ROWS($A$3:A50))),"")</f>
        <v/>
      </c>
      <c r="Q50" s="24" t="str">
        <f ca="1">IFERROR(INDEX(MAESTRO!Q:Q,_xludf.AGGREGATE(15,6,ROW(MAESTRO!$B$3:$B$1000)/((MAESTRO!$B$3:$B$1000="PROVEEDORES")*(UPPER(MAESTRO!$L$3:$L$1000)="CONFIRMADO")),ROWS($A$3:A50))),"")</f>
        <v/>
      </c>
      <c r="R50" s="24" t="str">
        <f ca="1">IFERROR(INDEX(MAESTRO!R:R,_xludf.AGGREGATE(15,6,ROW(MAESTRO!$B$3:$B$1000)/((MAESTRO!$B$3:$B$1000="PROVEEDORES")*(UPPER(MAESTRO!$L$3:$L$1000)="CONFIRMADO")),ROWS($A$3:A50))),"")</f>
        <v/>
      </c>
      <c r="S50" s="24" t="str">
        <f ca="1">IFERROR(INDEX(MAESTRO!S:S,_xludf.AGGREGATE(15,6,ROW(MAESTRO!$B$3:$B$1000)/((MAESTRO!$B$3:$B$1000="PROVEEDORES")*(UPPER(MAESTRO!$L$3:$L$1000)="CONFIRMADO")),ROWS($A$3:A50))),"")</f>
        <v/>
      </c>
      <c r="T50" s="24" t="str">
        <f ca="1">IFERROR(INDEX(MAESTRO!T:T,_xludf.AGGREGATE(15,6,ROW(MAESTRO!$B$3:$B$1000)/((MAESTRO!$B$3:$B$1000="PROVEEDORES")*(UPPER(MAESTRO!$L$3:$L$1000)="CONFIRMADO")),ROWS($A$3:A50))),"")</f>
        <v/>
      </c>
      <c r="U50" s="24" t="str">
        <f ca="1">IFERROR(INDEX(MAESTRO!U:U,_xludf.AGGREGATE(15,6,ROW(MAESTRO!$B$3:$B$1000)/((MAESTRO!$B$3:$B$1000="PROVEEDORES")*(UPPER(MAESTRO!$L$3:$L$1000)="CONFIRMADO")),ROWS($A$3:A50))),"")</f>
        <v/>
      </c>
      <c r="V50" s="24" t="str">
        <f ca="1">IFERROR(INDEX(MAESTRO!V:V,_xludf.AGGREGATE(15,6,ROW(MAESTRO!$B$3:$B$1000)/((MAESTRO!$B$3:$B$1000="PROVEEDORES")*(UPPER(MAESTRO!$L$3:$L$1000)="CONFIRMADO")),ROWS($A$3:A50))),"")</f>
        <v/>
      </c>
      <c r="W50" s="24" t="str">
        <f ca="1">IFERROR(INDEX(MAESTRO!W:W,_xludf.AGGREGATE(15,6,ROW(MAESTRO!$B$3:$B$1000)/((MAESTRO!$B$3:$B$1000="PROVEEDORES")*(UPPER(MAESTRO!$L$3:$L$1000)="CONFIRMADO")),ROWS($A$3:A50))),"")</f>
        <v/>
      </c>
      <c r="X50" s="24" t="str">
        <f ca="1">IFERROR(INDEX(MAESTRO!X:X,_xludf.AGGREGATE(15,6,ROW(MAESTRO!$B$3:$B$1000)/((MAESTRO!$B$3:$B$1000="PROVEEDORES")*(UPPER(MAESTRO!$L$3:$L$1000)="CONFIRMADO")),ROWS($A$3:A50))),"")</f>
        <v/>
      </c>
    </row>
    <row r="51" spans="1:24" ht="22.05" customHeight="1">
      <c r="A51" s="10" t="str">
        <f ca="1">IFERROR(INDEX(MAESTRO!A:A,_xludf.AGGREGATE(15,6,ROW(MAESTRO!$B$3:$B$1000)/((MAESTRO!$B$3:$B$1000="PROVEEDORES")*(UPPER(MAESTRO!$L$3:$L$1000)="CONFIRMADO")),ROWS($A$3:A51))),"")</f>
        <v/>
      </c>
      <c r="B51" s="10" t="str">
        <f ca="1">IFERROR(INDEX(MAESTRO!B:B,_xludf.AGGREGATE(15,6,ROW(MAESTRO!$B$3:$B$1000)/((MAESTRO!$B$3:$B$1000="PROVEEDORES")*(UPPER(MAESTRO!$L$3:$L$1000)="CONFIRMADO")),ROWS($A$3:A51))),"")</f>
        <v/>
      </c>
      <c r="C51" s="10" t="str">
        <f ca="1">IFERROR(INDEX(MAESTRO!C:C,_xludf.AGGREGATE(15,6,ROW(MAESTRO!$B$3:$B$1000)/((MAESTRO!$B$3:$B$1000="PROVEEDORES")*(UPPER(MAESTRO!$L$3:$L$1000)="CONFIRMADO")),ROWS($A$3:A51))),"")</f>
        <v/>
      </c>
      <c r="D51" s="10" t="str">
        <f ca="1">IFERROR(INDEX(MAESTRO!D:D,_xludf.AGGREGATE(15,6,ROW(MAESTRO!$B$3:$B$1000)/((MAESTRO!$B$3:$B$1000="PROVEEDORES")*(UPPER(MAESTRO!$L$3:$L$1000)="CONFIRMADO")),ROWS($A$3:A51))),"")</f>
        <v/>
      </c>
      <c r="E51" s="10" t="str">
        <f ca="1">IFERROR(INDEX(MAESTRO!E:E,_xludf.AGGREGATE(15,6,ROW(MAESTRO!$B$3:$B$1000)/((MAESTRO!$B$3:$B$1000="PROVEEDORES")*(UPPER(MAESTRO!$L$3:$L$1000)="CONFIRMADO")),ROWS($A$3:A51))),"")</f>
        <v/>
      </c>
      <c r="F51" s="10" t="str">
        <f ca="1">IFERROR(INDEX(MAESTRO!F:F,_xludf.AGGREGATE(15,6,ROW(MAESTRO!$B$3:$B$1000)/((MAESTRO!$B$3:$B$1000="PROVEEDORES")*(UPPER(MAESTRO!$L$3:$L$1000)="CONFIRMADO")),ROWS($A$3:A51))),"")</f>
        <v/>
      </c>
      <c r="G51" s="10" t="str">
        <f ca="1">IFERROR(INDEX(MAESTRO!G:G,_xludf.AGGREGATE(15,6,ROW(MAESTRO!$B$3:$B$1000)/((MAESTRO!$B$3:$B$1000="PROVEEDORES")*(UPPER(MAESTRO!$L$3:$L$1000)="CONFIRMADO")),ROWS($A$3:A51))),"")</f>
        <v/>
      </c>
      <c r="H51" s="10" t="str">
        <f ca="1">IFERROR(INDEX(MAESTRO!H:H,_xludf.AGGREGATE(15,6,ROW(MAESTRO!$B$3:$B$1000)/((MAESTRO!$B$3:$B$1000="PROVEEDORES")*(UPPER(MAESTRO!$L$3:$L$1000)="CONFIRMADO")),ROWS($A$3:A51))),"")</f>
        <v/>
      </c>
      <c r="I51" s="10" t="str">
        <f ca="1">IFERROR(INDEX(MAESTRO!I:I,_xludf.AGGREGATE(15,6,ROW(MAESTRO!$B$3:$B$1000)/((MAESTRO!$B$3:$B$1000="PROVEEDORES")*(UPPER(MAESTRO!$L$3:$L$1000)="CONFIRMADO")),ROWS($A$3:A51))),"")</f>
        <v/>
      </c>
      <c r="J51" s="10" t="str">
        <f ca="1">IFERROR(INDEX(MAESTRO!J:J,_xludf.AGGREGATE(15,6,ROW(MAESTRO!$B$3:$B$1000)/((MAESTRO!$B$3:$B$1000="PROVEEDORES")*(UPPER(MAESTRO!$L$3:$L$1000)="CONFIRMADO")),ROWS($A$3:A51))),"")</f>
        <v/>
      </c>
      <c r="K51" s="10" t="str">
        <f ca="1">IFERROR(INDEX(MAESTRO!K:K,_xludf.AGGREGATE(15,6,ROW(MAESTRO!$B$3:$B$1000)/((MAESTRO!$B$3:$B$1000="PROVEEDORES")*(UPPER(MAESTRO!$L$3:$L$1000)="CONFIRMADO")),ROWS($A$3:A51))),"")</f>
        <v/>
      </c>
      <c r="L51" s="10" t="str">
        <f ca="1">IFERROR(INDEX(MAESTRO!L:L,_xludf.AGGREGATE(15,6,ROW(MAESTRO!$B$3:$B$1000)/((MAESTRO!$B$3:$B$1000="PROVEEDORES")*(UPPER(MAESTRO!$L$3:$L$1000)="CONFIRMADO")),ROWS($A$3:A51))),"")</f>
        <v/>
      </c>
      <c r="M51" s="10" t="str">
        <f ca="1">IFERROR(INDEX(MAESTRO!M:M,_xludf.AGGREGATE(15,6,ROW(MAESTRO!$B$3:$B$1000)/((MAESTRO!$B$3:$B$1000="PROVEEDORES")*(UPPER(MAESTRO!$L$3:$L$1000)="CONFIRMADO")),ROWS($A$3:A51))),"")</f>
        <v/>
      </c>
      <c r="N51" s="10" t="str">
        <f ca="1">IFERROR(INDEX(MAESTRO!N:N,_xludf.AGGREGATE(15,6,ROW(MAESTRO!$B$3:$B$1000)/((MAESTRO!$B$3:$B$1000="PROVEEDORES")*(UPPER(MAESTRO!$L$3:$L$1000)="CONFIRMADO")),ROWS($A$3:A51))),"")</f>
        <v/>
      </c>
      <c r="O51" s="10" t="str">
        <f ca="1">IFERROR(INDEX(MAESTRO!O:O,_xludf.AGGREGATE(15,6,ROW(MAESTRO!$B$3:$B$1000)/((MAESTRO!$B$3:$B$1000="PROVEEDORES")*(UPPER(MAESTRO!$L$3:$L$1000)="CONFIRMADO")),ROWS($A$3:A51))),"")</f>
        <v/>
      </c>
      <c r="P51" s="10" t="str">
        <f ca="1">IFERROR(INDEX(MAESTRO!P:P,_xludf.AGGREGATE(15,6,ROW(MAESTRO!$B$3:$B$1000)/((MAESTRO!$B$3:$B$1000="PROVEEDORES")*(UPPER(MAESTRO!$L$3:$L$1000)="CONFIRMADO")),ROWS($A$3:A51))),"")</f>
        <v/>
      </c>
      <c r="Q51" s="10" t="str">
        <f ca="1">IFERROR(INDEX(MAESTRO!Q:Q,_xludf.AGGREGATE(15,6,ROW(MAESTRO!$B$3:$B$1000)/((MAESTRO!$B$3:$B$1000="PROVEEDORES")*(UPPER(MAESTRO!$L$3:$L$1000)="CONFIRMADO")),ROWS($A$3:A51))),"")</f>
        <v/>
      </c>
      <c r="R51" s="10" t="str">
        <f ca="1">IFERROR(INDEX(MAESTRO!R:R,_xludf.AGGREGATE(15,6,ROW(MAESTRO!$B$3:$B$1000)/((MAESTRO!$B$3:$B$1000="PROVEEDORES")*(UPPER(MAESTRO!$L$3:$L$1000)="CONFIRMADO")),ROWS($A$3:A51))),"")</f>
        <v/>
      </c>
      <c r="S51" s="10" t="str">
        <f ca="1">IFERROR(INDEX(MAESTRO!S:S,_xludf.AGGREGATE(15,6,ROW(MAESTRO!$B$3:$B$1000)/((MAESTRO!$B$3:$B$1000="PROVEEDORES")*(UPPER(MAESTRO!$L$3:$L$1000)="CONFIRMADO")),ROWS($A$3:A51))),"")</f>
        <v/>
      </c>
      <c r="T51" s="10" t="str">
        <f ca="1">IFERROR(INDEX(MAESTRO!T:T,_xludf.AGGREGATE(15,6,ROW(MAESTRO!$B$3:$B$1000)/((MAESTRO!$B$3:$B$1000="PROVEEDORES")*(UPPER(MAESTRO!$L$3:$L$1000)="CONFIRMADO")),ROWS($A$3:A51))),"")</f>
        <v/>
      </c>
      <c r="U51" s="10" t="str">
        <f ca="1">IFERROR(INDEX(MAESTRO!U:U,_xludf.AGGREGATE(15,6,ROW(MAESTRO!$B$3:$B$1000)/((MAESTRO!$B$3:$B$1000="PROVEEDORES")*(UPPER(MAESTRO!$L$3:$L$1000)="CONFIRMADO")),ROWS($A$3:A51))),"")</f>
        <v/>
      </c>
      <c r="V51" s="10" t="str">
        <f ca="1">IFERROR(INDEX(MAESTRO!V:V,_xludf.AGGREGATE(15,6,ROW(MAESTRO!$B$3:$B$1000)/((MAESTRO!$B$3:$B$1000="PROVEEDORES")*(UPPER(MAESTRO!$L$3:$L$1000)="CONFIRMADO")),ROWS($A$3:A51))),"")</f>
        <v/>
      </c>
      <c r="W51" s="10" t="str">
        <f ca="1">IFERROR(INDEX(MAESTRO!W:W,_xludf.AGGREGATE(15,6,ROW(MAESTRO!$B$3:$B$1000)/((MAESTRO!$B$3:$B$1000="PROVEEDORES")*(UPPER(MAESTRO!$L$3:$L$1000)="CONFIRMADO")),ROWS($A$3:A51))),"")</f>
        <v/>
      </c>
      <c r="X51" s="10" t="str">
        <f ca="1">IFERROR(INDEX(MAESTRO!X:X,_xludf.AGGREGATE(15,6,ROW(MAESTRO!$B$3:$B$1000)/((MAESTRO!$B$3:$B$1000="PROVEEDORES")*(UPPER(MAESTRO!$L$3:$L$1000)="CONFIRMADO")),ROWS($A$3:A51))),"")</f>
        <v/>
      </c>
    </row>
    <row r="52" spans="1:24" ht="22.05" customHeight="1">
      <c r="A52" s="24" t="str">
        <f ca="1">IFERROR(INDEX(MAESTRO!A:A,_xludf.AGGREGATE(15,6,ROW(MAESTRO!$B$3:$B$1000)/((MAESTRO!$B$3:$B$1000="PROVEEDORES")*(UPPER(MAESTRO!$L$3:$L$1000)="CONFIRMADO")),ROWS($A$3:A52))),"")</f>
        <v/>
      </c>
      <c r="B52" s="24" t="str">
        <f ca="1">IFERROR(INDEX(MAESTRO!B:B,_xludf.AGGREGATE(15,6,ROW(MAESTRO!$B$3:$B$1000)/((MAESTRO!$B$3:$B$1000="PROVEEDORES")*(UPPER(MAESTRO!$L$3:$L$1000)="CONFIRMADO")),ROWS($A$3:A52))),"")</f>
        <v/>
      </c>
      <c r="C52" s="24" t="str">
        <f ca="1">IFERROR(INDEX(MAESTRO!C:C,_xludf.AGGREGATE(15,6,ROW(MAESTRO!$B$3:$B$1000)/((MAESTRO!$B$3:$B$1000="PROVEEDORES")*(UPPER(MAESTRO!$L$3:$L$1000)="CONFIRMADO")),ROWS($A$3:A52))),"")</f>
        <v/>
      </c>
      <c r="D52" s="24" t="str">
        <f ca="1">IFERROR(INDEX(MAESTRO!D:D,_xludf.AGGREGATE(15,6,ROW(MAESTRO!$B$3:$B$1000)/((MAESTRO!$B$3:$B$1000="PROVEEDORES")*(UPPER(MAESTRO!$L$3:$L$1000)="CONFIRMADO")),ROWS($A$3:A52))),"")</f>
        <v/>
      </c>
      <c r="E52" s="24" t="str">
        <f ca="1">IFERROR(INDEX(MAESTRO!E:E,_xludf.AGGREGATE(15,6,ROW(MAESTRO!$B$3:$B$1000)/((MAESTRO!$B$3:$B$1000="PROVEEDORES")*(UPPER(MAESTRO!$L$3:$L$1000)="CONFIRMADO")),ROWS($A$3:A52))),"")</f>
        <v/>
      </c>
      <c r="F52" s="24" t="str">
        <f ca="1">IFERROR(INDEX(MAESTRO!F:F,_xludf.AGGREGATE(15,6,ROW(MAESTRO!$B$3:$B$1000)/((MAESTRO!$B$3:$B$1000="PROVEEDORES")*(UPPER(MAESTRO!$L$3:$L$1000)="CONFIRMADO")),ROWS($A$3:A52))),"")</f>
        <v/>
      </c>
      <c r="G52" s="24" t="str">
        <f ca="1">IFERROR(INDEX(MAESTRO!G:G,_xludf.AGGREGATE(15,6,ROW(MAESTRO!$B$3:$B$1000)/((MAESTRO!$B$3:$B$1000="PROVEEDORES")*(UPPER(MAESTRO!$L$3:$L$1000)="CONFIRMADO")),ROWS($A$3:A52))),"")</f>
        <v/>
      </c>
      <c r="H52" s="24" t="str">
        <f ca="1">IFERROR(INDEX(MAESTRO!H:H,_xludf.AGGREGATE(15,6,ROW(MAESTRO!$B$3:$B$1000)/((MAESTRO!$B$3:$B$1000="PROVEEDORES")*(UPPER(MAESTRO!$L$3:$L$1000)="CONFIRMADO")),ROWS($A$3:A52))),"")</f>
        <v/>
      </c>
      <c r="I52" s="24" t="str">
        <f ca="1">IFERROR(INDEX(MAESTRO!I:I,_xludf.AGGREGATE(15,6,ROW(MAESTRO!$B$3:$B$1000)/((MAESTRO!$B$3:$B$1000="PROVEEDORES")*(UPPER(MAESTRO!$L$3:$L$1000)="CONFIRMADO")),ROWS($A$3:A52))),"")</f>
        <v/>
      </c>
      <c r="J52" s="24" t="str">
        <f ca="1">IFERROR(INDEX(MAESTRO!J:J,_xludf.AGGREGATE(15,6,ROW(MAESTRO!$B$3:$B$1000)/((MAESTRO!$B$3:$B$1000="PROVEEDORES")*(UPPER(MAESTRO!$L$3:$L$1000)="CONFIRMADO")),ROWS($A$3:A52))),"")</f>
        <v/>
      </c>
      <c r="K52" s="24" t="str">
        <f ca="1">IFERROR(INDEX(MAESTRO!K:K,_xludf.AGGREGATE(15,6,ROW(MAESTRO!$B$3:$B$1000)/((MAESTRO!$B$3:$B$1000="PROVEEDORES")*(UPPER(MAESTRO!$L$3:$L$1000)="CONFIRMADO")),ROWS($A$3:A52))),"")</f>
        <v/>
      </c>
      <c r="L52" s="24" t="str">
        <f ca="1">IFERROR(INDEX(MAESTRO!L:L,_xludf.AGGREGATE(15,6,ROW(MAESTRO!$B$3:$B$1000)/((MAESTRO!$B$3:$B$1000="PROVEEDORES")*(UPPER(MAESTRO!$L$3:$L$1000)="CONFIRMADO")),ROWS($A$3:A52))),"")</f>
        <v/>
      </c>
      <c r="M52" s="24" t="str">
        <f ca="1">IFERROR(INDEX(MAESTRO!M:M,_xludf.AGGREGATE(15,6,ROW(MAESTRO!$B$3:$B$1000)/((MAESTRO!$B$3:$B$1000="PROVEEDORES")*(UPPER(MAESTRO!$L$3:$L$1000)="CONFIRMADO")),ROWS($A$3:A52))),"")</f>
        <v/>
      </c>
      <c r="N52" s="24" t="str">
        <f ca="1">IFERROR(INDEX(MAESTRO!N:N,_xludf.AGGREGATE(15,6,ROW(MAESTRO!$B$3:$B$1000)/((MAESTRO!$B$3:$B$1000="PROVEEDORES")*(UPPER(MAESTRO!$L$3:$L$1000)="CONFIRMADO")),ROWS($A$3:A52))),"")</f>
        <v/>
      </c>
      <c r="O52" s="24" t="str">
        <f ca="1">IFERROR(INDEX(MAESTRO!O:O,_xludf.AGGREGATE(15,6,ROW(MAESTRO!$B$3:$B$1000)/((MAESTRO!$B$3:$B$1000="PROVEEDORES")*(UPPER(MAESTRO!$L$3:$L$1000)="CONFIRMADO")),ROWS($A$3:A52))),"")</f>
        <v/>
      </c>
      <c r="P52" s="24" t="str">
        <f ca="1">IFERROR(INDEX(MAESTRO!P:P,_xludf.AGGREGATE(15,6,ROW(MAESTRO!$B$3:$B$1000)/((MAESTRO!$B$3:$B$1000="PROVEEDORES")*(UPPER(MAESTRO!$L$3:$L$1000)="CONFIRMADO")),ROWS($A$3:A52))),"")</f>
        <v/>
      </c>
      <c r="Q52" s="24" t="str">
        <f ca="1">IFERROR(INDEX(MAESTRO!Q:Q,_xludf.AGGREGATE(15,6,ROW(MAESTRO!$B$3:$B$1000)/((MAESTRO!$B$3:$B$1000="PROVEEDORES")*(UPPER(MAESTRO!$L$3:$L$1000)="CONFIRMADO")),ROWS($A$3:A52))),"")</f>
        <v/>
      </c>
      <c r="R52" s="24" t="str">
        <f ca="1">IFERROR(INDEX(MAESTRO!R:R,_xludf.AGGREGATE(15,6,ROW(MAESTRO!$B$3:$B$1000)/((MAESTRO!$B$3:$B$1000="PROVEEDORES")*(UPPER(MAESTRO!$L$3:$L$1000)="CONFIRMADO")),ROWS($A$3:A52))),"")</f>
        <v/>
      </c>
      <c r="S52" s="24" t="str">
        <f ca="1">IFERROR(INDEX(MAESTRO!S:S,_xludf.AGGREGATE(15,6,ROW(MAESTRO!$B$3:$B$1000)/((MAESTRO!$B$3:$B$1000="PROVEEDORES")*(UPPER(MAESTRO!$L$3:$L$1000)="CONFIRMADO")),ROWS($A$3:A52))),"")</f>
        <v/>
      </c>
      <c r="T52" s="24" t="str">
        <f ca="1">IFERROR(INDEX(MAESTRO!T:T,_xludf.AGGREGATE(15,6,ROW(MAESTRO!$B$3:$B$1000)/((MAESTRO!$B$3:$B$1000="PROVEEDORES")*(UPPER(MAESTRO!$L$3:$L$1000)="CONFIRMADO")),ROWS($A$3:A52))),"")</f>
        <v/>
      </c>
      <c r="U52" s="24" t="str">
        <f ca="1">IFERROR(INDEX(MAESTRO!U:U,_xludf.AGGREGATE(15,6,ROW(MAESTRO!$B$3:$B$1000)/((MAESTRO!$B$3:$B$1000="PROVEEDORES")*(UPPER(MAESTRO!$L$3:$L$1000)="CONFIRMADO")),ROWS($A$3:A52))),"")</f>
        <v/>
      </c>
      <c r="V52" s="24" t="str">
        <f ca="1">IFERROR(INDEX(MAESTRO!V:V,_xludf.AGGREGATE(15,6,ROW(MAESTRO!$B$3:$B$1000)/((MAESTRO!$B$3:$B$1000="PROVEEDORES")*(UPPER(MAESTRO!$L$3:$L$1000)="CONFIRMADO")),ROWS($A$3:A52))),"")</f>
        <v/>
      </c>
      <c r="W52" s="24" t="str">
        <f ca="1">IFERROR(INDEX(MAESTRO!W:W,_xludf.AGGREGATE(15,6,ROW(MAESTRO!$B$3:$B$1000)/((MAESTRO!$B$3:$B$1000="PROVEEDORES")*(UPPER(MAESTRO!$L$3:$L$1000)="CONFIRMADO")),ROWS($A$3:A52))),"")</f>
        <v/>
      </c>
      <c r="X52" s="24" t="str">
        <f ca="1">IFERROR(INDEX(MAESTRO!X:X,_xludf.AGGREGATE(15,6,ROW(MAESTRO!$B$3:$B$1000)/((MAESTRO!$B$3:$B$1000="PROVEEDORES")*(UPPER(MAESTRO!$L$3:$L$1000)="CONFIRMADO")),ROWS($A$3:A52))),"")</f>
        <v/>
      </c>
    </row>
    <row r="53" spans="1:24" ht="22.05" customHeight="1">
      <c r="A53" s="10" t="str">
        <f ca="1">IFERROR(INDEX(MAESTRO!A:A,_xludf.AGGREGATE(15,6,ROW(MAESTRO!$B$3:$B$1000)/((MAESTRO!$B$3:$B$1000="PROVEEDORES")*(UPPER(MAESTRO!$L$3:$L$1000)="CONFIRMADO")),ROWS($A$3:A53))),"")</f>
        <v/>
      </c>
      <c r="B53" s="10" t="str">
        <f ca="1">IFERROR(INDEX(MAESTRO!B:B,_xludf.AGGREGATE(15,6,ROW(MAESTRO!$B$3:$B$1000)/((MAESTRO!$B$3:$B$1000="PROVEEDORES")*(UPPER(MAESTRO!$L$3:$L$1000)="CONFIRMADO")),ROWS($A$3:A53))),"")</f>
        <v/>
      </c>
      <c r="C53" s="10" t="str">
        <f ca="1">IFERROR(INDEX(MAESTRO!C:C,_xludf.AGGREGATE(15,6,ROW(MAESTRO!$B$3:$B$1000)/((MAESTRO!$B$3:$B$1000="PROVEEDORES")*(UPPER(MAESTRO!$L$3:$L$1000)="CONFIRMADO")),ROWS($A$3:A53))),"")</f>
        <v/>
      </c>
      <c r="D53" s="10" t="str">
        <f ca="1">IFERROR(INDEX(MAESTRO!D:D,_xludf.AGGREGATE(15,6,ROW(MAESTRO!$B$3:$B$1000)/((MAESTRO!$B$3:$B$1000="PROVEEDORES")*(UPPER(MAESTRO!$L$3:$L$1000)="CONFIRMADO")),ROWS($A$3:A53))),"")</f>
        <v/>
      </c>
      <c r="E53" s="10" t="str">
        <f ca="1">IFERROR(INDEX(MAESTRO!E:E,_xludf.AGGREGATE(15,6,ROW(MAESTRO!$B$3:$B$1000)/((MAESTRO!$B$3:$B$1000="PROVEEDORES")*(UPPER(MAESTRO!$L$3:$L$1000)="CONFIRMADO")),ROWS($A$3:A53))),"")</f>
        <v/>
      </c>
      <c r="F53" s="10" t="str">
        <f ca="1">IFERROR(INDEX(MAESTRO!F:F,_xludf.AGGREGATE(15,6,ROW(MAESTRO!$B$3:$B$1000)/((MAESTRO!$B$3:$B$1000="PROVEEDORES")*(UPPER(MAESTRO!$L$3:$L$1000)="CONFIRMADO")),ROWS($A$3:A53))),"")</f>
        <v/>
      </c>
      <c r="G53" s="10" t="str">
        <f ca="1">IFERROR(INDEX(MAESTRO!G:G,_xludf.AGGREGATE(15,6,ROW(MAESTRO!$B$3:$B$1000)/((MAESTRO!$B$3:$B$1000="PROVEEDORES")*(UPPER(MAESTRO!$L$3:$L$1000)="CONFIRMADO")),ROWS($A$3:A53))),"")</f>
        <v/>
      </c>
      <c r="H53" s="10" t="str">
        <f ca="1">IFERROR(INDEX(MAESTRO!H:H,_xludf.AGGREGATE(15,6,ROW(MAESTRO!$B$3:$B$1000)/((MAESTRO!$B$3:$B$1000="PROVEEDORES")*(UPPER(MAESTRO!$L$3:$L$1000)="CONFIRMADO")),ROWS($A$3:A53))),"")</f>
        <v/>
      </c>
      <c r="I53" s="10" t="str">
        <f ca="1">IFERROR(INDEX(MAESTRO!I:I,_xludf.AGGREGATE(15,6,ROW(MAESTRO!$B$3:$B$1000)/((MAESTRO!$B$3:$B$1000="PROVEEDORES")*(UPPER(MAESTRO!$L$3:$L$1000)="CONFIRMADO")),ROWS($A$3:A53))),"")</f>
        <v/>
      </c>
      <c r="J53" s="10" t="str">
        <f ca="1">IFERROR(INDEX(MAESTRO!J:J,_xludf.AGGREGATE(15,6,ROW(MAESTRO!$B$3:$B$1000)/((MAESTRO!$B$3:$B$1000="PROVEEDORES")*(UPPER(MAESTRO!$L$3:$L$1000)="CONFIRMADO")),ROWS($A$3:A53))),"")</f>
        <v/>
      </c>
      <c r="K53" s="10" t="str">
        <f ca="1">IFERROR(INDEX(MAESTRO!K:K,_xludf.AGGREGATE(15,6,ROW(MAESTRO!$B$3:$B$1000)/((MAESTRO!$B$3:$B$1000="PROVEEDORES")*(UPPER(MAESTRO!$L$3:$L$1000)="CONFIRMADO")),ROWS($A$3:A53))),"")</f>
        <v/>
      </c>
      <c r="L53" s="10" t="str">
        <f ca="1">IFERROR(INDEX(MAESTRO!L:L,_xludf.AGGREGATE(15,6,ROW(MAESTRO!$B$3:$B$1000)/((MAESTRO!$B$3:$B$1000="PROVEEDORES")*(UPPER(MAESTRO!$L$3:$L$1000)="CONFIRMADO")),ROWS($A$3:A53))),"")</f>
        <v/>
      </c>
      <c r="M53" s="10" t="str">
        <f ca="1">IFERROR(INDEX(MAESTRO!M:M,_xludf.AGGREGATE(15,6,ROW(MAESTRO!$B$3:$B$1000)/((MAESTRO!$B$3:$B$1000="PROVEEDORES")*(UPPER(MAESTRO!$L$3:$L$1000)="CONFIRMADO")),ROWS($A$3:A53))),"")</f>
        <v/>
      </c>
      <c r="N53" s="10" t="str">
        <f ca="1">IFERROR(INDEX(MAESTRO!N:N,_xludf.AGGREGATE(15,6,ROW(MAESTRO!$B$3:$B$1000)/((MAESTRO!$B$3:$B$1000="PROVEEDORES")*(UPPER(MAESTRO!$L$3:$L$1000)="CONFIRMADO")),ROWS($A$3:A53))),"")</f>
        <v/>
      </c>
      <c r="O53" s="10" t="str">
        <f ca="1">IFERROR(INDEX(MAESTRO!O:O,_xludf.AGGREGATE(15,6,ROW(MAESTRO!$B$3:$B$1000)/((MAESTRO!$B$3:$B$1000="PROVEEDORES")*(UPPER(MAESTRO!$L$3:$L$1000)="CONFIRMADO")),ROWS($A$3:A53))),"")</f>
        <v/>
      </c>
      <c r="P53" s="10" t="str">
        <f ca="1">IFERROR(INDEX(MAESTRO!P:P,_xludf.AGGREGATE(15,6,ROW(MAESTRO!$B$3:$B$1000)/((MAESTRO!$B$3:$B$1000="PROVEEDORES")*(UPPER(MAESTRO!$L$3:$L$1000)="CONFIRMADO")),ROWS($A$3:A53))),"")</f>
        <v/>
      </c>
      <c r="Q53" s="10" t="str">
        <f ca="1">IFERROR(INDEX(MAESTRO!Q:Q,_xludf.AGGREGATE(15,6,ROW(MAESTRO!$B$3:$B$1000)/((MAESTRO!$B$3:$B$1000="PROVEEDORES")*(UPPER(MAESTRO!$L$3:$L$1000)="CONFIRMADO")),ROWS($A$3:A53))),"")</f>
        <v/>
      </c>
      <c r="R53" s="10" t="str">
        <f ca="1">IFERROR(INDEX(MAESTRO!R:R,_xludf.AGGREGATE(15,6,ROW(MAESTRO!$B$3:$B$1000)/((MAESTRO!$B$3:$B$1000="PROVEEDORES")*(UPPER(MAESTRO!$L$3:$L$1000)="CONFIRMADO")),ROWS($A$3:A53))),"")</f>
        <v/>
      </c>
      <c r="S53" s="10" t="str">
        <f ca="1">IFERROR(INDEX(MAESTRO!S:S,_xludf.AGGREGATE(15,6,ROW(MAESTRO!$B$3:$B$1000)/((MAESTRO!$B$3:$B$1000="PROVEEDORES")*(UPPER(MAESTRO!$L$3:$L$1000)="CONFIRMADO")),ROWS($A$3:A53))),"")</f>
        <v/>
      </c>
      <c r="T53" s="10" t="str">
        <f ca="1">IFERROR(INDEX(MAESTRO!T:T,_xludf.AGGREGATE(15,6,ROW(MAESTRO!$B$3:$B$1000)/((MAESTRO!$B$3:$B$1000="PROVEEDORES")*(UPPER(MAESTRO!$L$3:$L$1000)="CONFIRMADO")),ROWS($A$3:A53))),"")</f>
        <v/>
      </c>
      <c r="U53" s="10" t="str">
        <f ca="1">IFERROR(INDEX(MAESTRO!U:U,_xludf.AGGREGATE(15,6,ROW(MAESTRO!$B$3:$B$1000)/((MAESTRO!$B$3:$B$1000="PROVEEDORES")*(UPPER(MAESTRO!$L$3:$L$1000)="CONFIRMADO")),ROWS($A$3:A53))),"")</f>
        <v/>
      </c>
      <c r="V53" s="10" t="str">
        <f ca="1">IFERROR(INDEX(MAESTRO!V:V,_xludf.AGGREGATE(15,6,ROW(MAESTRO!$B$3:$B$1000)/((MAESTRO!$B$3:$B$1000="PROVEEDORES")*(UPPER(MAESTRO!$L$3:$L$1000)="CONFIRMADO")),ROWS($A$3:A53))),"")</f>
        <v/>
      </c>
      <c r="W53" s="10" t="str">
        <f ca="1">IFERROR(INDEX(MAESTRO!W:W,_xludf.AGGREGATE(15,6,ROW(MAESTRO!$B$3:$B$1000)/((MAESTRO!$B$3:$B$1000="PROVEEDORES")*(UPPER(MAESTRO!$L$3:$L$1000)="CONFIRMADO")),ROWS($A$3:A53))),"")</f>
        <v/>
      </c>
      <c r="X53" s="10" t="str">
        <f ca="1">IFERROR(INDEX(MAESTRO!X:X,_xludf.AGGREGATE(15,6,ROW(MAESTRO!$B$3:$B$1000)/((MAESTRO!$B$3:$B$1000="PROVEEDORES")*(UPPER(MAESTRO!$L$3:$L$1000)="CONFIRMADO")),ROWS($A$3:A53))),"")</f>
        <v/>
      </c>
    </row>
    <row r="54" spans="1:24" ht="22.05" customHeight="1">
      <c r="A54" s="24" t="str">
        <f ca="1">IFERROR(INDEX(MAESTRO!A:A,_xludf.AGGREGATE(15,6,ROW(MAESTRO!$B$3:$B$1000)/((MAESTRO!$B$3:$B$1000="PROVEEDORES")*(UPPER(MAESTRO!$L$3:$L$1000)="CONFIRMADO")),ROWS($A$3:A54))),"")</f>
        <v/>
      </c>
      <c r="B54" s="24" t="str">
        <f ca="1">IFERROR(INDEX(MAESTRO!B:B,_xludf.AGGREGATE(15,6,ROW(MAESTRO!$B$3:$B$1000)/((MAESTRO!$B$3:$B$1000="PROVEEDORES")*(UPPER(MAESTRO!$L$3:$L$1000)="CONFIRMADO")),ROWS($A$3:A54))),"")</f>
        <v/>
      </c>
      <c r="C54" s="24" t="str">
        <f ca="1">IFERROR(INDEX(MAESTRO!C:C,_xludf.AGGREGATE(15,6,ROW(MAESTRO!$B$3:$B$1000)/((MAESTRO!$B$3:$B$1000="PROVEEDORES")*(UPPER(MAESTRO!$L$3:$L$1000)="CONFIRMADO")),ROWS($A$3:A54))),"")</f>
        <v/>
      </c>
      <c r="D54" s="24" t="str">
        <f ca="1">IFERROR(INDEX(MAESTRO!D:D,_xludf.AGGREGATE(15,6,ROW(MAESTRO!$B$3:$B$1000)/((MAESTRO!$B$3:$B$1000="PROVEEDORES")*(UPPER(MAESTRO!$L$3:$L$1000)="CONFIRMADO")),ROWS($A$3:A54))),"")</f>
        <v/>
      </c>
      <c r="E54" s="24" t="str">
        <f ca="1">IFERROR(INDEX(MAESTRO!E:E,_xludf.AGGREGATE(15,6,ROW(MAESTRO!$B$3:$B$1000)/((MAESTRO!$B$3:$B$1000="PROVEEDORES")*(UPPER(MAESTRO!$L$3:$L$1000)="CONFIRMADO")),ROWS($A$3:A54))),"")</f>
        <v/>
      </c>
      <c r="F54" s="24" t="str">
        <f ca="1">IFERROR(INDEX(MAESTRO!F:F,_xludf.AGGREGATE(15,6,ROW(MAESTRO!$B$3:$B$1000)/((MAESTRO!$B$3:$B$1000="PROVEEDORES")*(UPPER(MAESTRO!$L$3:$L$1000)="CONFIRMADO")),ROWS($A$3:A54))),"")</f>
        <v/>
      </c>
      <c r="G54" s="24" t="str">
        <f ca="1">IFERROR(INDEX(MAESTRO!G:G,_xludf.AGGREGATE(15,6,ROW(MAESTRO!$B$3:$B$1000)/((MAESTRO!$B$3:$B$1000="PROVEEDORES")*(UPPER(MAESTRO!$L$3:$L$1000)="CONFIRMADO")),ROWS($A$3:A54))),"")</f>
        <v/>
      </c>
      <c r="H54" s="24" t="str">
        <f ca="1">IFERROR(INDEX(MAESTRO!H:H,_xludf.AGGREGATE(15,6,ROW(MAESTRO!$B$3:$B$1000)/((MAESTRO!$B$3:$B$1000="PROVEEDORES")*(UPPER(MAESTRO!$L$3:$L$1000)="CONFIRMADO")),ROWS($A$3:A54))),"")</f>
        <v/>
      </c>
      <c r="I54" s="24" t="str">
        <f ca="1">IFERROR(INDEX(MAESTRO!I:I,_xludf.AGGREGATE(15,6,ROW(MAESTRO!$B$3:$B$1000)/((MAESTRO!$B$3:$B$1000="PROVEEDORES")*(UPPER(MAESTRO!$L$3:$L$1000)="CONFIRMADO")),ROWS($A$3:A54))),"")</f>
        <v/>
      </c>
      <c r="J54" s="24" t="str">
        <f ca="1">IFERROR(INDEX(MAESTRO!J:J,_xludf.AGGREGATE(15,6,ROW(MAESTRO!$B$3:$B$1000)/((MAESTRO!$B$3:$B$1000="PROVEEDORES")*(UPPER(MAESTRO!$L$3:$L$1000)="CONFIRMADO")),ROWS($A$3:A54))),"")</f>
        <v/>
      </c>
      <c r="K54" s="24" t="str">
        <f ca="1">IFERROR(INDEX(MAESTRO!K:K,_xludf.AGGREGATE(15,6,ROW(MAESTRO!$B$3:$B$1000)/((MAESTRO!$B$3:$B$1000="PROVEEDORES")*(UPPER(MAESTRO!$L$3:$L$1000)="CONFIRMADO")),ROWS($A$3:A54))),"")</f>
        <v/>
      </c>
      <c r="L54" s="24" t="str">
        <f ca="1">IFERROR(INDEX(MAESTRO!L:L,_xludf.AGGREGATE(15,6,ROW(MAESTRO!$B$3:$B$1000)/((MAESTRO!$B$3:$B$1000="PROVEEDORES")*(UPPER(MAESTRO!$L$3:$L$1000)="CONFIRMADO")),ROWS($A$3:A54))),"")</f>
        <v/>
      </c>
      <c r="M54" s="24" t="str">
        <f ca="1">IFERROR(INDEX(MAESTRO!M:M,_xludf.AGGREGATE(15,6,ROW(MAESTRO!$B$3:$B$1000)/((MAESTRO!$B$3:$B$1000="PROVEEDORES")*(UPPER(MAESTRO!$L$3:$L$1000)="CONFIRMADO")),ROWS($A$3:A54))),"")</f>
        <v/>
      </c>
      <c r="N54" s="24" t="str">
        <f ca="1">IFERROR(INDEX(MAESTRO!N:N,_xludf.AGGREGATE(15,6,ROW(MAESTRO!$B$3:$B$1000)/((MAESTRO!$B$3:$B$1000="PROVEEDORES")*(UPPER(MAESTRO!$L$3:$L$1000)="CONFIRMADO")),ROWS($A$3:A54))),"")</f>
        <v/>
      </c>
      <c r="O54" s="24" t="str">
        <f ca="1">IFERROR(INDEX(MAESTRO!O:O,_xludf.AGGREGATE(15,6,ROW(MAESTRO!$B$3:$B$1000)/((MAESTRO!$B$3:$B$1000="PROVEEDORES")*(UPPER(MAESTRO!$L$3:$L$1000)="CONFIRMADO")),ROWS($A$3:A54))),"")</f>
        <v/>
      </c>
      <c r="P54" s="24" t="str">
        <f ca="1">IFERROR(INDEX(MAESTRO!P:P,_xludf.AGGREGATE(15,6,ROW(MAESTRO!$B$3:$B$1000)/((MAESTRO!$B$3:$B$1000="PROVEEDORES")*(UPPER(MAESTRO!$L$3:$L$1000)="CONFIRMADO")),ROWS($A$3:A54))),"")</f>
        <v/>
      </c>
      <c r="Q54" s="24" t="str">
        <f ca="1">IFERROR(INDEX(MAESTRO!Q:Q,_xludf.AGGREGATE(15,6,ROW(MAESTRO!$B$3:$B$1000)/((MAESTRO!$B$3:$B$1000="PROVEEDORES")*(UPPER(MAESTRO!$L$3:$L$1000)="CONFIRMADO")),ROWS($A$3:A54))),"")</f>
        <v/>
      </c>
      <c r="R54" s="24" t="str">
        <f ca="1">IFERROR(INDEX(MAESTRO!R:R,_xludf.AGGREGATE(15,6,ROW(MAESTRO!$B$3:$B$1000)/((MAESTRO!$B$3:$B$1000="PROVEEDORES")*(UPPER(MAESTRO!$L$3:$L$1000)="CONFIRMADO")),ROWS($A$3:A54))),"")</f>
        <v/>
      </c>
      <c r="S54" s="24" t="str">
        <f ca="1">IFERROR(INDEX(MAESTRO!S:S,_xludf.AGGREGATE(15,6,ROW(MAESTRO!$B$3:$B$1000)/((MAESTRO!$B$3:$B$1000="PROVEEDORES")*(UPPER(MAESTRO!$L$3:$L$1000)="CONFIRMADO")),ROWS($A$3:A54))),"")</f>
        <v/>
      </c>
      <c r="T54" s="24" t="str">
        <f ca="1">IFERROR(INDEX(MAESTRO!T:T,_xludf.AGGREGATE(15,6,ROW(MAESTRO!$B$3:$B$1000)/((MAESTRO!$B$3:$B$1000="PROVEEDORES")*(UPPER(MAESTRO!$L$3:$L$1000)="CONFIRMADO")),ROWS($A$3:A54))),"")</f>
        <v/>
      </c>
      <c r="U54" s="24" t="str">
        <f ca="1">IFERROR(INDEX(MAESTRO!U:U,_xludf.AGGREGATE(15,6,ROW(MAESTRO!$B$3:$B$1000)/((MAESTRO!$B$3:$B$1000="PROVEEDORES")*(UPPER(MAESTRO!$L$3:$L$1000)="CONFIRMADO")),ROWS($A$3:A54))),"")</f>
        <v/>
      </c>
      <c r="V54" s="24" t="str">
        <f ca="1">IFERROR(INDEX(MAESTRO!V:V,_xludf.AGGREGATE(15,6,ROW(MAESTRO!$B$3:$B$1000)/((MAESTRO!$B$3:$B$1000="PROVEEDORES")*(UPPER(MAESTRO!$L$3:$L$1000)="CONFIRMADO")),ROWS($A$3:A54))),"")</f>
        <v/>
      </c>
      <c r="W54" s="24" t="str">
        <f ca="1">IFERROR(INDEX(MAESTRO!W:W,_xludf.AGGREGATE(15,6,ROW(MAESTRO!$B$3:$B$1000)/((MAESTRO!$B$3:$B$1000="PROVEEDORES")*(UPPER(MAESTRO!$L$3:$L$1000)="CONFIRMADO")),ROWS($A$3:A54))),"")</f>
        <v/>
      </c>
      <c r="X54" s="24" t="str">
        <f ca="1">IFERROR(INDEX(MAESTRO!X:X,_xludf.AGGREGATE(15,6,ROW(MAESTRO!$B$3:$B$1000)/((MAESTRO!$B$3:$B$1000="PROVEEDORES")*(UPPER(MAESTRO!$L$3:$L$1000)="CONFIRMADO")),ROWS($A$3:A54))),"")</f>
        <v/>
      </c>
    </row>
    <row r="55" spans="1:24" ht="22.05" customHeight="1">
      <c r="A55" s="10" t="str">
        <f ca="1">IFERROR(INDEX(MAESTRO!A:A,_xludf.AGGREGATE(15,6,ROW(MAESTRO!$B$3:$B$1000)/((MAESTRO!$B$3:$B$1000="PROVEEDORES")*(UPPER(MAESTRO!$L$3:$L$1000)="CONFIRMADO")),ROWS($A$3:A55))),"")</f>
        <v/>
      </c>
      <c r="B55" s="10" t="str">
        <f ca="1">IFERROR(INDEX(MAESTRO!B:B,_xludf.AGGREGATE(15,6,ROW(MAESTRO!$B$3:$B$1000)/((MAESTRO!$B$3:$B$1000="PROVEEDORES")*(UPPER(MAESTRO!$L$3:$L$1000)="CONFIRMADO")),ROWS($A$3:A55))),"")</f>
        <v/>
      </c>
      <c r="C55" s="10" t="str">
        <f ca="1">IFERROR(INDEX(MAESTRO!C:C,_xludf.AGGREGATE(15,6,ROW(MAESTRO!$B$3:$B$1000)/((MAESTRO!$B$3:$B$1000="PROVEEDORES")*(UPPER(MAESTRO!$L$3:$L$1000)="CONFIRMADO")),ROWS($A$3:A55))),"")</f>
        <v/>
      </c>
      <c r="D55" s="10" t="str">
        <f ca="1">IFERROR(INDEX(MAESTRO!D:D,_xludf.AGGREGATE(15,6,ROW(MAESTRO!$B$3:$B$1000)/((MAESTRO!$B$3:$B$1000="PROVEEDORES")*(UPPER(MAESTRO!$L$3:$L$1000)="CONFIRMADO")),ROWS($A$3:A55))),"")</f>
        <v/>
      </c>
      <c r="E55" s="10" t="str">
        <f ca="1">IFERROR(INDEX(MAESTRO!E:E,_xludf.AGGREGATE(15,6,ROW(MAESTRO!$B$3:$B$1000)/((MAESTRO!$B$3:$B$1000="PROVEEDORES")*(UPPER(MAESTRO!$L$3:$L$1000)="CONFIRMADO")),ROWS($A$3:A55))),"")</f>
        <v/>
      </c>
      <c r="F55" s="10" t="str">
        <f ca="1">IFERROR(INDEX(MAESTRO!F:F,_xludf.AGGREGATE(15,6,ROW(MAESTRO!$B$3:$B$1000)/((MAESTRO!$B$3:$B$1000="PROVEEDORES")*(UPPER(MAESTRO!$L$3:$L$1000)="CONFIRMADO")),ROWS($A$3:A55))),"")</f>
        <v/>
      </c>
      <c r="G55" s="10" t="str">
        <f ca="1">IFERROR(INDEX(MAESTRO!G:G,_xludf.AGGREGATE(15,6,ROW(MAESTRO!$B$3:$B$1000)/((MAESTRO!$B$3:$B$1000="PROVEEDORES")*(UPPER(MAESTRO!$L$3:$L$1000)="CONFIRMADO")),ROWS($A$3:A55))),"")</f>
        <v/>
      </c>
      <c r="H55" s="10" t="str">
        <f ca="1">IFERROR(INDEX(MAESTRO!H:H,_xludf.AGGREGATE(15,6,ROW(MAESTRO!$B$3:$B$1000)/((MAESTRO!$B$3:$B$1000="PROVEEDORES")*(UPPER(MAESTRO!$L$3:$L$1000)="CONFIRMADO")),ROWS($A$3:A55))),"")</f>
        <v/>
      </c>
      <c r="I55" s="10" t="str">
        <f ca="1">IFERROR(INDEX(MAESTRO!I:I,_xludf.AGGREGATE(15,6,ROW(MAESTRO!$B$3:$B$1000)/((MAESTRO!$B$3:$B$1000="PROVEEDORES")*(UPPER(MAESTRO!$L$3:$L$1000)="CONFIRMADO")),ROWS($A$3:A55))),"")</f>
        <v/>
      </c>
      <c r="J55" s="10" t="str">
        <f ca="1">IFERROR(INDEX(MAESTRO!J:J,_xludf.AGGREGATE(15,6,ROW(MAESTRO!$B$3:$B$1000)/((MAESTRO!$B$3:$B$1000="PROVEEDORES")*(UPPER(MAESTRO!$L$3:$L$1000)="CONFIRMADO")),ROWS($A$3:A55))),"")</f>
        <v/>
      </c>
      <c r="K55" s="10" t="str">
        <f ca="1">IFERROR(INDEX(MAESTRO!K:K,_xludf.AGGREGATE(15,6,ROW(MAESTRO!$B$3:$B$1000)/((MAESTRO!$B$3:$B$1000="PROVEEDORES")*(UPPER(MAESTRO!$L$3:$L$1000)="CONFIRMADO")),ROWS($A$3:A55))),"")</f>
        <v/>
      </c>
      <c r="L55" s="10" t="str">
        <f ca="1">IFERROR(INDEX(MAESTRO!L:L,_xludf.AGGREGATE(15,6,ROW(MAESTRO!$B$3:$B$1000)/((MAESTRO!$B$3:$B$1000="PROVEEDORES")*(UPPER(MAESTRO!$L$3:$L$1000)="CONFIRMADO")),ROWS($A$3:A55))),"")</f>
        <v/>
      </c>
      <c r="M55" s="10" t="str">
        <f ca="1">IFERROR(INDEX(MAESTRO!M:M,_xludf.AGGREGATE(15,6,ROW(MAESTRO!$B$3:$B$1000)/((MAESTRO!$B$3:$B$1000="PROVEEDORES")*(UPPER(MAESTRO!$L$3:$L$1000)="CONFIRMADO")),ROWS($A$3:A55))),"")</f>
        <v/>
      </c>
      <c r="N55" s="10" t="str">
        <f ca="1">IFERROR(INDEX(MAESTRO!N:N,_xludf.AGGREGATE(15,6,ROW(MAESTRO!$B$3:$B$1000)/((MAESTRO!$B$3:$B$1000="PROVEEDORES")*(UPPER(MAESTRO!$L$3:$L$1000)="CONFIRMADO")),ROWS($A$3:A55))),"")</f>
        <v/>
      </c>
      <c r="O55" s="10" t="str">
        <f ca="1">IFERROR(INDEX(MAESTRO!O:O,_xludf.AGGREGATE(15,6,ROW(MAESTRO!$B$3:$B$1000)/((MAESTRO!$B$3:$B$1000="PROVEEDORES")*(UPPER(MAESTRO!$L$3:$L$1000)="CONFIRMADO")),ROWS($A$3:A55))),"")</f>
        <v/>
      </c>
      <c r="P55" s="10" t="str">
        <f ca="1">IFERROR(INDEX(MAESTRO!P:P,_xludf.AGGREGATE(15,6,ROW(MAESTRO!$B$3:$B$1000)/((MAESTRO!$B$3:$B$1000="PROVEEDORES")*(UPPER(MAESTRO!$L$3:$L$1000)="CONFIRMADO")),ROWS($A$3:A55))),"")</f>
        <v/>
      </c>
      <c r="Q55" s="10" t="str">
        <f ca="1">IFERROR(INDEX(MAESTRO!Q:Q,_xludf.AGGREGATE(15,6,ROW(MAESTRO!$B$3:$B$1000)/((MAESTRO!$B$3:$B$1000="PROVEEDORES")*(UPPER(MAESTRO!$L$3:$L$1000)="CONFIRMADO")),ROWS($A$3:A55))),"")</f>
        <v/>
      </c>
      <c r="R55" s="10" t="str">
        <f ca="1">IFERROR(INDEX(MAESTRO!R:R,_xludf.AGGREGATE(15,6,ROW(MAESTRO!$B$3:$B$1000)/((MAESTRO!$B$3:$B$1000="PROVEEDORES")*(UPPER(MAESTRO!$L$3:$L$1000)="CONFIRMADO")),ROWS($A$3:A55))),"")</f>
        <v/>
      </c>
      <c r="S55" s="10" t="str">
        <f ca="1">IFERROR(INDEX(MAESTRO!S:S,_xludf.AGGREGATE(15,6,ROW(MAESTRO!$B$3:$B$1000)/((MAESTRO!$B$3:$B$1000="PROVEEDORES")*(UPPER(MAESTRO!$L$3:$L$1000)="CONFIRMADO")),ROWS($A$3:A55))),"")</f>
        <v/>
      </c>
      <c r="T55" s="10" t="str">
        <f ca="1">IFERROR(INDEX(MAESTRO!T:T,_xludf.AGGREGATE(15,6,ROW(MAESTRO!$B$3:$B$1000)/((MAESTRO!$B$3:$B$1000="PROVEEDORES")*(UPPER(MAESTRO!$L$3:$L$1000)="CONFIRMADO")),ROWS($A$3:A55))),"")</f>
        <v/>
      </c>
      <c r="U55" s="10" t="str">
        <f ca="1">IFERROR(INDEX(MAESTRO!U:U,_xludf.AGGREGATE(15,6,ROW(MAESTRO!$B$3:$B$1000)/((MAESTRO!$B$3:$B$1000="PROVEEDORES")*(UPPER(MAESTRO!$L$3:$L$1000)="CONFIRMADO")),ROWS($A$3:A55))),"")</f>
        <v/>
      </c>
      <c r="V55" s="10" t="str">
        <f ca="1">IFERROR(INDEX(MAESTRO!V:V,_xludf.AGGREGATE(15,6,ROW(MAESTRO!$B$3:$B$1000)/((MAESTRO!$B$3:$B$1000="PROVEEDORES")*(UPPER(MAESTRO!$L$3:$L$1000)="CONFIRMADO")),ROWS($A$3:A55))),"")</f>
        <v/>
      </c>
      <c r="W55" s="10" t="str">
        <f ca="1">IFERROR(INDEX(MAESTRO!W:W,_xludf.AGGREGATE(15,6,ROW(MAESTRO!$B$3:$B$1000)/((MAESTRO!$B$3:$B$1000="PROVEEDORES")*(UPPER(MAESTRO!$L$3:$L$1000)="CONFIRMADO")),ROWS($A$3:A55))),"")</f>
        <v/>
      </c>
      <c r="X55" s="10" t="str">
        <f ca="1">IFERROR(INDEX(MAESTRO!X:X,_xludf.AGGREGATE(15,6,ROW(MAESTRO!$B$3:$B$1000)/((MAESTRO!$B$3:$B$1000="PROVEEDORES")*(UPPER(MAESTRO!$L$3:$L$1000)="CONFIRMADO")),ROWS($A$3:A55))),"")</f>
        <v/>
      </c>
    </row>
    <row r="56" spans="1:24" ht="22.05" customHeight="1">
      <c r="A56" s="24" t="str">
        <f ca="1">IFERROR(INDEX(MAESTRO!A:A,_xludf.AGGREGATE(15,6,ROW(MAESTRO!$B$3:$B$1000)/((MAESTRO!$B$3:$B$1000="PROVEEDORES")*(UPPER(MAESTRO!$L$3:$L$1000)="CONFIRMADO")),ROWS($A$3:A56))),"")</f>
        <v/>
      </c>
      <c r="B56" s="24" t="str">
        <f ca="1">IFERROR(INDEX(MAESTRO!B:B,_xludf.AGGREGATE(15,6,ROW(MAESTRO!$B$3:$B$1000)/((MAESTRO!$B$3:$B$1000="PROVEEDORES")*(UPPER(MAESTRO!$L$3:$L$1000)="CONFIRMADO")),ROWS($A$3:A56))),"")</f>
        <v/>
      </c>
      <c r="C56" s="24" t="str">
        <f ca="1">IFERROR(INDEX(MAESTRO!C:C,_xludf.AGGREGATE(15,6,ROW(MAESTRO!$B$3:$B$1000)/((MAESTRO!$B$3:$B$1000="PROVEEDORES")*(UPPER(MAESTRO!$L$3:$L$1000)="CONFIRMADO")),ROWS($A$3:A56))),"")</f>
        <v/>
      </c>
      <c r="D56" s="24" t="str">
        <f ca="1">IFERROR(INDEX(MAESTRO!D:D,_xludf.AGGREGATE(15,6,ROW(MAESTRO!$B$3:$B$1000)/((MAESTRO!$B$3:$B$1000="PROVEEDORES")*(UPPER(MAESTRO!$L$3:$L$1000)="CONFIRMADO")),ROWS($A$3:A56))),"")</f>
        <v/>
      </c>
      <c r="E56" s="24" t="str">
        <f ca="1">IFERROR(INDEX(MAESTRO!E:E,_xludf.AGGREGATE(15,6,ROW(MAESTRO!$B$3:$B$1000)/((MAESTRO!$B$3:$B$1000="PROVEEDORES")*(UPPER(MAESTRO!$L$3:$L$1000)="CONFIRMADO")),ROWS($A$3:A56))),"")</f>
        <v/>
      </c>
      <c r="F56" s="24" t="str">
        <f ca="1">IFERROR(INDEX(MAESTRO!F:F,_xludf.AGGREGATE(15,6,ROW(MAESTRO!$B$3:$B$1000)/((MAESTRO!$B$3:$B$1000="PROVEEDORES")*(UPPER(MAESTRO!$L$3:$L$1000)="CONFIRMADO")),ROWS($A$3:A56))),"")</f>
        <v/>
      </c>
      <c r="G56" s="24" t="str">
        <f ca="1">IFERROR(INDEX(MAESTRO!G:G,_xludf.AGGREGATE(15,6,ROW(MAESTRO!$B$3:$B$1000)/((MAESTRO!$B$3:$B$1000="PROVEEDORES")*(UPPER(MAESTRO!$L$3:$L$1000)="CONFIRMADO")),ROWS($A$3:A56))),"")</f>
        <v/>
      </c>
      <c r="H56" s="24" t="str">
        <f ca="1">IFERROR(INDEX(MAESTRO!H:H,_xludf.AGGREGATE(15,6,ROW(MAESTRO!$B$3:$B$1000)/((MAESTRO!$B$3:$B$1000="PROVEEDORES")*(UPPER(MAESTRO!$L$3:$L$1000)="CONFIRMADO")),ROWS($A$3:A56))),"")</f>
        <v/>
      </c>
      <c r="I56" s="24" t="str">
        <f ca="1">IFERROR(INDEX(MAESTRO!I:I,_xludf.AGGREGATE(15,6,ROW(MAESTRO!$B$3:$B$1000)/((MAESTRO!$B$3:$B$1000="PROVEEDORES")*(UPPER(MAESTRO!$L$3:$L$1000)="CONFIRMADO")),ROWS($A$3:A56))),"")</f>
        <v/>
      </c>
      <c r="J56" s="24" t="str">
        <f ca="1">IFERROR(INDEX(MAESTRO!J:J,_xludf.AGGREGATE(15,6,ROW(MAESTRO!$B$3:$B$1000)/((MAESTRO!$B$3:$B$1000="PROVEEDORES")*(UPPER(MAESTRO!$L$3:$L$1000)="CONFIRMADO")),ROWS($A$3:A56))),"")</f>
        <v/>
      </c>
      <c r="K56" s="24" t="str">
        <f ca="1">IFERROR(INDEX(MAESTRO!K:K,_xludf.AGGREGATE(15,6,ROW(MAESTRO!$B$3:$B$1000)/((MAESTRO!$B$3:$B$1000="PROVEEDORES")*(UPPER(MAESTRO!$L$3:$L$1000)="CONFIRMADO")),ROWS($A$3:A56))),"")</f>
        <v/>
      </c>
      <c r="L56" s="24" t="str">
        <f ca="1">IFERROR(INDEX(MAESTRO!L:L,_xludf.AGGREGATE(15,6,ROW(MAESTRO!$B$3:$B$1000)/((MAESTRO!$B$3:$B$1000="PROVEEDORES")*(UPPER(MAESTRO!$L$3:$L$1000)="CONFIRMADO")),ROWS($A$3:A56))),"")</f>
        <v/>
      </c>
      <c r="M56" s="24" t="str">
        <f ca="1">IFERROR(INDEX(MAESTRO!M:M,_xludf.AGGREGATE(15,6,ROW(MAESTRO!$B$3:$B$1000)/((MAESTRO!$B$3:$B$1000="PROVEEDORES")*(UPPER(MAESTRO!$L$3:$L$1000)="CONFIRMADO")),ROWS($A$3:A56))),"")</f>
        <v/>
      </c>
      <c r="N56" s="24" t="str">
        <f ca="1">IFERROR(INDEX(MAESTRO!N:N,_xludf.AGGREGATE(15,6,ROW(MAESTRO!$B$3:$B$1000)/((MAESTRO!$B$3:$B$1000="PROVEEDORES")*(UPPER(MAESTRO!$L$3:$L$1000)="CONFIRMADO")),ROWS($A$3:A56))),"")</f>
        <v/>
      </c>
      <c r="O56" s="24" t="str">
        <f ca="1">IFERROR(INDEX(MAESTRO!O:O,_xludf.AGGREGATE(15,6,ROW(MAESTRO!$B$3:$B$1000)/((MAESTRO!$B$3:$B$1000="PROVEEDORES")*(UPPER(MAESTRO!$L$3:$L$1000)="CONFIRMADO")),ROWS($A$3:A56))),"")</f>
        <v/>
      </c>
      <c r="P56" s="24" t="str">
        <f ca="1">IFERROR(INDEX(MAESTRO!P:P,_xludf.AGGREGATE(15,6,ROW(MAESTRO!$B$3:$B$1000)/((MAESTRO!$B$3:$B$1000="PROVEEDORES")*(UPPER(MAESTRO!$L$3:$L$1000)="CONFIRMADO")),ROWS($A$3:A56))),"")</f>
        <v/>
      </c>
      <c r="Q56" s="24" t="str">
        <f ca="1">IFERROR(INDEX(MAESTRO!Q:Q,_xludf.AGGREGATE(15,6,ROW(MAESTRO!$B$3:$B$1000)/((MAESTRO!$B$3:$B$1000="PROVEEDORES")*(UPPER(MAESTRO!$L$3:$L$1000)="CONFIRMADO")),ROWS($A$3:A56))),"")</f>
        <v/>
      </c>
      <c r="R56" s="24" t="str">
        <f ca="1">IFERROR(INDEX(MAESTRO!R:R,_xludf.AGGREGATE(15,6,ROW(MAESTRO!$B$3:$B$1000)/((MAESTRO!$B$3:$B$1000="PROVEEDORES")*(UPPER(MAESTRO!$L$3:$L$1000)="CONFIRMADO")),ROWS($A$3:A56))),"")</f>
        <v/>
      </c>
      <c r="S56" s="24" t="str">
        <f ca="1">IFERROR(INDEX(MAESTRO!S:S,_xludf.AGGREGATE(15,6,ROW(MAESTRO!$B$3:$B$1000)/((MAESTRO!$B$3:$B$1000="PROVEEDORES")*(UPPER(MAESTRO!$L$3:$L$1000)="CONFIRMADO")),ROWS($A$3:A56))),"")</f>
        <v/>
      </c>
      <c r="T56" s="24" t="str">
        <f ca="1">IFERROR(INDEX(MAESTRO!T:T,_xludf.AGGREGATE(15,6,ROW(MAESTRO!$B$3:$B$1000)/((MAESTRO!$B$3:$B$1000="PROVEEDORES")*(UPPER(MAESTRO!$L$3:$L$1000)="CONFIRMADO")),ROWS($A$3:A56))),"")</f>
        <v/>
      </c>
      <c r="U56" s="24" t="str">
        <f ca="1">IFERROR(INDEX(MAESTRO!U:U,_xludf.AGGREGATE(15,6,ROW(MAESTRO!$B$3:$B$1000)/((MAESTRO!$B$3:$B$1000="PROVEEDORES")*(UPPER(MAESTRO!$L$3:$L$1000)="CONFIRMADO")),ROWS($A$3:A56))),"")</f>
        <v/>
      </c>
      <c r="V56" s="24" t="str">
        <f ca="1">IFERROR(INDEX(MAESTRO!V:V,_xludf.AGGREGATE(15,6,ROW(MAESTRO!$B$3:$B$1000)/((MAESTRO!$B$3:$B$1000="PROVEEDORES")*(UPPER(MAESTRO!$L$3:$L$1000)="CONFIRMADO")),ROWS($A$3:A56))),"")</f>
        <v/>
      </c>
      <c r="W56" s="24" t="str">
        <f ca="1">IFERROR(INDEX(MAESTRO!W:W,_xludf.AGGREGATE(15,6,ROW(MAESTRO!$B$3:$B$1000)/((MAESTRO!$B$3:$B$1000="PROVEEDORES")*(UPPER(MAESTRO!$L$3:$L$1000)="CONFIRMADO")),ROWS($A$3:A56))),"")</f>
        <v/>
      </c>
      <c r="X56" s="24" t="str">
        <f ca="1">IFERROR(INDEX(MAESTRO!X:X,_xludf.AGGREGATE(15,6,ROW(MAESTRO!$B$3:$B$1000)/((MAESTRO!$B$3:$B$1000="PROVEEDORES")*(UPPER(MAESTRO!$L$3:$L$1000)="CONFIRMADO")),ROWS($A$3:A56))),"")</f>
        <v/>
      </c>
    </row>
    <row r="57" spans="1:24" ht="22.05" customHeight="1">
      <c r="A57" s="10" t="str">
        <f ca="1">IFERROR(INDEX(MAESTRO!A:A,_xludf.AGGREGATE(15,6,ROW(MAESTRO!$B$3:$B$1000)/((MAESTRO!$B$3:$B$1000="PROVEEDORES")*(UPPER(MAESTRO!$L$3:$L$1000)="CONFIRMADO")),ROWS($A$3:A57))),"")</f>
        <v/>
      </c>
      <c r="B57" s="10" t="str">
        <f ca="1">IFERROR(INDEX(MAESTRO!B:B,_xludf.AGGREGATE(15,6,ROW(MAESTRO!$B$3:$B$1000)/((MAESTRO!$B$3:$B$1000="PROVEEDORES")*(UPPER(MAESTRO!$L$3:$L$1000)="CONFIRMADO")),ROWS($A$3:A57))),"")</f>
        <v/>
      </c>
      <c r="C57" s="10" t="str">
        <f ca="1">IFERROR(INDEX(MAESTRO!C:C,_xludf.AGGREGATE(15,6,ROW(MAESTRO!$B$3:$B$1000)/((MAESTRO!$B$3:$B$1000="PROVEEDORES")*(UPPER(MAESTRO!$L$3:$L$1000)="CONFIRMADO")),ROWS($A$3:A57))),"")</f>
        <v/>
      </c>
      <c r="D57" s="10" t="str">
        <f ca="1">IFERROR(INDEX(MAESTRO!D:D,_xludf.AGGREGATE(15,6,ROW(MAESTRO!$B$3:$B$1000)/((MAESTRO!$B$3:$B$1000="PROVEEDORES")*(UPPER(MAESTRO!$L$3:$L$1000)="CONFIRMADO")),ROWS($A$3:A57))),"")</f>
        <v/>
      </c>
      <c r="E57" s="10" t="str">
        <f ca="1">IFERROR(INDEX(MAESTRO!E:E,_xludf.AGGREGATE(15,6,ROW(MAESTRO!$B$3:$B$1000)/((MAESTRO!$B$3:$B$1000="PROVEEDORES")*(UPPER(MAESTRO!$L$3:$L$1000)="CONFIRMADO")),ROWS($A$3:A57))),"")</f>
        <v/>
      </c>
      <c r="F57" s="10" t="str">
        <f ca="1">IFERROR(INDEX(MAESTRO!F:F,_xludf.AGGREGATE(15,6,ROW(MAESTRO!$B$3:$B$1000)/((MAESTRO!$B$3:$B$1000="PROVEEDORES")*(UPPER(MAESTRO!$L$3:$L$1000)="CONFIRMADO")),ROWS($A$3:A57))),"")</f>
        <v/>
      </c>
      <c r="G57" s="10" t="str">
        <f ca="1">IFERROR(INDEX(MAESTRO!G:G,_xludf.AGGREGATE(15,6,ROW(MAESTRO!$B$3:$B$1000)/((MAESTRO!$B$3:$B$1000="PROVEEDORES")*(UPPER(MAESTRO!$L$3:$L$1000)="CONFIRMADO")),ROWS($A$3:A57))),"")</f>
        <v/>
      </c>
      <c r="H57" s="10" t="str">
        <f ca="1">IFERROR(INDEX(MAESTRO!H:H,_xludf.AGGREGATE(15,6,ROW(MAESTRO!$B$3:$B$1000)/((MAESTRO!$B$3:$B$1000="PROVEEDORES")*(UPPER(MAESTRO!$L$3:$L$1000)="CONFIRMADO")),ROWS($A$3:A57))),"")</f>
        <v/>
      </c>
      <c r="I57" s="10" t="str">
        <f ca="1">IFERROR(INDEX(MAESTRO!I:I,_xludf.AGGREGATE(15,6,ROW(MAESTRO!$B$3:$B$1000)/((MAESTRO!$B$3:$B$1000="PROVEEDORES")*(UPPER(MAESTRO!$L$3:$L$1000)="CONFIRMADO")),ROWS($A$3:A57))),"")</f>
        <v/>
      </c>
      <c r="J57" s="10" t="str">
        <f ca="1">IFERROR(INDEX(MAESTRO!J:J,_xludf.AGGREGATE(15,6,ROW(MAESTRO!$B$3:$B$1000)/((MAESTRO!$B$3:$B$1000="PROVEEDORES")*(UPPER(MAESTRO!$L$3:$L$1000)="CONFIRMADO")),ROWS($A$3:A57))),"")</f>
        <v/>
      </c>
      <c r="K57" s="10" t="str">
        <f ca="1">IFERROR(INDEX(MAESTRO!K:K,_xludf.AGGREGATE(15,6,ROW(MAESTRO!$B$3:$B$1000)/((MAESTRO!$B$3:$B$1000="PROVEEDORES")*(UPPER(MAESTRO!$L$3:$L$1000)="CONFIRMADO")),ROWS($A$3:A57))),"")</f>
        <v/>
      </c>
      <c r="L57" s="10" t="str">
        <f ca="1">IFERROR(INDEX(MAESTRO!L:L,_xludf.AGGREGATE(15,6,ROW(MAESTRO!$B$3:$B$1000)/((MAESTRO!$B$3:$B$1000="PROVEEDORES")*(UPPER(MAESTRO!$L$3:$L$1000)="CONFIRMADO")),ROWS($A$3:A57))),"")</f>
        <v/>
      </c>
      <c r="M57" s="10" t="str">
        <f ca="1">IFERROR(INDEX(MAESTRO!M:M,_xludf.AGGREGATE(15,6,ROW(MAESTRO!$B$3:$B$1000)/((MAESTRO!$B$3:$B$1000="PROVEEDORES")*(UPPER(MAESTRO!$L$3:$L$1000)="CONFIRMADO")),ROWS($A$3:A57))),"")</f>
        <v/>
      </c>
      <c r="N57" s="10" t="str">
        <f ca="1">IFERROR(INDEX(MAESTRO!N:N,_xludf.AGGREGATE(15,6,ROW(MAESTRO!$B$3:$B$1000)/((MAESTRO!$B$3:$B$1000="PROVEEDORES")*(UPPER(MAESTRO!$L$3:$L$1000)="CONFIRMADO")),ROWS($A$3:A57))),"")</f>
        <v/>
      </c>
      <c r="O57" s="10" t="str">
        <f ca="1">IFERROR(INDEX(MAESTRO!O:O,_xludf.AGGREGATE(15,6,ROW(MAESTRO!$B$3:$B$1000)/((MAESTRO!$B$3:$B$1000="PROVEEDORES")*(UPPER(MAESTRO!$L$3:$L$1000)="CONFIRMADO")),ROWS($A$3:A57))),"")</f>
        <v/>
      </c>
      <c r="P57" s="10" t="str">
        <f ca="1">IFERROR(INDEX(MAESTRO!P:P,_xludf.AGGREGATE(15,6,ROW(MAESTRO!$B$3:$B$1000)/((MAESTRO!$B$3:$B$1000="PROVEEDORES")*(UPPER(MAESTRO!$L$3:$L$1000)="CONFIRMADO")),ROWS($A$3:A57))),"")</f>
        <v/>
      </c>
      <c r="Q57" s="10" t="str">
        <f ca="1">IFERROR(INDEX(MAESTRO!Q:Q,_xludf.AGGREGATE(15,6,ROW(MAESTRO!$B$3:$B$1000)/((MAESTRO!$B$3:$B$1000="PROVEEDORES")*(UPPER(MAESTRO!$L$3:$L$1000)="CONFIRMADO")),ROWS($A$3:A57))),"")</f>
        <v/>
      </c>
      <c r="R57" s="10" t="str">
        <f ca="1">IFERROR(INDEX(MAESTRO!R:R,_xludf.AGGREGATE(15,6,ROW(MAESTRO!$B$3:$B$1000)/((MAESTRO!$B$3:$B$1000="PROVEEDORES")*(UPPER(MAESTRO!$L$3:$L$1000)="CONFIRMADO")),ROWS($A$3:A57))),"")</f>
        <v/>
      </c>
      <c r="S57" s="10" t="str">
        <f ca="1">IFERROR(INDEX(MAESTRO!S:S,_xludf.AGGREGATE(15,6,ROW(MAESTRO!$B$3:$B$1000)/((MAESTRO!$B$3:$B$1000="PROVEEDORES")*(UPPER(MAESTRO!$L$3:$L$1000)="CONFIRMADO")),ROWS($A$3:A57))),"")</f>
        <v/>
      </c>
      <c r="T57" s="10" t="str">
        <f ca="1">IFERROR(INDEX(MAESTRO!T:T,_xludf.AGGREGATE(15,6,ROW(MAESTRO!$B$3:$B$1000)/((MAESTRO!$B$3:$B$1000="PROVEEDORES")*(UPPER(MAESTRO!$L$3:$L$1000)="CONFIRMADO")),ROWS($A$3:A57))),"")</f>
        <v/>
      </c>
      <c r="U57" s="10" t="str">
        <f ca="1">IFERROR(INDEX(MAESTRO!U:U,_xludf.AGGREGATE(15,6,ROW(MAESTRO!$B$3:$B$1000)/((MAESTRO!$B$3:$B$1000="PROVEEDORES")*(UPPER(MAESTRO!$L$3:$L$1000)="CONFIRMADO")),ROWS($A$3:A57))),"")</f>
        <v/>
      </c>
      <c r="V57" s="10" t="str">
        <f ca="1">IFERROR(INDEX(MAESTRO!V:V,_xludf.AGGREGATE(15,6,ROW(MAESTRO!$B$3:$B$1000)/((MAESTRO!$B$3:$B$1000="PROVEEDORES")*(UPPER(MAESTRO!$L$3:$L$1000)="CONFIRMADO")),ROWS($A$3:A57))),"")</f>
        <v/>
      </c>
      <c r="W57" s="10" t="str">
        <f ca="1">IFERROR(INDEX(MAESTRO!W:W,_xludf.AGGREGATE(15,6,ROW(MAESTRO!$B$3:$B$1000)/((MAESTRO!$B$3:$B$1000="PROVEEDORES")*(UPPER(MAESTRO!$L$3:$L$1000)="CONFIRMADO")),ROWS($A$3:A57))),"")</f>
        <v/>
      </c>
      <c r="X57" s="10" t="str">
        <f ca="1">IFERROR(INDEX(MAESTRO!X:X,_xludf.AGGREGATE(15,6,ROW(MAESTRO!$B$3:$B$1000)/((MAESTRO!$B$3:$B$1000="PROVEEDORES")*(UPPER(MAESTRO!$L$3:$L$1000)="CONFIRMADO")),ROWS($A$3:A57))),"")</f>
        <v/>
      </c>
    </row>
    <row r="58" spans="1:24" ht="22.05" customHeight="1">
      <c r="A58" s="24" t="str">
        <f ca="1">IFERROR(INDEX(MAESTRO!A:A,_xludf.AGGREGATE(15,6,ROW(MAESTRO!$B$3:$B$1000)/((MAESTRO!$B$3:$B$1000="PROVEEDORES")*(UPPER(MAESTRO!$L$3:$L$1000)="CONFIRMADO")),ROWS($A$3:A58))),"")</f>
        <v/>
      </c>
      <c r="B58" s="24" t="str">
        <f ca="1">IFERROR(INDEX(MAESTRO!B:B,_xludf.AGGREGATE(15,6,ROW(MAESTRO!$B$3:$B$1000)/((MAESTRO!$B$3:$B$1000="PROVEEDORES")*(UPPER(MAESTRO!$L$3:$L$1000)="CONFIRMADO")),ROWS($A$3:A58))),"")</f>
        <v/>
      </c>
      <c r="C58" s="24" t="str">
        <f ca="1">IFERROR(INDEX(MAESTRO!C:C,_xludf.AGGREGATE(15,6,ROW(MAESTRO!$B$3:$B$1000)/((MAESTRO!$B$3:$B$1000="PROVEEDORES")*(UPPER(MAESTRO!$L$3:$L$1000)="CONFIRMADO")),ROWS($A$3:A58))),"")</f>
        <v/>
      </c>
      <c r="D58" s="24" t="str">
        <f ca="1">IFERROR(INDEX(MAESTRO!D:D,_xludf.AGGREGATE(15,6,ROW(MAESTRO!$B$3:$B$1000)/((MAESTRO!$B$3:$B$1000="PROVEEDORES")*(UPPER(MAESTRO!$L$3:$L$1000)="CONFIRMADO")),ROWS($A$3:A58))),"")</f>
        <v/>
      </c>
      <c r="E58" s="24" t="str">
        <f ca="1">IFERROR(INDEX(MAESTRO!E:E,_xludf.AGGREGATE(15,6,ROW(MAESTRO!$B$3:$B$1000)/((MAESTRO!$B$3:$B$1000="PROVEEDORES")*(UPPER(MAESTRO!$L$3:$L$1000)="CONFIRMADO")),ROWS($A$3:A58))),"")</f>
        <v/>
      </c>
      <c r="F58" s="24" t="str">
        <f ca="1">IFERROR(INDEX(MAESTRO!F:F,_xludf.AGGREGATE(15,6,ROW(MAESTRO!$B$3:$B$1000)/((MAESTRO!$B$3:$B$1000="PROVEEDORES")*(UPPER(MAESTRO!$L$3:$L$1000)="CONFIRMADO")),ROWS($A$3:A58))),"")</f>
        <v/>
      </c>
      <c r="G58" s="24" t="str">
        <f ca="1">IFERROR(INDEX(MAESTRO!G:G,_xludf.AGGREGATE(15,6,ROW(MAESTRO!$B$3:$B$1000)/((MAESTRO!$B$3:$B$1000="PROVEEDORES")*(UPPER(MAESTRO!$L$3:$L$1000)="CONFIRMADO")),ROWS($A$3:A58))),"")</f>
        <v/>
      </c>
      <c r="H58" s="24" t="str">
        <f ca="1">IFERROR(INDEX(MAESTRO!H:H,_xludf.AGGREGATE(15,6,ROW(MAESTRO!$B$3:$B$1000)/((MAESTRO!$B$3:$B$1000="PROVEEDORES")*(UPPER(MAESTRO!$L$3:$L$1000)="CONFIRMADO")),ROWS($A$3:A58))),"")</f>
        <v/>
      </c>
      <c r="I58" s="24" t="str">
        <f ca="1">IFERROR(INDEX(MAESTRO!I:I,_xludf.AGGREGATE(15,6,ROW(MAESTRO!$B$3:$B$1000)/((MAESTRO!$B$3:$B$1000="PROVEEDORES")*(UPPER(MAESTRO!$L$3:$L$1000)="CONFIRMADO")),ROWS($A$3:A58))),"")</f>
        <v/>
      </c>
      <c r="J58" s="24" t="str">
        <f ca="1">IFERROR(INDEX(MAESTRO!J:J,_xludf.AGGREGATE(15,6,ROW(MAESTRO!$B$3:$B$1000)/((MAESTRO!$B$3:$B$1000="PROVEEDORES")*(UPPER(MAESTRO!$L$3:$L$1000)="CONFIRMADO")),ROWS($A$3:A58))),"")</f>
        <v/>
      </c>
      <c r="K58" s="24" t="str">
        <f ca="1">IFERROR(INDEX(MAESTRO!K:K,_xludf.AGGREGATE(15,6,ROW(MAESTRO!$B$3:$B$1000)/((MAESTRO!$B$3:$B$1000="PROVEEDORES")*(UPPER(MAESTRO!$L$3:$L$1000)="CONFIRMADO")),ROWS($A$3:A58))),"")</f>
        <v/>
      </c>
      <c r="L58" s="24" t="str">
        <f ca="1">IFERROR(INDEX(MAESTRO!L:L,_xludf.AGGREGATE(15,6,ROW(MAESTRO!$B$3:$B$1000)/((MAESTRO!$B$3:$B$1000="PROVEEDORES")*(UPPER(MAESTRO!$L$3:$L$1000)="CONFIRMADO")),ROWS($A$3:A58))),"")</f>
        <v/>
      </c>
      <c r="M58" s="24" t="str">
        <f ca="1">IFERROR(INDEX(MAESTRO!M:M,_xludf.AGGREGATE(15,6,ROW(MAESTRO!$B$3:$B$1000)/((MAESTRO!$B$3:$B$1000="PROVEEDORES")*(UPPER(MAESTRO!$L$3:$L$1000)="CONFIRMADO")),ROWS($A$3:A58))),"")</f>
        <v/>
      </c>
      <c r="N58" s="24" t="str">
        <f ca="1">IFERROR(INDEX(MAESTRO!N:N,_xludf.AGGREGATE(15,6,ROW(MAESTRO!$B$3:$B$1000)/((MAESTRO!$B$3:$B$1000="PROVEEDORES")*(UPPER(MAESTRO!$L$3:$L$1000)="CONFIRMADO")),ROWS($A$3:A58))),"")</f>
        <v/>
      </c>
      <c r="O58" s="24" t="str">
        <f ca="1">IFERROR(INDEX(MAESTRO!O:O,_xludf.AGGREGATE(15,6,ROW(MAESTRO!$B$3:$B$1000)/((MAESTRO!$B$3:$B$1000="PROVEEDORES")*(UPPER(MAESTRO!$L$3:$L$1000)="CONFIRMADO")),ROWS($A$3:A58))),"")</f>
        <v/>
      </c>
      <c r="P58" s="24" t="str">
        <f ca="1">IFERROR(INDEX(MAESTRO!P:P,_xludf.AGGREGATE(15,6,ROW(MAESTRO!$B$3:$B$1000)/((MAESTRO!$B$3:$B$1000="PROVEEDORES")*(UPPER(MAESTRO!$L$3:$L$1000)="CONFIRMADO")),ROWS($A$3:A58))),"")</f>
        <v/>
      </c>
      <c r="Q58" s="24" t="str">
        <f ca="1">IFERROR(INDEX(MAESTRO!Q:Q,_xludf.AGGREGATE(15,6,ROW(MAESTRO!$B$3:$B$1000)/((MAESTRO!$B$3:$B$1000="PROVEEDORES")*(UPPER(MAESTRO!$L$3:$L$1000)="CONFIRMADO")),ROWS($A$3:A58))),"")</f>
        <v/>
      </c>
      <c r="R58" s="24" t="str">
        <f ca="1">IFERROR(INDEX(MAESTRO!R:R,_xludf.AGGREGATE(15,6,ROW(MAESTRO!$B$3:$B$1000)/((MAESTRO!$B$3:$B$1000="PROVEEDORES")*(UPPER(MAESTRO!$L$3:$L$1000)="CONFIRMADO")),ROWS($A$3:A58))),"")</f>
        <v/>
      </c>
      <c r="S58" s="24" t="str">
        <f ca="1">IFERROR(INDEX(MAESTRO!S:S,_xludf.AGGREGATE(15,6,ROW(MAESTRO!$B$3:$B$1000)/((MAESTRO!$B$3:$B$1000="PROVEEDORES")*(UPPER(MAESTRO!$L$3:$L$1000)="CONFIRMADO")),ROWS($A$3:A58))),"")</f>
        <v/>
      </c>
      <c r="T58" s="24" t="str">
        <f ca="1">IFERROR(INDEX(MAESTRO!T:T,_xludf.AGGREGATE(15,6,ROW(MAESTRO!$B$3:$B$1000)/((MAESTRO!$B$3:$B$1000="PROVEEDORES")*(UPPER(MAESTRO!$L$3:$L$1000)="CONFIRMADO")),ROWS($A$3:A58))),"")</f>
        <v/>
      </c>
      <c r="U58" s="24" t="str">
        <f ca="1">IFERROR(INDEX(MAESTRO!U:U,_xludf.AGGREGATE(15,6,ROW(MAESTRO!$B$3:$B$1000)/((MAESTRO!$B$3:$B$1000="PROVEEDORES")*(UPPER(MAESTRO!$L$3:$L$1000)="CONFIRMADO")),ROWS($A$3:A58))),"")</f>
        <v/>
      </c>
      <c r="V58" s="24" t="str">
        <f ca="1">IFERROR(INDEX(MAESTRO!V:V,_xludf.AGGREGATE(15,6,ROW(MAESTRO!$B$3:$B$1000)/((MAESTRO!$B$3:$B$1000="PROVEEDORES")*(UPPER(MAESTRO!$L$3:$L$1000)="CONFIRMADO")),ROWS($A$3:A58))),"")</f>
        <v/>
      </c>
      <c r="W58" s="24" t="str">
        <f ca="1">IFERROR(INDEX(MAESTRO!W:W,_xludf.AGGREGATE(15,6,ROW(MAESTRO!$B$3:$B$1000)/((MAESTRO!$B$3:$B$1000="PROVEEDORES")*(UPPER(MAESTRO!$L$3:$L$1000)="CONFIRMADO")),ROWS($A$3:A58))),"")</f>
        <v/>
      </c>
      <c r="X58" s="24" t="str">
        <f ca="1">IFERROR(INDEX(MAESTRO!X:X,_xludf.AGGREGATE(15,6,ROW(MAESTRO!$B$3:$B$1000)/((MAESTRO!$B$3:$B$1000="PROVEEDORES")*(UPPER(MAESTRO!$L$3:$L$1000)="CONFIRMADO")),ROWS($A$3:A58))),"")</f>
        <v/>
      </c>
    </row>
    <row r="59" spans="1:24" ht="22.05" customHeight="1">
      <c r="A59" s="10" t="str">
        <f ca="1">IFERROR(INDEX(MAESTRO!A:A,_xludf.AGGREGATE(15,6,ROW(MAESTRO!$B$3:$B$1000)/((MAESTRO!$B$3:$B$1000="PROVEEDORES")*(UPPER(MAESTRO!$L$3:$L$1000)="CONFIRMADO")),ROWS($A$3:A59))),"")</f>
        <v/>
      </c>
      <c r="B59" s="10" t="str">
        <f ca="1">IFERROR(INDEX(MAESTRO!B:B,_xludf.AGGREGATE(15,6,ROW(MAESTRO!$B$3:$B$1000)/((MAESTRO!$B$3:$B$1000="PROVEEDORES")*(UPPER(MAESTRO!$L$3:$L$1000)="CONFIRMADO")),ROWS($A$3:A59))),"")</f>
        <v/>
      </c>
      <c r="C59" s="10" t="str">
        <f ca="1">IFERROR(INDEX(MAESTRO!C:C,_xludf.AGGREGATE(15,6,ROW(MAESTRO!$B$3:$B$1000)/((MAESTRO!$B$3:$B$1000="PROVEEDORES")*(UPPER(MAESTRO!$L$3:$L$1000)="CONFIRMADO")),ROWS($A$3:A59))),"")</f>
        <v/>
      </c>
      <c r="D59" s="10" t="str">
        <f ca="1">IFERROR(INDEX(MAESTRO!D:D,_xludf.AGGREGATE(15,6,ROW(MAESTRO!$B$3:$B$1000)/((MAESTRO!$B$3:$B$1000="PROVEEDORES")*(UPPER(MAESTRO!$L$3:$L$1000)="CONFIRMADO")),ROWS($A$3:A59))),"")</f>
        <v/>
      </c>
      <c r="E59" s="10" t="str">
        <f ca="1">IFERROR(INDEX(MAESTRO!E:E,_xludf.AGGREGATE(15,6,ROW(MAESTRO!$B$3:$B$1000)/((MAESTRO!$B$3:$B$1000="PROVEEDORES")*(UPPER(MAESTRO!$L$3:$L$1000)="CONFIRMADO")),ROWS($A$3:A59))),"")</f>
        <v/>
      </c>
      <c r="F59" s="10" t="str">
        <f ca="1">IFERROR(INDEX(MAESTRO!F:F,_xludf.AGGREGATE(15,6,ROW(MAESTRO!$B$3:$B$1000)/((MAESTRO!$B$3:$B$1000="PROVEEDORES")*(UPPER(MAESTRO!$L$3:$L$1000)="CONFIRMADO")),ROWS($A$3:A59))),"")</f>
        <v/>
      </c>
      <c r="G59" s="10" t="str">
        <f ca="1">IFERROR(INDEX(MAESTRO!G:G,_xludf.AGGREGATE(15,6,ROW(MAESTRO!$B$3:$B$1000)/((MAESTRO!$B$3:$B$1000="PROVEEDORES")*(UPPER(MAESTRO!$L$3:$L$1000)="CONFIRMADO")),ROWS($A$3:A59))),"")</f>
        <v/>
      </c>
      <c r="H59" s="10" t="str">
        <f ca="1">IFERROR(INDEX(MAESTRO!H:H,_xludf.AGGREGATE(15,6,ROW(MAESTRO!$B$3:$B$1000)/((MAESTRO!$B$3:$B$1000="PROVEEDORES")*(UPPER(MAESTRO!$L$3:$L$1000)="CONFIRMADO")),ROWS($A$3:A59))),"")</f>
        <v/>
      </c>
      <c r="I59" s="10" t="str">
        <f ca="1">IFERROR(INDEX(MAESTRO!I:I,_xludf.AGGREGATE(15,6,ROW(MAESTRO!$B$3:$B$1000)/((MAESTRO!$B$3:$B$1000="PROVEEDORES")*(UPPER(MAESTRO!$L$3:$L$1000)="CONFIRMADO")),ROWS($A$3:A59))),"")</f>
        <v/>
      </c>
      <c r="J59" s="10" t="str">
        <f ca="1">IFERROR(INDEX(MAESTRO!J:J,_xludf.AGGREGATE(15,6,ROW(MAESTRO!$B$3:$B$1000)/((MAESTRO!$B$3:$B$1000="PROVEEDORES")*(UPPER(MAESTRO!$L$3:$L$1000)="CONFIRMADO")),ROWS($A$3:A59))),"")</f>
        <v/>
      </c>
      <c r="K59" s="10" t="str">
        <f ca="1">IFERROR(INDEX(MAESTRO!K:K,_xludf.AGGREGATE(15,6,ROW(MAESTRO!$B$3:$B$1000)/((MAESTRO!$B$3:$B$1000="PROVEEDORES")*(UPPER(MAESTRO!$L$3:$L$1000)="CONFIRMADO")),ROWS($A$3:A59))),"")</f>
        <v/>
      </c>
      <c r="L59" s="10" t="str">
        <f ca="1">IFERROR(INDEX(MAESTRO!L:L,_xludf.AGGREGATE(15,6,ROW(MAESTRO!$B$3:$B$1000)/((MAESTRO!$B$3:$B$1000="PROVEEDORES")*(UPPER(MAESTRO!$L$3:$L$1000)="CONFIRMADO")),ROWS($A$3:A59))),"")</f>
        <v/>
      </c>
      <c r="M59" s="10" t="str">
        <f ca="1">IFERROR(INDEX(MAESTRO!M:M,_xludf.AGGREGATE(15,6,ROW(MAESTRO!$B$3:$B$1000)/((MAESTRO!$B$3:$B$1000="PROVEEDORES")*(UPPER(MAESTRO!$L$3:$L$1000)="CONFIRMADO")),ROWS($A$3:A59))),"")</f>
        <v/>
      </c>
      <c r="N59" s="10" t="str">
        <f ca="1">IFERROR(INDEX(MAESTRO!N:N,_xludf.AGGREGATE(15,6,ROW(MAESTRO!$B$3:$B$1000)/((MAESTRO!$B$3:$B$1000="PROVEEDORES")*(UPPER(MAESTRO!$L$3:$L$1000)="CONFIRMADO")),ROWS($A$3:A59))),"")</f>
        <v/>
      </c>
      <c r="O59" s="10" t="str">
        <f ca="1">IFERROR(INDEX(MAESTRO!O:O,_xludf.AGGREGATE(15,6,ROW(MAESTRO!$B$3:$B$1000)/((MAESTRO!$B$3:$B$1000="PROVEEDORES")*(UPPER(MAESTRO!$L$3:$L$1000)="CONFIRMADO")),ROWS($A$3:A59))),"")</f>
        <v/>
      </c>
      <c r="P59" s="10" t="str">
        <f ca="1">IFERROR(INDEX(MAESTRO!P:P,_xludf.AGGREGATE(15,6,ROW(MAESTRO!$B$3:$B$1000)/((MAESTRO!$B$3:$B$1000="PROVEEDORES")*(UPPER(MAESTRO!$L$3:$L$1000)="CONFIRMADO")),ROWS($A$3:A59))),"")</f>
        <v/>
      </c>
      <c r="Q59" s="10" t="str">
        <f ca="1">IFERROR(INDEX(MAESTRO!Q:Q,_xludf.AGGREGATE(15,6,ROW(MAESTRO!$B$3:$B$1000)/((MAESTRO!$B$3:$B$1000="PROVEEDORES")*(UPPER(MAESTRO!$L$3:$L$1000)="CONFIRMADO")),ROWS($A$3:A59))),"")</f>
        <v/>
      </c>
      <c r="R59" s="10" t="str">
        <f ca="1">IFERROR(INDEX(MAESTRO!R:R,_xludf.AGGREGATE(15,6,ROW(MAESTRO!$B$3:$B$1000)/((MAESTRO!$B$3:$B$1000="PROVEEDORES")*(UPPER(MAESTRO!$L$3:$L$1000)="CONFIRMADO")),ROWS($A$3:A59))),"")</f>
        <v/>
      </c>
      <c r="S59" s="10" t="str">
        <f ca="1">IFERROR(INDEX(MAESTRO!S:S,_xludf.AGGREGATE(15,6,ROW(MAESTRO!$B$3:$B$1000)/((MAESTRO!$B$3:$B$1000="PROVEEDORES")*(UPPER(MAESTRO!$L$3:$L$1000)="CONFIRMADO")),ROWS($A$3:A59))),"")</f>
        <v/>
      </c>
      <c r="T59" s="10" t="str">
        <f ca="1">IFERROR(INDEX(MAESTRO!T:T,_xludf.AGGREGATE(15,6,ROW(MAESTRO!$B$3:$B$1000)/((MAESTRO!$B$3:$B$1000="PROVEEDORES")*(UPPER(MAESTRO!$L$3:$L$1000)="CONFIRMADO")),ROWS($A$3:A59))),"")</f>
        <v/>
      </c>
      <c r="U59" s="10" t="str">
        <f ca="1">IFERROR(INDEX(MAESTRO!U:U,_xludf.AGGREGATE(15,6,ROW(MAESTRO!$B$3:$B$1000)/((MAESTRO!$B$3:$B$1000="PROVEEDORES")*(UPPER(MAESTRO!$L$3:$L$1000)="CONFIRMADO")),ROWS($A$3:A59))),"")</f>
        <v/>
      </c>
      <c r="V59" s="10" t="str">
        <f ca="1">IFERROR(INDEX(MAESTRO!V:V,_xludf.AGGREGATE(15,6,ROW(MAESTRO!$B$3:$B$1000)/((MAESTRO!$B$3:$B$1000="PROVEEDORES")*(UPPER(MAESTRO!$L$3:$L$1000)="CONFIRMADO")),ROWS($A$3:A59))),"")</f>
        <v/>
      </c>
      <c r="W59" s="10" t="str">
        <f ca="1">IFERROR(INDEX(MAESTRO!W:W,_xludf.AGGREGATE(15,6,ROW(MAESTRO!$B$3:$B$1000)/((MAESTRO!$B$3:$B$1000="PROVEEDORES")*(UPPER(MAESTRO!$L$3:$L$1000)="CONFIRMADO")),ROWS($A$3:A59))),"")</f>
        <v/>
      </c>
      <c r="X59" s="10" t="str">
        <f ca="1">IFERROR(INDEX(MAESTRO!X:X,_xludf.AGGREGATE(15,6,ROW(MAESTRO!$B$3:$B$1000)/((MAESTRO!$B$3:$B$1000="PROVEEDORES")*(UPPER(MAESTRO!$L$3:$L$1000)="CONFIRMADO")),ROWS($A$3:A59))),"")</f>
        <v/>
      </c>
    </row>
    <row r="60" spans="1:24" ht="22.05" customHeight="1">
      <c r="A60" s="24" t="str">
        <f ca="1">IFERROR(INDEX(MAESTRO!A:A,_xludf.AGGREGATE(15,6,ROW(MAESTRO!$B$3:$B$1000)/((MAESTRO!$B$3:$B$1000="PROVEEDORES")*(UPPER(MAESTRO!$L$3:$L$1000)="CONFIRMADO")),ROWS($A$3:A60))),"")</f>
        <v/>
      </c>
      <c r="B60" s="24" t="str">
        <f ca="1">IFERROR(INDEX(MAESTRO!B:B,_xludf.AGGREGATE(15,6,ROW(MAESTRO!$B$3:$B$1000)/((MAESTRO!$B$3:$B$1000="PROVEEDORES")*(UPPER(MAESTRO!$L$3:$L$1000)="CONFIRMADO")),ROWS($A$3:A60))),"")</f>
        <v/>
      </c>
      <c r="C60" s="24" t="str">
        <f ca="1">IFERROR(INDEX(MAESTRO!C:C,_xludf.AGGREGATE(15,6,ROW(MAESTRO!$B$3:$B$1000)/((MAESTRO!$B$3:$B$1000="PROVEEDORES")*(UPPER(MAESTRO!$L$3:$L$1000)="CONFIRMADO")),ROWS($A$3:A60))),"")</f>
        <v/>
      </c>
      <c r="D60" s="24" t="str">
        <f ca="1">IFERROR(INDEX(MAESTRO!D:D,_xludf.AGGREGATE(15,6,ROW(MAESTRO!$B$3:$B$1000)/((MAESTRO!$B$3:$B$1000="PROVEEDORES")*(UPPER(MAESTRO!$L$3:$L$1000)="CONFIRMADO")),ROWS($A$3:A60))),"")</f>
        <v/>
      </c>
      <c r="E60" s="24" t="str">
        <f ca="1">IFERROR(INDEX(MAESTRO!E:E,_xludf.AGGREGATE(15,6,ROW(MAESTRO!$B$3:$B$1000)/((MAESTRO!$B$3:$B$1000="PROVEEDORES")*(UPPER(MAESTRO!$L$3:$L$1000)="CONFIRMADO")),ROWS($A$3:A60))),"")</f>
        <v/>
      </c>
      <c r="F60" s="24" t="str">
        <f ca="1">IFERROR(INDEX(MAESTRO!F:F,_xludf.AGGREGATE(15,6,ROW(MAESTRO!$B$3:$B$1000)/((MAESTRO!$B$3:$B$1000="PROVEEDORES")*(UPPER(MAESTRO!$L$3:$L$1000)="CONFIRMADO")),ROWS($A$3:A60))),"")</f>
        <v/>
      </c>
      <c r="G60" s="24" t="str">
        <f ca="1">IFERROR(INDEX(MAESTRO!G:G,_xludf.AGGREGATE(15,6,ROW(MAESTRO!$B$3:$B$1000)/((MAESTRO!$B$3:$B$1000="PROVEEDORES")*(UPPER(MAESTRO!$L$3:$L$1000)="CONFIRMADO")),ROWS($A$3:A60))),"")</f>
        <v/>
      </c>
      <c r="H60" s="24" t="str">
        <f ca="1">IFERROR(INDEX(MAESTRO!H:H,_xludf.AGGREGATE(15,6,ROW(MAESTRO!$B$3:$B$1000)/((MAESTRO!$B$3:$B$1000="PROVEEDORES")*(UPPER(MAESTRO!$L$3:$L$1000)="CONFIRMADO")),ROWS($A$3:A60))),"")</f>
        <v/>
      </c>
      <c r="I60" s="24" t="str">
        <f ca="1">IFERROR(INDEX(MAESTRO!I:I,_xludf.AGGREGATE(15,6,ROW(MAESTRO!$B$3:$B$1000)/((MAESTRO!$B$3:$B$1000="PROVEEDORES")*(UPPER(MAESTRO!$L$3:$L$1000)="CONFIRMADO")),ROWS($A$3:A60))),"")</f>
        <v/>
      </c>
      <c r="J60" s="24" t="str">
        <f ca="1">IFERROR(INDEX(MAESTRO!J:J,_xludf.AGGREGATE(15,6,ROW(MAESTRO!$B$3:$B$1000)/((MAESTRO!$B$3:$B$1000="PROVEEDORES")*(UPPER(MAESTRO!$L$3:$L$1000)="CONFIRMADO")),ROWS($A$3:A60))),"")</f>
        <v/>
      </c>
      <c r="K60" s="24" t="str">
        <f ca="1">IFERROR(INDEX(MAESTRO!K:K,_xludf.AGGREGATE(15,6,ROW(MAESTRO!$B$3:$B$1000)/((MAESTRO!$B$3:$B$1000="PROVEEDORES")*(UPPER(MAESTRO!$L$3:$L$1000)="CONFIRMADO")),ROWS($A$3:A60))),"")</f>
        <v/>
      </c>
      <c r="L60" s="24" t="str">
        <f ca="1">IFERROR(INDEX(MAESTRO!L:L,_xludf.AGGREGATE(15,6,ROW(MAESTRO!$B$3:$B$1000)/((MAESTRO!$B$3:$B$1000="PROVEEDORES")*(UPPER(MAESTRO!$L$3:$L$1000)="CONFIRMADO")),ROWS($A$3:A60))),"")</f>
        <v/>
      </c>
      <c r="M60" s="24" t="str">
        <f ca="1">IFERROR(INDEX(MAESTRO!M:M,_xludf.AGGREGATE(15,6,ROW(MAESTRO!$B$3:$B$1000)/((MAESTRO!$B$3:$B$1000="PROVEEDORES")*(UPPER(MAESTRO!$L$3:$L$1000)="CONFIRMADO")),ROWS($A$3:A60))),"")</f>
        <v/>
      </c>
      <c r="N60" s="24" t="str">
        <f ca="1">IFERROR(INDEX(MAESTRO!N:N,_xludf.AGGREGATE(15,6,ROW(MAESTRO!$B$3:$B$1000)/((MAESTRO!$B$3:$B$1000="PROVEEDORES")*(UPPER(MAESTRO!$L$3:$L$1000)="CONFIRMADO")),ROWS($A$3:A60))),"")</f>
        <v/>
      </c>
      <c r="O60" s="24" t="str">
        <f ca="1">IFERROR(INDEX(MAESTRO!O:O,_xludf.AGGREGATE(15,6,ROW(MAESTRO!$B$3:$B$1000)/((MAESTRO!$B$3:$B$1000="PROVEEDORES")*(UPPER(MAESTRO!$L$3:$L$1000)="CONFIRMADO")),ROWS($A$3:A60))),"")</f>
        <v/>
      </c>
      <c r="P60" s="24" t="str">
        <f ca="1">IFERROR(INDEX(MAESTRO!P:P,_xludf.AGGREGATE(15,6,ROW(MAESTRO!$B$3:$B$1000)/((MAESTRO!$B$3:$B$1000="PROVEEDORES")*(UPPER(MAESTRO!$L$3:$L$1000)="CONFIRMADO")),ROWS($A$3:A60))),"")</f>
        <v/>
      </c>
      <c r="Q60" s="24" t="str">
        <f ca="1">IFERROR(INDEX(MAESTRO!Q:Q,_xludf.AGGREGATE(15,6,ROW(MAESTRO!$B$3:$B$1000)/((MAESTRO!$B$3:$B$1000="PROVEEDORES")*(UPPER(MAESTRO!$L$3:$L$1000)="CONFIRMADO")),ROWS($A$3:A60))),"")</f>
        <v/>
      </c>
      <c r="R60" s="24" t="str">
        <f ca="1">IFERROR(INDEX(MAESTRO!R:R,_xludf.AGGREGATE(15,6,ROW(MAESTRO!$B$3:$B$1000)/((MAESTRO!$B$3:$B$1000="PROVEEDORES")*(UPPER(MAESTRO!$L$3:$L$1000)="CONFIRMADO")),ROWS($A$3:A60))),"")</f>
        <v/>
      </c>
      <c r="S60" s="24" t="str">
        <f ca="1">IFERROR(INDEX(MAESTRO!S:S,_xludf.AGGREGATE(15,6,ROW(MAESTRO!$B$3:$B$1000)/((MAESTRO!$B$3:$B$1000="PROVEEDORES")*(UPPER(MAESTRO!$L$3:$L$1000)="CONFIRMADO")),ROWS($A$3:A60))),"")</f>
        <v/>
      </c>
      <c r="T60" s="24" t="str">
        <f ca="1">IFERROR(INDEX(MAESTRO!T:T,_xludf.AGGREGATE(15,6,ROW(MAESTRO!$B$3:$B$1000)/((MAESTRO!$B$3:$B$1000="PROVEEDORES")*(UPPER(MAESTRO!$L$3:$L$1000)="CONFIRMADO")),ROWS($A$3:A60))),"")</f>
        <v/>
      </c>
      <c r="U60" s="24" t="str">
        <f ca="1">IFERROR(INDEX(MAESTRO!U:U,_xludf.AGGREGATE(15,6,ROW(MAESTRO!$B$3:$B$1000)/((MAESTRO!$B$3:$B$1000="PROVEEDORES")*(UPPER(MAESTRO!$L$3:$L$1000)="CONFIRMADO")),ROWS($A$3:A60))),"")</f>
        <v/>
      </c>
      <c r="V60" s="24" t="str">
        <f ca="1">IFERROR(INDEX(MAESTRO!V:V,_xludf.AGGREGATE(15,6,ROW(MAESTRO!$B$3:$B$1000)/((MAESTRO!$B$3:$B$1000="PROVEEDORES")*(UPPER(MAESTRO!$L$3:$L$1000)="CONFIRMADO")),ROWS($A$3:A60))),"")</f>
        <v/>
      </c>
      <c r="W60" s="24" t="str">
        <f ca="1">IFERROR(INDEX(MAESTRO!W:W,_xludf.AGGREGATE(15,6,ROW(MAESTRO!$B$3:$B$1000)/((MAESTRO!$B$3:$B$1000="PROVEEDORES")*(UPPER(MAESTRO!$L$3:$L$1000)="CONFIRMADO")),ROWS($A$3:A60))),"")</f>
        <v/>
      </c>
      <c r="X60" s="24" t="str">
        <f ca="1">IFERROR(INDEX(MAESTRO!X:X,_xludf.AGGREGATE(15,6,ROW(MAESTRO!$B$3:$B$1000)/((MAESTRO!$B$3:$B$1000="PROVEEDORES")*(UPPER(MAESTRO!$L$3:$L$1000)="CONFIRMADO")),ROWS($A$3:A60))),"")</f>
        <v/>
      </c>
    </row>
    <row r="61" spans="1:24" ht="22.05" customHeight="1">
      <c r="A61" s="10" t="str">
        <f ca="1">IFERROR(INDEX(MAESTRO!A:A,_xludf.AGGREGATE(15,6,ROW(MAESTRO!$B$3:$B$1000)/((MAESTRO!$B$3:$B$1000="PROVEEDORES")*(UPPER(MAESTRO!$L$3:$L$1000)="CONFIRMADO")),ROWS($A$3:A61))),"")</f>
        <v/>
      </c>
      <c r="B61" s="10" t="str">
        <f ca="1">IFERROR(INDEX(MAESTRO!B:B,_xludf.AGGREGATE(15,6,ROW(MAESTRO!$B$3:$B$1000)/((MAESTRO!$B$3:$B$1000="PROVEEDORES")*(UPPER(MAESTRO!$L$3:$L$1000)="CONFIRMADO")),ROWS($A$3:A61))),"")</f>
        <v/>
      </c>
      <c r="C61" s="10" t="str">
        <f ca="1">IFERROR(INDEX(MAESTRO!C:C,_xludf.AGGREGATE(15,6,ROW(MAESTRO!$B$3:$B$1000)/((MAESTRO!$B$3:$B$1000="PROVEEDORES")*(UPPER(MAESTRO!$L$3:$L$1000)="CONFIRMADO")),ROWS($A$3:A61))),"")</f>
        <v/>
      </c>
      <c r="D61" s="10" t="str">
        <f ca="1">IFERROR(INDEX(MAESTRO!D:D,_xludf.AGGREGATE(15,6,ROW(MAESTRO!$B$3:$B$1000)/((MAESTRO!$B$3:$B$1000="PROVEEDORES")*(UPPER(MAESTRO!$L$3:$L$1000)="CONFIRMADO")),ROWS($A$3:A61))),"")</f>
        <v/>
      </c>
      <c r="E61" s="10" t="str">
        <f ca="1">IFERROR(INDEX(MAESTRO!E:E,_xludf.AGGREGATE(15,6,ROW(MAESTRO!$B$3:$B$1000)/((MAESTRO!$B$3:$B$1000="PROVEEDORES")*(UPPER(MAESTRO!$L$3:$L$1000)="CONFIRMADO")),ROWS($A$3:A61))),"")</f>
        <v/>
      </c>
      <c r="F61" s="10" t="str">
        <f ca="1">IFERROR(INDEX(MAESTRO!F:F,_xludf.AGGREGATE(15,6,ROW(MAESTRO!$B$3:$B$1000)/((MAESTRO!$B$3:$B$1000="PROVEEDORES")*(UPPER(MAESTRO!$L$3:$L$1000)="CONFIRMADO")),ROWS($A$3:A61))),"")</f>
        <v/>
      </c>
      <c r="G61" s="10" t="str">
        <f ca="1">IFERROR(INDEX(MAESTRO!G:G,_xludf.AGGREGATE(15,6,ROW(MAESTRO!$B$3:$B$1000)/((MAESTRO!$B$3:$B$1000="PROVEEDORES")*(UPPER(MAESTRO!$L$3:$L$1000)="CONFIRMADO")),ROWS($A$3:A61))),"")</f>
        <v/>
      </c>
      <c r="H61" s="10" t="str">
        <f ca="1">IFERROR(INDEX(MAESTRO!H:H,_xludf.AGGREGATE(15,6,ROW(MAESTRO!$B$3:$B$1000)/((MAESTRO!$B$3:$B$1000="PROVEEDORES")*(UPPER(MAESTRO!$L$3:$L$1000)="CONFIRMADO")),ROWS($A$3:A61))),"")</f>
        <v/>
      </c>
      <c r="I61" s="10" t="str">
        <f ca="1">IFERROR(INDEX(MAESTRO!I:I,_xludf.AGGREGATE(15,6,ROW(MAESTRO!$B$3:$B$1000)/((MAESTRO!$B$3:$B$1000="PROVEEDORES")*(UPPER(MAESTRO!$L$3:$L$1000)="CONFIRMADO")),ROWS($A$3:A61))),"")</f>
        <v/>
      </c>
      <c r="J61" s="10" t="str">
        <f ca="1">IFERROR(INDEX(MAESTRO!J:J,_xludf.AGGREGATE(15,6,ROW(MAESTRO!$B$3:$B$1000)/((MAESTRO!$B$3:$B$1000="PROVEEDORES")*(UPPER(MAESTRO!$L$3:$L$1000)="CONFIRMADO")),ROWS($A$3:A61))),"")</f>
        <v/>
      </c>
      <c r="K61" s="10" t="str">
        <f ca="1">IFERROR(INDEX(MAESTRO!K:K,_xludf.AGGREGATE(15,6,ROW(MAESTRO!$B$3:$B$1000)/((MAESTRO!$B$3:$B$1000="PROVEEDORES")*(UPPER(MAESTRO!$L$3:$L$1000)="CONFIRMADO")),ROWS($A$3:A61))),"")</f>
        <v/>
      </c>
      <c r="L61" s="10" t="str">
        <f ca="1">IFERROR(INDEX(MAESTRO!L:L,_xludf.AGGREGATE(15,6,ROW(MAESTRO!$B$3:$B$1000)/((MAESTRO!$B$3:$B$1000="PROVEEDORES")*(UPPER(MAESTRO!$L$3:$L$1000)="CONFIRMADO")),ROWS($A$3:A61))),"")</f>
        <v/>
      </c>
      <c r="M61" s="10" t="str">
        <f ca="1">IFERROR(INDEX(MAESTRO!M:M,_xludf.AGGREGATE(15,6,ROW(MAESTRO!$B$3:$B$1000)/((MAESTRO!$B$3:$B$1000="PROVEEDORES")*(UPPER(MAESTRO!$L$3:$L$1000)="CONFIRMADO")),ROWS($A$3:A61))),"")</f>
        <v/>
      </c>
      <c r="N61" s="10" t="str">
        <f ca="1">IFERROR(INDEX(MAESTRO!N:N,_xludf.AGGREGATE(15,6,ROW(MAESTRO!$B$3:$B$1000)/((MAESTRO!$B$3:$B$1000="PROVEEDORES")*(UPPER(MAESTRO!$L$3:$L$1000)="CONFIRMADO")),ROWS($A$3:A61))),"")</f>
        <v/>
      </c>
      <c r="O61" s="10" t="str">
        <f ca="1">IFERROR(INDEX(MAESTRO!O:O,_xludf.AGGREGATE(15,6,ROW(MAESTRO!$B$3:$B$1000)/((MAESTRO!$B$3:$B$1000="PROVEEDORES")*(UPPER(MAESTRO!$L$3:$L$1000)="CONFIRMADO")),ROWS($A$3:A61))),"")</f>
        <v/>
      </c>
      <c r="P61" s="10" t="str">
        <f ca="1">IFERROR(INDEX(MAESTRO!P:P,_xludf.AGGREGATE(15,6,ROW(MAESTRO!$B$3:$B$1000)/((MAESTRO!$B$3:$B$1000="PROVEEDORES")*(UPPER(MAESTRO!$L$3:$L$1000)="CONFIRMADO")),ROWS($A$3:A61))),"")</f>
        <v/>
      </c>
      <c r="Q61" s="10" t="str">
        <f ca="1">IFERROR(INDEX(MAESTRO!Q:Q,_xludf.AGGREGATE(15,6,ROW(MAESTRO!$B$3:$B$1000)/((MAESTRO!$B$3:$B$1000="PROVEEDORES")*(UPPER(MAESTRO!$L$3:$L$1000)="CONFIRMADO")),ROWS($A$3:A61))),"")</f>
        <v/>
      </c>
      <c r="R61" s="10" t="str">
        <f ca="1">IFERROR(INDEX(MAESTRO!R:R,_xludf.AGGREGATE(15,6,ROW(MAESTRO!$B$3:$B$1000)/((MAESTRO!$B$3:$B$1000="PROVEEDORES")*(UPPER(MAESTRO!$L$3:$L$1000)="CONFIRMADO")),ROWS($A$3:A61))),"")</f>
        <v/>
      </c>
      <c r="S61" s="10" t="str">
        <f ca="1">IFERROR(INDEX(MAESTRO!S:S,_xludf.AGGREGATE(15,6,ROW(MAESTRO!$B$3:$B$1000)/((MAESTRO!$B$3:$B$1000="PROVEEDORES")*(UPPER(MAESTRO!$L$3:$L$1000)="CONFIRMADO")),ROWS($A$3:A61))),"")</f>
        <v/>
      </c>
      <c r="T61" s="10" t="str">
        <f ca="1">IFERROR(INDEX(MAESTRO!T:T,_xludf.AGGREGATE(15,6,ROW(MAESTRO!$B$3:$B$1000)/((MAESTRO!$B$3:$B$1000="PROVEEDORES")*(UPPER(MAESTRO!$L$3:$L$1000)="CONFIRMADO")),ROWS($A$3:A61))),"")</f>
        <v/>
      </c>
      <c r="U61" s="10" t="str">
        <f ca="1">IFERROR(INDEX(MAESTRO!U:U,_xludf.AGGREGATE(15,6,ROW(MAESTRO!$B$3:$B$1000)/((MAESTRO!$B$3:$B$1000="PROVEEDORES")*(UPPER(MAESTRO!$L$3:$L$1000)="CONFIRMADO")),ROWS($A$3:A61))),"")</f>
        <v/>
      </c>
      <c r="V61" s="10" t="str">
        <f ca="1">IFERROR(INDEX(MAESTRO!V:V,_xludf.AGGREGATE(15,6,ROW(MAESTRO!$B$3:$B$1000)/((MAESTRO!$B$3:$B$1000="PROVEEDORES")*(UPPER(MAESTRO!$L$3:$L$1000)="CONFIRMADO")),ROWS($A$3:A61))),"")</f>
        <v/>
      </c>
      <c r="W61" s="10" t="str">
        <f ca="1">IFERROR(INDEX(MAESTRO!W:W,_xludf.AGGREGATE(15,6,ROW(MAESTRO!$B$3:$B$1000)/((MAESTRO!$B$3:$B$1000="PROVEEDORES")*(UPPER(MAESTRO!$L$3:$L$1000)="CONFIRMADO")),ROWS($A$3:A61))),"")</f>
        <v/>
      </c>
      <c r="X61" s="10" t="str">
        <f ca="1">IFERROR(INDEX(MAESTRO!X:X,_xludf.AGGREGATE(15,6,ROW(MAESTRO!$B$3:$B$1000)/((MAESTRO!$B$3:$B$1000="PROVEEDORES")*(UPPER(MAESTRO!$L$3:$L$1000)="CONFIRMADO")),ROWS($A$3:A61))),"")</f>
        <v/>
      </c>
    </row>
    <row r="62" spans="1:24" ht="22.05" customHeight="1">
      <c r="A62" s="24" t="str">
        <f ca="1">IFERROR(INDEX(MAESTRO!A:A,_xludf.AGGREGATE(15,6,ROW(MAESTRO!$B$3:$B$1000)/((MAESTRO!$B$3:$B$1000="PROVEEDORES")*(UPPER(MAESTRO!$L$3:$L$1000)="CONFIRMADO")),ROWS($A$3:A62))),"")</f>
        <v/>
      </c>
      <c r="B62" s="24" t="str">
        <f ca="1">IFERROR(INDEX(MAESTRO!B:B,_xludf.AGGREGATE(15,6,ROW(MAESTRO!$B$3:$B$1000)/((MAESTRO!$B$3:$B$1000="PROVEEDORES")*(UPPER(MAESTRO!$L$3:$L$1000)="CONFIRMADO")),ROWS($A$3:A62))),"")</f>
        <v/>
      </c>
      <c r="C62" s="24" t="str">
        <f ca="1">IFERROR(INDEX(MAESTRO!C:C,_xludf.AGGREGATE(15,6,ROW(MAESTRO!$B$3:$B$1000)/((MAESTRO!$B$3:$B$1000="PROVEEDORES")*(UPPER(MAESTRO!$L$3:$L$1000)="CONFIRMADO")),ROWS($A$3:A62))),"")</f>
        <v/>
      </c>
      <c r="D62" s="24" t="str">
        <f ca="1">IFERROR(INDEX(MAESTRO!D:D,_xludf.AGGREGATE(15,6,ROW(MAESTRO!$B$3:$B$1000)/((MAESTRO!$B$3:$B$1000="PROVEEDORES")*(UPPER(MAESTRO!$L$3:$L$1000)="CONFIRMADO")),ROWS($A$3:A62))),"")</f>
        <v/>
      </c>
      <c r="E62" s="24" t="str">
        <f ca="1">IFERROR(INDEX(MAESTRO!E:E,_xludf.AGGREGATE(15,6,ROW(MAESTRO!$B$3:$B$1000)/((MAESTRO!$B$3:$B$1000="PROVEEDORES")*(UPPER(MAESTRO!$L$3:$L$1000)="CONFIRMADO")),ROWS($A$3:A62))),"")</f>
        <v/>
      </c>
      <c r="F62" s="24" t="str">
        <f ca="1">IFERROR(INDEX(MAESTRO!F:F,_xludf.AGGREGATE(15,6,ROW(MAESTRO!$B$3:$B$1000)/((MAESTRO!$B$3:$B$1000="PROVEEDORES")*(UPPER(MAESTRO!$L$3:$L$1000)="CONFIRMADO")),ROWS($A$3:A62))),"")</f>
        <v/>
      </c>
      <c r="G62" s="24" t="str">
        <f ca="1">IFERROR(INDEX(MAESTRO!G:G,_xludf.AGGREGATE(15,6,ROW(MAESTRO!$B$3:$B$1000)/((MAESTRO!$B$3:$B$1000="PROVEEDORES")*(UPPER(MAESTRO!$L$3:$L$1000)="CONFIRMADO")),ROWS($A$3:A62))),"")</f>
        <v/>
      </c>
      <c r="H62" s="24" t="str">
        <f ca="1">IFERROR(INDEX(MAESTRO!H:H,_xludf.AGGREGATE(15,6,ROW(MAESTRO!$B$3:$B$1000)/((MAESTRO!$B$3:$B$1000="PROVEEDORES")*(UPPER(MAESTRO!$L$3:$L$1000)="CONFIRMADO")),ROWS($A$3:A62))),"")</f>
        <v/>
      </c>
      <c r="I62" s="24" t="str">
        <f ca="1">IFERROR(INDEX(MAESTRO!I:I,_xludf.AGGREGATE(15,6,ROW(MAESTRO!$B$3:$B$1000)/((MAESTRO!$B$3:$B$1000="PROVEEDORES")*(UPPER(MAESTRO!$L$3:$L$1000)="CONFIRMADO")),ROWS($A$3:A62))),"")</f>
        <v/>
      </c>
      <c r="J62" s="24" t="str">
        <f ca="1">IFERROR(INDEX(MAESTRO!J:J,_xludf.AGGREGATE(15,6,ROW(MAESTRO!$B$3:$B$1000)/((MAESTRO!$B$3:$B$1000="PROVEEDORES")*(UPPER(MAESTRO!$L$3:$L$1000)="CONFIRMADO")),ROWS($A$3:A62))),"")</f>
        <v/>
      </c>
      <c r="K62" s="24" t="str">
        <f ca="1">IFERROR(INDEX(MAESTRO!K:K,_xludf.AGGREGATE(15,6,ROW(MAESTRO!$B$3:$B$1000)/((MAESTRO!$B$3:$B$1000="PROVEEDORES")*(UPPER(MAESTRO!$L$3:$L$1000)="CONFIRMADO")),ROWS($A$3:A62))),"")</f>
        <v/>
      </c>
      <c r="L62" s="24" t="str">
        <f ca="1">IFERROR(INDEX(MAESTRO!L:L,_xludf.AGGREGATE(15,6,ROW(MAESTRO!$B$3:$B$1000)/((MAESTRO!$B$3:$B$1000="PROVEEDORES")*(UPPER(MAESTRO!$L$3:$L$1000)="CONFIRMADO")),ROWS($A$3:A62))),"")</f>
        <v/>
      </c>
      <c r="M62" s="24" t="str">
        <f ca="1">IFERROR(INDEX(MAESTRO!M:M,_xludf.AGGREGATE(15,6,ROW(MAESTRO!$B$3:$B$1000)/((MAESTRO!$B$3:$B$1000="PROVEEDORES")*(UPPER(MAESTRO!$L$3:$L$1000)="CONFIRMADO")),ROWS($A$3:A62))),"")</f>
        <v/>
      </c>
      <c r="N62" s="24" t="str">
        <f ca="1">IFERROR(INDEX(MAESTRO!N:N,_xludf.AGGREGATE(15,6,ROW(MAESTRO!$B$3:$B$1000)/((MAESTRO!$B$3:$B$1000="PROVEEDORES")*(UPPER(MAESTRO!$L$3:$L$1000)="CONFIRMADO")),ROWS($A$3:A62))),"")</f>
        <v/>
      </c>
      <c r="O62" s="24" t="str">
        <f ca="1">IFERROR(INDEX(MAESTRO!O:O,_xludf.AGGREGATE(15,6,ROW(MAESTRO!$B$3:$B$1000)/((MAESTRO!$B$3:$B$1000="PROVEEDORES")*(UPPER(MAESTRO!$L$3:$L$1000)="CONFIRMADO")),ROWS($A$3:A62))),"")</f>
        <v/>
      </c>
      <c r="P62" s="24" t="str">
        <f ca="1">IFERROR(INDEX(MAESTRO!P:P,_xludf.AGGREGATE(15,6,ROW(MAESTRO!$B$3:$B$1000)/((MAESTRO!$B$3:$B$1000="PROVEEDORES")*(UPPER(MAESTRO!$L$3:$L$1000)="CONFIRMADO")),ROWS($A$3:A62))),"")</f>
        <v/>
      </c>
      <c r="Q62" s="24" t="str">
        <f ca="1">IFERROR(INDEX(MAESTRO!Q:Q,_xludf.AGGREGATE(15,6,ROW(MAESTRO!$B$3:$B$1000)/((MAESTRO!$B$3:$B$1000="PROVEEDORES")*(UPPER(MAESTRO!$L$3:$L$1000)="CONFIRMADO")),ROWS($A$3:A62))),"")</f>
        <v/>
      </c>
      <c r="R62" s="24" t="str">
        <f ca="1">IFERROR(INDEX(MAESTRO!R:R,_xludf.AGGREGATE(15,6,ROW(MAESTRO!$B$3:$B$1000)/((MAESTRO!$B$3:$B$1000="PROVEEDORES")*(UPPER(MAESTRO!$L$3:$L$1000)="CONFIRMADO")),ROWS($A$3:A62))),"")</f>
        <v/>
      </c>
      <c r="S62" s="24" t="str">
        <f ca="1">IFERROR(INDEX(MAESTRO!S:S,_xludf.AGGREGATE(15,6,ROW(MAESTRO!$B$3:$B$1000)/((MAESTRO!$B$3:$B$1000="PROVEEDORES")*(UPPER(MAESTRO!$L$3:$L$1000)="CONFIRMADO")),ROWS($A$3:A62))),"")</f>
        <v/>
      </c>
      <c r="T62" s="24" t="str">
        <f ca="1">IFERROR(INDEX(MAESTRO!T:T,_xludf.AGGREGATE(15,6,ROW(MAESTRO!$B$3:$B$1000)/((MAESTRO!$B$3:$B$1000="PROVEEDORES")*(UPPER(MAESTRO!$L$3:$L$1000)="CONFIRMADO")),ROWS($A$3:A62))),"")</f>
        <v/>
      </c>
      <c r="U62" s="24" t="str">
        <f ca="1">IFERROR(INDEX(MAESTRO!U:U,_xludf.AGGREGATE(15,6,ROW(MAESTRO!$B$3:$B$1000)/((MAESTRO!$B$3:$B$1000="PROVEEDORES")*(UPPER(MAESTRO!$L$3:$L$1000)="CONFIRMADO")),ROWS($A$3:A62))),"")</f>
        <v/>
      </c>
      <c r="V62" s="24" t="str">
        <f ca="1">IFERROR(INDEX(MAESTRO!V:V,_xludf.AGGREGATE(15,6,ROW(MAESTRO!$B$3:$B$1000)/((MAESTRO!$B$3:$B$1000="PROVEEDORES")*(UPPER(MAESTRO!$L$3:$L$1000)="CONFIRMADO")),ROWS($A$3:A62))),"")</f>
        <v/>
      </c>
      <c r="W62" s="24" t="str">
        <f ca="1">IFERROR(INDEX(MAESTRO!W:W,_xludf.AGGREGATE(15,6,ROW(MAESTRO!$B$3:$B$1000)/((MAESTRO!$B$3:$B$1000="PROVEEDORES")*(UPPER(MAESTRO!$L$3:$L$1000)="CONFIRMADO")),ROWS($A$3:A62))),"")</f>
        <v/>
      </c>
      <c r="X62" s="24" t="str">
        <f ca="1">IFERROR(INDEX(MAESTRO!X:X,_xludf.AGGREGATE(15,6,ROW(MAESTRO!$B$3:$B$1000)/((MAESTRO!$B$3:$B$1000="PROVEEDORES")*(UPPER(MAESTRO!$L$3:$L$1000)="CONFIRMADO")),ROWS($A$3:A62))),"")</f>
        <v/>
      </c>
    </row>
    <row r="63" spans="1:24" ht="22.05" customHeight="1">
      <c r="A63" s="10" t="str">
        <f ca="1">IFERROR(INDEX(MAESTRO!A:A,_xludf.AGGREGATE(15,6,ROW(MAESTRO!$B$3:$B$1000)/((MAESTRO!$B$3:$B$1000="PROVEEDORES")*(UPPER(MAESTRO!$L$3:$L$1000)="CONFIRMADO")),ROWS($A$3:A63))),"")</f>
        <v/>
      </c>
      <c r="B63" s="10" t="str">
        <f ca="1">IFERROR(INDEX(MAESTRO!B:B,_xludf.AGGREGATE(15,6,ROW(MAESTRO!$B$3:$B$1000)/((MAESTRO!$B$3:$B$1000="PROVEEDORES")*(UPPER(MAESTRO!$L$3:$L$1000)="CONFIRMADO")),ROWS($A$3:A63))),"")</f>
        <v/>
      </c>
      <c r="C63" s="10" t="str">
        <f ca="1">IFERROR(INDEX(MAESTRO!C:C,_xludf.AGGREGATE(15,6,ROW(MAESTRO!$B$3:$B$1000)/((MAESTRO!$B$3:$B$1000="PROVEEDORES")*(UPPER(MAESTRO!$L$3:$L$1000)="CONFIRMADO")),ROWS($A$3:A63))),"")</f>
        <v/>
      </c>
      <c r="D63" s="10" t="str">
        <f ca="1">IFERROR(INDEX(MAESTRO!D:D,_xludf.AGGREGATE(15,6,ROW(MAESTRO!$B$3:$B$1000)/((MAESTRO!$B$3:$B$1000="PROVEEDORES")*(UPPER(MAESTRO!$L$3:$L$1000)="CONFIRMADO")),ROWS($A$3:A63))),"")</f>
        <v/>
      </c>
      <c r="E63" s="10" t="str">
        <f ca="1">IFERROR(INDEX(MAESTRO!E:E,_xludf.AGGREGATE(15,6,ROW(MAESTRO!$B$3:$B$1000)/((MAESTRO!$B$3:$B$1000="PROVEEDORES")*(UPPER(MAESTRO!$L$3:$L$1000)="CONFIRMADO")),ROWS($A$3:A63))),"")</f>
        <v/>
      </c>
      <c r="F63" s="10" t="str">
        <f ca="1">IFERROR(INDEX(MAESTRO!F:F,_xludf.AGGREGATE(15,6,ROW(MAESTRO!$B$3:$B$1000)/((MAESTRO!$B$3:$B$1000="PROVEEDORES")*(UPPER(MAESTRO!$L$3:$L$1000)="CONFIRMADO")),ROWS($A$3:A63))),"")</f>
        <v/>
      </c>
      <c r="G63" s="10" t="str">
        <f ca="1">IFERROR(INDEX(MAESTRO!G:G,_xludf.AGGREGATE(15,6,ROW(MAESTRO!$B$3:$B$1000)/((MAESTRO!$B$3:$B$1000="PROVEEDORES")*(UPPER(MAESTRO!$L$3:$L$1000)="CONFIRMADO")),ROWS($A$3:A63))),"")</f>
        <v/>
      </c>
      <c r="H63" s="10" t="str">
        <f ca="1">IFERROR(INDEX(MAESTRO!H:H,_xludf.AGGREGATE(15,6,ROW(MAESTRO!$B$3:$B$1000)/((MAESTRO!$B$3:$B$1000="PROVEEDORES")*(UPPER(MAESTRO!$L$3:$L$1000)="CONFIRMADO")),ROWS($A$3:A63))),"")</f>
        <v/>
      </c>
      <c r="I63" s="10" t="str">
        <f ca="1">IFERROR(INDEX(MAESTRO!I:I,_xludf.AGGREGATE(15,6,ROW(MAESTRO!$B$3:$B$1000)/((MAESTRO!$B$3:$B$1000="PROVEEDORES")*(UPPER(MAESTRO!$L$3:$L$1000)="CONFIRMADO")),ROWS($A$3:A63))),"")</f>
        <v/>
      </c>
      <c r="J63" s="10" t="str">
        <f ca="1">IFERROR(INDEX(MAESTRO!J:J,_xludf.AGGREGATE(15,6,ROW(MAESTRO!$B$3:$B$1000)/((MAESTRO!$B$3:$B$1000="PROVEEDORES")*(UPPER(MAESTRO!$L$3:$L$1000)="CONFIRMADO")),ROWS($A$3:A63))),"")</f>
        <v/>
      </c>
      <c r="K63" s="10" t="str">
        <f ca="1">IFERROR(INDEX(MAESTRO!K:K,_xludf.AGGREGATE(15,6,ROW(MAESTRO!$B$3:$B$1000)/((MAESTRO!$B$3:$B$1000="PROVEEDORES")*(UPPER(MAESTRO!$L$3:$L$1000)="CONFIRMADO")),ROWS($A$3:A63))),"")</f>
        <v/>
      </c>
      <c r="L63" s="10" t="str">
        <f ca="1">IFERROR(INDEX(MAESTRO!L:L,_xludf.AGGREGATE(15,6,ROW(MAESTRO!$B$3:$B$1000)/((MAESTRO!$B$3:$B$1000="PROVEEDORES")*(UPPER(MAESTRO!$L$3:$L$1000)="CONFIRMADO")),ROWS($A$3:A63))),"")</f>
        <v/>
      </c>
      <c r="M63" s="10" t="str">
        <f ca="1">IFERROR(INDEX(MAESTRO!M:M,_xludf.AGGREGATE(15,6,ROW(MAESTRO!$B$3:$B$1000)/((MAESTRO!$B$3:$B$1000="PROVEEDORES")*(UPPER(MAESTRO!$L$3:$L$1000)="CONFIRMADO")),ROWS($A$3:A63))),"")</f>
        <v/>
      </c>
      <c r="N63" s="10" t="str">
        <f ca="1">IFERROR(INDEX(MAESTRO!N:N,_xludf.AGGREGATE(15,6,ROW(MAESTRO!$B$3:$B$1000)/((MAESTRO!$B$3:$B$1000="PROVEEDORES")*(UPPER(MAESTRO!$L$3:$L$1000)="CONFIRMADO")),ROWS($A$3:A63))),"")</f>
        <v/>
      </c>
      <c r="O63" s="10" t="str">
        <f ca="1">IFERROR(INDEX(MAESTRO!O:O,_xludf.AGGREGATE(15,6,ROW(MAESTRO!$B$3:$B$1000)/((MAESTRO!$B$3:$B$1000="PROVEEDORES")*(UPPER(MAESTRO!$L$3:$L$1000)="CONFIRMADO")),ROWS($A$3:A63))),"")</f>
        <v/>
      </c>
      <c r="P63" s="10" t="str">
        <f ca="1">IFERROR(INDEX(MAESTRO!P:P,_xludf.AGGREGATE(15,6,ROW(MAESTRO!$B$3:$B$1000)/((MAESTRO!$B$3:$B$1000="PROVEEDORES")*(UPPER(MAESTRO!$L$3:$L$1000)="CONFIRMADO")),ROWS($A$3:A63))),"")</f>
        <v/>
      </c>
      <c r="Q63" s="10" t="str">
        <f ca="1">IFERROR(INDEX(MAESTRO!Q:Q,_xludf.AGGREGATE(15,6,ROW(MAESTRO!$B$3:$B$1000)/((MAESTRO!$B$3:$B$1000="PROVEEDORES")*(UPPER(MAESTRO!$L$3:$L$1000)="CONFIRMADO")),ROWS($A$3:A63))),"")</f>
        <v/>
      </c>
      <c r="R63" s="10" t="str">
        <f ca="1">IFERROR(INDEX(MAESTRO!R:R,_xludf.AGGREGATE(15,6,ROW(MAESTRO!$B$3:$B$1000)/((MAESTRO!$B$3:$B$1000="PROVEEDORES")*(UPPER(MAESTRO!$L$3:$L$1000)="CONFIRMADO")),ROWS($A$3:A63))),"")</f>
        <v/>
      </c>
      <c r="S63" s="10" t="str">
        <f ca="1">IFERROR(INDEX(MAESTRO!S:S,_xludf.AGGREGATE(15,6,ROW(MAESTRO!$B$3:$B$1000)/((MAESTRO!$B$3:$B$1000="PROVEEDORES")*(UPPER(MAESTRO!$L$3:$L$1000)="CONFIRMADO")),ROWS($A$3:A63))),"")</f>
        <v/>
      </c>
      <c r="T63" s="10" t="str">
        <f ca="1">IFERROR(INDEX(MAESTRO!T:T,_xludf.AGGREGATE(15,6,ROW(MAESTRO!$B$3:$B$1000)/((MAESTRO!$B$3:$B$1000="PROVEEDORES")*(UPPER(MAESTRO!$L$3:$L$1000)="CONFIRMADO")),ROWS($A$3:A63))),"")</f>
        <v/>
      </c>
      <c r="U63" s="10" t="str">
        <f ca="1">IFERROR(INDEX(MAESTRO!U:U,_xludf.AGGREGATE(15,6,ROW(MAESTRO!$B$3:$B$1000)/((MAESTRO!$B$3:$B$1000="PROVEEDORES")*(UPPER(MAESTRO!$L$3:$L$1000)="CONFIRMADO")),ROWS($A$3:A63))),"")</f>
        <v/>
      </c>
      <c r="V63" s="10" t="str">
        <f ca="1">IFERROR(INDEX(MAESTRO!V:V,_xludf.AGGREGATE(15,6,ROW(MAESTRO!$B$3:$B$1000)/((MAESTRO!$B$3:$B$1000="PROVEEDORES")*(UPPER(MAESTRO!$L$3:$L$1000)="CONFIRMADO")),ROWS($A$3:A63))),"")</f>
        <v/>
      </c>
      <c r="W63" s="10" t="str">
        <f ca="1">IFERROR(INDEX(MAESTRO!W:W,_xludf.AGGREGATE(15,6,ROW(MAESTRO!$B$3:$B$1000)/((MAESTRO!$B$3:$B$1000="PROVEEDORES")*(UPPER(MAESTRO!$L$3:$L$1000)="CONFIRMADO")),ROWS($A$3:A63))),"")</f>
        <v/>
      </c>
      <c r="X63" s="10" t="str">
        <f ca="1">IFERROR(INDEX(MAESTRO!X:X,_xludf.AGGREGATE(15,6,ROW(MAESTRO!$B$3:$B$1000)/((MAESTRO!$B$3:$B$1000="PROVEEDORES")*(UPPER(MAESTRO!$L$3:$L$1000)="CONFIRMADO")),ROWS($A$3:A63))),"")</f>
        <v/>
      </c>
    </row>
    <row r="64" spans="1:24" ht="22.05" customHeight="1">
      <c r="A64" s="24" t="str">
        <f ca="1">IFERROR(INDEX(MAESTRO!A:A,_xludf.AGGREGATE(15,6,ROW(MAESTRO!$B$3:$B$1000)/((MAESTRO!$B$3:$B$1000="PROVEEDORES")*(UPPER(MAESTRO!$L$3:$L$1000)="CONFIRMADO")),ROWS($A$3:A64))),"")</f>
        <v/>
      </c>
      <c r="B64" s="24" t="str">
        <f ca="1">IFERROR(INDEX(MAESTRO!B:B,_xludf.AGGREGATE(15,6,ROW(MAESTRO!$B$3:$B$1000)/((MAESTRO!$B$3:$B$1000="PROVEEDORES")*(UPPER(MAESTRO!$L$3:$L$1000)="CONFIRMADO")),ROWS($A$3:A64))),"")</f>
        <v/>
      </c>
      <c r="C64" s="24" t="str">
        <f ca="1">IFERROR(INDEX(MAESTRO!C:C,_xludf.AGGREGATE(15,6,ROW(MAESTRO!$B$3:$B$1000)/((MAESTRO!$B$3:$B$1000="PROVEEDORES")*(UPPER(MAESTRO!$L$3:$L$1000)="CONFIRMADO")),ROWS($A$3:A64))),"")</f>
        <v/>
      </c>
      <c r="D64" s="24" t="str">
        <f ca="1">IFERROR(INDEX(MAESTRO!D:D,_xludf.AGGREGATE(15,6,ROW(MAESTRO!$B$3:$B$1000)/((MAESTRO!$B$3:$B$1000="PROVEEDORES")*(UPPER(MAESTRO!$L$3:$L$1000)="CONFIRMADO")),ROWS($A$3:A64))),"")</f>
        <v/>
      </c>
      <c r="E64" s="24" t="str">
        <f ca="1">IFERROR(INDEX(MAESTRO!E:E,_xludf.AGGREGATE(15,6,ROW(MAESTRO!$B$3:$B$1000)/((MAESTRO!$B$3:$B$1000="PROVEEDORES")*(UPPER(MAESTRO!$L$3:$L$1000)="CONFIRMADO")),ROWS($A$3:A64))),"")</f>
        <v/>
      </c>
      <c r="F64" s="24" t="str">
        <f ca="1">IFERROR(INDEX(MAESTRO!F:F,_xludf.AGGREGATE(15,6,ROW(MAESTRO!$B$3:$B$1000)/((MAESTRO!$B$3:$B$1000="PROVEEDORES")*(UPPER(MAESTRO!$L$3:$L$1000)="CONFIRMADO")),ROWS($A$3:A64))),"")</f>
        <v/>
      </c>
      <c r="G64" s="24" t="str">
        <f ca="1">IFERROR(INDEX(MAESTRO!G:G,_xludf.AGGREGATE(15,6,ROW(MAESTRO!$B$3:$B$1000)/((MAESTRO!$B$3:$B$1000="PROVEEDORES")*(UPPER(MAESTRO!$L$3:$L$1000)="CONFIRMADO")),ROWS($A$3:A64))),"")</f>
        <v/>
      </c>
      <c r="H64" s="24" t="str">
        <f ca="1">IFERROR(INDEX(MAESTRO!H:H,_xludf.AGGREGATE(15,6,ROW(MAESTRO!$B$3:$B$1000)/((MAESTRO!$B$3:$B$1000="PROVEEDORES")*(UPPER(MAESTRO!$L$3:$L$1000)="CONFIRMADO")),ROWS($A$3:A64))),"")</f>
        <v/>
      </c>
      <c r="I64" s="24" t="str">
        <f ca="1">IFERROR(INDEX(MAESTRO!I:I,_xludf.AGGREGATE(15,6,ROW(MAESTRO!$B$3:$B$1000)/((MAESTRO!$B$3:$B$1000="PROVEEDORES")*(UPPER(MAESTRO!$L$3:$L$1000)="CONFIRMADO")),ROWS($A$3:A64))),"")</f>
        <v/>
      </c>
      <c r="J64" s="24" t="str">
        <f ca="1">IFERROR(INDEX(MAESTRO!J:J,_xludf.AGGREGATE(15,6,ROW(MAESTRO!$B$3:$B$1000)/((MAESTRO!$B$3:$B$1000="PROVEEDORES")*(UPPER(MAESTRO!$L$3:$L$1000)="CONFIRMADO")),ROWS($A$3:A64))),"")</f>
        <v/>
      </c>
      <c r="K64" s="24" t="str">
        <f ca="1">IFERROR(INDEX(MAESTRO!K:K,_xludf.AGGREGATE(15,6,ROW(MAESTRO!$B$3:$B$1000)/((MAESTRO!$B$3:$B$1000="PROVEEDORES")*(UPPER(MAESTRO!$L$3:$L$1000)="CONFIRMADO")),ROWS($A$3:A64))),"")</f>
        <v/>
      </c>
      <c r="L64" s="24" t="str">
        <f ca="1">IFERROR(INDEX(MAESTRO!L:L,_xludf.AGGREGATE(15,6,ROW(MAESTRO!$B$3:$B$1000)/((MAESTRO!$B$3:$B$1000="PROVEEDORES")*(UPPER(MAESTRO!$L$3:$L$1000)="CONFIRMADO")),ROWS($A$3:A64))),"")</f>
        <v/>
      </c>
      <c r="M64" s="24" t="str">
        <f ca="1">IFERROR(INDEX(MAESTRO!M:M,_xludf.AGGREGATE(15,6,ROW(MAESTRO!$B$3:$B$1000)/((MAESTRO!$B$3:$B$1000="PROVEEDORES")*(UPPER(MAESTRO!$L$3:$L$1000)="CONFIRMADO")),ROWS($A$3:A64))),"")</f>
        <v/>
      </c>
      <c r="N64" s="24" t="str">
        <f ca="1">IFERROR(INDEX(MAESTRO!N:N,_xludf.AGGREGATE(15,6,ROW(MAESTRO!$B$3:$B$1000)/((MAESTRO!$B$3:$B$1000="PROVEEDORES")*(UPPER(MAESTRO!$L$3:$L$1000)="CONFIRMADO")),ROWS($A$3:A64))),"")</f>
        <v/>
      </c>
      <c r="O64" s="24" t="str">
        <f ca="1">IFERROR(INDEX(MAESTRO!O:O,_xludf.AGGREGATE(15,6,ROW(MAESTRO!$B$3:$B$1000)/((MAESTRO!$B$3:$B$1000="PROVEEDORES")*(UPPER(MAESTRO!$L$3:$L$1000)="CONFIRMADO")),ROWS($A$3:A64))),"")</f>
        <v/>
      </c>
      <c r="P64" s="24" t="str">
        <f ca="1">IFERROR(INDEX(MAESTRO!P:P,_xludf.AGGREGATE(15,6,ROW(MAESTRO!$B$3:$B$1000)/((MAESTRO!$B$3:$B$1000="PROVEEDORES")*(UPPER(MAESTRO!$L$3:$L$1000)="CONFIRMADO")),ROWS($A$3:A64))),"")</f>
        <v/>
      </c>
      <c r="Q64" s="24" t="str">
        <f ca="1">IFERROR(INDEX(MAESTRO!Q:Q,_xludf.AGGREGATE(15,6,ROW(MAESTRO!$B$3:$B$1000)/((MAESTRO!$B$3:$B$1000="PROVEEDORES")*(UPPER(MAESTRO!$L$3:$L$1000)="CONFIRMADO")),ROWS($A$3:A64))),"")</f>
        <v/>
      </c>
      <c r="R64" s="24" t="str">
        <f ca="1">IFERROR(INDEX(MAESTRO!R:R,_xludf.AGGREGATE(15,6,ROW(MAESTRO!$B$3:$B$1000)/((MAESTRO!$B$3:$B$1000="PROVEEDORES")*(UPPER(MAESTRO!$L$3:$L$1000)="CONFIRMADO")),ROWS($A$3:A64))),"")</f>
        <v/>
      </c>
      <c r="S64" s="24" t="str">
        <f ca="1">IFERROR(INDEX(MAESTRO!S:S,_xludf.AGGREGATE(15,6,ROW(MAESTRO!$B$3:$B$1000)/((MAESTRO!$B$3:$B$1000="PROVEEDORES")*(UPPER(MAESTRO!$L$3:$L$1000)="CONFIRMADO")),ROWS($A$3:A64))),"")</f>
        <v/>
      </c>
      <c r="T64" s="24" t="str">
        <f ca="1">IFERROR(INDEX(MAESTRO!T:T,_xludf.AGGREGATE(15,6,ROW(MAESTRO!$B$3:$B$1000)/((MAESTRO!$B$3:$B$1000="PROVEEDORES")*(UPPER(MAESTRO!$L$3:$L$1000)="CONFIRMADO")),ROWS($A$3:A64))),"")</f>
        <v/>
      </c>
      <c r="U64" s="24" t="str">
        <f ca="1">IFERROR(INDEX(MAESTRO!U:U,_xludf.AGGREGATE(15,6,ROW(MAESTRO!$B$3:$B$1000)/((MAESTRO!$B$3:$B$1000="PROVEEDORES")*(UPPER(MAESTRO!$L$3:$L$1000)="CONFIRMADO")),ROWS($A$3:A64))),"")</f>
        <v/>
      </c>
      <c r="V64" s="24" t="str">
        <f ca="1">IFERROR(INDEX(MAESTRO!V:V,_xludf.AGGREGATE(15,6,ROW(MAESTRO!$B$3:$B$1000)/((MAESTRO!$B$3:$B$1000="PROVEEDORES")*(UPPER(MAESTRO!$L$3:$L$1000)="CONFIRMADO")),ROWS($A$3:A64))),"")</f>
        <v/>
      </c>
      <c r="W64" s="24" t="str">
        <f ca="1">IFERROR(INDEX(MAESTRO!W:W,_xludf.AGGREGATE(15,6,ROW(MAESTRO!$B$3:$B$1000)/((MAESTRO!$B$3:$B$1000="PROVEEDORES")*(UPPER(MAESTRO!$L$3:$L$1000)="CONFIRMADO")),ROWS($A$3:A64))),"")</f>
        <v/>
      </c>
      <c r="X64" s="24" t="str">
        <f ca="1">IFERROR(INDEX(MAESTRO!X:X,_xludf.AGGREGATE(15,6,ROW(MAESTRO!$B$3:$B$1000)/((MAESTRO!$B$3:$B$1000="PROVEEDORES")*(UPPER(MAESTRO!$L$3:$L$1000)="CONFIRMADO")),ROWS($A$3:A64))),"")</f>
        <v/>
      </c>
    </row>
    <row r="65" spans="1:24" ht="22.05" customHeight="1">
      <c r="A65" s="10" t="str">
        <f ca="1">IFERROR(INDEX(MAESTRO!A:A,_xludf.AGGREGATE(15,6,ROW(MAESTRO!$B$3:$B$1000)/((MAESTRO!$B$3:$B$1000="PROVEEDORES")*(UPPER(MAESTRO!$L$3:$L$1000)="CONFIRMADO")),ROWS($A$3:A65))),"")</f>
        <v/>
      </c>
      <c r="B65" s="10" t="str">
        <f ca="1">IFERROR(INDEX(MAESTRO!B:B,_xludf.AGGREGATE(15,6,ROW(MAESTRO!$B$3:$B$1000)/((MAESTRO!$B$3:$B$1000="PROVEEDORES")*(UPPER(MAESTRO!$L$3:$L$1000)="CONFIRMADO")),ROWS($A$3:A65))),"")</f>
        <v/>
      </c>
      <c r="C65" s="10" t="str">
        <f ca="1">IFERROR(INDEX(MAESTRO!C:C,_xludf.AGGREGATE(15,6,ROW(MAESTRO!$B$3:$B$1000)/((MAESTRO!$B$3:$B$1000="PROVEEDORES")*(UPPER(MAESTRO!$L$3:$L$1000)="CONFIRMADO")),ROWS($A$3:A65))),"")</f>
        <v/>
      </c>
      <c r="D65" s="10" t="str">
        <f ca="1">IFERROR(INDEX(MAESTRO!D:D,_xludf.AGGREGATE(15,6,ROW(MAESTRO!$B$3:$B$1000)/((MAESTRO!$B$3:$B$1000="PROVEEDORES")*(UPPER(MAESTRO!$L$3:$L$1000)="CONFIRMADO")),ROWS($A$3:A65))),"")</f>
        <v/>
      </c>
      <c r="E65" s="10" t="str">
        <f ca="1">IFERROR(INDEX(MAESTRO!E:E,_xludf.AGGREGATE(15,6,ROW(MAESTRO!$B$3:$B$1000)/((MAESTRO!$B$3:$B$1000="PROVEEDORES")*(UPPER(MAESTRO!$L$3:$L$1000)="CONFIRMADO")),ROWS($A$3:A65))),"")</f>
        <v/>
      </c>
      <c r="F65" s="10" t="str">
        <f ca="1">IFERROR(INDEX(MAESTRO!F:F,_xludf.AGGREGATE(15,6,ROW(MAESTRO!$B$3:$B$1000)/((MAESTRO!$B$3:$B$1000="PROVEEDORES")*(UPPER(MAESTRO!$L$3:$L$1000)="CONFIRMADO")),ROWS($A$3:A65))),"")</f>
        <v/>
      </c>
      <c r="G65" s="10" t="str">
        <f ca="1">IFERROR(INDEX(MAESTRO!G:G,_xludf.AGGREGATE(15,6,ROW(MAESTRO!$B$3:$B$1000)/((MAESTRO!$B$3:$B$1000="PROVEEDORES")*(UPPER(MAESTRO!$L$3:$L$1000)="CONFIRMADO")),ROWS($A$3:A65))),"")</f>
        <v/>
      </c>
      <c r="H65" s="10" t="str">
        <f ca="1">IFERROR(INDEX(MAESTRO!H:H,_xludf.AGGREGATE(15,6,ROW(MAESTRO!$B$3:$B$1000)/((MAESTRO!$B$3:$B$1000="PROVEEDORES")*(UPPER(MAESTRO!$L$3:$L$1000)="CONFIRMADO")),ROWS($A$3:A65))),"")</f>
        <v/>
      </c>
      <c r="I65" s="10" t="str">
        <f ca="1">IFERROR(INDEX(MAESTRO!I:I,_xludf.AGGREGATE(15,6,ROW(MAESTRO!$B$3:$B$1000)/((MAESTRO!$B$3:$B$1000="PROVEEDORES")*(UPPER(MAESTRO!$L$3:$L$1000)="CONFIRMADO")),ROWS($A$3:A65))),"")</f>
        <v/>
      </c>
      <c r="J65" s="10" t="str">
        <f ca="1">IFERROR(INDEX(MAESTRO!J:J,_xludf.AGGREGATE(15,6,ROW(MAESTRO!$B$3:$B$1000)/((MAESTRO!$B$3:$B$1000="PROVEEDORES")*(UPPER(MAESTRO!$L$3:$L$1000)="CONFIRMADO")),ROWS($A$3:A65))),"")</f>
        <v/>
      </c>
      <c r="K65" s="10" t="str">
        <f ca="1">IFERROR(INDEX(MAESTRO!K:K,_xludf.AGGREGATE(15,6,ROW(MAESTRO!$B$3:$B$1000)/((MAESTRO!$B$3:$B$1000="PROVEEDORES")*(UPPER(MAESTRO!$L$3:$L$1000)="CONFIRMADO")),ROWS($A$3:A65))),"")</f>
        <v/>
      </c>
      <c r="L65" s="10" t="str">
        <f ca="1">IFERROR(INDEX(MAESTRO!L:L,_xludf.AGGREGATE(15,6,ROW(MAESTRO!$B$3:$B$1000)/((MAESTRO!$B$3:$B$1000="PROVEEDORES")*(UPPER(MAESTRO!$L$3:$L$1000)="CONFIRMADO")),ROWS($A$3:A65))),"")</f>
        <v/>
      </c>
      <c r="M65" s="10" t="str">
        <f ca="1">IFERROR(INDEX(MAESTRO!M:M,_xludf.AGGREGATE(15,6,ROW(MAESTRO!$B$3:$B$1000)/((MAESTRO!$B$3:$B$1000="PROVEEDORES")*(UPPER(MAESTRO!$L$3:$L$1000)="CONFIRMADO")),ROWS($A$3:A65))),"")</f>
        <v/>
      </c>
      <c r="N65" s="10" t="str">
        <f ca="1">IFERROR(INDEX(MAESTRO!N:N,_xludf.AGGREGATE(15,6,ROW(MAESTRO!$B$3:$B$1000)/((MAESTRO!$B$3:$B$1000="PROVEEDORES")*(UPPER(MAESTRO!$L$3:$L$1000)="CONFIRMADO")),ROWS($A$3:A65))),"")</f>
        <v/>
      </c>
      <c r="O65" s="10" t="str">
        <f ca="1">IFERROR(INDEX(MAESTRO!O:O,_xludf.AGGREGATE(15,6,ROW(MAESTRO!$B$3:$B$1000)/((MAESTRO!$B$3:$B$1000="PROVEEDORES")*(UPPER(MAESTRO!$L$3:$L$1000)="CONFIRMADO")),ROWS($A$3:A65))),"")</f>
        <v/>
      </c>
      <c r="P65" s="10" t="str">
        <f ca="1">IFERROR(INDEX(MAESTRO!P:P,_xludf.AGGREGATE(15,6,ROW(MAESTRO!$B$3:$B$1000)/((MAESTRO!$B$3:$B$1000="PROVEEDORES")*(UPPER(MAESTRO!$L$3:$L$1000)="CONFIRMADO")),ROWS($A$3:A65))),"")</f>
        <v/>
      </c>
      <c r="Q65" s="10" t="str">
        <f ca="1">IFERROR(INDEX(MAESTRO!Q:Q,_xludf.AGGREGATE(15,6,ROW(MAESTRO!$B$3:$B$1000)/((MAESTRO!$B$3:$B$1000="PROVEEDORES")*(UPPER(MAESTRO!$L$3:$L$1000)="CONFIRMADO")),ROWS($A$3:A65))),"")</f>
        <v/>
      </c>
      <c r="R65" s="10" t="str">
        <f ca="1">IFERROR(INDEX(MAESTRO!R:R,_xludf.AGGREGATE(15,6,ROW(MAESTRO!$B$3:$B$1000)/((MAESTRO!$B$3:$B$1000="PROVEEDORES")*(UPPER(MAESTRO!$L$3:$L$1000)="CONFIRMADO")),ROWS($A$3:A65))),"")</f>
        <v/>
      </c>
      <c r="S65" s="10" t="str">
        <f ca="1">IFERROR(INDEX(MAESTRO!S:S,_xludf.AGGREGATE(15,6,ROW(MAESTRO!$B$3:$B$1000)/((MAESTRO!$B$3:$B$1000="PROVEEDORES")*(UPPER(MAESTRO!$L$3:$L$1000)="CONFIRMADO")),ROWS($A$3:A65))),"")</f>
        <v/>
      </c>
      <c r="T65" s="10" t="str">
        <f ca="1">IFERROR(INDEX(MAESTRO!T:T,_xludf.AGGREGATE(15,6,ROW(MAESTRO!$B$3:$B$1000)/((MAESTRO!$B$3:$B$1000="PROVEEDORES")*(UPPER(MAESTRO!$L$3:$L$1000)="CONFIRMADO")),ROWS($A$3:A65))),"")</f>
        <v/>
      </c>
      <c r="U65" s="10" t="str">
        <f ca="1">IFERROR(INDEX(MAESTRO!U:U,_xludf.AGGREGATE(15,6,ROW(MAESTRO!$B$3:$B$1000)/((MAESTRO!$B$3:$B$1000="PROVEEDORES")*(UPPER(MAESTRO!$L$3:$L$1000)="CONFIRMADO")),ROWS($A$3:A65))),"")</f>
        <v/>
      </c>
      <c r="V65" s="10" t="str">
        <f ca="1">IFERROR(INDEX(MAESTRO!V:V,_xludf.AGGREGATE(15,6,ROW(MAESTRO!$B$3:$B$1000)/((MAESTRO!$B$3:$B$1000="PROVEEDORES")*(UPPER(MAESTRO!$L$3:$L$1000)="CONFIRMADO")),ROWS($A$3:A65))),"")</f>
        <v/>
      </c>
      <c r="W65" s="10" t="str">
        <f ca="1">IFERROR(INDEX(MAESTRO!W:W,_xludf.AGGREGATE(15,6,ROW(MAESTRO!$B$3:$B$1000)/((MAESTRO!$B$3:$B$1000="PROVEEDORES")*(UPPER(MAESTRO!$L$3:$L$1000)="CONFIRMADO")),ROWS($A$3:A65))),"")</f>
        <v/>
      </c>
      <c r="X65" s="10" t="str">
        <f ca="1">IFERROR(INDEX(MAESTRO!X:X,_xludf.AGGREGATE(15,6,ROW(MAESTRO!$B$3:$B$1000)/((MAESTRO!$B$3:$B$1000="PROVEEDORES")*(UPPER(MAESTRO!$L$3:$L$1000)="CONFIRMADO")),ROWS($A$3:A65))),"")</f>
        <v/>
      </c>
    </row>
    <row r="66" spans="1:24" ht="22.05" customHeight="1">
      <c r="A66" s="24" t="str">
        <f ca="1">IFERROR(INDEX(MAESTRO!A:A,_xludf.AGGREGATE(15,6,ROW(MAESTRO!$B$3:$B$1000)/((MAESTRO!$B$3:$B$1000="PROVEEDORES")*(UPPER(MAESTRO!$L$3:$L$1000)="CONFIRMADO")),ROWS($A$3:A66))),"")</f>
        <v/>
      </c>
      <c r="B66" s="24" t="str">
        <f ca="1">IFERROR(INDEX(MAESTRO!B:B,_xludf.AGGREGATE(15,6,ROW(MAESTRO!$B$3:$B$1000)/((MAESTRO!$B$3:$B$1000="PROVEEDORES")*(UPPER(MAESTRO!$L$3:$L$1000)="CONFIRMADO")),ROWS($A$3:A66))),"")</f>
        <v/>
      </c>
      <c r="C66" s="24" t="str">
        <f ca="1">IFERROR(INDEX(MAESTRO!C:C,_xludf.AGGREGATE(15,6,ROW(MAESTRO!$B$3:$B$1000)/((MAESTRO!$B$3:$B$1000="PROVEEDORES")*(UPPER(MAESTRO!$L$3:$L$1000)="CONFIRMADO")),ROWS($A$3:A66))),"")</f>
        <v/>
      </c>
      <c r="D66" s="24" t="str">
        <f ca="1">IFERROR(INDEX(MAESTRO!D:D,_xludf.AGGREGATE(15,6,ROW(MAESTRO!$B$3:$B$1000)/((MAESTRO!$B$3:$B$1000="PROVEEDORES")*(UPPER(MAESTRO!$L$3:$L$1000)="CONFIRMADO")),ROWS($A$3:A66))),"")</f>
        <v/>
      </c>
      <c r="E66" s="24" t="str">
        <f ca="1">IFERROR(INDEX(MAESTRO!E:E,_xludf.AGGREGATE(15,6,ROW(MAESTRO!$B$3:$B$1000)/((MAESTRO!$B$3:$B$1000="PROVEEDORES")*(UPPER(MAESTRO!$L$3:$L$1000)="CONFIRMADO")),ROWS($A$3:A66))),"")</f>
        <v/>
      </c>
      <c r="F66" s="24" t="str">
        <f ca="1">IFERROR(INDEX(MAESTRO!F:F,_xludf.AGGREGATE(15,6,ROW(MAESTRO!$B$3:$B$1000)/((MAESTRO!$B$3:$B$1000="PROVEEDORES")*(UPPER(MAESTRO!$L$3:$L$1000)="CONFIRMADO")),ROWS($A$3:A66))),"")</f>
        <v/>
      </c>
      <c r="G66" s="24" t="str">
        <f ca="1">IFERROR(INDEX(MAESTRO!G:G,_xludf.AGGREGATE(15,6,ROW(MAESTRO!$B$3:$B$1000)/((MAESTRO!$B$3:$B$1000="PROVEEDORES")*(UPPER(MAESTRO!$L$3:$L$1000)="CONFIRMADO")),ROWS($A$3:A66))),"")</f>
        <v/>
      </c>
      <c r="H66" s="24" t="str">
        <f ca="1">IFERROR(INDEX(MAESTRO!H:H,_xludf.AGGREGATE(15,6,ROW(MAESTRO!$B$3:$B$1000)/((MAESTRO!$B$3:$B$1000="PROVEEDORES")*(UPPER(MAESTRO!$L$3:$L$1000)="CONFIRMADO")),ROWS($A$3:A66))),"")</f>
        <v/>
      </c>
      <c r="I66" s="24" t="str">
        <f ca="1">IFERROR(INDEX(MAESTRO!I:I,_xludf.AGGREGATE(15,6,ROW(MAESTRO!$B$3:$B$1000)/((MAESTRO!$B$3:$B$1000="PROVEEDORES")*(UPPER(MAESTRO!$L$3:$L$1000)="CONFIRMADO")),ROWS($A$3:A66))),"")</f>
        <v/>
      </c>
      <c r="J66" s="24" t="str">
        <f ca="1">IFERROR(INDEX(MAESTRO!J:J,_xludf.AGGREGATE(15,6,ROW(MAESTRO!$B$3:$B$1000)/((MAESTRO!$B$3:$B$1000="PROVEEDORES")*(UPPER(MAESTRO!$L$3:$L$1000)="CONFIRMADO")),ROWS($A$3:A66))),"")</f>
        <v/>
      </c>
      <c r="K66" s="24" t="str">
        <f ca="1">IFERROR(INDEX(MAESTRO!K:K,_xludf.AGGREGATE(15,6,ROW(MAESTRO!$B$3:$B$1000)/((MAESTRO!$B$3:$B$1000="PROVEEDORES")*(UPPER(MAESTRO!$L$3:$L$1000)="CONFIRMADO")),ROWS($A$3:A66))),"")</f>
        <v/>
      </c>
      <c r="L66" s="24" t="str">
        <f ca="1">IFERROR(INDEX(MAESTRO!L:L,_xludf.AGGREGATE(15,6,ROW(MAESTRO!$B$3:$B$1000)/((MAESTRO!$B$3:$B$1000="PROVEEDORES")*(UPPER(MAESTRO!$L$3:$L$1000)="CONFIRMADO")),ROWS($A$3:A66))),"")</f>
        <v/>
      </c>
      <c r="M66" s="24" t="str">
        <f ca="1">IFERROR(INDEX(MAESTRO!M:M,_xludf.AGGREGATE(15,6,ROW(MAESTRO!$B$3:$B$1000)/((MAESTRO!$B$3:$B$1000="PROVEEDORES")*(UPPER(MAESTRO!$L$3:$L$1000)="CONFIRMADO")),ROWS($A$3:A66))),"")</f>
        <v/>
      </c>
      <c r="N66" s="24" t="str">
        <f ca="1">IFERROR(INDEX(MAESTRO!N:N,_xludf.AGGREGATE(15,6,ROW(MAESTRO!$B$3:$B$1000)/((MAESTRO!$B$3:$B$1000="PROVEEDORES")*(UPPER(MAESTRO!$L$3:$L$1000)="CONFIRMADO")),ROWS($A$3:A66))),"")</f>
        <v/>
      </c>
      <c r="O66" s="24" t="str">
        <f ca="1">IFERROR(INDEX(MAESTRO!O:O,_xludf.AGGREGATE(15,6,ROW(MAESTRO!$B$3:$B$1000)/((MAESTRO!$B$3:$B$1000="PROVEEDORES")*(UPPER(MAESTRO!$L$3:$L$1000)="CONFIRMADO")),ROWS($A$3:A66))),"")</f>
        <v/>
      </c>
      <c r="P66" s="24" t="str">
        <f ca="1">IFERROR(INDEX(MAESTRO!P:P,_xludf.AGGREGATE(15,6,ROW(MAESTRO!$B$3:$B$1000)/((MAESTRO!$B$3:$B$1000="PROVEEDORES")*(UPPER(MAESTRO!$L$3:$L$1000)="CONFIRMADO")),ROWS($A$3:A66))),"")</f>
        <v/>
      </c>
      <c r="Q66" s="24" t="str">
        <f ca="1">IFERROR(INDEX(MAESTRO!Q:Q,_xludf.AGGREGATE(15,6,ROW(MAESTRO!$B$3:$B$1000)/((MAESTRO!$B$3:$B$1000="PROVEEDORES")*(UPPER(MAESTRO!$L$3:$L$1000)="CONFIRMADO")),ROWS($A$3:A66))),"")</f>
        <v/>
      </c>
      <c r="R66" s="24" t="str">
        <f ca="1">IFERROR(INDEX(MAESTRO!R:R,_xludf.AGGREGATE(15,6,ROW(MAESTRO!$B$3:$B$1000)/((MAESTRO!$B$3:$B$1000="PROVEEDORES")*(UPPER(MAESTRO!$L$3:$L$1000)="CONFIRMADO")),ROWS($A$3:A66))),"")</f>
        <v/>
      </c>
      <c r="S66" s="24" t="str">
        <f ca="1">IFERROR(INDEX(MAESTRO!S:S,_xludf.AGGREGATE(15,6,ROW(MAESTRO!$B$3:$B$1000)/((MAESTRO!$B$3:$B$1000="PROVEEDORES")*(UPPER(MAESTRO!$L$3:$L$1000)="CONFIRMADO")),ROWS($A$3:A66))),"")</f>
        <v/>
      </c>
      <c r="T66" s="24" t="str">
        <f ca="1">IFERROR(INDEX(MAESTRO!T:T,_xludf.AGGREGATE(15,6,ROW(MAESTRO!$B$3:$B$1000)/((MAESTRO!$B$3:$B$1000="PROVEEDORES")*(UPPER(MAESTRO!$L$3:$L$1000)="CONFIRMADO")),ROWS($A$3:A66))),"")</f>
        <v/>
      </c>
      <c r="U66" s="24" t="str">
        <f ca="1">IFERROR(INDEX(MAESTRO!U:U,_xludf.AGGREGATE(15,6,ROW(MAESTRO!$B$3:$B$1000)/((MAESTRO!$B$3:$B$1000="PROVEEDORES")*(UPPER(MAESTRO!$L$3:$L$1000)="CONFIRMADO")),ROWS($A$3:A66))),"")</f>
        <v/>
      </c>
      <c r="V66" s="24" t="str">
        <f ca="1">IFERROR(INDEX(MAESTRO!V:V,_xludf.AGGREGATE(15,6,ROW(MAESTRO!$B$3:$B$1000)/((MAESTRO!$B$3:$B$1000="PROVEEDORES")*(UPPER(MAESTRO!$L$3:$L$1000)="CONFIRMADO")),ROWS($A$3:A66))),"")</f>
        <v/>
      </c>
      <c r="W66" s="24" t="str">
        <f ca="1">IFERROR(INDEX(MAESTRO!W:W,_xludf.AGGREGATE(15,6,ROW(MAESTRO!$B$3:$B$1000)/((MAESTRO!$B$3:$B$1000="PROVEEDORES")*(UPPER(MAESTRO!$L$3:$L$1000)="CONFIRMADO")),ROWS($A$3:A66))),"")</f>
        <v/>
      </c>
      <c r="X66" s="24" t="str">
        <f ca="1">IFERROR(INDEX(MAESTRO!X:X,_xludf.AGGREGATE(15,6,ROW(MAESTRO!$B$3:$B$1000)/((MAESTRO!$B$3:$B$1000="PROVEEDORES")*(UPPER(MAESTRO!$L$3:$L$1000)="CONFIRMADO")),ROWS($A$3:A66))),"")</f>
        <v/>
      </c>
    </row>
    <row r="67" spans="1:24" ht="22.05" customHeight="1">
      <c r="A67" s="10" t="str">
        <f ca="1">IFERROR(INDEX(MAESTRO!A:A,_xludf.AGGREGATE(15,6,ROW(MAESTRO!$B$3:$B$1000)/((MAESTRO!$B$3:$B$1000="PROVEEDORES")*(UPPER(MAESTRO!$L$3:$L$1000)="CONFIRMADO")),ROWS($A$3:A67))),"")</f>
        <v/>
      </c>
      <c r="B67" s="10" t="str">
        <f ca="1">IFERROR(INDEX(MAESTRO!B:B,_xludf.AGGREGATE(15,6,ROW(MAESTRO!$B$3:$B$1000)/((MAESTRO!$B$3:$B$1000="PROVEEDORES")*(UPPER(MAESTRO!$L$3:$L$1000)="CONFIRMADO")),ROWS($A$3:A67))),"")</f>
        <v/>
      </c>
      <c r="C67" s="10" t="str">
        <f ca="1">IFERROR(INDEX(MAESTRO!C:C,_xludf.AGGREGATE(15,6,ROW(MAESTRO!$B$3:$B$1000)/((MAESTRO!$B$3:$B$1000="PROVEEDORES")*(UPPER(MAESTRO!$L$3:$L$1000)="CONFIRMADO")),ROWS($A$3:A67))),"")</f>
        <v/>
      </c>
      <c r="D67" s="10" t="str">
        <f ca="1">IFERROR(INDEX(MAESTRO!D:D,_xludf.AGGREGATE(15,6,ROW(MAESTRO!$B$3:$B$1000)/((MAESTRO!$B$3:$B$1000="PROVEEDORES")*(UPPER(MAESTRO!$L$3:$L$1000)="CONFIRMADO")),ROWS($A$3:A67))),"")</f>
        <v/>
      </c>
      <c r="E67" s="10" t="str">
        <f ca="1">IFERROR(INDEX(MAESTRO!E:E,_xludf.AGGREGATE(15,6,ROW(MAESTRO!$B$3:$B$1000)/((MAESTRO!$B$3:$B$1000="PROVEEDORES")*(UPPER(MAESTRO!$L$3:$L$1000)="CONFIRMADO")),ROWS($A$3:A67))),"")</f>
        <v/>
      </c>
      <c r="F67" s="10" t="str">
        <f ca="1">IFERROR(INDEX(MAESTRO!F:F,_xludf.AGGREGATE(15,6,ROW(MAESTRO!$B$3:$B$1000)/((MAESTRO!$B$3:$B$1000="PROVEEDORES")*(UPPER(MAESTRO!$L$3:$L$1000)="CONFIRMADO")),ROWS($A$3:A67))),"")</f>
        <v/>
      </c>
      <c r="G67" s="10" t="str">
        <f ca="1">IFERROR(INDEX(MAESTRO!G:G,_xludf.AGGREGATE(15,6,ROW(MAESTRO!$B$3:$B$1000)/((MAESTRO!$B$3:$B$1000="PROVEEDORES")*(UPPER(MAESTRO!$L$3:$L$1000)="CONFIRMADO")),ROWS($A$3:A67))),"")</f>
        <v/>
      </c>
      <c r="H67" s="10" t="str">
        <f ca="1">IFERROR(INDEX(MAESTRO!H:H,_xludf.AGGREGATE(15,6,ROW(MAESTRO!$B$3:$B$1000)/((MAESTRO!$B$3:$B$1000="PROVEEDORES")*(UPPER(MAESTRO!$L$3:$L$1000)="CONFIRMADO")),ROWS($A$3:A67))),"")</f>
        <v/>
      </c>
      <c r="I67" s="10" t="str">
        <f ca="1">IFERROR(INDEX(MAESTRO!I:I,_xludf.AGGREGATE(15,6,ROW(MAESTRO!$B$3:$B$1000)/((MAESTRO!$B$3:$B$1000="PROVEEDORES")*(UPPER(MAESTRO!$L$3:$L$1000)="CONFIRMADO")),ROWS($A$3:A67))),"")</f>
        <v/>
      </c>
      <c r="J67" s="10" t="str">
        <f ca="1">IFERROR(INDEX(MAESTRO!J:J,_xludf.AGGREGATE(15,6,ROW(MAESTRO!$B$3:$B$1000)/((MAESTRO!$B$3:$B$1000="PROVEEDORES")*(UPPER(MAESTRO!$L$3:$L$1000)="CONFIRMADO")),ROWS($A$3:A67))),"")</f>
        <v/>
      </c>
      <c r="K67" s="10" t="str">
        <f ca="1">IFERROR(INDEX(MAESTRO!K:K,_xludf.AGGREGATE(15,6,ROW(MAESTRO!$B$3:$B$1000)/((MAESTRO!$B$3:$B$1000="PROVEEDORES")*(UPPER(MAESTRO!$L$3:$L$1000)="CONFIRMADO")),ROWS($A$3:A67))),"")</f>
        <v/>
      </c>
      <c r="L67" s="10" t="str">
        <f ca="1">IFERROR(INDEX(MAESTRO!L:L,_xludf.AGGREGATE(15,6,ROW(MAESTRO!$B$3:$B$1000)/((MAESTRO!$B$3:$B$1000="PROVEEDORES")*(UPPER(MAESTRO!$L$3:$L$1000)="CONFIRMADO")),ROWS($A$3:A67))),"")</f>
        <v/>
      </c>
      <c r="M67" s="10" t="str">
        <f ca="1">IFERROR(INDEX(MAESTRO!M:M,_xludf.AGGREGATE(15,6,ROW(MAESTRO!$B$3:$B$1000)/((MAESTRO!$B$3:$B$1000="PROVEEDORES")*(UPPER(MAESTRO!$L$3:$L$1000)="CONFIRMADO")),ROWS($A$3:A67))),"")</f>
        <v/>
      </c>
      <c r="N67" s="10" t="str">
        <f ca="1">IFERROR(INDEX(MAESTRO!N:N,_xludf.AGGREGATE(15,6,ROW(MAESTRO!$B$3:$B$1000)/((MAESTRO!$B$3:$B$1000="PROVEEDORES")*(UPPER(MAESTRO!$L$3:$L$1000)="CONFIRMADO")),ROWS($A$3:A67))),"")</f>
        <v/>
      </c>
      <c r="O67" s="10" t="str">
        <f ca="1">IFERROR(INDEX(MAESTRO!O:O,_xludf.AGGREGATE(15,6,ROW(MAESTRO!$B$3:$B$1000)/((MAESTRO!$B$3:$B$1000="PROVEEDORES")*(UPPER(MAESTRO!$L$3:$L$1000)="CONFIRMADO")),ROWS($A$3:A67))),"")</f>
        <v/>
      </c>
      <c r="P67" s="10" t="str">
        <f ca="1">IFERROR(INDEX(MAESTRO!P:P,_xludf.AGGREGATE(15,6,ROW(MAESTRO!$B$3:$B$1000)/((MAESTRO!$B$3:$B$1000="PROVEEDORES")*(UPPER(MAESTRO!$L$3:$L$1000)="CONFIRMADO")),ROWS($A$3:A67))),"")</f>
        <v/>
      </c>
      <c r="Q67" s="10" t="str">
        <f ca="1">IFERROR(INDEX(MAESTRO!Q:Q,_xludf.AGGREGATE(15,6,ROW(MAESTRO!$B$3:$B$1000)/((MAESTRO!$B$3:$B$1000="PROVEEDORES")*(UPPER(MAESTRO!$L$3:$L$1000)="CONFIRMADO")),ROWS($A$3:A67))),"")</f>
        <v/>
      </c>
      <c r="R67" s="10" t="str">
        <f ca="1">IFERROR(INDEX(MAESTRO!R:R,_xludf.AGGREGATE(15,6,ROW(MAESTRO!$B$3:$B$1000)/((MAESTRO!$B$3:$B$1000="PROVEEDORES")*(UPPER(MAESTRO!$L$3:$L$1000)="CONFIRMADO")),ROWS($A$3:A67))),"")</f>
        <v/>
      </c>
      <c r="S67" s="10" t="str">
        <f ca="1">IFERROR(INDEX(MAESTRO!S:S,_xludf.AGGREGATE(15,6,ROW(MAESTRO!$B$3:$B$1000)/((MAESTRO!$B$3:$B$1000="PROVEEDORES")*(UPPER(MAESTRO!$L$3:$L$1000)="CONFIRMADO")),ROWS($A$3:A67))),"")</f>
        <v/>
      </c>
      <c r="T67" s="10" t="str">
        <f ca="1">IFERROR(INDEX(MAESTRO!T:T,_xludf.AGGREGATE(15,6,ROW(MAESTRO!$B$3:$B$1000)/((MAESTRO!$B$3:$B$1000="PROVEEDORES")*(UPPER(MAESTRO!$L$3:$L$1000)="CONFIRMADO")),ROWS($A$3:A67))),"")</f>
        <v/>
      </c>
      <c r="U67" s="10" t="str">
        <f ca="1">IFERROR(INDEX(MAESTRO!U:U,_xludf.AGGREGATE(15,6,ROW(MAESTRO!$B$3:$B$1000)/((MAESTRO!$B$3:$B$1000="PROVEEDORES")*(UPPER(MAESTRO!$L$3:$L$1000)="CONFIRMADO")),ROWS($A$3:A67))),"")</f>
        <v/>
      </c>
      <c r="V67" s="10" t="str">
        <f ca="1">IFERROR(INDEX(MAESTRO!V:V,_xludf.AGGREGATE(15,6,ROW(MAESTRO!$B$3:$B$1000)/((MAESTRO!$B$3:$B$1000="PROVEEDORES")*(UPPER(MAESTRO!$L$3:$L$1000)="CONFIRMADO")),ROWS($A$3:A67))),"")</f>
        <v/>
      </c>
      <c r="W67" s="10" t="str">
        <f ca="1">IFERROR(INDEX(MAESTRO!W:W,_xludf.AGGREGATE(15,6,ROW(MAESTRO!$B$3:$B$1000)/((MAESTRO!$B$3:$B$1000="PROVEEDORES")*(UPPER(MAESTRO!$L$3:$L$1000)="CONFIRMADO")),ROWS($A$3:A67))),"")</f>
        <v/>
      </c>
      <c r="X67" s="10" t="str">
        <f ca="1">IFERROR(INDEX(MAESTRO!X:X,_xludf.AGGREGATE(15,6,ROW(MAESTRO!$B$3:$B$1000)/((MAESTRO!$B$3:$B$1000="PROVEEDORES")*(UPPER(MAESTRO!$L$3:$L$1000)="CONFIRMADO")),ROWS($A$3:A67))),"")</f>
        <v/>
      </c>
    </row>
    <row r="68" spans="1:24" ht="22.05" customHeight="1">
      <c r="A68" s="24" t="str">
        <f ca="1">IFERROR(INDEX(MAESTRO!A:A,_xludf.AGGREGATE(15,6,ROW(MAESTRO!$B$3:$B$1000)/((MAESTRO!$B$3:$B$1000="PROVEEDORES")*(UPPER(MAESTRO!$L$3:$L$1000)="CONFIRMADO")),ROWS($A$3:A68))),"")</f>
        <v/>
      </c>
      <c r="B68" s="24" t="str">
        <f ca="1">IFERROR(INDEX(MAESTRO!B:B,_xludf.AGGREGATE(15,6,ROW(MAESTRO!$B$3:$B$1000)/((MAESTRO!$B$3:$B$1000="PROVEEDORES")*(UPPER(MAESTRO!$L$3:$L$1000)="CONFIRMADO")),ROWS($A$3:A68))),"")</f>
        <v/>
      </c>
      <c r="C68" s="24" t="str">
        <f ca="1">IFERROR(INDEX(MAESTRO!C:C,_xludf.AGGREGATE(15,6,ROW(MAESTRO!$B$3:$B$1000)/((MAESTRO!$B$3:$B$1000="PROVEEDORES")*(UPPER(MAESTRO!$L$3:$L$1000)="CONFIRMADO")),ROWS($A$3:A68))),"")</f>
        <v/>
      </c>
      <c r="D68" s="24" t="str">
        <f ca="1">IFERROR(INDEX(MAESTRO!D:D,_xludf.AGGREGATE(15,6,ROW(MAESTRO!$B$3:$B$1000)/((MAESTRO!$B$3:$B$1000="PROVEEDORES")*(UPPER(MAESTRO!$L$3:$L$1000)="CONFIRMADO")),ROWS($A$3:A68))),"")</f>
        <v/>
      </c>
      <c r="E68" s="24" t="str">
        <f ca="1">IFERROR(INDEX(MAESTRO!E:E,_xludf.AGGREGATE(15,6,ROW(MAESTRO!$B$3:$B$1000)/((MAESTRO!$B$3:$B$1000="PROVEEDORES")*(UPPER(MAESTRO!$L$3:$L$1000)="CONFIRMADO")),ROWS($A$3:A68))),"")</f>
        <v/>
      </c>
      <c r="F68" s="24" t="str">
        <f ca="1">IFERROR(INDEX(MAESTRO!F:F,_xludf.AGGREGATE(15,6,ROW(MAESTRO!$B$3:$B$1000)/((MAESTRO!$B$3:$B$1000="PROVEEDORES")*(UPPER(MAESTRO!$L$3:$L$1000)="CONFIRMADO")),ROWS($A$3:A68))),"")</f>
        <v/>
      </c>
      <c r="G68" s="24" t="str">
        <f ca="1">IFERROR(INDEX(MAESTRO!G:G,_xludf.AGGREGATE(15,6,ROW(MAESTRO!$B$3:$B$1000)/((MAESTRO!$B$3:$B$1000="PROVEEDORES")*(UPPER(MAESTRO!$L$3:$L$1000)="CONFIRMADO")),ROWS($A$3:A68))),"")</f>
        <v/>
      </c>
      <c r="H68" s="24" t="str">
        <f ca="1">IFERROR(INDEX(MAESTRO!H:H,_xludf.AGGREGATE(15,6,ROW(MAESTRO!$B$3:$B$1000)/((MAESTRO!$B$3:$B$1000="PROVEEDORES")*(UPPER(MAESTRO!$L$3:$L$1000)="CONFIRMADO")),ROWS($A$3:A68))),"")</f>
        <v/>
      </c>
      <c r="I68" s="24" t="str">
        <f ca="1">IFERROR(INDEX(MAESTRO!I:I,_xludf.AGGREGATE(15,6,ROW(MAESTRO!$B$3:$B$1000)/((MAESTRO!$B$3:$B$1000="PROVEEDORES")*(UPPER(MAESTRO!$L$3:$L$1000)="CONFIRMADO")),ROWS($A$3:A68))),"")</f>
        <v/>
      </c>
      <c r="J68" s="24" t="str">
        <f ca="1">IFERROR(INDEX(MAESTRO!J:J,_xludf.AGGREGATE(15,6,ROW(MAESTRO!$B$3:$B$1000)/((MAESTRO!$B$3:$B$1000="PROVEEDORES")*(UPPER(MAESTRO!$L$3:$L$1000)="CONFIRMADO")),ROWS($A$3:A68))),"")</f>
        <v/>
      </c>
      <c r="K68" s="24" t="str">
        <f ca="1">IFERROR(INDEX(MAESTRO!K:K,_xludf.AGGREGATE(15,6,ROW(MAESTRO!$B$3:$B$1000)/((MAESTRO!$B$3:$B$1000="PROVEEDORES")*(UPPER(MAESTRO!$L$3:$L$1000)="CONFIRMADO")),ROWS($A$3:A68))),"")</f>
        <v/>
      </c>
      <c r="L68" s="24" t="str">
        <f ca="1">IFERROR(INDEX(MAESTRO!L:L,_xludf.AGGREGATE(15,6,ROW(MAESTRO!$B$3:$B$1000)/((MAESTRO!$B$3:$B$1000="PROVEEDORES")*(UPPER(MAESTRO!$L$3:$L$1000)="CONFIRMADO")),ROWS($A$3:A68))),"")</f>
        <v/>
      </c>
      <c r="M68" s="24" t="str">
        <f ca="1">IFERROR(INDEX(MAESTRO!M:M,_xludf.AGGREGATE(15,6,ROW(MAESTRO!$B$3:$B$1000)/((MAESTRO!$B$3:$B$1000="PROVEEDORES")*(UPPER(MAESTRO!$L$3:$L$1000)="CONFIRMADO")),ROWS($A$3:A68))),"")</f>
        <v/>
      </c>
      <c r="N68" s="24" t="str">
        <f ca="1">IFERROR(INDEX(MAESTRO!N:N,_xludf.AGGREGATE(15,6,ROW(MAESTRO!$B$3:$B$1000)/((MAESTRO!$B$3:$B$1000="PROVEEDORES")*(UPPER(MAESTRO!$L$3:$L$1000)="CONFIRMADO")),ROWS($A$3:A68))),"")</f>
        <v/>
      </c>
      <c r="O68" s="24" t="str">
        <f ca="1">IFERROR(INDEX(MAESTRO!O:O,_xludf.AGGREGATE(15,6,ROW(MAESTRO!$B$3:$B$1000)/((MAESTRO!$B$3:$B$1000="PROVEEDORES")*(UPPER(MAESTRO!$L$3:$L$1000)="CONFIRMADO")),ROWS($A$3:A68))),"")</f>
        <v/>
      </c>
      <c r="P68" s="24" t="str">
        <f ca="1">IFERROR(INDEX(MAESTRO!P:P,_xludf.AGGREGATE(15,6,ROW(MAESTRO!$B$3:$B$1000)/((MAESTRO!$B$3:$B$1000="PROVEEDORES")*(UPPER(MAESTRO!$L$3:$L$1000)="CONFIRMADO")),ROWS($A$3:A68))),"")</f>
        <v/>
      </c>
      <c r="Q68" s="24" t="str">
        <f ca="1">IFERROR(INDEX(MAESTRO!Q:Q,_xludf.AGGREGATE(15,6,ROW(MAESTRO!$B$3:$B$1000)/((MAESTRO!$B$3:$B$1000="PROVEEDORES")*(UPPER(MAESTRO!$L$3:$L$1000)="CONFIRMADO")),ROWS($A$3:A68))),"")</f>
        <v/>
      </c>
      <c r="R68" s="24" t="str">
        <f ca="1">IFERROR(INDEX(MAESTRO!R:R,_xludf.AGGREGATE(15,6,ROW(MAESTRO!$B$3:$B$1000)/((MAESTRO!$B$3:$B$1000="PROVEEDORES")*(UPPER(MAESTRO!$L$3:$L$1000)="CONFIRMADO")),ROWS($A$3:A68))),"")</f>
        <v/>
      </c>
      <c r="S68" s="24" t="str">
        <f ca="1">IFERROR(INDEX(MAESTRO!S:S,_xludf.AGGREGATE(15,6,ROW(MAESTRO!$B$3:$B$1000)/((MAESTRO!$B$3:$B$1000="PROVEEDORES")*(UPPER(MAESTRO!$L$3:$L$1000)="CONFIRMADO")),ROWS($A$3:A68))),"")</f>
        <v/>
      </c>
      <c r="T68" s="24" t="str">
        <f ca="1">IFERROR(INDEX(MAESTRO!T:T,_xludf.AGGREGATE(15,6,ROW(MAESTRO!$B$3:$B$1000)/((MAESTRO!$B$3:$B$1000="PROVEEDORES")*(UPPER(MAESTRO!$L$3:$L$1000)="CONFIRMADO")),ROWS($A$3:A68))),"")</f>
        <v/>
      </c>
      <c r="U68" s="24" t="str">
        <f ca="1">IFERROR(INDEX(MAESTRO!U:U,_xludf.AGGREGATE(15,6,ROW(MAESTRO!$B$3:$B$1000)/((MAESTRO!$B$3:$B$1000="PROVEEDORES")*(UPPER(MAESTRO!$L$3:$L$1000)="CONFIRMADO")),ROWS($A$3:A68))),"")</f>
        <v/>
      </c>
      <c r="V68" s="24" t="str">
        <f ca="1">IFERROR(INDEX(MAESTRO!V:V,_xludf.AGGREGATE(15,6,ROW(MAESTRO!$B$3:$B$1000)/((MAESTRO!$B$3:$B$1000="PROVEEDORES")*(UPPER(MAESTRO!$L$3:$L$1000)="CONFIRMADO")),ROWS($A$3:A68))),"")</f>
        <v/>
      </c>
      <c r="W68" s="24" t="str">
        <f ca="1">IFERROR(INDEX(MAESTRO!W:W,_xludf.AGGREGATE(15,6,ROW(MAESTRO!$B$3:$B$1000)/((MAESTRO!$B$3:$B$1000="PROVEEDORES")*(UPPER(MAESTRO!$L$3:$L$1000)="CONFIRMADO")),ROWS($A$3:A68))),"")</f>
        <v/>
      </c>
      <c r="X68" s="24" t="str">
        <f ca="1">IFERROR(INDEX(MAESTRO!X:X,_xludf.AGGREGATE(15,6,ROW(MAESTRO!$B$3:$B$1000)/((MAESTRO!$B$3:$B$1000="PROVEEDORES")*(UPPER(MAESTRO!$L$3:$L$1000)="CONFIRMADO")),ROWS($A$3:A68))),"")</f>
        <v/>
      </c>
    </row>
    <row r="69" spans="1:24" ht="22.05" customHeight="1">
      <c r="A69" s="10" t="str">
        <f ca="1">IFERROR(INDEX(MAESTRO!A:A,_xludf.AGGREGATE(15,6,ROW(MAESTRO!$B$3:$B$1000)/((MAESTRO!$B$3:$B$1000="PROVEEDORES")*(UPPER(MAESTRO!$L$3:$L$1000)="CONFIRMADO")),ROWS($A$3:A69))),"")</f>
        <v/>
      </c>
      <c r="B69" s="10" t="str">
        <f ca="1">IFERROR(INDEX(MAESTRO!B:B,_xludf.AGGREGATE(15,6,ROW(MAESTRO!$B$3:$B$1000)/((MAESTRO!$B$3:$B$1000="PROVEEDORES")*(UPPER(MAESTRO!$L$3:$L$1000)="CONFIRMADO")),ROWS($A$3:A69))),"")</f>
        <v/>
      </c>
      <c r="C69" s="10" t="str">
        <f ca="1">IFERROR(INDEX(MAESTRO!C:C,_xludf.AGGREGATE(15,6,ROW(MAESTRO!$B$3:$B$1000)/((MAESTRO!$B$3:$B$1000="PROVEEDORES")*(UPPER(MAESTRO!$L$3:$L$1000)="CONFIRMADO")),ROWS($A$3:A69))),"")</f>
        <v/>
      </c>
      <c r="D69" s="10" t="str">
        <f ca="1">IFERROR(INDEX(MAESTRO!D:D,_xludf.AGGREGATE(15,6,ROW(MAESTRO!$B$3:$B$1000)/((MAESTRO!$B$3:$B$1000="PROVEEDORES")*(UPPER(MAESTRO!$L$3:$L$1000)="CONFIRMADO")),ROWS($A$3:A69))),"")</f>
        <v/>
      </c>
      <c r="E69" s="10" t="str">
        <f ca="1">IFERROR(INDEX(MAESTRO!E:E,_xludf.AGGREGATE(15,6,ROW(MAESTRO!$B$3:$B$1000)/((MAESTRO!$B$3:$B$1000="PROVEEDORES")*(UPPER(MAESTRO!$L$3:$L$1000)="CONFIRMADO")),ROWS($A$3:A69))),"")</f>
        <v/>
      </c>
      <c r="F69" s="10" t="str">
        <f ca="1">IFERROR(INDEX(MAESTRO!F:F,_xludf.AGGREGATE(15,6,ROW(MAESTRO!$B$3:$B$1000)/((MAESTRO!$B$3:$B$1000="PROVEEDORES")*(UPPER(MAESTRO!$L$3:$L$1000)="CONFIRMADO")),ROWS($A$3:A69))),"")</f>
        <v/>
      </c>
      <c r="G69" s="10" t="str">
        <f ca="1">IFERROR(INDEX(MAESTRO!G:G,_xludf.AGGREGATE(15,6,ROW(MAESTRO!$B$3:$B$1000)/((MAESTRO!$B$3:$B$1000="PROVEEDORES")*(UPPER(MAESTRO!$L$3:$L$1000)="CONFIRMADO")),ROWS($A$3:A69))),"")</f>
        <v/>
      </c>
      <c r="H69" s="10" t="str">
        <f ca="1">IFERROR(INDEX(MAESTRO!H:H,_xludf.AGGREGATE(15,6,ROW(MAESTRO!$B$3:$B$1000)/((MAESTRO!$B$3:$B$1000="PROVEEDORES")*(UPPER(MAESTRO!$L$3:$L$1000)="CONFIRMADO")),ROWS($A$3:A69))),"")</f>
        <v/>
      </c>
      <c r="I69" s="10" t="str">
        <f ca="1">IFERROR(INDEX(MAESTRO!I:I,_xludf.AGGREGATE(15,6,ROW(MAESTRO!$B$3:$B$1000)/((MAESTRO!$B$3:$B$1000="PROVEEDORES")*(UPPER(MAESTRO!$L$3:$L$1000)="CONFIRMADO")),ROWS($A$3:A69))),"")</f>
        <v/>
      </c>
      <c r="J69" s="10" t="str">
        <f ca="1">IFERROR(INDEX(MAESTRO!J:J,_xludf.AGGREGATE(15,6,ROW(MAESTRO!$B$3:$B$1000)/((MAESTRO!$B$3:$B$1000="PROVEEDORES")*(UPPER(MAESTRO!$L$3:$L$1000)="CONFIRMADO")),ROWS($A$3:A69))),"")</f>
        <v/>
      </c>
      <c r="K69" s="10" t="str">
        <f ca="1">IFERROR(INDEX(MAESTRO!K:K,_xludf.AGGREGATE(15,6,ROW(MAESTRO!$B$3:$B$1000)/((MAESTRO!$B$3:$B$1000="PROVEEDORES")*(UPPER(MAESTRO!$L$3:$L$1000)="CONFIRMADO")),ROWS($A$3:A69))),"")</f>
        <v/>
      </c>
      <c r="L69" s="10" t="str">
        <f ca="1">IFERROR(INDEX(MAESTRO!L:L,_xludf.AGGREGATE(15,6,ROW(MAESTRO!$B$3:$B$1000)/((MAESTRO!$B$3:$B$1000="PROVEEDORES")*(UPPER(MAESTRO!$L$3:$L$1000)="CONFIRMADO")),ROWS($A$3:A69))),"")</f>
        <v/>
      </c>
      <c r="M69" s="10" t="str">
        <f ca="1">IFERROR(INDEX(MAESTRO!M:M,_xludf.AGGREGATE(15,6,ROW(MAESTRO!$B$3:$B$1000)/((MAESTRO!$B$3:$B$1000="PROVEEDORES")*(UPPER(MAESTRO!$L$3:$L$1000)="CONFIRMADO")),ROWS($A$3:A69))),"")</f>
        <v/>
      </c>
      <c r="N69" s="10" t="str">
        <f ca="1">IFERROR(INDEX(MAESTRO!N:N,_xludf.AGGREGATE(15,6,ROW(MAESTRO!$B$3:$B$1000)/((MAESTRO!$B$3:$B$1000="PROVEEDORES")*(UPPER(MAESTRO!$L$3:$L$1000)="CONFIRMADO")),ROWS($A$3:A69))),"")</f>
        <v/>
      </c>
      <c r="O69" s="10" t="str">
        <f ca="1">IFERROR(INDEX(MAESTRO!O:O,_xludf.AGGREGATE(15,6,ROW(MAESTRO!$B$3:$B$1000)/((MAESTRO!$B$3:$B$1000="PROVEEDORES")*(UPPER(MAESTRO!$L$3:$L$1000)="CONFIRMADO")),ROWS($A$3:A69))),"")</f>
        <v/>
      </c>
      <c r="P69" s="10" t="str">
        <f ca="1">IFERROR(INDEX(MAESTRO!P:P,_xludf.AGGREGATE(15,6,ROW(MAESTRO!$B$3:$B$1000)/((MAESTRO!$B$3:$B$1000="PROVEEDORES")*(UPPER(MAESTRO!$L$3:$L$1000)="CONFIRMADO")),ROWS($A$3:A69))),"")</f>
        <v/>
      </c>
      <c r="Q69" s="10" t="str">
        <f ca="1">IFERROR(INDEX(MAESTRO!Q:Q,_xludf.AGGREGATE(15,6,ROW(MAESTRO!$B$3:$B$1000)/((MAESTRO!$B$3:$B$1000="PROVEEDORES")*(UPPER(MAESTRO!$L$3:$L$1000)="CONFIRMADO")),ROWS($A$3:A69))),"")</f>
        <v/>
      </c>
      <c r="R69" s="10" t="str">
        <f ca="1">IFERROR(INDEX(MAESTRO!R:R,_xludf.AGGREGATE(15,6,ROW(MAESTRO!$B$3:$B$1000)/((MAESTRO!$B$3:$B$1000="PROVEEDORES")*(UPPER(MAESTRO!$L$3:$L$1000)="CONFIRMADO")),ROWS($A$3:A69))),"")</f>
        <v/>
      </c>
      <c r="S69" s="10" t="str">
        <f ca="1">IFERROR(INDEX(MAESTRO!S:S,_xludf.AGGREGATE(15,6,ROW(MAESTRO!$B$3:$B$1000)/((MAESTRO!$B$3:$B$1000="PROVEEDORES")*(UPPER(MAESTRO!$L$3:$L$1000)="CONFIRMADO")),ROWS($A$3:A69))),"")</f>
        <v/>
      </c>
      <c r="T69" s="10" t="str">
        <f ca="1">IFERROR(INDEX(MAESTRO!T:T,_xludf.AGGREGATE(15,6,ROW(MAESTRO!$B$3:$B$1000)/((MAESTRO!$B$3:$B$1000="PROVEEDORES")*(UPPER(MAESTRO!$L$3:$L$1000)="CONFIRMADO")),ROWS($A$3:A69))),"")</f>
        <v/>
      </c>
      <c r="U69" s="10" t="str">
        <f ca="1">IFERROR(INDEX(MAESTRO!U:U,_xludf.AGGREGATE(15,6,ROW(MAESTRO!$B$3:$B$1000)/((MAESTRO!$B$3:$B$1000="PROVEEDORES")*(UPPER(MAESTRO!$L$3:$L$1000)="CONFIRMADO")),ROWS($A$3:A69))),"")</f>
        <v/>
      </c>
      <c r="V69" s="10" t="str">
        <f ca="1">IFERROR(INDEX(MAESTRO!V:V,_xludf.AGGREGATE(15,6,ROW(MAESTRO!$B$3:$B$1000)/((MAESTRO!$B$3:$B$1000="PROVEEDORES")*(UPPER(MAESTRO!$L$3:$L$1000)="CONFIRMADO")),ROWS($A$3:A69))),"")</f>
        <v/>
      </c>
      <c r="W69" s="10" t="str">
        <f ca="1">IFERROR(INDEX(MAESTRO!W:W,_xludf.AGGREGATE(15,6,ROW(MAESTRO!$B$3:$B$1000)/((MAESTRO!$B$3:$B$1000="PROVEEDORES")*(UPPER(MAESTRO!$L$3:$L$1000)="CONFIRMADO")),ROWS($A$3:A69))),"")</f>
        <v/>
      </c>
      <c r="X69" s="10" t="str">
        <f ca="1">IFERROR(INDEX(MAESTRO!X:X,_xludf.AGGREGATE(15,6,ROW(MAESTRO!$B$3:$B$1000)/((MAESTRO!$B$3:$B$1000="PROVEEDORES")*(UPPER(MAESTRO!$L$3:$L$1000)="CONFIRMADO")),ROWS($A$3:A69))),"")</f>
        <v/>
      </c>
    </row>
    <row r="70" spans="1:24" ht="22.05" customHeight="1">
      <c r="A70" s="24" t="str">
        <f ca="1">IFERROR(INDEX(MAESTRO!A:A,_xludf.AGGREGATE(15,6,ROW(MAESTRO!$B$3:$B$1000)/((MAESTRO!$B$3:$B$1000="PROVEEDORES")*(UPPER(MAESTRO!$L$3:$L$1000)="CONFIRMADO")),ROWS($A$3:A70))),"")</f>
        <v/>
      </c>
      <c r="B70" s="24" t="str">
        <f ca="1">IFERROR(INDEX(MAESTRO!B:B,_xludf.AGGREGATE(15,6,ROW(MAESTRO!$B$3:$B$1000)/((MAESTRO!$B$3:$B$1000="PROVEEDORES")*(UPPER(MAESTRO!$L$3:$L$1000)="CONFIRMADO")),ROWS($A$3:A70))),"")</f>
        <v/>
      </c>
      <c r="C70" s="24" t="str">
        <f ca="1">IFERROR(INDEX(MAESTRO!C:C,_xludf.AGGREGATE(15,6,ROW(MAESTRO!$B$3:$B$1000)/((MAESTRO!$B$3:$B$1000="PROVEEDORES")*(UPPER(MAESTRO!$L$3:$L$1000)="CONFIRMADO")),ROWS($A$3:A70))),"")</f>
        <v/>
      </c>
      <c r="D70" s="24" t="str">
        <f ca="1">IFERROR(INDEX(MAESTRO!D:D,_xludf.AGGREGATE(15,6,ROW(MAESTRO!$B$3:$B$1000)/((MAESTRO!$B$3:$B$1000="PROVEEDORES")*(UPPER(MAESTRO!$L$3:$L$1000)="CONFIRMADO")),ROWS($A$3:A70))),"")</f>
        <v/>
      </c>
      <c r="E70" s="24" t="str">
        <f ca="1">IFERROR(INDEX(MAESTRO!E:E,_xludf.AGGREGATE(15,6,ROW(MAESTRO!$B$3:$B$1000)/((MAESTRO!$B$3:$B$1000="PROVEEDORES")*(UPPER(MAESTRO!$L$3:$L$1000)="CONFIRMADO")),ROWS($A$3:A70))),"")</f>
        <v/>
      </c>
      <c r="F70" s="24" t="str">
        <f ca="1">IFERROR(INDEX(MAESTRO!F:F,_xludf.AGGREGATE(15,6,ROW(MAESTRO!$B$3:$B$1000)/((MAESTRO!$B$3:$B$1000="PROVEEDORES")*(UPPER(MAESTRO!$L$3:$L$1000)="CONFIRMADO")),ROWS($A$3:A70))),"")</f>
        <v/>
      </c>
      <c r="G70" s="24" t="str">
        <f ca="1">IFERROR(INDEX(MAESTRO!G:G,_xludf.AGGREGATE(15,6,ROW(MAESTRO!$B$3:$B$1000)/((MAESTRO!$B$3:$B$1000="PROVEEDORES")*(UPPER(MAESTRO!$L$3:$L$1000)="CONFIRMADO")),ROWS($A$3:A70))),"")</f>
        <v/>
      </c>
      <c r="H70" s="24" t="str">
        <f ca="1">IFERROR(INDEX(MAESTRO!H:H,_xludf.AGGREGATE(15,6,ROW(MAESTRO!$B$3:$B$1000)/((MAESTRO!$B$3:$B$1000="PROVEEDORES")*(UPPER(MAESTRO!$L$3:$L$1000)="CONFIRMADO")),ROWS($A$3:A70))),"")</f>
        <v/>
      </c>
      <c r="I70" s="24" t="str">
        <f ca="1">IFERROR(INDEX(MAESTRO!I:I,_xludf.AGGREGATE(15,6,ROW(MAESTRO!$B$3:$B$1000)/((MAESTRO!$B$3:$B$1000="PROVEEDORES")*(UPPER(MAESTRO!$L$3:$L$1000)="CONFIRMADO")),ROWS($A$3:A70))),"")</f>
        <v/>
      </c>
      <c r="J70" s="24" t="str">
        <f ca="1">IFERROR(INDEX(MAESTRO!J:J,_xludf.AGGREGATE(15,6,ROW(MAESTRO!$B$3:$B$1000)/((MAESTRO!$B$3:$B$1000="PROVEEDORES")*(UPPER(MAESTRO!$L$3:$L$1000)="CONFIRMADO")),ROWS($A$3:A70))),"")</f>
        <v/>
      </c>
      <c r="K70" s="24" t="str">
        <f ca="1">IFERROR(INDEX(MAESTRO!K:K,_xludf.AGGREGATE(15,6,ROW(MAESTRO!$B$3:$B$1000)/((MAESTRO!$B$3:$B$1000="PROVEEDORES")*(UPPER(MAESTRO!$L$3:$L$1000)="CONFIRMADO")),ROWS($A$3:A70))),"")</f>
        <v/>
      </c>
      <c r="L70" s="24" t="str">
        <f ca="1">IFERROR(INDEX(MAESTRO!L:L,_xludf.AGGREGATE(15,6,ROW(MAESTRO!$B$3:$B$1000)/((MAESTRO!$B$3:$B$1000="PROVEEDORES")*(UPPER(MAESTRO!$L$3:$L$1000)="CONFIRMADO")),ROWS($A$3:A70))),"")</f>
        <v/>
      </c>
      <c r="M70" s="24" t="str">
        <f ca="1">IFERROR(INDEX(MAESTRO!M:M,_xludf.AGGREGATE(15,6,ROW(MAESTRO!$B$3:$B$1000)/((MAESTRO!$B$3:$B$1000="PROVEEDORES")*(UPPER(MAESTRO!$L$3:$L$1000)="CONFIRMADO")),ROWS($A$3:A70))),"")</f>
        <v/>
      </c>
      <c r="N70" s="24" t="str">
        <f ca="1">IFERROR(INDEX(MAESTRO!N:N,_xludf.AGGREGATE(15,6,ROW(MAESTRO!$B$3:$B$1000)/((MAESTRO!$B$3:$B$1000="PROVEEDORES")*(UPPER(MAESTRO!$L$3:$L$1000)="CONFIRMADO")),ROWS($A$3:A70))),"")</f>
        <v/>
      </c>
      <c r="O70" s="24" t="str">
        <f ca="1">IFERROR(INDEX(MAESTRO!O:O,_xludf.AGGREGATE(15,6,ROW(MAESTRO!$B$3:$B$1000)/((MAESTRO!$B$3:$B$1000="PROVEEDORES")*(UPPER(MAESTRO!$L$3:$L$1000)="CONFIRMADO")),ROWS($A$3:A70))),"")</f>
        <v/>
      </c>
      <c r="P70" s="24" t="str">
        <f ca="1">IFERROR(INDEX(MAESTRO!P:P,_xludf.AGGREGATE(15,6,ROW(MAESTRO!$B$3:$B$1000)/((MAESTRO!$B$3:$B$1000="PROVEEDORES")*(UPPER(MAESTRO!$L$3:$L$1000)="CONFIRMADO")),ROWS($A$3:A70))),"")</f>
        <v/>
      </c>
      <c r="Q70" s="24" t="str">
        <f ca="1">IFERROR(INDEX(MAESTRO!Q:Q,_xludf.AGGREGATE(15,6,ROW(MAESTRO!$B$3:$B$1000)/((MAESTRO!$B$3:$B$1000="PROVEEDORES")*(UPPER(MAESTRO!$L$3:$L$1000)="CONFIRMADO")),ROWS($A$3:A70))),"")</f>
        <v/>
      </c>
      <c r="R70" s="24" t="str">
        <f ca="1">IFERROR(INDEX(MAESTRO!R:R,_xludf.AGGREGATE(15,6,ROW(MAESTRO!$B$3:$B$1000)/((MAESTRO!$B$3:$B$1000="PROVEEDORES")*(UPPER(MAESTRO!$L$3:$L$1000)="CONFIRMADO")),ROWS($A$3:A70))),"")</f>
        <v/>
      </c>
      <c r="S70" s="24" t="str">
        <f ca="1">IFERROR(INDEX(MAESTRO!S:S,_xludf.AGGREGATE(15,6,ROW(MAESTRO!$B$3:$B$1000)/((MAESTRO!$B$3:$B$1000="PROVEEDORES")*(UPPER(MAESTRO!$L$3:$L$1000)="CONFIRMADO")),ROWS($A$3:A70))),"")</f>
        <v/>
      </c>
      <c r="T70" s="24" t="str">
        <f ca="1">IFERROR(INDEX(MAESTRO!T:T,_xludf.AGGREGATE(15,6,ROW(MAESTRO!$B$3:$B$1000)/((MAESTRO!$B$3:$B$1000="PROVEEDORES")*(UPPER(MAESTRO!$L$3:$L$1000)="CONFIRMADO")),ROWS($A$3:A70))),"")</f>
        <v/>
      </c>
      <c r="U70" s="24" t="str">
        <f ca="1">IFERROR(INDEX(MAESTRO!U:U,_xludf.AGGREGATE(15,6,ROW(MAESTRO!$B$3:$B$1000)/((MAESTRO!$B$3:$B$1000="PROVEEDORES")*(UPPER(MAESTRO!$L$3:$L$1000)="CONFIRMADO")),ROWS($A$3:A70))),"")</f>
        <v/>
      </c>
      <c r="V70" s="24" t="str">
        <f ca="1">IFERROR(INDEX(MAESTRO!V:V,_xludf.AGGREGATE(15,6,ROW(MAESTRO!$B$3:$B$1000)/((MAESTRO!$B$3:$B$1000="PROVEEDORES")*(UPPER(MAESTRO!$L$3:$L$1000)="CONFIRMADO")),ROWS($A$3:A70))),"")</f>
        <v/>
      </c>
      <c r="W70" s="24" t="str">
        <f ca="1">IFERROR(INDEX(MAESTRO!W:W,_xludf.AGGREGATE(15,6,ROW(MAESTRO!$B$3:$B$1000)/((MAESTRO!$B$3:$B$1000="PROVEEDORES")*(UPPER(MAESTRO!$L$3:$L$1000)="CONFIRMADO")),ROWS($A$3:A70))),"")</f>
        <v/>
      </c>
      <c r="X70" s="24" t="str">
        <f ca="1">IFERROR(INDEX(MAESTRO!X:X,_xludf.AGGREGATE(15,6,ROW(MAESTRO!$B$3:$B$1000)/((MAESTRO!$B$3:$B$1000="PROVEEDORES")*(UPPER(MAESTRO!$L$3:$L$1000)="CONFIRMADO")),ROWS($A$3:A70))),"")</f>
        <v/>
      </c>
    </row>
    <row r="71" spans="1:24" ht="22.05" customHeight="1">
      <c r="A71" s="10" t="str">
        <f ca="1">IFERROR(INDEX(MAESTRO!A:A,_xludf.AGGREGATE(15,6,ROW(MAESTRO!$B$3:$B$1000)/((MAESTRO!$B$3:$B$1000="PROVEEDORES")*(UPPER(MAESTRO!$L$3:$L$1000)="CONFIRMADO")),ROWS($A$3:A71))),"")</f>
        <v/>
      </c>
      <c r="B71" s="10" t="str">
        <f ca="1">IFERROR(INDEX(MAESTRO!B:B,_xludf.AGGREGATE(15,6,ROW(MAESTRO!$B$3:$B$1000)/((MAESTRO!$B$3:$B$1000="PROVEEDORES")*(UPPER(MAESTRO!$L$3:$L$1000)="CONFIRMADO")),ROWS($A$3:A71))),"")</f>
        <v/>
      </c>
      <c r="C71" s="10" t="str">
        <f ca="1">IFERROR(INDEX(MAESTRO!C:C,_xludf.AGGREGATE(15,6,ROW(MAESTRO!$B$3:$B$1000)/((MAESTRO!$B$3:$B$1000="PROVEEDORES")*(UPPER(MAESTRO!$L$3:$L$1000)="CONFIRMADO")),ROWS($A$3:A71))),"")</f>
        <v/>
      </c>
      <c r="D71" s="10" t="str">
        <f ca="1">IFERROR(INDEX(MAESTRO!D:D,_xludf.AGGREGATE(15,6,ROW(MAESTRO!$B$3:$B$1000)/((MAESTRO!$B$3:$B$1000="PROVEEDORES")*(UPPER(MAESTRO!$L$3:$L$1000)="CONFIRMADO")),ROWS($A$3:A71))),"")</f>
        <v/>
      </c>
      <c r="E71" s="10" t="str">
        <f ca="1">IFERROR(INDEX(MAESTRO!E:E,_xludf.AGGREGATE(15,6,ROW(MAESTRO!$B$3:$B$1000)/((MAESTRO!$B$3:$B$1000="PROVEEDORES")*(UPPER(MAESTRO!$L$3:$L$1000)="CONFIRMADO")),ROWS($A$3:A71))),"")</f>
        <v/>
      </c>
      <c r="F71" s="10" t="str">
        <f ca="1">IFERROR(INDEX(MAESTRO!F:F,_xludf.AGGREGATE(15,6,ROW(MAESTRO!$B$3:$B$1000)/((MAESTRO!$B$3:$B$1000="PROVEEDORES")*(UPPER(MAESTRO!$L$3:$L$1000)="CONFIRMADO")),ROWS($A$3:A71))),"")</f>
        <v/>
      </c>
      <c r="G71" s="10" t="str">
        <f ca="1">IFERROR(INDEX(MAESTRO!G:G,_xludf.AGGREGATE(15,6,ROW(MAESTRO!$B$3:$B$1000)/((MAESTRO!$B$3:$B$1000="PROVEEDORES")*(UPPER(MAESTRO!$L$3:$L$1000)="CONFIRMADO")),ROWS($A$3:A71))),"")</f>
        <v/>
      </c>
      <c r="H71" s="10" t="str">
        <f ca="1">IFERROR(INDEX(MAESTRO!H:H,_xludf.AGGREGATE(15,6,ROW(MAESTRO!$B$3:$B$1000)/((MAESTRO!$B$3:$B$1000="PROVEEDORES")*(UPPER(MAESTRO!$L$3:$L$1000)="CONFIRMADO")),ROWS($A$3:A71))),"")</f>
        <v/>
      </c>
      <c r="I71" s="10" t="str">
        <f ca="1">IFERROR(INDEX(MAESTRO!I:I,_xludf.AGGREGATE(15,6,ROW(MAESTRO!$B$3:$B$1000)/((MAESTRO!$B$3:$B$1000="PROVEEDORES")*(UPPER(MAESTRO!$L$3:$L$1000)="CONFIRMADO")),ROWS($A$3:A71))),"")</f>
        <v/>
      </c>
      <c r="J71" s="10" t="str">
        <f ca="1">IFERROR(INDEX(MAESTRO!J:J,_xludf.AGGREGATE(15,6,ROW(MAESTRO!$B$3:$B$1000)/((MAESTRO!$B$3:$B$1000="PROVEEDORES")*(UPPER(MAESTRO!$L$3:$L$1000)="CONFIRMADO")),ROWS($A$3:A71))),"")</f>
        <v/>
      </c>
      <c r="K71" s="10" t="str">
        <f ca="1">IFERROR(INDEX(MAESTRO!K:K,_xludf.AGGREGATE(15,6,ROW(MAESTRO!$B$3:$B$1000)/((MAESTRO!$B$3:$B$1000="PROVEEDORES")*(UPPER(MAESTRO!$L$3:$L$1000)="CONFIRMADO")),ROWS($A$3:A71))),"")</f>
        <v/>
      </c>
      <c r="L71" s="10" t="str">
        <f ca="1">IFERROR(INDEX(MAESTRO!L:L,_xludf.AGGREGATE(15,6,ROW(MAESTRO!$B$3:$B$1000)/((MAESTRO!$B$3:$B$1000="PROVEEDORES")*(UPPER(MAESTRO!$L$3:$L$1000)="CONFIRMADO")),ROWS($A$3:A71))),"")</f>
        <v/>
      </c>
      <c r="M71" s="10" t="str">
        <f ca="1">IFERROR(INDEX(MAESTRO!M:M,_xludf.AGGREGATE(15,6,ROW(MAESTRO!$B$3:$B$1000)/((MAESTRO!$B$3:$B$1000="PROVEEDORES")*(UPPER(MAESTRO!$L$3:$L$1000)="CONFIRMADO")),ROWS($A$3:A71))),"")</f>
        <v/>
      </c>
      <c r="N71" s="10" t="str">
        <f ca="1">IFERROR(INDEX(MAESTRO!N:N,_xludf.AGGREGATE(15,6,ROW(MAESTRO!$B$3:$B$1000)/((MAESTRO!$B$3:$B$1000="PROVEEDORES")*(UPPER(MAESTRO!$L$3:$L$1000)="CONFIRMADO")),ROWS($A$3:A71))),"")</f>
        <v/>
      </c>
      <c r="O71" s="10" t="str">
        <f ca="1">IFERROR(INDEX(MAESTRO!O:O,_xludf.AGGREGATE(15,6,ROW(MAESTRO!$B$3:$B$1000)/((MAESTRO!$B$3:$B$1000="PROVEEDORES")*(UPPER(MAESTRO!$L$3:$L$1000)="CONFIRMADO")),ROWS($A$3:A71))),"")</f>
        <v/>
      </c>
      <c r="P71" s="10" t="str">
        <f ca="1">IFERROR(INDEX(MAESTRO!P:P,_xludf.AGGREGATE(15,6,ROW(MAESTRO!$B$3:$B$1000)/((MAESTRO!$B$3:$B$1000="PROVEEDORES")*(UPPER(MAESTRO!$L$3:$L$1000)="CONFIRMADO")),ROWS($A$3:A71))),"")</f>
        <v/>
      </c>
      <c r="Q71" s="10" t="str">
        <f ca="1">IFERROR(INDEX(MAESTRO!Q:Q,_xludf.AGGREGATE(15,6,ROW(MAESTRO!$B$3:$B$1000)/((MAESTRO!$B$3:$B$1000="PROVEEDORES")*(UPPER(MAESTRO!$L$3:$L$1000)="CONFIRMADO")),ROWS($A$3:A71))),"")</f>
        <v/>
      </c>
      <c r="R71" s="10" t="str">
        <f ca="1">IFERROR(INDEX(MAESTRO!R:R,_xludf.AGGREGATE(15,6,ROW(MAESTRO!$B$3:$B$1000)/((MAESTRO!$B$3:$B$1000="PROVEEDORES")*(UPPER(MAESTRO!$L$3:$L$1000)="CONFIRMADO")),ROWS($A$3:A71))),"")</f>
        <v/>
      </c>
      <c r="S71" s="10" t="str">
        <f ca="1">IFERROR(INDEX(MAESTRO!S:S,_xludf.AGGREGATE(15,6,ROW(MAESTRO!$B$3:$B$1000)/((MAESTRO!$B$3:$B$1000="PROVEEDORES")*(UPPER(MAESTRO!$L$3:$L$1000)="CONFIRMADO")),ROWS($A$3:A71))),"")</f>
        <v/>
      </c>
      <c r="T71" s="10" t="str">
        <f ca="1">IFERROR(INDEX(MAESTRO!T:T,_xludf.AGGREGATE(15,6,ROW(MAESTRO!$B$3:$B$1000)/((MAESTRO!$B$3:$B$1000="PROVEEDORES")*(UPPER(MAESTRO!$L$3:$L$1000)="CONFIRMADO")),ROWS($A$3:A71))),"")</f>
        <v/>
      </c>
      <c r="U71" s="10" t="str">
        <f ca="1">IFERROR(INDEX(MAESTRO!U:U,_xludf.AGGREGATE(15,6,ROW(MAESTRO!$B$3:$B$1000)/((MAESTRO!$B$3:$B$1000="PROVEEDORES")*(UPPER(MAESTRO!$L$3:$L$1000)="CONFIRMADO")),ROWS($A$3:A71))),"")</f>
        <v/>
      </c>
      <c r="V71" s="10" t="str">
        <f ca="1">IFERROR(INDEX(MAESTRO!V:V,_xludf.AGGREGATE(15,6,ROW(MAESTRO!$B$3:$B$1000)/((MAESTRO!$B$3:$B$1000="PROVEEDORES")*(UPPER(MAESTRO!$L$3:$L$1000)="CONFIRMADO")),ROWS($A$3:A71))),"")</f>
        <v/>
      </c>
      <c r="W71" s="10" t="str">
        <f ca="1">IFERROR(INDEX(MAESTRO!W:W,_xludf.AGGREGATE(15,6,ROW(MAESTRO!$B$3:$B$1000)/((MAESTRO!$B$3:$B$1000="PROVEEDORES")*(UPPER(MAESTRO!$L$3:$L$1000)="CONFIRMADO")),ROWS($A$3:A71))),"")</f>
        <v/>
      </c>
      <c r="X71" s="10" t="str">
        <f ca="1">IFERROR(INDEX(MAESTRO!X:X,_xludf.AGGREGATE(15,6,ROW(MAESTRO!$B$3:$B$1000)/((MAESTRO!$B$3:$B$1000="PROVEEDORES")*(UPPER(MAESTRO!$L$3:$L$1000)="CONFIRMADO")),ROWS($A$3:A71))),"")</f>
        <v/>
      </c>
    </row>
    <row r="72" spans="1:24" ht="22.05" customHeight="1">
      <c r="A72" s="24" t="str">
        <f ca="1">IFERROR(INDEX(MAESTRO!A:A,_xludf.AGGREGATE(15,6,ROW(MAESTRO!$B$3:$B$1000)/((MAESTRO!$B$3:$B$1000="PROVEEDORES")*(UPPER(MAESTRO!$L$3:$L$1000)="CONFIRMADO")),ROWS($A$3:A72))),"")</f>
        <v/>
      </c>
      <c r="B72" s="24" t="str">
        <f ca="1">IFERROR(INDEX(MAESTRO!B:B,_xludf.AGGREGATE(15,6,ROW(MAESTRO!$B$3:$B$1000)/((MAESTRO!$B$3:$B$1000="PROVEEDORES")*(UPPER(MAESTRO!$L$3:$L$1000)="CONFIRMADO")),ROWS($A$3:A72))),"")</f>
        <v/>
      </c>
      <c r="C72" s="24" t="str">
        <f ca="1">IFERROR(INDEX(MAESTRO!C:C,_xludf.AGGREGATE(15,6,ROW(MAESTRO!$B$3:$B$1000)/((MAESTRO!$B$3:$B$1000="PROVEEDORES")*(UPPER(MAESTRO!$L$3:$L$1000)="CONFIRMADO")),ROWS($A$3:A72))),"")</f>
        <v/>
      </c>
      <c r="D72" s="24" t="str">
        <f ca="1">IFERROR(INDEX(MAESTRO!D:D,_xludf.AGGREGATE(15,6,ROW(MAESTRO!$B$3:$B$1000)/((MAESTRO!$B$3:$B$1000="PROVEEDORES")*(UPPER(MAESTRO!$L$3:$L$1000)="CONFIRMADO")),ROWS($A$3:A72))),"")</f>
        <v/>
      </c>
      <c r="E72" s="24" t="str">
        <f ca="1">IFERROR(INDEX(MAESTRO!E:E,_xludf.AGGREGATE(15,6,ROW(MAESTRO!$B$3:$B$1000)/((MAESTRO!$B$3:$B$1000="PROVEEDORES")*(UPPER(MAESTRO!$L$3:$L$1000)="CONFIRMADO")),ROWS($A$3:A72))),"")</f>
        <v/>
      </c>
      <c r="F72" s="24" t="str">
        <f ca="1">IFERROR(INDEX(MAESTRO!F:F,_xludf.AGGREGATE(15,6,ROW(MAESTRO!$B$3:$B$1000)/((MAESTRO!$B$3:$B$1000="PROVEEDORES")*(UPPER(MAESTRO!$L$3:$L$1000)="CONFIRMADO")),ROWS($A$3:A72))),"")</f>
        <v/>
      </c>
      <c r="G72" s="24" t="str">
        <f ca="1">IFERROR(INDEX(MAESTRO!G:G,_xludf.AGGREGATE(15,6,ROW(MAESTRO!$B$3:$B$1000)/((MAESTRO!$B$3:$B$1000="PROVEEDORES")*(UPPER(MAESTRO!$L$3:$L$1000)="CONFIRMADO")),ROWS($A$3:A72))),"")</f>
        <v/>
      </c>
      <c r="H72" s="24" t="str">
        <f ca="1">IFERROR(INDEX(MAESTRO!H:H,_xludf.AGGREGATE(15,6,ROW(MAESTRO!$B$3:$B$1000)/((MAESTRO!$B$3:$B$1000="PROVEEDORES")*(UPPER(MAESTRO!$L$3:$L$1000)="CONFIRMADO")),ROWS($A$3:A72))),"")</f>
        <v/>
      </c>
      <c r="I72" s="24" t="str">
        <f ca="1">IFERROR(INDEX(MAESTRO!I:I,_xludf.AGGREGATE(15,6,ROW(MAESTRO!$B$3:$B$1000)/((MAESTRO!$B$3:$B$1000="PROVEEDORES")*(UPPER(MAESTRO!$L$3:$L$1000)="CONFIRMADO")),ROWS($A$3:A72))),"")</f>
        <v/>
      </c>
      <c r="J72" s="24" t="str">
        <f ca="1">IFERROR(INDEX(MAESTRO!J:J,_xludf.AGGREGATE(15,6,ROW(MAESTRO!$B$3:$B$1000)/((MAESTRO!$B$3:$B$1000="PROVEEDORES")*(UPPER(MAESTRO!$L$3:$L$1000)="CONFIRMADO")),ROWS($A$3:A72))),"")</f>
        <v/>
      </c>
      <c r="K72" s="24" t="str">
        <f ca="1">IFERROR(INDEX(MAESTRO!K:K,_xludf.AGGREGATE(15,6,ROW(MAESTRO!$B$3:$B$1000)/((MAESTRO!$B$3:$B$1000="PROVEEDORES")*(UPPER(MAESTRO!$L$3:$L$1000)="CONFIRMADO")),ROWS($A$3:A72))),"")</f>
        <v/>
      </c>
      <c r="L72" s="24" t="str">
        <f ca="1">IFERROR(INDEX(MAESTRO!L:L,_xludf.AGGREGATE(15,6,ROW(MAESTRO!$B$3:$B$1000)/((MAESTRO!$B$3:$B$1000="PROVEEDORES")*(UPPER(MAESTRO!$L$3:$L$1000)="CONFIRMADO")),ROWS($A$3:A72))),"")</f>
        <v/>
      </c>
      <c r="M72" s="24" t="str">
        <f ca="1">IFERROR(INDEX(MAESTRO!M:M,_xludf.AGGREGATE(15,6,ROW(MAESTRO!$B$3:$B$1000)/((MAESTRO!$B$3:$B$1000="PROVEEDORES")*(UPPER(MAESTRO!$L$3:$L$1000)="CONFIRMADO")),ROWS($A$3:A72))),"")</f>
        <v/>
      </c>
      <c r="N72" s="24" t="str">
        <f ca="1">IFERROR(INDEX(MAESTRO!N:N,_xludf.AGGREGATE(15,6,ROW(MAESTRO!$B$3:$B$1000)/((MAESTRO!$B$3:$B$1000="PROVEEDORES")*(UPPER(MAESTRO!$L$3:$L$1000)="CONFIRMADO")),ROWS($A$3:A72))),"")</f>
        <v/>
      </c>
      <c r="O72" s="24" t="str">
        <f ca="1">IFERROR(INDEX(MAESTRO!O:O,_xludf.AGGREGATE(15,6,ROW(MAESTRO!$B$3:$B$1000)/((MAESTRO!$B$3:$B$1000="PROVEEDORES")*(UPPER(MAESTRO!$L$3:$L$1000)="CONFIRMADO")),ROWS($A$3:A72))),"")</f>
        <v/>
      </c>
      <c r="P72" s="24" t="str">
        <f ca="1">IFERROR(INDEX(MAESTRO!P:P,_xludf.AGGREGATE(15,6,ROW(MAESTRO!$B$3:$B$1000)/((MAESTRO!$B$3:$B$1000="PROVEEDORES")*(UPPER(MAESTRO!$L$3:$L$1000)="CONFIRMADO")),ROWS($A$3:A72))),"")</f>
        <v/>
      </c>
      <c r="Q72" s="24" t="str">
        <f ca="1">IFERROR(INDEX(MAESTRO!Q:Q,_xludf.AGGREGATE(15,6,ROW(MAESTRO!$B$3:$B$1000)/((MAESTRO!$B$3:$B$1000="PROVEEDORES")*(UPPER(MAESTRO!$L$3:$L$1000)="CONFIRMADO")),ROWS($A$3:A72))),"")</f>
        <v/>
      </c>
      <c r="R72" s="24" t="str">
        <f ca="1">IFERROR(INDEX(MAESTRO!R:R,_xludf.AGGREGATE(15,6,ROW(MAESTRO!$B$3:$B$1000)/((MAESTRO!$B$3:$B$1000="PROVEEDORES")*(UPPER(MAESTRO!$L$3:$L$1000)="CONFIRMADO")),ROWS($A$3:A72))),"")</f>
        <v/>
      </c>
      <c r="S72" s="24" t="str">
        <f ca="1">IFERROR(INDEX(MAESTRO!S:S,_xludf.AGGREGATE(15,6,ROW(MAESTRO!$B$3:$B$1000)/((MAESTRO!$B$3:$B$1000="PROVEEDORES")*(UPPER(MAESTRO!$L$3:$L$1000)="CONFIRMADO")),ROWS($A$3:A72))),"")</f>
        <v/>
      </c>
      <c r="T72" s="24" t="str">
        <f ca="1">IFERROR(INDEX(MAESTRO!T:T,_xludf.AGGREGATE(15,6,ROW(MAESTRO!$B$3:$B$1000)/((MAESTRO!$B$3:$B$1000="PROVEEDORES")*(UPPER(MAESTRO!$L$3:$L$1000)="CONFIRMADO")),ROWS($A$3:A72))),"")</f>
        <v/>
      </c>
      <c r="U72" s="24" t="str">
        <f ca="1">IFERROR(INDEX(MAESTRO!U:U,_xludf.AGGREGATE(15,6,ROW(MAESTRO!$B$3:$B$1000)/((MAESTRO!$B$3:$B$1000="PROVEEDORES")*(UPPER(MAESTRO!$L$3:$L$1000)="CONFIRMADO")),ROWS($A$3:A72))),"")</f>
        <v/>
      </c>
      <c r="V72" s="24" t="str">
        <f ca="1">IFERROR(INDEX(MAESTRO!V:V,_xludf.AGGREGATE(15,6,ROW(MAESTRO!$B$3:$B$1000)/((MAESTRO!$B$3:$B$1000="PROVEEDORES")*(UPPER(MAESTRO!$L$3:$L$1000)="CONFIRMADO")),ROWS($A$3:A72))),"")</f>
        <v/>
      </c>
      <c r="W72" s="24" t="str">
        <f ca="1">IFERROR(INDEX(MAESTRO!W:W,_xludf.AGGREGATE(15,6,ROW(MAESTRO!$B$3:$B$1000)/((MAESTRO!$B$3:$B$1000="PROVEEDORES")*(UPPER(MAESTRO!$L$3:$L$1000)="CONFIRMADO")),ROWS($A$3:A72))),"")</f>
        <v/>
      </c>
      <c r="X72" s="24" t="str">
        <f ca="1">IFERROR(INDEX(MAESTRO!X:X,_xludf.AGGREGATE(15,6,ROW(MAESTRO!$B$3:$B$1000)/((MAESTRO!$B$3:$B$1000="PROVEEDORES")*(UPPER(MAESTRO!$L$3:$L$1000)="CONFIRMADO")),ROWS($A$3:A72))),"")</f>
        <v/>
      </c>
    </row>
    <row r="73" spans="1:24" ht="22.05" customHeight="1">
      <c r="A73" s="10" t="str">
        <f ca="1">IFERROR(INDEX(MAESTRO!A:A,_xludf.AGGREGATE(15,6,ROW(MAESTRO!$B$3:$B$1000)/((MAESTRO!$B$3:$B$1000="PROVEEDORES")*(UPPER(MAESTRO!$L$3:$L$1000)="CONFIRMADO")),ROWS($A$3:A73))),"")</f>
        <v/>
      </c>
      <c r="B73" s="10" t="str">
        <f ca="1">IFERROR(INDEX(MAESTRO!B:B,_xludf.AGGREGATE(15,6,ROW(MAESTRO!$B$3:$B$1000)/((MAESTRO!$B$3:$B$1000="PROVEEDORES")*(UPPER(MAESTRO!$L$3:$L$1000)="CONFIRMADO")),ROWS($A$3:A73))),"")</f>
        <v/>
      </c>
      <c r="C73" s="10" t="str">
        <f ca="1">IFERROR(INDEX(MAESTRO!C:C,_xludf.AGGREGATE(15,6,ROW(MAESTRO!$B$3:$B$1000)/((MAESTRO!$B$3:$B$1000="PROVEEDORES")*(UPPER(MAESTRO!$L$3:$L$1000)="CONFIRMADO")),ROWS($A$3:A73))),"")</f>
        <v/>
      </c>
      <c r="D73" s="10" t="str">
        <f ca="1">IFERROR(INDEX(MAESTRO!D:D,_xludf.AGGREGATE(15,6,ROW(MAESTRO!$B$3:$B$1000)/((MAESTRO!$B$3:$B$1000="PROVEEDORES")*(UPPER(MAESTRO!$L$3:$L$1000)="CONFIRMADO")),ROWS($A$3:A73))),"")</f>
        <v/>
      </c>
      <c r="E73" s="10" t="str">
        <f ca="1">IFERROR(INDEX(MAESTRO!E:E,_xludf.AGGREGATE(15,6,ROW(MAESTRO!$B$3:$B$1000)/((MAESTRO!$B$3:$B$1000="PROVEEDORES")*(UPPER(MAESTRO!$L$3:$L$1000)="CONFIRMADO")),ROWS($A$3:A73))),"")</f>
        <v/>
      </c>
      <c r="F73" s="10" t="str">
        <f ca="1">IFERROR(INDEX(MAESTRO!F:F,_xludf.AGGREGATE(15,6,ROW(MAESTRO!$B$3:$B$1000)/((MAESTRO!$B$3:$B$1000="PROVEEDORES")*(UPPER(MAESTRO!$L$3:$L$1000)="CONFIRMADO")),ROWS($A$3:A73))),"")</f>
        <v/>
      </c>
      <c r="G73" s="10" t="str">
        <f ca="1">IFERROR(INDEX(MAESTRO!G:G,_xludf.AGGREGATE(15,6,ROW(MAESTRO!$B$3:$B$1000)/((MAESTRO!$B$3:$B$1000="PROVEEDORES")*(UPPER(MAESTRO!$L$3:$L$1000)="CONFIRMADO")),ROWS($A$3:A73))),"")</f>
        <v/>
      </c>
      <c r="H73" s="10" t="str">
        <f ca="1">IFERROR(INDEX(MAESTRO!H:H,_xludf.AGGREGATE(15,6,ROW(MAESTRO!$B$3:$B$1000)/((MAESTRO!$B$3:$B$1000="PROVEEDORES")*(UPPER(MAESTRO!$L$3:$L$1000)="CONFIRMADO")),ROWS($A$3:A73))),"")</f>
        <v/>
      </c>
      <c r="I73" s="10" t="str">
        <f ca="1">IFERROR(INDEX(MAESTRO!I:I,_xludf.AGGREGATE(15,6,ROW(MAESTRO!$B$3:$B$1000)/((MAESTRO!$B$3:$B$1000="PROVEEDORES")*(UPPER(MAESTRO!$L$3:$L$1000)="CONFIRMADO")),ROWS($A$3:A73))),"")</f>
        <v/>
      </c>
      <c r="J73" s="10" t="str">
        <f ca="1">IFERROR(INDEX(MAESTRO!J:J,_xludf.AGGREGATE(15,6,ROW(MAESTRO!$B$3:$B$1000)/((MAESTRO!$B$3:$B$1000="PROVEEDORES")*(UPPER(MAESTRO!$L$3:$L$1000)="CONFIRMADO")),ROWS($A$3:A73))),"")</f>
        <v/>
      </c>
      <c r="K73" s="10" t="str">
        <f ca="1">IFERROR(INDEX(MAESTRO!K:K,_xludf.AGGREGATE(15,6,ROW(MAESTRO!$B$3:$B$1000)/((MAESTRO!$B$3:$B$1000="PROVEEDORES")*(UPPER(MAESTRO!$L$3:$L$1000)="CONFIRMADO")),ROWS($A$3:A73))),"")</f>
        <v/>
      </c>
      <c r="L73" s="10" t="str">
        <f ca="1">IFERROR(INDEX(MAESTRO!L:L,_xludf.AGGREGATE(15,6,ROW(MAESTRO!$B$3:$B$1000)/((MAESTRO!$B$3:$B$1000="PROVEEDORES")*(UPPER(MAESTRO!$L$3:$L$1000)="CONFIRMADO")),ROWS($A$3:A73))),"")</f>
        <v/>
      </c>
      <c r="M73" s="10" t="str">
        <f ca="1">IFERROR(INDEX(MAESTRO!M:M,_xludf.AGGREGATE(15,6,ROW(MAESTRO!$B$3:$B$1000)/((MAESTRO!$B$3:$B$1000="PROVEEDORES")*(UPPER(MAESTRO!$L$3:$L$1000)="CONFIRMADO")),ROWS($A$3:A73))),"")</f>
        <v/>
      </c>
      <c r="N73" s="10" t="str">
        <f ca="1">IFERROR(INDEX(MAESTRO!N:N,_xludf.AGGREGATE(15,6,ROW(MAESTRO!$B$3:$B$1000)/((MAESTRO!$B$3:$B$1000="PROVEEDORES")*(UPPER(MAESTRO!$L$3:$L$1000)="CONFIRMADO")),ROWS($A$3:A73))),"")</f>
        <v/>
      </c>
      <c r="O73" s="10" t="str">
        <f ca="1">IFERROR(INDEX(MAESTRO!O:O,_xludf.AGGREGATE(15,6,ROW(MAESTRO!$B$3:$B$1000)/((MAESTRO!$B$3:$B$1000="PROVEEDORES")*(UPPER(MAESTRO!$L$3:$L$1000)="CONFIRMADO")),ROWS($A$3:A73))),"")</f>
        <v/>
      </c>
      <c r="P73" s="10" t="str">
        <f ca="1">IFERROR(INDEX(MAESTRO!P:P,_xludf.AGGREGATE(15,6,ROW(MAESTRO!$B$3:$B$1000)/((MAESTRO!$B$3:$B$1000="PROVEEDORES")*(UPPER(MAESTRO!$L$3:$L$1000)="CONFIRMADO")),ROWS($A$3:A73))),"")</f>
        <v/>
      </c>
      <c r="Q73" s="10" t="str">
        <f ca="1">IFERROR(INDEX(MAESTRO!Q:Q,_xludf.AGGREGATE(15,6,ROW(MAESTRO!$B$3:$B$1000)/((MAESTRO!$B$3:$B$1000="PROVEEDORES")*(UPPER(MAESTRO!$L$3:$L$1000)="CONFIRMADO")),ROWS($A$3:A73))),"")</f>
        <v/>
      </c>
      <c r="R73" s="10" t="str">
        <f ca="1">IFERROR(INDEX(MAESTRO!R:R,_xludf.AGGREGATE(15,6,ROW(MAESTRO!$B$3:$B$1000)/((MAESTRO!$B$3:$B$1000="PROVEEDORES")*(UPPER(MAESTRO!$L$3:$L$1000)="CONFIRMADO")),ROWS($A$3:A73))),"")</f>
        <v/>
      </c>
      <c r="S73" s="10" t="str">
        <f ca="1">IFERROR(INDEX(MAESTRO!S:S,_xludf.AGGREGATE(15,6,ROW(MAESTRO!$B$3:$B$1000)/((MAESTRO!$B$3:$B$1000="PROVEEDORES")*(UPPER(MAESTRO!$L$3:$L$1000)="CONFIRMADO")),ROWS($A$3:A73))),"")</f>
        <v/>
      </c>
      <c r="T73" s="10" t="str">
        <f ca="1">IFERROR(INDEX(MAESTRO!T:T,_xludf.AGGREGATE(15,6,ROW(MAESTRO!$B$3:$B$1000)/((MAESTRO!$B$3:$B$1000="PROVEEDORES")*(UPPER(MAESTRO!$L$3:$L$1000)="CONFIRMADO")),ROWS($A$3:A73))),"")</f>
        <v/>
      </c>
      <c r="U73" s="10" t="str">
        <f ca="1">IFERROR(INDEX(MAESTRO!U:U,_xludf.AGGREGATE(15,6,ROW(MAESTRO!$B$3:$B$1000)/((MAESTRO!$B$3:$B$1000="PROVEEDORES")*(UPPER(MAESTRO!$L$3:$L$1000)="CONFIRMADO")),ROWS($A$3:A73))),"")</f>
        <v/>
      </c>
      <c r="V73" s="10" t="str">
        <f ca="1">IFERROR(INDEX(MAESTRO!V:V,_xludf.AGGREGATE(15,6,ROW(MAESTRO!$B$3:$B$1000)/((MAESTRO!$B$3:$B$1000="PROVEEDORES")*(UPPER(MAESTRO!$L$3:$L$1000)="CONFIRMADO")),ROWS($A$3:A73))),"")</f>
        <v/>
      </c>
      <c r="W73" s="10" t="str">
        <f ca="1">IFERROR(INDEX(MAESTRO!W:W,_xludf.AGGREGATE(15,6,ROW(MAESTRO!$B$3:$B$1000)/((MAESTRO!$B$3:$B$1000="PROVEEDORES")*(UPPER(MAESTRO!$L$3:$L$1000)="CONFIRMADO")),ROWS($A$3:A73))),"")</f>
        <v/>
      </c>
      <c r="X73" s="10" t="str">
        <f ca="1">IFERROR(INDEX(MAESTRO!X:X,_xludf.AGGREGATE(15,6,ROW(MAESTRO!$B$3:$B$1000)/((MAESTRO!$B$3:$B$1000="PROVEEDORES")*(UPPER(MAESTRO!$L$3:$L$1000)="CONFIRMADO")),ROWS($A$3:A73))),"")</f>
        <v/>
      </c>
    </row>
    <row r="74" spans="1:24" ht="22.05" customHeight="1">
      <c r="A74" s="24" t="str">
        <f ca="1">IFERROR(INDEX(MAESTRO!A:A,_xludf.AGGREGATE(15,6,ROW(MAESTRO!$B$3:$B$1000)/((MAESTRO!$B$3:$B$1000="PROVEEDORES")*(UPPER(MAESTRO!$L$3:$L$1000)="CONFIRMADO")),ROWS($A$3:A74))),"")</f>
        <v/>
      </c>
      <c r="B74" s="24" t="str">
        <f ca="1">IFERROR(INDEX(MAESTRO!B:B,_xludf.AGGREGATE(15,6,ROW(MAESTRO!$B$3:$B$1000)/((MAESTRO!$B$3:$B$1000="PROVEEDORES")*(UPPER(MAESTRO!$L$3:$L$1000)="CONFIRMADO")),ROWS($A$3:A74))),"")</f>
        <v/>
      </c>
      <c r="C74" s="24" t="str">
        <f ca="1">IFERROR(INDEX(MAESTRO!C:C,_xludf.AGGREGATE(15,6,ROW(MAESTRO!$B$3:$B$1000)/((MAESTRO!$B$3:$B$1000="PROVEEDORES")*(UPPER(MAESTRO!$L$3:$L$1000)="CONFIRMADO")),ROWS($A$3:A74))),"")</f>
        <v/>
      </c>
      <c r="D74" s="24" t="str">
        <f ca="1">IFERROR(INDEX(MAESTRO!D:D,_xludf.AGGREGATE(15,6,ROW(MAESTRO!$B$3:$B$1000)/((MAESTRO!$B$3:$B$1000="PROVEEDORES")*(UPPER(MAESTRO!$L$3:$L$1000)="CONFIRMADO")),ROWS($A$3:A74))),"")</f>
        <v/>
      </c>
      <c r="E74" s="24" t="str">
        <f ca="1">IFERROR(INDEX(MAESTRO!E:E,_xludf.AGGREGATE(15,6,ROW(MAESTRO!$B$3:$B$1000)/((MAESTRO!$B$3:$B$1000="PROVEEDORES")*(UPPER(MAESTRO!$L$3:$L$1000)="CONFIRMADO")),ROWS($A$3:A74))),"")</f>
        <v/>
      </c>
      <c r="F74" s="24" t="str">
        <f ca="1">IFERROR(INDEX(MAESTRO!F:F,_xludf.AGGREGATE(15,6,ROW(MAESTRO!$B$3:$B$1000)/((MAESTRO!$B$3:$B$1000="PROVEEDORES")*(UPPER(MAESTRO!$L$3:$L$1000)="CONFIRMADO")),ROWS($A$3:A74))),"")</f>
        <v/>
      </c>
      <c r="G74" s="24" t="str">
        <f ca="1">IFERROR(INDEX(MAESTRO!G:G,_xludf.AGGREGATE(15,6,ROW(MAESTRO!$B$3:$B$1000)/((MAESTRO!$B$3:$B$1000="PROVEEDORES")*(UPPER(MAESTRO!$L$3:$L$1000)="CONFIRMADO")),ROWS($A$3:A74))),"")</f>
        <v/>
      </c>
      <c r="H74" s="24" t="str">
        <f ca="1">IFERROR(INDEX(MAESTRO!H:H,_xludf.AGGREGATE(15,6,ROW(MAESTRO!$B$3:$B$1000)/((MAESTRO!$B$3:$B$1000="PROVEEDORES")*(UPPER(MAESTRO!$L$3:$L$1000)="CONFIRMADO")),ROWS($A$3:A74))),"")</f>
        <v/>
      </c>
      <c r="I74" s="24" t="str">
        <f ca="1">IFERROR(INDEX(MAESTRO!I:I,_xludf.AGGREGATE(15,6,ROW(MAESTRO!$B$3:$B$1000)/((MAESTRO!$B$3:$B$1000="PROVEEDORES")*(UPPER(MAESTRO!$L$3:$L$1000)="CONFIRMADO")),ROWS($A$3:A74))),"")</f>
        <v/>
      </c>
      <c r="J74" s="24" t="str">
        <f ca="1">IFERROR(INDEX(MAESTRO!J:J,_xludf.AGGREGATE(15,6,ROW(MAESTRO!$B$3:$B$1000)/((MAESTRO!$B$3:$B$1000="PROVEEDORES")*(UPPER(MAESTRO!$L$3:$L$1000)="CONFIRMADO")),ROWS($A$3:A74))),"")</f>
        <v/>
      </c>
      <c r="K74" s="24" t="str">
        <f ca="1">IFERROR(INDEX(MAESTRO!K:K,_xludf.AGGREGATE(15,6,ROW(MAESTRO!$B$3:$B$1000)/((MAESTRO!$B$3:$B$1000="PROVEEDORES")*(UPPER(MAESTRO!$L$3:$L$1000)="CONFIRMADO")),ROWS($A$3:A74))),"")</f>
        <v/>
      </c>
      <c r="L74" s="24" t="str">
        <f ca="1">IFERROR(INDEX(MAESTRO!L:L,_xludf.AGGREGATE(15,6,ROW(MAESTRO!$B$3:$B$1000)/((MAESTRO!$B$3:$B$1000="PROVEEDORES")*(UPPER(MAESTRO!$L$3:$L$1000)="CONFIRMADO")),ROWS($A$3:A74))),"")</f>
        <v/>
      </c>
      <c r="M74" s="24" t="str">
        <f ca="1">IFERROR(INDEX(MAESTRO!M:M,_xludf.AGGREGATE(15,6,ROW(MAESTRO!$B$3:$B$1000)/((MAESTRO!$B$3:$B$1000="PROVEEDORES")*(UPPER(MAESTRO!$L$3:$L$1000)="CONFIRMADO")),ROWS($A$3:A74))),"")</f>
        <v/>
      </c>
      <c r="N74" s="24" t="str">
        <f ca="1">IFERROR(INDEX(MAESTRO!N:N,_xludf.AGGREGATE(15,6,ROW(MAESTRO!$B$3:$B$1000)/((MAESTRO!$B$3:$B$1000="PROVEEDORES")*(UPPER(MAESTRO!$L$3:$L$1000)="CONFIRMADO")),ROWS($A$3:A74))),"")</f>
        <v/>
      </c>
      <c r="O74" s="24" t="str">
        <f ca="1">IFERROR(INDEX(MAESTRO!O:O,_xludf.AGGREGATE(15,6,ROW(MAESTRO!$B$3:$B$1000)/((MAESTRO!$B$3:$B$1000="PROVEEDORES")*(UPPER(MAESTRO!$L$3:$L$1000)="CONFIRMADO")),ROWS($A$3:A74))),"")</f>
        <v/>
      </c>
      <c r="P74" s="24" t="str">
        <f ca="1">IFERROR(INDEX(MAESTRO!P:P,_xludf.AGGREGATE(15,6,ROW(MAESTRO!$B$3:$B$1000)/((MAESTRO!$B$3:$B$1000="PROVEEDORES")*(UPPER(MAESTRO!$L$3:$L$1000)="CONFIRMADO")),ROWS($A$3:A74))),"")</f>
        <v/>
      </c>
      <c r="Q74" s="24" t="str">
        <f ca="1">IFERROR(INDEX(MAESTRO!Q:Q,_xludf.AGGREGATE(15,6,ROW(MAESTRO!$B$3:$B$1000)/((MAESTRO!$B$3:$B$1000="PROVEEDORES")*(UPPER(MAESTRO!$L$3:$L$1000)="CONFIRMADO")),ROWS($A$3:A74))),"")</f>
        <v/>
      </c>
      <c r="R74" s="24" t="str">
        <f ca="1">IFERROR(INDEX(MAESTRO!R:R,_xludf.AGGREGATE(15,6,ROW(MAESTRO!$B$3:$B$1000)/((MAESTRO!$B$3:$B$1000="PROVEEDORES")*(UPPER(MAESTRO!$L$3:$L$1000)="CONFIRMADO")),ROWS($A$3:A74))),"")</f>
        <v/>
      </c>
      <c r="S74" s="24" t="str">
        <f ca="1">IFERROR(INDEX(MAESTRO!S:S,_xludf.AGGREGATE(15,6,ROW(MAESTRO!$B$3:$B$1000)/((MAESTRO!$B$3:$B$1000="PROVEEDORES")*(UPPER(MAESTRO!$L$3:$L$1000)="CONFIRMADO")),ROWS($A$3:A74))),"")</f>
        <v/>
      </c>
      <c r="T74" s="24" t="str">
        <f ca="1">IFERROR(INDEX(MAESTRO!T:T,_xludf.AGGREGATE(15,6,ROW(MAESTRO!$B$3:$B$1000)/((MAESTRO!$B$3:$B$1000="PROVEEDORES")*(UPPER(MAESTRO!$L$3:$L$1000)="CONFIRMADO")),ROWS($A$3:A74))),"")</f>
        <v/>
      </c>
      <c r="U74" s="24" t="str">
        <f ca="1">IFERROR(INDEX(MAESTRO!U:U,_xludf.AGGREGATE(15,6,ROW(MAESTRO!$B$3:$B$1000)/((MAESTRO!$B$3:$B$1000="PROVEEDORES")*(UPPER(MAESTRO!$L$3:$L$1000)="CONFIRMADO")),ROWS($A$3:A74))),"")</f>
        <v/>
      </c>
      <c r="V74" s="24" t="str">
        <f ca="1">IFERROR(INDEX(MAESTRO!V:V,_xludf.AGGREGATE(15,6,ROW(MAESTRO!$B$3:$B$1000)/((MAESTRO!$B$3:$B$1000="PROVEEDORES")*(UPPER(MAESTRO!$L$3:$L$1000)="CONFIRMADO")),ROWS($A$3:A74))),"")</f>
        <v/>
      </c>
      <c r="W74" s="24" t="str">
        <f ca="1">IFERROR(INDEX(MAESTRO!W:W,_xludf.AGGREGATE(15,6,ROW(MAESTRO!$B$3:$B$1000)/((MAESTRO!$B$3:$B$1000="PROVEEDORES")*(UPPER(MAESTRO!$L$3:$L$1000)="CONFIRMADO")),ROWS($A$3:A74))),"")</f>
        <v/>
      </c>
      <c r="X74" s="24" t="str">
        <f ca="1">IFERROR(INDEX(MAESTRO!X:X,_xludf.AGGREGATE(15,6,ROW(MAESTRO!$B$3:$B$1000)/((MAESTRO!$B$3:$B$1000="PROVEEDORES")*(UPPER(MAESTRO!$L$3:$L$1000)="CONFIRMADO")),ROWS($A$3:A74))),"")</f>
        <v/>
      </c>
    </row>
    <row r="75" spans="1:24" ht="22.05" customHeight="1">
      <c r="A75" s="10" t="str">
        <f ca="1">IFERROR(INDEX(MAESTRO!A:A,_xludf.AGGREGATE(15,6,ROW(MAESTRO!$B$3:$B$1000)/((MAESTRO!$B$3:$B$1000="PROVEEDORES")*(UPPER(MAESTRO!$L$3:$L$1000)="CONFIRMADO")),ROWS($A$3:A75))),"")</f>
        <v/>
      </c>
      <c r="B75" s="10" t="str">
        <f ca="1">IFERROR(INDEX(MAESTRO!B:B,_xludf.AGGREGATE(15,6,ROW(MAESTRO!$B$3:$B$1000)/((MAESTRO!$B$3:$B$1000="PROVEEDORES")*(UPPER(MAESTRO!$L$3:$L$1000)="CONFIRMADO")),ROWS($A$3:A75))),"")</f>
        <v/>
      </c>
      <c r="C75" s="10" t="str">
        <f ca="1">IFERROR(INDEX(MAESTRO!C:C,_xludf.AGGREGATE(15,6,ROW(MAESTRO!$B$3:$B$1000)/((MAESTRO!$B$3:$B$1000="PROVEEDORES")*(UPPER(MAESTRO!$L$3:$L$1000)="CONFIRMADO")),ROWS($A$3:A75))),"")</f>
        <v/>
      </c>
      <c r="D75" s="10" t="str">
        <f ca="1">IFERROR(INDEX(MAESTRO!D:D,_xludf.AGGREGATE(15,6,ROW(MAESTRO!$B$3:$B$1000)/((MAESTRO!$B$3:$B$1000="PROVEEDORES")*(UPPER(MAESTRO!$L$3:$L$1000)="CONFIRMADO")),ROWS($A$3:A75))),"")</f>
        <v/>
      </c>
      <c r="E75" s="10" t="str">
        <f ca="1">IFERROR(INDEX(MAESTRO!E:E,_xludf.AGGREGATE(15,6,ROW(MAESTRO!$B$3:$B$1000)/((MAESTRO!$B$3:$B$1000="PROVEEDORES")*(UPPER(MAESTRO!$L$3:$L$1000)="CONFIRMADO")),ROWS($A$3:A75))),"")</f>
        <v/>
      </c>
      <c r="F75" s="10" t="str">
        <f ca="1">IFERROR(INDEX(MAESTRO!F:F,_xludf.AGGREGATE(15,6,ROW(MAESTRO!$B$3:$B$1000)/((MAESTRO!$B$3:$B$1000="PROVEEDORES")*(UPPER(MAESTRO!$L$3:$L$1000)="CONFIRMADO")),ROWS($A$3:A75))),"")</f>
        <v/>
      </c>
      <c r="G75" s="10" t="str">
        <f ca="1">IFERROR(INDEX(MAESTRO!G:G,_xludf.AGGREGATE(15,6,ROW(MAESTRO!$B$3:$B$1000)/((MAESTRO!$B$3:$B$1000="PROVEEDORES")*(UPPER(MAESTRO!$L$3:$L$1000)="CONFIRMADO")),ROWS($A$3:A75))),"")</f>
        <v/>
      </c>
      <c r="H75" s="10" t="str">
        <f ca="1">IFERROR(INDEX(MAESTRO!H:H,_xludf.AGGREGATE(15,6,ROW(MAESTRO!$B$3:$B$1000)/((MAESTRO!$B$3:$B$1000="PROVEEDORES")*(UPPER(MAESTRO!$L$3:$L$1000)="CONFIRMADO")),ROWS($A$3:A75))),"")</f>
        <v/>
      </c>
      <c r="I75" s="10" t="str">
        <f ca="1">IFERROR(INDEX(MAESTRO!I:I,_xludf.AGGREGATE(15,6,ROW(MAESTRO!$B$3:$B$1000)/((MAESTRO!$B$3:$B$1000="PROVEEDORES")*(UPPER(MAESTRO!$L$3:$L$1000)="CONFIRMADO")),ROWS($A$3:A75))),"")</f>
        <v/>
      </c>
      <c r="J75" s="10" t="str">
        <f ca="1">IFERROR(INDEX(MAESTRO!J:J,_xludf.AGGREGATE(15,6,ROW(MAESTRO!$B$3:$B$1000)/((MAESTRO!$B$3:$B$1000="PROVEEDORES")*(UPPER(MAESTRO!$L$3:$L$1000)="CONFIRMADO")),ROWS($A$3:A75))),"")</f>
        <v/>
      </c>
      <c r="K75" s="10" t="str">
        <f ca="1">IFERROR(INDEX(MAESTRO!K:K,_xludf.AGGREGATE(15,6,ROW(MAESTRO!$B$3:$B$1000)/((MAESTRO!$B$3:$B$1000="PROVEEDORES")*(UPPER(MAESTRO!$L$3:$L$1000)="CONFIRMADO")),ROWS($A$3:A75))),"")</f>
        <v/>
      </c>
      <c r="L75" s="10" t="str">
        <f ca="1">IFERROR(INDEX(MAESTRO!L:L,_xludf.AGGREGATE(15,6,ROW(MAESTRO!$B$3:$B$1000)/((MAESTRO!$B$3:$B$1000="PROVEEDORES")*(UPPER(MAESTRO!$L$3:$L$1000)="CONFIRMADO")),ROWS($A$3:A75))),"")</f>
        <v/>
      </c>
      <c r="M75" s="10" t="str">
        <f ca="1">IFERROR(INDEX(MAESTRO!M:M,_xludf.AGGREGATE(15,6,ROW(MAESTRO!$B$3:$B$1000)/((MAESTRO!$B$3:$B$1000="PROVEEDORES")*(UPPER(MAESTRO!$L$3:$L$1000)="CONFIRMADO")),ROWS($A$3:A75))),"")</f>
        <v/>
      </c>
      <c r="N75" s="10" t="str">
        <f ca="1">IFERROR(INDEX(MAESTRO!N:N,_xludf.AGGREGATE(15,6,ROW(MAESTRO!$B$3:$B$1000)/((MAESTRO!$B$3:$B$1000="PROVEEDORES")*(UPPER(MAESTRO!$L$3:$L$1000)="CONFIRMADO")),ROWS($A$3:A75))),"")</f>
        <v/>
      </c>
      <c r="O75" s="10" t="str">
        <f ca="1">IFERROR(INDEX(MAESTRO!O:O,_xludf.AGGREGATE(15,6,ROW(MAESTRO!$B$3:$B$1000)/((MAESTRO!$B$3:$B$1000="PROVEEDORES")*(UPPER(MAESTRO!$L$3:$L$1000)="CONFIRMADO")),ROWS($A$3:A75))),"")</f>
        <v/>
      </c>
      <c r="P75" s="10" t="str">
        <f ca="1">IFERROR(INDEX(MAESTRO!P:P,_xludf.AGGREGATE(15,6,ROW(MAESTRO!$B$3:$B$1000)/((MAESTRO!$B$3:$B$1000="PROVEEDORES")*(UPPER(MAESTRO!$L$3:$L$1000)="CONFIRMADO")),ROWS($A$3:A75))),"")</f>
        <v/>
      </c>
      <c r="Q75" s="10" t="str">
        <f ca="1">IFERROR(INDEX(MAESTRO!Q:Q,_xludf.AGGREGATE(15,6,ROW(MAESTRO!$B$3:$B$1000)/((MAESTRO!$B$3:$B$1000="PROVEEDORES")*(UPPER(MAESTRO!$L$3:$L$1000)="CONFIRMADO")),ROWS($A$3:A75))),"")</f>
        <v/>
      </c>
      <c r="R75" s="10" t="str">
        <f ca="1">IFERROR(INDEX(MAESTRO!R:R,_xludf.AGGREGATE(15,6,ROW(MAESTRO!$B$3:$B$1000)/((MAESTRO!$B$3:$B$1000="PROVEEDORES")*(UPPER(MAESTRO!$L$3:$L$1000)="CONFIRMADO")),ROWS($A$3:A75))),"")</f>
        <v/>
      </c>
      <c r="S75" s="10" t="str">
        <f ca="1">IFERROR(INDEX(MAESTRO!S:S,_xludf.AGGREGATE(15,6,ROW(MAESTRO!$B$3:$B$1000)/((MAESTRO!$B$3:$B$1000="PROVEEDORES")*(UPPER(MAESTRO!$L$3:$L$1000)="CONFIRMADO")),ROWS($A$3:A75))),"")</f>
        <v/>
      </c>
      <c r="T75" s="10" t="str">
        <f ca="1">IFERROR(INDEX(MAESTRO!T:T,_xludf.AGGREGATE(15,6,ROW(MAESTRO!$B$3:$B$1000)/((MAESTRO!$B$3:$B$1000="PROVEEDORES")*(UPPER(MAESTRO!$L$3:$L$1000)="CONFIRMADO")),ROWS($A$3:A75))),"")</f>
        <v/>
      </c>
      <c r="U75" s="10" t="str">
        <f ca="1">IFERROR(INDEX(MAESTRO!U:U,_xludf.AGGREGATE(15,6,ROW(MAESTRO!$B$3:$B$1000)/((MAESTRO!$B$3:$B$1000="PROVEEDORES")*(UPPER(MAESTRO!$L$3:$L$1000)="CONFIRMADO")),ROWS($A$3:A75))),"")</f>
        <v/>
      </c>
      <c r="V75" s="10" t="str">
        <f ca="1">IFERROR(INDEX(MAESTRO!V:V,_xludf.AGGREGATE(15,6,ROW(MAESTRO!$B$3:$B$1000)/((MAESTRO!$B$3:$B$1000="PROVEEDORES")*(UPPER(MAESTRO!$L$3:$L$1000)="CONFIRMADO")),ROWS($A$3:A75))),"")</f>
        <v/>
      </c>
      <c r="W75" s="10" t="str">
        <f ca="1">IFERROR(INDEX(MAESTRO!W:W,_xludf.AGGREGATE(15,6,ROW(MAESTRO!$B$3:$B$1000)/((MAESTRO!$B$3:$B$1000="PROVEEDORES")*(UPPER(MAESTRO!$L$3:$L$1000)="CONFIRMADO")),ROWS($A$3:A75))),"")</f>
        <v/>
      </c>
      <c r="X75" s="10" t="str">
        <f ca="1">IFERROR(INDEX(MAESTRO!X:X,_xludf.AGGREGATE(15,6,ROW(MAESTRO!$B$3:$B$1000)/((MAESTRO!$B$3:$B$1000="PROVEEDORES")*(UPPER(MAESTRO!$L$3:$L$1000)="CONFIRMADO")),ROWS($A$3:A75))),"")</f>
        <v/>
      </c>
    </row>
    <row r="76" spans="1:24" ht="22.05" customHeight="1">
      <c r="A76" s="24" t="str">
        <f ca="1">IFERROR(INDEX(MAESTRO!A:A,_xludf.AGGREGATE(15,6,ROW(MAESTRO!$B$3:$B$1000)/((MAESTRO!$B$3:$B$1000="PROVEEDORES")*(UPPER(MAESTRO!$L$3:$L$1000)="CONFIRMADO")),ROWS($A$3:A76))),"")</f>
        <v/>
      </c>
      <c r="B76" s="24" t="str">
        <f ca="1">IFERROR(INDEX(MAESTRO!B:B,_xludf.AGGREGATE(15,6,ROW(MAESTRO!$B$3:$B$1000)/((MAESTRO!$B$3:$B$1000="PROVEEDORES")*(UPPER(MAESTRO!$L$3:$L$1000)="CONFIRMADO")),ROWS($A$3:A76))),"")</f>
        <v/>
      </c>
      <c r="C76" s="24" t="str">
        <f ca="1">IFERROR(INDEX(MAESTRO!C:C,_xludf.AGGREGATE(15,6,ROW(MAESTRO!$B$3:$B$1000)/((MAESTRO!$B$3:$B$1000="PROVEEDORES")*(UPPER(MAESTRO!$L$3:$L$1000)="CONFIRMADO")),ROWS($A$3:A76))),"")</f>
        <v/>
      </c>
      <c r="D76" s="24" t="str">
        <f ca="1">IFERROR(INDEX(MAESTRO!D:D,_xludf.AGGREGATE(15,6,ROW(MAESTRO!$B$3:$B$1000)/((MAESTRO!$B$3:$B$1000="PROVEEDORES")*(UPPER(MAESTRO!$L$3:$L$1000)="CONFIRMADO")),ROWS($A$3:A76))),"")</f>
        <v/>
      </c>
      <c r="E76" s="24" t="str">
        <f ca="1">IFERROR(INDEX(MAESTRO!E:E,_xludf.AGGREGATE(15,6,ROW(MAESTRO!$B$3:$B$1000)/((MAESTRO!$B$3:$B$1000="PROVEEDORES")*(UPPER(MAESTRO!$L$3:$L$1000)="CONFIRMADO")),ROWS($A$3:A76))),"")</f>
        <v/>
      </c>
      <c r="F76" s="24" t="str">
        <f ca="1">IFERROR(INDEX(MAESTRO!F:F,_xludf.AGGREGATE(15,6,ROW(MAESTRO!$B$3:$B$1000)/((MAESTRO!$B$3:$B$1000="PROVEEDORES")*(UPPER(MAESTRO!$L$3:$L$1000)="CONFIRMADO")),ROWS($A$3:A76))),"")</f>
        <v/>
      </c>
      <c r="G76" s="24" t="str">
        <f ca="1">IFERROR(INDEX(MAESTRO!G:G,_xludf.AGGREGATE(15,6,ROW(MAESTRO!$B$3:$B$1000)/((MAESTRO!$B$3:$B$1000="PROVEEDORES")*(UPPER(MAESTRO!$L$3:$L$1000)="CONFIRMADO")),ROWS($A$3:A76))),"")</f>
        <v/>
      </c>
      <c r="H76" s="24" t="str">
        <f ca="1">IFERROR(INDEX(MAESTRO!H:H,_xludf.AGGREGATE(15,6,ROW(MAESTRO!$B$3:$B$1000)/((MAESTRO!$B$3:$B$1000="PROVEEDORES")*(UPPER(MAESTRO!$L$3:$L$1000)="CONFIRMADO")),ROWS($A$3:A76))),"")</f>
        <v/>
      </c>
      <c r="I76" s="24" t="str">
        <f ca="1">IFERROR(INDEX(MAESTRO!I:I,_xludf.AGGREGATE(15,6,ROW(MAESTRO!$B$3:$B$1000)/((MAESTRO!$B$3:$B$1000="PROVEEDORES")*(UPPER(MAESTRO!$L$3:$L$1000)="CONFIRMADO")),ROWS($A$3:A76))),"")</f>
        <v/>
      </c>
      <c r="J76" s="24" t="str">
        <f ca="1">IFERROR(INDEX(MAESTRO!J:J,_xludf.AGGREGATE(15,6,ROW(MAESTRO!$B$3:$B$1000)/((MAESTRO!$B$3:$B$1000="PROVEEDORES")*(UPPER(MAESTRO!$L$3:$L$1000)="CONFIRMADO")),ROWS($A$3:A76))),"")</f>
        <v/>
      </c>
      <c r="K76" s="24" t="str">
        <f ca="1">IFERROR(INDEX(MAESTRO!K:K,_xludf.AGGREGATE(15,6,ROW(MAESTRO!$B$3:$B$1000)/((MAESTRO!$B$3:$B$1000="PROVEEDORES")*(UPPER(MAESTRO!$L$3:$L$1000)="CONFIRMADO")),ROWS($A$3:A76))),"")</f>
        <v/>
      </c>
      <c r="L76" s="24" t="str">
        <f ca="1">IFERROR(INDEX(MAESTRO!L:L,_xludf.AGGREGATE(15,6,ROW(MAESTRO!$B$3:$B$1000)/((MAESTRO!$B$3:$B$1000="PROVEEDORES")*(UPPER(MAESTRO!$L$3:$L$1000)="CONFIRMADO")),ROWS($A$3:A76))),"")</f>
        <v/>
      </c>
      <c r="M76" s="24" t="str">
        <f ca="1">IFERROR(INDEX(MAESTRO!M:M,_xludf.AGGREGATE(15,6,ROW(MAESTRO!$B$3:$B$1000)/((MAESTRO!$B$3:$B$1000="PROVEEDORES")*(UPPER(MAESTRO!$L$3:$L$1000)="CONFIRMADO")),ROWS($A$3:A76))),"")</f>
        <v/>
      </c>
      <c r="N76" s="24" t="str">
        <f ca="1">IFERROR(INDEX(MAESTRO!N:N,_xludf.AGGREGATE(15,6,ROW(MAESTRO!$B$3:$B$1000)/((MAESTRO!$B$3:$B$1000="PROVEEDORES")*(UPPER(MAESTRO!$L$3:$L$1000)="CONFIRMADO")),ROWS($A$3:A76))),"")</f>
        <v/>
      </c>
      <c r="O76" s="24" t="str">
        <f ca="1">IFERROR(INDEX(MAESTRO!O:O,_xludf.AGGREGATE(15,6,ROW(MAESTRO!$B$3:$B$1000)/((MAESTRO!$B$3:$B$1000="PROVEEDORES")*(UPPER(MAESTRO!$L$3:$L$1000)="CONFIRMADO")),ROWS($A$3:A76))),"")</f>
        <v/>
      </c>
      <c r="P76" s="24" t="str">
        <f ca="1">IFERROR(INDEX(MAESTRO!P:P,_xludf.AGGREGATE(15,6,ROW(MAESTRO!$B$3:$B$1000)/((MAESTRO!$B$3:$B$1000="PROVEEDORES")*(UPPER(MAESTRO!$L$3:$L$1000)="CONFIRMADO")),ROWS($A$3:A76))),"")</f>
        <v/>
      </c>
      <c r="Q76" s="24" t="str">
        <f ca="1">IFERROR(INDEX(MAESTRO!Q:Q,_xludf.AGGREGATE(15,6,ROW(MAESTRO!$B$3:$B$1000)/((MAESTRO!$B$3:$B$1000="PROVEEDORES")*(UPPER(MAESTRO!$L$3:$L$1000)="CONFIRMADO")),ROWS($A$3:A76))),"")</f>
        <v/>
      </c>
      <c r="R76" s="24" t="str">
        <f ca="1">IFERROR(INDEX(MAESTRO!R:R,_xludf.AGGREGATE(15,6,ROW(MAESTRO!$B$3:$B$1000)/((MAESTRO!$B$3:$B$1000="PROVEEDORES")*(UPPER(MAESTRO!$L$3:$L$1000)="CONFIRMADO")),ROWS($A$3:A76))),"")</f>
        <v/>
      </c>
      <c r="S76" s="24" t="str">
        <f ca="1">IFERROR(INDEX(MAESTRO!S:S,_xludf.AGGREGATE(15,6,ROW(MAESTRO!$B$3:$B$1000)/((MAESTRO!$B$3:$B$1000="PROVEEDORES")*(UPPER(MAESTRO!$L$3:$L$1000)="CONFIRMADO")),ROWS($A$3:A76))),"")</f>
        <v/>
      </c>
      <c r="T76" s="24" t="str">
        <f ca="1">IFERROR(INDEX(MAESTRO!T:T,_xludf.AGGREGATE(15,6,ROW(MAESTRO!$B$3:$B$1000)/((MAESTRO!$B$3:$B$1000="PROVEEDORES")*(UPPER(MAESTRO!$L$3:$L$1000)="CONFIRMADO")),ROWS($A$3:A76))),"")</f>
        <v/>
      </c>
      <c r="U76" s="24" t="str">
        <f ca="1">IFERROR(INDEX(MAESTRO!U:U,_xludf.AGGREGATE(15,6,ROW(MAESTRO!$B$3:$B$1000)/((MAESTRO!$B$3:$B$1000="PROVEEDORES")*(UPPER(MAESTRO!$L$3:$L$1000)="CONFIRMADO")),ROWS($A$3:A76))),"")</f>
        <v/>
      </c>
      <c r="V76" s="24" t="str">
        <f ca="1">IFERROR(INDEX(MAESTRO!V:V,_xludf.AGGREGATE(15,6,ROW(MAESTRO!$B$3:$B$1000)/((MAESTRO!$B$3:$B$1000="PROVEEDORES")*(UPPER(MAESTRO!$L$3:$L$1000)="CONFIRMADO")),ROWS($A$3:A76))),"")</f>
        <v/>
      </c>
      <c r="W76" s="24" t="str">
        <f ca="1">IFERROR(INDEX(MAESTRO!W:W,_xludf.AGGREGATE(15,6,ROW(MAESTRO!$B$3:$B$1000)/((MAESTRO!$B$3:$B$1000="PROVEEDORES")*(UPPER(MAESTRO!$L$3:$L$1000)="CONFIRMADO")),ROWS($A$3:A76))),"")</f>
        <v/>
      </c>
      <c r="X76" s="24" t="str">
        <f ca="1">IFERROR(INDEX(MAESTRO!X:X,_xludf.AGGREGATE(15,6,ROW(MAESTRO!$B$3:$B$1000)/((MAESTRO!$B$3:$B$1000="PROVEEDORES")*(UPPER(MAESTRO!$L$3:$L$1000)="CONFIRMADO")),ROWS($A$3:A76))),"")</f>
        <v/>
      </c>
    </row>
    <row r="77" spans="1:24" ht="22.05" customHeight="1">
      <c r="A77" s="10" t="str">
        <f ca="1">IFERROR(INDEX(MAESTRO!A:A,_xludf.AGGREGATE(15,6,ROW(MAESTRO!$B$3:$B$1000)/((MAESTRO!$B$3:$B$1000="PROVEEDORES")*(UPPER(MAESTRO!$L$3:$L$1000)="CONFIRMADO")),ROWS($A$3:A77))),"")</f>
        <v/>
      </c>
      <c r="B77" s="10" t="str">
        <f ca="1">IFERROR(INDEX(MAESTRO!B:B,_xludf.AGGREGATE(15,6,ROW(MAESTRO!$B$3:$B$1000)/((MAESTRO!$B$3:$B$1000="PROVEEDORES")*(UPPER(MAESTRO!$L$3:$L$1000)="CONFIRMADO")),ROWS($A$3:A77))),"")</f>
        <v/>
      </c>
      <c r="C77" s="10" t="str">
        <f ca="1">IFERROR(INDEX(MAESTRO!C:C,_xludf.AGGREGATE(15,6,ROW(MAESTRO!$B$3:$B$1000)/((MAESTRO!$B$3:$B$1000="PROVEEDORES")*(UPPER(MAESTRO!$L$3:$L$1000)="CONFIRMADO")),ROWS($A$3:A77))),"")</f>
        <v/>
      </c>
      <c r="D77" s="10" t="str">
        <f ca="1">IFERROR(INDEX(MAESTRO!D:D,_xludf.AGGREGATE(15,6,ROW(MAESTRO!$B$3:$B$1000)/((MAESTRO!$B$3:$B$1000="PROVEEDORES")*(UPPER(MAESTRO!$L$3:$L$1000)="CONFIRMADO")),ROWS($A$3:A77))),"")</f>
        <v/>
      </c>
      <c r="E77" s="10" t="str">
        <f ca="1">IFERROR(INDEX(MAESTRO!E:E,_xludf.AGGREGATE(15,6,ROW(MAESTRO!$B$3:$B$1000)/((MAESTRO!$B$3:$B$1000="PROVEEDORES")*(UPPER(MAESTRO!$L$3:$L$1000)="CONFIRMADO")),ROWS($A$3:A77))),"")</f>
        <v/>
      </c>
      <c r="F77" s="10" t="str">
        <f ca="1">IFERROR(INDEX(MAESTRO!F:F,_xludf.AGGREGATE(15,6,ROW(MAESTRO!$B$3:$B$1000)/((MAESTRO!$B$3:$B$1000="PROVEEDORES")*(UPPER(MAESTRO!$L$3:$L$1000)="CONFIRMADO")),ROWS($A$3:A77))),"")</f>
        <v/>
      </c>
      <c r="G77" s="10" t="str">
        <f ca="1">IFERROR(INDEX(MAESTRO!G:G,_xludf.AGGREGATE(15,6,ROW(MAESTRO!$B$3:$B$1000)/((MAESTRO!$B$3:$B$1000="PROVEEDORES")*(UPPER(MAESTRO!$L$3:$L$1000)="CONFIRMADO")),ROWS($A$3:A77))),"")</f>
        <v/>
      </c>
      <c r="H77" s="10" t="str">
        <f ca="1">IFERROR(INDEX(MAESTRO!H:H,_xludf.AGGREGATE(15,6,ROW(MAESTRO!$B$3:$B$1000)/((MAESTRO!$B$3:$B$1000="PROVEEDORES")*(UPPER(MAESTRO!$L$3:$L$1000)="CONFIRMADO")),ROWS($A$3:A77))),"")</f>
        <v/>
      </c>
      <c r="I77" s="10" t="str">
        <f ca="1">IFERROR(INDEX(MAESTRO!I:I,_xludf.AGGREGATE(15,6,ROW(MAESTRO!$B$3:$B$1000)/((MAESTRO!$B$3:$B$1000="PROVEEDORES")*(UPPER(MAESTRO!$L$3:$L$1000)="CONFIRMADO")),ROWS($A$3:A77))),"")</f>
        <v/>
      </c>
      <c r="J77" s="10" t="str">
        <f ca="1">IFERROR(INDEX(MAESTRO!J:J,_xludf.AGGREGATE(15,6,ROW(MAESTRO!$B$3:$B$1000)/((MAESTRO!$B$3:$B$1000="PROVEEDORES")*(UPPER(MAESTRO!$L$3:$L$1000)="CONFIRMADO")),ROWS($A$3:A77))),"")</f>
        <v/>
      </c>
      <c r="K77" s="10" t="str">
        <f ca="1">IFERROR(INDEX(MAESTRO!K:K,_xludf.AGGREGATE(15,6,ROW(MAESTRO!$B$3:$B$1000)/((MAESTRO!$B$3:$B$1000="PROVEEDORES")*(UPPER(MAESTRO!$L$3:$L$1000)="CONFIRMADO")),ROWS($A$3:A77))),"")</f>
        <v/>
      </c>
      <c r="L77" s="10" t="str">
        <f ca="1">IFERROR(INDEX(MAESTRO!L:L,_xludf.AGGREGATE(15,6,ROW(MAESTRO!$B$3:$B$1000)/((MAESTRO!$B$3:$B$1000="PROVEEDORES")*(UPPER(MAESTRO!$L$3:$L$1000)="CONFIRMADO")),ROWS($A$3:A77))),"")</f>
        <v/>
      </c>
      <c r="M77" s="10" t="str">
        <f ca="1">IFERROR(INDEX(MAESTRO!M:M,_xludf.AGGREGATE(15,6,ROW(MAESTRO!$B$3:$B$1000)/((MAESTRO!$B$3:$B$1000="PROVEEDORES")*(UPPER(MAESTRO!$L$3:$L$1000)="CONFIRMADO")),ROWS($A$3:A77))),"")</f>
        <v/>
      </c>
      <c r="N77" s="10" t="str">
        <f ca="1">IFERROR(INDEX(MAESTRO!N:N,_xludf.AGGREGATE(15,6,ROW(MAESTRO!$B$3:$B$1000)/((MAESTRO!$B$3:$B$1000="PROVEEDORES")*(UPPER(MAESTRO!$L$3:$L$1000)="CONFIRMADO")),ROWS($A$3:A77))),"")</f>
        <v/>
      </c>
      <c r="O77" s="10" t="str">
        <f ca="1">IFERROR(INDEX(MAESTRO!O:O,_xludf.AGGREGATE(15,6,ROW(MAESTRO!$B$3:$B$1000)/((MAESTRO!$B$3:$B$1000="PROVEEDORES")*(UPPER(MAESTRO!$L$3:$L$1000)="CONFIRMADO")),ROWS($A$3:A77))),"")</f>
        <v/>
      </c>
      <c r="P77" s="10" t="str">
        <f ca="1">IFERROR(INDEX(MAESTRO!P:P,_xludf.AGGREGATE(15,6,ROW(MAESTRO!$B$3:$B$1000)/((MAESTRO!$B$3:$B$1000="PROVEEDORES")*(UPPER(MAESTRO!$L$3:$L$1000)="CONFIRMADO")),ROWS($A$3:A77))),"")</f>
        <v/>
      </c>
      <c r="Q77" s="10" t="str">
        <f ca="1">IFERROR(INDEX(MAESTRO!Q:Q,_xludf.AGGREGATE(15,6,ROW(MAESTRO!$B$3:$B$1000)/((MAESTRO!$B$3:$B$1000="PROVEEDORES")*(UPPER(MAESTRO!$L$3:$L$1000)="CONFIRMADO")),ROWS($A$3:A77))),"")</f>
        <v/>
      </c>
      <c r="R77" s="10" t="str">
        <f ca="1">IFERROR(INDEX(MAESTRO!R:R,_xludf.AGGREGATE(15,6,ROW(MAESTRO!$B$3:$B$1000)/((MAESTRO!$B$3:$B$1000="PROVEEDORES")*(UPPER(MAESTRO!$L$3:$L$1000)="CONFIRMADO")),ROWS($A$3:A77))),"")</f>
        <v/>
      </c>
      <c r="S77" s="10" t="str">
        <f ca="1">IFERROR(INDEX(MAESTRO!S:S,_xludf.AGGREGATE(15,6,ROW(MAESTRO!$B$3:$B$1000)/((MAESTRO!$B$3:$B$1000="PROVEEDORES")*(UPPER(MAESTRO!$L$3:$L$1000)="CONFIRMADO")),ROWS($A$3:A77))),"")</f>
        <v/>
      </c>
      <c r="T77" s="10" t="str">
        <f ca="1">IFERROR(INDEX(MAESTRO!T:T,_xludf.AGGREGATE(15,6,ROW(MAESTRO!$B$3:$B$1000)/((MAESTRO!$B$3:$B$1000="PROVEEDORES")*(UPPER(MAESTRO!$L$3:$L$1000)="CONFIRMADO")),ROWS($A$3:A77))),"")</f>
        <v/>
      </c>
      <c r="U77" s="10" t="str">
        <f ca="1">IFERROR(INDEX(MAESTRO!U:U,_xludf.AGGREGATE(15,6,ROW(MAESTRO!$B$3:$B$1000)/((MAESTRO!$B$3:$B$1000="PROVEEDORES")*(UPPER(MAESTRO!$L$3:$L$1000)="CONFIRMADO")),ROWS($A$3:A77))),"")</f>
        <v/>
      </c>
      <c r="V77" s="10" t="str">
        <f ca="1">IFERROR(INDEX(MAESTRO!V:V,_xludf.AGGREGATE(15,6,ROW(MAESTRO!$B$3:$B$1000)/((MAESTRO!$B$3:$B$1000="PROVEEDORES")*(UPPER(MAESTRO!$L$3:$L$1000)="CONFIRMADO")),ROWS($A$3:A77))),"")</f>
        <v/>
      </c>
      <c r="W77" s="10" t="str">
        <f ca="1">IFERROR(INDEX(MAESTRO!W:W,_xludf.AGGREGATE(15,6,ROW(MAESTRO!$B$3:$B$1000)/((MAESTRO!$B$3:$B$1000="PROVEEDORES")*(UPPER(MAESTRO!$L$3:$L$1000)="CONFIRMADO")),ROWS($A$3:A77))),"")</f>
        <v/>
      </c>
      <c r="X77" s="10" t="str">
        <f ca="1">IFERROR(INDEX(MAESTRO!X:X,_xludf.AGGREGATE(15,6,ROW(MAESTRO!$B$3:$B$1000)/((MAESTRO!$B$3:$B$1000="PROVEEDORES")*(UPPER(MAESTRO!$L$3:$L$1000)="CONFIRMADO")),ROWS($A$3:A77))),"")</f>
        <v/>
      </c>
    </row>
    <row r="78" spans="1:24" ht="22.05" customHeight="1">
      <c r="A78" s="24" t="str">
        <f ca="1">IFERROR(INDEX(MAESTRO!A:A,_xludf.AGGREGATE(15,6,ROW(MAESTRO!$B$3:$B$1000)/((MAESTRO!$B$3:$B$1000="PROVEEDORES")*(UPPER(MAESTRO!$L$3:$L$1000)="CONFIRMADO")),ROWS($A$3:A78))),"")</f>
        <v/>
      </c>
      <c r="B78" s="24" t="str">
        <f ca="1">IFERROR(INDEX(MAESTRO!B:B,_xludf.AGGREGATE(15,6,ROW(MAESTRO!$B$3:$B$1000)/((MAESTRO!$B$3:$B$1000="PROVEEDORES")*(UPPER(MAESTRO!$L$3:$L$1000)="CONFIRMADO")),ROWS($A$3:A78))),"")</f>
        <v/>
      </c>
      <c r="C78" s="24" t="str">
        <f ca="1">IFERROR(INDEX(MAESTRO!C:C,_xludf.AGGREGATE(15,6,ROW(MAESTRO!$B$3:$B$1000)/((MAESTRO!$B$3:$B$1000="PROVEEDORES")*(UPPER(MAESTRO!$L$3:$L$1000)="CONFIRMADO")),ROWS($A$3:A78))),"")</f>
        <v/>
      </c>
      <c r="D78" s="24" t="str">
        <f ca="1">IFERROR(INDEX(MAESTRO!D:D,_xludf.AGGREGATE(15,6,ROW(MAESTRO!$B$3:$B$1000)/((MAESTRO!$B$3:$B$1000="PROVEEDORES")*(UPPER(MAESTRO!$L$3:$L$1000)="CONFIRMADO")),ROWS($A$3:A78))),"")</f>
        <v/>
      </c>
      <c r="E78" s="24" t="str">
        <f ca="1">IFERROR(INDEX(MAESTRO!E:E,_xludf.AGGREGATE(15,6,ROW(MAESTRO!$B$3:$B$1000)/((MAESTRO!$B$3:$B$1000="PROVEEDORES")*(UPPER(MAESTRO!$L$3:$L$1000)="CONFIRMADO")),ROWS($A$3:A78))),"")</f>
        <v/>
      </c>
      <c r="F78" s="24" t="str">
        <f ca="1">IFERROR(INDEX(MAESTRO!F:F,_xludf.AGGREGATE(15,6,ROW(MAESTRO!$B$3:$B$1000)/((MAESTRO!$B$3:$B$1000="PROVEEDORES")*(UPPER(MAESTRO!$L$3:$L$1000)="CONFIRMADO")),ROWS($A$3:A78))),"")</f>
        <v/>
      </c>
      <c r="G78" s="24" t="str">
        <f ca="1">IFERROR(INDEX(MAESTRO!G:G,_xludf.AGGREGATE(15,6,ROW(MAESTRO!$B$3:$B$1000)/((MAESTRO!$B$3:$B$1000="PROVEEDORES")*(UPPER(MAESTRO!$L$3:$L$1000)="CONFIRMADO")),ROWS($A$3:A78))),"")</f>
        <v/>
      </c>
      <c r="H78" s="24" t="str">
        <f ca="1">IFERROR(INDEX(MAESTRO!H:H,_xludf.AGGREGATE(15,6,ROW(MAESTRO!$B$3:$B$1000)/((MAESTRO!$B$3:$B$1000="PROVEEDORES")*(UPPER(MAESTRO!$L$3:$L$1000)="CONFIRMADO")),ROWS($A$3:A78))),"")</f>
        <v/>
      </c>
      <c r="I78" s="24" t="str">
        <f ca="1">IFERROR(INDEX(MAESTRO!I:I,_xludf.AGGREGATE(15,6,ROW(MAESTRO!$B$3:$B$1000)/((MAESTRO!$B$3:$B$1000="PROVEEDORES")*(UPPER(MAESTRO!$L$3:$L$1000)="CONFIRMADO")),ROWS($A$3:A78))),"")</f>
        <v/>
      </c>
      <c r="J78" s="24" t="str">
        <f ca="1">IFERROR(INDEX(MAESTRO!J:J,_xludf.AGGREGATE(15,6,ROW(MAESTRO!$B$3:$B$1000)/((MAESTRO!$B$3:$B$1000="PROVEEDORES")*(UPPER(MAESTRO!$L$3:$L$1000)="CONFIRMADO")),ROWS($A$3:A78))),"")</f>
        <v/>
      </c>
      <c r="K78" s="24" t="str">
        <f ca="1">IFERROR(INDEX(MAESTRO!K:K,_xludf.AGGREGATE(15,6,ROW(MAESTRO!$B$3:$B$1000)/((MAESTRO!$B$3:$B$1000="PROVEEDORES")*(UPPER(MAESTRO!$L$3:$L$1000)="CONFIRMADO")),ROWS($A$3:A78))),"")</f>
        <v/>
      </c>
      <c r="L78" s="24" t="str">
        <f ca="1">IFERROR(INDEX(MAESTRO!L:L,_xludf.AGGREGATE(15,6,ROW(MAESTRO!$B$3:$B$1000)/((MAESTRO!$B$3:$B$1000="PROVEEDORES")*(UPPER(MAESTRO!$L$3:$L$1000)="CONFIRMADO")),ROWS($A$3:A78))),"")</f>
        <v/>
      </c>
      <c r="M78" s="24" t="str">
        <f ca="1">IFERROR(INDEX(MAESTRO!M:M,_xludf.AGGREGATE(15,6,ROW(MAESTRO!$B$3:$B$1000)/((MAESTRO!$B$3:$B$1000="PROVEEDORES")*(UPPER(MAESTRO!$L$3:$L$1000)="CONFIRMADO")),ROWS($A$3:A78))),"")</f>
        <v/>
      </c>
      <c r="N78" s="24" t="str">
        <f ca="1">IFERROR(INDEX(MAESTRO!N:N,_xludf.AGGREGATE(15,6,ROW(MAESTRO!$B$3:$B$1000)/((MAESTRO!$B$3:$B$1000="PROVEEDORES")*(UPPER(MAESTRO!$L$3:$L$1000)="CONFIRMADO")),ROWS($A$3:A78))),"")</f>
        <v/>
      </c>
      <c r="O78" s="24" t="str">
        <f ca="1">IFERROR(INDEX(MAESTRO!O:O,_xludf.AGGREGATE(15,6,ROW(MAESTRO!$B$3:$B$1000)/((MAESTRO!$B$3:$B$1000="PROVEEDORES")*(UPPER(MAESTRO!$L$3:$L$1000)="CONFIRMADO")),ROWS($A$3:A78))),"")</f>
        <v/>
      </c>
      <c r="P78" s="24" t="str">
        <f ca="1">IFERROR(INDEX(MAESTRO!P:P,_xludf.AGGREGATE(15,6,ROW(MAESTRO!$B$3:$B$1000)/((MAESTRO!$B$3:$B$1000="PROVEEDORES")*(UPPER(MAESTRO!$L$3:$L$1000)="CONFIRMADO")),ROWS($A$3:A78))),"")</f>
        <v/>
      </c>
      <c r="Q78" s="24" t="str">
        <f ca="1">IFERROR(INDEX(MAESTRO!Q:Q,_xludf.AGGREGATE(15,6,ROW(MAESTRO!$B$3:$B$1000)/((MAESTRO!$B$3:$B$1000="PROVEEDORES")*(UPPER(MAESTRO!$L$3:$L$1000)="CONFIRMADO")),ROWS($A$3:A78))),"")</f>
        <v/>
      </c>
      <c r="R78" s="24" t="str">
        <f ca="1">IFERROR(INDEX(MAESTRO!R:R,_xludf.AGGREGATE(15,6,ROW(MAESTRO!$B$3:$B$1000)/((MAESTRO!$B$3:$B$1000="PROVEEDORES")*(UPPER(MAESTRO!$L$3:$L$1000)="CONFIRMADO")),ROWS($A$3:A78))),"")</f>
        <v/>
      </c>
      <c r="S78" s="24" t="str">
        <f ca="1">IFERROR(INDEX(MAESTRO!S:S,_xludf.AGGREGATE(15,6,ROW(MAESTRO!$B$3:$B$1000)/((MAESTRO!$B$3:$B$1000="PROVEEDORES")*(UPPER(MAESTRO!$L$3:$L$1000)="CONFIRMADO")),ROWS($A$3:A78))),"")</f>
        <v/>
      </c>
      <c r="T78" s="24" t="str">
        <f ca="1">IFERROR(INDEX(MAESTRO!T:T,_xludf.AGGREGATE(15,6,ROW(MAESTRO!$B$3:$B$1000)/((MAESTRO!$B$3:$B$1000="PROVEEDORES")*(UPPER(MAESTRO!$L$3:$L$1000)="CONFIRMADO")),ROWS($A$3:A78))),"")</f>
        <v/>
      </c>
      <c r="U78" s="24" t="str">
        <f ca="1">IFERROR(INDEX(MAESTRO!U:U,_xludf.AGGREGATE(15,6,ROW(MAESTRO!$B$3:$B$1000)/((MAESTRO!$B$3:$B$1000="PROVEEDORES")*(UPPER(MAESTRO!$L$3:$L$1000)="CONFIRMADO")),ROWS($A$3:A78))),"")</f>
        <v/>
      </c>
      <c r="V78" s="24" t="str">
        <f ca="1">IFERROR(INDEX(MAESTRO!V:V,_xludf.AGGREGATE(15,6,ROW(MAESTRO!$B$3:$B$1000)/((MAESTRO!$B$3:$B$1000="PROVEEDORES")*(UPPER(MAESTRO!$L$3:$L$1000)="CONFIRMADO")),ROWS($A$3:A78))),"")</f>
        <v/>
      </c>
      <c r="W78" s="24" t="str">
        <f ca="1">IFERROR(INDEX(MAESTRO!W:W,_xludf.AGGREGATE(15,6,ROW(MAESTRO!$B$3:$B$1000)/((MAESTRO!$B$3:$B$1000="PROVEEDORES")*(UPPER(MAESTRO!$L$3:$L$1000)="CONFIRMADO")),ROWS($A$3:A78))),"")</f>
        <v/>
      </c>
      <c r="X78" s="24" t="str">
        <f ca="1">IFERROR(INDEX(MAESTRO!X:X,_xludf.AGGREGATE(15,6,ROW(MAESTRO!$B$3:$B$1000)/((MAESTRO!$B$3:$B$1000="PROVEEDORES")*(UPPER(MAESTRO!$L$3:$L$1000)="CONFIRMADO")),ROWS($A$3:A78))),"")</f>
        <v/>
      </c>
    </row>
    <row r="79" spans="1:24" ht="22.05" customHeight="1">
      <c r="A79" s="10" t="str">
        <f ca="1">IFERROR(INDEX(MAESTRO!A:A,_xludf.AGGREGATE(15,6,ROW(MAESTRO!$B$3:$B$1000)/((MAESTRO!$B$3:$B$1000="PROVEEDORES")*(UPPER(MAESTRO!$L$3:$L$1000)="CONFIRMADO")),ROWS($A$3:A79))),"")</f>
        <v/>
      </c>
      <c r="B79" s="10" t="str">
        <f ca="1">IFERROR(INDEX(MAESTRO!B:B,_xludf.AGGREGATE(15,6,ROW(MAESTRO!$B$3:$B$1000)/((MAESTRO!$B$3:$B$1000="PROVEEDORES")*(UPPER(MAESTRO!$L$3:$L$1000)="CONFIRMADO")),ROWS($A$3:A79))),"")</f>
        <v/>
      </c>
      <c r="C79" s="10" t="str">
        <f ca="1">IFERROR(INDEX(MAESTRO!C:C,_xludf.AGGREGATE(15,6,ROW(MAESTRO!$B$3:$B$1000)/((MAESTRO!$B$3:$B$1000="PROVEEDORES")*(UPPER(MAESTRO!$L$3:$L$1000)="CONFIRMADO")),ROWS($A$3:A79))),"")</f>
        <v/>
      </c>
      <c r="D79" s="10" t="str">
        <f ca="1">IFERROR(INDEX(MAESTRO!D:D,_xludf.AGGREGATE(15,6,ROW(MAESTRO!$B$3:$B$1000)/((MAESTRO!$B$3:$B$1000="PROVEEDORES")*(UPPER(MAESTRO!$L$3:$L$1000)="CONFIRMADO")),ROWS($A$3:A79))),"")</f>
        <v/>
      </c>
      <c r="E79" s="10" t="str">
        <f ca="1">IFERROR(INDEX(MAESTRO!E:E,_xludf.AGGREGATE(15,6,ROW(MAESTRO!$B$3:$B$1000)/((MAESTRO!$B$3:$B$1000="PROVEEDORES")*(UPPER(MAESTRO!$L$3:$L$1000)="CONFIRMADO")),ROWS($A$3:A79))),"")</f>
        <v/>
      </c>
      <c r="F79" s="10" t="str">
        <f ca="1">IFERROR(INDEX(MAESTRO!F:F,_xludf.AGGREGATE(15,6,ROW(MAESTRO!$B$3:$B$1000)/((MAESTRO!$B$3:$B$1000="PROVEEDORES")*(UPPER(MAESTRO!$L$3:$L$1000)="CONFIRMADO")),ROWS($A$3:A79))),"")</f>
        <v/>
      </c>
      <c r="G79" s="10" t="str">
        <f ca="1">IFERROR(INDEX(MAESTRO!G:G,_xludf.AGGREGATE(15,6,ROW(MAESTRO!$B$3:$B$1000)/((MAESTRO!$B$3:$B$1000="PROVEEDORES")*(UPPER(MAESTRO!$L$3:$L$1000)="CONFIRMADO")),ROWS($A$3:A79))),"")</f>
        <v/>
      </c>
      <c r="H79" s="10" t="str">
        <f ca="1">IFERROR(INDEX(MAESTRO!H:H,_xludf.AGGREGATE(15,6,ROW(MAESTRO!$B$3:$B$1000)/((MAESTRO!$B$3:$B$1000="PROVEEDORES")*(UPPER(MAESTRO!$L$3:$L$1000)="CONFIRMADO")),ROWS($A$3:A79))),"")</f>
        <v/>
      </c>
      <c r="I79" s="10" t="str">
        <f ca="1">IFERROR(INDEX(MAESTRO!I:I,_xludf.AGGREGATE(15,6,ROW(MAESTRO!$B$3:$B$1000)/((MAESTRO!$B$3:$B$1000="PROVEEDORES")*(UPPER(MAESTRO!$L$3:$L$1000)="CONFIRMADO")),ROWS($A$3:A79))),"")</f>
        <v/>
      </c>
      <c r="J79" s="10" t="str">
        <f ca="1">IFERROR(INDEX(MAESTRO!J:J,_xludf.AGGREGATE(15,6,ROW(MAESTRO!$B$3:$B$1000)/((MAESTRO!$B$3:$B$1000="PROVEEDORES")*(UPPER(MAESTRO!$L$3:$L$1000)="CONFIRMADO")),ROWS($A$3:A79))),"")</f>
        <v/>
      </c>
      <c r="K79" s="10" t="str">
        <f ca="1">IFERROR(INDEX(MAESTRO!K:K,_xludf.AGGREGATE(15,6,ROW(MAESTRO!$B$3:$B$1000)/((MAESTRO!$B$3:$B$1000="PROVEEDORES")*(UPPER(MAESTRO!$L$3:$L$1000)="CONFIRMADO")),ROWS($A$3:A79))),"")</f>
        <v/>
      </c>
      <c r="L79" s="10" t="str">
        <f ca="1">IFERROR(INDEX(MAESTRO!L:L,_xludf.AGGREGATE(15,6,ROW(MAESTRO!$B$3:$B$1000)/((MAESTRO!$B$3:$B$1000="PROVEEDORES")*(UPPER(MAESTRO!$L$3:$L$1000)="CONFIRMADO")),ROWS($A$3:A79))),"")</f>
        <v/>
      </c>
      <c r="M79" s="10" t="str">
        <f ca="1">IFERROR(INDEX(MAESTRO!M:M,_xludf.AGGREGATE(15,6,ROW(MAESTRO!$B$3:$B$1000)/((MAESTRO!$B$3:$B$1000="PROVEEDORES")*(UPPER(MAESTRO!$L$3:$L$1000)="CONFIRMADO")),ROWS($A$3:A79))),"")</f>
        <v/>
      </c>
      <c r="N79" s="10" t="str">
        <f ca="1">IFERROR(INDEX(MAESTRO!N:N,_xludf.AGGREGATE(15,6,ROW(MAESTRO!$B$3:$B$1000)/((MAESTRO!$B$3:$B$1000="PROVEEDORES")*(UPPER(MAESTRO!$L$3:$L$1000)="CONFIRMADO")),ROWS($A$3:A79))),"")</f>
        <v/>
      </c>
      <c r="O79" s="10" t="str">
        <f ca="1">IFERROR(INDEX(MAESTRO!O:O,_xludf.AGGREGATE(15,6,ROW(MAESTRO!$B$3:$B$1000)/((MAESTRO!$B$3:$B$1000="PROVEEDORES")*(UPPER(MAESTRO!$L$3:$L$1000)="CONFIRMADO")),ROWS($A$3:A79))),"")</f>
        <v/>
      </c>
      <c r="P79" s="10" t="str">
        <f ca="1">IFERROR(INDEX(MAESTRO!P:P,_xludf.AGGREGATE(15,6,ROW(MAESTRO!$B$3:$B$1000)/((MAESTRO!$B$3:$B$1000="PROVEEDORES")*(UPPER(MAESTRO!$L$3:$L$1000)="CONFIRMADO")),ROWS($A$3:A79))),"")</f>
        <v/>
      </c>
      <c r="Q79" s="10" t="str">
        <f ca="1">IFERROR(INDEX(MAESTRO!Q:Q,_xludf.AGGREGATE(15,6,ROW(MAESTRO!$B$3:$B$1000)/((MAESTRO!$B$3:$B$1000="PROVEEDORES")*(UPPER(MAESTRO!$L$3:$L$1000)="CONFIRMADO")),ROWS($A$3:A79))),"")</f>
        <v/>
      </c>
      <c r="R79" s="10" t="str">
        <f ca="1">IFERROR(INDEX(MAESTRO!R:R,_xludf.AGGREGATE(15,6,ROW(MAESTRO!$B$3:$B$1000)/((MAESTRO!$B$3:$B$1000="PROVEEDORES")*(UPPER(MAESTRO!$L$3:$L$1000)="CONFIRMADO")),ROWS($A$3:A79))),"")</f>
        <v/>
      </c>
      <c r="S79" s="10" t="str">
        <f ca="1">IFERROR(INDEX(MAESTRO!S:S,_xludf.AGGREGATE(15,6,ROW(MAESTRO!$B$3:$B$1000)/((MAESTRO!$B$3:$B$1000="PROVEEDORES")*(UPPER(MAESTRO!$L$3:$L$1000)="CONFIRMADO")),ROWS($A$3:A79))),"")</f>
        <v/>
      </c>
      <c r="T79" s="10" t="str">
        <f ca="1">IFERROR(INDEX(MAESTRO!T:T,_xludf.AGGREGATE(15,6,ROW(MAESTRO!$B$3:$B$1000)/((MAESTRO!$B$3:$B$1000="PROVEEDORES")*(UPPER(MAESTRO!$L$3:$L$1000)="CONFIRMADO")),ROWS($A$3:A79))),"")</f>
        <v/>
      </c>
      <c r="U79" s="10" t="str">
        <f ca="1">IFERROR(INDEX(MAESTRO!U:U,_xludf.AGGREGATE(15,6,ROW(MAESTRO!$B$3:$B$1000)/((MAESTRO!$B$3:$B$1000="PROVEEDORES")*(UPPER(MAESTRO!$L$3:$L$1000)="CONFIRMADO")),ROWS($A$3:A79))),"")</f>
        <v/>
      </c>
      <c r="V79" s="10" t="str">
        <f ca="1">IFERROR(INDEX(MAESTRO!V:V,_xludf.AGGREGATE(15,6,ROW(MAESTRO!$B$3:$B$1000)/((MAESTRO!$B$3:$B$1000="PROVEEDORES")*(UPPER(MAESTRO!$L$3:$L$1000)="CONFIRMADO")),ROWS($A$3:A79))),"")</f>
        <v/>
      </c>
      <c r="W79" s="10" t="str">
        <f ca="1">IFERROR(INDEX(MAESTRO!W:W,_xludf.AGGREGATE(15,6,ROW(MAESTRO!$B$3:$B$1000)/((MAESTRO!$B$3:$B$1000="PROVEEDORES")*(UPPER(MAESTRO!$L$3:$L$1000)="CONFIRMADO")),ROWS($A$3:A79))),"")</f>
        <v/>
      </c>
      <c r="X79" s="10" t="str">
        <f ca="1">IFERROR(INDEX(MAESTRO!X:X,_xludf.AGGREGATE(15,6,ROW(MAESTRO!$B$3:$B$1000)/((MAESTRO!$B$3:$B$1000="PROVEEDORES")*(UPPER(MAESTRO!$L$3:$L$1000)="CONFIRMADO")),ROWS($A$3:A79))),"")</f>
        <v/>
      </c>
    </row>
    <row r="80" spans="1:24" ht="22.05" customHeight="1">
      <c r="A80" s="24" t="str">
        <f ca="1">IFERROR(INDEX(MAESTRO!A:A,_xludf.AGGREGATE(15,6,ROW(MAESTRO!$B$3:$B$1000)/((MAESTRO!$B$3:$B$1000="PROVEEDORES")*(UPPER(MAESTRO!$L$3:$L$1000)="CONFIRMADO")),ROWS($A$3:A80))),"")</f>
        <v/>
      </c>
      <c r="B80" s="24" t="str">
        <f ca="1">IFERROR(INDEX(MAESTRO!B:B,_xludf.AGGREGATE(15,6,ROW(MAESTRO!$B$3:$B$1000)/((MAESTRO!$B$3:$B$1000="PROVEEDORES")*(UPPER(MAESTRO!$L$3:$L$1000)="CONFIRMADO")),ROWS($A$3:A80))),"")</f>
        <v/>
      </c>
      <c r="C80" s="24" t="str">
        <f ca="1">IFERROR(INDEX(MAESTRO!C:C,_xludf.AGGREGATE(15,6,ROW(MAESTRO!$B$3:$B$1000)/((MAESTRO!$B$3:$B$1000="PROVEEDORES")*(UPPER(MAESTRO!$L$3:$L$1000)="CONFIRMADO")),ROWS($A$3:A80))),"")</f>
        <v/>
      </c>
      <c r="D80" s="24" t="str">
        <f ca="1">IFERROR(INDEX(MAESTRO!D:D,_xludf.AGGREGATE(15,6,ROW(MAESTRO!$B$3:$B$1000)/((MAESTRO!$B$3:$B$1000="PROVEEDORES")*(UPPER(MAESTRO!$L$3:$L$1000)="CONFIRMADO")),ROWS($A$3:A80))),"")</f>
        <v/>
      </c>
      <c r="E80" s="24" t="str">
        <f ca="1">IFERROR(INDEX(MAESTRO!E:E,_xludf.AGGREGATE(15,6,ROW(MAESTRO!$B$3:$B$1000)/((MAESTRO!$B$3:$B$1000="PROVEEDORES")*(UPPER(MAESTRO!$L$3:$L$1000)="CONFIRMADO")),ROWS($A$3:A80))),"")</f>
        <v/>
      </c>
      <c r="F80" s="24" t="str">
        <f ca="1">IFERROR(INDEX(MAESTRO!F:F,_xludf.AGGREGATE(15,6,ROW(MAESTRO!$B$3:$B$1000)/((MAESTRO!$B$3:$B$1000="PROVEEDORES")*(UPPER(MAESTRO!$L$3:$L$1000)="CONFIRMADO")),ROWS($A$3:A80))),"")</f>
        <v/>
      </c>
      <c r="G80" s="24" t="str">
        <f ca="1">IFERROR(INDEX(MAESTRO!G:G,_xludf.AGGREGATE(15,6,ROW(MAESTRO!$B$3:$B$1000)/((MAESTRO!$B$3:$B$1000="PROVEEDORES")*(UPPER(MAESTRO!$L$3:$L$1000)="CONFIRMADO")),ROWS($A$3:A80))),"")</f>
        <v/>
      </c>
      <c r="H80" s="24" t="str">
        <f ca="1">IFERROR(INDEX(MAESTRO!H:H,_xludf.AGGREGATE(15,6,ROW(MAESTRO!$B$3:$B$1000)/((MAESTRO!$B$3:$B$1000="PROVEEDORES")*(UPPER(MAESTRO!$L$3:$L$1000)="CONFIRMADO")),ROWS($A$3:A80))),"")</f>
        <v/>
      </c>
      <c r="I80" s="24" t="str">
        <f ca="1">IFERROR(INDEX(MAESTRO!I:I,_xludf.AGGREGATE(15,6,ROW(MAESTRO!$B$3:$B$1000)/((MAESTRO!$B$3:$B$1000="PROVEEDORES")*(UPPER(MAESTRO!$L$3:$L$1000)="CONFIRMADO")),ROWS($A$3:A80))),"")</f>
        <v/>
      </c>
      <c r="J80" s="24" t="str">
        <f ca="1">IFERROR(INDEX(MAESTRO!J:J,_xludf.AGGREGATE(15,6,ROW(MAESTRO!$B$3:$B$1000)/((MAESTRO!$B$3:$B$1000="PROVEEDORES")*(UPPER(MAESTRO!$L$3:$L$1000)="CONFIRMADO")),ROWS($A$3:A80))),"")</f>
        <v/>
      </c>
      <c r="K80" s="24" t="str">
        <f ca="1">IFERROR(INDEX(MAESTRO!K:K,_xludf.AGGREGATE(15,6,ROW(MAESTRO!$B$3:$B$1000)/((MAESTRO!$B$3:$B$1000="PROVEEDORES")*(UPPER(MAESTRO!$L$3:$L$1000)="CONFIRMADO")),ROWS($A$3:A80))),"")</f>
        <v/>
      </c>
      <c r="L80" s="24" t="str">
        <f ca="1">IFERROR(INDEX(MAESTRO!L:L,_xludf.AGGREGATE(15,6,ROW(MAESTRO!$B$3:$B$1000)/((MAESTRO!$B$3:$B$1000="PROVEEDORES")*(UPPER(MAESTRO!$L$3:$L$1000)="CONFIRMADO")),ROWS($A$3:A80))),"")</f>
        <v/>
      </c>
      <c r="M80" s="24" t="str">
        <f ca="1">IFERROR(INDEX(MAESTRO!M:M,_xludf.AGGREGATE(15,6,ROW(MAESTRO!$B$3:$B$1000)/((MAESTRO!$B$3:$B$1000="PROVEEDORES")*(UPPER(MAESTRO!$L$3:$L$1000)="CONFIRMADO")),ROWS($A$3:A80))),"")</f>
        <v/>
      </c>
      <c r="N80" s="24" t="str">
        <f ca="1">IFERROR(INDEX(MAESTRO!N:N,_xludf.AGGREGATE(15,6,ROW(MAESTRO!$B$3:$B$1000)/((MAESTRO!$B$3:$B$1000="PROVEEDORES")*(UPPER(MAESTRO!$L$3:$L$1000)="CONFIRMADO")),ROWS($A$3:A80))),"")</f>
        <v/>
      </c>
      <c r="O80" s="24" t="str">
        <f ca="1">IFERROR(INDEX(MAESTRO!O:O,_xludf.AGGREGATE(15,6,ROW(MAESTRO!$B$3:$B$1000)/((MAESTRO!$B$3:$B$1000="PROVEEDORES")*(UPPER(MAESTRO!$L$3:$L$1000)="CONFIRMADO")),ROWS($A$3:A80))),"")</f>
        <v/>
      </c>
      <c r="P80" s="24" t="str">
        <f ca="1">IFERROR(INDEX(MAESTRO!P:P,_xludf.AGGREGATE(15,6,ROW(MAESTRO!$B$3:$B$1000)/((MAESTRO!$B$3:$B$1000="PROVEEDORES")*(UPPER(MAESTRO!$L$3:$L$1000)="CONFIRMADO")),ROWS($A$3:A80))),"")</f>
        <v/>
      </c>
      <c r="Q80" s="24" t="str">
        <f ca="1">IFERROR(INDEX(MAESTRO!Q:Q,_xludf.AGGREGATE(15,6,ROW(MAESTRO!$B$3:$B$1000)/((MAESTRO!$B$3:$B$1000="PROVEEDORES")*(UPPER(MAESTRO!$L$3:$L$1000)="CONFIRMADO")),ROWS($A$3:A80))),"")</f>
        <v/>
      </c>
      <c r="R80" s="24" t="str">
        <f ca="1">IFERROR(INDEX(MAESTRO!R:R,_xludf.AGGREGATE(15,6,ROW(MAESTRO!$B$3:$B$1000)/((MAESTRO!$B$3:$B$1000="PROVEEDORES")*(UPPER(MAESTRO!$L$3:$L$1000)="CONFIRMADO")),ROWS($A$3:A80))),"")</f>
        <v/>
      </c>
      <c r="S80" s="24" t="str">
        <f ca="1">IFERROR(INDEX(MAESTRO!S:S,_xludf.AGGREGATE(15,6,ROW(MAESTRO!$B$3:$B$1000)/((MAESTRO!$B$3:$B$1000="PROVEEDORES")*(UPPER(MAESTRO!$L$3:$L$1000)="CONFIRMADO")),ROWS($A$3:A80))),"")</f>
        <v/>
      </c>
      <c r="T80" s="24" t="str">
        <f ca="1">IFERROR(INDEX(MAESTRO!T:T,_xludf.AGGREGATE(15,6,ROW(MAESTRO!$B$3:$B$1000)/((MAESTRO!$B$3:$B$1000="PROVEEDORES")*(UPPER(MAESTRO!$L$3:$L$1000)="CONFIRMADO")),ROWS($A$3:A80))),"")</f>
        <v/>
      </c>
      <c r="U80" s="24" t="str">
        <f ca="1">IFERROR(INDEX(MAESTRO!U:U,_xludf.AGGREGATE(15,6,ROW(MAESTRO!$B$3:$B$1000)/((MAESTRO!$B$3:$B$1000="PROVEEDORES")*(UPPER(MAESTRO!$L$3:$L$1000)="CONFIRMADO")),ROWS($A$3:A80))),"")</f>
        <v/>
      </c>
      <c r="V80" s="24" t="str">
        <f ca="1">IFERROR(INDEX(MAESTRO!V:V,_xludf.AGGREGATE(15,6,ROW(MAESTRO!$B$3:$B$1000)/((MAESTRO!$B$3:$B$1000="PROVEEDORES")*(UPPER(MAESTRO!$L$3:$L$1000)="CONFIRMADO")),ROWS($A$3:A80))),"")</f>
        <v/>
      </c>
      <c r="W80" s="24" t="str">
        <f ca="1">IFERROR(INDEX(MAESTRO!W:W,_xludf.AGGREGATE(15,6,ROW(MAESTRO!$B$3:$B$1000)/((MAESTRO!$B$3:$B$1000="PROVEEDORES")*(UPPER(MAESTRO!$L$3:$L$1000)="CONFIRMADO")),ROWS($A$3:A80))),"")</f>
        <v/>
      </c>
      <c r="X80" s="24" t="str">
        <f ca="1">IFERROR(INDEX(MAESTRO!X:X,_xludf.AGGREGATE(15,6,ROW(MAESTRO!$B$3:$B$1000)/((MAESTRO!$B$3:$B$1000="PROVEEDORES")*(UPPER(MAESTRO!$L$3:$L$1000)="CONFIRMADO")),ROWS($A$3:A80))),"")</f>
        <v/>
      </c>
    </row>
    <row r="81" spans="1:24" ht="22.05" customHeight="1">
      <c r="A81" s="10" t="str">
        <f ca="1">IFERROR(INDEX(MAESTRO!A:A,_xludf.AGGREGATE(15,6,ROW(MAESTRO!$B$3:$B$1000)/((MAESTRO!$B$3:$B$1000="PROVEEDORES")*(UPPER(MAESTRO!$L$3:$L$1000)="CONFIRMADO")),ROWS($A$3:A81))),"")</f>
        <v/>
      </c>
      <c r="B81" s="10" t="str">
        <f ca="1">IFERROR(INDEX(MAESTRO!B:B,_xludf.AGGREGATE(15,6,ROW(MAESTRO!$B$3:$B$1000)/((MAESTRO!$B$3:$B$1000="PROVEEDORES")*(UPPER(MAESTRO!$L$3:$L$1000)="CONFIRMADO")),ROWS($A$3:A81))),"")</f>
        <v/>
      </c>
      <c r="C81" s="10" t="str">
        <f ca="1">IFERROR(INDEX(MAESTRO!C:C,_xludf.AGGREGATE(15,6,ROW(MAESTRO!$B$3:$B$1000)/((MAESTRO!$B$3:$B$1000="PROVEEDORES")*(UPPER(MAESTRO!$L$3:$L$1000)="CONFIRMADO")),ROWS($A$3:A81))),"")</f>
        <v/>
      </c>
      <c r="D81" s="10" t="str">
        <f ca="1">IFERROR(INDEX(MAESTRO!D:D,_xludf.AGGREGATE(15,6,ROW(MAESTRO!$B$3:$B$1000)/((MAESTRO!$B$3:$B$1000="PROVEEDORES")*(UPPER(MAESTRO!$L$3:$L$1000)="CONFIRMADO")),ROWS($A$3:A81))),"")</f>
        <v/>
      </c>
      <c r="E81" s="10" t="str">
        <f ca="1">IFERROR(INDEX(MAESTRO!E:E,_xludf.AGGREGATE(15,6,ROW(MAESTRO!$B$3:$B$1000)/((MAESTRO!$B$3:$B$1000="PROVEEDORES")*(UPPER(MAESTRO!$L$3:$L$1000)="CONFIRMADO")),ROWS($A$3:A81))),"")</f>
        <v/>
      </c>
      <c r="F81" s="10" t="str">
        <f ca="1">IFERROR(INDEX(MAESTRO!F:F,_xludf.AGGREGATE(15,6,ROW(MAESTRO!$B$3:$B$1000)/((MAESTRO!$B$3:$B$1000="PROVEEDORES")*(UPPER(MAESTRO!$L$3:$L$1000)="CONFIRMADO")),ROWS($A$3:A81))),"")</f>
        <v/>
      </c>
      <c r="G81" s="10" t="str">
        <f ca="1">IFERROR(INDEX(MAESTRO!G:G,_xludf.AGGREGATE(15,6,ROW(MAESTRO!$B$3:$B$1000)/((MAESTRO!$B$3:$B$1000="PROVEEDORES")*(UPPER(MAESTRO!$L$3:$L$1000)="CONFIRMADO")),ROWS($A$3:A81))),"")</f>
        <v/>
      </c>
      <c r="H81" s="10" t="str">
        <f ca="1">IFERROR(INDEX(MAESTRO!H:H,_xludf.AGGREGATE(15,6,ROW(MAESTRO!$B$3:$B$1000)/((MAESTRO!$B$3:$B$1000="PROVEEDORES")*(UPPER(MAESTRO!$L$3:$L$1000)="CONFIRMADO")),ROWS($A$3:A81))),"")</f>
        <v/>
      </c>
      <c r="I81" s="10" t="str">
        <f ca="1">IFERROR(INDEX(MAESTRO!I:I,_xludf.AGGREGATE(15,6,ROW(MAESTRO!$B$3:$B$1000)/((MAESTRO!$B$3:$B$1000="PROVEEDORES")*(UPPER(MAESTRO!$L$3:$L$1000)="CONFIRMADO")),ROWS($A$3:A81))),"")</f>
        <v/>
      </c>
      <c r="J81" s="10" t="str">
        <f ca="1">IFERROR(INDEX(MAESTRO!J:J,_xludf.AGGREGATE(15,6,ROW(MAESTRO!$B$3:$B$1000)/((MAESTRO!$B$3:$B$1000="PROVEEDORES")*(UPPER(MAESTRO!$L$3:$L$1000)="CONFIRMADO")),ROWS($A$3:A81))),"")</f>
        <v/>
      </c>
      <c r="K81" s="10" t="str">
        <f ca="1">IFERROR(INDEX(MAESTRO!K:K,_xludf.AGGREGATE(15,6,ROW(MAESTRO!$B$3:$B$1000)/((MAESTRO!$B$3:$B$1000="PROVEEDORES")*(UPPER(MAESTRO!$L$3:$L$1000)="CONFIRMADO")),ROWS($A$3:A81))),"")</f>
        <v/>
      </c>
      <c r="L81" s="10" t="str">
        <f ca="1">IFERROR(INDEX(MAESTRO!L:L,_xludf.AGGREGATE(15,6,ROW(MAESTRO!$B$3:$B$1000)/((MAESTRO!$B$3:$B$1000="PROVEEDORES")*(UPPER(MAESTRO!$L$3:$L$1000)="CONFIRMADO")),ROWS($A$3:A81))),"")</f>
        <v/>
      </c>
      <c r="M81" s="10" t="str">
        <f ca="1">IFERROR(INDEX(MAESTRO!M:M,_xludf.AGGREGATE(15,6,ROW(MAESTRO!$B$3:$B$1000)/((MAESTRO!$B$3:$B$1000="PROVEEDORES")*(UPPER(MAESTRO!$L$3:$L$1000)="CONFIRMADO")),ROWS($A$3:A81))),"")</f>
        <v/>
      </c>
      <c r="N81" s="10" t="str">
        <f ca="1">IFERROR(INDEX(MAESTRO!N:N,_xludf.AGGREGATE(15,6,ROW(MAESTRO!$B$3:$B$1000)/((MAESTRO!$B$3:$B$1000="PROVEEDORES")*(UPPER(MAESTRO!$L$3:$L$1000)="CONFIRMADO")),ROWS($A$3:A81))),"")</f>
        <v/>
      </c>
      <c r="O81" s="10" t="str">
        <f ca="1">IFERROR(INDEX(MAESTRO!O:O,_xludf.AGGREGATE(15,6,ROW(MAESTRO!$B$3:$B$1000)/((MAESTRO!$B$3:$B$1000="PROVEEDORES")*(UPPER(MAESTRO!$L$3:$L$1000)="CONFIRMADO")),ROWS($A$3:A81))),"")</f>
        <v/>
      </c>
      <c r="P81" s="10" t="str">
        <f ca="1">IFERROR(INDEX(MAESTRO!P:P,_xludf.AGGREGATE(15,6,ROW(MAESTRO!$B$3:$B$1000)/((MAESTRO!$B$3:$B$1000="PROVEEDORES")*(UPPER(MAESTRO!$L$3:$L$1000)="CONFIRMADO")),ROWS($A$3:A81))),"")</f>
        <v/>
      </c>
      <c r="Q81" s="10" t="str">
        <f ca="1">IFERROR(INDEX(MAESTRO!Q:Q,_xludf.AGGREGATE(15,6,ROW(MAESTRO!$B$3:$B$1000)/((MAESTRO!$B$3:$B$1000="PROVEEDORES")*(UPPER(MAESTRO!$L$3:$L$1000)="CONFIRMADO")),ROWS($A$3:A81))),"")</f>
        <v/>
      </c>
      <c r="R81" s="10" t="str">
        <f ca="1">IFERROR(INDEX(MAESTRO!R:R,_xludf.AGGREGATE(15,6,ROW(MAESTRO!$B$3:$B$1000)/((MAESTRO!$B$3:$B$1000="PROVEEDORES")*(UPPER(MAESTRO!$L$3:$L$1000)="CONFIRMADO")),ROWS($A$3:A81))),"")</f>
        <v/>
      </c>
      <c r="S81" s="10" t="str">
        <f ca="1">IFERROR(INDEX(MAESTRO!S:S,_xludf.AGGREGATE(15,6,ROW(MAESTRO!$B$3:$B$1000)/((MAESTRO!$B$3:$B$1000="PROVEEDORES")*(UPPER(MAESTRO!$L$3:$L$1000)="CONFIRMADO")),ROWS($A$3:A81))),"")</f>
        <v/>
      </c>
      <c r="T81" s="10" t="str">
        <f ca="1">IFERROR(INDEX(MAESTRO!T:T,_xludf.AGGREGATE(15,6,ROW(MAESTRO!$B$3:$B$1000)/((MAESTRO!$B$3:$B$1000="PROVEEDORES")*(UPPER(MAESTRO!$L$3:$L$1000)="CONFIRMADO")),ROWS($A$3:A81))),"")</f>
        <v/>
      </c>
      <c r="U81" s="10" t="str">
        <f ca="1">IFERROR(INDEX(MAESTRO!U:U,_xludf.AGGREGATE(15,6,ROW(MAESTRO!$B$3:$B$1000)/((MAESTRO!$B$3:$B$1000="PROVEEDORES")*(UPPER(MAESTRO!$L$3:$L$1000)="CONFIRMADO")),ROWS($A$3:A81))),"")</f>
        <v/>
      </c>
      <c r="V81" s="10" t="str">
        <f ca="1">IFERROR(INDEX(MAESTRO!V:V,_xludf.AGGREGATE(15,6,ROW(MAESTRO!$B$3:$B$1000)/((MAESTRO!$B$3:$B$1000="PROVEEDORES")*(UPPER(MAESTRO!$L$3:$L$1000)="CONFIRMADO")),ROWS($A$3:A81))),"")</f>
        <v/>
      </c>
      <c r="W81" s="10" t="str">
        <f ca="1">IFERROR(INDEX(MAESTRO!W:W,_xludf.AGGREGATE(15,6,ROW(MAESTRO!$B$3:$B$1000)/((MAESTRO!$B$3:$B$1000="PROVEEDORES")*(UPPER(MAESTRO!$L$3:$L$1000)="CONFIRMADO")),ROWS($A$3:A81))),"")</f>
        <v/>
      </c>
      <c r="X81" s="10" t="str">
        <f ca="1">IFERROR(INDEX(MAESTRO!X:X,_xludf.AGGREGATE(15,6,ROW(MAESTRO!$B$3:$B$1000)/((MAESTRO!$B$3:$B$1000="PROVEEDORES")*(UPPER(MAESTRO!$L$3:$L$1000)="CONFIRMADO")),ROWS($A$3:A81))),"")</f>
        <v/>
      </c>
    </row>
    <row r="82" spans="1:24" ht="22.05" customHeight="1">
      <c r="A82" s="24" t="str">
        <f ca="1">IFERROR(INDEX(MAESTRO!A:A,_xludf.AGGREGATE(15,6,ROW(MAESTRO!$B$3:$B$1000)/((MAESTRO!$B$3:$B$1000="PROVEEDORES")*(UPPER(MAESTRO!$L$3:$L$1000)="CONFIRMADO")),ROWS($A$3:A82))),"")</f>
        <v/>
      </c>
      <c r="B82" s="24" t="str">
        <f ca="1">IFERROR(INDEX(MAESTRO!B:B,_xludf.AGGREGATE(15,6,ROW(MAESTRO!$B$3:$B$1000)/((MAESTRO!$B$3:$B$1000="PROVEEDORES")*(UPPER(MAESTRO!$L$3:$L$1000)="CONFIRMADO")),ROWS($A$3:A82))),"")</f>
        <v/>
      </c>
      <c r="C82" s="24" t="str">
        <f ca="1">IFERROR(INDEX(MAESTRO!C:C,_xludf.AGGREGATE(15,6,ROW(MAESTRO!$B$3:$B$1000)/((MAESTRO!$B$3:$B$1000="PROVEEDORES")*(UPPER(MAESTRO!$L$3:$L$1000)="CONFIRMADO")),ROWS($A$3:A82))),"")</f>
        <v/>
      </c>
      <c r="D82" s="24" t="str">
        <f ca="1">IFERROR(INDEX(MAESTRO!D:D,_xludf.AGGREGATE(15,6,ROW(MAESTRO!$B$3:$B$1000)/((MAESTRO!$B$3:$B$1000="PROVEEDORES")*(UPPER(MAESTRO!$L$3:$L$1000)="CONFIRMADO")),ROWS($A$3:A82))),"")</f>
        <v/>
      </c>
      <c r="E82" s="24" t="str">
        <f ca="1">IFERROR(INDEX(MAESTRO!E:E,_xludf.AGGREGATE(15,6,ROW(MAESTRO!$B$3:$B$1000)/((MAESTRO!$B$3:$B$1000="PROVEEDORES")*(UPPER(MAESTRO!$L$3:$L$1000)="CONFIRMADO")),ROWS($A$3:A82))),"")</f>
        <v/>
      </c>
      <c r="F82" s="24" t="str">
        <f ca="1">IFERROR(INDEX(MAESTRO!F:F,_xludf.AGGREGATE(15,6,ROW(MAESTRO!$B$3:$B$1000)/((MAESTRO!$B$3:$B$1000="PROVEEDORES")*(UPPER(MAESTRO!$L$3:$L$1000)="CONFIRMADO")),ROWS($A$3:A82))),"")</f>
        <v/>
      </c>
      <c r="G82" s="24" t="str">
        <f ca="1">IFERROR(INDEX(MAESTRO!G:G,_xludf.AGGREGATE(15,6,ROW(MAESTRO!$B$3:$B$1000)/((MAESTRO!$B$3:$B$1000="PROVEEDORES")*(UPPER(MAESTRO!$L$3:$L$1000)="CONFIRMADO")),ROWS($A$3:A82))),"")</f>
        <v/>
      </c>
      <c r="H82" s="24" t="str">
        <f ca="1">IFERROR(INDEX(MAESTRO!H:H,_xludf.AGGREGATE(15,6,ROW(MAESTRO!$B$3:$B$1000)/((MAESTRO!$B$3:$B$1000="PROVEEDORES")*(UPPER(MAESTRO!$L$3:$L$1000)="CONFIRMADO")),ROWS($A$3:A82))),"")</f>
        <v/>
      </c>
      <c r="I82" s="24" t="str">
        <f ca="1">IFERROR(INDEX(MAESTRO!I:I,_xludf.AGGREGATE(15,6,ROW(MAESTRO!$B$3:$B$1000)/((MAESTRO!$B$3:$B$1000="PROVEEDORES")*(UPPER(MAESTRO!$L$3:$L$1000)="CONFIRMADO")),ROWS($A$3:A82))),"")</f>
        <v/>
      </c>
      <c r="J82" s="24" t="str">
        <f ca="1">IFERROR(INDEX(MAESTRO!J:J,_xludf.AGGREGATE(15,6,ROW(MAESTRO!$B$3:$B$1000)/((MAESTRO!$B$3:$B$1000="PROVEEDORES")*(UPPER(MAESTRO!$L$3:$L$1000)="CONFIRMADO")),ROWS($A$3:A82))),"")</f>
        <v/>
      </c>
      <c r="K82" s="24" t="str">
        <f ca="1">IFERROR(INDEX(MAESTRO!K:K,_xludf.AGGREGATE(15,6,ROW(MAESTRO!$B$3:$B$1000)/((MAESTRO!$B$3:$B$1000="PROVEEDORES")*(UPPER(MAESTRO!$L$3:$L$1000)="CONFIRMADO")),ROWS($A$3:A82))),"")</f>
        <v/>
      </c>
      <c r="L82" s="24" t="str">
        <f ca="1">IFERROR(INDEX(MAESTRO!L:L,_xludf.AGGREGATE(15,6,ROW(MAESTRO!$B$3:$B$1000)/((MAESTRO!$B$3:$B$1000="PROVEEDORES")*(UPPER(MAESTRO!$L$3:$L$1000)="CONFIRMADO")),ROWS($A$3:A82))),"")</f>
        <v/>
      </c>
      <c r="M82" s="24" t="str">
        <f ca="1">IFERROR(INDEX(MAESTRO!M:M,_xludf.AGGREGATE(15,6,ROW(MAESTRO!$B$3:$B$1000)/((MAESTRO!$B$3:$B$1000="PROVEEDORES")*(UPPER(MAESTRO!$L$3:$L$1000)="CONFIRMADO")),ROWS($A$3:A82))),"")</f>
        <v/>
      </c>
      <c r="N82" s="24" t="str">
        <f ca="1">IFERROR(INDEX(MAESTRO!N:N,_xludf.AGGREGATE(15,6,ROW(MAESTRO!$B$3:$B$1000)/((MAESTRO!$B$3:$B$1000="PROVEEDORES")*(UPPER(MAESTRO!$L$3:$L$1000)="CONFIRMADO")),ROWS($A$3:A82))),"")</f>
        <v/>
      </c>
      <c r="O82" s="24" t="str">
        <f ca="1">IFERROR(INDEX(MAESTRO!O:O,_xludf.AGGREGATE(15,6,ROW(MAESTRO!$B$3:$B$1000)/((MAESTRO!$B$3:$B$1000="PROVEEDORES")*(UPPER(MAESTRO!$L$3:$L$1000)="CONFIRMADO")),ROWS($A$3:A82))),"")</f>
        <v/>
      </c>
      <c r="P82" s="24" t="str">
        <f ca="1">IFERROR(INDEX(MAESTRO!P:P,_xludf.AGGREGATE(15,6,ROW(MAESTRO!$B$3:$B$1000)/((MAESTRO!$B$3:$B$1000="PROVEEDORES")*(UPPER(MAESTRO!$L$3:$L$1000)="CONFIRMADO")),ROWS($A$3:A82))),"")</f>
        <v/>
      </c>
      <c r="Q82" s="24" t="str">
        <f ca="1">IFERROR(INDEX(MAESTRO!Q:Q,_xludf.AGGREGATE(15,6,ROW(MAESTRO!$B$3:$B$1000)/((MAESTRO!$B$3:$B$1000="PROVEEDORES")*(UPPER(MAESTRO!$L$3:$L$1000)="CONFIRMADO")),ROWS($A$3:A82))),"")</f>
        <v/>
      </c>
      <c r="R82" s="24" t="str">
        <f ca="1">IFERROR(INDEX(MAESTRO!R:R,_xludf.AGGREGATE(15,6,ROW(MAESTRO!$B$3:$B$1000)/((MAESTRO!$B$3:$B$1000="PROVEEDORES")*(UPPER(MAESTRO!$L$3:$L$1000)="CONFIRMADO")),ROWS($A$3:A82))),"")</f>
        <v/>
      </c>
      <c r="S82" s="24" t="str">
        <f ca="1">IFERROR(INDEX(MAESTRO!S:S,_xludf.AGGREGATE(15,6,ROW(MAESTRO!$B$3:$B$1000)/((MAESTRO!$B$3:$B$1000="PROVEEDORES")*(UPPER(MAESTRO!$L$3:$L$1000)="CONFIRMADO")),ROWS($A$3:A82))),"")</f>
        <v/>
      </c>
      <c r="T82" s="24" t="str">
        <f ca="1">IFERROR(INDEX(MAESTRO!T:T,_xludf.AGGREGATE(15,6,ROW(MAESTRO!$B$3:$B$1000)/((MAESTRO!$B$3:$B$1000="PROVEEDORES")*(UPPER(MAESTRO!$L$3:$L$1000)="CONFIRMADO")),ROWS($A$3:A82))),"")</f>
        <v/>
      </c>
      <c r="U82" s="24" t="str">
        <f ca="1">IFERROR(INDEX(MAESTRO!U:U,_xludf.AGGREGATE(15,6,ROW(MAESTRO!$B$3:$B$1000)/((MAESTRO!$B$3:$B$1000="PROVEEDORES")*(UPPER(MAESTRO!$L$3:$L$1000)="CONFIRMADO")),ROWS($A$3:A82))),"")</f>
        <v/>
      </c>
      <c r="V82" s="24" t="str">
        <f ca="1">IFERROR(INDEX(MAESTRO!V:V,_xludf.AGGREGATE(15,6,ROW(MAESTRO!$B$3:$B$1000)/((MAESTRO!$B$3:$B$1000="PROVEEDORES")*(UPPER(MAESTRO!$L$3:$L$1000)="CONFIRMADO")),ROWS($A$3:A82))),"")</f>
        <v/>
      </c>
      <c r="W82" s="24" t="str">
        <f ca="1">IFERROR(INDEX(MAESTRO!W:W,_xludf.AGGREGATE(15,6,ROW(MAESTRO!$B$3:$B$1000)/((MAESTRO!$B$3:$B$1000="PROVEEDORES")*(UPPER(MAESTRO!$L$3:$L$1000)="CONFIRMADO")),ROWS($A$3:A82))),"")</f>
        <v/>
      </c>
      <c r="X82" s="24" t="str">
        <f ca="1">IFERROR(INDEX(MAESTRO!X:X,_xludf.AGGREGATE(15,6,ROW(MAESTRO!$B$3:$B$1000)/((MAESTRO!$B$3:$B$1000="PROVEEDORES")*(UPPER(MAESTRO!$L$3:$L$1000)="CONFIRMADO")),ROWS($A$3:A82))),"")</f>
        <v/>
      </c>
    </row>
    <row r="83" spans="1:24" ht="22.05" customHeight="1">
      <c r="A83" s="10" t="str">
        <f ca="1">IFERROR(INDEX(MAESTRO!A:A,_xludf.AGGREGATE(15,6,ROW(MAESTRO!$B$3:$B$1000)/((MAESTRO!$B$3:$B$1000="PROVEEDORES")*(UPPER(MAESTRO!$L$3:$L$1000)="CONFIRMADO")),ROWS($A$3:A83))),"")</f>
        <v/>
      </c>
      <c r="B83" s="10" t="str">
        <f ca="1">IFERROR(INDEX(MAESTRO!B:B,_xludf.AGGREGATE(15,6,ROW(MAESTRO!$B$3:$B$1000)/((MAESTRO!$B$3:$B$1000="PROVEEDORES")*(UPPER(MAESTRO!$L$3:$L$1000)="CONFIRMADO")),ROWS($A$3:A83))),"")</f>
        <v/>
      </c>
      <c r="C83" s="10" t="str">
        <f ca="1">IFERROR(INDEX(MAESTRO!C:C,_xludf.AGGREGATE(15,6,ROW(MAESTRO!$B$3:$B$1000)/((MAESTRO!$B$3:$B$1000="PROVEEDORES")*(UPPER(MAESTRO!$L$3:$L$1000)="CONFIRMADO")),ROWS($A$3:A83))),"")</f>
        <v/>
      </c>
      <c r="D83" s="10" t="str">
        <f ca="1">IFERROR(INDEX(MAESTRO!D:D,_xludf.AGGREGATE(15,6,ROW(MAESTRO!$B$3:$B$1000)/((MAESTRO!$B$3:$B$1000="PROVEEDORES")*(UPPER(MAESTRO!$L$3:$L$1000)="CONFIRMADO")),ROWS($A$3:A83))),"")</f>
        <v/>
      </c>
      <c r="E83" s="10" t="str">
        <f ca="1">IFERROR(INDEX(MAESTRO!E:E,_xludf.AGGREGATE(15,6,ROW(MAESTRO!$B$3:$B$1000)/((MAESTRO!$B$3:$B$1000="PROVEEDORES")*(UPPER(MAESTRO!$L$3:$L$1000)="CONFIRMADO")),ROWS($A$3:A83))),"")</f>
        <v/>
      </c>
      <c r="F83" s="10" t="str">
        <f ca="1">IFERROR(INDEX(MAESTRO!F:F,_xludf.AGGREGATE(15,6,ROW(MAESTRO!$B$3:$B$1000)/((MAESTRO!$B$3:$B$1000="PROVEEDORES")*(UPPER(MAESTRO!$L$3:$L$1000)="CONFIRMADO")),ROWS($A$3:A83))),"")</f>
        <v/>
      </c>
      <c r="G83" s="10" t="str">
        <f ca="1">IFERROR(INDEX(MAESTRO!G:G,_xludf.AGGREGATE(15,6,ROW(MAESTRO!$B$3:$B$1000)/((MAESTRO!$B$3:$B$1000="PROVEEDORES")*(UPPER(MAESTRO!$L$3:$L$1000)="CONFIRMADO")),ROWS($A$3:A83))),"")</f>
        <v/>
      </c>
      <c r="H83" s="10" t="str">
        <f ca="1">IFERROR(INDEX(MAESTRO!H:H,_xludf.AGGREGATE(15,6,ROW(MAESTRO!$B$3:$B$1000)/((MAESTRO!$B$3:$B$1000="PROVEEDORES")*(UPPER(MAESTRO!$L$3:$L$1000)="CONFIRMADO")),ROWS($A$3:A83))),"")</f>
        <v/>
      </c>
      <c r="I83" s="10" t="str">
        <f ca="1">IFERROR(INDEX(MAESTRO!I:I,_xludf.AGGREGATE(15,6,ROW(MAESTRO!$B$3:$B$1000)/((MAESTRO!$B$3:$B$1000="PROVEEDORES")*(UPPER(MAESTRO!$L$3:$L$1000)="CONFIRMADO")),ROWS($A$3:A83))),"")</f>
        <v/>
      </c>
      <c r="J83" s="10" t="str">
        <f ca="1">IFERROR(INDEX(MAESTRO!J:J,_xludf.AGGREGATE(15,6,ROW(MAESTRO!$B$3:$B$1000)/((MAESTRO!$B$3:$B$1000="PROVEEDORES")*(UPPER(MAESTRO!$L$3:$L$1000)="CONFIRMADO")),ROWS($A$3:A83))),"")</f>
        <v/>
      </c>
      <c r="K83" s="10" t="str">
        <f ca="1">IFERROR(INDEX(MAESTRO!K:K,_xludf.AGGREGATE(15,6,ROW(MAESTRO!$B$3:$B$1000)/((MAESTRO!$B$3:$B$1000="PROVEEDORES")*(UPPER(MAESTRO!$L$3:$L$1000)="CONFIRMADO")),ROWS($A$3:A83))),"")</f>
        <v/>
      </c>
      <c r="L83" s="10" t="str">
        <f ca="1">IFERROR(INDEX(MAESTRO!L:L,_xludf.AGGREGATE(15,6,ROW(MAESTRO!$B$3:$B$1000)/((MAESTRO!$B$3:$B$1000="PROVEEDORES")*(UPPER(MAESTRO!$L$3:$L$1000)="CONFIRMADO")),ROWS($A$3:A83))),"")</f>
        <v/>
      </c>
      <c r="M83" s="10" t="str">
        <f ca="1">IFERROR(INDEX(MAESTRO!M:M,_xludf.AGGREGATE(15,6,ROW(MAESTRO!$B$3:$B$1000)/((MAESTRO!$B$3:$B$1000="PROVEEDORES")*(UPPER(MAESTRO!$L$3:$L$1000)="CONFIRMADO")),ROWS($A$3:A83))),"")</f>
        <v/>
      </c>
      <c r="N83" s="10" t="str">
        <f ca="1">IFERROR(INDEX(MAESTRO!N:N,_xludf.AGGREGATE(15,6,ROW(MAESTRO!$B$3:$B$1000)/((MAESTRO!$B$3:$B$1000="PROVEEDORES")*(UPPER(MAESTRO!$L$3:$L$1000)="CONFIRMADO")),ROWS($A$3:A83))),"")</f>
        <v/>
      </c>
      <c r="O83" s="10" t="str">
        <f ca="1">IFERROR(INDEX(MAESTRO!O:O,_xludf.AGGREGATE(15,6,ROW(MAESTRO!$B$3:$B$1000)/((MAESTRO!$B$3:$B$1000="PROVEEDORES")*(UPPER(MAESTRO!$L$3:$L$1000)="CONFIRMADO")),ROWS($A$3:A83))),"")</f>
        <v/>
      </c>
      <c r="P83" s="10" t="str">
        <f ca="1">IFERROR(INDEX(MAESTRO!P:P,_xludf.AGGREGATE(15,6,ROW(MAESTRO!$B$3:$B$1000)/((MAESTRO!$B$3:$B$1000="PROVEEDORES")*(UPPER(MAESTRO!$L$3:$L$1000)="CONFIRMADO")),ROWS($A$3:A83))),"")</f>
        <v/>
      </c>
      <c r="Q83" s="10" t="str">
        <f ca="1">IFERROR(INDEX(MAESTRO!Q:Q,_xludf.AGGREGATE(15,6,ROW(MAESTRO!$B$3:$B$1000)/((MAESTRO!$B$3:$B$1000="PROVEEDORES")*(UPPER(MAESTRO!$L$3:$L$1000)="CONFIRMADO")),ROWS($A$3:A83))),"")</f>
        <v/>
      </c>
      <c r="R83" s="10" t="str">
        <f ca="1">IFERROR(INDEX(MAESTRO!R:R,_xludf.AGGREGATE(15,6,ROW(MAESTRO!$B$3:$B$1000)/((MAESTRO!$B$3:$B$1000="PROVEEDORES")*(UPPER(MAESTRO!$L$3:$L$1000)="CONFIRMADO")),ROWS($A$3:A83))),"")</f>
        <v/>
      </c>
      <c r="S83" s="10" t="str">
        <f ca="1">IFERROR(INDEX(MAESTRO!S:S,_xludf.AGGREGATE(15,6,ROW(MAESTRO!$B$3:$B$1000)/((MAESTRO!$B$3:$B$1000="PROVEEDORES")*(UPPER(MAESTRO!$L$3:$L$1000)="CONFIRMADO")),ROWS($A$3:A83))),"")</f>
        <v/>
      </c>
      <c r="T83" s="10" t="str">
        <f ca="1">IFERROR(INDEX(MAESTRO!T:T,_xludf.AGGREGATE(15,6,ROW(MAESTRO!$B$3:$B$1000)/((MAESTRO!$B$3:$B$1000="PROVEEDORES")*(UPPER(MAESTRO!$L$3:$L$1000)="CONFIRMADO")),ROWS($A$3:A83))),"")</f>
        <v/>
      </c>
      <c r="U83" s="10" t="str">
        <f ca="1">IFERROR(INDEX(MAESTRO!U:U,_xludf.AGGREGATE(15,6,ROW(MAESTRO!$B$3:$B$1000)/((MAESTRO!$B$3:$B$1000="PROVEEDORES")*(UPPER(MAESTRO!$L$3:$L$1000)="CONFIRMADO")),ROWS($A$3:A83))),"")</f>
        <v/>
      </c>
      <c r="V83" s="10" t="str">
        <f ca="1">IFERROR(INDEX(MAESTRO!V:V,_xludf.AGGREGATE(15,6,ROW(MAESTRO!$B$3:$B$1000)/((MAESTRO!$B$3:$B$1000="PROVEEDORES")*(UPPER(MAESTRO!$L$3:$L$1000)="CONFIRMADO")),ROWS($A$3:A83))),"")</f>
        <v/>
      </c>
      <c r="W83" s="10" t="str">
        <f ca="1">IFERROR(INDEX(MAESTRO!W:W,_xludf.AGGREGATE(15,6,ROW(MAESTRO!$B$3:$B$1000)/((MAESTRO!$B$3:$B$1000="PROVEEDORES")*(UPPER(MAESTRO!$L$3:$L$1000)="CONFIRMADO")),ROWS($A$3:A83))),"")</f>
        <v/>
      </c>
      <c r="X83" s="10" t="str">
        <f ca="1">IFERROR(INDEX(MAESTRO!X:X,_xludf.AGGREGATE(15,6,ROW(MAESTRO!$B$3:$B$1000)/((MAESTRO!$B$3:$B$1000="PROVEEDORES")*(UPPER(MAESTRO!$L$3:$L$1000)="CONFIRMADO")),ROWS($A$3:A83))),"")</f>
        <v/>
      </c>
    </row>
    <row r="84" spans="1:24" ht="22.05" customHeight="1">
      <c r="A84" s="24" t="str">
        <f ca="1">IFERROR(INDEX(MAESTRO!A:A,_xludf.AGGREGATE(15,6,ROW(MAESTRO!$B$3:$B$1000)/((MAESTRO!$B$3:$B$1000="PROVEEDORES")*(UPPER(MAESTRO!$L$3:$L$1000)="CONFIRMADO")),ROWS($A$3:A84))),"")</f>
        <v/>
      </c>
      <c r="B84" s="24" t="str">
        <f ca="1">IFERROR(INDEX(MAESTRO!B:B,_xludf.AGGREGATE(15,6,ROW(MAESTRO!$B$3:$B$1000)/((MAESTRO!$B$3:$B$1000="PROVEEDORES")*(UPPER(MAESTRO!$L$3:$L$1000)="CONFIRMADO")),ROWS($A$3:A84))),"")</f>
        <v/>
      </c>
      <c r="C84" s="24" t="str">
        <f ca="1">IFERROR(INDEX(MAESTRO!C:C,_xludf.AGGREGATE(15,6,ROW(MAESTRO!$B$3:$B$1000)/((MAESTRO!$B$3:$B$1000="PROVEEDORES")*(UPPER(MAESTRO!$L$3:$L$1000)="CONFIRMADO")),ROWS($A$3:A84))),"")</f>
        <v/>
      </c>
      <c r="D84" s="24" t="str">
        <f ca="1">IFERROR(INDEX(MAESTRO!D:D,_xludf.AGGREGATE(15,6,ROW(MAESTRO!$B$3:$B$1000)/((MAESTRO!$B$3:$B$1000="PROVEEDORES")*(UPPER(MAESTRO!$L$3:$L$1000)="CONFIRMADO")),ROWS($A$3:A84))),"")</f>
        <v/>
      </c>
      <c r="E84" s="24" t="str">
        <f ca="1">IFERROR(INDEX(MAESTRO!E:E,_xludf.AGGREGATE(15,6,ROW(MAESTRO!$B$3:$B$1000)/((MAESTRO!$B$3:$B$1000="PROVEEDORES")*(UPPER(MAESTRO!$L$3:$L$1000)="CONFIRMADO")),ROWS($A$3:A84))),"")</f>
        <v/>
      </c>
      <c r="F84" s="24" t="str">
        <f ca="1">IFERROR(INDEX(MAESTRO!F:F,_xludf.AGGREGATE(15,6,ROW(MAESTRO!$B$3:$B$1000)/((MAESTRO!$B$3:$B$1000="PROVEEDORES")*(UPPER(MAESTRO!$L$3:$L$1000)="CONFIRMADO")),ROWS($A$3:A84))),"")</f>
        <v/>
      </c>
      <c r="G84" s="24" t="str">
        <f ca="1">IFERROR(INDEX(MAESTRO!G:G,_xludf.AGGREGATE(15,6,ROW(MAESTRO!$B$3:$B$1000)/((MAESTRO!$B$3:$B$1000="PROVEEDORES")*(UPPER(MAESTRO!$L$3:$L$1000)="CONFIRMADO")),ROWS($A$3:A84))),"")</f>
        <v/>
      </c>
      <c r="H84" s="24" t="str">
        <f ca="1">IFERROR(INDEX(MAESTRO!H:H,_xludf.AGGREGATE(15,6,ROW(MAESTRO!$B$3:$B$1000)/((MAESTRO!$B$3:$B$1000="PROVEEDORES")*(UPPER(MAESTRO!$L$3:$L$1000)="CONFIRMADO")),ROWS($A$3:A84))),"")</f>
        <v/>
      </c>
      <c r="I84" s="24" t="str">
        <f ca="1">IFERROR(INDEX(MAESTRO!I:I,_xludf.AGGREGATE(15,6,ROW(MAESTRO!$B$3:$B$1000)/((MAESTRO!$B$3:$B$1000="PROVEEDORES")*(UPPER(MAESTRO!$L$3:$L$1000)="CONFIRMADO")),ROWS($A$3:A84))),"")</f>
        <v/>
      </c>
      <c r="J84" s="24" t="str">
        <f ca="1">IFERROR(INDEX(MAESTRO!J:J,_xludf.AGGREGATE(15,6,ROW(MAESTRO!$B$3:$B$1000)/((MAESTRO!$B$3:$B$1000="PROVEEDORES")*(UPPER(MAESTRO!$L$3:$L$1000)="CONFIRMADO")),ROWS($A$3:A84))),"")</f>
        <v/>
      </c>
      <c r="K84" s="24" t="str">
        <f ca="1">IFERROR(INDEX(MAESTRO!K:K,_xludf.AGGREGATE(15,6,ROW(MAESTRO!$B$3:$B$1000)/((MAESTRO!$B$3:$B$1000="PROVEEDORES")*(UPPER(MAESTRO!$L$3:$L$1000)="CONFIRMADO")),ROWS($A$3:A84))),"")</f>
        <v/>
      </c>
      <c r="L84" s="24" t="str">
        <f ca="1">IFERROR(INDEX(MAESTRO!L:L,_xludf.AGGREGATE(15,6,ROW(MAESTRO!$B$3:$B$1000)/((MAESTRO!$B$3:$B$1000="PROVEEDORES")*(UPPER(MAESTRO!$L$3:$L$1000)="CONFIRMADO")),ROWS($A$3:A84))),"")</f>
        <v/>
      </c>
      <c r="M84" s="24" t="str">
        <f ca="1">IFERROR(INDEX(MAESTRO!M:M,_xludf.AGGREGATE(15,6,ROW(MAESTRO!$B$3:$B$1000)/((MAESTRO!$B$3:$B$1000="PROVEEDORES")*(UPPER(MAESTRO!$L$3:$L$1000)="CONFIRMADO")),ROWS($A$3:A84))),"")</f>
        <v/>
      </c>
      <c r="N84" s="24" t="str">
        <f ca="1">IFERROR(INDEX(MAESTRO!N:N,_xludf.AGGREGATE(15,6,ROW(MAESTRO!$B$3:$B$1000)/((MAESTRO!$B$3:$B$1000="PROVEEDORES")*(UPPER(MAESTRO!$L$3:$L$1000)="CONFIRMADO")),ROWS($A$3:A84))),"")</f>
        <v/>
      </c>
      <c r="O84" s="24" t="str">
        <f ca="1">IFERROR(INDEX(MAESTRO!O:O,_xludf.AGGREGATE(15,6,ROW(MAESTRO!$B$3:$B$1000)/((MAESTRO!$B$3:$B$1000="PROVEEDORES")*(UPPER(MAESTRO!$L$3:$L$1000)="CONFIRMADO")),ROWS($A$3:A84))),"")</f>
        <v/>
      </c>
      <c r="P84" s="24" t="str">
        <f ca="1">IFERROR(INDEX(MAESTRO!P:P,_xludf.AGGREGATE(15,6,ROW(MAESTRO!$B$3:$B$1000)/((MAESTRO!$B$3:$B$1000="PROVEEDORES")*(UPPER(MAESTRO!$L$3:$L$1000)="CONFIRMADO")),ROWS($A$3:A84))),"")</f>
        <v/>
      </c>
      <c r="Q84" s="24" t="str">
        <f ca="1">IFERROR(INDEX(MAESTRO!Q:Q,_xludf.AGGREGATE(15,6,ROW(MAESTRO!$B$3:$B$1000)/((MAESTRO!$B$3:$B$1000="PROVEEDORES")*(UPPER(MAESTRO!$L$3:$L$1000)="CONFIRMADO")),ROWS($A$3:A84))),"")</f>
        <v/>
      </c>
      <c r="R84" s="24" t="str">
        <f ca="1">IFERROR(INDEX(MAESTRO!R:R,_xludf.AGGREGATE(15,6,ROW(MAESTRO!$B$3:$B$1000)/((MAESTRO!$B$3:$B$1000="PROVEEDORES")*(UPPER(MAESTRO!$L$3:$L$1000)="CONFIRMADO")),ROWS($A$3:A84))),"")</f>
        <v/>
      </c>
      <c r="S84" s="24" t="str">
        <f ca="1">IFERROR(INDEX(MAESTRO!S:S,_xludf.AGGREGATE(15,6,ROW(MAESTRO!$B$3:$B$1000)/((MAESTRO!$B$3:$B$1000="PROVEEDORES")*(UPPER(MAESTRO!$L$3:$L$1000)="CONFIRMADO")),ROWS($A$3:A84))),"")</f>
        <v/>
      </c>
      <c r="T84" s="24" t="str">
        <f ca="1">IFERROR(INDEX(MAESTRO!T:T,_xludf.AGGREGATE(15,6,ROW(MAESTRO!$B$3:$B$1000)/((MAESTRO!$B$3:$B$1000="PROVEEDORES")*(UPPER(MAESTRO!$L$3:$L$1000)="CONFIRMADO")),ROWS($A$3:A84))),"")</f>
        <v/>
      </c>
      <c r="U84" s="24" t="str">
        <f ca="1">IFERROR(INDEX(MAESTRO!U:U,_xludf.AGGREGATE(15,6,ROW(MAESTRO!$B$3:$B$1000)/((MAESTRO!$B$3:$B$1000="PROVEEDORES")*(UPPER(MAESTRO!$L$3:$L$1000)="CONFIRMADO")),ROWS($A$3:A84))),"")</f>
        <v/>
      </c>
      <c r="V84" s="24" t="str">
        <f ca="1">IFERROR(INDEX(MAESTRO!V:V,_xludf.AGGREGATE(15,6,ROW(MAESTRO!$B$3:$B$1000)/((MAESTRO!$B$3:$B$1000="PROVEEDORES")*(UPPER(MAESTRO!$L$3:$L$1000)="CONFIRMADO")),ROWS($A$3:A84))),"")</f>
        <v/>
      </c>
      <c r="W84" s="24" t="str">
        <f ca="1">IFERROR(INDEX(MAESTRO!W:W,_xludf.AGGREGATE(15,6,ROW(MAESTRO!$B$3:$B$1000)/((MAESTRO!$B$3:$B$1000="PROVEEDORES")*(UPPER(MAESTRO!$L$3:$L$1000)="CONFIRMADO")),ROWS($A$3:A84))),"")</f>
        <v/>
      </c>
      <c r="X84" s="24" t="str">
        <f ca="1">IFERROR(INDEX(MAESTRO!X:X,_xludf.AGGREGATE(15,6,ROW(MAESTRO!$B$3:$B$1000)/((MAESTRO!$B$3:$B$1000="PROVEEDORES")*(UPPER(MAESTRO!$L$3:$L$1000)="CONFIRMADO")),ROWS($A$3:A84))),"")</f>
        <v/>
      </c>
    </row>
    <row r="85" spans="1:24" ht="22.05" customHeight="1">
      <c r="A85" s="10" t="str">
        <f ca="1">IFERROR(INDEX(MAESTRO!A:A,_xludf.AGGREGATE(15,6,ROW(MAESTRO!$B$3:$B$1000)/((MAESTRO!$B$3:$B$1000="PROVEEDORES")*(UPPER(MAESTRO!$L$3:$L$1000)="CONFIRMADO")),ROWS($A$3:A85))),"")</f>
        <v/>
      </c>
      <c r="B85" s="10" t="str">
        <f ca="1">IFERROR(INDEX(MAESTRO!B:B,_xludf.AGGREGATE(15,6,ROW(MAESTRO!$B$3:$B$1000)/((MAESTRO!$B$3:$B$1000="PROVEEDORES")*(UPPER(MAESTRO!$L$3:$L$1000)="CONFIRMADO")),ROWS($A$3:A85))),"")</f>
        <v/>
      </c>
      <c r="C85" s="10" t="str">
        <f ca="1">IFERROR(INDEX(MAESTRO!C:C,_xludf.AGGREGATE(15,6,ROW(MAESTRO!$B$3:$B$1000)/((MAESTRO!$B$3:$B$1000="PROVEEDORES")*(UPPER(MAESTRO!$L$3:$L$1000)="CONFIRMADO")),ROWS($A$3:A85))),"")</f>
        <v/>
      </c>
      <c r="D85" s="10" t="str">
        <f ca="1">IFERROR(INDEX(MAESTRO!D:D,_xludf.AGGREGATE(15,6,ROW(MAESTRO!$B$3:$B$1000)/((MAESTRO!$B$3:$B$1000="PROVEEDORES")*(UPPER(MAESTRO!$L$3:$L$1000)="CONFIRMADO")),ROWS($A$3:A85))),"")</f>
        <v/>
      </c>
      <c r="E85" s="10" t="str">
        <f ca="1">IFERROR(INDEX(MAESTRO!E:E,_xludf.AGGREGATE(15,6,ROW(MAESTRO!$B$3:$B$1000)/((MAESTRO!$B$3:$B$1000="PROVEEDORES")*(UPPER(MAESTRO!$L$3:$L$1000)="CONFIRMADO")),ROWS($A$3:A85))),"")</f>
        <v/>
      </c>
      <c r="F85" s="10" t="str">
        <f ca="1">IFERROR(INDEX(MAESTRO!F:F,_xludf.AGGREGATE(15,6,ROW(MAESTRO!$B$3:$B$1000)/((MAESTRO!$B$3:$B$1000="PROVEEDORES")*(UPPER(MAESTRO!$L$3:$L$1000)="CONFIRMADO")),ROWS($A$3:A85))),"")</f>
        <v/>
      </c>
      <c r="G85" s="10" t="str">
        <f ca="1">IFERROR(INDEX(MAESTRO!G:G,_xludf.AGGREGATE(15,6,ROW(MAESTRO!$B$3:$B$1000)/((MAESTRO!$B$3:$B$1000="PROVEEDORES")*(UPPER(MAESTRO!$L$3:$L$1000)="CONFIRMADO")),ROWS($A$3:A85))),"")</f>
        <v/>
      </c>
      <c r="H85" s="10" t="str">
        <f ca="1">IFERROR(INDEX(MAESTRO!H:H,_xludf.AGGREGATE(15,6,ROW(MAESTRO!$B$3:$B$1000)/((MAESTRO!$B$3:$B$1000="PROVEEDORES")*(UPPER(MAESTRO!$L$3:$L$1000)="CONFIRMADO")),ROWS($A$3:A85))),"")</f>
        <v/>
      </c>
      <c r="I85" s="10" t="str">
        <f ca="1">IFERROR(INDEX(MAESTRO!I:I,_xludf.AGGREGATE(15,6,ROW(MAESTRO!$B$3:$B$1000)/((MAESTRO!$B$3:$B$1000="PROVEEDORES")*(UPPER(MAESTRO!$L$3:$L$1000)="CONFIRMADO")),ROWS($A$3:A85))),"")</f>
        <v/>
      </c>
      <c r="J85" s="10" t="str">
        <f ca="1">IFERROR(INDEX(MAESTRO!J:J,_xludf.AGGREGATE(15,6,ROW(MAESTRO!$B$3:$B$1000)/((MAESTRO!$B$3:$B$1000="PROVEEDORES")*(UPPER(MAESTRO!$L$3:$L$1000)="CONFIRMADO")),ROWS($A$3:A85))),"")</f>
        <v/>
      </c>
      <c r="K85" s="10" t="str">
        <f ca="1">IFERROR(INDEX(MAESTRO!K:K,_xludf.AGGREGATE(15,6,ROW(MAESTRO!$B$3:$B$1000)/((MAESTRO!$B$3:$B$1000="PROVEEDORES")*(UPPER(MAESTRO!$L$3:$L$1000)="CONFIRMADO")),ROWS($A$3:A85))),"")</f>
        <v/>
      </c>
      <c r="L85" s="10" t="str">
        <f ca="1">IFERROR(INDEX(MAESTRO!L:L,_xludf.AGGREGATE(15,6,ROW(MAESTRO!$B$3:$B$1000)/((MAESTRO!$B$3:$B$1000="PROVEEDORES")*(UPPER(MAESTRO!$L$3:$L$1000)="CONFIRMADO")),ROWS($A$3:A85))),"")</f>
        <v/>
      </c>
      <c r="M85" s="10" t="str">
        <f ca="1">IFERROR(INDEX(MAESTRO!M:M,_xludf.AGGREGATE(15,6,ROW(MAESTRO!$B$3:$B$1000)/((MAESTRO!$B$3:$B$1000="PROVEEDORES")*(UPPER(MAESTRO!$L$3:$L$1000)="CONFIRMADO")),ROWS($A$3:A85))),"")</f>
        <v/>
      </c>
      <c r="N85" s="10" t="str">
        <f ca="1">IFERROR(INDEX(MAESTRO!N:N,_xludf.AGGREGATE(15,6,ROW(MAESTRO!$B$3:$B$1000)/((MAESTRO!$B$3:$B$1000="PROVEEDORES")*(UPPER(MAESTRO!$L$3:$L$1000)="CONFIRMADO")),ROWS($A$3:A85))),"")</f>
        <v/>
      </c>
      <c r="O85" s="10" t="str">
        <f ca="1">IFERROR(INDEX(MAESTRO!O:O,_xludf.AGGREGATE(15,6,ROW(MAESTRO!$B$3:$B$1000)/((MAESTRO!$B$3:$B$1000="PROVEEDORES")*(UPPER(MAESTRO!$L$3:$L$1000)="CONFIRMADO")),ROWS($A$3:A85))),"")</f>
        <v/>
      </c>
      <c r="P85" s="10" t="str">
        <f ca="1">IFERROR(INDEX(MAESTRO!P:P,_xludf.AGGREGATE(15,6,ROW(MAESTRO!$B$3:$B$1000)/((MAESTRO!$B$3:$B$1000="PROVEEDORES")*(UPPER(MAESTRO!$L$3:$L$1000)="CONFIRMADO")),ROWS($A$3:A85))),"")</f>
        <v/>
      </c>
      <c r="Q85" s="10" t="str">
        <f ca="1">IFERROR(INDEX(MAESTRO!Q:Q,_xludf.AGGREGATE(15,6,ROW(MAESTRO!$B$3:$B$1000)/((MAESTRO!$B$3:$B$1000="PROVEEDORES")*(UPPER(MAESTRO!$L$3:$L$1000)="CONFIRMADO")),ROWS($A$3:A85))),"")</f>
        <v/>
      </c>
      <c r="R85" s="10" t="str">
        <f ca="1">IFERROR(INDEX(MAESTRO!R:R,_xludf.AGGREGATE(15,6,ROW(MAESTRO!$B$3:$B$1000)/((MAESTRO!$B$3:$B$1000="PROVEEDORES")*(UPPER(MAESTRO!$L$3:$L$1000)="CONFIRMADO")),ROWS($A$3:A85))),"")</f>
        <v/>
      </c>
      <c r="S85" s="10" t="str">
        <f ca="1">IFERROR(INDEX(MAESTRO!S:S,_xludf.AGGREGATE(15,6,ROW(MAESTRO!$B$3:$B$1000)/((MAESTRO!$B$3:$B$1000="PROVEEDORES")*(UPPER(MAESTRO!$L$3:$L$1000)="CONFIRMADO")),ROWS($A$3:A85))),"")</f>
        <v/>
      </c>
      <c r="T85" s="10" t="str">
        <f ca="1">IFERROR(INDEX(MAESTRO!T:T,_xludf.AGGREGATE(15,6,ROW(MAESTRO!$B$3:$B$1000)/((MAESTRO!$B$3:$B$1000="PROVEEDORES")*(UPPER(MAESTRO!$L$3:$L$1000)="CONFIRMADO")),ROWS($A$3:A85))),"")</f>
        <v/>
      </c>
      <c r="U85" s="10" t="str">
        <f ca="1">IFERROR(INDEX(MAESTRO!U:U,_xludf.AGGREGATE(15,6,ROW(MAESTRO!$B$3:$B$1000)/((MAESTRO!$B$3:$B$1000="PROVEEDORES")*(UPPER(MAESTRO!$L$3:$L$1000)="CONFIRMADO")),ROWS($A$3:A85))),"")</f>
        <v/>
      </c>
      <c r="V85" s="10" t="str">
        <f ca="1">IFERROR(INDEX(MAESTRO!V:V,_xludf.AGGREGATE(15,6,ROW(MAESTRO!$B$3:$B$1000)/((MAESTRO!$B$3:$B$1000="PROVEEDORES")*(UPPER(MAESTRO!$L$3:$L$1000)="CONFIRMADO")),ROWS($A$3:A85))),"")</f>
        <v/>
      </c>
      <c r="W85" s="10" t="str">
        <f ca="1">IFERROR(INDEX(MAESTRO!W:W,_xludf.AGGREGATE(15,6,ROW(MAESTRO!$B$3:$B$1000)/((MAESTRO!$B$3:$B$1000="PROVEEDORES")*(UPPER(MAESTRO!$L$3:$L$1000)="CONFIRMADO")),ROWS($A$3:A85))),"")</f>
        <v/>
      </c>
      <c r="X85" s="10" t="str">
        <f ca="1">IFERROR(INDEX(MAESTRO!X:X,_xludf.AGGREGATE(15,6,ROW(MAESTRO!$B$3:$B$1000)/((MAESTRO!$B$3:$B$1000="PROVEEDORES")*(UPPER(MAESTRO!$L$3:$L$1000)="CONFIRMADO")),ROWS($A$3:A85))),"")</f>
        <v/>
      </c>
    </row>
    <row r="86" spans="1:24" ht="22.05" customHeight="1">
      <c r="A86" s="24" t="str">
        <f ca="1">IFERROR(INDEX(MAESTRO!A:A,_xludf.AGGREGATE(15,6,ROW(MAESTRO!$B$3:$B$1000)/((MAESTRO!$B$3:$B$1000="PROVEEDORES")*(UPPER(MAESTRO!$L$3:$L$1000)="CONFIRMADO")),ROWS($A$3:A86))),"")</f>
        <v/>
      </c>
      <c r="B86" s="24" t="str">
        <f ca="1">IFERROR(INDEX(MAESTRO!B:B,_xludf.AGGREGATE(15,6,ROW(MAESTRO!$B$3:$B$1000)/((MAESTRO!$B$3:$B$1000="PROVEEDORES")*(UPPER(MAESTRO!$L$3:$L$1000)="CONFIRMADO")),ROWS($A$3:A86))),"")</f>
        <v/>
      </c>
      <c r="C86" s="24" t="str">
        <f ca="1">IFERROR(INDEX(MAESTRO!C:C,_xludf.AGGREGATE(15,6,ROW(MAESTRO!$B$3:$B$1000)/((MAESTRO!$B$3:$B$1000="PROVEEDORES")*(UPPER(MAESTRO!$L$3:$L$1000)="CONFIRMADO")),ROWS($A$3:A86))),"")</f>
        <v/>
      </c>
      <c r="D86" s="24" t="str">
        <f ca="1">IFERROR(INDEX(MAESTRO!D:D,_xludf.AGGREGATE(15,6,ROW(MAESTRO!$B$3:$B$1000)/((MAESTRO!$B$3:$B$1000="PROVEEDORES")*(UPPER(MAESTRO!$L$3:$L$1000)="CONFIRMADO")),ROWS($A$3:A86))),"")</f>
        <v/>
      </c>
      <c r="E86" s="24" t="str">
        <f ca="1">IFERROR(INDEX(MAESTRO!E:E,_xludf.AGGREGATE(15,6,ROW(MAESTRO!$B$3:$B$1000)/((MAESTRO!$B$3:$B$1000="PROVEEDORES")*(UPPER(MAESTRO!$L$3:$L$1000)="CONFIRMADO")),ROWS($A$3:A86))),"")</f>
        <v/>
      </c>
      <c r="F86" s="24" t="str">
        <f ca="1">IFERROR(INDEX(MAESTRO!F:F,_xludf.AGGREGATE(15,6,ROW(MAESTRO!$B$3:$B$1000)/((MAESTRO!$B$3:$B$1000="PROVEEDORES")*(UPPER(MAESTRO!$L$3:$L$1000)="CONFIRMADO")),ROWS($A$3:A86))),"")</f>
        <v/>
      </c>
      <c r="G86" s="24" t="str">
        <f ca="1">IFERROR(INDEX(MAESTRO!G:G,_xludf.AGGREGATE(15,6,ROW(MAESTRO!$B$3:$B$1000)/((MAESTRO!$B$3:$B$1000="PROVEEDORES")*(UPPER(MAESTRO!$L$3:$L$1000)="CONFIRMADO")),ROWS($A$3:A86))),"")</f>
        <v/>
      </c>
      <c r="H86" s="24" t="str">
        <f ca="1">IFERROR(INDEX(MAESTRO!H:H,_xludf.AGGREGATE(15,6,ROW(MAESTRO!$B$3:$B$1000)/((MAESTRO!$B$3:$B$1000="PROVEEDORES")*(UPPER(MAESTRO!$L$3:$L$1000)="CONFIRMADO")),ROWS($A$3:A86))),"")</f>
        <v/>
      </c>
      <c r="I86" s="24" t="str">
        <f ca="1">IFERROR(INDEX(MAESTRO!I:I,_xludf.AGGREGATE(15,6,ROW(MAESTRO!$B$3:$B$1000)/((MAESTRO!$B$3:$B$1000="PROVEEDORES")*(UPPER(MAESTRO!$L$3:$L$1000)="CONFIRMADO")),ROWS($A$3:A86))),"")</f>
        <v/>
      </c>
      <c r="J86" s="24" t="str">
        <f ca="1">IFERROR(INDEX(MAESTRO!J:J,_xludf.AGGREGATE(15,6,ROW(MAESTRO!$B$3:$B$1000)/((MAESTRO!$B$3:$B$1000="PROVEEDORES")*(UPPER(MAESTRO!$L$3:$L$1000)="CONFIRMADO")),ROWS($A$3:A86))),"")</f>
        <v/>
      </c>
      <c r="K86" s="24" t="str">
        <f ca="1">IFERROR(INDEX(MAESTRO!K:K,_xludf.AGGREGATE(15,6,ROW(MAESTRO!$B$3:$B$1000)/((MAESTRO!$B$3:$B$1000="PROVEEDORES")*(UPPER(MAESTRO!$L$3:$L$1000)="CONFIRMADO")),ROWS($A$3:A86))),"")</f>
        <v/>
      </c>
      <c r="L86" s="24" t="str">
        <f ca="1">IFERROR(INDEX(MAESTRO!L:L,_xludf.AGGREGATE(15,6,ROW(MAESTRO!$B$3:$B$1000)/((MAESTRO!$B$3:$B$1000="PROVEEDORES")*(UPPER(MAESTRO!$L$3:$L$1000)="CONFIRMADO")),ROWS($A$3:A86))),"")</f>
        <v/>
      </c>
      <c r="M86" s="24" t="str">
        <f ca="1">IFERROR(INDEX(MAESTRO!M:M,_xludf.AGGREGATE(15,6,ROW(MAESTRO!$B$3:$B$1000)/((MAESTRO!$B$3:$B$1000="PROVEEDORES")*(UPPER(MAESTRO!$L$3:$L$1000)="CONFIRMADO")),ROWS($A$3:A86))),"")</f>
        <v/>
      </c>
      <c r="N86" s="24" t="str">
        <f ca="1">IFERROR(INDEX(MAESTRO!N:N,_xludf.AGGREGATE(15,6,ROW(MAESTRO!$B$3:$B$1000)/((MAESTRO!$B$3:$B$1000="PROVEEDORES")*(UPPER(MAESTRO!$L$3:$L$1000)="CONFIRMADO")),ROWS($A$3:A86))),"")</f>
        <v/>
      </c>
      <c r="O86" s="24" t="str">
        <f ca="1">IFERROR(INDEX(MAESTRO!O:O,_xludf.AGGREGATE(15,6,ROW(MAESTRO!$B$3:$B$1000)/((MAESTRO!$B$3:$B$1000="PROVEEDORES")*(UPPER(MAESTRO!$L$3:$L$1000)="CONFIRMADO")),ROWS($A$3:A86))),"")</f>
        <v/>
      </c>
      <c r="P86" s="24" t="str">
        <f ca="1">IFERROR(INDEX(MAESTRO!P:P,_xludf.AGGREGATE(15,6,ROW(MAESTRO!$B$3:$B$1000)/((MAESTRO!$B$3:$B$1000="PROVEEDORES")*(UPPER(MAESTRO!$L$3:$L$1000)="CONFIRMADO")),ROWS($A$3:A86))),"")</f>
        <v/>
      </c>
      <c r="Q86" s="24" t="str">
        <f ca="1">IFERROR(INDEX(MAESTRO!Q:Q,_xludf.AGGREGATE(15,6,ROW(MAESTRO!$B$3:$B$1000)/((MAESTRO!$B$3:$B$1000="PROVEEDORES")*(UPPER(MAESTRO!$L$3:$L$1000)="CONFIRMADO")),ROWS($A$3:A86))),"")</f>
        <v/>
      </c>
      <c r="R86" s="24" t="str">
        <f ca="1">IFERROR(INDEX(MAESTRO!R:R,_xludf.AGGREGATE(15,6,ROW(MAESTRO!$B$3:$B$1000)/((MAESTRO!$B$3:$B$1000="PROVEEDORES")*(UPPER(MAESTRO!$L$3:$L$1000)="CONFIRMADO")),ROWS($A$3:A86))),"")</f>
        <v/>
      </c>
      <c r="S86" s="24" t="str">
        <f ca="1">IFERROR(INDEX(MAESTRO!S:S,_xludf.AGGREGATE(15,6,ROW(MAESTRO!$B$3:$B$1000)/((MAESTRO!$B$3:$B$1000="PROVEEDORES")*(UPPER(MAESTRO!$L$3:$L$1000)="CONFIRMADO")),ROWS($A$3:A86))),"")</f>
        <v/>
      </c>
      <c r="T86" s="24" t="str">
        <f ca="1">IFERROR(INDEX(MAESTRO!T:T,_xludf.AGGREGATE(15,6,ROW(MAESTRO!$B$3:$B$1000)/((MAESTRO!$B$3:$B$1000="PROVEEDORES")*(UPPER(MAESTRO!$L$3:$L$1000)="CONFIRMADO")),ROWS($A$3:A86))),"")</f>
        <v/>
      </c>
      <c r="U86" s="24" t="str">
        <f ca="1">IFERROR(INDEX(MAESTRO!U:U,_xludf.AGGREGATE(15,6,ROW(MAESTRO!$B$3:$B$1000)/((MAESTRO!$B$3:$B$1000="PROVEEDORES")*(UPPER(MAESTRO!$L$3:$L$1000)="CONFIRMADO")),ROWS($A$3:A86))),"")</f>
        <v/>
      </c>
      <c r="V86" s="24" t="str">
        <f ca="1">IFERROR(INDEX(MAESTRO!V:V,_xludf.AGGREGATE(15,6,ROW(MAESTRO!$B$3:$B$1000)/((MAESTRO!$B$3:$B$1000="PROVEEDORES")*(UPPER(MAESTRO!$L$3:$L$1000)="CONFIRMADO")),ROWS($A$3:A86))),"")</f>
        <v/>
      </c>
      <c r="W86" s="24" t="str">
        <f ca="1">IFERROR(INDEX(MAESTRO!W:W,_xludf.AGGREGATE(15,6,ROW(MAESTRO!$B$3:$B$1000)/((MAESTRO!$B$3:$B$1000="PROVEEDORES")*(UPPER(MAESTRO!$L$3:$L$1000)="CONFIRMADO")),ROWS($A$3:A86))),"")</f>
        <v/>
      </c>
      <c r="X86" s="24" t="str">
        <f ca="1">IFERROR(INDEX(MAESTRO!X:X,_xludf.AGGREGATE(15,6,ROW(MAESTRO!$B$3:$B$1000)/((MAESTRO!$B$3:$B$1000="PROVEEDORES")*(UPPER(MAESTRO!$L$3:$L$1000)="CONFIRMADO")),ROWS($A$3:A86))),"")</f>
        <v/>
      </c>
    </row>
    <row r="87" spans="1:24" ht="22.05" customHeight="1">
      <c r="A87" s="10" t="str">
        <f ca="1">IFERROR(INDEX(MAESTRO!A:A,_xludf.AGGREGATE(15,6,ROW(MAESTRO!$B$3:$B$1000)/((MAESTRO!$B$3:$B$1000="PROVEEDORES")*(UPPER(MAESTRO!$L$3:$L$1000)="CONFIRMADO")),ROWS($A$3:A87))),"")</f>
        <v/>
      </c>
      <c r="B87" s="10" t="str">
        <f ca="1">IFERROR(INDEX(MAESTRO!B:B,_xludf.AGGREGATE(15,6,ROW(MAESTRO!$B$3:$B$1000)/((MAESTRO!$B$3:$B$1000="PROVEEDORES")*(UPPER(MAESTRO!$L$3:$L$1000)="CONFIRMADO")),ROWS($A$3:A87))),"")</f>
        <v/>
      </c>
      <c r="C87" s="10" t="str">
        <f ca="1">IFERROR(INDEX(MAESTRO!C:C,_xludf.AGGREGATE(15,6,ROW(MAESTRO!$B$3:$B$1000)/((MAESTRO!$B$3:$B$1000="PROVEEDORES")*(UPPER(MAESTRO!$L$3:$L$1000)="CONFIRMADO")),ROWS($A$3:A87))),"")</f>
        <v/>
      </c>
      <c r="D87" s="10" t="str">
        <f ca="1">IFERROR(INDEX(MAESTRO!D:D,_xludf.AGGREGATE(15,6,ROW(MAESTRO!$B$3:$B$1000)/((MAESTRO!$B$3:$B$1000="PROVEEDORES")*(UPPER(MAESTRO!$L$3:$L$1000)="CONFIRMADO")),ROWS($A$3:A87))),"")</f>
        <v/>
      </c>
      <c r="E87" s="10" t="str">
        <f ca="1">IFERROR(INDEX(MAESTRO!E:E,_xludf.AGGREGATE(15,6,ROW(MAESTRO!$B$3:$B$1000)/((MAESTRO!$B$3:$B$1000="PROVEEDORES")*(UPPER(MAESTRO!$L$3:$L$1000)="CONFIRMADO")),ROWS($A$3:A87))),"")</f>
        <v/>
      </c>
      <c r="F87" s="10" t="str">
        <f ca="1">IFERROR(INDEX(MAESTRO!F:F,_xludf.AGGREGATE(15,6,ROW(MAESTRO!$B$3:$B$1000)/((MAESTRO!$B$3:$B$1000="PROVEEDORES")*(UPPER(MAESTRO!$L$3:$L$1000)="CONFIRMADO")),ROWS($A$3:A87))),"")</f>
        <v/>
      </c>
      <c r="G87" s="10" t="str">
        <f ca="1">IFERROR(INDEX(MAESTRO!G:G,_xludf.AGGREGATE(15,6,ROW(MAESTRO!$B$3:$B$1000)/((MAESTRO!$B$3:$B$1000="PROVEEDORES")*(UPPER(MAESTRO!$L$3:$L$1000)="CONFIRMADO")),ROWS($A$3:A87))),"")</f>
        <v/>
      </c>
      <c r="H87" s="10" t="str">
        <f ca="1">IFERROR(INDEX(MAESTRO!H:H,_xludf.AGGREGATE(15,6,ROW(MAESTRO!$B$3:$B$1000)/((MAESTRO!$B$3:$B$1000="PROVEEDORES")*(UPPER(MAESTRO!$L$3:$L$1000)="CONFIRMADO")),ROWS($A$3:A87))),"")</f>
        <v/>
      </c>
      <c r="I87" s="10" t="str">
        <f ca="1">IFERROR(INDEX(MAESTRO!I:I,_xludf.AGGREGATE(15,6,ROW(MAESTRO!$B$3:$B$1000)/((MAESTRO!$B$3:$B$1000="PROVEEDORES")*(UPPER(MAESTRO!$L$3:$L$1000)="CONFIRMADO")),ROWS($A$3:A87))),"")</f>
        <v/>
      </c>
      <c r="J87" s="10" t="str">
        <f ca="1">IFERROR(INDEX(MAESTRO!J:J,_xludf.AGGREGATE(15,6,ROW(MAESTRO!$B$3:$B$1000)/((MAESTRO!$B$3:$B$1000="PROVEEDORES")*(UPPER(MAESTRO!$L$3:$L$1000)="CONFIRMADO")),ROWS($A$3:A87))),"")</f>
        <v/>
      </c>
      <c r="K87" s="10" t="str">
        <f ca="1">IFERROR(INDEX(MAESTRO!K:K,_xludf.AGGREGATE(15,6,ROW(MAESTRO!$B$3:$B$1000)/((MAESTRO!$B$3:$B$1000="PROVEEDORES")*(UPPER(MAESTRO!$L$3:$L$1000)="CONFIRMADO")),ROWS($A$3:A87))),"")</f>
        <v/>
      </c>
      <c r="L87" s="10" t="str">
        <f ca="1">IFERROR(INDEX(MAESTRO!L:L,_xludf.AGGREGATE(15,6,ROW(MAESTRO!$B$3:$B$1000)/((MAESTRO!$B$3:$B$1000="PROVEEDORES")*(UPPER(MAESTRO!$L$3:$L$1000)="CONFIRMADO")),ROWS($A$3:A87))),"")</f>
        <v/>
      </c>
      <c r="M87" s="10" t="str">
        <f ca="1">IFERROR(INDEX(MAESTRO!M:M,_xludf.AGGREGATE(15,6,ROW(MAESTRO!$B$3:$B$1000)/((MAESTRO!$B$3:$B$1000="PROVEEDORES")*(UPPER(MAESTRO!$L$3:$L$1000)="CONFIRMADO")),ROWS($A$3:A87))),"")</f>
        <v/>
      </c>
      <c r="N87" s="10" t="str">
        <f ca="1">IFERROR(INDEX(MAESTRO!N:N,_xludf.AGGREGATE(15,6,ROW(MAESTRO!$B$3:$B$1000)/((MAESTRO!$B$3:$B$1000="PROVEEDORES")*(UPPER(MAESTRO!$L$3:$L$1000)="CONFIRMADO")),ROWS($A$3:A87))),"")</f>
        <v/>
      </c>
      <c r="O87" s="10" t="str">
        <f ca="1">IFERROR(INDEX(MAESTRO!O:O,_xludf.AGGREGATE(15,6,ROW(MAESTRO!$B$3:$B$1000)/((MAESTRO!$B$3:$B$1000="PROVEEDORES")*(UPPER(MAESTRO!$L$3:$L$1000)="CONFIRMADO")),ROWS($A$3:A87))),"")</f>
        <v/>
      </c>
      <c r="P87" s="10" t="str">
        <f ca="1">IFERROR(INDEX(MAESTRO!P:P,_xludf.AGGREGATE(15,6,ROW(MAESTRO!$B$3:$B$1000)/((MAESTRO!$B$3:$B$1000="PROVEEDORES")*(UPPER(MAESTRO!$L$3:$L$1000)="CONFIRMADO")),ROWS($A$3:A87))),"")</f>
        <v/>
      </c>
      <c r="Q87" s="10" t="str">
        <f ca="1">IFERROR(INDEX(MAESTRO!Q:Q,_xludf.AGGREGATE(15,6,ROW(MAESTRO!$B$3:$B$1000)/((MAESTRO!$B$3:$B$1000="PROVEEDORES")*(UPPER(MAESTRO!$L$3:$L$1000)="CONFIRMADO")),ROWS($A$3:A87))),"")</f>
        <v/>
      </c>
      <c r="R87" s="10" t="str">
        <f ca="1">IFERROR(INDEX(MAESTRO!R:R,_xludf.AGGREGATE(15,6,ROW(MAESTRO!$B$3:$B$1000)/((MAESTRO!$B$3:$B$1000="PROVEEDORES")*(UPPER(MAESTRO!$L$3:$L$1000)="CONFIRMADO")),ROWS($A$3:A87))),"")</f>
        <v/>
      </c>
      <c r="S87" s="10" t="str">
        <f ca="1">IFERROR(INDEX(MAESTRO!S:S,_xludf.AGGREGATE(15,6,ROW(MAESTRO!$B$3:$B$1000)/((MAESTRO!$B$3:$B$1000="PROVEEDORES")*(UPPER(MAESTRO!$L$3:$L$1000)="CONFIRMADO")),ROWS($A$3:A87))),"")</f>
        <v/>
      </c>
      <c r="T87" s="10" t="str">
        <f ca="1">IFERROR(INDEX(MAESTRO!T:T,_xludf.AGGREGATE(15,6,ROW(MAESTRO!$B$3:$B$1000)/((MAESTRO!$B$3:$B$1000="PROVEEDORES")*(UPPER(MAESTRO!$L$3:$L$1000)="CONFIRMADO")),ROWS($A$3:A87))),"")</f>
        <v/>
      </c>
      <c r="U87" s="10" t="str">
        <f ca="1">IFERROR(INDEX(MAESTRO!U:U,_xludf.AGGREGATE(15,6,ROW(MAESTRO!$B$3:$B$1000)/((MAESTRO!$B$3:$B$1000="PROVEEDORES")*(UPPER(MAESTRO!$L$3:$L$1000)="CONFIRMADO")),ROWS($A$3:A87))),"")</f>
        <v/>
      </c>
      <c r="V87" s="10" t="str">
        <f ca="1">IFERROR(INDEX(MAESTRO!V:V,_xludf.AGGREGATE(15,6,ROW(MAESTRO!$B$3:$B$1000)/((MAESTRO!$B$3:$B$1000="PROVEEDORES")*(UPPER(MAESTRO!$L$3:$L$1000)="CONFIRMADO")),ROWS($A$3:A87))),"")</f>
        <v/>
      </c>
      <c r="W87" s="10" t="str">
        <f ca="1">IFERROR(INDEX(MAESTRO!W:W,_xludf.AGGREGATE(15,6,ROW(MAESTRO!$B$3:$B$1000)/((MAESTRO!$B$3:$B$1000="PROVEEDORES")*(UPPER(MAESTRO!$L$3:$L$1000)="CONFIRMADO")),ROWS($A$3:A87))),"")</f>
        <v/>
      </c>
      <c r="X87" s="10" t="str">
        <f ca="1">IFERROR(INDEX(MAESTRO!X:X,_xludf.AGGREGATE(15,6,ROW(MAESTRO!$B$3:$B$1000)/((MAESTRO!$B$3:$B$1000="PROVEEDORES")*(UPPER(MAESTRO!$L$3:$L$1000)="CONFIRMADO")),ROWS($A$3:A87))),"")</f>
        <v/>
      </c>
    </row>
    <row r="88" spans="1:24" ht="22.05" customHeight="1">
      <c r="A88" s="24" t="str">
        <f ca="1">IFERROR(INDEX(MAESTRO!A:A,_xludf.AGGREGATE(15,6,ROW(MAESTRO!$B$3:$B$1000)/((MAESTRO!$B$3:$B$1000="PROVEEDORES")*(UPPER(MAESTRO!$L$3:$L$1000)="CONFIRMADO")),ROWS($A$3:A88))),"")</f>
        <v/>
      </c>
      <c r="B88" s="24" t="str">
        <f ca="1">IFERROR(INDEX(MAESTRO!B:B,_xludf.AGGREGATE(15,6,ROW(MAESTRO!$B$3:$B$1000)/((MAESTRO!$B$3:$B$1000="PROVEEDORES")*(UPPER(MAESTRO!$L$3:$L$1000)="CONFIRMADO")),ROWS($A$3:A88))),"")</f>
        <v/>
      </c>
      <c r="C88" s="24" t="str">
        <f ca="1">IFERROR(INDEX(MAESTRO!C:C,_xludf.AGGREGATE(15,6,ROW(MAESTRO!$B$3:$B$1000)/((MAESTRO!$B$3:$B$1000="PROVEEDORES")*(UPPER(MAESTRO!$L$3:$L$1000)="CONFIRMADO")),ROWS($A$3:A88))),"")</f>
        <v/>
      </c>
      <c r="D88" s="24" t="str">
        <f ca="1">IFERROR(INDEX(MAESTRO!D:D,_xludf.AGGREGATE(15,6,ROW(MAESTRO!$B$3:$B$1000)/((MAESTRO!$B$3:$B$1000="PROVEEDORES")*(UPPER(MAESTRO!$L$3:$L$1000)="CONFIRMADO")),ROWS($A$3:A88))),"")</f>
        <v/>
      </c>
      <c r="E88" s="24" t="str">
        <f ca="1">IFERROR(INDEX(MAESTRO!E:E,_xludf.AGGREGATE(15,6,ROW(MAESTRO!$B$3:$B$1000)/((MAESTRO!$B$3:$B$1000="PROVEEDORES")*(UPPER(MAESTRO!$L$3:$L$1000)="CONFIRMADO")),ROWS($A$3:A88))),"")</f>
        <v/>
      </c>
      <c r="F88" s="24" t="str">
        <f ca="1">IFERROR(INDEX(MAESTRO!F:F,_xludf.AGGREGATE(15,6,ROW(MAESTRO!$B$3:$B$1000)/((MAESTRO!$B$3:$B$1000="PROVEEDORES")*(UPPER(MAESTRO!$L$3:$L$1000)="CONFIRMADO")),ROWS($A$3:A88))),"")</f>
        <v/>
      </c>
      <c r="G88" s="24" t="str">
        <f ca="1">IFERROR(INDEX(MAESTRO!G:G,_xludf.AGGREGATE(15,6,ROW(MAESTRO!$B$3:$B$1000)/((MAESTRO!$B$3:$B$1000="PROVEEDORES")*(UPPER(MAESTRO!$L$3:$L$1000)="CONFIRMADO")),ROWS($A$3:A88))),"")</f>
        <v/>
      </c>
      <c r="H88" s="24" t="str">
        <f ca="1">IFERROR(INDEX(MAESTRO!H:H,_xludf.AGGREGATE(15,6,ROW(MAESTRO!$B$3:$B$1000)/((MAESTRO!$B$3:$B$1000="PROVEEDORES")*(UPPER(MAESTRO!$L$3:$L$1000)="CONFIRMADO")),ROWS($A$3:A88))),"")</f>
        <v/>
      </c>
      <c r="I88" s="24" t="str">
        <f ca="1">IFERROR(INDEX(MAESTRO!I:I,_xludf.AGGREGATE(15,6,ROW(MAESTRO!$B$3:$B$1000)/((MAESTRO!$B$3:$B$1000="PROVEEDORES")*(UPPER(MAESTRO!$L$3:$L$1000)="CONFIRMADO")),ROWS($A$3:A88))),"")</f>
        <v/>
      </c>
      <c r="J88" s="24" t="str">
        <f ca="1">IFERROR(INDEX(MAESTRO!J:J,_xludf.AGGREGATE(15,6,ROW(MAESTRO!$B$3:$B$1000)/((MAESTRO!$B$3:$B$1000="PROVEEDORES")*(UPPER(MAESTRO!$L$3:$L$1000)="CONFIRMADO")),ROWS($A$3:A88))),"")</f>
        <v/>
      </c>
      <c r="K88" s="24" t="str">
        <f ca="1">IFERROR(INDEX(MAESTRO!K:K,_xludf.AGGREGATE(15,6,ROW(MAESTRO!$B$3:$B$1000)/((MAESTRO!$B$3:$B$1000="PROVEEDORES")*(UPPER(MAESTRO!$L$3:$L$1000)="CONFIRMADO")),ROWS($A$3:A88))),"")</f>
        <v/>
      </c>
      <c r="L88" s="24" t="str">
        <f ca="1">IFERROR(INDEX(MAESTRO!L:L,_xludf.AGGREGATE(15,6,ROW(MAESTRO!$B$3:$B$1000)/((MAESTRO!$B$3:$B$1000="PROVEEDORES")*(UPPER(MAESTRO!$L$3:$L$1000)="CONFIRMADO")),ROWS($A$3:A88))),"")</f>
        <v/>
      </c>
      <c r="M88" s="24" t="str">
        <f ca="1">IFERROR(INDEX(MAESTRO!M:M,_xludf.AGGREGATE(15,6,ROW(MAESTRO!$B$3:$B$1000)/((MAESTRO!$B$3:$B$1000="PROVEEDORES")*(UPPER(MAESTRO!$L$3:$L$1000)="CONFIRMADO")),ROWS($A$3:A88))),"")</f>
        <v/>
      </c>
      <c r="N88" s="24" t="str">
        <f ca="1">IFERROR(INDEX(MAESTRO!N:N,_xludf.AGGREGATE(15,6,ROW(MAESTRO!$B$3:$B$1000)/((MAESTRO!$B$3:$B$1000="PROVEEDORES")*(UPPER(MAESTRO!$L$3:$L$1000)="CONFIRMADO")),ROWS($A$3:A88))),"")</f>
        <v/>
      </c>
      <c r="O88" s="24" t="str">
        <f ca="1">IFERROR(INDEX(MAESTRO!O:O,_xludf.AGGREGATE(15,6,ROW(MAESTRO!$B$3:$B$1000)/((MAESTRO!$B$3:$B$1000="PROVEEDORES")*(UPPER(MAESTRO!$L$3:$L$1000)="CONFIRMADO")),ROWS($A$3:A88))),"")</f>
        <v/>
      </c>
      <c r="P88" s="24" t="str">
        <f ca="1">IFERROR(INDEX(MAESTRO!P:P,_xludf.AGGREGATE(15,6,ROW(MAESTRO!$B$3:$B$1000)/((MAESTRO!$B$3:$B$1000="PROVEEDORES")*(UPPER(MAESTRO!$L$3:$L$1000)="CONFIRMADO")),ROWS($A$3:A88))),"")</f>
        <v/>
      </c>
      <c r="Q88" s="24" t="str">
        <f ca="1">IFERROR(INDEX(MAESTRO!Q:Q,_xludf.AGGREGATE(15,6,ROW(MAESTRO!$B$3:$B$1000)/((MAESTRO!$B$3:$B$1000="PROVEEDORES")*(UPPER(MAESTRO!$L$3:$L$1000)="CONFIRMADO")),ROWS($A$3:A88))),"")</f>
        <v/>
      </c>
      <c r="R88" s="24" t="str">
        <f ca="1">IFERROR(INDEX(MAESTRO!R:R,_xludf.AGGREGATE(15,6,ROW(MAESTRO!$B$3:$B$1000)/((MAESTRO!$B$3:$B$1000="PROVEEDORES")*(UPPER(MAESTRO!$L$3:$L$1000)="CONFIRMADO")),ROWS($A$3:A88))),"")</f>
        <v/>
      </c>
      <c r="S88" s="24" t="str">
        <f ca="1">IFERROR(INDEX(MAESTRO!S:S,_xludf.AGGREGATE(15,6,ROW(MAESTRO!$B$3:$B$1000)/((MAESTRO!$B$3:$B$1000="PROVEEDORES")*(UPPER(MAESTRO!$L$3:$L$1000)="CONFIRMADO")),ROWS($A$3:A88))),"")</f>
        <v/>
      </c>
      <c r="T88" s="24" t="str">
        <f ca="1">IFERROR(INDEX(MAESTRO!T:T,_xludf.AGGREGATE(15,6,ROW(MAESTRO!$B$3:$B$1000)/((MAESTRO!$B$3:$B$1000="PROVEEDORES")*(UPPER(MAESTRO!$L$3:$L$1000)="CONFIRMADO")),ROWS($A$3:A88))),"")</f>
        <v/>
      </c>
      <c r="U88" s="24" t="str">
        <f ca="1">IFERROR(INDEX(MAESTRO!U:U,_xludf.AGGREGATE(15,6,ROW(MAESTRO!$B$3:$B$1000)/((MAESTRO!$B$3:$B$1000="PROVEEDORES")*(UPPER(MAESTRO!$L$3:$L$1000)="CONFIRMADO")),ROWS($A$3:A88))),"")</f>
        <v/>
      </c>
      <c r="V88" s="24" t="str">
        <f ca="1">IFERROR(INDEX(MAESTRO!V:V,_xludf.AGGREGATE(15,6,ROW(MAESTRO!$B$3:$B$1000)/((MAESTRO!$B$3:$B$1000="PROVEEDORES")*(UPPER(MAESTRO!$L$3:$L$1000)="CONFIRMADO")),ROWS($A$3:A88))),"")</f>
        <v/>
      </c>
      <c r="W88" s="24" t="str">
        <f ca="1">IFERROR(INDEX(MAESTRO!W:W,_xludf.AGGREGATE(15,6,ROW(MAESTRO!$B$3:$B$1000)/((MAESTRO!$B$3:$B$1000="PROVEEDORES")*(UPPER(MAESTRO!$L$3:$L$1000)="CONFIRMADO")),ROWS($A$3:A88))),"")</f>
        <v/>
      </c>
      <c r="X88" s="24" t="str">
        <f ca="1">IFERROR(INDEX(MAESTRO!X:X,_xludf.AGGREGATE(15,6,ROW(MAESTRO!$B$3:$B$1000)/((MAESTRO!$B$3:$B$1000="PROVEEDORES")*(UPPER(MAESTRO!$L$3:$L$1000)="CONFIRMADO")),ROWS($A$3:A88))),"")</f>
        <v/>
      </c>
    </row>
    <row r="89" spans="1:24" ht="22.05" customHeight="1">
      <c r="A89" s="10" t="str">
        <f ca="1">IFERROR(INDEX(MAESTRO!A:A,_xludf.AGGREGATE(15,6,ROW(MAESTRO!$B$3:$B$1000)/((MAESTRO!$B$3:$B$1000="PROVEEDORES")*(UPPER(MAESTRO!$L$3:$L$1000)="CONFIRMADO")),ROWS($A$3:A89))),"")</f>
        <v/>
      </c>
      <c r="B89" s="10" t="str">
        <f ca="1">IFERROR(INDEX(MAESTRO!B:B,_xludf.AGGREGATE(15,6,ROW(MAESTRO!$B$3:$B$1000)/((MAESTRO!$B$3:$B$1000="PROVEEDORES")*(UPPER(MAESTRO!$L$3:$L$1000)="CONFIRMADO")),ROWS($A$3:A89))),"")</f>
        <v/>
      </c>
      <c r="C89" s="10" t="str">
        <f ca="1">IFERROR(INDEX(MAESTRO!C:C,_xludf.AGGREGATE(15,6,ROW(MAESTRO!$B$3:$B$1000)/((MAESTRO!$B$3:$B$1000="PROVEEDORES")*(UPPER(MAESTRO!$L$3:$L$1000)="CONFIRMADO")),ROWS($A$3:A89))),"")</f>
        <v/>
      </c>
      <c r="D89" s="10" t="str">
        <f ca="1">IFERROR(INDEX(MAESTRO!D:D,_xludf.AGGREGATE(15,6,ROW(MAESTRO!$B$3:$B$1000)/((MAESTRO!$B$3:$B$1000="PROVEEDORES")*(UPPER(MAESTRO!$L$3:$L$1000)="CONFIRMADO")),ROWS($A$3:A89))),"")</f>
        <v/>
      </c>
      <c r="E89" s="10" t="str">
        <f ca="1">IFERROR(INDEX(MAESTRO!E:E,_xludf.AGGREGATE(15,6,ROW(MAESTRO!$B$3:$B$1000)/((MAESTRO!$B$3:$B$1000="PROVEEDORES")*(UPPER(MAESTRO!$L$3:$L$1000)="CONFIRMADO")),ROWS($A$3:A89))),"")</f>
        <v/>
      </c>
      <c r="F89" s="10" t="str">
        <f ca="1">IFERROR(INDEX(MAESTRO!F:F,_xludf.AGGREGATE(15,6,ROW(MAESTRO!$B$3:$B$1000)/((MAESTRO!$B$3:$B$1000="PROVEEDORES")*(UPPER(MAESTRO!$L$3:$L$1000)="CONFIRMADO")),ROWS($A$3:A89))),"")</f>
        <v/>
      </c>
      <c r="G89" s="10" t="str">
        <f ca="1">IFERROR(INDEX(MAESTRO!G:G,_xludf.AGGREGATE(15,6,ROW(MAESTRO!$B$3:$B$1000)/((MAESTRO!$B$3:$B$1000="PROVEEDORES")*(UPPER(MAESTRO!$L$3:$L$1000)="CONFIRMADO")),ROWS($A$3:A89))),"")</f>
        <v/>
      </c>
      <c r="H89" s="10" t="str">
        <f ca="1">IFERROR(INDEX(MAESTRO!H:H,_xludf.AGGREGATE(15,6,ROW(MAESTRO!$B$3:$B$1000)/((MAESTRO!$B$3:$B$1000="PROVEEDORES")*(UPPER(MAESTRO!$L$3:$L$1000)="CONFIRMADO")),ROWS($A$3:A89))),"")</f>
        <v/>
      </c>
      <c r="I89" s="10" t="str">
        <f ca="1">IFERROR(INDEX(MAESTRO!I:I,_xludf.AGGREGATE(15,6,ROW(MAESTRO!$B$3:$B$1000)/((MAESTRO!$B$3:$B$1000="PROVEEDORES")*(UPPER(MAESTRO!$L$3:$L$1000)="CONFIRMADO")),ROWS($A$3:A89))),"")</f>
        <v/>
      </c>
      <c r="J89" s="10" t="str">
        <f ca="1">IFERROR(INDEX(MAESTRO!J:J,_xludf.AGGREGATE(15,6,ROW(MAESTRO!$B$3:$B$1000)/((MAESTRO!$B$3:$B$1000="PROVEEDORES")*(UPPER(MAESTRO!$L$3:$L$1000)="CONFIRMADO")),ROWS($A$3:A89))),"")</f>
        <v/>
      </c>
      <c r="K89" s="10" t="str">
        <f ca="1">IFERROR(INDEX(MAESTRO!K:K,_xludf.AGGREGATE(15,6,ROW(MAESTRO!$B$3:$B$1000)/((MAESTRO!$B$3:$B$1000="PROVEEDORES")*(UPPER(MAESTRO!$L$3:$L$1000)="CONFIRMADO")),ROWS($A$3:A89))),"")</f>
        <v/>
      </c>
      <c r="L89" s="10" t="str">
        <f ca="1">IFERROR(INDEX(MAESTRO!L:L,_xludf.AGGREGATE(15,6,ROW(MAESTRO!$B$3:$B$1000)/((MAESTRO!$B$3:$B$1000="PROVEEDORES")*(UPPER(MAESTRO!$L$3:$L$1000)="CONFIRMADO")),ROWS($A$3:A89))),"")</f>
        <v/>
      </c>
      <c r="M89" s="10" t="str">
        <f ca="1">IFERROR(INDEX(MAESTRO!M:M,_xludf.AGGREGATE(15,6,ROW(MAESTRO!$B$3:$B$1000)/((MAESTRO!$B$3:$B$1000="PROVEEDORES")*(UPPER(MAESTRO!$L$3:$L$1000)="CONFIRMADO")),ROWS($A$3:A89))),"")</f>
        <v/>
      </c>
      <c r="N89" s="10" t="str">
        <f ca="1">IFERROR(INDEX(MAESTRO!N:N,_xludf.AGGREGATE(15,6,ROW(MAESTRO!$B$3:$B$1000)/((MAESTRO!$B$3:$B$1000="PROVEEDORES")*(UPPER(MAESTRO!$L$3:$L$1000)="CONFIRMADO")),ROWS($A$3:A89))),"")</f>
        <v/>
      </c>
      <c r="O89" s="10" t="str">
        <f ca="1">IFERROR(INDEX(MAESTRO!O:O,_xludf.AGGREGATE(15,6,ROW(MAESTRO!$B$3:$B$1000)/((MAESTRO!$B$3:$B$1000="PROVEEDORES")*(UPPER(MAESTRO!$L$3:$L$1000)="CONFIRMADO")),ROWS($A$3:A89))),"")</f>
        <v/>
      </c>
      <c r="P89" s="10" t="str">
        <f ca="1">IFERROR(INDEX(MAESTRO!P:P,_xludf.AGGREGATE(15,6,ROW(MAESTRO!$B$3:$B$1000)/((MAESTRO!$B$3:$B$1000="PROVEEDORES")*(UPPER(MAESTRO!$L$3:$L$1000)="CONFIRMADO")),ROWS($A$3:A89))),"")</f>
        <v/>
      </c>
      <c r="Q89" s="10" t="str">
        <f ca="1">IFERROR(INDEX(MAESTRO!Q:Q,_xludf.AGGREGATE(15,6,ROW(MAESTRO!$B$3:$B$1000)/((MAESTRO!$B$3:$B$1000="PROVEEDORES")*(UPPER(MAESTRO!$L$3:$L$1000)="CONFIRMADO")),ROWS($A$3:A89))),"")</f>
        <v/>
      </c>
      <c r="R89" s="10" t="str">
        <f ca="1">IFERROR(INDEX(MAESTRO!R:R,_xludf.AGGREGATE(15,6,ROW(MAESTRO!$B$3:$B$1000)/((MAESTRO!$B$3:$B$1000="PROVEEDORES")*(UPPER(MAESTRO!$L$3:$L$1000)="CONFIRMADO")),ROWS($A$3:A89))),"")</f>
        <v/>
      </c>
      <c r="S89" s="10" t="str">
        <f ca="1">IFERROR(INDEX(MAESTRO!S:S,_xludf.AGGREGATE(15,6,ROW(MAESTRO!$B$3:$B$1000)/((MAESTRO!$B$3:$B$1000="PROVEEDORES")*(UPPER(MAESTRO!$L$3:$L$1000)="CONFIRMADO")),ROWS($A$3:A89))),"")</f>
        <v/>
      </c>
      <c r="T89" s="10" t="str">
        <f ca="1">IFERROR(INDEX(MAESTRO!T:T,_xludf.AGGREGATE(15,6,ROW(MAESTRO!$B$3:$B$1000)/((MAESTRO!$B$3:$B$1000="PROVEEDORES")*(UPPER(MAESTRO!$L$3:$L$1000)="CONFIRMADO")),ROWS($A$3:A89))),"")</f>
        <v/>
      </c>
      <c r="U89" s="10" t="str">
        <f ca="1">IFERROR(INDEX(MAESTRO!U:U,_xludf.AGGREGATE(15,6,ROW(MAESTRO!$B$3:$B$1000)/((MAESTRO!$B$3:$B$1000="PROVEEDORES")*(UPPER(MAESTRO!$L$3:$L$1000)="CONFIRMADO")),ROWS($A$3:A89))),"")</f>
        <v/>
      </c>
      <c r="V89" s="10" t="str">
        <f ca="1">IFERROR(INDEX(MAESTRO!V:V,_xludf.AGGREGATE(15,6,ROW(MAESTRO!$B$3:$B$1000)/((MAESTRO!$B$3:$B$1000="PROVEEDORES")*(UPPER(MAESTRO!$L$3:$L$1000)="CONFIRMADO")),ROWS($A$3:A89))),"")</f>
        <v/>
      </c>
      <c r="W89" s="10" t="str">
        <f ca="1">IFERROR(INDEX(MAESTRO!W:W,_xludf.AGGREGATE(15,6,ROW(MAESTRO!$B$3:$B$1000)/((MAESTRO!$B$3:$B$1000="PROVEEDORES")*(UPPER(MAESTRO!$L$3:$L$1000)="CONFIRMADO")),ROWS($A$3:A89))),"")</f>
        <v/>
      </c>
      <c r="X89" s="10" t="str">
        <f ca="1">IFERROR(INDEX(MAESTRO!X:X,_xludf.AGGREGATE(15,6,ROW(MAESTRO!$B$3:$B$1000)/((MAESTRO!$B$3:$B$1000="PROVEEDORES")*(UPPER(MAESTRO!$L$3:$L$1000)="CONFIRMADO")),ROWS($A$3:A89))),"")</f>
        <v/>
      </c>
    </row>
    <row r="90" spans="1:24" ht="22.05" customHeight="1">
      <c r="A90" s="24" t="str">
        <f ca="1">IFERROR(INDEX(MAESTRO!A:A,_xludf.AGGREGATE(15,6,ROW(MAESTRO!$B$3:$B$1000)/((MAESTRO!$B$3:$B$1000="PROVEEDORES")*(UPPER(MAESTRO!$L$3:$L$1000)="CONFIRMADO")),ROWS($A$3:A90))),"")</f>
        <v/>
      </c>
      <c r="B90" s="24" t="str">
        <f ca="1">IFERROR(INDEX(MAESTRO!B:B,_xludf.AGGREGATE(15,6,ROW(MAESTRO!$B$3:$B$1000)/((MAESTRO!$B$3:$B$1000="PROVEEDORES")*(UPPER(MAESTRO!$L$3:$L$1000)="CONFIRMADO")),ROWS($A$3:A90))),"")</f>
        <v/>
      </c>
      <c r="C90" s="24" t="str">
        <f ca="1">IFERROR(INDEX(MAESTRO!C:C,_xludf.AGGREGATE(15,6,ROW(MAESTRO!$B$3:$B$1000)/((MAESTRO!$B$3:$B$1000="PROVEEDORES")*(UPPER(MAESTRO!$L$3:$L$1000)="CONFIRMADO")),ROWS($A$3:A90))),"")</f>
        <v/>
      </c>
      <c r="D90" s="24" t="str">
        <f ca="1">IFERROR(INDEX(MAESTRO!D:D,_xludf.AGGREGATE(15,6,ROW(MAESTRO!$B$3:$B$1000)/((MAESTRO!$B$3:$B$1000="PROVEEDORES")*(UPPER(MAESTRO!$L$3:$L$1000)="CONFIRMADO")),ROWS($A$3:A90))),"")</f>
        <v/>
      </c>
      <c r="E90" s="24" t="str">
        <f ca="1">IFERROR(INDEX(MAESTRO!E:E,_xludf.AGGREGATE(15,6,ROW(MAESTRO!$B$3:$B$1000)/((MAESTRO!$B$3:$B$1000="PROVEEDORES")*(UPPER(MAESTRO!$L$3:$L$1000)="CONFIRMADO")),ROWS($A$3:A90))),"")</f>
        <v/>
      </c>
      <c r="F90" s="24" t="str">
        <f ca="1">IFERROR(INDEX(MAESTRO!F:F,_xludf.AGGREGATE(15,6,ROW(MAESTRO!$B$3:$B$1000)/((MAESTRO!$B$3:$B$1000="PROVEEDORES")*(UPPER(MAESTRO!$L$3:$L$1000)="CONFIRMADO")),ROWS($A$3:A90))),"")</f>
        <v/>
      </c>
      <c r="G90" s="24" t="str">
        <f ca="1">IFERROR(INDEX(MAESTRO!G:G,_xludf.AGGREGATE(15,6,ROW(MAESTRO!$B$3:$B$1000)/((MAESTRO!$B$3:$B$1000="PROVEEDORES")*(UPPER(MAESTRO!$L$3:$L$1000)="CONFIRMADO")),ROWS($A$3:A90))),"")</f>
        <v/>
      </c>
      <c r="H90" s="24" t="str">
        <f ca="1">IFERROR(INDEX(MAESTRO!H:H,_xludf.AGGREGATE(15,6,ROW(MAESTRO!$B$3:$B$1000)/((MAESTRO!$B$3:$B$1000="PROVEEDORES")*(UPPER(MAESTRO!$L$3:$L$1000)="CONFIRMADO")),ROWS($A$3:A90))),"")</f>
        <v/>
      </c>
      <c r="I90" s="24" t="str">
        <f ca="1">IFERROR(INDEX(MAESTRO!I:I,_xludf.AGGREGATE(15,6,ROW(MAESTRO!$B$3:$B$1000)/((MAESTRO!$B$3:$B$1000="PROVEEDORES")*(UPPER(MAESTRO!$L$3:$L$1000)="CONFIRMADO")),ROWS($A$3:A90))),"")</f>
        <v/>
      </c>
      <c r="J90" s="24" t="str">
        <f ca="1">IFERROR(INDEX(MAESTRO!J:J,_xludf.AGGREGATE(15,6,ROW(MAESTRO!$B$3:$B$1000)/((MAESTRO!$B$3:$B$1000="PROVEEDORES")*(UPPER(MAESTRO!$L$3:$L$1000)="CONFIRMADO")),ROWS($A$3:A90))),"")</f>
        <v/>
      </c>
      <c r="K90" s="24" t="str">
        <f ca="1">IFERROR(INDEX(MAESTRO!K:K,_xludf.AGGREGATE(15,6,ROW(MAESTRO!$B$3:$B$1000)/((MAESTRO!$B$3:$B$1000="PROVEEDORES")*(UPPER(MAESTRO!$L$3:$L$1000)="CONFIRMADO")),ROWS($A$3:A90))),"")</f>
        <v/>
      </c>
      <c r="L90" s="24" t="str">
        <f ca="1">IFERROR(INDEX(MAESTRO!L:L,_xludf.AGGREGATE(15,6,ROW(MAESTRO!$B$3:$B$1000)/((MAESTRO!$B$3:$B$1000="PROVEEDORES")*(UPPER(MAESTRO!$L$3:$L$1000)="CONFIRMADO")),ROWS($A$3:A90))),"")</f>
        <v/>
      </c>
      <c r="M90" s="24" t="str">
        <f ca="1">IFERROR(INDEX(MAESTRO!M:M,_xludf.AGGREGATE(15,6,ROW(MAESTRO!$B$3:$B$1000)/((MAESTRO!$B$3:$B$1000="PROVEEDORES")*(UPPER(MAESTRO!$L$3:$L$1000)="CONFIRMADO")),ROWS($A$3:A90))),"")</f>
        <v/>
      </c>
      <c r="N90" s="24" t="str">
        <f ca="1">IFERROR(INDEX(MAESTRO!N:N,_xludf.AGGREGATE(15,6,ROW(MAESTRO!$B$3:$B$1000)/((MAESTRO!$B$3:$B$1000="PROVEEDORES")*(UPPER(MAESTRO!$L$3:$L$1000)="CONFIRMADO")),ROWS($A$3:A90))),"")</f>
        <v/>
      </c>
      <c r="O90" s="24" t="str">
        <f ca="1">IFERROR(INDEX(MAESTRO!O:O,_xludf.AGGREGATE(15,6,ROW(MAESTRO!$B$3:$B$1000)/((MAESTRO!$B$3:$B$1000="PROVEEDORES")*(UPPER(MAESTRO!$L$3:$L$1000)="CONFIRMADO")),ROWS($A$3:A90))),"")</f>
        <v/>
      </c>
      <c r="P90" s="24" t="str">
        <f ca="1">IFERROR(INDEX(MAESTRO!P:P,_xludf.AGGREGATE(15,6,ROW(MAESTRO!$B$3:$B$1000)/((MAESTRO!$B$3:$B$1000="PROVEEDORES")*(UPPER(MAESTRO!$L$3:$L$1000)="CONFIRMADO")),ROWS($A$3:A90))),"")</f>
        <v/>
      </c>
      <c r="Q90" s="24" t="str">
        <f ca="1">IFERROR(INDEX(MAESTRO!Q:Q,_xludf.AGGREGATE(15,6,ROW(MAESTRO!$B$3:$B$1000)/((MAESTRO!$B$3:$B$1000="PROVEEDORES")*(UPPER(MAESTRO!$L$3:$L$1000)="CONFIRMADO")),ROWS($A$3:A90))),"")</f>
        <v/>
      </c>
      <c r="R90" s="24" t="str">
        <f ca="1">IFERROR(INDEX(MAESTRO!R:R,_xludf.AGGREGATE(15,6,ROW(MAESTRO!$B$3:$B$1000)/((MAESTRO!$B$3:$B$1000="PROVEEDORES")*(UPPER(MAESTRO!$L$3:$L$1000)="CONFIRMADO")),ROWS($A$3:A90))),"")</f>
        <v/>
      </c>
      <c r="S90" s="24" t="str">
        <f ca="1">IFERROR(INDEX(MAESTRO!S:S,_xludf.AGGREGATE(15,6,ROW(MAESTRO!$B$3:$B$1000)/((MAESTRO!$B$3:$B$1000="PROVEEDORES")*(UPPER(MAESTRO!$L$3:$L$1000)="CONFIRMADO")),ROWS($A$3:A90))),"")</f>
        <v/>
      </c>
      <c r="T90" s="24" t="str">
        <f ca="1">IFERROR(INDEX(MAESTRO!T:T,_xludf.AGGREGATE(15,6,ROW(MAESTRO!$B$3:$B$1000)/((MAESTRO!$B$3:$B$1000="PROVEEDORES")*(UPPER(MAESTRO!$L$3:$L$1000)="CONFIRMADO")),ROWS($A$3:A90))),"")</f>
        <v/>
      </c>
      <c r="U90" s="24" t="str">
        <f ca="1">IFERROR(INDEX(MAESTRO!U:U,_xludf.AGGREGATE(15,6,ROW(MAESTRO!$B$3:$B$1000)/((MAESTRO!$B$3:$B$1000="PROVEEDORES")*(UPPER(MAESTRO!$L$3:$L$1000)="CONFIRMADO")),ROWS($A$3:A90))),"")</f>
        <v/>
      </c>
      <c r="V90" s="24" t="str">
        <f ca="1">IFERROR(INDEX(MAESTRO!V:V,_xludf.AGGREGATE(15,6,ROW(MAESTRO!$B$3:$B$1000)/((MAESTRO!$B$3:$B$1000="PROVEEDORES")*(UPPER(MAESTRO!$L$3:$L$1000)="CONFIRMADO")),ROWS($A$3:A90))),"")</f>
        <v/>
      </c>
      <c r="W90" s="24" t="str">
        <f ca="1">IFERROR(INDEX(MAESTRO!W:W,_xludf.AGGREGATE(15,6,ROW(MAESTRO!$B$3:$B$1000)/((MAESTRO!$B$3:$B$1000="PROVEEDORES")*(UPPER(MAESTRO!$L$3:$L$1000)="CONFIRMADO")),ROWS($A$3:A90))),"")</f>
        <v/>
      </c>
      <c r="X90" s="24" t="str">
        <f ca="1">IFERROR(INDEX(MAESTRO!X:X,_xludf.AGGREGATE(15,6,ROW(MAESTRO!$B$3:$B$1000)/((MAESTRO!$B$3:$B$1000="PROVEEDORES")*(UPPER(MAESTRO!$L$3:$L$1000)="CONFIRMADO")),ROWS($A$3:A90))),"")</f>
        <v/>
      </c>
    </row>
    <row r="91" spans="1:24" ht="22.05" customHeight="1">
      <c r="A91" s="10" t="str">
        <f ca="1">IFERROR(INDEX(MAESTRO!A:A,_xludf.AGGREGATE(15,6,ROW(MAESTRO!$B$3:$B$1000)/((MAESTRO!$B$3:$B$1000="PROVEEDORES")*(UPPER(MAESTRO!$L$3:$L$1000)="CONFIRMADO")),ROWS($A$3:A91))),"")</f>
        <v/>
      </c>
      <c r="B91" s="10" t="str">
        <f ca="1">IFERROR(INDEX(MAESTRO!B:B,_xludf.AGGREGATE(15,6,ROW(MAESTRO!$B$3:$B$1000)/((MAESTRO!$B$3:$B$1000="PROVEEDORES")*(UPPER(MAESTRO!$L$3:$L$1000)="CONFIRMADO")),ROWS($A$3:A91))),"")</f>
        <v/>
      </c>
      <c r="C91" s="10" t="str">
        <f ca="1">IFERROR(INDEX(MAESTRO!C:C,_xludf.AGGREGATE(15,6,ROW(MAESTRO!$B$3:$B$1000)/((MAESTRO!$B$3:$B$1000="PROVEEDORES")*(UPPER(MAESTRO!$L$3:$L$1000)="CONFIRMADO")),ROWS($A$3:A91))),"")</f>
        <v/>
      </c>
      <c r="D91" s="10" t="str">
        <f ca="1">IFERROR(INDEX(MAESTRO!D:D,_xludf.AGGREGATE(15,6,ROW(MAESTRO!$B$3:$B$1000)/((MAESTRO!$B$3:$B$1000="PROVEEDORES")*(UPPER(MAESTRO!$L$3:$L$1000)="CONFIRMADO")),ROWS($A$3:A91))),"")</f>
        <v/>
      </c>
      <c r="E91" s="10" t="str">
        <f ca="1">IFERROR(INDEX(MAESTRO!E:E,_xludf.AGGREGATE(15,6,ROW(MAESTRO!$B$3:$B$1000)/((MAESTRO!$B$3:$B$1000="PROVEEDORES")*(UPPER(MAESTRO!$L$3:$L$1000)="CONFIRMADO")),ROWS($A$3:A91))),"")</f>
        <v/>
      </c>
      <c r="F91" s="10" t="str">
        <f ca="1">IFERROR(INDEX(MAESTRO!F:F,_xludf.AGGREGATE(15,6,ROW(MAESTRO!$B$3:$B$1000)/((MAESTRO!$B$3:$B$1000="PROVEEDORES")*(UPPER(MAESTRO!$L$3:$L$1000)="CONFIRMADO")),ROWS($A$3:A91))),"")</f>
        <v/>
      </c>
      <c r="G91" s="10" t="str">
        <f ca="1">IFERROR(INDEX(MAESTRO!G:G,_xludf.AGGREGATE(15,6,ROW(MAESTRO!$B$3:$B$1000)/((MAESTRO!$B$3:$B$1000="PROVEEDORES")*(UPPER(MAESTRO!$L$3:$L$1000)="CONFIRMADO")),ROWS($A$3:A91))),"")</f>
        <v/>
      </c>
      <c r="H91" s="10" t="str">
        <f ca="1">IFERROR(INDEX(MAESTRO!H:H,_xludf.AGGREGATE(15,6,ROW(MAESTRO!$B$3:$B$1000)/((MAESTRO!$B$3:$B$1000="PROVEEDORES")*(UPPER(MAESTRO!$L$3:$L$1000)="CONFIRMADO")),ROWS($A$3:A91))),"")</f>
        <v/>
      </c>
      <c r="I91" s="10" t="str">
        <f ca="1">IFERROR(INDEX(MAESTRO!I:I,_xludf.AGGREGATE(15,6,ROW(MAESTRO!$B$3:$B$1000)/((MAESTRO!$B$3:$B$1000="PROVEEDORES")*(UPPER(MAESTRO!$L$3:$L$1000)="CONFIRMADO")),ROWS($A$3:A91))),"")</f>
        <v/>
      </c>
      <c r="J91" s="10" t="str">
        <f ca="1">IFERROR(INDEX(MAESTRO!J:J,_xludf.AGGREGATE(15,6,ROW(MAESTRO!$B$3:$B$1000)/((MAESTRO!$B$3:$B$1000="PROVEEDORES")*(UPPER(MAESTRO!$L$3:$L$1000)="CONFIRMADO")),ROWS($A$3:A91))),"")</f>
        <v/>
      </c>
      <c r="K91" s="10" t="str">
        <f ca="1">IFERROR(INDEX(MAESTRO!K:K,_xludf.AGGREGATE(15,6,ROW(MAESTRO!$B$3:$B$1000)/((MAESTRO!$B$3:$B$1000="PROVEEDORES")*(UPPER(MAESTRO!$L$3:$L$1000)="CONFIRMADO")),ROWS($A$3:A91))),"")</f>
        <v/>
      </c>
      <c r="L91" s="10" t="str">
        <f ca="1">IFERROR(INDEX(MAESTRO!L:L,_xludf.AGGREGATE(15,6,ROW(MAESTRO!$B$3:$B$1000)/((MAESTRO!$B$3:$B$1000="PROVEEDORES")*(UPPER(MAESTRO!$L$3:$L$1000)="CONFIRMADO")),ROWS($A$3:A91))),"")</f>
        <v/>
      </c>
      <c r="M91" s="10" t="str">
        <f ca="1">IFERROR(INDEX(MAESTRO!M:M,_xludf.AGGREGATE(15,6,ROW(MAESTRO!$B$3:$B$1000)/((MAESTRO!$B$3:$B$1000="PROVEEDORES")*(UPPER(MAESTRO!$L$3:$L$1000)="CONFIRMADO")),ROWS($A$3:A91))),"")</f>
        <v/>
      </c>
      <c r="N91" s="10" t="str">
        <f ca="1">IFERROR(INDEX(MAESTRO!N:N,_xludf.AGGREGATE(15,6,ROW(MAESTRO!$B$3:$B$1000)/((MAESTRO!$B$3:$B$1000="PROVEEDORES")*(UPPER(MAESTRO!$L$3:$L$1000)="CONFIRMADO")),ROWS($A$3:A91))),"")</f>
        <v/>
      </c>
      <c r="O91" s="10" t="str">
        <f ca="1">IFERROR(INDEX(MAESTRO!O:O,_xludf.AGGREGATE(15,6,ROW(MAESTRO!$B$3:$B$1000)/((MAESTRO!$B$3:$B$1000="PROVEEDORES")*(UPPER(MAESTRO!$L$3:$L$1000)="CONFIRMADO")),ROWS($A$3:A91))),"")</f>
        <v/>
      </c>
      <c r="P91" s="10" t="str">
        <f ca="1">IFERROR(INDEX(MAESTRO!P:P,_xludf.AGGREGATE(15,6,ROW(MAESTRO!$B$3:$B$1000)/((MAESTRO!$B$3:$B$1000="PROVEEDORES")*(UPPER(MAESTRO!$L$3:$L$1000)="CONFIRMADO")),ROWS($A$3:A91))),"")</f>
        <v/>
      </c>
      <c r="Q91" s="10" t="str">
        <f ca="1">IFERROR(INDEX(MAESTRO!Q:Q,_xludf.AGGREGATE(15,6,ROW(MAESTRO!$B$3:$B$1000)/((MAESTRO!$B$3:$B$1000="PROVEEDORES")*(UPPER(MAESTRO!$L$3:$L$1000)="CONFIRMADO")),ROWS($A$3:A91))),"")</f>
        <v/>
      </c>
      <c r="R91" s="10" t="str">
        <f ca="1">IFERROR(INDEX(MAESTRO!R:R,_xludf.AGGREGATE(15,6,ROW(MAESTRO!$B$3:$B$1000)/((MAESTRO!$B$3:$B$1000="PROVEEDORES")*(UPPER(MAESTRO!$L$3:$L$1000)="CONFIRMADO")),ROWS($A$3:A91))),"")</f>
        <v/>
      </c>
      <c r="S91" s="10" t="str">
        <f ca="1">IFERROR(INDEX(MAESTRO!S:S,_xludf.AGGREGATE(15,6,ROW(MAESTRO!$B$3:$B$1000)/((MAESTRO!$B$3:$B$1000="PROVEEDORES")*(UPPER(MAESTRO!$L$3:$L$1000)="CONFIRMADO")),ROWS($A$3:A91))),"")</f>
        <v/>
      </c>
      <c r="T91" s="10" t="str">
        <f ca="1">IFERROR(INDEX(MAESTRO!T:T,_xludf.AGGREGATE(15,6,ROW(MAESTRO!$B$3:$B$1000)/((MAESTRO!$B$3:$B$1000="PROVEEDORES")*(UPPER(MAESTRO!$L$3:$L$1000)="CONFIRMADO")),ROWS($A$3:A91))),"")</f>
        <v/>
      </c>
      <c r="U91" s="10" t="str">
        <f ca="1">IFERROR(INDEX(MAESTRO!U:U,_xludf.AGGREGATE(15,6,ROW(MAESTRO!$B$3:$B$1000)/((MAESTRO!$B$3:$B$1000="PROVEEDORES")*(UPPER(MAESTRO!$L$3:$L$1000)="CONFIRMADO")),ROWS($A$3:A91))),"")</f>
        <v/>
      </c>
      <c r="V91" s="10" t="str">
        <f ca="1">IFERROR(INDEX(MAESTRO!V:V,_xludf.AGGREGATE(15,6,ROW(MAESTRO!$B$3:$B$1000)/((MAESTRO!$B$3:$B$1000="PROVEEDORES")*(UPPER(MAESTRO!$L$3:$L$1000)="CONFIRMADO")),ROWS($A$3:A91))),"")</f>
        <v/>
      </c>
      <c r="W91" s="10" t="str">
        <f ca="1">IFERROR(INDEX(MAESTRO!W:W,_xludf.AGGREGATE(15,6,ROW(MAESTRO!$B$3:$B$1000)/((MAESTRO!$B$3:$B$1000="PROVEEDORES")*(UPPER(MAESTRO!$L$3:$L$1000)="CONFIRMADO")),ROWS($A$3:A91))),"")</f>
        <v/>
      </c>
      <c r="X91" s="10" t="str">
        <f ca="1">IFERROR(INDEX(MAESTRO!X:X,_xludf.AGGREGATE(15,6,ROW(MAESTRO!$B$3:$B$1000)/((MAESTRO!$B$3:$B$1000="PROVEEDORES")*(UPPER(MAESTRO!$L$3:$L$1000)="CONFIRMADO")),ROWS($A$3:A91))),"")</f>
        <v/>
      </c>
    </row>
    <row r="92" spans="1:24" ht="22.05" customHeight="1">
      <c r="A92" s="24" t="str">
        <f ca="1">IFERROR(INDEX(MAESTRO!A:A,_xludf.AGGREGATE(15,6,ROW(MAESTRO!$B$3:$B$1000)/((MAESTRO!$B$3:$B$1000="PROVEEDORES")*(UPPER(MAESTRO!$L$3:$L$1000)="CONFIRMADO")),ROWS($A$3:A92))),"")</f>
        <v/>
      </c>
      <c r="B92" s="24" t="str">
        <f ca="1">IFERROR(INDEX(MAESTRO!B:B,_xludf.AGGREGATE(15,6,ROW(MAESTRO!$B$3:$B$1000)/((MAESTRO!$B$3:$B$1000="PROVEEDORES")*(UPPER(MAESTRO!$L$3:$L$1000)="CONFIRMADO")),ROWS($A$3:A92))),"")</f>
        <v/>
      </c>
      <c r="C92" s="24" t="str">
        <f ca="1">IFERROR(INDEX(MAESTRO!C:C,_xludf.AGGREGATE(15,6,ROW(MAESTRO!$B$3:$B$1000)/((MAESTRO!$B$3:$B$1000="PROVEEDORES")*(UPPER(MAESTRO!$L$3:$L$1000)="CONFIRMADO")),ROWS($A$3:A92))),"")</f>
        <v/>
      </c>
      <c r="D92" s="24" t="str">
        <f ca="1">IFERROR(INDEX(MAESTRO!D:D,_xludf.AGGREGATE(15,6,ROW(MAESTRO!$B$3:$B$1000)/((MAESTRO!$B$3:$B$1000="PROVEEDORES")*(UPPER(MAESTRO!$L$3:$L$1000)="CONFIRMADO")),ROWS($A$3:A92))),"")</f>
        <v/>
      </c>
      <c r="E92" s="24" t="str">
        <f ca="1">IFERROR(INDEX(MAESTRO!E:E,_xludf.AGGREGATE(15,6,ROW(MAESTRO!$B$3:$B$1000)/((MAESTRO!$B$3:$B$1000="PROVEEDORES")*(UPPER(MAESTRO!$L$3:$L$1000)="CONFIRMADO")),ROWS($A$3:A92))),"")</f>
        <v/>
      </c>
      <c r="F92" s="24" t="str">
        <f ca="1">IFERROR(INDEX(MAESTRO!F:F,_xludf.AGGREGATE(15,6,ROW(MAESTRO!$B$3:$B$1000)/((MAESTRO!$B$3:$B$1000="PROVEEDORES")*(UPPER(MAESTRO!$L$3:$L$1000)="CONFIRMADO")),ROWS($A$3:A92))),"")</f>
        <v/>
      </c>
      <c r="G92" s="24" t="str">
        <f ca="1">IFERROR(INDEX(MAESTRO!G:G,_xludf.AGGREGATE(15,6,ROW(MAESTRO!$B$3:$B$1000)/((MAESTRO!$B$3:$B$1000="PROVEEDORES")*(UPPER(MAESTRO!$L$3:$L$1000)="CONFIRMADO")),ROWS($A$3:A92))),"")</f>
        <v/>
      </c>
      <c r="H92" s="24" t="str">
        <f ca="1">IFERROR(INDEX(MAESTRO!H:H,_xludf.AGGREGATE(15,6,ROW(MAESTRO!$B$3:$B$1000)/((MAESTRO!$B$3:$B$1000="PROVEEDORES")*(UPPER(MAESTRO!$L$3:$L$1000)="CONFIRMADO")),ROWS($A$3:A92))),"")</f>
        <v/>
      </c>
      <c r="I92" s="24" t="str">
        <f ca="1">IFERROR(INDEX(MAESTRO!I:I,_xludf.AGGREGATE(15,6,ROW(MAESTRO!$B$3:$B$1000)/((MAESTRO!$B$3:$B$1000="PROVEEDORES")*(UPPER(MAESTRO!$L$3:$L$1000)="CONFIRMADO")),ROWS($A$3:A92))),"")</f>
        <v/>
      </c>
      <c r="J92" s="24" t="str">
        <f ca="1">IFERROR(INDEX(MAESTRO!J:J,_xludf.AGGREGATE(15,6,ROW(MAESTRO!$B$3:$B$1000)/((MAESTRO!$B$3:$B$1000="PROVEEDORES")*(UPPER(MAESTRO!$L$3:$L$1000)="CONFIRMADO")),ROWS($A$3:A92))),"")</f>
        <v/>
      </c>
      <c r="K92" s="24" t="str">
        <f ca="1">IFERROR(INDEX(MAESTRO!K:K,_xludf.AGGREGATE(15,6,ROW(MAESTRO!$B$3:$B$1000)/((MAESTRO!$B$3:$B$1000="PROVEEDORES")*(UPPER(MAESTRO!$L$3:$L$1000)="CONFIRMADO")),ROWS($A$3:A92))),"")</f>
        <v/>
      </c>
      <c r="L92" s="24" t="str">
        <f ca="1">IFERROR(INDEX(MAESTRO!L:L,_xludf.AGGREGATE(15,6,ROW(MAESTRO!$B$3:$B$1000)/((MAESTRO!$B$3:$B$1000="PROVEEDORES")*(UPPER(MAESTRO!$L$3:$L$1000)="CONFIRMADO")),ROWS($A$3:A92))),"")</f>
        <v/>
      </c>
      <c r="M92" s="24" t="str">
        <f ca="1">IFERROR(INDEX(MAESTRO!M:M,_xludf.AGGREGATE(15,6,ROW(MAESTRO!$B$3:$B$1000)/((MAESTRO!$B$3:$B$1000="PROVEEDORES")*(UPPER(MAESTRO!$L$3:$L$1000)="CONFIRMADO")),ROWS($A$3:A92))),"")</f>
        <v/>
      </c>
      <c r="N92" s="24" t="str">
        <f ca="1">IFERROR(INDEX(MAESTRO!N:N,_xludf.AGGREGATE(15,6,ROW(MAESTRO!$B$3:$B$1000)/((MAESTRO!$B$3:$B$1000="PROVEEDORES")*(UPPER(MAESTRO!$L$3:$L$1000)="CONFIRMADO")),ROWS($A$3:A92))),"")</f>
        <v/>
      </c>
      <c r="O92" s="24" t="str">
        <f ca="1">IFERROR(INDEX(MAESTRO!O:O,_xludf.AGGREGATE(15,6,ROW(MAESTRO!$B$3:$B$1000)/((MAESTRO!$B$3:$B$1000="PROVEEDORES")*(UPPER(MAESTRO!$L$3:$L$1000)="CONFIRMADO")),ROWS($A$3:A92))),"")</f>
        <v/>
      </c>
      <c r="P92" s="24" t="str">
        <f ca="1">IFERROR(INDEX(MAESTRO!P:P,_xludf.AGGREGATE(15,6,ROW(MAESTRO!$B$3:$B$1000)/((MAESTRO!$B$3:$B$1000="PROVEEDORES")*(UPPER(MAESTRO!$L$3:$L$1000)="CONFIRMADO")),ROWS($A$3:A92))),"")</f>
        <v/>
      </c>
      <c r="Q92" s="24" t="str">
        <f ca="1">IFERROR(INDEX(MAESTRO!Q:Q,_xludf.AGGREGATE(15,6,ROW(MAESTRO!$B$3:$B$1000)/((MAESTRO!$B$3:$B$1000="PROVEEDORES")*(UPPER(MAESTRO!$L$3:$L$1000)="CONFIRMADO")),ROWS($A$3:A92))),"")</f>
        <v/>
      </c>
      <c r="R92" s="24" t="str">
        <f ca="1">IFERROR(INDEX(MAESTRO!R:R,_xludf.AGGREGATE(15,6,ROW(MAESTRO!$B$3:$B$1000)/((MAESTRO!$B$3:$B$1000="PROVEEDORES")*(UPPER(MAESTRO!$L$3:$L$1000)="CONFIRMADO")),ROWS($A$3:A92))),"")</f>
        <v/>
      </c>
      <c r="S92" s="24" t="str">
        <f ca="1">IFERROR(INDEX(MAESTRO!S:S,_xludf.AGGREGATE(15,6,ROW(MAESTRO!$B$3:$B$1000)/((MAESTRO!$B$3:$B$1000="PROVEEDORES")*(UPPER(MAESTRO!$L$3:$L$1000)="CONFIRMADO")),ROWS($A$3:A92))),"")</f>
        <v/>
      </c>
      <c r="T92" s="24" t="str">
        <f ca="1">IFERROR(INDEX(MAESTRO!T:T,_xludf.AGGREGATE(15,6,ROW(MAESTRO!$B$3:$B$1000)/((MAESTRO!$B$3:$B$1000="PROVEEDORES")*(UPPER(MAESTRO!$L$3:$L$1000)="CONFIRMADO")),ROWS($A$3:A92))),"")</f>
        <v/>
      </c>
      <c r="U92" s="24" t="str">
        <f ca="1">IFERROR(INDEX(MAESTRO!U:U,_xludf.AGGREGATE(15,6,ROW(MAESTRO!$B$3:$B$1000)/((MAESTRO!$B$3:$B$1000="PROVEEDORES")*(UPPER(MAESTRO!$L$3:$L$1000)="CONFIRMADO")),ROWS($A$3:A92))),"")</f>
        <v/>
      </c>
      <c r="V92" s="24" t="str">
        <f ca="1">IFERROR(INDEX(MAESTRO!V:V,_xludf.AGGREGATE(15,6,ROW(MAESTRO!$B$3:$B$1000)/((MAESTRO!$B$3:$B$1000="PROVEEDORES")*(UPPER(MAESTRO!$L$3:$L$1000)="CONFIRMADO")),ROWS($A$3:A92))),"")</f>
        <v/>
      </c>
      <c r="W92" s="24" t="str">
        <f ca="1">IFERROR(INDEX(MAESTRO!W:W,_xludf.AGGREGATE(15,6,ROW(MAESTRO!$B$3:$B$1000)/((MAESTRO!$B$3:$B$1000="PROVEEDORES")*(UPPER(MAESTRO!$L$3:$L$1000)="CONFIRMADO")),ROWS($A$3:A92))),"")</f>
        <v/>
      </c>
      <c r="X92" s="24" t="str">
        <f ca="1">IFERROR(INDEX(MAESTRO!X:X,_xludf.AGGREGATE(15,6,ROW(MAESTRO!$B$3:$B$1000)/((MAESTRO!$B$3:$B$1000="PROVEEDORES")*(UPPER(MAESTRO!$L$3:$L$1000)="CONFIRMADO")),ROWS($A$3:A92))),"")</f>
        <v/>
      </c>
    </row>
    <row r="93" spans="1:24" ht="22.05" customHeight="1">
      <c r="A93" s="10" t="str">
        <f ca="1">IFERROR(INDEX(MAESTRO!A:A,_xludf.AGGREGATE(15,6,ROW(MAESTRO!$B$3:$B$1000)/((MAESTRO!$B$3:$B$1000="PROVEEDORES")*(UPPER(MAESTRO!$L$3:$L$1000)="CONFIRMADO")),ROWS($A$3:A93))),"")</f>
        <v/>
      </c>
      <c r="B93" s="10" t="str">
        <f ca="1">IFERROR(INDEX(MAESTRO!B:B,_xludf.AGGREGATE(15,6,ROW(MAESTRO!$B$3:$B$1000)/((MAESTRO!$B$3:$B$1000="PROVEEDORES")*(UPPER(MAESTRO!$L$3:$L$1000)="CONFIRMADO")),ROWS($A$3:A93))),"")</f>
        <v/>
      </c>
      <c r="C93" s="10" t="str">
        <f ca="1">IFERROR(INDEX(MAESTRO!C:C,_xludf.AGGREGATE(15,6,ROW(MAESTRO!$B$3:$B$1000)/((MAESTRO!$B$3:$B$1000="PROVEEDORES")*(UPPER(MAESTRO!$L$3:$L$1000)="CONFIRMADO")),ROWS($A$3:A93))),"")</f>
        <v/>
      </c>
      <c r="D93" s="10" t="str">
        <f ca="1">IFERROR(INDEX(MAESTRO!D:D,_xludf.AGGREGATE(15,6,ROW(MAESTRO!$B$3:$B$1000)/((MAESTRO!$B$3:$B$1000="PROVEEDORES")*(UPPER(MAESTRO!$L$3:$L$1000)="CONFIRMADO")),ROWS($A$3:A93))),"")</f>
        <v/>
      </c>
      <c r="E93" s="10" t="str">
        <f ca="1">IFERROR(INDEX(MAESTRO!E:E,_xludf.AGGREGATE(15,6,ROW(MAESTRO!$B$3:$B$1000)/((MAESTRO!$B$3:$B$1000="PROVEEDORES")*(UPPER(MAESTRO!$L$3:$L$1000)="CONFIRMADO")),ROWS($A$3:A93))),"")</f>
        <v/>
      </c>
      <c r="F93" s="10" t="str">
        <f ca="1">IFERROR(INDEX(MAESTRO!F:F,_xludf.AGGREGATE(15,6,ROW(MAESTRO!$B$3:$B$1000)/((MAESTRO!$B$3:$B$1000="PROVEEDORES")*(UPPER(MAESTRO!$L$3:$L$1000)="CONFIRMADO")),ROWS($A$3:A93))),"")</f>
        <v/>
      </c>
      <c r="G93" s="10" t="str">
        <f ca="1">IFERROR(INDEX(MAESTRO!G:G,_xludf.AGGREGATE(15,6,ROW(MAESTRO!$B$3:$B$1000)/((MAESTRO!$B$3:$B$1000="PROVEEDORES")*(UPPER(MAESTRO!$L$3:$L$1000)="CONFIRMADO")),ROWS($A$3:A93))),"")</f>
        <v/>
      </c>
      <c r="H93" s="10" t="str">
        <f ca="1">IFERROR(INDEX(MAESTRO!H:H,_xludf.AGGREGATE(15,6,ROW(MAESTRO!$B$3:$B$1000)/((MAESTRO!$B$3:$B$1000="PROVEEDORES")*(UPPER(MAESTRO!$L$3:$L$1000)="CONFIRMADO")),ROWS($A$3:A93))),"")</f>
        <v/>
      </c>
      <c r="I93" s="10" t="str">
        <f ca="1">IFERROR(INDEX(MAESTRO!I:I,_xludf.AGGREGATE(15,6,ROW(MAESTRO!$B$3:$B$1000)/((MAESTRO!$B$3:$B$1000="PROVEEDORES")*(UPPER(MAESTRO!$L$3:$L$1000)="CONFIRMADO")),ROWS($A$3:A93))),"")</f>
        <v/>
      </c>
      <c r="J93" s="10" t="str">
        <f ca="1">IFERROR(INDEX(MAESTRO!J:J,_xludf.AGGREGATE(15,6,ROW(MAESTRO!$B$3:$B$1000)/((MAESTRO!$B$3:$B$1000="PROVEEDORES")*(UPPER(MAESTRO!$L$3:$L$1000)="CONFIRMADO")),ROWS($A$3:A93))),"")</f>
        <v/>
      </c>
      <c r="K93" s="10" t="str">
        <f ca="1">IFERROR(INDEX(MAESTRO!K:K,_xludf.AGGREGATE(15,6,ROW(MAESTRO!$B$3:$B$1000)/((MAESTRO!$B$3:$B$1000="PROVEEDORES")*(UPPER(MAESTRO!$L$3:$L$1000)="CONFIRMADO")),ROWS($A$3:A93))),"")</f>
        <v/>
      </c>
      <c r="L93" s="10" t="str">
        <f ca="1">IFERROR(INDEX(MAESTRO!L:L,_xludf.AGGREGATE(15,6,ROW(MAESTRO!$B$3:$B$1000)/((MAESTRO!$B$3:$B$1000="PROVEEDORES")*(UPPER(MAESTRO!$L$3:$L$1000)="CONFIRMADO")),ROWS($A$3:A93))),"")</f>
        <v/>
      </c>
      <c r="M93" s="10" t="str">
        <f ca="1">IFERROR(INDEX(MAESTRO!M:M,_xludf.AGGREGATE(15,6,ROW(MAESTRO!$B$3:$B$1000)/((MAESTRO!$B$3:$B$1000="PROVEEDORES")*(UPPER(MAESTRO!$L$3:$L$1000)="CONFIRMADO")),ROWS($A$3:A93))),"")</f>
        <v/>
      </c>
      <c r="N93" s="10" t="str">
        <f ca="1">IFERROR(INDEX(MAESTRO!N:N,_xludf.AGGREGATE(15,6,ROW(MAESTRO!$B$3:$B$1000)/((MAESTRO!$B$3:$B$1000="PROVEEDORES")*(UPPER(MAESTRO!$L$3:$L$1000)="CONFIRMADO")),ROWS($A$3:A93))),"")</f>
        <v/>
      </c>
      <c r="O93" s="10" t="str">
        <f ca="1">IFERROR(INDEX(MAESTRO!O:O,_xludf.AGGREGATE(15,6,ROW(MAESTRO!$B$3:$B$1000)/((MAESTRO!$B$3:$B$1000="PROVEEDORES")*(UPPER(MAESTRO!$L$3:$L$1000)="CONFIRMADO")),ROWS($A$3:A93))),"")</f>
        <v/>
      </c>
      <c r="P93" s="10" t="str">
        <f ca="1">IFERROR(INDEX(MAESTRO!P:P,_xludf.AGGREGATE(15,6,ROW(MAESTRO!$B$3:$B$1000)/((MAESTRO!$B$3:$B$1000="PROVEEDORES")*(UPPER(MAESTRO!$L$3:$L$1000)="CONFIRMADO")),ROWS($A$3:A93))),"")</f>
        <v/>
      </c>
      <c r="Q93" s="10" t="str">
        <f ca="1">IFERROR(INDEX(MAESTRO!Q:Q,_xludf.AGGREGATE(15,6,ROW(MAESTRO!$B$3:$B$1000)/((MAESTRO!$B$3:$B$1000="PROVEEDORES")*(UPPER(MAESTRO!$L$3:$L$1000)="CONFIRMADO")),ROWS($A$3:A93))),"")</f>
        <v/>
      </c>
      <c r="R93" s="10" t="str">
        <f ca="1">IFERROR(INDEX(MAESTRO!R:R,_xludf.AGGREGATE(15,6,ROW(MAESTRO!$B$3:$B$1000)/((MAESTRO!$B$3:$B$1000="PROVEEDORES")*(UPPER(MAESTRO!$L$3:$L$1000)="CONFIRMADO")),ROWS($A$3:A93))),"")</f>
        <v/>
      </c>
      <c r="S93" s="10" t="str">
        <f ca="1">IFERROR(INDEX(MAESTRO!S:S,_xludf.AGGREGATE(15,6,ROW(MAESTRO!$B$3:$B$1000)/((MAESTRO!$B$3:$B$1000="PROVEEDORES")*(UPPER(MAESTRO!$L$3:$L$1000)="CONFIRMADO")),ROWS($A$3:A93))),"")</f>
        <v/>
      </c>
      <c r="T93" s="10" t="str">
        <f ca="1">IFERROR(INDEX(MAESTRO!T:T,_xludf.AGGREGATE(15,6,ROW(MAESTRO!$B$3:$B$1000)/((MAESTRO!$B$3:$B$1000="PROVEEDORES")*(UPPER(MAESTRO!$L$3:$L$1000)="CONFIRMADO")),ROWS($A$3:A93))),"")</f>
        <v/>
      </c>
      <c r="U93" s="10" t="str">
        <f ca="1">IFERROR(INDEX(MAESTRO!U:U,_xludf.AGGREGATE(15,6,ROW(MAESTRO!$B$3:$B$1000)/((MAESTRO!$B$3:$B$1000="PROVEEDORES")*(UPPER(MAESTRO!$L$3:$L$1000)="CONFIRMADO")),ROWS($A$3:A93))),"")</f>
        <v/>
      </c>
      <c r="V93" s="10" t="str">
        <f ca="1">IFERROR(INDEX(MAESTRO!V:V,_xludf.AGGREGATE(15,6,ROW(MAESTRO!$B$3:$B$1000)/((MAESTRO!$B$3:$B$1000="PROVEEDORES")*(UPPER(MAESTRO!$L$3:$L$1000)="CONFIRMADO")),ROWS($A$3:A93))),"")</f>
        <v/>
      </c>
      <c r="W93" s="10" t="str">
        <f ca="1">IFERROR(INDEX(MAESTRO!W:W,_xludf.AGGREGATE(15,6,ROW(MAESTRO!$B$3:$B$1000)/((MAESTRO!$B$3:$B$1000="PROVEEDORES")*(UPPER(MAESTRO!$L$3:$L$1000)="CONFIRMADO")),ROWS($A$3:A93))),"")</f>
        <v/>
      </c>
      <c r="X93" s="10" t="str">
        <f ca="1">IFERROR(INDEX(MAESTRO!X:X,_xludf.AGGREGATE(15,6,ROW(MAESTRO!$B$3:$B$1000)/((MAESTRO!$B$3:$B$1000="PROVEEDORES")*(UPPER(MAESTRO!$L$3:$L$1000)="CONFIRMADO")),ROWS($A$3:A93))),"")</f>
        <v/>
      </c>
    </row>
    <row r="94" spans="1:24" ht="22.05" customHeight="1">
      <c r="A94" s="24" t="str">
        <f ca="1">IFERROR(INDEX(MAESTRO!A:A,_xludf.AGGREGATE(15,6,ROW(MAESTRO!$B$3:$B$1000)/((MAESTRO!$B$3:$B$1000="PROVEEDORES")*(UPPER(MAESTRO!$L$3:$L$1000)="CONFIRMADO")),ROWS($A$3:A94))),"")</f>
        <v/>
      </c>
      <c r="B94" s="24" t="str">
        <f ca="1">IFERROR(INDEX(MAESTRO!B:B,_xludf.AGGREGATE(15,6,ROW(MAESTRO!$B$3:$B$1000)/((MAESTRO!$B$3:$B$1000="PROVEEDORES")*(UPPER(MAESTRO!$L$3:$L$1000)="CONFIRMADO")),ROWS($A$3:A94))),"")</f>
        <v/>
      </c>
      <c r="C94" s="24" t="str">
        <f ca="1">IFERROR(INDEX(MAESTRO!C:C,_xludf.AGGREGATE(15,6,ROW(MAESTRO!$B$3:$B$1000)/((MAESTRO!$B$3:$B$1000="PROVEEDORES")*(UPPER(MAESTRO!$L$3:$L$1000)="CONFIRMADO")),ROWS($A$3:A94))),"")</f>
        <v/>
      </c>
      <c r="D94" s="24" t="str">
        <f ca="1">IFERROR(INDEX(MAESTRO!D:D,_xludf.AGGREGATE(15,6,ROW(MAESTRO!$B$3:$B$1000)/((MAESTRO!$B$3:$B$1000="PROVEEDORES")*(UPPER(MAESTRO!$L$3:$L$1000)="CONFIRMADO")),ROWS($A$3:A94))),"")</f>
        <v/>
      </c>
      <c r="E94" s="24" t="str">
        <f ca="1">IFERROR(INDEX(MAESTRO!E:E,_xludf.AGGREGATE(15,6,ROW(MAESTRO!$B$3:$B$1000)/((MAESTRO!$B$3:$B$1000="PROVEEDORES")*(UPPER(MAESTRO!$L$3:$L$1000)="CONFIRMADO")),ROWS($A$3:A94))),"")</f>
        <v/>
      </c>
      <c r="F94" s="24" t="str">
        <f ca="1">IFERROR(INDEX(MAESTRO!F:F,_xludf.AGGREGATE(15,6,ROW(MAESTRO!$B$3:$B$1000)/((MAESTRO!$B$3:$B$1000="PROVEEDORES")*(UPPER(MAESTRO!$L$3:$L$1000)="CONFIRMADO")),ROWS($A$3:A94))),"")</f>
        <v/>
      </c>
      <c r="G94" s="24" t="str">
        <f ca="1">IFERROR(INDEX(MAESTRO!G:G,_xludf.AGGREGATE(15,6,ROW(MAESTRO!$B$3:$B$1000)/((MAESTRO!$B$3:$B$1000="PROVEEDORES")*(UPPER(MAESTRO!$L$3:$L$1000)="CONFIRMADO")),ROWS($A$3:A94))),"")</f>
        <v/>
      </c>
      <c r="H94" s="24" t="str">
        <f ca="1">IFERROR(INDEX(MAESTRO!H:H,_xludf.AGGREGATE(15,6,ROW(MAESTRO!$B$3:$B$1000)/((MAESTRO!$B$3:$B$1000="PROVEEDORES")*(UPPER(MAESTRO!$L$3:$L$1000)="CONFIRMADO")),ROWS($A$3:A94))),"")</f>
        <v/>
      </c>
      <c r="I94" s="24" t="str">
        <f ca="1">IFERROR(INDEX(MAESTRO!I:I,_xludf.AGGREGATE(15,6,ROW(MAESTRO!$B$3:$B$1000)/((MAESTRO!$B$3:$B$1000="PROVEEDORES")*(UPPER(MAESTRO!$L$3:$L$1000)="CONFIRMADO")),ROWS($A$3:A94))),"")</f>
        <v/>
      </c>
      <c r="J94" s="24" t="str">
        <f ca="1">IFERROR(INDEX(MAESTRO!J:J,_xludf.AGGREGATE(15,6,ROW(MAESTRO!$B$3:$B$1000)/((MAESTRO!$B$3:$B$1000="PROVEEDORES")*(UPPER(MAESTRO!$L$3:$L$1000)="CONFIRMADO")),ROWS($A$3:A94))),"")</f>
        <v/>
      </c>
      <c r="K94" s="24" t="str">
        <f ca="1">IFERROR(INDEX(MAESTRO!K:K,_xludf.AGGREGATE(15,6,ROW(MAESTRO!$B$3:$B$1000)/((MAESTRO!$B$3:$B$1000="PROVEEDORES")*(UPPER(MAESTRO!$L$3:$L$1000)="CONFIRMADO")),ROWS($A$3:A94))),"")</f>
        <v/>
      </c>
      <c r="L94" s="24" t="str">
        <f ca="1">IFERROR(INDEX(MAESTRO!L:L,_xludf.AGGREGATE(15,6,ROW(MAESTRO!$B$3:$B$1000)/((MAESTRO!$B$3:$B$1000="PROVEEDORES")*(UPPER(MAESTRO!$L$3:$L$1000)="CONFIRMADO")),ROWS($A$3:A94))),"")</f>
        <v/>
      </c>
      <c r="M94" s="24" t="str">
        <f ca="1">IFERROR(INDEX(MAESTRO!M:M,_xludf.AGGREGATE(15,6,ROW(MAESTRO!$B$3:$B$1000)/((MAESTRO!$B$3:$B$1000="PROVEEDORES")*(UPPER(MAESTRO!$L$3:$L$1000)="CONFIRMADO")),ROWS($A$3:A94))),"")</f>
        <v/>
      </c>
      <c r="N94" s="24" t="str">
        <f ca="1">IFERROR(INDEX(MAESTRO!N:N,_xludf.AGGREGATE(15,6,ROW(MAESTRO!$B$3:$B$1000)/((MAESTRO!$B$3:$B$1000="PROVEEDORES")*(UPPER(MAESTRO!$L$3:$L$1000)="CONFIRMADO")),ROWS($A$3:A94))),"")</f>
        <v/>
      </c>
      <c r="O94" s="24" t="str">
        <f ca="1">IFERROR(INDEX(MAESTRO!O:O,_xludf.AGGREGATE(15,6,ROW(MAESTRO!$B$3:$B$1000)/((MAESTRO!$B$3:$B$1000="PROVEEDORES")*(UPPER(MAESTRO!$L$3:$L$1000)="CONFIRMADO")),ROWS($A$3:A94))),"")</f>
        <v/>
      </c>
      <c r="P94" s="24" t="str">
        <f ca="1">IFERROR(INDEX(MAESTRO!P:P,_xludf.AGGREGATE(15,6,ROW(MAESTRO!$B$3:$B$1000)/((MAESTRO!$B$3:$B$1000="PROVEEDORES")*(UPPER(MAESTRO!$L$3:$L$1000)="CONFIRMADO")),ROWS($A$3:A94))),"")</f>
        <v/>
      </c>
      <c r="Q94" s="24" t="str">
        <f ca="1">IFERROR(INDEX(MAESTRO!Q:Q,_xludf.AGGREGATE(15,6,ROW(MAESTRO!$B$3:$B$1000)/((MAESTRO!$B$3:$B$1000="PROVEEDORES")*(UPPER(MAESTRO!$L$3:$L$1000)="CONFIRMADO")),ROWS($A$3:A94))),"")</f>
        <v/>
      </c>
      <c r="R94" s="24" t="str">
        <f ca="1">IFERROR(INDEX(MAESTRO!R:R,_xludf.AGGREGATE(15,6,ROW(MAESTRO!$B$3:$B$1000)/((MAESTRO!$B$3:$B$1000="PROVEEDORES")*(UPPER(MAESTRO!$L$3:$L$1000)="CONFIRMADO")),ROWS($A$3:A94))),"")</f>
        <v/>
      </c>
      <c r="S94" s="24" t="str">
        <f ca="1">IFERROR(INDEX(MAESTRO!S:S,_xludf.AGGREGATE(15,6,ROW(MAESTRO!$B$3:$B$1000)/((MAESTRO!$B$3:$B$1000="PROVEEDORES")*(UPPER(MAESTRO!$L$3:$L$1000)="CONFIRMADO")),ROWS($A$3:A94))),"")</f>
        <v/>
      </c>
      <c r="T94" s="24" t="str">
        <f ca="1">IFERROR(INDEX(MAESTRO!T:T,_xludf.AGGREGATE(15,6,ROW(MAESTRO!$B$3:$B$1000)/((MAESTRO!$B$3:$B$1000="PROVEEDORES")*(UPPER(MAESTRO!$L$3:$L$1000)="CONFIRMADO")),ROWS($A$3:A94))),"")</f>
        <v/>
      </c>
      <c r="U94" s="24" t="str">
        <f ca="1">IFERROR(INDEX(MAESTRO!U:U,_xludf.AGGREGATE(15,6,ROW(MAESTRO!$B$3:$B$1000)/((MAESTRO!$B$3:$B$1000="PROVEEDORES")*(UPPER(MAESTRO!$L$3:$L$1000)="CONFIRMADO")),ROWS($A$3:A94))),"")</f>
        <v/>
      </c>
      <c r="V94" s="24" t="str">
        <f ca="1">IFERROR(INDEX(MAESTRO!V:V,_xludf.AGGREGATE(15,6,ROW(MAESTRO!$B$3:$B$1000)/((MAESTRO!$B$3:$B$1000="PROVEEDORES")*(UPPER(MAESTRO!$L$3:$L$1000)="CONFIRMADO")),ROWS($A$3:A94))),"")</f>
        <v/>
      </c>
      <c r="W94" s="24" t="str">
        <f ca="1">IFERROR(INDEX(MAESTRO!W:W,_xludf.AGGREGATE(15,6,ROW(MAESTRO!$B$3:$B$1000)/((MAESTRO!$B$3:$B$1000="PROVEEDORES")*(UPPER(MAESTRO!$L$3:$L$1000)="CONFIRMADO")),ROWS($A$3:A94))),"")</f>
        <v/>
      </c>
      <c r="X94" s="24" t="str">
        <f ca="1">IFERROR(INDEX(MAESTRO!X:X,_xludf.AGGREGATE(15,6,ROW(MAESTRO!$B$3:$B$1000)/((MAESTRO!$B$3:$B$1000="PROVEEDORES")*(UPPER(MAESTRO!$L$3:$L$1000)="CONFIRMADO")),ROWS($A$3:A94))),"")</f>
        <v/>
      </c>
    </row>
    <row r="95" spans="1:24" ht="22.05" customHeight="1">
      <c r="A95" s="10" t="str">
        <f ca="1">IFERROR(INDEX(MAESTRO!A:A,_xludf.AGGREGATE(15,6,ROW(MAESTRO!$B$3:$B$1000)/((MAESTRO!$B$3:$B$1000="PROVEEDORES")*(UPPER(MAESTRO!$L$3:$L$1000)="CONFIRMADO")),ROWS($A$3:A95))),"")</f>
        <v/>
      </c>
      <c r="B95" s="10" t="str">
        <f ca="1">IFERROR(INDEX(MAESTRO!B:B,_xludf.AGGREGATE(15,6,ROW(MAESTRO!$B$3:$B$1000)/((MAESTRO!$B$3:$B$1000="PROVEEDORES")*(UPPER(MAESTRO!$L$3:$L$1000)="CONFIRMADO")),ROWS($A$3:A95))),"")</f>
        <v/>
      </c>
      <c r="C95" s="10" t="str">
        <f ca="1">IFERROR(INDEX(MAESTRO!C:C,_xludf.AGGREGATE(15,6,ROW(MAESTRO!$B$3:$B$1000)/((MAESTRO!$B$3:$B$1000="PROVEEDORES")*(UPPER(MAESTRO!$L$3:$L$1000)="CONFIRMADO")),ROWS($A$3:A95))),"")</f>
        <v/>
      </c>
      <c r="D95" s="10" t="str">
        <f ca="1">IFERROR(INDEX(MAESTRO!D:D,_xludf.AGGREGATE(15,6,ROW(MAESTRO!$B$3:$B$1000)/((MAESTRO!$B$3:$B$1000="PROVEEDORES")*(UPPER(MAESTRO!$L$3:$L$1000)="CONFIRMADO")),ROWS($A$3:A95))),"")</f>
        <v/>
      </c>
      <c r="E95" s="10" t="str">
        <f ca="1">IFERROR(INDEX(MAESTRO!E:E,_xludf.AGGREGATE(15,6,ROW(MAESTRO!$B$3:$B$1000)/((MAESTRO!$B$3:$B$1000="PROVEEDORES")*(UPPER(MAESTRO!$L$3:$L$1000)="CONFIRMADO")),ROWS($A$3:A95))),"")</f>
        <v/>
      </c>
      <c r="F95" s="10" t="str">
        <f ca="1">IFERROR(INDEX(MAESTRO!F:F,_xludf.AGGREGATE(15,6,ROW(MAESTRO!$B$3:$B$1000)/((MAESTRO!$B$3:$B$1000="PROVEEDORES")*(UPPER(MAESTRO!$L$3:$L$1000)="CONFIRMADO")),ROWS($A$3:A95))),"")</f>
        <v/>
      </c>
      <c r="G95" s="10" t="str">
        <f ca="1">IFERROR(INDEX(MAESTRO!G:G,_xludf.AGGREGATE(15,6,ROW(MAESTRO!$B$3:$B$1000)/((MAESTRO!$B$3:$B$1000="PROVEEDORES")*(UPPER(MAESTRO!$L$3:$L$1000)="CONFIRMADO")),ROWS($A$3:A95))),"")</f>
        <v/>
      </c>
      <c r="H95" s="10" t="str">
        <f ca="1">IFERROR(INDEX(MAESTRO!H:H,_xludf.AGGREGATE(15,6,ROW(MAESTRO!$B$3:$B$1000)/((MAESTRO!$B$3:$B$1000="PROVEEDORES")*(UPPER(MAESTRO!$L$3:$L$1000)="CONFIRMADO")),ROWS($A$3:A95))),"")</f>
        <v/>
      </c>
      <c r="I95" s="10" t="str">
        <f ca="1">IFERROR(INDEX(MAESTRO!I:I,_xludf.AGGREGATE(15,6,ROW(MAESTRO!$B$3:$B$1000)/((MAESTRO!$B$3:$B$1000="PROVEEDORES")*(UPPER(MAESTRO!$L$3:$L$1000)="CONFIRMADO")),ROWS($A$3:A95))),"")</f>
        <v/>
      </c>
      <c r="J95" s="10" t="str">
        <f ca="1">IFERROR(INDEX(MAESTRO!J:J,_xludf.AGGREGATE(15,6,ROW(MAESTRO!$B$3:$B$1000)/((MAESTRO!$B$3:$B$1000="PROVEEDORES")*(UPPER(MAESTRO!$L$3:$L$1000)="CONFIRMADO")),ROWS($A$3:A95))),"")</f>
        <v/>
      </c>
      <c r="K95" s="10" t="str">
        <f ca="1">IFERROR(INDEX(MAESTRO!K:K,_xludf.AGGREGATE(15,6,ROW(MAESTRO!$B$3:$B$1000)/((MAESTRO!$B$3:$B$1000="PROVEEDORES")*(UPPER(MAESTRO!$L$3:$L$1000)="CONFIRMADO")),ROWS($A$3:A95))),"")</f>
        <v/>
      </c>
      <c r="L95" s="10" t="str">
        <f ca="1">IFERROR(INDEX(MAESTRO!L:L,_xludf.AGGREGATE(15,6,ROW(MAESTRO!$B$3:$B$1000)/((MAESTRO!$B$3:$B$1000="PROVEEDORES")*(UPPER(MAESTRO!$L$3:$L$1000)="CONFIRMADO")),ROWS($A$3:A95))),"")</f>
        <v/>
      </c>
      <c r="M95" s="10" t="str">
        <f ca="1">IFERROR(INDEX(MAESTRO!M:M,_xludf.AGGREGATE(15,6,ROW(MAESTRO!$B$3:$B$1000)/((MAESTRO!$B$3:$B$1000="PROVEEDORES")*(UPPER(MAESTRO!$L$3:$L$1000)="CONFIRMADO")),ROWS($A$3:A95))),"")</f>
        <v/>
      </c>
      <c r="N95" s="10" t="str">
        <f ca="1">IFERROR(INDEX(MAESTRO!N:N,_xludf.AGGREGATE(15,6,ROW(MAESTRO!$B$3:$B$1000)/((MAESTRO!$B$3:$B$1000="PROVEEDORES")*(UPPER(MAESTRO!$L$3:$L$1000)="CONFIRMADO")),ROWS($A$3:A95))),"")</f>
        <v/>
      </c>
      <c r="O95" s="10" t="str">
        <f ca="1">IFERROR(INDEX(MAESTRO!O:O,_xludf.AGGREGATE(15,6,ROW(MAESTRO!$B$3:$B$1000)/((MAESTRO!$B$3:$B$1000="PROVEEDORES")*(UPPER(MAESTRO!$L$3:$L$1000)="CONFIRMADO")),ROWS($A$3:A95))),"")</f>
        <v/>
      </c>
      <c r="P95" s="10" t="str">
        <f ca="1">IFERROR(INDEX(MAESTRO!P:P,_xludf.AGGREGATE(15,6,ROW(MAESTRO!$B$3:$B$1000)/((MAESTRO!$B$3:$B$1000="PROVEEDORES")*(UPPER(MAESTRO!$L$3:$L$1000)="CONFIRMADO")),ROWS($A$3:A95))),"")</f>
        <v/>
      </c>
      <c r="Q95" s="10" t="str">
        <f ca="1">IFERROR(INDEX(MAESTRO!Q:Q,_xludf.AGGREGATE(15,6,ROW(MAESTRO!$B$3:$B$1000)/((MAESTRO!$B$3:$B$1000="PROVEEDORES")*(UPPER(MAESTRO!$L$3:$L$1000)="CONFIRMADO")),ROWS($A$3:A95))),"")</f>
        <v/>
      </c>
      <c r="R95" s="10" t="str">
        <f ca="1">IFERROR(INDEX(MAESTRO!R:R,_xludf.AGGREGATE(15,6,ROW(MAESTRO!$B$3:$B$1000)/((MAESTRO!$B$3:$B$1000="PROVEEDORES")*(UPPER(MAESTRO!$L$3:$L$1000)="CONFIRMADO")),ROWS($A$3:A95))),"")</f>
        <v/>
      </c>
      <c r="S95" s="10" t="str">
        <f ca="1">IFERROR(INDEX(MAESTRO!S:S,_xludf.AGGREGATE(15,6,ROW(MAESTRO!$B$3:$B$1000)/((MAESTRO!$B$3:$B$1000="PROVEEDORES")*(UPPER(MAESTRO!$L$3:$L$1000)="CONFIRMADO")),ROWS($A$3:A95))),"")</f>
        <v/>
      </c>
      <c r="T95" s="10" t="str">
        <f ca="1">IFERROR(INDEX(MAESTRO!T:T,_xludf.AGGREGATE(15,6,ROW(MAESTRO!$B$3:$B$1000)/((MAESTRO!$B$3:$B$1000="PROVEEDORES")*(UPPER(MAESTRO!$L$3:$L$1000)="CONFIRMADO")),ROWS($A$3:A95))),"")</f>
        <v/>
      </c>
      <c r="U95" s="10" t="str">
        <f ca="1">IFERROR(INDEX(MAESTRO!U:U,_xludf.AGGREGATE(15,6,ROW(MAESTRO!$B$3:$B$1000)/((MAESTRO!$B$3:$B$1000="PROVEEDORES")*(UPPER(MAESTRO!$L$3:$L$1000)="CONFIRMADO")),ROWS($A$3:A95))),"")</f>
        <v/>
      </c>
      <c r="V95" s="10" t="str">
        <f ca="1">IFERROR(INDEX(MAESTRO!V:V,_xludf.AGGREGATE(15,6,ROW(MAESTRO!$B$3:$B$1000)/((MAESTRO!$B$3:$B$1000="PROVEEDORES")*(UPPER(MAESTRO!$L$3:$L$1000)="CONFIRMADO")),ROWS($A$3:A95))),"")</f>
        <v/>
      </c>
      <c r="W95" s="10" t="str">
        <f ca="1">IFERROR(INDEX(MAESTRO!W:W,_xludf.AGGREGATE(15,6,ROW(MAESTRO!$B$3:$B$1000)/((MAESTRO!$B$3:$B$1000="PROVEEDORES")*(UPPER(MAESTRO!$L$3:$L$1000)="CONFIRMADO")),ROWS($A$3:A95))),"")</f>
        <v/>
      </c>
      <c r="X95" s="10" t="str">
        <f ca="1">IFERROR(INDEX(MAESTRO!X:X,_xludf.AGGREGATE(15,6,ROW(MAESTRO!$B$3:$B$1000)/((MAESTRO!$B$3:$B$1000="PROVEEDORES")*(UPPER(MAESTRO!$L$3:$L$1000)="CONFIRMADO")),ROWS($A$3:A95))),"")</f>
        <v/>
      </c>
    </row>
    <row r="96" spans="1:24" ht="22.05" customHeight="1">
      <c r="A96" s="24" t="str">
        <f ca="1">IFERROR(INDEX(MAESTRO!A:A,_xludf.AGGREGATE(15,6,ROW(MAESTRO!$B$3:$B$1000)/((MAESTRO!$B$3:$B$1000="PROVEEDORES")*(UPPER(MAESTRO!$L$3:$L$1000)="CONFIRMADO")),ROWS($A$3:A96))),"")</f>
        <v/>
      </c>
      <c r="B96" s="24" t="str">
        <f ca="1">IFERROR(INDEX(MAESTRO!B:B,_xludf.AGGREGATE(15,6,ROW(MAESTRO!$B$3:$B$1000)/((MAESTRO!$B$3:$B$1000="PROVEEDORES")*(UPPER(MAESTRO!$L$3:$L$1000)="CONFIRMADO")),ROWS($A$3:A96))),"")</f>
        <v/>
      </c>
      <c r="C96" s="24" t="str">
        <f ca="1">IFERROR(INDEX(MAESTRO!C:C,_xludf.AGGREGATE(15,6,ROW(MAESTRO!$B$3:$B$1000)/((MAESTRO!$B$3:$B$1000="PROVEEDORES")*(UPPER(MAESTRO!$L$3:$L$1000)="CONFIRMADO")),ROWS($A$3:A96))),"")</f>
        <v/>
      </c>
      <c r="D96" s="24" t="str">
        <f ca="1">IFERROR(INDEX(MAESTRO!D:D,_xludf.AGGREGATE(15,6,ROW(MAESTRO!$B$3:$B$1000)/((MAESTRO!$B$3:$B$1000="PROVEEDORES")*(UPPER(MAESTRO!$L$3:$L$1000)="CONFIRMADO")),ROWS($A$3:A96))),"")</f>
        <v/>
      </c>
      <c r="E96" s="24" t="str">
        <f ca="1">IFERROR(INDEX(MAESTRO!E:E,_xludf.AGGREGATE(15,6,ROW(MAESTRO!$B$3:$B$1000)/((MAESTRO!$B$3:$B$1000="PROVEEDORES")*(UPPER(MAESTRO!$L$3:$L$1000)="CONFIRMADO")),ROWS($A$3:A96))),"")</f>
        <v/>
      </c>
      <c r="F96" s="24" t="str">
        <f ca="1">IFERROR(INDEX(MAESTRO!F:F,_xludf.AGGREGATE(15,6,ROW(MAESTRO!$B$3:$B$1000)/((MAESTRO!$B$3:$B$1000="PROVEEDORES")*(UPPER(MAESTRO!$L$3:$L$1000)="CONFIRMADO")),ROWS($A$3:A96))),"")</f>
        <v/>
      </c>
      <c r="G96" s="24" t="str">
        <f ca="1">IFERROR(INDEX(MAESTRO!G:G,_xludf.AGGREGATE(15,6,ROW(MAESTRO!$B$3:$B$1000)/((MAESTRO!$B$3:$B$1000="PROVEEDORES")*(UPPER(MAESTRO!$L$3:$L$1000)="CONFIRMADO")),ROWS($A$3:A96))),"")</f>
        <v/>
      </c>
      <c r="H96" s="24" t="str">
        <f ca="1">IFERROR(INDEX(MAESTRO!H:H,_xludf.AGGREGATE(15,6,ROW(MAESTRO!$B$3:$B$1000)/((MAESTRO!$B$3:$B$1000="PROVEEDORES")*(UPPER(MAESTRO!$L$3:$L$1000)="CONFIRMADO")),ROWS($A$3:A96))),"")</f>
        <v/>
      </c>
      <c r="I96" s="24" t="str">
        <f ca="1">IFERROR(INDEX(MAESTRO!I:I,_xludf.AGGREGATE(15,6,ROW(MAESTRO!$B$3:$B$1000)/((MAESTRO!$B$3:$B$1000="PROVEEDORES")*(UPPER(MAESTRO!$L$3:$L$1000)="CONFIRMADO")),ROWS($A$3:A96))),"")</f>
        <v/>
      </c>
      <c r="J96" s="24" t="str">
        <f ca="1">IFERROR(INDEX(MAESTRO!J:J,_xludf.AGGREGATE(15,6,ROW(MAESTRO!$B$3:$B$1000)/((MAESTRO!$B$3:$B$1000="PROVEEDORES")*(UPPER(MAESTRO!$L$3:$L$1000)="CONFIRMADO")),ROWS($A$3:A96))),"")</f>
        <v/>
      </c>
      <c r="K96" s="24" t="str">
        <f ca="1">IFERROR(INDEX(MAESTRO!K:K,_xludf.AGGREGATE(15,6,ROW(MAESTRO!$B$3:$B$1000)/((MAESTRO!$B$3:$B$1000="PROVEEDORES")*(UPPER(MAESTRO!$L$3:$L$1000)="CONFIRMADO")),ROWS($A$3:A96))),"")</f>
        <v/>
      </c>
      <c r="L96" s="24" t="str">
        <f ca="1">IFERROR(INDEX(MAESTRO!L:L,_xludf.AGGREGATE(15,6,ROW(MAESTRO!$B$3:$B$1000)/((MAESTRO!$B$3:$B$1000="PROVEEDORES")*(UPPER(MAESTRO!$L$3:$L$1000)="CONFIRMADO")),ROWS($A$3:A96))),"")</f>
        <v/>
      </c>
      <c r="M96" s="24" t="str">
        <f ca="1">IFERROR(INDEX(MAESTRO!M:M,_xludf.AGGREGATE(15,6,ROW(MAESTRO!$B$3:$B$1000)/((MAESTRO!$B$3:$B$1000="PROVEEDORES")*(UPPER(MAESTRO!$L$3:$L$1000)="CONFIRMADO")),ROWS($A$3:A96))),"")</f>
        <v/>
      </c>
      <c r="N96" s="24" t="str">
        <f ca="1">IFERROR(INDEX(MAESTRO!N:N,_xludf.AGGREGATE(15,6,ROW(MAESTRO!$B$3:$B$1000)/((MAESTRO!$B$3:$B$1000="PROVEEDORES")*(UPPER(MAESTRO!$L$3:$L$1000)="CONFIRMADO")),ROWS($A$3:A96))),"")</f>
        <v/>
      </c>
      <c r="O96" s="24" t="str">
        <f ca="1">IFERROR(INDEX(MAESTRO!O:O,_xludf.AGGREGATE(15,6,ROW(MAESTRO!$B$3:$B$1000)/((MAESTRO!$B$3:$B$1000="PROVEEDORES")*(UPPER(MAESTRO!$L$3:$L$1000)="CONFIRMADO")),ROWS($A$3:A96))),"")</f>
        <v/>
      </c>
      <c r="P96" s="24" t="str">
        <f ca="1">IFERROR(INDEX(MAESTRO!P:P,_xludf.AGGREGATE(15,6,ROW(MAESTRO!$B$3:$B$1000)/((MAESTRO!$B$3:$B$1000="PROVEEDORES")*(UPPER(MAESTRO!$L$3:$L$1000)="CONFIRMADO")),ROWS($A$3:A96))),"")</f>
        <v/>
      </c>
      <c r="Q96" s="24" t="str">
        <f ca="1">IFERROR(INDEX(MAESTRO!Q:Q,_xludf.AGGREGATE(15,6,ROW(MAESTRO!$B$3:$B$1000)/((MAESTRO!$B$3:$B$1000="PROVEEDORES")*(UPPER(MAESTRO!$L$3:$L$1000)="CONFIRMADO")),ROWS($A$3:A96))),"")</f>
        <v/>
      </c>
      <c r="R96" s="24" t="str">
        <f ca="1">IFERROR(INDEX(MAESTRO!R:R,_xludf.AGGREGATE(15,6,ROW(MAESTRO!$B$3:$B$1000)/((MAESTRO!$B$3:$B$1000="PROVEEDORES")*(UPPER(MAESTRO!$L$3:$L$1000)="CONFIRMADO")),ROWS($A$3:A96))),"")</f>
        <v/>
      </c>
      <c r="S96" s="24" t="str">
        <f ca="1">IFERROR(INDEX(MAESTRO!S:S,_xludf.AGGREGATE(15,6,ROW(MAESTRO!$B$3:$B$1000)/((MAESTRO!$B$3:$B$1000="PROVEEDORES")*(UPPER(MAESTRO!$L$3:$L$1000)="CONFIRMADO")),ROWS($A$3:A96))),"")</f>
        <v/>
      </c>
      <c r="T96" s="24" t="str">
        <f ca="1">IFERROR(INDEX(MAESTRO!T:T,_xludf.AGGREGATE(15,6,ROW(MAESTRO!$B$3:$B$1000)/((MAESTRO!$B$3:$B$1000="PROVEEDORES")*(UPPER(MAESTRO!$L$3:$L$1000)="CONFIRMADO")),ROWS($A$3:A96))),"")</f>
        <v/>
      </c>
      <c r="U96" s="24" t="str">
        <f ca="1">IFERROR(INDEX(MAESTRO!U:U,_xludf.AGGREGATE(15,6,ROW(MAESTRO!$B$3:$B$1000)/((MAESTRO!$B$3:$B$1000="PROVEEDORES")*(UPPER(MAESTRO!$L$3:$L$1000)="CONFIRMADO")),ROWS($A$3:A96))),"")</f>
        <v/>
      </c>
      <c r="V96" s="24" t="str">
        <f ca="1">IFERROR(INDEX(MAESTRO!V:V,_xludf.AGGREGATE(15,6,ROW(MAESTRO!$B$3:$B$1000)/((MAESTRO!$B$3:$B$1000="PROVEEDORES")*(UPPER(MAESTRO!$L$3:$L$1000)="CONFIRMADO")),ROWS($A$3:A96))),"")</f>
        <v/>
      </c>
      <c r="W96" s="24" t="str">
        <f ca="1">IFERROR(INDEX(MAESTRO!W:W,_xludf.AGGREGATE(15,6,ROW(MAESTRO!$B$3:$B$1000)/((MAESTRO!$B$3:$B$1000="PROVEEDORES")*(UPPER(MAESTRO!$L$3:$L$1000)="CONFIRMADO")),ROWS($A$3:A96))),"")</f>
        <v/>
      </c>
      <c r="X96" s="24" t="str">
        <f ca="1">IFERROR(INDEX(MAESTRO!X:X,_xludf.AGGREGATE(15,6,ROW(MAESTRO!$B$3:$B$1000)/((MAESTRO!$B$3:$B$1000="PROVEEDORES")*(UPPER(MAESTRO!$L$3:$L$1000)="CONFIRMADO")),ROWS($A$3:A96))),"")</f>
        <v/>
      </c>
    </row>
    <row r="97" spans="1:24" ht="22.05" customHeight="1">
      <c r="A97" s="10" t="str">
        <f ca="1">IFERROR(INDEX(MAESTRO!A:A,_xludf.AGGREGATE(15,6,ROW(MAESTRO!$B$3:$B$1000)/((MAESTRO!$B$3:$B$1000="PROVEEDORES")*(UPPER(MAESTRO!$L$3:$L$1000)="CONFIRMADO")),ROWS($A$3:A97))),"")</f>
        <v/>
      </c>
      <c r="B97" s="10" t="str">
        <f ca="1">IFERROR(INDEX(MAESTRO!B:B,_xludf.AGGREGATE(15,6,ROW(MAESTRO!$B$3:$B$1000)/((MAESTRO!$B$3:$B$1000="PROVEEDORES")*(UPPER(MAESTRO!$L$3:$L$1000)="CONFIRMADO")),ROWS($A$3:A97))),"")</f>
        <v/>
      </c>
      <c r="C97" s="10" t="str">
        <f ca="1">IFERROR(INDEX(MAESTRO!C:C,_xludf.AGGREGATE(15,6,ROW(MAESTRO!$B$3:$B$1000)/((MAESTRO!$B$3:$B$1000="PROVEEDORES")*(UPPER(MAESTRO!$L$3:$L$1000)="CONFIRMADO")),ROWS($A$3:A97))),"")</f>
        <v/>
      </c>
      <c r="D97" s="10" t="str">
        <f ca="1">IFERROR(INDEX(MAESTRO!D:D,_xludf.AGGREGATE(15,6,ROW(MAESTRO!$B$3:$B$1000)/((MAESTRO!$B$3:$B$1000="PROVEEDORES")*(UPPER(MAESTRO!$L$3:$L$1000)="CONFIRMADO")),ROWS($A$3:A97))),"")</f>
        <v/>
      </c>
      <c r="E97" s="10" t="str">
        <f ca="1">IFERROR(INDEX(MAESTRO!E:E,_xludf.AGGREGATE(15,6,ROW(MAESTRO!$B$3:$B$1000)/((MAESTRO!$B$3:$B$1000="PROVEEDORES")*(UPPER(MAESTRO!$L$3:$L$1000)="CONFIRMADO")),ROWS($A$3:A97))),"")</f>
        <v/>
      </c>
      <c r="F97" s="10" t="str">
        <f ca="1">IFERROR(INDEX(MAESTRO!F:F,_xludf.AGGREGATE(15,6,ROW(MAESTRO!$B$3:$B$1000)/((MAESTRO!$B$3:$B$1000="PROVEEDORES")*(UPPER(MAESTRO!$L$3:$L$1000)="CONFIRMADO")),ROWS($A$3:A97))),"")</f>
        <v/>
      </c>
      <c r="G97" s="10" t="str">
        <f ca="1">IFERROR(INDEX(MAESTRO!G:G,_xludf.AGGREGATE(15,6,ROW(MAESTRO!$B$3:$B$1000)/((MAESTRO!$B$3:$B$1000="PROVEEDORES")*(UPPER(MAESTRO!$L$3:$L$1000)="CONFIRMADO")),ROWS($A$3:A97))),"")</f>
        <v/>
      </c>
      <c r="H97" s="10" t="str">
        <f ca="1">IFERROR(INDEX(MAESTRO!H:H,_xludf.AGGREGATE(15,6,ROW(MAESTRO!$B$3:$B$1000)/((MAESTRO!$B$3:$B$1000="PROVEEDORES")*(UPPER(MAESTRO!$L$3:$L$1000)="CONFIRMADO")),ROWS($A$3:A97))),"")</f>
        <v/>
      </c>
      <c r="I97" s="10" t="str">
        <f ca="1">IFERROR(INDEX(MAESTRO!I:I,_xludf.AGGREGATE(15,6,ROW(MAESTRO!$B$3:$B$1000)/((MAESTRO!$B$3:$B$1000="PROVEEDORES")*(UPPER(MAESTRO!$L$3:$L$1000)="CONFIRMADO")),ROWS($A$3:A97))),"")</f>
        <v/>
      </c>
      <c r="J97" s="10" t="str">
        <f ca="1">IFERROR(INDEX(MAESTRO!J:J,_xludf.AGGREGATE(15,6,ROW(MAESTRO!$B$3:$B$1000)/((MAESTRO!$B$3:$B$1000="PROVEEDORES")*(UPPER(MAESTRO!$L$3:$L$1000)="CONFIRMADO")),ROWS($A$3:A97))),"")</f>
        <v/>
      </c>
      <c r="K97" s="10" t="str">
        <f ca="1">IFERROR(INDEX(MAESTRO!K:K,_xludf.AGGREGATE(15,6,ROW(MAESTRO!$B$3:$B$1000)/((MAESTRO!$B$3:$B$1000="PROVEEDORES")*(UPPER(MAESTRO!$L$3:$L$1000)="CONFIRMADO")),ROWS($A$3:A97))),"")</f>
        <v/>
      </c>
      <c r="L97" s="10" t="str">
        <f ca="1">IFERROR(INDEX(MAESTRO!L:L,_xludf.AGGREGATE(15,6,ROW(MAESTRO!$B$3:$B$1000)/((MAESTRO!$B$3:$B$1000="PROVEEDORES")*(UPPER(MAESTRO!$L$3:$L$1000)="CONFIRMADO")),ROWS($A$3:A97))),"")</f>
        <v/>
      </c>
      <c r="M97" s="10" t="str">
        <f ca="1">IFERROR(INDEX(MAESTRO!M:M,_xludf.AGGREGATE(15,6,ROW(MAESTRO!$B$3:$B$1000)/((MAESTRO!$B$3:$B$1000="PROVEEDORES")*(UPPER(MAESTRO!$L$3:$L$1000)="CONFIRMADO")),ROWS($A$3:A97))),"")</f>
        <v/>
      </c>
      <c r="N97" s="10" t="str">
        <f ca="1">IFERROR(INDEX(MAESTRO!N:N,_xludf.AGGREGATE(15,6,ROW(MAESTRO!$B$3:$B$1000)/((MAESTRO!$B$3:$B$1000="PROVEEDORES")*(UPPER(MAESTRO!$L$3:$L$1000)="CONFIRMADO")),ROWS($A$3:A97))),"")</f>
        <v/>
      </c>
      <c r="O97" s="10" t="str">
        <f ca="1">IFERROR(INDEX(MAESTRO!O:O,_xludf.AGGREGATE(15,6,ROW(MAESTRO!$B$3:$B$1000)/((MAESTRO!$B$3:$B$1000="PROVEEDORES")*(UPPER(MAESTRO!$L$3:$L$1000)="CONFIRMADO")),ROWS($A$3:A97))),"")</f>
        <v/>
      </c>
      <c r="P97" s="10" t="str">
        <f ca="1">IFERROR(INDEX(MAESTRO!P:P,_xludf.AGGREGATE(15,6,ROW(MAESTRO!$B$3:$B$1000)/((MAESTRO!$B$3:$B$1000="PROVEEDORES")*(UPPER(MAESTRO!$L$3:$L$1000)="CONFIRMADO")),ROWS($A$3:A97))),"")</f>
        <v/>
      </c>
      <c r="Q97" s="10" t="str">
        <f ca="1">IFERROR(INDEX(MAESTRO!Q:Q,_xludf.AGGREGATE(15,6,ROW(MAESTRO!$B$3:$B$1000)/((MAESTRO!$B$3:$B$1000="PROVEEDORES")*(UPPER(MAESTRO!$L$3:$L$1000)="CONFIRMADO")),ROWS($A$3:A97))),"")</f>
        <v/>
      </c>
      <c r="R97" s="10" t="str">
        <f ca="1">IFERROR(INDEX(MAESTRO!R:R,_xludf.AGGREGATE(15,6,ROW(MAESTRO!$B$3:$B$1000)/((MAESTRO!$B$3:$B$1000="PROVEEDORES")*(UPPER(MAESTRO!$L$3:$L$1000)="CONFIRMADO")),ROWS($A$3:A97))),"")</f>
        <v/>
      </c>
      <c r="S97" s="10" t="str">
        <f ca="1">IFERROR(INDEX(MAESTRO!S:S,_xludf.AGGREGATE(15,6,ROW(MAESTRO!$B$3:$B$1000)/((MAESTRO!$B$3:$B$1000="PROVEEDORES")*(UPPER(MAESTRO!$L$3:$L$1000)="CONFIRMADO")),ROWS($A$3:A97))),"")</f>
        <v/>
      </c>
      <c r="T97" s="10" t="str">
        <f ca="1">IFERROR(INDEX(MAESTRO!T:T,_xludf.AGGREGATE(15,6,ROW(MAESTRO!$B$3:$B$1000)/((MAESTRO!$B$3:$B$1000="PROVEEDORES")*(UPPER(MAESTRO!$L$3:$L$1000)="CONFIRMADO")),ROWS($A$3:A97))),"")</f>
        <v/>
      </c>
      <c r="U97" s="10" t="str">
        <f ca="1">IFERROR(INDEX(MAESTRO!U:U,_xludf.AGGREGATE(15,6,ROW(MAESTRO!$B$3:$B$1000)/((MAESTRO!$B$3:$B$1000="PROVEEDORES")*(UPPER(MAESTRO!$L$3:$L$1000)="CONFIRMADO")),ROWS($A$3:A97))),"")</f>
        <v/>
      </c>
      <c r="V97" s="10" t="str">
        <f ca="1">IFERROR(INDEX(MAESTRO!V:V,_xludf.AGGREGATE(15,6,ROW(MAESTRO!$B$3:$B$1000)/((MAESTRO!$B$3:$B$1000="PROVEEDORES")*(UPPER(MAESTRO!$L$3:$L$1000)="CONFIRMADO")),ROWS($A$3:A97))),"")</f>
        <v/>
      </c>
      <c r="W97" s="10" t="str">
        <f ca="1">IFERROR(INDEX(MAESTRO!W:W,_xludf.AGGREGATE(15,6,ROW(MAESTRO!$B$3:$B$1000)/((MAESTRO!$B$3:$B$1000="PROVEEDORES")*(UPPER(MAESTRO!$L$3:$L$1000)="CONFIRMADO")),ROWS($A$3:A97))),"")</f>
        <v/>
      </c>
      <c r="X97" s="10" t="str">
        <f ca="1">IFERROR(INDEX(MAESTRO!X:X,_xludf.AGGREGATE(15,6,ROW(MAESTRO!$B$3:$B$1000)/((MAESTRO!$B$3:$B$1000="PROVEEDORES")*(UPPER(MAESTRO!$L$3:$L$1000)="CONFIRMADO")),ROWS($A$3:A97))),"")</f>
        <v/>
      </c>
    </row>
    <row r="98" spans="1:24" ht="22.05" customHeight="1">
      <c r="A98" s="24" t="str">
        <f ca="1">IFERROR(INDEX(MAESTRO!A:A,_xludf.AGGREGATE(15,6,ROW(MAESTRO!$B$3:$B$1000)/((MAESTRO!$B$3:$B$1000="PROVEEDORES")*(UPPER(MAESTRO!$L$3:$L$1000)="CONFIRMADO")),ROWS($A$3:A98))),"")</f>
        <v/>
      </c>
      <c r="B98" s="24" t="str">
        <f ca="1">IFERROR(INDEX(MAESTRO!B:B,_xludf.AGGREGATE(15,6,ROW(MAESTRO!$B$3:$B$1000)/((MAESTRO!$B$3:$B$1000="PROVEEDORES")*(UPPER(MAESTRO!$L$3:$L$1000)="CONFIRMADO")),ROWS($A$3:A98))),"")</f>
        <v/>
      </c>
      <c r="C98" s="24" t="str">
        <f ca="1">IFERROR(INDEX(MAESTRO!C:C,_xludf.AGGREGATE(15,6,ROW(MAESTRO!$B$3:$B$1000)/((MAESTRO!$B$3:$B$1000="PROVEEDORES")*(UPPER(MAESTRO!$L$3:$L$1000)="CONFIRMADO")),ROWS($A$3:A98))),"")</f>
        <v/>
      </c>
      <c r="D98" s="24" t="str">
        <f ca="1">IFERROR(INDEX(MAESTRO!D:D,_xludf.AGGREGATE(15,6,ROW(MAESTRO!$B$3:$B$1000)/((MAESTRO!$B$3:$B$1000="PROVEEDORES")*(UPPER(MAESTRO!$L$3:$L$1000)="CONFIRMADO")),ROWS($A$3:A98))),"")</f>
        <v/>
      </c>
      <c r="E98" s="24" t="str">
        <f ca="1">IFERROR(INDEX(MAESTRO!E:E,_xludf.AGGREGATE(15,6,ROW(MAESTRO!$B$3:$B$1000)/((MAESTRO!$B$3:$B$1000="PROVEEDORES")*(UPPER(MAESTRO!$L$3:$L$1000)="CONFIRMADO")),ROWS($A$3:A98))),"")</f>
        <v/>
      </c>
      <c r="F98" s="24" t="str">
        <f ca="1">IFERROR(INDEX(MAESTRO!F:F,_xludf.AGGREGATE(15,6,ROW(MAESTRO!$B$3:$B$1000)/((MAESTRO!$B$3:$B$1000="PROVEEDORES")*(UPPER(MAESTRO!$L$3:$L$1000)="CONFIRMADO")),ROWS($A$3:A98))),"")</f>
        <v/>
      </c>
      <c r="G98" s="24" t="str">
        <f ca="1">IFERROR(INDEX(MAESTRO!G:G,_xludf.AGGREGATE(15,6,ROW(MAESTRO!$B$3:$B$1000)/((MAESTRO!$B$3:$B$1000="PROVEEDORES")*(UPPER(MAESTRO!$L$3:$L$1000)="CONFIRMADO")),ROWS($A$3:A98))),"")</f>
        <v/>
      </c>
      <c r="H98" s="24" t="str">
        <f ca="1">IFERROR(INDEX(MAESTRO!H:H,_xludf.AGGREGATE(15,6,ROW(MAESTRO!$B$3:$B$1000)/((MAESTRO!$B$3:$B$1000="PROVEEDORES")*(UPPER(MAESTRO!$L$3:$L$1000)="CONFIRMADO")),ROWS($A$3:A98))),"")</f>
        <v/>
      </c>
      <c r="I98" s="24" t="str">
        <f ca="1">IFERROR(INDEX(MAESTRO!I:I,_xludf.AGGREGATE(15,6,ROW(MAESTRO!$B$3:$B$1000)/((MAESTRO!$B$3:$B$1000="PROVEEDORES")*(UPPER(MAESTRO!$L$3:$L$1000)="CONFIRMADO")),ROWS($A$3:A98))),"")</f>
        <v/>
      </c>
      <c r="J98" s="24" t="str">
        <f ca="1">IFERROR(INDEX(MAESTRO!J:J,_xludf.AGGREGATE(15,6,ROW(MAESTRO!$B$3:$B$1000)/((MAESTRO!$B$3:$B$1000="PROVEEDORES")*(UPPER(MAESTRO!$L$3:$L$1000)="CONFIRMADO")),ROWS($A$3:A98))),"")</f>
        <v/>
      </c>
      <c r="K98" s="24" t="str">
        <f ca="1">IFERROR(INDEX(MAESTRO!K:K,_xludf.AGGREGATE(15,6,ROW(MAESTRO!$B$3:$B$1000)/((MAESTRO!$B$3:$B$1000="PROVEEDORES")*(UPPER(MAESTRO!$L$3:$L$1000)="CONFIRMADO")),ROWS($A$3:A98))),"")</f>
        <v/>
      </c>
      <c r="L98" s="24" t="str">
        <f ca="1">IFERROR(INDEX(MAESTRO!L:L,_xludf.AGGREGATE(15,6,ROW(MAESTRO!$B$3:$B$1000)/((MAESTRO!$B$3:$B$1000="PROVEEDORES")*(UPPER(MAESTRO!$L$3:$L$1000)="CONFIRMADO")),ROWS($A$3:A98))),"")</f>
        <v/>
      </c>
      <c r="M98" s="24" t="str">
        <f ca="1">IFERROR(INDEX(MAESTRO!M:M,_xludf.AGGREGATE(15,6,ROW(MAESTRO!$B$3:$B$1000)/((MAESTRO!$B$3:$B$1000="PROVEEDORES")*(UPPER(MAESTRO!$L$3:$L$1000)="CONFIRMADO")),ROWS($A$3:A98))),"")</f>
        <v/>
      </c>
      <c r="N98" s="24" t="str">
        <f ca="1">IFERROR(INDEX(MAESTRO!N:N,_xludf.AGGREGATE(15,6,ROW(MAESTRO!$B$3:$B$1000)/((MAESTRO!$B$3:$B$1000="PROVEEDORES")*(UPPER(MAESTRO!$L$3:$L$1000)="CONFIRMADO")),ROWS($A$3:A98))),"")</f>
        <v/>
      </c>
      <c r="O98" s="24" t="str">
        <f ca="1">IFERROR(INDEX(MAESTRO!O:O,_xludf.AGGREGATE(15,6,ROW(MAESTRO!$B$3:$B$1000)/((MAESTRO!$B$3:$B$1000="PROVEEDORES")*(UPPER(MAESTRO!$L$3:$L$1000)="CONFIRMADO")),ROWS($A$3:A98))),"")</f>
        <v/>
      </c>
      <c r="P98" s="24" t="str">
        <f ca="1">IFERROR(INDEX(MAESTRO!P:P,_xludf.AGGREGATE(15,6,ROW(MAESTRO!$B$3:$B$1000)/((MAESTRO!$B$3:$B$1000="PROVEEDORES")*(UPPER(MAESTRO!$L$3:$L$1000)="CONFIRMADO")),ROWS($A$3:A98))),"")</f>
        <v/>
      </c>
      <c r="Q98" s="24" t="str">
        <f ca="1">IFERROR(INDEX(MAESTRO!Q:Q,_xludf.AGGREGATE(15,6,ROW(MAESTRO!$B$3:$B$1000)/((MAESTRO!$B$3:$B$1000="PROVEEDORES")*(UPPER(MAESTRO!$L$3:$L$1000)="CONFIRMADO")),ROWS($A$3:A98))),"")</f>
        <v/>
      </c>
      <c r="R98" s="24" t="str">
        <f ca="1">IFERROR(INDEX(MAESTRO!R:R,_xludf.AGGREGATE(15,6,ROW(MAESTRO!$B$3:$B$1000)/((MAESTRO!$B$3:$B$1000="PROVEEDORES")*(UPPER(MAESTRO!$L$3:$L$1000)="CONFIRMADO")),ROWS($A$3:A98))),"")</f>
        <v/>
      </c>
      <c r="S98" s="24" t="str">
        <f ca="1">IFERROR(INDEX(MAESTRO!S:S,_xludf.AGGREGATE(15,6,ROW(MAESTRO!$B$3:$B$1000)/((MAESTRO!$B$3:$B$1000="PROVEEDORES")*(UPPER(MAESTRO!$L$3:$L$1000)="CONFIRMADO")),ROWS($A$3:A98))),"")</f>
        <v/>
      </c>
      <c r="T98" s="24" t="str">
        <f ca="1">IFERROR(INDEX(MAESTRO!T:T,_xludf.AGGREGATE(15,6,ROW(MAESTRO!$B$3:$B$1000)/((MAESTRO!$B$3:$B$1000="PROVEEDORES")*(UPPER(MAESTRO!$L$3:$L$1000)="CONFIRMADO")),ROWS($A$3:A98))),"")</f>
        <v/>
      </c>
      <c r="U98" s="24" t="str">
        <f ca="1">IFERROR(INDEX(MAESTRO!U:U,_xludf.AGGREGATE(15,6,ROW(MAESTRO!$B$3:$B$1000)/((MAESTRO!$B$3:$B$1000="PROVEEDORES")*(UPPER(MAESTRO!$L$3:$L$1000)="CONFIRMADO")),ROWS($A$3:A98))),"")</f>
        <v/>
      </c>
      <c r="V98" s="24" t="str">
        <f ca="1">IFERROR(INDEX(MAESTRO!V:V,_xludf.AGGREGATE(15,6,ROW(MAESTRO!$B$3:$B$1000)/((MAESTRO!$B$3:$B$1000="PROVEEDORES")*(UPPER(MAESTRO!$L$3:$L$1000)="CONFIRMADO")),ROWS($A$3:A98))),"")</f>
        <v/>
      </c>
      <c r="W98" s="24" t="str">
        <f ca="1">IFERROR(INDEX(MAESTRO!W:W,_xludf.AGGREGATE(15,6,ROW(MAESTRO!$B$3:$B$1000)/((MAESTRO!$B$3:$B$1000="PROVEEDORES")*(UPPER(MAESTRO!$L$3:$L$1000)="CONFIRMADO")),ROWS($A$3:A98))),"")</f>
        <v/>
      </c>
      <c r="X98" s="24" t="str">
        <f ca="1">IFERROR(INDEX(MAESTRO!X:X,_xludf.AGGREGATE(15,6,ROW(MAESTRO!$B$3:$B$1000)/((MAESTRO!$B$3:$B$1000="PROVEEDORES")*(UPPER(MAESTRO!$L$3:$L$1000)="CONFIRMADO")),ROWS($A$3:A98))),"")</f>
        <v/>
      </c>
    </row>
    <row r="99" spans="1:24" ht="22.05" customHeight="1">
      <c r="A99" s="10" t="str">
        <f ca="1">IFERROR(INDEX(MAESTRO!A:A,_xludf.AGGREGATE(15,6,ROW(MAESTRO!$B$3:$B$1000)/((MAESTRO!$B$3:$B$1000="PROVEEDORES")*(UPPER(MAESTRO!$L$3:$L$1000)="CONFIRMADO")),ROWS($A$3:A99))),"")</f>
        <v/>
      </c>
      <c r="B99" s="10" t="str">
        <f ca="1">IFERROR(INDEX(MAESTRO!B:B,_xludf.AGGREGATE(15,6,ROW(MAESTRO!$B$3:$B$1000)/((MAESTRO!$B$3:$B$1000="PROVEEDORES")*(UPPER(MAESTRO!$L$3:$L$1000)="CONFIRMADO")),ROWS($A$3:A99))),"")</f>
        <v/>
      </c>
      <c r="C99" s="10" t="str">
        <f ca="1">IFERROR(INDEX(MAESTRO!C:C,_xludf.AGGREGATE(15,6,ROW(MAESTRO!$B$3:$B$1000)/((MAESTRO!$B$3:$B$1000="PROVEEDORES")*(UPPER(MAESTRO!$L$3:$L$1000)="CONFIRMADO")),ROWS($A$3:A99))),"")</f>
        <v/>
      </c>
      <c r="D99" s="10" t="str">
        <f ca="1">IFERROR(INDEX(MAESTRO!D:D,_xludf.AGGREGATE(15,6,ROW(MAESTRO!$B$3:$B$1000)/((MAESTRO!$B$3:$B$1000="PROVEEDORES")*(UPPER(MAESTRO!$L$3:$L$1000)="CONFIRMADO")),ROWS($A$3:A99))),"")</f>
        <v/>
      </c>
      <c r="E99" s="10" t="str">
        <f ca="1">IFERROR(INDEX(MAESTRO!E:E,_xludf.AGGREGATE(15,6,ROW(MAESTRO!$B$3:$B$1000)/((MAESTRO!$B$3:$B$1000="PROVEEDORES")*(UPPER(MAESTRO!$L$3:$L$1000)="CONFIRMADO")),ROWS($A$3:A99))),"")</f>
        <v/>
      </c>
      <c r="F99" s="10" t="str">
        <f ca="1">IFERROR(INDEX(MAESTRO!F:F,_xludf.AGGREGATE(15,6,ROW(MAESTRO!$B$3:$B$1000)/((MAESTRO!$B$3:$B$1000="PROVEEDORES")*(UPPER(MAESTRO!$L$3:$L$1000)="CONFIRMADO")),ROWS($A$3:A99))),"")</f>
        <v/>
      </c>
      <c r="G99" s="10" t="str">
        <f ca="1">IFERROR(INDEX(MAESTRO!G:G,_xludf.AGGREGATE(15,6,ROW(MAESTRO!$B$3:$B$1000)/((MAESTRO!$B$3:$B$1000="PROVEEDORES")*(UPPER(MAESTRO!$L$3:$L$1000)="CONFIRMADO")),ROWS($A$3:A99))),"")</f>
        <v/>
      </c>
      <c r="H99" s="10" t="str">
        <f ca="1">IFERROR(INDEX(MAESTRO!H:H,_xludf.AGGREGATE(15,6,ROW(MAESTRO!$B$3:$B$1000)/((MAESTRO!$B$3:$B$1000="PROVEEDORES")*(UPPER(MAESTRO!$L$3:$L$1000)="CONFIRMADO")),ROWS($A$3:A99))),"")</f>
        <v/>
      </c>
      <c r="I99" s="10" t="str">
        <f ca="1">IFERROR(INDEX(MAESTRO!I:I,_xludf.AGGREGATE(15,6,ROW(MAESTRO!$B$3:$B$1000)/((MAESTRO!$B$3:$B$1000="PROVEEDORES")*(UPPER(MAESTRO!$L$3:$L$1000)="CONFIRMADO")),ROWS($A$3:A99))),"")</f>
        <v/>
      </c>
      <c r="J99" s="10" t="str">
        <f ca="1">IFERROR(INDEX(MAESTRO!J:J,_xludf.AGGREGATE(15,6,ROW(MAESTRO!$B$3:$B$1000)/((MAESTRO!$B$3:$B$1000="PROVEEDORES")*(UPPER(MAESTRO!$L$3:$L$1000)="CONFIRMADO")),ROWS($A$3:A99))),"")</f>
        <v/>
      </c>
      <c r="K99" s="10" t="str">
        <f ca="1">IFERROR(INDEX(MAESTRO!K:K,_xludf.AGGREGATE(15,6,ROW(MAESTRO!$B$3:$B$1000)/((MAESTRO!$B$3:$B$1000="PROVEEDORES")*(UPPER(MAESTRO!$L$3:$L$1000)="CONFIRMADO")),ROWS($A$3:A99))),"")</f>
        <v/>
      </c>
      <c r="L99" s="10" t="str">
        <f ca="1">IFERROR(INDEX(MAESTRO!L:L,_xludf.AGGREGATE(15,6,ROW(MAESTRO!$B$3:$B$1000)/((MAESTRO!$B$3:$B$1000="PROVEEDORES")*(UPPER(MAESTRO!$L$3:$L$1000)="CONFIRMADO")),ROWS($A$3:A99))),"")</f>
        <v/>
      </c>
      <c r="M99" s="10" t="str">
        <f ca="1">IFERROR(INDEX(MAESTRO!M:M,_xludf.AGGREGATE(15,6,ROW(MAESTRO!$B$3:$B$1000)/((MAESTRO!$B$3:$B$1000="PROVEEDORES")*(UPPER(MAESTRO!$L$3:$L$1000)="CONFIRMADO")),ROWS($A$3:A99))),"")</f>
        <v/>
      </c>
      <c r="N99" s="10" t="str">
        <f ca="1">IFERROR(INDEX(MAESTRO!N:N,_xludf.AGGREGATE(15,6,ROW(MAESTRO!$B$3:$B$1000)/((MAESTRO!$B$3:$B$1000="PROVEEDORES")*(UPPER(MAESTRO!$L$3:$L$1000)="CONFIRMADO")),ROWS($A$3:A99))),"")</f>
        <v/>
      </c>
      <c r="O99" s="10" t="str">
        <f ca="1">IFERROR(INDEX(MAESTRO!O:O,_xludf.AGGREGATE(15,6,ROW(MAESTRO!$B$3:$B$1000)/((MAESTRO!$B$3:$B$1000="PROVEEDORES")*(UPPER(MAESTRO!$L$3:$L$1000)="CONFIRMADO")),ROWS($A$3:A99))),"")</f>
        <v/>
      </c>
      <c r="P99" s="10" t="str">
        <f ca="1">IFERROR(INDEX(MAESTRO!P:P,_xludf.AGGREGATE(15,6,ROW(MAESTRO!$B$3:$B$1000)/((MAESTRO!$B$3:$B$1000="PROVEEDORES")*(UPPER(MAESTRO!$L$3:$L$1000)="CONFIRMADO")),ROWS($A$3:A99))),"")</f>
        <v/>
      </c>
      <c r="Q99" s="10" t="str">
        <f ca="1">IFERROR(INDEX(MAESTRO!Q:Q,_xludf.AGGREGATE(15,6,ROW(MAESTRO!$B$3:$B$1000)/((MAESTRO!$B$3:$B$1000="PROVEEDORES")*(UPPER(MAESTRO!$L$3:$L$1000)="CONFIRMADO")),ROWS($A$3:A99))),"")</f>
        <v/>
      </c>
      <c r="R99" s="10" t="str">
        <f ca="1">IFERROR(INDEX(MAESTRO!R:R,_xludf.AGGREGATE(15,6,ROW(MAESTRO!$B$3:$B$1000)/((MAESTRO!$B$3:$B$1000="PROVEEDORES")*(UPPER(MAESTRO!$L$3:$L$1000)="CONFIRMADO")),ROWS($A$3:A99))),"")</f>
        <v/>
      </c>
      <c r="S99" s="10" t="str">
        <f ca="1">IFERROR(INDEX(MAESTRO!S:S,_xludf.AGGREGATE(15,6,ROW(MAESTRO!$B$3:$B$1000)/((MAESTRO!$B$3:$B$1000="PROVEEDORES")*(UPPER(MAESTRO!$L$3:$L$1000)="CONFIRMADO")),ROWS($A$3:A99))),"")</f>
        <v/>
      </c>
      <c r="T99" s="10" t="str">
        <f ca="1">IFERROR(INDEX(MAESTRO!T:T,_xludf.AGGREGATE(15,6,ROW(MAESTRO!$B$3:$B$1000)/((MAESTRO!$B$3:$B$1000="PROVEEDORES")*(UPPER(MAESTRO!$L$3:$L$1000)="CONFIRMADO")),ROWS($A$3:A99))),"")</f>
        <v/>
      </c>
      <c r="U99" s="10" t="str">
        <f ca="1">IFERROR(INDEX(MAESTRO!U:U,_xludf.AGGREGATE(15,6,ROW(MAESTRO!$B$3:$B$1000)/((MAESTRO!$B$3:$B$1000="PROVEEDORES")*(UPPER(MAESTRO!$L$3:$L$1000)="CONFIRMADO")),ROWS($A$3:A99))),"")</f>
        <v/>
      </c>
      <c r="V99" s="10" t="str">
        <f ca="1">IFERROR(INDEX(MAESTRO!V:V,_xludf.AGGREGATE(15,6,ROW(MAESTRO!$B$3:$B$1000)/((MAESTRO!$B$3:$B$1000="PROVEEDORES")*(UPPER(MAESTRO!$L$3:$L$1000)="CONFIRMADO")),ROWS($A$3:A99))),"")</f>
        <v/>
      </c>
      <c r="W99" s="10" t="str">
        <f ca="1">IFERROR(INDEX(MAESTRO!W:W,_xludf.AGGREGATE(15,6,ROW(MAESTRO!$B$3:$B$1000)/((MAESTRO!$B$3:$B$1000="PROVEEDORES")*(UPPER(MAESTRO!$L$3:$L$1000)="CONFIRMADO")),ROWS($A$3:A99))),"")</f>
        <v/>
      </c>
      <c r="X99" s="10" t="str">
        <f ca="1">IFERROR(INDEX(MAESTRO!X:X,_xludf.AGGREGATE(15,6,ROW(MAESTRO!$B$3:$B$1000)/((MAESTRO!$B$3:$B$1000="PROVEEDORES")*(UPPER(MAESTRO!$L$3:$L$1000)="CONFIRMADO")),ROWS($A$3:A99))),"")</f>
        <v/>
      </c>
    </row>
    <row r="100" spans="1:24" ht="22.05" customHeight="1">
      <c r="A100" s="24" t="str">
        <f ca="1">IFERROR(INDEX(MAESTRO!A:A,_xludf.AGGREGATE(15,6,ROW(MAESTRO!$B$3:$B$1000)/((MAESTRO!$B$3:$B$1000="PROVEEDORES")*(UPPER(MAESTRO!$L$3:$L$1000)="CONFIRMADO")),ROWS($A$3:A100))),"")</f>
        <v/>
      </c>
      <c r="B100" s="24" t="str">
        <f ca="1">IFERROR(INDEX(MAESTRO!B:B,_xludf.AGGREGATE(15,6,ROW(MAESTRO!$B$3:$B$1000)/((MAESTRO!$B$3:$B$1000="PROVEEDORES")*(UPPER(MAESTRO!$L$3:$L$1000)="CONFIRMADO")),ROWS($A$3:A100))),"")</f>
        <v/>
      </c>
      <c r="C100" s="24" t="str">
        <f ca="1">IFERROR(INDEX(MAESTRO!C:C,_xludf.AGGREGATE(15,6,ROW(MAESTRO!$B$3:$B$1000)/((MAESTRO!$B$3:$B$1000="PROVEEDORES")*(UPPER(MAESTRO!$L$3:$L$1000)="CONFIRMADO")),ROWS($A$3:A100))),"")</f>
        <v/>
      </c>
      <c r="D100" s="24" t="str">
        <f ca="1">IFERROR(INDEX(MAESTRO!D:D,_xludf.AGGREGATE(15,6,ROW(MAESTRO!$B$3:$B$1000)/((MAESTRO!$B$3:$B$1000="PROVEEDORES")*(UPPER(MAESTRO!$L$3:$L$1000)="CONFIRMADO")),ROWS($A$3:A100))),"")</f>
        <v/>
      </c>
      <c r="E100" s="24" t="str">
        <f ca="1">IFERROR(INDEX(MAESTRO!E:E,_xludf.AGGREGATE(15,6,ROW(MAESTRO!$B$3:$B$1000)/((MAESTRO!$B$3:$B$1000="PROVEEDORES")*(UPPER(MAESTRO!$L$3:$L$1000)="CONFIRMADO")),ROWS($A$3:A100))),"")</f>
        <v/>
      </c>
      <c r="F100" s="24" t="str">
        <f ca="1">IFERROR(INDEX(MAESTRO!F:F,_xludf.AGGREGATE(15,6,ROW(MAESTRO!$B$3:$B$1000)/((MAESTRO!$B$3:$B$1000="PROVEEDORES")*(UPPER(MAESTRO!$L$3:$L$1000)="CONFIRMADO")),ROWS($A$3:A100))),"")</f>
        <v/>
      </c>
      <c r="G100" s="24" t="str">
        <f ca="1">IFERROR(INDEX(MAESTRO!G:G,_xludf.AGGREGATE(15,6,ROW(MAESTRO!$B$3:$B$1000)/((MAESTRO!$B$3:$B$1000="PROVEEDORES")*(UPPER(MAESTRO!$L$3:$L$1000)="CONFIRMADO")),ROWS($A$3:A100))),"")</f>
        <v/>
      </c>
      <c r="H100" s="24" t="str">
        <f ca="1">IFERROR(INDEX(MAESTRO!H:H,_xludf.AGGREGATE(15,6,ROW(MAESTRO!$B$3:$B$1000)/((MAESTRO!$B$3:$B$1000="PROVEEDORES")*(UPPER(MAESTRO!$L$3:$L$1000)="CONFIRMADO")),ROWS($A$3:A100))),"")</f>
        <v/>
      </c>
      <c r="I100" s="24" t="str">
        <f ca="1">IFERROR(INDEX(MAESTRO!I:I,_xludf.AGGREGATE(15,6,ROW(MAESTRO!$B$3:$B$1000)/((MAESTRO!$B$3:$B$1000="PROVEEDORES")*(UPPER(MAESTRO!$L$3:$L$1000)="CONFIRMADO")),ROWS($A$3:A100))),"")</f>
        <v/>
      </c>
      <c r="J100" s="24" t="str">
        <f ca="1">IFERROR(INDEX(MAESTRO!J:J,_xludf.AGGREGATE(15,6,ROW(MAESTRO!$B$3:$B$1000)/((MAESTRO!$B$3:$B$1000="PROVEEDORES")*(UPPER(MAESTRO!$L$3:$L$1000)="CONFIRMADO")),ROWS($A$3:A100))),"")</f>
        <v/>
      </c>
      <c r="K100" s="24" t="str">
        <f ca="1">IFERROR(INDEX(MAESTRO!K:K,_xludf.AGGREGATE(15,6,ROW(MAESTRO!$B$3:$B$1000)/((MAESTRO!$B$3:$B$1000="PROVEEDORES")*(UPPER(MAESTRO!$L$3:$L$1000)="CONFIRMADO")),ROWS($A$3:A100))),"")</f>
        <v/>
      </c>
      <c r="L100" s="24" t="str">
        <f ca="1">IFERROR(INDEX(MAESTRO!L:L,_xludf.AGGREGATE(15,6,ROW(MAESTRO!$B$3:$B$1000)/((MAESTRO!$B$3:$B$1000="PROVEEDORES")*(UPPER(MAESTRO!$L$3:$L$1000)="CONFIRMADO")),ROWS($A$3:A100))),"")</f>
        <v/>
      </c>
      <c r="M100" s="24" t="str">
        <f ca="1">IFERROR(INDEX(MAESTRO!M:M,_xludf.AGGREGATE(15,6,ROW(MAESTRO!$B$3:$B$1000)/((MAESTRO!$B$3:$B$1000="PROVEEDORES")*(UPPER(MAESTRO!$L$3:$L$1000)="CONFIRMADO")),ROWS($A$3:A100))),"")</f>
        <v/>
      </c>
      <c r="N100" s="24" t="str">
        <f ca="1">IFERROR(INDEX(MAESTRO!N:N,_xludf.AGGREGATE(15,6,ROW(MAESTRO!$B$3:$B$1000)/((MAESTRO!$B$3:$B$1000="PROVEEDORES")*(UPPER(MAESTRO!$L$3:$L$1000)="CONFIRMADO")),ROWS($A$3:A100))),"")</f>
        <v/>
      </c>
      <c r="O100" s="24" t="str">
        <f ca="1">IFERROR(INDEX(MAESTRO!O:O,_xludf.AGGREGATE(15,6,ROW(MAESTRO!$B$3:$B$1000)/((MAESTRO!$B$3:$B$1000="PROVEEDORES")*(UPPER(MAESTRO!$L$3:$L$1000)="CONFIRMADO")),ROWS($A$3:A100))),"")</f>
        <v/>
      </c>
      <c r="P100" s="24" t="str">
        <f ca="1">IFERROR(INDEX(MAESTRO!P:P,_xludf.AGGREGATE(15,6,ROW(MAESTRO!$B$3:$B$1000)/((MAESTRO!$B$3:$B$1000="PROVEEDORES")*(UPPER(MAESTRO!$L$3:$L$1000)="CONFIRMADO")),ROWS($A$3:A100))),"")</f>
        <v/>
      </c>
      <c r="Q100" s="24" t="str">
        <f ca="1">IFERROR(INDEX(MAESTRO!Q:Q,_xludf.AGGREGATE(15,6,ROW(MAESTRO!$B$3:$B$1000)/((MAESTRO!$B$3:$B$1000="PROVEEDORES")*(UPPER(MAESTRO!$L$3:$L$1000)="CONFIRMADO")),ROWS($A$3:A100))),"")</f>
        <v/>
      </c>
      <c r="R100" s="24" t="str">
        <f ca="1">IFERROR(INDEX(MAESTRO!R:R,_xludf.AGGREGATE(15,6,ROW(MAESTRO!$B$3:$B$1000)/((MAESTRO!$B$3:$B$1000="PROVEEDORES")*(UPPER(MAESTRO!$L$3:$L$1000)="CONFIRMADO")),ROWS($A$3:A100))),"")</f>
        <v/>
      </c>
      <c r="S100" s="24" t="str">
        <f ca="1">IFERROR(INDEX(MAESTRO!S:S,_xludf.AGGREGATE(15,6,ROW(MAESTRO!$B$3:$B$1000)/((MAESTRO!$B$3:$B$1000="PROVEEDORES")*(UPPER(MAESTRO!$L$3:$L$1000)="CONFIRMADO")),ROWS($A$3:A100))),"")</f>
        <v/>
      </c>
      <c r="T100" s="24" t="str">
        <f ca="1">IFERROR(INDEX(MAESTRO!T:T,_xludf.AGGREGATE(15,6,ROW(MAESTRO!$B$3:$B$1000)/((MAESTRO!$B$3:$B$1000="PROVEEDORES")*(UPPER(MAESTRO!$L$3:$L$1000)="CONFIRMADO")),ROWS($A$3:A100))),"")</f>
        <v/>
      </c>
      <c r="U100" s="24" t="str">
        <f ca="1">IFERROR(INDEX(MAESTRO!U:U,_xludf.AGGREGATE(15,6,ROW(MAESTRO!$B$3:$B$1000)/((MAESTRO!$B$3:$B$1000="PROVEEDORES")*(UPPER(MAESTRO!$L$3:$L$1000)="CONFIRMADO")),ROWS($A$3:A100))),"")</f>
        <v/>
      </c>
      <c r="V100" s="24" t="str">
        <f ca="1">IFERROR(INDEX(MAESTRO!V:V,_xludf.AGGREGATE(15,6,ROW(MAESTRO!$B$3:$B$1000)/((MAESTRO!$B$3:$B$1000="PROVEEDORES")*(UPPER(MAESTRO!$L$3:$L$1000)="CONFIRMADO")),ROWS($A$3:A100))),"")</f>
        <v/>
      </c>
      <c r="W100" s="24" t="str">
        <f ca="1">IFERROR(INDEX(MAESTRO!W:W,_xludf.AGGREGATE(15,6,ROW(MAESTRO!$B$3:$B$1000)/((MAESTRO!$B$3:$B$1000="PROVEEDORES")*(UPPER(MAESTRO!$L$3:$L$1000)="CONFIRMADO")),ROWS($A$3:A100))),"")</f>
        <v/>
      </c>
      <c r="X100" s="24" t="str">
        <f ca="1">IFERROR(INDEX(MAESTRO!X:X,_xludf.AGGREGATE(15,6,ROW(MAESTRO!$B$3:$B$1000)/((MAESTRO!$B$3:$B$1000="PROVEEDORES")*(UPPER(MAESTRO!$L$3:$L$1000)="CONFIRMADO")),ROWS($A$3:A100))),"")</f>
        <v/>
      </c>
    </row>
    <row r="101" spans="1:24" ht="22.05" customHeight="1">
      <c r="A101" s="10" t="str">
        <f ca="1">IFERROR(INDEX(MAESTRO!A:A,_xludf.AGGREGATE(15,6,ROW(MAESTRO!$B$3:$B$1000)/((MAESTRO!$B$3:$B$1000="PROVEEDORES")*(UPPER(MAESTRO!$L$3:$L$1000)="CONFIRMADO")),ROWS($A$3:A101))),"")</f>
        <v/>
      </c>
      <c r="B101" s="10" t="str">
        <f ca="1">IFERROR(INDEX(MAESTRO!B:B,_xludf.AGGREGATE(15,6,ROW(MAESTRO!$B$3:$B$1000)/((MAESTRO!$B$3:$B$1000="PROVEEDORES")*(UPPER(MAESTRO!$L$3:$L$1000)="CONFIRMADO")),ROWS($A$3:A101))),"")</f>
        <v/>
      </c>
      <c r="C101" s="10" t="str">
        <f ca="1">IFERROR(INDEX(MAESTRO!C:C,_xludf.AGGREGATE(15,6,ROW(MAESTRO!$B$3:$B$1000)/((MAESTRO!$B$3:$B$1000="PROVEEDORES")*(UPPER(MAESTRO!$L$3:$L$1000)="CONFIRMADO")),ROWS($A$3:A101))),"")</f>
        <v/>
      </c>
      <c r="D101" s="10" t="str">
        <f ca="1">IFERROR(INDEX(MAESTRO!D:D,_xludf.AGGREGATE(15,6,ROW(MAESTRO!$B$3:$B$1000)/((MAESTRO!$B$3:$B$1000="PROVEEDORES")*(UPPER(MAESTRO!$L$3:$L$1000)="CONFIRMADO")),ROWS($A$3:A101))),"")</f>
        <v/>
      </c>
      <c r="E101" s="10" t="str">
        <f ca="1">IFERROR(INDEX(MAESTRO!E:E,_xludf.AGGREGATE(15,6,ROW(MAESTRO!$B$3:$B$1000)/((MAESTRO!$B$3:$B$1000="PROVEEDORES")*(UPPER(MAESTRO!$L$3:$L$1000)="CONFIRMADO")),ROWS($A$3:A101))),"")</f>
        <v/>
      </c>
      <c r="F101" s="10" t="str">
        <f ca="1">IFERROR(INDEX(MAESTRO!F:F,_xludf.AGGREGATE(15,6,ROW(MAESTRO!$B$3:$B$1000)/((MAESTRO!$B$3:$B$1000="PROVEEDORES")*(UPPER(MAESTRO!$L$3:$L$1000)="CONFIRMADO")),ROWS($A$3:A101))),"")</f>
        <v/>
      </c>
      <c r="G101" s="10" t="str">
        <f ca="1">IFERROR(INDEX(MAESTRO!G:G,_xludf.AGGREGATE(15,6,ROW(MAESTRO!$B$3:$B$1000)/((MAESTRO!$B$3:$B$1000="PROVEEDORES")*(UPPER(MAESTRO!$L$3:$L$1000)="CONFIRMADO")),ROWS($A$3:A101))),"")</f>
        <v/>
      </c>
      <c r="H101" s="10" t="str">
        <f ca="1">IFERROR(INDEX(MAESTRO!H:H,_xludf.AGGREGATE(15,6,ROW(MAESTRO!$B$3:$B$1000)/((MAESTRO!$B$3:$B$1000="PROVEEDORES")*(UPPER(MAESTRO!$L$3:$L$1000)="CONFIRMADO")),ROWS($A$3:A101))),"")</f>
        <v/>
      </c>
      <c r="I101" s="10" t="str">
        <f ca="1">IFERROR(INDEX(MAESTRO!I:I,_xludf.AGGREGATE(15,6,ROW(MAESTRO!$B$3:$B$1000)/((MAESTRO!$B$3:$B$1000="PROVEEDORES")*(UPPER(MAESTRO!$L$3:$L$1000)="CONFIRMADO")),ROWS($A$3:A101))),"")</f>
        <v/>
      </c>
      <c r="J101" s="10" t="str">
        <f ca="1">IFERROR(INDEX(MAESTRO!J:J,_xludf.AGGREGATE(15,6,ROW(MAESTRO!$B$3:$B$1000)/((MAESTRO!$B$3:$B$1000="PROVEEDORES")*(UPPER(MAESTRO!$L$3:$L$1000)="CONFIRMADO")),ROWS($A$3:A101))),"")</f>
        <v/>
      </c>
      <c r="K101" s="10" t="str">
        <f ca="1">IFERROR(INDEX(MAESTRO!K:K,_xludf.AGGREGATE(15,6,ROW(MAESTRO!$B$3:$B$1000)/((MAESTRO!$B$3:$B$1000="PROVEEDORES")*(UPPER(MAESTRO!$L$3:$L$1000)="CONFIRMADO")),ROWS($A$3:A101))),"")</f>
        <v/>
      </c>
      <c r="L101" s="10" t="str">
        <f ca="1">IFERROR(INDEX(MAESTRO!L:L,_xludf.AGGREGATE(15,6,ROW(MAESTRO!$B$3:$B$1000)/((MAESTRO!$B$3:$B$1000="PROVEEDORES")*(UPPER(MAESTRO!$L$3:$L$1000)="CONFIRMADO")),ROWS($A$3:A101))),"")</f>
        <v/>
      </c>
      <c r="M101" s="10" t="str">
        <f ca="1">IFERROR(INDEX(MAESTRO!M:M,_xludf.AGGREGATE(15,6,ROW(MAESTRO!$B$3:$B$1000)/((MAESTRO!$B$3:$B$1000="PROVEEDORES")*(UPPER(MAESTRO!$L$3:$L$1000)="CONFIRMADO")),ROWS($A$3:A101))),"")</f>
        <v/>
      </c>
      <c r="N101" s="10" t="str">
        <f ca="1">IFERROR(INDEX(MAESTRO!N:N,_xludf.AGGREGATE(15,6,ROW(MAESTRO!$B$3:$B$1000)/((MAESTRO!$B$3:$B$1000="PROVEEDORES")*(UPPER(MAESTRO!$L$3:$L$1000)="CONFIRMADO")),ROWS($A$3:A101))),"")</f>
        <v/>
      </c>
      <c r="O101" s="10" t="str">
        <f ca="1">IFERROR(INDEX(MAESTRO!O:O,_xludf.AGGREGATE(15,6,ROW(MAESTRO!$B$3:$B$1000)/((MAESTRO!$B$3:$B$1000="PROVEEDORES")*(UPPER(MAESTRO!$L$3:$L$1000)="CONFIRMADO")),ROWS($A$3:A101))),"")</f>
        <v/>
      </c>
      <c r="P101" s="10" t="str">
        <f ca="1">IFERROR(INDEX(MAESTRO!P:P,_xludf.AGGREGATE(15,6,ROW(MAESTRO!$B$3:$B$1000)/((MAESTRO!$B$3:$B$1000="PROVEEDORES")*(UPPER(MAESTRO!$L$3:$L$1000)="CONFIRMADO")),ROWS($A$3:A101))),"")</f>
        <v/>
      </c>
      <c r="Q101" s="10" t="str">
        <f ca="1">IFERROR(INDEX(MAESTRO!Q:Q,_xludf.AGGREGATE(15,6,ROW(MAESTRO!$B$3:$B$1000)/((MAESTRO!$B$3:$B$1000="PROVEEDORES")*(UPPER(MAESTRO!$L$3:$L$1000)="CONFIRMADO")),ROWS($A$3:A101))),"")</f>
        <v/>
      </c>
      <c r="R101" s="10" t="str">
        <f ca="1">IFERROR(INDEX(MAESTRO!R:R,_xludf.AGGREGATE(15,6,ROW(MAESTRO!$B$3:$B$1000)/((MAESTRO!$B$3:$B$1000="PROVEEDORES")*(UPPER(MAESTRO!$L$3:$L$1000)="CONFIRMADO")),ROWS($A$3:A101))),"")</f>
        <v/>
      </c>
      <c r="S101" s="10" t="str">
        <f ca="1">IFERROR(INDEX(MAESTRO!S:S,_xludf.AGGREGATE(15,6,ROW(MAESTRO!$B$3:$B$1000)/((MAESTRO!$B$3:$B$1000="PROVEEDORES")*(UPPER(MAESTRO!$L$3:$L$1000)="CONFIRMADO")),ROWS($A$3:A101))),"")</f>
        <v/>
      </c>
      <c r="T101" s="10" t="str">
        <f ca="1">IFERROR(INDEX(MAESTRO!T:T,_xludf.AGGREGATE(15,6,ROW(MAESTRO!$B$3:$B$1000)/((MAESTRO!$B$3:$B$1000="PROVEEDORES")*(UPPER(MAESTRO!$L$3:$L$1000)="CONFIRMADO")),ROWS($A$3:A101))),"")</f>
        <v/>
      </c>
      <c r="U101" s="10" t="str">
        <f ca="1">IFERROR(INDEX(MAESTRO!U:U,_xludf.AGGREGATE(15,6,ROW(MAESTRO!$B$3:$B$1000)/((MAESTRO!$B$3:$B$1000="PROVEEDORES")*(UPPER(MAESTRO!$L$3:$L$1000)="CONFIRMADO")),ROWS($A$3:A101))),"")</f>
        <v/>
      </c>
      <c r="V101" s="10" t="str">
        <f ca="1">IFERROR(INDEX(MAESTRO!V:V,_xludf.AGGREGATE(15,6,ROW(MAESTRO!$B$3:$B$1000)/((MAESTRO!$B$3:$B$1000="PROVEEDORES")*(UPPER(MAESTRO!$L$3:$L$1000)="CONFIRMADO")),ROWS($A$3:A101))),"")</f>
        <v/>
      </c>
      <c r="W101" s="10" t="str">
        <f ca="1">IFERROR(INDEX(MAESTRO!W:W,_xludf.AGGREGATE(15,6,ROW(MAESTRO!$B$3:$B$1000)/((MAESTRO!$B$3:$B$1000="PROVEEDORES")*(UPPER(MAESTRO!$L$3:$L$1000)="CONFIRMADO")),ROWS($A$3:A101))),"")</f>
        <v/>
      </c>
      <c r="X101" s="10" t="str">
        <f ca="1">IFERROR(INDEX(MAESTRO!X:X,_xludf.AGGREGATE(15,6,ROW(MAESTRO!$B$3:$B$1000)/((MAESTRO!$B$3:$B$1000="PROVEEDORES")*(UPPER(MAESTRO!$L$3:$L$1000)="CONFIRMADO")),ROWS($A$3:A101))),"")</f>
        <v/>
      </c>
    </row>
    <row r="102" spans="1:24" ht="22.05" customHeight="1">
      <c r="A102" s="24" t="str">
        <f ca="1">IFERROR(INDEX(MAESTRO!A:A,_xludf.AGGREGATE(15,6,ROW(MAESTRO!$B$3:$B$1000)/((MAESTRO!$B$3:$B$1000="PROVEEDORES")*(UPPER(MAESTRO!$L$3:$L$1000)="CONFIRMADO")),ROWS($A$3:A102))),"")</f>
        <v/>
      </c>
      <c r="B102" s="24" t="str">
        <f ca="1">IFERROR(INDEX(MAESTRO!B:B,_xludf.AGGREGATE(15,6,ROW(MAESTRO!$B$3:$B$1000)/((MAESTRO!$B$3:$B$1000="PROVEEDORES")*(UPPER(MAESTRO!$L$3:$L$1000)="CONFIRMADO")),ROWS($A$3:A102))),"")</f>
        <v/>
      </c>
      <c r="C102" s="24" t="str">
        <f ca="1">IFERROR(INDEX(MAESTRO!C:C,_xludf.AGGREGATE(15,6,ROW(MAESTRO!$B$3:$B$1000)/((MAESTRO!$B$3:$B$1000="PROVEEDORES")*(UPPER(MAESTRO!$L$3:$L$1000)="CONFIRMADO")),ROWS($A$3:A102))),"")</f>
        <v/>
      </c>
      <c r="D102" s="24" t="str">
        <f ca="1">IFERROR(INDEX(MAESTRO!D:D,_xludf.AGGREGATE(15,6,ROW(MAESTRO!$B$3:$B$1000)/((MAESTRO!$B$3:$B$1000="PROVEEDORES")*(UPPER(MAESTRO!$L$3:$L$1000)="CONFIRMADO")),ROWS($A$3:A102))),"")</f>
        <v/>
      </c>
      <c r="E102" s="24" t="str">
        <f ca="1">IFERROR(INDEX(MAESTRO!E:E,_xludf.AGGREGATE(15,6,ROW(MAESTRO!$B$3:$B$1000)/((MAESTRO!$B$3:$B$1000="PROVEEDORES")*(UPPER(MAESTRO!$L$3:$L$1000)="CONFIRMADO")),ROWS($A$3:A102))),"")</f>
        <v/>
      </c>
      <c r="F102" s="24" t="str">
        <f ca="1">IFERROR(INDEX(MAESTRO!F:F,_xludf.AGGREGATE(15,6,ROW(MAESTRO!$B$3:$B$1000)/((MAESTRO!$B$3:$B$1000="PROVEEDORES")*(UPPER(MAESTRO!$L$3:$L$1000)="CONFIRMADO")),ROWS($A$3:A102))),"")</f>
        <v/>
      </c>
      <c r="G102" s="24" t="str">
        <f ca="1">IFERROR(INDEX(MAESTRO!G:G,_xludf.AGGREGATE(15,6,ROW(MAESTRO!$B$3:$B$1000)/((MAESTRO!$B$3:$B$1000="PROVEEDORES")*(UPPER(MAESTRO!$L$3:$L$1000)="CONFIRMADO")),ROWS($A$3:A102))),"")</f>
        <v/>
      </c>
      <c r="H102" s="24" t="str">
        <f ca="1">IFERROR(INDEX(MAESTRO!H:H,_xludf.AGGREGATE(15,6,ROW(MAESTRO!$B$3:$B$1000)/((MAESTRO!$B$3:$B$1000="PROVEEDORES")*(UPPER(MAESTRO!$L$3:$L$1000)="CONFIRMADO")),ROWS($A$3:A102))),"")</f>
        <v/>
      </c>
      <c r="I102" s="24" t="str">
        <f ca="1">IFERROR(INDEX(MAESTRO!I:I,_xludf.AGGREGATE(15,6,ROW(MAESTRO!$B$3:$B$1000)/((MAESTRO!$B$3:$B$1000="PROVEEDORES")*(UPPER(MAESTRO!$L$3:$L$1000)="CONFIRMADO")),ROWS($A$3:A102))),"")</f>
        <v/>
      </c>
      <c r="J102" s="24" t="str">
        <f ca="1">IFERROR(INDEX(MAESTRO!J:J,_xludf.AGGREGATE(15,6,ROW(MAESTRO!$B$3:$B$1000)/((MAESTRO!$B$3:$B$1000="PROVEEDORES")*(UPPER(MAESTRO!$L$3:$L$1000)="CONFIRMADO")),ROWS($A$3:A102))),"")</f>
        <v/>
      </c>
      <c r="K102" s="24" t="str">
        <f ca="1">IFERROR(INDEX(MAESTRO!K:K,_xludf.AGGREGATE(15,6,ROW(MAESTRO!$B$3:$B$1000)/((MAESTRO!$B$3:$B$1000="PROVEEDORES")*(UPPER(MAESTRO!$L$3:$L$1000)="CONFIRMADO")),ROWS($A$3:A102))),"")</f>
        <v/>
      </c>
      <c r="L102" s="24" t="str">
        <f ca="1">IFERROR(INDEX(MAESTRO!L:L,_xludf.AGGREGATE(15,6,ROW(MAESTRO!$B$3:$B$1000)/((MAESTRO!$B$3:$B$1000="PROVEEDORES")*(UPPER(MAESTRO!$L$3:$L$1000)="CONFIRMADO")),ROWS($A$3:A102))),"")</f>
        <v/>
      </c>
      <c r="M102" s="24" t="str">
        <f ca="1">IFERROR(INDEX(MAESTRO!M:M,_xludf.AGGREGATE(15,6,ROW(MAESTRO!$B$3:$B$1000)/((MAESTRO!$B$3:$B$1000="PROVEEDORES")*(UPPER(MAESTRO!$L$3:$L$1000)="CONFIRMADO")),ROWS($A$3:A102))),"")</f>
        <v/>
      </c>
      <c r="N102" s="24" t="str">
        <f ca="1">IFERROR(INDEX(MAESTRO!N:N,_xludf.AGGREGATE(15,6,ROW(MAESTRO!$B$3:$B$1000)/((MAESTRO!$B$3:$B$1000="PROVEEDORES")*(UPPER(MAESTRO!$L$3:$L$1000)="CONFIRMADO")),ROWS($A$3:A102))),"")</f>
        <v/>
      </c>
      <c r="O102" s="24" t="str">
        <f ca="1">IFERROR(INDEX(MAESTRO!O:O,_xludf.AGGREGATE(15,6,ROW(MAESTRO!$B$3:$B$1000)/((MAESTRO!$B$3:$B$1000="PROVEEDORES")*(UPPER(MAESTRO!$L$3:$L$1000)="CONFIRMADO")),ROWS($A$3:A102))),"")</f>
        <v/>
      </c>
      <c r="P102" s="24" t="str">
        <f ca="1">IFERROR(INDEX(MAESTRO!P:P,_xludf.AGGREGATE(15,6,ROW(MAESTRO!$B$3:$B$1000)/((MAESTRO!$B$3:$B$1000="PROVEEDORES")*(UPPER(MAESTRO!$L$3:$L$1000)="CONFIRMADO")),ROWS($A$3:A102))),"")</f>
        <v/>
      </c>
      <c r="Q102" s="24" t="str">
        <f ca="1">IFERROR(INDEX(MAESTRO!Q:Q,_xludf.AGGREGATE(15,6,ROW(MAESTRO!$B$3:$B$1000)/((MAESTRO!$B$3:$B$1000="PROVEEDORES")*(UPPER(MAESTRO!$L$3:$L$1000)="CONFIRMADO")),ROWS($A$3:A102))),"")</f>
        <v/>
      </c>
      <c r="R102" s="24" t="str">
        <f ca="1">IFERROR(INDEX(MAESTRO!R:R,_xludf.AGGREGATE(15,6,ROW(MAESTRO!$B$3:$B$1000)/((MAESTRO!$B$3:$B$1000="PROVEEDORES")*(UPPER(MAESTRO!$L$3:$L$1000)="CONFIRMADO")),ROWS($A$3:A102))),"")</f>
        <v/>
      </c>
      <c r="S102" s="24" t="str">
        <f ca="1">IFERROR(INDEX(MAESTRO!S:S,_xludf.AGGREGATE(15,6,ROW(MAESTRO!$B$3:$B$1000)/((MAESTRO!$B$3:$B$1000="PROVEEDORES")*(UPPER(MAESTRO!$L$3:$L$1000)="CONFIRMADO")),ROWS($A$3:A102))),"")</f>
        <v/>
      </c>
      <c r="T102" s="24" t="str">
        <f ca="1">IFERROR(INDEX(MAESTRO!T:T,_xludf.AGGREGATE(15,6,ROW(MAESTRO!$B$3:$B$1000)/((MAESTRO!$B$3:$B$1000="PROVEEDORES")*(UPPER(MAESTRO!$L$3:$L$1000)="CONFIRMADO")),ROWS($A$3:A102))),"")</f>
        <v/>
      </c>
      <c r="U102" s="24" t="str">
        <f ca="1">IFERROR(INDEX(MAESTRO!U:U,_xludf.AGGREGATE(15,6,ROW(MAESTRO!$B$3:$B$1000)/((MAESTRO!$B$3:$B$1000="PROVEEDORES")*(UPPER(MAESTRO!$L$3:$L$1000)="CONFIRMADO")),ROWS($A$3:A102))),"")</f>
        <v/>
      </c>
      <c r="V102" s="24" t="str">
        <f ca="1">IFERROR(INDEX(MAESTRO!V:V,_xludf.AGGREGATE(15,6,ROW(MAESTRO!$B$3:$B$1000)/((MAESTRO!$B$3:$B$1000="PROVEEDORES")*(UPPER(MAESTRO!$L$3:$L$1000)="CONFIRMADO")),ROWS($A$3:A102))),"")</f>
        <v/>
      </c>
      <c r="W102" s="24" t="str">
        <f ca="1">IFERROR(INDEX(MAESTRO!W:W,_xludf.AGGREGATE(15,6,ROW(MAESTRO!$B$3:$B$1000)/((MAESTRO!$B$3:$B$1000="PROVEEDORES")*(UPPER(MAESTRO!$L$3:$L$1000)="CONFIRMADO")),ROWS($A$3:A102))),"")</f>
        <v/>
      </c>
      <c r="X102" s="24" t="str">
        <f ca="1">IFERROR(INDEX(MAESTRO!X:X,_xludf.AGGREGATE(15,6,ROW(MAESTRO!$B$3:$B$1000)/((MAESTRO!$B$3:$B$1000="PROVEEDORES")*(UPPER(MAESTRO!$L$3:$L$1000)="CONFIRMADO")),ROWS($A$3:A102))),"")</f>
        <v/>
      </c>
    </row>
    <row r="103" spans="1:24" ht="22.05" customHeight="1">
      <c r="A103" s="10" t="str">
        <f ca="1">IFERROR(INDEX(MAESTRO!A:A,_xludf.AGGREGATE(15,6,ROW(MAESTRO!$B$3:$B$1000)/((MAESTRO!$B$3:$B$1000="PROVEEDORES")*(UPPER(MAESTRO!$L$3:$L$1000)="CONFIRMADO")),ROWS($A$3:A103))),"")</f>
        <v/>
      </c>
      <c r="B103" s="10" t="str">
        <f ca="1">IFERROR(INDEX(MAESTRO!B:B,_xludf.AGGREGATE(15,6,ROW(MAESTRO!$B$3:$B$1000)/((MAESTRO!$B$3:$B$1000="PROVEEDORES")*(UPPER(MAESTRO!$L$3:$L$1000)="CONFIRMADO")),ROWS($A$3:A103))),"")</f>
        <v/>
      </c>
      <c r="C103" s="10" t="str">
        <f ca="1">IFERROR(INDEX(MAESTRO!C:C,_xludf.AGGREGATE(15,6,ROW(MAESTRO!$B$3:$B$1000)/((MAESTRO!$B$3:$B$1000="PROVEEDORES")*(UPPER(MAESTRO!$L$3:$L$1000)="CONFIRMADO")),ROWS($A$3:A103))),"")</f>
        <v/>
      </c>
      <c r="D103" s="10" t="str">
        <f ca="1">IFERROR(INDEX(MAESTRO!D:D,_xludf.AGGREGATE(15,6,ROW(MAESTRO!$B$3:$B$1000)/((MAESTRO!$B$3:$B$1000="PROVEEDORES")*(UPPER(MAESTRO!$L$3:$L$1000)="CONFIRMADO")),ROWS($A$3:A103))),"")</f>
        <v/>
      </c>
      <c r="E103" s="10" t="str">
        <f ca="1">IFERROR(INDEX(MAESTRO!E:E,_xludf.AGGREGATE(15,6,ROW(MAESTRO!$B$3:$B$1000)/((MAESTRO!$B$3:$B$1000="PROVEEDORES")*(UPPER(MAESTRO!$L$3:$L$1000)="CONFIRMADO")),ROWS($A$3:A103))),"")</f>
        <v/>
      </c>
      <c r="F103" s="10" t="str">
        <f ca="1">IFERROR(INDEX(MAESTRO!F:F,_xludf.AGGREGATE(15,6,ROW(MAESTRO!$B$3:$B$1000)/((MAESTRO!$B$3:$B$1000="PROVEEDORES")*(UPPER(MAESTRO!$L$3:$L$1000)="CONFIRMADO")),ROWS($A$3:A103))),"")</f>
        <v/>
      </c>
      <c r="G103" s="10" t="str">
        <f ca="1">IFERROR(INDEX(MAESTRO!G:G,_xludf.AGGREGATE(15,6,ROW(MAESTRO!$B$3:$B$1000)/((MAESTRO!$B$3:$B$1000="PROVEEDORES")*(UPPER(MAESTRO!$L$3:$L$1000)="CONFIRMADO")),ROWS($A$3:A103))),"")</f>
        <v/>
      </c>
      <c r="H103" s="10" t="str">
        <f ca="1">IFERROR(INDEX(MAESTRO!H:H,_xludf.AGGREGATE(15,6,ROW(MAESTRO!$B$3:$B$1000)/((MAESTRO!$B$3:$B$1000="PROVEEDORES")*(UPPER(MAESTRO!$L$3:$L$1000)="CONFIRMADO")),ROWS($A$3:A103))),"")</f>
        <v/>
      </c>
      <c r="I103" s="10" t="str">
        <f ca="1">IFERROR(INDEX(MAESTRO!I:I,_xludf.AGGREGATE(15,6,ROW(MAESTRO!$B$3:$B$1000)/((MAESTRO!$B$3:$B$1000="PROVEEDORES")*(UPPER(MAESTRO!$L$3:$L$1000)="CONFIRMADO")),ROWS($A$3:A103))),"")</f>
        <v/>
      </c>
      <c r="J103" s="10" t="str">
        <f ca="1">IFERROR(INDEX(MAESTRO!J:J,_xludf.AGGREGATE(15,6,ROW(MAESTRO!$B$3:$B$1000)/((MAESTRO!$B$3:$B$1000="PROVEEDORES")*(UPPER(MAESTRO!$L$3:$L$1000)="CONFIRMADO")),ROWS($A$3:A103))),"")</f>
        <v/>
      </c>
      <c r="K103" s="10" t="str">
        <f ca="1">IFERROR(INDEX(MAESTRO!K:K,_xludf.AGGREGATE(15,6,ROW(MAESTRO!$B$3:$B$1000)/((MAESTRO!$B$3:$B$1000="PROVEEDORES")*(UPPER(MAESTRO!$L$3:$L$1000)="CONFIRMADO")),ROWS($A$3:A103))),"")</f>
        <v/>
      </c>
      <c r="L103" s="10" t="str">
        <f ca="1">IFERROR(INDEX(MAESTRO!L:L,_xludf.AGGREGATE(15,6,ROW(MAESTRO!$B$3:$B$1000)/((MAESTRO!$B$3:$B$1000="PROVEEDORES")*(UPPER(MAESTRO!$L$3:$L$1000)="CONFIRMADO")),ROWS($A$3:A103))),"")</f>
        <v/>
      </c>
      <c r="M103" s="10" t="str">
        <f ca="1">IFERROR(INDEX(MAESTRO!M:M,_xludf.AGGREGATE(15,6,ROW(MAESTRO!$B$3:$B$1000)/((MAESTRO!$B$3:$B$1000="PROVEEDORES")*(UPPER(MAESTRO!$L$3:$L$1000)="CONFIRMADO")),ROWS($A$3:A103))),"")</f>
        <v/>
      </c>
      <c r="N103" s="10" t="str">
        <f ca="1">IFERROR(INDEX(MAESTRO!N:N,_xludf.AGGREGATE(15,6,ROW(MAESTRO!$B$3:$B$1000)/((MAESTRO!$B$3:$B$1000="PROVEEDORES")*(UPPER(MAESTRO!$L$3:$L$1000)="CONFIRMADO")),ROWS($A$3:A103))),"")</f>
        <v/>
      </c>
      <c r="O103" s="10" t="str">
        <f ca="1">IFERROR(INDEX(MAESTRO!O:O,_xludf.AGGREGATE(15,6,ROW(MAESTRO!$B$3:$B$1000)/((MAESTRO!$B$3:$B$1000="PROVEEDORES")*(UPPER(MAESTRO!$L$3:$L$1000)="CONFIRMADO")),ROWS($A$3:A103))),"")</f>
        <v/>
      </c>
      <c r="P103" s="10" t="str">
        <f ca="1">IFERROR(INDEX(MAESTRO!P:P,_xludf.AGGREGATE(15,6,ROW(MAESTRO!$B$3:$B$1000)/((MAESTRO!$B$3:$B$1000="PROVEEDORES")*(UPPER(MAESTRO!$L$3:$L$1000)="CONFIRMADO")),ROWS($A$3:A103))),"")</f>
        <v/>
      </c>
      <c r="Q103" s="10" t="str">
        <f ca="1">IFERROR(INDEX(MAESTRO!Q:Q,_xludf.AGGREGATE(15,6,ROW(MAESTRO!$B$3:$B$1000)/((MAESTRO!$B$3:$B$1000="PROVEEDORES")*(UPPER(MAESTRO!$L$3:$L$1000)="CONFIRMADO")),ROWS($A$3:A103))),"")</f>
        <v/>
      </c>
      <c r="R103" s="10" t="str">
        <f ca="1">IFERROR(INDEX(MAESTRO!R:R,_xludf.AGGREGATE(15,6,ROW(MAESTRO!$B$3:$B$1000)/((MAESTRO!$B$3:$B$1000="PROVEEDORES")*(UPPER(MAESTRO!$L$3:$L$1000)="CONFIRMADO")),ROWS($A$3:A103))),"")</f>
        <v/>
      </c>
      <c r="S103" s="10" t="str">
        <f ca="1">IFERROR(INDEX(MAESTRO!S:S,_xludf.AGGREGATE(15,6,ROW(MAESTRO!$B$3:$B$1000)/((MAESTRO!$B$3:$B$1000="PROVEEDORES")*(UPPER(MAESTRO!$L$3:$L$1000)="CONFIRMADO")),ROWS($A$3:A103))),"")</f>
        <v/>
      </c>
      <c r="T103" s="10" t="str">
        <f ca="1">IFERROR(INDEX(MAESTRO!T:T,_xludf.AGGREGATE(15,6,ROW(MAESTRO!$B$3:$B$1000)/((MAESTRO!$B$3:$B$1000="PROVEEDORES")*(UPPER(MAESTRO!$L$3:$L$1000)="CONFIRMADO")),ROWS($A$3:A103))),"")</f>
        <v/>
      </c>
      <c r="U103" s="10" t="str">
        <f ca="1">IFERROR(INDEX(MAESTRO!U:U,_xludf.AGGREGATE(15,6,ROW(MAESTRO!$B$3:$B$1000)/((MAESTRO!$B$3:$B$1000="PROVEEDORES")*(UPPER(MAESTRO!$L$3:$L$1000)="CONFIRMADO")),ROWS($A$3:A103))),"")</f>
        <v/>
      </c>
      <c r="V103" s="10" t="str">
        <f ca="1">IFERROR(INDEX(MAESTRO!V:V,_xludf.AGGREGATE(15,6,ROW(MAESTRO!$B$3:$B$1000)/((MAESTRO!$B$3:$B$1000="PROVEEDORES")*(UPPER(MAESTRO!$L$3:$L$1000)="CONFIRMADO")),ROWS($A$3:A103))),"")</f>
        <v/>
      </c>
      <c r="W103" s="10" t="str">
        <f ca="1">IFERROR(INDEX(MAESTRO!W:W,_xludf.AGGREGATE(15,6,ROW(MAESTRO!$B$3:$B$1000)/((MAESTRO!$B$3:$B$1000="PROVEEDORES")*(UPPER(MAESTRO!$L$3:$L$1000)="CONFIRMADO")),ROWS($A$3:A103))),"")</f>
        <v/>
      </c>
      <c r="X103" s="10" t="str">
        <f ca="1">IFERROR(INDEX(MAESTRO!X:X,_xludf.AGGREGATE(15,6,ROW(MAESTRO!$B$3:$B$1000)/((MAESTRO!$B$3:$B$1000="PROVEEDORES")*(UPPER(MAESTRO!$L$3:$L$1000)="CONFIRMADO")),ROWS($A$3:A103))),"")</f>
        <v/>
      </c>
    </row>
    <row r="104" spans="1:24" ht="22.05" customHeight="1">
      <c r="A104" s="24" t="str">
        <f ca="1">IFERROR(INDEX(MAESTRO!A:A,_xludf.AGGREGATE(15,6,ROW(MAESTRO!$B$3:$B$1000)/((MAESTRO!$B$3:$B$1000="PROVEEDORES")*(UPPER(MAESTRO!$L$3:$L$1000)="CONFIRMADO")),ROWS($A$3:A104))),"")</f>
        <v/>
      </c>
      <c r="B104" s="24" t="str">
        <f ca="1">IFERROR(INDEX(MAESTRO!B:B,_xludf.AGGREGATE(15,6,ROW(MAESTRO!$B$3:$B$1000)/((MAESTRO!$B$3:$B$1000="PROVEEDORES")*(UPPER(MAESTRO!$L$3:$L$1000)="CONFIRMADO")),ROWS($A$3:A104))),"")</f>
        <v/>
      </c>
      <c r="C104" s="24" t="str">
        <f ca="1">IFERROR(INDEX(MAESTRO!C:C,_xludf.AGGREGATE(15,6,ROW(MAESTRO!$B$3:$B$1000)/((MAESTRO!$B$3:$B$1000="PROVEEDORES")*(UPPER(MAESTRO!$L$3:$L$1000)="CONFIRMADO")),ROWS($A$3:A104))),"")</f>
        <v/>
      </c>
      <c r="D104" s="24" t="str">
        <f ca="1">IFERROR(INDEX(MAESTRO!D:D,_xludf.AGGREGATE(15,6,ROW(MAESTRO!$B$3:$B$1000)/((MAESTRO!$B$3:$B$1000="PROVEEDORES")*(UPPER(MAESTRO!$L$3:$L$1000)="CONFIRMADO")),ROWS($A$3:A104))),"")</f>
        <v/>
      </c>
      <c r="E104" s="24" t="str">
        <f ca="1">IFERROR(INDEX(MAESTRO!E:E,_xludf.AGGREGATE(15,6,ROW(MAESTRO!$B$3:$B$1000)/((MAESTRO!$B$3:$B$1000="PROVEEDORES")*(UPPER(MAESTRO!$L$3:$L$1000)="CONFIRMADO")),ROWS($A$3:A104))),"")</f>
        <v/>
      </c>
      <c r="F104" s="24" t="str">
        <f ca="1">IFERROR(INDEX(MAESTRO!F:F,_xludf.AGGREGATE(15,6,ROW(MAESTRO!$B$3:$B$1000)/((MAESTRO!$B$3:$B$1000="PROVEEDORES")*(UPPER(MAESTRO!$L$3:$L$1000)="CONFIRMADO")),ROWS($A$3:A104))),"")</f>
        <v/>
      </c>
      <c r="G104" s="24" t="str">
        <f ca="1">IFERROR(INDEX(MAESTRO!G:G,_xludf.AGGREGATE(15,6,ROW(MAESTRO!$B$3:$B$1000)/((MAESTRO!$B$3:$B$1000="PROVEEDORES")*(UPPER(MAESTRO!$L$3:$L$1000)="CONFIRMADO")),ROWS($A$3:A104))),"")</f>
        <v/>
      </c>
      <c r="H104" s="24" t="str">
        <f ca="1">IFERROR(INDEX(MAESTRO!H:H,_xludf.AGGREGATE(15,6,ROW(MAESTRO!$B$3:$B$1000)/((MAESTRO!$B$3:$B$1000="PROVEEDORES")*(UPPER(MAESTRO!$L$3:$L$1000)="CONFIRMADO")),ROWS($A$3:A104))),"")</f>
        <v/>
      </c>
      <c r="I104" s="24" t="str">
        <f ca="1">IFERROR(INDEX(MAESTRO!I:I,_xludf.AGGREGATE(15,6,ROW(MAESTRO!$B$3:$B$1000)/((MAESTRO!$B$3:$B$1000="PROVEEDORES")*(UPPER(MAESTRO!$L$3:$L$1000)="CONFIRMADO")),ROWS($A$3:A104))),"")</f>
        <v/>
      </c>
      <c r="J104" s="24" t="str">
        <f ca="1">IFERROR(INDEX(MAESTRO!J:J,_xludf.AGGREGATE(15,6,ROW(MAESTRO!$B$3:$B$1000)/((MAESTRO!$B$3:$B$1000="PROVEEDORES")*(UPPER(MAESTRO!$L$3:$L$1000)="CONFIRMADO")),ROWS($A$3:A104))),"")</f>
        <v/>
      </c>
      <c r="K104" s="24" t="str">
        <f ca="1">IFERROR(INDEX(MAESTRO!K:K,_xludf.AGGREGATE(15,6,ROW(MAESTRO!$B$3:$B$1000)/((MAESTRO!$B$3:$B$1000="PROVEEDORES")*(UPPER(MAESTRO!$L$3:$L$1000)="CONFIRMADO")),ROWS($A$3:A104))),"")</f>
        <v/>
      </c>
      <c r="L104" s="24" t="str">
        <f ca="1">IFERROR(INDEX(MAESTRO!L:L,_xludf.AGGREGATE(15,6,ROW(MAESTRO!$B$3:$B$1000)/((MAESTRO!$B$3:$B$1000="PROVEEDORES")*(UPPER(MAESTRO!$L$3:$L$1000)="CONFIRMADO")),ROWS($A$3:A104))),"")</f>
        <v/>
      </c>
      <c r="M104" s="24" t="str">
        <f ca="1">IFERROR(INDEX(MAESTRO!M:M,_xludf.AGGREGATE(15,6,ROW(MAESTRO!$B$3:$B$1000)/((MAESTRO!$B$3:$B$1000="PROVEEDORES")*(UPPER(MAESTRO!$L$3:$L$1000)="CONFIRMADO")),ROWS($A$3:A104))),"")</f>
        <v/>
      </c>
      <c r="N104" s="24" t="str">
        <f ca="1">IFERROR(INDEX(MAESTRO!N:N,_xludf.AGGREGATE(15,6,ROW(MAESTRO!$B$3:$B$1000)/((MAESTRO!$B$3:$B$1000="PROVEEDORES")*(UPPER(MAESTRO!$L$3:$L$1000)="CONFIRMADO")),ROWS($A$3:A104))),"")</f>
        <v/>
      </c>
      <c r="O104" s="24" t="str">
        <f ca="1">IFERROR(INDEX(MAESTRO!O:O,_xludf.AGGREGATE(15,6,ROW(MAESTRO!$B$3:$B$1000)/((MAESTRO!$B$3:$B$1000="PROVEEDORES")*(UPPER(MAESTRO!$L$3:$L$1000)="CONFIRMADO")),ROWS($A$3:A104))),"")</f>
        <v/>
      </c>
      <c r="P104" s="24" t="str">
        <f ca="1">IFERROR(INDEX(MAESTRO!P:P,_xludf.AGGREGATE(15,6,ROW(MAESTRO!$B$3:$B$1000)/((MAESTRO!$B$3:$B$1000="PROVEEDORES")*(UPPER(MAESTRO!$L$3:$L$1000)="CONFIRMADO")),ROWS($A$3:A104))),"")</f>
        <v/>
      </c>
      <c r="Q104" s="24" t="str">
        <f ca="1">IFERROR(INDEX(MAESTRO!Q:Q,_xludf.AGGREGATE(15,6,ROW(MAESTRO!$B$3:$B$1000)/((MAESTRO!$B$3:$B$1000="PROVEEDORES")*(UPPER(MAESTRO!$L$3:$L$1000)="CONFIRMADO")),ROWS($A$3:A104))),"")</f>
        <v/>
      </c>
      <c r="R104" s="24" t="str">
        <f ca="1">IFERROR(INDEX(MAESTRO!R:R,_xludf.AGGREGATE(15,6,ROW(MAESTRO!$B$3:$B$1000)/((MAESTRO!$B$3:$B$1000="PROVEEDORES")*(UPPER(MAESTRO!$L$3:$L$1000)="CONFIRMADO")),ROWS($A$3:A104))),"")</f>
        <v/>
      </c>
      <c r="S104" s="24" t="str">
        <f ca="1">IFERROR(INDEX(MAESTRO!S:S,_xludf.AGGREGATE(15,6,ROW(MAESTRO!$B$3:$B$1000)/((MAESTRO!$B$3:$B$1000="PROVEEDORES")*(UPPER(MAESTRO!$L$3:$L$1000)="CONFIRMADO")),ROWS($A$3:A104))),"")</f>
        <v/>
      </c>
      <c r="T104" s="24" t="str">
        <f ca="1">IFERROR(INDEX(MAESTRO!T:T,_xludf.AGGREGATE(15,6,ROW(MAESTRO!$B$3:$B$1000)/((MAESTRO!$B$3:$B$1000="PROVEEDORES")*(UPPER(MAESTRO!$L$3:$L$1000)="CONFIRMADO")),ROWS($A$3:A104))),"")</f>
        <v/>
      </c>
      <c r="U104" s="24" t="str">
        <f ca="1">IFERROR(INDEX(MAESTRO!U:U,_xludf.AGGREGATE(15,6,ROW(MAESTRO!$B$3:$B$1000)/((MAESTRO!$B$3:$B$1000="PROVEEDORES")*(UPPER(MAESTRO!$L$3:$L$1000)="CONFIRMADO")),ROWS($A$3:A104))),"")</f>
        <v/>
      </c>
      <c r="V104" s="24" t="str">
        <f ca="1">IFERROR(INDEX(MAESTRO!V:V,_xludf.AGGREGATE(15,6,ROW(MAESTRO!$B$3:$B$1000)/((MAESTRO!$B$3:$B$1000="PROVEEDORES")*(UPPER(MAESTRO!$L$3:$L$1000)="CONFIRMADO")),ROWS($A$3:A104))),"")</f>
        <v/>
      </c>
      <c r="W104" s="24" t="str">
        <f ca="1">IFERROR(INDEX(MAESTRO!W:W,_xludf.AGGREGATE(15,6,ROW(MAESTRO!$B$3:$B$1000)/((MAESTRO!$B$3:$B$1000="PROVEEDORES")*(UPPER(MAESTRO!$L$3:$L$1000)="CONFIRMADO")),ROWS($A$3:A104))),"")</f>
        <v/>
      </c>
      <c r="X104" s="24" t="str">
        <f ca="1">IFERROR(INDEX(MAESTRO!X:X,_xludf.AGGREGATE(15,6,ROW(MAESTRO!$B$3:$B$1000)/((MAESTRO!$B$3:$B$1000="PROVEEDORES")*(UPPER(MAESTRO!$L$3:$L$1000)="CONFIRMADO")),ROWS($A$3:A104))),"")</f>
        <v/>
      </c>
    </row>
    <row r="105" spans="1:24" ht="22.05" customHeight="1">
      <c r="A105" s="10" t="str">
        <f ca="1">IFERROR(INDEX(MAESTRO!A:A,_xludf.AGGREGATE(15,6,ROW(MAESTRO!$B$3:$B$1000)/((MAESTRO!$B$3:$B$1000="PROVEEDORES")*(UPPER(MAESTRO!$L$3:$L$1000)="CONFIRMADO")),ROWS($A$3:A105))),"")</f>
        <v/>
      </c>
      <c r="B105" s="10" t="str">
        <f ca="1">IFERROR(INDEX(MAESTRO!B:B,_xludf.AGGREGATE(15,6,ROW(MAESTRO!$B$3:$B$1000)/((MAESTRO!$B$3:$B$1000="PROVEEDORES")*(UPPER(MAESTRO!$L$3:$L$1000)="CONFIRMADO")),ROWS($A$3:A105))),"")</f>
        <v/>
      </c>
      <c r="C105" s="10" t="str">
        <f ca="1">IFERROR(INDEX(MAESTRO!C:C,_xludf.AGGREGATE(15,6,ROW(MAESTRO!$B$3:$B$1000)/((MAESTRO!$B$3:$B$1000="PROVEEDORES")*(UPPER(MAESTRO!$L$3:$L$1000)="CONFIRMADO")),ROWS($A$3:A105))),"")</f>
        <v/>
      </c>
      <c r="D105" s="10" t="str">
        <f ca="1">IFERROR(INDEX(MAESTRO!D:D,_xludf.AGGREGATE(15,6,ROW(MAESTRO!$B$3:$B$1000)/((MAESTRO!$B$3:$B$1000="PROVEEDORES")*(UPPER(MAESTRO!$L$3:$L$1000)="CONFIRMADO")),ROWS($A$3:A105))),"")</f>
        <v/>
      </c>
      <c r="E105" s="10" t="str">
        <f ca="1">IFERROR(INDEX(MAESTRO!E:E,_xludf.AGGREGATE(15,6,ROW(MAESTRO!$B$3:$B$1000)/((MAESTRO!$B$3:$B$1000="PROVEEDORES")*(UPPER(MAESTRO!$L$3:$L$1000)="CONFIRMADO")),ROWS($A$3:A105))),"")</f>
        <v/>
      </c>
      <c r="F105" s="10" t="str">
        <f ca="1">IFERROR(INDEX(MAESTRO!F:F,_xludf.AGGREGATE(15,6,ROW(MAESTRO!$B$3:$B$1000)/((MAESTRO!$B$3:$B$1000="PROVEEDORES")*(UPPER(MAESTRO!$L$3:$L$1000)="CONFIRMADO")),ROWS($A$3:A105))),"")</f>
        <v/>
      </c>
      <c r="G105" s="10" t="str">
        <f ca="1">IFERROR(INDEX(MAESTRO!G:G,_xludf.AGGREGATE(15,6,ROW(MAESTRO!$B$3:$B$1000)/((MAESTRO!$B$3:$B$1000="PROVEEDORES")*(UPPER(MAESTRO!$L$3:$L$1000)="CONFIRMADO")),ROWS($A$3:A105))),"")</f>
        <v/>
      </c>
      <c r="H105" s="10" t="str">
        <f ca="1">IFERROR(INDEX(MAESTRO!H:H,_xludf.AGGREGATE(15,6,ROW(MAESTRO!$B$3:$B$1000)/((MAESTRO!$B$3:$B$1000="PROVEEDORES")*(UPPER(MAESTRO!$L$3:$L$1000)="CONFIRMADO")),ROWS($A$3:A105))),"")</f>
        <v/>
      </c>
      <c r="I105" s="10" t="str">
        <f ca="1">IFERROR(INDEX(MAESTRO!I:I,_xludf.AGGREGATE(15,6,ROW(MAESTRO!$B$3:$B$1000)/((MAESTRO!$B$3:$B$1000="PROVEEDORES")*(UPPER(MAESTRO!$L$3:$L$1000)="CONFIRMADO")),ROWS($A$3:A105))),"")</f>
        <v/>
      </c>
      <c r="J105" s="10" t="str">
        <f ca="1">IFERROR(INDEX(MAESTRO!J:J,_xludf.AGGREGATE(15,6,ROW(MAESTRO!$B$3:$B$1000)/((MAESTRO!$B$3:$B$1000="PROVEEDORES")*(UPPER(MAESTRO!$L$3:$L$1000)="CONFIRMADO")),ROWS($A$3:A105))),"")</f>
        <v/>
      </c>
      <c r="K105" s="10" t="str">
        <f ca="1">IFERROR(INDEX(MAESTRO!K:K,_xludf.AGGREGATE(15,6,ROW(MAESTRO!$B$3:$B$1000)/((MAESTRO!$B$3:$B$1000="PROVEEDORES")*(UPPER(MAESTRO!$L$3:$L$1000)="CONFIRMADO")),ROWS($A$3:A105))),"")</f>
        <v/>
      </c>
      <c r="L105" s="10" t="str">
        <f ca="1">IFERROR(INDEX(MAESTRO!L:L,_xludf.AGGREGATE(15,6,ROW(MAESTRO!$B$3:$B$1000)/((MAESTRO!$B$3:$B$1000="PROVEEDORES")*(UPPER(MAESTRO!$L$3:$L$1000)="CONFIRMADO")),ROWS($A$3:A105))),"")</f>
        <v/>
      </c>
      <c r="M105" s="10" t="str">
        <f ca="1">IFERROR(INDEX(MAESTRO!M:M,_xludf.AGGREGATE(15,6,ROW(MAESTRO!$B$3:$B$1000)/((MAESTRO!$B$3:$B$1000="PROVEEDORES")*(UPPER(MAESTRO!$L$3:$L$1000)="CONFIRMADO")),ROWS($A$3:A105))),"")</f>
        <v/>
      </c>
      <c r="N105" s="10" t="str">
        <f ca="1">IFERROR(INDEX(MAESTRO!N:N,_xludf.AGGREGATE(15,6,ROW(MAESTRO!$B$3:$B$1000)/((MAESTRO!$B$3:$B$1000="PROVEEDORES")*(UPPER(MAESTRO!$L$3:$L$1000)="CONFIRMADO")),ROWS($A$3:A105))),"")</f>
        <v/>
      </c>
      <c r="O105" s="10" t="str">
        <f ca="1">IFERROR(INDEX(MAESTRO!O:O,_xludf.AGGREGATE(15,6,ROW(MAESTRO!$B$3:$B$1000)/((MAESTRO!$B$3:$B$1000="PROVEEDORES")*(UPPER(MAESTRO!$L$3:$L$1000)="CONFIRMADO")),ROWS($A$3:A105))),"")</f>
        <v/>
      </c>
      <c r="P105" s="10" t="str">
        <f ca="1">IFERROR(INDEX(MAESTRO!P:P,_xludf.AGGREGATE(15,6,ROW(MAESTRO!$B$3:$B$1000)/((MAESTRO!$B$3:$B$1000="PROVEEDORES")*(UPPER(MAESTRO!$L$3:$L$1000)="CONFIRMADO")),ROWS($A$3:A105))),"")</f>
        <v/>
      </c>
      <c r="Q105" s="10" t="str">
        <f ca="1">IFERROR(INDEX(MAESTRO!Q:Q,_xludf.AGGREGATE(15,6,ROW(MAESTRO!$B$3:$B$1000)/((MAESTRO!$B$3:$B$1000="PROVEEDORES")*(UPPER(MAESTRO!$L$3:$L$1000)="CONFIRMADO")),ROWS($A$3:A105))),"")</f>
        <v/>
      </c>
      <c r="R105" s="10" t="str">
        <f ca="1">IFERROR(INDEX(MAESTRO!R:R,_xludf.AGGREGATE(15,6,ROW(MAESTRO!$B$3:$B$1000)/((MAESTRO!$B$3:$B$1000="PROVEEDORES")*(UPPER(MAESTRO!$L$3:$L$1000)="CONFIRMADO")),ROWS($A$3:A105))),"")</f>
        <v/>
      </c>
      <c r="S105" s="10" t="str">
        <f ca="1">IFERROR(INDEX(MAESTRO!S:S,_xludf.AGGREGATE(15,6,ROW(MAESTRO!$B$3:$B$1000)/((MAESTRO!$B$3:$B$1000="PROVEEDORES")*(UPPER(MAESTRO!$L$3:$L$1000)="CONFIRMADO")),ROWS($A$3:A105))),"")</f>
        <v/>
      </c>
      <c r="T105" s="10" t="str">
        <f ca="1">IFERROR(INDEX(MAESTRO!T:T,_xludf.AGGREGATE(15,6,ROW(MAESTRO!$B$3:$B$1000)/((MAESTRO!$B$3:$B$1000="PROVEEDORES")*(UPPER(MAESTRO!$L$3:$L$1000)="CONFIRMADO")),ROWS($A$3:A105))),"")</f>
        <v/>
      </c>
      <c r="U105" s="10" t="str">
        <f ca="1">IFERROR(INDEX(MAESTRO!U:U,_xludf.AGGREGATE(15,6,ROW(MAESTRO!$B$3:$B$1000)/((MAESTRO!$B$3:$B$1000="PROVEEDORES")*(UPPER(MAESTRO!$L$3:$L$1000)="CONFIRMADO")),ROWS($A$3:A105))),"")</f>
        <v/>
      </c>
      <c r="V105" s="10" t="str">
        <f ca="1">IFERROR(INDEX(MAESTRO!V:V,_xludf.AGGREGATE(15,6,ROW(MAESTRO!$B$3:$B$1000)/((MAESTRO!$B$3:$B$1000="PROVEEDORES")*(UPPER(MAESTRO!$L$3:$L$1000)="CONFIRMADO")),ROWS($A$3:A105))),"")</f>
        <v/>
      </c>
      <c r="W105" s="10" t="str">
        <f ca="1">IFERROR(INDEX(MAESTRO!W:W,_xludf.AGGREGATE(15,6,ROW(MAESTRO!$B$3:$B$1000)/((MAESTRO!$B$3:$B$1000="PROVEEDORES")*(UPPER(MAESTRO!$L$3:$L$1000)="CONFIRMADO")),ROWS($A$3:A105))),"")</f>
        <v/>
      </c>
      <c r="X105" s="10" t="str">
        <f ca="1">IFERROR(INDEX(MAESTRO!X:X,_xludf.AGGREGATE(15,6,ROW(MAESTRO!$B$3:$B$1000)/((MAESTRO!$B$3:$B$1000="PROVEEDORES")*(UPPER(MAESTRO!$L$3:$L$1000)="CONFIRMADO")),ROWS($A$3:A105))),"")</f>
        <v/>
      </c>
    </row>
    <row r="106" spans="1:24" ht="22.05" customHeight="1">
      <c r="A106" s="24" t="str">
        <f ca="1">IFERROR(INDEX(MAESTRO!A:A,_xludf.AGGREGATE(15,6,ROW(MAESTRO!$B$3:$B$1000)/((MAESTRO!$B$3:$B$1000="PROVEEDORES")*(UPPER(MAESTRO!$L$3:$L$1000)="CONFIRMADO")),ROWS($A$3:A106))),"")</f>
        <v/>
      </c>
      <c r="B106" s="24" t="str">
        <f ca="1">IFERROR(INDEX(MAESTRO!B:B,_xludf.AGGREGATE(15,6,ROW(MAESTRO!$B$3:$B$1000)/((MAESTRO!$B$3:$B$1000="PROVEEDORES")*(UPPER(MAESTRO!$L$3:$L$1000)="CONFIRMADO")),ROWS($A$3:A106))),"")</f>
        <v/>
      </c>
      <c r="C106" s="24" t="str">
        <f ca="1">IFERROR(INDEX(MAESTRO!C:C,_xludf.AGGREGATE(15,6,ROW(MAESTRO!$B$3:$B$1000)/((MAESTRO!$B$3:$B$1000="PROVEEDORES")*(UPPER(MAESTRO!$L$3:$L$1000)="CONFIRMADO")),ROWS($A$3:A106))),"")</f>
        <v/>
      </c>
      <c r="D106" s="24" t="str">
        <f ca="1">IFERROR(INDEX(MAESTRO!D:D,_xludf.AGGREGATE(15,6,ROW(MAESTRO!$B$3:$B$1000)/((MAESTRO!$B$3:$B$1000="PROVEEDORES")*(UPPER(MAESTRO!$L$3:$L$1000)="CONFIRMADO")),ROWS($A$3:A106))),"")</f>
        <v/>
      </c>
      <c r="E106" s="24" t="str">
        <f ca="1">IFERROR(INDEX(MAESTRO!E:E,_xludf.AGGREGATE(15,6,ROW(MAESTRO!$B$3:$B$1000)/((MAESTRO!$B$3:$B$1000="PROVEEDORES")*(UPPER(MAESTRO!$L$3:$L$1000)="CONFIRMADO")),ROWS($A$3:A106))),"")</f>
        <v/>
      </c>
      <c r="F106" s="24" t="str">
        <f ca="1">IFERROR(INDEX(MAESTRO!F:F,_xludf.AGGREGATE(15,6,ROW(MAESTRO!$B$3:$B$1000)/((MAESTRO!$B$3:$B$1000="PROVEEDORES")*(UPPER(MAESTRO!$L$3:$L$1000)="CONFIRMADO")),ROWS($A$3:A106))),"")</f>
        <v/>
      </c>
      <c r="G106" s="24" t="str">
        <f ca="1">IFERROR(INDEX(MAESTRO!G:G,_xludf.AGGREGATE(15,6,ROW(MAESTRO!$B$3:$B$1000)/((MAESTRO!$B$3:$B$1000="PROVEEDORES")*(UPPER(MAESTRO!$L$3:$L$1000)="CONFIRMADO")),ROWS($A$3:A106))),"")</f>
        <v/>
      </c>
      <c r="H106" s="24" t="str">
        <f ca="1">IFERROR(INDEX(MAESTRO!H:H,_xludf.AGGREGATE(15,6,ROW(MAESTRO!$B$3:$B$1000)/((MAESTRO!$B$3:$B$1000="PROVEEDORES")*(UPPER(MAESTRO!$L$3:$L$1000)="CONFIRMADO")),ROWS($A$3:A106))),"")</f>
        <v/>
      </c>
      <c r="I106" s="24" t="str">
        <f ca="1">IFERROR(INDEX(MAESTRO!I:I,_xludf.AGGREGATE(15,6,ROW(MAESTRO!$B$3:$B$1000)/((MAESTRO!$B$3:$B$1000="PROVEEDORES")*(UPPER(MAESTRO!$L$3:$L$1000)="CONFIRMADO")),ROWS($A$3:A106))),"")</f>
        <v/>
      </c>
      <c r="J106" s="24" t="str">
        <f ca="1">IFERROR(INDEX(MAESTRO!J:J,_xludf.AGGREGATE(15,6,ROW(MAESTRO!$B$3:$B$1000)/((MAESTRO!$B$3:$B$1000="PROVEEDORES")*(UPPER(MAESTRO!$L$3:$L$1000)="CONFIRMADO")),ROWS($A$3:A106))),"")</f>
        <v/>
      </c>
      <c r="K106" s="24" t="str">
        <f ca="1">IFERROR(INDEX(MAESTRO!K:K,_xludf.AGGREGATE(15,6,ROW(MAESTRO!$B$3:$B$1000)/((MAESTRO!$B$3:$B$1000="PROVEEDORES")*(UPPER(MAESTRO!$L$3:$L$1000)="CONFIRMADO")),ROWS($A$3:A106))),"")</f>
        <v/>
      </c>
      <c r="L106" s="24" t="str">
        <f ca="1">IFERROR(INDEX(MAESTRO!L:L,_xludf.AGGREGATE(15,6,ROW(MAESTRO!$B$3:$B$1000)/((MAESTRO!$B$3:$B$1000="PROVEEDORES")*(UPPER(MAESTRO!$L$3:$L$1000)="CONFIRMADO")),ROWS($A$3:A106))),"")</f>
        <v/>
      </c>
      <c r="M106" s="24" t="str">
        <f ca="1">IFERROR(INDEX(MAESTRO!M:M,_xludf.AGGREGATE(15,6,ROW(MAESTRO!$B$3:$B$1000)/((MAESTRO!$B$3:$B$1000="PROVEEDORES")*(UPPER(MAESTRO!$L$3:$L$1000)="CONFIRMADO")),ROWS($A$3:A106))),"")</f>
        <v/>
      </c>
      <c r="N106" s="24" t="str">
        <f ca="1">IFERROR(INDEX(MAESTRO!N:N,_xludf.AGGREGATE(15,6,ROW(MAESTRO!$B$3:$B$1000)/((MAESTRO!$B$3:$B$1000="PROVEEDORES")*(UPPER(MAESTRO!$L$3:$L$1000)="CONFIRMADO")),ROWS($A$3:A106))),"")</f>
        <v/>
      </c>
      <c r="O106" s="24" t="str">
        <f ca="1">IFERROR(INDEX(MAESTRO!O:O,_xludf.AGGREGATE(15,6,ROW(MAESTRO!$B$3:$B$1000)/((MAESTRO!$B$3:$B$1000="PROVEEDORES")*(UPPER(MAESTRO!$L$3:$L$1000)="CONFIRMADO")),ROWS($A$3:A106))),"")</f>
        <v/>
      </c>
      <c r="P106" s="24" t="str">
        <f ca="1">IFERROR(INDEX(MAESTRO!P:P,_xludf.AGGREGATE(15,6,ROW(MAESTRO!$B$3:$B$1000)/((MAESTRO!$B$3:$B$1000="PROVEEDORES")*(UPPER(MAESTRO!$L$3:$L$1000)="CONFIRMADO")),ROWS($A$3:A106))),"")</f>
        <v/>
      </c>
      <c r="Q106" s="24" t="str">
        <f ca="1">IFERROR(INDEX(MAESTRO!Q:Q,_xludf.AGGREGATE(15,6,ROW(MAESTRO!$B$3:$B$1000)/((MAESTRO!$B$3:$B$1000="PROVEEDORES")*(UPPER(MAESTRO!$L$3:$L$1000)="CONFIRMADO")),ROWS($A$3:A106))),"")</f>
        <v/>
      </c>
      <c r="R106" s="24" t="str">
        <f ca="1">IFERROR(INDEX(MAESTRO!R:R,_xludf.AGGREGATE(15,6,ROW(MAESTRO!$B$3:$B$1000)/((MAESTRO!$B$3:$B$1000="PROVEEDORES")*(UPPER(MAESTRO!$L$3:$L$1000)="CONFIRMADO")),ROWS($A$3:A106))),"")</f>
        <v/>
      </c>
      <c r="S106" s="24" t="str">
        <f ca="1">IFERROR(INDEX(MAESTRO!S:S,_xludf.AGGREGATE(15,6,ROW(MAESTRO!$B$3:$B$1000)/((MAESTRO!$B$3:$B$1000="PROVEEDORES")*(UPPER(MAESTRO!$L$3:$L$1000)="CONFIRMADO")),ROWS($A$3:A106))),"")</f>
        <v/>
      </c>
      <c r="T106" s="24" t="str">
        <f ca="1">IFERROR(INDEX(MAESTRO!T:T,_xludf.AGGREGATE(15,6,ROW(MAESTRO!$B$3:$B$1000)/((MAESTRO!$B$3:$B$1000="PROVEEDORES")*(UPPER(MAESTRO!$L$3:$L$1000)="CONFIRMADO")),ROWS($A$3:A106))),"")</f>
        <v/>
      </c>
      <c r="U106" s="24" t="str">
        <f ca="1">IFERROR(INDEX(MAESTRO!U:U,_xludf.AGGREGATE(15,6,ROW(MAESTRO!$B$3:$B$1000)/((MAESTRO!$B$3:$B$1000="PROVEEDORES")*(UPPER(MAESTRO!$L$3:$L$1000)="CONFIRMADO")),ROWS($A$3:A106))),"")</f>
        <v/>
      </c>
      <c r="V106" s="24" t="str">
        <f ca="1">IFERROR(INDEX(MAESTRO!V:V,_xludf.AGGREGATE(15,6,ROW(MAESTRO!$B$3:$B$1000)/((MAESTRO!$B$3:$B$1000="PROVEEDORES")*(UPPER(MAESTRO!$L$3:$L$1000)="CONFIRMADO")),ROWS($A$3:A106))),"")</f>
        <v/>
      </c>
      <c r="W106" s="24" t="str">
        <f ca="1">IFERROR(INDEX(MAESTRO!W:W,_xludf.AGGREGATE(15,6,ROW(MAESTRO!$B$3:$B$1000)/((MAESTRO!$B$3:$B$1000="PROVEEDORES")*(UPPER(MAESTRO!$L$3:$L$1000)="CONFIRMADO")),ROWS($A$3:A106))),"")</f>
        <v/>
      </c>
      <c r="X106" s="24" t="str">
        <f ca="1">IFERROR(INDEX(MAESTRO!X:X,_xludf.AGGREGATE(15,6,ROW(MAESTRO!$B$3:$B$1000)/((MAESTRO!$B$3:$B$1000="PROVEEDORES")*(UPPER(MAESTRO!$L$3:$L$1000)="CONFIRMADO")),ROWS($A$3:A106))),"")</f>
        <v/>
      </c>
    </row>
    <row r="107" spans="1:24" ht="22.05" customHeight="1">
      <c r="A107" s="10" t="str">
        <f ca="1">IFERROR(INDEX(MAESTRO!A:A,_xludf.AGGREGATE(15,6,ROW(MAESTRO!$B$3:$B$1000)/((MAESTRO!$B$3:$B$1000="PROVEEDORES")*(UPPER(MAESTRO!$L$3:$L$1000)="CONFIRMADO")),ROWS($A$3:A107))),"")</f>
        <v/>
      </c>
      <c r="B107" s="10" t="str">
        <f ca="1">IFERROR(INDEX(MAESTRO!B:B,_xludf.AGGREGATE(15,6,ROW(MAESTRO!$B$3:$B$1000)/((MAESTRO!$B$3:$B$1000="PROVEEDORES")*(UPPER(MAESTRO!$L$3:$L$1000)="CONFIRMADO")),ROWS($A$3:A107))),"")</f>
        <v/>
      </c>
      <c r="C107" s="10" t="str">
        <f ca="1">IFERROR(INDEX(MAESTRO!C:C,_xludf.AGGREGATE(15,6,ROW(MAESTRO!$B$3:$B$1000)/((MAESTRO!$B$3:$B$1000="PROVEEDORES")*(UPPER(MAESTRO!$L$3:$L$1000)="CONFIRMADO")),ROWS($A$3:A107))),"")</f>
        <v/>
      </c>
      <c r="D107" s="10" t="str">
        <f ca="1">IFERROR(INDEX(MAESTRO!D:D,_xludf.AGGREGATE(15,6,ROW(MAESTRO!$B$3:$B$1000)/((MAESTRO!$B$3:$B$1000="PROVEEDORES")*(UPPER(MAESTRO!$L$3:$L$1000)="CONFIRMADO")),ROWS($A$3:A107))),"")</f>
        <v/>
      </c>
      <c r="E107" s="10" t="str">
        <f ca="1">IFERROR(INDEX(MAESTRO!E:E,_xludf.AGGREGATE(15,6,ROW(MAESTRO!$B$3:$B$1000)/((MAESTRO!$B$3:$B$1000="PROVEEDORES")*(UPPER(MAESTRO!$L$3:$L$1000)="CONFIRMADO")),ROWS($A$3:A107))),"")</f>
        <v/>
      </c>
      <c r="F107" s="10" t="str">
        <f ca="1">IFERROR(INDEX(MAESTRO!F:F,_xludf.AGGREGATE(15,6,ROW(MAESTRO!$B$3:$B$1000)/((MAESTRO!$B$3:$B$1000="PROVEEDORES")*(UPPER(MAESTRO!$L$3:$L$1000)="CONFIRMADO")),ROWS($A$3:A107))),"")</f>
        <v/>
      </c>
      <c r="G107" s="10" t="str">
        <f ca="1">IFERROR(INDEX(MAESTRO!G:G,_xludf.AGGREGATE(15,6,ROW(MAESTRO!$B$3:$B$1000)/((MAESTRO!$B$3:$B$1000="PROVEEDORES")*(UPPER(MAESTRO!$L$3:$L$1000)="CONFIRMADO")),ROWS($A$3:A107))),"")</f>
        <v/>
      </c>
      <c r="H107" s="10" t="str">
        <f ca="1">IFERROR(INDEX(MAESTRO!H:H,_xludf.AGGREGATE(15,6,ROW(MAESTRO!$B$3:$B$1000)/((MAESTRO!$B$3:$B$1000="PROVEEDORES")*(UPPER(MAESTRO!$L$3:$L$1000)="CONFIRMADO")),ROWS($A$3:A107))),"")</f>
        <v/>
      </c>
      <c r="I107" s="10" t="str">
        <f ca="1">IFERROR(INDEX(MAESTRO!I:I,_xludf.AGGREGATE(15,6,ROW(MAESTRO!$B$3:$B$1000)/((MAESTRO!$B$3:$B$1000="PROVEEDORES")*(UPPER(MAESTRO!$L$3:$L$1000)="CONFIRMADO")),ROWS($A$3:A107))),"")</f>
        <v/>
      </c>
      <c r="J107" s="10" t="str">
        <f ca="1">IFERROR(INDEX(MAESTRO!J:J,_xludf.AGGREGATE(15,6,ROW(MAESTRO!$B$3:$B$1000)/((MAESTRO!$B$3:$B$1000="PROVEEDORES")*(UPPER(MAESTRO!$L$3:$L$1000)="CONFIRMADO")),ROWS($A$3:A107))),"")</f>
        <v/>
      </c>
      <c r="K107" s="10" t="str">
        <f ca="1">IFERROR(INDEX(MAESTRO!K:K,_xludf.AGGREGATE(15,6,ROW(MAESTRO!$B$3:$B$1000)/((MAESTRO!$B$3:$B$1000="PROVEEDORES")*(UPPER(MAESTRO!$L$3:$L$1000)="CONFIRMADO")),ROWS($A$3:A107))),"")</f>
        <v/>
      </c>
      <c r="L107" s="10" t="str">
        <f ca="1">IFERROR(INDEX(MAESTRO!L:L,_xludf.AGGREGATE(15,6,ROW(MAESTRO!$B$3:$B$1000)/((MAESTRO!$B$3:$B$1000="PROVEEDORES")*(UPPER(MAESTRO!$L$3:$L$1000)="CONFIRMADO")),ROWS($A$3:A107))),"")</f>
        <v/>
      </c>
      <c r="M107" s="10" t="str">
        <f ca="1">IFERROR(INDEX(MAESTRO!M:M,_xludf.AGGREGATE(15,6,ROW(MAESTRO!$B$3:$B$1000)/((MAESTRO!$B$3:$B$1000="PROVEEDORES")*(UPPER(MAESTRO!$L$3:$L$1000)="CONFIRMADO")),ROWS($A$3:A107))),"")</f>
        <v/>
      </c>
      <c r="N107" s="10" t="str">
        <f ca="1">IFERROR(INDEX(MAESTRO!N:N,_xludf.AGGREGATE(15,6,ROW(MAESTRO!$B$3:$B$1000)/((MAESTRO!$B$3:$B$1000="PROVEEDORES")*(UPPER(MAESTRO!$L$3:$L$1000)="CONFIRMADO")),ROWS($A$3:A107))),"")</f>
        <v/>
      </c>
      <c r="O107" s="10" t="str">
        <f ca="1">IFERROR(INDEX(MAESTRO!O:O,_xludf.AGGREGATE(15,6,ROW(MAESTRO!$B$3:$B$1000)/((MAESTRO!$B$3:$B$1000="PROVEEDORES")*(UPPER(MAESTRO!$L$3:$L$1000)="CONFIRMADO")),ROWS($A$3:A107))),"")</f>
        <v/>
      </c>
      <c r="P107" s="10" t="str">
        <f ca="1">IFERROR(INDEX(MAESTRO!P:P,_xludf.AGGREGATE(15,6,ROW(MAESTRO!$B$3:$B$1000)/((MAESTRO!$B$3:$B$1000="PROVEEDORES")*(UPPER(MAESTRO!$L$3:$L$1000)="CONFIRMADO")),ROWS($A$3:A107))),"")</f>
        <v/>
      </c>
      <c r="Q107" s="10" t="str">
        <f ca="1">IFERROR(INDEX(MAESTRO!Q:Q,_xludf.AGGREGATE(15,6,ROW(MAESTRO!$B$3:$B$1000)/((MAESTRO!$B$3:$B$1000="PROVEEDORES")*(UPPER(MAESTRO!$L$3:$L$1000)="CONFIRMADO")),ROWS($A$3:A107))),"")</f>
        <v/>
      </c>
      <c r="R107" s="10" t="str">
        <f ca="1">IFERROR(INDEX(MAESTRO!R:R,_xludf.AGGREGATE(15,6,ROW(MAESTRO!$B$3:$B$1000)/((MAESTRO!$B$3:$B$1000="PROVEEDORES")*(UPPER(MAESTRO!$L$3:$L$1000)="CONFIRMADO")),ROWS($A$3:A107))),"")</f>
        <v/>
      </c>
      <c r="S107" s="10" t="str">
        <f ca="1">IFERROR(INDEX(MAESTRO!S:S,_xludf.AGGREGATE(15,6,ROW(MAESTRO!$B$3:$B$1000)/((MAESTRO!$B$3:$B$1000="PROVEEDORES")*(UPPER(MAESTRO!$L$3:$L$1000)="CONFIRMADO")),ROWS($A$3:A107))),"")</f>
        <v/>
      </c>
      <c r="T107" s="10" t="str">
        <f ca="1">IFERROR(INDEX(MAESTRO!T:T,_xludf.AGGREGATE(15,6,ROW(MAESTRO!$B$3:$B$1000)/((MAESTRO!$B$3:$B$1000="PROVEEDORES")*(UPPER(MAESTRO!$L$3:$L$1000)="CONFIRMADO")),ROWS($A$3:A107))),"")</f>
        <v/>
      </c>
      <c r="U107" s="10" t="str">
        <f ca="1">IFERROR(INDEX(MAESTRO!U:U,_xludf.AGGREGATE(15,6,ROW(MAESTRO!$B$3:$B$1000)/((MAESTRO!$B$3:$B$1000="PROVEEDORES")*(UPPER(MAESTRO!$L$3:$L$1000)="CONFIRMADO")),ROWS($A$3:A107))),"")</f>
        <v/>
      </c>
      <c r="V107" s="10" t="str">
        <f ca="1">IFERROR(INDEX(MAESTRO!V:V,_xludf.AGGREGATE(15,6,ROW(MAESTRO!$B$3:$B$1000)/((MAESTRO!$B$3:$B$1000="PROVEEDORES")*(UPPER(MAESTRO!$L$3:$L$1000)="CONFIRMADO")),ROWS($A$3:A107))),"")</f>
        <v/>
      </c>
      <c r="W107" s="10" t="str">
        <f ca="1">IFERROR(INDEX(MAESTRO!W:W,_xludf.AGGREGATE(15,6,ROW(MAESTRO!$B$3:$B$1000)/((MAESTRO!$B$3:$B$1000="PROVEEDORES")*(UPPER(MAESTRO!$L$3:$L$1000)="CONFIRMADO")),ROWS($A$3:A107))),"")</f>
        <v/>
      </c>
      <c r="X107" s="10" t="str">
        <f ca="1">IFERROR(INDEX(MAESTRO!X:X,_xludf.AGGREGATE(15,6,ROW(MAESTRO!$B$3:$B$1000)/((MAESTRO!$B$3:$B$1000="PROVEEDORES")*(UPPER(MAESTRO!$L$3:$L$1000)="CONFIRMADO")),ROWS($A$3:A107))),"")</f>
        <v/>
      </c>
    </row>
    <row r="108" spans="1:24" ht="22.05" customHeight="1">
      <c r="A108" s="24" t="str">
        <f ca="1">IFERROR(INDEX(MAESTRO!A:A,_xludf.AGGREGATE(15,6,ROW(MAESTRO!$B$3:$B$1000)/((MAESTRO!$B$3:$B$1000="PROVEEDORES")*(UPPER(MAESTRO!$L$3:$L$1000)="CONFIRMADO")),ROWS($A$3:A108))),"")</f>
        <v/>
      </c>
      <c r="B108" s="24" t="str">
        <f ca="1">IFERROR(INDEX(MAESTRO!B:B,_xludf.AGGREGATE(15,6,ROW(MAESTRO!$B$3:$B$1000)/((MAESTRO!$B$3:$B$1000="PROVEEDORES")*(UPPER(MAESTRO!$L$3:$L$1000)="CONFIRMADO")),ROWS($A$3:A108))),"")</f>
        <v/>
      </c>
      <c r="C108" s="24" t="str">
        <f ca="1">IFERROR(INDEX(MAESTRO!C:C,_xludf.AGGREGATE(15,6,ROW(MAESTRO!$B$3:$B$1000)/((MAESTRO!$B$3:$B$1000="PROVEEDORES")*(UPPER(MAESTRO!$L$3:$L$1000)="CONFIRMADO")),ROWS($A$3:A108))),"")</f>
        <v/>
      </c>
      <c r="D108" s="24" t="str">
        <f ca="1">IFERROR(INDEX(MAESTRO!D:D,_xludf.AGGREGATE(15,6,ROW(MAESTRO!$B$3:$B$1000)/((MAESTRO!$B$3:$B$1000="PROVEEDORES")*(UPPER(MAESTRO!$L$3:$L$1000)="CONFIRMADO")),ROWS($A$3:A108))),"")</f>
        <v/>
      </c>
      <c r="E108" s="24" t="str">
        <f ca="1">IFERROR(INDEX(MAESTRO!E:E,_xludf.AGGREGATE(15,6,ROW(MAESTRO!$B$3:$B$1000)/((MAESTRO!$B$3:$B$1000="PROVEEDORES")*(UPPER(MAESTRO!$L$3:$L$1000)="CONFIRMADO")),ROWS($A$3:A108))),"")</f>
        <v/>
      </c>
      <c r="F108" s="24" t="str">
        <f ca="1">IFERROR(INDEX(MAESTRO!F:F,_xludf.AGGREGATE(15,6,ROW(MAESTRO!$B$3:$B$1000)/((MAESTRO!$B$3:$B$1000="PROVEEDORES")*(UPPER(MAESTRO!$L$3:$L$1000)="CONFIRMADO")),ROWS($A$3:A108))),"")</f>
        <v/>
      </c>
      <c r="G108" s="24" t="str">
        <f ca="1">IFERROR(INDEX(MAESTRO!G:G,_xludf.AGGREGATE(15,6,ROW(MAESTRO!$B$3:$B$1000)/((MAESTRO!$B$3:$B$1000="PROVEEDORES")*(UPPER(MAESTRO!$L$3:$L$1000)="CONFIRMADO")),ROWS($A$3:A108))),"")</f>
        <v/>
      </c>
      <c r="H108" s="24" t="str">
        <f ca="1">IFERROR(INDEX(MAESTRO!H:H,_xludf.AGGREGATE(15,6,ROW(MAESTRO!$B$3:$B$1000)/((MAESTRO!$B$3:$B$1000="PROVEEDORES")*(UPPER(MAESTRO!$L$3:$L$1000)="CONFIRMADO")),ROWS($A$3:A108))),"")</f>
        <v/>
      </c>
      <c r="I108" s="24" t="str">
        <f ca="1">IFERROR(INDEX(MAESTRO!I:I,_xludf.AGGREGATE(15,6,ROW(MAESTRO!$B$3:$B$1000)/((MAESTRO!$B$3:$B$1000="PROVEEDORES")*(UPPER(MAESTRO!$L$3:$L$1000)="CONFIRMADO")),ROWS($A$3:A108))),"")</f>
        <v/>
      </c>
      <c r="J108" s="24" t="str">
        <f ca="1">IFERROR(INDEX(MAESTRO!J:J,_xludf.AGGREGATE(15,6,ROW(MAESTRO!$B$3:$B$1000)/((MAESTRO!$B$3:$B$1000="PROVEEDORES")*(UPPER(MAESTRO!$L$3:$L$1000)="CONFIRMADO")),ROWS($A$3:A108))),"")</f>
        <v/>
      </c>
      <c r="K108" s="24" t="str">
        <f ca="1">IFERROR(INDEX(MAESTRO!K:K,_xludf.AGGREGATE(15,6,ROW(MAESTRO!$B$3:$B$1000)/((MAESTRO!$B$3:$B$1000="PROVEEDORES")*(UPPER(MAESTRO!$L$3:$L$1000)="CONFIRMADO")),ROWS($A$3:A108))),"")</f>
        <v/>
      </c>
      <c r="L108" s="24" t="str">
        <f ca="1">IFERROR(INDEX(MAESTRO!L:L,_xludf.AGGREGATE(15,6,ROW(MAESTRO!$B$3:$B$1000)/((MAESTRO!$B$3:$B$1000="PROVEEDORES")*(UPPER(MAESTRO!$L$3:$L$1000)="CONFIRMADO")),ROWS($A$3:A108))),"")</f>
        <v/>
      </c>
      <c r="M108" s="24" t="str">
        <f ca="1">IFERROR(INDEX(MAESTRO!M:M,_xludf.AGGREGATE(15,6,ROW(MAESTRO!$B$3:$B$1000)/((MAESTRO!$B$3:$B$1000="PROVEEDORES")*(UPPER(MAESTRO!$L$3:$L$1000)="CONFIRMADO")),ROWS($A$3:A108))),"")</f>
        <v/>
      </c>
      <c r="N108" s="24" t="str">
        <f ca="1">IFERROR(INDEX(MAESTRO!N:N,_xludf.AGGREGATE(15,6,ROW(MAESTRO!$B$3:$B$1000)/((MAESTRO!$B$3:$B$1000="PROVEEDORES")*(UPPER(MAESTRO!$L$3:$L$1000)="CONFIRMADO")),ROWS($A$3:A108))),"")</f>
        <v/>
      </c>
      <c r="O108" s="24" t="str">
        <f ca="1">IFERROR(INDEX(MAESTRO!O:O,_xludf.AGGREGATE(15,6,ROW(MAESTRO!$B$3:$B$1000)/((MAESTRO!$B$3:$B$1000="PROVEEDORES")*(UPPER(MAESTRO!$L$3:$L$1000)="CONFIRMADO")),ROWS($A$3:A108))),"")</f>
        <v/>
      </c>
      <c r="P108" s="24" t="str">
        <f ca="1">IFERROR(INDEX(MAESTRO!P:P,_xludf.AGGREGATE(15,6,ROW(MAESTRO!$B$3:$B$1000)/((MAESTRO!$B$3:$B$1000="PROVEEDORES")*(UPPER(MAESTRO!$L$3:$L$1000)="CONFIRMADO")),ROWS($A$3:A108))),"")</f>
        <v/>
      </c>
      <c r="Q108" s="24" t="str">
        <f ca="1">IFERROR(INDEX(MAESTRO!Q:Q,_xludf.AGGREGATE(15,6,ROW(MAESTRO!$B$3:$B$1000)/((MAESTRO!$B$3:$B$1000="PROVEEDORES")*(UPPER(MAESTRO!$L$3:$L$1000)="CONFIRMADO")),ROWS($A$3:A108))),"")</f>
        <v/>
      </c>
      <c r="R108" s="24" t="str">
        <f ca="1">IFERROR(INDEX(MAESTRO!R:R,_xludf.AGGREGATE(15,6,ROW(MAESTRO!$B$3:$B$1000)/((MAESTRO!$B$3:$B$1000="PROVEEDORES")*(UPPER(MAESTRO!$L$3:$L$1000)="CONFIRMADO")),ROWS($A$3:A108))),"")</f>
        <v/>
      </c>
      <c r="S108" s="24" t="str">
        <f ca="1">IFERROR(INDEX(MAESTRO!S:S,_xludf.AGGREGATE(15,6,ROW(MAESTRO!$B$3:$B$1000)/((MAESTRO!$B$3:$B$1000="PROVEEDORES")*(UPPER(MAESTRO!$L$3:$L$1000)="CONFIRMADO")),ROWS($A$3:A108))),"")</f>
        <v/>
      </c>
      <c r="T108" s="24" t="str">
        <f ca="1">IFERROR(INDEX(MAESTRO!T:T,_xludf.AGGREGATE(15,6,ROW(MAESTRO!$B$3:$B$1000)/((MAESTRO!$B$3:$B$1000="PROVEEDORES")*(UPPER(MAESTRO!$L$3:$L$1000)="CONFIRMADO")),ROWS($A$3:A108))),"")</f>
        <v/>
      </c>
      <c r="U108" s="24" t="str">
        <f ca="1">IFERROR(INDEX(MAESTRO!U:U,_xludf.AGGREGATE(15,6,ROW(MAESTRO!$B$3:$B$1000)/((MAESTRO!$B$3:$B$1000="PROVEEDORES")*(UPPER(MAESTRO!$L$3:$L$1000)="CONFIRMADO")),ROWS($A$3:A108))),"")</f>
        <v/>
      </c>
      <c r="V108" s="24" t="str">
        <f ca="1">IFERROR(INDEX(MAESTRO!V:V,_xludf.AGGREGATE(15,6,ROW(MAESTRO!$B$3:$B$1000)/((MAESTRO!$B$3:$B$1000="PROVEEDORES")*(UPPER(MAESTRO!$L$3:$L$1000)="CONFIRMADO")),ROWS($A$3:A108))),"")</f>
        <v/>
      </c>
      <c r="W108" s="24" t="str">
        <f ca="1">IFERROR(INDEX(MAESTRO!W:W,_xludf.AGGREGATE(15,6,ROW(MAESTRO!$B$3:$B$1000)/((MAESTRO!$B$3:$B$1000="PROVEEDORES")*(UPPER(MAESTRO!$L$3:$L$1000)="CONFIRMADO")),ROWS($A$3:A108))),"")</f>
        <v/>
      </c>
      <c r="X108" s="24" t="str">
        <f ca="1">IFERROR(INDEX(MAESTRO!X:X,_xludf.AGGREGATE(15,6,ROW(MAESTRO!$B$3:$B$1000)/((MAESTRO!$B$3:$B$1000="PROVEEDORES")*(UPPER(MAESTRO!$L$3:$L$1000)="CONFIRMADO")),ROWS($A$3:A108))),"")</f>
        <v/>
      </c>
    </row>
    <row r="109" spans="1:24" ht="22.05" customHeight="1">
      <c r="A109" s="10" t="str">
        <f ca="1">IFERROR(INDEX(MAESTRO!A:A,_xludf.AGGREGATE(15,6,ROW(MAESTRO!$B$3:$B$1000)/((MAESTRO!$B$3:$B$1000="PROVEEDORES")*(UPPER(MAESTRO!$L$3:$L$1000)="CONFIRMADO")),ROWS($A$3:A109))),"")</f>
        <v/>
      </c>
      <c r="B109" s="10" t="str">
        <f ca="1">IFERROR(INDEX(MAESTRO!B:B,_xludf.AGGREGATE(15,6,ROW(MAESTRO!$B$3:$B$1000)/((MAESTRO!$B$3:$B$1000="PROVEEDORES")*(UPPER(MAESTRO!$L$3:$L$1000)="CONFIRMADO")),ROWS($A$3:A109))),"")</f>
        <v/>
      </c>
      <c r="C109" s="10" t="str">
        <f ca="1">IFERROR(INDEX(MAESTRO!C:C,_xludf.AGGREGATE(15,6,ROW(MAESTRO!$B$3:$B$1000)/((MAESTRO!$B$3:$B$1000="PROVEEDORES")*(UPPER(MAESTRO!$L$3:$L$1000)="CONFIRMADO")),ROWS($A$3:A109))),"")</f>
        <v/>
      </c>
      <c r="D109" s="10" t="str">
        <f ca="1">IFERROR(INDEX(MAESTRO!D:D,_xludf.AGGREGATE(15,6,ROW(MAESTRO!$B$3:$B$1000)/((MAESTRO!$B$3:$B$1000="PROVEEDORES")*(UPPER(MAESTRO!$L$3:$L$1000)="CONFIRMADO")),ROWS($A$3:A109))),"")</f>
        <v/>
      </c>
      <c r="E109" s="10" t="str">
        <f ca="1">IFERROR(INDEX(MAESTRO!E:E,_xludf.AGGREGATE(15,6,ROW(MAESTRO!$B$3:$B$1000)/((MAESTRO!$B$3:$B$1000="PROVEEDORES")*(UPPER(MAESTRO!$L$3:$L$1000)="CONFIRMADO")),ROWS($A$3:A109))),"")</f>
        <v/>
      </c>
      <c r="F109" s="10" t="str">
        <f ca="1">IFERROR(INDEX(MAESTRO!F:F,_xludf.AGGREGATE(15,6,ROW(MAESTRO!$B$3:$B$1000)/((MAESTRO!$B$3:$B$1000="PROVEEDORES")*(UPPER(MAESTRO!$L$3:$L$1000)="CONFIRMADO")),ROWS($A$3:A109))),"")</f>
        <v/>
      </c>
      <c r="G109" s="10" t="str">
        <f ca="1">IFERROR(INDEX(MAESTRO!G:G,_xludf.AGGREGATE(15,6,ROW(MAESTRO!$B$3:$B$1000)/((MAESTRO!$B$3:$B$1000="PROVEEDORES")*(UPPER(MAESTRO!$L$3:$L$1000)="CONFIRMADO")),ROWS($A$3:A109))),"")</f>
        <v/>
      </c>
      <c r="H109" s="10" t="str">
        <f ca="1">IFERROR(INDEX(MAESTRO!H:H,_xludf.AGGREGATE(15,6,ROW(MAESTRO!$B$3:$B$1000)/((MAESTRO!$B$3:$B$1000="PROVEEDORES")*(UPPER(MAESTRO!$L$3:$L$1000)="CONFIRMADO")),ROWS($A$3:A109))),"")</f>
        <v/>
      </c>
      <c r="I109" s="10" t="str">
        <f ca="1">IFERROR(INDEX(MAESTRO!I:I,_xludf.AGGREGATE(15,6,ROW(MAESTRO!$B$3:$B$1000)/((MAESTRO!$B$3:$B$1000="PROVEEDORES")*(UPPER(MAESTRO!$L$3:$L$1000)="CONFIRMADO")),ROWS($A$3:A109))),"")</f>
        <v/>
      </c>
      <c r="J109" s="10" t="str">
        <f ca="1">IFERROR(INDEX(MAESTRO!J:J,_xludf.AGGREGATE(15,6,ROW(MAESTRO!$B$3:$B$1000)/((MAESTRO!$B$3:$B$1000="PROVEEDORES")*(UPPER(MAESTRO!$L$3:$L$1000)="CONFIRMADO")),ROWS($A$3:A109))),"")</f>
        <v/>
      </c>
      <c r="K109" s="10" t="str">
        <f ca="1">IFERROR(INDEX(MAESTRO!K:K,_xludf.AGGREGATE(15,6,ROW(MAESTRO!$B$3:$B$1000)/((MAESTRO!$B$3:$B$1000="PROVEEDORES")*(UPPER(MAESTRO!$L$3:$L$1000)="CONFIRMADO")),ROWS($A$3:A109))),"")</f>
        <v/>
      </c>
      <c r="L109" s="10" t="str">
        <f ca="1">IFERROR(INDEX(MAESTRO!L:L,_xludf.AGGREGATE(15,6,ROW(MAESTRO!$B$3:$B$1000)/((MAESTRO!$B$3:$B$1000="PROVEEDORES")*(UPPER(MAESTRO!$L$3:$L$1000)="CONFIRMADO")),ROWS($A$3:A109))),"")</f>
        <v/>
      </c>
      <c r="M109" s="10" t="str">
        <f ca="1">IFERROR(INDEX(MAESTRO!M:M,_xludf.AGGREGATE(15,6,ROW(MAESTRO!$B$3:$B$1000)/((MAESTRO!$B$3:$B$1000="PROVEEDORES")*(UPPER(MAESTRO!$L$3:$L$1000)="CONFIRMADO")),ROWS($A$3:A109))),"")</f>
        <v/>
      </c>
      <c r="N109" s="10" t="str">
        <f ca="1">IFERROR(INDEX(MAESTRO!N:N,_xludf.AGGREGATE(15,6,ROW(MAESTRO!$B$3:$B$1000)/((MAESTRO!$B$3:$B$1000="PROVEEDORES")*(UPPER(MAESTRO!$L$3:$L$1000)="CONFIRMADO")),ROWS($A$3:A109))),"")</f>
        <v/>
      </c>
      <c r="O109" s="10" t="str">
        <f ca="1">IFERROR(INDEX(MAESTRO!O:O,_xludf.AGGREGATE(15,6,ROW(MAESTRO!$B$3:$B$1000)/((MAESTRO!$B$3:$B$1000="PROVEEDORES")*(UPPER(MAESTRO!$L$3:$L$1000)="CONFIRMADO")),ROWS($A$3:A109))),"")</f>
        <v/>
      </c>
      <c r="P109" s="10" t="str">
        <f ca="1">IFERROR(INDEX(MAESTRO!P:P,_xludf.AGGREGATE(15,6,ROW(MAESTRO!$B$3:$B$1000)/((MAESTRO!$B$3:$B$1000="PROVEEDORES")*(UPPER(MAESTRO!$L$3:$L$1000)="CONFIRMADO")),ROWS($A$3:A109))),"")</f>
        <v/>
      </c>
      <c r="Q109" s="10" t="str">
        <f ca="1">IFERROR(INDEX(MAESTRO!Q:Q,_xludf.AGGREGATE(15,6,ROW(MAESTRO!$B$3:$B$1000)/((MAESTRO!$B$3:$B$1000="PROVEEDORES")*(UPPER(MAESTRO!$L$3:$L$1000)="CONFIRMADO")),ROWS($A$3:A109))),"")</f>
        <v/>
      </c>
      <c r="R109" s="10" t="str">
        <f ca="1">IFERROR(INDEX(MAESTRO!R:R,_xludf.AGGREGATE(15,6,ROW(MAESTRO!$B$3:$B$1000)/((MAESTRO!$B$3:$B$1000="PROVEEDORES")*(UPPER(MAESTRO!$L$3:$L$1000)="CONFIRMADO")),ROWS($A$3:A109))),"")</f>
        <v/>
      </c>
      <c r="S109" s="10" t="str">
        <f ca="1">IFERROR(INDEX(MAESTRO!S:S,_xludf.AGGREGATE(15,6,ROW(MAESTRO!$B$3:$B$1000)/((MAESTRO!$B$3:$B$1000="PROVEEDORES")*(UPPER(MAESTRO!$L$3:$L$1000)="CONFIRMADO")),ROWS($A$3:A109))),"")</f>
        <v/>
      </c>
      <c r="T109" s="10" t="str">
        <f ca="1">IFERROR(INDEX(MAESTRO!T:T,_xludf.AGGREGATE(15,6,ROW(MAESTRO!$B$3:$B$1000)/((MAESTRO!$B$3:$B$1000="PROVEEDORES")*(UPPER(MAESTRO!$L$3:$L$1000)="CONFIRMADO")),ROWS($A$3:A109))),"")</f>
        <v/>
      </c>
      <c r="U109" s="10" t="str">
        <f ca="1">IFERROR(INDEX(MAESTRO!U:U,_xludf.AGGREGATE(15,6,ROW(MAESTRO!$B$3:$B$1000)/((MAESTRO!$B$3:$B$1000="PROVEEDORES")*(UPPER(MAESTRO!$L$3:$L$1000)="CONFIRMADO")),ROWS($A$3:A109))),"")</f>
        <v/>
      </c>
      <c r="V109" s="10" t="str">
        <f ca="1">IFERROR(INDEX(MAESTRO!V:V,_xludf.AGGREGATE(15,6,ROW(MAESTRO!$B$3:$B$1000)/((MAESTRO!$B$3:$B$1000="PROVEEDORES")*(UPPER(MAESTRO!$L$3:$L$1000)="CONFIRMADO")),ROWS($A$3:A109))),"")</f>
        <v/>
      </c>
      <c r="W109" s="10" t="str">
        <f ca="1">IFERROR(INDEX(MAESTRO!W:W,_xludf.AGGREGATE(15,6,ROW(MAESTRO!$B$3:$B$1000)/((MAESTRO!$B$3:$B$1000="PROVEEDORES")*(UPPER(MAESTRO!$L$3:$L$1000)="CONFIRMADO")),ROWS($A$3:A109))),"")</f>
        <v/>
      </c>
      <c r="X109" s="10" t="str">
        <f ca="1">IFERROR(INDEX(MAESTRO!X:X,_xludf.AGGREGATE(15,6,ROW(MAESTRO!$B$3:$B$1000)/((MAESTRO!$B$3:$B$1000="PROVEEDORES")*(UPPER(MAESTRO!$L$3:$L$1000)="CONFIRMADO")),ROWS($A$3:A109))),"")</f>
        <v/>
      </c>
    </row>
    <row r="110" spans="1:24" ht="22.05" customHeight="1">
      <c r="A110" s="24" t="str">
        <f ca="1">IFERROR(INDEX(MAESTRO!A:A,_xludf.AGGREGATE(15,6,ROW(MAESTRO!$B$3:$B$1000)/((MAESTRO!$B$3:$B$1000="PROVEEDORES")*(UPPER(MAESTRO!$L$3:$L$1000)="CONFIRMADO")),ROWS($A$3:A110))),"")</f>
        <v/>
      </c>
      <c r="B110" s="24" t="str">
        <f ca="1">IFERROR(INDEX(MAESTRO!B:B,_xludf.AGGREGATE(15,6,ROW(MAESTRO!$B$3:$B$1000)/((MAESTRO!$B$3:$B$1000="PROVEEDORES")*(UPPER(MAESTRO!$L$3:$L$1000)="CONFIRMADO")),ROWS($A$3:A110))),"")</f>
        <v/>
      </c>
      <c r="C110" s="24" t="str">
        <f ca="1">IFERROR(INDEX(MAESTRO!C:C,_xludf.AGGREGATE(15,6,ROW(MAESTRO!$B$3:$B$1000)/((MAESTRO!$B$3:$B$1000="PROVEEDORES")*(UPPER(MAESTRO!$L$3:$L$1000)="CONFIRMADO")),ROWS($A$3:A110))),"")</f>
        <v/>
      </c>
      <c r="D110" s="24" t="str">
        <f ca="1">IFERROR(INDEX(MAESTRO!D:D,_xludf.AGGREGATE(15,6,ROW(MAESTRO!$B$3:$B$1000)/((MAESTRO!$B$3:$B$1000="PROVEEDORES")*(UPPER(MAESTRO!$L$3:$L$1000)="CONFIRMADO")),ROWS($A$3:A110))),"")</f>
        <v/>
      </c>
      <c r="E110" s="24" t="str">
        <f ca="1">IFERROR(INDEX(MAESTRO!E:E,_xludf.AGGREGATE(15,6,ROW(MAESTRO!$B$3:$B$1000)/((MAESTRO!$B$3:$B$1000="PROVEEDORES")*(UPPER(MAESTRO!$L$3:$L$1000)="CONFIRMADO")),ROWS($A$3:A110))),"")</f>
        <v/>
      </c>
      <c r="F110" s="24" t="str">
        <f ca="1">IFERROR(INDEX(MAESTRO!F:F,_xludf.AGGREGATE(15,6,ROW(MAESTRO!$B$3:$B$1000)/((MAESTRO!$B$3:$B$1000="PROVEEDORES")*(UPPER(MAESTRO!$L$3:$L$1000)="CONFIRMADO")),ROWS($A$3:A110))),"")</f>
        <v/>
      </c>
      <c r="G110" s="24" t="str">
        <f ca="1">IFERROR(INDEX(MAESTRO!G:G,_xludf.AGGREGATE(15,6,ROW(MAESTRO!$B$3:$B$1000)/((MAESTRO!$B$3:$B$1000="PROVEEDORES")*(UPPER(MAESTRO!$L$3:$L$1000)="CONFIRMADO")),ROWS($A$3:A110))),"")</f>
        <v/>
      </c>
      <c r="H110" s="24" t="str">
        <f ca="1">IFERROR(INDEX(MAESTRO!H:H,_xludf.AGGREGATE(15,6,ROW(MAESTRO!$B$3:$B$1000)/((MAESTRO!$B$3:$B$1000="PROVEEDORES")*(UPPER(MAESTRO!$L$3:$L$1000)="CONFIRMADO")),ROWS($A$3:A110))),"")</f>
        <v/>
      </c>
      <c r="I110" s="24" t="str">
        <f ca="1">IFERROR(INDEX(MAESTRO!I:I,_xludf.AGGREGATE(15,6,ROW(MAESTRO!$B$3:$B$1000)/((MAESTRO!$B$3:$B$1000="PROVEEDORES")*(UPPER(MAESTRO!$L$3:$L$1000)="CONFIRMADO")),ROWS($A$3:A110))),"")</f>
        <v/>
      </c>
      <c r="J110" s="24" t="str">
        <f ca="1">IFERROR(INDEX(MAESTRO!J:J,_xludf.AGGREGATE(15,6,ROW(MAESTRO!$B$3:$B$1000)/((MAESTRO!$B$3:$B$1000="PROVEEDORES")*(UPPER(MAESTRO!$L$3:$L$1000)="CONFIRMADO")),ROWS($A$3:A110))),"")</f>
        <v/>
      </c>
      <c r="K110" s="24" t="str">
        <f ca="1">IFERROR(INDEX(MAESTRO!K:K,_xludf.AGGREGATE(15,6,ROW(MAESTRO!$B$3:$B$1000)/((MAESTRO!$B$3:$B$1000="PROVEEDORES")*(UPPER(MAESTRO!$L$3:$L$1000)="CONFIRMADO")),ROWS($A$3:A110))),"")</f>
        <v/>
      </c>
      <c r="L110" s="24" t="str">
        <f ca="1">IFERROR(INDEX(MAESTRO!L:L,_xludf.AGGREGATE(15,6,ROW(MAESTRO!$B$3:$B$1000)/((MAESTRO!$B$3:$B$1000="PROVEEDORES")*(UPPER(MAESTRO!$L$3:$L$1000)="CONFIRMADO")),ROWS($A$3:A110))),"")</f>
        <v/>
      </c>
      <c r="M110" s="24" t="str">
        <f ca="1">IFERROR(INDEX(MAESTRO!M:M,_xludf.AGGREGATE(15,6,ROW(MAESTRO!$B$3:$B$1000)/((MAESTRO!$B$3:$B$1000="PROVEEDORES")*(UPPER(MAESTRO!$L$3:$L$1000)="CONFIRMADO")),ROWS($A$3:A110))),"")</f>
        <v/>
      </c>
      <c r="N110" s="24" t="str">
        <f ca="1">IFERROR(INDEX(MAESTRO!N:N,_xludf.AGGREGATE(15,6,ROW(MAESTRO!$B$3:$B$1000)/((MAESTRO!$B$3:$B$1000="PROVEEDORES")*(UPPER(MAESTRO!$L$3:$L$1000)="CONFIRMADO")),ROWS($A$3:A110))),"")</f>
        <v/>
      </c>
      <c r="O110" s="24" t="str">
        <f ca="1">IFERROR(INDEX(MAESTRO!O:O,_xludf.AGGREGATE(15,6,ROW(MAESTRO!$B$3:$B$1000)/((MAESTRO!$B$3:$B$1000="PROVEEDORES")*(UPPER(MAESTRO!$L$3:$L$1000)="CONFIRMADO")),ROWS($A$3:A110))),"")</f>
        <v/>
      </c>
      <c r="P110" s="24" t="str">
        <f ca="1">IFERROR(INDEX(MAESTRO!P:P,_xludf.AGGREGATE(15,6,ROW(MAESTRO!$B$3:$B$1000)/((MAESTRO!$B$3:$B$1000="PROVEEDORES")*(UPPER(MAESTRO!$L$3:$L$1000)="CONFIRMADO")),ROWS($A$3:A110))),"")</f>
        <v/>
      </c>
      <c r="Q110" s="24" t="str">
        <f ca="1">IFERROR(INDEX(MAESTRO!Q:Q,_xludf.AGGREGATE(15,6,ROW(MAESTRO!$B$3:$B$1000)/((MAESTRO!$B$3:$B$1000="PROVEEDORES")*(UPPER(MAESTRO!$L$3:$L$1000)="CONFIRMADO")),ROWS($A$3:A110))),"")</f>
        <v/>
      </c>
      <c r="R110" s="24" t="str">
        <f ca="1">IFERROR(INDEX(MAESTRO!R:R,_xludf.AGGREGATE(15,6,ROW(MAESTRO!$B$3:$B$1000)/((MAESTRO!$B$3:$B$1000="PROVEEDORES")*(UPPER(MAESTRO!$L$3:$L$1000)="CONFIRMADO")),ROWS($A$3:A110))),"")</f>
        <v/>
      </c>
      <c r="S110" s="24" t="str">
        <f ca="1">IFERROR(INDEX(MAESTRO!S:S,_xludf.AGGREGATE(15,6,ROW(MAESTRO!$B$3:$B$1000)/((MAESTRO!$B$3:$B$1000="PROVEEDORES")*(UPPER(MAESTRO!$L$3:$L$1000)="CONFIRMADO")),ROWS($A$3:A110))),"")</f>
        <v/>
      </c>
      <c r="T110" s="24" t="str">
        <f ca="1">IFERROR(INDEX(MAESTRO!T:T,_xludf.AGGREGATE(15,6,ROW(MAESTRO!$B$3:$B$1000)/((MAESTRO!$B$3:$B$1000="PROVEEDORES")*(UPPER(MAESTRO!$L$3:$L$1000)="CONFIRMADO")),ROWS($A$3:A110))),"")</f>
        <v/>
      </c>
      <c r="U110" s="24" t="str">
        <f ca="1">IFERROR(INDEX(MAESTRO!U:U,_xludf.AGGREGATE(15,6,ROW(MAESTRO!$B$3:$B$1000)/((MAESTRO!$B$3:$B$1000="PROVEEDORES")*(UPPER(MAESTRO!$L$3:$L$1000)="CONFIRMADO")),ROWS($A$3:A110))),"")</f>
        <v/>
      </c>
      <c r="V110" s="24" t="str">
        <f ca="1">IFERROR(INDEX(MAESTRO!V:V,_xludf.AGGREGATE(15,6,ROW(MAESTRO!$B$3:$B$1000)/((MAESTRO!$B$3:$B$1000="PROVEEDORES")*(UPPER(MAESTRO!$L$3:$L$1000)="CONFIRMADO")),ROWS($A$3:A110))),"")</f>
        <v/>
      </c>
      <c r="W110" s="24" t="str">
        <f ca="1">IFERROR(INDEX(MAESTRO!W:W,_xludf.AGGREGATE(15,6,ROW(MAESTRO!$B$3:$B$1000)/((MAESTRO!$B$3:$B$1000="PROVEEDORES")*(UPPER(MAESTRO!$L$3:$L$1000)="CONFIRMADO")),ROWS($A$3:A110))),"")</f>
        <v/>
      </c>
      <c r="X110" s="24" t="str">
        <f ca="1">IFERROR(INDEX(MAESTRO!X:X,_xludf.AGGREGATE(15,6,ROW(MAESTRO!$B$3:$B$1000)/((MAESTRO!$B$3:$B$1000="PROVEEDORES")*(UPPER(MAESTRO!$L$3:$L$1000)="CONFIRMADO")),ROWS($A$3:A110))),"")</f>
        <v/>
      </c>
    </row>
    <row r="111" spans="1:24" ht="22.05" customHeight="1">
      <c r="A111" s="10" t="str">
        <f ca="1">IFERROR(INDEX(MAESTRO!A:A,_xludf.AGGREGATE(15,6,ROW(MAESTRO!$B$3:$B$1000)/((MAESTRO!$B$3:$B$1000="PROVEEDORES")*(UPPER(MAESTRO!$L$3:$L$1000)="CONFIRMADO")),ROWS($A$3:A111))),"")</f>
        <v/>
      </c>
      <c r="B111" s="10" t="str">
        <f ca="1">IFERROR(INDEX(MAESTRO!B:B,_xludf.AGGREGATE(15,6,ROW(MAESTRO!$B$3:$B$1000)/((MAESTRO!$B$3:$B$1000="PROVEEDORES")*(UPPER(MAESTRO!$L$3:$L$1000)="CONFIRMADO")),ROWS($A$3:A111))),"")</f>
        <v/>
      </c>
      <c r="C111" s="10" t="str">
        <f ca="1">IFERROR(INDEX(MAESTRO!C:C,_xludf.AGGREGATE(15,6,ROW(MAESTRO!$B$3:$B$1000)/((MAESTRO!$B$3:$B$1000="PROVEEDORES")*(UPPER(MAESTRO!$L$3:$L$1000)="CONFIRMADO")),ROWS($A$3:A111))),"")</f>
        <v/>
      </c>
      <c r="D111" s="10" t="str">
        <f ca="1">IFERROR(INDEX(MAESTRO!D:D,_xludf.AGGREGATE(15,6,ROW(MAESTRO!$B$3:$B$1000)/((MAESTRO!$B$3:$B$1000="PROVEEDORES")*(UPPER(MAESTRO!$L$3:$L$1000)="CONFIRMADO")),ROWS($A$3:A111))),"")</f>
        <v/>
      </c>
      <c r="E111" s="10" t="str">
        <f ca="1">IFERROR(INDEX(MAESTRO!E:E,_xludf.AGGREGATE(15,6,ROW(MAESTRO!$B$3:$B$1000)/((MAESTRO!$B$3:$B$1000="PROVEEDORES")*(UPPER(MAESTRO!$L$3:$L$1000)="CONFIRMADO")),ROWS($A$3:A111))),"")</f>
        <v/>
      </c>
      <c r="F111" s="10" t="str">
        <f ca="1">IFERROR(INDEX(MAESTRO!F:F,_xludf.AGGREGATE(15,6,ROW(MAESTRO!$B$3:$B$1000)/((MAESTRO!$B$3:$B$1000="PROVEEDORES")*(UPPER(MAESTRO!$L$3:$L$1000)="CONFIRMADO")),ROWS($A$3:A111))),"")</f>
        <v/>
      </c>
      <c r="G111" s="10" t="str">
        <f ca="1">IFERROR(INDEX(MAESTRO!G:G,_xludf.AGGREGATE(15,6,ROW(MAESTRO!$B$3:$B$1000)/((MAESTRO!$B$3:$B$1000="PROVEEDORES")*(UPPER(MAESTRO!$L$3:$L$1000)="CONFIRMADO")),ROWS($A$3:A111))),"")</f>
        <v/>
      </c>
      <c r="H111" s="10" t="str">
        <f ca="1">IFERROR(INDEX(MAESTRO!H:H,_xludf.AGGREGATE(15,6,ROW(MAESTRO!$B$3:$B$1000)/((MAESTRO!$B$3:$B$1000="PROVEEDORES")*(UPPER(MAESTRO!$L$3:$L$1000)="CONFIRMADO")),ROWS($A$3:A111))),"")</f>
        <v/>
      </c>
      <c r="I111" s="10" t="str">
        <f ca="1">IFERROR(INDEX(MAESTRO!I:I,_xludf.AGGREGATE(15,6,ROW(MAESTRO!$B$3:$B$1000)/((MAESTRO!$B$3:$B$1000="PROVEEDORES")*(UPPER(MAESTRO!$L$3:$L$1000)="CONFIRMADO")),ROWS($A$3:A111))),"")</f>
        <v/>
      </c>
      <c r="J111" s="10" t="str">
        <f ca="1">IFERROR(INDEX(MAESTRO!J:J,_xludf.AGGREGATE(15,6,ROW(MAESTRO!$B$3:$B$1000)/((MAESTRO!$B$3:$B$1000="PROVEEDORES")*(UPPER(MAESTRO!$L$3:$L$1000)="CONFIRMADO")),ROWS($A$3:A111))),"")</f>
        <v/>
      </c>
      <c r="K111" s="10" t="str">
        <f ca="1">IFERROR(INDEX(MAESTRO!K:K,_xludf.AGGREGATE(15,6,ROW(MAESTRO!$B$3:$B$1000)/((MAESTRO!$B$3:$B$1000="PROVEEDORES")*(UPPER(MAESTRO!$L$3:$L$1000)="CONFIRMADO")),ROWS($A$3:A111))),"")</f>
        <v/>
      </c>
      <c r="L111" s="10" t="str">
        <f ca="1">IFERROR(INDEX(MAESTRO!L:L,_xludf.AGGREGATE(15,6,ROW(MAESTRO!$B$3:$B$1000)/((MAESTRO!$B$3:$B$1000="PROVEEDORES")*(UPPER(MAESTRO!$L$3:$L$1000)="CONFIRMADO")),ROWS($A$3:A111))),"")</f>
        <v/>
      </c>
      <c r="M111" s="10" t="str">
        <f ca="1">IFERROR(INDEX(MAESTRO!M:M,_xludf.AGGREGATE(15,6,ROW(MAESTRO!$B$3:$B$1000)/((MAESTRO!$B$3:$B$1000="PROVEEDORES")*(UPPER(MAESTRO!$L$3:$L$1000)="CONFIRMADO")),ROWS($A$3:A111))),"")</f>
        <v/>
      </c>
      <c r="N111" s="10" t="str">
        <f ca="1">IFERROR(INDEX(MAESTRO!N:N,_xludf.AGGREGATE(15,6,ROW(MAESTRO!$B$3:$B$1000)/((MAESTRO!$B$3:$B$1000="PROVEEDORES")*(UPPER(MAESTRO!$L$3:$L$1000)="CONFIRMADO")),ROWS($A$3:A111))),"")</f>
        <v/>
      </c>
      <c r="O111" s="10" t="str">
        <f ca="1">IFERROR(INDEX(MAESTRO!O:O,_xludf.AGGREGATE(15,6,ROW(MAESTRO!$B$3:$B$1000)/((MAESTRO!$B$3:$B$1000="PROVEEDORES")*(UPPER(MAESTRO!$L$3:$L$1000)="CONFIRMADO")),ROWS($A$3:A111))),"")</f>
        <v/>
      </c>
      <c r="P111" s="10" t="str">
        <f ca="1">IFERROR(INDEX(MAESTRO!P:P,_xludf.AGGREGATE(15,6,ROW(MAESTRO!$B$3:$B$1000)/((MAESTRO!$B$3:$B$1000="PROVEEDORES")*(UPPER(MAESTRO!$L$3:$L$1000)="CONFIRMADO")),ROWS($A$3:A111))),"")</f>
        <v/>
      </c>
      <c r="Q111" s="10" t="str">
        <f ca="1">IFERROR(INDEX(MAESTRO!Q:Q,_xludf.AGGREGATE(15,6,ROW(MAESTRO!$B$3:$B$1000)/((MAESTRO!$B$3:$B$1000="PROVEEDORES")*(UPPER(MAESTRO!$L$3:$L$1000)="CONFIRMADO")),ROWS($A$3:A111))),"")</f>
        <v/>
      </c>
      <c r="R111" s="10" t="str">
        <f ca="1">IFERROR(INDEX(MAESTRO!R:R,_xludf.AGGREGATE(15,6,ROW(MAESTRO!$B$3:$B$1000)/((MAESTRO!$B$3:$B$1000="PROVEEDORES")*(UPPER(MAESTRO!$L$3:$L$1000)="CONFIRMADO")),ROWS($A$3:A111))),"")</f>
        <v/>
      </c>
      <c r="S111" s="10" t="str">
        <f ca="1">IFERROR(INDEX(MAESTRO!S:S,_xludf.AGGREGATE(15,6,ROW(MAESTRO!$B$3:$B$1000)/((MAESTRO!$B$3:$B$1000="PROVEEDORES")*(UPPER(MAESTRO!$L$3:$L$1000)="CONFIRMADO")),ROWS($A$3:A111))),"")</f>
        <v/>
      </c>
      <c r="T111" s="10" t="str">
        <f ca="1">IFERROR(INDEX(MAESTRO!T:T,_xludf.AGGREGATE(15,6,ROW(MAESTRO!$B$3:$B$1000)/((MAESTRO!$B$3:$B$1000="PROVEEDORES")*(UPPER(MAESTRO!$L$3:$L$1000)="CONFIRMADO")),ROWS($A$3:A111))),"")</f>
        <v/>
      </c>
      <c r="U111" s="10" t="str">
        <f ca="1">IFERROR(INDEX(MAESTRO!U:U,_xludf.AGGREGATE(15,6,ROW(MAESTRO!$B$3:$B$1000)/((MAESTRO!$B$3:$B$1000="PROVEEDORES")*(UPPER(MAESTRO!$L$3:$L$1000)="CONFIRMADO")),ROWS($A$3:A111))),"")</f>
        <v/>
      </c>
      <c r="V111" s="10" t="str">
        <f ca="1">IFERROR(INDEX(MAESTRO!V:V,_xludf.AGGREGATE(15,6,ROW(MAESTRO!$B$3:$B$1000)/((MAESTRO!$B$3:$B$1000="PROVEEDORES")*(UPPER(MAESTRO!$L$3:$L$1000)="CONFIRMADO")),ROWS($A$3:A111))),"")</f>
        <v/>
      </c>
      <c r="W111" s="10" t="str">
        <f ca="1">IFERROR(INDEX(MAESTRO!W:W,_xludf.AGGREGATE(15,6,ROW(MAESTRO!$B$3:$B$1000)/((MAESTRO!$B$3:$B$1000="PROVEEDORES")*(UPPER(MAESTRO!$L$3:$L$1000)="CONFIRMADO")),ROWS($A$3:A111))),"")</f>
        <v/>
      </c>
      <c r="X111" s="10" t="str">
        <f ca="1">IFERROR(INDEX(MAESTRO!X:X,_xludf.AGGREGATE(15,6,ROW(MAESTRO!$B$3:$B$1000)/((MAESTRO!$B$3:$B$1000="PROVEEDORES")*(UPPER(MAESTRO!$L$3:$L$1000)="CONFIRMADO")),ROWS($A$3:A111))),"")</f>
        <v/>
      </c>
    </row>
    <row r="112" spans="1:24" ht="22.05" customHeight="1">
      <c r="A112" s="24" t="str">
        <f ca="1">IFERROR(INDEX(MAESTRO!A:A,_xludf.AGGREGATE(15,6,ROW(MAESTRO!$B$3:$B$1000)/((MAESTRO!$B$3:$B$1000="PROVEEDORES")*(UPPER(MAESTRO!$L$3:$L$1000)="CONFIRMADO")),ROWS($A$3:A112))),"")</f>
        <v/>
      </c>
      <c r="B112" s="24" t="str">
        <f ca="1">IFERROR(INDEX(MAESTRO!B:B,_xludf.AGGREGATE(15,6,ROW(MAESTRO!$B$3:$B$1000)/((MAESTRO!$B$3:$B$1000="PROVEEDORES")*(UPPER(MAESTRO!$L$3:$L$1000)="CONFIRMADO")),ROWS($A$3:A112))),"")</f>
        <v/>
      </c>
      <c r="C112" s="24" t="str">
        <f ca="1">IFERROR(INDEX(MAESTRO!C:C,_xludf.AGGREGATE(15,6,ROW(MAESTRO!$B$3:$B$1000)/((MAESTRO!$B$3:$B$1000="PROVEEDORES")*(UPPER(MAESTRO!$L$3:$L$1000)="CONFIRMADO")),ROWS($A$3:A112))),"")</f>
        <v/>
      </c>
      <c r="D112" s="24" t="str">
        <f ca="1">IFERROR(INDEX(MAESTRO!D:D,_xludf.AGGREGATE(15,6,ROW(MAESTRO!$B$3:$B$1000)/((MAESTRO!$B$3:$B$1000="PROVEEDORES")*(UPPER(MAESTRO!$L$3:$L$1000)="CONFIRMADO")),ROWS($A$3:A112))),"")</f>
        <v/>
      </c>
      <c r="E112" s="24" t="str">
        <f ca="1">IFERROR(INDEX(MAESTRO!E:E,_xludf.AGGREGATE(15,6,ROW(MAESTRO!$B$3:$B$1000)/((MAESTRO!$B$3:$B$1000="PROVEEDORES")*(UPPER(MAESTRO!$L$3:$L$1000)="CONFIRMADO")),ROWS($A$3:A112))),"")</f>
        <v/>
      </c>
      <c r="F112" s="24" t="str">
        <f ca="1">IFERROR(INDEX(MAESTRO!F:F,_xludf.AGGREGATE(15,6,ROW(MAESTRO!$B$3:$B$1000)/((MAESTRO!$B$3:$B$1000="PROVEEDORES")*(UPPER(MAESTRO!$L$3:$L$1000)="CONFIRMADO")),ROWS($A$3:A112))),"")</f>
        <v/>
      </c>
      <c r="G112" s="24" t="str">
        <f ca="1">IFERROR(INDEX(MAESTRO!G:G,_xludf.AGGREGATE(15,6,ROW(MAESTRO!$B$3:$B$1000)/((MAESTRO!$B$3:$B$1000="PROVEEDORES")*(UPPER(MAESTRO!$L$3:$L$1000)="CONFIRMADO")),ROWS($A$3:A112))),"")</f>
        <v/>
      </c>
      <c r="H112" s="24" t="str">
        <f ca="1">IFERROR(INDEX(MAESTRO!H:H,_xludf.AGGREGATE(15,6,ROW(MAESTRO!$B$3:$B$1000)/((MAESTRO!$B$3:$B$1000="PROVEEDORES")*(UPPER(MAESTRO!$L$3:$L$1000)="CONFIRMADO")),ROWS($A$3:A112))),"")</f>
        <v/>
      </c>
      <c r="I112" s="24" t="str">
        <f ca="1">IFERROR(INDEX(MAESTRO!I:I,_xludf.AGGREGATE(15,6,ROW(MAESTRO!$B$3:$B$1000)/((MAESTRO!$B$3:$B$1000="PROVEEDORES")*(UPPER(MAESTRO!$L$3:$L$1000)="CONFIRMADO")),ROWS($A$3:A112))),"")</f>
        <v/>
      </c>
      <c r="J112" s="24" t="str">
        <f ca="1">IFERROR(INDEX(MAESTRO!J:J,_xludf.AGGREGATE(15,6,ROW(MAESTRO!$B$3:$B$1000)/((MAESTRO!$B$3:$B$1000="PROVEEDORES")*(UPPER(MAESTRO!$L$3:$L$1000)="CONFIRMADO")),ROWS($A$3:A112))),"")</f>
        <v/>
      </c>
      <c r="K112" s="24" t="str">
        <f ca="1">IFERROR(INDEX(MAESTRO!K:K,_xludf.AGGREGATE(15,6,ROW(MAESTRO!$B$3:$B$1000)/((MAESTRO!$B$3:$B$1000="PROVEEDORES")*(UPPER(MAESTRO!$L$3:$L$1000)="CONFIRMADO")),ROWS($A$3:A112))),"")</f>
        <v/>
      </c>
      <c r="L112" s="24" t="str">
        <f ca="1">IFERROR(INDEX(MAESTRO!L:L,_xludf.AGGREGATE(15,6,ROW(MAESTRO!$B$3:$B$1000)/((MAESTRO!$B$3:$B$1000="PROVEEDORES")*(UPPER(MAESTRO!$L$3:$L$1000)="CONFIRMADO")),ROWS($A$3:A112))),"")</f>
        <v/>
      </c>
      <c r="M112" s="24" t="str">
        <f ca="1">IFERROR(INDEX(MAESTRO!M:M,_xludf.AGGREGATE(15,6,ROW(MAESTRO!$B$3:$B$1000)/((MAESTRO!$B$3:$B$1000="PROVEEDORES")*(UPPER(MAESTRO!$L$3:$L$1000)="CONFIRMADO")),ROWS($A$3:A112))),"")</f>
        <v/>
      </c>
      <c r="N112" s="24" t="str">
        <f ca="1">IFERROR(INDEX(MAESTRO!N:N,_xludf.AGGREGATE(15,6,ROW(MAESTRO!$B$3:$B$1000)/((MAESTRO!$B$3:$B$1000="PROVEEDORES")*(UPPER(MAESTRO!$L$3:$L$1000)="CONFIRMADO")),ROWS($A$3:A112))),"")</f>
        <v/>
      </c>
      <c r="O112" s="24" t="str">
        <f ca="1">IFERROR(INDEX(MAESTRO!O:O,_xludf.AGGREGATE(15,6,ROW(MAESTRO!$B$3:$B$1000)/((MAESTRO!$B$3:$B$1000="PROVEEDORES")*(UPPER(MAESTRO!$L$3:$L$1000)="CONFIRMADO")),ROWS($A$3:A112))),"")</f>
        <v/>
      </c>
      <c r="P112" s="24" t="str">
        <f ca="1">IFERROR(INDEX(MAESTRO!P:P,_xludf.AGGREGATE(15,6,ROW(MAESTRO!$B$3:$B$1000)/((MAESTRO!$B$3:$B$1000="PROVEEDORES")*(UPPER(MAESTRO!$L$3:$L$1000)="CONFIRMADO")),ROWS($A$3:A112))),"")</f>
        <v/>
      </c>
      <c r="Q112" s="24" t="str">
        <f ca="1">IFERROR(INDEX(MAESTRO!Q:Q,_xludf.AGGREGATE(15,6,ROW(MAESTRO!$B$3:$B$1000)/((MAESTRO!$B$3:$B$1000="PROVEEDORES")*(UPPER(MAESTRO!$L$3:$L$1000)="CONFIRMADO")),ROWS($A$3:A112))),"")</f>
        <v/>
      </c>
      <c r="R112" s="24" t="str">
        <f ca="1">IFERROR(INDEX(MAESTRO!R:R,_xludf.AGGREGATE(15,6,ROW(MAESTRO!$B$3:$B$1000)/((MAESTRO!$B$3:$B$1000="PROVEEDORES")*(UPPER(MAESTRO!$L$3:$L$1000)="CONFIRMADO")),ROWS($A$3:A112))),"")</f>
        <v/>
      </c>
      <c r="S112" s="24" t="str">
        <f ca="1">IFERROR(INDEX(MAESTRO!S:S,_xludf.AGGREGATE(15,6,ROW(MAESTRO!$B$3:$B$1000)/((MAESTRO!$B$3:$B$1000="PROVEEDORES")*(UPPER(MAESTRO!$L$3:$L$1000)="CONFIRMADO")),ROWS($A$3:A112))),"")</f>
        <v/>
      </c>
      <c r="T112" s="24" t="str">
        <f ca="1">IFERROR(INDEX(MAESTRO!T:T,_xludf.AGGREGATE(15,6,ROW(MAESTRO!$B$3:$B$1000)/((MAESTRO!$B$3:$B$1000="PROVEEDORES")*(UPPER(MAESTRO!$L$3:$L$1000)="CONFIRMADO")),ROWS($A$3:A112))),"")</f>
        <v/>
      </c>
      <c r="U112" s="24" t="str">
        <f ca="1">IFERROR(INDEX(MAESTRO!U:U,_xludf.AGGREGATE(15,6,ROW(MAESTRO!$B$3:$B$1000)/((MAESTRO!$B$3:$B$1000="PROVEEDORES")*(UPPER(MAESTRO!$L$3:$L$1000)="CONFIRMADO")),ROWS($A$3:A112))),"")</f>
        <v/>
      </c>
      <c r="V112" s="24" t="str">
        <f ca="1">IFERROR(INDEX(MAESTRO!V:V,_xludf.AGGREGATE(15,6,ROW(MAESTRO!$B$3:$B$1000)/((MAESTRO!$B$3:$B$1000="PROVEEDORES")*(UPPER(MAESTRO!$L$3:$L$1000)="CONFIRMADO")),ROWS($A$3:A112))),"")</f>
        <v/>
      </c>
      <c r="W112" s="24" t="str">
        <f ca="1">IFERROR(INDEX(MAESTRO!W:W,_xludf.AGGREGATE(15,6,ROW(MAESTRO!$B$3:$B$1000)/((MAESTRO!$B$3:$B$1000="PROVEEDORES")*(UPPER(MAESTRO!$L$3:$L$1000)="CONFIRMADO")),ROWS($A$3:A112))),"")</f>
        <v/>
      </c>
      <c r="X112" s="24" t="str">
        <f ca="1">IFERROR(INDEX(MAESTRO!X:X,_xludf.AGGREGATE(15,6,ROW(MAESTRO!$B$3:$B$1000)/((MAESTRO!$B$3:$B$1000="PROVEEDORES")*(UPPER(MAESTRO!$L$3:$L$1000)="CONFIRMADO")),ROWS($A$3:A112))),"")</f>
        <v/>
      </c>
    </row>
    <row r="113" spans="1:24" ht="22.05" customHeight="1">
      <c r="A113" s="10" t="str">
        <f ca="1">IFERROR(INDEX(MAESTRO!A:A,_xludf.AGGREGATE(15,6,ROW(MAESTRO!$B$3:$B$1000)/((MAESTRO!$B$3:$B$1000="PROVEEDORES")*(UPPER(MAESTRO!$L$3:$L$1000)="CONFIRMADO")),ROWS($A$3:A113))),"")</f>
        <v/>
      </c>
      <c r="B113" s="10" t="str">
        <f ca="1">IFERROR(INDEX(MAESTRO!B:B,_xludf.AGGREGATE(15,6,ROW(MAESTRO!$B$3:$B$1000)/((MAESTRO!$B$3:$B$1000="PROVEEDORES")*(UPPER(MAESTRO!$L$3:$L$1000)="CONFIRMADO")),ROWS($A$3:A113))),"")</f>
        <v/>
      </c>
      <c r="C113" s="10" t="str">
        <f ca="1">IFERROR(INDEX(MAESTRO!C:C,_xludf.AGGREGATE(15,6,ROW(MAESTRO!$B$3:$B$1000)/((MAESTRO!$B$3:$B$1000="PROVEEDORES")*(UPPER(MAESTRO!$L$3:$L$1000)="CONFIRMADO")),ROWS($A$3:A113))),"")</f>
        <v/>
      </c>
      <c r="D113" s="10" t="str">
        <f ca="1">IFERROR(INDEX(MAESTRO!D:D,_xludf.AGGREGATE(15,6,ROW(MAESTRO!$B$3:$B$1000)/((MAESTRO!$B$3:$B$1000="PROVEEDORES")*(UPPER(MAESTRO!$L$3:$L$1000)="CONFIRMADO")),ROWS($A$3:A113))),"")</f>
        <v/>
      </c>
      <c r="E113" s="10" t="str">
        <f ca="1">IFERROR(INDEX(MAESTRO!E:E,_xludf.AGGREGATE(15,6,ROW(MAESTRO!$B$3:$B$1000)/((MAESTRO!$B$3:$B$1000="PROVEEDORES")*(UPPER(MAESTRO!$L$3:$L$1000)="CONFIRMADO")),ROWS($A$3:A113))),"")</f>
        <v/>
      </c>
      <c r="F113" s="10" t="str">
        <f ca="1">IFERROR(INDEX(MAESTRO!F:F,_xludf.AGGREGATE(15,6,ROW(MAESTRO!$B$3:$B$1000)/((MAESTRO!$B$3:$B$1000="PROVEEDORES")*(UPPER(MAESTRO!$L$3:$L$1000)="CONFIRMADO")),ROWS($A$3:A113))),"")</f>
        <v/>
      </c>
      <c r="G113" s="10" t="str">
        <f ca="1">IFERROR(INDEX(MAESTRO!G:G,_xludf.AGGREGATE(15,6,ROW(MAESTRO!$B$3:$B$1000)/((MAESTRO!$B$3:$B$1000="PROVEEDORES")*(UPPER(MAESTRO!$L$3:$L$1000)="CONFIRMADO")),ROWS($A$3:A113))),"")</f>
        <v/>
      </c>
      <c r="H113" s="10" t="str">
        <f ca="1">IFERROR(INDEX(MAESTRO!H:H,_xludf.AGGREGATE(15,6,ROW(MAESTRO!$B$3:$B$1000)/((MAESTRO!$B$3:$B$1000="PROVEEDORES")*(UPPER(MAESTRO!$L$3:$L$1000)="CONFIRMADO")),ROWS($A$3:A113))),"")</f>
        <v/>
      </c>
      <c r="I113" s="10" t="str">
        <f ca="1">IFERROR(INDEX(MAESTRO!I:I,_xludf.AGGREGATE(15,6,ROW(MAESTRO!$B$3:$B$1000)/((MAESTRO!$B$3:$B$1000="PROVEEDORES")*(UPPER(MAESTRO!$L$3:$L$1000)="CONFIRMADO")),ROWS($A$3:A113))),"")</f>
        <v/>
      </c>
      <c r="J113" s="10" t="str">
        <f ca="1">IFERROR(INDEX(MAESTRO!J:J,_xludf.AGGREGATE(15,6,ROW(MAESTRO!$B$3:$B$1000)/((MAESTRO!$B$3:$B$1000="PROVEEDORES")*(UPPER(MAESTRO!$L$3:$L$1000)="CONFIRMADO")),ROWS($A$3:A113))),"")</f>
        <v/>
      </c>
      <c r="K113" s="10" t="str">
        <f ca="1">IFERROR(INDEX(MAESTRO!K:K,_xludf.AGGREGATE(15,6,ROW(MAESTRO!$B$3:$B$1000)/((MAESTRO!$B$3:$B$1000="PROVEEDORES")*(UPPER(MAESTRO!$L$3:$L$1000)="CONFIRMADO")),ROWS($A$3:A113))),"")</f>
        <v/>
      </c>
      <c r="L113" s="10" t="str">
        <f ca="1">IFERROR(INDEX(MAESTRO!L:L,_xludf.AGGREGATE(15,6,ROW(MAESTRO!$B$3:$B$1000)/((MAESTRO!$B$3:$B$1000="PROVEEDORES")*(UPPER(MAESTRO!$L$3:$L$1000)="CONFIRMADO")),ROWS($A$3:A113))),"")</f>
        <v/>
      </c>
      <c r="M113" s="10" t="str">
        <f ca="1">IFERROR(INDEX(MAESTRO!M:M,_xludf.AGGREGATE(15,6,ROW(MAESTRO!$B$3:$B$1000)/((MAESTRO!$B$3:$B$1000="PROVEEDORES")*(UPPER(MAESTRO!$L$3:$L$1000)="CONFIRMADO")),ROWS($A$3:A113))),"")</f>
        <v/>
      </c>
      <c r="N113" s="10" t="str">
        <f ca="1">IFERROR(INDEX(MAESTRO!N:N,_xludf.AGGREGATE(15,6,ROW(MAESTRO!$B$3:$B$1000)/((MAESTRO!$B$3:$B$1000="PROVEEDORES")*(UPPER(MAESTRO!$L$3:$L$1000)="CONFIRMADO")),ROWS($A$3:A113))),"")</f>
        <v/>
      </c>
      <c r="O113" s="10" t="str">
        <f ca="1">IFERROR(INDEX(MAESTRO!O:O,_xludf.AGGREGATE(15,6,ROW(MAESTRO!$B$3:$B$1000)/((MAESTRO!$B$3:$B$1000="PROVEEDORES")*(UPPER(MAESTRO!$L$3:$L$1000)="CONFIRMADO")),ROWS($A$3:A113))),"")</f>
        <v/>
      </c>
      <c r="P113" s="10" t="str">
        <f ca="1">IFERROR(INDEX(MAESTRO!P:P,_xludf.AGGREGATE(15,6,ROW(MAESTRO!$B$3:$B$1000)/((MAESTRO!$B$3:$B$1000="PROVEEDORES")*(UPPER(MAESTRO!$L$3:$L$1000)="CONFIRMADO")),ROWS($A$3:A113))),"")</f>
        <v/>
      </c>
      <c r="Q113" s="10" t="str">
        <f ca="1">IFERROR(INDEX(MAESTRO!Q:Q,_xludf.AGGREGATE(15,6,ROW(MAESTRO!$B$3:$B$1000)/((MAESTRO!$B$3:$B$1000="PROVEEDORES")*(UPPER(MAESTRO!$L$3:$L$1000)="CONFIRMADO")),ROWS($A$3:A113))),"")</f>
        <v/>
      </c>
      <c r="R113" s="10" t="str">
        <f ca="1">IFERROR(INDEX(MAESTRO!R:R,_xludf.AGGREGATE(15,6,ROW(MAESTRO!$B$3:$B$1000)/((MAESTRO!$B$3:$B$1000="PROVEEDORES")*(UPPER(MAESTRO!$L$3:$L$1000)="CONFIRMADO")),ROWS($A$3:A113))),"")</f>
        <v/>
      </c>
      <c r="S113" s="10" t="str">
        <f ca="1">IFERROR(INDEX(MAESTRO!S:S,_xludf.AGGREGATE(15,6,ROW(MAESTRO!$B$3:$B$1000)/((MAESTRO!$B$3:$B$1000="PROVEEDORES")*(UPPER(MAESTRO!$L$3:$L$1000)="CONFIRMADO")),ROWS($A$3:A113))),"")</f>
        <v/>
      </c>
      <c r="T113" s="10" t="str">
        <f ca="1">IFERROR(INDEX(MAESTRO!T:T,_xludf.AGGREGATE(15,6,ROW(MAESTRO!$B$3:$B$1000)/((MAESTRO!$B$3:$B$1000="PROVEEDORES")*(UPPER(MAESTRO!$L$3:$L$1000)="CONFIRMADO")),ROWS($A$3:A113))),"")</f>
        <v/>
      </c>
      <c r="U113" s="10" t="str">
        <f ca="1">IFERROR(INDEX(MAESTRO!U:U,_xludf.AGGREGATE(15,6,ROW(MAESTRO!$B$3:$B$1000)/((MAESTRO!$B$3:$B$1000="PROVEEDORES")*(UPPER(MAESTRO!$L$3:$L$1000)="CONFIRMADO")),ROWS($A$3:A113))),"")</f>
        <v/>
      </c>
      <c r="V113" s="10" t="str">
        <f ca="1">IFERROR(INDEX(MAESTRO!V:V,_xludf.AGGREGATE(15,6,ROW(MAESTRO!$B$3:$B$1000)/((MAESTRO!$B$3:$B$1000="PROVEEDORES")*(UPPER(MAESTRO!$L$3:$L$1000)="CONFIRMADO")),ROWS($A$3:A113))),"")</f>
        <v/>
      </c>
      <c r="W113" s="10" t="str">
        <f ca="1">IFERROR(INDEX(MAESTRO!W:W,_xludf.AGGREGATE(15,6,ROW(MAESTRO!$B$3:$B$1000)/((MAESTRO!$B$3:$B$1000="PROVEEDORES")*(UPPER(MAESTRO!$L$3:$L$1000)="CONFIRMADO")),ROWS($A$3:A113))),"")</f>
        <v/>
      </c>
      <c r="X113" s="10" t="str">
        <f ca="1">IFERROR(INDEX(MAESTRO!X:X,_xludf.AGGREGATE(15,6,ROW(MAESTRO!$B$3:$B$1000)/((MAESTRO!$B$3:$B$1000="PROVEEDORES")*(UPPER(MAESTRO!$L$3:$L$1000)="CONFIRMADO")),ROWS($A$3:A113))),"")</f>
        <v/>
      </c>
    </row>
    <row r="114" spans="1:24" ht="22.05" customHeight="1">
      <c r="A114" s="24" t="str">
        <f ca="1">IFERROR(INDEX(MAESTRO!A:A,_xludf.AGGREGATE(15,6,ROW(MAESTRO!$B$3:$B$1000)/((MAESTRO!$B$3:$B$1000="PROVEEDORES")*(UPPER(MAESTRO!$L$3:$L$1000)="CONFIRMADO")),ROWS($A$3:A114))),"")</f>
        <v/>
      </c>
      <c r="B114" s="24" t="str">
        <f ca="1">IFERROR(INDEX(MAESTRO!B:B,_xludf.AGGREGATE(15,6,ROW(MAESTRO!$B$3:$B$1000)/((MAESTRO!$B$3:$B$1000="PROVEEDORES")*(UPPER(MAESTRO!$L$3:$L$1000)="CONFIRMADO")),ROWS($A$3:A114))),"")</f>
        <v/>
      </c>
      <c r="C114" s="24" t="str">
        <f ca="1">IFERROR(INDEX(MAESTRO!C:C,_xludf.AGGREGATE(15,6,ROW(MAESTRO!$B$3:$B$1000)/((MAESTRO!$B$3:$B$1000="PROVEEDORES")*(UPPER(MAESTRO!$L$3:$L$1000)="CONFIRMADO")),ROWS($A$3:A114))),"")</f>
        <v/>
      </c>
      <c r="D114" s="24" t="str">
        <f ca="1">IFERROR(INDEX(MAESTRO!D:D,_xludf.AGGREGATE(15,6,ROW(MAESTRO!$B$3:$B$1000)/((MAESTRO!$B$3:$B$1000="PROVEEDORES")*(UPPER(MAESTRO!$L$3:$L$1000)="CONFIRMADO")),ROWS($A$3:A114))),"")</f>
        <v/>
      </c>
      <c r="E114" s="24" t="str">
        <f ca="1">IFERROR(INDEX(MAESTRO!E:E,_xludf.AGGREGATE(15,6,ROW(MAESTRO!$B$3:$B$1000)/((MAESTRO!$B$3:$B$1000="PROVEEDORES")*(UPPER(MAESTRO!$L$3:$L$1000)="CONFIRMADO")),ROWS($A$3:A114))),"")</f>
        <v/>
      </c>
      <c r="F114" s="24" t="str">
        <f ca="1">IFERROR(INDEX(MAESTRO!F:F,_xludf.AGGREGATE(15,6,ROW(MAESTRO!$B$3:$B$1000)/((MAESTRO!$B$3:$B$1000="PROVEEDORES")*(UPPER(MAESTRO!$L$3:$L$1000)="CONFIRMADO")),ROWS($A$3:A114))),"")</f>
        <v/>
      </c>
      <c r="G114" s="24" t="str">
        <f ca="1">IFERROR(INDEX(MAESTRO!G:G,_xludf.AGGREGATE(15,6,ROW(MAESTRO!$B$3:$B$1000)/((MAESTRO!$B$3:$B$1000="PROVEEDORES")*(UPPER(MAESTRO!$L$3:$L$1000)="CONFIRMADO")),ROWS($A$3:A114))),"")</f>
        <v/>
      </c>
      <c r="H114" s="24" t="str">
        <f ca="1">IFERROR(INDEX(MAESTRO!H:H,_xludf.AGGREGATE(15,6,ROW(MAESTRO!$B$3:$B$1000)/((MAESTRO!$B$3:$B$1000="PROVEEDORES")*(UPPER(MAESTRO!$L$3:$L$1000)="CONFIRMADO")),ROWS($A$3:A114))),"")</f>
        <v/>
      </c>
      <c r="I114" s="24" t="str">
        <f ca="1">IFERROR(INDEX(MAESTRO!I:I,_xludf.AGGREGATE(15,6,ROW(MAESTRO!$B$3:$B$1000)/((MAESTRO!$B$3:$B$1000="PROVEEDORES")*(UPPER(MAESTRO!$L$3:$L$1000)="CONFIRMADO")),ROWS($A$3:A114))),"")</f>
        <v/>
      </c>
      <c r="J114" s="24" t="str">
        <f ca="1">IFERROR(INDEX(MAESTRO!J:J,_xludf.AGGREGATE(15,6,ROW(MAESTRO!$B$3:$B$1000)/((MAESTRO!$B$3:$B$1000="PROVEEDORES")*(UPPER(MAESTRO!$L$3:$L$1000)="CONFIRMADO")),ROWS($A$3:A114))),"")</f>
        <v/>
      </c>
      <c r="K114" s="24" t="str">
        <f ca="1">IFERROR(INDEX(MAESTRO!K:K,_xludf.AGGREGATE(15,6,ROW(MAESTRO!$B$3:$B$1000)/((MAESTRO!$B$3:$B$1000="PROVEEDORES")*(UPPER(MAESTRO!$L$3:$L$1000)="CONFIRMADO")),ROWS($A$3:A114))),"")</f>
        <v/>
      </c>
      <c r="L114" s="24" t="str">
        <f ca="1">IFERROR(INDEX(MAESTRO!L:L,_xludf.AGGREGATE(15,6,ROW(MAESTRO!$B$3:$B$1000)/((MAESTRO!$B$3:$B$1000="PROVEEDORES")*(UPPER(MAESTRO!$L$3:$L$1000)="CONFIRMADO")),ROWS($A$3:A114))),"")</f>
        <v/>
      </c>
      <c r="M114" s="24" t="str">
        <f ca="1">IFERROR(INDEX(MAESTRO!M:M,_xludf.AGGREGATE(15,6,ROW(MAESTRO!$B$3:$B$1000)/((MAESTRO!$B$3:$B$1000="PROVEEDORES")*(UPPER(MAESTRO!$L$3:$L$1000)="CONFIRMADO")),ROWS($A$3:A114))),"")</f>
        <v/>
      </c>
      <c r="N114" s="24" t="str">
        <f ca="1">IFERROR(INDEX(MAESTRO!N:N,_xludf.AGGREGATE(15,6,ROW(MAESTRO!$B$3:$B$1000)/((MAESTRO!$B$3:$B$1000="PROVEEDORES")*(UPPER(MAESTRO!$L$3:$L$1000)="CONFIRMADO")),ROWS($A$3:A114))),"")</f>
        <v/>
      </c>
      <c r="O114" s="24" t="str">
        <f ca="1">IFERROR(INDEX(MAESTRO!O:O,_xludf.AGGREGATE(15,6,ROW(MAESTRO!$B$3:$B$1000)/((MAESTRO!$B$3:$B$1000="PROVEEDORES")*(UPPER(MAESTRO!$L$3:$L$1000)="CONFIRMADO")),ROWS($A$3:A114))),"")</f>
        <v/>
      </c>
      <c r="P114" s="24" t="str">
        <f ca="1">IFERROR(INDEX(MAESTRO!P:P,_xludf.AGGREGATE(15,6,ROW(MAESTRO!$B$3:$B$1000)/((MAESTRO!$B$3:$B$1000="PROVEEDORES")*(UPPER(MAESTRO!$L$3:$L$1000)="CONFIRMADO")),ROWS($A$3:A114))),"")</f>
        <v/>
      </c>
      <c r="Q114" s="24" t="str">
        <f ca="1">IFERROR(INDEX(MAESTRO!Q:Q,_xludf.AGGREGATE(15,6,ROW(MAESTRO!$B$3:$B$1000)/((MAESTRO!$B$3:$B$1000="PROVEEDORES")*(UPPER(MAESTRO!$L$3:$L$1000)="CONFIRMADO")),ROWS($A$3:A114))),"")</f>
        <v/>
      </c>
      <c r="R114" s="24" t="str">
        <f ca="1">IFERROR(INDEX(MAESTRO!R:R,_xludf.AGGREGATE(15,6,ROW(MAESTRO!$B$3:$B$1000)/((MAESTRO!$B$3:$B$1000="PROVEEDORES")*(UPPER(MAESTRO!$L$3:$L$1000)="CONFIRMADO")),ROWS($A$3:A114))),"")</f>
        <v/>
      </c>
      <c r="S114" s="24" t="str">
        <f ca="1">IFERROR(INDEX(MAESTRO!S:S,_xludf.AGGREGATE(15,6,ROW(MAESTRO!$B$3:$B$1000)/((MAESTRO!$B$3:$B$1000="PROVEEDORES")*(UPPER(MAESTRO!$L$3:$L$1000)="CONFIRMADO")),ROWS($A$3:A114))),"")</f>
        <v/>
      </c>
      <c r="T114" s="24" t="str">
        <f ca="1">IFERROR(INDEX(MAESTRO!T:T,_xludf.AGGREGATE(15,6,ROW(MAESTRO!$B$3:$B$1000)/((MAESTRO!$B$3:$B$1000="PROVEEDORES")*(UPPER(MAESTRO!$L$3:$L$1000)="CONFIRMADO")),ROWS($A$3:A114))),"")</f>
        <v/>
      </c>
      <c r="U114" s="24" t="str">
        <f ca="1">IFERROR(INDEX(MAESTRO!U:U,_xludf.AGGREGATE(15,6,ROW(MAESTRO!$B$3:$B$1000)/((MAESTRO!$B$3:$B$1000="PROVEEDORES")*(UPPER(MAESTRO!$L$3:$L$1000)="CONFIRMADO")),ROWS($A$3:A114))),"")</f>
        <v/>
      </c>
      <c r="V114" s="24" t="str">
        <f ca="1">IFERROR(INDEX(MAESTRO!V:V,_xludf.AGGREGATE(15,6,ROW(MAESTRO!$B$3:$B$1000)/((MAESTRO!$B$3:$B$1000="PROVEEDORES")*(UPPER(MAESTRO!$L$3:$L$1000)="CONFIRMADO")),ROWS($A$3:A114))),"")</f>
        <v/>
      </c>
      <c r="W114" s="24" t="str">
        <f ca="1">IFERROR(INDEX(MAESTRO!W:W,_xludf.AGGREGATE(15,6,ROW(MAESTRO!$B$3:$B$1000)/((MAESTRO!$B$3:$B$1000="PROVEEDORES")*(UPPER(MAESTRO!$L$3:$L$1000)="CONFIRMADO")),ROWS($A$3:A114))),"")</f>
        <v/>
      </c>
      <c r="X114" s="24" t="str">
        <f ca="1">IFERROR(INDEX(MAESTRO!X:X,_xludf.AGGREGATE(15,6,ROW(MAESTRO!$B$3:$B$1000)/((MAESTRO!$B$3:$B$1000="PROVEEDORES")*(UPPER(MAESTRO!$L$3:$L$1000)="CONFIRMADO")),ROWS($A$3:A114))),"")</f>
        <v/>
      </c>
    </row>
    <row r="115" spans="1:24" ht="22.05" customHeight="1">
      <c r="A115" s="10" t="str">
        <f ca="1">IFERROR(INDEX(MAESTRO!A:A,_xludf.AGGREGATE(15,6,ROW(MAESTRO!$B$3:$B$1000)/((MAESTRO!$B$3:$B$1000="PROVEEDORES")*(UPPER(MAESTRO!$L$3:$L$1000)="CONFIRMADO")),ROWS($A$3:A115))),"")</f>
        <v/>
      </c>
      <c r="B115" s="10" t="str">
        <f ca="1">IFERROR(INDEX(MAESTRO!B:B,_xludf.AGGREGATE(15,6,ROW(MAESTRO!$B$3:$B$1000)/((MAESTRO!$B$3:$B$1000="PROVEEDORES")*(UPPER(MAESTRO!$L$3:$L$1000)="CONFIRMADO")),ROWS($A$3:A115))),"")</f>
        <v/>
      </c>
      <c r="C115" s="10" t="str">
        <f ca="1">IFERROR(INDEX(MAESTRO!C:C,_xludf.AGGREGATE(15,6,ROW(MAESTRO!$B$3:$B$1000)/((MAESTRO!$B$3:$B$1000="PROVEEDORES")*(UPPER(MAESTRO!$L$3:$L$1000)="CONFIRMADO")),ROWS($A$3:A115))),"")</f>
        <v/>
      </c>
      <c r="D115" s="10" t="str">
        <f ca="1">IFERROR(INDEX(MAESTRO!D:D,_xludf.AGGREGATE(15,6,ROW(MAESTRO!$B$3:$B$1000)/((MAESTRO!$B$3:$B$1000="PROVEEDORES")*(UPPER(MAESTRO!$L$3:$L$1000)="CONFIRMADO")),ROWS($A$3:A115))),"")</f>
        <v/>
      </c>
      <c r="E115" s="10" t="str">
        <f ca="1">IFERROR(INDEX(MAESTRO!E:E,_xludf.AGGREGATE(15,6,ROW(MAESTRO!$B$3:$B$1000)/((MAESTRO!$B$3:$B$1000="PROVEEDORES")*(UPPER(MAESTRO!$L$3:$L$1000)="CONFIRMADO")),ROWS($A$3:A115))),"")</f>
        <v/>
      </c>
      <c r="F115" s="10" t="str">
        <f ca="1">IFERROR(INDEX(MAESTRO!F:F,_xludf.AGGREGATE(15,6,ROW(MAESTRO!$B$3:$B$1000)/((MAESTRO!$B$3:$B$1000="PROVEEDORES")*(UPPER(MAESTRO!$L$3:$L$1000)="CONFIRMADO")),ROWS($A$3:A115))),"")</f>
        <v/>
      </c>
      <c r="G115" s="10" t="str">
        <f ca="1">IFERROR(INDEX(MAESTRO!G:G,_xludf.AGGREGATE(15,6,ROW(MAESTRO!$B$3:$B$1000)/((MAESTRO!$B$3:$B$1000="PROVEEDORES")*(UPPER(MAESTRO!$L$3:$L$1000)="CONFIRMADO")),ROWS($A$3:A115))),"")</f>
        <v/>
      </c>
      <c r="H115" s="10" t="str">
        <f ca="1">IFERROR(INDEX(MAESTRO!H:H,_xludf.AGGREGATE(15,6,ROW(MAESTRO!$B$3:$B$1000)/((MAESTRO!$B$3:$B$1000="PROVEEDORES")*(UPPER(MAESTRO!$L$3:$L$1000)="CONFIRMADO")),ROWS($A$3:A115))),"")</f>
        <v/>
      </c>
      <c r="I115" s="10" t="str">
        <f ca="1">IFERROR(INDEX(MAESTRO!I:I,_xludf.AGGREGATE(15,6,ROW(MAESTRO!$B$3:$B$1000)/((MAESTRO!$B$3:$B$1000="PROVEEDORES")*(UPPER(MAESTRO!$L$3:$L$1000)="CONFIRMADO")),ROWS($A$3:A115))),"")</f>
        <v/>
      </c>
      <c r="J115" s="10" t="str">
        <f ca="1">IFERROR(INDEX(MAESTRO!J:J,_xludf.AGGREGATE(15,6,ROW(MAESTRO!$B$3:$B$1000)/((MAESTRO!$B$3:$B$1000="PROVEEDORES")*(UPPER(MAESTRO!$L$3:$L$1000)="CONFIRMADO")),ROWS($A$3:A115))),"")</f>
        <v/>
      </c>
      <c r="K115" s="10" t="str">
        <f ca="1">IFERROR(INDEX(MAESTRO!K:K,_xludf.AGGREGATE(15,6,ROW(MAESTRO!$B$3:$B$1000)/((MAESTRO!$B$3:$B$1000="PROVEEDORES")*(UPPER(MAESTRO!$L$3:$L$1000)="CONFIRMADO")),ROWS($A$3:A115))),"")</f>
        <v/>
      </c>
      <c r="L115" s="10" t="str">
        <f ca="1">IFERROR(INDEX(MAESTRO!L:L,_xludf.AGGREGATE(15,6,ROW(MAESTRO!$B$3:$B$1000)/((MAESTRO!$B$3:$B$1000="PROVEEDORES")*(UPPER(MAESTRO!$L$3:$L$1000)="CONFIRMADO")),ROWS($A$3:A115))),"")</f>
        <v/>
      </c>
      <c r="M115" s="10" t="str">
        <f ca="1">IFERROR(INDEX(MAESTRO!M:M,_xludf.AGGREGATE(15,6,ROW(MAESTRO!$B$3:$B$1000)/((MAESTRO!$B$3:$B$1000="PROVEEDORES")*(UPPER(MAESTRO!$L$3:$L$1000)="CONFIRMADO")),ROWS($A$3:A115))),"")</f>
        <v/>
      </c>
      <c r="N115" s="10" t="str">
        <f ca="1">IFERROR(INDEX(MAESTRO!N:N,_xludf.AGGREGATE(15,6,ROW(MAESTRO!$B$3:$B$1000)/((MAESTRO!$B$3:$B$1000="PROVEEDORES")*(UPPER(MAESTRO!$L$3:$L$1000)="CONFIRMADO")),ROWS($A$3:A115))),"")</f>
        <v/>
      </c>
      <c r="O115" s="10" t="str">
        <f ca="1">IFERROR(INDEX(MAESTRO!O:O,_xludf.AGGREGATE(15,6,ROW(MAESTRO!$B$3:$B$1000)/((MAESTRO!$B$3:$B$1000="PROVEEDORES")*(UPPER(MAESTRO!$L$3:$L$1000)="CONFIRMADO")),ROWS($A$3:A115))),"")</f>
        <v/>
      </c>
      <c r="P115" s="10" t="str">
        <f ca="1">IFERROR(INDEX(MAESTRO!P:P,_xludf.AGGREGATE(15,6,ROW(MAESTRO!$B$3:$B$1000)/((MAESTRO!$B$3:$B$1000="PROVEEDORES")*(UPPER(MAESTRO!$L$3:$L$1000)="CONFIRMADO")),ROWS($A$3:A115))),"")</f>
        <v/>
      </c>
      <c r="Q115" s="10" t="str">
        <f ca="1">IFERROR(INDEX(MAESTRO!Q:Q,_xludf.AGGREGATE(15,6,ROW(MAESTRO!$B$3:$B$1000)/((MAESTRO!$B$3:$B$1000="PROVEEDORES")*(UPPER(MAESTRO!$L$3:$L$1000)="CONFIRMADO")),ROWS($A$3:A115))),"")</f>
        <v/>
      </c>
      <c r="R115" s="10" t="str">
        <f ca="1">IFERROR(INDEX(MAESTRO!R:R,_xludf.AGGREGATE(15,6,ROW(MAESTRO!$B$3:$B$1000)/((MAESTRO!$B$3:$B$1000="PROVEEDORES")*(UPPER(MAESTRO!$L$3:$L$1000)="CONFIRMADO")),ROWS($A$3:A115))),"")</f>
        <v/>
      </c>
      <c r="S115" s="10" t="str">
        <f ca="1">IFERROR(INDEX(MAESTRO!S:S,_xludf.AGGREGATE(15,6,ROW(MAESTRO!$B$3:$B$1000)/((MAESTRO!$B$3:$B$1000="PROVEEDORES")*(UPPER(MAESTRO!$L$3:$L$1000)="CONFIRMADO")),ROWS($A$3:A115))),"")</f>
        <v/>
      </c>
      <c r="T115" s="10" t="str">
        <f ca="1">IFERROR(INDEX(MAESTRO!T:T,_xludf.AGGREGATE(15,6,ROW(MAESTRO!$B$3:$B$1000)/((MAESTRO!$B$3:$B$1000="PROVEEDORES")*(UPPER(MAESTRO!$L$3:$L$1000)="CONFIRMADO")),ROWS($A$3:A115))),"")</f>
        <v/>
      </c>
      <c r="U115" s="10" t="str">
        <f ca="1">IFERROR(INDEX(MAESTRO!U:U,_xludf.AGGREGATE(15,6,ROW(MAESTRO!$B$3:$B$1000)/((MAESTRO!$B$3:$B$1000="PROVEEDORES")*(UPPER(MAESTRO!$L$3:$L$1000)="CONFIRMADO")),ROWS($A$3:A115))),"")</f>
        <v/>
      </c>
      <c r="V115" s="10" t="str">
        <f ca="1">IFERROR(INDEX(MAESTRO!V:V,_xludf.AGGREGATE(15,6,ROW(MAESTRO!$B$3:$B$1000)/((MAESTRO!$B$3:$B$1000="PROVEEDORES")*(UPPER(MAESTRO!$L$3:$L$1000)="CONFIRMADO")),ROWS($A$3:A115))),"")</f>
        <v/>
      </c>
      <c r="W115" s="10" t="str">
        <f ca="1">IFERROR(INDEX(MAESTRO!W:W,_xludf.AGGREGATE(15,6,ROW(MAESTRO!$B$3:$B$1000)/((MAESTRO!$B$3:$B$1000="PROVEEDORES")*(UPPER(MAESTRO!$L$3:$L$1000)="CONFIRMADO")),ROWS($A$3:A115))),"")</f>
        <v/>
      </c>
      <c r="X115" s="10" t="str">
        <f ca="1">IFERROR(INDEX(MAESTRO!X:X,_xludf.AGGREGATE(15,6,ROW(MAESTRO!$B$3:$B$1000)/((MAESTRO!$B$3:$B$1000="PROVEEDORES")*(UPPER(MAESTRO!$L$3:$L$1000)="CONFIRMADO")),ROWS($A$3:A115))),"")</f>
        <v/>
      </c>
    </row>
    <row r="116" spans="1:24" ht="22.05" customHeight="1">
      <c r="A116" s="24" t="str">
        <f ca="1">IFERROR(INDEX(MAESTRO!A:A,_xludf.AGGREGATE(15,6,ROW(MAESTRO!$B$3:$B$1000)/((MAESTRO!$B$3:$B$1000="PROVEEDORES")*(UPPER(MAESTRO!$L$3:$L$1000)="CONFIRMADO")),ROWS($A$3:A116))),"")</f>
        <v/>
      </c>
      <c r="B116" s="24" t="str">
        <f ca="1">IFERROR(INDEX(MAESTRO!B:B,_xludf.AGGREGATE(15,6,ROW(MAESTRO!$B$3:$B$1000)/((MAESTRO!$B$3:$B$1000="PROVEEDORES")*(UPPER(MAESTRO!$L$3:$L$1000)="CONFIRMADO")),ROWS($A$3:A116))),"")</f>
        <v/>
      </c>
      <c r="C116" s="24" t="str">
        <f ca="1">IFERROR(INDEX(MAESTRO!C:C,_xludf.AGGREGATE(15,6,ROW(MAESTRO!$B$3:$B$1000)/((MAESTRO!$B$3:$B$1000="PROVEEDORES")*(UPPER(MAESTRO!$L$3:$L$1000)="CONFIRMADO")),ROWS($A$3:A116))),"")</f>
        <v/>
      </c>
      <c r="D116" s="24" t="str">
        <f ca="1">IFERROR(INDEX(MAESTRO!D:D,_xludf.AGGREGATE(15,6,ROW(MAESTRO!$B$3:$B$1000)/((MAESTRO!$B$3:$B$1000="PROVEEDORES")*(UPPER(MAESTRO!$L$3:$L$1000)="CONFIRMADO")),ROWS($A$3:A116))),"")</f>
        <v/>
      </c>
      <c r="E116" s="24" t="str">
        <f ca="1">IFERROR(INDEX(MAESTRO!E:E,_xludf.AGGREGATE(15,6,ROW(MAESTRO!$B$3:$B$1000)/((MAESTRO!$B$3:$B$1000="PROVEEDORES")*(UPPER(MAESTRO!$L$3:$L$1000)="CONFIRMADO")),ROWS($A$3:A116))),"")</f>
        <v/>
      </c>
      <c r="F116" s="24" t="str">
        <f ca="1">IFERROR(INDEX(MAESTRO!F:F,_xludf.AGGREGATE(15,6,ROW(MAESTRO!$B$3:$B$1000)/((MAESTRO!$B$3:$B$1000="PROVEEDORES")*(UPPER(MAESTRO!$L$3:$L$1000)="CONFIRMADO")),ROWS($A$3:A116))),"")</f>
        <v/>
      </c>
      <c r="G116" s="24" t="str">
        <f ca="1">IFERROR(INDEX(MAESTRO!G:G,_xludf.AGGREGATE(15,6,ROW(MAESTRO!$B$3:$B$1000)/((MAESTRO!$B$3:$B$1000="PROVEEDORES")*(UPPER(MAESTRO!$L$3:$L$1000)="CONFIRMADO")),ROWS($A$3:A116))),"")</f>
        <v/>
      </c>
      <c r="H116" s="24" t="str">
        <f ca="1">IFERROR(INDEX(MAESTRO!H:H,_xludf.AGGREGATE(15,6,ROW(MAESTRO!$B$3:$B$1000)/((MAESTRO!$B$3:$B$1000="PROVEEDORES")*(UPPER(MAESTRO!$L$3:$L$1000)="CONFIRMADO")),ROWS($A$3:A116))),"")</f>
        <v/>
      </c>
      <c r="I116" s="24" t="str">
        <f ca="1">IFERROR(INDEX(MAESTRO!I:I,_xludf.AGGREGATE(15,6,ROW(MAESTRO!$B$3:$B$1000)/((MAESTRO!$B$3:$B$1000="PROVEEDORES")*(UPPER(MAESTRO!$L$3:$L$1000)="CONFIRMADO")),ROWS($A$3:A116))),"")</f>
        <v/>
      </c>
      <c r="J116" s="24" t="str">
        <f ca="1">IFERROR(INDEX(MAESTRO!J:J,_xludf.AGGREGATE(15,6,ROW(MAESTRO!$B$3:$B$1000)/((MAESTRO!$B$3:$B$1000="PROVEEDORES")*(UPPER(MAESTRO!$L$3:$L$1000)="CONFIRMADO")),ROWS($A$3:A116))),"")</f>
        <v/>
      </c>
      <c r="K116" s="24" t="str">
        <f ca="1">IFERROR(INDEX(MAESTRO!K:K,_xludf.AGGREGATE(15,6,ROW(MAESTRO!$B$3:$B$1000)/((MAESTRO!$B$3:$B$1000="PROVEEDORES")*(UPPER(MAESTRO!$L$3:$L$1000)="CONFIRMADO")),ROWS($A$3:A116))),"")</f>
        <v/>
      </c>
      <c r="L116" s="24" t="str">
        <f ca="1">IFERROR(INDEX(MAESTRO!L:L,_xludf.AGGREGATE(15,6,ROW(MAESTRO!$B$3:$B$1000)/((MAESTRO!$B$3:$B$1000="PROVEEDORES")*(UPPER(MAESTRO!$L$3:$L$1000)="CONFIRMADO")),ROWS($A$3:A116))),"")</f>
        <v/>
      </c>
      <c r="M116" s="24" t="str">
        <f ca="1">IFERROR(INDEX(MAESTRO!M:M,_xludf.AGGREGATE(15,6,ROW(MAESTRO!$B$3:$B$1000)/((MAESTRO!$B$3:$B$1000="PROVEEDORES")*(UPPER(MAESTRO!$L$3:$L$1000)="CONFIRMADO")),ROWS($A$3:A116))),"")</f>
        <v/>
      </c>
      <c r="N116" s="24" t="str">
        <f ca="1">IFERROR(INDEX(MAESTRO!N:N,_xludf.AGGREGATE(15,6,ROW(MAESTRO!$B$3:$B$1000)/((MAESTRO!$B$3:$B$1000="PROVEEDORES")*(UPPER(MAESTRO!$L$3:$L$1000)="CONFIRMADO")),ROWS($A$3:A116))),"")</f>
        <v/>
      </c>
      <c r="O116" s="24" t="str">
        <f ca="1">IFERROR(INDEX(MAESTRO!O:O,_xludf.AGGREGATE(15,6,ROW(MAESTRO!$B$3:$B$1000)/((MAESTRO!$B$3:$B$1000="PROVEEDORES")*(UPPER(MAESTRO!$L$3:$L$1000)="CONFIRMADO")),ROWS($A$3:A116))),"")</f>
        <v/>
      </c>
      <c r="P116" s="24" t="str">
        <f ca="1">IFERROR(INDEX(MAESTRO!P:P,_xludf.AGGREGATE(15,6,ROW(MAESTRO!$B$3:$B$1000)/((MAESTRO!$B$3:$B$1000="PROVEEDORES")*(UPPER(MAESTRO!$L$3:$L$1000)="CONFIRMADO")),ROWS($A$3:A116))),"")</f>
        <v/>
      </c>
      <c r="Q116" s="24" t="str">
        <f ca="1">IFERROR(INDEX(MAESTRO!Q:Q,_xludf.AGGREGATE(15,6,ROW(MAESTRO!$B$3:$B$1000)/((MAESTRO!$B$3:$B$1000="PROVEEDORES")*(UPPER(MAESTRO!$L$3:$L$1000)="CONFIRMADO")),ROWS($A$3:A116))),"")</f>
        <v/>
      </c>
      <c r="R116" s="24" t="str">
        <f ca="1">IFERROR(INDEX(MAESTRO!R:R,_xludf.AGGREGATE(15,6,ROW(MAESTRO!$B$3:$B$1000)/((MAESTRO!$B$3:$B$1000="PROVEEDORES")*(UPPER(MAESTRO!$L$3:$L$1000)="CONFIRMADO")),ROWS($A$3:A116))),"")</f>
        <v/>
      </c>
      <c r="S116" s="24" t="str">
        <f ca="1">IFERROR(INDEX(MAESTRO!S:S,_xludf.AGGREGATE(15,6,ROW(MAESTRO!$B$3:$B$1000)/((MAESTRO!$B$3:$B$1000="PROVEEDORES")*(UPPER(MAESTRO!$L$3:$L$1000)="CONFIRMADO")),ROWS($A$3:A116))),"")</f>
        <v/>
      </c>
      <c r="T116" s="24" t="str">
        <f ca="1">IFERROR(INDEX(MAESTRO!T:T,_xludf.AGGREGATE(15,6,ROW(MAESTRO!$B$3:$B$1000)/((MAESTRO!$B$3:$B$1000="PROVEEDORES")*(UPPER(MAESTRO!$L$3:$L$1000)="CONFIRMADO")),ROWS($A$3:A116))),"")</f>
        <v/>
      </c>
      <c r="U116" s="24" t="str">
        <f ca="1">IFERROR(INDEX(MAESTRO!U:U,_xludf.AGGREGATE(15,6,ROW(MAESTRO!$B$3:$B$1000)/((MAESTRO!$B$3:$B$1000="PROVEEDORES")*(UPPER(MAESTRO!$L$3:$L$1000)="CONFIRMADO")),ROWS($A$3:A116))),"")</f>
        <v/>
      </c>
      <c r="V116" s="24" t="str">
        <f ca="1">IFERROR(INDEX(MAESTRO!V:V,_xludf.AGGREGATE(15,6,ROW(MAESTRO!$B$3:$B$1000)/((MAESTRO!$B$3:$B$1000="PROVEEDORES")*(UPPER(MAESTRO!$L$3:$L$1000)="CONFIRMADO")),ROWS($A$3:A116))),"")</f>
        <v/>
      </c>
      <c r="W116" s="24" t="str">
        <f ca="1">IFERROR(INDEX(MAESTRO!W:W,_xludf.AGGREGATE(15,6,ROW(MAESTRO!$B$3:$B$1000)/((MAESTRO!$B$3:$B$1000="PROVEEDORES")*(UPPER(MAESTRO!$L$3:$L$1000)="CONFIRMADO")),ROWS($A$3:A116))),"")</f>
        <v/>
      </c>
      <c r="X116" s="24" t="str">
        <f ca="1">IFERROR(INDEX(MAESTRO!X:X,_xludf.AGGREGATE(15,6,ROW(MAESTRO!$B$3:$B$1000)/((MAESTRO!$B$3:$B$1000="PROVEEDORES")*(UPPER(MAESTRO!$L$3:$L$1000)="CONFIRMADO")),ROWS($A$3:A116))),"")</f>
        <v/>
      </c>
    </row>
    <row r="117" spans="1:24" ht="22.05" customHeight="1">
      <c r="A117" s="10" t="str">
        <f ca="1">IFERROR(INDEX(MAESTRO!A:A,_xludf.AGGREGATE(15,6,ROW(MAESTRO!$B$3:$B$1000)/((MAESTRO!$B$3:$B$1000="PROVEEDORES")*(UPPER(MAESTRO!$L$3:$L$1000)="CONFIRMADO")),ROWS($A$3:A117))),"")</f>
        <v/>
      </c>
      <c r="B117" s="10" t="str">
        <f ca="1">IFERROR(INDEX(MAESTRO!B:B,_xludf.AGGREGATE(15,6,ROW(MAESTRO!$B$3:$B$1000)/((MAESTRO!$B$3:$B$1000="PROVEEDORES")*(UPPER(MAESTRO!$L$3:$L$1000)="CONFIRMADO")),ROWS($A$3:A117))),"")</f>
        <v/>
      </c>
      <c r="C117" s="10" t="str">
        <f ca="1">IFERROR(INDEX(MAESTRO!C:C,_xludf.AGGREGATE(15,6,ROW(MAESTRO!$B$3:$B$1000)/((MAESTRO!$B$3:$B$1000="PROVEEDORES")*(UPPER(MAESTRO!$L$3:$L$1000)="CONFIRMADO")),ROWS($A$3:A117))),"")</f>
        <v/>
      </c>
      <c r="D117" s="10" t="str">
        <f ca="1">IFERROR(INDEX(MAESTRO!D:D,_xludf.AGGREGATE(15,6,ROW(MAESTRO!$B$3:$B$1000)/((MAESTRO!$B$3:$B$1000="PROVEEDORES")*(UPPER(MAESTRO!$L$3:$L$1000)="CONFIRMADO")),ROWS($A$3:A117))),"")</f>
        <v/>
      </c>
      <c r="E117" s="10" t="str">
        <f ca="1">IFERROR(INDEX(MAESTRO!E:E,_xludf.AGGREGATE(15,6,ROW(MAESTRO!$B$3:$B$1000)/((MAESTRO!$B$3:$B$1000="PROVEEDORES")*(UPPER(MAESTRO!$L$3:$L$1000)="CONFIRMADO")),ROWS($A$3:A117))),"")</f>
        <v/>
      </c>
      <c r="F117" s="10" t="str">
        <f ca="1">IFERROR(INDEX(MAESTRO!F:F,_xludf.AGGREGATE(15,6,ROW(MAESTRO!$B$3:$B$1000)/((MAESTRO!$B$3:$B$1000="PROVEEDORES")*(UPPER(MAESTRO!$L$3:$L$1000)="CONFIRMADO")),ROWS($A$3:A117))),"")</f>
        <v/>
      </c>
      <c r="G117" s="10" t="str">
        <f ca="1">IFERROR(INDEX(MAESTRO!G:G,_xludf.AGGREGATE(15,6,ROW(MAESTRO!$B$3:$B$1000)/((MAESTRO!$B$3:$B$1000="PROVEEDORES")*(UPPER(MAESTRO!$L$3:$L$1000)="CONFIRMADO")),ROWS($A$3:A117))),"")</f>
        <v/>
      </c>
      <c r="H117" s="10" t="str">
        <f ca="1">IFERROR(INDEX(MAESTRO!H:H,_xludf.AGGREGATE(15,6,ROW(MAESTRO!$B$3:$B$1000)/((MAESTRO!$B$3:$B$1000="PROVEEDORES")*(UPPER(MAESTRO!$L$3:$L$1000)="CONFIRMADO")),ROWS($A$3:A117))),"")</f>
        <v/>
      </c>
      <c r="I117" s="10" t="str">
        <f ca="1">IFERROR(INDEX(MAESTRO!I:I,_xludf.AGGREGATE(15,6,ROW(MAESTRO!$B$3:$B$1000)/((MAESTRO!$B$3:$B$1000="PROVEEDORES")*(UPPER(MAESTRO!$L$3:$L$1000)="CONFIRMADO")),ROWS($A$3:A117))),"")</f>
        <v/>
      </c>
      <c r="J117" s="10" t="str">
        <f ca="1">IFERROR(INDEX(MAESTRO!J:J,_xludf.AGGREGATE(15,6,ROW(MAESTRO!$B$3:$B$1000)/((MAESTRO!$B$3:$B$1000="PROVEEDORES")*(UPPER(MAESTRO!$L$3:$L$1000)="CONFIRMADO")),ROWS($A$3:A117))),"")</f>
        <v/>
      </c>
      <c r="K117" s="10" t="str">
        <f ca="1">IFERROR(INDEX(MAESTRO!K:K,_xludf.AGGREGATE(15,6,ROW(MAESTRO!$B$3:$B$1000)/((MAESTRO!$B$3:$B$1000="PROVEEDORES")*(UPPER(MAESTRO!$L$3:$L$1000)="CONFIRMADO")),ROWS($A$3:A117))),"")</f>
        <v/>
      </c>
      <c r="L117" s="10" t="str">
        <f ca="1">IFERROR(INDEX(MAESTRO!L:L,_xludf.AGGREGATE(15,6,ROW(MAESTRO!$B$3:$B$1000)/((MAESTRO!$B$3:$B$1000="PROVEEDORES")*(UPPER(MAESTRO!$L$3:$L$1000)="CONFIRMADO")),ROWS($A$3:A117))),"")</f>
        <v/>
      </c>
      <c r="M117" s="10" t="str">
        <f ca="1">IFERROR(INDEX(MAESTRO!M:M,_xludf.AGGREGATE(15,6,ROW(MAESTRO!$B$3:$B$1000)/((MAESTRO!$B$3:$B$1000="PROVEEDORES")*(UPPER(MAESTRO!$L$3:$L$1000)="CONFIRMADO")),ROWS($A$3:A117))),"")</f>
        <v/>
      </c>
      <c r="N117" s="10" t="str">
        <f ca="1">IFERROR(INDEX(MAESTRO!N:N,_xludf.AGGREGATE(15,6,ROW(MAESTRO!$B$3:$B$1000)/((MAESTRO!$B$3:$B$1000="PROVEEDORES")*(UPPER(MAESTRO!$L$3:$L$1000)="CONFIRMADO")),ROWS($A$3:A117))),"")</f>
        <v/>
      </c>
      <c r="O117" s="10" t="str">
        <f ca="1">IFERROR(INDEX(MAESTRO!O:O,_xludf.AGGREGATE(15,6,ROW(MAESTRO!$B$3:$B$1000)/((MAESTRO!$B$3:$B$1000="PROVEEDORES")*(UPPER(MAESTRO!$L$3:$L$1000)="CONFIRMADO")),ROWS($A$3:A117))),"")</f>
        <v/>
      </c>
      <c r="P117" s="10" t="str">
        <f ca="1">IFERROR(INDEX(MAESTRO!P:P,_xludf.AGGREGATE(15,6,ROW(MAESTRO!$B$3:$B$1000)/((MAESTRO!$B$3:$B$1000="PROVEEDORES")*(UPPER(MAESTRO!$L$3:$L$1000)="CONFIRMADO")),ROWS($A$3:A117))),"")</f>
        <v/>
      </c>
      <c r="Q117" s="10" t="str">
        <f ca="1">IFERROR(INDEX(MAESTRO!Q:Q,_xludf.AGGREGATE(15,6,ROW(MAESTRO!$B$3:$B$1000)/((MAESTRO!$B$3:$B$1000="PROVEEDORES")*(UPPER(MAESTRO!$L$3:$L$1000)="CONFIRMADO")),ROWS($A$3:A117))),"")</f>
        <v/>
      </c>
      <c r="R117" s="10" t="str">
        <f ca="1">IFERROR(INDEX(MAESTRO!R:R,_xludf.AGGREGATE(15,6,ROW(MAESTRO!$B$3:$B$1000)/((MAESTRO!$B$3:$B$1000="PROVEEDORES")*(UPPER(MAESTRO!$L$3:$L$1000)="CONFIRMADO")),ROWS($A$3:A117))),"")</f>
        <v/>
      </c>
      <c r="S117" s="10" t="str">
        <f ca="1">IFERROR(INDEX(MAESTRO!S:S,_xludf.AGGREGATE(15,6,ROW(MAESTRO!$B$3:$B$1000)/((MAESTRO!$B$3:$B$1000="PROVEEDORES")*(UPPER(MAESTRO!$L$3:$L$1000)="CONFIRMADO")),ROWS($A$3:A117))),"")</f>
        <v/>
      </c>
      <c r="T117" s="10" t="str">
        <f ca="1">IFERROR(INDEX(MAESTRO!T:T,_xludf.AGGREGATE(15,6,ROW(MAESTRO!$B$3:$B$1000)/((MAESTRO!$B$3:$B$1000="PROVEEDORES")*(UPPER(MAESTRO!$L$3:$L$1000)="CONFIRMADO")),ROWS($A$3:A117))),"")</f>
        <v/>
      </c>
      <c r="U117" s="10" t="str">
        <f ca="1">IFERROR(INDEX(MAESTRO!U:U,_xludf.AGGREGATE(15,6,ROW(MAESTRO!$B$3:$B$1000)/((MAESTRO!$B$3:$B$1000="PROVEEDORES")*(UPPER(MAESTRO!$L$3:$L$1000)="CONFIRMADO")),ROWS($A$3:A117))),"")</f>
        <v/>
      </c>
      <c r="V117" s="10" t="str">
        <f ca="1">IFERROR(INDEX(MAESTRO!V:V,_xludf.AGGREGATE(15,6,ROW(MAESTRO!$B$3:$B$1000)/((MAESTRO!$B$3:$B$1000="PROVEEDORES")*(UPPER(MAESTRO!$L$3:$L$1000)="CONFIRMADO")),ROWS($A$3:A117))),"")</f>
        <v/>
      </c>
      <c r="W117" s="10" t="str">
        <f ca="1">IFERROR(INDEX(MAESTRO!W:W,_xludf.AGGREGATE(15,6,ROW(MAESTRO!$B$3:$B$1000)/((MAESTRO!$B$3:$B$1000="PROVEEDORES")*(UPPER(MAESTRO!$L$3:$L$1000)="CONFIRMADO")),ROWS($A$3:A117))),"")</f>
        <v/>
      </c>
      <c r="X117" s="10" t="str">
        <f ca="1">IFERROR(INDEX(MAESTRO!X:X,_xludf.AGGREGATE(15,6,ROW(MAESTRO!$B$3:$B$1000)/((MAESTRO!$B$3:$B$1000="PROVEEDORES")*(UPPER(MAESTRO!$L$3:$L$1000)="CONFIRMADO")),ROWS($A$3:A117))),"")</f>
        <v/>
      </c>
    </row>
    <row r="118" spans="1:24" ht="22.05" customHeight="1">
      <c r="A118" s="24" t="str">
        <f ca="1">IFERROR(INDEX(MAESTRO!A:A,_xludf.AGGREGATE(15,6,ROW(MAESTRO!$B$3:$B$1000)/((MAESTRO!$B$3:$B$1000="PROVEEDORES")*(UPPER(MAESTRO!$L$3:$L$1000)="CONFIRMADO")),ROWS($A$3:A118))),"")</f>
        <v/>
      </c>
      <c r="B118" s="24" t="str">
        <f ca="1">IFERROR(INDEX(MAESTRO!B:B,_xludf.AGGREGATE(15,6,ROW(MAESTRO!$B$3:$B$1000)/((MAESTRO!$B$3:$B$1000="PROVEEDORES")*(UPPER(MAESTRO!$L$3:$L$1000)="CONFIRMADO")),ROWS($A$3:A118))),"")</f>
        <v/>
      </c>
      <c r="C118" s="24" t="str">
        <f ca="1">IFERROR(INDEX(MAESTRO!C:C,_xludf.AGGREGATE(15,6,ROW(MAESTRO!$B$3:$B$1000)/((MAESTRO!$B$3:$B$1000="PROVEEDORES")*(UPPER(MAESTRO!$L$3:$L$1000)="CONFIRMADO")),ROWS($A$3:A118))),"")</f>
        <v/>
      </c>
      <c r="D118" s="24" t="str">
        <f ca="1">IFERROR(INDEX(MAESTRO!D:D,_xludf.AGGREGATE(15,6,ROW(MAESTRO!$B$3:$B$1000)/((MAESTRO!$B$3:$B$1000="PROVEEDORES")*(UPPER(MAESTRO!$L$3:$L$1000)="CONFIRMADO")),ROWS($A$3:A118))),"")</f>
        <v/>
      </c>
      <c r="E118" s="24" t="str">
        <f ca="1">IFERROR(INDEX(MAESTRO!E:E,_xludf.AGGREGATE(15,6,ROW(MAESTRO!$B$3:$B$1000)/((MAESTRO!$B$3:$B$1000="PROVEEDORES")*(UPPER(MAESTRO!$L$3:$L$1000)="CONFIRMADO")),ROWS($A$3:A118))),"")</f>
        <v/>
      </c>
      <c r="F118" s="24" t="str">
        <f ca="1">IFERROR(INDEX(MAESTRO!F:F,_xludf.AGGREGATE(15,6,ROW(MAESTRO!$B$3:$B$1000)/((MAESTRO!$B$3:$B$1000="PROVEEDORES")*(UPPER(MAESTRO!$L$3:$L$1000)="CONFIRMADO")),ROWS($A$3:A118))),"")</f>
        <v/>
      </c>
      <c r="G118" s="24" t="str">
        <f ca="1">IFERROR(INDEX(MAESTRO!G:G,_xludf.AGGREGATE(15,6,ROW(MAESTRO!$B$3:$B$1000)/((MAESTRO!$B$3:$B$1000="PROVEEDORES")*(UPPER(MAESTRO!$L$3:$L$1000)="CONFIRMADO")),ROWS($A$3:A118))),"")</f>
        <v/>
      </c>
      <c r="H118" s="24" t="str">
        <f ca="1">IFERROR(INDEX(MAESTRO!H:H,_xludf.AGGREGATE(15,6,ROW(MAESTRO!$B$3:$B$1000)/((MAESTRO!$B$3:$B$1000="PROVEEDORES")*(UPPER(MAESTRO!$L$3:$L$1000)="CONFIRMADO")),ROWS($A$3:A118))),"")</f>
        <v/>
      </c>
      <c r="I118" s="24" t="str">
        <f ca="1">IFERROR(INDEX(MAESTRO!I:I,_xludf.AGGREGATE(15,6,ROW(MAESTRO!$B$3:$B$1000)/((MAESTRO!$B$3:$B$1000="PROVEEDORES")*(UPPER(MAESTRO!$L$3:$L$1000)="CONFIRMADO")),ROWS($A$3:A118))),"")</f>
        <v/>
      </c>
      <c r="J118" s="24" t="str">
        <f ca="1">IFERROR(INDEX(MAESTRO!J:J,_xludf.AGGREGATE(15,6,ROW(MAESTRO!$B$3:$B$1000)/((MAESTRO!$B$3:$B$1000="PROVEEDORES")*(UPPER(MAESTRO!$L$3:$L$1000)="CONFIRMADO")),ROWS($A$3:A118))),"")</f>
        <v/>
      </c>
      <c r="K118" s="24" t="str">
        <f ca="1">IFERROR(INDEX(MAESTRO!K:K,_xludf.AGGREGATE(15,6,ROW(MAESTRO!$B$3:$B$1000)/((MAESTRO!$B$3:$B$1000="PROVEEDORES")*(UPPER(MAESTRO!$L$3:$L$1000)="CONFIRMADO")),ROWS($A$3:A118))),"")</f>
        <v/>
      </c>
      <c r="L118" s="24" t="str">
        <f ca="1">IFERROR(INDEX(MAESTRO!L:L,_xludf.AGGREGATE(15,6,ROW(MAESTRO!$B$3:$B$1000)/((MAESTRO!$B$3:$B$1000="PROVEEDORES")*(UPPER(MAESTRO!$L$3:$L$1000)="CONFIRMADO")),ROWS($A$3:A118))),"")</f>
        <v/>
      </c>
      <c r="M118" s="24" t="str">
        <f ca="1">IFERROR(INDEX(MAESTRO!M:M,_xludf.AGGREGATE(15,6,ROW(MAESTRO!$B$3:$B$1000)/((MAESTRO!$B$3:$B$1000="PROVEEDORES")*(UPPER(MAESTRO!$L$3:$L$1000)="CONFIRMADO")),ROWS($A$3:A118))),"")</f>
        <v/>
      </c>
      <c r="N118" s="24" t="str">
        <f ca="1">IFERROR(INDEX(MAESTRO!N:N,_xludf.AGGREGATE(15,6,ROW(MAESTRO!$B$3:$B$1000)/((MAESTRO!$B$3:$B$1000="PROVEEDORES")*(UPPER(MAESTRO!$L$3:$L$1000)="CONFIRMADO")),ROWS($A$3:A118))),"")</f>
        <v/>
      </c>
      <c r="O118" s="24" t="str">
        <f ca="1">IFERROR(INDEX(MAESTRO!O:O,_xludf.AGGREGATE(15,6,ROW(MAESTRO!$B$3:$B$1000)/((MAESTRO!$B$3:$B$1000="PROVEEDORES")*(UPPER(MAESTRO!$L$3:$L$1000)="CONFIRMADO")),ROWS($A$3:A118))),"")</f>
        <v/>
      </c>
      <c r="P118" s="24" t="str">
        <f ca="1">IFERROR(INDEX(MAESTRO!P:P,_xludf.AGGREGATE(15,6,ROW(MAESTRO!$B$3:$B$1000)/((MAESTRO!$B$3:$B$1000="PROVEEDORES")*(UPPER(MAESTRO!$L$3:$L$1000)="CONFIRMADO")),ROWS($A$3:A118))),"")</f>
        <v/>
      </c>
      <c r="Q118" s="24" t="str">
        <f ca="1">IFERROR(INDEX(MAESTRO!Q:Q,_xludf.AGGREGATE(15,6,ROW(MAESTRO!$B$3:$B$1000)/((MAESTRO!$B$3:$B$1000="PROVEEDORES")*(UPPER(MAESTRO!$L$3:$L$1000)="CONFIRMADO")),ROWS($A$3:A118))),"")</f>
        <v/>
      </c>
      <c r="R118" s="24" t="str">
        <f ca="1">IFERROR(INDEX(MAESTRO!R:R,_xludf.AGGREGATE(15,6,ROW(MAESTRO!$B$3:$B$1000)/((MAESTRO!$B$3:$B$1000="PROVEEDORES")*(UPPER(MAESTRO!$L$3:$L$1000)="CONFIRMADO")),ROWS($A$3:A118))),"")</f>
        <v/>
      </c>
      <c r="S118" s="24" t="str">
        <f ca="1">IFERROR(INDEX(MAESTRO!S:S,_xludf.AGGREGATE(15,6,ROW(MAESTRO!$B$3:$B$1000)/((MAESTRO!$B$3:$B$1000="PROVEEDORES")*(UPPER(MAESTRO!$L$3:$L$1000)="CONFIRMADO")),ROWS($A$3:A118))),"")</f>
        <v/>
      </c>
      <c r="T118" s="24" t="str">
        <f ca="1">IFERROR(INDEX(MAESTRO!T:T,_xludf.AGGREGATE(15,6,ROW(MAESTRO!$B$3:$B$1000)/((MAESTRO!$B$3:$B$1000="PROVEEDORES")*(UPPER(MAESTRO!$L$3:$L$1000)="CONFIRMADO")),ROWS($A$3:A118))),"")</f>
        <v/>
      </c>
      <c r="U118" s="24" t="str">
        <f ca="1">IFERROR(INDEX(MAESTRO!U:U,_xludf.AGGREGATE(15,6,ROW(MAESTRO!$B$3:$B$1000)/((MAESTRO!$B$3:$B$1000="PROVEEDORES")*(UPPER(MAESTRO!$L$3:$L$1000)="CONFIRMADO")),ROWS($A$3:A118))),"")</f>
        <v/>
      </c>
      <c r="V118" s="24" t="str">
        <f ca="1">IFERROR(INDEX(MAESTRO!V:V,_xludf.AGGREGATE(15,6,ROW(MAESTRO!$B$3:$B$1000)/((MAESTRO!$B$3:$B$1000="PROVEEDORES")*(UPPER(MAESTRO!$L$3:$L$1000)="CONFIRMADO")),ROWS($A$3:A118))),"")</f>
        <v/>
      </c>
      <c r="W118" s="24" t="str">
        <f ca="1">IFERROR(INDEX(MAESTRO!W:W,_xludf.AGGREGATE(15,6,ROW(MAESTRO!$B$3:$B$1000)/((MAESTRO!$B$3:$B$1000="PROVEEDORES")*(UPPER(MAESTRO!$L$3:$L$1000)="CONFIRMADO")),ROWS($A$3:A118))),"")</f>
        <v/>
      </c>
      <c r="X118" s="24" t="str">
        <f ca="1">IFERROR(INDEX(MAESTRO!X:X,_xludf.AGGREGATE(15,6,ROW(MAESTRO!$B$3:$B$1000)/((MAESTRO!$B$3:$B$1000="PROVEEDORES")*(UPPER(MAESTRO!$L$3:$L$1000)="CONFIRMADO")),ROWS($A$3:A118))),"")</f>
        <v/>
      </c>
    </row>
    <row r="119" spans="1:24" ht="22.05" customHeight="1">
      <c r="A119" s="10" t="str">
        <f ca="1">IFERROR(INDEX(MAESTRO!A:A,_xludf.AGGREGATE(15,6,ROW(MAESTRO!$B$3:$B$1000)/((MAESTRO!$B$3:$B$1000="PROVEEDORES")*(UPPER(MAESTRO!$L$3:$L$1000)="CONFIRMADO")),ROWS($A$3:A119))),"")</f>
        <v/>
      </c>
      <c r="B119" s="10" t="str">
        <f ca="1">IFERROR(INDEX(MAESTRO!B:B,_xludf.AGGREGATE(15,6,ROW(MAESTRO!$B$3:$B$1000)/((MAESTRO!$B$3:$B$1000="PROVEEDORES")*(UPPER(MAESTRO!$L$3:$L$1000)="CONFIRMADO")),ROWS($A$3:A119))),"")</f>
        <v/>
      </c>
      <c r="C119" s="10" t="str">
        <f ca="1">IFERROR(INDEX(MAESTRO!C:C,_xludf.AGGREGATE(15,6,ROW(MAESTRO!$B$3:$B$1000)/((MAESTRO!$B$3:$B$1000="PROVEEDORES")*(UPPER(MAESTRO!$L$3:$L$1000)="CONFIRMADO")),ROWS($A$3:A119))),"")</f>
        <v/>
      </c>
      <c r="D119" s="10" t="str">
        <f ca="1">IFERROR(INDEX(MAESTRO!D:D,_xludf.AGGREGATE(15,6,ROW(MAESTRO!$B$3:$B$1000)/((MAESTRO!$B$3:$B$1000="PROVEEDORES")*(UPPER(MAESTRO!$L$3:$L$1000)="CONFIRMADO")),ROWS($A$3:A119))),"")</f>
        <v/>
      </c>
      <c r="E119" s="10" t="str">
        <f ca="1">IFERROR(INDEX(MAESTRO!E:E,_xludf.AGGREGATE(15,6,ROW(MAESTRO!$B$3:$B$1000)/((MAESTRO!$B$3:$B$1000="PROVEEDORES")*(UPPER(MAESTRO!$L$3:$L$1000)="CONFIRMADO")),ROWS($A$3:A119))),"")</f>
        <v/>
      </c>
      <c r="F119" s="10" t="str">
        <f ca="1">IFERROR(INDEX(MAESTRO!F:F,_xludf.AGGREGATE(15,6,ROW(MAESTRO!$B$3:$B$1000)/((MAESTRO!$B$3:$B$1000="PROVEEDORES")*(UPPER(MAESTRO!$L$3:$L$1000)="CONFIRMADO")),ROWS($A$3:A119))),"")</f>
        <v/>
      </c>
      <c r="G119" s="10" t="str">
        <f ca="1">IFERROR(INDEX(MAESTRO!G:G,_xludf.AGGREGATE(15,6,ROW(MAESTRO!$B$3:$B$1000)/((MAESTRO!$B$3:$B$1000="PROVEEDORES")*(UPPER(MAESTRO!$L$3:$L$1000)="CONFIRMADO")),ROWS($A$3:A119))),"")</f>
        <v/>
      </c>
      <c r="H119" s="10" t="str">
        <f ca="1">IFERROR(INDEX(MAESTRO!H:H,_xludf.AGGREGATE(15,6,ROW(MAESTRO!$B$3:$B$1000)/((MAESTRO!$B$3:$B$1000="PROVEEDORES")*(UPPER(MAESTRO!$L$3:$L$1000)="CONFIRMADO")),ROWS($A$3:A119))),"")</f>
        <v/>
      </c>
      <c r="I119" s="10" t="str">
        <f ca="1">IFERROR(INDEX(MAESTRO!I:I,_xludf.AGGREGATE(15,6,ROW(MAESTRO!$B$3:$B$1000)/((MAESTRO!$B$3:$B$1000="PROVEEDORES")*(UPPER(MAESTRO!$L$3:$L$1000)="CONFIRMADO")),ROWS($A$3:A119))),"")</f>
        <v/>
      </c>
      <c r="J119" s="10" t="str">
        <f ca="1">IFERROR(INDEX(MAESTRO!J:J,_xludf.AGGREGATE(15,6,ROW(MAESTRO!$B$3:$B$1000)/((MAESTRO!$B$3:$B$1000="PROVEEDORES")*(UPPER(MAESTRO!$L$3:$L$1000)="CONFIRMADO")),ROWS($A$3:A119))),"")</f>
        <v/>
      </c>
      <c r="K119" s="10" t="str">
        <f ca="1">IFERROR(INDEX(MAESTRO!K:K,_xludf.AGGREGATE(15,6,ROW(MAESTRO!$B$3:$B$1000)/((MAESTRO!$B$3:$B$1000="PROVEEDORES")*(UPPER(MAESTRO!$L$3:$L$1000)="CONFIRMADO")),ROWS($A$3:A119))),"")</f>
        <v/>
      </c>
      <c r="L119" s="10" t="str">
        <f ca="1">IFERROR(INDEX(MAESTRO!L:L,_xludf.AGGREGATE(15,6,ROW(MAESTRO!$B$3:$B$1000)/((MAESTRO!$B$3:$B$1000="PROVEEDORES")*(UPPER(MAESTRO!$L$3:$L$1000)="CONFIRMADO")),ROWS($A$3:A119))),"")</f>
        <v/>
      </c>
      <c r="M119" s="10" t="str">
        <f ca="1">IFERROR(INDEX(MAESTRO!M:M,_xludf.AGGREGATE(15,6,ROW(MAESTRO!$B$3:$B$1000)/((MAESTRO!$B$3:$B$1000="PROVEEDORES")*(UPPER(MAESTRO!$L$3:$L$1000)="CONFIRMADO")),ROWS($A$3:A119))),"")</f>
        <v/>
      </c>
      <c r="N119" s="10" t="str">
        <f ca="1">IFERROR(INDEX(MAESTRO!N:N,_xludf.AGGREGATE(15,6,ROW(MAESTRO!$B$3:$B$1000)/((MAESTRO!$B$3:$B$1000="PROVEEDORES")*(UPPER(MAESTRO!$L$3:$L$1000)="CONFIRMADO")),ROWS($A$3:A119))),"")</f>
        <v/>
      </c>
      <c r="O119" s="10" t="str">
        <f ca="1">IFERROR(INDEX(MAESTRO!O:O,_xludf.AGGREGATE(15,6,ROW(MAESTRO!$B$3:$B$1000)/((MAESTRO!$B$3:$B$1000="PROVEEDORES")*(UPPER(MAESTRO!$L$3:$L$1000)="CONFIRMADO")),ROWS($A$3:A119))),"")</f>
        <v/>
      </c>
      <c r="P119" s="10" t="str">
        <f ca="1">IFERROR(INDEX(MAESTRO!P:P,_xludf.AGGREGATE(15,6,ROW(MAESTRO!$B$3:$B$1000)/((MAESTRO!$B$3:$B$1000="PROVEEDORES")*(UPPER(MAESTRO!$L$3:$L$1000)="CONFIRMADO")),ROWS($A$3:A119))),"")</f>
        <v/>
      </c>
      <c r="Q119" s="10" t="str">
        <f ca="1">IFERROR(INDEX(MAESTRO!Q:Q,_xludf.AGGREGATE(15,6,ROW(MAESTRO!$B$3:$B$1000)/((MAESTRO!$B$3:$B$1000="PROVEEDORES")*(UPPER(MAESTRO!$L$3:$L$1000)="CONFIRMADO")),ROWS($A$3:A119))),"")</f>
        <v/>
      </c>
      <c r="R119" s="10" t="str">
        <f ca="1">IFERROR(INDEX(MAESTRO!R:R,_xludf.AGGREGATE(15,6,ROW(MAESTRO!$B$3:$B$1000)/((MAESTRO!$B$3:$B$1000="PROVEEDORES")*(UPPER(MAESTRO!$L$3:$L$1000)="CONFIRMADO")),ROWS($A$3:A119))),"")</f>
        <v/>
      </c>
      <c r="S119" s="10" t="str">
        <f ca="1">IFERROR(INDEX(MAESTRO!S:S,_xludf.AGGREGATE(15,6,ROW(MAESTRO!$B$3:$B$1000)/((MAESTRO!$B$3:$B$1000="PROVEEDORES")*(UPPER(MAESTRO!$L$3:$L$1000)="CONFIRMADO")),ROWS($A$3:A119))),"")</f>
        <v/>
      </c>
      <c r="T119" s="10" t="str">
        <f ca="1">IFERROR(INDEX(MAESTRO!T:T,_xludf.AGGREGATE(15,6,ROW(MAESTRO!$B$3:$B$1000)/((MAESTRO!$B$3:$B$1000="PROVEEDORES")*(UPPER(MAESTRO!$L$3:$L$1000)="CONFIRMADO")),ROWS($A$3:A119))),"")</f>
        <v/>
      </c>
      <c r="U119" s="10" t="str">
        <f ca="1">IFERROR(INDEX(MAESTRO!U:U,_xludf.AGGREGATE(15,6,ROW(MAESTRO!$B$3:$B$1000)/((MAESTRO!$B$3:$B$1000="PROVEEDORES")*(UPPER(MAESTRO!$L$3:$L$1000)="CONFIRMADO")),ROWS($A$3:A119))),"")</f>
        <v/>
      </c>
      <c r="V119" s="10" t="str">
        <f ca="1">IFERROR(INDEX(MAESTRO!V:V,_xludf.AGGREGATE(15,6,ROW(MAESTRO!$B$3:$B$1000)/((MAESTRO!$B$3:$B$1000="PROVEEDORES")*(UPPER(MAESTRO!$L$3:$L$1000)="CONFIRMADO")),ROWS($A$3:A119))),"")</f>
        <v/>
      </c>
      <c r="W119" s="10" t="str">
        <f ca="1">IFERROR(INDEX(MAESTRO!W:W,_xludf.AGGREGATE(15,6,ROW(MAESTRO!$B$3:$B$1000)/((MAESTRO!$B$3:$B$1000="PROVEEDORES")*(UPPER(MAESTRO!$L$3:$L$1000)="CONFIRMADO")),ROWS($A$3:A119))),"")</f>
        <v/>
      </c>
      <c r="X119" s="10" t="str">
        <f ca="1">IFERROR(INDEX(MAESTRO!X:X,_xludf.AGGREGATE(15,6,ROW(MAESTRO!$B$3:$B$1000)/((MAESTRO!$B$3:$B$1000="PROVEEDORES")*(UPPER(MAESTRO!$L$3:$L$1000)="CONFIRMADO")),ROWS($A$3:A119))),"")</f>
        <v/>
      </c>
    </row>
    <row r="120" spans="1:24" ht="22.05" customHeight="1">
      <c r="A120" s="24" t="str">
        <f ca="1">IFERROR(INDEX(MAESTRO!A:A,_xludf.AGGREGATE(15,6,ROW(MAESTRO!$B$3:$B$1000)/((MAESTRO!$B$3:$B$1000="PROVEEDORES")*(UPPER(MAESTRO!$L$3:$L$1000)="CONFIRMADO")),ROWS($A$3:A120))),"")</f>
        <v/>
      </c>
      <c r="B120" s="24" t="str">
        <f ca="1">IFERROR(INDEX(MAESTRO!B:B,_xludf.AGGREGATE(15,6,ROW(MAESTRO!$B$3:$B$1000)/((MAESTRO!$B$3:$B$1000="PROVEEDORES")*(UPPER(MAESTRO!$L$3:$L$1000)="CONFIRMADO")),ROWS($A$3:A120))),"")</f>
        <v/>
      </c>
      <c r="C120" s="24" t="str">
        <f ca="1">IFERROR(INDEX(MAESTRO!C:C,_xludf.AGGREGATE(15,6,ROW(MAESTRO!$B$3:$B$1000)/((MAESTRO!$B$3:$B$1000="PROVEEDORES")*(UPPER(MAESTRO!$L$3:$L$1000)="CONFIRMADO")),ROWS($A$3:A120))),"")</f>
        <v/>
      </c>
      <c r="D120" s="24" t="str">
        <f ca="1">IFERROR(INDEX(MAESTRO!D:D,_xludf.AGGREGATE(15,6,ROW(MAESTRO!$B$3:$B$1000)/((MAESTRO!$B$3:$B$1000="PROVEEDORES")*(UPPER(MAESTRO!$L$3:$L$1000)="CONFIRMADO")),ROWS($A$3:A120))),"")</f>
        <v/>
      </c>
      <c r="E120" s="24" t="str">
        <f ca="1">IFERROR(INDEX(MAESTRO!E:E,_xludf.AGGREGATE(15,6,ROW(MAESTRO!$B$3:$B$1000)/((MAESTRO!$B$3:$B$1000="PROVEEDORES")*(UPPER(MAESTRO!$L$3:$L$1000)="CONFIRMADO")),ROWS($A$3:A120))),"")</f>
        <v/>
      </c>
      <c r="F120" s="24" t="str">
        <f ca="1">IFERROR(INDEX(MAESTRO!F:F,_xludf.AGGREGATE(15,6,ROW(MAESTRO!$B$3:$B$1000)/((MAESTRO!$B$3:$B$1000="PROVEEDORES")*(UPPER(MAESTRO!$L$3:$L$1000)="CONFIRMADO")),ROWS($A$3:A120))),"")</f>
        <v/>
      </c>
      <c r="G120" s="24" t="str">
        <f ca="1">IFERROR(INDEX(MAESTRO!G:G,_xludf.AGGREGATE(15,6,ROW(MAESTRO!$B$3:$B$1000)/((MAESTRO!$B$3:$B$1000="PROVEEDORES")*(UPPER(MAESTRO!$L$3:$L$1000)="CONFIRMADO")),ROWS($A$3:A120))),"")</f>
        <v/>
      </c>
      <c r="H120" s="24" t="str">
        <f ca="1">IFERROR(INDEX(MAESTRO!H:H,_xludf.AGGREGATE(15,6,ROW(MAESTRO!$B$3:$B$1000)/((MAESTRO!$B$3:$B$1000="PROVEEDORES")*(UPPER(MAESTRO!$L$3:$L$1000)="CONFIRMADO")),ROWS($A$3:A120))),"")</f>
        <v/>
      </c>
      <c r="I120" s="24" t="str">
        <f ca="1">IFERROR(INDEX(MAESTRO!I:I,_xludf.AGGREGATE(15,6,ROW(MAESTRO!$B$3:$B$1000)/((MAESTRO!$B$3:$B$1000="PROVEEDORES")*(UPPER(MAESTRO!$L$3:$L$1000)="CONFIRMADO")),ROWS($A$3:A120))),"")</f>
        <v/>
      </c>
      <c r="J120" s="24" t="str">
        <f ca="1">IFERROR(INDEX(MAESTRO!J:J,_xludf.AGGREGATE(15,6,ROW(MAESTRO!$B$3:$B$1000)/((MAESTRO!$B$3:$B$1000="PROVEEDORES")*(UPPER(MAESTRO!$L$3:$L$1000)="CONFIRMADO")),ROWS($A$3:A120))),"")</f>
        <v/>
      </c>
      <c r="K120" s="24" t="str">
        <f ca="1">IFERROR(INDEX(MAESTRO!K:K,_xludf.AGGREGATE(15,6,ROW(MAESTRO!$B$3:$B$1000)/((MAESTRO!$B$3:$B$1000="PROVEEDORES")*(UPPER(MAESTRO!$L$3:$L$1000)="CONFIRMADO")),ROWS($A$3:A120))),"")</f>
        <v/>
      </c>
      <c r="L120" s="24" t="str">
        <f ca="1">IFERROR(INDEX(MAESTRO!L:L,_xludf.AGGREGATE(15,6,ROW(MAESTRO!$B$3:$B$1000)/((MAESTRO!$B$3:$B$1000="PROVEEDORES")*(UPPER(MAESTRO!$L$3:$L$1000)="CONFIRMADO")),ROWS($A$3:A120))),"")</f>
        <v/>
      </c>
      <c r="M120" s="24" t="str">
        <f ca="1">IFERROR(INDEX(MAESTRO!M:M,_xludf.AGGREGATE(15,6,ROW(MAESTRO!$B$3:$B$1000)/((MAESTRO!$B$3:$B$1000="PROVEEDORES")*(UPPER(MAESTRO!$L$3:$L$1000)="CONFIRMADO")),ROWS($A$3:A120))),"")</f>
        <v/>
      </c>
      <c r="N120" s="24" t="str">
        <f ca="1">IFERROR(INDEX(MAESTRO!N:N,_xludf.AGGREGATE(15,6,ROW(MAESTRO!$B$3:$B$1000)/((MAESTRO!$B$3:$B$1000="PROVEEDORES")*(UPPER(MAESTRO!$L$3:$L$1000)="CONFIRMADO")),ROWS($A$3:A120))),"")</f>
        <v/>
      </c>
      <c r="O120" s="24" t="str">
        <f ca="1">IFERROR(INDEX(MAESTRO!O:O,_xludf.AGGREGATE(15,6,ROW(MAESTRO!$B$3:$B$1000)/((MAESTRO!$B$3:$B$1000="PROVEEDORES")*(UPPER(MAESTRO!$L$3:$L$1000)="CONFIRMADO")),ROWS($A$3:A120))),"")</f>
        <v/>
      </c>
      <c r="P120" s="24" t="str">
        <f ca="1">IFERROR(INDEX(MAESTRO!P:P,_xludf.AGGREGATE(15,6,ROW(MAESTRO!$B$3:$B$1000)/((MAESTRO!$B$3:$B$1000="PROVEEDORES")*(UPPER(MAESTRO!$L$3:$L$1000)="CONFIRMADO")),ROWS($A$3:A120))),"")</f>
        <v/>
      </c>
      <c r="Q120" s="24" t="str">
        <f ca="1">IFERROR(INDEX(MAESTRO!Q:Q,_xludf.AGGREGATE(15,6,ROW(MAESTRO!$B$3:$B$1000)/((MAESTRO!$B$3:$B$1000="PROVEEDORES")*(UPPER(MAESTRO!$L$3:$L$1000)="CONFIRMADO")),ROWS($A$3:A120))),"")</f>
        <v/>
      </c>
      <c r="R120" s="24" t="str">
        <f ca="1">IFERROR(INDEX(MAESTRO!R:R,_xludf.AGGREGATE(15,6,ROW(MAESTRO!$B$3:$B$1000)/((MAESTRO!$B$3:$B$1000="PROVEEDORES")*(UPPER(MAESTRO!$L$3:$L$1000)="CONFIRMADO")),ROWS($A$3:A120))),"")</f>
        <v/>
      </c>
      <c r="S120" s="24" t="str">
        <f ca="1">IFERROR(INDEX(MAESTRO!S:S,_xludf.AGGREGATE(15,6,ROW(MAESTRO!$B$3:$B$1000)/((MAESTRO!$B$3:$B$1000="PROVEEDORES")*(UPPER(MAESTRO!$L$3:$L$1000)="CONFIRMADO")),ROWS($A$3:A120))),"")</f>
        <v/>
      </c>
      <c r="T120" s="24" t="str">
        <f ca="1">IFERROR(INDEX(MAESTRO!T:T,_xludf.AGGREGATE(15,6,ROW(MAESTRO!$B$3:$B$1000)/((MAESTRO!$B$3:$B$1000="PROVEEDORES")*(UPPER(MAESTRO!$L$3:$L$1000)="CONFIRMADO")),ROWS($A$3:A120))),"")</f>
        <v/>
      </c>
      <c r="U120" s="24" t="str">
        <f ca="1">IFERROR(INDEX(MAESTRO!U:U,_xludf.AGGREGATE(15,6,ROW(MAESTRO!$B$3:$B$1000)/((MAESTRO!$B$3:$B$1000="PROVEEDORES")*(UPPER(MAESTRO!$L$3:$L$1000)="CONFIRMADO")),ROWS($A$3:A120))),"")</f>
        <v/>
      </c>
      <c r="V120" s="24" t="str">
        <f ca="1">IFERROR(INDEX(MAESTRO!V:V,_xludf.AGGREGATE(15,6,ROW(MAESTRO!$B$3:$B$1000)/((MAESTRO!$B$3:$B$1000="PROVEEDORES")*(UPPER(MAESTRO!$L$3:$L$1000)="CONFIRMADO")),ROWS($A$3:A120))),"")</f>
        <v/>
      </c>
      <c r="W120" s="24" t="str">
        <f ca="1">IFERROR(INDEX(MAESTRO!W:W,_xludf.AGGREGATE(15,6,ROW(MAESTRO!$B$3:$B$1000)/((MAESTRO!$B$3:$B$1000="PROVEEDORES")*(UPPER(MAESTRO!$L$3:$L$1000)="CONFIRMADO")),ROWS($A$3:A120))),"")</f>
        <v/>
      </c>
      <c r="X120" s="24" t="str">
        <f ca="1">IFERROR(INDEX(MAESTRO!X:X,_xludf.AGGREGATE(15,6,ROW(MAESTRO!$B$3:$B$1000)/((MAESTRO!$B$3:$B$1000="PROVEEDORES")*(UPPER(MAESTRO!$L$3:$L$1000)="CONFIRMADO")),ROWS($A$3:A120))),"")</f>
        <v/>
      </c>
    </row>
    <row r="121" spans="1:24" ht="22.05" customHeight="1">
      <c r="A121" s="10" t="str">
        <f ca="1">IFERROR(INDEX(MAESTRO!A:A,_xludf.AGGREGATE(15,6,ROW(MAESTRO!$B$3:$B$1000)/((MAESTRO!$B$3:$B$1000="PROVEEDORES")*(UPPER(MAESTRO!$L$3:$L$1000)="CONFIRMADO")),ROWS($A$3:A121))),"")</f>
        <v/>
      </c>
      <c r="B121" s="10" t="str">
        <f ca="1">IFERROR(INDEX(MAESTRO!B:B,_xludf.AGGREGATE(15,6,ROW(MAESTRO!$B$3:$B$1000)/((MAESTRO!$B$3:$B$1000="PROVEEDORES")*(UPPER(MAESTRO!$L$3:$L$1000)="CONFIRMADO")),ROWS($A$3:A121))),"")</f>
        <v/>
      </c>
      <c r="C121" s="10" t="str">
        <f ca="1">IFERROR(INDEX(MAESTRO!C:C,_xludf.AGGREGATE(15,6,ROW(MAESTRO!$B$3:$B$1000)/((MAESTRO!$B$3:$B$1000="PROVEEDORES")*(UPPER(MAESTRO!$L$3:$L$1000)="CONFIRMADO")),ROWS($A$3:A121))),"")</f>
        <v/>
      </c>
      <c r="D121" s="10" t="str">
        <f ca="1">IFERROR(INDEX(MAESTRO!D:D,_xludf.AGGREGATE(15,6,ROW(MAESTRO!$B$3:$B$1000)/((MAESTRO!$B$3:$B$1000="PROVEEDORES")*(UPPER(MAESTRO!$L$3:$L$1000)="CONFIRMADO")),ROWS($A$3:A121))),"")</f>
        <v/>
      </c>
      <c r="E121" s="10" t="str">
        <f ca="1">IFERROR(INDEX(MAESTRO!E:E,_xludf.AGGREGATE(15,6,ROW(MAESTRO!$B$3:$B$1000)/((MAESTRO!$B$3:$B$1000="PROVEEDORES")*(UPPER(MAESTRO!$L$3:$L$1000)="CONFIRMADO")),ROWS($A$3:A121))),"")</f>
        <v/>
      </c>
      <c r="F121" s="10" t="str">
        <f ca="1">IFERROR(INDEX(MAESTRO!F:F,_xludf.AGGREGATE(15,6,ROW(MAESTRO!$B$3:$B$1000)/((MAESTRO!$B$3:$B$1000="PROVEEDORES")*(UPPER(MAESTRO!$L$3:$L$1000)="CONFIRMADO")),ROWS($A$3:A121))),"")</f>
        <v/>
      </c>
      <c r="G121" s="10" t="str">
        <f ca="1">IFERROR(INDEX(MAESTRO!G:G,_xludf.AGGREGATE(15,6,ROW(MAESTRO!$B$3:$B$1000)/((MAESTRO!$B$3:$B$1000="PROVEEDORES")*(UPPER(MAESTRO!$L$3:$L$1000)="CONFIRMADO")),ROWS($A$3:A121))),"")</f>
        <v/>
      </c>
      <c r="H121" s="10" t="str">
        <f ca="1">IFERROR(INDEX(MAESTRO!H:H,_xludf.AGGREGATE(15,6,ROW(MAESTRO!$B$3:$B$1000)/((MAESTRO!$B$3:$B$1000="PROVEEDORES")*(UPPER(MAESTRO!$L$3:$L$1000)="CONFIRMADO")),ROWS($A$3:A121))),"")</f>
        <v/>
      </c>
      <c r="I121" s="10" t="str">
        <f ca="1">IFERROR(INDEX(MAESTRO!I:I,_xludf.AGGREGATE(15,6,ROW(MAESTRO!$B$3:$B$1000)/((MAESTRO!$B$3:$B$1000="PROVEEDORES")*(UPPER(MAESTRO!$L$3:$L$1000)="CONFIRMADO")),ROWS($A$3:A121))),"")</f>
        <v/>
      </c>
      <c r="J121" s="10" t="str">
        <f ca="1">IFERROR(INDEX(MAESTRO!J:J,_xludf.AGGREGATE(15,6,ROW(MAESTRO!$B$3:$B$1000)/((MAESTRO!$B$3:$B$1000="PROVEEDORES")*(UPPER(MAESTRO!$L$3:$L$1000)="CONFIRMADO")),ROWS($A$3:A121))),"")</f>
        <v/>
      </c>
      <c r="K121" s="10" t="str">
        <f ca="1">IFERROR(INDEX(MAESTRO!K:K,_xludf.AGGREGATE(15,6,ROW(MAESTRO!$B$3:$B$1000)/((MAESTRO!$B$3:$B$1000="PROVEEDORES")*(UPPER(MAESTRO!$L$3:$L$1000)="CONFIRMADO")),ROWS($A$3:A121))),"")</f>
        <v/>
      </c>
      <c r="L121" s="10" t="str">
        <f ca="1">IFERROR(INDEX(MAESTRO!L:L,_xludf.AGGREGATE(15,6,ROW(MAESTRO!$B$3:$B$1000)/((MAESTRO!$B$3:$B$1000="PROVEEDORES")*(UPPER(MAESTRO!$L$3:$L$1000)="CONFIRMADO")),ROWS($A$3:A121))),"")</f>
        <v/>
      </c>
      <c r="M121" s="10" t="str">
        <f ca="1">IFERROR(INDEX(MAESTRO!M:M,_xludf.AGGREGATE(15,6,ROW(MAESTRO!$B$3:$B$1000)/((MAESTRO!$B$3:$B$1000="PROVEEDORES")*(UPPER(MAESTRO!$L$3:$L$1000)="CONFIRMADO")),ROWS($A$3:A121))),"")</f>
        <v/>
      </c>
      <c r="N121" s="10" t="str">
        <f ca="1">IFERROR(INDEX(MAESTRO!N:N,_xludf.AGGREGATE(15,6,ROW(MAESTRO!$B$3:$B$1000)/((MAESTRO!$B$3:$B$1000="PROVEEDORES")*(UPPER(MAESTRO!$L$3:$L$1000)="CONFIRMADO")),ROWS($A$3:A121))),"")</f>
        <v/>
      </c>
      <c r="O121" s="10" t="str">
        <f ca="1">IFERROR(INDEX(MAESTRO!O:O,_xludf.AGGREGATE(15,6,ROW(MAESTRO!$B$3:$B$1000)/((MAESTRO!$B$3:$B$1000="PROVEEDORES")*(UPPER(MAESTRO!$L$3:$L$1000)="CONFIRMADO")),ROWS($A$3:A121))),"")</f>
        <v/>
      </c>
      <c r="P121" s="10" t="str">
        <f ca="1">IFERROR(INDEX(MAESTRO!P:P,_xludf.AGGREGATE(15,6,ROW(MAESTRO!$B$3:$B$1000)/((MAESTRO!$B$3:$B$1000="PROVEEDORES")*(UPPER(MAESTRO!$L$3:$L$1000)="CONFIRMADO")),ROWS($A$3:A121))),"")</f>
        <v/>
      </c>
      <c r="Q121" s="10" t="str">
        <f ca="1">IFERROR(INDEX(MAESTRO!Q:Q,_xludf.AGGREGATE(15,6,ROW(MAESTRO!$B$3:$B$1000)/((MAESTRO!$B$3:$B$1000="PROVEEDORES")*(UPPER(MAESTRO!$L$3:$L$1000)="CONFIRMADO")),ROWS($A$3:A121))),"")</f>
        <v/>
      </c>
      <c r="R121" s="10" t="str">
        <f ca="1">IFERROR(INDEX(MAESTRO!R:R,_xludf.AGGREGATE(15,6,ROW(MAESTRO!$B$3:$B$1000)/((MAESTRO!$B$3:$B$1000="PROVEEDORES")*(UPPER(MAESTRO!$L$3:$L$1000)="CONFIRMADO")),ROWS($A$3:A121))),"")</f>
        <v/>
      </c>
      <c r="S121" s="10" t="str">
        <f ca="1">IFERROR(INDEX(MAESTRO!S:S,_xludf.AGGREGATE(15,6,ROW(MAESTRO!$B$3:$B$1000)/((MAESTRO!$B$3:$B$1000="PROVEEDORES")*(UPPER(MAESTRO!$L$3:$L$1000)="CONFIRMADO")),ROWS($A$3:A121))),"")</f>
        <v/>
      </c>
      <c r="T121" s="10" t="str">
        <f ca="1">IFERROR(INDEX(MAESTRO!T:T,_xludf.AGGREGATE(15,6,ROW(MAESTRO!$B$3:$B$1000)/((MAESTRO!$B$3:$B$1000="PROVEEDORES")*(UPPER(MAESTRO!$L$3:$L$1000)="CONFIRMADO")),ROWS($A$3:A121))),"")</f>
        <v/>
      </c>
      <c r="U121" s="10" t="str">
        <f ca="1">IFERROR(INDEX(MAESTRO!U:U,_xludf.AGGREGATE(15,6,ROW(MAESTRO!$B$3:$B$1000)/((MAESTRO!$B$3:$B$1000="PROVEEDORES")*(UPPER(MAESTRO!$L$3:$L$1000)="CONFIRMADO")),ROWS($A$3:A121))),"")</f>
        <v/>
      </c>
      <c r="V121" s="10" t="str">
        <f ca="1">IFERROR(INDEX(MAESTRO!V:V,_xludf.AGGREGATE(15,6,ROW(MAESTRO!$B$3:$B$1000)/((MAESTRO!$B$3:$B$1000="PROVEEDORES")*(UPPER(MAESTRO!$L$3:$L$1000)="CONFIRMADO")),ROWS($A$3:A121))),"")</f>
        <v/>
      </c>
      <c r="W121" s="10" t="str">
        <f ca="1">IFERROR(INDEX(MAESTRO!W:W,_xludf.AGGREGATE(15,6,ROW(MAESTRO!$B$3:$B$1000)/((MAESTRO!$B$3:$B$1000="PROVEEDORES")*(UPPER(MAESTRO!$L$3:$L$1000)="CONFIRMADO")),ROWS($A$3:A121))),"")</f>
        <v/>
      </c>
      <c r="X121" s="10" t="str">
        <f ca="1">IFERROR(INDEX(MAESTRO!X:X,_xludf.AGGREGATE(15,6,ROW(MAESTRO!$B$3:$B$1000)/((MAESTRO!$B$3:$B$1000="PROVEEDORES")*(UPPER(MAESTRO!$L$3:$L$1000)="CONFIRMADO")),ROWS($A$3:A121))),"")</f>
        <v/>
      </c>
    </row>
    <row r="122" spans="1:24" ht="22.05" customHeight="1">
      <c r="A122" s="24" t="str">
        <f ca="1">IFERROR(INDEX(MAESTRO!A:A,_xludf.AGGREGATE(15,6,ROW(MAESTRO!$B$3:$B$1000)/((MAESTRO!$B$3:$B$1000="PROVEEDORES")*(UPPER(MAESTRO!$L$3:$L$1000)="CONFIRMADO")),ROWS($A$3:A122))),"")</f>
        <v/>
      </c>
      <c r="B122" s="24" t="str">
        <f ca="1">IFERROR(INDEX(MAESTRO!B:B,_xludf.AGGREGATE(15,6,ROW(MAESTRO!$B$3:$B$1000)/((MAESTRO!$B$3:$B$1000="PROVEEDORES")*(UPPER(MAESTRO!$L$3:$L$1000)="CONFIRMADO")),ROWS($A$3:A122))),"")</f>
        <v/>
      </c>
      <c r="C122" s="24" t="str">
        <f ca="1">IFERROR(INDEX(MAESTRO!C:C,_xludf.AGGREGATE(15,6,ROW(MAESTRO!$B$3:$B$1000)/((MAESTRO!$B$3:$B$1000="PROVEEDORES")*(UPPER(MAESTRO!$L$3:$L$1000)="CONFIRMADO")),ROWS($A$3:A122))),"")</f>
        <v/>
      </c>
      <c r="D122" s="24" t="str">
        <f ca="1">IFERROR(INDEX(MAESTRO!D:D,_xludf.AGGREGATE(15,6,ROW(MAESTRO!$B$3:$B$1000)/((MAESTRO!$B$3:$B$1000="PROVEEDORES")*(UPPER(MAESTRO!$L$3:$L$1000)="CONFIRMADO")),ROWS($A$3:A122))),"")</f>
        <v/>
      </c>
      <c r="E122" s="24" t="str">
        <f ca="1">IFERROR(INDEX(MAESTRO!E:E,_xludf.AGGREGATE(15,6,ROW(MAESTRO!$B$3:$B$1000)/((MAESTRO!$B$3:$B$1000="PROVEEDORES")*(UPPER(MAESTRO!$L$3:$L$1000)="CONFIRMADO")),ROWS($A$3:A122))),"")</f>
        <v/>
      </c>
      <c r="F122" s="24" t="str">
        <f ca="1">IFERROR(INDEX(MAESTRO!F:F,_xludf.AGGREGATE(15,6,ROW(MAESTRO!$B$3:$B$1000)/((MAESTRO!$B$3:$B$1000="PROVEEDORES")*(UPPER(MAESTRO!$L$3:$L$1000)="CONFIRMADO")),ROWS($A$3:A122))),"")</f>
        <v/>
      </c>
      <c r="G122" s="24" t="str">
        <f ca="1">IFERROR(INDEX(MAESTRO!G:G,_xludf.AGGREGATE(15,6,ROW(MAESTRO!$B$3:$B$1000)/((MAESTRO!$B$3:$B$1000="PROVEEDORES")*(UPPER(MAESTRO!$L$3:$L$1000)="CONFIRMADO")),ROWS($A$3:A122))),"")</f>
        <v/>
      </c>
      <c r="H122" s="24" t="str">
        <f ca="1">IFERROR(INDEX(MAESTRO!H:H,_xludf.AGGREGATE(15,6,ROW(MAESTRO!$B$3:$B$1000)/((MAESTRO!$B$3:$B$1000="PROVEEDORES")*(UPPER(MAESTRO!$L$3:$L$1000)="CONFIRMADO")),ROWS($A$3:A122))),"")</f>
        <v/>
      </c>
      <c r="I122" s="24" t="str">
        <f ca="1">IFERROR(INDEX(MAESTRO!I:I,_xludf.AGGREGATE(15,6,ROW(MAESTRO!$B$3:$B$1000)/((MAESTRO!$B$3:$B$1000="PROVEEDORES")*(UPPER(MAESTRO!$L$3:$L$1000)="CONFIRMADO")),ROWS($A$3:A122))),"")</f>
        <v/>
      </c>
      <c r="J122" s="24" t="str">
        <f ca="1">IFERROR(INDEX(MAESTRO!J:J,_xludf.AGGREGATE(15,6,ROW(MAESTRO!$B$3:$B$1000)/((MAESTRO!$B$3:$B$1000="PROVEEDORES")*(UPPER(MAESTRO!$L$3:$L$1000)="CONFIRMADO")),ROWS($A$3:A122))),"")</f>
        <v/>
      </c>
      <c r="K122" s="24" t="str">
        <f ca="1">IFERROR(INDEX(MAESTRO!K:K,_xludf.AGGREGATE(15,6,ROW(MAESTRO!$B$3:$B$1000)/((MAESTRO!$B$3:$B$1000="PROVEEDORES")*(UPPER(MAESTRO!$L$3:$L$1000)="CONFIRMADO")),ROWS($A$3:A122))),"")</f>
        <v/>
      </c>
      <c r="L122" s="24" t="str">
        <f ca="1">IFERROR(INDEX(MAESTRO!L:L,_xludf.AGGREGATE(15,6,ROW(MAESTRO!$B$3:$B$1000)/((MAESTRO!$B$3:$B$1000="PROVEEDORES")*(UPPER(MAESTRO!$L$3:$L$1000)="CONFIRMADO")),ROWS($A$3:A122))),"")</f>
        <v/>
      </c>
      <c r="M122" s="24" t="str">
        <f ca="1">IFERROR(INDEX(MAESTRO!M:M,_xludf.AGGREGATE(15,6,ROW(MAESTRO!$B$3:$B$1000)/((MAESTRO!$B$3:$B$1000="PROVEEDORES")*(UPPER(MAESTRO!$L$3:$L$1000)="CONFIRMADO")),ROWS($A$3:A122))),"")</f>
        <v/>
      </c>
      <c r="N122" s="24" t="str">
        <f ca="1">IFERROR(INDEX(MAESTRO!N:N,_xludf.AGGREGATE(15,6,ROW(MAESTRO!$B$3:$B$1000)/((MAESTRO!$B$3:$B$1000="PROVEEDORES")*(UPPER(MAESTRO!$L$3:$L$1000)="CONFIRMADO")),ROWS($A$3:A122))),"")</f>
        <v/>
      </c>
      <c r="O122" s="24" t="str">
        <f ca="1">IFERROR(INDEX(MAESTRO!O:O,_xludf.AGGREGATE(15,6,ROW(MAESTRO!$B$3:$B$1000)/((MAESTRO!$B$3:$B$1000="PROVEEDORES")*(UPPER(MAESTRO!$L$3:$L$1000)="CONFIRMADO")),ROWS($A$3:A122))),"")</f>
        <v/>
      </c>
      <c r="P122" s="24" t="str">
        <f ca="1">IFERROR(INDEX(MAESTRO!P:P,_xludf.AGGREGATE(15,6,ROW(MAESTRO!$B$3:$B$1000)/((MAESTRO!$B$3:$B$1000="PROVEEDORES")*(UPPER(MAESTRO!$L$3:$L$1000)="CONFIRMADO")),ROWS($A$3:A122))),"")</f>
        <v/>
      </c>
      <c r="Q122" s="24" t="str">
        <f ca="1">IFERROR(INDEX(MAESTRO!Q:Q,_xludf.AGGREGATE(15,6,ROW(MAESTRO!$B$3:$B$1000)/((MAESTRO!$B$3:$B$1000="PROVEEDORES")*(UPPER(MAESTRO!$L$3:$L$1000)="CONFIRMADO")),ROWS($A$3:A122))),"")</f>
        <v/>
      </c>
      <c r="R122" s="24" t="str">
        <f ca="1">IFERROR(INDEX(MAESTRO!R:R,_xludf.AGGREGATE(15,6,ROW(MAESTRO!$B$3:$B$1000)/((MAESTRO!$B$3:$B$1000="PROVEEDORES")*(UPPER(MAESTRO!$L$3:$L$1000)="CONFIRMADO")),ROWS($A$3:A122))),"")</f>
        <v/>
      </c>
      <c r="S122" s="24" t="str">
        <f ca="1">IFERROR(INDEX(MAESTRO!S:S,_xludf.AGGREGATE(15,6,ROW(MAESTRO!$B$3:$B$1000)/((MAESTRO!$B$3:$B$1000="PROVEEDORES")*(UPPER(MAESTRO!$L$3:$L$1000)="CONFIRMADO")),ROWS($A$3:A122))),"")</f>
        <v/>
      </c>
      <c r="T122" s="24" t="str">
        <f ca="1">IFERROR(INDEX(MAESTRO!T:T,_xludf.AGGREGATE(15,6,ROW(MAESTRO!$B$3:$B$1000)/((MAESTRO!$B$3:$B$1000="PROVEEDORES")*(UPPER(MAESTRO!$L$3:$L$1000)="CONFIRMADO")),ROWS($A$3:A122))),"")</f>
        <v/>
      </c>
      <c r="U122" s="24" t="str">
        <f ca="1">IFERROR(INDEX(MAESTRO!U:U,_xludf.AGGREGATE(15,6,ROW(MAESTRO!$B$3:$B$1000)/((MAESTRO!$B$3:$B$1000="PROVEEDORES")*(UPPER(MAESTRO!$L$3:$L$1000)="CONFIRMADO")),ROWS($A$3:A122))),"")</f>
        <v/>
      </c>
      <c r="V122" s="24" t="str">
        <f ca="1">IFERROR(INDEX(MAESTRO!V:V,_xludf.AGGREGATE(15,6,ROW(MAESTRO!$B$3:$B$1000)/((MAESTRO!$B$3:$B$1000="PROVEEDORES")*(UPPER(MAESTRO!$L$3:$L$1000)="CONFIRMADO")),ROWS($A$3:A122))),"")</f>
        <v/>
      </c>
      <c r="W122" s="24" t="str">
        <f ca="1">IFERROR(INDEX(MAESTRO!W:W,_xludf.AGGREGATE(15,6,ROW(MAESTRO!$B$3:$B$1000)/((MAESTRO!$B$3:$B$1000="PROVEEDORES")*(UPPER(MAESTRO!$L$3:$L$1000)="CONFIRMADO")),ROWS($A$3:A122))),"")</f>
        <v/>
      </c>
      <c r="X122" s="24" t="str">
        <f ca="1">IFERROR(INDEX(MAESTRO!X:X,_xludf.AGGREGATE(15,6,ROW(MAESTRO!$B$3:$B$1000)/((MAESTRO!$B$3:$B$1000="PROVEEDORES")*(UPPER(MAESTRO!$L$3:$L$1000)="CONFIRMADO")),ROWS($A$3:A122))),"")</f>
        <v/>
      </c>
    </row>
    <row r="123" spans="1:24" ht="22.05" customHeight="1">
      <c r="A123" s="10" t="str">
        <f ca="1">IFERROR(INDEX(MAESTRO!A:A,_xludf.AGGREGATE(15,6,ROW(MAESTRO!$B$3:$B$1000)/((MAESTRO!$B$3:$B$1000="PROVEEDORES")*(UPPER(MAESTRO!$L$3:$L$1000)="CONFIRMADO")),ROWS($A$3:A123))),"")</f>
        <v/>
      </c>
      <c r="B123" s="10" t="str">
        <f ca="1">IFERROR(INDEX(MAESTRO!B:B,_xludf.AGGREGATE(15,6,ROW(MAESTRO!$B$3:$B$1000)/((MAESTRO!$B$3:$B$1000="PROVEEDORES")*(UPPER(MAESTRO!$L$3:$L$1000)="CONFIRMADO")),ROWS($A$3:A123))),"")</f>
        <v/>
      </c>
      <c r="C123" s="10" t="str">
        <f ca="1">IFERROR(INDEX(MAESTRO!C:C,_xludf.AGGREGATE(15,6,ROW(MAESTRO!$B$3:$B$1000)/((MAESTRO!$B$3:$B$1000="PROVEEDORES")*(UPPER(MAESTRO!$L$3:$L$1000)="CONFIRMADO")),ROWS($A$3:A123))),"")</f>
        <v/>
      </c>
      <c r="D123" s="10" t="str">
        <f ca="1">IFERROR(INDEX(MAESTRO!D:D,_xludf.AGGREGATE(15,6,ROW(MAESTRO!$B$3:$B$1000)/((MAESTRO!$B$3:$B$1000="PROVEEDORES")*(UPPER(MAESTRO!$L$3:$L$1000)="CONFIRMADO")),ROWS($A$3:A123))),"")</f>
        <v/>
      </c>
      <c r="E123" s="10" t="str">
        <f ca="1">IFERROR(INDEX(MAESTRO!E:E,_xludf.AGGREGATE(15,6,ROW(MAESTRO!$B$3:$B$1000)/((MAESTRO!$B$3:$B$1000="PROVEEDORES")*(UPPER(MAESTRO!$L$3:$L$1000)="CONFIRMADO")),ROWS($A$3:A123))),"")</f>
        <v/>
      </c>
      <c r="F123" s="10" t="str">
        <f ca="1">IFERROR(INDEX(MAESTRO!F:F,_xludf.AGGREGATE(15,6,ROW(MAESTRO!$B$3:$B$1000)/((MAESTRO!$B$3:$B$1000="PROVEEDORES")*(UPPER(MAESTRO!$L$3:$L$1000)="CONFIRMADO")),ROWS($A$3:A123))),"")</f>
        <v/>
      </c>
      <c r="G123" s="10" t="str">
        <f ca="1">IFERROR(INDEX(MAESTRO!G:G,_xludf.AGGREGATE(15,6,ROW(MAESTRO!$B$3:$B$1000)/((MAESTRO!$B$3:$B$1000="PROVEEDORES")*(UPPER(MAESTRO!$L$3:$L$1000)="CONFIRMADO")),ROWS($A$3:A123))),"")</f>
        <v/>
      </c>
      <c r="H123" s="10" t="str">
        <f ca="1">IFERROR(INDEX(MAESTRO!H:H,_xludf.AGGREGATE(15,6,ROW(MAESTRO!$B$3:$B$1000)/((MAESTRO!$B$3:$B$1000="PROVEEDORES")*(UPPER(MAESTRO!$L$3:$L$1000)="CONFIRMADO")),ROWS($A$3:A123))),"")</f>
        <v/>
      </c>
      <c r="I123" s="10" t="str">
        <f ca="1">IFERROR(INDEX(MAESTRO!I:I,_xludf.AGGREGATE(15,6,ROW(MAESTRO!$B$3:$B$1000)/((MAESTRO!$B$3:$B$1000="PROVEEDORES")*(UPPER(MAESTRO!$L$3:$L$1000)="CONFIRMADO")),ROWS($A$3:A123))),"")</f>
        <v/>
      </c>
      <c r="J123" s="10" t="str">
        <f ca="1">IFERROR(INDEX(MAESTRO!J:J,_xludf.AGGREGATE(15,6,ROW(MAESTRO!$B$3:$B$1000)/((MAESTRO!$B$3:$B$1000="PROVEEDORES")*(UPPER(MAESTRO!$L$3:$L$1000)="CONFIRMADO")),ROWS($A$3:A123))),"")</f>
        <v/>
      </c>
      <c r="K123" s="10" t="str">
        <f ca="1">IFERROR(INDEX(MAESTRO!K:K,_xludf.AGGREGATE(15,6,ROW(MAESTRO!$B$3:$B$1000)/((MAESTRO!$B$3:$B$1000="PROVEEDORES")*(UPPER(MAESTRO!$L$3:$L$1000)="CONFIRMADO")),ROWS($A$3:A123))),"")</f>
        <v/>
      </c>
      <c r="L123" s="10" t="str">
        <f ca="1">IFERROR(INDEX(MAESTRO!L:L,_xludf.AGGREGATE(15,6,ROW(MAESTRO!$B$3:$B$1000)/((MAESTRO!$B$3:$B$1000="PROVEEDORES")*(UPPER(MAESTRO!$L$3:$L$1000)="CONFIRMADO")),ROWS($A$3:A123))),"")</f>
        <v/>
      </c>
      <c r="M123" s="10" t="str">
        <f ca="1">IFERROR(INDEX(MAESTRO!M:M,_xludf.AGGREGATE(15,6,ROW(MAESTRO!$B$3:$B$1000)/((MAESTRO!$B$3:$B$1000="PROVEEDORES")*(UPPER(MAESTRO!$L$3:$L$1000)="CONFIRMADO")),ROWS($A$3:A123))),"")</f>
        <v/>
      </c>
      <c r="N123" s="10" t="str">
        <f ca="1">IFERROR(INDEX(MAESTRO!N:N,_xludf.AGGREGATE(15,6,ROW(MAESTRO!$B$3:$B$1000)/((MAESTRO!$B$3:$B$1000="PROVEEDORES")*(UPPER(MAESTRO!$L$3:$L$1000)="CONFIRMADO")),ROWS($A$3:A123))),"")</f>
        <v/>
      </c>
      <c r="O123" s="10" t="str">
        <f ca="1">IFERROR(INDEX(MAESTRO!O:O,_xludf.AGGREGATE(15,6,ROW(MAESTRO!$B$3:$B$1000)/((MAESTRO!$B$3:$B$1000="PROVEEDORES")*(UPPER(MAESTRO!$L$3:$L$1000)="CONFIRMADO")),ROWS($A$3:A123))),"")</f>
        <v/>
      </c>
      <c r="P123" s="10" t="str">
        <f ca="1">IFERROR(INDEX(MAESTRO!P:P,_xludf.AGGREGATE(15,6,ROW(MAESTRO!$B$3:$B$1000)/((MAESTRO!$B$3:$B$1000="PROVEEDORES")*(UPPER(MAESTRO!$L$3:$L$1000)="CONFIRMADO")),ROWS($A$3:A123))),"")</f>
        <v/>
      </c>
      <c r="Q123" s="10" t="str">
        <f ca="1">IFERROR(INDEX(MAESTRO!Q:Q,_xludf.AGGREGATE(15,6,ROW(MAESTRO!$B$3:$B$1000)/((MAESTRO!$B$3:$B$1000="PROVEEDORES")*(UPPER(MAESTRO!$L$3:$L$1000)="CONFIRMADO")),ROWS($A$3:A123))),"")</f>
        <v/>
      </c>
      <c r="R123" s="10" t="str">
        <f ca="1">IFERROR(INDEX(MAESTRO!R:R,_xludf.AGGREGATE(15,6,ROW(MAESTRO!$B$3:$B$1000)/((MAESTRO!$B$3:$B$1000="PROVEEDORES")*(UPPER(MAESTRO!$L$3:$L$1000)="CONFIRMADO")),ROWS($A$3:A123))),"")</f>
        <v/>
      </c>
      <c r="S123" s="10" t="str">
        <f ca="1">IFERROR(INDEX(MAESTRO!S:S,_xludf.AGGREGATE(15,6,ROW(MAESTRO!$B$3:$B$1000)/((MAESTRO!$B$3:$B$1000="PROVEEDORES")*(UPPER(MAESTRO!$L$3:$L$1000)="CONFIRMADO")),ROWS($A$3:A123))),"")</f>
        <v/>
      </c>
      <c r="T123" s="10" t="str">
        <f ca="1">IFERROR(INDEX(MAESTRO!T:T,_xludf.AGGREGATE(15,6,ROW(MAESTRO!$B$3:$B$1000)/((MAESTRO!$B$3:$B$1000="PROVEEDORES")*(UPPER(MAESTRO!$L$3:$L$1000)="CONFIRMADO")),ROWS($A$3:A123))),"")</f>
        <v/>
      </c>
      <c r="U123" s="10" t="str">
        <f ca="1">IFERROR(INDEX(MAESTRO!U:U,_xludf.AGGREGATE(15,6,ROW(MAESTRO!$B$3:$B$1000)/((MAESTRO!$B$3:$B$1000="PROVEEDORES")*(UPPER(MAESTRO!$L$3:$L$1000)="CONFIRMADO")),ROWS($A$3:A123))),"")</f>
        <v/>
      </c>
      <c r="V123" s="10" t="str">
        <f ca="1">IFERROR(INDEX(MAESTRO!V:V,_xludf.AGGREGATE(15,6,ROW(MAESTRO!$B$3:$B$1000)/((MAESTRO!$B$3:$B$1000="PROVEEDORES")*(UPPER(MAESTRO!$L$3:$L$1000)="CONFIRMADO")),ROWS($A$3:A123))),"")</f>
        <v/>
      </c>
      <c r="W123" s="10" t="str">
        <f ca="1">IFERROR(INDEX(MAESTRO!W:W,_xludf.AGGREGATE(15,6,ROW(MAESTRO!$B$3:$B$1000)/((MAESTRO!$B$3:$B$1000="PROVEEDORES")*(UPPER(MAESTRO!$L$3:$L$1000)="CONFIRMADO")),ROWS($A$3:A123))),"")</f>
        <v/>
      </c>
      <c r="X123" s="10" t="str">
        <f ca="1">IFERROR(INDEX(MAESTRO!X:X,_xludf.AGGREGATE(15,6,ROW(MAESTRO!$B$3:$B$1000)/((MAESTRO!$B$3:$B$1000="PROVEEDORES")*(UPPER(MAESTRO!$L$3:$L$1000)="CONFIRMADO")),ROWS($A$3:A123))),"")</f>
        <v/>
      </c>
    </row>
    <row r="124" spans="1:24" ht="22.05" customHeight="1">
      <c r="A124" s="24" t="str">
        <f ca="1">IFERROR(INDEX(MAESTRO!A:A,_xludf.AGGREGATE(15,6,ROW(MAESTRO!$B$3:$B$1000)/((MAESTRO!$B$3:$B$1000="PROVEEDORES")*(UPPER(MAESTRO!$L$3:$L$1000)="CONFIRMADO")),ROWS($A$3:A124))),"")</f>
        <v/>
      </c>
      <c r="B124" s="24" t="str">
        <f ca="1">IFERROR(INDEX(MAESTRO!B:B,_xludf.AGGREGATE(15,6,ROW(MAESTRO!$B$3:$B$1000)/((MAESTRO!$B$3:$B$1000="PROVEEDORES")*(UPPER(MAESTRO!$L$3:$L$1000)="CONFIRMADO")),ROWS($A$3:A124))),"")</f>
        <v/>
      </c>
      <c r="C124" s="24" t="str">
        <f ca="1">IFERROR(INDEX(MAESTRO!C:C,_xludf.AGGREGATE(15,6,ROW(MAESTRO!$B$3:$B$1000)/((MAESTRO!$B$3:$B$1000="PROVEEDORES")*(UPPER(MAESTRO!$L$3:$L$1000)="CONFIRMADO")),ROWS($A$3:A124))),"")</f>
        <v/>
      </c>
      <c r="D124" s="24" t="str">
        <f ca="1">IFERROR(INDEX(MAESTRO!D:D,_xludf.AGGREGATE(15,6,ROW(MAESTRO!$B$3:$B$1000)/((MAESTRO!$B$3:$B$1000="PROVEEDORES")*(UPPER(MAESTRO!$L$3:$L$1000)="CONFIRMADO")),ROWS($A$3:A124))),"")</f>
        <v/>
      </c>
      <c r="E124" s="24" t="str">
        <f ca="1">IFERROR(INDEX(MAESTRO!E:E,_xludf.AGGREGATE(15,6,ROW(MAESTRO!$B$3:$B$1000)/((MAESTRO!$B$3:$B$1000="PROVEEDORES")*(UPPER(MAESTRO!$L$3:$L$1000)="CONFIRMADO")),ROWS($A$3:A124))),"")</f>
        <v/>
      </c>
      <c r="F124" s="24" t="str">
        <f ca="1">IFERROR(INDEX(MAESTRO!F:F,_xludf.AGGREGATE(15,6,ROW(MAESTRO!$B$3:$B$1000)/((MAESTRO!$B$3:$B$1000="PROVEEDORES")*(UPPER(MAESTRO!$L$3:$L$1000)="CONFIRMADO")),ROWS($A$3:A124))),"")</f>
        <v/>
      </c>
      <c r="G124" s="24" t="str">
        <f ca="1">IFERROR(INDEX(MAESTRO!G:G,_xludf.AGGREGATE(15,6,ROW(MAESTRO!$B$3:$B$1000)/((MAESTRO!$B$3:$B$1000="PROVEEDORES")*(UPPER(MAESTRO!$L$3:$L$1000)="CONFIRMADO")),ROWS($A$3:A124))),"")</f>
        <v/>
      </c>
      <c r="H124" s="24" t="str">
        <f ca="1">IFERROR(INDEX(MAESTRO!H:H,_xludf.AGGREGATE(15,6,ROW(MAESTRO!$B$3:$B$1000)/((MAESTRO!$B$3:$B$1000="PROVEEDORES")*(UPPER(MAESTRO!$L$3:$L$1000)="CONFIRMADO")),ROWS($A$3:A124))),"")</f>
        <v/>
      </c>
      <c r="I124" s="24" t="str">
        <f ca="1">IFERROR(INDEX(MAESTRO!I:I,_xludf.AGGREGATE(15,6,ROW(MAESTRO!$B$3:$B$1000)/((MAESTRO!$B$3:$B$1000="PROVEEDORES")*(UPPER(MAESTRO!$L$3:$L$1000)="CONFIRMADO")),ROWS($A$3:A124))),"")</f>
        <v/>
      </c>
      <c r="J124" s="24" t="str">
        <f ca="1">IFERROR(INDEX(MAESTRO!J:J,_xludf.AGGREGATE(15,6,ROW(MAESTRO!$B$3:$B$1000)/((MAESTRO!$B$3:$B$1000="PROVEEDORES")*(UPPER(MAESTRO!$L$3:$L$1000)="CONFIRMADO")),ROWS($A$3:A124))),"")</f>
        <v/>
      </c>
      <c r="K124" s="24" t="str">
        <f ca="1">IFERROR(INDEX(MAESTRO!K:K,_xludf.AGGREGATE(15,6,ROW(MAESTRO!$B$3:$B$1000)/((MAESTRO!$B$3:$B$1000="PROVEEDORES")*(UPPER(MAESTRO!$L$3:$L$1000)="CONFIRMADO")),ROWS($A$3:A124))),"")</f>
        <v/>
      </c>
      <c r="L124" s="24" t="str">
        <f ca="1">IFERROR(INDEX(MAESTRO!L:L,_xludf.AGGREGATE(15,6,ROW(MAESTRO!$B$3:$B$1000)/((MAESTRO!$B$3:$B$1000="PROVEEDORES")*(UPPER(MAESTRO!$L$3:$L$1000)="CONFIRMADO")),ROWS($A$3:A124))),"")</f>
        <v/>
      </c>
      <c r="M124" s="24" t="str">
        <f ca="1">IFERROR(INDEX(MAESTRO!M:M,_xludf.AGGREGATE(15,6,ROW(MAESTRO!$B$3:$B$1000)/((MAESTRO!$B$3:$B$1000="PROVEEDORES")*(UPPER(MAESTRO!$L$3:$L$1000)="CONFIRMADO")),ROWS($A$3:A124))),"")</f>
        <v/>
      </c>
      <c r="N124" s="24" t="str">
        <f ca="1">IFERROR(INDEX(MAESTRO!N:N,_xludf.AGGREGATE(15,6,ROW(MAESTRO!$B$3:$B$1000)/((MAESTRO!$B$3:$B$1000="PROVEEDORES")*(UPPER(MAESTRO!$L$3:$L$1000)="CONFIRMADO")),ROWS($A$3:A124))),"")</f>
        <v/>
      </c>
      <c r="O124" s="24" t="str">
        <f ca="1">IFERROR(INDEX(MAESTRO!O:O,_xludf.AGGREGATE(15,6,ROW(MAESTRO!$B$3:$B$1000)/((MAESTRO!$B$3:$B$1000="PROVEEDORES")*(UPPER(MAESTRO!$L$3:$L$1000)="CONFIRMADO")),ROWS($A$3:A124))),"")</f>
        <v/>
      </c>
      <c r="P124" s="24" t="str">
        <f ca="1">IFERROR(INDEX(MAESTRO!P:P,_xludf.AGGREGATE(15,6,ROW(MAESTRO!$B$3:$B$1000)/((MAESTRO!$B$3:$B$1000="PROVEEDORES")*(UPPER(MAESTRO!$L$3:$L$1000)="CONFIRMADO")),ROWS($A$3:A124))),"")</f>
        <v/>
      </c>
      <c r="Q124" s="24" t="str">
        <f ca="1">IFERROR(INDEX(MAESTRO!Q:Q,_xludf.AGGREGATE(15,6,ROW(MAESTRO!$B$3:$B$1000)/((MAESTRO!$B$3:$B$1000="PROVEEDORES")*(UPPER(MAESTRO!$L$3:$L$1000)="CONFIRMADO")),ROWS($A$3:A124))),"")</f>
        <v/>
      </c>
      <c r="R124" s="24" t="str">
        <f ca="1">IFERROR(INDEX(MAESTRO!R:R,_xludf.AGGREGATE(15,6,ROW(MAESTRO!$B$3:$B$1000)/((MAESTRO!$B$3:$B$1000="PROVEEDORES")*(UPPER(MAESTRO!$L$3:$L$1000)="CONFIRMADO")),ROWS($A$3:A124))),"")</f>
        <v/>
      </c>
      <c r="S124" s="24" t="str">
        <f ca="1">IFERROR(INDEX(MAESTRO!S:S,_xludf.AGGREGATE(15,6,ROW(MAESTRO!$B$3:$B$1000)/((MAESTRO!$B$3:$B$1000="PROVEEDORES")*(UPPER(MAESTRO!$L$3:$L$1000)="CONFIRMADO")),ROWS($A$3:A124))),"")</f>
        <v/>
      </c>
      <c r="T124" s="24" t="str">
        <f ca="1">IFERROR(INDEX(MAESTRO!T:T,_xludf.AGGREGATE(15,6,ROW(MAESTRO!$B$3:$B$1000)/((MAESTRO!$B$3:$B$1000="PROVEEDORES")*(UPPER(MAESTRO!$L$3:$L$1000)="CONFIRMADO")),ROWS($A$3:A124))),"")</f>
        <v/>
      </c>
      <c r="U124" s="24" t="str">
        <f ca="1">IFERROR(INDEX(MAESTRO!U:U,_xludf.AGGREGATE(15,6,ROW(MAESTRO!$B$3:$B$1000)/((MAESTRO!$B$3:$B$1000="PROVEEDORES")*(UPPER(MAESTRO!$L$3:$L$1000)="CONFIRMADO")),ROWS($A$3:A124))),"")</f>
        <v/>
      </c>
      <c r="V124" s="24" t="str">
        <f ca="1">IFERROR(INDEX(MAESTRO!V:V,_xludf.AGGREGATE(15,6,ROW(MAESTRO!$B$3:$B$1000)/((MAESTRO!$B$3:$B$1000="PROVEEDORES")*(UPPER(MAESTRO!$L$3:$L$1000)="CONFIRMADO")),ROWS($A$3:A124))),"")</f>
        <v/>
      </c>
      <c r="W124" s="24" t="str">
        <f ca="1">IFERROR(INDEX(MAESTRO!W:W,_xludf.AGGREGATE(15,6,ROW(MAESTRO!$B$3:$B$1000)/((MAESTRO!$B$3:$B$1000="PROVEEDORES")*(UPPER(MAESTRO!$L$3:$L$1000)="CONFIRMADO")),ROWS($A$3:A124))),"")</f>
        <v/>
      </c>
      <c r="X124" s="24" t="str">
        <f ca="1">IFERROR(INDEX(MAESTRO!X:X,_xludf.AGGREGATE(15,6,ROW(MAESTRO!$B$3:$B$1000)/((MAESTRO!$B$3:$B$1000="PROVEEDORES")*(UPPER(MAESTRO!$L$3:$L$1000)="CONFIRMADO")),ROWS($A$3:A124))),"")</f>
        <v/>
      </c>
    </row>
    <row r="125" spans="1:24" ht="22.05" customHeight="1">
      <c r="A125" s="10" t="str">
        <f ca="1">IFERROR(INDEX(MAESTRO!A:A,_xludf.AGGREGATE(15,6,ROW(MAESTRO!$B$3:$B$1000)/((MAESTRO!$B$3:$B$1000="PROVEEDORES")*(UPPER(MAESTRO!$L$3:$L$1000)="CONFIRMADO")),ROWS($A$3:A125))),"")</f>
        <v/>
      </c>
      <c r="B125" s="10" t="str">
        <f ca="1">IFERROR(INDEX(MAESTRO!B:B,_xludf.AGGREGATE(15,6,ROW(MAESTRO!$B$3:$B$1000)/((MAESTRO!$B$3:$B$1000="PROVEEDORES")*(UPPER(MAESTRO!$L$3:$L$1000)="CONFIRMADO")),ROWS($A$3:A125))),"")</f>
        <v/>
      </c>
      <c r="C125" s="10" t="str">
        <f ca="1">IFERROR(INDEX(MAESTRO!C:C,_xludf.AGGREGATE(15,6,ROW(MAESTRO!$B$3:$B$1000)/((MAESTRO!$B$3:$B$1000="PROVEEDORES")*(UPPER(MAESTRO!$L$3:$L$1000)="CONFIRMADO")),ROWS($A$3:A125))),"")</f>
        <v/>
      </c>
      <c r="D125" s="10" t="str">
        <f ca="1">IFERROR(INDEX(MAESTRO!D:D,_xludf.AGGREGATE(15,6,ROW(MAESTRO!$B$3:$B$1000)/((MAESTRO!$B$3:$B$1000="PROVEEDORES")*(UPPER(MAESTRO!$L$3:$L$1000)="CONFIRMADO")),ROWS($A$3:A125))),"")</f>
        <v/>
      </c>
      <c r="E125" s="10" t="str">
        <f ca="1">IFERROR(INDEX(MAESTRO!E:E,_xludf.AGGREGATE(15,6,ROW(MAESTRO!$B$3:$B$1000)/((MAESTRO!$B$3:$B$1000="PROVEEDORES")*(UPPER(MAESTRO!$L$3:$L$1000)="CONFIRMADO")),ROWS($A$3:A125))),"")</f>
        <v/>
      </c>
      <c r="F125" s="10" t="str">
        <f ca="1">IFERROR(INDEX(MAESTRO!F:F,_xludf.AGGREGATE(15,6,ROW(MAESTRO!$B$3:$B$1000)/((MAESTRO!$B$3:$B$1000="PROVEEDORES")*(UPPER(MAESTRO!$L$3:$L$1000)="CONFIRMADO")),ROWS($A$3:A125))),"")</f>
        <v/>
      </c>
      <c r="G125" s="10" t="str">
        <f ca="1">IFERROR(INDEX(MAESTRO!G:G,_xludf.AGGREGATE(15,6,ROW(MAESTRO!$B$3:$B$1000)/((MAESTRO!$B$3:$B$1000="PROVEEDORES")*(UPPER(MAESTRO!$L$3:$L$1000)="CONFIRMADO")),ROWS($A$3:A125))),"")</f>
        <v/>
      </c>
      <c r="H125" s="10" t="str">
        <f ca="1">IFERROR(INDEX(MAESTRO!H:H,_xludf.AGGREGATE(15,6,ROW(MAESTRO!$B$3:$B$1000)/((MAESTRO!$B$3:$B$1000="PROVEEDORES")*(UPPER(MAESTRO!$L$3:$L$1000)="CONFIRMADO")),ROWS($A$3:A125))),"")</f>
        <v/>
      </c>
      <c r="I125" s="10" t="str">
        <f ca="1">IFERROR(INDEX(MAESTRO!I:I,_xludf.AGGREGATE(15,6,ROW(MAESTRO!$B$3:$B$1000)/((MAESTRO!$B$3:$B$1000="PROVEEDORES")*(UPPER(MAESTRO!$L$3:$L$1000)="CONFIRMADO")),ROWS($A$3:A125))),"")</f>
        <v/>
      </c>
      <c r="J125" s="10" t="str">
        <f ca="1">IFERROR(INDEX(MAESTRO!J:J,_xludf.AGGREGATE(15,6,ROW(MAESTRO!$B$3:$B$1000)/((MAESTRO!$B$3:$B$1000="PROVEEDORES")*(UPPER(MAESTRO!$L$3:$L$1000)="CONFIRMADO")),ROWS($A$3:A125))),"")</f>
        <v/>
      </c>
      <c r="K125" s="10" t="str">
        <f ca="1">IFERROR(INDEX(MAESTRO!K:K,_xludf.AGGREGATE(15,6,ROW(MAESTRO!$B$3:$B$1000)/((MAESTRO!$B$3:$B$1000="PROVEEDORES")*(UPPER(MAESTRO!$L$3:$L$1000)="CONFIRMADO")),ROWS($A$3:A125))),"")</f>
        <v/>
      </c>
      <c r="L125" s="10" t="str">
        <f ca="1">IFERROR(INDEX(MAESTRO!L:L,_xludf.AGGREGATE(15,6,ROW(MAESTRO!$B$3:$B$1000)/((MAESTRO!$B$3:$B$1000="PROVEEDORES")*(UPPER(MAESTRO!$L$3:$L$1000)="CONFIRMADO")),ROWS($A$3:A125))),"")</f>
        <v/>
      </c>
      <c r="M125" s="10" t="str">
        <f ca="1">IFERROR(INDEX(MAESTRO!M:M,_xludf.AGGREGATE(15,6,ROW(MAESTRO!$B$3:$B$1000)/((MAESTRO!$B$3:$B$1000="PROVEEDORES")*(UPPER(MAESTRO!$L$3:$L$1000)="CONFIRMADO")),ROWS($A$3:A125))),"")</f>
        <v/>
      </c>
      <c r="N125" s="10" t="str">
        <f ca="1">IFERROR(INDEX(MAESTRO!N:N,_xludf.AGGREGATE(15,6,ROW(MAESTRO!$B$3:$B$1000)/((MAESTRO!$B$3:$B$1000="PROVEEDORES")*(UPPER(MAESTRO!$L$3:$L$1000)="CONFIRMADO")),ROWS($A$3:A125))),"")</f>
        <v/>
      </c>
      <c r="O125" s="10" t="str">
        <f ca="1">IFERROR(INDEX(MAESTRO!O:O,_xludf.AGGREGATE(15,6,ROW(MAESTRO!$B$3:$B$1000)/((MAESTRO!$B$3:$B$1000="PROVEEDORES")*(UPPER(MAESTRO!$L$3:$L$1000)="CONFIRMADO")),ROWS($A$3:A125))),"")</f>
        <v/>
      </c>
      <c r="P125" s="10" t="str">
        <f ca="1">IFERROR(INDEX(MAESTRO!P:P,_xludf.AGGREGATE(15,6,ROW(MAESTRO!$B$3:$B$1000)/((MAESTRO!$B$3:$B$1000="PROVEEDORES")*(UPPER(MAESTRO!$L$3:$L$1000)="CONFIRMADO")),ROWS($A$3:A125))),"")</f>
        <v/>
      </c>
      <c r="Q125" s="10" t="str">
        <f ca="1">IFERROR(INDEX(MAESTRO!Q:Q,_xludf.AGGREGATE(15,6,ROW(MAESTRO!$B$3:$B$1000)/((MAESTRO!$B$3:$B$1000="PROVEEDORES")*(UPPER(MAESTRO!$L$3:$L$1000)="CONFIRMADO")),ROWS($A$3:A125))),"")</f>
        <v/>
      </c>
      <c r="R125" s="10" t="str">
        <f ca="1">IFERROR(INDEX(MAESTRO!R:R,_xludf.AGGREGATE(15,6,ROW(MAESTRO!$B$3:$B$1000)/((MAESTRO!$B$3:$B$1000="PROVEEDORES")*(UPPER(MAESTRO!$L$3:$L$1000)="CONFIRMADO")),ROWS($A$3:A125))),"")</f>
        <v/>
      </c>
      <c r="S125" s="10" t="str">
        <f ca="1">IFERROR(INDEX(MAESTRO!S:S,_xludf.AGGREGATE(15,6,ROW(MAESTRO!$B$3:$B$1000)/((MAESTRO!$B$3:$B$1000="PROVEEDORES")*(UPPER(MAESTRO!$L$3:$L$1000)="CONFIRMADO")),ROWS($A$3:A125))),"")</f>
        <v/>
      </c>
      <c r="T125" s="10" t="str">
        <f ca="1">IFERROR(INDEX(MAESTRO!T:T,_xludf.AGGREGATE(15,6,ROW(MAESTRO!$B$3:$B$1000)/((MAESTRO!$B$3:$B$1000="PROVEEDORES")*(UPPER(MAESTRO!$L$3:$L$1000)="CONFIRMADO")),ROWS($A$3:A125))),"")</f>
        <v/>
      </c>
      <c r="U125" s="10" t="str">
        <f ca="1">IFERROR(INDEX(MAESTRO!U:U,_xludf.AGGREGATE(15,6,ROW(MAESTRO!$B$3:$B$1000)/((MAESTRO!$B$3:$B$1000="PROVEEDORES")*(UPPER(MAESTRO!$L$3:$L$1000)="CONFIRMADO")),ROWS($A$3:A125))),"")</f>
        <v/>
      </c>
      <c r="V125" s="10" t="str">
        <f ca="1">IFERROR(INDEX(MAESTRO!V:V,_xludf.AGGREGATE(15,6,ROW(MAESTRO!$B$3:$B$1000)/((MAESTRO!$B$3:$B$1000="PROVEEDORES")*(UPPER(MAESTRO!$L$3:$L$1000)="CONFIRMADO")),ROWS($A$3:A125))),"")</f>
        <v/>
      </c>
      <c r="W125" s="10" t="str">
        <f ca="1">IFERROR(INDEX(MAESTRO!W:W,_xludf.AGGREGATE(15,6,ROW(MAESTRO!$B$3:$B$1000)/((MAESTRO!$B$3:$B$1000="PROVEEDORES")*(UPPER(MAESTRO!$L$3:$L$1000)="CONFIRMADO")),ROWS($A$3:A125))),"")</f>
        <v/>
      </c>
      <c r="X125" s="10" t="str">
        <f ca="1">IFERROR(INDEX(MAESTRO!X:X,_xludf.AGGREGATE(15,6,ROW(MAESTRO!$B$3:$B$1000)/((MAESTRO!$B$3:$B$1000="PROVEEDORES")*(UPPER(MAESTRO!$L$3:$L$1000)="CONFIRMADO")),ROWS($A$3:A125))),"")</f>
        <v/>
      </c>
    </row>
    <row r="126" spans="1:24" ht="22.05" customHeight="1">
      <c r="A126" s="24" t="str">
        <f ca="1">IFERROR(INDEX(MAESTRO!A:A,_xludf.AGGREGATE(15,6,ROW(MAESTRO!$B$3:$B$1000)/((MAESTRO!$B$3:$B$1000="PROVEEDORES")*(UPPER(MAESTRO!$L$3:$L$1000)="CONFIRMADO")),ROWS($A$3:A126))),"")</f>
        <v/>
      </c>
      <c r="B126" s="24" t="str">
        <f ca="1">IFERROR(INDEX(MAESTRO!B:B,_xludf.AGGREGATE(15,6,ROW(MAESTRO!$B$3:$B$1000)/((MAESTRO!$B$3:$B$1000="PROVEEDORES")*(UPPER(MAESTRO!$L$3:$L$1000)="CONFIRMADO")),ROWS($A$3:A126))),"")</f>
        <v/>
      </c>
      <c r="C126" s="24" t="str">
        <f ca="1">IFERROR(INDEX(MAESTRO!C:C,_xludf.AGGREGATE(15,6,ROW(MAESTRO!$B$3:$B$1000)/((MAESTRO!$B$3:$B$1000="PROVEEDORES")*(UPPER(MAESTRO!$L$3:$L$1000)="CONFIRMADO")),ROWS($A$3:A126))),"")</f>
        <v/>
      </c>
      <c r="D126" s="24" t="str">
        <f ca="1">IFERROR(INDEX(MAESTRO!D:D,_xludf.AGGREGATE(15,6,ROW(MAESTRO!$B$3:$B$1000)/((MAESTRO!$B$3:$B$1000="PROVEEDORES")*(UPPER(MAESTRO!$L$3:$L$1000)="CONFIRMADO")),ROWS($A$3:A126))),"")</f>
        <v/>
      </c>
      <c r="E126" s="24" t="str">
        <f ca="1">IFERROR(INDEX(MAESTRO!E:E,_xludf.AGGREGATE(15,6,ROW(MAESTRO!$B$3:$B$1000)/((MAESTRO!$B$3:$B$1000="PROVEEDORES")*(UPPER(MAESTRO!$L$3:$L$1000)="CONFIRMADO")),ROWS($A$3:A126))),"")</f>
        <v/>
      </c>
      <c r="F126" s="24" t="str">
        <f ca="1">IFERROR(INDEX(MAESTRO!F:F,_xludf.AGGREGATE(15,6,ROW(MAESTRO!$B$3:$B$1000)/((MAESTRO!$B$3:$B$1000="PROVEEDORES")*(UPPER(MAESTRO!$L$3:$L$1000)="CONFIRMADO")),ROWS($A$3:A126))),"")</f>
        <v/>
      </c>
      <c r="G126" s="24" t="str">
        <f ca="1">IFERROR(INDEX(MAESTRO!G:G,_xludf.AGGREGATE(15,6,ROW(MAESTRO!$B$3:$B$1000)/((MAESTRO!$B$3:$B$1000="PROVEEDORES")*(UPPER(MAESTRO!$L$3:$L$1000)="CONFIRMADO")),ROWS($A$3:A126))),"")</f>
        <v/>
      </c>
      <c r="H126" s="24" t="str">
        <f ca="1">IFERROR(INDEX(MAESTRO!H:H,_xludf.AGGREGATE(15,6,ROW(MAESTRO!$B$3:$B$1000)/((MAESTRO!$B$3:$B$1000="PROVEEDORES")*(UPPER(MAESTRO!$L$3:$L$1000)="CONFIRMADO")),ROWS($A$3:A126))),"")</f>
        <v/>
      </c>
      <c r="I126" s="24" t="str">
        <f ca="1">IFERROR(INDEX(MAESTRO!I:I,_xludf.AGGREGATE(15,6,ROW(MAESTRO!$B$3:$B$1000)/((MAESTRO!$B$3:$B$1000="PROVEEDORES")*(UPPER(MAESTRO!$L$3:$L$1000)="CONFIRMADO")),ROWS($A$3:A126))),"")</f>
        <v/>
      </c>
      <c r="J126" s="24" t="str">
        <f ca="1">IFERROR(INDEX(MAESTRO!J:J,_xludf.AGGREGATE(15,6,ROW(MAESTRO!$B$3:$B$1000)/((MAESTRO!$B$3:$B$1000="PROVEEDORES")*(UPPER(MAESTRO!$L$3:$L$1000)="CONFIRMADO")),ROWS($A$3:A126))),"")</f>
        <v/>
      </c>
      <c r="K126" s="24" t="str">
        <f ca="1">IFERROR(INDEX(MAESTRO!K:K,_xludf.AGGREGATE(15,6,ROW(MAESTRO!$B$3:$B$1000)/((MAESTRO!$B$3:$B$1000="PROVEEDORES")*(UPPER(MAESTRO!$L$3:$L$1000)="CONFIRMADO")),ROWS($A$3:A126))),"")</f>
        <v/>
      </c>
      <c r="L126" s="24" t="str">
        <f ca="1">IFERROR(INDEX(MAESTRO!L:L,_xludf.AGGREGATE(15,6,ROW(MAESTRO!$B$3:$B$1000)/((MAESTRO!$B$3:$B$1000="PROVEEDORES")*(UPPER(MAESTRO!$L$3:$L$1000)="CONFIRMADO")),ROWS($A$3:A126))),"")</f>
        <v/>
      </c>
      <c r="M126" s="24" t="str">
        <f ca="1">IFERROR(INDEX(MAESTRO!M:M,_xludf.AGGREGATE(15,6,ROW(MAESTRO!$B$3:$B$1000)/((MAESTRO!$B$3:$B$1000="PROVEEDORES")*(UPPER(MAESTRO!$L$3:$L$1000)="CONFIRMADO")),ROWS($A$3:A126))),"")</f>
        <v/>
      </c>
      <c r="N126" s="24" t="str">
        <f ca="1">IFERROR(INDEX(MAESTRO!N:N,_xludf.AGGREGATE(15,6,ROW(MAESTRO!$B$3:$B$1000)/((MAESTRO!$B$3:$B$1000="PROVEEDORES")*(UPPER(MAESTRO!$L$3:$L$1000)="CONFIRMADO")),ROWS($A$3:A126))),"")</f>
        <v/>
      </c>
      <c r="O126" s="24" t="str">
        <f ca="1">IFERROR(INDEX(MAESTRO!O:O,_xludf.AGGREGATE(15,6,ROW(MAESTRO!$B$3:$B$1000)/((MAESTRO!$B$3:$B$1000="PROVEEDORES")*(UPPER(MAESTRO!$L$3:$L$1000)="CONFIRMADO")),ROWS($A$3:A126))),"")</f>
        <v/>
      </c>
      <c r="P126" s="24" t="str">
        <f ca="1">IFERROR(INDEX(MAESTRO!P:P,_xludf.AGGREGATE(15,6,ROW(MAESTRO!$B$3:$B$1000)/((MAESTRO!$B$3:$B$1000="PROVEEDORES")*(UPPER(MAESTRO!$L$3:$L$1000)="CONFIRMADO")),ROWS($A$3:A126))),"")</f>
        <v/>
      </c>
      <c r="Q126" s="24" t="str">
        <f ca="1">IFERROR(INDEX(MAESTRO!Q:Q,_xludf.AGGREGATE(15,6,ROW(MAESTRO!$B$3:$B$1000)/((MAESTRO!$B$3:$B$1000="PROVEEDORES")*(UPPER(MAESTRO!$L$3:$L$1000)="CONFIRMADO")),ROWS($A$3:A126))),"")</f>
        <v/>
      </c>
      <c r="R126" s="24" t="str">
        <f ca="1">IFERROR(INDEX(MAESTRO!R:R,_xludf.AGGREGATE(15,6,ROW(MAESTRO!$B$3:$B$1000)/((MAESTRO!$B$3:$B$1000="PROVEEDORES")*(UPPER(MAESTRO!$L$3:$L$1000)="CONFIRMADO")),ROWS($A$3:A126))),"")</f>
        <v/>
      </c>
      <c r="S126" s="24" t="str">
        <f ca="1">IFERROR(INDEX(MAESTRO!S:S,_xludf.AGGREGATE(15,6,ROW(MAESTRO!$B$3:$B$1000)/((MAESTRO!$B$3:$B$1000="PROVEEDORES")*(UPPER(MAESTRO!$L$3:$L$1000)="CONFIRMADO")),ROWS($A$3:A126))),"")</f>
        <v/>
      </c>
      <c r="T126" s="24" t="str">
        <f ca="1">IFERROR(INDEX(MAESTRO!T:T,_xludf.AGGREGATE(15,6,ROW(MAESTRO!$B$3:$B$1000)/((MAESTRO!$B$3:$B$1000="PROVEEDORES")*(UPPER(MAESTRO!$L$3:$L$1000)="CONFIRMADO")),ROWS($A$3:A126))),"")</f>
        <v/>
      </c>
      <c r="U126" s="24" t="str">
        <f ca="1">IFERROR(INDEX(MAESTRO!U:U,_xludf.AGGREGATE(15,6,ROW(MAESTRO!$B$3:$B$1000)/((MAESTRO!$B$3:$B$1000="PROVEEDORES")*(UPPER(MAESTRO!$L$3:$L$1000)="CONFIRMADO")),ROWS($A$3:A126))),"")</f>
        <v/>
      </c>
      <c r="V126" s="24" t="str">
        <f ca="1">IFERROR(INDEX(MAESTRO!V:V,_xludf.AGGREGATE(15,6,ROW(MAESTRO!$B$3:$B$1000)/((MAESTRO!$B$3:$B$1000="PROVEEDORES")*(UPPER(MAESTRO!$L$3:$L$1000)="CONFIRMADO")),ROWS($A$3:A126))),"")</f>
        <v/>
      </c>
      <c r="W126" s="24" t="str">
        <f ca="1">IFERROR(INDEX(MAESTRO!W:W,_xludf.AGGREGATE(15,6,ROW(MAESTRO!$B$3:$B$1000)/((MAESTRO!$B$3:$B$1000="PROVEEDORES")*(UPPER(MAESTRO!$L$3:$L$1000)="CONFIRMADO")),ROWS($A$3:A126))),"")</f>
        <v/>
      </c>
      <c r="X126" s="24" t="str">
        <f ca="1">IFERROR(INDEX(MAESTRO!X:X,_xludf.AGGREGATE(15,6,ROW(MAESTRO!$B$3:$B$1000)/((MAESTRO!$B$3:$B$1000="PROVEEDORES")*(UPPER(MAESTRO!$L$3:$L$1000)="CONFIRMADO")),ROWS($A$3:A126))),"")</f>
        <v/>
      </c>
    </row>
    <row r="127" spans="1:24" ht="22.05" customHeight="1">
      <c r="A127" s="10" t="str">
        <f ca="1">IFERROR(INDEX(MAESTRO!A:A,_xludf.AGGREGATE(15,6,ROW(MAESTRO!$B$3:$B$1000)/((MAESTRO!$B$3:$B$1000="PROVEEDORES")*(UPPER(MAESTRO!$L$3:$L$1000)="CONFIRMADO")),ROWS($A$3:A127))),"")</f>
        <v/>
      </c>
      <c r="B127" s="10" t="str">
        <f ca="1">IFERROR(INDEX(MAESTRO!B:B,_xludf.AGGREGATE(15,6,ROW(MAESTRO!$B$3:$B$1000)/((MAESTRO!$B$3:$B$1000="PROVEEDORES")*(UPPER(MAESTRO!$L$3:$L$1000)="CONFIRMADO")),ROWS($A$3:A127))),"")</f>
        <v/>
      </c>
      <c r="C127" s="10" t="str">
        <f ca="1">IFERROR(INDEX(MAESTRO!C:C,_xludf.AGGREGATE(15,6,ROW(MAESTRO!$B$3:$B$1000)/((MAESTRO!$B$3:$B$1000="PROVEEDORES")*(UPPER(MAESTRO!$L$3:$L$1000)="CONFIRMADO")),ROWS($A$3:A127))),"")</f>
        <v/>
      </c>
      <c r="D127" s="10" t="str">
        <f ca="1">IFERROR(INDEX(MAESTRO!D:D,_xludf.AGGREGATE(15,6,ROW(MAESTRO!$B$3:$B$1000)/((MAESTRO!$B$3:$B$1000="PROVEEDORES")*(UPPER(MAESTRO!$L$3:$L$1000)="CONFIRMADO")),ROWS($A$3:A127))),"")</f>
        <v/>
      </c>
      <c r="E127" s="10" t="str">
        <f ca="1">IFERROR(INDEX(MAESTRO!E:E,_xludf.AGGREGATE(15,6,ROW(MAESTRO!$B$3:$B$1000)/((MAESTRO!$B$3:$B$1000="PROVEEDORES")*(UPPER(MAESTRO!$L$3:$L$1000)="CONFIRMADO")),ROWS($A$3:A127))),"")</f>
        <v/>
      </c>
      <c r="F127" s="10" t="str">
        <f ca="1">IFERROR(INDEX(MAESTRO!F:F,_xludf.AGGREGATE(15,6,ROW(MAESTRO!$B$3:$B$1000)/((MAESTRO!$B$3:$B$1000="PROVEEDORES")*(UPPER(MAESTRO!$L$3:$L$1000)="CONFIRMADO")),ROWS($A$3:A127))),"")</f>
        <v/>
      </c>
      <c r="G127" s="10" t="str">
        <f ca="1">IFERROR(INDEX(MAESTRO!G:G,_xludf.AGGREGATE(15,6,ROW(MAESTRO!$B$3:$B$1000)/((MAESTRO!$B$3:$B$1000="PROVEEDORES")*(UPPER(MAESTRO!$L$3:$L$1000)="CONFIRMADO")),ROWS($A$3:A127))),"")</f>
        <v/>
      </c>
      <c r="H127" s="10" t="str">
        <f ca="1">IFERROR(INDEX(MAESTRO!H:H,_xludf.AGGREGATE(15,6,ROW(MAESTRO!$B$3:$B$1000)/((MAESTRO!$B$3:$B$1000="PROVEEDORES")*(UPPER(MAESTRO!$L$3:$L$1000)="CONFIRMADO")),ROWS($A$3:A127))),"")</f>
        <v/>
      </c>
      <c r="I127" s="10" t="str">
        <f ca="1">IFERROR(INDEX(MAESTRO!I:I,_xludf.AGGREGATE(15,6,ROW(MAESTRO!$B$3:$B$1000)/((MAESTRO!$B$3:$B$1000="PROVEEDORES")*(UPPER(MAESTRO!$L$3:$L$1000)="CONFIRMADO")),ROWS($A$3:A127))),"")</f>
        <v/>
      </c>
      <c r="J127" s="10" t="str">
        <f ca="1">IFERROR(INDEX(MAESTRO!J:J,_xludf.AGGREGATE(15,6,ROW(MAESTRO!$B$3:$B$1000)/((MAESTRO!$B$3:$B$1000="PROVEEDORES")*(UPPER(MAESTRO!$L$3:$L$1000)="CONFIRMADO")),ROWS($A$3:A127))),"")</f>
        <v/>
      </c>
      <c r="K127" s="10" t="str">
        <f ca="1">IFERROR(INDEX(MAESTRO!K:K,_xludf.AGGREGATE(15,6,ROW(MAESTRO!$B$3:$B$1000)/((MAESTRO!$B$3:$B$1000="PROVEEDORES")*(UPPER(MAESTRO!$L$3:$L$1000)="CONFIRMADO")),ROWS($A$3:A127))),"")</f>
        <v/>
      </c>
      <c r="L127" s="10" t="str">
        <f ca="1">IFERROR(INDEX(MAESTRO!L:L,_xludf.AGGREGATE(15,6,ROW(MAESTRO!$B$3:$B$1000)/((MAESTRO!$B$3:$B$1000="PROVEEDORES")*(UPPER(MAESTRO!$L$3:$L$1000)="CONFIRMADO")),ROWS($A$3:A127))),"")</f>
        <v/>
      </c>
      <c r="M127" s="10" t="str">
        <f ca="1">IFERROR(INDEX(MAESTRO!M:M,_xludf.AGGREGATE(15,6,ROW(MAESTRO!$B$3:$B$1000)/((MAESTRO!$B$3:$B$1000="PROVEEDORES")*(UPPER(MAESTRO!$L$3:$L$1000)="CONFIRMADO")),ROWS($A$3:A127))),"")</f>
        <v/>
      </c>
      <c r="N127" s="10" t="str">
        <f ca="1">IFERROR(INDEX(MAESTRO!N:N,_xludf.AGGREGATE(15,6,ROW(MAESTRO!$B$3:$B$1000)/((MAESTRO!$B$3:$B$1000="PROVEEDORES")*(UPPER(MAESTRO!$L$3:$L$1000)="CONFIRMADO")),ROWS($A$3:A127))),"")</f>
        <v/>
      </c>
      <c r="O127" s="10" t="str">
        <f ca="1">IFERROR(INDEX(MAESTRO!O:O,_xludf.AGGREGATE(15,6,ROW(MAESTRO!$B$3:$B$1000)/((MAESTRO!$B$3:$B$1000="PROVEEDORES")*(UPPER(MAESTRO!$L$3:$L$1000)="CONFIRMADO")),ROWS($A$3:A127))),"")</f>
        <v/>
      </c>
      <c r="P127" s="10" t="str">
        <f ca="1">IFERROR(INDEX(MAESTRO!P:P,_xludf.AGGREGATE(15,6,ROW(MAESTRO!$B$3:$B$1000)/((MAESTRO!$B$3:$B$1000="PROVEEDORES")*(UPPER(MAESTRO!$L$3:$L$1000)="CONFIRMADO")),ROWS($A$3:A127))),"")</f>
        <v/>
      </c>
      <c r="Q127" s="10" t="str">
        <f ca="1">IFERROR(INDEX(MAESTRO!Q:Q,_xludf.AGGREGATE(15,6,ROW(MAESTRO!$B$3:$B$1000)/((MAESTRO!$B$3:$B$1000="PROVEEDORES")*(UPPER(MAESTRO!$L$3:$L$1000)="CONFIRMADO")),ROWS($A$3:A127))),"")</f>
        <v/>
      </c>
      <c r="R127" s="10" t="str">
        <f ca="1">IFERROR(INDEX(MAESTRO!R:R,_xludf.AGGREGATE(15,6,ROW(MAESTRO!$B$3:$B$1000)/((MAESTRO!$B$3:$B$1000="PROVEEDORES")*(UPPER(MAESTRO!$L$3:$L$1000)="CONFIRMADO")),ROWS($A$3:A127))),"")</f>
        <v/>
      </c>
      <c r="S127" s="10" t="str">
        <f ca="1">IFERROR(INDEX(MAESTRO!S:S,_xludf.AGGREGATE(15,6,ROW(MAESTRO!$B$3:$B$1000)/((MAESTRO!$B$3:$B$1000="PROVEEDORES")*(UPPER(MAESTRO!$L$3:$L$1000)="CONFIRMADO")),ROWS($A$3:A127))),"")</f>
        <v/>
      </c>
      <c r="T127" s="10" t="str">
        <f ca="1">IFERROR(INDEX(MAESTRO!T:T,_xludf.AGGREGATE(15,6,ROW(MAESTRO!$B$3:$B$1000)/((MAESTRO!$B$3:$B$1000="PROVEEDORES")*(UPPER(MAESTRO!$L$3:$L$1000)="CONFIRMADO")),ROWS($A$3:A127))),"")</f>
        <v/>
      </c>
      <c r="U127" s="10" t="str">
        <f ca="1">IFERROR(INDEX(MAESTRO!U:U,_xludf.AGGREGATE(15,6,ROW(MAESTRO!$B$3:$B$1000)/((MAESTRO!$B$3:$B$1000="PROVEEDORES")*(UPPER(MAESTRO!$L$3:$L$1000)="CONFIRMADO")),ROWS($A$3:A127))),"")</f>
        <v/>
      </c>
      <c r="V127" s="10" t="str">
        <f ca="1">IFERROR(INDEX(MAESTRO!V:V,_xludf.AGGREGATE(15,6,ROW(MAESTRO!$B$3:$B$1000)/((MAESTRO!$B$3:$B$1000="PROVEEDORES")*(UPPER(MAESTRO!$L$3:$L$1000)="CONFIRMADO")),ROWS($A$3:A127))),"")</f>
        <v/>
      </c>
      <c r="W127" s="10" t="str">
        <f ca="1">IFERROR(INDEX(MAESTRO!W:W,_xludf.AGGREGATE(15,6,ROW(MAESTRO!$B$3:$B$1000)/((MAESTRO!$B$3:$B$1000="PROVEEDORES")*(UPPER(MAESTRO!$L$3:$L$1000)="CONFIRMADO")),ROWS($A$3:A127))),"")</f>
        <v/>
      </c>
      <c r="X127" s="10" t="str">
        <f ca="1">IFERROR(INDEX(MAESTRO!X:X,_xludf.AGGREGATE(15,6,ROW(MAESTRO!$B$3:$B$1000)/((MAESTRO!$B$3:$B$1000="PROVEEDORES")*(UPPER(MAESTRO!$L$3:$L$1000)="CONFIRMADO")),ROWS($A$3:A127))),"")</f>
        <v/>
      </c>
    </row>
    <row r="128" spans="1:24" ht="22.05" customHeight="1">
      <c r="A128" s="24" t="str">
        <f ca="1">IFERROR(INDEX(MAESTRO!A:A,_xludf.AGGREGATE(15,6,ROW(MAESTRO!$B$3:$B$1000)/((MAESTRO!$B$3:$B$1000="PROVEEDORES")*(UPPER(MAESTRO!$L$3:$L$1000)="CONFIRMADO")),ROWS($A$3:A128))),"")</f>
        <v/>
      </c>
      <c r="B128" s="24" t="str">
        <f ca="1">IFERROR(INDEX(MAESTRO!B:B,_xludf.AGGREGATE(15,6,ROW(MAESTRO!$B$3:$B$1000)/((MAESTRO!$B$3:$B$1000="PROVEEDORES")*(UPPER(MAESTRO!$L$3:$L$1000)="CONFIRMADO")),ROWS($A$3:A128))),"")</f>
        <v/>
      </c>
      <c r="C128" s="24" t="str">
        <f ca="1">IFERROR(INDEX(MAESTRO!C:C,_xludf.AGGREGATE(15,6,ROW(MAESTRO!$B$3:$B$1000)/((MAESTRO!$B$3:$B$1000="PROVEEDORES")*(UPPER(MAESTRO!$L$3:$L$1000)="CONFIRMADO")),ROWS($A$3:A128))),"")</f>
        <v/>
      </c>
      <c r="D128" s="24" t="str">
        <f ca="1">IFERROR(INDEX(MAESTRO!D:D,_xludf.AGGREGATE(15,6,ROW(MAESTRO!$B$3:$B$1000)/((MAESTRO!$B$3:$B$1000="PROVEEDORES")*(UPPER(MAESTRO!$L$3:$L$1000)="CONFIRMADO")),ROWS($A$3:A128))),"")</f>
        <v/>
      </c>
      <c r="E128" s="24" t="str">
        <f ca="1">IFERROR(INDEX(MAESTRO!E:E,_xludf.AGGREGATE(15,6,ROW(MAESTRO!$B$3:$B$1000)/((MAESTRO!$B$3:$B$1000="PROVEEDORES")*(UPPER(MAESTRO!$L$3:$L$1000)="CONFIRMADO")),ROWS($A$3:A128))),"")</f>
        <v/>
      </c>
      <c r="F128" s="24" t="str">
        <f ca="1">IFERROR(INDEX(MAESTRO!F:F,_xludf.AGGREGATE(15,6,ROW(MAESTRO!$B$3:$B$1000)/((MAESTRO!$B$3:$B$1000="PROVEEDORES")*(UPPER(MAESTRO!$L$3:$L$1000)="CONFIRMADO")),ROWS($A$3:A128))),"")</f>
        <v/>
      </c>
      <c r="G128" s="24" t="str">
        <f ca="1">IFERROR(INDEX(MAESTRO!G:G,_xludf.AGGREGATE(15,6,ROW(MAESTRO!$B$3:$B$1000)/((MAESTRO!$B$3:$B$1000="PROVEEDORES")*(UPPER(MAESTRO!$L$3:$L$1000)="CONFIRMADO")),ROWS($A$3:A128))),"")</f>
        <v/>
      </c>
      <c r="H128" s="24" t="str">
        <f ca="1">IFERROR(INDEX(MAESTRO!H:H,_xludf.AGGREGATE(15,6,ROW(MAESTRO!$B$3:$B$1000)/((MAESTRO!$B$3:$B$1000="PROVEEDORES")*(UPPER(MAESTRO!$L$3:$L$1000)="CONFIRMADO")),ROWS($A$3:A128))),"")</f>
        <v/>
      </c>
      <c r="I128" s="24" t="str">
        <f ca="1">IFERROR(INDEX(MAESTRO!I:I,_xludf.AGGREGATE(15,6,ROW(MAESTRO!$B$3:$B$1000)/((MAESTRO!$B$3:$B$1000="PROVEEDORES")*(UPPER(MAESTRO!$L$3:$L$1000)="CONFIRMADO")),ROWS($A$3:A128))),"")</f>
        <v/>
      </c>
      <c r="J128" s="24" t="str">
        <f ca="1">IFERROR(INDEX(MAESTRO!J:J,_xludf.AGGREGATE(15,6,ROW(MAESTRO!$B$3:$B$1000)/((MAESTRO!$B$3:$B$1000="PROVEEDORES")*(UPPER(MAESTRO!$L$3:$L$1000)="CONFIRMADO")),ROWS($A$3:A128))),"")</f>
        <v/>
      </c>
      <c r="K128" s="24" t="str">
        <f ca="1">IFERROR(INDEX(MAESTRO!K:K,_xludf.AGGREGATE(15,6,ROW(MAESTRO!$B$3:$B$1000)/((MAESTRO!$B$3:$B$1000="PROVEEDORES")*(UPPER(MAESTRO!$L$3:$L$1000)="CONFIRMADO")),ROWS($A$3:A128))),"")</f>
        <v/>
      </c>
      <c r="L128" s="24" t="str">
        <f ca="1">IFERROR(INDEX(MAESTRO!L:L,_xludf.AGGREGATE(15,6,ROW(MAESTRO!$B$3:$B$1000)/((MAESTRO!$B$3:$B$1000="PROVEEDORES")*(UPPER(MAESTRO!$L$3:$L$1000)="CONFIRMADO")),ROWS($A$3:A128))),"")</f>
        <v/>
      </c>
      <c r="M128" s="24" t="str">
        <f ca="1">IFERROR(INDEX(MAESTRO!M:M,_xludf.AGGREGATE(15,6,ROW(MAESTRO!$B$3:$B$1000)/((MAESTRO!$B$3:$B$1000="PROVEEDORES")*(UPPER(MAESTRO!$L$3:$L$1000)="CONFIRMADO")),ROWS($A$3:A128))),"")</f>
        <v/>
      </c>
      <c r="N128" s="24" t="str">
        <f ca="1">IFERROR(INDEX(MAESTRO!N:N,_xludf.AGGREGATE(15,6,ROW(MAESTRO!$B$3:$B$1000)/((MAESTRO!$B$3:$B$1000="PROVEEDORES")*(UPPER(MAESTRO!$L$3:$L$1000)="CONFIRMADO")),ROWS($A$3:A128))),"")</f>
        <v/>
      </c>
      <c r="O128" s="24" t="str">
        <f ca="1">IFERROR(INDEX(MAESTRO!O:O,_xludf.AGGREGATE(15,6,ROW(MAESTRO!$B$3:$B$1000)/((MAESTRO!$B$3:$B$1000="PROVEEDORES")*(UPPER(MAESTRO!$L$3:$L$1000)="CONFIRMADO")),ROWS($A$3:A128))),"")</f>
        <v/>
      </c>
      <c r="P128" s="24" t="str">
        <f ca="1">IFERROR(INDEX(MAESTRO!P:P,_xludf.AGGREGATE(15,6,ROW(MAESTRO!$B$3:$B$1000)/((MAESTRO!$B$3:$B$1000="PROVEEDORES")*(UPPER(MAESTRO!$L$3:$L$1000)="CONFIRMADO")),ROWS($A$3:A128))),"")</f>
        <v/>
      </c>
      <c r="Q128" s="24" t="str">
        <f ca="1">IFERROR(INDEX(MAESTRO!Q:Q,_xludf.AGGREGATE(15,6,ROW(MAESTRO!$B$3:$B$1000)/((MAESTRO!$B$3:$B$1000="PROVEEDORES")*(UPPER(MAESTRO!$L$3:$L$1000)="CONFIRMADO")),ROWS($A$3:A128))),"")</f>
        <v/>
      </c>
      <c r="R128" s="24" t="str">
        <f ca="1">IFERROR(INDEX(MAESTRO!R:R,_xludf.AGGREGATE(15,6,ROW(MAESTRO!$B$3:$B$1000)/((MAESTRO!$B$3:$B$1000="PROVEEDORES")*(UPPER(MAESTRO!$L$3:$L$1000)="CONFIRMADO")),ROWS($A$3:A128))),"")</f>
        <v/>
      </c>
      <c r="S128" s="24" t="str">
        <f ca="1">IFERROR(INDEX(MAESTRO!S:S,_xludf.AGGREGATE(15,6,ROW(MAESTRO!$B$3:$B$1000)/((MAESTRO!$B$3:$B$1000="PROVEEDORES")*(UPPER(MAESTRO!$L$3:$L$1000)="CONFIRMADO")),ROWS($A$3:A128))),"")</f>
        <v/>
      </c>
      <c r="T128" s="24" t="str">
        <f ca="1">IFERROR(INDEX(MAESTRO!T:T,_xludf.AGGREGATE(15,6,ROW(MAESTRO!$B$3:$B$1000)/((MAESTRO!$B$3:$B$1000="PROVEEDORES")*(UPPER(MAESTRO!$L$3:$L$1000)="CONFIRMADO")),ROWS($A$3:A128))),"")</f>
        <v/>
      </c>
      <c r="U128" s="24" t="str">
        <f ca="1">IFERROR(INDEX(MAESTRO!U:U,_xludf.AGGREGATE(15,6,ROW(MAESTRO!$B$3:$B$1000)/((MAESTRO!$B$3:$B$1000="PROVEEDORES")*(UPPER(MAESTRO!$L$3:$L$1000)="CONFIRMADO")),ROWS($A$3:A128))),"")</f>
        <v/>
      </c>
      <c r="V128" s="24" t="str">
        <f ca="1">IFERROR(INDEX(MAESTRO!V:V,_xludf.AGGREGATE(15,6,ROW(MAESTRO!$B$3:$B$1000)/((MAESTRO!$B$3:$B$1000="PROVEEDORES")*(UPPER(MAESTRO!$L$3:$L$1000)="CONFIRMADO")),ROWS($A$3:A128))),"")</f>
        <v/>
      </c>
      <c r="W128" s="24" t="str">
        <f ca="1">IFERROR(INDEX(MAESTRO!W:W,_xludf.AGGREGATE(15,6,ROW(MAESTRO!$B$3:$B$1000)/((MAESTRO!$B$3:$B$1000="PROVEEDORES")*(UPPER(MAESTRO!$L$3:$L$1000)="CONFIRMADO")),ROWS($A$3:A128))),"")</f>
        <v/>
      </c>
      <c r="X128" s="24" t="str">
        <f ca="1">IFERROR(INDEX(MAESTRO!X:X,_xludf.AGGREGATE(15,6,ROW(MAESTRO!$B$3:$B$1000)/((MAESTRO!$B$3:$B$1000="PROVEEDORES")*(UPPER(MAESTRO!$L$3:$L$1000)="CONFIRMADO")),ROWS($A$3:A128))),"")</f>
        <v/>
      </c>
    </row>
    <row r="129" spans="1:24" ht="22.05" customHeight="1">
      <c r="A129" s="10" t="str">
        <f ca="1">IFERROR(INDEX(MAESTRO!A:A,_xludf.AGGREGATE(15,6,ROW(MAESTRO!$B$3:$B$1000)/((MAESTRO!$B$3:$B$1000="PROVEEDORES")*(UPPER(MAESTRO!$L$3:$L$1000)="CONFIRMADO")),ROWS($A$3:A129))),"")</f>
        <v/>
      </c>
      <c r="B129" s="10" t="str">
        <f ca="1">IFERROR(INDEX(MAESTRO!B:B,_xludf.AGGREGATE(15,6,ROW(MAESTRO!$B$3:$B$1000)/((MAESTRO!$B$3:$B$1000="PROVEEDORES")*(UPPER(MAESTRO!$L$3:$L$1000)="CONFIRMADO")),ROWS($A$3:A129))),"")</f>
        <v/>
      </c>
      <c r="C129" s="10" t="str">
        <f ca="1">IFERROR(INDEX(MAESTRO!C:C,_xludf.AGGREGATE(15,6,ROW(MAESTRO!$B$3:$B$1000)/((MAESTRO!$B$3:$B$1000="PROVEEDORES")*(UPPER(MAESTRO!$L$3:$L$1000)="CONFIRMADO")),ROWS($A$3:A129))),"")</f>
        <v/>
      </c>
      <c r="D129" s="10" t="str">
        <f ca="1">IFERROR(INDEX(MAESTRO!D:D,_xludf.AGGREGATE(15,6,ROW(MAESTRO!$B$3:$B$1000)/((MAESTRO!$B$3:$B$1000="PROVEEDORES")*(UPPER(MAESTRO!$L$3:$L$1000)="CONFIRMADO")),ROWS($A$3:A129))),"")</f>
        <v/>
      </c>
      <c r="E129" s="10" t="str">
        <f ca="1">IFERROR(INDEX(MAESTRO!E:E,_xludf.AGGREGATE(15,6,ROW(MAESTRO!$B$3:$B$1000)/((MAESTRO!$B$3:$B$1000="PROVEEDORES")*(UPPER(MAESTRO!$L$3:$L$1000)="CONFIRMADO")),ROWS($A$3:A129))),"")</f>
        <v/>
      </c>
      <c r="F129" s="10" t="str">
        <f ca="1">IFERROR(INDEX(MAESTRO!F:F,_xludf.AGGREGATE(15,6,ROW(MAESTRO!$B$3:$B$1000)/((MAESTRO!$B$3:$B$1000="PROVEEDORES")*(UPPER(MAESTRO!$L$3:$L$1000)="CONFIRMADO")),ROWS($A$3:A129))),"")</f>
        <v/>
      </c>
      <c r="G129" s="10" t="str">
        <f ca="1">IFERROR(INDEX(MAESTRO!G:G,_xludf.AGGREGATE(15,6,ROW(MAESTRO!$B$3:$B$1000)/((MAESTRO!$B$3:$B$1000="PROVEEDORES")*(UPPER(MAESTRO!$L$3:$L$1000)="CONFIRMADO")),ROWS($A$3:A129))),"")</f>
        <v/>
      </c>
      <c r="H129" s="10" t="str">
        <f ca="1">IFERROR(INDEX(MAESTRO!H:H,_xludf.AGGREGATE(15,6,ROW(MAESTRO!$B$3:$B$1000)/((MAESTRO!$B$3:$B$1000="PROVEEDORES")*(UPPER(MAESTRO!$L$3:$L$1000)="CONFIRMADO")),ROWS($A$3:A129))),"")</f>
        <v/>
      </c>
      <c r="I129" s="10" t="str">
        <f ca="1">IFERROR(INDEX(MAESTRO!I:I,_xludf.AGGREGATE(15,6,ROW(MAESTRO!$B$3:$B$1000)/((MAESTRO!$B$3:$B$1000="PROVEEDORES")*(UPPER(MAESTRO!$L$3:$L$1000)="CONFIRMADO")),ROWS($A$3:A129))),"")</f>
        <v/>
      </c>
      <c r="J129" s="10" t="str">
        <f ca="1">IFERROR(INDEX(MAESTRO!J:J,_xludf.AGGREGATE(15,6,ROW(MAESTRO!$B$3:$B$1000)/((MAESTRO!$B$3:$B$1000="PROVEEDORES")*(UPPER(MAESTRO!$L$3:$L$1000)="CONFIRMADO")),ROWS($A$3:A129))),"")</f>
        <v/>
      </c>
      <c r="K129" s="10" t="str">
        <f ca="1">IFERROR(INDEX(MAESTRO!K:K,_xludf.AGGREGATE(15,6,ROW(MAESTRO!$B$3:$B$1000)/((MAESTRO!$B$3:$B$1000="PROVEEDORES")*(UPPER(MAESTRO!$L$3:$L$1000)="CONFIRMADO")),ROWS($A$3:A129))),"")</f>
        <v/>
      </c>
      <c r="L129" s="10" t="str">
        <f ca="1">IFERROR(INDEX(MAESTRO!L:L,_xludf.AGGREGATE(15,6,ROW(MAESTRO!$B$3:$B$1000)/((MAESTRO!$B$3:$B$1000="PROVEEDORES")*(UPPER(MAESTRO!$L$3:$L$1000)="CONFIRMADO")),ROWS($A$3:A129))),"")</f>
        <v/>
      </c>
      <c r="M129" s="10" t="str">
        <f ca="1">IFERROR(INDEX(MAESTRO!M:M,_xludf.AGGREGATE(15,6,ROW(MAESTRO!$B$3:$B$1000)/((MAESTRO!$B$3:$B$1000="PROVEEDORES")*(UPPER(MAESTRO!$L$3:$L$1000)="CONFIRMADO")),ROWS($A$3:A129))),"")</f>
        <v/>
      </c>
      <c r="N129" s="10" t="str">
        <f ca="1">IFERROR(INDEX(MAESTRO!N:N,_xludf.AGGREGATE(15,6,ROW(MAESTRO!$B$3:$B$1000)/((MAESTRO!$B$3:$B$1000="PROVEEDORES")*(UPPER(MAESTRO!$L$3:$L$1000)="CONFIRMADO")),ROWS($A$3:A129))),"")</f>
        <v/>
      </c>
      <c r="O129" s="10" t="str">
        <f ca="1">IFERROR(INDEX(MAESTRO!O:O,_xludf.AGGREGATE(15,6,ROW(MAESTRO!$B$3:$B$1000)/((MAESTRO!$B$3:$B$1000="PROVEEDORES")*(UPPER(MAESTRO!$L$3:$L$1000)="CONFIRMADO")),ROWS($A$3:A129))),"")</f>
        <v/>
      </c>
      <c r="P129" s="10" t="str">
        <f ca="1">IFERROR(INDEX(MAESTRO!P:P,_xludf.AGGREGATE(15,6,ROW(MAESTRO!$B$3:$B$1000)/((MAESTRO!$B$3:$B$1000="PROVEEDORES")*(UPPER(MAESTRO!$L$3:$L$1000)="CONFIRMADO")),ROWS($A$3:A129))),"")</f>
        <v/>
      </c>
      <c r="Q129" s="10" t="str">
        <f ca="1">IFERROR(INDEX(MAESTRO!Q:Q,_xludf.AGGREGATE(15,6,ROW(MAESTRO!$B$3:$B$1000)/((MAESTRO!$B$3:$B$1000="PROVEEDORES")*(UPPER(MAESTRO!$L$3:$L$1000)="CONFIRMADO")),ROWS($A$3:A129))),"")</f>
        <v/>
      </c>
      <c r="R129" s="10" t="str">
        <f ca="1">IFERROR(INDEX(MAESTRO!R:R,_xludf.AGGREGATE(15,6,ROW(MAESTRO!$B$3:$B$1000)/((MAESTRO!$B$3:$B$1000="PROVEEDORES")*(UPPER(MAESTRO!$L$3:$L$1000)="CONFIRMADO")),ROWS($A$3:A129))),"")</f>
        <v/>
      </c>
      <c r="S129" s="10" t="str">
        <f ca="1">IFERROR(INDEX(MAESTRO!S:S,_xludf.AGGREGATE(15,6,ROW(MAESTRO!$B$3:$B$1000)/((MAESTRO!$B$3:$B$1000="PROVEEDORES")*(UPPER(MAESTRO!$L$3:$L$1000)="CONFIRMADO")),ROWS($A$3:A129))),"")</f>
        <v/>
      </c>
      <c r="T129" s="10" t="str">
        <f ca="1">IFERROR(INDEX(MAESTRO!T:T,_xludf.AGGREGATE(15,6,ROW(MAESTRO!$B$3:$B$1000)/((MAESTRO!$B$3:$B$1000="PROVEEDORES")*(UPPER(MAESTRO!$L$3:$L$1000)="CONFIRMADO")),ROWS($A$3:A129))),"")</f>
        <v/>
      </c>
      <c r="U129" s="10" t="str">
        <f ca="1">IFERROR(INDEX(MAESTRO!U:U,_xludf.AGGREGATE(15,6,ROW(MAESTRO!$B$3:$B$1000)/((MAESTRO!$B$3:$B$1000="PROVEEDORES")*(UPPER(MAESTRO!$L$3:$L$1000)="CONFIRMADO")),ROWS($A$3:A129))),"")</f>
        <v/>
      </c>
      <c r="V129" s="10" t="str">
        <f ca="1">IFERROR(INDEX(MAESTRO!V:V,_xludf.AGGREGATE(15,6,ROW(MAESTRO!$B$3:$B$1000)/((MAESTRO!$B$3:$B$1000="PROVEEDORES")*(UPPER(MAESTRO!$L$3:$L$1000)="CONFIRMADO")),ROWS($A$3:A129))),"")</f>
        <v/>
      </c>
      <c r="W129" s="10" t="str">
        <f ca="1">IFERROR(INDEX(MAESTRO!W:W,_xludf.AGGREGATE(15,6,ROW(MAESTRO!$B$3:$B$1000)/((MAESTRO!$B$3:$B$1000="PROVEEDORES")*(UPPER(MAESTRO!$L$3:$L$1000)="CONFIRMADO")),ROWS($A$3:A129))),"")</f>
        <v/>
      </c>
      <c r="X129" s="10" t="str">
        <f ca="1">IFERROR(INDEX(MAESTRO!X:X,_xludf.AGGREGATE(15,6,ROW(MAESTRO!$B$3:$B$1000)/((MAESTRO!$B$3:$B$1000="PROVEEDORES")*(UPPER(MAESTRO!$L$3:$L$1000)="CONFIRMADO")),ROWS($A$3:A129))),"")</f>
        <v/>
      </c>
    </row>
    <row r="130" spans="1:24" ht="22.05" customHeight="1">
      <c r="A130" s="24" t="str">
        <f ca="1">IFERROR(INDEX(MAESTRO!A:A,_xludf.AGGREGATE(15,6,ROW(MAESTRO!$B$3:$B$1000)/((MAESTRO!$B$3:$B$1000="PROVEEDORES")*(UPPER(MAESTRO!$L$3:$L$1000)="CONFIRMADO")),ROWS($A$3:A130))),"")</f>
        <v/>
      </c>
      <c r="B130" s="24" t="str">
        <f ca="1">IFERROR(INDEX(MAESTRO!B:B,_xludf.AGGREGATE(15,6,ROW(MAESTRO!$B$3:$B$1000)/((MAESTRO!$B$3:$B$1000="PROVEEDORES")*(UPPER(MAESTRO!$L$3:$L$1000)="CONFIRMADO")),ROWS($A$3:A130))),"")</f>
        <v/>
      </c>
      <c r="C130" s="24" t="str">
        <f ca="1">IFERROR(INDEX(MAESTRO!C:C,_xludf.AGGREGATE(15,6,ROW(MAESTRO!$B$3:$B$1000)/((MAESTRO!$B$3:$B$1000="PROVEEDORES")*(UPPER(MAESTRO!$L$3:$L$1000)="CONFIRMADO")),ROWS($A$3:A130))),"")</f>
        <v/>
      </c>
      <c r="D130" s="24" t="str">
        <f ca="1">IFERROR(INDEX(MAESTRO!D:D,_xludf.AGGREGATE(15,6,ROW(MAESTRO!$B$3:$B$1000)/((MAESTRO!$B$3:$B$1000="PROVEEDORES")*(UPPER(MAESTRO!$L$3:$L$1000)="CONFIRMADO")),ROWS($A$3:A130))),"")</f>
        <v/>
      </c>
      <c r="E130" s="24" t="str">
        <f ca="1">IFERROR(INDEX(MAESTRO!E:E,_xludf.AGGREGATE(15,6,ROW(MAESTRO!$B$3:$B$1000)/((MAESTRO!$B$3:$B$1000="PROVEEDORES")*(UPPER(MAESTRO!$L$3:$L$1000)="CONFIRMADO")),ROWS($A$3:A130))),"")</f>
        <v/>
      </c>
      <c r="F130" s="24" t="str">
        <f ca="1">IFERROR(INDEX(MAESTRO!F:F,_xludf.AGGREGATE(15,6,ROW(MAESTRO!$B$3:$B$1000)/((MAESTRO!$B$3:$B$1000="PROVEEDORES")*(UPPER(MAESTRO!$L$3:$L$1000)="CONFIRMADO")),ROWS($A$3:A130))),"")</f>
        <v/>
      </c>
      <c r="G130" s="24" t="str">
        <f ca="1">IFERROR(INDEX(MAESTRO!G:G,_xludf.AGGREGATE(15,6,ROW(MAESTRO!$B$3:$B$1000)/((MAESTRO!$B$3:$B$1000="PROVEEDORES")*(UPPER(MAESTRO!$L$3:$L$1000)="CONFIRMADO")),ROWS($A$3:A130))),"")</f>
        <v/>
      </c>
      <c r="H130" s="24" t="str">
        <f ca="1">IFERROR(INDEX(MAESTRO!H:H,_xludf.AGGREGATE(15,6,ROW(MAESTRO!$B$3:$B$1000)/((MAESTRO!$B$3:$B$1000="PROVEEDORES")*(UPPER(MAESTRO!$L$3:$L$1000)="CONFIRMADO")),ROWS($A$3:A130))),"")</f>
        <v/>
      </c>
      <c r="I130" s="24" t="str">
        <f ca="1">IFERROR(INDEX(MAESTRO!I:I,_xludf.AGGREGATE(15,6,ROW(MAESTRO!$B$3:$B$1000)/((MAESTRO!$B$3:$B$1000="PROVEEDORES")*(UPPER(MAESTRO!$L$3:$L$1000)="CONFIRMADO")),ROWS($A$3:A130))),"")</f>
        <v/>
      </c>
      <c r="J130" s="24" t="str">
        <f ca="1">IFERROR(INDEX(MAESTRO!J:J,_xludf.AGGREGATE(15,6,ROW(MAESTRO!$B$3:$B$1000)/((MAESTRO!$B$3:$B$1000="PROVEEDORES")*(UPPER(MAESTRO!$L$3:$L$1000)="CONFIRMADO")),ROWS($A$3:A130))),"")</f>
        <v/>
      </c>
      <c r="K130" s="24" t="str">
        <f ca="1">IFERROR(INDEX(MAESTRO!K:K,_xludf.AGGREGATE(15,6,ROW(MAESTRO!$B$3:$B$1000)/((MAESTRO!$B$3:$B$1000="PROVEEDORES")*(UPPER(MAESTRO!$L$3:$L$1000)="CONFIRMADO")),ROWS($A$3:A130))),"")</f>
        <v/>
      </c>
      <c r="L130" s="24" t="str">
        <f ca="1">IFERROR(INDEX(MAESTRO!L:L,_xludf.AGGREGATE(15,6,ROW(MAESTRO!$B$3:$B$1000)/((MAESTRO!$B$3:$B$1000="PROVEEDORES")*(UPPER(MAESTRO!$L$3:$L$1000)="CONFIRMADO")),ROWS($A$3:A130))),"")</f>
        <v/>
      </c>
      <c r="M130" s="24" t="str">
        <f ca="1">IFERROR(INDEX(MAESTRO!M:M,_xludf.AGGREGATE(15,6,ROW(MAESTRO!$B$3:$B$1000)/((MAESTRO!$B$3:$B$1000="PROVEEDORES")*(UPPER(MAESTRO!$L$3:$L$1000)="CONFIRMADO")),ROWS($A$3:A130))),"")</f>
        <v/>
      </c>
      <c r="N130" s="24" t="str">
        <f ca="1">IFERROR(INDEX(MAESTRO!N:N,_xludf.AGGREGATE(15,6,ROW(MAESTRO!$B$3:$B$1000)/((MAESTRO!$B$3:$B$1000="PROVEEDORES")*(UPPER(MAESTRO!$L$3:$L$1000)="CONFIRMADO")),ROWS($A$3:A130))),"")</f>
        <v/>
      </c>
      <c r="O130" s="24" t="str">
        <f ca="1">IFERROR(INDEX(MAESTRO!O:O,_xludf.AGGREGATE(15,6,ROW(MAESTRO!$B$3:$B$1000)/((MAESTRO!$B$3:$B$1000="PROVEEDORES")*(UPPER(MAESTRO!$L$3:$L$1000)="CONFIRMADO")),ROWS($A$3:A130))),"")</f>
        <v/>
      </c>
      <c r="P130" s="24" t="str">
        <f ca="1">IFERROR(INDEX(MAESTRO!P:P,_xludf.AGGREGATE(15,6,ROW(MAESTRO!$B$3:$B$1000)/((MAESTRO!$B$3:$B$1000="PROVEEDORES")*(UPPER(MAESTRO!$L$3:$L$1000)="CONFIRMADO")),ROWS($A$3:A130))),"")</f>
        <v/>
      </c>
      <c r="Q130" s="24" t="str">
        <f ca="1">IFERROR(INDEX(MAESTRO!Q:Q,_xludf.AGGREGATE(15,6,ROW(MAESTRO!$B$3:$B$1000)/((MAESTRO!$B$3:$B$1000="PROVEEDORES")*(UPPER(MAESTRO!$L$3:$L$1000)="CONFIRMADO")),ROWS($A$3:A130))),"")</f>
        <v/>
      </c>
      <c r="R130" s="24" t="str">
        <f ca="1">IFERROR(INDEX(MAESTRO!R:R,_xludf.AGGREGATE(15,6,ROW(MAESTRO!$B$3:$B$1000)/((MAESTRO!$B$3:$B$1000="PROVEEDORES")*(UPPER(MAESTRO!$L$3:$L$1000)="CONFIRMADO")),ROWS($A$3:A130))),"")</f>
        <v/>
      </c>
      <c r="S130" s="24" t="str">
        <f ca="1">IFERROR(INDEX(MAESTRO!S:S,_xludf.AGGREGATE(15,6,ROW(MAESTRO!$B$3:$B$1000)/((MAESTRO!$B$3:$B$1000="PROVEEDORES")*(UPPER(MAESTRO!$L$3:$L$1000)="CONFIRMADO")),ROWS($A$3:A130))),"")</f>
        <v/>
      </c>
      <c r="T130" s="24" t="str">
        <f ca="1">IFERROR(INDEX(MAESTRO!T:T,_xludf.AGGREGATE(15,6,ROW(MAESTRO!$B$3:$B$1000)/((MAESTRO!$B$3:$B$1000="PROVEEDORES")*(UPPER(MAESTRO!$L$3:$L$1000)="CONFIRMADO")),ROWS($A$3:A130))),"")</f>
        <v/>
      </c>
      <c r="U130" s="24" t="str">
        <f ca="1">IFERROR(INDEX(MAESTRO!U:U,_xludf.AGGREGATE(15,6,ROW(MAESTRO!$B$3:$B$1000)/((MAESTRO!$B$3:$B$1000="PROVEEDORES")*(UPPER(MAESTRO!$L$3:$L$1000)="CONFIRMADO")),ROWS($A$3:A130))),"")</f>
        <v/>
      </c>
      <c r="V130" s="24" t="str">
        <f ca="1">IFERROR(INDEX(MAESTRO!V:V,_xludf.AGGREGATE(15,6,ROW(MAESTRO!$B$3:$B$1000)/((MAESTRO!$B$3:$B$1000="PROVEEDORES")*(UPPER(MAESTRO!$L$3:$L$1000)="CONFIRMADO")),ROWS($A$3:A130))),"")</f>
        <v/>
      </c>
      <c r="W130" s="24" t="str">
        <f ca="1">IFERROR(INDEX(MAESTRO!W:W,_xludf.AGGREGATE(15,6,ROW(MAESTRO!$B$3:$B$1000)/((MAESTRO!$B$3:$B$1000="PROVEEDORES")*(UPPER(MAESTRO!$L$3:$L$1000)="CONFIRMADO")),ROWS($A$3:A130))),"")</f>
        <v/>
      </c>
      <c r="X130" s="24" t="str">
        <f ca="1">IFERROR(INDEX(MAESTRO!X:X,_xludf.AGGREGATE(15,6,ROW(MAESTRO!$B$3:$B$1000)/((MAESTRO!$B$3:$B$1000="PROVEEDORES")*(UPPER(MAESTRO!$L$3:$L$1000)="CONFIRMADO")),ROWS($A$3:A130))),"")</f>
        <v/>
      </c>
    </row>
    <row r="131" spans="1:24" ht="22.05" customHeight="1">
      <c r="A131" s="10" t="str">
        <f ca="1">IFERROR(INDEX(MAESTRO!A:A,_xludf.AGGREGATE(15,6,ROW(MAESTRO!$B$3:$B$1000)/((MAESTRO!$B$3:$B$1000="PROVEEDORES")*(UPPER(MAESTRO!$L$3:$L$1000)="CONFIRMADO")),ROWS($A$3:A131))),"")</f>
        <v/>
      </c>
      <c r="B131" s="10" t="str">
        <f ca="1">IFERROR(INDEX(MAESTRO!B:B,_xludf.AGGREGATE(15,6,ROW(MAESTRO!$B$3:$B$1000)/((MAESTRO!$B$3:$B$1000="PROVEEDORES")*(UPPER(MAESTRO!$L$3:$L$1000)="CONFIRMADO")),ROWS($A$3:A131))),"")</f>
        <v/>
      </c>
      <c r="C131" s="10" t="str">
        <f ca="1">IFERROR(INDEX(MAESTRO!C:C,_xludf.AGGREGATE(15,6,ROW(MAESTRO!$B$3:$B$1000)/((MAESTRO!$B$3:$B$1000="PROVEEDORES")*(UPPER(MAESTRO!$L$3:$L$1000)="CONFIRMADO")),ROWS($A$3:A131))),"")</f>
        <v/>
      </c>
      <c r="D131" s="10" t="str">
        <f ca="1">IFERROR(INDEX(MAESTRO!D:D,_xludf.AGGREGATE(15,6,ROW(MAESTRO!$B$3:$B$1000)/((MAESTRO!$B$3:$B$1000="PROVEEDORES")*(UPPER(MAESTRO!$L$3:$L$1000)="CONFIRMADO")),ROWS($A$3:A131))),"")</f>
        <v/>
      </c>
      <c r="E131" s="10" t="str">
        <f ca="1">IFERROR(INDEX(MAESTRO!E:E,_xludf.AGGREGATE(15,6,ROW(MAESTRO!$B$3:$B$1000)/((MAESTRO!$B$3:$B$1000="PROVEEDORES")*(UPPER(MAESTRO!$L$3:$L$1000)="CONFIRMADO")),ROWS($A$3:A131))),"")</f>
        <v/>
      </c>
      <c r="F131" s="10" t="str">
        <f ca="1">IFERROR(INDEX(MAESTRO!F:F,_xludf.AGGREGATE(15,6,ROW(MAESTRO!$B$3:$B$1000)/((MAESTRO!$B$3:$B$1000="PROVEEDORES")*(UPPER(MAESTRO!$L$3:$L$1000)="CONFIRMADO")),ROWS($A$3:A131))),"")</f>
        <v/>
      </c>
      <c r="G131" s="10" t="str">
        <f ca="1">IFERROR(INDEX(MAESTRO!G:G,_xludf.AGGREGATE(15,6,ROW(MAESTRO!$B$3:$B$1000)/((MAESTRO!$B$3:$B$1000="PROVEEDORES")*(UPPER(MAESTRO!$L$3:$L$1000)="CONFIRMADO")),ROWS($A$3:A131))),"")</f>
        <v/>
      </c>
      <c r="H131" s="10" t="str">
        <f ca="1">IFERROR(INDEX(MAESTRO!H:H,_xludf.AGGREGATE(15,6,ROW(MAESTRO!$B$3:$B$1000)/((MAESTRO!$B$3:$B$1000="PROVEEDORES")*(UPPER(MAESTRO!$L$3:$L$1000)="CONFIRMADO")),ROWS($A$3:A131))),"")</f>
        <v/>
      </c>
      <c r="I131" s="10" t="str">
        <f ca="1">IFERROR(INDEX(MAESTRO!I:I,_xludf.AGGREGATE(15,6,ROW(MAESTRO!$B$3:$B$1000)/((MAESTRO!$B$3:$B$1000="PROVEEDORES")*(UPPER(MAESTRO!$L$3:$L$1000)="CONFIRMADO")),ROWS($A$3:A131))),"")</f>
        <v/>
      </c>
      <c r="J131" s="10" t="str">
        <f ca="1">IFERROR(INDEX(MAESTRO!J:J,_xludf.AGGREGATE(15,6,ROW(MAESTRO!$B$3:$B$1000)/((MAESTRO!$B$3:$B$1000="PROVEEDORES")*(UPPER(MAESTRO!$L$3:$L$1000)="CONFIRMADO")),ROWS($A$3:A131))),"")</f>
        <v/>
      </c>
      <c r="K131" s="10" t="str">
        <f ca="1">IFERROR(INDEX(MAESTRO!K:K,_xludf.AGGREGATE(15,6,ROW(MAESTRO!$B$3:$B$1000)/((MAESTRO!$B$3:$B$1000="PROVEEDORES")*(UPPER(MAESTRO!$L$3:$L$1000)="CONFIRMADO")),ROWS($A$3:A131))),"")</f>
        <v/>
      </c>
      <c r="L131" s="10" t="str">
        <f ca="1">IFERROR(INDEX(MAESTRO!L:L,_xludf.AGGREGATE(15,6,ROW(MAESTRO!$B$3:$B$1000)/((MAESTRO!$B$3:$B$1000="PROVEEDORES")*(UPPER(MAESTRO!$L$3:$L$1000)="CONFIRMADO")),ROWS($A$3:A131))),"")</f>
        <v/>
      </c>
      <c r="M131" s="10" t="str">
        <f ca="1">IFERROR(INDEX(MAESTRO!M:M,_xludf.AGGREGATE(15,6,ROW(MAESTRO!$B$3:$B$1000)/((MAESTRO!$B$3:$B$1000="PROVEEDORES")*(UPPER(MAESTRO!$L$3:$L$1000)="CONFIRMADO")),ROWS($A$3:A131))),"")</f>
        <v/>
      </c>
      <c r="N131" s="10" t="str">
        <f ca="1">IFERROR(INDEX(MAESTRO!N:N,_xludf.AGGREGATE(15,6,ROW(MAESTRO!$B$3:$B$1000)/((MAESTRO!$B$3:$B$1000="PROVEEDORES")*(UPPER(MAESTRO!$L$3:$L$1000)="CONFIRMADO")),ROWS($A$3:A131))),"")</f>
        <v/>
      </c>
      <c r="O131" s="10" t="str">
        <f ca="1">IFERROR(INDEX(MAESTRO!O:O,_xludf.AGGREGATE(15,6,ROW(MAESTRO!$B$3:$B$1000)/((MAESTRO!$B$3:$B$1000="PROVEEDORES")*(UPPER(MAESTRO!$L$3:$L$1000)="CONFIRMADO")),ROWS($A$3:A131))),"")</f>
        <v/>
      </c>
      <c r="P131" s="10" t="str">
        <f ca="1">IFERROR(INDEX(MAESTRO!P:P,_xludf.AGGREGATE(15,6,ROW(MAESTRO!$B$3:$B$1000)/((MAESTRO!$B$3:$B$1000="PROVEEDORES")*(UPPER(MAESTRO!$L$3:$L$1000)="CONFIRMADO")),ROWS($A$3:A131))),"")</f>
        <v/>
      </c>
      <c r="Q131" s="10" t="str">
        <f ca="1">IFERROR(INDEX(MAESTRO!Q:Q,_xludf.AGGREGATE(15,6,ROW(MAESTRO!$B$3:$B$1000)/((MAESTRO!$B$3:$B$1000="PROVEEDORES")*(UPPER(MAESTRO!$L$3:$L$1000)="CONFIRMADO")),ROWS($A$3:A131))),"")</f>
        <v/>
      </c>
      <c r="R131" s="10" t="str">
        <f ca="1">IFERROR(INDEX(MAESTRO!R:R,_xludf.AGGREGATE(15,6,ROW(MAESTRO!$B$3:$B$1000)/((MAESTRO!$B$3:$B$1000="PROVEEDORES")*(UPPER(MAESTRO!$L$3:$L$1000)="CONFIRMADO")),ROWS($A$3:A131))),"")</f>
        <v/>
      </c>
      <c r="S131" s="10" t="str">
        <f ca="1">IFERROR(INDEX(MAESTRO!S:S,_xludf.AGGREGATE(15,6,ROW(MAESTRO!$B$3:$B$1000)/((MAESTRO!$B$3:$B$1000="PROVEEDORES")*(UPPER(MAESTRO!$L$3:$L$1000)="CONFIRMADO")),ROWS($A$3:A131))),"")</f>
        <v/>
      </c>
      <c r="T131" s="10" t="str">
        <f ca="1">IFERROR(INDEX(MAESTRO!T:T,_xludf.AGGREGATE(15,6,ROW(MAESTRO!$B$3:$B$1000)/((MAESTRO!$B$3:$B$1000="PROVEEDORES")*(UPPER(MAESTRO!$L$3:$L$1000)="CONFIRMADO")),ROWS($A$3:A131))),"")</f>
        <v/>
      </c>
      <c r="U131" s="10" t="str">
        <f ca="1">IFERROR(INDEX(MAESTRO!U:U,_xludf.AGGREGATE(15,6,ROW(MAESTRO!$B$3:$B$1000)/((MAESTRO!$B$3:$B$1000="PROVEEDORES")*(UPPER(MAESTRO!$L$3:$L$1000)="CONFIRMADO")),ROWS($A$3:A131))),"")</f>
        <v/>
      </c>
      <c r="V131" s="10" t="str">
        <f ca="1">IFERROR(INDEX(MAESTRO!V:V,_xludf.AGGREGATE(15,6,ROW(MAESTRO!$B$3:$B$1000)/((MAESTRO!$B$3:$B$1000="PROVEEDORES")*(UPPER(MAESTRO!$L$3:$L$1000)="CONFIRMADO")),ROWS($A$3:A131))),"")</f>
        <v/>
      </c>
      <c r="W131" s="10" t="str">
        <f ca="1">IFERROR(INDEX(MAESTRO!W:W,_xludf.AGGREGATE(15,6,ROW(MAESTRO!$B$3:$B$1000)/((MAESTRO!$B$3:$B$1000="PROVEEDORES")*(UPPER(MAESTRO!$L$3:$L$1000)="CONFIRMADO")),ROWS($A$3:A131))),"")</f>
        <v/>
      </c>
      <c r="X131" s="10" t="str">
        <f ca="1">IFERROR(INDEX(MAESTRO!X:X,_xludf.AGGREGATE(15,6,ROW(MAESTRO!$B$3:$B$1000)/((MAESTRO!$B$3:$B$1000="PROVEEDORES")*(UPPER(MAESTRO!$L$3:$L$1000)="CONFIRMADO")),ROWS($A$3:A131))),"")</f>
        <v/>
      </c>
    </row>
    <row r="132" spans="1:24" ht="22.05" customHeight="1">
      <c r="A132" s="24" t="str">
        <f ca="1">IFERROR(INDEX(MAESTRO!A:A,_xludf.AGGREGATE(15,6,ROW(MAESTRO!$B$3:$B$1000)/((MAESTRO!$B$3:$B$1000="PROVEEDORES")*(UPPER(MAESTRO!$L$3:$L$1000)="CONFIRMADO")),ROWS($A$3:A132))),"")</f>
        <v/>
      </c>
      <c r="B132" s="24" t="str">
        <f ca="1">IFERROR(INDEX(MAESTRO!B:B,_xludf.AGGREGATE(15,6,ROW(MAESTRO!$B$3:$B$1000)/((MAESTRO!$B$3:$B$1000="PROVEEDORES")*(UPPER(MAESTRO!$L$3:$L$1000)="CONFIRMADO")),ROWS($A$3:A132))),"")</f>
        <v/>
      </c>
      <c r="C132" s="24" t="str">
        <f ca="1">IFERROR(INDEX(MAESTRO!C:C,_xludf.AGGREGATE(15,6,ROW(MAESTRO!$B$3:$B$1000)/((MAESTRO!$B$3:$B$1000="PROVEEDORES")*(UPPER(MAESTRO!$L$3:$L$1000)="CONFIRMADO")),ROWS($A$3:A132))),"")</f>
        <v/>
      </c>
      <c r="D132" s="24" t="str">
        <f ca="1">IFERROR(INDEX(MAESTRO!D:D,_xludf.AGGREGATE(15,6,ROW(MAESTRO!$B$3:$B$1000)/((MAESTRO!$B$3:$B$1000="PROVEEDORES")*(UPPER(MAESTRO!$L$3:$L$1000)="CONFIRMADO")),ROWS($A$3:A132))),"")</f>
        <v/>
      </c>
      <c r="E132" s="24" t="str">
        <f ca="1">IFERROR(INDEX(MAESTRO!E:E,_xludf.AGGREGATE(15,6,ROW(MAESTRO!$B$3:$B$1000)/((MAESTRO!$B$3:$B$1000="PROVEEDORES")*(UPPER(MAESTRO!$L$3:$L$1000)="CONFIRMADO")),ROWS($A$3:A132))),"")</f>
        <v/>
      </c>
      <c r="F132" s="24" t="str">
        <f ca="1">IFERROR(INDEX(MAESTRO!F:F,_xludf.AGGREGATE(15,6,ROW(MAESTRO!$B$3:$B$1000)/((MAESTRO!$B$3:$B$1000="PROVEEDORES")*(UPPER(MAESTRO!$L$3:$L$1000)="CONFIRMADO")),ROWS($A$3:A132))),"")</f>
        <v/>
      </c>
      <c r="G132" s="24" t="str">
        <f ca="1">IFERROR(INDEX(MAESTRO!G:G,_xludf.AGGREGATE(15,6,ROW(MAESTRO!$B$3:$B$1000)/((MAESTRO!$B$3:$B$1000="PROVEEDORES")*(UPPER(MAESTRO!$L$3:$L$1000)="CONFIRMADO")),ROWS($A$3:A132))),"")</f>
        <v/>
      </c>
      <c r="H132" s="24" t="str">
        <f ca="1">IFERROR(INDEX(MAESTRO!H:H,_xludf.AGGREGATE(15,6,ROW(MAESTRO!$B$3:$B$1000)/((MAESTRO!$B$3:$B$1000="PROVEEDORES")*(UPPER(MAESTRO!$L$3:$L$1000)="CONFIRMADO")),ROWS($A$3:A132))),"")</f>
        <v/>
      </c>
      <c r="I132" s="24" t="str">
        <f ca="1">IFERROR(INDEX(MAESTRO!I:I,_xludf.AGGREGATE(15,6,ROW(MAESTRO!$B$3:$B$1000)/((MAESTRO!$B$3:$B$1000="PROVEEDORES")*(UPPER(MAESTRO!$L$3:$L$1000)="CONFIRMADO")),ROWS($A$3:A132))),"")</f>
        <v/>
      </c>
      <c r="J132" s="24" t="str">
        <f ca="1">IFERROR(INDEX(MAESTRO!J:J,_xludf.AGGREGATE(15,6,ROW(MAESTRO!$B$3:$B$1000)/((MAESTRO!$B$3:$B$1000="PROVEEDORES")*(UPPER(MAESTRO!$L$3:$L$1000)="CONFIRMADO")),ROWS($A$3:A132))),"")</f>
        <v/>
      </c>
      <c r="K132" s="24" t="str">
        <f ca="1">IFERROR(INDEX(MAESTRO!K:K,_xludf.AGGREGATE(15,6,ROW(MAESTRO!$B$3:$B$1000)/((MAESTRO!$B$3:$B$1000="PROVEEDORES")*(UPPER(MAESTRO!$L$3:$L$1000)="CONFIRMADO")),ROWS($A$3:A132))),"")</f>
        <v/>
      </c>
      <c r="L132" s="24" t="str">
        <f ca="1">IFERROR(INDEX(MAESTRO!L:L,_xludf.AGGREGATE(15,6,ROW(MAESTRO!$B$3:$B$1000)/((MAESTRO!$B$3:$B$1000="PROVEEDORES")*(UPPER(MAESTRO!$L$3:$L$1000)="CONFIRMADO")),ROWS($A$3:A132))),"")</f>
        <v/>
      </c>
      <c r="M132" s="24" t="str">
        <f ca="1">IFERROR(INDEX(MAESTRO!M:M,_xludf.AGGREGATE(15,6,ROW(MAESTRO!$B$3:$B$1000)/((MAESTRO!$B$3:$B$1000="PROVEEDORES")*(UPPER(MAESTRO!$L$3:$L$1000)="CONFIRMADO")),ROWS($A$3:A132))),"")</f>
        <v/>
      </c>
      <c r="N132" s="24" t="str">
        <f ca="1">IFERROR(INDEX(MAESTRO!N:N,_xludf.AGGREGATE(15,6,ROW(MAESTRO!$B$3:$B$1000)/((MAESTRO!$B$3:$B$1000="PROVEEDORES")*(UPPER(MAESTRO!$L$3:$L$1000)="CONFIRMADO")),ROWS($A$3:A132))),"")</f>
        <v/>
      </c>
      <c r="O132" s="24" t="str">
        <f ca="1">IFERROR(INDEX(MAESTRO!O:O,_xludf.AGGREGATE(15,6,ROW(MAESTRO!$B$3:$B$1000)/((MAESTRO!$B$3:$B$1000="PROVEEDORES")*(UPPER(MAESTRO!$L$3:$L$1000)="CONFIRMADO")),ROWS($A$3:A132))),"")</f>
        <v/>
      </c>
      <c r="P132" s="24" t="str">
        <f ca="1">IFERROR(INDEX(MAESTRO!P:P,_xludf.AGGREGATE(15,6,ROW(MAESTRO!$B$3:$B$1000)/((MAESTRO!$B$3:$B$1000="PROVEEDORES")*(UPPER(MAESTRO!$L$3:$L$1000)="CONFIRMADO")),ROWS($A$3:A132))),"")</f>
        <v/>
      </c>
      <c r="Q132" s="24" t="str">
        <f ca="1">IFERROR(INDEX(MAESTRO!Q:Q,_xludf.AGGREGATE(15,6,ROW(MAESTRO!$B$3:$B$1000)/((MAESTRO!$B$3:$B$1000="PROVEEDORES")*(UPPER(MAESTRO!$L$3:$L$1000)="CONFIRMADO")),ROWS($A$3:A132))),"")</f>
        <v/>
      </c>
      <c r="R132" s="24" t="str">
        <f ca="1">IFERROR(INDEX(MAESTRO!R:R,_xludf.AGGREGATE(15,6,ROW(MAESTRO!$B$3:$B$1000)/((MAESTRO!$B$3:$B$1000="PROVEEDORES")*(UPPER(MAESTRO!$L$3:$L$1000)="CONFIRMADO")),ROWS($A$3:A132))),"")</f>
        <v/>
      </c>
      <c r="S132" s="24" t="str">
        <f ca="1">IFERROR(INDEX(MAESTRO!S:S,_xludf.AGGREGATE(15,6,ROW(MAESTRO!$B$3:$B$1000)/((MAESTRO!$B$3:$B$1000="PROVEEDORES")*(UPPER(MAESTRO!$L$3:$L$1000)="CONFIRMADO")),ROWS($A$3:A132))),"")</f>
        <v/>
      </c>
      <c r="T132" s="24" t="str">
        <f ca="1">IFERROR(INDEX(MAESTRO!T:T,_xludf.AGGREGATE(15,6,ROW(MAESTRO!$B$3:$B$1000)/((MAESTRO!$B$3:$B$1000="PROVEEDORES")*(UPPER(MAESTRO!$L$3:$L$1000)="CONFIRMADO")),ROWS($A$3:A132))),"")</f>
        <v/>
      </c>
      <c r="U132" s="24" t="str">
        <f ca="1">IFERROR(INDEX(MAESTRO!U:U,_xludf.AGGREGATE(15,6,ROW(MAESTRO!$B$3:$B$1000)/((MAESTRO!$B$3:$B$1000="PROVEEDORES")*(UPPER(MAESTRO!$L$3:$L$1000)="CONFIRMADO")),ROWS($A$3:A132))),"")</f>
        <v/>
      </c>
      <c r="V132" s="24" t="str">
        <f ca="1">IFERROR(INDEX(MAESTRO!V:V,_xludf.AGGREGATE(15,6,ROW(MAESTRO!$B$3:$B$1000)/((MAESTRO!$B$3:$B$1000="PROVEEDORES")*(UPPER(MAESTRO!$L$3:$L$1000)="CONFIRMADO")),ROWS($A$3:A132))),"")</f>
        <v/>
      </c>
      <c r="W132" s="24" t="str">
        <f ca="1">IFERROR(INDEX(MAESTRO!W:W,_xludf.AGGREGATE(15,6,ROW(MAESTRO!$B$3:$B$1000)/((MAESTRO!$B$3:$B$1000="PROVEEDORES")*(UPPER(MAESTRO!$L$3:$L$1000)="CONFIRMADO")),ROWS($A$3:A132))),"")</f>
        <v/>
      </c>
      <c r="X132" s="24" t="str">
        <f ca="1">IFERROR(INDEX(MAESTRO!X:X,_xludf.AGGREGATE(15,6,ROW(MAESTRO!$B$3:$B$1000)/((MAESTRO!$B$3:$B$1000="PROVEEDORES")*(UPPER(MAESTRO!$L$3:$L$1000)="CONFIRMADO")),ROWS($A$3:A132))),"")</f>
        <v/>
      </c>
    </row>
    <row r="133" spans="1:24" ht="22.05" customHeight="1">
      <c r="A133" s="10" t="str">
        <f ca="1">IFERROR(INDEX(MAESTRO!A:A,_xludf.AGGREGATE(15,6,ROW(MAESTRO!$B$3:$B$1000)/((MAESTRO!$B$3:$B$1000="PROVEEDORES")*(UPPER(MAESTRO!$L$3:$L$1000)="CONFIRMADO")),ROWS($A$3:A133))),"")</f>
        <v/>
      </c>
      <c r="B133" s="10" t="str">
        <f ca="1">IFERROR(INDEX(MAESTRO!B:B,_xludf.AGGREGATE(15,6,ROW(MAESTRO!$B$3:$B$1000)/((MAESTRO!$B$3:$B$1000="PROVEEDORES")*(UPPER(MAESTRO!$L$3:$L$1000)="CONFIRMADO")),ROWS($A$3:A133))),"")</f>
        <v/>
      </c>
      <c r="C133" s="10" t="str">
        <f ca="1">IFERROR(INDEX(MAESTRO!C:C,_xludf.AGGREGATE(15,6,ROW(MAESTRO!$B$3:$B$1000)/((MAESTRO!$B$3:$B$1000="PROVEEDORES")*(UPPER(MAESTRO!$L$3:$L$1000)="CONFIRMADO")),ROWS($A$3:A133))),"")</f>
        <v/>
      </c>
      <c r="D133" s="10" t="str">
        <f ca="1">IFERROR(INDEX(MAESTRO!D:D,_xludf.AGGREGATE(15,6,ROW(MAESTRO!$B$3:$B$1000)/((MAESTRO!$B$3:$B$1000="PROVEEDORES")*(UPPER(MAESTRO!$L$3:$L$1000)="CONFIRMADO")),ROWS($A$3:A133))),"")</f>
        <v/>
      </c>
      <c r="E133" s="10" t="str">
        <f ca="1">IFERROR(INDEX(MAESTRO!E:E,_xludf.AGGREGATE(15,6,ROW(MAESTRO!$B$3:$B$1000)/((MAESTRO!$B$3:$B$1000="PROVEEDORES")*(UPPER(MAESTRO!$L$3:$L$1000)="CONFIRMADO")),ROWS($A$3:A133))),"")</f>
        <v/>
      </c>
      <c r="F133" s="10" t="str">
        <f ca="1">IFERROR(INDEX(MAESTRO!F:F,_xludf.AGGREGATE(15,6,ROW(MAESTRO!$B$3:$B$1000)/((MAESTRO!$B$3:$B$1000="PROVEEDORES")*(UPPER(MAESTRO!$L$3:$L$1000)="CONFIRMADO")),ROWS($A$3:A133))),"")</f>
        <v/>
      </c>
      <c r="G133" s="10" t="str">
        <f ca="1">IFERROR(INDEX(MAESTRO!G:G,_xludf.AGGREGATE(15,6,ROW(MAESTRO!$B$3:$B$1000)/((MAESTRO!$B$3:$B$1000="PROVEEDORES")*(UPPER(MAESTRO!$L$3:$L$1000)="CONFIRMADO")),ROWS($A$3:A133))),"")</f>
        <v/>
      </c>
      <c r="H133" s="10" t="str">
        <f ca="1">IFERROR(INDEX(MAESTRO!H:H,_xludf.AGGREGATE(15,6,ROW(MAESTRO!$B$3:$B$1000)/((MAESTRO!$B$3:$B$1000="PROVEEDORES")*(UPPER(MAESTRO!$L$3:$L$1000)="CONFIRMADO")),ROWS($A$3:A133))),"")</f>
        <v/>
      </c>
      <c r="I133" s="10" t="str">
        <f ca="1">IFERROR(INDEX(MAESTRO!I:I,_xludf.AGGREGATE(15,6,ROW(MAESTRO!$B$3:$B$1000)/((MAESTRO!$B$3:$B$1000="PROVEEDORES")*(UPPER(MAESTRO!$L$3:$L$1000)="CONFIRMADO")),ROWS($A$3:A133))),"")</f>
        <v/>
      </c>
      <c r="J133" s="10" t="str">
        <f ca="1">IFERROR(INDEX(MAESTRO!J:J,_xludf.AGGREGATE(15,6,ROW(MAESTRO!$B$3:$B$1000)/((MAESTRO!$B$3:$B$1000="PROVEEDORES")*(UPPER(MAESTRO!$L$3:$L$1000)="CONFIRMADO")),ROWS($A$3:A133))),"")</f>
        <v/>
      </c>
      <c r="K133" s="10" t="str">
        <f ca="1">IFERROR(INDEX(MAESTRO!K:K,_xludf.AGGREGATE(15,6,ROW(MAESTRO!$B$3:$B$1000)/((MAESTRO!$B$3:$B$1000="PROVEEDORES")*(UPPER(MAESTRO!$L$3:$L$1000)="CONFIRMADO")),ROWS($A$3:A133))),"")</f>
        <v/>
      </c>
      <c r="L133" s="10" t="str">
        <f ca="1">IFERROR(INDEX(MAESTRO!L:L,_xludf.AGGREGATE(15,6,ROW(MAESTRO!$B$3:$B$1000)/((MAESTRO!$B$3:$B$1000="PROVEEDORES")*(UPPER(MAESTRO!$L$3:$L$1000)="CONFIRMADO")),ROWS($A$3:A133))),"")</f>
        <v/>
      </c>
      <c r="M133" s="10" t="str">
        <f ca="1">IFERROR(INDEX(MAESTRO!M:M,_xludf.AGGREGATE(15,6,ROW(MAESTRO!$B$3:$B$1000)/((MAESTRO!$B$3:$B$1000="PROVEEDORES")*(UPPER(MAESTRO!$L$3:$L$1000)="CONFIRMADO")),ROWS($A$3:A133))),"")</f>
        <v/>
      </c>
      <c r="N133" s="10" t="str">
        <f ca="1">IFERROR(INDEX(MAESTRO!N:N,_xludf.AGGREGATE(15,6,ROW(MAESTRO!$B$3:$B$1000)/((MAESTRO!$B$3:$B$1000="PROVEEDORES")*(UPPER(MAESTRO!$L$3:$L$1000)="CONFIRMADO")),ROWS($A$3:A133))),"")</f>
        <v/>
      </c>
      <c r="O133" s="10" t="str">
        <f ca="1">IFERROR(INDEX(MAESTRO!O:O,_xludf.AGGREGATE(15,6,ROW(MAESTRO!$B$3:$B$1000)/((MAESTRO!$B$3:$B$1000="PROVEEDORES")*(UPPER(MAESTRO!$L$3:$L$1000)="CONFIRMADO")),ROWS($A$3:A133))),"")</f>
        <v/>
      </c>
      <c r="P133" s="10" t="str">
        <f ca="1">IFERROR(INDEX(MAESTRO!P:P,_xludf.AGGREGATE(15,6,ROW(MAESTRO!$B$3:$B$1000)/((MAESTRO!$B$3:$B$1000="PROVEEDORES")*(UPPER(MAESTRO!$L$3:$L$1000)="CONFIRMADO")),ROWS($A$3:A133))),"")</f>
        <v/>
      </c>
      <c r="Q133" s="10" t="str">
        <f ca="1">IFERROR(INDEX(MAESTRO!Q:Q,_xludf.AGGREGATE(15,6,ROW(MAESTRO!$B$3:$B$1000)/((MAESTRO!$B$3:$B$1000="PROVEEDORES")*(UPPER(MAESTRO!$L$3:$L$1000)="CONFIRMADO")),ROWS($A$3:A133))),"")</f>
        <v/>
      </c>
      <c r="R133" s="10" t="str">
        <f ca="1">IFERROR(INDEX(MAESTRO!R:R,_xludf.AGGREGATE(15,6,ROW(MAESTRO!$B$3:$B$1000)/((MAESTRO!$B$3:$B$1000="PROVEEDORES")*(UPPER(MAESTRO!$L$3:$L$1000)="CONFIRMADO")),ROWS($A$3:A133))),"")</f>
        <v/>
      </c>
      <c r="S133" s="10" t="str">
        <f ca="1">IFERROR(INDEX(MAESTRO!S:S,_xludf.AGGREGATE(15,6,ROW(MAESTRO!$B$3:$B$1000)/((MAESTRO!$B$3:$B$1000="PROVEEDORES")*(UPPER(MAESTRO!$L$3:$L$1000)="CONFIRMADO")),ROWS($A$3:A133))),"")</f>
        <v/>
      </c>
      <c r="T133" s="10" t="str">
        <f ca="1">IFERROR(INDEX(MAESTRO!T:T,_xludf.AGGREGATE(15,6,ROW(MAESTRO!$B$3:$B$1000)/((MAESTRO!$B$3:$B$1000="PROVEEDORES")*(UPPER(MAESTRO!$L$3:$L$1000)="CONFIRMADO")),ROWS($A$3:A133))),"")</f>
        <v/>
      </c>
      <c r="U133" s="10" t="str">
        <f ca="1">IFERROR(INDEX(MAESTRO!U:U,_xludf.AGGREGATE(15,6,ROW(MAESTRO!$B$3:$B$1000)/((MAESTRO!$B$3:$B$1000="PROVEEDORES")*(UPPER(MAESTRO!$L$3:$L$1000)="CONFIRMADO")),ROWS($A$3:A133))),"")</f>
        <v/>
      </c>
      <c r="V133" s="10" t="str">
        <f ca="1">IFERROR(INDEX(MAESTRO!V:V,_xludf.AGGREGATE(15,6,ROW(MAESTRO!$B$3:$B$1000)/((MAESTRO!$B$3:$B$1000="PROVEEDORES")*(UPPER(MAESTRO!$L$3:$L$1000)="CONFIRMADO")),ROWS($A$3:A133))),"")</f>
        <v/>
      </c>
      <c r="W133" s="10" t="str">
        <f ca="1">IFERROR(INDEX(MAESTRO!W:W,_xludf.AGGREGATE(15,6,ROW(MAESTRO!$B$3:$B$1000)/((MAESTRO!$B$3:$B$1000="PROVEEDORES")*(UPPER(MAESTRO!$L$3:$L$1000)="CONFIRMADO")),ROWS($A$3:A133))),"")</f>
        <v/>
      </c>
      <c r="X133" s="10" t="str">
        <f ca="1">IFERROR(INDEX(MAESTRO!X:X,_xludf.AGGREGATE(15,6,ROW(MAESTRO!$B$3:$B$1000)/((MAESTRO!$B$3:$B$1000="PROVEEDORES")*(UPPER(MAESTRO!$L$3:$L$1000)="CONFIRMADO")),ROWS($A$3:A133))),"")</f>
        <v/>
      </c>
    </row>
    <row r="134" spans="1:24" ht="22.05" customHeight="1">
      <c r="A134" s="24" t="str">
        <f ca="1">IFERROR(INDEX(MAESTRO!A:A,_xludf.AGGREGATE(15,6,ROW(MAESTRO!$B$3:$B$1000)/((MAESTRO!$B$3:$B$1000="PROVEEDORES")*(UPPER(MAESTRO!$L$3:$L$1000)="CONFIRMADO")),ROWS($A$3:A134))),"")</f>
        <v/>
      </c>
      <c r="B134" s="24" t="str">
        <f ca="1">IFERROR(INDEX(MAESTRO!B:B,_xludf.AGGREGATE(15,6,ROW(MAESTRO!$B$3:$B$1000)/((MAESTRO!$B$3:$B$1000="PROVEEDORES")*(UPPER(MAESTRO!$L$3:$L$1000)="CONFIRMADO")),ROWS($A$3:A134))),"")</f>
        <v/>
      </c>
      <c r="C134" s="24" t="str">
        <f ca="1">IFERROR(INDEX(MAESTRO!C:C,_xludf.AGGREGATE(15,6,ROW(MAESTRO!$B$3:$B$1000)/((MAESTRO!$B$3:$B$1000="PROVEEDORES")*(UPPER(MAESTRO!$L$3:$L$1000)="CONFIRMADO")),ROWS($A$3:A134))),"")</f>
        <v/>
      </c>
      <c r="D134" s="24" t="str">
        <f ca="1">IFERROR(INDEX(MAESTRO!D:D,_xludf.AGGREGATE(15,6,ROW(MAESTRO!$B$3:$B$1000)/((MAESTRO!$B$3:$B$1000="PROVEEDORES")*(UPPER(MAESTRO!$L$3:$L$1000)="CONFIRMADO")),ROWS($A$3:A134))),"")</f>
        <v/>
      </c>
      <c r="E134" s="24" t="str">
        <f ca="1">IFERROR(INDEX(MAESTRO!E:E,_xludf.AGGREGATE(15,6,ROW(MAESTRO!$B$3:$B$1000)/((MAESTRO!$B$3:$B$1000="PROVEEDORES")*(UPPER(MAESTRO!$L$3:$L$1000)="CONFIRMADO")),ROWS($A$3:A134))),"")</f>
        <v/>
      </c>
      <c r="F134" s="24" t="str">
        <f ca="1">IFERROR(INDEX(MAESTRO!F:F,_xludf.AGGREGATE(15,6,ROW(MAESTRO!$B$3:$B$1000)/((MAESTRO!$B$3:$B$1000="PROVEEDORES")*(UPPER(MAESTRO!$L$3:$L$1000)="CONFIRMADO")),ROWS($A$3:A134))),"")</f>
        <v/>
      </c>
      <c r="G134" s="24" t="str">
        <f ca="1">IFERROR(INDEX(MAESTRO!G:G,_xludf.AGGREGATE(15,6,ROW(MAESTRO!$B$3:$B$1000)/((MAESTRO!$B$3:$B$1000="PROVEEDORES")*(UPPER(MAESTRO!$L$3:$L$1000)="CONFIRMADO")),ROWS($A$3:A134))),"")</f>
        <v/>
      </c>
      <c r="H134" s="24" t="str">
        <f ca="1">IFERROR(INDEX(MAESTRO!H:H,_xludf.AGGREGATE(15,6,ROW(MAESTRO!$B$3:$B$1000)/((MAESTRO!$B$3:$B$1000="PROVEEDORES")*(UPPER(MAESTRO!$L$3:$L$1000)="CONFIRMADO")),ROWS($A$3:A134))),"")</f>
        <v/>
      </c>
      <c r="I134" s="24" t="str">
        <f ca="1">IFERROR(INDEX(MAESTRO!I:I,_xludf.AGGREGATE(15,6,ROW(MAESTRO!$B$3:$B$1000)/((MAESTRO!$B$3:$B$1000="PROVEEDORES")*(UPPER(MAESTRO!$L$3:$L$1000)="CONFIRMADO")),ROWS($A$3:A134))),"")</f>
        <v/>
      </c>
      <c r="J134" s="24" t="str">
        <f ca="1">IFERROR(INDEX(MAESTRO!J:J,_xludf.AGGREGATE(15,6,ROW(MAESTRO!$B$3:$B$1000)/((MAESTRO!$B$3:$B$1000="PROVEEDORES")*(UPPER(MAESTRO!$L$3:$L$1000)="CONFIRMADO")),ROWS($A$3:A134))),"")</f>
        <v/>
      </c>
      <c r="K134" s="24" t="str">
        <f ca="1">IFERROR(INDEX(MAESTRO!K:K,_xludf.AGGREGATE(15,6,ROW(MAESTRO!$B$3:$B$1000)/((MAESTRO!$B$3:$B$1000="PROVEEDORES")*(UPPER(MAESTRO!$L$3:$L$1000)="CONFIRMADO")),ROWS($A$3:A134))),"")</f>
        <v/>
      </c>
      <c r="L134" s="24" t="str">
        <f ca="1">IFERROR(INDEX(MAESTRO!L:L,_xludf.AGGREGATE(15,6,ROW(MAESTRO!$B$3:$B$1000)/((MAESTRO!$B$3:$B$1000="PROVEEDORES")*(UPPER(MAESTRO!$L$3:$L$1000)="CONFIRMADO")),ROWS($A$3:A134))),"")</f>
        <v/>
      </c>
      <c r="M134" s="24" t="str">
        <f ca="1">IFERROR(INDEX(MAESTRO!M:M,_xludf.AGGREGATE(15,6,ROW(MAESTRO!$B$3:$B$1000)/((MAESTRO!$B$3:$B$1000="PROVEEDORES")*(UPPER(MAESTRO!$L$3:$L$1000)="CONFIRMADO")),ROWS($A$3:A134))),"")</f>
        <v/>
      </c>
      <c r="N134" s="24" t="str">
        <f ca="1">IFERROR(INDEX(MAESTRO!N:N,_xludf.AGGREGATE(15,6,ROW(MAESTRO!$B$3:$B$1000)/((MAESTRO!$B$3:$B$1000="PROVEEDORES")*(UPPER(MAESTRO!$L$3:$L$1000)="CONFIRMADO")),ROWS($A$3:A134))),"")</f>
        <v/>
      </c>
      <c r="O134" s="24" t="str">
        <f ca="1">IFERROR(INDEX(MAESTRO!O:O,_xludf.AGGREGATE(15,6,ROW(MAESTRO!$B$3:$B$1000)/((MAESTRO!$B$3:$B$1000="PROVEEDORES")*(UPPER(MAESTRO!$L$3:$L$1000)="CONFIRMADO")),ROWS($A$3:A134))),"")</f>
        <v/>
      </c>
      <c r="P134" s="24" t="str">
        <f ca="1">IFERROR(INDEX(MAESTRO!P:P,_xludf.AGGREGATE(15,6,ROW(MAESTRO!$B$3:$B$1000)/((MAESTRO!$B$3:$B$1000="PROVEEDORES")*(UPPER(MAESTRO!$L$3:$L$1000)="CONFIRMADO")),ROWS($A$3:A134))),"")</f>
        <v/>
      </c>
      <c r="Q134" s="24" t="str">
        <f ca="1">IFERROR(INDEX(MAESTRO!Q:Q,_xludf.AGGREGATE(15,6,ROW(MAESTRO!$B$3:$B$1000)/((MAESTRO!$B$3:$B$1000="PROVEEDORES")*(UPPER(MAESTRO!$L$3:$L$1000)="CONFIRMADO")),ROWS($A$3:A134))),"")</f>
        <v/>
      </c>
      <c r="R134" s="24" t="str">
        <f ca="1">IFERROR(INDEX(MAESTRO!R:R,_xludf.AGGREGATE(15,6,ROW(MAESTRO!$B$3:$B$1000)/((MAESTRO!$B$3:$B$1000="PROVEEDORES")*(UPPER(MAESTRO!$L$3:$L$1000)="CONFIRMADO")),ROWS($A$3:A134))),"")</f>
        <v/>
      </c>
      <c r="S134" s="24" t="str">
        <f ca="1">IFERROR(INDEX(MAESTRO!S:S,_xludf.AGGREGATE(15,6,ROW(MAESTRO!$B$3:$B$1000)/((MAESTRO!$B$3:$B$1000="PROVEEDORES")*(UPPER(MAESTRO!$L$3:$L$1000)="CONFIRMADO")),ROWS($A$3:A134))),"")</f>
        <v/>
      </c>
      <c r="T134" s="24" t="str">
        <f ca="1">IFERROR(INDEX(MAESTRO!T:T,_xludf.AGGREGATE(15,6,ROW(MAESTRO!$B$3:$B$1000)/((MAESTRO!$B$3:$B$1000="PROVEEDORES")*(UPPER(MAESTRO!$L$3:$L$1000)="CONFIRMADO")),ROWS($A$3:A134))),"")</f>
        <v/>
      </c>
      <c r="U134" s="24" t="str">
        <f ca="1">IFERROR(INDEX(MAESTRO!U:U,_xludf.AGGREGATE(15,6,ROW(MAESTRO!$B$3:$B$1000)/((MAESTRO!$B$3:$B$1000="PROVEEDORES")*(UPPER(MAESTRO!$L$3:$L$1000)="CONFIRMADO")),ROWS($A$3:A134))),"")</f>
        <v/>
      </c>
      <c r="V134" s="24" t="str">
        <f ca="1">IFERROR(INDEX(MAESTRO!V:V,_xludf.AGGREGATE(15,6,ROW(MAESTRO!$B$3:$B$1000)/((MAESTRO!$B$3:$B$1000="PROVEEDORES")*(UPPER(MAESTRO!$L$3:$L$1000)="CONFIRMADO")),ROWS($A$3:A134))),"")</f>
        <v/>
      </c>
      <c r="W134" s="24" t="str">
        <f ca="1">IFERROR(INDEX(MAESTRO!W:W,_xludf.AGGREGATE(15,6,ROW(MAESTRO!$B$3:$B$1000)/((MAESTRO!$B$3:$B$1000="PROVEEDORES")*(UPPER(MAESTRO!$L$3:$L$1000)="CONFIRMADO")),ROWS($A$3:A134))),"")</f>
        <v/>
      </c>
      <c r="X134" s="24" t="str">
        <f ca="1">IFERROR(INDEX(MAESTRO!X:X,_xludf.AGGREGATE(15,6,ROW(MAESTRO!$B$3:$B$1000)/((MAESTRO!$B$3:$B$1000="PROVEEDORES")*(UPPER(MAESTRO!$L$3:$L$1000)="CONFIRMADO")),ROWS($A$3:A134))),"")</f>
        <v/>
      </c>
    </row>
    <row r="135" spans="1:24" ht="22.05" customHeight="1">
      <c r="A135" s="10" t="str">
        <f ca="1">IFERROR(INDEX(MAESTRO!A:A,_xludf.AGGREGATE(15,6,ROW(MAESTRO!$B$3:$B$1000)/((MAESTRO!$B$3:$B$1000="PROVEEDORES")*(UPPER(MAESTRO!$L$3:$L$1000)="CONFIRMADO")),ROWS($A$3:A135))),"")</f>
        <v/>
      </c>
      <c r="B135" s="10" t="str">
        <f ca="1">IFERROR(INDEX(MAESTRO!B:B,_xludf.AGGREGATE(15,6,ROW(MAESTRO!$B$3:$B$1000)/((MAESTRO!$B$3:$B$1000="PROVEEDORES")*(UPPER(MAESTRO!$L$3:$L$1000)="CONFIRMADO")),ROWS($A$3:A135))),"")</f>
        <v/>
      </c>
      <c r="C135" s="10" t="str">
        <f ca="1">IFERROR(INDEX(MAESTRO!C:C,_xludf.AGGREGATE(15,6,ROW(MAESTRO!$B$3:$B$1000)/((MAESTRO!$B$3:$B$1000="PROVEEDORES")*(UPPER(MAESTRO!$L$3:$L$1000)="CONFIRMADO")),ROWS($A$3:A135))),"")</f>
        <v/>
      </c>
      <c r="D135" s="10" t="str">
        <f ca="1">IFERROR(INDEX(MAESTRO!D:D,_xludf.AGGREGATE(15,6,ROW(MAESTRO!$B$3:$B$1000)/((MAESTRO!$B$3:$B$1000="PROVEEDORES")*(UPPER(MAESTRO!$L$3:$L$1000)="CONFIRMADO")),ROWS($A$3:A135))),"")</f>
        <v/>
      </c>
      <c r="E135" s="10" t="str">
        <f ca="1">IFERROR(INDEX(MAESTRO!E:E,_xludf.AGGREGATE(15,6,ROW(MAESTRO!$B$3:$B$1000)/((MAESTRO!$B$3:$B$1000="PROVEEDORES")*(UPPER(MAESTRO!$L$3:$L$1000)="CONFIRMADO")),ROWS($A$3:A135))),"")</f>
        <v/>
      </c>
      <c r="F135" s="10" t="str">
        <f ca="1">IFERROR(INDEX(MAESTRO!F:F,_xludf.AGGREGATE(15,6,ROW(MAESTRO!$B$3:$B$1000)/((MAESTRO!$B$3:$B$1000="PROVEEDORES")*(UPPER(MAESTRO!$L$3:$L$1000)="CONFIRMADO")),ROWS($A$3:A135))),"")</f>
        <v/>
      </c>
      <c r="G135" s="10" t="str">
        <f ca="1">IFERROR(INDEX(MAESTRO!G:G,_xludf.AGGREGATE(15,6,ROW(MAESTRO!$B$3:$B$1000)/((MAESTRO!$B$3:$B$1000="PROVEEDORES")*(UPPER(MAESTRO!$L$3:$L$1000)="CONFIRMADO")),ROWS($A$3:A135))),"")</f>
        <v/>
      </c>
      <c r="H135" s="10" t="str">
        <f ca="1">IFERROR(INDEX(MAESTRO!H:H,_xludf.AGGREGATE(15,6,ROW(MAESTRO!$B$3:$B$1000)/((MAESTRO!$B$3:$B$1000="PROVEEDORES")*(UPPER(MAESTRO!$L$3:$L$1000)="CONFIRMADO")),ROWS($A$3:A135))),"")</f>
        <v/>
      </c>
      <c r="I135" s="10" t="str">
        <f ca="1">IFERROR(INDEX(MAESTRO!I:I,_xludf.AGGREGATE(15,6,ROW(MAESTRO!$B$3:$B$1000)/((MAESTRO!$B$3:$B$1000="PROVEEDORES")*(UPPER(MAESTRO!$L$3:$L$1000)="CONFIRMADO")),ROWS($A$3:A135))),"")</f>
        <v/>
      </c>
      <c r="J135" s="10" t="str">
        <f ca="1">IFERROR(INDEX(MAESTRO!J:J,_xludf.AGGREGATE(15,6,ROW(MAESTRO!$B$3:$B$1000)/((MAESTRO!$B$3:$B$1000="PROVEEDORES")*(UPPER(MAESTRO!$L$3:$L$1000)="CONFIRMADO")),ROWS($A$3:A135))),"")</f>
        <v/>
      </c>
      <c r="K135" s="10" t="str">
        <f ca="1">IFERROR(INDEX(MAESTRO!K:K,_xludf.AGGREGATE(15,6,ROW(MAESTRO!$B$3:$B$1000)/((MAESTRO!$B$3:$B$1000="PROVEEDORES")*(UPPER(MAESTRO!$L$3:$L$1000)="CONFIRMADO")),ROWS($A$3:A135))),"")</f>
        <v/>
      </c>
      <c r="L135" s="10" t="str">
        <f ca="1">IFERROR(INDEX(MAESTRO!L:L,_xludf.AGGREGATE(15,6,ROW(MAESTRO!$B$3:$B$1000)/((MAESTRO!$B$3:$B$1000="PROVEEDORES")*(UPPER(MAESTRO!$L$3:$L$1000)="CONFIRMADO")),ROWS($A$3:A135))),"")</f>
        <v/>
      </c>
      <c r="M135" s="10" t="str">
        <f ca="1">IFERROR(INDEX(MAESTRO!M:M,_xludf.AGGREGATE(15,6,ROW(MAESTRO!$B$3:$B$1000)/((MAESTRO!$B$3:$B$1000="PROVEEDORES")*(UPPER(MAESTRO!$L$3:$L$1000)="CONFIRMADO")),ROWS($A$3:A135))),"")</f>
        <v/>
      </c>
      <c r="N135" s="10" t="str">
        <f ca="1">IFERROR(INDEX(MAESTRO!N:N,_xludf.AGGREGATE(15,6,ROW(MAESTRO!$B$3:$B$1000)/((MAESTRO!$B$3:$B$1000="PROVEEDORES")*(UPPER(MAESTRO!$L$3:$L$1000)="CONFIRMADO")),ROWS($A$3:A135))),"")</f>
        <v/>
      </c>
      <c r="O135" s="10" t="str">
        <f ca="1">IFERROR(INDEX(MAESTRO!O:O,_xludf.AGGREGATE(15,6,ROW(MAESTRO!$B$3:$B$1000)/((MAESTRO!$B$3:$B$1000="PROVEEDORES")*(UPPER(MAESTRO!$L$3:$L$1000)="CONFIRMADO")),ROWS($A$3:A135))),"")</f>
        <v/>
      </c>
      <c r="P135" s="10" t="str">
        <f ca="1">IFERROR(INDEX(MAESTRO!P:P,_xludf.AGGREGATE(15,6,ROW(MAESTRO!$B$3:$B$1000)/((MAESTRO!$B$3:$B$1000="PROVEEDORES")*(UPPER(MAESTRO!$L$3:$L$1000)="CONFIRMADO")),ROWS($A$3:A135))),"")</f>
        <v/>
      </c>
      <c r="Q135" s="10" t="str">
        <f ca="1">IFERROR(INDEX(MAESTRO!Q:Q,_xludf.AGGREGATE(15,6,ROW(MAESTRO!$B$3:$B$1000)/((MAESTRO!$B$3:$B$1000="PROVEEDORES")*(UPPER(MAESTRO!$L$3:$L$1000)="CONFIRMADO")),ROWS($A$3:A135))),"")</f>
        <v/>
      </c>
      <c r="R135" s="10" t="str">
        <f ca="1">IFERROR(INDEX(MAESTRO!R:R,_xludf.AGGREGATE(15,6,ROW(MAESTRO!$B$3:$B$1000)/((MAESTRO!$B$3:$B$1000="PROVEEDORES")*(UPPER(MAESTRO!$L$3:$L$1000)="CONFIRMADO")),ROWS($A$3:A135))),"")</f>
        <v/>
      </c>
      <c r="S135" s="10" t="str">
        <f ca="1">IFERROR(INDEX(MAESTRO!S:S,_xludf.AGGREGATE(15,6,ROW(MAESTRO!$B$3:$B$1000)/((MAESTRO!$B$3:$B$1000="PROVEEDORES")*(UPPER(MAESTRO!$L$3:$L$1000)="CONFIRMADO")),ROWS($A$3:A135))),"")</f>
        <v/>
      </c>
      <c r="T135" s="10" t="str">
        <f ca="1">IFERROR(INDEX(MAESTRO!T:T,_xludf.AGGREGATE(15,6,ROW(MAESTRO!$B$3:$B$1000)/((MAESTRO!$B$3:$B$1000="PROVEEDORES")*(UPPER(MAESTRO!$L$3:$L$1000)="CONFIRMADO")),ROWS($A$3:A135))),"")</f>
        <v/>
      </c>
      <c r="U135" s="10" t="str">
        <f ca="1">IFERROR(INDEX(MAESTRO!U:U,_xludf.AGGREGATE(15,6,ROW(MAESTRO!$B$3:$B$1000)/((MAESTRO!$B$3:$B$1000="PROVEEDORES")*(UPPER(MAESTRO!$L$3:$L$1000)="CONFIRMADO")),ROWS($A$3:A135))),"")</f>
        <v/>
      </c>
      <c r="V135" s="10" t="str">
        <f ca="1">IFERROR(INDEX(MAESTRO!V:V,_xludf.AGGREGATE(15,6,ROW(MAESTRO!$B$3:$B$1000)/((MAESTRO!$B$3:$B$1000="PROVEEDORES")*(UPPER(MAESTRO!$L$3:$L$1000)="CONFIRMADO")),ROWS($A$3:A135))),"")</f>
        <v/>
      </c>
      <c r="W135" s="10" t="str">
        <f ca="1">IFERROR(INDEX(MAESTRO!W:W,_xludf.AGGREGATE(15,6,ROW(MAESTRO!$B$3:$B$1000)/((MAESTRO!$B$3:$B$1000="PROVEEDORES")*(UPPER(MAESTRO!$L$3:$L$1000)="CONFIRMADO")),ROWS($A$3:A135))),"")</f>
        <v/>
      </c>
      <c r="X135" s="10" t="str">
        <f ca="1">IFERROR(INDEX(MAESTRO!X:X,_xludf.AGGREGATE(15,6,ROW(MAESTRO!$B$3:$B$1000)/((MAESTRO!$B$3:$B$1000="PROVEEDORES")*(UPPER(MAESTRO!$L$3:$L$1000)="CONFIRMADO")),ROWS($A$3:A135))),"")</f>
        <v/>
      </c>
    </row>
    <row r="136" spans="1:24" ht="22.05" customHeight="1">
      <c r="A136" s="24" t="str">
        <f ca="1">IFERROR(INDEX(MAESTRO!A:A,_xludf.AGGREGATE(15,6,ROW(MAESTRO!$B$3:$B$1000)/((MAESTRO!$B$3:$B$1000="PROVEEDORES")*(UPPER(MAESTRO!$L$3:$L$1000)="CONFIRMADO")),ROWS($A$3:A136))),"")</f>
        <v/>
      </c>
      <c r="B136" s="24" t="str">
        <f ca="1">IFERROR(INDEX(MAESTRO!B:B,_xludf.AGGREGATE(15,6,ROW(MAESTRO!$B$3:$B$1000)/((MAESTRO!$B$3:$B$1000="PROVEEDORES")*(UPPER(MAESTRO!$L$3:$L$1000)="CONFIRMADO")),ROWS($A$3:A136))),"")</f>
        <v/>
      </c>
      <c r="C136" s="24" t="str">
        <f ca="1">IFERROR(INDEX(MAESTRO!C:C,_xludf.AGGREGATE(15,6,ROW(MAESTRO!$B$3:$B$1000)/((MAESTRO!$B$3:$B$1000="PROVEEDORES")*(UPPER(MAESTRO!$L$3:$L$1000)="CONFIRMADO")),ROWS($A$3:A136))),"")</f>
        <v/>
      </c>
      <c r="D136" s="24" t="str">
        <f ca="1">IFERROR(INDEX(MAESTRO!D:D,_xludf.AGGREGATE(15,6,ROW(MAESTRO!$B$3:$B$1000)/((MAESTRO!$B$3:$B$1000="PROVEEDORES")*(UPPER(MAESTRO!$L$3:$L$1000)="CONFIRMADO")),ROWS($A$3:A136))),"")</f>
        <v/>
      </c>
      <c r="E136" s="24" t="str">
        <f ca="1">IFERROR(INDEX(MAESTRO!E:E,_xludf.AGGREGATE(15,6,ROW(MAESTRO!$B$3:$B$1000)/((MAESTRO!$B$3:$B$1000="PROVEEDORES")*(UPPER(MAESTRO!$L$3:$L$1000)="CONFIRMADO")),ROWS($A$3:A136))),"")</f>
        <v/>
      </c>
      <c r="F136" s="24" t="str">
        <f ca="1">IFERROR(INDEX(MAESTRO!F:F,_xludf.AGGREGATE(15,6,ROW(MAESTRO!$B$3:$B$1000)/((MAESTRO!$B$3:$B$1000="PROVEEDORES")*(UPPER(MAESTRO!$L$3:$L$1000)="CONFIRMADO")),ROWS($A$3:A136))),"")</f>
        <v/>
      </c>
      <c r="G136" s="24" t="str">
        <f ca="1">IFERROR(INDEX(MAESTRO!G:G,_xludf.AGGREGATE(15,6,ROW(MAESTRO!$B$3:$B$1000)/((MAESTRO!$B$3:$B$1000="PROVEEDORES")*(UPPER(MAESTRO!$L$3:$L$1000)="CONFIRMADO")),ROWS($A$3:A136))),"")</f>
        <v/>
      </c>
      <c r="H136" s="24" t="str">
        <f ca="1">IFERROR(INDEX(MAESTRO!H:H,_xludf.AGGREGATE(15,6,ROW(MAESTRO!$B$3:$B$1000)/((MAESTRO!$B$3:$B$1000="PROVEEDORES")*(UPPER(MAESTRO!$L$3:$L$1000)="CONFIRMADO")),ROWS($A$3:A136))),"")</f>
        <v/>
      </c>
      <c r="I136" s="24" t="str">
        <f ca="1">IFERROR(INDEX(MAESTRO!I:I,_xludf.AGGREGATE(15,6,ROW(MAESTRO!$B$3:$B$1000)/((MAESTRO!$B$3:$B$1000="PROVEEDORES")*(UPPER(MAESTRO!$L$3:$L$1000)="CONFIRMADO")),ROWS($A$3:A136))),"")</f>
        <v/>
      </c>
      <c r="J136" s="24" t="str">
        <f ca="1">IFERROR(INDEX(MAESTRO!J:J,_xludf.AGGREGATE(15,6,ROW(MAESTRO!$B$3:$B$1000)/((MAESTRO!$B$3:$B$1000="PROVEEDORES")*(UPPER(MAESTRO!$L$3:$L$1000)="CONFIRMADO")),ROWS($A$3:A136))),"")</f>
        <v/>
      </c>
      <c r="K136" s="24" t="str">
        <f ca="1">IFERROR(INDEX(MAESTRO!K:K,_xludf.AGGREGATE(15,6,ROW(MAESTRO!$B$3:$B$1000)/((MAESTRO!$B$3:$B$1000="PROVEEDORES")*(UPPER(MAESTRO!$L$3:$L$1000)="CONFIRMADO")),ROWS($A$3:A136))),"")</f>
        <v/>
      </c>
      <c r="L136" s="24" t="str">
        <f ca="1">IFERROR(INDEX(MAESTRO!L:L,_xludf.AGGREGATE(15,6,ROW(MAESTRO!$B$3:$B$1000)/((MAESTRO!$B$3:$B$1000="PROVEEDORES")*(UPPER(MAESTRO!$L$3:$L$1000)="CONFIRMADO")),ROWS($A$3:A136))),"")</f>
        <v/>
      </c>
      <c r="M136" s="24" t="str">
        <f ca="1">IFERROR(INDEX(MAESTRO!M:M,_xludf.AGGREGATE(15,6,ROW(MAESTRO!$B$3:$B$1000)/((MAESTRO!$B$3:$B$1000="PROVEEDORES")*(UPPER(MAESTRO!$L$3:$L$1000)="CONFIRMADO")),ROWS($A$3:A136))),"")</f>
        <v/>
      </c>
      <c r="N136" s="24" t="str">
        <f ca="1">IFERROR(INDEX(MAESTRO!N:N,_xludf.AGGREGATE(15,6,ROW(MAESTRO!$B$3:$B$1000)/((MAESTRO!$B$3:$B$1000="PROVEEDORES")*(UPPER(MAESTRO!$L$3:$L$1000)="CONFIRMADO")),ROWS($A$3:A136))),"")</f>
        <v/>
      </c>
      <c r="O136" s="24" t="str">
        <f ca="1">IFERROR(INDEX(MAESTRO!O:O,_xludf.AGGREGATE(15,6,ROW(MAESTRO!$B$3:$B$1000)/((MAESTRO!$B$3:$B$1000="PROVEEDORES")*(UPPER(MAESTRO!$L$3:$L$1000)="CONFIRMADO")),ROWS($A$3:A136))),"")</f>
        <v/>
      </c>
      <c r="P136" s="24" t="str">
        <f ca="1">IFERROR(INDEX(MAESTRO!P:P,_xludf.AGGREGATE(15,6,ROW(MAESTRO!$B$3:$B$1000)/((MAESTRO!$B$3:$B$1000="PROVEEDORES")*(UPPER(MAESTRO!$L$3:$L$1000)="CONFIRMADO")),ROWS($A$3:A136))),"")</f>
        <v/>
      </c>
      <c r="Q136" s="24" t="str">
        <f ca="1">IFERROR(INDEX(MAESTRO!Q:Q,_xludf.AGGREGATE(15,6,ROW(MAESTRO!$B$3:$B$1000)/((MAESTRO!$B$3:$B$1000="PROVEEDORES")*(UPPER(MAESTRO!$L$3:$L$1000)="CONFIRMADO")),ROWS($A$3:A136))),"")</f>
        <v/>
      </c>
      <c r="R136" s="24" t="str">
        <f ca="1">IFERROR(INDEX(MAESTRO!R:R,_xludf.AGGREGATE(15,6,ROW(MAESTRO!$B$3:$B$1000)/((MAESTRO!$B$3:$B$1000="PROVEEDORES")*(UPPER(MAESTRO!$L$3:$L$1000)="CONFIRMADO")),ROWS($A$3:A136))),"")</f>
        <v/>
      </c>
      <c r="S136" s="24" t="str">
        <f ca="1">IFERROR(INDEX(MAESTRO!S:S,_xludf.AGGREGATE(15,6,ROW(MAESTRO!$B$3:$B$1000)/((MAESTRO!$B$3:$B$1000="PROVEEDORES")*(UPPER(MAESTRO!$L$3:$L$1000)="CONFIRMADO")),ROWS($A$3:A136))),"")</f>
        <v/>
      </c>
      <c r="T136" s="24" t="str">
        <f ca="1">IFERROR(INDEX(MAESTRO!T:T,_xludf.AGGREGATE(15,6,ROW(MAESTRO!$B$3:$B$1000)/((MAESTRO!$B$3:$B$1000="PROVEEDORES")*(UPPER(MAESTRO!$L$3:$L$1000)="CONFIRMADO")),ROWS($A$3:A136))),"")</f>
        <v/>
      </c>
      <c r="U136" s="24" t="str">
        <f ca="1">IFERROR(INDEX(MAESTRO!U:U,_xludf.AGGREGATE(15,6,ROW(MAESTRO!$B$3:$B$1000)/((MAESTRO!$B$3:$B$1000="PROVEEDORES")*(UPPER(MAESTRO!$L$3:$L$1000)="CONFIRMADO")),ROWS($A$3:A136))),"")</f>
        <v/>
      </c>
      <c r="V136" s="24" t="str">
        <f ca="1">IFERROR(INDEX(MAESTRO!V:V,_xludf.AGGREGATE(15,6,ROW(MAESTRO!$B$3:$B$1000)/((MAESTRO!$B$3:$B$1000="PROVEEDORES")*(UPPER(MAESTRO!$L$3:$L$1000)="CONFIRMADO")),ROWS($A$3:A136))),"")</f>
        <v/>
      </c>
      <c r="W136" s="24" t="str">
        <f ca="1">IFERROR(INDEX(MAESTRO!W:W,_xludf.AGGREGATE(15,6,ROW(MAESTRO!$B$3:$B$1000)/((MAESTRO!$B$3:$B$1000="PROVEEDORES")*(UPPER(MAESTRO!$L$3:$L$1000)="CONFIRMADO")),ROWS($A$3:A136))),"")</f>
        <v/>
      </c>
      <c r="X136" s="24" t="str">
        <f ca="1">IFERROR(INDEX(MAESTRO!X:X,_xludf.AGGREGATE(15,6,ROW(MAESTRO!$B$3:$B$1000)/((MAESTRO!$B$3:$B$1000="PROVEEDORES")*(UPPER(MAESTRO!$L$3:$L$1000)="CONFIRMADO")),ROWS($A$3:A136))),"")</f>
        <v/>
      </c>
    </row>
    <row r="137" spans="1:24" ht="22.05" customHeight="1">
      <c r="A137" s="10" t="str">
        <f ca="1">IFERROR(INDEX(MAESTRO!A:A,_xludf.AGGREGATE(15,6,ROW(MAESTRO!$B$3:$B$1000)/((MAESTRO!$B$3:$B$1000="PROVEEDORES")*(UPPER(MAESTRO!$L$3:$L$1000)="CONFIRMADO")),ROWS($A$3:A137))),"")</f>
        <v/>
      </c>
      <c r="B137" s="10" t="str">
        <f ca="1">IFERROR(INDEX(MAESTRO!B:B,_xludf.AGGREGATE(15,6,ROW(MAESTRO!$B$3:$B$1000)/((MAESTRO!$B$3:$B$1000="PROVEEDORES")*(UPPER(MAESTRO!$L$3:$L$1000)="CONFIRMADO")),ROWS($A$3:A137))),"")</f>
        <v/>
      </c>
      <c r="C137" s="10" t="str">
        <f ca="1">IFERROR(INDEX(MAESTRO!C:C,_xludf.AGGREGATE(15,6,ROW(MAESTRO!$B$3:$B$1000)/((MAESTRO!$B$3:$B$1000="PROVEEDORES")*(UPPER(MAESTRO!$L$3:$L$1000)="CONFIRMADO")),ROWS($A$3:A137))),"")</f>
        <v/>
      </c>
      <c r="D137" s="10" t="str">
        <f ca="1">IFERROR(INDEX(MAESTRO!D:D,_xludf.AGGREGATE(15,6,ROW(MAESTRO!$B$3:$B$1000)/((MAESTRO!$B$3:$B$1000="PROVEEDORES")*(UPPER(MAESTRO!$L$3:$L$1000)="CONFIRMADO")),ROWS($A$3:A137))),"")</f>
        <v/>
      </c>
      <c r="E137" s="10" t="str">
        <f ca="1">IFERROR(INDEX(MAESTRO!E:E,_xludf.AGGREGATE(15,6,ROW(MAESTRO!$B$3:$B$1000)/((MAESTRO!$B$3:$B$1000="PROVEEDORES")*(UPPER(MAESTRO!$L$3:$L$1000)="CONFIRMADO")),ROWS($A$3:A137))),"")</f>
        <v/>
      </c>
      <c r="F137" s="10" t="str">
        <f ca="1">IFERROR(INDEX(MAESTRO!F:F,_xludf.AGGREGATE(15,6,ROW(MAESTRO!$B$3:$B$1000)/((MAESTRO!$B$3:$B$1000="PROVEEDORES")*(UPPER(MAESTRO!$L$3:$L$1000)="CONFIRMADO")),ROWS($A$3:A137))),"")</f>
        <v/>
      </c>
      <c r="G137" s="10" t="str">
        <f ca="1">IFERROR(INDEX(MAESTRO!G:G,_xludf.AGGREGATE(15,6,ROW(MAESTRO!$B$3:$B$1000)/((MAESTRO!$B$3:$B$1000="PROVEEDORES")*(UPPER(MAESTRO!$L$3:$L$1000)="CONFIRMADO")),ROWS($A$3:A137))),"")</f>
        <v/>
      </c>
      <c r="H137" s="10" t="str">
        <f ca="1">IFERROR(INDEX(MAESTRO!H:H,_xludf.AGGREGATE(15,6,ROW(MAESTRO!$B$3:$B$1000)/((MAESTRO!$B$3:$B$1000="PROVEEDORES")*(UPPER(MAESTRO!$L$3:$L$1000)="CONFIRMADO")),ROWS($A$3:A137))),"")</f>
        <v/>
      </c>
      <c r="I137" s="10" t="str">
        <f ca="1">IFERROR(INDEX(MAESTRO!I:I,_xludf.AGGREGATE(15,6,ROW(MAESTRO!$B$3:$B$1000)/((MAESTRO!$B$3:$B$1000="PROVEEDORES")*(UPPER(MAESTRO!$L$3:$L$1000)="CONFIRMADO")),ROWS($A$3:A137))),"")</f>
        <v/>
      </c>
      <c r="J137" s="10" t="str">
        <f ca="1">IFERROR(INDEX(MAESTRO!J:J,_xludf.AGGREGATE(15,6,ROW(MAESTRO!$B$3:$B$1000)/((MAESTRO!$B$3:$B$1000="PROVEEDORES")*(UPPER(MAESTRO!$L$3:$L$1000)="CONFIRMADO")),ROWS($A$3:A137))),"")</f>
        <v/>
      </c>
      <c r="K137" s="10" t="str">
        <f ca="1">IFERROR(INDEX(MAESTRO!K:K,_xludf.AGGREGATE(15,6,ROW(MAESTRO!$B$3:$B$1000)/((MAESTRO!$B$3:$B$1000="PROVEEDORES")*(UPPER(MAESTRO!$L$3:$L$1000)="CONFIRMADO")),ROWS($A$3:A137))),"")</f>
        <v/>
      </c>
      <c r="L137" s="10" t="str">
        <f ca="1">IFERROR(INDEX(MAESTRO!L:L,_xludf.AGGREGATE(15,6,ROW(MAESTRO!$B$3:$B$1000)/((MAESTRO!$B$3:$B$1000="PROVEEDORES")*(UPPER(MAESTRO!$L$3:$L$1000)="CONFIRMADO")),ROWS($A$3:A137))),"")</f>
        <v/>
      </c>
      <c r="M137" s="10" t="str">
        <f ca="1">IFERROR(INDEX(MAESTRO!M:M,_xludf.AGGREGATE(15,6,ROW(MAESTRO!$B$3:$B$1000)/((MAESTRO!$B$3:$B$1000="PROVEEDORES")*(UPPER(MAESTRO!$L$3:$L$1000)="CONFIRMADO")),ROWS($A$3:A137))),"")</f>
        <v/>
      </c>
      <c r="N137" s="10" t="str">
        <f ca="1">IFERROR(INDEX(MAESTRO!N:N,_xludf.AGGREGATE(15,6,ROW(MAESTRO!$B$3:$B$1000)/((MAESTRO!$B$3:$B$1000="PROVEEDORES")*(UPPER(MAESTRO!$L$3:$L$1000)="CONFIRMADO")),ROWS($A$3:A137))),"")</f>
        <v/>
      </c>
      <c r="O137" s="10" t="str">
        <f ca="1">IFERROR(INDEX(MAESTRO!O:O,_xludf.AGGREGATE(15,6,ROW(MAESTRO!$B$3:$B$1000)/((MAESTRO!$B$3:$B$1000="PROVEEDORES")*(UPPER(MAESTRO!$L$3:$L$1000)="CONFIRMADO")),ROWS($A$3:A137))),"")</f>
        <v/>
      </c>
      <c r="P137" s="10" t="str">
        <f ca="1">IFERROR(INDEX(MAESTRO!P:P,_xludf.AGGREGATE(15,6,ROW(MAESTRO!$B$3:$B$1000)/((MAESTRO!$B$3:$B$1000="PROVEEDORES")*(UPPER(MAESTRO!$L$3:$L$1000)="CONFIRMADO")),ROWS($A$3:A137))),"")</f>
        <v/>
      </c>
      <c r="Q137" s="10" t="str">
        <f ca="1">IFERROR(INDEX(MAESTRO!Q:Q,_xludf.AGGREGATE(15,6,ROW(MAESTRO!$B$3:$B$1000)/((MAESTRO!$B$3:$B$1000="PROVEEDORES")*(UPPER(MAESTRO!$L$3:$L$1000)="CONFIRMADO")),ROWS($A$3:A137))),"")</f>
        <v/>
      </c>
      <c r="R137" s="10" t="str">
        <f ca="1">IFERROR(INDEX(MAESTRO!R:R,_xludf.AGGREGATE(15,6,ROW(MAESTRO!$B$3:$B$1000)/((MAESTRO!$B$3:$B$1000="PROVEEDORES")*(UPPER(MAESTRO!$L$3:$L$1000)="CONFIRMADO")),ROWS($A$3:A137))),"")</f>
        <v/>
      </c>
      <c r="S137" s="10" t="str">
        <f ca="1">IFERROR(INDEX(MAESTRO!S:S,_xludf.AGGREGATE(15,6,ROW(MAESTRO!$B$3:$B$1000)/((MAESTRO!$B$3:$B$1000="PROVEEDORES")*(UPPER(MAESTRO!$L$3:$L$1000)="CONFIRMADO")),ROWS($A$3:A137))),"")</f>
        <v/>
      </c>
      <c r="T137" s="10" t="str">
        <f ca="1">IFERROR(INDEX(MAESTRO!T:T,_xludf.AGGREGATE(15,6,ROW(MAESTRO!$B$3:$B$1000)/((MAESTRO!$B$3:$B$1000="PROVEEDORES")*(UPPER(MAESTRO!$L$3:$L$1000)="CONFIRMADO")),ROWS($A$3:A137))),"")</f>
        <v/>
      </c>
      <c r="U137" s="10" t="str">
        <f ca="1">IFERROR(INDEX(MAESTRO!U:U,_xludf.AGGREGATE(15,6,ROW(MAESTRO!$B$3:$B$1000)/((MAESTRO!$B$3:$B$1000="PROVEEDORES")*(UPPER(MAESTRO!$L$3:$L$1000)="CONFIRMADO")),ROWS($A$3:A137))),"")</f>
        <v/>
      </c>
      <c r="V137" s="10" t="str">
        <f ca="1">IFERROR(INDEX(MAESTRO!V:V,_xludf.AGGREGATE(15,6,ROW(MAESTRO!$B$3:$B$1000)/((MAESTRO!$B$3:$B$1000="PROVEEDORES")*(UPPER(MAESTRO!$L$3:$L$1000)="CONFIRMADO")),ROWS($A$3:A137))),"")</f>
        <v/>
      </c>
      <c r="W137" s="10" t="str">
        <f ca="1">IFERROR(INDEX(MAESTRO!W:W,_xludf.AGGREGATE(15,6,ROW(MAESTRO!$B$3:$B$1000)/((MAESTRO!$B$3:$B$1000="PROVEEDORES")*(UPPER(MAESTRO!$L$3:$L$1000)="CONFIRMADO")),ROWS($A$3:A137))),"")</f>
        <v/>
      </c>
      <c r="X137" s="10" t="str">
        <f ca="1">IFERROR(INDEX(MAESTRO!X:X,_xludf.AGGREGATE(15,6,ROW(MAESTRO!$B$3:$B$1000)/((MAESTRO!$B$3:$B$1000="PROVEEDORES")*(UPPER(MAESTRO!$L$3:$L$1000)="CONFIRMADO")),ROWS($A$3:A137))),"")</f>
        <v/>
      </c>
    </row>
    <row r="138" spans="1:24" ht="22.05" customHeight="1">
      <c r="A138" s="24" t="str">
        <f ca="1">IFERROR(INDEX(MAESTRO!A:A,_xludf.AGGREGATE(15,6,ROW(MAESTRO!$B$3:$B$1000)/((MAESTRO!$B$3:$B$1000="PROVEEDORES")*(UPPER(MAESTRO!$L$3:$L$1000)="CONFIRMADO")),ROWS($A$3:A138))),"")</f>
        <v/>
      </c>
      <c r="B138" s="24" t="str">
        <f ca="1">IFERROR(INDEX(MAESTRO!B:B,_xludf.AGGREGATE(15,6,ROW(MAESTRO!$B$3:$B$1000)/((MAESTRO!$B$3:$B$1000="PROVEEDORES")*(UPPER(MAESTRO!$L$3:$L$1000)="CONFIRMADO")),ROWS($A$3:A138))),"")</f>
        <v/>
      </c>
      <c r="C138" s="24" t="str">
        <f ca="1">IFERROR(INDEX(MAESTRO!C:C,_xludf.AGGREGATE(15,6,ROW(MAESTRO!$B$3:$B$1000)/((MAESTRO!$B$3:$B$1000="PROVEEDORES")*(UPPER(MAESTRO!$L$3:$L$1000)="CONFIRMADO")),ROWS($A$3:A138))),"")</f>
        <v/>
      </c>
      <c r="D138" s="24" t="str">
        <f ca="1">IFERROR(INDEX(MAESTRO!D:D,_xludf.AGGREGATE(15,6,ROW(MAESTRO!$B$3:$B$1000)/((MAESTRO!$B$3:$B$1000="PROVEEDORES")*(UPPER(MAESTRO!$L$3:$L$1000)="CONFIRMADO")),ROWS($A$3:A138))),"")</f>
        <v/>
      </c>
      <c r="E138" s="24" t="str">
        <f ca="1">IFERROR(INDEX(MAESTRO!E:E,_xludf.AGGREGATE(15,6,ROW(MAESTRO!$B$3:$B$1000)/((MAESTRO!$B$3:$B$1000="PROVEEDORES")*(UPPER(MAESTRO!$L$3:$L$1000)="CONFIRMADO")),ROWS($A$3:A138))),"")</f>
        <v/>
      </c>
      <c r="F138" s="24" t="str">
        <f ca="1">IFERROR(INDEX(MAESTRO!F:F,_xludf.AGGREGATE(15,6,ROW(MAESTRO!$B$3:$B$1000)/((MAESTRO!$B$3:$B$1000="PROVEEDORES")*(UPPER(MAESTRO!$L$3:$L$1000)="CONFIRMADO")),ROWS($A$3:A138))),"")</f>
        <v/>
      </c>
      <c r="G138" s="24" t="str">
        <f ca="1">IFERROR(INDEX(MAESTRO!G:G,_xludf.AGGREGATE(15,6,ROW(MAESTRO!$B$3:$B$1000)/((MAESTRO!$B$3:$B$1000="PROVEEDORES")*(UPPER(MAESTRO!$L$3:$L$1000)="CONFIRMADO")),ROWS($A$3:A138))),"")</f>
        <v/>
      </c>
      <c r="H138" s="24" t="str">
        <f ca="1">IFERROR(INDEX(MAESTRO!H:H,_xludf.AGGREGATE(15,6,ROW(MAESTRO!$B$3:$B$1000)/((MAESTRO!$B$3:$B$1000="PROVEEDORES")*(UPPER(MAESTRO!$L$3:$L$1000)="CONFIRMADO")),ROWS($A$3:A138))),"")</f>
        <v/>
      </c>
      <c r="I138" s="24" t="str">
        <f ca="1">IFERROR(INDEX(MAESTRO!I:I,_xludf.AGGREGATE(15,6,ROW(MAESTRO!$B$3:$B$1000)/((MAESTRO!$B$3:$B$1000="PROVEEDORES")*(UPPER(MAESTRO!$L$3:$L$1000)="CONFIRMADO")),ROWS($A$3:A138))),"")</f>
        <v/>
      </c>
      <c r="J138" s="24" t="str">
        <f ca="1">IFERROR(INDEX(MAESTRO!J:J,_xludf.AGGREGATE(15,6,ROW(MAESTRO!$B$3:$B$1000)/((MAESTRO!$B$3:$B$1000="PROVEEDORES")*(UPPER(MAESTRO!$L$3:$L$1000)="CONFIRMADO")),ROWS($A$3:A138))),"")</f>
        <v/>
      </c>
      <c r="K138" s="24" t="str">
        <f ca="1">IFERROR(INDEX(MAESTRO!K:K,_xludf.AGGREGATE(15,6,ROW(MAESTRO!$B$3:$B$1000)/((MAESTRO!$B$3:$B$1000="PROVEEDORES")*(UPPER(MAESTRO!$L$3:$L$1000)="CONFIRMADO")),ROWS($A$3:A138))),"")</f>
        <v/>
      </c>
      <c r="L138" s="24" t="str">
        <f ca="1">IFERROR(INDEX(MAESTRO!L:L,_xludf.AGGREGATE(15,6,ROW(MAESTRO!$B$3:$B$1000)/((MAESTRO!$B$3:$B$1000="PROVEEDORES")*(UPPER(MAESTRO!$L$3:$L$1000)="CONFIRMADO")),ROWS($A$3:A138))),"")</f>
        <v/>
      </c>
      <c r="M138" s="24" t="str">
        <f ca="1">IFERROR(INDEX(MAESTRO!M:M,_xludf.AGGREGATE(15,6,ROW(MAESTRO!$B$3:$B$1000)/((MAESTRO!$B$3:$B$1000="PROVEEDORES")*(UPPER(MAESTRO!$L$3:$L$1000)="CONFIRMADO")),ROWS($A$3:A138))),"")</f>
        <v/>
      </c>
      <c r="N138" s="24" t="str">
        <f ca="1">IFERROR(INDEX(MAESTRO!N:N,_xludf.AGGREGATE(15,6,ROW(MAESTRO!$B$3:$B$1000)/((MAESTRO!$B$3:$B$1000="PROVEEDORES")*(UPPER(MAESTRO!$L$3:$L$1000)="CONFIRMADO")),ROWS($A$3:A138))),"")</f>
        <v/>
      </c>
      <c r="O138" s="24" t="str">
        <f ca="1">IFERROR(INDEX(MAESTRO!O:O,_xludf.AGGREGATE(15,6,ROW(MAESTRO!$B$3:$B$1000)/((MAESTRO!$B$3:$B$1000="PROVEEDORES")*(UPPER(MAESTRO!$L$3:$L$1000)="CONFIRMADO")),ROWS($A$3:A138))),"")</f>
        <v/>
      </c>
      <c r="P138" s="24" t="str">
        <f ca="1">IFERROR(INDEX(MAESTRO!P:P,_xludf.AGGREGATE(15,6,ROW(MAESTRO!$B$3:$B$1000)/((MAESTRO!$B$3:$B$1000="PROVEEDORES")*(UPPER(MAESTRO!$L$3:$L$1000)="CONFIRMADO")),ROWS($A$3:A138))),"")</f>
        <v/>
      </c>
      <c r="Q138" s="24" t="str">
        <f ca="1">IFERROR(INDEX(MAESTRO!Q:Q,_xludf.AGGREGATE(15,6,ROW(MAESTRO!$B$3:$B$1000)/((MAESTRO!$B$3:$B$1000="PROVEEDORES")*(UPPER(MAESTRO!$L$3:$L$1000)="CONFIRMADO")),ROWS($A$3:A138))),"")</f>
        <v/>
      </c>
      <c r="R138" s="24" t="str">
        <f ca="1">IFERROR(INDEX(MAESTRO!R:R,_xludf.AGGREGATE(15,6,ROW(MAESTRO!$B$3:$B$1000)/((MAESTRO!$B$3:$B$1000="PROVEEDORES")*(UPPER(MAESTRO!$L$3:$L$1000)="CONFIRMADO")),ROWS($A$3:A138))),"")</f>
        <v/>
      </c>
      <c r="S138" s="24" t="str">
        <f ca="1">IFERROR(INDEX(MAESTRO!S:S,_xludf.AGGREGATE(15,6,ROW(MAESTRO!$B$3:$B$1000)/((MAESTRO!$B$3:$B$1000="PROVEEDORES")*(UPPER(MAESTRO!$L$3:$L$1000)="CONFIRMADO")),ROWS($A$3:A138))),"")</f>
        <v/>
      </c>
      <c r="T138" s="24" t="str">
        <f ca="1">IFERROR(INDEX(MAESTRO!T:T,_xludf.AGGREGATE(15,6,ROW(MAESTRO!$B$3:$B$1000)/((MAESTRO!$B$3:$B$1000="PROVEEDORES")*(UPPER(MAESTRO!$L$3:$L$1000)="CONFIRMADO")),ROWS($A$3:A138))),"")</f>
        <v/>
      </c>
      <c r="U138" s="24" t="str">
        <f ca="1">IFERROR(INDEX(MAESTRO!U:U,_xludf.AGGREGATE(15,6,ROW(MAESTRO!$B$3:$B$1000)/((MAESTRO!$B$3:$B$1000="PROVEEDORES")*(UPPER(MAESTRO!$L$3:$L$1000)="CONFIRMADO")),ROWS($A$3:A138))),"")</f>
        <v/>
      </c>
      <c r="V138" s="24" t="str">
        <f ca="1">IFERROR(INDEX(MAESTRO!V:V,_xludf.AGGREGATE(15,6,ROW(MAESTRO!$B$3:$B$1000)/((MAESTRO!$B$3:$B$1000="PROVEEDORES")*(UPPER(MAESTRO!$L$3:$L$1000)="CONFIRMADO")),ROWS($A$3:A138))),"")</f>
        <v/>
      </c>
      <c r="W138" s="24" t="str">
        <f ca="1">IFERROR(INDEX(MAESTRO!W:W,_xludf.AGGREGATE(15,6,ROW(MAESTRO!$B$3:$B$1000)/((MAESTRO!$B$3:$B$1000="PROVEEDORES")*(UPPER(MAESTRO!$L$3:$L$1000)="CONFIRMADO")),ROWS($A$3:A138))),"")</f>
        <v/>
      </c>
      <c r="X138" s="24" t="str">
        <f ca="1">IFERROR(INDEX(MAESTRO!X:X,_xludf.AGGREGATE(15,6,ROW(MAESTRO!$B$3:$B$1000)/((MAESTRO!$B$3:$B$1000="PROVEEDORES")*(UPPER(MAESTRO!$L$3:$L$1000)="CONFIRMADO")),ROWS($A$3:A138))),"")</f>
        <v/>
      </c>
    </row>
    <row r="139" spans="1:24" ht="22.05" customHeight="1">
      <c r="A139" s="10" t="str">
        <f ca="1">IFERROR(INDEX(MAESTRO!A:A,_xludf.AGGREGATE(15,6,ROW(MAESTRO!$B$3:$B$1000)/((MAESTRO!$B$3:$B$1000="PROVEEDORES")*(UPPER(MAESTRO!$L$3:$L$1000)="CONFIRMADO")),ROWS($A$3:A139))),"")</f>
        <v/>
      </c>
      <c r="B139" s="10" t="str">
        <f ca="1">IFERROR(INDEX(MAESTRO!B:B,_xludf.AGGREGATE(15,6,ROW(MAESTRO!$B$3:$B$1000)/((MAESTRO!$B$3:$B$1000="PROVEEDORES")*(UPPER(MAESTRO!$L$3:$L$1000)="CONFIRMADO")),ROWS($A$3:A139))),"")</f>
        <v/>
      </c>
      <c r="C139" s="10" t="str">
        <f ca="1">IFERROR(INDEX(MAESTRO!C:C,_xludf.AGGREGATE(15,6,ROW(MAESTRO!$B$3:$B$1000)/((MAESTRO!$B$3:$B$1000="PROVEEDORES")*(UPPER(MAESTRO!$L$3:$L$1000)="CONFIRMADO")),ROWS($A$3:A139))),"")</f>
        <v/>
      </c>
      <c r="D139" s="10" t="str">
        <f ca="1">IFERROR(INDEX(MAESTRO!D:D,_xludf.AGGREGATE(15,6,ROW(MAESTRO!$B$3:$B$1000)/((MAESTRO!$B$3:$B$1000="PROVEEDORES")*(UPPER(MAESTRO!$L$3:$L$1000)="CONFIRMADO")),ROWS($A$3:A139))),"")</f>
        <v/>
      </c>
      <c r="E139" s="10" t="str">
        <f ca="1">IFERROR(INDEX(MAESTRO!E:E,_xludf.AGGREGATE(15,6,ROW(MAESTRO!$B$3:$B$1000)/((MAESTRO!$B$3:$B$1000="PROVEEDORES")*(UPPER(MAESTRO!$L$3:$L$1000)="CONFIRMADO")),ROWS($A$3:A139))),"")</f>
        <v/>
      </c>
      <c r="F139" s="10" t="str">
        <f ca="1">IFERROR(INDEX(MAESTRO!F:F,_xludf.AGGREGATE(15,6,ROW(MAESTRO!$B$3:$B$1000)/((MAESTRO!$B$3:$B$1000="PROVEEDORES")*(UPPER(MAESTRO!$L$3:$L$1000)="CONFIRMADO")),ROWS($A$3:A139))),"")</f>
        <v/>
      </c>
      <c r="G139" s="10" t="str">
        <f ca="1">IFERROR(INDEX(MAESTRO!G:G,_xludf.AGGREGATE(15,6,ROW(MAESTRO!$B$3:$B$1000)/((MAESTRO!$B$3:$B$1000="PROVEEDORES")*(UPPER(MAESTRO!$L$3:$L$1000)="CONFIRMADO")),ROWS($A$3:A139))),"")</f>
        <v/>
      </c>
      <c r="H139" s="10" t="str">
        <f ca="1">IFERROR(INDEX(MAESTRO!H:H,_xludf.AGGREGATE(15,6,ROW(MAESTRO!$B$3:$B$1000)/((MAESTRO!$B$3:$B$1000="PROVEEDORES")*(UPPER(MAESTRO!$L$3:$L$1000)="CONFIRMADO")),ROWS($A$3:A139))),"")</f>
        <v/>
      </c>
      <c r="I139" s="10" t="str">
        <f ca="1">IFERROR(INDEX(MAESTRO!I:I,_xludf.AGGREGATE(15,6,ROW(MAESTRO!$B$3:$B$1000)/((MAESTRO!$B$3:$B$1000="PROVEEDORES")*(UPPER(MAESTRO!$L$3:$L$1000)="CONFIRMADO")),ROWS($A$3:A139))),"")</f>
        <v/>
      </c>
      <c r="J139" s="10" t="str">
        <f ca="1">IFERROR(INDEX(MAESTRO!J:J,_xludf.AGGREGATE(15,6,ROW(MAESTRO!$B$3:$B$1000)/((MAESTRO!$B$3:$B$1000="PROVEEDORES")*(UPPER(MAESTRO!$L$3:$L$1000)="CONFIRMADO")),ROWS($A$3:A139))),"")</f>
        <v/>
      </c>
      <c r="K139" s="10" t="str">
        <f ca="1">IFERROR(INDEX(MAESTRO!K:K,_xludf.AGGREGATE(15,6,ROW(MAESTRO!$B$3:$B$1000)/((MAESTRO!$B$3:$B$1000="PROVEEDORES")*(UPPER(MAESTRO!$L$3:$L$1000)="CONFIRMADO")),ROWS($A$3:A139))),"")</f>
        <v/>
      </c>
      <c r="L139" s="10" t="str">
        <f ca="1">IFERROR(INDEX(MAESTRO!L:L,_xludf.AGGREGATE(15,6,ROW(MAESTRO!$B$3:$B$1000)/((MAESTRO!$B$3:$B$1000="PROVEEDORES")*(UPPER(MAESTRO!$L$3:$L$1000)="CONFIRMADO")),ROWS($A$3:A139))),"")</f>
        <v/>
      </c>
      <c r="M139" s="10" t="str">
        <f ca="1">IFERROR(INDEX(MAESTRO!M:M,_xludf.AGGREGATE(15,6,ROW(MAESTRO!$B$3:$B$1000)/((MAESTRO!$B$3:$B$1000="PROVEEDORES")*(UPPER(MAESTRO!$L$3:$L$1000)="CONFIRMADO")),ROWS($A$3:A139))),"")</f>
        <v/>
      </c>
      <c r="N139" s="10" t="str">
        <f ca="1">IFERROR(INDEX(MAESTRO!N:N,_xludf.AGGREGATE(15,6,ROW(MAESTRO!$B$3:$B$1000)/((MAESTRO!$B$3:$B$1000="PROVEEDORES")*(UPPER(MAESTRO!$L$3:$L$1000)="CONFIRMADO")),ROWS($A$3:A139))),"")</f>
        <v/>
      </c>
      <c r="O139" s="10" t="str">
        <f ca="1">IFERROR(INDEX(MAESTRO!O:O,_xludf.AGGREGATE(15,6,ROW(MAESTRO!$B$3:$B$1000)/((MAESTRO!$B$3:$B$1000="PROVEEDORES")*(UPPER(MAESTRO!$L$3:$L$1000)="CONFIRMADO")),ROWS($A$3:A139))),"")</f>
        <v/>
      </c>
      <c r="P139" s="10" t="str">
        <f ca="1">IFERROR(INDEX(MAESTRO!P:P,_xludf.AGGREGATE(15,6,ROW(MAESTRO!$B$3:$B$1000)/((MAESTRO!$B$3:$B$1000="PROVEEDORES")*(UPPER(MAESTRO!$L$3:$L$1000)="CONFIRMADO")),ROWS($A$3:A139))),"")</f>
        <v/>
      </c>
      <c r="Q139" s="10" t="str">
        <f ca="1">IFERROR(INDEX(MAESTRO!Q:Q,_xludf.AGGREGATE(15,6,ROW(MAESTRO!$B$3:$B$1000)/((MAESTRO!$B$3:$B$1000="PROVEEDORES")*(UPPER(MAESTRO!$L$3:$L$1000)="CONFIRMADO")),ROWS($A$3:A139))),"")</f>
        <v/>
      </c>
      <c r="R139" s="10" t="str">
        <f ca="1">IFERROR(INDEX(MAESTRO!R:R,_xludf.AGGREGATE(15,6,ROW(MAESTRO!$B$3:$B$1000)/((MAESTRO!$B$3:$B$1000="PROVEEDORES")*(UPPER(MAESTRO!$L$3:$L$1000)="CONFIRMADO")),ROWS($A$3:A139))),"")</f>
        <v/>
      </c>
      <c r="S139" s="10" t="str">
        <f ca="1">IFERROR(INDEX(MAESTRO!S:S,_xludf.AGGREGATE(15,6,ROW(MAESTRO!$B$3:$B$1000)/((MAESTRO!$B$3:$B$1000="PROVEEDORES")*(UPPER(MAESTRO!$L$3:$L$1000)="CONFIRMADO")),ROWS($A$3:A139))),"")</f>
        <v/>
      </c>
      <c r="T139" s="10" t="str">
        <f ca="1">IFERROR(INDEX(MAESTRO!T:T,_xludf.AGGREGATE(15,6,ROW(MAESTRO!$B$3:$B$1000)/((MAESTRO!$B$3:$B$1000="PROVEEDORES")*(UPPER(MAESTRO!$L$3:$L$1000)="CONFIRMADO")),ROWS($A$3:A139))),"")</f>
        <v/>
      </c>
      <c r="U139" s="10" t="str">
        <f ca="1">IFERROR(INDEX(MAESTRO!U:U,_xludf.AGGREGATE(15,6,ROW(MAESTRO!$B$3:$B$1000)/((MAESTRO!$B$3:$B$1000="PROVEEDORES")*(UPPER(MAESTRO!$L$3:$L$1000)="CONFIRMADO")),ROWS($A$3:A139))),"")</f>
        <v/>
      </c>
      <c r="V139" s="10" t="str">
        <f ca="1">IFERROR(INDEX(MAESTRO!V:V,_xludf.AGGREGATE(15,6,ROW(MAESTRO!$B$3:$B$1000)/((MAESTRO!$B$3:$B$1000="PROVEEDORES")*(UPPER(MAESTRO!$L$3:$L$1000)="CONFIRMADO")),ROWS($A$3:A139))),"")</f>
        <v/>
      </c>
      <c r="W139" s="10" t="str">
        <f ca="1">IFERROR(INDEX(MAESTRO!W:W,_xludf.AGGREGATE(15,6,ROW(MAESTRO!$B$3:$B$1000)/((MAESTRO!$B$3:$B$1000="PROVEEDORES")*(UPPER(MAESTRO!$L$3:$L$1000)="CONFIRMADO")),ROWS($A$3:A139))),"")</f>
        <v/>
      </c>
      <c r="X139" s="10" t="str">
        <f ca="1">IFERROR(INDEX(MAESTRO!X:X,_xludf.AGGREGATE(15,6,ROW(MAESTRO!$B$3:$B$1000)/((MAESTRO!$B$3:$B$1000="PROVEEDORES")*(UPPER(MAESTRO!$L$3:$L$1000)="CONFIRMADO")),ROWS($A$3:A139))),"")</f>
        <v/>
      </c>
    </row>
    <row r="140" spans="1:24" ht="22.05" customHeight="1">
      <c r="A140" s="24" t="str">
        <f ca="1">IFERROR(INDEX(MAESTRO!A:A,_xludf.AGGREGATE(15,6,ROW(MAESTRO!$B$3:$B$1000)/((MAESTRO!$B$3:$B$1000="PROVEEDORES")*(UPPER(MAESTRO!$L$3:$L$1000)="CONFIRMADO")),ROWS($A$3:A140))),"")</f>
        <v/>
      </c>
      <c r="B140" s="24" t="str">
        <f ca="1">IFERROR(INDEX(MAESTRO!B:B,_xludf.AGGREGATE(15,6,ROW(MAESTRO!$B$3:$B$1000)/((MAESTRO!$B$3:$B$1000="PROVEEDORES")*(UPPER(MAESTRO!$L$3:$L$1000)="CONFIRMADO")),ROWS($A$3:A140))),"")</f>
        <v/>
      </c>
      <c r="C140" s="24" t="str">
        <f ca="1">IFERROR(INDEX(MAESTRO!C:C,_xludf.AGGREGATE(15,6,ROW(MAESTRO!$B$3:$B$1000)/((MAESTRO!$B$3:$B$1000="PROVEEDORES")*(UPPER(MAESTRO!$L$3:$L$1000)="CONFIRMADO")),ROWS($A$3:A140))),"")</f>
        <v/>
      </c>
      <c r="D140" s="24" t="str">
        <f ca="1">IFERROR(INDEX(MAESTRO!D:D,_xludf.AGGREGATE(15,6,ROW(MAESTRO!$B$3:$B$1000)/((MAESTRO!$B$3:$B$1000="PROVEEDORES")*(UPPER(MAESTRO!$L$3:$L$1000)="CONFIRMADO")),ROWS($A$3:A140))),"")</f>
        <v/>
      </c>
      <c r="E140" s="24" t="str">
        <f ca="1">IFERROR(INDEX(MAESTRO!E:E,_xludf.AGGREGATE(15,6,ROW(MAESTRO!$B$3:$B$1000)/((MAESTRO!$B$3:$B$1000="PROVEEDORES")*(UPPER(MAESTRO!$L$3:$L$1000)="CONFIRMADO")),ROWS($A$3:A140))),"")</f>
        <v/>
      </c>
      <c r="F140" s="24" t="str">
        <f ca="1">IFERROR(INDEX(MAESTRO!F:F,_xludf.AGGREGATE(15,6,ROW(MAESTRO!$B$3:$B$1000)/((MAESTRO!$B$3:$B$1000="PROVEEDORES")*(UPPER(MAESTRO!$L$3:$L$1000)="CONFIRMADO")),ROWS($A$3:A140))),"")</f>
        <v/>
      </c>
      <c r="G140" s="24" t="str">
        <f ca="1">IFERROR(INDEX(MAESTRO!G:G,_xludf.AGGREGATE(15,6,ROW(MAESTRO!$B$3:$B$1000)/((MAESTRO!$B$3:$B$1000="PROVEEDORES")*(UPPER(MAESTRO!$L$3:$L$1000)="CONFIRMADO")),ROWS($A$3:A140))),"")</f>
        <v/>
      </c>
      <c r="H140" s="24" t="str">
        <f ca="1">IFERROR(INDEX(MAESTRO!H:H,_xludf.AGGREGATE(15,6,ROW(MAESTRO!$B$3:$B$1000)/((MAESTRO!$B$3:$B$1000="PROVEEDORES")*(UPPER(MAESTRO!$L$3:$L$1000)="CONFIRMADO")),ROWS($A$3:A140))),"")</f>
        <v/>
      </c>
      <c r="I140" s="24" t="str">
        <f ca="1">IFERROR(INDEX(MAESTRO!I:I,_xludf.AGGREGATE(15,6,ROW(MAESTRO!$B$3:$B$1000)/((MAESTRO!$B$3:$B$1000="PROVEEDORES")*(UPPER(MAESTRO!$L$3:$L$1000)="CONFIRMADO")),ROWS($A$3:A140))),"")</f>
        <v/>
      </c>
      <c r="J140" s="24" t="str">
        <f ca="1">IFERROR(INDEX(MAESTRO!J:J,_xludf.AGGREGATE(15,6,ROW(MAESTRO!$B$3:$B$1000)/((MAESTRO!$B$3:$B$1000="PROVEEDORES")*(UPPER(MAESTRO!$L$3:$L$1000)="CONFIRMADO")),ROWS($A$3:A140))),"")</f>
        <v/>
      </c>
      <c r="K140" s="24" t="str">
        <f ca="1">IFERROR(INDEX(MAESTRO!K:K,_xludf.AGGREGATE(15,6,ROW(MAESTRO!$B$3:$B$1000)/((MAESTRO!$B$3:$B$1000="PROVEEDORES")*(UPPER(MAESTRO!$L$3:$L$1000)="CONFIRMADO")),ROWS($A$3:A140))),"")</f>
        <v/>
      </c>
      <c r="L140" s="24" t="str">
        <f ca="1">IFERROR(INDEX(MAESTRO!L:L,_xludf.AGGREGATE(15,6,ROW(MAESTRO!$B$3:$B$1000)/((MAESTRO!$B$3:$B$1000="PROVEEDORES")*(UPPER(MAESTRO!$L$3:$L$1000)="CONFIRMADO")),ROWS($A$3:A140))),"")</f>
        <v/>
      </c>
      <c r="M140" s="24" t="str">
        <f ca="1">IFERROR(INDEX(MAESTRO!M:M,_xludf.AGGREGATE(15,6,ROW(MAESTRO!$B$3:$B$1000)/((MAESTRO!$B$3:$B$1000="PROVEEDORES")*(UPPER(MAESTRO!$L$3:$L$1000)="CONFIRMADO")),ROWS($A$3:A140))),"")</f>
        <v/>
      </c>
      <c r="N140" s="24" t="str">
        <f ca="1">IFERROR(INDEX(MAESTRO!N:N,_xludf.AGGREGATE(15,6,ROW(MAESTRO!$B$3:$B$1000)/((MAESTRO!$B$3:$B$1000="PROVEEDORES")*(UPPER(MAESTRO!$L$3:$L$1000)="CONFIRMADO")),ROWS($A$3:A140))),"")</f>
        <v/>
      </c>
      <c r="O140" s="24" t="str">
        <f ca="1">IFERROR(INDEX(MAESTRO!O:O,_xludf.AGGREGATE(15,6,ROW(MAESTRO!$B$3:$B$1000)/((MAESTRO!$B$3:$B$1000="PROVEEDORES")*(UPPER(MAESTRO!$L$3:$L$1000)="CONFIRMADO")),ROWS($A$3:A140))),"")</f>
        <v/>
      </c>
      <c r="P140" s="24" t="str">
        <f ca="1">IFERROR(INDEX(MAESTRO!P:P,_xludf.AGGREGATE(15,6,ROW(MAESTRO!$B$3:$B$1000)/((MAESTRO!$B$3:$B$1000="PROVEEDORES")*(UPPER(MAESTRO!$L$3:$L$1000)="CONFIRMADO")),ROWS($A$3:A140))),"")</f>
        <v/>
      </c>
      <c r="Q140" s="24" t="str">
        <f ca="1">IFERROR(INDEX(MAESTRO!Q:Q,_xludf.AGGREGATE(15,6,ROW(MAESTRO!$B$3:$B$1000)/((MAESTRO!$B$3:$B$1000="PROVEEDORES")*(UPPER(MAESTRO!$L$3:$L$1000)="CONFIRMADO")),ROWS($A$3:A140))),"")</f>
        <v/>
      </c>
      <c r="R140" s="24" t="str">
        <f ca="1">IFERROR(INDEX(MAESTRO!R:R,_xludf.AGGREGATE(15,6,ROW(MAESTRO!$B$3:$B$1000)/((MAESTRO!$B$3:$B$1000="PROVEEDORES")*(UPPER(MAESTRO!$L$3:$L$1000)="CONFIRMADO")),ROWS($A$3:A140))),"")</f>
        <v/>
      </c>
      <c r="S140" s="24" t="str">
        <f ca="1">IFERROR(INDEX(MAESTRO!S:S,_xludf.AGGREGATE(15,6,ROW(MAESTRO!$B$3:$B$1000)/((MAESTRO!$B$3:$B$1000="PROVEEDORES")*(UPPER(MAESTRO!$L$3:$L$1000)="CONFIRMADO")),ROWS($A$3:A140))),"")</f>
        <v/>
      </c>
      <c r="T140" s="24" t="str">
        <f ca="1">IFERROR(INDEX(MAESTRO!T:T,_xludf.AGGREGATE(15,6,ROW(MAESTRO!$B$3:$B$1000)/((MAESTRO!$B$3:$B$1000="PROVEEDORES")*(UPPER(MAESTRO!$L$3:$L$1000)="CONFIRMADO")),ROWS($A$3:A140))),"")</f>
        <v/>
      </c>
      <c r="U140" s="24" t="str">
        <f ca="1">IFERROR(INDEX(MAESTRO!U:U,_xludf.AGGREGATE(15,6,ROW(MAESTRO!$B$3:$B$1000)/((MAESTRO!$B$3:$B$1000="PROVEEDORES")*(UPPER(MAESTRO!$L$3:$L$1000)="CONFIRMADO")),ROWS($A$3:A140))),"")</f>
        <v/>
      </c>
      <c r="V140" s="24" t="str">
        <f ca="1">IFERROR(INDEX(MAESTRO!V:V,_xludf.AGGREGATE(15,6,ROW(MAESTRO!$B$3:$B$1000)/((MAESTRO!$B$3:$B$1000="PROVEEDORES")*(UPPER(MAESTRO!$L$3:$L$1000)="CONFIRMADO")),ROWS($A$3:A140))),"")</f>
        <v/>
      </c>
      <c r="W140" s="24" t="str">
        <f ca="1">IFERROR(INDEX(MAESTRO!W:W,_xludf.AGGREGATE(15,6,ROW(MAESTRO!$B$3:$B$1000)/((MAESTRO!$B$3:$B$1000="PROVEEDORES")*(UPPER(MAESTRO!$L$3:$L$1000)="CONFIRMADO")),ROWS($A$3:A140))),"")</f>
        <v/>
      </c>
      <c r="X140" s="24" t="str">
        <f ca="1">IFERROR(INDEX(MAESTRO!X:X,_xludf.AGGREGATE(15,6,ROW(MAESTRO!$B$3:$B$1000)/((MAESTRO!$B$3:$B$1000="PROVEEDORES")*(UPPER(MAESTRO!$L$3:$L$1000)="CONFIRMADO")),ROWS($A$3:A140))),"")</f>
        <v/>
      </c>
    </row>
    <row r="141" spans="1:24" ht="22.05" customHeight="1">
      <c r="A141" s="10" t="str">
        <f ca="1">IFERROR(INDEX(MAESTRO!A:A,_xludf.AGGREGATE(15,6,ROW(MAESTRO!$B$3:$B$1000)/((MAESTRO!$B$3:$B$1000="PROVEEDORES")*(UPPER(MAESTRO!$L$3:$L$1000)="CONFIRMADO")),ROWS($A$3:A141))),"")</f>
        <v/>
      </c>
      <c r="B141" s="10" t="str">
        <f ca="1">IFERROR(INDEX(MAESTRO!B:B,_xludf.AGGREGATE(15,6,ROW(MAESTRO!$B$3:$B$1000)/((MAESTRO!$B$3:$B$1000="PROVEEDORES")*(UPPER(MAESTRO!$L$3:$L$1000)="CONFIRMADO")),ROWS($A$3:A141))),"")</f>
        <v/>
      </c>
      <c r="C141" s="10" t="str">
        <f ca="1">IFERROR(INDEX(MAESTRO!C:C,_xludf.AGGREGATE(15,6,ROW(MAESTRO!$B$3:$B$1000)/((MAESTRO!$B$3:$B$1000="PROVEEDORES")*(UPPER(MAESTRO!$L$3:$L$1000)="CONFIRMADO")),ROWS($A$3:A141))),"")</f>
        <v/>
      </c>
      <c r="D141" s="10" t="str">
        <f ca="1">IFERROR(INDEX(MAESTRO!D:D,_xludf.AGGREGATE(15,6,ROW(MAESTRO!$B$3:$B$1000)/((MAESTRO!$B$3:$B$1000="PROVEEDORES")*(UPPER(MAESTRO!$L$3:$L$1000)="CONFIRMADO")),ROWS($A$3:A141))),"")</f>
        <v/>
      </c>
      <c r="E141" s="10" t="str">
        <f ca="1">IFERROR(INDEX(MAESTRO!E:E,_xludf.AGGREGATE(15,6,ROW(MAESTRO!$B$3:$B$1000)/((MAESTRO!$B$3:$B$1000="PROVEEDORES")*(UPPER(MAESTRO!$L$3:$L$1000)="CONFIRMADO")),ROWS($A$3:A141))),"")</f>
        <v/>
      </c>
      <c r="F141" s="10" t="str">
        <f ca="1">IFERROR(INDEX(MAESTRO!F:F,_xludf.AGGREGATE(15,6,ROW(MAESTRO!$B$3:$B$1000)/((MAESTRO!$B$3:$B$1000="PROVEEDORES")*(UPPER(MAESTRO!$L$3:$L$1000)="CONFIRMADO")),ROWS($A$3:A141))),"")</f>
        <v/>
      </c>
      <c r="G141" s="10" t="str">
        <f ca="1">IFERROR(INDEX(MAESTRO!G:G,_xludf.AGGREGATE(15,6,ROW(MAESTRO!$B$3:$B$1000)/((MAESTRO!$B$3:$B$1000="PROVEEDORES")*(UPPER(MAESTRO!$L$3:$L$1000)="CONFIRMADO")),ROWS($A$3:A141))),"")</f>
        <v/>
      </c>
      <c r="H141" s="10" t="str">
        <f ca="1">IFERROR(INDEX(MAESTRO!H:H,_xludf.AGGREGATE(15,6,ROW(MAESTRO!$B$3:$B$1000)/((MAESTRO!$B$3:$B$1000="PROVEEDORES")*(UPPER(MAESTRO!$L$3:$L$1000)="CONFIRMADO")),ROWS($A$3:A141))),"")</f>
        <v/>
      </c>
      <c r="I141" s="10" t="str">
        <f ca="1">IFERROR(INDEX(MAESTRO!I:I,_xludf.AGGREGATE(15,6,ROW(MAESTRO!$B$3:$B$1000)/((MAESTRO!$B$3:$B$1000="PROVEEDORES")*(UPPER(MAESTRO!$L$3:$L$1000)="CONFIRMADO")),ROWS($A$3:A141))),"")</f>
        <v/>
      </c>
      <c r="J141" s="10" t="str">
        <f ca="1">IFERROR(INDEX(MAESTRO!J:J,_xludf.AGGREGATE(15,6,ROW(MAESTRO!$B$3:$B$1000)/((MAESTRO!$B$3:$B$1000="PROVEEDORES")*(UPPER(MAESTRO!$L$3:$L$1000)="CONFIRMADO")),ROWS($A$3:A141))),"")</f>
        <v/>
      </c>
      <c r="K141" s="10" t="str">
        <f ca="1">IFERROR(INDEX(MAESTRO!K:K,_xludf.AGGREGATE(15,6,ROW(MAESTRO!$B$3:$B$1000)/((MAESTRO!$B$3:$B$1000="PROVEEDORES")*(UPPER(MAESTRO!$L$3:$L$1000)="CONFIRMADO")),ROWS($A$3:A141))),"")</f>
        <v/>
      </c>
      <c r="L141" s="10" t="str">
        <f ca="1">IFERROR(INDEX(MAESTRO!L:L,_xludf.AGGREGATE(15,6,ROW(MAESTRO!$B$3:$B$1000)/((MAESTRO!$B$3:$B$1000="PROVEEDORES")*(UPPER(MAESTRO!$L$3:$L$1000)="CONFIRMADO")),ROWS($A$3:A141))),"")</f>
        <v/>
      </c>
      <c r="M141" s="10" t="str">
        <f ca="1">IFERROR(INDEX(MAESTRO!M:M,_xludf.AGGREGATE(15,6,ROW(MAESTRO!$B$3:$B$1000)/((MAESTRO!$B$3:$B$1000="PROVEEDORES")*(UPPER(MAESTRO!$L$3:$L$1000)="CONFIRMADO")),ROWS($A$3:A141))),"")</f>
        <v/>
      </c>
      <c r="N141" s="10" t="str">
        <f ca="1">IFERROR(INDEX(MAESTRO!N:N,_xludf.AGGREGATE(15,6,ROW(MAESTRO!$B$3:$B$1000)/((MAESTRO!$B$3:$B$1000="PROVEEDORES")*(UPPER(MAESTRO!$L$3:$L$1000)="CONFIRMADO")),ROWS($A$3:A141))),"")</f>
        <v/>
      </c>
      <c r="O141" s="10" t="str">
        <f ca="1">IFERROR(INDEX(MAESTRO!O:O,_xludf.AGGREGATE(15,6,ROW(MAESTRO!$B$3:$B$1000)/((MAESTRO!$B$3:$B$1000="PROVEEDORES")*(UPPER(MAESTRO!$L$3:$L$1000)="CONFIRMADO")),ROWS($A$3:A141))),"")</f>
        <v/>
      </c>
      <c r="P141" s="10" t="str">
        <f ca="1">IFERROR(INDEX(MAESTRO!P:P,_xludf.AGGREGATE(15,6,ROW(MAESTRO!$B$3:$B$1000)/((MAESTRO!$B$3:$B$1000="PROVEEDORES")*(UPPER(MAESTRO!$L$3:$L$1000)="CONFIRMADO")),ROWS($A$3:A141))),"")</f>
        <v/>
      </c>
      <c r="Q141" s="10" t="str">
        <f ca="1">IFERROR(INDEX(MAESTRO!Q:Q,_xludf.AGGREGATE(15,6,ROW(MAESTRO!$B$3:$B$1000)/((MAESTRO!$B$3:$B$1000="PROVEEDORES")*(UPPER(MAESTRO!$L$3:$L$1000)="CONFIRMADO")),ROWS($A$3:A141))),"")</f>
        <v/>
      </c>
      <c r="R141" s="10" t="str">
        <f ca="1">IFERROR(INDEX(MAESTRO!R:R,_xludf.AGGREGATE(15,6,ROW(MAESTRO!$B$3:$B$1000)/((MAESTRO!$B$3:$B$1000="PROVEEDORES")*(UPPER(MAESTRO!$L$3:$L$1000)="CONFIRMADO")),ROWS($A$3:A141))),"")</f>
        <v/>
      </c>
      <c r="S141" s="10" t="str">
        <f ca="1">IFERROR(INDEX(MAESTRO!S:S,_xludf.AGGREGATE(15,6,ROW(MAESTRO!$B$3:$B$1000)/((MAESTRO!$B$3:$B$1000="PROVEEDORES")*(UPPER(MAESTRO!$L$3:$L$1000)="CONFIRMADO")),ROWS($A$3:A141))),"")</f>
        <v/>
      </c>
      <c r="T141" s="10" t="str">
        <f ca="1">IFERROR(INDEX(MAESTRO!T:T,_xludf.AGGREGATE(15,6,ROW(MAESTRO!$B$3:$B$1000)/((MAESTRO!$B$3:$B$1000="PROVEEDORES")*(UPPER(MAESTRO!$L$3:$L$1000)="CONFIRMADO")),ROWS($A$3:A141))),"")</f>
        <v/>
      </c>
      <c r="U141" s="10" t="str">
        <f ca="1">IFERROR(INDEX(MAESTRO!U:U,_xludf.AGGREGATE(15,6,ROW(MAESTRO!$B$3:$B$1000)/((MAESTRO!$B$3:$B$1000="PROVEEDORES")*(UPPER(MAESTRO!$L$3:$L$1000)="CONFIRMADO")),ROWS($A$3:A141))),"")</f>
        <v/>
      </c>
      <c r="V141" s="10" t="str">
        <f ca="1">IFERROR(INDEX(MAESTRO!V:V,_xludf.AGGREGATE(15,6,ROW(MAESTRO!$B$3:$B$1000)/((MAESTRO!$B$3:$B$1000="PROVEEDORES")*(UPPER(MAESTRO!$L$3:$L$1000)="CONFIRMADO")),ROWS($A$3:A141))),"")</f>
        <v/>
      </c>
      <c r="W141" s="10" t="str">
        <f ca="1">IFERROR(INDEX(MAESTRO!W:W,_xludf.AGGREGATE(15,6,ROW(MAESTRO!$B$3:$B$1000)/((MAESTRO!$B$3:$B$1000="PROVEEDORES")*(UPPER(MAESTRO!$L$3:$L$1000)="CONFIRMADO")),ROWS($A$3:A141))),"")</f>
        <v/>
      </c>
      <c r="X141" s="10" t="str">
        <f ca="1">IFERROR(INDEX(MAESTRO!X:X,_xludf.AGGREGATE(15,6,ROW(MAESTRO!$B$3:$B$1000)/((MAESTRO!$B$3:$B$1000="PROVEEDORES")*(UPPER(MAESTRO!$L$3:$L$1000)="CONFIRMADO")),ROWS($A$3:A141))),"")</f>
        <v/>
      </c>
    </row>
    <row r="142" spans="1:24" ht="22.05" customHeight="1">
      <c r="A142" s="24" t="str">
        <f ca="1">IFERROR(INDEX(MAESTRO!A:A,_xludf.AGGREGATE(15,6,ROW(MAESTRO!$B$3:$B$1000)/((MAESTRO!$B$3:$B$1000="PROVEEDORES")*(UPPER(MAESTRO!$L$3:$L$1000)="CONFIRMADO")),ROWS($A$3:A142))),"")</f>
        <v/>
      </c>
      <c r="B142" s="24" t="str">
        <f ca="1">IFERROR(INDEX(MAESTRO!B:B,_xludf.AGGREGATE(15,6,ROW(MAESTRO!$B$3:$B$1000)/((MAESTRO!$B$3:$B$1000="PROVEEDORES")*(UPPER(MAESTRO!$L$3:$L$1000)="CONFIRMADO")),ROWS($A$3:A142))),"")</f>
        <v/>
      </c>
      <c r="C142" s="24" t="str">
        <f ca="1">IFERROR(INDEX(MAESTRO!C:C,_xludf.AGGREGATE(15,6,ROW(MAESTRO!$B$3:$B$1000)/((MAESTRO!$B$3:$B$1000="PROVEEDORES")*(UPPER(MAESTRO!$L$3:$L$1000)="CONFIRMADO")),ROWS($A$3:A142))),"")</f>
        <v/>
      </c>
      <c r="D142" s="24" t="str">
        <f ca="1">IFERROR(INDEX(MAESTRO!D:D,_xludf.AGGREGATE(15,6,ROW(MAESTRO!$B$3:$B$1000)/((MAESTRO!$B$3:$B$1000="PROVEEDORES")*(UPPER(MAESTRO!$L$3:$L$1000)="CONFIRMADO")),ROWS($A$3:A142))),"")</f>
        <v/>
      </c>
      <c r="E142" s="24" t="str">
        <f ca="1">IFERROR(INDEX(MAESTRO!E:E,_xludf.AGGREGATE(15,6,ROW(MAESTRO!$B$3:$B$1000)/((MAESTRO!$B$3:$B$1000="PROVEEDORES")*(UPPER(MAESTRO!$L$3:$L$1000)="CONFIRMADO")),ROWS($A$3:A142))),"")</f>
        <v/>
      </c>
      <c r="F142" s="24" t="str">
        <f ca="1">IFERROR(INDEX(MAESTRO!F:F,_xludf.AGGREGATE(15,6,ROW(MAESTRO!$B$3:$B$1000)/((MAESTRO!$B$3:$B$1000="PROVEEDORES")*(UPPER(MAESTRO!$L$3:$L$1000)="CONFIRMADO")),ROWS($A$3:A142))),"")</f>
        <v/>
      </c>
      <c r="G142" s="24" t="str">
        <f ca="1">IFERROR(INDEX(MAESTRO!G:G,_xludf.AGGREGATE(15,6,ROW(MAESTRO!$B$3:$B$1000)/((MAESTRO!$B$3:$B$1000="PROVEEDORES")*(UPPER(MAESTRO!$L$3:$L$1000)="CONFIRMADO")),ROWS($A$3:A142))),"")</f>
        <v/>
      </c>
      <c r="H142" s="24" t="str">
        <f ca="1">IFERROR(INDEX(MAESTRO!H:H,_xludf.AGGREGATE(15,6,ROW(MAESTRO!$B$3:$B$1000)/((MAESTRO!$B$3:$B$1000="PROVEEDORES")*(UPPER(MAESTRO!$L$3:$L$1000)="CONFIRMADO")),ROWS($A$3:A142))),"")</f>
        <v/>
      </c>
      <c r="I142" s="24" t="str">
        <f ca="1">IFERROR(INDEX(MAESTRO!I:I,_xludf.AGGREGATE(15,6,ROW(MAESTRO!$B$3:$B$1000)/((MAESTRO!$B$3:$B$1000="PROVEEDORES")*(UPPER(MAESTRO!$L$3:$L$1000)="CONFIRMADO")),ROWS($A$3:A142))),"")</f>
        <v/>
      </c>
      <c r="J142" s="24" t="str">
        <f ca="1">IFERROR(INDEX(MAESTRO!J:J,_xludf.AGGREGATE(15,6,ROW(MAESTRO!$B$3:$B$1000)/((MAESTRO!$B$3:$B$1000="PROVEEDORES")*(UPPER(MAESTRO!$L$3:$L$1000)="CONFIRMADO")),ROWS($A$3:A142))),"")</f>
        <v/>
      </c>
      <c r="K142" s="24" t="str">
        <f ca="1">IFERROR(INDEX(MAESTRO!K:K,_xludf.AGGREGATE(15,6,ROW(MAESTRO!$B$3:$B$1000)/((MAESTRO!$B$3:$B$1000="PROVEEDORES")*(UPPER(MAESTRO!$L$3:$L$1000)="CONFIRMADO")),ROWS($A$3:A142))),"")</f>
        <v/>
      </c>
      <c r="L142" s="24" t="str">
        <f ca="1">IFERROR(INDEX(MAESTRO!L:L,_xludf.AGGREGATE(15,6,ROW(MAESTRO!$B$3:$B$1000)/((MAESTRO!$B$3:$B$1000="PROVEEDORES")*(UPPER(MAESTRO!$L$3:$L$1000)="CONFIRMADO")),ROWS($A$3:A142))),"")</f>
        <v/>
      </c>
      <c r="M142" s="24" t="str">
        <f ca="1">IFERROR(INDEX(MAESTRO!M:M,_xludf.AGGREGATE(15,6,ROW(MAESTRO!$B$3:$B$1000)/((MAESTRO!$B$3:$B$1000="PROVEEDORES")*(UPPER(MAESTRO!$L$3:$L$1000)="CONFIRMADO")),ROWS($A$3:A142))),"")</f>
        <v/>
      </c>
      <c r="N142" s="24" t="str">
        <f ca="1">IFERROR(INDEX(MAESTRO!N:N,_xludf.AGGREGATE(15,6,ROW(MAESTRO!$B$3:$B$1000)/((MAESTRO!$B$3:$B$1000="PROVEEDORES")*(UPPER(MAESTRO!$L$3:$L$1000)="CONFIRMADO")),ROWS($A$3:A142))),"")</f>
        <v/>
      </c>
      <c r="O142" s="24" t="str">
        <f ca="1">IFERROR(INDEX(MAESTRO!O:O,_xludf.AGGREGATE(15,6,ROW(MAESTRO!$B$3:$B$1000)/((MAESTRO!$B$3:$B$1000="PROVEEDORES")*(UPPER(MAESTRO!$L$3:$L$1000)="CONFIRMADO")),ROWS($A$3:A142))),"")</f>
        <v/>
      </c>
      <c r="P142" s="24" t="str">
        <f ca="1">IFERROR(INDEX(MAESTRO!P:P,_xludf.AGGREGATE(15,6,ROW(MAESTRO!$B$3:$B$1000)/((MAESTRO!$B$3:$B$1000="PROVEEDORES")*(UPPER(MAESTRO!$L$3:$L$1000)="CONFIRMADO")),ROWS($A$3:A142))),"")</f>
        <v/>
      </c>
      <c r="Q142" s="24" t="str">
        <f ca="1">IFERROR(INDEX(MAESTRO!Q:Q,_xludf.AGGREGATE(15,6,ROW(MAESTRO!$B$3:$B$1000)/((MAESTRO!$B$3:$B$1000="PROVEEDORES")*(UPPER(MAESTRO!$L$3:$L$1000)="CONFIRMADO")),ROWS($A$3:A142))),"")</f>
        <v/>
      </c>
      <c r="R142" s="24" t="str">
        <f ca="1">IFERROR(INDEX(MAESTRO!R:R,_xludf.AGGREGATE(15,6,ROW(MAESTRO!$B$3:$B$1000)/((MAESTRO!$B$3:$B$1000="PROVEEDORES")*(UPPER(MAESTRO!$L$3:$L$1000)="CONFIRMADO")),ROWS($A$3:A142))),"")</f>
        <v/>
      </c>
      <c r="S142" s="24" t="str">
        <f ca="1">IFERROR(INDEX(MAESTRO!S:S,_xludf.AGGREGATE(15,6,ROW(MAESTRO!$B$3:$B$1000)/((MAESTRO!$B$3:$B$1000="PROVEEDORES")*(UPPER(MAESTRO!$L$3:$L$1000)="CONFIRMADO")),ROWS($A$3:A142))),"")</f>
        <v/>
      </c>
      <c r="T142" s="24" t="str">
        <f ca="1">IFERROR(INDEX(MAESTRO!T:T,_xludf.AGGREGATE(15,6,ROW(MAESTRO!$B$3:$B$1000)/((MAESTRO!$B$3:$B$1000="PROVEEDORES")*(UPPER(MAESTRO!$L$3:$L$1000)="CONFIRMADO")),ROWS($A$3:A142))),"")</f>
        <v/>
      </c>
      <c r="U142" s="24" t="str">
        <f ca="1">IFERROR(INDEX(MAESTRO!U:U,_xludf.AGGREGATE(15,6,ROW(MAESTRO!$B$3:$B$1000)/((MAESTRO!$B$3:$B$1000="PROVEEDORES")*(UPPER(MAESTRO!$L$3:$L$1000)="CONFIRMADO")),ROWS($A$3:A142))),"")</f>
        <v/>
      </c>
      <c r="V142" s="24" t="str">
        <f ca="1">IFERROR(INDEX(MAESTRO!V:V,_xludf.AGGREGATE(15,6,ROW(MAESTRO!$B$3:$B$1000)/((MAESTRO!$B$3:$B$1000="PROVEEDORES")*(UPPER(MAESTRO!$L$3:$L$1000)="CONFIRMADO")),ROWS($A$3:A142))),"")</f>
        <v/>
      </c>
      <c r="W142" s="24" t="str">
        <f ca="1">IFERROR(INDEX(MAESTRO!W:W,_xludf.AGGREGATE(15,6,ROW(MAESTRO!$B$3:$B$1000)/((MAESTRO!$B$3:$B$1000="PROVEEDORES")*(UPPER(MAESTRO!$L$3:$L$1000)="CONFIRMADO")),ROWS($A$3:A142))),"")</f>
        <v/>
      </c>
      <c r="X142" s="24" t="str">
        <f ca="1">IFERROR(INDEX(MAESTRO!X:X,_xludf.AGGREGATE(15,6,ROW(MAESTRO!$B$3:$B$1000)/((MAESTRO!$B$3:$B$1000="PROVEEDORES")*(UPPER(MAESTRO!$L$3:$L$1000)="CONFIRMADO")),ROWS($A$3:A142))),"")</f>
        <v/>
      </c>
    </row>
    <row r="143" spans="1:24" ht="22.05" customHeight="1">
      <c r="A143" s="10" t="str">
        <f ca="1">IFERROR(INDEX(MAESTRO!A:A,_xludf.AGGREGATE(15,6,ROW(MAESTRO!$B$3:$B$1000)/((MAESTRO!$B$3:$B$1000="PROVEEDORES")*(UPPER(MAESTRO!$L$3:$L$1000)="CONFIRMADO")),ROWS($A$3:A143))),"")</f>
        <v/>
      </c>
      <c r="B143" s="10" t="str">
        <f ca="1">IFERROR(INDEX(MAESTRO!B:B,_xludf.AGGREGATE(15,6,ROW(MAESTRO!$B$3:$B$1000)/((MAESTRO!$B$3:$B$1000="PROVEEDORES")*(UPPER(MAESTRO!$L$3:$L$1000)="CONFIRMADO")),ROWS($A$3:A143))),"")</f>
        <v/>
      </c>
      <c r="C143" s="10" t="str">
        <f ca="1">IFERROR(INDEX(MAESTRO!C:C,_xludf.AGGREGATE(15,6,ROW(MAESTRO!$B$3:$B$1000)/((MAESTRO!$B$3:$B$1000="PROVEEDORES")*(UPPER(MAESTRO!$L$3:$L$1000)="CONFIRMADO")),ROWS($A$3:A143))),"")</f>
        <v/>
      </c>
      <c r="D143" s="10" t="str">
        <f ca="1">IFERROR(INDEX(MAESTRO!D:D,_xludf.AGGREGATE(15,6,ROW(MAESTRO!$B$3:$B$1000)/((MAESTRO!$B$3:$B$1000="PROVEEDORES")*(UPPER(MAESTRO!$L$3:$L$1000)="CONFIRMADO")),ROWS($A$3:A143))),"")</f>
        <v/>
      </c>
      <c r="E143" s="10" t="str">
        <f ca="1">IFERROR(INDEX(MAESTRO!E:E,_xludf.AGGREGATE(15,6,ROW(MAESTRO!$B$3:$B$1000)/((MAESTRO!$B$3:$B$1000="PROVEEDORES")*(UPPER(MAESTRO!$L$3:$L$1000)="CONFIRMADO")),ROWS($A$3:A143))),"")</f>
        <v/>
      </c>
      <c r="F143" s="10" t="str">
        <f ca="1">IFERROR(INDEX(MAESTRO!F:F,_xludf.AGGREGATE(15,6,ROW(MAESTRO!$B$3:$B$1000)/((MAESTRO!$B$3:$B$1000="PROVEEDORES")*(UPPER(MAESTRO!$L$3:$L$1000)="CONFIRMADO")),ROWS($A$3:A143))),"")</f>
        <v/>
      </c>
      <c r="G143" s="10" t="str">
        <f ca="1">IFERROR(INDEX(MAESTRO!G:G,_xludf.AGGREGATE(15,6,ROW(MAESTRO!$B$3:$B$1000)/((MAESTRO!$B$3:$B$1000="PROVEEDORES")*(UPPER(MAESTRO!$L$3:$L$1000)="CONFIRMADO")),ROWS($A$3:A143))),"")</f>
        <v/>
      </c>
      <c r="H143" s="10" t="str">
        <f ca="1">IFERROR(INDEX(MAESTRO!H:H,_xludf.AGGREGATE(15,6,ROW(MAESTRO!$B$3:$B$1000)/((MAESTRO!$B$3:$B$1000="PROVEEDORES")*(UPPER(MAESTRO!$L$3:$L$1000)="CONFIRMADO")),ROWS($A$3:A143))),"")</f>
        <v/>
      </c>
      <c r="I143" s="10" t="str">
        <f ca="1">IFERROR(INDEX(MAESTRO!I:I,_xludf.AGGREGATE(15,6,ROW(MAESTRO!$B$3:$B$1000)/((MAESTRO!$B$3:$B$1000="PROVEEDORES")*(UPPER(MAESTRO!$L$3:$L$1000)="CONFIRMADO")),ROWS($A$3:A143))),"")</f>
        <v/>
      </c>
      <c r="J143" s="10" t="str">
        <f ca="1">IFERROR(INDEX(MAESTRO!J:J,_xludf.AGGREGATE(15,6,ROW(MAESTRO!$B$3:$B$1000)/((MAESTRO!$B$3:$B$1000="PROVEEDORES")*(UPPER(MAESTRO!$L$3:$L$1000)="CONFIRMADO")),ROWS($A$3:A143))),"")</f>
        <v/>
      </c>
      <c r="K143" s="10" t="str">
        <f ca="1">IFERROR(INDEX(MAESTRO!K:K,_xludf.AGGREGATE(15,6,ROW(MAESTRO!$B$3:$B$1000)/((MAESTRO!$B$3:$B$1000="PROVEEDORES")*(UPPER(MAESTRO!$L$3:$L$1000)="CONFIRMADO")),ROWS($A$3:A143))),"")</f>
        <v/>
      </c>
      <c r="L143" s="10" t="str">
        <f ca="1">IFERROR(INDEX(MAESTRO!L:L,_xludf.AGGREGATE(15,6,ROW(MAESTRO!$B$3:$B$1000)/((MAESTRO!$B$3:$B$1000="PROVEEDORES")*(UPPER(MAESTRO!$L$3:$L$1000)="CONFIRMADO")),ROWS($A$3:A143))),"")</f>
        <v/>
      </c>
      <c r="M143" s="10" t="str">
        <f ca="1">IFERROR(INDEX(MAESTRO!M:M,_xludf.AGGREGATE(15,6,ROW(MAESTRO!$B$3:$B$1000)/((MAESTRO!$B$3:$B$1000="PROVEEDORES")*(UPPER(MAESTRO!$L$3:$L$1000)="CONFIRMADO")),ROWS($A$3:A143))),"")</f>
        <v/>
      </c>
      <c r="N143" s="10" t="str">
        <f ca="1">IFERROR(INDEX(MAESTRO!N:N,_xludf.AGGREGATE(15,6,ROW(MAESTRO!$B$3:$B$1000)/((MAESTRO!$B$3:$B$1000="PROVEEDORES")*(UPPER(MAESTRO!$L$3:$L$1000)="CONFIRMADO")),ROWS($A$3:A143))),"")</f>
        <v/>
      </c>
      <c r="O143" s="10" t="str">
        <f ca="1">IFERROR(INDEX(MAESTRO!O:O,_xludf.AGGREGATE(15,6,ROW(MAESTRO!$B$3:$B$1000)/((MAESTRO!$B$3:$B$1000="PROVEEDORES")*(UPPER(MAESTRO!$L$3:$L$1000)="CONFIRMADO")),ROWS($A$3:A143))),"")</f>
        <v/>
      </c>
      <c r="P143" s="10" t="str">
        <f ca="1">IFERROR(INDEX(MAESTRO!P:P,_xludf.AGGREGATE(15,6,ROW(MAESTRO!$B$3:$B$1000)/((MAESTRO!$B$3:$B$1000="PROVEEDORES")*(UPPER(MAESTRO!$L$3:$L$1000)="CONFIRMADO")),ROWS($A$3:A143))),"")</f>
        <v/>
      </c>
      <c r="Q143" s="10" t="str">
        <f ca="1">IFERROR(INDEX(MAESTRO!Q:Q,_xludf.AGGREGATE(15,6,ROW(MAESTRO!$B$3:$B$1000)/((MAESTRO!$B$3:$B$1000="PROVEEDORES")*(UPPER(MAESTRO!$L$3:$L$1000)="CONFIRMADO")),ROWS($A$3:A143))),"")</f>
        <v/>
      </c>
      <c r="R143" s="10" t="str">
        <f ca="1">IFERROR(INDEX(MAESTRO!R:R,_xludf.AGGREGATE(15,6,ROW(MAESTRO!$B$3:$B$1000)/((MAESTRO!$B$3:$B$1000="PROVEEDORES")*(UPPER(MAESTRO!$L$3:$L$1000)="CONFIRMADO")),ROWS($A$3:A143))),"")</f>
        <v/>
      </c>
      <c r="S143" s="10" t="str">
        <f ca="1">IFERROR(INDEX(MAESTRO!S:S,_xludf.AGGREGATE(15,6,ROW(MAESTRO!$B$3:$B$1000)/((MAESTRO!$B$3:$B$1000="PROVEEDORES")*(UPPER(MAESTRO!$L$3:$L$1000)="CONFIRMADO")),ROWS($A$3:A143))),"")</f>
        <v/>
      </c>
      <c r="T143" s="10" t="str">
        <f ca="1">IFERROR(INDEX(MAESTRO!T:T,_xludf.AGGREGATE(15,6,ROW(MAESTRO!$B$3:$B$1000)/((MAESTRO!$B$3:$B$1000="PROVEEDORES")*(UPPER(MAESTRO!$L$3:$L$1000)="CONFIRMADO")),ROWS($A$3:A143))),"")</f>
        <v/>
      </c>
      <c r="U143" s="10" t="str">
        <f ca="1">IFERROR(INDEX(MAESTRO!U:U,_xludf.AGGREGATE(15,6,ROW(MAESTRO!$B$3:$B$1000)/((MAESTRO!$B$3:$B$1000="PROVEEDORES")*(UPPER(MAESTRO!$L$3:$L$1000)="CONFIRMADO")),ROWS($A$3:A143))),"")</f>
        <v/>
      </c>
      <c r="V143" s="10" t="str">
        <f ca="1">IFERROR(INDEX(MAESTRO!V:V,_xludf.AGGREGATE(15,6,ROW(MAESTRO!$B$3:$B$1000)/((MAESTRO!$B$3:$B$1000="PROVEEDORES")*(UPPER(MAESTRO!$L$3:$L$1000)="CONFIRMADO")),ROWS($A$3:A143))),"")</f>
        <v/>
      </c>
      <c r="W143" s="10" t="str">
        <f ca="1">IFERROR(INDEX(MAESTRO!W:W,_xludf.AGGREGATE(15,6,ROW(MAESTRO!$B$3:$B$1000)/((MAESTRO!$B$3:$B$1000="PROVEEDORES")*(UPPER(MAESTRO!$L$3:$L$1000)="CONFIRMADO")),ROWS($A$3:A143))),"")</f>
        <v/>
      </c>
      <c r="X143" s="10" t="str">
        <f ca="1">IFERROR(INDEX(MAESTRO!X:X,_xludf.AGGREGATE(15,6,ROW(MAESTRO!$B$3:$B$1000)/((MAESTRO!$B$3:$B$1000="PROVEEDORES")*(UPPER(MAESTRO!$L$3:$L$1000)="CONFIRMADO")),ROWS($A$3:A143))),"")</f>
        <v/>
      </c>
    </row>
    <row r="144" spans="1:24" ht="22.05" customHeight="1">
      <c r="A144" s="24" t="str">
        <f ca="1">IFERROR(INDEX(MAESTRO!A:A,_xludf.AGGREGATE(15,6,ROW(MAESTRO!$B$3:$B$1000)/((MAESTRO!$B$3:$B$1000="PROVEEDORES")*(UPPER(MAESTRO!$L$3:$L$1000)="CONFIRMADO")),ROWS($A$3:A144))),"")</f>
        <v/>
      </c>
      <c r="B144" s="24" t="str">
        <f ca="1">IFERROR(INDEX(MAESTRO!B:B,_xludf.AGGREGATE(15,6,ROW(MAESTRO!$B$3:$B$1000)/((MAESTRO!$B$3:$B$1000="PROVEEDORES")*(UPPER(MAESTRO!$L$3:$L$1000)="CONFIRMADO")),ROWS($A$3:A144))),"")</f>
        <v/>
      </c>
      <c r="C144" s="24" t="str">
        <f ca="1">IFERROR(INDEX(MAESTRO!C:C,_xludf.AGGREGATE(15,6,ROW(MAESTRO!$B$3:$B$1000)/((MAESTRO!$B$3:$B$1000="PROVEEDORES")*(UPPER(MAESTRO!$L$3:$L$1000)="CONFIRMADO")),ROWS($A$3:A144))),"")</f>
        <v/>
      </c>
      <c r="D144" s="24" t="str">
        <f ca="1">IFERROR(INDEX(MAESTRO!D:D,_xludf.AGGREGATE(15,6,ROW(MAESTRO!$B$3:$B$1000)/((MAESTRO!$B$3:$B$1000="PROVEEDORES")*(UPPER(MAESTRO!$L$3:$L$1000)="CONFIRMADO")),ROWS($A$3:A144))),"")</f>
        <v/>
      </c>
      <c r="E144" s="24" t="str">
        <f ca="1">IFERROR(INDEX(MAESTRO!E:E,_xludf.AGGREGATE(15,6,ROW(MAESTRO!$B$3:$B$1000)/((MAESTRO!$B$3:$B$1000="PROVEEDORES")*(UPPER(MAESTRO!$L$3:$L$1000)="CONFIRMADO")),ROWS($A$3:A144))),"")</f>
        <v/>
      </c>
      <c r="F144" s="24" t="str">
        <f ca="1">IFERROR(INDEX(MAESTRO!F:F,_xludf.AGGREGATE(15,6,ROW(MAESTRO!$B$3:$B$1000)/((MAESTRO!$B$3:$B$1000="PROVEEDORES")*(UPPER(MAESTRO!$L$3:$L$1000)="CONFIRMADO")),ROWS($A$3:A144))),"")</f>
        <v/>
      </c>
      <c r="G144" s="24" t="str">
        <f ca="1">IFERROR(INDEX(MAESTRO!G:G,_xludf.AGGREGATE(15,6,ROW(MAESTRO!$B$3:$B$1000)/((MAESTRO!$B$3:$B$1000="PROVEEDORES")*(UPPER(MAESTRO!$L$3:$L$1000)="CONFIRMADO")),ROWS($A$3:A144))),"")</f>
        <v/>
      </c>
      <c r="H144" s="24" t="str">
        <f ca="1">IFERROR(INDEX(MAESTRO!H:H,_xludf.AGGREGATE(15,6,ROW(MAESTRO!$B$3:$B$1000)/((MAESTRO!$B$3:$B$1000="PROVEEDORES")*(UPPER(MAESTRO!$L$3:$L$1000)="CONFIRMADO")),ROWS($A$3:A144))),"")</f>
        <v/>
      </c>
      <c r="I144" s="24" t="str">
        <f ca="1">IFERROR(INDEX(MAESTRO!I:I,_xludf.AGGREGATE(15,6,ROW(MAESTRO!$B$3:$B$1000)/((MAESTRO!$B$3:$B$1000="PROVEEDORES")*(UPPER(MAESTRO!$L$3:$L$1000)="CONFIRMADO")),ROWS($A$3:A144))),"")</f>
        <v/>
      </c>
      <c r="J144" s="24" t="str">
        <f ca="1">IFERROR(INDEX(MAESTRO!J:J,_xludf.AGGREGATE(15,6,ROW(MAESTRO!$B$3:$B$1000)/((MAESTRO!$B$3:$B$1000="PROVEEDORES")*(UPPER(MAESTRO!$L$3:$L$1000)="CONFIRMADO")),ROWS($A$3:A144))),"")</f>
        <v/>
      </c>
      <c r="K144" s="24" t="str">
        <f ca="1">IFERROR(INDEX(MAESTRO!K:K,_xludf.AGGREGATE(15,6,ROW(MAESTRO!$B$3:$B$1000)/((MAESTRO!$B$3:$B$1000="PROVEEDORES")*(UPPER(MAESTRO!$L$3:$L$1000)="CONFIRMADO")),ROWS($A$3:A144))),"")</f>
        <v/>
      </c>
      <c r="L144" s="24" t="str">
        <f ca="1">IFERROR(INDEX(MAESTRO!L:L,_xludf.AGGREGATE(15,6,ROW(MAESTRO!$B$3:$B$1000)/((MAESTRO!$B$3:$B$1000="PROVEEDORES")*(UPPER(MAESTRO!$L$3:$L$1000)="CONFIRMADO")),ROWS($A$3:A144))),"")</f>
        <v/>
      </c>
      <c r="M144" s="24" t="str">
        <f ca="1">IFERROR(INDEX(MAESTRO!M:M,_xludf.AGGREGATE(15,6,ROW(MAESTRO!$B$3:$B$1000)/((MAESTRO!$B$3:$B$1000="PROVEEDORES")*(UPPER(MAESTRO!$L$3:$L$1000)="CONFIRMADO")),ROWS($A$3:A144))),"")</f>
        <v/>
      </c>
      <c r="N144" s="24" t="str">
        <f ca="1">IFERROR(INDEX(MAESTRO!N:N,_xludf.AGGREGATE(15,6,ROW(MAESTRO!$B$3:$B$1000)/((MAESTRO!$B$3:$B$1000="PROVEEDORES")*(UPPER(MAESTRO!$L$3:$L$1000)="CONFIRMADO")),ROWS($A$3:A144))),"")</f>
        <v/>
      </c>
      <c r="O144" s="24" t="str">
        <f ca="1">IFERROR(INDEX(MAESTRO!O:O,_xludf.AGGREGATE(15,6,ROW(MAESTRO!$B$3:$B$1000)/((MAESTRO!$B$3:$B$1000="PROVEEDORES")*(UPPER(MAESTRO!$L$3:$L$1000)="CONFIRMADO")),ROWS($A$3:A144))),"")</f>
        <v/>
      </c>
      <c r="P144" s="24" t="str">
        <f ca="1">IFERROR(INDEX(MAESTRO!P:P,_xludf.AGGREGATE(15,6,ROW(MAESTRO!$B$3:$B$1000)/((MAESTRO!$B$3:$B$1000="PROVEEDORES")*(UPPER(MAESTRO!$L$3:$L$1000)="CONFIRMADO")),ROWS($A$3:A144))),"")</f>
        <v/>
      </c>
      <c r="Q144" s="24" t="str">
        <f ca="1">IFERROR(INDEX(MAESTRO!Q:Q,_xludf.AGGREGATE(15,6,ROW(MAESTRO!$B$3:$B$1000)/((MAESTRO!$B$3:$B$1000="PROVEEDORES")*(UPPER(MAESTRO!$L$3:$L$1000)="CONFIRMADO")),ROWS($A$3:A144))),"")</f>
        <v/>
      </c>
      <c r="R144" s="24" t="str">
        <f ca="1">IFERROR(INDEX(MAESTRO!R:R,_xludf.AGGREGATE(15,6,ROW(MAESTRO!$B$3:$B$1000)/((MAESTRO!$B$3:$B$1000="PROVEEDORES")*(UPPER(MAESTRO!$L$3:$L$1000)="CONFIRMADO")),ROWS($A$3:A144))),"")</f>
        <v/>
      </c>
      <c r="S144" s="24" t="str">
        <f ca="1">IFERROR(INDEX(MAESTRO!S:S,_xludf.AGGREGATE(15,6,ROW(MAESTRO!$B$3:$B$1000)/((MAESTRO!$B$3:$B$1000="PROVEEDORES")*(UPPER(MAESTRO!$L$3:$L$1000)="CONFIRMADO")),ROWS($A$3:A144))),"")</f>
        <v/>
      </c>
      <c r="T144" s="24" t="str">
        <f ca="1">IFERROR(INDEX(MAESTRO!T:T,_xludf.AGGREGATE(15,6,ROW(MAESTRO!$B$3:$B$1000)/((MAESTRO!$B$3:$B$1000="PROVEEDORES")*(UPPER(MAESTRO!$L$3:$L$1000)="CONFIRMADO")),ROWS($A$3:A144))),"")</f>
        <v/>
      </c>
      <c r="U144" s="24" t="str">
        <f ca="1">IFERROR(INDEX(MAESTRO!U:U,_xludf.AGGREGATE(15,6,ROW(MAESTRO!$B$3:$B$1000)/((MAESTRO!$B$3:$B$1000="PROVEEDORES")*(UPPER(MAESTRO!$L$3:$L$1000)="CONFIRMADO")),ROWS($A$3:A144))),"")</f>
        <v/>
      </c>
      <c r="V144" s="24" t="str">
        <f ca="1">IFERROR(INDEX(MAESTRO!V:V,_xludf.AGGREGATE(15,6,ROW(MAESTRO!$B$3:$B$1000)/((MAESTRO!$B$3:$B$1000="PROVEEDORES")*(UPPER(MAESTRO!$L$3:$L$1000)="CONFIRMADO")),ROWS($A$3:A144))),"")</f>
        <v/>
      </c>
      <c r="W144" s="24" t="str">
        <f ca="1">IFERROR(INDEX(MAESTRO!W:W,_xludf.AGGREGATE(15,6,ROW(MAESTRO!$B$3:$B$1000)/((MAESTRO!$B$3:$B$1000="PROVEEDORES")*(UPPER(MAESTRO!$L$3:$L$1000)="CONFIRMADO")),ROWS($A$3:A144))),"")</f>
        <v/>
      </c>
      <c r="X144" s="24" t="str">
        <f ca="1">IFERROR(INDEX(MAESTRO!X:X,_xludf.AGGREGATE(15,6,ROW(MAESTRO!$B$3:$B$1000)/((MAESTRO!$B$3:$B$1000="PROVEEDORES")*(UPPER(MAESTRO!$L$3:$L$1000)="CONFIRMADO")),ROWS($A$3:A144))),"")</f>
        <v/>
      </c>
    </row>
    <row r="145" spans="1:24" ht="22.05" customHeight="1">
      <c r="A145" s="10" t="str">
        <f ca="1">IFERROR(INDEX(MAESTRO!A:A,_xludf.AGGREGATE(15,6,ROW(MAESTRO!$B$3:$B$1000)/((MAESTRO!$B$3:$B$1000="PROVEEDORES")*(UPPER(MAESTRO!$L$3:$L$1000)="CONFIRMADO")),ROWS($A$3:A145))),"")</f>
        <v/>
      </c>
      <c r="B145" s="10" t="str">
        <f ca="1">IFERROR(INDEX(MAESTRO!B:B,_xludf.AGGREGATE(15,6,ROW(MAESTRO!$B$3:$B$1000)/((MAESTRO!$B$3:$B$1000="PROVEEDORES")*(UPPER(MAESTRO!$L$3:$L$1000)="CONFIRMADO")),ROWS($A$3:A145))),"")</f>
        <v/>
      </c>
      <c r="C145" s="10" t="str">
        <f ca="1">IFERROR(INDEX(MAESTRO!C:C,_xludf.AGGREGATE(15,6,ROW(MAESTRO!$B$3:$B$1000)/((MAESTRO!$B$3:$B$1000="PROVEEDORES")*(UPPER(MAESTRO!$L$3:$L$1000)="CONFIRMADO")),ROWS($A$3:A145))),"")</f>
        <v/>
      </c>
      <c r="D145" s="10" t="str">
        <f ca="1">IFERROR(INDEX(MAESTRO!D:D,_xludf.AGGREGATE(15,6,ROW(MAESTRO!$B$3:$B$1000)/((MAESTRO!$B$3:$B$1000="PROVEEDORES")*(UPPER(MAESTRO!$L$3:$L$1000)="CONFIRMADO")),ROWS($A$3:A145))),"")</f>
        <v/>
      </c>
      <c r="E145" s="10" t="str">
        <f ca="1">IFERROR(INDEX(MAESTRO!E:E,_xludf.AGGREGATE(15,6,ROW(MAESTRO!$B$3:$B$1000)/((MAESTRO!$B$3:$B$1000="PROVEEDORES")*(UPPER(MAESTRO!$L$3:$L$1000)="CONFIRMADO")),ROWS($A$3:A145))),"")</f>
        <v/>
      </c>
      <c r="F145" s="10" t="str">
        <f ca="1">IFERROR(INDEX(MAESTRO!F:F,_xludf.AGGREGATE(15,6,ROW(MAESTRO!$B$3:$B$1000)/((MAESTRO!$B$3:$B$1000="PROVEEDORES")*(UPPER(MAESTRO!$L$3:$L$1000)="CONFIRMADO")),ROWS($A$3:A145))),"")</f>
        <v/>
      </c>
      <c r="G145" s="10" t="str">
        <f ca="1">IFERROR(INDEX(MAESTRO!G:G,_xludf.AGGREGATE(15,6,ROW(MAESTRO!$B$3:$B$1000)/((MAESTRO!$B$3:$B$1000="PROVEEDORES")*(UPPER(MAESTRO!$L$3:$L$1000)="CONFIRMADO")),ROWS($A$3:A145))),"")</f>
        <v/>
      </c>
      <c r="H145" s="10" t="str">
        <f ca="1">IFERROR(INDEX(MAESTRO!H:H,_xludf.AGGREGATE(15,6,ROW(MAESTRO!$B$3:$B$1000)/((MAESTRO!$B$3:$B$1000="PROVEEDORES")*(UPPER(MAESTRO!$L$3:$L$1000)="CONFIRMADO")),ROWS($A$3:A145))),"")</f>
        <v/>
      </c>
      <c r="I145" s="10" t="str">
        <f ca="1">IFERROR(INDEX(MAESTRO!I:I,_xludf.AGGREGATE(15,6,ROW(MAESTRO!$B$3:$B$1000)/((MAESTRO!$B$3:$B$1000="PROVEEDORES")*(UPPER(MAESTRO!$L$3:$L$1000)="CONFIRMADO")),ROWS($A$3:A145))),"")</f>
        <v/>
      </c>
      <c r="J145" s="10" t="str">
        <f ca="1">IFERROR(INDEX(MAESTRO!J:J,_xludf.AGGREGATE(15,6,ROW(MAESTRO!$B$3:$B$1000)/((MAESTRO!$B$3:$B$1000="PROVEEDORES")*(UPPER(MAESTRO!$L$3:$L$1000)="CONFIRMADO")),ROWS($A$3:A145))),"")</f>
        <v/>
      </c>
      <c r="K145" s="10" t="str">
        <f ca="1">IFERROR(INDEX(MAESTRO!K:K,_xludf.AGGREGATE(15,6,ROW(MAESTRO!$B$3:$B$1000)/((MAESTRO!$B$3:$B$1000="PROVEEDORES")*(UPPER(MAESTRO!$L$3:$L$1000)="CONFIRMADO")),ROWS($A$3:A145))),"")</f>
        <v/>
      </c>
      <c r="L145" s="10" t="str">
        <f ca="1">IFERROR(INDEX(MAESTRO!L:L,_xludf.AGGREGATE(15,6,ROW(MAESTRO!$B$3:$B$1000)/((MAESTRO!$B$3:$B$1000="PROVEEDORES")*(UPPER(MAESTRO!$L$3:$L$1000)="CONFIRMADO")),ROWS($A$3:A145))),"")</f>
        <v/>
      </c>
      <c r="M145" s="10" t="str">
        <f ca="1">IFERROR(INDEX(MAESTRO!M:M,_xludf.AGGREGATE(15,6,ROW(MAESTRO!$B$3:$B$1000)/((MAESTRO!$B$3:$B$1000="PROVEEDORES")*(UPPER(MAESTRO!$L$3:$L$1000)="CONFIRMADO")),ROWS($A$3:A145))),"")</f>
        <v/>
      </c>
      <c r="N145" s="10" t="str">
        <f ca="1">IFERROR(INDEX(MAESTRO!N:N,_xludf.AGGREGATE(15,6,ROW(MAESTRO!$B$3:$B$1000)/((MAESTRO!$B$3:$B$1000="PROVEEDORES")*(UPPER(MAESTRO!$L$3:$L$1000)="CONFIRMADO")),ROWS($A$3:A145))),"")</f>
        <v/>
      </c>
      <c r="O145" s="10" t="str">
        <f ca="1">IFERROR(INDEX(MAESTRO!O:O,_xludf.AGGREGATE(15,6,ROW(MAESTRO!$B$3:$B$1000)/((MAESTRO!$B$3:$B$1000="PROVEEDORES")*(UPPER(MAESTRO!$L$3:$L$1000)="CONFIRMADO")),ROWS($A$3:A145))),"")</f>
        <v/>
      </c>
      <c r="P145" s="10" t="str">
        <f ca="1">IFERROR(INDEX(MAESTRO!P:P,_xludf.AGGREGATE(15,6,ROW(MAESTRO!$B$3:$B$1000)/((MAESTRO!$B$3:$B$1000="PROVEEDORES")*(UPPER(MAESTRO!$L$3:$L$1000)="CONFIRMADO")),ROWS($A$3:A145))),"")</f>
        <v/>
      </c>
      <c r="Q145" s="10" t="str">
        <f ca="1">IFERROR(INDEX(MAESTRO!Q:Q,_xludf.AGGREGATE(15,6,ROW(MAESTRO!$B$3:$B$1000)/((MAESTRO!$B$3:$B$1000="PROVEEDORES")*(UPPER(MAESTRO!$L$3:$L$1000)="CONFIRMADO")),ROWS($A$3:A145))),"")</f>
        <v/>
      </c>
      <c r="R145" s="10" t="str">
        <f ca="1">IFERROR(INDEX(MAESTRO!R:R,_xludf.AGGREGATE(15,6,ROW(MAESTRO!$B$3:$B$1000)/((MAESTRO!$B$3:$B$1000="PROVEEDORES")*(UPPER(MAESTRO!$L$3:$L$1000)="CONFIRMADO")),ROWS($A$3:A145))),"")</f>
        <v/>
      </c>
      <c r="S145" s="10" t="str">
        <f ca="1">IFERROR(INDEX(MAESTRO!S:S,_xludf.AGGREGATE(15,6,ROW(MAESTRO!$B$3:$B$1000)/((MAESTRO!$B$3:$B$1000="PROVEEDORES")*(UPPER(MAESTRO!$L$3:$L$1000)="CONFIRMADO")),ROWS($A$3:A145))),"")</f>
        <v/>
      </c>
      <c r="T145" s="10" t="str">
        <f ca="1">IFERROR(INDEX(MAESTRO!T:T,_xludf.AGGREGATE(15,6,ROW(MAESTRO!$B$3:$B$1000)/((MAESTRO!$B$3:$B$1000="PROVEEDORES")*(UPPER(MAESTRO!$L$3:$L$1000)="CONFIRMADO")),ROWS($A$3:A145))),"")</f>
        <v/>
      </c>
      <c r="U145" s="10" t="str">
        <f ca="1">IFERROR(INDEX(MAESTRO!U:U,_xludf.AGGREGATE(15,6,ROW(MAESTRO!$B$3:$B$1000)/((MAESTRO!$B$3:$B$1000="PROVEEDORES")*(UPPER(MAESTRO!$L$3:$L$1000)="CONFIRMADO")),ROWS($A$3:A145))),"")</f>
        <v/>
      </c>
      <c r="V145" s="10" t="str">
        <f ca="1">IFERROR(INDEX(MAESTRO!V:V,_xludf.AGGREGATE(15,6,ROW(MAESTRO!$B$3:$B$1000)/((MAESTRO!$B$3:$B$1000="PROVEEDORES")*(UPPER(MAESTRO!$L$3:$L$1000)="CONFIRMADO")),ROWS($A$3:A145))),"")</f>
        <v/>
      </c>
      <c r="W145" s="10" t="str">
        <f ca="1">IFERROR(INDEX(MAESTRO!W:W,_xludf.AGGREGATE(15,6,ROW(MAESTRO!$B$3:$B$1000)/((MAESTRO!$B$3:$B$1000="PROVEEDORES")*(UPPER(MAESTRO!$L$3:$L$1000)="CONFIRMADO")),ROWS($A$3:A145))),"")</f>
        <v/>
      </c>
      <c r="X145" s="10" t="str">
        <f ca="1">IFERROR(INDEX(MAESTRO!X:X,_xludf.AGGREGATE(15,6,ROW(MAESTRO!$B$3:$B$1000)/((MAESTRO!$B$3:$B$1000="PROVEEDORES")*(UPPER(MAESTRO!$L$3:$L$1000)="CONFIRMADO")),ROWS($A$3:A145))),"")</f>
        <v/>
      </c>
    </row>
    <row r="146" spans="1:24" ht="22.05" customHeight="1">
      <c r="A146" s="24" t="str">
        <f ca="1">IFERROR(INDEX(MAESTRO!A:A,_xludf.AGGREGATE(15,6,ROW(MAESTRO!$B$3:$B$1000)/((MAESTRO!$B$3:$B$1000="PROVEEDORES")*(UPPER(MAESTRO!$L$3:$L$1000)="CONFIRMADO")),ROWS($A$3:A146))),"")</f>
        <v/>
      </c>
      <c r="B146" s="24" t="str">
        <f ca="1">IFERROR(INDEX(MAESTRO!B:B,_xludf.AGGREGATE(15,6,ROW(MAESTRO!$B$3:$B$1000)/((MAESTRO!$B$3:$B$1000="PROVEEDORES")*(UPPER(MAESTRO!$L$3:$L$1000)="CONFIRMADO")),ROWS($A$3:A146))),"")</f>
        <v/>
      </c>
      <c r="C146" s="24" t="str">
        <f ca="1">IFERROR(INDEX(MAESTRO!C:C,_xludf.AGGREGATE(15,6,ROW(MAESTRO!$B$3:$B$1000)/((MAESTRO!$B$3:$B$1000="PROVEEDORES")*(UPPER(MAESTRO!$L$3:$L$1000)="CONFIRMADO")),ROWS($A$3:A146))),"")</f>
        <v/>
      </c>
      <c r="D146" s="24" t="str">
        <f ca="1">IFERROR(INDEX(MAESTRO!D:D,_xludf.AGGREGATE(15,6,ROW(MAESTRO!$B$3:$B$1000)/((MAESTRO!$B$3:$B$1000="PROVEEDORES")*(UPPER(MAESTRO!$L$3:$L$1000)="CONFIRMADO")),ROWS($A$3:A146))),"")</f>
        <v/>
      </c>
      <c r="E146" s="24" t="str">
        <f ca="1">IFERROR(INDEX(MAESTRO!E:E,_xludf.AGGREGATE(15,6,ROW(MAESTRO!$B$3:$B$1000)/((MAESTRO!$B$3:$B$1000="PROVEEDORES")*(UPPER(MAESTRO!$L$3:$L$1000)="CONFIRMADO")),ROWS($A$3:A146))),"")</f>
        <v/>
      </c>
      <c r="F146" s="24" t="str">
        <f ca="1">IFERROR(INDEX(MAESTRO!F:F,_xludf.AGGREGATE(15,6,ROW(MAESTRO!$B$3:$B$1000)/((MAESTRO!$B$3:$B$1000="PROVEEDORES")*(UPPER(MAESTRO!$L$3:$L$1000)="CONFIRMADO")),ROWS($A$3:A146))),"")</f>
        <v/>
      </c>
      <c r="G146" s="24" t="str">
        <f ca="1">IFERROR(INDEX(MAESTRO!G:G,_xludf.AGGREGATE(15,6,ROW(MAESTRO!$B$3:$B$1000)/((MAESTRO!$B$3:$B$1000="PROVEEDORES")*(UPPER(MAESTRO!$L$3:$L$1000)="CONFIRMADO")),ROWS($A$3:A146))),"")</f>
        <v/>
      </c>
      <c r="H146" s="24" t="str">
        <f ca="1">IFERROR(INDEX(MAESTRO!H:H,_xludf.AGGREGATE(15,6,ROW(MAESTRO!$B$3:$B$1000)/((MAESTRO!$B$3:$B$1000="PROVEEDORES")*(UPPER(MAESTRO!$L$3:$L$1000)="CONFIRMADO")),ROWS($A$3:A146))),"")</f>
        <v/>
      </c>
      <c r="I146" s="24" t="str">
        <f ca="1">IFERROR(INDEX(MAESTRO!I:I,_xludf.AGGREGATE(15,6,ROW(MAESTRO!$B$3:$B$1000)/((MAESTRO!$B$3:$B$1000="PROVEEDORES")*(UPPER(MAESTRO!$L$3:$L$1000)="CONFIRMADO")),ROWS($A$3:A146))),"")</f>
        <v/>
      </c>
      <c r="J146" s="24" t="str">
        <f ca="1">IFERROR(INDEX(MAESTRO!J:J,_xludf.AGGREGATE(15,6,ROW(MAESTRO!$B$3:$B$1000)/((MAESTRO!$B$3:$B$1000="PROVEEDORES")*(UPPER(MAESTRO!$L$3:$L$1000)="CONFIRMADO")),ROWS($A$3:A146))),"")</f>
        <v/>
      </c>
      <c r="K146" s="24" t="str">
        <f ca="1">IFERROR(INDEX(MAESTRO!K:K,_xludf.AGGREGATE(15,6,ROW(MAESTRO!$B$3:$B$1000)/((MAESTRO!$B$3:$B$1000="PROVEEDORES")*(UPPER(MAESTRO!$L$3:$L$1000)="CONFIRMADO")),ROWS($A$3:A146))),"")</f>
        <v/>
      </c>
      <c r="L146" s="24" t="str">
        <f ca="1">IFERROR(INDEX(MAESTRO!L:L,_xludf.AGGREGATE(15,6,ROW(MAESTRO!$B$3:$B$1000)/((MAESTRO!$B$3:$B$1000="PROVEEDORES")*(UPPER(MAESTRO!$L$3:$L$1000)="CONFIRMADO")),ROWS($A$3:A146))),"")</f>
        <v/>
      </c>
      <c r="M146" s="24" t="str">
        <f ca="1">IFERROR(INDEX(MAESTRO!M:M,_xludf.AGGREGATE(15,6,ROW(MAESTRO!$B$3:$B$1000)/((MAESTRO!$B$3:$B$1000="PROVEEDORES")*(UPPER(MAESTRO!$L$3:$L$1000)="CONFIRMADO")),ROWS($A$3:A146))),"")</f>
        <v/>
      </c>
      <c r="N146" s="24" t="str">
        <f ca="1">IFERROR(INDEX(MAESTRO!N:N,_xludf.AGGREGATE(15,6,ROW(MAESTRO!$B$3:$B$1000)/((MAESTRO!$B$3:$B$1000="PROVEEDORES")*(UPPER(MAESTRO!$L$3:$L$1000)="CONFIRMADO")),ROWS($A$3:A146))),"")</f>
        <v/>
      </c>
      <c r="O146" s="24" t="str">
        <f ca="1">IFERROR(INDEX(MAESTRO!O:O,_xludf.AGGREGATE(15,6,ROW(MAESTRO!$B$3:$B$1000)/((MAESTRO!$B$3:$B$1000="PROVEEDORES")*(UPPER(MAESTRO!$L$3:$L$1000)="CONFIRMADO")),ROWS($A$3:A146))),"")</f>
        <v/>
      </c>
      <c r="P146" s="24" t="str">
        <f ca="1">IFERROR(INDEX(MAESTRO!P:P,_xludf.AGGREGATE(15,6,ROW(MAESTRO!$B$3:$B$1000)/((MAESTRO!$B$3:$B$1000="PROVEEDORES")*(UPPER(MAESTRO!$L$3:$L$1000)="CONFIRMADO")),ROWS($A$3:A146))),"")</f>
        <v/>
      </c>
      <c r="Q146" s="24" t="str">
        <f ca="1">IFERROR(INDEX(MAESTRO!Q:Q,_xludf.AGGREGATE(15,6,ROW(MAESTRO!$B$3:$B$1000)/((MAESTRO!$B$3:$B$1000="PROVEEDORES")*(UPPER(MAESTRO!$L$3:$L$1000)="CONFIRMADO")),ROWS($A$3:A146))),"")</f>
        <v/>
      </c>
      <c r="R146" s="24" t="str">
        <f ca="1">IFERROR(INDEX(MAESTRO!R:R,_xludf.AGGREGATE(15,6,ROW(MAESTRO!$B$3:$B$1000)/((MAESTRO!$B$3:$B$1000="PROVEEDORES")*(UPPER(MAESTRO!$L$3:$L$1000)="CONFIRMADO")),ROWS($A$3:A146))),"")</f>
        <v/>
      </c>
      <c r="S146" s="24" t="str">
        <f ca="1">IFERROR(INDEX(MAESTRO!S:S,_xludf.AGGREGATE(15,6,ROW(MAESTRO!$B$3:$B$1000)/((MAESTRO!$B$3:$B$1000="PROVEEDORES")*(UPPER(MAESTRO!$L$3:$L$1000)="CONFIRMADO")),ROWS($A$3:A146))),"")</f>
        <v/>
      </c>
      <c r="T146" s="24" t="str">
        <f ca="1">IFERROR(INDEX(MAESTRO!T:T,_xludf.AGGREGATE(15,6,ROW(MAESTRO!$B$3:$B$1000)/((MAESTRO!$B$3:$B$1000="PROVEEDORES")*(UPPER(MAESTRO!$L$3:$L$1000)="CONFIRMADO")),ROWS($A$3:A146))),"")</f>
        <v/>
      </c>
      <c r="U146" s="24" t="str">
        <f ca="1">IFERROR(INDEX(MAESTRO!U:U,_xludf.AGGREGATE(15,6,ROW(MAESTRO!$B$3:$B$1000)/((MAESTRO!$B$3:$B$1000="PROVEEDORES")*(UPPER(MAESTRO!$L$3:$L$1000)="CONFIRMADO")),ROWS($A$3:A146))),"")</f>
        <v/>
      </c>
      <c r="V146" s="24" t="str">
        <f ca="1">IFERROR(INDEX(MAESTRO!V:V,_xludf.AGGREGATE(15,6,ROW(MAESTRO!$B$3:$B$1000)/((MAESTRO!$B$3:$B$1000="PROVEEDORES")*(UPPER(MAESTRO!$L$3:$L$1000)="CONFIRMADO")),ROWS($A$3:A146))),"")</f>
        <v/>
      </c>
      <c r="W146" s="24" t="str">
        <f ca="1">IFERROR(INDEX(MAESTRO!W:W,_xludf.AGGREGATE(15,6,ROW(MAESTRO!$B$3:$B$1000)/((MAESTRO!$B$3:$B$1000="PROVEEDORES")*(UPPER(MAESTRO!$L$3:$L$1000)="CONFIRMADO")),ROWS($A$3:A146))),"")</f>
        <v/>
      </c>
      <c r="X146" s="24" t="str">
        <f ca="1">IFERROR(INDEX(MAESTRO!X:X,_xludf.AGGREGATE(15,6,ROW(MAESTRO!$B$3:$B$1000)/((MAESTRO!$B$3:$B$1000="PROVEEDORES")*(UPPER(MAESTRO!$L$3:$L$1000)="CONFIRMADO")),ROWS($A$3:A146))),"")</f>
        <v/>
      </c>
    </row>
    <row r="147" spans="1:24" ht="22.05" customHeight="1">
      <c r="A147" s="10" t="str">
        <f ca="1">IFERROR(INDEX(MAESTRO!A:A,_xludf.AGGREGATE(15,6,ROW(MAESTRO!$B$3:$B$1000)/((MAESTRO!$B$3:$B$1000="PROVEEDORES")*(UPPER(MAESTRO!$L$3:$L$1000)="CONFIRMADO")),ROWS($A$3:A147))),"")</f>
        <v/>
      </c>
      <c r="B147" s="10" t="str">
        <f ca="1">IFERROR(INDEX(MAESTRO!B:B,_xludf.AGGREGATE(15,6,ROW(MAESTRO!$B$3:$B$1000)/((MAESTRO!$B$3:$B$1000="PROVEEDORES")*(UPPER(MAESTRO!$L$3:$L$1000)="CONFIRMADO")),ROWS($A$3:A147))),"")</f>
        <v/>
      </c>
      <c r="C147" s="10" t="str">
        <f ca="1">IFERROR(INDEX(MAESTRO!C:C,_xludf.AGGREGATE(15,6,ROW(MAESTRO!$B$3:$B$1000)/((MAESTRO!$B$3:$B$1000="PROVEEDORES")*(UPPER(MAESTRO!$L$3:$L$1000)="CONFIRMADO")),ROWS($A$3:A147))),"")</f>
        <v/>
      </c>
      <c r="D147" s="10" t="str">
        <f ca="1">IFERROR(INDEX(MAESTRO!D:D,_xludf.AGGREGATE(15,6,ROW(MAESTRO!$B$3:$B$1000)/((MAESTRO!$B$3:$B$1000="PROVEEDORES")*(UPPER(MAESTRO!$L$3:$L$1000)="CONFIRMADO")),ROWS($A$3:A147))),"")</f>
        <v/>
      </c>
      <c r="E147" s="10" t="str">
        <f ca="1">IFERROR(INDEX(MAESTRO!E:E,_xludf.AGGREGATE(15,6,ROW(MAESTRO!$B$3:$B$1000)/((MAESTRO!$B$3:$B$1000="PROVEEDORES")*(UPPER(MAESTRO!$L$3:$L$1000)="CONFIRMADO")),ROWS($A$3:A147))),"")</f>
        <v/>
      </c>
      <c r="F147" s="10" t="str">
        <f ca="1">IFERROR(INDEX(MAESTRO!F:F,_xludf.AGGREGATE(15,6,ROW(MAESTRO!$B$3:$B$1000)/((MAESTRO!$B$3:$B$1000="PROVEEDORES")*(UPPER(MAESTRO!$L$3:$L$1000)="CONFIRMADO")),ROWS($A$3:A147))),"")</f>
        <v/>
      </c>
      <c r="G147" s="10" t="str">
        <f ca="1">IFERROR(INDEX(MAESTRO!G:G,_xludf.AGGREGATE(15,6,ROW(MAESTRO!$B$3:$B$1000)/((MAESTRO!$B$3:$B$1000="PROVEEDORES")*(UPPER(MAESTRO!$L$3:$L$1000)="CONFIRMADO")),ROWS($A$3:A147))),"")</f>
        <v/>
      </c>
      <c r="H147" s="10" t="str">
        <f ca="1">IFERROR(INDEX(MAESTRO!H:H,_xludf.AGGREGATE(15,6,ROW(MAESTRO!$B$3:$B$1000)/((MAESTRO!$B$3:$B$1000="PROVEEDORES")*(UPPER(MAESTRO!$L$3:$L$1000)="CONFIRMADO")),ROWS($A$3:A147))),"")</f>
        <v/>
      </c>
      <c r="I147" s="10" t="str">
        <f ca="1">IFERROR(INDEX(MAESTRO!I:I,_xludf.AGGREGATE(15,6,ROW(MAESTRO!$B$3:$B$1000)/((MAESTRO!$B$3:$B$1000="PROVEEDORES")*(UPPER(MAESTRO!$L$3:$L$1000)="CONFIRMADO")),ROWS($A$3:A147))),"")</f>
        <v/>
      </c>
      <c r="J147" s="10" t="str">
        <f ca="1">IFERROR(INDEX(MAESTRO!J:J,_xludf.AGGREGATE(15,6,ROW(MAESTRO!$B$3:$B$1000)/((MAESTRO!$B$3:$B$1000="PROVEEDORES")*(UPPER(MAESTRO!$L$3:$L$1000)="CONFIRMADO")),ROWS($A$3:A147))),"")</f>
        <v/>
      </c>
      <c r="K147" s="10" t="str">
        <f ca="1">IFERROR(INDEX(MAESTRO!K:K,_xludf.AGGREGATE(15,6,ROW(MAESTRO!$B$3:$B$1000)/((MAESTRO!$B$3:$B$1000="PROVEEDORES")*(UPPER(MAESTRO!$L$3:$L$1000)="CONFIRMADO")),ROWS($A$3:A147))),"")</f>
        <v/>
      </c>
      <c r="L147" s="10" t="str">
        <f ca="1">IFERROR(INDEX(MAESTRO!L:L,_xludf.AGGREGATE(15,6,ROW(MAESTRO!$B$3:$B$1000)/((MAESTRO!$B$3:$B$1000="PROVEEDORES")*(UPPER(MAESTRO!$L$3:$L$1000)="CONFIRMADO")),ROWS($A$3:A147))),"")</f>
        <v/>
      </c>
      <c r="M147" s="10" t="str">
        <f ca="1">IFERROR(INDEX(MAESTRO!M:M,_xludf.AGGREGATE(15,6,ROW(MAESTRO!$B$3:$B$1000)/((MAESTRO!$B$3:$B$1000="PROVEEDORES")*(UPPER(MAESTRO!$L$3:$L$1000)="CONFIRMADO")),ROWS($A$3:A147))),"")</f>
        <v/>
      </c>
      <c r="N147" s="10" t="str">
        <f ca="1">IFERROR(INDEX(MAESTRO!N:N,_xludf.AGGREGATE(15,6,ROW(MAESTRO!$B$3:$B$1000)/((MAESTRO!$B$3:$B$1000="PROVEEDORES")*(UPPER(MAESTRO!$L$3:$L$1000)="CONFIRMADO")),ROWS($A$3:A147))),"")</f>
        <v/>
      </c>
      <c r="O147" s="10" t="str">
        <f ca="1">IFERROR(INDEX(MAESTRO!O:O,_xludf.AGGREGATE(15,6,ROW(MAESTRO!$B$3:$B$1000)/((MAESTRO!$B$3:$B$1000="PROVEEDORES")*(UPPER(MAESTRO!$L$3:$L$1000)="CONFIRMADO")),ROWS($A$3:A147))),"")</f>
        <v/>
      </c>
      <c r="P147" s="10" t="str">
        <f ca="1">IFERROR(INDEX(MAESTRO!P:P,_xludf.AGGREGATE(15,6,ROW(MAESTRO!$B$3:$B$1000)/((MAESTRO!$B$3:$B$1000="PROVEEDORES")*(UPPER(MAESTRO!$L$3:$L$1000)="CONFIRMADO")),ROWS($A$3:A147))),"")</f>
        <v/>
      </c>
      <c r="Q147" s="10" t="str">
        <f ca="1">IFERROR(INDEX(MAESTRO!Q:Q,_xludf.AGGREGATE(15,6,ROW(MAESTRO!$B$3:$B$1000)/((MAESTRO!$B$3:$B$1000="PROVEEDORES")*(UPPER(MAESTRO!$L$3:$L$1000)="CONFIRMADO")),ROWS($A$3:A147))),"")</f>
        <v/>
      </c>
      <c r="R147" s="10" t="str">
        <f ca="1">IFERROR(INDEX(MAESTRO!R:R,_xludf.AGGREGATE(15,6,ROW(MAESTRO!$B$3:$B$1000)/((MAESTRO!$B$3:$B$1000="PROVEEDORES")*(UPPER(MAESTRO!$L$3:$L$1000)="CONFIRMADO")),ROWS($A$3:A147))),"")</f>
        <v/>
      </c>
      <c r="S147" s="10" t="str">
        <f ca="1">IFERROR(INDEX(MAESTRO!S:S,_xludf.AGGREGATE(15,6,ROW(MAESTRO!$B$3:$B$1000)/((MAESTRO!$B$3:$B$1000="PROVEEDORES")*(UPPER(MAESTRO!$L$3:$L$1000)="CONFIRMADO")),ROWS($A$3:A147))),"")</f>
        <v/>
      </c>
      <c r="T147" s="10" t="str">
        <f ca="1">IFERROR(INDEX(MAESTRO!T:T,_xludf.AGGREGATE(15,6,ROW(MAESTRO!$B$3:$B$1000)/((MAESTRO!$B$3:$B$1000="PROVEEDORES")*(UPPER(MAESTRO!$L$3:$L$1000)="CONFIRMADO")),ROWS($A$3:A147))),"")</f>
        <v/>
      </c>
      <c r="U147" s="10" t="str">
        <f ca="1">IFERROR(INDEX(MAESTRO!U:U,_xludf.AGGREGATE(15,6,ROW(MAESTRO!$B$3:$B$1000)/((MAESTRO!$B$3:$B$1000="PROVEEDORES")*(UPPER(MAESTRO!$L$3:$L$1000)="CONFIRMADO")),ROWS($A$3:A147))),"")</f>
        <v/>
      </c>
      <c r="V147" s="10" t="str">
        <f ca="1">IFERROR(INDEX(MAESTRO!V:V,_xludf.AGGREGATE(15,6,ROW(MAESTRO!$B$3:$B$1000)/((MAESTRO!$B$3:$B$1000="PROVEEDORES")*(UPPER(MAESTRO!$L$3:$L$1000)="CONFIRMADO")),ROWS($A$3:A147))),"")</f>
        <v/>
      </c>
      <c r="W147" s="10" t="str">
        <f ca="1">IFERROR(INDEX(MAESTRO!W:W,_xludf.AGGREGATE(15,6,ROW(MAESTRO!$B$3:$B$1000)/((MAESTRO!$B$3:$B$1000="PROVEEDORES")*(UPPER(MAESTRO!$L$3:$L$1000)="CONFIRMADO")),ROWS($A$3:A147))),"")</f>
        <v/>
      </c>
      <c r="X147" s="10" t="str">
        <f ca="1">IFERROR(INDEX(MAESTRO!X:X,_xludf.AGGREGATE(15,6,ROW(MAESTRO!$B$3:$B$1000)/((MAESTRO!$B$3:$B$1000="PROVEEDORES")*(UPPER(MAESTRO!$L$3:$L$1000)="CONFIRMADO")),ROWS($A$3:A147))),"")</f>
        <v/>
      </c>
    </row>
    <row r="148" spans="1:24" ht="22.05" customHeight="1">
      <c r="A148" s="24" t="str">
        <f ca="1">IFERROR(INDEX(MAESTRO!A:A,_xludf.AGGREGATE(15,6,ROW(MAESTRO!$B$3:$B$1000)/((MAESTRO!$B$3:$B$1000="PROVEEDORES")*(UPPER(MAESTRO!$L$3:$L$1000)="CONFIRMADO")),ROWS($A$3:A148))),"")</f>
        <v/>
      </c>
      <c r="B148" s="24" t="str">
        <f ca="1">IFERROR(INDEX(MAESTRO!B:B,_xludf.AGGREGATE(15,6,ROW(MAESTRO!$B$3:$B$1000)/((MAESTRO!$B$3:$B$1000="PROVEEDORES")*(UPPER(MAESTRO!$L$3:$L$1000)="CONFIRMADO")),ROWS($A$3:A148))),"")</f>
        <v/>
      </c>
      <c r="C148" s="24" t="str">
        <f ca="1">IFERROR(INDEX(MAESTRO!C:C,_xludf.AGGREGATE(15,6,ROW(MAESTRO!$B$3:$B$1000)/((MAESTRO!$B$3:$B$1000="PROVEEDORES")*(UPPER(MAESTRO!$L$3:$L$1000)="CONFIRMADO")),ROWS($A$3:A148))),"")</f>
        <v/>
      </c>
      <c r="D148" s="24" t="str">
        <f ca="1">IFERROR(INDEX(MAESTRO!D:D,_xludf.AGGREGATE(15,6,ROW(MAESTRO!$B$3:$B$1000)/((MAESTRO!$B$3:$B$1000="PROVEEDORES")*(UPPER(MAESTRO!$L$3:$L$1000)="CONFIRMADO")),ROWS($A$3:A148))),"")</f>
        <v/>
      </c>
      <c r="E148" s="24" t="str">
        <f ca="1">IFERROR(INDEX(MAESTRO!E:E,_xludf.AGGREGATE(15,6,ROW(MAESTRO!$B$3:$B$1000)/((MAESTRO!$B$3:$B$1000="PROVEEDORES")*(UPPER(MAESTRO!$L$3:$L$1000)="CONFIRMADO")),ROWS($A$3:A148))),"")</f>
        <v/>
      </c>
      <c r="F148" s="24" t="str">
        <f ca="1">IFERROR(INDEX(MAESTRO!F:F,_xludf.AGGREGATE(15,6,ROW(MAESTRO!$B$3:$B$1000)/((MAESTRO!$B$3:$B$1000="PROVEEDORES")*(UPPER(MAESTRO!$L$3:$L$1000)="CONFIRMADO")),ROWS($A$3:A148))),"")</f>
        <v/>
      </c>
      <c r="G148" s="24" t="str">
        <f ca="1">IFERROR(INDEX(MAESTRO!G:G,_xludf.AGGREGATE(15,6,ROW(MAESTRO!$B$3:$B$1000)/((MAESTRO!$B$3:$B$1000="PROVEEDORES")*(UPPER(MAESTRO!$L$3:$L$1000)="CONFIRMADO")),ROWS($A$3:A148))),"")</f>
        <v/>
      </c>
      <c r="H148" s="24" t="str">
        <f ca="1">IFERROR(INDEX(MAESTRO!H:H,_xludf.AGGREGATE(15,6,ROW(MAESTRO!$B$3:$B$1000)/((MAESTRO!$B$3:$B$1000="PROVEEDORES")*(UPPER(MAESTRO!$L$3:$L$1000)="CONFIRMADO")),ROWS($A$3:A148))),"")</f>
        <v/>
      </c>
      <c r="I148" s="24" t="str">
        <f ca="1">IFERROR(INDEX(MAESTRO!I:I,_xludf.AGGREGATE(15,6,ROW(MAESTRO!$B$3:$B$1000)/((MAESTRO!$B$3:$B$1000="PROVEEDORES")*(UPPER(MAESTRO!$L$3:$L$1000)="CONFIRMADO")),ROWS($A$3:A148))),"")</f>
        <v/>
      </c>
      <c r="J148" s="24" t="str">
        <f ca="1">IFERROR(INDEX(MAESTRO!J:J,_xludf.AGGREGATE(15,6,ROW(MAESTRO!$B$3:$B$1000)/((MAESTRO!$B$3:$B$1000="PROVEEDORES")*(UPPER(MAESTRO!$L$3:$L$1000)="CONFIRMADO")),ROWS($A$3:A148))),"")</f>
        <v/>
      </c>
      <c r="K148" s="24" t="str">
        <f ca="1">IFERROR(INDEX(MAESTRO!K:K,_xludf.AGGREGATE(15,6,ROW(MAESTRO!$B$3:$B$1000)/((MAESTRO!$B$3:$B$1000="PROVEEDORES")*(UPPER(MAESTRO!$L$3:$L$1000)="CONFIRMADO")),ROWS($A$3:A148))),"")</f>
        <v/>
      </c>
      <c r="L148" s="24" t="str">
        <f ca="1">IFERROR(INDEX(MAESTRO!L:L,_xludf.AGGREGATE(15,6,ROW(MAESTRO!$B$3:$B$1000)/((MAESTRO!$B$3:$B$1000="PROVEEDORES")*(UPPER(MAESTRO!$L$3:$L$1000)="CONFIRMADO")),ROWS($A$3:A148))),"")</f>
        <v/>
      </c>
      <c r="M148" s="24" t="str">
        <f ca="1">IFERROR(INDEX(MAESTRO!M:M,_xludf.AGGREGATE(15,6,ROW(MAESTRO!$B$3:$B$1000)/((MAESTRO!$B$3:$B$1000="PROVEEDORES")*(UPPER(MAESTRO!$L$3:$L$1000)="CONFIRMADO")),ROWS($A$3:A148))),"")</f>
        <v/>
      </c>
      <c r="N148" s="24" t="str">
        <f ca="1">IFERROR(INDEX(MAESTRO!N:N,_xludf.AGGREGATE(15,6,ROW(MAESTRO!$B$3:$B$1000)/((MAESTRO!$B$3:$B$1000="PROVEEDORES")*(UPPER(MAESTRO!$L$3:$L$1000)="CONFIRMADO")),ROWS($A$3:A148))),"")</f>
        <v/>
      </c>
      <c r="O148" s="24" t="str">
        <f ca="1">IFERROR(INDEX(MAESTRO!O:O,_xludf.AGGREGATE(15,6,ROW(MAESTRO!$B$3:$B$1000)/((MAESTRO!$B$3:$B$1000="PROVEEDORES")*(UPPER(MAESTRO!$L$3:$L$1000)="CONFIRMADO")),ROWS($A$3:A148))),"")</f>
        <v/>
      </c>
      <c r="P148" s="24" t="str">
        <f ca="1">IFERROR(INDEX(MAESTRO!P:P,_xludf.AGGREGATE(15,6,ROW(MAESTRO!$B$3:$B$1000)/((MAESTRO!$B$3:$B$1000="PROVEEDORES")*(UPPER(MAESTRO!$L$3:$L$1000)="CONFIRMADO")),ROWS($A$3:A148))),"")</f>
        <v/>
      </c>
      <c r="Q148" s="24" t="str">
        <f ca="1">IFERROR(INDEX(MAESTRO!Q:Q,_xludf.AGGREGATE(15,6,ROW(MAESTRO!$B$3:$B$1000)/((MAESTRO!$B$3:$B$1000="PROVEEDORES")*(UPPER(MAESTRO!$L$3:$L$1000)="CONFIRMADO")),ROWS($A$3:A148))),"")</f>
        <v/>
      </c>
      <c r="R148" s="24" t="str">
        <f ca="1">IFERROR(INDEX(MAESTRO!R:R,_xludf.AGGREGATE(15,6,ROW(MAESTRO!$B$3:$B$1000)/((MAESTRO!$B$3:$B$1000="PROVEEDORES")*(UPPER(MAESTRO!$L$3:$L$1000)="CONFIRMADO")),ROWS($A$3:A148))),"")</f>
        <v/>
      </c>
      <c r="S148" s="24" t="str">
        <f ca="1">IFERROR(INDEX(MAESTRO!S:S,_xludf.AGGREGATE(15,6,ROW(MAESTRO!$B$3:$B$1000)/((MAESTRO!$B$3:$B$1000="PROVEEDORES")*(UPPER(MAESTRO!$L$3:$L$1000)="CONFIRMADO")),ROWS($A$3:A148))),"")</f>
        <v/>
      </c>
      <c r="T148" s="24" t="str">
        <f ca="1">IFERROR(INDEX(MAESTRO!T:T,_xludf.AGGREGATE(15,6,ROW(MAESTRO!$B$3:$B$1000)/((MAESTRO!$B$3:$B$1000="PROVEEDORES")*(UPPER(MAESTRO!$L$3:$L$1000)="CONFIRMADO")),ROWS($A$3:A148))),"")</f>
        <v/>
      </c>
      <c r="U148" s="24" t="str">
        <f ca="1">IFERROR(INDEX(MAESTRO!U:U,_xludf.AGGREGATE(15,6,ROW(MAESTRO!$B$3:$B$1000)/((MAESTRO!$B$3:$B$1000="PROVEEDORES")*(UPPER(MAESTRO!$L$3:$L$1000)="CONFIRMADO")),ROWS($A$3:A148))),"")</f>
        <v/>
      </c>
      <c r="V148" s="24" t="str">
        <f ca="1">IFERROR(INDEX(MAESTRO!V:V,_xludf.AGGREGATE(15,6,ROW(MAESTRO!$B$3:$B$1000)/((MAESTRO!$B$3:$B$1000="PROVEEDORES")*(UPPER(MAESTRO!$L$3:$L$1000)="CONFIRMADO")),ROWS($A$3:A148))),"")</f>
        <v/>
      </c>
      <c r="W148" s="24" t="str">
        <f ca="1">IFERROR(INDEX(MAESTRO!W:W,_xludf.AGGREGATE(15,6,ROW(MAESTRO!$B$3:$B$1000)/((MAESTRO!$B$3:$B$1000="PROVEEDORES")*(UPPER(MAESTRO!$L$3:$L$1000)="CONFIRMADO")),ROWS($A$3:A148))),"")</f>
        <v/>
      </c>
      <c r="X148" s="24" t="str">
        <f ca="1">IFERROR(INDEX(MAESTRO!X:X,_xludf.AGGREGATE(15,6,ROW(MAESTRO!$B$3:$B$1000)/((MAESTRO!$B$3:$B$1000="PROVEEDORES")*(UPPER(MAESTRO!$L$3:$L$1000)="CONFIRMADO")),ROWS($A$3:A148))),"")</f>
        <v/>
      </c>
    </row>
    <row r="149" spans="1:24" ht="22.05" customHeight="1">
      <c r="A149" s="10" t="str">
        <f ca="1">IFERROR(INDEX(MAESTRO!A:A,_xludf.AGGREGATE(15,6,ROW(MAESTRO!$B$3:$B$1000)/((MAESTRO!$B$3:$B$1000="PROVEEDORES")*(UPPER(MAESTRO!$L$3:$L$1000)="CONFIRMADO")),ROWS($A$3:A149))),"")</f>
        <v/>
      </c>
      <c r="B149" s="10" t="str">
        <f ca="1">IFERROR(INDEX(MAESTRO!B:B,_xludf.AGGREGATE(15,6,ROW(MAESTRO!$B$3:$B$1000)/((MAESTRO!$B$3:$B$1000="PROVEEDORES")*(UPPER(MAESTRO!$L$3:$L$1000)="CONFIRMADO")),ROWS($A$3:A149))),"")</f>
        <v/>
      </c>
      <c r="C149" s="10" t="str">
        <f ca="1">IFERROR(INDEX(MAESTRO!C:C,_xludf.AGGREGATE(15,6,ROW(MAESTRO!$B$3:$B$1000)/((MAESTRO!$B$3:$B$1000="PROVEEDORES")*(UPPER(MAESTRO!$L$3:$L$1000)="CONFIRMADO")),ROWS($A$3:A149))),"")</f>
        <v/>
      </c>
      <c r="D149" s="10" t="str">
        <f ca="1">IFERROR(INDEX(MAESTRO!D:D,_xludf.AGGREGATE(15,6,ROW(MAESTRO!$B$3:$B$1000)/((MAESTRO!$B$3:$B$1000="PROVEEDORES")*(UPPER(MAESTRO!$L$3:$L$1000)="CONFIRMADO")),ROWS($A$3:A149))),"")</f>
        <v/>
      </c>
      <c r="E149" s="10" t="str">
        <f ca="1">IFERROR(INDEX(MAESTRO!E:E,_xludf.AGGREGATE(15,6,ROW(MAESTRO!$B$3:$B$1000)/((MAESTRO!$B$3:$B$1000="PROVEEDORES")*(UPPER(MAESTRO!$L$3:$L$1000)="CONFIRMADO")),ROWS($A$3:A149))),"")</f>
        <v/>
      </c>
      <c r="F149" s="10" t="str">
        <f ca="1">IFERROR(INDEX(MAESTRO!F:F,_xludf.AGGREGATE(15,6,ROW(MAESTRO!$B$3:$B$1000)/((MAESTRO!$B$3:$B$1000="PROVEEDORES")*(UPPER(MAESTRO!$L$3:$L$1000)="CONFIRMADO")),ROWS($A$3:A149))),"")</f>
        <v/>
      </c>
      <c r="G149" s="10" t="str">
        <f ca="1">IFERROR(INDEX(MAESTRO!G:G,_xludf.AGGREGATE(15,6,ROW(MAESTRO!$B$3:$B$1000)/((MAESTRO!$B$3:$B$1000="PROVEEDORES")*(UPPER(MAESTRO!$L$3:$L$1000)="CONFIRMADO")),ROWS($A$3:A149))),"")</f>
        <v/>
      </c>
      <c r="H149" s="10" t="str">
        <f ca="1">IFERROR(INDEX(MAESTRO!H:H,_xludf.AGGREGATE(15,6,ROW(MAESTRO!$B$3:$B$1000)/((MAESTRO!$B$3:$B$1000="PROVEEDORES")*(UPPER(MAESTRO!$L$3:$L$1000)="CONFIRMADO")),ROWS($A$3:A149))),"")</f>
        <v/>
      </c>
      <c r="I149" s="10" t="str">
        <f ca="1">IFERROR(INDEX(MAESTRO!I:I,_xludf.AGGREGATE(15,6,ROW(MAESTRO!$B$3:$B$1000)/((MAESTRO!$B$3:$B$1000="PROVEEDORES")*(UPPER(MAESTRO!$L$3:$L$1000)="CONFIRMADO")),ROWS($A$3:A149))),"")</f>
        <v/>
      </c>
      <c r="J149" s="10" t="str">
        <f ca="1">IFERROR(INDEX(MAESTRO!J:J,_xludf.AGGREGATE(15,6,ROW(MAESTRO!$B$3:$B$1000)/((MAESTRO!$B$3:$B$1000="PROVEEDORES")*(UPPER(MAESTRO!$L$3:$L$1000)="CONFIRMADO")),ROWS($A$3:A149))),"")</f>
        <v/>
      </c>
      <c r="K149" s="10" t="str">
        <f ca="1">IFERROR(INDEX(MAESTRO!K:K,_xludf.AGGREGATE(15,6,ROW(MAESTRO!$B$3:$B$1000)/((MAESTRO!$B$3:$B$1000="PROVEEDORES")*(UPPER(MAESTRO!$L$3:$L$1000)="CONFIRMADO")),ROWS($A$3:A149))),"")</f>
        <v/>
      </c>
      <c r="L149" s="10" t="str">
        <f ca="1">IFERROR(INDEX(MAESTRO!L:L,_xludf.AGGREGATE(15,6,ROW(MAESTRO!$B$3:$B$1000)/((MAESTRO!$B$3:$B$1000="PROVEEDORES")*(UPPER(MAESTRO!$L$3:$L$1000)="CONFIRMADO")),ROWS($A$3:A149))),"")</f>
        <v/>
      </c>
      <c r="M149" s="10" t="str">
        <f ca="1">IFERROR(INDEX(MAESTRO!M:M,_xludf.AGGREGATE(15,6,ROW(MAESTRO!$B$3:$B$1000)/((MAESTRO!$B$3:$B$1000="PROVEEDORES")*(UPPER(MAESTRO!$L$3:$L$1000)="CONFIRMADO")),ROWS($A$3:A149))),"")</f>
        <v/>
      </c>
      <c r="N149" s="10" t="str">
        <f ca="1">IFERROR(INDEX(MAESTRO!N:N,_xludf.AGGREGATE(15,6,ROW(MAESTRO!$B$3:$B$1000)/((MAESTRO!$B$3:$B$1000="PROVEEDORES")*(UPPER(MAESTRO!$L$3:$L$1000)="CONFIRMADO")),ROWS($A$3:A149))),"")</f>
        <v/>
      </c>
      <c r="O149" s="10" t="str">
        <f ca="1">IFERROR(INDEX(MAESTRO!O:O,_xludf.AGGREGATE(15,6,ROW(MAESTRO!$B$3:$B$1000)/((MAESTRO!$B$3:$B$1000="PROVEEDORES")*(UPPER(MAESTRO!$L$3:$L$1000)="CONFIRMADO")),ROWS($A$3:A149))),"")</f>
        <v/>
      </c>
      <c r="P149" s="10" t="str">
        <f ca="1">IFERROR(INDEX(MAESTRO!P:P,_xludf.AGGREGATE(15,6,ROW(MAESTRO!$B$3:$B$1000)/((MAESTRO!$B$3:$B$1000="PROVEEDORES")*(UPPER(MAESTRO!$L$3:$L$1000)="CONFIRMADO")),ROWS($A$3:A149))),"")</f>
        <v/>
      </c>
      <c r="Q149" s="10" t="str">
        <f ca="1">IFERROR(INDEX(MAESTRO!Q:Q,_xludf.AGGREGATE(15,6,ROW(MAESTRO!$B$3:$B$1000)/((MAESTRO!$B$3:$B$1000="PROVEEDORES")*(UPPER(MAESTRO!$L$3:$L$1000)="CONFIRMADO")),ROWS($A$3:A149))),"")</f>
        <v/>
      </c>
      <c r="R149" s="10" t="str">
        <f ca="1">IFERROR(INDEX(MAESTRO!R:R,_xludf.AGGREGATE(15,6,ROW(MAESTRO!$B$3:$B$1000)/((MAESTRO!$B$3:$B$1000="PROVEEDORES")*(UPPER(MAESTRO!$L$3:$L$1000)="CONFIRMADO")),ROWS($A$3:A149))),"")</f>
        <v/>
      </c>
      <c r="S149" s="10" t="str">
        <f ca="1">IFERROR(INDEX(MAESTRO!S:S,_xludf.AGGREGATE(15,6,ROW(MAESTRO!$B$3:$B$1000)/((MAESTRO!$B$3:$B$1000="PROVEEDORES")*(UPPER(MAESTRO!$L$3:$L$1000)="CONFIRMADO")),ROWS($A$3:A149))),"")</f>
        <v/>
      </c>
      <c r="T149" s="10" t="str">
        <f ca="1">IFERROR(INDEX(MAESTRO!T:T,_xludf.AGGREGATE(15,6,ROW(MAESTRO!$B$3:$B$1000)/((MAESTRO!$B$3:$B$1000="PROVEEDORES")*(UPPER(MAESTRO!$L$3:$L$1000)="CONFIRMADO")),ROWS($A$3:A149))),"")</f>
        <v/>
      </c>
      <c r="U149" s="10" t="str">
        <f ca="1">IFERROR(INDEX(MAESTRO!U:U,_xludf.AGGREGATE(15,6,ROW(MAESTRO!$B$3:$B$1000)/((MAESTRO!$B$3:$B$1000="PROVEEDORES")*(UPPER(MAESTRO!$L$3:$L$1000)="CONFIRMADO")),ROWS($A$3:A149))),"")</f>
        <v/>
      </c>
      <c r="V149" s="10" t="str">
        <f ca="1">IFERROR(INDEX(MAESTRO!V:V,_xludf.AGGREGATE(15,6,ROW(MAESTRO!$B$3:$B$1000)/((MAESTRO!$B$3:$B$1000="PROVEEDORES")*(UPPER(MAESTRO!$L$3:$L$1000)="CONFIRMADO")),ROWS($A$3:A149))),"")</f>
        <v/>
      </c>
      <c r="W149" s="10" t="str">
        <f ca="1">IFERROR(INDEX(MAESTRO!W:W,_xludf.AGGREGATE(15,6,ROW(MAESTRO!$B$3:$B$1000)/((MAESTRO!$B$3:$B$1000="PROVEEDORES")*(UPPER(MAESTRO!$L$3:$L$1000)="CONFIRMADO")),ROWS($A$3:A149))),"")</f>
        <v/>
      </c>
      <c r="X149" s="10" t="str">
        <f ca="1">IFERROR(INDEX(MAESTRO!X:X,_xludf.AGGREGATE(15,6,ROW(MAESTRO!$B$3:$B$1000)/((MAESTRO!$B$3:$B$1000="PROVEEDORES")*(UPPER(MAESTRO!$L$3:$L$1000)="CONFIRMADO")),ROWS($A$3:A149))),"")</f>
        <v/>
      </c>
    </row>
    <row r="150" spans="1:24" ht="22.05" customHeight="1">
      <c r="A150" s="24" t="str">
        <f ca="1">IFERROR(INDEX(MAESTRO!A:A,_xludf.AGGREGATE(15,6,ROW(MAESTRO!$B$3:$B$1000)/((MAESTRO!$B$3:$B$1000="PROVEEDORES")*(UPPER(MAESTRO!$L$3:$L$1000)="CONFIRMADO")),ROWS($A$3:A150))),"")</f>
        <v/>
      </c>
      <c r="B150" s="24" t="str">
        <f ca="1">IFERROR(INDEX(MAESTRO!B:B,_xludf.AGGREGATE(15,6,ROW(MAESTRO!$B$3:$B$1000)/((MAESTRO!$B$3:$B$1000="PROVEEDORES")*(UPPER(MAESTRO!$L$3:$L$1000)="CONFIRMADO")),ROWS($A$3:A150))),"")</f>
        <v/>
      </c>
      <c r="C150" s="24" t="str">
        <f ca="1">IFERROR(INDEX(MAESTRO!C:C,_xludf.AGGREGATE(15,6,ROW(MAESTRO!$B$3:$B$1000)/((MAESTRO!$B$3:$B$1000="PROVEEDORES")*(UPPER(MAESTRO!$L$3:$L$1000)="CONFIRMADO")),ROWS($A$3:A150))),"")</f>
        <v/>
      </c>
      <c r="D150" s="24" t="str">
        <f ca="1">IFERROR(INDEX(MAESTRO!D:D,_xludf.AGGREGATE(15,6,ROW(MAESTRO!$B$3:$B$1000)/((MAESTRO!$B$3:$B$1000="PROVEEDORES")*(UPPER(MAESTRO!$L$3:$L$1000)="CONFIRMADO")),ROWS($A$3:A150))),"")</f>
        <v/>
      </c>
      <c r="E150" s="24" t="str">
        <f ca="1">IFERROR(INDEX(MAESTRO!E:E,_xludf.AGGREGATE(15,6,ROW(MAESTRO!$B$3:$B$1000)/((MAESTRO!$B$3:$B$1000="PROVEEDORES")*(UPPER(MAESTRO!$L$3:$L$1000)="CONFIRMADO")),ROWS($A$3:A150))),"")</f>
        <v/>
      </c>
      <c r="F150" s="24" t="str">
        <f ca="1">IFERROR(INDEX(MAESTRO!F:F,_xludf.AGGREGATE(15,6,ROW(MAESTRO!$B$3:$B$1000)/((MAESTRO!$B$3:$B$1000="PROVEEDORES")*(UPPER(MAESTRO!$L$3:$L$1000)="CONFIRMADO")),ROWS($A$3:A150))),"")</f>
        <v/>
      </c>
      <c r="G150" s="24" t="str">
        <f ca="1">IFERROR(INDEX(MAESTRO!G:G,_xludf.AGGREGATE(15,6,ROW(MAESTRO!$B$3:$B$1000)/((MAESTRO!$B$3:$B$1000="PROVEEDORES")*(UPPER(MAESTRO!$L$3:$L$1000)="CONFIRMADO")),ROWS($A$3:A150))),"")</f>
        <v/>
      </c>
      <c r="H150" s="24" t="str">
        <f ca="1">IFERROR(INDEX(MAESTRO!H:H,_xludf.AGGREGATE(15,6,ROW(MAESTRO!$B$3:$B$1000)/((MAESTRO!$B$3:$B$1000="PROVEEDORES")*(UPPER(MAESTRO!$L$3:$L$1000)="CONFIRMADO")),ROWS($A$3:A150))),"")</f>
        <v/>
      </c>
      <c r="I150" s="24" t="str">
        <f ca="1">IFERROR(INDEX(MAESTRO!I:I,_xludf.AGGREGATE(15,6,ROW(MAESTRO!$B$3:$B$1000)/((MAESTRO!$B$3:$B$1000="PROVEEDORES")*(UPPER(MAESTRO!$L$3:$L$1000)="CONFIRMADO")),ROWS($A$3:A150))),"")</f>
        <v/>
      </c>
      <c r="J150" s="24" t="str">
        <f ca="1">IFERROR(INDEX(MAESTRO!J:J,_xludf.AGGREGATE(15,6,ROW(MAESTRO!$B$3:$B$1000)/((MAESTRO!$B$3:$B$1000="PROVEEDORES")*(UPPER(MAESTRO!$L$3:$L$1000)="CONFIRMADO")),ROWS($A$3:A150))),"")</f>
        <v/>
      </c>
      <c r="K150" s="24" t="str">
        <f ca="1">IFERROR(INDEX(MAESTRO!K:K,_xludf.AGGREGATE(15,6,ROW(MAESTRO!$B$3:$B$1000)/((MAESTRO!$B$3:$B$1000="PROVEEDORES")*(UPPER(MAESTRO!$L$3:$L$1000)="CONFIRMADO")),ROWS($A$3:A150))),"")</f>
        <v/>
      </c>
      <c r="L150" s="24" t="str">
        <f ca="1">IFERROR(INDEX(MAESTRO!L:L,_xludf.AGGREGATE(15,6,ROW(MAESTRO!$B$3:$B$1000)/((MAESTRO!$B$3:$B$1000="PROVEEDORES")*(UPPER(MAESTRO!$L$3:$L$1000)="CONFIRMADO")),ROWS($A$3:A150))),"")</f>
        <v/>
      </c>
      <c r="M150" s="24" t="str">
        <f ca="1">IFERROR(INDEX(MAESTRO!M:M,_xludf.AGGREGATE(15,6,ROW(MAESTRO!$B$3:$B$1000)/((MAESTRO!$B$3:$B$1000="PROVEEDORES")*(UPPER(MAESTRO!$L$3:$L$1000)="CONFIRMADO")),ROWS($A$3:A150))),"")</f>
        <v/>
      </c>
      <c r="N150" s="24" t="str">
        <f ca="1">IFERROR(INDEX(MAESTRO!N:N,_xludf.AGGREGATE(15,6,ROW(MAESTRO!$B$3:$B$1000)/((MAESTRO!$B$3:$B$1000="PROVEEDORES")*(UPPER(MAESTRO!$L$3:$L$1000)="CONFIRMADO")),ROWS($A$3:A150))),"")</f>
        <v/>
      </c>
      <c r="O150" s="24" t="str">
        <f ca="1">IFERROR(INDEX(MAESTRO!O:O,_xludf.AGGREGATE(15,6,ROW(MAESTRO!$B$3:$B$1000)/((MAESTRO!$B$3:$B$1000="PROVEEDORES")*(UPPER(MAESTRO!$L$3:$L$1000)="CONFIRMADO")),ROWS($A$3:A150))),"")</f>
        <v/>
      </c>
      <c r="P150" s="24" t="str">
        <f ca="1">IFERROR(INDEX(MAESTRO!P:P,_xludf.AGGREGATE(15,6,ROW(MAESTRO!$B$3:$B$1000)/((MAESTRO!$B$3:$B$1000="PROVEEDORES")*(UPPER(MAESTRO!$L$3:$L$1000)="CONFIRMADO")),ROWS($A$3:A150))),"")</f>
        <v/>
      </c>
      <c r="Q150" s="24" t="str">
        <f ca="1">IFERROR(INDEX(MAESTRO!Q:Q,_xludf.AGGREGATE(15,6,ROW(MAESTRO!$B$3:$B$1000)/((MAESTRO!$B$3:$B$1000="PROVEEDORES")*(UPPER(MAESTRO!$L$3:$L$1000)="CONFIRMADO")),ROWS($A$3:A150))),"")</f>
        <v/>
      </c>
      <c r="R150" s="24" t="str">
        <f ca="1">IFERROR(INDEX(MAESTRO!R:R,_xludf.AGGREGATE(15,6,ROW(MAESTRO!$B$3:$B$1000)/((MAESTRO!$B$3:$B$1000="PROVEEDORES")*(UPPER(MAESTRO!$L$3:$L$1000)="CONFIRMADO")),ROWS($A$3:A150))),"")</f>
        <v/>
      </c>
      <c r="S150" s="24" t="str">
        <f ca="1">IFERROR(INDEX(MAESTRO!S:S,_xludf.AGGREGATE(15,6,ROW(MAESTRO!$B$3:$B$1000)/((MAESTRO!$B$3:$B$1000="PROVEEDORES")*(UPPER(MAESTRO!$L$3:$L$1000)="CONFIRMADO")),ROWS($A$3:A150))),"")</f>
        <v/>
      </c>
      <c r="T150" s="24" t="str">
        <f ca="1">IFERROR(INDEX(MAESTRO!T:T,_xludf.AGGREGATE(15,6,ROW(MAESTRO!$B$3:$B$1000)/((MAESTRO!$B$3:$B$1000="PROVEEDORES")*(UPPER(MAESTRO!$L$3:$L$1000)="CONFIRMADO")),ROWS($A$3:A150))),"")</f>
        <v/>
      </c>
      <c r="U150" s="24" t="str">
        <f ca="1">IFERROR(INDEX(MAESTRO!U:U,_xludf.AGGREGATE(15,6,ROW(MAESTRO!$B$3:$B$1000)/((MAESTRO!$B$3:$B$1000="PROVEEDORES")*(UPPER(MAESTRO!$L$3:$L$1000)="CONFIRMADO")),ROWS($A$3:A150))),"")</f>
        <v/>
      </c>
      <c r="V150" s="24" t="str">
        <f ca="1">IFERROR(INDEX(MAESTRO!V:V,_xludf.AGGREGATE(15,6,ROW(MAESTRO!$B$3:$B$1000)/((MAESTRO!$B$3:$B$1000="PROVEEDORES")*(UPPER(MAESTRO!$L$3:$L$1000)="CONFIRMADO")),ROWS($A$3:A150))),"")</f>
        <v/>
      </c>
      <c r="W150" s="24" t="str">
        <f ca="1">IFERROR(INDEX(MAESTRO!W:W,_xludf.AGGREGATE(15,6,ROW(MAESTRO!$B$3:$B$1000)/((MAESTRO!$B$3:$B$1000="PROVEEDORES")*(UPPER(MAESTRO!$L$3:$L$1000)="CONFIRMADO")),ROWS($A$3:A150))),"")</f>
        <v/>
      </c>
      <c r="X150" s="24" t="str">
        <f ca="1">IFERROR(INDEX(MAESTRO!X:X,_xludf.AGGREGATE(15,6,ROW(MAESTRO!$B$3:$B$1000)/((MAESTRO!$B$3:$B$1000="PROVEEDORES")*(UPPER(MAESTRO!$L$3:$L$1000)="CONFIRMADO")),ROWS($A$3:A150))),"")</f>
        <v/>
      </c>
    </row>
    <row r="151" spans="1:24" ht="22.05" customHeight="1">
      <c r="A151" s="10" t="str">
        <f ca="1">IFERROR(INDEX(MAESTRO!A:A,_xludf.AGGREGATE(15,6,ROW(MAESTRO!$B$3:$B$1000)/((MAESTRO!$B$3:$B$1000="PROVEEDORES")*(UPPER(MAESTRO!$L$3:$L$1000)="CONFIRMADO")),ROWS($A$3:A151))),"")</f>
        <v/>
      </c>
      <c r="B151" s="10" t="str">
        <f ca="1">IFERROR(INDEX(MAESTRO!B:B,_xludf.AGGREGATE(15,6,ROW(MAESTRO!$B$3:$B$1000)/((MAESTRO!$B$3:$B$1000="PROVEEDORES")*(UPPER(MAESTRO!$L$3:$L$1000)="CONFIRMADO")),ROWS($A$3:A151))),"")</f>
        <v/>
      </c>
      <c r="C151" s="10" t="str">
        <f ca="1">IFERROR(INDEX(MAESTRO!C:C,_xludf.AGGREGATE(15,6,ROW(MAESTRO!$B$3:$B$1000)/((MAESTRO!$B$3:$B$1000="PROVEEDORES")*(UPPER(MAESTRO!$L$3:$L$1000)="CONFIRMADO")),ROWS($A$3:A151))),"")</f>
        <v/>
      </c>
      <c r="D151" s="10" t="str">
        <f ca="1">IFERROR(INDEX(MAESTRO!D:D,_xludf.AGGREGATE(15,6,ROW(MAESTRO!$B$3:$B$1000)/((MAESTRO!$B$3:$B$1000="PROVEEDORES")*(UPPER(MAESTRO!$L$3:$L$1000)="CONFIRMADO")),ROWS($A$3:A151))),"")</f>
        <v/>
      </c>
      <c r="E151" s="10" t="str">
        <f ca="1">IFERROR(INDEX(MAESTRO!E:E,_xludf.AGGREGATE(15,6,ROW(MAESTRO!$B$3:$B$1000)/((MAESTRO!$B$3:$B$1000="PROVEEDORES")*(UPPER(MAESTRO!$L$3:$L$1000)="CONFIRMADO")),ROWS($A$3:A151))),"")</f>
        <v/>
      </c>
      <c r="F151" s="10" t="str">
        <f ca="1">IFERROR(INDEX(MAESTRO!F:F,_xludf.AGGREGATE(15,6,ROW(MAESTRO!$B$3:$B$1000)/((MAESTRO!$B$3:$B$1000="PROVEEDORES")*(UPPER(MAESTRO!$L$3:$L$1000)="CONFIRMADO")),ROWS($A$3:A151))),"")</f>
        <v/>
      </c>
      <c r="G151" s="10" t="str">
        <f ca="1">IFERROR(INDEX(MAESTRO!G:G,_xludf.AGGREGATE(15,6,ROW(MAESTRO!$B$3:$B$1000)/((MAESTRO!$B$3:$B$1000="PROVEEDORES")*(UPPER(MAESTRO!$L$3:$L$1000)="CONFIRMADO")),ROWS($A$3:A151))),"")</f>
        <v/>
      </c>
      <c r="H151" s="10" t="str">
        <f ca="1">IFERROR(INDEX(MAESTRO!H:H,_xludf.AGGREGATE(15,6,ROW(MAESTRO!$B$3:$B$1000)/((MAESTRO!$B$3:$B$1000="PROVEEDORES")*(UPPER(MAESTRO!$L$3:$L$1000)="CONFIRMADO")),ROWS($A$3:A151))),"")</f>
        <v/>
      </c>
      <c r="I151" s="10" t="str">
        <f ca="1">IFERROR(INDEX(MAESTRO!I:I,_xludf.AGGREGATE(15,6,ROW(MAESTRO!$B$3:$B$1000)/((MAESTRO!$B$3:$B$1000="PROVEEDORES")*(UPPER(MAESTRO!$L$3:$L$1000)="CONFIRMADO")),ROWS($A$3:A151))),"")</f>
        <v/>
      </c>
      <c r="J151" s="10" t="str">
        <f ca="1">IFERROR(INDEX(MAESTRO!J:J,_xludf.AGGREGATE(15,6,ROW(MAESTRO!$B$3:$B$1000)/((MAESTRO!$B$3:$B$1000="PROVEEDORES")*(UPPER(MAESTRO!$L$3:$L$1000)="CONFIRMADO")),ROWS($A$3:A151))),"")</f>
        <v/>
      </c>
      <c r="K151" s="10" t="str">
        <f ca="1">IFERROR(INDEX(MAESTRO!K:K,_xludf.AGGREGATE(15,6,ROW(MAESTRO!$B$3:$B$1000)/((MAESTRO!$B$3:$B$1000="PROVEEDORES")*(UPPER(MAESTRO!$L$3:$L$1000)="CONFIRMADO")),ROWS($A$3:A151))),"")</f>
        <v/>
      </c>
      <c r="L151" s="10" t="str">
        <f ca="1">IFERROR(INDEX(MAESTRO!L:L,_xludf.AGGREGATE(15,6,ROW(MAESTRO!$B$3:$B$1000)/((MAESTRO!$B$3:$B$1000="PROVEEDORES")*(UPPER(MAESTRO!$L$3:$L$1000)="CONFIRMADO")),ROWS($A$3:A151))),"")</f>
        <v/>
      </c>
      <c r="M151" s="10" t="str">
        <f ca="1">IFERROR(INDEX(MAESTRO!M:M,_xludf.AGGREGATE(15,6,ROW(MAESTRO!$B$3:$B$1000)/((MAESTRO!$B$3:$B$1000="PROVEEDORES")*(UPPER(MAESTRO!$L$3:$L$1000)="CONFIRMADO")),ROWS($A$3:A151))),"")</f>
        <v/>
      </c>
      <c r="N151" s="10" t="str">
        <f ca="1">IFERROR(INDEX(MAESTRO!N:N,_xludf.AGGREGATE(15,6,ROW(MAESTRO!$B$3:$B$1000)/((MAESTRO!$B$3:$B$1000="PROVEEDORES")*(UPPER(MAESTRO!$L$3:$L$1000)="CONFIRMADO")),ROWS($A$3:A151))),"")</f>
        <v/>
      </c>
      <c r="O151" s="10" t="str">
        <f ca="1">IFERROR(INDEX(MAESTRO!O:O,_xludf.AGGREGATE(15,6,ROW(MAESTRO!$B$3:$B$1000)/((MAESTRO!$B$3:$B$1000="PROVEEDORES")*(UPPER(MAESTRO!$L$3:$L$1000)="CONFIRMADO")),ROWS($A$3:A151))),"")</f>
        <v/>
      </c>
      <c r="P151" s="10" t="str">
        <f ca="1">IFERROR(INDEX(MAESTRO!P:P,_xludf.AGGREGATE(15,6,ROW(MAESTRO!$B$3:$B$1000)/((MAESTRO!$B$3:$B$1000="PROVEEDORES")*(UPPER(MAESTRO!$L$3:$L$1000)="CONFIRMADO")),ROWS($A$3:A151))),"")</f>
        <v/>
      </c>
      <c r="Q151" s="10" t="str">
        <f ca="1">IFERROR(INDEX(MAESTRO!Q:Q,_xludf.AGGREGATE(15,6,ROW(MAESTRO!$B$3:$B$1000)/((MAESTRO!$B$3:$B$1000="PROVEEDORES")*(UPPER(MAESTRO!$L$3:$L$1000)="CONFIRMADO")),ROWS($A$3:A151))),"")</f>
        <v/>
      </c>
      <c r="R151" s="10" t="str">
        <f ca="1">IFERROR(INDEX(MAESTRO!R:R,_xludf.AGGREGATE(15,6,ROW(MAESTRO!$B$3:$B$1000)/((MAESTRO!$B$3:$B$1000="PROVEEDORES")*(UPPER(MAESTRO!$L$3:$L$1000)="CONFIRMADO")),ROWS($A$3:A151))),"")</f>
        <v/>
      </c>
      <c r="S151" s="10" t="str">
        <f ca="1">IFERROR(INDEX(MAESTRO!S:S,_xludf.AGGREGATE(15,6,ROW(MAESTRO!$B$3:$B$1000)/((MAESTRO!$B$3:$B$1000="PROVEEDORES")*(UPPER(MAESTRO!$L$3:$L$1000)="CONFIRMADO")),ROWS($A$3:A151))),"")</f>
        <v/>
      </c>
      <c r="T151" s="10" t="str">
        <f ca="1">IFERROR(INDEX(MAESTRO!T:T,_xludf.AGGREGATE(15,6,ROW(MAESTRO!$B$3:$B$1000)/((MAESTRO!$B$3:$B$1000="PROVEEDORES")*(UPPER(MAESTRO!$L$3:$L$1000)="CONFIRMADO")),ROWS($A$3:A151))),"")</f>
        <v/>
      </c>
      <c r="U151" s="10" t="str">
        <f ca="1">IFERROR(INDEX(MAESTRO!U:U,_xludf.AGGREGATE(15,6,ROW(MAESTRO!$B$3:$B$1000)/((MAESTRO!$B$3:$B$1000="PROVEEDORES")*(UPPER(MAESTRO!$L$3:$L$1000)="CONFIRMADO")),ROWS($A$3:A151))),"")</f>
        <v/>
      </c>
      <c r="V151" s="10" t="str">
        <f ca="1">IFERROR(INDEX(MAESTRO!V:V,_xludf.AGGREGATE(15,6,ROW(MAESTRO!$B$3:$B$1000)/((MAESTRO!$B$3:$B$1000="PROVEEDORES")*(UPPER(MAESTRO!$L$3:$L$1000)="CONFIRMADO")),ROWS($A$3:A151))),"")</f>
        <v/>
      </c>
      <c r="W151" s="10" t="str">
        <f ca="1">IFERROR(INDEX(MAESTRO!W:W,_xludf.AGGREGATE(15,6,ROW(MAESTRO!$B$3:$B$1000)/((MAESTRO!$B$3:$B$1000="PROVEEDORES")*(UPPER(MAESTRO!$L$3:$L$1000)="CONFIRMADO")),ROWS($A$3:A151))),"")</f>
        <v/>
      </c>
      <c r="X151" s="10" t="str">
        <f ca="1">IFERROR(INDEX(MAESTRO!X:X,_xludf.AGGREGATE(15,6,ROW(MAESTRO!$B$3:$B$1000)/((MAESTRO!$B$3:$B$1000="PROVEEDORES")*(UPPER(MAESTRO!$L$3:$L$1000)="CONFIRMADO")),ROWS($A$3:A151))),"")</f>
        <v/>
      </c>
    </row>
    <row r="152" spans="1:24" ht="22.05" customHeight="1">
      <c r="A152" s="24" t="str">
        <f ca="1">IFERROR(INDEX(MAESTRO!A:A,_xludf.AGGREGATE(15,6,ROW(MAESTRO!$B$3:$B$1000)/((MAESTRO!$B$3:$B$1000="PROVEEDORES")*(UPPER(MAESTRO!$L$3:$L$1000)="CONFIRMADO")),ROWS($A$3:A152))),"")</f>
        <v/>
      </c>
      <c r="B152" s="24" t="str">
        <f ca="1">IFERROR(INDEX(MAESTRO!B:B,_xludf.AGGREGATE(15,6,ROW(MAESTRO!$B$3:$B$1000)/((MAESTRO!$B$3:$B$1000="PROVEEDORES")*(UPPER(MAESTRO!$L$3:$L$1000)="CONFIRMADO")),ROWS($A$3:A152))),"")</f>
        <v/>
      </c>
      <c r="C152" s="24" t="str">
        <f ca="1">IFERROR(INDEX(MAESTRO!C:C,_xludf.AGGREGATE(15,6,ROW(MAESTRO!$B$3:$B$1000)/((MAESTRO!$B$3:$B$1000="PROVEEDORES")*(UPPER(MAESTRO!$L$3:$L$1000)="CONFIRMADO")),ROWS($A$3:A152))),"")</f>
        <v/>
      </c>
      <c r="D152" s="24" t="str">
        <f ca="1">IFERROR(INDEX(MAESTRO!D:D,_xludf.AGGREGATE(15,6,ROW(MAESTRO!$B$3:$B$1000)/((MAESTRO!$B$3:$B$1000="PROVEEDORES")*(UPPER(MAESTRO!$L$3:$L$1000)="CONFIRMADO")),ROWS($A$3:A152))),"")</f>
        <v/>
      </c>
      <c r="E152" s="24" t="str">
        <f ca="1">IFERROR(INDEX(MAESTRO!E:E,_xludf.AGGREGATE(15,6,ROW(MAESTRO!$B$3:$B$1000)/((MAESTRO!$B$3:$B$1000="PROVEEDORES")*(UPPER(MAESTRO!$L$3:$L$1000)="CONFIRMADO")),ROWS($A$3:A152))),"")</f>
        <v/>
      </c>
      <c r="F152" s="24" t="str">
        <f ca="1">IFERROR(INDEX(MAESTRO!F:F,_xludf.AGGREGATE(15,6,ROW(MAESTRO!$B$3:$B$1000)/((MAESTRO!$B$3:$B$1000="PROVEEDORES")*(UPPER(MAESTRO!$L$3:$L$1000)="CONFIRMADO")),ROWS($A$3:A152))),"")</f>
        <v/>
      </c>
      <c r="G152" s="24" t="str">
        <f ca="1">IFERROR(INDEX(MAESTRO!G:G,_xludf.AGGREGATE(15,6,ROW(MAESTRO!$B$3:$B$1000)/((MAESTRO!$B$3:$B$1000="PROVEEDORES")*(UPPER(MAESTRO!$L$3:$L$1000)="CONFIRMADO")),ROWS($A$3:A152))),"")</f>
        <v/>
      </c>
      <c r="H152" s="24" t="str">
        <f ca="1">IFERROR(INDEX(MAESTRO!H:H,_xludf.AGGREGATE(15,6,ROW(MAESTRO!$B$3:$B$1000)/((MAESTRO!$B$3:$B$1000="PROVEEDORES")*(UPPER(MAESTRO!$L$3:$L$1000)="CONFIRMADO")),ROWS($A$3:A152))),"")</f>
        <v/>
      </c>
      <c r="I152" s="24" t="str">
        <f ca="1">IFERROR(INDEX(MAESTRO!I:I,_xludf.AGGREGATE(15,6,ROW(MAESTRO!$B$3:$B$1000)/((MAESTRO!$B$3:$B$1000="PROVEEDORES")*(UPPER(MAESTRO!$L$3:$L$1000)="CONFIRMADO")),ROWS($A$3:A152))),"")</f>
        <v/>
      </c>
      <c r="J152" s="24" t="str">
        <f ca="1">IFERROR(INDEX(MAESTRO!J:J,_xludf.AGGREGATE(15,6,ROW(MAESTRO!$B$3:$B$1000)/((MAESTRO!$B$3:$B$1000="PROVEEDORES")*(UPPER(MAESTRO!$L$3:$L$1000)="CONFIRMADO")),ROWS($A$3:A152))),"")</f>
        <v/>
      </c>
      <c r="K152" s="24" t="str">
        <f ca="1">IFERROR(INDEX(MAESTRO!K:K,_xludf.AGGREGATE(15,6,ROW(MAESTRO!$B$3:$B$1000)/((MAESTRO!$B$3:$B$1000="PROVEEDORES")*(UPPER(MAESTRO!$L$3:$L$1000)="CONFIRMADO")),ROWS($A$3:A152))),"")</f>
        <v/>
      </c>
      <c r="L152" s="24" t="str">
        <f ca="1">IFERROR(INDEX(MAESTRO!L:L,_xludf.AGGREGATE(15,6,ROW(MAESTRO!$B$3:$B$1000)/((MAESTRO!$B$3:$B$1000="PROVEEDORES")*(UPPER(MAESTRO!$L$3:$L$1000)="CONFIRMADO")),ROWS($A$3:A152))),"")</f>
        <v/>
      </c>
      <c r="M152" s="24" t="str">
        <f ca="1">IFERROR(INDEX(MAESTRO!M:M,_xludf.AGGREGATE(15,6,ROW(MAESTRO!$B$3:$B$1000)/((MAESTRO!$B$3:$B$1000="PROVEEDORES")*(UPPER(MAESTRO!$L$3:$L$1000)="CONFIRMADO")),ROWS($A$3:A152))),"")</f>
        <v/>
      </c>
      <c r="N152" s="24" t="str">
        <f ca="1">IFERROR(INDEX(MAESTRO!N:N,_xludf.AGGREGATE(15,6,ROW(MAESTRO!$B$3:$B$1000)/((MAESTRO!$B$3:$B$1000="PROVEEDORES")*(UPPER(MAESTRO!$L$3:$L$1000)="CONFIRMADO")),ROWS($A$3:A152))),"")</f>
        <v/>
      </c>
      <c r="O152" s="24" t="str">
        <f ca="1">IFERROR(INDEX(MAESTRO!O:O,_xludf.AGGREGATE(15,6,ROW(MAESTRO!$B$3:$B$1000)/((MAESTRO!$B$3:$B$1000="PROVEEDORES")*(UPPER(MAESTRO!$L$3:$L$1000)="CONFIRMADO")),ROWS($A$3:A152))),"")</f>
        <v/>
      </c>
      <c r="P152" s="24" t="str">
        <f ca="1">IFERROR(INDEX(MAESTRO!P:P,_xludf.AGGREGATE(15,6,ROW(MAESTRO!$B$3:$B$1000)/((MAESTRO!$B$3:$B$1000="PROVEEDORES")*(UPPER(MAESTRO!$L$3:$L$1000)="CONFIRMADO")),ROWS($A$3:A152))),"")</f>
        <v/>
      </c>
      <c r="Q152" s="24" t="str">
        <f ca="1">IFERROR(INDEX(MAESTRO!Q:Q,_xludf.AGGREGATE(15,6,ROW(MAESTRO!$B$3:$B$1000)/((MAESTRO!$B$3:$B$1000="PROVEEDORES")*(UPPER(MAESTRO!$L$3:$L$1000)="CONFIRMADO")),ROWS($A$3:A152))),"")</f>
        <v/>
      </c>
      <c r="R152" s="24" t="str">
        <f ca="1">IFERROR(INDEX(MAESTRO!R:R,_xludf.AGGREGATE(15,6,ROW(MAESTRO!$B$3:$B$1000)/((MAESTRO!$B$3:$B$1000="PROVEEDORES")*(UPPER(MAESTRO!$L$3:$L$1000)="CONFIRMADO")),ROWS($A$3:A152))),"")</f>
        <v/>
      </c>
      <c r="S152" s="24" t="str">
        <f ca="1">IFERROR(INDEX(MAESTRO!S:S,_xludf.AGGREGATE(15,6,ROW(MAESTRO!$B$3:$B$1000)/((MAESTRO!$B$3:$B$1000="PROVEEDORES")*(UPPER(MAESTRO!$L$3:$L$1000)="CONFIRMADO")),ROWS($A$3:A152))),"")</f>
        <v/>
      </c>
      <c r="T152" s="24" t="str">
        <f ca="1">IFERROR(INDEX(MAESTRO!T:T,_xludf.AGGREGATE(15,6,ROW(MAESTRO!$B$3:$B$1000)/((MAESTRO!$B$3:$B$1000="PROVEEDORES")*(UPPER(MAESTRO!$L$3:$L$1000)="CONFIRMADO")),ROWS($A$3:A152))),"")</f>
        <v/>
      </c>
      <c r="U152" s="24" t="str">
        <f ca="1">IFERROR(INDEX(MAESTRO!U:U,_xludf.AGGREGATE(15,6,ROW(MAESTRO!$B$3:$B$1000)/((MAESTRO!$B$3:$B$1000="PROVEEDORES")*(UPPER(MAESTRO!$L$3:$L$1000)="CONFIRMADO")),ROWS($A$3:A152))),"")</f>
        <v/>
      </c>
      <c r="V152" s="24" t="str">
        <f ca="1">IFERROR(INDEX(MAESTRO!V:V,_xludf.AGGREGATE(15,6,ROW(MAESTRO!$B$3:$B$1000)/((MAESTRO!$B$3:$B$1000="PROVEEDORES")*(UPPER(MAESTRO!$L$3:$L$1000)="CONFIRMADO")),ROWS($A$3:A152))),"")</f>
        <v/>
      </c>
      <c r="W152" s="24" t="str">
        <f ca="1">IFERROR(INDEX(MAESTRO!W:W,_xludf.AGGREGATE(15,6,ROW(MAESTRO!$B$3:$B$1000)/((MAESTRO!$B$3:$B$1000="PROVEEDORES")*(UPPER(MAESTRO!$L$3:$L$1000)="CONFIRMADO")),ROWS($A$3:A152))),"")</f>
        <v/>
      </c>
      <c r="X152" s="24" t="str">
        <f ca="1">IFERROR(INDEX(MAESTRO!X:X,_xludf.AGGREGATE(15,6,ROW(MAESTRO!$B$3:$B$1000)/((MAESTRO!$B$3:$B$1000="PROVEEDORES")*(UPPER(MAESTRO!$L$3:$L$1000)="CONFIRMADO")),ROWS($A$3:A152))),"")</f>
        <v/>
      </c>
    </row>
    <row r="153" spans="1:24" ht="22.05" customHeight="1">
      <c r="A153" s="10" t="str">
        <f ca="1">IFERROR(INDEX(MAESTRO!A:A,_xludf.AGGREGATE(15,6,ROW(MAESTRO!$B$3:$B$1000)/((MAESTRO!$B$3:$B$1000="PROVEEDORES")*(UPPER(MAESTRO!$L$3:$L$1000)="CONFIRMADO")),ROWS($A$3:A153))),"")</f>
        <v/>
      </c>
      <c r="B153" s="10" t="str">
        <f ca="1">IFERROR(INDEX(MAESTRO!B:B,_xludf.AGGREGATE(15,6,ROW(MAESTRO!$B$3:$B$1000)/((MAESTRO!$B$3:$B$1000="PROVEEDORES")*(UPPER(MAESTRO!$L$3:$L$1000)="CONFIRMADO")),ROWS($A$3:A153))),"")</f>
        <v/>
      </c>
      <c r="C153" s="10" t="str">
        <f ca="1">IFERROR(INDEX(MAESTRO!C:C,_xludf.AGGREGATE(15,6,ROW(MAESTRO!$B$3:$B$1000)/((MAESTRO!$B$3:$B$1000="PROVEEDORES")*(UPPER(MAESTRO!$L$3:$L$1000)="CONFIRMADO")),ROWS($A$3:A153))),"")</f>
        <v/>
      </c>
      <c r="D153" s="10" t="str">
        <f ca="1">IFERROR(INDEX(MAESTRO!D:D,_xludf.AGGREGATE(15,6,ROW(MAESTRO!$B$3:$B$1000)/((MAESTRO!$B$3:$B$1000="PROVEEDORES")*(UPPER(MAESTRO!$L$3:$L$1000)="CONFIRMADO")),ROWS($A$3:A153))),"")</f>
        <v/>
      </c>
      <c r="E153" s="10" t="str">
        <f ca="1">IFERROR(INDEX(MAESTRO!E:E,_xludf.AGGREGATE(15,6,ROW(MAESTRO!$B$3:$B$1000)/((MAESTRO!$B$3:$B$1000="PROVEEDORES")*(UPPER(MAESTRO!$L$3:$L$1000)="CONFIRMADO")),ROWS($A$3:A153))),"")</f>
        <v/>
      </c>
      <c r="F153" s="10" t="str">
        <f ca="1">IFERROR(INDEX(MAESTRO!F:F,_xludf.AGGREGATE(15,6,ROW(MAESTRO!$B$3:$B$1000)/((MAESTRO!$B$3:$B$1000="PROVEEDORES")*(UPPER(MAESTRO!$L$3:$L$1000)="CONFIRMADO")),ROWS($A$3:A153))),"")</f>
        <v/>
      </c>
      <c r="G153" s="10" t="str">
        <f ca="1">IFERROR(INDEX(MAESTRO!G:G,_xludf.AGGREGATE(15,6,ROW(MAESTRO!$B$3:$B$1000)/((MAESTRO!$B$3:$B$1000="PROVEEDORES")*(UPPER(MAESTRO!$L$3:$L$1000)="CONFIRMADO")),ROWS($A$3:A153))),"")</f>
        <v/>
      </c>
      <c r="H153" s="10" t="str">
        <f ca="1">IFERROR(INDEX(MAESTRO!H:H,_xludf.AGGREGATE(15,6,ROW(MAESTRO!$B$3:$B$1000)/((MAESTRO!$B$3:$B$1000="PROVEEDORES")*(UPPER(MAESTRO!$L$3:$L$1000)="CONFIRMADO")),ROWS($A$3:A153))),"")</f>
        <v/>
      </c>
      <c r="I153" s="10" t="str">
        <f ca="1">IFERROR(INDEX(MAESTRO!I:I,_xludf.AGGREGATE(15,6,ROW(MAESTRO!$B$3:$B$1000)/((MAESTRO!$B$3:$B$1000="PROVEEDORES")*(UPPER(MAESTRO!$L$3:$L$1000)="CONFIRMADO")),ROWS($A$3:A153))),"")</f>
        <v/>
      </c>
      <c r="J153" s="10" t="str">
        <f ca="1">IFERROR(INDEX(MAESTRO!J:J,_xludf.AGGREGATE(15,6,ROW(MAESTRO!$B$3:$B$1000)/((MAESTRO!$B$3:$B$1000="PROVEEDORES")*(UPPER(MAESTRO!$L$3:$L$1000)="CONFIRMADO")),ROWS($A$3:A153))),"")</f>
        <v/>
      </c>
      <c r="K153" s="10" t="str">
        <f ca="1">IFERROR(INDEX(MAESTRO!K:K,_xludf.AGGREGATE(15,6,ROW(MAESTRO!$B$3:$B$1000)/((MAESTRO!$B$3:$B$1000="PROVEEDORES")*(UPPER(MAESTRO!$L$3:$L$1000)="CONFIRMADO")),ROWS($A$3:A153))),"")</f>
        <v/>
      </c>
      <c r="L153" s="10" t="str">
        <f ca="1">IFERROR(INDEX(MAESTRO!L:L,_xludf.AGGREGATE(15,6,ROW(MAESTRO!$B$3:$B$1000)/((MAESTRO!$B$3:$B$1000="PROVEEDORES")*(UPPER(MAESTRO!$L$3:$L$1000)="CONFIRMADO")),ROWS($A$3:A153))),"")</f>
        <v/>
      </c>
      <c r="M153" s="10" t="str">
        <f ca="1">IFERROR(INDEX(MAESTRO!M:M,_xludf.AGGREGATE(15,6,ROW(MAESTRO!$B$3:$B$1000)/((MAESTRO!$B$3:$B$1000="PROVEEDORES")*(UPPER(MAESTRO!$L$3:$L$1000)="CONFIRMADO")),ROWS($A$3:A153))),"")</f>
        <v/>
      </c>
      <c r="N153" s="10" t="str">
        <f ca="1">IFERROR(INDEX(MAESTRO!N:N,_xludf.AGGREGATE(15,6,ROW(MAESTRO!$B$3:$B$1000)/((MAESTRO!$B$3:$B$1000="PROVEEDORES")*(UPPER(MAESTRO!$L$3:$L$1000)="CONFIRMADO")),ROWS($A$3:A153))),"")</f>
        <v/>
      </c>
      <c r="O153" s="10" t="str">
        <f ca="1">IFERROR(INDEX(MAESTRO!O:O,_xludf.AGGREGATE(15,6,ROW(MAESTRO!$B$3:$B$1000)/((MAESTRO!$B$3:$B$1000="PROVEEDORES")*(UPPER(MAESTRO!$L$3:$L$1000)="CONFIRMADO")),ROWS($A$3:A153))),"")</f>
        <v/>
      </c>
      <c r="P153" s="10" t="str">
        <f ca="1">IFERROR(INDEX(MAESTRO!P:P,_xludf.AGGREGATE(15,6,ROW(MAESTRO!$B$3:$B$1000)/((MAESTRO!$B$3:$B$1000="PROVEEDORES")*(UPPER(MAESTRO!$L$3:$L$1000)="CONFIRMADO")),ROWS($A$3:A153))),"")</f>
        <v/>
      </c>
      <c r="Q153" s="10" t="str">
        <f ca="1">IFERROR(INDEX(MAESTRO!Q:Q,_xludf.AGGREGATE(15,6,ROW(MAESTRO!$B$3:$B$1000)/((MAESTRO!$B$3:$B$1000="PROVEEDORES")*(UPPER(MAESTRO!$L$3:$L$1000)="CONFIRMADO")),ROWS($A$3:A153))),"")</f>
        <v/>
      </c>
      <c r="R153" s="10" t="str">
        <f ca="1">IFERROR(INDEX(MAESTRO!R:R,_xludf.AGGREGATE(15,6,ROW(MAESTRO!$B$3:$B$1000)/((MAESTRO!$B$3:$B$1000="PROVEEDORES")*(UPPER(MAESTRO!$L$3:$L$1000)="CONFIRMADO")),ROWS($A$3:A153))),"")</f>
        <v/>
      </c>
      <c r="S153" s="10" t="str">
        <f ca="1">IFERROR(INDEX(MAESTRO!S:S,_xludf.AGGREGATE(15,6,ROW(MAESTRO!$B$3:$B$1000)/((MAESTRO!$B$3:$B$1000="PROVEEDORES")*(UPPER(MAESTRO!$L$3:$L$1000)="CONFIRMADO")),ROWS($A$3:A153))),"")</f>
        <v/>
      </c>
      <c r="T153" s="10" t="str">
        <f ca="1">IFERROR(INDEX(MAESTRO!T:T,_xludf.AGGREGATE(15,6,ROW(MAESTRO!$B$3:$B$1000)/((MAESTRO!$B$3:$B$1000="PROVEEDORES")*(UPPER(MAESTRO!$L$3:$L$1000)="CONFIRMADO")),ROWS($A$3:A153))),"")</f>
        <v/>
      </c>
      <c r="U153" s="10" t="str">
        <f ca="1">IFERROR(INDEX(MAESTRO!U:U,_xludf.AGGREGATE(15,6,ROW(MAESTRO!$B$3:$B$1000)/((MAESTRO!$B$3:$B$1000="PROVEEDORES")*(UPPER(MAESTRO!$L$3:$L$1000)="CONFIRMADO")),ROWS($A$3:A153))),"")</f>
        <v/>
      </c>
      <c r="V153" s="10" t="str">
        <f ca="1">IFERROR(INDEX(MAESTRO!V:V,_xludf.AGGREGATE(15,6,ROW(MAESTRO!$B$3:$B$1000)/((MAESTRO!$B$3:$B$1000="PROVEEDORES")*(UPPER(MAESTRO!$L$3:$L$1000)="CONFIRMADO")),ROWS($A$3:A153))),"")</f>
        <v/>
      </c>
      <c r="W153" s="10" t="str">
        <f ca="1">IFERROR(INDEX(MAESTRO!W:W,_xludf.AGGREGATE(15,6,ROW(MAESTRO!$B$3:$B$1000)/((MAESTRO!$B$3:$B$1000="PROVEEDORES")*(UPPER(MAESTRO!$L$3:$L$1000)="CONFIRMADO")),ROWS($A$3:A153))),"")</f>
        <v/>
      </c>
      <c r="X153" s="10" t="str">
        <f ca="1">IFERROR(INDEX(MAESTRO!X:X,_xludf.AGGREGATE(15,6,ROW(MAESTRO!$B$3:$B$1000)/((MAESTRO!$B$3:$B$1000="PROVEEDORES")*(UPPER(MAESTRO!$L$3:$L$1000)="CONFIRMADO")),ROWS($A$3:A153))),"")</f>
        <v/>
      </c>
    </row>
    <row r="154" spans="1:24" ht="22.05" customHeight="1">
      <c r="A154" s="24" t="str">
        <f ca="1">IFERROR(INDEX(MAESTRO!A:A,_xludf.AGGREGATE(15,6,ROW(MAESTRO!$B$3:$B$1000)/((MAESTRO!$B$3:$B$1000="PROVEEDORES")*(UPPER(MAESTRO!$L$3:$L$1000)="CONFIRMADO")),ROWS($A$3:A154))),"")</f>
        <v/>
      </c>
      <c r="B154" s="24" t="str">
        <f ca="1">IFERROR(INDEX(MAESTRO!B:B,_xludf.AGGREGATE(15,6,ROW(MAESTRO!$B$3:$B$1000)/((MAESTRO!$B$3:$B$1000="PROVEEDORES")*(UPPER(MAESTRO!$L$3:$L$1000)="CONFIRMADO")),ROWS($A$3:A154))),"")</f>
        <v/>
      </c>
      <c r="C154" s="24" t="str">
        <f ca="1">IFERROR(INDEX(MAESTRO!C:C,_xludf.AGGREGATE(15,6,ROW(MAESTRO!$B$3:$B$1000)/((MAESTRO!$B$3:$B$1000="PROVEEDORES")*(UPPER(MAESTRO!$L$3:$L$1000)="CONFIRMADO")),ROWS($A$3:A154))),"")</f>
        <v/>
      </c>
      <c r="D154" s="24" t="str">
        <f ca="1">IFERROR(INDEX(MAESTRO!D:D,_xludf.AGGREGATE(15,6,ROW(MAESTRO!$B$3:$B$1000)/((MAESTRO!$B$3:$B$1000="PROVEEDORES")*(UPPER(MAESTRO!$L$3:$L$1000)="CONFIRMADO")),ROWS($A$3:A154))),"")</f>
        <v/>
      </c>
      <c r="E154" s="24" t="str">
        <f ca="1">IFERROR(INDEX(MAESTRO!E:E,_xludf.AGGREGATE(15,6,ROW(MAESTRO!$B$3:$B$1000)/((MAESTRO!$B$3:$B$1000="PROVEEDORES")*(UPPER(MAESTRO!$L$3:$L$1000)="CONFIRMADO")),ROWS($A$3:A154))),"")</f>
        <v/>
      </c>
      <c r="F154" s="24" t="str">
        <f ca="1">IFERROR(INDEX(MAESTRO!F:F,_xludf.AGGREGATE(15,6,ROW(MAESTRO!$B$3:$B$1000)/((MAESTRO!$B$3:$B$1000="PROVEEDORES")*(UPPER(MAESTRO!$L$3:$L$1000)="CONFIRMADO")),ROWS($A$3:A154))),"")</f>
        <v/>
      </c>
      <c r="G154" s="24" t="str">
        <f ca="1">IFERROR(INDEX(MAESTRO!G:G,_xludf.AGGREGATE(15,6,ROW(MAESTRO!$B$3:$B$1000)/((MAESTRO!$B$3:$B$1000="PROVEEDORES")*(UPPER(MAESTRO!$L$3:$L$1000)="CONFIRMADO")),ROWS($A$3:A154))),"")</f>
        <v/>
      </c>
      <c r="H154" s="24" t="str">
        <f ca="1">IFERROR(INDEX(MAESTRO!H:H,_xludf.AGGREGATE(15,6,ROW(MAESTRO!$B$3:$B$1000)/((MAESTRO!$B$3:$B$1000="PROVEEDORES")*(UPPER(MAESTRO!$L$3:$L$1000)="CONFIRMADO")),ROWS($A$3:A154))),"")</f>
        <v/>
      </c>
      <c r="I154" s="24" t="str">
        <f ca="1">IFERROR(INDEX(MAESTRO!I:I,_xludf.AGGREGATE(15,6,ROW(MAESTRO!$B$3:$B$1000)/((MAESTRO!$B$3:$B$1000="PROVEEDORES")*(UPPER(MAESTRO!$L$3:$L$1000)="CONFIRMADO")),ROWS($A$3:A154))),"")</f>
        <v/>
      </c>
      <c r="J154" s="24" t="str">
        <f ca="1">IFERROR(INDEX(MAESTRO!J:J,_xludf.AGGREGATE(15,6,ROW(MAESTRO!$B$3:$B$1000)/((MAESTRO!$B$3:$B$1000="PROVEEDORES")*(UPPER(MAESTRO!$L$3:$L$1000)="CONFIRMADO")),ROWS($A$3:A154))),"")</f>
        <v/>
      </c>
      <c r="K154" s="24" t="str">
        <f ca="1">IFERROR(INDEX(MAESTRO!K:K,_xludf.AGGREGATE(15,6,ROW(MAESTRO!$B$3:$B$1000)/((MAESTRO!$B$3:$B$1000="PROVEEDORES")*(UPPER(MAESTRO!$L$3:$L$1000)="CONFIRMADO")),ROWS($A$3:A154))),"")</f>
        <v/>
      </c>
      <c r="L154" s="24" t="str">
        <f ca="1">IFERROR(INDEX(MAESTRO!L:L,_xludf.AGGREGATE(15,6,ROW(MAESTRO!$B$3:$B$1000)/((MAESTRO!$B$3:$B$1000="PROVEEDORES")*(UPPER(MAESTRO!$L$3:$L$1000)="CONFIRMADO")),ROWS($A$3:A154))),"")</f>
        <v/>
      </c>
      <c r="M154" s="24" t="str">
        <f ca="1">IFERROR(INDEX(MAESTRO!M:M,_xludf.AGGREGATE(15,6,ROW(MAESTRO!$B$3:$B$1000)/((MAESTRO!$B$3:$B$1000="PROVEEDORES")*(UPPER(MAESTRO!$L$3:$L$1000)="CONFIRMADO")),ROWS($A$3:A154))),"")</f>
        <v/>
      </c>
      <c r="N154" s="24" t="str">
        <f ca="1">IFERROR(INDEX(MAESTRO!N:N,_xludf.AGGREGATE(15,6,ROW(MAESTRO!$B$3:$B$1000)/((MAESTRO!$B$3:$B$1000="PROVEEDORES")*(UPPER(MAESTRO!$L$3:$L$1000)="CONFIRMADO")),ROWS($A$3:A154))),"")</f>
        <v/>
      </c>
      <c r="O154" s="24" t="str">
        <f ca="1">IFERROR(INDEX(MAESTRO!O:O,_xludf.AGGREGATE(15,6,ROW(MAESTRO!$B$3:$B$1000)/((MAESTRO!$B$3:$B$1000="PROVEEDORES")*(UPPER(MAESTRO!$L$3:$L$1000)="CONFIRMADO")),ROWS($A$3:A154))),"")</f>
        <v/>
      </c>
      <c r="P154" s="24" t="str">
        <f ca="1">IFERROR(INDEX(MAESTRO!P:P,_xludf.AGGREGATE(15,6,ROW(MAESTRO!$B$3:$B$1000)/((MAESTRO!$B$3:$B$1000="PROVEEDORES")*(UPPER(MAESTRO!$L$3:$L$1000)="CONFIRMADO")),ROWS($A$3:A154))),"")</f>
        <v/>
      </c>
      <c r="Q154" s="24" t="str">
        <f ca="1">IFERROR(INDEX(MAESTRO!Q:Q,_xludf.AGGREGATE(15,6,ROW(MAESTRO!$B$3:$B$1000)/((MAESTRO!$B$3:$B$1000="PROVEEDORES")*(UPPER(MAESTRO!$L$3:$L$1000)="CONFIRMADO")),ROWS($A$3:A154))),"")</f>
        <v/>
      </c>
      <c r="R154" s="24" t="str">
        <f ca="1">IFERROR(INDEX(MAESTRO!R:R,_xludf.AGGREGATE(15,6,ROW(MAESTRO!$B$3:$B$1000)/((MAESTRO!$B$3:$B$1000="PROVEEDORES")*(UPPER(MAESTRO!$L$3:$L$1000)="CONFIRMADO")),ROWS($A$3:A154))),"")</f>
        <v/>
      </c>
      <c r="S154" s="24" t="str">
        <f ca="1">IFERROR(INDEX(MAESTRO!S:S,_xludf.AGGREGATE(15,6,ROW(MAESTRO!$B$3:$B$1000)/((MAESTRO!$B$3:$B$1000="PROVEEDORES")*(UPPER(MAESTRO!$L$3:$L$1000)="CONFIRMADO")),ROWS($A$3:A154))),"")</f>
        <v/>
      </c>
      <c r="T154" s="24" t="str">
        <f ca="1">IFERROR(INDEX(MAESTRO!T:T,_xludf.AGGREGATE(15,6,ROW(MAESTRO!$B$3:$B$1000)/((MAESTRO!$B$3:$B$1000="PROVEEDORES")*(UPPER(MAESTRO!$L$3:$L$1000)="CONFIRMADO")),ROWS($A$3:A154))),"")</f>
        <v/>
      </c>
      <c r="U154" s="24" t="str">
        <f ca="1">IFERROR(INDEX(MAESTRO!U:U,_xludf.AGGREGATE(15,6,ROW(MAESTRO!$B$3:$B$1000)/((MAESTRO!$B$3:$B$1000="PROVEEDORES")*(UPPER(MAESTRO!$L$3:$L$1000)="CONFIRMADO")),ROWS($A$3:A154))),"")</f>
        <v/>
      </c>
      <c r="V154" s="24" t="str">
        <f ca="1">IFERROR(INDEX(MAESTRO!V:V,_xludf.AGGREGATE(15,6,ROW(MAESTRO!$B$3:$B$1000)/((MAESTRO!$B$3:$B$1000="PROVEEDORES")*(UPPER(MAESTRO!$L$3:$L$1000)="CONFIRMADO")),ROWS($A$3:A154))),"")</f>
        <v/>
      </c>
      <c r="W154" s="24" t="str">
        <f ca="1">IFERROR(INDEX(MAESTRO!W:W,_xludf.AGGREGATE(15,6,ROW(MAESTRO!$B$3:$B$1000)/((MAESTRO!$B$3:$B$1000="PROVEEDORES")*(UPPER(MAESTRO!$L$3:$L$1000)="CONFIRMADO")),ROWS($A$3:A154))),"")</f>
        <v/>
      </c>
      <c r="X154" s="24" t="str">
        <f ca="1">IFERROR(INDEX(MAESTRO!X:X,_xludf.AGGREGATE(15,6,ROW(MAESTRO!$B$3:$B$1000)/((MAESTRO!$B$3:$B$1000="PROVEEDORES")*(UPPER(MAESTRO!$L$3:$L$1000)="CONFIRMADO")),ROWS($A$3:A154))),"")</f>
        <v/>
      </c>
    </row>
    <row r="155" spans="1:24" ht="22.05" customHeight="1">
      <c r="A155" s="10" t="str">
        <f ca="1">IFERROR(INDEX(MAESTRO!A:A,_xludf.AGGREGATE(15,6,ROW(MAESTRO!$B$3:$B$1000)/((MAESTRO!$B$3:$B$1000="PROVEEDORES")*(UPPER(MAESTRO!$L$3:$L$1000)="CONFIRMADO")),ROWS($A$3:A155))),"")</f>
        <v/>
      </c>
      <c r="B155" s="10" t="str">
        <f ca="1">IFERROR(INDEX(MAESTRO!B:B,_xludf.AGGREGATE(15,6,ROW(MAESTRO!$B$3:$B$1000)/((MAESTRO!$B$3:$B$1000="PROVEEDORES")*(UPPER(MAESTRO!$L$3:$L$1000)="CONFIRMADO")),ROWS($A$3:A155))),"")</f>
        <v/>
      </c>
      <c r="C155" s="10" t="str">
        <f ca="1">IFERROR(INDEX(MAESTRO!C:C,_xludf.AGGREGATE(15,6,ROW(MAESTRO!$B$3:$B$1000)/((MAESTRO!$B$3:$B$1000="PROVEEDORES")*(UPPER(MAESTRO!$L$3:$L$1000)="CONFIRMADO")),ROWS($A$3:A155))),"")</f>
        <v/>
      </c>
      <c r="D155" s="10" t="str">
        <f ca="1">IFERROR(INDEX(MAESTRO!D:D,_xludf.AGGREGATE(15,6,ROW(MAESTRO!$B$3:$B$1000)/((MAESTRO!$B$3:$B$1000="PROVEEDORES")*(UPPER(MAESTRO!$L$3:$L$1000)="CONFIRMADO")),ROWS($A$3:A155))),"")</f>
        <v/>
      </c>
      <c r="E155" s="10" t="str">
        <f ca="1">IFERROR(INDEX(MAESTRO!E:E,_xludf.AGGREGATE(15,6,ROW(MAESTRO!$B$3:$B$1000)/((MAESTRO!$B$3:$B$1000="PROVEEDORES")*(UPPER(MAESTRO!$L$3:$L$1000)="CONFIRMADO")),ROWS($A$3:A155))),"")</f>
        <v/>
      </c>
      <c r="F155" s="10" t="str">
        <f ca="1">IFERROR(INDEX(MAESTRO!F:F,_xludf.AGGREGATE(15,6,ROW(MAESTRO!$B$3:$B$1000)/((MAESTRO!$B$3:$B$1000="PROVEEDORES")*(UPPER(MAESTRO!$L$3:$L$1000)="CONFIRMADO")),ROWS($A$3:A155))),"")</f>
        <v/>
      </c>
      <c r="G155" s="10" t="str">
        <f ca="1">IFERROR(INDEX(MAESTRO!G:G,_xludf.AGGREGATE(15,6,ROW(MAESTRO!$B$3:$B$1000)/((MAESTRO!$B$3:$B$1000="PROVEEDORES")*(UPPER(MAESTRO!$L$3:$L$1000)="CONFIRMADO")),ROWS($A$3:A155))),"")</f>
        <v/>
      </c>
      <c r="H155" s="10" t="str">
        <f ca="1">IFERROR(INDEX(MAESTRO!H:H,_xludf.AGGREGATE(15,6,ROW(MAESTRO!$B$3:$B$1000)/((MAESTRO!$B$3:$B$1000="PROVEEDORES")*(UPPER(MAESTRO!$L$3:$L$1000)="CONFIRMADO")),ROWS($A$3:A155))),"")</f>
        <v/>
      </c>
      <c r="I155" s="10" t="str">
        <f ca="1">IFERROR(INDEX(MAESTRO!I:I,_xludf.AGGREGATE(15,6,ROW(MAESTRO!$B$3:$B$1000)/((MAESTRO!$B$3:$B$1000="PROVEEDORES")*(UPPER(MAESTRO!$L$3:$L$1000)="CONFIRMADO")),ROWS($A$3:A155))),"")</f>
        <v/>
      </c>
      <c r="J155" s="10" t="str">
        <f ca="1">IFERROR(INDEX(MAESTRO!J:J,_xludf.AGGREGATE(15,6,ROW(MAESTRO!$B$3:$B$1000)/((MAESTRO!$B$3:$B$1000="PROVEEDORES")*(UPPER(MAESTRO!$L$3:$L$1000)="CONFIRMADO")),ROWS($A$3:A155))),"")</f>
        <v/>
      </c>
      <c r="K155" s="10" t="str">
        <f ca="1">IFERROR(INDEX(MAESTRO!K:K,_xludf.AGGREGATE(15,6,ROW(MAESTRO!$B$3:$B$1000)/((MAESTRO!$B$3:$B$1000="PROVEEDORES")*(UPPER(MAESTRO!$L$3:$L$1000)="CONFIRMADO")),ROWS($A$3:A155))),"")</f>
        <v/>
      </c>
      <c r="L155" s="10" t="str">
        <f ca="1">IFERROR(INDEX(MAESTRO!L:L,_xludf.AGGREGATE(15,6,ROW(MAESTRO!$B$3:$B$1000)/((MAESTRO!$B$3:$B$1000="PROVEEDORES")*(UPPER(MAESTRO!$L$3:$L$1000)="CONFIRMADO")),ROWS($A$3:A155))),"")</f>
        <v/>
      </c>
      <c r="M155" s="10" t="str">
        <f ca="1">IFERROR(INDEX(MAESTRO!M:M,_xludf.AGGREGATE(15,6,ROW(MAESTRO!$B$3:$B$1000)/((MAESTRO!$B$3:$B$1000="PROVEEDORES")*(UPPER(MAESTRO!$L$3:$L$1000)="CONFIRMADO")),ROWS($A$3:A155))),"")</f>
        <v/>
      </c>
      <c r="N155" s="10" t="str">
        <f ca="1">IFERROR(INDEX(MAESTRO!N:N,_xludf.AGGREGATE(15,6,ROW(MAESTRO!$B$3:$B$1000)/((MAESTRO!$B$3:$B$1000="PROVEEDORES")*(UPPER(MAESTRO!$L$3:$L$1000)="CONFIRMADO")),ROWS($A$3:A155))),"")</f>
        <v/>
      </c>
      <c r="O155" s="10" t="str">
        <f ca="1">IFERROR(INDEX(MAESTRO!O:O,_xludf.AGGREGATE(15,6,ROW(MAESTRO!$B$3:$B$1000)/((MAESTRO!$B$3:$B$1000="PROVEEDORES")*(UPPER(MAESTRO!$L$3:$L$1000)="CONFIRMADO")),ROWS($A$3:A155))),"")</f>
        <v/>
      </c>
      <c r="P155" s="10" t="str">
        <f ca="1">IFERROR(INDEX(MAESTRO!P:P,_xludf.AGGREGATE(15,6,ROW(MAESTRO!$B$3:$B$1000)/((MAESTRO!$B$3:$B$1000="PROVEEDORES")*(UPPER(MAESTRO!$L$3:$L$1000)="CONFIRMADO")),ROWS($A$3:A155))),"")</f>
        <v/>
      </c>
      <c r="Q155" s="10" t="str">
        <f ca="1">IFERROR(INDEX(MAESTRO!Q:Q,_xludf.AGGREGATE(15,6,ROW(MAESTRO!$B$3:$B$1000)/((MAESTRO!$B$3:$B$1000="PROVEEDORES")*(UPPER(MAESTRO!$L$3:$L$1000)="CONFIRMADO")),ROWS($A$3:A155))),"")</f>
        <v/>
      </c>
      <c r="R155" s="10" t="str">
        <f ca="1">IFERROR(INDEX(MAESTRO!R:R,_xludf.AGGREGATE(15,6,ROW(MAESTRO!$B$3:$B$1000)/((MAESTRO!$B$3:$B$1000="PROVEEDORES")*(UPPER(MAESTRO!$L$3:$L$1000)="CONFIRMADO")),ROWS($A$3:A155))),"")</f>
        <v/>
      </c>
      <c r="S155" s="10" t="str">
        <f ca="1">IFERROR(INDEX(MAESTRO!S:S,_xludf.AGGREGATE(15,6,ROW(MAESTRO!$B$3:$B$1000)/((MAESTRO!$B$3:$B$1000="PROVEEDORES")*(UPPER(MAESTRO!$L$3:$L$1000)="CONFIRMADO")),ROWS($A$3:A155))),"")</f>
        <v/>
      </c>
      <c r="T155" s="10" t="str">
        <f ca="1">IFERROR(INDEX(MAESTRO!T:T,_xludf.AGGREGATE(15,6,ROW(MAESTRO!$B$3:$B$1000)/((MAESTRO!$B$3:$B$1000="PROVEEDORES")*(UPPER(MAESTRO!$L$3:$L$1000)="CONFIRMADO")),ROWS($A$3:A155))),"")</f>
        <v/>
      </c>
      <c r="U155" s="10" t="str">
        <f ca="1">IFERROR(INDEX(MAESTRO!U:U,_xludf.AGGREGATE(15,6,ROW(MAESTRO!$B$3:$B$1000)/((MAESTRO!$B$3:$B$1000="PROVEEDORES")*(UPPER(MAESTRO!$L$3:$L$1000)="CONFIRMADO")),ROWS($A$3:A155))),"")</f>
        <v/>
      </c>
      <c r="V155" s="10" t="str">
        <f ca="1">IFERROR(INDEX(MAESTRO!V:V,_xludf.AGGREGATE(15,6,ROW(MAESTRO!$B$3:$B$1000)/((MAESTRO!$B$3:$B$1000="PROVEEDORES")*(UPPER(MAESTRO!$L$3:$L$1000)="CONFIRMADO")),ROWS($A$3:A155))),"")</f>
        <v/>
      </c>
      <c r="W155" s="10" t="str">
        <f ca="1">IFERROR(INDEX(MAESTRO!W:W,_xludf.AGGREGATE(15,6,ROW(MAESTRO!$B$3:$B$1000)/((MAESTRO!$B$3:$B$1000="PROVEEDORES")*(UPPER(MAESTRO!$L$3:$L$1000)="CONFIRMADO")),ROWS($A$3:A155))),"")</f>
        <v/>
      </c>
      <c r="X155" s="10" t="str">
        <f ca="1">IFERROR(INDEX(MAESTRO!X:X,_xludf.AGGREGATE(15,6,ROW(MAESTRO!$B$3:$B$1000)/((MAESTRO!$B$3:$B$1000="PROVEEDORES")*(UPPER(MAESTRO!$L$3:$L$1000)="CONFIRMADO")),ROWS($A$3:A155))),"")</f>
        <v/>
      </c>
    </row>
    <row r="156" spans="1:24" ht="22.05" customHeight="1">
      <c r="A156" s="24" t="str">
        <f ca="1">IFERROR(INDEX(MAESTRO!A:A,_xludf.AGGREGATE(15,6,ROW(MAESTRO!$B$3:$B$1000)/((MAESTRO!$B$3:$B$1000="PROVEEDORES")*(UPPER(MAESTRO!$L$3:$L$1000)="CONFIRMADO")),ROWS($A$3:A156))),"")</f>
        <v/>
      </c>
      <c r="B156" s="24" t="str">
        <f ca="1">IFERROR(INDEX(MAESTRO!B:B,_xludf.AGGREGATE(15,6,ROW(MAESTRO!$B$3:$B$1000)/((MAESTRO!$B$3:$B$1000="PROVEEDORES")*(UPPER(MAESTRO!$L$3:$L$1000)="CONFIRMADO")),ROWS($A$3:A156))),"")</f>
        <v/>
      </c>
      <c r="C156" s="24" t="str">
        <f ca="1">IFERROR(INDEX(MAESTRO!C:C,_xludf.AGGREGATE(15,6,ROW(MAESTRO!$B$3:$B$1000)/((MAESTRO!$B$3:$B$1000="PROVEEDORES")*(UPPER(MAESTRO!$L$3:$L$1000)="CONFIRMADO")),ROWS($A$3:A156))),"")</f>
        <v/>
      </c>
      <c r="D156" s="24" t="str">
        <f ca="1">IFERROR(INDEX(MAESTRO!D:D,_xludf.AGGREGATE(15,6,ROW(MAESTRO!$B$3:$B$1000)/((MAESTRO!$B$3:$B$1000="PROVEEDORES")*(UPPER(MAESTRO!$L$3:$L$1000)="CONFIRMADO")),ROWS($A$3:A156))),"")</f>
        <v/>
      </c>
      <c r="E156" s="24" t="str">
        <f ca="1">IFERROR(INDEX(MAESTRO!E:E,_xludf.AGGREGATE(15,6,ROW(MAESTRO!$B$3:$B$1000)/((MAESTRO!$B$3:$B$1000="PROVEEDORES")*(UPPER(MAESTRO!$L$3:$L$1000)="CONFIRMADO")),ROWS($A$3:A156))),"")</f>
        <v/>
      </c>
      <c r="F156" s="24" t="str">
        <f ca="1">IFERROR(INDEX(MAESTRO!F:F,_xludf.AGGREGATE(15,6,ROW(MAESTRO!$B$3:$B$1000)/((MAESTRO!$B$3:$B$1000="PROVEEDORES")*(UPPER(MAESTRO!$L$3:$L$1000)="CONFIRMADO")),ROWS($A$3:A156))),"")</f>
        <v/>
      </c>
      <c r="G156" s="24" t="str">
        <f ca="1">IFERROR(INDEX(MAESTRO!G:G,_xludf.AGGREGATE(15,6,ROW(MAESTRO!$B$3:$B$1000)/((MAESTRO!$B$3:$B$1000="PROVEEDORES")*(UPPER(MAESTRO!$L$3:$L$1000)="CONFIRMADO")),ROWS($A$3:A156))),"")</f>
        <v/>
      </c>
      <c r="H156" s="24" t="str">
        <f ca="1">IFERROR(INDEX(MAESTRO!H:H,_xludf.AGGREGATE(15,6,ROW(MAESTRO!$B$3:$B$1000)/((MAESTRO!$B$3:$B$1000="PROVEEDORES")*(UPPER(MAESTRO!$L$3:$L$1000)="CONFIRMADO")),ROWS($A$3:A156))),"")</f>
        <v/>
      </c>
      <c r="I156" s="24" t="str">
        <f ca="1">IFERROR(INDEX(MAESTRO!I:I,_xludf.AGGREGATE(15,6,ROW(MAESTRO!$B$3:$B$1000)/((MAESTRO!$B$3:$B$1000="PROVEEDORES")*(UPPER(MAESTRO!$L$3:$L$1000)="CONFIRMADO")),ROWS($A$3:A156))),"")</f>
        <v/>
      </c>
      <c r="J156" s="24" t="str">
        <f ca="1">IFERROR(INDEX(MAESTRO!J:J,_xludf.AGGREGATE(15,6,ROW(MAESTRO!$B$3:$B$1000)/((MAESTRO!$B$3:$B$1000="PROVEEDORES")*(UPPER(MAESTRO!$L$3:$L$1000)="CONFIRMADO")),ROWS($A$3:A156))),"")</f>
        <v/>
      </c>
      <c r="K156" s="24" t="str">
        <f ca="1">IFERROR(INDEX(MAESTRO!K:K,_xludf.AGGREGATE(15,6,ROW(MAESTRO!$B$3:$B$1000)/((MAESTRO!$B$3:$B$1000="PROVEEDORES")*(UPPER(MAESTRO!$L$3:$L$1000)="CONFIRMADO")),ROWS($A$3:A156))),"")</f>
        <v/>
      </c>
      <c r="L156" s="24" t="str">
        <f ca="1">IFERROR(INDEX(MAESTRO!L:L,_xludf.AGGREGATE(15,6,ROW(MAESTRO!$B$3:$B$1000)/((MAESTRO!$B$3:$B$1000="PROVEEDORES")*(UPPER(MAESTRO!$L$3:$L$1000)="CONFIRMADO")),ROWS($A$3:A156))),"")</f>
        <v/>
      </c>
      <c r="M156" s="24" t="str">
        <f ca="1">IFERROR(INDEX(MAESTRO!M:M,_xludf.AGGREGATE(15,6,ROW(MAESTRO!$B$3:$B$1000)/((MAESTRO!$B$3:$B$1000="PROVEEDORES")*(UPPER(MAESTRO!$L$3:$L$1000)="CONFIRMADO")),ROWS($A$3:A156))),"")</f>
        <v/>
      </c>
      <c r="N156" s="24" t="str">
        <f ca="1">IFERROR(INDEX(MAESTRO!N:N,_xludf.AGGREGATE(15,6,ROW(MAESTRO!$B$3:$B$1000)/((MAESTRO!$B$3:$B$1000="PROVEEDORES")*(UPPER(MAESTRO!$L$3:$L$1000)="CONFIRMADO")),ROWS($A$3:A156))),"")</f>
        <v/>
      </c>
      <c r="O156" s="24" t="str">
        <f ca="1">IFERROR(INDEX(MAESTRO!O:O,_xludf.AGGREGATE(15,6,ROW(MAESTRO!$B$3:$B$1000)/((MAESTRO!$B$3:$B$1000="PROVEEDORES")*(UPPER(MAESTRO!$L$3:$L$1000)="CONFIRMADO")),ROWS($A$3:A156))),"")</f>
        <v/>
      </c>
      <c r="P156" s="24" t="str">
        <f ca="1">IFERROR(INDEX(MAESTRO!P:P,_xludf.AGGREGATE(15,6,ROW(MAESTRO!$B$3:$B$1000)/((MAESTRO!$B$3:$B$1000="PROVEEDORES")*(UPPER(MAESTRO!$L$3:$L$1000)="CONFIRMADO")),ROWS($A$3:A156))),"")</f>
        <v/>
      </c>
      <c r="Q156" s="24" t="str">
        <f ca="1">IFERROR(INDEX(MAESTRO!Q:Q,_xludf.AGGREGATE(15,6,ROW(MAESTRO!$B$3:$B$1000)/((MAESTRO!$B$3:$B$1000="PROVEEDORES")*(UPPER(MAESTRO!$L$3:$L$1000)="CONFIRMADO")),ROWS($A$3:A156))),"")</f>
        <v/>
      </c>
      <c r="R156" s="24" t="str">
        <f ca="1">IFERROR(INDEX(MAESTRO!R:R,_xludf.AGGREGATE(15,6,ROW(MAESTRO!$B$3:$B$1000)/((MAESTRO!$B$3:$B$1000="PROVEEDORES")*(UPPER(MAESTRO!$L$3:$L$1000)="CONFIRMADO")),ROWS($A$3:A156))),"")</f>
        <v/>
      </c>
      <c r="S156" s="24" t="str">
        <f ca="1">IFERROR(INDEX(MAESTRO!S:S,_xludf.AGGREGATE(15,6,ROW(MAESTRO!$B$3:$B$1000)/((MAESTRO!$B$3:$B$1000="PROVEEDORES")*(UPPER(MAESTRO!$L$3:$L$1000)="CONFIRMADO")),ROWS($A$3:A156))),"")</f>
        <v/>
      </c>
      <c r="T156" s="24" t="str">
        <f ca="1">IFERROR(INDEX(MAESTRO!T:T,_xludf.AGGREGATE(15,6,ROW(MAESTRO!$B$3:$B$1000)/((MAESTRO!$B$3:$B$1000="PROVEEDORES")*(UPPER(MAESTRO!$L$3:$L$1000)="CONFIRMADO")),ROWS($A$3:A156))),"")</f>
        <v/>
      </c>
      <c r="U156" s="24" t="str">
        <f ca="1">IFERROR(INDEX(MAESTRO!U:U,_xludf.AGGREGATE(15,6,ROW(MAESTRO!$B$3:$B$1000)/((MAESTRO!$B$3:$B$1000="PROVEEDORES")*(UPPER(MAESTRO!$L$3:$L$1000)="CONFIRMADO")),ROWS($A$3:A156))),"")</f>
        <v/>
      </c>
      <c r="V156" s="24" t="str">
        <f ca="1">IFERROR(INDEX(MAESTRO!V:V,_xludf.AGGREGATE(15,6,ROW(MAESTRO!$B$3:$B$1000)/((MAESTRO!$B$3:$B$1000="PROVEEDORES")*(UPPER(MAESTRO!$L$3:$L$1000)="CONFIRMADO")),ROWS($A$3:A156))),"")</f>
        <v/>
      </c>
      <c r="W156" s="24" t="str">
        <f ca="1">IFERROR(INDEX(MAESTRO!W:W,_xludf.AGGREGATE(15,6,ROW(MAESTRO!$B$3:$B$1000)/((MAESTRO!$B$3:$B$1000="PROVEEDORES")*(UPPER(MAESTRO!$L$3:$L$1000)="CONFIRMADO")),ROWS($A$3:A156))),"")</f>
        <v/>
      </c>
      <c r="X156" s="24" t="str">
        <f ca="1">IFERROR(INDEX(MAESTRO!X:X,_xludf.AGGREGATE(15,6,ROW(MAESTRO!$B$3:$B$1000)/((MAESTRO!$B$3:$B$1000="PROVEEDORES")*(UPPER(MAESTRO!$L$3:$L$1000)="CONFIRMADO")),ROWS($A$3:A156))),"")</f>
        <v/>
      </c>
    </row>
    <row r="157" spans="1:24" ht="22.05" customHeight="1">
      <c r="A157" s="10" t="str">
        <f ca="1">IFERROR(INDEX(MAESTRO!A:A,_xludf.AGGREGATE(15,6,ROW(MAESTRO!$B$3:$B$1000)/((MAESTRO!$B$3:$B$1000="PROVEEDORES")*(UPPER(MAESTRO!$L$3:$L$1000)="CONFIRMADO")),ROWS($A$3:A157))),"")</f>
        <v/>
      </c>
      <c r="B157" s="10" t="str">
        <f ca="1">IFERROR(INDEX(MAESTRO!B:B,_xludf.AGGREGATE(15,6,ROW(MAESTRO!$B$3:$B$1000)/((MAESTRO!$B$3:$B$1000="PROVEEDORES")*(UPPER(MAESTRO!$L$3:$L$1000)="CONFIRMADO")),ROWS($A$3:A157))),"")</f>
        <v/>
      </c>
      <c r="C157" s="10" t="str">
        <f ca="1">IFERROR(INDEX(MAESTRO!C:C,_xludf.AGGREGATE(15,6,ROW(MAESTRO!$B$3:$B$1000)/((MAESTRO!$B$3:$B$1000="PROVEEDORES")*(UPPER(MAESTRO!$L$3:$L$1000)="CONFIRMADO")),ROWS($A$3:A157))),"")</f>
        <v/>
      </c>
      <c r="D157" s="10" t="str">
        <f ca="1">IFERROR(INDEX(MAESTRO!D:D,_xludf.AGGREGATE(15,6,ROW(MAESTRO!$B$3:$B$1000)/((MAESTRO!$B$3:$B$1000="PROVEEDORES")*(UPPER(MAESTRO!$L$3:$L$1000)="CONFIRMADO")),ROWS($A$3:A157))),"")</f>
        <v/>
      </c>
      <c r="E157" s="10" t="str">
        <f ca="1">IFERROR(INDEX(MAESTRO!E:E,_xludf.AGGREGATE(15,6,ROW(MAESTRO!$B$3:$B$1000)/((MAESTRO!$B$3:$B$1000="PROVEEDORES")*(UPPER(MAESTRO!$L$3:$L$1000)="CONFIRMADO")),ROWS($A$3:A157))),"")</f>
        <v/>
      </c>
      <c r="F157" s="10" t="str">
        <f ca="1">IFERROR(INDEX(MAESTRO!F:F,_xludf.AGGREGATE(15,6,ROW(MAESTRO!$B$3:$B$1000)/((MAESTRO!$B$3:$B$1000="PROVEEDORES")*(UPPER(MAESTRO!$L$3:$L$1000)="CONFIRMADO")),ROWS($A$3:A157))),"")</f>
        <v/>
      </c>
      <c r="G157" s="10" t="str">
        <f ca="1">IFERROR(INDEX(MAESTRO!G:G,_xludf.AGGREGATE(15,6,ROW(MAESTRO!$B$3:$B$1000)/((MAESTRO!$B$3:$B$1000="PROVEEDORES")*(UPPER(MAESTRO!$L$3:$L$1000)="CONFIRMADO")),ROWS($A$3:A157))),"")</f>
        <v/>
      </c>
      <c r="H157" s="10" t="str">
        <f ca="1">IFERROR(INDEX(MAESTRO!H:H,_xludf.AGGREGATE(15,6,ROW(MAESTRO!$B$3:$B$1000)/((MAESTRO!$B$3:$B$1000="PROVEEDORES")*(UPPER(MAESTRO!$L$3:$L$1000)="CONFIRMADO")),ROWS($A$3:A157))),"")</f>
        <v/>
      </c>
      <c r="I157" s="10" t="str">
        <f ca="1">IFERROR(INDEX(MAESTRO!I:I,_xludf.AGGREGATE(15,6,ROW(MAESTRO!$B$3:$B$1000)/((MAESTRO!$B$3:$B$1000="PROVEEDORES")*(UPPER(MAESTRO!$L$3:$L$1000)="CONFIRMADO")),ROWS($A$3:A157))),"")</f>
        <v/>
      </c>
      <c r="J157" s="10" t="str">
        <f ca="1">IFERROR(INDEX(MAESTRO!J:J,_xludf.AGGREGATE(15,6,ROW(MAESTRO!$B$3:$B$1000)/((MAESTRO!$B$3:$B$1000="PROVEEDORES")*(UPPER(MAESTRO!$L$3:$L$1000)="CONFIRMADO")),ROWS($A$3:A157))),"")</f>
        <v/>
      </c>
      <c r="K157" s="10" t="str">
        <f ca="1">IFERROR(INDEX(MAESTRO!K:K,_xludf.AGGREGATE(15,6,ROW(MAESTRO!$B$3:$B$1000)/((MAESTRO!$B$3:$B$1000="PROVEEDORES")*(UPPER(MAESTRO!$L$3:$L$1000)="CONFIRMADO")),ROWS($A$3:A157))),"")</f>
        <v/>
      </c>
      <c r="L157" s="10" t="str">
        <f ca="1">IFERROR(INDEX(MAESTRO!L:L,_xludf.AGGREGATE(15,6,ROW(MAESTRO!$B$3:$B$1000)/((MAESTRO!$B$3:$B$1000="PROVEEDORES")*(UPPER(MAESTRO!$L$3:$L$1000)="CONFIRMADO")),ROWS($A$3:A157))),"")</f>
        <v/>
      </c>
      <c r="M157" s="10" t="str">
        <f ca="1">IFERROR(INDEX(MAESTRO!M:M,_xludf.AGGREGATE(15,6,ROW(MAESTRO!$B$3:$B$1000)/((MAESTRO!$B$3:$B$1000="PROVEEDORES")*(UPPER(MAESTRO!$L$3:$L$1000)="CONFIRMADO")),ROWS($A$3:A157))),"")</f>
        <v/>
      </c>
      <c r="N157" s="10" t="str">
        <f ca="1">IFERROR(INDEX(MAESTRO!N:N,_xludf.AGGREGATE(15,6,ROW(MAESTRO!$B$3:$B$1000)/((MAESTRO!$B$3:$B$1000="PROVEEDORES")*(UPPER(MAESTRO!$L$3:$L$1000)="CONFIRMADO")),ROWS($A$3:A157))),"")</f>
        <v/>
      </c>
      <c r="O157" s="10" t="str">
        <f ca="1">IFERROR(INDEX(MAESTRO!O:O,_xludf.AGGREGATE(15,6,ROW(MAESTRO!$B$3:$B$1000)/((MAESTRO!$B$3:$B$1000="PROVEEDORES")*(UPPER(MAESTRO!$L$3:$L$1000)="CONFIRMADO")),ROWS($A$3:A157))),"")</f>
        <v/>
      </c>
      <c r="P157" s="10" t="str">
        <f ca="1">IFERROR(INDEX(MAESTRO!P:P,_xludf.AGGREGATE(15,6,ROW(MAESTRO!$B$3:$B$1000)/((MAESTRO!$B$3:$B$1000="PROVEEDORES")*(UPPER(MAESTRO!$L$3:$L$1000)="CONFIRMADO")),ROWS($A$3:A157))),"")</f>
        <v/>
      </c>
      <c r="Q157" s="10" t="str">
        <f ca="1">IFERROR(INDEX(MAESTRO!Q:Q,_xludf.AGGREGATE(15,6,ROW(MAESTRO!$B$3:$B$1000)/((MAESTRO!$B$3:$B$1000="PROVEEDORES")*(UPPER(MAESTRO!$L$3:$L$1000)="CONFIRMADO")),ROWS($A$3:A157))),"")</f>
        <v/>
      </c>
      <c r="R157" s="10" t="str">
        <f ca="1">IFERROR(INDEX(MAESTRO!R:R,_xludf.AGGREGATE(15,6,ROW(MAESTRO!$B$3:$B$1000)/((MAESTRO!$B$3:$B$1000="PROVEEDORES")*(UPPER(MAESTRO!$L$3:$L$1000)="CONFIRMADO")),ROWS($A$3:A157))),"")</f>
        <v/>
      </c>
      <c r="S157" s="10" t="str">
        <f ca="1">IFERROR(INDEX(MAESTRO!S:S,_xludf.AGGREGATE(15,6,ROW(MAESTRO!$B$3:$B$1000)/((MAESTRO!$B$3:$B$1000="PROVEEDORES")*(UPPER(MAESTRO!$L$3:$L$1000)="CONFIRMADO")),ROWS($A$3:A157))),"")</f>
        <v/>
      </c>
      <c r="T157" s="10" t="str">
        <f ca="1">IFERROR(INDEX(MAESTRO!T:T,_xludf.AGGREGATE(15,6,ROW(MAESTRO!$B$3:$B$1000)/((MAESTRO!$B$3:$B$1000="PROVEEDORES")*(UPPER(MAESTRO!$L$3:$L$1000)="CONFIRMADO")),ROWS($A$3:A157))),"")</f>
        <v/>
      </c>
      <c r="U157" s="10" t="str">
        <f ca="1">IFERROR(INDEX(MAESTRO!U:U,_xludf.AGGREGATE(15,6,ROW(MAESTRO!$B$3:$B$1000)/((MAESTRO!$B$3:$B$1000="PROVEEDORES")*(UPPER(MAESTRO!$L$3:$L$1000)="CONFIRMADO")),ROWS($A$3:A157))),"")</f>
        <v/>
      </c>
      <c r="V157" s="10" t="str">
        <f ca="1">IFERROR(INDEX(MAESTRO!V:V,_xludf.AGGREGATE(15,6,ROW(MAESTRO!$B$3:$B$1000)/((MAESTRO!$B$3:$B$1000="PROVEEDORES")*(UPPER(MAESTRO!$L$3:$L$1000)="CONFIRMADO")),ROWS($A$3:A157))),"")</f>
        <v/>
      </c>
      <c r="W157" s="10" t="str">
        <f ca="1">IFERROR(INDEX(MAESTRO!W:W,_xludf.AGGREGATE(15,6,ROW(MAESTRO!$B$3:$B$1000)/((MAESTRO!$B$3:$B$1000="PROVEEDORES")*(UPPER(MAESTRO!$L$3:$L$1000)="CONFIRMADO")),ROWS($A$3:A157))),"")</f>
        <v/>
      </c>
      <c r="X157" s="10" t="str">
        <f ca="1">IFERROR(INDEX(MAESTRO!X:X,_xludf.AGGREGATE(15,6,ROW(MAESTRO!$B$3:$B$1000)/((MAESTRO!$B$3:$B$1000="PROVEEDORES")*(UPPER(MAESTRO!$L$3:$L$1000)="CONFIRMADO")),ROWS($A$3:A157))),"")</f>
        <v/>
      </c>
    </row>
    <row r="158" spans="1:24" ht="22.05" customHeight="1">
      <c r="A158" s="24" t="str">
        <f ca="1">IFERROR(INDEX(MAESTRO!A:A,_xludf.AGGREGATE(15,6,ROW(MAESTRO!$B$3:$B$1000)/((MAESTRO!$B$3:$B$1000="PROVEEDORES")*(UPPER(MAESTRO!$L$3:$L$1000)="CONFIRMADO")),ROWS($A$3:A158))),"")</f>
        <v/>
      </c>
      <c r="B158" s="24" t="str">
        <f ca="1">IFERROR(INDEX(MAESTRO!B:B,_xludf.AGGREGATE(15,6,ROW(MAESTRO!$B$3:$B$1000)/((MAESTRO!$B$3:$B$1000="PROVEEDORES")*(UPPER(MAESTRO!$L$3:$L$1000)="CONFIRMADO")),ROWS($A$3:A158))),"")</f>
        <v/>
      </c>
      <c r="C158" s="24" t="str">
        <f ca="1">IFERROR(INDEX(MAESTRO!C:C,_xludf.AGGREGATE(15,6,ROW(MAESTRO!$B$3:$B$1000)/((MAESTRO!$B$3:$B$1000="PROVEEDORES")*(UPPER(MAESTRO!$L$3:$L$1000)="CONFIRMADO")),ROWS($A$3:A158))),"")</f>
        <v/>
      </c>
      <c r="D158" s="24" t="str">
        <f ca="1">IFERROR(INDEX(MAESTRO!D:D,_xludf.AGGREGATE(15,6,ROW(MAESTRO!$B$3:$B$1000)/((MAESTRO!$B$3:$B$1000="PROVEEDORES")*(UPPER(MAESTRO!$L$3:$L$1000)="CONFIRMADO")),ROWS($A$3:A158))),"")</f>
        <v/>
      </c>
      <c r="E158" s="24" t="str">
        <f ca="1">IFERROR(INDEX(MAESTRO!E:E,_xludf.AGGREGATE(15,6,ROW(MAESTRO!$B$3:$B$1000)/((MAESTRO!$B$3:$B$1000="PROVEEDORES")*(UPPER(MAESTRO!$L$3:$L$1000)="CONFIRMADO")),ROWS($A$3:A158))),"")</f>
        <v/>
      </c>
      <c r="F158" s="24" t="str">
        <f ca="1">IFERROR(INDEX(MAESTRO!F:F,_xludf.AGGREGATE(15,6,ROW(MAESTRO!$B$3:$B$1000)/((MAESTRO!$B$3:$B$1000="PROVEEDORES")*(UPPER(MAESTRO!$L$3:$L$1000)="CONFIRMADO")),ROWS($A$3:A158))),"")</f>
        <v/>
      </c>
      <c r="G158" s="24" t="str">
        <f ca="1">IFERROR(INDEX(MAESTRO!G:G,_xludf.AGGREGATE(15,6,ROW(MAESTRO!$B$3:$B$1000)/((MAESTRO!$B$3:$B$1000="PROVEEDORES")*(UPPER(MAESTRO!$L$3:$L$1000)="CONFIRMADO")),ROWS($A$3:A158))),"")</f>
        <v/>
      </c>
      <c r="H158" s="24" t="str">
        <f ca="1">IFERROR(INDEX(MAESTRO!H:H,_xludf.AGGREGATE(15,6,ROW(MAESTRO!$B$3:$B$1000)/((MAESTRO!$B$3:$B$1000="PROVEEDORES")*(UPPER(MAESTRO!$L$3:$L$1000)="CONFIRMADO")),ROWS($A$3:A158))),"")</f>
        <v/>
      </c>
      <c r="I158" s="24" t="str">
        <f ca="1">IFERROR(INDEX(MAESTRO!I:I,_xludf.AGGREGATE(15,6,ROW(MAESTRO!$B$3:$B$1000)/((MAESTRO!$B$3:$B$1000="PROVEEDORES")*(UPPER(MAESTRO!$L$3:$L$1000)="CONFIRMADO")),ROWS($A$3:A158))),"")</f>
        <v/>
      </c>
      <c r="J158" s="24" t="str">
        <f ca="1">IFERROR(INDEX(MAESTRO!J:J,_xludf.AGGREGATE(15,6,ROW(MAESTRO!$B$3:$B$1000)/((MAESTRO!$B$3:$B$1000="PROVEEDORES")*(UPPER(MAESTRO!$L$3:$L$1000)="CONFIRMADO")),ROWS($A$3:A158))),"")</f>
        <v/>
      </c>
      <c r="K158" s="24" t="str">
        <f ca="1">IFERROR(INDEX(MAESTRO!K:K,_xludf.AGGREGATE(15,6,ROW(MAESTRO!$B$3:$B$1000)/((MAESTRO!$B$3:$B$1000="PROVEEDORES")*(UPPER(MAESTRO!$L$3:$L$1000)="CONFIRMADO")),ROWS($A$3:A158))),"")</f>
        <v/>
      </c>
      <c r="L158" s="24" t="str">
        <f ca="1">IFERROR(INDEX(MAESTRO!L:L,_xludf.AGGREGATE(15,6,ROW(MAESTRO!$B$3:$B$1000)/((MAESTRO!$B$3:$B$1000="PROVEEDORES")*(UPPER(MAESTRO!$L$3:$L$1000)="CONFIRMADO")),ROWS($A$3:A158))),"")</f>
        <v/>
      </c>
      <c r="M158" s="24" t="str">
        <f ca="1">IFERROR(INDEX(MAESTRO!M:M,_xludf.AGGREGATE(15,6,ROW(MAESTRO!$B$3:$B$1000)/((MAESTRO!$B$3:$B$1000="PROVEEDORES")*(UPPER(MAESTRO!$L$3:$L$1000)="CONFIRMADO")),ROWS($A$3:A158))),"")</f>
        <v/>
      </c>
      <c r="N158" s="24" t="str">
        <f ca="1">IFERROR(INDEX(MAESTRO!N:N,_xludf.AGGREGATE(15,6,ROW(MAESTRO!$B$3:$B$1000)/((MAESTRO!$B$3:$B$1000="PROVEEDORES")*(UPPER(MAESTRO!$L$3:$L$1000)="CONFIRMADO")),ROWS($A$3:A158))),"")</f>
        <v/>
      </c>
      <c r="O158" s="24" t="str">
        <f ca="1">IFERROR(INDEX(MAESTRO!O:O,_xludf.AGGREGATE(15,6,ROW(MAESTRO!$B$3:$B$1000)/((MAESTRO!$B$3:$B$1000="PROVEEDORES")*(UPPER(MAESTRO!$L$3:$L$1000)="CONFIRMADO")),ROWS($A$3:A158))),"")</f>
        <v/>
      </c>
      <c r="P158" s="24" t="str">
        <f ca="1">IFERROR(INDEX(MAESTRO!P:P,_xludf.AGGREGATE(15,6,ROW(MAESTRO!$B$3:$B$1000)/((MAESTRO!$B$3:$B$1000="PROVEEDORES")*(UPPER(MAESTRO!$L$3:$L$1000)="CONFIRMADO")),ROWS($A$3:A158))),"")</f>
        <v/>
      </c>
      <c r="Q158" s="24" t="str">
        <f ca="1">IFERROR(INDEX(MAESTRO!Q:Q,_xludf.AGGREGATE(15,6,ROW(MAESTRO!$B$3:$B$1000)/((MAESTRO!$B$3:$B$1000="PROVEEDORES")*(UPPER(MAESTRO!$L$3:$L$1000)="CONFIRMADO")),ROWS($A$3:A158))),"")</f>
        <v/>
      </c>
      <c r="R158" s="24" t="str">
        <f ca="1">IFERROR(INDEX(MAESTRO!R:R,_xludf.AGGREGATE(15,6,ROW(MAESTRO!$B$3:$B$1000)/((MAESTRO!$B$3:$B$1000="PROVEEDORES")*(UPPER(MAESTRO!$L$3:$L$1000)="CONFIRMADO")),ROWS($A$3:A158))),"")</f>
        <v/>
      </c>
      <c r="S158" s="24" t="str">
        <f ca="1">IFERROR(INDEX(MAESTRO!S:S,_xludf.AGGREGATE(15,6,ROW(MAESTRO!$B$3:$B$1000)/((MAESTRO!$B$3:$B$1000="PROVEEDORES")*(UPPER(MAESTRO!$L$3:$L$1000)="CONFIRMADO")),ROWS($A$3:A158))),"")</f>
        <v/>
      </c>
      <c r="T158" s="24" t="str">
        <f ca="1">IFERROR(INDEX(MAESTRO!T:T,_xludf.AGGREGATE(15,6,ROW(MAESTRO!$B$3:$B$1000)/((MAESTRO!$B$3:$B$1000="PROVEEDORES")*(UPPER(MAESTRO!$L$3:$L$1000)="CONFIRMADO")),ROWS($A$3:A158))),"")</f>
        <v/>
      </c>
      <c r="U158" s="24" t="str">
        <f ca="1">IFERROR(INDEX(MAESTRO!U:U,_xludf.AGGREGATE(15,6,ROW(MAESTRO!$B$3:$B$1000)/((MAESTRO!$B$3:$B$1000="PROVEEDORES")*(UPPER(MAESTRO!$L$3:$L$1000)="CONFIRMADO")),ROWS($A$3:A158))),"")</f>
        <v/>
      </c>
      <c r="V158" s="24" t="str">
        <f ca="1">IFERROR(INDEX(MAESTRO!V:V,_xludf.AGGREGATE(15,6,ROW(MAESTRO!$B$3:$B$1000)/((MAESTRO!$B$3:$B$1000="PROVEEDORES")*(UPPER(MAESTRO!$L$3:$L$1000)="CONFIRMADO")),ROWS($A$3:A158))),"")</f>
        <v/>
      </c>
      <c r="W158" s="24" t="str">
        <f ca="1">IFERROR(INDEX(MAESTRO!W:W,_xludf.AGGREGATE(15,6,ROW(MAESTRO!$B$3:$B$1000)/((MAESTRO!$B$3:$B$1000="PROVEEDORES")*(UPPER(MAESTRO!$L$3:$L$1000)="CONFIRMADO")),ROWS($A$3:A158))),"")</f>
        <v/>
      </c>
      <c r="X158" s="24" t="str">
        <f ca="1">IFERROR(INDEX(MAESTRO!X:X,_xludf.AGGREGATE(15,6,ROW(MAESTRO!$B$3:$B$1000)/((MAESTRO!$B$3:$B$1000="PROVEEDORES")*(UPPER(MAESTRO!$L$3:$L$1000)="CONFIRMADO")),ROWS($A$3:A158))),"")</f>
        <v/>
      </c>
    </row>
    <row r="159" spans="1:24" ht="22.05" customHeight="1">
      <c r="A159" s="10" t="str">
        <f ca="1">IFERROR(INDEX(MAESTRO!A:A,_xludf.AGGREGATE(15,6,ROW(MAESTRO!$B$3:$B$1000)/((MAESTRO!$B$3:$B$1000="PROVEEDORES")*(UPPER(MAESTRO!$L$3:$L$1000)="CONFIRMADO")),ROWS($A$3:A159))),"")</f>
        <v/>
      </c>
      <c r="B159" s="10" t="str">
        <f ca="1">IFERROR(INDEX(MAESTRO!B:B,_xludf.AGGREGATE(15,6,ROW(MAESTRO!$B$3:$B$1000)/((MAESTRO!$B$3:$B$1000="PROVEEDORES")*(UPPER(MAESTRO!$L$3:$L$1000)="CONFIRMADO")),ROWS($A$3:A159))),"")</f>
        <v/>
      </c>
      <c r="C159" s="10" t="str">
        <f ca="1">IFERROR(INDEX(MAESTRO!C:C,_xludf.AGGREGATE(15,6,ROW(MAESTRO!$B$3:$B$1000)/((MAESTRO!$B$3:$B$1000="PROVEEDORES")*(UPPER(MAESTRO!$L$3:$L$1000)="CONFIRMADO")),ROWS($A$3:A159))),"")</f>
        <v/>
      </c>
      <c r="D159" s="10" t="str">
        <f ca="1">IFERROR(INDEX(MAESTRO!D:D,_xludf.AGGREGATE(15,6,ROW(MAESTRO!$B$3:$B$1000)/((MAESTRO!$B$3:$B$1000="PROVEEDORES")*(UPPER(MAESTRO!$L$3:$L$1000)="CONFIRMADO")),ROWS($A$3:A159))),"")</f>
        <v/>
      </c>
      <c r="E159" s="10" t="str">
        <f ca="1">IFERROR(INDEX(MAESTRO!E:E,_xludf.AGGREGATE(15,6,ROW(MAESTRO!$B$3:$B$1000)/((MAESTRO!$B$3:$B$1000="PROVEEDORES")*(UPPER(MAESTRO!$L$3:$L$1000)="CONFIRMADO")),ROWS($A$3:A159))),"")</f>
        <v/>
      </c>
      <c r="F159" s="10" t="str">
        <f ca="1">IFERROR(INDEX(MAESTRO!F:F,_xludf.AGGREGATE(15,6,ROW(MAESTRO!$B$3:$B$1000)/((MAESTRO!$B$3:$B$1000="PROVEEDORES")*(UPPER(MAESTRO!$L$3:$L$1000)="CONFIRMADO")),ROWS($A$3:A159))),"")</f>
        <v/>
      </c>
      <c r="G159" s="10" t="str">
        <f ca="1">IFERROR(INDEX(MAESTRO!G:G,_xludf.AGGREGATE(15,6,ROW(MAESTRO!$B$3:$B$1000)/((MAESTRO!$B$3:$B$1000="PROVEEDORES")*(UPPER(MAESTRO!$L$3:$L$1000)="CONFIRMADO")),ROWS($A$3:A159))),"")</f>
        <v/>
      </c>
      <c r="H159" s="10" t="str">
        <f ca="1">IFERROR(INDEX(MAESTRO!H:H,_xludf.AGGREGATE(15,6,ROW(MAESTRO!$B$3:$B$1000)/((MAESTRO!$B$3:$B$1000="PROVEEDORES")*(UPPER(MAESTRO!$L$3:$L$1000)="CONFIRMADO")),ROWS($A$3:A159))),"")</f>
        <v/>
      </c>
      <c r="I159" s="10" t="str">
        <f ca="1">IFERROR(INDEX(MAESTRO!I:I,_xludf.AGGREGATE(15,6,ROW(MAESTRO!$B$3:$B$1000)/((MAESTRO!$B$3:$B$1000="PROVEEDORES")*(UPPER(MAESTRO!$L$3:$L$1000)="CONFIRMADO")),ROWS($A$3:A159))),"")</f>
        <v/>
      </c>
      <c r="J159" s="10" t="str">
        <f ca="1">IFERROR(INDEX(MAESTRO!J:J,_xludf.AGGREGATE(15,6,ROW(MAESTRO!$B$3:$B$1000)/((MAESTRO!$B$3:$B$1000="PROVEEDORES")*(UPPER(MAESTRO!$L$3:$L$1000)="CONFIRMADO")),ROWS($A$3:A159))),"")</f>
        <v/>
      </c>
      <c r="K159" s="10" t="str">
        <f ca="1">IFERROR(INDEX(MAESTRO!K:K,_xludf.AGGREGATE(15,6,ROW(MAESTRO!$B$3:$B$1000)/((MAESTRO!$B$3:$B$1000="PROVEEDORES")*(UPPER(MAESTRO!$L$3:$L$1000)="CONFIRMADO")),ROWS($A$3:A159))),"")</f>
        <v/>
      </c>
      <c r="L159" s="10" t="str">
        <f ca="1">IFERROR(INDEX(MAESTRO!L:L,_xludf.AGGREGATE(15,6,ROW(MAESTRO!$B$3:$B$1000)/((MAESTRO!$B$3:$B$1000="PROVEEDORES")*(UPPER(MAESTRO!$L$3:$L$1000)="CONFIRMADO")),ROWS($A$3:A159))),"")</f>
        <v/>
      </c>
      <c r="M159" s="10" t="str">
        <f ca="1">IFERROR(INDEX(MAESTRO!M:M,_xludf.AGGREGATE(15,6,ROW(MAESTRO!$B$3:$B$1000)/((MAESTRO!$B$3:$B$1000="PROVEEDORES")*(UPPER(MAESTRO!$L$3:$L$1000)="CONFIRMADO")),ROWS($A$3:A159))),"")</f>
        <v/>
      </c>
      <c r="N159" s="10" t="str">
        <f ca="1">IFERROR(INDEX(MAESTRO!N:N,_xludf.AGGREGATE(15,6,ROW(MAESTRO!$B$3:$B$1000)/((MAESTRO!$B$3:$B$1000="PROVEEDORES")*(UPPER(MAESTRO!$L$3:$L$1000)="CONFIRMADO")),ROWS($A$3:A159))),"")</f>
        <v/>
      </c>
      <c r="O159" s="10" t="str">
        <f ca="1">IFERROR(INDEX(MAESTRO!O:O,_xludf.AGGREGATE(15,6,ROW(MAESTRO!$B$3:$B$1000)/((MAESTRO!$B$3:$B$1000="PROVEEDORES")*(UPPER(MAESTRO!$L$3:$L$1000)="CONFIRMADO")),ROWS($A$3:A159))),"")</f>
        <v/>
      </c>
      <c r="P159" s="10" t="str">
        <f ca="1">IFERROR(INDEX(MAESTRO!P:P,_xludf.AGGREGATE(15,6,ROW(MAESTRO!$B$3:$B$1000)/((MAESTRO!$B$3:$B$1000="PROVEEDORES")*(UPPER(MAESTRO!$L$3:$L$1000)="CONFIRMADO")),ROWS($A$3:A159))),"")</f>
        <v/>
      </c>
      <c r="Q159" s="10" t="str">
        <f ca="1">IFERROR(INDEX(MAESTRO!Q:Q,_xludf.AGGREGATE(15,6,ROW(MAESTRO!$B$3:$B$1000)/((MAESTRO!$B$3:$B$1000="PROVEEDORES")*(UPPER(MAESTRO!$L$3:$L$1000)="CONFIRMADO")),ROWS($A$3:A159))),"")</f>
        <v/>
      </c>
      <c r="R159" s="10" t="str">
        <f ca="1">IFERROR(INDEX(MAESTRO!R:R,_xludf.AGGREGATE(15,6,ROW(MAESTRO!$B$3:$B$1000)/((MAESTRO!$B$3:$B$1000="PROVEEDORES")*(UPPER(MAESTRO!$L$3:$L$1000)="CONFIRMADO")),ROWS($A$3:A159))),"")</f>
        <v/>
      </c>
      <c r="S159" s="10" t="str">
        <f ca="1">IFERROR(INDEX(MAESTRO!S:S,_xludf.AGGREGATE(15,6,ROW(MAESTRO!$B$3:$B$1000)/((MAESTRO!$B$3:$B$1000="PROVEEDORES")*(UPPER(MAESTRO!$L$3:$L$1000)="CONFIRMADO")),ROWS($A$3:A159))),"")</f>
        <v/>
      </c>
      <c r="T159" s="10" t="str">
        <f ca="1">IFERROR(INDEX(MAESTRO!T:T,_xludf.AGGREGATE(15,6,ROW(MAESTRO!$B$3:$B$1000)/((MAESTRO!$B$3:$B$1000="PROVEEDORES")*(UPPER(MAESTRO!$L$3:$L$1000)="CONFIRMADO")),ROWS($A$3:A159))),"")</f>
        <v/>
      </c>
      <c r="U159" s="10" t="str">
        <f ca="1">IFERROR(INDEX(MAESTRO!U:U,_xludf.AGGREGATE(15,6,ROW(MAESTRO!$B$3:$B$1000)/((MAESTRO!$B$3:$B$1000="PROVEEDORES")*(UPPER(MAESTRO!$L$3:$L$1000)="CONFIRMADO")),ROWS($A$3:A159))),"")</f>
        <v/>
      </c>
      <c r="V159" s="10" t="str">
        <f ca="1">IFERROR(INDEX(MAESTRO!V:V,_xludf.AGGREGATE(15,6,ROW(MAESTRO!$B$3:$B$1000)/((MAESTRO!$B$3:$B$1000="PROVEEDORES")*(UPPER(MAESTRO!$L$3:$L$1000)="CONFIRMADO")),ROWS($A$3:A159))),"")</f>
        <v/>
      </c>
      <c r="W159" s="10" t="str">
        <f ca="1">IFERROR(INDEX(MAESTRO!W:W,_xludf.AGGREGATE(15,6,ROW(MAESTRO!$B$3:$B$1000)/((MAESTRO!$B$3:$B$1000="PROVEEDORES")*(UPPER(MAESTRO!$L$3:$L$1000)="CONFIRMADO")),ROWS($A$3:A159))),"")</f>
        <v/>
      </c>
      <c r="X159" s="10" t="str">
        <f ca="1">IFERROR(INDEX(MAESTRO!X:X,_xludf.AGGREGATE(15,6,ROW(MAESTRO!$B$3:$B$1000)/((MAESTRO!$B$3:$B$1000="PROVEEDORES")*(UPPER(MAESTRO!$L$3:$L$1000)="CONFIRMADO")),ROWS($A$3:A159))),"")</f>
        <v/>
      </c>
    </row>
    <row r="160" spans="1:24" ht="22.05" customHeight="1">
      <c r="A160" s="24" t="str">
        <f ca="1">IFERROR(INDEX(MAESTRO!A:A,_xludf.AGGREGATE(15,6,ROW(MAESTRO!$B$3:$B$1000)/((MAESTRO!$B$3:$B$1000="PROVEEDORES")*(UPPER(MAESTRO!$L$3:$L$1000)="CONFIRMADO")),ROWS($A$3:A160))),"")</f>
        <v/>
      </c>
      <c r="B160" s="24" t="str">
        <f ca="1">IFERROR(INDEX(MAESTRO!B:B,_xludf.AGGREGATE(15,6,ROW(MAESTRO!$B$3:$B$1000)/((MAESTRO!$B$3:$B$1000="PROVEEDORES")*(UPPER(MAESTRO!$L$3:$L$1000)="CONFIRMADO")),ROWS($A$3:A160))),"")</f>
        <v/>
      </c>
      <c r="C160" s="24" t="str">
        <f ca="1">IFERROR(INDEX(MAESTRO!C:C,_xludf.AGGREGATE(15,6,ROW(MAESTRO!$B$3:$B$1000)/((MAESTRO!$B$3:$B$1000="PROVEEDORES")*(UPPER(MAESTRO!$L$3:$L$1000)="CONFIRMADO")),ROWS($A$3:A160))),"")</f>
        <v/>
      </c>
      <c r="D160" s="24" t="str">
        <f ca="1">IFERROR(INDEX(MAESTRO!D:D,_xludf.AGGREGATE(15,6,ROW(MAESTRO!$B$3:$B$1000)/((MAESTRO!$B$3:$B$1000="PROVEEDORES")*(UPPER(MAESTRO!$L$3:$L$1000)="CONFIRMADO")),ROWS($A$3:A160))),"")</f>
        <v/>
      </c>
      <c r="E160" s="24" t="str">
        <f ca="1">IFERROR(INDEX(MAESTRO!E:E,_xludf.AGGREGATE(15,6,ROW(MAESTRO!$B$3:$B$1000)/((MAESTRO!$B$3:$B$1000="PROVEEDORES")*(UPPER(MAESTRO!$L$3:$L$1000)="CONFIRMADO")),ROWS($A$3:A160))),"")</f>
        <v/>
      </c>
      <c r="F160" s="24" t="str">
        <f ca="1">IFERROR(INDEX(MAESTRO!F:F,_xludf.AGGREGATE(15,6,ROW(MAESTRO!$B$3:$B$1000)/((MAESTRO!$B$3:$B$1000="PROVEEDORES")*(UPPER(MAESTRO!$L$3:$L$1000)="CONFIRMADO")),ROWS($A$3:A160))),"")</f>
        <v/>
      </c>
      <c r="G160" s="24" t="str">
        <f ca="1">IFERROR(INDEX(MAESTRO!G:G,_xludf.AGGREGATE(15,6,ROW(MAESTRO!$B$3:$B$1000)/((MAESTRO!$B$3:$B$1000="PROVEEDORES")*(UPPER(MAESTRO!$L$3:$L$1000)="CONFIRMADO")),ROWS($A$3:A160))),"")</f>
        <v/>
      </c>
      <c r="H160" s="24" t="str">
        <f ca="1">IFERROR(INDEX(MAESTRO!H:H,_xludf.AGGREGATE(15,6,ROW(MAESTRO!$B$3:$B$1000)/((MAESTRO!$B$3:$B$1000="PROVEEDORES")*(UPPER(MAESTRO!$L$3:$L$1000)="CONFIRMADO")),ROWS($A$3:A160))),"")</f>
        <v/>
      </c>
      <c r="I160" s="24" t="str">
        <f ca="1">IFERROR(INDEX(MAESTRO!I:I,_xludf.AGGREGATE(15,6,ROW(MAESTRO!$B$3:$B$1000)/((MAESTRO!$B$3:$B$1000="PROVEEDORES")*(UPPER(MAESTRO!$L$3:$L$1000)="CONFIRMADO")),ROWS($A$3:A160))),"")</f>
        <v/>
      </c>
      <c r="J160" s="24" t="str">
        <f ca="1">IFERROR(INDEX(MAESTRO!J:J,_xludf.AGGREGATE(15,6,ROW(MAESTRO!$B$3:$B$1000)/((MAESTRO!$B$3:$B$1000="PROVEEDORES")*(UPPER(MAESTRO!$L$3:$L$1000)="CONFIRMADO")),ROWS($A$3:A160))),"")</f>
        <v/>
      </c>
      <c r="K160" s="24" t="str">
        <f ca="1">IFERROR(INDEX(MAESTRO!K:K,_xludf.AGGREGATE(15,6,ROW(MAESTRO!$B$3:$B$1000)/((MAESTRO!$B$3:$B$1000="PROVEEDORES")*(UPPER(MAESTRO!$L$3:$L$1000)="CONFIRMADO")),ROWS($A$3:A160))),"")</f>
        <v/>
      </c>
      <c r="L160" s="24" t="str">
        <f ca="1">IFERROR(INDEX(MAESTRO!L:L,_xludf.AGGREGATE(15,6,ROW(MAESTRO!$B$3:$B$1000)/((MAESTRO!$B$3:$B$1000="PROVEEDORES")*(UPPER(MAESTRO!$L$3:$L$1000)="CONFIRMADO")),ROWS($A$3:A160))),"")</f>
        <v/>
      </c>
      <c r="M160" s="24" t="str">
        <f ca="1">IFERROR(INDEX(MAESTRO!M:M,_xludf.AGGREGATE(15,6,ROW(MAESTRO!$B$3:$B$1000)/((MAESTRO!$B$3:$B$1000="PROVEEDORES")*(UPPER(MAESTRO!$L$3:$L$1000)="CONFIRMADO")),ROWS($A$3:A160))),"")</f>
        <v/>
      </c>
      <c r="N160" s="24" t="str">
        <f ca="1">IFERROR(INDEX(MAESTRO!N:N,_xludf.AGGREGATE(15,6,ROW(MAESTRO!$B$3:$B$1000)/((MAESTRO!$B$3:$B$1000="PROVEEDORES")*(UPPER(MAESTRO!$L$3:$L$1000)="CONFIRMADO")),ROWS($A$3:A160))),"")</f>
        <v/>
      </c>
      <c r="O160" s="24" t="str">
        <f ca="1">IFERROR(INDEX(MAESTRO!O:O,_xludf.AGGREGATE(15,6,ROW(MAESTRO!$B$3:$B$1000)/((MAESTRO!$B$3:$B$1000="PROVEEDORES")*(UPPER(MAESTRO!$L$3:$L$1000)="CONFIRMADO")),ROWS($A$3:A160))),"")</f>
        <v/>
      </c>
      <c r="P160" s="24" t="str">
        <f ca="1">IFERROR(INDEX(MAESTRO!P:P,_xludf.AGGREGATE(15,6,ROW(MAESTRO!$B$3:$B$1000)/((MAESTRO!$B$3:$B$1000="PROVEEDORES")*(UPPER(MAESTRO!$L$3:$L$1000)="CONFIRMADO")),ROWS($A$3:A160))),"")</f>
        <v/>
      </c>
      <c r="Q160" s="24" t="str">
        <f ca="1">IFERROR(INDEX(MAESTRO!Q:Q,_xludf.AGGREGATE(15,6,ROW(MAESTRO!$B$3:$B$1000)/((MAESTRO!$B$3:$B$1000="PROVEEDORES")*(UPPER(MAESTRO!$L$3:$L$1000)="CONFIRMADO")),ROWS($A$3:A160))),"")</f>
        <v/>
      </c>
      <c r="R160" s="24" t="str">
        <f ca="1">IFERROR(INDEX(MAESTRO!R:R,_xludf.AGGREGATE(15,6,ROW(MAESTRO!$B$3:$B$1000)/((MAESTRO!$B$3:$B$1000="PROVEEDORES")*(UPPER(MAESTRO!$L$3:$L$1000)="CONFIRMADO")),ROWS($A$3:A160))),"")</f>
        <v/>
      </c>
      <c r="S160" s="24" t="str">
        <f ca="1">IFERROR(INDEX(MAESTRO!S:S,_xludf.AGGREGATE(15,6,ROW(MAESTRO!$B$3:$B$1000)/((MAESTRO!$B$3:$B$1000="PROVEEDORES")*(UPPER(MAESTRO!$L$3:$L$1000)="CONFIRMADO")),ROWS($A$3:A160))),"")</f>
        <v/>
      </c>
      <c r="T160" s="24" t="str">
        <f ca="1">IFERROR(INDEX(MAESTRO!T:T,_xludf.AGGREGATE(15,6,ROW(MAESTRO!$B$3:$B$1000)/((MAESTRO!$B$3:$B$1000="PROVEEDORES")*(UPPER(MAESTRO!$L$3:$L$1000)="CONFIRMADO")),ROWS($A$3:A160))),"")</f>
        <v/>
      </c>
      <c r="U160" s="24" t="str">
        <f ca="1">IFERROR(INDEX(MAESTRO!U:U,_xludf.AGGREGATE(15,6,ROW(MAESTRO!$B$3:$B$1000)/((MAESTRO!$B$3:$B$1000="PROVEEDORES")*(UPPER(MAESTRO!$L$3:$L$1000)="CONFIRMADO")),ROWS($A$3:A160))),"")</f>
        <v/>
      </c>
      <c r="V160" s="24" t="str">
        <f ca="1">IFERROR(INDEX(MAESTRO!V:V,_xludf.AGGREGATE(15,6,ROW(MAESTRO!$B$3:$B$1000)/((MAESTRO!$B$3:$B$1000="PROVEEDORES")*(UPPER(MAESTRO!$L$3:$L$1000)="CONFIRMADO")),ROWS($A$3:A160))),"")</f>
        <v/>
      </c>
      <c r="W160" s="24" t="str">
        <f ca="1">IFERROR(INDEX(MAESTRO!W:W,_xludf.AGGREGATE(15,6,ROW(MAESTRO!$B$3:$B$1000)/((MAESTRO!$B$3:$B$1000="PROVEEDORES")*(UPPER(MAESTRO!$L$3:$L$1000)="CONFIRMADO")),ROWS($A$3:A160))),"")</f>
        <v/>
      </c>
      <c r="X160" s="24" t="str">
        <f ca="1">IFERROR(INDEX(MAESTRO!X:X,_xludf.AGGREGATE(15,6,ROW(MAESTRO!$B$3:$B$1000)/((MAESTRO!$B$3:$B$1000="PROVEEDORES")*(UPPER(MAESTRO!$L$3:$L$1000)="CONFIRMADO")),ROWS($A$3:A160))),"")</f>
        <v/>
      </c>
    </row>
    <row r="161" spans="1:24" ht="22.05" customHeight="1">
      <c r="A161" s="10" t="str">
        <f ca="1">IFERROR(INDEX(MAESTRO!A:A,_xludf.AGGREGATE(15,6,ROW(MAESTRO!$B$3:$B$1000)/((MAESTRO!$B$3:$B$1000="PROVEEDORES")*(UPPER(MAESTRO!$L$3:$L$1000)="CONFIRMADO")),ROWS($A$3:A161))),"")</f>
        <v/>
      </c>
      <c r="B161" s="10" t="str">
        <f ca="1">IFERROR(INDEX(MAESTRO!B:B,_xludf.AGGREGATE(15,6,ROW(MAESTRO!$B$3:$B$1000)/((MAESTRO!$B$3:$B$1000="PROVEEDORES")*(UPPER(MAESTRO!$L$3:$L$1000)="CONFIRMADO")),ROWS($A$3:A161))),"")</f>
        <v/>
      </c>
      <c r="C161" s="10" t="str">
        <f ca="1">IFERROR(INDEX(MAESTRO!C:C,_xludf.AGGREGATE(15,6,ROW(MAESTRO!$B$3:$B$1000)/((MAESTRO!$B$3:$B$1000="PROVEEDORES")*(UPPER(MAESTRO!$L$3:$L$1000)="CONFIRMADO")),ROWS($A$3:A161))),"")</f>
        <v/>
      </c>
      <c r="D161" s="10" t="str">
        <f ca="1">IFERROR(INDEX(MAESTRO!D:D,_xludf.AGGREGATE(15,6,ROW(MAESTRO!$B$3:$B$1000)/((MAESTRO!$B$3:$B$1000="PROVEEDORES")*(UPPER(MAESTRO!$L$3:$L$1000)="CONFIRMADO")),ROWS($A$3:A161))),"")</f>
        <v/>
      </c>
      <c r="E161" s="10" t="str">
        <f ca="1">IFERROR(INDEX(MAESTRO!E:E,_xludf.AGGREGATE(15,6,ROW(MAESTRO!$B$3:$B$1000)/((MAESTRO!$B$3:$B$1000="PROVEEDORES")*(UPPER(MAESTRO!$L$3:$L$1000)="CONFIRMADO")),ROWS($A$3:A161))),"")</f>
        <v/>
      </c>
      <c r="F161" s="10" t="str">
        <f ca="1">IFERROR(INDEX(MAESTRO!F:F,_xludf.AGGREGATE(15,6,ROW(MAESTRO!$B$3:$B$1000)/((MAESTRO!$B$3:$B$1000="PROVEEDORES")*(UPPER(MAESTRO!$L$3:$L$1000)="CONFIRMADO")),ROWS($A$3:A161))),"")</f>
        <v/>
      </c>
      <c r="G161" s="10" t="str">
        <f ca="1">IFERROR(INDEX(MAESTRO!G:G,_xludf.AGGREGATE(15,6,ROW(MAESTRO!$B$3:$B$1000)/((MAESTRO!$B$3:$B$1000="PROVEEDORES")*(UPPER(MAESTRO!$L$3:$L$1000)="CONFIRMADO")),ROWS($A$3:A161))),"")</f>
        <v/>
      </c>
      <c r="H161" s="10" t="str">
        <f ca="1">IFERROR(INDEX(MAESTRO!H:H,_xludf.AGGREGATE(15,6,ROW(MAESTRO!$B$3:$B$1000)/((MAESTRO!$B$3:$B$1000="PROVEEDORES")*(UPPER(MAESTRO!$L$3:$L$1000)="CONFIRMADO")),ROWS($A$3:A161))),"")</f>
        <v/>
      </c>
      <c r="I161" s="10" t="str">
        <f ca="1">IFERROR(INDEX(MAESTRO!I:I,_xludf.AGGREGATE(15,6,ROW(MAESTRO!$B$3:$B$1000)/((MAESTRO!$B$3:$B$1000="PROVEEDORES")*(UPPER(MAESTRO!$L$3:$L$1000)="CONFIRMADO")),ROWS($A$3:A161))),"")</f>
        <v/>
      </c>
      <c r="J161" s="10" t="str">
        <f ca="1">IFERROR(INDEX(MAESTRO!J:J,_xludf.AGGREGATE(15,6,ROW(MAESTRO!$B$3:$B$1000)/((MAESTRO!$B$3:$B$1000="PROVEEDORES")*(UPPER(MAESTRO!$L$3:$L$1000)="CONFIRMADO")),ROWS($A$3:A161))),"")</f>
        <v/>
      </c>
      <c r="K161" s="10" t="str">
        <f ca="1">IFERROR(INDEX(MAESTRO!K:K,_xludf.AGGREGATE(15,6,ROW(MAESTRO!$B$3:$B$1000)/((MAESTRO!$B$3:$B$1000="PROVEEDORES")*(UPPER(MAESTRO!$L$3:$L$1000)="CONFIRMADO")),ROWS($A$3:A161))),"")</f>
        <v/>
      </c>
      <c r="L161" s="10" t="str">
        <f ca="1">IFERROR(INDEX(MAESTRO!L:L,_xludf.AGGREGATE(15,6,ROW(MAESTRO!$B$3:$B$1000)/((MAESTRO!$B$3:$B$1000="PROVEEDORES")*(UPPER(MAESTRO!$L$3:$L$1000)="CONFIRMADO")),ROWS($A$3:A161))),"")</f>
        <v/>
      </c>
      <c r="M161" s="10" t="str">
        <f ca="1">IFERROR(INDEX(MAESTRO!M:M,_xludf.AGGREGATE(15,6,ROW(MAESTRO!$B$3:$B$1000)/((MAESTRO!$B$3:$B$1000="PROVEEDORES")*(UPPER(MAESTRO!$L$3:$L$1000)="CONFIRMADO")),ROWS($A$3:A161))),"")</f>
        <v/>
      </c>
      <c r="N161" s="10" t="str">
        <f ca="1">IFERROR(INDEX(MAESTRO!N:N,_xludf.AGGREGATE(15,6,ROW(MAESTRO!$B$3:$B$1000)/((MAESTRO!$B$3:$B$1000="PROVEEDORES")*(UPPER(MAESTRO!$L$3:$L$1000)="CONFIRMADO")),ROWS($A$3:A161))),"")</f>
        <v/>
      </c>
      <c r="O161" s="10" t="str">
        <f ca="1">IFERROR(INDEX(MAESTRO!O:O,_xludf.AGGREGATE(15,6,ROW(MAESTRO!$B$3:$B$1000)/((MAESTRO!$B$3:$B$1000="PROVEEDORES")*(UPPER(MAESTRO!$L$3:$L$1000)="CONFIRMADO")),ROWS($A$3:A161))),"")</f>
        <v/>
      </c>
      <c r="P161" s="10" t="str">
        <f ca="1">IFERROR(INDEX(MAESTRO!P:P,_xludf.AGGREGATE(15,6,ROW(MAESTRO!$B$3:$B$1000)/((MAESTRO!$B$3:$B$1000="PROVEEDORES")*(UPPER(MAESTRO!$L$3:$L$1000)="CONFIRMADO")),ROWS($A$3:A161))),"")</f>
        <v/>
      </c>
      <c r="Q161" s="10" t="str">
        <f ca="1">IFERROR(INDEX(MAESTRO!Q:Q,_xludf.AGGREGATE(15,6,ROW(MAESTRO!$B$3:$B$1000)/((MAESTRO!$B$3:$B$1000="PROVEEDORES")*(UPPER(MAESTRO!$L$3:$L$1000)="CONFIRMADO")),ROWS($A$3:A161))),"")</f>
        <v/>
      </c>
      <c r="R161" s="10" t="str">
        <f ca="1">IFERROR(INDEX(MAESTRO!R:R,_xludf.AGGREGATE(15,6,ROW(MAESTRO!$B$3:$B$1000)/((MAESTRO!$B$3:$B$1000="PROVEEDORES")*(UPPER(MAESTRO!$L$3:$L$1000)="CONFIRMADO")),ROWS($A$3:A161))),"")</f>
        <v/>
      </c>
      <c r="S161" s="10" t="str">
        <f ca="1">IFERROR(INDEX(MAESTRO!S:S,_xludf.AGGREGATE(15,6,ROW(MAESTRO!$B$3:$B$1000)/((MAESTRO!$B$3:$B$1000="PROVEEDORES")*(UPPER(MAESTRO!$L$3:$L$1000)="CONFIRMADO")),ROWS($A$3:A161))),"")</f>
        <v/>
      </c>
      <c r="T161" s="10" t="str">
        <f ca="1">IFERROR(INDEX(MAESTRO!T:T,_xludf.AGGREGATE(15,6,ROW(MAESTRO!$B$3:$B$1000)/((MAESTRO!$B$3:$B$1000="PROVEEDORES")*(UPPER(MAESTRO!$L$3:$L$1000)="CONFIRMADO")),ROWS($A$3:A161))),"")</f>
        <v/>
      </c>
      <c r="U161" s="10" t="str">
        <f ca="1">IFERROR(INDEX(MAESTRO!U:U,_xludf.AGGREGATE(15,6,ROW(MAESTRO!$B$3:$B$1000)/((MAESTRO!$B$3:$B$1000="PROVEEDORES")*(UPPER(MAESTRO!$L$3:$L$1000)="CONFIRMADO")),ROWS($A$3:A161))),"")</f>
        <v/>
      </c>
      <c r="V161" s="10" t="str">
        <f ca="1">IFERROR(INDEX(MAESTRO!V:V,_xludf.AGGREGATE(15,6,ROW(MAESTRO!$B$3:$B$1000)/((MAESTRO!$B$3:$B$1000="PROVEEDORES")*(UPPER(MAESTRO!$L$3:$L$1000)="CONFIRMADO")),ROWS($A$3:A161))),"")</f>
        <v/>
      </c>
      <c r="W161" s="10" t="str">
        <f ca="1">IFERROR(INDEX(MAESTRO!W:W,_xludf.AGGREGATE(15,6,ROW(MAESTRO!$B$3:$B$1000)/((MAESTRO!$B$3:$B$1000="PROVEEDORES")*(UPPER(MAESTRO!$L$3:$L$1000)="CONFIRMADO")),ROWS($A$3:A161))),"")</f>
        <v/>
      </c>
      <c r="X161" s="10" t="str">
        <f ca="1">IFERROR(INDEX(MAESTRO!X:X,_xludf.AGGREGATE(15,6,ROW(MAESTRO!$B$3:$B$1000)/((MAESTRO!$B$3:$B$1000="PROVEEDORES")*(UPPER(MAESTRO!$L$3:$L$1000)="CONFIRMADO")),ROWS($A$3:A161))),"")</f>
        <v/>
      </c>
    </row>
    <row r="162" spans="1:24" ht="22.05" customHeight="1">
      <c r="A162" s="24" t="str">
        <f ca="1">IFERROR(INDEX(MAESTRO!A:A,_xludf.AGGREGATE(15,6,ROW(MAESTRO!$B$3:$B$1000)/((MAESTRO!$B$3:$B$1000="PROVEEDORES")*(UPPER(MAESTRO!$L$3:$L$1000)="CONFIRMADO")),ROWS($A$3:A162))),"")</f>
        <v/>
      </c>
      <c r="B162" s="24" t="str">
        <f ca="1">IFERROR(INDEX(MAESTRO!B:B,_xludf.AGGREGATE(15,6,ROW(MAESTRO!$B$3:$B$1000)/((MAESTRO!$B$3:$B$1000="PROVEEDORES")*(UPPER(MAESTRO!$L$3:$L$1000)="CONFIRMADO")),ROWS($A$3:A162))),"")</f>
        <v/>
      </c>
      <c r="C162" s="24" t="str">
        <f ca="1">IFERROR(INDEX(MAESTRO!C:C,_xludf.AGGREGATE(15,6,ROW(MAESTRO!$B$3:$B$1000)/((MAESTRO!$B$3:$B$1000="PROVEEDORES")*(UPPER(MAESTRO!$L$3:$L$1000)="CONFIRMADO")),ROWS($A$3:A162))),"")</f>
        <v/>
      </c>
      <c r="D162" s="24" t="str">
        <f ca="1">IFERROR(INDEX(MAESTRO!D:D,_xludf.AGGREGATE(15,6,ROW(MAESTRO!$B$3:$B$1000)/((MAESTRO!$B$3:$B$1000="PROVEEDORES")*(UPPER(MAESTRO!$L$3:$L$1000)="CONFIRMADO")),ROWS($A$3:A162))),"")</f>
        <v/>
      </c>
      <c r="E162" s="24" t="str">
        <f ca="1">IFERROR(INDEX(MAESTRO!E:E,_xludf.AGGREGATE(15,6,ROW(MAESTRO!$B$3:$B$1000)/((MAESTRO!$B$3:$B$1000="PROVEEDORES")*(UPPER(MAESTRO!$L$3:$L$1000)="CONFIRMADO")),ROWS($A$3:A162))),"")</f>
        <v/>
      </c>
      <c r="F162" s="24" t="str">
        <f ca="1">IFERROR(INDEX(MAESTRO!F:F,_xludf.AGGREGATE(15,6,ROW(MAESTRO!$B$3:$B$1000)/((MAESTRO!$B$3:$B$1000="PROVEEDORES")*(UPPER(MAESTRO!$L$3:$L$1000)="CONFIRMADO")),ROWS($A$3:A162))),"")</f>
        <v/>
      </c>
      <c r="G162" s="24" t="str">
        <f ca="1">IFERROR(INDEX(MAESTRO!G:G,_xludf.AGGREGATE(15,6,ROW(MAESTRO!$B$3:$B$1000)/((MAESTRO!$B$3:$B$1000="PROVEEDORES")*(UPPER(MAESTRO!$L$3:$L$1000)="CONFIRMADO")),ROWS($A$3:A162))),"")</f>
        <v/>
      </c>
      <c r="H162" s="24" t="str">
        <f ca="1">IFERROR(INDEX(MAESTRO!H:H,_xludf.AGGREGATE(15,6,ROW(MAESTRO!$B$3:$B$1000)/((MAESTRO!$B$3:$B$1000="PROVEEDORES")*(UPPER(MAESTRO!$L$3:$L$1000)="CONFIRMADO")),ROWS($A$3:A162))),"")</f>
        <v/>
      </c>
      <c r="I162" s="24" t="str">
        <f ca="1">IFERROR(INDEX(MAESTRO!I:I,_xludf.AGGREGATE(15,6,ROW(MAESTRO!$B$3:$B$1000)/((MAESTRO!$B$3:$B$1000="PROVEEDORES")*(UPPER(MAESTRO!$L$3:$L$1000)="CONFIRMADO")),ROWS($A$3:A162))),"")</f>
        <v/>
      </c>
      <c r="J162" s="24" t="str">
        <f ca="1">IFERROR(INDEX(MAESTRO!J:J,_xludf.AGGREGATE(15,6,ROW(MAESTRO!$B$3:$B$1000)/((MAESTRO!$B$3:$B$1000="PROVEEDORES")*(UPPER(MAESTRO!$L$3:$L$1000)="CONFIRMADO")),ROWS($A$3:A162))),"")</f>
        <v/>
      </c>
      <c r="K162" s="24" t="str">
        <f ca="1">IFERROR(INDEX(MAESTRO!K:K,_xludf.AGGREGATE(15,6,ROW(MAESTRO!$B$3:$B$1000)/((MAESTRO!$B$3:$B$1000="PROVEEDORES")*(UPPER(MAESTRO!$L$3:$L$1000)="CONFIRMADO")),ROWS($A$3:A162))),"")</f>
        <v/>
      </c>
      <c r="L162" s="24" t="str">
        <f ca="1">IFERROR(INDEX(MAESTRO!L:L,_xludf.AGGREGATE(15,6,ROW(MAESTRO!$B$3:$B$1000)/((MAESTRO!$B$3:$B$1000="PROVEEDORES")*(UPPER(MAESTRO!$L$3:$L$1000)="CONFIRMADO")),ROWS($A$3:A162))),"")</f>
        <v/>
      </c>
      <c r="M162" s="24" t="str">
        <f ca="1">IFERROR(INDEX(MAESTRO!M:M,_xludf.AGGREGATE(15,6,ROW(MAESTRO!$B$3:$B$1000)/((MAESTRO!$B$3:$B$1000="PROVEEDORES")*(UPPER(MAESTRO!$L$3:$L$1000)="CONFIRMADO")),ROWS($A$3:A162))),"")</f>
        <v/>
      </c>
      <c r="N162" s="24" t="str">
        <f ca="1">IFERROR(INDEX(MAESTRO!N:N,_xludf.AGGREGATE(15,6,ROW(MAESTRO!$B$3:$B$1000)/((MAESTRO!$B$3:$B$1000="PROVEEDORES")*(UPPER(MAESTRO!$L$3:$L$1000)="CONFIRMADO")),ROWS($A$3:A162))),"")</f>
        <v/>
      </c>
      <c r="O162" s="24" t="str">
        <f ca="1">IFERROR(INDEX(MAESTRO!O:O,_xludf.AGGREGATE(15,6,ROW(MAESTRO!$B$3:$B$1000)/((MAESTRO!$B$3:$B$1000="PROVEEDORES")*(UPPER(MAESTRO!$L$3:$L$1000)="CONFIRMADO")),ROWS($A$3:A162))),"")</f>
        <v/>
      </c>
      <c r="P162" s="24" t="str">
        <f ca="1">IFERROR(INDEX(MAESTRO!P:P,_xludf.AGGREGATE(15,6,ROW(MAESTRO!$B$3:$B$1000)/((MAESTRO!$B$3:$B$1000="PROVEEDORES")*(UPPER(MAESTRO!$L$3:$L$1000)="CONFIRMADO")),ROWS($A$3:A162))),"")</f>
        <v/>
      </c>
      <c r="Q162" s="24" t="str">
        <f ca="1">IFERROR(INDEX(MAESTRO!Q:Q,_xludf.AGGREGATE(15,6,ROW(MAESTRO!$B$3:$B$1000)/((MAESTRO!$B$3:$B$1000="PROVEEDORES")*(UPPER(MAESTRO!$L$3:$L$1000)="CONFIRMADO")),ROWS($A$3:A162))),"")</f>
        <v/>
      </c>
      <c r="R162" s="24" t="str">
        <f ca="1">IFERROR(INDEX(MAESTRO!R:R,_xludf.AGGREGATE(15,6,ROW(MAESTRO!$B$3:$B$1000)/((MAESTRO!$B$3:$B$1000="PROVEEDORES")*(UPPER(MAESTRO!$L$3:$L$1000)="CONFIRMADO")),ROWS($A$3:A162))),"")</f>
        <v/>
      </c>
      <c r="S162" s="24" t="str">
        <f ca="1">IFERROR(INDEX(MAESTRO!S:S,_xludf.AGGREGATE(15,6,ROW(MAESTRO!$B$3:$B$1000)/((MAESTRO!$B$3:$B$1000="PROVEEDORES")*(UPPER(MAESTRO!$L$3:$L$1000)="CONFIRMADO")),ROWS($A$3:A162))),"")</f>
        <v/>
      </c>
      <c r="T162" s="24" t="str">
        <f ca="1">IFERROR(INDEX(MAESTRO!T:T,_xludf.AGGREGATE(15,6,ROW(MAESTRO!$B$3:$B$1000)/((MAESTRO!$B$3:$B$1000="PROVEEDORES")*(UPPER(MAESTRO!$L$3:$L$1000)="CONFIRMADO")),ROWS($A$3:A162))),"")</f>
        <v/>
      </c>
      <c r="U162" s="24" t="str">
        <f ca="1">IFERROR(INDEX(MAESTRO!U:U,_xludf.AGGREGATE(15,6,ROW(MAESTRO!$B$3:$B$1000)/((MAESTRO!$B$3:$B$1000="PROVEEDORES")*(UPPER(MAESTRO!$L$3:$L$1000)="CONFIRMADO")),ROWS($A$3:A162))),"")</f>
        <v/>
      </c>
      <c r="V162" s="24" t="str">
        <f ca="1">IFERROR(INDEX(MAESTRO!V:V,_xludf.AGGREGATE(15,6,ROW(MAESTRO!$B$3:$B$1000)/((MAESTRO!$B$3:$B$1000="PROVEEDORES")*(UPPER(MAESTRO!$L$3:$L$1000)="CONFIRMADO")),ROWS($A$3:A162))),"")</f>
        <v/>
      </c>
      <c r="W162" s="24" t="str">
        <f ca="1">IFERROR(INDEX(MAESTRO!W:W,_xludf.AGGREGATE(15,6,ROW(MAESTRO!$B$3:$B$1000)/((MAESTRO!$B$3:$B$1000="PROVEEDORES")*(UPPER(MAESTRO!$L$3:$L$1000)="CONFIRMADO")),ROWS($A$3:A162))),"")</f>
        <v/>
      </c>
      <c r="X162" s="24" t="str">
        <f ca="1">IFERROR(INDEX(MAESTRO!X:X,_xludf.AGGREGATE(15,6,ROW(MAESTRO!$B$3:$B$1000)/((MAESTRO!$B$3:$B$1000="PROVEEDORES")*(UPPER(MAESTRO!$L$3:$L$1000)="CONFIRMADO")),ROWS($A$3:A162))),"")</f>
        <v/>
      </c>
    </row>
    <row r="163" spans="1:24" ht="22.05" customHeight="1">
      <c r="A163" s="10" t="str">
        <f ca="1">IFERROR(INDEX(MAESTRO!A:A,_xludf.AGGREGATE(15,6,ROW(MAESTRO!$B$3:$B$1000)/((MAESTRO!$B$3:$B$1000="PROVEEDORES")*(UPPER(MAESTRO!$L$3:$L$1000)="CONFIRMADO")),ROWS($A$3:A163))),"")</f>
        <v/>
      </c>
      <c r="B163" s="10" t="str">
        <f ca="1">IFERROR(INDEX(MAESTRO!B:B,_xludf.AGGREGATE(15,6,ROW(MAESTRO!$B$3:$B$1000)/((MAESTRO!$B$3:$B$1000="PROVEEDORES")*(UPPER(MAESTRO!$L$3:$L$1000)="CONFIRMADO")),ROWS($A$3:A163))),"")</f>
        <v/>
      </c>
      <c r="C163" s="10" t="str">
        <f ca="1">IFERROR(INDEX(MAESTRO!C:C,_xludf.AGGREGATE(15,6,ROW(MAESTRO!$B$3:$B$1000)/((MAESTRO!$B$3:$B$1000="PROVEEDORES")*(UPPER(MAESTRO!$L$3:$L$1000)="CONFIRMADO")),ROWS($A$3:A163))),"")</f>
        <v/>
      </c>
      <c r="D163" s="10" t="str">
        <f ca="1">IFERROR(INDEX(MAESTRO!D:D,_xludf.AGGREGATE(15,6,ROW(MAESTRO!$B$3:$B$1000)/((MAESTRO!$B$3:$B$1000="PROVEEDORES")*(UPPER(MAESTRO!$L$3:$L$1000)="CONFIRMADO")),ROWS($A$3:A163))),"")</f>
        <v/>
      </c>
      <c r="E163" s="10" t="str">
        <f ca="1">IFERROR(INDEX(MAESTRO!E:E,_xludf.AGGREGATE(15,6,ROW(MAESTRO!$B$3:$B$1000)/((MAESTRO!$B$3:$B$1000="PROVEEDORES")*(UPPER(MAESTRO!$L$3:$L$1000)="CONFIRMADO")),ROWS($A$3:A163))),"")</f>
        <v/>
      </c>
      <c r="F163" s="10" t="str">
        <f ca="1">IFERROR(INDEX(MAESTRO!F:F,_xludf.AGGREGATE(15,6,ROW(MAESTRO!$B$3:$B$1000)/((MAESTRO!$B$3:$B$1000="PROVEEDORES")*(UPPER(MAESTRO!$L$3:$L$1000)="CONFIRMADO")),ROWS($A$3:A163))),"")</f>
        <v/>
      </c>
      <c r="G163" s="10" t="str">
        <f ca="1">IFERROR(INDEX(MAESTRO!G:G,_xludf.AGGREGATE(15,6,ROW(MAESTRO!$B$3:$B$1000)/((MAESTRO!$B$3:$B$1000="PROVEEDORES")*(UPPER(MAESTRO!$L$3:$L$1000)="CONFIRMADO")),ROWS($A$3:A163))),"")</f>
        <v/>
      </c>
      <c r="H163" s="10" t="str">
        <f ca="1">IFERROR(INDEX(MAESTRO!H:H,_xludf.AGGREGATE(15,6,ROW(MAESTRO!$B$3:$B$1000)/((MAESTRO!$B$3:$B$1000="PROVEEDORES")*(UPPER(MAESTRO!$L$3:$L$1000)="CONFIRMADO")),ROWS($A$3:A163))),"")</f>
        <v/>
      </c>
      <c r="I163" s="10" t="str">
        <f ca="1">IFERROR(INDEX(MAESTRO!I:I,_xludf.AGGREGATE(15,6,ROW(MAESTRO!$B$3:$B$1000)/((MAESTRO!$B$3:$B$1000="PROVEEDORES")*(UPPER(MAESTRO!$L$3:$L$1000)="CONFIRMADO")),ROWS($A$3:A163))),"")</f>
        <v/>
      </c>
      <c r="J163" s="10" t="str">
        <f ca="1">IFERROR(INDEX(MAESTRO!J:J,_xludf.AGGREGATE(15,6,ROW(MAESTRO!$B$3:$B$1000)/((MAESTRO!$B$3:$B$1000="PROVEEDORES")*(UPPER(MAESTRO!$L$3:$L$1000)="CONFIRMADO")),ROWS($A$3:A163))),"")</f>
        <v/>
      </c>
      <c r="K163" s="10" t="str">
        <f ca="1">IFERROR(INDEX(MAESTRO!K:K,_xludf.AGGREGATE(15,6,ROW(MAESTRO!$B$3:$B$1000)/((MAESTRO!$B$3:$B$1000="PROVEEDORES")*(UPPER(MAESTRO!$L$3:$L$1000)="CONFIRMADO")),ROWS($A$3:A163))),"")</f>
        <v/>
      </c>
      <c r="L163" s="10" t="str">
        <f ca="1">IFERROR(INDEX(MAESTRO!L:L,_xludf.AGGREGATE(15,6,ROW(MAESTRO!$B$3:$B$1000)/((MAESTRO!$B$3:$B$1000="PROVEEDORES")*(UPPER(MAESTRO!$L$3:$L$1000)="CONFIRMADO")),ROWS($A$3:A163))),"")</f>
        <v/>
      </c>
      <c r="M163" s="10" t="str">
        <f ca="1">IFERROR(INDEX(MAESTRO!M:M,_xludf.AGGREGATE(15,6,ROW(MAESTRO!$B$3:$B$1000)/((MAESTRO!$B$3:$B$1000="PROVEEDORES")*(UPPER(MAESTRO!$L$3:$L$1000)="CONFIRMADO")),ROWS($A$3:A163))),"")</f>
        <v/>
      </c>
      <c r="N163" s="10" t="str">
        <f ca="1">IFERROR(INDEX(MAESTRO!N:N,_xludf.AGGREGATE(15,6,ROW(MAESTRO!$B$3:$B$1000)/((MAESTRO!$B$3:$B$1000="PROVEEDORES")*(UPPER(MAESTRO!$L$3:$L$1000)="CONFIRMADO")),ROWS($A$3:A163))),"")</f>
        <v/>
      </c>
      <c r="O163" s="10" t="str">
        <f ca="1">IFERROR(INDEX(MAESTRO!O:O,_xludf.AGGREGATE(15,6,ROW(MAESTRO!$B$3:$B$1000)/((MAESTRO!$B$3:$B$1000="PROVEEDORES")*(UPPER(MAESTRO!$L$3:$L$1000)="CONFIRMADO")),ROWS($A$3:A163))),"")</f>
        <v/>
      </c>
      <c r="P163" s="10" t="str">
        <f ca="1">IFERROR(INDEX(MAESTRO!P:P,_xludf.AGGREGATE(15,6,ROW(MAESTRO!$B$3:$B$1000)/((MAESTRO!$B$3:$B$1000="PROVEEDORES")*(UPPER(MAESTRO!$L$3:$L$1000)="CONFIRMADO")),ROWS($A$3:A163))),"")</f>
        <v/>
      </c>
      <c r="Q163" s="10" t="str">
        <f ca="1">IFERROR(INDEX(MAESTRO!Q:Q,_xludf.AGGREGATE(15,6,ROW(MAESTRO!$B$3:$B$1000)/((MAESTRO!$B$3:$B$1000="PROVEEDORES")*(UPPER(MAESTRO!$L$3:$L$1000)="CONFIRMADO")),ROWS($A$3:A163))),"")</f>
        <v/>
      </c>
      <c r="R163" s="10" t="str">
        <f ca="1">IFERROR(INDEX(MAESTRO!R:R,_xludf.AGGREGATE(15,6,ROW(MAESTRO!$B$3:$B$1000)/((MAESTRO!$B$3:$B$1000="PROVEEDORES")*(UPPER(MAESTRO!$L$3:$L$1000)="CONFIRMADO")),ROWS($A$3:A163))),"")</f>
        <v/>
      </c>
      <c r="S163" s="10" t="str">
        <f ca="1">IFERROR(INDEX(MAESTRO!S:S,_xludf.AGGREGATE(15,6,ROW(MAESTRO!$B$3:$B$1000)/((MAESTRO!$B$3:$B$1000="PROVEEDORES")*(UPPER(MAESTRO!$L$3:$L$1000)="CONFIRMADO")),ROWS($A$3:A163))),"")</f>
        <v/>
      </c>
      <c r="T163" s="10" t="str">
        <f ca="1">IFERROR(INDEX(MAESTRO!T:T,_xludf.AGGREGATE(15,6,ROW(MAESTRO!$B$3:$B$1000)/((MAESTRO!$B$3:$B$1000="PROVEEDORES")*(UPPER(MAESTRO!$L$3:$L$1000)="CONFIRMADO")),ROWS($A$3:A163))),"")</f>
        <v/>
      </c>
      <c r="U163" s="10" t="str">
        <f ca="1">IFERROR(INDEX(MAESTRO!U:U,_xludf.AGGREGATE(15,6,ROW(MAESTRO!$B$3:$B$1000)/((MAESTRO!$B$3:$B$1000="PROVEEDORES")*(UPPER(MAESTRO!$L$3:$L$1000)="CONFIRMADO")),ROWS($A$3:A163))),"")</f>
        <v/>
      </c>
      <c r="V163" s="10" t="str">
        <f ca="1">IFERROR(INDEX(MAESTRO!V:V,_xludf.AGGREGATE(15,6,ROW(MAESTRO!$B$3:$B$1000)/((MAESTRO!$B$3:$B$1000="PROVEEDORES")*(UPPER(MAESTRO!$L$3:$L$1000)="CONFIRMADO")),ROWS($A$3:A163))),"")</f>
        <v/>
      </c>
      <c r="W163" s="10" t="str">
        <f ca="1">IFERROR(INDEX(MAESTRO!W:W,_xludf.AGGREGATE(15,6,ROW(MAESTRO!$B$3:$B$1000)/((MAESTRO!$B$3:$B$1000="PROVEEDORES")*(UPPER(MAESTRO!$L$3:$L$1000)="CONFIRMADO")),ROWS($A$3:A163))),"")</f>
        <v/>
      </c>
      <c r="X163" s="10" t="str">
        <f ca="1">IFERROR(INDEX(MAESTRO!X:X,_xludf.AGGREGATE(15,6,ROW(MAESTRO!$B$3:$B$1000)/((MAESTRO!$B$3:$B$1000="PROVEEDORES")*(UPPER(MAESTRO!$L$3:$L$1000)="CONFIRMADO")),ROWS($A$3:A163))),"")</f>
        <v/>
      </c>
    </row>
    <row r="164" spans="1:24" ht="22.05" customHeight="1">
      <c r="A164" s="24" t="str">
        <f ca="1">IFERROR(INDEX(MAESTRO!A:A,_xludf.AGGREGATE(15,6,ROW(MAESTRO!$B$3:$B$1000)/((MAESTRO!$B$3:$B$1000="PROVEEDORES")*(UPPER(MAESTRO!$L$3:$L$1000)="CONFIRMADO")),ROWS($A$3:A164))),"")</f>
        <v/>
      </c>
      <c r="B164" s="24" t="str">
        <f ca="1">IFERROR(INDEX(MAESTRO!B:B,_xludf.AGGREGATE(15,6,ROW(MAESTRO!$B$3:$B$1000)/((MAESTRO!$B$3:$B$1000="PROVEEDORES")*(UPPER(MAESTRO!$L$3:$L$1000)="CONFIRMADO")),ROWS($A$3:A164))),"")</f>
        <v/>
      </c>
      <c r="C164" s="24" t="str">
        <f ca="1">IFERROR(INDEX(MAESTRO!C:C,_xludf.AGGREGATE(15,6,ROW(MAESTRO!$B$3:$B$1000)/((MAESTRO!$B$3:$B$1000="PROVEEDORES")*(UPPER(MAESTRO!$L$3:$L$1000)="CONFIRMADO")),ROWS($A$3:A164))),"")</f>
        <v/>
      </c>
      <c r="D164" s="24" t="str">
        <f ca="1">IFERROR(INDEX(MAESTRO!D:D,_xludf.AGGREGATE(15,6,ROW(MAESTRO!$B$3:$B$1000)/((MAESTRO!$B$3:$B$1000="PROVEEDORES")*(UPPER(MAESTRO!$L$3:$L$1000)="CONFIRMADO")),ROWS($A$3:A164))),"")</f>
        <v/>
      </c>
      <c r="E164" s="24" t="str">
        <f ca="1">IFERROR(INDEX(MAESTRO!E:E,_xludf.AGGREGATE(15,6,ROW(MAESTRO!$B$3:$B$1000)/((MAESTRO!$B$3:$B$1000="PROVEEDORES")*(UPPER(MAESTRO!$L$3:$L$1000)="CONFIRMADO")),ROWS($A$3:A164))),"")</f>
        <v/>
      </c>
      <c r="F164" s="24" t="str">
        <f ca="1">IFERROR(INDEX(MAESTRO!F:F,_xludf.AGGREGATE(15,6,ROW(MAESTRO!$B$3:$B$1000)/((MAESTRO!$B$3:$B$1000="PROVEEDORES")*(UPPER(MAESTRO!$L$3:$L$1000)="CONFIRMADO")),ROWS($A$3:A164))),"")</f>
        <v/>
      </c>
      <c r="G164" s="24" t="str">
        <f ca="1">IFERROR(INDEX(MAESTRO!G:G,_xludf.AGGREGATE(15,6,ROW(MAESTRO!$B$3:$B$1000)/((MAESTRO!$B$3:$B$1000="PROVEEDORES")*(UPPER(MAESTRO!$L$3:$L$1000)="CONFIRMADO")),ROWS($A$3:A164))),"")</f>
        <v/>
      </c>
      <c r="H164" s="24" t="str">
        <f ca="1">IFERROR(INDEX(MAESTRO!H:H,_xludf.AGGREGATE(15,6,ROW(MAESTRO!$B$3:$B$1000)/((MAESTRO!$B$3:$B$1000="PROVEEDORES")*(UPPER(MAESTRO!$L$3:$L$1000)="CONFIRMADO")),ROWS($A$3:A164))),"")</f>
        <v/>
      </c>
      <c r="I164" s="24" t="str">
        <f ca="1">IFERROR(INDEX(MAESTRO!I:I,_xludf.AGGREGATE(15,6,ROW(MAESTRO!$B$3:$B$1000)/((MAESTRO!$B$3:$B$1000="PROVEEDORES")*(UPPER(MAESTRO!$L$3:$L$1000)="CONFIRMADO")),ROWS($A$3:A164))),"")</f>
        <v/>
      </c>
      <c r="J164" s="24" t="str">
        <f ca="1">IFERROR(INDEX(MAESTRO!J:J,_xludf.AGGREGATE(15,6,ROW(MAESTRO!$B$3:$B$1000)/((MAESTRO!$B$3:$B$1000="PROVEEDORES")*(UPPER(MAESTRO!$L$3:$L$1000)="CONFIRMADO")),ROWS($A$3:A164))),"")</f>
        <v/>
      </c>
      <c r="K164" s="24" t="str">
        <f ca="1">IFERROR(INDEX(MAESTRO!K:K,_xludf.AGGREGATE(15,6,ROW(MAESTRO!$B$3:$B$1000)/((MAESTRO!$B$3:$B$1000="PROVEEDORES")*(UPPER(MAESTRO!$L$3:$L$1000)="CONFIRMADO")),ROWS($A$3:A164))),"")</f>
        <v/>
      </c>
      <c r="L164" s="24" t="str">
        <f ca="1">IFERROR(INDEX(MAESTRO!L:L,_xludf.AGGREGATE(15,6,ROW(MAESTRO!$B$3:$B$1000)/((MAESTRO!$B$3:$B$1000="PROVEEDORES")*(UPPER(MAESTRO!$L$3:$L$1000)="CONFIRMADO")),ROWS($A$3:A164))),"")</f>
        <v/>
      </c>
      <c r="M164" s="24" t="str">
        <f ca="1">IFERROR(INDEX(MAESTRO!M:M,_xludf.AGGREGATE(15,6,ROW(MAESTRO!$B$3:$B$1000)/((MAESTRO!$B$3:$B$1000="PROVEEDORES")*(UPPER(MAESTRO!$L$3:$L$1000)="CONFIRMADO")),ROWS($A$3:A164))),"")</f>
        <v/>
      </c>
      <c r="N164" s="24" t="str">
        <f ca="1">IFERROR(INDEX(MAESTRO!N:N,_xludf.AGGREGATE(15,6,ROW(MAESTRO!$B$3:$B$1000)/((MAESTRO!$B$3:$B$1000="PROVEEDORES")*(UPPER(MAESTRO!$L$3:$L$1000)="CONFIRMADO")),ROWS($A$3:A164))),"")</f>
        <v/>
      </c>
      <c r="O164" s="24" t="str">
        <f ca="1">IFERROR(INDEX(MAESTRO!O:O,_xludf.AGGREGATE(15,6,ROW(MAESTRO!$B$3:$B$1000)/((MAESTRO!$B$3:$B$1000="PROVEEDORES")*(UPPER(MAESTRO!$L$3:$L$1000)="CONFIRMADO")),ROWS($A$3:A164))),"")</f>
        <v/>
      </c>
      <c r="P164" s="24" t="str">
        <f ca="1">IFERROR(INDEX(MAESTRO!P:P,_xludf.AGGREGATE(15,6,ROW(MAESTRO!$B$3:$B$1000)/((MAESTRO!$B$3:$B$1000="PROVEEDORES")*(UPPER(MAESTRO!$L$3:$L$1000)="CONFIRMADO")),ROWS($A$3:A164))),"")</f>
        <v/>
      </c>
      <c r="Q164" s="24" t="str">
        <f ca="1">IFERROR(INDEX(MAESTRO!Q:Q,_xludf.AGGREGATE(15,6,ROW(MAESTRO!$B$3:$B$1000)/((MAESTRO!$B$3:$B$1000="PROVEEDORES")*(UPPER(MAESTRO!$L$3:$L$1000)="CONFIRMADO")),ROWS($A$3:A164))),"")</f>
        <v/>
      </c>
      <c r="R164" s="24" t="str">
        <f ca="1">IFERROR(INDEX(MAESTRO!R:R,_xludf.AGGREGATE(15,6,ROW(MAESTRO!$B$3:$B$1000)/((MAESTRO!$B$3:$B$1000="PROVEEDORES")*(UPPER(MAESTRO!$L$3:$L$1000)="CONFIRMADO")),ROWS($A$3:A164))),"")</f>
        <v/>
      </c>
      <c r="S164" s="24" t="str">
        <f ca="1">IFERROR(INDEX(MAESTRO!S:S,_xludf.AGGREGATE(15,6,ROW(MAESTRO!$B$3:$B$1000)/((MAESTRO!$B$3:$B$1000="PROVEEDORES")*(UPPER(MAESTRO!$L$3:$L$1000)="CONFIRMADO")),ROWS($A$3:A164))),"")</f>
        <v/>
      </c>
      <c r="T164" s="24" t="str">
        <f ca="1">IFERROR(INDEX(MAESTRO!T:T,_xludf.AGGREGATE(15,6,ROW(MAESTRO!$B$3:$B$1000)/((MAESTRO!$B$3:$B$1000="PROVEEDORES")*(UPPER(MAESTRO!$L$3:$L$1000)="CONFIRMADO")),ROWS($A$3:A164))),"")</f>
        <v/>
      </c>
      <c r="U164" s="24" t="str">
        <f ca="1">IFERROR(INDEX(MAESTRO!U:U,_xludf.AGGREGATE(15,6,ROW(MAESTRO!$B$3:$B$1000)/((MAESTRO!$B$3:$B$1000="PROVEEDORES")*(UPPER(MAESTRO!$L$3:$L$1000)="CONFIRMADO")),ROWS($A$3:A164))),"")</f>
        <v/>
      </c>
      <c r="V164" s="24" t="str">
        <f ca="1">IFERROR(INDEX(MAESTRO!V:V,_xludf.AGGREGATE(15,6,ROW(MAESTRO!$B$3:$B$1000)/((MAESTRO!$B$3:$B$1000="PROVEEDORES")*(UPPER(MAESTRO!$L$3:$L$1000)="CONFIRMADO")),ROWS($A$3:A164))),"")</f>
        <v/>
      </c>
      <c r="W164" s="24" t="str">
        <f ca="1">IFERROR(INDEX(MAESTRO!W:W,_xludf.AGGREGATE(15,6,ROW(MAESTRO!$B$3:$B$1000)/((MAESTRO!$B$3:$B$1000="PROVEEDORES")*(UPPER(MAESTRO!$L$3:$L$1000)="CONFIRMADO")),ROWS($A$3:A164))),"")</f>
        <v/>
      </c>
      <c r="X164" s="24" t="str">
        <f ca="1">IFERROR(INDEX(MAESTRO!X:X,_xludf.AGGREGATE(15,6,ROW(MAESTRO!$B$3:$B$1000)/((MAESTRO!$B$3:$B$1000="PROVEEDORES")*(UPPER(MAESTRO!$L$3:$L$1000)="CONFIRMADO")),ROWS($A$3:A164))),"")</f>
        <v/>
      </c>
    </row>
    <row r="165" spans="1:24" ht="22.05" customHeight="1">
      <c r="A165" s="10" t="str">
        <f ca="1">IFERROR(INDEX(MAESTRO!A:A,_xludf.AGGREGATE(15,6,ROW(MAESTRO!$B$3:$B$1000)/((MAESTRO!$B$3:$B$1000="PROVEEDORES")*(UPPER(MAESTRO!$L$3:$L$1000)="CONFIRMADO")),ROWS($A$3:A165))),"")</f>
        <v/>
      </c>
      <c r="B165" s="10" t="str">
        <f ca="1">IFERROR(INDEX(MAESTRO!B:B,_xludf.AGGREGATE(15,6,ROW(MAESTRO!$B$3:$B$1000)/((MAESTRO!$B$3:$B$1000="PROVEEDORES")*(UPPER(MAESTRO!$L$3:$L$1000)="CONFIRMADO")),ROWS($A$3:A165))),"")</f>
        <v/>
      </c>
      <c r="C165" s="10" t="str">
        <f ca="1">IFERROR(INDEX(MAESTRO!C:C,_xludf.AGGREGATE(15,6,ROW(MAESTRO!$B$3:$B$1000)/((MAESTRO!$B$3:$B$1000="PROVEEDORES")*(UPPER(MAESTRO!$L$3:$L$1000)="CONFIRMADO")),ROWS($A$3:A165))),"")</f>
        <v/>
      </c>
      <c r="D165" s="10" t="str">
        <f ca="1">IFERROR(INDEX(MAESTRO!D:D,_xludf.AGGREGATE(15,6,ROW(MAESTRO!$B$3:$B$1000)/((MAESTRO!$B$3:$B$1000="PROVEEDORES")*(UPPER(MAESTRO!$L$3:$L$1000)="CONFIRMADO")),ROWS($A$3:A165))),"")</f>
        <v/>
      </c>
      <c r="E165" s="10" t="str">
        <f ca="1">IFERROR(INDEX(MAESTRO!E:E,_xludf.AGGREGATE(15,6,ROW(MAESTRO!$B$3:$B$1000)/((MAESTRO!$B$3:$B$1000="PROVEEDORES")*(UPPER(MAESTRO!$L$3:$L$1000)="CONFIRMADO")),ROWS($A$3:A165))),"")</f>
        <v/>
      </c>
      <c r="F165" s="10" t="str">
        <f ca="1">IFERROR(INDEX(MAESTRO!F:F,_xludf.AGGREGATE(15,6,ROW(MAESTRO!$B$3:$B$1000)/((MAESTRO!$B$3:$B$1000="PROVEEDORES")*(UPPER(MAESTRO!$L$3:$L$1000)="CONFIRMADO")),ROWS($A$3:A165))),"")</f>
        <v/>
      </c>
      <c r="G165" s="10" t="str">
        <f ca="1">IFERROR(INDEX(MAESTRO!G:G,_xludf.AGGREGATE(15,6,ROW(MAESTRO!$B$3:$B$1000)/((MAESTRO!$B$3:$B$1000="PROVEEDORES")*(UPPER(MAESTRO!$L$3:$L$1000)="CONFIRMADO")),ROWS($A$3:A165))),"")</f>
        <v/>
      </c>
      <c r="H165" s="10" t="str">
        <f ca="1">IFERROR(INDEX(MAESTRO!H:H,_xludf.AGGREGATE(15,6,ROW(MAESTRO!$B$3:$B$1000)/((MAESTRO!$B$3:$B$1000="PROVEEDORES")*(UPPER(MAESTRO!$L$3:$L$1000)="CONFIRMADO")),ROWS($A$3:A165))),"")</f>
        <v/>
      </c>
      <c r="I165" s="10" t="str">
        <f ca="1">IFERROR(INDEX(MAESTRO!I:I,_xludf.AGGREGATE(15,6,ROW(MAESTRO!$B$3:$B$1000)/((MAESTRO!$B$3:$B$1000="PROVEEDORES")*(UPPER(MAESTRO!$L$3:$L$1000)="CONFIRMADO")),ROWS($A$3:A165))),"")</f>
        <v/>
      </c>
      <c r="J165" s="10" t="str">
        <f ca="1">IFERROR(INDEX(MAESTRO!J:J,_xludf.AGGREGATE(15,6,ROW(MAESTRO!$B$3:$B$1000)/((MAESTRO!$B$3:$B$1000="PROVEEDORES")*(UPPER(MAESTRO!$L$3:$L$1000)="CONFIRMADO")),ROWS($A$3:A165))),"")</f>
        <v/>
      </c>
      <c r="K165" s="10" t="str">
        <f ca="1">IFERROR(INDEX(MAESTRO!K:K,_xludf.AGGREGATE(15,6,ROW(MAESTRO!$B$3:$B$1000)/((MAESTRO!$B$3:$B$1000="PROVEEDORES")*(UPPER(MAESTRO!$L$3:$L$1000)="CONFIRMADO")),ROWS($A$3:A165))),"")</f>
        <v/>
      </c>
      <c r="L165" s="10" t="str">
        <f ca="1">IFERROR(INDEX(MAESTRO!L:L,_xludf.AGGREGATE(15,6,ROW(MAESTRO!$B$3:$B$1000)/((MAESTRO!$B$3:$B$1000="PROVEEDORES")*(UPPER(MAESTRO!$L$3:$L$1000)="CONFIRMADO")),ROWS($A$3:A165))),"")</f>
        <v/>
      </c>
      <c r="M165" s="10" t="str">
        <f ca="1">IFERROR(INDEX(MAESTRO!M:M,_xludf.AGGREGATE(15,6,ROW(MAESTRO!$B$3:$B$1000)/((MAESTRO!$B$3:$B$1000="PROVEEDORES")*(UPPER(MAESTRO!$L$3:$L$1000)="CONFIRMADO")),ROWS($A$3:A165))),"")</f>
        <v/>
      </c>
      <c r="N165" s="10" t="str">
        <f ca="1">IFERROR(INDEX(MAESTRO!N:N,_xludf.AGGREGATE(15,6,ROW(MAESTRO!$B$3:$B$1000)/((MAESTRO!$B$3:$B$1000="PROVEEDORES")*(UPPER(MAESTRO!$L$3:$L$1000)="CONFIRMADO")),ROWS($A$3:A165))),"")</f>
        <v/>
      </c>
      <c r="O165" s="10" t="str">
        <f ca="1">IFERROR(INDEX(MAESTRO!O:O,_xludf.AGGREGATE(15,6,ROW(MAESTRO!$B$3:$B$1000)/((MAESTRO!$B$3:$B$1000="PROVEEDORES")*(UPPER(MAESTRO!$L$3:$L$1000)="CONFIRMADO")),ROWS($A$3:A165))),"")</f>
        <v/>
      </c>
      <c r="P165" s="10" t="str">
        <f ca="1">IFERROR(INDEX(MAESTRO!P:P,_xludf.AGGREGATE(15,6,ROW(MAESTRO!$B$3:$B$1000)/((MAESTRO!$B$3:$B$1000="PROVEEDORES")*(UPPER(MAESTRO!$L$3:$L$1000)="CONFIRMADO")),ROWS($A$3:A165))),"")</f>
        <v/>
      </c>
      <c r="Q165" s="10" t="str">
        <f ca="1">IFERROR(INDEX(MAESTRO!Q:Q,_xludf.AGGREGATE(15,6,ROW(MAESTRO!$B$3:$B$1000)/((MAESTRO!$B$3:$B$1000="PROVEEDORES")*(UPPER(MAESTRO!$L$3:$L$1000)="CONFIRMADO")),ROWS($A$3:A165))),"")</f>
        <v/>
      </c>
      <c r="R165" s="10" t="str">
        <f ca="1">IFERROR(INDEX(MAESTRO!R:R,_xludf.AGGREGATE(15,6,ROW(MAESTRO!$B$3:$B$1000)/((MAESTRO!$B$3:$B$1000="PROVEEDORES")*(UPPER(MAESTRO!$L$3:$L$1000)="CONFIRMADO")),ROWS($A$3:A165))),"")</f>
        <v/>
      </c>
      <c r="S165" s="10" t="str">
        <f ca="1">IFERROR(INDEX(MAESTRO!S:S,_xludf.AGGREGATE(15,6,ROW(MAESTRO!$B$3:$B$1000)/((MAESTRO!$B$3:$B$1000="PROVEEDORES")*(UPPER(MAESTRO!$L$3:$L$1000)="CONFIRMADO")),ROWS($A$3:A165))),"")</f>
        <v/>
      </c>
      <c r="T165" s="10" t="str">
        <f ca="1">IFERROR(INDEX(MAESTRO!T:T,_xludf.AGGREGATE(15,6,ROW(MAESTRO!$B$3:$B$1000)/((MAESTRO!$B$3:$B$1000="PROVEEDORES")*(UPPER(MAESTRO!$L$3:$L$1000)="CONFIRMADO")),ROWS($A$3:A165))),"")</f>
        <v/>
      </c>
      <c r="U165" s="10" t="str">
        <f ca="1">IFERROR(INDEX(MAESTRO!U:U,_xludf.AGGREGATE(15,6,ROW(MAESTRO!$B$3:$B$1000)/((MAESTRO!$B$3:$B$1000="PROVEEDORES")*(UPPER(MAESTRO!$L$3:$L$1000)="CONFIRMADO")),ROWS($A$3:A165))),"")</f>
        <v/>
      </c>
      <c r="V165" s="10" t="str">
        <f ca="1">IFERROR(INDEX(MAESTRO!V:V,_xludf.AGGREGATE(15,6,ROW(MAESTRO!$B$3:$B$1000)/((MAESTRO!$B$3:$B$1000="PROVEEDORES")*(UPPER(MAESTRO!$L$3:$L$1000)="CONFIRMADO")),ROWS($A$3:A165))),"")</f>
        <v/>
      </c>
      <c r="W165" s="10" t="str">
        <f ca="1">IFERROR(INDEX(MAESTRO!W:W,_xludf.AGGREGATE(15,6,ROW(MAESTRO!$B$3:$B$1000)/((MAESTRO!$B$3:$B$1000="PROVEEDORES")*(UPPER(MAESTRO!$L$3:$L$1000)="CONFIRMADO")),ROWS($A$3:A165))),"")</f>
        <v/>
      </c>
      <c r="X165" s="10" t="str">
        <f ca="1">IFERROR(INDEX(MAESTRO!X:X,_xludf.AGGREGATE(15,6,ROW(MAESTRO!$B$3:$B$1000)/((MAESTRO!$B$3:$B$1000="PROVEEDORES")*(UPPER(MAESTRO!$L$3:$L$1000)="CONFIRMADO")),ROWS($A$3:A165))),"")</f>
        <v/>
      </c>
    </row>
    <row r="166" spans="1:24" ht="22.05" customHeight="1">
      <c r="A166" s="24" t="str">
        <f ca="1">IFERROR(INDEX(MAESTRO!A:A,_xludf.AGGREGATE(15,6,ROW(MAESTRO!$B$3:$B$1000)/((MAESTRO!$B$3:$B$1000="PROVEEDORES")*(UPPER(MAESTRO!$L$3:$L$1000)="CONFIRMADO")),ROWS($A$3:A166))),"")</f>
        <v/>
      </c>
      <c r="B166" s="24" t="str">
        <f ca="1">IFERROR(INDEX(MAESTRO!B:B,_xludf.AGGREGATE(15,6,ROW(MAESTRO!$B$3:$B$1000)/((MAESTRO!$B$3:$B$1000="PROVEEDORES")*(UPPER(MAESTRO!$L$3:$L$1000)="CONFIRMADO")),ROWS($A$3:A166))),"")</f>
        <v/>
      </c>
      <c r="C166" s="24" t="str">
        <f ca="1">IFERROR(INDEX(MAESTRO!C:C,_xludf.AGGREGATE(15,6,ROW(MAESTRO!$B$3:$B$1000)/((MAESTRO!$B$3:$B$1000="PROVEEDORES")*(UPPER(MAESTRO!$L$3:$L$1000)="CONFIRMADO")),ROWS($A$3:A166))),"")</f>
        <v/>
      </c>
      <c r="D166" s="24" t="str">
        <f ca="1">IFERROR(INDEX(MAESTRO!D:D,_xludf.AGGREGATE(15,6,ROW(MAESTRO!$B$3:$B$1000)/((MAESTRO!$B$3:$B$1000="PROVEEDORES")*(UPPER(MAESTRO!$L$3:$L$1000)="CONFIRMADO")),ROWS($A$3:A166))),"")</f>
        <v/>
      </c>
      <c r="E166" s="24" t="str">
        <f ca="1">IFERROR(INDEX(MAESTRO!E:E,_xludf.AGGREGATE(15,6,ROW(MAESTRO!$B$3:$B$1000)/((MAESTRO!$B$3:$B$1000="PROVEEDORES")*(UPPER(MAESTRO!$L$3:$L$1000)="CONFIRMADO")),ROWS($A$3:A166))),"")</f>
        <v/>
      </c>
      <c r="F166" s="24" t="str">
        <f ca="1">IFERROR(INDEX(MAESTRO!F:F,_xludf.AGGREGATE(15,6,ROW(MAESTRO!$B$3:$B$1000)/((MAESTRO!$B$3:$B$1000="PROVEEDORES")*(UPPER(MAESTRO!$L$3:$L$1000)="CONFIRMADO")),ROWS($A$3:A166))),"")</f>
        <v/>
      </c>
      <c r="G166" s="24" t="str">
        <f ca="1">IFERROR(INDEX(MAESTRO!G:G,_xludf.AGGREGATE(15,6,ROW(MAESTRO!$B$3:$B$1000)/((MAESTRO!$B$3:$B$1000="PROVEEDORES")*(UPPER(MAESTRO!$L$3:$L$1000)="CONFIRMADO")),ROWS($A$3:A166))),"")</f>
        <v/>
      </c>
      <c r="H166" s="24" t="str">
        <f ca="1">IFERROR(INDEX(MAESTRO!H:H,_xludf.AGGREGATE(15,6,ROW(MAESTRO!$B$3:$B$1000)/((MAESTRO!$B$3:$B$1000="PROVEEDORES")*(UPPER(MAESTRO!$L$3:$L$1000)="CONFIRMADO")),ROWS($A$3:A166))),"")</f>
        <v/>
      </c>
      <c r="I166" s="24" t="str">
        <f ca="1">IFERROR(INDEX(MAESTRO!I:I,_xludf.AGGREGATE(15,6,ROW(MAESTRO!$B$3:$B$1000)/((MAESTRO!$B$3:$B$1000="PROVEEDORES")*(UPPER(MAESTRO!$L$3:$L$1000)="CONFIRMADO")),ROWS($A$3:A166))),"")</f>
        <v/>
      </c>
      <c r="J166" s="24" t="str">
        <f ca="1">IFERROR(INDEX(MAESTRO!J:J,_xludf.AGGREGATE(15,6,ROW(MAESTRO!$B$3:$B$1000)/((MAESTRO!$B$3:$B$1000="PROVEEDORES")*(UPPER(MAESTRO!$L$3:$L$1000)="CONFIRMADO")),ROWS($A$3:A166))),"")</f>
        <v/>
      </c>
      <c r="K166" s="24" t="str">
        <f ca="1">IFERROR(INDEX(MAESTRO!K:K,_xludf.AGGREGATE(15,6,ROW(MAESTRO!$B$3:$B$1000)/((MAESTRO!$B$3:$B$1000="PROVEEDORES")*(UPPER(MAESTRO!$L$3:$L$1000)="CONFIRMADO")),ROWS($A$3:A166))),"")</f>
        <v/>
      </c>
      <c r="L166" s="24" t="str">
        <f ca="1">IFERROR(INDEX(MAESTRO!L:L,_xludf.AGGREGATE(15,6,ROW(MAESTRO!$B$3:$B$1000)/((MAESTRO!$B$3:$B$1000="PROVEEDORES")*(UPPER(MAESTRO!$L$3:$L$1000)="CONFIRMADO")),ROWS($A$3:A166))),"")</f>
        <v/>
      </c>
      <c r="M166" s="24" t="str">
        <f ca="1">IFERROR(INDEX(MAESTRO!M:M,_xludf.AGGREGATE(15,6,ROW(MAESTRO!$B$3:$B$1000)/((MAESTRO!$B$3:$B$1000="PROVEEDORES")*(UPPER(MAESTRO!$L$3:$L$1000)="CONFIRMADO")),ROWS($A$3:A166))),"")</f>
        <v/>
      </c>
      <c r="N166" s="24" t="str">
        <f ca="1">IFERROR(INDEX(MAESTRO!N:N,_xludf.AGGREGATE(15,6,ROW(MAESTRO!$B$3:$B$1000)/((MAESTRO!$B$3:$B$1000="PROVEEDORES")*(UPPER(MAESTRO!$L$3:$L$1000)="CONFIRMADO")),ROWS($A$3:A166))),"")</f>
        <v/>
      </c>
      <c r="O166" s="24" t="str">
        <f ca="1">IFERROR(INDEX(MAESTRO!O:O,_xludf.AGGREGATE(15,6,ROW(MAESTRO!$B$3:$B$1000)/((MAESTRO!$B$3:$B$1000="PROVEEDORES")*(UPPER(MAESTRO!$L$3:$L$1000)="CONFIRMADO")),ROWS($A$3:A166))),"")</f>
        <v/>
      </c>
      <c r="P166" s="24" t="str">
        <f ca="1">IFERROR(INDEX(MAESTRO!P:P,_xludf.AGGREGATE(15,6,ROW(MAESTRO!$B$3:$B$1000)/((MAESTRO!$B$3:$B$1000="PROVEEDORES")*(UPPER(MAESTRO!$L$3:$L$1000)="CONFIRMADO")),ROWS($A$3:A166))),"")</f>
        <v/>
      </c>
      <c r="Q166" s="24" t="str">
        <f ca="1">IFERROR(INDEX(MAESTRO!Q:Q,_xludf.AGGREGATE(15,6,ROW(MAESTRO!$B$3:$B$1000)/((MAESTRO!$B$3:$B$1000="PROVEEDORES")*(UPPER(MAESTRO!$L$3:$L$1000)="CONFIRMADO")),ROWS($A$3:A166))),"")</f>
        <v/>
      </c>
      <c r="R166" s="24" t="str">
        <f ca="1">IFERROR(INDEX(MAESTRO!R:R,_xludf.AGGREGATE(15,6,ROW(MAESTRO!$B$3:$B$1000)/((MAESTRO!$B$3:$B$1000="PROVEEDORES")*(UPPER(MAESTRO!$L$3:$L$1000)="CONFIRMADO")),ROWS($A$3:A166))),"")</f>
        <v/>
      </c>
      <c r="S166" s="24" t="str">
        <f ca="1">IFERROR(INDEX(MAESTRO!S:S,_xludf.AGGREGATE(15,6,ROW(MAESTRO!$B$3:$B$1000)/((MAESTRO!$B$3:$B$1000="PROVEEDORES")*(UPPER(MAESTRO!$L$3:$L$1000)="CONFIRMADO")),ROWS($A$3:A166))),"")</f>
        <v/>
      </c>
      <c r="T166" s="24" t="str">
        <f ca="1">IFERROR(INDEX(MAESTRO!T:T,_xludf.AGGREGATE(15,6,ROW(MAESTRO!$B$3:$B$1000)/((MAESTRO!$B$3:$B$1000="PROVEEDORES")*(UPPER(MAESTRO!$L$3:$L$1000)="CONFIRMADO")),ROWS($A$3:A166))),"")</f>
        <v/>
      </c>
      <c r="U166" s="24" t="str">
        <f ca="1">IFERROR(INDEX(MAESTRO!U:U,_xludf.AGGREGATE(15,6,ROW(MAESTRO!$B$3:$B$1000)/((MAESTRO!$B$3:$B$1000="PROVEEDORES")*(UPPER(MAESTRO!$L$3:$L$1000)="CONFIRMADO")),ROWS($A$3:A166))),"")</f>
        <v/>
      </c>
      <c r="V166" s="24" t="str">
        <f ca="1">IFERROR(INDEX(MAESTRO!V:V,_xludf.AGGREGATE(15,6,ROW(MAESTRO!$B$3:$B$1000)/((MAESTRO!$B$3:$B$1000="PROVEEDORES")*(UPPER(MAESTRO!$L$3:$L$1000)="CONFIRMADO")),ROWS($A$3:A166))),"")</f>
        <v/>
      </c>
      <c r="W166" s="24" t="str">
        <f ca="1">IFERROR(INDEX(MAESTRO!W:W,_xludf.AGGREGATE(15,6,ROW(MAESTRO!$B$3:$B$1000)/((MAESTRO!$B$3:$B$1000="PROVEEDORES")*(UPPER(MAESTRO!$L$3:$L$1000)="CONFIRMADO")),ROWS($A$3:A166))),"")</f>
        <v/>
      </c>
      <c r="X166" s="24" t="str">
        <f ca="1">IFERROR(INDEX(MAESTRO!X:X,_xludf.AGGREGATE(15,6,ROW(MAESTRO!$B$3:$B$1000)/((MAESTRO!$B$3:$B$1000="PROVEEDORES")*(UPPER(MAESTRO!$L$3:$L$1000)="CONFIRMADO")),ROWS($A$3:A166))),"")</f>
        <v/>
      </c>
    </row>
    <row r="167" spans="1:24" ht="22.05" customHeight="1">
      <c r="A167" s="10" t="str">
        <f ca="1">IFERROR(INDEX(MAESTRO!A:A,_xludf.AGGREGATE(15,6,ROW(MAESTRO!$B$3:$B$1000)/((MAESTRO!$B$3:$B$1000="PROVEEDORES")*(UPPER(MAESTRO!$L$3:$L$1000)="CONFIRMADO")),ROWS($A$3:A167))),"")</f>
        <v/>
      </c>
      <c r="B167" s="10" t="str">
        <f ca="1">IFERROR(INDEX(MAESTRO!B:B,_xludf.AGGREGATE(15,6,ROW(MAESTRO!$B$3:$B$1000)/((MAESTRO!$B$3:$B$1000="PROVEEDORES")*(UPPER(MAESTRO!$L$3:$L$1000)="CONFIRMADO")),ROWS($A$3:A167))),"")</f>
        <v/>
      </c>
      <c r="C167" s="10" t="str">
        <f ca="1">IFERROR(INDEX(MAESTRO!C:C,_xludf.AGGREGATE(15,6,ROW(MAESTRO!$B$3:$B$1000)/((MAESTRO!$B$3:$B$1000="PROVEEDORES")*(UPPER(MAESTRO!$L$3:$L$1000)="CONFIRMADO")),ROWS($A$3:A167))),"")</f>
        <v/>
      </c>
      <c r="D167" s="10" t="str">
        <f ca="1">IFERROR(INDEX(MAESTRO!D:D,_xludf.AGGREGATE(15,6,ROW(MAESTRO!$B$3:$B$1000)/((MAESTRO!$B$3:$B$1000="PROVEEDORES")*(UPPER(MAESTRO!$L$3:$L$1000)="CONFIRMADO")),ROWS($A$3:A167))),"")</f>
        <v/>
      </c>
      <c r="E167" s="10" t="str">
        <f ca="1">IFERROR(INDEX(MAESTRO!E:E,_xludf.AGGREGATE(15,6,ROW(MAESTRO!$B$3:$B$1000)/((MAESTRO!$B$3:$B$1000="PROVEEDORES")*(UPPER(MAESTRO!$L$3:$L$1000)="CONFIRMADO")),ROWS($A$3:A167))),"")</f>
        <v/>
      </c>
      <c r="F167" s="10" t="str">
        <f ca="1">IFERROR(INDEX(MAESTRO!F:F,_xludf.AGGREGATE(15,6,ROW(MAESTRO!$B$3:$B$1000)/((MAESTRO!$B$3:$B$1000="PROVEEDORES")*(UPPER(MAESTRO!$L$3:$L$1000)="CONFIRMADO")),ROWS($A$3:A167))),"")</f>
        <v/>
      </c>
      <c r="G167" s="10" t="str">
        <f ca="1">IFERROR(INDEX(MAESTRO!G:G,_xludf.AGGREGATE(15,6,ROW(MAESTRO!$B$3:$B$1000)/((MAESTRO!$B$3:$B$1000="PROVEEDORES")*(UPPER(MAESTRO!$L$3:$L$1000)="CONFIRMADO")),ROWS($A$3:A167))),"")</f>
        <v/>
      </c>
      <c r="H167" s="10" t="str">
        <f ca="1">IFERROR(INDEX(MAESTRO!H:H,_xludf.AGGREGATE(15,6,ROW(MAESTRO!$B$3:$B$1000)/((MAESTRO!$B$3:$B$1000="PROVEEDORES")*(UPPER(MAESTRO!$L$3:$L$1000)="CONFIRMADO")),ROWS($A$3:A167))),"")</f>
        <v/>
      </c>
      <c r="I167" s="10" t="str">
        <f ca="1">IFERROR(INDEX(MAESTRO!I:I,_xludf.AGGREGATE(15,6,ROW(MAESTRO!$B$3:$B$1000)/((MAESTRO!$B$3:$B$1000="PROVEEDORES")*(UPPER(MAESTRO!$L$3:$L$1000)="CONFIRMADO")),ROWS($A$3:A167))),"")</f>
        <v/>
      </c>
      <c r="J167" s="10" t="str">
        <f ca="1">IFERROR(INDEX(MAESTRO!J:J,_xludf.AGGREGATE(15,6,ROW(MAESTRO!$B$3:$B$1000)/((MAESTRO!$B$3:$B$1000="PROVEEDORES")*(UPPER(MAESTRO!$L$3:$L$1000)="CONFIRMADO")),ROWS($A$3:A167))),"")</f>
        <v/>
      </c>
      <c r="K167" s="10" t="str">
        <f ca="1">IFERROR(INDEX(MAESTRO!K:K,_xludf.AGGREGATE(15,6,ROW(MAESTRO!$B$3:$B$1000)/((MAESTRO!$B$3:$B$1000="PROVEEDORES")*(UPPER(MAESTRO!$L$3:$L$1000)="CONFIRMADO")),ROWS($A$3:A167))),"")</f>
        <v/>
      </c>
      <c r="L167" s="10" t="str">
        <f ca="1">IFERROR(INDEX(MAESTRO!L:L,_xludf.AGGREGATE(15,6,ROW(MAESTRO!$B$3:$B$1000)/((MAESTRO!$B$3:$B$1000="PROVEEDORES")*(UPPER(MAESTRO!$L$3:$L$1000)="CONFIRMADO")),ROWS($A$3:A167))),"")</f>
        <v/>
      </c>
      <c r="M167" s="10" t="str">
        <f ca="1">IFERROR(INDEX(MAESTRO!M:M,_xludf.AGGREGATE(15,6,ROW(MAESTRO!$B$3:$B$1000)/((MAESTRO!$B$3:$B$1000="PROVEEDORES")*(UPPER(MAESTRO!$L$3:$L$1000)="CONFIRMADO")),ROWS($A$3:A167))),"")</f>
        <v/>
      </c>
      <c r="N167" s="10" t="str">
        <f ca="1">IFERROR(INDEX(MAESTRO!N:N,_xludf.AGGREGATE(15,6,ROW(MAESTRO!$B$3:$B$1000)/((MAESTRO!$B$3:$B$1000="PROVEEDORES")*(UPPER(MAESTRO!$L$3:$L$1000)="CONFIRMADO")),ROWS($A$3:A167))),"")</f>
        <v/>
      </c>
      <c r="O167" s="10" t="str">
        <f ca="1">IFERROR(INDEX(MAESTRO!O:O,_xludf.AGGREGATE(15,6,ROW(MAESTRO!$B$3:$B$1000)/((MAESTRO!$B$3:$B$1000="PROVEEDORES")*(UPPER(MAESTRO!$L$3:$L$1000)="CONFIRMADO")),ROWS($A$3:A167))),"")</f>
        <v/>
      </c>
      <c r="P167" s="10" t="str">
        <f ca="1">IFERROR(INDEX(MAESTRO!P:P,_xludf.AGGREGATE(15,6,ROW(MAESTRO!$B$3:$B$1000)/((MAESTRO!$B$3:$B$1000="PROVEEDORES")*(UPPER(MAESTRO!$L$3:$L$1000)="CONFIRMADO")),ROWS($A$3:A167))),"")</f>
        <v/>
      </c>
      <c r="Q167" s="10" t="str">
        <f ca="1">IFERROR(INDEX(MAESTRO!Q:Q,_xludf.AGGREGATE(15,6,ROW(MAESTRO!$B$3:$B$1000)/((MAESTRO!$B$3:$B$1000="PROVEEDORES")*(UPPER(MAESTRO!$L$3:$L$1000)="CONFIRMADO")),ROWS($A$3:A167))),"")</f>
        <v/>
      </c>
      <c r="R167" s="10" t="str">
        <f ca="1">IFERROR(INDEX(MAESTRO!R:R,_xludf.AGGREGATE(15,6,ROW(MAESTRO!$B$3:$B$1000)/((MAESTRO!$B$3:$B$1000="PROVEEDORES")*(UPPER(MAESTRO!$L$3:$L$1000)="CONFIRMADO")),ROWS($A$3:A167))),"")</f>
        <v/>
      </c>
      <c r="S167" s="10" t="str">
        <f ca="1">IFERROR(INDEX(MAESTRO!S:S,_xludf.AGGREGATE(15,6,ROW(MAESTRO!$B$3:$B$1000)/((MAESTRO!$B$3:$B$1000="PROVEEDORES")*(UPPER(MAESTRO!$L$3:$L$1000)="CONFIRMADO")),ROWS($A$3:A167))),"")</f>
        <v/>
      </c>
      <c r="T167" s="10" t="str">
        <f ca="1">IFERROR(INDEX(MAESTRO!T:T,_xludf.AGGREGATE(15,6,ROW(MAESTRO!$B$3:$B$1000)/((MAESTRO!$B$3:$B$1000="PROVEEDORES")*(UPPER(MAESTRO!$L$3:$L$1000)="CONFIRMADO")),ROWS($A$3:A167))),"")</f>
        <v/>
      </c>
      <c r="U167" s="10" t="str">
        <f ca="1">IFERROR(INDEX(MAESTRO!U:U,_xludf.AGGREGATE(15,6,ROW(MAESTRO!$B$3:$B$1000)/((MAESTRO!$B$3:$B$1000="PROVEEDORES")*(UPPER(MAESTRO!$L$3:$L$1000)="CONFIRMADO")),ROWS($A$3:A167))),"")</f>
        <v/>
      </c>
      <c r="V167" s="10" t="str">
        <f ca="1">IFERROR(INDEX(MAESTRO!V:V,_xludf.AGGREGATE(15,6,ROW(MAESTRO!$B$3:$B$1000)/((MAESTRO!$B$3:$B$1000="PROVEEDORES")*(UPPER(MAESTRO!$L$3:$L$1000)="CONFIRMADO")),ROWS($A$3:A167))),"")</f>
        <v/>
      </c>
      <c r="W167" s="10" t="str">
        <f ca="1">IFERROR(INDEX(MAESTRO!W:W,_xludf.AGGREGATE(15,6,ROW(MAESTRO!$B$3:$B$1000)/((MAESTRO!$B$3:$B$1000="PROVEEDORES")*(UPPER(MAESTRO!$L$3:$L$1000)="CONFIRMADO")),ROWS($A$3:A167))),"")</f>
        <v/>
      </c>
      <c r="X167" s="10" t="str">
        <f ca="1">IFERROR(INDEX(MAESTRO!X:X,_xludf.AGGREGATE(15,6,ROW(MAESTRO!$B$3:$B$1000)/((MAESTRO!$B$3:$B$1000="PROVEEDORES")*(UPPER(MAESTRO!$L$3:$L$1000)="CONFIRMADO")),ROWS($A$3:A167))),"")</f>
        <v/>
      </c>
    </row>
    <row r="168" spans="1:24" ht="22.05" customHeight="1">
      <c r="A168" s="24" t="str">
        <f ca="1">IFERROR(INDEX(MAESTRO!A:A,_xludf.AGGREGATE(15,6,ROW(MAESTRO!$B$3:$B$1000)/((MAESTRO!$B$3:$B$1000="PROVEEDORES")*(UPPER(MAESTRO!$L$3:$L$1000)="CONFIRMADO")),ROWS($A$3:A168))),"")</f>
        <v/>
      </c>
      <c r="B168" s="24" t="str">
        <f ca="1">IFERROR(INDEX(MAESTRO!B:B,_xludf.AGGREGATE(15,6,ROW(MAESTRO!$B$3:$B$1000)/((MAESTRO!$B$3:$B$1000="PROVEEDORES")*(UPPER(MAESTRO!$L$3:$L$1000)="CONFIRMADO")),ROWS($A$3:A168))),"")</f>
        <v/>
      </c>
      <c r="C168" s="24" t="str">
        <f ca="1">IFERROR(INDEX(MAESTRO!C:C,_xludf.AGGREGATE(15,6,ROW(MAESTRO!$B$3:$B$1000)/((MAESTRO!$B$3:$B$1000="PROVEEDORES")*(UPPER(MAESTRO!$L$3:$L$1000)="CONFIRMADO")),ROWS($A$3:A168))),"")</f>
        <v/>
      </c>
      <c r="D168" s="24" t="str">
        <f ca="1">IFERROR(INDEX(MAESTRO!D:D,_xludf.AGGREGATE(15,6,ROW(MAESTRO!$B$3:$B$1000)/((MAESTRO!$B$3:$B$1000="PROVEEDORES")*(UPPER(MAESTRO!$L$3:$L$1000)="CONFIRMADO")),ROWS($A$3:A168))),"")</f>
        <v/>
      </c>
      <c r="E168" s="24" t="str">
        <f ca="1">IFERROR(INDEX(MAESTRO!E:E,_xludf.AGGREGATE(15,6,ROW(MAESTRO!$B$3:$B$1000)/((MAESTRO!$B$3:$B$1000="PROVEEDORES")*(UPPER(MAESTRO!$L$3:$L$1000)="CONFIRMADO")),ROWS($A$3:A168))),"")</f>
        <v/>
      </c>
      <c r="F168" s="24" t="str">
        <f ca="1">IFERROR(INDEX(MAESTRO!F:F,_xludf.AGGREGATE(15,6,ROW(MAESTRO!$B$3:$B$1000)/((MAESTRO!$B$3:$B$1000="PROVEEDORES")*(UPPER(MAESTRO!$L$3:$L$1000)="CONFIRMADO")),ROWS($A$3:A168))),"")</f>
        <v/>
      </c>
      <c r="G168" s="24" t="str">
        <f ca="1">IFERROR(INDEX(MAESTRO!G:G,_xludf.AGGREGATE(15,6,ROW(MAESTRO!$B$3:$B$1000)/((MAESTRO!$B$3:$B$1000="PROVEEDORES")*(UPPER(MAESTRO!$L$3:$L$1000)="CONFIRMADO")),ROWS($A$3:A168))),"")</f>
        <v/>
      </c>
      <c r="H168" s="24" t="str">
        <f ca="1">IFERROR(INDEX(MAESTRO!H:H,_xludf.AGGREGATE(15,6,ROW(MAESTRO!$B$3:$B$1000)/((MAESTRO!$B$3:$B$1000="PROVEEDORES")*(UPPER(MAESTRO!$L$3:$L$1000)="CONFIRMADO")),ROWS($A$3:A168))),"")</f>
        <v/>
      </c>
      <c r="I168" s="24" t="str">
        <f ca="1">IFERROR(INDEX(MAESTRO!I:I,_xludf.AGGREGATE(15,6,ROW(MAESTRO!$B$3:$B$1000)/((MAESTRO!$B$3:$B$1000="PROVEEDORES")*(UPPER(MAESTRO!$L$3:$L$1000)="CONFIRMADO")),ROWS($A$3:A168))),"")</f>
        <v/>
      </c>
      <c r="J168" s="24" t="str">
        <f ca="1">IFERROR(INDEX(MAESTRO!J:J,_xludf.AGGREGATE(15,6,ROW(MAESTRO!$B$3:$B$1000)/((MAESTRO!$B$3:$B$1000="PROVEEDORES")*(UPPER(MAESTRO!$L$3:$L$1000)="CONFIRMADO")),ROWS($A$3:A168))),"")</f>
        <v/>
      </c>
      <c r="K168" s="24" t="str">
        <f ca="1">IFERROR(INDEX(MAESTRO!K:K,_xludf.AGGREGATE(15,6,ROW(MAESTRO!$B$3:$B$1000)/((MAESTRO!$B$3:$B$1000="PROVEEDORES")*(UPPER(MAESTRO!$L$3:$L$1000)="CONFIRMADO")),ROWS($A$3:A168))),"")</f>
        <v/>
      </c>
      <c r="L168" s="24" t="str">
        <f ca="1">IFERROR(INDEX(MAESTRO!L:L,_xludf.AGGREGATE(15,6,ROW(MAESTRO!$B$3:$B$1000)/((MAESTRO!$B$3:$B$1000="PROVEEDORES")*(UPPER(MAESTRO!$L$3:$L$1000)="CONFIRMADO")),ROWS($A$3:A168))),"")</f>
        <v/>
      </c>
      <c r="M168" s="24" t="str">
        <f ca="1">IFERROR(INDEX(MAESTRO!M:M,_xludf.AGGREGATE(15,6,ROW(MAESTRO!$B$3:$B$1000)/((MAESTRO!$B$3:$B$1000="PROVEEDORES")*(UPPER(MAESTRO!$L$3:$L$1000)="CONFIRMADO")),ROWS($A$3:A168))),"")</f>
        <v/>
      </c>
      <c r="N168" s="24" t="str">
        <f ca="1">IFERROR(INDEX(MAESTRO!N:N,_xludf.AGGREGATE(15,6,ROW(MAESTRO!$B$3:$B$1000)/((MAESTRO!$B$3:$B$1000="PROVEEDORES")*(UPPER(MAESTRO!$L$3:$L$1000)="CONFIRMADO")),ROWS($A$3:A168))),"")</f>
        <v/>
      </c>
      <c r="O168" s="24" t="str">
        <f ca="1">IFERROR(INDEX(MAESTRO!O:O,_xludf.AGGREGATE(15,6,ROW(MAESTRO!$B$3:$B$1000)/((MAESTRO!$B$3:$B$1000="PROVEEDORES")*(UPPER(MAESTRO!$L$3:$L$1000)="CONFIRMADO")),ROWS($A$3:A168))),"")</f>
        <v/>
      </c>
      <c r="P168" s="24" t="str">
        <f ca="1">IFERROR(INDEX(MAESTRO!P:P,_xludf.AGGREGATE(15,6,ROW(MAESTRO!$B$3:$B$1000)/((MAESTRO!$B$3:$B$1000="PROVEEDORES")*(UPPER(MAESTRO!$L$3:$L$1000)="CONFIRMADO")),ROWS($A$3:A168))),"")</f>
        <v/>
      </c>
      <c r="Q168" s="24" t="str">
        <f ca="1">IFERROR(INDEX(MAESTRO!Q:Q,_xludf.AGGREGATE(15,6,ROW(MAESTRO!$B$3:$B$1000)/((MAESTRO!$B$3:$B$1000="PROVEEDORES")*(UPPER(MAESTRO!$L$3:$L$1000)="CONFIRMADO")),ROWS($A$3:A168))),"")</f>
        <v/>
      </c>
      <c r="R168" s="24" t="str">
        <f ca="1">IFERROR(INDEX(MAESTRO!R:R,_xludf.AGGREGATE(15,6,ROW(MAESTRO!$B$3:$B$1000)/((MAESTRO!$B$3:$B$1000="PROVEEDORES")*(UPPER(MAESTRO!$L$3:$L$1000)="CONFIRMADO")),ROWS($A$3:A168))),"")</f>
        <v/>
      </c>
      <c r="S168" s="24" t="str">
        <f ca="1">IFERROR(INDEX(MAESTRO!S:S,_xludf.AGGREGATE(15,6,ROW(MAESTRO!$B$3:$B$1000)/((MAESTRO!$B$3:$B$1000="PROVEEDORES")*(UPPER(MAESTRO!$L$3:$L$1000)="CONFIRMADO")),ROWS($A$3:A168))),"")</f>
        <v/>
      </c>
      <c r="T168" s="24" t="str">
        <f ca="1">IFERROR(INDEX(MAESTRO!T:T,_xludf.AGGREGATE(15,6,ROW(MAESTRO!$B$3:$B$1000)/((MAESTRO!$B$3:$B$1000="PROVEEDORES")*(UPPER(MAESTRO!$L$3:$L$1000)="CONFIRMADO")),ROWS($A$3:A168))),"")</f>
        <v/>
      </c>
      <c r="U168" s="24" t="str">
        <f ca="1">IFERROR(INDEX(MAESTRO!U:U,_xludf.AGGREGATE(15,6,ROW(MAESTRO!$B$3:$B$1000)/((MAESTRO!$B$3:$B$1000="PROVEEDORES")*(UPPER(MAESTRO!$L$3:$L$1000)="CONFIRMADO")),ROWS($A$3:A168))),"")</f>
        <v/>
      </c>
      <c r="V168" s="24" t="str">
        <f ca="1">IFERROR(INDEX(MAESTRO!V:V,_xludf.AGGREGATE(15,6,ROW(MAESTRO!$B$3:$B$1000)/((MAESTRO!$B$3:$B$1000="PROVEEDORES")*(UPPER(MAESTRO!$L$3:$L$1000)="CONFIRMADO")),ROWS($A$3:A168))),"")</f>
        <v/>
      </c>
      <c r="W168" s="24" t="str">
        <f ca="1">IFERROR(INDEX(MAESTRO!W:W,_xludf.AGGREGATE(15,6,ROW(MAESTRO!$B$3:$B$1000)/((MAESTRO!$B$3:$B$1000="PROVEEDORES")*(UPPER(MAESTRO!$L$3:$L$1000)="CONFIRMADO")),ROWS($A$3:A168))),"")</f>
        <v/>
      </c>
      <c r="X168" s="24" t="str">
        <f ca="1">IFERROR(INDEX(MAESTRO!X:X,_xludf.AGGREGATE(15,6,ROW(MAESTRO!$B$3:$B$1000)/((MAESTRO!$B$3:$B$1000="PROVEEDORES")*(UPPER(MAESTRO!$L$3:$L$1000)="CONFIRMADO")),ROWS($A$3:A168))),"")</f>
        <v/>
      </c>
    </row>
    <row r="169" spans="1:24" ht="22.05" customHeight="1">
      <c r="A169" s="10" t="str">
        <f ca="1">IFERROR(INDEX(MAESTRO!A:A,_xludf.AGGREGATE(15,6,ROW(MAESTRO!$B$3:$B$1000)/((MAESTRO!$B$3:$B$1000="PROVEEDORES")*(UPPER(MAESTRO!$L$3:$L$1000)="CONFIRMADO")),ROWS($A$3:A169))),"")</f>
        <v/>
      </c>
      <c r="B169" s="10" t="str">
        <f ca="1">IFERROR(INDEX(MAESTRO!B:B,_xludf.AGGREGATE(15,6,ROW(MAESTRO!$B$3:$B$1000)/((MAESTRO!$B$3:$B$1000="PROVEEDORES")*(UPPER(MAESTRO!$L$3:$L$1000)="CONFIRMADO")),ROWS($A$3:A169))),"")</f>
        <v/>
      </c>
      <c r="C169" s="10" t="str">
        <f ca="1">IFERROR(INDEX(MAESTRO!C:C,_xludf.AGGREGATE(15,6,ROW(MAESTRO!$B$3:$B$1000)/((MAESTRO!$B$3:$B$1000="PROVEEDORES")*(UPPER(MAESTRO!$L$3:$L$1000)="CONFIRMADO")),ROWS($A$3:A169))),"")</f>
        <v/>
      </c>
      <c r="D169" s="10" t="str">
        <f ca="1">IFERROR(INDEX(MAESTRO!D:D,_xludf.AGGREGATE(15,6,ROW(MAESTRO!$B$3:$B$1000)/((MAESTRO!$B$3:$B$1000="PROVEEDORES")*(UPPER(MAESTRO!$L$3:$L$1000)="CONFIRMADO")),ROWS($A$3:A169))),"")</f>
        <v/>
      </c>
      <c r="E169" s="10" t="str">
        <f ca="1">IFERROR(INDEX(MAESTRO!E:E,_xludf.AGGREGATE(15,6,ROW(MAESTRO!$B$3:$B$1000)/((MAESTRO!$B$3:$B$1000="PROVEEDORES")*(UPPER(MAESTRO!$L$3:$L$1000)="CONFIRMADO")),ROWS($A$3:A169))),"")</f>
        <v/>
      </c>
      <c r="F169" s="10" t="str">
        <f ca="1">IFERROR(INDEX(MAESTRO!F:F,_xludf.AGGREGATE(15,6,ROW(MAESTRO!$B$3:$B$1000)/((MAESTRO!$B$3:$B$1000="PROVEEDORES")*(UPPER(MAESTRO!$L$3:$L$1000)="CONFIRMADO")),ROWS($A$3:A169))),"")</f>
        <v/>
      </c>
      <c r="G169" s="10" t="str">
        <f ca="1">IFERROR(INDEX(MAESTRO!G:G,_xludf.AGGREGATE(15,6,ROW(MAESTRO!$B$3:$B$1000)/((MAESTRO!$B$3:$B$1000="PROVEEDORES")*(UPPER(MAESTRO!$L$3:$L$1000)="CONFIRMADO")),ROWS($A$3:A169))),"")</f>
        <v/>
      </c>
      <c r="H169" s="10" t="str">
        <f ca="1">IFERROR(INDEX(MAESTRO!H:H,_xludf.AGGREGATE(15,6,ROW(MAESTRO!$B$3:$B$1000)/((MAESTRO!$B$3:$B$1000="PROVEEDORES")*(UPPER(MAESTRO!$L$3:$L$1000)="CONFIRMADO")),ROWS($A$3:A169))),"")</f>
        <v/>
      </c>
      <c r="I169" s="10" t="str">
        <f ca="1">IFERROR(INDEX(MAESTRO!I:I,_xludf.AGGREGATE(15,6,ROW(MAESTRO!$B$3:$B$1000)/((MAESTRO!$B$3:$B$1000="PROVEEDORES")*(UPPER(MAESTRO!$L$3:$L$1000)="CONFIRMADO")),ROWS($A$3:A169))),"")</f>
        <v/>
      </c>
      <c r="J169" s="10" t="str">
        <f ca="1">IFERROR(INDEX(MAESTRO!J:J,_xludf.AGGREGATE(15,6,ROW(MAESTRO!$B$3:$B$1000)/((MAESTRO!$B$3:$B$1000="PROVEEDORES")*(UPPER(MAESTRO!$L$3:$L$1000)="CONFIRMADO")),ROWS($A$3:A169))),"")</f>
        <v/>
      </c>
      <c r="K169" s="10" t="str">
        <f ca="1">IFERROR(INDEX(MAESTRO!K:K,_xludf.AGGREGATE(15,6,ROW(MAESTRO!$B$3:$B$1000)/((MAESTRO!$B$3:$B$1000="PROVEEDORES")*(UPPER(MAESTRO!$L$3:$L$1000)="CONFIRMADO")),ROWS($A$3:A169))),"")</f>
        <v/>
      </c>
      <c r="L169" s="10" t="str">
        <f ca="1">IFERROR(INDEX(MAESTRO!L:L,_xludf.AGGREGATE(15,6,ROW(MAESTRO!$B$3:$B$1000)/((MAESTRO!$B$3:$B$1000="PROVEEDORES")*(UPPER(MAESTRO!$L$3:$L$1000)="CONFIRMADO")),ROWS($A$3:A169))),"")</f>
        <v/>
      </c>
      <c r="M169" s="10" t="str">
        <f ca="1">IFERROR(INDEX(MAESTRO!M:M,_xludf.AGGREGATE(15,6,ROW(MAESTRO!$B$3:$B$1000)/((MAESTRO!$B$3:$B$1000="PROVEEDORES")*(UPPER(MAESTRO!$L$3:$L$1000)="CONFIRMADO")),ROWS($A$3:A169))),"")</f>
        <v/>
      </c>
      <c r="N169" s="10" t="str">
        <f ca="1">IFERROR(INDEX(MAESTRO!N:N,_xludf.AGGREGATE(15,6,ROW(MAESTRO!$B$3:$B$1000)/((MAESTRO!$B$3:$B$1000="PROVEEDORES")*(UPPER(MAESTRO!$L$3:$L$1000)="CONFIRMADO")),ROWS($A$3:A169))),"")</f>
        <v/>
      </c>
      <c r="O169" s="10" t="str">
        <f ca="1">IFERROR(INDEX(MAESTRO!O:O,_xludf.AGGREGATE(15,6,ROW(MAESTRO!$B$3:$B$1000)/((MAESTRO!$B$3:$B$1000="PROVEEDORES")*(UPPER(MAESTRO!$L$3:$L$1000)="CONFIRMADO")),ROWS($A$3:A169))),"")</f>
        <v/>
      </c>
      <c r="P169" s="10" t="str">
        <f ca="1">IFERROR(INDEX(MAESTRO!P:P,_xludf.AGGREGATE(15,6,ROW(MAESTRO!$B$3:$B$1000)/((MAESTRO!$B$3:$B$1000="PROVEEDORES")*(UPPER(MAESTRO!$L$3:$L$1000)="CONFIRMADO")),ROWS($A$3:A169))),"")</f>
        <v/>
      </c>
      <c r="Q169" s="10" t="str">
        <f ca="1">IFERROR(INDEX(MAESTRO!Q:Q,_xludf.AGGREGATE(15,6,ROW(MAESTRO!$B$3:$B$1000)/((MAESTRO!$B$3:$B$1000="PROVEEDORES")*(UPPER(MAESTRO!$L$3:$L$1000)="CONFIRMADO")),ROWS($A$3:A169))),"")</f>
        <v/>
      </c>
      <c r="R169" s="10" t="str">
        <f ca="1">IFERROR(INDEX(MAESTRO!R:R,_xludf.AGGREGATE(15,6,ROW(MAESTRO!$B$3:$B$1000)/((MAESTRO!$B$3:$B$1000="PROVEEDORES")*(UPPER(MAESTRO!$L$3:$L$1000)="CONFIRMADO")),ROWS($A$3:A169))),"")</f>
        <v/>
      </c>
      <c r="S169" s="10" t="str">
        <f ca="1">IFERROR(INDEX(MAESTRO!S:S,_xludf.AGGREGATE(15,6,ROW(MAESTRO!$B$3:$B$1000)/((MAESTRO!$B$3:$B$1000="PROVEEDORES")*(UPPER(MAESTRO!$L$3:$L$1000)="CONFIRMADO")),ROWS($A$3:A169))),"")</f>
        <v/>
      </c>
      <c r="T169" s="10" t="str">
        <f ca="1">IFERROR(INDEX(MAESTRO!T:T,_xludf.AGGREGATE(15,6,ROW(MAESTRO!$B$3:$B$1000)/((MAESTRO!$B$3:$B$1000="PROVEEDORES")*(UPPER(MAESTRO!$L$3:$L$1000)="CONFIRMADO")),ROWS($A$3:A169))),"")</f>
        <v/>
      </c>
      <c r="U169" s="10" t="str">
        <f ca="1">IFERROR(INDEX(MAESTRO!U:U,_xludf.AGGREGATE(15,6,ROW(MAESTRO!$B$3:$B$1000)/((MAESTRO!$B$3:$B$1000="PROVEEDORES")*(UPPER(MAESTRO!$L$3:$L$1000)="CONFIRMADO")),ROWS($A$3:A169))),"")</f>
        <v/>
      </c>
      <c r="V169" s="10" t="str">
        <f ca="1">IFERROR(INDEX(MAESTRO!V:V,_xludf.AGGREGATE(15,6,ROW(MAESTRO!$B$3:$B$1000)/((MAESTRO!$B$3:$B$1000="PROVEEDORES")*(UPPER(MAESTRO!$L$3:$L$1000)="CONFIRMADO")),ROWS($A$3:A169))),"")</f>
        <v/>
      </c>
      <c r="W169" s="10" t="str">
        <f ca="1">IFERROR(INDEX(MAESTRO!W:W,_xludf.AGGREGATE(15,6,ROW(MAESTRO!$B$3:$B$1000)/((MAESTRO!$B$3:$B$1000="PROVEEDORES")*(UPPER(MAESTRO!$L$3:$L$1000)="CONFIRMADO")),ROWS($A$3:A169))),"")</f>
        <v/>
      </c>
      <c r="X169" s="10" t="str">
        <f ca="1">IFERROR(INDEX(MAESTRO!X:X,_xludf.AGGREGATE(15,6,ROW(MAESTRO!$B$3:$B$1000)/((MAESTRO!$B$3:$B$1000="PROVEEDORES")*(UPPER(MAESTRO!$L$3:$L$1000)="CONFIRMADO")),ROWS($A$3:A169))),"")</f>
        <v/>
      </c>
    </row>
    <row r="170" spans="1:24" ht="22.05" customHeight="1">
      <c r="A170" s="24" t="str">
        <f ca="1">IFERROR(INDEX(MAESTRO!A:A,_xludf.AGGREGATE(15,6,ROW(MAESTRO!$B$3:$B$1000)/((MAESTRO!$B$3:$B$1000="PROVEEDORES")*(UPPER(MAESTRO!$L$3:$L$1000)="CONFIRMADO")),ROWS($A$3:A170))),"")</f>
        <v/>
      </c>
      <c r="B170" s="24" t="str">
        <f ca="1">IFERROR(INDEX(MAESTRO!B:B,_xludf.AGGREGATE(15,6,ROW(MAESTRO!$B$3:$B$1000)/((MAESTRO!$B$3:$B$1000="PROVEEDORES")*(UPPER(MAESTRO!$L$3:$L$1000)="CONFIRMADO")),ROWS($A$3:A170))),"")</f>
        <v/>
      </c>
      <c r="C170" s="24" t="str">
        <f ca="1">IFERROR(INDEX(MAESTRO!C:C,_xludf.AGGREGATE(15,6,ROW(MAESTRO!$B$3:$B$1000)/((MAESTRO!$B$3:$B$1000="PROVEEDORES")*(UPPER(MAESTRO!$L$3:$L$1000)="CONFIRMADO")),ROWS($A$3:A170))),"")</f>
        <v/>
      </c>
      <c r="D170" s="24" t="str">
        <f ca="1">IFERROR(INDEX(MAESTRO!D:D,_xludf.AGGREGATE(15,6,ROW(MAESTRO!$B$3:$B$1000)/((MAESTRO!$B$3:$B$1000="PROVEEDORES")*(UPPER(MAESTRO!$L$3:$L$1000)="CONFIRMADO")),ROWS($A$3:A170))),"")</f>
        <v/>
      </c>
      <c r="E170" s="24" t="str">
        <f ca="1">IFERROR(INDEX(MAESTRO!E:E,_xludf.AGGREGATE(15,6,ROW(MAESTRO!$B$3:$B$1000)/((MAESTRO!$B$3:$B$1000="PROVEEDORES")*(UPPER(MAESTRO!$L$3:$L$1000)="CONFIRMADO")),ROWS($A$3:A170))),"")</f>
        <v/>
      </c>
      <c r="F170" s="24" t="str">
        <f ca="1">IFERROR(INDEX(MAESTRO!F:F,_xludf.AGGREGATE(15,6,ROW(MAESTRO!$B$3:$B$1000)/((MAESTRO!$B$3:$B$1000="PROVEEDORES")*(UPPER(MAESTRO!$L$3:$L$1000)="CONFIRMADO")),ROWS($A$3:A170))),"")</f>
        <v/>
      </c>
      <c r="G170" s="24" t="str">
        <f ca="1">IFERROR(INDEX(MAESTRO!G:G,_xludf.AGGREGATE(15,6,ROW(MAESTRO!$B$3:$B$1000)/((MAESTRO!$B$3:$B$1000="PROVEEDORES")*(UPPER(MAESTRO!$L$3:$L$1000)="CONFIRMADO")),ROWS($A$3:A170))),"")</f>
        <v/>
      </c>
      <c r="H170" s="24" t="str">
        <f ca="1">IFERROR(INDEX(MAESTRO!H:H,_xludf.AGGREGATE(15,6,ROW(MAESTRO!$B$3:$B$1000)/((MAESTRO!$B$3:$B$1000="PROVEEDORES")*(UPPER(MAESTRO!$L$3:$L$1000)="CONFIRMADO")),ROWS($A$3:A170))),"")</f>
        <v/>
      </c>
      <c r="I170" s="24" t="str">
        <f ca="1">IFERROR(INDEX(MAESTRO!I:I,_xludf.AGGREGATE(15,6,ROW(MAESTRO!$B$3:$B$1000)/((MAESTRO!$B$3:$B$1000="PROVEEDORES")*(UPPER(MAESTRO!$L$3:$L$1000)="CONFIRMADO")),ROWS($A$3:A170))),"")</f>
        <v/>
      </c>
      <c r="J170" s="24" t="str">
        <f ca="1">IFERROR(INDEX(MAESTRO!J:J,_xludf.AGGREGATE(15,6,ROW(MAESTRO!$B$3:$B$1000)/((MAESTRO!$B$3:$B$1000="PROVEEDORES")*(UPPER(MAESTRO!$L$3:$L$1000)="CONFIRMADO")),ROWS($A$3:A170))),"")</f>
        <v/>
      </c>
      <c r="K170" s="24" t="str">
        <f ca="1">IFERROR(INDEX(MAESTRO!K:K,_xludf.AGGREGATE(15,6,ROW(MAESTRO!$B$3:$B$1000)/((MAESTRO!$B$3:$B$1000="PROVEEDORES")*(UPPER(MAESTRO!$L$3:$L$1000)="CONFIRMADO")),ROWS($A$3:A170))),"")</f>
        <v/>
      </c>
      <c r="L170" s="24" t="str">
        <f ca="1">IFERROR(INDEX(MAESTRO!L:L,_xludf.AGGREGATE(15,6,ROW(MAESTRO!$B$3:$B$1000)/((MAESTRO!$B$3:$B$1000="PROVEEDORES")*(UPPER(MAESTRO!$L$3:$L$1000)="CONFIRMADO")),ROWS($A$3:A170))),"")</f>
        <v/>
      </c>
      <c r="M170" s="24" t="str">
        <f ca="1">IFERROR(INDEX(MAESTRO!M:M,_xludf.AGGREGATE(15,6,ROW(MAESTRO!$B$3:$B$1000)/((MAESTRO!$B$3:$B$1000="PROVEEDORES")*(UPPER(MAESTRO!$L$3:$L$1000)="CONFIRMADO")),ROWS($A$3:A170))),"")</f>
        <v/>
      </c>
      <c r="N170" s="24" t="str">
        <f ca="1">IFERROR(INDEX(MAESTRO!N:N,_xludf.AGGREGATE(15,6,ROW(MAESTRO!$B$3:$B$1000)/((MAESTRO!$B$3:$B$1000="PROVEEDORES")*(UPPER(MAESTRO!$L$3:$L$1000)="CONFIRMADO")),ROWS($A$3:A170))),"")</f>
        <v/>
      </c>
      <c r="O170" s="24" t="str">
        <f ca="1">IFERROR(INDEX(MAESTRO!O:O,_xludf.AGGREGATE(15,6,ROW(MAESTRO!$B$3:$B$1000)/((MAESTRO!$B$3:$B$1000="PROVEEDORES")*(UPPER(MAESTRO!$L$3:$L$1000)="CONFIRMADO")),ROWS($A$3:A170))),"")</f>
        <v/>
      </c>
      <c r="P170" s="24" t="str">
        <f ca="1">IFERROR(INDEX(MAESTRO!P:P,_xludf.AGGREGATE(15,6,ROW(MAESTRO!$B$3:$B$1000)/((MAESTRO!$B$3:$B$1000="PROVEEDORES")*(UPPER(MAESTRO!$L$3:$L$1000)="CONFIRMADO")),ROWS($A$3:A170))),"")</f>
        <v/>
      </c>
      <c r="Q170" s="24" t="str">
        <f ca="1">IFERROR(INDEX(MAESTRO!Q:Q,_xludf.AGGREGATE(15,6,ROW(MAESTRO!$B$3:$B$1000)/((MAESTRO!$B$3:$B$1000="PROVEEDORES")*(UPPER(MAESTRO!$L$3:$L$1000)="CONFIRMADO")),ROWS($A$3:A170))),"")</f>
        <v/>
      </c>
      <c r="R170" s="24" t="str">
        <f ca="1">IFERROR(INDEX(MAESTRO!R:R,_xludf.AGGREGATE(15,6,ROW(MAESTRO!$B$3:$B$1000)/((MAESTRO!$B$3:$B$1000="PROVEEDORES")*(UPPER(MAESTRO!$L$3:$L$1000)="CONFIRMADO")),ROWS($A$3:A170))),"")</f>
        <v/>
      </c>
      <c r="S170" s="24" t="str">
        <f ca="1">IFERROR(INDEX(MAESTRO!S:S,_xludf.AGGREGATE(15,6,ROW(MAESTRO!$B$3:$B$1000)/((MAESTRO!$B$3:$B$1000="PROVEEDORES")*(UPPER(MAESTRO!$L$3:$L$1000)="CONFIRMADO")),ROWS($A$3:A170))),"")</f>
        <v/>
      </c>
      <c r="T170" s="24" t="str">
        <f ca="1">IFERROR(INDEX(MAESTRO!T:T,_xludf.AGGREGATE(15,6,ROW(MAESTRO!$B$3:$B$1000)/((MAESTRO!$B$3:$B$1000="PROVEEDORES")*(UPPER(MAESTRO!$L$3:$L$1000)="CONFIRMADO")),ROWS($A$3:A170))),"")</f>
        <v/>
      </c>
      <c r="U170" s="24" t="str">
        <f ca="1">IFERROR(INDEX(MAESTRO!U:U,_xludf.AGGREGATE(15,6,ROW(MAESTRO!$B$3:$B$1000)/((MAESTRO!$B$3:$B$1000="PROVEEDORES")*(UPPER(MAESTRO!$L$3:$L$1000)="CONFIRMADO")),ROWS($A$3:A170))),"")</f>
        <v/>
      </c>
      <c r="V170" s="24" t="str">
        <f ca="1">IFERROR(INDEX(MAESTRO!V:V,_xludf.AGGREGATE(15,6,ROW(MAESTRO!$B$3:$B$1000)/((MAESTRO!$B$3:$B$1000="PROVEEDORES")*(UPPER(MAESTRO!$L$3:$L$1000)="CONFIRMADO")),ROWS($A$3:A170))),"")</f>
        <v/>
      </c>
      <c r="W170" s="24" t="str">
        <f ca="1">IFERROR(INDEX(MAESTRO!W:W,_xludf.AGGREGATE(15,6,ROW(MAESTRO!$B$3:$B$1000)/((MAESTRO!$B$3:$B$1000="PROVEEDORES")*(UPPER(MAESTRO!$L$3:$L$1000)="CONFIRMADO")),ROWS($A$3:A170))),"")</f>
        <v/>
      </c>
      <c r="X170" s="24" t="str">
        <f ca="1">IFERROR(INDEX(MAESTRO!X:X,_xludf.AGGREGATE(15,6,ROW(MAESTRO!$B$3:$B$1000)/((MAESTRO!$B$3:$B$1000="PROVEEDORES")*(UPPER(MAESTRO!$L$3:$L$1000)="CONFIRMADO")),ROWS($A$3:A170))),"")</f>
        <v/>
      </c>
    </row>
    <row r="171" spans="1:24" ht="22.05" customHeight="1">
      <c r="A171" s="10" t="str">
        <f ca="1">IFERROR(INDEX(MAESTRO!A:A,_xludf.AGGREGATE(15,6,ROW(MAESTRO!$B$3:$B$1000)/((MAESTRO!$B$3:$B$1000="PROVEEDORES")*(UPPER(MAESTRO!$L$3:$L$1000)="CONFIRMADO")),ROWS($A$3:A171))),"")</f>
        <v/>
      </c>
      <c r="B171" s="10" t="str">
        <f ca="1">IFERROR(INDEX(MAESTRO!B:B,_xludf.AGGREGATE(15,6,ROW(MAESTRO!$B$3:$B$1000)/((MAESTRO!$B$3:$B$1000="PROVEEDORES")*(UPPER(MAESTRO!$L$3:$L$1000)="CONFIRMADO")),ROWS($A$3:A171))),"")</f>
        <v/>
      </c>
      <c r="C171" s="10" t="str">
        <f ca="1">IFERROR(INDEX(MAESTRO!C:C,_xludf.AGGREGATE(15,6,ROW(MAESTRO!$B$3:$B$1000)/((MAESTRO!$B$3:$B$1000="PROVEEDORES")*(UPPER(MAESTRO!$L$3:$L$1000)="CONFIRMADO")),ROWS($A$3:A171))),"")</f>
        <v/>
      </c>
      <c r="D171" s="10" t="str">
        <f ca="1">IFERROR(INDEX(MAESTRO!D:D,_xludf.AGGREGATE(15,6,ROW(MAESTRO!$B$3:$B$1000)/((MAESTRO!$B$3:$B$1000="PROVEEDORES")*(UPPER(MAESTRO!$L$3:$L$1000)="CONFIRMADO")),ROWS($A$3:A171))),"")</f>
        <v/>
      </c>
      <c r="E171" s="10" t="str">
        <f ca="1">IFERROR(INDEX(MAESTRO!E:E,_xludf.AGGREGATE(15,6,ROW(MAESTRO!$B$3:$B$1000)/((MAESTRO!$B$3:$B$1000="PROVEEDORES")*(UPPER(MAESTRO!$L$3:$L$1000)="CONFIRMADO")),ROWS($A$3:A171))),"")</f>
        <v/>
      </c>
      <c r="F171" s="10" t="str">
        <f ca="1">IFERROR(INDEX(MAESTRO!F:F,_xludf.AGGREGATE(15,6,ROW(MAESTRO!$B$3:$B$1000)/((MAESTRO!$B$3:$B$1000="PROVEEDORES")*(UPPER(MAESTRO!$L$3:$L$1000)="CONFIRMADO")),ROWS($A$3:A171))),"")</f>
        <v/>
      </c>
      <c r="G171" s="10" t="str">
        <f ca="1">IFERROR(INDEX(MAESTRO!G:G,_xludf.AGGREGATE(15,6,ROW(MAESTRO!$B$3:$B$1000)/((MAESTRO!$B$3:$B$1000="PROVEEDORES")*(UPPER(MAESTRO!$L$3:$L$1000)="CONFIRMADO")),ROWS($A$3:A171))),"")</f>
        <v/>
      </c>
      <c r="H171" s="10" t="str">
        <f ca="1">IFERROR(INDEX(MAESTRO!H:H,_xludf.AGGREGATE(15,6,ROW(MAESTRO!$B$3:$B$1000)/((MAESTRO!$B$3:$B$1000="PROVEEDORES")*(UPPER(MAESTRO!$L$3:$L$1000)="CONFIRMADO")),ROWS($A$3:A171))),"")</f>
        <v/>
      </c>
      <c r="I171" s="10" t="str">
        <f ca="1">IFERROR(INDEX(MAESTRO!I:I,_xludf.AGGREGATE(15,6,ROW(MAESTRO!$B$3:$B$1000)/((MAESTRO!$B$3:$B$1000="PROVEEDORES")*(UPPER(MAESTRO!$L$3:$L$1000)="CONFIRMADO")),ROWS($A$3:A171))),"")</f>
        <v/>
      </c>
      <c r="J171" s="10" t="str">
        <f ca="1">IFERROR(INDEX(MAESTRO!J:J,_xludf.AGGREGATE(15,6,ROW(MAESTRO!$B$3:$B$1000)/((MAESTRO!$B$3:$B$1000="PROVEEDORES")*(UPPER(MAESTRO!$L$3:$L$1000)="CONFIRMADO")),ROWS($A$3:A171))),"")</f>
        <v/>
      </c>
      <c r="K171" s="10" t="str">
        <f ca="1">IFERROR(INDEX(MAESTRO!K:K,_xludf.AGGREGATE(15,6,ROW(MAESTRO!$B$3:$B$1000)/((MAESTRO!$B$3:$B$1000="PROVEEDORES")*(UPPER(MAESTRO!$L$3:$L$1000)="CONFIRMADO")),ROWS($A$3:A171))),"")</f>
        <v/>
      </c>
      <c r="L171" s="10" t="str">
        <f ca="1">IFERROR(INDEX(MAESTRO!L:L,_xludf.AGGREGATE(15,6,ROW(MAESTRO!$B$3:$B$1000)/((MAESTRO!$B$3:$B$1000="PROVEEDORES")*(UPPER(MAESTRO!$L$3:$L$1000)="CONFIRMADO")),ROWS($A$3:A171))),"")</f>
        <v/>
      </c>
      <c r="M171" s="10" t="str">
        <f ca="1">IFERROR(INDEX(MAESTRO!M:M,_xludf.AGGREGATE(15,6,ROW(MAESTRO!$B$3:$B$1000)/((MAESTRO!$B$3:$B$1000="PROVEEDORES")*(UPPER(MAESTRO!$L$3:$L$1000)="CONFIRMADO")),ROWS($A$3:A171))),"")</f>
        <v/>
      </c>
      <c r="N171" s="10" t="str">
        <f ca="1">IFERROR(INDEX(MAESTRO!N:N,_xludf.AGGREGATE(15,6,ROW(MAESTRO!$B$3:$B$1000)/((MAESTRO!$B$3:$B$1000="PROVEEDORES")*(UPPER(MAESTRO!$L$3:$L$1000)="CONFIRMADO")),ROWS($A$3:A171))),"")</f>
        <v/>
      </c>
      <c r="O171" s="10" t="str">
        <f ca="1">IFERROR(INDEX(MAESTRO!O:O,_xludf.AGGREGATE(15,6,ROW(MAESTRO!$B$3:$B$1000)/((MAESTRO!$B$3:$B$1000="PROVEEDORES")*(UPPER(MAESTRO!$L$3:$L$1000)="CONFIRMADO")),ROWS($A$3:A171))),"")</f>
        <v/>
      </c>
      <c r="P171" s="10" t="str">
        <f ca="1">IFERROR(INDEX(MAESTRO!P:P,_xludf.AGGREGATE(15,6,ROW(MAESTRO!$B$3:$B$1000)/((MAESTRO!$B$3:$B$1000="PROVEEDORES")*(UPPER(MAESTRO!$L$3:$L$1000)="CONFIRMADO")),ROWS($A$3:A171))),"")</f>
        <v/>
      </c>
      <c r="Q171" s="10" t="str">
        <f ca="1">IFERROR(INDEX(MAESTRO!Q:Q,_xludf.AGGREGATE(15,6,ROW(MAESTRO!$B$3:$B$1000)/((MAESTRO!$B$3:$B$1000="PROVEEDORES")*(UPPER(MAESTRO!$L$3:$L$1000)="CONFIRMADO")),ROWS($A$3:A171))),"")</f>
        <v/>
      </c>
      <c r="R171" s="10" t="str">
        <f ca="1">IFERROR(INDEX(MAESTRO!R:R,_xludf.AGGREGATE(15,6,ROW(MAESTRO!$B$3:$B$1000)/((MAESTRO!$B$3:$B$1000="PROVEEDORES")*(UPPER(MAESTRO!$L$3:$L$1000)="CONFIRMADO")),ROWS($A$3:A171))),"")</f>
        <v/>
      </c>
      <c r="S171" s="10" t="str">
        <f ca="1">IFERROR(INDEX(MAESTRO!S:S,_xludf.AGGREGATE(15,6,ROW(MAESTRO!$B$3:$B$1000)/((MAESTRO!$B$3:$B$1000="PROVEEDORES")*(UPPER(MAESTRO!$L$3:$L$1000)="CONFIRMADO")),ROWS($A$3:A171))),"")</f>
        <v/>
      </c>
      <c r="T171" s="10" t="str">
        <f ca="1">IFERROR(INDEX(MAESTRO!T:T,_xludf.AGGREGATE(15,6,ROW(MAESTRO!$B$3:$B$1000)/((MAESTRO!$B$3:$B$1000="PROVEEDORES")*(UPPER(MAESTRO!$L$3:$L$1000)="CONFIRMADO")),ROWS($A$3:A171))),"")</f>
        <v/>
      </c>
      <c r="U171" s="10" t="str">
        <f ca="1">IFERROR(INDEX(MAESTRO!U:U,_xludf.AGGREGATE(15,6,ROW(MAESTRO!$B$3:$B$1000)/((MAESTRO!$B$3:$B$1000="PROVEEDORES")*(UPPER(MAESTRO!$L$3:$L$1000)="CONFIRMADO")),ROWS($A$3:A171))),"")</f>
        <v/>
      </c>
      <c r="V171" s="10" t="str">
        <f ca="1">IFERROR(INDEX(MAESTRO!V:V,_xludf.AGGREGATE(15,6,ROW(MAESTRO!$B$3:$B$1000)/((MAESTRO!$B$3:$B$1000="PROVEEDORES")*(UPPER(MAESTRO!$L$3:$L$1000)="CONFIRMADO")),ROWS($A$3:A171))),"")</f>
        <v/>
      </c>
      <c r="W171" s="10" t="str">
        <f ca="1">IFERROR(INDEX(MAESTRO!W:W,_xludf.AGGREGATE(15,6,ROW(MAESTRO!$B$3:$B$1000)/((MAESTRO!$B$3:$B$1000="PROVEEDORES")*(UPPER(MAESTRO!$L$3:$L$1000)="CONFIRMADO")),ROWS($A$3:A171))),"")</f>
        <v/>
      </c>
      <c r="X171" s="10" t="str">
        <f ca="1">IFERROR(INDEX(MAESTRO!X:X,_xludf.AGGREGATE(15,6,ROW(MAESTRO!$B$3:$B$1000)/((MAESTRO!$B$3:$B$1000="PROVEEDORES")*(UPPER(MAESTRO!$L$3:$L$1000)="CONFIRMADO")),ROWS($A$3:A171))),"")</f>
        <v/>
      </c>
    </row>
    <row r="172" spans="1:24" ht="22.05" customHeight="1">
      <c r="A172" s="24" t="str">
        <f ca="1">IFERROR(INDEX(MAESTRO!A:A,_xludf.AGGREGATE(15,6,ROW(MAESTRO!$B$3:$B$1000)/((MAESTRO!$B$3:$B$1000="PROVEEDORES")*(UPPER(MAESTRO!$L$3:$L$1000)="CONFIRMADO")),ROWS($A$3:A172))),"")</f>
        <v/>
      </c>
      <c r="B172" s="24" t="str">
        <f ca="1">IFERROR(INDEX(MAESTRO!B:B,_xludf.AGGREGATE(15,6,ROW(MAESTRO!$B$3:$B$1000)/((MAESTRO!$B$3:$B$1000="PROVEEDORES")*(UPPER(MAESTRO!$L$3:$L$1000)="CONFIRMADO")),ROWS($A$3:A172))),"")</f>
        <v/>
      </c>
      <c r="C172" s="24" t="str">
        <f ca="1">IFERROR(INDEX(MAESTRO!C:C,_xludf.AGGREGATE(15,6,ROW(MAESTRO!$B$3:$B$1000)/((MAESTRO!$B$3:$B$1000="PROVEEDORES")*(UPPER(MAESTRO!$L$3:$L$1000)="CONFIRMADO")),ROWS($A$3:A172))),"")</f>
        <v/>
      </c>
      <c r="D172" s="24" t="str">
        <f ca="1">IFERROR(INDEX(MAESTRO!D:D,_xludf.AGGREGATE(15,6,ROW(MAESTRO!$B$3:$B$1000)/((MAESTRO!$B$3:$B$1000="PROVEEDORES")*(UPPER(MAESTRO!$L$3:$L$1000)="CONFIRMADO")),ROWS($A$3:A172))),"")</f>
        <v/>
      </c>
      <c r="E172" s="24" t="str">
        <f ca="1">IFERROR(INDEX(MAESTRO!E:E,_xludf.AGGREGATE(15,6,ROW(MAESTRO!$B$3:$B$1000)/((MAESTRO!$B$3:$B$1000="PROVEEDORES")*(UPPER(MAESTRO!$L$3:$L$1000)="CONFIRMADO")),ROWS($A$3:A172))),"")</f>
        <v/>
      </c>
      <c r="F172" s="24" t="str">
        <f ca="1">IFERROR(INDEX(MAESTRO!F:F,_xludf.AGGREGATE(15,6,ROW(MAESTRO!$B$3:$B$1000)/((MAESTRO!$B$3:$B$1000="PROVEEDORES")*(UPPER(MAESTRO!$L$3:$L$1000)="CONFIRMADO")),ROWS($A$3:A172))),"")</f>
        <v/>
      </c>
      <c r="G172" s="24" t="str">
        <f ca="1">IFERROR(INDEX(MAESTRO!G:G,_xludf.AGGREGATE(15,6,ROW(MAESTRO!$B$3:$B$1000)/((MAESTRO!$B$3:$B$1000="PROVEEDORES")*(UPPER(MAESTRO!$L$3:$L$1000)="CONFIRMADO")),ROWS($A$3:A172))),"")</f>
        <v/>
      </c>
      <c r="H172" s="24" t="str">
        <f ca="1">IFERROR(INDEX(MAESTRO!H:H,_xludf.AGGREGATE(15,6,ROW(MAESTRO!$B$3:$B$1000)/((MAESTRO!$B$3:$B$1000="PROVEEDORES")*(UPPER(MAESTRO!$L$3:$L$1000)="CONFIRMADO")),ROWS($A$3:A172))),"")</f>
        <v/>
      </c>
      <c r="I172" s="24" t="str">
        <f ca="1">IFERROR(INDEX(MAESTRO!I:I,_xludf.AGGREGATE(15,6,ROW(MAESTRO!$B$3:$B$1000)/((MAESTRO!$B$3:$B$1000="PROVEEDORES")*(UPPER(MAESTRO!$L$3:$L$1000)="CONFIRMADO")),ROWS($A$3:A172))),"")</f>
        <v/>
      </c>
      <c r="J172" s="24" t="str">
        <f ca="1">IFERROR(INDEX(MAESTRO!J:J,_xludf.AGGREGATE(15,6,ROW(MAESTRO!$B$3:$B$1000)/((MAESTRO!$B$3:$B$1000="PROVEEDORES")*(UPPER(MAESTRO!$L$3:$L$1000)="CONFIRMADO")),ROWS($A$3:A172))),"")</f>
        <v/>
      </c>
      <c r="K172" s="24" t="str">
        <f ca="1">IFERROR(INDEX(MAESTRO!K:K,_xludf.AGGREGATE(15,6,ROW(MAESTRO!$B$3:$B$1000)/((MAESTRO!$B$3:$B$1000="PROVEEDORES")*(UPPER(MAESTRO!$L$3:$L$1000)="CONFIRMADO")),ROWS($A$3:A172))),"")</f>
        <v/>
      </c>
      <c r="L172" s="24" t="str">
        <f ca="1">IFERROR(INDEX(MAESTRO!L:L,_xludf.AGGREGATE(15,6,ROW(MAESTRO!$B$3:$B$1000)/((MAESTRO!$B$3:$B$1000="PROVEEDORES")*(UPPER(MAESTRO!$L$3:$L$1000)="CONFIRMADO")),ROWS($A$3:A172))),"")</f>
        <v/>
      </c>
      <c r="M172" s="24" t="str">
        <f ca="1">IFERROR(INDEX(MAESTRO!M:M,_xludf.AGGREGATE(15,6,ROW(MAESTRO!$B$3:$B$1000)/((MAESTRO!$B$3:$B$1000="PROVEEDORES")*(UPPER(MAESTRO!$L$3:$L$1000)="CONFIRMADO")),ROWS($A$3:A172))),"")</f>
        <v/>
      </c>
      <c r="N172" s="24" t="str">
        <f ca="1">IFERROR(INDEX(MAESTRO!N:N,_xludf.AGGREGATE(15,6,ROW(MAESTRO!$B$3:$B$1000)/((MAESTRO!$B$3:$B$1000="PROVEEDORES")*(UPPER(MAESTRO!$L$3:$L$1000)="CONFIRMADO")),ROWS($A$3:A172))),"")</f>
        <v/>
      </c>
      <c r="O172" s="24" t="str">
        <f ca="1">IFERROR(INDEX(MAESTRO!O:O,_xludf.AGGREGATE(15,6,ROW(MAESTRO!$B$3:$B$1000)/((MAESTRO!$B$3:$B$1000="PROVEEDORES")*(UPPER(MAESTRO!$L$3:$L$1000)="CONFIRMADO")),ROWS($A$3:A172))),"")</f>
        <v/>
      </c>
      <c r="P172" s="24" t="str">
        <f ca="1">IFERROR(INDEX(MAESTRO!P:P,_xludf.AGGREGATE(15,6,ROW(MAESTRO!$B$3:$B$1000)/((MAESTRO!$B$3:$B$1000="PROVEEDORES")*(UPPER(MAESTRO!$L$3:$L$1000)="CONFIRMADO")),ROWS($A$3:A172))),"")</f>
        <v/>
      </c>
      <c r="Q172" s="24" t="str">
        <f ca="1">IFERROR(INDEX(MAESTRO!Q:Q,_xludf.AGGREGATE(15,6,ROW(MAESTRO!$B$3:$B$1000)/((MAESTRO!$B$3:$B$1000="PROVEEDORES")*(UPPER(MAESTRO!$L$3:$L$1000)="CONFIRMADO")),ROWS($A$3:A172))),"")</f>
        <v/>
      </c>
      <c r="R172" s="24" t="str">
        <f ca="1">IFERROR(INDEX(MAESTRO!R:R,_xludf.AGGREGATE(15,6,ROW(MAESTRO!$B$3:$B$1000)/((MAESTRO!$B$3:$B$1000="PROVEEDORES")*(UPPER(MAESTRO!$L$3:$L$1000)="CONFIRMADO")),ROWS($A$3:A172))),"")</f>
        <v/>
      </c>
      <c r="S172" s="24" t="str">
        <f ca="1">IFERROR(INDEX(MAESTRO!S:S,_xludf.AGGREGATE(15,6,ROW(MAESTRO!$B$3:$B$1000)/((MAESTRO!$B$3:$B$1000="PROVEEDORES")*(UPPER(MAESTRO!$L$3:$L$1000)="CONFIRMADO")),ROWS($A$3:A172))),"")</f>
        <v/>
      </c>
      <c r="T172" s="24" t="str">
        <f ca="1">IFERROR(INDEX(MAESTRO!T:T,_xludf.AGGREGATE(15,6,ROW(MAESTRO!$B$3:$B$1000)/((MAESTRO!$B$3:$B$1000="PROVEEDORES")*(UPPER(MAESTRO!$L$3:$L$1000)="CONFIRMADO")),ROWS($A$3:A172))),"")</f>
        <v/>
      </c>
      <c r="U172" s="24" t="str">
        <f ca="1">IFERROR(INDEX(MAESTRO!U:U,_xludf.AGGREGATE(15,6,ROW(MAESTRO!$B$3:$B$1000)/((MAESTRO!$B$3:$B$1000="PROVEEDORES")*(UPPER(MAESTRO!$L$3:$L$1000)="CONFIRMADO")),ROWS($A$3:A172))),"")</f>
        <v/>
      </c>
      <c r="V172" s="24" t="str">
        <f ca="1">IFERROR(INDEX(MAESTRO!V:V,_xludf.AGGREGATE(15,6,ROW(MAESTRO!$B$3:$B$1000)/((MAESTRO!$B$3:$B$1000="PROVEEDORES")*(UPPER(MAESTRO!$L$3:$L$1000)="CONFIRMADO")),ROWS($A$3:A172))),"")</f>
        <v/>
      </c>
      <c r="W172" s="24" t="str">
        <f ca="1">IFERROR(INDEX(MAESTRO!W:W,_xludf.AGGREGATE(15,6,ROW(MAESTRO!$B$3:$B$1000)/((MAESTRO!$B$3:$B$1000="PROVEEDORES")*(UPPER(MAESTRO!$L$3:$L$1000)="CONFIRMADO")),ROWS($A$3:A172))),"")</f>
        <v/>
      </c>
      <c r="X172" s="24" t="str">
        <f ca="1">IFERROR(INDEX(MAESTRO!X:X,_xludf.AGGREGATE(15,6,ROW(MAESTRO!$B$3:$B$1000)/((MAESTRO!$B$3:$B$1000="PROVEEDORES")*(UPPER(MAESTRO!$L$3:$L$1000)="CONFIRMADO")),ROWS($A$3:A172))),"")</f>
        <v/>
      </c>
    </row>
    <row r="173" spans="1:24" ht="22.05" customHeight="1">
      <c r="A173" s="10" t="str">
        <f ca="1">IFERROR(INDEX(MAESTRO!A:A,_xludf.AGGREGATE(15,6,ROW(MAESTRO!$B$3:$B$1000)/((MAESTRO!$B$3:$B$1000="PROVEEDORES")*(UPPER(MAESTRO!$L$3:$L$1000)="CONFIRMADO")),ROWS($A$3:A173))),"")</f>
        <v/>
      </c>
      <c r="B173" s="10" t="str">
        <f ca="1">IFERROR(INDEX(MAESTRO!B:B,_xludf.AGGREGATE(15,6,ROW(MAESTRO!$B$3:$B$1000)/((MAESTRO!$B$3:$B$1000="PROVEEDORES")*(UPPER(MAESTRO!$L$3:$L$1000)="CONFIRMADO")),ROWS($A$3:A173))),"")</f>
        <v/>
      </c>
      <c r="C173" s="10" t="str">
        <f ca="1">IFERROR(INDEX(MAESTRO!C:C,_xludf.AGGREGATE(15,6,ROW(MAESTRO!$B$3:$B$1000)/((MAESTRO!$B$3:$B$1000="PROVEEDORES")*(UPPER(MAESTRO!$L$3:$L$1000)="CONFIRMADO")),ROWS($A$3:A173))),"")</f>
        <v/>
      </c>
      <c r="D173" s="10" t="str">
        <f ca="1">IFERROR(INDEX(MAESTRO!D:D,_xludf.AGGREGATE(15,6,ROW(MAESTRO!$B$3:$B$1000)/((MAESTRO!$B$3:$B$1000="PROVEEDORES")*(UPPER(MAESTRO!$L$3:$L$1000)="CONFIRMADO")),ROWS($A$3:A173))),"")</f>
        <v/>
      </c>
      <c r="E173" s="10" t="str">
        <f ca="1">IFERROR(INDEX(MAESTRO!E:E,_xludf.AGGREGATE(15,6,ROW(MAESTRO!$B$3:$B$1000)/((MAESTRO!$B$3:$B$1000="PROVEEDORES")*(UPPER(MAESTRO!$L$3:$L$1000)="CONFIRMADO")),ROWS($A$3:A173))),"")</f>
        <v/>
      </c>
      <c r="F173" s="10" t="str">
        <f ca="1">IFERROR(INDEX(MAESTRO!F:F,_xludf.AGGREGATE(15,6,ROW(MAESTRO!$B$3:$B$1000)/((MAESTRO!$B$3:$B$1000="PROVEEDORES")*(UPPER(MAESTRO!$L$3:$L$1000)="CONFIRMADO")),ROWS($A$3:A173))),"")</f>
        <v/>
      </c>
      <c r="G173" s="10" t="str">
        <f ca="1">IFERROR(INDEX(MAESTRO!G:G,_xludf.AGGREGATE(15,6,ROW(MAESTRO!$B$3:$B$1000)/((MAESTRO!$B$3:$B$1000="PROVEEDORES")*(UPPER(MAESTRO!$L$3:$L$1000)="CONFIRMADO")),ROWS($A$3:A173))),"")</f>
        <v/>
      </c>
      <c r="H173" s="10" t="str">
        <f ca="1">IFERROR(INDEX(MAESTRO!H:H,_xludf.AGGREGATE(15,6,ROW(MAESTRO!$B$3:$B$1000)/((MAESTRO!$B$3:$B$1000="PROVEEDORES")*(UPPER(MAESTRO!$L$3:$L$1000)="CONFIRMADO")),ROWS($A$3:A173))),"")</f>
        <v/>
      </c>
      <c r="I173" s="10" t="str">
        <f ca="1">IFERROR(INDEX(MAESTRO!I:I,_xludf.AGGREGATE(15,6,ROW(MAESTRO!$B$3:$B$1000)/((MAESTRO!$B$3:$B$1000="PROVEEDORES")*(UPPER(MAESTRO!$L$3:$L$1000)="CONFIRMADO")),ROWS($A$3:A173))),"")</f>
        <v/>
      </c>
      <c r="J173" s="10" t="str">
        <f ca="1">IFERROR(INDEX(MAESTRO!J:J,_xludf.AGGREGATE(15,6,ROW(MAESTRO!$B$3:$B$1000)/((MAESTRO!$B$3:$B$1000="PROVEEDORES")*(UPPER(MAESTRO!$L$3:$L$1000)="CONFIRMADO")),ROWS($A$3:A173))),"")</f>
        <v/>
      </c>
      <c r="K173" s="10" t="str">
        <f ca="1">IFERROR(INDEX(MAESTRO!K:K,_xludf.AGGREGATE(15,6,ROW(MAESTRO!$B$3:$B$1000)/((MAESTRO!$B$3:$B$1000="PROVEEDORES")*(UPPER(MAESTRO!$L$3:$L$1000)="CONFIRMADO")),ROWS($A$3:A173))),"")</f>
        <v/>
      </c>
      <c r="L173" s="10" t="str">
        <f ca="1">IFERROR(INDEX(MAESTRO!L:L,_xludf.AGGREGATE(15,6,ROW(MAESTRO!$B$3:$B$1000)/((MAESTRO!$B$3:$B$1000="PROVEEDORES")*(UPPER(MAESTRO!$L$3:$L$1000)="CONFIRMADO")),ROWS($A$3:A173))),"")</f>
        <v/>
      </c>
      <c r="M173" s="10" t="str">
        <f ca="1">IFERROR(INDEX(MAESTRO!M:M,_xludf.AGGREGATE(15,6,ROW(MAESTRO!$B$3:$B$1000)/((MAESTRO!$B$3:$B$1000="PROVEEDORES")*(UPPER(MAESTRO!$L$3:$L$1000)="CONFIRMADO")),ROWS($A$3:A173))),"")</f>
        <v/>
      </c>
      <c r="N173" s="10" t="str">
        <f ca="1">IFERROR(INDEX(MAESTRO!N:N,_xludf.AGGREGATE(15,6,ROW(MAESTRO!$B$3:$B$1000)/((MAESTRO!$B$3:$B$1000="PROVEEDORES")*(UPPER(MAESTRO!$L$3:$L$1000)="CONFIRMADO")),ROWS($A$3:A173))),"")</f>
        <v/>
      </c>
      <c r="O173" s="10" t="str">
        <f ca="1">IFERROR(INDEX(MAESTRO!O:O,_xludf.AGGREGATE(15,6,ROW(MAESTRO!$B$3:$B$1000)/((MAESTRO!$B$3:$B$1000="PROVEEDORES")*(UPPER(MAESTRO!$L$3:$L$1000)="CONFIRMADO")),ROWS($A$3:A173))),"")</f>
        <v/>
      </c>
      <c r="P173" s="10" t="str">
        <f ca="1">IFERROR(INDEX(MAESTRO!P:P,_xludf.AGGREGATE(15,6,ROW(MAESTRO!$B$3:$B$1000)/((MAESTRO!$B$3:$B$1000="PROVEEDORES")*(UPPER(MAESTRO!$L$3:$L$1000)="CONFIRMADO")),ROWS($A$3:A173))),"")</f>
        <v/>
      </c>
      <c r="Q173" s="10" t="str">
        <f ca="1">IFERROR(INDEX(MAESTRO!Q:Q,_xludf.AGGREGATE(15,6,ROW(MAESTRO!$B$3:$B$1000)/((MAESTRO!$B$3:$B$1000="PROVEEDORES")*(UPPER(MAESTRO!$L$3:$L$1000)="CONFIRMADO")),ROWS($A$3:A173))),"")</f>
        <v/>
      </c>
      <c r="R173" s="10" t="str">
        <f ca="1">IFERROR(INDEX(MAESTRO!R:R,_xludf.AGGREGATE(15,6,ROW(MAESTRO!$B$3:$B$1000)/((MAESTRO!$B$3:$B$1000="PROVEEDORES")*(UPPER(MAESTRO!$L$3:$L$1000)="CONFIRMADO")),ROWS($A$3:A173))),"")</f>
        <v/>
      </c>
      <c r="S173" s="10" t="str">
        <f ca="1">IFERROR(INDEX(MAESTRO!S:S,_xludf.AGGREGATE(15,6,ROW(MAESTRO!$B$3:$B$1000)/((MAESTRO!$B$3:$B$1000="PROVEEDORES")*(UPPER(MAESTRO!$L$3:$L$1000)="CONFIRMADO")),ROWS($A$3:A173))),"")</f>
        <v/>
      </c>
      <c r="T173" s="10" t="str">
        <f ca="1">IFERROR(INDEX(MAESTRO!T:T,_xludf.AGGREGATE(15,6,ROW(MAESTRO!$B$3:$B$1000)/((MAESTRO!$B$3:$B$1000="PROVEEDORES")*(UPPER(MAESTRO!$L$3:$L$1000)="CONFIRMADO")),ROWS($A$3:A173))),"")</f>
        <v/>
      </c>
      <c r="U173" s="10" t="str">
        <f ca="1">IFERROR(INDEX(MAESTRO!U:U,_xludf.AGGREGATE(15,6,ROW(MAESTRO!$B$3:$B$1000)/((MAESTRO!$B$3:$B$1000="PROVEEDORES")*(UPPER(MAESTRO!$L$3:$L$1000)="CONFIRMADO")),ROWS($A$3:A173))),"")</f>
        <v/>
      </c>
      <c r="V173" s="10" t="str">
        <f ca="1">IFERROR(INDEX(MAESTRO!V:V,_xludf.AGGREGATE(15,6,ROW(MAESTRO!$B$3:$B$1000)/((MAESTRO!$B$3:$B$1000="PROVEEDORES")*(UPPER(MAESTRO!$L$3:$L$1000)="CONFIRMADO")),ROWS($A$3:A173))),"")</f>
        <v/>
      </c>
      <c r="W173" s="10" t="str">
        <f ca="1">IFERROR(INDEX(MAESTRO!W:W,_xludf.AGGREGATE(15,6,ROW(MAESTRO!$B$3:$B$1000)/((MAESTRO!$B$3:$B$1000="PROVEEDORES")*(UPPER(MAESTRO!$L$3:$L$1000)="CONFIRMADO")),ROWS($A$3:A173))),"")</f>
        <v/>
      </c>
      <c r="X173" s="10" t="str">
        <f ca="1">IFERROR(INDEX(MAESTRO!X:X,_xludf.AGGREGATE(15,6,ROW(MAESTRO!$B$3:$B$1000)/((MAESTRO!$B$3:$B$1000="PROVEEDORES")*(UPPER(MAESTRO!$L$3:$L$1000)="CONFIRMADO")),ROWS($A$3:A173))),"")</f>
        <v/>
      </c>
    </row>
    <row r="174" spans="1:24" ht="22.05" customHeight="1">
      <c r="A174" s="24" t="str">
        <f ca="1">IFERROR(INDEX(MAESTRO!A:A,_xludf.AGGREGATE(15,6,ROW(MAESTRO!$B$3:$B$1000)/((MAESTRO!$B$3:$B$1000="PROVEEDORES")*(UPPER(MAESTRO!$L$3:$L$1000)="CONFIRMADO")),ROWS($A$3:A174))),"")</f>
        <v/>
      </c>
      <c r="B174" s="24" t="str">
        <f ca="1">IFERROR(INDEX(MAESTRO!B:B,_xludf.AGGREGATE(15,6,ROW(MAESTRO!$B$3:$B$1000)/((MAESTRO!$B$3:$B$1000="PROVEEDORES")*(UPPER(MAESTRO!$L$3:$L$1000)="CONFIRMADO")),ROWS($A$3:A174))),"")</f>
        <v/>
      </c>
      <c r="C174" s="24" t="str">
        <f ca="1">IFERROR(INDEX(MAESTRO!C:C,_xludf.AGGREGATE(15,6,ROW(MAESTRO!$B$3:$B$1000)/((MAESTRO!$B$3:$B$1000="PROVEEDORES")*(UPPER(MAESTRO!$L$3:$L$1000)="CONFIRMADO")),ROWS($A$3:A174))),"")</f>
        <v/>
      </c>
      <c r="D174" s="24" t="str">
        <f ca="1">IFERROR(INDEX(MAESTRO!D:D,_xludf.AGGREGATE(15,6,ROW(MAESTRO!$B$3:$B$1000)/((MAESTRO!$B$3:$B$1000="PROVEEDORES")*(UPPER(MAESTRO!$L$3:$L$1000)="CONFIRMADO")),ROWS($A$3:A174))),"")</f>
        <v/>
      </c>
      <c r="E174" s="24" t="str">
        <f ca="1">IFERROR(INDEX(MAESTRO!E:E,_xludf.AGGREGATE(15,6,ROW(MAESTRO!$B$3:$B$1000)/((MAESTRO!$B$3:$B$1000="PROVEEDORES")*(UPPER(MAESTRO!$L$3:$L$1000)="CONFIRMADO")),ROWS($A$3:A174))),"")</f>
        <v/>
      </c>
      <c r="F174" s="24" t="str">
        <f ca="1">IFERROR(INDEX(MAESTRO!F:F,_xludf.AGGREGATE(15,6,ROW(MAESTRO!$B$3:$B$1000)/((MAESTRO!$B$3:$B$1000="PROVEEDORES")*(UPPER(MAESTRO!$L$3:$L$1000)="CONFIRMADO")),ROWS($A$3:A174))),"")</f>
        <v/>
      </c>
      <c r="G174" s="24" t="str">
        <f ca="1">IFERROR(INDEX(MAESTRO!G:G,_xludf.AGGREGATE(15,6,ROW(MAESTRO!$B$3:$B$1000)/((MAESTRO!$B$3:$B$1000="PROVEEDORES")*(UPPER(MAESTRO!$L$3:$L$1000)="CONFIRMADO")),ROWS($A$3:A174))),"")</f>
        <v/>
      </c>
      <c r="H174" s="24" t="str">
        <f ca="1">IFERROR(INDEX(MAESTRO!H:H,_xludf.AGGREGATE(15,6,ROW(MAESTRO!$B$3:$B$1000)/((MAESTRO!$B$3:$B$1000="PROVEEDORES")*(UPPER(MAESTRO!$L$3:$L$1000)="CONFIRMADO")),ROWS($A$3:A174))),"")</f>
        <v/>
      </c>
      <c r="I174" s="24" t="str">
        <f ca="1">IFERROR(INDEX(MAESTRO!I:I,_xludf.AGGREGATE(15,6,ROW(MAESTRO!$B$3:$B$1000)/((MAESTRO!$B$3:$B$1000="PROVEEDORES")*(UPPER(MAESTRO!$L$3:$L$1000)="CONFIRMADO")),ROWS($A$3:A174))),"")</f>
        <v/>
      </c>
      <c r="J174" s="24" t="str">
        <f ca="1">IFERROR(INDEX(MAESTRO!J:J,_xludf.AGGREGATE(15,6,ROW(MAESTRO!$B$3:$B$1000)/((MAESTRO!$B$3:$B$1000="PROVEEDORES")*(UPPER(MAESTRO!$L$3:$L$1000)="CONFIRMADO")),ROWS($A$3:A174))),"")</f>
        <v/>
      </c>
      <c r="K174" s="24" t="str">
        <f ca="1">IFERROR(INDEX(MAESTRO!K:K,_xludf.AGGREGATE(15,6,ROW(MAESTRO!$B$3:$B$1000)/((MAESTRO!$B$3:$B$1000="PROVEEDORES")*(UPPER(MAESTRO!$L$3:$L$1000)="CONFIRMADO")),ROWS($A$3:A174))),"")</f>
        <v/>
      </c>
      <c r="L174" s="24" t="str">
        <f ca="1">IFERROR(INDEX(MAESTRO!L:L,_xludf.AGGREGATE(15,6,ROW(MAESTRO!$B$3:$B$1000)/((MAESTRO!$B$3:$B$1000="PROVEEDORES")*(UPPER(MAESTRO!$L$3:$L$1000)="CONFIRMADO")),ROWS($A$3:A174))),"")</f>
        <v/>
      </c>
      <c r="M174" s="24" t="str">
        <f ca="1">IFERROR(INDEX(MAESTRO!M:M,_xludf.AGGREGATE(15,6,ROW(MAESTRO!$B$3:$B$1000)/((MAESTRO!$B$3:$B$1000="PROVEEDORES")*(UPPER(MAESTRO!$L$3:$L$1000)="CONFIRMADO")),ROWS($A$3:A174))),"")</f>
        <v/>
      </c>
      <c r="N174" s="24" t="str">
        <f ca="1">IFERROR(INDEX(MAESTRO!N:N,_xludf.AGGREGATE(15,6,ROW(MAESTRO!$B$3:$B$1000)/((MAESTRO!$B$3:$B$1000="PROVEEDORES")*(UPPER(MAESTRO!$L$3:$L$1000)="CONFIRMADO")),ROWS($A$3:A174))),"")</f>
        <v/>
      </c>
      <c r="O174" s="24" t="str">
        <f ca="1">IFERROR(INDEX(MAESTRO!O:O,_xludf.AGGREGATE(15,6,ROW(MAESTRO!$B$3:$B$1000)/((MAESTRO!$B$3:$B$1000="PROVEEDORES")*(UPPER(MAESTRO!$L$3:$L$1000)="CONFIRMADO")),ROWS($A$3:A174))),"")</f>
        <v/>
      </c>
      <c r="P174" s="24" t="str">
        <f ca="1">IFERROR(INDEX(MAESTRO!P:P,_xludf.AGGREGATE(15,6,ROW(MAESTRO!$B$3:$B$1000)/((MAESTRO!$B$3:$B$1000="PROVEEDORES")*(UPPER(MAESTRO!$L$3:$L$1000)="CONFIRMADO")),ROWS($A$3:A174))),"")</f>
        <v/>
      </c>
      <c r="Q174" s="24" t="str">
        <f ca="1">IFERROR(INDEX(MAESTRO!Q:Q,_xludf.AGGREGATE(15,6,ROW(MAESTRO!$B$3:$B$1000)/((MAESTRO!$B$3:$B$1000="PROVEEDORES")*(UPPER(MAESTRO!$L$3:$L$1000)="CONFIRMADO")),ROWS($A$3:A174))),"")</f>
        <v/>
      </c>
      <c r="R174" s="24" t="str">
        <f ca="1">IFERROR(INDEX(MAESTRO!R:R,_xludf.AGGREGATE(15,6,ROW(MAESTRO!$B$3:$B$1000)/((MAESTRO!$B$3:$B$1000="PROVEEDORES")*(UPPER(MAESTRO!$L$3:$L$1000)="CONFIRMADO")),ROWS($A$3:A174))),"")</f>
        <v/>
      </c>
      <c r="S174" s="24" t="str">
        <f ca="1">IFERROR(INDEX(MAESTRO!S:S,_xludf.AGGREGATE(15,6,ROW(MAESTRO!$B$3:$B$1000)/((MAESTRO!$B$3:$B$1000="PROVEEDORES")*(UPPER(MAESTRO!$L$3:$L$1000)="CONFIRMADO")),ROWS($A$3:A174))),"")</f>
        <v/>
      </c>
      <c r="T174" s="24" t="str">
        <f ca="1">IFERROR(INDEX(MAESTRO!T:T,_xludf.AGGREGATE(15,6,ROW(MAESTRO!$B$3:$B$1000)/((MAESTRO!$B$3:$B$1000="PROVEEDORES")*(UPPER(MAESTRO!$L$3:$L$1000)="CONFIRMADO")),ROWS($A$3:A174))),"")</f>
        <v/>
      </c>
      <c r="U174" s="24" t="str">
        <f ca="1">IFERROR(INDEX(MAESTRO!U:U,_xludf.AGGREGATE(15,6,ROW(MAESTRO!$B$3:$B$1000)/((MAESTRO!$B$3:$B$1000="PROVEEDORES")*(UPPER(MAESTRO!$L$3:$L$1000)="CONFIRMADO")),ROWS($A$3:A174))),"")</f>
        <v/>
      </c>
      <c r="V174" s="24" t="str">
        <f ca="1">IFERROR(INDEX(MAESTRO!V:V,_xludf.AGGREGATE(15,6,ROW(MAESTRO!$B$3:$B$1000)/((MAESTRO!$B$3:$B$1000="PROVEEDORES")*(UPPER(MAESTRO!$L$3:$L$1000)="CONFIRMADO")),ROWS($A$3:A174))),"")</f>
        <v/>
      </c>
      <c r="W174" s="24" t="str">
        <f ca="1">IFERROR(INDEX(MAESTRO!W:W,_xludf.AGGREGATE(15,6,ROW(MAESTRO!$B$3:$B$1000)/((MAESTRO!$B$3:$B$1000="PROVEEDORES")*(UPPER(MAESTRO!$L$3:$L$1000)="CONFIRMADO")),ROWS($A$3:A174))),"")</f>
        <v/>
      </c>
      <c r="X174" s="24" t="str">
        <f ca="1">IFERROR(INDEX(MAESTRO!X:X,_xludf.AGGREGATE(15,6,ROW(MAESTRO!$B$3:$B$1000)/((MAESTRO!$B$3:$B$1000="PROVEEDORES")*(UPPER(MAESTRO!$L$3:$L$1000)="CONFIRMADO")),ROWS($A$3:A174))),"")</f>
        <v/>
      </c>
    </row>
    <row r="175" spans="1:24" ht="22.05" customHeight="1">
      <c r="A175" s="10" t="str">
        <f ca="1">IFERROR(INDEX(MAESTRO!A:A,_xludf.AGGREGATE(15,6,ROW(MAESTRO!$B$3:$B$1000)/((MAESTRO!$B$3:$B$1000="PROVEEDORES")*(UPPER(MAESTRO!$L$3:$L$1000)="CONFIRMADO")),ROWS($A$3:A175))),"")</f>
        <v/>
      </c>
      <c r="B175" s="10" t="str">
        <f ca="1">IFERROR(INDEX(MAESTRO!B:B,_xludf.AGGREGATE(15,6,ROW(MAESTRO!$B$3:$B$1000)/((MAESTRO!$B$3:$B$1000="PROVEEDORES")*(UPPER(MAESTRO!$L$3:$L$1000)="CONFIRMADO")),ROWS($A$3:A175))),"")</f>
        <v/>
      </c>
      <c r="C175" s="10" t="str">
        <f ca="1">IFERROR(INDEX(MAESTRO!C:C,_xludf.AGGREGATE(15,6,ROW(MAESTRO!$B$3:$B$1000)/((MAESTRO!$B$3:$B$1000="PROVEEDORES")*(UPPER(MAESTRO!$L$3:$L$1000)="CONFIRMADO")),ROWS($A$3:A175))),"")</f>
        <v/>
      </c>
      <c r="D175" s="10" t="str">
        <f ca="1">IFERROR(INDEX(MAESTRO!D:D,_xludf.AGGREGATE(15,6,ROW(MAESTRO!$B$3:$B$1000)/((MAESTRO!$B$3:$B$1000="PROVEEDORES")*(UPPER(MAESTRO!$L$3:$L$1000)="CONFIRMADO")),ROWS($A$3:A175))),"")</f>
        <v/>
      </c>
      <c r="E175" s="10" t="str">
        <f ca="1">IFERROR(INDEX(MAESTRO!E:E,_xludf.AGGREGATE(15,6,ROW(MAESTRO!$B$3:$B$1000)/((MAESTRO!$B$3:$B$1000="PROVEEDORES")*(UPPER(MAESTRO!$L$3:$L$1000)="CONFIRMADO")),ROWS($A$3:A175))),"")</f>
        <v/>
      </c>
      <c r="F175" s="10" t="str">
        <f ca="1">IFERROR(INDEX(MAESTRO!F:F,_xludf.AGGREGATE(15,6,ROW(MAESTRO!$B$3:$B$1000)/((MAESTRO!$B$3:$B$1000="PROVEEDORES")*(UPPER(MAESTRO!$L$3:$L$1000)="CONFIRMADO")),ROWS($A$3:A175))),"")</f>
        <v/>
      </c>
      <c r="G175" s="10" t="str">
        <f ca="1">IFERROR(INDEX(MAESTRO!G:G,_xludf.AGGREGATE(15,6,ROW(MAESTRO!$B$3:$B$1000)/((MAESTRO!$B$3:$B$1000="PROVEEDORES")*(UPPER(MAESTRO!$L$3:$L$1000)="CONFIRMADO")),ROWS($A$3:A175))),"")</f>
        <v/>
      </c>
      <c r="H175" s="10" t="str">
        <f ca="1">IFERROR(INDEX(MAESTRO!H:H,_xludf.AGGREGATE(15,6,ROW(MAESTRO!$B$3:$B$1000)/((MAESTRO!$B$3:$B$1000="PROVEEDORES")*(UPPER(MAESTRO!$L$3:$L$1000)="CONFIRMADO")),ROWS($A$3:A175))),"")</f>
        <v/>
      </c>
      <c r="I175" s="10" t="str">
        <f ca="1">IFERROR(INDEX(MAESTRO!I:I,_xludf.AGGREGATE(15,6,ROW(MAESTRO!$B$3:$B$1000)/((MAESTRO!$B$3:$B$1000="PROVEEDORES")*(UPPER(MAESTRO!$L$3:$L$1000)="CONFIRMADO")),ROWS($A$3:A175))),"")</f>
        <v/>
      </c>
      <c r="J175" s="10" t="str">
        <f ca="1">IFERROR(INDEX(MAESTRO!J:J,_xludf.AGGREGATE(15,6,ROW(MAESTRO!$B$3:$B$1000)/((MAESTRO!$B$3:$B$1000="PROVEEDORES")*(UPPER(MAESTRO!$L$3:$L$1000)="CONFIRMADO")),ROWS($A$3:A175))),"")</f>
        <v/>
      </c>
      <c r="K175" s="10" t="str">
        <f ca="1">IFERROR(INDEX(MAESTRO!K:K,_xludf.AGGREGATE(15,6,ROW(MAESTRO!$B$3:$B$1000)/((MAESTRO!$B$3:$B$1000="PROVEEDORES")*(UPPER(MAESTRO!$L$3:$L$1000)="CONFIRMADO")),ROWS($A$3:A175))),"")</f>
        <v/>
      </c>
      <c r="L175" s="10" t="str">
        <f ca="1">IFERROR(INDEX(MAESTRO!L:L,_xludf.AGGREGATE(15,6,ROW(MAESTRO!$B$3:$B$1000)/((MAESTRO!$B$3:$B$1000="PROVEEDORES")*(UPPER(MAESTRO!$L$3:$L$1000)="CONFIRMADO")),ROWS($A$3:A175))),"")</f>
        <v/>
      </c>
      <c r="M175" s="10" t="str">
        <f ca="1">IFERROR(INDEX(MAESTRO!M:M,_xludf.AGGREGATE(15,6,ROW(MAESTRO!$B$3:$B$1000)/((MAESTRO!$B$3:$B$1000="PROVEEDORES")*(UPPER(MAESTRO!$L$3:$L$1000)="CONFIRMADO")),ROWS($A$3:A175))),"")</f>
        <v/>
      </c>
      <c r="N175" s="10" t="str">
        <f ca="1">IFERROR(INDEX(MAESTRO!N:N,_xludf.AGGREGATE(15,6,ROW(MAESTRO!$B$3:$B$1000)/((MAESTRO!$B$3:$B$1000="PROVEEDORES")*(UPPER(MAESTRO!$L$3:$L$1000)="CONFIRMADO")),ROWS($A$3:A175))),"")</f>
        <v/>
      </c>
      <c r="O175" s="10" t="str">
        <f ca="1">IFERROR(INDEX(MAESTRO!O:O,_xludf.AGGREGATE(15,6,ROW(MAESTRO!$B$3:$B$1000)/((MAESTRO!$B$3:$B$1000="PROVEEDORES")*(UPPER(MAESTRO!$L$3:$L$1000)="CONFIRMADO")),ROWS($A$3:A175))),"")</f>
        <v/>
      </c>
      <c r="P175" s="10" t="str">
        <f ca="1">IFERROR(INDEX(MAESTRO!P:P,_xludf.AGGREGATE(15,6,ROW(MAESTRO!$B$3:$B$1000)/((MAESTRO!$B$3:$B$1000="PROVEEDORES")*(UPPER(MAESTRO!$L$3:$L$1000)="CONFIRMADO")),ROWS($A$3:A175))),"")</f>
        <v/>
      </c>
      <c r="Q175" s="10" t="str">
        <f ca="1">IFERROR(INDEX(MAESTRO!Q:Q,_xludf.AGGREGATE(15,6,ROW(MAESTRO!$B$3:$B$1000)/((MAESTRO!$B$3:$B$1000="PROVEEDORES")*(UPPER(MAESTRO!$L$3:$L$1000)="CONFIRMADO")),ROWS($A$3:A175))),"")</f>
        <v/>
      </c>
      <c r="R175" s="10" t="str">
        <f ca="1">IFERROR(INDEX(MAESTRO!R:R,_xludf.AGGREGATE(15,6,ROW(MAESTRO!$B$3:$B$1000)/((MAESTRO!$B$3:$B$1000="PROVEEDORES")*(UPPER(MAESTRO!$L$3:$L$1000)="CONFIRMADO")),ROWS($A$3:A175))),"")</f>
        <v/>
      </c>
      <c r="S175" s="10" t="str">
        <f ca="1">IFERROR(INDEX(MAESTRO!S:S,_xludf.AGGREGATE(15,6,ROW(MAESTRO!$B$3:$B$1000)/((MAESTRO!$B$3:$B$1000="PROVEEDORES")*(UPPER(MAESTRO!$L$3:$L$1000)="CONFIRMADO")),ROWS($A$3:A175))),"")</f>
        <v/>
      </c>
      <c r="T175" s="10" t="str">
        <f ca="1">IFERROR(INDEX(MAESTRO!T:T,_xludf.AGGREGATE(15,6,ROW(MAESTRO!$B$3:$B$1000)/((MAESTRO!$B$3:$B$1000="PROVEEDORES")*(UPPER(MAESTRO!$L$3:$L$1000)="CONFIRMADO")),ROWS($A$3:A175))),"")</f>
        <v/>
      </c>
      <c r="U175" s="10" t="str">
        <f ca="1">IFERROR(INDEX(MAESTRO!U:U,_xludf.AGGREGATE(15,6,ROW(MAESTRO!$B$3:$B$1000)/((MAESTRO!$B$3:$B$1000="PROVEEDORES")*(UPPER(MAESTRO!$L$3:$L$1000)="CONFIRMADO")),ROWS($A$3:A175))),"")</f>
        <v/>
      </c>
      <c r="V175" s="10" t="str">
        <f ca="1">IFERROR(INDEX(MAESTRO!V:V,_xludf.AGGREGATE(15,6,ROW(MAESTRO!$B$3:$B$1000)/((MAESTRO!$B$3:$B$1000="PROVEEDORES")*(UPPER(MAESTRO!$L$3:$L$1000)="CONFIRMADO")),ROWS($A$3:A175))),"")</f>
        <v/>
      </c>
      <c r="W175" s="10" t="str">
        <f ca="1">IFERROR(INDEX(MAESTRO!W:W,_xludf.AGGREGATE(15,6,ROW(MAESTRO!$B$3:$B$1000)/((MAESTRO!$B$3:$B$1000="PROVEEDORES")*(UPPER(MAESTRO!$L$3:$L$1000)="CONFIRMADO")),ROWS($A$3:A175))),"")</f>
        <v/>
      </c>
      <c r="X175" s="10" t="str">
        <f ca="1">IFERROR(INDEX(MAESTRO!X:X,_xludf.AGGREGATE(15,6,ROW(MAESTRO!$B$3:$B$1000)/((MAESTRO!$B$3:$B$1000="PROVEEDORES")*(UPPER(MAESTRO!$L$3:$L$1000)="CONFIRMADO")),ROWS($A$3:A175))),"")</f>
        <v/>
      </c>
    </row>
    <row r="176" spans="1:24" ht="22.05" customHeight="1">
      <c r="A176" s="24" t="str">
        <f ca="1">IFERROR(INDEX(MAESTRO!A:A,_xludf.AGGREGATE(15,6,ROW(MAESTRO!$B$3:$B$1000)/((MAESTRO!$B$3:$B$1000="PROVEEDORES")*(UPPER(MAESTRO!$L$3:$L$1000)="CONFIRMADO")),ROWS($A$3:A176))),"")</f>
        <v/>
      </c>
      <c r="B176" s="24" t="str">
        <f ca="1">IFERROR(INDEX(MAESTRO!B:B,_xludf.AGGREGATE(15,6,ROW(MAESTRO!$B$3:$B$1000)/((MAESTRO!$B$3:$B$1000="PROVEEDORES")*(UPPER(MAESTRO!$L$3:$L$1000)="CONFIRMADO")),ROWS($A$3:A176))),"")</f>
        <v/>
      </c>
      <c r="C176" s="24" t="str">
        <f ca="1">IFERROR(INDEX(MAESTRO!C:C,_xludf.AGGREGATE(15,6,ROW(MAESTRO!$B$3:$B$1000)/((MAESTRO!$B$3:$B$1000="PROVEEDORES")*(UPPER(MAESTRO!$L$3:$L$1000)="CONFIRMADO")),ROWS($A$3:A176))),"")</f>
        <v/>
      </c>
      <c r="D176" s="24" t="str">
        <f ca="1">IFERROR(INDEX(MAESTRO!D:D,_xludf.AGGREGATE(15,6,ROW(MAESTRO!$B$3:$B$1000)/((MAESTRO!$B$3:$B$1000="PROVEEDORES")*(UPPER(MAESTRO!$L$3:$L$1000)="CONFIRMADO")),ROWS($A$3:A176))),"")</f>
        <v/>
      </c>
      <c r="E176" s="24" t="str">
        <f ca="1">IFERROR(INDEX(MAESTRO!E:E,_xludf.AGGREGATE(15,6,ROW(MAESTRO!$B$3:$B$1000)/((MAESTRO!$B$3:$B$1000="PROVEEDORES")*(UPPER(MAESTRO!$L$3:$L$1000)="CONFIRMADO")),ROWS($A$3:A176))),"")</f>
        <v/>
      </c>
      <c r="F176" s="24" t="str">
        <f ca="1">IFERROR(INDEX(MAESTRO!F:F,_xludf.AGGREGATE(15,6,ROW(MAESTRO!$B$3:$B$1000)/((MAESTRO!$B$3:$B$1000="PROVEEDORES")*(UPPER(MAESTRO!$L$3:$L$1000)="CONFIRMADO")),ROWS($A$3:A176))),"")</f>
        <v/>
      </c>
      <c r="G176" s="24" t="str">
        <f ca="1">IFERROR(INDEX(MAESTRO!G:G,_xludf.AGGREGATE(15,6,ROW(MAESTRO!$B$3:$B$1000)/((MAESTRO!$B$3:$B$1000="PROVEEDORES")*(UPPER(MAESTRO!$L$3:$L$1000)="CONFIRMADO")),ROWS($A$3:A176))),"")</f>
        <v/>
      </c>
      <c r="H176" s="24" t="str">
        <f ca="1">IFERROR(INDEX(MAESTRO!H:H,_xludf.AGGREGATE(15,6,ROW(MAESTRO!$B$3:$B$1000)/((MAESTRO!$B$3:$B$1000="PROVEEDORES")*(UPPER(MAESTRO!$L$3:$L$1000)="CONFIRMADO")),ROWS($A$3:A176))),"")</f>
        <v/>
      </c>
      <c r="I176" s="24" t="str">
        <f ca="1">IFERROR(INDEX(MAESTRO!I:I,_xludf.AGGREGATE(15,6,ROW(MAESTRO!$B$3:$B$1000)/((MAESTRO!$B$3:$B$1000="PROVEEDORES")*(UPPER(MAESTRO!$L$3:$L$1000)="CONFIRMADO")),ROWS($A$3:A176))),"")</f>
        <v/>
      </c>
      <c r="J176" s="24" t="str">
        <f ca="1">IFERROR(INDEX(MAESTRO!J:J,_xludf.AGGREGATE(15,6,ROW(MAESTRO!$B$3:$B$1000)/((MAESTRO!$B$3:$B$1000="PROVEEDORES")*(UPPER(MAESTRO!$L$3:$L$1000)="CONFIRMADO")),ROWS($A$3:A176))),"")</f>
        <v/>
      </c>
      <c r="K176" s="24" t="str">
        <f ca="1">IFERROR(INDEX(MAESTRO!K:K,_xludf.AGGREGATE(15,6,ROW(MAESTRO!$B$3:$B$1000)/((MAESTRO!$B$3:$B$1000="PROVEEDORES")*(UPPER(MAESTRO!$L$3:$L$1000)="CONFIRMADO")),ROWS($A$3:A176))),"")</f>
        <v/>
      </c>
      <c r="L176" s="24" t="str">
        <f ca="1">IFERROR(INDEX(MAESTRO!L:L,_xludf.AGGREGATE(15,6,ROW(MAESTRO!$B$3:$B$1000)/((MAESTRO!$B$3:$B$1000="PROVEEDORES")*(UPPER(MAESTRO!$L$3:$L$1000)="CONFIRMADO")),ROWS($A$3:A176))),"")</f>
        <v/>
      </c>
      <c r="M176" s="24" t="str">
        <f ca="1">IFERROR(INDEX(MAESTRO!M:M,_xludf.AGGREGATE(15,6,ROW(MAESTRO!$B$3:$B$1000)/((MAESTRO!$B$3:$B$1000="PROVEEDORES")*(UPPER(MAESTRO!$L$3:$L$1000)="CONFIRMADO")),ROWS($A$3:A176))),"")</f>
        <v/>
      </c>
      <c r="N176" s="24" t="str">
        <f ca="1">IFERROR(INDEX(MAESTRO!N:N,_xludf.AGGREGATE(15,6,ROW(MAESTRO!$B$3:$B$1000)/((MAESTRO!$B$3:$B$1000="PROVEEDORES")*(UPPER(MAESTRO!$L$3:$L$1000)="CONFIRMADO")),ROWS($A$3:A176))),"")</f>
        <v/>
      </c>
      <c r="O176" s="24" t="str">
        <f ca="1">IFERROR(INDEX(MAESTRO!O:O,_xludf.AGGREGATE(15,6,ROW(MAESTRO!$B$3:$B$1000)/((MAESTRO!$B$3:$B$1000="PROVEEDORES")*(UPPER(MAESTRO!$L$3:$L$1000)="CONFIRMADO")),ROWS($A$3:A176))),"")</f>
        <v/>
      </c>
      <c r="P176" s="24" t="str">
        <f ca="1">IFERROR(INDEX(MAESTRO!P:P,_xludf.AGGREGATE(15,6,ROW(MAESTRO!$B$3:$B$1000)/((MAESTRO!$B$3:$B$1000="PROVEEDORES")*(UPPER(MAESTRO!$L$3:$L$1000)="CONFIRMADO")),ROWS($A$3:A176))),"")</f>
        <v/>
      </c>
      <c r="Q176" s="24" t="str">
        <f ca="1">IFERROR(INDEX(MAESTRO!Q:Q,_xludf.AGGREGATE(15,6,ROW(MAESTRO!$B$3:$B$1000)/((MAESTRO!$B$3:$B$1000="PROVEEDORES")*(UPPER(MAESTRO!$L$3:$L$1000)="CONFIRMADO")),ROWS($A$3:A176))),"")</f>
        <v/>
      </c>
      <c r="R176" s="24" t="str">
        <f ca="1">IFERROR(INDEX(MAESTRO!R:R,_xludf.AGGREGATE(15,6,ROW(MAESTRO!$B$3:$B$1000)/((MAESTRO!$B$3:$B$1000="PROVEEDORES")*(UPPER(MAESTRO!$L$3:$L$1000)="CONFIRMADO")),ROWS($A$3:A176))),"")</f>
        <v/>
      </c>
      <c r="S176" s="24" t="str">
        <f ca="1">IFERROR(INDEX(MAESTRO!S:S,_xludf.AGGREGATE(15,6,ROW(MAESTRO!$B$3:$B$1000)/((MAESTRO!$B$3:$B$1000="PROVEEDORES")*(UPPER(MAESTRO!$L$3:$L$1000)="CONFIRMADO")),ROWS($A$3:A176))),"")</f>
        <v/>
      </c>
      <c r="T176" s="24" t="str">
        <f ca="1">IFERROR(INDEX(MAESTRO!T:T,_xludf.AGGREGATE(15,6,ROW(MAESTRO!$B$3:$B$1000)/((MAESTRO!$B$3:$B$1000="PROVEEDORES")*(UPPER(MAESTRO!$L$3:$L$1000)="CONFIRMADO")),ROWS($A$3:A176))),"")</f>
        <v/>
      </c>
      <c r="U176" s="24" t="str">
        <f ca="1">IFERROR(INDEX(MAESTRO!U:U,_xludf.AGGREGATE(15,6,ROW(MAESTRO!$B$3:$B$1000)/((MAESTRO!$B$3:$B$1000="PROVEEDORES")*(UPPER(MAESTRO!$L$3:$L$1000)="CONFIRMADO")),ROWS($A$3:A176))),"")</f>
        <v/>
      </c>
      <c r="V176" s="24" t="str">
        <f ca="1">IFERROR(INDEX(MAESTRO!V:V,_xludf.AGGREGATE(15,6,ROW(MAESTRO!$B$3:$B$1000)/((MAESTRO!$B$3:$B$1000="PROVEEDORES")*(UPPER(MAESTRO!$L$3:$L$1000)="CONFIRMADO")),ROWS($A$3:A176))),"")</f>
        <v/>
      </c>
      <c r="W176" s="24" t="str">
        <f ca="1">IFERROR(INDEX(MAESTRO!W:W,_xludf.AGGREGATE(15,6,ROW(MAESTRO!$B$3:$B$1000)/((MAESTRO!$B$3:$B$1000="PROVEEDORES")*(UPPER(MAESTRO!$L$3:$L$1000)="CONFIRMADO")),ROWS($A$3:A176))),"")</f>
        <v/>
      </c>
      <c r="X176" s="24" t="str">
        <f ca="1">IFERROR(INDEX(MAESTRO!X:X,_xludf.AGGREGATE(15,6,ROW(MAESTRO!$B$3:$B$1000)/((MAESTRO!$B$3:$B$1000="PROVEEDORES")*(UPPER(MAESTRO!$L$3:$L$1000)="CONFIRMADO")),ROWS($A$3:A176))),"")</f>
        <v/>
      </c>
    </row>
    <row r="177" spans="1:24" ht="22.05" customHeight="1">
      <c r="A177" s="10" t="str">
        <f ca="1">IFERROR(INDEX(MAESTRO!A:A,_xludf.AGGREGATE(15,6,ROW(MAESTRO!$B$3:$B$1000)/((MAESTRO!$B$3:$B$1000="PROVEEDORES")*(UPPER(MAESTRO!$L$3:$L$1000)="CONFIRMADO")),ROWS($A$3:A177))),"")</f>
        <v/>
      </c>
      <c r="B177" s="10" t="str">
        <f ca="1">IFERROR(INDEX(MAESTRO!B:B,_xludf.AGGREGATE(15,6,ROW(MAESTRO!$B$3:$B$1000)/((MAESTRO!$B$3:$B$1000="PROVEEDORES")*(UPPER(MAESTRO!$L$3:$L$1000)="CONFIRMADO")),ROWS($A$3:A177))),"")</f>
        <v/>
      </c>
      <c r="C177" s="10" t="str">
        <f ca="1">IFERROR(INDEX(MAESTRO!C:C,_xludf.AGGREGATE(15,6,ROW(MAESTRO!$B$3:$B$1000)/((MAESTRO!$B$3:$B$1000="PROVEEDORES")*(UPPER(MAESTRO!$L$3:$L$1000)="CONFIRMADO")),ROWS($A$3:A177))),"")</f>
        <v/>
      </c>
      <c r="D177" s="10" t="str">
        <f ca="1">IFERROR(INDEX(MAESTRO!D:D,_xludf.AGGREGATE(15,6,ROW(MAESTRO!$B$3:$B$1000)/((MAESTRO!$B$3:$B$1000="PROVEEDORES")*(UPPER(MAESTRO!$L$3:$L$1000)="CONFIRMADO")),ROWS($A$3:A177))),"")</f>
        <v/>
      </c>
      <c r="E177" s="10" t="str">
        <f ca="1">IFERROR(INDEX(MAESTRO!E:E,_xludf.AGGREGATE(15,6,ROW(MAESTRO!$B$3:$B$1000)/((MAESTRO!$B$3:$B$1000="PROVEEDORES")*(UPPER(MAESTRO!$L$3:$L$1000)="CONFIRMADO")),ROWS($A$3:A177))),"")</f>
        <v/>
      </c>
      <c r="F177" s="10" t="str">
        <f ca="1">IFERROR(INDEX(MAESTRO!F:F,_xludf.AGGREGATE(15,6,ROW(MAESTRO!$B$3:$B$1000)/((MAESTRO!$B$3:$B$1000="PROVEEDORES")*(UPPER(MAESTRO!$L$3:$L$1000)="CONFIRMADO")),ROWS($A$3:A177))),"")</f>
        <v/>
      </c>
      <c r="G177" s="10" t="str">
        <f ca="1">IFERROR(INDEX(MAESTRO!G:G,_xludf.AGGREGATE(15,6,ROW(MAESTRO!$B$3:$B$1000)/((MAESTRO!$B$3:$B$1000="PROVEEDORES")*(UPPER(MAESTRO!$L$3:$L$1000)="CONFIRMADO")),ROWS($A$3:A177))),"")</f>
        <v/>
      </c>
      <c r="H177" s="10" t="str">
        <f ca="1">IFERROR(INDEX(MAESTRO!H:H,_xludf.AGGREGATE(15,6,ROW(MAESTRO!$B$3:$B$1000)/((MAESTRO!$B$3:$B$1000="PROVEEDORES")*(UPPER(MAESTRO!$L$3:$L$1000)="CONFIRMADO")),ROWS($A$3:A177))),"")</f>
        <v/>
      </c>
      <c r="I177" s="10" t="str">
        <f ca="1">IFERROR(INDEX(MAESTRO!I:I,_xludf.AGGREGATE(15,6,ROW(MAESTRO!$B$3:$B$1000)/((MAESTRO!$B$3:$B$1000="PROVEEDORES")*(UPPER(MAESTRO!$L$3:$L$1000)="CONFIRMADO")),ROWS($A$3:A177))),"")</f>
        <v/>
      </c>
      <c r="J177" s="10" t="str">
        <f ca="1">IFERROR(INDEX(MAESTRO!J:J,_xludf.AGGREGATE(15,6,ROW(MAESTRO!$B$3:$B$1000)/((MAESTRO!$B$3:$B$1000="PROVEEDORES")*(UPPER(MAESTRO!$L$3:$L$1000)="CONFIRMADO")),ROWS($A$3:A177))),"")</f>
        <v/>
      </c>
      <c r="K177" s="10" t="str">
        <f ca="1">IFERROR(INDEX(MAESTRO!K:K,_xludf.AGGREGATE(15,6,ROW(MAESTRO!$B$3:$B$1000)/((MAESTRO!$B$3:$B$1000="PROVEEDORES")*(UPPER(MAESTRO!$L$3:$L$1000)="CONFIRMADO")),ROWS($A$3:A177))),"")</f>
        <v/>
      </c>
      <c r="L177" s="10" t="str">
        <f ca="1">IFERROR(INDEX(MAESTRO!L:L,_xludf.AGGREGATE(15,6,ROW(MAESTRO!$B$3:$B$1000)/((MAESTRO!$B$3:$B$1000="PROVEEDORES")*(UPPER(MAESTRO!$L$3:$L$1000)="CONFIRMADO")),ROWS($A$3:A177))),"")</f>
        <v/>
      </c>
      <c r="M177" s="10" t="str">
        <f ca="1">IFERROR(INDEX(MAESTRO!M:M,_xludf.AGGREGATE(15,6,ROW(MAESTRO!$B$3:$B$1000)/((MAESTRO!$B$3:$B$1000="PROVEEDORES")*(UPPER(MAESTRO!$L$3:$L$1000)="CONFIRMADO")),ROWS($A$3:A177))),"")</f>
        <v/>
      </c>
      <c r="N177" s="10" t="str">
        <f ca="1">IFERROR(INDEX(MAESTRO!N:N,_xludf.AGGREGATE(15,6,ROW(MAESTRO!$B$3:$B$1000)/((MAESTRO!$B$3:$B$1000="PROVEEDORES")*(UPPER(MAESTRO!$L$3:$L$1000)="CONFIRMADO")),ROWS($A$3:A177))),"")</f>
        <v/>
      </c>
      <c r="O177" s="10" t="str">
        <f ca="1">IFERROR(INDEX(MAESTRO!O:O,_xludf.AGGREGATE(15,6,ROW(MAESTRO!$B$3:$B$1000)/((MAESTRO!$B$3:$B$1000="PROVEEDORES")*(UPPER(MAESTRO!$L$3:$L$1000)="CONFIRMADO")),ROWS($A$3:A177))),"")</f>
        <v/>
      </c>
      <c r="P177" s="10" t="str">
        <f ca="1">IFERROR(INDEX(MAESTRO!P:P,_xludf.AGGREGATE(15,6,ROW(MAESTRO!$B$3:$B$1000)/((MAESTRO!$B$3:$B$1000="PROVEEDORES")*(UPPER(MAESTRO!$L$3:$L$1000)="CONFIRMADO")),ROWS($A$3:A177))),"")</f>
        <v/>
      </c>
      <c r="Q177" s="10" t="str">
        <f ca="1">IFERROR(INDEX(MAESTRO!Q:Q,_xludf.AGGREGATE(15,6,ROW(MAESTRO!$B$3:$B$1000)/((MAESTRO!$B$3:$B$1000="PROVEEDORES")*(UPPER(MAESTRO!$L$3:$L$1000)="CONFIRMADO")),ROWS($A$3:A177))),"")</f>
        <v/>
      </c>
      <c r="R177" s="10" t="str">
        <f ca="1">IFERROR(INDEX(MAESTRO!R:R,_xludf.AGGREGATE(15,6,ROW(MAESTRO!$B$3:$B$1000)/((MAESTRO!$B$3:$B$1000="PROVEEDORES")*(UPPER(MAESTRO!$L$3:$L$1000)="CONFIRMADO")),ROWS($A$3:A177))),"")</f>
        <v/>
      </c>
      <c r="S177" s="10" t="str">
        <f ca="1">IFERROR(INDEX(MAESTRO!S:S,_xludf.AGGREGATE(15,6,ROW(MAESTRO!$B$3:$B$1000)/((MAESTRO!$B$3:$B$1000="PROVEEDORES")*(UPPER(MAESTRO!$L$3:$L$1000)="CONFIRMADO")),ROWS($A$3:A177))),"")</f>
        <v/>
      </c>
      <c r="T177" s="10" t="str">
        <f ca="1">IFERROR(INDEX(MAESTRO!T:T,_xludf.AGGREGATE(15,6,ROW(MAESTRO!$B$3:$B$1000)/((MAESTRO!$B$3:$B$1000="PROVEEDORES")*(UPPER(MAESTRO!$L$3:$L$1000)="CONFIRMADO")),ROWS($A$3:A177))),"")</f>
        <v/>
      </c>
      <c r="U177" s="10" t="str">
        <f ca="1">IFERROR(INDEX(MAESTRO!U:U,_xludf.AGGREGATE(15,6,ROW(MAESTRO!$B$3:$B$1000)/((MAESTRO!$B$3:$B$1000="PROVEEDORES")*(UPPER(MAESTRO!$L$3:$L$1000)="CONFIRMADO")),ROWS($A$3:A177))),"")</f>
        <v/>
      </c>
      <c r="V177" s="10" t="str">
        <f ca="1">IFERROR(INDEX(MAESTRO!V:V,_xludf.AGGREGATE(15,6,ROW(MAESTRO!$B$3:$B$1000)/((MAESTRO!$B$3:$B$1000="PROVEEDORES")*(UPPER(MAESTRO!$L$3:$L$1000)="CONFIRMADO")),ROWS($A$3:A177))),"")</f>
        <v/>
      </c>
      <c r="W177" s="10" t="str">
        <f ca="1">IFERROR(INDEX(MAESTRO!W:W,_xludf.AGGREGATE(15,6,ROW(MAESTRO!$B$3:$B$1000)/((MAESTRO!$B$3:$B$1000="PROVEEDORES")*(UPPER(MAESTRO!$L$3:$L$1000)="CONFIRMADO")),ROWS($A$3:A177))),"")</f>
        <v/>
      </c>
      <c r="X177" s="10" t="str">
        <f ca="1">IFERROR(INDEX(MAESTRO!X:X,_xludf.AGGREGATE(15,6,ROW(MAESTRO!$B$3:$B$1000)/((MAESTRO!$B$3:$B$1000="PROVEEDORES")*(UPPER(MAESTRO!$L$3:$L$1000)="CONFIRMADO")),ROWS($A$3:A177))),"")</f>
        <v/>
      </c>
    </row>
    <row r="178" spans="1:24" ht="22.05" customHeight="1">
      <c r="A178" s="24" t="str">
        <f ca="1">IFERROR(INDEX(MAESTRO!A:A,_xludf.AGGREGATE(15,6,ROW(MAESTRO!$B$3:$B$1000)/((MAESTRO!$B$3:$B$1000="PROVEEDORES")*(UPPER(MAESTRO!$L$3:$L$1000)="CONFIRMADO")),ROWS($A$3:A178))),"")</f>
        <v/>
      </c>
      <c r="B178" s="24" t="str">
        <f ca="1">IFERROR(INDEX(MAESTRO!B:B,_xludf.AGGREGATE(15,6,ROW(MAESTRO!$B$3:$B$1000)/((MAESTRO!$B$3:$B$1000="PROVEEDORES")*(UPPER(MAESTRO!$L$3:$L$1000)="CONFIRMADO")),ROWS($A$3:A178))),"")</f>
        <v/>
      </c>
      <c r="C178" s="24" t="str">
        <f ca="1">IFERROR(INDEX(MAESTRO!C:C,_xludf.AGGREGATE(15,6,ROW(MAESTRO!$B$3:$B$1000)/((MAESTRO!$B$3:$B$1000="PROVEEDORES")*(UPPER(MAESTRO!$L$3:$L$1000)="CONFIRMADO")),ROWS($A$3:A178))),"")</f>
        <v/>
      </c>
      <c r="D178" s="24" t="str">
        <f ca="1">IFERROR(INDEX(MAESTRO!D:D,_xludf.AGGREGATE(15,6,ROW(MAESTRO!$B$3:$B$1000)/((MAESTRO!$B$3:$B$1000="PROVEEDORES")*(UPPER(MAESTRO!$L$3:$L$1000)="CONFIRMADO")),ROWS($A$3:A178))),"")</f>
        <v/>
      </c>
      <c r="E178" s="24" t="str">
        <f ca="1">IFERROR(INDEX(MAESTRO!E:E,_xludf.AGGREGATE(15,6,ROW(MAESTRO!$B$3:$B$1000)/((MAESTRO!$B$3:$B$1000="PROVEEDORES")*(UPPER(MAESTRO!$L$3:$L$1000)="CONFIRMADO")),ROWS($A$3:A178))),"")</f>
        <v/>
      </c>
      <c r="F178" s="24" t="str">
        <f ca="1">IFERROR(INDEX(MAESTRO!F:F,_xludf.AGGREGATE(15,6,ROW(MAESTRO!$B$3:$B$1000)/((MAESTRO!$B$3:$B$1000="PROVEEDORES")*(UPPER(MAESTRO!$L$3:$L$1000)="CONFIRMADO")),ROWS($A$3:A178))),"")</f>
        <v/>
      </c>
      <c r="G178" s="24" t="str">
        <f ca="1">IFERROR(INDEX(MAESTRO!G:G,_xludf.AGGREGATE(15,6,ROW(MAESTRO!$B$3:$B$1000)/((MAESTRO!$B$3:$B$1000="PROVEEDORES")*(UPPER(MAESTRO!$L$3:$L$1000)="CONFIRMADO")),ROWS($A$3:A178))),"")</f>
        <v/>
      </c>
      <c r="H178" s="24" t="str">
        <f ca="1">IFERROR(INDEX(MAESTRO!H:H,_xludf.AGGREGATE(15,6,ROW(MAESTRO!$B$3:$B$1000)/((MAESTRO!$B$3:$B$1000="PROVEEDORES")*(UPPER(MAESTRO!$L$3:$L$1000)="CONFIRMADO")),ROWS($A$3:A178))),"")</f>
        <v/>
      </c>
      <c r="I178" s="24" t="str">
        <f ca="1">IFERROR(INDEX(MAESTRO!I:I,_xludf.AGGREGATE(15,6,ROW(MAESTRO!$B$3:$B$1000)/((MAESTRO!$B$3:$B$1000="PROVEEDORES")*(UPPER(MAESTRO!$L$3:$L$1000)="CONFIRMADO")),ROWS($A$3:A178))),"")</f>
        <v/>
      </c>
      <c r="J178" s="24" t="str">
        <f ca="1">IFERROR(INDEX(MAESTRO!J:J,_xludf.AGGREGATE(15,6,ROW(MAESTRO!$B$3:$B$1000)/((MAESTRO!$B$3:$B$1000="PROVEEDORES")*(UPPER(MAESTRO!$L$3:$L$1000)="CONFIRMADO")),ROWS($A$3:A178))),"")</f>
        <v/>
      </c>
      <c r="K178" s="24" t="str">
        <f ca="1">IFERROR(INDEX(MAESTRO!K:K,_xludf.AGGREGATE(15,6,ROW(MAESTRO!$B$3:$B$1000)/((MAESTRO!$B$3:$B$1000="PROVEEDORES")*(UPPER(MAESTRO!$L$3:$L$1000)="CONFIRMADO")),ROWS($A$3:A178))),"")</f>
        <v/>
      </c>
      <c r="L178" s="24" t="str">
        <f ca="1">IFERROR(INDEX(MAESTRO!L:L,_xludf.AGGREGATE(15,6,ROW(MAESTRO!$B$3:$B$1000)/((MAESTRO!$B$3:$B$1000="PROVEEDORES")*(UPPER(MAESTRO!$L$3:$L$1000)="CONFIRMADO")),ROWS($A$3:A178))),"")</f>
        <v/>
      </c>
      <c r="M178" s="24" t="str">
        <f ca="1">IFERROR(INDEX(MAESTRO!M:M,_xludf.AGGREGATE(15,6,ROW(MAESTRO!$B$3:$B$1000)/((MAESTRO!$B$3:$B$1000="PROVEEDORES")*(UPPER(MAESTRO!$L$3:$L$1000)="CONFIRMADO")),ROWS($A$3:A178))),"")</f>
        <v/>
      </c>
      <c r="N178" s="24" t="str">
        <f ca="1">IFERROR(INDEX(MAESTRO!N:N,_xludf.AGGREGATE(15,6,ROW(MAESTRO!$B$3:$B$1000)/((MAESTRO!$B$3:$B$1000="PROVEEDORES")*(UPPER(MAESTRO!$L$3:$L$1000)="CONFIRMADO")),ROWS($A$3:A178))),"")</f>
        <v/>
      </c>
      <c r="O178" s="24" t="str">
        <f ca="1">IFERROR(INDEX(MAESTRO!O:O,_xludf.AGGREGATE(15,6,ROW(MAESTRO!$B$3:$B$1000)/((MAESTRO!$B$3:$B$1000="PROVEEDORES")*(UPPER(MAESTRO!$L$3:$L$1000)="CONFIRMADO")),ROWS($A$3:A178))),"")</f>
        <v/>
      </c>
      <c r="P178" s="24" t="str">
        <f ca="1">IFERROR(INDEX(MAESTRO!P:P,_xludf.AGGREGATE(15,6,ROW(MAESTRO!$B$3:$B$1000)/((MAESTRO!$B$3:$B$1000="PROVEEDORES")*(UPPER(MAESTRO!$L$3:$L$1000)="CONFIRMADO")),ROWS($A$3:A178))),"")</f>
        <v/>
      </c>
      <c r="Q178" s="24" t="str">
        <f ca="1">IFERROR(INDEX(MAESTRO!Q:Q,_xludf.AGGREGATE(15,6,ROW(MAESTRO!$B$3:$B$1000)/((MAESTRO!$B$3:$B$1000="PROVEEDORES")*(UPPER(MAESTRO!$L$3:$L$1000)="CONFIRMADO")),ROWS($A$3:A178))),"")</f>
        <v/>
      </c>
      <c r="R178" s="24" t="str">
        <f ca="1">IFERROR(INDEX(MAESTRO!R:R,_xludf.AGGREGATE(15,6,ROW(MAESTRO!$B$3:$B$1000)/((MAESTRO!$B$3:$B$1000="PROVEEDORES")*(UPPER(MAESTRO!$L$3:$L$1000)="CONFIRMADO")),ROWS($A$3:A178))),"")</f>
        <v/>
      </c>
      <c r="S178" s="24" t="str">
        <f ca="1">IFERROR(INDEX(MAESTRO!S:S,_xludf.AGGREGATE(15,6,ROW(MAESTRO!$B$3:$B$1000)/((MAESTRO!$B$3:$B$1000="PROVEEDORES")*(UPPER(MAESTRO!$L$3:$L$1000)="CONFIRMADO")),ROWS($A$3:A178))),"")</f>
        <v/>
      </c>
      <c r="T178" s="24" t="str">
        <f ca="1">IFERROR(INDEX(MAESTRO!T:T,_xludf.AGGREGATE(15,6,ROW(MAESTRO!$B$3:$B$1000)/((MAESTRO!$B$3:$B$1000="PROVEEDORES")*(UPPER(MAESTRO!$L$3:$L$1000)="CONFIRMADO")),ROWS($A$3:A178))),"")</f>
        <v/>
      </c>
      <c r="U178" s="24" t="str">
        <f ca="1">IFERROR(INDEX(MAESTRO!U:U,_xludf.AGGREGATE(15,6,ROW(MAESTRO!$B$3:$B$1000)/((MAESTRO!$B$3:$B$1000="PROVEEDORES")*(UPPER(MAESTRO!$L$3:$L$1000)="CONFIRMADO")),ROWS($A$3:A178))),"")</f>
        <v/>
      </c>
      <c r="V178" s="24" t="str">
        <f ca="1">IFERROR(INDEX(MAESTRO!V:V,_xludf.AGGREGATE(15,6,ROW(MAESTRO!$B$3:$B$1000)/((MAESTRO!$B$3:$B$1000="PROVEEDORES")*(UPPER(MAESTRO!$L$3:$L$1000)="CONFIRMADO")),ROWS($A$3:A178))),"")</f>
        <v/>
      </c>
      <c r="W178" s="24" t="str">
        <f ca="1">IFERROR(INDEX(MAESTRO!W:W,_xludf.AGGREGATE(15,6,ROW(MAESTRO!$B$3:$B$1000)/((MAESTRO!$B$3:$B$1000="PROVEEDORES")*(UPPER(MAESTRO!$L$3:$L$1000)="CONFIRMADO")),ROWS($A$3:A178))),"")</f>
        <v/>
      </c>
      <c r="X178" s="24" t="str">
        <f ca="1">IFERROR(INDEX(MAESTRO!X:X,_xludf.AGGREGATE(15,6,ROW(MAESTRO!$B$3:$B$1000)/((MAESTRO!$B$3:$B$1000="PROVEEDORES")*(UPPER(MAESTRO!$L$3:$L$1000)="CONFIRMADO")),ROWS($A$3:A178))),"")</f>
        <v/>
      </c>
    </row>
    <row r="179" spans="1:24" ht="22.05" customHeight="1">
      <c r="A179" s="10" t="str">
        <f ca="1">IFERROR(INDEX(MAESTRO!A:A,_xludf.AGGREGATE(15,6,ROW(MAESTRO!$B$3:$B$1000)/((MAESTRO!$B$3:$B$1000="PROVEEDORES")*(UPPER(MAESTRO!$L$3:$L$1000)="CONFIRMADO")),ROWS($A$3:A179))),"")</f>
        <v/>
      </c>
      <c r="B179" s="10" t="str">
        <f ca="1">IFERROR(INDEX(MAESTRO!B:B,_xludf.AGGREGATE(15,6,ROW(MAESTRO!$B$3:$B$1000)/((MAESTRO!$B$3:$B$1000="PROVEEDORES")*(UPPER(MAESTRO!$L$3:$L$1000)="CONFIRMADO")),ROWS($A$3:A179))),"")</f>
        <v/>
      </c>
      <c r="C179" s="10" t="str">
        <f ca="1">IFERROR(INDEX(MAESTRO!C:C,_xludf.AGGREGATE(15,6,ROW(MAESTRO!$B$3:$B$1000)/((MAESTRO!$B$3:$B$1000="PROVEEDORES")*(UPPER(MAESTRO!$L$3:$L$1000)="CONFIRMADO")),ROWS($A$3:A179))),"")</f>
        <v/>
      </c>
      <c r="D179" s="10" t="str">
        <f ca="1">IFERROR(INDEX(MAESTRO!D:D,_xludf.AGGREGATE(15,6,ROW(MAESTRO!$B$3:$B$1000)/((MAESTRO!$B$3:$B$1000="PROVEEDORES")*(UPPER(MAESTRO!$L$3:$L$1000)="CONFIRMADO")),ROWS($A$3:A179))),"")</f>
        <v/>
      </c>
      <c r="E179" s="10" t="str">
        <f ca="1">IFERROR(INDEX(MAESTRO!E:E,_xludf.AGGREGATE(15,6,ROW(MAESTRO!$B$3:$B$1000)/((MAESTRO!$B$3:$B$1000="PROVEEDORES")*(UPPER(MAESTRO!$L$3:$L$1000)="CONFIRMADO")),ROWS($A$3:A179))),"")</f>
        <v/>
      </c>
      <c r="F179" s="10" t="str">
        <f ca="1">IFERROR(INDEX(MAESTRO!F:F,_xludf.AGGREGATE(15,6,ROW(MAESTRO!$B$3:$B$1000)/((MAESTRO!$B$3:$B$1000="PROVEEDORES")*(UPPER(MAESTRO!$L$3:$L$1000)="CONFIRMADO")),ROWS($A$3:A179))),"")</f>
        <v/>
      </c>
      <c r="G179" s="10" t="str">
        <f ca="1">IFERROR(INDEX(MAESTRO!G:G,_xludf.AGGREGATE(15,6,ROW(MAESTRO!$B$3:$B$1000)/((MAESTRO!$B$3:$B$1000="PROVEEDORES")*(UPPER(MAESTRO!$L$3:$L$1000)="CONFIRMADO")),ROWS($A$3:A179))),"")</f>
        <v/>
      </c>
      <c r="H179" s="10" t="str">
        <f ca="1">IFERROR(INDEX(MAESTRO!H:H,_xludf.AGGREGATE(15,6,ROW(MAESTRO!$B$3:$B$1000)/((MAESTRO!$B$3:$B$1000="PROVEEDORES")*(UPPER(MAESTRO!$L$3:$L$1000)="CONFIRMADO")),ROWS($A$3:A179))),"")</f>
        <v/>
      </c>
      <c r="I179" s="10" t="str">
        <f ca="1">IFERROR(INDEX(MAESTRO!I:I,_xludf.AGGREGATE(15,6,ROW(MAESTRO!$B$3:$B$1000)/((MAESTRO!$B$3:$B$1000="PROVEEDORES")*(UPPER(MAESTRO!$L$3:$L$1000)="CONFIRMADO")),ROWS($A$3:A179))),"")</f>
        <v/>
      </c>
      <c r="J179" s="10" t="str">
        <f ca="1">IFERROR(INDEX(MAESTRO!J:J,_xludf.AGGREGATE(15,6,ROW(MAESTRO!$B$3:$B$1000)/((MAESTRO!$B$3:$B$1000="PROVEEDORES")*(UPPER(MAESTRO!$L$3:$L$1000)="CONFIRMADO")),ROWS($A$3:A179))),"")</f>
        <v/>
      </c>
      <c r="K179" s="10" t="str">
        <f ca="1">IFERROR(INDEX(MAESTRO!K:K,_xludf.AGGREGATE(15,6,ROW(MAESTRO!$B$3:$B$1000)/((MAESTRO!$B$3:$B$1000="PROVEEDORES")*(UPPER(MAESTRO!$L$3:$L$1000)="CONFIRMADO")),ROWS($A$3:A179))),"")</f>
        <v/>
      </c>
      <c r="L179" s="10" t="str">
        <f ca="1">IFERROR(INDEX(MAESTRO!L:L,_xludf.AGGREGATE(15,6,ROW(MAESTRO!$B$3:$B$1000)/((MAESTRO!$B$3:$B$1000="PROVEEDORES")*(UPPER(MAESTRO!$L$3:$L$1000)="CONFIRMADO")),ROWS($A$3:A179))),"")</f>
        <v/>
      </c>
      <c r="M179" s="10" t="str">
        <f ca="1">IFERROR(INDEX(MAESTRO!M:M,_xludf.AGGREGATE(15,6,ROW(MAESTRO!$B$3:$B$1000)/((MAESTRO!$B$3:$B$1000="PROVEEDORES")*(UPPER(MAESTRO!$L$3:$L$1000)="CONFIRMADO")),ROWS($A$3:A179))),"")</f>
        <v/>
      </c>
      <c r="N179" s="10" t="str">
        <f ca="1">IFERROR(INDEX(MAESTRO!N:N,_xludf.AGGREGATE(15,6,ROW(MAESTRO!$B$3:$B$1000)/((MAESTRO!$B$3:$B$1000="PROVEEDORES")*(UPPER(MAESTRO!$L$3:$L$1000)="CONFIRMADO")),ROWS($A$3:A179))),"")</f>
        <v/>
      </c>
      <c r="O179" s="10" t="str">
        <f ca="1">IFERROR(INDEX(MAESTRO!O:O,_xludf.AGGREGATE(15,6,ROW(MAESTRO!$B$3:$B$1000)/((MAESTRO!$B$3:$B$1000="PROVEEDORES")*(UPPER(MAESTRO!$L$3:$L$1000)="CONFIRMADO")),ROWS($A$3:A179))),"")</f>
        <v/>
      </c>
      <c r="P179" s="10" t="str">
        <f ca="1">IFERROR(INDEX(MAESTRO!P:P,_xludf.AGGREGATE(15,6,ROW(MAESTRO!$B$3:$B$1000)/((MAESTRO!$B$3:$B$1000="PROVEEDORES")*(UPPER(MAESTRO!$L$3:$L$1000)="CONFIRMADO")),ROWS($A$3:A179))),"")</f>
        <v/>
      </c>
      <c r="Q179" s="10" t="str">
        <f ca="1">IFERROR(INDEX(MAESTRO!Q:Q,_xludf.AGGREGATE(15,6,ROW(MAESTRO!$B$3:$B$1000)/((MAESTRO!$B$3:$B$1000="PROVEEDORES")*(UPPER(MAESTRO!$L$3:$L$1000)="CONFIRMADO")),ROWS($A$3:A179))),"")</f>
        <v/>
      </c>
      <c r="R179" s="10" t="str">
        <f ca="1">IFERROR(INDEX(MAESTRO!R:R,_xludf.AGGREGATE(15,6,ROW(MAESTRO!$B$3:$B$1000)/((MAESTRO!$B$3:$B$1000="PROVEEDORES")*(UPPER(MAESTRO!$L$3:$L$1000)="CONFIRMADO")),ROWS($A$3:A179))),"")</f>
        <v/>
      </c>
      <c r="S179" s="10" t="str">
        <f ca="1">IFERROR(INDEX(MAESTRO!S:S,_xludf.AGGREGATE(15,6,ROW(MAESTRO!$B$3:$B$1000)/((MAESTRO!$B$3:$B$1000="PROVEEDORES")*(UPPER(MAESTRO!$L$3:$L$1000)="CONFIRMADO")),ROWS($A$3:A179))),"")</f>
        <v/>
      </c>
      <c r="T179" s="10" t="str">
        <f ca="1">IFERROR(INDEX(MAESTRO!T:T,_xludf.AGGREGATE(15,6,ROW(MAESTRO!$B$3:$B$1000)/((MAESTRO!$B$3:$B$1000="PROVEEDORES")*(UPPER(MAESTRO!$L$3:$L$1000)="CONFIRMADO")),ROWS($A$3:A179))),"")</f>
        <v/>
      </c>
      <c r="U179" s="10" t="str">
        <f ca="1">IFERROR(INDEX(MAESTRO!U:U,_xludf.AGGREGATE(15,6,ROW(MAESTRO!$B$3:$B$1000)/((MAESTRO!$B$3:$B$1000="PROVEEDORES")*(UPPER(MAESTRO!$L$3:$L$1000)="CONFIRMADO")),ROWS($A$3:A179))),"")</f>
        <v/>
      </c>
      <c r="V179" s="10" t="str">
        <f ca="1">IFERROR(INDEX(MAESTRO!V:V,_xludf.AGGREGATE(15,6,ROW(MAESTRO!$B$3:$B$1000)/((MAESTRO!$B$3:$B$1000="PROVEEDORES")*(UPPER(MAESTRO!$L$3:$L$1000)="CONFIRMADO")),ROWS($A$3:A179))),"")</f>
        <v/>
      </c>
      <c r="W179" s="10" t="str">
        <f ca="1">IFERROR(INDEX(MAESTRO!W:W,_xludf.AGGREGATE(15,6,ROW(MAESTRO!$B$3:$B$1000)/((MAESTRO!$B$3:$B$1000="PROVEEDORES")*(UPPER(MAESTRO!$L$3:$L$1000)="CONFIRMADO")),ROWS($A$3:A179))),"")</f>
        <v/>
      </c>
      <c r="X179" s="10" t="str">
        <f ca="1">IFERROR(INDEX(MAESTRO!X:X,_xludf.AGGREGATE(15,6,ROW(MAESTRO!$B$3:$B$1000)/((MAESTRO!$B$3:$B$1000="PROVEEDORES")*(UPPER(MAESTRO!$L$3:$L$1000)="CONFIRMADO")),ROWS($A$3:A179))),"")</f>
        <v/>
      </c>
    </row>
    <row r="180" spans="1:24" ht="22.05" customHeight="1">
      <c r="A180" s="24" t="str">
        <f ca="1">IFERROR(INDEX(MAESTRO!A:A,_xludf.AGGREGATE(15,6,ROW(MAESTRO!$B$3:$B$1000)/((MAESTRO!$B$3:$B$1000="PROVEEDORES")*(UPPER(MAESTRO!$L$3:$L$1000)="CONFIRMADO")),ROWS($A$3:A180))),"")</f>
        <v/>
      </c>
      <c r="B180" s="24" t="str">
        <f ca="1">IFERROR(INDEX(MAESTRO!B:B,_xludf.AGGREGATE(15,6,ROW(MAESTRO!$B$3:$B$1000)/((MAESTRO!$B$3:$B$1000="PROVEEDORES")*(UPPER(MAESTRO!$L$3:$L$1000)="CONFIRMADO")),ROWS($A$3:A180))),"")</f>
        <v/>
      </c>
      <c r="C180" s="24" t="str">
        <f ca="1">IFERROR(INDEX(MAESTRO!C:C,_xludf.AGGREGATE(15,6,ROW(MAESTRO!$B$3:$B$1000)/((MAESTRO!$B$3:$B$1000="PROVEEDORES")*(UPPER(MAESTRO!$L$3:$L$1000)="CONFIRMADO")),ROWS($A$3:A180))),"")</f>
        <v/>
      </c>
      <c r="D180" s="24" t="str">
        <f ca="1">IFERROR(INDEX(MAESTRO!D:D,_xludf.AGGREGATE(15,6,ROW(MAESTRO!$B$3:$B$1000)/((MAESTRO!$B$3:$B$1000="PROVEEDORES")*(UPPER(MAESTRO!$L$3:$L$1000)="CONFIRMADO")),ROWS($A$3:A180))),"")</f>
        <v/>
      </c>
      <c r="E180" s="24" t="str">
        <f ca="1">IFERROR(INDEX(MAESTRO!E:E,_xludf.AGGREGATE(15,6,ROW(MAESTRO!$B$3:$B$1000)/((MAESTRO!$B$3:$B$1000="PROVEEDORES")*(UPPER(MAESTRO!$L$3:$L$1000)="CONFIRMADO")),ROWS($A$3:A180))),"")</f>
        <v/>
      </c>
      <c r="F180" s="24" t="str">
        <f ca="1">IFERROR(INDEX(MAESTRO!F:F,_xludf.AGGREGATE(15,6,ROW(MAESTRO!$B$3:$B$1000)/((MAESTRO!$B$3:$B$1000="PROVEEDORES")*(UPPER(MAESTRO!$L$3:$L$1000)="CONFIRMADO")),ROWS($A$3:A180))),"")</f>
        <v/>
      </c>
      <c r="G180" s="24" t="str">
        <f ca="1">IFERROR(INDEX(MAESTRO!G:G,_xludf.AGGREGATE(15,6,ROW(MAESTRO!$B$3:$B$1000)/((MAESTRO!$B$3:$B$1000="PROVEEDORES")*(UPPER(MAESTRO!$L$3:$L$1000)="CONFIRMADO")),ROWS($A$3:A180))),"")</f>
        <v/>
      </c>
      <c r="H180" s="24" t="str">
        <f ca="1">IFERROR(INDEX(MAESTRO!H:H,_xludf.AGGREGATE(15,6,ROW(MAESTRO!$B$3:$B$1000)/((MAESTRO!$B$3:$B$1000="PROVEEDORES")*(UPPER(MAESTRO!$L$3:$L$1000)="CONFIRMADO")),ROWS($A$3:A180))),"")</f>
        <v/>
      </c>
      <c r="I180" s="24" t="str">
        <f ca="1">IFERROR(INDEX(MAESTRO!I:I,_xludf.AGGREGATE(15,6,ROW(MAESTRO!$B$3:$B$1000)/((MAESTRO!$B$3:$B$1000="PROVEEDORES")*(UPPER(MAESTRO!$L$3:$L$1000)="CONFIRMADO")),ROWS($A$3:A180))),"")</f>
        <v/>
      </c>
      <c r="J180" s="24" t="str">
        <f ca="1">IFERROR(INDEX(MAESTRO!J:J,_xludf.AGGREGATE(15,6,ROW(MAESTRO!$B$3:$B$1000)/((MAESTRO!$B$3:$B$1000="PROVEEDORES")*(UPPER(MAESTRO!$L$3:$L$1000)="CONFIRMADO")),ROWS($A$3:A180))),"")</f>
        <v/>
      </c>
      <c r="K180" s="24" t="str">
        <f ca="1">IFERROR(INDEX(MAESTRO!K:K,_xludf.AGGREGATE(15,6,ROW(MAESTRO!$B$3:$B$1000)/((MAESTRO!$B$3:$B$1000="PROVEEDORES")*(UPPER(MAESTRO!$L$3:$L$1000)="CONFIRMADO")),ROWS($A$3:A180))),"")</f>
        <v/>
      </c>
      <c r="L180" s="24" t="str">
        <f ca="1">IFERROR(INDEX(MAESTRO!L:L,_xludf.AGGREGATE(15,6,ROW(MAESTRO!$B$3:$B$1000)/((MAESTRO!$B$3:$B$1000="PROVEEDORES")*(UPPER(MAESTRO!$L$3:$L$1000)="CONFIRMADO")),ROWS($A$3:A180))),"")</f>
        <v/>
      </c>
      <c r="M180" s="24" t="str">
        <f ca="1">IFERROR(INDEX(MAESTRO!M:M,_xludf.AGGREGATE(15,6,ROW(MAESTRO!$B$3:$B$1000)/((MAESTRO!$B$3:$B$1000="PROVEEDORES")*(UPPER(MAESTRO!$L$3:$L$1000)="CONFIRMADO")),ROWS($A$3:A180))),"")</f>
        <v/>
      </c>
      <c r="N180" s="24" t="str">
        <f ca="1">IFERROR(INDEX(MAESTRO!N:N,_xludf.AGGREGATE(15,6,ROW(MAESTRO!$B$3:$B$1000)/((MAESTRO!$B$3:$B$1000="PROVEEDORES")*(UPPER(MAESTRO!$L$3:$L$1000)="CONFIRMADO")),ROWS($A$3:A180))),"")</f>
        <v/>
      </c>
      <c r="O180" s="24" t="str">
        <f ca="1">IFERROR(INDEX(MAESTRO!O:O,_xludf.AGGREGATE(15,6,ROW(MAESTRO!$B$3:$B$1000)/((MAESTRO!$B$3:$B$1000="PROVEEDORES")*(UPPER(MAESTRO!$L$3:$L$1000)="CONFIRMADO")),ROWS($A$3:A180))),"")</f>
        <v/>
      </c>
      <c r="P180" s="24" t="str">
        <f ca="1">IFERROR(INDEX(MAESTRO!P:P,_xludf.AGGREGATE(15,6,ROW(MAESTRO!$B$3:$B$1000)/((MAESTRO!$B$3:$B$1000="PROVEEDORES")*(UPPER(MAESTRO!$L$3:$L$1000)="CONFIRMADO")),ROWS($A$3:A180))),"")</f>
        <v/>
      </c>
      <c r="Q180" s="24" t="str">
        <f ca="1">IFERROR(INDEX(MAESTRO!Q:Q,_xludf.AGGREGATE(15,6,ROW(MAESTRO!$B$3:$B$1000)/((MAESTRO!$B$3:$B$1000="PROVEEDORES")*(UPPER(MAESTRO!$L$3:$L$1000)="CONFIRMADO")),ROWS($A$3:A180))),"")</f>
        <v/>
      </c>
      <c r="R180" s="24" t="str">
        <f ca="1">IFERROR(INDEX(MAESTRO!R:R,_xludf.AGGREGATE(15,6,ROW(MAESTRO!$B$3:$B$1000)/((MAESTRO!$B$3:$B$1000="PROVEEDORES")*(UPPER(MAESTRO!$L$3:$L$1000)="CONFIRMADO")),ROWS($A$3:A180))),"")</f>
        <v/>
      </c>
      <c r="S180" s="24" t="str">
        <f ca="1">IFERROR(INDEX(MAESTRO!S:S,_xludf.AGGREGATE(15,6,ROW(MAESTRO!$B$3:$B$1000)/((MAESTRO!$B$3:$B$1000="PROVEEDORES")*(UPPER(MAESTRO!$L$3:$L$1000)="CONFIRMADO")),ROWS($A$3:A180))),"")</f>
        <v/>
      </c>
      <c r="T180" s="24" t="str">
        <f ca="1">IFERROR(INDEX(MAESTRO!T:T,_xludf.AGGREGATE(15,6,ROW(MAESTRO!$B$3:$B$1000)/((MAESTRO!$B$3:$B$1000="PROVEEDORES")*(UPPER(MAESTRO!$L$3:$L$1000)="CONFIRMADO")),ROWS($A$3:A180))),"")</f>
        <v/>
      </c>
      <c r="U180" s="24" t="str">
        <f ca="1">IFERROR(INDEX(MAESTRO!U:U,_xludf.AGGREGATE(15,6,ROW(MAESTRO!$B$3:$B$1000)/((MAESTRO!$B$3:$B$1000="PROVEEDORES")*(UPPER(MAESTRO!$L$3:$L$1000)="CONFIRMADO")),ROWS($A$3:A180))),"")</f>
        <v/>
      </c>
      <c r="V180" s="24" t="str">
        <f ca="1">IFERROR(INDEX(MAESTRO!V:V,_xludf.AGGREGATE(15,6,ROW(MAESTRO!$B$3:$B$1000)/((MAESTRO!$B$3:$B$1000="PROVEEDORES")*(UPPER(MAESTRO!$L$3:$L$1000)="CONFIRMADO")),ROWS($A$3:A180))),"")</f>
        <v/>
      </c>
      <c r="W180" s="24" t="str">
        <f ca="1">IFERROR(INDEX(MAESTRO!W:W,_xludf.AGGREGATE(15,6,ROW(MAESTRO!$B$3:$B$1000)/((MAESTRO!$B$3:$B$1000="PROVEEDORES")*(UPPER(MAESTRO!$L$3:$L$1000)="CONFIRMADO")),ROWS($A$3:A180))),"")</f>
        <v/>
      </c>
      <c r="X180" s="24" t="str">
        <f ca="1">IFERROR(INDEX(MAESTRO!X:X,_xludf.AGGREGATE(15,6,ROW(MAESTRO!$B$3:$B$1000)/((MAESTRO!$B$3:$B$1000="PROVEEDORES")*(UPPER(MAESTRO!$L$3:$L$1000)="CONFIRMADO")),ROWS($A$3:A180))),"")</f>
        <v/>
      </c>
    </row>
    <row r="181" spans="1:24" ht="22.05" customHeight="1">
      <c r="A181" s="10" t="str">
        <f ca="1">IFERROR(INDEX(MAESTRO!A:A,_xludf.AGGREGATE(15,6,ROW(MAESTRO!$B$3:$B$1000)/((MAESTRO!$B$3:$B$1000="PROVEEDORES")*(UPPER(MAESTRO!$L$3:$L$1000)="CONFIRMADO")),ROWS($A$3:A181))),"")</f>
        <v/>
      </c>
      <c r="B181" s="10" t="str">
        <f ca="1">IFERROR(INDEX(MAESTRO!B:B,_xludf.AGGREGATE(15,6,ROW(MAESTRO!$B$3:$B$1000)/((MAESTRO!$B$3:$B$1000="PROVEEDORES")*(UPPER(MAESTRO!$L$3:$L$1000)="CONFIRMADO")),ROWS($A$3:A181))),"")</f>
        <v/>
      </c>
      <c r="C181" s="10" t="str">
        <f ca="1">IFERROR(INDEX(MAESTRO!C:C,_xludf.AGGREGATE(15,6,ROW(MAESTRO!$B$3:$B$1000)/((MAESTRO!$B$3:$B$1000="PROVEEDORES")*(UPPER(MAESTRO!$L$3:$L$1000)="CONFIRMADO")),ROWS($A$3:A181))),"")</f>
        <v/>
      </c>
      <c r="D181" s="10" t="str">
        <f ca="1">IFERROR(INDEX(MAESTRO!D:D,_xludf.AGGREGATE(15,6,ROW(MAESTRO!$B$3:$B$1000)/((MAESTRO!$B$3:$B$1000="PROVEEDORES")*(UPPER(MAESTRO!$L$3:$L$1000)="CONFIRMADO")),ROWS($A$3:A181))),"")</f>
        <v/>
      </c>
      <c r="E181" s="10" t="str">
        <f ca="1">IFERROR(INDEX(MAESTRO!E:E,_xludf.AGGREGATE(15,6,ROW(MAESTRO!$B$3:$B$1000)/((MAESTRO!$B$3:$B$1000="PROVEEDORES")*(UPPER(MAESTRO!$L$3:$L$1000)="CONFIRMADO")),ROWS($A$3:A181))),"")</f>
        <v/>
      </c>
      <c r="F181" s="10" t="str">
        <f ca="1">IFERROR(INDEX(MAESTRO!F:F,_xludf.AGGREGATE(15,6,ROW(MAESTRO!$B$3:$B$1000)/((MAESTRO!$B$3:$B$1000="PROVEEDORES")*(UPPER(MAESTRO!$L$3:$L$1000)="CONFIRMADO")),ROWS($A$3:A181))),"")</f>
        <v/>
      </c>
      <c r="G181" s="10" t="str">
        <f ca="1">IFERROR(INDEX(MAESTRO!G:G,_xludf.AGGREGATE(15,6,ROW(MAESTRO!$B$3:$B$1000)/((MAESTRO!$B$3:$B$1000="PROVEEDORES")*(UPPER(MAESTRO!$L$3:$L$1000)="CONFIRMADO")),ROWS($A$3:A181))),"")</f>
        <v/>
      </c>
      <c r="H181" s="10" t="str">
        <f ca="1">IFERROR(INDEX(MAESTRO!H:H,_xludf.AGGREGATE(15,6,ROW(MAESTRO!$B$3:$B$1000)/((MAESTRO!$B$3:$B$1000="PROVEEDORES")*(UPPER(MAESTRO!$L$3:$L$1000)="CONFIRMADO")),ROWS($A$3:A181))),"")</f>
        <v/>
      </c>
      <c r="I181" s="10" t="str">
        <f ca="1">IFERROR(INDEX(MAESTRO!I:I,_xludf.AGGREGATE(15,6,ROW(MAESTRO!$B$3:$B$1000)/((MAESTRO!$B$3:$B$1000="PROVEEDORES")*(UPPER(MAESTRO!$L$3:$L$1000)="CONFIRMADO")),ROWS($A$3:A181))),"")</f>
        <v/>
      </c>
      <c r="J181" s="10" t="str">
        <f ca="1">IFERROR(INDEX(MAESTRO!J:J,_xludf.AGGREGATE(15,6,ROW(MAESTRO!$B$3:$B$1000)/((MAESTRO!$B$3:$B$1000="PROVEEDORES")*(UPPER(MAESTRO!$L$3:$L$1000)="CONFIRMADO")),ROWS($A$3:A181))),"")</f>
        <v/>
      </c>
      <c r="K181" s="10" t="str">
        <f ca="1">IFERROR(INDEX(MAESTRO!K:K,_xludf.AGGREGATE(15,6,ROW(MAESTRO!$B$3:$B$1000)/((MAESTRO!$B$3:$B$1000="PROVEEDORES")*(UPPER(MAESTRO!$L$3:$L$1000)="CONFIRMADO")),ROWS($A$3:A181))),"")</f>
        <v/>
      </c>
      <c r="L181" s="10" t="str">
        <f ca="1">IFERROR(INDEX(MAESTRO!L:L,_xludf.AGGREGATE(15,6,ROW(MAESTRO!$B$3:$B$1000)/((MAESTRO!$B$3:$B$1000="PROVEEDORES")*(UPPER(MAESTRO!$L$3:$L$1000)="CONFIRMADO")),ROWS($A$3:A181))),"")</f>
        <v/>
      </c>
      <c r="M181" s="10" t="str">
        <f ca="1">IFERROR(INDEX(MAESTRO!M:M,_xludf.AGGREGATE(15,6,ROW(MAESTRO!$B$3:$B$1000)/((MAESTRO!$B$3:$B$1000="PROVEEDORES")*(UPPER(MAESTRO!$L$3:$L$1000)="CONFIRMADO")),ROWS($A$3:A181))),"")</f>
        <v/>
      </c>
      <c r="N181" s="10" t="str">
        <f ca="1">IFERROR(INDEX(MAESTRO!N:N,_xludf.AGGREGATE(15,6,ROW(MAESTRO!$B$3:$B$1000)/((MAESTRO!$B$3:$B$1000="PROVEEDORES")*(UPPER(MAESTRO!$L$3:$L$1000)="CONFIRMADO")),ROWS($A$3:A181))),"")</f>
        <v/>
      </c>
      <c r="O181" s="10" t="str">
        <f ca="1">IFERROR(INDEX(MAESTRO!O:O,_xludf.AGGREGATE(15,6,ROW(MAESTRO!$B$3:$B$1000)/((MAESTRO!$B$3:$B$1000="PROVEEDORES")*(UPPER(MAESTRO!$L$3:$L$1000)="CONFIRMADO")),ROWS($A$3:A181))),"")</f>
        <v/>
      </c>
      <c r="P181" s="10" t="str">
        <f ca="1">IFERROR(INDEX(MAESTRO!P:P,_xludf.AGGREGATE(15,6,ROW(MAESTRO!$B$3:$B$1000)/((MAESTRO!$B$3:$B$1000="PROVEEDORES")*(UPPER(MAESTRO!$L$3:$L$1000)="CONFIRMADO")),ROWS($A$3:A181))),"")</f>
        <v/>
      </c>
      <c r="Q181" s="10" t="str">
        <f ca="1">IFERROR(INDEX(MAESTRO!Q:Q,_xludf.AGGREGATE(15,6,ROW(MAESTRO!$B$3:$B$1000)/((MAESTRO!$B$3:$B$1000="PROVEEDORES")*(UPPER(MAESTRO!$L$3:$L$1000)="CONFIRMADO")),ROWS($A$3:A181))),"")</f>
        <v/>
      </c>
      <c r="R181" s="10" t="str">
        <f ca="1">IFERROR(INDEX(MAESTRO!R:R,_xludf.AGGREGATE(15,6,ROW(MAESTRO!$B$3:$B$1000)/((MAESTRO!$B$3:$B$1000="PROVEEDORES")*(UPPER(MAESTRO!$L$3:$L$1000)="CONFIRMADO")),ROWS($A$3:A181))),"")</f>
        <v/>
      </c>
      <c r="S181" s="10" t="str">
        <f ca="1">IFERROR(INDEX(MAESTRO!S:S,_xludf.AGGREGATE(15,6,ROW(MAESTRO!$B$3:$B$1000)/((MAESTRO!$B$3:$B$1000="PROVEEDORES")*(UPPER(MAESTRO!$L$3:$L$1000)="CONFIRMADO")),ROWS($A$3:A181))),"")</f>
        <v/>
      </c>
      <c r="T181" s="10" t="str">
        <f ca="1">IFERROR(INDEX(MAESTRO!T:T,_xludf.AGGREGATE(15,6,ROW(MAESTRO!$B$3:$B$1000)/((MAESTRO!$B$3:$B$1000="PROVEEDORES")*(UPPER(MAESTRO!$L$3:$L$1000)="CONFIRMADO")),ROWS($A$3:A181))),"")</f>
        <v/>
      </c>
      <c r="U181" s="10" t="str">
        <f ca="1">IFERROR(INDEX(MAESTRO!U:U,_xludf.AGGREGATE(15,6,ROW(MAESTRO!$B$3:$B$1000)/((MAESTRO!$B$3:$B$1000="PROVEEDORES")*(UPPER(MAESTRO!$L$3:$L$1000)="CONFIRMADO")),ROWS($A$3:A181))),"")</f>
        <v/>
      </c>
      <c r="V181" s="10" t="str">
        <f ca="1">IFERROR(INDEX(MAESTRO!V:V,_xludf.AGGREGATE(15,6,ROW(MAESTRO!$B$3:$B$1000)/((MAESTRO!$B$3:$B$1000="PROVEEDORES")*(UPPER(MAESTRO!$L$3:$L$1000)="CONFIRMADO")),ROWS($A$3:A181))),"")</f>
        <v/>
      </c>
      <c r="W181" s="10" t="str">
        <f ca="1">IFERROR(INDEX(MAESTRO!W:W,_xludf.AGGREGATE(15,6,ROW(MAESTRO!$B$3:$B$1000)/((MAESTRO!$B$3:$B$1000="PROVEEDORES")*(UPPER(MAESTRO!$L$3:$L$1000)="CONFIRMADO")),ROWS($A$3:A181))),"")</f>
        <v/>
      </c>
      <c r="X181" s="10" t="str">
        <f ca="1">IFERROR(INDEX(MAESTRO!X:X,_xludf.AGGREGATE(15,6,ROW(MAESTRO!$B$3:$B$1000)/((MAESTRO!$B$3:$B$1000="PROVEEDORES")*(UPPER(MAESTRO!$L$3:$L$1000)="CONFIRMADO")),ROWS($A$3:A181))),"")</f>
        <v/>
      </c>
    </row>
    <row r="182" spans="1:24" ht="22.05" customHeight="1">
      <c r="A182" s="24" t="str">
        <f ca="1">IFERROR(INDEX(MAESTRO!A:A,_xludf.AGGREGATE(15,6,ROW(MAESTRO!$B$3:$B$1000)/((MAESTRO!$B$3:$B$1000="PROVEEDORES")*(UPPER(MAESTRO!$L$3:$L$1000)="CONFIRMADO")),ROWS($A$3:A182))),"")</f>
        <v/>
      </c>
      <c r="B182" s="24" t="str">
        <f ca="1">IFERROR(INDEX(MAESTRO!B:B,_xludf.AGGREGATE(15,6,ROW(MAESTRO!$B$3:$B$1000)/((MAESTRO!$B$3:$B$1000="PROVEEDORES")*(UPPER(MAESTRO!$L$3:$L$1000)="CONFIRMADO")),ROWS($A$3:A182))),"")</f>
        <v/>
      </c>
      <c r="C182" s="24" t="str">
        <f ca="1">IFERROR(INDEX(MAESTRO!C:C,_xludf.AGGREGATE(15,6,ROW(MAESTRO!$B$3:$B$1000)/((MAESTRO!$B$3:$B$1000="PROVEEDORES")*(UPPER(MAESTRO!$L$3:$L$1000)="CONFIRMADO")),ROWS($A$3:A182))),"")</f>
        <v/>
      </c>
      <c r="D182" s="24" t="str">
        <f ca="1">IFERROR(INDEX(MAESTRO!D:D,_xludf.AGGREGATE(15,6,ROW(MAESTRO!$B$3:$B$1000)/((MAESTRO!$B$3:$B$1000="PROVEEDORES")*(UPPER(MAESTRO!$L$3:$L$1000)="CONFIRMADO")),ROWS($A$3:A182))),"")</f>
        <v/>
      </c>
      <c r="E182" s="24" t="str">
        <f ca="1">IFERROR(INDEX(MAESTRO!E:E,_xludf.AGGREGATE(15,6,ROW(MAESTRO!$B$3:$B$1000)/((MAESTRO!$B$3:$B$1000="PROVEEDORES")*(UPPER(MAESTRO!$L$3:$L$1000)="CONFIRMADO")),ROWS($A$3:A182))),"")</f>
        <v/>
      </c>
      <c r="F182" s="24" t="str">
        <f ca="1">IFERROR(INDEX(MAESTRO!F:F,_xludf.AGGREGATE(15,6,ROW(MAESTRO!$B$3:$B$1000)/((MAESTRO!$B$3:$B$1000="PROVEEDORES")*(UPPER(MAESTRO!$L$3:$L$1000)="CONFIRMADO")),ROWS($A$3:A182))),"")</f>
        <v/>
      </c>
      <c r="G182" s="24" t="str">
        <f ca="1">IFERROR(INDEX(MAESTRO!G:G,_xludf.AGGREGATE(15,6,ROW(MAESTRO!$B$3:$B$1000)/((MAESTRO!$B$3:$B$1000="PROVEEDORES")*(UPPER(MAESTRO!$L$3:$L$1000)="CONFIRMADO")),ROWS($A$3:A182))),"")</f>
        <v/>
      </c>
      <c r="H182" s="24" t="str">
        <f ca="1">IFERROR(INDEX(MAESTRO!H:H,_xludf.AGGREGATE(15,6,ROW(MAESTRO!$B$3:$B$1000)/((MAESTRO!$B$3:$B$1000="PROVEEDORES")*(UPPER(MAESTRO!$L$3:$L$1000)="CONFIRMADO")),ROWS($A$3:A182))),"")</f>
        <v/>
      </c>
      <c r="I182" s="24" t="str">
        <f ca="1">IFERROR(INDEX(MAESTRO!I:I,_xludf.AGGREGATE(15,6,ROW(MAESTRO!$B$3:$B$1000)/((MAESTRO!$B$3:$B$1000="PROVEEDORES")*(UPPER(MAESTRO!$L$3:$L$1000)="CONFIRMADO")),ROWS($A$3:A182))),"")</f>
        <v/>
      </c>
      <c r="J182" s="24" t="str">
        <f ca="1">IFERROR(INDEX(MAESTRO!J:J,_xludf.AGGREGATE(15,6,ROW(MAESTRO!$B$3:$B$1000)/((MAESTRO!$B$3:$B$1000="PROVEEDORES")*(UPPER(MAESTRO!$L$3:$L$1000)="CONFIRMADO")),ROWS($A$3:A182))),"")</f>
        <v/>
      </c>
      <c r="K182" s="24" t="str">
        <f ca="1">IFERROR(INDEX(MAESTRO!K:K,_xludf.AGGREGATE(15,6,ROW(MAESTRO!$B$3:$B$1000)/((MAESTRO!$B$3:$B$1000="PROVEEDORES")*(UPPER(MAESTRO!$L$3:$L$1000)="CONFIRMADO")),ROWS($A$3:A182))),"")</f>
        <v/>
      </c>
      <c r="L182" s="24" t="str">
        <f ca="1">IFERROR(INDEX(MAESTRO!L:L,_xludf.AGGREGATE(15,6,ROW(MAESTRO!$B$3:$B$1000)/((MAESTRO!$B$3:$B$1000="PROVEEDORES")*(UPPER(MAESTRO!$L$3:$L$1000)="CONFIRMADO")),ROWS($A$3:A182))),"")</f>
        <v/>
      </c>
      <c r="M182" s="24" t="str">
        <f ca="1">IFERROR(INDEX(MAESTRO!M:M,_xludf.AGGREGATE(15,6,ROW(MAESTRO!$B$3:$B$1000)/((MAESTRO!$B$3:$B$1000="PROVEEDORES")*(UPPER(MAESTRO!$L$3:$L$1000)="CONFIRMADO")),ROWS($A$3:A182))),"")</f>
        <v/>
      </c>
      <c r="N182" s="24" t="str">
        <f ca="1">IFERROR(INDEX(MAESTRO!N:N,_xludf.AGGREGATE(15,6,ROW(MAESTRO!$B$3:$B$1000)/((MAESTRO!$B$3:$B$1000="PROVEEDORES")*(UPPER(MAESTRO!$L$3:$L$1000)="CONFIRMADO")),ROWS($A$3:A182))),"")</f>
        <v/>
      </c>
      <c r="O182" s="24" t="str">
        <f ca="1">IFERROR(INDEX(MAESTRO!O:O,_xludf.AGGREGATE(15,6,ROW(MAESTRO!$B$3:$B$1000)/((MAESTRO!$B$3:$B$1000="PROVEEDORES")*(UPPER(MAESTRO!$L$3:$L$1000)="CONFIRMADO")),ROWS($A$3:A182))),"")</f>
        <v/>
      </c>
      <c r="P182" s="24" t="str">
        <f ca="1">IFERROR(INDEX(MAESTRO!P:P,_xludf.AGGREGATE(15,6,ROW(MAESTRO!$B$3:$B$1000)/((MAESTRO!$B$3:$B$1000="PROVEEDORES")*(UPPER(MAESTRO!$L$3:$L$1000)="CONFIRMADO")),ROWS($A$3:A182))),"")</f>
        <v/>
      </c>
      <c r="Q182" s="24" t="str">
        <f ca="1">IFERROR(INDEX(MAESTRO!Q:Q,_xludf.AGGREGATE(15,6,ROW(MAESTRO!$B$3:$B$1000)/((MAESTRO!$B$3:$B$1000="PROVEEDORES")*(UPPER(MAESTRO!$L$3:$L$1000)="CONFIRMADO")),ROWS($A$3:A182))),"")</f>
        <v/>
      </c>
      <c r="R182" s="24" t="str">
        <f ca="1">IFERROR(INDEX(MAESTRO!R:R,_xludf.AGGREGATE(15,6,ROW(MAESTRO!$B$3:$B$1000)/((MAESTRO!$B$3:$B$1000="PROVEEDORES")*(UPPER(MAESTRO!$L$3:$L$1000)="CONFIRMADO")),ROWS($A$3:A182))),"")</f>
        <v/>
      </c>
      <c r="S182" s="24" t="str">
        <f ca="1">IFERROR(INDEX(MAESTRO!S:S,_xludf.AGGREGATE(15,6,ROW(MAESTRO!$B$3:$B$1000)/((MAESTRO!$B$3:$B$1000="PROVEEDORES")*(UPPER(MAESTRO!$L$3:$L$1000)="CONFIRMADO")),ROWS($A$3:A182))),"")</f>
        <v/>
      </c>
      <c r="T182" s="24" t="str">
        <f ca="1">IFERROR(INDEX(MAESTRO!T:T,_xludf.AGGREGATE(15,6,ROW(MAESTRO!$B$3:$B$1000)/((MAESTRO!$B$3:$B$1000="PROVEEDORES")*(UPPER(MAESTRO!$L$3:$L$1000)="CONFIRMADO")),ROWS($A$3:A182))),"")</f>
        <v/>
      </c>
      <c r="U182" s="24" t="str">
        <f ca="1">IFERROR(INDEX(MAESTRO!U:U,_xludf.AGGREGATE(15,6,ROW(MAESTRO!$B$3:$B$1000)/((MAESTRO!$B$3:$B$1000="PROVEEDORES")*(UPPER(MAESTRO!$L$3:$L$1000)="CONFIRMADO")),ROWS($A$3:A182))),"")</f>
        <v/>
      </c>
      <c r="V182" s="24" t="str">
        <f ca="1">IFERROR(INDEX(MAESTRO!V:V,_xludf.AGGREGATE(15,6,ROW(MAESTRO!$B$3:$B$1000)/((MAESTRO!$B$3:$B$1000="PROVEEDORES")*(UPPER(MAESTRO!$L$3:$L$1000)="CONFIRMADO")),ROWS($A$3:A182))),"")</f>
        <v/>
      </c>
      <c r="W182" s="24" t="str">
        <f ca="1">IFERROR(INDEX(MAESTRO!W:W,_xludf.AGGREGATE(15,6,ROW(MAESTRO!$B$3:$B$1000)/((MAESTRO!$B$3:$B$1000="PROVEEDORES")*(UPPER(MAESTRO!$L$3:$L$1000)="CONFIRMADO")),ROWS($A$3:A182))),"")</f>
        <v/>
      </c>
      <c r="X182" s="24" t="str">
        <f ca="1">IFERROR(INDEX(MAESTRO!X:X,_xludf.AGGREGATE(15,6,ROW(MAESTRO!$B$3:$B$1000)/((MAESTRO!$B$3:$B$1000="PROVEEDORES")*(UPPER(MAESTRO!$L$3:$L$1000)="CONFIRMADO")),ROWS($A$3:A182))),"")</f>
        <v/>
      </c>
    </row>
    <row r="183" spans="1:24" ht="22.05" customHeight="1">
      <c r="A183" s="10" t="str">
        <f ca="1">IFERROR(INDEX(MAESTRO!A:A,_xludf.AGGREGATE(15,6,ROW(MAESTRO!$B$3:$B$1000)/((MAESTRO!$B$3:$B$1000="PROVEEDORES")*(UPPER(MAESTRO!$L$3:$L$1000)="CONFIRMADO")),ROWS($A$3:A183))),"")</f>
        <v/>
      </c>
      <c r="B183" s="10" t="str">
        <f ca="1">IFERROR(INDEX(MAESTRO!B:B,_xludf.AGGREGATE(15,6,ROW(MAESTRO!$B$3:$B$1000)/((MAESTRO!$B$3:$B$1000="PROVEEDORES")*(UPPER(MAESTRO!$L$3:$L$1000)="CONFIRMADO")),ROWS($A$3:A183))),"")</f>
        <v/>
      </c>
      <c r="C183" s="10" t="str">
        <f ca="1">IFERROR(INDEX(MAESTRO!C:C,_xludf.AGGREGATE(15,6,ROW(MAESTRO!$B$3:$B$1000)/((MAESTRO!$B$3:$B$1000="PROVEEDORES")*(UPPER(MAESTRO!$L$3:$L$1000)="CONFIRMADO")),ROWS($A$3:A183))),"")</f>
        <v/>
      </c>
      <c r="D183" s="10" t="str">
        <f ca="1">IFERROR(INDEX(MAESTRO!D:D,_xludf.AGGREGATE(15,6,ROW(MAESTRO!$B$3:$B$1000)/((MAESTRO!$B$3:$B$1000="PROVEEDORES")*(UPPER(MAESTRO!$L$3:$L$1000)="CONFIRMADO")),ROWS($A$3:A183))),"")</f>
        <v/>
      </c>
      <c r="E183" s="10" t="str">
        <f ca="1">IFERROR(INDEX(MAESTRO!E:E,_xludf.AGGREGATE(15,6,ROW(MAESTRO!$B$3:$B$1000)/((MAESTRO!$B$3:$B$1000="PROVEEDORES")*(UPPER(MAESTRO!$L$3:$L$1000)="CONFIRMADO")),ROWS($A$3:A183))),"")</f>
        <v/>
      </c>
      <c r="F183" s="10" t="str">
        <f ca="1">IFERROR(INDEX(MAESTRO!F:F,_xludf.AGGREGATE(15,6,ROW(MAESTRO!$B$3:$B$1000)/((MAESTRO!$B$3:$B$1000="PROVEEDORES")*(UPPER(MAESTRO!$L$3:$L$1000)="CONFIRMADO")),ROWS($A$3:A183))),"")</f>
        <v/>
      </c>
      <c r="G183" s="10" t="str">
        <f ca="1">IFERROR(INDEX(MAESTRO!G:G,_xludf.AGGREGATE(15,6,ROW(MAESTRO!$B$3:$B$1000)/((MAESTRO!$B$3:$B$1000="PROVEEDORES")*(UPPER(MAESTRO!$L$3:$L$1000)="CONFIRMADO")),ROWS($A$3:A183))),"")</f>
        <v/>
      </c>
      <c r="H183" s="10" t="str">
        <f ca="1">IFERROR(INDEX(MAESTRO!H:H,_xludf.AGGREGATE(15,6,ROW(MAESTRO!$B$3:$B$1000)/((MAESTRO!$B$3:$B$1000="PROVEEDORES")*(UPPER(MAESTRO!$L$3:$L$1000)="CONFIRMADO")),ROWS($A$3:A183))),"")</f>
        <v/>
      </c>
      <c r="I183" s="10" t="str">
        <f ca="1">IFERROR(INDEX(MAESTRO!I:I,_xludf.AGGREGATE(15,6,ROW(MAESTRO!$B$3:$B$1000)/((MAESTRO!$B$3:$B$1000="PROVEEDORES")*(UPPER(MAESTRO!$L$3:$L$1000)="CONFIRMADO")),ROWS($A$3:A183))),"")</f>
        <v/>
      </c>
      <c r="J183" s="10" t="str">
        <f ca="1">IFERROR(INDEX(MAESTRO!J:J,_xludf.AGGREGATE(15,6,ROW(MAESTRO!$B$3:$B$1000)/((MAESTRO!$B$3:$B$1000="PROVEEDORES")*(UPPER(MAESTRO!$L$3:$L$1000)="CONFIRMADO")),ROWS($A$3:A183))),"")</f>
        <v/>
      </c>
      <c r="K183" s="10" t="str">
        <f ca="1">IFERROR(INDEX(MAESTRO!K:K,_xludf.AGGREGATE(15,6,ROW(MAESTRO!$B$3:$B$1000)/((MAESTRO!$B$3:$B$1000="PROVEEDORES")*(UPPER(MAESTRO!$L$3:$L$1000)="CONFIRMADO")),ROWS($A$3:A183))),"")</f>
        <v/>
      </c>
      <c r="L183" s="10" t="str">
        <f ca="1">IFERROR(INDEX(MAESTRO!L:L,_xludf.AGGREGATE(15,6,ROW(MAESTRO!$B$3:$B$1000)/((MAESTRO!$B$3:$B$1000="PROVEEDORES")*(UPPER(MAESTRO!$L$3:$L$1000)="CONFIRMADO")),ROWS($A$3:A183))),"")</f>
        <v/>
      </c>
      <c r="M183" s="10" t="str">
        <f ca="1">IFERROR(INDEX(MAESTRO!M:M,_xludf.AGGREGATE(15,6,ROW(MAESTRO!$B$3:$B$1000)/((MAESTRO!$B$3:$B$1000="PROVEEDORES")*(UPPER(MAESTRO!$L$3:$L$1000)="CONFIRMADO")),ROWS($A$3:A183))),"")</f>
        <v/>
      </c>
      <c r="N183" s="10" t="str">
        <f ca="1">IFERROR(INDEX(MAESTRO!N:N,_xludf.AGGREGATE(15,6,ROW(MAESTRO!$B$3:$B$1000)/((MAESTRO!$B$3:$B$1000="PROVEEDORES")*(UPPER(MAESTRO!$L$3:$L$1000)="CONFIRMADO")),ROWS($A$3:A183))),"")</f>
        <v/>
      </c>
      <c r="O183" s="10" t="str">
        <f ca="1">IFERROR(INDEX(MAESTRO!O:O,_xludf.AGGREGATE(15,6,ROW(MAESTRO!$B$3:$B$1000)/((MAESTRO!$B$3:$B$1000="PROVEEDORES")*(UPPER(MAESTRO!$L$3:$L$1000)="CONFIRMADO")),ROWS($A$3:A183))),"")</f>
        <v/>
      </c>
      <c r="P183" s="10" t="str">
        <f ca="1">IFERROR(INDEX(MAESTRO!P:P,_xludf.AGGREGATE(15,6,ROW(MAESTRO!$B$3:$B$1000)/((MAESTRO!$B$3:$B$1000="PROVEEDORES")*(UPPER(MAESTRO!$L$3:$L$1000)="CONFIRMADO")),ROWS($A$3:A183))),"")</f>
        <v/>
      </c>
      <c r="Q183" s="10" t="str">
        <f ca="1">IFERROR(INDEX(MAESTRO!Q:Q,_xludf.AGGREGATE(15,6,ROW(MAESTRO!$B$3:$B$1000)/((MAESTRO!$B$3:$B$1000="PROVEEDORES")*(UPPER(MAESTRO!$L$3:$L$1000)="CONFIRMADO")),ROWS($A$3:A183))),"")</f>
        <v/>
      </c>
      <c r="R183" s="10" t="str">
        <f ca="1">IFERROR(INDEX(MAESTRO!R:R,_xludf.AGGREGATE(15,6,ROW(MAESTRO!$B$3:$B$1000)/((MAESTRO!$B$3:$B$1000="PROVEEDORES")*(UPPER(MAESTRO!$L$3:$L$1000)="CONFIRMADO")),ROWS($A$3:A183))),"")</f>
        <v/>
      </c>
      <c r="S183" s="10" t="str">
        <f ca="1">IFERROR(INDEX(MAESTRO!S:S,_xludf.AGGREGATE(15,6,ROW(MAESTRO!$B$3:$B$1000)/((MAESTRO!$B$3:$B$1000="PROVEEDORES")*(UPPER(MAESTRO!$L$3:$L$1000)="CONFIRMADO")),ROWS($A$3:A183))),"")</f>
        <v/>
      </c>
      <c r="T183" s="10" t="str">
        <f ca="1">IFERROR(INDEX(MAESTRO!T:T,_xludf.AGGREGATE(15,6,ROW(MAESTRO!$B$3:$B$1000)/((MAESTRO!$B$3:$B$1000="PROVEEDORES")*(UPPER(MAESTRO!$L$3:$L$1000)="CONFIRMADO")),ROWS($A$3:A183))),"")</f>
        <v/>
      </c>
      <c r="U183" s="10" t="str">
        <f ca="1">IFERROR(INDEX(MAESTRO!U:U,_xludf.AGGREGATE(15,6,ROW(MAESTRO!$B$3:$B$1000)/((MAESTRO!$B$3:$B$1000="PROVEEDORES")*(UPPER(MAESTRO!$L$3:$L$1000)="CONFIRMADO")),ROWS($A$3:A183))),"")</f>
        <v/>
      </c>
      <c r="V183" s="10" t="str">
        <f ca="1">IFERROR(INDEX(MAESTRO!V:V,_xludf.AGGREGATE(15,6,ROW(MAESTRO!$B$3:$B$1000)/((MAESTRO!$B$3:$B$1000="PROVEEDORES")*(UPPER(MAESTRO!$L$3:$L$1000)="CONFIRMADO")),ROWS($A$3:A183))),"")</f>
        <v/>
      </c>
      <c r="W183" s="10" t="str">
        <f ca="1">IFERROR(INDEX(MAESTRO!W:W,_xludf.AGGREGATE(15,6,ROW(MAESTRO!$B$3:$B$1000)/((MAESTRO!$B$3:$B$1000="PROVEEDORES")*(UPPER(MAESTRO!$L$3:$L$1000)="CONFIRMADO")),ROWS($A$3:A183))),"")</f>
        <v/>
      </c>
      <c r="X183" s="10" t="str">
        <f ca="1">IFERROR(INDEX(MAESTRO!X:X,_xludf.AGGREGATE(15,6,ROW(MAESTRO!$B$3:$B$1000)/((MAESTRO!$B$3:$B$1000="PROVEEDORES")*(UPPER(MAESTRO!$L$3:$L$1000)="CONFIRMADO")),ROWS($A$3:A183))),"")</f>
        <v/>
      </c>
    </row>
    <row r="184" spans="1:24" ht="22.05" customHeight="1">
      <c r="A184" s="24" t="str">
        <f ca="1">IFERROR(INDEX(MAESTRO!A:A,_xludf.AGGREGATE(15,6,ROW(MAESTRO!$B$3:$B$1000)/((MAESTRO!$B$3:$B$1000="PROVEEDORES")*(UPPER(MAESTRO!$L$3:$L$1000)="CONFIRMADO")),ROWS($A$3:A184))),"")</f>
        <v/>
      </c>
      <c r="B184" s="24" t="str">
        <f ca="1">IFERROR(INDEX(MAESTRO!B:B,_xludf.AGGREGATE(15,6,ROW(MAESTRO!$B$3:$B$1000)/((MAESTRO!$B$3:$B$1000="PROVEEDORES")*(UPPER(MAESTRO!$L$3:$L$1000)="CONFIRMADO")),ROWS($A$3:A184))),"")</f>
        <v/>
      </c>
      <c r="C184" s="24" t="str">
        <f ca="1">IFERROR(INDEX(MAESTRO!C:C,_xludf.AGGREGATE(15,6,ROW(MAESTRO!$B$3:$B$1000)/((MAESTRO!$B$3:$B$1000="PROVEEDORES")*(UPPER(MAESTRO!$L$3:$L$1000)="CONFIRMADO")),ROWS($A$3:A184))),"")</f>
        <v/>
      </c>
      <c r="D184" s="24" t="str">
        <f ca="1">IFERROR(INDEX(MAESTRO!D:D,_xludf.AGGREGATE(15,6,ROW(MAESTRO!$B$3:$B$1000)/((MAESTRO!$B$3:$B$1000="PROVEEDORES")*(UPPER(MAESTRO!$L$3:$L$1000)="CONFIRMADO")),ROWS($A$3:A184))),"")</f>
        <v/>
      </c>
      <c r="E184" s="24" t="str">
        <f ca="1">IFERROR(INDEX(MAESTRO!E:E,_xludf.AGGREGATE(15,6,ROW(MAESTRO!$B$3:$B$1000)/((MAESTRO!$B$3:$B$1000="PROVEEDORES")*(UPPER(MAESTRO!$L$3:$L$1000)="CONFIRMADO")),ROWS($A$3:A184))),"")</f>
        <v/>
      </c>
      <c r="F184" s="24" t="str">
        <f ca="1">IFERROR(INDEX(MAESTRO!F:F,_xludf.AGGREGATE(15,6,ROW(MAESTRO!$B$3:$B$1000)/((MAESTRO!$B$3:$B$1000="PROVEEDORES")*(UPPER(MAESTRO!$L$3:$L$1000)="CONFIRMADO")),ROWS($A$3:A184))),"")</f>
        <v/>
      </c>
      <c r="G184" s="24" t="str">
        <f ca="1">IFERROR(INDEX(MAESTRO!G:G,_xludf.AGGREGATE(15,6,ROW(MAESTRO!$B$3:$B$1000)/((MAESTRO!$B$3:$B$1000="PROVEEDORES")*(UPPER(MAESTRO!$L$3:$L$1000)="CONFIRMADO")),ROWS($A$3:A184))),"")</f>
        <v/>
      </c>
      <c r="H184" s="24" t="str">
        <f ca="1">IFERROR(INDEX(MAESTRO!H:H,_xludf.AGGREGATE(15,6,ROW(MAESTRO!$B$3:$B$1000)/((MAESTRO!$B$3:$B$1000="PROVEEDORES")*(UPPER(MAESTRO!$L$3:$L$1000)="CONFIRMADO")),ROWS($A$3:A184))),"")</f>
        <v/>
      </c>
      <c r="I184" s="24" t="str">
        <f ca="1">IFERROR(INDEX(MAESTRO!I:I,_xludf.AGGREGATE(15,6,ROW(MAESTRO!$B$3:$B$1000)/((MAESTRO!$B$3:$B$1000="PROVEEDORES")*(UPPER(MAESTRO!$L$3:$L$1000)="CONFIRMADO")),ROWS($A$3:A184))),"")</f>
        <v/>
      </c>
      <c r="J184" s="24" t="str">
        <f ca="1">IFERROR(INDEX(MAESTRO!J:J,_xludf.AGGREGATE(15,6,ROW(MAESTRO!$B$3:$B$1000)/((MAESTRO!$B$3:$B$1000="PROVEEDORES")*(UPPER(MAESTRO!$L$3:$L$1000)="CONFIRMADO")),ROWS($A$3:A184))),"")</f>
        <v/>
      </c>
      <c r="K184" s="24" t="str">
        <f ca="1">IFERROR(INDEX(MAESTRO!K:K,_xludf.AGGREGATE(15,6,ROW(MAESTRO!$B$3:$B$1000)/((MAESTRO!$B$3:$B$1000="PROVEEDORES")*(UPPER(MAESTRO!$L$3:$L$1000)="CONFIRMADO")),ROWS($A$3:A184))),"")</f>
        <v/>
      </c>
      <c r="L184" s="24" t="str">
        <f ca="1">IFERROR(INDEX(MAESTRO!L:L,_xludf.AGGREGATE(15,6,ROW(MAESTRO!$B$3:$B$1000)/((MAESTRO!$B$3:$B$1000="PROVEEDORES")*(UPPER(MAESTRO!$L$3:$L$1000)="CONFIRMADO")),ROWS($A$3:A184))),"")</f>
        <v/>
      </c>
      <c r="M184" s="24" t="str">
        <f ca="1">IFERROR(INDEX(MAESTRO!M:M,_xludf.AGGREGATE(15,6,ROW(MAESTRO!$B$3:$B$1000)/((MAESTRO!$B$3:$B$1000="PROVEEDORES")*(UPPER(MAESTRO!$L$3:$L$1000)="CONFIRMADO")),ROWS($A$3:A184))),"")</f>
        <v/>
      </c>
      <c r="N184" s="24" t="str">
        <f ca="1">IFERROR(INDEX(MAESTRO!N:N,_xludf.AGGREGATE(15,6,ROW(MAESTRO!$B$3:$B$1000)/((MAESTRO!$B$3:$B$1000="PROVEEDORES")*(UPPER(MAESTRO!$L$3:$L$1000)="CONFIRMADO")),ROWS($A$3:A184))),"")</f>
        <v/>
      </c>
      <c r="O184" s="24" t="str">
        <f ca="1">IFERROR(INDEX(MAESTRO!O:O,_xludf.AGGREGATE(15,6,ROW(MAESTRO!$B$3:$B$1000)/((MAESTRO!$B$3:$B$1000="PROVEEDORES")*(UPPER(MAESTRO!$L$3:$L$1000)="CONFIRMADO")),ROWS($A$3:A184))),"")</f>
        <v/>
      </c>
      <c r="P184" s="24" t="str">
        <f ca="1">IFERROR(INDEX(MAESTRO!P:P,_xludf.AGGREGATE(15,6,ROW(MAESTRO!$B$3:$B$1000)/((MAESTRO!$B$3:$B$1000="PROVEEDORES")*(UPPER(MAESTRO!$L$3:$L$1000)="CONFIRMADO")),ROWS($A$3:A184))),"")</f>
        <v/>
      </c>
      <c r="Q184" s="24" t="str">
        <f ca="1">IFERROR(INDEX(MAESTRO!Q:Q,_xludf.AGGREGATE(15,6,ROW(MAESTRO!$B$3:$B$1000)/((MAESTRO!$B$3:$B$1000="PROVEEDORES")*(UPPER(MAESTRO!$L$3:$L$1000)="CONFIRMADO")),ROWS($A$3:A184))),"")</f>
        <v/>
      </c>
      <c r="R184" s="24" t="str">
        <f ca="1">IFERROR(INDEX(MAESTRO!R:R,_xludf.AGGREGATE(15,6,ROW(MAESTRO!$B$3:$B$1000)/((MAESTRO!$B$3:$B$1000="PROVEEDORES")*(UPPER(MAESTRO!$L$3:$L$1000)="CONFIRMADO")),ROWS($A$3:A184))),"")</f>
        <v/>
      </c>
      <c r="S184" s="24" t="str">
        <f ca="1">IFERROR(INDEX(MAESTRO!S:S,_xludf.AGGREGATE(15,6,ROW(MAESTRO!$B$3:$B$1000)/((MAESTRO!$B$3:$B$1000="PROVEEDORES")*(UPPER(MAESTRO!$L$3:$L$1000)="CONFIRMADO")),ROWS($A$3:A184))),"")</f>
        <v/>
      </c>
      <c r="T184" s="24" t="str">
        <f ca="1">IFERROR(INDEX(MAESTRO!T:T,_xludf.AGGREGATE(15,6,ROW(MAESTRO!$B$3:$B$1000)/((MAESTRO!$B$3:$B$1000="PROVEEDORES")*(UPPER(MAESTRO!$L$3:$L$1000)="CONFIRMADO")),ROWS($A$3:A184))),"")</f>
        <v/>
      </c>
      <c r="U184" s="24" t="str">
        <f ca="1">IFERROR(INDEX(MAESTRO!U:U,_xludf.AGGREGATE(15,6,ROW(MAESTRO!$B$3:$B$1000)/((MAESTRO!$B$3:$B$1000="PROVEEDORES")*(UPPER(MAESTRO!$L$3:$L$1000)="CONFIRMADO")),ROWS($A$3:A184))),"")</f>
        <v/>
      </c>
      <c r="V184" s="24" t="str">
        <f ca="1">IFERROR(INDEX(MAESTRO!V:V,_xludf.AGGREGATE(15,6,ROW(MAESTRO!$B$3:$B$1000)/((MAESTRO!$B$3:$B$1000="PROVEEDORES")*(UPPER(MAESTRO!$L$3:$L$1000)="CONFIRMADO")),ROWS($A$3:A184))),"")</f>
        <v/>
      </c>
      <c r="W184" s="24" t="str">
        <f ca="1">IFERROR(INDEX(MAESTRO!W:W,_xludf.AGGREGATE(15,6,ROW(MAESTRO!$B$3:$B$1000)/((MAESTRO!$B$3:$B$1000="PROVEEDORES")*(UPPER(MAESTRO!$L$3:$L$1000)="CONFIRMADO")),ROWS($A$3:A184))),"")</f>
        <v/>
      </c>
      <c r="X184" s="24" t="str">
        <f ca="1">IFERROR(INDEX(MAESTRO!X:X,_xludf.AGGREGATE(15,6,ROW(MAESTRO!$B$3:$B$1000)/((MAESTRO!$B$3:$B$1000="PROVEEDORES")*(UPPER(MAESTRO!$L$3:$L$1000)="CONFIRMADO")),ROWS($A$3:A184))),"")</f>
        <v/>
      </c>
    </row>
    <row r="185" spans="1:24" ht="22.05" customHeight="1">
      <c r="A185" s="10" t="str">
        <f ca="1">IFERROR(INDEX(MAESTRO!A:A,_xludf.AGGREGATE(15,6,ROW(MAESTRO!$B$3:$B$1000)/((MAESTRO!$B$3:$B$1000="PROVEEDORES")*(UPPER(MAESTRO!$L$3:$L$1000)="CONFIRMADO")),ROWS($A$3:A185))),"")</f>
        <v/>
      </c>
      <c r="B185" s="10" t="str">
        <f ca="1">IFERROR(INDEX(MAESTRO!B:B,_xludf.AGGREGATE(15,6,ROW(MAESTRO!$B$3:$B$1000)/((MAESTRO!$B$3:$B$1000="PROVEEDORES")*(UPPER(MAESTRO!$L$3:$L$1000)="CONFIRMADO")),ROWS($A$3:A185))),"")</f>
        <v/>
      </c>
      <c r="C185" s="10" t="str">
        <f ca="1">IFERROR(INDEX(MAESTRO!C:C,_xludf.AGGREGATE(15,6,ROW(MAESTRO!$B$3:$B$1000)/((MAESTRO!$B$3:$B$1000="PROVEEDORES")*(UPPER(MAESTRO!$L$3:$L$1000)="CONFIRMADO")),ROWS($A$3:A185))),"")</f>
        <v/>
      </c>
      <c r="D185" s="10" t="str">
        <f ca="1">IFERROR(INDEX(MAESTRO!D:D,_xludf.AGGREGATE(15,6,ROW(MAESTRO!$B$3:$B$1000)/((MAESTRO!$B$3:$B$1000="PROVEEDORES")*(UPPER(MAESTRO!$L$3:$L$1000)="CONFIRMADO")),ROWS($A$3:A185))),"")</f>
        <v/>
      </c>
      <c r="E185" s="10" t="str">
        <f ca="1">IFERROR(INDEX(MAESTRO!E:E,_xludf.AGGREGATE(15,6,ROW(MAESTRO!$B$3:$B$1000)/((MAESTRO!$B$3:$B$1000="PROVEEDORES")*(UPPER(MAESTRO!$L$3:$L$1000)="CONFIRMADO")),ROWS($A$3:A185))),"")</f>
        <v/>
      </c>
      <c r="F185" s="10" t="str">
        <f ca="1">IFERROR(INDEX(MAESTRO!F:F,_xludf.AGGREGATE(15,6,ROW(MAESTRO!$B$3:$B$1000)/((MAESTRO!$B$3:$B$1000="PROVEEDORES")*(UPPER(MAESTRO!$L$3:$L$1000)="CONFIRMADO")),ROWS($A$3:A185))),"")</f>
        <v/>
      </c>
      <c r="G185" s="10" t="str">
        <f ca="1">IFERROR(INDEX(MAESTRO!G:G,_xludf.AGGREGATE(15,6,ROW(MAESTRO!$B$3:$B$1000)/((MAESTRO!$B$3:$B$1000="PROVEEDORES")*(UPPER(MAESTRO!$L$3:$L$1000)="CONFIRMADO")),ROWS($A$3:A185))),"")</f>
        <v/>
      </c>
      <c r="H185" s="10" t="str">
        <f ca="1">IFERROR(INDEX(MAESTRO!H:H,_xludf.AGGREGATE(15,6,ROW(MAESTRO!$B$3:$B$1000)/((MAESTRO!$B$3:$B$1000="PROVEEDORES")*(UPPER(MAESTRO!$L$3:$L$1000)="CONFIRMADO")),ROWS($A$3:A185))),"")</f>
        <v/>
      </c>
      <c r="I185" s="10" t="str">
        <f ca="1">IFERROR(INDEX(MAESTRO!I:I,_xludf.AGGREGATE(15,6,ROW(MAESTRO!$B$3:$B$1000)/((MAESTRO!$B$3:$B$1000="PROVEEDORES")*(UPPER(MAESTRO!$L$3:$L$1000)="CONFIRMADO")),ROWS($A$3:A185))),"")</f>
        <v/>
      </c>
      <c r="J185" s="10" t="str">
        <f ca="1">IFERROR(INDEX(MAESTRO!J:J,_xludf.AGGREGATE(15,6,ROW(MAESTRO!$B$3:$B$1000)/((MAESTRO!$B$3:$B$1000="PROVEEDORES")*(UPPER(MAESTRO!$L$3:$L$1000)="CONFIRMADO")),ROWS($A$3:A185))),"")</f>
        <v/>
      </c>
      <c r="K185" s="10" t="str">
        <f ca="1">IFERROR(INDEX(MAESTRO!K:K,_xludf.AGGREGATE(15,6,ROW(MAESTRO!$B$3:$B$1000)/((MAESTRO!$B$3:$B$1000="PROVEEDORES")*(UPPER(MAESTRO!$L$3:$L$1000)="CONFIRMADO")),ROWS($A$3:A185))),"")</f>
        <v/>
      </c>
      <c r="L185" s="10" t="str">
        <f ca="1">IFERROR(INDEX(MAESTRO!L:L,_xludf.AGGREGATE(15,6,ROW(MAESTRO!$B$3:$B$1000)/((MAESTRO!$B$3:$B$1000="PROVEEDORES")*(UPPER(MAESTRO!$L$3:$L$1000)="CONFIRMADO")),ROWS($A$3:A185))),"")</f>
        <v/>
      </c>
      <c r="M185" s="10" t="str">
        <f ca="1">IFERROR(INDEX(MAESTRO!M:M,_xludf.AGGREGATE(15,6,ROW(MAESTRO!$B$3:$B$1000)/((MAESTRO!$B$3:$B$1000="PROVEEDORES")*(UPPER(MAESTRO!$L$3:$L$1000)="CONFIRMADO")),ROWS($A$3:A185))),"")</f>
        <v/>
      </c>
      <c r="N185" s="10" t="str">
        <f ca="1">IFERROR(INDEX(MAESTRO!N:N,_xludf.AGGREGATE(15,6,ROW(MAESTRO!$B$3:$B$1000)/((MAESTRO!$B$3:$B$1000="PROVEEDORES")*(UPPER(MAESTRO!$L$3:$L$1000)="CONFIRMADO")),ROWS($A$3:A185))),"")</f>
        <v/>
      </c>
      <c r="O185" s="10" t="str">
        <f ca="1">IFERROR(INDEX(MAESTRO!O:O,_xludf.AGGREGATE(15,6,ROW(MAESTRO!$B$3:$B$1000)/((MAESTRO!$B$3:$B$1000="PROVEEDORES")*(UPPER(MAESTRO!$L$3:$L$1000)="CONFIRMADO")),ROWS($A$3:A185))),"")</f>
        <v/>
      </c>
      <c r="P185" s="10" t="str">
        <f ca="1">IFERROR(INDEX(MAESTRO!P:P,_xludf.AGGREGATE(15,6,ROW(MAESTRO!$B$3:$B$1000)/((MAESTRO!$B$3:$B$1000="PROVEEDORES")*(UPPER(MAESTRO!$L$3:$L$1000)="CONFIRMADO")),ROWS($A$3:A185))),"")</f>
        <v/>
      </c>
      <c r="Q185" s="10" t="str">
        <f ca="1">IFERROR(INDEX(MAESTRO!Q:Q,_xludf.AGGREGATE(15,6,ROW(MAESTRO!$B$3:$B$1000)/((MAESTRO!$B$3:$B$1000="PROVEEDORES")*(UPPER(MAESTRO!$L$3:$L$1000)="CONFIRMADO")),ROWS($A$3:A185))),"")</f>
        <v/>
      </c>
      <c r="R185" s="10" t="str">
        <f ca="1">IFERROR(INDEX(MAESTRO!R:R,_xludf.AGGREGATE(15,6,ROW(MAESTRO!$B$3:$B$1000)/((MAESTRO!$B$3:$B$1000="PROVEEDORES")*(UPPER(MAESTRO!$L$3:$L$1000)="CONFIRMADO")),ROWS($A$3:A185))),"")</f>
        <v/>
      </c>
      <c r="S185" s="10" t="str">
        <f ca="1">IFERROR(INDEX(MAESTRO!S:S,_xludf.AGGREGATE(15,6,ROW(MAESTRO!$B$3:$B$1000)/((MAESTRO!$B$3:$B$1000="PROVEEDORES")*(UPPER(MAESTRO!$L$3:$L$1000)="CONFIRMADO")),ROWS($A$3:A185))),"")</f>
        <v/>
      </c>
      <c r="T185" s="10" t="str">
        <f ca="1">IFERROR(INDEX(MAESTRO!T:T,_xludf.AGGREGATE(15,6,ROW(MAESTRO!$B$3:$B$1000)/((MAESTRO!$B$3:$B$1000="PROVEEDORES")*(UPPER(MAESTRO!$L$3:$L$1000)="CONFIRMADO")),ROWS($A$3:A185))),"")</f>
        <v/>
      </c>
      <c r="U185" s="10" t="str">
        <f ca="1">IFERROR(INDEX(MAESTRO!U:U,_xludf.AGGREGATE(15,6,ROW(MAESTRO!$B$3:$B$1000)/((MAESTRO!$B$3:$B$1000="PROVEEDORES")*(UPPER(MAESTRO!$L$3:$L$1000)="CONFIRMADO")),ROWS($A$3:A185))),"")</f>
        <v/>
      </c>
      <c r="V185" s="10" t="str">
        <f ca="1">IFERROR(INDEX(MAESTRO!V:V,_xludf.AGGREGATE(15,6,ROW(MAESTRO!$B$3:$B$1000)/((MAESTRO!$B$3:$B$1000="PROVEEDORES")*(UPPER(MAESTRO!$L$3:$L$1000)="CONFIRMADO")),ROWS($A$3:A185))),"")</f>
        <v/>
      </c>
      <c r="W185" s="10" t="str">
        <f ca="1">IFERROR(INDEX(MAESTRO!W:W,_xludf.AGGREGATE(15,6,ROW(MAESTRO!$B$3:$B$1000)/((MAESTRO!$B$3:$B$1000="PROVEEDORES")*(UPPER(MAESTRO!$L$3:$L$1000)="CONFIRMADO")),ROWS($A$3:A185))),"")</f>
        <v/>
      </c>
      <c r="X185" s="10" t="str">
        <f ca="1">IFERROR(INDEX(MAESTRO!X:X,_xludf.AGGREGATE(15,6,ROW(MAESTRO!$B$3:$B$1000)/((MAESTRO!$B$3:$B$1000="PROVEEDORES")*(UPPER(MAESTRO!$L$3:$L$1000)="CONFIRMADO")),ROWS($A$3:A185))),"")</f>
        <v/>
      </c>
    </row>
    <row r="186" spans="1:24" ht="22.05" customHeight="1">
      <c r="A186" s="24" t="str">
        <f ca="1">IFERROR(INDEX(MAESTRO!A:A,_xludf.AGGREGATE(15,6,ROW(MAESTRO!$B$3:$B$1000)/((MAESTRO!$B$3:$B$1000="PROVEEDORES")*(UPPER(MAESTRO!$L$3:$L$1000)="CONFIRMADO")),ROWS($A$3:A186))),"")</f>
        <v/>
      </c>
      <c r="B186" s="24" t="str">
        <f ca="1">IFERROR(INDEX(MAESTRO!B:B,_xludf.AGGREGATE(15,6,ROW(MAESTRO!$B$3:$B$1000)/((MAESTRO!$B$3:$B$1000="PROVEEDORES")*(UPPER(MAESTRO!$L$3:$L$1000)="CONFIRMADO")),ROWS($A$3:A186))),"")</f>
        <v/>
      </c>
      <c r="C186" s="24" t="str">
        <f ca="1">IFERROR(INDEX(MAESTRO!C:C,_xludf.AGGREGATE(15,6,ROW(MAESTRO!$B$3:$B$1000)/((MAESTRO!$B$3:$B$1000="PROVEEDORES")*(UPPER(MAESTRO!$L$3:$L$1000)="CONFIRMADO")),ROWS($A$3:A186))),"")</f>
        <v/>
      </c>
      <c r="D186" s="24" t="str">
        <f ca="1">IFERROR(INDEX(MAESTRO!D:D,_xludf.AGGREGATE(15,6,ROW(MAESTRO!$B$3:$B$1000)/((MAESTRO!$B$3:$B$1000="PROVEEDORES")*(UPPER(MAESTRO!$L$3:$L$1000)="CONFIRMADO")),ROWS($A$3:A186))),"")</f>
        <v/>
      </c>
      <c r="E186" s="24" t="str">
        <f ca="1">IFERROR(INDEX(MAESTRO!E:E,_xludf.AGGREGATE(15,6,ROW(MAESTRO!$B$3:$B$1000)/((MAESTRO!$B$3:$B$1000="PROVEEDORES")*(UPPER(MAESTRO!$L$3:$L$1000)="CONFIRMADO")),ROWS($A$3:A186))),"")</f>
        <v/>
      </c>
      <c r="F186" s="24" t="str">
        <f ca="1">IFERROR(INDEX(MAESTRO!F:F,_xludf.AGGREGATE(15,6,ROW(MAESTRO!$B$3:$B$1000)/((MAESTRO!$B$3:$B$1000="PROVEEDORES")*(UPPER(MAESTRO!$L$3:$L$1000)="CONFIRMADO")),ROWS($A$3:A186))),"")</f>
        <v/>
      </c>
      <c r="G186" s="24" t="str">
        <f ca="1">IFERROR(INDEX(MAESTRO!G:G,_xludf.AGGREGATE(15,6,ROW(MAESTRO!$B$3:$B$1000)/((MAESTRO!$B$3:$B$1000="PROVEEDORES")*(UPPER(MAESTRO!$L$3:$L$1000)="CONFIRMADO")),ROWS($A$3:A186))),"")</f>
        <v/>
      </c>
      <c r="H186" s="24" t="str">
        <f ca="1">IFERROR(INDEX(MAESTRO!H:H,_xludf.AGGREGATE(15,6,ROW(MAESTRO!$B$3:$B$1000)/((MAESTRO!$B$3:$B$1000="PROVEEDORES")*(UPPER(MAESTRO!$L$3:$L$1000)="CONFIRMADO")),ROWS($A$3:A186))),"")</f>
        <v/>
      </c>
      <c r="I186" s="24" t="str">
        <f ca="1">IFERROR(INDEX(MAESTRO!I:I,_xludf.AGGREGATE(15,6,ROW(MAESTRO!$B$3:$B$1000)/((MAESTRO!$B$3:$B$1000="PROVEEDORES")*(UPPER(MAESTRO!$L$3:$L$1000)="CONFIRMADO")),ROWS($A$3:A186))),"")</f>
        <v/>
      </c>
      <c r="J186" s="24" t="str">
        <f ca="1">IFERROR(INDEX(MAESTRO!J:J,_xludf.AGGREGATE(15,6,ROW(MAESTRO!$B$3:$B$1000)/((MAESTRO!$B$3:$B$1000="PROVEEDORES")*(UPPER(MAESTRO!$L$3:$L$1000)="CONFIRMADO")),ROWS($A$3:A186))),"")</f>
        <v/>
      </c>
      <c r="K186" s="24" t="str">
        <f ca="1">IFERROR(INDEX(MAESTRO!K:K,_xludf.AGGREGATE(15,6,ROW(MAESTRO!$B$3:$B$1000)/((MAESTRO!$B$3:$B$1000="PROVEEDORES")*(UPPER(MAESTRO!$L$3:$L$1000)="CONFIRMADO")),ROWS($A$3:A186))),"")</f>
        <v/>
      </c>
      <c r="L186" s="24" t="str">
        <f ca="1">IFERROR(INDEX(MAESTRO!L:L,_xludf.AGGREGATE(15,6,ROW(MAESTRO!$B$3:$B$1000)/((MAESTRO!$B$3:$B$1000="PROVEEDORES")*(UPPER(MAESTRO!$L$3:$L$1000)="CONFIRMADO")),ROWS($A$3:A186))),"")</f>
        <v/>
      </c>
      <c r="M186" s="24" t="str">
        <f ca="1">IFERROR(INDEX(MAESTRO!M:M,_xludf.AGGREGATE(15,6,ROW(MAESTRO!$B$3:$B$1000)/((MAESTRO!$B$3:$B$1000="PROVEEDORES")*(UPPER(MAESTRO!$L$3:$L$1000)="CONFIRMADO")),ROWS($A$3:A186))),"")</f>
        <v/>
      </c>
      <c r="N186" s="24" t="str">
        <f ca="1">IFERROR(INDEX(MAESTRO!N:N,_xludf.AGGREGATE(15,6,ROW(MAESTRO!$B$3:$B$1000)/((MAESTRO!$B$3:$B$1000="PROVEEDORES")*(UPPER(MAESTRO!$L$3:$L$1000)="CONFIRMADO")),ROWS($A$3:A186))),"")</f>
        <v/>
      </c>
      <c r="O186" s="24" t="str">
        <f ca="1">IFERROR(INDEX(MAESTRO!O:O,_xludf.AGGREGATE(15,6,ROW(MAESTRO!$B$3:$B$1000)/((MAESTRO!$B$3:$B$1000="PROVEEDORES")*(UPPER(MAESTRO!$L$3:$L$1000)="CONFIRMADO")),ROWS($A$3:A186))),"")</f>
        <v/>
      </c>
      <c r="P186" s="24" t="str">
        <f ca="1">IFERROR(INDEX(MAESTRO!P:P,_xludf.AGGREGATE(15,6,ROW(MAESTRO!$B$3:$B$1000)/((MAESTRO!$B$3:$B$1000="PROVEEDORES")*(UPPER(MAESTRO!$L$3:$L$1000)="CONFIRMADO")),ROWS($A$3:A186))),"")</f>
        <v/>
      </c>
      <c r="Q186" s="24" t="str">
        <f ca="1">IFERROR(INDEX(MAESTRO!Q:Q,_xludf.AGGREGATE(15,6,ROW(MAESTRO!$B$3:$B$1000)/((MAESTRO!$B$3:$B$1000="PROVEEDORES")*(UPPER(MAESTRO!$L$3:$L$1000)="CONFIRMADO")),ROWS($A$3:A186))),"")</f>
        <v/>
      </c>
      <c r="R186" s="24" t="str">
        <f ca="1">IFERROR(INDEX(MAESTRO!R:R,_xludf.AGGREGATE(15,6,ROW(MAESTRO!$B$3:$B$1000)/((MAESTRO!$B$3:$B$1000="PROVEEDORES")*(UPPER(MAESTRO!$L$3:$L$1000)="CONFIRMADO")),ROWS($A$3:A186))),"")</f>
        <v/>
      </c>
      <c r="S186" s="24" t="str">
        <f ca="1">IFERROR(INDEX(MAESTRO!S:S,_xludf.AGGREGATE(15,6,ROW(MAESTRO!$B$3:$B$1000)/((MAESTRO!$B$3:$B$1000="PROVEEDORES")*(UPPER(MAESTRO!$L$3:$L$1000)="CONFIRMADO")),ROWS($A$3:A186))),"")</f>
        <v/>
      </c>
      <c r="T186" s="24" t="str">
        <f ca="1">IFERROR(INDEX(MAESTRO!T:T,_xludf.AGGREGATE(15,6,ROW(MAESTRO!$B$3:$B$1000)/((MAESTRO!$B$3:$B$1000="PROVEEDORES")*(UPPER(MAESTRO!$L$3:$L$1000)="CONFIRMADO")),ROWS($A$3:A186))),"")</f>
        <v/>
      </c>
      <c r="U186" s="24" t="str">
        <f ca="1">IFERROR(INDEX(MAESTRO!U:U,_xludf.AGGREGATE(15,6,ROW(MAESTRO!$B$3:$B$1000)/((MAESTRO!$B$3:$B$1000="PROVEEDORES")*(UPPER(MAESTRO!$L$3:$L$1000)="CONFIRMADO")),ROWS($A$3:A186))),"")</f>
        <v/>
      </c>
      <c r="V186" s="24" t="str">
        <f ca="1">IFERROR(INDEX(MAESTRO!V:V,_xludf.AGGREGATE(15,6,ROW(MAESTRO!$B$3:$B$1000)/((MAESTRO!$B$3:$B$1000="PROVEEDORES")*(UPPER(MAESTRO!$L$3:$L$1000)="CONFIRMADO")),ROWS($A$3:A186))),"")</f>
        <v/>
      </c>
      <c r="W186" s="24" t="str">
        <f ca="1">IFERROR(INDEX(MAESTRO!W:W,_xludf.AGGREGATE(15,6,ROW(MAESTRO!$B$3:$B$1000)/((MAESTRO!$B$3:$B$1000="PROVEEDORES")*(UPPER(MAESTRO!$L$3:$L$1000)="CONFIRMADO")),ROWS($A$3:A186))),"")</f>
        <v/>
      </c>
      <c r="X186" s="24" t="str">
        <f ca="1">IFERROR(INDEX(MAESTRO!X:X,_xludf.AGGREGATE(15,6,ROW(MAESTRO!$B$3:$B$1000)/((MAESTRO!$B$3:$B$1000="PROVEEDORES")*(UPPER(MAESTRO!$L$3:$L$1000)="CONFIRMADO")),ROWS($A$3:A186))),"")</f>
        <v/>
      </c>
    </row>
    <row r="187" spans="1:24" ht="22.05" customHeight="1">
      <c r="A187" s="10" t="str">
        <f ca="1">IFERROR(INDEX(MAESTRO!A:A,_xludf.AGGREGATE(15,6,ROW(MAESTRO!$B$3:$B$1000)/((MAESTRO!$B$3:$B$1000="PROVEEDORES")*(UPPER(MAESTRO!$L$3:$L$1000)="CONFIRMADO")),ROWS($A$3:A187))),"")</f>
        <v/>
      </c>
      <c r="B187" s="10" t="str">
        <f ca="1">IFERROR(INDEX(MAESTRO!B:B,_xludf.AGGREGATE(15,6,ROW(MAESTRO!$B$3:$B$1000)/((MAESTRO!$B$3:$B$1000="PROVEEDORES")*(UPPER(MAESTRO!$L$3:$L$1000)="CONFIRMADO")),ROWS($A$3:A187))),"")</f>
        <v/>
      </c>
      <c r="C187" s="10" t="str">
        <f ca="1">IFERROR(INDEX(MAESTRO!C:C,_xludf.AGGREGATE(15,6,ROW(MAESTRO!$B$3:$B$1000)/((MAESTRO!$B$3:$B$1000="PROVEEDORES")*(UPPER(MAESTRO!$L$3:$L$1000)="CONFIRMADO")),ROWS($A$3:A187))),"")</f>
        <v/>
      </c>
      <c r="D187" s="10" t="str">
        <f ca="1">IFERROR(INDEX(MAESTRO!D:D,_xludf.AGGREGATE(15,6,ROW(MAESTRO!$B$3:$B$1000)/((MAESTRO!$B$3:$B$1000="PROVEEDORES")*(UPPER(MAESTRO!$L$3:$L$1000)="CONFIRMADO")),ROWS($A$3:A187))),"")</f>
        <v/>
      </c>
      <c r="E187" s="10" t="str">
        <f ca="1">IFERROR(INDEX(MAESTRO!E:E,_xludf.AGGREGATE(15,6,ROW(MAESTRO!$B$3:$B$1000)/((MAESTRO!$B$3:$B$1000="PROVEEDORES")*(UPPER(MAESTRO!$L$3:$L$1000)="CONFIRMADO")),ROWS($A$3:A187))),"")</f>
        <v/>
      </c>
      <c r="F187" s="10" t="str">
        <f ca="1">IFERROR(INDEX(MAESTRO!F:F,_xludf.AGGREGATE(15,6,ROW(MAESTRO!$B$3:$B$1000)/((MAESTRO!$B$3:$B$1000="PROVEEDORES")*(UPPER(MAESTRO!$L$3:$L$1000)="CONFIRMADO")),ROWS($A$3:A187))),"")</f>
        <v/>
      </c>
      <c r="G187" s="10" t="str">
        <f ca="1">IFERROR(INDEX(MAESTRO!G:G,_xludf.AGGREGATE(15,6,ROW(MAESTRO!$B$3:$B$1000)/((MAESTRO!$B$3:$B$1000="PROVEEDORES")*(UPPER(MAESTRO!$L$3:$L$1000)="CONFIRMADO")),ROWS($A$3:A187))),"")</f>
        <v/>
      </c>
      <c r="H187" s="10" t="str">
        <f ca="1">IFERROR(INDEX(MAESTRO!H:H,_xludf.AGGREGATE(15,6,ROW(MAESTRO!$B$3:$B$1000)/((MAESTRO!$B$3:$B$1000="PROVEEDORES")*(UPPER(MAESTRO!$L$3:$L$1000)="CONFIRMADO")),ROWS($A$3:A187))),"")</f>
        <v/>
      </c>
      <c r="I187" s="10" t="str">
        <f ca="1">IFERROR(INDEX(MAESTRO!I:I,_xludf.AGGREGATE(15,6,ROW(MAESTRO!$B$3:$B$1000)/((MAESTRO!$B$3:$B$1000="PROVEEDORES")*(UPPER(MAESTRO!$L$3:$L$1000)="CONFIRMADO")),ROWS($A$3:A187))),"")</f>
        <v/>
      </c>
      <c r="J187" s="10" t="str">
        <f ca="1">IFERROR(INDEX(MAESTRO!J:J,_xludf.AGGREGATE(15,6,ROW(MAESTRO!$B$3:$B$1000)/((MAESTRO!$B$3:$B$1000="PROVEEDORES")*(UPPER(MAESTRO!$L$3:$L$1000)="CONFIRMADO")),ROWS($A$3:A187))),"")</f>
        <v/>
      </c>
      <c r="K187" s="10" t="str">
        <f ca="1">IFERROR(INDEX(MAESTRO!K:K,_xludf.AGGREGATE(15,6,ROW(MAESTRO!$B$3:$B$1000)/((MAESTRO!$B$3:$B$1000="PROVEEDORES")*(UPPER(MAESTRO!$L$3:$L$1000)="CONFIRMADO")),ROWS($A$3:A187))),"")</f>
        <v/>
      </c>
      <c r="L187" s="10" t="str">
        <f ca="1">IFERROR(INDEX(MAESTRO!L:L,_xludf.AGGREGATE(15,6,ROW(MAESTRO!$B$3:$B$1000)/((MAESTRO!$B$3:$B$1000="PROVEEDORES")*(UPPER(MAESTRO!$L$3:$L$1000)="CONFIRMADO")),ROWS($A$3:A187))),"")</f>
        <v/>
      </c>
      <c r="M187" s="10" t="str">
        <f ca="1">IFERROR(INDEX(MAESTRO!M:M,_xludf.AGGREGATE(15,6,ROW(MAESTRO!$B$3:$B$1000)/((MAESTRO!$B$3:$B$1000="PROVEEDORES")*(UPPER(MAESTRO!$L$3:$L$1000)="CONFIRMADO")),ROWS($A$3:A187))),"")</f>
        <v/>
      </c>
      <c r="N187" s="10" t="str">
        <f ca="1">IFERROR(INDEX(MAESTRO!N:N,_xludf.AGGREGATE(15,6,ROW(MAESTRO!$B$3:$B$1000)/((MAESTRO!$B$3:$B$1000="PROVEEDORES")*(UPPER(MAESTRO!$L$3:$L$1000)="CONFIRMADO")),ROWS($A$3:A187))),"")</f>
        <v/>
      </c>
      <c r="O187" s="10" t="str">
        <f ca="1">IFERROR(INDEX(MAESTRO!O:O,_xludf.AGGREGATE(15,6,ROW(MAESTRO!$B$3:$B$1000)/((MAESTRO!$B$3:$B$1000="PROVEEDORES")*(UPPER(MAESTRO!$L$3:$L$1000)="CONFIRMADO")),ROWS($A$3:A187))),"")</f>
        <v/>
      </c>
      <c r="P187" s="10" t="str">
        <f ca="1">IFERROR(INDEX(MAESTRO!P:P,_xludf.AGGREGATE(15,6,ROW(MAESTRO!$B$3:$B$1000)/((MAESTRO!$B$3:$B$1000="PROVEEDORES")*(UPPER(MAESTRO!$L$3:$L$1000)="CONFIRMADO")),ROWS($A$3:A187))),"")</f>
        <v/>
      </c>
      <c r="Q187" s="10" t="str">
        <f ca="1">IFERROR(INDEX(MAESTRO!Q:Q,_xludf.AGGREGATE(15,6,ROW(MAESTRO!$B$3:$B$1000)/((MAESTRO!$B$3:$B$1000="PROVEEDORES")*(UPPER(MAESTRO!$L$3:$L$1000)="CONFIRMADO")),ROWS($A$3:A187))),"")</f>
        <v/>
      </c>
      <c r="R187" s="10" t="str">
        <f ca="1">IFERROR(INDEX(MAESTRO!R:R,_xludf.AGGREGATE(15,6,ROW(MAESTRO!$B$3:$B$1000)/((MAESTRO!$B$3:$B$1000="PROVEEDORES")*(UPPER(MAESTRO!$L$3:$L$1000)="CONFIRMADO")),ROWS($A$3:A187))),"")</f>
        <v/>
      </c>
      <c r="S187" s="10" t="str">
        <f ca="1">IFERROR(INDEX(MAESTRO!S:S,_xludf.AGGREGATE(15,6,ROW(MAESTRO!$B$3:$B$1000)/((MAESTRO!$B$3:$B$1000="PROVEEDORES")*(UPPER(MAESTRO!$L$3:$L$1000)="CONFIRMADO")),ROWS($A$3:A187))),"")</f>
        <v/>
      </c>
      <c r="T187" s="10" t="str">
        <f ca="1">IFERROR(INDEX(MAESTRO!T:T,_xludf.AGGREGATE(15,6,ROW(MAESTRO!$B$3:$B$1000)/((MAESTRO!$B$3:$B$1000="PROVEEDORES")*(UPPER(MAESTRO!$L$3:$L$1000)="CONFIRMADO")),ROWS($A$3:A187))),"")</f>
        <v/>
      </c>
      <c r="U187" s="10" t="str">
        <f ca="1">IFERROR(INDEX(MAESTRO!U:U,_xludf.AGGREGATE(15,6,ROW(MAESTRO!$B$3:$B$1000)/((MAESTRO!$B$3:$B$1000="PROVEEDORES")*(UPPER(MAESTRO!$L$3:$L$1000)="CONFIRMADO")),ROWS($A$3:A187))),"")</f>
        <v/>
      </c>
      <c r="V187" s="10" t="str">
        <f ca="1">IFERROR(INDEX(MAESTRO!V:V,_xludf.AGGREGATE(15,6,ROW(MAESTRO!$B$3:$B$1000)/((MAESTRO!$B$3:$B$1000="PROVEEDORES")*(UPPER(MAESTRO!$L$3:$L$1000)="CONFIRMADO")),ROWS($A$3:A187))),"")</f>
        <v/>
      </c>
      <c r="W187" s="10" t="str">
        <f ca="1">IFERROR(INDEX(MAESTRO!W:W,_xludf.AGGREGATE(15,6,ROW(MAESTRO!$B$3:$B$1000)/((MAESTRO!$B$3:$B$1000="PROVEEDORES")*(UPPER(MAESTRO!$L$3:$L$1000)="CONFIRMADO")),ROWS($A$3:A187))),"")</f>
        <v/>
      </c>
      <c r="X187" s="10" t="str">
        <f ca="1">IFERROR(INDEX(MAESTRO!X:X,_xludf.AGGREGATE(15,6,ROW(MAESTRO!$B$3:$B$1000)/((MAESTRO!$B$3:$B$1000="PROVEEDORES")*(UPPER(MAESTRO!$L$3:$L$1000)="CONFIRMADO")),ROWS($A$3:A187))),"")</f>
        <v/>
      </c>
    </row>
    <row r="188" spans="1:24" ht="22.05" customHeight="1">
      <c r="A188" s="24" t="str">
        <f ca="1">IFERROR(INDEX(MAESTRO!A:A,_xludf.AGGREGATE(15,6,ROW(MAESTRO!$B$3:$B$1000)/((MAESTRO!$B$3:$B$1000="PROVEEDORES")*(UPPER(MAESTRO!$L$3:$L$1000)="CONFIRMADO")),ROWS($A$3:A188))),"")</f>
        <v/>
      </c>
      <c r="B188" s="24" t="str">
        <f ca="1">IFERROR(INDEX(MAESTRO!B:B,_xludf.AGGREGATE(15,6,ROW(MAESTRO!$B$3:$B$1000)/((MAESTRO!$B$3:$B$1000="PROVEEDORES")*(UPPER(MAESTRO!$L$3:$L$1000)="CONFIRMADO")),ROWS($A$3:A188))),"")</f>
        <v/>
      </c>
      <c r="C188" s="24" t="str">
        <f ca="1">IFERROR(INDEX(MAESTRO!C:C,_xludf.AGGREGATE(15,6,ROW(MAESTRO!$B$3:$B$1000)/((MAESTRO!$B$3:$B$1000="PROVEEDORES")*(UPPER(MAESTRO!$L$3:$L$1000)="CONFIRMADO")),ROWS($A$3:A188))),"")</f>
        <v/>
      </c>
      <c r="D188" s="24" t="str">
        <f ca="1">IFERROR(INDEX(MAESTRO!D:D,_xludf.AGGREGATE(15,6,ROW(MAESTRO!$B$3:$B$1000)/((MAESTRO!$B$3:$B$1000="PROVEEDORES")*(UPPER(MAESTRO!$L$3:$L$1000)="CONFIRMADO")),ROWS($A$3:A188))),"")</f>
        <v/>
      </c>
      <c r="E188" s="24" t="str">
        <f ca="1">IFERROR(INDEX(MAESTRO!E:E,_xludf.AGGREGATE(15,6,ROW(MAESTRO!$B$3:$B$1000)/((MAESTRO!$B$3:$B$1000="PROVEEDORES")*(UPPER(MAESTRO!$L$3:$L$1000)="CONFIRMADO")),ROWS($A$3:A188))),"")</f>
        <v/>
      </c>
      <c r="F188" s="24" t="str">
        <f ca="1">IFERROR(INDEX(MAESTRO!F:F,_xludf.AGGREGATE(15,6,ROW(MAESTRO!$B$3:$B$1000)/((MAESTRO!$B$3:$B$1000="PROVEEDORES")*(UPPER(MAESTRO!$L$3:$L$1000)="CONFIRMADO")),ROWS($A$3:A188))),"")</f>
        <v/>
      </c>
      <c r="G188" s="24" t="str">
        <f ca="1">IFERROR(INDEX(MAESTRO!G:G,_xludf.AGGREGATE(15,6,ROW(MAESTRO!$B$3:$B$1000)/((MAESTRO!$B$3:$B$1000="PROVEEDORES")*(UPPER(MAESTRO!$L$3:$L$1000)="CONFIRMADO")),ROWS($A$3:A188))),"")</f>
        <v/>
      </c>
      <c r="H188" s="24" t="str">
        <f ca="1">IFERROR(INDEX(MAESTRO!H:H,_xludf.AGGREGATE(15,6,ROW(MAESTRO!$B$3:$B$1000)/((MAESTRO!$B$3:$B$1000="PROVEEDORES")*(UPPER(MAESTRO!$L$3:$L$1000)="CONFIRMADO")),ROWS($A$3:A188))),"")</f>
        <v/>
      </c>
      <c r="I188" s="24" t="str">
        <f ca="1">IFERROR(INDEX(MAESTRO!I:I,_xludf.AGGREGATE(15,6,ROW(MAESTRO!$B$3:$B$1000)/((MAESTRO!$B$3:$B$1000="PROVEEDORES")*(UPPER(MAESTRO!$L$3:$L$1000)="CONFIRMADO")),ROWS($A$3:A188))),"")</f>
        <v/>
      </c>
      <c r="J188" s="24" t="str">
        <f ca="1">IFERROR(INDEX(MAESTRO!J:J,_xludf.AGGREGATE(15,6,ROW(MAESTRO!$B$3:$B$1000)/((MAESTRO!$B$3:$B$1000="PROVEEDORES")*(UPPER(MAESTRO!$L$3:$L$1000)="CONFIRMADO")),ROWS($A$3:A188))),"")</f>
        <v/>
      </c>
      <c r="K188" s="24" t="str">
        <f ca="1">IFERROR(INDEX(MAESTRO!K:K,_xludf.AGGREGATE(15,6,ROW(MAESTRO!$B$3:$B$1000)/((MAESTRO!$B$3:$B$1000="PROVEEDORES")*(UPPER(MAESTRO!$L$3:$L$1000)="CONFIRMADO")),ROWS($A$3:A188))),"")</f>
        <v/>
      </c>
      <c r="L188" s="24" t="str">
        <f ca="1">IFERROR(INDEX(MAESTRO!L:L,_xludf.AGGREGATE(15,6,ROW(MAESTRO!$B$3:$B$1000)/((MAESTRO!$B$3:$B$1000="PROVEEDORES")*(UPPER(MAESTRO!$L$3:$L$1000)="CONFIRMADO")),ROWS($A$3:A188))),"")</f>
        <v/>
      </c>
      <c r="M188" s="24" t="str">
        <f ca="1">IFERROR(INDEX(MAESTRO!M:M,_xludf.AGGREGATE(15,6,ROW(MAESTRO!$B$3:$B$1000)/((MAESTRO!$B$3:$B$1000="PROVEEDORES")*(UPPER(MAESTRO!$L$3:$L$1000)="CONFIRMADO")),ROWS($A$3:A188))),"")</f>
        <v/>
      </c>
      <c r="N188" s="24" t="str">
        <f ca="1">IFERROR(INDEX(MAESTRO!N:N,_xludf.AGGREGATE(15,6,ROW(MAESTRO!$B$3:$B$1000)/((MAESTRO!$B$3:$B$1000="PROVEEDORES")*(UPPER(MAESTRO!$L$3:$L$1000)="CONFIRMADO")),ROWS($A$3:A188))),"")</f>
        <v/>
      </c>
      <c r="O188" s="24" t="str">
        <f ca="1">IFERROR(INDEX(MAESTRO!O:O,_xludf.AGGREGATE(15,6,ROW(MAESTRO!$B$3:$B$1000)/((MAESTRO!$B$3:$B$1000="PROVEEDORES")*(UPPER(MAESTRO!$L$3:$L$1000)="CONFIRMADO")),ROWS($A$3:A188))),"")</f>
        <v/>
      </c>
      <c r="P188" s="24" t="str">
        <f ca="1">IFERROR(INDEX(MAESTRO!P:P,_xludf.AGGREGATE(15,6,ROW(MAESTRO!$B$3:$B$1000)/((MAESTRO!$B$3:$B$1000="PROVEEDORES")*(UPPER(MAESTRO!$L$3:$L$1000)="CONFIRMADO")),ROWS($A$3:A188))),"")</f>
        <v/>
      </c>
      <c r="Q188" s="24" t="str">
        <f ca="1">IFERROR(INDEX(MAESTRO!Q:Q,_xludf.AGGREGATE(15,6,ROW(MAESTRO!$B$3:$B$1000)/((MAESTRO!$B$3:$B$1000="PROVEEDORES")*(UPPER(MAESTRO!$L$3:$L$1000)="CONFIRMADO")),ROWS($A$3:A188))),"")</f>
        <v/>
      </c>
      <c r="R188" s="24" t="str">
        <f ca="1">IFERROR(INDEX(MAESTRO!R:R,_xludf.AGGREGATE(15,6,ROW(MAESTRO!$B$3:$B$1000)/((MAESTRO!$B$3:$B$1000="PROVEEDORES")*(UPPER(MAESTRO!$L$3:$L$1000)="CONFIRMADO")),ROWS($A$3:A188))),"")</f>
        <v/>
      </c>
      <c r="S188" s="24" t="str">
        <f ca="1">IFERROR(INDEX(MAESTRO!S:S,_xludf.AGGREGATE(15,6,ROW(MAESTRO!$B$3:$B$1000)/((MAESTRO!$B$3:$B$1000="PROVEEDORES")*(UPPER(MAESTRO!$L$3:$L$1000)="CONFIRMADO")),ROWS($A$3:A188))),"")</f>
        <v/>
      </c>
      <c r="T188" s="24" t="str">
        <f ca="1">IFERROR(INDEX(MAESTRO!T:T,_xludf.AGGREGATE(15,6,ROW(MAESTRO!$B$3:$B$1000)/((MAESTRO!$B$3:$B$1000="PROVEEDORES")*(UPPER(MAESTRO!$L$3:$L$1000)="CONFIRMADO")),ROWS($A$3:A188))),"")</f>
        <v/>
      </c>
      <c r="U188" s="24" t="str">
        <f ca="1">IFERROR(INDEX(MAESTRO!U:U,_xludf.AGGREGATE(15,6,ROW(MAESTRO!$B$3:$B$1000)/((MAESTRO!$B$3:$B$1000="PROVEEDORES")*(UPPER(MAESTRO!$L$3:$L$1000)="CONFIRMADO")),ROWS($A$3:A188))),"")</f>
        <v/>
      </c>
      <c r="V188" s="24" t="str">
        <f ca="1">IFERROR(INDEX(MAESTRO!V:V,_xludf.AGGREGATE(15,6,ROW(MAESTRO!$B$3:$B$1000)/((MAESTRO!$B$3:$B$1000="PROVEEDORES")*(UPPER(MAESTRO!$L$3:$L$1000)="CONFIRMADO")),ROWS($A$3:A188))),"")</f>
        <v/>
      </c>
      <c r="W188" s="24" t="str">
        <f ca="1">IFERROR(INDEX(MAESTRO!W:W,_xludf.AGGREGATE(15,6,ROW(MAESTRO!$B$3:$B$1000)/((MAESTRO!$B$3:$B$1000="PROVEEDORES")*(UPPER(MAESTRO!$L$3:$L$1000)="CONFIRMADO")),ROWS($A$3:A188))),"")</f>
        <v/>
      </c>
      <c r="X188" s="24" t="str">
        <f ca="1">IFERROR(INDEX(MAESTRO!X:X,_xludf.AGGREGATE(15,6,ROW(MAESTRO!$B$3:$B$1000)/((MAESTRO!$B$3:$B$1000="PROVEEDORES")*(UPPER(MAESTRO!$L$3:$L$1000)="CONFIRMADO")),ROWS($A$3:A188))),"")</f>
        <v/>
      </c>
    </row>
    <row r="189" spans="1:24" ht="22.05" customHeight="1">
      <c r="A189" s="10" t="str">
        <f ca="1">IFERROR(INDEX(MAESTRO!A:A,_xludf.AGGREGATE(15,6,ROW(MAESTRO!$B$3:$B$1000)/((MAESTRO!$B$3:$B$1000="PROVEEDORES")*(UPPER(MAESTRO!$L$3:$L$1000)="CONFIRMADO")),ROWS($A$3:A189))),"")</f>
        <v/>
      </c>
      <c r="B189" s="10" t="str">
        <f ca="1">IFERROR(INDEX(MAESTRO!B:B,_xludf.AGGREGATE(15,6,ROW(MAESTRO!$B$3:$B$1000)/((MAESTRO!$B$3:$B$1000="PROVEEDORES")*(UPPER(MAESTRO!$L$3:$L$1000)="CONFIRMADO")),ROWS($A$3:A189))),"")</f>
        <v/>
      </c>
      <c r="C189" s="10" t="str">
        <f ca="1">IFERROR(INDEX(MAESTRO!C:C,_xludf.AGGREGATE(15,6,ROW(MAESTRO!$B$3:$B$1000)/((MAESTRO!$B$3:$B$1000="PROVEEDORES")*(UPPER(MAESTRO!$L$3:$L$1000)="CONFIRMADO")),ROWS($A$3:A189))),"")</f>
        <v/>
      </c>
      <c r="D189" s="10" t="str">
        <f ca="1">IFERROR(INDEX(MAESTRO!D:D,_xludf.AGGREGATE(15,6,ROW(MAESTRO!$B$3:$B$1000)/((MAESTRO!$B$3:$B$1000="PROVEEDORES")*(UPPER(MAESTRO!$L$3:$L$1000)="CONFIRMADO")),ROWS($A$3:A189))),"")</f>
        <v/>
      </c>
      <c r="E189" s="10" t="str">
        <f ca="1">IFERROR(INDEX(MAESTRO!E:E,_xludf.AGGREGATE(15,6,ROW(MAESTRO!$B$3:$B$1000)/((MAESTRO!$B$3:$B$1000="PROVEEDORES")*(UPPER(MAESTRO!$L$3:$L$1000)="CONFIRMADO")),ROWS($A$3:A189))),"")</f>
        <v/>
      </c>
      <c r="F189" s="10" t="str">
        <f ca="1">IFERROR(INDEX(MAESTRO!F:F,_xludf.AGGREGATE(15,6,ROW(MAESTRO!$B$3:$B$1000)/((MAESTRO!$B$3:$B$1000="PROVEEDORES")*(UPPER(MAESTRO!$L$3:$L$1000)="CONFIRMADO")),ROWS($A$3:A189))),"")</f>
        <v/>
      </c>
      <c r="G189" s="10" t="str">
        <f ca="1">IFERROR(INDEX(MAESTRO!G:G,_xludf.AGGREGATE(15,6,ROW(MAESTRO!$B$3:$B$1000)/((MAESTRO!$B$3:$B$1000="PROVEEDORES")*(UPPER(MAESTRO!$L$3:$L$1000)="CONFIRMADO")),ROWS($A$3:A189))),"")</f>
        <v/>
      </c>
      <c r="H189" s="10" t="str">
        <f ca="1">IFERROR(INDEX(MAESTRO!H:H,_xludf.AGGREGATE(15,6,ROW(MAESTRO!$B$3:$B$1000)/((MAESTRO!$B$3:$B$1000="PROVEEDORES")*(UPPER(MAESTRO!$L$3:$L$1000)="CONFIRMADO")),ROWS($A$3:A189))),"")</f>
        <v/>
      </c>
      <c r="I189" s="10" t="str">
        <f ca="1">IFERROR(INDEX(MAESTRO!I:I,_xludf.AGGREGATE(15,6,ROW(MAESTRO!$B$3:$B$1000)/((MAESTRO!$B$3:$B$1000="PROVEEDORES")*(UPPER(MAESTRO!$L$3:$L$1000)="CONFIRMADO")),ROWS($A$3:A189))),"")</f>
        <v/>
      </c>
      <c r="J189" s="10" t="str">
        <f ca="1">IFERROR(INDEX(MAESTRO!J:J,_xludf.AGGREGATE(15,6,ROW(MAESTRO!$B$3:$B$1000)/((MAESTRO!$B$3:$B$1000="PROVEEDORES")*(UPPER(MAESTRO!$L$3:$L$1000)="CONFIRMADO")),ROWS($A$3:A189))),"")</f>
        <v/>
      </c>
      <c r="K189" s="10" t="str">
        <f ca="1">IFERROR(INDEX(MAESTRO!K:K,_xludf.AGGREGATE(15,6,ROW(MAESTRO!$B$3:$B$1000)/((MAESTRO!$B$3:$B$1000="PROVEEDORES")*(UPPER(MAESTRO!$L$3:$L$1000)="CONFIRMADO")),ROWS($A$3:A189))),"")</f>
        <v/>
      </c>
      <c r="L189" s="10" t="str">
        <f ca="1">IFERROR(INDEX(MAESTRO!L:L,_xludf.AGGREGATE(15,6,ROW(MAESTRO!$B$3:$B$1000)/((MAESTRO!$B$3:$B$1000="PROVEEDORES")*(UPPER(MAESTRO!$L$3:$L$1000)="CONFIRMADO")),ROWS($A$3:A189))),"")</f>
        <v/>
      </c>
      <c r="M189" s="10" t="str">
        <f ca="1">IFERROR(INDEX(MAESTRO!M:M,_xludf.AGGREGATE(15,6,ROW(MAESTRO!$B$3:$B$1000)/((MAESTRO!$B$3:$B$1000="PROVEEDORES")*(UPPER(MAESTRO!$L$3:$L$1000)="CONFIRMADO")),ROWS($A$3:A189))),"")</f>
        <v/>
      </c>
      <c r="N189" s="10" t="str">
        <f ca="1">IFERROR(INDEX(MAESTRO!N:N,_xludf.AGGREGATE(15,6,ROW(MAESTRO!$B$3:$B$1000)/((MAESTRO!$B$3:$B$1000="PROVEEDORES")*(UPPER(MAESTRO!$L$3:$L$1000)="CONFIRMADO")),ROWS($A$3:A189))),"")</f>
        <v/>
      </c>
      <c r="O189" s="10" t="str">
        <f ca="1">IFERROR(INDEX(MAESTRO!O:O,_xludf.AGGREGATE(15,6,ROW(MAESTRO!$B$3:$B$1000)/((MAESTRO!$B$3:$B$1000="PROVEEDORES")*(UPPER(MAESTRO!$L$3:$L$1000)="CONFIRMADO")),ROWS($A$3:A189))),"")</f>
        <v/>
      </c>
      <c r="P189" s="10" t="str">
        <f ca="1">IFERROR(INDEX(MAESTRO!P:P,_xludf.AGGREGATE(15,6,ROW(MAESTRO!$B$3:$B$1000)/((MAESTRO!$B$3:$B$1000="PROVEEDORES")*(UPPER(MAESTRO!$L$3:$L$1000)="CONFIRMADO")),ROWS($A$3:A189))),"")</f>
        <v/>
      </c>
      <c r="Q189" s="10" t="str">
        <f ca="1">IFERROR(INDEX(MAESTRO!Q:Q,_xludf.AGGREGATE(15,6,ROW(MAESTRO!$B$3:$B$1000)/((MAESTRO!$B$3:$B$1000="PROVEEDORES")*(UPPER(MAESTRO!$L$3:$L$1000)="CONFIRMADO")),ROWS($A$3:A189))),"")</f>
        <v/>
      </c>
      <c r="R189" s="10" t="str">
        <f ca="1">IFERROR(INDEX(MAESTRO!R:R,_xludf.AGGREGATE(15,6,ROW(MAESTRO!$B$3:$B$1000)/((MAESTRO!$B$3:$B$1000="PROVEEDORES")*(UPPER(MAESTRO!$L$3:$L$1000)="CONFIRMADO")),ROWS($A$3:A189))),"")</f>
        <v/>
      </c>
      <c r="S189" s="10" t="str">
        <f ca="1">IFERROR(INDEX(MAESTRO!S:S,_xludf.AGGREGATE(15,6,ROW(MAESTRO!$B$3:$B$1000)/((MAESTRO!$B$3:$B$1000="PROVEEDORES")*(UPPER(MAESTRO!$L$3:$L$1000)="CONFIRMADO")),ROWS($A$3:A189))),"")</f>
        <v/>
      </c>
      <c r="T189" s="10" t="str">
        <f ca="1">IFERROR(INDEX(MAESTRO!T:T,_xludf.AGGREGATE(15,6,ROW(MAESTRO!$B$3:$B$1000)/((MAESTRO!$B$3:$B$1000="PROVEEDORES")*(UPPER(MAESTRO!$L$3:$L$1000)="CONFIRMADO")),ROWS($A$3:A189))),"")</f>
        <v/>
      </c>
      <c r="U189" s="10" t="str">
        <f ca="1">IFERROR(INDEX(MAESTRO!U:U,_xludf.AGGREGATE(15,6,ROW(MAESTRO!$B$3:$B$1000)/((MAESTRO!$B$3:$B$1000="PROVEEDORES")*(UPPER(MAESTRO!$L$3:$L$1000)="CONFIRMADO")),ROWS($A$3:A189))),"")</f>
        <v/>
      </c>
      <c r="V189" s="10" t="str">
        <f ca="1">IFERROR(INDEX(MAESTRO!V:V,_xludf.AGGREGATE(15,6,ROW(MAESTRO!$B$3:$B$1000)/((MAESTRO!$B$3:$B$1000="PROVEEDORES")*(UPPER(MAESTRO!$L$3:$L$1000)="CONFIRMADO")),ROWS($A$3:A189))),"")</f>
        <v/>
      </c>
      <c r="W189" s="10" t="str">
        <f ca="1">IFERROR(INDEX(MAESTRO!W:W,_xludf.AGGREGATE(15,6,ROW(MAESTRO!$B$3:$B$1000)/((MAESTRO!$B$3:$B$1000="PROVEEDORES")*(UPPER(MAESTRO!$L$3:$L$1000)="CONFIRMADO")),ROWS($A$3:A189))),"")</f>
        <v/>
      </c>
      <c r="X189" s="10" t="str">
        <f ca="1">IFERROR(INDEX(MAESTRO!X:X,_xludf.AGGREGATE(15,6,ROW(MAESTRO!$B$3:$B$1000)/((MAESTRO!$B$3:$B$1000="PROVEEDORES")*(UPPER(MAESTRO!$L$3:$L$1000)="CONFIRMADO")),ROWS($A$3:A189))),"")</f>
        <v/>
      </c>
    </row>
    <row r="190" spans="1:24" ht="22.05" customHeight="1">
      <c r="A190" s="24" t="str">
        <f ca="1">IFERROR(INDEX(MAESTRO!A:A,_xludf.AGGREGATE(15,6,ROW(MAESTRO!$B$3:$B$1000)/((MAESTRO!$B$3:$B$1000="PROVEEDORES")*(UPPER(MAESTRO!$L$3:$L$1000)="CONFIRMADO")),ROWS($A$3:A190))),"")</f>
        <v/>
      </c>
      <c r="B190" s="24" t="str">
        <f ca="1">IFERROR(INDEX(MAESTRO!B:B,_xludf.AGGREGATE(15,6,ROW(MAESTRO!$B$3:$B$1000)/((MAESTRO!$B$3:$B$1000="PROVEEDORES")*(UPPER(MAESTRO!$L$3:$L$1000)="CONFIRMADO")),ROWS($A$3:A190))),"")</f>
        <v/>
      </c>
      <c r="C190" s="24" t="str">
        <f ca="1">IFERROR(INDEX(MAESTRO!C:C,_xludf.AGGREGATE(15,6,ROW(MAESTRO!$B$3:$B$1000)/((MAESTRO!$B$3:$B$1000="PROVEEDORES")*(UPPER(MAESTRO!$L$3:$L$1000)="CONFIRMADO")),ROWS($A$3:A190))),"")</f>
        <v/>
      </c>
      <c r="D190" s="24" t="str">
        <f ca="1">IFERROR(INDEX(MAESTRO!D:D,_xludf.AGGREGATE(15,6,ROW(MAESTRO!$B$3:$B$1000)/((MAESTRO!$B$3:$B$1000="PROVEEDORES")*(UPPER(MAESTRO!$L$3:$L$1000)="CONFIRMADO")),ROWS($A$3:A190))),"")</f>
        <v/>
      </c>
      <c r="E190" s="24" t="str">
        <f ca="1">IFERROR(INDEX(MAESTRO!E:E,_xludf.AGGREGATE(15,6,ROW(MAESTRO!$B$3:$B$1000)/((MAESTRO!$B$3:$B$1000="PROVEEDORES")*(UPPER(MAESTRO!$L$3:$L$1000)="CONFIRMADO")),ROWS($A$3:A190))),"")</f>
        <v/>
      </c>
      <c r="F190" s="24" t="str">
        <f ca="1">IFERROR(INDEX(MAESTRO!F:F,_xludf.AGGREGATE(15,6,ROW(MAESTRO!$B$3:$B$1000)/((MAESTRO!$B$3:$B$1000="PROVEEDORES")*(UPPER(MAESTRO!$L$3:$L$1000)="CONFIRMADO")),ROWS($A$3:A190))),"")</f>
        <v/>
      </c>
      <c r="G190" s="24" t="str">
        <f ca="1">IFERROR(INDEX(MAESTRO!G:G,_xludf.AGGREGATE(15,6,ROW(MAESTRO!$B$3:$B$1000)/((MAESTRO!$B$3:$B$1000="PROVEEDORES")*(UPPER(MAESTRO!$L$3:$L$1000)="CONFIRMADO")),ROWS($A$3:A190))),"")</f>
        <v/>
      </c>
      <c r="H190" s="24" t="str">
        <f ca="1">IFERROR(INDEX(MAESTRO!H:H,_xludf.AGGREGATE(15,6,ROW(MAESTRO!$B$3:$B$1000)/((MAESTRO!$B$3:$B$1000="PROVEEDORES")*(UPPER(MAESTRO!$L$3:$L$1000)="CONFIRMADO")),ROWS($A$3:A190))),"")</f>
        <v/>
      </c>
      <c r="I190" s="24" t="str">
        <f ca="1">IFERROR(INDEX(MAESTRO!I:I,_xludf.AGGREGATE(15,6,ROW(MAESTRO!$B$3:$B$1000)/((MAESTRO!$B$3:$B$1000="PROVEEDORES")*(UPPER(MAESTRO!$L$3:$L$1000)="CONFIRMADO")),ROWS($A$3:A190))),"")</f>
        <v/>
      </c>
      <c r="J190" s="24" t="str">
        <f ca="1">IFERROR(INDEX(MAESTRO!J:J,_xludf.AGGREGATE(15,6,ROW(MAESTRO!$B$3:$B$1000)/((MAESTRO!$B$3:$B$1000="PROVEEDORES")*(UPPER(MAESTRO!$L$3:$L$1000)="CONFIRMADO")),ROWS($A$3:A190))),"")</f>
        <v/>
      </c>
      <c r="K190" s="24" t="str">
        <f ca="1">IFERROR(INDEX(MAESTRO!K:K,_xludf.AGGREGATE(15,6,ROW(MAESTRO!$B$3:$B$1000)/((MAESTRO!$B$3:$B$1000="PROVEEDORES")*(UPPER(MAESTRO!$L$3:$L$1000)="CONFIRMADO")),ROWS($A$3:A190))),"")</f>
        <v/>
      </c>
      <c r="L190" s="24" t="str">
        <f ca="1">IFERROR(INDEX(MAESTRO!L:L,_xludf.AGGREGATE(15,6,ROW(MAESTRO!$B$3:$B$1000)/((MAESTRO!$B$3:$B$1000="PROVEEDORES")*(UPPER(MAESTRO!$L$3:$L$1000)="CONFIRMADO")),ROWS($A$3:A190))),"")</f>
        <v/>
      </c>
      <c r="M190" s="24" t="str">
        <f ca="1">IFERROR(INDEX(MAESTRO!M:M,_xludf.AGGREGATE(15,6,ROW(MAESTRO!$B$3:$B$1000)/((MAESTRO!$B$3:$B$1000="PROVEEDORES")*(UPPER(MAESTRO!$L$3:$L$1000)="CONFIRMADO")),ROWS($A$3:A190))),"")</f>
        <v/>
      </c>
      <c r="N190" s="24" t="str">
        <f ca="1">IFERROR(INDEX(MAESTRO!N:N,_xludf.AGGREGATE(15,6,ROW(MAESTRO!$B$3:$B$1000)/((MAESTRO!$B$3:$B$1000="PROVEEDORES")*(UPPER(MAESTRO!$L$3:$L$1000)="CONFIRMADO")),ROWS($A$3:A190))),"")</f>
        <v/>
      </c>
      <c r="O190" s="24" t="str">
        <f ca="1">IFERROR(INDEX(MAESTRO!O:O,_xludf.AGGREGATE(15,6,ROW(MAESTRO!$B$3:$B$1000)/((MAESTRO!$B$3:$B$1000="PROVEEDORES")*(UPPER(MAESTRO!$L$3:$L$1000)="CONFIRMADO")),ROWS($A$3:A190))),"")</f>
        <v/>
      </c>
      <c r="P190" s="24" t="str">
        <f ca="1">IFERROR(INDEX(MAESTRO!P:P,_xludf.AGGREGATE(15,6,ROW(MAESTRO!$B$3:$B$1000)/((MAESTRO!$B$3:$B$1000="PROVEEDORES")*(UPPER(MAESTRO!$L$3:$L$1000)="CONFIRMADO")),ROWS($A$3:A190))),"")</f>
        <v/>
      </c>
      <c r="Q190" s="24" t="str">
        <f ca="1">IFERROR(INDEX(MAESTRO!Q:Q,_xludf.AGGREGATE(15,6,ROW(MAESTRO!$B$3:$B$1000)/((MAESTRO!$B$3:$B$1000="PROVEEDORES")*(UPPER(MAESTRO!$L$3:$L$1000)="CONFIRMADO")),ROWS($A$3:A190))),"")</f>
        <v/>
      </c>
      <c r="R190" s="24" t="str">
        <f ca="1">IFERROR(INDEX(MAESTRO!R:R,_xludf.AGGREGATE(15,6,ROW(MAESTRO!$B$3:$B$1000)/((MAESTRO!$B$3:$B$1000="PROVEEDORES")*(UPPER(MAESTRO!$L$3:$L$1000)="CONFIRMADO")),ROWS($A$3:A190))),"")</f>
        <v/>
      </c>
      <c r="S190" s="24" t="str">
        <f ca="1">IFERROR(INDEX(MAESTRO!S:S,_xludf.AGGREGATE(15,6,ROW(MAESTRO!$B$3:$B$1000)/((MAESTRO!$B$3:$B$1000="PROVEEDORES")*(UPPER(MAESTRO!$L$3:$L$1000)="CONFIRMADO")),ROWS($A$3:A190))),"")</f>
        <v/>
      </c>
      <c r="T190" s="24" t="str">
        <f ca="1">IFERROR(INDEX(MAESTRO!T:T,_xludf.AGGREGATE(15,6,ROW(MAESTRO!$B$3:$B$1000)/((MAESTRO!$B$3:$B$1000="PROVEEDORES")*(UPPER(MAESTRO!$L$3:$L$1000)="CONFIRMADO")),ROWS($A$3:A190))),"")</f>
        <v/>
      </c>
      <c r="U190" s="24" t="str">
        <f ca="1">IFERROR(INDEX(MAESTRO!U:U,_xludf.AGGREGATE(15,6,ROW(MAESTRO!$B$3:$B$1000)/((MAESTRO!$B$3:$B$1000="PROVEEDORES")*(UPPER(MAESTRO!$L$3:$L$1000)="CONFIRMADO")),ROWS($A$3:A190))),"")</f>
        <v/>
      </c>
      <c r="V190" s="24" t="str">
        <f ca="1">IFERROR(INDEX(MAESTRO!V:V,_xludf.AGGREGATE(15,6,ROW(MAESTRO!$B$3:$B$1000)/((MAESTRO!$B$3:$B$1000="PROVEEDORES")*(UPPER(MAESTRO!$L$3:$L$1000)="CONFIRMADO")),ROWS($A$3:A190))),"")</f>
        <v/>
      </c>
      <c r="W190" s="24" t="str">
        <f ca="1">IFERROR(INDEX(MAESTRO!W:W,_xludf.AGGREGATE(15,6,ROW(MAESTRO!$B$3:$B$1000)/((MAESTRO!$B$3:$B$1000="PROVEEDORES")*(UPPER(MAESTRO!$L$3:$L$1000)="CONFIRMADO")),ROWS($A$3:A190))),"")</f>
        <v/>
      </c>
      <c r="X190" s="24" t="str">
        <f ca="1">IFERROR(INDEX(MAESTRO!X:X,_xludf.AGGREGATE(15,6,ROW(MAESTRO!$B$3:$B$1000)/((MAESTRO!$B$3:$B$1000="PROVEEDORES")*(UPPER(MAESTRO!$L$3:$L$1000)="CONFIRMADO")),ROWS($A$3:A190))),"")</f>
        <v/>
      </c>
    </row>
    <row r="191" spans="1:24" ht="22.05" customHeight="1">
      <c r="A191" s="10" t="str">
        <f ca="1">IFERROR(INDEX(MAESTRO!A:A,_xludf.AGGREGATE(15,6,ROW(MAESTRO!$B$3:$B$1000)/((MAESTRO!$B$3:$B$1000="PROVEEDORES")*(UPPER(MAESTRO!$L$3:$L$1000)="CONFIRMADO")),ROWS($A$3:A191))),"")</f>
        <v/>
      </c>
      <c r="B191" s="10" t="str">
        <f ca="1">IFERROR(INDEX(MAESTRO!B:B,_xludf.AGGREGATE(15,6,ROW(MAESTRO!$B$3:$B$1000)/((MAESTRO!$B$3:$B$1000="PROVEEDORES")*(UPPER(MAESTRO!$L$3:$L$1000)="CONFIRMADO")),ROWS($A$3:A191))),"")</f>
        <v/>
      </c>
      <c r="C191" s="10" t="str">
        <f ca="1">IFERROR(INDEX(MAESTRO!C:C,_xludf.AGGREGATE(15,6,ROW(MAESTRO!$B$3:$B$1000)/((MAESTRO!$B$3:$B$1000="PROVEEDORES")*(UPPER(MAESTRO!$L$3:$L$1000)="CONFIRMADO")),ROWS($A$3:A191))),"")</f>
        <v/>
      </c>
      <c r="D191" s="10" t="str">
        <f ca="1">IFERROR(INDEX(MAESTRO!D:D,_xludf.AGGREGATE(15,6,ROW(MAESTRO!$B$3:$B$1000)/((MAESTRO!$B$3:$B$1000="PROVEEDORES")*(UPPER(MAESTRO!$L$3:$L$1000)="CONFIRMADO")),ROWS($A$3:A191))),"")</f>
        <v/>
      </c>
      <c r="E191" s="10" t="str">
        <f ca="1">IFERROR(INDEX(MAESTRO!E:E,_xludf.AGGREGATE(15,6,ROW(MAESTRO!$B$3:$B$1000)/((MAESTRO!$B$3:$B$1000="PROVEEDORES")*(UPPER(MAESTRO!$L$3:$L$1000)="CONFIRMADO")),ROWS($A$3:A191))),"")</f>
        <v/>
      </c>
      <c r="F191" s="10" t="str">
        <f ca="1">IFERROR(INDEX(MAESTRO!F:F,_xludf.AGGREGATE(15,6,ROW(MAESTRO!$B$3:$B$1000)/((MAESTRO!$B$3:$B$1000="PROVEEDORES")*(UPPER(MAESTRO!$L$3:$L$1000)="CONFIRMADO")),ROWS($A$3:A191))),"")</f>
        <v/>
      </c>
      <c r="G191" s="10" t="str">
        <f ca="1">IFERROR(INDEX(MAESTRO!G:G,_xludf.AGGREGATE(15,6,ROW(MAESTRO!$B$3:$B$1000)/((MAESTRO!$B$3:$B$1000="PROVEEDORES")*(UPPER(MAESTRO!$L$3:$L$1000)="CONFIRMADO")),ROWS($A$3:A191))),"")</f>
        <v/>
      </c>
      <c r="H191" s="10" t="str">
        <f ca="1">IFERROR(INDEX(MAESTRO!H:H,_xludf.AGGREGATE(15,6,ROW(MAESTRO!$B$3:$B$1000)/((MAESTRO!$B$3:$B$1000="PROVEEDORES")*(UPPER(MAESTRO!$L$3:$L$1000)="CONFIRMADO")),ROWS($A$3:A191))),"")</f>
        <v/>
      </c>
      <c r="I191" s="10" t="str">
        <f ca="1">IFERROR(INDEX(MAESTRO!I:I,_xludf.AGGREGATE(15,6,ROW(MAESTRO!$B$3:$B$1000)/((MAESTRO!$B$3:$B$1000="PROVEEDORES")*(UPPER(MAESTRO!$L$3:$L$1000)="CONFIRMADO")),ROWS($A$3:A191))),"")</f>
        <v/>
      </c>
      <c r="J191" s="10" t="str">
        <f ca="1">IFERROR(INDEX(MAESTRO!J:J,_xludf.AGGREGATE(15,6,ROW(MAESTRO!$B$3:$B$1000)/((MAESTRO!$B$3:$B$1000="PROVEEDORES")*(UPPER(MAESTRO!$L$3:$L$1000)="CONFIRMADO")),ROWS($A$3:A191))),"")</f>
        <v/>
      </c>
      <c r="K191" s="10" t="str">
        <f ca="1">IFERROR(INDEX(MAESTRO!K:K,_xludf.AGGREGATE(15,6,ROW(MAESTRO!$B$3:$B$1000)/((MAESTRO!$B$3:$B$1000="PROVEEDORES")*(UPPER(MAESTRO!$L$3:$L$1000)="CONFIRMADO")),ROWS($A$3:A191))),"")</f>
        <v/>
      </c>
      <c r="L191" s="10" t="str">
        <f ca="1">IFERROR(INDEX(MAESTRO!L:L,_xludf.AGGREGATE(15,6,ROW(MAESTRO!$B$3:$B$1000)/((MAESTRO!$B$3:$B$1000="PROVEEDORES")*(UPPER(MAESTRO!$L$3:$L$1000)="CONFIRMADO")),ROWS($A$3:A191))),"")</f>
        <v/>
      </c>
      <c r="M191" s="10" t="str">
        <f ca="1">IFERROR(INDEX(MAESTRO!M:M,_xludf.AGGREGATE(15,6,ROW(MAESTRO!$B$3:$B$1000)/((MAESTRO!$B$3:$B$1000="PROVEEDORES")*(UPPER(MAESTRO!$L$3:$L$1000)="CONFIRMADO")),ROWS($A$3:A191))),"")</f>
        <v/>
      </c>
      <c r="N191" s="10" t="str">
        <f ca="1">IFERROR(INDEX(MAESTRO!N:N,_xludf.AGGREGATE(15,6,ROW(MAESTRO!$B$3:$B$1000)/((MAESTRO!$B$3:$B$1000="PROVEEDORES")*(UPPER(MAESTRO!$L$3:$L$1000)="CONFIRMADO")),ROWS($A$3:A191))),"")</f>
        <v/>
      </c>
      <c r="O191" s="10" t="str">
        <f ca="1">IFERROR(INDEX(MAESTRO!O:O,_xludf.AGGREGATE(15,6,ROW(MAESTRO!$B$3:$B$1000)/((MAESTRO!$B$3:$B$1000="PROVEEDORES")*(UPPER(MAESTRO!$L$3:$L$1000)="CONFIRMADO")),ROWS($A$3:A191))),"")</f>
        <v/>
      </c>
      <c r="P191" s="10" t="str">
        <f ca="1">IFERROR(INDEX(MAESTRO!P:P,_xludf.AGGREGATE(15,6,ROW(MAESTRO!$B$3:$B$1000)/((MAESTRO!$B$3:$B$1000="PROVEEDORES")*(UPPER(MAESTRO!$L$3:$L$1000)="CONFIRMADO")),ROWS($A$3:A191))),"")</f>
        <v/>
      </c>
      <c r="Q191" s="10" t="str">
        <f ca="1">IFERROR(INDEX(MAESTRO!Q:Q,_xludf.AGGREGATE(15,6,ROW(MAESTRO!$B$3:$B$1000)/((MAESTRO!$B$3:$B$1000="PROVEEDORES")*(UPPER(MAESTRO!$L$3:$L$1000)="CONFIRMADO")),ROWS($A$3:A191))),"")</f>
        <v/>
      </c>
      <c r="R191" s="10" t="str">
        <f ca="1">IFERROR(INDEX(MAESTRO!R:R,_xludf.AGGREGATE(15,6,ROW(MAESTRO!$B$3:$B$1000)/((MAESTRO!$B$3:$B$1000="PROVEEDORES")*(UPPER(MAESTRO!$L$3:$L$1000)="CONFIRMADO")),ROWS($A$3:A191))),"")</f>
        <v/>
      </c>
      <c r="S191" s="10" t="str">
        <f ca="1">IFERROR(INDEX(MAESTRO!S:S,_xludf.AGGREGATE(15,6,ROW(MAESTRO!$B$3:$B$1000)/((MAESTRO!$B$3:$B$1000="PROVEEDORES")*(UPPER(MAESTRO!$L$3:$L$1000)="CONFIRMADO")),ROWS($A$3:A191))),"")</f>
        <v/>
      </c>
      <c r="T191" s="10" t="str">
        <f ca="1">IFERROR(INDEX(MAESTRO!T:T,_xludf.AGGREGATE(15,6,ROW(MAESTRO!$B$3:$B$1000)/((MAESTRO!$B$3:$B$1000="PROVEEDORES")*(UPPER(MAESTRO!$L$3:$L$1000)="CONFIRMADO")),ROWS($A$3:A191))),"")</f>
        <v/>
      </c>
      <c r="U191" s="10" t="str">
        <f ca="1">IFERROR(INDEX(MAESTRO!U:U,_xludf.AGGREGATE(15,6,ROW(MAESTRO!$B$3:$B$1000)/((MAESTRO!$B$3:$B$1000="PROVEEDORES")*(UPPER(MAESTRO!$L$3:$L$1000)="CONFIRMADO")),ROWS($A$3:A191))),"")</f>
        <v/>
      </c>
      <c r="V191" s="10" t="str">
        <f ca="1">IFERROR(INDEX(MAESTRO!V:V,_xludf.AGGREGATE(15,6,ROW(MAESTRO!$B$3:$B$1000)/((MAESTRO!$B$3:$B$1000="PROVEEDORES")*(UPPER(MAESTRO!$L$3:$L$1000)="CONFIRMADO")),ROWS($A$3:A191))),"")</f>
        <v/>
      </c>
      <c r="W191" s="10" t="str">
        <f ca="1">IFERROR(INDEX(MAESTRO!W:W,_xludf.AGGREGATE(15,6,ROW(MAESTRO!$B$3:$B$1000)/((MAESTRO!$B$3:$B$1000="PROVEEDORES")*(UPPER(MAESTRO!$L$3:$L$1000)="CONFIRMADO")),ROWS($A$3:A191))),"")</f>
        <v/>
      </c>
      <c r="X191" s="10" t="str">
        <f ca="1">IFERROR(INDEX(MAESTRO!X:X,_xludf.AGGREGATE(15,6,ROW(MAESTRO!$B$3:$B$1000)/((MAESTRO!$B$3:$B$1000="PROVEEDORES")*(UPPER(MAESTRO!$L$3:$L$1000)="CONFIRMADO")),ROWS($A$3:A191))),"")</f>
        <v/>
      </c>
    </row>
    <row r="192" spans="1:24" ht="22.05" customHeight="1">
      <c r="A192" s="24" t="str">
        <f ca="1">IFERROR(INDEX(MAESTRO!A:A,_xludf.AGGREGATE(15,6,ROW(MAESTRO!$B$3:$B$1000)/((MAESTRO!$B$3:$B$1000="PROVEEDORES")*(UPPER(MAESTRO!$L$3:$L$1000)="CONFIRMADO")),ROWS($A$3:A192))),"")</f>
        <v/>
      </c>
      <c r="B192" s="24" t="str">
        <f ca="1">IFERROR(INDEX(MAESTRO!B:B,_xludf.AGGREGATE(15,6,ROW(MAESTRO!$B$3:$B$1000)/((MAESTRO!$B$3:$B$1000="PROVEEDORES")*(UPPER(MAESTRO!$L$3:$L$1000)="CONFIRMADO")),ROWS($A$3:A192))),"")</f>
        <v/>
      </c>
      <c r="C192" s="24" t="str">
        <f ca="1">IFERROR(INDEX(MAESTRO!C:C,_xludf.AGGREGATE(15,6,ROW(MAESTRO!$B$3:$B$1000)/((MAESTRO!$B$3:$B$1000="PROVEEDORES")*(UPPER(MAESTRO!$L$3:$L$1000)="CONFIRMADO")),ROWS($A$3:A192))),"")</f>
        <v/>
      </c>
      <c r="D192" s="24" t="str">
        <f ca="1">IFERROR(INDEX(MAESTRO!D:D,_xludf.AGGREGATE(15,6,ROW(MAESTRO!$B$3:$B$1000)/((MAESTRO!$B$3:$B$1000="PROVEEDORES")*(UPPER(MAESTRO!$L$3:$L$1000)="CONFIRMADO")),ROWS($A$3:A192))),"")</f>
        <v/>
      </c>
      <c r="E192" s="24" t="str">
        <f ca="1">IFERROR(INDEX(MAESTRO!E:E,_xludf.AGGREGATE(15,6,ROW(MAESTRO!$B$3:$B$1000)/((MAESTRO!$B$3:$B$1000="PROVEEDORES")*(UPPER(MAESTRO!$L$3:$L$1000)="CONFIRMADO")),ROWS($A$3:A192))),"")</f>
        <v/>
      </c>
      <c r="F192" s="24" t="str">
        <f ca="1">IFERROR(INDEX(MAESTRO!F:F,_xludf.AGGREGATE(15,6,ROW(MAESTRO!$B$3:$B$1000)/((MAESTRO!$B$3:$B$1000="PROVEEDORES")*(UPPER(MAESTRO!$L$3:$L$1000)="CONFIRMADO")),ROWS($A$3:A192))),"")</f>
        <v/>
      </c>
      <c r="G192" s="24" t="str">
        <f ca="1">IFERROR(INDEX(MAESTRO!G:G,_xludf.AGGREGATE(15,6,ROW(MAESTRO!$B$3:$B$1000)/((MAESTRO!$B$3:$B$1000="PROVEEDORES")*(UPPER(MAESTRO!$L$3:$L$1000)="CONFIRMADO")),ROWS($A$3:A192))),"")</f>
        <v/>
      </c>
      <c r="H192" s="24" t="str">
        <f ca="1">IFERROR(INDEX(MAESTRO!H:H,_xludf.AGGREGATE(15,6,ROW(MAESTRO!$B$3:$B$1000)/((MAESTRO!$B$3:$B$1000="PROVEEDORES")*(UPPER(MAESTRO!$L$3:$L$1000)="CONFIRMADO")),ROWS($A$3:A192))),"")</f>
        <v/>
      </c>
      <c r="I192" s="24" t="str">
        <f ca="1">IFERROR(INDEX(MAESTRO!I:I,_xludf.AGGREGATE(15,6,ROW(MAESTRO!$B$3:$B$1000)/((MAESTRO!$B$3:$B$1000="PROVEEDORES")*(UPPER(MAESTRO!$L$3:$L$1000)="CONFIRMADO")),ROWS($A$3:A192))),"")</f>
        <v/>
      </c>
      <c r="J192" s="24" t="str">
        <f ca="1">IFERROR(INDEX(MAESTRO!J:J,_xludf.AGGREGATE(15,6,ROW(MAESTRO!$B$3:$B$1000)/((MAESTRO!$B$3:$B$1000="PROVEEDORES")*(UPPER(MAESTRO!$L$3:$L$1000)="CONFIRMADO")),ROWS($A$3:A192))),"")</f>
        <v/>
      </c>
      <c r="K192" s="24" t="str">
        <f ca="1">IFERROR(INDEX(MAESTRO!K:K,_xludf.AGGREGATE(15,6,ROW(MAESTRO!$B$3:$B$1000)/((MAESTRO!$B$3:$B$1000="PROVEEDORES")*(UPPER(MAESTRO!$L$3:$L$1000)="CONFIRMADO")),ROWS($A$3:A192))),"")</f>
        <v/>
      </c>
      <c r="L192" s="24" t="str">
        <f ca="1">IFERROR(INDEX(MAESTRO!L:L,_xludf.AGGREGATE(15,6,ROW(MAESTRO!$B$3:$B$1000)/((MAESTRO!$B$3:$B$1000="PROVEEDORES")*(UPPER(MAESTRO!$L$3:$L$1000)="CONFIRMADO")),ROWS($A$3:A192))),"")</f>
        <v/>
      </c>
      <c r="M192" s="24" t="str">
        <f ca="1">IFERROR(INDEX(MAESTRO!M:M,_xludf.AGGREGATE(15,6,ROW(MAESTRO!$B$3:$B$1000)/((MAESTRO!$B$3:$B$1000="PROVEEDORES")*(UPPER(MAESTRO!$L$3:$L$1000)="CONFIRMADO")),ROWS($A$3:A192))),"")</f>
        <v/>
      </c>
      <c r="N192" s="24" t="str">
        <f ca="1">IFERROR(INDEX(MAESTRO!N:N,_xludf.AGGREGATE(15,6,ROW(MAESTRO!$B$3:$B$1000)/((MAESTRO!$B$3:$B$1000="PROVEEDORES")*(UPPER(MAESTRO!$L$3:$L$1000)="CONFIRMADO")),ROWS($A$3:A192))),"")</f>
        <v/>
      </c>
      <c r="O192" s="24" t="str">
        <f ca="1">IFERROR(INDEX(MAESTRO!O:O,_xludf.AGGREGATE(15,6,ROW(MAESTRO!$B$3:$B$1000)/((MAESTRO!$B$3:$B$1000="PROVEEDORES")*(UPPER(MAESTRO!$L$3:$L$1000)="CONFIRMADO")),ROWS($A$3:A192))),"")</f>
        <v/>
      </c>
      <c r="P192" s="24" t="str">
        <f ca="1">IFERROR(INDEX(MAESTRO!P:P,_xludf.AGGREGATE(15,6,ROW(MAESTRO!$B$3:$B$1000)/((MAESTRO!$B$3:$B$1000="PROVEEDORES")*(UPPER(MAESTRO!$L$3:$L$1000)="CONFIRMADO")),ROWS($A$3:A192))),"")</f>
        <v/>
      </c>
      <c r="Q192" s="24" t="str">
        <f ca="1">IFERROR(INDEX(MAESTRO!Q:Q,_xludf.AGGREGATE(15,6,ROW(MAESTRO!$B$3:$B$1000)/((MAESTRO!$B$3:$B$1000="PROVEEDORES")*(UPPER(MAESTRO!$L$3:$L$1000)="CONFIRMADO")),ROWS($A$3:A192))),"")</f>
        <v/>
      </c>
      <c r="R192" s="24" t="str">
        <f ca="1">IFERROR(INDEX(MAESTRO!R:R,_xludf.AGGREGATE(15,6,ROW(MAESTRO!$B$3:$B$1000)/((MAESTRO!$B$3:$B$1000="PROVEEDORES")*(UPPER(MAESTRO!$L$3:$L$1000)="CONFIRMADO")),ROWS($A$3:A192))),"")</f>
        <v/>
      </c>
      <c r="S192" s="24" t="str">
        <f ca="1">IFERROR(INDEX(MAESTRO!S:S,_xludf.AGGREGATE(15,6,ROW(MAESTRO!$B$3:$B$1000)/((MAESTRO!$B$3:$B$1000="PROVEEDORES")*(UPPER(MAESTRO!$L$3:$L$1000)="CONFIRMADO")),ROWS($A$3:A192))),"")</f>
        <v/>
      </c>
      <c r="T192" s="24" t="str">
        <f ca="1">IFERROR(INDEX(MAESTRO!T:T,_xludf.AGGREGATE(15,6,ROW(MAESTRO!$B$3:$B$1000)/((MAESTRO!$B$3:$B$1000="PROVEEDORES")*(UPPER(MAESTRO!$L$3:$L$1000)="CONFIRMADO")),ROWS($A$3:A192))),"")</f>
        <v/>
      </c>
      <c r="U192" s="24" t="str">
        <f ca="1">IFERROR(INDEX(MAESTRO!U:U,_xludf.AGGREGATE(15,6,ROW(MAESTRO!$B$3:$B$1000)/((MAESTRO!$B$3:$B$1000="PROVEEDORES")*(UPPER(MAESTRO!$L$3:$L$1000)="CONFIRMADO")),ROWS($A$3:A192))),"")</f>
        <v/>
      </c>
      <c r="V192" s="24" t="str">
        <f ca="1">IFERROR(INDEX(MAESTRO!V:V,_xludf.AGGREGATE(15,6,ROW(MAESTRO!$B$3:$B$1000)/((MAESTRO!$B$3:$B$1000="PROVEEDORES")*(UPPER(MAESTRO!$L$3:$L$1000)="CONFIRMADO")),ROWS($A$3:A192))),"")</f>
        <v/>
      </c>
      <c r="W192" s="24" t="str">
        <f ca="1">IFERROR(INDEX(MAESTRO!W:W,_xludf.AGGREGATE(15,6,ROW(MAESTRO!$B$3:$B$1000)/((MAESTRO!$B$3:$B$1000="PROVEEDORES")*(UPPER(MAESTRO!$L$3:$L$1000)="CONFIRMADO")),ROWS($A$3:A192))),"")</f>
        <v/>
      </c>
      <c r="X192" s="24" t="str">
        <f ca="1">IFERROR(INDEX(MAESTRO!X:X,_xludf.AGGREGATE(15,6,ROW(MAESTRO!$B$3:$B$1000)/((MAESTRO!$B$3:$B$1000="PROVEEDORES")*(UPPER(MAESTRO!$L$3:$L$1000)="CONFIRMADO")),ROWS($A$3:A192))),"")</f>
        <v/>
      </c>
    </row>
    <row r="193" spans="1:24" ht="22.05" customHeight="1">
      <c r="A193" s="10" t="str">
        <f ca="1">IFERROR(INDEX(MAESTRO!A:A,_xludf.AGGREGATE(15,6,ROW(MAESTRO!$B$3:$B$1000)/((MAESTRO!$B$3:$B$1000="PROVEEDORES")*(UPPER(MAESTRO!$L$3:$L$1000)="CONFIRMADO")),ROWS($A$3:A193))),"")</f>
        <v/>
      </c>
      <c r="B193" s="10" t="str">
        <f ca="1">IFERROR(INDEX(MAESTRO!B:B,_xludf.AGGREGATE(15,6,ROW(MAESTRO!$B$3:$B$1000)/((MAESTRO!$B$3:$B$1000="PROVEEDORES")*(UPPER(MAESTRO!$L$3:$L$1000)="CONFIRMADO")),ROWS($A$3:A193))),"")</f>
        <v/>
      </c>
      <c r="C193" s="10" t="str">
        <f ca="1">IFERROR(INDEX(MAESTRO!C:C,_xludf.AGGREGATE(15,6,ROW(MAESTRO!$B$3:$B$1000)/((MAESTRO!$B$3:$B$1000="PROVEEDORES")*(UPPER(MAESTRO!$L$3:$L$1000)="CONFIRMADO")),ROWS($A$3:A193))),"")</f>
        <v/>
      </c>
      <c r="D193" s="10" t="str">
        <f ca="1">IFERROR(INDEX(MAESTRO!D:D,_xludf.AGGREGATE(15,6,ROW(MAESTRO!$B$3:$B$1000)/((MAESTRO!$B$3:$B$1000="PROVEEDORES")*(UPPER(MAESTRO!$L$3:$L$1000)="CONFIRMADO")),ROWS($A$3:A193))),"")</f>
        <v/>
      </c>
      <c r="E193" s="10" t="str">
        <f ca="1">IFERROR(INDEX(MAESTRO!E:E,_xludf.AGGREGATE(15,6,ROW(MAESTRO!$B$3:$B$1000)/((MAESTRO!$B$3:$B$1000="PROVEEDORES")*(UPPER(MAESTRO!$L$3:$L$1000)="CONFIRMADO")),ROWS($A$3:A193))),"")</f>
        <v/>
      </c>
      <c r="F193" s="10" t="str">
        <f ca="1">IFERROR(INDEX(MAESTRO!F:F,_xludf.AGGREGATE(15,6,ROW(MAESTRO!$B$3:$B$1000)/((MAESTRO!$B$3:$B$1000="PROVEEDORES")*(UPPER(MAESTRO!$L$3:$L$1000)="CONFIRMADO")),ROWS($A$3:A193))),"")</f>
        <v/>
      </c>
      <c r="G193" s="10" t="str">
        <f ca="1">IFERROR(INDEX(MAESTRO!G:G,_xludf.AGGREGATE(15,6,ROW(MAESTRO!$B$3:$B$1000)/((MAESTRO!$B$3:$B$1000="PROVEEDORES")*(UPPER(MAESTRO!$L$3:$L$1000)="CONFIRMADO")),ROWS($A$3:A193))),"")</f>
        <v/>
      </c>
      <c r="H193" s="10" t="str">
        <f ca="1">IFERROR(INDEX(MAESTRO!H:H,_xludf.AGGREGATE(15,6,ROW(MAESTRO!$B$3:$B$1000)/((MAESTRO!$B$3:$B$1000="PROVEEDORES")*(UPPER(MAESTRO!$L$3:$L$1000)="CONFIRMADO")),ROWS($A$3:A193))),"")</f>
        <v/>
      </c>
      <c r="I193" s="10" t="str">
        <f ca="1">IFERROR(INDEX(MAESTRO!I:I,_xludf.AGGREGATE(15,6,ROW(MAESTRO!$B$3:$B$1000)/((MAESTRO!$B$3:$B$1000="PROVEEDORES")*(UPPER(MAESTRO!$L$3:$L$1000)="CONFIRMADO")),ROWS($A$3:A193))),"")</f>
        <v/>
      </c>
      <c r="J193" s="10" t="str">
        <f ca="1">IFERROR(INDEX(MAESTRO!J:J,_xludf.AGGREGATE(15,6,ROW(MAESTRO!$B$3:$B$1000)/((MAESTRO!$B$3:$B$1000="PROVEEDORES")*(UPPER(MAESTRO!$L$3:$L$1000)="CONFIRMADO")),ROWS($A$3:A193))),"")</f>
        <v/>
      </c>
      <c r="K193" s="10" t="str">
        <f ca="1">IFERROR(INDEX(MAESTRO!K:K,_xludf.AGGREGATE(15,6,ROW(MAESTRO!$B$3:$B$1000)/((MAESTRO!$B$3:$B$1000="PROVEEDORES")*(UPPER(MAESTRO!$L$3:$L$1000)="CONFIRMADO")),ROWS($A$3:A193))),"")</f>
        <v/>
      </c>
      <c r="L193" s="10" t="str">
        <f ca="1">IFERROR(INDEX(MAESTRO!L:L,_xludf.AGGREGATE(15,6,ROW(MAESTRO!$B$3:$B$1000)/((MAESTRO!$B$3:$B$1000="PROVEEDORES")*(UPPER(MAESTRO!$L$3:$L$1000)="CONFIRMADO")),ROWS($A$3:A193))),"")</f>
        <v/>
      </c>
      <c r="M193" s="10" t="str">
        <f ca="1">IFERROR(INDEX(MAESTRO!M:M,_xludf.AGGREGATE(15,6,ROW(MAESTRO!$B$3:$B$1000)/((MAESTRO!$B$3:$B$1000="PROVEEDORES")*(UPPER(MAESTRO!$L$3:$L$1000)="CONFIRMADO")),ROWS($A$3:A193))),"")</f>
        <v/>
      </c>
      <c r="N193" s="10" t="str">
        <f ca="1">IFERROR(INDEX(MAESTRO!N:N,_xludf.AGGREGATE(15,6,ROW(MAESTRO!$B$3:$B$1000)/((MAESTRO!$B$3:$B$1000="PROVEEDORES")*(UPPER(MAESTRO!$L$3:$L$1000)="CONFIRMADO")),ROWS($A$3:A193))),"")</f>
        <v/>
      </c>
      <c r="O193" s="10" t="str">
        <f ca="1">IFERROR(INDEX(MAESTRO!O:O,_xludf.AGGREGATE(15,6,ROW(MAESTRO!$B$3:$B$1000)/((MAESTRO!$B$3:$B$1000="PROVEEDORES")*(UPPER(MAESTRO!$L$3:$L$1000)="CONFIRMADO")),ROWS($A$3:A193))),"")</f>
        <v/>
      </c>
      <c r="P193" s="10" t="str">
        <f ca="1">IFERROR(INDEX(MAESTRO!P:P,_xludf.AGGREGATE(15,6,ROW(MAESTRO!$B$3:$B$1000)/((MAESTRO!$B$3:$B$1000="PROVEEDORES")*(UPPER(MAESTRO!$L$3:$L$1000)="CONFIRMADO")),ROWS($A$3:A193))),"")</f>
        <v/>
      </c>
      <c r="Q193" s="10" t="str">
        <f ca="1">IFERROR(INDEX(MAESTRO!Q:Q,_xludf.AGGREGATE(15,6,ROW(MAESTRO!$B$3:$B$1000)/((MAESTRO!$B$3:$B$1000="PROVEEDORES")*(UPPER(MAESTRO!$L$3:$L$1000)="CONFIRMADO")),ROWS($A$3:A193))),"")</f>
        <v/>
      </c>
      <c r="R193" s="10" t="str">
        <f ca="1">IFERROR(INDEX(MAESTRO!R:R,_xludf.AGGREGATE(15,6,ROW(MAESTRO!$B$3:$B$1000)/((MAESTRO!$B$3:$B$1000="PROVEEDORES")*(UPPER(MAESTRO!$L$3:$L$1000)="CONFIRMADO")),ROWS($A$3:A193))),"")</f>
        <v/>
      </c>
      <c r="S193" s="10" t="str">
        <f ca="1">IFERROR(INDEX(MAESTRO!S:S,_xludf.AGGREGATE(15,6,ROW(MAESTRO!$B$3:$B$1000)/((MAESTRO!$B$3:$B$1000="PROVEEDORES")*(UPPER(MAESTRO!$L$3:$L$1000)="CONFIRMADO")),ROWS($A$3:A193))),"")</f>
        <v/>
      </c>
      <c r="T193" s="10" t="str">
        <f ca="1">IFERROR(INDEX(MAESTRO!T:T,_xludf.AGGREGATE(15,6,ROW(MAESTRO!$B$3:$B$1000)/((MAESTRO!$B$3:$B$1000="PROVEEDORES")*(UPPER(MAESTRO!$L$3:$L$1000)="CONFIRMADO")),ROWS($A$3:A193))),"")</f>
        <v/>
      </c>
      <c r="U193" s="10" t="str">
        <f ca="1">IFERROR(INDEX(MAESTRO!U:U,_xludf.AGGREGATE(15,6,ROW(MAESTRO!$B$3:$B$1000)/((MAESTRO!$B$3:$B$1000="PROVEEDORES")*(UPPER(MAESTRO!$L$3:$L$1000)="CONFIRMADO")),ROWS($A$3:A193))),"")</f>
        <v/>
      </c>
      <c r="V193" s="10" t="str">
        <f ca="1">IFERROR(INDEX(MAESTRO!V:V,_xludf.AGGREGATE(15,6,ROW(MAESTRO!$B$3:$B$1000)/((MAESTRO!$B$3:$B$1000="PROVEEDORES")*(UPPER(MAESTRO!$L$3:$L$1000)="CONFIRMADO")),ROWS($A$3:A193))),"")</f>
        <v/>
      </c>
      <c r="W193" s="10" t="str">
        <f ca="1">IFERROR(INDEX(MAESTRO!W:W,_xludf.AGGREGATE(15,6,ROW(MAESTRO!$B$3:$B$1000)/((MAESTRO!$B$3:$B$1000="PROVEEDORES")*(UPPER(MAESTRO!$L$3:$L$1000)="CONFIRMADO")),ROWS($A$3:A193))),"")</f>
        <v/>
      </c>
      <c r="X193" s="10" t="str">
        <f ca="1">IFERROR(INDEX(MAESTRO!X:X,_xludf.AGGREGATE(15,6,ROW(MAESTRO!$B$3:$B$1000)/((MAESTRO!$B$3:$B$1000="PROVEEDORES")*(UPPER(MAESTRO!$L$3:$L$1000)="CONFIRMADO")),ROWS($A$3:A193))),"")</f>
        <v/>
      </c>
    </row>
    <row r="194" spans="1:24" ht="22.05" customHeight="1">
      <c r="A194" s="24" t="str">
        <f ca="1">IFERROR(INDEX(MAESTRO!A:A,_xludf.AGGREGATE(15,6,ROW(MAESTRO!$B$3:$B$1000)/((MAESTRO!$B$3:$B$1000="PROVEEDORES")*(UPPER(MAESTRO!$L$3:$L$1000)="CONFIRMADO")),ROWS($A$3:A194))),"")</f>
        <v/>
      </c>
      <c r="B194" s="24" t="str">
        <f ca="1">IFERROR(INDEX(MAESTRO!B:B,_xludf.AGGREGATE(15,6,ROW(MAESTRO!$B$3:$B$1000)/((MAESTRO!$B$3:$B$1000="PROVEEDORES")*(UPPER(MAESTRO!$L$3:$L$1000)="CONFIRMADO")),ROWS($A$3:A194))),"")</f>
        <v/>
      </c>
      <c r="C194" s="24" t="str">
        <f ca="1">IFERROR(INDEX(MAESTRO!C:C,_xludf.AGGREGATE(15,6,ROW(MAESTRO!$B$3:$B$1000)/((MAESTRO!$B$3:$B$1000="PROVEEDORES")*(UPPER(MAESTRO!$L$3:$L$1000)="CONFIRMADO")),ROWS($A$3:A194))),"")</f>
        <v/>
      </c>
      <c r="D194" s="24" t="str">
        <f ca="1">IFERROR(INDEX(MAESTRO!D:D,_xludf.AGGREGATE(15,6,ROW(MAESTRO!$B$3:$B$1000)/((MAESTRO!$B$3:$B$1000="PROVEEDORES")*(UPPER(MAESTRO!$L$3:$L$1000)="CONFIRMADO")),ROWS($A$3:A194))),"")</f>
        <v/>
      </c>
      <c r="E194" s="24" t="str">
        <f ca="1">IFERROR(INDEX(MAESTRO!E:E,_xludf.AGGREGATE(15,6,ROW(MAESTRO!$B$3:$B$1000)/((MAESTRO!$B$3:$B$1000="PROVEEDORES")*(UPPER(MAESTRO!$L$3:$L$1000)="CONFIRMADO")),ROWS($A$3:A194))),"")</f>
        <v/>
      </c>
      <c r="F194" s="24" t="str">
        <f ca="1">IFERROR(INDEX(MAESTRO!F:F,_xludf.AGGREGATE(15,6,ROW(MAESTRO!$B$3:$B$1000)/((MAESTRO!$B$3:$B$1000="PROVEEDORES")*(UPPER(MAESTRO!$L$3:$L$1000)="CONFIRMADO")),ROWS($A$3:A194))),"")</f>
        <v/>
      </c>
      <c r="G194" s="24" t="str">
        <f ca="1">IFERROR(INDEX(MAESTRO!G:G,_xludf.AGGREGATE(15,6,ROW(MAESTRO!$B$3:$B$1000)/((MAESTRO!$B$3:$B$1000="PROVEEDORES")*(UPPER(MAESTRO!$L$3:$L$1000)="CONFIRMADO")),ROWS($A$3:A194))),"")</f>
        <v/>
      </c>
      <c r="H194" s="24" t="str">
        <f ca="1">IFERROR(INDEX(MAESTRO!H:H,_xludf.AGGREGATE(15,6,ROW(MAESTRO!$B$3:$B$1000)/((MAESTRO!$B$3:$B$1000="PROVEEDORES")*(UPPER(MAESTRO!$L$3:$L$1000)="CONFIRMADO")),ROWS($A$3:A194))),"")</f>
        <v/>
      </c>
      <c r="I194" s="24" t="str">
        <f ca="1">IFERROR(INDEX(MAESTRO!I:I,_xludf.AGGREGATE(15,6,ROW(MAESTRO!$B$3:$B$1000)/((MAESTRO!$B$3:$B$1000="PROVEEDORES")*(UPPER(MAESTRO!$L$3:$L$1000)="CONFIRMADO")),ROWS($A$3:A194))),"")</f>
        <v/>
      </c>
      <c r="J194" s="24" t="str">
        <f ca="1">IFERROR(INDEX(MAESTRO!J:J,_xludf.AGGREGATE(15,6,ROW(MAESTRO!$B$3:$B$1000)/((MAESTRO!$B$3:$B$1000="PROVEEDORES")*(UPPER(MAESTRO!$L$3:$L$1000)="CONFIRMADO")),ROWS($A$3:A194))),"")</f>
        <v/>
      </c>
      <c r="K194" s="24" t="str">
        <f ca="1">IFERROR(INDEX(MAESTRO!K:K,_xludf.AGGREGATE(15,6,ROW(MAESTRO!$B$3:$B$1000)/((MAESTRO!$B$3:$B$1000="PROVEEDORES")*(UPPER(MAESTRO!$L$3:$L$1000)="CONFIRMADO")),ROWS($A$3:A194))),"")</f>
        <v/>
      </c>
      <c r="L194" s="24" t="str">
        <f ca="1">IFERROR(INDEX(MAESTRO!L:L,_xludf.AGGREGATE(15,6,ROW(MAESTRO!$B$3:$B$1000)/((MAESTRO!$B$3:$B$1000="PROVEEDORES")*(UPPER(MAESTRO!$L$3:$L$1000)="CONFIRMADO")),ROWS($A$3:A194))),"")</f>
        <v/>
      </c>
      <c r="M194" s="24" t="str">
        <f ca="1">IFERROR(INDEX(MAESTRO!M:M,_xludf.AGGREGATE(15,6,ROW(MAESTRO!$B$3:$B$1000)/((MAESTRO!$B$3:$B$1000="PROVEEDORES")*(UPPER(MAESTRO!$L$3:$L$1000)="CONFIRMADO")),ROWS($A$3:A194))),"")</f>
        <v/>
      </c>
      <c r="N194" s="24" t="str">
        <f ca="1">IFERROR(INDEX(MAESTRO!N:N,_xludf.AGGREGATE(15,6,ROW(MAESTRO!$B$3:$B$1000)/((MAESTRO!$B$3:$B$1000="PROVEEDORES")*(UPPER(MAESTRO!$L$3:$L$1000)="CONFIRMADO")),ROWS($A$3:A194))),"")</f>
        <v/>
      </c>
      <c r="O194" s="24" t="str">
        <f ca="1">IFERROR(INDEX(MAESTRO!O:O,_xludf.AGGREGATE(15,6,ROW(MAESTRO!$B$3:$B$1000)/((MAESTRO!$B$3:$B$1000="PROVEEDORES")*(UPPER(MAESTRO!$L$3:$L$1000)="CONFIRMADO")),ROWS($A$3:A194))),"")</f>
        <v/>
      </c>
      <c r="P194" s="24" t="str">
        <f ca="1">IFERROR(INDEX(MAESTRO!P:P,_xludf.AGGREGATE(15,6,ROW(MAESTRO!$B$3:$B$1000)/((MAESTRO!$B$3:$B$1000="PROVEEDORES")*(UPPER(MAESTRO!$L$3:$L$1000)="CONFIRMADO")),ROWS($A$3:A194))),"")</f>
        <v/>
      </c>
      <c r="Q194" s="24" t="str">
        <f ca="1">IFERROR(INDEX(MAESTRO!Q:Q,_xludf.AGGREGATE(15,6,ROW(MAESTRO!$B$3:$B$1000)/((MAESTRO!$B$3:$B$1000="PROVEEDORES")*(UPPER(MAESTRO!$L$3:$L$1000)="CONFIRMADO")),ROWS($A$3:A194))),"")</f>
        <v/>
      </c>
      <c r="R194" s="24" t="str">
        <f ca="1">IFERROR(INDEX(MAESTRO!R:R,_xludf.AGGREGATE(15,6,ROW(MAESTRO!$B$3:$B$1000)/((MAESTRO!$B$3:$B$1000="PROVEEDORES")*(UPPER(MAESTRO!$L$3:$L$1000)="CONFIRMADO")),ROWS($A$3:A194))),"")</f>
        <v/>
      </c>
      <c r="S194" s="24" t="str">
        <f ca="1">IFERROR(INDEX(MAESTRO!S:S,_xludf.AGGREGATE(15,6,ROW(MAESTRO!$B$3:$B$1000)/((MAESTRO!$B$3:$B$1000="PROVEEDORES")*(UPPER(MAESTRO!$L$3:$L$1000)="CONFIRMADO")),ROWS($A$3:A194))),"")</f>
        <v/>
      </c>
      <c r="T194" s="24" t="str">
        <f ca="1">IFERROR(INDEX(MAESTRO!T:T,_xludf.AGGREGATE(15,6,ROW(MAESTRO!$B$3:$B$1000)/((MAESTRO!$B$3:$B$1000="PROVEEDORES")*(UPPER(MAESTRO!$L$3:$L$1000)="CONFIRMADO")),ROWS($A$3:A194))),"")</f>
        <v/>
      </c>
      <c r="U194" s="24" t="str">
        <f ca="1">IFERROR(INDEX(MAESTRO!U:U,_xludf.AGGREGATE(15,6,ROW(MAESTRO!$B$3:$B$1000)/((MAESTRO!$B$3:$B$1000="PROVEEDORES")*(UPPER(MAESTRO!$L$3:$L$1000)="CONFIRMADO")),ROWS($A$3:A194))),"")</f>
        <v/>
      </c>
      <c r="V194" s="24" t="str">
        <f ca="1">IFERROR(INDEX(MAESTRO!V:V,_xludf.AGGREGATE(15,6,ROW(MAESTRO!$B$3:$B$1000)/((MAESTRO!$B$3:$B$1000="PROVEEDORES")*(UPPER(MAESTRO!$L$3:$L$1000)="CONFIRMADO")),ROWS($A$3:A194))),"")</f>
        <v/>
      </c>
      <c r="W194" s="24" t="str">
        <f ca="1">IFERROR(INDEX(MAESTRO!W:W,_xludf.AGGREGATE(15,6,ROW(MAESTRO!$B$3:$B$1000)/((MAESTRO!$B$3:$B$1000="PROVEEDORES")*(UPPER(MAESTRO!$L$3:$L$1000)="CONFIRMADO")),ROWS($A$3:A194))),"")</f>
        <v/>
      </c>
      <c r="X194" s="24" t="str">
        <f ca="1">IFERROR(INDEX(MAESTRO!X:X,_xludf.AGGREGATE(15,6,ROW(MAESTRO!$B$3:$B$1000)/((MAESTRO!$B$3:$B$1000="PROVEEDORES")*(UPPER(MAESTRO!$L$3:$L$1000)="CONFIRMADO")),ROWS($A$3:A194))),"")</f>
        <v/>
      </c>
    </row>
    <row r="195" spans="1:24" ht="22.05" customHeight="1">
      <c r="A195" s="10" t="str">
        <f ca="1">IFERROR(INDEX(MAESTRO!A:A,_xludf.AGGREGATE(15,6,ROW(MAESTRO!$B$3:$B$1000)/((MAESTRO!$B$3:$B$1000="PROVEEDORES")*(UPPER(MAESTRO!$L$3:$L$1000)="CONFIRMADO")),ROWS($A$3:A195))),"")</f>
        <v/>
      </c>
      <c r="B195" s="10" t="str">
        <f ca="1">IFERROR(INDEX(MAESTRO!B:B,_xludf.AGGREGATE(15,6,ROW(MAESTRO!$B$3:$B$1000)/((MAESTRO!$B$3:$B$1000="PROVEEDORES")*(UPPER(MAESTRO!$L$3:$L$1000)="CONFIRMADO")),ROWS($A$3:A195))),"")</f>
        <v/>
      </c>
      <c r="C195" s="10" t="str">
        <f ca="1">IFERROR(INDEX(MAESTRO!C:C,_xludf.AGGREGATE(15,6,ROW(MAESTRO!$B$3:$B$1000)/((MAESTRO!$B$3:$B$1000="PROVEEDORES")*(UPPER(MAESTRO!$L$3:$L$1000)="CONFIRMADO")),ROWS($A$3:A195))),"")</f>
        <v/>
      </c>
      <c r="D195" s="10" t="str">
        <f ca="1">IFERROR(INDEX(MAESTRO!D:D,_xludf.AGGREGATE(15,6,ROW(MAESTRO!$B$3:$B$1000)/((MAESTRO!$B$3:$B$1000="PROVEEDORES")*(UPPER(MAESTRO!$L$3:$L$1000)="CONFIRMADO")),ROWS($A$3:A195))),"")</f>
        <v/>
      </c>
      <c r="E195" s="10" t="str">
        <f ca="1">IFERROR(INDEX(MAESTRO!E:E,_xludf.AGGREGATE(15,6,ROW(MAESTRO!$B$3:$B$1000)/((MAESTRO!$B$3:$B$1000="PROVEEDORES")*(UPPER(MAESTRO!$L$3:$L$1000)="CONFIRMADO")),ROWS($A$3:A195))),"")</f>
        <v/>
      </c>
      <c r="F195" s="10" t="str">
        <f ca="1">IFERROR(INDEX(MAESTRO!F:F,_xludf.AGGREGATE(15,6,ROW(MAESTRO!$B$3:$B$1000)/((MAESTRO!$B$3:$B$1000="PROVEEDORES")*(UPPER(MAESTRO!$L$3:$L$1000)="CONFIRMADO")),ROWS($A$3:A195))),"")</f>
        <v/>
      </c>
      <c r="G195" s="10" t="str">
        <f ca="1">IFERROR(INDEX(MAESTRO!G:G,_xludf.AGGREGATE(15,6,ROW(MAESTRO!$B$3:$B$1000)/((MAESTRO!$B$3:$B$1000="PROVEEDORES")*(UPPER(MAESTRO!$L$3:$L$1000)="CONFIRMADO")),ROWS($A$3:A195))),"")</f>
        <v/>
      </c>
      <c r="H195" s="10" t="str">
        <f ca="1">IFERROR(INDEX(MAESTRO!H:H,_xludf.AGGREGATE(15,6,ROW(MAESTRO!$B$3:$B$1000)/((MAESTRO!$B$3:$B$1000="PROVEEDORES")*(UPPER(MAESTRO!$L$3:$L$1000)="CONFIRMADO")),ROWS($A$3:A195))),"")</f>
        <v/>
      </c>
      <c r="I195" s="10" t="str">
        <f ca="1">IFERROR(INDEX(MAESTRO!I:I,_xludf.AGGREGATE(15,6,ROW(MAESTRO!$B$3:$B$1000)/((MAESTRO!$B$3:$B$1000="PROVEEDORES")*(UPPER(MAESTRO!$L$3:$L$1000)="CONFIRMADO")),ROWS($A$3:A195))),"")</f>
        <v/>
      </c>
      <c r="J195" s="10" t="str">
        <f ca="1">IFERROR(INDEX(MAESTRO!J:J,_xludf.AGGREGATE(15,6,ROW(MAESTRO!$B$3:$B$1000)/((MAESTRO!$B$3:$B$1000="PROVEEDORES")*(UPPER(MAESTRO!$L$3:$L$1000)="CONFIRMADO")),ROWS($A$3:A195))),"")</f>
        <v/>
      </c>
      <c r="K195" s="10" t="str">
        <f ca="1">IFERROR(INDEX(MAESTRO!K:K,_xludf.AGGREGATE(15,6,ROW(MAESTRO!$B$3:$B$1000)/((MAESTRO!$B$3:$B$1000="PROVEEDORES")*(UPPER(MAESTRO!$L$3:$L$1000)="CONFIRMADO")),ROWS($A$3:A195))),"")</f>
        <v/>
      </c>
      <c r="L195" s="10" t="str">
        <f ca="1">IFERROR(INDEX(MAESTRO!L:L,_xludf.AGGREGATE(15,6,ROW(MAESTRO!$B$3:$B$1000)/((MAESTRO!$B$3:$B$1000="PROVEEDORES")*(UPPER(MAESTRO!$L$3:$L$1000)="CONFIRMADO")),ROWS($A$3:A195))),"")</f>
        <v/>
      </c>
      <c r="M195" s="10" t="str">
        <f ca="1">IFERROR(INDEX(MAESTRO!M:M,_xludf.AGGREGATE(15,6,ROW(MAESTRO!$B$3:$B$1000)/((MAESTRO!$B$3:$B$1000="PROVEEDORES")*(UPPER(MAESTRO!$L$3:$L$1000)="CONFIRMADO")),ROWS($A$3:A195))),"")</f>
        <v/>
      </c>
      <c r="N195" s="10" t="str">
        <f ca="1">IFERROR(INDEX(MAESTRO!N:N,_xludf.AGGREGATE(15,6,ROW(MAESTRO!$B$3:$B$1000)/((MAESTRO!$B$3:$B$1000="PROVEEDORES")*(UPPER(MAESTRO!$L$3:$L$1000)="CONFIRMADO")),ROWS($A$3:A195))),"")</f>
        <v/>
      </c>
      <c r="O195" s="10" t="str">
        <f ca="1">IFERROR(INDEX(MAESTRO!O:O,_xludf.AGGREGATE(15,6,ROW(MAESTRO!$B$3:$B$1000)/((MAESTRO!$B$3:$B$1000="PROVEEDORES")*(UPPER(MAESTRO!$L$3:$L$1000)="CONFIRMADO")),ROWS($A$3:A195))),"")</f>
        <v/>
      </c>
      <c r="P195" s="10" t="str">
        <f ca="1">IFERROR(INDEX(MAESTRO!P:P,_xludf.AGGREGATE(15,6,ROW(MAESTRO!$B$3:$B$1000)/((MAESTRO!$B$3:$B$1000="PROVEEDORES")*(UPPER(MAESTRO!$L$3:$L$1000)="CONFIRMADO")),ROWS($A$3:A195))),"")</f>
        <v/>
      </c>
      <c r="Q195" s="10" t="str">
        <f ca="1">IFERROR(INDEX(MAESTRO!Q:Q,_xludf.AGGREGATE(15,6,ROW(MAESTRO!$B$3:$B$1000)/((MAESTRO!$B$3:$B$1000="PROVEEDORES")*(UPPER(MAESTRO!$L$3:$L$1000)="CONFIRMADO")),ROWS($A$3:A195))),"")</f>
        <v/>
      </c>
      <c r="R195" s="10" t="str">
        <f ca="1">IFERROR(INDEX(MAESTRO!R:R,_xludf.AGGREGATE(15,6,ROW(MAESTRO!$B$3:$B$1000)/((MAESTRO!$B$3:$B$1000="PROVEEDORES")*(UPPER(MAESTRO!$L$3:$L$1000)="CONFIRMADO")),ROWS($A$3:A195))),"")</f>
        <v/>
      </c>
      <c r="S195" s="10" t="str">
        <f ca="1">IFERROR(INDEX(MAESTRO!S:S,_xludf.AGGREGATE(15,6,ROW(MAESTRO!$B$3:$B$1000)/((MAESTRO!$B$3:$B$1000="PROVEEDORES")*(UPPER(MAESTRO!$L$3:$L$1000)="CONFIRMADO")),ROWS($A$3:A195))),"")</f>
        <v/>
      </c>
      <c r="T195" s="10" t="str">
        <f ca="1">IFERROR(INDEX(MAESTRO!T:T,_xludf.AGGREGATE(15,6,ROW(MAESTRO!$B$3:$B$1000)/((MAESTRO!$B$3:$B$1000="PROVEEDORES")*(UPPER(MAESTRO!$L$3:$L$1000)="CONFIRMADO")),ROWS($A$3:A195))),"")</f>
        <v/>
      </c>
      <c r="U195" s="10" t="str">
        <f ca="1">IFERROR(INDEX(MAESTRO!U:U,_xludf.AGGREGATE(15,6,ROW(MAESTRO!$B$3:$B$1000)/((MAESTRO!$B$3:$B$1000="PROVEEDORES")*(UPPER(MAESTRO!$L$3:$L$1000)="CONFIRMADO")),ROWS($A$3:A195))),"")</f>
        <v/>
      </c>
      <c r="V195" s="10" t="str">
        <f ca="1">IFERROR(INDEX(MAESTRO!V:V,_xludf.AGGREGATE(15,6,ROW(MAESTRO!$B$3:$B$1000)/((MAESTRO!$B$3:$B$1000="PROVEEDORES")*(UPPER(MAESTRO!$L$3:$L$1000)="CONFIRMADO")),ROWS($A$3:A195))),"")</f>
        <v/>
      </c>
      <c r="W195" s="10" t="str">
        <f ca="1">IFERROR(INDEX(MAESTRO!W:W,_xludf.AGGREGATE(15,6,ROW(MAESTRO!$B$3:$B$1000)/((MAESTRO!$B$3:$B$1000="PROVEEDORES")*(UPPER(MAESTRO!$L$3:$L$1000)="CONFIRMADO")),ROWS($A$3:A195))),"")</f>
        <v/>
      </c>
      <c r="X195" s="10" t="str">
        <f ca="1">IFERROR(INDEX(MAESTRO!X:X,_xludf.AGGREGATE(15,6,ROW(MAESTRO!$B$3:$B$1000)/((MAESTRO!$B$3:$B$1000="PROVEEDORES")*(UPPER(MAESTRO!$L$3:$L$1000)="CONFIRMADO")),ROWS($A$3:A195))),"")</f>
        <v/>
      </c>
    </row>
    <row r="196" spans="1:24" ht="22.05" customHeight="1">
      <c r="A196" s="24" t="str">
        <f ca="1">IFERROR(INDEX(MAESTRO!A:A,_xludf.AGGREGATE(15,6,ROW(MAESTRO!$B$3:$B$1000)/((MAESTRO!$B$3:$B$1000="PROVEEDORES")*(UPPER(MAESTRO!$L$3:$L$1000)="CONFIRMADO")),ROWS($A$3:A196))),"")</f>
        <v/>
      </c>
      <c r="B196" s="24" t="str">
        <f ca="1">IFERROR(INDEX(MAESTRO!B:B,_xludf.AGGREGATE(15,6,ROW(MAESTRO!$B$3:$B$1000)/((MAESTRO!$B$3:$B$1000="PROVEEDORES")*(UPPER(MAESTRO!$L$3:$L$1000)="CONFIRMADO")),ROWS($A$3:A196))),"")</f>
        <v/>
      </c>
      <c r="C196" s="24" t="str">
        <f ca="1">IFERROR(INDEX(MAESTRO!C:C,_xludf.AGGREGATE(15,6,ROW(MAESTRO!$B$3:$B$1000)/((MAESTRO!$B$3:$B$1000="PROVEEDORES")*(UPPER(MAESTRO!$L$3:$L$1000)="CONFIRMADO")),ROWS($A$3:A196))),"")</f>
        <v/>
      </c>
      <c r="D196" s="24" t="str">
        <f ca="1">IFERROR(INDEX(MAESTRO!D:D,_xludf.AGGREGATE(15,6,ROW(MAESTRO!$B$3:$B$1000)/((MAESTRO!$B$3:$B$1000="PROVEEDORES")*(UPPER(MAESTRO!$L$3:$L$1000)="CONFIRMADO")),ROWS($A$3:A196))),"")</f>
        <v/>
      </c>
      <c r="E196" s="24" t="str">
        <f ca="1">IFERROR(INDEX(MAESTRO!E:E,_xludf.AGGREGATE(15,6,ROW(MAESTRO!$B$3:$B$1000)/((MAESTRO!$B$3:$B$1000="PROVEEDORES")*(UPPER(MAESTRO!$L$3:$L$1000)="CONFIRMADO")),ROWS($A$3:A196))),"")</f>
        <v/>
      </c>
      <c r="F196" s="24" t="str">
        <f ca="1">IFERROR(INDEX(MAESTRO!F:F,_xludf.AGGREGATE(15,6,ROW(MAESTRO!$B$3:$B$1000)/((MAESTRO!$B$3:$B$1000="PROVEEDORES")*(UPPER(MAESTRO!$L$3:$L$1000)="CONFIRMADO")),ROWS($A$3:A196))),"")</f>
        <v/>
      </c>
      <c r="G196" s="24" t="str">
        <f ca="1">IFERROR(INDEX(MAESTRO!G:G,_xludf.AGGREGATE(15,6,ROW(MAESTRO!$B$3:$B$1000)/((MAESTRO!$B$3:$B$1000="PROVEEDORES")*(UPPER(MAESTRO!$L$3:$L$1000)="CONFIRMADO")),ROWS($A$3:A196))),"")</f>
        <v/>
      </c>
      <c r="H196" s="24" t="str">
        <f ca="1">IFERROR(INDEX(MAESTRO!H:H,_xludf.AGGREGATE(15,6,ROW(MAESTRO!$B$3:$B$1000)/((MAESTRO!$B$3:$B$1000="PROVEEDORES")*(UPPER(MAESTRO!$L$3:$L$1000)="CONFIRMADO")),ROWS($A$3:A196))),"")</f>
        <v/>
      </c>
      <c r="I196" s="24" t="str">
        <f ca="1">IFERROR(INDEX(MAESTRO!I:I,_xludf.AGGREGATE(15,6,ROW(MAESTRO!$B$3:$B$1000)/((MAESTRO!$B$3:$B$1000="PROVEEDORES")*(UPPER(MAESTRO!$L$3:$L$1000)="CONFIRMADO")),ROWS($A$3:A196))),"")</f>
        <v/>
      </c>
      <c r="J196" s="24" t="str">
        <f ca="1">IFERROR(INDEX(MAESTRO!J:J,_xludf.AGGREGATE(15,6,ROW(MAESTRO!$B$3:$B$1000)/((MAESTRO!$B$3:$B$1000="PROVEEDORES")*(UPPER(MAESTRO!$L$3:$L$1000)="CONFIRMADO")),ROWS($A$3:A196))),"")</f>
        <v/>
      </c>
      <c r="K196" s="24" t="str">
        <f ca="1">IFERROR(INDEX(MAESTRO!K:K,_xludf.AGGREGATE(15,6,ROW(MAESTRO!$B$3:$B$1000)/((MAESTRO!$B$3:$B$1000="PROVEEDORES")*(UPPER(MAESTRO!$L$3:$L$1000)="CONFIRMADO")),ROWS($A$3:A196))),"")</f>
        <v/>
      </c>
      <c r="L196" s="24" t="str">
        <f ca="1">IFERROR(INDEX(MAESTRO!L:L,_xludf.AGGREGATE(15,6,ROW(MAESTRO!$B$3:$B$1000)/((MAESTRO!$B$3:$B$1000="PROVEEDORES")*(UPPER(MAESTRO!$L$3:$L$1000)="CONFIRMADO")),ROWS($A$3:A196))),"")</f>
        <v/>
      </c>
      <c r="M196" s="24" t="str">
        <f ca="1">IFERROR(INDEX(MAESTRO!M:M,_xludf.AGGREGATE(15,6,ROW(MAESTRO!$B$3:$B$1000)/((MAESTRO!$B$3:$B$1000="PROVEEDORES")*(UPPER(MAESTRO!$L$3:$L$1000)="CONFIRMADO")),ROWS($A$3:A196))),"")</f>
        <v/>
      </c>
      <c r="N196" s="24" t="str">
        <f ca="1">IFERROR(INDEX(MAESTRO!N:N,_xludf.AGGREGATE(15,6,ROW(MAESTRO!$B$3:$B$1000)/((MAESTRO!$B$3:$B$1000="PROVEEDORES")*(UPPER(MAESTRO!$L$3:$L$1000)="CONFIRMADO")),ROWS($A$3:A196))),"")</f>
        <v/>
      </c>
      <c r="O196" s="24" t="str">
        <f ca="1">IFERROR(INDEX(MAESTRO!O:O,_xludf.AGGREGATE(15,6,ROW(MAESTRO!$B$3:$B$1000)/((MAESTRO!$B$3:$B$1000="PROVEEDORES")*(UPPER(MAESTRO!$L$3:$L$1000)="CONFIRMADO")),ROWS($A$3:A196))),"")</f>
        <v/>
      </c>
      <c r="P196" s="24" t="str">
        <f ca="1">IFERROR(INDEX(MAESTRO!P:P,_xludf.AGGREGATE(15,6,ROW(MAESTRO!$B$3:$B$1000)/((MAESTRO!$B$3:$B$1000="PROVEEDORES")*(UPPER(MAESTRO!$L$3:$L$1000)="CONFIRMADO")),ROWS($A$3:A196))),"")</f>
        <v/>
      </c>
      <c r="Q196" s="24" t="str">
        <f ca="1">IFERROR(INDEX(MAESTRO!Q:Q,_xludf.AGGREGATE(15,6,ROW(MAESTRO!$B$3:$B$1000)/((MAESTRO!$B$3:$B$1000="PROVEEDORES")*(UPPER(MAESTRO!$L$3:$L$1000)="CONFIRMADO")),ROWS($A$3:A196))),"")</f>
        <v/>
      </c>
      <c r="R196" s="24" t="str">
        <f ca="1">IFERROR(INDEX(MAESTRO!R:R,_xludf.AGGREGATE(15,6,ROW(MAESTRO!$B$3:$B$1000)/((MAESTRO!$B$3:$B$1000="PROVEEDORES")*(UPPER(MAESTRO!$L$3:$L$1000)="CONFIRMADO")),ROWS($A$3:A196))),"")</f>
        <v/>
      </c>
      <c r="S196" s="24" t="str">
        <f ca="1">IFERROR(INDEX(MAESTRO!S:S,_xludf.AGGREGATE(15,6,ROW(MAESTRO!$B$3:$B$1000)/((MAESTRO!$B$3:$B$1000="PROVEEDORES")*(UPPER(MAESTRO!$L$3:$L$1000)="CONFIRMADO")),ROWS($A$3:A196))),"")</f>
        <v/>
      </c>
      <c r="T196" s="24" t="str">
        <f ca="1">IFERROR(INDEX(MAESTRO!T:T,_xludf.AGGREGATE(15,6,ROW(MAESTRO!$B$3:$B$1000)/((MAESTRO!$B$3:$B$1000="PROVEEDORES")*(UPPER(MAESTRO!$L$3:$L$1000)="CONFIRMADO")),ROWS($A$3:A196))),"")</f>
        <v/>
      </c>
      <c r="U196" s="24" t="str">
        <f ca="1">IFERROR(INDEX(MAESTRO!U:U,_xludf.AGGREGATE(15,6,ROW(MAESTRO!$B$3:$B$1000)/((MAESTRO!$B$3:$B$1000="PROVEEDORES")*(UPPER(MAESTRO!$L$3:$L$1000)="CONFIRMADO")),ROWS($A$3:A196))),"")</f>
        <v/>
      </c>
      <c r="V196" s="24" t="str">
        <f ca="1">IFERROR(INDEX(MAESTRO!V:V,_xludf.AGGREGATE(15,6,ROW(MAESTRO!$B$3:$B$1000)/((MAESTRO!$B$3:$B$1000="PROVEEDORES")*(UPPER(MAESTRO!$L$3:$L$1000)="CONFIRMADO")),ROWS($A$3:A196))),"")</f>
        <v/>
      </c>
      <c r="W196" s="24" t="str">
        <f ca="1">IFERROR(INDEX(MAESTRO!W:W,_xludf.AGGREGATE(15,6,ROW(MAESTRO!$B$3:$B$1000)/((MAESTRO!$B$3:$B$1000="PROVEEDORES")*(UPPER(MAESTRO!$L$3:$L$1000)="CONFIRMADO")),ROWS($A$3:A196))),"")</f>
        <v/>
      </c>
      <c r="X196" s="24" t="str">
        <f ca="1">IFERROR(INDEX(MAESTRO!X:X,_xludf.AGGREGATE(15,6,ROW(MAESTRO!$B$3:$B$1000)/((MAESTRO!$B$3:$B$1000="PROVEEDORES")*(UPPER(MAESTRO!$L$3:$L$1000)="CONFIRMADO")),ROWS($A$3:A196))),"")</f>
        <v/>
      </c>
    </row>
    <row r="197" spans="1:24" ht="22.05" customHeight="1">
      <c r="A197" s="10" t="str">
        <f ca="1">IFERROR(INDEX(MAESTRO!A:A,_xludf.AGGREGATE(15,6,ROW(MAESTRO!$B$3:$B$1000)/((MAESTRO!$B$3:$B$1000="PROVEEDORES")*(UPPER(MAESTRO!$L$3:$L$1000)="CONFIRMADO")),ROWS($A$3:A197))),"")</f>
        <v/>
      </c>
      <c r="B197" s="10" t="str">
        <f ca="1">IFERROR(INDEX(MAESTRO!B:B,_xludf.AGGREGATE(15,6,ROW(MAESTRO!$B$3:$B$1000)/((MAESTRO!$B$3:$B$1000="PROVEEDORES")*(UPPER(MAESTRO!$L$3:$L$1000)="CONFIRMADO")),ROWS($A$3:A197))),"")</f>
        <v/>
      </c>
      <c r="C197" s="10" t="str">
        <f ca="1">IFERROR(INDEX(MAESTRO!C:C,_xludf.AGGREGATE(15,6,ROW(MAESTRO!$B$3:$B$1000)/((MAESTRO!$B$3:$B$1000="PROVEEDORES")*(UPPER(MAESTRO!$L$3:$L$1000)="CONFIRMADO")),ROWS($A$3:A197))),"")</f>
        <v/>
      </c>
      <c r="D197" s="10" t="str">
        <f ca="1">IFERROR(INDEX(MAESTRO!D:D,_xludf.AGGREGATE(15,6,ROW(MAESTRO!$B$3:$B$1000)/((MAESTRO!$B$3:$B$1000="PROVEEDORES")*(UPPER(MAESTRO!$L$3:$L$1000)="CONFIRMADO")),ROWS($A$3:A197))),"")</f>
        <v/>
      </c>
      <c r="E197" s="10" t="str">
        <f ca="1">IFERROR(INDEX(MAESTRO!E:E,_xludf.AGGREGATE(15,6,ROW(MAESTRO!$B$3:$B$1000)/((MAESTRO!$B$3:$B$1000="PROVEEDORES")*(UPPER(MAESTRO!$L$3:$L$1000)="CONFIRMADO")),ROWS($A$3:A197))),"")</f>
        <v/>
      </c>
      <c r="F197" s="10" t="str">
        <f ca="1">IFERROR(INDEX(MAESTRO!F:F,_xludf.AGGREGATE(15,6,ROW(MAESTRO!$B$3:$B$1000)/((MAESTRO!$B$3:$B$1000="PROVEEDORES")*(UPPER(MAESTRO!$L$3:$L$1000)="CONFIRMADO")),ROWS($A$3:A197))),"")</f>
        <v/>
      </c>
      <c r="G197" s="10" t="str">
        <f ca="1">IFERROR(INDEX(MAESTRO!G:G,_xludf.AGGREGATE(15,6,ROW(MAESTRO!$B$3:$B$1000)/((MAESTRO!$B$3:$B$1000="PROVEEDORES")*(UPPER(MAESTRO!$L$3:$L$1000)="CONFIRMADO")),ROWS($A$3:A197))),"")</f>
        <v/>
      </c>
      <c r="H197" s="10" t="str">
        <f ca="1">IFERROR(INDEX(MAESTRO!H:H,_xludf.AGGREGATE(15,6,ROW(MAESTRO!$B$3:$B$1000)/((MAESTRO!$B$3:$B$1000="PROVEEDORES")*(UPPER(MAESTRO!$L$3:$L$1000)="CONFIRMADO")),ROWS($A$3:A197))),"")</f>
        <v/>
      </c>
      <c r="I197" s="10" t="str">
        <f ca="1">IFERROR(INDEX(MAESTRO!I:I,_xludf.AGGREGATE(15,6,ROW(MAESTRO!$B$3:$B$1000)/((MAESTRO!$B$3:$B$1000="PROVEEDORES")*(UPPER(MAESTRO!$L$3:$L$1000)="CONFIRMADO")),ROWS($A$3:A197))),"")</f>
        <v/>
      </c>
      <c r="J197" s="10" t="str">
        <f ca="1">IFERROR(INDEX(MAESTRO!J:J,_xludf.AGGREGATE(15,6,ROW(MAESTRO!$B$3:$B$1000)/((MAESTRO!$B$3:$B$1000="PROVEEDORES")*(UPPER(MAESTRO!$L$3:$L$1000)="CONFIRMADO")),ROWS($A$3:A197))),"")</f>
        <v/>
      </c>
      <c r="K197" s="10" t="str">
        <f ca="1">IFERROR(INDEX(MAESTRO!K:K,_xludf.AGGREGATE(15,6,ROW(MAESTRO!$B$3:$B$1000)/((MAESTRO!$B$3:$B$1000="PROVEEDORES")*(UPPER(MAESTRO!$L$3:$L$1000)="CONFIRMADO")),ROWS($A$3:A197))),"")</f>
        <v/>
      </c>
      <c r="L197" s="10" t="str">
        <f ca="1">IFERROR(INDEX(MAESTRO!L:L,_xludf.AGGREGATE(15,6,ROW(MAESTRO!$B$3:$B$1000)/((MAESTRO!$B$3:$B$1000="PROVEEDORES")*(UPPER(MAESTRO!$L$3:$L$1000)="CONFIRMADO")),ROWS($A$3:A197))),"")</f>
        <v/>
      </c>
      <c r="M197" s="10" t="str">
        <f ca="1">IFERROR(INDEX(MAESTRO!M:M,_xludf.AGGREGATE(15,6,ROW(MAESTRO!$B$3:$B$1000)/((MAESTRO!$B$3:$B$1000="PROVEEDORES")*(UPPER(MAESTRO!$L$3:$L$1000)="CONFIRMADO")),ROWS($A$3:A197))),"")</f>
        <v/>
      </c>
      <c r="N197" s="10" t="str">
        <f ca="1">IFERROR(INDEX(MAESTRO!N:N,_xludf.AGGREGATE(15,6,ROW(MAESTRO!$B$3:$B$1000)/((MAESTRO!$B$3:$B$1000="PROVEEDORES")*(UPPER(MAESTRO!$L$3:$L$1000)="CONFIRMADO")),ROWS($A$3:A197))),"")</f>
        <v/>
      </c>
      <c r="O197" s="10" t="str">
        <f ca="1">IFERROR(INDEX(MAESTRO!O:O,_xludf.AGGREGATE(15,6,ROW(MAESTRO!$B$3:$B$1000)/((MAESTRO!$B$3:$B$1000="PROVEEDORES")*(UPPER(MAESTRO!$L$3:$L$1000)="CONFIRMADO")),ROWS($A$3:A197))),"")</f>
        <v/>
      </c>
      <c r="P197" s="10" t="str">
        <f ca="1">IFERROR(INDEX(MAESTRO!P:P,_xludf.AGGREGATE(15,6,ROW(MAESTRO!$B$3:$B$1000)/((MAESTRO!$B$3:$B$1000="PROVEEDORES")*(UPPER(MAESTRO!$L$3:$L$1000)="CONFIRMADO")),ROWS($A$3:A197))),"")</f>
        <v/>
      </c>
      <c r="Q197" s="10" t="str">
        <f ca="1">IFERROR(INDEX(MAESTRO!Q:Q,_xludf.AGGREGATE(15,6,ROW(MAESTRO!$B$3:$B$1000)/((MAESTRO!$B$3:$B$1000="PROVEEDORES")*(UPPER(MAESTRO!$L$3:$L$1000)="CONFIRMADO")),ROWS($A$3:A197))),"")</f>
        <v/>
      </c>
      <c r="R197" s="10" t="str">
        <f ca="1">IFERROR(INDEX(MAESTRO!R:R,_xludf.AGGREGATE(15,6,ROW(MAESTRO!$B$3:$B$1000)/((MAESTRO!$B$3:$B$1000="PROVEEDORES")*(UPPER(MAESTRO!$L$3:$L$1000)="CONFIRMADO")),ROWS($A$3:A197))),"")</f>
        <v/>
      </c>
      <c r="S197" s="10" t="str">
        <f ca="1">IFERROR(INDEX(MAESTRO!S:S,_xludf.AGGREGATE(15,6,ROW(MAESTRO!$B$3:$B$1000)/((MAESTRO!$B$3:$B$1000="PROVEEDORES")*(UPPER(MAESTRO!$L$3:$L$1000)="CONFIRMADO")),ROWS($A$3:A197))),"")</f>
        <v/>
      </c>
      <c r="T197" s="10" t="str">
        <f ca="1">IFERROR(INDEX(MAESTRO!T:T,_xludf.AGGREGATE(15,6,ROW(MAESTRO!$B$3:$B$1000)/((MAESTRO!$B$3:$B$1000="PROVEEDORES")*(UPPER(MAESTRO!$L$3:$L$1000)="CONFIRMADO")),ROWS($A$3:A197))),"")</f>
        <v/>
      </c>
      <c r="U197" s="10" t="str">
        <f ca="1">IFERROR(INDEX(MAESTRO!U:U,_xludf.AGGREGATE(15,6,ROW(MAESTRO!$B$3:$B$1000)/((MAESTRO!$B$3:$B$1000="PROVEEDORES")*(UPPER(MAESTRO!$L$3:$L$1000)="CONFIRMADO")),ROWS($A$3:A197))),"")</f>
        <v/>
      </c>
      <c r="V197" s="10" t="str">
        <f ca="1">IFERROR(INDEX(MAESTRO!V:V,_xludf.AGGREGATE(15,6,ROW(MAESTRO!$B$3:$B$1000)/((MAESTRO!$B$3:$B$1000="PROVEEDORES")*(UPPER(MAESTRO!$L$3:$L$1000)="CONFIRMADO")),ROWS($A$3:A197))),"")</f>
        <v/>
      </c>
      <c r="W197" s="10" t="str">
        <f ca="1">IFERROR(INDEX(MAESTRO!W:W,_xludf.AGGREGATE(15,6,ROW(MAESTRO!$B$3:$B$1000)/((MAESTRO!$B$3:$B$1000="PROVEEDORES")*(UPPER(MAESTRO!$L$3:$L$1000)="CONFIRMADO")),ROWS($A$3:A197))),"")</f>
        <v/>
      </c>
      <c r="X197" s="10" t="str">
        <f ca="1">IFERROR(INDEX(MAESTRO!X:X,_xludf.AGGREGATE(15,6,ROW(MAESTRO!$B$3:$B$1000)/((MAESTRO!$B$3:$B$1000="PROVEEDORES")*(UPPER(MAESTRO!$L$3:$L$1000)="CONFIRMADO")),ROWS($A$3:A197))),"")</f>
        <v/>
      </c>
    </row>
    <row r="198" spans="1:24" ht="22.05" customHeight="1">
      <c r="A198" s="24" t="str">
        <f ca="1">IFERROR(INDEX(MAESTRO!A:A,_xludf.AGGREGATE(15,6,ROW(MAESTRO!$B$3:$B$1000)/((MAESTRO!$B$3:$B$1000="PROVEEDORES")*(UPPER(MAESTRO!$L$3:$L$1000)="CONFIRMADO")),ROWS($A$3:A198))),"")</f>
        <v/>
      </c>
      <c r="B198" s="24" t="str">
        <f ca="1">IFERROR(INDEX(MAESTRO!B:B,_xludf.AGGREGATE(15,6,ROW(MAESTRO!$B$3:$B$1000)/((MAESTRO!$B$3:$B$1000="PROVEEDORES")*(UPPER(MAESTRO!$L$3:$L$1000)="CONFIRMADO")),ROWS($A$3:A198))),"")</f>
        <v/>
      </c>
      <c r="C198" s="24" t="str">
        <f ca="1">IFERROR(INDEX(MAESTRO!C:C,_xludf.AGGREGATE(15,6,ROW(MAESTRO!$B$3:$B$1000)/((MAESTRO!$B$3:$B$1000="PROVEEDORES")*(UPPER(MAESTRO!$L$3:$L$1000)="CONFIRMADO")),ROWS($A$3:A198))),"")</f>
        <v/>
      </c>
      <c r="D198" s="24" t="str">
        <f ca="1">IFERROR(INDEX(MAESTRO!D:D,_xludf.AGGREGATE(15,6,ROW(MAESTRO!$B$3:$B$1000)/((MAESTRO!$B$3:$B$1000="PROVEEDORES")*(UPPER(MAESTRO!$L$3:$L$1000)="CONFIRMADO")),ROWS($A$3:A198))),"")</f>
        <v/>
      </c>
      <c r="E198" s="24" t="str">
        <f ca="1">IFERROR(INDEX(MAESTRO!E:E,_xludf.AGGREGATE(15,6,ROW(MAESTRO!$B$3:$B$1000)/((MAESTRO!$B$3:$B$1000="PROVEEDORES")*(UPPER(MAESTRO!$L$3:$L$1000)="CONFIRMADO")),ROWS($A$3:A198))),"")</f>
        <v/>
      </c>
      <c r="F198" s="24" t="str">
        <f ca="1">IFERROR(INDEX(MAESTRO!F:F,_xludf.AGGREGATE(15,6,ROW(MAESTRO!$B$3:$B$1000)/((MAESTRO!$B$3:$B$1000="PROVEEDORES")*(UPPER(MAESTRO!$L$3:$L$1000)="CONFIRMADO")),ROWS($A$3:A198))),"")</f>
        <v/>
      </c>
      <c r="G198" s="24" t="str">
        <f ca="1">IFERROR(INDEX(MAESTRO!G:G,_xludf.AGGREGATE(15,6,ROW(MAESTRO!$B$3:$B$1000)/((MAESTRO!$B$3:$B$1000="PROVEEDORES")*(UPPER(MAESTRO!$L$3:$L$1000)="CONFIRMADO")),ROWS($A$3:A198))),"")</f>
        <v/>
      </c>
      <c r="H198" s="24" t="str">
        <f ca="1">IFERROR(INDEX(MAESTRO!H:H,_xludf.AGGREGATE(15,6,ROW(MAESTRO!$B$3:$B$1000)/((MAESTRO!$B$3:$B$1000="PROVEEDORES")*(UPPER(MAESTRO!$L$3:$L$1000)="CONFIRMADO")),ROWS($A$3:A198))),"")</f>
        <v/>
      </c>
      <c r="I198" s="24" t="str">
        <f ca="1">IFERROR(INDEX(MAESTRO!I:I,_xludf.AGGREGATE(15,6,ROW(MAESTRO!$B$3:$B$1000)/((MAESTRO!$B$3:$B$1000="PROVEEDORES")*(UPPER(MAESTRO!$L$3:$L$1000)="CONFIRMADO")),ROWS($A$3:A198))),"")</f>
        <v/>
      </c>
      <c r="J198" s="24" t="str">
        <f ca="1">IFERROR(INDEX(MAESTRO!J:J,_xludf.AGGREGATE(15,6,ROW(MAESTRO!$B$3:$B$1000)/((MAESTRO!$B$3:$B$1000="PROVEEDORES")*(UPPER(MAESTRO!$L$3:$L$1000)="CONFIRMADO")),ROWS($A$3:A198))),"")</f>
        <v/>
      </c>
      <c r="K198" s="24" t="str">
        <f ca="1">IFERROR(INDEX(MAESTRO!K:K,_xludf.AGGREGATE(15,6,ROW(MAESTRO!$B$3:$B$1000)/((MAESTRO!$B$3:$B$1000="PROVEEDORES")*(UPPER(MAESTRO!$L$3:$L$1000)="CONFIRMADO")),ROWS($A$3:A198))),"")</f>
        <v/>
      </c>
      <c r="L198" s="24" t="str">
        <f ca="1">IFERROR(INDEX(MAESTRO!L:L,_xludf.AGGREGATE(15,6,ROW(MAESTRO!$B$3:$B$1000)/((MAESTRO!$B$3:$B$1000="PROVEEDORES")*(UPPER(MAESTRO!$L$3:$L$1000)="CONFIRMADO")),ROWS($A$3:A198))),"")</f>
        <v/>
      </c>
      <c r="M198" s="24" t="str">
        <f ca="1">IFERROR(INDEX(MAESTRO!M:M,_xludf.AGGREGATE(15,6,ROW(MAESTRO!$B$3:$B$1000)/((MAESTRO!$B$3:$B$1000="PROVEEDORES")*(UPPER(MAESTRO!$L$3:$L$1000)="CONFIRMADO")),ROWS($A$3:A198))),"")</f>
        <v/>
      </c>
      <c r="N198" s="24" t="str">
        <f ca="1">IFERROR(INDEX(MAESTRO!N:N,_xludf.AGGREGATE(15,6,ROW(MAESTRO!$B$3:$B$1000)/((MAESTRO!$B$3:$B$1000="PROVEEDORES")*(UPPER(MAESTRO!$L$3:$L$1000)="CONFIRMADO")),ROWS($A$3:A198))),"")</f>
        <v/>
      </c>
      <c r="O198" s="24" t="str">
        <f ca="1">IFERROR(INDEX(MAESTRO!O:O,_xludf.AGGREGATE(15,6,ROW(MAESTRO!$B$3:$B$1000)/((MAESTRO!$B$3:$B$1000="PROVEEDORES")*(UPPER(MAESTRO!$L$3:$L$1000)="CONFIRMADO")),ROWS($A$3:A198))),"")</f>
        <v/>
      </c>
      <c r="P198" s="24" t="str">
        <f ca="1">IFERROR(INDEX(MAESTRO!P:P,_xludf.AGGREGATE(15,6,ROW(MAESTRO!$B$3:$B$1000)/((MAESTRO!$B$3:$B$1000="PROVEEDORES")*(UPPER(MAESTRO!$L$3:$L$1000)="CONFIRMADO")),ROWS($A$3:A198))),"")</f>
        <v/>
      </c>
      <c r="Q198" s="24" t="str">
        <f ca="1">IFERROR(INDEX(MAESTRO!Q:Q,_xludf.AGGREGATE(15,6,ROW(MAESTRO!$B$3:$B$1000)/((MAESTRO!$B$3:$B$1000="PROVEEDORES")*(UPPER(MAESTRO!$L$3:$L$1000)="CONFIRMADO")),ROWS($A$3:A198))),"")</f>
        <v/>
      </c>
      <c r="R198" s="24" t="str">
        <f ca="1">IFERROR(INDEX(MAESTRO!R:R,_xludf.AGGREGATE(15,6,ROW(MAESTRO!$B$3:$B$1000)/((MAESTRO!$B$3:$B$1000="PROVEEDORES")*(UPPER(MAESTRO!$L$3:$L$1000)="CONFIRMADO")),ROWS($A$3:A198))),"")</f>
        <v/>
      </c>
      <c r="S198" s="24" t="str">
        <f ca="1">IFERROR(INDEX(MAESTRO!S:S,_xludf.AGGREGATE(15,6,ROW(MAESTRO!$B$3:$B$1000)/((MAESTRO!$B$3:$B$1000="PROVEEDORES")*(UPPER(MAESTRO!$L$3:$L$1000)="CONFIRMADO")),ROWS($A$3:A198))),"")</f>
        <v/>
      </c>
      <c r="T198" s="24" t="str">
        <f ca="1">IFERROR(INDEX(MAESTRO!T:T,_xludf.AGGREGATE(15,6,ROW(MAESTRO!$B$3:$B$1000)/((MAESTRO!$B$3:$B$1000="PROVEEDORES")*(UPPER(MAESTRO!$L$3:$L$1000)="CONFIRMADO")),ROWS($A$3:A198))),"")</f>
        <v/>
      </c>
      <c r="U198" s="24" t="str">
        <f ca="1">IFERROR(INDEX(MAESTRO!U:U,_xludf.AGGREGATE(15,6,ROW(MAESTRO!$B$3:$B$1000)/((MAESTRO!$B$3:$B$1000="PROVEEDORES")*(UPPER(MAESTRO!$L$3:$L$1000)="CONFIRMADO")),ROWS($A$3:A198))),"")</f>
        <v/>
      </c>
      <c r="V198" s="24" t="str">
        <f ca="1">IFERROR(INDEX(MAESTRO!V:V,_xludf.AGGREGATE(15,6,ROW(MAESTRO!$B$3:$B$1000)/((MAESTRO!$B$3:$B$1000="PROVEEDORES")*(UPPER(MAESTRO!$L$3:$L$1000)="CONFIRMADO")),ROWS($A$3:A198))),"")</f>
        <v/>
      </c>
      <c r="W198" s="24" t="str">
        <f ca="1">IFERROR(INDEX(MAESTRO!W:W,_xludf.AGGREGATE(15,6,ROW(MAESTRO!$B$3:$B$1000)/((MAESTRO!$B$3:$B$1000="PROVEEDORES")*(UPPER(MAESTRO!$L$3:$L$1000)="CONFIRMADO")),ROWS($A$3:A198))),"")</f>
        <v/>
      </c>
      <c r="X198" s="24" t="str">
        <f ca="1">IFERROR(INDEX(MAESTRO!X:X,_xludf.AGGREGATE(15,6,ROW(MAESTRO!$B$3:$B$1000)/((MAESTRO!$B$3:$B$1000="PROVEEDORES")*(UPPER(MAESTRO!$L$3:$L$1000)="CONFIRMADO")),ROWS($A$3:A198))),"")</f>
        <v/>
      </c>
    </row>
    <row r="199" spans="1:24" ht="22.05" customHeight="1">
      <c r="A199" s="10" t="str">
        <f ca="1">IFERROR(INDEX(MAESTRO!A:A,_xludf.AGGREGATE(15,6,ROW(MAESTRO!$B$3:$B$1000)/((MAESTRO!$B$3:$B$1000="PROVEEDORES")*(UPPER(MAESTRO!$L$3:$L$1000)="CONFIRMADO")),ROWS($A$3:A199))),"")</f>
        <v/>
      </c>
      <c r="B199" s="10" t="str">
        <f ca="1">IFERROR(INDEX(MAESTRO!B:B,_xludf.AGGREGATE(15,6,ROW(MAESTRO!$B$3:$B$1000)/((MAESTRO!$B$3:$B$1000="PROVEEDORES")*(UPPER(MAESTRO!$L$3:$L$1000)="CONFIRMADO")),ROWS($A$3:A199))),"")</f>
        <v/>
      </c>
      <c r="C199" s="10" t="str">
        <f ca="1">IFERROR(INDEX(MAESTRO!C:C,_xludf.AGGREGATE(15,6,ROW(MAESTRO!$B$3:$B$1000)/((MAESTRO!$B$3:$B$1000="PROVEEDORES")*(UPPER(MAESTRO!$L$3:$L$1000)="CONFIRMADO")),ROWS($A$3:A199))),"")</f>
        <v/>
      </c>
      <c r="D199" s="10" t="str">
        <f ca="1">IFERROR(INDEX(MAESTRO!D:D,_xludf.AGGREGATE(15,6,ROW(MAESTRO!$B$3:$B$1000)/((MAESTRO!$B$3:$B$1000="PROVEEDORES")*(UPPER(MAESTRO!$L$3:$L$1000)="CONFIRMADO")),ROWS($A$3:A199))),"")</f>
        <v/>
      </c>
      <c r="E199" s="10" t="str">
        <f ca="1">IFERROR(INDEX(MAESTRO!E:E,_xludf.AGGREGATE(15,6,ROW(MAESTRO!$B$3:$B$1000)/((MAESTRO!$B$3:$B$1000="PROVEEDORES")*(UPPER(MAESTRO!$L$3:$L$1000)="CONFIRMADO")),ROWS($A$3:A199))),"")</f>
        <v/>
      </c>
      <c r="F199" s="10" t="str">
        <f ca="1">IFERROR(INDEX(MAESTRO!F:F,_xludf.AGGREGATE(15,6,ROW(MAESTRO!$B$3:$B$1000)/((MAESTRO!$B$3:$B$1000="PROVEEDORES")*(UPPER(MAESTRO!$L$3:$L$1000)="CONFIRMADO")),ROWS($A$3:A199))),"")</f>
        <v/>
      </c>
      <c r="G199" s="10" t="str">
        <f ca="1">IFERROR(INDEX(MAESTRO!G:G,_xludf.AGGREGATE(15,6,ROW(MAESTRO!$B$3:$B$1000)/((MAESTRO!$B$3:$B$1000="PROVEEDORES")*(UPPER(MAESTRO!$L$3:$L$1000)="CONFIRMADO")),ROWS($A$3:A199))),"")</f>
        <v/>
      </c>
      <c r="H199" s="10" t="str">
        <f ca="1">IFERROR(INDEX(MAESTRO!H:H,_xludf.AGGREGATE(15,6,ROW(MAESTRO!$B$3:$B$1000)/((MAESTRO!$B$3:$B$1000="PROVEEDORES")*(UPPER(MAESTRO!$L$3:$L$1000)="CONFIRMADO")),ROWS($A$3:A199))),"")</f>
        <v/>
      </c>
      <c r="I199" s="10" t="str">
        <f ca="1">IFERROR(INDEX(MAESTRO!I:I,_xludf.AGGREGATE(15,6,ROW(MAESTRO!$B$3:$B$1000)/((MAESTRO!$B$3:$B$1000="PROVEEDORES")*(UPPER(MAESTRO!$L$3:$L$1000)="CONFIRMADO")),ROWS($A$3:A199))),"")</f>
        <v/>
      </c>
      <c r="J199" s="10" t="str">
        <f ca="1">IFERROR(INDEX(MAESTRO!J:J,_xludf.AGGREGATE(15,6,ROW(MAESTRO!$B$3:$B$1000)/((MAESTRO!$B$3:$B$1000="PROVEEDORES")*(UPPER(MAESTRO!$L$3:$L$1000)="CONFIRMADO")),ROWS($A$3:A199))),"")</f>
        <v/>
      </c>
      <c r="K199" s="10" t="str">
        <f ca="1">IFERROR(INDEX(MAESTRO!K:K,_xludf.AGGREGATE(15,6,ROW(MAESTRO!$B$3:$B$1000)/((MAESTRO!$B$3:$B$1000="PROVEEDORES")*(UPPER(MAESTRO!$L$3:$L$1000)="CONFIRMADO")),ROWS($A$3:A199))),"")</f>
        <v/>
      </c>
      <c r="L199" s="10" t="str">
        <f ca="1">IFERROR(INDEX(MAESTRO!L:L,_xludf.AGGREGATE(15,6,ROW(MAESTRO!$B$3:$B$1000)/((MAESTRO!$B$3:$B$1000="PROVEEDORES")*(UPPER(MAESTRO!$L$3:$L$1000)="CONFIRMADO")),ROWS($A$3:A199))),"")</f>
        <v/>
      </c>
      <c r="M199" s="10" t="str">
        <f ca="1">IFERROR(INDEX(MAESTRO!M:M,_xludf.AGGREGATE(15,6,ROW(MAESTRO!$B$3:$B$1000)/((MAESTRO!$B$3:$B$1000="PROVEEDORES")*(UPPER(MAESTRO!$L$3:$L$1000)="CONFIRMADO")),ROWS($A$3:A199))),"")</f>
        <v/>
      </c>
      <c r="N199" s="10" t="str">
        <f ca="1">IFERROR(INDEX(MAESTRO!N:N,_xludf.AGGREGATE(15,6,ROW(MAESTRO!$B$3:$B$1000)/((MAESTRO!$B$3:$B$1000="PROVEEDORES")*(UPPER(MAESTRO!$L$3:$L$1000)="CONFIRMADO")),ROWS($A$3:A199))),"")</f>
        <v/>
      </c>
      <c r="O199" s="10" t="str">
        <f ca="1">IFERROR(INDEX(MAESTRO!O:O,_xludf.AGGREGATE(15,6,ROW(MAESTRO!$B$3:$B$1000)/((MAESTRO!$B$3:$B$1000="PROVEEDORES")*(UPPER(MAESTRO!$L$3:$L$1000)="CONFIRMADO")),ROWS($A$3:A199))),"")</f>
        <v/>
      </c>
      <c r="P199" s="10" t="str">
        <f ca="1">IFERROR(INDEX(MAESTRO!P:P,_xludf.AGGREGATE(15,6,ROW(MAESTRO!$B$3:$B$1000)/((MAESTRO!$B$3:$B$1000="PROVEEDORES")*(UPPER(MAESTRO!$L$3:$L$1000)="CONFIRMADO")),ROWS($A$3:A199))),"")</f>
        <v/>
      </c>
      <c r="Q199" s="10" t="str">
        <f ca="1">IFERROR(INDEX(MAESTRO!Q:Q,_xludf.AGGREGATE(15,6,ROW(MAESTRO!$B$3:$B$1000)/((MAESTRO!$B$3:$B$1000="PROVEEDORES")*(UPPER(MAESTRO!$L$3:$L$1000)="CONFIRMADO")),ROWS($A$3:A199))),"")</f>
        <v/>
      </c>
      <c r="R199" s="10" t="str">
        <f ca="1">IFERROR(INDEX(MAESTRO!R:R,_xludf.AGGREGATE(15,6,ROW(MAESTRO!$B$3:$B$1000)/((MAESTRO!$B$3:$B$1000="PROVEEDORES")*(UPPER(MAESTRO!$L$3:$L$1000)="CONFIRMADO")),ROWS($A$3:A199))),"")</f>
        <v/>
      </c>
      <c r="S199" s="10" t="str">
        <f ca="1">IFERROR(INDEX(MAESTRO!S:S,_xludf.AGGREGATE(15,6,ROW(MAESTRO!$B$3:$B$1000)/((MAESTRO!$B$3:$B$1000="PROVEEDORES")*(UPPER(MAESTRO!$L$3:$L$1000)="CONFIRMADO")),ROWS($A$3:A199))),"")</f>
        <v/>
      </c>
      <c r="T199" s="10" t="str">
        <f ca="1">IFERROR(INDEX(MAESTRO!T:T,_xludf.AGGREGATE(15,6,ROW(MAESTRO!$B$3:$B$1000)/((MAESTRO!$B$3:$B$1000="PROVEEDORES")*(UPPER(MAESTRO!$L$3:$L$1000)="CONFIRMADO")),ROWS($A$3:A199))),"")</f>
        <v/>
      </c>
      <c r="U199" s="10" t="str">
        <f ca="1">IFERROR(INDEX(MAESTRO!U:U,_xludf.AGGREGATE(15,6,ROW(MAESTRO!$B$3:$B$1000)/((MAESTRO!$B$3:$B$1000="PROVEEDORES")*(UPPER(MAESTRO!$L$3:$L$1000)="CONFIRMADO")),ROWS($A$3:A199))),"")</f>
        <v/>
      </c>
      <c r="V199" s="10" t="str">
        <f ca="1">IFERROR(INDEX(MAESTRO!V:V,_xludf.AGGREGATE(15,6,ROW(MAESTRO!$B$3:$B$1000)/((MAESTRO!$B$3:$B$1000="PROVEEDORES")*(UPPER(MAESTRO!$L$3:$L$1000)="CONFIRMADO")),ROWS($A$3:A199))),"")</f>
        <v/>
      </c>
      <c r="W199" s="10" t="str">
        <f ca="1">IFERROR(INDEX(MAESTRO!W:W,_xludf.AGGREGATE(15,6,ROW(MAESTRO!$B$3:$B$1000)/((MAESTRO!$B$3:$B$1000="PROVEEDORES")*(UPPER(MAESTRO!$L$3:$L$1000)="CONFIRMADO")),ROWS($A$3:A199))),"")</f>
        <v/>
      </c>
      <c r="X199" s="10" t="str">
        <f ca="1">IFERROR(INDEX(MAESTRO!X:X,_xludf.AGGREGATE(15,6,ROW(MAESTRO!$B$3:$B$1000)/((MAESTRO!$B$3:$B$1000="PROVEEDORES")*(UPPER(MAESTRO!$L$3:$L$1000)="CONFIRMADO")),ROWS($A$3:A199))),"")</f>
        <v/>
      </c>
    </row>
    <row r="200" spans="1:24" ht="22.05" customHeight="1">
      <c r="A200" s="24" t="str">
        <f ca="1">IFERROR(INDEX(MAESTRO!A:A,_xludf.AGGREGATE(15,6,ROW(MAESTRO!$B$3:$B$1000)/((MAESTRO!$B$3:$B$1000="PROVEEDORES")*(UPPER(MAESTRO!$L$3:$L$1000)="CONFIRMADO")),ROWS($A$3:A200))),"")</f>
        <v/>
      </c>
      <c r="B200" s="24" t="str">
        <f ca="1">IFERROR(INDEX(MAESTRO!B:B,_xludf.AGGREGATE(15,6,ROW(MAESTRO!$B$3:$B$1000)/((MAESTRO!$B$3:$B$1000="PROVEEDORES")*(UPPER(MAESTRO!$L$3:$L$1000)="CONFIRMADO")),ROWS($A$3:A200))),"")</f>
        <v/>
      </c>
      <c r="C200" s="24" t="str">
        <f ca="1">IFERROR(INDEX(MAESTRO!C:C,_xludf.AGGREGATE(15,6,ROW(MAESTRO!$B$3:$B$1000)/((MAESTRO!$B$3:$B$1000="PROVEEDORES")*(UPPER(MAESTRO!$L$3:$L$1000)="CONFIRMADO")),ROWS($A$3:A200))),"")</f>
        <v/>
      </c>
      <c r="D200" s="24" t="str">
        <f ca="1">IFERROR(INDEX(MAESTRO!D:D,_xludf.AGGREGATE(15,6,ROW(MAESTRO!$B$3:$B$1000)/((MAESTRO!$B$3:$B$1000="PROVEEDORES")*(UPPER(MAESTRO!$L$3:$L$1000)="CONFIRMADO")),ROWS($A$3:A200))),"")</f>
        <v/>
      </c>
      <c r="E200" s="24" t="str">
        <f ca="1">IFERROR(INDEX(MAESTRO!E:E,_xludf.AGGREGATE(15,6,ROW(MAESTRO!$B$3:$B$1000)/((MAESTRO!$B$3:$B$1000="PROVEEDORES")*(UPPER(MAESTRO!$L$3:$L$1000)="CONFIRMADO")),ROWS($A$3:A200))),"")</f>
        <v/>
      </c>
      <c r="F200" s="24" t="str">
        <f ca="1">IFERROR(INDEX(MAESTRO!F:F,_xludf.AGGREGATE(15,6,ROW(MAESTRO!$B$3:$B$1000)/((MAESTRO!$B$3:$B$1000="PROVEEDORES")*(UPPER(MAESTRO!$L$3:$L$1000)="CONFIRMADO")),ROWS($A$3:A200))),"")</f>
        <v/>
      </c>
      <c r="G200" s="24" t="str">
        <f ca="1">IFERROR(INDEX(MAESTRO!G:G,_xludf.AGGREGATE(15,6,ROW(MAESTRO!$B$3:$B$1000)/((MAESTRO!$B$3:$B$1000="PROVEEDORES")*(UPPER(MAESTRO!$L$3:$L$1000)="CONFIRMADO")),ROWS($A$3:A200))),"")</f>
        <v/>
      </c>
      <c r="H200" s="24" t="str">
        <f ca="1">IFERROR(INDEX(MAESTRO!H:H,_xludf.AGGREGATE(15,6,ROW(MAESTRO!$B$3:$B$1000)/((MAESTRO!$B$3:$B$1000="PROVEEDORES")*(UPPER(MAESTRO!$L$3:$L$1000)="CONFIRMADO")),ROWS($A$3:A200))),"")</f>
        <v/>
      </c>
      <c r="I200" s="24" t="str">
        <f ca="1">IFERROR(INDEX(MAESTRO!I:I,_xludf.AGGREGATE(15,6,ROW(MAESTRO!$B$3:$B$1000)/((MAESTRO!$B$3:$B$1000="PROVEEDORES")*(UPPER(MAESTRO!$L$3:$L$1000)="CONFIRMADO")),ROWS($A$3:A200))),"")</f>
        <v/>
      </c>
      <c r="J200" s="24" t="str">
        <f ca="1">IFERROR(INDEX(MAESTRO!J:J,_xludf.AGGREGATE(15,6,ROW(MAESTRO!$B$3:$B$1000)/((MAESTRO!$B$3:$B$1000="PROVEEDORES")*(UPPER(MAESTRO!$L$3:$L$1000)="CONFIRMADO")),ROWS($A$3:A200))),"")</f>
        <v/>
      </c>
      <c r="K200" s="24" t="str">
        <f ca="1">IFERROR(INDEX(MAESTRO!K:K,_xludf.AGGREGATE(15,6,ROW(MAESTRO!$B$3:$B$1000)/((MAESTRO!$B$3:$B$1000="PROVEEDORES")*(UPPER(MAESTRO!$L$3:$L$1000)="CONFIRMADO")),ROWS($A$3:A200))),"")</f>
        <v/>
      </c>
      <c r="L200" s="24" t="str">
        <f ca="1">IFERROR(INDEX(MAESTRO!L:L,_xludf.AGGREGATE(15,6,ROW(MAESTRO!$B$3:$B$1000)/((MAESTRO!$B$3:$B$1000="PROVEEDORES")*(UPPER(MAESTRO!$L$3:$L$1000)="CONFIRMADO")),ROWS($A$3:A200))),"")</f>
        <v/>
      </c>
      <c r="M200" s="24" t="str">
        <f ca="1">IFERROR(INDEX(MAESTRO!M:M,_xludf.AGGREGATE(15,6,ROW(MAESTRO!$B$3:$B$1000)/((MAESTRO!$B$3:$B$1000="PROVEEDORES")*(UPPER(MAESTRO!$L$3:$L$1000)="CONFIRMADO")),ROWS($A$3:A200))),"")</f>
        <v/>
      </c>
      <c r="N200" s="24" t="str">
        <f ca="1">IFERROR(INDEX(MAESTRO!N:N,_xludf.AGGREGATE(15,6,ROW(MAESTRO!$B$3:$B$1000)/((MAESTRO!$B$3:$B$1000="PROVEEDORES")*(UPPER(MAESTRO!$L$3:$L$1000)="CONFIRMADO")),ROWS($A$3:A200))),"")</f>
        <v/>
      </c>
      <c r="O200" s="24" t="str">
        <f ca="1">IFERROR(INDEX(MAESTRO!O:O,_xludf.AGGREGATE(15,6,ROW(MAESTRO!$B$3:$B$1000)/((MAESTRO!$B$3:$B$1000="PROVEEDORES")*(UPPER(MAESTRO!$L$3:$L$1000)="CONFIRMADO")),ROWS($A$3:A200))),"")</f>
        <v/>
      </c>
      <c r="P200" s="24" t="str">
        <f ca="1">IFERROR(INDEX(MAESTRO!P:P,_xludf.AGGREGATE(15,6,ROW(MAESTRO!$B$3:$B$1000)/((MAESTRO!$B$3:$B$1000="PROVEEDORES")*(UPPER(MAESTRO!$L$3:$L$1000)="CONFIRMADO")),ROWS($A$3:A200))),"")</f>
        <v/>
      </c>
      <c r="Q200" s="24" t="str">
        <f ca="1">IFERROR(INDEX(MAESTRO!Q:Q,_xludf.AGGREGATE(15,6,ROW(MAESTRO!$B$3:$B$1000)/((MAESTRO!$B$3:$B$1000="PROVEEDORES")*(UPPER(MAESTRO!$L$3:$L$1000)="CONFIRMADO")),ROWS($A$3:A200))),"")</f>
        <v/>
      </c>
      <c r="R200" s="24" t="str">
        <f ca="1">IFERROR(INDEX(MAESTRO!R:R,_xludf.AGGREGATE(15,6,ROW(MAESTRO!$B$3:$B$1000)/((MAESTRO!$B$3:$B$1000="PROVEEDORES")*(UPPER(MAESTRO!$L$3:$L$1000)="CONFIRMADO")),ROWS($A$3:A200))),"")</f>
        <v/>
      </c>
      <c r="S200" s="24" t="str">
        <f ca="1">IFERROR(INDEX(MAESTRO!S:S,_xludf.AGGREGATE(15,6,ROW(MAESTRO!$B$3:$B$1000)/((MAESTRO!$B$3:$B$1000="PROVEEDORES")*(UPPER(MAESTRO!$L$3:$L$1000)="CONFIRMADO")),ROWS($A$3:A200))),"")</f>
        <v/>
      </c>
      <c r="T200" s="24" t="str">
        <f ca="1">IFERROR(INDEX(MAESTRO!T:T,_xludf.AGGREGATE(15,6,ROW(MAESTRO!$B$3:$B$1000)/((MAESTRO!$B$3:$B$1000="PROVEEDORES")*(UPPER(MAESTRO!$L$3:$L$1000)="CONFIRMADO")),ROWS($A$3:A200))),"")</f>
        <v/>
      </c>
      <c r="U200" s="24" t="str">
        <f ca="1">IFERROR(INDEX(MAESTRO!U:U,_xludf.AGGREGATE(15,6,ROW(MAESTRO!$B$3:$B$1000)/((MAESTRO!$B$3:$B$1000="PROVEEDORES")*(UPPER(MAESTRO!$L$3:$L$1000)="CONFIRMADO")),ROWS($A$3:A200))),"")</f>
        <v/>
      </c>
      <c r="V200" s="24" t="str">
        <f ca="1">IFERROR(INDEX(MAESTRO!V:V,_xludf.AGGREGATE(15,6,ROW(MAESTRO!$B$3:$B$1000)/((MAESTRO!$B$3:$B$1000="PROVEEDORES")*(UPPER(MAESTRO!$L$3:$L$1000)="CONFIRMADO")),ROWS($A$3:A200))),"")</f>
        <v/>
      </c>
      <c r="W200" s="24" t="str">
        <f ca="1">IFERROR(INDEX(MAESTRO!W:W,_xludf.AGGREGATE(15,6,ROW(MAESTRO!$B$3:$B$1000)/((MAESTRO!$B$3:$B$1000="PROVEEDORES")*(UPPER(MAESTRO!$L$3:$L$1000)="CONFIRMADO")),ROWS($A$3:A200))),"")</f>
        <v/>
      </c>
      <c r="X200" s="24" t="str">
        <f ca="1">IFERROR(INDEX(MAESTRO!X:X,_xludf.AGGREGATE(15,6,ROW(MAESTRO!$B$3:$B$1000)/((MAESTRO!$B$3:$B$1000="PROVEEDORES")*(UPPER(MAESTRO!$L$3:$L$1000)="CONFIRMADO")),ROWS($A$3:A200))),"")</f>
        <v/>
      </c>
    </row>
    <row r="201" spans="1:24" ht="22.05" customHeight="1">
      <c r="A201" s="10" t="str">
        <f ca="1">IFERROR(INDEX(MAESTRO!A:A,_xludf.AGGREGATE(15,6,ROW(MAESTRO!$B$3:$B$1000)/((MAESTRO!$B$3:$B$1000="PROVEEDORES")*(UPPER(MAESTRO!$L$3:$L$1000)="CONFIRMADO")),ROWS($A$3:A201))),"")</f>
        <v/>
      </c>
      <c r="B201" s="10" t="str">
        <f ca="1">IFERROR(INDEX(MAESTRO!B:B,_xludf.AGGREGATE(15,6,ROW(MAESTRO!$B$3:$B$1000)/((MAESTRO!$B$3:$B$1000="PROVEEDORES")*(UPPER(MAESTRO!$L$3:$L$1000)="CONFIRMADO")),ROWS($A$3:A201))),"")</f>
        <v/>
      </c>
      <c r="C201" s="10" t="str">
        <f ca="1">IFERROR(INDEX(MAESTRO!C:C,_xludf.AGGREGATE(15,6,ROW(MAESTRO!$B$3:$B$1000)/((MAESTRO!$B$3:$B$1000="PROVEEDORES")*(UPPER(MAESTRO!$L$3:$L$1000)="CONFIRMADO")),ROWS($A$3:A201))),"")</f>
        <v/>
      </c>
      <c r="D201" s="10" t="str">
        <f ca="1">IFERROR(INDEX(MAESTRO!D:D,_xludf.AGGREGATE(15,6,ROW(MAESTRO!$B$3:$B$1000)/((MAESTRO!$B$3:$B$1000="PROVEEDORES")*(UPPER(MAESTRO!$L$3:$L$1000)="CONFIRMADO")),ROWS($A$3:A201))),"")</f>
        <v/>
      </c>
      <c r="E201" s="10" t="str">
        <f ca="1">IFERROR(INDEX(MAESTRO!E:E,_xludf.AGGREGATE(15,6,ROW(MAESTRO!$B$3:$B$1000)/((MAESTRO!$B$3:$B$1000="PROVEEDORES")*(UPPER(MAESTRO!$L$3:$L$1000)="CONFIRMADO")),ROWS($A$3:A201))),"")</f>
        <v/>
      </c>
      <c r="F201" s="10" t="str">
        <f ca="1">IFERROR(INDEX(MAESTRO!F:F,_xludf.AGGREGATE(15,6,ROW(MAESTRO!$B$3:$B$1000)/((MAESTRO!$B$3:$B$1000="PROVEEDORES")*(UPPER(MAESTRO!$L$3:$L$1000)="CONFIRMADO")),ROWS($A$3:A201))),"")</f>
        <v/>
      </c>
      <c r="G201" s="10" t="str">
        <f ca="1">IFERROR(INDEX(MAESTRO!G:G,_xludf.AGGREGATE(15,6,ROW(MAESTRO!$B$3:$B$1000)/((MAESTRO!$B$3:$B$1000="PROVEEDORES")*(UPPER(MAESTRO!$L$3:$L$1000)="CONFIRMADO")),ROWS($A$3:A201))),"")</f>
        <v/>
      </c>
      <c r="H201" s="10" t="str">
        <f ca="1">IFERROR(INDEX(MAESTRO!H:H,_xludf.AGGREGATE(15,6,ROW(MAESTRO!$B$3:$B$1000)/((MAESTRO!$B$3:$B$1000="PROVEEDORES")*(UPPER(MAESTRO!$L$3:$L$1000)="CONFIRMADO")),ROWS($A$3:A201))),"")</f>
        <v/>
      </c>
      <c r="I201" s="10" t="str">
        <f ca="1">IFERROR(INDEX(MAESTRO!I:I,_xludf.AGGREGATE(15,6,ROW(MAESTRO!$B$3:$B$1000)/((MAESTRO!$B$3:$B$1000="PROVEEDORES")*(UPPER(MAESTRO!$L$3:$L$1000)="CONFIRMADO")),ROWS($A$3:A201))),"")</f>
        <v/>
      </c>
      <c r="J201" s="10" t="str">
        <f ca="1">IFERROR(INDEX(MAESTRO!J:J,_xludf.AGGREGATE(15,6,ROW(MAESTRO!$B$3:$B$1000)/((MAESTRO!$B$3:$B$1000="PROVEEDORES")*(UPPER(MAESTRO!$L$3:$L$1000)="CONFIRMADO")),ROWS($A$3:A201))),"")</f>
        <v/>
      </c>
      <c r="K201" s="10" t="str">
        <f ca="1">IFERROR(INDEX(MAESTRO!K:K,_xludf.AGGREGATE(15,6,ROW(MAESTRO!$B$3:$B$1000)/((MAESTRO!$B$3:$B$1000="PROVEEDORES")*(UPPER(MAESTRO!$L$3:$L$1000)="CONFIRMADO")),ROWS($A$3:A201))),"")</f>
        <v/>
      </c>
      <c r="L201" s="10" t="str">
        <f ca="1">IFERROR(INDEX(MAESTRO!L:L,_xludf.AGGREGATE(15,6,ROW(MAESTRO!$B$3:$B$1000)/((MAESTRO!$B$3:$B$1000="PROVEEDORES")*(UPPER(MAESTRO!$L$3:$L$1000)="CONFIRMADO")),ROWS($A$3:A201))),"")</f>
        <v/>
      </c>
      <c r="M201" s="10" t="str">
        <f ca="1">IFERROR(INDEX(MAESTRO!M:M,_xludf.AGGREGATE(15,6,ROW(MAESTRO!$B$3:$B$1000)/((MAESTRO!$B$3:$B$1000="PROVEEDORES")*(UPPER(MAESTRO!$L$3:$L$1000)="CONFIRMADO")),ROWS($A$3:A201))),"")</f>
        <v/>
      </c>
      <c r="N201" s="10" t="str">
        <f ca="1">IFERROR(INDEX(MAESTRO!N:N,_xludf.AGGREGATE(15,6,ROW(MAESTRO!$B$3:$B$1000)/((MAESTRO!$B$3:$B$1000="PROVEEDORES")*(UPPER(MAESTRO!$L$3:$L$1000)="CONFIRMADO")),ROWS($A$3:A201))),"")</f>
        <v/>
      </c>
      <c r="O201" s="10" t="str">
        <f ca="1">IFERROR(INDEX(MAESTRO!O:O,_xludf.AGGREGATE(15,6,ROW(MAESTRO!$B$3:$B$1000)/((MAESTRO!$B$3:$B$1000="PROVEEDORES")*(UPPER(MAESTRO!$L$3:$L$1000)="CONFIRMADO")),ROWS($A$3:A201))),"")</f>
        <v/>
      </c>
      <c r="P201" s="10" t="str">
        <f ca="1">IFERROR(INDEX(MAESTRO!P:P,_xludf.AGGREGATE(15,6,ROW(MAESTRO!$B$3:$B$1000)/((MAESTRO!$B$3:$B$1000="PROVEEDORES")*(UPPER(MAESTRO!$L$3:$L$1000)="CONFIRMADO")),ROWS($A$3:A201))),"")</f>
        <v/>
      </c>
      <c r="Q201" s="10" t="str">
        <f ca="1">IFERROR(INDEX(MAESTRO!Q:Q,_xludf.AGGREGATE(15,6,ROW(MAESTRO!$B$3:$B$1000)/((MAESTRO!$B$3:$B$1000="PROVEEDORES")*(UPPER(MAESTRO!$L$3:$L$1000)="CONFIRMADO")),ROWS($A$3:A201))),"")</f>
        <v/>
      </c>
      <c r="R201" s="10" t="str">
        <f ca="1">IFERROR(INDEX(MAESTRO!R:R,_xludf.AGGREGATE(15,6,ROW(MAESTRO!$B$3:$B$1000)/((MAESTRO!$B$3:$B$1000="PROVEEDORES")*(UPPER(MAESTRO!$L$3:$L$1000)="CONFIRMADO")),ROWS($A$3:A201))),"")</f>
        <v/>
      </c>
      <c r="S201" s="10" t="str">
        <f ca="1">IFERROR(INDEX(MAESTRO!S:S,_xludf.AGGREGATE(15,6,ROW(MAESTRO!$B$3:$B$1000)/((MAESTRO!$B$3:$B$1000="PROVEEDORES")*(UPPER(MAESTRO!$L$3:$L$1000)="CONFIRMADO")),ROWS($A$3:A201))),"")</f>
        <v/>
      </c>
      <c r="T201" s="10" t="str">
        <f ca="1">IFERROR(INDEX(MAESTRO!T:T,_xludf.AGGREGATE(15,6,ROW(MAESTRO!$B$3:$B$1000)/((MAESTRO!$B$3:$B$1000="PROVEEDORES")*(UPPER(MAESTRO!$L$3:$L$1000)="CONFIRMADO")),ROWS($A$3:A201))),"")</f>
        <v/>
      </c>
      <c r="U201" s="10" t="str">
        <f ca="1">IFERROR(INDEX(MAESTRO!U:U,_xludf.AGGREGATE(15,6,ROW(MAESTRO!$B$3:$B$1000)/((MAESTRO!$B$3:$B$1000="PROVEEDORES")*(UPPER(MAESTRO!$L$3:$L$1000)="CONFIRMADO")),ROWS($A$3:A201))),"")</f>
        <v/>
      </c>
      <c r="V201" s="10" t="str">
        <f ca="1">IFERROR(INDEX(MAESTRO!V:V,_xludf.AGGREGATE(15,6,ROW(MAESTRO!$B$3:$B$1000)/((MAESTRO!$B$3:$B$1000="PROVEEDORES")*(UPPER(MAESTRO!$L$3:$L$1000)="CONFIRMADO")),ROWS($A$3:A201))),"")</f>
        <v/>
      </c>
      <c r="W201" s="10" t="str">
        <f ca="1">IFERROR(INDEX(MAESTRO!W:W,_xludf.AGGREGATE(15,6,ROW(MAESTRO!$B$3:$B$1000)/((MAESTRO!$B$3:$B$1000="PROVEEDORES")*(UPPER(MAESTRO!$L$3:$L$1000)="CONFIRMADO")),ROWS($A$3:A201))),"")</f>
        <v/>
      </c>
      <c r="X201" s="10" t="str">
        <f ca="1">IFERROR(INDEX(MAESTRO!X:X,_xludf.AGGREGATE(15,6,ROW(MAESTRO!$B$3:$B$1000)/((MAESTRO!$B$3:$B$1000="PROVEEDORES")*(UPPER(MAESTRO!$L$3:$L$1000)="CONFIRMADO")),ROWS($A$3:A201))),"")</f>
        <v/>
      </c>
    </row>
    <row r="202" spans="1:24" ht="22.05" customHeight="1">
      <c r="A202" s="24" t="str">
        <f ca="1">IFERROR(INDEX(MAESTRO!A:A,_xludf.AGGREGATE(15,6,ROW(MAESTRO!$B$3:$B$1000)/((MAESTRO!$B$3:$B$1000="PROVEEDORES")*(UPPER(MAESTRO!$L$3:$L$1000)="CONFIRMADO")),ROWS($A$3:A202))),"")</f>
        <v/>
      </c>
      <c r="B202" s="24" t="str">
        <f ca="1">IFERROR(INDEX(MAESTRO!B:B,_xludf.AGGREGATE(15,6,ROW(MAESTRO!$B$3:$B$1000)/((MAESTRO!$B$3:$B$1000="PROVEEDORES")*(UPPER(MAESTRO!$L$3:$L$1000)="CONFIRMADO")),ROWS($A$3:A202))),"")</f>
        <v/>
      </c>
      <c r="C202" s="24" t="str">
        <f ca="1">IFERROR(INDEX(MAESTRO!C:C,_xludf.AGGREGATE(15,6,ROW(MAESTRO!$B$3:$B$1000)/((MAESTRO!$B$3:$B$1000="PROVEEDORES")*(UPPER(MAESTRO!$L$3:$L$1000)="CONFIRMADO")),ROWS($A$3:A202))),"")</f>
        <v/>
      </c>
      <c r="D202" s="24" t="str">
        <f ca="1">IFERROR(INDEX(MAESTRO!D:D,_xludf.AGGREGATE(15,6,ROW(MAESTRO!$B$3:$B$1000)/((MAESTRO!$B$3:$B$1000="PROVEEDORES")*(UPPER(MAESTRO!$L$3:$L$1000)="CONFIRMADO")),ROWS($A$3:A202))),"")</f>
        <v/>
      </c>
      <c r="E202" s="24" t="str">
        <f ca="1">IFERROR(INDEX(MAESTRO!E:E,_xludf.AGGREGATE(15,6,ROW(MAESTRO!$B$3:$B$1000)/((MAESTRO!$B$3:$B$1000="PROVEEDORES")*(UPPER(MAESTRO!$L$3:$L$1000)="CONFIRMADO")),ROWS($A$3:A202))),"")</f>
        <v/>
      </c>
      <c r="F202" s="24" t="str">
        <f ca="1">IFERROR(INDEX(MAESTRO!F:F,_xludf.AGGREGATE(15,6,ROW(MAESTRO!$B$3:$B$1000)/((MAESTRO!$B$3:$B$1000="PROVEEDORES")*(UPPER(MAESTRO!$L$3:$L$1000)="CONFIRMADO")),ROWS($A$3:A202))),"")</f>
        <v/>
      </c>
      <c r="G202" s="24" t="str">
        <f ca="1">IFERROR(INDEX(MAESTRO!G:G,_xludf.AGGREGATE(15,6,ROW(MAESTRO!$B$3:$B$1000)/((MAESTRO!$B$3:$B$1000="PROVEEDORES")*(UPPER(MAESTRO!$L$3:$L$1000)="CONFIRMADO")),ROWS($A$3:A202))),"")</f>
        <v/>
      </c>
      <c r="H202" s="24" t="str">
        <f ca="1">IFERROR(INDEX(MAESTRO!H:H,_xludf.AGGREGATE(15,6,ROW(MAESTRO!$B$3:$B$1000)/((MAESTRO!$B$3:$B$1000="PROVEEDORES")*(UPPER(MAESTRO!$L$3:$L$1000)="CONFIRMADO")),ROWS($A$3:A202))),"")</f>
        <v/>
      </c>
      <c r="I202" s="24" t="str">
        <f ca="1">IFERROR(INDEX(MAESTRO!I:I,_xludf.AGGREGATE(15,6,ROW(MAESTRO!$B$3:$B$1000)/((MAESTRO!$B$3:$B$1000="PROVEEDORES")*(UPPER(MAESTRO!$L$3:$L$1000)="CONFIRMADO")),ROWS($A$3:A202))),"")</f>
        <v/>
      </c>
      <c r="J202" s="24" t="str">
        <f ca="1">IFERROR(INDEX(MAESTRO!J:J,_xludf.AGGREGATE(15,6,ROW(MAESTRO!$B$3:$B$1000)/((MAESTRO!$B$3:$B$1000="PROVEEDORES")*(UPPER(MAESTRO!$L$3:$L$1000)="CONFIRMADO")),ROWS($A$3:A202))),"")</f>
        <v/>
      </c>
      <c r="K202" s="24" t="str">
        <f ca="1">IFERROR(INDEX(MAESTRO!K:K,_xludf.AGGREGATE(15,6,ROW(MAESTRO!$B$3:$B$1000)/((MAESTRO!$B$3:$B$1000="PROVEEDORES")*(UPPER(MAESTRO!$L$3:$L$1000)="CONFIRMADO")),ROWS($A$3:A202))),"")</f>
        <v/>
      </c>
      <c r="L202" s="24" t="str">
        <f ca="1">IFERROR(INDEX(MAESTRO!L:L,_xludf.AGGREGATE(15,6,ROW(MAESTRO!$B$3:$B$1000)/((MAESTRO!$B$3:$B$1000="PROVEEDORES")*(UPPER(MAESTRO!$L$3:$L$1000)="CONFIRMADO")),ROWS($A$3:A202))),"")</f>
        <v/>
      </c>
      <c r="M202" s="24" t="str">
        <f ca="1">IFERROR(INDEX(MAESTRO!M:M,_xludf.AGGREGATE(15,6,ROW(MAESTRO!$B$3:$B$1000)/((MAESTRO!$B$3:$B$1000="PROVEEDORES")*(UPPER(MAESTRO!$L$3:$L$1000)="CONFIRMADO")),ROWS($A$3:A202))),"")</f>
        <v/>
      </c>
      <c r="N202" s="24" t="str">
        <f ca="1">IFERROR(INDEX(MAESTRO!N:N,_xludf.AGGREGATE(15,6,ROW(MAESTRO!$B$3:$B$1000)/((MAESTRO!$B$3:$B$1000="PROVEEDORES")*(UPPER(MAESTRO!$L$3:$L$1000)="CONFIRMADO")),ROWS($A$3:A202))),"")</f>
        <v/>
      </c>
      <c r="O202" s="24" t="str">
        <f ca="1">IFERROR(INDEX(MAESTRO!O:O,_xludf.AGGREGATE(15,6,ROW(MAESTRO!$B$3:$B$1000)/((MAESTRO!$B$3:$B$1000="PROVEEDORES")*(UPPER(MAESTRO!$L$3:$L$1000)="CONFIRMADO")),ROWS($A$3:A202))),"")</f>
        <v/>
      </c>
      <c r="P202" s="24" t="str">
        <f ca="1">IFERROR(INDEX(MAESTRO!P:P,_xludf.AGGREGATE(15,6,ROW(MAESTRO!$B$3:$B$1000)/((MAESTRO!$B$3:$B$1000="PROVEEDORES")*(UPPER(MAESTRO!$L$3:$L$1000)="CONFIRMADO")),ROWS($A$3:A202))),"")</f>
        <v/>
      </c>
      <c r="Q202" s="24" t="str">
        <f ca="1">IFERROR(INDEX(MAESTRO!Q:Q,_xludf.AGGREGATE(15,6,ROW(MAESTRO!$B$3:$B$1000)/((MAESTRO!$B$3:$B$1000="PROVEEDORES")*(UPPER(MAESTRO!$L$3:$L$1000)="CONFIRMADO")),ROWS($A$3:A202))),"")</f>
        <v/>
      </c>
      <c r="R202" s="24" t="str">
        <f ca="1">IFERROR(INDEX(MAESTRO!R:R,_xludf.AGGREGATE(15,6,ROW(MAESTRO!$B$3:$B$1000)/((MAESTRO!$B$3:$B$1000="PROVEEDORES")*(UPPER(MAESTRO!$L$3:$L$1000)="CONFIRMADO")),ROWS($A$3:A202))),"")</f>
        <v/>
      </c>
      <c r="S202" s="24" t="str">
        <f ca="1">IFERROR(INDEX(MAESTRO!S:S,_xludf.AGGREGATE(15,6,ROW(MAESTRO!$B$3:$B$1000)/((MAESTRO!$B$3:$B$1000="PROVEEDORES")*(UPPER(MAESTRO!$L$3:$L$1000)="CONFIRMADO")),ROWS($A$3:A202))),"")</f>
        <v/>
      </c>
      <c r="T202" s="24" t="str">
        <f ca="1">IFERROR(INDEX(MAESTRO!T:T,_xludf.AGGREGATE(15,6,ROW(MAESTRO!$B$3:$B$1000)/((MAESTRO!$B$3:$B$1000="PROVEEDORES")*(UPPER(MAESTRO!$L$3:$L$1000)="CONFIRMADO")),ROWS($A$3:A202))),"")</f>
        <v/>
      </c>
      <c r="U202" s="24" t="str">
        <f ca="1">IFERROR(INDEX(MAESTRO!U:U,_xludf.AGGREGATE(15,6,ROW(MAESTRO!$B$3:$B$1000)/((MAESTRO!$B$3:$B$1000="PROVEEDORES")*(UPPER(MAESTRO!$L$3:$L$1000)="CONFIRMADO")),ROWS($A$3:A202))),"")</f>
        <v/>
      </c>
      <c r="V202" s="24" t="str">
        <f ca="1">IFERROR(INDEX(MAESTRO!V:V,_xludf.AGGREGATE(15,6,ROW(MAESTRO!$B$3:$B$1000)/((MAESTRO!$B$3:$B$1000="PROVEEDORES")*(UPPER(MAESTRO!$L$3:$L$1000)="CONFIRMADO")),ROWS($A$3:A202))),"")</f>
        <v/>
      </c>
      <c r="W202" s="24" t="str">
        <f ca="1">IFERROR(INDEX(MAESTRO!W:W,_xludf.AGGREGATE(15,6,ROW(MAESTRO!$B$3:$B$1000)/((MAESTRO!$B$3:$B$1000="PROVEEDORES")*(UPPER(MAESTRO!$L$3:$L$1000)="CONFIRMADO")),ROWS($A$3:A202))),"")</f>
        <v/>
      </c>
      <c r="X202" s="24" t="str">
        <f ca="1">IFERROR(INDEX(MAESTRO!X:X,_xludf.AGGREGATE(15,6,ROW(MAESTRO!$B$3:$B$1000)/((MAESTRO!$B$3:$B$1000="PROVEEDORES")*(UPPER(MAESTRO!$L$3:$L$1000)="CONFIRMADO")),ROWS($A$3:A202))),"")</f>
        <v/>
      </c>
    </row>
    <row r="203" spans="1:24" ht="22.05" customHeight="1">
      <c r="A203" s="10" t="str">
        <f ca="1">IFERROR(INDEX(MAESTRO!A:A,_xludf.AGGREGATE(15,6,ROW(MAESTRO!$B$3:$B$1000)/((MAESTRO!$B$3:$B$1000="PROVEEDORES")*(UPPER(MAESTRO!$L$3:$L$1000)="CONFIRMADO")),ROWS($A$3:A203))),"")</f>
        <v/>
      </c>
      <c r="B203" s="10" t="str">
        <f ca="1">IFERROR(INDEX(MAESTRO!B:B,_xludf.AGGREGATE(15,6,ROW(MAESTRO!$B$3:$B$1000)/((MAESTRO!$B$3:$B$1000="PROVEEDORES")*(UPPER(MAESTRO!$L$3:$L$1000)="CONFIRMADO")),ROWS($A$3:A203))),"")</f>
        <v/>
      </c>
      <c r="C203" s="10" t="str">
        <f ca="1">IFERROR(INDEX(MAESTRO!C:C,_xludf.AGGREGATE(15,6,ROW(MAESTRO!$B$3:$B$1000)/((MAESTRO!$B$3:$B$1000="PROVEEDORES")*(UPPER(MAESTRO!$L$3:$L$1000)="CONFIRMADO")),ROWS($A$3:A203))),"")</f>
        <v/>
      </c>
      <c r="D203" s="10" t="str">
        <f ca="1">IFERROR(INDEX(MAESTRO!D:D,_xludf.AGGREGATE(15,6,ROW(MAESTRO!$B$3:$B$1000)/((MAESTRO!$B$3:$B$1000="PROVEEDORES")*(UPPER(MAESTRO!$L$3:$L$1000)="CONFIRMADO")),ROWS($A$3:A203))),"")</f>
        <v/>
      </c>
      <c r="E203" s="10" t="str">
        <f ca="1">IFERROR(INDEX(MAESTRO!E:E,_xludf.AGGREGATE(15,6,ROW(MAESTRO!$B$3:$B$1000)/((MAESTRO!$B$3:$B$1000="PROVEEDORES")*(UPPER(MAESTRO!$L$3:$L$1000)="CONFIRMADO")),ROWS($A$3:A203))),"")</f>
        <v/>
      </c>
      <c r="F203" s="10" t="str">
        <f ca="1">IFERROR(INDEX(MAESTRO!F:F,_xludf.AGGREGATE(15,6,ROW(MAESTRO!$B$3:$B$1000)/((MAESTRO!$B$3:$B$1000="PROVEEDORES")*(UPPER(MAESTRO!$L$3:$L$1000)="CONFIRMADO")),ROWS($A$3:A203))),"")</f>
        <v/>
      </c>
      <c r="G203" s="10" t="str">
        <f ca="1">IFERROR(INDEX(MAESTRO!G:G,_xludf.AGGREGATE(15,6,ROW(MAESTRO!$B$3:$B$1000)/((MAESTRO!$B$3:$B$1000="PROVEEDORES")*(UPPER(MAESTRO!$L$3:$L$1000)="CONFIRMADO")),ROWS($A$3:A203))),"")</f>
        <v/>
      </c>
      <c r="H203" s="10" t="str">
        <f ca="1">IFERROR(INDEX(MAESTRO!H:H,_xludf.AGGREGATE(15,6,ROW(MAESTRO!$B$3:$B$1000)/((MAESTRO!$B$3:$B$1000="PROVEEDORES")*(UPPER(MAESTRO!$L$3:$L$1000)="CONFIRMADO")),ROWS($A$3:A203))),"")</f>
        <v/>
      </c>
      <c r="I203" s="10" t="str">
        <f ca="1">IFERROR(INDEX(MAESTRO!I:I,_xludf.AGGREGATE(15,6,ROW(MAESTRO!$B$3:$B$1000)/((MAESTRO!$B$3:$B$1000="PROVEEDORES")*(UPPER(MAESTRO!$L$3:$L$1000)="CONFIRMADO")),ROWS($A$3:A203))),"")</f>
        <v/>
      </c>
      <c r="J203" s="10" t="str">
        <f ca="1">IFERROR(INDEX(MAESTRO!J:J,_xludf.AGGREGATE(15,6,ROW(MAESTRO!$B$3:$B$1000)/((MAESTRO!$B$3:$B$1000="PROVEEDORES")*(UPPER(MAESTRO!$L$3:$L$1000)="CONFIRMADO")),ROWS($A$3:A203))),"")</f>
        <v/>
      </c>
      <c r="K203" s="10" t="str">
        <f ca="1">IFERROR(INDEX(MAESTRO!K:K,_xludf.AGGREGATE(15,6,ROW(MAESTRO!$B$3:$B$1000)/((MAESTRO!$B$3:$B$1000="PROVEEDORES")*(UPPER(MAESTRO!$L$3:$L$1000)="CONFIRMADO")),ROWS($A$3:A203))),"")</f>
        <v/>
      </c>
      <c r="L203" s="10" t="str">
        <f ca="1">IFERROR(INDEX(MAESTRO!L:L,_xludf.AGGREGATE(15,6,ROW(MAESTRO!$B$3:$B$1000)/((MAESTRO!$B$3:$B$1000="PROVEEDORES")*(UPPER(MAESTRO!$L$3:$L$1000)="CONFIRMADO")),ROWS($A$3:A203))),"")</f>
        <v/>
      </c>
      <c r="M203" s="10" t="str">
        <f ca="1">IFERROR(INDEX(MAESTRO!M:M,_xludf.AGGREGATE(15,6,ROW(MAESTRO!$B$3:$B$1000)/((MAESTRO!$B$3:$B$1000="PROVEEDORES")*(UPPER(MAESTRO!$L$3:$L$1000)="CONFIRMADO")),ROWS($A$3:A203))),"")</f>
        <v/>
      </c>
      <c r="N203" s="10" t="str">
        <f ca="1">IFERROR(INDEX(MAESTRO!N:N,_xludf.AGGREGATE(15,6,ROW(MAESTRO!$B$3:$B$1000)/((MAESTRO!$B$3:$B$1000="PROVEEDORES")*(UPPER(MAESTRO!$L$3:$L$1000)="CONFIRMADO")),ROWS($A$3:A203))),"")</f>
        <v/>
      </c>
      <c r="O203" s="10" t="str">
        <f ca="1">IFERROR(INDEX(MAESTRO!O:O,_xludf.AGGREGATE(15,6,ROW(MAESTRO!$B$3:$B$1000)/((MAESTRO!$B$3:$B$1000="PROVEEDORES")*(UPPER(MAESTRO!$L$3:$L$1000)="CONFIRMADO")),ROWS($A$3:A203))),"")</f>
        <v/>
      </c>
      <c r="P203" s="10" t="str">
        <f ca="1">IFERROR(INDEX(MAESTRO!P:P,_xludf.AGGREGATE(15,6,ROW(MAESTRO!$B$3:$B$1000)/((MAESTRO!$B$3:$B$1000="PROVEEDORES")*(UPPER(MAESTRO!$L$3:$L$1000)="CONFIRMADO")),ROWS($A$3:A203))),"")</f>
        <v/>
      </c>
      <c r="Q203" s="10" t="str">
        <f ca="1">IFERROR(INDEX(MAESTRO!Q:Q,_xludf.AGGREGATE(15,6,ROW(MAESTRO!$B$3:$B$1000)/((MAESTRO!$B$3:$B$1000="PROVEEDORES")*(UPPER(MAESTRO!$L$3:$L$1000)="CONFIRMADO")),ROWS($A$3:A203))),"")</f>
        <v/>
      </c>
      <c r="R203" s="10" t="str">
        <f ca="1">IFERROR(INDEX(MAESTRO!R:R,_xludf.AGGREGATE(15,6,ROW(MAESTRO!$B$3:$B$1000)/((MAESTRO!$B$3:$B$1000="PROVEEDORES")*(UPPER(MAESTRO!$L$3:$L$1000)="CONFIRMADO")),ROWS($A$3:A203))),"")</f>
        <v/>
      </c>
      <c r="S203" s="10" t="str">
        <f ca="1">IFERROR(INDEX(MAESTRO!S:S,_xludf.AGGREGATE(15,6,ROW(MAESTRO!$B$3:$B$1000)/((MAESTRO!$B$3:$B$1000="PROVEEDORES")*(UPPER(MAESTRO!$L$3:$L$1000)="CONFIRMADO")),ROWS($A$3:A203))),"")</f>
        <v/>
      </c>
      <c r="T203" s="10" t="str">
        <f ca="1">IFERROR(INDEX(MAESTRO!T:T,_xludf.AGGREGATE(15,6,ROW(MAESTRO!$B$3:$B$1000)/((MAESTRO!$B$3:$B$1000="PROVEEDORES")*(UPPER(MAESTRO!$L$3:$L$1000)="CONFIRMADO")),ROWS($A$3:A203))),"")</f>
        <v/>
      </c>
      <c r="U203" s="10" t="str">
        <f ca="1">IFERROR(INDEX(MAESTRO!U:U,_xludf.AGGREGATE(15,6,ROW(MAESTRO!$B$3:$B$1000)/((MAESTRO!$B$3:$B$1000="PROVEEDORES")*(UPPER(MAESTRO!$L$3:$L$1000)="CONFIRMADO")),ROWS($A$3:A203))),"")</f>
        <v/>
      </c>
      <c r="V203" s="10" t="str">
        <f ca="1">IFERROR(INDEX(MAESTRO!V:V,_xludf.AGGREGATE(15,6,ROW(MAESTRO!$B$3:$B$1000)/((MAESTRO!$B$3:$B$1000="PROVEEDORES")*(UPPER(MAESTRO!$L$3:$L$1000)="CONFIRMADO")),ROWS($A$3:A203))),"")</f>
        <v/>
      </c>
      <c r="W203" s="10" t="str">
        <f ca="1">IFERROR(INDEX(MAESTRO!W:W,_xludf.AGGREGATE(15,6,ROW(MAESTRO!$B$3:$B$1000)/((MAESTRO!$B$3:$B$1000="PROVEEDORES")*(UPPER(MAESTRO!$L$3:$L$1000)="CONFIRMADO")),ROWS($A$3:A203))),"")</f>
        <v/>
      </c>
      <c r="X203" s="10" t="str">
        <f ca="1">IFERROR(INDEX(MAESTRO!X:X,_xludf.AGGREGATE(15,6,ROW(MAESTRO!$B$3:$B$1000)/((MAESTRO!$B$3:$B$1000="PROVEEDORES")*(UPPER(MAESTRO!$L$3:$L$1000)="CONFIRMADO")),ROWS($A$3:A203))),"")</f>
        <v/>
      </c>
    </row>
    <row r="204" spans="1:24" ht="22.05" customHeight="1">
      <c r="A204" s="24" t="str">
        <f ca="1">IFERROR(INDEX(MAESTRO!A:A,_xludf.AGGREGATE(15,6,ROW(MAESTRO!$B$3:$B$1000)/((MAESTRO!$B$3:$B$1000="PROVEEDORES")*(UPPER(MAESTRO!$L$3:$L$1000)="CONFIRMADO")),ROWS($A$3:A204))),"")</f>
        <v/>
      </c>
      <c r="B204" s="24" t="str">
        <f ca="1">IFERROR(INDEX(MAESTRO!B:B,_xludf.AGGREGATE(15,6,ROW(MAESTRO!$B$3:$B$1000)/((MAESTRO!$B$3:$B$1000="PROVEEDORES")*(UPPER(MAESTRO!$L$3:$L$1000)="CONFIRMADO")),ROWS($A$3:A204))),"")</f>
        <v/>
      </c>
      <c r="C204" s="24" t="str">
        <f ca="1">IFERROR(INDEX(MAESTRO!C:C,_xludf.AGGREGATE(15,6,ROW(MAESTRO!$B$3:$B$1000)/((MAESTRO!$B$3:$B$1000="PROVEEDORES")*(UPPER(MAESTRO!$L$3:$L$1000)="CONFIRMADO")),ROWS($A$3:A204))),"")</f>
        <v/>
      </c>
      <c r="D204" s="24" t="str">
        <f ca="1">IFERROR(INDEX(MAESTRO!D:D,_xludf.AGGREGATE(15,6,ROW(MAESTRO!$B$3:$B$1000)/((MAESTRO!$B$3:$B$1000="PROVEEDORES")*(UPPER(MAESTRO!$L$3:$L$1000)="CONFIRMADO")),ROWS($A$3:A204))),"")</f>
        <v/>
      </c>
      <c r="E204" s="24" t="str">
        <f ca="1">IFERROR(INDEX(MAESTRO!E:E,_xludf.AGGREGATE(15,6,ROW(MAESTRO!$B$3:$B$1000)/((MAESTRO!$B$3:$B$1000="PROVEEDORES")*(UPPER(MAESTRO!$L$3:$L$1000)="CONFIRMADO")),ROWS($A$3:A204))),"")</f>
        <v/>
      </c>
      <c r="F204" s="24" t="str">
        <f ca="1">IFERROR(INDEX(MAESTRO!F:F,_xludf.AGGREGATE(15,6,ROW(MAESTRO!$B$3:$B$1000)/((MAESTRO!$B$3:$B$1000="PROVEEDORES")*(UPPER(MAESTRO!$L$3:$L$1000)="CONFIRMADO")),ROWS($A$3:A204))),"")</f>
        <v/>
      </c>
      <c r="G204" s="24" t="str">
        <f ca="1">IFERROR(INDEX(MAESTRO!G:G,_xludf.AGGREGATE(15,6,ROW(MAESTRO!$B$3:$B$1000)/((MAESTRO!$B$3:$B$1000="PROVEEDORES")*(UPPER(MAESTRO!$L$3:$L$1000)="CONFIRMADO")),ROWS($A$3:A204))),"")</f>
        <v/>
      </c>
      <c r="H204" s="24" t="str">
        <f ca="1">IFERROR(INDEX(MAESTRO!H:H,_xludf.AGGREGATE(15,6,ROW(MAESTRO!$B$3:$B$1000)/((MAESTRO!$B$3:$B$1000="PROVEEDORES")*(UPPER(MAESTRO!$L$3:$L$1000)="CONFIRMADO")),ROWS($A$3:A204))),"")</f>
        <v/>
      </c>
      <c r="I204" s="24" t="str">
        <f ca="1">IFERROR(INDEX(MAESTRO!I:I,_xludf.AGGREGATE(15,6,ROW(MAESTRO!$B$3:$B$1000)/((MAESTRO!$B$3:$B$1000="PROVEEDORES")*(UPPER(MAESTRO!$L$3:$L$1000)="CONFIRMADO")),ROWS($A$3:A204))),"")</f>
        <v/>
      </c>
      <c r="J204" s="24" t="str">
        <f ca="1">IFERROR(INDEX(MAESTRO!J:J,_xludf.AGGREGATE(15,6,ROW(MAESTRO!$B$3:$B$1000)/((MAESTRO!$B$3:$B$1000="PROVEEDORES")*(UPPER(MAESTRO!$L$3:$L$1000)="CONFIRMADO")),ROWS($A$3:A204))),"")</f>
        <v/>
      </c>
      <c r="K204" s="24" t="str">
        <f ca="1">IFERROR(INDEX(MAESTRO!K:K,_xludf.AGGREGATE(15,6,ROW(MAESTRO!$B$3:$B$1000)/((MAESTRO!$B$3:$B$1000="PROVEEDORES")*(UPPER(MAESTRO!$L$3:$L$1000)="CONFIRMADO")),ROWS($A$3:A204))),"")</f>
        <v/>
      </c>
      <c r="L204" s="24" t="str">
        <f ca="1">IFERROR(INDEX(MAESTRO!L:L,_xludf.AGGREGATE(15,6,ROW(MAESTRO!$B$3:$B$1000)/((MAESTRO!$B$3:$B$1000="PROVEEDORES")*(UPPER(MAESTRO!$L$3:$L$1000)="CONFIRMADO")),ROWS($A$3:A204))),"")</f>
        <v/>
      </c>
      <c r="M204" s="24" t="str">
        <f ca="1">IFERROR(INDEX(MAESTRO!M:M,_xludf.AGGREGATE(15,6,ROW(MAESTRO!$B$3:$B$1000)/((MAESTRO!$B$3:$B$1000="PROVEEDORES")*(UPPER(MAESTRO!$L$3:$L$1000)="CONFIRMADO")),ROWS($A$3:A204))),"")</f>
        <v/>
      </c>
      <c r="N204" s="24" t="str">
        <f ca="1">IFERROR(INDEX(MAESTRO!N:N,_xludf.AGGREGATE(15,6,ROW(MAESTRO!$B$3:$B$1000)/((MAESTRO!$B$3:$B$1000="PROVEEDORES")*(UPPER(MAESTRO!$L$3:$L$1000)="CONFIRMADO")),ROWS($A$3:A204))),"")</f>
        <v/>
      </c>
      <c r="O204" s="24" t="str">
        <f ca="1">IFERROR(INDEX(MAESTRO!O:O,_xludf.AGGREGATE(15,6,ROW(MAESTRO!$B$3:$B$1000)/((MAESTRO!$B$3:$B$1000="PROVEEDORES")*(UPPER(MAESTRO!$L$3:$L$1000)="CONFIRMADO")),ROWS($A$3:A204))),"")</f>
        <v/>
      </c>
      <c r="P204" s="24" t="str">
        <f ca="1">IFERROR(INDEX(MAESTRO!P:P,_xludf.AGGREGATE(15,6,ROW(MAESTRO!$B$3:$B$1000)/((MAESTRO!$B$3:$B$1000="PROVEEDORES")*(UPPER(MAESTRO!$L$3:$L$1000)="CONFIRMADO")),ROWS($A$3:A204))),"")</f>
        <v/>
      </c>
      <c r="Q204" s="24" t="str">
        <f ca="1">IFERROR(INDEX(MAESTRO!Q:Q,_xludf.AGGREGATE(15,6,ROW(MAESTRO!$B$3:$B$1000)/((MAESTRO!$B$3:$B$1000="PROVEEDORES")*(UPPER(MAESTRO!$L$3:$L$1000)="CONFIRMADO")),ROWS($A$3:A204))),"")</f>
        <v/>
      </c>
      <c r="R204" s="24" t="str">
        <f ca="1">IFERROR(INDEX(MAESTRO!R:R,_xludf.AGGREGATE(15,6,ROW(MAESTRO!$B$3:$B$1000)/((MAESTRO!$B$3:$B$1000="PROVEEDORES")*(UPPER(MAESTRO!$L$3:$L$1000)="CONFIRMADO")),ROWS($A$3:A204))),"")</f>
        <v/>
      </c>
      <c r="S204" s="24" t="str">
        <f ca="1">IFERROR(INDEX(MAESTRO!S:S,_xludf.AGGREGATE(15,6,ROW(MAESTRO!$B$3:$B$1000)/((MAESTRO!$B$3:$B$1000="PROVEEDORES")*(UPPER(MAESTRO!$L$3:$L$1000)="CONFIRMADO")),ROWS($A$3:A204))),"")</f>
        <v/>
      </c>
      <c r="T204" s="24" t="str">
        <f ca="1">IFERROR(INDEX(MAESTRO!T:T,_xludf.AGGREGATE(15,6,ROW(MAESTRO!$B$3:$B$1000)/((MAESTRO!$B$3:$B$1000="PROVEEDORES")*(UPPER(MAESTRO!$L$3:$L$1000)="CONFIRMADO")),ROWS($A$3:A204))),"")</f>
        <v/>
      </c>
      <c r="U204" s="24" t="str">
        <f ca="1">IFERROR(INDEX(MAESTRO!U:U,_xludf.AGGREGATE(15,6,ROW(MAESTRO!$B$3:$B$1000)/((MAESTRO!$B$3:$B$1000="PROVEEDORES")*(UPPER(MAESTRO!$L$3:$L$1000)="CONFIRMADO")),ROWS($A$3:A204))),"")</f>
        <v/>
      </c>
      <c r="V204" s="24" t="str">
        <f ca="1">IFERROR(INDEX(MAESTRO!V:V,_xludf.AGGREGATE(15,6,ROW(MAESTRO!$B$3:$B$1000)/((MAESTRO!$B$3:$B$1000="PROVEEDORES")*(UPPER(MAESTRO!$L$3:$L$1000)="CONFIRMADO")),ROWS($A$3:A204))),"")</f>
        <v/>
      </c>
      <c r="W204" s="24" t="str">
        <f ca="1">IFERROR(INDEX(MAESTRO!W:W,_xludf.AGGREGATE(15,6,ROW(MAESTRO!$B$3:$B$1000)/((MAESTRO!$B$3:$B$1000="PROVEEDORES")*(UPPER(MAESTRO!$L$3:$L$1000)="CONFIRMADO")),ROWS($A$3:A204))),"")</f>
        <v/>
      </c>
      <c r="X204" s="24" t="str">
        <f ca="1">IFERROR(INDEX(MAESTRO!X:X,_xludf.AGGREGATE(15,6,ROW(MAESTRO!$B$3:$B$1000)/((MAESTRO!$B$3:$B$1000="PROVEEDORES")*(UPPER(MAESTRO!$L$3:$L$1000)="CONFIRMADO")),ROWS($A$3:A204))),"")</f>
        <v/>
      </c>
    </row>
    <row r="205" spans="1:24" ht="22.05" customHeight="1">
      <c r="A205" s="10" t="str">
        <f ca="1">IFERROR(INDEX(MAESTRO!A:A,_xludf.AGGREGATE(15,6,ROW(MAESTRO!$B$3:$B$1000)/((MAESTRO!$B$3:$B$1000="PROVEEDORES")*(UPPER(MAESTRO!$L$3:$L$1000)="CONFIRMADO")),ROWS($A$3:A205))),"")</f>
        <v/>
      </c>
      <c r="B205" s="10" t="str">
        <f ca="1">IFERROR(INDEX(MAESTRO!B:B,_xludf.AGGREGATE(15,6,ROW(MAESTRO!$B$3:$B$1000)/((MAESTRO!$B$3:$B$1000="PROVEEDORES")*(UPPER(MAESTRO!$L$3:$L$1000)="CONFIRMADO")),ROWS($A$3:A205))),"")</f>
        <v/>
      </c>
      <c r="C205" s="10" t="str">
        <f ca="1">IFERROR(INDEX(MAESTRO!C:C,_xludf.AGGREGATE(15,6,ROW(MAESTRO!$B$3:$B$1000)/((MAESTRO!$B$3:$B$1000="PROVEEDORES")*(UPPER(MAESTRO!$L$3:$L$1000)="CONFIRMADO")),ROWS($A$3:A205))),"")</f>
        <v/>
      </c>
      <c r="D205" s="10" t="str">
        <f ca="1">IFERROR(INDEX(MAESTRO!D:D,_xludf.AGGREGATE(15,6,ROW(MAESTRO!$B$3:$B$1000)/((MAESTRO!$B$3:$B$1000="PROVEEDORES")*(UPPER(MAESTRO!$L$3:$L$1000)="CONFIRMADO")),ROWS($A$3:A205))),"")</f>
        <v/>
      </c>
      <c r="E205" s="10" t="str">
        <f ca="1">IFERROR(INDEX(MAESTRO!E:E,_xludf.AGGREGATE(15,6,ROW(MAESTRO!$B$3:$B$1000)/((MAESTRO!$B$3:$B$1000="PROVEEDORES")*(UPPER(MAESTRO!$L$3:$L$1000)="CONFIRMADO")),ROWS($A$3:A205))),"")</f>
        <v/>
      </c>
      <c r="F205" s="10" t="str">
        <f ca="1">IFERROR(INDEX(MAESTRO!F:F,_xludf.AGGREGATE(15,6,ROW(MAESTRO!$B$3:$B$1000)/((MAESTRO!$B$3:$B$1000="PROVEEDORES")*(UPPER(MAESTRO!$L$3:$L$1000)="CONFIRMADO")),ROWS($A$3:A205))),"")</f>
        <v/>
      </c>
      <c r="G205" s="10" t="str">
        <f ca="1">IFERROR(INDEX(MAESTRO!G:G,_xludf.AGGREGATE(15,6,ROW(MAESTRO!$B$3:$B$1000)/((MAESTRO!$B$3:$B$1000="PROVEEDORES")*(UPPER(MAESTRO!$L$3:$L$1000)="CONFIRMADO")),ROWS($A$3:A205))),"")</f>
        <v/>
      </c>
      <c r="H205" s="10" t="str">
        <f ca="1">IFERROR(INDEX(MAESTRO!H:H,_xludf.AGGREGATE(15,6,ROW(MAESTRO!$B$3:$B$1000)/((MAESTRO!$B$3:$B$1000="PROVEEDORES")*(UPPER(MAESTRO!$L$3:$L$1000)="CONFIRMADO")),ROWS($A$3:A205))),"")</f>
        <v/>
      </c>
      <c r="I205" s="10" t="str">
        <f ca="1">IFERROR(INDEX(MAESTRO!I:I,_xludf.AGGREGATE(15,6,ROW(MAESTRO!$B$3:$B$1000)/((MAESTRO!$B$3:$B$1000="PROVEEDORES")*(UPPER(MAESTRO!$L$3:$L$1000)="CONFIRMADO")),ROWS($A$3:A205))),"")</f>
        <v/>
      </c>
      <c r="J205" s="10" t="str">
        <f ca="1">IFERROR(INDEX(MAESTRO!J:J,_xludf.AGGREGATE(15,6,ROW(MAESTRO!$B$3:$B$1000)/((MAESTRO!$B$3:$B$1000="PROVEEDORES")*(UPPER(MAESTRO!$L$3:$L$1000)="CONFIRMADO")),ROWS($A$3:A205))),"")</f>
        <v/>
      </c>
      <c r="K205" s="10" t="str">
        <f ca="1">IFERROR(INDEX(MAESTRO!K:K,_xludf.AGGREGATE(15,6,ROW(MAESTRO!$B$3:$B$1000)/((MAESTRO!$B$3:$B$1000="PROVEEDORES")*(UPPER(MAESTRO!$L$3:$L$1000)="CONFIRMADO")),ROWS($A$3:A205))),"")</f>
        <v/>
      </c>
      <c r="L205" s="10" t="str">
        <f ca="1">IFERROR(INDEX(MAESTRO!L:L,_xludf.AGGREGATE(15,6,ROW(MAESTRO!$B$3:$B$1000)/((MAESTRO!$B$3:$B$1000="PROVEEDORES")*(UPPER(MAESTRO!$L$3:$L$1000)="CONFIRMADO")),ROWS($A$3:A205))),"")</f>
        <v/>
      </c>
      <c r="M205" s="10" t="str">
        <f ca="1">IFERROR(INDEX(MAESTRO!M:M,_xludf.AGGREGATE(15,6,ROW(MAESTRO!$B$3:$B$1000)/((MAESTRO!$B$3:$B$1000="PROVEEDORES")*(UPPER(MAESTRO!$L$3:$L$1000)="CONFIRMADO")),ROWS($A$3:A205))),"")</f>
        <v/>
      </c>
      <c r="N205" s="10" t="str">
        <f ca="1">IFERROR(INDEX(MAESTRO!N:N,_xludf.AGGREGATE(15,6,ROW(MAESTRO!$B$3:$B$1000)/((MAESTRO!$B$3:$B$1000="PROVEEDORES")*(UPPER(MAESTRO!$L$3:$L$1000)="CONFIRMADO")),ROWS($A$3:A205))),"")</f>
        <v/>
      </c>
      <c r="O205" s="10" t="str">
        <f ca="1">IFERROR(INDEX(MAESTRO!O:O,_xludf.AGGREGATE(15,6,ROW(MAESTRO!$B$3:$B$1000)/((MAESTRO!$B$3:$B$1000="PROVEEDORES")*(UPPER(MAESTRO!$L$3:$L$1000)="CONFIRMADO")),ROWS($A$3:A205))),"")</f>
        <v/>
      </c>
      <c r="P205" s="10" t="str">
        <f ca="1">IFERROR(INDEX(MAESTRO!P:P,_xludf.AGGREGATE(15,6,ROW(MAESTRO!$B$3:$B$1000)/((MAESTRO!$B$3:$B$1000="PROVEEDORES")*(UPPER(MAESTRO!$L$3:$L$1000)="CONFIRMADO")),ROWS($A$3:A205))),"")</f>
        <v/>
      </c>
      <c r="Q205" s="10" t="str">
        <f ca="1">IFERROR(INDEX(MAESTRO!Q:Q,_xludf.AGGREGATE(15,6,ROW(MAESTRO!$B$3:$B$1000)/((MAESTRO!$B$3:$B$1000="PROVEEDORES")*(UPPER(MAESTRO!$L$3:$L$1000)="CONFIRMADO")),ROWS($A$3:A205))),"")</f>
        <v/>
      </c>
      <c r="R205" s="10" t="str">
        <f ca="1">IFERROR(INDEX(MAESTRO!R:R,_xludf.AGGREGATE(15,6,ROW(MAESTRO!$B$3:$B$1000)/((MAESTRO!$B$3:$B$1000="PROVEEDORES")*(UPPER(MAESTRO!$L$3:$L$1000)="CONFIRMADO")),ROWS($A$3:A205))),"")</f>
        <v/>
      </c>
      <c r="S205" s="10" t="str">
        <f ca="1">IFERROR(INDEX(MAESTRO!S:S,_xludf.AGGREGATE(15,6,ROW(MAESTRO!$B$3:$B$1000)/((MAESTRO!$B$3:$B$1000="PROVEEDORES")*(UPPER(MAESTRO!$L$3:$L$1000)="CONFIRMADO")),ROWS($A$3:A205))),"")</f>
        <v/>
      </c>
      <c r="T205" s="10" t="str">
        <f ca="1">IFERROR(INDEX(MAESTRO!T:T,_xludf.AGGREGATE(15,6,ROW(MAESTRO!$B$3:$B$1000)/((MAESTRO!$B$3:$B$1000="PROVEEDORES")*(UPPER(MAESTRO!$L$3:$L$1000)="CONFIRMADO")),ROWS($A$3:A205))),"")</f>
        <v/>
      </c>
      <c r="U205" s="10" t="str">
        <f ca="1">IFERROR(INDEX(MAESTRO!U:U,_xludf.AGGREGATE(15,6,ROW(MAESTRO!$B$3:$B$1000)/((MAESTRO!$B$3:$B$1000="PROVEEDORES")*(UPPER(MAESTRO!$L$3:$L$1000)="CONFIRMADO")),ROWS($A$3:A205))),"")</f>
        <v/>
      </c>
      <c r="V205" s="10" t="str">
        <f ca="1">IFERROR(INDEX(MAESTRO!V:V,_xludf.AGGREGATE(15,6,ROW(MAESTRO!$B$3:$B$1000)/((MAESTRO!$B$3:$B$1000="PROVEEDORES")*(UPPER(MAESTRO!$L$3:$L$1000)="CONFIRMADO")),ROWS($A$3:A205))),"")</f>
        <v/>
      </c>
      <c r="W205" s="10" t="str">
        <f ca="1">IFERROR(INDEX(MAESTRO!W:W,_xludf.AGGREGATE(15,6,ROW(MAESTRO!$B$3:$B$1000)/((MAESTRO!$B$3:$B$1000="PROVEEDORES")*(UPPER(MAESTRO!$L$3:$L$1000)="CONFIRMADO")),ROWS($A$3:A205))),"")</f>
        <v/>
      </c>
      <c r="X205" s="10" t="str">
        <f ca="1">IFERROR(INDEX(MAESTRO!X:X,_xludf.AGGREGATE(15,6,ROW(MAESTRO!$B$3:$B$1000)/((MAESTRO!$B$3:$B$1000="PROVEEDORES")*(UPPER(MAESTRO!$L$3:$L$1000)="CONFIRMADO")),ROWS($A$3:A205))),"")</f>
        <v/>
      </c>
    </row>
    <row r="206" spans="1:24" ht="22.05" customHeight="1">
      <c r="A206" s="24" t="str">
        <f ca="1">IFERROR(INDEX(MAESTRO!A:A,_xludf.AGGREGATE(15,6,ROW(MAESTRO!$B$3:$B$1000)/((MAESTRO!$B$3:$B$1000="PROVEEDORES")*(UPPER(MAESTRO!$L$3:$L$1000)="CONFIRMADO")),ROWS($A$3:A206))),"")</f>
        <v/>
      </c>
      <c r="B206" s="24" t="str">
        <f ca="1">IFERROR(INDEX(MAESTRO!B:B,_xludf.AGGREGATE(15,6,ROW(MAESTRO!$B$3:$B$1000)/((MAESTRO!$B$3:$B$1000="PROVEEDORES")*(UPPER(MAESTRO!$L$3:$L$1000)="CONFIRMADO")),ROWS($A$3:A206))),"")</f>
        <v/>
      </c>
      <c r="C206" s="24" t="str">
        <f ca="1">IFERROR(INDEX(MAESTRO!C:C,_xludf.AGGREGATE(15,6,ROW(MAESTRO!$B$3:$B$1000)/((MAESTRO!$B$3:$B$1000="PROVEEDORES")*(UPPER(MAESTRO!$L$3:$L$1000)="CONFIRMADO")),ROWS($A$3:A206))),"")</f>
        <v/>
      </c>
      <c r="D206" s="24" t="str">
        <f ca="1">IFERROR(INDEX(MAESTRO!D:D,_xludf.AGGREGATE(15,6,ROW(MAESTRO!$B$3:$B$1000)/((MAESTRO!$B$3:$B$1000="PROVEEDORES")*(UPPER(MAESTRO!$L$3:$L$1000)="CONFIRMADO")),ROWS($A$3:A206))),"")</f>
        <v/>
      </c>
      <c r="E206" s="24" t="str">
        <f ca="1">IFERROR(INDEX(MAESTRO!E:E,_xludf.AGGREGATE(15,6,ROW(MAESTRO!$B$3:$B$1000)/((MAESTRO!$B$3:$B$1000="PROVEEDORES")*(UPPER(MAESTRO!$L$3:$L$1000)="CONFIRMADO")),ROWS($A$3:A206))),"")</f>
        <v/>
      </c>
      <c r="F206" s="24" t="str">
        <f ca="1">IFERROR(INDEX(MAESTRO!F:F,_xludf.AGGREGATE(15,6,ROW(MAESTRO!$B$3:$B$1000)/((MAESTRO!$B$3:$B$1000="PROVEEDORES")*(UPPER(MAESTRO!$L$3:$L$1000)="CONFIRMADO")),ROWS($A$3:A206))),"")</f>
        <v/>
      </c>
      <c r="G206" s="24" t="str">
        <f ca="1">IFERROR(INDEX(MAESTRO!G:G,_xludf.AGGREGATE(15,6,ROW(MAESTRO!$B$3:$B$1000)/((MAESTRO!$B$3:$B$1000="PROVEEDORES")*(UPPER(MAESTRO!$L$3:$L$1000)="CONFIRMADO")),ROWS($A$3:A206))),"")</f>
        <v/>
      </c>
      <c r="H206" s="24" t="str">
        <f ca="1">IFERROR(INDEX(MAESTRO!H:H,_xludf.AGGREGATE(15,6,ROW(MAESTRO!$B$3:$B$1000)/((MAESTRO!$B$3:$B$1000="PROVEEDORES")*(UPPER(MAESTRO!$L$3:$L$1000)="CONFIRMADO")),ROWS($A$3:A206))),"")</f>
        <v/>
      </c>
      <c r="I206" s="24" t="str">
        <f ca="1">IFERROR(INDEX(MAESTRO!I:I,_xludf.AGGREGATE(15,6,ROW(MAESTRO!$B$3:$B$1000)/((MAESTRO!$B$3:$B$1000="PROVEEDORES")*(UPPER(MAESTRO!$L$3:$L$1000)="CONFIRMADO")),ROWS($A$3:A206))),"")</f>
        <v/>
      </c>
      <c r="J206" s="24" t="str">
        <f ca="1">IFERROR(INDEX(MAESTRO!J:J,_xludf.AGGREGATE(15,6,ROW(MAESTRO!$B$3:$B$1000)/((MAESTRO!$B$3:$B$1000="PROVEEDORES")*(UPPER(MAESTRO!$L$3:$L$1000)="CONFIRMADO")),ROWS($A$3:A206))),"")</f>
        <v/>
      </c>
      <c r="K206" s="24" t="str">
        <f ca="1">IFERROR(INDEX(MAESTRO!K:K,_xludf.AGGREGATE(15,6,ROW(MAESTRO!$B$3:$B$1000)/((MAESTRO!$B$3:$B$1000="PROVEEDORES")*(UPPER(MAESTRO!$L$3:$L$1000)="CONFIRMADO")),ROWS($A$3:A206))),"")</f>
        <v/>
      </c>
      <c r="L206" s="24" t="str">
        <f ca="1">IFERROR(INDEX(MAESTRO!L:L,_xludf.AGGREGATE(15,6,ROW(MAESTRO!$B$3:$B$1000)/((MAESTRO!$B$3:$B$1000="PROVEEDORES")*(UPPER(MAESTRO!$L$3:$L$1000)="CONFIRMADO")),ROWS($A$3:A206))),"")</f>
        <v/>
      </c>
      <c r="M206" s="24" t="str">
        <f ca="1">IFERROR(INDEX(MAESTRO!M:M,_xludf.AGGREGATE(15,6,ROW(MAESTRO!$B$3:$B$1000)/((MAESTRO!$B$3:$B$1000="PROVEEDORES")*(UPPER(MAESTRO!$L$3:$L$1000)="CONFIRMADO")),ROWS($A$3:A206))),"")</f>
        <v/>
      </c>
      <c r="N206" s="24" t="str">
        <f ca="1">IFERROR(INDEX(MAESTRO!N:N,_xludf.AGGREGATE(15,6,ROW(MAESTRO!$B$3:$B$1000)/((MAESTRO!$B$3:$B$1000="PROVEEDORES")*(UPPER(MAESTRO!$L$3:$L$1000)="CONFIRMADO")),ROWS($A$3:A206))),"")</f>
        <v/>
      </c>
      <c r="O206" s="24" t="str">
        <f ca="1">IFERROR(INDEX(MAESTRO!O:O,_xludf.AGGREGATE(15,6,ROW(MAESTRO!$B$3:$B$1000)/((MAESTRO!$B$3:$B$1000="PROVEEDORES")*(UPPER(MAESTRO!$L$3:$L$1000)="CONFIRMADO")),ROWS($A$3:A206))),"")</f>
        <v/>
      </c>
      <c r="P206" s="24" t="str">
        <f ca="1">IFERROR(INDEX(MAESTRO!P:P,_xludf.AGGREGATE(15,6,ROW(MAESTRO!$B$3:$B$1000)/((MAESTRO!$B$3:$B$1000="PROVEEDORES")*(UPPER(MAESTRO!$L$3:$L$1000)="CONFIRMADO")),ROWS($A$3:A206))),"")</f>
        <v/>
      </c>
      <c r="Q206" s="24" t="str">
        <f ca="1">IFERROR(INDEX(MAESTRO!Q:Q,_xludf.AGGREGATE(15,6,ROW(MAESTRO!$B$3:$B$1000)/((MAESTRO!$B$3:$B$1000="PROVEEDORES")*(UPPER(MAESTRO!$L$3:$L$1000)="CONFIRMADO")),ROWS($A$3:A206))),"")</f>
        <v/>
      </c>
      <c r="R206" s="24" t="str">
        <f ca="1">IFERROR(INDEX(MAESTRO!R:R,_xludf.AGGREGATE(15,6,ROW(MAESTRO!$B$3:$B$1000)/((MAESTRO!$B$3:$B$1000="PROVEEDORES")*(UPPER(MAESTRO!$L$3:$L$1000)="CONFIRMADO")),ROWS($A$3:A206))),"")</f>
        <v/>
      </c>
      <c r="S206" s="24" t="str">
        <f ca="1">IFERROR(INDEX(MAESTRO!S:S,_xludf.AGGREGATE(15,6,ROW(MAESTRO!$B$3:$B$1000)/((MAESTRO!$B$3:$B$1000="PROVEEDORES")*(UPPER(MAESTRO!$L$3:$L$1000)="CONFIRMADO")),ROWS($A$3:A206))),"")</f>
        <v/>
      </c>
      <c r="T206" s="24" t="str">
        <f ca="1">IFERROR(INDEX(MAESTRO!T:T,_xludf.AGGREGATE(15,6,ROW(MAESTRO!$B$3:$B$1000)/((MAESTRO!$B$3:$B$1000="PROVEEDORES")*(UPPER(MAESTRO!$L$3:$L$1000)="CONFIRMADO")),ROWS($A$3:A206))),"")</f>
        <v/>
      </c>
      <c r="U206" s="24" t="str">
        <f ca="1">IFERROR(INDEX(MAESTRO!U:U,_xludf.AGGREGATE(15,6,ROW(MAESTRO!$B$3:$B$1000)/((MAESTRO!$B$3:$B$1000="PROVEEDORES")*(UPPER(MAESTRO!$L$3:$L$1000)="CONFIRMADO")),ROWS($A$3:A206))),"")</f>
        <v/>
      </c>
      <c r="V206" s="24" t="str">
        <f ca="1">IFERROR(INDEX(MAESTRO!V:V,_xludf.AGGREGATE(15,6,ROW(MAESTRO!$B$3:$B$1000)/((MAESTRO!$B$3:$B$1000="PROVEEDORES")*(UPPER(MAESTRO!$L$3:$L$1000)="CONFIRMADO")),ROWS($A$3:A206))),"")</f>
        <v/>
      </c>
      <c r="W206" s="24" t="str">
        <f ca="1">IFERROR(INDEX(MAESTRO!W:W,_xludf.AGGREGATE(15,6,ROW(MAESTRO!$B$3:$B$1000)/((MAESTRO!$B$3:$B$1000="PROVEEDORES")*(UPPER(MAESTRO!$L$3:$L$1000)="CONFIRMADO")),ROWS($A$3:A206))),"")</f>
        <v/>
      </c>
      <c r="X206" s="24" t="str">
        <f ca="1">IFERROR(INDEX(MAESTRO!X:X,_xludf.AGGREGATE(15,6,ROW(MAESTRO!$B$3:$B$1000)/((MAESTRO!$B$3:$B$1000="PROVEEDORES")*(UPPER(MAESTRO!$L$3:$L$1000)="CONFIRMADO")),ROWS($A$3:A206))),"")</f>
        <v/>
      </c>
    </row>
    <row r="207" spans="1:24" ht="22.05" customHeight="1">
      <c r="A207" s="10" t="str">
        <f ca="1">IFERROR(INDEX(MAESTRO!A:A,_xludf.AGGREGATE(15,6,ROW(MAESTRO!$B$3:$B$1000)/((MAESTRO!$B$3:$B$1000="PROVEEDORES")*(UPPER(MAESTRO!$L$3:$L$1000)="CONFIRMADO")),ROWS($A$3:A207))),"")</f>
        <v/>
      </c>
      <c r="B207" s="10" t="str">
        <f ca="1">IFERROR(INDEX(MAESTRO!B:B,_xludf.AGGREGATE(15,6,ROW(MAESTRO!$B$3:$B$1000)/((MAESTRO!$B$3:$B$1000="PROVEEDORES")*(UPPER(MAESTRO!$L$3:$L$1000)="CONFIRMADO")),ROWS($A$3:A207))),"")</f>
        <v/>
      </c>
      <c r="C207" s="10" t="str">
        <f ca="1">IFERROR(INDEX(MAESTRO!C:C,_xludf.AGGREGATE(15,6,ROW(MAESTRO!$B$3:$B$1000)/((MAESTRO!$B$3:$B$1000="PROVEEDORES")*(UPPER(MAESTRO!$L$3:$L$1000)="CONFIRMADO")),ROWS($A$3:A207))),"")</f>
        <v/>
      </c>
      <c r="D207" s="10" t="str">
        <f ca="1">IFERROR(INDEX(MAESTRO!D:D,_xludf.AGGREGATE(15,6,ROW(MAESTRO!$B$3:$B$1000)/((MAESTRO!$B$3:$B$1000="PROVEEDORES")*(UPPER(MAESTRO!$L$3:$L$1000)="CONFIRMADO")),ROWS($A$3:A207))),"")</f>
        <v/>
      </c>
      <c r="E207" s="10" t="str">
        <f ca="1">IFERROR(INDEX(MAESTRO!E:E,_xludf.AGGREGATE(15,6,ROW(MAESTRO!$B$3:$B$1000)/((MAESTRO!$B$3:$B$1000="PROVEEDORES")*(UPPER(MAESTRO!$L$3:$L$1000)="CONFIRMADO")),ROWS($A$3:A207))),"")</f>
        <v/>
      </c>
      <c r="F207" s="10" t="str">
        <f ca="1">IFERROR(INDEX(MAESTRO!F:F,_xludf.AGGREGATE(15,6,ROW(MAESTRO!$B$3:$B$1000)/((MAESTRO!$B$3:$B$1000="PROVEEDORES")*(UPPER(MAESTRO!$L$3:$L$1000)="CONFIRMADO")),ROWS($A$3:A207))),"")</f>
        <v/>
      </c>
      <c r="G207" s="10" t="str">
        <f ca="1">IFERROR(INDEX(MAESTRO!G:G,_xludf.AGGREGATE(15,6,ROW(MAESTRO!$B$3:$B$1000)/((MAESTRO!$B$3:$B$1000="PROVEEDORES")*(UPPER(MAESTRO!$L$3:$L$1000)="CONFIRMADO")),ROWS($A$3:A207))),"")</f>
        <v/>
      </c>
      <c r="H207" s="10" t="str">
        <f ca="1">IFERROR(INDEX(MAESTRO!H:H,_xludf.AGGREGATE(15,6,ROW(MAESTRO!$B$3:$B$1000)/((MAESTRO!$B$3:$B$1000="PROVEEDORES")*(UPPER(MAESTRO!$L$3:$L$1000)="CONFIRMADO")),ROWS($A$3:A207))),"")</f>
        <v/>
      </c>
      <c r="I207" s="10" t="str">
        <f ca="1">IFERROR(INDEX(MAESTRO!I:I,_xludf.AGGREGATE(15,6,ROW(MAESTRO!$B$3:$B$1000)/((MAESTRO!$B$3:$B$1000="PROVEEDORES")*(UPPER(MAESTRO!$L$3:$L$1000)="CONFIRMADO")),ROWS($A$3:A207))),"")</f>
        <v/>
      </c>
      <c r="J207" s="10" t="str">
        <f ca="1">IFERROR(INDEX(MAESTRO!J:J,_xludf.AGGREGATE(15,6,ROW(MAESTRO!$B$3:$B$1000)/((MAESTRO!$B$3:$B$1000="PROVEEDORES")*(UPPER(MAESTRO!$L$3:$L$1000)="CONFIRMADO")),ROWS($A$3:A207))),"")</f>
        <v/>
      </c>
      <c r="K207" s="10" t="str">
        <f ca="1">IFERROR(INDEX(MAESTRO!K:K,_xludf.AGGREGATE(15,6,ROW(MAESTRO!$B$3:$B$1000)/((MAESTRO!$B$3:$B$1000="PROVEEDORES")*(UPPER(MAESTRO!$L$3:$L$1000)="CONFIRMADO")),ROWS($A$3:A207))),"")</f>
        <v/>
      </c>
      <c r="L207" s="10" t="str">
        <f ca="1">IFERROR(INDEX(MAESTRO!L:L,_xludf.AGGREGATE(15,6,ROW(MAESTRO!$B$3:$B$1000)/((MAESTRO!$B$3:$B$1000="PROVEEDORES")*(UPPER(MAESTRO!$L$3:$L$1000)="CONFIRMADO")),ROWS($A$3:A207))),"")</f>
        <v/>
      </c>
      <c r="M207" s="10" t="str">
        <f ca="1">IFERROR(INDEX(MAESTRO!M:M,_xludf.AGGREGATE(15,6,ROW(MAESTRO!$B$3:$B$1000)/((MAESTRO!$B$3:$B$1000="PROVEEDORES")*(UPPER(MAESTRO!$L$3:$L$1000)="CONFIRMADO")),ROWS($A$3:A207))),"")</f>
        <v/>
      </c>
      <c r="N207" s="10" t="str">
        <f ca="1">IFERROR(INDEX(MAESTRO!N:N,_xludf.AGGREGATE(15,6,ROW(MAESTRO!$B$3:$B$1000)/((MAESTRO!$B$3:$B$1000="PROVEEDORES")*(UPPER(MAESTRO!$L$3:$L$1000)="CONFIRMADO")),ROWS($A$3:A207))),"")</f>
        <v/>
      </c>
      <c r="O207" s="10" t="str">
        <f ca="1">IFERROR(INDEX(MAESTRO!O:O,_xludf.AGGREGATE(15,6,ROW(MAESTRO!$B$3:$B$1000)/((MAESTRO!$B$3:$B$1000="PROVEEDORES")*(UPPER(MAESTRO!$L$3:$L$1000)="CONFIRMADO")),ROWS($A$3:A207))),"")</f>
        <v/>
      </c>
      <c r="P207" s="10" t="str">
        <f ca="1">IFERROR(INDEX(MAESTRO!P:P,_xludf.AGGREGATE(15,6,ROW(MAESTRO!$B$3:$B$1000)/((MAESTRO!$B$3:$B$1000="PROVEEDORES")*(UPPER(MAESTRO!$L$3:$L$1000)="CONFIRMADO")),ROWS($A$3:A207))),"")</f>
        <v/>
      </c>
      <c r="Q207" s="10" t="str">
        <f ca="1">IFERROR(INDEX(MAESTRO!Q:Q,_xludf.AGGREGATE(15,6,ROW(MAESTRO!$B$3:$B$1000)/((MAESTRO!$B$3:$B$1000="PROVEEDORES")*(UPPER(MAESTRO!$L$3:$L$1000)="CONFIRMADO")),ROWS($A$3:A207))),"")</f>
        <v/>
      </c>
      <c r="R207" s="10" t="str">
        <f ca="1">IFERROR(INDEX(MAESTRO!R:R,_xludf.AGGREGATE(15,6,ROW(MAESTRO!$B$3:$B$1000)/((MAESTRO!$B$3:$B$1000="PROVEEDORES")*(UPPER(MAESTRO!$L$3:$L$1000)="CONFIRMADO")),ROWS($A$3:A207))),"")</f>
        <v/>
      </c>
      <c r="S207" s="10" t="str">
        <f ca="1">IFERROR(INDEX(MAESTRO!S:S,_xludf.AGGREGATE(15,6,ROW(MAESTRO!$B$3:$B$1000)/((MAESTRO!$B$3:$B$1000="PROVEEDORES")*(UPPER(MAESTRO!$L$3:$L$1000)="CONFIRMADO")),ROWS($A$3:A207))),"")</f>
        <v/>
      </c>
      <c r="T207" s="10" t="str">
        <f ca="1">IFERROR(INDEX(MAESTRO!T:T,_xludf.AGGREGATE(15,6,ROW(MAESTRO!$B$3:$B$1000)/((MAESTRO!$B$3:$B$1000="PROVEEDORES")*(UPPER(MAESTRO!$L$3:$L$1000)="CONFIRMADO")),ROWS($A$3:A207))),"")</f>
        <v/>
      </c>
      <c r="U207" s="10" t="str">
        <f ca="1">IFERROR(INDEX(MAESTRO!U:U,_xludf.AGGREGATE(15,6,ROW(MAESTRO!$B$3:$B$1000)/((MAESTRO!$B$3:$B$1000="PROVEEDORES")*(UPPER(MAESTRO!$L$3:$L$1000)="CONFIRMADO")),ROWS($A$3:A207))),"")</f>
        <v/>
      </c>
      <c r="V207" s="10" t="str">
        <f ca="1">IFERROR(INDEX(MAESTRO!V:V,_xludf.AGGREGATE(15,6,ROW(MAESTRO!$B$3:$B$1000)/((MAESTRO!$B$3:$B$1000="PROVEEDORES")*(UPPER(MAESTRO!$L$3:$L$1000)="CONFIRMADO")),ROWS($A$3:A207))),"")</f>
        <v/>
      </c>
      <c r="W207" s="10" t="str">
        <f ca="1">IFERROR(INDEX(MAESTRO!W:W,_xludf.AGGREGATE(15,6,ROW(MAESTRO!$B$3:$B$1000)/((MAESTRO!$B$3:$B$1000="PROVEEDORES")*(UPPER(MAESTRO!$L$3:$L$1000)="CONFIRMADO")),ROWS($A$3:A207))),"")</f>
        <v/>
      </c>
      <c r="X207" s="10" t="str">
        <f ca="1">IFERROR(INDEX(MAESTRO!X:X,_xludf.AGGREGATE(15,6,ROW(MAESTRO!$B$3:$B$1000)/((MAESTRO!$B$3:$B$1000="PROVEEDORES")*(UPPER(MAESTRO!$L$3:$L$1000)="CONFIRMADO")),ROWS($A$3:A207))),"")</f>
        <v/>
      </c>
    </row>
    <row r="208" spans="1:24" ht="22.05" customHeight="1">
      <c r="A208" s="24" t="str">
        <f ca="1">IFERROR(INDEX(MAESTRO!A:A,_xludf.AGGREGATE(15,6,ROW(MAESTRO!$B$3:$B$1000)/((MAESTRO!$B$3:$B$1000="PROVEEDORES")*(UPPER(MAESTRO!$L$3:$L$1000)="CONFIRMADO")),ROWS($A$3:A208))),"")</f>
        <v/>
      </c>
      <c r="B208" s="24" t="str">
        <f ca="1">IFERROR(INDEX(MAESTRO!B:B,_xludf.AGGREGATE(15,6,ROW(MAESTRO!$B$3:$B$1000)/((MAESTRO!$B$3:$B$1000="PROVEEDORES")*(UPPER(MAESTRO!$L$3:$L$1000)="CONFIRMADO")),ROWS($A$3:A208))),"")</f>
        <v/>
      </c>
      <c r="C208" s="24" t="str">
        <f ca="1">IFERROR(INDEX(MAESTRO!C:C,_xludf.AGGREGATE(15,6,ROW(MAESTRO!$B$3:$B$1000)/((MAESTRO!$B$3:$B$1000="PROVEEDORES")*(UPPER(MAESTRO!$L$3:$L$1000)="CONFIRMADO")),ROWS($A$3:A208))),"")</f>
        <v/>
      </c>
      <c r="D208" s="24" t="str">
        <f ca="1">IFERROR(INDEX(MAESTRO!D:D,_xludf.AGGREGATE(15,6,ROW(MAESTRO!$B$3:$B$1000)/((MAESTRO!$B$3:$B$1000="PROVEEDORES")*(UPPER(MAESTRO!$L$3:$L$1000)="CONFIRMADO")),ROWS($A$3:A208))),"")</f>
        <v/>
      </c>
      <c r="E208" s="24" t="str">
        <f ca="1">IFERROR(INDEX(MAESTRO!E:E,_xludf.AGGREGATE(15,6,ROW(MAESTRO!$B$3:$B$1000)/((MAESTRO!$B$3:$B$1000="PROVEEDORES")*(UPPER(MAESTRO!$L$3:$L$1000)="CONFIRMADO")),ROWS($A$3:A208))),"")</f>
        <v/>
      </c>
      <c r="F208" s="24" t="str">
        <f ca="1">IFERROR(INDEX(MAESTRO!F:F,_xludf.AGGREGATE(15,6,ROW(MAESTRO!$B$3:$B$1000)/((MAESTRO!$B$3:$B$1000="PROVEEDORES")*(UPPER(MAESTRO!$L$3:$L$1000)="CONFIRMADO")),ROWS($A$3:A208))),"")</f>
        <v/>
      </c>
      <c r="G208" s="24" t="str">
        <f ca="1">IFERROR(INDEX(MAESTRO!G:G,_xludf.AGGREGATE(15,6,ROW(MAESTRO!$B$3:$B$1000)/((MAESTRO!$B$3:$B$1000="PROVEEDORES")*(UPPER(MAESTRO!$L$3:$L$1000)="CONFIRMADO")),ROWS($A$3:A208))),"")</f>
        <v/>
      </c>
      <c r="H208" s="24" t="str">
        <f ca="1">IFERROR(INDEX(MAESTRO!H:H,_xludf.AGGREGATE(15,6,ROW(MAESTRO!$B$3:$B$1000)/((MAESTRO!$B$3:$B$1000="PROVEEDORES")*(UPPER(MAESTRO!$L$3:$L$1000)="CONFIRMADO")),ROWS($A$3:A208))),"")</f>
        <v/>
      </c>
      <c r="I208" s="24" t="str">
        <f ca="1">IFERROR(INDEX(MAESTRO!I:I,_xludf.AGGREGATE(15,6,ROW(MAESTRO!$B$3:$B$1000)/((MAESTRO!$B$3:$B$1000="PROVEEDORES")*(UPPER(MAESTRO!$L$3:$L$1000)="CONFIRMADO")),ROWS($A$3:A208))),"")</f>
        <v/>
      </c>
      <c r="J208" s="24" t="str">
        <f ca="1">IFERROR(INDEX(MAESTRO!J:J,_xludf.AGGREGATE(15,6,ROW(MAESTRO!$B$3:$B$1000)/((MAESTRO!$B$3:$B$1000="PROVEEDORES")*(UPPER(MAESTRO!$L$3:$L$1000)="CONFIRMADO")),ROWS($A$3:A208))),"")</f>
        <v/>
      </c>
      <c r="K208" s="24" t="str">
        <f ca="1">IFERROR(INDEX(MAESTRO!K:K,_xludf.AGGREGATE(15,6,ROW(MAESTRO!$B$3:$B$1000)/((MAESTRO!$B$3:$B$1000="PROVEEDORES")*(UPPER(MAESTRO!$L$3:$L$1000)="CONFIRMADO")),ROWS($A$3:A208))),"")</f>
        <v/>
      </c>
      <c r="L208" s="24" t="str">
        <f ca="1">IFERROR(INDEX(MAESTRO!L:L,_xludf.AGGREGATE(15,6,ROW(MAESTRO!$B$3:$B$1000)/((MAESTRO!$B$3:$B$1000="PROVEEDORES")*(UPPER(MAESTRO!$L$3:$L$1000)="CONFIRMADO")),ROWS($A$3:A208))),"")</f>
        <v/>
      </c>
      <c r="M208" s="24" t="str">
        <f ca="1">IFERROR(INDEX(MAESTRO!M:M,_xludf.AGGREGATE(15,6,ROW(MAESTRO!$B$3:$B$1000)/((MAESTRO!$B$3:$B$1000="PROVEEDORES")*(UPPER(MAESTRO!$L$3:$L$1000)="CONFIRMADO")),ROWS($A$3:A208))),"")</f>
        <v/>
      </c>
      <c r="N208" s="24" t="str">
        <f ca="1">IFERROR(INDEX(MAESTRO!N:N,_xludf.AGGREGATE(15,6,ROW(MAESTRO!$B$3:$B$1000)/((MAESTRO!$B$3:$B$1000="PROVEEDORES")*(UPPER(MAESTRO!$L$3:$L$1000)="CONFIRMADO")),ROWS($A$3:A208))),"")</f>
        <v/>
      </c>
      <c r="O208" s="24" t="str">
        <f ca="1">IFERROR(INDEX(MAESTRO!O:O,_xludf.AGGREGATE(15,6,ROW(MAESTRO!$B$3:$B$1000)/((MAESTRO!$B$3:$B$1000="PROVEEDORES")*(UPPER(MAESTRO!$L$3:$L$1000)="CONFIRMADO")),ROWS($A$3:A208))),"")</f>
        <v/>
      </c>
      <c r="P208" s="24" t="str">
        <f ca="1">IFERROR(INDEX(MAESTRO!P:P,_xludf.AGGREGATE(15,6,ROW(MAESTRO!$B$3:$B$1000)/((MAESTRO!$B$3:$B$1000="PROVEEDORES")*(UPPER(MAESTRO!$L$3:$L$1000)="CONFIRMADO")),ROWS($A$3:A208))),"")</f>
        <v/>
      </c>
      <c r="Q208" s="24" t="str">
        <f ca="1">IFERROR(INDEX(MAESTRO!Q:Q,_xludf.AGGREGATE(15,6,ROW(MAESTRO!$B$3:$B$1000)/((MAESTRO!$B$3:$B$1000="PROVEEDORES")*(UPPER(MAESTRO!$L$3:$L$1000)="CONFIRMADO")),ROWS($A$3:A208))),"")</f>
        <v/>
      </c>
      <c r="R208" s="24" t="str">
        <f ca="1">IFERROR(INDEX(MAESTRO!R:R,_xludf.AGGREGATE(15,6,ROW(MAESTRO!$B$3:$B$1000)/((MAESTRO!$B$3:$B$1000="PROVEEDORES")*(UPPER(MAESTRO!$L$3:$L$1000)="CONFIRMADO")),ROWS($A$3:A208))),"")</f>
        <v/>
      </c>
      <c r="S208" s="24" t="str">
        <f ca="1">IFERROR(INDEX(MAESTRO!S:S,_xludf.AGGREGATE(15,6,ROW(MAESTRO!$B$3:$B$1000)/((MAESTRO!$B$3:$B$1000="PROVEEDORES")*(UPPER(MAESTRO!$L$3:$L$1000)="CONFIRMADO")),ROWS($A$3:A208))),"")</f>
        <v/>
      </c>
      <c r="T208" s="24" t="str">
        <f ca="1">IFERROR(INDEX(MAESTRO!T:T,_xludf.AGGREGATE(15,6,ROW(MAESTRO!$B$3:$B$1000)/((MAESTRO!$B$3:$B$1000="PROVEEDORES")*(UPPER(MAESTRO!$L$3:$L$1000)="CONFIRMADO")),ROWS($A$3:A208))),"")</f>
        <v/>
      </c>
      <c r="U208" s="24" t="str">
        <f ca="1">IFERROR(INDEX(MAESTRO!U:U,_xludf.AGGREGATE(15,6,ROW(MAESTRO!$B$3:$B$1000)/((MAESTRO!$B$3:$B$1000="PROVEEDORES")*(UPPER(MAESTRO!$L$3:$L$1000)="CONFIRMADO")),ROWS($A$3:A208))),"")</f>
        <v/>
      </c>
      <c r="V208" s="24" t="str">
        <f ca="1">IFERROR(INDEX(MAESTRO!V:V,_xludf.AGGREGATE(15,6,ROW(MAESTRO!$B$3:$B$1000)/((MAESTRO!$B$3:$B$1000="PROVEEDORES")*(UPPER(MAESTRO!$L$3:$L$1000)="CONFIRMADO")),ROWS($A$3:A208))),"")</f>
        <v/>
      </c>
      <c r="W208" s="24" t="str">
        <f ca="1">IFERROR(INDEX(MAESTRO!W:W,_xludf.AGGREGATE(15,6,ROW(MAESTRO!$B$3:$B$1000)/((MAESTRO!$B$3:$B$1000="PROVEEDORES")*(UPPER(MAESTRO!$L$3:$L$1000)="CONFIRMADO")),ROWS($A$3:A208))),"")</f>
        <v/>
      </c>
      <c r="X208" s="24" t="str">
        <f ca="1">IFERROR(INDEX(MAESTRO!X:X,_xludf.AGGREGATE(15,6,ROW(MAESTRO!$B$3:$B$1000)/((MAESTRO!$B$3:$B$1000="PROVEEDORES")*(UPPER(MAESTRO!$L$3:$L$1000)="CONFIRMADO")),ROWS($A$3:A208))),"")</f>
        <v/>
      </c>
    </row>
    <row r="209" spans="1:24" ht="22.05" customHeight="1">
      <c r="A209" s="10" t="str">
        <f ca="1">IFERROR(INDEX(MAESTRO!A:A,_xludf.AGGREGATE(15,6,ROW(MAESTRO!$B$3:$B$1000)/((MAESTRO!$B$3:$B$1000="PROVEEDORES")*(UPPER(MAESTRO!$L$3:$L$1000)="CONFIRMADO")),ROWS($A$3:A209))),"")</f>
        <v/>
      </c>
      <c r="B209" s="10" t="str">
        <f ca="1">IFERROR(INDEX(MAESTRO!B:B,_xludf.AGGREGATE(15,6,ROW(MAESTRO!$B$3:$B$1000)/((MAESTRO!$B$3:$B$1000="PROVEEDORES")*(UPPER(MAESTRO!$L$3:$L$1000)="CONFIRMADO")),ROWS($A$3:A209))),"")</f>
        <v/>
      </c>
      <c r="C209" s="10" t="str">
        <f ca="1">IFERROR(INDEX(MAESTRO!C:C,_xludf.AGGREGATE(15,6,ROW(MAESTRO!$B$3:$B$1000)/((MAESTRO!$B$3:$B$1000="PROVEEDORES")*(UPPER(MAESTRO!$L$3:$L$1000)="CONFIRMADO")),ROWS($A$3:A209))),"")</f>
        <v/>
      </c>
      <c r="D209" s="10" t="str">
        <f ca="1">IFERROR(INDEX(MAESTRO!D:D,_xludf.AGGREGATE(15,6,ROW(MAESTRO!$B$3:$B$1000)/((MAESTRO!$B$3:$B$1000="PROVEEDORES")*(UPPER(MAESTRO!$L$3:$L$1000)="CONFIRMADO")),ROWS($A$3:A209))),"")</f>
        <v/>
      </c>
      <c r="E209" s="10" t="str">
        <f ca="1">IFERROR(INDEX(MAESTRO!E:E,_xludf.AGGREGATE(15,6,ROW(MAESTRO!$B$3:$B$1000)/((MAESTRO!$B$3:$B$1000="PROVEEDORES")*(UPPER(MAESTRO!$L$3:$L$1000)="CONFIRMADO")),ROWS($A$3:A209))),"")</f>
        <v/>
      </c>
      <c r="F209" s="10" t="str">
        <f ca="1">IFERROR(INDEX(MAESTRO!F:F,_xludf.AGGREGATE(15,6,ROW(MAESTRO!$B$3:$B$1000)/((MAESTRO!$B$3:$B$1000="PROVEEDORES")*(UPPER(MAESTRO!$L$3:$L$1000)="CONFIRMADO")),ROWS($A$3:A209))),"")</f>
        <v/>
      </c>
      <c r="G209" s="10" t="str">
        <f ca="1">IFERROR(INDEX(MAESTRO!G:G,_xludf.AGGREGATE(15,6,ROW(MAESTRO!$B$3:$B$1000)/((MAESTRO!$B$3:$B$1000="PROVEEDORES")*(UPPER(MAESTRO!$L$3:$L$1000)="CONFIRMADO")),ROWS($A$3:A209))),"")</f>
        <v/>
      </c>
      <c r="H209" s="10" t="str">
        <f ca="1">IFERROR(INDEX(MAESTRO!H:H,_xludf.AGGREGATE(15,6,ROW(MAESTRO!$B$3:$B$1000)/((MAESTRO!$B$3:$B$1000="PROVEEDORES")*(UPPER(MAESTRO!$L$3:$L$1000)="CONFIRMADO")),ROWS($A$3:A209))),"")</f>
        <v/>
      </c>
      <c r="I209" s="10" t="str">
        <f ca="1">IFERROR(INDEX(MAESTRO!I:I,_xludf.AGGREGATE(15,6,ROW(MAESTRO!$B$3:$B$1000)/((MAESTRO!$B$3:$B$1000="PROVEEDORES")*(UPPER(MAESTRO!$L$3:$L$1000)="CONFIRMADO")),ROWS($A$3:A209))),"")</f>
        <v/>
      </c>
      <c r="J209" s="10" t="str">
        <f ca="1">IFERROR(INDEX(MAESTRO!J:J,_xludf.AGGREGATE(15,6,ROW(MAESTRO!$B$3:$B$1000)/((MAESTRO!$B$3:$B$1000="PROVEEDORES")*(UPPER(MAESTRO!$L$3:$L$1000)="CONFIRMADO")),ROWS($A$3:A209))),"")</f>
        <v/>
      </c>
      <c r="K209" s="10" t="str">
        <f ca="1">IFERROR(INDEX(MAESTRO!K:K,_xludf.AGGREGATE(15,6,ROW(MAESTRO!$B$3:$B$1000)/((MAESTRO!$B$3:$B$1000="PROVEEDORES")*(UPPER(MAESTRO!$L$3:$L$1000)="CONFIRMADO")),ROWS($A$3:A209))),"")</f>
        <v/>
      </c>
      <c r="L209" s="10" t="str">
        <f ca="1">IFERROR(INDEX(MAESTRO!L:L,_xludf.AGGREGATE(15,6,ROW(MAESTRO!$B$3:$B$1000)/((MAESTRO!$B$3:$B$1000="PROVEEDORES")*(UPPER(MAESTRO!$L$3:$L$1000)="CONFIRMADO")),ROWS($A$3:A209))),"")</f>
        <v/>
      </c>
      <c r="M209" s="10" t="str">
        <f ca="1">IFERROR(INDEX(MAESTRO!M:M,_xludf.AGGREGATE(15,6,ROW(MAESTRO!$B$3:$B$1000)/((MAESTRO!$B$3:$B$1000="PROVEEDORES")*(UPPER(MAESTRO!$L$3:$L$1000)="CONFIRMADO")),ROWS($A$3:A209))),"")</f>
        <v/>
      </c>
      <c r="N209" s="10" t="str">
        <f ca="1">IFERROR(INDEX(MAESTRO!N:N,_xludf.AGGREGATE(15,6,ROW(MAESTRO!$B$3:$B$1000)/((MAESTRO!$B$3:$B$1000="PROVEEDORES")*(UPPER(MAESTRO!$L$3:$L$1000)="CONFIRMADO")),ROWS($A$3:A209))),"")</f>
        <v/>
      </c>
      <c r="O209" s="10" t="str">
        <f ca="1">IFERROR(INDEX(MAESTRO!O:O,_xludf.AGGREGATE(15,6,ROW(MAESTRO!$B$3:$B$1000)/((MAESTRO!$B$3:$B$1000="PROVEEDORES")*(UPPER(MAESTRO!$L$3:$L$1000)="CONFIRMADO")),ROWS($A$3:A209))),"")</f>
        <v/>
      </c>
      <c r="P209" s="10" t="str">
        <f ca="1">IFERROR(INDEX(MAESTRO!P:P,_xludf.AGGREGATE(15,6,ROW(MAESTRO!$B$3:$B$1000)/((MAESTRO!$B$3:$B$1000="PROVEEDORES")*(UPPER(MAESTRO!$L$3:$L$1000)="CONFIRMADO")),ROWS($A$3:A209))),"")</f>
        <v/>
      </c>
      <c r="Q209" s="10" t="str">
        <f ca="1">IFERROR(INDEX(MAESTRO!Q:Q,_xludf.AGGREGATE(15,6,ROW(MAESTRO!$B$3:$B$1000)/((MAESTRO!$B$3:$B$1000="PROVEEDORES")*(UPPER(MAESTRO!$L$3:$L$1000)="CONFIRMADO")),ROWS($A$3:A209))),"")</f>
        <v/>
      </c>
      <c r="R209" s="10" t="str">
        <f ca="1">IFERROR(INDEX(MAESTRO!R:R,_xludf.AGGREGATE(15,6,ROW(MAESTRO!$B$3:$B$1000)/((MAESTRO!$B$3:$B$1000="PROVEEDORES")*(UPPER(MAESTRO!$L$3:$L$1000)="CONFIRMADO")),ROWS($A$3:A209))),"")</f>
        <v/>
      </c>
      <c r="S209" s="10" t="str">
        <f ca="1">IFERROR(INDEX(MAESTRO!S:S,_xludf.AGGREGATE(15,6,ROW(MAESTRO!$B$3:$B$1000)/((MAESTRO!$B$3:$B$1000="PROVEEDORES")*(UPPER(MAESTRO!$L$3:$L$1000)="CONFIRMADO")),ROWS($A$3:A209))),"")</f>
        <v/>
      </c>
      <c r="T209" s="10" t="str">
        <f ca="1">IFERROR(INDEX(MAESTRO!T:T,_xludf.AGGREGATE(15,6,ROW(MAESTRO!$B$3:$B$1000)/((MAESTRO!$B$3:$B$1000="PROVEEDORES")*(UPPER(MAESTRO!$L$3:$L$1000)="CONFIRMADO")),ROWS($A$3:A209))),"")</f>
        <v/>
      </c>
      <c r="U209" s="10" t="str">
        <f ca="1">IFERROR(INDEX(MAESTRO!U:U,_xludf.AGGREGATE(15,6,ROW(MAESTRO!$B$3:$B$1000)/((MAESTRO!$B$3:$B$1000="PROVEEDORES")*(UPPER(MAESTRO!$L$3:$L$1000)="CONFIRMADO")),ROWS($A$3:A209))),"")</f>
        <v/>
      </c>
      <c r="V209" s="10" t="str">
        <f ca="1">IFERROR(INDEX(MAESTRO!V:V,_xludf.AGGREGATE(15,6,ROW(MAESTRO!$B$3:$B$1000)/((MAESTRO!$B$3:$B$1000="PROVEEDORES")*(UPPER(MAESTRO!$L$3:$L$1000)="CONFIRMADO")),ROWS($A$3:A209))),"")</f>
        <v/>
      </c>
      <c r="W209" s="10" t="str">
        <f ca="1">IFERROR(INDEX(MAESTRO!W:W,_xludf.AGGREGATE(15,6,ROW(MAESTRO!$B$3:$B$1000)/((MAESTRO!$B$3:$B$1000="PROVEEDORES")*(UPPER(MAESTRO!$L$3:$L$1000)="CONFIRMADO")),ROWS($A$3:A209))),"")</f>
        <v/>
      </c>
      <c r="X209" s="10" t="str">
        <f ca="1">IFERROR(INDEX(MAESTRO!X:X,_xludf.AGGREGATE(15,6,ROW(MAESTRO!$B$3:$B$1000)/((MAESTRO!$B$3:$B$1000="PROVEEDORES")*(UPPER(MAESTRO!$L$3:$L$1000)="CONFIRMADO")),ROWS($A$3:A209))),"")</f>
        <v/>
      </c>
    </row>
    <row r="210" spans="1:24" ht="22.05" customHeight="1">
      <c r="A210" s="24" t="str">
        <f ca="1">IFERROR(INDEX(MAESTRO!A:A,_xludf.AGGREGATE(15,6,ROW(MAESTRO!$B$3:$B$1000)/((MAESTRO!$B$3:$B$1000="PROVEEDORES")*(UPPER(MAESTRO!$L$3:$L$1000)="CONFIRMADO")),ROWS($A$3:A210))),"")</f>
        <v/>
      </c>
      <c r="B210" s="24" t="str">
        <f ca="1">IFERROR(INDEX(MAESTRO!B:B,_xludf.AGGREGATE(15,6,ROW(MAESTRO!$B$3:$B$1000)/((MAESTRO!$B$3:$B$1000="PROVEEDORES")*(UPPER(MAESTRO!$L$3:$L$1000)="CONFIRMADO")),ROWS($A$3:A210))),"")</f>
        <v/>
      </c>
      <c r="C210" s="24" t="str">
        <f ca="1">IFERROR(INDEX(MAESTRO!C:C,_xludf.AGGREGATE(15,6,ROW(MAESTRO!$B$3:$B$1000)/((MAESTRO!$B$3:$B$1000="PROVEEDORES")*(UPPER(MAESTRO!$L$3:$L$1000)="CONFIRMADO")),ROWS($A$3:A210))),"")</f>
        <v/>
      </c>
      <c r="D210" s="24" t="str">
        <f ca="1">IFERROR(INDEX(MAESTRO!D:D,_xludf.AGGREGATE(15,6,ROW(MAESTRO!$B$3:$B$1000)/((MAESTRO!$B$3:$B$1000="PROVEEDORES")*(UPPER(MAESTRO!$L$3:$L$1000)="CONFIRMADO")),ROWS($A$3:A210))),"")</f>
        <v/>
      </c>
      <c r="E210" s="24" t="str">
        <f ca="1">IFERROR(INDEX(MAESTRO!E:E,_xludf.AGGREGATE(15,6,ROW(MAESTRO!$B$3:$B$1000)/((MAESTRO!$B$3:$B$1000="PROVEEDORES")*(UPPER(MAESTRO!$L$3:$L$1000)="CONFIRMADO")),ROWS($A$3:A210))),"")</f>
        <v/>
      </c>
      <c r="F210" s="24" t="str">
        <f ca="1">IFERROR(INDEX(MAESTRO!F:F,_xludf.AGGREGATE(15,6,ROW(MAESTRO!$B$3:$B$1000)/((MAESTRO!$B$3:$B$1000="PROVEEDORES")*(UPPER(MAESTRO!$L$3:$L$1000)="CONFIRMADO")),ROWS($A$3:A210))),"")</f>
        <v/>
      </c>
      <c r="G210" s="24" t="str">
        <f ca="1">IFERROR(INDEX(MAESTRO!G:G,_xludf.AGGREGATE(15,6,ROW(MAESTRO!$B$3:$B$1000)/((MAESTRO!$B$3:$B$1000="PROVEEDORES")*(UPPER(MAESTRO!$L$3:$L$1000)="CONFIRMADO")),ROWS($A$3:A210))),"")</f>
        <v/>
      </c>
      <c r="H210" s="24" t="str">
        <f ca="1">IFERROR(INDEX(MAESTRO!H:H,_xludf.AGGREGATE(15,6,ROW(MAESTRO!$B$3:$B$1000)/((MAESTRO!$B$3:$B$1000="PROVEEDORES")*(UPPER(MAESTRO!$L$3:$L$1000)="CONFIRMADO")),ROWS($A$3:A210))),"")</f>
        <v/>
      </c>
      <c r="I210" s="24" t="str">
        <f ca="1">IFERROR(INDEX(MAESTRO!I:I,_xludf.AGGREGATE(15,6,ROW(MAESTRO!$B$3:$B$1000)/((MAESTRO!$B$3:$B$1000="PROVEEDORES")*(UPPER(MAESTRO!$L$3:$L$1000)="CONFIRMADO")),ROWS($A$3:A210))),"")</f>
        <v/>
      </c>
      <c r="J210" s="24" t="str">
        <f ca="1">IFERROR(INDEX(MAESTRO!J:J,_xludf.AGGREGATE(15,6,ROW(MAESTRO!$B$3:$B$1000)/((MAESTRO!$B$3:$B$1000="PROVEEDORES")*(UPPER(MAESTRO!$L$3:$L$1000)="CONFIRMADO")),ROWS($A$3:A210))),"")</f>
        <v/>
      </c>
      <c r="K210" s="24" t="str">
        <f ca="1">IFERROR(INDEX(MAESTRO!K:K,_xludf.AGGREGATE(15,6,ROW(MAESTRO!$B$3:$B$1000)/((MAESTRO!$B$3:$B$1000="PROVEEDORES")*(UPPER(MAESTRO!$L$3:$L$1000)="CONFIRMADO")),ROWS($A$3:A210))),"")</f>
        <v/>
      </c>
      <c r="L210" s="24" t="str">
        <f ca="1">IFERROR(INDEX(MAESTRO!L:L,_xludf.AGGREGATE(15,6,ROW(MAESTRO!$B$3:$B$1000)/((MAESTRO!$B$3:$B$1000="PROVEEDORES")*(UPPER(MAESTRO!$L$3:$L$1000)="CONFIRMADO")),ROWS($A$3:A210))),"")</f>
        <v/>
      </c>
      <c r="M210" s="24" t="str">
        <f ca="1">IFERROR(INDEX(MAESTRO!M:M,_xludf.AGGREGATE(15,6,ROW(MAESTRO!$B$3:$B$1000)/((MAESTRO!$B$3:$B$1000="PROVEEDORES")*(UPPER(MAESTRO!$L$3:$L$1000)="CONFIRMADO")),ROWS($A$3:A210))),"")</f>
        <v/>
      </c>
      <c r="N210" s="24" t="str">
        <f ca="1">IFERROR(INDEX(MAESTRO!N:N,_xludf.AGGREGATE(15,6,ROW(MAESTRO!$B$3:$B$1000)/((MAESTRO!$B$3:$B$1000="PROVEEDORES")*(UPPER(MAESTRO!$L$3:$L$1000)="CONFIRMADO")),ROWS($A$3:A210))),"")</f>
        <v/>
      </c>
      <c r="O210" s="24" t="str">
        <f ca="1">IFERROR(INDEX(MAESTRO!O:O,_xludf.AGGREGATE(15,6,ROW(MAESTRO!$B$3:$B$1000)/((MAESTRO!$B$3:$B$1000="PROVEEDORES")*(UPPER(MAESTRO!$L$3:$L$1000)="CONFIRMADO")),ROWS($A$3:A210))),"")</f>
        <v/>
      </c>
      <c r="P210" s="24" t="str">
        <f ca="1">IFERROR(INDEX(MAESTRO!P:P,_xludf.AGGREGATE(15,6,ROW(MAESTRO!$B$3:$B$1000)/((MAESTRO!$B$3:$B$1000="PROVEEDORES")*(UPPER(MAESTRO!$L$3:$L$1000)="CONFIRMADO")),ROWS($A$3:A210))),"")</f>
        <v/>
      </c>
      <c r="Q210" s="24" t="str">
        <f ca="1">IFERROR(INDEX(MAESTRO!Q:Q,_xludf.AGGREGATE(15,6,ROW(MAESTRO!$B$3:$B$1000)/((MAESTRO!$B$3:$B$1000="PROVEEDORES")*(UPPER(MAESTRO!$L$3:$L$1000)="CONFIRMADO")),ROWS($A$3:A210))),"")</f>
        <v/>
      </c>
      <c r="R210" s="24" t="str">
        <f ca="1">IFERROR(INDEX(MAESTRO!R:R,_xludf.AGGREGATE(15,6,ROW(MAESTRO!$B$3:$B$1000)/((MAESTRO!$B$3:$B$1000="PROVEEDORES")*(UPPER(MAESTRO!$L$3:$L$1000)="CONFIRMADO")),ROWS($A$3:A210))),"")</f>
        <v/>
      </c>
      <c r="S210" s="24" t="str">
        <f ca="1">IFERROR(INDEX(MAESTRO!S:S,_xludf.AGGREGATE(15,6,ROW(MAESTRO!$B$3:$B$1000)/((MAESTRO!$B$3:$B$1000="PROVEEDORES")*(UPPER(MAESTRO!$L$3:$L$1000)="CONFIRMADO")),ROWS($A$3:A210))),"")</f>
        <v/>
      </c>
      <c r="T210" s="24" t="str">
        <f ca="1">IFERROR(INDEX(MAESTRO!T:T,_xludf.AGGREGATE(15,6,ROW(MAESTRO!$B$3:$B$1000)/((MAESTRO!$B$3:$B$1000="PROVEEDORES")*(UPPER(MAESTRO!$L$3:$L$1000)="CONFIRMADO")),ROWS($A$3:A210))),"")</f>
        <v/>
      </c>
      <c r="U210" s="24" t="str">
        <f ca="1">IFERROR(INDEX(MAESTRO!U:U,_xludf.AGGREGATE(15,6,ROW(MAESTRO!$B$3:$B$1000)/((MAESTRO!$B$3:$B$1000="PROVEEDORES")*(UPPER(MAESTRO!$L$3:$L$1000)="CONFIRMADO")),ROWS($A$3:A210))),"")</f>
        <v/>
      </c>
      <c r="V210" s="24" t="str">
        <f ca="1">IFERROR(INDEX(MAESTRO!V:V,_xludf.AGGREGATE(15,6,ROW(MAESTRO!$B$3:$B$1000)/((MAESTRO!$B$3:$B$1000="PROVEEDORES")*(UPPER(MAESTRO!$L$3:$L$1000)="CONFIRMADO")),ROWS($A$3:A210))),"")</f>
        <v/>
      </c>
      <c r="W210" s="24" t="str">
        <f ca="1">IFERROR(INDEX(MAESTRO!W:W,_xludf.AGGREGATE(15,6,ROW(MAESTRO!$B$3:$B$1000)/((MAESTRO!$B$3:$B$1000="PROVEEDORES")*(UPPER(MAESTRO!$L$3:$L$1000)="CONFIRMADO")),ROWS($A$3:A210))),"")</f>
        <v/>
      </c>
      <c r="X210" s="24" t="str">
        <f ca="1">IFERROR(INDEX(MAESTRO!X:X,_xludf.AGGREGATE(15,6,ROW(MAESTRO!$B$3:$B$1000)/((MAESTRO!$B$3:$B$1000="PROVEEDORES")*(UPPER(MAESTRO!$L$3:$L$1000)="CONFIRMADO")),ROWS($A$3:A210))),"")</f>
        <v/>
      </c>
    </row>
    <row r="211" spans="1:24" ht="22.05" customHeight="1">
      <c r="A211" s="10" t="str">
        <f ca="1">IFERROR(INDEX(MAESTRO!A:A,_xludf.AGGREGATE(15,6,ROW(MAESTRO!$B$3:$B$1000)/((MAESTRO!$B$3:$B$1000="PROVEEDORES")*(UPPER(MAESTRO!$L$3:$L$1000)="CONFIRMADO")),ROWS($A$3:A211))),"")</f>
        <v/>
      </c>
      <c r="B211" s="10" t="str">
        <f ca="1">IFERROR(INDEX(MAESTRO!B:B,_xludf.AGGREGATE(15,6,ROW(MAESTRO!$B$3:$B$1000)/((MAESTRO!$B$3:$B$1000="PROVEEDORES")*(UPPER(MAESTRO!$L$3:$L$1000)="CONFIRMADO")),ROWS($A$3:A211))),"")</f>
        <v/>
      </c>
      <c r="C211" s="10" t="str">
        <f ca="1">IFERROR(INDEX(MAESTRO!C:C,_xludf.AGGREGATE(15,6,ROW(MAESTRO!$B$3:$B$1000)/((MAESTRO!$B$3:$B$1000="PROVEEDORES")*(UPPER(MAESTRO!$L$3:$L$1000)="CONFIRMADO")),ROWS($A$3:A211))),"")</f>
        <v/>
      </c>
      <c r="D211" s="10" t="str">
        <f ca="1">IFERROR(INDEX(MAESTRO!D:D,_xludf.AGGREGATE(15,6,ROW(MAESTRO!$B$3:$B$1000)/((MAESTRO!$B$3:$B$1000="PROVEEDORES")*(UPPER(MAESTRO!$L$3:$L$1000)="CONFIRMADO")),ROWS($A$3:A211))),"")</f>
        <v/>
      </c>
      <c r="E211" s="10" t="str">
        <f ca="1">IFERROR(INDEX(MAESTRO!E:E,_xludf.AGGREGATE(15,6,ROW(MAESTRO!$B$3:$B$1000)/((MAESTRO!$B$3:$B$1000="PROVEEDORES")*(UPPER(MAESTRO!$L$3:$L$1000)="CONFIRMADO")),ROWS($A$3:A211))),"")</f>
        <v/>
      </c>
      <c r="F211" s="10" t="str">
        <f ca="1">IFERROR(INDEX(MAESTRO!F:F,_xludf.AGGREGATE(15,6,ROW(MAESTRO!$B$3:$B$1000)/((MAESTRO!$B$3:$B$1000="PROVEEDORES")*(UPPER(MAESTRO!$L$3:$L$1000)="CONFIRMADO")),ROWS($A$3:A211))),"")</f>
        <v/>
      </c>
      <c r="G211" s="10" t="str">
        <f ca="1">IFERROR(INDEX(MAESTRO!G:G,_xludf.AGGREGATE(15,6,ROW(MAESTRO!$B$3:$B$1000)/((MAESTRO!$B$3:$B$1000="PROVEEDORES")*(UPPER(MAESTRO!$L$3:$L$1000)="CONFIRMADO")),ROWS($A$3:A211))),"")</f>
        <v/>
      </c>
      <c r="H211" s="10" t="str">
        <f ca="1">IFERROR(INDEX(MAESTRO!H:H,_xludf.AGGREGATE(15,6,ROW(MAESTRO!$B$3:$B$1000)/((MAESTRO!$B$3:$B$1000="PROVEEDORES")*(UPPER(MAESTRO!$L$3:$L$1000)="CONFIRMADO")),ROWS($A$3:A211))),"")</f>
        <v/>
      </c>
      <c r="I211" s="10" t="str">
        <f ca="1">IFERROR(INDEX(MAESTRO!I:I,_xludf.AGGREGATE(15,6,ROW(MAESTRO!$B$3:$B$1000)/((MAESTRO!$B$3:$B$1000="PROVEEDORES")*(UPPER(MAESTRO!$L$3:$L$1000)="CONFIRMADO")),ROWS($A$3:A211))),"")</f>
        <v/>
      </c>
      <c r="J211" s="10" t="str">
        <f ca="1">IFERROR(INDEX(MAESTRO!J:J,_xludf.AGGREGATE(15,6,ROW(MAESTRO!$B$3:$B$1000)/((MAESTRO!$B$3:$B$1000="PROVEEDORES")*(UPPER(MAESTRO!$L$3:$L$1000)="CONFIRMADO")),ROWS($A$3:A211))),"")</f>
        <v/>
      </c>
      <c r="K211" s="10" t="str">
        <f ca="1">IFERROR(INDEX(MAESTRO!K:K,_xludf.AGGREGATE(15,6,ROW(MAESTRO!$B$3:$B$1000)/((MAESTRO!$B$3:$B$1000="PROVEEDORES")*(UPPER(MAESTRO!$L$3:$L$1000)="CONFIRMADO")),ROWS($A$3:A211))),"")</f>
        <v/>
      </c>
      <c r="L211" s="10" t="str">
        <f ca="1">IFERROR(INDEX(MAESTRO!L:L,_xludf.AGGREGATE(15,6,ROW(MAESTRO!$B$3:$B$1000)/((MAESTRO!$B$3:$B$1000="PROVEEDORES")*(UPPER(MAESTRO!$L$3:$L$1000)="CONFIRMADO")),ROWS($A$3:A211))),"")</f>
        <v/>
      </c>
      <c r="M211" s="10" t="str">
        <f ca="1">IFERROR(INDEX(MAESTRO!M:M,_xludf.AGGREGATE(15,6,ROW(MAESTRO!$B$3:$B$1000)/((MAESTRO!$B$3:$B$1000="PROVEEDORES")*(UPPER(MAESTRO!$L$3:$L$1000)="CONFIRMADO")),ROWS($A$3:A211))),"")</f>
        <v/>
      </c>
      <c r="N211" s="10" t="str">
        <f ca="1">IFERROR(INDEX(MAESTRO!N:N,_xludf.AGGREGATE(15,6,ROW(MAESTRO!$B$3:$B$1000)/((MAESTRO!$B$3:$B$1000="PROVEEDORES")*(UPPER(MAESTRO!$L$3:$L$1000)="CONFIRMADO")),ROWS($A$3:A211))),"")</f>
        <v/>
      </c>
      <c r="O211" s="10" t="str">
        <f ca="1">IFERROR(INDEX(MAESTRO!O:O,_xludf.AGGREGATE(15,6,ROW(MAESTRO!$B$3:$B$1000)/((MAESTRO!$B$3:$B$1000="PROVEEDORES")*(UPPER(MAESTRO!$L$3:$L$1000)="CONFIRMADO")),ROWS($A$3:A211))),"")</f>
        <v/>
      </c>
      <c r="P211" s="10" t="str">
        <f ca="1">IFERROR(INDEX(MAESTRO!P:P,_xludf.AGGREGATE(15,6,ROW(MAESTRO!$B$3:$B$1000)/((MAESTRO!$B$3:$B$1000="PROVEEDORES")*(UPPER(MAESTRO!$L$3:$L$1000)="CONFIRMADO")),ROWS($A$3:A211))),"")</f>
        <v/>
      </c>
      <c r="Q211" s="10" t="str">
        <f ca="1">IFERROR(INDEX(MAESTRO!Q:Q,_xludf.AGGREGATE(15,6,ROW(MAESTRO!$B$3:$B$1000)/((MAESTRO!$B$3:$B$1000="PROVEEDORES")*(UPPER(MAESTRO!$L$3:$L$1000)="CONFIRMADO")),ROWS($A$3:A211))),"")</f>
        <v/>
      </c>
      <c r="R211" s="10" t="str">
        <f ca="1">IFERROR(INDEX(MAESTRO!R:R,_xludf.AGGREGATE(15,6,ROW(MAESTRO!$B$3:$B$1000)/((MAESTRO!$B$3:$B$1000="PROVEEDORES")*(UPPER(MAESTRO!$L$3:$L$1000)="CONFIRMADO")),ROWS($A$3:A211))),"")</f>
        <v/>
      </c>
      <c r="S211" s="10" t="str">
        <f ca="1">IFERROR(INDEX(MAESTRO!S:S,_xludf.AGGREGATE(15,6,ROW(MAESTRO!$B$3:$B$1000)/((MAESTRO!$B$3:$B$1000="PROVEEDORES")*(UPPER(MAESTRO!$L$3:$L$1000)="CONFIRMADO")),ROWS($A$3:A211))),"")</f>
        <v/>
      </c>
      <c r="T211" s="10" t="str">
        <f ca="1">IFERROR(INDEX(MAESTRO!T:T,_xludf.AGGREGATE(15,6,ROW(MAESTRO!$B$3:$B$1000)/((MAESTRO!$B$3:$B$1000="PROVEEDORES")*(UPPER(MAESTRO!$L$3:$L$1000)="CONFIRMADO")),ROWS($A$3:A211))),"")</f>
        <v/>
      </c>
      <c r="U211" s="10" t="str">
        <f ca="1">IFERROR(INDEX(MAESTRO!U:U,_xludf.AGGREGATE(15,6,ROW(MAESTRO!$B$3:$B$1000)/((MAESTRO!$B$3:$B$1000="PROVEEDORES")*(UPPER(MAESTRO!$L$3:$L$1000)="CONFIRMADO")),ROWS($A$3:A211))),"")</f>
        <v/>
      </c>
      <c r="V211" s="10" t="str">
        <f ca="1">IFERROR(INDEX(MAESTRO!V:V,_xludf.AGGREGATE(15,6,ROW(MAESTRO!$B$3:$B$1000)/((MAESTRO!$B$3:$B$1000="PROVEEDORES")*(UPPER(MAESTRO!$L$3:$L$1000)="CONFIRMADO")),ROWS($A$3:A211))),"")</f>
        <v/>
      </c>
      <c r="W211" s="10" t="str">
        <f ca="1">IFERROR(INDEX(MAESTRO!W:W,_xludf.AGGREGATE(15,6,ROW(MAESTRO!$B$3:$B$1000)/((MAESTRO!$B$3:$B$1000="PROVEEDORES")*(UPPER(MAESTRO!$L$3:$L$1000)="CONFIRMADO")),ROWS($A$3:A211))),"")</f>
        <v/>
      </c>
      <c r="X211" s="10" t="str">
        <f ca="1">IFERROR(INDEX(MAESTRO!X:X,_xludf.AGGREGATE(15,6,ROW(MAESTRO!$B$3:$B$1000)/((MAESTRO!$B$3:$B$1000="PROVEEDORES")*(UPPER(MAESTRO!$L$3:$L$1000)="CONFIRMADO")),ROWS($A$3:A211))),"")</f>
        <v/>
      </c>
    </row>
    <row r="212" spans="1:24" ht="22.05" customHeight="1">
      <c r="A212" s="24" t="str">
        <f ca="1">IFERROR(INDEX(MAESTRO!A:A,_xludf.AGGREGATE(15,6,ROW(MAESTRO!$B$3:$B$1000)/((MAESTRO!$B$3:$B$1000="PROVEEDORES")*(UPPER(MAESTRO!$L$3:$L$1000)="CONFIRMADO")),ROWS($A$3:A212))),"")</f>
        <v/>
      </c>
      <c r="B212" s="24" t="str">
        <f ca="1">IFERROR(INDEX(MAESTRO!B:B,_xludf.AGGREGATE(15,6,ROW(MAESTRO!$B$3:$B$1000)/((MAESTRO!$B$3:$B$1000="PROVEEDORES")*(UPPER(MAESTRO!$L$3:$L$1000)="CONFIRMADO")),ROWS($A$3:A212))),"")</f>
        <v/>
      </c>
      <c r="C212" s="24" t="str">
        <f ca="1">IFERROR(INDEX(MAESTRO!C:C,_xludf.AGGREGATE(15,6,ROW(MAESTRO!$B$3:$B$1000)/((MAESTRO!$B$3:$B$1000="PROVEEDORES")*(UPPER(MAESTRO!$L$3:$L$1000)="CONFIRMADO")),ROWS($A$3:A212))),"")</f>
        <v/>
      </c>
      <c r="D212" s="24" t="str">
        <f ca="1">IFERROR(INDEX(MAESTRO!D:D,_xludf.AGGREGATE(15,6,ROW(MAESTRO!$B$3:$B$1000)/((MAESTRO!$B$3:$B$1000="PROVEEDORES")*(UPPER(MAESTRO!$L$3:$L$1000)="CONFIRMADO")),ROWS($A$3:A212))),"")</f>
        <v/>
      </c>
      <c r="E212" s="24" t="str">
        <f ca="1">IFERROR(INDEX(MAESTRO!E:E,_xludf.AGGREGATE(15,6,ROW(MAESTRO!$B$3:$B$1000)/((MAESTRO!$B$3:$B$1000="PROVEEDORES")*(UPPER(MAESTRO!$L$3:$L$1000)="CONFIRMADO")),ROWS($A$3:A212))),"")</f>
        <v/>
      </c>
      <c r="F212" s="24" t="str">
        <f ca="1">IFERROR(INDEX(MAESTRO!F:F,_xludf.AGGREGATE(15,6,ROW(MAESTRO!$B$3:$B$1000)/((MAESTRO!$B$3:$B$1000="PROVEEDORES")*(UPPER(MAESTRO!$L$3:$L$1000)="CONFIRMADO")),ROWS($A$3:A212))),"")</f>
        <v/>
      </c>
      <c r="G212" s="24" t="str">
        <f ca="1">IFERROR(INDEX(MAESTRO!G:G,_xludf.AGGREGATE(15,6,ROW(MAESTRO!$B$3:$B$1000)/((MAESTRO!$B$3:$B$1000="PROVEEDORES")*(UPPER(MAESTRO!$L$3:$L$1000)="CONFIRMADO")),ROWS($A$3:A212))),"")</f>
        <v/>
      </c>
      <c r="H212" s="24" t="str">
        <f ca="1">IFERROR(INDEX(MAESTRO!H:H,_xludf.AGGREGATE(15,6,ROW(MAESTRO!$B$3:$B$1000)/((MAESTRO!$B$3:$B$1000="PROVEEDORES")*(UPPER(MAESTRO!$L$3:$L$1000)="CONFIRMADO")),ROWS($A$3:A212))),"")</f>
        <v/>
      </c>
      <c r="I212" s="24" t="str">
        <f ca="1">IFERROR(INDEX(MAESTRO!I:I,_xludf.AGGREGATE(15,6,ROW(MAESTRO!$B$3:$B$1000)/((MAESTRO!$B$3:$B$1000="PROVEEDORES")*(UPPER(MAESTRO!$L$3:$L$1000)="CONFIRMADO")),ROWS($A$3:A212))),"")</f>
        <v/>
      </c>
      <c r="J212" s="24" t="str">
        <f ca="1">IFERROR(INDEX(MAESTRO!J:J,_xludf.AGGREGATE(15,6,ROW(MAESTRO!$B$3:$B$1000)/((MAESTRO!$B$3:$B$1000="PROVEEDORES")*(UPPER(MAESTRO!$L$3:$L$1000)="CONFIRMADO")),ROWS($A$3:A212))),"")</f>
        <v/>
      </c>
      <c r="K212" s="24" t="str">
        <f ca="1">IFERROR(INDEX(MAESTRO!K:K,_xludf.AGGREGATE(15,6,ROW(MAESTRO!$B$3:$B$1000)/((MAESTRO!$B$3:$B$1000="PROVEEDORES")*(UPPER(MAESTRO!$L$3:$L$1000)="CONFIRMADO")),ROWS($A$3:A212))),"")</f>
        <v/>
      </c>
      <c r="L212" s="24" t="str">
        <f ca="1">IFERROR(INDEX(MAESTRO!L:L,_xludf.AGGREGATE(15,6,ROW(MAESTRO!$B$3:$B$1000)/((MAESTRO!$B$3:$B$1000="PROVEEDORES")*(UPPER(MAESTRO!$L$3:$L$1000)="CONFIRMADO")),ROWS($A$3:A212))),"")</f>
        <v/>
      </c>
      <c r="M212" s="24" t="str">
        <f ca="1">IFERROR(INDEX(MAESTRO!M:M,_xludf.AGGREGATE(15,6,ROW(MAESTRO!$B$3:$B$1000)/((MAESTRO!$B$3:$B$1000="PROVEEDORES")*(UPPER(MAESTRO!$L$3:$L$1000)="CONFIRMADO")),ROWS($A$3:A212))),"")</f>
        <v/>
      </c>
      <c r="N212" s="24" t="str">
        <f ca="1">IFERROR(INDEX(MAESTRO!N:N,_xludf.AGGREGATE(15,6,ROW(MAESTRO!$B$3:$B$1000)/((MAESTRO!$B$3:$B$1000="PROVEEDORES")*(UPPER(MAESTRO!$L$3:$L$1000)="CONFIRMADO")),ROWS($A$3:A212))),"")</f>
        <v/>
      </c>
      <c r="O212" s="24" t="str">
        <f ca="1">IFERROR(INDEX(MAESTRO!O:O,_xludf.AGGREGATE(15,6,ROW(MAESTRO!$B$3:$B$1000)/((MAESTRO!$B$3:$B$1000="PROVEEDORES")*(UPPER(MAESTRO!$L$3:$L$1000)="CONFIRMADO")),ROWS($A$3:A212))),"")</f>
        <v/>
      </c>
      <c r="P212" s="24" t="str">
        <f ca="1">IFERROR(INDEX(MAESTRO!P:P,_xludf.AGGREGATE(15,6,ROW(MAESTRO!$B$3:$B$1000)/((MAESTRO!$B$3:$B$1000="PROVEEDORES")*(UPPER(MAESTRO!$L$3:$L$1000)="CONFIRMADO")),ROWS($A$3:A212))),"")</f>
        <v/>
      </c>
      <c r="Q212" s="24" t="str">
        <f ca="1">IFERROR(INDEX(MAESTRO!Q:Q,_xludf.AGGREGATE(15,6,ROW(MAESTRO!$B$3:$B$1000)/((MAESTRO!$B$3:$B$1000="PROVEEDORES")*(UPPER(MAESTRO!$L$3:$L$1000)="CONFIRMADO")),ROWS($A$3:A212))),"")</f>
        <v/>
      </c>
      <c r="R212" s="24" t="str">
        <f ca="1">IFERROR(INDEX(MAESTRO!R:R,_xludf.AGGREGATE(15,6,ROW(MAESTRO!$B$3:$B$1000)/((MAESTRO!$B$3:$B$1000="PROVEEDORES")*(UPPER(MAESTRO!$L$3:$L$1000)="CONFIRMADO")),ROWS($A$3:A212))),"")</f>
        <v/>
      </c>
      <c r="S212" s="24" t="str">
        <f ca="1">IFERROR(INDEX(MAESTRO!S:S,_xludf.AGGREGATE(15,6,ROW(MAESTRO!$B$3:$B$1000)/((MAESTRO!$B$3:$B$1000="PROVEEDORES")*(UPPER(MAESTRO!$L$3:$L$1000)="CONFIRMADO")),ROWS($A$3:A212))),"")</f>
        <v/>
      </c>
      <c r="T212" s="24" t="str">
        <f ca="1">IFERROR(INDEX(MAESTRO!T:T,_xludf.AGGREGATE(15,6,ROW(MAESTRO!$B$3:$B$1000)/((MAESTRO!$B$3:$B$1000="PROVEEDORES")*(UPPER(MAESTRO!$L$3:$L$1000)="CONFIRMADO")),ROWS($A$3:A212))),"")</f>
        <v/>
      </c>
      <c r="U212" s="24" t="str">
        <f ca="1">IFERROR(INDEX(MAESTRO!U:U,_xludf.AGGREGATE(15,6,ROW(MAESTRO!$B$3:$B$1000)/((MAESTRO!$B$3:$B$1000="PROVEEDORES")*(UPPER(MAESTRO!$L$3:$L$1000)="CONFIRMADO")),ROWS($A$3:A212))),"")</f>
        <v/>
      </c>
      <c r="V212" s="24" t="str">
        <f ca="1">IFERROR(INDEX(MAESTRO!V:V,_xludf.AGGREGATE(15,6,ROW(MAESTRO!$B$3:$B$1000)/((MAESTRO!$B$3:$B$1000="PROVEEDORES")*(UPPER(MAESTRO!$L$3:$L$1000)="CONFIRMADO")),ROWS($A$3:A212))),"")</f>
        <v/>
      </c>
      <c r="W212" s="24" t="str">
        <f ca="1">IFERROR(INDEX(MAESTRO!W:W,_xludf.AGGREGATE(15,6,ROW(MAESTRO!$B$3:$B$1000)/((MAESTRO!$B$3:$B$1000="PROVEEDORES")*(UPPER(MAESTRO!$L$3:$L$1000)="CONFIRMADO")),ROWS($A$3:A212))),"")</f>
        <v/>
      </c>
      <c r="X212" s="24" t="str">
        <f ca="1">IFERROR(INDEX(MAESTRO!X:X,_xludf.AGGREGATE(15,6,ROW(MAESTRO!$B$3:$B$1000)/((MAESTRO!$B$3:$B$1000="PROVEEDORES")*(UPPER(MAESTRO!$L$3:$L$1000)="CONFIRMADO")),ROWS($A$3:A212))),"")</f>
        <v/>
      </c>
    </row>
    <row r="213" spans="1:24" ht="22.05" customHeight="1">
      <c r="A213" s="10" t="str">
        <f ca="1">IFERROR(INDEX(MAESTRO!A:A,_xludf.AGGREGATE(15,6,ROW(MAESTRO!$B$3:$B$1000)/((MAESTRO!$B$3:$B$1000="PROVEEDORES")*(UPPER(MAESTRO!$L$3:$L$1000)="CONFIRMADO")),ROWS($A$3:A213))),"")</f>
        <v/>
      </c>
      <c r="B213" s="10" t="str">
        <f ca="1">IFERROR(INDEX(MAESTRO!B:B,_xludf.AGGREGATE(15,6,ROW(MAESTRO!$B$3:$B$1000)/((MAESTRO!$B$3:$B$1000="PROVEEDORES")*(UPPER(MAESTRO!$L$3:$L$1000)="CONFIRMADO")),ROWS($A$3:A213))),"")</f>
        <v/>
      </c>
      <c r="C213" s="10" t="str">
        <f ca="1">IFERROR(INDEX(MAESTRO!C:C,_xludf.AGGREGATE(15,6,ROW(MAESTRO!$B$3:$B$1000)/((MAESTRO!$B$3:$B$1000="PROVEEDORES")*(UPPER(MAESTRO!$L$3:$L$1000)="CONFIRMADO")),ROWS($A$3:A213))),"")</f>
        <v/>
      </c>
      <c r="D213" s="10" t="str">
        <f ca="1">IFERROR(INDEX(MAESTRO!D:D,_xludf.AGGREGATE(15,6,ROW(MAESTRO!$B$3:$B$1000)/((MAESTRO!$B$3:$B$1000="PROVEEDORES")*(UPPER(MAESTRO!$L$3:$L$1000)="CONFIRMADO")),ROWS($A$3:A213))),"")</f>
        <v/>
      </c>
      <c r="E213" s="10" t="str">
        <f ca="1">IFERROR(INDEX(MAESTRO!E:E,_xludf.AGGREGATE(15,6,ROW(MAESTRO!$B$3:$B$1000)/((MAESTRO!$B$3:$B$1000="PROVEEDORES")*(UPPER(MAESTRO!$L$3:$L$1000)="CONFIRMADO")),ROWS($A$3:A213))),"")</f>
        <v/>
      </c>
      <c r="F213" s="10" t="str">
        <f ca="1">IFERROR(INDEX(MAESTRO!F:F,_xludf.AGGREGATE(15,6,ROW(MAESTRO!$B$3:$B$1000)/((MAESTRO!$B$3:$B$1000="PROVEEDORES")*(UPPER(MAESTRO!$L$3:$L$1000)="CONFIRMADO")),ROWS($A$3:A213))),"")</f>
        <v/>
      </c>
      <c r="G213" s="10" t="str">
        <f ca="1">IFERROR(INDEX(MAESTRO!G:G,_xludf.AGGREGATE(15,6,ROW(MAESTRO!$B$3:$B$1000)/((MAESTRO!$B$3:$B$1000="PROVEEDORES")*(UPPER(MAESTRO!$L$3:$L$1000)="CONFIRMADO")),ROWS($A$3:A213))),"")</f>
        <v/>
      </c>
      <c r="H213" s="10" t="str">
        <f ca="1">IFERROR(INDEX(MAESTRO!H:H,_xludf.AGGREGATE(15,6,ROW(MAESTRO!$B$3:$B$1000)/((MAESTRO!$B$3:$B$1000="PROVEEDORES")*(UPPER(MAESTRO!$L$3:$L$1000)="CONFIRMADO")),ROWS($A$3:A213))),"")</f>
        <v/>
      </c>
      <c r="I213" s="10" t="str">
        <f ca="1">IFERROR(INDEX(MAESTRO!I:I,_xludf.AGGREGATE(15,6,ROW(MAESTRO!$B$3:$B$1000)/((MAESTRO!$B$3:$B$1000="PROVEEDORES")*(UPPER(MAESTRO!$L$3:$L$1000)="CONFIRMADO")),ROWS($A$3:A213))),"")</f>
        <v/>
      </c>
      <c r="J213" s="10" t="str">
        <f ca="1">IFERROR(INDEX(MAESTRO!J:J,_xludf.AGGREGATE(15,6,ROW(MAESTRO!$B$3:$B$1000)/((MAESTRO!$B$3:$B$1000="PROVEEDORES")*(UPPER(MAESTRO!$L$3:$L$1000)="CONFIRMADO")),ROWS($A$3:A213))),"")</f>
        <v/>
      </c>
      <c r="K213" s="10" t="str">
        <f ca="1">IFERROR(INDEX(MAESTRO!K:K,_xludf.AGGREGATE(15,6,ROW(MAESTRO!$B$3:$B$1000)/((MAESTRO!$B$3:$B$1000="PROVEEDORES")*(UPPER(MAESTRO!$L$3:$L$1000)="CONFIRMADO")),ROWS($A$3:A213))),"")</f>
        <v/>
      </c>
      <c r="L213" s="10" t="str">
        <f ca="1">IFERROR(INDEX(MAESTRO!L:L,_xludf.AGGREGATE(15,6,ROW(MAESTRO!$B$3:$B$1000)/((MAESTRO!$B$3:$B$1000="PROVEEDORES")*(UPPER(MAESTRO!$L$3:$L$1000)="CONFIRMADO")),ROWS($A$3:A213))),"")</f>
        <v/>
      </c>
      <c r="M213" s="10" t="str">
        <f ca="1">IFERROR(INDEX(MAESTRO!M:M,_xludf.AGGREGATE(15,6,ROW(MAESTRO!$B$3:$B$1000)/((MAESTRO!$B$3:$B$1000="PROVEEDORES")*(UPPER(MAESTRO!$L$3:$L$1000)="CONFIRMADO")),ROWS($A$3:A213))),"")</f>
        <v/>
      </c>
      <c r="N213" s="10" t="str">
        <f ca="1">IFERROR(INDEX(MAESTRO!N:N,_xludf.AGGREGATE(15,6,ROW(MAESTRO!$B$3:$B$1000)/((MAESTRO!$B$3:$B$1000="PROVEEDORES")*(UPPER(MAESTRO!$L$3:$L$1000)="CONFIRMADO")),ROWS($A$3:A213))),"")</f>
        <v/>
      </c>
      <c r="O213" s="10" t="str">
        <f ca="1">IFERROR(INDEX(MAESTRO!O:O,_xludf.AGGREGATE(15,6,ROW(MAESTRO!$B$3:$B$1000)/((MAESTRO!$B$3:$B$1000="PROVEEDORES")*(UPPER(MAESTRO!$L$3:$L$1000)="CONFIRMADO")),ROWS($A$3:A213))),"")</f>
        <v/>
      </c>
      <c r="P213" s="10" t="str">
        <f ca="1">IFERROR(INDEX(MAESTRO!P:P,_xludf.AGGREGATE(15,6,ROW(MAESTRO!$B$3:$B$1000)/((MAESTRO!$B$3:$B$1000="PROVEEDORES")*(UPPER(MAESTRO!$L$3:$L$1000)="CONFIRMADO")),ROWS($A$3:A213))),"")</f>
        <v/>
      </c>
      <c r="Q213" s="10" t="str">
        <f ca="1">IFERROR(INDEX(MAESTRO!Q:Q,_xludf.AGGREGATE(15,6,ROW(MAESTRO!$B$3:$B$1000)/((MAESTRO!$B$3:$B$1000="PROVEEDORES")*(UPPER(MAESTRO!$L$3:$L$1000)="CONFIRMADO")),ROWS($A$3:A213))),"")</f>
        <v/>
      </c>
      <c r="R213" s="10" t="str">
        <f ca="1">IFERROR(INDEX(MAESTRO!R:R,_xludf.AGGREGATE(15,6,ROW(MAESTRO!$B$3:$B$1000)/((MAESTRO!$B$3:$B$1000="PROVEEDORES")*(UPPER(MAESTRO!$L$3:$L$1000)="CONFIRMADO")),ROWS($A$3:A213))),"")</f>
        <v/>
      </c>
      <c r="S213" s="10" t="str">
        <f ca="1">IFERROR(INDEX(MAESTRO!S:S,_xludf.AGGREGATE(15,6,ROW(MAESTRO!$B$3:$B$1000)/((MAESTRO!$B$3:$B$1000="PROVEEDORES")*(UPPER(MAESTRO!$L$3:$L$1000)="CONFIRMADO")),ROWS($A$3:A213))),"")</f>
        <v/>
      </c>
      <c r="T213" s="10" t="str">
        <f ca="1">IFERROR(INDEX(MAESTRO!T:T,_xludf.AGGREGATE(15,6,ROW(MAESTRO!$B$3:$B$1000)/((MAESTRO!$B$3:$B$1000="PROVEEDORES")*(UPPER(MAESTRO!$L$3:$L$1000)="CONFIRMADO")),ROWS($A$3:A213))),"")</f>
        <v/>
      </c>
      <c r="U213" s="10" t="str">
        <f ca="1">IFERROR(INDEX(MAESTRO!U:U,_xludf.AGGREGATE(15,6,ROW(MAESTRO!$B$3:$B$1000)/((MAESTRO!$B$3:$B$1000="PROVEEDORES")*(UPPER(MAESTRO!$L$3:$L$1000)="CONFIRMADO")),ROWS($A$3:A213))),"")</f>
        <v/>
      </c>
      <c r="V213" s="10" t="str">
        <f ca="1">IFERROR(INDEX(MAESTRO!V:V,_xludf.AGGREGATE(15,6,ROW(MAESTRO!$B$3:$B$1000)/((MAESTRO!$B$3:$B$1000="PROVEEDORES")*(UPPER(MAESTRO!$L$3:$L$1000)="CONFIRMADO")),ROWS($A$3:A213))),"")</f>
        <v/>
      </c>
      <c r="W213" s="10" t="str">
        <f ca="1">IFERROR(INDEX(MAESTRO!W:W,_xludf.AGGREGATE(15,6,ROW(MAESTRO!$B$3:$B$1000)/((MAESTRO!$B$3:$B$1000="PROVEEDORES")*(UPPER(MAESTRO!$L$3:$L$1000)="CONFIRMADO")),ROWS($A$3:A213))),"")</f>
        <v/>
      </c>
      <c r="X213" s="10" t="str">
        <f ca="1">IFERROR(INDEX(MAESTRO!X:X,_xludf.AGGREGATE(15,6,ROW(MAESTRO!$B$3:$B$1000)/((MAESTRO!$B$3:$B$1000="PROVEEDORES")*(UPPER(MAESTRO!$L$3:$L$1000)="CONFIRMADO")),ROWS($A$3:A213))),"")</f>
        <v/>
      </c>
    </row>
    <row r="214" spans="1:24" ht="22.05" customHeight="1">
      <c r="A214" s="24" t="str">
        <f ca="1">IFERROR(INDEX(MAESTRO!A:A,_xludf.AGGREGATE(15,6,ROW(MAESTRO!$B$3:$B$1000)/((MAESTRO!$B$3:$B$1000="PROVEEDORES")*(UPPER(MAESTRO!$L$3:$L$1000)="CONFIRMADO")),ROWS($A$3:A214))),"")</f>
        <v/>
      </c>
      <c r="B214" s="24" t="str">
        <f ca="1">IFERROR(INDEX(MAESTRO!B:B,_xludf.AGGREGATE(15,6,ROW(MAESTRO!$B$3:$B$1000)/((MAESTRO!$B$3:$B$1000="PROVEEDORES")*(UPPER(MAESTRO!$L$3:$L$1000)="CONFIRMADO")),ROWS($A$3:A214))),"")</f>
        <v/>
      </c>
      <c r="C214" s="24" t="str">
        <f ca="1">IFERROR(INDEX(MAESTRO!C:C,_xludf.AGGREGATE(15,6,ROW(MAESTRO!$B$3:$B$1000)/((MAESTRO!$B$3:$B$1000="PROVEEDORES")*(UPPER(MAESTRO!$L$3:$L$1000)="CONFIRMADO")),ROWS($A$3:A214))),"")</f>
        <v/>
      </c>
      <c r="D214" s="24" t="str">
        <f ca="1">IFERROR(INDEX(MAESTRO!D:D,_xludf.AGGREGATE(15,6,ROW(MAESTRO!$B$3:$B$1000)/((MAESTRO!$B$3:$B$1000="PROVEEDORES")*(UPPER(MAESTRO!$L$3:$L$1000)="CONFIRMADO")),ROWS($A$3:A214))),"")</f>
        <v/>
      </c>
      <c r="E214" s="24" t="str">
        <f ca="1">IFERROR(INDEX(MAESTRO!E:E,_xludf.AGGREGATE(15,6,ROW(MAESTRO!$B$3:$B$1000)/((MAESTRO!$B$3:$B$1000="PROVEEDORES")*(UPPER(MAESTRO!$L$3:$L$1000)="CONFIRMADO")),ROWS($A$3:A214))),"")</f>
        <v/>
      </c>
      <c r="F214" s="24" t="str">
        <f ca="1">IFERROR(INDEX(MAESTRO!F:F,_xludf.AGGREGATE(15,6,ROW(MAESTRO!$B$3:$B$1000)/((MAESTRO!$B$3:$B$1000="PROVEEDORES")*(UPPER(MAESTRO!$L$3:$L$1000)="CONFIRMADO")),ROWS($A$3:A214))),"")</f>
        <v/>
      </c>
      <c r="G214" s="24" t="str">
        <f ca="1">IFERROR(INDEX(MAESTRO!G:G,_xludf.AGGREGATE(15,6,ROW(MAESTRO!$B$3:$B$1000)/((MAESTRO!$B$3:$B$1000="PROVEEDORES")*(UPPER(MAESTRO!$L$3:$L$1000)="CONFIRMADO")),ROWS($A$3:A214))),"")</f>
        <v/>
      </c>
      <c r="H214" s="24" t="str">
        <f ca="1">IFERROR(INDEX(MAESTRO!H:H,_xludf.AGGREGATE(15,6,ROW(MAESTRO!$B$3:$B$1000)/((MAESTRO!$B$3:$B$1000="PROVEEDORES")*(UPPER(MAESTRO!$L$3:$L$1000)="CONFIRMADO")),ROWS($A$3:A214))),"")</f>
        <v/>
      </c>
      <c r="I214" s="24" t="str">
        <f ca="1">IFERROR(INDEX(MAESTRO!I:I,_xludf.AGGREGATE(15,6,ROW(MAESTRO!$B$3:$B$1000)/((MAESTRO!$B$3:$B$1000="PROVEEDORES")*(UPPER(MAESTRO!$L$3:$L$1000)="CONFIRMADO")),ROWS($A$3:A214))),"")</f>
        <v/>
      </c>
      <c r="J214" s="24" t="str">
        <f ca="1">IFERROR(INDEX(MAESTRO!J:J,_xludf.AGGREGATE(15,6,ROW(MAESTRO!$B$3:$B$1000)/((MAESTRO!$B$3:$B$1000="PROVEEDORES")*(UPPER(MAESTRO!$L$3:$L$1000)="CONFIRMADO")),ROWS($A$3:A214))),"")</f>
        <v/>
      </c>
      <c r="K214" s="24" t="str">
        <f ca="1">IFERROR(INDEX(MAESTRO!K:K,_xludf.AGGREGATE(15,6,ROW(MAESTRO!$B$3:$B$1000)/((MAESTRO!$B$3:$B$1000="PROVEEDORES")*(UPPER(MAESTRO!$L$3:$L$1000)="CONFIRMADO")),ROWS($A$3:A214))),"")</f>
        <v/>
      </c>
      <c r="L214" s="24" t="str">
        <f ca="1">IFERROR(INDEX(MAESTRO!L:L,_xludf.AGGREGATE(15,6,ROW(MAESTRO!$B$3:$B$1000)/((MAESTRO!$B$3:$B$1000="PROVEEDORES")*(UPPER(MAESTRO!$L$3:$L$1000)="CONFIRMADO")),ROWS($A$3:A214))),"")</f>
        <v/>
      </c>
      <c r="M214" s="24" t="str">
        <f ca="1">IFERROR(INDEX(MAESTRO!M:M,_xludf.AGGREGATE(15,6,ROW(MAESTRO!$B$3:$B$1000)/((MAESTRO!$B$3:$B$1000="PROVEEDORES")*(UPPER(MAESTRO!$L$3:$L$1000)="CONFIRMADO")),ROWS($A$3:A214))),"")</f>
        <v/>
      </c>
      <c r="N214" s="24" t="str">
        <f ca="1">IFERROR(INDEX(MAESTRO!N:N,_xludf.AGGREGATE(15,6,ROW(MAESTRO!$B$3:$B$1000)/((MAESTRO!$B$3:$B$1000="PROVEEDORES")*(UPPER(MAESTRO!$L$3:$L$1000)="CONFIRMADO")),ROWS($A$3:A214))),"")</f>
        <v/>
      </c>
      <c r="O214" s="24" t="str">
        <f ca="1">IFERROR(INDEX(MAESTRO!O:O,_xludf.AGGREGATE(15,6,ROW(MAESTRO!$B$3:$B$1000)/((MAESTRO!$B$3:$B$1000="PROVEEDORES")*(UPPER(MAESTRO!$L$3:$L$1000)="CONFIRMADO")),ROWS($A$3:A214))),"")</f>
        <v/>
      </c>
      <c r="P214" s="24" t="str">
        <f ca="1">IFERROR(INDEX(MAESTRO!P:P,_xludf.AGGREGATE(15,6,ROW(MAESTRO!$B$3:$B$1000)/((MAESTRO!$B$3:$B$1000="PROVEEDORES")*(UPPER(MAESTRO!$L$3:$L$1000)="CONFIRMADO")),ROWS($A$3:A214))),"")</f>
        <v/>
      </c>
      <c r="Q214" s="24" t="str">
        <f ca="1">IFERROR(INDEX(MAESTRO!Q:Q,_xludf.AGGREGATE(15,6,ROW(MAESTRO!$B$3:$B$1000)/((MAESTRO!$B$3:$B$1000="PROVEEDORES")*(UPPER(MAESTRO!$L$3:$L$1000)="CONFIRMADO")),ROWS($A$3:A214))),"")</f>
        <v/>
      </c>
      <c r="R214" s="24" t="str">
        <f ca="1">IFERROR(INDEX(MAESTRO!R:R,_xludf.AGGREGATE(15,6,ROW(MAESTRO!$B$3:$B$1000)/((MAESTRO!$B$3:$B$1000="PROVEEDORES")*(UPPER(MAESTRO!$L$3:$L$1000)="CONFIRMADO")),ROWS($A$3:A214))),"")</f>
        <v/>
      </c>
      <c r="S214" s="24" t="str">
        <f ca="1">IFERROR(INDEX(MAESTRO!S:S,_xludf.AGGREGATE(15,6,ROW(MAESTRO!$B$3:$B$1000)/((MAESTRO!$B$3:$B$1000="PROVEEDORES")*(UPPER(MAESTRO!$L$3:$L$1000)="CONFIRMADO")),ROWS($A$3:A214))),"")</f>
        <v/>
      </c>
      <c r="T214" s="24" t="str">
        <f ca="1">IFERROR(INDEX(MAESTRO!T:T,_xludf.AGGREGATE(15,6,ROW(MAESTRO!$B$3:$B$1000)/((MAESTRO!$B$3:$B$1000="PROVEEDORES")*(UPPER(MAESTRO!$L$3:$L$1000)="CONFIRMADO")),ROWS($A$3:A214))),"")</f>
        <v/>
      </c>
      <c r="U214" s="24" t="str">
        <f ca="1">IFERROR(INDEX(MAESTRO!U:U,_xludf.AGGREGATE(15,6,ROW(MAESTRO!$B$3:$B$1000)/((MAESTRO!$B$3:$B$1000="PROVEEDORES")*(UPPER(MAESTRO!$L$3:$L$1000)="CONFIRMADO")),ROWS($A$3:A214))),"")</f>
        <v/>
      </c>
      <c r="V214" s="24" t="str">
        <f ca="1">IFERROR(INDEX(MAESTRO!V:V,_xludf.AGGREGATE(15,6,ROW(MAESTRO!$B$3:$B$1000)/((MAESTRO!$B$3:$B$1000="PROVEEDORES")*(UPPER(MAESTRO!$L$3:$L$1000)="CONFIRMADO")),ROWS($A$3:A214))),"")</f>
        <v/>
      </c>
      <c r="W214" s="24" t="str">
        <f ca="1">IFERROR(INDEX(MAESTRO!W:W,_xludf.AGGREGATE(15,6,ROW(MAESTRO!$B$3:$B$1000)/((MAESTRO!$B$3:$B$1000="PROVEEDORES")*(UPPER(MAESTRO!$L$3:$L$1000)="CONFIRMADO")),ROWS($A$3:A214))),"")</f>
        <v/>
      </c>
      <c r="X214" s="24" t="str">
        <f ca="1">IFERROR(INDEX(MAESTRO!X:X,_xludf.AGGREGATE(15,6,ROW(MAESTRO!$B$3:$B$1000)/((MAESTRO!$B$3:$B$1000="PROVEEDORES")*(UPPER(MAESTRO!$L$3:$L$1000)="CONFIRMADO")),ROWS($A$3:A214))),"")</f>
        <v/>
      </c>
    </row>
    <row r="215" spans="1:24" ht="22.05" customHeight="1">
      <c r="A215" s="10" t="str">
        <f ca="1">IFERROR(INDEX(MAESTRO!A:A,_xludf.AGGREGATE(15,6,ROW(MAESTRO!$B$3:$B$1000)/((MAESTRO!$B$3:$B$1000="PROVEEDORES")*(UPPER(MAESTRO!$L$3:$L$1000)="CONFIRMADO")),ROWS($A$3:A215))),"")</f>
        <v/>
      </c>
      <c r="B215" s="10" t="str">
        <f ca="1">IFERROR(INDEX(MAESTRO!B:B,_xludf.AGGREGATE(15,6,ROW(MAESTRO!$B$3:$B$1000)/((MAESTRO!$B$3:$B$1000="PROVEEDORES")*(UPPER(MAESTRO!$L$3:$L$1000)="CONFIRMADO")),ROWS($A$3:A215))),"")</f>
        <v/>
      </c>
      <c r="C215" s="10" t="str">
        <f ca="1">IFERROR(INDEX(MAESTRO!C:C,_xludf.AGGREGATE(15,6,ROW(MAESTRO!$B$3:$B$1000)/((MAESTRO!$B$3:$B$1000="PROVEEDORES")*(UPPER(MAESTRO!$L$3:$L$1000)="CONFIRMADO")),ROWS($A$3:A215))),"")</f>
        <v/>
      </c>
      <c r="D215" s="10" t="str">
        <f ca="1">IFERROR(INDEX(MAESTRO!D:D,_xludf.AGGREGATE(15,6,ROW(MAESTRO!$B$3:$B$1000)/((MAESTRO!$B$3:$B$1000="PROVEEDORES")*(UPPER(MAESTRO!$L$3:$L$1000)="CONFIRMADO")),ROWS($A$3:A215))),"")</f>
        <v/>
      </c>
      <c r="E215" s="10" t="str">
        <f ca="1">IFERROR(INDEX(MAESTRO!E:E,_xludf.AGGREGATE(15,6,ROW(MAESTRO!$B$3:$B$1000)/((MAESTRO!$B$3:$B$1000="PROVEEDORES")*(UPPER(MAESTRO!$L$3:$L$1000)="CONFIRMADO")),ROWS($A$3:A215))),"")</f>
        <v/>
      </c>
      <c r="F215" s="10" t="str">
        <f ca="1">IFERROR(INDEX(MAESTRO!F:F,_xludf.AGGREGATE(15,6,ROW(MAESTRO!$B$3:$B$1000)/((MAESTRO!$B$3:$B$1000="PROVEEDORES")*(UPPER(MAESTRO!$L$3:$L$1000)="CONFIRMADO")),ROWS($A$3:A215))),"")</f>
        <v/>
      </c>
      <c r="G215" s="10" t="str">
        <f ca="1">IFERROR(INDEX(MAESTRO!G:G,_xludf.AGGREGATE(15,6,ROW(MAESTRO!$B$3:$B$1000)/((MAESTRO!$B$3:$B$1000="PROVEEDORES")*(UPPER(MAESTRO!$L$3:$L$1000)="CONFIRMADO")),ROWS($A$3:A215))),"")</f>
        <v/>
      </c>
      <c r="H215" s="10" t="str">
        <f ca="1">IFERROR(INDEX(MAESTRO!H:H,_xludf.AGGREGATE(15,6,ROW(MAESTRO!$B$3:$B$1000)/((MAESTRO!$B$3:$B$1000="PROVEEDORES")*(UPPER(MAESTRO!$L$3:$L$1000)="CONFIRMADO")),ROWS($A$3:A215))),"")</f>
        <v/>
      </c>
      <c r="I215" s="10" t="str">
        <f ca="1">IFERROR(INDEX(MAESTRO!I:I,_xludf.AGGREGATE(15,6,ROW(MAESTRO!$B$3:$B$1000)/((MAESTRO!$B$3:$B$1000="PROVEEDORES")*(UPPER(MAESTRO!$L$3:$L$1000)="CONFIRMADO")),ROWS($A$3:A215))),"")</f>
        <v/>
      </c>
      <c r="J215" s="10" t="str">
        <f ca="1">IFERROR(INDEX(MAESTRO!J:J,_xludf.AGGREGATE(15,6,ROW(MAESTRO!$B$3:$B$1000)/((MAESTRO!$B$3:$B$1000="PROVEEDORES")*(UPPER(MAESTRO!$L$3:$L$1000)="CONFIRMADO")),ROWS($A$3:A215))),"")</f>
        <v/>
      </c>
      <c r="K215" s="10" t="str">
        <f ca="1">IFERROR(INDEX(MAESTRO!K:K,_xludf.AGGREGATE(15,6,ROW(MAESTRO!$B$3:$B$1000)/((MAESTRO!$B$3:$B$1000="PROVEEDORES")*(UPPER(MAESTRO!$L$3:$L$1000)="CONFIRMADO")),ROWS($A$3:A215))),"")</f>
        <v/>
      </c>
      <c r="L215" s="10" t="str">
        <f ca="1">IFERROR(INDEX(MAESTRO!L:L,_xludf.AGGREGATE(15,6,ROW(MAESTRO!$B$3:$B$1000)/((MAESTRO!$B$3:$B$1000="PROVEEDORES")*(UPPER(MAESTRO!$L$3:$L$1000)="CONFIRMADO")),ROWS($A$3:A215))),"")</f>
        <v/>
      </c>
      <c r="M215" s="10" t="str">
        <f ca="1">IFERROR(INDEX(MAESTRO!M:M,_xludf.AGGREGATE(15,6,ROW(MAESTRO!$B$3:$B$1000)/((MAESTRO!$B$3:$B$1000="PROVEEDORES")*(UPPER(MAESTRO!$L$3:$L$1000)="CONFIRMADO")),ROWS($A$3:A215))),"")</f>
        <v/>
      </c>
      <c r="N215" s="10" t="str">
        <f ca="1">IFERROR(INDEX(MAESTRO!N:N,_xludf.AGGREGATE(15,6,ROW(MAESTRO!$B$3:$B$1000)/((MAESTRO!$B$3:$B$1000="PROVEEDORES")*(UPPER(MAESTRO!$L$3:$L$1000)="CONFIRMADO")),ROWS($A$3:A215))),"")</f>
        <v/>
      </c>
      <c r="O215" s="10" t="str">
        <f ca="1">IFERROR(INDEX(MAESTRO!O:O,_xludf.AGGREGATE(15,6,ROW(MAESTRO!$B$3:$B$1000)/((MAESTRO!$B$3:$B$1000="PROVEEDORES")*(UPPER(MAESTRO!$L$3:$L$1000)="CONFIRMADO")),ROWS($A$3:A215))),"")</f>
        <v/>
      </c>
      <c r="P215" s="10" t="str">
        <f ca="1">IFERROR(INDEX(MAESTRO!P:P,_xludf.AGGREGATE(15,6,ROW(MAESTRO!$B$3:$B$1000)/((MAESTRO!$B$3:$B$1000="PROVEEDORES")*(UPPER(MAESTRO!$L$3:$L$1000)="CONFIRMADO")),ROWS($A$3:A215))),"")</f>
        <v/>
      </c>
      <c r="Q215" s="10" t="str">
        <f ca="1">IFERROR(INDEX(MAESTRO!Q:Q,_xludf.AGGREGATE(15,6,ROW(MAESTRO!$B$3:$B$1000)/((MAESTRO!$B$3:$B$1000="PROVEEDORES")*(UPPER(MAESTRO!$L$3:$L$1000)="CONFIRMADO")),ROWS($A$3:A215))),"")</f>
        <v/>
      </c>
      <c r="R215" s="10" t="str">
        <f ca="1">IFERROR(INDEX(MAESTRO!R:R,_xludf.AGGREGATE(15,6,ROW(MAESTRO!$B$3:$B$1000)/((MAESTRO!$B$3:$B$1000="PROVEEDORES")*(UPPER(MAESTRO!$L$3:$L$1000)="CONFIRMADO")),ROWS($A$3:A215))),"")</f>
        <v/>
      </c>
      <c r="S215" s="10" t="str">
        <f ca="1">IFERROR(INDEX(MAESTRO!S:S,_xludf.AGGREGATE(15,6,ROW(MAESTRO!$B$3:$B$1000)/((MAESTRO!$B$3:$B$1000="PROVEEDORES")*(UPPER(MAESTRO!$L$3:$L$1000)="CONFIRMADO")),ROWS($A$3:A215))),"")</f>
        <v/>
      </c>
      <c r="T215" s="10" t="str">
        <f ca="1">IFERROR(INDEX(MAESTRO!T:T,_xludf.AGGREGATE(15,6,ROW(MAESTRO!$B$3:$B$1000)/((MAESTRO!$B$3:$B$1000="PROVEEDORES")*(UPPER(MAESTRO!$L$3:$L$1000)="CONFIRMADO")),ROWS($A$3:A215))),"")</f>
        <v/>
      </c>
      <c r="U215" s="10" t="str">
        <f ca="1">IFERROR(INDEX(MAESTRO!U:U,_xludf.AGGREGATE(15,6,ROW(MAESTRO!$B$3:$B$1000)/((MAESTRO!$B$3:$B$1000="PROVEEDORES")*(UPPER(MAESTRO!$L$3:$L$1000)="CONFIRMADO")),ROWS($A$3:A215))),"")</f>
        <v/>
      </c>
      <c r="V215" s="10" t="str">
        <f ca="1">IFERROR(INDEX(MAESTRO!V:V,_xludf.AGGREGATE(15,6,ROW(MAESTRO!$B$3:$B$1000)/((MAESTRO!$B$3:$B$1000="PROVEEDORES")*(UPPER(MAESTRO!$L$3:$L$1000)="CONFIRMADO")),ROWS($A$3:A215))),"")</f>
        <v/>
      </c>
      <c r="W215" s="10" t="str">
        <f ca="1">IFERROR(INDEX(MAESTRO!W:W,_xludf.AGGREGATE(15,6,ROW(MAESTRO!$B$3:$B$1000)/((MAESTRO!$B$3:$B$1000="PROVEEDORES")*(UPPER(MAESTRO!$L$3:$L$1000)="CONFIRMADO")),ROWS($A$3:A215))),"")</f>
        <v/>
      </c>
      <c r="X215" s="10" t="str">
        <f ca="1">IFERROR(INDEX(MAESTRO!X:X,_xludf.AGGREGATE(15,6,ROW(MAESTRO!$B$3:$B$1000)/((MAESTRO!$B$3:$B$1000="PROVEEDORES")*(UPPER(MAESTRO!$L$3:$L$1000)="CONFIRMADO")),ROWS($A$3:A215))),"")</f>
        <v/>
      </c>
    </row>
    <row r="216" spans="1:24" ht="22.05" customHeight="1">
      <c r="A216" s="24" t="str">
        <f ca="1">IFERROR(INDEX(MAESTRO!A:A,_xludf.AGGREGATE(15,6,ROW(MAESTRO!$B$3:$B$1000)/((MAESTRO!$B$3:$B$1000="PROVEEDORES")*(UPPER(MAESTRO!$L$3:$L$1000)="CONFIRMADO")),ROWS($A$3:A216))),"")</f>
        <v/>
      </c>
      <c r="B216" s="24" t="str">
        <f ca="1">IFERROR(INDEX(MAESTRO!B:B,_xludf.AGGREGATE(15,6,ROW(MAESTRO!$B$3:$B$1000)/((MAESTRO!$B$3:$B$1000="PROVEEDORES")*(UPPER(MAESTRO!$L$3:$L$1000)="CONFIRMADO")),ROWS($A$3:A216))),"")</f>
        <v/>
      </c>
      <c r="C216" s="24" t="str">
        <f ca="1">IFERROR(INDEX(MAESTRO!C:C,_xludf.AGGREGATE(15,6,ROW(MAESTRO!$B$3:$B$1000)/((MAESTRO!$B$3:$B$1000="PROVEEDORES")*(UPPER(MAESTRO!$L$3:$L$1000)="CONFIRMADO")),ROWS($A$3:A216))),"")</f>
        <v/>
      </c>
      <c r="D216" s="24" t="str">
        <f ca="1">IFERROR(INDEX(MAESTRO!D:D,_xludf.AGGREGATE(15,6,ROW(MAESTRO!$B$3:$B$1000)/((MAESTRO!$B$3:$B$1000="PROVEEDORES")*(UPPER(MAESTRO!$L$3:$L$1000)="CONFIRMADO")),ROWS($A$3:A216))),"")</f>
        <v/>
      </c>
      <c r="E216" s="24" t="str">
        <f ca="1">IFERROR(INDEX(MAESTRO!E:E,_xludf.AGGREGATE(15,6,ROW(MAESTRO!$B$3:$B$1000)/((MAESTRO!$B$3:$B$1000="PROVEEDORES")*(UPPER(MAESTRO!$L$3:$L$1000)="CONFIRMADO")),ROWS($A$3:A216))),"")</f>
        <v/>
      </c>
      <c r="F216" s="24" t="str">
        <f ca="1">IFERROR(INDEX(MAESTRO!F:F,_xludf.AGGREGATE(15,6,ROW(MAESTRO!$B$3:$B$1000)/((MAESTRO!$B$3:$B$1000="PROVEEDORES")*(UPPER(MAESTRO!$L$3:$L$1000)="CONFIRMADO")),ROWS($A$3:A216))),"")</f>
        <v/>
      </c>
      <c r="G216" s="24" t="str">
        <f ca="1">IFERROR(INDEX(MAESTRO!G:G,_xludf.AGGREGATE(15,6,ROW(MAESTRO!$B$3:$B$1000)/((MAESTRO!$B$3:$B$1000="PROVEEDORES")*(UPPER(MAESTRO!$L$3:$L$1000)="CONFIRMADO")),ROWS($A$3:A216))),"")</f>
        <v/>
      </c>
      <c r="H216" s="24" t="str">
        <f ca="1">IFERROR(INDEX(MAESTRO!H:H,_xludf.AGGREGATE(15,6,ROW(MAESTRO!$B$3:$B$1000)/((MAESTRO!$B$3:$B$1000="PROVEEDORES")*(UPPER(MAESTRO!$L$3:$L$1000)="CONFIRMADO")),ROWS($A$3:A216))),"")</f>
        <v/>
      </c>
      <c r="I216" s="24" t="str">
        <f ca="1">IFERROR(INDEX(MAESTRO!I:I,_xludf.AGGREGATE(15,6,ROW(MAESTRO!$B$3:$B$1000)/((MAESTRO!$B$3:$B$1000="PROVEEDORES")*(UPPER(MAESTRO!$L$3:$L$1000)="CONFIRMADO")),ROWS($A$3:A216))),"")</f>
        <v/>
      </c>
      <c r="J216" s="24" t="str">
        <f ca="1">IFERROR(INDEX(MAESTRO!J:J,_xludf.AGGREGATE(15,6,ROW(MAESTRO!$B$3:$B$1000)/((MAESTRO!$B$3:$B$1000="PROVEEDORES")*(UPPER(MAESTRO!$L$3:$L$1000)="CONFIRMADO")),ROWS($A$3:A216))),"")</f>
        <v/>
      </c>
      <c r="K216" s="24" t="str">
        <f ca="1">IFERROR(INDEX(MAESTRO!K:K,_xludf.AGGREGATE(15,6,ROW(MAESTRO!$B$3:$B$1000)/((MAESTRO!$B$3:$B$1000="PROVEEDORES")*(UPPER(MAESTRO!$L$3:$L$1000)="CONFIRMADO")),ROWS($A$3:A216))),"")</f>
        <v/>
      </c>
      <c r="L216" s="24" t="str">
        <f ca="1">IFERROR(INDEX(MAESTRO!L:L,_xludf.AGGREGATE(15,6,ROW(MAESTRO!$B$3:$B$1000)/((MAESTRO!$B$3:$B$1000="PROVEEDORES")*(UPPER(MAESTRO!$L$3:$L$1000)="CONFIRMADO")),ROWS($A$3:A216))),"")</f>
        <v/>
      </c>
      <c r="M216" s="24" t="str">
        <f ca="1">IFERROR(INDEX(MAESTRO!M:M,_xludf.AGGREGATE(15,6,ROW(MAESTRO!$B$3:$B$1000)/((MAESTRO!$B$3:$B$1000="PROVEEDORES")*(UPPER(MAESTRO!$L$3:$L$1000)="CONFIRMADO")),ROWS($A$3:A216))),"")</f>
        <v/>
      </c>
      <c r="N216" s="24" t="str">
        <f ca="1">IFERROR(INDEX(MAESTRO!N:N,_xludf.AGGREGATE(15,6,ROW(MAESTRO!$B$3:$B$1000)/((MAESTRO!$B$3:$B$1000="PROVEEDORES")*(UPPER(MAESTRO!$L$3:$L$1000)="CONFIRMADO")),ROWS($A$3:A216))),"")</f>
        <v/>
      </c>
      <c r="O216" s="24" t="str">
        <f ca="1">IFERROR(INDEX(MAESTRO!O:O,_xludf.AGGREGATE(15,6,ROW(MAESTRO!$B$3:$B$1000)/((MAESTRO!$B$3:$B$1000="PROVEEDORES")*(UPPER(MAESTRO!$L$3:$L$1000)="CONFIRMADO")),ROWS($A$3:A216))),"")</f>
        <v/>
      </c>
      <c r="P216" s="24" t="str">
        <f ca="1">IFERROR(INDEX(MAESTRO!P:P,_xludf.AGGREGATE(15,6,ROW(MAESTRO!$B$3:$B$1000)/((MAESTRO!$B$3:$B$1000="PROVEEDORES")*(UPPER(MAESTRO!$L$3:$L$1000)="CONFIRMADO")),ROWS($A$3:A216))),"")</f>
        <v/>
      </c>
      <c r="Q216" s="24" t="str">
        <f ca="1">IFERROR(INDEX(MAESTRO!Q:Q,_xludf.AGGREGATE(15,6,ROW(MAESTRO!$B$3:$B$1000)/((MAESTRO!$B$3:$B$1000="PROVEEDORES")*(UPPER(MAESTRO!$L$3:$L$1000)="CONFIRMADO")),ROWS($A$3:A216))),"")</f>
        <v/>
      </c>
      <c r="R216" s="24" t="str">
        <f ca="1">IFERROR(INDEX(MAESTRO!R:R,_xludf.AGGREGATE(15,6,ROW(MAESTRO!$B$3:$B$1000)/((MAESTRO!$B$3:$B$1000="PROVEEDORES")*(UPPER(MAESTRO!$L$3:$L$1000)="CONFIRMADO")),ROWS($A$3:A216))),"")</f>
        <v/>
      </c>
      <c r="S216" s="24" t="str">
        <f ca="1">IFERROR(INDEX(MAESTRO!S:S,_xludf.AGGREGATE(15,6,ROW(MAESTRO!$B$3:$B$1000)/((MAESTRO!$B$3:$B$1000="PROVEEDORES")*(UPPER(MAESTRO!$L$3:$L$1000)="CONFIRMADO")),ROWS($A$3:A216))),"")</f>
        <v/>
      </c>
      <c r="T216" s="24" t="str">
        <f ca="1">IFERROR(INDEX(MAESTRO!T:T,_xludf.AGGREGATE(15,6,ROW(MAESTRO!$B$3:$B$1000)/((MAESTRO!$B$3:$B$1000="PROVEEDORES")*(UPPER(MAESTRO!$L$3:$L$1000)="CONFIRMADO")),ROWS($A$3:A216))),"")</f>
        <v/>
      </c>
      <c r="U216" s="24" t="str">
        <f ca="1">IFERROR(INDEX(MAESTRO!U:U,_xludf.AGGREGATE(15,6,ROW(MAESTRO!$B$3:$B$1000)/((MAESTRO!$B$3:$B$1000="PROVEEDORES")*(UPPER(MAESTRO!$L$3:$L$1000)="CONFIRMADO")),ROWS($A$3:A216))),"")</f>
        <v/>
      </c>
      <c r="V216" s="24" t="str">
        <f ca="1">IFERROR(INDEX(MAESTRO!V:V,_xludf.AGGREGATE(15,6,ROW(MAESTRO!$B$3:$B$1000)/((MAESTRO!$B$3:$B$1000="PROVEEDORES")*(UPPER(MAESTRO!$L$3:$L$1000)="CONFIRMADO")),ROWS($A$3:A216))),"")</f>
        <v/>
      </c>
      <c r="W216" s="24" t="str">
        <f ca="1">IFERROR(INDEX(MAESTRO!W:W,_xludf.AGGREGATE(15,6,ROW(MAESTRO!$B$3:$B$1000)/((MAESTRO!$B$3:$B$1000="PROVEEDORES")*(UPPER(MAESTRO!$L$3:$L$1000)="CONFIRMADO")),ROWS($A$3:A216))),"")</f>
        <v/>
      </c>
      <c r="X216" s="24" t="str">
        <f ca="1">IFERROR(INDEX(MAESTRO!X:X,_xludf.AGGREGATE(15,6,ROW(MAESTRO!$B$3:$B$1000)/((MAESTRO!$B$3:$B$1000="PROVEEDORES")*(UPPER(MAESTRO!$L$3:$L$1000)="CONFIRMADO")),ROWS($A$3:A216))),"")</f>
        <v/>
      </c>
    </row>
    <row r="217" spans="1:24" ht="22.05" customHeight="1">
      <c r="A217" s="10" t="str">
        <f ca="1">IFERROR(INDEX(MAESTRO!A:A,_xludf.AGGREGATE(15,6,ROW(MAESTRO!$B$3:$B$1000)/((MAESTRO!$B$3:$B$1000="PROVEEDORES")*(UPPER(MAESTRO!$L$3:$L$1000)="CONFIRMADO")),ROWS($A$3:A217))),"")</f>
        <v/>
      </c>
      <c r="B217" s="10" t="str">
        <f ca="1">IFERROR(INDEX(MAESTRO!B:B,_xludf.AGGREGATE(15,6,ROW(MAESTRO!$B$3:$B$1000)/((MAESTRO!$B$3:$B$1000="PROVEEDORES")*(UPPER(MAESTRO!$L$3:$L$1000)="CONFIRMADO")),ROWS($A$3:A217))),"")</f>
        <v/>
      </c>
      <c r="C217" s="10" t="str">
        <f ca="1">IFERROR(INDEX(MAESTRO!C:C,_xludf.AGGREGATE(15,6,ROW(MAESTRO!$B$3:$B$1000)/((MAESTRO!$B$3:$B$1000="PROVEEDORES")*(UPPER(MAESTRO!$L$3:$L$1000)="CONFIRMADO")),ROWS($A$3:A217))),"")</f>
        <v/>
      </c>
      <c r="D217" s="10" t="str">
        <f ca="1">IFERROR(INDEX(MAESTRO!D:D,_xludf.AGGREGATE(15,6,ROW(MAESTRO!$B$3:$B$1000)/((MAESTRO!$B$3:$B$1000="PROVEEDORES")*(UPPER(MAESTRO!$L$3:$L$1000)="CONFIRMADO")),ROWS($A$3:A217))),"")</f>
        <v/>
      </c>
      <c r="E217" s="10" t="str">
        <f ca="1">IFERROR(INDEX(MAESTRO!E:E,_xludf.AGGREGATE(15,6,ROW(MAESTRO!$B$3:$B$1000)/((MAESTRO!$B$3:$B$1000="PROVEEDORES")*(UPPER(MAESTRO!$L$3:$L$1000)="CONFIRMADO")),ROWS($A$3:A217))),"")</f>
        <v/>
      </c>
      <c r="F217" s="10" t="str">
        <f ca="1">IFERROR(INDEX(MAESTRO!F:F,_xludf.AGGREGATE(15,6,ROW(MAESTRO!$B$3:$B$1000)/((MAESTRO!$B$3:$B$1000="PROVEEDORES")*(UPPER(MAESTRO!$L$3:$L$1000)="CONFIRMADO")),ROWS($A$3:A217))),"")</f>
        <v/>
      </c>
      <c r="G217" s="10" t="str">
        <f ca="1">IFERROR(INDEX(MAESTRO!G:G,_xludf.AGGREGATE(15,6,ROW(MAESTRO!$B$3:$B$1000)/((MAESTRO!$B$3:$B$1000="PROVEEDORES")*(UPPER(MAESTRO!$L$3:$L$1000)="CONFIRMADO")),ROWS($A$3:A217))),"")</f>
        <v/>
      </c>
      <c r="H217" s="10" t="str">
        <f ca="1">IFERROR(INDEX(MAESTRO!H:H,_xludf.AGGREGATE(15,6,ROW(MAESTRO!$B$3:$B$1000)/((MAESTRO!$B$3:$B$1000="PROVEEDORES")*(UPPER(MAESTRO!$L$3:$L$1000)="CONFIRMADO")),ROWS($A$3:A217))),"")</f>
        <v/>
      </c>
      <c r="I217" s="10" t="str">
        <f ca="1">IFERROR(INDEX(MAESTRO!I:I,_xludf.AGGREGATE(15,6,ROW(MAESTRO!$B$3:$B$1000)/((MAESTRO!$B$3:$B$1000="PROVEEDORES")*(UPPER(MAESTRO!$L$3:$L$1000)="CONFIRMADO")),ROWS($A$3:A217))),"")</f>
        <v/>
      </c>
      <c r="J217" s="10" t="str">
        <f ca="1">IFERROR(INDEX(MAESTRO!J:J,_xludf.AGGREGATE(15,6,ROW(MAESTRO!$B$3:$B$1000)/((MAESTRO!$B$3:$B$1000="PROVEEDORES")*(UPPER(MAESTRO!$L$3:$L$1000)="CONFIRMADO")),ROWS($A$3:A217))),"")</f>
        <v/>
      </c>
      <c r="K217" s="10" t="str">
        <f ca="1">IFERROR(INDEX(MAESTRO!K:K,_xludf.AGGREGATE(15,6,ROW(MAESTRO!$B$3:$B$1000)/((MAESTRO!$B$3:$B$1000="PROVEEDORES")*(UPPER(MAESTRO!$L$3:$L$1000)="CONFIRMADO")),ROWS($A$3:A217))),"")</f>
        <v/>
      </c>
      <c r="L217" s="10" t="str">
        <f ca="1">IFERROR(INDEX(MAESTRO!L:L,_xludf.AGGREGATE(15,6,ROW(MAESTRO!$B$3:$B$1000)/((MAESTRO!$B$3:$B$1000="PROVEEDORES")*(UPPER(MAESTRO!$L$3:$L$1000)="CONFIRMADO")),ROWS($A$3:A217))),"")</f>
        <v/>
      </c>
      <c r="M217" s="10" t="str">
        <f ca="1">IFERROR(INDEX(MAESTRO!M:M,_xludf.AGGREGATE(15,6,ROW(MAESTRO!$B$3:$B$1000)/((MAESTRO!$B$3:$B$1000="PROVEEDORES")*(UPPER(MAESTRO!$L$3:$L$1000)="CONFIRMADO")),ROWS($A$3:A217))),"")</f>
        <v/>
      </c>
      <c r="N217" s="10" t="str">
        <f ca="1">IFERROR(INDEX(MAESTRO!N:N,_xludf.AGGREGATE(15,6,ROW(MAESTRO!$B$3:$B$1000)/((MAESTRO!$B$3:$B$1000="PROVEEDORES")*(UPPER(MAESTRO!$L$3:$L$1000)="CONFIRMADO")),ROWS($A$3:A217))),"")</f>
        <v/>
      </c>
      <c r="O217" s="10" t="str">
        <f ca="1">IFERROR(INDEX(MAESTRO!O:O,_xludf.AGGREGATE(15,6,ROW(MAESTRO!$B$3:$B$1000)/((MAESTRO!$B$3:$B$1000="PROVEEDORES")*(UPPER(MAESTRO!$L$3:$L$1000)="CONFIRMADO")),ROWS($A$3:A217))),"")</f>
        <v/>
      </c>
      <c r="P217" s="10" t="str">
        <f ca="1">IFERROR(INDEX(MAESTRO!P:P,_xludf.AGGREGATE(15,6,ROW(MAESTRO!$B$3:$B$1000)/((MAESTRO!$B$3:$B$1000="PROVEEDORES")*(UPPER(MAESTRO!$L$3:$L$1000)="CONFIRMADO")),ROWS($A$3:A217))),"")</f>
        <v/>
      </c>
      <c r="Q217" s="10" t="str">
        <f ca="1">IFERROR(INDEX(MAESTRO!Q:Q,_xludf.AGGREGATE(15,6,ROW(MAESTRO!$B$3:$B$1000)/((MAESTRO!$B$3:$B$1000="PROVEEDORES")*(UPPER(MAESTRO!$L$3:$L$1000)="CONFIRMADO")),ROWS($A$3:A217))),"")</f>
        <v/>
      </c>
      <c r="R217" s="10" t="str">
        <f ca="1">IFERROR(INDEX(MAESTRO!R:R,_xludf.AGGREGATE(15,6,ROW(MAESTRO!$B$3:$B$1000)/((MAESTRO!$B$3:$B$1000="PROVEEDORES")*(UPPER(MAESTRO!$L$3:$L$1000)="CONFIRMADO")),ROWS($A$3:A217))),"")</f>
        <v/>
      </c>
      <c r="S217" s="10" t="str">
        <f ca="1">IFERROR(INDEX(MAESTRO!S:S,_xludf.AGGREGATE(15,6,ROW(MAESTRO!$B$3:$B$1000)/((MAESTRO!$B$3:$B$1000="PROVEEDORES")*(UPPER(MAESTRO!$L$3:$L$1000)="CONFIRMADO")),ROWS($A$3:A217))),"")</f>
        <v/>
      </c>
      <c r="T217" s="10" t="str">
        <f ca="1">IFERROR(INDEX(MAESTRO!T:T,_xludf.AGGREGATE(15,6,ROW(MAESTRO!$B$3:$B$1000)/((MAESTRO!$B$3:$B$1000="PROVEEDORES")*(UPPER(MAESTRO!$L$3:$L$1000)="CONFIRMADO")),ROWS($A$3:A217))),"")</f>
        <v/>
      </c>
      <c r="U217" s="10" t="str">
        <f ca="1">IFERROR(INDEX(MAESTRO!U:U,_xludf.AGGREGATE(15,6,ROW(MAESTRO!$B$3:$B$1000)/((MAESTRO!$B$3:$B$1000="PROVEEDORES")*(UPPER(MAESTRO!$L$3:$L$1000)="CONFIRMADO")),ROWS($A$3:A217))),"")</f>
        <v/>
      </c>
      <c r="V217" s="10" t="str">
        <f ca="1">IFERROR(INDEX(MAESTRO!V:V,_xludf.AGGREGATE(15,6,ROW(MAESTRO!$B$3:$B$1000)/((MAESTRO!$B$3:$B$1000="PROVEEDORES")*(UPPER(MAESTRO!$L$3:$L$1000)="CONFIRMADO")),ROWS($A$3:A217))),"")</f>
        <v/>
      </c>
      <c r="W217" s="10" t="str">
        <f ca="1">IFERROR(INDEX(MAESTRO!W:W,_xludf.AGGREGATE(15,6,ROW(MAESTRO!$B$3:$B$1000)/((MAESTRO!$B$3:$B$1000="PROVEEDORES")*(UPPER(MAESTRO!$L$3:$L$1000)="CONFIRMADO")),ROWS($A$3:A217))),"")</f>
        <v/>
      </c>
      <c r="X217" s="10" t="str">
        <f ca="1">IFERROR(INDEX(MAESTRO!X:X,_xludf.AGGREGATE(15,6,ROW(MAESTRO!$B$3:$B$1000)/((MAESTRO!$B$3:$B$1000="PROVEEDORES")*(UPPER(MAESTRO!$L$3:$L$1000)="CONFIRMADO")),ROWS($A$3:A217))),"")</f>
        <v/>
      </c>
    </row>
    <row r="218" spans="1:24" ht="22.05" customHeight="1">
      <c r="A218" s="24" t="str">
        <f ca="1">IFERROR(INDEX(MAESTRO!A:A,_xludf.AGGREGATE(15,6,ROW(MAESTRO!$B$3:$B$1000)/((MAESTRO!$B$3:$B$1000="PROVEEDORES")*(UPPER(MAESTRO!$L$3:$L$1000)="CONFIRMADO")),ROWS($A$3:A218))),"")</f>
        <v/>
      </c>
      <c r="B218" s="24" t="str">
        <f ca="1">IFERROR(INDEX(MAESTRO!B:B,_xludf.AGGREGATE(15,6,ROW(MAESTRO!$B$3:$B$1000)/((MAESTRO!$B$3:$B$1000="PROVEEDORES")*(UPPER(MAESTRO!$L$3:$L$1000)="CONFIRMADO")),ROWS($A$3:A218))),"")</f>
        <v/>
      </c>
      <c r="C218" s="24" t="str">
        <f ca="1">IFERROR(INDEX(MAESTRO!C:C,_xludf.AGGREGATE(15,6,ROW(MAESTRO!$B$3:$B$1000)/((MAESTRO!$B$3:$B$1000="PROVEEDORES")*(UPPER(MAESTRO!$L$3:$L$1000)="CONFIRMADO")),ROWS($A$3:A218))),"")</f>
        <v/>
      </c>
      <c r="D218" s="24" t="str">
        <f ca="1">IFERROR(INDEX(MAESTRO!D:D,_xludf.AGGREGATE(15,6,ROW(MAESTRO!$B$3:$B$1000)/((MAESTRO!$B$3:$B$1000="PROVEEDORES")*(UPPER(MAESTRO!$L$3:$L$1000)="CONFIRMADO")),ROWS($A$3:A218))),"")</f>
        <v/>
      </c>
      <c r="E218" s="24" t="str">
        <f ca="1">IFERROR(INDEX(MAESTRO!E:E,_xludf.AGGREGATE(15,6,ROW(MAESTRO!$B$3:$B$1000)/((MAESTRO!$B$3:$B$1000="PROVEEDORES")*(UPPER(MAESTRO!$L$3:$L$1000)="CONFIRMADO")),ROWS($A$3:A218))),"")</f>
        <v/>
      </c>
      <c r="F218" s="24" t="str">
        <f ca="1">IFERROR(INDEX(MAESTRO!F:F,_xludf.AGGREGATE(15,6,ROW(MAESTRO!$B$3:$B$1000)/((MAESTRO!$B$3:$B$1000="PROVEEDORES")*(UPPER(MAESTRO!$L$3:$L$1000)="CONFIRMADO")),ROWS($A$3:A218))),"")</f>
        <v/>
      </c>
      <c r="G218" s="24" t="str">
        <f ca="1">IFERROR(INDEX(MAESTRO!G:G,_xludf.AGGREGATE(15,6,ROW(MAESTRO!$B$3:$B$1000)/((MAESTRO!$B$3:$B$1000="PROVEEDORES")*(UPPER(MAESTRO!$L$3:$L$1000)="CONFIRMADO")),ROWS($A$3:A218))),"")</f>
        <v/>
      </c>
      <c r="H218" s="24" t="str">
        <f ca="1">IFERROR(INDEX(MAESTRO!H:H,_xludf.AGGREGATE(15,6,ROW(MAESTRO!$B$3:$B$1000)/((MAESTRO!$B$3:$B$1000="PROVEEDORES")*(UPPER(MAESTRO!$L$3:$L$1000)="CONFIRMADO")),ROWS($A$3:A218))),"")</f>
        <v/>
      </c>
      <c r="I218" s="24" t="str">
        <f ca="1">IFERROR(INDEX(MAESTRO!I:I,_xludf.AGGREGATE(15,6,ROW(MAESTRO!$B$3:$B$1000)/((MAESTRO!$B$3:$B$1000="PROVEEDORES")*(UPPER(MAESTRO!$L$3:$L$1000)="CONFIRMADO")),ROWS($A$3:A218))),"")</f>
        <v/>
      </c>
      <c r="J218" s="24" t="str">
        <f ca="1">IFERROR(INDEX(MAESTRO!J:J,_xludf.AGGREGATE(15,6,ROW(MAESTRO!$B$3:$B$1000)/((MAESTRO!$B$3:$B$1000="PROVEEDORES")*(UPPER(MAESTRO!$L$3:$L$1000)="CONFIRMADO")),ROWS($A$3:A218))),"")</f>
        <v/>
      </c>
      <c r="K218" s="24" t="str">
        <f ca="1">IFERROR(INDEX(MAESTRO!K:K,_xludf.AGGREGATE(15,6,ROW(MAESTRO!$B$3:$B$1000)/((MAESTRO!$B$3:$B$1000="PROVEEDORES")*(UPPER(MAESTRO!$L$3:$L$1000)="CONFIRMADO")),ROWS($A$3:A218))),"")</f>
        <v/>
      </c>
      <c r="L218" s="24" t="str">
        <f ca="1">IFERROR(INDEX(MAESTRO!L:L,_xludf.AGGREGATE(15,6,ROW(MAESTRO!$B$3:$B$1000)/((MAESTRO!$B$3:$B$1000="PROVEEDORES")*(UPPER(MAESTRO!$L$3:$L$1000)="CONFIRMADO")),ROWS($A$3:A218))),"")</f>
        <v/>
      </c>
      <c r="M218" s="24" t="str">
        <f ca="1">IFERROR(INDEX(MAESTRO!M:M,_xludf.AGGREGATE(15,6,ROW(MAESTRO!$B$3:$B$1000)/((MAESTRO!$B$3:$B$1000="PROVEEDORES")*(UPPER(MAESTRO!$L$3:$L$1000)="CONFIRMADO")),ROWS($A$3:A218))),"")</f>
        <v/>
      </c>
      <c r="N218" s="24" t="str">
        <f ca="1">IFERROR(INDEX(MAESTRO!N:N,_xludf.AGGREGATE(15,6,ROW(MAESTRO!$B$3:$B$1000)/((MAESTRO!$B$3:$B$1000="PROVEEDORES")*(UPPER(MAESTRO!$L$3:$L$1000)="CONFIRMADO")),ROWS($A$3:A218))),"")</f>
        <v/>
      </c>
      <c r="O218" s="24" t="str">
        <f ca="1">IFERROR(INDEX(MAESTRO!O:O,_xludf.AGGREGATE(15,6,ROW(MAESTRO!$B$3:$B$1000)/((MAESTRO!$B$3:$B$1000="PROVEEDORES")*(UPPER(MAESTRO!$L$3:$L$1000)="CONFIRMADO")),ROWS($A$3:A218))),"")</f>
        <v/>
      </c>
      <c r="P218" s="24" t="str">
        <f ca="1">IFERROR(INDEX(MAESTRO!P:P,_xludf.AGGREGATE(15,6,ROW(MAESTRO!$B$3:$B$1000)/((MAESTRO!$B$3:$B$1000="PROVEEDORES")*(UPPER(MAESTRO!$L$3:$L$1000)="CONFIRMADO")),ROWS($A$3:A218))),"")</f>
        <v/>
      </c>
      <c r="Q218" s="24" t="str">
        <f ca="1">IFERROR(INDEX(MAESTRO!Q:Q,_xludf.AGGREGATE(15,6,ROW(MAESTRO!$B$3:$B$1000)/((MAESTRO!$B$3:$B$1000="PROVEEDORES")*(UPPER(MAESTRO!$L$3:$L$1000)="CONFIRMADO")),ROWS($A$3:A218))),"")</f>
        <v/>
      </c>
      <c r="R218" s="24" t="str">
        <f ca="1">IFERROR(INDEX(MAESTRO!R:R,_xludf.AGGREGATE(15,6,ROW(MAESTRO!$B$3:$B$1000)/((MAESTRO!$B$3:$B$1000="PROVEEDORES")*(UPPER(MAESTRO!$L$3:$L$1000)="CONFIRMADO")),ROWS($A$3:A218))),"")</f>
        <v/>
      </c>
      <c r="S218" s="24" t="str">
        <f ca="1">IFERROR(INDEX(MAESTRO!S:S,_xludf.AGGREGATE(15,6,ROW(MAESTRO!$B$3:$B$1000)/((MAESTRO!$B$3:$B$1000="PROVEEDORES")*(UPPER(MAESTRO!$L$3:$L$1000)="CONFIRMADO")),ROWS($A$3:A218))),"")</f>
        <v/>
      </c>
      <c r="T218" s="24" t="str">
        <f ca="1">IFERROR(INDEX(MAESTRO!T:T,_xludf.AGGREGATE(15,6,ROW(MAESTRO!$B$3:$B$1000)/((MAESTRO!$B$3:$B$1000="PROVEEDORES")*(UPPER(MAESTRO!$L$3:$L$1000)="CONFIRMADO")),ROWS($A$3:A218))),"")</f>
        <v/>
      </c>
      <c r="U218" s="24" t="str">
        <f ca="1">IFERROR(INDEX(MAESTRO!U:U,_xludf.AGGREGATE(15,6,ROW(MAESTRO!$B$3:$B$1000)/((MAESTRO!$B$3:$B$1000="PROVEEDORES")*(UPPER(MAESTRO!$L$3:$L$1000)="CONFIRMADO")),ROWS($A$3:A218))),"")</f>
        <v/>
      </c>
      <c r="V218" s="24" t="str">
        <f ca="1">IFERROR(INDEX(MAESTRO!V:V,_xludf.AGGREGATE(15,6,ROW(MAESTRO!$B$3:$B$1000)/((MAESTRO!$B$3:$B$1000="PROVEEDORES")*(UPPER(MAESTRO!$L$3:$L$1000)="CONFIRMADO")),ROWS($A$3:A218))),"")</f>
        <v/>
      </c>
      <c r="W218" s="24" t="str">
        <f ca="1">IFERROR(INDEX(MAESTRO!W:W,_xludf.AGGREGATE(15,6,ROW(MAESTRO!$B$3:$B$1000)/((MAESTRO!$B$3:$B$1000="PROVEEDORES")*(UPPER(MAESTRO!$L$3:$L$1000)="CONFIRMADO")),ROWS($A$3:A218))),"")</f>
        <v/>
      </c>
      <c r="X218" s="24" t="str">
        <f ca="1">IFERROR(INDEX(MAESTRO!X:X,_xludf.AGGREGATE(15,6,ROW(MAESTRO!$B$3:$B$1000)/((MAESTRO!$B$3:$B$1000="PROVEEDORES")*(UPPER(MAESTRO!$L$3:$L$1000)="CONFIRMADO")),ROWS($A$3:A218))),"")</f>
        <v/>
      </c>
    </row>
    <row r="219" spans="1:24" ht="22.05" customHeight="1">
      <c r="A219" s="10" t="str">
        <f ca="1">IFERROR(INDEX(MAESTRO!A:A,_xludf.AGGREGATE(15,6,ROW(MAESTRO!$B$3:$B$1000)/((MAESTRO!$B$3:$B$1000="PROVEEDORES")*(UPPER(MAESTRO!$L$3:$L$1000)="CONFIRMADO")),ROWS($A$3:A219))),"")</f>
        <v/>
      </c>
      <c r="B219" s="10" t="str">
        <f ca="1">IFERROR(INDEX(MAESTRO!B:B,_xludf.AGGREGATE(15,6,ROW(MAESTRO!$B$3:$B$1000)/((MAESTRO!$B$3:$B$1000="PROVEEDORES")*(UPPER(MAESTRO!$L$3:$L$1000)="CONFIRMADO")),ROWS($A$3:A219))),"")</f>
        <v/>
      </c>
      <c r="C219" s="10" t="str">
        <f ca="1">IFERROR(INDEX(MAESTRO!C:C,_xludf.AGGREGATE(15,6,ROW(MAESTRO!$B$3:$B$1000)/((MAESTRO!$B$3:$B$1000="PROVEEDORES")*(UPPER(MAESTRO!$L$3:$L$1000)="CONFIRMADO")),ROWS($A$3:A219))),"")</f>
        <v/>
      </c>
      <c r="D219" s="10" t="str">
        <f ca="1">IFERROR(INDEX(MAESTRO!D:D,_xludf.AGGREGATE(15,6,ROW(MAESTRO!$B$3:$B$1000)/((MAESTRO!$B$3:$B$1000="PROVEEDORES")*(UPPER(MAESTRO!$L$3:$L$1000)="CONFIRMADO")),ROWS($A$3:A219))),"")</f>
        <v/>
      </c>
      <c r="E219" s="10" t="str">
        <f ca="1">IFERROR(INDEX(MAESTRO!E:E,_xludf.AGGREGATE(15,6,ROW(MAESTRO!$B$3:$B$1000)/((MAESTRO!$B$3:$B$1000="PROVEEDORES")*(UPPER(MAESTRO!$L$3:$L$1000)="CONFIRMADO")),ROWS($A$3:A219))),"")</f>
        <v/>
      </c>
      <c r="F219" s="10" t="str">
        <f ca="1">IFERROR(INDEX(MAESTRO!F:F,_xludf.AGGREGATE(15,6,ROW(MAESTRO!$B$3:$B$1000)/((MAESTRO!$B$3:$B$1000="PROVEEDORES")*(UPPER(MAESTRO!$L$3:$L$1000)="CONFIRMADO")),ROWS($A$3:A219))),"")</f>
        <v/>
      </c>
      <c r="G219" s="10" t="str">
        <f ca="1">IFERROR(INDEX(MAESTRO!G:G,_xludf.AGGREGATE(15,6,ROW(MAESTRO!$B$3:$B$1000)/((MAESTRO!$B$3:$B$1000="PROVEEDORES")*(UPPER(MAESTRO!$L$3:$L$1000)="CONFIRMADO")),ROWS($A$3:A219))),"")</f>
        <v/>
      </c>
      <c r="H219" s="10" t="str">
        <f ca="1">IFERROR(INDEX(MAESTRO!H:H,_xludf.AGGREGATE(15,6,ROW(MAESTRO!$B$3:$B$1000)/((MAESTRO!$B$3:$B$1000="PROVEEDORES")*(UPPER(MAESTRO!$L$3:$L$1000)="CONFIRMADO")),ROWS($A$3:A219))),"")</f>
        <v/>
      </c>
      <c r="I219" s="10" t="str">
        <f ca="1">IFERROR(INDEX(MAESTRO!I:I,_xludf.AGGREGATE(15,6,ROW(MAESTRO!$B$3:$B$1000)/((MAESTRO!$B$3:$B$1000="PROVEEDORES")*(UPPER(MAESTRO!$L$3:$L$1000)="CONFIRMADO")),ROWS($A$3:A219))),"")</f>
        <v/>
      </c>
      <c r="J219" s="10" t="str">
        <f ca="1">IFERROR(INDEX(MAESTRO!J:J,_xludf.AGGREGATE(15,6,ROW(MAESTRO!$B$3:$B$1000)/((MAESTRO!$B$3:$B$1000="PROVEEDORES")*(UPPER(MAESTRO!$L$3:$L$1000)="CONFIRMADO")),ROWS($A$3:A219))),"")</f>
        <v/>
      </c>
      <c r="K219" s="10" t="str">
        <f ca="1">IFERROR(INDEX(MAESTRO!K:K,_xludf.AGGREGATE(15,6,ROW(MAESTRO!$B$3:$B$1000)/((MAESTRO!$B$3:$B$1000="PROVEEDORES")*(UPPER(MAESTRO!$L$3:$L$1000)="CONFIRMADO")),ROWS($A$3:A219))),"")</f>
        <v/>
      </c>
      <c r="L219" s="10" t="str">
        <f ca="1">IFERROR(INDEX(MAESTRO!L:L,_xludf.AGGREGATE(15,6,ROW(MAESTRO!$B$3:$B$1000)/((MAESTRO!$B$3:$B$1000="PROVEEDORES")*(UPPER(MAESTRO!$L$3:$L$1000)="CONFIRMADO")),ROWS($A$3:A219))),"")</f>
        <v/>
      </c>
      <c r="M219" s="10" t="str">
        <f ca="1">IFERROR(INDEX(MAESTRO!M:M,_xludf.AGGREGATE(15,6,ROW(MAESTRO!$B$3:$B$1000)/((MAESTRO!$B$3:$B$1000="PROVEEDORES")*(UPPER(MAESTRO!$L$3:$L$1000)="CONFIRMADO")),ROWS($A$3:A219))),"")</f>
        <v/>
      </c>
      <c r="N219" s="10" t="str">
        <f ca="1">IFERROR(INDEX(MAESTRO!N:N,_xludf.AGGREGATE(15,6,ROW(MAESTRO!$B$3:$B$1000)/((MAESTRO!$B$3:$B$1000="PROVEEDORES")*(UPPER(MAESTRO!$L$3:$L$1000)="CONFIRMADO")),ROWS($A$3:A219))),"")</f>
        <v/>
      </c>
      <c r="O219" s="10" t="str">
        <f ca="1">IFERROR(INDEX(MAESTRO!O:O,_xludf.AGGREGATE(15,6,ROW(MAESTRO!$B$3:$B$1000)/((MAESTRO!$B$3:$B$1000="PROVEEDORES")*(UPPER(MAESTRO!$L$3:$L$1000)="CONFIRMADO")),ROWS($A$3:A219))),"")</f>
        <v/>
      </c>
      <c r="P219" s="10" t="str">
        <f ca="1">IFERROR(INDEX(MAESTRO!P:P,_xludf.AGGREGATE(15,6,ROW(MAESTRO!$B$3:$B$1000)/((MAESTRO!$B$3:$B$1000="PROVEEDORES")*(UPPER(MAESTRO!$L$3:$L$1000)="CONFIRMADO")),ROWS($A$3:A219))),"")</f>
        <v/>
      </c>
      <c r="Q219" s="10" t="str">
        <f ca="1">IFERROR(INDEX(MAESTRO!Q:Q,_xludf.AGGREGATE(15,6,ROW(MAESTRO!$B$3:$B$1000)/((MAESTRO!$B$3:$B$1000="PROVEEDORES")*(UPPER(MAESTRO!$L$3:$L$1000)="CONFIRMADO")),ROWS($A$3:A219))),"")</f>
        <v/>
      </c>
      <c r="R219" s="10" t="str">
        <f ca="1">IFERROR(INDEX(MAESTRO!R:R,_xludf.AGGREGATE(15,6,ROW(MAESTRO!$B$3:$B$1000)/((MAESTRO!$B$3:$B$1000="PROVEEDORES")*(UPPER(MAESTRO!$L$3:$L$1000)="CONFIRMADO")),ROWS($A$3:A219))),"")</f>
        <v/>
      </c>
      <c r="S219" s="10" t="str">
        <f ca="1">IFERROR(INDEX(MAESTRO!S:S,_xludf.AGGREGATE(15,6,ROW(MAESTRO!$B$3:$B$1000)/((MAESTRO!$B$3:$B$1000="PROVEEDORES")*(UPPER(MAESTRO!$L$3:$L$1000)="CONFIRMADO")),ROWS($A$3:A219))),"")</f>
        <v/>
      </c>
      <c r="T219" s="10" t="str">
        <f ca="1">IFERROR(INDEX(MAESTRO!T:T,_xludf.AGGREGATE(15,6,ROW(MAESTRO!$B$3:$B$1000)/((MAESTRO!$B$3:$B$1000="PROVEEDORES")*(UPPER(MAESTRO!$L$3:$L$1000)="CONFIRMADO")),ROWS($A$3:A219))),"")</f>
        <v/>
      </c>
      <c r="U219" s="10" t="str">
        <f ca="1">IFERROR(INDEX(MAESTRO!U:U,_xludf.AGGREGATE(15,6,ROW(MAESTRO!$B$3:$B$1000)/((MAESTRO!$B$3:$B$1000="PROVEEDORES")*(UPPER(MAESTRO!$L$3:$L$1000)="CONFIRMADO")),ROWS($A$3:A219))),"")</f>
        <v/>
      </c>
      <c r="V219" s="10" t="str">
        <f ca="1">IFERROR(INDEX(MAESTRO!V:V,_xludf.AGGREGATE(15,6,ROW(MAESTRO!$B$3:$B$1000)/((MAESTRO!$B$3:$B$1000="PROVEEDORES")*(UPPER(MAESTRO!$L$3:$L$1000)="CONFIRMADO")),ROWS($A$3:A219))),"")</f>
        <v/>
      </c>
      <c r="W219" s="10" t="str">
        <f ca="1">IFERROR(INDEX(MAESTRO!W:W,_xludf.AGGREGATE(15,6,ROW(MAESTRO!$B$3:$B$1000)/((MAESTRO!$B$3:$B$1000="PROVEEDORES")*(UPPER(MAESTRO!$L$3:$L$1000)="CONFIRMADO")),ROWS($A$3:A219))),"")</f>
        <v/>
      </c>
      <c r="X219" s="10" t="str">
        <f ca="1">IFERROR(INDEX(MAESTRO!X:X,_xludf.AGGREGATE(15,6,ROW(MAESTRO!$B$3:$B$1000)/((MAESTRO!$B$3:$B$1000="PROVEEDORES")*(UPPER(MAESTRO!$L$3:$L$1000)="CONFIRMADO")),ROWS($A$3:A219))),"")</f>
        <v/>
      </c>
    </row>
    <row r="220" spans="1:24" ht="22.05" customHeight="1">
      <c r="A220" s="24" t="str">
        <f ca="1">IFERROR(INDEX(MAESTRO!A:A,_xludf.AGGREGATE(15,6,ROW(MAESTRO!$B$3:$B$1000)/((MAESTRO!$B$3:$B$1000="PROVEEDORES")*(UPPER(MAESTRO!$L$3:$L$1000)="CONFIRMADO")),ROWS($A$3:A220))),"")</f>
        <v/>
      </c>
      <c r="B220" s="24" t="str">
        <f ca="1">IFERROR(INDEX(MAESTRO!B:B,_xludf.AGGREGATE(15,6,ROW(MAESTRO!$B$3:$B$1000)/((MAESTRO!$B$3:$B$1000="PROVEEDORES")*(UPPER(MAESTRO!$L$3:$L$1000)="CONFIRMADO")),ROWS($A$3:A220))),"")</f>
        <v/>
      </c>
      <c r="C220" s="24" t="str">
        <f ca="1">IFERROR(INDEX(MAESTRO!C:C,_xludf.AGGREGATE(15,6,ROW(MAESTRO!$B$3:$B$1000)/((MAESTRO!$B$3:$B$1000="PROVEEDORES")*(UPPER(MAESTRO!$L$3:$L$1000)="CONFIRMADO")),ROWS($A$3:A220))),"")</f>
        <v/>
      </c>
      <c r="D220" s="24" t="str">
        <f ca="1">IFERROR(INDEX(MAESTRO!D:D,_xludf.AGGREGATE(15,6,ROW(MAESTRO!$B$3:$B$1000)/((MAESTRO!$B$3:$B$1000="PROVEEDORES")*(UPPER(MAESTRO!$L$3:$L$1000)="CONFIRMADO")),ROWS($A$3:A220))),"")</f>
        <v/>
      </c>
      <c r="E220" s="24" t="str">
        <f ca="1">IFERROR(INDEX(MAESTRO!E:E,_xludf.AGGREGATE(15,6,ROW(MAESTRO!$B$3:$B$1000)/((MAESTRO!$B$3:$B$1000="PROVEEDORES")*(UPPER(MAESTRO!$L$3:$L$1000)="CONFIRMADO")),ROWS($A$3:A220))),"")</f>
        <v/>
      </c>
      <c r="F220" s="24" t="str">
        <f ca="1">IFERROR(INDEX(MAESTRO!F:F,_xludf.AGGREGATE(15,6,ROW(MAESTRO!$B$3:$B$1000)/((MAESTRO!$B$3:$B$1000="PROVEEDORES")*(UPPER(MAESTRO!$L$3:$L$1000)="CONFIRMADO")),ROWS($A$3:A220))),"")</f>
        <v/>
      </c>
      <c r="G220" s="24" t="str">
        <f ca="1">IFERROR(INDEX(MAESTRO!G:G,_xludf.AGGREGATE(15,6,ROW(MAESTRO!$B$3:$B$1000)/((MAESTRO!$B$3:$B$1000="PROVEEDORES")*(UPPER(MAESTRO!$L$3:$L$1000)="CONFIRMADO")),ROWS($A$3:A220))),"")</f>
        <v/>
      </c>
      <c r="H220" s="24" t="str">
        <f ca="1">IFERROR(INDEX(MAESTRO!H:H,_xludf.AGGREGATE(15,6,ROW(MAESTRO!$B$3:$B$1000)/((MAESTRO!$B$3:$B$1000="PROVEEDORES")*(UPPER(MAESTRO!$L$3:$L$1000)="CONFIRMADO")),ROWS($A$3:A220))),"")</f>
        <v/>
      </c>
      <c r="I220" s="24" t="str">
        <f ca="1">IFERROR(INDEX(MAESTRO!I:I,_xludf.AGGREGATE(15,6,ROW(MAESTRO!$B$3:$B$1000)/((MAESTRO!$B$3:$B$1000="PROVEEDORES")*(UPPER(MAESTRO!$L$3:$L$1000)="CONFIRMADO")),ROWS($A$3:A220))),"")</f>
        <v/>
      </c>
      <c r="J220" s="24" t="str">
        <f ca="1">IFERROR(INDEX(MAESTRO!J:J,_xludf.AGGREGATE(15,6,ROW(MAESTRO!$B$3:$B$1000)/((MAESTRO!$B$3:$B$1000="PROVEEDORES")*(UPPER(MAESTRO!$L$3:$L$1000)="CONFIRMADO")),ROWS($A$3:A220))),"")</f>
        <v/>
      </c>
      <c r="K220" s="24" t="str">
        <f ca="1">IFERROR(INDEX(MAESTRO!K:K,_xludf.AGGREGATE(15,6,ROW(MAESTRO!$B$3:$B$1000)/((MAESTRO!$B$3:$B$1000="PROVEEDORES")*(UPPER(MAESTRO!$L$3:$L$1000)="CONFIRMADO")),ROWS($A$3:A220))),"")</f>
        <v/>
      </c>
      <c r="L220" s="24" t="str">
        <f ca="1">IFERROR(INDEX(MAESTRO!L:L,_xludf.AGGREGATE(15,6,ROW(MAESTRO!$B$3:$B$1000)/((MAESTRO!$B$3:$B$1000="PROVEEDORES")*(UPPER(MAESTRO!$L$3:$L$1000)="CONFIRMADO")),ROWS($A$3:A220))),"")</f>
        <v/>
      </c>
      <c r="M220" s="24" t="str">
        <f ca="1">IFERROR(INDEX(MAESTRO!M:M,_xludf.AGGREGATE(15,6,ROW(MAESTRO!$B$3:$B$1000)/((MAESTRO!$B$3:$B$1000="PROVEEDORES")*(UPPER(MAESTRO!$L$3:$L$1000)="CONFIRMADO")),ROWS($A$3:A220))),"")</f>
        <v/>
      </c>
      <c r="N220" s="24" t="str">
        <f ca="1">IFERROR(INDEX(MAESTRO!N:N,_xludf.AGGREGATE(15,6,ROW(MAESTRO!$B$3:$B$1000)/((MAESTRO!$B$3:$B$1000="PROVEEDORES")*(UPPER(MAESTRO!$L$3:$L$1000)="CONFIRMADO")),ROWS($A$3:A220))),"")</f>
        <v/>
      </c>
      <c r="O220" s="24" t="str">
        <f ca="1">IFERROR(INDEX(MAESTRO!O:O,_xludf.AGGREGATE(15,6,ROW(MAESTRO!$B$3:$B$1000)/((MAESTRO!$B$3:$B$1000="PROVEEDORES")*(UPPER(MAESTRO!$L$3:$L$1000)="CONFIRMADO")),ROWS($A$3:A220))),"")</f>
        <v/>
      </c>
      <c r="P220" s="24" t="str">
        <f ca="1">IFERROR(INDEX(MAESTRO!P:P,_xludf.AGGREGATE(15,6,ROW(MAESTRO!$B$3:$B$1000)/((MAESTRO!$B$3:$B$1000="PROVEEDORES")*(UPPER(MAESTRO!$L$3:$L$1000)="CONFIRMADO")),ROWS($A$3:A220))),"")</f>
        <v/>
      </c>
      <c r="Q220" s="24" t="str">
        <f ca="1">IFERROR(INDEX(MAESTRO!Q:Q,_xludf.AGGREGATE(15,6,ROW(MAESTRO!$B$3:$B$1000)/((MAESTRO!$B$3:$B$1000="PROVEEDORES")*(UPPER(MAESTRO!$L$3:$L$1000)="CONFIRMADO")),ROWS($A$3:A220))),"")</f>
        <v/>
      </c>
      <c r="R220" s="24" t="str">
        <f ca="1">IFERROR(INDEX(MAESTRO!R:R,_xludf.AGGREGATE(15,6,ROW(MAESTRO!$B$3:$B$1000)/((MAESTRO!$B$3:$B$1000="PROVEEDORES")*(UPPER(MAESTRO!$L$3:$L$1000)="CONFIRMADO")),ROWS($A$3:A220))),"")</f>
        <v/>
      </c>
      <c r="S220" s="24" t="str">
        <f ca="1">IFERROR(INDEX(MAESTRO!S:S,_xludf.AGGREGATE(15,6,ROW(MAESTRO!$B$3:$B$1000)/((MAESTRO!$B$3:$B$1000="PROVEEDORES")*(UPPER(MAESTRO!$L$3:$L$1000)="CONFIRMADO")),ROWS($A$3:A220))),"")</f>
        <v/>
      </c>
      <c r="T220" s="24" t="str">
        <f ca="1">IFERROR(INDEX(MAESTRO!T:T,_xludf.AGGREGATE(15,6,ROW(MAESTRO!$B$3:$B$1000)/((MAESTRO!$B$3:$B$1000="PROVEEDORES")*(UPPER(MAESTRO!$L$3:$L$1000)="CONFIRMADO")),ROWS($A$3:A220))),"")</f>
        <v/>
      </c>
      <c r="U220" s="24" t="str">
        <f ca="1">IFERROR(INDEX(MAESTRO!U:U,_xludf.AGGREGATE(15,6,ROW(MAESTRO!$B$3:$B$1000)/((MAESTRO!$B$3:$B$1000="PROVEEDORES")*(UPPER(MAESTRO!$L$3:$L$1000)="CONFIRMADO")),ROWS($A$3:A220))),"")</f>
        <v/>
      </c>
      <c r="V220" s="24" t="str">
        <f ca="1">IFERROR(INDEX(MAESTRO!V:V,_xludf.AGGREGATE(15,6,ROW(MAESTRO!$B$3:$B$1000)/((MAESTRO!$B$3:$B$1000="PROVEEDORES")*(UPPER(MAESTRO!$L$3:$L$1000)="CONFIRMADO")),ROWS($A$3:A220))),"")</f>
        <v/>
      </c>
      <c r="W220" s="24" t="str">
        <f ca="1">IFERROR(INDEX(MAESTRO!W:W,_xludf.AGGREGATE(15,6,ROW(MAESTRO!$B$3:$B$1000)/((MAESTRO!$B$3:$B$1000="PROVEEDORES")*(UPPER(MAESTRO!$L$3:$L$1000)="CONFIRMADO")),ROWS($A$3:A220))),"")</f>
        <v/>
      </c>
      <c r="X220" s="24" t="str">
        <f ca="1">IFERROR(INDEX(MAESTRO!X:X,_xludf.AGGREGATE(15,6,ROW(MAESTRO!$B$3:$B$1000)/((MAESTRO!$B$3:$B$1000="PROVEEDORES")*(UPPER(MAESTRO!$L$3:$L$1000)="CONFIRMADO")),ROWS($A$3:A220))),"")</f>
        <v/>
      </c>
    </row>
    <row r="221" spans="1:24" ht="22.05" customHeight="1">
      <c r="A221" s="10" t="str">
        <f ca="1">IFERROR(INDEX(MAESTRO!A:A,_xludf.AGGREGATE(15,6,ROW(MAESTRO!$B$3:$B$1000)/((MAESTRO!$B$3:$B$1000="PROVEEDORES")*(UPPER(MAESTRO!$L$3:$L$1000)="CONFIRMADO")),ROWS($A$3:A221))),"")</f>
        <v/>
      </c>
      <c r="B221" s="10" t="str">
        <f ca="1">IFERROR(INDEX(MAESTRO!B:B,_xludf.AGGREGATE(15,6,ROW(MAESTRO!$B$3:$B$1000)/((MAESTRO!$B$3:$B$1000="PROVEEDORES")*(UPPER(MAESTRO!$L$3:$L$1000)="CONFIRMADO")),ROWS($A$3:A221))),"")</f>
        <v/>
      </c>
      <c r="C221" s="10" t="str">
        <f ca="1">IFERROR(INDEX(MAESTRO!C:C,_xludf.AGGREGATE(15,6,ROW(MAESTRO!$B$3:$B$1000)/((MAESTRO!$B$3:$B$1000="PROVEEDORES")*(UPPER(MAESTRO!$L$3:$L$1000)="CONFIRMADO")),ROWS($A$3:A221))),"")</f>
        <v/>
      </c>
      <c r="D221" s="10" t="str">
        <f ca="1">IFERROR(INDEX(MAESTRO!D:D,_xludf.AGGREGATE(15,6,ROW(MAESTRO!$B$3:$B$1000)/((MAESTRO!$B$3:$B$1000="PROVEEDORES")*(UPPER(MAESTRO!$L$3:$L$1000)="CONFIRMADO")),ROWS($A$3:A221))),"")</f>
        <v/>
      </c>
      <c r="E221" s="10" t="str">
        <f ca="1">IFERROR(INDEX(MAESTRO!E:E,_xludf.AGGREGATE(15,6,ROW(MAESTRO!$B$3:$B$1000)/((MAESTRO!$B$3:$B$1000="PROVEEDORES")*(UPPER(MAESTRO!$L$3:$L$1000)="CONFIRMADO")),ROWS($A$3:A221))),"")</f>
        <v/>
      </c>
      <c r="F221" s="10" t="str">
        <f ca="1">IFERROR(INDEX(MAESTRO!F:F,_xludf.AGGREGATE(15,6,ROW(MAESTRO!$B$3:$B$1000)/((MAESTRO!$B$3:$B$1000="PROVEEDORES")*(UPPER(MAESTRO!$L$3:$L$1000)="CONFIRMADO")),ROWS($A$3:A221))),"")</f>
        <v/>
      </c>
      <c r="G221" s="10" t="str">
        <f ca="1">IFERROR(INDEX(MAESTRO!G:G,_xludf.AGGREGATE(15,6,ROW(MAESTRO!$B$3:$B$1000)/((MAESTRO!$B$3:$B$1000="PROVEEDORES")*(UPPER(MAESTRO!$L$3:$L$1000)="CONFIRMADO")),ROWS($A$3:A221))),"")</f>
        <v/>
      </c>
      <c r="H221" s="10" t="str">
        <f ca="1">IFERROR(INDEX(MAESTRO!H:H,_xludf.AGGREGATE(15,6,ROW(MAESTRO!$B$3:$B$1000)/((MAESTRO!$B$3:$B$1000="PROVEEDORES")*(UPPER(MAESTRO!$L$3:$L$1000)="CONFIRMADO")),ROWS($A$3:A221))),"")</f>
        <v/>
      </c>
      <c r="I221" s="10" t="str">
        <f ca="1">IFERROR(INDEX(MAESTRO!I:I,_xludf.AGGREGATE(15,6,ROW(MAESTRO!$B$3:$B$1000)/((MAESTRO!$B$3:$B$1000="PROVEEDORES")*(UPPER(MAESTRO!$L$3:$L$1000)="CONFIRMADO")),ROWS($A$3:A221))),"")</f>
        <v/>
      </c>
      <c r="J221" s="10" t="str">
        <f ca="1">IFERROR(INDEX(MAESTRO!J:J,_xludf.AGGREGATE(15,6,ROW(MAESTRO!$B$3:$B$1000)/((MAESTRO!$B$3:$B$1000="PROVEEDORES")*(UPPER(MAESTRO!$L$3:$L$1000)="CONFIRMADO")),ROWS($A$3:A221))),"")</f>
        <v/>
      </c>
      <c r="K221" s="10" t="str">
        <f ca="1">IFERROR(INDEX(MAESTRO!K:K,_xludf.AGGREGATE(15,6,ROW(MAESTRO!$B$3:$B$1000)/((MAESTRO!$B$3:$B$1000="PROVEEDORES")*(UPPER(MAESTRO!$L$3:$L$1000)="CONFIRMADO")),ROWS($A$3:A221))),"")</f>
        <v/>
      </c>
      <c r="L221" s="10" t="str">
        <f ca="1">IFERROR(INDEX(MAESTRO!L:L,_xludf.AGGREGATE(15,6,ROW(MAESTRO!$B$3:$B$1000)/((MAESTRO!$B$3:$B$1000="PROVEEDORES")*(UPPER(MAESTRO!$L$3:$L$1000)="CONFIRMADO")),ROWS($A$3:A221))),"")</f>
        <v/>
      </c>
      <c r="M221" s="10" t="str">
        <f ca="1">IFERROR(INDEX(MAESTRO!M:M,_xludf.AGGREGATE(15,6,ROW(MAESTRO!$B$3:$B$1000)/((MAESTRO!$B$3:$B$1000="PROVEEDORES")*(UPPER(MAESTRO!$L$3:$L$1000)="CONFIRMADO")),ROWS($A$3:A221))),"")</f>
        <v/>
      </c>
      <c r="N221" s="10" t="str">
        <f ca="1">IFERROR(INDEX(MAESTRO!N:N,_xludf.AGGREGATE(15,6,ROW(MAESTRO!$B$3:$B$1000)/((MAESTRO!$B$3:$B$1000="PROVEEDORES")*(UPPER(MAESTRO!$L$3:$L$1000)="CONFIRMADO")),ROWS($A$3:A221))),"")</f>
        <v/>
      </c>
      <c r="O221" s="10" t="str">
        <f ca="1">IFERROR(INDEX(MAESTRO!O:O,_xludf.AGGREGATE(15,6,ROW(MAESTRO!$B$3:$B$1000)/((MAESTRO!$B$3:$B$1000="PROVEEDORES")*(UPPER(MAESTRO!$L$3:$L$1000)="CONFIRMADO")),ROWS($A$3:A221))),"")</f>
        <v/>
      </c>
      <c r="P221" s="10" t="str">
        <f ca="1">IFERROR(INDEX(MAESTRO!P:P,_xludf.AGGREGATE(15,6,ROW(MAESTRO!$B$3:$B$1000)/((MAESTRO!$B$3:$B$1000="PROVEEDORES")*(UPPER(MAESTRO!$L$3:$L$1000)="CONFIRMADO")),ROWS($A$3:A221))),"")</f>
        <v/>
      </c>
      <c r="Q221" s="10" t="str">
        <f ca="1">IFERROR(INDEX(MAESTRO!Q:Q,_xludf.AGGREGATE(15,6,ROW(MAESTRO!$B$3:$B$1000)/((MAESTRO!$B$3:$B$1000="PROVEEDORES")*(UPPER(MAESTRO!$L$3:$L$1000)="CONFIRMADO")),ROWS($A$3:A221))),"")</f>
        <v/>
      </c>
      <c r="R221" s="10" t="str">
        <f ca="1">IFERROR(INDEX(MAESTRO!R:R,_xludf.AGGREGATE(15,6,ROW(MAESTRO!$B$3:$B$1000)/((MAESTRO!$B$3:$B$1000="PROVEEDORES")*(UPPER(MAESTRO!$L$3:$L$1000)="CONFIRMADO")),ROWS($A$3:A221))),"")</f>
        <v/>
      </c>
      <c r="S221" s="10" t="str">
        <f ca="1">IFERROR(INDEX(MAESTRO!S:S,_xludf.AGGREGATE(15,6,ROW(MAESTRO!$B$3:$B$1000)/((MAESTRO!$B$3:$B$1000="PROVEEDORES")*(UPPER(MAESTRO!$L$3:$L$1000)="CONFIRMADO")),ROWS($A$3:A221))),"")</f>
        <v/>
      </c>
      <c r="T221" s="10" t="str">
        <f ca="1">IFERROR(INDEX(MAESTRO!T:T,_xludf.AGGREGATE(15,6,ROW(MAESTRO!$B$3:$B$1000)/((MAESTRO!$B$3:$B$1000="PROVEEDORES")*(UPPER(MAESTRO!$L$3:$L$1000)="CONFIRMADO")),ROWS($A$3:A221))),"")</f>
        <v/>
      </c>
      <c r="U221" s="10" t="str">
        <f ca="1">IFERROR(INDEX(MAESTRO!U:U,_xludf.AGGREGATE(15,6,ROW(MAESTRO!$B$3:$B$1000)/((MAESTRO!$B$3:$B$1000="PROVEEDORES")*(UPPER(MAESTRO!$L$3:$L$1000)="CONFIRMADO")),ROWS($A$3:A221))),"")</f>
        <v/>
      </c>
      <c r="V221" s="10" t="str">
        <f ca="1">IFERROR(INDEX(MAESTRO!V:V,_xludf.AGGREGATE(15,6,ROW(MAESTRO!$B$3:$B$1000)/((MAESTRO!$B$3:$B$1000="PROVEEDORES")*(UPPER(MAESTRO!$L$3:$L$1000)="CONFIRMADO")),ROWS($A$3:A221))),"")</f>
        <v/>
      </c>
      <c r="W221" s="10" t="str">
        <f ca="1">IFERROR(INDEX(MAESTRO!W:W,_xludf.AGGREGATE(15,6,ROW(MAESTRO!$B$3:$B$1000)/((MAESTRO!$B$3:$B$1000="PROVEEDORES")*(UPPER(MAESTRO!$L$3:$L$1000)="CONFIRMADO")),ROWS($A$3:A221))),"")</f>
        <v/>
      </c>
      <c r="X221" s="10" t="str">
        <f ca="1">IFERROR(INDEX(MAESTRO!X:X,_xludf.AGGREGATE(15,6,ROW(MAESTRO!$B$3:$B$1000)/((MAESTRO!$B$3:$B$1000="PROVEEDORES")*(UPPER(MAESTRO!$L$3:$L$1000)="CONFIRMADO")),ROWS($A$3:A221))),"")</f>
        <v/>
      </c>
    </row>
    <row r="222" spans="1:24" ht="22.05" customHeight="1">
      <c r="A222" s="24" t="str">
        <f ca="1">IFERROR(INDEX(MAESTRO!A:A,_xludf.AGGREGATE(15,6,ROW(MAESTRO!$B$3:$B$1000)/((MAESTRO!$B$3:$B$1000="PROVEEDORES")*(UPPER(MAESTRO!$L$3:$L$1000)="CONFIRMADO")),ROWS($A$3:A222))),"")</f>
        <v/>
      </c>
      <c r="B222" s="24" t="str">
        <f ca="1">IFERROR(INDEX(MAESTRO!B:B,_xludf.AGGREGATE(15,6,ROW(MAESTRO!$B$3:$B$1000)/((MAESTRO!$B$3:$B$1000="PROVEEDORES")*(UPPER(MAESTRO!$L$3:$L$1000)="CONFIRMADO")),ROWS($A$3:A222))),"")</f>
        <v/>
      </c>
      <c r="C222" s="24" t="str">
        <f ca="1">IFERROR(INDEX(MAESTRO!C:C,_xludf.AGGREGATE(15,6,ROW(MAESTRO!$B$3:$B$1000)/((MAESTRO!$B$3:$B$1000="PROVEEDORES")*(UPPER(MAESTRO!$L$3:$L$1000)="CONFIRMADO")),ROWS($A$3:A222))),"")</f>
        <v/>
      </c>
      <c r="D222" s="24" t="str">
        <f ca="1">IFERROR(INDEX(MAESTRO!D:D,_xludf.AGGREGATE(15,6,ROW(MAESTRO!$B$3:$B$1000)/((MAESTRO!$B$3:$B$1000="PROVEEDORES")*(UPPER(MAESTRO!$L$3:$L$1000)="CONFIRMADO")),ROWS($A$3:A222))),"")</f>
        <v/>
      </c>
      <c r="E222" s="24" t="str">
        <f ca="1">IFERROR(INDEX(MAESTRO!E:E,_xludf.AGGREGATE(15,6,ROW(MAESTRO!$B$3:$B$1000)/((MAESTRO!$B$3:$B$1000="PROVEEDORES")*(UPPER(MAESTRO!$L$3:$L$1000)="CONFIRMADO")),ROWS($A$3:A222))),"")</f>
        <v/>
      </c>
      <c r="F222" s="24" t="str">
        <f ca="1">IFERROR(INDEX(MAESTRO!F:F,_xludf.AGGREGATE(15,6,ROW(MAESTRO!$B$3:$B$1000)/((MAESTRO!$B$3:$B$1000="PROVEEDORES")*(UPPER(MAESTRO!$L$3:$L$1000)="CONFIRMADO")),ROWS($A$3:A222))),"")</f>
        <v/>
      </c>
      <c r="G222" s="24" t="str">
        <f ca="1">IFERROR(INDEX(MAESTRO!G:G,_xludf.AGGREGATE(15,6,ROW(MAESTRO!$B$3:$B$1000)/((MAESTRO!$B$3:$B$1000="PROVEEDORES")*(UPPER(MAESTRO!$L$3:$L$1000)="CONFIRMADO")),ROWS($A$3:A222))),"")</f>
        <v/>
      </c>
      <c r="H222" s="24" t="str">
        <f ca="1">IFERROR(INDEX(MAESTRO!H:H,_xludf.AGGREGATE(15,6,ROW(MAESTRO!$B$3:$B$1000)/((MAESTRO!$B$3:$B$1000="PROVEEDORES")*(UPPER(MAESTRO!$L$3:$L$1000)="CONFIRMADO")),ROWS($A$3:A222))),"")</f>
        <v/>
      </c>
      <c r="I222" s="24" t="str">
        <f ca="1">IFERROR(INDEX(MAESTRO!I:I,_xludf.AGGREGATE(15,6,ROW(MAESTRO!$B$3:$B$1000)/((MAESTRO!$B$3:$B$1000="PROVEEDORES")*(UPPER(MAESTRO!$L$3:$L$1000)="CONFIRMADO")),ROWS($A$3:A222))),"")</f>
        <v/>
      </c>
      <c r="J222" s="24" t="str">
        <f ca="1">IFERROR(INDEX(MAESTRO!J:J,_xludf.AGGREGATE(15,6,ROW(MAESTRO!$B$3:$B$1000)/((MAESTRO!$B$3:$B$1000="PROVEEDORES")*(UPPER(MAESTRO!$L$3:$L$1000)="CONFIRMADO")),ROWS($A$3:A222))),"")</f>
        <v/>
      </c>
      <c r="K222" s="24" t="str">
        <f ca="1">IFERROR(INDEX(MAESTRO!K:K,_xludf.AGGREGATE(15,6,ROW(MAESTRO!$B$3:$B$1000)/((MAESTRO!$B$3:$B$1000="PROVEEDORES")*(UPPER(MAESTRO!$L$3:$L$1000)="CONFIRMADO")),ROWS($A$3:A222))),"")</f>
        <v/>
      </c>
      <c r="L222" s="24" t="str">
        <f ca="1">IFERROR(INDEX(MAESTRO!L:L,_xludf.AGGREGATE(15,6,ROW(MAESTRO!$B$3:$B$1000)/((MAESTRO!$B$3:$B$1000="PROVEEDORES")*(UPPER(MAESTRO!$L$3:$L$1000)="CONFIRMADO")),ROWS($A$3:A222))),"")</f>
        <v/>
      </c>
      <c r="M222" s="24" t="str">
        <f ca="1">IFERROR(INDEX(MAESTRO!M:M,_xludf.AGGREGATE(15,6,ROW(MAESTRO!$B$3:$B$1000)/((MAESTRO!$B$3:$B$1000="PROVEEDORES")*(UPPER(MAESTRO!$L$3:$L$1000)="CONFIRMADO")),ROWS($A$3:A222))),"")</f>
        <v/>
      </c>
      <c r="N222" s="24" t="str">
        <f ca="1">IFERROR(INDEX(MAESTRO!N:N,_xludf.AGGREGATE(15,6,ROW(MAESTRO!$B$3:$B$1000)/((MAESTRO!$B$3:$B$1000="PROVEEDORES")*(UPPER(MAESTRO!$L$3:$L$1000)="CONFIRMADO")),ROWS($A$3:A222))),"")</f>
        <v/>
      </c>
      <c r="O222" s="24" t="str">
        <f ca="1">IFERROR(INDEX(MAESTRO!O:O,_xludf.AGGREGATE(15,6,ROW(MAESTRO!$B$3:$B$1000)/((MAESTRO!$B$3:$B$1000="PROVEEDORES")*(UPPER(MAESTRO!$L$3:$L$1000)="CONFIRMADO")),ROWS($A$3:A222))),"")</f>
        <v/>
      </c>
      <c r="P222" s="24" t="str">
        <f ca="1">IFERROR(INDEX(MAESTRO!P:P,_xludf.AGGREGATE(15,6,ROW(MAESTRO!$B$3:$B$1000)/((MAESTRO!$B$3:$B$1000="PROVEEDORES")*(UPPER(MAESTRO!$L$3:$L$1000)="CONFIRMADO")),ROWS($A$3:A222))),"")</f>
        <v/>
      </c>
      <c r="Q222" s="24" t="str">
        <f ca="1">IFERROR(INDEX(MAESTRO!Q:Q,_xludf.AGGREGATE(15,6,ROW(MAESTRO!$B$3:$B$1000)/((MAESTRO!$B$3:$B$1000="PROVEEDORES")*(UPPER(MAESTRO!$L$3:$L$1000)="CONFIRMADO")),ROWS($A$3:A222))),"")</f>
        <v/>
      </c>
      <c r="R222" s="24" t="str">
        <f ca="1">IFERROR(INDEX(MAESTRO!R:R,_xludf.AGGREGATE(15,6,ROW(MAESTRO!$B$3:$B$1000)/((MAESTRO!$B$3:$B$1000="PROVEEDORES")*(UPPER(MAESTRO!$L$3:$L$1000)="CONFIRMADO")),ROWS($A$3:A222))),"")</f>
        <v/>
      </c>
      <c r="S222" s="24" t="str">
        <f ca="1">IFERROR(INDEX(MAESTRO!S:S,_xludf.AGGREGATE(15,6,ROW(MAESTRO!$B$3:$B$1000)/((MAESTRO!$B$3:$B$1000="PROVEEDORES")*(UPPER(MAESTRO!$L$3:$L$1000)="CONFIRMADO")),ROWS($A$3:A222))),"")</f>
        <v/>
      </c>
      <c r="T222" s="24" t="str">
        <f ca="1">IFERROR(INDEX(MAESTRO!T:T,_xludf.AGGREGATE(15,6,ROW(MAESTRO!$B$3:$B$1000)/((MAESTRO!$B$3:$B$1000="PROVEEDORES")*(UPPER(MAESTRO!$L$3:$L$1000)="CONFIRMADO")),ROWS($A$3:A222))),"")</f>
        <v/>
      </c>
      <c r="U222" s="24" t="str">
        <f ca="1">IFERROR(INDEX(MAESTRO!U:U,_xludf.AGGREGATE(15,6,ROW(MAESTRO!$B$3:$B$1000)/((MAESTRO!$B$3:$B$1000="PROVEEDORES")*(UPPER(MAESTRO!$L$3:$L$1000)="CONFIRMADO")),ROWS($A$3:A222))),"")</f>
        <v/>
      </c>
      <c r="V222" s="24" t="str">
        <f ca="1">IFERROR(INDEX(MAESTRO!V:V,_xludf.AGGREGATE(15,6,ROW(MAESTRO!$B$3:$B$1000)/((MAESTRO!$B$3:$B$1000="PROVEEDORES")*(UPPER(MAESTRO!$L$3:$L$1000)="CONFIRMADO")),ROWS($A$3:A222))),"")</f>
        <v/>
      </c>
      <c r="W222" s="24" t="str">
        <f ca="1">IFERROR(INDEX(MAESTRO!W:W,_xludf.AGGREGATE(15,6,ROW(MAESTRO!$B$3:$B$1000)/((MAESTRO!$B$3:$B$1000="PROVEEDORES")*(UPPER(MAESTRO!$L$3:$L$1000)="CONFIRMADO")),ROWS($A$3:A222))),"")</f>
        <v/>
      </c>
      <c r="X222" s="24" t="str">
        <f ca="1">IFERROR(INDEX(MAESTRO!X:X,_xludf.AGGREGATE(15,6,ROW(MAESTRO!$B$3:$B$1000)/((MAESTRO!$B$3:$B$1000="PROVEEDORES")*(UPPER(MAESTRO!$L$3:$L$1000)="CONFIRMADO")),ROWS($A$3:A222))),"")</f>
        <v/>
      </c>
    </row>
    <row r="223" spans="1:24" ht="22.05" customHeight="1">
      <c r="A223" s="10" t="str">
        <f ca="1">IFERROR(INDEX(MAESTRO!A:A,_xludf.AGGREGATE(15,6,ROW(MAESTRO!$B$3:$B$1000)/((MAESTRO!$B$3:$B$1000="PROVEEDORES")*(UPPER(MAESTRO!$L$3:$L$1000)="CONFIRMADO")),ROWS($A$3:A223))),"")</f>
        <v/>
      </c>
      <c r="B223" s="10" t="str">
        <f ca="1">IFERROR(INDEX(MAESTRO!B:B,_xludf.AGGREGATE(15,6,ROW(MAESTRO!$B$3:$B$1000)/((MAESTRO!$B$3:$B$1000="PROVEEDORES")*(UPPER(MAESTRO!$L$3:$L$1000)="CONFIRMADO")),ROWS($A$3:A223))),"")</f>
        <v/>
      </c>
      <c r="C223" s="10" t="str">
        <f ca="1">IFERROR(INDEX(MAESTRO!C:C,_xludf.AGGREGATE(15,6,ROW(MAESTRO!$B$3:$B$1000)/((MAESTRO!$B$3:$B$1000="PROVEEDORES")*(UPPER(MAESTRO!$L$3:$L$1000)="CONFIRMADO")),ROWS($A$3:A223))),"")</f>
        <v/>
      </c>
      <c r="D223" s="10" t="str">
        <f ca="1">IFERROR(INDEX(MAESTRO!D:D,_xludf.AGGREGATE(15,6,ROW(MAESTRO!$B$3:$B$1000)/((MAESTRO!$B$3:$B$1000="PROVEEDORES")*(UPPER(MAESTRO!$L$3:$L$1000)="CONFIRMADO")),ROWS($A$3:A223))),"")</f>
        <v/>
      </c>
      <c r="E223" s="10" t="str">
        <f ca="1">IFERROR(INDEX(MAESTRO!E:E,_xludf.AGGREGATE(15,6,ROW(MAESTRO!$B$3:$B$1000)/((MAESTRO!$B$3:$B$1000="PROVEEDORES")*(UPPER(MAESTRO!$L$3:$L$1000)="CONFIRMADO")),ROWS($A$3:A223))),"")</f>
        <v/>
      </c>
      <c r="F223" s="10" t="str">
        <f ca="1">IFERROR(INDEX(MAESTRO!F:F,_xludf.AGGREGATE(15,6,ROW(MAESTRO!$B$3:$B$1000)/((MAESTRO!$B$3:$B$1000="PROVEEDORES")*(UPPER(MAESTRO!$L$3:$L$1000)="CONFIRMADO")),ROWS($A$3:A223))),"")</f>
        <v/>
      </c>
      <c r="G223" s="10" t="str">
        <f ca="1">IFERROR(INDEX(MAESTRO!G:G,_xludf.AGGREGATE(15,6,ROW(MAESTRO!$B$3:$B$1000)/((MAESTRO!$B$3:$B$1000="PROVEEDORES")*(UPPER(MAESTRO!$L$3:$L$1000)="CONFIRMADO")),ROWS($A$3:A223))),"")</f>
        <v/>
      </c>
      <c r="H223" s="10" t="str">
        <f ca="1">IFERROR(INDEX(MAESTRO!H:H,_xludf.AGGREGATE(15,6,ROW(MAESTRO!$B$3:$B$1000)/((MAESTRO!$B$3:$B$1000="PROVEEDORES")*(UPPER(MAESTRO!$L$3:$L$1000)="CONFIRMADO")),ROWS($A$3:A223))),"")</f>
        <v/>
      </c>
      <c r="I223" s="10" t="str">
        <f ca="1">IFERROR(INDEX(MAESTRO!I:I,_xludf.AGGREGATE(15,6,ROW(MAESTRO!$B$3:$B$1000)/((MAESTRO!$B$3:$B$1000="PROVEEDORES")*(UPPER(MAESTRO!$L$3:$L$1000)="CONFIRMADO")),ROWS($A$3:A223))),"")</f>
        <v/>
      </c>
      <c r="J223" s="10" t="str">
        <f ca="1">IFERROR(INDEX(MAESTRO!J:J,_xludf.AGGREGATE(15,6,ROW(MAESTRO!$B$3:$B$1000)/((MAESTRO!$B$3:$B$1000="PROVEEDORES")*(UPPER(MAESTRO!$L$3:$L$1000)="CONFIRMADO")),ROWS($A$3:A223))),"")</f>
        <v/>
      </c>
      <c r="K223" s="10" t="str">
        <f ca="1">IFERROR(INDEX(MAESTRO!K:K,_xludf.AGGREGATE(15,6,ROW(MAESTRO!$B$3:$B$1000)/((MAESTRO!$B$3:$B$1000="PROVEEDORES")*(UPPER(MAESTRO!$L$3:$L$1000)="CONFIRMADO")),ROWS($A$3:A223))),"")</f>
        <v/>
      </c>
      <c r="L223" s="10" t="str">
        <f ca="1">IFERROR(INDEX(MAESTRO!L:L,_xludf.AGGREGATE(15,6,ROW(MAESTRO!$B$3:$B$1000)/((MAESTRO!$B$3:$B$1000="PROVEEDORES")*(UPPER(MAESTRO!$L$3:$L$1000)="CONFIRMADO")),ROWS($A$3:A223))),"")</f>
        <v/>
      </c>
      <c r="M223" s="10" t="str">
        <f ca="1">IFERROR(INDEX(MAESTRO!M:M,_xludf.AGGREGATE(15,6,ROW(MAESTRO!$B$3:$B$1000)/((MAESTRO!$B$3:$B$1000="PROVEEDORES")*(UPPER(MAESTRO!$L$3:$L$1000)="CONFIRMADO")),ROWS($A$3:A223))),"")</f>
        <v/>
      </c>
      <c r="N223" s="10" t="str">
        <f ca="1">IFERROR(INDEX(MAESTRO!N:N,_xludf.AGGREGATE(15,6,ROW(MAESTRO!$B$3:$B$1000)/((MAESTRO!$B$3:$B$1000="PROVEEDORES")*(UPPER(MAESTRO!$L$3:$L$1000)="CONFIRMADO")),ROWS($A$3:A223))),"")</f>
        <v/>
      </c>
      <c r="O223" s="10" t="str">
        <f ca="1">IFERROR(INDEX(MAESTRO!O:O,_xludf.AGGREGATE(15,6,ROW(MAESTRO!$B$3:$B$1000)/((MAESTRO!$B$3:$B$1000="PROVEEDORES")*(UPPER(MAESTRO!$L$3:$L$1000)="CONFIRMADO")),ROWS($A$3:A223))),"")</f>
        <v/>
      </c>
      <c r="P223" s="10" t="str">
        <f ca="1">IFERROR(INDEX(MAESTRO!P:P,_xludf.AGGREGATE(15,6,ROW(MAESTRO!$B$3:$B$1000)/((MAESTRO!$B$3:$B$1000="PROVEEDORES")*(UPPER(MAESTRO!$L$3:$L$1000)="CONFIRMADO")),ROWS($A$3:A223))),"")</f>
        <v/>
      </c>
      <c r="Q223" s="10" t="str">
        <f ca="1">IFERROR(INDEX(MAESTRO!Q:Q,_xludf.AGGREGATE(15,6,ROW(MAESTRO!$B$3:$B$1000)/((MAESTRO!$B$3:$B$1000="PROVEEDORES")*(UPPER(MAESTRO!$L$3:$L$1000)="CONFIRMADO")),ROWS($A$3:A223))),"")</f>
        <v/>
      </c>
      <c r="R223" s="10" t="str">
        <f ca="1">IFERROR(INDEX(MAESTRO!R:R,_xludf.AGGREGATE(15,6,ROW(MAESTRO!$B$3:$B$1000)/((MAESTRO!$B$3:$B$1000="PROVEEDORES")*(UPPER(MAESTRO!$L$3:$L$1000)="CONFIRMADO")),ROWS($A$3:A223))),"")</f>
        <v/>
      </c>
      <c r="S223" s="10" t="str">
        <f ca="1">IFERROR(INDEX(MAESTRO!S:S,_xludf.AGGREGATE(15,6,ROW(MAESTRO!$B$3:$B$1000)/((MAESTRO!$B$3:$B$1000="PROVEEDORES")*(UPPER(MAESTRO!$L$3:$L$1000)="CONFIRMADO")),ROWS($A$3:A223))),"")</f>
        <v/>
      </c>
      <c r="T223" s="10" t="str">
        <f ca="1">IFERROR(INDEX(MAESTRO!T:T,_xludf.AGGREGATE(15,6,ROW(MAESTRO!$B$3:$B$1000)/((MAESTRO!$B$3:$B$1000="PROVEEDORES")*(UPPER(MAESTRO!$L$3:$L$1000)="CONFIRMADO")),ROWS($A$3:A223))),"")</f>
        <v/>
      </c>
      <c r="U223" s="10" t="str">
        <f ca="1">IFERROR(INDEX(MAESTRO!U:U,_xludf.AGGREGATE(15,6,ROW(MAESTRO!$B$3:$B$1000)/((MAESTRO!$B$3:$B$1000="PROVEEDORES")*(UPPER(MAESTRO!$L$3:$L$1000)="CONFIRMADO")),ROWS($A$3:A223))),"")</f>
        <v/>
      </c>
      <c r="V223" s="10" t="str">
        <f ca="1">IFERROR(INDEX(MAESTRO!V:V,_xludf.AGGREGATE(15,6,ROW(MAESTRO!$B$3:$B$1000)/((MAESTRO!$B$3:$B$1000="PROVEEDORES")*(UPPER(MAESTRO!$L$3:$L$1000)="CONFIRMADO")),ROWS($A$3:A223))),"")</f>
        <v/>
      </c>
      <c r="W223" s="10" t="str">
        <f ca="1">IFERROR(INDEX(MAESTRO!W:W,_xludf.AGGREGATE(15,6,ROW(MAESTRO!$B$3:$B$1000)/((MAESTRO!$B$3:$B$1000="PROVEEDORES")*(UPPER(MAESTRO!$L$3:$L$1000)="CONFIRMADO")),ROWS($A$3:A223))),"")</f>
        <v/>
      </c>
      <c r="X223" s="10" t="str">
        <f ca="1">IFERROR(INDEX(MAESTRO!X:X,_xludf.AGGREGATE(15,6,ROW(MAESTRO!$B$3:$B$1000)/((MAESTRO!$B$3:$B$1000="PROVEEDORES")*(UPPER(MAESTRO!$L$3:$L$1000)="CONFIRMADO")),ROWS($A$3:A223))),"")</f>
        <v/>
      </c>
    </row>
    <row r="224" spans="1:24" ht="22.05" customHeight="1">
      <c r="A224" s="24" t="str">
        <f ca="1">IFERROR(INDEX(MAESTRO!A:A,_xludf.AGGREGATE(15,6,ROW(MAESTRO!$B$3:$B$1000)/((MAESTRO!$B$3:$B$1000="PROVEEDORES")*(UPPER(MAESTRO!$L$3:$L$1000)="CONFIRMADO")),ROWS($A$3:A224))),"")</f>
        <v/>
      </c>
      <c r="B224" s="24" t="str">
        <f ca="1">IFERROR(INDEX(MAESTRO!B:B,_xludf.AGGREGATE(15,6,ROW(MAESTRO!$B$3:$B$1000)/((MAESTRO!$B$3:$B$1000="PROVEEDORES")*(UPPER(MAESTRO!$L$3:$L$1000)="CONFIRMADO")),ROWS($A$3:A224))),"")</f>
        <v/>
      </c>
      <c r="C224" s="24" t="str">
        <f ca="1">IFERROR(INDEX(MAESTRO!C:C,_xludf.AGGREGATE(15,6,ROW(MAESTRO!$B$3:$B$1000)/((MAESTRO!$B$3:$B$1000="PROVEEDORES")*(UPPER(MAESTRO!$L$3:$L$1000)="CONFIRMADO")),ROWS($A$3:A224))),"")</f>
        <v/>
      </c>
      <c r="D224" s="24" t="str">
        <f ca="1">IFERROR(INDEX(MAESTRO!D:D,_xludf.AGGREGATE(15,6,ROW(MAESTRO!$B$3:$B$1000)/((MAESTRO!$B$3:$B$1000="PROVEEDORES")*(UPPER(MAESTRO!$L$3:$L$1000)="CONFIRMADO")),ROWS($A$3:A224))),"")</f>
        <v/>
      </c>
      <c r="E224" s="24" t="str">
        <f ca="1">IFERROR(INDEX(MAESTRO!E:E,_xludf.AGGREGATE(15,6,ROW(MAESTRO!$B$3:$B$1000)/((MAESTRO!$B$3:$B$1000="PROVEEDORES")*(UPPER(MAESTRO!$L$3:$L$1000)="CONFIRMADO")),ROWS($A$3:A224))),"")</f>
        <v/>
      </c>
      <c r="F224" s="24" t="str">
        <f ca="1">IFERROR(INDEX(MAESTRO!F:F,_xludf.AGGREGATE(15,6,ROW(MAESTRO!$B$3:$B$1000)/((MAESTRO!$B$3:$B$1000="PROVEEDORES")*(UPPER(MAESTRO!$L$3:$L$1000)="CONFIRMADO")),ROWS($A$3:A224))),"")</f>
        <v/>
      </c>
      <c r="G224" s="24" t="str">
        <f ca="1">IFERROR(INDEX(MAESTRO!G:G,_xludf.AGGREGATE(15,6,ROW(MAESTRO!$B$3:$B$1000)/((MAESTRO!$B$3:$B$1000="PROVEEDORES")*(UPPER(MAESTRO!$L$3:$L$1000)="CONFIRMADO")),ROWS($A$3:A224))),"")</f>
        <v/>
      </c>
      <c r="H224" s="24" t="str">
        <f ca="1">IFERROR(INDEX(MAESTRO!H:H,_xludf.AGGREGATE(15,6,ROW(MAESTRO!$B$3:$B$1000)/((MAESTRO!$B$3:$B$1000="PROVEEDORES")*(UPPER(MAESTRO!$L$3:$L$1000)="CONFIRMADO")),ROWS($A$3:A224))),"")</f>
        <v/>
      </c>
      <c r="I224" s="24" t="str">
        <f ca="1">IFERROR(INDEX(MAESTRO!I:I,_xludf.AGGREGATE(15,6,ROW(MAESTRO!$B$3:$B$1000)/((MAESTRO!$B$3:$B$1000="PROVEEDORES")*(UPPER(MAESTRO!$L$3:$L$1000)="CONFIRMADO")),ROWS($A$3:A224))),"")</f>
        <v/>
      </c>
      <c r="J224" s="24" t="str">
        <f ca="1">IFERROR(INDEX(MAESTRO!J:J,_xludf.AGGREGATE(15,6,ROW(MAESTRO!$B$3:$B$1000)/((MAESTRO!$B$3:$B$1000="PROVEEDORES")*(UPPER(MAESTRO!$L$3:$L$1000)="CONFIRMADO")),ROWS($A$3:A224))),"")</f>
        <v/>
      </c>
      <c r="K224" s="24" t="str">
        <f ca="1">IFERROR(INDEX(MAESTRO!K:K,_xludf.AGGREGATE(15,6,ROW(MAESTRO!$B$3:$B$1000)/((MAESTRO!$B$3:$B$1000="PROVEEDORES")*(UPPER(MAESTRO!$L$3:$L$1000)="CONFIRMADO")),ROWS($A$3:A224))),"")</f>
        <v/>
      </c>
      <c r="L224" s="24" t="str">
        <f ca="1">IFERROR(INDEX(MAESTRO!L:L,_xludf.AGGREGATE(15,6,ROW(MAESTRO!$B$3:$B$1000)/((MAESTRO!$B$3:$B$1000="PROVEEDORES")*(UPPER(MAESTRO!$L$3:$L$1000)="CONFIRMADO")),ROWS($A$3:A224))),"")</f>
        <v/>
      </c>
      <c r="M224" s="24" t="str">
        <f ca="1">IFERROR(INDEX(MAESTRO!M:M,_xludf.AGGREGATE(15,6,ROW(MAESTRO!$B$3:$B$1000)/((MAESTRO!$B$3:$B$1000="PROVEEDORES")*(UPPER(MAESTRO!$L$3:$L$1000)="CONFIRMADO")),ROWS($A$3:A224))),"")</f>
        <v/>
      </c>
      <c r="N224" s="24" t="str">
        <f ca="1">IFERROR(INDEX(MAESTRO!N:N,_xludf.AGGREGATE(15,6,ROW(MAESTRO!$B$3:$B$1000)/((MAESTRO!$B$3:$B$1000="PROVEEDORES")*(UPPER(MAESTRO!$L$3:$L$1000)="CONFIRMADO")),ROWS($A$3:A224))),"")</f>
        <v/>
      </c>
      <c r="O224" s="24" t="str">
        <f ca="1">IFERROR(INDEX(MAESTRO!O:O,_xludf.AGGREGATE(15,6,ROW(MAESTRO!$B$3:$B$1000)/((MAESTRO!$B$3:$B$1000="PROVEEDORES")*(UPPER(MAESTRO!$L$3:$L$1000)="CONFIRMADO")),ROWS($A$3:A224))),"")</f>
        <v/>
      </c>
      <c r="P224" s="24" t="str">
        <f ca="1">IFERROR(INDEX(MAESTRO!P:P,_xludf.AGGREGATE(15,6,ROW(MAESTRO!$B$3:$B$1000)/((MAESTRO!$B$3:$B$1000="PROVEEDORES")*(UPPER(MAESTRO!$L$3:$L$1000)="CONFIRMADO")),ROWS($A$3:A224))),"")</f>
        <v/>
      </c>
      <c r="Q224" s="24" t="str">
        <f ca="1">IFERROR(INDEX(MAESTRO!Q:Q,_xludf.AGGREGATE(15,6,ROW(MAESTRO!$B$3:$B$1000)/((MAESTRO!$B$3:$B$1000="PROVEEDORES")*(UPPER(MAESTRO!$L$3:$L$1000)="CONFIRMADO")),ROWS($A$3:A224))),"")</f>
        <v/>
      </c>
      <c r="R224" s="24" t="str">
        <f ca="1">IFERROR(INDEX(MAESTRO!R:R,_xludf.AGGREGATE(15,6,ROW(MAESTRO!$B$3:$B$1000)/((MAESTRO!$B$3:$B$1000="PROVEEDORES")*(UPPER(MAESTRO!$L$3:$L$1000)="CONFIRMADO")),ROWS($A$3:A224))),"")</f>
        <v/>
      </c>
      <c r="S224" s="24" t="str">
        <f ca="1">IFERROR(INDEX(MAESTRO!S:S,_xludf.AGGREGATE(15,6,ROW(MAESTRO!$B$3:$B$1000)/((MAESTRO!$B$3:$B$1000="PROVEEDORES")*(UPPER(MAESTRO!$L$3:$L$1000)="CONFIRMADO")),ROWS($A$3:A224))),"")</f>
        <v/>
      </c>
      <c r="T224" s="24" t="str">
        <f ca="1">IFERROR(INDEX(MAESTRO!T:T,_xludf.AGGREGATE(15,6,ROW(MAESTRO!$B$3:$B$1000)/((MAESTRO!$B$3:$B$1000="PROVEEDORES")*(UPPER(MAESTRO!$L$3:$L$1000)="CONFIRMADO")),ROWS($A$3:A224))),"")</f>
        <v/>
      </c>
      <c r="U224" s="24" t="str">
        <f ca="1">IFERROR(INDEX(MAESTRO!U:U,_xludf.AGGREGATE(15,6,ROW(MAESTRO!$B$3:$B$1000)/((MAESTRO!$B$3:$B$1000="PROVEEDORES")*(UPPER(MAESTRO!$L$3:$L$1000)="CONFIRMADO")),ROWS($A$3:A224))),"")</f>
        <v/>
      </c>
      <c r="V224" s="24" t="str">
        <f ca="1">IFERROR(INDEX(MAESTRO!V:V,_xludf.AGGREGATE(15,6,ROW(MAESTRO!$B$3:$B$1000)/((MAESTRO!$B$3:$B$1000="PROVEEDORES")*(UPPER(MAESTRO!$L$3:$L$1000)="CONFIRMADO")),ROWS($A$3:A224))),"")</f>
        <v/>
      </c>
      <c r="W224" s="24" t="str">
        <f ca="1">IFERROR(INDEX(MAESTRO!W:W,_xludf.AGGREGATE(15,6,ROW(MAESTRO!$B$3:$B$1000)/((MAESTRO!$B$3:$B$1000="PROVEEDORES")*(UPPER(MAESTRO!$L$3:$L$1000)="CONFIRMADO")),ROWS($A$3:A224))),"")</f>
        <v/>
      </c>
      <c r="X224" s="24" t="str">
        <f ca="1">IFERROR(INDEX(MAESTRO!X:X,_xludf.AGGREGATE(15,6,ROW(MAESTRO!$B$3:$B$1000)/((MAESTRO!$B$3:$B$1000="PROVEEDORES")*(UPPER(MAESTRO!$L$3:$L$1000)="CONFIRMADO")),ROWS($A$3:A224))),"")</f>
        <v/>
      </c>
    </row>
    <row r="225" spans="1:24" ht="22.05" customHeight="1">
      <c r="A225" s="10" t="str">
        <f ca="1">IFERROR(INDEX(MAESTRO!A:A,_xludf.AGGREGATE(15,6,ROW(MAESTRO!$B$3:$B$1000)/((MAESTRO!$B$3:$B$1000="PROVEEDORES")*(UPPER(MAESTRO!$L$3:$L$1000)="CONFIRMADO")),ROWS($A$3:A225))),"")</f>
        <v/>
      </c>
      <c r="B225" s="10" t="str">
        <f ca="1">IFERROR(INDEX(MAESTRO!B:B,_xludf.AGGREGATE(15,6,ROW(MAESTRO!$B$3:$B$1000)/((MAESTRO!$B$3:$B$1000="PROVEEDORES")*(UPPER(MAESTRO!$L$3:$L$1000)="CONFIRMADO")),ROWS($A$3:A225))),"")</f>
        <v/>
      </c>
      <c r="C225" s="10" t="str">
        <f ca="1">IFERROR(INDEX(MAESTRO!C:C,_xludf.AGGREGATE(15,6,ROW(MAESTRO!$B$3:$B$1000)/((MAESTRO!$B$3:$B$1000="PROVEEDORES")*(UPPER(MAESTRO!$L$3:$L$1000)="CONFIRMADO")),ROWS($A$3:A225))),"")</f>
        <v/>
      </c>
      <c r="D225" s="10" t="str">
        <f ca="1">IFERROR(INDEX(MAESTRO!D:D,_xludf.AGGREGATE(15,6,ROW(MAESTRO!$B$3:$B$1000)/((MAESTRO!$B$3:$B$1000="PROVEEDORES")*(UPPER(MAESTRO!$L$3:$L$1000)="CONFIRMADO")),ROWS($A$3:A225))),"")</f>
        <v/>
      </c>
      <c r="E225" s="10" t="str">
        <f ca="1">IFERROR(INDEX(MAESTRO!E:E,_xludf.AGGREGATE(15,6,ROW(MAESTRO!$B$3:$B$1000)/((MAESTRO!$B$3:$B$1000="PROVEEDORES")*(UPPER(MAESTRO!$L$3:$L$1000)="CONFIRMADO")),ROWS($A$3:A225))),"")</f>
        <v/>
      </c>
      <c r="F225" s="10" t="str">
        <f ca="1">IFERROR(INDEX(MAESTRO!F:F,_xludf.AGGREGATE(15,6,ROW(MAESTRO!$B$3:$B$1000)/((MAESTRO!$B$3:$B$1000="PROVEEDORES")*(UPPER(MAESTRO!$L$3:$L$1000)="CONFIRMADO")),ROWS($A$3:A225))),"")</f>
        <v/>
      </c>
      <c r="G225" s="10" t="str">
        <f ca="1">IFERROR(INDEX(MAESTRO!G:G,_xludf.AGGREGATE(15,6,ROW(MAESTRO!$B$3:$B$1000)/((MAESTRO!$B$3:$B$1000="PROVEEDORES")*(UPPER(MAESTRO!$L$3:$L$1000)="CONFIRMADO")),ROWS($A$3:A225))),"")</f>
        <v/>
      </c>
      <c r="H225" s="10" t="str">
        <f ca="1">IFERROR(INDEX(MAESTRO!H:H,_xludf.AGGREGATE(15,6,ROW(MAESTRO!$B$3:$B$1000)/((MAESTRO!$B$3:$B$1000="PROVEEDORES")*(UPPER(MAESTRO!$L$3:$L$1000)="CONFIRMADO")),ROWS($A$3:A225))),"")</f>
        <v/>
      </c>
      <c r="I225" s="10" t="str">
        <f ca="1">IFERROR(INDEX(MAESTRO!I:I,_xludf.AGGREGATE(15,6,ROW(MAESTRO!$B$3:$B$1000)/((MAESTRO!$B$3:$B$1000="PROVEEDORES")*(UPPER(MAESTRO!$L$3:$L$1000)="CONFIRMADO")),ROWS($A$3:A225))),"")</f>
        <v/>
      </c>
      <c r="J225" s="10" t="str">
        <f ca="1">IFERROR(INDEX(MAESTRO!J:J,_xludf.AGGREGATE(15,6,ROW(MAESTRO!$B$3:$B$1000)/((MAESTRO!$B$3:$B$1000="PROVEEDORES")*(UPPER(MAESTRO!$L$3:$L$1000)="CONFIRMADO")),ROWS($A$3:A225))),"")</f>
        <v/>
      </c>
      <c r="K225" s="10" t="str">
        <f ca="1">IFERROR(INDEX(MAESTRO!K:K,_xludf.AGGREGATE(15,6,ROW(MAESTRO!$B$3:$B$1000)/((MAESTRO!$B$3:$B$1000="PROVEEDORES")*(UPPER(MAESTRO!$L$3:$L$1000)="CONFIRMADO")),ROWS($A$3:A225))),"")</f>
        <v/>
      </c>
      <c r="L225" s="10" t="str">
        <f ca="1">IFERROR(INDEX(MAESTRO!L:L,_xludf.AGGREGATE(15,6,ROW(MAESTRO!$B$3:$B$1000)/((MAESTRO!$B$3:$B$1000="PROVEEDORES")*(UPPER(MAESTRO!$L$3:$L$1000)="CONFIRMADO")),ROWS($A$3:A225))),"")</f>
        <v/>
      </c>
      <c r="M225" s="10" t="str">
        <f ca="1">IFERROR(INDEX(MAESTRO!M:M,_xludf.AGGREGATE(15,6,ROW(MAESTRO!$B$3:$B$1000)/((MAESTRO!$B$3:$B$1000="PROVEEDORES")*(UPPER(MAESTRO!$L$3:$L$1000)="CONFIRMADO")),ROWS($A$3:A225))),"")</f>
        <v/>
      </c>
      <c r="N225" s="10" t="str">
        <f ca="1">IFERROR(INDEX(MAESTRO!N:N,_xludf.AGGREGATE(15,6,ROW(MAESTRO!$B$3:$B$1000)/((MAESTRO!$B$3:$B$1000="PROVEEDORES")*(UPPER(MAESTRO!$L$3:$L$1000)="CONFIRMADO")),ROWS($A$3:A225))),"")</f>
        <v/>
      </c>
      <c r="O225" s="10" t="str">
        <f ca="1">IFERROR(INDEX(MAESTRO!O:O,_xludf.AGGREGATE(15,6,ROW(MAESTRO!$B$3:$B$1000)/((MAESTRO!$B$3:$B$1000="PROVEEDORES")*(UPPER(MAESTRO!$L$3:$L$1000)="CONFIRMADO")),ROWS($A$3:A225))),"")</f>
        <v/>
      </c>
      <c r="P225" s="10" t="str">
        <f ca="1">IFERROR(INDEX(MAESTRO!P:P,_xludf.AGGREGATE(15,6,ROW(MAESTRO!$B$3:$B$1000)/((MAESTRO!$B$3:$B$1000="PROVEEDORES")*(UPPER(MAESTRO!$L$3:$L$1000)="CONFIRMADO")),ROWS($A$3:A225))),"")</f>
        <v/>
      </c>
      <c r="Q225" s="10" t="str">
        <f ca="1">IFERROR(INDEX(MAESTRO!Q:Q,_xludf.AGGREGATE(15,6,ROW(MAESTRO!$B$3:$B$1000)/((MAESTRO!$B$3:$B$1000="PROVEEDORES")*(UPPER(MAESTRO!$L$3:$L$1000)="CONFIRMADO")),ROWS($A$3:A225))),"")</f>
        <v/>
      </c>
      <c r="R225" s="10" t="str">
        <f ca="1">IFERROR(INDEX(MAESTRO!R:R,_xludf.AGGREGATE(15,6,ROW(MAESTRO!$B$3:$B$1000)/((MAESTRO!$B$3:$B$1000="PROVEEDORES")*(UPPER(MAESTRO!$L$3:$L$1000)="CONFIRMADO")),ROWS($A$3:A225))),"")</f>
        <v/>
      </c>
      <c r="S225" s="10" t="str">
        <f ca="1">IFERROR(INDEX(MAESTRO!S:S,_xludf.AGGREGATE(15,6,ROW(MAESTRO!$B$3:$B$1000)/((MAESTRO!$B$3:$B$1000="PROVEEDORES")*(UPPER(MAESTRO!$L$3:$L$1000)="CONFIRMADO")),ROWS($A$3:A225))),"")</f>
        <v/>
      </c>
      <c r="T225" s="10" t="str">
        <f ca="1">IFERROR(INDEX(MAESTRO!T:T,_xludf.AGGREGATE(15,6,ROW(MAESTRO!$B$3:$B$1000)/((MAESTRO!$B$3:$B$1000="PROVEEDORES")*(UPPER(MAESTRO!$L$3:$L$1000)="CONFIRMADO")),ROWS($A$3:A225))),"")</f>
        <v/>
      </c>
      <c r="U225" s="10" t="str">
        <f ca="1">IFERROR(INDEX(MAESTRO!U:U,_xludf.AGGREGATE(15,6,ROW(MAESTRO!$B$3:$B$1000)/((MAESTRO!$B$3:$B$1000="PROVEEDORES")*(UPPER(MAESTRO!$L$3:$L$1000)="CONFIRMADO")),ROWS($A$3:A225))),"")</f>
        <v/>
      </c>
      <c r="V225" s="10" t="str">
        <f ca="1">IFERROR(INDEX(MAESTRO!V:V,_xludf.AGGREGATE(15,6,ROW(MAESTRO!$B$3:$B$1000)/((MAESTRO!$B$3:$B$1000="PROVEEDORES")*(UPPER(MAESTRO!$L$3:$L$1000)="CONFIRMADO")),ROWS($A$3:A225))),"")</f>
        <v/>
      </c>
      <c r="W225" s="10" t="str">
        <f ca="1">IFERROR(INDEX(MAESTRO!W:W,_xludf.AGGREGATE(15,6,ROW(MAESTRO!$B$3:$B$1000)/((MAESTRO!$B$3:$B$1000="PROVEEDORES")*(UPPER(MAESTRO!$L$3:$L$1000)="CONFIRMADO")),ROWS($A$3:A225))),"")</f>
        <v/>
      </c>
      <c r="X225" s="10" t="str">
        <f ca="1">IFERROR(INDEX(MAESTRO!X:X,_xludf.AGGREGATE(15,6,ROW(MAESTRO!$B$3:$B$1000)/((MAESTRO!$B$3:$B$1000="PROVEEDORES")*(UPPER(MAESTRO!$L$3:$L$1000)="CONFIRMADO")),ROWS($A$3:A225))),"")</f>
        <v/>
      </c>
    </row>
    <row r="226" spans="1:24" ht="22.05" customHeight="1">
      <c r="A226" s="24" t="str">
        <f ca="1">IFERROR(INDEX(MAESTRO!A:A,_xludf.AGGREGATE(15,6,ROW(MAESTRO!$B$3:$B$1000)/((MAESTRO!$B$3:$B$1000="PROVEEDORES")*(UPPER(MAESTRO!$L$3:$L$1000)="CONFIRMADO")),ROWS($A$3:A226))),"")</f>
        <v/>
      </c>
      <c r="B226" s="24" t="str">
        <f ca="1">IFERROR(INDEX(MAESTRO!B:B,_xludf.AGGREGATE(15,6,ROW(MAESTRO!$B$3:$B$1000)/((MAESTRO!$B$3:$B$1000="PROVEEDORES")*(UPPER(MAESTRO!$L$3:$L$1000)="CONFIRMADO")),ROWS($A$3:A226))),"")</f>
        <v/>
      </c>
      <c r="C226" s="24" t="str">
        <f ca="1">IFERROR(INDEX(MAESTRO!C:C,_xludf.AGGREGATE(15,6,ROW(MAESTRO!$B$3:$B$1000)/((MAESTRO!$B$3:$B$1000="PROVEEDORES")*(UPPER(MAESTRO!$L$3:$L$1000)="CONFIRMADO")),ROWS($A$3:A226))),"")</f>
        <v/>
      </c>
      <c r="D226" s="24" t="str">
        <f ca="1">IFERROR(INDEX(MAESTRO!D:D,_xludf.AGGREGATE(15,6,ROW(MAESTRO!$B$3:$B$1000)/((MAESTRO!$B$3:$B$1000="PROVEEDORES")*(UPPER(MAESTRO!$L$3:$L$1000)="CONFIRMADO")),ROWS($A$3:A226))),"")</f>
        <v/>
      </c>
      <c r="E226" s="24" t="str">
        <f ca="1">IFERROR(INDEX(MAESTRO!E:E,_xludf.AGGREGATE(15,6,ROW(MAESTRO!$B$3:$B$1000)/((MAESTRO!$B$3:$B$1000="PROVEEDORES")*(UPPER(MAESTRO!$L$3:$L$1000)="CONFIRMADO")),ROWS($A$3:A226))),"")</f>
        <v/>
      </c>
      <c r="F226" s="24" t="str">
        <f ca="1">IFERROR(INDEX(MAESTRO!F:F,_xludf.AGGREGATE(15,6,ROW(MAESTRO!$B$3:$B$1000)/((MAESTRO!$B$3:$B$1000="PROVEEDORES")*(UPPER(MAESTRO!$L$3:$L$1000)="CONFIRMADO")),ROWS($A$3:A226))),"")</f>
        <v/>
      </c>
      <c r="G226" s="24" t="str">
        <f ca="1">IFERROR(INDEX(MAESTRO!G:G,_xludf.AGGREGATE(15,6,ROW(MAESTRO!$B$3:$B$1000)/((MAESTRO!$B$3:$B$1000="PROVEEDORES")*(UPPER(MAESTRO!$L$3:$L$1000)="CONFIRMADO")),ROWS($A$3:A226))),"")</f>
        <v/>
      </c>
      <c r="H226" s="24" t="str">
        <f ca="1">IFERROR(INDEX(MAESTRO!H:H,_xludf.AGGREGATE(15,6,ROW(MAESTRO!$B$3:$B$1000)/((MAESTRO!$B$3:$B$1000="PROVEEDORES")*(UPPER(MAESTRO!$L$3:$L$1000)="CONFIRMADO")),ROWS($A$3:A226))),"")</f>
        <v/>
      </c>
      <c r="I226" s="24" t="str">
        <f ca="1">IFERROR(INDEX(MAESTRO!I:I,_xludf.AGGREGATE(15,6,ROW(MAESTRO!$B$3:$B$1000)/((MAESTRO!$B$3:$B$1000="PROVEEDORES")*(UPPER(MAESTRO!$L$3:$L$1000)="CONFIRMADO")),ROWS($A$3:A226))),"")</f>
        <v/>
      </c>
      <c r="J226" s="24" t="str">
        <f ca="1">IFERROR(INDEX(MAESTRO!J:J,_xludf.AGGREGATE(15,6,ROW(MAESTRO!$B$3:$B$1000)/((MAESTRO!$B$3:$B$1000="PROVEEDORES")*(UPPER(MAESTRO!$L$3:$L$1000)="CONFIRMADO")),ROWS($A$3:A226))),"")</f>
        <v/>
      </c>
      <c r="K226" s="24" t="str">
        <f ca="1">IFERROR(INDEX(MAESTRO!K:K,_xludf.AGGREGATE(15,6,ROW(MAESTRO!$B$3:$B$1000)/((MAESTRO!$B$3:$B$1000="PROVEEDORES")*(UPPER(MAESTRO!$L$3:$L$1000)="CONFIRMADO")),ROWS($A$3:A226))),"")</f>
        <v/>
      </c>
      <c r="L226" s="24" t="str">
        <f ca="1">IFERROR(INDEX(MAESTRO!L:L,_xludf.AGGREGATE(15,6,ROW(MAESTRO!$B$3:$B$1000)/((MAESTRO!$B$3:$B$1000="PROVEEDORES")*(UPPER(MAESTRO!$L$3:$L$1000)="CONFIRMADO")),ROWS($A$3:A226))),"")</f>
        <v/>
      </c>
      <c r="M226" s="24" t="str">
        <f ca="1">IFERROR(INDEX(MAESTRO!M:M,_xludf.AGGREGATE(15,6,ROW(MAESTRO!$B$3:$B$1000)/((MAESTRO!$B$3:$B$1000="PROVEEDORES")*(UPPER(MAESTRO!$L$3:$L$1000)="CONFIRMADO")),ROWS($A$3:A226))),"")</f>
        <v/>
      </c>
      <c r="N226" s="24" t="str">
        <f ca="1">IFERROR(INDEX(MAESTRO!N:N,_xludf.AGGREGATE(15,6,ROW(MAESTRO!$B$3:$B$1000)/((MAESTRO!$B$3:$B$1000="PROVEEDORES")*(UPPER(MAESTRO!$L$3:$L$1000)="CONFIRMADO")),ROWS($A$3:A226))),"")</f>
        <v/>
      </c>
      <c r="O226" s="24" t="str">
        <f ca="1">IFERROR(INDEX(MAESTRO!O:O,_xludf.AGGREGATE(15,6,ROW(MAESTRO!$B$3:$B$1000)/((MAESTRO!$B$3:$B$1000="PROVEEDORES")*(UPPER(MAESTRO!$L$3:$L$1000)="CONFIRMADO")),ROWS($A$3:A226))),"")</f>
        <v/>
      </c>
      <c r="P226" s="24" t="str">
        <f ca="1">IFERROR(INDEX(MAESTRO!P:P,_xludf.AGGREGATE(15,6,ROW(MAESTRO!$B$3:$B$1000)/((MAESTRO!$B$3:$B$1000="PROVEEDORES")*(UPPER(MAESTRO!$L$3:$L$1000)="CONFIRMADO")),ROWS($A$3:A226))),"")</f>
        <v/>
      </c>
      <c r="Q226" s="24" t="str">
        <f ca="1">IFERROR(INDEX(MAESTRO!Q:Q,_xludf.AGGREGATE(15,6,ROW(MAESTRO!$B$3:$B$1000)/((MAESTRO!$B$3:$B$1000="PROVEEDORES")*(UPPER(MAESTRO!$L$3:$L$1000)="CONFIRMADO")),ROWS($A$3:A226))),"")</f>
        <v/>
      </c>
      <c r="R226" s="24" t="str">
        <f ca="1">IFERROR(INDEX(MAESTRO!R:R,_xludf.AGGREGATE(15,6,ROW(MAESTRO!$B$3:$B$1000)/((MAESTRO!$B$3:$B$1000="PROVEEDORES")*(UPPER(MAESTRO!$L$3:$L$1000)="CONFIRMADO")),ROWS($A$3:A226))),"")</f>
        <v/>
      </c>
      <c r="S226" s="24" t="str">
        <f ca="1">IFERROR(INDEX(MAESTRO!S:S,_xludf.AGGREGATE(15,6,ROW(MAESTRO!$B$3:$B$1000)/((MAESTRO!$B$3:$B$1000="PROVEEDORES")*(UPPER(MAESTRO!$L$3:$L$1000)="CONFIRMADO")),ROWS($A$3:A226))),"")</f>
        <v/>
      </c>
      <c r="T226" s="24" t="str">
        <f ca="1">IFERROR(INDEX(MAESTRO!T:T,_xludf.AGGREGATE(15,6,ROW(MAESTRO!$B$3:$B$1000)/((MAESTRO!$B$3:$B$1000="PROVEEDORES")*(UPPER(MAESTRO!$L$3:$L$1000)="CONFIRMADO")),ROWS($A$3:A226))),"")</f>
        <v/>
      </c>
      <c r="U226" s="24" t="str">
        <f ca="1">IFERROR(INDEX(MAESTRO!U:U,_xludf.AGGREGATE(15,6,ROW(MAESTRO!$B$3:$B$1000)/((MAESTRO!$B$3:$B$1000="PROVEEDORES")*(UPPER(MAESTRO!$L$3:$L$1000)="CONFIRMADO")),ROWS($A$3:A226))),"")</f>
        <v/>
      </c>
      <c r="V226" s="24" t="str">
        <f ca="1">IFERROR(INDEX(MAESTRO!V:V,_xludf.AGGREGATE(15,6,ROW(MAESTRO!$B$3:$B$1000)/((MAESTRO!$B$3:$B$1000="PROVEEDORES")*(UPPER(MAESTRO!$L$3:$L$1000)="CONFIRMADO")),ROWS($A$3:A226))),"")</f>
        <v/>
      </c>
      <c r="W226" s="24" t="str">
        <f ca="1">IFERROR(INDEX(MAESTRO!W:W,_xludf.AGGREGATE(15,6,ROW(MAESTRO!$B$3:$B$1000)/((MAESTRO!$B$3:$B$1000="PROVEEDORES")*(UPPER(MAESTRO!$L$3:$L$1000)="CONFIRMADO")),ROWS($A$3:A226))),"")</f>
        <v/>
      </c>
      <c r="X226" s="24" t="str">
        <f ca="1">IFERROR(INDEX(MAESTRO!X:X,_xludf.AGGREGATE(15,6,ROW(MAESTRO!$B$3:$B$1000)/((MAESTRO!$B$3:$B$1000="PROVEEDORES")*(UPPER(MAESTRO!$L$3:$L$1000)="CONFIRMADO")),ROWS($A$3:A226))),"")</f>
        <v/>
      </c>
    </row>
    <row r="227" spans="1:24" ht="22.05" customHeight="1">
      <c r="A227" s="10" t="str">
        <f ca="1">IFERROR(INDEX(MAESTRO!A:A,_xludf.AGGREGATE(15,6,ROW(MAESTRO!$B$3:$B$1000)/((MAESTRO!$B$3:$B$1000="PROVEEDORES")*(UPPER(MAESTRO!$L$3:$L$1000)="CONFIRMADO")),ROWS($A$3:A227))),"")</f>
        <v/>
      </c>
      <c r="B227" s="10" t="str">
        <f ca="1">IFERROR(INDEX(MAESTRO!B:B,_xludf.AGGREGATE(15,6,ROW(MAESTRO!$B$3:$B$1000)/((MAESTRO!$B$3:$B$1000="PROVEEDORES")*(UPPER(MAESTRO!$L$3:$L$1000)="CONFIRMADO")),ROWS($A$3:A227))),"")</f>
        <v/>
      </c>
      <c r="C227" s="10" t="str">
        <f ca="1">IFERROR(INDEX(MAESTRO!C:C,_xludf.AGGREGATE(15,6,ROW(MAESTRO!$B$3:$B$1000)/((MAESTRO!$B$3:$B$1000="PROVEEDORES")*(UPPER(MAESTRO!$L$3:$L$1000)="CONFIRMADO")),ROWS($A$3:A227))),"")</f>
        <v/>
      </c>
      <c r="D227" s="10" t="str">
        <f ca="1">IFERROR(INDEX(MAESTRO!D:D,_xludf.AGGREGATE(15,6,ROW(MAESTRO!$B$3:$B$1000)/((MAESTRO!$B$3:$B$1000="PROVEEDORES")*(UPPER(MAESTRO!$L$3:$L$1000)="CONFIRMADO")),ROWS($A$3:A227))),"")</f>
        <v/>
      </c>
      <c r="E227" s="10" t="str">
        <f ca="1">IFERROR(INDEX(MAESTRO!E:E,_xludf.AGGREGATE(15,6,ROW(MAESTRO!$B$3:$B$1000)/((MAESTRO!$B$3:$B$1000="PROVEEDORES")*(UPPER(MAESTRO!$L$3:$L$1000)="CONFIRMADO")),ROWS($A$3:A227))),"")</f>
        <v/>
      </c>
      <c r="F227" s="10" t="str">
        <f ca="1">IFERROR(INDEX(MAESTRO!F:F,_xludf.AGGREGATE(15,6,ROW(MAESTRO!$B$3:$B$1000)/((MAESTRO!$B$3:$B$1000="PROVEEDORES")*(UPPER(MAESTRO!$L$3:$L$1000)="CONFIRMADO")),ROWS($A$3:A227))),"")</f>
        <v/>
      </c>
      <c r="G227" s="10" t="str">
        <f ca="1">IFERROR(INDEX(MAESTRO!G:G,_xludf.AGGREGATE(15,6,ROW(MAESTRO!$B$3:$B$1000)/((MAESTRO!$B$3:$B$1000="PROVEEDORES")*(UPPER(MAESTRO!$L$3:$L$1000)="CONFIRMADO")),ROWS($A$3:A227))),"")</f>
        <v/>
      </c>
      <c r="H227" s="10" t="str">
        <f ca="1">IFERROR(INDEX(MAESTRO!H:H,_xludf.AGGREGATE(15,6,ROW(MAESTRO!$B$3:$B$1000)/((MAESTRO!$B$3:$B$1000="PROVEEDORES")*(UPPER(MAESTRO!$L$3:$L$1000)="CONFIRMADO")),ROWS($A$3:A227))),"")</f>
        <v/>
      </c>
      <c r="I227" s="10" t="str">
        <f ca="1">IFERROR(INDEX(MAESTRO!I:I,_xludf.AGGREGATE(15,6,ROW(MAESTRO!$B$3:$B$1000)/((MAESTRO!$B$3:$B$1000="PROVEEDORES")*(UPPER(MAESTRO!$L$3:$L$1000)="CONFIRMADO")),ROWS($A$3:A227))),"")</f>
        <v/>
      </c>
      <c r="J227" s="10" t="str">
        <f ca="1">IFERROR(INDEX(MAESTRO!J:J,_xludf.AGGREGATE(15,6,ROW(MAESTRO!$B$3:$B$1000)/((MAESTRO!$B$3:$B$1000="PROVEEDORES")*(UPPER(MAESTRO!$L$3:$L$1000)="CONFIRMADO")),ROWS($A$3:A227))),"")</f>
        <v/>
      </c>
      <c r="K227" s="10" t="str">
        <f ca="1">IFERROR(INDEX(MAESTRO!K:K,_xludf.AGGREGATE(15,6,ROW(MAESTRO!$B$3:$B$1000)/((MAESTRO!$B$3:$B$1000="PROVEEDORES")*(UPPER(MAESTRO!$L$3:$L$1000)="CONFIRMADO")),ROWS($A$3:A227))),"")</f>
        <v/>
      </c>
      <c r="L227" s="10" t="str">
        <f ca="1">IFERROR(INDEX(MAESTRO!L:L,_xludf.AGGREGATE(15,6,ROW(MAESTRO!$B$3:$B$1000)/((MAESTRO!$B$3:$B$1000="PROVEEDORES")*(UPPER(MAESTRO!$L$3:$L$1000)="CONFIRMADO")),ROWS($A$3:A227))),"")</f>
        <v/>
      </c>
      <c r="M227" s="10" t="str">
        <f ca="1">IFERROR(INDEX(MAESTRO!M:M,_xludf.AGGREGATE(15,6,ROW(MAESTRO!$B$3:$B$1000)/((MAESTRO!$B$3:$B$1000="PROVEEDORES")*(UPPER(MAESTRO!$L$3:$L$1000)="CONFIRMADO")),ROWS($A$3:A227))),"")</f>
        <v/>
      </c>
      <c r="N227" s="10" t="str">
        <f ca="1">IFERROR(INDEX(MAESTRO!N:N,_xludf.AGGREGATE(15,6,ROW(MAESTRO!$B$3:$B$1000)/((MAESTRO!$B$3:$B$1000="PROVEEDORES")*(UPPER(MAESTRO!$L$3:$L$1000)="CONFIRMADO")),ROWS($A$3:A227))),"")</f>
        <v/>
      </c>
      <c r="O227" s="10" t="str">
        <f ca="1">IFERROR(INDEX(MAESTRO!O:O,_xludf.AGGREGATE(15,6,ROW(MAESTRO!$B$3:$B$1000)/((MAESTRO!$B$3:$B$1000="PROVEEDORES")*(UPPER(MAESTRO!$L$3:$L$1000)="CONFIRMADO")),ROWS($A$3:A227))),"")</f>
        <v/>
      </c>
      <c r="P227" s="10" t="str">
        <f ca="1">IFERROR(INDEX(MAESTRO!P:P,_xludf.AGGREGATE(15,6,ROW(MAESTRO!$B$3:$B$1000)/((MAESTRO!$B$3:$B$1000="PROVEEDORES")*(UPPER(MAESTRO!$L$3:$L$1000)="CONFIRMADO")),ROWS($A$3:A227))),"")</f>
        <v/>
      </c>
      <c r="Q227" s="10" t="str">
        <f ca="1">IFERROR(INDEX(MAESTRO!Q:Q,_xludf.AGGREGATE(15,6,ROW(MAESTRO!$B$3:$B$1000)/((MAESTRO!$B$3:$B$1000="PROVEEDORES")*(UPPER(MAESTRO!$L$3:$L$1000)="CONFIRMADO")),ROWS($A$3:A227))),"")</f>
        <v/>
      </c>
      <c r="R227" s="10" t="str">
        <f ca="1">IFERROR(INDEX(MAESTRO!R:R,_xludf.AGGREGATE(15,6,ROW(MAESTRO!$B$3:$B$1000)/((MAESTRO!$B$3:$B$1000="PROVEEDORES")*(UPPER(MAESTRO!$L$3:$L$1000)="CONFIRMADO")),ROWS($A$3:A227))),"")</f>
        <v/>
      </c>
      <c r="S227" s="10" t="str">
        <f ca="1">IFERROR(INDEX(MAESTRO!S:S,_xludf.AGGREGATE(15,6,ROW(MAESTRO!$B$3:$B$1000)/((MAESTRO!$B$3:$B$1000="PROVEEDORES")*(UPPER(MAESTRO!$L$3:$L$1000)="CONFIRMADO")),ROWS($A$3:A227))),"")</f>
        <v/>
      </c>
      <c r="T227" s="10" t="str">
        <f ca="1">IFERROR(INDEX(MAESTRO!T:T,_xludf.AGGREGATE(15,6,ROW(MAESTRO!$B$3:$B$1000)/((MAESTRO!$B$3:$B$1000="PROVEEDORES")*(UPPER(MAESTRO!$L$3:$L$1000)="CONFIRMADO")),ROWS($A$3:A227))),"")</f>
        <v/>
      </c>
      <c r="U227" s="10" t="str">
        <f ca="1">IFERROR(INDEX(MAESTRO!U:U,_xludf.AGGREGATE(15,6,ROW(MAESTRO!$B$3:$B$1000)/((MAESTRO!$B$3:$B$1000="PROVEEDORES")*(UPPER(MAESTRO!$L$3:$L$1000)="CONFIRMADO")),ROWS($A$3:A227))),"")</f>
        <v/>
      </c>
      <c r="V227" s="10" t="str">
        <f ca="1">IFERROR(INDEX(MAESTRO!V:V,_xludf.AGGREGATE(15,6,ROW(MAESTRO!$B$3:$B$1000)/((MAESTRO!$B$3:$B$1000="PROVEEDORES")*(UPPER(MAESTRO!$L$3:$L$1000)="CONFIRMADO")),ROWS($A$3:A227))),"")</f>
        <v/>
      </c>
      <c r="W227" s="10" t="str">
        <f ca="1">IFERROR(INDEX(MAESTRO!W:W,_xludf.AGGREGATE(15,6,ROW(MAESTRO!$B$3:$B$1000)/((MAESTRO!$B$3:$B$1000="PROVEEDORES")*(UPPER(MAESTRO!$L$3:$L$1000)="CONFIRMADO")),ROWS($A$3:A227))),"")</f>
        <v/>
      </c>
      <c r="X227" s="10" t="str">
        <f ca="1">IFERROR(INDEX(MAESTRO!X:X,_xludf.AGGREGATE(15,6,ROW(MAESTRO!$B$3:$B$1000)/((MAESTRO!$B$3:$B$1000="PROVEEDORES")*(UPPER(MAESTRO!$L$3:$L$1000)="CONFIRMADO")),ROWS($A$3:A227))),"")</f>
        <v/>
      </c>
    </row>
    <row r="228" spans="1:24" ht="22.05" customHeight="1">
      <c r="A228" s="24" t="str">
        <f ca="1">IFERROR(INDEX(MAESTRO!A:A,_xludf.AGGREGATE(15,6,ROW(MAESTRO!$B$3:$B$1000)/((MAESTRO!$B$3:$B$1000="PROVEEDORES")*(UPPER(MAESTRO!$L$3:$L$1000)="CONFIRMADO")),ROWS($A$3:A228))),"")</f>
        <v/>
      </c>
      <c r="B228" s="24" t="str">
        <f ca="1">IFERROR(INDEX(MAESTRO!B:B,_xludf.AGGREGATE(15,6,ROW(MAESTRO!$B$3:$B$1000)/((MAESTRO!$B$3:$B$1000="PROVEEDORES")*(UPPER(MAESTRO!$L$3:$L$1000)="CONFIRMADO")),ROWS($A$3:A228))),"")</f>
        <v/>
      </c>
      <c r="C228" s="24" t="str">
        <f ca="1">IFERROR(INDEX(MAESTRO!C:C,_xludf.AGGREGATE(15,6,ROW(MAESTRO!$B$3:$B$1000)/((MAESTRO!$B$3:$B$1000="PROVEEDORES")*(UPPER(MAESTRO!$L$3:$L$1000)="CONFIRMADO")),ROWS($A$3:A228))),"")</f>
        <v/>
      </c>
      <c r="D228" s="24" t="str">
        <f ca="1">IFERROR(INDEX(MAESTRO!D:D,_xludf.AGGREGATE(15,6,ROW(MAESTRO!$B$3:$B$1000)/((MAESTRO!$B$3:$B$1000="PROVEEDORES")*(UPPER(MAESTRO!$L$3:$L$1000)="CONFIRMADO")),ROWS($A$3:A228))),"")</f>
        <v/>
      </c>
      <c r="E228" s="24" t="str">
        <f ca="1">IFERROR(INDEX(MAESTRO!E:E,_xludf.AGGREGATE(15,6,ROW(MAESTRO!$B$3:$B$1000)/((MAESTRO!$B$3:$B$1000="PROVEEDORES")*(UPPER(MAESTRO!$L$3:$L$1000)="CONFIRMADO")),ROWS($A$3:A228))),"")</f>
        <v/>
      </c>
      <c r="F228" s="24" t="str">
        <f ca="1">IFERROR(INDEX(MAESTRO!F:F,_xludf.AGGREGATE(15,6,ROW(MAESTRO!$B$3:$B$1000)/((MAESTRO!$B$3:$B$1000="PROVEEDORES")*(UPPER(MAESTRO!$L$3:$L$1000)="CONFIRMADO")),ROWS($A$3:A228))),"")</f>
        <v/>
      </c>
      <c r="G228" s="24" t="str">
        <f ca="1">IFERROR(INDEX(MAESTRO!G:G,_xludf.AGGREGATE(15,6,ROW(MAESTRO!$B$3:$B$1000)/((MAESTRO!$B$3:$B$1000="PROVEEDORES")*(UPPER(MAESTRO!$L$3:$L$1000)="CONFIRMADO")),ROWS($A$3:A228))),"")</f>
        <v/>
      </c>
      <c r="H228" s="24" t="str">
        <f ca="1">IFERROR(INDEX(MAESTRO!H:H,_xludf.AGGREGATE(15,6,ROW(MAESTRO!$B$3:$B$1000)/((MAESTRO!$B$3:$B$1000="PROVEEDORES")*(UPPER(MAESTRO!$L$3:$L$1000)="CONFIRMADO")),ROWS($A$3:A228))),"")</f>
        <v/>
      </c>
      <c r="I228" s="24" t="str">
        <f ca="1">IFERROR(INDEX(MAESTRO!I:I,_xludf.AGGREGATE(15,6,ROW(MAESTRO!$B$3:$B$1000)/((MAESTRO!$B$3:$B$1000="PROVEEDORES")*(UPPER(MAESTRO!$L$3:$L$1000)="CONFIRMADO")),ROWS($A$3:A228))),"")</f>
        <v/>
      </c>
      <c r="J228" s="24" t="str">
        <f ca="1">IFERROR(INDEX(MAESTRO!J:J,_xludf.AGGREGATE(15,6,ROW(MAESTRO!$B$3:$B$1000)/((MAESTRO!$B$3:$B$1000="PROVEEDORES")*(UPPER(MAESTRO!$L$3:$L$1000)="CONFIRMADO")),ROWS($A$3:A228))),"")</f>
        <v/>
      </c>
      <c r="K228" s="24" t="str">
        <f ca="1">IFERROR(INDEX(MAESTRO!K:K,_xludf.AGGREGATE(15,6,ROW(MAESTRO!$B$3:$B$1000)/((MAESTRO!$B$3:$B$1000="PROVEEDORES")*(UPPER(MAESTRO!$L$3:$L$1000)="CONFIRMADO")),ROWS($A$3:A228))),"")</f>
        <v/>
      </c>
      <c r="L228" s="24" t="str">
        <f ca="1">IFERROR(INDEX(MAESTRO!L:L,_xludf.AGGREGATE(15,6,ROW(MAESTRO!$B$3:$B$1000)/((MAESTRO!$B$3:$B$1000="PROVEEDORES")*(UPPER(MAESTRO!$L$3:$L$1000)="CONFIRMADO")),ROWS($A$3:A228))),"")</f>
        <v/>
      </c>
      <c r="M228" s="24" t="str">
        <f ca="1">IFERROR(INDEX(MAESTRO!M:M,_xludf.AGGREGATE(15,6,ROW(MAESTRO!$B$3:$B$1000)/((MAESTRO!$B$3:$B$1000="PROVEEDORES")*(UPPER(MAESTRO!$L$3:$L$1000)="CONFIRMADO")),ROWS($A$3:A228))),"")</f>
        <v/>
      </c>
      <c r="N228" s="24" t="str">
        <f ca="1">IFERROR(INDEX(MAESTRO!N:N,_xludf.AGGREGATE(15,6,ROW(MAESTRO!$B$3:$B$1000)/((MAESTRO!$B$3:$B$1000="PROVEEDORES")*(UPPER(MAESTRO!$L$3:$L$1000)="CONFIRMADO")),ROWS($A$3:A228))),"")</f>
        <v/>
      </c>
      <c r="O228" s="24" t="str">
        <f ca="1">IFERROR(INDEX(MAESTRO!O:O,_xludf.AGGREGATE(15,6,ROW(MAESTRO!$B$3:$B$1000)/((MAESTRO!$B$3:$B$1000="PROVEEDORES")*(UPPER(MAESTRO!$L$3:$L$1000)="CONFIRMADO")),ROWS($A$3:A228))),"")</f>
        <v/>
      </c>
      <c r="P228" s="24" t="str">
        <f ca="1">IFERROR(INDEX(MAESTRO!P:P,_xludf.AGGREGATE(15,6,ROW(MAESTRO!$B$3:$B$1000)/((MAESTRO!$B$3:$B$1000="PROVEEDORES")*(UPPER(MAESTRO!$L$3:$L$1000)="CONFIRMADO")),ROWS($A$3:A228))),"")</f>
        <v/>
      </c>
      <c r="Q228" s="24" t="str">
        <f ca="1">IFERROR(INDEX(MAESTRO!Q:Q,_xludf.AGGREGATE(15,6,ROW(MAESTRO!$B$3:$B$1000)/((MAESTRO!$B$3:$B$1000="PROVEEDORES")*(UPPER(MAESTRO!$L$3:$L$1000)="CONFIRMADO")),ROWS($A$3:A228))),"")</f>
        <v/>
      </c>
      <c r="R228" s="24" t="str">
        <f ca="1">IFERROR(INDEX(MAESTRO!R:R,_xludf.AGGREGATE(15,6,ROW(MAESTRO!$B$3:$B$1000)/((MAESTRO!$B$3:$B$1000="PROVEEDORES")*(UPPER(MAESTRO!$L$3:$L$1000)="CONFIRMADO")),ROWS($A$3:A228))),"")</f>
        <v/>
      </c>
      <c r="S228" s="24" t="str">
        <f ca="1">IFERROR(INDEX(MAESTRO!S:S,_xludf.AGGREGATE(15,6,ROW(MAESTRO!$B$3:$B$1000)/((MAESTRO!$B$3:$B$1000="PROVEEDORES")*(UPPER(MAESTRO!$L$3:$L$1000)="CONFIRMADO")),ROWS($A$3:A228))),"")</f>
        <v/>
      </c>
      <c r="T228" s="24" t="str">
        <f ca="1">IFERROR(INDEX(MAESTRO!T:T,_xludf.AGGREGATE(15,6,ROW(MAESTRO!$B$3:$B$1000)/((MAESTRO!$B$3:$B$1000="PROVEEDORES")*(UPPER(MAESTRO!$L$3:$L$1000)="CONFIRMADO")),ROWS($A$3:A228))),"")</f>
        <v/>
      </c>
      <c r="U228" s="24" t="str">
        <f ca="1">IFERROR(INDEX(MAESTRO!U:U,_xludf.AGGREGATE(15,6,ROW(MAESTRO!$B$3:$B$1000)/((MAESTRO!$B$3:$B$1000="PROVEEDORES")*(UPPER(MAESTRO!$L$3:$L$1000)="CONFIRMADO")),ROWS($A$3:A228))),"")</f>
        <v/>
      </c>
      <c r="V228" s="24" t="str">
        <f ca="1">IFERROR(INDEX(MAESTRO!V:V,_xludf.AGGREGATE(15,6,ROW(MAESTRO!$B$3:$B$1000)/((MAESTRO!$B$3:$B$1000="PROVEEDORES")*(UPPER(MAESTRO!$L$3:$L$1000)="CONFIRMADO")),ROWS($A$3:A228))),"")</f>
        <v/>
      </c>
      <c r="W228" s="24" t="str">
        <f ca="1">IFERROR(INDEX(MAESTRO!W:W,_xludf.AGGREGATE(15,6,ROW(MAESTRO!$B$3:$B$1000)/((MAESTRO!$B$3:$B$1000="PROVEEDORES")*(UPPER(MAESTRO!$L$3:$L$1000)="CONFIRMADO")),ROWS($A$3:A228))),"")</f>
        <v/>
      </c>
      <c r="X228" s="24" t="str">
        <f ca="1">IFERROR(INDEX(MAESTRO!X:X,_xludf.AGGREGATE(15,6,ROW(MAESTRO!$B$3:$B$1000)/((MAESTRO!$B$3:$B$1000="PROVEEDORES")*(UPPER(MAESTRO!$L$3:$L$1000)="CONFIRMADO")),ROWS($A$3:A228))),"")</f>
        <v/>
      </c>
    </row>
    <row r="229" spans="1:24" ht="22.05" customHeight="1">
      <c r="A229" s="10" t="str">
        <f ca="1">IFERROR(INDEX(MAESTRO!A:A,_xludf.AGGREGATE(15,6,ROW(MAESTRO!$B$3:$B$1000)/((MAESTRO!$B$3:$B$1000="PROVEEDORES")*(UPPER(MAESTRO!$L$3:$L$1000)="CONFIRMADO")),ROWS($A$3:A229))),"")</f>
        <v/>
      </c>
      <c r="B229" s="10" t="str">
        <f ca="1">IFERROR(INDEX(MAESTRO!B:B,_xludf.AGGREGATE(15,6,ROW(MAESTRO!$B$3:$B$1000)/((MAESTRO!$B$3:$B$1000="PROVEEDORES")*(UPPER(MAESTRO!$L$3:$L$1000)="CONFIRMADO")),ROWS($A$3:A229))),"")</f>
        <v/>
      </c>
      <c r="C229" s="10" t="str">
        <f ca="1">IFERROR(INDEX(MAESTRO!C:C,_xludf.AGGREGATE(15,6,ROW(MAESTRO!$B$3:$B$1000)/((MAESTRO!$B$3:$B$1000="PROVEEDORES")*(UPPER(MAESTRO!$L$3:$L$1000)="CONFIRMADO")),ROWS($A$3:A229))),"")</f>
        <v/>
      </c>
      <c r="D229" s="10" t="str">
        <f ca="1">IFERROR(INDEX(MAESTRO!D:D,_xludf.AGGREGATE(15,6,ROW(MAESTRO!$B$3:$B$1000)/((MAESTRO!$B$3:$B$1000="PROVEEDORES")*(UPPER(MAESTRO!$L$3:$L$1000)="CONFIRMADO")),ROWS($A$3:A229))),"")</f>
        <v/>
      </c>
      <c r="E229" s="10" t="str">
        <f ca="1">IFERROR(INDEX(MAESTRO!E:E,_xludf.AGGREGATE(15,6,ROW(MAESTRO!$B$3:$B$1000)/((MAESTRO!$B$3:$B$1000="PROVEEDORES")*(UPPER(MAESTRO!$L$3:$L$1000)="CONFIRMADO")),ROWS($A$3:A229))),"")</f>
        <v/>
      </c>
      <c r="F229" s="10" t="str">
        <f ca="1">IFERROR(INDEX(MAESTRO!F:F,_xludf.AGGREGATE(15,6,ROW(MAESTRO!$B$3:$B$1000)/((MAESTRO!$B$3:$B$1000="PROVEEDORES")*(UPPER(MAESTRO!$L$3:$L$1000)="CONFIRMADO")),ROWS($A$3:A229))),"")</f>
        <v/>
      </c>
      <c r="G229" s="10" t="str">
        <f ca="1">IFERROR(INDEX(MAESTRO!G:G,_xludf.AGGREGATE(15,6,ROW(MAESTRO!$B$3:$B$1000)/((MAESTRO!$B$3:$B$1000="PROVEEDORES")*(UPPER(MAESTRO!$L$3:$L$1000)="CONFIRMADO")),ROWS($A$3:A229))),"")</f>
        <v/>
      </c>
      <c r="H229" s="10" t="str">
        <f ca="1">IFERROR(INDEX(MAESTRO!H:H,_xludf.AGGREGATE(15,6,ROW(MAESTRO!$B$3:$B$1000)/((MAESTRO!$B$3:$B$1000="PROVEEDORES")*(UPPER(MAESTRO!$L$3:$L$1000)="CONFIRMADO")),ROWS($A$3:A229))),"")</f>
        <v/>
      </c>
      <c r="I229" s="10" t="str">
        <f ca="1">IFERROR(INDEX(MAESTRO!I:I,_xludf.AGGREGATE(15,6,ROW(MAESTRO!$B$3:$B$1000)/((MAESTRO!$B$3:$B$1000="PROVEEDORES")*(UPPER(MAESTRO!$L$3:$L$1000)="CONFIRMADO")),ROWS($A$3:A229))),"")</f>
        <v/>
      </c>
      <c r="J229" s="10" t="str">
        <f ca="1">IFERROR(INDEX(MAESTRO!J:J,_xludf.AGGREGATE(15,6,ROW(MAESTRO!$B$3:$B$1000)/((MAESTRO!$B$3:$B$1000="PROVEEDORES")*(UPPER(MAESTRO!$L$3:$L$1000)="CONFIRMADO")),ROWS($A$3:A229))),"")</f>
        <v/>
      </c>
      <c r="K229" s="10" t="str">
        <f ca="1">IFERROR(INDEX(MAESTRO!K:K,_xludf.AGGREGATE(15,6,ROW(MAESTRO!$B$3:$B$1000)/((MAESTRO!$B$3:$B$1000="PROVEEDORES")*(UPPER(MAESTRO!$L$3:$L$1000)="CONFIRMADO")),ROWS($A$3:A229))),"")</f>
        <v/>
      </c>
      <c r="L229" s="10" t="str">
        <f ca="1">IFERROR(INDEX(MAESTRO!L:L,_xludf.AGGREGATE(15,6,ROW(MAESTRO!$B$3:$B$1000)/((MAESTRO!$B$3:$B$1000="PROVEEDORES")*(UPPER(MAESTRO!$L$3:$L$1000)="CONFIRMADO")),ROWS($A$3:A229))),"")</f>
        <v/>
      </c>
      <c r="M229" s="10" t="str">
        <f ca="1">IFERROR(INDEX(MAESTRO!M:M,_xludf.AGGREGATE(15,6,ROW(MAESTRO!$B$3:$B$1000)/((MAESTRO!$B$3:$B$1000="PROVEEDORES")*(UPPER(MAESTRO!$L$3:$L$1000)="CONFIRMADO")),ROWS($A$3:A229))),"")</f>
        <v/>
      </c>
      <c r="N229" s="10" t="str">
        <f ca="1">IFERROR(INDEX(MAESTRO!N:N,_xludf.AGGREGATE(15,6,ROW(MAESTRO!$B$3:$B$1000)/((MAESTRO!$B$3:$B$1000="PROVEEDORES")*(UPPER(MAESTRO!$L$3:$L$1000)="CONFIRMADO")),ROWS($A$3:A229))),"")</f>
        <v/>
      </c>
      <c r="O229" s="10" t="str">
        <f ca="1">IFERROR(INDEX(MAESTRO!O:O,_xludf.AGGREGATE(15,6,ROW(MAESTRO!$B$3:$B$1000)/((MAESTRO!$B$3:$B$1000="PROVEEDORES")*(UPPER(MAESTRO!$L$3:$L$1000)="CONFIRMADO")),ROWS($A$3:A229))),"")</f>
        <v/>
      </c>
      <c r="P229" s="10" t="str">
        <f ca="1">IFERROR(INDEX(MAESTRO!P:P,_xludf.AGGREGATE(15,6,ROW(MAESTRO!$B$3:$B$1000)/((MAESTRO!$B$3:$B$1000="PROVEEDORES")*(UPPER(MAESTRO!$L$3:$L$1000)="CONFIRMADO")),ROWS($A$3:A229))),"")</f>
        <v/>
      </c>
      <c r="Q229" s="10" t="str">
        <f ca="1">IFERROR(INDEX(MAESTRO!Q:Q,_xludf.AGGREGATE(15,6,ROW(MAESTRO!$B$3:$B$1000)/((MAESTRO!$B$3:$B$1000="PROVEEDORES")*(UPPER(MAESTRO!$L$3:$L$1000)="CONFIRMADO")),ROWS($A$3:A229))),"")</f>
        <v/>
      </c>
      <c r="R229" s="10" t="str">
        <f ca="1">IFERROR(INDEX(MAESTRO!R:R,_xludf.AGGREGATE(15,6,ROW(MAESTRO!$B$3:$B$1000)/((MAESTRO!$B$3:$B$1000="PROVEEDORES")*(UPPER(MAESTRO!$L$3:$L$1000)="CONFIRMADO")),ROWS($A$3:A229))),"")</f>
        <v/>
      </c>
      <c r="S229" s="10" t="str">
        <f ca="1">IFERROR(INDEX(MAESTRO!S:S,_xludf.AGGREGATE(15,6,ROW(MAESTRO!$B$3:$B$1000)/((MAESTRO!$B$3:$B$1000="PROVEEDORES")*(UPPER(MAESTRO!$L$3:$L$1000)="CONFIRMADO")),ROWS($A$3:A229))),"")</f>
        <v/>
      </c>
      <c r="T229" s="10" t="str">
        <f ca="1">IFERROR(INDEX(MAESTRO!T:T,_xludf.AGGREGATE(15,6,ROW(MAESTRO!$B$3:$B$1000)/((MAESTRO!$B$3:$B$1000="PROVEEDORES")*(UPPER(MAESTRO!$L$3:$L$1000)="CONFIRMADO")),ROWS($A$3:A229))),"")</f>
        <v/>
      </c>
      <c r="U229" s="10" t="str">
        <f ca="1">IFERROR(INDEX(MAESTRO!U:U,_xludf.AGGREGATE(15,6,ROW(MAESTRO!$B$3:$B$1000)/((MAESTRO!$B$3:$B$1000="PROVEEDORES")*(UPPER(MAESTRO!$L$3:$L$1000)="CONFIRMADO")),ROWS($A$3:A229))),"")</f>
        <v/>
      </c>
      <c r="V229" s="10" t="str">
        <f ca="1">IFERROR(INDEX(MAESTRO!V:V,_xludf.AGGREGATE(15,6,ROW(MAESTRO!$B$3:$B$1000)/((MAESTRO!$B$3:$B$1000="PROVEEDORES")*(UPPER(MAESTRO!$L$3:$L$1000)="CONFIRMADO")),ROWS($A$3:A229))),"")</f>
        <v/>
      </c>
      <c r="W229" s="10" t="str">
        <f ca="1">IFERROR(INDEX(MAESTRO!W:W,_xludf.AGGREGATE(15,6,ROW(MAESTRO!$B$3:$B$1000)/((MAESTRO!$B$3:$B$1000="PROVEEDORES")*(UPPER(MAESTRO!$L$3:$L$1000)="CONFIRMADO")),ROWS($A$3:A229))),"")</f>
        <v/>
      </c>
      <c r="X229" s="10" t="str">
        <f ca="1">IFERROR(INDEX(MAESTRO!X:X,_xludf.AGGREGATE(15,6,ROW(MAESTRO!$B$3:$B$1000)/((MAESTRO!$B$3:$B$1000="PROVEEDORES")*(UPPER(MAESTRO!$L$3:$L$1000)="CONFIRMADO")),ROWS($A$3:A229))),"")</f>
        <v/>
      </c>
    </row>
    <row r="230" spans="1:24" ht="22.05" customHeight="1">
      <c r="A230" s="24" t="str">
        <f ca="1">IFERROR(INDEX(MAESTRO!A:A,_xludf.AGGREGATE(15,6,ROW(MAESTRO!$B$3:$B$1000)/((MAESTRO!$B$3:$B$1000="PROVEEDORES")*(UPPER(MAESTRO!$L$3:$L$1000)="CONFIRMADO")),ROWS($A$3:A230))),"")</f>
        <v/>
      </c>
      <c r="B230" s="24" t="str">
        <f ca="1">IFERROR(INDEX(MAESTRO!B:B,_xludf.AGGREGATE(15,6,ROW(MAESTRO!$B$3:$B$1000)/((MAESTRO!$B$3:$B$1000="PROVEEDORES")*(UPPER(MAESTRO!$L$3:$L$1000)="CONFIRMADO")),ROWS($A$3:A230))),"")</f>
        <v/>
      </c>
      <c r="C230" s="24" t="str">
        <f ca="1">IFERROR(INDEX(MAESTRO!C:C,_xludf.AGGREGATE(15,6,ROW(MAESTRO!$B$3:$B$1000)/((MAESTRO!$B$3:$B$1000="PROVEEDORES")*(UPPER(MAESTRO!$L$3:$L$1000)="CONFIRMADO")),ROWS($A$3:A230))),"")</f>
        <v/>
      </c>
      <c r="D230" s="24" t="str">
        <f ca="1">IFERROR(INDEX(MAESTRO!D:D,_xludf.AGGREGATE(15,6,ROW(MAESTRO!$B$3:$B$1000)/((MAESTRO!$B$3:$B$1000="PROVEEDORES")*(UPPER(MAESTRO!$L$3:$L$1000)="CONFIRMADO")),ROWS($A$3:A230))),"")</f>
        <v/>
      </c>
      <c r="E230" s="24" t="str">
        <f ca="1">IFERROR(INDEX(MAESTRO!E:E,_xludf.AGGREGATE(15,6,ROW(MAESTRO!$B$3:$B$1000)/((MAESTRO!$B$3:$B$1000="PROVEEDORES")*(UPPER(MAESTRO!$L$3:$L$1000)="CONFIRMADO")),ROWS($A$3:A230))),"")</f>
        <v/>
      </c>
      <c r="F230" s="24" t="str">
        <f ca="1">IFERROR(INDEX(MAESTRO!F:F,_xludf.AGGREGATE(15,6,ROW(MAESTRO!$B$3:$B$1000)/((MAESTRO!$B$3:$B$1000="PROVEEDORES")*(UPPER(MAESTRO!$L$3:$L$1000)="CONFIRMADO")),ROWS($A$3:A230))),"")</f>
        <v/>
      </c>
      <c r="G230" s="24" t="str">
        <f ca="1">IFERROR(INDEX(MAESTRO!G:G,_xludf.AGGREGATE(15,6,ROW(MAESTRO!$B$3:$B$1000)/((MAESTRO!$B$3:$B$1000="PROVEEDORES")*(UPPER(MAESTRO!$L$3:$L$1000)="CONFIRMADO")),ROWS($A$3:A230))),"")</f>
        <v/>
      </c>
      <c r="H230" s="24" t="str">
        <f ca="1">IFERROR(INDEX(MAESTRO!H:H,_xludf.AGGREGATE(15,6,ROW(MAESTRO!$B$3:$B$1000)/((MAESTRO!$B$3:$B$1000="PROVEEDORES")*(UPPER(MAESTRO!$L$3:$L$1000)="CONFIRMADO")),ROWS($A$3:A230))),"")</f>
        <v/>
      </c>
      <c r="I230" s="24" t="str">
        <f ca="1">IFERROR(INDEX(MAESTRO!I:I,_xludf.AGGREGATE(15,6,ROW(MAESTRO!$B$3:$B$1000)/((MAESTRO!$B$3:$B$1000="PROVEEDORES")*(UPPER(MAESTRO!$L$3:$L$1000)="CONFIRMADO")),ROWS($A$3:A230))),"")</f>
        <v/>
      </c>
      <c r="J230" s="24" t="str">
        <f ca="1">IFERROR(INDEX(MAESTRO!J:J,_xludf.AGGREGATE(15,6,ROW(MAESTRO!$B$3:$B$1000)/((MAESTRO!$B$3:$B$1000="PROVEEDORES")*(UPPER(MAESTRO!$L$3:$L$1000)="CONFIRMADO")),ROWS($A$3:A230))),"")</f>
        <v/>
      </c>
      <c r="K230" s="24" t="str">
        <f ca="1">IFERROR(INDEX(MAESTRO!K:K,_xludf.AGGREGATE(15,6,ROW(MAESTRO!$B$3:$B$1000)/((MAESTRO!$B$3:$B$1000="PROVEEDORES")*(UPPER(MAESTRO!$L$3:$L$1000)="CONFIRMADO")),ROWS($A$3:A230))),"")</f>
        <v/>
      </c>
      <c r="L230" s="24" t="str">
        <f ca="1">IFERROR(INDEX(MAESTRO!L:L,_xludf.AGGREGATE(15,6,ROW(MAESTRO!$B$3:$B$1000)/((MAESTRO!$B$3:$B$1000="PROVEEDORES")*(UPPER(MAESTRO!$L$3:$L$1000)="CONFIRMADO")),ROWS($A$3:A230))),"")</f>
        <v/>
      </c>
      <c r="M230" s="24" t="str">
        <f ca="1">IFERROR(INDEX(MAESTRO!M:M,_xludf.AGGREGATE(15,6,ROW(MAESTRO!$B$3:$B$1000)/((MAESTRO!$B$3:$B$1000="PROVEEDORES")*(UPPER(MAESTRO!$L$3:$L$1000)="CONFIRMADO")),ROWS($A$3:A230))),"")</f>
        <v/>
      </c>
      <c r="N230" s="24" t="str">
        <f ca="1">IFERROR(INDEX(MAESTRO!N:N,_xludf.AGGREGATE(15,6,ROW(MAESTRO!$B$3:$B$1000)/((MAESTRO!$B$3:$B$1000="PROVEEDORES")*(UPPER(MAESTRO!$L$3:$L$1000)="CONFIRMADO")),ROWS($A$3:A230))),"")</f>
        <v/>
      </c>
      <c r="O230" s="24" t="str">
        <f ca="1">IFERROR(INDEX(MAESTRO!O:O,_xludf.AGGREGATE(15,6,ROW(MAESTRO!$B$3:$B$1000)/((MAESTRO!$B$3:$B$1000="PROVEEDORES")*(UPPER(MAESTRO!$L$3:$L$1000)="CONFIRMADO")),ROWS($A$3:A230))),"")</f>
        <v/>
      </c>
      <c r="P230" s="24" t="str">
        <f ca="1">IFERROR(INDEX(MAESTRO!P:P,_xludf.AGGREGATE(15,6,ROW(MAESTRO!$B$3:$B$1000)/((MAESTRO!$B$3:$B$1000="PROVEEDORES")*(UPPER(MAESTRO!$L$3:$L$1000)="CONFIRMADO")),ROWS($A$3:A230))),"")</f>
        <v/>
      </c>
      <c r="Q230" s="24" t="str">
        <f ca="1">IFERROR(INDEX(MAESTRO!Q:Q,_xludf.AGGREGATE(15,6,ROW(MAESTRO!$B$3:$B$1000)/((MAESTRO!$B$3:$B$1000="PROVEEDORES")*(UPPER(MAESTRO!$L$3:$L$1000)="CONFIRMADO")),ROWS($A$3:A230))),"")</f>
        <v/>
      </c>
      <c r="R230" s="24" t="str">
        <f ca="1">IFERROR(INDEX(MAESTRO!R:R,_xludf.AGGREGATE(15,6,ROW(MAESTRO!$B$3:$B$1000)/((MAESTRO!$B$3:$B$1000="PROVEEDORES")*(UPPER(MAESTRO!$L$3:$L$1000)="CONFIRMADO")),ROWS($A$3:A230))),"")</f>
        <v/>
      </c>
      <c r="S230" s="24" t="str">
        <f ca="1">IFERROR(INDEX(MAESTRO!S:S,_xludf.AGGREGATE(15,6,ROW(MAESTRO!$B$3:$B$1000)/((MAESTRO!$B$3:$B$1000="PROVEEDORES")*(UPPER(MAESTRO!$L$3:$L$1000)="CONFIRMADO")),ROWS($A$3:A230))),"")</f>
        <v/>
      </c>
      <c r="T230" s="24" t="str">
        <f ca="1">IFERROR(INDEX(MAESTRO!T:T,_xludf.AGGREGATE(15,6,ROW(MAESTRO!$B$3:$B$1000)/((MAESTRO!$B$3:$B$1000="PROVEEDORES")*(UPPER(MAESTRO!$L$3:$L$1000)="CONFIRMADO")),ROWS($A$3:A230))),"")</f>
        <v/>
      </c>
      <c r="U230" s="24" t="str">
        <f ca="1">IFERROR(INDEX(MAESTRO!U:U,_xludf.AGGREGATE(15,6,ROW(MAESTRO!$B$3:$B$1000)/((MAESTRO!$B$3:$B$1000="PROVEEDORES")*(UPPER(MAESTRO!$L$3:$L$1000)="CONFIRMADO")),ROWS($A$3:A230))),"")</f>
        <v/>
      </c>
      <c r="V230" s="24" t="str">
        <f ca="1">IFERROR(INDEX(MAESTRO!V:V,_xludf.AGGREGATE(15,6,ROW(MAESTRO!$B$3:$B$1000)/((MAESTRO!$B$3:$B$1000="PROVEEDORES")*(UPPER(MAESTRO!$L$3:$L$1000)="CONFIRMADO")),ROWS($A$3:A230))),"")</f>
        <v/>
      </c>
      <c r="W230" s="24" t="str">
        <f ca="1">IFERROR(INDEX(MAESTRO!W:W,_xludf.AGGREGATE(15,6,ROW(MAESTRO!$B$3:$B$1000)/((MAESTRO!$B$3:$B$1000="PROVEEDORES")*(UPPER(MAESTRO!$L$3:$L$1000)="CONFIRMADO")),ROWS($A$3:A230))),"")</f>
        <v/>
      </c>
      <c r="X230" s="24" t="str">
        <f ca="1">IFERROR(INDEX(MAESTRO!X:X,_xludf.AGGREGATE(15,6,ROW(MAESTRO!$B$3:$B$1000)/((MAESTRO!$B$3:$B$1000="PROVEEDORES")*(UPPER(MAESTRO!$L$3:$L$1000)="CONFIRMADO")),ROWS($A$3:A230))),"")</f>
        <v/>
      </c>
    </row>
    <row r="231" spans="1:24" ht="22.05" customHeight="1">
      <c r="A231" s="10" t="str">
        <f ca="1">IFERROR(INDEX(MAESTRO!A:A,_xludf.AGGREGATE(15,6,ROW(MAESTRO!$B$3:$B$1000)/((MAESTRO!$B$3:$B$1000="PROVEEDORES")*(UPPER(MAESTRO!$L$3:$L$1000)="CONFIRMADO")),ROWS($A$3:A231))),"")</f>
        <v/>
      </c>
      <c r="B231" s="10" t="str">
        <f ca="1">IFERROR(INDEX(MAESTRO!B:B,_xludf.AGGREGATE(15,6,ROW(MAESTRO!$B$3:$B$1000)/((MAESTRO!$B$3:$B$1000="PROVEEDORES")*(UPPER(MAESTRO!$L$3:$L$1000)="CONFIRMADO")),ROWS($A$3:A231))),"")</f>
        <v/>
      </c>
      <c r="C231" s="10" t="str">
        <f ca="1">IFERROR(INDEX(MAESTRO!C:C,_xludf.AGGREGATE(15,6,ROW(MAESTRO!$B$3:$B$1000)/((MAESTRO!$B$3:$B$1000="PROVEEDORES")*(UPPER(MAESTRO!$L$3:$L$1000)="CONFIRMADO")),ROWS($A$3:A231))),"")</f>
        <v/>
      </c>
      <c r="D231" s="10" t="str">
        <f ca="1">IFERROR(INDEX(MAESTRO!D:D,_xludf.AGGREGATE(15,6,ROW(MAESTRO!$B$3:$B$1000)/((MAESTRO!$B$3:$B$1000="PROVEEDORES")*(UPPER(MAESTRO!$L$3:$L$1000)="CONFIRMADO")),ROWS($A$3:A231))),"")</f>
        <v/>
      </c>
      <c r="E231" s="10" t="str">
        <f ca="1">IFERROR(INDEX(MAESTRO!E:E,_xludf.AGGREGATE(15,6,ROW(MAESTRO!$B$3:$B$1000)/((MAESTRO!$B$3:$B$1000="PROVEEDORES")*(UPPER(MAESTRO!$L$3:$L$1000)="CONFIRMADO")),ROWS($A$3:A231))),"")</f>
        <v/>
      </c>
      <c r="F231" s="10" t="str">
        <f ca="1">IFERROR(INDEX(MAESTRO!F:F,_xludf.AGGREGATE(15,6,ROW(MAESTRO!$B$3:$B$1000)/((MAESTRO!$B$3:$B$1000="PROVEEDORES")*(UPPER(MAESTRO!$L$3:$L$1000)="CONFIRMADO")),ROWS($A$3:A231))),"")</f>
        <v/>
      </c>
      <c r="G231" s="10" t="str">
        <f ca="1">IFERROR(INDEX(MAESTRO!G:G,_xludf.AGGREGATE(15,6,ROW(MAESTRO!$B$3:$B$1000)/((MAESTRO!$B$3:$B$1000="PROVEEDORES")*(UPPER(MAESTRO!$L$3:$L$1000)="CONFIRMADO")),ROWS($A$3:A231))),"")</f>
        <v/>
      </c>
      <c r="H231" s="10" t="str">
        <f ca="1">IFERROR(INDEX(MAESTRO!H:H,_xludf.AGGREGATE(15,6,ROW(MAESTRO!$B$3:$B$1000)/((MAESTRO!$B$3:$B$1000="PROVEEDORES")*(UPPER(MAESTRO!$L$3:$L$1000)="CONFIRMADO")),ROWS($A$3:A231))),"")</f>
        <v/>
      </c>
      <c r="I231" s="10" t="str">
        <f ca="1">IFERROR(INDEX(MAESTRO!I:I,_xludf.AGGREGATE(15,6,ROW(MAESTRO!$B$3:$B$1000)/((MAESTRO!$B$3:$B$1000="PROVEEDORES")*(UPPER(MAESTRO!$L$3:$L$1000)="CONFIRMADO")),ROWS($A$3:A231))),"")</f>
        <v/>
      </c>
      <c r="J231" s="10" t="str">
        <f ca="1">IFERROR(INDEX(MAESTRO!J:J,_xludf.AGGREGATE(15,6,ROW(MAESTRO!$B$3:$B$1000)/((MAESTRO!$B$3:$B$1000="PROVEEDORES")*(UPPER(MAESTRO!$L$3:$L$1000)="CONFIRMADO")),ROWS($A$3:A231))),"")</f>
        <v/>
      </c>
      <c r="K231" s="10" t="str">
        <f ca="1">IFERROR(INDEX(MAESTRO!K:K,_xludf.AGGREGATE(15,6,ROW(MAESTRO!$B$3:$B$1000)/((MAESTRO!$B$3:$B$1000="PROVEEDORES")*(UPPER(MAESTRO!$L$3:$L$1000)="CONFIRMADO")),ROWS($A$3:A231))),"")</f>
        <v/>
      </c>
      <c r="L231" s="10" t="str">
        <f ca="1">IFERROR(INDEX(MAESTRO!L:L,_xludf.AGGREGATE(15,6,ROW(MAESTRO!$B$3:$B$1000)/((MAESTRO!$B$3:$B$1000="PROVEEDORES")*(UPPER(MAESTRO!$L$3:$L$1000)="CONFIRMADO")),ROWS($A$3:A231))),"")</f>
        <v/>
      </c>
      <c r="M231" s="10" t="str">
        <f ca="1">IFERROR(INDEX(MAESTRO!M:M,_xludf.AGGREGATE(15,6,ROW(MAESTRO!$B$3:$B$1000)/((MAESTRO!$B$3:$B$1000="PROVEEDORES")*(UPPER(MAESTRO!$L$3:$L$1000)="CONFIRMADO")),ROWS($A$3:A231))),"")</f>
        <v/>
      </c>
      <c r="N231" s="10" t="str">
        <f ca="1">IFERROR(INDEX(MAESTRO!N:N,_xludf.AGGREGATE(15,6,ROW(MAESTRO!$B$3:$B$1000)/((MAESTRO!$B$3:$B$1000="PROVEEDORES")*(UPPER(MAESTRO!$L$3:$L$1000)="CONFIRMADO")),ROWS($A$3:A231))),"")</f>
        <v/>
      </c>
      <c r="O231" s="10" t="str">
        <f ca="1">IFERROR(INDEX(MAESTRO!O:O,_xludf.AGGREGATE(15,6,ROW(MAESTRO!$B$3:$B$1000)/((MAESTRO!$B$3:$B$1000="PROVEEDORES")*(UPPER(MAESTRO!$L$3:$L$1000)="CONFIRMADO")),ROWS($A$3:A231))),"")</f>
        <v/>
      </c>
      <c r="P231" s="10" t="str">
        <f ca="1">IFERROR(INDEX(MAESTRO!P:P,_xludf.AGGREGATE(15,6,ROW(MAESTRO!$B$3:$B$1000)/((MAESTRO!$B$3:$B$1000="PROVEEDORES")*(UPPER(MAESTRO!$L$3:$L$1000)="CONFIRMADO")),ROWS($A$3:A231))),"")</f>
        <v/>
      </c>
      <c r="Q231" s="10" t="str">
        <f ca="1">IFERROR(INDEX(MAESTRO!Q:Q,_xludf.AGGREGATE(15,6,ROW(MAESTRO!$B$3:$B$1000)/((MAESTRO!$B$3:$B$1000="PROVEEDORES")*(UPPER(MAESTRO!$L$3:$L$1000)="CONFIRMADO")),ROWS($A$3:A231))),"")</f>
        <v/>
      </c>
      <c r="R231" s="10" t="str">
        <f ca="1">IFERROR(INDEX(MAESTRO!R:R,_xludf.AGGREGATE(15,6,ROW(MAESTRO!$B$3:$B$1000)/((MAESTRO!$B$3:$B$1000="PROVEEDORES")*(UPPER(MAESTRO!$L$3:$L$1000)="CONFIRMADO")),ROWS($A$3:A231))),"")</f>
        <v/>
      </c>
      <c r="S231" s="10" t="str">
        <f ca="1">IFERROR(INDEX(MAESTRO!S:S,_xludf.AGGREGATE(15,6,ROW(MAESTRO!$B$3:$B$1000)/((MAESTRO!$B$3:$B$1000="PROVEEDORES")*(UPPER(MAESTRO!$L$3:$L$1000)="CONFIRMADO")),ROWS($A$3:A231))),"")</f>
        <v/>
      </c>
      <c r="T231" s="10" t="str">
        <f ca="1">IFERROR(INDEX(MAESTRO!T:T,_xludf.AGGREGATE(15,6,ROW(MAESTRO!$B$3:$B$1000)/((MAESTRO!$B$3:$B$1000="PROVEEDORES")*(UPPER(MAESTRO!$L$3:$L$1000)="CONFIRMADO")),ROWS($A$3:A231))),"")</f>
        <v/>
      </c>
      <c r="U231" s="10" t="str">
        <f ca="1">IFERROR(INDEX(MAESTRO!U:U,_xludf.AGGREGATE(15,6,ROW(MAESTRO!$B$3:$B$1000)/((MAESTRO!$B$3:$B$1000="PROVEEDORES")*(UPPER(MAESTRO!$L$3:$L$1000)="CONFIRMADO")),ROWS($A$3:A231))),"")</f>
        <v/>
      </c>
      <c r="V231" s="10" t="str">
        <f ca="1">IFERROR(INDEX(MAESTRO!V:V,_xludf.AGGREGATE(15,6,ROW(MAESTRO!$B$3:$B$1000)/((MAESTRO!$B$3:$B$1000="PROVEEDORES")*(UPPER(MAESTRO!$L$3:$L$1000)="CONFIRMADO")),ROWS($A$3:A231))),"")</f>
        <v/>
      </c>
      <c r="W231" s="10" t="str">
        <f ca="1">IFERROR(INDEX(MAESTRO!W:W,_xludf.AGGREGATE(15,6,ROW(MAESTRO!$B$3:$B$1000)/((MAESTRO!$B$3:$B$1000="PROVEEDORES")*(UPPER(MAESTRO!$L$3:$L$1000)="CONFIRMADO")),ROWS($A$3:A231))),"")</f>
        <v/>
      </c>
      <c r="X231" s="10" t="str">
        <f ca="1">IFERROR(INDEX(MAESTRO!X:X,_xludf.AGGREGATE(15,6,ROW(MAESTRO!$B$3:$B$1000)/((MAESTRO!$B$3:$B$1000="PROVEEDORES")*(UPPER(MAESTRO!$L$3:$L$1000)="CONFIRMADO")),ROWS($A$3:A231))),"")</f>
        <v/>
      </c>
    </row>
    <row r="232" spans="1:24" ht="22.05" customHeight="1">
      <c r="A232" s="24" t="str">
        <f ca="1">IFERROR(INDEX(MAESTRO!A:A,_xludf.AGGREGATE(15,6,ROW(MAESTRO!$B$3:$B$1000)/((MAESTRO!$B$3:$B$1000="PROVEEDORES")*(UPPER(MAESTRO!$L$3:$L$1000)="CONFIRMADO")),ROWS($A$3:A232))),"")</f>
        <v/>
      </c>
      <c r="B232" s="24" t="str">
        <f ca="1">IFERROR(INDEX(MAESTRO!B:B,_xludf.AGGREGATE(15,6,ROW(MAESTRO!$B$3:$B$1000)/((MAESTRO!$B$3:$B$1000="PROVEEDORES")*(UPPER(MAESTRO!$L$3:$L$1000)="CONFIRMADO")),ROWS($A$3:A232))),"")</f>
        <v/>
      </c>
      <c r="C232" s="24" t="str">
        <f ca="1">IFERROR(INDEX(MAESTRO!C:C,_xludf.AGGREGATE(15,6,ROW(MAESTRO!$B$3:$B$1000)/((MAESTRO!$B$3:$B$1000="PROVEEDORES")*(UPPER(MAESTRO!$L$3:$L$1000)="CONFIRMADO")),ROWS($A$3:A232))),"")</f>
        <v/>
      </c>
      <c r="D232" s="24" t="str">
        <f ca="1">IFERROR(INDEX(MAESTRO!D:D,_xludf.AGGREGATE(15,6,ROW(MAESTRO!$B$3:$B$1000)/((MAESTRO!$B$3:$B$1000="PROVEEDORES")*(UPPER(MAESTRO!$L$3:$L$1000)="CONFIRMADO")),ROWS($A$3:A232))),"")</f>
        <v/>
      </c>
      <c r="E232" s="24" t="str">
        <f ca="1">IFERROR(INDEX(MAESTRO!E:E,_xludf.AGGREGATE(15,6,ROW(MAESTRO!$B$3:$B$1000)/((MAESTRO!$B$3:$B$1000="PROVEEDORES")*(UPPER(MAESTRO!$L$3:$L$1000)="CONFIRMADO")),ROWS($A$3:A232))),"")</f>
        <v/>
      </c>
      <c r="F232" s="24" t="str">
        <f ca="1">IFERROR(INDEX(MAESTRO!F:F,_xludf.AGGREGATE(15,6,ROW(MAESTRO!$B$3:$B$1000)/((MAESTRO!$B$3:$B$1000="PROVEEDORES")*(UPPER(MAESTRO!$L$3:$L$1000)="CONFIRMADO")),ROWS($A$3:A232))),"")</f>
        <v/>
      </c>
      <c r="G232" s="24" t="str">
        <f ca="1">IFERROR(INDEX(MAESTRO!G:G,_xludf.AGGREGATE(15,6,ROW(MAESTRO!$B$3:$B$1000)/((MAESTRO!$B$3:$B$1000="PROVEEDORES")*(UPPER(MAESTRO!$L$3:$L$1000)="CONFIRMADO")),ROWS($A$3:A232))),"")</f>
        <v/>
      </c>
      <c r="H232" s="24" t="str">
        <f ca="1">IFERROR(INDEX(MAESTRO!H:H,_xludf.AGGREGATE(15,6,ROW(MAESTRO!$B$3:$B$1000)/((MAESTRO!$B$3:$B$1000="PROVEEDORES")*(UPPER(MAESTRO!$L$3:$L$1000)="CONFIRMADO")),ROWS($A$3:A232))),"")</f>
        <v/>
      </c>
      <c r="I232" s="24" t="str">
        <f ca="1">IFERROR(INDEX(MAESTRO!I:I,_xludf.AGGREGATE(15,6,ROW(MAESTRO!$B$3:$B$1000)/((MAESTRO!$B$3:$B$1000="PROVEEDORES")*(UPPER(MAESTRO!$L$3:$L$1000)="CONFIRMADO")),ROWS($A$3:A232))),"")</f>
        <v/>
      </c>
      <c r="J232" s="24" t="str">
        <f ca="1">IFERROR(INDEX(MAESTRO!J:J,_xludf.AGGREGATE(15,6,ROW(MAESTRO!$B$3:$B$1000)/((MAESTRO!$B$3:$B$1000="PROVEEDORES")*(UPPER(MAESTRO!$L$3:$L$1000)="CONFIRMADO")),ROWS($A$3:A232))),"")</f>
        <v/>
      </c>
      <c r="K232" s="24" t="str">
        <f ca="1">IFERROR(INDEX(MAESTRO!K:K,_xludf.AGGREGATE(15,6,ROW(MAESTRO!$B$3:$B$1000)/((MAESTRO!$B$3:$B$1000="PROVEEDORES")*(UPPER(MAESTRO!$L$3:$L$1000)="CONFIRMADO")),ROWS($A$3:A232))),"")</f>
        <v/>
      </c>
      <c r="L232" s="24" t="str">
        <f ca="1">IFERROR(INDEX(MAESTRO!L:L,_xludf.AGGREGATE(15,6,ROW(MAESTRO!$B$3:$B$1000)/((MAESTRO!$B$3:$B$1000="PROVEEDORES")*(UPPER(MAESTRO!$L$3:$L$1000)="CONFIRMADO")),ROWS($A$3:A232))),"")</f>
        <v/>
      </c>
      <c r="M232" s="24" t="str">
        <f ca="1">IFERROR(INDEX(MAESTRO!M:M,_xludf.AGGREGATE(15,6,ROW(MAESTRO!$B$3:$B$1000)/((MAESTRO!$B$3:$B$1000="PROVEEDORES")*(UPPER(MAESTRO!$L$3:$L$1000)="CONFIRMADO")),ROWS($A$3:A232))),"")</f>
        <v/>
      </c>
      <c r="N232" s="24" t="str">
        <f ca="1">IFERROR(INDEX(MAESTRO!N:N,_xludf.AGGREGATE(15,6,ROW(MAESTRO!$B$3:$B$1000)/((MAESTRO!$B$3:$B$1000="PROVEEDORES")*(UPPER(MAESTRO!$L$3:$L$1000)="CONFIRMADO")),ROWS($A$3:A232))),"")</f>
        <v/>
      </c>
      <c r="O232" s="24" t="str">
        <f ca="1">IFERROR(INDEX(MAESTRO!O:O,_xludf.AGGREGATE(15,6,ROW(MAESTRO!$B$3:$B$1000)/((MAESTRO!$B$3:$B$1000="PROVEEDORES")*(UPPER(MAESTRO!$L$3:$L$1000)="CONFIRMADO")),ROWS($A$3:A232))),"")</f>
        <v/>
      </c>
      <c r="P232" s="24" t="str">
        <f ca="1">IFERROR(INDEX(MAESTRO!P:P,_xludf.AGGREGATE(15,6,ROW(MAESTRO!$B$3:$B$1000)/((MAESTRO!$B$3:$B$1000="PROVEEDORES")*(UPPER(MAESTRO!$L$3:$L$1000)="CONFIRMADO")),ROWS($A$3:A232))),"")</f>
        <v/>
      </c>
      <c r="Q232" s="24" t="str">
        <f ca="1">IFERROR(INDEX(MAESTRO!Q:Q,_xludf.AGGREGATE(15,6,ROW(MAESTRO!$B$3:$B$1000)/((MAESTRO!$B$3:$B$1000="PROVEEDORES")*(UPPER(MAESTRO!$L$3:$L$1000)="CONFIRMADO")),ROWS($A$3:A232))),"")</f>
        <v/>
      </c>
      <c r="R232" s="24" t="str">
        <f ca="1">IFERROR(INDEX(MAESTRO!R:R,_xludf.AGGREGATE(15,6,ROW(MAESTRO!$B$3:$B$1000)/((MAESTRO!$B$3:$B$1000="PROVEEDORES")*(UPPER(MAESTRO!$L$3:$L$1000)="CONFIRMADO")),ROWS($A$3:A232))),"")</f>
        <v/>
      </c>
      <c r="S232" s="24" t="str">
        <f ca="1">IFERROR(INDEX(MAESTRO!S:S,_xludf.AGGREGATE(15,6,ROW(MAESTRO!$B$3:$B$1000)/((MAESTRO!$B$3:$B$1000="PROVEEDORES")*(UPPER(MAESTRO!$L$3:$L$1000)="CONFIRMADO")),ROWS($A$3:A232))),"")</f>
        <v/>
      </c>
      <c r="T232" s="24" t="str">
        <f ca="1">IFERROR(INDEX(MAESTRO!T:T,_xludf.AGGREGATE(15,6,ROW(MAESTRO!$B$3:$B$1000)/((MAESTRO!$B$3:$B$1000="PROVEEDORES")*(UPPER(MAESTRO!$L$3:$L$1000)="CONFIRMADO")),ROWS($A$3:A232))),"")</f>
        <v/>
      </c>
      <c r="U232" s="24" t="str">
        <f ca="1">IFERROR(INDEX(MAESTRO!U:U,_xludf.AGGREGATE(15,6,ROW(MAESTRO!$B$3:$B$1000)/((MAESTRO!$B$3:$B$1000="PROVEEDORES")*(UPPER(MAESTRO!$L$3:$L$1000)="CONFIRMADO")),ROWS($A$3:A232))),"")</f>
        <v/>
      </c>
      <c r="V232" s="24" t="str">
        <f ca="1">IFERROR(INDEX(MAESTRO!V:V,_xludf.AGGREGATE(15,6,ROW(MAESTRO!$B$3:$B$1000)/((MAESTRO!$B$3:$B$1000="PROVEEDORES")*(UPPER(MAESTRO!$L$3:$L$1000)="CONFIRMADO")),ROWS($A$3:A232))),"")</f>
        <v/>
      </c>
      <c r="W232" s="24" t="str">
        <f ca="1">IFERROR(INDEX(MAESTRO!W:W,_xludf.AGGREGATE(15,6,ROW(MAESTRO!$B$3:$B$1000)/((MAESTRO!$B$3:$B$1000="PROVEEDORES")*(UPPER(MAESTRO!$L$3:$L$1000)="CONFIRMADO")),ROWS($A$3:A232))),"")</f>
        <v/>
      </c>
      <c r="X232" s="24" t="str">
        <f ca="1">IFERROR(INDEX(MAESTRO!X:X,_xludf.AGGREGATE(15,6,ROW(MAESTRO!$B$3:$B$1000)/((MAESTRO!$B$3:$B$1000="PROVEEDORES")*(UPPER(MAESTRO!$L$3:$L$1000)="CONFIRMADO")),ROWS($A$3:A232))),"")</f>
        <v/>
      </c>
    </row>
    <row r="233" spans="1:24" ht="22.05" customHeight="1">
      <c r="A233" s="10" t="str">
        <f ca="1">IFERROR(INDEX(MAESTRO!A:A,_xludf.AGGREGATE(15,6,ROW(MAESTRO!$B$3:$B$1000)/((MAESTRO!$B$3:$B$1000="PROVEEDORES")*(UPPER(MAESTRO!$L$3:$L$1000)="CONFIRMADO")),ROWS($A$3:A233))),"")</f>
        <v/>
      </c>
      <c r="B233" s="10" t="str">
        <f ca="1">IFERROR(INDEX(MAESTRO!B:B,_xludf.AGGREGATE(15,6,ROW(MAESTRO!$B$3:$B$1000)/((MAESTRO!$B$3:$B$1000="PROVEEDORES")*(UPPER(MAESTRO!$L$3:$L$1000)="CONFIRMADO")),ROWS($A$3:A233))),"")</f>
        <v/>
      </c>
      <c r="C233" s="10" t="str">
        <f ca="1">IFERROR(INDEX(MAESTRO!C:C,_xludf.AGGREGATE(15,6,ROW(MAESTRO!$B$3:$B$1000)/((MAESTRO!$B$3:$B$1000="PROVEEDORES")*(UPPER(MAESTRO!$L$3:$L$1000)="CONFIRMADO")),ROWS($A$3:A233))),"")</f>
        <v/>
      </c>
      <c r="D233" s="10" t="str">
        <f ca="1">IFERROR(INDEX(MAESTRO!D:D,_xludf.AGGREGATE(15,6,ROW(MAESTRO!$B$3:$B$1000)/((MAESTRO!$B$3:$B$1000="PROVEEDORES")*(UPPER(MAESTRO!$L$3:$L$1000)="CONFIRMADO")),ROWS($A$3:A233))),"")</f>
        <v/>
      </c>
      <c r="E233" s="10" t="str">
        <f ca="1">IFERROR(INDEX(MAESTRO!E:E,_xludf.AGGREGATE(15,6,ROW(MAESTRO!$B$3:$B$1000)/((MAESTRO!$B$3:$B$1000="PROVEEDORES")*(UPPER(MAESTRO!$L$3:$L$1000)="CONFIRMADO")),ROWS($A$3:A233))),"")</f>
        <v/>
      </c>
      <c r="F233" s="10" t="str">
        <f ca="1">IFERROR(INDEX(MAESTRO!F:F,_xludf.AGGREGATE(15,6,ROW(MAESTRO!$B$3:$B$1000)/((MAESTRO!$B$3:$B$1000="PROVEEDORES")*(UPPER(MAESTRO!$L$3:$L$1000)="CONFIRMADO")),ROWS($A$3:A233))),"")</f>
        <v/>
      </c>
      <c r="G233" s="10" t="str">
        <f ca="1">IFERROR(INDEX(MAESTRO!G:G,_xludf.AGGREGATE(15,6,ROW(MAESTRO!$B$3:$B$1000)/((MAESTRO!$B$3:$B$1000="PROVEEDORES")*(UPPER(MAESTRO!$L$3:$L$1000)="CONFIRMADO")),ROWS($A$3:A233))),"")</f>
        <v/>
      </c>
      <c r="H233" s="10" t="str">
        <f ca="1">IFERROR(INDEX(MAESTRO!H:H,_xludf.AGGREGATE(15,6,ROW(MAESTRO!$B$3:$B$1000)/((MAESTRO!$B$3:$B$1000="PROVEEDORES")*(UPPER(MAESTRO!$L$3:$L$1000)="CONFIRMADO")),ROWS($A$3:A233))),"")</f>
        <v/>
      </c>
      <c r="I233" s="10" t="str">
        <f ca="1">IFERROR(INDEX(MAESTRO!I:I,_xludf.AGGREGATE(15,6,ROW(MAESTRO!$B$3:$B$1000)/((MAESTRO!$B$3:$B$1000="PROVEEDORES")*(UPPER(MAESTRO!$L$3:$L$1000)="CONFIRMADO")),ROWS($A$3:A233))),"")</f>
        <v/>
      </c>
      <c r="J233" s="10" t="str">
        <f ca="1">IFERROR(INDEX(MAESTRO!J:J,_xludf.AGGREGATE(15,6,ROW(MAESTRO!$B$3:$B$1000)/((MAESTRO!$B$3:$B$1000="PROVEEDORES")*(UPPER(MAESTRO!$L$3:$L$1000)="CONFIRMADO")),ROWS($A$3:A233))),"")</f>
        <v/>
      </c>
      <c r="K233" s="10" t="str">
        <f ca="1">IFERROR(INDEX(MAESTRO!K:K,_xludf.AGGREGATE(15,6,ROW(MAESTRO!$B$3:$B$1000)/((MAESTRO!$B$3:$B$1000="PROVEEDORES")*(UPPER(MAESTRO!$L$3:$L$1000)="CONFIRMADO")),ROWS($A$3:A233))),"")</f>
        <v/>
      </c>
      <c r="L233" s="10" t="str">
        <f ca="1">IFERROR(INDEX(MAESTRO!L:L,_xludf.AGGREGATE(15,6,ROW(MAESTRO!$B$3:$B$1000)/((MAESTRO!$B$3:$B$1000="PROVEEDORES")*(UPPER(MAESTRO!$L$3:$L$1000)="CONFIRMADO")),ROWS($A$3:A233))),"")</f>
        <v/>
      </c>
      <c r="M233" s="10" t="str">
        <f ca="1">IFERROR(INDEX(MAESTRO!M:M,_xludf.AGGREGATE(15,6,ROW(MAESTRO!$B$3:$B$1000)/((MAESTRO!$B$3:$B$1000="PROVEEDORES")*(UPPER(MAESTRO!$L$3:$L$1000)="CONFIRMADO")),ROWS($A$3:A233))),"")</f>
        <v/>
      </c>
      <c r="N233" s="10" t="str">
        <f ca="1">IFERROR(INDEX(MAESTRO!N:N,_xludf.AGGREGATE(15,6,ROW(MAESTRO!$B$3:$B$1000)/((MAESTRO!$B$3:$B$1000="PROVEEDORES")*(UPPER(MAESTRO!$L$3:$L$1000)="CONFIRMADO")),ROWS($A$3:A233))),"")</f>
        <v/>
      </c>
      <c r="O233" s="10" t="str">
        <f ca="1">IFERROR(INDEX(MAESTRO!O:O,_xludf.AGGREGATE(15,6,ROW(MAESTRO!$B$3:$B$1000)/((MAESTRO!$B$3:$B$1000="PROVEEDORES")*(UPPER(MAESTRO!$L$3:$L$1000)="CONFIRMADO")),ROWS($A$3:A233))),"")</f>
        <v/>
      </c>
      <c r="P233" s="10" t="str">
        <f ca="1">IFERROR(INDEX(MAESTRO!P:P,_xludf.AGGREGATE(15,6,ROW(MAESTRO!$B$3:$B$1000)/((MAESTRO!$B$3:$B$1000="PROVEEDORES")*(UPPER(MAESTRO!$L$3:$L$1000)="CONFIRMADO")),ROWS($A$3:A233))),"")</f>
        <v/>
      </c>
      <c r="Q233" s="10" t="str">
        <f ca="1">IFERROR(INDEX(MAESTRO!Q:Q,_xludf.AGGREGATE(15,6,ROW(MAESTRO!$B$3:$B$1000)/((MAESTRO!$B$3:$B$1000="PROVEEDORES")*(UPPER(MAESTRO!$L$3:$L$1000)="CONFIRMADO")),ROWS($A$3:A233))),"")</f>
        <v/>
      </c>
      <c r="R233" s="10" t="str">
        <f ca="1">IFERROR(INDEX(MAESTRO!R:R,_xludf.AGGREGATE(15,6,ROW(MAESTRO!$B$3:$B$1000)/((MAESTRO!$B$3:$B$1000="PROVEEDORES")*(UPPER(MAESTRO!$L$3:$L$1000)="CONFIRMADO")),ROWS($A$3:A233))),"")</f>
        <v/>
      </c>
      <c r="S233" s="10" t="str">
        <f ca="1">IFERROR(INDEX(MAESTRO!S:S,_xludf.AGGREGATE(15,6,ROW(MAESTRO!$B$3:$B$1000)/((MAESTRO!$B$3:$B$1000="PROVEEDORES")*(UPPER(MAESTRO!$L$3:$L$1000)="CONFIRMADO")),ROWS($A$3:A233))),"")</f>
        <v/>
      </c>
      <c r="T233" s="10" t="str">
        <f ca="1">IFERROR(INDEX(MAESTRO!T:T,_xludf.AGGREGATE(15,6,ROW(MAESTRO!$B$3:$B$1000)/((MAESTRO!$B$3:$B$1000="PROVEEDORES")*(UPPER(MAESTRO!$L$3:$L$1000)="CONFIRMADO")),ROWS($A$3:A233))),"")</f>
        <v/>
      </c>
      <c r="U233" s="10" t="str">
        <f ca="1">IFERROR(INDEX(MAESTRO!U:U,_xludf.AGGREGATE(15,6,ROW(MAESTRO!$B$3:$B$1000)/((MAESTRO!$B$3:$B$1000="PROVEEDORES")*(UPPER(MAESTRO!$L$3:$L$1000)="CONFIRMADO")),ROWS($A$3:A233))),"")</f>
        <v/>
      </c>
      <c r="V233" s="10" t="str">
        <f ca="1">IFERROR(INDEX(MAESTRO!V:V,_xludf.AGGREGATE(15,6,ROW(MAESTRO!$B$3:$B$1000)/((MAESTRO!$B$3:$B$1000="PROVEEDORES")*(UPPER(MAESTRO!$L$3:$L$1000)="CONFIRMADO")),ROWS($A$3:A233))),"")</f>
        <v/>
      </c>
      <c r="W233" s="10" t="str">
        <f ca="1">IFERROR(INDEX(MAESTRO!W:W,_xludf.AGGREGATE(15,6,ROW(MAESTRO!$B$3:$B$1000)/((MAESTRO!$B$3:$B$1000="PROVEEDORES")*(UPPER(MAESTRO!$L$3:$L$1000)="CONFIRMADO")),ROWS($A$3:A233))),"")</f>
        <v/>
      </c>
      <c r="X233" s="10" t="str">
        <f ca="1">IFERROR(INDEX(MAESTRO!X:X,_xludf.AGGREGATE(15,6,ROW(MAESTRO!$B$3:$B$1000)/((MAESTRO!$B$3:$B$1000="PROVEEDORES")*(UPPER(MAESTRO!$L$3:$L$1000)="CONFIRMADO")),ROWS($A$3:A233))),"")</f>
        <v/>
      </c>
    </row>
    <row r="234" spans="1:24" ht="22.05" customHeight="1">
      <c r="A234" s="24" t="str">
        <f ca="1">IFERROR(INDEX(MAESTRO!A:A,_xludf.AGGREGATE(15,6,ROW(MAESTRO!$B$3:$B$1000)/((MAESTRO!$B$3:$B$1000="PROVEEDORES")*(UPPER(MAESTRO!$L$3:$L$1000)="CONFIRMADO")),ROWS($A$3:A234))),"")</f>
        <v/>
      </c>
      <c r="B234" s="24" t="str">
        <f ca="1">IFERROR(INDEX(MAESTRO!B:B,_xludf.AGGREGATE(15,6,ROW(MAESTRO!$B$3:$B$1000)/((MAESTRO!$B$3:$B$1000="PROVEEDORES")*(UPPER(MAESTRO!$L$3:$L$1000)="CONFIRMADO")),ROWS($A$3:A234))),"")</f>
        <v/>
      </c>
      <c r="C234" s="24" t="str">
        <f ca="1">IFERROR(INDEX(MAESTRO!C:C,_xludf.AGGREGATE(15,6,ROW(MAESTRO!$B$3:$B$1000)/((MAESTRO!$B$3:$B$1000="PROVEEDORES")*(UPPER(MAESTRO!$L$3:$L$1000)="CONFIRMADO")),ROWS($A$3:A234))),"")</f>
        <v/>
      </c>
      <c r="D234" s="24" t="str">
        <f ca="1">IFERROR(INDEX(MAESTRO!D:D,_xludf.AGGREGATE(15,6,ROW(MAESTRO!$B$3:$B$1000)/((MAESTRO!$B$3:$B$1000="PROVEEDORES")*(UPPER(MAESTRO!$L$3:$L$1000)="CONFIRMADO")),ROWS($A$3:A234))),"")</f>
        <v/>
      </c>
      <c r="E234" s="24" t="str">
        <f ca="1">IFERROR(INDEX(MAESTRO!E:E,_xludf.AGGREGATE(15,6,ROW(MAESTRO!$B$3:$B$1000)/((MAESTRO!$B$3:$B$1000="PROVEEDORES")*(UPPER(MAESTRO!$L$3:$L$1000)="CONFIRMADO")),ROWS($A$3:A234))),"")</f>
        <v/>
      </c>
      <c r="F234" s="24" t="str">
        <f ca="1">IFERROR(INDEX(MAESTRO!F:F,_xludf.AGGREGATE(15,6,ROW(MAESTRO!$B$3:$B$1000)/((MAESTRO!$B$3:$B$1000="PROVEEDORES")*(UPPER(MAESTRO!$L$3:$L$1000)="CONFIRMADO")),ROWS($A$3:A234))),"")</f>
        <v/>
      </c>
      <c r="G234" s="24" t="str">
        <f ca="1">IFERROR(INDEX(MAESTRO!G:G,_xludf.AGGREGATE(15,6,ROW(MAESTRO!$B$3:$B$1000)/((MAESTRO!$B$3:$B$1000="PROVEEDORES")*(UPPER(MAESTRO!$L$3:$L$1000)="CONFIRMADO")),ROWS($A$3:A234))),"")</f>
        <v/>
      </c>
      <c r="H234" s="24" t="str">
        <f ca="1">IFERROR(INDEX(MAESTRO!H:H,_xludf.AGGREGATE(15,6,ROW(MAESTRO!$B$3:$B$1000)/((MAESTRO!$B$3:$B$1000="PROVEEDORES")*(UPPER(MAESTRO!$L$3:$L$1000)="CONFIRMADO")),ROWS($A$3:A234))),"")</f>
        <v/>
      </c>
      <c r="I234" s="24" t="str">
        <f ca="1">IFERROR(INDEX(MAESTRO!I:I,_xludf.AGGREGATE(15,6,ROW(MAESTRO!$B$3:$B$1000)/((MAESTRO!$B$3:$B$1000="PROVEEDORES")*(UPPER(MAESTRO!$L$3:$L$1000)="CONFIRMADO")),ROWS($A$3:A234))),"")</f>
        <v/>
      </c>
      <c r="J234" s="24" t="str">
        <f ca="1">IFERROR(INDEX(MAESTRO!J:J,_xludf.AGGREGATE(15,6,ROW(MAESTRO!$B$3:$B$1000)/((MAESTRO!$B$3:$B$1000="PROVEEDORES")*(UPPER(MAESTRO!$L$3:$L$1000)="CONFIRMADO")),ROWS($A$3:A234))),"")</f>
        <v/>
      </c>
      <c r="K234" s="24" t="str">
        <f ca="1">IFERROR(INDEX(MAESTRO!K:K,_xludf.AGGREGATE(15,6,ROW(MAESTRO!$B$3:$B$1000)/((MAESTRO!$B$3:$B$1000="PROVEEDORES")*(UPPER(MAESTRO!$L$3:$L$1000)="CONFIRMADO")),ROWS($A$3:A234))),"")</f>
        <v/>
      </c>
      <c r="L234" s="24" t="str">
        <f ca="1">IFERROR(INDEX(MAESTRO!L:L,_xludf.AGGREGATE(15,6,ROW(MAESTRO!$B$3:$B$1000)/((MAESTRO!$B$3:$B$1000="PROVEEDORES")*(UPPER(MAESTRO!$L$3:$L$1000)="CONFIRMADO")),ROWS($A$3:A234))),"")</f>
        <v/>
      </c>
      <c r="M234" s="24" t="str">
        <f ca="1">IFERROR(INDEX(MAESTRO!M:M,_xludf.AGGREGATE(15,6,ROW(MAESTRO!$B$3:$B$1000)/((MAESTRO!$B$3:$B$1000="PROVEEDORES")*(UPPER(MAESTRO!$L$3:$L$1000)="CONFIRMADO")),ROWS($A$3:A234))),"")</f>
        <v/>
      </c>
      <c r="N234" s="24" t="str">
        <f ca="1">IFERROR(INDEX(MAESTRO!N:N,_xludf.AGGREGATE(15,6,ROW(MAESTRO!$B$3:$B$1000)/((MAESTRO!$B$3:$B$1000="PROVEEDORES")*(UPPER(MAESTRO!$L$3:$L$1000)="CONFIRMADO")),ROWS($A$3:A234))),"")</f>
        <v/>
      </c>
      <c r="O234" s="24" t="str">
        <f ca="1">IFERROR(INDEX(MAESTRO!O:O,_xludf.AGGREGATE(15,6,ROW(MAESTRO!$B$3:$B$1000)/((MAESTRO!$B$3:$B$1000="PROVEEDORES")*(UPPER(MAESTRO!$L$3:$L$1000)="CONFIRMADO")),ROWS($A$3:A234))),"")</f>
        <v/>
      </c>
      <c r="P234" s="24" t="str">
        <f ca="1">IFERROR(INDEX(MAESTRO!P:P,_xludf.AGGREGATE(15,6,ROW(MAESTRO!$B$3:$B$1000)/((MAESTRO!$B$3:$B$1000="PROVEEDORES")*(UPPER(MAESTRO!$L$3:$L$1000)="CONFIRMADO")),ROWS($A$3:A234))),"")</f>
        <v/>
      </c>
      <c r="Q234" s="24" t="str">
        <f ca="1">IFERROR(INDEX(MAESTRO!Q:Q,_xludf.AGGREGATE(15,6,ROW(MAESTRO!$B$3:$B$1000)/((MAESTRO!$B$3:$B$1000="PROVEEDORES")*(UPPER(MAESTRO!$L$3:$L$1000)="CONFIRMADO")),ROWS($A$3:A234))),"")</f>
        <v/>
      </c>
      <c r="R234" s="24" t="str">
        <f ca="1">IFERROR(INDEX(MAESTRO!R:R,_xludf.AGGREGATE(15,6,ROW(MAESTRO!$B$3:$B$1000)/((MAESTRO!$B$3:$B$1000="PROVEEDORES")*(UPPER(MAESTRO!$L$3:$L$1000)="CONFIRMADO")),ROWS($A$3:A234))),"")</f>
        <v/>
      </c>
      <c r="S234" s="24" t="str">
        <f ca="1">IFERROR(INDEX(MAESTRO!S:S,_xludf.AGGREGATE(15,6,ROW(MAESTRO!$B$3:$B$1000)/((MAESTRO!$B$3:$B$1000="PROVEEDORES")*(UPPER(MAESTRO!$L$3:$L$1000)="CONFIRMADO")),ROWS($A$3:A234))),"")</f>
        <v/>
      </c>
      <c r="T234" s="24" t="str">
        <f ca="1">IFERROR(INDEX(MAESTRO!T:T,_xludf.AGGREGATE(15,6,ROW(MAESTRO!$B$3:$B$1000)/((MAESTRO!$B$3:$B$1000="PROVEEDORES")*(UPPER(MAESTRO!$L$3:$L$1000)="CONFIRMADO")),ROWS($A$3:A234))),"")</f>
        <v/>
      </c>
      <c r="U234" s="24" t="str">
        <f ca="1">IFERROR(INDEX(MAESTRO!U:U,_xludf.AGGREGATE(15,6,ROW(MAESTRO!$B$3:$B$1000)/((MAESTRO!$B$3:$B$1000="PROVEEDORES")*(UPPER(MAESTRO!$L$3:$L$1000)="CONFIRMADO")),ROWS($A$3:A234))),"")</f>
        <v/>
      </c>
      <c r="V234" s="24" t="str">
        <f ca="1">IFERROR(INDEX(MAESTRO!V:V,_xludf.AGGREGATE(15,6,ROW(MAESTRO!$B$3:$B$1000)/((MAESTRO!$B$3:$B$1000="PROVEEDORES")*(UPPER(MAESTRO!$L$3:$L$1000)="CONFIRMADO")),ROWS($A$3:A234))),"")</f>
        <v/>
      </c>
      <c r="W234" s="24" t="str">
        <f ca="1">IFERROR(INDEX(MAESTRO!W:W,_xludf.AGGREGATE(15,6,ROW(MAESTRO!$B$3:$B$1000)/((MAESTRO!$B$3:$B$1000="PROVEEDORES")*(UPPER(MAESTRO!$L$3:$L$1000)="CONFIRMADO")),ROWS($A$3:A234))),"")</f>
        <v/>
      </c>
      <c r="X234" s="24" t="str">
        <f ca="1">IFERROR(INDEX(MAESTRO!X:X,_xludf.AGGREGATE(15,6,ROW(MAESTRO!$B$3:$B$1000)/((MAESTRO!$B$3:$B$1000="PROVEEDORES")*(UPPER(MAESTRO!$L$3:$L$1000)="CONFIRMADO")),ROWS($A$3:A234))),"")</f>
        <v/>
      </c>
    </row>
    <row r="235" spans="1:24" ht="22.05" customHeight="1">
      <c r="A235" s="10" t="str">
        <f ca="1">IFERROR(INDEX(MAESTRO!A:A,_xludf.AGGREGATE(15,6,ROW(MAESTRO!$B$3:$B$1000)/((MAESTRO!$B$3:$B$1000="PROVEEDORES")*(UPPER(MAESTRO!$L$3:$L$1000)="CONFIRMADO")),ROWS($A$3:A235))),"")</f>
        <v/>
      </c>
      <c r="B235" s="10" t="str">
        <f ca="1">IFERROR(INDEX(MAESTRO!B:B,_xludf.AGGREGATE(15,6,ROW(MAESTRO!$B$3:$B$1000)/((MAESTRO!$B$3:$B$1000="PROVEEDORES")*(UPPER(MAESTRO!$L$3:$L$1000)="CONFIRMADO")),ROWS($A$3:A235))),"")</f>
        <v/>
      </c>
      <c r="C235" s="10" t="str">
        <f ca="1">IFERROR(INDEX(MAESTRO!C:C,_xludf.AGGREGATE(15,6,ROW(MAESTRO!$B$3:$B$1000)/((MAESTRO!$B$3:$B$1000="PROVEEDORES")*(UPPER(MAESTRO!$L$3:$L$1000)="CONFIRMADO")),ROWS($A$3:A235))),"")</f>
        <v/>
      </c>
      <c r="D235" s="10" t="str">
        <f ca="1">IFERROR(INDEX(MAESTRO!D:D,_xludf.AGGREGATE(15,6,ROW(MAESTRO!$B$3:$B$1000)/((MAESTRO!$B$3:$B$1000="PROVEEDORES")*(UPPER(MAESTRO!$L$3:$L$1000)="CONFIRMADO")),ROWS($A$3:A235))),"")</f>
        <v/>
      </c>
      <c r="E235" s="10" t="str">
        <f ca="1">IFERROR(INDEX(MAESTRO!E:E,_xludf.AGGREGATE(15,6,ROW(MAESTRO!$B$3:$B$1000)/((MAESTRO!$B$3:$B$1000="PROVEEDORES")*(UPPER(MAESTRO!$L$3:$L$1000)="CONFIRMADO")),ROWS($A$3:A235))),"")</f>
        <v/>
      </c>
      <c r="F235" s="10" t="str">
        <f ca="1">IFERROR(INDEX(MAESTRO!F:F,_xludf.AGGREGATE(15,6,ROW(MAESTRO!$B$3:$B$1000)/((MAESTRO!$B$3:$B$1000="PROVEEDORES")*(UPPER(MAESTRO!$L$3:$L$1000)="CONFIRMADO")),ROWS($A$3:A235))),"")</f>
        <v/>
      </c>
      <c r="G235" s="10" t="str">
        <f ca="1">IFERROR(INDEX(MAESTRO!G:G,_xludf.AGGREGATE(15,6,ROW(MAESTRO!$B$3:$B$1000)/((MAESTRO!$B$3:$B$1000="PROVEEDORES")*(UPPER(MAESTRO!$L$3:$L$1000)="CONFIRMADO")),ROWS($A$3:A235))),"")</f>
        <v/>
      </c>
      <c r="H235" s="10" t="str">
        <f ca="1">IFERROR(INDEX(MAESTRO!H:H,_xludf.AGGREGATE(15,6,ROW(MAESTRO!$B$3:$B$1000)/((MAESTRO!$B$3:$B$1000="PROVEEDORES")*(UPPER(MAESTRO!$L$3:$L$1000)="CONFIRMADO")),ROWS($A$3:A235))),"")</f>
        <v/>
      </c>
      <c r="I235" s="10" t="str">
        <f ca="1">IFERROR(INDEX(MAESTRO!I:I,_xludf.AGGREGATE(15,6,ROW(MAESTRO!$B$3:$B$1000)/((MAESTRO!$B$3:$B$1000="PROVEEDORES")*(UPPER(MAESTRO!$L$3:$L$1000)="CONFIRMADO")),ROWS($A$3:A235))),"")</f>
        <v/>
      </c>
      <c r="J235" s="10" t="str">
        <f ca="1">IFERROR(INDEX(MAESTRO!J:J,_xludf.AGGREGATE(15,6,ROW(MAESTRO!$B$3:$B$1000)/((MAESTRO!$B$3:$B$1000="PROVEEDORES")*(UPPER(MAESTRO!$L$3:$L$1000)="CONFIRMADO")),ROWS($A$3:A235))),"")</f>
        <v/>
      </c>
      <c r="K235" s="10" t="str">
        <f ca="1">IFERROR(INDEX(MAESTRO!K:K,_xludf.AGGREGATE(15,6,ROW(MAESTRO!$B$3:$B$1000)/((MAESTRO!$B$3:$B$1000="PROVEEDORES")*(UPPER(MAESTRO!$L$3:$L$1000)="CONFIRMADO")),ROWS($A$3:A235))),"")</f>
        <v/>
      </c>
      <c r="L235" s="10" t="str">
        <f ca="1">IFERROR(INDEX(MAESTRO!L:L,_xludf.AGGREGATE(15,6,ROW(MAESTRO!$B$3:$B$1000)/((MAESTRO!$B$3:$B$1000="PROVEEDORES")*(UPPER(MAESTRO!$L$3:$L$1000)="CONFIRMADO")),ROWS($A$3:A235))),"")</f>
        <v/>
      </c>
      <c r="M235" s="10" t="str">
        <f ca="1">IFERROR(INDEX(MAESTRO!M:M,_xludf.AGGREGATE(15,6,ROW(MAESTRO!$B$3:$B$1000)/((MAESTRO!$B$3:$B$1000="PROVEEDORES")*(UPPER(MAESTRO!$L$3:$L$1000)="CONFIRMADO")),ROWS($A$3:A235))),"")</f>
        <v/>
      </c>
      <c r="N235" s="10" t="str">
        <f ca="1">IFERROR(INDEX(MAESTRO!N:N,_xludf.AGGREGATE(15,6,ROW(MAESTRO!$B$3:$B$1000)/((MAESTRO!$B$3:$B$1000="PROVEEDORES")*(UPPER(MAESTRO!$L$3:$L$1000)="CONFIRMADO")),ROWS($A$3:A235))),"")</f>
        <v/>
      </c>
      <c r="O235" s="10" t="str">
        <f ca="1">IFERROR(INDEX(MAESTRO!O:O,_xludf.AGGREGATE(15,6,ROW(MAESTRO!$B$3:$B$1000)/((MAESTRO!$B$3:$B$1000="PROVEEDORES")*(UPPER(MAESTRO!$L$3:$L$1000)="CONFIRMADO")),ROWS($A$3:A235))),"")</f>
        <v/>
      </c>
      <c r="P235" s="10" t="str">
        <f ca="1">IFERROR(INDEX(MAESTRO!P:P,_xludf.AGGREGATE(15,6,ROW(MAESTRO!$B$3:$B$1000)/((MAESTRO!$B$3:$B$1000="PROVEEDORES")*(UPPER(MAESTRO!$L$3:$L$1000)="CONFIRMADO")),ROWS($A$3:A235))),"")</f>
        <v/>
      </c>
      <c r="Q235" s="10" t="str">
        <f ca="1">IFERROR(INDEX(MAESTRO!Q:Q,_xludf.AGGREGATE(15,6,ROW(MAESTRO!$B$3:$B$1000)/((MAESTRO!$B$3:$B$1000="PROVEEDORES")*(UPPER(MAESTRO!$L$3:$L$1000)="CONFIRMADO")),ROWS($A$3:A235))),"")</f>
        <v/>
      </c>
      <c r="R235" s="10" t="str">
        <f ca="1">IFERROR(INDEX(MAESTRO!R:R,_xludf.AGGREGATE(15,6,ROW(MAESTRO!$B$3:$B$1000)/((MAESTRO!$B$3:$B$1000="PROVEEDORES")*(UPPER(MAESTRO!$L$3:$L$1000)="CONFIRMADO")),ROWS($A$3:A235))),"")</f>
        <v/>
      </c>
      <c r="S235" s="10" t="str">
        <f ca="1">IFERROR(INDEX(MAESTRO!S:S,_xludf.AGGREGATE(15,6,ROW(MAESTRO!$B$3:$B$1000)/((MAESTRO!$B$3:$B$1000="PROVEEDORES")*(UPPER(MAESTRO!$L$3:$L$1000)="CONFIRMADO")),ROWS($A$3:A235))),"")</f>
        <v/>
      </c>
      <c r="T235" s="10" t="str">
        <f ca="1">IFERROR(INDEX(MAESTRO!T:T,_xludf.AGGREGATE(15,6,ROW(MAESTRO!$B$3:$B$1000)/((MAESTRO!$B$3:$B$1000="PROVEEDORES")*(UPPER(MAESTRO!$L$3:$L$1000)="CONFIRMADO")),ROWS($A$3:A235))),"")</f>
        <v/>
      </c>
      <c r="U235" s="10" t="str">
        <f ca="1">IFERROR(INDEX(MAESTRO!U:U,_xludf.AGGREGATE(15,6,ROW(MAESTRO!$B$3:$B$1000)/((MAESTRO!$B$3:$B$1000="PROVEEDORES")*(UPPER(MAESTRO!$L$3:$L$1000)="CONFIRMADO")),ROWS($A$3:A235))),"")</f>
        <v/>
      </c>
      <c r="V235" s="10" t="str">
        <f ca="1">IFERROR(INDEX(MAESTRO!V:V,_xludf.AGGREGATE(15,6,ROW(MAESTRO!$B$3:$B$1000)/((MAESTRO!$B$3:$B$1000="PROVEEDORES")*(UPPER(MAESTRO!$L$3:$L$1000)="CONFIRMADO")),ROWS($A$3:A235))),"")</f>
        <v/>
      </c>
      <c r="W235" s="10" t="str">
        <f ca="1">IFERROR(INDEX(MAESTRO!W:W,_xludf.AGGREGATE(15,6,ROW(MAESTRO!$B$3:$B$1000)/((MAESTRO!$B$3:$B$1000="PROVEEDORES")*(UPPER(MAESTRO!$L$3:$L$1000)="CONFIRMADO")),ROWS($A$3:A235))),"")</f>
        <v/>
      </c>
      <c r="X235" s="10" t="str">
        <f ca="1">IFERROR(INDEX(MAESTRO!X:X,_xludf.AGGREGATE(15,6,ROW(MAESTRO!$B$3:$B$1000)/((MAESTRO!$B$3:$B$1000="PROVEEDORES")*(UPPER(MAESTRO!$L$3:$L$1000)="CONFIRMADO")),ROWS($A$3:A235))),"")</f>
        <v/>
      </c>
    </row>
    <row r="236" spans="1:24" ht="22.05" customHeight="1">
      <c r="A236" s="24" t="str">
        <f ca="1">IFERROR(INDEX(MAESTRO!A:A,_xludf.AGGREGATE(15,6,ROW(MAESTRO!$B$3:$B$1000)/((MAESTRO!$B$3:$B$1000="PROVEEDORES")*(UPPER(MAESTRO!$L$3:$L$1000)="CONFIRMADO")),ROWS($A$3:A236))),"")</f>
        <v/>
      </c>
      <c r="B236" s="24" t="str">
        <f ca="1">IFERROR(INDEX(MAESTRO!B:B,_xludf.AGGREGATE(15,6,ROW(MAESTRO!$B$3:$B$1000)/((MAESTRO!$B$3:$B$1000="PROVEEDORES")*(UPPER(MAESTRO!$L$3:$L$1000)="CONFIRMADO")),ROWS($A$3:A236))),"")</f>
        <v/>
      </c>
      <c r="C236" s="24" t="str">
        <f ca="1">IFERROR(INDEX(MAESTRO!C:C,_xludf.AGGREGATE(15,6,ROW(MAESTRO!$B$3:$B$1000)/((MAESTRO!$B$3:$B$1000="PROVEEDORES")*(UPPER(MAESTRO!$L$3:$L$1000)="CONFIRMADO")),ROWS($A$3:A236))),"")</f>
        <v/>
      </c>
      <c r="D236" s="24" t="str">
        <f ca="1">IFERROR(INDEX(MAESTRO!D:D,_xludf.AGGREGATE(15,6,ROW(MAESTRO!$B$3:$B$1000)/((MAESTRO!$B$3:$B$1000="PROVEEDORES")*(UPPER(MAESTRO!$L$3:$L$1000)="CONFIRMADO")),ROWS($A$3:A236))),"")</f>
        <v/>
      </c>
      <c r="E236" s="24" t="str">
        <f ca="1">IFERROR(INDEX(MAESTRO!E:E,_xludf.AGGREGATE(15,6,ROW(MAESTRO!$B$3:$B$1000)/((MAESTRO!$B$3:$B$1000="PROVEEDORES")*(UPPER(MAESTRO!$L$3:$L$1000)="CONFIRMADO")),ROWS($A$3:A236))),"")</f>
        <v/>
      </c>
      <c r="F236" s="24" t="str">
        <f ca="1">IFERROR(INDEX(MAESTRO!F:F,_xludf.AGGREGATE(15,6,ROW(MAESTRO!$B$3:$B$1000)/((MAESTRO!$B$3:$B$1000="PROVEEDORES")*(UPPER(MAESTRO!$L$3:$L$1000)="CONFIRMADO")),ROWS($A$3:A236))),"")</f>
        <v/>
      </c>
      <c r="G236" s="24" t="str">
        <f ca="1">IFERROR(INDEX(MAESTRO!G:G,_xludf.AGGREGATE(15,6,ROW(MAESTRO!$B$3:$B$1000)/((MAESTRO!$B$3:$B$1000="PROVEEDORES")*(UPPER(MAESTRO!$L$3:$L$1000)="CONFIRMADO")),ROWS($A$3:A236))),"")</f>
        <v/>
      </c>
      <c r="H236" s="24" t="str">
        <f ca="1">IFERROR(INDEX(MAESTRO!H:H,_xludf.AGGREGATE(15,6,ROW(MAESTRO!$B$3:$B$1000)/((MAESTRO!$B$3:$B$1000="PROVEEDORES")*(UPPER(MAESTRO!$L$3:$L$1000)="CONFIRMADO")),ROWS($A$3:A236))),"")</f>
        <v/>
      </c>
      <c r="I236" s="24" t="str">
        <f ca="1">IFERROR(INDEX(MAESTRO!I:I,_xludf.AGGREGATE(15,6,ROW(MAESTRO!$B$3:$B$1000)/((MAESTRO!$B$3:$B$1000="PROVEEDORES")*(UPPER(MAESTRO!$L$3:$L$1000)="CONFIRMADO")),ROWS($A$3:A236))),"")</f>
        <v/>
      </c>
      <c r="J236" s="24" t="str">
        <f ca="1">IFERROR(INDEX(MAESTRO!J:J,_xludf.AGGREGATE(15,6,ROW(MAESTRO!$B$3:$B$1000)/((MAESTRO!$B$3:$B$1000="PROVEEDORES")*(UPPER(MAESTRO!$L$3:$L$1000)="CONFIRMADO")),ROWS($A$3:A236))),"")</f>
        <v/>
      </c>
      <c r="K236" s="24" t="str">
        <f ca="1">IFERROR(INDEX(MAESTRO!K:K,_xludf.AGGREGATE(15,6,ROW(MAESTRO!$B$3:$B$1000)/((MAESTRO!$B$3:$B$1000="PROVEEDORES")*(UPPER(MAESTRO!$L$3:$L$1000)="CONFIRMADO")),ROWS($A$3:A236))),"")</f>
        <v/>
      </c>
      <c r="L236" s="24" t="str">
        <f ca="1">IFERROR(INDEX(MAESTRO!L:L,_xludf.AGGREGATE(15,6,ROW(MAESTRO!$B$3:$B$1000)/((MAESTRO!$B$3:$B$1000="PROVEEDORES")*(UPPER(MAESTRO!$L$3:$L$1000)="CONFIRMADO")),ROWS($A$3:A236))),"")</f>
        <v/>
      </c>
      <c r="M236" s="24" t="str">
        <f ca="1">IFERROR(INDEX(MAESTRO!M:M,_xludf.AGGREGATE(15,6,ROW(MAESTRO!$B$3:$B$1000)/((MAESTRO!$B$3:$B$1000="PROVEEDORES")*(UPPER(MAESTRO!$L$3:$L$1000)="CONFIRMADO")),ROWS($A$3:A236))),"")</f>
        <v/>
      </c>
      <c r="N236" s="24" t="str">
        <f ca="1">IFERROR(INDEX(MAESTRO!N:N,_xludf.AGGREGATE(15,6,ROW(MAESTRO!$B$3:$B$1000)/((MAESTRO!$B$3:$B$1000="PROVEEDORES")*(UPPER(MAESTRO!$L$3:$L$1000)="CONFIRMADO")),ROWS($A$3:A236))),"")</f>
        <v/>
      </c>
      <c r="O236" s="24" t="str">
        <f ca="1">IFERROR(INDEX(MAESTRO!O:O,_xludf.AGGREGATE(15,6,ROW(MAESTRO!$B$3:$B$1000)/((MAESTRO!$B$3:$B$1000="PROVEEDORES")*(UPPER(MAESTRO!$L$3:$L$1000)="CONFIRMADO")),ROWS($A$3:A236))),"")</f>
        <v/>
      </c>
      <c r="P236" s="24" t="str">
        <f ca="1">IFERROR(INDEX(MAESTRO!P:P,_xludf.AGGREGATE(15,6,ROW(MAESTRO!$B$3:$B$1000)/((MAESTRO!$B$3:$B$1000="PROVEEDORES")*(UPPER(MAESTRO!$L$3:$L$1000)="CONFIRMADO")),ROWS($A$3:A236))),"")</f>
        <v/>
      </c>
      <c r="Q236" s="24" t="str">
        <f ca="1">IFERROR(INDEX(MAESTRO!Q:Q,_xludf.AGGREGATE(15,6,ROW(MAESTRO!$B$3:$B$1000)/((MAESTRO!$B$3:$B$1000="PROVEEDORES")*(UPPER(MAESTRO!$L$3:$L$1000)="CONFIRMADO")),ROWS($A$3:A236))),"")</f>
        <v/>
      </c>
      <c r="R236" s="24" t="str">
        <f ca="1">IFERROR(INDEX(MAESTRO!R:R,_xludf.AGGREGATE(15,6,ROW(MAESTRO!$B$3:$B$1000)/((MAESTRO!$B$3:$B$1000="PROVEEDORES")*(UPPER(MAESTRO!$L$3:$L$1000)="CONFIRMADO")),ROWS($A$3:A236))),"")</f>
        <v/>
      </c>
      <c r="S236" s="24" t="str">
        <f ca="1">IFERROR(INDEX(MAESTRO!S:S,_xludf.AGGREGATE(15,6,ROW(MAESTRO!$B$3:$B$1000)/((MAESTRO!$B$3:$B$1000="PROVEEDORES")*(UPPER(MAESTRO!$L$3:$L$1000)="CONFIRMADO")),ROWS($A$3:A236))),"")</f>
        <v/>
      </c>
      <c r="T236" s="24" t="str">
        <f ca="1">IFERROR(INDEX(MAESTRO!T:T,_xludf.AGGREGATE(15,6,ROW(MAESTRO!$B$3:$B$1000)/((MAESTRO!$B$3:$B$1000="PROVEEDORES")*(UPPER(MAESTRO!$L$3:$L$1000)="CONFIRMADO")),ROWS($A$3:A236))),"")</f>
        <v/>
      </c>
      <c r="U236" s="24" t="str">
        <f ca="1">IFERROR(INDEX(MAESTRO!U:U,_xludf.AGGREGATE(15,6,ROW(MAESTRO!$B$3:$B$1000)/((MAESTRO!$B$3:$B$1000="PROVEEDORES")*(UPPER(MAESTRO!$L$3:$L$1000)="CONFIRMADO")),ROWS($A$3:A236))),"")</f>
        <v/>
      </c>
      <c r="V236" s="24" t="str">
        <f ca="1">IFERROR(INDEX(MAESTRO!V:V,_xludf.AGGREGATE(15,6,ROW(MAESTRO!$B$3:$B$1000)/((MAESTRO!$B$3:$B$1000="PROVEEDORES")*(UPPER(MAESTRO!$L$3:$L$1000)="CONFIRMADO")),ROWS($A$3:A236))),"")</f>
        <v/>
      </c>
      <c r="W236" s="24" t="str">
        <f ca="1">IFERROR(INDEX(MAESTRO!W:W,_xludf.AGGREGATE(15,6,ROW(MAESTRO!$B$3:$B$1000)/((MAESTRO!$B$3:$B$1000="PROVEEDORES")*(UPPER(MAESTRO!$L$3:$L$1000)="CONFIRMADO")),ROWS($A$3:A236))),"")</f>
        <v/>
      </c>
      <c r="X236" s="24" t="str">
        <f ca="1">IFERROR(INDEX(MAESTRO!X:X,_xludf.AGGREGATE(15,6,ROW(MAESTRO!$B$3:$B$1000)/((MAESTRO!$B$3:$B$1000="PROVEEDORES")*(UPPER(MAESTRO!$L$3:$L$1000)="CONFIRMADO")),ROWS($A$3:A236))),"")</f>
        <v/>
      </c>
    </row>
    <row r="237" spans="1:24" ht="22.05" customHeight="1">
      <c r="A237" s="10" t="str">
        <f ca="1">IFERROR(INDEX(MAESTRO!A:A,_xludf.AGGREGATE(15,6,ROW(MAESTRO!$B$3:$B$1000)/((MAESTRO!$B$3:$B$1000="PROVEEDORES")*(UPPER(MAESTRO!$L$3:$L$1000)="CONFIRMADO")),ROWS($A$3:A237))),"")</f>
        <v/>
      </c>
      <c r="B237" s="10" t="str">
        <f ca="1">IFERROR(INDEX(MAESTRO!B:B,_xludf.AGGREGATE(15,6,ROW(MAESTRO!$B$3:$B$1000)/((MAESTRO!$B$3:$B$1000="PROVEEDORES")*(UPPER(MAESTRO!$L$3:$L$1000)="CONFIRMADO")),ROWS($A$3:A237))),"")</f>
        <v/>
      </c>
      <c r="C237" s="10" t="str">
        <f ca="1">IFERROR(INDEX(MAESTRO!C:C,_xludf.AGGREGATE(15,6,ROW(MAESTRO!$B$3:$B$1000)/((MAESTRO!$B$3:$B$1000="PROVEEDORES")*(UPPER(MAESTRO!$L$3:$L$1000)="CONFIRMADO")),ROWS($A$3:A237))),"")</f>
        <v/>
      </c>
      <c r="D237" s="10" t="str">
        <f ca="1">IFERROR(INDEX(MAESTRO!D:D,_xludf.AGGREGATE(15,6,ROW(MAESTRO!$B$3:$B$1000)/((MAESTRO!$B$3:$B$1000="PROVEEDORES")*(UPPER(MAESTRO!$L$3:$L$1000)="CONFIRMADO")),ROWS($A$3:A237))),"")</f>
        <v/>
      </c>
      <c r="E237" s="10" t="str">
        <f ca="1">IFERROR(INDEX(MAESTRO!E:E,_xludf.AGGREGATE(15,6,ROW(MAESTRO!$B$3:$B$1000)/((MAESTRO!$B$3:$B$1000="PROVEEDORES")*(UPPER(MAESTRO!$L$3:$L$1000)="CONFIRMADO")),ROWS($A$3:A237))),"")</f>
        <v/>
      </c>
      <c r="F237" s="10" t="str">
        <f ca="1">IFERROR(INDEX(MAESTRO!F:F,_xludf.AGGREGATE(15,6,ROW(MAESTRO!$B$3:$B$1000)/((MAESTRO!$B$3:$B$1000="PROVEEDORES")*(UPPER(MAESTRO!$L$3:$L$1000)="CONFIRMADO")),ROWS($A$3:A237))),"")</f>
        <v/>
      </c>
      <c r="G237" s="10" t="str">
        <f ca="1">IFERROR(INDEX(MAESTRO!G:G,_xludf.AGGREGATE(15,6,ROW(MAESTRO!$B$3:$B$1000)/((MAESTRO!$B$3:$B$1000="PROVEEDORES")*(UPPER(MAESTRO!$L$3:$L$1000)="CONFIRMADO")),ROWS($A$3:A237))),"")</f>
        <v/>
      </c>
      <c r="H237" s="10" t="str">
        <f ca="1">IFERROR(INDEX(MAESTRO!H:H,_xludf.AGGREGATE(15,6,ROW(MAESTRO!$B$3:$B$1000)/((MAESTRO!$B$3:$B$1000="PROVEEDORES")*(UPPER(MAESTRO!$L$3:$L$1000)="CONFIRMADO")),ROWS($A$3:A237))),"")</f>
        <v/>
      </c>
      <c r="I237" s="10" t="str">
        <f ca="1">IFERROR(INDEX(MAESTRO!I:I,_xludf.AGGREGATE(15,6,ROW(MAESTRO!$B$3:$B$1000)/((MAESTRO!$B$3:$B$1000="PROVEEDORES")*(UPPER(MAESTRO!$L$3:$L$1000)="CONFIRMADO")),ROWS($A$3:A237))),"")</f>
        <v/>
      </c>
      <c r="J237" s="10" t="str">
        <f ca="1">IFERROR(INDEX(MAESTRO!J:J,_xludf.AGGREGATE(15,6,ROW(MAESTRO!$B$3:$B$1000)/((MAESTRO!$B$3:$B$1000="PROVEEDORES")*(UPPER(MAESTRO!$L$3:$L$1000)="CONFIRMADO")),ROWS($A$3:A237))),"")</f>
        <v/>
      </c>
      <c r="K237" s="10" t="str">
        <f ca="1">IFERROR(INDEX(MAESTRO!K:K,_xludf.AGGREGATE(15,6,ROW(MAESTRO!$B$3:$B$1000)/((MAESTRO!$B$3:$B$1000="PROVEEDORES")*(UPPER(MAESTRO!$L$3:$L$1000)="CONFIRMADO")),ROWS($A$3:A237))),"")</f>
        <v/>
      </c>
      <c r="L237" s="10" t="str">
        <f ca="1">IFERROR(INDEX(MAESTRO!L:L,_xludf.AGGREGATE(15,6,ROW(MAESTRO!$B$3:$B$1000)/((MAESTRO!$B$3:$B$1000="PROVEEDORES")*(UPPER(MAESTRO!$L$3:$L$1000)="CONFIRMADO")),ROWS($A$3:A237))),"")</f>
        <v/>
      </c>
      <c r="M237" s="10" t="str">
        <f ca="1">IFERROR(INDEX(MAESTRO!M:M,_xludf.AGGREGATE(15,6,ROW(MAESTRO!$B$3:$B$1000)/((MAESTRO!$B$3:$B$1000="PROVEEDORES")*(UPPER(MAESTRO!$L$3:$L$1000)="CONFIRMADO")),ROWS($A$3:A237))),"")</f>
        <v/>
      </c>
      <c r="N237" s="10" t="str">
        <f ca="1">IFERROR(INDEX(MAESTRO!N:N,_xludf.AGGREGATE(15,6,ROW(MAESTRO!$B$3:$B$1000)/((MAESTRO!$B$3:$B$1000="PROVEEDORES")*(UPPER(MAESTRO!$L$3:$L$1000)="CONFIRMADO")),ROWS($A$3:A237))),"")</f>
        <v/>
      </c>
      <c r="O237" s="10" t="str">
        <f ca="1">IFERROR(INDEX(MAESTRO!O:O,_xludf.AGGREGATE(15,6,ROW(MAESTRO!$B$3:$B$1000)/((MAESTRO!$B$3:$B$1000="PROVEEDORES")*(UPPER(MAESTRO!$L$3:$L$1000)="CONFIRMADO")),ROWS($A$3:A237))),"")</f>
        <v/>
      </c>
      <c r="P237" s="10" t="str">
        <f ca="1">IFERROR(INDEX(MAESTRO!P:P,_xludf.AGGREGATE(15,6,ROW(MAESTRO!$B$3:$B$1000)/((MAESTRO!$B$3:$B$1000="PROVEEDORES")*(UPPER(MAESTRO!$L$3:$L$1000)="CONFIRMADO")),ROWS($A$3:A237))),"")</f>
        <v/>
      </c>
      <c r="Q237" s="10" t="str">
        <f ca="1">IFERROR(INDEX(MAESTRO!Q:Q,_xludf.AGGREGATE(15,6,ROW(MAESTRO!$B$3:$B$1000)/((MAESTRO!$B$3:$B$1000="PROVEEDORES")*(UPPER(MAESTRO!$L$3:$L$1000)="CONFIRMADO")),ROWS($A$3:A237))),"")</f>
        <v/>
      </c>
      <c r="R237" s="10" t="str">
        <f ca="1">IFERROR(INDEX(MAESTRO!R:R,_xludf.AGGREGATE(15,6,ROW(MAESTRO!$B$3:$B$1000)/((MAESTRO!$B$3:$B$1000="PROVEEDORES")*(UPPER(MAESTRO!$L$3:$L$1000)="CONFIRMADO")),ROWS($A$3:A237))),"")</f>
        <v/>
      </c>
      <c r="S237" s="10" t="str">
        <f ca="1">IFERROR(INDEX(MAESTRO!S:S,_xludf.AGGREGATE(15,6,ROW(MAESTRO!$B$3:$B$1000)/((MAESTRO!$B$3:$B$1000="PROVEEDORES")*(UPPER(MAESTRO!$L$3:$L$1000)="CONFIRMADO")),ROWS($A$3:A237))),"")</f>
        <v/>
      </c>
      <c r="T237" s="10" t="str">
        <f ca="1">IFERROR(INDEX(MAESTRO!T:T,_xludf.AGGREGATE(15,6,ROW(MAESTRO!$B$3:$B$1000)/((MAESTRO!$B$3:$B$1000="PROVEEDORES")*(UPPER(MAESTRO!$L$3:$L$1000)="CONFIRMADO")),ROWS($A$3:A237))),"")</f>
        <v/>
      </c>
      <c r="U237" s="10" t="str">
        <f ca="1">IFERROR(INDEX(MAESTRO!U:U,_xludf.AGGREGATE(15,6,ROW(MAESTRO!$B$3:$B$1000)/((MAESTRO!$B$3:$B$1000="PROVEEDORES")*(UPPER(MAESTRO!$L$3:$L$1000)="CONFIRMADO")),ROWS($A$3:A237))),"")</f>
        <v/>
      </c>
      <c r="V237" s="10" t="str">
        <f ca="1">IFERROR(INDEX(MAESTRO!V:V,_xludf.AGGREGATE(15,6,ROW(MAESTRO!$B$3:$B$1000)/((MAESTRO!$B$3:$B$1000="PROVEEDORES")*(UPPER(MAESTRO!$L$3:$L$1000)="CONFIRMADO")),ROWS($A$3:A237))),"")</f>
        <v/>
      </c>
      <c r="W237" s="10" t="str">
        <f ca="1">IFERROR(INDEX(MAESTRO!W:W,_xludf.AGGREGATE(15,6,ROW(MAESTRO!$B$3:$B$1000)/((MAESTRO!$B$3:$B$1000="PROVEEDORES")*(UPPER(MAESTRO!$L$3:$L$1000)="CONFIRMADO")),ROWS($A$3:A237))),"")</f>
        <v/>
      </c>
      <c r="X237" s="10" t="str">
        <f ca="1">IFERROR(INDEX(MAESTRO!X:X,_xludf.AGGREGATE(15,6,ROW(MAESTRO!$B$3:$B$1000)/((MAESTRO!$B$3:$B$1000="PROVEEDORES")*(UPPER(MAESTRO!$L$3:$L$1000)="CONFIRMADO")),ROWS($A$3:A237))),"")</f>
        <v/>
      </c>
    </row>
    <row r="238" spans="1:24" ht="22.05" customHeight="1">
      <c r="A238" s="24" t="str">
        <f ca="1">IFERROR(INDEX(MAESTRO!A:A,_xludf.AGGREGATE(15,6,ROW(MAESTRO!$B$3:$B$1000)/((MAESTRO!$B$3:$B$1000="PROVEEDORES")*(UPPER(MAESTRO!$L$3:$L$1000)="CONFIRMADO")),ROWS($A$3:A238))),"")</f>
        <v/>
      </c>
      <c r="B238" s="24" t="str">
        <f ca="1">IFERROR(INDEX(MAESTRO!B:B,_xludf.AGGREGATE(15,6,ROW(MAESTRO!$B$3:$B$1000)/((MAESTRO!$B$3:$B$1000="PROVEEDORES")*(UPPER(MAESTRO!$L$3:$L$1000)="CONFIRMADO")),ROWS($A$3:A238))),"")</f>
        <v/>
      </c>
      <c r="C238" s="24" t="str">
        <f ca="1">IFERROR(INDEX(MAESTRO!C:C,_xludf.AGGREGATE(15,6,ROW(MAESTRO!$B$3:$B$1000)/((MAESTRO!$B$3:$B$1000="PROVEEDORES")*(UPPER(MAESTRO!$L$3:$L$1000)="CONFIRMADO")),ROWS($A$3:A238))),"")</f>
        <v/>
      </c>
      <c r="D238" s="24" t="str">
        <f ca="1">IFERROR(INDEX(MAESTRO!D:D,_xludf.AGGREGATE(15,6,ROW(MAESTRO!$B$3:$B$1000)/((MAESTRO!$B$3:$B$1000="PROVEEDORES")*(UPPER(MAESTRO!$L$3:$L$1000)="CONFIRMADO")),ROWS($A$3:A238))),"")</f>
        <v/>
      </c>
      <c r="E238" s="24" t="str">
        <f ca="1">IFERROR(INDEX(MAESTRO!E:E,_xludf.AGGREGATE(15,6,ROW(MAESTRO!$B$3:$B$1000)/((MAESTRO!$B$3:$B$1000="PROVEEDORES")*(UPPER(MAESTRO!$L$3:$L$1000)="CONFIRMADO")),ROWS($A$3:A238))),"")</f>
        <v/>
      </c>
      <c r="F238" s="24" t="str">
        <f ca="1">IFERROR(INDEX(MAESTRO!F:F,_xludf.AGGREGATE(15,6,ROW(MAESTRO!$B$3:$B$1000)/((MAESTRO!$B$3:$B$1000="PROVEEDORES")*(UPPER(MAESTRO!$L$3:$L$1000)="CONFIRMADO")),ROWS($A$3:A238))),"")</f>
        <v/>
      </c>
      <c r="G238" s="24" t="str">
        <f ca="1">IFERROR(INDEX(MAESTRO!G:G,_xludf.AGGREGATE(15,6,ROW(MAESTRO!$B$3:$B$1000)/((MAESTRO!$B$3:$B$1000="PROVEEDORES")*(UPPER(MAESTRO!$L$3:$L$1000)="CONFIRMADO")),ROWS($A$3:A238))),"")</f>
        <v/>
      </c>
      <c r="H238" s="24" t="str">
        <f ca="1">IFERROR(INDEX(MAESTRO!H:H,_xludf.AGGREGATE(15,6,ROW(MAESTRO!$B$3:$B$1000)/((MAESTRO!$B$3:$B$1000="PROVEEDORES")*(UPPER(MAESTRO!$L$3:$L$1000)="CONFIRMADO")),ROWS($A$3:A238))),"")</f>
        <v/>
      </c>
      <c r="I238" s="24" t="str">
        <f ca="1">IFERROR(INDEX(MAESTRO!I:I,_xludf.AGGREGATE(15,6,ROW(MAESTRO!$B$3:$B$1000)/((MAESTRO!$B$3:$B$1000="PROVEEDORES")*(UPPER(MAESTRO!$L$3:$L$1000)="CONFIRMADO")),ROWS($A$3:A238))),"")</f>
        <v/>
      </c>
      <c r="J238" s="24" t="str">
        <f ca="1">IFERROR(INDEX(MAESTRO!J:J,_xludf.AGGREGATE(15,6,ROW(MAESTRO!$B$3:$B$1000)/((MAESTRO!$B$3:$B$1000="PROVEEDORES")*(UPPER(MAESTRO!$L$3:$L$1000)="CONFIRMADO")),ROWS($A$3:A238))),"")</f>
        <v/>
      </c>
      <c r="K238" s="24" t="str">
        <f ca="1">IFERROR(INDEX(MAESTRO!K:K,_xludf.AGGREGATE(15,6,ROW(MAESTRO!$B$3:$B$1000)/((MAESTRO!$B$3:$B$1000="PROVEEDORES")*(UPPER(MAESTRO!$L$3:$L$1000)="CONFIRMADO")),ROWS($A$3:A238))),"")</f>
        <v/>
      </c>
      <c r="L238" s="24" t="str">
        <f ca="1">IFERROR(INDEX(MAESTRO!L:L,_xludf.AGGREGATE(15,6,ROW(MAESTRO!$B$3:$B$1000)/((MAESTRO!$B$3:$B$1000="PROVEEDORES")*(UPPER(MAESTRO!$L$3:$L$1000)="CONFIRMADO")),ROWS($A$3:A238))),"")</f>
        <v/>
      </c>
      <c r="M238" s="24" t="str">
        <f ca="1">IFERROR(INDEX(MAESTRO!M:M,_xludf.AGGREGATE(15,6,ROW(MAESTRO!$B$3:$B$1000)/((MAESTRO!$B$3:$B$1000="PROVEEDORES")*(UPPER(MAESTRO!$L$3:$L$1000)="CONFIRMADO")),ROWS($A$3:A238))),"")</f>
        <v/>
      </c>
      <c r="N238" s="24" t="str">
        <f ca="1">IFERROR(INDEX(MAESTRO!N:N,_xludf.AGGREGATE(15,6,ROW(MAESTRO!$B$3:$B$1000)/((MAESTRO!$B$3:$B$1000="PROVEEDORES")*(UPPER(MAESTRO!$L$3:$L$1000)="CONFIRMADO")),ROWS($A$3:A238))),"")</f>
        <v/>
      </c>
      <c r="O238" s="24" t="str">
        <f ca="1">IFERROR(INDEX(MAESTRO!O:O,_xludf.AGGREGATE(15,6,ROW(MAESTRO!$B$3:$B$1000)/((MAESTRO!$B$3:$B$1000="PROVEEDORES")*(UPPER(MAESTRO!$L$3:$L$1000)="CONFIRMADO")),ROWS($A$3:A238))),"")</f>
        <v/>
      </c>
      <c r="P238" s="24" t="str">
        <f ca="1">IFERROR(INDEX(MAESTRO!P:P,_xludf.AGGREGATE(15,6,ROW(MAESTRO!$B$3:$B$1000)/((MAESTRO!$B$3:$B$1000="PROVEEDORES")*(UPPER(MAESTRO!$L$3:$L$1000)="CONFIRMADO")),ROWS($A$3:A238))),"")</f>
        <v/>
      </c>
      <c r="Q238" s="24" t="str">
        <f ca="1">IFERROR(INDEX(MAESTRO!Q:Q,_xludf.AGGREGATE(15,6,ROW(MAESTRO!$B$3:$B$1000)/((MAESTRO!$B$3:$B$1000="PROVEEDORES")*(UPPER(MAESTRO!$L$3:$L$1000)="CONFIRMADO")),ROWS($A$3:A238))),"")</f>
        <v/>
      </c>
      <c r="R238" s="24" t="str">
        <f ca="1">IFERROR(INDEX(MAESTRO!R:R,_xludf.AGGREGATE(15,6,ROW(MAESTRO!$B$3:$B$1000)/((MAESTRO!$B$3:$B$1000="PROVEEDORES")*(UPPER(MAESTRO!$L$3:$L$1000)="CONFIRMADO")),ROWS($A$3:A238))),"")</f>
        <v/>
      </c>
      <c r="S238" s="24" t="str">
        <f ca="1">IFERROR(INDEX(MAESTRO!S:S,_xludf.AGGREGATE(15,6,ROW(MAESTRO!$B$3:$B$1000)/((MAESTRO!$B$3:$B$1000="PROVEEDORES")*(UPPER(MAESTRO!$L$3:$L$1000)="CONFIRMADO")),ROWS($A$3:A238))),"")</f>
        <v/>
      </c>
      <c r="T238" s="24" t="str">
        <f ca="1">IFERROR(INDEX(MAESTRO!T:T,_xludf.AGGREGATE(15,6,ROW(MAESTRO!$B$3:$B$1000)/((MAESTRO!$B$3:$B$1000="PROVEEDORES")*(UPPER(MAESTRO!$L$3:$L$1000)="CONFIRMADO")),ROWS($A$3:A238))),"")</f>
        <v/>
      </c>
      <c r="U238" s="24" t="str">
        <f ca="1">IFERROR(INDEX(MAESTRO!U:U,_xludf.AGGREGATE(15,6,ROW(MAESTRO!$B$3:$B$1000)/((MAESTRO!$B$3:$B$1000="PROVEEDORES")*(UPPER(MAESTRO!$L$3:$L$1000)="CONFIRMADO")),ROWS($A$3:A238))),"")</f>
        <v/>
      </c>
      <c r="V238" s="24" t="str">
        <f ca="1">IFERROR(INDEX(MAESTRO!V:V,_xludf.AGGREGATE(15,6,ROW(MAESTRO!$B$3:$B$1000)/((MAESTRO!$B$3:$B$1000="PROVEEDORES")*(UPPER(MAESTRO!$L$3:$L$1000)="CONFIRMADO")),ROWS($A$3:A238))),"")</f>
        <v/>
      </c>
      <c r="W238" s="24" t="str">
        <f ca="1">IFERROR(INDEX(MAESTRO!W:W,_xludf.AGGREGATE(15,6,ROW(MAESTRO!$B$3:$B$1000)/((MAESTRO!$B$3:$B$1000="PROVEEDORES")*(UPPER(MAESTRO!$L$3:$L$1000)="CONFIRMADO")),ROWS($A$3:A238))),"")</f>
        <v/>
      </c>
      <c r="X238" s="24" t="str">
        <f ca="1">IFERROR(INDEX(MAESTRO!X:X,_xludf.AGGREGATE(15,6,ROW(MAESTRO!$B$3:$B$1000)/((MAESTRO!$B$3:$B$1000="PROVEEDORES")*(UPPER(MAESTRO!$L$3:$L$1000)="CONFIRMADO")),ROWS($A$3:A238))),"")</f>
        <v/>
      </c>
    </row>
    <row r="239" spans="1:24" ht="22.05" customHeight="1">
      <c r="A239" s="10" t="str">
        <f ca="1">IFERROR(INDEX(MAESTRO!A:A,_xludf.AGGREGATE(15,6,ROW(MAESTRO!$B$3:$B$1000)/((MAESTRO!$B$3:$B$1000="PROVEEDORES")*(UPPER(MAESTRO!$L$3:$L$1000)="CONFIRMADO")),ROWS($A$3:A239))),"")</f>
        <v/>
      </c>
      <c r="B239" s="10" t="str">
        <f ca="1">IFERROR(INDEX(MAESTRO!B:B,_xludf.AGGREGATE(15,6,ROW(MAESTRO!$B$3:$B$1000)/((MAESTRO!$B$3:$B$1000="PROVEEDORES")*(UPPER(MAESTRO!$L$3:$L$1000)="CONFIRMADO")),ROWS($A$3:A239))),"")</f>
        <v/>
      </c>
      <c r="C239" s="10" t="str">
        <f ca="1">IFERROR(INDEX(MAESTRO!C:C,_xludf.AGGREGATE(15,6,ROW(MAESTRO!$B$3:$B$1000)/((MAESTRO!$B$3:$B$1000="PROVEEDORES")*(UPPER(MAESTRO!$L$3:$L$1000)="CONFIRMADO")),ROWS($A$3:A239))),"")</f>
        <v/>
      </c>
      <c r="D239" s="10" t="str">
        <f ca="1">IFERROR(INDEX(MAESTRO!D:D,_xludf.AGGREGATE(15,6,ROW(MAESTRO!$B$3:$B$1000)/((MAESTRO!$B$3:$B$1000="PROVEEDORES")*(UPPER(MAESTRO!$L$3:$L$1000)="CONFIRMADO")),ROWS($A$3:A239))),"")</f>
        <v/>
      </c>
      <c r="E239" s="10" t="str">
        <f ca="1">IFERROR(INDEX(MAESTRO!E:E,_xludf.AGGREGATE(15,6,ROW(MAESTRO!$B$3:$B$1000)/((MAESTRO!$B$3:$B$1000="PROVEEDORES")*(UPPER(MAESTRO!$L$3:$L$1000)="CONFIRMADO")),ROWS($A$3:A239))),"")</f>
        <v/>
      </c>
      <c r="F239" s="10" t="str">
        <f ca="1">IFERROR(INDEX(MAESTRO!F:F,_xludf.AGGREGATE(15,6,ROW(MAESTRO!$B$3:$B$1000)/((MAESTRO!$B$3:$B$1000="PROVEEDORES")*(UPPER(MAESTRO!$L$3:$L$1000)="CONFIRMADO")),ROWS($A$3:A239))),"")</f>
        <v/>
      </c>
      <c r="G239" s="10" t="str">
        <f ca="1">IFERROR(INDEX(MAESTRO!G:G,_xludf.AGGREGATE(15,6,ROW(MAESTRO!$B$3:$B$1000)/((MAESTRO!$B$3:$B$1000="PROVEEDORES")*(UPPER(MAESTRO!$L$3:$L$1000)="CONFIRMADO")),ROWS($A$3:A239))),"")</f>
        <v/>
      </c>
      <c r="H239" s="10" t="str">
        <f ca="1">IFERROR(INDEX(MAESTRO!H:H,_xludf.AGGREGATE(15,6,ROW(MAESTRO!$B$3:$B$1000)/((MAESTRO!$B$3:$B$1000="PROVEEDORES")*(UPPER(MAESTRO!$L$3:$L$1000)="CONFIRMADO")),ROWS($A$3:A239))),"")</f>
        <v/>
      </c>
      <c r="I239" s="10" t="str">
        <f ca="1">IFERROR(INDEX(MAESTRO!I:I,_xludf.AGGREGATE(15,6,ROW(MAESTRO!$B$3:$B$1000)/((MAESTRO!$B$3:$B$1000="PROVEEDORES")*(UPPER(MAESTRO!$L$3:$L$1000)="CONFIRMADO")),ROWS($A$3:A239))),"")</f>
        <v/>
      </c>
      <c r="J239" s="10" t="str">
        <f ca="1">IFERROR(INDEX(MAESTRO!J:J,_xludf.AGGREGATE(15,6,ROW(MAESTRO!$B$3:$B$1000)/((MAESTRO!$B$3:$B$1000="PROVEEDORES")*(UPPER(MAESTRO!$L$3:$L$1000)="CONFIRMADO")),ROWS($A$3:A239))),"")</f>
        <v/>
      </c>
      <c r="K239" s="10" t="str">
        <f ca="1">IFERROR(INDEX(MAESTRO!K:K,_xludf.AGGREGATE(15,6,ROW(MAESTRO!$B$3:$B$1000)/((MAESTRO!$B$3:$B$1000="PROVEEDORES")*(UPPER(MAESTRO!$L$3:$L$1000)="CONFIRMADO")),ROWS($A$3:A239))),"")</f>
        <v/>
      </c>
      <c r="L239" s="10" t="str">
        <f ca="1">IFERROR(INDEX(MAESTRO!L:L,_xludf.AGGREGATE(15,6,ROW(MAESTRO!$B$3:$B$1000)/((MAESTRO!$B$3:$B$1000="PROVEEDORES")*(UPPER(MAESTRO!$L$3:$L$1000)="CONFIRMADO")),ROWS($A$3:A239))),"")</f>
        <v/>
      </c>
      <c r="M239" s="10" t="str">
        <f ca="1">IFERROR(INDEX(MAESTRO!M:M,_xludf.AGGREGATE(15,6,ROW(MAESTRO!$B$3:$B$1000)/((MAESTRO!$B$3:$B$1000="PROVEEDORES")*(UPPER(MAESTRO!$L$3:$L$1000)="CONFIRMADO")),ROWS($A$3:A239))),"")</f>
        <v/>
      </c>
      <c r="N239" s="10" t="str">
        <f ca="1">IFERROR(INDEX(MAESTRO!N:N,_xludf.AGGREGATE(15,6,ROW(MAESTRO!$B$3:$B$1000)/((MAESTRO!$B$3:$B$1000="PROVEEDORES")*(UPPER(MAESTRO!$L$3:$L$1000)="CONFIRMADO")),ROWS($A$3:A239))),"")</f>
        <v/>
      </c>
      <c r="O239" s="10" t="str">
        <f ca="1">IFERROR(INDEX(MAESTRO!O:O,_xludf.AGGREGATE(15,6,ROW(MAESTRO!$B$3:$B$1000)/((MAESTRO!$B$3:$B$1000="PROVEEDORES")*(UPPER(MAESTRO!$L$3:$L$1000)="CONFIRMADO")),ROWS($A$3:A239))),"")</f>
        <v/>
      </c>
      <c r="P239" s="10" t="str">
        <f ca="1">IFERROR(INDEX(MAESTRO!P:P,_xludf.AGGREGATE(15,6,ROW(MAESTRO!$B$3:$B$1000)/((MAESTRO!$B$3:$B$1000="PROVEEDORES")*(UPPER(MAESTRO!$L$3:$L$1000)="CONFIRMADO")),ROWS($A$3:A239))),"")</f>
        <v/>
      </c>
      <c r="Q239" s="10" t="str">
        <f ca="1">IFERROR(INDEX(MAESTRO!Q:Q,_xludf.AGGREGATE(15,6,ROW(MAESTRO!$B$3:$B$1000)/((MAESTRO!$B$3:$B$1000="PROVEEDORES")*(UPPER(MAESTRO!$L$3:$L$1000)="CONFIRMADO")),ROWS($A$3:A239))),"")</f>
        <v/>
      </c>
      <c r="R239" s="10" t="str">
        <f ca="1">IFERROR(INDEX(MAESTRO!R:R,_xludf.AGGREGATE(15,6,ROW(MAESTRO!$B$3:$B$1000)/((MAESTRO!$B$3:$B$1000="PROVEEDORES")*(UPPER(MAESTRO!$L$3:$L$1000)="CONFIRMADO")),ROWS($A$3:A239))),"")</f>
        <v/>
      </c>
      <c r="S239" s="10" t="str">
        <f ca="1">IFERROR(INDEX(MAESTRO!S:S,_xludf.AGGREGATE(15,6,ROW(MAESTRO!$B$3:$B$1000)/((MAESTRO!$B$3:$B$1000="PROVEEDORES")*(UPPER(MAESTRO!$L$3:$L$1000)="CONFIRMADO")),ROWS($A$3:A239))),"")</f>
        <v/>
      </c>
      <c r="T239" s="10" t="str">
        <f ca="1">IFERROR(INDEX(MAESTRO!T:T,_xludf.AGGREGATE(15,6,ROW(MAESTRO!$B$3:$B$1000)/((MAESTRO!$B$3:$B$1000="PROVEEDORES")*(UPPER(MAESTRO!$L$3:$L$1000)="CONFIRMADO")),ROWS($A$3:A239))),"")</f>
        <v/>
      </c>
      <c r="U239" s="10" t="str">
        <f ca="1">IFERROR(INDEX(MAESTRO!U:U,_xludf.AGGREGATE(15,6,ROW(MAESTRO!$B$3:$B$1000)/((MAESTRO!$B$3:$B$1000="PROVEEDORES")*(UPPER(MAESTRO!$L$3:$L$1000)="CONFIRMADO")),ROWS($A$3:A239))),"")</f>
        <v/>
      </c>
      <c r="V239" s="10" t="str">
        <f ca="1">IFERROR(INDEX(MAESTRO!V:V,_xludf.AGGREGATE(15,6,ROW(MAESTRO!$B$3:$B$1000)/((MAESTRO!$B$3:$B$1000="PROVEEDORES")*(UPPER(MAESTRO!$L$3:$L$1000)="CONFIRMADO")),ROWS($A$3:A239))),"")</f>
        <v/>
      </c>
      <c r="W239" s="10" t="str">
        <f ca="1">IFERROR(INDEX(MAESTRO!W:W,_xludf.AGGREGATE(15,6,ROW(MAESTRO!$B$3:$B$1000)/((MAESTRO!$B$3:$B$1000="PROVEEDORES")*(UPPER(MAESTRO!$L$3:$L$1000)="CONFIRMADO")),ROWS($A$3:A239))),"")</f>
        <v/>
      </c>
      <c r="X239" s="10" t="str">
        <f ca="1">IFERROR(INDEX(MAESTRO!X:X,_xludf.AGGREGATE(15,6,ROW(MAESTRO!$B$3:$B$1000)/((MAESTRO!$B$3:$B$1000="PROVEEDORES")*(UPPER(MAESTRO!$L$3:$L$1000)="CONFIRMADO")),ROWS($A$3:A239))),"")</f>
        <v/>
      </c>
    </row>
    <row r="240" spans="1:24" ht="22.05" customHeight="1">
      <c r="A240" s="24" t="str">
        <f ca="1">IFERROR(INDEX(MAESTRO!A:A,_xludf.AGGREGATE(15,6,ROW(MAESTRO!$B$3:$B$1000)/((MAESTRO!$B$3:$B$1000="PROVEEDORES")*(UPPER(MAESTRO!$L$3:$L$1000)="CONFIRMADO")),ROWS($A$3:A240))),"")</f>
        <v/>
      </c>
      <c r="B240" s="24" t="str">
        <f ca="1">IFERROR(INDEX(MAESTRO!B:B,_xludf.AGGREGATE(15,6,ROW(MAESTRO!$B$3:$B$1000)/((MAESTRO!$B$3:$B$1000="PROVEEDORES")*(UPPER(MAESTRO!$L$3:$L$1000)="CONFIRMADO")),ROWS($A$3:A240))),"")</f>
        <v/>
      </c>
      <c r="C240" s="24" t="str">
        <f ca="1">IFERROR(INDEX(MAESTRO!C:C,_xludf.AGGREGATE(15,6,ROW(MAESTRO!$B$3:$B$1000)/((MAESTRO!$B$3:$B$1000="PROVEEDORES")*(UPPER(MAESTRO!$L$3:$L$1000)="CONFIRMADO")),ROWS($A$3:A240))),"")</f>
        <v/>
      </c>
      <c r="D240" s="24" t="str">
        <f ca="1">IFERROR(INDEX(MAESTRO!D:D,_xludf.AGGREGATE(15,6,ROW(MAESTRO!$B$3:$B$1000)/((MAESTRO!$B$3:$B$1000="PROVEEDORES")*(UPPER(MAESTRO!$L$3:$L$1000)="CONFIRMADO")),ROWS($A$3:A240))),"")</f>
        <v/>
      </c>
      <c r="E240" s="24" t="str">
        <f ca="1">IFERROR(INDEX(MAESTRO!E:E,_xludf.AGGREGATE(15,6,ROW(MAESTRO!$B$3:$B$1000)/((MAESTRO!$B$3:$B$1000="PROVEEDORES")*(UPPER(MAESTRO!$L$3:$L$1000)="CONFIRMADO")),ROWS($A$3:A240))),"")</f>
        <v/>
      </c>
      <c r="F240" s="24" t="str">
        <f ca="1">IFERROR(INDEX(MAESTRO!F:F,_xludf.AGGREGATE(15,6,ROW(MAESTRO!$B$3:$B$1000)/((MAESTRO!$B$3:$B$1000="PROVEEDORES")*(UPPER(MAESTRO!$L$3:$L$1000)="CONFIRMADO")),ROWS($A$3:A240))),"")</f>
        <v/>
      </c>
      <c r="G240" s="24" t="str">
        <f ca="1">IFERROR(INDEX(MAESTRO!G:G,_xludf.AGGREGATE(15,6,ROW(MAESTRO!$B$3:$B$1000)/((MAESTRO!$B$3:$B$1000="PROVEEDORES")*(UPPER(MAESTRO!$L$3:$L$1000)="CONFIRMADO")),ROWS($A$3:A240))),"")</f>
        <v/>
      </c>
      <c r="H240" s="24" t="str">
        <f ca="1">IFERROR(INDEX(MAESTRO!H:H,_xludf.AGGREGATE(15,6,ROW(MAESTRO!$B$3:$B$1000)/((MAESTRO!$B$3:$B$1000="PROVEEDORES")*(UPPER(MAESTRO!$L$3:$L$1000)="CONFIRMADO")),ROWS($A$3:A240))),"")</f>
        <v/>
      </c>
      <c r="I240" s="24" t="str">
        <f ca="1">IFERROR(INDEX(MAESTRO!I:I,_xludf.AGGREGATE(15,6,ROW(MAESTRO!$B$3:$B$1000)/((MAESTRO!$B$3:$B$1000="PROVEEDORES")*(UPPER(MAESTRO!$L$3:$L$1000)="CONFIRMADO")),ROWS($A$3:A240))),"")</f>
        <v/>
      </c>
      <c r="J240" s="24" t="str">
        <f ca="1">IFERROR(INDEX(MAESTRO!J:J,_xludf.AGGREGATE(15,6,ROW(MAESTRO!$B$3:$B$1000)/((MAESTRO!$B$3:$B$1000="PROVEEDORES")*(UPPER(MAESTRO!$L$3:$L$1000)="CONFIRMADO")),ROWS($A$3:A240))),"")</f>
        <v/>
      </c>
      <c r="K240" s="24" t="str">
        <f ca="1">IFERROR(INDEX(MAESTRO!K:K,_xludf.AGGREGATE(15,6,ROW(MAESTRO!$B$3:$B$1000)/((MAESTRO!$B$3:$B$1000="PROVEEDORES")*(UPPER(MAESTRO!$L$3:$L$1000)="CONFIRMADO")),ROWS($A$3:A240))),"")</f>
        <v/>
      </c>
      <c r="L240" s="24" t="str">
        <f ca="1">IFERROR(INDEX(MAESTRO!L:L,_xludf.AGGREGATE(15,6,ROW(MAESTRO!$B$3:$B$1000)/((MAESTRO!$B$3:$B$1000="PROVEEDORES")*(UPPER(MAESTRO!$L$3:$L$1000)="CONFIRMADO")),ROWS($A$3:A240))),"")</f>
        <v/>
      </c>
      <c r="M240" s="24" t="str">
        <f ca="1">IFERROR(INDEX(MAESTRO!M:M,_xludf.AGGREGATE(15,6,ROW(MAESTRO!$B$3:$B$1000)/((MAESTRO!$B$3:$B$1000="PROVEEDORES")*(UPPER(MAESTRO!$L$3:$L$1000)="CONFIRMADO")),ROWS($A$3:A240))),"")</f>
        <v/>
      </c>
      <c r="N240" s="24" t="str">
        <f ca="1">IFERROR(INDEX(MAESTRO!N:N,_xludf.AGGREGATE(15,6,ROW(MAESTRO!$B$3:$B$1000)/((MAESTRO!$B$3:$B$1000="PROVEEDORES")*(UPPER(MAESTRO!$L$3:$L$1000)="CONFIRMADO")),ROWS($A$3:A240))),"")</f>
        <v/>
      </c>
      <c r="O240" s="24" t="str">
        <f ca="1">IFERROR(INDEX(MAESTRO!O:O,_xludf.AGGREGATE(15,6,ROW(MAESTRO!$B$3:$B$1000)/((MAESTRO!$B$3:$B$1000="PROVEEDORES")*(UPPER(MAESTRO!$L$3:$L$1000)="CONFIRMADO")),ROWS($A$3:A240))),"")</f>
        <v/>
      </c>
      <c r="P240" s="24" t="str">
        <f ca="1">IFERROR(INDEX(MAESTRO!P:P,_xludf.AGGREGATE(15,6,ROW(MAESTRO!$B$3:$B$1000)/((MAESTRO!$B$3:$B$1000="PROVEEDORES")*(UPPER(MAESTRO!$L$3:$L$1000)="CONFIRMADO")),ROWS($A$3:A240))),"")</f>
        <v/>
      </c>
      <c r="Q240" s="24" t="str">
        <f ca="1">IFERROR(INDEX(MAESTRO!Q:Q,_xludf.AGGREGATE(15,6,ROW(MAESTRO!$B$3:$B$1000)/((MAESTRO!$B$3:$B$1000="PROVEEDORES")*(UPPER(MAESTRO!$L$3:$L$1000)="CONFIRMADO")),ROWS($A$3:A240))),"")</f>
        <v/>
      </c>
      <c r="R240" s="24" t="str">
        <f ca="1">IFERROR(INDEX(MAESTRO!R:R,_xludf.AGGREGATE(15,6,ROW(MAESTRO!$B$3:$B$1000)/((MAESTRO!$B$3:$B$1000="PROVEEDORES")*(UPPER(MAESTRO!$L$3:$L$1000)="CONFIRMADO")),ROWS($A$3:A240))),"")</f>
        <v/>
      </c>
      <c r="S240" s="24" t="str">
        <f ca="1">IFERROR(INDEX(MAESTRO!S:S,_xludf.AGGREGATE(15,6,ROW(MAESTRO!$B$3:$B$1000)/((MAESTRO!$B$3:$B$1000="PROVEEDORES")*(UPPER(MAESTRO!$L$3:$L$1000)="CONFIRMADO")),ROWS($A$3:A240))),"")</f>
        <v/>
      </c>
      <c r="T240" s="24" t="str">
        <f ca="1">IFERROR(INDEX(MAESTRO!T:T,_xludf.AGGREGATE(15,6,ROW(MAESTRO!$B$3:$B$1000)/((MAESTRO!$B$3:$B$1000="PROVEEDORES")*(UPPER(MAESTRO!$L$3:$L$1000)="CONFIRMADO")),ROWS($A$3:A240))),"")</f>
        <v/>
      </c>
      <c r="U240" s="24" t="str">
        <f ca="1">IFERROR(INDEX(MAESTRO!U:U,_xludf.AGGREGATE(15,6,ROW(MAESTRO!$B$3:$B$1000)/((MAESTRO!$B$3:$B$1000="PROVEEDORES")*(UPPER(MAESTRO!$L$3:$L$1000)="CONFIRMADO")),ROWS($A$3:A240))),"")</f>
        <v/>
      </c>
      <c r="V240" s="24" t="str">
        <f ca="1">IFERROR(INDEX(MAESTRO!V:V,_xludf.AGGREGATE(15,6,ROW(MAESTRO!$B$3:$B$1000)/((MAESTRO!$B$3:$B$1000="PROVEEDORES")*(UPPER(MAESTRO!$L$3:$L$1000)="CONFIRMADO")),ROWS($A$3:A240))),"")</f>
        <v/>
      </c>
      <c r="W240" s="24" t="str">
        <f ca="1">IFERROR(INDEX(MAESTRO!W:W,_xludf.AGGREGATE(15,6,ROW(MAESTRO!$B$3:$B$1000)/((MAESTRO!$B$3:$B$1000="PROVEEDORES")*(UPPER(MAESTRO!$L$3:$L$1000)="CONFIRMADO")),ROWS($A$3:A240))),"")</f>
        <v/>
      </c>
      <c r="X240" s="24" t="str">
        <f ca="1">IFERROR(INDEX(MAESTRO!X:X,_xludf.AGGREGATE(15,6,ROW(MAESTRO!$B$3:$B$1000)/((MAESTRO!$B$3:$B$1000="PROVEEDORES")*(UPPER(MAESTRO!$L$3:$L$1000)="CONFIRMADO")),ROWS($A$3:A240))),"")</f>
        <v/>
      </c>
    </row>
    <row r="241" spans="1:24" ht="22.05" customHeight="1">
      <c r="A241" s="10" t="str">
        <f ca="1">IFERROR(INDEX(MAESTRO!A:A,_xludf.AGGREGATE(15,6,ROW(MAESTRO!$B$3:$B$1000)/((MAESTRO!$B$3:$B$1000="PROVEEDORES")*(UPPER(MAESTRO!$L$3:$L$1000)="CONFIRMADO")),ROWS($A$3:A241))),"")</f>
        <v/>
      </c>
      <c r="B241" s="10" t="str">
        <f ca="1">IFERROR(INDEX(MAESTRO!B:B,_xludf.AGGREGATE(15,6,ROW(MAESTRO!$B$3:$B$1000)/((MAESTRO!$B$3:$B$1000="PROVEEDORES")*(UPPER(MAESTRO!$L$3:$L$1000)="CONFIRMADO")),ROWS($A$3:A241))),"")</f>
        <v/>
      </c>
      <c r="C241" s="10" t="str">
        <f ca="1">IFERROR(INDEX(MAESTRO!C:C,_xludf.AGGREGATE(15,6,ROW(MAESTRO!$B$3:$B$1000)/((MAESTRO!$B$3:$B$1000="PROVEEDORES")*(UPPER(MAESTRO!$L$3:$L$1000)="CONFIRMADO")),ROWS($A$3:A241))),"")</f>
        <v/>
      </c>
      <c r="D241" s="10" t="str">
        <f ca="1">IFERROR(INDEX(MAESTRO!D:D,_xludf.AGGREGATE(15,6,ROW(MAESTRO!$B$3:$B$1000)/((MAESTRO!$B$3:$B$1000="PROVEEDORES")*(UPPER(MAESTRO!$L$3:$L$1000)="CONFIRMADO")),ROWS($A$3:A241))),"")</f>
        <v/>
      </c>
      <c r="E241" s="10" t="str">
        <f ca="1">IFERROR(INDEX(MAESTRO!E:E,_xludf.AGGREGATE(15,6,ROW(MAESTRO!$B$3:$B$1000)/((MAESTRO!$B$3:$B$1000="PROVEEDORES")*(UPPER(MAESTRO!$L$3:$L$1000)="CONFIRMADO")),ROWS($A$3:A241))),"")</f>
        <v/>
      </c>
      <c r="F241" s="10" t="str">
        <f ca="1">IFERROR(INDEX(MAESTRO!F:F,_xludf.AGGREGATE(15,6,ROW(MAESTRO!$B$3:$B$1000)/((MAESTRO!$B$3:$B$1000="PROVEEDORES")*(UPPER(MAESTRO!$L$3:$L$1000)="CONFIRMADO")),ROWS($A$3:A241))),"")</f>
        <v/>
      </c>
      <c r="G241" s="10" t="str">
        <f ca="1">IFERROR(INDEX(MAESTRO!G:G,_xludf.AGGREGATE(15,6,ROW(MAESTRO!$B$3:$B$1000)/((MAESTRO!$B$3:$B$1000="PROVEEDORES")*(UPPER(MAESTRO!$L$3:$L$1000)="CONFIRMADO")),ROWS($A$3:A241))),"")</f>
        <v/>
      </c>
      <c r="H241" s="10" t="str">
        <f ca="1">IFERROR(INDEX(MAESTRO!H:H,_xludf.AGGREGATE(15,6,ROW(MAESTRO!$B$3:$B$1000)/((MAESTRO!$B$3:$B$1000="PROVEEDORES")*(UPPER(MAESTRO!$L$3:$L$1000)="CONFIRMADO")),ROWS($A$3:A241))),"")</f>
        <v/>
      </c>
      <c r="I241" s="10" t="str">
        <f ca="1">IFERROR(INDEX(MAESTRO!I:I,_xludf.AGGREGATE(15,6,ROW(MAESTRO!$B$3:$B$1000)/((MAESTRO!$B$3:$B$1000="PROVEEDORES")*(UPPER(MAESTRO!$L$3:$L$1000)="CONFIRMADO")),ROWS($A$3:A241))),"")</f>
        <v/>
      </c>
      <c r="J241" s="10" t="str">
        <f ca="1">IFERROR(INDEX(MAESTRO!J:J,_xludf.AGGREGATE(15,6,ROW(MAESTRO!$B$3:$B$1000)/((MAESTRO!$B$3:$B$1000="PROVEEDORES")*(UPPER(MAESTRO!$L$3:$L$1000)="CONFIRMADO")),ROWS($A$3:A241))),"")</f>
        <v/>
      </c>
      <c r="K241" s="10" t="str">
        <f ca="1">IFERROR(INDEX(MAESTRO!K:K,_xludf.AGGREGATE(15,6,ROW(MAESTRO!$B$3:$B$1000)/((MAESTRO!$B$3:$B$1000="PROVEEDORES")*(UPPER(MAESTRO!$L$3:$L$1000)="CONFIRMADO")),ROWS($A$3:A241))),"")</f>
        <v/>
      </c>
      <c r="L241" s="10" t="str">
        <f ca="1">IFERROR(INDEX(MAESTRO!L:L,_xludf.AGGREGATE(15,6,ROW(MAESTRO!$B$3:$B$1000)/((MAESTRO!$B$3:$B$1000="PROVEEDORES")*(UPPER(MAESTRO!$L$3:$L$1000)="CONFIRMADO")),ROWS($A$3:A241))),"")</f>
        <v/>
      </c>
      <c r="M241" s="10" t="str">
        <f ca="1">IFERROR(INDEX(MAESTRO!M:M,_xludf.AGGREGATE(15,6,ROW(MAESTRO!$B$3:$B$1000)/((MAESTRO!$B$3:$B$1000="PROVEEDORES")*(UPPER(MAESTRO!$L$3:$L$1000)="CONFIRMADO")),ROWS($A$3:A241))),"")</f>
        <v/>
      </c>
      <c r="N241" s="10" t="str">
        <f ca="1">IFERROR(INDEX(MAESTRO!N:N,_xludf.AGGREGATE(15,6,ROW(MAESTRO!$B$3:$B$1000)/((MAESTRO!$B$3:$B$1000="PROVEEDORES")*(UPPER(MAESTRO!$L$3:$L$1000)="CONFIRMADO")),ROWS($A$3:A241))),"")</f>
        <v/>
      </c>
      <c r="O241" s="10" t="str">
        <f ca="1">IFERROR(INDEX(MAESTRO!O:O,_xludf.AGGREGATE(15,6,ROW(MAESTRO!$B$3:$B$1000)/((MAESTRO!$B$3:$B$1000="PROVEEDORES")*(UPPER(MAESTRO!$L$3:$L$1000)="CONFIRMADO")),ROWS($A$3:A241))),"")</f>
        <v/>
      </c>
      <c r="P241" s="10" t="str">
        <f ca="1">IFERROR(INDEX(MAESTRO!P:P,_xludf.AGGREGATE(15,6,ROW(MAESTRO!$B$3:$B$1000)/((MAESTRO!$B$3:$B$1000="PROVEEDORES")*(UPPER(MAESTRO!$L$3:$L$1000)="CONFIRMADO")),ROWS($A$3:A241))),"")</f>
        <v/>
      </c>
      <c r="Q241" s="10" t="str">
        <f ca="1">IFERROR(INDEX(MAESTRO!Q:Q,_xludf.AGGREGATE(15,6,ROW(MAESTRO!$B$3:$B$1000)/((MAESTRO!$B$3:$B$1000="PROVEEDORES")*(UPPER(MAESTRO!$L$3:$L$1000)="CONFIRMADO")),ROWS($A$3:A241))),"")</f>
        <v/>
      </c>
      <c r="R241" s="10" t="str">
        <f ca="1">IFERROR(INDEX(MAESTRO!R:R,_xludf.AGGREGATE(15,6,ROW(MAESTRO!$B$3:$B$1000)/((MAESTRO!$B$3:$B$1000="PROVEEDORES")*(UPPER(MAESTRO!$L$3:$L$1000)="CONFIRMADO")),ROWS($A$3:A241))),"")</f>
        <v/>
      </c>
      <c r="S241" s="10" t="str">
        <f ca="1">IFERROR(INDEX(MAESTRO!S:S,_xludf.AGGREGATE(15,6,ROW(MAESTRO!$B$3:$B$1000)/((MAESTRO!$B$3:$B$1000="PROVEEDORES")*(UPPER(MAESTRO!$L$3:$L$1000)="CONFIRMADO")),ROWS($A$3:A241))),"")</f>
        <v/>
      </c>
      <c r="T241" s="10" t="str">
        <f ca="1">IFERROR(INDEX(MAESTRO!T:T,_xludf.AGGREGATE(15,6,ROW(MAESTRO!$B$3:$B$1000)/((MAESTRO!$B$3:$B$1000="PROVEEDORES")*(UPPER(MAESTRO!$L$3:$L$1000)="CONFIRMADO")),ROWS($A$3:A241))),"")</f>
        <v/>
      </c>
      <c r="U241" s="10" t="str">
        <f ca="1">IFERROR(INDEX(MAESTRO!U:U,_xludf.AGGREGATE(15,6,ROW(MAESTRO!$B$3:$B$1000)/((MAESTRO!$B$3:$B$1000="PROVEEDORES")*(UPPER(MAESTRO!$L$3:$L$1000)="CONFIRMADO")),ROWS($A$3:A241))),"")</f>
        <v/>
      </c>
      <c r="V241" s="10" t="str">
        <f ca="1">IFERROR(INDEX(MAESTRO!V:V,_xludf.AGGREGATE(15,6,ROW(MAESTRO!$B$3:$B$1000)/((MAESTRO!$B$3:$B$1000="PROVEEDORES")*(UPPER(MAESTRO!$L$3:$L$1000)="CONFIRMADO")),ROWS($A$3:A241))),"")</f>
        <v/>
      </c>
      <c r="W241" s="10" t="str">
        <f ca="1">IFERROR(INDEX(MAESTRO!W:W,_xludf.AGGREGATE(15,6,ROW(MAESTRO!$B$3:$B$1000)/((MAESTRO!$B$3:$B$1000="PROVEEDORES")*(UPPER(MAESTRO!$L$3:$L$1000)="CONFIRMADO")),ROWS($A$3:A241))),"")</f>
        <v/>
      </c>
      <c r="X241" s="10" t="str">
        <f ca="1">IFERROR(INDEX(MAESTRO!X:X,_xludf.AGGREGATE(15,6,ROW(MAESTRO!$B$3:$B$1000)/((MAESTRO!$B$3:$B$1000="PROVEEDORES")*(UPPER(MAESTRO!$L$3:$L$1000)="CONFIRMADO")),ROWS($A$3:A241))),"")</f>
        <v/>
      </c>
    </row>
    <row r="242" spans="1:24" ht="22.05" customHeight="1">
      <c r="A242" s="24" t="str">
        <f ca="1">IFERROR(INDEX(MAESTRO!A:A,_xludf.AGGREGATE(15,6,ROW(MAESTRO!$B$3:$B$1000)/((MAESTRO!$B$3:$B$1000="PROVEEDORES")*(UPPER(MAESTRO!$L$3:$L$1000)="CONFIRMADO")),ROWS($A$3:A242))),"")</f>
        <v/>
      </c>
      <c r="B242" s="24" t="str">
        <f ca="1">IFERROR(INDEX(MAESTRO!B:B,_xludf.AGGREGATE(15,6,ROW(MAESTRO!$B$3:$B$1000)/((MAESTRO!$B$3:$B$1000="PROVEEDORES")*(UPPER(MAESTRO!$L$3:$L$1000)="CONFIRMADO")),ROWS($A$3:A242))),"")</f>
        <v/>
      </c>
      <c r="C242" s="24" t="str">
        <f ca="1">IFERROR(INDEX(MAESTRO!C:C,_xludf.AGGREGATE(15,6,ROW(MAESTRO!$B$3:$B$1000)/((MAESTRO!$B$3:$B$1000="PROVEEDORES")*(UPPER(MAESTRO!$L$3:$L$1000)="CONFIRMADO")),ROWS($A$3:A242))),"")</f>
        <v/>
      </c>
      <c r="D242" s="24" t="str">
        <f ca="1">IFERROR(INDEX(MAESTRO!D:D,_xludf.AGGREGATE(15,6,ROW(MAESTRO!$B$3:$B$1000)/((MAESTRO!$B$3:$B$1000="PROVEEDORES")*(UPPER(MAESTRO!$L$3:$L$1000)="CONFIRMADO")),ROWS($A$3:A242))),"")</f>
        <v/>
      </c>
      <c r="E242" s="24" t="str">
        <f ca="1">IFERROR(INDEX(MAESTRO!E:E,_xludf.AGGREGATE(15,6,ROW(MAESTRO!$B$3:$B$1000)/((MAESTRO!$B$3:$B$1000="PROVEEDORES")*(UPPER(MAESTRO!$L$3:$L$1000)="CONFIRMADO")),ROWS($A$3:A242))),"")</f>
        <v/>
      </c>
      <c r="F242" s="24" t="str">
        <f ca="1">IFERROR(INDEX(MAESTRO!F:F,_xludf.AGGREGATE(15,6,ROW(MAESTRO!$B$3:$B$1000)/((MAESTRO!$B$3:$B$1000="PROVEEDORES")*(UPPER(MAESTRO!$L$3:$L$1000)="CONFIRMADO")),ROWS($A$3:A242))),"")</f>
        <v/>
      </c>
      <c r="G242" s="24" t="str">
        <f ca="1">IFERROR(INDEX(MAESTRO!G:G,_xludf.AGGREGATE(15,6,ROW(MAESTRO!$B$3:$B$1000)/((MAESTRO!$B$3:$B$1000="PROVEEDORES")*(UPPER(MAESTRO!$L$3:$L$1000)="CONFIRMADO")),ROWS($A$3:A242))),"")</f>
        <v/>
      </c>
      <c r="H242" s="24" t="str">
        <f ca="1">IFERROR(INDEX(MAESTRO!H:H,_xludf.AGGREGATE(15,6,ROW(MAESTRO!$B$3:$B$1000)/((MAESTRO!$B$3:$B$1000="PROVEEDORES")*(UPPER(MAESTRO!$L$3:$L$1000)="CONFIRMADO")),ROWS($A$3:A242))),"")</f>
        <v/>
      </c>
      <c r="I242" s="24" t="str">
        <f ca="1">IFERROR(INDEX(MAESTRO!I:I,_xludf.AGGREGATE(15,6,ROW(MAESTRO!$B$3:$B$1000)/((MAESTRO!$B$3:$B$1000="PROVEEDORES")*(UPPER(MAESTRO!$L$3:$L$1000)="CONFIRMADO")),ROWS($A$3:A242))),"")</f>
        <v/>
      </c>
      <c r="J242" s="24" t="str">
        <f ca="1">IFERROR(INDEX(MAESTRO!J:J,_xludf.AGGREGATE(15,6,ROW(MAESTRO!$B$3:$B$1000)/((MAESTRO!$B$3:$B$1000="PROVEEDORES")*(UPPER(MAESTRO!$L$3:$L$1000)="CONFIRMADO")),ROWS($A$3:A242))),"")</f>
        <v/>
      </c>
      <c r="K242" s="24" t="str">
        <f ca="1">IFERROR(INDEX(MAESTRO!K:K,_xludf.AGGREGATE(15,6,ROW(MAESTRO!$B$3:$B$1000)/((MAESTRO!$B$3:$B$1000="PROVEEDORES")*(UPPER(MAESTRO!$L$3:$L$1000)="CONFIRMADO")),ROWS($A$3:A242))),"")</f>
        <v/>
      </c>
      <c r="L242" s="24" t="str">
        <f ca="1">IFERROR(INDEX(MAESTRO!L:L,_xludf.AGGREGATE(15,6,ROW(MAESTRO!$B$3:$B$1000)/((MAESTRO!$B$3:$B$1000="PROVEEDORES")*(UPPER(MAESTRO!$L$3:$L$1000)="CONFIRMADO")),ROWS($A$3:A242))),"")</f>
        <v/>
      </c>
      <c r="M242" s="24" t="str">
        <f ca="1">IFERROR(INDEX(MAESTRO!M:M,_xludf.AGGREGATE(15,6,ROW(MAESTRO!$B$3:$B$1000)/((MAESTRO!$B$3:$B$1000="PROVEEDORES")*(UPPER(MAESTRO!$L$3:$L$1000)="CONFIRMADO")),ROWS($A$3:A242))),"")</f>
        <v/>
      </c>
      <c r="N242" s="24" t="str">
        <f ca="1">IFERROR(INDEX(MAESTRO!N:N,_xludf.AGGREGATE(15,6,ROW(MAESTRO!$B$3:$B$1000)/((MAESTRO!$B$3:$B$1000="PROVEEDORES")*(UPPER(MAESTRO!$L$3:$L$1000)="CONFIRMADO")),ROWS($A$3:A242))),"")</f>
        <v/>
      </c>
      <c r="O242" s="24" t="str">
        <f ca="1">IFERROR(INDEX(MAESTRO!O:O,_xludf.AGGREGATE(15,6,ROW(MAESTRO!$B$3:$B$1000)/((MAESTRO!$B$3:$B$1000="PROVEEDORES")*(UPPER(MAESTRO!$L$3:$L$1000)="CONFIRMADO")),ROWS($A$3:A242))),"")</f>
        <v/>
      </c>
      <c r="P242" s="24" t="str">
        <f ca="1">IFERROR(INDEX(MAESTRO!P:P,_xludf.AGGREGATE(15,6,ROW(MAESTRO!$B$3:$B$1000)/((MAESTRO!$B$3:$B$1000="PROVEEDORES")*(UPPER(MAESTRO!$L$3:$L$1000)="CONFIRMADO")),ROWS($A$3:A242))),"")</f>
        <v/>
      </c>
      <c r="Q242" s="24" t="str">
        <f ca="1">IFERROR(INDEX(MAESTRO!Q:Q,_xludf.AGGREGATE(15,6,ROW(MAESTRO!$B$3:$B$1000)/((MAESTRO!$B$3:$B$1000="PROVEEDORES")*(UPPER(MAESTRO!$L$3:$L$1000)="CONFIRMADO")),ROWS($A$3:A242))),"")</f>
        <v/>
      </c>
      <c r="R242" s="24" t="str">
        <f ca="1">IFERROR(INDEX(MAESTRO!R:R,_xludf.AGGREGATE(15,6,ROW(MAESTRO!$B$3:$B$1000)/((MAESTRO!$B$3:$B$1000="PROVEEDORES")*(UPPER(MAESTRO!$L$3:$L$1000)="CONFIRMADO")),ROWS($A$3:A242))),"")</f>
        <v/>
      </c>
      <c r="S242" s="24" t="str">
        <f ca="1">IFERROR(INDEX(MAESTRO!S:S,_xludf.AGGREGATE(15,6,ROW(MAESTRO!$B$3:$B$1000)/((MAESTRO!$B$3:$B$1000="PROVEEDORES")*(UPPER(MAESTRO!$L$3:$L$1000)="CONFIRMADO")),ROWS($A$3:A242))),"")</f>
        <v/>
      </c>
      <c r="T242" s="24" t="str">
        <f ca="1">IFERROR(INDEX(MAESTRO!T:T,_xludf.AGGREGATE(15,6,ROW(MAESTRO!$B$3:$B$1000)/((MAESTRO!$B$3:$B$1000="PROVEEDORES")*(UPPER(MAESTRO!$L$3:$L$1000)="CONFIRMADO")),ROWS($A$3:A242))),"")</f>
        <v/>
      </c>
      <c r="U242" s="24" t="str">
        <f ca="1">IFERROR(INDEX(MAESTRO!U:U,_xludf.AGGREGATE(15,6,ROW(MAESTRO!$B$3:$B$1000)/((MAESTRO!$B$3:$B$1000="PROVEEDORES")*(UPPER(MAESTRO!$L$3:$L$1000)="CONFIRMADO")),ROWS($A$3:A242))),"")</f>
        <v/>
      </c>
      <c r="V242" s="24" t="str">
        <f ca="1">IFERROR(INDEX(MAESTRO!V:V,_xludf.AGGREGATE(15,6,ROW(MAESTRO!$B$3:$B$1000)/((MAESTRO!$B$3:$B$1000="PROVEEDORES")*(UPPER(MAESTRO!$L$3:$L$1000)="CONFIRMADO")),ROWS($A$3:A242))),"")</f>
        <v/>
      </c>
      <c r="W242" s="24" t="str">
        <f ca="1">IFERROR(INDEX(MAESTRO!W:W,_xludf.AGGREGATE(15,6,ROW(MAESTRO!$B$3:$B$1000)/((MAESTRO!$B$3:$B$1000="PROVEEDORES")*(UPPER(MAESTRO!$L$3:$L$1000)="CONFIRMADO")),ROWS($A$3:A242))),"")</f>
        <v/>
      </c>
      <c r="X242" s="24" t="str">
        <f ca="1">IFERROR(INDEX(MAESTRO!X:X,_xludf.AGGREGATE(15,6,ROW(MAESTRO!$B$3:$B$1000)/((MAESTRO!$B$3:$B$1000="PROVEEDORES")*(UPPER(MAESTRO!$L$3:$L$1000)="CONFIRMADO")),ROWS($A$3:A242))),"")</f>
        <v/>
      </c>
    </row>
    <row r="243" spans="1:24" ht="22.05" customHeight="1">
      <c r="A243" s="10" t="str">
        <f ca="1">IFERROR(INDEX(MAESTRO!A:A,_xludf.AGGREGATE(15,6,ROW(MAESTRO!$B$3:$B$1000)/((MAESTRO!$B$3:$B$1000="PROVEEDORES")*(UPPER(MAESTRO!$L$3:$L$1000)="CONFIRMADO")),ROWS($A$3:A243))),"")</f>
        <v/>
      </c>
      <c r="B243" s="10" t="str">
        <f ca="1">IFERROR(INDEX(MAESTRO!B:B,_xludf.AGGREGATE(15,6,ROW(MAESTRO!$B$3:$B$1000)/((MAESTRO!$B$3:$B$1000="PROVEEDORES")*(UPPER(MAESTRO!$L$3:$L$1000)="CONFIRMADO")),ROWS($A$3:A243))),"")</f>
        <v/>
      </c>
      <c r="C243" s="10" t="str">
        <f ca="1">IFERROR(INDEX(MAESTRO!C:C,_xludf.AGGREGATE(15,6,ROW(MAESTRO!$B$3:$B$1000)/((MAESTRO!$B$3:$B$1000="PROVEEDORES")*(UPPER(MAESTRO!$L$3:$L$1000)="CONFIRMADO")),ROWS($A$3:A243))),"")</f>
        <v/>
      </c>
      <c r="D243" s="10" t="str">
        <f ca="1">IFERROR(INDEX(MAESTRO!D:D,_xludf.AGGREGATE(15,6,ROW(MAESTRO!$B$3:$B$1000)/((MAESTRO!$B$3:$B$1000="PROVEEDORES")*(UPPER(MAESTRO!$L$3:$L$1000)="CONFIRMADO")),ROWS($A$3:A243))),"")</f>
        <v/>
      </c>
      <c r="E243" s="10" t="str">
        <f ca="1">IFERROR(INDEX(MAESTRO!E:E,_xludf.AGGREGATE(15,6,ROW(MAESTRO!$B$3:$B$1000)/((MAESTRO!$B$3:$B$1000="PROVEEDORES")*(UPPER(MAESTRO!$L$3:$L$1000)="CONFIRMADO")),ROWS($A$3:A243))),"")</f>
        <v/>
      </c>
      <c r="F243" s="10" t="str">
        <f ca="1">IFERROR(INDEX(MAESTRO!F:F,_xludf.AGGREGATE(15,6,ROW(MAESTRO!$B$3:$B$1000)/((MAESTRO!$B$3:$B$1000="PROVEEDORES")*(UPPER(MAESTRO!$L$3:$L$1000)="CONFIRMADO")),ROWS($A$3:A243))),"")</f>
        <v/>
      </c>
      <c r="G243" s="10" t="str">
        <f ca="1">IFERROR(INDEX(MAESTRO!G:G,_xludf.AGGREGATE(15,6,ROW(MAESTRO!$B$3:$B$1000)/((MAESTRO!$B$3:$B$1000="PROVEEDORES")*(UPPER(MAESTRO!$L$3:$L$1000)="CONFIRMADO")),ROWS($A$3:A243))),"")</f>
        <v/>
      </c>
      <c r="H243" s="10" t="str">
        <f ca="1">IFERROR(INDEX(MAESTRO!H:H,_xludf.AGGREGATE(15,6,ROW(MAESTRO!$B$3:$B$1000)/((MAESTRO!$B$3:$B$1000="PROVEEDORES")*(UPPER(MAESTRO!$L$3:$L$1000)="CONFIRMADO")),ROWS($A$3:A243))),"")</f>
        <v/>
      </c>
      <c r="I243" s="10" t="str">
        <f ca="1">IFERROR(INDEX(MAESTRO!I:I,_xludf.AGGREGATE(15,6,ROW(MAESTRO!$B$3:$B$1000)/((MAESTRO!$B$3:$B$1000="PROVEEDORES")*(UPPER(MAESTRO!$L$3:$L$1000)="CONFIRMADO")),ROWS($A$3:A243))),"")</f>
        <v/>
      </c>
      <c r="J243" s="10" t="str">
        <f ca="1">IFERROR(INDEX(MAESTRO!J:J,_xludf.AGGREGATE(15,6,ROW(MAESTRO!$B$3:$B$1000)/((MAESTRO!$B$3:$B$1000="PROVEEDORES")*(UPPER(MAESTRO!$L$3:$L$1000)="CONFIRMADO")),ROWS($A$3:A243))),"")</f>
        <v/>
      </c>
      <c r="K243" s="10" t="str">
        <f ca="1">IFERROR(INDEX(MAESTRO!K:K,_xludf.AGGREGATE(15,6,ROW(MAESTRO!$B$3:$B$1000)/((MAESTRO!$B$3:$B$1000="PROVEEDORES")*(UPPER(MAESTRO!$L$3:$L$1000)="CONFIRMADO")),ROWS($A$3:A243))),"")</f>
        <v/>
      </c>
      <c r="L243" s="10" t="str">
        <f ca="1">IFERROR(INDEX(MAESTRO!L:L,_xludf.AGGREGATE(15,6,ROW(MAESTRO!$B$3:$B$1000)/((MAESTRO!$B$3:$B$1000="PROVEEDORES")*(UPPER(MAESTRO!$L$3:$L$1000)="CONFIRMADO")),ROWS($A$3:A243))),"")</f>
        <v/>
      </c>
      <c r="M243" s="10" t="str">
        <f ca="1">IFERROR(INDEX(MAESTRO!M:M,_xludf.AGGREGATE(15,6,ROW(MAESTRO!$B$3:$B$1000)/((MAESTRO!$B$3:$B$1000="PROVEEDORES")*(UPPER(MAESTRO!$L$3:$L$1000)="CONFIRMADO")),ROWS($A$3:A243))),"")</f>
        <v/>
      </c>
      <c r="N243" s="10" t="str">
        <f ca="1">IFERROR(INDEX(MAESTRO!N:N,_xludf.AGGREGATE(15,6,ROW(MAESTRO!$B$3:$B$1000)/((MAESTRO!$B$3:$B$1000="PROVEEDORES")*(UPPER(MAESTRO!$L$3:$L$1000)="CONFIRMADO")),ROWS($A$3:A243))),"")</f>
        <v/>
      </c>
      <c r="O243" s="10" t="str">
        <f ca="1">IFERROR(INDEX(MAESTRO!O:O,_xludf.AGGREGATE(15,6,ROW(MAESTRO!$B$3:$B$1000)/((MAESTRO!$B$3:$B$1000="PROVEEDORES")*(UPPER(MAESTRO!$L$3:$L$1000)="CONFIRMADO")),ROWS($A$3:A243))),"")</f>
        <v/>
      </c>
      <c r="P243" s="10" t="str">
        <f ca="1">IFERROR(INDEX(MAESTRO!P:P,_xludf.AGGREGATE(15,6,ROW(MAESTRO!$B$3:$B$1000)/((MAESTRO!$B$3:$B$1000="PROVEEDORES")*(UPPER(MAESTRO!$L$3:$L$1000)="CONFIRMADO")),ROWS($A$3:A243))),"")</f>
        <v/>
      </c>
      <c r="Q243" s="10" t="str">
        <f ca="1">IFERROR(INDEX(MAESTRO!Q:Q,_xludf.AGGREGATE(15,6,ROW(MAESTRO!$B$3:$B$1000)/((MAESTRO!$B$3:$B$1000="PROVEEDORES")*(UPPER(MAESTRO!$L$3:$L$1000)="CONFIRMADO")),ROWS($A$3:A243))),"")</f>
        <v/>
      </c>
      <c r="R243" s="10" t="str">
        <f ca="1">IFERROR(INDEX(MAESTRO!R:R,_xludf.AGGREGATE(15,6,ROW(MAESTRO!$B$3:$B$1000)/((MAESTRO!$B$3:$B$1000="PROVEEDORES")*(UPPER(MAESTRO!$L$3:$L$1000)="CONFIRMADO")),ROWS($A$3:A243))),"")</f>
        <v/>
      </c>
      <c r="S243" s="10" t="str">
        <f ca="1">IFERROR(INDEX(MAESTRO!S:S,_xludf.AGGREGATE(15,6,ROW(MAESTRO!$B$3:$B$1000)/((MAESTRO!$B$3:$B$1000="PROVEEDORES")*(UPPER(MAESTRO!$L$3:$L$1000)="CONFIRMADO")),ROWS($A$3:A243))),"")</f>
        <v/>
      </c>
      <c r="T243" s="10" t="str">
        <f ca="1">IFERROR(INDEX(MAESTRO!T:T,_xludf.AGGREGATE(15,6,ROW(MAESTRO!$B$3:$B$1000)/((MAESTRO!$B$3:$B$1000="PROVEEDORES")*(UPPER(MAESTRO!$L$3:$L$1000)="CONFIRMADO")),ROWS($A$3:A243))),"")</f>
        <v/>
      </c>
      <c r="U243" s="10" t="str">
        <f ca="1">IFERROR(INDEX(MAESTRO!U:U,_xludf.AGGREGATE(15,6,ROW(MAESTRO!$B$3:$B$1000)/((MAESTRO!$B$3:$B$1000="PROVEEDORES")*(UPPER(MAESTRO!$L$3:$L$1000)="CONFIRMADO")),ROWS($A$3:A243))),"")</f>
        <v/>
      </c>
      <c r="V243" s="10" t="str">
        <f ca="1">IFERROR(INDEX(MAESTRO!V:V,_xludf.AGGREGATE(15,6,ROW(MAESTRO!$B$3:$B$1000)/((MAESTRO!$B$3:$B$1000="PROVEEDORES")*(UPPER(MAESTRO!$L$3:$L$1000)="CONFIRMADO")),ROWS($A$3:A243))),"")</f>
        <v/>
      </c>
      <c r="W243" s="10" t="str">
        <f ca="1">IFERROR(INDEX(MAESTRO!W:W,_xludf.AGGREGATE(15,6,ROW(MAESTRO!$B$3:$B$1000)/((MAESTRO!$B$3:$B$1000="PROVEEDORES")*(UPPER(MAESTRO!$L$3:$L$1000)="CONFIRMADO")),ROWS($A$3:A243))),"")</f>
        <v/>
      </c>
      <c r="X243" s="10" t="str">
        <f ca="1">IFERROR(INDEX(MAESTRO!X:X,_xludf.AGGREGATE(15,6,ROW(MAESTRO!$B$3:$B$1000)/((MAESTRO!$B$3:$B$1000="PROVEEDORES")*(UPPER(MAESTRO!$L$3:$L$1000)="CONFIRMADO")),ROWS($A$3:A243))),"")</f>
        <v/>
      </c>
    </row>
    <row r="244" spans="1:24" ht="22.05" customHeight="1">
      <c r="A244" s="24" t="str">
        <f ca="1">IFERROR(INDEX(MAESTRO!A:A,_xludf.AGGREGATE(15,6,ROW(MAESTRO!$B$3:$B$1000)/((MAESTRO!$B$3:$B$1000="PROVEEDORES")*(UPPER(MAESTRO!$L$3:$L$1000)="CONFIRMADO")),ROWS($A$3:A244))),"")</f>
        <v/>
      </c>
      <c r="B244" s="24" t="str">
        <f ca="1">IFERROR(INDEX(MAESTRO!B:B,_xludf.AGGREGATE(15,6,ROW(MAESTRO!$B$3:$B$1000)/((MAESTRO!$B$3:$B$1000="PROVEEDORES")*(UPPER(MAESTRO!$L$3:$L$1000)="CONFIRMADO")),ROWS($A$3:A244))),"")</f>
        <v/>
      </c>
      <c r="C244" s="24" t="str">
        <f ca="1">IFERROR(INDEX(MAESTRO!C:C,_xludf.AGGREGATE(15,6,ROW(MAESTRO!$B$3:$B$1000)/((MAESTRO!$B$3:$B$1000="PROVEEDORES")*(UPPER(MAESTRO!$L$3:$L$1000)="CONFIRMADO")),ROWS($A$3:A244))),"")</f>
        <v/>
      </c>
      <c r="D244" s="24" t="str">
        <f ca="1">IFERROR(INDEX(MAESTRO!D:D,_xludf.AGGREGATE(15,6,ROW(MAESTRO!$B$3:$B$1000)/((MAESTRO!$B$3:$B$1000="PROVEEDORES")*(UPPER(MAESTRO!$L$3:$L$1000)="CONFIRMADO")),ROWS($A$3:A244))),"")</f>
        <v/>
      </c>
      <c r="E244" s="24" t="str">
        <f ca="1">IFERROR(INDEX(MAESTRO!E:E,_xludf.AGGREGATE(15,6,ROW(MAESTRO!$B$3:$B$1000)/((MAESTRO!$B$3:$B$1000="PROVEEDORES")*(UPPER(MAESTRO!$L$3:$L$1000)="CONFIRMADO")),ROWS($A$3:A244))),"")</f>
        <v/>
      </c>
      <c r="F244" s="24" t="str">
        <f ca="1">IFERROR(INDEX(MAESTRO!F:F,_xludf.AGGREGATE(15,6,ROW(MAESTRO!$B$3:$B$1000)/((MAESTRO!$B$3:$B$1000="PROVEEDORES")*(UPPER(MAESTRO!$L$3:$L$1000)="CONFIRMADO")),ROWS($A$3:A244))),"")</f>
        <v/>
      </c>
      <c r="G244" s="24" t="str">
        <f ca="1">IFERROR(INDEX(MAESTRO!G:G,_xludf.AGGREGATE(15,6,ROW(MAESTRO!$B$3:$B$1000)/((MAESTRO!$B$3:$B$1000="PROVEEDORES")*(UPPER(MAESTRO!$L$3:$L$1000)="CONFIRMADO")),ROWS($A$3:A244))),"")</f>
        <v/>
      </c>
      <c r="H244" s="24" t="str">
        <f ca="1">IFERROR(INDEX(MAESTRO!H:H,_xludf.AGGREGATE(15,6,ROW(MAESTRO!$B$3:$B$1000)/((MAESTRO!$B$3:$B$1000="PROVEEDORES")*(UPPER(MAESTRO!$L$3:$L$1000)="CONFIRMADO")),ROWS($A$3:A244))),"")</f>
        <v/>
      </c>
      <c r="I244" s="24" t="str">
        <f ca="1">IFERROR(INDEX(MAESTRO!I:I,_xludf.AGGREGATE(15,6,ROW(MAESTRO!$B$3:$B$1000)/((MAESTRO!$B$3:$B$1000="PROVEEDORES")*(UPPER(MAESTRO!$L$3:$L$1000)="CONFIRMADO")),ROWS($A$3:A244))),"")</f>
        <v/>
      </c>
      <c r="J244" s="24" t="str">
        <f ca="1">IFERROR(INDEX(MAESTRO!J:J,_xludf.AGGREGATE(15,6,ROW(MAESTRO!$B$3:$B$1000)/((MAESTRO!$B$3:$B$1000="PROVEEDORES")*(UPPER(MAESTRO!$L$3:$L$1000)="CONFIRMADO")),ROWS($A$3:A244))),"")</f>
        <v/>
      </c>
      <c r="K244" s="24" t="str">
        <f ca="1">IFERROR(INDEX(MAESTRO!K:K,_xludf.AGGREGATE(15,6,ROW(MAESTRO!$B$3:$B$1000)/((MAESTRO!$B$3:$B$1000="PROVEEDORES")*(UPPER(MAESTRO!$L$3:$L$1000)="CONFIRMADO")),ROWS($A$3:A244))),"")</f>
        <v/>
      </c>
      <c r="L244" s="24" t="str">
        <f ca="1">IFERROR(INDEX(MAESTRO!L:L,_xludf.AGGREGATE(15,6,ROW(MAESTRO!$B$3:$B$1000)/((MAESTRO!$B$3:$B$1000="PROVEEDORES")*(UPPER(MAESTRO!$L$3:$L$1000)="CONFIRMADO")),ROWS($A$3:A244))),"")</f>
        <v/>
      </c>
      <c r="M244" s="24" t="str">
        <f ca="1">IFERROR(INDEX(MAESTRO!M:M,_xludf.AGGREGATE(15,6,ROW(MAESTRO!$B$3:$B$1000)/((MAESTRO!$B$3:$B$1000="PROVEEDORES")*(UPPER(MAESTRO!$L$3:$L$1000)="CONFIRMADO")),ROWS($A$3:A244))),"")</f>
        <v/>
      </c>
      <c r="N244" s="24" t="str">
        <f ca="1">IFERROR(INDEX(MAESTRO!N:N,_xludf.AGGREGATE(15,6,ROW(MAESTRO!$B$3:$B$1000)/((MAESTRO!$B$3:$B$1000="PROVEEDORES")*(UPPER(MAESTRO!$L$3:$L$1000)="CONFIRMADO")),ROWS($A$3:A244))),"")</f>
        <v/>
      </c>
      <c r="O244" s="24" t="str">
        <f ca="1">IFERROR(INDEX(MAESTRO!O:O,_xludf.AGGREGATE(15,6,ROW(MAESTRO!$B$3:$B$1000)/((MAESTRO!$B$3:$B$1000="PROVEEDORES")*(UPPER(MAESTRO!$L$3:$L$1000)="CONFIRMADO")),ROWS($A$3:A244))),"")</f>
        <v/>
      </c>
      <c r="P244" s="24" t="str">
        <f ca="1">IFERROR(INDEX(MAESTRO!P:P,_xludf.AGGREGATE(15,6,ROW(MAESTRO!$B$3:$B$1000)/((MAESTRO!$B$3:$B$1000="PROVEEDORES")*(UPPER(MAESTRO!$L$3:$L$1000)="CONFIRMADO")),ROWS($A$3:A244))),"")</f>
        <v/>
      </c>
      <c r="Q244" s="24" t="str">
        <f ca="1">IFERROR(INDEX(MAESTRO!Q:Q,_xludf.AGGREGATE(15,6,ROW(MAESTRO!$B$3:$B$1000)/((MAESTRO!$B$3:$B$1000="PROVEEDORES")*(UPPER(MAESTRO!$L$3:$L$1000)="CONFIRMADO")),ROWS($A$3:A244))),"")</f>
        <v/>
      </c>
      <c r="R244" s="24" t="str">
        <f ca="1">IFERROR(INDEX(MAESTRO!R:R,_xludf.AGGREGATE(15,6,ROW(MAESTRO!$B$3:$B$1000)/((MAESTRO!$B$3:$B$1000="PROVEEDORES")*(UPPER(MAESTRO!$L$3:$L$1000)="CONFIRMADO")),ROWS($A$3:A244))),"")</f>
        <v/>
      </c>
      <c r="S244" s="24" t="str">
        <f ca="1">IFERROR(INDEX(MAESTRO!S:S,_xludf.AGGREGATE(15,6,ROW(MAESTRO!$B$3:$B$1000)/((MAESTRO!$B$3:$B$1000="PROVEEDORES")*(UPPER(MAESTRO!$L$3:$L$1000)="CONFIRMADO")),ROWS($A$3:A244))),"")</f>
        <v/>
      </c>
      <c r="T244" s="24" t="str">
        <f ca="1">IFERROR(INDEX(MAESTRO!T:T,_xludf.AGGREGATE(15,6,ROW(MAESTRO!$B$3:$B$1000)/((MAESTRO!$B$3:$B$1000="PROVEEDORES")*(UPPER(MAESTRO!$L$3:$L$1000)="CONFIRMADO")),ROWS($A$3:A244))),"")</f>
        <v/>
      </c>
      <c r="U244" s="24" t="str">
        <f ca="1">IFERROR(INDEX(MAESTRO!U:U,_xludf.AGGREGATE(15,6,ROW(MAESTRO!$B$3:$B$1000)/((MAESTRO!$B$3:$B$1000="PROVEEDORES")*(UPPER(MAESTRO!$L$3:$L$1000)="CONFIRMADO")),ROWS($A$3:A244))),"")</f>
        <v/>
      </c>
      <c r="V244" s="24" t="str">
        <f ca="1">IFERROR(INDEX(MAESTRO!V:V,_xludf.AGGREGATE(15,6,ROW(MAESTRO!$B$3:$B$1000)/((MAESTRO!$B$3:$B$1000="PROVEEDORES")*(UPPER(MAESTRO!$L$3:$L$1000)="CONFIRMADO")),ROWS($A$3:A244))),"")</f>
        <v/>
      </c>
      <c r="W244" s="24" t="str">
        <f ca="1">IFERROR(INDEX(MAESTRO!W:W,_xludf.AGGREGATE(15,6,ROW(MAESTRO!$B$3:$B$1000)/((MAESTRO!$B$3:$B$1000="PROVEEDORES")*(UPPER(MAESTRO!$L$3:$L$1000)="CONFIRMADO")),ROWS($A$3:A244))),"")</f>
        <v/>
      </c>
      <c r="X244" s="24" t="str">
        <f ca="1">IFERROR(INDEX(MAESTRO!X:X,_xludf.AGGREGATE(15,6,ROW(MAESTRO!$B$3:$B$1000)/((MAESTRO!$B$3:$B$1000="PROVEEDORES")*(UPPER(MAESTRO!$L$3:$L$1000)="CONFIRMADO")),ROWS($A$3:A244))),"")</f>
        <v/>
      </c>
    </row>
    <row r="245" spans="1:24" ht="22.05" customHeight="1">
      <c r="A245" s="10" t="str">
        <f ca="1">IFERROR(INDEX(MAESTRO!A:A,_xludf.AGGREGATE(15,6,ROW(MAESTRO!$B$3:$B$1000)/((MAESTRO!$B$3:$B$1000="PROVEEDORES")*(UPPER(MAESTRO!$L$3:$L$1000)="CONFIRMADO")),ROWS($A$3:A245))),"")</f>
        <v/>
      </c>
      <c r="B245" s="10" t="str">
        <f ca="1">IFERROR(INDEX(MAESTRO!B:B,_xludf.AGGREGATE(15,6,ROW(MAESTRO!$B$3:$B$1000)/((MAESTRO!$B$3:$B$1000="PROVEEDORES")*(UPPER(MAESTRO!$L$3:$L$1000)="CONFIRMADO")),ROWS($A$3:A245))),"")</f>
        <v/>
      </c>
      <c r="C245" s="10" t="str">
        <f ca="1">IFERROR(INDEX(MAESTRO!C:C,_xludf.AGGREGATE(15,6,ROW(MAESTRO!$B$3:$B$1000)/((MAESTRO!$B$3:$B$1000="PROVEEDORES")*(UPPER(MAESTRO!$L$3:$L$1000)="CONFIRMADO")),ROWS($A$3:A245))),"")</f>
        <v/>
      </c>
      <c r="D245" s="10" t="str">
        <f ca="1">IFERROR(INDEX(MAESTRO!D:D,_xludf.AGGREGATE(15,6,ROW(MAESTRO!$B$3:$B$1000)/((MAESTRO!$B$3:$B$1000="PROVEEDORES")*(UPPER(MAESTRO!$L$3:$L$1000)="CONFIRMADO")),ROWS($A$3:A245))),"")</f>
        <v/>
      </c>
      <c r="E245" s="10" t="str">
        <f ca="1">IFERROR(INDEX(MAESTRO!E:E,_xludf.AGGREGATE(15,6,ROW(MAESTRO!$B$3:$B$1000)/((MAESTRO!$B$3:$B$1000="PROVEEDORES")*(UPPER(MAESTRO!$L$3:$L$1000)="CONFIRMADO")),ROWS($A$3:A245))),"")</f>
        <v/>
      </c>
      <c r="F245" s="10" t="str">
        <f ca="1">IFERROR(INDEX(MAESTRO!F:F,_xludf.AGGREGATE(15,6,ROW(MAESTRO!$B$3:$B$1000)/((MAESTRO!$B$3:$B$1000="PROVEEDORES")*(UPPER(MAESTRO!$L$3:$L$1000)="CONFIRMADO")),ROWS($A$3:A245))),"")</f>
        <v/>
      </c>
      <c r="G245" s="10" t="str">
        <f ca="1">IFERROR(INDEX(MAESTRO!G:G,_xludf.AGGREGATE(15,6,ROW(MAESTRO!$B$3:$B$1000)/((MAESTRO!$B$3:$B$1000="PROVEEDORES")*(UPPER(MAESTRO!$L$3:$L$1000)="CONFIRMADO")),ROWS($A$3:A245))),"")</f>
        <v/>
      </c>
      <c r="H245" s="10" t="str">
        <f ca="1">IFERROR(INDEX(MAESTRO!H:H,_xludf.AGGREGATE(15,6,ROW(MAESTRO!$B$3:$B$1000)/((MAESTRO!$B$3:$B$1000="PROVEEDORES")*(UPPER(MAESTRO!$L$3:$L$1000)="CONFIRMADO")),ROWS($A$3:A245))),"")</f>
        <v/>
      </c>
      <c r="I245" s="10" t="str">
        <f ca="1">IFERROR(INDEX(MAESTRO!I:I,_xludf.AGGREGATE(15,6,ROW(MAESTRO!$B$3:$B$1000)/((MAESTRO!$B$3:$B$1000="PROVEEDORES")*(UPPER(MAESTRO!$L$3:$L$1000)="CONFIRMADO")),ROWS($A$3:A245))),"")</f>
        <v/>
      </c>
      <c r="J245" s="10" t="str">
        <f ca="1">IFERROR(INDEX(MAESTRO!J:J,_xludf.AGGREGATE(15,6,ROW(MAESTRO!$B$3:$B$1000)/((MAESTRO!$B$3:$B$1000="PROVEEDORES")*(UPPER(MAESTRO!$L$3:$L$1000)="CONFIRMADO")),ROWS($A$3:A245))),"")</f>
        <v/>
      </c>
      <c r="K245" s="10" t="str">
        <f ca="1">IFERROR(INDEX(MAESTRO!K:K,_xludf.AGGREGATE(15,6,ROW(MAESTRO!$B$3:$B$1000)/((MAESTRO!$B$3:$B$1000="PROVEEDORES")*(UPPER(MAESTRO!$L$3:$L$1000)="CONFIRMADO")),ROWS($A$3:A245))),"")</f>
        <v/>
      </c>
      <c r="L245" s="10" t="str">
        <f ca="1">IFERROR(INDEX(MAESTRO!L:L,_xludf.AGGREGATE(15,6,ROW(MAESTRO!$B$3:$B$1000)/((MAESTRO!$B$3:$B$1000="PROVEEDORES")*(UPPER(MAESTRO!$L$3:$L$1000)="CONFIRMADO")),ROWS($A$3:A245))),"")</f>
        <v/>
      </c>
      <c r="M245" s="10" t="str">
        <f ca="1">IFERROR(INDEX(MAESTRO!M:M,_xludf.AGGREGATE(15,6,ROW(MAESTRO!$B$3:$B$1000)/((MAESTRO!$B$3:$B$1000="PROVEEDORES")*(UPPER(MAESTRO!$L$3:$L$1000)="CONFIRMADO")),ROWS($A$3:A245))),"")</f>
        <v/>
      </c>
      <c r="N245" s="10" t="str">
        <f ca="1">IFERROR(INDEX(MAESTRO!N:N,_xludf.AGGREGATE(15,6,ROW(MAESTRO!$B$3:$B$1000)/((MAESTRO!$B$3:$B$1000="PROVEEDORES")*(UPPER(MAESTRO!$L$3:$L$1000)="CONFIRMADO")),ROWS($A$3:A245))),"")</f>
        <v/>
      </c>
      <c r="O245" s="10" t="str">
        <f ca="1">IFERROR(INDEX(MAESTRO!O:O,_xludf.AGGREGATE(15,6,ROW(MAESTRO!$B$3:$B$1000)/((MAESTRO!$B$3:$B$1000="PROVEEDORES")*(UPPER(MAESTRO!$L$3:$L$1000)="CONFIRMADO")),ROWS($A$3:A245))),"")</f>
        <v/>
      </c>
      <c r="P245" s="10" t="str">
        <f ca="1">IFERROR(INDEX(MAESTRO!P:P,_xludf.AGGREGATE(15,6,ROW(MAESTRO!$B$3:$B$1000)/((MAESTRO!$B$3:$B$1000="PROVEEDORES")*(UPPER(MAESTRO!$L$3:$L$1000)="CONFIRMADO")),ROWS($A$3:A245))),"")</f>
        <v/>
      </c>
      <c r="Q245" s="10" t="str">
        <f ca="1">IFERROR(INDEX(MAESTRO!Q:Q,_xludf.AGGREGATE(15,6,ROW(MAESTRO!$B$3:$B$1000)/((MAESTRO!$B$3:$B$1000="PROVEEDORES")*(UPPER(MAESTRO!$L$3:$L$1000)="CONFIRMADO")),ROWS($A$3:A245))),"")</f>
        <v/>
      </c>
      <c r="R245" s="10" t="str">
        <f ca="1">IFERROR(INDEX(MAESTRO!R:R,_xludf.AGGREGATE(15,6,ROW(MAESTRO!$B$3:$B$1000)/((MAESTRO!$B$3:$B$1000="PROVEEDORES")*(UPPER(MAESTRO!$L$3:$L$1000)="CONFIRMADO")),ROWS($A$3:A245))),"")</f>
        <v/>
      </c>
      <c r="S245" s="10" t="str">
        <f ca="1">IFERROR(INDEX(MAESTRO!S:S,_xludf.AGGREGATE(15,6,ROW(MAESTRO!$B$3:$B$1000)/((MAESTRO!$B$3:$B$1000="PROVEEDORES")*(UPPER(MAESTRO!$L$3:$L$1000)="CONFIRMADO")),ROWS($A$3:A245))),"")</f>
        <v/>
      </c>
      <c r="T245" s="10" t="str">
        <f ca="1">IFERROR(INDEX(MAESTRO!T:T,_xludf.AGGREGATE(15,6,ROW(MAESTRO!$B$3:$B$1000)/((MAESTRO!$B$3:$B$1000="PROVEEDORES")*(UPPER(MAESTRO!$L$3:$L$1000)="CONFIRMADO")),ROWS($A$3:A245))),"")</f>
        <v/>
      </c>
      <c r="U245" s="10" t="str">
        <f ca="1">IFERROR(INDEX(MAESTRO!U:U,_xludf.AGGREGATE(15,6,ROW(MAESTRO!$B$3:$B$1000)/((MAESTRO!$B$3:$B$1000="PROVEEDORES")*(UPPER(MAESTRO!$L$3:$L$1000)="CONFIRMADO")),ROWS($A$3:A245))),"")</f>
        <v/>
      </c>
      <c r="V245" s="10" t="str">
        <f ca="1">IFERROR(INDEX(MAESTRO!V:V,_xludf.AGGREGATE(15,6,ROW(MAESTRO!$B$3:$B$1000)/((MAESTRO!$B$3:$B$1000="PROVEEDORES")*(UPPER(MAESTRO!$L$3:$L$1000)="CONFIRMADO")),ROWS($A$3:A245))),"")</f>
        <v/>
      </c>
      <c r="W245" s="10" t="str">
        <f ca="1">IFERROR(INDEX(MAESTRO!W:W,_xludf.AGGREGATE(15,6,ROW(MAESTRO!$B$3:$B$1000)/((MAESTRO!$B$3:$B$1000="PROVEEDORES")*(UPPER(MAESTRO!$L$3:$L$1000)="CONFIRMADO")),ROWS($A$3:A245))),"")</f>
        <v/>
      </c>
      <c r="X245" s="10" t="str">
        <f ca="1">IFERROR(INDEX(MAESTRO!X:X,_xludf.AGGREGATE(15,6,ROW(MAESTRO!$B$3:$B$1000)/((MAESTRO!$B$3:$B$1000="PROVEEDORES")*(UPPER(MAESTRO!$L$3:$L$1000)="CONFIRMADO")),ROWS($A$3:A245))),"")</f>
        <v/>
      </c>
    </row>
    <row r="246" spans="1:24" ht="22.05" customHeight="1">
      <c r="A246" s="24" t="str">
        <f ca="1">IFERROR(INDEX(MAESTRO!A:A,_xludf.AGGREGATE(15,6,ROW(MAESTRO!$B$3:$B$1000)/((MAESTRO!$B$3:$B$1000="PROVEEDORES")*(UPPER(MAESTRO!$L$3:$L$1000)="CONFIRMADO")),ROWS($A$3:A246))),"")</f>
        <v/>
      </c>
      <c r="B246" s="24" t="str">
        <f ca="1">IFERROR(INDEX(MAESTRO!B:B,_xludf.AGGREGATE(15,6,ROW(MAESTRO!$B$3:$B$1000)/((MAESTRO!$B$3:$B$1000="PROVEEDORES")*(UPPER(MAESTRO!$L$3:$L$1000)="CONFIRMADO")),ROWS($A$3:A246))),"")</f>
        <v/>
      </c>
      <c r="C246" s="24" t="str">
        <f ca="1">IFERROR(INDEX(MAESTRO!C:C,_xludf.AGGREGATE(15,6,ROW(MAESTRO!$B$3:$B$1000)/((MAESTRO!$B$3:$B$1000="PROVEEDORES")*(UPPER(MAESTRO!$L$3:$L$1000)="CONFIRMADO")),ROWS($A$3:A246))),"")</f>
        <v/>
      </c>
      <c r="D246" s="24" t="str">
        <f ca="1">IFERROR(INDEX(MAESTRO!D:D,_xludf.AGGREGATE(15,6,ROW(MAESTRO!$B$3:$B$1000)/((MAESTRO!$B$3:$B$1000="PROVEEDORES")*(UPPER(MAESTRO!$L$3:$L$1000)="CONFIRMADO")),ROWS($A$3:A246))),"")</f>
        <v/>
      </c>
      <c r="E246" s="24" t="str">
        <f ca="1">IFERROR(INDEX(MAESTRO!E:E,_xludf.AGGREGATE(15,6,ROW(MAESTRO!$B$3:$B$1000)/((MAESTRO!$B$3:$B$1000="PROVEEDORES")*(UPPER(MAESTRO!$L$3:$L$1000)="CONFIRMADO")),ROWS($A$3:A246))),"")</f>
        <v/>
      </c>
      <c r="F246" s="24" t="str">
        <f ca="1">IFERROR(INDEX(MAESTRO!F:F,_xludf.AGGREGATE(15,6,ROW(MAESTRO!$B$3:$B$1000)/((MAESTRO!$B$3:$B$1000="PROVEEDORES")*(UPPER(MAESTRO!$L$3:$L$1000)="CONFIRMADO")),ROWS($A$3:A246))),"")</f>
        <v/>
      </c>
      <c r="G246" s="24" t="str">
        <f ca="1">IFERROR(INDEX(MAESTRO!G:G,_xludf.AGGREGATE(15,6,ROW(MAESTRO!$B$3:$B$1000)/((MAESTRO!$B$3:$B$1000="PROVEEDORES")*(UPPER(MAESTRO!$L$3:$L$1000)="CONFIRMADO")),ROWS($A$3:A246))),"")</f>
        <v/>
      </c>
      <c r="H246" s="24" t="str">
        <f ca="1">IFERROR(INDEX(MAESTRO!H:H,_xludf.AGGREGATE(15,6,ROW(MAESTRO!$B$3:$B$1000)/((MAESTRO!$B$3:$B$1000="PROVEEDORES")*(UPPER(MAESTRO!$L$3:$L$1000)="CONFIRMADO")),ROWS($A$3:A246))),"")</f>
        <v/>
      </c>
      <c r="I246" s="24" t="str">
        <f ca="1">IFERROR(INDEX(MAESTRO!I:I,_xludf.AGGREGATE(15,6,ROW(MAESTRO!$B$3:$B$1000)/((MAESTRO!$B$3:$B$1000="PROVEEDORES")*(UPPER(MAESTRO!$L$3:$L$1000)="CONFIRMADO")),ROWS($A$3:A246))),"")</f>
        <v/>
      </c>
      <c r="J246" s="24" t="str">
        <f ca="1">IFERROR(INDEX(MAESTRO!J:J,_xludf.AGGREGATE(15,6,ROW(MAESTRO!$B$3:$B$1000)/((MAESTRO!$B$3:$B$1000="PROVEEDORES")*(UPPER(MAESTRO!$L$3:$L$1000)="CONFIRMADO")),ROWS($A$3:A246))),"")</f>
        <v/>
      </c>
      <c r="K246" s="24" t="str">
        <f ca="1">IFERROR(INDEX(MAESTRO!K:K,_xludf.AGGREGATE(15,6,ROW(MAESTRO!$B$3:$B$1000)/((MAESTRO!$B$3:$B$1000="PROVEEDORES")*(UPPER(MAESTRO!$L$3:$L$1000)="CONFIRMADO")),ROWS($A$3:A246))),"")</f>
        <v/>
      </c>
      <c r="L246" s="24" t="str">
        <f ca="1">IFERROR(INDEX(MAESTRO!L:L,_xludf.AGGREGATE(15,6,ROW(MAESTRO!$B$3:$B$1000)/((MAESTRO!$B$3:$B$1000="PROVEEDORES")*(UPPER(MAESTRO!$L$3:$L$1000)="CONFIRMADO")),ROWS($A$3:A246))),"")</f>
        <v/>
      </c>
      <c r="M246" s="24" t="str">
        <f ca="1">IFERROR(INDEX(MAESTRO!M:M,_xludf.AGGREGATE(15,6,ROW(MAESTRO!$B$3:$B$1000)/((MAESTRO!$B$3:$B$1000="PROVEEDORES")*(UPPER(MAESTRO!$L$3:$L$1000)="CONFIRMADO")),ROWS($A$3:A246))),"")</f>
        <v/>
      </c>
      <c r="N246" s="24" t="str">
        <f ca="1">IFERROR(INDEX(MAESTRO!N:N,_xludf.AGGREGATE(15,6,ROW(MAESTRO!$B$3:$B$1000)/((MAESTRO!$B$3:$B$1000="PROVEEDORES")*(UPPER(MAESTRO!$L$3:$L$1000)="CONFIRMADO")),ROWS($A$3:A246))),"")</f>
        <v/>
      </c>
      <c r="O246" s="24" t="str">
        <f ca="1">IFERROR(INDEX(MAESTRO!O:O,_xludf.AGGREGATE(15,6,ROW(MAESTRO!$B$3:$B$1000)/((MAESTRO!$B$3:$B$1000="PROVEEDORES")*(UPPER(MAESTRO!$L$3:$L$1000)="CONFIRMADO")),ROWS($A$3:A246))),"")</f>
        <v/>
      </c>
      <c r="P246" s="24" t="str">
        <f ca="1">IFERROR(INDEX(MAESTRO!P:P,_xludf.AGGREGATE(15,6,ROW(MAESTRO!$B$3:$B$1000)/((MAESTRO!$B$3:$B$1000="PROVEEDORES")*(UPPER(MAESTRO!$L$3:$L$1000)="CONFIRMADO")),ROWS($A$3:A246))),"")</f>
        <v/>
      </c>
      <c r="Q246" s="24" t="str">
        <f ca="1">IFERROR(INDEX(MAESTRO!Q:Q,_xludf.AGGREGATE(15,6,ROW(MAESTRO!$B$3:$B$1000)/((MAESTRO!$B$3:$B$1000="PROVEEDORES")*(UPPER(MAESTRO!$L$3:$L$1000)="CONFIRMADO")),ROWS($A$3:A246))),"")</f>
        <v/>
      </c>
      <c r="R246" s="24" t="str">
        <f ca="1">IFERROR(INDEX(MAESTRO!R:R,_xludf.AGGREGATE(15,6,ROW(MAESTRO!$B$3:$B$1000)/((MAESTRO!$B$3:$B$1000="PROVEEDORES")*(UPPER(MAESTRO!$L$3:$L$1000)="CONFIRMADO")),ROWS($A$3:A246))),"")</f>
        <v/>
      </c>
      <c r="S246" s="24" t="str">
        <f ca="1">IFERROR(INDEX(MAESTRO!S:S,_xludf.AGGREGATE(15,6,ROW(MAESTRO!$B$3:$B$1000)/((MAESTRO!$B$3:$B$1000="PROVEEDORES")*(UPPER(MAESTRO!$L$3:$L$1000)="CONFIRMADO")),ROWS($A$3:A246))),"")</f>
        <v/>
      </c>
      <c r="T246" s="24" t="str">
        <f ca="1">IFERROR(INDEX(MAESTRO!T:T,_xludf.AGGREGATE(15,6,ROW(MAESTRO!$B$3:$B$1000)/((MAESTRO!$B$3:$B$1000="PROVEEDORES")*(UPPER(MAESTRO!$L$3:$L$1000)="CONFIRMADO")),ROWS($A$3:A246))),"")</f>
        <v/>
      </c>
      <c r="U246" s="24" t="str">
        <f ca="1">IFERROR(INDEX(MAESTRO!U:U,_xludf.AGGREGATE(15,6,ROW(MAESTRO!$B$3:$B$1000)/((MAESTRO!$B$3:$B$1000="PROVEEDORES")*(UPPER(MAESTRO!$L$3:$L$1000)="CONFIRMADO")),ROWS($A$3:A246))),"")</f>
        <v/>
      </c>
      <c r="V246" s="24" t="str">
        <f ca="1">IFERROR(INDEX(MAESTRO!V:V,_xludf.AGGREGATE(15,6,ROW(MAESTRO!$B$3:$B$1000)/((MAESTRO!$B$3:$B$1000="PROVEEDORES")*(UPPER(MAESTRO!$L$3:$L$1000)="CONFIRMADO")),ROWS($A$3:A246))),"")</f>
        <v/>
      </c>
      <c r="W246" s="24" t="str">
        <f ca="1">IFERROR(INDEX(MAESTRO!W:W,_xludf.AGGREGATE(15,6,ROW(MAESTRO!$B$3:$B$1000)/((MAESTRO!$B$3:$B$1000="PROVEEDORES")*(UPPER(MAESTRO!$L$3:$L$1000)="CONFIRMADO")),ROWS($A$3:A246))),"")</f>
        <v/>
      </c>
      <c r="X246" s="24" t="str">
        <f ca="1">IFERROR(INDEX(MAESTRO!X:X,_xludf.AGGREGATE(15,6,ROW(MAESTRO!$B$3:$B$1000)/((MAESTRO!$B$3:$B$1000="PROVEEDORES")*(UPPER(MAESTRO!$L$3:$L$1000)="CONFIRMADO")),ROWS($A$3:A246))),"")</f>
        <v/>
      </c>
    </row>
    <row r="247" spans="1:24" ht="22.05" customHeight="1">
      <c r="A247" s="10" t="str">
        <f ca="1">IFERROR(INDEX(MAESTRO!A:A,_xludf.AGGREGATE(15,6,ROW(MAESTRO!$B$3:$B$1000)/((MAESTRO!$B$3:$B$1000="PROVEEDORES")*(UPPER(MAESTRO!$L$3:$L$1000)="CONFIRMADO")),ROWS($A$3:A247))),"")</f>
        <v/>
      </c>
      <c r="B247" s="10" t="str">
        <f ca="1">IFERROR(INDEX(MAESTRO!B:B,_xludf.AGGREGATE(15,6,ROW(MAESTRO!$B$3:$B$1000)/((MAESTRO!$B$3:$B$1000="PROVEEDORES")*(UPPER(MAESTRO!$L$3:$L$1000)="CONFIRMADO")),ROWS($A$3:A247))),"")</f>
        <v/>
      </c>
      <c r="C247" s="10" t="str">
        <f ca="1">IFERROR(INDEX(MAESTRO!C:C,_xludf.AGGREGATE(15,6,ROW(MAESTRO!$B$3:$B$1000)/((MAESTRO!$B$3:$B$1000="PROVEEDORES")*(UPPER(MAESTRO!$L$3:$L$1000)="CONFIRMADO")),ROWS($A$3:A247))),"")</f>
        <v/>
      </c>
      <c r="D247" s="10" t="str">
        <f ca="1">IFERROR(INDEX(MAESTRO!D:D,_xludf.AGGREGATE(15,6,ROW(MAESTRO!$B$3:$B$1000)/((MAESTRO!$B$3:$B$1000="PROVEEDORES")*(UPPER(MAESTRO!$L$3:$L$1000)="CONFIRMADO")),ROWS($A$3:A247))),"")</f>
        <v/>
      </c>
      <c r="E247" s="10" t="str">
        <f ca="1">IFERROR(INDEX(MAESTRO!E:E,_xludf.AGGREGATE(15,6,ROW(MAESTRO!$B$3:$B$1000)/((MAESTRO!$B$3:$B$1000="PROVEEDORES")*(UPPER(MAESTRO!$L$3:$L$1000)="CONFIRMADO")),ROWS($A$3:A247))),"")</f>
        <v/>
      </c>
      <c r="F247" s="10" t="str">
        <f ca="1">IFERROR(INDEX(MAESTRO!F:F,_xludf.AGGREGATE(15,6,ROW(MAESTRO!$B$3:$B$1000)/((MAESTRO!$B$3:$B$1000="PROVEEDORES")*(UPPER(MAESTRO!$L$3:$L$1000)="CONFIRMADO")),ROWS($A$3:A247))),"")</f>
        <v/>
      </c>
      <c r="G247" s="10" t="str">
        <f ca="1">IFERROR(INDEX(MAESTRO!G:G,_xludf.AGGREGATE(15,6,ROW(MAESTRO!$B$3:$B$1000)/((MAESTRO!$B$3:$B$1000="PROVEEDORES")*(UPPER(MAESTRO!$L$3:$L$1000)="CONFIRMADO")),ROWS($A$3:A247))),"")</f>
        <v/>
      </c>
      <c r="H247" s="10" t="str">
        <f ca="1">IFERROR(INDEX(MAESTRO!H:H,_xludf.AGGREGATE(15,6,ROW(MAESTRO!$B$3:$B$1000)/((MAESTRO!$B$3:$B$1000="PROVEEDORES")*(UPPER(MAESTRO!$L$3:$L$1000)="CONFIRMADO")),ROWS($A$3:A247))),"")</f>
        <v/>
      </c>
      <c r="I247" s="10" t="str">
        <f ca="1">IFERROR(INDEX(MAESTRO!I:I,_xludf.AGGREGATE(15,6,ROW(MAESTRO!$B$3:$B$1000)/((MAESTRO!$B$3:$B$1000="PROVEEDORES")*(UPPER(MAESTRO!$L$3:$L$1000)="CONFIRMADO")),ROWS($A$3:A247))),"")</f>
        <v/>
      </c>
      <c r="J247" s="10" t="str">
        <f ca="1">IFERROR(INDEX(MAESTRO!J:J,_xludf.AGGREGATE(15,6,ROW(MAESTRO!$B$3:$B$1000)/((MAESTRO!$B$3:$B$1000="PROVEEDORES")*(UPPER(MAESTRO!$L$3:$L$1000)="CONFIRMADO")),ROWS($A$3:A247))),"")</f>
        <v/>
      </c>
      <c r="K247" s="10" t="str">
        <f ca="1">IFERROR(INDEX(MAESTRO!K:K,_xludf.AGGREGATE(15,6,ROW(MAESTRO!$B$3:$B$1000)/((MAESTRO!$B$3:$B$1000="PROVEEDORES")*(UPPER(MAESTRO!$L$3:$L$1000)="CONFIRMADO")),ROWS($A$3:A247))),"")</f>
        <v/>
      </c>
      <c r="L247" s="10" t="str">
        <f ca="1">IFERROR(INDEX(MAESTRO!L:L,_xludf.AGGREGATE(15,6,ROW(MAESTRO!$B$3:$B$1000)/((MAESTRO!$B$3:$B$1000="PROVEEDORES")*(UPPER(MAESTRO!$L$3:$L$1000)="CONFIRMADO")),ROWS($A$3:A247))),"")</f>
        <v/>
      </c>
      <c r="M247" s="10" t="str">
        <f ca="1">IFERROR(INDEX(MAESTRO!M:M,_xludf.AGGREGATE(15,6,ROW(MAESTRO!$B$3:$B$1000)/((MAESTRO!$B$3:$B$1000="PROVEEDORES")*(UPPER(MAESTRO!$L$3:$L$1000)="CONFIRMADO")),ROWS($A$3:A247))),"")</f>
        <v/>
      </c>
      <c r="N247" s="10" t="str">
        <f ca="1">IFERROR(INDEX(MAESTRO!N:N,_xludf.AGGREGATE(15,6,ROW(MAESTRO!$B$3:$B$1000)/((MAESTRO!$B$3:$B$1000="PROVEEDORES")*(UPPER(MAESTRO!$L$3:$L$1000)="CONFIRMADO")),ROWS($A$3:A247))),"")</f>
        <v/>
      </c>
      <c r="O247" s="10" t="str">
        <f ca="1">IFERROR(INDEX(MAESTRO!O:O,_xludf.AGGREGATE(15,6,ROW(MAESTRO!$B$3:$B$1000)/((MAESTRO!$B$3:$B$1000="PROVEEDORES")*(UPPER(MAESTRO!$L$3:$L$1000)="CONFIRMADO")),ROWS($A$3:A247))),"")</f>
        <v/>
      </c>
      <c r="P247" s="10" t="str">
        <f ca="1">IFERROR(INDEX(MAESTRO!P:P,_xludf.AGGREGATE(15,6,ROW(MAESTRO!$B$3:$B$1000)/((MAESTRO!$B$3:$B$1000="PROVEEDORES")*(UPPER(MAESTRO!$L$3:$L$1000)="CONFIRMADO")),ROWS($A$3:A247))),"")</f>
        <v/>
      </c>
      <c r="Q247" s="10" t="str">
        <f ca="1">IFERROR(INDEX(MAESTRO!Q:Q,_xludf.AGGREGATE(15,6,ROW(MAESTRO!$B$3:$B$1000)/((MAESTRO!$B$3:$B$1000="PROVEEDORES")*(UPPER(MAESTRO!$L$3:$L$1000)="CONFIRMADO")),ROWS($A$3:A247))),"")</f>
        <v/>
      </c>
      <c r="R247" s="10" t="str">
        <f ca="1">IFERROR(INDEX(MAESTRO!R:R,_xludf.AGGREGATE(15,6,ROW(MAESTRO!$B$3:$B$1000)/((MAESTRO!$B$3:$B$1000="PROVEEDORES")*(UPPER(MAESTRO!$L$3:$L$1000)="CONFIRMADO")),ROWS($A$3:A247))),"")</f>
        <v/>
      </c>
      <c r="S247" s="10" t="str">
        <f ca="1">IFERROR(INDEX(MAESTRO!S:S,_xludf.AGGREGATE(15,6,ROW(MAESTRO!$B$3:$B$1000)/((MAESTRO!$B$3:$B$1000="PROVEEDORES")*(UPPER(MAESTRO!$L$3:$L$1000)="CONFIRMADO")),ROWS($A$3:A247))),"")</f>
        <v/>
      </c>
      <c r="T247" s="10" t="str">
        <f ca="1">IFERROR(INDEX(MAESTRO!T:T,_xludf.AGGREGATE(15,6,ROW(MAESTRO!$B$3:$B$1000)/((MAESTRO!$B$3:$B$1000="PROVEEDORES")*(UPPER(MAESTRO!$L$3:$L$1000)="CONFIRMADO")),ROWS($A$3:A247))),"")</f>
        <v/>
      </c>
      <c r="U247" s="10" t="str">
        <f ca="1">IFERROR(INDEX(MAESTRO!U:U,_xludf.AGGREGATE(15,6,ROW(MAESTRO!$B$3:$B$1000)/((MAESTRO!$B$3:$B$1000="PROVEEDORES")*(UPPER(MAESTRO!$L$3:$L$1000)="CONFIRMADO")),ROWS($A$3:A247))),"")</f>
        <v/>
      </c>
      <c r="V247" s="10" t="str">
        <f ca="1">IFERROR(INDEX(MAESTRO!V:V,_xludf.AGGREGATE(15,6,ROW(MAESTRO!$B$3:$B$1000)/((MAESTRO!$B$3:$B$1000="PROVEEDORES")*(UPPER(MAESTRO!$L$3:$L$1000)="CONFIRMADO")),ROWS($A$3:A247))),"")</f>
        <v/>
      </c>
      <c r="W247" s="10" t="str">
        <f ca="1">IFERROR(INDEX(MAESTRO!W:W,_xludf.AGGREGATE(15,6,ROW(MAESTRO!$B$3:$B$1000)/((MAESTRO!$B$3:$B$1000="PROVEEDORES")*(UPPER(MAESTRO!$L$3:$L$1000)="CONFIRMADO")),ROWS($A$3:A247))),"")</f>
        <v/>
      </c>
      <c r="X247" s="10" t="str">
        <f ca="1">IFERROR(INDEX(MAESTRO!X:X,_xludf.AGGREGATE(15,6,ROW(MAESTRO!$B$3:$B$1000)/((MAESTRO!$B$3:$B$1000="PROVEEDORES")*(UPPER(MAESTRO!$L$3:$L$1000)="CONFIRMADO")),ROWS($A$3:A247))),"")</f>
        <v/>
      </c>
    </row>
    <row r="248" spans="1:24" ht="22.05" customHeight="1">
      <c r="A248" s="24" t="str">
        <f ca="1">IFERROR(INDEX(MAESTRO!A:A,_xludf.AGGREGATE(15,6,ROW(MAESTRO!$B$3:$B$1000)/((MAESTRO!$B$3:$B$1000="PROVEEDORES")*(UPPER(MAESTRO!$L$3:$L$1000)="CONFIRMADO")),ROWS($A$3:A248))),"")</f>
        <v/>
      </c>
      <c r="B248" s="24" t="str">
        <f ca="1">IFERROR(INDEX(MAESTRO!B:B,_xludf.AGGREGATE(15,6,ROW(MAESTRO!$B$3:$B$1000)/((MAESTRO!$B$3:$B$1000="PROVEEDORES")*(UPPER(MAESTRO!$L$3:$L$1000)="CONFIRMADO")),ROWS($A$3:A248))),"")</f>
        <v/>
      </c>
      <c r="C248" s="24" t="str">
        <f ca="1">IFERROR(INDEX(MAESTRO!C:C,_xludf.AGGREGATE(15,6,ROW(MAESTRO!$B$3:$B$1000)/((MAESTRO!$B$3:$B$1000="PROVEEDORES")*(UPPER(MAESTRO!$L$3:$L$1000)="CONFIRMADO")),ROWS($A$3:A248))),"")</f>
        <v/>
      </c>
      <c r="D248" s="24" t="str">
        <f ca="1">IFERROR(INDEX(MAESTRO!D:D,_xludf.AGGREGATE(15,6,ROW(MAESTRO!$B$3:$B$1000)/((MAESTRO!$B$3:$B$1000="PROVEEDORES")*(UPPER(MAESTRO!$L$3:$L$1000)="CONFIRMADO")),ROWS($A$3:A248))),"")</f>
        <v/>
      </c>
      <c r="E248" s="24" t="str">
        <f ca="1">IFERROR(INDEX(MAESTRO!E:E,_xludf.AGGREGATE(15,6,ROW(MAESTRO!$B$3:$B$1000)/((MAESTRO!$B$3:$B$1000="PROVEEDORES")*(UPPER(MAESTRO!$L$3:$L$1000)="CONFIRMADO")),ROWS($A$3:A248))),"")</f>
        <v/>
      </c>
      <c r="F248" s="24" t="str">
        <f ca="1">IFERROR(INDEX(MAESTRO!F:F,_xludf.AGGREGATE(15,6,ROW(MAESTRO!$B$3:$B$1000)/((MAESTRO!$B$3:$B$1000="PROVEEDORES")*(UPPER(MAESTRO!$L$3:$L$1000)="CONFIRMADO")),ROWS($A$3:A248))),"")</f>
        <v/>
      </c>
      <c r="G248" s="24" t="str">
        <f ca="1">IFERROR(INDEX(MAESTRO!G:G,_xludf.AGGREGATE(15,6,ROW(MAESTRO!$B$3:$B$1000)/((MAESTRO!$B$3:$B$1000="PROVEEDORES")*(UPPER(MAESTRO!$L$3:$L$1000)="CONFIRMADO")),ROWS($A$3:A248))),"")</f>
        <v/>
      </c>
      <c r="H248" s="24" t="str">
        <f ca="1">IFERROR(INDEX(MAESTRO!H:H,_xludf.AGGREGATE(15,6,ROW(MAESTRO!$B$3:$B$1000)/((MAESTRO!$B$3:$B$1000="PROVEEDORES")*(UPPER(MAESTRO!$L$3:$L$1000)="CONFIRMADO")),ROWS($A$3:A248))),"")</f>
        <v/>
      </c>
      <c r="I248" s="24" t="str">
        <f ca="1">IFERROR(INDEX(MAESTRO!I:I,_xludf.AGGREGATE(15,6,ROW(MAESTRO!$B$3:$B$1000)/((MAESTRO!$B$3:$B$1000="PROVEEDORES")*(UPPER(MAESTRO!$L$3:$L$1000)="CONFIRMADO")),ROWS($A$3:A248))),"")</f>
        <v/>
      </c>
      <c r="J248" s="24" t="str">
        <f ca="1">IFERROR(INDEX(MAESTRO!J:J,_xludf.AGGREGATE(15,6,ROW(MAESTRO!$B$3:$B$1000)/((MAESTRO!$B$3:$B$1000="PROVEEDORES")*(UPPER(MAESTRO!$L$3:$L$1000)="CONFIRMADO")),ROWS($A$3:A248))),"")</f>
        <v/>
      </c>
      <c r="K248" s="24" t="str">
        <f ca="1">IFERROR(INDEX(MAESTRO!K:K,_xludf.AGGREGATE(15,6,ROW(MAESTRO!$B$3:$B$1000)/((MAESTRO!$B$3:$B$1000="PROVEEDORES")*(UPPER(MAESTRO!$L$3:$L$1000)="CONFIRMADO")),ROWS($A$3:A248))),"")</f>
        <v/>
      </c>
      <c r="L248" s="24" t="str">
        <f ca="1">IFERROR(INDEX(MAESTRO!L:L,_xludf.AGGREGATE(15,6,ROW(MAESTRO!$B$3:$B$1000)/((MAESTRO!$B$3:$B$1000="PROVEEDORES")*(UPPER(MAESTRO!$L$3:$L$1000)="CONFIRMADO")),ROWS($A$3:A248))),"")</f>
        <v/>
      </c>
      <c r="M248" s="24" t="str">
        <f ca="1">IFERROR(INDEX(MAESTRO!M:M,_xludf.AGGREGATE(15,6,ROW(MAESTRO!$B$3:$B$1000)/((MAESTRO!$B$3:$B$1000="PROVEEDORES")*(UPPER(MAESTRO!$L$3:$L$1000)="CONFIRMADO")),ROWS($A$3:A248))),"")</f>
        <v/>
      </c>
      <c r="N248" s="24" t="str">
        <f ca="1">IFERROR(INDEX(MAESTRO!N:N,_xludf.AGGREGATE(15,6,ROW(MAESTRO!$B$3:$B$1000)/((MAESTRO!$B$3:$B$1000="PROVEEDORES")*(UPPER(MAESTRO!$L$3:$L$1000)="CONFIRMADO")),ROWS($A$3:A248))),"")</f>
        <v/>
      </c>
      <c r="O248" s="24" t="str">
        <f ca="1">IFERROR(INDEX(MAESTRO!O:O,_xludf.AGGREGATE(15,6,ROW(MAESTRO!$B$3:$B$1000)/((MAESTRO!$B$3:$B$1000="PROVEEDORES")*(UPPER(MAESTRO!$L$3:$L$1000)="CONFIRMADO")),ROWS($A$3:A248))),"")</f>
        <v/>
      </c>
      <c r="P248" s="24" t="str">
        <f ca="1">IFERROR(INDEX(MAESTRO!P:P,_xludf.AGGREGATE(15,6,ROW(MAESTRO!$B$3:$B$1000)/((MAESTRO!$B$3:$B$1000="PROVEEDORES")*(UPPER(MAESTRO!$L$3:$L$1000)="CONFIRMADO")),ROWS($A$3:A248))),"")</f>
        <v/>
      </c>
      <c r="Q248" s="24" t="str">
        <f ca="1">IFERROR(INDEX(MAESTRO!Q:Q,_xludf.AGGREGATE(15,6,ROW(MAESTRO!$B$3:$B$1000)/((MAESTRO!$B$3:$B$1000="PROVEEDORES")*(UPPER(MAESTRO!$L$3:$L$1000)="CONFIRMADO")),ROWS($A$3:A248))),"")</f>
        <v/>
      </c>
      <c r="R248" s="24" t="str">
        <f ca="1">IFERROR(INDEX(MAESTRO!R:R,_xludf.AGGREGATE(15,6,ROW(MAESTRO!$B$3:$B$1000)/((MAESTRO!$B$3:$B$1000="PROVEEDORES")*(UPPER(MAESTRO!$L$3:$L$1000)="CONFIRMADO")),ROWS($A$3:A248))),"")</f>
        <v/>
      </c>
      <c r="S248" s="24" t="str">
        <f ca="1">IFERROR(INDEX(MAESTRO!S:S,_xludf.AGGREGATE(15,6,ROW(MAESTRO!$B$3:$B$1000)/((MAESTRO!$B$3:$B$1000="PROVEEDORES")*(UPPER(MAESTRO!$L$3:$L$1000)="CONFIRMADO")),ROWS($A$3:A248))),"")</f>
        <v/>
      </c>
      <c r="T248" s="24" t="str">
        <f ca="1">IFERROR(INDEX(MAESTRO!T:T,_xludf.AGGREGATE(15,6,ROW(MAESTRO!$B$3:$B$1000)/((MAESTRO!$B$3:$B$1000="PROVEEDORES")*(UPPER(MAESTRO!$L$3:$L$1000)="CONFIRMADO")),ROWS($A$3:A248))),"")</f>
        <v/>
      </c>
      <c r="U248" s="24" t="str">
        <f ca="1">IFERROR(INDEX(MAESTRO!U:U,_xludf.AGGREGATE(15,6,ROW(MAESTRO!$B$3:$B$1000)/((MAESTRO!$B$3:$B$1000="PROVEEDORES")*(UPPER(MAESTRO!$L$3:$L$1000)="CONFIRMADO")),ROWS($A$3:A248))),"")</f>
        <v/>
      </c>
      <c r="V248" s="24" t="str">
        <f ca="1">IFERROR(INDEX(MAESTRO!V:V,_xludf.AGGREGATE(15,6,ROW(MAESTRO!$B$3:$B$1000)/((MAESTRO!$B$3:$B$1000="PROVEEDORES")*(UPPER(MAESTRO!$L$3:$L$1000)="CONFIRMADO")),ROWS($A$3:A248))),"")</f>
        <v/>
      </c>
      <c r="W248" s="24" t="str">
        <f ca="1">IFERROR(INDEX(MAESTRO!W:W,_xludf.AGGREGATE(15,6,ROW(MAESTRO!$B$3:$B$1000)/((MAESTRO!$B$3:$B$1000="PROVEEDORES")*(UPPER(MAESTRO!$L$3:$L$1000)="CONFIRMADO")),ROWS($A$3:A248))),"")</f>
        <v/>
      </c>
      <c r="X248" s="24" t="str">
        <f ca="1">IFERROR(INDEX(MAESTRO!X:X,_xludf.AGGREGATE(15,6,ROW(MAESTRO!$B$3:$B$1000)/((MAESTRO!$B$3:$B$1000="PROVEEDORES")*(UPPER(MAESTRO!$L$3:$L$1000)="CONFIRMADO")),ROWS($A$3:A248))),"")</f>
        <v/>
      </c>
    </row>
    <row r="249" spans="1:24" ht="22.05" customHeight="1">
      <c r="A249" s="10" t="str">
        <f ca="1">IFERROR(INDEX(MAESTRO!A:A,_xludf.AGGREGATE(15,6,ROW(MAESTRO!$B$3:$B$1000)/((MAESTRO!$B$3:$B$1000="PROVEEDORES")*(UPPER(MAESTRO!$L$3:$L$1000)="CONFIRMADO")),ROWS($A$3:A249))),"")</f>
        <v/>
      </c>
      <c r="B249" s="10" t="str">
        <f ca="1">IFERROR(INDEX(MAESTRO!B:B,_xludf.AGGREGATE(15,6,ROW(MAESTRO!$B$3:$B$1000)/((MAESTRO!$B$3:$B$1000="PROVEEDORES")*(UPPER(MAESTRO!$L$3:$L$1000)="CONFIRMADO")),ROWS($A$3:A249))),"")</f>
        <v/>
      </c>
      <c r="C249" s="10" t="str">
        <f ca="1">IFERROR(INDEX(MAESTRO!C:C,_xludf.AGGREGATE(15,6,ROW(MAESTRO!$B$3:$B$1000)/((MAESTRO!$B$3:$B$1000="PROVEEDORES")*(UPPER(MAESTRO!$L$3:$L$1000)="CONFIRMADO")),ROWS($A$3:A249))),"")</f>
        <v/>
      </c>
      <c r="D249" s="10" t="str">
        <f ca="1">IFERROR(INDEX(MAESTRO!D:D,_xludf.AGGREGATE(15,6,ROW(MAESTRO!$B$3:$B$1000)/((MAESTRO!$B$3:$B$1000="PROVEEDORES")*(UPPER(MAESTRO!$L$3:$L$1000)="CONFIRMADO")),ROWS($A$3:A249))),"")</f>
        <v/>
      </c>
      <c r="E249" s="10" t="str">
        <f ca="1">IFERROR(INDEX(MAESTRO!E:E,_xludf.AGGREGATE(15,6,ROW(MAESTRO!$B$3:$B$1000)/((MAESTRO!$B$3:$B$1000="PROVEEDORES")*(UPPER(MAESTRO!$L$3:$L$1000)="CONFIRMADO")),ROWS($A$3:A249))),"")</f>
        <v/>
      </c>
      <c r="F249" s="10" t="str">
        <f ca="1">IFERROR(INDEX(MAESTRO!F:F,_xludf.AGGREGATE(15,6,ROW(MAESTRO!$B$3:$B$1000)/((MAESTRO!$B$3:$B$1000="PROVEEDORES")*(UPPER(MAESTRO!$L$3:$L$1000)="CONFIRMADO")),ROWS($A$3:A249))),"")</f>
        <v/>
      </c>
      <c r="G249" s="10" t="str">
        <f ca="1">IFERROR(INDEX(MAESTRO!G:G,_xludf.AGGREGATE(15,6,ROW(MAESTRO!$B$3:$B$1000)/((MAESTRO!$B$3:$B$1000="PROVEEDORES")*(UPPER(MAESTRO!$L$3:$L$1000)="CONFIRMADO")),ROWS($A$3:A249))),"")</f>
        <v/>
      </c>
      <c r="H249" s="10" t="str">
        <f ca="1">IFERROR(INDEX(MAESTRO!H:H,_xludf.AGGREGATE(15,6,ROW(MAESTRO!$B$3:$B$1000)/((MAESTRO!$B$3:$B$1000="PROVEEDORES")*(UPPER(MAESTRO!$L$3:$L$1000)="CONFIRMADO")),ROWS($A$3:A249))),"")</f>
        <v/>
      </c>
      <c r="I249" s="10" t="str">
        <f ca="1">IFERROR(INDEX(MAESTRO!I:I,_xludf.AGGREGATE(15,6,ROW(MAESTRO!$B$3:$B$1000)/((MAESTRO!$B$3:$B$1000="PROVEEDORES")*(UPPER(MAESTRO!$L$3:$L$1000)="CONFIRMADO")),ROWS($A$3:A249))),"")</f>
        <v/>
      </c>
      <c r="J249" s="10" t="str">
        <f ca="1">IFERROR(INDEX(MAESTRO!J:J,_xludf.AGGREGATE(15,6,ROW(MAESTRO!$B$3:$B$1000)/((MAESTRO!$B$3:$B$1000="PROVEEDORES")*(UPPER(MAESTRO!$L$3:$L$1000)="CONFIRMADO")),ROWS($A$3:A249))),"")</f>
        <v/>
      </c>
      <c r="K249" s="10" t="str">
        <f ca="1">IFERROR(INDEX(MAESTRO!K:K,_xludf.AGGREGATE(15,6,ROW(MAESTRO!$B$3:$B$1000)/((MAESTRO!$B$3:$B$1000="PROVEEDORES")*(UPPER(MAESTRO!$L$3:$L$1000)="CONFIRMADO")),ROWS($A$3:A249))),"")</f>
        <v/>
      </c>
      <c r="L249" s="10" t="str">
        <f ca="1">IFERROR(INDEX(MAESTRO!L:L,_xludf.AGGREGATE(15,6,ROW(MAESTRO!$B$3:$B$1000)/((MAESTRO!$B$3:$B$1000="PROVEEDORES")*(UPPER(MAESTRO!$L$3:$L$1000)="CONFIRMADO")),ROWS($A$3:A249))),"")</f>
        <v/>
      </c>
      <c r="M249" s="10" t="str">
        <f ca="1">IFERROR(INDEX(MAESTRO!M:M,_xludf.AGGREGATE(15,6,ROW(MAESTRO!$B$3:$B$1000)/((MAESTRO!$B$3:$B$1000="PROVEEDORES")*(UPPER(MAESTRO!$L$3:$L$1000)="CONFIRMADO")),ROWS($A$3:A249))),"")</f>
        <v/>
      </c>
      <c r="N249" s="10" t="str">
        <f ca="1">IFERROR(INDEX(MAESTRO!N:N,_xludf.AGGREGATE(15,6,ROW(MAESTRO!$B$3:$B$1000)/((MAESTRO!$B$3:$B$1000="PROVEEDORES")*(UPPER(MAESTRO!$L$3:$L$1000)="CONFIRMADO")),ROWS($A$3:A249))),"")</f>
        <v/>
      </c>
      <c r="O249" s="10" t="str">
        <f ca="1">IFERROR(INDEX(MAESTRO!O:O,_xludf.AGGREGATE(15,6,ROW(MAESTRO!$B$3:$B$1000)/((MAESTRO!$B$3:$B$1000="PROVEEDORES")*(UPPER(MAESTRO!$L$3:$L$1000)="CONFIRMADO")),ROWS($A$3:A249))),"")</f>
        <v/>
      </c>
      <c r="P249" s="10" t="str">
        <f ca="1">IFERROR(INDEX(MAESTRO!P:P,_xludf.AGGREGATE(15,6,ROW(MAESTRO!$B$3:$B$1000)/((MAESTRO!$B$3:$B$1000="PROVEEDORES")*(UPPER(MAESTRO!$L$3:$L$1000)="CONFIRMADO")),ROWS($A$3:A249))),"")</f>
        <v/>
      </c>
      <c r="Q249" s="10" t="str">
        <f ca="1">IFERROR(INDEX(MAESTRO!Q:Q,_xludf.AGGREGATE(15,6,ROW(MAESTRO!$B$3:$B$1000)/((MAESTRO!$B$3:$B$1000="PROVEEDORES")*(UPPER(MAESTRO!$L$3:$L$1000)="CONFIRMADO")),ROWS($A$3:A249))),"")</f>
        <v/>
      </c>
      <c r="R249" s="10" t="str">
        <f ca="1">IFERROR(INDEX(MAESTRO!R:R,_xludf.AGGREGATE(15,6,ROW(MAESTRO!$B$3:$B$1000)/((MAESTRO!$B$3:$B$1000="PROVEEDORES")*(UPPER(MAESTRO!$L$3:$L$1000)="CONFIRMADO")),ROWS($A$3:A249))),"")</f>
        <v/>
      </c>
      <c r="S249" s="10" t="str">
        <f ca="1">IFERROR(INDEX(MAESTRO!S:S,_xludf.AGGREGATE(15,6,ROW(MAESTRO!$B$3:$B$1000)/((MAESTRO!$B$3:$B$1000="PROVEEDORES")*(UPPER(MAESTRO!$L$3:$L$1000)="CONFIRMADO")),ROWS($A$3:A249))),"")</f>
        <v/>
      </c>
      <c r="T249" s="10" t="str">
        <f ca="1">IFERROR(INDEX(MAESTRO!T:T,_xludf.AGGREGATE(15,6,ROW(MAESTRO!$B$3:$B$1000)/((MAESTRO!$B$3:$B$1000="PROVEEDORES")*(UPPER(MAESTRO!$L$3:$L$1000)="CONFIRMADO")),ROWS($A$3:A249))),"")</f>
        <v/>
      </c>
      <c r="U249" s="10" t="str">
        <f ca="1">IFERROR(INDEX(MAESTRO!U:U,_xludf.AGGREGATE(15,6,ROW(MAESTRO!$B$3:$B$1000)/((MAESTRO!$B$3:$B$1000="PROVEEDORES")*(UPPER(MAESTRO!$L$3:$L$1000)="CONFIRMADO")),ROWS($A$3:A249))),"")</f>
        <v/>
      </c>
      <c r="V249" s="10" t="str">
        <f ca="1">IFERROR(INDEX(MAESTRO!V:V,_xludf.AGGREGATE(15,6,ROW(MAESTRO!$B$3:$B$1000)/((MAESTRO!$B$3:$B$1000="PROVEEDORES")*(UPPER(MAESTRO!$L$3:$L$1000)="CONFIRMADO")),ROWS($A$3:A249))),"")</f>
        <v/>
      </c>
      <c r="W249" s="10" t="str">
        <f ca="1">IFERROR(INDEX(MAESTRO!W:W,_xludf.AGGREGATE(15,6,ROW(MAESTRO!$B$3:$B$1000)/((MAESTRO!$B$3:$B$1000="PROVEEDORES")*(UPPER(MAESTRO!$L$3:$L$1000)="CONFIRMADO")),ROWS($A$3:A249))),"")</f>
        <v/>
      </c>
      <c r="X249" s="10" t="str">
        <f ca="1">IFERROR(INDEX(MAESTRO!X:X,_xludf.AGGREGATE(15,6,ROW(MAESTRO!$B$3:$B$1000)/((MAESTRO!$B$3:$B$1000="PROVEEDORES")*(UPPER(MAESTRO!$L$3:$L$1000)="CONFIRMADO")),ROWS($A$3:A249))),"")</f>
        <v/>
      </c>
    </row>
    <row r="250" spans="1:24" ht="22.05" customHeight="1">
      <c r="A250" s="24" t="str">
        <f ca="1">IFERROR(INDEX(MAESTRO!A:A,_xludf.AGGREGATE(15,6,ROW(MAESTRO!$B$3:$B$1000)/((MAESTRO!$B$3:$B$1000="PROVEEDORES")*(UPPER(MAESTRO!$L$3:$L$1000)="CONFIRMADO")),ROWS($A$3:A250))),"")</f>
        <v/>
      </c>
      <c r="B250" s="24" t="str">
        <f ca="1">IFERROR(INDEX(MAESTRO!B:B,_xludf.AGGREGATE(15,6,ROW(MAESTRO!$B$3:$B$1000)/((MAESTRO!$B$3:$B$1000="PROVEEDORES")*(UPPER(MAESTRO!$L$3:$L$1000)="CONFIRMADO")),ROWS($A$3:A250))),"")</f>
        <v/>
      </c>
      <c r="C250" s="24" t="str">
        <f ca="1">IFERROR(INDEX(MAESTRO!C:C,_xludf.AGGREGATE(15,6,ROW(MAESTRO!$B$3:$B$1000)/((MAESTRO!$B$3:$B$1000="PROVEEDORES")*(UPPER(MAESTRO!$L$3:$L$1000)="CONFIRMADO")),ROWS($A$3:A250))),"")</f>
        <v/>
      </c>
      <c r="D250" s="24" t="str">
        <f ca="1">IFERROR(INDEX(MAESTRO!D:D,_xludf.AGGREGATE(15,6,ROW(MAESTRO!$B$3:$B$1000)/((MAESTRO!$B$3:$B$1000="PROVEEDORES")*(UPPER(MAESTRO!$L$3:$L$1000)="CONFIRMADO")),ROWS($A$3:A250))),"")</f>
        <v/>
      </c>
      <c r="E250" s="24" t="str">
        <f ca="1">IFERROR(INDEX(MAESTRO!E:E,_xludf.AGGREGATE(15,6,ROW(MAESTRO!$B$3:$B$1000)/((MAESTRO!$B$3:$B$1000="PROVEEDORES")*(UPPER(MAESTRO!$L$3:$L$1000)="CONFIRMADO")),ROWS($A$3:A250))),"")</f>
        <v/>
      </c>
      <c r="F250" s="24" t="str">
        <f ca="1">IFERROR(INDEX(MAESTRO!F:F,_xludf.AGGREGATE(15,6,ROW(MAESTRO!$B$3:$B$1000)/((MAESTRO!$B$3:$B$1000="PROVEEDORES")*(UPPER(MAESTRO!$L$3:$L$1000)="CONFIRMADO")),ROWS($A$3:A250))),"")</f>
        <v/>
      </c>
      <c r="G250" s="24" t="str">
        <f ca="1">IFERROR(INDEX(MAESTRO!G:G,_xludf.AGGREGATE(15,6,ROW(MAESTRO!$B$3:$B$1000)/((MAESTRO!$B$3:$B$1000="PROVEEDORES")*(UPPER(MAESTRO!$L$3:$L$1000)="CONFIRMADO")),ROWS($A$3:A250))),"")</f>
        <v/>
      </c>
      <c r="H250" s="24" t="str">
        <f ca="1">IFERROR(INDEX(MAESTRO!H:H,_xludf.AGGREGATE(15,6,ROW(MAESTRO!$B$3:$B$1000)/((MAESTRO!$B$3:$B$1000="PROVEEDORES")*(UPPER(MAESTRO!$L$3:$L$1000)="CONFIRMADO")),ROWS($A$3:A250))),"")</f>
        <v/>
      </c>
      <c r="I250" s="24" t="str">
        <f ca="1">IFERROR(INDEX(MAESTRO!I:I,_xludf.AGGREGATE(15,6,ROW(MAESTRO!$B$3:$B$1000)/((MAESTRO!$B$3:$B$1000="PROVEEDORES")*(UPPER(MAESTRO!$L$3:$L$1000)="CONFIRMADO")),ROWS($A$3:A250))),"")</f>
        <v/>
      </c>
      <c r="J250" s="24" t="str">
        <f ca="1">IFERROR(INDEX(MAESTRO!J:J,_xludf.AGGREGATE(15,6,ROW(MAESTRO!$B$3:$B$1000)/((MAESTRO!$B$3:$B$1000="PROVEEDORES")*(UPPER(MAESTRO!$L$3:$L$1000)="CONFIRMADO")),ROWS($A$3:A250))),"")</f>
        <v/>
      </c>
      <c r="K250" s="24" t="str">
        <f ca="1">IFERROR(INDEX(MAESTRO!K:K,_xludf.AGGREGATE(15,6,ROW(MAESTRO!$B$3:$B$1000)/((MAESTRO!$B$3:$B$1000="PROVEEDORES")*(UPPER(MAESTRO!$L$3:$L$1000)="CONFIRMADO")),ROWS($A$3:A250))),"")</f>
        <v/>
      </c>
      <c r="L250" s="24" t="str">
        <f ca="1">IFERROR(INDEX(MAESTRO!L:L,_xludf.AGGREGATE(15,6,ROW(MAESTRO!$B$3:$B$1000)/((MAESTRO!$B$3:$B$1000="PROVEEDORES")*(UPPER(MAESTRO!$L$3:$L$1000)="CONFIRMADO")),ROWS($A$3:A250))),"")</f>
        <v/>
      </c>
      <c r="M250" s="24" t="str">
        <f ca="1">IFERROR(INDEX(MAESTRO!M:M,_xludf.AGGREGATE(15,6,ROW(MAESTRO!$B$3:$B$1000)/((MAESTRO!$B$3:$B$1000="PROVEEDORES")*(UPPER(MAESTRO!$L$3:$L$1000)="CONFIRMADO")),ROWS($A$3:A250))),"")</f>
        <v/>
      </c>
      <c r="N250" s="24" t="str">
        <f ca="1">IFERROR(INDEX(MAESTRO!N:N,_xludf.AGGREGATE(15,6,ROW(MAESTRO!$B$3:$B$1000)/((MAESTRO!$B$3:$B$1000="PROVEEDORES")*(UPPER(MAESTRO!$L$3:$L$1000)="CONFIRMADO")),ROWS($A$3:A250))),"")</f>
        <v/>
      </c>
      <c r="O250" s="24" t="str">
        <f ca="1">IFERROR(INDEX(MAESTRO!O:O,_xludf.AGGREGATE(15,6,ROW(MAESTRO!$B$3:$B$1000)/((MAESTRO!$B$3:$B$1000="PROVEEDORES")*(UPPER(MAESTRO!$L$3:$L$1000)="CONFIRMADO")),ROWS($A$3:A250))),"")</f>
        <v/>
      </c>
      <c r="P250" s="24" t="str">
        <f ca="1">IFERROR(INDEX(MAESTRO!P:P,_xludf.AGGREGATE(15,6,ROW(MAESTRO!$B$3:$B$1000)/((MAESTRO!$B$3:$B$1000="PROVEEDORES")*(UPPER(MAESTRO!$L$3:$L$1000)="CONFIRMADO")),ROWS($A$3:A250))),"")</f>
        <v/>
      </c>
      <c r="Q250" s="24" t="str">
        <f ca="1">IFERROR(INDEX(MAESTRO!Q:Q,_xludf.AGGREGATE(15,6,ROW(MAESTRO!$B$3:$B$1000)/((MAESTRO!$B$3:$B$1000="PROVEEDORES")*(UPPER(MAESTRO!$L$3:$L$1000)="CONFIRMADO")),ROWS($A$3:A250))),"")</f>
        <v/>
      </c>
      <c r="R250" s="24" t="str">
        <f ca="1">IFERROR(INDEX(MAESTRO!R:R,_xludf.AGGREGATE(15,6,ROW(MAESTRO!$B$3:$B$1000)/((MAESTRO!$B$3:$B$1000="PROVEEDORES")*(UPPER(MAESTRO!$L$3:$L$1000)="CONFIRMADO")),ROWS($A$3:A250))),"")</f>
        <v/>
      </c>
      <c r="S250" s="24" t="str">
        <f ca="1">IFERROR(INDEX(MAESTRO!S:S,_xludf.AGGREGATE(15,6,ROW(MAESTRO!$B$3:$B$1000)/((MAESTRO!$B$3:$B$1000="PROVEEDORES")*(UPPER(MAESTRO!$L$3:$L$1000)="CONFIRMADO")),ROWS($A$3:A250))),"")</f>
        <v/>
      </c>
      <c r="T250" s="24" t="str">
        <f ca="1">IFERROR(INDEX(MAESTRO!T:T,_xludf.AGGREGATE(15,6,ROW(MAESTRO!$B$3:$B$1000)/((MAESTRO!$B$3:$B$1000="PROVEEDORES")*(UPPER(MAESTRO!$L$3:$L$1000)="CONFIRMADO")),ROWS($A$3:A250))),"")</f>
        <v/>
      </c>
      <c r="U250" s="24" t="str">
        <f ca="1">IFERROR(INDEX(MAESTRO!U:U,_xludf.AGGREGATE(15,6,ROW(MAESTRO!$B$3:$B$1000)/((MAESTRO!$B$3:$B$1000="PROVEEDORES")*(UPPER(MAESTRO!$L$3:$L$1000)="CONFIRMADO")),ROWS($A$3:A250))),"")</f>
        <v/>
      </c>
      <c r="V250" s="24" t="str">
        <f ca="1">IFERROR(INDEX(MAESTRO!V:V,_xludf.AGGREGATE(15,6,ROW(MAESTRO!$B$3:$B$1000)/((MAESTRO!$B$3:$B$1000="PROVEEDORES")*(UPPER(MAESTRO!$L$3:$L$1000)="CONFIRMADO")),ROWS($A$3:A250))),"")</f>
        <v/>
      </c>
      <c r="W250" s="24" t="str">
        <f ca="1">IFERROR(INDEX(MAESTRO!W:W,_xludf.AGGREGATE(15,6,ROW(MAESTRO!$B$3:$B$1000)/((MAESTRO!$B$3:$B$1000="PROVEEDORES")*(UPPER(MAESTRO!$L$3:$L$1000)="CONFIRMADO")),ROWS($A$3:A250))),"")</f>
        <v/>
      </c>
      <c r="X250" s="24" t="str">
        <f ca="1">IFERROR(INDEX(MAESTRO!X:X,_xludf.AGGREGATE(15,6,ROW(MAESTRO!$B$3:$B$1000)/((MAESTRO!$B$3:$B$1000="PROVEEDORES")*(UPPER(MAESTRO!$L$3:$L$1000)="CONFIRMADO")),ROWS($A$3:A250))),"")</f>
        <v/>
      </c>
    </row>
    <row r="251" spans="1:24" ht="22.05" customHeight="1">
      <c r="A251" s="10" t="str">
        <f ca="1">IFERROR(INDEX(MAESTRO!A:A,_xludf.AGGREGATE(15,6,ROW(MAESTRO!$B$3:$B$1000)/((MAESTRO!$B$3:$B$1000="PROVEEDORES")*(UPPER(MAESTRO!$L$3:$L$1000)="CONFIRMADO")),ROWS($A$3:A251))),"")</f>
        <v/>
      </c>
      <c r="B251" s="10" t="str">
        <f ca="1">IFERROR(INDEX(MAESTRO!B:B,_xludf.AGGREGATE(15,6,ROW(MAESTRO!$B$3:$B$1000)/((MAESTRO!$B$3:$B$1000="PROVEEDORES")*(UPPER(MAESTRO!$L$3:$L$1000)="CONFIRMADO")),ROWS($A$3:A251))),"")</f>
        <v/>
      </c>
      <c r="C251" s="10" t="str">
        <f ca="1">IFERROR(INDEX(MAESTRO!C:C,_xludf.AGGREGATE(15,6,ROW(MAESTRO!$B$3:$B$1000)/((MAESTRO!$B$3:$B$1000="PROVEEDORES")*(UPPER(MAESTRO!$L$3:$L$1000)="CONFIRMADO")),ROWS($A$3:A251))),"")</f>
        <v/>
      </c>
      <c r="D251" s="10" t="str">
        <f ca="1">IFERROR(INDEX(MAESTRO!D:D,_xludf.AGGREGATE(15,6,ROW(MAESTRO!$B$3:$B$1000)/((MAESTRO!$B$3:$B$1000="PROVEEDORES")*(UPPER(MAESTRO!$L$3:$L$1000)="CONFIRMADO")),ROWS($A$3:A251))),"")</f>
        <v/>
      </c>
      <c r="E251" s="10" t="str">
        <f ca="1">IFERROR(INDEX(MAESTRO!E:E,_xludf.AGGREGATE(15,6,ROW(MAESTRO!$B$3:$B$1000)/((MAESTRO!$B$3:$B$1000="PROVEEDORES")*(UPPER(MAESTRO!$L$3:$L$1000)="CONFIRMADO")),ROWS($A$3:A251))),"")</f>
        <v/>
      </c>
      <c r="F251" s="10" t="str">
        <f ca="1">IFERROR(INDEX(MAESTRO!F:F,_xludf.AGGREGATE(15,6,ROW(MAESTRO!$B$3:$B$1000)/((MAESTRO!$B$3:$B$1000="PROVEEDORES")*(UPPER(MAESTRO!$L$3:$L$1000)="CONFIRMADO")),ROWS($A$3:A251))),"")</f>
        <v/>
      </c>
      <c r="G251" s="10" t="str">
        <f ca="1">IFERROR(INDEX(MAESTRO!G:G,_xludf.AGGREGATE(15,6,ROW(MAESTRO!$B$3:$B$1000)/((MAESTRO!$B$3:$B$1000="PROVEEDORES")*(UPPER(MAESTRO!$L$3:$L$1000)="CONFIRMADO")),ROWS($A$3:A251))),"")</f>
        <v/>
      </c>
      <c r="H251" s="10" t="str">
        <f ca="1">IFERROR(INDEX(MAESTRO!H:H,_xludf.AGGREGATE(15,6,ROW(MAESTRO!$B$3:$B$1000)/((MAESTRO!$B$3:$B$1000="PROVEEDORES")*(UPPER(MAESTRO!$L$3:$L$1000)="CONFIRMADO")),ROWS($A$3:A251))),"")</f>
        <v/>
      </c>
      <c r="I251" s="10" t="str">
        <f ca="1">IFERROR(INDEX(MAESTRO!I:I,_xludf.AGGREGATE(15,6,ROW(MAESTRO!$B$3:$B$1000)/((MAESTRO!$B$3:$B$1000="PROVEEDORES")*(UPPER(MAESTRO!$L$3:$L$1000)="CONFIRMADO")),ROWS($A$3:A251))),"")</f>
        <v/>
      </c>
      <c r="J251" s="10" t="str">
        <f ca="1">IFERROR(INDEX(MAESTRO!J:J,_xludf.AGGREGATE(15,6,ROW(MAESTRO!$B$3:$B$1000)/((MAESTRO!$B$3:$B$1000="PROVEEDORES")*(UPPER(MAESTRO!$L$3:$L$1000)="CONFIRMADO")),ROWS($A$3:A251))),"")</f>
        <v/>
      </c>
      <c r="K251" s="10" t="str">
        <f ca="1">IFERROR(INDEX(MAESTRO!K:K,_xludf.AGGREGATE(15,6,ROW(MAESTRO!$B$3:$B$1000)/((MAESTRO!$B$3:$B$1000="PROVEEDORES")*(UPPER(MAESTRO!$L$3:$L$1000)="CONFIRMADO")),ROWS($A$3:A251))),"")</f>
        <v/>
      </c>
      <c r="L251" s="10" t="str">
        <f ca="1">IFERROR(INDEX(MAESTRO!L:L,_xludf.AGGREGATE(15,6,ROW(MAESTRO!$B$3:$B$1000)/((MAESTRO!$B$3:$B$1000="PROVEEDORES")*(UPPER(MAESTRO!$L$3:$L$1000)="CONFIRMADO")),ROWS($A$3:A251))),"")</f>
        <v/>
      </c>
      <c r="M251" s="10" t="str">
        <f ca="1">IFERROR(INDEX(MAESTRO!M:M,_xludf.AGGREGATE(15,6,ROW(MAESTRO!$B$3:$B$1000)/((MAESTRO!$B$3:$B$1000="PROVEEDORES")*(UPPER(MAESTRO!$L$3:$L$1000)="CONFIRMADO")),ROWS($A$3:A251))),"")</f>
        <v/>
      </c>
      <c r="N251" s="10" t="str">
        <f ca="1">IFERROR(INDEX(MAESTRO!N:N,_xludf.AGGREGATE(15,6,ROW(MAESTRO!$B$3:$B$1000)/((MAESTRO!$B$3:$B$1000="PROVEEDORES")*(UPPER(MAESTRO!$L$3:$L$1000)="CONFIRMADO")),ROWS($A$3:A251))),"")</f>
        <v/>
      </c>
      <c r="O251" s="10" t="str">
        <f ca="1">IFERROR(INDEX(MAESTRO!O:O,_xludf.AGGREGATE(15,6,ROW(MAESTRO!$B$3:$B$1000)/((MAESTRO!$B$3:$B$1000="PROVEEDORES")*(UPPER(MAESTRO!$L$3:$L$1000)="CONFIRMADO")),ROWS($A$3:A251))),"")</f>
        <v/>
      </c>
      <c r="P251" s="10" t="str">
        <f ca="1">IFERROR(INDEX(MAESTRO!P:P,_xludf.AGGREGATE(15,6,ROW(MAESTRO!$B$3:$B$1000)/((MAESTRO!$B$3:$B$1000="PROVEEDORES")*(UPPER(MAESTRO!$L$3:$L$1000)="CONFIRMADO")),ROWS($A$3:A251))),"")</f>
        <v/>
      </c>
      <c r="Q251" s="10" t="str">
        <f ca="1">IFERROR(INDEX(MAESTRO!Q:Q,_xludf.AGGREGATE(15,6,ROW(MAESTRO!$B$3:$B$1000)/((MAESTRO!$B$3:$B$1000="PROVEEDORES")*(UPPER(MAESTRO!$L$3:$L$1000)="CONFIRMADO")),ROWS($A$3:A251))),"")</f>
        <v/>
      </c>
      <c r="R251" s="10" t="str">
        <f ca="1">IFERROR(INDEX(MAESTRO!R:R,_xludf.AGGREGATE(15,6,ROW(MAESTRO!$B$3:$B$1000)/((MAESTRO!$B$3:$B$1000="PROVEEDORES")*(UPPER(MAESTRO!$L$3:$L$1000)="CONFIRMADO")),ROWS($A$3:A251))),"")</f>
        <v/>
      </c>
      <c r="S251" s="10" t="str">
        <f ca="1">IFERROR(INDEX(MAESTRO!S:S,_xludf.AGGREGATE(15,6,ROW(MAESTRO!$B$3:$B$1000)/((MAESTRO!$B$3:$B$1000="PROVEEDORES")*(UPPER(MAESTRO!$L$3:$L$1000)="CONFIRMADO")),ROWS($A$3:A251))),"")</f>
        <v/>
      </c>
      <c r="T251" s="10" t="str">
        <f ca="1">IFERROR(INDEX(MAESTRO!T:T,_xludf.AGGREGATE(15,6,ROW(MAESTRO!$B$3:$B$1000)/((MAESTRO!$B$3:$B$1000="PROVEEDORES")*(UPPER(MAESTRO!$L$3:$L$1000)="CONFIRMADO")),ROWS($A$3:A251))),"")</f>
        <v/>
      </c>
      <c r="U251" s="10" t="str">
        <f ca="1">IFERROR(INDEX(MAESTRO!U:U,_xludf.AGGREGATE(15,6,ROW(MAESTRO!$B$3:$B$1000)/((MAESTRO!$B$3:$B$1000="PROVEEDORES")*(UPPER(MAESTRO!$L$3:$L$1000)="CONFIRMADO")),ROWS($A$3:A251))),"")</f>
        <v/>
      </c>
      <c r="V251" s="10" t="str">
        <f ca="1">IFERROR(INDEX(MAESTRO!V:V,_xludf.AGGREGATE(15,6,ROW(MAESTRO!$B$3:$B$1000)/((MAESTRO!$B$3:$B$1000="PROVEEDORES")*(UPPER(MAESTRO!$L$3:$L$1000)="CONFIRMADO")),ROWS($A$3:A251))),"")</f>
        <v/>
      </c>
      <c r="W251" s="10" t="str">
        <f ca="1">IFERROR(INDEX(MAESTRO!W:W,_xludf.AGGREGATE(15,6,ROW(MAESTRO!$B$3:$B$1000)/((MAESTRO!$B$3:$B$1000="PROVEEDORES")*(UPPER(MAESTRO!$L$3:$L$1000)="CONFIRMADO")),ROWS($A$3:A251))),"")</f>
        <v/>
      </c>
      <c r="X251" s="10" t="str">
        <f ca="1">IFERROR(INDEX(MAESTRO!X:X,_xludf.AGGREGATE(15,6,ROW(MAESTRO!$B$3:$B$1000)/((MAESTRO!$B$3:$B$1000="PROVEEDORES")*(UPPER(MAESTRO!$L$3:$L$1000)="CONFIRMADO")),ROWS($A$3:A251))),"")</f>
        <v/>
      </c>
    </row>
    <row r="252" spans="1:24" ht="22.05" customHeight="1">
      <c r="A252" s="24" t="str">
        <f ca="1">IFERROR(INDEX(MAESTRO!A:A,_xludf.AGGREGATE(15,6,ROW(MAESTRO!$B$3:$B$1000)/((MAESTRO!$B$3:$B$1000="PROVEEDORES")*(UPPER(MAESTRO!$L$3:$L$1000)="CONFIRMADO")),ROWS($A$3:A252))),"")</f>
        <v/>
      </c>
      <c r="B252" s="24" t="str">
        <f ca="1">IFERROR(INDEX(MAESTRO!B:B,_xludf.AGGREGATE(15,6,ROW(MAESTRO!$B$3:$B$1000)/((MAESTRO!$B$3:$B$1000="PROVEEDORES")*(UPPER(MAESTRO!$L$3:$L$1000)="CONFIRMADO")),ROWS($A$3:A252))),"")</f>
        <v/>
      </c>
      <c r="C252" s="24" t="str">
        <f ca="1">IFERROR(INDEX(MAESTRO!C:C,_xludf.AGGREGATE(15,6,ROW(MAESTRO!$B$3:$B$1000)/((MAESTRO!$B$3:$B$1000="PROVEEDORES")*(UPPER(MAESTRO!$L$3:$L$1000)="CONFIRMADO")),ROWS($A$3:A252))),"")</f>
        <v/>
      </c>
      <c r="D252" s="24" t="str">
        <f ca="1">IFERROR(INDEX(MAESTRO!D:D,_xludf.AGGREGATE(15,6,ROW(MAESTRO!$B$3:$B$1000)/((MAESTRO!$B$3:$B$1000="PROVEEDORES")*(UPPER(MAESTRO!$L$3:$L$1000)="CONFIRMADO")),ROWS($A$3:A252))),"")</f>
        <v/>
      </c>
      <c r="E252" s="24" t="str">
        <f ca="1">IFERROR(INDEX(MAESTRO!E:E,_xludf.AGGREGATE(15,6,ROW(MAESTRO!$B$3:$B$1000)/((MAESTRO!$B$3:$B$1000="PROVEEDORES")*(UPPER(MAESTRO!$L$3:$L$1000)="CONFIRMADO")),ROWS($A$3:A252))),"")</f>
        <v/>
      </c>
      <c r="F252" s="24" t="str">
        <f ca="1">IFERROR(INDEX(MAESTRO!F:F,_xludf.AGGREGATE(15,6,ROW(MAESTRO!$B$3:$B$1000)/((MAESTRO!$B$3:$B$1000="PROVEEDORES")*(UPPER(MAESTRO!$L$3:$L$1000)="CONFIRMADO")),ROWS($A$3:A252))),"")</f>
        <v/>
      </c>
      <c r="G252" s="24" t="str">
        <f ca="1">IFERROR(INDEX(MAESTRO!G:G,_xludf.AGGREGATE(15,6,ROW(MAESTRO!$B$3:$B$1000)/((MAESTRO!$B$3:$B$1000="PROVEEDORES")*(UPPER(MAESTRO!$L$3:$L$1000)="CONFIRMADO")),ROWS($A$3:A252))),"")</f>
        <v/>
      </c>
      <c r="H252" s="24" t="str">
        <f ca="1">IFERROR(INDEX(MAESTRO!H:H,_xludf.AGGREGATE(15,6,ROW(MAESTRO!$B$3:$B$1000)/((MAESTRO!$B$3:$B$1000="PROVEEDORES")*(UPPER(MAESTRO!$L$3:$L$1000)="CONFIRMADO")),ROWS($A$3:A252))),"")</f>
        <v/>
      </c>
      <c r="I252" s="24" t="str">
        <f ca="1">IFERROR(INDEX(MAESTRO!I:I,_xludf.AGGREGATE(15,6,ROW(MAESTRO!$B$3:$B$1000)/((MAESTRO!$B$3:$B$1000="PROVEEDORES")*(UPPER(MAESTRO!$L$3:$L$1000)="CONFIRMADO")),ROWS($A$3:A252))),"")</f>
        <v/>
      </c>
      <c r="J252" s="24" t="str">
        <f ca="1">IFERROR(INDEX(MAESTRO!J:J,_xludf.AGGREGATE(15,6,ROW(MAESTRO!$B$3:$B$1000)/((MAESTRO!$B$3:$B$1000="PROVEEDORES")*(UPPER(MAESTRO!$L$3:$L$1000)="CONFIRMADO")),ROWS($A$3:A252))),"")</f>
        <v/>
      </c>
      <c r="K252" s="24" t="str">
        <f ca="1">IFERROR(INDEX(MAESTRO!K:K,_xludf.AGGREGATE(15,6,ROW(MAESTRO!$B$3:$B$1000)/((MAESTRO!$B$3:$B$1000="PROVEEDORES")*(UPPER(MAESTRO!$L$3:$L$1000)="CONFIRMADO")),ROWS($A$3:A252))),"")</f>
        <v/>
      </c>
      <c r="L252" s="24" t="str">
        <f ca="1">IFERROR(INDEX(MAESTRO!L:L,_xludf.AGGREGATE(15,6,ROW(MAESTRO!$B$3:$B$1000)/((MAESTRO!$B$3:$B$1000="PROVEEDORES")*(UPPER(MAESTRO!$L$3:$L$1000)="CONFIRMADO")),ROWS($A$3:A252))),"")</f>
        <v/>
      </c>
      <c r="M252" s="24" t="str">
        <f ca="1">IFERROR(INDEX(MAESTRO!M:M,_xludf.AGGREGATE(15,6,ROW(MAESTRO!$B$3:$B$1000)/((MAESTRO!$B$3:$B$1000="PROVEEDORES")*(UPPER(MAESTRO!$L$3:$L$1000)="CONFIRMADO")),ROWS($A$3:A252))),"")</f>
        <v/>
      </c>
      <c r="N252" s="24" t="str">
        <f ca="1">IFERROR(INDEX(MAESTRO!N:N,_xludf.AGGREGATE(15,6,ROW(MAESTRO!$B$3:$B$1000)/((MAESTRO!$B$3:$B$1000="PROVEEDORES")*(UPPER(MAESTRO!$L$3:$L$1000)="CONFIRMADO")),ROWS($A$3:A252))),"")</f>
        <v/>
      </c>
      <c r="O252" s="24" t="str">
        <f ca="1">IFERROR(INDEX(MAESTRO!O:O,_xludf.AGGREGATE(15,6,ROW(MAESTRO!$B$3:$B$1000)/((MAESTRO!$B$3:$B$1000="PROVEEDORES")*(UPPER(MAESTRO!$L$3:$L$1000)="CONFIRMADO")),ROWS($A$3:A252))),"")</f>
        <v/>
      </c>
      <c r="P252" s="24" t="str">
        <f ca="1">IFERROR(INDEX(MAESTRO!P:P,_xludf.AGGREGATE(15,6,ROW(MAESTRO!$B$3:$B$1000)/((MAESTRO!$B$3:$B$1000="PROVEEDORES")*(UPPER(MAESTRO!$L$3:$L$1000)="CONFIRMADO")),ROWS($A$3:A252))),"")</f>
        <v/>
      </c>
      <c r="Q252" s="24" t="str">
        <f ca="1">IFERROR(INDEX(MAESTRO!Q:Q,_xludf.AGGREGATE(15,6,ROW(MAESTRO!$B$3:$B$1000)/((MAESTRO!$B$3:$B$1000="PROVEEDORES")*(UPPER(MAESTRO!$L$3:$L$1000)="CONFIRMADO")),ROWS($A$3:A252))),"")</f>
        <v/>
      </c>
      <c r="R252" s="24" t="str">
        <f ca="1">IFERROR(INDEX(MAESTRO!R:R,_xludf.AGGREGATE(15,6,ROW(MAESTRO!$B$3:$B$1000)/((MAESTRO!$B$3:$B$1000="PROVEEDORES")*(UPPER(MAESTRO!$L$3:$L$1000)="CONFIRMADO")),ROWS($A$3:A252))),"")</f>
        <v/>
      </c>
      <c r="S252" s="24" t="str">
        <f ca="1">IFERROR(INDEX(MAESTRO!S:S,_xludf.AGGREGATE(15,6,ROW(MAESTRO!$B$3:$B$1000)/((MAESTRO!$B$3:$B$1000="PROVEEDORES")*(UPPER(MAESTRO!$L$3:$L$1000)="CONFIRMADO")),ROWS($A$3:A252))),"")</f>
        <v/>
      </c>
      <c r="T252" s="24" t="str">
        <f ca="1">IFERROR(INDEX(MAESTRO!T:T,_xludf.AGGREGATE(15,6,ROW(MAESTRO!$B$3:$B$1000)/((MAESTRO!$B$3:$B$1000="PROVEEDORES")*(UPPER(MAESTRO!$L$3:$L$1000)="CONFIRMADO")),ROWS($A$3:A252))),"")</f>
        <v/>
      </c>
      <c r="U252" s="24" t="str">
        <f ca="1">IFERROR(INDEX(MAESTRO!U:U,_xludf.AGGREGATE(15,6,ROW(MAESTRO!$B$3:$B$1000)/((MAESTRO!$B$3:$B$1000="PROVEEDORES")*(UPPER(MAESTRO!$L$3:$L$1000)="CONFIRMADO")),ROWS($A$3:A252))),"")</f>
        <v/>
      </c>
      <c r="V252" s="24" t="str">
        <f ca="1">IFERROR(INDEX(MAESTRO!V:V,_xludf.AGGREGATE(15,6,ROW(MAESTRO!$B$3:$B$1000)/((MAESTRO!$B$3:$B$1000="PROVEEDORES")*(UPPER(MAESTRO!$L$3:$L$1000)="CONFIRMADO")),ROWS($A$3:A252))),"")</f>
        <v/>
      </c>
      <c r="W252" s="24" t="str">
        <f ca="1">IFERROR(INDEX(MAESTRO!W:W,_xludf.AGGREGATE(15,6,ROW(MAESTRO!$B$3:$B$1000)/((MAESTRO!$B$3:$B$1000="PROVEEDORES")*(UPPER(MAESTRO!$L$3:$L$1000)="CONFIRMADO")),ROWS($A$3:A252))),"")</f>
        <v/>
      </c>
      <c r="X252" s="24" t="str">
        <f ca="1">IFERROR(INDEX(MAESTRO!X:X,_xludf.AGGREGATE(15,6,ROW(MAESTRO!$B$3:$B$1000)/((MAESTRO!$B$3:$B$1000="PROVEEDORES")*(UPPER(MAESTRO!$L$3:$L$1000)="CONFIRMADO")),ROWS($A$3:A252))),"")</f>
        <v/>
      </c>
    </row>
    <row r="253" spans="1:24" ht="22.05" customHeight="1">
      <c r="A253" s="10" t="str">
        <f ca="1">IFERROR(INDEX(MAESTRO!A:A,_xludf.AGGREGATE(15,6,ROW(MAESTRO!$B$3:$B$1000)/((MAESTRO!$B$3:$B$1000="PROVEEDORES")*(UPPER(MAESTRO!$L$3:$L$1000)="CONFIRMADO")),ROWS($A$3:A253))),"")</f>
        <v/>
      </c>
      <c r="B253" s="10" t="str">
        <f ca="1">IFERROR(INDEX(MAESTRO!B:B,_xludf.AGGREGATE(15,6,ROW(MAESTRO!$B$3:$B$1000)/((MAESTRO!$B$3:$B$1000="PROVEEDORES")*(UPPER(MAESTRO!$L$3:$L$1000)="CONFIRMADO")),ROWS($A$3:A253))),"")</f>
        <v/>
      </c>
      <c r="C253" s="10" t="str">
        <f ca="1">IFERROR(INDEX(MAESTRO!C:C,_xludf.AGGREGATE(15,6,ROW(MAESTRO!$B$3:$B$1000)/((MAESTRO!$B$3:$B$1000="PROVEEDORES")*(UPPER(MAESTRO!$L$3:$L$1000)="CONFIRMADO")),ROWS($A$3:A253))),"")</f>
        <v/>
      </c>
      <c r="D253" s="10" t="str">
        <f ca="1">IFERROR(INDEX(MAESTRO!D:D,_xludf.AGGREGATE(15,6,ROW(MAESTRO!$B$3:$B$1000)/((MAESTRO!$B$3:$B$1000="PROVEEDORES")*(UPPER(MAESTRO!$L$3:$L$1000)="CONFIRMADO")),ROWS($A$3:A253))),"")</f>
        <v/>
      </c>
      <c r="E253" s="10" t="str">
        <f ca="1">IFERROR(INDEX(MAESTRO!E:E,_xludf.AGGREGATE(15,6,ROW(MAESTRO!$B$3:$B$1000)/((MAESTRO!$B$3:$B$1000="PROVEEDORES")*(UPPER(MAESTRO!$L$3:$L$1000)="CONFIRMADO")),ROWS($A$3:A253))),"")</f>
        <v/>
      </c>
      <c r="F253" s="10" t="str">
        <f ca="1">IFERROR(INDEX(MAESTRO!F:F,_xludf.AGGREGATE(15,6,ROW(MAESTRO!$B$3:$B$1000)/((MAESTRO!$B$3:$B$1000="PROVEEDORES")*(UPPER(MAESTRO!$L$3:$L$1000)="CONFIRMADO")),ROWS($A$3:A253))),"")</f>
        <v/>
      </c>
      <c r="G253" s="10" t="str">
        <f ca="1">IFERROR(INDEX(MAESTRO!G:G,_xludf.AGGREGATE(15,6,ROW(MAESTRO!$B$3:$B$1000)/((MAESTRO!$B$3:$B$1000="PROVEEDORES")*(UPPER(MAESTRO!$L$3:$L$1000)="CONFIRMADO")),ROWS($A$3:A253))),"")</f>
        <v/>
      </c>
      <c r="H253" s="10" t="str">
        <f ca="1">IFERROR(INDEX(MAESTRO!H:H,_xludf.AGGREGATE(15,6,ROW(MAESTRO!$B$3:$B$1000)/((MAESTRO!$B$3:$B$1000="PROVEEDORES")*(UPPER(MAESTRO!$L$3:$L$1000)="CONFIRMADO")),ROWS($A$3:A253))),"")</f>
        <v/>
      </c>
      <c r="I253" s="10" t="str">
        <f ca="1">IFERROR(INDEX(MAESTRO!I:I,_xludf.AGGREGATE(15,6,ROW(MAESTRO!$B$3:$B$1000)/((MAESTRO!$B$3:$B$1000="PROVEEDORES")*(UPPER(MAESTRO!$L$3:$L$1000)="CONFIRMADO")),ROWS($A$3:A253))),"")</f>
        <v/>
      </c>
      <c r="J253" s="10" t="str">
        <f ca="1">IFERROR(INDEX(MAESTRO!J:J,_xludf.AGGREGATE(15,6,ROW(MAESTRO!$B$3:$B$1000)/((MAESTRO!$B$3:$B$1000="PROVEEDORES")*(UPPER(MAESTRO!$L$3:$L$1000)="CONFIRMADO")),ROWS($A$3:A253))),"")</f>
        <v/>
      </c>
      <c r="K253" s="10" t="str">
        <f ca="1">IFERROR(INDEX(MAESTRO!K:K,_xludf.AGGREGATE(15,6,ROW(MAESTRO!$B$3:$B$1000)/((MAESTRO!$B$3:$B$1000="PROVEEDORES")*(UPPER(MAESTRO!$L$3:$L$1000)="CONFIRMADO")),ROWS($A$3:A253))),"")</f>
        <v/>
      </c>
      <c r="L253" s="10" t="str">
        <f ca="1">IFERROR(INDEX(MAESTRO!L:L,_xludf.AGGREGATE(15,6,ROW(MAESTRO!$B$3:$B$1000)/((MAESTRO!$B$3:$B$1000="PROVEEDORES")*(UPPER(MAESTRO!$L$3:$L$1000)="CONFIRMADO")),ROWS($A$3:A253))),"")</f>
        <v/>
      </c>
      <c r="M253" s="10" t="str">
        <f ca="1">IFERROR(INDEX(MAESTRO!M:M,_xludf.AGGREGATE(15,6,ROW(MAESTRO!$B$3:$B$1000)/((MAESTRO!$B$3:$B$1000="PROVEEDORES")*(UPPER(MAESTRO!$L$3:$L$1000)="CONFIRMADO")),ROWS($A$3:A253))),"")</f>
        <v/>
      </c>
      <c r="N253" s="10" t="str">
        <f ca="1">IFERROR(INDEX(MAESTRO!N:N,_xludf.AGGREGATE(15,6,ROW(MAESTRO!$B$3:$B$1000)/((MAESTRO!$B$3:$B$1000="PROVEEDORES")*(UPPER(MAESTRO!$L$3:$L$1000)="CONFIRMADO")),ROWS($A$3:A253))),"")</f>
        <v/>
      </c>
      <c r="O253" s="10" t="str">
        <f ca="1">IFERROR(INDEX(MAESTRO!O:O,_xludf.AGGREGATE(15,6,ROW(MAESTRO!$B$3:$B$1000)/((MAESTRO!$B$3:$B$1000="PROVEEDORES")*(UPPER(MAESTRO!$L$3:$L$1000)="CONFIRMADO")),ROWS($A$3:A253))),"")</f>
        <v/>
      </c>
      <c r="P253" s="10" t="str">
        <f ca="1">IFERROR(INDEX(MAESTRO!P:P,_xludf.AGGREGATE(15,6,ROW(MAESTRO!$B$3:$B$1000)/((MAESTRO!$B$3:$B$1000="PROVEEDORES")*(UPPER(MAESTRO!$L$3:$L$1000)="CONFIRMADO")),ROWS($A$3:A253))),"")</f>
        <v/>
      </c>
      <c r="Q253" s="10" t="str">
        <f ca="1">IFERROR(INDEX(MAESTRO!Q:Q,_xludf.AGGREGATE(15,6,ROW(MAESTRO!$B$3:$B$1000)/((MAESTRO!$B$3:$B$1000="PROVEEDORES")*(UPPER(MAESTRO!$L$3:$L$1000)="CONFIRMADO")),ROWS($A$3:A253))),"")</f>
        <v/>
      </c>
      <c r="R253" s="10" t="str">
        <f ca="1">IFERROR(INDEX(MAESTRO!R:R,_xludf.AGGREGATE(15,6,ROW(MAESTRO!$B$3:$B$1000)/((MAESTRO!$B$3:$B$1000="PROVEEDORES")*(UPPER(MAESTRO!$L$3:$L$1000)="CONFIRMADO")),ROWS($A$3:A253))),"")</f>
        <v/>
      </c>
      <c r="S253" s="10" t="str">
        <f ca="1">IFERROR(INDEX(MAESTRO!S:S,_xludf.AGGREGATE(15,6,ROW(MAESTRO!$B$3:$B$1000)/((MAESTRO!$B$3:$B$1000="PROVEEDORES")*(UPPER(MAESTRO!$L$3:$L$1000)="CONFIRMADO")),ROWS($A$3:A253))),"")</f>
        <v/>
      </c>
      <c r="T253" s="10" t="str">
        <f ca="1">IFERROR(INDEX(MAESTRO!T:T,_xludf.AGGREGATE(15,6,ROW(MAESTRO!$B$3:$B$1000)/((MAESTRO!$B$3:$B$1000="PROVEEDORES")*(UPPER(MAESTRO!$L$3:$L$1000)="CONFIRMADO")),ROWS($A$3:A253))),"")</f>
        <v/>
      </c>
      <c r="U253" s="10" t="str">
        <f ca="1">IFERROR(INDEX(MAESTRO!U:U,_xludf.AGGREGATE(15,6,ROW(MAESTRO!$B$3:$B$1000)/((MAESTRO!$B$3:$B$1000="PROVEEDORES")*(UPPER(MAESTRO!$L$3:$L$1000)="CONFIRMADO")),ROWS($A$3:A253))),"")</f>
        <v/>
      </c>
      <c r="V253" s="10" t="str">
        <f ca="1">IFERROR(INDEX(MAESTRO!V:V,_xludf.AGGREGATE(15,6,ROW(MAESTRO!$B$3:$B$1000)/((MAESTRO!$B$3:$B$1000="PROVEEDORES")*(UPPER(MAESTRO!$L$3:$L$1000)="CONFIRMADO")),ROWS($A$3:A253))),"")</f>
        <v/>
      </c>
      <c r="W253" s="10" t="str">
        <f ca="1">IFERROR(INDEX(MAESTRO!W:W,_xludf.AGGREGATE(15,6,ROW(MAESTRO!$B$3:$B$1000)/((MAESTRO!$B$3:$B$1000="PROVEEDORES")*(UPPER(MAESTRO!$L$3:$L$1000)="CONFIRMADO")),ROWS($A$3:A253))),"")</f>
        <v/>
      </c>
      <c r="X253" s="10" t="str">
        <f ca="1">IFERROR(INDEX(MAESTRO!X:X,_xludf.AGGREGATE(15,6,ROW(MAESTRO!$B$3:$B$1000)/((MAESTRO!$B$3:$B$1000="PROVEEDORES")*(UPPER(MAESTRO!$L$3:$L$1000)="CONFIRMADO")),ROWS($A$3:A253))),"")</f>
        <v/>
      </c>
    </row>
    <row r="254" spans="1:24" ht="22.05" customHeight="1">
      <c r="A254" s="24" t="str">
        <f ca="1">IFERROR(INDEX(MAESTRO!A:A,_xludf.AGGREGATE(15,6,ROW(MAESTRO!$B$3:$B$1000)/((MAESTRO!$B$3:$B$1000="PROVEEDORES")*(UPPER(MAESTRO!$L$3:$L$1000)="CONFIRMADO")),ROWS($A$3:A254))),"")</f>
        <v/>
      </c>
      <c r="B254" s="24" t="str">
        <f ca="1">IFERROR(INDEX(MAESTRO!B:B,_xludf.AGGREGATE(15,6,ROW(MAESTRO!$B$3:$B$1000)/((MAESTRO!$B$3:$B$1000="PROVEEDORES")*(UPPER(MAESTRO!$L$3:$L$1000)="CONFIRMADO")),ROWS($A$3:A254))),"")</f>
        <v/>
      </c>
      <c r="C254" s="24" t="str">
        <f ca="1">IFERROR(INDEX(MAESTRO!C:C,_xludf.AGGREGATE(15,6,ROW(MAESTRO!$B$3:$B$1000)/((MAESTRO!$B$3:$B$1000="PROVEEDORES")*(UPPER(MAESTRO!$L$3:$L$1000)="CONFIRMADO")),ROWS($A$3:A254))),"")</f>
        <v/>
      </c>
      <c r="D254" s="24" t="str">
        <f ca="1">IFERROR(INDEX(MAESTRO!D:D,_xludf.AGGREGATE(15,6,ROW(MAESTRO!$B$3:$B$1000)/((MAESTRO!$B$3:$B$1000="PROVEEDORES")*(UPPER(MAESTRO!$L$3:$L$1000)="CONFIRMADO")),ROWS($A$3:A254))),"")</f>
        <v/>
      </c>
      <c r="E254" s="24" t="str">
        <f ca="1">IFERROR(INDEX(MAESTRO!E:E,_xludf.AGGREGATE(15,6,ROW(MAESTRO!$B$3:$B$1000)/((MAESTRO!$B$3:$B$1000="PROVEEDORES")*(UPPER(MAESTRO!$L$3:$L$1000)="CONFIRMADO")),ROWS($A$3:A254))),"")</f>
        <v/>
      </c>
      <c r="F254" s="24" t="str">
        <f ca="1">IFERROR(INDEX(MAESTRO!F:F,_xludf.AGGREGATE(15,6,ROW(MAESTRO!$B$3:$B$1000)/((MAESTRO!$B$3:$B$1000="PROVEEDORES")*(UPPER(MAESTRO!$L$3:$L$1000)="CONFIRMADO")),ROWS($A$3:A254))),"")</f>
        <v/>
      </c>
      <c r="G254" s="24" t="str">
        <f ca="1">IFERROR(INDEX(MAESTRO!G:G,_xludf.AGGREGATE(15,6,ROW(MAESTRO!$B$3:$B$1000)/((MAESTRO!$B$3:$B$1000="PROVEEDORES")*(UPPER(MAESTRO!$L$3:$L$1000)="CONFIRMADO")),ROWS($A$3:A254))),"")</f>
        <v/>
      </c>
      <c r="H254" s="24" t="str">
        <f ca="1">IFERROR(INDEX(MAESTRO!H:H,_xludf.AGGREGATE(15,6,ROW(MAESTRO!$B$3:$B$1000)/((MAESTRO!$B$3:$B$1000="PROVEEDORES")*(UPPER(MAESTRO!$L$3:$L$1000)="CONFIRMADO")),ROWS($A$3:A254))),"")</f>
        <v/>
      </c>
      <c r="I254" s="24" t="str">
        <f ca="1">IFERROR(INDEX(MAESTRO!I:I,_xludf.AGGREGATE(15,6,ROW(MAESTRO!$B$3:$B$1000)/((MAESTRO!$B$3:$B$1000="PROVEEDORES")*(UPPER(MAESTRO!$L$3:$L$1000)="CONFIRMADO")),ROWS($A$3:A254))),"")</f>
        <v/>
      </c>
      <c r="J254" s="24" t="str">
        <f ca="1">IFERROR(INDEX(MAESTRO!J:J,_xludf.AGGREGATE(15,6,ROW(MAESTRO!$B$3:$B$1000)/((MAESTRO!$B$3:$B$1000="PROVEEDORES")*(UPPER(MAESTRO!$L$3:$L$1000)="CONFIRMADO")),ROWS($A$3:A254))),"")</f>
        <v/>
      </c>
      <c r="K254" s="24" t="str">
        <f ca="1">IFERROR(INDEX(MAESTRO!K:K,_xludf.AGGREGATE(15,6,ROW(MAESTRO!$B$3:$B$1000)/((MAESTRO!$B$3:$B$1000="PROVEEDORES")*(UPPER(MAESTRO!$L$3:$L$1000)="CONFIRMADO")),ROWS($A$3:A254))),"")</f>
        <v/>
      </c>
      <c r="L254" s="24" t="str">
        <f ca="1">IFERROR(INDEX(MAESTRO!L:L,_xludf.AGGREGATE(15,6,ROW(MAESTRO!$B$3:$B$1000)/((MAESTRO!$B$3:$B$1000="PROVEEDORES")*(UPPER(MAESTRO!$L$3:$L$1000)="CONFIRMADO")),ROWS($A$3:A254))),"")</f>
        <v/>
      </c>
      <c r="M254" s="24" t="str">
        <f ca="1">IFERROR(INDEX(MAESTRO!M:M,_xludf.AGGREGATE(15,6,ROW(MAESTRO!$B$3:$B$1000)/((MAESTRO!$B$3:$B$1000="PROVEEDORES")*(UPPER(MAESTRO!$L$3:$L$1000)="CONFIRMADO")),ROWS($A$3:A254))),"")</f>
        <v/>
      </c>
      <c r="N254" s="24" t="str">
        <f ca="1">IFERROR(INDEX(MAESTRO!N:N,_xludf.AGGREGATE(15,6,ROW(MAESTRO!$B$3:$B$1000)/((MAESTRO!$B$3:$B$1000="PROVEEDORES")*(UPPER(MAESTRO!$L$3:$L$1000)="CONFIRMADO")),ROWS($A$3:A254))),"")</f>
        <v/>
      </c>
      <c r="O254" s="24" t="str">
        <f ca="1">IFERROR(INDEX(MAESTRO!O:O,_xludf.AGGREGATE(15,6,ROW(MAESTRO!$B$3:$B$1000)/((MAESTRO!$B$3:$B$1000="PROVEEDORES")*(UPPER(MAESTRO!$L$3:$L$1000)="CONFIRMADO")),ROWS($A$3:A254))),"")</f>
        <v/>
      </c>
      <c r="P254" s="24" t="str">
        <f ca="1">IFERROR(INDEX(MAESTRO!P:P,_xludf.AGGREGATE(15,6,ROW(MAESTRO!$B$3:$B$1000)/((MAESTRO!$B$3:$B$1000="PROVEEDORES")*(UPPER(MAESTRO!$L$3:$L$1000)="CONFIRMADO")),ROWS($A$3:A254))),"")</f>
        <v/>
      </c>
      <c r="Q254" s="24" t="str">
        <f ca="1">IFERROR(INDEX(MAESTRO!Q:Q,_xludf.AGGREGATE(15,6,ROW(MAESTRO!$B$3:$B$1000)/((MAESTRO!$B$3:$B$1000="PROVEEDORES")*(UPPER(MAESTRO!$L$3:$L$1000)="CONFIRMADO")),ROWS($A$3:A254))),"")</f>
        <v/>
      </c>
      <c r="R254" s="24" t="str">
        <f ca="1">IFERROR(INDEX(MAESTRO!R:R,_xludf.AGGREGATE(15,6,ROW(MAESTRO!$B$3:$B$1000)/((MAESTRO!$B$3:$B$1000="PROVEEDORES")*(UPPER(MAESTRO!$L$3:$L$1000)="CONFIRMADO")),ROWS($A$3:A254))),"")</f>
        <v/>
      </c>
      <c r="S254" s="24" t="str">
        <f ca="1">IFERROR(INDEX(MAESTRO!S:S,_xludf.AGGREGATE(15,6,ROW(MAESTRO!$B$3:$B$1000)/((MAESTRO!$B$3:$B$1000="PROVEEDORES")*(UPPER(MAESTRO!$L$3:$L$1000)="CONFIRMADO")),ROWS($A$3:A254))),"")</f>
        <v/>
      </c>
      <c r="T254" s="24" t="str">
        <f ca="1">IFERROR(INDEX(MAESTRO!T:T,_xludf.AGGREGATE(15,6,ROW(MAESTRO!$B$3:$B$1000)/((MAESTRO!$B$3:$B$1000="PROVEEDORES")*(UPPER(MAESTRO!$L$3:$L$1000)="CONFIRMADO")),ROWS($A$3:A254))),"")</f>
        <v/>
      </c>
      <c r="U254" s="24" t="str">
        <f ca="1">IFERROR(INDEX(MAESTRO!U:U,_xludf.AGGREGATE(15,6,ROW(MAESTRO!$B$3:$B$1000)/((MAESTRO!$B$3:$B$1000="PROVEEDORES")*(UPPER(MAESTRO!$L$3:$L$1000)="CONFIRMADO")),ROWS($A$3:A254))),"")</f>
        <v/>
      </c>
      <c r="V254" s="24" t="str">
        <f ca="1">IFERROR(INDEX(MAESTRO!V:V,_xludf.AGGREGATE(15,6,ROW(MAESTRO!$B$3:$B$1000)/((MAESTRO!$B$3:$B$1000="PROVEEDORES")*(UPPER(MAESTRO!$L$3:$L$1000)="CONFIRMADO")),ROWS($A$3:A254))),"")</f>
        <v/>
      </c>
      <c r="W254" s="24" t="str">
        <f ca="1">IFERROR(INDEX(MAESTRO!W:W,_xludf.AGGREGATE(15,6,ROW(MAESTRO!$B$3:$B$1000)/((MAESTRO!$B$3:$B$1000="PROVEEDORES")*(UPPER(MAESTRO!$L$3:$L$1000)="CONFIRMADO")),ROWS($A$3:A254))),"")</f>
        <v/>
      </c>
      <c r="X254" s="24" t="str">
        <f ca="1">IFERROR(INDEX(MAESTRO!X:X,_xludf.AGGREGATE(15,6,ROW(MAESTRO!$B$3:$B$1000)/((MAESTRO!$B$3:$B$1000="PROVEEDORES")*(UPPER(MAESTRO!$L$3:$L$1000)="CONFIRMADO")),ROWS($A$3:A254))),"")</f>
        <v/>
      </c>
    </row>
    <row r="255" spans="1:24" ht="22.05" customHeight="1">
      <c r="A255" s="10" t="str">
        <f ca="1">IFERROR(INDEX(MAESTRO!A:A,_xludf.AGGREGATE(15,6,ROW(MAESTRO!$B$3:$B$1000)/((MAESTRO!$B$3:$B$1000="PROVEEDORES")*(UPPER(MAESTRO!$L$3:$L$1000)="CONFIRMADO")),ROWS($A$3:A255))),"")</f>
        <v/>
      </c>
      <c r="B255" s="10" t="str">
        <f ca="1">IFERROR(INDEX(MAESTRO!B:B,_xludf.AGGREGATE(15,6,ROW(MAESTRO!$B$3:$B$1000)/((MAESTRO!$B$3:$B$1000="PROVEEDORES")*(UPPER(MAESTRO!$L$3:$L$1000)="CONFIRMADO")),ROWS($A$3:A255))),"")</f>
        <v/>
      </c>
      <c r="C255" s="10" t="str">
        <f ca="1">IFERROR(INDEX(MAESTRO!C:C,_xludf.AGGREGATE(15,6,ROW(MAESTRO!$B$3:$B$1000)/((MAESTRO!$B$3:$B$1000="PROVEEDORES")*(UPPER(MAESTRO!$L$3:$L$1000)="CONFIRMADO")),ROWS($A$3:A255))),"")</f>
        <v/>
      </c>
      <c r="D255" s="10" t="str">
        <f ca="1">IFERROR(INDEX(MAESTRO!D:D,_xludf.AGGREGATE(15,6,ROW(MAESTRO!$B$3:$B$1000)/((MAESTRO!$B$3:$B$1000="PROVEEDORES")*(UPPER(MAESTRO!$L$3:$L$1000)="CONFIRMADO")),ROWS($A$3:A255))),"")</f>
        <v/>
      </c>
      <c r="E255" s="10" t="str">
        <f ca="1">IFERROR(INDEX(MAESTRO!E:E,_xludf.AGGREGATE(15,6,ROW(MAESTRO!$B$3:$B$1000)/((MAESTRO!$B$3:$B$1000="PROVEEDORES")*(UPPER(MAESTRO!$L$3:$L$1000)="CONFIRMADO")),ROWS($A$3:A255))),"")</f>
        <v/>
      </c>
      <c r="F255" s="10" t="str">
        <f ca="1">IFERROR(INDEX(MAESTRO!F:F,_xludf.AGGREGATE(15,6,ROW(MAESTRO!$B$3:$B$1000)/((MAESTRO!$B$3:$B$1000="PROVEEDORES")*(UPPER(MAESTRO!$L$3:$L$1000)="CONFIRMADO")),ROWS($A$3:A255))),"")</f>
        <v/>
      </c>
      <c r="G255" s="10" t="str">
        <f ca="1">IFERROR(INDEX(MAESTRO!G:G,_xludf.AGGREGATE(15,6,ROW(MAESTRO!$B$3:$B$1000)/((MAESTRO!$B$3:$B$1000="PROVEEDORES")*(UPPER(MAESTRO!$L$3:$L$1000)="CONFIRMADO")),ROWS($A$3:A255))),"")</f>
        <v/>
      </c>
      <c r="H255" s="10" t="str">
        <f ca="1">IFERROR(INDEX(MAESTRO!H:H,_xludf.AGGREGATE(15,6,ROW(MAESTRO!$B$3:$B$1000)/((MAESTRO!$B$3:$B$1000="PROVEEDORES")*(UPPER(MAESTRO!$L$3:$L$1000)="CONFIRMADO")),ROWS($A$3:A255))),"")</f>
        <v/>
      </c>
      <c r="I255" s="10" t="str">
        <f ca="1">IFERROR(INDEX(MAESTRO!I:I,_xludf.AGGREGATE(15,6,ROW(MAESTRO!$B$3:$B$1000)/((MAESTRO!$B$3:$B$1000="PROVEEDORES")*(UPPER(MAESTRO!$L$3:$L$1000)="CONFIRMADO")),ROWS($A$3:A255))),"")</f>
        <v/>
      </c>
      <c r="J255" s="10" t="str">
        <f ca="1">IFERROR(INDEX(MAESTRO!J:J,_xludf.AGGREGATE(15,6,ROW(MAESTRO!$B$3:$B$1000)/((MAESTRO!$B$3:$B$1000="PROVEEDORES")*(UPPER(MAESTRO!$L$3:$L$1000)="CONFIRMADO")),ROWS($A$3:A255))),"")</f>
        <v/>
      </c>
      <c r="K255" s="10" t="str">
        <f ca="1">IFERROR(INDEX(MAESTRO!K:K,_xludf.AGGREGATE(15,6,ROW(MAESTRO!$B$3:$B$1000)/((MAESTRO!$B$3:$B$1000="PROVEEDORES")*(UPPER(MAESTRO!$L$3:$L$1000)="CONFIRMADO")),ROWS($A$3:A255))),"")</f>
        <v/>
      </c>
      <c r="L255" s="10" t="str">
        <f ca="1">IFERROR(INDEX(MAESTRO!L:L,_xludf.AGGREGATE(15,6,ROW(MAESTRO!$B$3:$B$1000)/((MAESTRO!$B$3:$B$1000="PROVEEDORES")*(UPPER(MAESTRO!$L$3:$L$1000)="CONFIRMADO")),ROWS($A$3:A255))),"")</f>
        <v/>
      </c>
      <c r="M255" s="10" t="str">
        <f ca="1">IFERROR(INDEX(MAESTRO!M:M,_xludf.AGGREGATE(15,6,ROW(MAESTRO!$B$3:$B$1000)/((MAESTRO!$B$3:$B$1000="PROVEEDORES")*(UPPER(MAESTRO!$L$3:$L$1000)="CONFIRMADO")),ROWS($A$3:A255))),"")</f>
        <v/>
      </c>
      <c r="N255" s="10" t="str">
        <f ca="1">IFERROR(INDEX(MAESTRO!N:N,_xludf.AGGREGATE(15,6,ROW(MAESTRO!$B$3:$B$1000)/((MAESTRO!$B$3:$B$1000="PROVEEDORES")*(UPPER(MAESTRO!$L$3:$L$1000)="CONFIRMADO")),ROWS($A$3:A255))),"")</f>
        <v/>
      </c>
      <c r="O255" s="10" t="str">
        <f ca="1">IFERROR(INDEX(MAESTRO!O:O,_xludf.AGGREGATE(15,6,ROW(MAESTRO!$B$3:$B$1000)/((MAESTRO!$B$3:$B$1000="PROVEEDORES")*(UPPER(MAESTRO!$L$3:$L$1000)="CONFIRMADO")),ROWS($A$3:A255))),"")</f>
        <v/>
      </c>
      <c r="P255" s="10" t="str">
        <f ca="1">IFERROR(INDEX(MAESTRO!P:P,_xludf.AGGREGATE(15,6,ROW(MAESTRO!$B$3:$B$1000)/((MAESTRO!$B$3:$B$1000="PROVEEDORES")*(UPPER(MAESTRO!$L$3:$L$1000)="CONFIRMADO")),ROWS($A$3:A255))),"")</f>
        <v/>
      </c>
      <c r="Q255" s="10" t="str">
        <f ca="1">IFERROR(INDEX(MAESTRO!Q:Q,_xludf.AGGREGATE(15,6,ROW(MAESTRO!$B$3:$B$1000)/((MAESTRO!$B$3:$B$1000="PROVEEDORES")*(UPPER(MAESTRO!$L$3:$L$1000)="CONFIRMADO")),ROWS($A$3:A255))),"")</f>
        <v/>
      </c>
      <c r="R255" s="10" t="str">
        <f ca="1">IFERROR(INDEX(MAESTRO!R:R,_xludf.AGGREGATE(15,6,ROW(MAESTRO!$B$3:$B$1000)/((MAESTRO!$B$3:$B$1000="PROVEEDORES")*(UPPER(MAESTRO!$L$3:$L$1000)="CONFIRMADO")),ROWS($A$3:A255))),"")</f>
        <v/>
      </c>
      <c r="S255" s="10" t="str">
        <f ca="1">IFERROR(INDEX(MAESTRO!S:S,_xludf.AGGREGATE(15,6,ROW(MAESTRO!$B$3:$B$1000)/((MAESTRO!$B$3:$B$1000="PROVEEDORES")*(UPPER(MAESTRO!$L$3:$L$1000)="CONFIRMADO")),ROWS($A$3:A255))),"")</f>
        <v/>
      </c>
      <c r="T255" s="10" t="str">
        <f ca="1">IFERROR(INDEX(MAESTRO!T:T,_xludf.AGGREGATE(15,6,ROW(MAESTRO!$B$3:$B$1000)/((MAESTRO!$B$3:$B$1000="PROVEEDORES")*(UPPER(MAESTRO!$L$3:$L$1000)="CONFIRMADO")),ROWS($A$3:A255))),"")</f>
        <v/>
      </c>
      <c r="U255" s="10" t="str">
        <f ca="1">IFERROR(INDEX(MAESTRO!U:U,_xludf.AGGREGATE(15,6,ROW(MAESTRO!$B$3:$B$1000)/((MAESTRO!$B$3:$B$1000="PROVEEDORES")*(UPPER(MAESTRO!$L$3:$L$1000)="CONFIRMADO")),ROWS($A$3:A255))),"")</f>
        <v/>
      </c>
      <c r="V255" s="10" t="str">
        <f ca="1">IFERROR(INDEX(MAESTRO!V:V,_xludf.AGGREGATE(15,6,ROW(MAESTRO!$B$3:$B$1000)/((MAESTRO!$B$3:$B$1000="PROVEEDORES")*(UPPER(MAESTRO!$L$3:$L$1000)="CONFIRMADO")),ROWS($A$3:A255))),"")</f>
        <v/>
      </c>
      <c r="W255" s="10" t="str">
        <f ca="1">IFERROR(INDEX(MAESTRO!W:W,_xludf.AGGREGATE(15,6,ROW(MAESTRO!$B$3:$B$1000)/((MAESTRO!$B$3:$B$1000="PROVEEDORES")*(UPPER(MAESTRO!$L$3:$L$1000)="CONFIRMADO")),ROWS($A$3:A255))),"")</f>
        <v/>
      </c>
      <c r="X255" s="10" t="str">
        <f ca="1">IFERROR(INDEX(MAESTRO!X:X,_xludf.AGGREGATE(15,6,ROW(MAESTRO!$B$3:$B$1000)/((MAESTRO!$B$3:$B$1000="PROVEEDORES")*(UPPER(MAESTRO!$L$3:$L$1000)="CONFIRMADO")),ROWS($A$3:A255))),"")</f>
        <v/>
      </c>
    </row>
    <row r="256" spans="1:24" ht="22.05" customHeight="1">
      <c r="A256" s="24" t="str">
        <f ca="1">IFERROR(INDEX(MAESTRO!A:A,_xludf.AGGREGATE(15,6,ROW(MAESTRO!$B$3:$B$1000)/((MAESTRO!$B$3:$B$1000="PROVEEDORES")*(UPPER(MAESTRO!$L$3:$L$1000)="CONFIRMADO")),ROWS($A$3:A256))),"")</f>
        <v/>
      </c>
      <c r="B256" s="24" t="str">
        <f ca="1">IFERROR(INDEX(MAESTRO!B:B,_xludf.AGGREGATE(15,6,ROW(MAESTRO!$B$3:$B$1000)/((MAESTRO!$B$3:$B$1000="PROVEEDORES")*(UPPER(MAESTRO!$L$3:$L$1000)="CONFIRMADO")),ROWS($A$3:A256))),"")</f>
        <v/>
      </c>
      <c r="C256" s="24" t="str">
        <f ca="1">IFERROR(INDEX(MAESTRO!C:C,_xludf.AGGREGATE(15,6,ROW(MAESTRO!$B$3:$B$1000)/((MAESTRO!$B$3:$B$1000="PROVEEDORES")*(UPPER(MAESTRO!$L$3:$L$1000)="CONFIRMADO")),ROWS($A$3:A256))),"")</f>
        <v/>
      </c>
      <c r="D256" s="24" t="str">
        <f ca="1">IFERROR(INDEX(MAESTRO!D:D,_xludf.AGGREGATE(15,6,ROW(MAESTRO!$B$3:$B$1000)/((MAESTRO!$B$3:$B$1000="PROVEEDORES")*(UPPER(MAESTRO!$L$3:$L$1000)="CONFIRMADO")),ROWS($A$3:A256))),"")</f>
        <v/>
      </c>
      <c r="E256" s="24" t="str">
        <f ca="1">IFERROR(INDEX(MAESTRO!E:E,_xludf.AGGREGATE(15,6,ROW(MAESTRO!$B$3:$B$1000)/((MAESTRO!$B$3:$B$1000="PROVEEDORES")*(UPPER(MAESTRO!$L$3:$L$1000)="CONFIRMADO")),ROWS($A$3:A256))),"")</f>
        <v/>
      </c>
      <c r="F256" s="24" t="str">
        <f ca="1">IFERROR(INDEX(MAESTRO!F:F,_xludf.AGGREGATE(15,6,ROW(MAESTRO!$B$3:$B$1000)/((MAESTRO!$B$3:$B$1000="PROVEEDORES")*(UPPER(MAESTRO!$L$3:$L$1000)="CONFIRMADO")),ROWS($A$3:A256))),"")</f>
        <v/>
      </c>
      <c r="G256" s="24" t="str">
        <f ca="1">IFERROR(INDEX(MAESTRO!G:G,_xludf.AGGREGATE(15,6,ROW(MAESTRO!$B$3:$B$1000)/((MAESTRO!$B$3:$B$1000="PROVEEDORES")*(UPPER(MAESTRO!$L$3:$L$1000)="CONFIRMADO")),ROWS($A$3:A256))),"")</f>
        <v/>
      </c>
      <c r="H256" s="24" t="str">
        <f ca="1">IFERROR(INDEX(MAESTRO!H:H,_xludf.AGGREGATE(15,6,ROW(MAESTRO!$B$3:$B$1000)/((MAESTRO!$B$3:$B$1000="PROVEEDORES")*(UPPER(MAESTRO!$L$3:$L$1000)="CONFIRMADO")),ROWS($A$3:A256))),"")</f>
        <v/>
      </c>
      <c r="I256" s="24" t="str">
        <f ca="1">IFERROR(INDEX(MAESTRO!I:I,_xludf.AGGREGATE(15,6,ROW(MAESTRO!$B$3:$B$1000)/((MAESTRO!$B$3:$B$1000="PROVEEDORES")*(UPPER(MAESTRO!$L$3:$L$1000)="CONFIRMADO")),ROWS($A$3:A256))),"")</f>
        <v/>
      </c>
      <c r="J256" s="24" t="str">
        <f ca="1">IFERROR(INDEX(MAESTRO!J:J,_xludf.AGGREGATE(15,6,ROW(MAESTRO!$B$3:$B$1000)/((MAESTRO!$B$3:$B$1000="PROVEEDORES")*(UPPER(MAESTRO!$L$3:$L$1000)="CONFIRMADO")),ROWS($A$3:A256))),"")</f>
        <v/>
      </c>
      <c r="K256" s="24" t="str">
        <f ca="1">IFERROR(INDEX(MAESTRO!K:K,_xludf.AGGREGATE(15,6,ROW(MAESTRO!$B$3:$B$1000)/((MAESTRO!$B$3:$B$1000="PROVEEDORES")*(UPPER(MAESTRO!$L$3:$L$1000)="CONFIRMADO")),ROWS($A$3:A256))),"")</f>
        <v/>
      </c>
      <c r="L256" s="24" t="str">
        <f ca="1">IFERROR(INDEX(MAESTRO!L:L,_xludf.AGGREGATE(15,6,ROW(MAESTRO!$B$3:$B$1000)/((MAESTRO!$B$3:$B$1000="PROVEEDORES")*(UPPER(MAESTRO!$L$3:$L$1000)="CONFIRMADO")),ROWS($A$3:A256))),"")</f>
        <v/>
      </c>
      <c r="M256" s="24" t="str">
        <f ca="1">IFERROR(INDEX(MAESTRO!M:M,_xludf.AGGREGATE(15,6,ROW(MAESTRO!$B$3:$B$1000)/((MAESTRO!$B$3:$B$1000="PROVEEDORES")*(UPPER(MAESTRO!$L$3:$L$1000)="CONFIRMADO")),ROWS($A$3:A256))),"")</f>
        <v/>
      </c>
      <c r="N256" s="24" t="str">
        <f ca="1">IFERROR(INDEX(MAESTRO!N:N,_xludf.AGGREGATE(15,6,ROW(MAESTRO!$B$3:$B$1000)/((MAESTRO!$B$3:$B$1000="PROVEEDORES")*(UPPER(MAESTRO!$L$3:$L$1000)="CONFIRMADO")),ROWS($A$3:A256))),"")</f>
        <v/>
      </c>
      <c r="O256" s="24" t="str">
        <f ca="1">IFERROR(INDEX(MAESTRO!O:O,_xludf.AGGREGATE(15,6,ROW(MAESTRO!$B$3:$B$1000)/((MAESTRO!$B$3:$B$1000="PROVEEDORES")*(UPPER(MAESTRO!$L$3:$L$1000)="CONFIRMADO")),ROWS($A$3:A256))),"")</f>
        <v/>
      </c>
      <c r="P256" s="24" t="str">
        <f ca="1">IFERROR(INDEX(MAESTRO!P:P,_xludf.AGGREGATE(15,6,ROW(MAESTRO!$B$3:$B$1000)/((MAESTRO!$B$3:$B$1000="PROVEEDORES")*(UPPER(MAESTRO!$L$3:$L$1000)="CONFIRMADO")),ROWS($A$3:A256))),"")</f>
        <v/>
      </c>
      <c r="Q256" s="24" t="str">
        <f ca="1">IFERROR(INDEX(MAESTRO!Q:Q,_xludf.AGGREGATE(15,6,ROW(MAESTRO!$B$3:$B$1000)/((MAESTRO!$B$3:$B$1000="PROVEEDORES")*(UPPER(MAESTRO!$L$3:$L$1000)="CONFIRMADO")),ROWS($A$3:A256))),"")</f>
        <v/>
      </c>
      <c r="R256" s="24" t="str">
        <f ca="1">IFERROR(INDEX(MAESTRO!R:R,_xludf.AGGREGATE(15,6,ROW(MAESTRO!$B$3:$B$1000)/((MAESTRO!$B$3:$B$1000="PROVEEDORES")*(UPPER(MAESTRO!$L$3:$L$1000)="CONFIRMADO")),ROWS($A$3:A256))),"")</f>
        <v/>
      </c>
      <c r="S256" s="24" t="str">
        <f ca="1">IFERROR(INDEX(MAESTRO!S:S,_xludf.AGGREGATE(15,6,ROW(MAESTRO!$B$3:$B$1000)/((MAESTRO!$B$3:$B$1000="PROVEEDORES")*(UPPER(MAESTRO!$L$3:$L$1000)="CONFIRMADO")),ROWS($A$3:A256))),"")</f>
        <v/>
      </c>
      <c r="T256" s="24" t="str">
        <f ca="1">IFERROR(INDEX(MAESTRO!T:T,_xludf.AGGREGATE(15,6,ROW(MAESTRO!$B$3:$B$1000)/((MAESTRO!$B$3:$B$1000="PROVEEDORES")*(UPPER(MAESTRO!$L$3:$L$1000)="CONFIRMADO")),ROWS($A$3:A256))),"")</f>
        <v/>
      </c>
      <c r="U256" s="24" t="str">
        <f ca="1">IFERROR(INDEX(MAESTRO!U:U,_xludf.AGGREGATE(15,6,ROW(MAESTRO!$B$3:$B$1000)/((MAESTRO!$B$3:$B$1000="PROVEEDORES")*(UPPER(MAESTRO!$L$3:$L$1000)="CONFIRMADO")),ROWS($A$3:A256))),"")</f>
        <v/>
      </c>
      <c r="V256" s="24" t="str">
        <f ca="1">IFERROR(INDEX(MAESTRO!V:V,_xludf.AGGREGATE(15,6,ROW(MAESTRO!$B$3:$B$1000)/((MAESTRO!$B$3:$B$1000="PROVEEDORES")*(UPPER(MAESTRO!$L$3:$L$1000)="CONFIRMADO")),ROWS($A$3:A256))),"")</f>
        <v/>
      </c>
      <c r="W256" s="24" t="str">
        <f ca="1">IFERROR(INDEX(MAESTRO!W:W,_xludf.AGGREGATE(15,6,ROW(MAESTRO!$B$3:$B$1000)/((MAESTRO!$B$3:$B$1000="PROVEEDORES")*(UPPER(MAESTRO!$L$3:$L$1000)="CONFIRMADO")),ROWS($A$3:A256))),"")</f>
        <v/>
      </c>
      <c r="X256" s="24" t="str">
        <f ca="1">IFERROR(INDEX(MAESTRO!X:X,_xludf.AGGREGATE(15,6,ROW(MAESTRO!$B$3:$B$1000)/((MAESTRO!$B$3:$B$1000="PROVEEDORES")*(UPPER(MAESTRO!$L$3:$L$1000)="CONFIRMADO")),ROWS($A$3:A256))),"")</f>
        <v/>
      </c>
    </row>
    <row r="257" spans="1:24" ht="22.05" customHeight="1">
      <c r="A257" s="10" t="str">
        <f ca="1">IFERROR(INDEX(MAESTRO!A:A,_xludf.AGGREGATE(15,6,ROW(MAESTRO!$B$3:$B$1000)/((MAESTRO!$B$3:$B$1000="PROVEEDORES")*(UPPER(MAESTRO!$L$3:$L$1000)="CONFIRMADO")),ROWS($A$3:A257))),"")</f>
        <v/>
      </c>
      <c r="B257" s="10" t="str">
        <f ca="1">IFERROR(INDEX(MAESTRO!B:B,_xludf.AGGREGATE(15,6,ROW(MAESTRO!$B$3:$B$1000)/((MAESTRO!$B$3:$B$1000="PROVEEDORES")*(UPPER(MAESTRO!$L$3:$L$1000)="CONFIRMADO")),ROWS($A$3:A257))),"")</f>
        <v/>
      </c>
      <c r="C257" s="10" t="str">
        <f ca="1">IFERROR(INDEX(MAESTRO!C:C,_xludf.AGGREGATE(15,6,ROW(MAESTRO!$B$3:$B$1000)/((MAESTRO!$B$3:$B$1000="PROVEEDORES")*(UPPER(MAESTRO!$L$3:$L$1000)="CONFIRMADO")),ROWS($A$3:A257))),"")</f>
        <v/>
      </c>
      <c r="D257" s="10" t="str">
        <f ca="1">IFERROR(INDEX(MAESTRO!D:D,_xludf.AGGREGATE(15,6,ROW(MAESTRO!$B$3:$B$1000)/((MAESTRO!$B$3:$B$1000="PROVEEDORES")*(UPPER(MAESTRO!$L$3:$L$1000)="CONFIRMADO")),ROWS($A$3:A257))),"")</f>
        <v/>
      </c>
      <c r="E257" s="10" t="str">
        <f ca="1">IFERROR(INDEX(MAESTRO!E:E,_xludf.AGGREGATE(15,6,ROW(MAESTRO!$B$3:$B$1000)/((MAESTRO!$B$3:$B$1000="PROVEEDORES")*(UPPER(MAESTRO!$L$3:$L$1000)="CONFIRMADO")),ROWS($A$3:A257))),"")</f>
        <v/>
      </c>
      <c r="F257" s="10" t="str">
        <f ca="1">IFERROR(INDEX(MAESTRO!F:F,_xludf.AGGREGATE(15,6,ROW(MAESTRO!$B$3:$B$1000)/((MAESTRO!$B$3:$B$1000="PROVEEDORES")*(UPPER(MAESTRO!$L$3:$L$1000)="CONFIRMADO")),ROWS($A$3:A257))),"")</f>
        <v/>
      </c>
      <c r="G257" s="10" t="str">
        <f ca="1">IFERROR(INDEX(MAESTRO!G:G,_xludf.AGGREGATE(15,6,ROW(MAESTRO!$B$3:$B$1000)/((MAESTRO!$B$3:$B$1000="PROVEEDORES")*(UPPER(MAESTRO!$L$3:$L$1000)="CONFIRMADO")),ROWS($A$3:A257))),"")</f>
        <v/>
      </c>
      <c r="H257" s="10" t="str">
        <f ca="1">IFERROR(INDEX(MAESTRO!H:H,_xludf.AGGREGATE(15,6,ROW(MAESTRO!$B$3:$B$1000)/((MAESTRO!$B$3:$B$1000="PROVEEDORES")*(UPPER(MAESTRO!$L$3:$L$1000)="CONFIRMADO")),ROWS($A$3:A257))),"")</f>
        <v/>
      </c>
      <c r="I257" s="10" t="str">
        <f ca="1">IFERROR(INDEX(MAESTRO!I:I,_xludf.AGGREGATE(15,6,ROW(MAESTRO!$B$3:$B$1000)/((MAESTRO!$B$3:$B$1000="PROVEEDORES")*(UPPER(MAESTRO!$L$3:$L$1000)="CONFIRMADO")),ROWS($A$3:A257))),"")</f>
        <v/>
      </c>
      <c r="J257" s="10" t="str">
        <f ca="1">IFERROR(INDEX(MAESTRO!J:J,_xludf.AGGREGATE(15,6,ROW(MAESTRO!$B$3:$B$1000)/((MAESTRO!$B$3:$B$1000="PROVEEDORES")*(UPPER(MAESTRO!$L$3:$L$1000)="CONFIRMADO")),ROWS($A$3:A257))),"")</f>
        <v/>
      </c>
      <c r="K257" s="10" t="str">
        <f ca="1">IFERROR(INDEX(MAESTRO!K:K,_xludf.AGGREGATE(15,6,ROW(MAESTRO!$B$3:$B$1000)/((MAESTRO!$B$3:$B$1000="PROVEEDORES")*(UPPER(MAESTRO!$L$3:$L$1000)="CONFIRMADO")),ROWS($A$3:A257))),"")</f>
        <v/>
      </c>
      <c r="L257" s="10" t="str">
        <f ca="1">IFERROR(INDEX(MAESTRO!L:L,_xludf.AGGREGATE(15,6,ROW(MAESTRO!$B$3:$B$1000)/((MAESTRO!$B$3:$B$1000="PROVEEDORES")*(UPPER(MAESTRO!$L$3:$L$1000)="CONFIRMADO")),ROWS($A$3:A257))),"")</f>
        <v/>
      </c>
      <c r="M257" s="10" t="str">
        <f ca="1">IFERROR(INDEX(MAESTRO!M:M,_xludf.AGGREGATE(15,6,ROW(MAESTRO!$B$3:$B$1000)/((MAESTRO!$B$3:$B$1000="PROVEEDORES")*(UPPER(MAESTRO!$L$3:$L$1000)="CONFIRMADO")),ROWS($A$3:A257))),"")</f>
        <v/>
      </c>
      <c r="N257" s="10" t="str">
        <f ca="1">IFERROR(INDEX(MAESTRO!N:N,_xludf.AGGREGATE(15,6,ROW(MAESTRO!$B$3:$B$1000)/((MAESTRO!$B$3:$B$1000="PROVEEDORES")*(UPPER(MAESTRO!$L$3:$L$1000)="CONFIRMADO")),ROWS($A$3:A257))),"")</f>
        <v/>
      </c>
      <c r="O257" s="10" t="str">
        <f ca="1">IFERROR(INDEX(MAESTRO!O:O,_xludf.AGGREGATE(15,6,ROW(MAESTRO!$B$3:$B$1000)/((MAESTRO!$B$3:$B$1000="PROVEEDORES")*(UPPER(MAESTRO!$L$3:$L$1000)="CONFIRMADO")),ROWS($A$3:A257))),"")</f>
        <v/>
      </c>
      <c r="P257" s="10" t="str">
        <f ca="1">IFERROR(INDEX(MAESTRO!P:P,_xludf.AGGREGATE(15,6,ROW(MAESTRO!$B$3:$B$1000)/((MAESTRO!$B$3:$B$1000="PROVEEDORES")*(UPPER(MAESTRO!$L$3:$L$1000)="CONFIRMADO")),ROWS($A$3:A257))),"")</f>
        <v/>
      </c>
      <c r="Q257" s="10" t="str">
        <f ca="1">IFERROR(INDEX(MAESTRO!Q:Q,_xludf.AGGREGATE(15,6,ROW(MAESTRO!$B$3:$B$1000)/((MAESTRO!$B$3:$B$1000="PROVEEDORES")*(UPPER(MAESTRO!$L$3:$L$1000)="CONFIRMADO")),ROWS($A$3:A257))),"")</f>
        <v/>
      </c>
      <c r="R257" s="10" t="str">
        <f ca="1">IFERROR(INDEX(MAESTRO!R:R,_xludf.AGGREGATE(15,6,ROW(MAESTRO!$B$3:$B$1000)/((MAESTRO!$B$3:$B$1000="PROVEEDORES")*(UPPER(MAESTRO!$L$3:$L$1000)="CONFIRMADO")),ROWS($A$3:A257))),"")</f>
        <v/>
      </c>
      <c r="S257" s="10" t="str">
        <f ca="1">IFERROR(INDEX(MAESTRO!S:S,_xludf.AGGREGATE(15,6,ROW(MAESTRO!$B$3:$B$1000)/((MAESTRO!$B$3:$B$1000="PROVEEDORES")*(UPPER(MAESTRO!$L$3:$L$1000)="CONFIRMADO")),ROWS($A$3:A257))),"")</f>
        <v/>
      </c>
      <c r="T257" s="10" t="str">
        <f ca="1">IFERROR(INDEX(MAESTRO!T:T,_xludf.AGGREGATE(15,6,ROW(MAESTRO!$B$3:$B$1000)/((MAESTRO!$B$3:$B$1000="PROVEEDORES")*(UPPER(MAESTRO!$L$3:$L$1000)="CONFIRMADO")),ROWS($A$3:A257))),"")</f>
        <v/>
      </c>
      <c r="U257" s="10" t="str">
        <f ca="1">IFERROR(INDEX(MAESTRO!U:U,_xludf.AGGREGATE(15,6,ROW(MAESTRO!$B$3:$B$1000)/((MAESTRO!$B$3:$B$1000="PROVEEDORES")*(UPPER(MAESTRO!$L$3:$L$1000)="CONFIRMADO")),ROWS($A$3:A257))),"")</f>
        <v/>
      </c>
      <c r="V257" s="10" t="str">
        <f ca="1">IFERROR(INDEX(MAESTRO!V:V,_xludf.AGGREGATE(15,6,ROW(MAESTRO!$B$3:$B$1000)/((MAESTRO!$B$3:$B$1000="PROVEEDORES")*(UPPER(MAESTRO!$L$3:$L$1000)="CONFIRMADO")),ROWS($A$3:A257))),"")</f>
        <v/>
      </c>
      <c r="W257" s="10" t="str">
        <f ca="1">IFERROR(INDEX(MAESTRO!W:W,_xludf.AGGREGATE(15,6,ROW(MAESTRO!$B$3:$B$1000)/((MAESTRO!$B$3:$B$1000="PROVEEDORES")*(UPPER(MAESTRO!$L$3:$L$1000)="CONFIRMADO")),ROWS($A$3:A257))),"")</f>
        <v/>
      </c>
      <c r="X257" s="10" t="str">
        <f ca="1">IFERROR(INDEX(MAESTRO!X:X,_xludf.AGGREGATE(15,6,ROW(MAESTRO!$B$3:$B$1000)/((MAESTRO!$B$3:$B$1000="PROVEEDORES")*(UPPER(MAESTRO!$L$3:$L$1000)="CONFIRMADO")),ROWS($A$3:A257))),"")</f>
        <v/>
      </c>
    </row>
    <row r="258" spans="1:24" ht="22.05" customHeight="1">
      <c r="A258" s="24" t="str">
        <f ca="1">IFERROR(INDEX(MAESTRO!A:A,_xludf.AGGREGATE(15,6,ROW(MAESTRO!$B$3:$B$1000)/((MAESTRO!$B$3:$B$1000="PROVEEDORES")*(UPPER(MAESTRO!$L$3:$L$1000)="CONFIRMADO")),ROWS($A$3:A258))),"")</f>
        <v/>
      </c>
      <c r="B258" s="24" t="str">
        <f ca="1">IFERROR(INDEX(MAESTRO!B:B,_xludf.AGGREGATE(15,6,ROW(MAESTRO!$B$3:$B$1000)/((MAESTRO!$B$3:$B$1000="PROVEEDORES")*(UPPER(MAESTRO!$L$3:$L$1000)="CONFIRMADO")),ROWS($A$3:A258))),"")</f>
        <v/>
      </c>
      <c r="C258" s="24" t="str">
        <f ca="1">IFERROR(INDEX(MAESTRO!C:C,_xludf.AGGREGATE(15,6,ROW(MAESTRO!$B$3:$B$1000)/((MAESTRO!$B$3:$B$1000="PROVEEDORES")*(UPPER(MAESTRO!$L$3:$L$1000)="CONFIRMADO")),ROWS($A$3:A258))),"")</f>
        <v/>
      </c>
      <c r="D258" s="24" t="str">
        <f ca="1">IFERROR(INDEX(MAESTRO!D:D,_xludf.AGGREGATE(15,6,ROW(MAESTRO!$B$3:$B$1000)/((MAESTRO!$B$3:$B$1000="PROVEEDORES")*(UPPER(MAESTRO!$L$3:$L$1000)="CONFIRMADO")),ROWS($A$3:A258))),"")</f>
        <v/>
      </c>
      <c r="E258" s="24" t="str">
        <f ca="1">IFERROR(INDEX(MAESTRO!E:E,_xludf.AGGREGATE(15,6,ROW(MAESTRO!$B$3:$B$1000)/((MAESTRO!$B$3:$B$1000="PROVEEDORES")*(UPPER(MAESTRO!$L$3:$L$1000)="CONFIRMADO")),ROWS($A$3:A258))),"")</f>
        <v/>
      </c>
      <c r="F258" s="24" t="str">
        <f ca="1">IFERROR(INDEX(MAESTRO!F:F,_xludf.AGGREGATE(15,6,ROW(MAESTRO!$B$3:$B$1000)/((MAESTRO!$B$3:$B$1000="PROVEEDORES")*(UPPER(MAESTRO!$L$3:$L$1000)="CONFIRMADO")),ROWS($A$3:A258))),"")</f>
        <v/>
      </c>
      <c r="G258" s="24" t="str">
        <f ca="1">IFERROR(INDEX(MAESTRO!G:G,_xludf.AGGREGATE(15,6,ROW(MAESTRO!$B$3:$B$1000)/((MAESTRO!$B$3:$B$1000="PROVEEDORES")*(UPPER(MAESTRO!$L$3:$L$1000)="CONFIRMADO")),ROWS($A$3:A258))),"")</f>
        <v/>
      </c>
      <c r="H258" s="24" t="str">
        <f ca="1">IFERROR(INDEX(MAESTRO!H:H,_xludf.AGGREGATE(15,6,ROW(MAESTRO!$B$3:$B$1000)/((MAESTRO!$B$3:$B$1000="PROVEEDORES")*(UPPER(MAESTRO!$L$3:$L$1000)="CONFIRMADO")),ROWS($A$3:A258))),"")</f>
        <v/>
      </c>
      <c r="I258" s="24" t="str">
        <f ca="1">IFERROR(INDEX(MAESTRO!I:I,_xludf.AGGREGATE(15,6,ROW(MAESTRO!$B$3:$B$1000)/((MAESTRO!$B$3:$B$1000="PROVEEDORES")*(UPPER(MAESTRO!$L$3:$L$1000)="CONFIRMADO")),ROWS($A$3:A258))),"")</f>
        <v/>
      </c>
      <c r="J258" s="24" t="str">
        <f ca="1">IFERROR(INDEX(MAESTRO!J:J,_xludf.AGGREGATE(15,6,ROW(MAESTRO!$B$3:$B$1000)/((MAESTRO!$B$3:$B$1000="PROVEEDORES")*(UPPER(MAESTRO!$L$3:$L$1000)="CONFIRMADO")),ROWS($A$3:A258))),"")</f>
        <v/>
      </c>
      <c r="K258" s="24" t="str">
        <f ca="1">IFERROR(INDEX(MAESTRO!K:K,_xludf.AGGREGATE(15,6,ROW(MAESTRO!$B$3:$B$1000)/((MAESTRO!$B$3:$B$1000="PROVEEDORES")*(UPPER(MAESTRO!$L$3:$L$1000)="CONFIRMADO")),ROWS($A$3:A258))),"")</f>
        <v/>
      </c>
      <c r="L258" s="24" t="str">
        <f ca="1">IFERROR(INDEX(MAESTRO!L:L,_xludf.AGGREGATE(15,6,ROW(MAESTRO!$B$3:$B$1000)/((MAESTRO!$B$3:$B$1000="PROVEEDORES")*(UPPER(MAESTRO!$L$3:$L$1000)="CONFIRMADO")),ROWS($A$3:A258))),"")</f>
        <v/>
      </c>
      <c r="M258" s="24" t="str">
        <f ca="1">IFERROR(INDEX(MAESTRO!M:M,_xludf.AGGREGATE(15,6,ROW(MAESTRO!$B$3:$B$1000)/((MAESTRO!$B$3:$B$1000="PROVEEDORES")*(UPPER(MAESTRO!$L$3:$L$1000)="CONFIRMADO")),ROWS($A$3:A258))),"")</f>
        <v/>
      </c>
      <c r="N258" s="24" t="str">
        <f ca="1">IFERROR(INDEX(MAESTRO!N:N,_xludf.AGGREGATE(15,6,ROW(MAESTRO!$B$3:$B$1000)/((MAESTRO!$B$3:$B$1000="PROVEEDORES")*(UPPER(MAESTRO!$L$3:$L$1000)="CONFIRMADO")),ROWS($A$3:A258))),"")</f>
        <v/>
      </c>
      <c r="O258" s="24" t="str">
        <f ca="1">IFERROR(INDEX(MAESTRO!O:O,_xludf.AGGREGATE(15,6,ROW(MAESTRO!$B$3:$B$1000)/((MAESTRO!$B$3:$B$1000="PROVEEDORES")*(UPPER(MAESTRO!$L$3:$L$1000)="CONFIRMADO")),ROWS($A$3:A258))),"")</f>
        <v/>
      </c>
      <c r="P258" s="24" t="str">
        <f ca="1">IFERROR(INDEX(MAESTRO!P:P,_xludf.AGGREGATE(15,6,ROW(MAESTRO!$B$3:$B$1000)/((MAESTRO!$B$3:$B$1000="PROVEEDORES")*(UPPER(MAESTRO!$L$3:$L$1000)="CONFIRMADO")),ROWS($A$3:A258))),"")</f>
        <v/>
      </c>
      <c r="Q258" s="24" t="str">
        <f ca="1">IFERROR(INDEX(MAESTRO!Q:Q,_xludf.AGGREGATE(15,6,ROW(MAESTRO!$B$3:$B$1000)/((MAESTRO!$B$3:$B$1000="PROVEEDORES")*(UPPER(MAESTRO!$L$3:$L$1000)="CONFIRMADO")),ROWS($A$3:A258))),"")</f>
        <v/>
      </c>
      <c r="R258" s="24" t="str">
        <f ca="1">IFERROR(INDEX(MAESTRO!R:R,_xludf.AGGREGATE(15,6,ROW(MAESTRO!$B$3:$B$1000)/((MAESTRO!$B$3:$B$1000="PROVEEDORES")*(UPPER(MAESTRO!$L$3:$L$1000)="CONFIRMADO")),ROWS($A$3:A258))),"")</f>
        <v/>
      </c>
      <c r="S258" s="24" t="str">
        <f ca="1">IFERROR(INDEX(MAESTRO!S:S,_xludf.AGGREGATE(15,6,ROW(MAESTRO!$B$3:$B$1000)/((MAESTRO!$B$3:$B$1000="PROVEEDORES")*(UPPER(MAESTRO!$L$3:$L$1000)="CONFIRMADO")),ROWS($A$3:A258))),"")</f>
        <v/>
      </c>
      <c r="T258" s="24" t="str">
        <f ca="1">IFERROR(INDEX(MAESTRO!T:T,_xludf.AGGREGATE(15,6,ROW(MAESTRO!$B$3:$B$1000)/((MAESTRO!$B$3:$B$1000="PROVEEDORES")*(UPPER(MAESTRO!$L$3:$L$1000)="CONFIRMADO")),ROWS($A$3:A258))),"")</f>
        <v/>
      </c>
      <c r="U258" s="24" t="str">
        <f ca="1">IFERROR(INDEX(MAESTRO!U:U,_xludf.AGGREGATE(15,6,ROW(MAESTRO!$B$3:$B$1000)/((MAESTRO!$B$3:$B$1000="PROVEEDORES")*(UPPER(MAESTRO!$L$3:$L$1000)="CONFIRMADO")),ROWS($A$3:A258))),"")</f>
        <v/>
      </c>
      <c r="V258" s="24" t="str">
        <f ca="1">IFERROR(INDEX(MAESTRO!V:V,_xludf.AGGREGATE(15,6,ROW(MAESTRO!$B$3:$B$1000)/((MAESTRO!$B$3:$B$1000="PROVEEDORES")*(UPPER(MAESTRO!$L$3:$L$1000)="CONFIRMADO")),ROWS($A$3:A258))),"")</f>
        <v/>
      </c>
      <c r="W258" s="24" t="str">
        <f ca="1">IFERROR(INDEX(MAESTRO!W:W,_xludf.AGGREGATE(15,6,ROW(MAESTRO!$B$3:$B$1000)/((MAESTRO!$B$3:$B$1000="PROVEEDORES")*(UPPER(MAESTRO!$L$3:$L$1000)="CONFIRMADO")),ROWS($A$3:A258))),"")</f>
        <v/>
      </c>
      <c r="X258" s="24" t="str">
        <f ca="1">IFERROR(INDEX(MAESTRO!X:X,_xludf.AGGREGATE(15,6,ROW(MAESTRO!$B$3:$B$1000)/((MAESTRO!$B$3:$B$1000="PROVEEDORES")*(UPPER(MAESTRO!$L$3:$L$1000)="CONFIRMADO")),ROWS($A$3:A258))),"")</f>
        <v/>
      </c>
    </row>
    <row r="259" spans="1:24" ht="22.05" customHeight="1">
      <c r="A259" s="10" t="str">
        <f ca="1">IFERROR(INDEX(MAESTRO!A:A,_xludf.AGGREGATE(15,6,ROW(MAESTRO!$B$3:$B$1000)/((MAESTRO!$B$3:$B$1000="PROVEEDORES")*(UPPER(MAESTRO!$L$3:$L$1000)="CONFIRMADO")),ROWS($A$3:A259))),"")</f>
        <v/>
      </c>
      <c r="B259" s="10" t="str">
        <f ca="1">IFERROR(INDEX(MAESTRO!B:B,_xludf.AGGREGATE(15,6,ROW(MAESTRO!$B$3:$B$1000)/((MAESTRO!$B$3:$B$1000="PROVEEDORES")*(UPPER(MAESTRO!$L$3:$L$1000)="CONFIRMADO")),ROWS($A$3:A259))),"")</f>
        <v/>
      </c>
      <c r="C259" s="10" t="str">
        <f ca="1">IFERROR(INDEX(MAESTRO!C:C,_xludf.AGGREGATE(15,6,ROW(MAESTRO!$B$3:$B$1000)/((MAESTRO!$B$3:$B$1000="PROVEEDORES")*(UPPER(MAESTRO!$L$3:$L$1000)="CONFIRMADO")),ROWS($A$3:A259))),"")</f>
        <v/>
      </c>
      <c r="D259" s="10" t="str">
        <f ca="1">IFERROR(INDEX(MAESTRO!D:D,_xludf.AGGREGATE(15,6,ROW(MAESTRO!$B$3:$B$1000)/((MAESTRO!$B$3:$B$1000="PROVEEDORES")*(UPPER(MAESTRO!$L$3:$L$1000)="CONFIRMADO")),ROWS($A$3:A259))),"")</f>
        <v/>
      </c>
      <c r="E259" s="10" t="str">
        <f ca="1">IFERROR(INDEX(MAESTRO!E:E,_xludf.AGGREGATE(15,6,ROW(MAESTRO!$B$3:$B$1000)/((MAESTRO!$B$3:$B$1000="PROVEEDORES")*(UPPER(MAESTRO!$L$3:$L$1000)="CONFIRMADO")),ROWS($A$3:A259))),"")</f>
        <v/>
      </c>
      <c r="F259" s="10" t="str">
        <f ca="1">IFERROR(INDEX(MAESTRO!F:F,_xludf.AGGREGATE(15,6,ROW(MAESTRO!$B$3:$B$1000)/((MAESTRO!$B$3:$B$1000="PROVEEDORES")*(UPPER(MAESTRO!$L$3:$L$1000)="CONFIRMADO")),ROWS($A$3:A259))),"")</f>
        <v/>
      </c>
      <c r="G259" s="10" t="str">
        <f ca="1">IFERROR(INDEX(MAESTRO!G:G,_xludf.AGGREGATE(15,6,ROW(MAESTRO!$B$3:$B$1000)/((MAESTRO!$B$3:$B$1000="PROVEEDORES")*(UPPER(MAESTRO!$L$3:$L$1000)="CONFIRMADO")),ROWS($A$3:A259))),"")</f>
        <v/>
      </c>
      <c r="H259" s="10" t="str">
        <f ca="1">IFERROR(INDEX(MAESTRO!H:H,_xludf.AGGREGATE(15,6,ROW(MAESTRO!$B$3:$B$1000)/((MAESTRO!$B$3:$B$1000="PROVEEDORES")*(UPPER(MAESTRO!$L$3:$L$1000)="CONFIRMADO")),ROWS($A$3:A259))),"")</f>
        <v/>
      </c>
      <c r="I259" s="10" t="str">
        <f ca="1">IFERROR(INDEX(MAESTRO!I:I,_xludf.AGGREGATE(15,6,ROW(MAESTRO!$B$3:$B$1000)/((MAESTRO!$B$3:$B$1000="PROVEEDORES")*(UPPER(MAESTRO!$L$3:$L$1000)="CONFIRMADO")),ROWS($A$3:A259))),"")</f>
        <v/>
      </c>
      <c r="J259" s="10" t="str">
        <f ca="1">IFERROR(INDEX(MAESTRO!J:J,_xludf.AGGREGATE(15,6,ROW(MAESTRO!$B$3:$B$1000)/((MAESTRO!$B$3:$B$1000="PROVEEDORES")*(UPPER(MAESTRO!$L$3:$L$1000)="CONFIRMADO")),ROWS($A$3:A259))),"")</f>
        <v/>
      </c>
      <c r="K259" s="10" t="str">
        <f ca="1">IFERROR(INDEX(MAESTRO!K:K,_xludf.AGGREGATE(15,6,ROW(MAESTRO!$B$3:$B$1000)/((MAESTRO!$B$3:$B$1000="PROVEEDORES")*(UPPER(MAESTRO!$L$3:$L$1000)="CONFIRMADO")),ROWS($A$3:A259))),"")</f>
        <v/>
      </c>
      <c r="L259" s="10" t="str">
        <f ca="1">IFERROR(INDEX(MAESTRO!L:L,_xludf.AGGREGATE(15,6,ROW(MAESTRO!$B$3:$B$1000)/((MAESTRO!$B$3:$B$1000="PROVEEDORES")*(UPPER(MAESTRO!$L$3:$L$1000)="CONFIRMADO")),ROWS($A$3:A259))),"")</f>
        <v/>
      </c>
      <c r="M259" s="10" t="str">
        <f ca="1">IFERROR(INDEX(MAESTRO!M:M,_xludf.AGGREGATE(15,6,ROW(MAESTRO!$B$3:$B$1000)/((MAESTRO!$B$3:$B$1000="PROVEEDORES")*(UPPER(MAESTRO!$L$3:$L$1000)="CONFIRMADO")),ROWS($A$3:A259))),"")</f>
        <v/>
      </c>
      <c r="N259" s="10" t="str">
        <f ca="1">IFERROR(INDEX(MAESTRO!N:N,_xludf.AGGREGATE(15,6,ROW(MAESTRO!$B$3:$B$1000)/((MAESTRO!$B$3:$B$1000="PROVEEDORES")*(UPPER(MAESTRO!$L$3:$L$1000)="CONFIRMADO")),ROWS($A$3:A259))),"")</f>
        <v/>
      </c>
      <c r="O259" s="10" t="str">
        <f ca="1">IFERROR(INDEX(MAESTRO!O:O,_xludf.AGGREGATE(15,6,ROW(MAESTRO!$B$3:$B$1000)/((MAESTRO!$B$3:$B$1000="PROVEEDORES")*(UPPER(MAESTRO!$L$3:$L$1000)="CONFIRMADO")),ROWS($A$3:A259))),"")</f>
        <v/>
      </c>
      <c r="P259" s="10" t="str">
        <f ca="1">IFERROR(INDEX(MAESTRO!P:P,_xludf.AGGREGATE(15,6,ROW(MAESTRO!$B$3:$B$1000)/((MAESTRO!$B$3:$B$1000="PROVEEDORES")*(UPPER(MAESTRO!$L$3:$L$1000)="CONFIRMADO")),ROWS($A$3:A259))),"")</f>
        <v/>
      </c>
      <c r="Q259" s="10" t="str">
        <f ca="1">IFERROR(INDEX(MAESTRO!Q:Q,_xludf.AGGREGATE(15,6,ROW(MAESTRO!$B$3:$B$1000)/((MAESTRO!$B$3:$B$1000="PROVEEDORES")*(UPPER(MAESTRO!$L$3:$L$1000)="CONFIRMADO")),ROWS($A$3:A259))),"")</f>
        <v/>
      </c>
      <c r="R259" s="10" t="str">
        <f ca="1">IFERROR(INDEX(MAESTRO!R:R,_xludf.AGGREGATE(15,6,ROW(MAESTRO!$B$3:$B$1000)/((MAESTRO!$B$3:$B$1000="PROVEEDORES")*(UPPER(MAESTRO!$L$3:$L$1000)="CONFIRMADO")),ROWS($A$3:A259))),"")</f>
        <v/>
      </c>
      <c r="S259" s="10" t="str">
        <f ca="1">IFERROR(INDEX(MAESTRO!S:S,_xludf.AGGREGATE(15,6,ROW(MAESTRO!$B$3:$B$1000)/((MAESTRO!$B$3:$B$1000="PROVEEDORES")*(UPPER(MAESTRO!$L$3:$L$1000)="CONFIRMADO")),ROWS($A$3:A259))),"")</f>
        <v/>
      </c>
      <c r="T259" s="10" t="str">
        <f ca="1">IFERROR(INDEX(MAESTRO!T:T,_xludf.AGGREGATE(15,6,ROW(MAESTRO!$B$3:$B$1000)/((MAESTRO!$B$3:$B$1000="PROVEEDORES")*(UPPER(MAESTRO!$L$3:$L$1000)="CONFIRMADO")),ROWS($A$3:A259))),"")</f>
        <v/>
      </c>
      <c r="U259" s="10" t="str">
        <f ca="1">IFERROR(INDEX(MAESTRO!U:U,_xludf.AGGREGATE(15,6,ROW(MAESTRO!$B$3:$B$1000)/((MAESTRO!$B$3:$B$1000="PROVEEDORES")*(UPPER(MAESTRO!$L$3:$L$1000)="CONFIRMADO")),ROWS($A$3:A259))),"")</f>
        <v/>
      </c>
      <c r="V259" s="10" t="str">
        <f ca="1">IFERROR(INDEX(MAESTRO!V:V,_xludf.AGGREGATE(15,6,ROW(MAESTRO!$B$3:$B$1000)/((MAESTRO!$B$3:$B$1000="PROVEEDORES")*(UPPER(MAESTRO!$L$3:$L$1000)="CONFIRMADO")),ROWS($A$3:A259))),"")</f>
        <v/>
      </c>
      <c r="W259" s="10" t="str">
        <f ca="1">IFERROR(INDEX(MAESTRO!W:W,_xludf.AGGREGATE(15,6,ROW(MAESTRO!$B$3:$B$1000)/((MAESTRO!$B$3:$B$1000="PROVEEDORES")*(UPPER(MAESTRO!$L$3:$L$1000)="CONFIRMADO")),ROWS($A$3:A259))),"")</f>
        <v/>
      </c>
      <c r="X259" s="10" t="str">
        <f ca="1">IFERROR(INDEX(MAESTRO!X:X,_xludf.AGGREGATE(15,6,ROW(MAESTRO!$B$3:$B$1000)/((MAESTRO!$B$3:$B$1000="PROVEEDORES")*(UPPER(MAESTRO!$L$3:$L$1000)="CONFIRMADO")),ROWS($A$3:A259))),"")</f>
        <v/>
      </c>
    </row>
    <row r="260" spans="1:24" ht="22.05" customHeight="1">
      <c r="A260" s="24" t="str">
        <f ca="1">IFERROR(INDEX(MAESTRO!A:A,_xludf.AGGREGATE(15,6,ROW(MAESTRO!$B$3:$B$1000)/((MAESTRO!$B$3:$B$1000="PROVEEDORES")*(UPPER(MAESTRO!$L$3:$L$1000)="CONFIRMADO")),ROWS($A$3:A260))),"")</f>
        <v/>
      </c>
      <c r="B260" s="24" t="str">
        <f ca="1">IFERROR(INDEX(MAESTRO!B:B,_xludf.AGGREGATE(15,6,ROW(MAESTRO!$B$3:$B$1000)/((MAESTRO!$B$3:$B$1000="PROVEEDORES")*(UPPER(MAESTRO!$L$3:$L$1000)="CONFIRMADO")),ROWS($A$3:A260))),"")</f>
        <v/>
      </c>
      <c r="C260" s="24" t="str">
        <f ca="1">IFERROR(INDEX(MAESTRO!C:C,_xludf.AGGREGATE(15,6,ROW(MAESTRO!$B$3:$B$1000)/((MAESTRO!$B$3:$B$1000="PROVEEDORES")*(UPPER(MAESTRO!$L$3:$L$1000)="CONFIRMADO")),ROWS($A$3:A260))),"")</f>
        <v/>
      </c>
      <c r="D260" s="24" t="str">
        <f ca="1">IFERROR(INDEX(MAESTRO!D:D,_xludf.AGGREGATE(15,6,ROW(MAESTRO!$B$3:$B$1000)/((MAESTRO!$B$3:$B$1000="PROVEEDORES")*(UPPER(MAESTRO!$L$3:$L$1000)="CONFIRMADO")),ROWS($A$3:A260))),"")</f>
        <v/>
      </c>
      <c r="E260" s="24" t="str">
        <f ca="1">IFERROR(INDEX(MAESTRO!E:E,_xludf.AGGREGATE(15,6,ROW(MAESTRO!$B$3:$B$1000)/((MAESTRO!$B$3:$B$1000="PROVEEDORES")*(UPPER(MAESTRO!$L$3:$L$1000)="CONFIRMADO")),ROWS($A$3:A260))),"")</f>
        <v/>
      </c>
      <c r="F260" s="24" t="str">
        <f ca="1">IFERROR(INDEX(MAESTRO!F:F,_xludf.AGGREGATE(15,6,ROW(MAESTRO!$B$3:$B$1000)/((MAESTRO!$B$3:$B$1000="PROVEEDORES")*(UPPER(MAESTRO!$L$3:$L$1000)="CONFIRMADO")),ROWS($A$3:A260))),"")</f>
        <v/>
      </c>
      <c r="G260" s="24" t="str">
        <f ca="1">IFERROR(INDEX(MAESTRO!G:G,_xludf.AGGREGATE(15,6,ROW(MAESTRO!$B$3:$B$1000)/((MAESTRO!$B$3:$B$1000="PROVEEDORES")*(UPPER(MAESTRO!$L$3:$L$1000)="CONFIRMADO")),ROWS($A$3:A260))),"")</f>
        <v/>
      </c>
      <c r="H260" s="24" t="str">
        <f ca="1">IFERROR(INDEX(MAESTRO!H:H,_xludf.AGGREGATE(15,6,ROW(MAESTRO!$B$3:$B$1000)/((MAESTRO!$B$3:$B$1000="PROVEEDORES")*(UPPER(MAESTRO!$L$3:$L$1000)="CONFIRMADO")),ROWS($A$3:A260))),"")</f>
        <v/>
      </c>
      <c r="I260" s="24" t="str">
        <f ca="1">IFERROR(INDEX(MAESTRO!I:I,_xludf.AGGREGATE(15,6,ROW(MAESTRO!$B$3:$B$1000)/((MAESTRO!$B$3:$B$1000="PROVEEDORES")*(UPPER(MAESTRO!$L$3:$L$1000)="CONFIRMADO")),ROWS($A$3:A260))),"")</f>
        <v/>
      </c>
      <c r="J260" s="24" t="str">
        <f ca="1">IFERROR(INDEX(MAESTRO!J:J,_xludf.AGGREGATE(15,6,ROW(MAESTRO!$B$3:$B$1000)/((MAESTRO!$B$3:$B$1000="PROVEEDORES")*(UPPER(MAESTRO!$L$3:$L$1000)="CONFIRMADO")),ROWS($A$3:A260))),"")</f>
        <v/>
      </c>
      <c r="K260" s="24" t="str">
        <f ca="1">IFERROR(INDEX(MAESTRO!K:K,_xludf.AGGREGATE(15,6,ROW(MAESTRO!$B$3:$B$1000)/((MAESTRO!$B$3:$B$1000="PROVEEDORES")*(UPPER(MAESTRO!$L$3:$L$1000)="CONFIRMADO")),ROWS($A$3:A260))),"")</f>
        <v/>
      </c>
      <c r="L260" s="24" t="str">
        <f ca="1">IFERROR(INDEX(MAESTRO!L:L,_xludf.AGGREGATE(15,6,ROW(MAESTRO!$B$3:$B$1000)/((MAESTRO!$B$3:$B$1000="PROVEEDORES")*(UPPER(MAESTRO!$L$3:$L$1000)="CONFIRMADO")),ROWS($A$3:A260))),"")</f>
        <v/>
      </c>
      <c r="M260" s="24" t="str">
        <f ca="1">IFERROR(INDEX(MAESTRO!M:M,_xludf.AGGREGATE(15,6,ROW(MAESTRO!$B$3:$B$1000)/((MAESTRO!$B$3:$B$1000="PROVEEDORES")*(UPPER(MAESTRO!$L$3:$L$1000)="CONFIRMADO")),ROWS($A$3:A260))),"")</f>
        <v/>
      </c>
      <c r="N260" s="24" t="str">
        <f ca="1">IFERROR(INDEX(MAESTRO!N:N,_xludf.AGGREGATE(15,6,ROW(MAESTRO!$B$3:$B$1000)/((MAESTRO!$B$3:$B$1000="PROVEEDORES")*(UPPER(MAESTRO!$L$3:$L$1000)="CONFIRMADO")),ROWS($A$3:A260))),"")</f>
        <v/>
      </c>
      <c r="O260" s="24" t="str">
        <f ca="1">IFERROR(INDEX(MAESTRO!O:O,_xludf.AGGREGATE(15,6,ROW(MAESTRO!$B$3:$B$1000)/((MAESTRO!$B$3:$B$1000="PROVEEDORES")*(UPPER(MAESTRO!$L$3:$L$1000)="CONFIRMADO")),ROWS($A$3:A260))),"")</f>
        <v/>
      </c>
      <c r="P260" s="24" t="str">
        <f ca="1">IFERROR(INDEX(MAESTRO!P:P,_xludf.AGGREGATE(15,6,ROW(MAESTRO!$B$3:$B$1000)/((MAESTRO!$B$3:$B$1000="PROVEEDORES")*(UPPER(MAESTRO!$L$3:$L$1000)="CONFIRMADO")),ROWS($A$3:A260))),"")</f>
        <v/>
      </c>
      <c r="Q260" s="24" t="str">
        <f ca="1">IFERROR(INDEX(MAESTRO!Q:Q,_xludf.AGGREGATE(15,6,ROW(MAESTRO!$B$3:$B$1000)/((MAESTRO!$B$3:$B$1000="PROVEEDORES")*(UPPER(MAESTRO!$L$3:$L$1000)="CONFIRMADO")),ROWS($A$3:A260))),"")</f>
        <v/>
      </c>
      <c r="R260" s="24" t="str">
        <f ca="1">IFERROR(INDEX(MAESTRO!R:R,_xludf.AGGREGATE(15,6,ROW(MAESTRO!$B$3:$B$1000)/((MAESTRO!$B$3:$B$1000="PROVEEDORES")*(UPPER(MAESTRO!$L$3:$L$1000)="CONFIRMADO")),ROWS($A$3:A260))),"")</f>
        <v/>
      </c>
      <c r="S260" s="24" t="str">
        <f ca="1">IFERROR(INDEX(MAESTRO!S:S,_xludf.AGGREGATE(15,6,ROW(MAESTRO!$B$3:$B$1000)/((MAESTRO!$B$3:$B$1000="PROVEEDORES")*(UPPER(MAESTRO!$L$3:$L$1000)="CONFIRMADO")),ROWS($A$3:A260))),"")</f>
        <v/>
      </c>
      <c r="T260" s="24" t="str">
        <f ca="1">IFERROR(INDEX(MAESTRO!T:T,_xludf.AGGREGATE(15,6,ROW(MAESTRO!$B$3:$B$1000)/((MAESTRO!$B$3:$B$1000="PROVEEDORES")*(UPPER(MAESTRO!$L$3:$L$1000)="CONFIRMADO")),ROWS($A$3:A260))),"")</f>
        <v/>
      </c>
      <c r="U260" s="24" t="str">
        <f ca="1">IFERROR(INDEX(MAESTRO!U:U,_xludf.AGGREGATE(15,6,ROW(MAESTRO!$B$3:$B$1000)/((MAESTRO!$B$3:$B$1000="PROVEEDORES")*(UPPER(MAESTRO!$L$3:$L$1000)="CONFIRMADO")),ROWS($A$3:A260))),"")</f>
        <v/>
      </c>
      <c r="V260" s="24" t="str">
        <f ca="1">IFERROR(INDEX(MAESTRO!V:V,_xludf.AGGREGATE(15,6,ROW(MAESTRO!$B$3:$B$1000)/((MAESTRO!$B$3:$B$1000="PROVEEDORES")*(UPPER(MAESTRO!$L$3:$L$1000)="CONFIRMADO")),ROWS($A$3:A260))),"")</f>
        <v/>
      </c>
      <c r="W260" s="24" t="str">
        <f ca="1">IFERROR(INDEX(MAESTRO!W:W,_xludf.AGGREGATE(15,6,ROW(MAESTRO!$B$3:$B$1000)/((MAESTRO!$B$3:$B$1000="PROVEEDORES")*(UPPER(MAESTRO!$L$3:$L$1000)="CONFIRMADO")),ROWS($A$3:A260))),"")</f>
        <v/>
      </c>
      <c r="X260" s="24" t="str">
        <f ca="1">IFERROR(INDEX(MAESTRO!X:X,_xludf.AGGREGATE(15,6,ROW(MAESTRO!$B$3:$B$1000)/((MAESTRO!$B$3:$B$1000="PROVEEDORES")*(UPPER(MAESTRO!$L$3:$L$1000)="CONFIRMADO")),ROWS($A$3:A260))),"")</f>
        <v/>
      </c>
    </row>
    <row r="261" spans="1:24" ht="22.05" customHeight="1">
      <c r="A261" s="10" t="str">
        <f ca="1">IFERROR(INDEX(MAESTRO!A:A,_xludf.AGGREGATE(15,6,ROW(MAESTRO!$B$3:$B$1000)/((MAESTRO!$B$3:$B$1000="PROVEEDORES")*(UPPER(MAESTRO!$L$3:$L$1000)="CONFIRMADO")),ROWS($A$3:A261))),"")</f>
        <v/>
      </c>
      <c r="B261" s="10" t="str">
        <f ca="1">IFERROR(INDEX(MAESTRO!B:B,_xludf.AGGREGATE(15,6,ROW(MAESTRO!$B$3:$B$1000)/((MAESTRO!$B$3:$B$1000="PROVEEDORES")*(UPPER(MAESTRO!$L$3:$L$1000)="CONFIRMADO")),ROWS($A$3:A261))),"")</f>
        <v/>
      </c>
      <c r="C261" s="10" t="str">
        <f ca="1">IFERROR(INDEX(MAESTRO!C:C,_xludf.AGGREGATE(15,6,ROW(MAESTRO!$B$3:$B$1000)/((MAESTRO!$B$3:$B$1000="PROVEEDORES")*(UPPER(MAESTRO!$L$3:$L$1000)="CONFIRMADO")),ROWS($A$3:A261))),"")</f>
        <v/>
      </c>
      <c r="D261" s="10" t="str">
        <f ca="1">IFERROR(INDEX(MAESTRO!D:D,_xludf.AGGREGATE(15,6,ROW(MAESTRO!$B$3:$B$1000)/((MAESTRO!$B$3:$B$1000="PROVEEDORES")*(UPPER(MAESTRO!$L$3:$L$1000)="CONFIRMADO")),ROWS($A$3:A261))),"")</f>
        <v/>
      </c>
      <c r="E261" s="10" t="str">
        <f ca="1">IFERROR(INDEX(MAESTRO!E:E,_xludf.AGGREGATE(15,6,ROW(MAESTRO!$B$3:$B$1000)/((MAESTRO!$B$3:$B$1000="PROVEEDORES")*(UPPER(MAESTRO!$L$3:$L$1000)="CONFIRMADO")),ROWS($A$3:A261))),"")</f>
        <v/>
      </c>
      <c r="F261" s="10" t="str">
        <f ca="1">IFERROR(INDEX(MAESTRO!F:F,_xludf.AGGREGATE(15,6,ROW(MAESTRO!$B$3:$B$1000)/((MAESTRO!$B$3:$B$1000="PROVEEDORES")*(UPPER(MAESTRO!$L$3:$L$1000)="CONFIRMADO")),ROWS($A$3:A261))),"")</f>
        <v/>
      </c>
      <c r="G261" s="10" t="str">
        <f ca="1">IFERROR(INDEX(MAESTRO!G:G,_xludf.AGGREGATE(15,6,ROW(MAESTRO!$B$3:$B$1000)/((MAESTRO!$B$3:$B$1000="PROVEEDORES")*(UPPER(MAESTRO!$L$3:$L$1000)="CONFIRMADO")),ROWS($A$3:A261))),"")</f>
        <v/>
      </c>
      <c r="H261" s="10" t="str">
        <f ca="1">IFERROR(INDEX(MAESTRO!H:H,_xludf.AGGREGATE(15,6,ROW(MAESTRO!$B$3:$B$1000)/((MAESTRO!$B$3:$B$1000="PROVEEDORES")*(UPPER(MAESTRO!$L$3:$L$1000)="CONFIRMADO")),ROWS($A$3:A261))),"")</f>
        <v/>
      </c>
      <c r="I261" s="10" t="str">
        <f ca="1">IFERROR(INDEX(MAESTRO!I:I,_xludf.AGGREGATE(15,6,ROW(MAESTRO!$B$3:$B$1000)/((MAESTRO!$B$3:$B$1000="PROVEEDORES")*(UPPER(MAESTRO!$L$3:$L$1000)="CONFIRMADO")),ROWS($A$3:A261))),"")</f>
        <v/>
      </c>
      <c r="J261" s="10" t="str">
        <f ca="1">IFERROR(INDEX(MAESTRO!J:J,_xludf.AGGREGATE(15,6,ROW(MAESTRO!$B$3:$B$1000)/((MAESTRO!$B$3:$B$1000="PROVEEDORES")*(UPPER(MAESTRO!$L$3:$L$1000)="CONFIRMADO")),ROWS($A$3:A261))),"")</f>
        <v/>
      </c>
      <c r="K261" s="10" t="str">
        <f ca="1">IFERROR(INDEX(MAESTRO!K:K,_xludf.AGGREGATE(15,6,ROW(MAESTRO!$B$3:$B$1000)/((MAESTRO!$B$3:$B$1000="PROVEEDORES")*(UPPER(MAESTRO!$L$3:$L$1000)="CONFIRMADO")),ROWS($A$3:A261))),"")</f>
        <v/>
      </c>
      <c r="L261" s="10" t="str">
        <f ca="1">IFERROR(INDEX(MAESTRO!L:L,_xludf.AGGREGATE(15,6,ROW(MAESTRO!$B$3:$B$1000)/((MAESTRO!$B$3:$B$1000="PROVEEDORES")*(UPPER(MAESTRO!$L$3:$L$1000)="CONFIRMADO")),ROWS($A$3:A261))),"")</f>
        <v/>
      </c>
      <c r="M261" s="10" t="str">
        <f ca="1">IFERROR(INDEX(MAESTRO!M:M,_xludf.AGGREGATE(15,6,ROW(MAESTRO!$B$3:$B$1000)/((MAESTRO!$B$3:$B$1000="PROVEEDORES")*(UPPER(MAESTRO!$L$3:$L$1000)="CONFIRMADO")),ROWS($A$3:A261))),"")</f>
        <v/>
      </c>
      <c r="N261" s="10" t="str">
        <f ca="1">IFERROR(INDEX(MAESTRO!N:N,_xludf.AGGREGATE(15,6,ROW(MAESTRO!$B$3:$B$1000)/((MAESTRO!$B$3:$B$1000="PROVEEDORES")*(UPPER(MAESTRO!$L$3:$L$1000)="CONFIRMADO")),ROWS($A$3:A261))),"")</f>
        <v/>
      </c>
      <c r="O261" s="10" t="str">
        <f ca="1">IFERROR(INDEX(MAESTRO!O:O,_xludf.AGGREGATE(15,6,ROW(MAESTRO!$B$3:$B$1000)/((MAESTRO!$B$3:$B$1000="PROVEEDORES")*(UPPER(MAESTRO!$L$3:$L$1000)="CONFIRMADO")),ROWS($A$3:A261))),"")</f>
        <v/>
      </c>
      <c r="P261" s="10" t="str">
        <f ca="1">IFERROR(INDEX(MAESTRO!P:P,_xludf.AGGREGATE(15,6,ROW(MAESTRO!$B$3:$B$1000)/((MAESTRO!$B$3:$B$1000="PROVEEDORES")*(UPPER(MAESTRO!$L$3:$L$1000)="CONFIRMADO")),ROWS($A$3:A261))),"")</f>
        <v/>
      </c>
      <c r="Q261" s="10" t="str">
        <f ca="1">IFERROR(INDEX(MAESTRO!Q:Q,_xludf.AGGREGATE(15,6,ROW(MAESTRO!$B$3:$B$1000)/((MAESTRO!$B$3:$B$1000="PROVEEDORES")*(UPPER(MAESTRO!$L$3:$L$1000)="CONFIRMADO")),ROWS($A$3:A261))),"")</f>
        <v/>
      </c>
      <c r="R261" s="10" t="str">
        <f ca="1">IFERROR(INDEX(MAESTRO!R:R,_xludf.AGGREGATE(15,6,ROW(MAESTRO!$B$3:$B$1000)/((MAESTRO!$B$3:$B$1000="PROVEEDORES")*(UPPER(MAESTRO!$L$3:$L$1000)="CONFIRMADO")),ROWS($A$3:A261))),"")</f>
        <v/>
      </c>
      <c r="S261" s="10" t="str">
        <f ca="1">IFERROR(INDEX(MAESTRO!S:S,_xludf.AGGREGATE(15,6,ROW(MAESTRO!$B$3:$B$1000)/((MAESTRO!$B$3:$B$1000="PROVEEDORES")*(UPPER(MAESTRO!$L$3:$L$1000)="CONFIRMADO")),ROWS($A$3:A261))),"")</f>
        <v/>
      </c>
      <c r="T261" s="10" t="str">
        <f ca="1">IFERROR(INDEX(MAESTRO!T:T,_xludf.AGGREGATE(15,6,ROW(MAESTRO!$B$3:$B$1000)/((MAESTRO!$B$3:$B$1000="PROVEEDORES")*(UPPER(MAESTRO!$L$3:$L$1000)="CONFIRMADO")),ROWS($A$3:A261))),"")</f>
        <v/>
      </c>
      <c r="U261" s="10" t="str">
        <f ca="1">IFERROR(INDEX(MAESTRO!U:U,_xludf.AGGREGATE(15,6,ROW(MAESTRO!$B$3:$B$1000)/((MAESTRO!$B$3:$B$1000="PROVEEDORES")*(UPPER(MAESTRO!$L$3:$L$1000)="CONFIRMADO")),ROWS($A$3:A261))),"")</f>
        <v/>
      </c>
      <c r="V261" s="10" t="str">
        <f ca="1">IFERROR(INDEX(MAESTRO!V:V,_xludf.AGGREGATE(15,6,ROW(MAESTRO!$B$3:$B$1000)/((MAESTRO!$B$3:$B$1000="PROVEEDORES")*(UPPER(MAESTRO!$L$3:$L$1000)="CONFIRMADO")),ROWS($A$3:A261))),"")</f>
        <v/>
      </c>
      <c r="W261" s="10" t="str">
        <f ca="1">IFERROR(INDEX(MAESTRO!W:W,_xludf.AGGREGATE(15,6,ROW(MAESTRO!$B$3:$B$1000)/((MAESTRO!$B$3:$B$1000="PROVEEDORES")*(UPPER(MAESTRO!$L$3:$L$1000)="CONFIRMADO")),ROWS($A$3:A261))),"")</f>
        <v/>
      </c>
      <c r="X261" s="10" t="str">
        <f ca="1">IFERROR(INDEX(MAESTRO!X:X,_xludf.AGGREGATE(15,6,ROW(MAESTRO!$B$3:$B$1000)/((MAESTRO!$B$3:$B$1000="PROVEEDORES")*(UPPER(MAESTRO!$L$3:$L$1000)="CONFIRMADO")),ROWS($A$3:A261))),"")</f>
        <v/>
      </c>
    </row>
    <row r="262" spans="1:24" ht="22.05" customHeight="1">
      <c r="A262" s="24" t="str">
        <f ca="1">IFERROR(INDEX(MAESTRO!A:A,_xludf.AGGREGATE(15,6,ROW(MAESTRO!$B$3:$B$1000)/((MAESTRO!$B$3:$B$1000="PROVEEDORES")*(UPPER(MAESTRO!$L$3:$L$1000)="CONFIRMADO")),ROWS($A$3:A262))),"")</f>
        <v/>
      </c>
      <c r="B262" s="24" t="str">
        <f ca="1">IFERROR(INDEX(MAESTRO!B:B,_xludf.AGGREGATE(15,6,ROW(MAESTRO!$B$3:$B$1000)/((MAESTRO!$B$3:$B$1000="PROVEEDORES")*(UPPER(MAESTRO!$L$3:$L$1000)="CONFIRMADO")),ROWS($A$3:A262))),"")</f>
        <v/>
      </c>
      <c r="C262" s="24" t="str">
        <f ca="1">IFERROR(INDEX(MAESTRO!C:C,_xludf.AGGREGATE(15,6,ROW(MAESTRO!$B$3:$B$1000)/((MAESTRO!$B$3:$B$1000="PROVEEDORES")*(UPPER(MAESTRO!$L$3:$L$1000)="CONFIRMADO")),ROWS($A$3:A262))),"")</f>
        <v/>
      </c>
      <c r="D262" s="24" t="str">
        <f ca="1">IFERROR(INDEX(MAESTRO!D:D,_xludf.AGGREGATE(15,6,ROW(MAESTRO!$B$3:$B$1000)/((MAESTRO!$B$3:$B$1000="PROVEEDORES")*(UPPER(MAESTRO!$L$3:$L$1000)="CONFIRMADO")),ROWS($A$3:A262))),"")</f>
        <v/>
      </c>
      <c r="E262" s="24" t="str">
        <f ca="1">IFERROR(INDEX(MAESTRO!E:E,_xludf.AGGREGATE(15,6,ROW(MAESTRO!$B$3:$B$1000)/((MAESTRO!$B$3:$B$1000="PROVEEDORES")*(UPPER(MAESTRO!$L$3:$L$1000)="CONFIRMADO")),ROWS($A$3:A262))),"")</f>
        <v/>
      </c>
      <c r="F262" s="24" t="str">
        <f ca="1">IFERROR(INDEX(MAESTRO!F:F,_xludf.AGGREGATE(15,6,ROW(MAESTRO!$B$3:$B$1000)/((MAESTRO!$B$3:$B$1000="PROVEEDORES")*(UPPER(MAESTRO!$L$3:$L$1000)="CONFIRMADO")),ROWS($A$3:A262))),"")</f>
        <v/>
      </c>
      <c r="G262" s="24" t="str">
        <f ca="1">IFERROR(INDEX(MAESTRO!G:G,_xludf.AGGREGATE(15,6,ROW(MAESTRO!$B$3:$B$1000)/((MAESTRO!$B$3:$B$1000="PROVEEDORES")*(UPPER(MAESTRO!$L$3:$L$1000)="CONFIRMADO")),ROWS($A$3:A262))),"")</f>
        <v/>
      </c>
      <c r="H262" s="24" t="str">
        <f ca="1">IFERROR(INDEX(MAESTRO!H:H,_xludf.AGGREGATE(15,6,ROW(MAESTRO!$B$3:$B$1000)/((MAESTRO!$B$3:$B$1000="PROVEEDORES")*(UPPER(MAESTRO!$L$3:$L$1000)="CONFIRMADO")),ROWS($A$3:A262))),"")</f>
        <v/>
      </c>
      <c r="I262" s="24" t="str">
        <f ca="1">IFERROR(INDEX(MAESTRO!I:I,_xludf.AGGREGATE(15,6,ROW(MAESTRO!$B$3:$B$1000)/((MAESTRO!$B$3:$B$1000="PROVEEDORES")*(UPPER(MAESTRO!$L$3:$L$1000)="CONFIRMADO")),ROWS($A$3:A262))),"")</f>
        <v/>
      </c>
      <c r="J262" s="24" t="str">
        <f ca="1">IFERROR(INDEX(MAESTRO!J:J,_xludf.AGGREGATE(15,6,ROW(MAESTRO!$B$3:$B$1000)/((MAESTRO!$B$3:$B$1000="PROVEEDORES")*(UPPER(MAESTRO!$L$3:$L$1000)="CONFIRMADO")),ROWS($A$3:A262))),"")</f>
        <v/>
      </c>
      <c r="K262" s="24" t="str">
        <f ca="1">IFERROR(INDEX(MAESTRO!K:K,_xludf.AGGREGATE(15,6,ROW(MAESTRO!$B$3:$B$1000)/((MAESTRO!$B$3:$B$1000="PROVEEDORES")*(UPPER(MAESTRO!$L$3:$L$1000)="CONFIRMADO")),ROWS($A$3:A262))),"")</f>
        <v/>
      </c>
      <c r="L262" s="24" t="str">
        <f ca="1">IFERROR(INDEX(MAESTRO!L:L,_xludf.AGGREGATE(15,6,ROW(MAESTRO!$B$3:$B$1000)/((MAESTRO!$B$3:$B$1000="PROVEEDORES")*(UPPER(MAESTRO!$L$3:$L$1000)="CONFIRMADO")),ROWS($A$3:A262))),"")</f>
        <v/>
      </c>
      <c r="M262" s="24" t="str">
        <f ca="1">IFERROR(INDEX(MAESTRO!M:M,_xludf.AGGREGATE(15,6,ROW(MAESTRO!$B$3:$B$1000)/((MAESTRO!$B$3:$B$1000="PROVEEDORES")*(UPPER(MAESTRO!$L$3:$L$1000)="CONFIRMADO")),ROWS($A$3:A262))),"")</f>
        <v/>
      </c>
      <c r="N262" s="24" t="str">
        <f ca="1">IFERROR(INDEX(MAESTRO!N:N,_xludf.AGGREGATE(15,6,ROW(MAESTRO!$B$3:$B$1000)/((MAESTRO!$B$3:$B$1000="PROVEEDORES")*(UPPER(MAESTRO!$L$3:$L$1000)="CONFIRMADO")),ROWS($A$3:A262))),"")</f>
        <v/>
      </c>
      <c r="O262" s="24" t="str">
        <f ca="1">IFERROR(INDEX(MAESTRO!O:O,_xludf.AGGREGATE(15,6,ROW(MAESTRO!$B$3:$B$1000)/((MAESTRO!$B$3:$B$1000="PROVEEDORES")*(UPPER(MAESTRO!$L$3:$L$1000)="CONFIRMADO")),ROWS($A$3:A262))),"")</f>
        <v/>
      </c>
      <c r="P262" s="24" t="str">
        <f ca="1">IFERROR(INDEX(MAESTRO!P:P,_xludf.AGGREGATE(15,6,ROW(MAESTRO!$B$3:$B$1000)/((MAESTRO!$B$3:$B$1000="PROVEEDORES")*(UPPER(MAESTRO!$L$3:$L$1000)="CONFIRMADO")),ROWS($A$3:A262))),"")</f>
        <v/>
      </c>
      <c r="Q262" s="24" t="str">
        <f ca="1">IFERROR(INDEX(MAESTRO!Q:Q,_xludf.AGGREGATE(15,6,ROW(MAESTRO!$B$3:$B$1000)/((MAESTRO!$B$3:$B$1000="PROVEEDORES")*(UPPER(MAESTRO!$L$3:$L$1000)="CONFIRMADO")),ROWS($A$3:A262))),"")</f>
        <v/>
      </c>
      <c r="R262" s="24" t="str">
        <f ca="1">IFERROR(INDEX(MAESTRO!R:R,_xludf.AGGREGATE(15,6,ROW(MAESTRO!$B$3:$B$1000)/((MAESTRO!$B$3:$B$1000="PROVEEDORES")*(UPPER(MAESTRO!$L$3:$L$1000)="CONFIRMADO")),ROWS($A$3:A262))),"")</f>
        <v/>
      </c>
      <c r="S262" s="24" t="str">
        <f ca="1">IFERROR(INDEX(MAESTRO!S:S,_xludf.AGGREGATE(15,6,ROW(MAESTRO!$B$3:$B$1000)/((MAESTRO!$B$3:$B$1000="PROVEEDORES")*(UPPER(MAESTRO!$L$3:$L$1000)="CONFIRMADO")),ROWS($A$3:A262))),"")</f>
        <v/>
      </c>
      <c r="T262" s="24" t="str">
        <f ca="1">IFERROR(INDEX(MAESTRO!T:T,_xludf.AGGREGATE(15,6,ROW(MAESTRO!$B$3:$B$1000)/((MAESTRO!$B$3:$B$1000="PROVEEDORES")*(UPPER(MAESTRO!$L$3:$L$1000)="CONFIRMADO")),ROWS($A$3:A262))),"")</f>
        <v/>
      </c>
      <c r="U262" s="24" t="str">
        <f ca="1">IFERROR(INDEX(MAESTRO!U:U,_xludf.AGGREGATE(15,6,ROW(MAESTRO!$B$3:$B$1000)/((MAESTRO!$B$3:$B$1000="PROVEEDORES")*(UPPER(MAESTRO!$L$3:$L$1000)="CONFIRMADO")),ROWS($A$3:A262))),"")</f>
        <v/>
      </c>
      <c r="V262" s="24" t="str">
        <f ca="1">IFERROR(INDEX(MAESTRO!V:V,_xludf.AGGREGATE(15,6,ROW(MAESTRO!$B$3:$B$1000)/((MAESTRO!$B$3:$B$1000="PROVEEDORES")*(UPPER(MAESTRO!$L$3:$L$1000)="CONFIRMADO")),ROWS($A$3:A262))),"")</f>
        <v/>
      </c>
      <c r="W262" s="24" t="str">
        <f ca="1">IFERROR(INDEX(MAESTRO!W:W,_xludf.AGGREGATE(15,6,ROW(MAESTRO!$B$3:$B$1000)/((MAESTRO!$B$3:$B$1000="PROVEEDORES")*(UPPER(MAESTRO!$L$3:$L$1000)="CONFIRMADO")),ROWS($A$3:A262))),"")</f>
        <v/>
      </c>
      <c r="X262" s="24" t="str">
        <f ca="1">IFERROR(INDEX(MAESTRO!X:X,_xludf.AGGREGATE(15,6,ROW(MAESTRO!$B$3:$B$1000)/((MAESTRO!$B$3:$B$1000="PROVEEDORES")*(UPPER(MAESTRO!$L$3:$L$1000)="CONFIRMADO")),ROWS($A$3:A262))),"")</f>
        <v/>
      </c>
    </row>
    <row r="263" spans="1:24" ht="22.05" customHeight="1">
      <c r="A263" s="10" t="str">
        <f ca="1">IFERROR(INDEX(MAESTRO!A:A,_xludf.AGGREGATE(15,6,ROW(MAESTRO!$B$3:$B$1000)/((MAESTRO!$B$3:$B$1000="PROVEEDORES")*(UPPER(MAESTRO!$L$3:$L$1000)="CONFIRMADO")),ROWS($A$3:A263))),"")</f>
        <v/>
      </c>
      <c r="B263" s="10" t="str">
        <f ca="1">IFERROR(INDEX(MAESTRO!B:B,_xludf.AGGREGATE(15,6,ROW(MAESTRO!$B$3:$B$1000)/((MAESTRO!$B$3:$B$1000="PROVEEDORES")*(UPPER(MAESTRO!$L$3:$L$1000)="CONFIRMADO")),ROWS($A$3:A263))),"")</f>
        <v/>
      </c>
      <c r="C263" s="10" t="str">
        <f ca="1">IFERROR(INDEX(MAESTRO!C:C,_xludf.AGGREGATE(15,6,ROW(MAESTRO!$B$3:$B$1000)/((MAESTRO!$B$3:$B$1000="PROVEEDORES")*(UPPER(MAESTRO!$L$3:$L$1000)="CONFIRMADO")),ROWS($A$3:A263))),"")</f>
        <v/>
      </c>
      <c r="D263" s="10" t="str">
        <f ca="1">IFERROR(INDEX(MAESTRO!D:D,_xludf.AGGREGATE(15,6,ROW(MAESTRO!$B$3:$B$1000)/((MAESTRO!$B$3:$B$1000="PROVEEDORES")*(UPPER(MAESTRO!$L$3:$L$1000)="CONFIRMADO")),ROWS($A$3:A263))),"")</f>
        <v/>
      </c>
      <c r="E263" s="10" t="str">
        <f ca="1">IFERROR(INDEX(MAESTRO!E:E,_xludf.AGGREGATE(15,6,ROW(MAESTRO!$B$3:$B$1000)/((MAESTRO!$B$3:$B$1000="PROVEEDORES")*(UPPER(MAESTRO!$L$3:$L$1000)="CONFIRMADO")),ROWS($A$3:A263))),"")</f>
        <v/>
      </c>
      <c r="F263" s="10" t="str">
        <f ca="1">IFERROR(INDEX(MAESTRO!F:F,_xludf.AGGREGATE(15,6,ROW(MAESTRO!$B$3:$B$1000)/((MAESTRO!$B$3:$B$1000="PROVEEDORES")*(UPPER(MAESTRO!$L$3:$L$1000)="CONFIRMADO")),ROWS($A$3:A263))),"")</f>
        <v/>
      </c>
      <c r="G263" s="10" t="str">
        <f ca="1">IFERROR(INDEX(MAESTRO!G:G,_xludf.AGGREGATE(15,6,ROW(MAESTRO!$B$3:$B$1000)/((MAESTRO!$B$3:$B$1000="PROVEEDORES")*(UPPER(MAESTRO!$L$3:$L$1000)="CONFIRMADO")),ROWS($A$3:A263))),"")</f>
        <v/>
      </c>
      <c r="H263" s="10" t="str">
        <f ca="1">IFERROR(INDEX(MAESTRO!H:H,_xludf.AGGREGATE(15,6,ROW(MAESTRO!$B$3:$B$1000)/((MAESTRO!$B$3:$B$1000="PROVEEDORES")*(UPPER(MAESTRO!$L$3:$L$1000)="CONFIRMADO")),ROWS($A$3:A263))),"")</f>
        <v/>
      </c>
      <c r="I263" s="10" t="str">
        <f ca="1">IFERROR(INDEX(MAESTRO!I:I,_xludf.AGGREGATE(15,6,ROW(MAESTRO!$B$3:$B$1000)/((MAESTRO!$B$3:$B$1000="PROVEEDORES")*(UPPER(MAESTRO!$L$3:$L$1000)="CONFIRMADO")),ROWS($A$3:A263))),"")</f>
        <v/>
      </c>
      <c r="J263" s="10" t="str">
        <f ca="1">IFERROR(INDEX(MAESTRO!J:J,_xludf.AGGREGATE(15,6,ROW(MAESTRO!$B$3:$B$1000)/((MAESTRO!$B$3:$B$1000="PROVEEDORES")*(UPPER(MAESTRO!$L$3:$L$1000)="CONFIRMADO")),ROWS($A$3:A263))),"")</f>
        <v/>
      </c>
      <c r="K263" s="10" t="str">
        <f ca="1">IFERROR(INDEX(MAESTRO!K:K,_xludf.AGGREGATE(15,6,ROW(MAESTRO!$B$3:$B$1000)/((MAESTRO!$B$3:$B$1000="PROVEEDORES")*(UPPER(MAESTRO!$L$3:$L$1000)="CONFIRMADO")),ROWS($A$3:A263))),"")</f>
        <v/>
      </c>
      <c r="L263" s="10" t="str">
        <f ca="1">IFERROR(INDEX(MAESTRO!L:L,_xludf.AGGREGATE(15,6,ROW(MAESTRO!$B$3:$B$1000)/((MAESTRO!$B$3:$B$1000="PROVEEDORES")*(UPPER(MAESTRO!$L$3:$L$1000)="CONFIRMADO")),ROWS($A$3:A263))),"")</f>
        <v/>
      </c>
      <c r="M263" s="10" t="str">
        <f ca="1">IFERROR(INDEX(MAESTRO!M:M,_xludf.AGGREGATE(15,6,ROW(MAESTRO!$B$3:$B$1000)/((MAESTRO!$B$3:$B$1000="PROVEEDORES")*(UPPER(MAESTRO!$L$3:$L$1000)="CONFIRMADO")),ROWS($A$3:A263))),"")</f>
        <v/>
      </c>
      <c r="N263" s="10" t="str">
        <f ca="1">IFERROR(INDEX(MAESTRO!N:N,_xludf.AGGREGATE(15,6,ROW(MAESTRO!$B$3:$B$1000)/((MAESTRO!$B$3:$B$1000="PROVEEDORES")*(UPPER(MAESTRO!$L$3:$L$1000)="CONFIRMADO")),ROWS($A$3:A263))),"")</f>
        <v/>
      </c>
      <c r="O263" s="10" t="str">
        <f ca="1">IFERROR(INDEX(MAESTRO!O:O,_xludf.AGGREGATE(15,6,ROW(MAESTRO!$B$3:$B$1000)/((MAESTRO!$B$3:$B$1000="PROVEEDORES")*(UPPER(MAESTRO!$L$3:$L$1000)="CONFIRMADO")),ROWS($A$3:A263))),"")</f>
        <v/>
      </c>
      <c r="P263" s="10" t="str">
        <f ca="1">IFERROR(INDEX(MAESTRO!P:P,_xludf.AGGREGATE(15,6,ROW(MAESTRO!$B$3:$B$1000)/((MAESTRO!$B$3:$B$1000="PROVEEDORES")*(UPPER(MAESTRO!$L$3:$L$1000)="CONFIRMADO")),ROWS($A$3:A263))),"")</f>
        <v/>
      </c>
      <c r="Q263" s="10" t="str">
        <f ca="1">IFERROR(INDEX(MAESTRO!Q:Q,_xludf.AGGREGATE(15,6,ROW(MAESTRO!$B$3:$B$1000)/((MAESTRO!$B$3:$B$1000="PROVEEDORES")*(UPPER(MAESTRO!$L$3:$L$1000)="CONFIRMADO")),ROWS($A$3:A263))),"")</f>
        <v/>
      </c>
      <c r="R263" s="10" t="str">
        <f ca="1">IFERROR(INDEX(MAESTRO!R:R,_xludf.AGGREGATE(15,6,ROW(MAESTRO!$B$3:$B$1000)/((MAESTRO!$B$3:$B$1000="PROVEEDORES")*(UPPER(MAESTRO!$L$3:$L$1000)="CONFIRMADO")),ROWS($A$3:A263))),"")</f>
        <v/>
      </c>
      <c r="S263" s="10" t="str">
        <f ca="1">IFERROR(INDEX(MAESTRO!S:S,_xludf.AGGREGATE(15,6,ROW(MAESTRO!$B$3:$B$1000)/((MAESTRO!$B$3:$B$1000="PROVEEDORES")*(UPPER(MAESTRO!$L$3:$L$1000)="CONFIRMADO")),ROWS($A$3:A263))),"")</f>
        <v/>
      </c>
      <c r="T263" s="10" t="str">
        <f ca="1">IFERROR(INDEX(MAESTRO!T:T,_xludf.AGGREGATE(15,6,ROW(MAESTRO!$B$3:$B$1000)/((MAESTRO!$B$3:$B$1000="PROVEEDORES")*(UPPER(MAESTRO!$L$3:$L$1000)="CONFIRMADO")),ROWS($A$3:A263))),"")</f>
        <v/>
      </c>
      <c r="U263" s="10" t="str">
        <f ca="1">IFERROR(INDEX(MAESTRO!U:U,_xludf.AGGREGATE(15,6,ROW(MAESTRO!$B$3:$B$1000)/((MAESTRO!$B$3:$B$1000="PROVEEDORES")*(UPPER(MAESTRO!$L$3:$L$1000)="CONFIRMADO")),ROWS($A$3:A263))),"")</f>
        <v/>
      </c>
      <c r="V263" s="10" t="str">
        <f ca="1">IFERROR(INDEX(MAESTRO!V:V,_xludf.AGGREGATE(15,6,ROW(MAESTRO!$B$3:$B$1000)/((MAESTRO!$B$3:$B$1000="PROVEEDORES")*(UPPER(MAESTRO!$L$3:$L$1000)="CONFIRMADO")),ROWS($A$3:A263))),"")</f>
        <v/>
      </c>
      <c r="W263" s="10" t="str">
        <f ca="1">IFERROR(INDEX(MAESTRO!W:W,_xludf.AGGREGATE(15,6,ROW(MAESTRO!$B$3:$B$1000)/((MAESTRO!$B$3:$B$1000="PROVEEDORES")*(UPPER(MAESTRO!$L$3:$L$1000)="CONFIRMADO")),ROWS($A$3:A263))),"")</f>
        <v/>
      </c>
      <c r="X263" s="10" t="str">
        <f ca="1">IFERROR(INDEX(MAESTRO!X:X,_xludf.AGGREGATE(15,6,ROW(MAESTRO!$B$3:$B$1000)/((MAESTRO!$B$3:$B$1000="PROVEEDORES")*(UPPER(MAESTRO!$L$3:$L$1000)="CONFIRMADO")),ROWS($A$3:A263))),"")</f>
        <v/>
      </c>
    </row>
    <row r="264" spans="1:24" ht="22.05" customHeight="1">
      <c r="A264" s="24" t="str">
        <f ca="1">IFERROR(INDEX(MAESTRO!A:A,_xludf.AGGREGATE(15,6,ROW(MAESTRO!$B$3:$B$1000)/((MAESTRO!$B$3:$B$1000="PROVEEDORES")*(UPPER(MAESTRO!$L$3:$L$1000)="CONFIRMADO")),ROWS($A$3:A264))),"")</f>
        <v/>
      </c>
      <c r="B264" s="24" t="str">
        <f ca="1">IFERROR(INDEX(MAESTRO!B:B,_xludf.AGGREGATE(15,6,ROW(MAESTRO!$B$3:$B$1000)/((MAESTRO!$B$3:$B$1000="PROVEEDORES")*(UPPER(MAESTRO!$L$3:$L$1000)="CONFIRMADO")),ROWS($A$3:A264))),"")</f>
        <v/>
      </c>
      <c r="C264" s="24" t="str">
        <f ca="1">IFERROR(INDEX(MAESTRO!C:C,_xludf.AGGREGATE(15,6,ROW(MAESTRO!$B$3:$B$1000)/((MAESTRO!$B$3:$B$1000="PROVEEDORES")*(UPPER(MAESTRO!$L$3:$L$1000)="CONFIRMADO")),ROWS($A$3:A264))),"")</f>
        <v/>
      </c>
      <c r="D264" s="24" t="str">
        <f ca="1">IFERROR(INDEX(MAESTRO!D:D,_xludf.AGGREGATE(15,6,ROW(MAESTRO!$B$3:$B$1000)/((MAESTRO!$B$3:$B$1000="PROVEEDORES")*(UPPER(MAESTRO!$L$3:$L$1000)="CONFIRMADO")),ROWS($A$3:A264))),"")</f>
        <v/>
      </c>
      <c r="E264" s="24" t="str">
        <f ca="1">IFERROR(INDEX(MAESTRO!E:E,_xludf.AGGREGATE(15,6,ROW(MAESTRO!$B$3:$B$1000)/((MAESTRO!$B$3:$B$1000="PROVEEDORES")*(UPPER(MAESTRO!$L$3:$L$1000)="CONFIRMADO")),ROWS($A$3:A264))),"")</f>
        <v/>
      </c>
      <c r="F264" s="24" t="str">
        <f ca="1">IFERROR(INDEX(MAESTRO!F:F,_xludf.AGGREGATE(15,6,ROW(MAESTRO!$B$3:$B$1000)/((MAESTRO!$B$3:$B$1000="PROVEEDORES")*(UPPER(MAESTRO!$L$3:$L$1000)="CONFIRMADO")),ROWS($A$3:A264))),"")</f>
        <v/>
      </c>
      <c r="G264" s="24" t="str">
        <f ca="1">IFERROR(INDEX(MAESTRO!G:G,_xludf.AGGREGATE(15,6,ROW(MAESTRO!$B$3:$B$1000)/((MAESTRO!$B$3:$B$1000="PROVEEDORES")*(UPPER(MAESTRO!$L$3:$L$1000)="CONFIRMADO")),ROWS($A$3:A264))),"")</f>
        <v/>
      </c>
      <c r="H264" s="24" t="str">
        <f ca="1">IFERROR(INDEX(MAESTRO!H:H,_xludf.AGGREGATE(15,6,ROW(MAESTRO!$B$3:$B$1000)/((MAESTRO!$B$3:$B$1000="PROVEEDORES")*(UPPER(MAESTRO!$L$3:$L$1000)="CONFIRMADO")),ROWS($A$3:A264))),"")</f>
        <v/>
      </c>
      <c r="I264" s="24" t="str">
        <f ca="1">IFERROR(INDEX(MAESTRO!I:I,_xludf.AGGREGATE(15,6,ROW(MAESTRO!$B$3:$B$1000)/((MAESTRO!$B$3:$B$1000="PROVEEDORES")*(UPPER(MAESTRO!$L$3:$L$1000)="CONFIRMADO")),ROWS($A$3:A264))),"")</f>
        <v/>
      </c>
      <c r="J264" s="24" t="str">
        <f ca="1">IFERROR(INDEX(MAESTRO!J:J,_xludf.AGGREGATE(15,6,ROW(MAESTRO!$B$3:$B$1000)/((MAESTRO!$B$3:$B$1000="PROVEEDORES")*(UPPER(MAESTRO!$L$3:$L$1000)="CONFIRMADO")),ROWS($A$3:A264))),"")</f>
        <v/>
      </c>
      <c r="K264" s="24" t="str">
        <f ca="1">IFERROR(INDEX(MAESTRO!K:K,_xludf.AGGREGATE(15,6,ROW(MAESTRO!$B$3:$B$1000)/((MAESTRO!$B$3:$B$1000="PROVEEDORES")*(UPPER(MAESTRO!$L$3:$L$1000)="CONFIRMADO")),ROWS($A$3:A264))),"")</f>
        <v/>
      </c>
      <c r="L264" s="24" t="str">
        <f ca="1">IFERROR(INDEX(MAESTRO!L:L,_xludf.AGGREGATE(15,6,ROW(MAESTRO!$B$3:$B$1000)/((MAESTRO!$B$3:$B$1000="PROVEEDORES")*(UPPER(MAESTRO!$L$3:$L$1000)="CONFIRMADO")),ROWS($A$3:A264))),"")</f>
        <v/>
      </c>
      <c r="M264" s="24" t="str">
        <f ca="1">IFERROR(INDEX(MAESTRO!M:M,_xludf.AGGREGATE(15,6,ROW(MAESTRO!$B$3:$B$1000)/((MAESTRO!$B$3:$B$1000="PROVEEDORES")*(UPPER(MAESTRO!$L$3:$L$1000)="CONFIRMADO")),ROWS($A$3:A264))),"")</f>
        <v/>
      </c>
      <c r="N264" s="24" t="str">
        <f ca="1">IFERROR(INDEX(MAESTRO!N:N,_xludf.AGGREGATE(15,6,ROW(MAESTRO!$B$3:$B$1000)/((MAESTRO!$B$3:$B$1000="PROVEEDORES")*(UPPER(MAESTRO!$L$3:$L$1000)="CONFIRMADO")),ROWS($A$3:A264))),"")</f>
        <v/>
      </c>
      <c r="O264" s="24" t="str">
        <f ca="1">IFERROR(INDEX(MAESTRO!O:O,_xludf.AGGREGATE(15,6,ROW(MAESTRO!$B$3:$B$1000)/((MAESTRO!$B$3:$B$1000="PROVEEDORES")*(UPPER(MAESTRO!$L$3:$L$1000)="CONFIRMADO")),ROWS($A$3:A264))),"")</f>
        <v/>
      </c>
      <c r="P264" s="24" t="str">
        <f ca="1">IFERROR(INDEX(MAESTRO!P:P,_xludf.AGGREGATE(15,6,ROW(MAESTRO!$B$3:$B$1000)/((MAESTRO!$B$3:$B$1000="PROVEEDORES")*(UPPER(MAESTRO!$L$3:$L$1000)="CONFIRMADO")),ROWS($A$3:A264))),"")</f>
        <v/>
      </c>
      <c r="Q264" s="24" t="str">
        <f ca="1">IFERROR(INDEX(MAESTRO!Q:Q,_xludf.AGGREGATE(15,6,ROW(MAESTRO!$B$3:$B$1000)/((MAESTRO!$B$3:$B$1000="PROVEEDORES")*(UPPER(MAESTRO!$L$3:$L$1000)="CONFIRMADO")),ROWS($A$3:A264))),"")</f>
        <v/>
      </c>
      <c r="R264" s="24" t="str">
        <f ca="1">IFERROR(INDEX(MAESTRO!R:R,_xludf.AGGREGATE(15,6,ROW(MAESTRO!$B$3:$B$1000)/((MAESTRO!$B$3:$B$1000="PROVEEDORES")*(UPPER(MAESTRO!$L$3:$L$1000)="CONFIRMADO")),ROWS($A$3:A264))),"")</f>
        <v/>
      </c>
      <c r="S264" s="24" t="str">
        <f ca="1">IFERROR(INDEX(MAESTRO!S:S,_xludf.AGGREGATE(15,6,ROW(MAESTRO!$B$3:$B$1000)/((MAESTRO!$B$3:$B$1000="PROVEEDORES")*(UPPER(MAESTRO!$L$3:$L$1000)="CONFIRMADO")),ROWS($A$3:A264))),"")</f>
        <v/>
      </c>
      <c r="T264" s="24" t="str">
        <f ca="1">IFERROR(INDEX(MAESTRO!T:T,_xludf.AGGREGATE(15,6,ROW(MAESTRO!$B$3:$B$1000)/((MAESTRO!$B$3:$B$1000="PROVEEDORES")*(UPPER(MAESTRO!$L$3:$L$1000)="CONFIRMADO")),ROWS($A$3:A264))),"")</f>
        <v/>
      </c>
      <c r="U264" s="24" t="str">
        <f ca="1">IFERROR(INDEX(MAESTRO!U:U,_xludf.AGGREGATE(15,6,ROW(MAESTRO!$B$3:$B$1000)/((MAESTRO!$B$3:$B$1000="PROVEEDORES")*(UPPER(MAESTRO!$L$3:$L$1000)="CONFIRMADO")),ROWS($A$3:A264))),"")</f>
        <v/>
      </c>
      <c r="V264" s="24" t="str">
        <f ca="1">IFERROR(INDEX(MAESTRO!V:V,_xludf.AGGREGATE(15,6,ROW(MAESTRO!$B$3:$B$1000)/((MAESTRO!$B$3:$B$1000="PROVEEDORES")*(UPPER(MAESTRO!$L$3:$L$1000)="CONFIRMADO")),ROWS($A$3:A264))),"")</f>
        <v/>
      </c>
      <c r="W264" s="24" t="str">
        <f ca="1">IFERROR(INDEX(MAESTRO!W:W,_xludf.AGGREGATE(15,6,ROW(MAESTRO!$B$3:$B$1000)/((MAESTRO!$B$3:$B$1000="PROVEEDORES")*(UPPER(MAESTRO!$L$3:$L$1000)="CONFIRMADO")),ROWS($A$3:A264))),"")</f>
        <v/>
      </c>
      <c r="X264" s="24" t="str">
        <f ca="1">IFERROR(INDEX(MAESTRO!X:X,_xludf.AGGREGATE(15,6,ROW(MAESTRO!$B$3:$B$1000)/((MAESTRO!$B$3:$B$1000="PROVEEDORES")*(UPPER(MAESTRO!$L$3:$L$1000)="CONFIRMADO")),ROWS($A$3:A264))),"")</f>
        <v/>
      </c>
    </row>
    <row r="265" spans="1:24" ht="22.05" customHeight="1">
      <c r="A265" s="10" t="str">
        <f ca="1">IFERROR(INDEX(MAESTRO!A:A,_xludf.AGGREGATE(15,6,ROW(MAESTRO!$B$3:$B$1000)/((MAESTRO!$B$3:$B$1000="PROVEEDORES")*(UPPER(MAESTRO!$L$3:$L$1000)="CONFIRMADO")),ROWS($A$3:A265))),"")</f>
        <v/>
      </c>
      <c r="B265" s="10" t="str">
        <f ca="1">IFERROR(INDEX(MAESTRO!B:B,_xludf.AGGREGATE(15,6,ROW(MAESTRO!$B$3:$B$1000)/((MAESTRO!$B$3:$B$1000="PROVEEDORES")*(UPPER(MAESTRO!$L$3:$L$1000)="CONFIRMADO")),ROWS($A$3:A265))),"")</f>
        <v/>
      </c>
      <c r="C265" s="10" t="str">
        <f ca="1">IFERROR(INDEX(MAESTRO!C:C,_xludf.AGGREGATE(15,6,ROW(MAESTRO!$B$3:$B$1000)/((MAESTRO!$B$3:$B$1000="PROVEEDORES")*(UPPER(MAESTRO!$L$3:$L$1000)="CONFIRMADO")),ROWS($A$3:A265))),"")</f>
        <v/>
      </c>
      <c r="D265" s="10" t="str">
        <f ca="1">IFERROR(INDEX(MAESTRO!D:D,_xludf.AGGREGATE(15,6,ROW(MAESTRO!$B$3:$B$1000)/((MAESTRO!$B$3:$B$1000="PROVEEDORES")*(UPPER(MAESTRO!$L$3:$L$1000)="CONFIRMADO")),ROWS($A$3:A265))),"")</f>
        <v/>
      </c>
      <c r="E265" s="10" t="str">
        <f ca="1">IFERROR(INDEX(MAESTRO!E:E,_xludf.AGGREGATE(15,6,ROW(MAESTRO!$B$3:$B$1000)/((MAESTRO!$B$3:$B$1000="PROVEEDORES")*(UPPER(MAESTRO!$L$3:$L$1000)="CONFIRMADO")),ROWS($A$3:A265))),"")</f>
        <v/>
      </c>
      <c r="F265" s="10" t="str">
        <f ca="1">IFERROR(INDEX(MAESTRO!F:F,_xludf.AGGREGATE(15,6,ROW(MAESTRO!$B$3:$B$1000)/((MAESTRO!$B$3:$B$1000="PROVEEDORES")*(UPPER(MAESTRO!$L$3:$L$1000)="CONFIRMADO")),ROWS($A$3:A265))),"")</f>
        <v/>
      </c>
      <c r="G265" s="10" t="str">
        <f ca="1">IFERROR(INDEX(MAESTRO!G:G,_xludf.AGGREGATE(15,6,ROW(MAESTRO!$B$3:$B$1000)/((MAESTRO!$B$3:$B$1000="PROVEEDORES")*(UPPER(MAESTRO!$L$3:$L$1000)="CONFIRMADO")),ROWS($A$3:A265))),"")</f>
        <v/>
      </c>
      <c r="H265" s="10" t="str">
        <f ca="1">IFERROR(INDEX(MAESTRO!H:H,_xludf.AGGREGATE(15,6,ROW(MAESTRO!$B$3:$B$1000)/((MAESTRO!$B$3:$B$1000="PROVEEDORES")*(UPPER(MAESTRO!$L$3:$L$1000)="CONFIRMADO")),ROWS($A$3:A265))),"")</f>
        <v/>
      </c>
      <c r="I265" s="10" t="str">
        <f ca="1">IFERROR(INDEX(MAESTRO!I:I,_xludf.AGGREGATE(15,6,ROW(MAESTRO!$B$3:$B$1000)/((MAESTRO!$B$3:$B$1000="PROVEEDORES")*(UPPER(MAESTRO!$L$3:$L$1000)="CONFIRMADO")),ROWS($A$3:A265))),"")</f>
        <v/>
      </c>
      <c r="J265" s="10" t="str">
        <f ca="1">IFERROR(INDEX(MAESTRO!J:J,_xludf.AGGREGATE(15,6,ROW(MAESTRO!$B$3:$B$1000)/((MAESTRO!$B$3:$B$1000="PROVEEDORES")*(UPPER(MAESTRO!$L$3:$L$1000)="CONFIRMADO")),ROWS($A$3:A265))),"")</f>
        <v/>
      </c>
      <c r="K265" s="10" t="str">
        <f ca="1">IFERROR(INDEX(MAESTRO!K:K,_xludf.AGGREGATE(15,6,ROW(MAESTRO!$B$3:$B$1000)/((MAESTRO!$B$3:$B$1000="PROVEEDORES")*(UPPER(MAESTRO!$L$3:$L$1000)="CONFIRMADO")),ROWS($A$3:A265))),"")</f>
        <v/>
      </c>
      <c r="L265" s="10" t="str">
        <f ca="1">IFERROR(INDEX(MAESTRO!L:L,_xludf.AGGREGATE(15,6,ROW(MAESTRO!$B$3:$B$1000)/((MAESTRO!$B$3:$B$1000="PROVEEDORES")*(UPPER(MAESTRO!$L$3:$L$1000)="CONFIRMADO")),ROWS($A$3:A265))),"")</f>
        <v/>
      </c>
      <c r="M265" s="10" t="str">
        <f ca="1">IFERROR(INDEX(MAESTRO!M:M,_xludf.AGGREGATE(15,6,ROW(MAESTRO!$B$3:$B$1000)/((MAESTRO!$B$3:$B$1000="PROVEEDORES")*(UPPER(MAESTRO!$L$3:$L$1000)="CONFIRMADO")),ROWS($A$3:A265))),"")</f>
        <v/>
      </c>
      <c r="N265" s="10" t="str">
        <f ca="1">IFERROR(INDEX(MAESTRO!N:N,_xludf.AGGREGATE(15,6,ROW(MAESTRO!$B$3:$B$1000)/((MAESTRO!$B$3:$B$1000="PROVEEDORES")*(UPPER(MAESTRO!$L$3:$L$1000)="CONFIRMADO")),ROWS($A$3:A265))),"")</f>
        <v/>
      </c>
      <c r="O265" s="10" t="str">
        <f ca="1">IFERROR(INDEX(MAESTRO!O:O,_xludf.AGGREGATE(15,6,ROW(MAESTRO!$B$3:$B$1000)/((MAESTRO!$B$3:$B$1000="PROVEEDORES")*(UPPER(MAESTRO!$L$3:$L$1000)="CONFIRMADO")),ROWS($A$3:A265))),"")</f>
        <v/>
      </c>
      <c r="P265" s="10" t="str">
        <f ca="1">IFERROR(INDEX(MAESTRO!P:P,_xludf.AGGREGATE(15,6,ROW(MAESTRO!$B$3:$B$1000)/((MAESTRO!$B$3:$B$1000="PROVEEDORES")*(UPPER(MAESTRO!$L$3:$L$1000)="CONFIRMADO")),ROWS($A$3:A265))),"")</f>
        <v/>
      </c>
      <c r="Q265" s="10" t="str">
        <f ca="1">IFERROR(INDEX(MAESTRO!Q:Q,_xludf.AGGREGATE(15,6,ROW(MAESTRO!$B$3:$B$1000)/((MAESTRO!$B$3:$B$1000="PROVEEDORES")*(UPPER(MAESTRO!$L$3:$L$1000)="CONFIRMADO")),ROWS($A$3:A265))),"")</f>
        <v/>
      </c>
      <c r="R265" s="10" t="str">
        <f ca="1">IFERROR(INDEX(MAESTRO!R:R,_xludf.AGGREGATE(15,6,ROW(MAESTRO!$B$3:$B$1000)/((MAESTRO!$B$3:$B$1000="PROVEEDORES")*(UPPER(MAESTRO!$L$3:$L$1000)="CONFIRMADO")),ROWS($A$3:A265))),"")</f>
        <v/>
      </c>
      <c r="S265" s="10" t="str">
        <f ca="1">IFERROR(INDEX(MAESTRO!S:S,_xludf.AGGREGATE(15,6,ROW(MAESTRO!$B$3:$B$1000)/((MAESTRO!$B$3:$B$1000="PROVEEDORES")*(UPPER(MAESTRO!$L$3:$L$1000)="CONFIRMADO")),ROWS($A$3:A265))),"")</f>
        <v/>
      </c>
      <c r="T265" s="10" t="str">
        <f ca="1">IFERROR(INDEX(MAESTRO!T:T,_xludf.AGGREGATE(15,6,ROW(MAESTRO!$B$3:$B$1000)/((MAESTRO!$B$3:$B$1000="PROVEEDORES")*(UPPER(MAESTRO!$L$3:$L$1000)="CONFIRMADO")),ROWS($A$3:A265))),"")</f>
        <v/>
      </c>
      <c r="U265" s="10" t="str">
        <f ca="1">IFERROR(INDEX(MAESTRO!U:U,_xludf.AGGREGATE(15,6,ROW(MAESTRO!$B$3:$B$1000)/((MAESTRO!$B$3:$B$1000="PROVEEDORES")*(UPPER(MAESTRO!$L$3:$L$1000)="CONFIRMADO")),ROWS($A$3:A265))),"")</f>
        <v/>
      </c>
      <c r="V265" s="10" t="str">
        <f ca="1">IFERROR(INDEX(MAESTRO!V:V,_xludf.AGGREGATE(15,6,ROW(MAESTRO!$B$3:$B$1000)/((MAESTRO!$B$3:$B$1000="PROVEEDORES")*(UPPER(MAESTRO!$L$3:$L$1000)="CONFIRMADO")),ROWS($A$3:A265))),"")</f>
        <v/>
      </c>
      <c r="W265" s="10" t="str">
        <f ca="1">IFERROR(INDEX(MAESTRO!W:W,_xludf.AGGREGATE(15,6,ROW(MAESTRO!$B$3:$B$1000)/((MAESTRO!$B$3:$B$1000="PROVEEDORES")*(UPPER(MAESTRO!$L$3:$L$1000)="CONFIRMADO")),ROWS($A$3:A265))),"")</f>
        <v/>
      </c>
      <c r="X265" s="10" t="str">
        <f ca="1">IFERROR(INDEX(MAESTRO!X:X,_xludf.AGGREGATE(15,6,ROW(MAESTRO!$B$3:$B$1000)/((MAESTRO!$B$3:$B$1000="PROVEEDORES")*(UPPER(MAESTRO!$L$3:$L$1000)="CONFIRMADO")),ROWS($A$3:A265))),"")</f>
        <v/>
      </c>
    </row>
    <row r="266" spans="1:24" ht="22.05" customHeight="1">
      <c r="A266" s="24" t="str">
        <f ca="1">IFERROR(INDEX(MAESTRO!A:A,_xludf.AGGREGATE(15,6,ROW(MAESTRO!$B$3:$B$1000)/((MAESTRO!$B$3:$B$1000="PROVEEDORES")*(UPPER(MAESTRO!$L$3:$L$1000)="CONFIRMADO")),ROWS($A$3:A266))),"")</f>
        <v/>
      </c>
      <c r="B266" s="24" t="str">
        <f ca="1">IFERROR(INDEX(MAESTRO!B:B,_xludf.AGGREGATE(15,6,ROW(MAESTRO!$B$3:$B$1000)/((MAESTRO!$B$3:$B$1000="PROVEEDORES")*(UPPER(MAESTRO!$L$3:$L$1000)="CONFIRMADO")),ROWS($A$3:A266))),"")</f>
        <v/>
      </c>
      <c r="C266" s="24" t="str">
        <f ca="1">IFERROR(INDEX(MAESTRO!C:C,_xludf.AGGREGATE(15,6,ROW(MAESTRO!$B$3:$B$1000)/((MAESTRO!$B$3:$B$1000="PROVEEDORES")*(UPPER(MAESTRO!$L$3:$L$1000)="CONFIRMADO")),ROWS($A$3:A266))),"")</f>
        <v/>
      </c>
      <c r="D266" s="24" t="str">
        <f ca="1">IFERROR(INDEX(MAESTRO!D:D,_xludf.AGGREGATE(15,6,ROW(MAESTRO!$B$3:$B$1000)/((MAESTRO!$B$3:$B$1000="PROVEEDORES")*(UPPER(MAESTRO!$L$3:$L$1000)="CONFIRMADO")),ROWS($A$3:A266))),"")</f>
        <v/>
      </c>
      <c r="E266" s="24" t="str">
        <f ca="1">IFERROR(INDEX(MAESTRO!E:E,_xludf.AGGREGATE(15,6,ROW(MAESTRO!$B$3:$B$1000)/((MAESTRO!$B$3:$B$1000="PROVEEDORES")*(UPPER(MAESTRO!$L$3:$L$1000)="CONFIRMADO")),ROWS($A$3:A266))),"")</f>
        <v/>
      </c>
      <c r="F266" s="24" t="str">
        <f ca="1">IFERROR(INDEX(MAESTRO!F:F,_xludf.AGGREGATE(15,6,ROW(MAESTRO!$B$3:$B$1000)/((MAESTRO!$B$3:$B$1000="PROVEEDORES")*(UPPER(MAESTRO!$L$3:$L$1000)="CONFIRMADO")),ROWS($A$3:A266))),"")</f>
        <v/>
      </c>
      <c r="G266" s="24" t="str">
        <f ca="1">IFERROR(INDEX(MAESTRO!G:G,_xludf.AGGREGATE(15,6,ROW(MAESTRO!$B$3:$B$1000)/((MAESTRO!$B$3:$B$1000="PROVEEDORES")*(UPPER(MAESTRO!$L$3:$L$1000)="CONFIRMADO")),ROWS($A$3:A266))),"")</f>
        <v/>
      </c>
      <c r="H266" s="24" t="str">
        <f ca="1">IFERROR(INDEX(MAESTRO!H:H,_xludf.AGGREGATE(15,6,ROW(MAESTRO!$B$3:$B$1000)/((MAESTRO!$B$3:$B$1000="PROVEEDORES")*(UPPER(MAESTRO!$L$3:$L$1000)="CONFIRMADO")),ROWS($A$3:A266))),"")</f>
        <v/>
      </c>
      <c r="I266" s="24" t="str">
        <f ca="1">IFERROR(INDEX(MAESTRO!I:I,_xludf.AGGREGATE(15,6,ROW(MAESTRO!$B$3:$B$1000)/((MAESTRO!$B$3:$B$1000="PROVEEDORES")*(UPPER(MAESTRO!$L$3:$L$1000)="CONFIRMADO")),ROWS($A$3:A266))),"")</f>
        <v/>
      </c>
      <c r="J266" s="24" t="str">
        <f ca="1">IFERROR(INDEX(MAESTRO!J:J,_xludf.AGGREGATE(15,6,ROW(MAESTRO!$B$3:$B$1000)/((MAESTRO!$B$3:$B$1000="PROVEEDORES")*(UPPER(MAESTRO!$L$3:$L$1000)="CONFIRMADO")),ROWS($A$3:A266))),"")</f>
        <v/>
      </c>
      <c r="K266" s="24" t="str">
        <f ca="1">IFERROR(INDEX(MAESTRO!K:K,_xludf.AGGREGATE(15,6,ROW(MAESTRO!$B$3:$B$1000)/((MAESTRO!$B$3:$B$1000="PROVEEDORES")*(UPPER(MAESTRO!$L$3:$L$1000)="CONFIRMADO")),ROWS($A$3:A266))),"")</f>
        <v/>
      </c>
      <c r="L266" s="24" t="str">
        <f ca="1">IFERROR(INDEX(MAESTRO!L:L,_xludf.AGGREGATE(15,6,ROW(MAESTRO!$B$3:$B$1000)/((MAESTRO!$B$3:$B$1000="PROVEEDORES")*(UPPER(MAESTRO!$L$3:$L$1000)="CONFIRMADO")),ROWS($A$3:A266))),"")</f>
        <v/>
      </c>
      <c r="M266" s="24" t="str">
        <f ca="1">IFERROR(INDEX(MAESTRO!M:M,_xludf.AGGREGATE(15,6,ROW(MAESTRO!$B$3:$B$1000)/((MAESTRO!$B$3:$B$1000="PROVEEDORES")*(UPPER(MAESTRO!$L$3:$L$1000)="CONFIRMADO")),ROWS($A$3:A266))),"")</f>
        <v/>
      </c>
      <c r="N266" s="24" t="str">
        <f ca="1">IFERROR(INDEX(MAESTRO!N:N,_xludf.AGGREGATE(15,6,ROW(MAESTRO!$B$3:$B$1000)/((MAESTRO!$B$3:$B$1000="PROVEEDORES")*(UPPER(MAESTRO!$L$3:$L$1000)="CONFIRMADO")),ROWS($A$3:A266))),"")</f>
        <v/>
      </c>
      <c r="O266" s="24" t="str">
        <f ca="1">IFERROR(INDEX(MAESTRO!O:O,_xludf.AGGREGATE(15,6,ROW(MAESTRO!$B$3:$B$1000)/((MAESTRO!$B$3:$B$1000="PROVEEDORES")*(UPPER(MAESTRO!$L$3:$L$1000)="CONFIRMADO")),ROWS($A$3:A266))),"")</f>
        <v/>
      </c>
      <c r="P266" s="24" t="str">
        <f ca="1">IFERROR(INDEX(MAESTRO!P:P,_xludf.AGGREGATE(15,6,ROW(MAESTRO!$B$3:$B$1000)/((MAESTRO!$B$3:$B$1000="PROVEEDORES")*(UPPER(MAESTRO!$L$3:$L$1000)="CONFIRMADO")),ROWS($A$3:A266))),"")</f>
        <v/>
      </c>
      <c r="Q266" s="24" t="str">
        <f ca="1">IFERROR(INDEX(MAESTRO!Q:Q,_xludf.AGGREGATE(15,6,ROW(MAESTRO!$B$3:$B$1000)/((MAESTRO!$B$3:$B$1000="PROVEEDORES")*(UPPER(MAESTRO!$L$3:$L$1000)="CONFIRMADO")),ROWS($A$3:A266))),"")</f>
        <v/>
      </c>
      <c r="R266" s="24" t="str">
        <f ca="1">IFERROR(INDEX(MAESTRO!R:R,_xludf.AGGREGATE(15,6,ROW(MAESTRO!$B$3:$B$1000)/((MAESTRO!$B$3:$B$1000="PROVEEDORES")*(UPPER(MAESTRO!$L$3:$L$1000)="CONFIRMADO")),ROWS($A$3:A266))),"")</f>
        <v/>
      </c>
      <c r="S266" s="24" t="str">
        <f ca="1">IFERROR(INDEX(MAESTRO!S:S,_xludf.AGGREGATE(15,6,ROW(MAESTRO!$B$3:$B$1000)/((MAESTRO!$B$3:$B$1000="PROVEEDORES")*(UPPER(MAESTRO!$L$3:$L$1000)="CONFIRMADO")),ROWS($A$3:A266))),"")</f>
        <v/>
      </c>
      <c r="T266" s="24" t="str">
        <f ca="1">IFERROR(INDEX(MAESTRO!T:T,_xludf.AGGREGATE(15,6,ROW(MAESTRO!$B$3:$B$1000)/((MAESTRO!$B$3:$B$1000="PROVEEDORES")*(UPPER(MAESTRO!$L$3:$L$1000)="CONFIRMADO")),ROWS($A$3:A266))),"")</f>
        <v/>
      </c>
      <c r="U266" s="24" t="str">
        <f ca="1">IFERROR(INDEX(MAESTRO!U:U,_xludf.AGGREGATE(15,6,ROW(MAESTRO!$B$3:$B$1000)/((MAESTRO!$B$3:$B$1000="PROVEEDORES")*(UPPER(MAESTRO!$L$3:$L$1000)="CONFIRMADO")),ROWS($A$3:A266))),"")</f>
        <v/>
      </c>
      <c r="V266" s="24" t="str">
        <f ca="1">IFERROR(INDEX(MAESTRO!V:V,_xludf.AGGREGATE(15,6,ROW(MAESTRO!$B$3:$B$1000)/((MAESTRO!$B$3:$B$1000="PROVEEDORES")*(UPPER(MAESTRO!$L$3:$L$1000)="CONFIRMADO")),ROWS($A$3:A266))),"")</f>
        <v/>
      </c>
      <c r="W266" s="24" t="str">
        <f ca="1">IFERROR(INDEX(MAESTRO!W:W,_xludf.AGGREGATE(15,6,ROW(MAESTRO!$B$3:$B$1000)/((MAESTRO!$B$3:$B$1000="PROVEEDORES")*(UPPER(MAESTRO!$L$3:$L$1000)="CONFIRMADO")),ROWS($A$3:A266))),"")</f>
        <v/>
      </c>
      <c r="X266" s="24" t="str">
        <f ca="1">IFERROR(INDEX(MAESTRO!X:X,_xludf.AGGREGATE(15,6,ROW(MAESTRO!$B$3:$B$1000)/((MAESTRO!$B$3:$B$1000="PROVEEDORES")*(UPPER(MAESTRO!$L$3:$L$1000)="CONFIRMADO")),ROWS($A$3:A266))),"")</f>
        <v/>
      </c>
    </row>
    <row r="267" spans="1:24" ht="22.05" customHeight="1">
      <c r="A267" s="10" t="str">
        <f ca="1">IFERROR(INDEX(MAESTRO!A:A,_xludf.AGGREGATE(15,6,ROW(MAESTRO!$B$3:$B$1000)/((MAESTRO!$B$3:$B$1000="PROVEEDORES")*(UPPER(MAESTRO!$L$3:$L$1000)="CONFIRMADO")),ROWS($A$3:A267))),"")</f>
        <v/>
      </c>
      <c r="B267" s="10" t="str">
        <f ca="1">IFERROR(INDEX(MAESTRO!B:B,_xludf.AGGREGATE(15,6,ROW(MAESTRO!$B$3:$B$1000)/((MAESTRO!$B$3:$B$1000="PROVEEDORES")*(UPPER(MAESTRO!$L$3:$L$1000)="CONFIRMADO")),ROWS($A$3:A267))),"")</f>
        <v/>
      </c>
      <c r="C267" s="10" t="str">
        <f ca="1">IFERROR(INDEX(MAESTRO!C:C,_xludf.AGGREGATE(15,6,ROW(MAESTRO!$B$3:$B$1000)/((MAESTRO!$B$3:$B$1000="PROVEEDORES")*(UPPER(MAESTRO!$L$3:$L$1000)="CONFIRMADO")),ROWS($A$3:A267))),"")</f>
        <v/>
      </c>
      <c r="D267" s="10" t="str">
        <f ca="1">IFERROR(INDEX(MAESTRO!D:D,_xludf.AGGREGATE(15,6,ROW(MAESTRO!$B$3:$B$1000)/((MAESTRO!$B$3:$B$1000="PROVEEDORES")*(UPPER(MAESTRO!$L$3:$L$1000)="CONFIRMADO")),ROWS($A$3:A267))),"")</f>
        <v/>
      </c>
      <c r="E267" s="10" t="str">
        <f ca="1">IFERROR(INDEX(MAESTRO!E:E,_xludf.AGGREGATE(15,6,ROW(MAESTRO!$B$3:$B$1000)/((MAESTRO!$B$3:$B$1000="PROVEEDORES")*(UPPER(MAESTRO!$L$3:$L$1000)="CONFIRMADO")),ROWS($A$3:A267))),"")</f>
        <v/>
      </c>
      <c r="F267" s="10" t="str">
        <f ca="1">IFERROR(INDEX(MAESTRO!F:F,_xludf.AGGREGATE(15,6,ROW(MAESTRO!$B$3:$B$1000)/((MAESTRO!$B$3:$B$1000="PROVEEDORES")*(UPPER(MAESTRO!$L$3:$L$1000)="CONFIRMADO")),ROWS($A$3:A267))),"")</f>
        <v/>
      </c>
      <c r="G267" s="10" t="str">
        <f ca="1">IFERROR(INDEX(MAESTRO!G:G,_xludf.AGGREGATE(15,6,ROW(MAESTRO!$B$3:$B$1000)/((MAESTRO!$B$3:$B$1000="PROVEEDORES")*(UPPER(MAESTRO!$L$3:$L$1000)="CONFIRMADO")),ROWS($A$3:A267))),"")</f>
        <v/>
      </c>
      <c r="H267" s="10" t="str">
        <f ca="1">IFERROR(INDEX(MAESTRO!H:H,_xludf.AGGREGATE(15,6,ROW(MAESTRO!$B$3:$B$1000)/((MAESTRO!$B$3:$B$1000="PROVEEDORES")*(UPPER(MAESTRO!$L$3:$L$1000)="CONFIRMADO")),ROWS($A$3:A267))),"")</f>
        <v/>
      </c>
      <c r="I267" s="10" t="str">
        <f ca="1">IFERROR(INDEX(MAESTRO!I:I,_xludf.AGGREGATE(15,6,ROW(MAESTRO!$B$3:$B$1000)/((MAESTRO!$B$3:$B$1000="PROVEEDORES")*(UPPER(MAESTRO!$L$3:$L$1000)="CONFIRMADO")),ROWS($A$3:A267))),"")</f>
        <v/>
      </c>
      <c r="J267" s="10" t="str">
        <f ca="1">IFERROR(INDEX(MAESTRO!J:J,_xludf.AGGREGATE(15,6,ROW(MAESTRO!$B$3:$B$1000)/((MAESTRO!$B$3:$B$1000="PROVEEDORES")*(UPPER(MAESTRO!$L$3:$L$1000)="CONFIRMADO")),ROWS($A$3:A267))),"")</f>
        <v/>
      </c>
      <c r="K267" s="10" t="str">
        <f ca="1">IFERROR(INDEX(MAESTRO!K:K,_xludf.AGGREGATE(15,6,ROW(MAESTRO!$B$3:$B$1000)/((MAESTRO!$B$3:$B$1000="PROVEEDORES")*(UPPER(MAESTRO!$L$3:$L$1000)="CONFIRMADO")),ROWS($A$3:A267))),"")</f>
        <v/>
      </c>
      <c r="L267" s="10" t="str">
        <f ca="1">IFERROR(INDEX(MAESTRO!L:L,_xludf.AGGREGATE(15,6,ROW(MAESTRO!$B$3:$B$1000)/((MAESTRO!$B$3:$B$1000="PROVEEDORES")*(UPPER(MAESTRO!$L$3:$L$1000)="CONFIRMADO")),ROWS($A$3:A267))),"")</f>
        <v/>
      </c>
      <c r="M267" s="10" t="str">
        <f ca="1">IFERROR(INDEX(MAESTRO!M:M,_xludf.AGGREGATE(15,6,ROW(MAESTRO!$B$3:$B$1000)/((MAESTRO!$B$3:$B$1000="PROVEEDORES")*(UPPER(MAESTRO!$L$3:$L$1000)="CONFIRMADO")),ROWS($A$3:A267))),"")</f>
        <v/>
      </c>
      <c r="N267" s="10" t="str">
        <f ca="1">IFERROR(INDEX(MAESTRO!N:N,_xludf.AGGREGATE(15,6,ROW(MAESTRO!$B$3:$B$1000)/((MAESTRO!$B$3:$B$1000="PROVEEDORES")*(UPPER(MAESTRO!$L$3:$L$1000)="CONFIRMADO")),ROWS($A$3:A267))),"")</f>
        <v/>
      </c>
      <c r="O267" s="10" t="str">
        <f ca="1">IFERROR(INDEX(MAESTRO!O:O,_xludf.AGGREGATE(15,6,ROW(MAESTRO!$B$3:$B$1000)/((MAESTRO!$B$3:$B$1000="PROVEEDORES")*(UPPER(MAESTRO!$L$3:$L$1000)="CONFIRMADO")),ROWS($A$3:A267))),"")</f>
        <v/>
      </c>
      <c r="P267" s="10" t="str">
        <f ca="1">IFERROR(INDEX(MAESTRO!P:P,_xludf.AGGREGATE(15,6,ROW(MAESTRO!$B$3:$B$1000)/((MAESTRO!$B$3:$B$1000="PROVEEDORES")*(UPPER(MAESTRO!$L$3:$L$1000)="CONFIRMADO")),ROWS($A$3:A267))),"")</f>
        <v/>
      </c>
      <c r="Q267" s="10" t="str">
        <f ca="1">IFERROR(INDEX(MAESTRO!Q:Q,_xludf.AGGREGATE(15,6,ROW(MAESTRO!$B$3:$B$1000)/((MAESTRO!$B$3:$B$1000="PROVEEDORES")*(UPPER(MAESTRO!$L$3:$L$1000)="CONFIRMADO")),ROWS($A$3:A267))),"")</f>
        <v/>
      </c>
      <c r="R267" s="10" t="str">
        <f ca="1">IFERROR(INDEX(MAESTRO!R:R,_xludf.AGGREGATE(15,6,ROW(MAESTRO!$B$3:$B$1000)/((MAESTRO!$B$3:$B$1000="PROVEEDORES")*(UPPER(MAESTRO!$L$3:$L$1000)="CONFIRMADO")),ROWS($A$3:A267))),"")</f>
        <v/>
      </c>
      <c r="S267" s="10" t="str">
        <f ca="1">IFERROR(INDEX(MAESTRO!S:S,_xludf.AGGREGATE(15,6,ROW(MAESTRO!$B$3:$B$1000)/((MAESTRO!$B$3:$B$1000="PROVEEDORES")*(UPPER(MAESTRO!$L$3:$L$1000)="CONFIRMADO")),ROWS($A$3:A267))),"")</f>
        <v/>
      </c>
      <c r="T267" s="10" t="str">
        <f ca="1">IFERROR(INDEX(MAESTRO!T:T,_xludf.AGGREGATE(15,6,ROW(MAESTRO!$B$3:$B$1000)/((MAESTRO!$B$3:$B$1000="PROVEEDORES")*(UPPER(MAESTRO!$L$3:$L$1000)="CONFIRMADO")),ROWS($A$3:A267))),"")</f>
        <v/>
      </c>
      <c r="U267" s="10" t="str">
        <f ca="1">IFERROR(INDEX(MAESTRO!U:U,_xludf.AGGREGATE(15,6,ROW(MAESTRO!$B$3:$B$1000)/((MAESTRO!$B$3:$B$1000="PROVEEDORES")*(UPPER(MAESTRO!$L$3:$L$1000)="CONFIRMADO")),ROWS($A$3:A267))),"")</f>
        <v/>
      </c>
      <c r="V267" s="10" t="str">
        <f ca="1">IFERROR(INDEX(MAESTRO!V:V,_xludf.AGGREGATE(15,6,ROW(MAESTRO!$B$3:$B$1000)/((MAESTRO!$B$3:$B$1000="PROVEEDORES")*(UPPER(MAESTRO!$L$3:$L$1000)="CONFIRMADO")),ROWS($A$3:A267))),"")</f>
        <v/>
      </c>
      <c r="W267" s="10" t="str">
        <f ca="1">IFERROR(INDEX(MAESTRO!W:W,_xludf.AGGREGATE(15,6,ROW(MAESTRO!$B$3:$B$1000)/((MAESTRO!$B$3:$B$1000="PROVEEDORES")*(UPPER(MAESTRO!$L$3:$L$1000)="CONFIRMADO")),ROWS($A$3:A267))),"")</f>
        <v/>
      </c>
      <c r="X267" s="10" t="str">
        <f ca="1">IFERROR(INDEX(MAESTRO!X:X,_xludf.AGGREGATE(15,6,ROW(MAESTRO!$B$3:$B$1000)/((MAESTRO!$B$3:$B$1000="PROVEEDORES")*(UPPER(MAESTRO!$L$3:$L$1000)="CONFIRMADO")),ROWS($A$3:A267))),"")</f>
        <v/>
      </c>
    </row>
    <row r="268" spans="1:24" ht="22.05" customHeight="1">
      <c r="A268" s="24" t="str">
        <f ca="1">IFERROR(INDEX(MAESTRO!A:A,_xludf.AGGREGATE(15,6,ROW(MAESTRO!$B$3:$B$1000)/((MAESTRO!$B$3:$B$1000="PROVEEDORES")*(UPPER(MAESTRO!$L$3:$L$1000)="CONFIRMADO")),ROWS($A$3:A268))),"")</f>
        <v/>
      </c>
      <c r="B268" s="24" t="str">
        <f ca="1">IFERROR(INDEX(MAESTRO!B:B,_xludf.AGGREGATE(15,6,ROW(MAESTRO!$B$3:$B$1000)/((MAESTRO!$B$3:$B$1000="PROVEEDORES")*(UPPER(MAESTRO!$L$3:$L$1000)="CONFIRMADO")),ROWS($A$3:A268))),"")</f>
        <v/>
      </c>
      <c r="C268" s="24" t="str">
        <f ca="1">IFERROR(INDEX(MAESTRO!C:C,_xludf.AGGREGATE(15,6,ROW(MAESTRO!$B$3:$B$1000)/((MAESTRO!$B$3:$B$1000="PROVEEDORES")*(UPPER(MAESTRO!$L$3:$L$1000)="CONFIRMADO")),ROWS($A$3:A268))),"")</f>
        <v/>
      </c>
      <c r="D268" s="24" t="str">
        <f ca="1">IFERROR(INDEX(MAESTRO!D:D,_xludf.AGGREGATE(15,6,ROW(MAESTRO!$B$3:$B$1000)/((MAESTRO!$B$3:$B$1000="PROVEEDORES")*(UPPER(MAESTRO!$L$3:$L$1000)="CONFIRMADO")),ROWS($A$3:A268))),"")</f>
        <v/>
      </c>
      <c r="E268" s="24" t="str">
        <f ca="1">IFERROR(INDEX(MAESTRO!E:E,_xludf.AGGREGATE(15,6,ROW(MAESTRO!$B$3:$B$1000)/((MAESTRO!$B$3:$B$1000="PROVEEDORES")*(UPPER(MAESTRO!$L$3:$L$1000)="CONFIRMADO")),ROWS($A$3:A268))),"")</f>
        <v/>
      </c>
      <c r="F268" s="24" t="str">
        <f ca="1">IFERROR(INDEX(MAESTRO!F:F,_xludf.AGGREGATE(15,6,ROW(MAESTRO!$B$3:$B$1000)/((MAESTRO!$B$3:$B$1000="PROVEEDORES")*(UPPER(MAESTRO!$L$3:$L$1000)="CONFIRMADO")),ROWS($A$3:A268))),"")</f>
        <v/>
      </c>
      <c r="G268" s="24" t="str">
        <f ca="1">IFERROR(INDEX(MAESTRO!G:G,_xludf.AGGREGATE(15,6,ROW(MAESTRO!$B$3:$B$1000)/((MAESTRO!$B$3:$B$1000="PROVEEDORES")*(UPPER(MAESTRO!$L$3:$L$1000)="CONFIRMADO")),ROWS($A$3:A268))),"")</f>
        <v/>
      </c>
      <c r="H268" s="24" t="str">
        <f ca="1">IFERROR(INDEX(MAESTRO!H:H,_xludf.AGGREGATE(15,6,ROW(MAESTRO!$B$3:$B$1000)/((MAESTRO!$B$3:$B$1000="PROVEEDORES")*(UPPER(MAESTRO!$L$3:$L$1000)="CONFIRMADO")),ROWS($A$3:A268))),"")</f>
        <v/>
      </c>
      <c r="I268" s="24" t="str">
        <f ca="1">IFERROR(INDEX(MAESTRO!I:I,_xludf.AGGREGATE(15,6,ROW(MAESTRO!$B$3:$B$1000)/((MAESTRO!$B$3:$B$1000="PROVEEDORES")*(UPPER(MAESTRO!$L$3:$L$1000)="CONFIRMADO")),ROWS($A$3:A268))),"")</f>
        <v/>
      </c>
      <c r="J268" s="24" t="str">
        <f ca="1">IFERROR(INDEX(MAESTRO!J:J,_xludf.AGGREGATE(15,6,ROW(MAESTRO!$B$3:$B$1000)/((MAESTRO!$B$3:$B$1000="PROVEEDORES")*(UPPER(MAESTRO!$L$3:$L$1000)="CONFIRMADO")),ROWS($A$3:A268))),"")</f>
        <v/>
      </c>
      <c r="K268" s="24" t="str">
        <f ca="1">IFERROR(INDEX(MAESTRO!K:K,_xludf.AGGREGATE(15,6,ROW(MAESTRO!$B$3:$B$1000)/((MAESTRO!$B$3:$B$1000="PROVEEDORES")*(UPPER(MAESTRO!$L$3:$L$1000)="CONFIRMADO")),ROWS($A$3:A268))),"")</f>
        <v/>
      </c>
      <c r="L268" s="24" t="str">
        <f ca="1">IFERROR(INDEX(MAESTRO!L:L,_xludf.AGGREGATE(15,6,ROW(MAESTRO!$B$3:$B$1000)/((MAESTRO!$B$3:$B$1000="PROVEEDORES")*(UPPER(MAESTRO!$L$3:$L$1000)="CONFIRMADO")),ROWS($A$3:A268))),"")</f>
        <v/>
      </c>
      <c r="M268" s="24" t="str">
        <f ca="1">IFERROR(INDEX(MAESTRO!M:M,_xludf.AGGREGATE(15,6,ROW(MAESTRO!$B$3:$B$1000)/((MAESTRO!$B$3:$B$1000="PROVEEDORES")*(UPPER(MAESTRO!$L$3:$L$1000)="CONFIRMADO")),ROWS($A$3:A268))),"")</f>
        <v/>
      </c>
      <c r="N268" s="24" t="str">
        <f ca="1">IFERROR(INDEX(MAESTRO!N:N,_xludf.AGGREGATE(15,6,ROW(MAESTRO!$B$3:$B$1000)/((MAESTRO!$B$3:$B$1000="PROVEEDORES")*(UPPER(MAESTRO!$L$3:$L$1000)="CONFIRMADO")),ROWS($A$3:A268))),"")</f>
        <v/>
      </c>
      <c r="O268" s="24" t="str">
        <f ca="1">IFERROR(INDEX(MAESTRO!O:O,_xludf.AGGREGATE(15,6,ROW(MAESTRO!$B$3:$B$1000)/((MAESTRO!$B$3:$B$1000="PROVEEDORES")*(UPPER(MAESTRO!$L$3:$L$1000)="CONFIRMADO")),ROWS($A$3:A268))),"")</f>
        <v/>
      </c>
      <c r="P268" s="24" t="str">
        <f ca="1">IFERROR(INDEX(MAESTRO!P:P,_xludf.AGGREGATE(15,6,ROW(MAESTRO!$B$3:$B$1000)/((MAESTRO!$B$3:$B$1000="PROVEEDORES")*(UPPER(MAESTRO!$L$3:$L$1000)="CONFIRMADO")),ROWS($A$3:A268))),"")</f>
        <v/>
      </c>
      <c r="Q268" s="24" t="str">
        <f ca="1">IFERROR(INDEX(MAESTRO!Q:Q,_xludf.AGGREGATE(15,6,ROW(MAESTRO!$B$3:$B$1000)/((MAESTRO!$B$3:$B$1000="PROVEEDORES")*(UPPER(MAESTRO!$L$3:$L$1000)="CONFIRMADO")),ROWS($A$3:A268))),"")</f>
        <v/>
      </c>
      <c r="R268" s="24" t="str">
        <f ca="1">IFERROR(INDEX(MAESTRO!R:R,_xludf.AGGREGATE(15,6,ROW(MAESTRO!$B$3:$B$1000)/((MAESTRO!$B$3:$B$1000="PROVEEDORES")*(UPPER(MAESTRO!$L$3:$L$1000)="CONFIRMADO")),ROWS($A$3:A268))),"")</f>
        <v/>
      </c>
      <c r="S268" s="24" t="str">
        <f ca="1">IFERROR(INDEX(MAESTRO!S:S,_xludf.AGGREGATE(15,6,ROW(MAESTRO!$B$3:$B$1000)/((MAESTRO!$B$3:$B$1000="PROVEEDORES")*(UPPER(MAESTRO!$L$3:$L$1000)="CONFIRMADO")),ROWS($A$3:A268))),"")</f>
        <v/>
      </c>
      <c r="T268" s="24" t="str">
        <f ca="1">IFERROR(INDEX(MAESTRO!T:T,_xludf.AGGREGATE(15,6,ROW(MAESTRO!$B$3:$B$1000)/((MAESTRO!$B$3:$B$1000="PROVEEDORES")*(UPPER(MAESTRO!$L$3:$L$1000)="CONFIRMADO")),ROWS($A$3:A268))),"")</f>
        <v/>
      </c>
      <c r="U268" s="24" t="str">
        <f ca="1">IFERROR(INDEX(MAESTRO!U:U,_xludf.AGGREGATE(15,6,ROW(MAESTRO!$B$3:$B$1000)/((MAESTRO!$B$3:$B$1000="PROVEEDORES")*(UPPER(MAESTRO!$L$3:$L$1000)="CONFIRMADO")),ROWS($A$3:A268))),"")</f>
        <v/>
      </c>
      <c r="V268" s="24" t="str">
        <f ca="1">IFERROR(INDEX(MAESTRO!V:V,_xludf.AGGREGATE(15,6,ROW(MAESTRO!$B$3:$B$1000)/((MAESTRO!$B$3:$B$1000="PROVEEDORES")*(UPPER(MAESTRO!$L$3:$L$1000)="CONFIRMADO")),ROWS($A$3:A268))),"")</f>
        <v/>
      </c>
      <c r="W268" s="24" t="str">
        <f ca="1">IFERROR(INDEX(MAESTRO!W:W,_xludf.AGGREGATE(15,6,ROW(MAESTRO!$B$3:$B$1000)/((MAESTRO!$B$3:$B$1000="PROVEEDORES")*(UPPER(MAESTRO!$L$3:$L$1000)="CONFIRMADO")),ROWS($A$3:A268))),"")</f>
        <v/>
      </c>
      <c r="X268" s="24" t="str">
        <f ca="1">IFERROR(INDEX(MAESTRO!X:X,_xludf.AGGREGATE(15,6,ROW(MAESTRO!$B$3:$B$1000)/((MAESTRO!$B$3:$B$1000="PROVEEDORES")*(UPPER(MAESTRO!$L$3:$L$1000)="CONFIRMADO")),ROWS($A$3:A268))),"")</f>
        <v/>
      </c>
    </row>
    <row r="269" spans="1:24" ht="22.05" customHeight="1">
      <c r="A269" s="10" t="str">
        <f ca="1">IFERROR(INDEX(MAESTRO!A:A,_xludf.AGGREGATE(15,6,ROW(MAESTRO!$B$3:$B$1000)/((MAESTRO!$B$3:$B$1000="PROVEEDORES")*(UPPER(MAESTRO!$L$3:$L$1000)="CONFIRMADO")),ROWS($A$3:A269))),"")</f>
        <v/>
      </c>
      <c r="B269" s="10" t="str">
        <f ca="1">IFERROR(INDEX(MAESTRO!B:B,_xludf.AGGREGATE(15,6,ROW(MAESTRO!$B$3:$B$1000)/((MAESTRO!$B$3:$B$1000="PROVEEDORES")*(UPPER(MAESTRO!$L$3:$L$1000)="CONFIRMADO")),ROWS($A$3:A269))),"")</f>
        <v/>
      </c>
      <c r="C269" s="10" t="str">
        <f ca="1">IFERROR(INDEX(MAESTRO!C:C,_xludf.AGGREGATE(15,6,ROW(MAESTRO!$B$3:$B$1000)/((MAESTRO!$B$3:$B$1000="PROVEEDORES")*(UPPER(MAESTRO!$L$3:$L$1000)="CONFIRMADO")),ROWS($A$3:A269))),"")</f>
        <v/>
      </c>
      <c r="D269" s="10" t="str">
        <f ca="1">IFERROR(INDEX(MAESTRO!D:D,_xludf.AGGREGATE(15,6,ROW(MAESTRO!$B$3:$B$1000)/((MAESTRO!$B$3:$B$1000="PROVEEDORES")*(UPPER(MAESTRO!$L$3:$L$1000)="CONFIRMADO")),ROWS($A$3:A269))),"")</f>
        <v/>
      </c>
      <c r="E269" s="10" t="str">
        <f ca="1">IFERROR(INDEX(MAESTRO!E:E,_xludf.AGGREGATE(15,6,ROW(MAESTRO!$B$3:$B$1000)/((MAESTRO!$B$3:$B$1000="PROVEEDORES")*(UPPER(MAESTRO!$L$3:$L$1000)="CONFIRMADO")),ROWS($A$3:A269))),"")</f>
        <v/>
      </c>
      <c r="F269" s="10" t="str">
        <f ca="1">IFERROR(INDEX(MAESTRO!F:F,_xludf.AGGREGATE(15,6,ROW(MAESTRO!$B$3:$B$1000)/((MAESTRO!$B$3:$B$1000="PROVEEDORES")*(UPPER(MAESTRO!$L$3:$L$1000)="CONFIRMADO")),ROWS($A$3:A269))),"")</f>
        <v/>
      </c>
      <c r="G269" s="10" t="str">
        <f ca="1">IFERROR(INDEX(MAESTRO!G:G,_xludf.AGGREGATE(15,6,ROW(MAESTRO!$B$3:$B$1000)/((MAESTRO!$B$3:$B$1000="PROVEEDORES")*(UPPER(MAESTRO!$L$3:$L$1000)="CONFIRMADO")),ROWS($A$3:A269))),"")</f>
        <v/>
      </c>
      <c r="H269" s="10" t="str">
        <f ca="1">IFERROR(INDEX(MAESTRO!H:H,_xludf.AGGREGATE(15,6,ROW(MAESTRO!$B$3:$B$1000)/((MAESTRO!$B$3:$B$1000="PROVEEDORES")*(UPPER(MAESTRO!$L$3:$L$1000)="CONFIRMADO")),ROWS($A$3:A269))),"")</f>
        <v/>
      </c>
      <c r="I269" s="10" t="str">
        <f ca="1">IFERROR(INDEX(MAESTRO!I:I,_xludf.AGGREGATE(15,6,ROW(MAESTRO!$B$3:$B$1000)/((MAESTRO!$B$3:$B$1000="PROVEEDORES")*(UPPER(MAESTRO!$L$3:$L$1000)="CONFIRMADO")),ROWS($A$3:A269))),"")</f>
        <v/>
      </c>
      <c r="J269" s="10" t="str">
        <f ca="1">IFERROR(INDEX(MAESTRO!J:J,_xludf.AGGREGATE(15,6,ROW(MAESTRO!$B$3:$B$1000)/((MAESTRO!$B$3:$B$1000="PROVEEDORES")*(UPPER(MAESTRO!$L$3:$L$1000)="CONFIRMADO")),ROWS($A$3:A269))),"")</f>
        <v/>
      </c>
      <c r="K269" s="10" t="str">
        <f ca="1">IFERROR(INDEX(MAESTRO!K:K,_xludf.AGGREGATE(15,6,ROW(MAESTRO!$B$3:$B$1000)/((MAESTRO!$B$3:$B$1000="PROVEEDORES")*(UPPER(MAESTRO!$L$3:$L$1000)="CONFIRMADO")),ROWS($A$3:A269))),"")</f>
        <v/>
      </c>
      <c r="L269" s="10" t="str">
        <f ca="1">IFERROR(INDEX(MAESTRO!L:L,_xludf.AGGREGATE(15,6,ROW(MAESTRO!$B$3:$B$1000)/((MAESTRO!$B$3:$B$1000="PROVEEDORES")*(UPPER(MAESTRO!$L$3:$L$1000)="CONFIRMADO")),ROWS($A$3:A269))),"")</f>
        <v/>
      </c>
      <c r="M269" s="10" t="str">
        <f ca="1">IFERROR(INDEX(MAESTRO!M:M,_xludf.AGGREGATE(15,6,ROW(MAESTRO!$B$3:$B$1000)/((MAESTRO!$B$3:$B$1000="PROVEEDORES")*(UPPER(MAESTRO!$L$3:$L$1000)="CONFIRMADO")),ROWS($A$3:A269))),"")</f>
        <v/>
      </c>
      <c r="N269" s="10" t="str">
        <f ca="1">IFERROR(INDEX(MAESTRO!N:N,_xludf.AGGREGATE(15,6,ROW(MAESTRO!$B$3:$B$1000)/((MAESTRO!$B$3:$B$1000="PROVEEDORES")*(UPPER(MAESTRO!$L$3:$L$1000)="CONFIRMADO")),ROWS($A$3:A269))),"")</f>
        <v/>
      </c>
      <c r="O269" s="10" t="str">
        <f ca="1">IFERROR(INDEX(MAESTRO!O:O,_xludf.AGGREGATE(15,6,ROW(MAESTRO!$B$3:$B$1000)/((MAESTRO!$B$3:$B$1000="PROVEEDORES")*(UPPER(MAESTRO!$L$3:$L$1000)="CONFIRMADO")),ROWS($A$3:A269))),"")</f>
        <v/>
      </c>
      <c r="P269" s="10" t="str">
        <f ca="1">IFERROR(INDEX(MAESTRO!P:P,_xludf.AGGREGATE(15,6,ROW(MAESTRO!$B$3:$B$1000)/((MAESTRO!$B$3:$B$1000="PROVEEDORES")*(UPPER(MAESTRO!$L$3:$L$1000)="CONFIRMADO")),ROWS($A$3:A269))),"")</f>
        <v/>
      </c>
      <c r="Q269" s="10" t="str">
        <f ca="1">IFERROR(INDEX(MAESTRO!Q:Q,_xludf.AGGREGATE(15,6,ROW(MAESTRO!$B$3:$B$1000)/((MAESTRO!$B$3:$B$1000="PROVEEDORES")*(UPPER(MAESTRO!$L$3:$L$1000)="CONFIRMADO")),ROWS($A$3:A269))),"")</f>
        <v/>
      </c>
      <c r="R269" s="10" t="str">
        <f ca="1">IFERROR(INDEX(MAESTRO!R:R,_xludf.AGGREGATE(15,6,ROW(MAESTRO!$B$3:$B$1000)/((MAESTRO!$B$3:$B$1000="PROVEEDORES")*(UPPER(MAESTRO!$L$3:$L$1000)="CONFIRMADO")),ROWS($A$3:A269))),"")</f>
        <v/>
      </c>
      <c r="S269" s="10" t="str">
        <f ca="1">IFERROR(INDEX(MAESTRO!S:S,_xludf.AGGREGATE(15,6,ROW(MAESTRO!$B$3:$B$1000)/((MAESTRO!$B$3:$B$1000="PROVEEDORES")*(UPPER(MAESTRO!$L$3:$L$1000)="CONFIRMADO")),ROWS($A$3:A269))),"")</f>
        <v/>
      </c>
      <c r="T269" s="10" t="str">
        <f ca="1">IFERROR(INDEX(MAESTRO!T:T,_xludf.AGGREGATE(15,6,ROW(MAESTRO!$B$3:$B$1000)/((MAESTRO!$B$3:$B$1000="PROVEEDORES")*(UPPER(MAESTRO!$L$3:$L$1000)="CONFIRMADO")),ROWS($A$3:A269))),"")</f>
        <v/>
      </c>
      <c r="U269" s="10" t="str">
        <f ca="1">IFERROR(INDEX(MAESTRO!U:U,_xludf.AGGREGATE(15,6,ROW(MAESTRO!$B$3:$B$1000)/((MAESTRO!$B$3:$B$1000="PROVEEDORES")*(UPPER(MAESTRO!$L$3:$L$1000)="CONFIRMADO")),ROWS($A$3:A269))),"")</f>
        <v/>
      </c>
      <c r="V269" s="10" t="str">
        <f ca="1">IFERROR(INDEX(MAESTRO!V:V,_xludf.AGGREGATE(15,6,ROW(MAESTRO!$B$3:$B$1000)/((MAESTRO!$B$3:$B$1000="PROVEEDORES")*(UPPER(MAESTRO!$L$3:$L$1000)="CONFIRMADO")),ROWS($A$3:A269))),"")</f>
        <v/>
      </c>
      <c r="W269" s="10" t="str">
        <f ca="1">IFERROR(INDEX(MAESTRO!W:W,_xludf.AGGREGATE(15,6,ROW(MAESTRO!$B$3:$B$1000)/((MAESTRO!$B$3:$B$1000="PROVEEDORES")*(UPPER(MAESTRO!$L$3:$L$1000)="CONFIRMADO")),ROWS($A$3:A269))),"")</f>
        <v/>
      </c>
      <c r="X269" s="10" t="str">
        <f ca="1">IFERROR(INDEX(MAESTRO!X:X,_xludf.AGGREGATE(15,6,ROW(MAESTRO!$B$3:$B$1000)/((MAESTRO!$B$3:$B$1000="PROVEEDORES")*(UPPER(MAESTRO!$L$3:$L$1000)="CONFIRMADO")),ROWS($A$3:A269))),"")</f>
        <v/>
      </c>
    </row>
    <row r="270" spans="1:24" ht="22.05" customHeight="1">
      <c r="A270" s="24" t="str">
        <f ca="1">IFERROR(INDEX(MAESTRO!A:A,_xludf.AGGREGATE(15,6,ROW(MAESTRO!$B$3:$B$1000)/((MAESTRO!$B$3:$B$1000="PROVEEDORES")*(UPPER(MAESTRO!$L$3:$L$1000)="CONFIRMADO")),ROWS($A$3:A270))),"")</f>
        <v/>
      </c>
      <c r="B270" s="24" t="str">
        <f ca="1">IFERROR(INDEX(MAESTRO!B:B,_xludf.AGGREGATE(15,6,ROW(MAESTRO!$B$3:$B$1000)/((MAESTRO!$B$3:$B$1000="PROVEEDORES")*(UPPER(MAESTRO!$L$3:$L$1000)="CONFIRMADO")),ROWS($A$3:A270))),"")</f>
        <v/>
      </c>
      <c r="C270" s="24" t="str">
        <f ca="1">IFERROR(INDEX(MAESTRO!C:C,_xludf.AGGREGATE(15,6,ROW(MAESTRO!$B$3:$B$1000)/((MAESTRO!$B$3:$B$1000="PROVEEDORES")*(UPPER(MAESTRO!$L$3:$L$1000)="CONFIRMADO")),ROWS($A$3:A270))),"")</f>
        <v/>
      </c>
      <c r="D270" s="24" t="str">
        <f ca="1">IFERROR(INDEX(MAESTRO!D:D,_xludf.AGGREGATE(15,6,ROW(MAESTRO!$B$3:$B$1000)/((MAESTRO!$B$3:$B$1000="PROVEEDORES")*(UPPER(MAESTRO!$L$3:$L$1000)="CONFIRMADO")),ROWS($A$3:A270))),"")</f>
        <v/>
      </c>
      <c r="E270" s="24" t="str">
        <f ca="1">IFERROR(INDEX(MAESTRO!E:E,_xludf.AGGREGATE(15,6,ROW(MAESTRO!$B$3:$B$1000)/((MAESTRO!$B$3:$B$1000="PROVEEDORES")*(UPPER(MAESTRO!$L$3:$L$1000)="CONFIRMADO")),ROWS($A$3:A270))),"")</f>
        <v/>
      </c>
      <c r="F270" s="24" t="str">
        <f ca="1">IFERROR(INDEX(MAESTRO!F:F,_xludf.AGGREGATE(15,6,ROW(MAESTRO!$B$3:$B$1000)/((MAESTRO!$B$3:$B$1000="PROVEEDORES")*(UPPER(MAESTRO!$L$3:$L$1000)="CONFIRMADO")),ROWS($A$3:A270))),"")</f>
        <v/>
      </c>
      <c r="G270" s="24" t="str">
        <f ca="1">IFERROR(INDEX(MAESTRO!G:G,_xludf.AGGREGATE(15,6,ROW(MAESTRO!$B$3:$B$1000)/((MAESTRO!$B$3:$B$1000="PROVEEDORES")*(UPPER(MAESTRO!$L$3:$L$1000)="CONFIRMADO")),ROWS($A$3:A270))),"")</f>
        <v/>
      </c>
      <c r="H270" s="24" t="str">
        <f ca="1">IFERROR(INDEX(MAESTRO!H:H,_xludf.AGGREGATE(15,6,ROW(MAESTRO!$B$3:$B$1000)/((MAESTRO!$B$3:$B$1000="PROVEEDORES")*(UPPER(MAESTRO!$L$3:$L$1000)="CONFIRMADO")),ROWS($A$3:A270))),"")</f>
        <v/>
      </c>
      <c r="I270" s="24" t="str">
        <f ca="1">IFERROR(INDEX(MAESTRO!I:I,_xludf.AGGREGATE(15,6,ROW(MAESTRO!$B$3:$B$1000)/((MAESTRO!$B$3:$B$1000="PROVEEDORES")*(UPPER(MAESTRO!$L$3:$L$1000)="CONFIRMADO")),ROWS($A$3:A270))),"")</f>
        <v/>
      </c>
      <c r="J270" s="24" t="str">
        <f ca="1">IFERROR(INDEX(MAESTRO!J:J,_xludf.AGGREGATE(15,6,ROW(MAESTRO!$B$3:$B$1000)/((MAESTRO!$B$3:$B$1000="PROVEEDORES")*(UPPER(MAESTRO!$L$3:$L$1000)="CONFIRMADO")),ROWS($A$3:A270))),"")</f>
        <v/>
      </c>
      <c r="K270" s="24" t="str">
        <f ca="1">IFERROR(INDEX(MAESTRO!K:K,_xludf.AGGREGATE(15,6,ROW(MAESTRO!$B$3:$B$1000)/((MAESTRO!$B$3:$B$1000="PROVEEDORES")*(UPPER(MAESTRO!$L$3:$L$1000)="CONFIRMADO")),ROWS($A$3:A270))),"")</f>
        <v/>
      </c>
      <c r="L270" s="24" t="str">
        <f ca="1">IFERROR(INDEX(MAESTRO!L:L,_xludf.AGGREGATE(15,6,ROW(MAESTRO!$B$3:$B$1000)/((MAESTRO!$B$3:$B$1000="PROVEEDORES")*(UPPER(MAESTRO!$L$3:$L$1000)="CONFIRMADO")),ROWS($A$3:A270))),"")</f>
        <v/>
      </c>
      <c r="M270" s="24" t="str">
        <f ca="1">IFERROR(INDEX(MAESTRO!M:M,_xludf.AGGREGATE(15,6,ROW(MAESTRO!$B$3:$B$1000)/((MAESTRO!$B$3:$B$1000="PROVEEDORES")*(UPPER(MAESTRO!$L$3:$L$1000)="CONFIRMADO")),ROWS($A$3:A270))),"")</f>
        <v/>
      </c>
      <c r="N270" s="24" t="str">
        <f ca="1">IFERROR(INDEX(MAESTRO!N:N,_xludf.AGGREGATE(15,6,ROW(MAESTRO!$B$3:$B$1000)/((MAESTRO!$B$3:$B$1000="PROVEEDORES")*(UPPER(MAESTRO!$L$3:$L$1000)="CONFIRMADO")),ROWS($A$3:A270))),"")</f>
        <v/>
      </c>
      <c r="O270" s="24" t="str">
        <f ca="1">IFERROR(INDEX(MAESTRO!O:O,_xludf.AGGREGATE(15,6,ROW(MAESTRO!$B$3:$B$1000)/((MAESTRO!$B$3:$B$1000="PROVEEDORES")*(UPPER(MAESTRO!$L$3:$L$1000)="CONFIRMADO")),ROWS($A$3:A270))),"")</f>
        <v/>
      </c>
      <c r="P270" s="24" t="str">
        <f ca="1">IFERROR(INDEX(MAESTRO!P:P,_xludf.AGGREGATE(15,6,ROW(MAESTRO!$B$3:$B$1000)/((MAESTRO!$B$3:$B$1000="PROVEEDORES")*(UPPER(MAESTRO!$L$3:$L$1000)="CONFIRMADO")),ROWS($A$3:A270))),"")</f>
        <v/>
      </c>
      <c r="Q270" s="24" t="str">
        <f ca="1">IFERROR(INDEX(MAESTRO!Q:Q,_xludf.AGGREGATE(15,6,ROW(MAESTRO!$B$3:$B$1000)/((MAESTRO!$B$3:$B$1000="PROVEEDORES")*(UPPER(MAESTRO!$L$3:$L$1000)="CONFIRMADO")),ROWS($A$3:A270))),"")</f>
        <v/>
      </c>
      <c r="R270" s="24" t="str">
        <f ca="1">IFERROR(INDEX(MAESTRO!R:R,_xludf.AGGREGATE(15,6,ROW(MAESTRO!$B$3:$B$1000)/((MAESTRO!$B$3:$B$1000="PROVEEDORES")*(UPPER(MAESTRO!$L$3:$L$1000)="CONFIRMADO")),ROWS($A$3:A270))),"")</f>
        <v/>
      </c>
      <c r="S270" s="24" t="str">
        <f ca="1">IFERROR(INDEX(MAESTRO!S:S,_xludf.AGGREGATE(15,6,ROW(MAESTRO!$B$3:$B$1000)/((MAESTRO!$B$3:$B$1000="PROVEEDORES")*(UPPER(MAESTRO!$L$3:$L$1000)="CONFIRMADO")),ROWS($A$3:A270))),"")</f>
        <v/>
      </c>
      <c r="T270" s="24" t="str">
        <f ca="1">IFERROR(INDEX(MAESTRO!T:T,_xludf.AGGREGATE(15,6,ROW(MAESTRO!$B$3:$B$1000)/((MAESTRO!$B$3:$B$1000="PROVEEDORES")*(UPPER(MAESTRO!$L$3:$L$1000)="CONFIRMADO")),ROWS($A$3:A270))),"")</f>
        <v/>
      </c>
      <c r="U270" s="24" t="str">
        <f ca="1">IFERROR(INDEX(MAESTRO!U:U,_xludf.AGGREGATE(15,6,ROW(MAESTRO!$B$3:$B$1000)/((MAESTRO!$B$3:$B$1000="PROVEEDORES")*(UPPER(MAESTRO!$L$3:$L$1000)="CONFIRMADO")),ROWS($A$3:A270))),"")</f>
        <v/>
      </c>
      <c r="V270" s="24" t="str">
        <f ca="1">IFERROR(INDEX(MAESTRO!V:V,_xludf.AGGREGATE(15,6,ROW(MAESTRO!$B$3:$B$1000)/((MAESTRO!$B$3:$B$1000="PROVEEDORES")*(UPPER(MAESTRO!$L$3:$L$1000)="CONFIRMADO")),ROWS($A$3:A270))),"")</f>
        <v/>
      </c>
      <c r="W270" s="24" t="str">
        <f ca="1">IFERROR(INDEX(MAESTRO!W:W,_xludf.AGGREGATE(15,6,ROW(MAESTRO!$B$3:$B$1000)/((MAESTRO!$B$3:$B$1000="PROVEEDORES")*(UPPER(MAESTRO!$L$3:$L$1000)="CONFIRMADO")),ROWS($A$3:A270))),"")</f>
        <v/>
      </c>
      <c r="X270" s="24" t="str">
        <f ca="1">IFERROR(INDEX(MAESTRO!X:X,_xludf.AGGREGATE(15,6,ROW(MAESTRO!$B$3:$B$1000)/((MAESTRO!$B$3:$B$1000="PROVEEDORES")*(UPPER(MAESTRO!$L$3:$L$1000)="CONFIRMADO")),ROWS($A$3:A270))),"")</f>
        <v/>
      </c>
    </row>
    <row r="271" spans="1:24" ht="22.05" customHeight="1">
      <c r="A271" s="10" t="str">
        <f ca="1">IFERROR(INDEX(MAESTRO!A:A,_xludf.AGGREGATE(15,6,ROW(MAESTRO!$B$3:$B$1000)/((MAESTRO!$B$3:$B$1000="PROVEEDORES")*(UPPER(MAESTRO!$L$3:$L$1000)="CONFIRMADO")),ROWS($A$3:A271))),"")</f>
        <v/>
      </c>
      <c r="B271" s="10" t="str">
        <f ca="1">IFERROR(INDEX(MAESTRO!B:B,_xludf.AGGREGATE(15,6,ROW(MAESTRO!$B$3:$B$1000)/((MAESTRO!$B$3:$B$1000="PROVEEDORES")*(UPPER(MAESTRO!$L$3:$L$1000)="CONFIRMADO")),ROWS($A$3:A271))),"")</f>
        <v/>
      </c>
      <c r="C271" s="10" t="str">
        <f ca="1">IFERROR(INDEX(MAESTRO!C:C,_xludf.AGGREGATE(15,6,ROW(MAESTRO!$B$3:$B$1000)/((MAESTRO!$B$3:$B$1000="PROVEEDORES")*(UPPER(MAESTRO!$L$3:$L$1000)="CONFIRMADO")),ROWS($A$3:A271))),"")</f>
        <v/>
      </c>
      <c r="D271" s="10" t="str">
        <f ca="1">IFERROR(INDEX(MAESTRO!D:D,_xludf.AGGREGATE(15,6,ROW(MAESTRO!$B$3:$B$1000)/((MAESTRO!$B$3:$B$1000="PROVEEDORES")*(UPPER(MAESTRO!$L$3:$L$1000)="CONFIRMADO")),ROWS($A$3:A271))),"")</f>
        <v/>
      </c>
      <c r="E271" s="10" t="str">
        <f ca="1">IFERROR(INDEX(MAESTRO!E:E,_xludf.AGGREGATE(15,6,ROW(MAESTRO!$B$3:$B$1000)/((MAESTRO!$B$3:$B$1000="PROVEEDORES")*(UPPER(MAESTRO!$L$3:$L$1000)="CONFIRMADO")),ROWS($A$3:A271))),"")</f>
        <v/>
      </c>
      <c r="F271" s="10" t="str">
        <f ca="1">IFERROR(INDEX(MAESTRO!F:F,_xludf.AGGREGATE(15,6,ROW(MAESTRO!$B$3:$B$1000)/((MAESTRO!$B$3:$B$1000="PROVEEDORES")*(UPPER(MAESTRO!$L$3:$L$1000)="CONFIRMADO")),ROWS($A$3:A271))),"")</f>
        <v/>
      </c>
      <c r="G271" s="10" t="str">
        <f ca="1">IFERROR(INDEX(MAESTRO!G:G,_xludf.AGGREGATE(15,6,ROW(MAESTRO!$B$3:$B$1000)/((MAESTRO!$B$3:$B$1000="PROVEEDORES")*(UPPER(MAESTRO!$L$3:$L$1000)="CONFIRMADO")),ROWS($A$3:A271))),"")</f>
        <v/>
      </c>
      <c r="H271" s="10" t="str">
        <f ca="1">IFERROR(INDEX(MAESTRO!H:H,_xludf.AGGREGATE(15,6,ROW(MAESTRO!$B$3:$B$1000)/((MAESTRO!$B$3:$B$1000="PROVEEDORES")*(UPPER(MAESTRO!$L$3:$L$1000)="CONFIRMADO")),ROWS($A$3:A271))),"")</f>
        <v/>
      </c>
      <c r="I271" s="10" t="str">
        <f ca="1">IFERROR(INDEX(MAESTRO!I:I,_xludf.AGGREGATE(15,6,ROW(MAESTRO!$B$3:$B$1000)/((MAESTRO!$B$3:$B$1000="PROVEEDORES")*(UPPER(MAESTRO!$L$3:$L$1000)="CONFIRMADO")),ROWS($A$3:A271))),"")</f>
        <v/>
      </c>
      <c r="J271" s="10" t="str">
        <f ca="1">IFERROR(INDEX(MAESTRO!J:J,_xludf.AGGREGATE(15,6,ROW(MAESTRO!$B$3:$B$1000)/((MAESTRO!$B$3:$B$1000="PROVEEDORES")*(UPPER(MAESTRO!$L$3:$L$1000)="CONFIRMADO")),ROWS($A$3:A271))),"")</f>
        <v/>
      </c>
      <c r="K271" s="10" t="str">
        <f ca="1">IFERROR(INDEX(MAESTRO!K:K,_xludf.AGGREGATE(15,6,ROW(MAESTRO!$B$3:$B$1000)/((MAESTRO!$B$3:$B$1000="PROVEEDORES")*(UPPER(MAESTRO!$L$3:$L$1000)="CONFIRMADO")),ROWS($A$3:A271))),"")</f>
        <v/>
      </c>
      <c r="L271" s="10" t="str">
        <f ca="1">IFERROR(INDEX(MAESTRO!L:L,_xludf.AGGREGATE(15,6,ROW(MAESTRO!$B$3:$B$1000)/((MAESTRO!$B$3:$B$1000="PROVEEDORES")*(UPPER(MAESTRO!$L$3:$L$1000)="CONFIRMADO")),ROWS($A$3:A271))),"")</f>
        <v/>
      </c>
      <c r="M271" s="10" t="str">
        <f ca="1">IFERROR(INDEX(MAESTRO!M:M,_xludf.AGGREGATE(15,6,ROW(MAESTRO!$B$3:$B$1000)/((MAESTRO!$B$3:$B$1000="PROVEEDORES")*(UPPER(MAESTRO!$L$3:$L$1000)="CONFIRMADO")),ROWS($A$3:A271))),"")</f>
        <v/>
      </c>
      <c r="N271" s="10" t="str">
        <f ca="1">IFERROR(INDEX(MAESTRO!N:N,_xludf.AGGREGATE(15,6,ROW(MAESTRO!$B$3:$B$1000)/((MAESTRO!$B$3:$B$1000="PROVEEDORES")*(UPPER(MAESTRO!$L$3:$L$1000)="CONFIRMADO")),ROWS($A$3:A271))),"")</f>
        <v/>
      </c>
      <c r="O271" s="10" t="str">
        <f ca="1">IFERROR(INDEX(MAESTRO!O:O,_xludf.AGGREGATE(15,6,ROW(MAESTRO!$B$3:$B$1000)/((MAESTRO!$B$3:$B$1000="PROVEEDORES")*(UPPER(MAESTRO!$L$3:$L$1000)="CONFIRMADO")),ROWS($A$3:A271))),"")</f>
        <v/>
      </c>
      <c r="P271" s="10" t="str">
        <f ca="1">IFERROR(INDEX(MAESTRO!P:P,_xludf.AGGREGATE(15,6,ROW(MAESTRO!$B$3:$B$1000)/((MAESTRO!$B$3:$B$1000="PROVEEDORES")*(UPPER(MAESTRO!$L$3:$L$1000)="CONFIRMADO")),ROWS($A$3:A271))),"")</f>
        <v/>
      </c>
      <c r="Q271" s="10" t="str">
        <f ca="1">IFERROR(INDEX(MAESTRO!Q:Q,_xludf.AGGREGATE(15,6,ROW(MAESTRO!$B$3:$B$1000)/((MAESTRO!$B$3:$B$1000="PROVEEDORES")*(UPPER(MAESTRO!$L$3:$L$1000)="CONFIRMADO")),ROWS($A$3:A271))),"")</f>
        <v/>
      </c>
      <c r="R271" s="10" t="str">
        <f ca="1">IFERROR(INDEX(MAESTRO!R:R,_xludf.AGGREGATE(15,6,ROW(MAESTRO!$B$3:$B$1000)/((MAESTRO!$B$3:$B$1000="PROVEEDORES")*(UPPER(MAESTRO!$L$3:$L$1000)="CONFIRMADO")),ROWS($A$3:A271))),"")</f>
        <v/>
      </c>
      <c r="S271" s="10" t="str">
        <f ca="1">IFERROR(INDEX(MAESTRO!S:S,_xludf.AGGREGATE(15,6,ROW(MAESTRO!$B$3:$B$1000)/((MAESTRO!$B$3:$B$1000="PROVEEDORES")*(UPPER(MAESTRO!$L$3:$L$1000)="CONFIRMADO")),ROWS($A$3:A271))),"")</f>
        <v/>
      </c>
      <c r="T271" s="10" t="str">
        <f ca="1">IFERROR(INDEX(MAESTRO!T:T,_xludf.AGGREGATE(15,6,ROW(MAESTRO!$B$3:$B$1000)/((MAESTRO!$B$3:$B$1000="PROVEEDORES")*(UPPER(MAESTRO!$L$3:$L$1000)="CONFIRMADO")),ROWS($A$3:A271))),"")</f>
        <v/>
      </c>
      <c r="U271" s="10" t="str">
        <f ca="1">IFERROR(INDEX(MAESTRO!U:U,_xludf.AGGREGATE(15,6,ROW(MAESTRO!$B$3:$B$1000)/((MAESTRO!$B$3:$B$1000="PROVEEDORES")*(UPPER(MAESTRO!$L$3:$L$1000)="CONFIRMADO")),ROWS($A$3:A271))),"")</f>
        <v/>
      </c>
      <c r="V271" s="10" t="str">
        <f ca="1">IFERROR(INDEX(MAESTRO!V:V,_xludf.AGGREGATE(15,6,ROW(MAESTRO!$B$3:$B$1000)/((MAESTRO!$B$3:$B$1000="PROVEEDORES")*(UPPER(MAESTRO!$L$3:$L$1000)="CONFIRMADO")),ROWS($A$3:A271))),"")</f>
        <v/>
      </c>
      <c r="W271" s="10" t="str">
        <f ca="1">IFERROR(INDEX(MAESTRO!W:W,_xludf.AGGREGATE(15,6,ROW(MAESTRO!$B$3:$B$1000)/((MAESTRO!$B$3:$B$1000="PROVEEDORES")*(UPPER(MAESTRO!$L$3:$L$1000)="CONFIRMADO")),ROWS($A$3:A271))),"")</f>
        <v/>
      </c>
      <c r="X271" s="10" t="str">
        <f ca="1">IFERROR(INDEX(MAESTRO!X:X,_xludf.AGGREGATE(15,6,ROW(MAESTRO!$B$3:$B$1000)/((MAESTRO!$B$3:$B$1000="PROVEEDORES")*(UPPER(MAESTRO!$L$3:$L$1000)="CONFIRMADO")),ROWS($A$3:A271))),"")</f>
        <v/>
      </c>
    </row>
    <row r="272" spans="1:24" ht="22.05" customHeight="1">
      <c r="A272" s="24" t="str">
        <f ca="1">IFERROR(INDEX(MAESTRO!A:A,_xludf.AGGREGATE(15,6,ROW(MAESTRO!$B$3:$B$1000)/((MAESTRO!$B$3:$B$1000="PROVEEDORES")*(UPPER(MAESTRO!$L$3:$L$1000)="CONFIRMADO")),ROWS($A$3:A272))),"")</f>
        <v/>
      </c>
      <c r="B272" s="24" t="str">
        <f ca="1">IFERROR(INDEX(MAESTRO!B:B,_xludf.AGGREGATE(15,6,ROW(MAESTRO!$B$3:$B$1000)/((MAESTRO!$B$3:$B$1000="PROVEEDORES")*(UPPER(MAESTRO!$L$3:$L$1000)="CONFIRMADO")),ROWS($A$3:A272))),"")</f>
        <v/>
      </c>
      <c r="C272" s="24" t="str">
        <f ca="1">IFERROR(INDEX(MAESTRO!C:C,_xludf.AGGREGATE(15,6,ROW(MAESTRO!$B$3:$B$1000)/((MAESTRO!$B$3:$B$1000="PROVEEDORES")*(UPPER(MAESTRO!$L$3:$L$1000)="CONFIRMADO")),ROWS($A$3:A272))),"")</f>
        <v/>
      </c>
      <c r="D272" s="24" t="str">
        <f ca="1">IFERROR(INDEX(MAESTRO!D:D,_xludf.AGGREGATE(15,6,ROW(MAESTRO!$B$3:$B$1000)/((MAESTRO!$B$3:$B$1000="PROVEEDORES")*(UPPER(MAESTRO!$L$3:$L$1000)="CONFIRMADO")),ROWS($A$3:A272))),"")</f>
        <v/>
      </c>
      <c r="E272" s="24" t="str">
        <f ca="1">IFERROR(INDEX(MAESTRO!E:E,_xludf.AGGREGATE(15,6,ROW(MAESTRO!$B$3:$B$1000)/((MAESTRO!$B$3:$B$1000="PROVEEDORES")*(UPPER(MAESTRO!$L$3:$L$1000)="CONFIRMADO")),ROWS($A$3:A272))),"")</f>
        <v/>
      </c>
      <c r="F272" s="24" t="str">
        <f ca="1">IFERROR(INDEX(MAESTRO!F:F,_xludf.AGGREGATE(15,6,ROW(MAESTRO!$B$3:$B$1000)/((MAESTRO!$B$3:$B$1000="PROVEEDORES")*(UPPER(MAESTRO!$L$3:$L$1000)="CONFIRMADO")),ROWS($A$3:A272))),"")</f>
        <v/>
      </c>
      <c r="G272" s="24" t="str">
        <f ca="1">IFERROR(INDEX(MAESTRO!G:G,_xludf.AGGREGATE(15,6,ROW(MAESTRO!$B$3:$B$1000)/((MAESTRO!$B$3:$B$1000="PROVEEDORES")*(UPPER(MAESTRO!$L$3:$L$1000)="CONFIRMADO")),ROWS($A$3:A272))),"")</f>
        <v/>
      </c>
      <c r="H272" s="24" t="str">
        <f ca="1">IFERROR(INDEX(MAESTRO!H:H,_xludf.AGGREGATE(15,6,ROW(MAESTRO!$B$3:$B$1000)/((MAESTRO!$B$3:$B$1000="PROVEEDORES")*(UPPER(MAESTRO!$L$3:$L$1000)="CONFIRMADO")),ROWS($A$3:A272))),"")</f>
        <v/>
      </c>
      <c r="I272" s="24" t="str">
        <f ca="1">IFERROR(INDEX(MAESTRO!I:I,_xludf.AGGREGATE(15,6,ROW(MAESTRO!$B$3:$B$1000)/((MAESTRO!$B$3:$B$1000="PROVEEDORES")*(UPPER(MAESTRO!$L$3:$L$1000)="CONFIRMADO")),ROWS($A$3:A272))),"")</f>
        <v/>
      </c>
      <c r="J272" s="24" t="str">
        <f ca="1">IFERROR(INDEX(MAESTRO!J:J,_xludf.AGGREGATE(15,6,ROW(MAESTRO!$B$3:$B$1000)/((MAESTRO!$B$3:$B$1000="PROVEEDORES")*(UPPER(MAESTRO!$L$3:$L$1000)="CONFIRMADO")),ROWS($A$3:A272))),"")</f>
        <v/>
      </c>
      <c r="K272" s="24" t="str">
        <f ca="1">IFERROR(INDEX(MAESTRO!K:K,_xludf.AGGREGATE(15,6,ROW(MAESTRO!$B$3:$B$1000)/((MAESTRO!$B$3:$B$1000="PROVEEDORES")*(UPPER(MAESTRO!$L$3:$L$1000)="CONFIRMADO")),ROWS($A$3:A272))),"")</f>
        <v/>
      </c>
      <c r="L272" s="24" t="str">
        <f ca="1">IFERROR(INDEX(MAESTRO!L:L,_xludf.AGGREGATE(15,6,ROW(MAESTRO!$B$3:$B$1000)/((MAESTRO!$B$3:$B$1000="PROVEEDORES")*(UPPER(MAESTRO!$L$3:$L$1000)="CONFIRMADO")),ROWS($A$3:A272))),"")</f>
        <v/>
      </c>
      <c r="M272" s="24" t="str">
        <f ca="1">IFERROR(INDEX(MAESTRO!M:M,_xludf.AGGREGATE(15,6,ROW(MAESTRO!$B$3:$B$1000)/((MAESTRO!$B$3:$B$1000="PROVEEDORES")*(UPPER(MAESTRO!$L$3:$L$1000)="CONFIRMADO")),ROWS($A$3:A272))),"")</f>
        <v/>
      </c>
      <c r="N272" s="24" t="str">
        <f ca="1">IFERROR(INDEX(MAESTRO!N:N,_xludf.AGGREGATE(15,6,ROW(MAESTRO!$B$3:$B$1000)/((MAESTRO!$B$3:$B$1000="PROVEEDORES")*(UPPER(MAESTRO!$L$3:$L$1000)="CONFIRMADO")),ROWS($A$3:A272))),"")</f>
        <v/>
      </c>
      <c r="O272" s="24" t="str">
        <f ca="1">IFERROR(INDEX(MAESTRO!O:O,_xludf.AGGREGATE(15,6,ROW(MAESTRO!$B$3:$B$1000)/((MAESTRO!$B$3:$B$1000="PROVEEDORES")*(UPPER(MAESTRO!$L$3:$L$1000)="CONFIRMADO")),ROWS($A$3:A272))),"")</f>
        <v/>
      </c>
      <c r="P272" s="24" t="str">
        <f ca="1">IFERROR(INDEX(MAESTRO!P:P,_xludf.AGGREGATE(15,6,ROW(MAESTRO!$B$3:$B$1000)/((MAESTRO!$B$3:$B$1000="PROVEEDORES")*(UPPER(MAESTRO!$L$3:$L$1000)="CONFIRMADO")),ROWS($A$3:A272))),"")</f>
        <v/>
      </c>
      <c r="Q272" s="24" t="str">
        <f ca="1">IFERROR(INDEX(MAESTRO!Q:Q,_xludf.AGGREGATE(15,6,ROW(MAESTRO!$B$3:$B$1000)/((MAESTRO!$B$3:$B$1000="PROVEEDORES")*(UPPER(MAESTRO!$L$3:$L$1000)="CONFIRMADO")),ROWS($A$3:A272))),"")</f>
        <v/>
      </c>
      <c r="R272" s="24" t="str">
        <f ca="1">IFERROR(INDEX(MAESTRO!R:R,_xludf.AGGREGATE(15,6,ROW(MAESTRO!$B$3:$B$1000)/((MAESTRO!$B$3:$B$1000="PROVEEDORES")*(UPPER(MAESTRO!$L$3:$L$1000)="CONFIRMADO")),ROWS($A$3:A272))),"")</f>
        <v/>
      </c>
      <c r="S272" s="24" t="str">
        <f ca="1">IFERROR(INDEX(MAESTRO!S:S,_xludf.AGGREGATE(15,6,ROW(MAESTRO!$B$3:$B$1000)/((MAESTRO!$B$3:$B$1000="PROVEEDORES")*(UPPER(MAESTRO!$L$3:$L$1000)="CONFIRMADO")),ROWS($A$3:A272))),"")</f>
        <v/>
      </c>
      <c r="T272" s="24" t="str">
        <f ca="1">IFERROR(INDEX(MAESTRO!T:T,_xludf.AGGREGATE(15,6,ROW(MAESTRO!$B$3:$B$1000)/((MAESTRO!$B$3:$B$1000="PROVEEDORES")*(UPPER(MAESTRO!$L$3:$L$1000)="CONFIRMADO")),ROWS($A$3:A272))),"")</f>
        <v/>
      </c>
      <c r="U272" s="24" t="str">
        <f ca="1">IFERROR(INDEX(MAESTRO!U:U,_xludf.AGGREGATE(15,6,ROW(MAESTRO!$B$3:$B$1000)/((MAESTRO!$B$3:$B$1000="PROVEEDORES")*(UPPER(MAESTRO!$L$3:$L$1000)="CONFIRMADO")),ROWS($A$3:A272))),"")</f>
        <v/>
      </c>
      <c r="V272" s="24" t="str">
        <f ca="1">IFERROR(INDEX(MAESTRO!V:V,_xludf.AGGREGATE(15,6,ROW(MAESTRO!$B$3:$B$1000)/((MAESTRO!$B$3:$B$1000="PROVEEDORES")*(UPPER(MAESTRO!$L$3:$L$1000)="CONFIRMADO")),ROWS($A$3:A272))),"")</f>
        <v/>
      </c>
      <c r="W272" s="24" t="str">
        <f ca="1">IFERROR(INDEX(MAESTRO!W:W,_xludf.AGGREGATE(15,6,ROW(MAESTRO!$B$3:$B$1000)/((MAESTRO!$B$3:$B$1000="PROVEEDORES")*(UPPER(MAESTRO!$L$3:$L$1000)="CONFIRMADO")),ROWS($A$3:A272))),"")</f>
        <v/>
      </c>
      <c r="X272" s="24" t="str">
        <f ca="1">IFERROR(INDEX(MAESTRO!X:X,_xludf.AGGREGATE(15,6,ROW(MAESTRO!$B$3:$B$1000)/((MAESTRO!$B$3:$B$1000="PROVEEDORES")*(UPPER(MAESTRO!$L$3:$L$1000)="CONFIRMADO")),ROWS($A$3:A272))),"")</f>
        <v/>
      </c>
    </row>
    <row r="273" spans="1:24" ht="22.05" customHeight="1">
      <c r="A273" s="10" t="str">
        <f ca="1">IFERROR(INDEX(MAESTRO!A:A,_xludf.AGGREGATE(15,6,ROW(MAESTRO!$B$3:$B$1000)/((MAESTRO!$B$3:$B$1000="PROVEEDORES")*(UPPER(MAESTRO!$L$3:$L$1000)="CONFIRMADO")),ROWS($A$3:A273))),"")</f>
        <v/>
      </c>
      <c r="B273" s="10" t="str">
        <f ca="1">IFERROR(INDEX(MAESTRO!B:B,_xludf.AGGREGATE(15,6,ROW(MAESTRO!$B$3:$B$1000)/((MAESTRO!$B$3:$B$1000="PROVEEDORES")*(UPPER(MAESTRO!$L$3:$L$1000)="CONFIRMADO")),ROWS($A$3:A273))),"")</f>
        <v/>
      </c>
      <c r="C273" s="10" t="str">
        <f ca="1">IFERROR(INDEX(MAESTRO!C:C,_xludf.AGGREGATE(15,6,ROW(MAESTRO!$B$3:$B$1000)/((MAESTRO!$B$3:$B$1000="PROVEEDORES")*(UPPER(MAESTRO!$L$3:$L$1000)="CONFIRMADO")),ROWS($A$3:A273))),"")</f>
        <v/>
      </c>
      <c r="D273" s="10" t="str">
        <f ca="1">IFERROR(INDEX(MAESTRO!D:D,_xludf.AGGREGATE(15,6,ROW(MAESTRO!$B$3:$B$1000)/((MAESTRO!$B$3:$B$1000="PROVEEDORES")*(UPPER(MAESTRO!$L$3:$L$1000)="CONFIRMADO")),ROWS($A$3:A273))),"")</f>
        <v/>
      </c>
      <c r="E273" s="10" t="str">
        <f ca="1">IFERROR(INDEX(MAESTRO!E:E,_xludf.AGGREGATE(15,6,ROW(MAESTRO!$B$3:$B$1000)/((MAESTRO!$B$3:$B$1000="PROVEEDORES")*(UPPER(MAESTRO!$L$3:$L$1000)="CONFIRMADO")),ROWS($A$3:A273))),"")</f>
        <v/>
      </c>
      <c r="F273" s="10" t="str">
        <f ca="1">IFERROR(INDEX(MAESTRO!F:F,_xludf.AGGREGATE(15,6,ROW(MAESTRO!$B$3:$B$1000)/((MAESTRO!$B$3:$B$1000="PROVEEDORES")*(UPPER(MAESTRO!$L$3:$L$1000)="CONFIRMADO")),ROWS($A$3:A273))),"")</f>
        <v/>
      </c>
      <c r="G273" s="10" t="str">
        <f ca="1">IFERROR(INDEX(MAESTRO!G:G,_xludf.AGGREGATE(15,6,ROW(MAESTRO!$B$3:$B$1000)/((MAESTRO!$B$3:$B$1000="PROVEEDORES")*(UPPER(MAESTRO!$L$3:$L$1000)="CONFIRMADO")),ROWS($A$3:A273))),"")</f>
        <v/>
      </c>
      <c r="H273" s="10" t="str">
        <f ca="1">IFERROR(INDEX(MAESTRO!H:H,_xludf.AGGREGATE(15,6,ROW(MAESTRO!$B$3:$B$1000)/((MAESTRO!$B$3:$B$1000="PROVEEDORES")*(UPPER(MAESTRO!$L$3:$L$1000)="CONFIRMADO")),ROWS($A$3:A273))),"")</f>
        <v/>
      </c>
      <c r="I273" s="10" t="str">
        <f ca="1">IFERROR(INDEX(MAESTRO!I:I,_xludf.AGGREGATE(15,6,ROW(MAESTRO!$B$3:$B$1000)/((MAESTRO!$B$3:$B$1000="PROVEEDORES")*(UPPER(MAESTRO!$L$3:$L$1000)="CONFIRMADO")),ROWS($A$3:A273))),"")</f>
        <v/>
      </c>
      <c r="J273" s="10" t="str">
        <f ca="1">IFERROR(INDEX(MAESTRO!J:J,_xludf.AGGREGATE(15,6,ROW(MAESTRO!$B$3:$B$1000)/((MAESTRO!$B$3:$B$1000="PROVEEDORES")*(UPPER(MAESTRO!$L$3:$L$1000)="CONFIRMADO")),ROWS($A$3:A273))),"")</f>
        <v/>
      </c>
      <c r="K273" s="10" t="str">
        <f ca="1">IFERROR(INDEX(MAESTRO!K:K,_xludf.AGGREGATE(15,6,ROW(MAESTRO!$B$3:$B$1000)/((MAESTRO!$B$3:$B$1000="PROVEEDORES")*(UPPER(MAESTRO!$L$3:$L$1000)="CONFIRMADO")),ROWS($A$3:A273))),"")</f>
        <v/>
      </c>
      <c r="L273" s="10" t="str">
        <f ca="1">IFERROR(INDEX(MAESTRO!L:L,_xludf.AGGREGATE(15,6,ROW(MAESTRO!$B$3:$B$1000)/((MAESTRO!$B$3:$B$1000="PROVEEDORES")*(UPPER(MAESTRO!$L$3:$L$1000)="CONFIRMADO")),ROWS($A$3:A273))),"")</f>
        <v/>
      </c>
      <c r="M273" s="10" t="str">
        <f ca="1">IFERROR(INDEX(MAESTRO!M:M,_xludf.AGGREGATE(15,6,ROW(MAESTRO!$B$3:$B$1000)/((MAESTRO!$B$3:$B$1000="PROVEEDORES")*(UPPER(MAESTRO!$L$3:$L$1000)="CONFIRMADO")),ROWS($A$3:A273))),"")</f>
        <v/>
      </c>
      <c r="N273" s="10" t="str">
        <f ca="1">IFERROR(INDEX(MAESTRO!N:N,_xludf.AGGREGATE(15,6,ROW(MAESTRO!$B$3:$B$1000)/((MAESTRO!$B$3:$B$1000="PROVEEDORES")*(UPPER(MAESTRO!$L$3:$L$1000)="CONFIRMADO")),ROWS($A$3:A273))),"")</f>
        <v/>
      </c>
      <c r="O273" s="10" t="str">
        <f ca="1">IFERROR(INDEX(MAESTRO!O:O,_xludf.AGGREGATE(15,6,ROW(MAESTRO!$B$3:$B$1000)/((MAESTRO!$B$3:$B$1000="PROVEEDORES")*(UPPER(MAESTRO!$L$3:$L$1000)="CONFIRMADO")),ROWS($A$3:A273))),"")</f>
        <v/>
      </c>
      <c r="P273" s="10" t="str">
        <f ca="1">IFERROR(INDEX(MAESTRO!P:P,_xludf.AGGREGATE(15,6,ROW(MAESTRO!$B$3:$B$1000)/((MAESTRO!$B$3:$B$1000="PROVEEDORES")*(UPPER(MAESTRO!$L$3:$L$1000)="CONFIRMADO")),ROWS($A$3:A273))),"")</f>
        <v/>
      </c>
      <c r="Q273" s="10" t="str">
        <f ca="1">IFERROR(INDEX(MAESTRO!Q:Q,_xludf.AGGREGATE(15,6,ROW(MAESTRO!$B$3:$B$1000)/((MAESTRO!$B$3:$B$1000="PROVEEDORES")*(UPPER(MAESTRO!$L$3:$L$1000)="CONFIRMADO")),ROWS($A$3:A273))),"")</f>
        <v/>
      </c>
      <c r="R273" s="10" t="str">
        <f ca="1">IFERROR(INDEX(MAESTRO!R:R,_xludf.AGGREGATE(15,6,ROW(MAESTRO!$B$3:$B$1000)/((MAESTRO!$B$3:$B$1000="PROVEEDORES")*(UPPER(MAESTRO!$L$3:$L$1000)="CONFIRMADO")),ROWS($A$3:A273))),"")</f>
        <v/>
      </c>
      <c r="S273" s="10" t="str">
        <f ca="1">IFERROR(INDEX(MAESTRO!S:S,_xludf.AGGREGATE(15,6,ROW(MAESTRO!$B$3:$B$1000)/((MAESTRO!$B$3:$B$1000="PROVEEDORES")*(UPPER(MAESTRO!$L$3:$L$1000)="CONFIRMADO")),ROWS($A$3:A273))),"")</f>
        <v/>
      </c>
      <c r="T273" s="10" t="str">
        <f ca="1">IFERROR(INDEX(MAESTRO!T:T,_xludf.AGGREGATE(15,6,ROW(MAESTRO!$B$3:$B$1000)/((MAESTRO!$B$3:$B$1000="PROVEEDORES")*(UPPER(MAESTRO!$L$3:$L$1000)="CONFIRMADO")),ROWS($A$3:A273))),"")</f>
        <v/>
      </c>
      <c r="U273" s="10" t="str">
        <f ca="1">IFERROR(INDEX(MAESTRO!U:U,_xludf.AGGREGATE(15,6,ROW(MAESTRO!$B$3:$B$1000)/((MAESTRO!$B$3:$B$1000="PROVEEDORES")*(UPPER(MAESTRO!$L$3:$L$1000)="CONFIRMADO")),ROWS($A$3:A273))),"")</f>
        <v/>
      </c>
      <c r="V273" s="10" t="str">
        <f ca="1">IFERROR(INDEX(MAESTRO!V:V,_xludf.AGGREGATE(15,6,ROW(MAESTRO!$B$3:$B$1000)/((MAESTRO!$B$3:$B$1000="PROVEEDORES")*(UPPER(MAESTRO!$L$3:$L$1000)="CONFIRMADO")),ROWS($A$3:A273))),"")</f>
        <v/>
      </c>
      <c r="W273" s="10" t="str">
        <f ca="1">IFERROR(INDEX(MAESTRO!W:W,_xludf.AGGREGATE(15,6,ROW(MAESTRO!$B$3:$B$1000)/((MAESTRO!$B$3:$B$1000="PROVEEDORES")*(UPPER(MAESTRO!$L$3:$L$1000)="CONFIRMADO")),ROWS($A$3:A273))),"")</f>
        <v/>
      </c>
      <c r="X273" s="10" t="str">
        <f ca="1">IFERROR(INDEX(MAESTRO!X:X,_xludf.AGGREGATE(15,6,ROW(MAESTRO!$B$3:$B$1000)/((MAESTRO!$B$3:$B$1000="PROVEEDORES")*(UPPER(MAESTRO!$L$3:$L$1000)="CONFIRMADO")),ROWS($A$3:A273))),"")</f>
        <v/>
      </c>
    </row>
    <row r="274" spans="1:24" ht="22.05" customHeight="1">
      <c r="A274" s="24" t="str">
        <f ca="1">IFERROR(INDEX(MAESTRO!A:A,_xludf.AGGREGATE(15,6,ROW(MAESTRO!$B$3:$B$1000)/((MAESTRO!$B$3:$B$1000="PROVEEDORES")*(UPPER(MAESTRO!$L$3:$L$1000)="CONFIRMADO")),ROWS($A$3:A274))),"")</f>
        <v/>
      </c>
      <c r="B274" s="24" t="str">
        <f ca="1">IFERROR(INDEX(MAESTRO!B:B,_xludf.AGGREGATE(15,6,ROW(MAESTRO!$B$3:$B$1000)/((MAESTRO!$B$3:$B$1000="PROVEEDORES")*(UPPER(MAESTRO!$L$3:$L$1000)="CONFIRMADO")),ROWS($A$3:A274))),"")</f>
        <v/>
      </c>
      <c r="C274" s="24" t="str">
        <f ca="1">IFERROR(INDEX(MAESTRO!C:C,_xludf.AGGREGATE(15,6,ROW(MAESTRO!$B$3:$B$1000)/((MAESTRO!$B$3:$B$1000="PROVEEDORES")*(UPPER(MAESTRO!$L$3:$L$1000)="CONFIRMADO")),ROWS($A$3:A274))),"")</f>
        <v/>
      </c>
      <c r="D274" s="24" t="str">
        <f ca="1">IFERROR(INDEX(MAESTRO!D:D,_xludf.AGGREGATE(15,6,ROW(MAESTRO!$B$3:$B$1000)/((MAESTRO!$B$3:$B$1000="PROVEEDORES")*(UPPER(MAESTRO!$L$3:$L$1000)="CONFIRMADO")),ROWS($A$3:A274))),"")</f>
        <v/>
      </c>
      <c r="E274" s="24" t="str">
        <f ca="1">IFERROR(INDEX(MAESTRO!E:E,_xludf.AGGREGATE(15,6,ROW(MAESTRO!$B$3:$B$1000)/((MAESTRO!$B$3:$B$1000="PROVEEDORES")*(UPPER(MAESTRO!$L$3:$L$1000)="CONFIRMADO")),ROWS($A$3:A274))),"")</f>
        <v/>
      </c>
      <c r="F274" s="24" t="str">
        <f ca="1">IFERROR(INDEX(MAESTRO!F:F,_xludf.AGGREGATE(15,6,ROW(MAESTRO!$B$3:$B$1000)/((MAESTRO!$B$3:$B$1000="PROVEEDORES")*(UPPER(MAESTRO!$L$3:$L$1000)="CONFIRMADO")),ROWS($A$3:A274))),"")</f>
        <v/>
      </c>
      <c r="G274" s="24" t="str">
        <f ca="1">IFERROR(INDEX(MAESTRO!G:G,_xludf.AGGREGATE(15,6,ROW(MAESTRO!$B$3:$B$1000)/((MAESTRO!$B$3:$B$1000="PROVEEDORES")*(UPPER(MAESTRO!$L$3:$L$1000)="CONFIRMADO")),ROWS($A$3:A274))),"")</f>
        <v/>
      </c>
      <c r="H274" s="24" t="str">
        <f ca="1">IFERROR(INDEX(MAESTRO!H:H,_xludf.AGGREGATE(15,6,ROW(MAESTRO!$B$3:$B$1000)/((MAESTRO!$B$3:$B$1000="PROVEEDORES")*(UPPER(MAESTRO!$L$3:$L$1000)="CONFIRMADO")),ROWS($A$3:A274))),"")</f>
        <v/>
      </c>
      <c r="I274" s="24" t="str">
        <f ca="1">IFERROR(INDEX(MAESTRO!I:I,_xludf.AGGREGATE(15,6,ROW(MAESTRO!$B$3:$B$1000)/((MAESTRO!$B$3:$B$1000="PROVEEDORES")*(UPPER(MAESTRO!$L$3:$L$1000)="CONFIRMADO")),ROWS($A$3:A274))),"")</f>
        <v/>
      </c>
      <c r="J274" s="24" t="str">
        <f ca="1">IFERROR(INDEX(MAESTRO!J:J,_xludf.AGGREGATE(15,6,ROW(MAESTRO!$B$3:$B$1000)/((MAESTRO!$B$3:$B$1000="PROVEEDORES")*(UPPER(MAESTRO!$L$3:$L$1000)="CONFIRMADO")),ROWS($A$3:A274))),"")</f>
        <v/>
      </c>
      <c r="K274" s="24" t="str">
        <f ca="1">IFERROR(INDEX(MAESTRO!K:K,_xludf.AGGREGATE(15,6,ROW(MAESTRO!$B$3:$B$1000)/((MAESTRO!$B$3:$B$1000="PROVEEDORES")*(UPPER(MAESTRO!$L$3:$L$1000)="CONFIRMADO")),ROWS($A$3:A274))),"")</f>
        <v/>
      </c>
      <c r="L274" s="24" t="str">
        <f ca="1">IFERROR(INDEX(MAESTRO!L:L,_xludf.AGGREGATE(15,6,ROW(MAESTRO!$B$3:$B$1000)/((MAESTRO!$B$3:$B$1000="PROVEEDORES")*(UPPER(MAESTRO!$L$3:$L$1000)="CONFIRMADO")),ROWS($A$3:A274))),"")</f>
        <v/>
      </c>
      <c r="M274" s="24" t="str">
        <f ca="1">IFERROR(INDEX(MAESTRO!M:M,_xludf.AGGREGATE(15,6,ROW(MAESTRO!$B$3:$B$1000)/((MAESTRO!$B$3:$B$1000="PROVEEDORES")*(UPPER(MAESTRO!$L$3:$L$1000)="CONFIRMADO")),ROWS($A$3:A274))),"")</f>
        <v/>
      </c>
      <c r="N274" s="24" t="str">
        <f ca="1">IFERROR(INDEX(MAESTRO!N:N,_xludf.AGGREGATE(15,6,ROW(MAESTRO!$B$3:$B$1000)/((MAESTRO!$B$3:$B$1000="PROVEEDORES")*(UPPER(MAESTRO!$L$3:$L$1000)="CONFIRMADO")),ROWS($A$3:A274))),"")</f>
        <v/>
      </c>
      <c r="O274" s="24" t="str">
        <f ca="1">IFERROR(INDEX(MAESTRO!O:O,_xludf.AGGREGATE(15,6,ROW(MAESTRO!$B$3:$B$1000)/((MAESTRO!$B$3:$B$1000="PROVEEDORES")*(UPPER(MAESTRO!$L$3:$L$1000)="CONFIRMADO")),ROWS($A$3:A274))),"")</f>
        <v/>
      </c>
      <c r="P274" s="24" t="str">
        <f ca="1">IFERROR(INDEX(MAESTRO!P:P,_xludf.AGGREGATE(15,6,ROW(MAESTRO!$B$3:$B$1000)/((MAESTRO!$B$3:$B$1000="PROVEEDORES")*(UPPER(MAESTRO!$L$3:$L$1000)="CONFIRMADO")),ROWS($A$3:A274))),"")</f>
        <v/>
      </c>
      <c r="Q274" s="24" t="str">
        <f ca="1">IFERROR(INDEX(MAESTRO!Q:Q,_xludf.AGGREGATE(15,6,ROW(MAESTRO!$B$3:$B$1000)/((MAESTRO!$B$3:$B$1000="PROVEEDORES")*(UPPER(MAESTRO!$L$3:$L$1000)="CONFIRMADO")),ROWS($A$3:A274))),"")</f>
        <v/>
      </c>
      <c r="R274" s="24" t="str">
        <f ca="1">IFERROR(INDEX(MAESTRO!R:R,_xludf.AGGREGATE(15,6,ROW(MAESTRO!$B$3:$B$1000)/((MAESTRO!$B$3:$B$1000="PROVEEDORES")*(UPPER(MAESTRO!$L$3:$L$1000)="CONFIRMADO")),ROWS($A$3:A274))),"")</f>
        <v/>
      </c>
      <c r="S274" s="24" t="str">
        <f ca="1">IFERROR(INDEX(MAESTRO!S:S,_xludf.AGGREGATE(15,6,ROW(MAESTRO!$B$3:$B$1000)/((MAESTRO!$B$3:$B$1000="PROVEEDORES")*(UPPER(MAESTRO!$L$3:$L$1000)="CONFIRMADO")),ROWS($A$3:A274))),"")</f>
        <v/>
      </c>
      <c r="T274" s="24" t="str">
        <f ca="1">IFERROR(INDEX(MAESTRO!T:T,_xludf.AGGREGATE(15,6,ROW(MAESTRO!$B$3:$B$1000)/((MAESTRO!$B$3:$B$1000="PROVEEDORES")*(UPPER(MAESTRO!$L$3:$L$1000)="CONFIRMADO")),ROWS($A$3:A274))),"")</f>
        <v/>
      </c>
      <c r="U274" s="24" t="str">
        <f ca="1">IFERROR(INDEX(MAESTRO!U:U,_xludf.AGGREGATE(15,6,ROW(MAESTRO!$B$3:$B$1000)/((MAESTRO!$B$3:$B$1000="PROVEEDORES")*(UPPER(MAESTRO!$L$3:$L$1000)="CONFIRMADO")),ROWS($A$3:A274))),"")</f>
        <v/>
      </c>
      <c r="V274" s="24" t="str">
        <f ca="1">IFERROR(INDEX(MAESTRO!V:V,_xludf.AGGREGATE(15,6,ROW(MAESTRO!$B$3:$B$1000)/((MAESTRO!$B$3:$B$1000="PROVEEDORES")*(UPPER(MAESTRO!$L$3:$L$1000)="CONFIRMADO")),ROWS($A$3:A274))),"")</f>
        <v/>
      </c>
      <c r="W274" s="24" t="str">
        <f ca="1">IFERROR(INDEX(MAESTRO!W:W,_xludf.AGGREGATE(15,6,ROW(MAESTRO!$B$3:$B$1000)/((MAESTRO!$B$3:$B$1000="PROVEEDORES")*(UPPER(MAESTRO!$L$3:$L$1000)="CONFIRMADO")),ROWS($A$3:A274))),"")</f>
        <v/>
      </c>
      <c r="X274" s="24" t="str">
        <f ca="1">IFERROR(INDEX(MAESTRO!X:X,_xludf.AGGREGATE(15,6,ROW(MAESTRO!$B$3:$B$1000)/((MAESTRO!$B$3:$B$1000="PROVEEDORES")*(UPPER(MAESTRO!$L$3:$L$1000)="CONFIRMADO")),ROWS($A$3:A274))),"")</f>
        <v/>
      </c>
    </row>
    <row r="275" spans="1:24" ht="22.05" customHeight="1">
      <c r="A275" s="10" t="str">
        <f ca="1">IFERROR(INDEX(MAESTRO!A:A,_xludf.AGGREGATE(15,6,ROW(MAESTRO!$B$3:$B$1000)/((MAESTRO!$B$3:$B$1000="PROVEEDORES")*(UPPER(MAESTRO!$L$3:$L$1000)="CONFIRMADO")),ROWS($A$3:A275))),"")</f>
        <v/>
      </c>
      <c r="B275" s="10" t="str">
        <f ca="1">IFERROR(INDEX(MAESTRO!B:B,_xludf.AGGREGATE(15,6,ROW(MAESTRO!$B$3:$B$1000)/((MAESTRO!$B$3:$B$1000="PROVEEDORES")*(UPPER(MAESTRO!$L$3:$L$1000)="CONFIRMADO")),ROWS($A$3:A275))),"")</f>
        <v/>
      </c>
      <c r="C275" s="10" t="str">
        <f ca="1">IFERROR(INDEX(MAESTRO!C:C,_xludf.AGGREGATE(15,6,ROW(MAESTRO!$B$3:$B$1000)/((MAESTRO!$B$3:$B$1000="PROVEEDORES")*(UPPER(MAESTRO!$L$3:$L$1000)="CONFIRMADO")),ROWS($A$3:A275))),"")</f>
        <v/>
      </c>
      <c r="D275" s="10" t="str">
        <f ca="1">IFERROR(INDEX(MAESTRO!D:D,_xludf.AGGREGATE(15,6,ROW(MAESTRO!$B$3:$B$1000)/((MAESTRO!$B$3:$B$1000="PROVEEDORES")*(UPPER(MAESTRO!$L$3:$L$1000)="CONFIRMADO")),ROWS($A$3:A275))),"")</f>
        <v/>
      </c>
      <c r="E275" s="10" t="str">
        <f ca="1">IFERROR(INDEX(MAESTRO!E:E,_xludf.AGGREGATE(15,6,ROW(MAESTRO!$B$3:$B$1000)/((MAESTRO!$B$3:$B$1000="PROVEEDORES")*(UPPER(MAESTRO!$L$3:$L$1000)="CONFIRMADO")),ROWS($A$3:A275))),"")</f>
        <v/>
      </c>
      <c r="F275" s="10" t="str">
        <f ca="1">IFERROR(INDEX(MAESTRO!F:F,_xludf.AGGREGATE(15,6,ROW(MAESTRO!$B$3:$B$1000)/((MAESTRO!$B$3:$B$1000="PROVEEDORES")*(UPPER(MAESTRO!$L$3:$L$1000)="CONFIRMADO")),ROWS($A$3:A275))),"")</f>
        <v/>
      </c>
      <c r="G275" s="10" t="str">
        <f ca="1">IFERROR(INDEX(MAESTRO!G:G,_xludf.AGGREGATE(15,6,ROW(MAESTRO!$B$3:$B$1000)/((MAESTRO!$B$3:$B$1000="PROVEEDORES")*(UPPER(MAESTRO!$L$3:$L$1000)="CONFIRMADO")),ROWS($A$3:A275))),"")</f>
        <v/>
      </c>
      <c r="H275" s="10" t="str">
        <f ca="1">IFERROR(INDEX(MAESTRO!H:H,_xludf.AGGREGATE(15,6,ROW(MAESTRO!$B$3:$B$1000)/((MAESTRO!$B$3:$B$1000="PROVEEDORES")*(UPPER(MAESTRO!$L$3:$L$1000)="CONFIRMADO")),ROWS($A$3:A275))),"")</f>
        <v/>
      </c>
      <c r="I275" s="10" t="str">
        <f ca="1">IFERROR(INDEX(MAESTRO!I:I,_xludf.AGGREGATE(15,6,ROW(MAESTRO!$B$3:$B$1000)/((MAESTRO!$B$3:$B$1000="PROVEEDORES")*(UPPER(MAESTRO!$L$3:$L$1000)="CONFIRMADO")),ROWS($A$3:A275))),"")</f>
        <v/>
      </c>
      <c r="J275" s="10" t="str">
        <f ca="1">IFERROR(INDEX(MAESTRO!J:J,_xludf.AGGREGATE(15,6,ROW(MAESTRO!$B$3:$B$1000)/((MAESTRO!$B$3:$B$1000="PROVEEDORES")*(UPPER(MAESTRO!$L$3:$L$1000)="CONFIRMADO")),ROWS($A$3:A275))),"")</f>
        <v/>
      </c>
      <c r="K275" s="10" t="str">
        <f ca="1">IFERROR(INDEX(MAESTRO!K:K,_xludf.AGGREGATE(15,6,ROW(MAESTRO!$B$3:$B$1000)/((MAESTRO!$B$3:$B$1000="PROVEEDORES")*(UPPER(MAESTRO!$L$3:$L$1000)="CONFIRMADO")),ROWS($A$3:A275))),"")</f>
        <v/>
      </c>
      <c r="L275" s="10" t="str">
        <f ca="1">IFERROR(INDEX(MAESTRO!L:L,_xludf.AGGREGATE(15,6,ROW(MAESTRO!$B$3:$B$1000)/((MAESTRO!$B$3:$B$1000="PROVEEDORES")*(UPPER(MAESTRO!$L$3:$L$1000)="CONFIRMADO")),ROWS($A$3:A275))),"")</f>
        <v/>
      </c>
      <c r="M275" s="10" t="str">
        <f ca="1">IFERROR(INDEX(MAESTRO!M:M,_xludf.AGGREGATE(15,6,ROW(MAESTRO!$B$3:$B$1000)/((MAESTRO!$B$3:$B$1000="PROVEEDORES")*(UPPER(MAESTRO!$L$3:$L$1000)="CONFIRMADO")),ROWS($A$3:A275))),"")</f>
        <v/>
      </c>
      <c r="N275" s="10" t="str">
        <f ca="1">IFERROR(INDEX(MAESTRO!N:N,_xludf.AGGREGATE(15,6,ROW(MAESTRO!$B$3:$B$1000)/((MAESTRO!$B$3:$B$1000="PROVEEDORES")*(UPPER(MAESTRO!$L$3:$L$1000)="CONFIRMADO")),ROWS($A$3:A275))),"")</f>
        <v/>
      </c>
      <c r="O275" s="10" t="str">
        <f ca="1">IFERROR(INDEX(MAESTRO!O:O,_xludf.AGGREGATE(15,6,ROW(MAESTRO!$B$3:$B$1000)/((MAESTRO!$B$3:$B$1000="PROVEEDORES")*(UPPER(MAESTRO!$L$3:$L$1000)="CONFIRMADO")),ROWS($A$3:A275))),"")</f>
        <v/>
      </c>
      <c r="P275" s="10" t="str">
        <f ca="1">IFERROR(INDEX(MAESTRO!P:P,_xludf.AGGREGATE(15,6,ROW(MAESTRO!$B$3:$B$1000)/((MAESTRO!$B$3:$B$1000="PROVEEDORES")*(UPPER(MAESTRO!$L$3:$L$1000)="CONFIRMADO")),ROWS($A$3:A275))),"")</f>
        <v/>
      </c>
      <c r="Q275" s="10" t="str">
        <f ca="1">IFERROR(INDEX(MAESTRO!Q:Q,_xludf.AGGREGATE(15,6,ROW(MAESTRO!$B$3:$B$1000)/((MAESTRO!$B$3:$B$1000="PROVEEDORES")*(UPPER(MAESTRO!$L$3:$L$1000)="CONFIRMADO")),ROWS($A$3:A275))),"")</f>
        <v/>
      </c>
      <c r="R275" s="10" t="str">
        <f ca="1">IFERROR(INDEX(MAESTRO!R:R,_xludf.AGGREGATE(15,6,ROW(MAESTRO!$B$3:$B$1000)/((MAESTRO!$B$3:$B$1000="PROVEEDORES")*(UPPER(MAESTRO!$L$3:$L$1000)="CONFIRMADO")),ROWS($A$3:A275))),"")</f>
        <v/>
      </c>
      <c r="S275" s="10" t="str">
        <f ca="1">IFERROR(INDEX(MAESTRO!S:S,_xludf.AGGREGATE(15,6,ROW(MAESTRO!$B$3:$B$1000)/((MAESTRO!$B$3:$B$1000="PROVEEDORES")*(UPPER(MAESTRO!$L$3:$L$1000)="CONFIRMADO")),ROWS($A$3:A275))),"")</f>
        <v/>
      </c>
      <c r="T275" s="10" t="str">
        <f ca="1">IFERROR(INDEX(MAESTRO!T:T,_xludf.AGGREGATE(15,6,ROW(MAESTRO!$B$3:$B$1000)/((MAESTRO!$B$3:$B$1000="PROVEEDORES")*(UPPER(MAESTRO!$L$3:$L$1000)="CONFIRMADO")),ROWS($A$3:A275))),"")</f>
        <v/>
      </c>
      <c r="U275" s="10" t="str">
        <f ca="1">IFERROR(INDEX(MAESTRO!U:U,_xludf.AGGREGATE(15,6,ROW(MAESTRO!$B$3:$B$1000)/((MAESTRO!$B$3:$B$1000="PROVEEDORES")*(UPPER(MAESTRO!$L$3:$L$1000)="CONFIRMADO")),ROWS($A$3:A275))),"")</f>
        <v/>
      </c>
      <c r="V275" s="10" t="str">
        <f ca="1">IFERROR(INDEX(MAESTRO!V:V,_xludf.AGGREGATE(15,6,ROW(MAESTRO!$B$3:$B$1000)/((MAESTRO!$B$3:$B$1000="PROVEEDORES")*(UPPER(MAESTRO!$L$3:$L$1000)="CONFIRMADO")),ROWS($A$3:A275))),"")</f>
        <v/>
      </c>
      <c r="W275" s="10" t="str">
        <f ca="1">IFERROR(INDEX(MAESTRO!W:W,_xludf.AGGREGATE(15,6,ROW(MAESTRO!$B$3:$B$1000)/((MAESTRO!$B$3:$B$1000="PROVEEDORES")*(UPPER(MAESTRO!$L$3:$L$1000)="CONFIRMADO")),ROWS($A$3:A275))),"")</f>
        <v/>
      </c>
      <c r="X275" s="10" t="str">
        <f ca="1">IFERROR(INDEX(MAESTRO!X:X,_xludf.AGGREGATE(15,6,ROW(MAESTRO!$B$3:$B$1000)/((MAESTRO!$B$3:$B$1000="PROVEEDORES")*(UPPER(MAESTRO!$L$3:$L$1000)="CONFIRMADO")),ROWS($A$3:A275))),"")</f>
        <v/>
      </c>
    </row>
    <row r="276" spans="1:24" ht="22.05" customHeight="1">
      <c r="A276" s="24" t="str">
        <f ca="1">IFERROR(INDEX(MAESTRO!A:A,_xludf.AGGREGATE(15,6,ROW(MAESTRO!$B$3:$B$1000)/((MAESTRO!$B$3:$B$1000="PROVEEDORES")*(UPPER(MAESTRO!$L$3:$L$1000)="CONFIRMADO")),ROWS($A$3:A276))),"")</f>
        <v/>
      </c>
      <c r="B276" s="24" t="str">
        <f ca="1">IFERROR(INDEX(MAESTRO!B:B,_xludf.AGGREGATE(15,6,ROW(MAESTRO!$B$3:$B$1000)/((MAESTRO!$B$3:$B$1000="PROVEEDORES")*(UPPER(MAESTRO!$L$3:$L$1000)="CONFIRMADO")),ROWS($A$3:A276))),"")</f>
        <v/>
      </c>
      <c r="C276" s="24" t="str">
        <f ca="1">IFERROR(INDEX(MAESTRO!C:C,_xludf.AGGREGATE(15,6,ROW(MAESTRO!$B$3:$B$1000)/((MAESTRO!$B$3:$B$1000="PROVEEDORES")*(UPPER(MAESTRO!$L$3:$L$1000)="CONFIRMADO")),ROWS($A$3:A276))),"")</f>
        <v/>
      </c>
      <c r="D276" s="24" t="str">
        <f ca="1">IFERROR(INDEX(MAESTRO!D:D,_xludf.AGGREGATE(15,6,ROW(MAESTRO!$B$3:$B$1000)/((MAESTRO!$B$3:$B$1000="PROVEEDORES")*(UPPER(MAESTRO!$L$3:$L$1000)="CONFIRMADO")),ROWS($A$3:A276))),"")</f>
        <v/>
      </c>
      <c r="E276" s="24" t="str">
        <f ca="1">IFERROR(INDEX(MAESTRO!E:E,_xludf.AGGREGATE(15,6,ROW(MAESTRO!$B$3:$B$1000)/((MAESTRO!$B$3:$B$1000="PROVEEDORES")*(UPPER(MAESTRO!$L$3:$L$1000)="CONFIRMADO")),ROWS($A$3:A276))),"")</f>
        <v/>
      </c>
      <c r="F276" s="24" t="str">
        <f ca="1">IFERROR(INDEX(MAESTRO!F:F,_xludf.AGGREGATE(15,6,ROW(MAESTRO!$B$3:$B$1000)/((MAESTRO!$B$3:$B$1000="PROVEEDORES")*(UPPER(MAESTRO!$L$3:$L$1000)="CONFIRMADO")),ROWS($A$3:A276))),"")</f>
        <v/>
      </c>
      <c r="G276" s="24" t="str">
        <f ca="1">IFERROR(INDEX(MAESTRO!G:G,_xludf.AGGREGATE(15,6,ROW(MAESTRO!$B$3:$B$1000)/((MAESTRO!$B$3:$B$1000="PROVEEDORES")*(UPPER(MAESTRO!$L$3:$L$1000)="CONFIRMADO")),ROWS($A$3:A276))),"")</f>
        <v/>
      </c>
      <c r="H276" s="24" t="str">
        <f ca="1">IFERROR(INDEX(MAESTRO!H:H,_xludf.AGGREGATE(15,6,ROW(MAESTRO!$B$3:$B$1000)/((MAESTRO!$B$3:$B$1000="PROVEEDORES")*(UPPER(MAESTRO!$L$3:$L$1000)="CONFIRMADO")),ROWS($A$3:A276))),"")</f>
        <v/>
      </c>
      <c r="I276" s="24" t="str">
        <f ca="1">IFERROR(INDEX(MAESTRO!I:I,_xludf.AGGREGATE(15,6,ROW(MAESTRO!$B$3:$B$1000)/((MAESTRO!$B$3:$B$1000="PROVEEDORES")*(UPPER(MAESTRO!$L$3:$L$1000)="CONFIRMADO")),ROWS($A$3:A276))),"")</f>
        <v/>
      </c>
      <c r="J276" s="24" t="str">
        <f ca="1">IFERROR(INDEX(MAESTRO!J:J,_xludf.AGGREGATE(15,6,ROW(MAESTRO!$B$3:$B$1000)/((MAESTRO!$B$3:$B$1000="PROVEEDORES")*(UPPER(MAESTRO!$L$3:$L$1000)="CONFIRMADO")),ROWS($A$3:A276))),"")</f>
        <v/>
      </c>
      <c r="K276" s="24" t="str">
        <f ca="1">IFERROR(INDEX(MAESTRO!K:K,_xludf.AGGREGATE(15,6,ROW(MAESTRO!$B$3:$B$1000)/((MAESTRO!$B$3:$B$1000="PROVEEDORES")*(UPPER(MAESTRO!$L$3:$L$1000)="CONFIRMADO")),ROWS($A$3:A276))),"")</f>
        <v/>
      </c>
      <c r="L276" s="24" t="str">
        <f ca="1">IFERROR(INDEX(MAESTRO!L:L,_xludf.AGGREGATE(15,6,ROW(MAESTRO!$B$3:$B$1000)/((MAESTRO!$B$3:$B$1000="PROVEEDORES")*(UPPER(MAESTRO!$L$3:$L$1000)="CONFIRMADO")),ROWS($A$3:A276))),"")</f>
        <v/>
      </c>
      <c r="M276" s="24" t="str">
        <f ca="1">IFERROR(INDEX(MAESTRO!M:M,_xludf.AGGREGATE(15,6,ROW(MAESTRO!$B$3:$B$1000)/((MAESTRO!$B$3:$B$1000="PROVEEDORES")*(UPPER(MAESTRO!$L$3:$L$1000)="CONFIRMADO")),ROWS($A$3:A276))),"")</f>
        <v/>
      </c>
      <c r="N276" s="24" t="str">
        <f ca="1">IFERROR(INDEX(MAESTRO!N:N,_xludf.AGGREGATE(15,6,ROW(MAESTRO!$B$3:$B$1000)/((MAESTRO!$B$3:$B$1000="PROVEEDORES")*(UPPER(MAESTRO!$L$3:$L$1000)="CONFIRMADO")),ROWS($A$3:A276))),"")</f>
        <v/>
      </c>
      <c r="O276" s="24" t="str">
        <f ca="1">IFERROR(INDEX(MAESTRO!O:O,_xludf.AGGREGATE(15,6,ROW(MAESTRO!$B$3:$B$1000)/((MAESTRO!$B$3:$B$1000="PROVEEDORES")*(UPPER(MAESTRO!$L$3:$L$1000)="CONFIRMADO")),ROWS($A$3:A276))),"")</f>
        <v/>
      </c>
      <c r="P276" s="24" t="str">
        <f ca="1">IFERROR(INDEX(MAESTRO!P:P,_xludf.AGGREGATE(15,6,ROW(MAESTRO!$B$3:$B$1000)/((MAESTRO!$B$3:$B$1000="PROVEEDORES")*(UPPER(MAESTRO!$L$3:$L$1000)="CONFIRMADO")),ROWS($A$3:A276))),"")</f>
        <v/>
      </c>
      <c r="Q276" s="24" t="str">
        <f ca="1">IFERROR(INDEX(MAESTRO!Q:Q,_xludf.AGGREGATE(15,6,ROW(MAESTRO!$B$3:$B$1000)/((MAESTRO!$B$3:$B$1000="PROVEEDORES")*(UPPER(MAESTRO!$L$3:$L$1000)="CONFIRMADO")),ROWS($A$3:A276))),"")</f>
        <v/>
      </c>
      <c r="R276" s="24" t="str">
        <f ca="1">IFERROR(INDEX(MAESTRO!R:R,_xludf.AGGREGATE(15,6,ROW(MAESTRO!$B$3:$B$1000)/((MAESTRO!$B$3:$B$1000="PROVEEDORES")*(UPPER(MAESTRO!$L$3:$L$1000)="CONFIRMADO")),ROWS($A$3:A276))),"")</f>
        <v/>
      </c>
      <c r="S276" s="24" t="str">
        <f ca="1">IFERROR(INDEX(MAESTRO!S:S,_xludf.AGGREGATE(15,6,ROW(MAESTRO!$B$3:$B$1000)/((MAESTRO!$B$3:$B$1000="PROVEEDORES")*(UPPER(MAESTRO!$L$3:$L$1000)="CONFIRMADO")),ROWS($A$3:A276))),"")</f>
        <v/>
      </c>
      <c r="T276" s="24" t="str">
        <f ca="1">IFERROR(INDEX(MAESTRO!T:T,_xludf.AGGREGATE(15,6,ROW(MAESTRO!$B$3:$B$1000)/((MAESTRO!$B$3:$B$1000="PROVEEDORES")*(UPPER(MAESTRO!$L$3:$L$1000)="CONFIRMADO")),ROWS($A$3:A276))),"")</f>
        <v/>
      </c>
      <c r="U276" s="24" t="str">
        <f ca="1">IFERROR(INDEX(MAESTRO!U:U,_xludf.AGGREGATE(15,6,ROW(MAESTRO!$B$3:$B$1000)/((MAESTRO!$B$3:$B$1000="PROVEEDORES")*(UPPER(MAESTRO!$L$3:$L$1000)="CONFIRMADO")),ROWS($A$3:A276))),"")</f>
        <v/>
      </c>
      <c r="V276" s="24" t="str">
        <f ca="1">IFERROR(INDEX(MAESTRO!V:V,_xludf.AGGREGATE(15,6,ROW(MAESTRO!$B$3:$B$1000)/((MAESTRO!$B$3:$B$1000="PROVEEDORES")*(UPPER(MAESTRO!$L$3:$L$1000)="CONFIRMADO")),ROWS($A$3:A276))),"")</f>
        <v/>
      </c>
      <c r="W276" s="24" t="str">
        <f ca="1">IFERROR(INDEX(MAESTRO!W:W,_xludf.AGGREGATE(15,6,ROW(MAESTRO!$B$3:$B$1000)/((MAESTRO!$B$3:$B$1000="PROVEEDORES")*(UPPER(MAESTRO!$L$3:$L$1000)="CONFIRMADO")),ROWS($A$3:A276))),"")</f>
        <v/>
      </c>
      <c r="X276" s="24" t="str">
        <f ca="1">IFERROR(INDEX(MAESTRO!X:X,_xludf.AGGREGATE(15,6,ROW(MAESTRO!$B$3:$B$1000)/((MAESTRO!$B$3:$B$1000="PROVEEDORES")*(UPPER(MAESTRO!$L$3:$L$1000)="CONFIRMADO")),ROWS($A$3:A276))),"")</f>
        <v/>
      </c>
    </row>
    <row r="277" spans="1:24" ht="22.05" customHeight="1">
      <c r="A277" s="10" t="str">
        <f ca="1">IFERROR(INDEX(MAESTRO!A:A,_xludf.AGGREGATE(15,6,ROW(MAESTRO!$B$3:$B$1000)/((MAESTRO!$B$3:$B$1000="PROVEEDORES")*(UPPER(MAESTRO!$L$3:$L$1000)="CONFIRMADO")),ROWS($A$3:A277))),"")</f>
        <v/>
      </c>
      <c r="B277" s="10" t="str">
        <f ca="1">IFERROR(INDEX(MAESTRO!B:B,_xludf.AGGREGATE(15,6,ROW(MAESTRO!$B$3:$B$1000)/((MAESTRO!$B$3:$B$1000="PROVEEDORES")*(UPPER(MAESTRO!$L$3:$L$1000)="CONFIRMADO")),ROWS($A$3:A277))),"")</f>
        <v/>
      </c>
      <c r="C277" s="10" t="str">
        <f ca="1">IFERROR(INDEX(MAESTRO!C:C,_xludf.AGGREGATE(15,6,ROW(MAESTRO!$B$3:$B$1000)/((MAESTRO!$B$3:$B$1000="PROVEEDORES")*(UPPER(MAESTRO!$L$3:$L$1000)="CONFIRMADO")),ROWS($A$3:A277))),"")</f>
        <v/>
      </c>
      <c r="D277" s="10" t="str">
        <f ca="1">IFERROR(INDEX(MAESTRO!D:D,_xludf.AGGREGATE(15,6,ROW(MAESTRO!$B$3:$B$1000)/((MAESTRO!$B$3:$B$1000="PROVEEDORES")*(UPPER(MAESTRO!$L$3:$L$1000)="CONFIRMADO")),ROWS($A$3:A277))),"")</f>
        <v/>
      </c>
      <c r="E277" s="10" t="str">
        <f ca="1">IFERROR(INDEX(MAESTRO!E:E,_xludf.AGGREGATE(15,6,ROW(MAESTRO!$B$3:$B$1000)/((MAESTRO!$B$3:$B$1000="PROVEEDORES")*(UPPER(MAESTRO!$L$3:$L$1000)="CONFIRMADO")),ROWS($A$3:A277))),"")</f>
        <v/>
      </c>
      <c r="F277" s="10" t="str">
        <f ca="1">IFERROR(INDEX(MAESTRO!F:F,_xludf.AGGREGATE(15,6,ROW(MAESTRO!$B$3:$B$1000)/((MAESTRO!$B$3:$B$1000="PROVEEDORES")*(UPPER(MAESTRO!$L$3:$L$1000)="CONFIRMADO")),ROWS($A$3:A277))),"")</f>
        <v/>
      </c>
      <c r="G277" s="10" t="str">
        <f ca="1">IFERROR(INDEX(MAESTRO!G:G,_xludf.AGGREGATE(15,6,ROW(MAESTRO!$B$3:$B$1000)/((MAESTRO!$B$3:$B$1000="PROVEEDORES")*(UPPER(MAESTRO!$L$3:$L$1000)="CONFIRMADO")),ROWS($A$3:A277))),"")</f>
        <v/>
      </c>
      <c r="H277" s="10" t="str">
        <f ca="1">IFERROR(INDEX(MAESTRO!H:H,_xludf.AGGREGATE(15,6,ROW(MAESTRO!$B$3:$B$1000)/((MAESTRO!$B$3:$B$1000="PROVEEDORES")*(UPPER(MAESTRO!$L$3:$L$1000)="CONFIRMADO")),ROWS($A$3:A277))),"")</f>
        <v/>
      </c>
      <c r="I277" s="10" t="str">
        <f ca="1">IFERROR(INDEX(MAESTRO!I:I,_xludf.AGGREGATE(15,6,ROW(MAESTRO!$B$3:$B$1000)/((MAESTRO!$B$3:$B$1000="PROVEEDORES")*(UPPER(MAESTRO!$L$3:$L$1000)="CONFIRMADO")),ROWS($A$3:A277))),"")</f>
        <v/>
      </c>
      <c r="J277" s="10" t="str">
        <f ca="1">IFERROR(INDEX(MAESTRO!J:J,_xludf.AGGREGATE(15,6,ROW(MAESTRO!$B$3:$B$1000)/((MAESTRO!$B$3:$B$1000="PROVEEDORES")*(UPPER(MAESTRO!$L$3:$L$1000)="CONFIRMADO")),ROWS($A$3:A277))),"")</f>
        <v/>
      </c>
      <c r="K277" s="10" t="str">
        <f ca="1">IFERROR(INDEX(MAESTRO!K:K,_xludf.AGGREGATE(15,6,ROW(MAESTRO!$B$3:$B$1000)/((MAESTRO!$B$3:$B$1000="PROVEEDORES")*(UPPER(MAESTRO!$L$3:$L$1000)="CONFIRMADO")),ROWS($A$3:A277))),"")</f>
        <v/>
      </c>
      <c r="L277" s="10" t="str">
        <f ca="1">IFERROR(INDEX(MAESTRO!L:L,_xludf.AGGREGATE(15,6,ROW(MAESTRO!$B$3:$B$1000)/((MAESTRO!$B$3:$B$1000="PROVEEDORES")*(UPPER(MAESTRO!$L$3:$L$1000)="CONFIRMADO")),ROWS($A$3:A277))),"")</f>
        <v/>
      </c>
      <c r="M277" s="10" t="str">
        <f ca="1">IFERROR(INDEX(MAESTRO!M:M,_xludf.AGGREGATE(15,6,ROW(MAESTRO!$B$3:$B$1000)/((MAESTRO!$B$3:$B$1000="PROVEEDORES")*(UPPER(MAESTRO!$L$3:$L$1000)="CONFIRMADO")),ROWS($A$3:A277))),"")</f>
        <v/>
      </c>
      <c r="N277" s="10" t="str">
        <f ca="1">IFERROR(INDEX(MAESTRO!N:N,_xludf.AGGREGATE(15,6,ROW(MAESTRO!$B$3:$B$1000)/((MAESTRO!$B$3:$B$1000="PROVEEDORES")*(UPPER(MAESTRO!$L$3:$L$1000)="CONFIRMADO")),ROWS($A$3:A277))),"")</f>
        <v/>
      </c>
      <c r="O277" s="10" t="str">
        <f ca="1">IFERROR(INDEX(MAESTRO!O:O,_xludf.AGGREGATE(15,6,ROW(MAESTRO!$B$3:$B$1000)/((MAESTRO!$B$3:$B$1000="PROVEEDORES")*(UPPER(MAESTRO!$L$3:$L$1000)="CONFIRMADO")),ROWS($A$3:A277))),"")</f>
        <v/>
      </c>
      <c r="P277" s="10" t="str">
        <f ca="1">IFERROR(INDEX(MAESTRO!P:P,_xludf.AGGREGATE(15,6,ROW(MAESTRO!$B$3:$B$1000)/((MAESTRO!$B$3:$B$1000="PROVEEDORES")*(UPPER(MAESTRO!$L$3:$L$1000)="CONFIRMADO")),ROWS($A$3:A277))),"")</f>
        <v/>
      </c>
      <c r="Q277" s="10" t="str">
        <f ca="1">IFERROR(INDEX(MAESTRO!Q:Q,_xludf.AGGREGATE(15,6,ROW(MAESTRO!$B$3:$B$1000)/((MAESTRO!$B$3:$B$1000="PROVEEDORES")*(UPPER(MAESTRO!$L$3:$L$1000)="CONFIRMADO")),ROWS($A$3:A277))),"")</f>
        <v/>
      </c>
      <c r="R277" s="10" t="str">
        <f ca="1">IFERROR(INDEX(MAESTRO!R:R,_xludf.AGGREGATE(15,6,ROW(MAESTRO!$B$3:$B$1000)/((MAESTRO!$B$3:$B$1000="PROVEEDORES")*(UPPER(MAESTRO!$L$3:$L$1000)="CONFIRMADO")),ROWS($A$3:A277))),"")</f>
        <v/>
      </c>
      <c r="S277" s="10" t="str">
        <f ca="1">IFERROR(INDEX(MAESTRO!S:S,_xludf.AGGREGATE(15,6,ROW(MAESTRO!$B$3:$B$1000)/((MAESTRO!$B$3:$B$1000="PROVEEDORES")*(UPPER(MAESTRO!$L$3:$L$1000)="CONFIRMADO")),ROWS($A$3:A277))),"")</f>
        <v/>
      </c>
      <c r="T277" s="10" t="str">
        <f ca="1">IFERROR(INDEX(MAESTRO!T:T,_xludf.AGGREGATE(15,6,ROW(MAESTRO!$B$3:$B$1000)/((MAESTRO!$B$3:$B$1000="PROVEEDORES")*(UPPER(MAESTRO!$L$3:$L$1000)="CONFIRMADO")),ROWS($A$3:A277))),"")</f>
        <v/>
      </c>
      <c r="U277" s="10" t="str">
        <f ca="1">IFERROR(INDEX(MAESTRO!U:U,_xludf.AGGREGATE(15,6,ROW(MAESTRO!$B$3:$B$1000)/((MAESTRO!$B$3:$B$1000="PROVEEDORES")*(UPPER(MAESTRO!$L$3:$L$1000)="CONFIRMADO")),ROWS($A$3:A277))),"")</f>
        <v/>
      </c>
      <c r="V277" s="10" t="str">
        <f ca="1">IFERROR(INDEX(MAESTRO!V:V,_xludf.AGGREGATE(15,6,ROW(MAESTRO!$B$3:$B$1000)/((MAESTRO!$B$3:$B$1000="PROVEEDORES")*(UPPER(MAESTRO!$L$3:$L$1000)="CONFIRMADO")),ROWS($A$3:A277))),"")</f>
        <v/>
      </c>
      <c r="W277" s="10" t="str">
        <f ca="1">IFERROR(INDEX(MAESTRO!W:W,_xludf.AGGREGATE(15,6,ROW(MAESTRO!$B$3:$B$1000)/((MAESTRO!$B$3:$B$1000="PROVEEDORES")*(UPPER(MAESTRO!$L$3:$L$1000)="CONFIRMADO")),ROWS($A$3:A277))),"")</f>
        <v/>
      </c>
      <c r="X277" s="10" t="str">
        <f ca="1">IFERROR(INDEX(MAESTRO!X:X,_xludf.AGGREGATE(15,6,ROW(MAESTRO!$B$3:$B$1000)/((MAESTRO!$B$3:$B$1000="PROVEEDORES")*(UPPER(MAESTRO!$L$3:$L$1000)="CONFIRMADO")),ROWS($A$3:A277))),"")</f>
        <v/>
      </c>
    </row>
    <row r="278" spans="1:24" ht="22.05" customHeight="1">
      <c r="A278" s="24" t="str">
        <f ca="1">IFERROR(INDEX(MAESTRO!A:A,_xludf.AGGREGATE(15,6,ROW(MAESTRO!$B$3:$B$1000)/((MAESTRO!$B$3:$B$1000="PROVEEDORES")*(UPPER(MAESTRO!$L$3:$L$1000)="CONFIRMADO")),ROWS($A$3:A278))),"")</f>
        <v/>
      </c>
      <c r="B278" s="24" t="str">
        <f ca="1">IFERROR(INDEX(MAESTRO!B:B,_xludf.AGGREGATE(15,6,ROW(MAESTRO!$B$3:$B$1000)/((MAESTRO!$B$3:$B$1000="PROVEEDORES")*(UPPER(MAESTRO!$L$3:$L$1000)="CONFIRMADO")),ROWS($A$3:A278))),"")</f>
        <v/>
      </c>
      <c r="C278" s="24" t="str">
        <f ca="1">IFERROR(INDEX(MAESTRO!C:C,_xludf.AGGREGATE(15,6,ROW(MAESTRO!$B$3:$B$1000)/((MAESTRO!$B$3:$B$1000="PROVEEDORES")*(UPPER(MAESTRO!$L$3:$L$1000)="CONFIRMADO")),ROWS($A$3:A278))),"")</f>
        <v/>
      </c>
      <c r="D278" s="24" t="str">
        <f ca="1">IFERROR(INDEX(MAESTRO!D:D,_xludf.AGGREGATE(15,6,ROW(MAESTRO!$B$3:$B$1000)/((MAESTRO!$B$3:$B$1000="PROVEEDORES")*(UPPER(MAESTRO!$L$3:$L$1000)="CONFIRMADO")),ROWS($A$3:A278))),"")</f>
        <v/>
      </c>
      <c r="E278" s="24" t="str">
        <f ca="1">IFERROR(INDEX(MAESTRO!E:E,_xludf.AGGREGATE(15,6,ROW(MAESTRO!$B$3:$B$1000)/((MAESTRO!$B$3:$B$1000="PROVEEDORES")*(UPPER(MAESTRO!$L$3:$L$1000)="CONFIRMADO")),ROWS($A$3:A278))),"")</f>
        <v/>
      </c>
      <c r="F278" s="24" t="str">
        <f ca="1">IFERROR(INDEX(MAESTRO!F:F,_xludf.AGGREGATE(15,6,ROW(MAESTRO!$B$3:$B$1000)/((MAESTRO!$B$3:$B$1000="PROVEEDORES")*(UPPER(MAESTRO!$L$3:$L$1000)="CONFIRMADO")),ROWS($A$3:A278))),"")</f>
        <v/>
      </c>
      <c r="G278" s="24" t="str">
        <f ca="1">IFERROR(INDEX(MAESTRO!G:G,_xludf.AGGREGATE(15,6,ROW(MAESTRO!$B$3:$B$1000)/((MAESTRO!$B$3:$B$1000="PROVEEDORES")*(UPPER(MAESTRO!$L$3:$L$1000)="CONFIRMADO")),ROWS($A$3:A278))),"")</f>
        <v/>
      </c>
      <c r="H278" s="24" t="str">
        <f ca="1">IFERROR(INDEX(MAESTRO!H:H,_xludf.AGGREGATE(15,6,ROW(MAESTRO!$B$3:$B$1000)/((MAESTRO!$B$3:$B$1000="PROVEEDORES")*(UPPER(MAESTRO!$L$3:$L$1000)="CONFIRMADO")),ROWS($A$3:A278))),"")</f>
        <v/>
      </c>
      <c r="I278" s="24" t="str">
        <f ca="1">IFERROR(INDEX(MAESTRO!I:I,_xludf.AGGREGATE(15,6,ROW(MAESTRO!$B$3:$B$1000)/((MAESTRO!$B$3:$B$1000="PROVEEDORES")*(UPPER(MAESTRO!$L$3:$L$1000)="CONFIRMADO")),ROWS($A$3:A278))),"")</f>
        <v/>
      </c>
      <c r="J278" s="24" t="str">
        <f ca="1">IFERROR(INDEX(MAESTRO!J:J,_xludf.AGGREGATE(15,6,ROW(MAESTRO!$B$3:$B$1000)/((MAESTRO!$B$3:$B$1000="PROVEEDORES")*(UPPER(MAESTRO!$L$3:$L$1000)="CONFIRMADO")),ROWS($A$3:A278))),"")</f>
        <v/>
      </c>
      <c r="K278" s="24" t="str">
        <f ca="1">IFERROR(INDEX(MAESTRO!K:K,_xludf.AGGREGATE(15,6,ROW(MAESTRO!$B$3:$B$1000)/((MAESTRO!$B$3:$B$1000="PROVEEDORES")*(UPPER(MAESTRO!$L$3:$L$1000)="CONFIRMADO")),ROWS($A$3:A278))),"")</f>
        <v/>
      </c>
      <c r="L278" s="24" t="str">
        <f ca="1">IFERROR(INDEX(MAESTRO!L:L,_xludf.AGGREGATE(15,6,ROW(MAESTRO!$B$3:$B$1000)/((MAESTRO!$B$3:$B$1000="PROVEEDORES")*(UPPER(MAESTRO!$L$3:$L$1000)="CONFIRMADO")),ROWS($A$3:A278))),"")</f>
        <v/>
      </c>
      <c r="M278" s="24" t="str">
        <f ca="1">IFERROR(INDEX(MAESTRO!M:M,_xludf.AGGREGATE(15,6,ROW(MAESTRO!$B$3:$B$1000)/((MAESTRO!$B$3:$B$1000="PROVEEDORES")*(UPPER(MAESTRO!$L$3:$L$1000)="CONFIRMADO")),ROWS($A$3:A278))),"")</f>
        <v/>
      </c>
      <c r="N278" s="24" t="str">
        <f ca="1">IFERROR(INDEX(MAESTRO!N:N,_xludf.AGGREGATE(15,6,ROW(MAESTRO!$B$3:$B$1000)/((MAESTRO!$B$3:$B$1000="PROVEEDORES")*(UPPER(MAESTRO!$L$3:$L$1000)="CONFIRMADO")),ROWS($A$3:A278))),"")</f>
        <v/>
      </c>
      <c r="O278" s="24" t="str">
        <f ca="1">IFERROR(INDEX(MAESTRO!O:O,_xludf.AGGREGATE(15,6,ROW(MAESTRO!$B$3:$B$1000)/((MAESTRO!$B$3:$B$1000="PROVEEDORES")*(UPPER(MAESTRO!$L$3:$L$1000)="CONFIRMADO")),ROWS($A$3:A278))),"")</f>
        <v/>
      </c>
      <c r="P278" s="24" t="str">
        <f ca="1">IFERROR(INDEX(MAESTRO!P:P,_xludf.AGGREGATE(15,6,ROW(MAESTRO!$B$3:$B$1000)/((MAESTRO!$B$3:$B$1000="PROVEEDORES")*(UPPER(MAESTRO!$L$3:$L$1000)="CONFIRMADO")),ROWS($A$3:A278))),"")</f>
        <v/>
      </c>
      <c r="Q278" s="24" t="str">
        <f ca="1">IFERROR(INDEX(MAESTRO!Q:Q,_xludf.AGGREGATE(15,6,ROW(MAESTRO!$B$3:$B$1000)/((MAESTRO!$B$3:$B$1000="PROVEEDORES")*(UPPER(MAESTRO!$L$3:$L$1000)="CONFIRMADO")),ROWS($A$3:A278))),"")</f>
        <v/>
      </c>
      <c r="R278" s="24" t="str">
        <f ca="1">IFERROR(INDEX(MAESTRO!R:R,_xludf.AGGREGATE(15,6,ROW(MAESTRO!$B$3:$B$1000)/((MAESTRO!$B$3:$B$1000="PROVEEDORES")*(UPPER(MAESTRO!$L$3:$L$1000)="CONFIRMADO")),ROWS($A$3:A278))),"")</f>
        <v/>
      </c>
      <c r="S278" s="24" t="str">
        <f ca="1">IFERROR(INDEX(MAESTRO!S:S,_xludf.AGGREGATE(15,6,ROW(MAESTRO!$B$3:$B$1000)/((MAESTRO!$B$3:$B$1000="PROVEEDORES")*(UPPER(MAESTRO!$L$3:$L$1000)="CONFIRMADO")),ROWS($A$3:A278))),"")</f>
        <v/>
      </c>
      <c r="T278" s="24" t="str">
        <f ca="1">IFERROR(INDEX(MAESTRO!T:T,_xludf.AGGREGATE(15,6,ROW(MAESTRO!$B$3:$B$1000)/((MAESTRO!$B$3:$B$1000="PROVEEDORES")*(UPPER(MAESTRO!$L$3:$L$1000)="CONFIRMADO")),ROWS($A$3:A278))),"")</f>
        <v/>
      </c>
      <c r="U278" s="24" t="str">
        <f ca="1">IFERROR(INDEX(MAESTRO!U:U,_xludf.AGGREGATE(15,6,ROW(MAESTRO!$B$3:$B$1000)/((MAESTRO!$B$3:$B$1000="PROVEEDORES")*(UPPER(MAESTRO!$L$3:$L$1000)="CONFIRMADO")),ROWS($A$3:A278))),"")</f>
        <v/>
      </c>
      <c r="V278" s="24" t="str">
        <f ca="1">IFERROR(INDEX(MAESTRO!V:V,_xludf.AGGREGATE(15,6,ROW(MAESTRO!$B$3:$B$1000)/((MAESTRO!$B$3:$B$1000="PROVEEDORES")*(UPPER(MAESTRO!$L$3:$L$1000)="CONFIRMADO")),ROWS($A$3:A278))),"")</f>
        <v/>
      </c>
      <c r="W278" s="24" t="str">
        <f ca="1">IFERROR(INDEX(MAESTRO!W:W,_xludf.AGGREGATE(15,6,ROW(MAESTRO!$B$3:$B$1000)/((MAESTRO!$B$3:$B$1000="PROVEEDORES")*(UPPER(MAESTRO!$L$3:$L$1000)="CONFIRMADO")),ROWS($A$3:A278))),"")</f>
        <v/>
      </c>
      <c r="X278" s="24" t="str">
        <f ca="1">IFERROR(INDEX(MAESTRO!X:X,_xludf.AGGREGATE(15,6,ROW(MAESTRO!$B$3:$B$1000)/((MAESTRO!$B$3:$B$1000="PROVEEDORES")*(UPPER(MAESTRO!$L$3:$L$1000)="CONFIRMADO")),ROWS($A$3:A278))),"")</f>
        <v/>
      </c>
    </row>
    <row r="279" spans="1:24" ht="22.05" customHeight="1">
      <c r="A279" s="10" t="str">
        <f ca="1">IFERROR(INDEX(MAESTRO!A:A,_xludf.AGGREGATE(15,6,ROW(MAESTRO!$B$3:$B$1000)/((MAESTRO!$B$3:$B$1000="PROVEEDORES")*(UPPER(MAESTRO!$L$3:$L$1000)="CONFIRMADO")),ROWS($A$3:A279))),"")</f>
        <v/>
      </c>
      <c r="B279" s="10" t="str">
        <f ca="1">IFERROR(INDEX(MAESTRO!B:B,_xludf.AGGREGATE(15,6,ROW(MAESTRO!$B$3:$B$1000)/((MAESTRO!$B$3:$B$1000="PROVEEDORES")*(UPPER(MAESTRO!$L$3:$L$1000)="CONFIRMADO")),ROWS($A$3:A279))),"")</f>
        <v/>
      </c>
      <c r="C279" s="10" t="str">
        <f ca="1">IFERROR(INDEX(MAESTRO!C:C,_xludf.AGGREGATE(15,6,ROW(MAESTRO!$B$3:$B$1000)/((MAESTRO!$B$3:$B$1000="PROVEEDORES")*(UPPER(MAESTRO!$L$3:$L$1000)="CONFIRMADO")),ROWS($A$3:A279))),"")</f>
        <v/>
      </c>
      <c r="D279" s="10" t="str">
        <f ca="1">IFERROR(INDEX(MAESTRO!D:D,_xludf.AGGREGATE(15,6,ROW(MAESTRO!$B$3:$B$1000)/((MAESTRO!$B$3:$B$1000="PROVEEDORES")*(UPPER(MAESTRO!$L$3:$L$1000)="CONFIRMADO")),ROWS($A$3:A279))),"")</f>
        <v/>
      </c>
      <c r="E279" s="10" t="str">
        <f ca="1">IFERROR(INDEX(MAESTRO!E:E,_xludf.AGGREGATE(15,6,ROW(MAESTRO!$B$3:$B$1000)/((MAESTRO!$B$3:$B$1000="PROVEEDORES")*(UPPER(MAESTRO!$L$3:$L$1000)="CONFIRMADO")),ROWS($A$3:A279))),"")</f>
        <v/>
      </c>
      <c r="F279" s="10" t="str">
        <f ca="1">IFERROR(INDEX(MAESTRO!F:F,_xludf.AGGREGATE(15,6,ROW(MAESTRO!$B$3:$B$1000)/((MAESTRO!$B$3:$B$1000="PROVEEDORES")*(UPPER(MAESTRO!$L$3:$L$1000)="CONFIRMADO")),ROWS($A$3:A279))),"")</f>
        <v/>
      </c>
      <c r="G279" s="10" t="str">
        <f ca="1">IFERROR(INDEX(MAESTRO!G:G,_xludf.AGGREGATE(15,6,ROW(MAESTRO!$B$3:$B$1000)/((MAESTRO!$B$3:$B$1000="PROVEEDORES")*(UPPER(MAESTRO!$L$3:$L$1000)="CONFIRMADO")),ROWS($A$3:A279))),"")</f>
        <v/>
      </c>
      <c r="H279" s="10" t="str">
        <f ca="1">IFERROR(INDEX(MAESTRO!H:H,_xludf.AGGREGATE(15,6,ROW(MAESTRO!$B$3:$B$1000)/((MAESTRO!$B$3:$B$1000="PROVEEDORES")*(UPPER(MAESTRO!$L$3:$L$1000)="CONFIRMADO")),ROWS($A$3:A279))),"")</f>
        <v/>
      </c>
      <c r="I279" s="10" t="str">
        <f ca="1">IFERROR(INDEX(MAESTRO!I:I,_xludf.AGGREGATE(15,6,ROW(MAESTRO!$B$3:$B$1000)/((MAESTRO!$B$3:$B$1000="PROVEEDORES")*(UPPER(MAESTRO!$L$3:$L$1000)="CONFIRMADO")),ROWS($A$3:A279))),"")</f>
        <v/>
      </c>
      <c r="J279" s="10" t="str">
        <f ca="1">IFERROR(INDEX(MAESTRO!J:J,_xludf.AGGREGATE(15,6,ROW(MAESTRO!$B$3:$B$1000)/((MAESTRO!$B$3:$B$1000="PROVEEDORES")*(UPPER(MAESTRO!$L$3:$L$1000)="CONFIRMADO")),ROWS($A$3:A279))),"")</f>
        <v/>
      </c>
      <c r="K279" s="10" t="str">
        <f ca="1">IFERROR(INDEX(MAESTRO!K:K,_xludf.AGGREGATE(15,6,ROW(MAESTRO!$B$3:$B$1000)/((MAESTRO!$B$3:$B$1000="PROVEEDORES")*(UPPER(MAESTRO!$L$3:$L$1000)="CONFIRMADO")),ROWS($A$3:A279))),"")</f>
        <v/>
      </c>
      <c r="L279" s="10" t="str">
        <f ca="1">IFERROR(INDEX(MAESTRO!L:L,_xludf.AGGREGATE(15,6,ROW(MAESTRO!$B$3:$B$1000)/((MAESTRO!$B$3:$B$1000="PROVEEDORES")*(UPPER(MAESTRO!$L$3:$L$1000)="CONFIRMADO")),ROWS($A$3:A279))),"")</f>
        <v/>
      </c>
      <c r="M279" s="10" t="str">
        <f ca="1">IFERROR(INDEX(MAESTRO!M:M,_xludf.AGGREGATE(15,6,ROW(MAESTRO!$B$3:$B$1000)/((MAESTRO!$B$3:$B$1000="PROVEEDORES")*(UPPER(MAESTRO!$L$3:$L$1000)="CONFIRMADO")),ROWS($A$3:A279))),"")</f>
        <v/>
      </c>
      <c r="N279" s="10" t="str">
        <f ca="1">IFERROR(INDEX(MAESTRO!N:N,_xludf.AGGREGATE(15,6,ROW(MAESTRO!$B$3:$B$1000)/((MAESTRO!$B$3:$B$1000="PROVEEDORES")*(UPPER(MAESTRO!$L$3:$L$1000)="CONFIRMADO")),ROWS($A$3:A279))),"")</f>
        <v/>
      </c>
      <c r="O279" s="10" t="str">
        <f ca="1">IFERROR(INDEX(MAESTRO!O:O,_xludf.AGGREGATE(15,6,ROW(MAESTRO!$B$3:$B$1000)/((MAESTRO!$B$3:$B$1000="PROVEEDORES")*(UPPER(MAESTRO!$L$3:$L$1000)="CONFIRMADO")),ROWS($A$3:A279))),"")</f>
        <v/>
      </c>
      <c r="P279" s="10" t="str">
        <f ca="1">IFERROR(INDEX(MAESTRO!P:P,_xludf.AGGREGATE(15,6,ROW(MAESTRO!$B$3:$B$1000)/((MAESTRO!$B$3:$B$1000="PROVEEDORES")*(UPPER(MAESTRO!$L$3:$L$1000)="CONFIRMADO")),ROWS($A$3:A279))),"")</f>
        <v/>
      </c>
      <c r="Q279" s="10" t="str">
        <f ca="1">IFERROR(INDEX(MAESTRO!Q:Q,_xludf.AGGREGATE(15,6,ROW(MAESTRO!$B$3:$B$1000)/((MAESTRO!$B$3:$B$1000="PROVEEDORES")*(UPPER(MAESTRO!$L$3:$L$1000)="CONFIRMADO")),ROWS($A$3:A279))),"")</f>
        <v/>
      </c>
      <c r="R279" s="10" t="str">
        <f ca="1">IFERROR(INDEX(MAESTRO!R:R,_xludf.AGGREGATE(15,6,ROW(MAESTRO!$B$3:$B$1000)/((MAESTRO!$B$3:$B$1000="PROVEEDORES")*(UPPER(MAESTRO!$L$3:$L$1000)="CONFIRMADO")),ROWS($A$3:A279))),"")</f>
        <v/>
      </c>
      <c r="S279" s="10" t="str">
        <f ca="1">IFERROR(INDEX(MAESTRO!S:S,_xludf.AGGREGATE(15,6,ROW(MAESTRO!$B$3:$B$1000)/((MAESTRO!$B$3:$B$1000="PROVEEDORES")*(UPPER(MAESTRO!$L$3:$L$1000)="CONFIRMADO")),ROWS($A$3:A279))),"")</f>
        <v/>
      </c>
      <c r="T279" s="10" t="str">
        <f ca="1">IFERROR(INDEX(MAESTRO!T:T,_xludf.AGGREGATE(15,6,ROW(MAESTRO!$B$3:$B$1000)/((MAESTRO!$B$3:$B$1000="PROVEEDORES")*(UPPER(MAESTRO!$L$3:$L$1000)="CONFIRMADO")),ROWS($A$3:A279))),"")</f>
        <v/>
      </c>
      <c r="U279" s="10" t="str">
        <f ca="1">IFERROR(INDEX(MAESTRO!U:U,_xludf.AGGREGATE(15,6,ROW(MAESTRO!$B$3:$B$1000)/((MAESTRO!$B$3:$B$1000="PROVEEDORES")*(UPPER(MAESTRO!$L$3:$L$1000)="CONFIRMADO")),ROWS($A$3:A279))),"")</f>
        <v/>
      </c>
      <c r="V279" s="10" t="str">
        <f ca="1">IFERROR(INDEX(MAESTRO!V:V,_xludf.AGGREGATE(15,6,ROW(MAESTRO!$B$3:$B$1000)/((MAESTRO!$B$3:$B$1000="PROVEEDORES")*(UPPER(MAESTRO!$L$3:$L$1000)="CONFIRMADO")),ROWS($A$3:A279))),"")</f>
        <v/>
      </c>
      <c r="W279" s="10" t="str">
        <f ca="1">IFERROR(INDEX(MAESTRO!W:W,_xludf.AGGREGATE(15,6,ROW(MAESTRO!$B$3:$B$1000)/((MAESTRO!$B$3:$B$1000="PROVEEDORES")*(UPPER(MAESTRO!$L$3:$L$1000)="CONFIRMADO")),ROWS($A$3:A279))),"")</f>
        <v/>
      </c>
      <c r="X279" s="10" t="str">
        <f ca="1">IFERROR(INDEX(MAESTRO!X:X,_xludf.AGGREGATE(15,6,ROW(MAESTRO!$B$3:$B$1000)/((MAESTRO!$B$3:$B$1000="PROVEEDORES")*(UPPER(MAESTRO!$L$3:$L$1000)="CONFIRMADO")),ROWS($A$3:A279))),"")</f>
        <v/>
      </c>
    </row>
    <row r="280" spans="1:24" ht="22.05" customHeight="1">
      <c r="A280" s="24" t="str">
        <f ca="1">IFERROR(INDEX(MAESTRO!A:A,_xludf.AGGREGATE(15,6,ROW(MAESTRO!$B$3:$B$1000)/((MAESTRO!$B$3:$B$1000="PROVEEDORES")*(UPPER(MAESTRO!$L$3:$L$1000)="CONFIRMADO")),ROWS($A$3:A280))),"")</f>
        <v/>
      </c>
      <c r="B280" s="24" t="str">
        <f ca="1">IFERROR(INDEX(MAESTRO!B:B,_xludf.AGGREGATE(15,6,ROW(MAESTRO!$B$3:$B$1000)/((MAESTRO!$B$3:$B$1000="PROVEEDORES")*(UPPER(MAESTRO!$L$3:$L$1000)="CONFIRMADO")),ROWS($A$3:A280))),"")</f>
        <v/>
      </c>
      <c r="C280" s="24" t="str">
        <f ca="1">IFERROR(INDEX(MAESTRO!C:C,_xludf.AGGREGATE(15,6,ROW(MAESTRO!$B$3:$B$1000)/((MAESTRO!$B$3:$B$1000="PROVEEDORES")*(UPPER(MAESTRO!$L$3:$L$1000)="CONFIRMADO")),ROWS($A$3:A280))),"")</f>
        <v/>
      </c>
      <c r="D280" s="24" t="str">
        <f ca="1">IFERROR(INDEX(MAESTRO!D:D,_xludf.AGGREGATE(15,6,ROW(MAESTRO!$B$3:$B$1000)/((MAESTRO!$B$3:$B$1000="PROVEEDORES")*(UPPER(MAESTRO!$L$3:$L$1000)="CONFIRMADO")),ROWS($A$3:A280))),"")</f>
        <v/>
      </c>
      <c r="E280" s="24" t="str">
        <f ca="1">IFERROR(INDEX(MAESTRO!E:E,_xludf.AGGREGATE(15,6,ROW(MAESTRO!$B$3:$B$1000)/((MAESTRO!$B$3:$B$1000="PROVEEDORES")*(UPPER(MAESTRO!$L$3:$L$1000)="CONFIRMADO")),ROWS($A$3:A280))),"")</f>
        <v/>
      </c>
      <c r="F280" s="24" t="str">
        <f ca="1">IFERROR(INDEX(MAESTRO!F:F,_xludf.AGGREGATE(15,6,ROW(MAESTRO!$B$3:$B$1000)/((MAESTRO!$B$3:$B$1000="PROVEEDORES")*(UPPER(MAESTRO!$L$3:$L$1000)="CONFIRMADO")),ROWS($A$3:A280))),"")</f>
        <v/>
      </c>
      <c r="G280" s="24" t="str">
        <f ca="1">IFERROR(INDEX(MAESTRO!G:G,_xludf.AGGREGATE(15,6,ROW(MAESTRO!$B$3:$B$1000)/((MAESTRO!$B$3:$B$1000="PROVEEDORES")*(UPPER(MAESTRO!$L$3:$L$1000)="CONFIRMADO")),ROWS($A$3:A280))),"")</f>
        <v/>
      </c>
      <c r="H280" s="24" t="str">
        <f ca="1">IFERROR(INDEX(MAESTRO!H:H,_xludf.AGGREGATE(15,6,ROW(MAESTRO!$B$3:$B$1000)/((MAESTRO!$B$3:$B$1000="PROVEEDORES")*(UPPER(MAESTRO!$L$3:$L$1000)="CONFIRMADO")),ROWS($A$3:A280))),"")</f>
        <v/>
      </c>
      <c r="I280" s="24" t="str">
        <f ca="1">IFERROR(INDEX(MAESTRO!I:I,_xludf.AGGREGATE(15,6,ROW(MAESTRO!$B$3:$B$1000)/((MAESTRO!$B$3:$B$1000="PROVEEDORES")*(UPPER(MAESTRO!$L$3:$L$1000)="CONFIRMADO")),ROWS($A$3:A280))),"")</f>
        <v/>
      </c>
      <c r="J280" s="24" t="str">
        <f ca="1">IFERROR(INDEX(MAESTRO!J:J,_xludf.AGGREGATE(15,6,ROW(MAESTRO!$B$3:$B$1000)/((MAESTRO!$B$3:$B$1000="PROVEEDORES")*(UPPER(MAESTRO!$L$3:$L$1000)="CONFIRMADO")),ROWS($A$3:A280))),"")</f>
        <v/>
      </c>
      <c r="K280" s="24" t="str">
        <f ca="1">IFERROR(INDEX(MAESTRO!K:K,_xludf.AGGREGATE(15,6,ROW(MAESTRO!$B$3:$B$1000)/((MAESTRO!$B$3:$B$1000="PROVEEDORES")*(UPPER(MAESTRO!$L$3:$L$1000)="CONFIRMADO")),ROWS($A$3:A280))),"")</f>
        <v/>
      </c>
      <c r="L280" s="24" t="str">
        <f ca="1">IFERROR(INDEX(MAESTRO!L:L,_xludf.AGGREGATE(15,6,ROW(MAESTRO!$B$3:$B$1000)/((MAESTRO!$B$3:$B$1000="PROVEEDORES")*(UPPER(MAESTRO!$L$3:$L$1000)="CONFIRMADO")),ROWS($A$3:A280))),"")</f>
        <v/>
      </c>
      <c r="M280" s="24" t="str">
        <f ca="1">IFERROR(INDEX(MAESTRO!M:M,_xludf.AGGREGATE(15,6,ROW(MAESTRO!$B$3:$B$1000)/((MAESTRO!$B$3:$B$1000="PROVEEDORES")*(UPPER(MAESTRO!$L$3:$L$1000)="CONFIRMADO")),ROWS($A$3:A280))),"")</f>
        <v/>
      </c>
      <c r="N280" s="24" t="str">
        <f ca="1">IFERROR(INDEX(MAESTRO!N:N,_xludf.AGGREGATE(15,6,ROW(MAESTRO!$B$3:$B$1000)/((MAESTRO!$B$3:$B$1000="PROVEEDORES")*(UPPER(MAESTRO!$L$3:$L$1000)="CONFIRMADO")),ROWS($A$3:A280))),"")</f>
        <v/>
      </c>
      <c r="O280" s="24" t="str">
        <f ca="1">IFERROR(INDEX(MAESTRO!O:O,_xludf.AGGREGATE(15,6,ROW(MAESTRO!$B$3:$B$1000)/((MAESTRO!$B$3:$B$1000="PROVEEDORES")*(UPPER(MAESTRO!$L$3:$L$1000)="CONFIRMADO")),ROWS($A$3:A280))),"")</f>
        <v/>
      </c>
      <c r="P280" s="24" t="str">
        <f ca="1">IFERROR(INDEX(MAESTRO!P:P,_xludf.AGGREGATE(15,6,ROW(MAESTRO!$B$3:$B$1000)/((MAESTRO!$B$3:$B$1000="PROVEEDORES")*(UPPER(MAESTRO!$L$3:$L$1000)="CONFIRMADO")),ROWS($A$3:A280))),"")</f>
        <v/>
      </c>
      <c r="Q280" s="24" t="str">
        <f ca="1">IFERROR(INDEX(MAESTRO!Q:Q,_xludf.AGGREGATE(15,6,ROW(MAESTRO!$B$3:$B$1000)/((MAESTRO!$B$3:$B$1000="PROVEEDORES")*(UPPER(MAESTRO!$L$3:$L$1000)="CONFIRMADO")),ROWS($A$3:A280))),"")</f>
        <v/>
      </c>
      <c r="R280" s="24" t="str">
        <f ca="1">IFERROR(INDEX(MAESTRO!R:R,_xludf.AGGREGATE(15,6,ROW(MAESTRO!$B$3:$B$1000)/((MAESTRO!$B$3:$B$1000="PROVEEDORES")*(UPPER(MAESTRO!$L$3:$L$1000)="CONFIRMADO")),ROWS($A$3:A280))),"")</f>
        <v/>
      </c>
      <c r="S280" s="24" t="str">
        <f ca="1">IFERROR(INDEX(MAESTRO!S:S,_xludf.AGGREGATE(15,6,ROW(MAESTRO!$B$3:$B$1000)/((MAESTRO!$B$3:$B$1000="PROVEEDORES")*(UPPER(MAESTRO!$L$3:$L$1000)="CONFIRMADO")),ROWS($A$3:A280))),"")</f>
        <v/>
      </c>
      <c r="T280" s="24" t="str">
        <f ca="1">IFERROR(INDEX(MAESTRO!T:T,_xludf.AGGREGATE(15,6,ROW(MAESTRO!$B$3:$B$1000)/((MAESTRO!$B$3:$B$1000="PROVEEDORES")*(UPPER(MAESTRO!$L$3:$L$1000)="CONFIRMADO")),ROWS($A$3:A280))),"")</f>
        <v/>
      </c>
      <c r="U280" s="24" t="str">
        <f ca="1">IFERROR(INDEX(MAESTRO!U:U,_xludf.AGGREGATE(15,6,ROW(MAESTRO!$B$3:$B$1000)/((MAESTRO!$B$3:$B$1000="PROVEEDORES")*(UPPER(MAESTRO!$L$3:$L$1000)="CONFIRMADO")),ROWS($A$3:A280))),"")</f>
        <v/>
      </c>
      <c r="V280" s="24" t="str">
        <f ca="1">IFERROR(INDEX(MAESTRO!V:V,_xludf.AGGREGATE(15,6,ROW(MAESTRO!$B$3:$B$1000)/((MAESTRO!$B$3:$B$1000="PROVEEDORES")*(UPPER(MAESTRO!$L$3:$L$1000)="CONFIRMADO")),ROWS($A$3:A280))),"")</f>
        <v/>
      </c>
      <c r="W280" s="24" t="str">
        <f ca="1">IFERROR(INDEX(MAESTRO!W:W,_xludf.AGGREGATE(15,6,ROW(MAESTRO!$B$3:$B$1000)/((MAESTRO!$B$3:$B$1000="PROVEEDORES")*(UPPER(MAESTRO!$L$3:$L$1000)="CONFIRMADO")),ROWS($A$3:A280))),"")</f>
        <v/>
      </c>
      <c r="X280" s="24" t="str">
        <f ca="1">IFERROR(INDEX(MAESTRO!X:X,_xludf.AGGREGATE(15,6,ROW(MAESTRO!$B$3:$B$1000)/((MAESTRO!$B$3:$B$1000="PROVEEDORES")*(UPPER(MAESTRO!$L$3:$L$1000)="CONFIRMADO")),ROWS($A$3:A280))),"")</f>
        <v/>
      </c>
    </row>
    <row r="281" spans="1:24" ht="22.05" customHeight="1">
      <c r="A281" s="10" t="str">
        <f ca="1">IFERROR(INDEX(MAESTRO!A:A,_xludf.AGGREGATE(15,6,ROW(MAESTRO!$B$3:$B$1000)/((MAESTRO!$B$3:$B$1000="PROVEEDORES")*(UPPER(MAESTRO!$L$3:$L$1000)="CONFIRMADO")),ROWS($A$3:A281))),"")</f>
        <v/>
      </c>
      <c r="B281" s="10" t="str">
        <f ca="1">IFERROR(INDEX(MAESTRO!B:B,_xludf.AGGREGATE(15,6,ROW(MAESTRO!$B$3:$B$1000)/((MAESTRO!$B$3:$B$1000="PROVEEDORES")*(UPPER(MAESTRO!$L$3:$L$1000)="CONFIRMADO")),ROWS($A$3:A281))),"")</f>
        <v/>
      </c>
      <c r="C281" s="10" t="str">
        <f ca="1">IFERROR(INDEX(MAESTRO!C:C,_xludf.AGGREGATE(15,6,ROW(MAESTRO!$B$3:$B$1000)/((MAESTRO!$B$3:$B$1000="PROVEEDORES")*(UPPER(MAESTRO!$L$3:$L$1000)="CONFIRMADO")),ROWS($A$3:A281))),"")</f>
        <v/>
      </c>
      <c r="D281" s="10" t="str">
        <f ca="1">IFERROR(INDEX(MAESTRO!D:D,_xludf.AGGREGATE(15,6,ROW(MAESTRO!$B$3:$B$1000)/((MAESTRO!$B$3:$B$1000="PROVEEDORES")*(UPPER(MAESTRO!$L$3:$L$1000)="CONFIRMADO")),ROWS($A$3:A281))),"")</f>
        <v/>
      </c>
      <c r="E281" s="10" t="str">
        <f ca="1">IFERROR(INDEX(MAESTRO!E:E,_xludf.AGGREGATE(15,6,ROW(MAESTRO!$B$3:$B$1000)/((MAESTRO!$B$3:$B$1000="PROVEEDORES")*(UPPER(MAESTRO!$L$3:$L$1000)="CONFIRMADO")),ROWS($A$3:A281))),"")</f>
        <v/>
      </c>
      <c r="F281" s="10" t="str">
        <f ca="1">IFERROR(INDEX(MAESTRO!F:F,_xludf.AGGREGATE(15,6,ROW(MAESTRO!$B$3:$B$1000)/((MAESTRO!$B$3:$B$1000="PROVEEDORES")*(UPPER(MAESTRO!$L$3:$L$1000)="CONFIRMADO")),ROWS($A$3:A281))),"")</f>
        <v/>
      </c>
      <c r="G281" s="10" t="str">
        <f ca="1">IFERROR(INDEX(MAESTRO!G:G,_xludf.AGGREGATE(15,6,ROW(MAESTRO!$B$3:$B$1000)/((MAESTRO!$B$3:$B$1000="PROVEEDORES")*(UPPER(MAESTRO!$L$3:$L$1000)="CONFIRMADO")),ROWS($A$3:A281))),"")</f>
        <v/>
      </c>
      <c r="H281" s="10" t="str">
        <f ca="1">IFERROR(INDEX(MAESTRO!H:H,_xludf.AGGREGATE(15,6,ROW(MAESTRO!$B$3:$B$1000)/((MAESTRO!$B$3:$B$1000="PROVEEDORES")*(UPPER(MAESTRO!$L$3:$L$1000)="CONFIRMADO")),ROWS($A$3:A281))),"")</f>
        <v/>
      </c>
      <c r="I281" s="10" t="str">
        <f ca="1">IFERROR(INDEX(MAESTRO!I:I,_xludf.AGGREGATE(15,6,ROW(MAESTRO!$B$3:$B$1000)/((MAESTRO!$B$3:$B$1000="PROVEEDORES")*(UPPER(MAESTRO!$L$3:$L$1000)="CONFIRMADO")),ROWS($A$3:A281))),"")</f>
        <v/>
      </c>
      <c r="J281" s="10" t="str">
        <f ca="1">IFERROR(INDEX(MAESTRO!J:J,_xludf.AGGREGATE(15,6,ROW(MAESTRO!$B$3:$B$1000)/((MAESTRO!$B$3:$B$1000="PROVEEDORES")*(UPPER(MAESTRO!$L$3:$L$1000)="CONFIRMADO")),ROWS($A$3:A281))),"")</f>
        <v/>
      </c>
      <c r="K281" s="10" t="str">
        <f ca="1">IFERROR(INDEX(MAESTRO!K:K,_xludf.AGGREGATE(15,6,ROW(MAESTRO!$B$3:$B$1000)/((MAESTRO!$B$3:$B$1000="PROVEEDORES")*(UPPER(MAESTRO!$L$3:$L$1000)="CONFIRMADO")),ROWS($A$3:A281))),"")</f>
        <v/>
      </c>
      <c r="L281" s="10" t="str">
        <f ca="1">IFERROR(INDEX(MAESTRO!L:L,_xludf.AGGREGATE(15,6,ROW(MAESTRO!$B$3:$B$1000)/((MAESTRO!$B$3:$B$1000="PROVEEDORES")*(UPPER(MAESTRO!$L$3:$L$1000)="CONFIRMADO")),ROWS($A$3:A281))),"")</f>
        <v/>
      </c>
      <c r="M281" s="10" t="str">
        <f ca="1">IFERROR(INDEX(MAESTRO!M:M,_xludf.AGGREGATE(15,6,ROW(MAESTRO!$B$3:$B$1000)/((MAESTRO!$B$3:$B$1000="PROVEEDORES")*(UPPER(MAESTRO!$L$3:$L$1000)="CONFIRMADO")),ROWS($A$3:A281))),"")</f>
        <v/>
      </c>
      <c r="N281" s="10" t="str">
        <f ca="1">IFERROR(INDEX(MAESTRO!N:N,_xludf.AGGREGATE(15,6,ROW(MAESTRO!$B$3:$B$1000)/((MAESTRO!$B$3:$B$1000="PROVEEDORES")*(UPPER(MAESTRO!$L$3:$L$1000)="CONFIRMADO")),ROWS($A$3:A281))),"")</f>
        <v/>
      </c>
      <c r="O281" s="10" t="str">
        <f ca="1">IFERROR(INDEX(MAESTRO!O:O,_xludf.AGGREGATE(15,6,ROW(MAESTRO!$B$3:$B$1000)/((MAESTRO!$B$3:$B$1000="PROVEEDORES")*(UPPER(MAESTRO!$L$3:$L$1000)="CONFIRMADO")),ROWS($A$3:A281))),"")</f>
        <v/>
      </c>
      <c r="P281" s="10" t="str">
        <f ca="1">IFERROR(INDEX(MAESTRO!P:P,_xludf.AGGREGATE(15,6,ROW(MAESTRO!$B$3:$B$1000)/((MAESTRO!$B$3:$B$1000="PROVEEDORES")*(UPPER(MAESTRO!$L$3:$L$1000)="CONFIRMADO")),ROWS($A$3:A281))),"")</f>
        <v/>
      </c>
      <c r="Q281" s="10" t="str">
        <f ca="1">IFERROR(INDEX(MAESTRO!Q:Q,_xludf.AGGREGATE(15,6,ROW(MAESTRO!$B$3:$B$1000)/((MAESTRO!$B$3:$B$1000="PROVEEDORES")*(UPPER(MAESTRO!$L$3:$L$1000)="CONFIRMADO")),ROWS($A$3:A281))),"")</f>
        <v/>
      </c>
      <c r="R281" s="10" t="str">
        <f ca="1">IFERROR(INDEX(MAESTRO!R:R,_xludf.AGGREGATE(15,6,ROW(MAESTRO!$B$3:$B$1000)/((MAESTRO!$B$3:$B$1000="PROVEEDORES")*(UPPER(MAESTRO!$L$3:$L$1000)="CONFIRMADO")),ROWS($A$3:A281))),"")</f>
        <v/>
      </c>
      <c r="S281" s="10" t="str">
        <f ca="1">IFERROR(INDEX(MAESTRO!S:S,_xludf.AGGREGATE(15,6,ROW(MAESTRO!$B$3:$B$1000)/((MAESTRO!$B$3:$B$1000="PROVEEDORES")*(UPPER(MAESTRO!$L$3:$L$1000)="CONFIRMADO")),ROWS($A$3:A281))),"")</f>
        <v/>
      </c>
      <c r="T281" s="10" t="str">
        <f ca="1">IFERROR(INDEX(MAESTRO!T:T,_xludf.AGGREGATE(15,6,ROW(MAESTRO!$B$3:$B$1000)/((MAESTRO!$B$3:$B$1000="PROVEEDORES")*(UPPER(MAESTRO!$L$3:$L$1000)="CONFIRMADO")),ROWS($A$3:A281))),"")</f>
        <v/>
      </c>
      <c r="U281" s="10" t="str">
        <f ca="1">IFERROR(INDEX(MAESTRO!U:U,_xludf.AGGREGATE(15,6,ROW(MAESTRO!$B$3:$B$1000)/((MAESTRO!$B$3:$B$1000="PROVEEDORES")*(UPPER(MAESTRO!$L$3:$L$1000)="CONFIRMADO")),ROWS($A$3:A281))),"")</f>
        <v/>
      </c>
      <c r="V281" s="10" t="str">
        <f ca="1">IFERROR(INDEX(MAESTRO!V:V,_xludf.AGGREGATE(15,6,ROW(MAESTRO!$B$3:$B$1000)/((MAESTRO!$B$3:$B$1000="PROVEEDORES")*(UPPER(MAESTRO!$L$3:$L$1000)="CONFIRMADO")),ROWS($A$3:A281))),"")</f>
        <v/>
      </c>
      <c r="W281" s="10" t="str">
        <f ca="1">IFERROR(INDEX(MAESTRO!W:W,_xludf.AGGREGATE(15,6,ROW(MAESTRO!$B$3:$B$1000)/((MAESTRO!$B$3:$B$1000="PROVEEDORES")*(UPPER(MAESTRO!$L$3:$L$1000)="CONFIRMADO")),ROWS($A$3:A281))),"")</f>
        <v/>
      </c>
      <c r="X281" s="10" t="str">
        <f ca="1">IFERROR(INDEX(MAESTRO!X:X,_xludf.AGGREGATE(15,6,ROW(MAESTRO!$B$3:$B$1000)/((MAESTRO!$B$3:$B$1000="PROVEEDORES")*(UPPER(MAESTRO!$L$3:$L$1000)="CONFIRMADO")),ROWS($A$3:A281))),"")</f>
        <v/>
      </c>
    </row>
    <row r="282" spans="1:24" ht="22.05" customHeight="1">
      <c r="A282" s="24" t="str">
        <f ca="1">IFERROR(INDEX(MAESTRO!A:A,_xludf.AGGREGATE(15,6,ROW(MAESTRO!$B$3:$B$1000)/((MAESTRO!$B$3:$B$1000="PROVEEDORES")*(UPPER(MAESTRO!$L$3:$L$1000)="CONFIRMADO")),ROWS($A$3:A282))),"")</f>
        <v/>
      </c>
      <c r="B282" s="24" t="str">
        <f ca="1">IFERROR(INDEX(MAESTRO!B:B,_xludf.AGGREGATE(15,6,ROW(MAESTRO!$B$3:$B$1000)/((MAESTRO!$B$3:$B$1000="PROVEEDORES")*(UPPER(MAESTRO!$L$3:$L$1000)="CONFIRMADO")),ROWS($A$3:A282))),"")</f>
        <v/>
      </c>
      <c r="C282" s="24" t="str">
        <f ca="1">IFERROR(INDEX(MAESTRO!C:C,_xludf.AGGREGATE(15,6,ROW(MAESTRO!$B$3:$B$1000)/((MAESTRO!$B$3:$B$1000="PROVEEDORES")*(UPPER(MAESTRO!$L$3:$L$1000)="CONFIRMADO")),ROWS($A$3:A282))),"")</f>
        <v/>
      </c>
      <c r="D282" s="24" t="str">
        <f ca="1">IFERROR(INDEX(MAESTRO!D:D,_xludf.AGGREGATE(15,6,ROW(MAESTRO!$B$3:$B$1000)/((MAESTRO!$B$3:$B$1000="PROVEEDORES")*(UPPER(MAESTRO!$L$3:$L$1000)="CONFIRMADO")),ROWS($A$3:A282))),"")</f>
        <v/>
      </c>
      <c r="E282" s="24" t="str">
        <f ca="1">IFERROR(INDEX(MAESTRO!E:E,_xludf.AGGREGATE(15,6,ROW(MAESTRO!$B$3:$B$1000)/((MAESTRO!$B$3:$B$1000="PROVEEDORES")*(UPPER(MAESTRO!$L$3:$L$1000)="CONFIRMADO")),ROWS($A$3:A282))),"")</f>
        <v/>
      </c>
      <c r="F282" s="24" t="str">
        <f ca="1">IFERROR(INDEX(MAESTRO!F:F,_xludf.AGGREGATE(15,6,ROW(MAESTRO!$B$3:$B$1000)/((MAESTRO!$B$3:$B$1000="PROVEEDORES")*(UPPER(MAESTRO!$L$3:$L$1000)="CONFIRMADO")),ROWS($A$3:A282))),"")</f>
        <v/>
      </c>
      <c r="G282" s="24" t="str">
        <f ca="1">IFERROR(INDEX(MAESTRO!G:G,_xludf.AGGREGATE(15,6,ROW(MAESTRO!$B$3:$B$1000)/((MAESTRO!$B$3:$B$1000="PROVEEDORES")*(UPPER(MAESTRO!$L$3:$L$1000)="CONFIRMADO")),ROWS($A$3:A282))),"")</f>
        <v/>
      </c>
      <c r="H282" s="24" t="str">
        <f ca="1">IFERROR(INDEX(MAESTRO!H:H,_xludf.AGGREGATE(15,6,ROW(MAESTRO!$B$3:$B$1000)/((MAESTRO!$B$3:$B$1000="PROVEEDORES")*(UPPER(MAESTRO!$L$3:$L$1000)="CONFIRMADO")),ROWS($A$3:A282))),"")</f>
        <v/>
      </c>
      <c r="I282" s="24" t="str">
        <f ca="1">IFERROR(INDEX(MAESTRO!I:I,_xludf.AGGREGATE(15,6,ROW(MAESTRO!$B$3:$B$1000)/((MAESTRO!$B$3:$B$1000="PROVEEDORES")*(UPPER(MAESTRO!$L$3:$L$1000)="CONFIRMADO")),ROWS($A$3:A282))),"")</f>
        <v/>
      </c>
      <c r="J282" s="24" t="str">
        <f ca="1">IFERROR(INDEX(MAESTRO!J:J,_xludf.AGGREGATE(15,6,ROW(MAESTRO!$B$3:$B$1000)/((MAESTRO!$B$3:$B$1000="PROVEEDORES")*(UPPER(MAESTRO!$L$3:$L$1000)="CONFIRMADO")),ROWS($A$3:A282))),"")</f>
        <v/>
      </c>
      <c r="K282" s="24" t="str">
        <f ca="1">IFERROR(INDEX(MAESTRO!K:K,_xludf.AGGREGATE(15,6,ROW(MAESTRO!$B$3:$B$1000)/((MAESTRO!$B$3:$B$1000="PROVEEDORES")*(UPPER(MAESTRO!$L$3:$L$1000)="CONFIRMADO")),ROWS($A$3:A282))),"")</f>
        <v/>
      </c>
      <c r="L282" s="24" t="str">
        <f ca="1">IFERROR(INDEX(MAESTRO!L:L,_xludf.AGGREGATE(15,6,ROW(MAESTRO!$B$3:$B$1000)/((MAESTRO!$B$3:$B$1000="PROVEEDORES")*(UPPER(MAESTRO!$L$3:$L$1000)="CONFIRMADO")),ROWS($A$3:A282))),"")</f>
        <v/>
      </c>
      <c r="M282" s="24" t="str">
        <f ca="1">IFERROR(INDEX(MAESTRO!M:M,_xludf.AGGREGATE(15,6,ROW(MAESTRO!$B$3:$B$1000)/((MAESTRO!$B$3:$B$1000="PROVEEDORES")*(UPPER(MAESTRO!$L$3:$L$1000)="CONFIRMADO")),ROWS($A$3:A282))),"")</f>
        <v/>
      </c>
      <c r="N282" s="24" t="str">
        <f ca="1">IFERROR(INDEX(MAESTRO!N:N,_xludf.AGGREGATE(15,6,ROW(MAESTRO!$B$3:$B$1000)/((MAESTRO!$B$3:$B$1000="PROVEEDORES")*(UPPER(MAESTRO!$L$3:$L$1000)="CONFIRMADO")),ROWS($A$3:A282))),"")</f>
        <v/>
      </c>
      <c r="O282" s="24" t="str">
        <f ca="1">IFERROR(INDEX(MAESTRO!O:O,_xludf.AGGREGATE(15,6,ROW(MAESTRO!$B$3:$B$1000)/((MAESTRO!$B$3:$B$1000="PROVEEDORES")*(UPPER(MAESTRO!$L$3:$L$1000)="CONFIRMADO")),ROWS($A$3:A282))),"")</f>
        <v/>
      </c>
      <c r="P282" s="24" t="str">
        <f ca="1">IFERROR(INDEX(MAESTRO!P:P,_xludf.AGGREGATE(15,6,ROW(MAESTRO!$B$3:$B$1000)/((MAESTRO!$B$3:$B$1000="PROVEEDORES")*(UPPER(MAESTRO!$L$3:$L$1000)="CONFIRMADO")),ROWS($A$3:A282))),"")</f>
        <v/>
      </c>
      <c r="Q282" s="24" t="str">
        <f ca="1">IFERROR(INDEX(MAESTRO!Q:Q,_xludf.AGGREGATE(15,6,ROW(MAESTRO!$B$3:$B$1000)/((MAESTRO!$B$3:$B$1000="PROVEEDORES")*(UPPER(MAESTRO!$L$3:$L$1000)="CONFIRMADO")),ROWS($A$3:A282))),"")</f>
        <v/>
      </c>
      <c r="R282" s="24" t="str">
        <f ca="1">IFERROR(INDEX(MAESTRO!R:R,_xludf.AGGREGATE(15,6,ROW(MAESTRO!$B$3:$B$1000)/((MAESTRO!$B$3:$B$1000="PROVEEDORES")*(UPPER(MAESTRO!$L$3:$L$1000)="CONFIRMADO")),ROWS($A$3:A282))),"")</f>
        <v/>
      </c>
      <c r="S282" s="24" t="str">
        <f ca="1">IFERROR(INDEX(MAESTRO!S:S,_xludf.AGGREGATE(15,6,ROW(MAESTRO!$B$3:$B$1000)/((MAESTRO!$B$3:$B$1000="PROVEEDORES")*(UPPER(MAESTRO!$L$3:$L$1000)="CONFIRMADO")),ROWS($A$3:A282))),"")</f>
        <v/>
      </c>
      <c r="T282" s="24" t="str">
        <f ca="1">IFERROR(INDEX(MAESTRO!T:T,_xludf.AGGREGATE(15,6,ROW(MAESTRO!$B$3:$B$1000)/((MAESTRO!$B$3:$B$1000="PROVEEDORES")*(UPPER(MAESTRO!$L$3:$L$1000)="CONFIRMADO")),ROWS($A$3:A282))),"")</f>
        <v/>
      </c>
      <c r="U282" s="24" t="str">
        <f ca="1">IFERROR(INDEX(MAESTRO!U:U,_xludf.AGGREGATE(15,6,ROW(MAESTRO!$B$3:$B$1000)/((MAESTRO!$B$3:$B$1000="PROVEEDORES")*(UPPER(MAESTRO!$L$3:$L$1000)="CONFIRMADO")),ROWS($A$3:A282))),"")</f>
        <v/>
      </c>
      <c r="V282" s="24" t="str">
        <f ca="1">IFERROR(INDEX(MAESTRO!V:V,_xludf.AGGREGATE(15,6,ROW(MAESTRO!$B$3:$B$1000)/((MAESTRO!$B$3:$B$1000="PROVEEDORES")*(UPPER(MAESTRO!$L$3:$L$1000)="CONFIRMADO")),ROWS($A$3:A282))),"")</f>
        <v/>
      </c>
      <c r="W282" s="24" t="str">
        <f ca="1">IFERROR(INDEX(MAESTRO!W:W,_xludf.AGGREGATE(15,6,ROW(MAESTRO!$B$3:$B$1000)/((MAESTRO!$B$3:$B$1000="PROVEEDORES")*(UPPER(MAESTRO!$L$3:$L$1000)="CONFIRMADO")),ROWS($A$3:A282))),"")</f>
        <v/>
      </c>
      <c r="X282" s="24" t="str">
        <f ca="1">IFERROR(INDEX(MAESTRO!X:X,_xludf.AGGREGATE(15,6,ROW(MAESTRO!$B$3:$B$1000)/((MAESTRO!$B$3:$B$1000="PROVEEDORES")*(UPPER(MAESTRO!$L$3:$L$1000)="CONFIRMADO")),ROWS($A$3:A282))),"")</f>
        <v/>
      </c>
    </row>
    <row r="283" spans="1:24" ht="22.05" customHeight="1">
      <c r="A283" s="10" t="str">
        <f ca="1">IFERROR(INDEX(MAESTRO!A:A,_xludf.AGGREGATE(15,6,ROW(MAESTRO!$B$3:$B$1000)/((MAESTRO!$B$3:$B$1000="PROVEEDORES")*(UPPER(MAESTRO!$L$3:$L$1000)="CONFIRMADO")),ROWS($A$3:A283))),"")</f>
        <v/>
      </c>
      <c r="B283" s="10" t="str">
        <f ca="1">IFERROR(INDEX(MAESTRO!B:B,_xludf.AGGREGATE(15,6,ROW(MAESTRO!$B$3:$B$1000)/((MAESTRO!$B$3:$B$1000="PROVEEDORES")*(UPPER(MAESTRO!$L$3:$L$1000)="CONFIRMADO")),ROWS($A$3:A283))),"")</f>
        <v/>
      </c>
      <c r="C283" s="10" t="str">
        <f ca="1">IFERROR(INDEX(MAESTRO!C:C,_xludf.AGGREGATE(15,6,ROW(MAESTRO!$B$3:$B$1000)/((MAESTRO!$B$3:$B$1000="PROVEEDORES")*(UPPER(MAESTRO!$L$3:$L$1000)="CONFIRMADO")),ROWS($A$3:A283))),"")</f>
        <v/>
      </c>
      <c r="D283" s="10" t="str">
        <f ca="1">IFERROR(INDEX(MAESTRO!D:D,_xludf.AGGREGATE(15,6,ROW(MAESTRO!$B$3:$B$1000)/((MAESTRO!$B$3:$B$1000="PROVEEDORES")*(UPPER(MAESTRO!$L$3:$L$1000)="CONFIRMADO")),ROWS($A$3:A283))),"")</f>
        <v/>
      </c>
      <c r="E283" s="10" t="str">
        <f ca="1">IFERROR(INDEX(MAESTRO!E:E,_xludf.AGGREGATE(15,6,ROW(MAESTRO!$B$3:$B$1000)/((MAESTRO!$B$3:$B$1000="PROVEEDORES")*(UPPER(MAESTRO!$L$3:$L$1000)="CONFIRMADO")),ROWS($A$3:A283))),"")</f>
        <v/>
      </c>
      <c r="F283" s="10" t="str">
        <f ca="1">IFERROR(INDEX(MAESTRO!F:F,_xludf.AGGREGATE(15,6,ROW(MAESTRO!$B$3:$B$1000)/((MAESTRO!$B$3:$B$1000="PROVEEDORES")*(UPPER(MAESTRO!$L$3:$L$1000)="CONFIRMADO")),ROWS($A$3:A283))),"")</f>
        <v/>
      </c>
      <c r="G283" s="10" t="str">
        <f ca="1">IFERROR(INDEX(MAESTRO!G:G,_xludf.AGGREGATE(15,6,ROW(MAESTRO!$B$3:$B$1000)/((MAESTRO!$B$3:$B$1000="PROVEEDORES")*(UPPER(MAESTRO!$L$3:$L$1000)="CONFIRMADO")),ROWS($A$3:A283))),"")</f>
        <v/>
      </c>
      <c r="H283" s="10" t="str">
        <f ca="1">IFERROR(INDEX(MAESTRO!H:H,_xludf.AGGREGATE(15,6,ROW(MAESTRO!$B$3:$B$1000)/((MAESTRO!$B$3:$B$1000="PROVEEDORES")*(UPPER(MAESTRO!$L$3:$L$1000)="CONFIRMADO")),ROWS($A$3:A283))),"")</f>
        <v/>
      </c>
      <c r="I283" s="10" t="str">
        <f ca="1">IFERROR(INDEX(MAESTRO!I:I,_xludf.AGGREGATE(15,6,ROW(MAESTRO!$B$3:$B$1000)/((MAESTRO!$B$3:$B$1000="PROVEEDORES")*(UPPER(MAESTRO!$L$3:$L$1000)="CONFIRMADO")),ROWS($A$3:A283))),"")</f>
        <v/>
      </c>
      <c r="J283" s="10" t="str">
        <f ca="1">IFERROR(INDEX(MAESTRO!J:J,_xludf.AGGREGATE(15,6,ROW(MAESTRO!$B$3:$B$1000)/((MAESTRO!$B$3:$B$1000="PROVEEDORES")*(UPPER(MAESTRO!$L$3:$L$1000)="CONFIRMADO")),ROWS($A$3:A283))),"")</f>
        <v/>
      </c>
      <c r="K283" s="10" t="str">
        <f ca="1">IFERROR(INDEX(MAESTRO!K:K,_xludf.AGGREGATE(15,6,ROW(MAESTRO!$B$3:$B$1000)/((MAESTRO!$B$3:$B$1000="PROVEEDORES")*(UPPER(MAESTRO!$L$3:$L$1000)="CONFIRMADO")),ROWS($A$3:A283))),"")</f>
        <v/>
      </c>
      <c r="L283" s="10" t="str">
        <f ca="1">IFERROR(INDEX(MAESTRO!L:L,_xludf.AGGREGATE(15,6,ROW(MAESTRO!$B$3:$B$1000)/((MAESTRO!$B$3:$B$1000="PROVEEDORES")*(UPPER(MAESTRO!$L$3:$L$1000)="CONFIRMADO")),ROWS($A$3:A283))),"")</f>
        <v/>
      </c>
      <c r="M283" s="10" t="str">
        <f ca="1">IFERROR(INDEX(MAESTRO!M:M,_xludf.AGGREGATE(15,6,ROW(MAESTRO!$B$3:$B$1000)/((MAESTRO!$B$3:$B$1000="PROVEEDORES")*(UPPER(MAESTRO!$L$3:$L$1000)="CONFIRMADO")),ROWS($A$3:A283))),"")</f>
        <v/>
      </c>
      <c r="N283" s="10" t="str">
        <f ca="1">IFERROR(INDEX(MAESTRO!N:N,_xludf.AGGREGATE(15,6,ROW(MAESTRO!$B$3:$B$1000)/((MAESTRO!$B$3:$B$1000="PROVEEDORES")*(UPPER(MAESTRO!$L$3:$L$1000)="CONFIRMADO")),ROWS($A$3:A283))),"")</f>
        <v/>
      </c>
      <c r="O283" s="10" t="str">
        <f ca="1">IFERROR(INDEX(MAESTRO!O:O,_xludf.AGGREGATE(15,6,ROW(MAESTRO!$B$3:$B$1000)/((MAESTRO!$B$3:$B$1000="PROVEEDORES")*(UPPER(MAESTRO!$L$3:$L$1000)="CONFIRMADO")),ROWS($A$3:A283))),"")</f>
        <v/>
      </c>
      <c r="P283" s="10" t="str">
        <f ca="1">IFERROR(INDEX(MAESTRO!P:P,_xludf.AGGREGATE(15,6,ROW(MAESTRO!$B$3:$B$1000)/((MAESTRO!$B$3:$B$1000="PROVEEDORES")*(UPPER(MAESTRO!$L$3:$L$1000)="CONFIRMADO")),ROWS($A$3:A283))),"")</f>
        <v/>
      </c>
      <c r="Q283" s="10" t="str">
        <f ca="1">IFERROR(INDEX(MAESTRO!Q:Q,_xludf.AGGREGATE(15,6,ROW(MAESTRO!$B$3:$B$1000)/((MAESTRO!$B$3:$B$1000="PROVEEDORES")*(UPPER(MAESTRO!$L$3:$L$1000)="CONFIRMADO")),ROWS($A$3:A283))),"")</f>
        <v/>
      </c>
      <c r="R283" s="10" t="str">
        <f ca="1">IFERROR(INDEX(MAESTRO!R:R,_xludf.AGGREGATE(15,6,ROW(MAESTRO!$B$3:$B$1000)/((MAESTRO!$B$3:$B$1000="PROVEEDORES")*(UPPER(MAESTRO!$L$3:$L$1000)="CONFIRMADO")),ROWS($A$3:A283))),"")</f>
        <v/>
      </c>
      <c r="S283" s="10" t="str">
        <f ca="1">IFERROR(INDEX(MAESTRO!S:S,_xludf.AGGREGATE(15,6,ROW(MAESTRO!$B$3:$B$1000)/((MAESTRO!$B$3:$B$1000="PROVEEDORES")*(UPPER(MAESTRO!$L$3:$L$1000)="CONFIRMADO")),ROWS($A$3:A283))),"")</f>
        <v/>
      </c>
      <c r="T283" s="10" t="str">
        <f ca="1">IFERROR(INDEX(MAESTRO!T:T,_xludf.AGGREGATE(15,6,ROW(MAESTRO!$B$3:$B$1000)/((MAESTRO!$B$3:$B$1000="PROVEEDORES")*(UPPER(MAESTRO!$L$3:$L$1000)="CONFIRMADO")),ROWS($A$3:A283))),"")</f>
        <v/>
      </c>
      <c r="U283" s="10" t="str">
        <f ca="1">IFERROR(INDEX(MAESTRO!U:U,_xludf.AGGREGATE(15,6,ROW(MAESTRO!$B$3:$B$1000)/((MAESTRO!$B$3:$B$1000="PROVEEDORES")*(UPPER(MAESTRO!$L$3:$L$1000)="CONFIRMADO")),ROWS($A$3:A283))),"")</f>
        <v/>
      </c>
      <c r="V283" s="10" t="str">
        <f ca="1">IFERROR(INDEX(MAESTRO!V:V,_xludf.AGGREGATE(15,6,ROW(MAESTRO!$B$3:$B$1000)/((MAESTRO!$B$3:$B$1000="PROVEEDORES")*(UPPER(MAESTRO!$L$3:$L$1000)="CONFIRMADO")),ROWS($A$3:A283))),"")</f>
        <v/>
      </c>
      <c r="W283" s="10" t="str">
        <f ca="1">IFERROR(INDEX(MAESTRO!W:W,_xludf.AGGREGATE(15,6,ROW(MAESTRO!$B$3:$B$1000)/((MAESTRO!$B$3:$B$1000="PROVEEDORES")*(UPPER(MAESTRO!$L$3:$L$1000)="CONFIRMADO")),ROWS($A$3:A283))),"")</f>
        <v/>
      </c>
      <c r="X283" s="10" t="str">
        <f ca="1">IFERROR(INDEX(MAESTRO!X:X,_xludf.AGGREGATE(15,6,ROW(MAESTRO!$B$3:$B$1000)/((MAESTRO!$B$3:$B$1000="PROVEEDORES")*(UPPER(MAESTRO!$L$3:$L$1000)="CONFIRMADO")),ROWS($A$3:A283))),"")</f>
        <v/>
      </c>
    </row>
    <row r="284" spans="1:24" ht="22.05" customHeight="1">
      <c r="A284" s="24" t="str">
        <f ca="1">IFERROR(INDEX(MAESTRO!A:A,_xludf.AGGREGATE(15,6,ROW(MAESTRO!$B$3:$B$1000)/((MAESTRO!$B$3:$B$1000="PROVEEDORES")*(UPPER(MAESTRO!$L$3:$L$1000)="CONFIRMADO")),ROWS($A$3:A284))),"")</f>
        <v/>
      </c>
      <c r="B284" s="24" t="str">
        <f ca="1">IFERROR(INDEX(MAESTRO!B:B,_xludf.AGGREGATE(15,6,ROW(MAESTRO!$B$3:$B$1000)/((MAESTRO!$B$3:$B$1000="PROVEEDORES")*(UPPER(MAESTRO!$L$3:$L$1000)="CONFIRMADO")),ROWS($A$3:A284))),"")</f>
        <v/>
      </c>
      <c r="C284" s="24" t="str">
        <f ca="1">IFERROR(INDEX(MAESTRO!C:C,_xludf.AGGREGATE(15,6,ROW(MAESTRO!$B$3:$B$1000)/((MAESTRO!$B$3:$B$1000="PROVEEDORES")*(UPPER(MAESTRO!$L$3:$L$1000)="CONFIRMADO")),ROWS($A$3:A284))),"")</f>
        <v/>
      </c>
      <c r="D284" s="24" t="str">
        <f ca="1">IFERROR(INDEX(MAESTRO!D:D,_xludf.AGGREGATE(15,6,ROW(MAESTRO!$B$3:$B$1000)/((MAESTRO!$B$3:$B$1000="PROVEEDORES")*(UPPER(MAESTRO!$L$3:$L$1000)="CONFIRMADO")),ROWS($A$3:A284))),"")</f>
        <v/>
      </c>
      <c r="E284" s="24" t="str">
        <f ca="1">IFERROR(INDEX(MAESTRO!E:E,_xludf.AGGREGATE(15,6,ROW(MAESTRO!$B$3:$B$1000)/((MAESTRO!$B$3:$B$1000="PROVEEDORES")*(UPPER(MAESTRO!$L$3:$L$1000)="CONFIRMADO")),ROWS($A$3:A284))),"")</f>
        <v/>
      </c>
      <c r="F284" s="24" t="str">
        <f ca="1">IFERROR(INDEX(MAESTRO!F:F,_xludf.AGGREGATE(15,6,ROW(MAESTRO!$B$3:$B$1000)/((MAESTRO!$B$3:$B$1000="PROVEEDORES")*(UPPER(MAESTRO!$L$3:$L$1000)="CONFIRMADO")),ROWS($A$3:A284))),"")</f>
        <v/>
      </c>
      <c r="G284" s="24" t="str">
        <f ca="1">IFERROR(INDEX(MAESTRO!G:G,_xludf.AGGREGATE(15,6,ROW(MAESTRO!$B$3:$B$1000)/((MAESTRO!$B$3:$B$1000="PROVEEDORES")*(UPPER(MAESTRO!$L$3:$L$1000)="CONFIRMADO")),ROWS($A$3:A284))),"")</f>
        <v/>
      </c>
      <c r="H284" s="24" t="str">
        <f ca="1">IFERROR(INDEX(MAESTRO!H:H,_xludf.AGGREGATE(15,6,ROW(MAESTRO!$B$3:$B$1000)/((MAESTRO!$B$3:$B$1000="PROVEEDORES")*(UPPER(MAESTRO!$L$3:$L$1000)="CONFIRMADO")),ROWS($A$3:A284))),"")</f>
        <v/>
      </c>
      <c r="I284" s="24" t="str">
        <f ca="1">IFERROR(INDEX(MAESTRO!I:I,_xludf.AGGREGATE(15,6,ROW(MAESTRO!$B$3:$B$1000)/((MAESTRO!$B$3:$B$1000="PROVEEDORES")*(UPPER(MAESTRO!$L$3:$L$1000)="CONFIRMADO")),ROWS($A$3:A284))),"")</f>
        <v/>
      </c>
      <c r="J284" s="24" t="str">
        <f ca="1">IFERROR(INDEX(MAESTRO!J:J,_xludf.AGGREGATE(15,6,ROW(MAESTRO!$B$3:$B$1000)/((MAESTRO!$B$3:$B$1000="PROVEEDORES")*(UPPER(MAESTRO!$L$3:$L$1000)="CONFIRMADO")),ROWS($A$3:A284))),"")</f>
        <v/>
      </c>
      <c r="K284" s="24" t="str">
        <f ca="1">IFERROR(INDEX(MAESTRO!K:K,_xludf.AGGREGATE(15,6,ROW(MAESTRO!$B$3:$B$1000)/((MAESTRO!$B$3:$B$1000="PROVEEDORES")*(UPPER(MAESTRO!$L$3:$L$1000)="CONFIRMADO")),ROWS($A$3:A284))),"")</f>
        <v/>
      </c>
      <c r="L284" s="24" t="str">
        <f ca="1">IFERROR(INDEX(MAESTRO!L:L,_xludf.AGGREGATE(15,6,ROW(MAESTRO!$B$3:$B$1000)/((MAESTRO!$B$3:$B$1000="PROVEEDORES")*(UPPER(MAESTRO!$L$3:$L$1000)="CONFIRMADO")),ROWS($A$3:A284))),"")</f>
        <v/>
      </c>
      <c r="M284" s="24" t="str">
        <f ca="1">IFERROR(INDEX(MAESTRO!M:M,_xludf.AGGREGATE(15,6,ROW(MAESTRO!$B$3:$B$1000)/((MAESTRO!$B$3:$B$1000="PROVEEDORES")*(UPPER(MAESTRO!$L$3:$L$1000)="CONFIRMADO")),ROWS($A$3:A284))),"")</f>
        <v/>
      </c>
      <c r="N284" s="24" t="str">
        <f ca="1">IFERROR(INDEX(MAESTRO!N:N,_xludf.AGGREGATE(15,6,ROW(MAESTRO!$B$3:$B$1000)/((MAESTRO!$B$3:$B$1000="PROVEEDORES")*(UPPER(MAESTRO!$L$3:$L$1000)="CONFIRMADO")),ROWS($A$3:A284))),"")</f>
        <v/>
      </c>
      <c r="O284" s="24" t="str">
        <f ca="1">IFERROR(INDEX(MAESTRO!O:O,_xludf.AGGREGATE(15,6,ROW(MAESTRO!$B$3:$B$1000)/((MAESTRO!$B$3:$B$1000="PROVEEDORES")*(UPPER(MAESTRO!$L$3:$L$1000)="CONFIRMADO")),ROWS($A$3:A284))),"")</f>
        <v/>
      </c>
      <c r="P284" s="24" t="str">
        <f ca="1">IFERROR(INDEX(MAESTRO!P:P,_xludf.AGGREGATE(15,6,ROW(MAESTRO!$B$3:$B$1000)/((MAESTRO!$B$3:$B$1000="PROVEEDORES")*(UPPER(MAESTRO!$L$3:$L$1000)="CONFIRMADO")),ROWS($A$3:A284))),"")</f>
        <v/>
      </c>
      <c r="Q284" s="24" t="str">
        <f ca="1">IFERROR(INDEX(MAESTRO!Q:Q,_xludf.AGGREGATE(15,6,ROW(MAESTRO!$B$3:$B$1000)/((MAESTRO!$B$3:$B$1000="PROVEEDORES")*(UPPER(MAESTRO!$L$3:$L$1000)="CONFIRMADO")),ROWS($A$3:A284))),"")</f>
        <v/>
      </c>
      <c r="R284" s="24" t="str">
        <f ca="1">IFERROR(INDEX(MAESTRO!R:R,_xludf.AGGREGATE(15,6,ROW(MAESTRO!$B$3:$B$1000)/((MAESTRO!$B$3:$B$1000="PROVEEDORES")*(UPPER(MAESTRO!$L$3:$L$1000)="CONFIRMADO")),ROWS($A$3:A284))),"")</f>
        <v/>
      </c>
      <c r="S284" s="24" t="str">
        <f ca="1">IFERROR(INDEX(MAESTRO!S:S,_xludf.AGGREGATE(15,6,ROW(MAESTRO!$B$3:$B$1000)/((MAESTRO!$B$3:$B$1000="PROVEEDORES")*(UPPER(MAESTRO!$L$3:$L$1000)="CONFIRMADO")),ROWS($A$3:A284))),"")</f>
        <v/>
      </c>
      <c r="T284" s="24" t="str">
        <f ca="1">IFERROR(INDEX(MAESTRO!T:T,_xludf.AGGREGATE(15,6,ROW(MAESTRO!$B$3:$B$1000)/((MAESTRO!$B$3:$B$1000="PROVEEDORES")*(UPPER(MAESTRO!$L$3:$L$1000)="CONFIRMADO")),ROWS($A$3:A284))),"")</f>
        <v/>
      </c>
      <c r="U284" s="24" t="str">
        <f ca="1">IFERROR(INDEX(MAESTRO!U:U,_xludf.AGGREGATE(15,6,ROW(MAESTRO!$B$3:$B$1000)/((MAESTRO!$B$3:$B$1000="PROVEEDORES")*(UPPER(MAESTRO!$L$3:$L$1000)="CONFIRMADO")),ROWS($A$3:A284))),"")</f>
        <v/>
      </c>
      <c r="V284" s="24" t="str">
        <f ca="1">IFERROR(INDEX(MAESTRO!V:V,_xludf.AGGREGATE(15,6,ROW(MAESTRO!$B$3:$B$1000)/((MAESTRO!$B$3:$B$1000="PROVEEDORES")*(UPPER(MAESTRO!$L$3:$L$1000)="CONFIRMADO")),ROWS($A$3:A284))),"")</f>
        <v/>
      </c>
      <c r="W284" s="24" t="str">
        <f ca="1">IFERROR(INDEX(MAESTRO!W:W,_xludf.AGGREGATE(15,6,ROW(MAESTRO!$B$3:$B$1000)/((MAESTRO!$B$3:$B$1000="PROVEEDORES")*(UPPER(MAESTRO!$L$3:$L$1000)="CONFIRMADO")),ROWS($A$3:A284))),"")</f>
        <v/>
      </c>
      <c r="X284" s="24" t="str">
        <f ca="1">IFERROR(INDEX(MAESTRO!X:X,_xludf.AGGREGATE(15,6,ROW(MAESTRO!$B$3:$B$1000)/((MAESTRO!$B$3:$B$1000="PROVEEDORES")*(UPPER(MAESTRO!$L$3:$L$1000)="CONFIRMADO")),ROWS($A$3:A284))),"")</f>
        <v/>
      </c>
    </row>
    <row r="285" spans="1:24" ht="22.05" customHeight="1">
      <c r="A285" s="10" t="str">
        <f ca="1">IFERROR(INDEX(MAESTRO!A:A,_xludf.AGGREGATE(15,6,ROW(MAESTRO!$B$3:$B$1000)/((MAESTRO!$B$3:$B$1000="PROVEEDORES")*(UPPER(MAESTRO!$L$3:$L$1000)="CONFIRMADO")),ROWS($A$3:A285))),"")</f>
        <v/>
      </c>
      <c r="B285" s="10" t="str">
        <f ca="1">IFERROR(INDEX(MAESTRO!B:B,_xludf.AGGREGATE(15,6,ROW(MAESTRO!$B$3:$B$1000)/((MAESTRO!$B$3:$B$1000="PROVEEDORES")*(UPPER(MAESTRO!$L$3:$L$1000)="CONFIRMADO")),ROWS($A$3:A285))),"")</f>
        <v/>
      </c>
      <c r="C285" s="10" t="str">
        <f ca="1">IFERROR(INDEX(MAESTRO!C:C,_xludf.AGGREGATE(15,6,ROW(MAESTRO!$B$3:$B$1000)/((MAESTRO!$B$3:$B$1000="PROVEEDORES")*(UPPER(MAESTRO!$L$3:$L$1000)="CONFIRMADO")),ROWS($A$3:A285))),"")</f>
        <v/>
      </c>
      <c r="D285" s="10" t="str">
        <f ca="1">IFERROR(INDEX(MAESTRO!D:D,_xludf.AGGREGATE(15,6,ROW(MAESTRO!$B$3:$B$1000)/((MAESTRO!$B$3:$B$1000="PROVEEDORES")*(UPPER(MAESTRO!$L$3:$L$1000)="CONFIRMADO")),ROWS($A$3:A285))),"")</f>
        <v/>
      </c>
      <c r="E285" s="10" t="str">
        <f ca="1">IFERROR(INDEX(MAESTRO!E:E,_xludf.AGGREGATE(15,6,ROW(MAESTRO!$B$3:$B$1000)/((MAESTRO!$B$3:$B$1000="PROVEEDORES")*(UPPER(MAESTRO!$L$3:$L$1000)="CONFIRMADO")),ROWS($A$3:A285))),"")</f>
        <v/>
      </c>
      <c r="F285" s="10" t="str">
        <f ca="1">IFERROR(INDEX(MAESTRO!F:F,_xludf.AGGREGATE(15,6,ROW(MAESTRO!$B$3:$B$1000)/((MAESTRO!$B$3:$B$1000="PROVEEDORES")*(UPPER(MAESTRO!$L$3:$L$1000)="CONFIRMADO")),ROWS($A$3:A285))),"")</f>
        <v/>
      </c>
      <c r="G285" s="10" t="str">
        <f ca="1">IFERROR(INDEX(MAESTRO!G:G,_xludf.AGGREGATE(15,6,ROW(MAESTRO!$B$3:$B$1000)/((MAESTRO!$B$3:$B$1000="PROVEEDORES")*(UPPER(MAESTRO!$L$3:$L$1000)="CONFIRMADO")),ROWS($A$3:A285))),"")</f>
        <v/>
      </c>
      <c r="H285" s="10" t="str">
        <f ca="1">IFERROR(INDEX(MAESTRO!H:H,_xludf.AGGREGATE(15,6,ROW(MAESTRO!$B$3:$B$1000)/((MAESTRO!$B$3:$B$1000="PROVEEDORES")*(UPPER(MAESTRO!$L$3:$L$1000)="CONFIRMADO")),ROWS($A$3:A285))),"")</f>
        <v/>
      </c>
      <c r="I285" s="10" t="str">
        <f ca="1">IFERROR(INDEX(MAESTRO!I:I,_xludf.AGGREGATE(15,6,ROW(MAESTRO!$B$3:$B$1000)/((MAESTRO!$B$3:$B$1000="PROVEEDORES")*(UPPER(MAESTRO!$L$3:$L$1000)="CONFIRMADO")),ROWS($A$3:A285))),"")</f>
        <v/>
      </c>
      <c r="J285" s="10" t="str">
        <f ca="1">IFERROR(INDEX(MAESTRO!J:J,_xludf.AGGREGATE(15,6,ROW(MAESTRO!$B$3:$B$1000)/((MAESTRO!$B$3:$B$1000="PROVEEDORES")*(UPPER(MAESTRO!$L$3:$L$1000)="CONFIRMADO")),ROWS($A$3:A285))),"")</f>
        <v/>
      </c>
      <c r="K285" s="10" t="str">
        <f ca="1">IFERROR(INDEX(MAESTRO!K:K,_xludf.AGGREGATE(15,6,ROW(MAESTRO!$B$3:$B$1000)/((MAESTRO!$B$3:$B$1000="PROVEEDORES")*(UPPER(MAESTRO!$L$3:$L$1000)="CONFIRMADO")),ROWS($A$3:A285))),"")</f>
        <v/>
      </c>
      <c r="L285" s="10" t="str">
        <f ca="1">IFERROR(INDEX(MAESTRO!L:L,_xludf.AGGREGATE(15,6,ROW(MAESTRO!$B$3:$B$1000)/((MAESTRO!$B$3:$B$1000="PROVEEDORES")*(UPPER(MAESTRO!$L$3:$L$1000)="CONFIRMADO")),ROWS($A$3:A285))),"")</f>
        <v/>
      </c>
      <c r="M285" s="10" t="str">
        <f ca="1">IFERROR(INDEX(MAESTRO!M:M,_xludf.AGGREGATE(15,6,ROW(MAESTRO!$B$3:$B$1000)/((MAESTRO!$B$3:$B$1000="PROVEEDORES")*(UPPER(MAESTRO!$L$3:$L$1000)="CONFIRMADO")),ROWS($A$3:A285))),"")</f>
        <v/>
      </c>
      <c r="N285" s="10" t="str">
        <f ca="1">IFERROR(INDEX(MAESTRO!N:N,_xludf.AGGREGATE(15,6,ROW(MAESTRO!$B$3:$B$1000)/((MAESTRO!$B$3:$B$1000="PROVEEDORES")*(UPPER(MAESTRO!$L$3:$L$1000)="CONFIRMADO")),ROWS($A$3:A285))),"")</f>
        <v/>
      </c>
      <c r="O285" s="10" t="str">
        <f ca="1">IFERROR(INDEX(MAESTRO!O:O,_xludf.AGGREGATE(15,6,ROW(MAESTRO!$B$3:$B$1000)/((MAESTRO!$B$3:$B$1000="PROVEEDORES")*(UPPER(MAESTRO!$L$3:$L$1000)="CONFIRMADO")),ROWS($A$3:A285))),"")</f>
        <v/>
      </c>
      <c r="P285" s="10" t="str">
        <f ca="1">IFERROR(INDEX(MAESTRO!P:P,_xludf.AGGREGATE(15,6,ROW(MAESTRO!$B$3:$B$1000)/((MAESTRO!$B$3:$B$1000="PROVEEDORES")*(UPPER(MAESTRO!$L$3:$L$1000)="CONFIRMADO")),ROWS($A$3:A285))),"")</f>
        <v/>
      </c>
      <c r="Q285" s="10" t="str">
        <f ca="1">IFERROR(INDEX(MAESTRO!Q:Q,_xludf.AGGREGATE(15,6,ROW(MAESTRO!$B$3:$B$1000)/((MAESTRO!$B$3:$B$1000="PROVEEDORES")*(UPPER(MAESTRO!$L$3:$L$1000)="CONFIRMADO")),ROWS($A$3:A285))),"")</f>
        <v/>
      </c>
      <c r="R285" s="10" t="str">
        <f ca="1">IFERROR(INDEX(MAESTRO!R:R,_xludf.AGGREGATE(15,6,ROW(MAESTRO!$B$3:$B$1000)/((MAESTRO!$B$3:$B$1000="PROVEEDORES")*(UPPER(MAESTRO!$L$3:$L$1000)="CONFIRMADO")),ROWS($A$3:A285))),"")</f>
        <v/>
      </c>
      <c r="S285" s="10" t="str">
        <f ca="1">IFERROR(INDEX(MAESTRO!S:S,_xludf.AGGREGATE(15,6,ROW(MAESTRO!$B$3:$B$1000)/((MAESTRO!$B$3:$B$1000="PROVEEDORES")*(UPPER(MAESTRO!$L$3:$L$1000)="CONFIRMADO")),ROWS($A$3:A285))),"")</f>
        <v/>
      </c>
      <c r="T285" s="10" t="str">
        <f ca="1">IFERROR(INDEX(MAESTRO!T:T,_xludf.AGGREGATE(15,6,ROW(MAESTRO!$B$3:$B$1000)/((MAESTRO!$B$3:$B$1000="PROVEEDORES")*(UPPER(MAESTRO!$L$3:$L$1000)="CONFIRMADO")),ROWS($A$3:A285))),"")</f>
        <v/>
      </c>
      <c r="U285" s="10" t="str">
        <f ca="1">IFERROR(INDEX(MAESTRO!U:U,_xludf.AGGREGATE(15,6,ROW(MAESTRO!$B$3:$B$1000)/((MAESTRO!$B$3:$B$1000="PROVEEDORES")*(UPPER(MAESTRO!$L$3:$L$1000)="CONFIRMADO")),ROWS($A$3:A285))),"")</f>
        <v/>
      </c>
      <c r="V285" s="10" t="str">
        <f ca="1">IFERROR(INDEX(MAESTRO!V:V,_xludf.AGGREGATE(15,6,ROW(MAESTRO!$B$3:$B$1000)/((MAESTRO!$B$3:$B$1000="PROVEEDORES")*(UPPER(MAESTRO!$L$3:$L$1000)="CONFIRMADO")),ROWS($A$3:A285))),"")</f>
        <v/>
      </c>
      <c r="W285" s="10" t="str">
        <f ca="1">IFERROR(INDEX(MAESTRO!W:W,_xludf.AGGREGATE(15,6,ROW(MAESTRO!$B$3:$B$1000)/((MAESTRO!$B$3:$B$1000="PROVEEDORES")*(UPPER(MAESTRO!$L$3:$L$1000)="CONFIRMADO")),ROWS($A$3:A285))),"")</f>
        <v/>
      </c>
      <c r="X285" s="10" t="str">
        <f ca="1">IFERROR(INDEX(MAESTRO!X:X,_xludf.AGGREGATE(15,6,ROW(MAESTRO!$B$3:$B$1000)/((MAESTRO!$B$3:$B$1000="PROVEEDORES")*(UPPER(MAESTRO!$L$3:$L$1000)="CONFIRMADO")),ROWS($A$3:A285))),"")</f>
        <v/>
      </c>
    </row>
    <row r="286" spans="1:24" ht="22.05" customHeight="1">
      <c r="A286" s="24" t="str">
        <f ca="1">IFERROR(INDEX(MAESTRO!A:A,_xludf.AGGREGATE(15,6,ROW(MAESTRO!$B$3:$B$1000)/((MAESTRO!$B$3:$B$1000="PROVEEDORES")*(UPPER(MAESTRO!$L$3:$L$1000)="CONFIRMADO")),ROWS($A$3:A286))),"")</f>
        <v/>
      </c>
      <c r="B286" s="24" t="str">
        <f ca="1">IFERROR(INDEX(MAESTRO!B:B,_xludf.AGGREGATE(15,6,ROW(MAESTRO!$B$3:$B$1000)/((MAESTRO!$B$3:$B$1000="PROVEEDORES")*(UPPER(MAESTRO!$L$3:$L$1000)="CONFIRMADO")),ROWS($A$3:A286))),"")</f>
        <v/>
      </c>
      <c r="C286" s="24" t="str">
        <f ca="1">IFERROR(INDEX(MAESTRO!C:C,_xludf.AGGREGATE(15,6,ROW(MAESTRO!$B$3:$B$1000)/((MAESTRO!$B$3:$B$1000="PROVEEDORES")*(UPPER(MAESTRO!$L$3:$L$1000)="CONFIRMADO")),ROWS($A$3:A286))),"")</f>
        <v/>
      </c>
      <c r="D286" s="24" t="str">
        <f ca="1">IFERROR(INDEX(MAESTRO!D:D,_xludf.AGGREGATE(15,6,ROW(MAESTRO!$B$3:$B$1000)/((MAESTRO!$B$3:$B$1000="PROVEEDORES")*(UPPER(MAESTRO!$L$3:$L$1000)="CONFIRMADO")),ROWS($A$3:A286))),"")</f>
        <v/>
      </c>
      <c r="E286" s="24" t="str">
        <f ca="1">IFERROR(INDEX(MAESTRO!E:E,_xludf.AGGREGATE(15,6,ROW(MAESTRO!$B$3:$B$1000)/((MAESTRO!$B$3:$B$1000="PROVEEDORES")*(UPPER(MAESTRO!$L$3:$L$1000)="CONFIRMADO")),ROWS($A$3:A286))),"")</f>
        <v/>
      </c>
      <c r="F286" s="24" t="str">
        <f ca="1">IFERROR(INDEX(MAESTRO!F:F,_xludf.AGGREGATE(15,6,ROW(MAESTRO!$B$3:$B$1000)/((MAESTRO!$B$3:$B$1000="PROVEEDORES")*(UPPER(MAESTRO!$L$3:$L$1000)="CONFIRMADO")),ROWS($A$3:A286))),"")</f>
        <v/>
      </c>
      <c r="G286" s="24" t="str">
        <f ca="1">IFERROR(INDEX(MAESTRO!G:G,_xludf.AGGREGATE(15,6,ROW(MAESTRO!$B$3:$B$1000)/((MAESTRO!$B$3:$B$1000="PROVEEDORES")*(UPPER(MAESTRO!$L$3:$L$1000)="CONFIRMADO")),ROWS($A$3:A286))),"")</f>
        <v/>
      </c>
      <c r="H286" s="24" t="str">
        <f ca="1">IFERROR(INDEX(MAESTRO!H:H,_xludf.AGGREGATE(15,6,ROW(MAESTRO!$B$3:$B$1000)/((MAESTRO!$B$3:$B$1000="PROVEEDORES")*(UPPER(MAESTRO!$L$3:$L$1000)="CONFIRMADO")),ROWS($A$3:A286))),"")</f>
        <v/>
      </c>
      <c r="I286" s="24" t="str">
        <f ca="1">IFERROR(INDEX(MAESTRO!I:I,_xludf.AGGREGATE(15,6,ROW(MAESTRO!$B$3:$B$1000)/((MAESTRO!$B$3:$B$1000="PROVEEDORES")*(UPPER(MAESTRO!$L$3:$L$1000)="CONFIRMADO")),ROWS($A$3:A286))),"")</f>
        <v/>
      </c>
      <c r="J286" s="24" t="str">
        <f ca="1">IFERROR(INDEX(MAESTRO!J:J,_xludf.AGGREGATE(15,6,ROW(MAESTRO!$B$3:$B$1000)/((MAESTRO!$B$3:$B$1000="PROVEEDORES")*(UPPER(MAESTRO!$L$3:$L$1000)="CONFIRMADO")),ROWS($A$3:A286))),"")</f>
        <v/>
      </c>
      <c r="K286" s="24" t="str">
        <f ca="1">IFERROR(INDEX(MAESTRO!K:K,_xludf.AGGREGATE(15,6,ROW(MAESTRO!$B$3:$B$1000)/((MAESTRO!$B$3:$B$1000="PROVEEDORES")*(UPPER(MAESTRO!$L$3:$L$1000)="CONFIRMADO")),ROWS($A$3:A286))),"")</f>
        <v/>
      </c>
      <c r="L286" s="24" t="str">
        <f ca="1">IFERROR(INDEX(MAESTRO!L:L,_xludf.AGGREGATE(15,6,ROW(MAESTRO!$B$3:$B$1000)/((MAESTRO!$B$3:$B$1000="PROVEEDORES")*(UPPER(MAESTRO!$L$3:$L$1000)="CONFIRMADO")),ROWS($A$3:A286))),"")</f>
        <v/>
      </c>
      <c r="M286" s="24" t="str">
        <f ca="1">IFERROR(INDEX(MAESTRO!M:M,_xludf.AGGREGATE(15,6,ROW(MAESTRO!$B$3:$B$1000)/((MAESTRO!$B$3:$B$1000="PROVEEDORES")*(UPPER(MAESTRO!$L$3:$L$1000)="CONFIRMADO")),ROWS($A$3:A286))),"")</f>
        <v/>
      </c>
      <c r="N286" s="24" t="str">
        <f ca="1">IFERROR(INDEX(MAESTRO!N:N,_xludf.AGGREGATE(15,6,ROW(MAESTRO!$B$3:$B$1000)/((MAESTRO!$B$3:$B$1000="PROVEEDORES")*(UPPER(MAESTRO!$L$3:$L$1000)="CONFIRMADO")),ROWS($A$3:A286))),"")</f>
        <v/>
      </c>
      <c r="O286" s="24" t="str">
        <f ca="1">IFERROR(INDEX(MAESTRO!O:O,_xludf.AGGREGATE(15,6,ROW(MAESTRO!$B$3:$B$1000)/((MAESTRO!$B$3:$B$1000="PROVEEDORES")*(UPPER(MAESTRO!$L$3:$L$1000)="CONFIRMADO")),ROWS($A$3:A286))),"")</f>
        <v/>
      </c>
      <c r="P286" s="24" t="str">
        <f ca="1">IFERROR(INDEX(MAESTRO!P:P,_xludf.AGGREGATE(15,6,ROW(MAESTRO!$B$3:$B$1000)/((MAESTRO!$B$3:$B$1000="PROVEEDORES")*(UPPER(MAESTRO!$L$3:$L$1000)="CONFIRMADO")),ROWS($A$3:A286))),"")</f>
        <v/>
      </c>
      <c r="Q286" s="24" t="str">
        <f ca="1">IFERROR(INDEX(MAESTRO!Q:Q,_xludf.AGGREGATE(15,6,ROW(MAESTRO!$B$3:$B$1000)/((MAESTRO!$B$3:$B$1000="PROVEEDORES")*(UPPER(MAESTRO!$L$3:$L$1000)="CONFIRMADO")),ROWS($A$3:A286))),"")</f>
        <v/>
      </c>
      <c r="R286" s="24" t="str">
        <f ca="1">IFERROR(INDEX(MAESTRO!R:R,_xludf.AGGREGATE(15,6,ROW(MAESTRO!$B$3:$B$1000)/((MAESTRO!$B$3:$B$1000="PROVEEDORES")*(UPPER(MAESTRO!$L$3:$L$1000)="CONFIRMADO")),ROWS($A$3:A286))),"")</f>
        <v/>
      </c>
      <c r="S286" s="24" t="str">
        <f ca="1">IFERROR(INDEX(MAESTRO!S:S,_xludf.AGGREGATE(15,6,ROW(MAESTRO!$B$3:$B$1000)/((MAESTRO!$B$3:$B$1000="PROVEEDORES")*(UPPER(MAESTRO!$L$3:$L$1000)="CONFIRMADO")),ROWS($A$3:A286))),"")</f>
        <v/>
      </c>
      <c r="T286" s="24" t="str">
        <f ca="1">IFERROR(INDEX(MAESTRO!T:T,_xludf.AGGREGATE(15,6,ROW(MAESTRO!$B$3:$B$1000)/((MAESTRO!$B$3:$B$1000="PROVEEDORES")*(UPPER(MAESTRO!$L$3:$L$1000)="CONFIRMADO")),ROWS($A$3:A286))),"")</f>
        <v/>
      </c>
      <c r="U286" s="24" t="str">
        <f ca="1">IFERROR(INDEX(MAESTRO!U:U,_xludf.AGGREGATE(15,6,ROW(MAESTRO!$B$3:$B$1000)/((MAESTRO!$B$3:$B$1000="PROVEEDORES")*(UPPER(MAESTRO!$L$3:$L$1000)="CONFIRMADO")),ROWS($A$3:A286))),"")</f>
        <v/>
      </c>
      <c r="V286" s="24" t="str">
        <f ca="1">IFERROR(INDEX(MAESTRO!V:V,_xludf.AGGREGATE(15,6,ROW(MAESTRO!$B$3:$B$1000)/((MAESTRO!$B$3:$B$1000="PROVEEDORES")*(UPPER(MAESTRO!$L$3:$L$1000)="CONFIRMADO")),ROWS($A$3:A286))),"")</f>
        <v/>
      </c>
      <c r="W286" s="24" t="str">
        <f ca="1">IFERROR(INDEX(MAESTRO!W:W,_xludf.AGGREGATE(15,6,ROW(MAESTRO!$B$3:$B$1000)/((MAESTRO!$B$3:$B$1000="PROVEEDORES")*(UPPER(MAESTRO!$L$3:$L$1000)="CONFIRMADO")),ROWS($A$3:A286))),"")</f>
        <v/>
      </c>
      <c r="X286" s="24" t="str">
        <f ca="1">IFERROR(INDEX(MAESTRO!X:X,_xludf.AGGREGATE(15,6,ROW(MAESTRO!$B$3:$B$1000)/((MAESTRO!$B$3:$B$1000="PROVEEDORES")*(UPPER(MAESTRO!$L$3:$L$1000)="CONFIRMADO")),ROWS($A$3:A286))),"")</f>
        <v/>
      </c>
    </row>
    <row r="287" spans="1:24" ht="22.05" customHeight="1">
      <c r="A287" s="10" t="str">
        <f ca="1">IFERROR(INDEX(MAESTRO!A:A,_xludf.AGGREGATE(15,6,ROW(MAESTRO!$B$3:$B$1000)/((MAESTRO!$B$3:$B$1000="PROVEEDORES")*(UPPER(MAESTRO!$L$3:$L$1000)="CONFIRMADO")),ROWS($A$3:A287))),"")</f>
        <v/>
      </c>
      <c r="B287" s="10" t="str">
        <f ca="1">IFERROR(INDEX(MAESTRO!B:B,_xludf.AGGREGATE(15,6,ROW(MAESTRO!$B$3:$B$1000)/((MAESTRO!$B$3:$B$1000="PROVEEDORES")*(UPPER(MAESTRO!$L$3:$L$1000)="CONFIRMADO")),ROWS($A$3:A287))),"")</f>
        <v/>
      </c>
      <c r="C287" s="10" t="str">
        <f ca="1">IFERROR(INDEX(MAESTRO!C:C,_xludf.AGGREGATE(15,6,ROW(MAESTRO!$B$3:$B$1000)/((MAESTRO!$B$3:$B$1000="PROVEEDORES")*(UPPER(MAESTRO!$L$3:$L$1000)="CONFIRMADO")),ROWS($A$3:A287))),"")</f>
        <v/>
      </c>
      <c r="D287" s="10" t="str">
        <f ca="1">IFERROR(INDEX(MAESTRO!D:D,_xludf.AGGREGATE(15,6,ROW(MAESTRO!$B$3:$B$1000)/((MAESTRO!$B$3:$B$1000="PROVEEDORES")*(UPPER(MAESTRO!$L$3:$L$1000)="CONFIRMADO")),ROWS($A$3:A287))),"")</f>
        <v/>
      </c>
      <c r="E287" s="10" t="str">
        <f ca="1">IFERROR(INDEX(MAESTRO!E:E,_xludf.AGGREGATE(15,6,ROW(MAESTRO!$B$3:$B$1000)/((MAESTRO!$B$3:$B$1000="PROVEEDORES")*(UPPER(MAESTRO!$L$3:$L$1000)="CONFIRMADO")),ROWS($A$3:A287))),"")</f>
        <v/>
      </c>
      <c r="F287" s="10" t="str">
        <f ca="1">IFERROR(INDEX(MAESTRO!F:F,_xludf.AGGREGATE(15,6,ROW(MAESTRO!$B$3:$B$1000)/((MAESTRO!$B$3:$B$1000="PROVEEDORES")*(UPPER(MAESTRO!$L$3:$L$1000)="CONFIRMADO")),ROWS($A$3:A287))),"")</f>
        <v/>
      </c>
      <c r="G287" s="10" t="str">
        <f ca="1">IFERROR(INDEX(MAESTRO!G:G,_xludf.AGGREGATE(15,6,ROW(MAESTRO!$B$3:$B$1000)/((MAESTRO!$B$3:$B$1000="PROVEEDORES")*(UPPER(MAESTRO!$L$3:$L$1000)="CONFIRMADO")),ROWS($A$3:A287))),"")</f>
        <v/>
      </c>
      <c r="H287" s="10" t="str">
        <f ca="1">IFERROR(INDEX(MAESTRO!H:H,_xludf.AGGREGATE(15,6,ROW(MAESTRO!$B$3:$B$1000)/((MAESTRO!$B$3:$B$1000="PROVEEDORES")*(UPPER(MAESTRO!$L$3:$L$1000)="CONFIRMADO")),ROWS($A$3:A287))),"")</f>
        <v/>
      </c>
      <c r="I287" s="10" t="str">
        <f ca="1">IFERROR(INDEX(MAESTRO!I:I,_xludf.AGGREGATE(15,6,ROW(MAESTRO!$B$3:$B$1000)/((MAESTRO!$B$3:$B$1000="PROVEEDORES")*(UPPER(MAESTRO!$L$3:$L$1000)="CONFIRMADO")),ROWS($A$3:A287))),"")</f>
        <v/>
      </c>
      <c r="J287" s="10" t="str">
        <f ca="1">IFERROR(INDEX(MAESTRO!J:J,_xludf.AGGREGATE(15,6,ROW(MAESTRO!$B$3:$B$1000)/((MAESTRO!$B$3:$B$1000="PROVEEDORES")*(UPPER(MAESTRO!$L$3:$L$1000)="CONFIRMADO")),ROWS($A$3:A287))),"")</f>
        <v/>
      </c>
      <c r="K287" s="10" t="str">
        <f ca="1">IFERROR(INDEX(MAESTRO!K:K,_xludf.AGGREGATE(15,6,ROW(MAESTRO!$B$3:$B$1000)/((MAESTRO!$B$3:$B$1000="PROVEEDORES")*(UPPER(MAESTRO!$L$3:$L$1000)="CONFIRMADO")),ROWS($A$3:A287))),"")</f>
        <v/>
      </c>
      <c r="L287" s="10" t="str">
        <f ca="1">IFERROR(INDEX(MAESTRO!L:L,_xludf.AGGREGATE(15,6,ROW(MAESTRO!$B$3:$B$1000)/((MAESTRO!$B$3:$B$1000="PROVEEDORES")*(UPPER(MAESTRO!$L$3:$L$1000)="CONFIRMADO")),ROWS($A$3:A287))),"")</f>
        <v/>
      </c>
      <c r="M287" s="10" t="str">
        <f ca="1">IFERROR(INDEX(MAESTRO!M:M,_xludf.AGGREGATE(15,6,ROW(MAESTRO!$B$3:$B$1000)/((MAESTRO!$B$3:$B$1000="PROVEEDORES")*(UPPER(MAESTRO!$L$3:$L$1000)="CONFIRMADO")),ROWS($A$3:A287))),"")</f>
        <v/>
      </c>
      <c r="N287" s="10" t="str">
        <f ca="1">IFERROR(INDEX(MAESTRO!N:N,_xludf.AGGREGATE(15,6,ROW(MAESTRO!$B$3:$B$1000)/((MAESTRO!$B$3:$B$1000="PROVEEDORES")*(UPPER(MAESTRO!$L$3:$L$1000)="CONFIRMADO")),ROWS($A$3:A287))),"")</f>
        <v/>
      </c>
      <c r="O287" s="10" t="str">
        <f ca="1">IFERROR(INDEX(MAESTRO!O:O,_xludf.AGGREGATE(15,6,ROW(MAESTRO!$B$3:$B$1000)/((MAESTRO!$B$3:$B$1000="PROVEEDORES")*(UPPER(MAESTRO!$L$3:$L$1000)="CONFIRMADO")),ROWS($A$3:A287))),"")</f>
        <v/>
      </c>
      <c r="P287" s="10" t="str">
        <f ca="1">IFERROR(INDEX(MAESTRO!P:P,_xludf.AGGREGATE(15,6,ROW(MAESTRO!$B$3:$B$1000)/((MAESTRO!$B$3:$B$1000="PROVEEDORES")*(UPPER(MAESTRO!$L$3:$L$1000)="CONFIRMADO")),ROWS($A$3:A287))),"")</f>
        <v/>
      </c>
      <c r="Q287" s="10" t="str">
        <f ca="1">IFERROR(INDEX(MAESTRO!Q:Q,_xludf.AGGREGATE(15,6,ROW(MAESTRO!$B$3:$B$1000)/((MAESTRO!$B$3:$B$1000="PROVEEDORES")*(UPPER(MAESTRO!$L$3:$L$1000)="CONFIRMADO")),ROWS($A$3:A287))),"")</f>
        <v/>
      </c>
      <c r="R287" s="10" t="str">
        <f ca="1">IFERROR(INDEX(MAESTRO!R:R,_xludf.AGGREGATE(15,6,ROW(MAESTRO!$B$3:$B$1000)/((MAESTRO!$B$3:$B$1000="PROVEEDORES")*(UPPER(MAESTRO!$L$3:$L$1000)="CONFIRMADO")),ROWS($A$3:A287))),"")</f>
        <v/>
      </c>
      <c r="S287" s="10" t="str">
        <f ca="1">IFERROR(INDEX(MAESTRO!S:S,_xludf.AGGREGATE(15,6,ROW(MAESTRO!$B$3:$B$1000)/((MAESTRO!$B$3:$B$1000="PROVEEDORES")*(UPPER(MAESTRO!$L$3:$L$1000)="CONFIRMADO")),ROWS($A$3:A287))),"")</f>
        <v/>
      </c>
      <c r="T287" s="10" t="str">
        <f ca="1">IFERROR(INDEX(MAESTRO!T:T,_xludf.AGGREGATE(15,6,ROW(MAESTRO!$B$3:$B$1000)/((MAESTRO!$B$3:$B$1000="PROVEEDORES")*(UPPER(MAESTRO!$L$3:$L$1000)="CONFIRMADO")),ROWS($A$3:A287))),"")</f>
        <v/>
      </c>
      <c r="U287" s="10" t="str">
        <f ca="1">IFERROR(INDEX(MAESTRO!U:U,_xludf.AGGREGATE(15,6,ROW(MAESTRO!$B$3:$B$1000)/((MAESTRO!$B$3:$B$1000="PROVEEDORES")*(UPPER(MAESTRO!$L$3:$L$1000)="CONFIRMADO")),ROWS($A$3:A287))),"")</f>
        <v/>
      </c>
      <c r="V287" s="10" t="str">
        <f ca="1">IFERROR(INDEX(MAESTRO!V:V,_xludf.AGGREGATE(15,6,ROW(MAESTRO!$B$3:$B$1000)/((MAESTRO!$B$3:$B$1000="PROVEEDORES")*(UPPER(MAESTRO!$L$3:$L$1000)="CONFIRMADO")),ROWS($A$3:A287))),"")</f>
        <v/>
      </c>
      <c r="W287" s="10" t="str">
        <f ca="1">IFERROR(INDEX(MAESTRO!W:W,_xludf.AGGREGATE(15,6,ROW(MAESTRO!$B$3:$B$1000)/((MAESTRO!$B$3:$B$1000="PROVEEDORES")*(UPPER(MAESTRO!$L$3:$L$1000)="CONFIRMADO")),ROWS($A$3:A287))),"")</f>
        <v/>
      </c>
      <c r="X287" s="10" t="str">
        <f ca="1">IFERROR(INDEX(MAESTRO!X:X,_xludf.AGGREGATE(15,6,ROW(MAESTRO!$B$3:$B$1000)/((MAESTRO!$B$3:$B$1000="PROVEEDORES")*(UPPER(MAESTRO!$L$3:$L$1000)="CONFIRMADO")),ROWS($A$3:A287))),"")</f>
        <v/>
      </c>
    </row>
    <row r="288" spans="1:24" ht="22.05" customHeight="1">
      <c r="A288" s="24" t="str">
        <f ca="1">IFERROR(INDEX(MAESTRO!A:A,_xludf.AGGREGATE(15,6,ROW(MAESTRO!$B$3:$B$1000)/((MAESTRO!$B$3:$B$1000="PROVEEDORES")*(UPPER(MAESTRO!$L$3:$L$1000)="CONFIRMADO")),ROWS($A$3:A288))),"")</f>
        <v/>
      </c>
      <c r="B288" s="24" t="str">
        <f ca="1">IFERROR(INDEX(MAESTRO!B:B,_xludf.AGGREGATE(15,6,ROW(MAESTRO!$B$3:$B$1000)/((MAESTRO!$B$3:$B$1000="PROVEEDORES")*(UPPER(MAESTRO!$L$3:$L$1000)="CONFIRMADO")),ROWS($A$3:A288))),"")</f>
        <v/>
      </c>
      <c r="C288" s="24" t="str">
        <f ca="1">IFERROR(INDEX(MAESTRO!C:C,_xludf.AGGREGATE(15,6,ROW(MAESTRO!$B$3:$B$1000)/((MAESTRO!$B$3:$B$1000="PROVEEDORES")*(UPPER(MAESTRO!$L$3:$L$1000)="CONFIRMADO")),ROWS($A$3:A288))),"")</f>
        <v/>
      </c>
      <c r="D288" s="24" t="str">
        <f ca="1">IFERROR(INDEX(MAESTRO!D:D,_xludf.AGGREGATE(15,6,ROW(MAESTRO!$B$3:$B$1000)/((MAESTRO!$B$3:$B$1000="PROVEEDORES")*(UPPER(MAESTRO!$L$3:$L$1000)="CONFIRMADO")),ROWS($A$3:A288))),"")</f>
        <v/>
      </c>
      <c r="E288" s="24" t="str">
        <f ca="1">IFERROR(INDEX(MAESTRO!E:E,_xludf.AGGREGATE(15,6,ROW(MAESTRO!$B$3:$B$1000)/((MAESTRO!$B$3:$B$1000="PROVEEDORES")*(UPPER(MAESTRO!$L$3:$L$1000)="CONFIRMADO")),ROWS($A$3:A288))),"")</f>
        <v/>
      </c>
      <c r="F288" s="24" t="str">
        <f ca="1">IFERROR(INDEX(MAESTRO!F:F,_xludf.AGGREGATE(15,6,ROW(MAESTRO!$B$3:$B$1000)/((MAESTRO!$B$3:$B$1000="PROVEEDORES")*(UPPER(MAESTRO!$L$3:$L$1000)="CONFIRMADO")),ROWS($A$3:A288))),"")</f>
        <v/>
      </c>
      <c r="G288" s="24" t="str">
        <f ca="1">IFERROR(INDEX(MAESTRO!G:G,_xludf.AGGREGATE(15,6,ROW(MAESTRO!$B$3:$B$1000)/((MAESTRO!$B$3:$B$1000="PROVEEDORES")*(UPPER(MAESTRO!$L$3:$L$1000)="CONFIRMADO")),ROWS($A$3:A288))),"")</f>
        <v/>
      </c>
      <c r="H288" s="24" t="str">
        <f ca="1">IFERROR(INDEX(MAESTRO!H:H,_xludf.AGGREGATE(15,6,ROW(MAESTRO!$B$3:$B$1000)/((MAESTRO!$B$3:$B$1000="PROVEEDORES")*(UPPER(MAESTRO!$L$3:$L$1000)="CONFIRMADO")),ROWS($A$3:A288))),"")</f>
        <v/>
      </c>
      <c r="I288" s="24" t="str">
        <f ca="1">IFERROR(INDEX(MAESTRO!I:I,_xludf.AGGREGATE(15,6,ROW(MAESTRO!$B$3:$B$1000)/((MAESTRO!$B$3:$B$1000="PROVEEDORES")*(UPPER(MAESTRO!$L$3:$L$1000)="CONFIRMADO")),ROWS($A$3:A288))),"")</f>
        <v/>
      </c>
      <c r="J288" s="24" t="str">
        <f ca="1">IFERROR(INDEX(MAESTRO!J:J,_xludf.AGGREGATE(15,6,ROW(MAESTRO!$B$3:$B$1000)/((MAESTRO!$B$3:$B$1000="PROVEEDORES")*(UPPER(MAESTRO!$L$3:$L$1000)="CONFIRMADO")),ROWS($A$3:A288))),"")</f>
        <v/>
      </c>
      <c r="K288" s="24" t="str">
        <f ca="1">IFERROR(INDEX(MAESTRO!K:K,_xludf.AGGREGATE(15,6,ROW(MAESTRO!$B$3:$B$1000)/((MAESTRO!$B$3:$B$1000="PROVEEDORES")*(UPPER(MAESTRO!$L$3:$L$1000)="CONFIRMADO")),ROWS($A$3:A288))),"")</f>
        <v/>
      </c>
      <c r="L288" s="24" t="str">
        <f ca="1">IFERROR(INDEX(MAESTRO!L:L,_xludf.AGGREGATE(15,6,ROW(MAESTRO!$B$3:$B$1000)/((MAESTRO!$B$3:$B$1000="PROVEEDORES")*(UPPER(MAESTRO!$L$3:$L$1000)="CONFIRMADO")),ROWS($A$3:A288))),"")</f>
        <v/>
      </c>
      <c r="M288" s="24" t="str">
        <f ca="1">IFERROR(INDEX(MAESTRO!M:M,_xludf.AGGREGATE(15,6,ROW(MAESTRO!$B$3:$B$1000)/((MAESTRO!$B$3:$B$1000="PROVEEDORES")*(UPPER(MAESTRO!$L$3:$L$1000)="CONFIRMADO")),ROWS($A$3:A288))),"")</f>
        <v/>
      </c>
      <c r="N288" s="24" t="str">
        <f ca="1">IFERROR(INDEX(MAESTRO!N:N,_xludf.AGGREGATE(15,6,ROW(MAESTRO!$B$3:$B$1000)/((MAESTRO!$B$3:$B$1000="PROVEEDORES")*(UPPER(MAESTRO!$L$3:$L$1000)="CONFIRMADO")),ROWS($A$3:A288))),"")</f>
        <v/>
      </c>
      <c r="O288" s="24" t="str">
        <f ca="1">IFERROR(INDEX(MAESTRO!O:O,_xludf.AGGREGATE(15,6,ROW(MAESTRO!$B$3:$B$1000)/((MAESTRO!$B$3:$B$1000="PROVEEDORES")*(UPPER(MAESTRO!$L$3:$L$1000)="CONFIRMADO")),ROWS($A$3:A288))),"")</f>
        <v/>
      </c>
      <c r="P288" s="24" t="str">
        <f ca="1">IFERROR(INDEX(MAESTRO!P:P,_xludf.AGGREGATE(15,6,ROW(MAESTRO!$B$3:$B$1000)/((MAESTRO!$B$3:$B$1000="PROVEEDORES")*(UPPER(MAESTRO!$L$3:$L$1000)="CONFIRMADO")),ROWS($A$3:A288))),"")</f>
        <v/>
      </c>
      <c r="Q288" s="24" t="str">
        <f ca="1">IFERROR(INDEX(MAESTRO!Q:Q,_xludf.AGGREGATE(15,6,ROW(MAESTRO!$B$3:$B$1000)/((MAESTRO!$B$3:$B$1000="PROVEEDORES")*(UPPER(MAESTRO!$L$3:$L$1000)="CONFIRMADO")),ROWS($A$3:A288))),"")</f>
        <v/>
      </c>
      <c r="R288" s="24" t="str">
        <f ca="1">IFERROR(INDEX(MAESTRO!R:R,_xludf.AGGREGATE(15,6,ROW(MAESTRO!$B$3:$B$1000)/((MAESTRO!$B$3:$B$1000="PROVEEDORES")*(UPPER(MAESTRO!$L$3:$L$1000)="CONFIRMADO")),ROWS($A$3:A288))),"")</f>
        <v/>
      </c>
      <c r="S288" s="24" t="str">
        <f ca="1">IFERROR(INDEX(MAESTRO!S:S,_xludf.AGGREGATE(15,6,ROW(MAESTRO!$B$3:$B$1000)/((MAESTRO!$B$3:$B$1000="PROVEEDORES")*(UPPER(MAESTRO!$L$3:$L$1000)="CONFIRMADO")),ROWS($A$3:A288))),"")</f>
        <v/>
      </c>
      <c r="T288" s="24" t="str">
        <f ca="1">IFERROR(INDEX(MAESTRO!T:T,_xludf.AGGREGATE(15,6,ROW(MAESTRO!$B$3:$B$1000)/((MAESTRO!$B$3:$B$1000="PROVEEDORES")*(UPPER(MAESTRO!$L$3:$L$1000)="CONFIRMADO")),ROWS($A$3:A288))),"")</f>
        <v/>
      </c>
      <c r="U288" s="24" t="str">
        <f ca="1">IFERROR(INDEX(MAESTRO!U:U,_xludf.AGGREGATE(15,6,ROW(MAESTRO!$B$3:$B$1000)/((MAESTRO!$B$3:$B$1000="PROVEEDORES")*(UPPER(MAESTRO!$L$3:$L$1000)="CONFIRMADO")),ROWS($A$3:A288))),"")</f>
        <v/>
      </c>
      <c r="V288" s="24" t="str">
        <f ca="1">IFERROR(INDEX(MAESTRO!V:V,_xludf.AGGREGATE(15,6,ROW(MAESTRO!$B$3:$B$1000)/((MAESTRO!$B$3:$B$1000="PROVEEDORES")*(UPPER(MAESTRO!$L$3:$L$1000)="CONFIRMADO")),ROWS($A$3:A288))),"")</f>
        <v/>
      </c>
      <c r="W288" s="24" t="str">
        <f ca="1">IFERROR(INDEX(MAESTRO!W:W,_xludf.AGGREGATE(15,6,ROW(MAESTRO!$B$3:$B$1000)/((MAESTRO!$B$3:$B$1000="PROVEEDORES")*(UPPER(MAESTRO!$L$3:$L$1000)="CONFIRMADO")),ROWS($A$3:A288))),"")</f>
        <v/>
      </c>
      <c r="X288" s="24" t="str">
        <f ca="1">IFERROR(INDEX(MAESTRO!X:X,_xludf.AGGREGATE(15,6,ROW(MAESTRO!$B$3:$B$1000)/((MAESTRO!$B$3:$B$1000="PROVEEDORES")*(UPPER(MAESTRO!$L$3:$L$1000)="CONFIRMADO")),ROWS($A$3:A288))),"")</f>
        <v/>
      </c>
    </row>
    <row r="289" spans="1:24" ht="22.05" customHeight="1">
      <c r="A289" s="10" t="str">
        <f ca="1">IFERROR(INDEX(MAESTRO!A:A,_xludf.AGGREGATE(15,6,ROW(MAESTRO!$B$3:$B$1000)/((MAESTRO!$B$3:$B$1000="PROVEEDORES")*(UPPER(MAESTRO!$L$3:$L$1000)="CONFIRMADO")),ROWS($A$3:A289))),"")</f>
        <v/>
      </c>
      <c r="B289" s="10" t="str">
        <f ca="1">IFERROR(INDEX(MAESTRO!B:B,_xludf.AGGREGATE(15,6,ROW(MAESTRO!$B$3:$B$1000)/((MAESTRO!$B$3:$B$1000="PROVEEDORES")*(UPPER(MAESTRO!$L$3:$L$1000)="CONFIRMADO")),ROWS($A$3:A289))),"")</f>
        <v/>
      </c>
      <c r="C289" s="10" t="str">
        <f ca="1">IFERROR(INDEX(MAESTRO!C:C,_xludf.AGGREGATE(15,6,ROW(MAESTRO!$B$3:$B$1000)/((MAESTRO!$B$3:$B$1000="PROVEEDORES")*(UPPER(MAESTRO!$L$3:$L$1000)="CONFIRMADO")),ROWS($A$3:A289))),"")</f>
        <v/>
      </c>
      <c r="D289" s="10" t="str">
        <f ca="1">IFERROR(INDEX(MAESTRO!D:D,_xludf.AGGREGATE(15,6,ROW(MAESTRO!$B$3:$B$1000)/((MAESTRO!$B$3:$B$1000="PROVEEDORES")*(UPPER(MAESTRO!$L$3:$L$1000)="CONFIRMADO")),ROWS($A$3:A289))),"")</f>
        <v/>
      </c>
      <c r="E289" s="10" t="str">
        <f ca="1">IFERROR(INDEX(MAESTRO!E:E,_xludf.AGGREGATE(15,6,ROW(MAESTRO!$B$3:$B$1000)/((MAESTRO!$B$3:$B$1000="PROVEEDORES")*(UPPER(MAESTRO!$L$3:$L$1000)="CONFIRMADO")),ROWS($A$3:A289))),"")</f>
        <v/>
      </c>
      <c r="F289" s="10" t="str">
        <f ca="1">IFERROR(INDEX(MAESTRO!F:F,_xludf.AGGREGATE(15,6,ROW(MAESTRO!$B$3:$B$1000)/((MAESTRO!$B$3:$B$1000="PROVEEDORES")*(UPPER(MAESTRO!$L$3:$L$1000)="CONFIRMADO")),ROWS($A$3:A289))),"")</f>
        <v/>
      </c>
      <c r="G289" s="10" t="str">
        <f ca="1">IFERROR(INDEX(MAESTRO!G:G,_xludf.AGGREGATE(15,6,ROW(MAESTRO!$B$3:$B$1000)/((MAESTRO!$B$3:$B$1000="PROVEEDORES")*(UPPER(MAESTRO!$L$3:$L$1000)="CONFIRMADO")),ROWS($A$3:A289))),"")</f>
        <v/>
      </c>
      <c r="H289" s="10" t="str">
        <f ca="1">IFERROR(INDEX(MAESTRO!H:H,_xludf.AGGREGATE(15,6,ROW(MAESTRO!$B$3:$B$1000)/((MAESTRO!$B$3:$B$1000="PROVEEDORES")*(UPPER(MAESTRO!$L$3:$L$1000)="CONFIRMADO")),ROWS($A$3:A289))),"")</f>
        <v/>
      </c>
      <c r="I289" s="10" t="str">
        <f ca="1">IFERROR(INDEX(MAESTRO!I:I,_xludf.AGGREGATE(15,6,ROW(MAESTRO!$B$3:$B$1000)/((MAESTRO!$B$3:$B$1000="PROVEEDORES")*(UPPER(MAESTRO!$L$3:$L$1000)="CONFIRMADO")),ROWS($A$3:A289))),"")</f>
        <v/>
      </c>
      <c r="J289" s="10" t="str">
        <f ca="1">IFERROR(INDEX(MAESTRO!J:J,_xludf.AGGREGATE(15,6,ROW(MAESTRO!$B$3:$B$1000)/((MAESTRO!$B$3:$B$1000="PROVEEDORES")*(UPPER(MAESTRO!$L$3:$L$1000)="CONFIRMADO")),ROWS($A$3:A289))),"")</f>
        <v/>
      </c>
      <c r="K289" s="10" t="str">
        <f ca="1">IFERROR(INDEX(MAESTRO!K:K,_xludf.AGGREGATE(15,6,ROW(MAESTRO!$B$3:$B$1000)/((MAESTRO!$B$3:$B$1000="PROVEEDORES")*(UPPER(MAESTRO!$L$3:$L$1000)="CONFIRMADO")),ROWS($A$3:A289))),"")</f>
        <v/>
      </c>
      <c r="L289" s="10" t="str">
        <f ca="1">IFERROR(INDEX(MAESTRO!L:L,_xludf.AGGREGATE(15,6,ROW(MAESTRO!$B$3:$B$1000)/((MAESTRO!$B$3:$B$1000="PROVEEDORES")*(UPPER(MAESTRO!$L$3:$L$1000)="CONFIRMADO")),ROWS($A$3:A289))),"")</f>
        <v/>
      </c>
      <c r="M289" s="10" t="str">
        <f ca="1">IFERROR(INDEX(MAESTRO!M:M,_xludf.AGGREGATE(15,6,ROW(MAESTRO!$B$3:$B$1000)/((MAESTRO!$B$3:$B$1000="PROVEEDORES")*(UPPER(MAESTRO!$L$3:$L$1000)="CONFIRMADO")),ROWS($A$3:A289))),"")</f>
        <v/>
      </c>
      <c r="N289" s="10" t="str">
        <f ca="1">IFERROR(INDEX(MAESTRO!N:N,_xludf.AGGREGATE(15,6,ROW(MAESTRO!$B$3:$B$1000)/((MAESTRO!$B$3:$B$1000="PROVEEDORES")*(UPPER(MAESTRO!$L$3:$L$1000)="CONFIRMADO")),ROWS($A$3:A289))),"")</f>
        <v/>
      </c>
      <c r="O289" s="10" t="str">
        <f ca="1">IFERROR(INDEX(MAESTRO!O:O,_xludf.AGGREGATE(15,6,ROW(MAESTRO!$B$3:$B$1000)/((MAESTRO!$B$3:$B$1000="PROVEEDORES")*(UPPER(MAESTRO!$L$3:$L$1000)="CONFIRMADO")),ROWS($A$3:A289))),"")</f>
        <v/>
      </c>
      <c r="P289" s="10" t="str">
        <f ca="1">IFERROR(INDEX(MAESTRO!P:P,_xludf.AGGREGATE(15,6,ROW(MAESTRO!$B$3:$B$1000)/((MAESTRO!$B$3:$B$1000="PROVEEDORES")*(UPPER(MAESTRO!$L$3:$L$1000)="CONFIRMADO")),ROWS($A$3:A289))),"")</f>
        <v/>
      </c>
      <c r="Q289" s="10" t="str">
        <f ca="1">IFERROR(INDEX(MAESTRO!Q:Q,_xludf.AGGREGATE(15,6,ROW(MAESTRO!$B$3:$B$1000)/((MAESTRO!$B$3:$B$1000="PROVEEDORES")*(UPPER(MAESTRO!$L$3:$L$1000)="CONFIRMADO")),ROWS($A$3:A289))),"")</f>
        <v/>
      </c>
      <c r="R289" s="10" t="str">
        <f ca="1">IFERROR(INDEX(MAESTRO!R:R,_xludf.AGGREGATE(15,6,ROW(MAESTRO!$B$3:$B$1000)/((MAESTRO!$B$3:$B$1000="PROVEEDORES")*(UPPER(MAESTRO!$L$3:$L$1000)="CONFIRMADO")),ROWS($A$3:A289))),"")</f>
        <v/>
      </c>
      <c r="S289" s="10" t="str">
        <f ca="1">IFERROR(INDEX(MAESTRO!S:S,_xludf.AGGREGATE(15,6,ROW(MAESTRO!$B$3:$B$1000)/((MAESTRO!$B$3:$B$1000="PROVEEDORES")*(UPPER(MAESTRO!$L$3:$L$1000)="CONFIRMADO")),ROWS($A$3:A289))),"")</f>
        <v/>
      </c>
      <c r="T289" s="10" t="str">
        <f ca="1">IFERROR(INDEX(MAESTRO!T:T,_xludf.AGGREGATE(15,6,ROW(MAESTRO!$B$3:$B$1000)/((MAESTRO!$B$3:$B$1000="PROVEEDORES")*(UPPER(MAESTRO!$L$3:$L$1000)="CONFIRMADO")),ROWS($A$3:A289))),"")</f>
        <v/>
      </c>
      <c r="U289" s="10" t="str">
        <f ca="1">IFERROR(INDEX(MAESTRO!U:U,_xludf.AGGREGATE(15,6,ROW(MAESTRO!$B$3:$B$1000)/((MAESTRO!$B$3:$B$1000="PROVEEDORES")*(UPPER(MAESTRO!$L$3:$L$1000)="CONFIRMADO")),ROWS($A$3:A289))),"")</f>
        <v/>
      </c>
      <c r="V289" s="10" t="str">
        <f ca="1">IFERROR(INDEX(MAESTRO!V:V,_xludf.AGGREGATE(15,6,ROW(MAESTRO!$B$3:$B$1000)/((MAESTRO!$B$3:$B$1000="PROVEEDORES")*(UPPER(MAESTRO!$L$3:$L$1000)="CONFIRMADO")),ROWS($A$3:A289))),"")</f>
        <v/>
      </c>
      <c r="W289" s="10" t="str">
        <f ca="1">IFERROR(INDEX(MAESTRO!W:W,_xludf.AGGREGATE(15,6,ROW(MAESTRO!$B$3:$B$1000)/((MAESTRO!$B$3:$B$1000="PROVEEDORES")*(UPPER(MAESTRO!$L$3:$L$1000)="CONFIRMADO")),ROWS($A$3:A289))),"")</f>
        <v/>
      </c>
      <c r="X289" s="10" t="str">
        <f ca="1">IFERROR(INDEX(MAESTRO!X:X,_xludf.AGGREGATE(15,6,ROW(MAESTRO!$B$3:$B$1000)/((MAESTRO!$B$3:$B$1000="PROVEEDORES")*(UPPER(MAESTRO!$L$3:$L$1000)="CONFIRMADO")),ROWS($A$3:A289))),"")</f>
        <v/>
      </c>
    </row>
    <row r="290" spans="1:24" ht="22.05" customHeight="1">
      <c r="A290" s="24" t="str">
        <f ca="1">IFERROR(INDEX(MAESTRO!A:A,_xludf.AGGREGATE(15,6,ROW(MAESTRO!$B$3:$B$1000)/((MAESTRO!$B$3:$B$1000="PROVEEDORES")*(UPPER(MAESTRO!$L$3:$L$1000)="CONFIRMADO")),ROWS($A$3:A290))),"")</f>
        <v/>
      </c>
      <c r="B290" s="24" t="str">
        <f ca="1">IFERROR(INDEX(MAESTRO!B:B,_xludf.AGGREGATE(15,6,ROW(MAESTRO!$B$3:$B$1000)/((MAESTRO!$B$3:$B$1000="PROVEEDORES")*(UPPER(MAESTRO!$L$3:$L$1000)="CONFIRMADO")),ROWS($A$3:A290))),"")</f>
        <v/>
      </c>
      <c r="C290" s="24" t="str">
        <f ca="1">IFERROR(INDEX(MAESTRO!C:C,_xludf.AGGREGATE(15,6,ROW(MAESTRO!$B$3:$B$1000)/((MAESTRO!$B$3:$B$1000="PROVEEDORES")*(UPPER(MAESTRO!$L$3:$L$1000)="CONFIRMADO")),ROWS($A$3:A290))),"")</f>
        <v/>
      </c>
      <c r="D290" s="24" t="str">
        <f ca="1">IFERROR(INDEX(MAESTRO!D:D,_xludf.AGGREGATE(15,6,ROW(MAESTRO!$B$3:$B$1000)/((MAESTRO!$B$3:$B$1000="PROVEEDORES")*(UPPER(MAESTRO!$L$3:$L$1000)="CONFIRMADO")),ROWS($A$3:A290))),"")</f>
        <v/>
      </c>
      <c r="E290" s="24" t="str">
        <f ca="1">IFERROR(INDEX(MAESTRO!E:E,_xludf.AGGREGATE(15,6,ROW(MAESTRO!$B$3:$B$1000)/((MAESTRO!$B$3:$B$1000="PROVEEDORES")*(UPPER(MAESTRO!$L$3:$L$1000)="CONFIRMADO")),ROWS($A$3:A290))),"")</f>
        <v/>
      </c>
      <c r="F290" s="24" t="str">
        <f ca="1">IFERROR(INDEX(MAESTRO!F:F,_xludf.AGGREGATE(15,6,ROW(MAESTRO!$B$3:$B$1000)/((MAESTRO!$B$3:$B$1000="PROVEEDORES")*(UPPER(MAESTRO!$L$3:$L$1000)="CONFIRMADO")),ROWS($A$3:A290))),"")</f>
        <v/>
      </c>
      <c r="G290" s="24" t="str">
        <f ca="1">IFERROR(INDEX(MAESTRO!G:G,_xludf.AGGREGATE(15,6,ROW(MAESTRO!$B$3:$B$1000)/((MAESTRO!$B$3:$B$1000="PROVEEDORES")*(UPPER(MAESTRO!$L$3:$L$1000)="CONFIRMADO")),ROWS($A$3:A290))),"")</f>
        <v/>
      </c>
      <c r="H290" s="24" t="str">
        <f ca="1">IFERROR(INDEX(MAESTRO!H:H,_xludf.AGGREGATE(15,6,ROW(MAESTRO!$B$3:$B$1000)/((MAESTRO!$B$3:$B$1000="PROVEEDORES")*(UPPER(MAESTRO!$L$3:$L$1000)="CONFIRMADO")),ROWS($A$3:A290))),"")</f>
        <v/>
      </c>
      <c r="I290" s="24" t="str">
        <f ca="1">IFERROR(INDEX(MAESTRO!I:I,_xludf.AGGREGATE(15,6,ROW(MAESTRO!$B$3:$B$1000)/((MAESTRO!$B$3:$B$1000="PROVEEDORES")*(UPPER(MAESTRO!$L$3:$L$1000)="CONFIRMADO")),ROWS($A$3:A290))),"")</f>
        <v/>
      </c>
      <c r="J290" s="24" t="str">
        <f ca="1">IFERROR(INDEX(MAESTRO!J:J,_xludf.AGGREGATE(15,6,ROW(MAESTRO!$B$3:$B$1000)/((MAESTRO!$B$3:$B$1000="PROVEEDORES")*(UPPER(MAESTRO!$L$3:$L$1000)="CONFIRMADO")),ROWS($A$3:A290))),"")</f>
        <v/>
      </c>
      <c r="K290" s="24" t="str">
        <f ca="1">IFERROR(INDEX(MAESTRO!K:K,_xludf.AGGREGATE(15,6,ROW(MAESTRO!$B$3:$B$1000)/((MAESTRO!$B$3:$B$1000="PROVEEDORES")*(UPPER(MAESTRO!$L$3:$L$1000)="CONFIRMADO")),ROWS($A$3:A290))),"")</f>
        <v/>
      </c>
      <c r="L290" s="24" t="str">
        <f ca="1">IFERROR(INDEX(MAESTRO!L:L,_xludf.AGGREGATE(15,6,ROW(MAESTRO!$B$3:$B$1000)/((MAESTRO!$B$3:$B$1000="PROVEEDORES")*(UPPER(MAESTRO!$L$3:$L$1000)="CONFIRMADO")),ROWS($A$3:A290))),"")</f>
        <v/>
      </c>
      <c r="M290" s="24" t="str">
        <f ca="1">IFERROR(INDEX(MAESTRO!M:M,_xludf.AGGREGATE(15,6,ROW(MAESTRO!$B$3:$B$1000)/((MAESTRO!$B$3:$B$1000="PROVEEDORES")*(UPPER(MAESTRO!$L$3:$L$1000)="CONFIRMADO")),ROWS($A$3:A290))),"")</f>
        <v/>
      </c>
      <c r="N290" s="24" t="str">
        <f ca="1">IFERROR(INDEX(MAESTRO!N:N,_xludf.AGGREGATE(15,6,ROW(MAESTRO!$B$3:$B$1000)/((MAESTRO!$B$3:$B$1000="PROVEEDORES")*(UPPER(MAESTRO!$L$3:$L$1000)="CONFIRMADO")),ROWS($A$3:A290))),"")</f>
        <v/>
      </c>
      <c r="O290" s="24" t="str">
        <f ca="1">IFERROR(INDEX(MAESTRO!O:O,_xludf.AGGREGATE(15,6,ROW(MAESTRO!$B$3:$B$1000)/((MAESTRO!$B$3:$B$1000="PROVEEDORES")*(UPPER(MAESTRO!$L$3:$L$1000)="CONFIRMADO")),ROWS($A$3:A290))),"")</f>
        <v/>
      </c>
      <c r="P290" s="24" t="str">
        <f ca="1">IFERROR(INDEX(MAESTRO!P:P,_xludf.AGGREGATE(15,6,ROW(MAESTRO!$B$3:$B$1000)/((MAESTRO!$B$3:$B$1000="PROVEEDORES")*(UPPER(MAESTRO!$L$3:$L$1000)="CONFIRMADO")),ROWS($A$3:A290))),"")</f>
        <v/>
      </c>
      <c r="Q290" s="24" t="str">
        <f ca="1">IFERROR(INDEX(MAESTRO!Q:Q,_xludf.AGGREGATE(15,6,ROW(MAESTRO!$B$3:$B$1000)/((MAESTRO!$B$3:$B$1000="PROVEEDORES")*(UPPER(MAESTRO!$L$3:$L$1000)="CONFIRMADO")),ROWS($A$3:A290))),"")</f>
        <v/>
      </c>
      <c r="R290" s="24" t="str">
        <f ca="1">IFERROR(INDEX(MAESTRO!R:R,_xludf.AGGREGATE(15,6,ROW(MAESTRO!$B$3:$B$1000)/((MAESTRO!$B$3:$B$1000="PROVEEDORES")*(UPPER(MAESTRO!$L$3:$L$1000)="CONFIRMADO")),ROWS($A$3:A290))),"")</f>
        <v/>
      </c>
      <c r="S290" s="24" t="str">
        <f ca="1">IFERROR(INDEX(MAESTRO!S:S,_xludf.AGGREGATE(15,6,ROW(MAESTRO!$B$3:$B$1000)/((MAESTRO!$B$3:$B$1000="PROVEEDORES")*(UPPER(MAESTRO!$L$3:$L$1000)="CONFIRMADO")),ROWS($A$3:A290))),"")</f>
        <v/>
      </c>
      <c r="T290" s="24" t="str">
        <f ca="1">IFERROR(INDEX(MAESTRO!T:T,_xludf.AGGREGATE(15,6,ROW(MAESTRO!$B$3:$B$1000)/((MAESTRO!$B$3:$B$1000="PROVEEDORES")*(UPPER(MAESTRO!$L$3:$L$1000)="CONFIRMADO")),ROWS($A$3:A290))),"")</f>
        <v/>
      </c>
      <c r="U290" s="24" t="str">
        <f ca="1">IFERROR(INDEX(MAESTRO!U:U,_xludf.AGGREGATE(15,6,ROW(MAESTRO!$B$3:$B$1000)/((MAESTRO!$B$3:$B$1000="PROVEEDORES")*(UPPER(MAESTRO!$L$3:$L$1000)="CONFIRMADO")),ROWS($A$3:A290))),"")</f>
        <v/>
      </c>
      <c r="V290" s="24" t="str">
        <f ca="1">IFERROR(INDEX(MAESTRO!V:V,_xludf.AGGREGATE(15,6,ROW(MAESTRO!$B$3:$B$1000)/((MAESTRO!$B$3:$B$1000="PROVEEDORES")*(UPPER(MAESTRO!$L$3:$L$1000)="CONFIRMADO")),ROWS($A$3:A290))),"")</f>
        <v/>
      </c>
      <c r="W290" s="24" t="str">
        <f ca="1">IFERROR(INDEX(MAESTRO!W:W,_xludf.AGGREGATE(15,6,ROW(MAESTRO!$B$3:$B$1000)/((MAESTRO!$B$3:$B$1000="PROVEEDORES")*(UPPER(MAESTRO!$L$3:$L$1000)="CONFIRMADO")),ROWS($A$3:A290))),"")</f>
        <v/>
      </c>
      <c r="X290" s="24" t="str">
        <f ca="1">IFERROR(INDEX(MAESTRO!X:X,_xludf.AGGREGATE(15,6,ROW(MAESTRO!$B$3:$B$1000)/((MAESTRO!$B$3:$B$1000="PROVEEDORES")*(UPPER(MAESTRO!$L$3:$L$1000)="CONFIRMADO")),ROWS($A$3:A290))),"")</f>
        <v/>
      </c>
    </row>
    <row r="291" spans="1:24" ht="22.05" customHeight="1">
      <c r="A291" s="10" t="str">
        <f ca="1">IFERROR(INDEX(MAESTRO!A:A,_xludf.AGGREGATE(15,6,ROW(MAESTRO!$B$3:$B$1000)/((MAESTRO!$B$3:$B$1000="PROVEEDORES")*(UPPER(MAESTRO!$L$3:$L$1000)="CONFIRMADO")),ROWS($A$3:A291))),"")</f>
        <v/>
      </c>
      <c r="B291" s="10" t="str">
        <f ca="1">IFERROR(INDEX(MAESTRO!B:B,_xludf.AGGREGATE(15,6,ROW(MAESTRO!$B$3:$B$1000)/((MAESTRO!$B$3:$B$1000="PROVEEDORES")*(UPPER(MAESTRO!$L$3:$L$1000)="CONFIRMADO")),ROWS($A$3:A291))),"")</f>
        <v/>
      </c>
      <c r="C291" s="10" t="str">
        <f ca="1">IFERROR(INDEX(MAESTRO!C:C,_xludf.AGGREGATE(15,6,ROW(MAESTRO!$B$3:$B$1000)/((MAESTRO!$B$3:$B$1000="PROVEEDORES")*(UPPER(MAESTRO!$L$3:$L$1000)="CONFIRMADO")),ROWS($A$3:A291))),"")</f>
        <v/>
      </c>
      <c r="D291" s="10" t="str">
        <f ca="1">IFERROR(INDEX(MAESTRO!D:D,_xludf.AGGREGATE(15,6,ROW(MAESTRO!$B$3:$B$1000)/((MAESTRO!$B$3:$B$1000="PROVEEDORES")*(UPPER(MAESTRO!$L$3:$L$1000)="CONFIRMADO")),ROWS($A$3:A291))),"")</f>
        <v/>
      </c>
      <c r="E291" s="10" t="str">
        <f ca="1">IFERROR(INDEX(MAESTRO!E:E,_xludf.AGGREGATE(15,6,ROW(MAESTRO!$B$3:$B$1000)/((MAESTRO!$B$3:$B$1000="PROVEEDORES")*(UPPER(MAESTRO!$L$3:$L$1000)="CONFIRMADO")),ROWS($A$3:A291))),"")</f>
        <v/>
      </c>
      <c r="F291" s="10" t="str">
        <f ca="1">IFERROR(INDEX(MAESTRO!F:F,_xludf.AGGREGATE(15,6,ROW(MAESTRO!$B$3:$B$1000)/((MAESTRO!$B$3:$B$1000="PROVEEDORES")*(UPPER(MAESTRO!$L$3:$L$1000)="CONFIRMADO")),ROWS($A$3:A291))),"")</f>
        <v/>
      </c>
      <c r="G291" s="10" t="str">
        <f ca="1">IFERROR(INDEX(MAESTRO!G:G,_xludf.AGGREGATE(15,6,ROW(MAESTRO!$B$3:$B$1000)/((MAESTRO!$B$3:$B$1000="PROVEEDORES")*(UPPER(MAESTRO!$L$3:$L$1000)="CONFIRMADO")),ROWS($A$3:A291))),"")</f>
        <v/>
      </c>
      <c r="H291" s="10" t="str">
        <f ca="1">IFERROR(INDEX(MAESTRO!H:H,_xludf.AGGREGATE(15,6,ROW(MAESTRO!$B$3:$B$1000)/((MAESTRO!$B$3:$B$1000="PROVEEDORES")*(UPPER(MAESTRO!$L$3:$L$1000)="CONFIRMADO")),ROWS($A$3:A291))),"")</f>
        <v/>
      </c>
      <c r="I291" s="10" t="str">
        <f ca="1">IFERROR(INDEX(MAESTRO!I:I,_xludf.AGGREGATE(15,6,ROW(MAESTRO!$B$3:$B$1000)/((MAESTRO!$B$3:$B$1000="PROVEEDORES")*(UPPER(MAESTRO!$L$3:$L$1000)="CONFIRMADO")),ROWS($A$3:A291))),"")</f>
        <v/>
      </c>
      <c r="J291" s="10" t="str">
        <f ca="1">IFERROR(INDEX(MAESTRO!J:J,_xludf.AGGREGATE(15,6,ROW(MAESTRO!$B$3:$B$1000)/((MAESTRO!$B$3:$B$1000="PROVEEDORES")*(UPPER(MAESTRO!$L$3:$L$1000)="CONFIRMADO")),ROWS($A$3:A291))),"")</f>
        <v/>
      </c>
      <c r="K291" s="10" t="str">
        <f ca="1">IFERROR(INDEX(MAESTRO!K:K,_xludf.AGGREGATE(15,6,ROW(MAESTRO!$B$3:$B$1000)/((MAESTRO!$B$3:$B$1000="PROVEEDORES")*(UPPER(MAESTRO!$L$3:$L$1000)="CONFIRMADO")),ROWS($A$3:A291))),"")</f>
        <v/>
      </c>
      <c r="L291" s="10" t="str">
        <f ca="1">IFERROR(INDEX(MAESTRO!L:L,_xludf.AGGREGATE(15,6,ROW(MAESTRO!$B$3:$B$1000)/((MAESTRO!$B$3:$B$1000="PROVEEDORES")*(UPPER(MAESTRO!$L$3:$L$1000)="CONFIRMADO")),ROWS($A$3:A291))),"")</f>
        <v/>
      </c>
      <c r="M291" s="10" t="str">
        <f ca="1">IFERROR(INDEX(MAESTRO!M:M,_xludf.AGGREGATE(15,6,ROW(MAESTRO!$B$3:$B$1000)/((MAESTRO!$B$3:$B$1000="PROVEEDORES")*(UPPER(MAESTRO!$L$3:$L$1000)="CONFIRMADO")),ROWS($A$3:A291))),"")</f>
        <v/>
      </c>
      <c r="N291" s="10" t="str">
        <f ca="1">IFERROR(INDEX(MAESTRO!N:N,_xludf.AGGREGATE(15,6,ROW(MAESTRO!$B$3:$B$1000)/((MAESTRO!$B$3:$B$1000="PROVEEDORES")*(UPPER(MAESTRO!$L$3:$L$1000)="CONFIRMADO")),ROWS($A$3:A291))),"")</f>
        <v/>
      </c>
      <c r="O291" s="10" t="str">
        <f ca="1">IFERROR(INDEX(MAESTRO!O:O,_xludf.AGGREGATE(15,6,ROW(MAESTRO!$B$3:$B$1000)/((MAESTRO!$B$3:$B$1000="PROVEEDORES")*(UPPER(MAESTRO!$L$3:$L$1000)="CONFIRMADO")),ROWS($A$3:A291))),"")</f>
        <v/>
      </c>
      <c r="P291" s="10" t="str">
        <f ca="1">IFERROR(INDEX(MAESTRO!P:P,_xludf.AGGREGATE(15,6,ROW(MAESTRO!$B$3:$B$1000)/((MAESTRO!$B$3:$B$1000="PROVEEDORES")*(UPPER(MAESTRO!$L$3:$L$1000)="CONFIRMADO")),ROWS($A$3:A291))),"")</f>
        <v/>
      </c>
      <c r="Q291" s="10" t="str">
        <f ca="1">IFERROR(INDEX(MAESTRO!Q:Q,_xludf.AGGREGATE(15,6,ROW(MAESTRO!$B$3:$B$1000)/((MAESTRO!$B$3:$B$1000="PROVEEDORES")*(UPPER(MAESTRO!$L$3:$L$1000)="CONFIRMADO")),ROWS($A$3:A291))),"")</f>
        <v/>
      </c>
      <c r="R291" s="10" t="str">
        <f ca="1">IFERROR(INDEX(MAESTRO!R:R,_xludf.AGGREGATE(15,6,ROW(MAESTRO!$B$3:$B$1000)/((MAESTRO!$B$3:$B$1000="PROVEEDORES")*(UPPER(MAESTRO!$L$3:$L$1000)="CONFIRMADO")),ROWS($A$3:A291))),"")</f>
        <v/>
      </c>
      <c r="S291" s="10" t="str">
        <f ca="1">IFERROR(INDEX(MAESTRO!S:S,_xludf.AGGREGATE(15,6,ROW(MAESTRO!$B$3:$B$1000)/((MAESTRO!$B$3:$B$1000="PROVEEDORES")*(UPPER(MAESTRO!$L$3:$L$1000)="CONFIRMADO")),ROWS($A$3:A291))),"")</f>
        <v/>
      </c>
      <c r="T291" s="10" t="str">
        <f ca="1">IFERROR(INDEX(MAESTRO!T:T,_xludf.AGGREGATE(15,6,ROW(MAESTRO!$B$3:$B$1000)/((MAESTRO!$B$3:$B$1000="PROVEEDORES")*(UPPER(MAESTRO!$L$3:$L$1000)="CONFIRMADO")),ROWS($A$3:A291))),"")</f>
        <v/>
      </c>
      <c r="U291" s="10" t="str">
        <f ca="1">IFERROR(INDEX(MAESTRO!U:U,_xludf.AGGREGATE(15,6,ROW(MAESTRO!$B$3:$B$1000)/((MAESTRO!$B$3:$B$1000="PROVEEDORES")*(UPPER(MAESTRO!$L$3:$L$1000)="CONFIRMADO")),ROWS($A$3:A291))),"")</f>
        <v/>
      </c>
      <c r="V291" s="10" t="str">
        <f ca="1">IFERROR(INDEX(MAESTRO!V:V,_xludf.AGGREGATE(15,6,ROW(MAESTRO!$B$3:$B$1000)/((MAESTRO!$B$3:$B$1000="PROVEEDORES")*(UPPER(MAESTRO!$L$3:$L$1000)="CONFIRMADO")),ROWS($A$3:A291))),"")</f>
        <v/>
      </c>
      <c r="W291" s="10" t="str">
        <f ca="1">IFERROR(INDEX(MAESTRO!W:W,_xludf.AGGREGATE(15,6,ROW(MAESTRO!$B$3:$B$1000)/((MAESTRO!$B$3:$B$1000="PROVEEDORES")*(UPPER(MAESTRO!$L$3:$L$1000)="CONFIRMADO")),ROWS($A$3:A291))),"")</f>
        <v/>
      </c>
      <c r="X291" s="10" t="str">
        <f ca="1">IFERROR(INDEX(MAESTRO!X:X,_xludf.AGGREGATE(15,6,ROW(MAESTRO!$B$3:$B$1000)/((MAESTRO!$B$3:$B$1000="PROVEEDORES")*(UPPER(MAESTRO!$L$3:$L$1000)="CONFIRMADO")),ROWS($A$3:A291))),"")</f>
        <v/>
      </c>
    </row>
    <row r="292" spans="1:24" ht="22.05" customHeight="1">
      <c r="A292" s="24" t="str">
        <f ca="1">IFERROR(INDEX(MAESTRO!A:A,_xludf.AGGREGATE(15,6,ROW(MAESTRO!$B$3:$B$1000)/((MAESTRO!$B$3:$B$1000="PROVEEDORES")*(UPPER(MAESTRO!$L$3:$L$1000)="CONFIRMADO")),ROWS($A$3:A292))),"")</f>
        <v/>
      </c>
      <c r="B292" s="24" t="str">
        <f ca="1">IFERROR(INDEX(MAESTRO!B:B,_xludf.AGGREGATE(15,6,ROW(MAESTRO!$B$3:$B$1000)/((MAESTRO!$B$3:$B$1000="PROVEEDORES")*(UPPER(MAESTRO!$L$3:$L$1000)="CONFIRMADO")),ROWS($A$3:A292))),"")</f>
        <v/>
      </c>
      <c r="C292" s="24" t="str">
        <f ca="1">IFERROR(INDEX(MAESTRO!C:C,_xludf.AGGREGATE(15,6,ROW(MAESTRO!$B$3:$B$1000)/((MAESTRO!$B$3:$B$1000="PROVEEDORES")*(UPPER(MAESTRO!$L$3:$L$1000)="CONFIRMADO")),ROWS($A$3:A292))),"")</f>
        <v/>
      </c>
      <c r="D292" s="24" t="str">
        <f ca="1">IFERROR(INDEX(MAESTRO!D:D,_xludf.AGGREGATE(15,6,ROW(MAESTRO!$B$3:$B$1000)/((MAESTRO!$B$3:$B$1000="PROVEEDORES")*(UPPER(MAESTRO!$L$3:$L$1000)="CONFIRMADO")),ROWS($A$3:A292))),"")</f>
        <v/>
      </c>
      <c r="E292" s="24" t="str">
        <f ca="1">IFERROR(INDEX(MAESTRO!E:E,_xludf.AGGREGATE(15,6,ROW(MAESTRO!$B$3:$B$1000)/((MAESTRO!$B$3:$B$1000="PROVEEDORES")*(UPPER(MAESTRO!$L$3:$L$1000)="CONFIRMADO")),ROWS($A$3:A292))),"")</f>
        <v/>
      </c>
      <c r="F292" s="24" t="str">
        <f ca="1">IFERROR(INDEX(MAESTRO!F:F,_xludf.AGGREGATE(15,6,ROW(MAESTRO!$B$3:$B$1000)/((MAESTRO!$B$3:$B$1000="PROVEEDORES")*(UPPER(MAESTRO!$L$3:$L$1000)="CONFIRMADO")),ROWS($A$3:A292))),"")</f>
        <v/>
      </c>
      <c r="G292" s="24" t="str">
        <f ca="1">IFERROR(INDEX(MAESTRO!G:G,_xludf.AGGREGATE(15,6,ROW(MAESTRO!$B$3:$B$1000)/((MAESTRO!$B$3:$B$1000="PROVEEDORES")*(UPPER(MAESTRO!$L$3:$L$1000)="CONFIRMADO")),ROWS($A$3:A292))),"")</f>
        <v/>
      </c>
      <c r="H292" s="24" t="str">
        <f ca="1">IFERROR(INDEX(MAESTRO!H:H,_xludf.AGGREGATE(15,6,ROW(MAESTRO!$B$3:$B$1000)/((MAESTRO!$B$3:$B$1000="PROVEEDORES")*(UPPER(MAESTRO!$L$3:$L$1000)="CONFIRMADO")),ROWS($A$3:A292))),"")</f>
        <v/>
      </c>
      <c r="I292" s="24" t="str">
        <f ca="1">IFERROR(INDEX(MAESTRO!I:I,_xludf.AGGREGATE(15,6,ROW(MAESTRO!$B$3:$B$1000)/((MAESTRO!$B$3:$B$1000="PROVEEDORES")*(UPPER(MAESTRO!$L$3:$L$1000)="CONFIRMADO")),ROWS($A$3:A292))),"")</f>
        <v/>
      </c>
      <c r="J292" s="24" t="str">
        <f ca="1">IFERROR(INDEX(MAESTRO!J:J,_xludf.AGGREGATE(15,6,ROW(MAESTRO!$B$3:$B$1000)/((MAESTRO!$B$3:$B$1000="PROVEEDORES")*(UPPER(MAESTRO!$L$3:$L$1000)="CONFIRMADO")),ROWS($A$3:A292))),"")</f>
        <v/>
      </c>
      <c r="K292" s="24" t="str">
        <f ca="1">IFERROR(INDEX(MAESTRO!K:K,_xludf.AGGREGATE(15,6,ROW(MAESTRO!$B$3:$B$1000)/((MAESTRO!$B$3:$B$1000="PROVEEDORES")*(UPPER(MAESTRO!$L$3:$L$1000)="CONFIRMADO")),ROWS($A$3:A292))),"")</f>
        <v/>
      </c>
      <c r="L292" s="24" t="str">
        <f ca="1">IFERROR(INDEX(MAESTRO!L:L,_xludf.AGGREGATE(15,6,ROW(MAESTRO!$B$3:$B$1000)/((MAESTRO!$B$3:$B$1000="PROVEEDORES")*(UPPER(MAESTRO!$L$3:$L$1000)="CONFIRMADO")),ROWS($A$3:A292))),"")</f>
        <v/>
      </c>
      <c r="M292" s="24" t="str">
        <f ca="1">IFERROR(INDEX(MAESTRO!M:M,_xludf.AGGREGATE(15,6,ROW(MAESTRO!$B$3:$B$1000)/((MAESTRO!$B$3:$B$1000="PROVEEDORES")*(UPPER(MAESTRO!$L$3:$L$1000)="CONFIRMADO")),ROWS($A$3:A292))),"")</f>
        <v/>
      </c>
      <c r="N292" s="24" t="str">
        <f ca="1">IFERROR(INDEX(MAESTRO!N:N,_xludf.AGGREGATE(15,6,ROW(MAESTRO!$B$3:$B$1000)/((MAESTRO!$B$3:$B$1000="PROVEEDORES")*(UPPER(MAESTRO!$L$3:$L$1000)="CONFIRMADO")),ROWS($A$3:A292))),"")</f>
        <v/>
      </c>
      <c r="O292" s="24" t="str">
        <f ca="1">IFERROR(INDEX(MAESTRO!O:O,_xludf.AGGREGATE(15,6,ROW(MAESTRO!$B$3:$B$1000)/((MAESTRO!$B$3:$B$1000="PROVEEDORES")*(UPPER(MAESTRO!$L$3:$L$1000)="CONFIRMADO")),ROWS($A$3:A292))),"")</f>
        <v/>
      </c>
      <c r="P292" s="24" t="str">
        <f ca="1">IFERROR(INDEX(MAESTRO!P:P,_xludf.AGGREGATE(15,6,ROW(MAESTRO!$B$3:$B$1000)/((MAESTRO!$B$3:$B$1000="PROVEEDORES")*(UPPER(MAESTRO!$L$3:$L$1000)="CONFIRMADO")),ROWS($A$3:A292))),"")</f>
        <v/>
      </c>
      <c r="Q292" s="24" t="str">
        <f ca="1">IFERROR(INDEX(MAESTRO!Q:Q,_xludf.AGGREGATE(15,6,ROW(MAESTRO!$B$3:$B$1000)/((MAESTRO!$B$3:$B$1000="PROVEEDORES")*(UPPER(MAESTRO!$L$3:$L$1000)="CONFIRMADO")),ROWS($A$3:A292))),"")</f>
        <v/>
      </c>
      <c r="R292" s="24" t="str">
        <f ca="1">IFERROR(INDEX(MAESTRO!R:R,_xludf.AGGREGATE(15,6,ROW(MAESTRO!$B$3:$B$1000)/((MAESTRO!$B$3:$B$1000="PROVEEDORES")*(UPPER(MAESTRO!$L$3:$L$1000)="CONFIRMADO")),ROWS($A$3:A292))),"")</f>
        <v/>
      </c>
      <c r="S292" s="24" t="str">
        <f ca="1">IFERROR(INDEX(MAESTRO!S:S,_xludf.AGGREGATE(15,6,ROW(MAESTRO!$B$3:$B$1000)/((MAESTRO!$B$3:$B$1000="PROVEEDORES")*(UPPER(MAESTRO!$L$3:$L$1000)="CONFIRMADO")),ROWS($A$3:A292))),"")</f>
        <v/>
      </c>
      <c r="T292" s="24" t="str">
        <f ca="1">IFERROR(INDEX(MAESTRO!T:T,_xludf.AGGREGATE(15,6,ROW(MAESTRO!$B$3:$B$1000)/((MAESTRO!$B$3:$B$1000="PROVEEDORES")*(UPPER(MAESTRO!$L$3:$L$1000)="CONFIRMADO")),ROWS($A$3:A292))),"")</f>
        <v/>
      </c>
      <c r="U292" s="24" t="str">
        <f ca="1">IFERROR(INDEX(MAESTRO!U:U,_xludf.AGGREGATE(15,6,ROW(MAESTRO!$B$3:$B$1000)/((MAESTRO!$B$3:$B$1000="PROVEEDORES")*(UPPER(MAESTRO!$L$3:$L$1000)="CONFIRMADO")),ROWS($A$3:A292))),"")</f>
        <v/>
      </c>
      <c r="V292" s="24" t="str">
        <f ca="1">IFERROR(INDEX(MAESTRO!V:V,_xludf.AGGREGATE(15,6,ROW(MAESTRO!$B$3:$B$1000)/((MAESTRO!$B$3:$B$1000="PROVEEDORES")*(UPPER(MAESTRO!$L$3:$L$1000)="CONFIRMADO")),ROWS($A$3:A292))),"")</f>
        <v/>
      </c>
      <c r="W292" s="24" t="str">
        <f ca="1">IFERROR(INDEX(MAESTRO!W:W,_xludf.AGGREGATE(15,6,ROW(MAESTRO!$B$3:$B$1000)/((MAESTRO!$B$3:$B$1000="PROVEEDORES")*(UPPER(MAESTRO!$L$3:$L$1000)="CONFIRMADO")),ROWS($A$3:A292))),"")</f>
        <v/>
      </c>
      <c r="X292" s="24" t="str">
        <f ca="1">IFERROR(INDEX(MAESTRO!X:X,_xludf.AGGREGATE(15,6,ROW(MAESTRO!$B$3:$B$1000)/((MAESTRO!$B$3:$B$1000="PROVEEDORES")*(UPPER(MAESTRO!$L$3:$L$1000)="CONFIRMADO")),ROWS($A$3:A292))),"")</f>
        <v/>
      </c>
    </row>
    <row r="293" spans="1:24" ht="22.05" customHeight="1">
      <c r="A293" s="10" t="str">
        <f ca="1">IFERROR(INDEX(MAESTRO!A:A,_xludf.AGGREGATE(15,6,ROW(MAESTRO!$B$3:$B$1000)/((MAESTRO!$B$3:$B$1000="PROVEEDORES")*(UPPER(MAESTRO!$L$3:$L$1000)="CONFIRMADO")),ROWS($A$3:A293))),"")</f>
        <v/>
      </c>
      <c r="B293" s="10" t="str">
        <f ca="1">IFERROR(INDEX(MAESTRO!B:B,_xludf.AGGREGATE(15,6,ROW(MAESTRO!$B$3:$B$1000)/((MAESTRO!$B$3:$B$1000="PROVEEDORES")*(UPPER(MAESTRO!$L$3:$L$1000)="CONFIRMADO")),ROWS($A$3:A293))),"")</f>
        <v/>
      </c>
      <c r="C293" s="10" t="str">
        <f ca="1">IFERROR(INDEX(MAESTRO!C:C,_xludf.AGGREGATE(15,6,ROW(MAESTRO!$B$3:$B$1000)/((MAESTRO!$B$3:$B$1000="PROVEEDORES")*(UPPER(MAESTRO!$L$3:$L$1000)="CONFIRMADO")),ROWS($A$3:A293))),"")</f>
        <v/>
      </c>
      <c r="D293" s="10" t="str">
        <f ca="1">IFERROR(INDEX(MAESTRO!D:D,_xludf.AGGREGATE(15,6,ROW(MAESTRO!$B$3:$B$1000)/((MAESTRO!$B$3:$B$1000="PROVEEDORES")*(UPPER(MAESTRO!$L$3:$L$1000)="CONFIRMADO")),ROWS($A$3:A293))),"")</f>
        <v/>
      </c>
      <c r="E293" s="10" t="str">
        <f ca="1">IFERROR(INDEX(MAESTRO!E:E,_xludf.AGGREGATE(15,6,ROW(MAESTRO!$B$3:$B$1000)/((MAESTRO!$B$3:$B$1000="PROVEEDORES")*(UPPER(MAESTRO!$L$3:$L$1000)="CONFIRMADO")),ROWS($A$3:A293))),"")</f>
        <v/>
      </c>
      <c r="F293" s="10" t="str">
        <f ca="1">IFERROR(INDEX(MAESTRO!F:F,_xludf.AGGREGATE(15,6,ROW(MAESTRO!$B$3:$B$1000)/((MAESTRO!$B$3:$B$1000="PROVEEDORES")*(UPPER(MAESTRO!$L$3:$L$1000)="CONFIRMADO")),ROWS($A$3:A293))),"")</f>
        <v/>
      </c>
      <c r="G293" s="10" t="str">
        <f ca="1">IFERROR(INDEX(MAESTRO!G:G,_xludf.AGGREGATE(15,6,ROW(MAESTRO!$B$3:$B$1000)/((MAESTRO!$B$3:$B$1000="PROVEEDORES")*(UPPER(MAESTRO!$L$3:$L$1000)="CONFIRMADO")),ROWS($A$3:A293))),"")</f>
        <v/>
      </c>
      <c r="H293" s="10" t="str">
        <f ca="1">IFERROR(INDEX(MAESTRO!H:H,_xludf.AGGREGATE(15,6,ROW(MAESTRO!$B$3:$B$1000)/((MAESTRO!$B$3:$B$1000="PROVEEDORES")*(UPPER(MAESTRO!$L$3:$L$1000)="CONFIRMADO")),ROWS($A$3:A293))),"")</f>
        <v/>
      </c>
      <c r="I293" s="10" t="str">
        <f ca="1">IFERROR(INDEX(MAESTRO!I:I,_xludf.AGGREGATE(15,6,ROW(MAESTRO!$B$3:$B$1000)/((MAESTRO!$B$3:$B$1000="PROVEEDORES")*(UPPER(MAESTRO!$L$3:$L$1000)="CONFIRMADO")),ROWS($A$3:A293))),"")</f>
        <v/>
      </c>
      <c r="J293" s="10" t="str">
        <f ca="1">IFERROR(INDEX(MAESTRO!J:J,_xludf.AGGREGATE(15,6,ROW(MAESTRO!$B$3:$B$1000)/((MAESTRO!$B$3:$B$1000="PROVEEDORES")*(UPPER(MAESTRO!$L$3:$L$1000)="CONFIRMADO")),ROWS($A$3:A293))),"")</f>
        <v/>
      </c>
      <c r="K293" s="10" t="str">
        <f ca="1">IFERROR(INDEX(MAESTRO!K:K,_xludf.AGGREGATE(15,6,ROW(MAESTRO!$B$3:$B$1000)/((MAESTRO!$B$3:$B$1000="PROVEEDORES")*(UPPER(MAESTRO!$L$3:$L$1000)="CONFIRMADO")),ROWS($A$3:A293))),"")</f>
        <v/>
      </c>
      <c r="L293" s="10" t="str">
        <f ca="1">IFERROR(INDEX(MAESTRO!L:L,_xludf.AGGREGATE(15,6,ROW(MAESTRO!$B$3:$B$1000)/((MAESTRO!$B$3:$B$1000="PROVEEDORES")*(UPPER(MAESTRO!$L$3:$L$1000)="CONFIRMADO")),ROWS($A$3:A293))),"")</f>
        <v/>
      </c>
      <c r="M293" s="10" t="str">
        <f ca="1">IFERROR(INDEX(MAESTRO!M:M,_xludf.AGGREGATE(15,6,ROW(MAESTRO!$B$3:$B$1000)/((MAESTRO!$B$3:$B$1000="PROVEEDORES")*(UPPER(MAESTRO!$L$3:$L$1000)="CONFIRMADO")),ROWS($A$3:A293))),"")</f>
        <v/>
      </c>
      <c r="N293" s="10" t="str">
        <f ca="1">IFERROR(INDEX(MAESTRO!N:N,_xludf.AGGREGATE(15,6,ROW(MAESTRO!$B$3:$B$1000)/((MAESTRO!$B$3:$B$1000="PROVEEDORES")*(UPPER(MAESTRO!$L$3:$L$1000)="CONFIRMADO")),ROWS($A$3:A293))),"")</f>
        <v/>
      </c>
      <c r="O293" s="10" t="str">
        <f ca="1">IFERROR(INDEX(MAESTRO!O:O,_xludf.AGGREGATE(15,6,ROW(MAESTRO!$B$3:$B$1000)/((MAESTRO!$B$3:$B$1000="PROVEEDORES")*(UPPER(MAESTRO!$L$3:$L$1000)="CONFIRMADO")),ROWS($A$3:A293))),"")</f>
        <v/>
      </c>
      <c r="P293" s="10" t="str">
        <f ca="1">IFERROR(INDEX(MAESTRO!P:P,_xludf.AGGREGATE(15,6,ROW(MAESTRO!$B$3:$B$1000)/((MAESTRO!$B$3:$B$1000="PROVEEDORES")*(UPPER(MAESTRO!$L$3:$L$1000)="CONFIRMADO")),ROWS($A$3:A293))),"")</f>
        <v/>
      </c>
      <c r="Q293" s="10" t="str">
        <f ca="1">IFERROR(INDEX(MAESTRO!Q:Q,_xludf.AGGREGATE(15,6,ROW(MAESTRO!$B$3:$B$1000)/((MAESTRO!$B$3:$B$1000="PROVEEDORES")*(UPPER(MAESTRO!$L$3:$L$1000)="CONFIRMADO")),ROWS($A$3:A293))),"")</f>
        <v/>
      </c>
      <c r="R293" s="10" t="str">
        <f ca="1">IFERROR(INDEX(MAESTRO!R:R,_xludf.AGGREGATE(15,6,ROW(MAESTRO!$B$3:$B$1000)/((MAESTRO!$B$3:$B$1000="PROVEEDORES")*(UPPER(MAESTRO!$L$3:$L$1000)="CONFIRMADO")),ROWS($A$3:A293))),"")</f>
        <v/>
      </c>
      <c r="S293" s="10" t="str">
        <f ca="1">IFERROR(INDEX(MAESTRO!S:S,_xludf.AGGREGATE(15,6,ROW(MAESTRO!$B$3:$B$1000)/((MAESTRO!$B$3:$B$1000="PROVEEDORES")*(UPPER(MAESTRO!$L$3:$L$1000)="CONFIRMADO")),ROWS($A$3:A293))),"")</f>
        <v/>
      </c>
      <c r="T293" s="10" t="str">
        <f ca="1">IFERROR(INDEX(MAESTRO!T:T,_xludf.AGGREGATE(15,6,ROW(MAESTRO!$B$3:$B$1000)/((MAESTRO!$B$3:$B$1000="PROVEEDORES")*(UPPER(MAESTRO!$L$3:$L$1000)="CONFIRMADO")),ROWS($A$3:A293))),"")</f>
        <v/>
      </c>
      <c r="U293" s="10" t="str">
        <f ca="1">IFERROR(INDEX(MAESTRO!U:U,_xludf.AGGREGATE(15,6,ROW(MAESTRO!$B$3:$B$1000)/((MAESTRO!$B$3:$B$1000="PROVEEDORES")*(UPPER(MAESTRO!$L$3:$L$1000)="CONFIRMADO")),ROWS($A$3:A293))),"")</f>
        <v/>
      </c>
      <c r="V293" s="10" t="str">
        <f ca="1">IFERROR(INDEX(MAESTRO!V:V,_xludf.AGGREGATE(15,6,ROW(MAESTRO!$B$3:$B$1000)/((MAESTRO!$B$3:$B$1000="PROVEEDORES")*(UPPER(MAESTRO!$L$3:$L$1000)="CONFIRMADO")),ROWS($A$3:A293))),"")</f>
        <v/>
      </c>
      <c r="W293" s="10" t="str">
        <f ca="1">IFERROR(INDEX(MAESTRO!W:W,_xludf.AGGREGATE(15,6,ROW(MAESTRO!$B$3:$B$1000)/((MAESTRO!$B$3:$B$1000="PROVEEDORES")*(UPPER(MAESTRO!$L$3:$L$1000)="CONFIRMADO")),ROWS($A$3:A293))),"")</f>
        <v/>
      </c>
      <c r="X293" s="10" t="str">
        <f ca="1">IFERROR(INDEX(MAESTRO!X:X,_xludf.AGGREGATE(15,6,ROW(MAESTRO!$B$3:$B$1000)/((MAESTRO!$B$3:$B$1000="PROVEEDORES")*(UPPER(MAESTRO!$L$3:$L$1000)="CONFIRMADO")),ROWS($A$3:A293))),"")</f>
        <v/>
      </c>
    </row>
    <row r="294" spans="1:24" ht="22.05" customHeight="1">
      <c r="A294" s="24" t="str">
        <f ca="1">IFERROR(INDEX(MAESTRO!A:A,_xludf.AGGREGATE(15,6,ROW(MAESTRO!$B$3:$B$1000)/((MAESTRO!$B$3:$B$1000="PROVEEDORES")*(UPPER(MAESTRO!$L$3:$L$1000)="CONFIRMADO")),ROWS($A$3:A294))),"")</f>
        <v/>
      </c>
      <c r="B294" s="24" t="str">
        <f ca="1">IFERROR(INDEX(MAESTRO!B:B,_xludf.AGGREGATE(15,6,ROW(MAESTRO!$B$3:$B$1000)/((MAESTRO!$B$3:$B$1000="PROVEEDORES")*(UPPER(MAESTRO!$L$3:$L$1000)="CONFIRMADO")),ROWS($A$3:A294))),"")</f>
        <v/>
      </c>
      <c r="C294" s="24" t="str">
        <f ca="1">IFERROR(INDEX(MAESTRO!C:C,_xludf.AGGREGATE(15,6,ROW(MAESTRO!$B$3:$B$1000)/((MAESTRO!$B$3:$B$1000="PROVEEDORES")*(UPPER(MAESTRO!$L$3:$L$1000)="CONFIRMADO")),ROWS($A$3:A294))),"")</f>
        <v/>
      </c>
      <c r="D294" s="24" t="str">
        <f ca="1">IFERROR(INDEX(MAESTRO!D:D,_xludf.AGGREGATE(15,6,ROW(MAESTRO!$B$3:$B$1000)/((MAESTRO!$B$3:$B$1000="PROVEEDORES")*(UPPER(MAESTRO!$L$3:$L$1000)="CONFIRMADO")),ROWS($A$3:A294))),"")</f>
        <v/>
      </c>
      <c r="E294" s="24" t="str">
        <f ca="1">IFERROR(INDEX(MAESTRO!E:E,_xludf.AGGREGATE(15,6,ROW(MAESTRO!$B$3:$B$1000)/((MAESTRO!$B$3:$B$1000="PROVEEDORES")*(UPPER(MAESTRO!$L$3:$L$1000)="CONFIRMADO")),ROWS($A$3:A294))),"")</f>
        <v/>
      </c>
      <c r="F294" s="24" t="str">
        <f ca="1">IFERROR(INDEX(MAESTRO!F:F,_xludf.AGGREGATE(15,6,ROW(MAESTRO!$B$3:$B$1000)/((MAESTRO!$B$3:$B$1000="PROVEEDORES")*(UPPER(MAESTRO!$L$3:$L$1000)="CONFIRMADO")),ROWS($A$3:A294))),"")</f>
        <v/>
      </c>
      <c r="G294" s="24" t="str">
        <f ca="1">IFERROR(INDEX(MAESTRO!G:G,_xludf.AGGREGATE(15,6,ROW(MAESTRO!$B$3:$B$1000)/((MAESTRO!$B$3:$B$1000="PROVEEDORES")*(UPPER(MAESTRO!$L$3:$L$1000)="CONFIRMADO")),ROWS($A$3:A294))),"")</f>
        <v/>
      </c>
      <c r="H294" s="24" t="str">
        <f ca="1">IFERROR(INDEX(MAESTRO!H:H,_xludf.AGGREGATE(15,6,ROW(MAESTRO!$B$3:$B$1000)/((MAESTRO!$B$3:$B$1000="PROVEEDORES")*(UPPER(MAESTRO!$L$3:$L$1000)="CONFIRMADO")),ROWS($A$3:A294))),"")</f>
        <v/>
      </c>
      <c r="I294" s="24" t="str">
        <f ca="1">IFERROR(INDEX(MAESTRO!I:I,_xludf.AGGREGATE(15,6,ROW(MAESTRO!$B$3:$B$1000)/((MAESTRO!$B$3:$B$1000="PROVEEDORES")*(UPPER(MAESTRO!$L$3:$L$1000)="CONFIRMADO")),ROWS($A$3:A294))),"")</f>
        <v/>
      </c>
      <c r="J294" s="24" t="str">
        <f ca="1">IFERROR(INDEX(MAESTRO!J:J,_xludf.AGGREGATE(15,6,ROW(MAESTRO!$B$3:$B$1000)/((MAESTRO!$B$3:$B$1000="PROVEEDORES")*(UPPER(MAESTRO!$L$3:$L$1000)="CONFIRMADO")),ROWS($A$3:A294))),"")</f>
        <v/>
      </c>
      <c r="K294" s="24" t="str">
        <f ca="1">IFERROR(INDEX(MAESTRO!K:K,_xludf.AGGREGATE(15,6,ROW(MAESTRO!$B$3:$B$1000)/((MAESTRO!$B$3:$B$1000="PROVEEDORES")*(UPPER(MAESTRO!$L$3:$L$1000)="CONFIRMADO")),ROWS($A$3:A294))),"")</f>
        <v/>
      </c>
      <c r="L294" s="24" t="str">
        <f ca="1">IFERROR(INDEX(MAESTRO!L:L,_xludf.AGGREGATE(15,6,ROW(MAESTRO!$B$3:$B$1000)/((MAESTRO!$B$3:$B$1000="PROVEEDORES")*(UPPER(MAESTRO!$L$3:$L$1000)="CONFIRMADO")),ROWS($A$3:A294))),"")</f>
        <v/>
      </c>
      <c r="M294" s="24" t="str">
        <f ca="1">IFERROR(INDEX(MAESTRO!M:M,_xludf.AGGREGATE(15,6,ROW(MAESTRO!$B$3:$B$1000)/((MAESTRO!$B$3:$B$1000="PROVEEDORES")*(UPPER(MAESTRO!$L$3:$L$1000)="CONFIRMADO")),ROWS($A$3:A294))),"")</f>
        <v/>
      </c>
      <c r="N294" s="24" t="str">
        <f ca="1">IFERROR(INDEX(MAESTRO!N:N,_xludf.AGGREGATE(15,6,ROW(MAESTRO!$B$3:$B$1000)/((MAESTRO!$B$3:$B$1000="PROVEEDORES")*(UPPER(MAESTRO!$L$3:$L$1000)="CONFIRMADO")),ROWS($A$3:A294))),"")</f>
        <v/>
      </c>
      <c r="O294" s="24" t="str">
        <f ca="1">IFERROR(INDEX(MAESTRO!O:O,_xludf.AGGREGATE(15,6,ROW(MAESTRO!$B$3:$B$1000)/((MAESTRO!$B$3:$B$1000="PROVEEDORES")*(UPPER(MAESTRO!$L$3:$L$1000)="CONFIRMADO")),ROWS($A$3:A294))),"")</f>
        <v/>
      </c>
      <c r="P294" s="24" t="str">
        <f ca="1">IFERROR(INDEX(MAESTRO!P:P,_xludf.AGGREGATE(15,6,ROW(MAESTRO!$B$3:$B$1000)/((MAESTRO!$B$3:$B$1000="PROVEEDORES")*(UPPER(MAESTRO!$L$3:$L$1000)="CONFIRMADO")),ROWS($A$3:A294))),"")</f>
        <v/>
      </c>
      <c r="Q294" s="24" t="str">
        <f ca="1">IFERROR(INDEX(MAESTRO!Q:Q,_xludf.AGGREGATE(15,6,ROW(MAESTRO!$B$3:$B$1000)/((MAESTRO!$B$3:$B$1000="PROVEEDORES")*(UPPER(MAESTRO!$L$3:$L$1000)="CONFIRMADO")),ROWS($A$3:A294))),"")</f>
        <v/>
      </c>
      <c r="R294" s="24" t="str">
        <f ca="1">IFERROR(INDEX(MAESTRO!R:R,_xludf.AGGREGATE(15,6,ROW(MAESTRO!$B$3:$B$1000)/((MAESTRO!$B$3:$B$1000="PROVEEDORES")*(UPPER(MAESTRO!$L$3:$L$1000)="CONFIRMADO")),ROWS($A$3:A294))),"")</f>
        <v/>
      </c>
      <c r="S294" s="24" t="str">
        <f ca="1">IFERROR(INDEX(MAESTRO!S:S,_xludf.AGGREGATE(15,6,ROW(MAESTRO!$B$3:$B$1000)/((MAESTRO!$B$3:$B$1000="PROVEEDORES")*(UPPER(MAESTRO!$L$3:$L$1000)="CONFIRMADO")),ROWS($A$3:A294))),"")</f>
        <v/>
      </c>
      <c r="T294" s="24" t="str">
        <f ca="1">IFERROR(INDEX(MAESTRO!T:T,_xludf.AGGREGATE(15,6,ROW(MAESTRO!$B$3:$B$1000)/((MAESTRO!$B$3:$B$1000="PROVEEDORES")*(UPPER(MAESTRO!$L$3:$L$1000)="CONFIRMADO")),ROWS($A$3:A294))),"")</f>
        <v/>
      </c>
      <c r="U294" s="24" t="str">
        <f ca="1">IFERROR(INDEX(MAESTRO!U:U,_xludf.AGGREGATE(15,6,ROW(MAESTRO!$B$3:$B$1000)/((MAESTRO!$B$3:$B$1000="PROVEEDORES")*(UPPER(MAESTRO!$L$3:$L$1000)="CONFIRMADO")),ROWS($A$3:A294))),"")</f>
        <v/>
      </c>
      <c r="V294" s="24" t="str">
        <f ca="1">IFERROR(INDEX(MAESTRO!V:V,_xludf.AGGREGATE(15,6,ROW(MAESTRO!$B$3:$B$1000)/((MAESTRO!$B$3:$B$1000="PROVEEDORES")*(UPPER(MAESTRO!$L$3:$L$1000)="CONFIRMADO")),ROWS($A$3:A294))),"")</f>
        <v/>
      </c>
      <c r="W294" s="24" t="str">
        <f ca="1">IFERROR(INDEX(MAESTRO!W:W,_xludf.AGGREGATE(15,6,ROW(MAESTRO!$B$3:$B$1000)/((MAESTRO!$B$3:$B$1000="PROVEEDORES")*(UPPER(MAESTRO!$L$3:$L$1000)="CONFIRMADO")),ROWS($A$3:A294))),"")</f>
        <v/>
      </c>
      <c r="X294" s="24" t="str">
        <f ca="1">IFERROR(INDEX(MAESTRO!X:X,_xludf.AGGREGATE(15,6,ROW(MAESTRO!$B$3:$B$1000)/((MAESTRO!$B$3:$B$1000="PROVEEDORES")*(UPPER(MAESTRO!$L$3:$L$1000)="CONFIRMADO")),ROWS($A$3:A294))),"")</f>
        <v/>
      </c>
    </row>
    <row r="295" spans="1:24" ht="22.05" customHeight="1">
      <c r="A295" s="10" t="str">
        <f ca="1">IFERROR(INDEX(MAESTRO!A:A,_xludf.AGGREGATE(15,6,ROW(MAESTRO!$B$3:$B$1000)/((MAESTRO!$B$3:$B$1000="PROVEEDORES")*(UPPER(MAESTRO!$L$3:$L$1000)="CONFIRMADO")),ROWS($A$3:A295))),"")</f>
        <v/>
      </c>
      <c r="B295" s="10" t="str">
        <f ca="1">IFERROR(INDEX(MAESTRO!B:B,_xludf.AGGREGATE(15,6,ROW(MAESTRO!$B$3:$B$1000)/((MAESTRO!$B$3:$B$1000="PROVEEDORES")*(UPPER(MAESTRO!$L$3:$L$1000)="CONFIRMADO")),ROWS($A$3:A295))),"")</f>
        <v/>
      </c>
      <c r="C295" s="10" t="str">
        <f ca="1">IFERROR(INDEX(MAESTRO!C:C,_xludf.AGGREGATE(15,6,ROW(MAESTRO!$B$3:$B$1000)/((MAESTRO!$B$3:$B$1000="PROVEEDORES")*(UPPER(MAESTRO!$L$3:$L$1000)="CONFIRMADO")),ROWS($A$3:A295))),"")</f>
        <v/>
      </c>
      <c r="D295" s="10" t="str">
        <f ca="1">IFERROR(INDEX(MAESTRO!D:D,_xludf.AGGREGATE(15,6,ROW(MAESTRO!$B$3:$B$1000)/((MAESTRO!$B$3:$B$1000="PROVEEDORES")*(UPPER(MAESTRO!$L$3:$L$1000)="CONFIRMADO")),ROWS($A$3:A295))),"")</f>
        <v/>
      </c>
      <c r="E295" s="10" t="str">
        <f ca="1">IFERROR(INDEX(MAESTRO!E:E,_xludf.AGGREGATE(15,6,ROW(MAESTRO!$B$3:$B$1000)/((MAESTRO!$B$3:$B$1000="PROVEEDORES")*(UPPER(MAESTRO!$L$3:$L$1000)="CONFIRMADO")),ROWS($A$3:A295))),"")</f>
        <v/>
      </c>
      <c r="F295" s="10" t="str">
        <f ca="1">IFERROR(INDEX(MAESTRO!F:F,_xludf.AGGREGATE(15,6,ROW(MAESTRO!$B$3:$B$1000)/((MAESTRO!$B$3:$B$1000="PROVEEDORES")*(UPPER(MAESTRO!$L$3:$L$1000)="CONFIRMADO")),ROWS($A$3:A295))),"")</f>
        <v/>
      </c>
      <c r="G295" s="10" t="str">
        <f ca="1">IFERROR(INDEX(MAESTRO!G:G,_xludf.AGGREGATE(15,6,ROW(MAESTRO!$B$3:$B$1000)/((MAESTRO!$B$3:$B$1000="PROVEEDORES")*(UPPER(MAESTRO!$L$3:$L$1000)="CONFIRMADO")),ROWS($A$3:A295))),"")</f>
        <v/>
      </c>
      <c r="H295" s="10" t="str">
        <f ca="1">IFERROR(INDEX(MAESTRO!H:H,_xludf.AGGREGATE(15,6,ROW(MAESTRO!$B$3:$B$1000)/((MAESTRO!$B$3:$B$1000="PROVEEDORES")*(UPPER(MAESTRO!$L$3:$L$1000)="CONFIRMADO")),ROWS($A$3:A295))),"")</f>
        <v/>
      </c>
      <c r="I295" s="10" t="str">
        <f ca="1">IFERROR(INDEX(MAESTRO!I:I,_xludf.AGGREGATE(15,6,ROW(MAESTRO!$B$3:$B$1000)/((MAESTRO!$B$3:$B$1000="PROVEEDORES")*(UPPER(MAESTRO!$L$3:$L$1000)="CONFIRMADO")),ROWS($A$3:A295))),"")</f>
        <v/>
      </c>
      <c r="J295" s="10" t="str">
        <f ca="1">IFERROR(INDEX(MAESTRO!J:J,_xludf.AGGREGATE(15,6,ROW(MAESTRO!$B$3:$B$1000)/((MAESTRO!$B$3:$B$1000="PROVEEDORES")*(UPPER(MAESTRO!$L$3:$L$1000)="CONFIRMADO")),ROWS($A$3:A295))),"")</f>
        <v/>
      </c>
      <c r="K295" s="10" t="str">
        <f ca="1">IFERROR(INDEX(MAESTRO!K:K,_xludf.AGGREGATE(15,6,ROW(MAESTRO!$B$3:$B$1000)/((MAESTRO!$B$3:$B$1000="PROVEEDORES")*(UPPER(MAESTRO!$L$3:$L$1000)="CONFIRMADO")),ROWS($A$3:A295))),"")</f>
        <v/>
      </c>
      <c r="L295" s="10" t="str">
        <f ca="1">IFERROR(INDEX(MAESTRO!L:L,_xludf.AGGREGATE(15,6,ROW(MAESTRO!$B$3:$B$1000)/((MAESTRO!$B$3:$B$1000="PROVEEDORES")*(UPPER(MAESTRO!$L$3:$L$1000)="CONFIRMADO")),ROWS($A$3:A295))),"")</f>
        <v/>
      </c>
      <c r="M295" s="10" t="str">
        <f ca="1">IFERROR(INDEX(MAESTRO!M:M,_xludf.AGGREGATE(15,6,ROW(MAESTRO!$B$3:$B$1000)/((MAESTRO!$B$3:$B$1000="PROVEEDORES")*(UPPER(MAESTRO!$L$3:$L$1000)="CONFIRMADO")),ROWS($A$3:A295))),"")</f>
        <v/>
      </c>
      <c r="N295" s="10" t="str">
        <f ca="1">IFERROR(INDEX(MAESTRO!N:N,_xludf.AGGREGATE(15,6,ROW(MAESTRO!$B$3:$B$1000)/((MAESTRO!$B$3:$B$1000="PROVEEDORES")*(UPPER(MAESTRO!$L$3:$L$1000)="CONFIRMADO")),ROWS($A$3:A295))),"")</f>
        <v/>
      </c>
      <c r="O295" s="10" t="str">
        <f ca="1">IFERROR(INDEX(MAESTRO!O:O,_xludf.AGGREGATE(15,6,ROW(MAESTRO!$B$3:$B$1000)/((MAESTRO!$B$3:$B$1000="PROVEEDORES")*(UPPER(MAESTRO!$L$3:$L$1000)="CONFIRMADO")),ROWS($A$3:A295))),"")</f>
        <v/>
      </c>
      <c r="P295" s="10" t="str">
        <f ca="1">IFERROR(INDEX(MAESTRO!P:P,_xludf.AGGREGATE(15,6,ROW(MAESTRO!$B$3:$B$1000)/((MAESTRO!$B$3:$B$1000="PROVEEDORES")*(UPPER(MAESTRO!$L$3:$L$1000)="CONFIRMADO")),ROWS($A$3:A295))),"")</f>
        <v/>
      </c>
      <c r="Q295" s="10" t="str">
        <f ca="1">IFERROR(INDEX(MAESTRO!Q:Q,_xludf.AGGREGATE(15,6,ROW(MAESTRO!$B$3:$B$1000)/((MAESTRO!$B$3:$B$1000="PROVEEDORES")*(UPPER(MAESTRO!$L$3:$L$1000)="CONFIRMADO")),ROWS($A$3:A295))),"")</f>
        <v/>
      </c>
      <c r="R295" s="10" t="str">
        <f ca="1">IFERROR(INDEX(MAESTRO!R:R,_xludf.AGGREGATE(15,6,ROW(MAESTRO!$B$3:$B$1000)/((MAESTRO!$B$3:$B$1000="PROVEEDORES")*(UPPER(MAESTRO!$L$3:$L$1000)="CONFIRMADO")),ROWS($A$3:A295))),"")</f>
        <v/>
      </c>
      <c r="S295" s="10" t="str">
        <f ca="1">IFERROR(INDEX(MAESTRO!S:S,_xludf.AGGREGATE(15,6,ROW(MAESTRO!$B$3:$B$1000)/((MAESTRO!$B$3:$B$1000="PROVEEDORES")*(UPPER(MAESTRO!$L$3:$L$1000)="CONFIRMADO")),ROWS($A$3:A295))),"")</f>
        <v/>
      </c>
      <c r="T295" s="10" t="str">
        <f ca="1">IFERROR(INDEX(MAESTRO!T:T,_xludf.AGGREGATE(15,6,ROW(MAESTRO!$B$3:$B$1000)/((MAESTRO!$B$3:$B$1000="PROVEEDORES")*(UPPER(MAESTRO!$L$3:$L$1000)="CONFIRMADO")),ROWS($A$3:A295))),"")</f>
        <v/>
      </c>
      <c r="U295" s="10" t="str">
        <f ca="1">IFERROR(INDEX(MAESTRO!U:U,_xludf.AGGREGATE(15,6,ROW(MAESTRO!$B$3:$B$1000)/((MAESTRO!$B$3:$B$1000="PROVEEDORES")*(UPPER(MAESTRO!$L$3:$L$1000)="CONFIRMADO")),ROWS($A$3:A295))),"")</f>
        <v/>
      </c>
      <c r="V295" s="10" t="str">
        <f ca="1">IFERROR(INDEX(MAESTRO!V:V,_xludf.AGGREGATE(15,6,ROW(MAESTRO!$B$3:$B$1000)/((MAESTRO!$B$3:$B$1000="PROVEEDORES")*(UPPER(MAESTRO!$L$3:$L$1000)="CONFIRMADO")),ROWS($A$3:A295))),"")</f>
        <v/>
      </c>
      <c r="W295" s="10" t="str">
        <f ca="1">IFERROR(INDEX(MAESTRO!W:W,_xludf.AGGREGATE(15,6,ROW(MAESTRO!$B$3:$B$1000)/((MAESTRO!$B$3:$B$1000="PROVEEDORES")*(UPPER(MAESTRO!$L$3:$L$1000)="CONFIRMADO")),ROWS($A$3:A295))),"")</f>
        <v/>
      </c>
      <c r="X295" s="10" t="str">
        <f ca="1">IFERROR(INDEX(MAESTRO!X:X,_xludf.AGGREGATE(15,6,ROW(MAESTRO!$B$3:$B$1000)/((MAESTRO!$B$3:$B$1000="PROVEEDORES")*(UPPER(MAESTRO!$L$3:$L$1000)="CONFIRMADO")),ROWS($A$3:A295))),"")</f>
        <v/>
      </c>
    </row>
    <row r="296" spans="1:24" ht="22.05" customHeight="1">
      <c r="A296" s="24" t="str">
        <f ca="1">IFERROR(INDEX(MAESTRO!A:A,_xludf.AGGREGATE(15,6,ROW(MAESTRO!$B$3:$B$1000)/((MAESTRO!$B$3:$B$1000="PROVEEDORES")*(UPPER(MAESTRO!$L$3:$L$1000)="CONFIRMADO")),ROWS($A$3:A296))),"")</f>
        <v/>
      </c>
      <c r="B296" s="24" t="str">
        <f ca="1">IFERROR(INDEX(MAESTRO!B:B,_xludf.AGGREGATE(15,6,ROW(MAESTRO!$B$3:$B$1000)/((MAESTRO!$B$3:$B$1000="PROVEEDORES")*(UPPER(MAESTRO!$L$3:$L$1000)="CONFIRMADO")),ROWS($A$3:A296))),"")</f>
        <v/>
      </c>
      <c r="C296" s="24" t="str">
        <f ca="1">IFERROR(INDEX(MAESTRO!C:C,_xludf.AGGREGATE(15,6,ROW(MAESTRO!$B$3:$B$1000)/((MAESTRO!$B$3:$B$1000="PROVEEDORES")*(UPPER(MAESTRO!$L$3:$L$1000)="CONFIRMADO")),ROWS($A$3:A296))),"")</f>
        <v/>
      </c>
      <c r="D296" s="24" t="str">
        <f ca="1">IFERROR(INDEX(MAESTRO!D:D,_xludf.AGGREGATE(15,6,ROW(MAESTRO!$B$3:$B$1000)/((MAESTRO!$B$3:$B$1000="PROVEEDORES")*(UPPER(MAESTRO!$L$3:$L$1000)="CONFIRMADO")),ROWS($A$3:A296))),"")</f>
        <v/>
      </c>
      <c r="E296" s="24" t="str">
        <f ca="1">IFERROR(INDEX(MAESTRO!E:E,_xludf.AGGREGATE(15,6,ROW(MAESTRO!$B$3:$B$1000)/((MAESTRO!$B$3:$B$1000="PROVEEDORES")*(UPPER(MAESTRO!$L$3:$L$1000)="CONFIRMADO")),ROWS($A$3:A296))),"")</f>
        <v/>
      </c>
      <c r="F296" s="24" t="str">
        <f ca="1">IFERROR(INDEX(MAESTRO!F:F,_xludf.AGGREGATE(15,6,ROW(MAESTRO!$B$3:$B$1000)/((MAESTRO!$B$3:$B$1000="PROVEEDORES")*(UPPER(MAESTRO!$L$3:$L$1000)="CONFIRMADO")),ROWS($A$3:A296))),"")</f>
        <v/>
      </c>
      <c r="G296" s="24" t="str">
        <f ca="1">IFERROR(INDEX(MAESTRO!G:G,_xludf.AGGREGATE(15,6,ROW(MAESTRO!$B$3:$B$1000)/((MAESTRO!$B$3:$B$1000="PROVEEDORES")*(UPPER(MAESTRO!$L$3:$L$1000)="CONFIRMADO")),ROWS($A$3:A296))),"")</f>
        <v/>
      </c>
      <c r="H296" s="24" t="str">
        <f ca="1">IFERROR(INDEX(MAESTRO!H:H,_xludf.AGGREGATE(15,6,ROW(MAESTRO!$B$3:$B$1000)/((MAESTRO!$B$3:$B$1000="PROVEEDORES")*(UPPER(MAESTRO!$L$3:$L$1000)="CONFIRMADO")),ROWS($A$3:A296))),"")</f>
        <v/>
      </c>
      <c r="I296" s="24" t="str">
        <f ca="1">IFERROR(INDEX(MAESTRO!I:I,_xludf.AGGREGATE(15,6,ROW(MAESTRO!$B$3:$B$1000)/((MAESTRO!$B$3:$B$1000="PROVEEDORES")*(UPPER(MAESTRO!$L$3:$L$1000)="CONFIRMADO")),ROWS($A$3:A296))),"")</f>
        <v/>
      </c>
      <c r="J296" s="24" t="str">
        <f ca="1">IFERROR(INDEX(MAESTRO!J:J,_xludf.AGGREGATE(15,6,ROW(MAESTRO!$B$3:$B$1000)/((MAESTRO!$B$3:$B$1000="PROVEEDORES")*(UPPER(MAESTRO!$L$3:$L$1000)="CONFIRMADO")),ROWS($A$3:A296))),"")</f>
        <v/>
      </c>
      <c r="K296" s="24" t="str">
        <f ca="1">IFERROR(INDEX(MAESTRO!K:K,_xludf.AGGREGATE(15,6,ROW(MAESTRO!$B$3:$B$1000)/((MAESTRO!$B$3:$B$1000="PROVEEDORES")*(UPPER(MAESTRO!$L$3:$L$1000)="CONFIRMADO")),ROWS($A$3:A296))),"")</f>
        <v/>
      </c>
      <c r="L296" s="24" t="str">
        <f ca="1">IFERROR(INDEX(MAESTRO!L:L,_xludf.AGGREGATE(15,6,ROW(MAESTRO!$B$3:$B$1000)/((MAESTRO!$B$3:$B$1000="PROVEEDORES")*(UPPER(MAESTRO!$L$3:$L$1000)="CONFIRMADO")),ROWS($A$3:A296))),"")</f>
        <v/>
      </c>
      <c r="M296" s="24" t="str">
        <f ca="1">IFERROR(INDEX(MAESTRO!M:M,_xludf.AGGREGATE(15,6,ROW(MAESTRO!$B$3:$B$1000)/((MAESTRO!$B$3:$B$1000="PROVEEDORES")*(UPPER(MAESTRO!$L$3:$L$1000)="CONFIRMADO")),ROWS($A$3:A296))),"")</f>
        <v/>
      </c>
      <c r="N296" s="24" t="str">
        <f ca="1">IFERROR(INDEX(MAESTRO!N:N,_xludf.AGGREGATE(15,6,ROW(MAESTRO!$B$3:$B$1000)/((MAESTRO!$B$3:$B$1000="PROVEEDORES")*(UPPER(MAESTRO!$L$3:$L$1000)="CONFIRMADO")),ROWS($A$3:A296))),"")</f>
        <v/>
      </c>
      <c r="O296" s="24" t="str">
        <f ca="1">IFERROR(INDEX(MAESTRO!O:O,_xludf.AGGREGATE(15,6,ROW(MAESTRO!$B$3:$B$1000)/((MAESTRO!$B$3:$B$1000="PROVEEDORES")*(UPPER(MAESTRO!$L$3:$L$1000)="CONFIRMADO")),ROWS($A$3:A296))),"")</f>
        <v/>
      </c>
      <c r="P296" s="24" t="str">
        <f ca="1">IFERROR(INDEX(MAESTRO!P:P,_xludf.AGGREGATE(15,6,ROW(MAESTRO!$B$3:$B$1000)/((MAESTRO!$B$3:$B$1000="PROVEEDORES")*(UPPER(MAESTRO!$L$3:$L$1000)="CONFIRMADO")),ROWS($A$3:A296))),"")</f>
        <v/>
      </c>
      <c r="Q296" s="24" t="str">
        <f ca="1">IFERROR(INDEX(MAESTRO!Q:Q,_xludf.AGGREGATE(15,6,ROW(MAESTRO!$B$3:$B$1000)/((MAESTRO!$B$3:$B$1000="PROVEEDORES")*(UPPER(MAESTRO!$L$3:$L$1000)="CONFIRMADO")),ROWS($A$3:A296))),"")</f>
        <v/>
      </c>
      <c r="R296" s="24" t="str">
        <f ca="1">IFERROR(INDEX(MAESTRO!R:R,_xludf.AGGREGATE(15,6,ROW(MAESTRO!$B$3:$B$1000)/((MAESTRO!$B$3:$B$1000="PROVEEDORES")*(UPPER(MAESTRO!$L$3:$L$1000)="CONFIRMADO")),ROWS($A$3:A296))),"")</f>
        <v/>
      </c>
      <c r="S296" s="24" t="str">
        <f ca="1">IFERROR(INDEX(MAESTRO!S:S,_xludf.AGGREGATE(15,6,ROW(MAESTRO!$B$3:$B$1000)/((MAESTRO!$B$3:$B$1000="PROVEEDORES")*(UPPER(MAESTRO!$L$3:$L$1000)="CONFIRMADO")),ROWS($A$3:A296))),"")</f>
        <v/>
      </c>
      <c r="T296" s="24" t="str">
        <f ca="1">IFERROR(INDEX(MAESTRO!T:T,_xludf.AGGREGATE(15,6,ROW(MAESTRO!$B$3:$B$1000)/((MAESTRO!$B$3:$B$1000="PROVEEDORES")*(UPPER(MAESTRO!$L$3:$L$1000)="CONFIRMADO")),ROWS($A$3:A296))),"")</f>
        <v/>
      </c>
      <c r="U296" s="24" t="str">
        <f ca="1">IFERROR(INDEX(MAESTRO!U:U,_xludf.AGGREGATE(15,6,ROW(MAESTRO!$B$3:$B$1000)/((MAESTRO!$B$3:$B$1000="PROVEEDORES")*(UPPER(MAESTRO!$L$3:$L$1000)="CONFIRMADO")),ROWS($A$3:A296))),"")</f>
        <v/>
      </c>
      <c r="V296" s="24" t="str">
        <f ca="1">IFERROR(INDEX(MAESTRO!V:V,_xludf.AGGREGATE(15,6,ROW(MAESTRO!$B$3:$B$1000)/((MAESTRO!$B$3:$B$1000="PROVEEDORES")*(UPPER(MAESTRO!$L$3:$L$1000)="CONFIRMADO")),ROWS($A$3:A296))),"")</f>
        <v/>
      </c>
      <c r="W296" s="24" t="str">
        <f ca="1">IFERROR(INDEX(MAESTRO!W:W,_xludf.AGGREGATE(15,6,ROW(MAESTRO!$B$3:$B$1000)/((MAESTRO!$B$3:$B$1000="PROVEEDORES")*(UPPER(MAESTRO!$L$3:$L$1000)="CONFIRMADO")),ROWS($A$3:A296))),"")</f>
        <v/>
      </c>
      <c r="X296" s="24" t="str">
        <f ca="1">IFERROR(INDEX(MAESTRO!X:X,_xludf.AGGREGATE(15,6,ROW(MAESTRO!$B$3:$B$1000)/((MAESTRO!$B$3:$B$1000="PROVEEDORES")*(UPPER(MAESTRO!$L$3:$L$1000)="CONFIRMADO")),ROWS($A$3:A296))),"")</f>
        <v/>
      </c>
    </row>
    <row r="297" spans="1:24" ht="22.05" customHeight="1">
      <c r="A297" s="10" t="str">
        <f ca="1">IFERROR(INDEX(MAESTRO!A:A,_xludf.AGGREGATE(15,6,ROW(MAESTRO!$B$3:$B$1000)/((MAESTRO!$B$3:$B$1000="PROVEEDORES")*(UPPER(MAESTRO!$L$3:$L$1000)="CONFIRMADO")),ROWS($A$3:A297))),"")</f>
        <v/>
      </c>
      <c r="B297" s="10" t="str">
        <f ca="1">IFERROR(INDEX(MAESTRO!B:B,_xludf.AGGREGATE(15,6,ROW(MAESTRO!$B$3:$B$1000)/((MAESTRO!$B$3:$B$1000="PROVEEDORES")*(UPPER(MAESTRO!$L$3:$L$1000)="CONFIRMADO")),ROWS($A$3:A297))),"")</f>
        <v/>
      </c>
      <c r="C297" s="10" t="str">
        <f ca="1">IFERROR(INDEX(MAESTRO!C:C,_xludf.AGGREGATE(15,6,ROW(MAESTRO!$B$3:$B$1000)/((MAESTRO!$B$3:$B$1000="PROVEEDORES")*(UPPER(MAESTRO!$L$3:$L$1000)="CONFIRMADO")),ROWS($A$3:A297))),"")</f>
        <v/>
      </c>
      <c r="D297" s="10" t="str">
        <f ca="1">IFERROR(INDEX(MAESTRO!D:D,_xludf.AGGREGATE(15,6,ROW(MAESTRO!$B$3:$B$1000)/((MAESTRO!$B$3:$B$1000="PROVEEDORES")*(UPPER(MAESTRO!$L$3:$L$1000)="CONFIRMADO")),ROWS($A$3:A297))),"")</f>
        <v/>
      </c>
      <c r="E297" s="10" t="str">
        <f ca="1">IFERROR(INDEX(MAESTRO!E:E,_xludf.AGGREGATE(15,6,ROW(MAESTRO!$B$3:$B$1000)/((MAESTRO!$B$3:$B$1000="PROVEEDORES")*(UPPER(MAESTRO!$L$3:$L$1000)="CONFIRMADO")),ROWS($A$3:A297))),"")</f>
        <v/>
      </c>
      <c r="F297" s="10" t="str">
        <f ca="1">IFERROR(INDEX(MAESTRO!F:F,_xludf.AGGREGATE(15,6,ROW(MAESTRO!$B$3:$B$1000)/((MAESTRO!$B$3:$B$1000="PROVEEDORES")*(UPPER(MAESTRO!$L$3:$L$1000)="CONFIRMADO")),ROWS($A$3:A297))),"")</f>
        <v/>
      </c>
      <c r="G297" s="10" t="str">
        <f ca="1">IFERROR(INDEX(MAESTRO!G:G,_xludf.AGGREGATE(15,6,ROW(MAESTRO!$B$3:$B$1000)/((MAESTRO!$B$3:$B$1000="PROVEEDORES")*(UPPER(MAESTRO!$L$3:$L$1000)="CONFIRMADO")),ROWS($A$3:A297))),"")</f>
        <v/>
      </c>
      <c r="H297" s="10" t="str">
        <f ca="1">IFERROR(INDEX(MAESTRO!H:H,_xludf.AGGREGATE(15,6,ROW(MAESTRO!$B$3:$B$1000)/((MAESTRO!$B$3:$B$1000="PROVEEDORES")*(UPPER(MAESTRO!$L$3:$L$1000)="CONFIRMADO")),ROWS($A$3:A297))),"")</f>
        <v/>
      </c>
      <c r="I297" s="10" t="str">
        <f ca="1">IFERROR(INDEX(MAESTRO!I:I,_xludf.AGGREGATE(15,6,ROW(MAESTRO!$B$3:$B$1000)/((MAESTRO!$B$3:$B$1000="PROVEEDORES")*(UPPER(MAESTRO!$L$3:$L$1000)="CONFIRMADO")),ROWS($A$3:A297))),"")</f>
        <v/>
      </c>
      <c r="J297" s="10" t="str">
        <f ca="1">IFERROR(INDEX(MAESTRO!J:J,_xludf.AGGREGATE(15,6,ROW(MAESTRO!$B$3:$B$1000)/((MAESTRO!$B$3:$B$1000="PROVEEDORES")*(UPPER(MAESTRO!$L$3:$L$1000)="CONFIRMADO")),ROWS($A$3:A297))),"")</f>
        <v/>
      </c>
      <c r="K297" s="10" t="str">
        <f ca="1">IFERROR(INDEX(MAESTRO!K:K,_xludf.AGGREGATE(15,6,ROW(MAESTRO!$B$3:$B$1000)/((MAESTRO!$B$3:$B$1000="PROVEEDORES")*(UPPER(MAESTRO!$L$3:$L$1000)="CONFIRMADO")),ROWS($A$3:A297))),"")</f>
        <v/>
      </c>
      <c r="L297" s="10" t="str">
        <f ca="1">IFERROR(INDEX(MAESTRO!L:L,_xludf.AGGREGATE(15,6,ROW(MAESTRO!$B$3:$B$1000)/((MAESTRO!$B$3:$B$1000="PROVEEDORES")*(UPPER(MAESTRO!$L$3:$L$1000)="CONFIRMADO")),ROWS($A$3:A297))),"")</f>
        <v/>
      </c>
      <c r="M297" s="10" t="str">
        <f ca="1">IFERROR(INDEX(MAESTRO!M:M,_xludf.AGGREGATE(15,6,ROW(MAESTRO!$B$3:$B$1000)/((MAESTRO!$B$3:$B$1000="PROVEEDORES")*(UPPER(MAESTRO!$L$3:$L$1000)="CONFIRMADO")),ROWS($A$3:A297))),"")</f>
        <v/>
      </c>
      <c r="N297" s="10" t="str">
        <f ca="1">IFERROR(INDEX(MAESTRO!N:N,_xludf.AGGREGATE(15,6,ROW(MAESTRO!$B$3:$B$1000)/((MAESTRO!$B$3:$B$1000="PROVEEDORES")*(UPPER(MAESTRO!$L$3:$L$1000)="CONFIRMADO")),ROWS($A$3:A297))),"")</f>
        <v/>
      </c>
      <c r="O297" s="10" t="str">
        <f ca="1">IFERROR(INDEX(MAESTRO!O:O,_xludf.AGGREGATE(15,6,ROW(MAESTRO!$B$3:$B$1000)/((MAESTRO!$B$3:$B$1000="PROVEEDORES")*(UPPER(MAESTRO!$L$3:$L$1000)="CONFIRMADO")),ROWS($A$3:A297))),"")</f>
        <v/>
      </c>
      <c r="P297" s="10" t="str">
        <f ca="1">IFERROR(INDEX(MAESTRO!P:P,_xludf.AGGREGATE(15,6,ROW(MAESTRO!$B$3:$B$1000)/((MAESTRO!$B$3:$B$1000="PROVEEDORES")*(UPPER(MAESTRO!$L$3:$L$1000)="CONFIRMADO")),ROWS($A$3:A297))),"")</f>
        <v/>
      </c>
      <c r="Q297" s="10" t="str">
        <f ca="1">IFERROR(INDEX(MAESTRO!Q:Q,_xludf.AGGREGATE(15,6,ROW(MAESTRO!$B$3:$B$1000)/((MAESTRO!$B$3:$B$1000="PROVEEDORES")*(UPPER(MAESTRO!$L$3:$L$1000)="CONFIRMADO")),ROWS($A$3:A297))),"")</f>
        <v/>
      </c>
      <c r="R297" s="10" t="str">
        <f ca="1">IFERROR(INDEX(MAESTRO!R:R,_xludf.AGGREGATE(15,6,ROW(MAESTRO!$B$3:$B$1000)/((MAESTRO!$B$3:$B$1000="PROVEEDORES")*(UPPER(MAESTRO!$L$3:$L$1000)="CONFIRMADO")),ROWS($A$3:A297))),"")</f>
        <v/>
      </c>
      <c r="S297" s="10" t="str">
        <f ca="1">IFERROR(INDEX(MAESTRO!S:S,_xludf.AGGREGATE(15,6,ROW(MAESTRO!$B$3:$B$1000)/((MAESTRO!$B$3:$B$1000="PROVEEDORES")*(UPPER(MAESTRO!$L$3:$L$1000)="CONFIRMADO")),ROWS($A$3:A297))),"")</f>
        <v/>
      </c>
      <c r="T297" s="10" t="str">
        <f ca="1">IFERROR(INDEX(MAESTRO!T:T,_xludf.AGGREGATE(15,6,ROW(MAESTRO!$B$3:$B$1000)/((MAESTRO!$B$3:$B$1000="PROVEEDORES")*(UPPER(MAESTRO!$L$3:$L$1000)="CONFIRMADO")),ROWS($A$3:A297))),"")</f>
        <v/>
      </c>
      <c r="U297" s="10" t="str">
        <f ca="1">IFERROR(INDEX(MAESTRO!U:U,_xludf.AGGREGATE(15,6,ROW(MAESTRO!$B$3:$B$1000)/((MAESTRO!$B$3:$B$1000="PROVEEDORES")*(UPPER(MAESTRO!$L$3:$L$1000)="CONFIRMADO")),ROWS($A$3:A297))),"")</f>
        <v/>
      </c>
      <c r="V297" s="10" t="str">
        <f ca="1">IFERROR(INDEX(MAESTRO!V:V,_xludf.AGGREGATE(15,6,ROW(MAESTRO!$B$3:$B$1000)/((MAESTRO!$B$3:$B$1000="PROVEEDORES")*(UPPER(MAESTRO!$L$3:$L$1000)="CONFIRMADO")),ROWS($A$3:A297))),"")</f>
        <v/>
      </c>
      <c r="W297" s="10" t="str">
        <f ca="1">IFERROR(INDEX(MAESTRO!W:W,_xludf.AGGREGATE(15,6,ROW(MAESTRO!$B$3:$B$1000)/((MAESTRO!$B$3:$B$1000="PROVEEDORES")*(UPPER(MAESTRO!$L$3:$L$1000)="CONFIRMADO")),ROWS($A$3:A297))),"")</f>
        <v/>
      </c>
      <c r="X297" s="10" t="str">
        <f ca="1">IFERROR(INDEX(MAESTRO!X:X,_xludf.AGGREGATE(15,6,ROW(MAESTRO!$B$3:$B$1000)/((MAESTRO!$B$3:$B$1000="PROVEEDORES")*(UPPER(MAESTRO!$L$3:$L$1000)="CONFIRMADO")),ROWS($A$3:A297))),"")</f>
        <v/>
      </c>
    </row>
    <row r="298" spans="1:24" ht="22.05" customHeight="1">
      <c r="A298" s="24" t="str">
        <f ca="1">IFERROR(INDEX(MAESTRO!A:A,_xludf.AGGREGATE(15,6,ROW(MAESTRO!$B$3:$B$1000)/((MAESTRO!$B$3:$B$1000="PROVEEDORES")*(UPPER(MAESTRO!$L$3:$L$1000)="CONFIRMADO")),ROWS($A$3:A298))),"")</f>
        <v/>
      </c>
      <c r="B298" s="24" t="str">
        <f ca="1">IFERROR(INDEX(MAESTRO!B:B,_xludf.AGGREGATE(15,6,ROW(MAESTRO!$B$3:$B$1000)/((MAESTRO!$B$3:$B$1000="PROVEEDORES")*(UPPER(MAESTRO!$L$3:$L$1000)="CONFIRMADO")),ROWS($A$3:A298))),"")</f>
        <v/>
      </c>
      <c r="C298" s="24" t="str">
        <f ca="1">IFERROR(INDEX(MAESTRO!C:C,_xludf.AGGREGATE(15,6,ROW(MAESTRO!$B$3:$B$1000)/((MAESTRO!$B$3:$B$1000="PROVEEDORES")*(UPPER(MAESTRO!$L$3:$L$1000)="CONFIRMADO")),ROWS($A$3:A298))),"")</f>
        <v/>
      </c>
      <c r="D298" s="24" t="str">
        <f ca="1">IFERROR(INDEX(MAESTRO!D:D,_xludf.AGGREGATE(15,6,ROW(MAESTRO!$B$3:$B$1000)/((MAESTRO!$B$3:$B$1000="PROVEEDORES")*(UPPER(MAESTRO!$L$3:$L$1000)="CONFIRMADO")),ROWS($A$3:A298))),"")</f>
        <v/>
      </c>
      <c r="E298" s="24" t="str">
        <f ca="1">IFERROR(INDEX(MAESTRO!E:E,_xludf.AGGREGATE(15,6,ROW(MAESTRO!$B$3:$B$1000)/((MAESTRO!$B$3:$B$1000="PROVEEDORES")*(UPPER(MAESTRO!$L$3:$L$1000)="CONFIRMADO")),ROWS($A$3:A298))),"")</f>
        <v/>
      </c>
      <c r="F298" s="24" t="str">
        <f ca="1">IFERROR(INDEX(MAESTRO!F:F,_xludf.AGGREGATE(15,6,ROW(MAESTRO!$B$3:$B$1000)/((MAESTRO!$B$3:$B$1000="PROVEEDORES")*(UPPER(MAESTRO!$L$3:$L$1000)="CONFIRMADO")),ROWS($A$3:A298))),"")</f>
        <v/>
      </c>
      <c r="G298" s="24" t="str">
        <f ca="1">IFERROR(INDEX(MAESTRO!G:G,_xludf.AGGREGATE(15,6,ROW(MAESTRO!$B$3:$B$1000)/((MAESTRO!$B$3:$B$1000="PROVEEDORES")*(UPPER(MAESTRO!$L$3:$L$1000)="CONFIRMADO")),ROWS($A$3:A298))),"")</f>
        <v/>
      </c>
      <c r="H298" s="24" t="str">
        <f ca="1">IFERROR(INDEX(MAESTRO!H:H,_xludf.AGGREGATE(15,6,ROW(MAESTRO!$B$3:$B$1000)/((MAESTRO!$B$3:$B$1000="PROVEEDORES")*(UPPER(MAESTRO!$L$3:$L$1000)="CONFIRMADO")),ROWS($A$3:A298))),"")</f>
        <v/>
      </c>
      <c r="I298" s="24" t="str">
        <f ca="1">IFERROR(INDEX(MAESTRO!I:I,_xludf.AGGREGATE(15,6,ROW(MAESTRO!$B$3:$B$1000)/((MAESTRO!$B$3:$B$1000="PROVEEDORES")*(UPPER(MAESTRO!$L$3:$L$1000)="CONFIRMADO")),ROWS($A$3:A298))),"")</f>
        <v/>
      </c>
      <c r="J298" s="24" t="str">
        <f ca="1">IFERROR(INDEX(MAESTRO!J:J,_xludf.AGGREGATE(15,6,ROW(MAESTRO!$B$3:$B$1000)/((MAESTRO!$B$3:$B$1000="PROVEEDORES")*(UPPER(MAESTRO!$L$3:$L$1000)="CONFIRMADO")),ROWS($A$3:A298))),"")</f>
        <v/>
      </c>
      <c r="K298" s="24" t="str">
        <f ca="1">IFERROR(INDEX(MAESTRO!K:K,_xludf.AGGREGATE(15,6,ROW(MAESTRO!$B$3:$B$1000)/((MAESTRO!$B$3:$B$1000="PROVEEDORES")*(UPPER(MAESTRO!$L$3:$L$1000)="CONFIRMADO")),ROWS($A$3:A298))),"")</f>
        <v/>
      </c>
      <c r="L298" s="24" t="str">
        <f ca="1">IFERROR(INDEX(MAESTRO!L:L,_xludf.AGGREGATE(15,6,ROW(MAESTRO!$B$3:$B$1000)/((MAESTRO!$B$3:$B$1000="PROVEEDORES")*(UPPER(MAESTRO!$L$3:$L$1000)="CONFIRMADO")),ROWS($A$3:A298))),"")</f>
        <v/>
      </c>
      <c r="M298" s="24" t="str">
        <f ca="1">IFERROR(INDEX(MAESTRO!M:M,_xludf.AGGREGATE(15,6,ROW(MAESTRO!$B$3:$B$1000)/((MAESTRO!$B$3:$B$1000="PROVEEDORES")*(UPPER(MAESTRO!$L$3:$L$1000)="CONFIRMADO")),ROWS($A$3:A298))),"")</f>
        <v/>
      </c>
      <c r="N298" s="24" t="str">
        <f ca="1">IFERROR(INDEX(MAESTRO!N:N,_xludf.AGGREGATE(15,6,ROW(MAESTRO!$B$3:$B$1000)/((MAESTRO!$B$3:$B$1000="PROVEEDORES")*(UPPER(MAESTRO!$L$3:$L$1000)="CONFIRMADO")),ROWS($A$3:A298))),"")</f>
        <v/>
      </c>
      <c r="O298" s="24" t="str">
        <f ca="1">IFERROR(INDEX(MAESTRO!O:O,_xludf.AGGREGATE(15,6,ROW(MAESTRO!$B$3:$B$1000)/((MAESTRO!$B$3:$B$1000="PROVEEDORES")*(UPPER(MAESTRO!$L$3:$L$1000)="CONFIRMADO")),ROWS($A$3:A298))),"")</f>
        <v/>
      </c>
      <c r="P298" s="24" t="str">
        <f ca="1">IFERROR(INDEX(MAESTRO!P:P,_xludf.AGGREGATE(15,6,ROW(MAESTRO!$B$3:$B$1000)/((MAESTRO!$B$3:$B$1000="PROVEEDORES")*(UPPER(MAESTRO!$L$3:$L$1000)="CONFIRMADO")),ROWS($A$3:A298))),"")</f>
        <v/>
      </c>
      <c r="Q298" s="24" t="str">
        <f ca="1">IFERROR(INDEX(MAESTRO!Q:Q,_xludf.AGGREGATE(15,6,ROW(MAESTRO!$B$3:$B$1000)/((MAESTRO!$B$3:$B$1000="PROVEEDORES")*(UPPER(MAESTRO!$L$3:$L$1000)="CONFIRMADO")),ROWS($A$3:A298))),"")</f>
        <v/>
      </c>
      <c r="R298" s="24" t="str">
        <f ca="1">IFERROR(INDEX(MAESTRO!R:R,_xludf.AGGREGATE(15,6,ROW(MAESTRO!$B$3:$B$1000)/((MAESTRO!$B$3:$B$1000="PROVEEDORES")*(UPPER(MAESTRO!$L$3:$L$1000)="CONFIRMADO")),ROWS($A$3:A298))),"")</f>
        <v/>
      </c>
      <c r="S298" s="24" t="str">
        <f ca="1">IFERROR(INDEX(MAESTRO!S:S,_xludf.AGGREGATE(15,6,ROW(MAESTRO!$B$3:$B$1000)/((MAESTRO!$B$3:$B$1000="PROVEEDORES")*(UPPER(MAESTRO!$L$3:$L$1000)="CONFIRMADO")),ROWS($A$3:A298))),"")</f>
        <v/>
      </c>
      <c r="T298" s="24" t="str">
        <f ca="1">IFERROR(INDEX(MAESTRO!T:T,_xludf.AGGREGATE(15,6,ROW(MAESTRO!$B$3:$B$1000)/((MAESTRO!$B$3:$B$1000="PROVEEDORES")*(UPPER(MAESTRO!$L$3:$L$1000)="CONFIRMADO")),ROWS($A$3:A298))),"")</f>
        <v/>
      </c>
      <c r="U298" s="24" t="str">
        <f ca="1">IFERROR(INDEX(MAESTRO!U:U,_xludf.AGGREGATE(15,6,ROW(MAESTRO!$B$3:$B$1000)/((MAESTRO!$B$3:$B$1000="PROVEEDORES")*(UPPER(MAESTRO!$L$3:$L$1000)="CONFIRMADO")),ROWS($A$3:A298))),"")</f>
        <v/>
      </c>
      <c r="V298" s="24" t="str">
        <f ca="1">IFERROR(INDEX(MAESTRO!V:V,_xludf.AGGREGATE(15,6,ROW(MAESTRO!$B$3:$B$1000)/((MAESTRO!$B$3:$B$1000="PROVEEDORES")*(UPPER(MAESTRO!$L$3:$L$1000)="CONFIRMADO")),ROWS($A$3:A298))),"")</f>
        <v/>
      </c>
      <c r="W298" s="24" t="str">
        <f ca="1">IFERROR(INDEX(MAESTRO!W:W,_xludf.AGGREGATE(15,6,ROW(MAESTRO!$B$3:$B$1000)/((MAESTRO!$B$3:$B$1000="PROVEEDORES")*(UPPER(MAESTRO!$L$3:$L$1000)="CONFIRMADO")),ROWS($A$3:A298))),"")</f>
        <v/>
      </c>
      <c r="X298" s="24" t="str">
        <f ca="1">IFERROR(INDEX(MAESTRO!X:X,_xludf.AGGREGATE(15,6,ROW(MAESTRO!$B$3:$B$1000)/((MAESTRO!$B$3:$B$1000="PROVEEDORES")*(UPPER(MAESTRO!$L$3:$L$1000)="CONFIRMADO")),ROWS($A$3:A298))),"")</f>
        <v/>
      </c>
    </row>
    <row r="299" spans="1:24" ht="22.05" customHeight="1">
      <c r="A299" s="10" t="str">
        <f ca="1">IFERROR(INDEX(MAESTRO!A:A,_xludf.AGGREGATE(15,6,ROW(MAESTRO!$B$3:$B$1000)/((MAESTRO!$B$3:$B$1000="PROVEEDORES")*(UPPER(MAESTRO!$L$3:$L$1000)="CONFIRMADO")),ROWS($A$3:A299))),"")</f>
        <v/>
      </c>
      <c r="B299" s="10" t="str">
        <f ca="1">IFERROR(INDEX(MAESTRO!B:B,_xludf.AGGREGATE(15,6,ROW(MAESTRO!$B$3:$B$1000)/((MAESTRO!$B$3:$B$1000="PROVEEDORES")*(UPPER(MAESTRO!$L$3:$L$1000)="CONFIRMADO")),ROWS($A$3:A299))),"")</f>
        <v/>
      </c>
      <c r="C299" s="10" t="str">
        <f ca="1">IFERROR(INDEX(MAESTRO!C:C,_xludf.AGGREGATE(15,6,ROW(MAESTRO!$B$3:$B$1000)/((MAESTRO!$B$3:$B$1000="PROVEEDORES")*(UPPER(MAESTRO!$L$3:$L$1000)="CONFIRMADO")),ROWS($A$3:A299))),"")</f>
        <v/>
      </c>
      <c r="D299" s="10" t="str">
        <f ca="1">IFERROR(INDEX(MAESTRO!D:D,_xludf.AGGREGATE(15,6,ROW(MAESTRO!$B$3:$B$1000)/((MAESTRO!$B$3:$B$1000="PROVEEDORES")*(UPPER(MAESTRO!$L$3:$L$1000)="CONFIRMADO")),ROWS($A$3:A299))),"")</f>
        <v/>
      </c>
      <c r="E299" s="10" t="str">
        <f ca="1">IFERROR(INDEX(MAESTRO!E:E,_xludf.AGGREGATE(15,6,ROW(MAESTRO!$B$3:$B$1000)/((MAESTRO!$B$3:$B$1000="PROVEEDORES")*(UPPER(MAESTRO!$L$3:$L$1000)="CONFIRMADO")),ROWS($A$3:A299))),"")</f>
        <v/>
      </c>
      <c r="F299" s="10" t="str">
        <f ca="1">IFERROR(INDEX(MAESTRO!F:F,_xludf.AGGREGATE(15,6,ROW(MAESTRO!$B$3:$B$1000)/((MAESTRO!$B$3:$B$1000="PROVEEDORES")*(UPPER(MAESTRO!$L$3:$L$1000)="CONFIRMADO")),ROWS($A$3:A299))),"")</f>
        <v/>
      </c>
      <c r="G299" s="10" t="str">
        <f ca="1">IFERROR(INDEX(MAESTRO!G:G,_xludf.AGGREGATE(15,6,ROW(MAESTRO!$B$3:$B$1000)/((MAESTRO!$B$3:$B$1000="PROVEEDORES")*(UPPER(MAESTRO!$L$3:$L$1000)="CONFIRMADO")),ROWS($A$3:A299))),"")</f>
        <v/>
      </c>
      <c r="H299" s="10" t="str">
        <f ca="1">IFERROR(INDEX(MAESTRO!H:H,_xludf.AGGREGATE(15,6,ROW(MAESTRO!$B$3:$B$1000)/((MAESTRO!$B$3:$B$1000="PROVEEDORES")*(UPPER(MAESTRO!$L$3:$L$1000)="CONFIRMADO")),ROWS($A$3:A299))),"")</f>
        <v/>
      </c>
      <c r="I299" s="10" t="str">
        <f ca="1">IFERROR(INDEX(MAESTRO!I:I,_xludf.AGGREGATE(15,6,ROW(MAESTRO!$B$3:$B$1000)/((MAESTRO!$B$3:$B$1000="PROVEEDORES")*(UPPER(MAESTRO!$L$3:$L$1000)="CONFIRMADO")),ROWS($A$3:A299))),"")</f>
        <v/>
      </c>
      <c r="J299" s="10" t="str">
        <f ca="1">IFERROR(INDEX(MAESTRO!J:J,_xludf.AGGREGATE(15,6,ROW(MAESTRO!$B$3:$B$1000)/((MAESTRO!$B$3:$B$1000="PROVEEDORES")*(UPPER(MAESTRO!$L$3:$L$1000)="CONFIRMADO")),ROWS($A$3:A299))),"")</f>
        <v/>
      </c>
      <c r="K299" s="10" t="str">
        <f ca="1">IFERROR(INDEX(MAESTRO!K:K,_xludf.AGGREGATE(15,6,ROW(MAESTRO!$B$3:$B$1000)/((MAESTRO!$B$3:$B$1000="PROVEEDORES")*(UPPER(MAESTRO!$L$3:$L$1000)="CONFIRMADO")),ROWS($A$3:A299))),"")</f>
        <v/>
      </c>
      <c r="L299" s="10" t="str">
        <f ca="1">IFERROR(INDEX(MAESTRO!L:L,_xludf.AGGREGATE(15,6,ROW(MAESTRO!$B$3:$B$1000)/((MAESTRO!$B$3:$B$1000="PROVEEDORES")*(UPPER(MAESTRO!$L$3:$L$1000)="CONFIRMADO")),ROWS($A$3:A299))),"")</f>
        <v/>
      </c>
      <c r="M299" s="10" t="str">
        <f ca="1">IFERROR(INDEX(MAESTRO!M:M,_xludf.AGGREGATE(15,6,ROW(MAESTRO!$B$3:$B$1000)/((MAESTRO!$B$3:$B$1000="PROVEEDORES")*(UPPER(MAESTRO!$L$3:$L$1000)="CONFIRMADO")),ROWS($A$3:A299))),"")</f>
        <v/>
      </c>
      <c r="N299" s="10" t="str">
        <f ca="1">IFERROR(INDEX(MAESTRO!N:N,_xludf.AGGREGATE(15,6,ROW(MAESTRO!$B$3:$B$1000)/((MAESTRO!$B$3:$B$1000="PROVEEDORES")*(UPPER(MAESTRO!$L$3:$L$1000)="CONFIRMADO")),ROWS($A$3:A299))),"")</f>
        <v/>
      </c>
      <c r="O299" s="10" t="str">
        <f ca="1">IFERROR(INDEX(MAESTRO!O:O,_xludf.AGGREGATE(15,6,ROW(MAESTRO!$B$3:$B$1000)/((MAESTRO!$B$3:$B$1000="PROVEEDORES")*(UPPER(MAESTRO!$L$3:$L$1000)="CONFIRMADO")),ROWS($A$3:A299))),"")</f>
        <v/>
      </c>
      <c r="P299" s="10" t="str">
        <f ca="1">IFERROR(INDEX(MAESTRO!P:P,_xludf.AGGREGATE(15,6,ROW(MAESTRO!$B$3:$B$1000)/((MAESTRO!$B$3:$B$1000="PROVEEDORES")*(UPPER(MAESTRO!$L$3:$L$1000)="CONFIRMADO")),ROWS($A$3:A299))),"")</f>
        <v/>
      </c>
      <c r="Q299" s="10" t="str">
        <f ca="1">IFERROR(INDEX(MAESTRO!Q:Q,_xludf.AGGREGATE(15,6,ROW(MAESTRO!$B$3:$B$1000)/((MAESTRO!$B$3:$B$1000="PROVEEDORES")*(UPPER(MAESTRO!$L$3:$L$1000)="CONFIRMADO")),ROWS($A$3:A299))),"")</f>
        <v/>
      </c>
      <c r="R299" s="10" t="str">
        <f ca="1">IFERROR(INDEX(MAESTRO!R:R,_xludf.AGGREGATE(15,6,ROW(MAESTRO!$B$3:$B$1000)/((MAESTRO!$B$3:$B$1000="PROVEEDORES")*(UPPER(MAESTRO!$L$3:$L$1000)="CONFIRMADO")),ROWS($A$3:A299))),"")</f>
        <v/>
      </c>
      <c r="S299" s="10" t="str">
        <f ca="1">IFERROR(INDEX(MAESTRO!S:S,_xludf.AGGREGATE(15,6,ROW(MAESTRO!$B$3:$B$1000)/((MAESTRO!$B$3:$B$1000="PROVEEDORES")*(UPPER(MAESTRO!$L$3:$L$1000)="CONFIRMADO")),ROWS($A$3:A299))),"")</f>
        <v/>
      </c>
      <c r="T299" s="10" t="str">
        <f ca="1">IFERROR(INDEX(MAESTRO!T:T,_xludf.AGGREGATE(15,6,ROW(MAESTRO!$B$3:$B$1000)/((MAESTRO!$B$3:$B$1000="PROVEEDORES")*(UPPER(MAESTRO!$L$3:$L$1000)="CONFIRMADO")),ROWS($A$3:A299))),"")</f>
        <v/>
      </c>
      <c r="U299" s="10" t="str">
        <f ca="1">IFERROR(INDEX(MAESTRO!U:U,_xludf.AGGREGATE(15,6,ROW(MAESTRO!$B$3:$B$1000)/((MAESTRO!$B$3:$B$1000="PROVEEDORES")*(UPPER(MAESTRO!$L$3:$L$1000)="CONFIRMADO")),ROWS($A$3:A299))),"")</f>
        <v/>
      </c>
      <c r="V299" s="10" t="str">
        <f ca="1">IFERROR(INDEX(MAESTRO!V:V,_xludf.AGGREGATE(15,6,ROW(MAESTRO!$B$3:$B$1000)/((MAESTRO!$B$3:$B$1000="PROVEEDORES")*(UPPER(MAESTRO!$L$3:$L$1000)="CONFIRMADO")),ROWS($A$3:A299))),"")</f>
        <v/>
      </c>
      <c r="W299" s="10" t="str">
        <f ca="1">IFERROR(INDEX(MAESTRO!W:W,_xludf.AGGREGATE(15,6,ROW(MAESTRO!$B$3:$B$1000)/((MAESTRO!$B$3:$B$1000="PROVEEDORES")*(UPPER(MAESTRO!$L$3:$L$1000)="CONFIRMADO")),ROWS($A$3:A299))),"")</f>
        <v/>
      </c>
      <c r="X299" s="10" t="str">
        <f ca="1">IFERROR(INDEX(MAESTRO!X:X,_xludf.AGGREGATE(15,6,ROW(MAESTRO!$B$3:$B$1000)/((MAESTRO!$B$3:$B$1000="PROVEEDORES")*(UPPER(MAESTRO!$L$3:$L$1000)="CONFIRMADO")),ROWS($A$3:A299))),"")</f>
        <v/>
      </c>
    </row>
    <row r="300" spans="1:24" ht="22.05" customHeight="1">
      <c r="A300" s="24" t="str">
        <f ca="1">IFERROR(INDEX(MAESTRO!A:A,_xludf.AGGREGATE(15,6,ROW(MAESTRO!$B$3:$B$1000)/((MAESTRO!$B$3:$B$1000="PROVEEDORES")*(UPPER(MAESTRO!$L$3:$L$1000)="CONFIRMADO")),ROWS($A$3:A300))),"")</f>
        <v/>
      </c>
      <c r="B300" s="24" t="str">
        <f ca="1">IFERROR(INDEX(MAESTRO!B:B,_xludf.AGGREGATE(15,6,ROW(MAESTRO!$B$3:$B$1000)/((MAESTRO!$B$3:$B$1000="PROVEEDORES")*(UPPER(MAESTRO!$L$3:$L$1000)="CONFIRMADO")),ROWS($A$3:A300))),"")</f>
        <v/>
      </c>
      <c r="C300" s="24" t="str">
        <f ca="1">IFERROR(INDEX(MAESTRO!C:C,_xludf.AGGREGATE(15,6,ROW(MAESTRO!$B$3:$B$1000)/((MAESTRO!$B$3:$B$1000="PROVEEDORES")*(UPPER(MAESTRO!$L$3:$L$1000)="CONFIRMADO")),ROWS($A$3:A300))),"")</f>
        <v/>
      </c>
      <c r="D300" s="24" t="str">
        <f ca="1">IFERROR(INDEX(MAESTRO!D:D,_xludf.AGGREGATE(15,6,ROW(MAESTRO!$B$3:$B$1000)/((MAESTRO!$B$3:$B$1000="PROVEEDORES")*(UPPER(MAESTRO!$L$3:$L$1000)="CONFIRMADO")),ROWS($A$3:A300))),"")</f>
        <v/>
      </c>
      <c r="E300" s="24" t="str">
        <f ca="1">IFERROR(INDEX(MAESTRO!E:E,_xludf.AGGREGATE(15,6,ROW(MAESTRO!$B$3:$B$1000)/((MAESTRO!$B$3:$B$1000="PROVEEDORES")*(UPPER(MAESTRO!$L$3:$L$1000)="CONFIRMADO")),ROWS($A$3:A300))),"")</f>
        <v/>
      </c>
      <c r="F300" s="24" t="str">
        <f ca="1">IFERROR(INDEX(MAESTRO!F:F,_xludf.AGGREGATE(15,6,ROW(MAESTRO!$B$3:$B$1000)/((MAESTRO!$B$3:$B$1000="PROVEEDORES")*(UPPER(MAESTRO!$L$3:$L$1000)="CONFIRMADO")),ROWS($A$3:A300))),"")</f>
        <v/>
      </c>
      <c r="G300" s="24" t="str">
        <f ca="1">IFERROR(INDEX(MAESTRO!G:G,_xludf.AGGREGATE(15,6,ROW(MAESTRO!$B$3:$B$1000)/((MAESTRO!$B$3:$B$1000="PROVEEDORES")*(UPPER(MAESTRO!$L$3:$L$1000)="CONFIRMADO")),ROWS($A$3:A300))),"")</f>
        <v/>
      </c>
      <c r="H300" s="24" t="str">
        <f ca="1">IFERROR(INDEX(MAESTRO!H:H,_xludf.AGGREGATE(15,6,ROW(MAESTRO!$B$3:$B$1000)/((MAESTRO!$B$3:$B$1000="PROVEEDORES")*(UPPER(MAESTRO!$L$3:$L$1000)="CONFIRMADO")),ROWS($A$3:A300))),"")</f>
        <v/>
      </c>
      <c r="I300" s="24" t="str">
        <f ca="1">IFERROR(INDEX(MAESTRO!I:I,_xludf.AGGREGATE(15,6,ROW(MAESTRO!$B$3:$B$1000)/((MAESTRO!$B$3:$B$1000="PROVEEDORES")*(UPPER(MAESTRO!$L$3:$L$1000)="CONFIRMADO")),ROWS($A$3:A300))),"")</f>
        <v/>
      </c>
      <c r="J300" s="24" t="str">
        <f ca="1">IFERROR(INDEX(MAESTRO!J:J,_xludf.AGGREGATE(15,6,ROW(MAESTRO!$B$3:$B$1000)/((MAESTRO!$B$3:$B$1000="PROVEEDORES")*(UPPER(MAESTRO!$L$3:$L$1000)="CONFIRMADO")),ROWS($A$3:A300))),"")</f>
        <v/>
      </c>
      <c r="K300" s="24" t="str">
        <f ca="1">IFERROR(INDEX(MAESTRO!K:K,_xludf.AGGREGATE(15,6,ROW(MAESTRO!$B$3:$B$1000)/((MAESTRO!$B$3:$B$1000="PROVEEDORES")*(UPPER(MAESTRO!$L$3:$L$1000)="CONFIRMADO")),ROWS($A$3:A300))),"")</f>
        <v/>
      </c>
      <c r="L300" s="24" t="str">
        <f ca="1">IFERROR(INDEX(MAESTRO!L:L,_xludf.AGGREGATE(15,6,ROW(MAESTRO!$B$3:$B$1000)/((MAESTRO!$B$3:$B$1000="PROVEEDORES")*(UPPER(MAESTRO!$L$3:$L$1000)="CONFIRMADO")),ROWS($A$3:A300))),"")</f>
        <v/>
      </c>
      <c r="M300" s="24" t="str">
        <f ca="1">IFERROR(INDEX(MAESTRO!M:M,_xludf.AGGREGATE(15,6,ROW(MAESTRO!$B$3:$B$1000)/((MAESTRO!$B$3:$B$1000="PROVEEDORES")*(UPPER(MAESTRO!$L$3:$L$1000)="CONFIRMADO")),ROWS($A$3:A300))),"")</f>
        <v/>
      </c>
      <c r="N300" s="24" t="str">
        <f ca="1">IFERROR(INDEX(MAESTRO!N:N,_xludf.AGGREGATE(15,6,ROW(MAESTRO!$B$3:$B$1000)/((MAESTRO!$B$3:$B$1000="PROVEEDORES")*(UPPER(MAESTRO!$L$3:$L$1000)="CONFIRMADO")),ROWS($A$3:A300))),"")</f>
        <v/>
      </c>
      <c r="O300" s="24" t="str">
        <f ca="1">IFERROR(INDEX(MAESTRO!O:O,_xludf.AGGREGATE(15,6,ROW(MAESTRO!$B$3:$B$1000)/((MAESTRO!$B$3:$B$1000="PROVEEDORES")*(UPPER(MAESTRO!$L$3:$L$1000)="CONFIRMADO")),ROWS($A$3:A300))),"")</f>
        <v/>
      </c>
      <c r="P300" s="24" t="str">
        <f ca="1">IFERROR(INDEX(MAESTRO!P:P,_xludf.AGGREGATE(15,6,ROW(MAESTRO!$B$3:$B$1000)/((MAESTRO!$B$3:$B$1000="PROVEEDORES")*(UPPER(MAESTRO!$L$3:$L$1000)="CONFIRMADO")),ROWS($A$3:A300))),"")</f>
        <v/>
      </c>
      <c r="Q300" s="24" t="str">
        <f ca="1">IFERROR(INDEX(MAESTRO!Q:Q,_xludf.AGGREGATE(15,6,ROW(MAESTRO!$B$3:$B$1000)/((MAESTRO!$B$3:$B$1000="PROVEEDORES")*(UPPER(MAESTRO!$L$3:$L$1000)="CONFIRMADO")),ROWS($A$3:A300))),"")</f>
        <v/>
      </c>
      <c r="R300" s="24" t="str">
        <f ca="1">IFERROR(INDEX(MAESTRO!R:R,_xludf.AGGREGATE(15,6,ROW(MAESTRO!$B$3:$B$1000)/((MAESTRO!$B$3:$B$1000="PROVEEDORES")*(UPPER(MAESTRO!$L$3:$L$1000)="CONFIRMADO")),ROWS($A$3:A300))),"")</f>
        <v/>
      </c>
      <c r="S300" s="24" t="str">
        <f ca="1">IFERROR(INDEX(MAESTRO!S:S,_xludf.AGGREGATE(15,6,ROW(MAESTRO!$B$3:$B$1000)/((MAESTRO!$B$3:$B$1000="PROVEEDORES")*(UPPER(MAESTRO!$L$3:$L$1000)="CONFIRMADO")),ROWS($A$3:A300))),"")</f>
        <v/>
      </c>
      <c r="T300" s="24" t="str">
        <f ca="1">IFERROR(INDEX(MAESTRO!T:T,_xludf.AGGREGATE(15,6,ROW(MAESTRO!$B$3:$B$1000)/((MAESTRO!$B$3:$B$1000="PROVEEDORES")*(UPPER(MAESTRO!$L$3:$L$1000)="CONFIRMADO")),ROWS($A$3:A300))),"")</f>
        <v/>
      </c>
      <c r="U300" s="24" t="str">
        <f ca="1">IFERROR(INDEX(MAESTRO!U:U,_xludf.AGGREGATE(15,6,ROW(MAESTRO!$B$3:$B$1000)/((MAESTRO!$B$3:$B$1000="PROVEEDORES")*(UPPER(MAESTRO!$L$3:$L$1000)="CONFIRMADO")),ROWS($A$3:A300))),"")</f>
        <v/>
      </c>
      <c r="V300" s="24" t="str">
        <f ca="1">IFERROR(INDEX(MAESTRO!V:V,_xludf.AGGREGATE(15,6,ROW(MAESTRO!$B$3:$B$1000)/((MAESTRO!$B$3:$B$1000="PROVEEDORES")*(UPPER(MAESTRO!$L$3:$L$1000)="CONFIRMADO")),ROWS($A$3:A300))),"")</f>
        <v/>
      </c>
      <c r="W300" s="24" t="str">
        <f ca="1">IFERROR(INDEX(MAESTRO!W:W,_xludf.AGGREGATE(15,6,ROW(MAESTRO!$B$3:$B$1000)/((MAESTRO!$B$3:$B$1000="PROVEEDORES")*(UPPER(MAESTRO!$L$3:$L$1000)="CONFIRMADO")),ROWS($A$3:A300))),"")</f>
        <v/>
      </c>
      <c r="X300" s="24" t="str">
        <f ca="1">IFERROR(INDEX(MAESTRO!X:X,_xludf.AGGREGATE(15,6,ROW(MAESTRO!$B$3:$B$1000)/((MAESTRO!$B$3:$B$1000="PROVEEDORES")*(UPPER(MAESTRO!$L$3:$L$1000)="CONFIRMADO")),ROWS($A$3:A300))),"")</f>
        <v/>
      </c>
    </row>
    <row r="301" spans="1:24" ht="22.05" customHeight="1">
      <c r="A301" s="10" t="str">
        <f ca="1">IFERROR(INDEX(MAESTRO!A:A,_xludf.AGGREGATE(15,6,ROW(MAESTRO!$B$3:$B$1000)/((MAESTRO!$B$3:$B$1000="PROVEEDORES")*(UPPER(MAESTRO!$L$3:$L$1000)="CONFIRMADO")),ROWS($A$3:A301))),"")</f>
        <v/>
      </c>
      <c r="B301" s="10" t="str">
        <f ca="1">IFERROR(INDEX(MAESTRO!B:B,_xludf.AGGREGATE(15,6,ROW(MAESTRO!$B$3:$B$1000)/((MAESTRO!$B$3:$B$1000="PROVEEDORES")*(UPPER(MAESTRO!$L$3:$L$1000)="CONFIRMADO")),ROWS($A$3:A301))),"")</f>
        <v/>
      </c>
      <c r="C301" s="10" t="str">
        <f ca="1">IFERROR(INDEX(MAESTRO!C:C,_xludf.AGGREGATE(15,6,ROW(MAESTRO!$B$3:$B$1000)/((MAESTRO!$B$3:$B$1000="PROVEEDORES")*(UPPER(MAESTRO!$L$3:$L$1000)="CONFIRMADO")),ROWS($A$3:A301))),"")</f>
        <v/>
      </c>
      <c r="D301" s="10" t="str">
        <f ca="1">IFERROR(INDEX(MAESTRO!D:D,_xludf.AGGREGATE(15,6,ROW(MAESTRO!$B$3:$B$1000)/((MAESTRO!$B$3:$B$1000="PROVEEDORES")*(UPPER(MAESTRO!$L$3:$L$1000)="CONFIRMADO")),ROWS($A$3:A301))),"")</f>
        <v/>
      </c>
      <c r="E301" s="10" t="str">
        <f ca="1">IFERROR(INDEX(MAESTRO!E:E,_xludf.AGGREGATE(15,6,ROW(MAESTRO!$B$3:$B$1000)/((MAESTRO!$B$3:$B$1000="PROVEEDORES")*(UPPER(MAESTRO!$L$3:$L$1000)="CONFIRMADO")),ROWS($A$3:A301))),"")</f>
        <v/>
      </c>
      <c r="F301" s="10" t="str">
        <f ca="1">IFERROR(INDEX(MAESTRO!F:F,_xludf.AGGREGATE(15,6,ROW(MAESTRO!$B$3:$B$1000)/((MAESTRO!$B$3:$B$1000="PROVEEDORES")*(UPPER(MAESTRO!$L$3:$L$1000)="CONFIRMADO")),ROWS($A$3:A301))),"")</f>
        <v/>
      </c>
      <c r="G301" s="10" t="str">
        <f ca="1">IFERROR(INDEX(MAESTRO!G:G,_xludf.AGGREGATE(15,6,ROW(MAESTRO!$B$3:$B$1000)/((MAESTRO!$B$3:$B$1000="PROVEEDORES")*(UPPER(MAESTRO!$L$3:$L$1000)="CONFIRMADO")),ROWS($A$3:A301))),"")</f>
        <v/>
      </c>
      <c r="H301" s="10" t="str">
        <f ca="1">IFERROR(INDEX(MAESTRO!H:H,_xludf.AGGREGATE(15,6,ROW(MAESTRO!$B$3:$B$1000)/((MAESTRO!$B$3:$B$1000="PROVEEDORES")*(UPPER(MAESTRO!$L$3:$L$1000)="CONFIRMADO")),ROWS($A$3:A301))),"")</f>
        <v/>
      </c>
      <c r="I301" s="10" t="str">
        <f ca="1">IFERROR(INDEX(MAESTRO!I:I,_xludf.AGGREGATE(15,6,ROW(MAESTRO!$B$3:$B$1000)/((MAESTRO!$B$3:$B$1000="PROVEEDORES")*(UPPER(MAESTRO!$L$3:$L$1000)="CONFIRMADO")),ROWS($A$3:A301))),"")</f>
        <v/>
      </c>
      <c r="J301" s="10" t="str">
        <f ca="1">IFERROR(INDEX(MAESTRO!J:J,_xludf.AGGREGATE(15,6,ROW(MAESTRO!$B$3:$B$1000)/((MAESTRO!$B$3:$B$1000="PROVEEDORES")*(UPPER(MAESTRO!$L$3:$L$1000)="CONFIRMADO")),ROWS($A$3:A301))),"")</f>
        <v/>
      </c>
      <c r="K301" s="10" t="str">
        <f ca="1">IFERROR(INDEX(MAESTRO!K:K,_xludf.AGGREGATE(15,6,ROW(MAESTRO!$B$3:$B$1000)/((MAESTRO!$B$3:$B$1000="PROVEEDORES")*(UPPER(MAESTRO!$L$3:$L$1000)="CONFIRMADO")),ROWS($A$3:A301))),"")</f>
        <v/>
      </c>
      <c r="L301" s="10" t="str">
        <f ca="1">IFERROR(INDEX(MAESTRO!L:L,_xludf.AGGREGATE(15,6,ROW(MAESTRO!$B$3:$B$1000)/((MAESTRO!$B$3:$B$1000="PROVEEDORES")*(UPPER(MAESTRO!$L$3:$L$1000)="CONFIRMADO")),ROWS($A$3:A301))),"")</f>
        <v/>
      </c>
      <c r="M301" s="10" t="str">
        <f ca="1">IFERROR(INDEX(MAESTRO!M:M,_xludf.AGGREGATE(15,6,ROW(MAESTRO!$B$3:$B$1000)/((MAESTRO!$B$3:$B$1000="PROVEEDORES")*(UPPER(MAESTRO!$L$3:$L$1000)="CONFIRMADO")),ROWS($A$3:A301))),"")</f>
        <v/>
      </c>
      <c r="N301" s="10" t="str">
        <f ca="1">IFERROR(INDEX(MAESTRO!N:N,_xludf.AGGREGATE(15,6,ROW(MAESTRO!$B$3:$B$1000)/((MAESTRO!$B$3:$B$1000="PROVEEDORES")*(UPPER(MAESTRO!$L$3:$L$1000)="CONFIRMADO")),ROWS($A$3:A301))),"")</f>
        <v/>
      </c>
      <c r="O301" s="10" t="str">
        <f ca="1">IFERROR(INDEX(MAESTRO!O:O,_xludf.AGGREGATE(15,6,ROW(MAESTRO!$B$3:$B$1000)/((MAESTRO!$B$3:$B$1000="PROVEEDORES")*(UPPER(MAESTRO!$L$3:$L$1000)="CONFIRMADO")),ROWS($A$3:A301))),"")</f>
        <v/>
      </c>
      <c r="P301" s="10" t="str">
        <f ca="1">IFERROR(INDEX(MAESTRO!P:P,_xludf.AGGREGATE(15,6,ROW(MAESTRO!$B$3:$B$1000)/((MAESTRO!$B$3:$B$1000="PROVEEDORES")*(UPPER(MAESTRO!$L$3:$L$1000)="CONFIRMADO")),ROWS($A$3:A301))),"")</f>
        <v/>
      </c>
      <c r="Q301" s="10" t="str">
        <f ca="1">IFERROR(INDEX(MAESTRO!Q:Q,_xludf.AGGREGATE(15,6,ROW(MAESTRO!$B$3:$B$1000)/((MAESTRO!$B$3:$B$1000="PROVEEDORES")*(UPPER(MAESTRO!$L$3:$L$1000)="CONFIRMADO")),ROWS($A$3:A301))),"")</f>
        <v/>
      </c>
      <c r="R301" s="10" t="str">
        <f ca="1">IFERROR(INDEX(MAESTRO!R:R,_xludf.AGGREGATE(15,6,ROW(MAESTRO!$B$3:$B$1000)/((MAESTRO!$B$3:$B$1000="PROVEEDORES")*(UPPER(MAESTRO!$L$3:$L$1000)="CONFIRMADO")),ROWS($A$3:A301))),"")</f>
        <v/>
      </c>
      <c r="S301" s="10" t="str">
        <f ca="1">IFERROR(INDEX(MAESTRO!S:S,_xludf.AGGREGATE(15,6,ROW(MAESTRO!$B$3:$B$1000)/((MAESTRO!$B$3:$B$1000="PROVEEDORES")*(UPPER(MAESTRO!$L$3:$L$1000)="CONFIRMADO")),ROWS($A$3:A301))),"")</f>
        <v/>
      </c>
      <c r="T301" s="10" t="str">
        <f ca="1">IFERROR(INDEX(MAESTRO!T:T,_xludf.AGGREGATE(15,6,ROW(MAESTRO!$B$3:$B$1000)/((MAESTRO!$B$3:$B$1000="PROVEEDORES")*(UPPER(MAESTRO!$L$3:$L$1000)="CONFIRMADO")),ROWS($A$3:A301))),"")</f>
        <v/>
      </c>
      <c r="U301" s="10" t="str">
        <f ca="1">IFERROR(INDEX(MAESTRO!U:U,_xludf.AGGREGATE(15,6,ROW(MAESTRO!$B$3:$B$1000)/((MAESTRO!$B$3:$B$1000="PROVEEDORES")*(UPPER(MAESTRO!$L$3:$L$1000)="CONFIRMADO")),ROWS($A$3:A301))),"")</f>
        <v/>
      </c>
      <c r="V301" s="10" t="str">
        <f ca="1">IFERROR(INDEX(MAESTRO!V:V,_xludf.AGGREGATE(15,6,ROW(MAESTRO!$B$3:$B$1000)/((MAESTRO!$B$3:$B$1000="PROVEEDORES")*(UPPER(MAESTRO!$L$3:$L$1000)="CONFIRMADO")),ROWS($A$3:A301))),"")</f>
        <v/>
      </c>
      <c r="W301" s="10" t="str">
        <f ca="1">IFERROR(INDEX(MAESTRO!W:W,_xludf.AGGREGATE(15,6,ROW(MAESTRO!$B$3:$B$1000)/((MAESTRO!$B$3:$B$1000="PROVEEDORES")*(UPPER(MAESTRO!$L$3:$L$1000)="CONFIRMADO")),ROWS($A$3:A301))),"")</f>
        <v/>
      </c>
      <c r="X301" s="10" t="str">
        <f ca="1">IFERROR(INDEX(MAESTRO!X:X,_xludf.AGGREGATE(15,6,ROW(MAESTRO!$B$3:$B$1000)/((MAESTRO!$B$3:$B$1000="PROVEEDORES")*(UPPER(MAESTRO!$L$3:$L$1000)="CONFIRMADO")),ROWS($A$3:A301))),"")</f>
        <v/>
      </c>
    </row>
    <row r="302" spans="1:24" ht="22.05" customHeight="1">
      <c r="A302" s="24" t="str">
        <f ca="1">IFERROR(INDEX(MAESTRO!A:A,_xludf.AGGREGATE(15,6,ROW(MAESTRO!$B$3:$B$1000)/((MAESTRO!$B$3:$B$1000="PROVEEDORES")*(UPPER(MAESTRO!$L$3:$L$1000)="CONFIRMADO")),ROWS($A$3:A302))),"")</f>
        <v/>
      </c>
      <c r="B302" s="24" t="str">
        <f ca="1">IFERROR(INDEX(MAESTRO!B:B,_xludf.AGGREGATE(15,6,ROW(MAESTRO!$B$3:$B$1000)/((MAESTRO!$B$3:$B$1000="PROVEEDORES")*(UPPER(MAESTRO!$L$3:$L$1000)="CONFIRMADO")),ROWS($A$3:A302))),"")</f>
        <v/>
      </c>
      <c r="C302" s="24" t="str">
        <f ca="1">IFERROR(INDEX(MAESTRO!C:C,_xludf.AGGREGATE(15,6,ROW(MAESTRO!$B$3:$B$1000)/((MAESTRO!$B$3:$B$1000="PROVEEDORES")*(UPPER(MAESTRO!$L$3:$L$1000)="CONFIRMADO")),ROWS($A$3:A302))),"")</f>
        <v/>
      </c>
      <c r="D302" s="24" t="str">
        <f ca="1">IFERROR(INDEX(MAESTRO!D:D,_xludf.AGGREGATE(15,6,ROW(MAESTRO!$B$3:$B$1000)/((MAESTRO!$B$3:$B$1000="PROVEEDORES")*(UPPER(MAESTRO!$L$3:$L$1000)="CONFIRMADO")),ROWS($A$3:A302))),"")</f>
        <v/>
      </c>
      <c r="E302" s="24" t="str">
        <f ca="1">IFERROR(INDEX(MAESTRO!E:E,_xludf.AGGREGATE(15,6,ROW(MAESTRO!$B$3:$B$1000)/((MAESTRO!$B$3:$B$1000="PROVEEDORES")*(UPPER(MAESTRO!$L$3:$L$1000)="CONFIRMADO")),ROWS($A$3:A302))),"")</f>
        <v/>
      </c>
      <c r="F302" s="24" t="str">
        <f ca="1">IFERROR(INDEX(MAESTRO!F:F,_xludf.AGGREGATE(15,6,ROW(MAESTRO!$B$3:$B$1000)/((MAESTRO!$B$3:$B$1000="PROVEEDORES")*(UPPER(MAESTRO!$L$3:$L$1000)="CONFIRMADO")),ROWS($A$3:A302))),"")</f>
        <v/>
      </c>
      <c r="G302" s="24" t="str">
        <f ca="1">IFERROR(INDEX(MAESTRO!G:G,_xludf.AGGREGATE(15,6,ROW(MAESTRO!$B$3:$B$1000)/((MAESTRO!$B$3:$B$1000="PROVEEDORES")*(UPPER(MAESTRO!$L$3:$L$1000)="CONFIRMADO")),ROWS($A$3:A302))),"")</f>
        <v/>
      </c>
      <c r="H302" s="24" t="str">
        <f ca="1">IFERROR(INDEX(MAESTRO!H:H,_xludf.AGGREGATE(15,6,ROW(MAESTRO!$B$3:$B$1000)/((MAESTRO!$B$3:$B$1000="PROVEEDORES")*(UPPER(MAESTRO!$L$3:$L$1000)="CONFIRMADO")),ROWS($A$3:A302))),"")</f>
        <v/>
      </c>
      <c r="I302" s="24" t="str">
        <f ca="1">IFERROR(INDEX(MAESTRO!I:I,_xludf.AGGREGATE(15,6,ROW(MAESTRO!$B$3:$B$1000)/((MAESTRO!$B$3:$B$1000="PROVEEDORES")*(UPPER(MAESTRO!$L$3:$L$1000)="CONFIRMADO")),ROWS($A$3:A302))),"")</f>
        <v/>
      </c>
      <c r="J302" s="24" t="str">
        <f ca="1">IFERROR(INDEX(MAESTRO!J:J,_xludf.AGGREGATE(15,6,ROW(MAESTRO!$B$3:$B$1000)/((MAESTRO!$B$3:$B$1000="PROVEEDORES")*(UPPER(MAESTRO!$L$3:$L$1000)="CONFIRMADO")),ROWS($A$3:A302))),"")</f>
        <v/>
      </c>
      <c r="K302" s="24" t="str">
        <f ca="1">IFERROR(INDEX(MAESTRO!K:K,_xludf.AGGREGATE(15,6,ROW(MAESTRO!$B$3:$B$1000)/((MAESTRO!$B$3:$B$1000="PROVEEDORES")*(UPPER(MAESTRO!$L$3:$L$1000)="CONFIRMADO")),ROWS($A$3:A302))),"")</f>
        <v/>
      </c>
      <c r="L302" s="24" t="str">
        <f ca="1">IFERROR(INDEX(MAESTRO!L:L,_xludf.AGGREGATE(15,6,ROW(MAESTRO!$B$3:$B$1000)/((MAESTRO!$B$3:$B$1000="PROVEEDORES")*(UPPER(MAESTRO!$L$3:$L$1000)="CONFIRMADO")),ROWS($A$3:A302))),"")</f>
        <v/>
      </c>
      <c r="M302" s="24" t="str">
        <f ca="1">IFERROR(INDEX(MAESTRO!M:M,_xludf.AGGREGATE(15,6,ROW(MAESTRO!$B$3:$B$1000)/((MAESTRO!$B$3:$B$1000="PROVEEDORES")*(UPPER(MAESTRO!$L$3:$L$1000)="CONFIRMADO")),ROWS($A$3:A302))),"")</f>
        <v/>
      </c>
      <c r="N302" s="24" t="str">
        <f ca="1">IFERROR(INDEX(MAESTRO!N:N,_xludf.AGGREGATE(15,6,ROW(MAESTRO!$B$3:$B$1000)/((MAESTRO!$B$3:$B$1000="PROVEEDORES")*(UPPER(MAESTRO!$L$3:$L$1000)="CONFIRMADO")),ROWS($A$3:A302))),"")</f>
        <v/>
      </c>
      <c r="O302" s="24" t="str">
        <f ca="1">IFERROR(INDEX(MAESTRO!O:O,_xludf.AGGREGATE(15,6,ROW(MAESTRO!$B$3:$B$1000)/((MAESTRO!$B$3:$B$1000="PROVEEDORES")*(UPPER(MAESTRO!$L$3:$L$1000)="CONFIRMADO")),ROWS($A$3:A302))),"")</f>
        <v/>
      </c>
      <c r="P302" s="24" t="str">
        <f ca="1">IFERROR(INDEX(MAESTRO!P:P,_xludf.AGGREGATE(15,6,ROW(MAESTRO!$B$3:$B$1000)/((MAESTRO!$B$3:$B$1000="PROVEEDORES")*(UPPER(MAESTRO!$L$3:$L$1000)="CONFIRMADO")),ROWS($A$3:A302))),"")</f>
        <v/>
      </c>
      <c r="Q302" s="24" t="str">
        <f ca="1">IFERROR(INDEX(MAESTRO!Q:Q,_xludf.AGGREGATE(15,6,ROW(MAESTRO!$B$3:$B$1000)/((MAESTRO!$B$3:$B$1000="PROVEEDORES")*(UPPER(MAESTRO!$L$3:$L$1000)="CONFIRMADO")),ROWS($A$3:A302))),"")</f>
        <v/>
      </c>
      <c r="R302" s="24" t="str">
        <f ca="1">IFERROR(INDEX(MAESTRO!R:R,_xludf.AGGREGATE(15,6,ROW(MAESTRO!$B$3:$B$1000)/((MAESTRO!$B$3:$B$1000="PROVEEDORES")*(UPPER(MAESTRO!$L$3:$L$1000)="CONFIRMADO")),ROWS($A$3:A302))),"")</f>
        <v/>
      </c>
      <c r="S302" s="24" t="str">
        <f ca="1">IFERROR(INDEX(MAESTRO!S:S,_xludf.AGGREGATE(15,6,ROW(MAESTRO!$B$3:$B$1000)/((MAESTRO!$B$3:$B$1000="PROVEEDORES")*(UPPER(MAESTRO!$L$3:$L$1000)="CONFIRMADO")),ROWS($A$3:A302))),"")</f>
        <v/>
      </c>
      <c r="T302" s="24" t="str">
        <f ca="1">IFERROR(INDEX(MAESTRO!T:T,_xludf.AGGREGATE(15,6,ROW(MAESTRO!$B$3:$B$1000)/((MAESTRO!$B$3:$B$1000="PROVEEDORES")*(UPPER(MAESTRO!$L$3:$L$1000)="CONFIRMADO")),ROWS($A$3:A302))),"")</f>
        <v/>
      </c>
      <c r="U302" s="24" t="str">
        <f ca="1">IFERROR(INDEX(MAESTRO!U:U,_xludf.AGGREGATE(15,6,ROW(MAESTRO!$B$3:$B$1000)/((MAESTRO!$B$3:$B$1000="PROVEEDORES")*(UPPER(MAESTRO!$L$3:$L$1000)="CONFIRMADO")),ROWS($A$3:A302))),"")</f>
        <v/>
      </c>
      <c r="V302" s="24" t="str">
        <f ca="1">IFERROR(INDEX(MAESTRO!V:V,_xludf.AGGREGATE(15,6,ROW(MAESTRO!$B$3:$B$1000)/((MAESTRO!$B$3:$B$1000="PROVEEDORES")*(UPPER(MAESTRO!$L$3:$L$1000)="CONFIRMADO")),ROWS($A$3:A302))),"")</f>
        <v/>
      </c>
      <c r="W302" s="24" t="str">
        <f ca="1">IFERROR(INDEX(MAESTRO!W:W,_xludf.AGGREGATE(15,6,ROW(MAESTRO!$B$3:$B$1000)/((MAESTRO!$B$3:$B$1000="PROVEEDORES")*(UPPER(MAESTRO!$L$3:$L$1000)="CONFIRMADO")),ROWS($A$3:A302))),"")</f>
        <v/>
      </c>
      <c r="X302" s="24" t="str">
        <f ca="1">IFERROR(INDEX(MAESTRO!X:X,_xludf.AGGREGATE(15,6,ROW(MAESTRO!$B$3:$B$1000)/((MAESTRO!$B$3:$B$1000="PROVEEDORES")*(UPPER(MAESTRO!$L$3:$L$1000)="CONFIRMADO")),ROWS($A$3:A302))),"")</f>
        <v/>
      </c>
    </row>
    <row r="303" spans="1:24" ht="22.05" customHeight="1">
      <c r="A303" s="10" t="str">
        <f ca="1">IFERROR(INDEX(MAESTRO!A:A,_xludf.AGGREGATE(15,6,ROW(MAESTRO!$B$3:$B$1000)/((MAESTRO!$B$3:$B$1000="PROVEEDORES")*(UPPER(MAESTRO!$L$3:$L$1000)="CONFIRMADO")),ROWS($A$3:A303))),"")</f>
        <v/>
      </c>
      <c r="B303" s="10" t="str">
        <f ca="1">IFERROR(INDEX(MAESTRO!B:B,_xludf.AGGREGATE(15,6,ROW(MAESTRO!$B$3:$B$1000)/((MAESTRO!$B$3:$B$1000="PROVEEDORES")*(UPPER(MAESTRO!$L$3:$L$1000)="CONFIRMADO")),ROWS($A$3:A303))),"")</f>
        <v/>
      </c>
      <c r="C303" s="10" t="str">
        <f ca="1">IFERROR(INDEX(MAESTRO!C:C,_xludf.AGGREGATE(15,6,ROW(MAESTRO!$B$3:$B$1000)/((MAESTRO!$B$3:$B$1000="PROVEEDORES")*(UPPER(MAESTRO!$L$3:$L$1000)="CONFIRMADO")),ROWS($A$3:A303))),"")</f>
        <v/>
      </c>
      <c r="D303" s="10" t="str">
        <f ca="1">IFERROR(INDEX(MAESTRO!D:D,_xludf.AGGREGATE(15,6,ROW(MAESTRO!$B$3:$B$1000)/((MAESTRO!$B$3:$B$1000="PROVEEDORES")*(UPPER(MAESTRO!$L$3:$L$1000)="CONFIRMADO")),ROWS($A$3:A303))),"")</f>
        <v/>
      </c>
      <c r="E303" s="10" t="str">
        <f ca="1">IFERROR(INDEX(MAESTRO!E:E,_xludf.AGGREGATE(15,6,ROW(MAESTRO!$B$3:$B$1000)/((MAESTRO!$B$3:$B$1000="PROVEEDORES")*(UPPER(MAESTRO!$L$3:$L$1000)="CONFIRMADO")),ROWS($A$3:A303))),"")</f>
        <v/>
      </c>
      <c r="F303" s="10" t="str">
        <f ca="1">IFERROR(INDEX(MAESTRO!F:F,_xludf.AGGREGATE(15,6,ROW(MAESTRO!$B$3:$B$1000)/((MAESTRO!$B$3:$B$1000="PROVEEDORES")*(UPPER(MAESTRO!$L$3:$L$1000)="CONFIRMADO")),ROWS($A$3:A303))),"")</f>
        <v/>
      </c>
      <c r="G303" s="10" t="str">
        <f ca="1">IFERROR(INDEX(MAESTRO!G:G,_xludf.AGGREGATE(15,6,ROW(MAESTRO!$B$3:$B$1000)/((MAESTRO!$B$3:$B$1000="PROVEEDORES")*(UPPER(MAESTRO!$L$3:$L$1000)="CONFIRMADO")),ROWS($A$3:A303))),"")</f>
        <v/>
      </c>
      <c r="H303" s="10" t="str">
        <f ca="1">IFERROR(INDEX(MAESTRO!H:H,_xludf.AGGREGATE(15,6,ROW(MAESTRO!$B$3:$B$1000)/((MAESTRO!$B$3:$B$1000="PROVEEDORES")*(UPPER(MAESTRO!$L$3:$L$1000)="CONFIRMADO")),ROWS($A$3:A303))),"")</f>
        <v/>
      </c>
      <c r="I303" s="10" t="str">
        <f ca="1">IFERROR(INDEX(MAESTRO!I:I,_xludf.AGGREGATE(15,6,ROW(MAESTRO!$B$3:$B$1000)/((MAESTRO!$B$3:$B$1000="PROVEEDORES")*(UPPER(MAESTRO!$L$3:$L$1000)="CONFIRMADO")),ROWS($A$3:A303))),"")</f>
        <v/>
      </c>
      <c r="J303" s="10" t="str">
        <f ca="1">IFERROR(INDEX(MAESTRO!J:J,_xludf.AGGREGATE(15,6,ROW(MAESTRO!$B$3:$B$1000)/((MAESTRO!$B$3:$B$1000="PROVEEDORES")*(UPPER(MAESTRO!$L$3:$L$1000)="CONFIRMADO")),ROWS($A$3:A303))),"")</f>
        <v/>
      </c>
      <c r="K303" s="10" t="str">
        <f ca="1">IFERROR(INDEX(MAESTRO!K:K,_xludf.AGGREGATE(15,6,ROW(MAESTRO!$B$3:$B$1000)/((MAESTRO!$B$3:$B$1000="PROVEEDORES")*(UPPER(MAESTRO!$L$3:$L$1000)="CONFIRMADO")),ROWS($A$3:A303))),"")</f>
        <v/>
      </c>
      <c r="L303" s="10" t="str">
        <f ca="1">IFERROR(INDEX(MAESTRO!L:L,_xludf.AGGREGATE(15,6,ROW(MAESTRO!$B$3:$B$1000)/((MAESTRO!$B$3:$B$1000="PROVEEDORES")*(UPPER(MAESTRO!$L$3:$L$1000)="CONFIRMADO")),ROWS($A$3:A303))),"")</f>
        <v/>
      </c>
      <c r="M303" s="10" t="str">
        <f ca="1">IFERROR(INDEX(MAESTRO!M:M,_xludf.AGGREGATE(15,6,ROW(MAESTRO!$B$3:$B$1000)/((MAESTRO!$B$3:$B$1000="PROVEEDORES")*(UPPER(MAESTRO!$L$3:$L$1000)="CONFIRMADO")),ROWS($A$3:A303))),"")</f>
        <v/>
      </c>
      <c r="N303" s="10" t="str">
        <f ca="1">IFERROR(INDEX(MAESTRO!N:N,_xludf.AGGREGATE(15,6,ROW(MAESTRO!$B$3:$B$1000)/((MAESTRO!$B$3:$B$1000="PROVEEDORES")*(UPPER(MAESTRO!$L$3:$L$1000)="CONFIRMADO")),ROWS($A$3:A303))),"")</f>
        <v/>
      </c>
      <c r="O303" s="10" t="str">
        <f ca="1">IFERROR(INDEX(MAESTRO!O:O,_xludf.AGGREGATE(15,6,ROW(MAESTRO!$B$3:$B$1000)/((MAESTRO!$B$3:$B$1000="PROVEEDORES")*(UPPER(MAESTRO!$L$3:$L$1000)="CONFIRMADO")),ROWS($A$3:A303))),"")</f>
        <v/>
      </c>
      <c r="P303" s="10" t="str">
        <f ca="1">IFERROR(INDEX(MAESTRO!P:P,_xludf.AGGREGATE(15,6,ROW(MAESTRO!$B$3:$B$1000)/((MAESTRO!$B$3:$B$1000="PROVEEDORES")*(UPPER(MAESTRO!$L$3:$L$1000)="CONFIRMADO")),ROWS($A$3:A303))),"")</f>
        <v/>
      </c>
      <c r="Q303" s="10" t="str">
        <f ca="1">IFERROR(INDEX(MAESTRO!Q:Q,_xludf.AGGREGATE(15,6,ROW(MAESTRO!$B$3:$B$1000)/((MAESTRO!$B$3:$B$1000="PROVEEDORES")*(UPPER(MAESTRO!$L$3:$L$1000)="CONFIRMADO")),ROWS($A$3:A303))),"")</f>
        <v/>
      </c>
      <c r="R303" s="10" t="str">
        <f ca="1">IFERROR(INDEX(MAESTRO!R:R,_xludf.AGGREGATE(15,6,ROW(MAESTRO!$B$3:$B$1000)/((MAESTRO!$B$3:$B$1000="PROVEEDORES")*(UPPER(MAESTRO!$L$3:$L$1000)="CONFIRMADO")),ROWS($A$3:A303))),"")</f>
        <v/>
      </c>
      <c r="S303" s="10" t="str">
        <f ca="1">IFERROR(INDEX(MAESTRO!S:S,_xludf.AGGREGATE(15,6,ROW(MAESTRO!$B$3:$B$1000)/((MAESTRO!$B$3:$B$1000="PROVEEDORES")*(UPPER(MAESTRO!$L$3:$L$1000)="CONFIRMADO")),ROWS($A$3:A303))),"")</f>
        <v/>
      </c>
      <c r="T303" s="10" t="str">
        <f ca="1">IFERROR(INDEX(MAESTRO!T:T,_xludf.AGGREGATE(15,6,ROW(MAESTRO!$B$3:$B$1000)/((MAESTRO!$B$3:$B$1000="PROVEEDORES")*(UPPER(MAESTRO!$L$3:$L$1000)="CONFIRMADO")),ROWS($A$3:A303))),"")</f>
        <v/>
      </c>
      <c r="U303" s="10" t="str">
        <f ca="1">IFERROR(INDEX(MAESTRO!U:U,_xludf.AGGREGATE(15,6,ROW(MAESTRO!$B$3:$B$1000)/((MAESTRO!$B$3:$B$1000="PROVEEDORES")*(UPPER(MAESTRO!$L$3:$L$1000)="CONFIRMADO")),ROWS($A$3:A303))),"")</f>
        <v/>
      </c>
      <c r="V303" s="10" t="str">
        <f ca="1">IFERROR(INDEX(MAESTRO!V:V,_xludf.AGGREGATE(15,6,ROW(MAESTRO!$B$3:$B$1000)/((MAESTRO!$B$3:$B$1000="PROVEEDORES")*(UPPER(MAESTRO!$L$3:$L$1000)="CONFIRMADO")),ROWS($A$3:A303))),"")</f>
        <v/>
      </c>
      <c r="W303" s="10" t="str">
        <f ca="1">IFERROR(INDEX(MAESTRO!W:W,_xludf.AGGREGATE(15,6,ROW(MAESTRO!$B$3:$B$1000)/((MAESTRO!$B$3:$B$1000="PROVEEDORES")*(UPPER(MAESTRO!$L$3:$L$1000)="CONFIRMADO")),ROWS($A$3:A303))),"")</f>
        <v/>
      </c>
      <c r="X303" s="10" t="str">
        <f ca="1">IFERROR(INDEX(MAESTRO!X:X,_xludf.AGGREGATE(15,6,ROW(MAESTRO!$B$3:$B$1000)/((MAESTRO!$B$3:$B$1000="PROVEEDORES")*(UPPER(MAESTRO!$L$3:$L$1000)="CONFIRMADO")),ROWS($A$3:A303))),"")</f>
        <v/>
      </c>
    </row>
    <row r="304" spans="1:24" ht="22.05" customHeight="1">
      <c r="A304" s="24" t="str">
        <f ca="1">IFERROR(INDEX(MAESTRO!A:A,_xludf.AGGREGATE(15,6,ROW(MAESTRO!$B$3:$B$1000)/((MAESTRO!$B$3:$B$1000="PROVEEDORES")*(UPPER(MAESTRO!$L$3:$L$1000)="CONFIRMADO")),ROWS($A$3:A304))),"")</f>
        <v/>
      </c>
      <c r="B304" s="24" t="str">
        <f ca="1">IFERROR(INDEX(MAESTRO!B:B,_xludf.AGGREGATE(15,6,ROW(MAESTRO!$B$3:$B$1000)/((MAESTRO!$B$3:$B$1000="PROVEEDORES")*(UPPER(MAESTRO!$L$3:$L$1000)="CONFIRMADO")),ROWS($A$3:A304))),"")</f>
        <v/>
      </c>
      <c r="C304" s="24" t="str">
        <f ca="1">IFERROR(INDEX(MAESTRO!C:C,_xludf.AGGREGATE(15,6,ROW(MAESTRO!$B$3:$B$1000)/((MAESTRO!$B$3:$B$1000="PROVEEDORES")*(UPPER(MAESTRO!$L$3:$L$1000)="CONFIRMADO")),ROWS($A$3:A304))),"")</f>
        <v/>
      </c>
      <c r="D304" s="24" t="str">
        <f ca="1">IFERROR(INDEX(MAESTRO!D:D,_xludf.AGGREGATE(15,6,ROW(MAESTRO!$B$3:$B$1000)/((MAESTRO!$B$3:$B$1000="PROVEEDORES")*(UPPER(MAESTRO!$L$3:$L$1000)="CONFIRMADO")),ROWS($A$3:A304))),"")</f>
        <v/>
      </c>
      <c r="E304" s="24" t="str">
        <f ca="1">IFERROR(INDEX(MAESTRO!E:E,_xludf.AGGREGATE(15,6,ROW(MAESTRO!$B$3:$B$1000)/((MAESTRO!$B$3:$B$1000="PROVEEDORES")*(UPPER(MAESTRO!$L$3:$L$1000)="CONFIRMADO")),ROWS($A$3:A304))),"")</f>
        <v/>
      </c>
      <c r="F304" s="24" t="str">
        <f ca="1">IFERROR(INDEX(MAESTRO!F:F,_xludf.AGGREGATE(15,6,ROW(MAESTRO!$B$3:$B$1000)/((MAESTRO!$B$3:$B$1000="PROVEEDORES")*(UPPER(MAESTRO!$L$3:$L$1000)="CONFIRMADO")),ROWS($A$3:A304))),"")</f>
        <v/>
      </c>
      <c r="G304" s="24" t="str">
        <f ca="1">IFERROR(INDEX(MAESTRO!G:G,_xludf.AGGREGATE(15,6,ROW(MAESTRO!$B$3:$B$1000)/((MAESTRO!$B$3:$B$1000="PROVEEDORES")*(UPPER(MAESTRO!$L$3:$L$1000)="CONFIRMADO")),ROWS($A$3:A304))),"")</f>
        <v/>
      </c>
      <c r="H304" s="24" t="str">
        <f ca="1">IFERROR(INDEX(MAESTRO!H:H,_xludf.AGGREGATE(15,6,ROW(MAESTRO!$B$3:$B$1000)/((MAESTRO!$B$3:$B$1000="PROVEEDORES")*(UPPER(MAESTRO!$L$3:$L$1000)="CONFIRMADO")),ROWS($A$3:A304))),"")</f>
        <v/>
      </c>
      <c r="I304" s="24" t="str">
        <f ca="1">IFERROR(INDEX(MAESTRO!I:I,_xludf.AGGREGATE(15,6,ROW(MAESTRO!$B$3:$B$1000)/((MAESTRO!$B$3:$B$1000="PROVEEDORES")*(UPPER(MAESTRO!$L$3:$L$1000)="CONFIRMADO")),ROWS($A$3:A304))),"")</f>
        <v/>
      </c>
      <c r="J304" s="24" t="str">
        <f ca="1">IFERROR(INDEX(MAESTRO!J:J,_xludf.AGGREGATE(15,6,ROW(MAESTRO!$B$3:$B$1000)/((MAESTRO!$B$3:$B$1000="PROVEEDORES")*(UPPER(MAESTRO!$L$3:$L$1000)="CONFIRMADO")),ROWS($A$3:A304))),"")</f>
        <v/>
      </c>
      <c r="K304" s="24" t="str">
        <f ca="1">IFERROR(INDEX(MAESTRO!K:K,_xludf.AGGREGATE(15,6,ROW(MAESTRO!$B$3:$B$1000)/((MAESTRO!$B$3:$B$1000="PROVEEDORES")*(UPPER(MAESTRO!$L$3:$L$1000)="CONFIRMADO")),ROWS($A$3:A304))),"")</f>
        <v/>
      </c>
      <c r="L304" s="24" t="str">
        <f ca="1">IFERROR(INDEX(MAESTRO!L:L,_xludf.AGGREGATE(15,6,ROW(MAESTRO!$B$3:$B$1000)/((MAESTRO!$B$3:$B$1000="PROVEEDORES")*(UPPER(MAESTRO!$L$3:$L$1000)="CONFIRMADO")),ROWS($A$3:A304))),"")</f>
        <v/>
      </c>
      <c r="M304" s="24" t="str">
        <f ca="1">IFERROR(INDEX(MAESTRO!M:M,_xludf.AGGREGATE(15,6,ROW(MAESTRO!$B$3:$B$1000)/((MAESTRO!$B$3:$B$1000="PROVEEDORES")*(UPPER(MAESTRO!$L$3:$L$1000)="CONFIRMADO")),ROWS($A$3:A304))),"")</f>
        <v/>
      </c>
      <c r="N304" s="24" t="str">
        <f ca="1">IFERROR(INDEX(MAESTRO!N:N,_xludf.AGGREGATE(15,6,ROW(MAESTRO!$B$3:$B$1000)/((MAESTRO!$B$3:$B$1000="PROVEEDORES")*(UPPER(MAESTRO!$L$3:$L$1000)="CONFIRMADO")),ROWS($A$3:A304))),"")</f>
        <v/>
      </c>
      <c r="O304" s="24" t="str">
        <f ca="1">IFERROR(INDEX(MAESTRO!O:O,_xludf.AGGREGATE(15,6,ROW(MAESTRO!$B$3:$B$1000)/((MAESTRO!$B$3:$B$1000="PROVEEDORES")*(UPPER(MAESTRO!$L$3:$L$1000)="CONFIRMADO")),ROWS($A$3:A304))),"")</f>
        <v/>
      </c>
      <c r="P304" s="24" t="str">
        <f ca="1">IFERROR(INDEX(MAESTRO!P:P,_xludf.AGGREGATE(15,6,ROW(MAESTRO!$B$3:$B$1000)/((MAESTRO!$B$3:$B$1000="PROVEEDORES")*(UPPER(MAESTRO!$L$3:$L$1000)="CONFIRMADO")),ROWS($A$3:A304))),"")</f>
        <v/>
      </c>
      <c r="Q304" s="24" t="str">
        <f ca="1">IFERROR(INDEX(MAESTRO!Q:Q,_xludf.AGGREGATE(15,6,ROW(MAESTRO!$B$3:$B$1000)/((MAESTRO!$B$3:$B$1000="PROVEEDORES")*(UPPER(MAESTRO!$L$3:$L$1000)="CONFIRMADO")),ROWS($A$3:A304))),"")</f>
        <v/>
      </c>
      <c r="R304" s="24" t="str">
        <f ca="1">IFERROR(INDEX(MAESTRO!R:R,_xludf.AGGREGATE(15,6,ROW(MAESTRO!$B$3:$B$1000)/((MAESTRO!$B$3:$B$1000="PROVEEDORES")*(UPPER(MAESTRO!$L$3:$L$1000)="CONFIRMADO")),ROWS($A$3:A304))),"")</f>
        <v/>
      </c>
      <c r="S304" s="24" t="str">
        <f ca="1">IFERROR(INDEX(MAESTRO!S:S,_xludf.AGGREGATE(15,6,ROW(MAESTRO!$B$3:$B$1000)/((MAESTRO!$B$3:$B$1000="PROVEEDORES")*(UPPER(MAESTRO!$L$3:$L$1000)="CONFIRMADO")),ROWS($A$3:A304))),"")</f>
        <v/>
      </c>
      <c r="T304" s="24" t="str">
        <f ca="1">IFERROR(INDEX(MAESTRO!T:T,_xludf.AGGREGATE(15,6,ROW(MAESTRO!$B$3:$B$1000)/((MAESTRO!$B$3:$B$1000="PROVEEDORES")*(UPPER(MAESTRO!$L$3:$L$1000)="CONFIRMADO")),ROWS($A$3:A304))),"")</f>
        <v/>
      </c>
      <c r="U304" s="24" t="str">
        <f ca="1">IFERROR(INDEX(MAESTRO!U:U,_xludf.AGGREGATE(15,6,ROW(MAESTRO!$B$3:$B$1000)/((MAESTRO!$B$3:$B$1000="PROVEEDORES")*(UPPER(MAESTRO!$L$3:$L$1000)="CONFIRMADO")),ROWS($A$3:A304))),"")</f>
        <v/>
      </c>
      <c r="V304" s="24" t="str">
        <f ca="1">IFERROR(INDEX(MAESTRO!V:V,_xludf.AGGREGATE(15,6,ROW(MAESTRO!$B$3:$B$1000)/((MAESTRO!$B$3:$B$1000="PROVEEDORES")*(UPPER(MAESTRO!$L$3:$L$1000)="CONFIRMADO")),ROWS($A$3:A304))),"")</f>
        <v/>
      </c>
      <c r="W304" s="24" t="str">
        <f ca="1">IFERROR(INDEX(MAESTRO!W:W,_xludf.AGGREGATE(15,6,ROW(MAESTRO!$B$3:$B$1000)/((MAESTRO!$B$3:$B$1000="PROVEEDORES")*(UPPER(MAESTRO!$L$3:$L$1000)="CONFIRMADO")),ROWS($A$3:A304))),"")</f>
        <v/>
      </c>
      <c r="X304" s="24" t="str">
        <f ca="1">IFERROR(INDEX(MAESTRO!X:X,_xludf.AGGREGATE(15,6,ROW(MAESTRO!$B$3:$B$1000)/((MAESTRO!$B$3:$B$1000="PROVEEDORES")*(UPPER(MAESTRO!$L$3:$L$1000)="CONFIRMADO")),ROWS($A$3:A304))),"")</f>
        <v/>
      </c>
    </row>
    <row r="305" spans="1:24" ht="22.05" customHeight="1">
      <c r="A305" s="10" t="str">
        <f ca="1">IFERROR(INDEX(MAESTRO!A:A,_xludf.AGGREGATE(15,6,ROW(MAESTRO!$B$3:$B$1000)/((MAESTRO!$B$3:$B$1000="PROVEEDORES")*(UPPER(MAESTRO!$L$3:$L$1000)="CONFIRMADO")),ROWS($A$3:A305))),"")</f>
        <v/>
      </c>
      <c r="B305" s="10" t="str">
        <f ca="1">IFERROR(INDEX(MAESTRO!B:B,_xludf.AGGREGATE(15,6,ROW(MAESTRO!$B$3:$B$1000)/((MAESTRO!$B$3:$B$1000="PROVEEDORES")*(UPPER(MAESTRO!$L$3:$L$1000)="CONFIRMADO")),ROWS($A$3:A305))),"")</f>
        <v/>
      </c>
      <c r="C305" s="10" t="str">
        <f ca="1">IFERROR(INDEX(MAESTRO!C:C,_xludf.AGGREGATE(15,6,ROW(MAESTRO!$B$3:$B$1000)/((MAESTRO!$B$3:$B$1000="PROVEEDORES")*(UPPER(MAESTRO!$L$3:$L$1000)="CONFIRMADO")),ROWS($A$3:A305))),"")</f>
        <v/>
      </c>
      <c r="D305" s="10" t="str">
        <f ca="1">IFERROR(INDEX(MAESTRO!D:D,_xludf.AGGREGATE(15,6,ROW(MAESTRO!$B$3:$B$1000)/((MAESTRO!$B$3:$B$1000="PROVEEDORES")*(UPPER(MAESTRO!$L$3:$L$1000)="CONFIRMADO")),ROWS($A$3:A305))),"")</f>
        <v/>
      </c>
      <c r="E305" s="10" t="str">
        <f ca="1">IFERROR(INDEX(MAESTRO!E:E,_xludf.AGGREGATE(15,6,ROW(MAESTRO!$B$3:$B$1000)/((MAESTRO!$B$3:$B$1000="PROVEEDORES")*(UPPER(MAESTRO!$L$3:$L$1000)="CONFIRMADO")),ROWS($A$3:A305))),"")</f>
        <v/>
      </c>
      <c r="F305" s="10" t="str">
        <f ca="1">IFERROR(INDEX(MAESTRO!F:F,_xludf.AGGREGATE(15,6,ROW(MAESTRO!$B$3:$B$1000)/((MAESTRO!$B$3:$B$1000="PROVEEDORES")*(UPPER(MAESTRO!$L$3:$L$1000)="CONFIRMADO")),ROWS($A$3:A305))),"")</f>
        <v/>
      </c>
      <c r="G305" s="10" t="str">
        <f ca="1">IFERROR(INDEX(MAESTRO!G:G,_xludf.AGGREGATE(15,6,ROW(MAESTRO!$B$3:$B$1000)/((MAESTRO!$B$3:$B$1000="PROVEEDORES")*(UPPER(MAESTRO!$L$3:$L$1000)="CONFIRMADO")),ROWS($A$3:A305))),"")</f>
        <v/>
      </c>
      <c r="H305" s="10" t="str">
        <f ca="1">IFERROR(INDEX(MAESTRO!H:H,_xludf.AGGREGATE(15,6,ROW(MAESTRO!$B$3:$B$1000)/((MAESTRO!$B$3:$B$1000="PROVEEDORES")*(UPPER(MAESTRO!$L$3:$L$1000)="CONFIRMADO")),ROWS($A$3:A305))),"")</f>
        <v/>
      </c>
      <c r="I305" s="10" t="str">
        <f ca="1">IFERROR(INDEX(MAESTRO!I:I,_xludf.AGGREGATE(15,6,ROW(MAESTRO!$B$3:$B$1000)/((MAESTRO!$B$3:$B$1000="PROVEEDORES")*(UPPER(MAESTRO!$L$3:$L$1000)="CONFIRMADO")),ROWS($A$3:A305))),"")</f>
        <v/>
      </c>
      <c r="J305" s="10" t="str">
        <f ca="1">IFERROR(INDEX(MAESTRO!J:J,_xludf.AGGREGATE(15,6,ROW(MAESTRO!$B$3:$B$1000)/((MAESTRO!$B$3:$B$1000="PROVEEDORES")*(UPPER(MAESTRO!$L$3:$L$1000)="CONFIRMADO")),ROWS($A$3:A305))),"")</f>
        <v/>
      </c>
      <c r="K305" s="10" t="str">
        <f ca="1">IFERROR(INDEX(MAESTRO!K:K,_xludf.AGGREGATE(15,6,ROW(MAESTRO!$B$3:$B$1000)/((MAESTRO!$B$3:$B$1000="PROVEEDORES")*(UPPER(MAESTRO!$L$3:$L$1000)="CONFIRMADO")),ROWS($A$3:A305))),"")</f>
        <v/>
      </c>
      <c r="L305" s="10" t="str">
        <f ca="1">IFERROR(INDEX(MAESTRO!L:L,_xludf.AGGREGATE(15,6,ROW(MAESTRO!$B$3:$B$1000)/((MAESTRO!$B$3:$B$1000="PROVEEDORES")*(UPPER(MAESTRO!$L$3:$L$1000)="CONFIRMADO")),ROWS($A$3:A305))),"")</f>
        <v/>
      </c>
      <c r="M305" s="10" t="str">
        <f ca="1">IFERROR(INDEX(MAESTRO!M:M,_xludf.AGGREGATE(15,6,ROW(MAESTRO!$B$3:$B$1000)/((MAESTRO!$B$3:$B$1000="PROVEEDORES")*(UPPER(MAESTRO!$L$3:$L$1000)="CONFIRMADO")),ROWS($A$3:A305))),"")</f>
        <v/>
      </c>
      <c r="N305" s="10" t="str">
        <f ca="1">IFERROR(INDEX(MAESTRO!N:N,_xludf.AGGREGATE(15,6,ROW(MAESTRO!$B$3:$B$1000)/((MAESTRO!$B$3:$B$1000="PROVEEDORES")*(UPPER(MAESTRO!$L$3:$L$1000)="CONFIRMADO")),ROWS($A$3:A305))),"")</f>
        <v/>
      </c>
      <c r="O305" s="10" t="str">
        <f ca="1">IFERROR(INDEX(MAESTRO!O:O,_xludf.AGGREGATE(15,6,ROW(MAESTRO!$B$3:$B$1000)/((MAESTRO!$B$3:$B$1000="PROVEEDORES")*(UPPER(MAESTRO!$L$3:$L$1000)="CONFIRMADO")),ROWS($A$3:A305))),"")</f>
        <v/>
      </c>
      <c r="P305" s="10" t="str">
        <f ca="1">IFERROR(INDEX(MAESTRO!P:P,_xludf.AGGREGATE(15,6,ROW(MAESTRO!$B$3:$B$1000)/((MAESTRO!$B$3:$B$1000="PROVEEDORES")*(UPPER(MAESTRO!$L$3:$L$1000)="CONFIRMADO")),ROWS($A$3:A305))),"")</f>
        <v/>
      </c>
      <c r="Q305" s="10" t="str">
        <f ca="1">IFERROR(INDEX(MAESTRO!Q:Q,_xludf.AGGREGATE(15,6,ROW(MAESTRO!$B$3:$B$1000)/((MAESTRO!$B$3:$B$1000="PROVEEDORES")*(UPPER(MAESTRO!$L$3:$L$1000)="CONFIRMADO")),ROWS($A$3:A305))),"")</f>
        <v/>
      </c>
      <c r="R305" s="10" t="str">
        <f ca="1">IFERROR(INDEX(MAESTRO!R:R,_xludf.AGGREGATE(15,6,ROW(MAESTRO!$B$3:$B$1000)/((MAESTRO!$B$3:$B$1000="PROVEEDORES")*(UPPER(MAESTRO!$L$3:$L$1000)="CONFIRMADO")),ROWS($A$3:A305))),"")</f>
        <v/>
      </c>
      <c r="S305" s="10" t="str">
        <f ca="1">IFERROR(INDEX(MAESTRO!S:S,_xludf.AGGREGATE(15,6,ROW(MAESTRO!$B$3:$B$1000)/((MAESTRO!$B$3:$B$1000="PROVEEDORES")*(UPPER(MAESTRO!$L$3:$L$1000)="CONFIRMADO")),ROWS($A$3:A305))),"")</f>
        <v/>
      </c>
      <c r="T305" s="10" t="str">
        <f ca="1">IFERROR(INDEX(MAESTRO!T:T,_xludf.AGGREGATE(15,6,ROW(MAESTRO!$B$3:$B$1000)/((MAESTRO!$B$3:$B$1000="PROVEEDORES")*(UPPER(MAESTRO!$L$3:$L$1000)="CONFIRMADO")),ROWS($A$3:A305))),"")</f>
        <v/>
      </c>
      <c r="U305" s="10" t="str">
        <f ca="1">IFERROR(INDEX(MAESTRO!U:U,_xludf.AGGREGATE(15,6,ROW(MAESTRO!$B$3:$B$1000)/((MAESTRO!$B$3:$B$1000="PROVEEDORES")*(UPPER(MAESTRO!$L$3:$L$1000)="CONFIRMADO")),ROWS($A$3:A305))),"")</f>
        <v/>
      </c>
      <c r="V305" s="10" t="str">
        <f ca="1">IFERROR(INDEX(MAESTRO!V:V,_xludf.AGGREGATE(15,6,ROW(MAESTRO!$B$3:$B$1000)/((MAESTRO!$B$3:$B$1000="PROVEEDORES")*(UPPER(MAESTRO!$L$3:$L$1000)="CONFIRMADO")),ROWS($A$3:A305))),"")</f>
        <v/>
      </c>
      <c r="W305" s="10" t="str">
        <f ca="1">IFERROR(INDEX(MAESTRO!W:W,_xludf.AGGREGATE(15,6,ROW(MAESTRO!$B$3:$B$1000)/((MAESTRO!$B$3:$B$1000="PROVEEDORES")*(UPPER(MAESTRO!$L$3:$L$1000)="CONFIRMADO")),ROWS($A$3:A305))),"")</f>
        <v/>
      </c>
      <c r="X305" s="10" t="str">
        <f ca="1">IFERROR(INDEX(MAESTRO!X:X,_xludf.AGGREGATE(15,6,ROW(MAESTRO!$B$3:$B$1000)/((MAESTRO!$B$3:$B$1000="PROVEEDORES")*(UPPER(MAESTRO!$L$3:$L$1000)="CONFIRMADO")),ROWS($A$3:A305))),"")</f>
        <v/>
      </c>
    </row>
    <row r="306" spans="1:24" ht="22.05" customHeight="1">
      <c r="A306" s="24" t="str">
        <f ca="1">IFERROR(INDEX(MAESTRO!A:A,_xludf.AGGREGATE(15,6,ROW(MAESTRO!$B$3:$B$1000)/((MAESTRO!$B$3:$B$1000="PROVEEDORES")*(UPPER(MAESTRO!$L$3:$L$1000)="CONFIRMADO")),ROWS($A$3:A306))),"")</f>
        <v/>
      </c>
      <c r="B306" s="24" t="str">
        <f ca="1">IFERROR(INDEX(MAESTRO!B:B,_xludf.AGGREGATE(15,6,ROW(MAESTRO!$B$3:$B$1000)/((MAESTRO!$B$3:$B$1000="PROVEEDORES")*(UPPER(MAESTRO!$L$3:$L$1000)="CONFIRMADO")),ROWS($A$3:A306))),"")</f>
        <v/>
      </c>
      <c r="C306" s="24" t="str">
        <f ca="1">IFERROR(INDEX(MAESTRO!C:C,_xludf.AGGREGATE(15,6,ROW(MAESTRO!$B$3:$B$1000)/((MAESTRO!$B$3:$B$1000="PROVEEDORES")*(UPPER(MAESTRO!$L$3:$L$1000)="CONFIRMADO")),ROWS($A$3:A306))),"")</f>
        <v/>
      </c>
      <c r="D306" s="24" t="str">
        <f ca="1">IFERROR(INDEX(MAESTRO!D:D,_xludf.AGGREGATE(15,6,ROW(MAESTRO!$B$3:$B$1000)/((MAESTRO!$B$3:$B$1000="PROVEEDORES")*(UPPER(MAESTRO!$L$3:$L$1000)="CONFIRMADO")),ROWS($A$3:A306))),"")</f>
        <v/>
      </c>
      <c r="E306" s="24" t="str">
        <f ca="1">IFERROR(INDEX(MAESTRO!E:E,_xludf.AGGREGATE(15,6,ROW(MAESTRO!$B$3:$B$1000)/((MAESTRO!$B$3:$B$1000="PROVEEDORES")*(UPPER(MAESTRO!$L$3:$L$1000)="CONFIRMADO")),ROWS($A$3:A306))),"")</f>
        <v/>
      </c>
      <c r="F306" s="24" t="str">
        <f ca="1">IFERROR(INDEX(MAESTRO!F:F,_xludf.AGGREGATE(15,6,ROW(MAESTRO!$B$3:$B$1000)/((MAESTRO!$B$3:$B$1000="PROVEEDORES")*(UPPER(MAESTRO!$L$3:$L$1000)="CONFIRMADO")),ROWS($A$3:A306))),"")</f>
        <v/>
      </c>
      <c r="G306" s="24" t="str">
        <f ca="1">IFERROR(INDEX(MAESTRO!G:G,_xludf.AGGREGATE(15,6,ROW(MAESTRO!$B$3:$B$1000)/((MAESTRO!$B$3:$B$1000="PROVEEDORES")*(UPPER(MAESTRO!$L$3:$L$1000)="CONFIRMADO")),ROWS($A$3:A306))),"")</f>
        <v/>
      </c>
      <c r="H306" s="24" t="str">
        <f ca="1">IFERROR(INDEX(MAESTRO!H:H,_xludf.AGGREGATE(15,6,ROW(MAESTRO!$B$3:$B$1000)/((MAESTRO!$B$3:$B$1000="PROVEEDORES")*(UPPER(MAESTRO!$L$3:$L$1000)="CONFIRMADO")),ROWS($A$3:A306))),"")</f>
        <v/>
      </c>
      <c r="I306" s="24" t="str">
        <f ca="1">IFERROR(INDEX(MAESTRO!I:I,_xludf.AGGREGATE(15,6,ROW(MAESTRO!$B$3:$B$1000)/((MAESTRO!$B$3:$B$1000="PROVEEDORES")*(UPPER(MAESTRO!$L$3:$L$1000)="CONFIRMADO")),ROWS($A$3:A306))),"")</f>
        <v/>
      </c>
      <c r="J306" s="24" t="str">
        <f ca="1">IFERROR(INDEX(MAESTRO!J:J,_xludf.AGGREGATE(15,6,ROW(MAESTRO!$B$3:$B$1000)/((MAESTRO!$B$3:$B$1000="PROVEEDORES")*(UPPER(MAESTRO!$L$3:$L$1000)="CONFIRMADO")),ROWS($A$3:A306))),"")</f>
        <v/>
      </c>
      <c r="K306" s="24" t="str">
        <f ca="1">IFERROR(INDEX(MAESTRO!K:K,_xludf.AGGREGATE(15,6,ROW(MAESTRO!$B$3:$B$1000)/((MAESTRO!$B$3:$B$1000="PROVEEDORES")*(UPPER(MAESTRO!$L$3:$L$1000)="CONFIRMADO")),ROWS($A$3:A306))),"")</f>
        <v/>
      </c>
      <c r="L306" s="24" t="str">
        <f ca="1">IFERROR(INDEX(MAESTRO!L:L,_xludf.AGGREGATE(15,6,ROW(MAESTRO!$B$3:$B$1000)/((MAESTRO!$B$3:$B$1000="PROVEEDORES")*(UPPER(MAESTRO!$L$3:$L$1000)="CONFIRMADO")),ROWS($A$3:A306))),"")</f>
        <v/>
      </c>
      <c r="M306" s="24" t="str">
        <f ca="1">IFERROR(INDEX(MAESTRO!M:M,_xludf.AGGREGATE(15,6,ROW(MAESTRO!$B$3:$B$1000)/((MAESTRO!$B$3:$B$1000="PROVEEDORES")*(UPPER(MAESTRO!$L$3:$L$1000)="CONFIRMADO")),ROWS($A$3:A306))),"")</f>
        <v/>
      </c>
      <c r="N306" s="24" t="str">
        <f ca="1">IFERROR(INDEX(MAESTRO!N:N,_xludf.AGGREGATE(15,6,ROW(MAESTRO!$B$3:$B$1000)/((MAESTRO!$B$3:$B$1000="PROVEEDORES")*(UPPER(MAESTRO!$L$3:$L$1000)="CONFIRMADO")),ROWS($A$3:A306))),"")</f>
        <v/>
      </c>
      <c r="O306" s="24" t="str">
        <f ca="1">IFERROR(INDEX(MAESTRO!O:O,_xludf.AGGREGATE(15,6,ROW(MAESTRO!$B$3:$B$1000)/((MAESTRO!$B$3:$B$1000="PROVEEDORES")*(UPPER(MAESTRO!$L$3:$L$1000)="CONFIRMADO")),ROWS($A$3:A306))),"")</f>
        <v/>
      </c>
      <c r="P306" s="24" t="str">
        <f ca="1">IFERROR(INDEX(MAESTRO!P:P,_xludf.AGGREGATE(15,6,ROW(MAESTRO!$B$3:$B$1000)/((MAESTRO!$B$3:$B$1000="PROVEEDORES")*(UPPER(MAESTRO!$L$3:$L$1000)="CONFIRMADO")),ROWS($A$3:A306))),"")</f>
        <v/>
      </c>
      <c r="Q306" s="24" t="str">
        <f ca="1">IFERROR(INDEX(MAESTRO!Q:Q,_xludf.AGGREGATE(15,6,ROW(MAESTRO!$B$3:$B$1000)/((MAESTRO!$B$3:$B$1000="PROVEEDORES")*(UPPER(MAESTRO!$L$3:$L$1000)="CONFIRMADO")),ROWS($A$3:A306))),"")</f>
        <v/>
      </c>
      <c r="R306" s="24" t="str">
        <f ca="1">IFERROR(INDEX(MAESTRO!R:R,_xludf.AGGREGATE(15,6,ROW(MAESTRO!$B$3:$B$1000)/((MAESTRO!$B$3:$B$1000="PROVEEDORES")*(UPPER(MAESTRO!$L$3:$L$1000)="CONFIRMADO")),ROWS($A$3:A306))),"")</f>
        <v/>
      </c>
      <c r="S306" s="24" t="str">
        <f ca="1">IFERROR(INDEX(MAESTRO!S:S,_xludf.AGGREGATE(15,6,ROW(MAESTRO!$B$3:$B$1000)/((MAESTRO!$B$3:$B$1000="PROVEEDORES")*(UPPER(MAESTRO!$L$3:$L$1000)="CONFIRMADO")),ROWS($A$3:A306))),"")</f>
        <v/>
      </c>
      <c r="T306" s="24" t="str">
        <f ca="1">IFERROR(INDEX(MAESTRO!T:T,_xludf.AGGREGATE(15,6,ROW(MAESTRO!$B$3:$B$1000)/((MAESTRO!$B$3:$B$1000="PROVEEDORES")*(UPPER(MAESTRO!$L$3:$L$1000)="CONFIRMADO")),ROWS($A$3:A306))),"")</f>
        <v/>
      </c>
      <c r="U306" s="24" t="str">
        <f ca="1">IFERROR(INDEX(MAESTRO!U:U,_xludf.AGGREGATE(15,6,ROW(MAESTRO!$B$3:$B$1000)/((MAESTRO!$B$3:$B$1000="PROVEEDORES")*(UPPER(MAESTRO!$L$3:$L$1000)="CONFIRMADO")),ROWS($A$3:A306))),"")</f>
        <v/>
      </c>
      <c r="V306" s="24" t="str">
        <f ca="1">IFERROR(INDEX(MAESTRO!V:V,_xludf.AGGREGATE(15,6,ROW(MAESTRO!$B$3:$B$1000)/((MAESTRO!$B$3:$B$1000="PROVEEDORES")*(UPPER(MAESTRO!$L$3:$L$1000)="CONFIRMADO")),ROWS($A$3:A306))),"")</f>
        <v/>
      </c>
      <c r="W306" s="24" t="str">
        <f ca="1">IFERROR(INDEX(MAESTRO!W:W,_xludf.AGGREGATE(15,6,ROW(MAESTRO!$B$3:$B$1000)/((MAESTRO!$B$3:$B$1000="PROVEEDORES")*(UPPER(MAESTRO!$L$3:$L$1000)="CONFIRMADO")),ROWS($A$3:A306))),"")</f>
        <v/>
      </c>
      <c r="X306" s="24" t="str">
        <f ca="1">IFERROR(INDEX(MAESTRO!X:X,_xludf.AGGREGATE(15,6,ROW(MAESTRO!$B$3:$B$1000)/((MAESTRO!$B$3:$B$1000="PROVEEDORES")*(UPPER(MAESTRO!$L$3:$L$1000)="CONFIRMADO")),ROWS($A$3:A306))),"")</f>
        <v/>
      </c>
    </row>
    <row r="307" spans="1:24" ht="22.05" customHeight="1">
      <c r="A307" s="10" t="str">
        <f ca="1">IFERROR(INDEX(MAESTRO!A:A,_xludf.AGGREGATE(15,6,ROW(MAESTRO!$B$3:$B$1000)/((MAESTRO!$B$3:$B$1000="PROVEEDORES")*(UPPER(MAESTRO!$L$3:$L$1000)="CONFIRMADO")),ROWS($A$3:A307))),"")</f>
        <v/>
      </c>
      <c r="B307" s="10" t="str">
        <f ca="1">IFERROR(INDEX(MAESTRO!B:B,_xludf.AGGREGATE(15,6,ROW(MAESTRO!$B$3:$B$1000)/((MAESTRO!$B$3:$B$1000="PROVEEDORES")*(UPPER(MAESTRO!$L$3:$L$1000)="CONFIRMADO")),ROWS($A$3:A307))),"")</f>
        <v/>
      </c>
      <c r="C307" s="10" t="str">
        <f ca="1">IFERROR(INDEX(MAESTRO!C:C,_xludf.AGGREGATE(15,6,ROW(MAESTRO!$B$3:$B$1000)/((MAESTRO!$B$3:$B$1000="PROVEEDORES")*(UPPER(MAESTRO!$L$3:$L$1000)="CONFIRMADO")),ROWS($A$3:A307))),"")</f>
        <v/>
      </c>
      <c r="D307" s="10" t="str">
        <f ca="1">IFERROR(INDEX(MAESTRO!D:D,_xludf.AGGREGATE(15,6,ROW(MAESTRO!$B$3:$B$1000)/((MAESTRO!$B$3:$B$1000="PROVEEDORES")*(UPPER(MAESTRO!$L$3:$L$1000)="CONFIRMADO")),ROWS($A$3:A307))),"")</f>
        <v/>
      </c>
      <c r="E307" s="10" t="str">
        <f ca="1">IFERROR(INDEX(MAESTRO!E:E,_xludf.AGGREGATE(15,6,ROW(MAESTRO!$B$3:$B$1000)/((MAESTRO!$B$3:$B$1000="PROVEEDORES")*(UPPER(MAESTRO!$L$3:$L$1000)="CONFIRMADO")),ROWS($A$3:A307))),"")</f>
        <v/>
      </c>
      <c r="F307" s="10" t="str">
        <f ca="1">IFERROR(INDEX(MAESTRO!F:F,_xludf.AGGREGATE(15,6,ROW(MAESTRO!$B$3:$B$1000)/((MAESTRO!$B$3:$B$1000="PROVEEDORES")*(UPPER(MAESTRO!$L$3:$L$1000)="CONFIRMADO")),ROWS($A$3:A307))),"")</f>
        <v/>
      </c>
      <c r="G307" s="10" t="str">
        <f ca="1">IFERROR(INDEX(MAESTRO!G:G,_xludf.AGGREGATE(15,6,ROW(MAESTRO!$B$3:$B$1000)/((MAESTRO!$B$3:$B$1000="PROVEEDORES")*(UPPER(MAESTRO!$L$3:$L$1000)="CONFIRMADO")),ROWS($A$3:A307))),"")</f>
        <v/>
      </c>
      <c r="H307" s="10" t="str">
        <f ca="1">IFERROR(INDEX(MAESTRO!H:H,_xludf.AGGREGATE(15,6,ROW(MAESTRO!$B$3:$B$1000)/((MAESTRO!$B$3:$B$1000="PROVEEDORES")*(UPPER(MAESTRO!$L$3:$L$1000)="CONFIRMADO")),ROWS($A$3:A307))),"")</f>
        <v/>
      </c>
      <c r="I307" s="10" t="str">
        <f ca="1">IFERROR(INDEX(MAESTRO!I:I,_xludf.AGGREGATE(15,6,ROW(MAESTRO!$B$3:$B$1000)/((MAESTRO!$B$3:$B$1000="PROVEEDORES")*(UPPER(MAESTRO!$L$3:$L$1000)="CONFIRMADO")),ROWS($A$3:A307))),"")</f>
        <v/>
      </c>
      <c r="J307" s="10" t="str">
        <f ca="1">IFERROR(INDEX(MAESTRO!J:J,_xludf.AGGREGATE(15,6,ROW(MAESTRO!$B$3:$B$1000)/((MAESTRO!$B$3:$B$1000="PROVEEDORES")*(UPPER(MAESTRO!$L$3:$L$1000)="CONFIRMADO")),ROWS($A$3:A307))),"")</f>
        <v/>
      </c>
      <c r="K307" s="10" t="str">
        <f ca="1">IFERROR(INDEX(MAESTRO!K:K,_xludf.AGGREGATE(15,6,ROW(MAESTRO!$B$3:$B$1000)/((MAESTRO!$B$3:$B$1000="PROVEEDORES")*(UPPER(MAESTRO!$L$3:$L$1000)="CONFIRMADO")),ROWS($A$3:A307))),"")</f>
        <v/>
      </c>
      <c r="L307" s="10" t="str">
        <f ca="1">IFERROR(INDEX(MAESTRO!L:L,_xludf.AGGREGATE(15,6,ROW(MAESTRO!$B$3:$B$1000)/((MAESTRO!$B$3:$B$1000="PROVEEDORES")*(UPPER(MAESTRO!$L$3:$L$1000)="CONFIRMADO")),ROWS($A$3:A307))),"")</f>
        <v/>
      </c>
      <c r="M307" s="10" t="str">
        <f ca="1">IFERROR(INDEX(MAESTRO!M:M,_xludf.AGGREGATE(15,6,ROW(MAESTRO!$B$3:$B$1000)/((MAESTRO!$B$3:$B$1000="PROVEEDORES")*(UPPER(MAESTRO!$L$3:$L$1000)="CONFIRMADO")),ROWS($A$3:A307))),"")</f>
        <v/>
      </c>
      <c r="N307" s="10" t="str">
        <f ca="1">IFERROR(INDEX(MAESTRO!N:N,_xludf.AGGREGATE(15,6,ROW(MAESTRO!$B$3:$B$1000)/((MAESTRO!$B$3:$B$1000="PROVEEDORES")*(UPPER(MAESTRO!$L$3:$L$1000)="CONFIRMADO")),ROWS($A$3:A307))),"")</f>
        <v/>
      </c>
      <c r="O307" s="10" t="str">
        <f ca="1">IFERROR(INDEX(MAESTRO!O:O,_xludf.AGGREGATE(15,6,ROW(MAESTRO!$B$3:$B$1000)/((MAESTRO!$B$3:$B$1000="PROVEEDORES")*(UPPER(MAESTRO!$L$3:$L$1000)="CONFIRMADO")),ROWS($A$3:A307))),"")</f>
        <v/>
      </c>
      <c r="P307" s="10" t="str">
        <f ca="1">IFERROR(INDEX(MAESTRO!P:P,_xludf.AGGREGATE(15,6,ROW(MAESTRO!$B$3:$B$1000)/((MAESTRO!$B$3:$B$1000="PROVEEDORES")*(UPPER(MAESTRO!$L$3:$L$1000)="CONFIRMADO")),ROWS($A$3:A307))),"")</f>
        <v/>
      </c>
      <c r="Q307" s="10" t="str">
        <f ca="1">IFERROR(INDEX(MAESTRO!Q:Q,_xludf.AGGREGATE(15,6,ROW(MAESTRO!$B$3:$B$1000)/((MAESTRO!$B$3:$B$1000="PROVEEDORES")*(UPPER(MAESTRO!$L$3:$L$1000)="CONFIRMADO")),ROWS($A$3:A307))),"")</f>
        <v/>
      </c>
      <c r="R307" s="10" t="str">
        <f ca="1">IFERROR(INDEX(MAESTRO!R:R,_xludf.AGGREGATE(15,6,ROW(MAESTRO!$B$3:$B$1000)/((MAESTRO!$B$3:$B$1000="PROVEEDORES")*(UPPER(MAESTRO!$L$3:$L$1000)="CONFIRMADO")),ROWS($A$3:A307))),"")</f>
        <v/>
      </c>
      <c r="S307" s="10" t="str">
        <f ca="1">IFERROR(INDEX(MAESTRO!S:S,_xludf.AGGREGATE(15,6,ROW(MAESTRO!$B$3:$B$1000)/((MAESTRO!$B$3:$B$1000="PROVEEDORES")*(UPPER(MAESTRO!$L$3:$L$1000)="CONFIRMADO")),ROWS($A$3:A307))),"")</f>
        <v/>
      </c>
      <c r="T307" s="10" t="str">
        <f ca="1">IFERROR(INDEX(MAESTRO!T:T,_xludf.AGGREGATE(15,6,ROW(MAESTRO!$B$3:$B$1000)/((MAESTRO!$B$3:$B$1000="PROVEEDORES")*(UPPER(MAESTRO!$L$3:$L$1000)="CONFIRMADO")),ROWS($A$3:A307))),"")</f>
        <v/>
      </c>
      <c r="U307" s="10" t="str">
        <f ca="1">IFERROR(INDEX(MAESTRO!U:U,_xludf.AGGREGATE(15,6,ROW(MAESTRO!$B$3:$B$1000)/((MAESTRO!$B$3:$B$1000="PROVEEDORES")*(UPPER(MAESTRO!$L$3:$L$1000)="CONFIRMADO")),ROWS($A$3:A307))),"")</f>
        <v/>
      </c>
      <c r="V307" s="10" t="str">
        <f ca="1">IFERROR(INDEX(MAESTRO!V:V,_xludf.AGGREGATE(15,6,ROW(MAESTRO!$B$3:$B$1000)/((MAESTRO!$B$3:$B$1000="PROVEEDORES")*(UPPER(MAESTRO!$L$3:$L$1000)="CONFIRMADO")),ROWS($A$3:A307))),"")</f>
        <v/>
      </c>
      <c r="W307" s="10" t="str">
        <f ca="1">IFERROR(INDEX(MAESTRO!W:W,_xludf.AGGREGATE(15,6,ROW(MAESTRO!$B$3:$B$1000)/((MAESTRO!$B$3:$B$1000="PROVEEDORES")*(UPPER(MAESTRO!$L$3:$L$1000)="CONFIRMADO")),ROWS($A$3:A307))),"")</f>
        <v/>
      </c>
      <c r="X307" s="10" t="str">
        <f ca="1">IFERROR(INDEX(MAESTRO!X:X,_xludf.AGGREGATE(15,6,ROW(MAESTRO!$B$3:$B$1000)/((MAESTRO!$B$3:$B$1000="PROVEEDORES")*(UPPER(MAESTRO!$L$3:$L$1000)="CONFIRMADO")),ROWS($A$3:A307))),"")</f>
        <v/>
      </c>
    </row>
    <row r="308" spans="1:24" ht="22.05" customHeight="1">
      <c r="A308" s="24" t="str">
        <f ca="1">IFERROR(INDEX(MAESTRO!A:A,_xludf.AGGREGATE(15,6,ROW(MAESTRO!$B$3:$B$1000)/((MAESTRO!$B$3:$B$1000="PROVEEDORES")*(UPPER(MAESTRO!$L$3:$L$1000)="CONFIRMADO")),ROWS($A$3:A308))),"")</f>
        <v/>
      </c>
      <c r="B308" s="24" t="str">
        <f ca="1">IFERROR(INDEX(MAESTRO!B:B,_xludf.AGGREGATE(15,6,ROW(MAESTRO!$B$3:$B$1000)/((MAESTRO!$B$3:$B$1000="PROVEEDORES")*(UPPER(MAESTRO!$L$3:$L$1000)="CONFIRMADO")),ROWS($A$3:A308))),"")</f>
        <v/>
      </c>
      <c r="C308" s="24" t="str">
        <f ca="1">IFERROR(INDEX(MAESTRO!C:C,_xludf.AGGREGATE(15,6,ROW(MAESTRO!$B$3:$B$1000)/((MAESTRO!$B$3:$B$1000="PROVEEDORES")*(UPPER(MAESTRO!$L$3:$L$1000)="CONFIRMADO")),ROWS($A$3:A308))),"")</f>
        <v/>
      </c>
      <c r="D308" s="24" t="str">
        <f ca="1">IFERROR(INDEX(MAESTRO!D:D,_xludf.AGGREGATE(15,6,ROW(MAESTRO!$B$3:$B$1000)/((MAESTRO!$B$3:$B$1000="PROVEEDORES")*(UPPER(MAESTRO!$L$3:$L$1000)="CONFIRMADO")),ROWS($A$3:A308))),"")</f>
        <v/>
      </c>
      <c r="E308" s="24" t="str">
        <f ca="1">IFERROR(INDEX(MAESTRO!E:E,_xludf.AGGREGATE(15,6,ROW(MAESTRO!$B$3:$B$1000)/((MAESTRO!$B$3:$B$1000="PROVEEDORES")*(UPPER(MAESTRO!$L$3:$L$1000)="CONFIRMADO")),ROWS($A$3:A308))),"")</f>
        <v/>
      </c>
      <c r="F308" s="24" t="str">
        <f ca="1">IFERROR(INDEX(MAESTRO!F:F,_xludf.AGGREGATE(15,6,ROW(MAESTRO!$B$3:$B$1000)/((MAESTRO!$B$3:$B$1000="PROVEEDORES")*(UPPER(MAESTRO!$L$3:$L$1000)="CONFIRMADO")),ROWS($A$3:A308))),"")</f>
        <v/>
      </c>
      <c r="G308" s="24" t="str">
        <f ca="1">IFERROR(INDEX(MAESTRO!G:G,_xludf.AGGREGATE(15,6,ROW(MAESTRO!$B$3:$B$1000)/((MAESTRO!$B$3:$B$1000="PROVEEDORES")*(UPPER(MAESTRO!$L$3:$L$1000)="CONFIRMADO")),ROWS($A$3:A308))),"")</f>
        <v/>
      </c>
      <c r="H308" s="24" t="str">
        <f ca="1">IFERROR(INDEX(MAESTRO!H:H,_xludf.AGGREGATE(15,6,ROW(MAESTRO!$B$3:$B$1000)/((MAESTRO!$B$3:$B$1000="PROVEEDORES")*(UPPER(MAESTRO!$L$3:$L$1000)="CONFIRMADO")),ROWS($A$3:A308))),"")</f>
        <v/>
      </c>
      <c r="I308" s="24" t="str">
        <f ca="1">IFERROR(INDEX(MAESTRO!I:I,_xludf.AGGREGATE(15,6,ROW(MAESTRO!$B$3:$B$1000)/((MAESTRO!$B$3:$B$1000="PROVEEDORES")*(UPPER(MAESTRO!$L$3:$L$1000)="CONFIRMADO")),ROWS($A$3:A308))),"")</f>
        <v/>
      </c>
      <c r="J308" s="24" t="str">
        <f ca="1">IFERROR(INDEX(MAESTRO!J:J,_xludf.AGGREGATE(15,6,ROW(MAESTRO!$B$3:$B$1000)/((MAESTRO!$B$3:$B$1000="PROVEEDORES")*(UPPER(MAESTRO!$L$3:$L$1000)="CONFIRMADO")),ROWS($A$3:A308))),"")</f>
        <v/>
      </c>
      <c r="K308" s="24" t="str">
        <f ca="1">IFERROR(INDEX(MAESTRO!K:K,_xludf.AGGREGATE(15,6,ROW(MAESTRO!$B$3:$B$1000)/((MAESTRO!$B$3:$B$1000="PROVEEDORES")*(UPPER(MAESTRO!$L$3:$L$1000)="CONFIRMADO")),ROWS($A$3:A308))),"")</f>
        <v/>
      </c>
      <c r="L308" s="24" t="str">
        <f ca="1">IFERROR(INDEX(MAESTRO!L:L,_xludf.AGGREGATE(15,6,ROW(MAESTRO!$B$3:$B$1000)/((MAESTRO!$B$3:$B$1000="PROVEEDORES")*(UPPER(MAESTRO!$L$3:$L$1000)="CONFIRMADO")),ROWS($A$3:A308))),"")</f>
        <v/>
      </c>
      <c r="M308" s="24" t="str">
        <f ca="1">IFERROR(INDEX(MAESTRO!M:M,_xludf.AGGREGATE(15,6,ROW(MAESTRO!$B$3:$B$1000)/((MAESTRO!$B$3:$B$1000="PROVEEDORES")*(UPPER(MAESTRO!$L$3:$L$1000)="CONFIRMADO")),ROWS($A$3:A308))),"")</f>
        <v/>
      </c>
      <c r="N308" s="24" t="str">
        <f ca="1">IFERROR(INDEX(MAESTRO!N:N,_xludf.AGGREGATE(15,6,ROW(MAESTRO!$B$3:$B$1000)/((MAESTRO!$B$3:$B$1000="PROVEEDORES")*(UPPER(MAESTRO!$L$3:$L$1000)="CONFIRMADO")),ROWS($A$3:A308))),"")</f>
        <v/>
      </c>
      <c r="O308" s="24" t="str">
        <f ca="1">IFERROR(INDEX(MAESTRO!O:O,_xludf.AGGREGATE(15,6,ROW(MAESTRO!$B$3:$B$1000)/((MAESTRO!$B$3:$B$1000="PROVEEDORES")*(UPPER(MAESTRO!$L$3:$L$1000)="CONFIRMADO")),ROWS($A$3:A308))),"")</f>
        <v/>
      </c>
      <c r="P308" s="24" t="str">
        <f ca="1">IFERROR(INDEX(MAESTRO!P:P,_xludf.AGGREGATE(15,6,ROW(MAESTRO!$B$3:$B$1000)/((MAESTRO!$B$3:$B$1000="PROVEEDORES")*(UPPER(MAESTRO!$L$3:$L$1000)="CONFIRMADO")),ROWS($A$3:A308))),"")</f>
        <v/>
      </c>
      <c r="Q308" s="24" t="str">
        <f ca="1">IFERROR(INDEX(MAESTRO!Q:Q,_xludf.AGGREGATE(15,6,ROW(MAESTRO!$B$3:$B$1000)/((MAESTRO!$B$3:$B$1000="PROVEEDORES")*(UPPER(MAESTRO!$L$3:$L$1000)="CONFIRMADO")),ROWS($A$3:A308))),"")</f>
        <v/>
      </c>
      <c r="R308" s="24" t="str">
        <f ca="1">IFERROR(INDEX(MAESTRO!R:R,_xludf.AGGREGATE(15,6,ROW(MAESTRO!$B$3:$B$1000)/((MAESTRO!$B$3:$B$1000="PROVEEDORES")*(UPPER(MAESTRO!$L$3:$L$1000)="CONFIRMADO")),ROWS($A$3:A308))),"")</f>
        <v/>
      </c>
      <c r="S308" s="24" t="str">
        <f ca="1">IFERROR(INDEX(MAESTRO!S:S,_xludf.AGGREGATE(15,6,ROW(MAESTRO!$B$3:$B$1000)/((MAESTRO!$B$3:$B$1000="PROVEEDORES")*(UPPER(MAESTRO!$L$3:$L$1000)="CONFIRMADO")),ROWS($A$3:A308))),"")</f>
        <v/>
      </c>
      <c r="T308" s="24" t="str">
        <f ca="1">IFERROR(INDEX(MAESTRO!T:T,_xludf.AGGREGATE(15,6,ROW(MAESTRO!$B$3:$B$1000)/((MAESTRO!$B$3:$B$1000="PROVEEDORES")*(UPPER(MAESTRO!$L$3:$L$1000)="CONFIRMADO")),ROWS($A$3:A308))),"")</f>
        <v/>
      </c>
      <c r="U308" s="24" t="str">
        <f ca="1">IFERROR(INDEX(MAESTRO!U:U,_xludf.AGGREGATE(15,6,ROW(MAESTRO!$B$3:$B$1000)/((MAESTRO!$B$3:$B$1000="PROVEEDORES")*(UPPER(MAESTRO!$L$3:$L$1000)="CONFIRMADO")),ROWS($A$3:A308))),"")</f>
        <v/>
      </c>
      <c r="V308" s="24" t="str">
        <f ca="1">IFERROR(INDEX(MAESTRO!V:V,_xludf.AGGREGATE(15,6,ROW(MAESTRO!$B$3:$B$1000)/((MAESTRO!$B$3:$B$1000="PROVEEDORES")*(UPPER(MAESTRO!$L$3:$L$1000)="CONFIRMADO")),ROWS($A$3:A308))),"")</f>
        <v/>
      </c>
      <c r="W308" s="24" t="str">
        <f ca="1">IFERROR(INDEX(MAESTRO!W:W,_xludf.AGGREGATE(15,6,ROW(MAESTRO!$B$3:$B$1000)/((MAESTRO!$B$3:$B$1000="PROVEEDORES")*(UPPER(MAESTRO!$L$3:$L$1000)="CONFIRMADO")),ROWS($A$3:A308))),"")</f>
        <v/>
      </c>
      <c r="X308" s="24" t="str">
        <f ca="1">IFERROR(INDEX(MAESTRO!X:X,_xludf.AGGREGATE(15,6,ROW(MAESTRO!$B$3:$B$1000)/((MAESTRO!$B$3:$B$1000="PROVEEDORES")*(UPPER(MAESTRO!$L$3:$L$1000)="CONFIRMADO")),ROWS($A$3:A308))),"")</f>
        <v/>
      </c>
    </row>
    <row r="309" spans="1:24" ht="22.05" customHeight="1">
      <c r="A309" s="10" t="str">
        <f ca="1">IFERROR(INDEX(MAESTRO!A:A,_xludf.AGGREGATE(15,6,ROW(MAESTRO!$B$3:$B$1000)/((MAESTRO!$B$3:$B$1000="PROVEEDORES")*(UPPER(MAESTRO!$L$3:$L$1000)="CONFIRMADO")),ROWS($A$3:A309))),"")</f>
        <v/>
      </c>
      <c r="B309" s="10" t="str">
        <f ca="1">IFERROR(INDEX(MAESTRO!B:B,_xludf.AGGREGATE(15,6,ROW(MAESTRO!$B$3:$B$1000)/((MAESTRO!$B$3:$B$1000="PROVEEDORES")*(UPPER(MAESTRO!$L$3:$L$1000)="CONFIRMADO")),ROWS($A$3:A309))),"")</f>
        <v/>
      </c>
      <c r="C309" s="10" t="str">
        <f ca="1">IFERROR(INDEX(MAESTRO!C:C,_xludf.AGGREGATE(15,6,ROW(MAESTRO!$B$3:$B$1000)/((MAESTRO!$B$3:$B$1000="PROVEEDORES")*(UPPER(MAESTRO!$L$3:$L$1000)="CONFIRMADO")),ROWS($A$3:A309))),"")</f>
        <v/>
      </c>
      <c r="D309" s="10" t="str">
        <f ca="1">IFERROR(INDEX(MAESTRO!D:D,_xludf.AGGREGATE(15,6,ROW(MAESTRO!$B$3:$B$1000)/((MAESTRO!$B$3:$B$1000="PROVEEDORES")*(UPPER(MAESTRO!$L$3:$L$1000)="CONFIRMADO")),ROWS($A$3:A309))),"")</f>
        <v/>
      </c>
      <c r="E309" s="10" t="str">
        <f ca="1">IFERROR(INDEX(MAESTRO!E:E,_xludf.AGGREGATE(15,6,ROW(MAESTRO!$B$3:$B$1000)/((MAESTRO!$B$3:$B$1000="PROVEEDORES")*(UPPER(MAESTRO!$L$3:$L$1000)="CONFIRMADO")),ROWS($A$3:A309))),"")</f>
        <v/>
      </c>
      <c r="F309" s="10" t="str">
        <f ca="1">IFERROR(INDEX(MAESTRO!F:F,_xludf.AGGREGATE(15,6,ROW(MAESTRO!$B$3:$B$1000)/((MAESTRO!$B$3:$B$1000="PROVEEDORES")*(UPPER(MAESTRO!$L$3:$L$1000)="CONFIRMADO")),ROWS($A$3:A309))),"")</f>
        <v/>
      </c>
      <c r="G309" s="10" t="str">
        <f ca="1">IFERROR(INDEX(MAESTRO!G:G,_xludf.AGGREGATE(15,6,ROW(MAESTRO!$B$3:$B$1000)/((MAESTRO!$B$3:$B$1000="PROVEEDORES")*(UPPER(MAESTRO!$L$3:$L$1000)="CONFIRMADO")),ROWS($A$3:A309))),"")</f>
        <v/>
      </c>
      <c r="H309" s="10" t="str">
        <f ca="1">IFERROR(INDEX(MAESTRO!H:H,_xludf.AGGREGATE(15,6,ROW(MAESTRO!$B$3:$B$1000)/((MAESTRO!$B$3:$B$1000="PROVEEDORES")*(UPPER(MAESTRO!$L$3:$L$1000)="CONFIRMADO")),ROWS($A$3:A309))),"")</f>
        <v/>
      </c>
      <c r="I309" s="10" t="str">
        <f ca="1">IFERROR(INDEX(MAESTRO!I:I,_xludf.AGGREGATE(15,6,ROW(MAESTRO!$B$3:$B$1000)/((MAESTRO!$B$3:$B$1000="PROVEEDORES")*(UPPER(MAESTRO!$L$3:$L$1000)="CONFIRMADO")),ROWS($A$3:A309))),"")</f>
        <v/>
      </c>
      <c r="J309" s="10" t="str">
        <f ca="1">IFERROR(INDEX(MAESTRO!J:J,_xludf.AGGREGATE(15,6,ROW(MAESTRO!$B$3:$B$1000)/((MAESTRO!$B$3:$B$1000="PROVEEDORES")*(UPPER(MAESTRO!$L$3:$L$1000)="CONFIRMADO")),ROWS($A$3:A309))),"")</f>
        <v/>
      </c>
      <c r="K309" s="10" t="str">
        <f ca="1">IFERROR(INDEX(MAESTRO!K:K,_xludf.AGGREGATE(15,6,ROW(MAESTRO!$B$3:$B$1000)/((MAESTRO!$B$3:$B$1000="PROVEEDORES")*(UPPER(MAESTRO!$L$3:$L$1000)="CONFIRMADO")),ROWS($A$3:A309))),"")</f>
        <v/>
      </c>
      <c r="L309" s="10" t="str">
        <f ca="1">IFERROR(INDEX(MAESTRO!L:L,_xludf.AGGREGATE(15,6,ROW(MAESTRO!$B$3:$B$1000)/((MAESTRO!$B$3:$B$1000="PROVEEDORES")*(UPPER(MAESTRO!$L$3:$L$1000)="CONFIRMADO")),ROWS($A$3:A309))),"")</f>
        <v/>
      </c>
      <c r="M309" s="10" t="str">
        <f ca="1">IFERROR(INDEX(MAESTRO!M:M,_xludf.AGGREGATE(15,6,ROW(MAESTRO!$B$3:$B$1000)/((MAESTRO!$B$3:$B$1000="PROVEEDORES")*(UPPER(MAESTRO!$L$3:$L$1000)="CONFIRMADO")),ROWS($A$3:A309))),"")</f>
        <v/>
      </c>
      <c r="N309" s="10" t="str">
        <f ca="1">IFERROR(INDEX(MAESTRO!N:N,_xludf.AGGREGATE(15,6,ROW(MAESTRO!$B$3:$B$1000)/((MAESTRO!$B$3:$B$1000="PROVEEDORES")*(UPPER(MAESTRO!$L$3:$L$1000)="CONFIRMADO")),ROWS($A$3:A309))),"")</f>
        <v/>
      </c>
      <c r="O309" s="10" t="str">
        <f ca="1">IFERROR(INDEX(MAESTRO!O:O,_xludf.AGGREGATE(15,6,ROW(MAESTRO!$B$3:$B$1000)/((MAESTRO!$B$3:$B$1000="PROVEEDORES")*(UPPER(MAESTRO!$L$3:$L$1000)="CONFIRMADO")),ROWS($A$3:A309))),"")</f>
        <v/>
      </c>
      <c r="P309" s="10" t="str">
        <f ca="1">IFERROR(INDEX(MAESTRO!P:P,_xludf.AGGREGATE(15,6,ROW(MAESTRO!$B$3:$B$1000)/((MAESTRO!$B$3:$B$1000="PROVEEDORES")*(UPPER(MAESTRO!$L$3:$L$1000)="CONFIRMADO")),ROWS($A$3:A309))),"")</f>
        <v/>
      </c>
      <c r="Q309" s="10" t="str">
        <f ca="1">IFERROR(INDEX(MAESTRO!Q:Q,_xludf.AGGREGATE(15,6,ROW(MAESTRO!$B$3:$B$1000)/((MAESTRO!$B$3:$B$1000="PROVEEDORES")*(UPPER(MAESTRO!$L$3:$L$1000)="CONFIRMADO")),ROWS($A$3:A309))),"")</f>
        <v/>
      </c>
      <c r="R309" s="10" t="str">
        <f ca="1">IFERROR(INDEX(MAESTRO!R:R,_xludf.AGGREGATE(15,6,ROW(MAESTRO!$B$3:$B$1000)/((MAESTRO!$B$3:$B$1000="PROVEEDORES")*(UPPER(MAESTRO!$L$3:$L$1000)="CONFIRMADO")),ROWS($A$3:A309))),"")</f>
        <v/>
      </c>
      <c r="S309" s="10" t="str">
        <f ca="1">IFERROR(INDEX(MAESTRO!S:S,_xludf.AGGREGATE(15,6,ROW(MAESTRO!$B$3:$B$1000)/((MAESTRO!$B$3:$B$1000="PROVEEDORES")*(UPPER(MAESTRO!$L$3:$L$1000)="CONFIRMADO")),ROWS($A$3:A309))),"")</f>
        <v/>
      </c>
      <c r="T309" s="10" t="str">
        <f ca="1">IFERROR(INDEX(MAESTRO!T:T,_xludf.AGGREGATE(15,6,ROW(MAESTRO!$B$3:$B$1000)/((MAESTRO!$B$3:$B$1000="PROVEEDORES")*(UPPER(MAESTRO!$L$3:$L$1000)="CONFIRMADO")),ROWS($A$3:A309))),"")</f>
        <v/>
      </c>
      <c r="U309" s="10" t="str">
        <f ca="1">IFERROR(INDEX(MAESTRO!U:U,_xludf.AGGREGATE(15,6,ROW(MAESTRO!$B$3:$B$1000)/((MAESTRO!$B$3:$B$1000="PROVEEDORES")*(UPPER(MAESTRO!$L$3:$L$1000)="CONFIRMADO")),ROWS($A$3:A309))),"")</f>
        <v/>
      </c>
      <c r="V309" s="10" t="str">
        <f ca="1">IFERROR(INDEX(MAESTRO!V:V,_xludf.AGGREGATE(15,6,ROW(MAESTRO!$B$3:$B$1000)/((MAESTRO!$B$3:$B$1000="PROVEEDORES")*(UPPER(MAESTRO!$L$3:$L$1000)="CONFIRMADO")),ROWS($A$3:A309))),"")</f>
        <v/>
      </c>
      <c r="W309" s="10" t="str">
        <f ca="1">IFERROR(INDEX(MAESTRO!W:W,_xludf.AGGREGATE(15,6,ROW(MAESTRO!$B$3:$B$1000)/((MAESTRO!$B$3:$B$1000="PROVEEDORES")*(UPPER(MAESTRO!$L$3:$L$1000)="CONFIRMADO")),ROWS($A$3:A309))),"")</f>
        <v/>
      </c>
      <c r="X309" s="10" t="str">
        <f ca="1">IFERROR(INDEX(MAESTRO!X:X,_xludf.AGGREGATE(15,6,ROW(MAESTRO!$B$3:$B$1000)/((MAESTRO!$B$3:$B$1000="PROVEEDORES")*(UPPER(MAESTRO!$L$3:$L$1000)="CONFIRMADO")),ROWS($A$3:A309))),"")</f>
        <v/>
      </c>
    </row>
    <row r="310" spans="1:24" ht="22.05" customHeight="1">
      <c r="A310" s="24" t="str">
        <f ca="1">IFERROR(INDEX(MAESTRO!A:A,_xludf.AGGREGATE(15,6,ROW(MAESTRO!$B$3:$B$1000)/((MAESTRO!$B$3:$B$1000="PROVEEDORES")*(UPPER(MAESTRO!$L$3:$L$1000)="CONFIRMADO")),ROWS($A$3:A310))),"")</f>
        <v/>
      </c>
      <c r="B310" s="24" t="str">
        <f ca="1">IFERROR(INDEX(MAESTRO!B:B,_xludf.AGGREGATE(15,6,ROW(MAESTRO!$B$3:$B$1000)/((MAESTRO!$B$3:$B$1000="PROVEEDORES")*(UPPER(MAESTRO!$L$3:$L$1000)="CONFIRMADO")),ROWS($A$3:A310))),"")</f>
        <v/>
      </c>
      <c r="C310" s="24" t="str">
        <f ca="1">IFERROR(INDEX(MAESTRO!C:C,_xludf.AGGREGATE(15,6,ROW(MAESTRO!$B$3:$B$1000)/((MAESTRO!$B$3:$B$1000="PROVEEDORES")*(UPPER(MAESTRO!$L$3:$L$1000)="CONFIRMADO")),ROWS($A$3:A310))),"")</f>
        <v/>
      </c>
      <c r="D310" s="24" t="str">
        <f ca="1">IFERROR(INDEX(MAESTRO!D:D,_xludf.AGGREGATE(15,6,ROW(MAESTRO!$B$3:$B$1000)/((MAESTRO!$B$3:$B$1000="PROVEEDORES")*(UPPER(MAESTRO!$L$3:$L$1000)="CONFIRMADO")),ROWS($A$3:A310))),"")</f>
        <v/>
      </c>
      <c r="E310" s="24" t="str">
        <f ca="1">IFERROR(INDEX(MAESTRO!E:E,_xludf.AGGREGATE(15,6,ROW(MAESTRO!$B$3:$B$1000)/((MAESTRO!$B$3:$B$1000="PROVEEDORES")*(UPPER(MAESTRO!$L$3:$L$1000)="CONFIRMADO")),ROWS($A$3:A310))),"")</f>
        <v/>
      </c>
      <c r="F310" s="24" t="str">
        <f ca="1">IFERROR(INDEX(MAESTRO!F:F,_xludf.AGGREGATE(15,6,ROW(MAESTRO!$B$3:$B$1000)/((MAESTRO!$B$3:$B$1000="PROVEEDORES")*(UPPER(MAESTRO!$L$3:$L$1000)="CONFIRMADO")),ROWS($A$3:A310))),"")</f>
        <v/>
      </c>
      <c r="G310" s="24" t="str">
        <f ca="1">IFERROR(INDEX(MAESTRO!G:G,_xludf.AGGREGATE(15,6,ROW(MAESTRO!$B$3:$B$1000)/((MAESTRO!$B$3:$B$1000="PROVEEDORES")*(UPPER(MAESTRO!$L$3:$L$1000)="CONFIRMADO")),ROWS($A$3:A310))),"")</f>
        <v/>
      </c>
      <c r="H310" s="24" t="str">
        <f ca="1">IFERROR(INDEX(MAESTRO!H:H,_xludf.AGGREGATE(15,6,ROW(MAESTRO!$B$3:$B$1000)/((MAESTRO!$B$3:$B$1000="PROVEEDORES")*(UPPER(MAESTRO!$L$3:$L$1000)="CONFIRMADO")),ROWS($A$3:A310))),"")</f>
        <v/>
      </c>
      <c r="I310" s="24" t="str">
        <f ca="1">IFERROR(INDEX(MAESTRO!I:I,_xludf.AGGREGATE(15,6,ROW(MAESTRO!$B$3:$B$1000)/((MAESTRO!$B$3:$B$1000="PROVEEDORES")*(UPPER(MAESTRO!$L$3:$L$1000)="CONFIRMADO")),ROWS($A$3:A310))),"")</f>
        <v/>
      </c>
      <c r="J310" s="24" t="str">
        <f ca="1">IFERROR(INDEX(MAESTRO!J:J,_xludf.AGGREGATE(15,6,ROW(MAESTRO!$B$3:$B$1000)/((MAESTRO!$B$3:$B$1000="PROVEEDORES")*(UPPER(MAESTRO!$L$3:$L$1000)="CONFIRMADO")),ROWS($A$3:A310))),"")</f>
        <v/>
      </c>
      <c r="K310" s="24" t="str">
        <f ca="1">IFERROR(INDEX(MAESTRO!K:K,_xludf.AGGREGATE(15,6,ROW(MAESTRO!$B$3:$B$1000)/((MAESTRO!$B$3:$B$1000="PROVEEDORES")*(UPPER(MAESTRO!$L$3:$L$1000)="CONFIRMADO")),ROWS($A$3:A310))),"")</f>
        <v/>
      </c>
      <c r="L310" s="24" t="str">
        <f ca="1">IFERROR(INDEX(MAESTRO!L:L,_xludf.AGGREGATE(15,6,ROW(MAESTRO!$B$3:$B$1000)/((MAESTRO!$B$3:$B$1000="PROVEEDORES")*(UPPER(MAESTRO!$L$3:$L$1000)="CONFIRMADO")),ROWS($A$3:A310))),"")</f>
        <v/>
      </c>
      <c r="M310" s="24" t="str">
        <f ca="1">IFERROR(INDEX(MAESTRO!M:M,_xludf.AGGREGATE(15,6,ROW(MAESTRO!$B$3:$B$1000)/((MAESTRO!$B$3:$B$1000="PROVEEDORES")*(UPPER(MAESTRO!$L$3:$L$1000)="CONFIRMADO")),ROWS($A$3:A310))),"")</f>
        <v/>
      </c>
      <c r="N310" s="24" t="str">
        <f ca="1">IFERROR(INDEX(MAESTRO!N:N,_xludf.AGGREGATE(15,6,ROW(MAESTRO!$B$3:$B$1000)/((MAESTRO!$B$3:$B$1000="PROVEEDORES")*(UPPER(MAESTRO!$L$3:$L$1000)="CONFIRMADO")),ROWS($A$3:A310))),"")</f>
        <v/>
      </c>
      <c r="O310" s="24" t="str">
        <f ca="1">IFERROR(INDEX(MAESTRO!O:O,_xludf.AGGREGATE(15,6,ROW(MAESTRO!$B$3:$B$1000)/((MAESTRO!$B$3:$B$1000="PROVEEDORES")*(UPPER(MAESTRO!$L$3:$L$1000)="CONFIRMADO")),ROWS($A$3:A310))),"")</f>
        <v/>
      </c>
      <c r="P310" s="24" t="str">
        <f ca="1">IFERROR(INDEX(MAESTRO!P:P,_xludf.AGGREGATE(15,6,ROW(MAESTRO!$B$3:$B$1000)/((MAESTRO!$B$3:$B$1000="PROVEEDORES")*(UPPER(MAESTRO!$L$3:$L$1000)="CONFIRMADO")),ROWS($A$3:A310))),"")</f>
        <v/>
      </c>
      <c r="Q310" s="24" t="str">
        <f ca="1">IFERROR(INDEX(MAESTRO!Q:Q,_xludf.AGGREGATE(15,6,ROW(MAESTRO!$B$3:$B$1000)/((MAESTRO!$B$3:$B$1000="PROVEEDORES")*(UPPER(MAESTRO!$L$3:$L$1000)="CONFIRMADO")),ROWS($A$3:A310))),"")</f>
        <v/>
      </c>
      <c r="R310" s="24" t="str">
        <f ca="1">IFERROR(INDEX(MAESTRO!R:R,_xludf.AGGREGATE(15,6,ROW(MAESTRO!$B$3:$B$1000)/((MAESTRO!$B$3:$B$1000="PROVEEDORES")*(UPPER(MAESTRO!$L$3:$L$1000)="CONFIRMADO")),ROWS($A$3:A310))),"")</f>
        <v/>
      </c>
      <c r="S310" s="24" t="str">
        <f ca="1">IFERROR(INDEX(MAESTRO!S:S,_xludf.AGGREGATE(15,6,ROW(MAESTRO!$B$3:$B$1000)/((MAESTRO!$B$3:$B$1000="PROVEEDORES")*(UPPER(MAESTRO!$L$3:$L$1000)="CONFIRMADO")),ROWS($A$3:A310))),"")</f>
        <v/>
      </c>
      <c r="T310" s="24" t="str">
        <f ca="1">IFERROR(INDEX(MAESTRO!T:T,_xludf.AGGREGATE(15,6,ROW(MAESTRO!$B$3:$B$1000)/((MAESTRO!$B$3:$B$1000="PROVEEDORES")*(UPPER(MAESTRO!$L$3:$L$1000)="CONFIRMADO")),ROWS($A$3:A310))),"")</f>
        <v/>
      </c>
      <c r="U310" s="24" t="str">
        <f ca="1">IFERROR(INDEX(MAESTRO!U:U,_xludf.AGGREGATE(15,6,ROW(MAESTRO!$B$3:$B$1000)/((MAESTRO!$B$3:$B$1000="PROVEEDORES")*(UPPER(MAESTRO!$L$3:$L$1000)="CONFIRMADO")),ROWS($A$3:A310))),"")</f>
        <v/>
      </c>
      <c r="V310" s="24" t="str">
        <f ca="1">IFERROR(INDEX(MAESTRO!V:V,_xludf.AGGREGATE(15,6,ROW(MAESTRO!$B$3:$B$1000)/((MAESTRO!$B$3:$B$1000="PROVEEDORES")*(UPPER(MAESTRO!$L$3:$L$1000)="CONFIRMADO")),ROWS($A$3:A310))),"")</f>
        <v/>
      </c>
      <c r="W310" s="24" t="str">
        <f ca="1">IFERROR(INDEX(MAESTRO!W:W,_xludf.AGGREGATE(15,6,ROW(MAESTRO!$B$3:$B$1000)/((MAESTRO!$B$3:$B$1000="PROVEEDORES")*(UPPER(MAESTRO!$L$3:$L$1000)="CONFIRMADO")),ROWS($A$3:A310))),"")</f>
        <v/>
      </c>
      <c r="X310" s="24" t="str">
        <f ca="1">IFERROR(INDEX(MAESTRO!X:X,_xludf.AGGREGATE(15,6,ROW(MAESTRO!$B$3:$B$1000)/((MAESTRO!$B$3:$B$1000="PROVEEDORES")*(UPPER(MAESTRO!$L$3:$L$1000)="CONFIRMADO")),ROWS($A$3:A310))),"")</f>
        <v/>
      </c>
    </row>
    <row r="311" spans="1:24" ht="22.05" customHeight="1">
      <c r="A311" s="10" t="str">
        <f ca="1">IFERROR(INDEX(MAESTRO!A:A,_xludf.AGGREGATE(15,6,ROW(MAESTRO!$B$3:$B$1000)/((MAESTRO!$B$3:$B$1000="PROVEEDORES")*(UPPER(MAESTRO!$L$3:$L$1000)="CONFIRMADO")),ROWS($A$3:A311))),"")</f>
        <v/>
      </c>
      <c r="B311" s="10" t="str">
        <f ca="1">IFERROR(INDEX(MAESTRO!B:B,_xludf.AGGREGATE(15,6,ROW(MAESTRO!$B$3:$B$1000)/((MAESTRO!$B$3:$B$1000="PROVEEDORES")*(UPPER(MAESTRO!$L$3:$L$1000)="CONFIRMADO")),ROWS($A$3:A311))),"")</f>
        <v/>
      </c>
      <c r="C311" s="10" t="str">
        <f ca="1">IFERROR(INDEX(MAESTRO!C:C,_xludf.AGGREGATE(15,6,ROW(MAESTRO!$B$3:$B$1000)/((MAESTRO!$B$3:$B$1000="PROVEEDORES")*(UPPER(MAESTRO!$L$3:$L$1000)="CONFIRMADO")),ROWS($A$3:A311))),"")</f>
        <v/>
      </c>
      <c r="D311" s="10" t="str">
        <f ca="1">IFERROR(INDEX(MAESTRO!D:D,_xludf.AGGREGATE(15,6,ROW(MAESTRO!$B$3:$B$1000)/((MAESTRO!$B$3:$B$1000="PROVEEDORES")*(UPPER(MAESTRO!$L$3:$L$1000)="CONFIRMADO")),ROWS($A$3:A311))),"")</f>
        <v/>
      </c>
      <c r="E311" s="10" t="str">
        <f ca="1">IFERROR(INDEX(MAESTRO!E:E,_xludf.AGGREGATE(15,6,ROW(MAESTRO!$B$3:$B$1000)/((MAESTRO!$B$3:$B$1000="PROVEEDORES")*(UPPER(MAESTRO!$L$3:$L$1000)="CONFIRMADO")),ROWS($A$3:A311))),"")</f>
        <v/>
      </c>
      <c r="F311" s="10" t="str">
        <f ca="1">IFERROR(INDEX(MAESTRO!F:F,_xludf.AGGREGATE(15,6,ROW(MAESTRO!$B$3:$B$1000)/((MAESTRO!$B$3:$B$1000="PROVEEDORES")*(UPPER(MAESTRO!$L$3:$L$1000)="CONFIRMADO")),ROWS($A$3:A311))),"")</f>
        <v/>
      </c>
      <c r="G311" s="10" t="str">
        <f ca="1">IFERROR(INDEX(MAESTRO!G:G,_xludf.AGGREGATE(15,6,ROW(MAESTRO!$B$3:$B$1000)/((MAESTRO!$B$3:$B$1000="PROVEEDORES")*(UPPER(MAESTRO!$L$3:$L$1000)="CONFIRMADO")),ROWS($A$3:A311))),"")</f>
        <v/>
      </c>
      <c r="H311" s="10" t="str">
        <f ca="1">IFERROR(INDEX(MAESTRO!H:H,_xludf.AGGREGATE(15,6,ROW(MAESTRO!$B$3:$B$1000)/((MAESTRO!$B$3:$B$1000="PROVEEDORES")*(UPPER(MAESTRO!$L$3:$L$1000)="CONFIRMADO")),ROWS($A$3:A311))),"")</f>
        <v/>
      </c>
      <c r="I311" s="10" t="str">
        <f ca="1">IFERROR(INDEX(MAESTRO!I:I,_xludf.AGGREGATE(15,6,ROW(MAESTRO!$B$3:$B$1000)/((MAESTRO!$B$3:$B$1000="PROVEEDORES")*(UPPER(MAESTRO!$L$3:$L$1000)="CONFIRMADO")),ROWS($A$3:A311))),"")</f>
        <v/>
      </c>
      <c r="J311" s="10" t="str">
        <f ca="1">IFERROR(INDEX(MAESTRO!J:J,_xludf.AGGREGATE(15,6,ROW(MAESTRO!$B$3:$B$1000)/((MAESTRO!$B$3:$B$1000="PROVEEDORES")*(UPPER(MAESTRO!$L$3:$L$1000)="CONFIRMADO")),ROWS($A$3:A311))),"")</f>
        <v/>
      </c>
      <c r="K311" s="10" t="str">
        <f ca="1">IFERROR(INDEX(MAESTRO!K:K,_xludf.AGGREGATE(15,6,ROW(MAESTRO!$B$3:$B$1000)/((MAESTRO!$B$3:$B$1000="PROVEEDORES")*(UPPER(MAESTRO!$L$3:$L$1000)="CONFIRMADO")),ROWS($A$3:A311))),"")</f>
        <v/>
      </c>
      <c r="L311" s="10" t="str">
        <f ca="1">IFERROR(INDEX(MAESTRO!L:L,_xludf.AGGREGATE(15,6,ROW(MAESTRO!$B$3:$B$1000)/((MAESTRO!$B$3:$B$1000="PROVEEDORES")*(UPPER(MAESTRO!$L$3:$L$1000)="CONFIRMADO")),ROWS($A$3:A311))),"")</f>
        <v/>
      </c>
      <c r="M311" s="10" t="str">
        <f ca="1">IFERROR(INDEX(MAESTRO!M:M,_xludf.AGGREGATE(15,6,ROW(MAESTRO!$B$3:$B$1000)/((MAESTRO!$B$3:$B$1000="PROVEEDORES")*(UPPER(MAESTRO!$L$3:$L$1000)="CONFIRMADO")),ROWS($A$3:A311))),"")</f>
        <v/>
      </c>
      <c r="N311" s="10" t="str">
        <f ca="1">IFERROR(INDEX(MAESTRO!N:N,_xludf.AGGREGATE(15,6,ROW(MAESTRO!$B$3:$B$1000)/((MAESTRO!$B$3:$B$1000="PROVEEDORES")*(UPPER(MAESTRO!$L$3:$L$1000)="CONFIRMADO")),ROWS($A$3:A311))),"")</f>
        <v/>
      </c>
      <c r="O311" s="10" t="str">
        <f ca="1">IFERROR(INDEX(MAESTRO!O:O,_xludf.AGGREGATE(15,6,ROW(MAESTRO!$B$3:$B$1000)/((MAESTRO!$B$3:$B$1000="PROVEEDORES")*(UPPER(MAESTRO!$L$3:$L$1000)="CONFIRMADO")),ROWS($A$3:A311))),"")</f>
        <v/>
      </c>
      <c r="P311" s="10" t="str">
        <f ca="1">IFERROR(INDEX(MAESTRO!P:P,_xludf.AGGREGATE(15,6,ROW(MAESTRO!$B$3:$B$1000)/((MAESTRO!$B$3:$B$1000="PROVEEDORES")*(UPPER(MAESTRO!$L$3:$L$1000)="CONFIRMADO")),ROWS($A$3:A311))),"")</f>
        <v/>
      </c>
      <c r="Q311" s="10" t="str">
        <f ca="1">IFERROR(INDEX(MAESTRO!Q:Q,_xludf.AGGREGATE(15,6,ROW(MAESTRO!$B$3:$B$1000)/((MAESTRO!$B$3:$B$1000="PROVEEDORES")*(UPPER(MAESTRO!$L$3:$L$1000)="CONFIRMADO")),ROWS($A$3:A311))),"")</f>
        <v/>
      </c>
      <c r="R311" s="10" t="str">
        <f ca="1">IFERROR(INDEX(MAESTRO!R:R,_xludf.AGGREGATE(15,6,ROW(MAESTRO!$B$3:$B$1000)/((MAESTRO!$B$3:$B$1000="PROVEEDORES")*(UPPER(MAESTRO!$L$3:$L$1000)="CONFIRMADO")),ROWS($A$3:A311))),"")</f>
        <v/>
      </c>
      <c r="S311" s="10" t="str">
        <f ca="1">IFERROR(INDEX(MAESTRO!S:S,_xludf.AGGREGATE(15,6,ROW(MAESTRO!$B$3:$B$1000)/((MAESTRO!$B$3:$B$1000="PROVEEDORES")*(UPPER(MAESTRO!$L$3:$L$1000)="CONFIRMADO")),ROWS($A$3:A311))),"")</f>
        <v/>
      </c>
      <c r="T311" s="10" t="str">
        <f ca="1">IFERROR(INDEX(MAESTRO!T:T,_xludf.AGGREGATE(15,6,ROW(MAESTRO!$B$3:$B$1000)/((MAESTRO!$B$3:$B$1000="PROVEEDORES")*(UPPER(MAESTRO!$L$3:$L$1000)="CONFIRMADO")),ROWS($A$3:A311))),"")</f>
        <v/>
      </c>
      <c r="U311" s="10" t="str">
        <f ca="1">IFERROR(INDEX(MAESTRO!U:U,_xludf.AGGREGATE(15,6,ROW(MAESTRO!$B$3:$B$1000)/((MAESTRO!$B$3:$B$1000="PROVEEDORES")*(UPPER(MAESTRO!$L$3:$L$1000)="CONFIRMADO")),ROWS($A$3:A311))),"")</f>
        <v/>
      </c>
      <c r="V311" s="10" t="str">
        <f ca="1">IFERROR(INDEX(MAESTRO!V:V,_xludf.AGGREGATE(15,6,ROW(MAESTRO!$B$3:$B$1000)/((MAESTRO!$B$3:$B$1000="PROVEEDORES")*(UPPER(MAESTRO!$L$3:$L$1000)="CONFIRMADO")),ROWS($A$3:A311))),"")</f>
        <v/>
      </c>
      <c r="W311" s="10" t="str">
        <f ca="1">IFERROR(INDEX(MAESTRO!W:W,_xludf.AGGREGATE(15,6,ROW(MAESTRO!$B$3:$B$1000)/((MAESTRO!$B$3:$B$1000="PROVEEDORES")*(UPPER(MAESTRO!$L$3:$L$1000)="CONFIRMADO")),ROWS($A$3:A311))),"")</f>
        <v/>
      </c>
      <c r="X311" s="10" t="str">
        <f ca="1">IFERROR(INDEX(MAESTRO!X:X,_xludf.AGGREGATE(15,6,ROW(MAESTRO!$B$3:$B$1000)/((MAESTRO!$B$3:$B$1000="PROVEEDORES")*(UPPER(MAESTRO!$L$3:$L$1000)="CONFIRMADO")),ROWS($A$3:A311))),"")</f>
        <v/>
      </c>
    </row>
    <row r="312" spans="1:24" ht="22.05" customHeight="1">
      <c r="A312" s="24" t="str">
        <f ca="1">IFERROR(INDEX(MAESTRO!A:A,_xludf.AGGREGATE(15,6,ROW(MAESTRO!$B$3:$B$1000)/((MAESTRO!$B$3:$B$1000="PROVEEDORES")*(UPPER(MAESTRO!$L$3:$L$1000)="CONFIRMADO")),ROWS($A$3:A312))),"")</f>
        <v/>
      </c>
      <c r="B312" s="24" t="str">
        <f ca="1">IFERROR(INDEX(MAESTRO!B:B,_xludf.AGGREGATE(15,6,ROW(MAESTRO!$B$3:$B$1000)/((MAESTRO!$B$3:$B$1000="PROVEEDORES")*(UPPER(MAESTRO!$L$3:$L$1000)="CONFIRMADO")),ROWS($A$3:A312))),"")</f>
        <v/>
      </c>
      <c r="C312" s="24" t="str">
        <f ca="1">IFERROR(INDEX(MAESTRO!C:C,_xludf.AGGREGATE(15,6,ROW(MAESTRO!$B$3:$B$1000)/((MAESTRO!$B$3:$B$1000="PROVEEDORES")*(UPPER(MAESTRO!$L$3:$L$1000)="CONFIRMADO")),ROWS($A$3:A312))),"")</f>
        <v/>
      </c>
      <c r="D312" s="24" t="str">
        <f ca="1">IFERROR(INDEX(MAESTRO!D:D,_xludf.AGGREGATE(15,6,ROW(MAESTRO!$B$3:$B$1000)/((MAESTRO!$B$3:$B$1000="PROVEEDORES")*(UPPER(MAESTRO!$L$3:$L$1000)="CONFIRMADO")),ROWS($A$3:A312))),"")</f>
        <v/>
      </c>
      <c r="E312" s="24" t="str">
        <f ca="1">IFERROR(INDEX(MAESTRO!E:E,_xludf.AGGREGATE(15,6,ROW(MAESTRO!$B$3:$B$1000)/((MAESTRO!$B$3:$B$1000="PROVEEDORES")*(UPPER(MAESTRO!$L$3:$L$1000)="CONFIRMADO")),ROWS($A$3:A312))),"")</f>
        <v/>
      </c>
      <c r="F312" s="24" t="str">
        <f ca="1">IFERROR(INDEX(MAESTRO!F:F,_xludf.AGGREGATE(15,6,ROW(MAESTRO!$B$3:$B$1000)/((MAESTRO!$B$3:$B$1000="PROVEEDORES")*(UPPER(MAESTRO!$L$3:$L$1000)="CONFIRMADO")),ROWS($A$3:A312))),"")</f>
        <v/>
      </c>
      <c r="G312" s="24" t="str">
        <f ca="1">IFERROR(INDEX(MAESTRO!G:G,_xludf.AGGREGATE(15,6,ROW(MAESTRO!$B$3:$B$1000)/((MAESTRO!$B$3:$B$1000="PROVEEDORES")*(UPPER(MAESTRO!$L$3:$L$1000)="CONFIRMADO")),ROWS($A$3:A312))),"")</f>
        <v/>
      </c>
      <c r="H312" s="24" t="str">
        <f ca="1">IFERROR(INDEX(MAESTRO!H:H,_xludf.AGGREGATE(15,6,ROW(MAESTRO!$B$3:$B$1000)/((MAESTRO!$B$3:$B$1000="PROVEEDORES")*(UPPER(MAESTRO!$L$3:$L$1000)="CONFIRMADO")),ROWS($A$3:A312))),"")</f>
        <v/>
      </c>
      <c r="I312" s="24" t="str">
        <f ca="1">IFERROR(INDEX(MAESTRO!I:I,_xludf.AGGREGATE(15,6,ROW(MAESTRO!$B$3:$B$1000)/((MAESTRO!$B$3:$B$1000="PROVEEDORES")*(UPPER(MAESTRO!$L$3:$L$1000)="CONFIRMADO")),ROWS($A$3:A312))),"")</f>
        <v/>
      </c>
      <c r="J312" s="24" t="str">
        <f ca="1">IFERROR(INDEX(MAESTRO!J:J,_xludf.AGGREGATE(15,6,ROW(MAESTRO!$B$3:$B$1000)/((MAESTRO!$B$3:$B$1000="PROVEEDORES")*(UPPER(MAESTRO!$L$3:$L$1000)="CONFIRMADO")),ROWS($A$3:A312))),"")</f>
        <v/>
      </c>
      <c r="K312" s="24" t="str">
        <f ca="1">IFERROR(INDEX(MAESTRO!K:K,_xludf.AGGREGATE(15,6,ROW(MAESTRO!$B$3:$B$1000)/((MAESTRO!$B$3:$B$1000="PROVEEDORES")*(UPPER(MAESTRO!$L$3:$L$1000)="CONFIRMADO")),ROWS($A$3:A312))),"")</f>
        <v/>
      </c>
      <c r="L312" s="24" t="str">
        <f ca="1">IFERROR(INDEX(MAESTRO!L:L,_xludf.AGGREGATE(15,6,ROW(MAESTRO!$B$3:$B$1000)/((MAESTRO!$B$3:$B$1000="PROVEEDORES")*(UPPER(MAESTRO!$L$3:$L$1000)="CONFIRMADO")),ROWS($A$3:A312))),"")</f>
        <v/>
      </c>
      <c r="M312" s="24" t="str">
        <f ca="1">IFERROR(INDEX(MAESTRO!M:M,_xludf.AGGREGATE(15,6,ROW(MAESTRO!$B$3:$B$1000)/((MAESTRO!$B$3:$B$1000="PROVEEDORES")*(UPPER(MAESTRO!$L$3:$L$1000)="CONFIRMADO")),ROWS($A$3:A312))),"")</f>
        <v/>
      </c>
      <c r="N312" s="24" t="str">
        <f ca="1">IFERROR(INDEX(MAESTRO!N:N,_xludf.AGGREGATE(15,6,ROW(MAESTRO!$B$3:$B$1000)/((MAESTRO!$B$3:$B$1000="PROVEEDORES")*(UPPER(MAESTRO!$L$3:$L$1000)="CONFIRMADO")),ROWS($A$3:A312))),"")</f>
        <v/>
      </c>
      <c r="O312" s="24" t="str">
        <f ca="1">IFERROR(INDEX(MAESTRO!O:O,_xludf.AGGREGATE(15,6,ROW(MAESTRO!$B$3:$B$1000)/((MAESTRO!$B$3:$B$1000="PROVEEDORES")*(UPPER(MAESTRO!$L$3:$L$1000)="CONFIRMADO")),ROWS($A$3:A312))),"")</f>
        <v/>
      </c>
      <c r="P312" s="24" t="str">
        <f ca="1">IFERROR(INDEX(MAESTRO!P:P,_xludf.AGGREGATE(15,6,ROW(MAESTRO!$B$3:$B$1000)/((MAESTRO!$B$3:$B$1000="PROVEEDORES")*(UPPER(MAESTRO!$L$3:$L$1000)="CONFIRMADO")),ROWS($A$3:A312))),"")</f>
        <v/>
      </c>
      <c r="Q312" s="24" t="str">
        <f ca="1">IFERROR(INDEX(MAESTRO!Q:Q,_xludf.AGGREGATE(15,6,ROW(MAESTRO!$B$3:$B$1000)/((MAESTRO!$B$3:$B$1000="PROVEEDORES")*(UPPER(MAESTRO!$L$3:$L$1000)="CONFIRMADO")),ROWS($A$3:A312))),"")</f>
        <v/>
      </c>
      <c r="R312" s="24" t="str">
        <f ca="1">IFERROR(INDEX(MAESTRO!R:R,_xludf.AGGREGATE(15,6,ROW(MAESTRO!$B$3:$B$1000)/((MAESTRO!$B$3:$B$1000="PROVEEDORES")*(UPPER(MAESTRO!$L$3:$L$1000)="CONFIRMADO")),ROWS($A$3:A312))),"")</f>
        <v/>
      </c>
      <c r="S312" s="24" t="str">
        <f ca="1">IFERROR(INDEX(MAESTRO!S:S,_xludf.AGGREGATE(15,6,ROW(MAESTRO!$B$3:$B$1000)/((MAESTRO!$B$3:$B$1000="PROVEEDORES")*(UPPER(MAESTRO!$L$3:$L$1000)="CONFIRMADO")),ROWS($A$3:A312))),"")</f>
        <v/>
      </c>
      <c r="T312" s="24" t="str">
        <f ca="1">IFERROR(INDEX(MAESTRO!T:T,_xludf.AGGREGATE(15,6,ROW(MAESTRO!$B$3:$B$1000)/((MAESTRO!$B$3:$B$1000="PROVEEDORES")*(UPPER(MAESTRO!$L$3:$L$1000)="CONFIRMADO")),ROWS($A$3:A312))),"")</f>
        <v/>
      </c>
      <c r="U312" s="24" t="str">
        <f ca="1">IFERROR(INDEX(MAESTRO!U:U,_xludf.AGGREGATE(15,6,ROW(MAESTRO!$B$3:$B$1000)/((MAESTRO!$B$3:$B$1000="PROVEEDORES")*(UPPER(MAESTRO!$L$3:$L$1000)="CONFIRMADO")),ROWS($A$3:A312))),"")</f>
        <v/>
      </c>
      <c r="V312" s="24" t="str">
        <f ca="1">IFERROR(INDEX(MAESTRO!V:V,_xludf.AGGREGATE(15,6,ROW(MAESTRO!$B$3:$B$1000)/((MAESTRO!$B$3:$B$1000="PROVEEDORES")*(UPPER(MAESTRO!$L$3:$L$1000)="CONFIRMADO")),ROWS($A$3:A312))),"")</f>
        <v/>
      </c>
      <c r="W312" s="24" t="str">
        <f ca="1">IFERROR(INDEX(MAESTRO!W:W,_xludf.AGGREGATE(15,6,ROW(MAESTRO!$B$3:$B$1000)/((MAESTRO!$B$3:$B$1000="PROVEEDORES")*(UPPER(MAESTRO!$L$3:$L$1000)="CONFIRMADO")),ROWS($A$3:A312))),"")</f>
        <v/>
      </c>
      <c r="X312" s="24" t="str">
        <f ca="1">IFERROR(INDEX(MAESTRO!X:X,_xludf.AGGREGATE(15,6,ROW(MAESTRO!$B$3:$B$1000)/((MAESTRO!$B$3:$B$1000="PROVEEDORES")*(UPPER(MAESTRO!$L$3:$L$1000)="CONFIRMADO")),ROWS($A$3:A312))),"")</f>
        <v/>
      </c>
    </row>
    <row r="313" spans="1:24" ht="22.05" customHeight="1">
      <c r="A313" s="10" t="str">
        <f ca="1">IFERROR(INDEX(MAESTRO!A:A,_xludf.AGGREGATE(15,6,ROW(MAESTRO!$B$3:$B$1000)/((MAESTRO!$B$3:$B$1000="PROVEEDORES")*(UPPER(MAESTRO!$L$3:$L$1000)="CONFIRMADO")),ROWS($A$3:A313))),"")</f>
        <v/>
      </c>
      <c r="B313" s="10" t="str">
        <f ca="1">IFERROR(INDEX(MAESTRO!B:B,_xludf.AGGREGATE(15,6,ROW(MAESTRO!$B$3:$B$1000)/((MAESTRO!$B$3:$B$1000="PROVEEDORES")*(UPPER(MAESTRO!$L$3:$L$1000)="CONFIRMADO")),ROWS($A$3:A313))),"")</f>
        <v/>
      </c>
      <c r="C313" s="10" t="str">
        <f ca="1">IFERROR(INDEX(MAESTRO!C:C,_xludf.AGGREGATE(15,6,ROW(MAESTRO!$B$3:$B$1000)/((MAESTRO!$B$3:$B$1000="PROVEEDORES")*(UPPER(MAESTRO!$L$3:$L$1000)="CONFIRMADO")),ROWS($A$3:A313))),"")</f>
        <v/>
      </c>
      <c r="D313" s="10" t="str">
        <f ca="1">IFERROR(INDEX(MAESTRO!D:D,_xludf.AGGREGATE(15,6,ROW(MAESTRO!$B$3:$B$1000)/((MAESTRO!$B$3:$B$1000="PROVEEDORES")*(UPPER(MAESTRO!$L$3:$L$1000)="CONFIRMADO")),ROWS($A$3:A313))),"")</f>
        <v/>
      </c>
      <c r="E313" s="10" t="str">
        <f ca="1">IFERROR(INDEX(MAESTRO!E:E,_xludf.AGGREGATE(15,6,ROW(MAESTRO!$B$3:$B$1000)/((MAESTRO!$B$3:$B$1000="PROVEEDORES")*(UPPER(MAESTRO!$L$3:$L$1000)="CONFIRMADO")),ROWS($A$3:A313))),"")</f>
        <v/>
      </c>
      <c r="F313" s="10" t="str">
        <f ca="1">IFERROR(INDEX(MAESTRO!F:F,_xludf.AGGREGATE(15,6,ROW(MAESTRO!$B$3:$B$1000)/((MAESTRO!$B$3:$B$1000="PROVEEDORES")*(UPPER(MAESTRO!$L$3:$L$1000)="CONFIRMADO")),ROWS($A$3:A313))),"")</f>
        <v/>
      </c>
      <c r="G313" s="10" t="str">
        <f ca="1">IFERROR(INDEX(MAESTRO!G:G,_xludf.AGGREGATE(15,6,ROW(MAESTRO!$B$3:$B$1000)/((MAESTRO!$B$3:$B$1000="PROVEEDORES")*(UPPER(MAESTRO!$L$3:$L$1000)="CONFIRMADO")),ROWS($A$3:A313))),"")</f>
        <v/>
      </c>
      <c r="H313" s="10" t="str">
        <f ca="1">IFERROR(INDEX(MAESTRO!H:H,_xludf.AGGREGATE(15,6,ROW(MAESTRO!$B$3:$B$1000)/((MAESTRO!$B$3:$B$1000="PROVEEDORES")*(UPPER(MAESTRO!$L$3:$L$1000)="CONFIRMADO")),ROWS($A$3:A313))),"")</f>
        <v/>
      </c>
      <c r="I313" s="10" t="str">
        <f ca="1">IFERROR(INDEX(MAESTRO!I:I,_xludf.AGGREGATE(15,6,ROW(MAESTRO!$B$3:$B$1000)/((MAESTRO!$B$3:$B$1000="PROVEEDORES")*(UPPER(MAESTRO!$L$3:$L$1000)="CONFIRMADO")),ROWS($A$3:A313))),"")</f>
        <v/>
      </c>
      <c r="J313" s="10" t="str">
        <f ca="1">IFERROR(INDEX(MAESTRO!J:J,_xludf.AGGREGATE(15,6,ROW(MAESTRO!$B$3:$B$1000)/((MAESTRO!$B$3:$B$1000="PROVEEDORES")*(UPPER(MAESTRO!$L$3:$L$1000)="CONFIRMADO")),ROWS($A$3:A313))),"")</f>
        <v/>
      </c>
      <c r="K313" s="10" t="str">
        <f ca="1">IFERROR(INDEX(MAESTRO!K:K,_xludf.AGGREGATE(15,6,ROW(MAESTRO!$B$3:$B$1000)/((MAESTRO!$B$3:$B$1000="PROVEEDORES")*(UPPER(MAESTRO!$L$3:$L$1000)="CONFIRMADO")),ROWS($A$3:A313))),"")</f>
        <v/>
      </c>
      <c r="L313" s="10" t="str">
        <f ca="1">IFERROR(INDEX(MAESTRO!L:L,_xludf.AGGREGATE(15,6,ROW(MAESTRO!$B$3:$B$1000)/((MAESTRO!$B$3:$B$1000="PROVEEDORES")*(UPPER(MAESTRO!$L$3:$L$1000)="CONFIRMADO")),ROWS($A$3:A313))),"")</f>
        <v/>
      </c>
      <c r="M313" s="10" t="str">
        <f ca="1">IFERROR(INDEX(MAESTRO!M:M,_xludf.AGGREGATE(15,6,ROW(MAESTRO!$B$3:$B$1000)/((MAESTRO!$B$3:$B$1000="PROVEEDORES")*(UPPER(MAESTRO!$L$3:$L$1000)="CONFIRMADO")),ROWS($A$3:A313))),"")</f>
        <v/>
      </c>
      <c r="N313" s="10" t="str">
        <f ca="1">IFERROR(INDEX(MAESTRO!N:N,_xludf.AGGREGATE(15,6,ROW(MAESTRO!$B$3:$B$1000)/((MAESTRO!$B$3:$B$1000="PROVEEDORES")*(UPPER(MAESTRO!$L$3:$L$1000)="CONFIRMADO")),ROWS($A$3:A313))),"")</f>
        <v/>
      </c>
      <c r="O313" s="10" t="str">
        <f ca="1">IFERROR(INDEX(MAESTRO!O:O,_xludf.AGGREGATE(15,6,ROW(MAESTRO!$B$3:$B$1000)/((MAESTRO!$B$3:$B$1000="PROVEEDORES")*(UPPER(MAESTRO!$L$3:$L$1000)="CONFIRMADO")),ROWS($A$3:A313))),"")</f>
        <v/>
      </c>
      <c r="P313" s="10" t="str">
        <f ca="1">IFERROR(INDEX(MAESTRO!P:P,_xludf.AGGREGATE(15,6,ROW(MAESTRO!$B$3:$B$1000)/((MAESTRO!$B$3:$B$1000="PROVEEDORES")*(UPPER(MAESTRO!$L$3:$L$1000)="CONFIRMADO")),ROWS($A$3:A313))),"")</f>
        <v/>
      </c>
      <c r="Q313" s="10" t="str">
        <f ca="1">IFERROR(INDEX(MAESTRO!Q:Q,_xludf.AGGREGATE(15,6,ROW(MAESTRO!$B$3:$B$1000)/((MAESTRO!$B$3:$B$1000="PROVEEDORES")*(UPPER(MAESTRO!$L$3:$L$1000)="CONFIRMADO")),ROWS($A$3:A313))),"")</f>
        <v/>
      </c>
      <c r="R313" s="10" t="str">
        <f ca="1">IFERROR(INDEX(MAESTRO!R:R,_xludf.AGGREGATE(15,6,ROW(MAESTRO!$B$3:$B$1000)/((MAESTRO!$B$3:$B$1000="PROVEEDORES")*(UPPER(MAESTRO!$L$3:$L$1000)="CONFIRMADO")),ROWS($A$3:A313))),"")</f>
        <v/>
      </c>
      <c r="S313" s="10" t="str">
        <f ca="1">IFERROR(INDEX(MAESTRO!S:S,_xludf.AGGREGATE(15,6,ROW(MAESTRO!$B$3:$B$1000)/((MAESTRO!$B$3:$B$1000="PROVEEDORES")*(UPPER(MAESTRO!$L$3:$L$1000)="CONFIRMADO")),ROWS($A$3:A313))),"")</f>
        <v/>
      </c>
      <c r="T313" s="10" t="str">
        <f ca="1">IFERROR(INDEX(MAESTRO!T:T,_xludf.AGGREGATE(15,6,ROW(MAESTRO!$B$3:$B$1000)/((MAESTRO!$B$3:$B$1000="PROVEEDORES")*(UPPER(MAESTRO!$L$3:$L$1000)="CONFIRMADO")),ROWS($A$3:A313))),"")</f>
        <v/>
      </c>
      <c r="U313" s="10" t="str">
        <f ca="1">IFERROR(INDEX(MAESTRO!U:U,_xludf.AGGREGATE(15,6,ROW(MAESTRO!$B$3:$B$1000)/((MAESTRO!$B$3:$B$1000="PROVEEDORES")*(UPPER(MAESTRO!$L$3:$L$1000)="CONFIRMADO")),ROWS($A$3:A313))),"")</f>
        <v/>
      </c>
      <c r="V313" s="10" t="str">
        <f ca="1">IFERROR(INDEX(MAESTRO!V:V,_xludf.AGGREGATE(15,6,ROW(MAESTRO!$B$3:$B$1000)/((MAESTRO!$B$3:$B$1000="PROVEEDORES")*(UPPER(MAESTRO!$L$3:$L$1000)="CONFIRMADO")),ROWS($A$3:A313))),"")</f>
        <v/>
      </c>
      <c r="W313" s="10" t="str">
        <f ca="1">IFERROR(INDEX(MAESTRO!W:W,_xludf.AGGREGATE(15,6,ROW(MAESTRO!$B$3:$B$1000)/((MAESTRO!$B$3:$B$1000="PROVEEDORES")*(UPPER(MAESTRO!$L$3:$L$1000)="CONFIRMADO")),ROWS($A$3:A313))),"")</f>
        <v/>
      </c>
      <c r="X313" s="10" t="str">
        <f ca="1">IFERROR(INDEX(MAESTRO!X:X,_xludf.AGGREGATE(15,6,ROW(MAESTRO!$B$3:$B$1000)/((MAESTRO!$B$3:$B$1000="PROVEEDORES")*(UPPER(MAESTRO!$L$3:$L$1000)="CONFIRMADO")),ROWS($A$3:A313))),"")</f>
        <v/>
      </c>
    </row>
    <row r="314" spans="1:24" ht="22.05" customHeight="1">
      <c r="A314" s="24" t="str">
        <f ca="1">IFERROR(INDEX(MAESTRO!A:A,_xludf.AGGREGATE(15,6,ROW(MAESTRO!$B$3:$B$1000)/((MAESTRO!$B$3:$B$1000="PROVEEDORES")*(UPPER(MAESTRO!$L$3:$L$1000)="CONFIRMADO")),ROWS($A$3:A314))),"")</f>
        <v/>
      </c>
      <c r="B314" s="24" t="str">
        <f ca="1">IFERROR(INDEX(MAESTRO!B:B,_xludf.AGGREGATE(15,6,ROW(MAESTRO!$B$3:$B$1000)/((MAESTRO!$B$3:$B$1000="PROVEEDORES")*(UPPER(MAESTRO!$L$3:$L$1000)="CONFIRMADO")),ROWS($A$3:A314))),"")</f>
        <v/>
      </c>
      <c r="C314" s="24" t="str">
        <f ca="1">IFERROR(INDEX(MAESTRO!C:C,_xludf.AGGREGATE(15,6,ROW(MAESTRO!$B$3:$B$1000)/((MAESTRO!$B$3:$B$1000="PROVEEDORES")*(UPPER(MAESTRO!$L$3:$L$1000)="CONFIRMADO")),ROWS($A$3:A314))),"")</f>
        <v/>
      </c>
      <c r="D314" s="24" t="str">
        <f ca="1">IFERROR(INDEX(MAESTRO!D:D,_xludf.AGGREGATE(15,6,ROW(MAESTRO!$B$3:$B$1000)/((MAESTRO!$B$3:$B$1000="PROVEEDORES")*(UPPER(MAESTRO!$L$3:$L$1000)="CONFIRMADO")),ROWS($A$3:A314))),"")</f>
        <v/>
      </c>
      <c r="E314" s="24" t="str">
        <f ca="1">IFERROR(INDEX(MAESTRO!E:E,_xludf.AGGREGATE(15,6,ROW(MAESTRO!$B$3:$B$1000)/((MAESTRO!$B$3:$B$1000="PROVEEDORES")*(UPPER(MAESTRO!$L$3:$L$1000)="CONFIRMADO")),ROWS($A$3:A314))),"")</f>
        <v/>
      </c>
      <c r="F314" s="24" t="str">
        <f ca="1">IFERROR(INDEX(MAESTRO!F:F,_xludf.AGGREGATE(15,6,ROW(MAESTRO!$B$3:$B$1000)/((MAESTRO!$B$3:$B$1000="PROVEEDORES")*(UPPER(MAESTRO!$L$3:$L$1000)="CONFIRMADO")),ROWS($A$3:A314))),"")</f>
        <v/>
      </c>
      <c r="G314" s="24" t="str">
        <f ca="1">IFERROR(INDEX(MAESTRO!G:G,_xludf.AGGREGATE(15,6,ROW(MAESTRO!$B$3:$B$1000)/((MAESTRO!$B$3:$B$1000="PROVEEDORES")*(UPPER(MAESTRO!$L$3:$L$1000)="CONFIRMADO")),ROWS($A$3:A314))),"")</f>
        <v/>
      </c>
      <c r="H314" s="24" t="str">
        <f ca="1">IFERROR(INDEX(MAESTRO!H:H,_xludf.AGGREGATE(15,6,ROW(MAESTRO!$B$3:$B$1000)/((MAESTRO!$B$3:$B$1000="PROVEEDORES")*(UPPER(MAESTRO!$L$3:$L$1000)="CONFIRMADO")),ROWS($A$3:A314))),"")</f>
        <v/>
      </c>
      <c r="I314" s="24" t="str">
        <f ca="1">IFERROR(INDEX(MAESTRO!I:I,_xludf.AGGREGATE(15,6,ROW(MAESTRO!$B$3:$B$1000)/((MAESTRO!$B$3:$B$1000="PROVEEDORES")*(UPPER(MAESTRO!$L$3:$L$1000)="CONFIRMADO")),ROWS($A$3:A314))),"")</f>
        <v/>
      </c>
      <c r="J314" s="24" t="str">
        <f ca="1">IFERROR(INDEX(MAESTRO!J:J,_xludf.AGGREGATE(15,6,ROW(MAESTRO!$B$3:$B$1000)/((MAESTRO!$B$3:$B$1000="PROVEEDORES")*(UPPER(MAESTRO!$L$3:$L$1000)="CONFIRMADO")),ROWS($A$3:A314))),"")</f>
        <v/>
      </c>
      <c r="K314" s="24" t="str">
        <f ca="1">IFERROR(INDEX(MAESTRO!K:K,_xludf.AGGREGATE(15,6,ROW(MAESTRO!$B$3:$B$1000)/((MAESTRO!$B$3:$B$1000="PROVEEDORES")*(UPPER(MAESTRO!$L$3:$L$1000)="CONFIRMADO")),ROWS($A$3:A314))),"")</f>
        <v/>
      </c>
      <c r="L314" s="24" t="str">
        <f ca="1">IFERROR(INDEX(MAESTRO!L:L,_xludf.AGGREGATE(15,6,ROW(MAESTRO!$B$3:$B$1000)/((MAESTRO!$B$3:$B$1000="PROVEEDORES")*(UPPER(MAESTRO!$L$3:$L$1000)="CONFIRMADO")),ROWS($A$3:A314))),"")</f>
        <v/>
      </c>
      <c r="M314" s="24" t="str">
        <f ca="1">IFERROR(INDEX(MAESTRO!M:M,_xludf.AGGREGATE(15,6,ROW(MAESTRO!$B$3:$B$1000)/((MAESTRO!$B$3:$B$1000="PROVEEDORES")*(UPPER(MAESTRO!$L$3:$L$1000)="CONFIRMADO")),ROWS($A$3:A314))),"")</f>
        <v/>
      </c>
      <c r="N314" s="24" t="str">
        <f ca="1">IFERROR(INDEX(MAESTRO!N:N,_xludf.AGGREGATE(15,6,ROW(MAESTRO!$B$3:$B$1000)/((MAESTRO!$B$3:$B$1000="PROVEEDORES")*(UPPER(MAESTRO!$L$3:$L$1000)="CONFIRMADO")),ROWS($A$3:A314))),"")</f>
        <v/>
      </c>
      <c r="O314" s="24" t="str">
        <f ca="1">IFERROR(INDEX(MAESTRO!O:O,_xludf.AGGREGATE(15,6,ROW(MAESTRO!$B$3:$B$1000)/((MAESTRO!$B$3:$B$1000="PROVEEDORES")*(UPPER(MAESTRO!$L$3:$L$1000)="CONFIRMADO")),ROWS($A$3:A314))),"")</f>
        <v/>
      </c>
      <c r="P314" s="24" t="str">
        <f ca="1">IFERROR(INDEX(MAESTRO!P:P,_xludf.AGGREGATE(15,6,ROW(MAESTRO!$B$3:$B$1000)/((MAESTRO!$B$3:$B$1000="PROVEEDORES")*(UPPER(MAESTRO!$L$3:$L$1000)="CONFIRMADO")),ROWS($A$3:A314))),"")</f>
        <v/>
      </c>
      <c r="Q314" s="24" t="str">
        <f ca="1">IFERROR(INDEX(MAESTRO!Q:Q,_xludf.AGGREGATE(15,6,ROW(MAESTRO!$B$3:$B$1000)/((MAESTRO!$B$3:$B$1000="PROVEEDORES")*(UPPER(MAESTRO!$L$3:$L$1000)="CONFIRMADO")),ROWS($A$3:A314))),"")</f>
        <v/>
      </c>
      <c r="R314" s="24" t="str">
        <f ca="1">IFERROR(INDEX(MAESTRO!R:R,_xludf.AGGREGATE(15,6,ROW(MAESTRO!$B$3:$B$1000)/((MAESTRO!$B$3:$B$1000="PROVEEDORES")*(UPPER(MAESTRO!$L$3:$L$1000)="CONFIRMADO")),ROWS($A$3:A314))),"")</f>
        <v/>
      </c>
      <c r="S314" s="24" t="str">
        <f ca="1">IFERROR(INDEX(MAESTRO!S:S,_xludf.AGGREGATE(15,6,ROW(MAESTRO!$B$3:$B$1000)/((MAESTRO!$B$3:$B$1000="PROVEEDORES")*(UPPER(MAESTRO!$L$3:$L$1000)="CONFIRMADO")),ROWS($A$3:A314))),"")</f>
        <v/>
      </c>
      <c r="T314" s="24" t="str">
        <f ca="1">IFERROR(INDEX(MAESTRO!T:T,_xludf.AGGREGATE(15,6,ROW(MAESTRO!$B$3:$B$1000)/((MAESTRO!$B$3:$B$1000="PROVEEDORES")*(UPPER(MAESTRO!$L$3:$L$1000)="CONFIRMADO")),ROWS($A$3:A314))),"")</f>
        <v/>
      </c>
      <c r="U314" s="24" t="str">
        <f ca="1">IFERROR(INDEX(MAESTRO!U:U,_xludf.AGGREGATE(15,6,ROW(MAESTRO!$B$3:$B$1000)/((MAESTRO!$B$3:$B$1000="PROVEEDORES")*(UPPER(MAESTRO!$L$3:$L$1000)="CONFIRMADO")),ROWS($A$3:A314))),"")</f>
        <v/>
      </c>
      <c r="V314" s="24" t="str">
        <f ca="1">IFERROR(INDEX(MAESTRO!V:V,_xludf.AGGREGATE(15,6,ROW(MAESTRO!$B$3:$B$1000)/((MAESTRO!$B$3:$B$1000="PROVEEDORES")*(UPPER(MAESTRO!$L$3:$L$1000)="CONFIRMADO")),ROWS($A$3:A314))),"")</f>
        <v/>
      </c>
      <c r="W314" s="24" t="str">
        <f ca="1">IFERROR(INDEX(MAESTRO!W:W,_xludf.AGGREGATE(15,6,ROW(MAESTRO!$B$3:$B$1000)/((MAESTRO!$B$3:$B$1000="PROVEEDORES")*(UPPER(MAESTRO!$L$3:$L$1000)="CONFIRMADO")),ROWS($A$3:A314))),"")</f>
        <v/>
      </c>
      <c r="X314" s="24" t="str">
        <f ca="1">IFERROR(INDEX(MAESTRO!X:X,_xludf.AGGREGATE(15,6,ROW(MAESTRO!$B$3:$B$1000)/((MAESTRO!$B$3:$B$1000="PROVEEDORES")*(UPPER(MAESTRO!$L$3:$L$1000)="CONFIRMADO")),ROWS($A$3:A314))),"")</f>
        <v/>
      </c>
    </row>
    <row r="315" spans="1:24" ht="22.05" customHeight="1">
      <c r="A315" s="10" t="str">
        <f ca="1">IFERROR(INDEX(MAESTRO!A:A,_xludf.AGGREGATE(15,6,ROW(MAESTRO!$B$3:$B$1000)/((MAESTRO!$B$3:$B$1000="PROVEEDORES")*(UPPER(MAESTRO!$L$3:$L$1000)="CONFIRMADO")),ROWS($A$3:A315))),"")</f>
        <v/>
      </c>
      <c r="B315" s="10" t="str">
        <f ca="1">IFERROR(INDEX(MAESTRO!B:B,_xludf.AGGREGATE(15,6,ROW(MAESTRO!$B$3:$B$1000)/((MAESTRO!$B$3:$B$1000="PROVEEDORES")*(UPPER(MAESTRO!$L$3:$L$1000)="CONFIRMADO")),ROWS($A$3:A315))),"")</f>
        <v/>
      </c>
      <c r="C315" s="10" t="str">
        <f ca="1">IFERROR(INDEX(MAESTRO!C:C,_xludf.AGGREGATE(15,6,ROW(MAESTRO!$B$3:$B$1000)/((MAESTRO!$B$3:$B$1000="PROVEEDORES")*(UPPER(MAESTRO!$L$3:$L$1000)="CONFIRMADO")),ROWS($A$3:A315))),"")</f>
        <v/>
      </c>
      <c r="D315" s="10" t="str">
        <f ca="1">IFERROR(INDEX(MAESTRO!D:D,_xludf.AGGREGATE(15,6,ROW(MAESTRO!$B$3:$B$1000)/((MAESTRO!$B$3:$B$1000="PROVEEDORES")*(UPPER(MAESTRO!$L$3:$L$1000)="CONFIRMADO")),ROWS($A$3:A315))),"")</f>
        <v/>
      </c>
      <c r="E315" s="10" t="str">
        <f ca="1">IFERROR(INDEX(MAESTRO!E:E,_xludf.AGGREGATE(15,6,ROW(MAESTRO!$B$3:$B$1000)/((MAESTRO!$B$3:$B$1000="PROVEEDORES")*(UPPER(MAESTRO!$L$3:$L$1000)="CONFIRMADO")),ROWS($A$3:A315))),"")</f>
        <v/>
      </c>
      <c r="F315" s="10" t="str">
        <f ca="1">IFERROR(INDEX(MAESTRO!F:F,_xludf.AGGREGATE(15,6,ROW(MAESTRO!$B$3:$B$1000)/((MAESTRO!$B$3:$B$1000="PROVEEDORES")*(UPPER(MAESTRO!$L$3:$L$1000)="CONFIRMADO")),ROWS($A$3:A315))),"")</f>
        <v/>
      </c>
      <c r="G315" s="10" t="str">
        <f ca="1">IFERROR(INDEX(MAESTRO!G:G,_xludf.AGGREGATE(15,6,ROW(MAESTRO!$B$3:$B$1000)/((MAESTRO!$B$3:$B$1000="PROVEEDORES")*(UPPER(MAESTRO!$L$3:$L$1000)="CONFIRMADO")),ROWS($A$3:A315))),"")</f>
        <v/>
      </c>
      <c r="H315" s="10" t="str">
        <f ca="1">IFERROR(INDEX(MAESTRO!H:H,_xludf.AGGREGATE(15,6,ROW(MAESTRO!$B$3:$B$1000)/((MAESTRO!$B$3:$B$1000="PROVEEDORES")*(UPPER(MAESTRO!$L$3:$L$1000)="CONFIRMADO")),ROWS($A$3:A315))),"")</f>
        <v/>
      </c>
      <c r="I315" s="10" t="str">
        <f ca="1">IFERROR(INDEX(MAESTRO!I:I,_xludf.AGGREGATE(15,6,ROW(MAESTRO!$B$3:$B$1000)/((MAESTRO!$B$3:$B$1000="PROVEEDORES")*(UPPER(MAESTRO!$L$3:$L$1000)="CONFIRMADO")),ROWS($A$3:A315))),"")</f>
        <v/>
      </c>
      <c r="J315" s="10" t="str">
        <f ca="1">IFERROR(INDEX(MAESTRO!J:J,_xludf.AGGREGATE(15,6,ROW(MAESTRO!$B$3:$B$1000)/((MAESTRO!$B$3:$B$1000="PROVEEDORES")*(UPPER(MAESTRO!$L$3:$L$1000)="CONFIRMADO")),ROWS($A$3:A315))),"")</f>
        <v/>
      </c>
      <c r="K315" s="10" t="str">
        <f ca="1">IFERROR(INDEX(MAESTRO!K:K,_xludf.AGGREGATE(15,6,ROW(MAESTRO!$B$3:$B$1000)/((MAESTRO!$B$3:$B$1000="PROVEEDORES")*(UPPER(MAESTRO!$L$3:$L$1000)="CONFIRMADO")),ROWS($A$3:A315))),"")</f>
        <v/>
      </c>
      <c r="L315" s="10" t="str">
        <f ca="1">IFERROR(INDEX(MAESTRO!L:L,_xludf.AGGREGATE(15,6,ROW(MAESTRO!$B$3:$B$1000)/((MAESTRO!$B$3:$B$1000="PROVEEDORES")*(UPPER(MAESTRO!$L$3:$L$1000)="CONFIRMADO")),ROWS($A$3:A315))),"")</f>
        <v/>
      </c>
      <c r="M315" s="10" t="str">
        <f ca="1">IFERROR(INDEX(MAESTRO!M:M,_xludf.AGGREGATE(15,6,ROW(MAESTRO!$B$3:$B$1000)/((MAESTRO!$B$3:$B$1000="PROVEEDORES")*(UPPER(MAESTRO!$L$3:$L$1000)="CONFIRMADO")),ROWS($A$3:A315))),"")</f>
        <v/>
      </c>
      <c r="N315" s="10" t="str">
        <f ca="1">IFERROR(INDEX(MAESTRO!N:N,_xludf.AGGREGATE(15,6,ROW(MAESTRO!$B$3:$B$1000)/((MAESTRO!$B$3:$B$1000="PROVEEDORES")*(UPPER(MAESTRO!$L$3:$L$1000)="CONFIRMADO")),ROWS($A$3:A315))),"")</f>
        <v/>
      </c>
      <c r="O315" s="10" t="str">
        <f ca="1">IFERROR(INDEX(MAESTRO!O:O,_xludf.AGGREGATE(15,6,ROW(MAESTRO!$B$3:$B$1000)/((MAESTRO!$B$3:$B$1000="PROVEEDORES")*(UPPER(MAESTRO!$L$3:$L$1000)="CONFIRMADO")),ROWS($A$3:A315))),"")</f>
        <v/>
      </c>
      <c r="P315" s="10" t="str">
        <f ca="1">IFERROR(INDEX(MAESTRO!P:P,_xludf.AGGREGATE(15,6,ROW(MAESTRO!$B$3:$B$1000)/((MAESTRO!$B$3:$B$1000="PROVEEDORES")*(UPPER(MAESTRO!$L$3:$L$1000)="CONFIRMADO")),ROWS($A$3:A315))),"")</f>
        <v/>
      </c>
      <c r="Q315" s="10" t="str">
        <f ca="1">IFERROR(INDEX(MAESTRO!Q:Q,_xludf.AGGREGATE(15,6,ROW(MAESTRO!$B$3:$B$1000)/((MAESTRO!$B$3:$B$1000="PROVEEDORES")*(UPPER(MAESTRO!$L$3:$L$1000)="CONFIRMADO")),ROWS($A$3:A315))),"")</f>
        <v/>
      </c>
      <c r="R315" s="10" t="str">
        <f ca="1">IFERROR(INDEX(MAESTRO!R:R,_xludf.AGGREGATE(15,6,ROW(MAESTRO!$B$3:$B$1000)/((MAESTRO!$B$3:$B$1000="PROVEEDORES")*(UPPER(MAESTRO!$L$3:$L$1000)="CONFIRMADO")),ROWS($A$3:A315))),"")</f>
        <v/>
      </c>
      <c r="S315" s="10" t="str">
        <f ca="1">IFERROR(INDEX(MAESTRO!S:S,_xludf.AGGREGATE(15,6,ROW(MAESTRO!$B$3:$B$1000)/((MAESTRO!$B$3:$B$1000="PROVEEDORES")*(UPPER(MAESTRO!$L$3:$L$1000)="CONFIRMADO")),ROWS($A$3:A315))),"")</f>
        <v/>
      </c>
      <c r="T315" s="10" t="str">
        <f ca="1">IFERROR(INDEX(MAESTRO!T:T,_xludf.AGGREGATE(15,6,ROW(MAESTRO!$B$3:$B$1000)/((MAESTRO!$B$3:$B$1000="PROVEEDORES")*(UPPER(MAESTRO!$L$3:$L$1000)="CONFIRMADO")),ROWS($A$3:A315))),"")</f>
        <v/>
      </c>
      <c r="U315" s="10" t="str">
        <f ca="1">IFERROR(INDEX(MAESTRO!U:U,_xludf.AGGREGATE(15,6,ROW(MAESTRO!$B$3:$B$1000)/((MAESTRO!$B$3:$B$1000="PROVEEDORES")*(UPPER(MAESTRO!$L$3:$L$1000)="CONFIRMADO")),ROWS($A$3:A315))),"")</f>
        <v/>
      </c>
      <c r="V315" s="10" t="str">
        <f ca="1">IFERROR(INDEX(MAESTRO!V:V,_xludf.AGGREGATE(15,6,ROW(MAESTRO!$B$3:$B$1000)/((MAESTRO!$B$3:$B$1000="PROVEEDORES")*(UPPER(MAESTRO!$L$3:$L$1000)="CONFIRMADO")),ROWS($A$3:A315))),"")</f>
        <v/>
      </c>
      <c r="W315" s="10" t="str">
        <f ca="1">IFERROR(INDEX(MAESTRO!W:W,_xludf.AGGREGATE(15,6,ROW(MAESTRO!$B$3:$B$1000)/((MAESTRO!$B$3:$B$1000="PROVEEDORES")*(UPPER(MAESTRO!$L$3:$L$1000)="CONFIRMADO")),ROWS($A$3:A315))),"")</f>
        <v/>
      </c>
      <c r="X315" s="10" t="str">
        <f ca="1">IFERROR(INDEX(MAESTRO!X:X,_xludf.AGGREGATE(15,6,ROW(MAESTRO!$B$3:$B$1000)/((MAESTRO!$B$3:$B$1000="PROVEEDORES")*(UPPER(MAESTRO!$L$3:$L$1000)="CONFIRMADO")),ROWS($A$3:A315))),"")</f>
        <v/>
      </c>
    </row>
    <row r="316" spans="1:24" ht="22.05" customHeight="1">
      <c r="A316" s="24" t="str">
        <f ca="1">IFERROR(INDEX(MAESTRO!A:A,_xludf.AGGREGATE(15,6,ROW(MAESTRO!$B$3:$B$1000)/((MAESTRO!$B$3:$B$1000="PROVEEDORES")*(UPPER(MAESTRO!$L$3:$L$1000)="CONFIRMADO")),ROWS($A$3:A316))),"")</f>
        <v/>
      </c>
      <c r="B316" s="24" t="str">
        <f ca="1">IFERROR(INDEX(MAESTRO!B:B,_xludf.AGGREGATE(15,6,ROW(MAESTRO!$B$3:$B$1000)/((MAESTRO!$B$3:$B$1000="PROVEEDORES")*(UPPER(MAESTRO!$L$3:$L$1000)="CONFIRMADO")),ROWS($A$3:A316))),"")</f>
        <v/>
      </c>
      <c r="C316" s="24" t="str">
        <f ca="1">IFERROR(INDEX(MAESTRO!C:C,_xludf.AGGREGATE(15,6,ROW(MAESTRO!$B$3:$B$1000)/((MAESTRO!$B$3:$B$1000="PROVEEDORES")*(UPPER(MAESTRO!$L$3:$L$1000)="CONFIRMADO")),ROWS($A$3:A316))),"")</f>
        <v/>
      </c>
      <c r="D316" s="24" t="str">
        <f ca="1">IFERROR(INDEX(MAESTRO!D:D,_xludf.AGGREGATE(15,6,ROW(MAESTRO!$B$3:$B$1000)/((MAESTRO!$B$3:$B$1000="PROVEEDORES")*(UPPER(MAESTRO!$L$3:$L$1000)="CONFIRMADO")),ROWS($A$3:A316))),"")</f>
        <v/>
      </c>
      <c r="E316" s="24" t="str">
        <f ca="1">IFERROR(INDEX(MAESTRO!E:E,_xludf.AGGREGATE(15,6,ROW(MAESTRO!$B$3:$B$1000)/((MAESTRO!$B$3:$B$1000="PROVEEDORES")*(UPPER(MAESTRO!$L$3:$L$1000)="CONFIRMADO")),ROWS($A$3:A316))),"")</f>
        <v/>
      </c>
      <c r="F316" s="24" t="str">
        <f ca="1">IFERROR(INDEX(MAESTRO!F:F,_xludf.AGGREGATE(15,6,ROW(MAESTRO!$B$3:$B$1000)/((MAESTRO!$B$3:$B$1000="PROVEEDORES")*(UPPER(MAESTRO!$L$3:$L$1000)="CONFIRMADO")),ROWS($A$3:A316))),"")</f>
        <v/>
      </c>
      <c r="G316" s="24" t="str">
        <f ca="1">IFERROR(INDEX(MAESTRO!G:G,_xludf.AGGREGATE(15,6,ROW(MAESTRO!$B$3:$B$1000)/((MAESTRO!$B$3:$B$1000="PROVEEDORES")*(UPPER(MAESTRO!$L$3:$L$1000)="CONFIRMADO")),ROWS($A$3:A316))),"")</f>
        <v/>
      </c>
      <c r="H316" s="24" t="str">
        <f ca="1">IFERROR(INDEX(MAESTRO!H:H,_xludf.AGGREGATE(15,6,ROW(MAESTRO!$B$3:$B$1000)/((MAESTRO!$B$3:$B$1000="PROVEEDORES")*(UPPER(MAESTRO!$L$3:$L$1000)="CONFIRMADO")),ROWS($A$3:A316))),"")</f>
        <v/>
      </c>
      <c r="I316" s="24" t="str">
        <f ca="1">IFERROR(INDEX(MAESTRO!I:I,_xludf.AGGREGATE(15,6,ROW(MAESTRO!$B$3:$B$1000)/((MAESTRO!$B$3:$B$1000="PROVEEDORES")*(UPPER(MAESTRO!$L$3:$L$1000)="CONFIRMADO")),ROWS($A$3:A316))),"")</f>
        <v/>
      </c>
      <c r="J316" s="24" t="str">
        <f ca="1">IFERROR(INDEX(MAESTRO!J:J,_xludf.AGGREGATE(15,6,ROW(MAESTRO!$B$3:$B$1000)/((MAESTRO!$B$3:$B$1000="PROVEEDORES")*(UPPER(MAESTRO!$L$3:$L$1000)="CONFIRMADO")),ROWS($A$3:A316))),"")</f>
        <v/>
      </c>
      <c r="K316" s="24" t="str">
        <f ca="1">IFERROR(INDEX(MAESTRO!K:K,_xludf.AGGREGATE(15,6,ROW(MAESTRO!$B$3:$B$1000)/((MAESTRO!$B$3:$B$1000="PROVEEDORES")*(UPPER(MAESTRO!$L$3:$L$1000)="CONFIRMADO")),ROWS($A$3:A316))),"")</f>
        <v/>
      </c>
      <c r="L316" s="24" t="str">
        <f ca="1">IFERROR(INDEX(MAESTRO!L:L,_xludf.AGGREGATE(15,6,ROW(MAESTRO!$B$3:$B$1000)/((MAESTRO!$B$3:$B$1000="PROVEEDORES")*(UPPER(MAESTRO!$L$3:$L$1000)="CONFIRMADO")),ROWS($A$3:A316))),"")</f>
        <v/>
      </c>
      <c r="M316" s="24" t="str">
        <f ca="1">IFERROR(INDEX(MAESTRO!M:M,_xludf.AGGREGATE(15,6,ROW(MAESTRO!$B$3:$B$1000)/((MAESTRO!$B$3:$B$1000="PROVEEDORES")*(UPPER(MAESTRO!$L$3:$L$1000)="CONFIRMADO")),ROWS($A$3:A316))),"")</f>
        <v/>
      </c>
      <c r="N316" s="24" t="str">
        <f ca="1">IFERROR(INDEX(MAESTRO!N:N,_xludf.AGGREGATE(15,6,ROW(MAESTRO!$B$3:$B$1000)/((MAESTRO!$B$3:$B$1000="PROVEEDORES")*(UPPER(MAESTRO!$L$3:$L$1000)="CONFIRMADO")),ROWS($A$3:A316))),"")</f>
        <v/>
      </c>
      <c r="O316" s="24" t="str">
        <f ca="1">IFERROR(INDEX(MAESTRO!O:O,_xludf.AGGREGATE(15,6,ROW(MAESTRO!$B$3:$B$1000)/((MAESTRO!$B$3:$B$1000="PROVEEDORES")*(UPPER(MAESTRO!$L$3:$L$1000)="CONFIRMADO")),ROWS($A$3:A316))),"")</f>
        <v/>
      </c>
      <c r="P316" s="24" t="str">
        <f ca="1">IFERROR(INDEX(MAESTRO!P:P,_xludf.AGGREGATE(15,6,ROW(MAESTRO!$B$3:$B$1000)/((MAESTRO!$B$3:$B$1000="PROVEEDORES")*(UPPER(MAESTRO!$L$3:$L$1000)="CONFIRMADO")),ROWS($A$3:A316))),"")</f>
        <v/>
      </c>
      <c r="Q316" s="24" t="str">
        <f ca="1">IFERROR(INDEX(MAESTRO!Q:Q,_xludf.AGGREGATE(15,6,ROW(MAESTRO!$B$3:$B$1000)/((MAESTRO!$B$3:$B$1000="PROVEEDORES")*(UPPER(MAESTRO!$L$3:$L$1000)="CONFIRMADO")),ROWS($A$3:A316))),"")</f>
        <v/>
      </c>
      <c r="R316" s="24" t="str">
        <f ca="1">IFERROR(INDEX(MAESTRO!R:R,_xludf.AGGREGATE(15,6,ROW(MAESTRO!$B$3:$B$1000)/((MAESTRO!$B$3:$B$1000="PROVEEDORES")*(UPPER(MAESTRO!$L$3:$L$1000)="CONFIRMADO")),ROWS($A$3:A316))),"")</f>
        <v/>
      </c>
      <c r="S316" s="24" t="str">
        <f ca="1">IFERROR(INDEX(MAESTRO!S:S,_xludf.AGGREGATE(15,6,ROW(MAESTRO!$B$3:$B$1000)/((MAESTRO!$B$3:$B$1000="PROVEEDORES")*(UPPER(MAESTRO!$L$3:$L$1000)="CONFIRMADO")),ROWS($A$3:A316))),"")</f>
        <v/>
      </c>
      <c r="T316" s="24" t="str">
        <f ca="1">IFERROR(INDEX(MAESTRO!T:T,_xludf.AGGREGATE(15,6,ROW(MAESTRO!$B$3:$B$1000)/((MAESTRO!$B$3:$B$1000="PROVEEDORES")*(UPPER(MAESTRO!$L$3:$L$1000)="CONFIRMADO")),ROWS($A$3:A316))),"")</f>
        <v/>
      </c>
      <c r="U316" s="24" t="str">
        <f ca="1">IFERROR(INDEX(MAESTRO!U:U,_xludf.AGGREGATE(15,6,ROW(MAESTRO!$B$3:$B$1000)/((MAESTRO!$B$3:$B$1000="PROVEEDORES")*(UPPER(MAESTRO!$L$3:$L$1000)="CONFIRMADO")),ROWS($A$3:A316))),"")</f>
        <v/>
      </c>
      <c r="V316" s="24" t="str">
        <f ca="1">IFERROR(INDEX(MAESTRO!V:V,_xludf.AGGREGATE(15,6,ROW(MAESTRO!$B$3:$B$1000)/((MAESTRO!$B$3:$B$1000="PROVEEDORES")*(UPPER(MAESTRO!$L$3:$L$1000)="CONFIRMADO")),ROWS($A$3:A316))),"")</f>
        <v/>
      </c>
      <c r="W316" s="24" t="str">
        <f ca="1">IFERROR(INDEX(MAESTRO!W:W,_xludf.AGGREGATE(15,6,ROW(MAESTRO!$B$3:$B$1000)/((MAESTRO!$B$3:$B$1000="PROVEEDORES")*(UPPER(MAESTRO!$L$3:$L$1000)="CONFIRMADO")),ROWS($A$3:A316))),"")</f>
        <v/>
      </c>
      <c r="X316" s="24" t="str">
        <f ca="1">IFERROR(INDEX(MAESTRO!X:X,_xludf.AGGREGATE(15,6,ROW(MAESTRO!$B$3:$B$1000)/((MAESTRO!$B$3:$B$1000="PROVEEDORES")*(UPPER(MAESTRO!$L$3:$L$1000)="CONFIRMADO")),ROWS($A$3:A316))),"")</f>
        <v/>
      </c>
    </row>
    <row r="317" spans="1:24" ht="22.05" customHeight="1">
      <c r="A317" s="10" t="str">
        <f ca="1">IFERROR(INDEX(MAESTRO!A:A,_xludf.AGGREGATE(15,6,ROW(MAESTRO!$B$3:$B$1000)/((MAESTRO!$B$3:$B$1000="PROVEEDORES")*(UPPER(MAESTRO!$L$3:$L$1000)="CONFIRMADO")),ROWS($A$3:A317))),"")</f>
        <v/>
      </c>
      <c r="B317" s="10" t="str">
        <f ca="1">IFERROR(INDEX(MAESTRO!B:B,_xludf.AGGREGATE(15,6,ROW(MAESTRO!$B$3:$B$1000)/((MAESTRO!$B$3:$B$1000="PROVEEDORES")*(UPPER(MAESTRO!$L$3:$L$1000)="CONFIRMADO")),ROWS($A$3:A317))),"")</f>
        <v/>
      </c>
      <c r="C317" s="10" t="str">
        <f ca="1">IFERROR(INDEX(MAESTRO!C:C,_xludf.AGGREGATE(15,6,ROW(MAESTRO!$B$3:$B$1000)/((MAESTRO!$B$3:$B$1000="PROVEEDORES")*(UPPER(MAESTRO!$L$3:$L$1000)="CONFIRMADO")),ROWS($A$3:A317))),"")</f>
        <v/>
      </c>
      <c r="D317" s="10" t="str">
        <f ca="1">IFERROR(INDEX(MAESTRO!D:D,_xludf.AGGREGATE(15,6,ROW(MAESTRO!$B$3:$B$1000)/((MAESTRO!$B$3:$B$1000="PROVEEDORES")*(UPPER(MAESTRO!$L$3:$L$1000)="CONFIRMADO")),ROWS($A$3:A317))),"")</f>
        <v/>
      </c>
      <c r="E317" s="10" t="str">
        <f ca="1">IFERROR(INDEX(MAESTRO!E:E,_xludf.AGGREGATE(15,6,ROW(MAESTRO!$B$3:$B$1000)/((MAESTRO!$B$3:$B$1000="PROVEEDORES")*(UPPER(MAESTRO!$L$3:$L$1000)="CONFIRMADO")),ROWS($A$3:A317))),"")</f>
        <v/>
      </c>
      <c r="F317" s="10" t="str">
        <f ca="1">IFERROR(INDEX(MAESTRO!F:F,_xludf.AGGREGATE(15,6,ROW(MAESTRO!$B$3:$B$1000)/((MAESTRO!$B$3:$B$1000="PROVEEDORES")*(UPPER(MAESTRO!$L$3:$L$1000)="CONFIRMADO")),ROWS($A$3:A317))),"")</f>
        <v/>
      </c>
      <c r="G317" s="10" t="str">
        <f ca="1">IFERROR(INDEX(MAESTRO!G:G,_xludf.AGGREGATE(15,6,ROW(MAESTRO!$B$3:$B$1000)/((MAESTRO!$B$3:$B$1000="PROVEEDORES")*(UPPER(MAESTRO!$L$3:$L$1000)="CONFIRMADO")),ROWS($A$3:A317))),"")</f>
        <v/>
      </c>
      <c r="H317" s="10" t="str">
        <f ca="1">IFERROR(INDEX(MAESTRO!H:H,_xludf.AGGREGATE(15,6,ROW(MAESTRO!$B$3:$B$1000)/((MAESTRO!$B$3:$B$1000="PROVEEDORES")*(UPPER(MAESTRO!$L$3:$L$1000)="CONFIRMADO")),ROWS($A$3:A317))),"")</f>
        <v/>
      </c>
      <c r="I317" s="10" t="str">
        <f ca="1">IFERROR(INDEX(MAESTRO!I:I,_xludf.AGGREGATE(15,6,ROW(MAESTRO!$B$3:$B$1000)/((MAESTRO!$B$3:$B$1000="PROVEEDORES")*(UPPER(MAESTRO!$L$3:$L$1000)="CONFIRMADO")),ROWS($A$3:A317))),"")</f>
        <v/>
      </c>
      <c r="J317" s="10" t="str">
        <f ca="1">IFERROR(INDEX(MAESTRO!J:J,_xludf.AGGREGATE(15,6,ROW(MAESTRO!$B$3:$B$1000)/((MAESTRO!$B$3:$B$1000="PROVEEDORES")*(UPPER(MAESTRO!$L$3:$L$1000)="CONFIRMADO")),ROWS($A$3:A317))),"")</f>
        <v/>
      </c>
      <c r="K317" s="10" t="str">
        <f ca="1">IFERROR(INDEX(MAESTRO!K:K,_xludf.AGGREGATE(15,6,ROW(MAESTRO!$B$3:$B$1000)/((MAESTRO!$B$3:$B$1000="PROVEEDORES")*(UPPER(MAESTRO!$L$3:$L$1000)="CONFIRMADO")),ROWS($A$3:A317))),"")</f>
        <v/>
      </c>
      <c r="L317" s="10" t="str">
        <f ca="1">IFERROR(INDEX(MAESTRO!L:L,_xludf.AGGREGATE(15,6,ROW(MAESTRO!$B$3:$B$1000)/((MAESTRO!$B$3:$B$1000="PROVEEDORES")*(UPPER(MAESTRO!$L$3:$L$1000)="CONFIRMADO")),ROWS($A$3:A317))),"")</f>
        <v/>
      </c>
      <c r="M317" s="10" t="str">
        <f ca="1">IFERROR(INDEX(MAESTRO!M:M,_xludf.AGGREGATE(15,6,ROW(MAESTRO!$B$3:$B$1000)/((MAESTRO!$B$3:$B$1000="PROVEEDORES")*(UPPER(MAESTRO!$L$3:$L$1000)="CONFIRMADO")),ROWS($A$3:A317))),"")</f>
        <v/>
      </c>
      <c r="N317" s="10" t="str">
        <f ca="1">IFERROR(INDEX(MAESTRO!N:N,_xludf.AGGREGATE(15,6,ROW(MAESTRO!$B$3:$B$1000)/((MAESTRO!$B$3:$B$1000="PROVEEDORES")*(UPPER(MAESTRO!$L$3:$L$1000)="CONFIRMADO")),ROWS($A$3:A317))),"")</f>
        <v/>
      </c>
      <c r="O317" s="10" t="str">
        <f ca="1">IFERROR(INDEX(MAESTRO!O:O,_xludf.AGGREGATE(15,6,ROW(MAESTRO!$B$3:$B$1000)/((MAESTRO!$B$3:$B$1000="PROVEEDORES")*(UPPER(MAESTRO!$L$3:$L$1000)="CONFIRMADO")),ROWS($A$3:A317))),"")</f>
        <v/>
      </c>
      <c r="P317" s="10" t="str">
        <f ca="1">IFERROR(INDEX(MAESTRO!P:P,_xludf.AGGREGATE(15,6,ROW(MAESTRO!$B$3:$B$1000)/((MAESTRO!$B$3:$B$1000="PROVEEDORES")*(UPPER(MAESTRO!$L$3:$L$1000)="CONFIRMADO")),ROWS($A$3:A317))),"")</f>
        <v/>
      </c>
      <c r="Q317" s="10" t="str">
        <f ca="1">IFERROR(INDEX(MAESTRO!Q:Q,_xludf.AGGREGATE(15,6,ROW(MAESTRO!$B$3:$B$1000)/((MAESTRO!$B$3:$B$1000="PROVEEDORES")*(UPPER(MAESTRO!$L$3:$L$1000)="CONFIRMADO")),ROWS($A$3:A317))),"")</f>
        <v/>
      </c>
      <c r="R317" s="10" t="str">
        <f ca="1">IFERROR(INDEX(MAESTRO!R:R,_xludf.AGGREGATE(15,6,ROW(MAESTRO!$B$3:$B$1000)/((MAESTRO!$B$3:$B$1000="PROVEEDORES")*(UPPER(MAESTRO!$L$3:$L$1000)="CONFIRMADO")),ROWS($A$3:A317))),"")</f>
        <v/>
      </c>
      <c r="S317" s="10" t="str">
        <f ca="1">IFERROR(INDEX(MAESTRO!S:S,_xludf.AGGREGATE(15,6,ROW(MAESTRO!$B$3:$B$1000)/((MAESTRO!$B$3:$B$1000="PROVEEDORES")*(UPPER(MAESTRO!$L$3:$L$1000)="CONFIRMADO")),ROWS($A$3:A317))),"")</f>
        <v/>
      </c>
      <c r="T317" s="10" t="str">
        <f ca="1">IFERROR(INDEX(MAESTRO!T:T,_xludf.AGGREGATE(15,6,ROW(MAESTRO!$B$3:$B$1000)/((MAESTRO!$B$3:$B$1000="PROVEEDORES")*(UPPER(MAESTRO!$L$3:$L$1000)="CONFIRMADO")),ROWS($A$3:A317))),"")</f>
        <v/>
      </c>
      <c r="U317" s="10" t="str">
        <f ca="1">IFERROR(INDEX(MAESTRO!U:U,_xludf.AGGREGATE(15,6,ROW(MAESTRO!$B$3:$B$1000)/((MAESTRO!$B$3:$B$1000="PROVEEDORES")*(UPPER(MAESTRO!$L$3:$L$1000)="CONFIRMADO")),ROWS($A$3:A317))),"")</f>
        <v/>
      </c>
      <c r="V317" s="10" t="str">
        <f ca="1">IFERROR(INDEX(MAESTRO!V:V,_xludf.AGGREGATE(15,6,ROW(MAESTRO!$B$3:$B$1000)/((MAESTRO!$B$3:$B$1000="PROVEEDORES")*(UPPER(MAESTRO!$L$3:$L$1000)="CONFIRMADO")),ROWS($A$3:A317))),"")</f>
        <v/>
      </c>
      <c r="W317" s="10" t="str">
        <f ca="1">IFERROR(INDEX(MAESTRO!W:W,_xludf.AGGREGATE(15,6,ROW(MAESTRO!$B$3:$B$1000)/((MAESTRO!$B$3:$B$1000="PROVEEDORES")*(UPPER(MAESTRO!$L$3:$L$1000)="CONFIRMADO")),ROWS($A$3:A317))),"")</f>
        <v/>
      </c>
      <c r="X317" s="10" t="str">
        <f ca="1">IFERROR(INDEX(MAESTRO!X:X,_xludf.AGGREGATE(15,6,ROW(MAESTRO!$B$3:$B$1000)/((MAESTRO!$B$3:$B$1000="PROVEEDORES")*(UPPER(MAESTRO!$L$3:$L$1000)="CONFIRMADO")),ROWS($A$3:A317))),"")</f>
        <v/>
      </c>
    </row>
    <row r="318" spans="1:24" ht="22.05" customHeight="1">
      <c r="A318" s="24" t="str">
        <f ca="1">IFERROR(INDEX(MAESTRO!A:A,_xludf.AGGREGATE(15,6,ROW(MAESTRO!$B$3:$B$1000)/((MAESTRO!$B$3:$B$1000="PROVEEDORES")*(UPPER(MAESTRO!$L$3:$L$1000)="CONFIRMADO")),ROWS($A$3:A318))),"")</f>
        <v/>
      </c>
      <c r="B318" s="24" t="str">
        <f ca="1">IFERROR(INDEX(MAESTRO!B:B,_xludf.AGGREGATE(15,6,ROW(MAESTRO!$B$3:$B$1000)/((MAESTRO!$B$3:$B$1000="PROVEEDORES")*(UPPER(MAESTRO!$L$3:$L$1000)="CONFIRMADO")),ROWS($A$3:A318))),"")</f>
        <v/>
      </c>
      <c r="C318" s="24" t="str">
        <f ca="1">IFERROR(INDEX(MAESTRO!C:C,_xludf.AGGREGATE(15,6,ROW(MAESTRO!$B$3:$B$1000)/((MAESTRO!$B$3:$B$1000="PROVEEDORES")*(UPPER(MAESTRO!$L$3:$L$1000)="CONFIRMADO")),ROWS($A$3:A318))),"")</f>
        <v/>
      </c>
      <c r="D318" s="24" t="str">
        <f ca="1">IFERROR(INDEX(MAESTRO!D:D,_xludf.AGGREGATE(15,6,ROW(MAESTRO!$B$3:$B$1000)/((MAESTRO!$B$3:$B$1000="PROVEEDORES")*(UPPER(MAESTRO!$L$3:$L$1000)="CONFIRMADO")),ROWS($A$3:A318))),"")</f>
        <v/>
      </c>
      <c r="E318" s="24" t="str">
        <f ca="1">IFERROR(INDEX(MAESTRO!E:E,_xludf.AGGREGATE(15,6,ROW(MAESTRO!$B$3:$B$1000)/((MAESTRO!$B$3:$B$1000="PROVEEDORES")*(UPPER(MAESTRO!$L$3:$L$1000)="CONFIRMADO")),ROWS($A$3:A318))),"")</f>
        <v/>
      </c>
      <c r="F318" s="24" t="str">
        <f ca="1">IFERROR(INDEX(MAESTRO!F:F,_xludf.AGGREGATE(15,6,ROW(MAESTRO!$B$3:$B$1000)/((MAESTRO!$B$3:$B$1000="PROVEEDORES")*(UPPER(MAESTRO!$L$3:$L$1000)="CONFIRMADO")),ROWS($A$3:A318))),"")</f>
        <v/>
      </c>
      <c r="G318" s="24" t="str">
        <f ca="1">IFERROR(INDEX(MAESTRO!G:G,_xludf.AGGREGATE(15,6,ROW(MAESTRO!$B$3:$B$1000)/((MAESTRO!$B$3:$B$1000="PROVEEDORES")*(UPPER(MAESTRO!$L$3:$L$1000)="CONFIRMADO")),ROWS($A$3:A318))),"")</f>
        <v/>
      </c>
      <c r="H318" s="24" t="str">
        <f ca="1">IFERROR(INDEX(MAESTRO!H:H,_xludf.AGGREGATE(15,6,ROW(MAESTRO!$B$3:$B$1000)/((MAESTRO!$B$3:$B$1000="PROVEEDORES")*(UPPER(MAESTRO!$L$3:$L$1000)="CONFIRMADO")),ROWS($A$3:A318))),"")</f>
        <v/>
      </c>
      <c r="I318" s="24" t="str">
        <f ca="1">IFERROR(INDEX(MAESTRO!I:I,_xludf.AGGREGATE(15,6,ROW(MAESTRO!$B$3:$B$1000)/((MAESTRO!$B$3:$B$1000="PROVEEDORES")*(UPPER(MAESTRO!$L$3:$L$1000)="CONFIRMADO")),ROWS($A$3:A318))),"")</f>
        <v/>
      </c>
      <c r="J318" s="24" t="str">
        <f ca="1">IFERROR(INDEX(MAESTRO!J:J,_xludf.AGGREGATE(15,6,ROW(MAESTRO!$B$3:$B$1000)/((MAESTRO!$B$3:$B$1000="PROVEEDORES")*(UPPER(MAESTRO!$L$3:$L$1000)="CONFIRMADO")),ROWS($A$3:A318))),"")</f>
        <v/>
      </c>
      <c r="K318" s="24" t="str">
        <f ca="1">IFERROR(INDEX(MAESTRO!K:K,_xludf.AGGREGATE(15,6,ROW(MAESTRO!$B$3:$B$1000)/((MAESTRO!$B$3:$B$1000="PROVEEDORES")*(UPPER(MAESTRO!$L$3:$L$1000)="CONFIRMADO")),ROWS($A$3:A318))),"")</f>
        <v/>
      </c>
      <c r="L318" s="24" t="str">
        <f ca="1">IFERROR(INDEX(MAESTRO!L:L,_xludf.AGGREGATE(15,6,ROW(MAESTRO!$B$3:$B$1000)/((MAESTRO!$B$3:$B$1000="PROVEEDORES")*(UPPER(MAESTRO!$L$3:$L$1000)="CONFIRMADO")),ROWS($A$3:A318))),"")</f>
        <v/>
      </c>
      <c r="M318" s="24" t="str">
        <f ca="1">IFERROR(INDEX(MAESTRO!M:M,_xludf.AGGREGATE(15,6,ROW(MAESTRO!$B$3:$B$1000)/((MAESTRO!$B$3:$B$1000="PROVEEDORES")*(UPPER(MAESTRO!$L$3:$L$1000)="CONFIRMADO")),ROWS($A$3:A318))),"")</f>
        <v/>
      </c>
      <c r="N318" s="24" t="str">
        <f ca="1">IFERROR(INDEX(MAESTRO!N:N,_xludf.AGGREGATE(15,6,ROW(MAESTRO!$B$3:$B$1000)/((MAESTRO!$B$3:$B$1000="PROVEEDORES")*(UPPER(MAESTRO!$L$3:$L$1000)="CONFIRMADO")),ROWS($A$3:A318))),"")</f>
        <v/>
      </c>
      <c r="O318" s="24" t="str">
        <f ca="1">IFERROR(INDEX(MAESTRO!O:O,_xludf.AGGREGATE(15,6,ROW(MAESTRO!$B$3:$B$1000)/((MAESTRO!$B$3:$B$1000="PROVEEDORES")*(UPPER(MAESTRO!$L$3:$L$1000)="CONFIRMADO")),ROWS($A$3:A318))),"")</f>
        <v/>
      </c>
      <c r="P318" s="24" t="str">
        <f ca="1">IFERROR(INDEX(MAESTRO!P:P,_xludf.AGGREGATE(15,6,ROW(MAESTRO!$B$3:$B$1000)/((MAESTRO!$B$3:$B$1000="PROVEEDORES")*(UPPER(MAESTRO!$L$3:$L$1000)="CONFIRMADO")),ROWS($A$3:A318))),"")</f>
        <v/>
      </c>
      <c r="Q318" s="24" t="str">
        <f ca="1">IFERROR(INDEX(MAESTRO!Q:Q,_xludf.AGGREGATE(15,6,ROW(MAESTRO!$B$3:$B$1000)/((MAESTRO!$B$3:$B$1000="PROVEEDORES")*(UPPER(MAESTRO!$L$3:$L$1000)="CONFIRMADO")),ROWS($A$3:A318))),"")</f>
        <v/>
      </c>
      <c r="R318" s="24" t="str">
        <f ca="1">IFERROR(INDEX(MAESTRO!R:R,_xludf.AGGREGATE(15,6,ROW(MAESTRO!$B$3:$B$1000)/((MAESTRO!$B$3:$B$1000="PROVEEDORES")*(UPPER(MAESTRO!$L$3:$L$1000)="CONFIRMADO")),ROWS($A$3:A318))),"")</f>
        <v/>
      </c>
      <c r="S318" s="24" t="str">
        <f ca="1">IFERROR(INDEX(MAESTRO!S:S,_xludf.AGGREGATE(15,6,ROW(MAESTRO!$B$3:$B$1000)/((MAESTRO!$B$3:$B$1000="PROVEEDORES")*(UPPER(MAESTRO!$L$3:$L$1000)="CONFIRMADO")),ROWS($A$3:A318))),"")</f>
        <v/>
      </c>
      <c r="T318" s="24" t="str">
        <f ca="1">IFERROR(INDEX(MAESTRO!T:T,_xludf.AGGREGATE(15,6,ROW(MAESTRO!$B$3:$B$1000)/((MAESTRO!$B$3:$B$1000="PROVEEDORES")*(UPPER(MAESTRO!$L$3:$L$1000)="CONFIRMADO")),ROWS($A$3:A318))),"")</f>
        <v/>
      </c>
      <c r="U318" s="24" t="str">
        <f ca="1">IFERROR(INDEX(MAESTRO!U:U,_xludf.AGGREGATE(15,6,ROW(MAESTRO!$B$3:$B$1000)/((MAESTRO!$B$3:$B$1000="PROVEEDORES")*(UPPER(MAESTRO!$L$3:$L$1000)="CONFIRMADO")),ROWS($A$3:A318))),"")</f>
        <v/>
      </c>
      <c r="V318" s="24" t="str">
        <f ca="1">IFERROR(INDEX(MAESTRO!V:V,_xludf.AGGREGATE(15,6,ROW(MAESTRO!$B$3:$B$1000)/((MAESTRO!$B$3:$B$1000="PROVEEDORES")*(UPPER(MAESTRO!$L$3:$L$1000)="CONFIRMADO")),ROWS($A$3:A318))),"")</f>
        <v/>
      </c>
      <c r="W318" s="24" t="str">
        <f ca="1">IFERROR(INDEX(MAESTRO!W:W,_xludf.AGGREGATE(15,6,ROW(MAESTRO!$B$3:$B$1000)/((MAESTRO!$B$3:$B$1000="PROVEEDORES")*(UPPER(MAESTRO!$L$3:$L$1000)="CONFIRMADO")),ROWS($A$3:A318))),"")</f>
        <v/>
      </c>
      <c r="X318" s="24" t="str">
        <f ca="1">IFERROR(INDEX(MAESTRO!X:X,_xludf.AGGREGATE(15,6,ROW(MAESTRO!$B$3:$B$1000)/((MAESTRO!$B$3:$B$1000="PROVEEDORES")*(UPPER(MAESTRO!$L$3:$L$1000)="CONFIRMADO")),ROWS($A$3:A318))),"")</f>
        <v/>
      </c>
    </row>
    <row r="319" spans="1:24" ht="22.05" customHeight="1">
      <c r="A319" s="10" t="str">
        <f ca="1">IFERROR(INDEX(MAESTRO!A:A,_xludf.AGGREGATE(15,6,ROW(MAESTRO!$B$3:$B$1000)/((MAESTRO!$B$3:$B$1000="PROVEEDORES")*(UPPER(MAESTRO!$L$3:$L$1000)="CONFIRMADO")),ROWS($A$3:A319))),"")</f>
        <v/>
      </c>
      <c r="B319" s="10" t="str">
        <f ca="1">IFERROR(INDEX(MAESTRO!B:B,_xludf.AGGREGATE(15,6,ROW(MAESTRO!$B$3:$B$1000)/((MAESTRO!$B$3:$B$1000="PROVEEDORES")*(UPPER(MAESTRO!$L$3:$L$1000)="CONFIRMADO")),ROWS($A$3:A319))),"")</f>
        <v/>
      </c>
      <c r="C319" s="10" t="str">
        <f ca="1">IFERROR(INDEX(MAESTRO!C:C,_xludf.AGGREGATE(15,6,ROW(MAESTRO!$B$3:$B$1000)/((MAESTRO!$B$3:$B$1000="PROVEEDORES")*(UPPER(MAESTRO!$L$3:$L$1000)="CONFIRMADO")),ROWS($A$3:A319))),"")</f>
        <v/>
      </c>
      <c r="D319" s="10" t="str">
        <f ca="1">IFERROR(INDEX(MAESTRO!D:D,_xludf.AGGREGATE(15,6,ROW(MAESTRO!$B$3:$B$1000)/((MAESTRO!$B$3:$B$1000="PROVEEDORES")*(UPPER(MAESTRO!$L$3:$L$1000)="CONFIRMADO")),ROWS($A$3:A319))),"")</f>
        <v/>
      </c>
      <c r="E319" s="10" t="str">
        <f ca="1">IFERROR(INDEX(MAESTRO!E:E,_xludf.AGGREGATE(15,6,ROW(MAESTRO!$B$3:$B$1000)/((MAESTRO!$B$3:$B$1000="PROVEEDORES")*(UPPER(MAESTRO!$L$3:$L$1000)="CONFIRMADO")),ROWS($A$3:A319))),"")</f>
        <v/>
      </c>
      <c r="F319" s="10" t="str">
        <f ca="1">IFERROR(INDEX(MAESTRO!F:F,_xludf.AGGREGATE(15,6,ROW(MAESTRO!$B$3:$B$1000)/((MAESTRO!$B$3:$B$1000="PROVEEDORES")*(UPPER(MAESTRO!$L$3:$L$1000)="CONFIRMADO")),ROWS($A$3:A319))),"")</f>
        <v/>
      </c>
      <c r="G319" s="10" t="str">
        <f ca="1">IFERROR(INDEX(MAESTRO!G:G,_xludf.AGGREGATE(15,6,ROW(MAESTRO!$B$3:$B$1000)/((MAESTRO!$B$3:$B$1000="PROVEEDORES")*(UPPER(MAESTRO!$L$3:$L$1000)="CONFIRMADO")),ROWS($A$3:A319))),"")</f>
        <v/>
      </c>
      <c r="H319" s="10" t="str">
        <f ca="1">IFERROR(INDEX(MAESTRO!H:H,_xludf.AGGREGATE(15,6,ROW(MAESTRO!$B$3:$B$1000)/((MAESTRO!$B$3:$B$1000="PROVEEDORES")*(UPPER(MAESTRO!$L$3:$L$1000)="CONFIRMADO")),ROWS($A$3:A319))),"")</f>
        <v/>
      </c>
      <c r="I319" s="10" t="str">
        <f ca="1">IFERROR(INDEX(MAESTRO!I:I,_xludf.AGGREGATE(15,6,ROW(MAESTRO!$B$3:$B$1000)/((MAESTRO!$B$3:$B$1000="PROVEEDORES")*(UPPER(MAESTRO!$L$3:$L$1000)="CONFIRMADO")),ROWS($A$3:A319))),"")</f>
        <v/>
      </c>
      <c r="J319" s="10" t="str">
        <f ca="1">IFERROR(INDEX(MAESTRO!J:J,_xludf.AGGREGATE(15,6,ROW(MAESTRO!$B$3:$B$1000)/((MAESTRO!$B$3:$B$1000="PROVEEDORES")*(UPPER(MAESTRO!$L$3:$L$1000)="CONFIRMADO")),ROWS($A$3:A319))),"")</f>
        <v/>
      </c>
      <c r="K319" s="10" t="str">
        <f ca="1">IFERROR(INDEX(MAESTRO!K:K,_xludf.AGGREGATE(15,6,ROW(MAESTRO!$B$3:$B$1000)/((MAESTRO!$B$3:$B$1000="PROVEEDORES")*(UPPER(MAESTRO!$L$3:$L$1000)="CONFIRMADO")),ROWS($A$3:A319))),"")</f>
        <v/>
      </c>
      <c r="L319" s="10" t="str">
        <f ca="1">IFERROR(INDEX(MAESTRO!L:L,_xludf.AGGREGATE(15,6,ROW(MAESTRO!$B$3:$B$1000)/((MAESTRO!$B$3:$B$1000="PROVEEDORES")*(UPPER(MAESTRO!$L$3:$L$1000)="CONFIRMADO")),ROWS($A$3:A319))),"")</f>
        <v/>
      </c>
      <c r="M319" s="10" t="str">
        <f ca="1">IFERROR(INDEX(MAESTRO!M:M,_xludf.AGGREGATE(15,6,ROW(MAESTRO!$B$3:$B$1000)/((MAESTRO!$B$3:$B$1000="PROVEEDORES")*(UPPER(MAESTRO!$L$3:$L$1000)="CONFIRMADO")),ROWS($A$3:A319))),"")</f>
        <v/>
      </c>
      <c r="N319" s="10" t="str">
        <f ca="1">IFERROR(INDEX(MAESTRO!N:N,_xludf.AGGREGATE(15,6,ROW(MAESTRO!$B$3:$B$1000)/((MAESTRO!$B$3:$B$1000="PROVEEDORES")*(UPPER(MAESTRO!$L$3:$L$1000)="CONFIRMADO")),ROWS($A$3:A319))),"")</f>
        <v/>
      </c>
      <c r="O319" s="10" t="str">
        <f ca="1">IFERROR(INDEX(MAESTRO!O:O,_xludf.AGGREGATE(15,6,ROW(MAESTRO!$B$3:$B$1000)/((MAESTRO!$B$3:$B$1000="PROVEEDORES")*(UPPER(MAESTRO!$L$3:$L$1000)="CONFIRMADO")),ROWS($A$3:A319))),"")</f>
        <v/>
      </c>
      <c r="P319" s="10" t="str">
        <f ca="1">IFERROR(INDEX(MAESTRO!P:P,_xludf.AGGREGATE(15,6,ROW(MAESTRO!$B$3:$B$1000)/((MAESTRO!$B$3:$B$1000="PROVEEDORES")*(UPPER(MAESTRO!$L$3:$L$1000)="CONFIRMADO")),ROWS($A$3:A319))),"")</f>
        <v/>
      </c>
      <c r="Q319" s="10" t="str">
        <f ca="1">IFERROR(INDEX(MAESTRO!Q:Q,_xludf.AGGREGATE(15,6,ROW(MAESTRO!$B$3:$B$1000)/((MAESTRO!$B$3:$B$1000="PROVEEDORES")*(UPPER(MAESTRO!$L$3:$L$1000)="CONFIRMADO")),ROWS($A$3:A319))),"")</f>
        <v/>
      </c>
      <c r="R319" s="10" t="str">
        <f ca="1">IFERROR(INDEX(MAESTRO!R:R,_xludf.AGGREGATE(15,6,ROW(MAESTRO!$B$3:$B$1000)/((MAESTRO!$B$3:$B$1000="PROVEEDORES")*(UPPER(MAESTRO!$L$3:$L$1000)="CONFIRMADO")),ROWS($A$3:A319))),"")</f>
        <v/>
      </c>
      <c r="S319" s="10" t="str">
        <f ca="1">IFERROR(INDEX(MAESTRO!S:S,_xludf.AGGREGATE(15,6,ROW(MAESTRO!$B$3:$B$1000)/((MAESTRO!$B$3:$B$1000="PROVEEDORES")*(UPPER(MAESTRO!$L$3:$L$1000)="CONFIRMADO")),ROWS($A$3:A319))),"")</f>
        <v/>
      </c>
      <c r="T319" s="10" t="str">
        <f ca="1">IFERROR(INDEX(MAESTRO!T:T,_xludf.AGGREGATE(15,6,ROW(MAESTRO!$B$3:$B$1000)/((MAESTRO!$B$3:$B$1000="PROVEEDORES")*(UPPER(MAESTRO!$L$3:$L$1000)="CONFIRMADO")),ROWS($A$3:A319))),"")</f>
        <v/>
      </c>
      <c r="U319" s="10" t="str">
        <f ca="1">IFERROR(INDEX(MAESTRO!U:U,_xludf.AGGREGATE(15,6,ROW(MAESTRO!$B$3:$B$1000)/((MAESTRO!$B$3:$B$1000="PROVEEDORES")*(UPPER(MAESTRO!$L$3:$L$1000)="CONFIRMADO")),ROWS($A$3:A319))),"")</f>
        <v/>
      </c>
      <c r="V319" s="10" t="str">
        <f ca="1">IFERROR(INDEX(MAESTRO!V:V,_xludf.AGGREGATE(15,6,ROW(MAESTRO!$B$3:$B$1000)/((MAESTRO!$B$3:$B$1000="PROVEEDORES")*(UPPER(MAESTRO!$L$3:$L$1000)="CONFIRMADO")),ROWS($A$3:A319))),"")</f>
        <v/>
      </c>
      <c r="W319" s="10" t="str">
        <f ca="1">IFERROR(INDEX(MAESTRO!W:W,_xludf.AGGREGATE(15,6,ROW(MAESTRO!$B$3:$B$1000)/((MAESTRO!$B$3:$B$1000="PROVEEDORES")*(UPPER(MAESTRO!$L$3:$L$1000)="CONFIRMADO")),ROWS($A$3:A319))),"")</f>
        <v/>
      </c>
      <c r="X319" s="10" t="str">
        <f ca="1">IFERROR(INDEX(MAESTRO!X:X,_xludf.AGGREGATE(15,6,ROW(MAESTRO!$B$3:$B$1000)/((MAESTRO!$B$3:$B$1000="PROVEEDORES")*(UPPER(MAESTRO!$L$3:$L$1000)="CONFIRMADO")),ROWS($A$3:A319))),"")</f>
        <v/>
      </c>
    </row>
    <row r="320" spans="1:24" ht="22.05" customHeight="1">
      <c r="A320" s="24" t="str">
        <f ca="1">IFERROR(INDEX(MAESTRO!A:A,_xludf.AGGREGATE(15,6,ROW(MAESTRO!$B$3:$B$1000)/((MAESTRO!$B$3:$B$1000="PROVEEDORES")*(UPPER(MAESTRO!$L$3:$L$1000)="CONFIRMADO")),ROWS($A$3:A320))),"")</f>
        <v/>
      </c>
      <c r="B320" s="24" t="str">
        <f ca="1">IFERROR(INDEX(MAESTRO!B:B,_xludf.AGGREGATE(15,6,ROW(MAESTRO!$B$3:$B$1000)/((MAESTRO!$B$3:$B$1000="PROVEEDORES")*(UPPER(MAESTRO!$L$3:$L$1000)="CONFIRMADO")),ROWS($A$3:A320))),"")</f>
        <v/>
      </c>
      <c r="C320" s="24" t="str">
        <f ca="1">IFERROR(INDEX(MAESTRO!C:C,_xludf.AGGREGATE(15,6,ROW(MAESTRO!$B$3:$B$1000)/((MAESTRO!$B$3:$B$1000="PROVEEDORES")*(UPPER(MAESTRO!$L$3:$L$1000)="CONFIRMADO")),ROWS($A$3:A320))),"")</f>
        <v/>
      </c>
      <c r="D320" s="24" t="str">
        <f ca="1">IFERROR(INDEX(MAESTRO!D:D,_xludf.AGGREGATE(15,6,ROW(MAESTRO!$B$3:$B$1000)/((MAESTRO!$B$3:$B$1000="PROVEEDORES")*(UPPER(MAESTRO!$L$3:$L$1000)="CONFIRMADO")),ROWS($A$3:A320))),"")</f>
        <v/>
      </c>
      <c r="E320" s="24" t="str">
        <f ca="1">IFERROR(INDEX(MAESTRO!E:E,_xludf.AGGREGATE(15,6,ROW(MAESTRO!$B$3:$B$1000)/((MAESTRO!$B$3:$B$1000="PROVEEDORES")*(UPPER(MAESTRO!$L$3:$L$1000)="CONFIRMADO")),ROWS($A$3:A320))),"")</f>
        <v/>
      </c>
      <c r="F320" s="24" t="str">
        <f ca="1">IFERROR(INDEX(MAESTRO!F:F,_xludf.AGGREGATE(15,6,ROW(MAESTRO!$B$3:$B$1000)/((MAESTRO!$B$3:$B$1000="PROVEEDORES")*(UPPER(MAESTRO!$L$3:$L$1000)="CONFIRMADO")),ROWS($A$3:A320))),"")</f>
        <v/>
      </c>
      <c r="G320" s="24" t="str">
        <f ca="1">IFERROR(INDEX(MAESTRO!G:G,_xludf.AGGREGATE(15,6,ROW(MAESTRO!$B$3:$B$1000)/((MAESTRO!$B$3:$B$1000="PROVEEDORES")*(UPPER(MAESTRO!$L$3:$L$1000)="CONFIRMADO")),ROWS($A$3:A320))),"")</f>
        <v/>
      </c>
      <c r="H320" s="24" t="str">
        <f ca="1">IFERROR(INDEX(MAESTRO!H:H,_xludf.AGGREGATE(15,6,ROW(MAESTRO!$B$3:$B$1000)/((MAESTRO!$B$3:$B$1000="PROVEEDORES")*(UPPER(MAESTRO!$L$3:$L$1000)="CONFIRMADO")),ROWS($A$3:A320))),"")</f>
        <v/>
      </c>
      <c r="I320" s="24" t="str">
        <f ca="1">IFERROR(INDEX(MAESTRO!I:I,_xludf.AGGREGATE(15,6,ROW(MAESTRO!$B$3:$B$1000)/((MAESTRO!$B$3:$B$1000="PROVEEDORES")*(UPPER(MAESTRO!$L$3:$L$1000)="CONFIRMADO")),ROWS($A$3:A320))),"")</f>
        <v/>
      </c>
      <c r="J320" s="24" t="str">
        <f ca="1">IFERROR(INDEX(MAESTRO!J:J,_xludf.AGGREGATE(15,6,ROW(MAESTRO!$B$3:$B$1000)/((MAESTRO!$B$3:$B$1000="PROVEEDORES")*(UPPER(MAESTRO!$L$3:$L$1000)="CONFIRMADO")),ROWS($A$3:A320))),"")</f>
        <v/>
      </c>
      <c r="K320" s="24" t="str">
        <f ca="1">IFERROR(INDEX(MAESTRO!K:K,_xludf.AGGREGATE(15,6,ROW(MAESTRO!$B$3:$B$1000)/((MAESTRO!$B$3:$B$1000="PROVEEDORES")*(UPPER(MAESTRO!$L$3:$L$1000)="CONFIRMADO")),ROWS($A$3:A320))),"")</f>
        <v/>
      </c>
      <c r="L320" s="24" t="str">
        <f ca="1">IFERROR(INDEX(MAESTRO!L:L,_xludf.AGGREGATE(15,6,ROW(MAESTRO!$B$3:$B$1000)/((MAESTRO!$B$3:$B$1000="PROVEEDORES")*(UPPER(MAESTRO!$L$3:$L$1000)="CONFIRMADO")),ROWS($A$3:A320))),"")</f>
        <v/>
      </c>
      <c r="M320" s="24" t="str">
        <f ca="1">IFERROR(INDEX(MAESTRO!M:M,_xludf.AGGREGATE(15,6,ROW(MAESTRO!$B$3:$B$1000)/((MAESTRO!$B$3:$B$1000="PROVEEDORES")*(UPPER(MAESTRO!$L$3:$L$1000)="CONFIRMADO")),ROWS($A$3:A320))),"")</f>
        <v/>
      </c>
      <c r="N320" s="24" t="str">
        <f ca="1">IFERROR(INDEX(MAESTRO!N:N,_xludf.AGGREGATE(15,6,ROW(MAESTRO!$B$3:$B$1000)/((MAESTRO!$B$3:$B$1000="PROVEEDORES")*(UPPER(MAESTRO!$L$3:$L$1000)="CONFIRMADO")),ROWS($A$3:A320))),"")</f>
        <v/>
      </c>
      <c r="O320" s="24" t="str">
        <f ca="1">IFERROR(INDEX(MAESTRO!O:O,_xludf.AGGREGATE(15,6,ROW(MAESTRO!$B$3:$B$1000)/((MAESTRO!$B$3:$B$1000="PROVEEDORES")*(UPPER(MAESTRO!$L$3:$L$1000)="CONFIRMADO")),ROWS($A$3:A320))),"")</f>
        <v/>
      </c>
      <c r="P320" s="24" t="str">
        <f ca="1">IFERROR(INDEX(MAESTRO!P:P,_xludf.AGGREGATE(15,6,ROW(MAESTRO!$B$3:$B$1000)/((MAESTRO!$B$3:$B$1000="PROVEEDORES")*(UPPER(MAESTRO!$L$3:$L$1000)="CONFIRMADO")),ROWS($A$3:A320))),"")</f>
        <v/>
      </c>
      <c r="Q320" s="24" t="str">
        <f ca="1">IFERROR(INDEX(MAESTRO!Q:Q,_xludf.AGGREGATE(15,6,ROW(MAESTRO!$B$3:$B$1000)/((MAESTRO!$B$3:$B$1000="PROVEEDORES")*(UPPER(MAESTRO!$L$3:$L$1000)="CONFIRMADO")),ROWS($A$3:A320))),"")</f>
        <v/>
      </c>
      <c r="R320" s="24" t="str">
        <f ca="1">IFERROR(INDEX(MAESTRO!R:R,_xludf.AGGREGATE(15,6,ROW(MAESTRO!$B$3:$B$1000)/((MAESTRO!$B$3:$B$1000="PROVEEDORES")*(UPPER(MAESTRO!$L$3:$L$1000)="CONFIRMADO")),ROWS($A$3:A320))),"")</f>
        <v/>
      </c>
      <c r="S320" s="24" t="str">
        <f ca="1">IFERROR(INDEX(MAESTRO!S:S,_xludf.AGGREGATE(15,6,ROW(MAESTRO!$B$3:$B$1000)/((MAESTRO!$B$3:$B$1000="PROVEEDORES")*(UPPER(MAESTRO!$L$3:$L$1000)="CONFIRMADO")),ROWS($A$3:A320))),"")</f>
        <v/>
      </c>
      <c r="T320" s="24" t="str">
        <f ca="1">IFERROR(INDEX(MAESTRO!T:T,_xludf.AGGREGATE(15,6,ROW(MAESTRO!$B$3:$B$1000)/((MAESTRO!$B$3:$B$1000="PROVEEDORES")*(UPPER(MAESTRO!$L$3:$L$1000)="CONFIRMADO")),ROWS($A$3:A320))),"")</f>
        <v/>
      </c>
      <c r="U320" s="24" t="str">
        <f ca="1">IFERROR(INDEX(MAESTRO!U:U,_xludf.AGGREGATE(15,6,ROW(MAESTRO!$B$3:$B$1000)/((MAESTRO!$B$3:$B$1000="PROVEEDORES")*(UPPER(MAESTRO!$L$3:$L$1000)="CONFIRMADO")),ROWS($A$3:A320))),"")</f>
        <v/>
      </c>
      <c r="V320" s="24" t="str">
        <f ca="1">IFERROR(INDEX(MAESTRO!V:V,_xludf.AGGREGATE(15,6,ROW(MAESTRO!$B$3:$B$1000)/((MAESTRO!$B$3:$B$1000="PROVEEDORES")*(UPPER(MAESTRO!$L$3:$L$1000)="CONFIRMADO")),ROWS($A$3:A320))),"")</f>
        <v/>
      </c>
      <c r="W320" s="24" t="str">
        <f ca="1">IFERROR(INDEX(MAESTRO!W:W,_xludf.AGGREGATE(15,6,ROW(MAESTRO!$B$3:$B$1000)/((MAESTRO!$B$3:$B$1000="PROVEEDORES")*(UPPER(MAESTRO!$L$3:$L$1000)="CONFIRMADO")),ROWS($A$3:A320))),"")</f>
        <v/>
      </c>
      <c r="X320" s="24" t="str">
        <f ca="1">IFERROR(INDEX(MAESTRO!X:X,_xludf.AGGREGATE(15,6,ROW(MAESTRO!$B$3:$B$1000)/((MAESTRO!$B$3:$B$1000="PROVEEDORES")*(UPPER(MAESTRO!$L$3:$L$1000)="CONFIRMADO")),ROWS($A$3:A320))),"")</f>
        <v/>
      </c>
    </row>
    <row r="321" spans="1:24" ht="22.05" customHeight="1">
      <c r="A321" s="10" t="str">
        <f ca="1">IFERROR(INDEX(MAESTRO!A:A,_xludf.AGGREGATE(15,6,ROW(MAESTRO!$B$3:$B$1000)/((MAESTRO!$B$3:$B$1000="PROVEEDORES")*(UPPER(MAESTRO!$L$3:$L$1000)="CONFIRMADO")),ROWS($A$3:A321))),"")</f>
        <v/>
      </c>
      <c r="B321" s="10" t="str">
        <f ca="1">IFERROR(INDEX(MAESTRO!B:B,_xludf.AGGREGATE(15,6,ROW(MAESTRO!$B$3:$B$1000)/((MAESTRO!$B$3:$B$1000="PROVEEDORES")*(UPPER(MAESTRO!$L$3:$L$1000)="CONFIRMADO")),ROWS($A$3:A321))),"")</f>
        <v/>
      </c>
      <c r="C321" s="10" t="str">
        <f ca="1">IFERROR(INDEX(MAESTRO!C:C,_xludf.AGGREGATE(15,6,ROW(MAESTRO!$B$3:$B$1000)/((MAESTRO!$B$3:$B$1000="PROVEEDORES")*(UPPER(MAESTRO!$L$3:$L$1000)="CONFIRMADO")),ROWS($A$3:A321))),"")</f>
        <v/>
      </c>
      <c r="D321" s="10" t="str">
        <f ca="1">IFERROR(INDEX(MAESTRO!D:D,_xludf.AGGREGATE(15,6,ROW(MAESTRO!$B$3:$B$1000)/((MAESTRO!$B$3:$B$1000="PROVEEDORES")*(UPPER(MAESTRO!$L$3:$L$1000)="CONFIRMADO")),ROWS($A$3:A321))),"")</f>
        <v/>
      </c>
      <c r="E321" s="10" t="str">
        <f ca="1">IFERROR(INDEX(MAESTRO!E:E,_xludf.AGGREGATE(15,6,ROW(MAESTRO!$B$3:$B$1000)/((MAESTRO!$B$3:$B$1000="PROVEEDORES")*(UPPER(MAESTRO!$L$3:$L$1000)="CONFIRMADO")),ROWS($A$3:A321))),"")</f>
        <v/>
      </c>
      <c r="F321" s="10" t="str">
        <f ca="1">IFERROR(INDEX(MAESTRO!F:F,_xludf.AGGREGATE(15,6,ROW(MAESTRO!$B$3:$B$1000)/((MAESTRO!$B$3:$B$1000="PROVEEDORES")*(UPPER(MAESTRO!$L$3:$L$1000)="CONFIRMADO")),ROWS($A$3:A321))),"")</f>
        <v/>
      </c>
      <c r="G321" s="10" t="str">
        <f ca="1">IFERROR(INDEX(MAESTRO!G:G,_xludf.AGGREGATE(15,6,ROW(MAESTRO!$B$3:$B$1000)/((MAESTRO!$B$3:$B$1000="PROVEEDORES")*(UPPER(MAESTRO!$L$3:$L$1000)="CONFIRMADO")),ROWS($A$3:A321))),"")</f>
        <v/>
      </c>
      <c r="H321" s="10" t="str">
        <f ca="1">IFERROR(INDEX(MAESTRO!H:H,_xludf.AGGREGATE(15,6,ROW(MAESTRO!$B$3:$B$1000)/((MAESTRO!$B$3:$B$1000="PROVEEDORES")*(UPPER(MAESTRO!$L$3:$L$1000)="CONFIRMADO")),ROWS($A$3:A321))),"")</f>
        <v/>
      </c>
      <c r="I321" s="10" t="str">
        <f ca="1">IFERROR(INDEX(MAESTRO!I:I,_xludf.AGGREGATE(15,6,ROW(MAESTRO!$B$3:$B$1000)/((MAESTRO!$B$3:$B$1000="PROVEEDORES")*(UPPER(MAESTRO!$L$3:$L$1000)="CONFIRMADO")),ROWS($A$3:A321))),"")</f>
        <v/>
      </c>
      <c r="J321" s="10" t="str">
        <f ca="1">IFERROR(INDEX(MAESTRO!J:J,_xludf.AGGREGATE(15,6,ROW(MAESTRO!$B$3:$B$1000)/((MAESTRO!$B$3:$B$1000="PROVEEDORES")*(UPPER(MAESTRO!$L$3:$L$1000)="CONFIRMADO")),ROWS($A$3:A321))),"")</f>
        <v/>
      </c>
      <c r="K321" s="10" t="str">
        <f ca="1">IFERROR(INDEX(MAESTRO!K:K,_xludf.AGGREGATE(15,6,ROW(MAESTRO!$B$3:$B$1000)/((MAESTRO!$B$3:$B$1000="PROVEEDORES")*(UPPER(MAESTRO!$L$3:$L$1000)="CONFIRMADO")),ROWS($A$3:A321))),"")</f>
        <v/>
      </c>
      <c r="L321" s="10" t="str">
        <f ca="1">IFERROR(INDEX(MAESTRO!L:L,_xludf.AGGREGATE(15,6,ROW(MAESTRO!$B$3:$B$1000)/((MAESTRO!$B$3:$B$1000="PROVEEDORES")*(UPPER(MAESTRO!$L$3:$L$1000)="CONFIRMADO")),ROWS($A$3:A321))),"")</f>
        <v/>
      </c>
      <c r="M321" s="10" t="str">
        <f ca="1">IFERROR(INDEX(MAESTRO!M:M,_xludf.AGGREGATE(15,6,ROW(MAESTRO!$B$3:$B$1000)/((MAESTRO!$B$3:$B$1000="PROVEEDORES")*(UPPER(MAESTRO!$L$3:$L$1000)="CONFIRMADO")),ROWS($A$3:A321))),"")</f>
        <v/>
      </c>
      <c r="N321" s="10" t="str">
        <f ca="1">IFERROR(INDEX(MAESTRO!N:N,_xludf.AGGREGATE(15,6,ROW(MAESTRO!$B$3:$B$1000)/((MAESTRO!$B$3:$B$1000="PROVEEDORES")*(UPPER(MAESTRO!$L$3:$L$1000)="CONFIRMADO")),ROWS($A$3:A321))),"")</f>
        <v/>
      </c>
      <c r="O321" s="10" t="str">
        <f ca="1">IFERROR(INDEX(MAESTRO!O:O,_xludf.AGGREGATE(15,6,ROW(MAESTRO!$B$3:$B$1000)/((MAESTRO!$B$3:$B$1000="PROVEEDORES")*(UPPER(MAESTRO!$L$3:$L$1000)="CONFIRMADO")),ROWS($A$3:A321))),"")</f>
        <v/>
      </c>
      <c r="P321" s="10" t="str">
        <f ca="1">IFERROR(INDEX(MAESTRO!P:P,_xludf.AGGREGATE(15,6,ROW(MAESTRO!$B$3:$B$1000)/((MAESTRO!$B$3:$B$1000="PROVEEDORES")*(UPPER(MAESTRO!$L$3:$L$1000)="CONFIRMADO")),ROWS($A$3:A321))),"")</f>
        <v/>
      </c>
      <c r="Q321" s="10" t="str">
        <f ca="1">IFERROR(INDEX(MAESTRO!Q:Q,_xludf.AGGREGATE(15,6,ROW(MAESTRO!$B$3:$B$1000)/((MAESTRO!$B$3:$B$1000="PROVEEDORES")*(UPPER(MAESTRO!$L$3:$L$1000)="CONFIRMADO")),ROWS($A$3:A321))),"")</f>
        <v/>
      </c>
      <c r="R321" s="10" t="str">
        <f ca="1">IFERROR(INDEX(MAESTRO!R:R,_xludf.AGGREGATE(15,6,ROW(MAESTRO!$B$3:$B$1000)/((MAESTRO!$B$3:$B$1000="PROVEEDORES")*(UPPER(MAESTRO!$L$3:$L$1000)="CONFIRMADO")),ROWS($A$3:A321))),"")</f>
        <v/>
      </c>
      <c r="S321" s="10" t="str">
        <f ca="1">IFERROR(INDEX(MAESTRO!S:S,_xludf.AGGREGATE(15,6,ROW(MAESTRO!$B$3:$B$1000)/((MAESTRO!$B$3:$B$1000="PROVEEDORES")*(UPPER(MAESTRO!$L$3:$L$1000)="CONFIRMADO")),ROWS($A$3:A321))),"")</f>
        <v/>
      </c>
      <c r="T321" s="10" t="str">
        <f ca="1">IFERROR(INDEX(MAESTRO!T:T,_xludf.AGGREGATE(15,6,ROW(MAESTRO!$B$3:$B$1000)/((MAESTRO!$B$3:$B$1000="PROVEEDORES")*(UPPER(MAESTRO!$L$3:$L$1000)="CONFIRMADO")),ROWS($A$3:A321))),"")</f>
        <v/>
      </c>
      <c r="U321" s="10" t="str">
        <f ca="1">IFERROR(INDEX(MAESTRO!U:U,_xludf.AGGREGATE(15,6,ROW(MAESTRO!$B$3:$B$1000)/((MAESTRO!$B$3:$B$1000="PROVEEDORES")*(UPPER(MAESTRO!$L$3:$L$1000)="CONFIRMADO")),ROWS($A$3:A321))),"")</f>
        <v/>
      </c>
      <c r="V321" s="10" t="str">
        <f ca="1">IFERROR(INDEX(MAESTRO!V:V,_xludf.AGGREGATE(15,6,ROW(MAESTRO!$B$3:$B$1000)/((MAESTRO!$B$3:$B$1000="PROVEEDORES")*(UPPER(MAESTRO!$L$3:$L$1000)="CONFIRMADO")),ROWS($A$3:A321))),"")</f>
        <v/>
      </c>
      <c r="W321" s="10" t="str">
        <f ca="1">IFERROR(INDEX(MAESTRO!W:W,_xludf.AGGREGATE(15,6,ROW(MAESTRO!$B$3:$B$1000)/((MAESTRO!$B$3:$B$1000="PROVEEDORES")*(UPPER(MAESTRO!$L$3:$L$1000)="CONFIRMADO")),ROWS($A$3:A321))),"")</f>
        <v/>
      </c>
      <c r="X321" s="10" t="str">
        <f ca="1">IFERROR(INDEX(MAESTRO!X:X,_xludf.AGGREGATE(15,6,ROW(MAESTRO!$B$3:$B$1000)/((MAESTRO!$B$3:$B$1000="PROVEEDORES")*(UPPER(MAESTRO!$L$3:$L$1000)="CONFIRMADO")),ROWS($A$3:A321))),"")</f>
        <v/>
      </c>
    </row>
    <row r="322" spans="1:24" ht="22.05" customHeight="1">
      <c r="A322" s="24" t="str">
        <f ca="1">IFERROR(INDEX(MAESTRO!A:A,_xludf.AGGREGATE(15,6,ROW(MAESTRO!$B$3:$B$1000)/((MAESTRO!$B$3:$B$1000="PROVEEDORES")*(UPPER(MAESTRO!$L$3:$L$1000)="CONFIRMADO")),ROWS($A$3:A322))),"")</f>
        <v/>
      </c>
      <c r="B322" s="24" t="str">
        <f ca="1">IFERROR(INDEX(MAESTRO!B:B,_xludf.AGGREGATE(15,6,ROW(MAESTRO!$B$3:$B$1000)/((MAESTRO!$B$3:$B$1000="PROVEEDORES")*(UPPER(MAESTRO!$L$3:$L$1000)="CONFIRMADO")),ROWS($A$3:A322))),"")</f>
        <v/>
      </c>
      <c r="C322" s="24" t="str">
        <f ca="1">IFERROR(INDEX(MAESTRO!C:C,_xludf.AGGREGATE(15,6,ROW(MAESTRO!$B$3:$B$1000)/((MAESTRO!$B$3:$B$1000="PROVEEDORES")*(UPPER(MAESTRO!$L$3:$L$1000)="CONFIRMADO")),ROWS($A$3:A322))),"")</f>
        <v/>
      </c>
      <c r="D322" s="24" t="str">
        <f ca="1">IFERROR(INDEX(MAESTRO!D:D,_xludf.AGGREGATE(15,6,ROW(MAESTRO!$B$3:$B$1000)/((MAESTRO!$B$3:$B$1000="PROVEEDORES")*(UPPER(MAESTRO!$L$3:$L$1000)="CONFIRMADO")),ROWS($A$3:A322))),"")</f>
        <v/>
      </c>
      <c r="E322" s="24" t="str">
        <f ca="1">IFERROR(INDEX(MAESTRO!E:E,_xludf.AGGREGATE(15,6,ROW(MAESTRO!$B$3:$B$1000)/((MAESTRO!$B$3:$B$1000="PROVEEDORES")*(UPPER(MAESTRO!$L$3:$L$1000)="CONFIRMADO")),ROWS($A$3:A322))),"")</f>
        <v/>
      </c>
      <c r="F322" s="24" t="str">
        <f ca="1">IFERROR(INDEX(MAESTRO!F:F,_xludf.AGGREGATE(15,6,ROW(MAESTRO!$B$3:$B$1000)/((MAESTRO!$B$3:$B$1000="PROVEEDORES")*(UPPER(MAESTRO!$L$3:$L$1000)="CONFIRMADO")),ROWS($A$3:A322))),"")</f>
        <v/>
      </c>
      <c r="G322" s="24" t="str">
        <f ca="1">IFERROR(INDEX(MAESTRO!G:G,_xludf.AGGREGATE(15,6,ROW(MAESTRO!$B$3:$B$1000)/((MAESTRO!$B$3:$B$1000="PROVEEDORES")*(UPPER(MAESTRO!$L$3:$L$1000)="CONFIRMADO")),ROWS($A$3:A322))),"")</f>
        <v/>
      </c>
      <c r="H322" s="24" t="str">
        <f ca="1">IFERROR(INDEX(MAESTRO!H:H,_xludf.AGGREGATE(15,6,ROW(MAESTRO!$B$3:$B$1000)/((MAESTRO!$B$3:$B$1000="PROVEEDORES")*(UPPER(MAESTRO!$L$3:$L$1000)="CONFIRMADO")),ROWS($A$3:A322))),"")</f>
        <v/>
      </c>
      <c r="I322" s="24" t="str">
        <f ca="1">IFERROR(INDEX(MAESTRO!I:I,_xludf.AGGREGATE(15,6,ROW(MAESTRO!$B$3:$B$1000)/((MAESTRO!$B$3:$B$1000="PROVEEDORES")*(UPPER(MAESTRO!$L$3:$L$1000)="CONFIRMADO")),ROWS($A$3:A322))),"")</f>
        <v/>
      </c>
      <c r="J322" s="24" t="str">
        <f ca="1">IFERROR(INDEX(MAESTRO!J:J,_xludf.AGGREGATE(15,6,ROW(MAESTRO!$B$3:$B$1000)/((MAESTRO!$B$3:$B$1000="PROVEEDORES")*(UPPER(MAESTRO!$L$3:$L$1000)="CONFIRMADO")),ROWS($A$3:A322))),"")</f>
        <v/>
      </c>
      <c r="K322" s="24" t="str">
        <f ca="1">IFERROR(INDEX(MAESTRO!K:K,_xludf.AGGREGATE(15,6,ROW(MAESTRO!$B$3:$B$1000)/((MAESTRO!$B$3:$B$1000="PROVEEDORES")*(UPPER(MAESTRO!$L$3:$L$1000)="CONFIRMADO")),ROWS($A$3:A322))),"")</f>
        <v/>
      </c>
      <c r="L322" s="24" t="str">
        <f ca="1">IFERROR(INDEX(MAESTRO!L:L,_xludf.AGGREGATE(15,6,ROW(MAESTRO!$B$3:$B$1000)/((MAESTRO!$B$3:$B$1000="PROVEEDORES")*(UPPER(MAESTRO!$L$3:$L$1000)="CONFIRMADO")),ROWS($A$3:A322))),"")</f>
        <v/>
      </c>
      <c r="M322" s="24" t="str">
        <f ca="1">IFERROR(INDEX(MAESTRO!M:M,_xludf.AGGREGATE(15,6,ROW(MAESTRO!$B$3:$B$1000)/((MAESTRO!$B$3:$B$1000="PROVEEDORES")*(UPPER(MAESTRO!$L$3:$L$1000)="CONFIRMADO")),ROWS($A$3:A322))),"")</f>
        <v/>
      </c>
      <c r="N322" s="24" t="str">
        <f ca="1">IFERROR(INDEX(MAESTRO!N:N,_xludf.AGGREGATE(15,6,ROW(MAESTRO!$B$3:$B$1000)/((MAESTRO!$B$3:$B$1000="PROVEEDORES")*(UPPER(MAESTRO!$L$3:$L$1000)="CONFIRMADO")),ROWS($A$3:A322))),"")</f>
        <v/>
      </c>
      <c r="O322" s="24" t="str">
        <f ca="1">IFERROR(INDEX(MAESTRO!O:O,_xludf.AGGREGATE(15,6,ROW(MAESTRO!$B$3:$B$1000)/((MAESTRO!$B$3:$B$1000="PROVEEDORES")*(UPPER(MAESTRO!$L$3:$L$1000)="CONFIRMADO")),ROWS($A$3:A322))),"")</f>
        <v/>
      </c>
      <c r="P322" s="24" t="str">
        <f ca="1">IFERROR(INDEX(MAESTRO!P:P,_xludf.AGGREGATE(15,6,ROW(MAESTRO!$B$3:$B$1000)/((MAESTRO!$B$3:$B$1000="PROVEEDORES")*(UPPER(MAESTRO!$L$3:$L$1000)="CONFIRMADO")),ROWS($A$3:A322))),"")</f>
        <v/>
      </c>
      <c r="Q322" s="24" t="str">
        <f ca="1">IFERROR(INDEX(MAESTRO!Q:Q,_xludf.AGGREGATE(15,6,ROW(MAESTRO!$B$3:$B$1000)/((MAESTRO!$B$3:$B$1000="PROVEEDORES")*(UPPER(MAESTRO!$L$3:$L$1000)="CONFIRMADO")),ROWS($A$3:A322))),"")</f>
        <v/>
      </c>
      <c r="R322" s="24" t="str">
        <f ca="1">IFERROR(INDEX(MAESTRO!R:R,_xludf.AGGREGATE(15,6,ROW(MAESTRO!$B$3:$B$1000)/((MAESTRO!$B$3:$B$1000="PROVEEDORES")*(UPPER(MAESTRO!$L$3:$L$1000)="CONFIRMADO")),ROWS($A$3:A322))),"")</f>
        <v/>
      </c>
      <c r="S322" s="24" t="str">
        <f ca="1">IFERROR(INDEX(MAESTRO!S:S,_xludf.AGGREGATE(15,6,ROW(MAESTRO!$B$3:$B$1000)/((MAESTRO!$B$3:$B$1000="PROVEEDORES")*(UPPER(MAESTRO!$L$3:$L$1000)="CONFIRMADO")),ROWS($A$3:A322))),"")</f>
        <v/>
      </c>
      <c r="T322" s="24" t="str">
        <f ca="1">IFERROR(INDEX(MAESTRO!T:T,_xludf.AGGREGATE(15,6,ROW(MAESTRO!$B$3:$B$1000)/((MAESTRO!$B$3:$B$1000="PROVEEDORES")*(UPPER(MAESTRO!$L$3:$L$1000)="CONFIRMADO")),ROWS($A$3:A322))),"")</f>
        <v/>
      </c>
      <c r="U322" s="24" t="str">
        <f ca="1">IFERROR(INDEX(MAESTRO!U:U,_xludf.AGGREGATE(15,6,ROW(MAESTRO!$B$3:$B$1000)/((MAESTRO!$B$3:$B$1000="PROVEEDORES")*(UPPER(MAESTRO!$L$3:$L$1000)="CONFIRMADO")),ROWS($A$3:A322))),"")</f>
        <v/>
      </c>
      <c r="V322" s="24" t="str">
        <f ca="1">IFERROR(INDEX(MAESTRO!V:V,_xludf.AGGREGATE(15,6,ROW(MAESTRO!$B$3:$B$1000)/((MAESTRO!$B$3:$B$1000="PROVEEDORES")*(UPPER(MAESTRO!$L$3:$L$1000)="CONFIRMADO")),ROWS($A$3:A322))),"")</f>
        <v/>
      </c>
      <c r="W322" s="24" t="str">
        <f ca="1">IFERROR(INDEX(MAESTRO!W:W,_xludf.AGGREGATE(15,6,ROW(MAESTRO!$B$3:$B$1000)/((MAESTRO!$B$3:$B$1000="PROVEEDORES")*(UPPER(MAESTRO!$L$3:$L$1000)="CONFIRMADO")),ROWS($A$3:A322))),"")</f>
        <v/>
      </c>
      <c r="X322" s="24" t="str">
        <f ca="1">IFERROR(INDEX(MAESTRO!X:X,_xludf.AGGREGATE(15,6,ROW(MAESTRO!$B$3:$B$1000)/((MAESTRO!$B$3:$B$1000="PROVEEDORES")*(UPPER(MAESTRO!$L$3:$L$1000)="CONFIRMADO")),ROWS($A$3:A322))),"")</f>
        <v/>
      </c>
    </row>
    <row r="323" spans="1:24" ht="22.05" customHeight="1">
      <c r="A323" s="10" t="str">
        <f ca="1">IFERROR(INDEX(MAESTRO!A:A,_xludf.AGGREGATE(15,6,ROW(MAESTRO!$B$3:$B$1000)/((MAESTRO!$B$3:$B$1000="PROVEEDORES")*(UPPER(MAESTRO!$L$3:$L$1000)="CONFIRMADO")),ROWS($A$3:A323))),"")</f>
        <v/>
      </c>
      <c r="B323" s="10" t="str">
        <f ca="1">IFERROR(INDEX(MAESTRO!B:B,_xludf.AGGREGATE(15,6,ROW(MAESTRO!$B$3:$B$1000)/((MAESTRO!$B$3:$B$1000="PROVEEDORES")*(UPPER(MAESTRO!$L$3:$L$1000)="CONFIRMADO")),ROWS($A$3:A323))),"")</f>
        <v/>
      </c>
      <c r="C323" s="10" t="str">
        <f ca="1">IFERROR(INDEX(MAESTRO!C:C,_xludf.AGGREGATE(15,6,ROW(MAESTRO!$B$3:$B$1000)/((MAESTRO!$B$3:$B$1000="PROVEEDORES")*(UPPER(MAESTRO!$L$3:$L$1000)="CONFIRMADO")),ROWS($A$3:A323))),"")</f>
        <v/>
      </c>
      <c r="D323" s="10" t="str">
        <f ca="1">IFERROR(INDEX(MAESTRO!D:D,_xludf.AGGREGATE(15,6,ROW(MAESTRO!$B$3:$B$1000)/((MAESTRO!$B$3:$B$1000="PROVEEDORES")*(UPPER(MAESTRO!$L$3:$L$1000)="CONFIRMADO")),ROWS($A$3:A323))),"")</f>
        <v/>
      </c>
      <c r="E323" s="10" t="str">
        <f ca="1">IFERROR(INDEX(MAESTRO!E:E,_xludf.AGGREGATE(15,6,ROW(MAESTRO!$B$3:$B$1000)/((MAESTRO!$B$3:$B$1000="PROVEEDORES")*(UPPER(MAESTRO!$L$3:$L$1000)="CONFIRMADO")),ROWS($A$3:A323))),"")</f>
        <v/>
      </c>
      <c r="F323" s="10" t="str">
        <f ca="1">IFERROR(INDEX(MAESTRO!F:F,_xludf.AGGREGATE(15,6,ROW(MAESTRO!$B$3:$B$1000)/((MAESTRO!$B$3:$B$1000="PROVEEDORES")*(UPPER(MAESTRO!$L$3:$L$1000)="CONFIRMADO")),ROWS($A$3:A323))),"")</f>
        <v/>
      </c>
      <c r="G323" s="10" t="str">
        <f ca="1">IFERROR(INDEX(MAESTRO!G:G,_xludf.AGGREGATE(15,6,ROW(MAESTRO!$B$3:$B$1000)/((MAESTRO!$B$3:$B$1000="PROVEEDORES")*(UPPER(MAESTRO!$L$3:$L$1000)="CONFIRMADO")),ROWS($A$3:A323))),"")</f>
        <v/>
      </c>
      <c r="H323" s="10" t="str">
        <f ca="1">IFERROR(INDEX(MAESTRO!H:H,_xludf.AGGREGATE(15,6,ROW(MAESTRO!$B$3:$B$1000)/((MAESTRO!$B$3:$B$1000="PROVEEDORES")*(UPPER(MAESTRO!$L$3:$L$1000)="CONFIRMADO")),ROWS($A$3:A323))),"")</f>
        <v/>
      </c>
      <c r="I323" s="10" t="str">
        <f ca="1">IFERROR(INDEX(MAESTRO!I:I,_xludf.AGGREGATE(15,6,ROW(MAESTRO!$B$3:$B$1000)/((MAESTRO!$B$3:$B$1000="PROVEEDORES")*(UPPER(MAESTRO!$L$3:$L$1000)="CONFIRMADO")),ROWS($A$3:A323))),"")</f>
        <v/>
      </c>
      <c r="J323" s="10" t="str">
        <f ca="1">IFERROR(INDEX(MAESTRO!J:J,_xludf.AGGREGATE(15,6,ROW(MAESTRO!$B$3:$B$1000)/((MAESTRO!$B$3:$B$1000="PROVEEDORES")*(UPPER(MAESTRO!$L$3:$L$1000)="CONFIRMADO")),ROWS($A$3:A323))),"")</f>
        <v/>
      </c>
      <c r="K323" s="10" t="str">
        <f ca="1">IFERROR(INDEX(MAESTRO!K:K,_xludf.AGGREGATE(15,6,ROW(MAESTRO!$B$3:$B$1000)/((MAESTRO!$B$3:$B$1000="PROVEEDORES")*(UPPER(MAESTRO!$L$3:$L$1000)="CONFIRMADO")),ROWS($A$3:A323))),"")</f>
        <v/>
      </c>
      <c r="L323" s="10" t="str">
        <f ca="1">IFERROR(INDEX(MAESTRO!L:L,_xludf.AGGREGATE(15,6,ROW(MAESTRO!$B$3:$B$1000)/((MAESTRO!$B$3:$B$1000="PROVEEDORES")*(UPPER(MAESTRO!$L$3:$L$1000)="CONFIRMADO")),ROWS($A$3:A323))),"")</f>
        <v/>
      </c>
      <c r="M323" s="10" t="str">
        <f ca="1">IFERROR(INDEX(MAESTRO!M:M,_xludf.AGGREGATE(15,6,ROW(MAESTRO!$B$3:$B$1000)/((MAESTRO!$B$3:$B$1000="PROVEEDORES")*(UPPER(MAESTRO!$L$3:$L$1000)="CONFIRMADO")),ROWS($A$3:A323))),"")</f>
        <v/>
      </c>
      <c r="N323" s="10" t="str">
        <f ca="1">IFERROR(INDEX(MAESTRO!N:N,_xludf.AGGREGATE(15,6,ROW(MAESTRO!$B$3:$B$1000)/((MAESTRO!$B$3:$B$1000="PROVEEDORES")*(UPPER(MAESTRO!$L$3:$L$1000)="CONFIRMADO")),ROWS($A$3:A323))),"")</f>
        <v/>
      </c>
      <c r="O323" s="10" t="str">
        <f ca="1">IFERROR(INDEX(MAESTRO!O:O,_xludf.AGGREGATE(15,6,ROW(MAESTRO!$B$3:$B$1000)/((MAESTRO!$B$3:$B$1000="PROVEEDORES")*(UPPER(MAESTRO!$L$3:$L$1000)="CONFIRMADO")),ROWS($A$3:A323))),"")</f>
        <v/>
      </c>
      <c r="P323" s="10" t="str">
        <f ca="1">IFERROR(INDEX(MAESTRO!P:P,_xludf.AGGREGATE(15,6,ROW(MAESTRO!$B$3:$B$1000)/((MAESTRO!$B$3:$B$1000="PROVEEDORES")*(UPPER(MAESTRO!$L$3:$L$1000)="CONFIRMADO")),ROWS($A$3:A323))),"")</f>
        <v/>
      </c>
      <c r="Q323" s="10" t="str">
        <f ca="1">IFERROR(INDEX(MAESTRO!Q:Q,_xludf.AGGREGATE(15,6,ROW(MAESTRO!$B$3:$B$1000)/((MAESTRO!$B$3:$B$1000="PROVEEDORES")*(UPPER(MAESTRO!$L$3:$L$1000)="CONFIRMADO")),ROWS($A$3:A323))),"")</f>
        <v/>
      </c>
      <c r="R323" s="10" t="str">
        <f ca="1">IFERROR(INDEX(MAESTRO!R:R,_xludf.AGGREGATE(15,6,ROW(MAESTRO!$B$3:$B$1000)/((MAESTRO!$B$3:$B$1000="PROVEEDORES")*(UPPER(MAESTRO!$L$3:$L$1000)="CONFIRMADO")),ROWS($A$3:A323))),"")</f>
        <v/>
      </c>
      <c r="S323" s="10" t="str">
        <f ca="1">IFERROR(INDEX(MAESTRO!S:S,_xludf.AGGREGATE(15,6,ROW(MAESTRO!$B$3:$B$1000)/((MAESTRO!$B$3:$B$1000="PROVEEDORES")*(UPPER(MAESTRO!$L$3:$L$1000)="CONFIRMADO")),ROWS($A$3:A323))),"")</f>
        <v/>
      </c>
      <c r="T323" s="10" t="str">
        <f ca="1">IFERROR(INDEX(MAESTRO!T:T,_xludf.AGGREGATE(15,6,ROW(MAESTRO!$B$3:$B$1000)/((MAESTRO!$B$3:$B$1000="PROVEEDORES")*(UPPER(MAESTRO!$L$3:$L$1000)="CONFIRMADO")),ROWS($A$3:A323))),"")</f>
        <v/>
      </c>
      <c r="U323" s="10" t="str">
        <f ca="1">IFERROR(INDEX(MAESTRO!U:U,_xludf.AGGREGATE(15,6,ROW(MAESTRO!$B$3:$B$1000)/((MAESTRO!$B$3:$B$1000="PROVEEDORES")*(UPPER(MAESTRO!$L$3:$L$1000)="CONFIRMADO")),ROWS($A$3:A323))),"")</f>
        <v/>
      </c>
      <c r="V323" s="10" t="str">
        <f ca="1">IFERROR(INDEX(MAESTRO!V:V,_xludf.AGGREGATE(15,6,ROW(MAESTRO!$B$3:$B$1000)/((MAESTRO!$B$3:$B$1000="PROVEEDORES")*(UPPER(MAESTRO!$L$3:$L$1000)="CONFIRMADO")),ROWS($A$3:A323))),"")</f>
        <v/>
      </c>
      <c r="W323" s="10" t="str">
        <f ca="1">IFERROR(INDEX(MAESTRO!W:W,_xludf.AGGREGATE(15,6,ROW(MAESTRO!$B$3:$B$1000)/((MAESTRO!$B$3:$B$1000="PROVEEDORES")*(UPPER(MAESTRO!$L$3:$L$1000)="CONFIRMADO")),ROWS($A$3:A323))),"")</f>
        <v/>
      </c>
      <c r="X323" s="10" t="str">
        <f ca="1">IFERROR(INDEX(MAESTRO!X:X,_xludf.AGGREGATE(15,6,ROW(MAESTRO!$B$3:$B$1000)/((MAESTRO!$B$3:$B$1000="PROVEEDORES")*(UPPER(MAESTRO!$L$3:$L$1000)="CONFIRMADO")),ROWS($A$3:A323))),"")</f>
        <v/>
      </c>
    </row>
    <row r="324" spans="1:24" ht="22.05" customHeight="1">
      <c r="A324" s="24" t="str">
        <f ca="1">IFERROR(INDEX(MAESTRO!A:A,_xludf.AGGREGATE(15,6,ROW(MAESTRO!$B$3:$B$1000)/((MAESTRO!$B$3:$B$1000="PROVEEDORES")*(UPPER(MAESTRO!$L$3:$L$1000)="CONFIRMADO")),ROWS($A$3:A324))),"")</f>
        <v/>
      </c>
      <c r="B324" s="24" t="str">
        <f ca="1">IFERROR(INDEX(MAESTRO!B:B,_xludf.AGGREGATE(15,6,ROW(MAESTRO!$B$3:$B$1000)/((MAESTRO!$B$3:$B$1000="PROVEEDORES")*(UPPER(MAESTRO!$L$3:$L$1000)="CONFIRMADO")),ROWS($A$3:A324))),"")</f>
        <v/>
      </c>
      <c r="C324" s="24" t="str">
        <f ca="1">IFERROR(INDEX(MAESTRO!C:C,_xludf.AGGREGATE(15,6,ROW(MAESTRO!$B$3:$B$1000)/((MAESTRO!$B$3:$B$1000="PROVEEDORES")*(UPPER(MAESTRO!$L$3:$L$1000)="CONFIRMADO")),ROWS($A$3:A324))),"")</f>
        <v/>
      </c>
      <c r="D324" s="24" t="str">
        <f ca="1">IFERROR(INDEX(MAESTRO!D:D,_xludf.AGGREGATE(15,6,ROW(MAESTRO!$B$3:$B$1000)/((MAESTRO!$B$3:$B$1000="PROVEEDORES")*(UPPER(MAESTRO!$L$3:$L$1000)="CONFIRMADO")),ROWS($A$3:A324))),"")</f>
        <v/>
      </c>
      <c r="E324" s="24" t="str">
        <f ca="1">IFERROR(INDEX(MAESTRO!E:E,_xludf.AGGREGATE(15,6,ROW(MAESTRO!$B$3:$B$1000)/((MAESTRO!$B$3:$B$1000="PROVEEDORES")*(UPPER(MAESTRO!$L$3:$L$1000)="CONFIRMADO")),ROWS($A$3:A324))),"")</f>
        <v/>
      </c>
      <c r="F324" s="24" t="str">
        <f ca="1">IFERROR(INDEX(MAESTRO!F:F,_xludf.AGGREGATE(15,6,ROW(MAESTRO!$B$3:$B$1000)/((MAESTRO!$B$3:$B$1000="PROVEEDORES")*(UPPER(MAESTRO!$L$3:$L$1000)="CONFIRMADO")),ROWS($A$3:A324))),"")</f>
        <v/>
      </c>
      <c r="G324" s="24" t="str">
        <f ca="1">IFERROR(INDEX(MAESTRO!G:G,_xludf.AGGREGATE(15,6,ROW(MAESTRO!$B$3:$B$1000)/((MAESTRO!$B$3:$B$1000="PROVEEDORES")*(UPPER(MAESTRO!$L$3:$L$1000)="CONFIRMADO")),ROWS($A$3:A324))),"")</f>
        <v/>
      </c>
      <c r="H324" s="24" t="str">
        <f ca="1">IFERROR(INDEX(MAESTRO!H:H,_xludf.AGGREGATE(15,6,ROW(MAESTRO!$B$3:$B$1000)/((MAESTRO!$B$3:$B$1000="PROVEEDORES")*(UPPER(MAESTRO!$L$3:$L$1000)="CONFIRMADO")),ROWS($A$3:A324))),"")</f>
        <v/>
      </c>
      <c r="I324" s="24" t="str">
        <f ca="1">IFERROR(INDEX(MAESTRO!I:I,_xludf.AGGREGATE(15,6,ROW(MAESTRO!$B$3:$B$1000)/((MAESTRO!$B$3:$B$1000="PROVEEDORES")*(UPPER(MAESTRO!$L$3:$L$1000)="CONFIRMADO")),ROWS($A$3:A324))),"")</f>
        <v/>
      </c>
      <c r="J324" s="24" t="str">
        <f ca="1">IFERROR(INDEX(MAESTRO!J:J,_xludf.AGGREGATE(15,6,ROW(MAESTRO!$B$3:$B$1000)/((MAESTRO!$B$3:$B$1000="PROVEEDORES")*(UPPER(MAESTRO!$L$3:$L$1000)="CONFIRMADO")),ROWS($A$3:A324))),"")</f>
        <v/>
      </c>
      <c r="K324" s="24" t="str">
        <f ca="1">IFERROR(INDEX(MAESTRO!K:K,_xludf.AGGREGATE(15,6,ROW(MAESTRO!$B$3:$B$1000)/((MAESTRO!$B$3:$B$1000="PROVEEDORES")*(UPPER(MAESTRO!$L$3:$L$1000)="CONFIRMADO")),ROWS($A$3:A324))),"")</f>
        <v/>
      </c>
      <c r="L324" s="24" t="str">
        <f ca="1">IFERROR(INDEX(MAESTRO!L:L,_xludf.AGGREGATE(15,6,ROW(MAESTRO!$B$3:$B$1000)/((MAESTRO!$B$3:$B$1000="PROVEEDORES")*(UPPER(MAESTRO!$L$3:$L$1000)="CONFIRMADO")),ROWS($A$3:A324))),"")</f>
        <v/>
      </c>
      <c r="M324" s="24" t="str">
        <f ca="1">IFERROR(INDEX(MAESTRO!M:M,_xludf.AGGREGATE(15,6,ROW(MAESTRO!$B$3:$B$1000)/((MAESTRO!$B$3:$B$1000="PROVEEDORES")*(UPPER(MAESTRO!$L$3:$L$1000)="CONFIRMADO")),ROWS($A$3:A324))),"")</f>
        <v/>
      </c>
      <c r="N324" s="24" t="str">
        <f ca="1">IFERROR(INDEX(MAESTRO!N:N,_xludf.AGGREGATE(15,6,ROW(MAESTRO!$B$3:$B$1000)/((MAESTRO!$B$3:$B$1000="PROVEEDORES")*(UPPER(MAESTRO!$L$3:$L$1000)="CONFIRMADO")),ROWS($A$3:A324))),"")</f>
        <v/>
      </c>
      <c r="O324" s="24" t="str">
        <f ca="1">IFERROR(INDEX(MAESTRO!O:O,_xludf.AGGREGATE(15,6,ROW(MAESTRO!$B$3:$B$1000)/((MAESTRO!$B$3:$B$1000="PROVEEDORES")*(UPPER(MAESTRO!$L$3:$L$1000)="CONFIRMADO")),ROWS($A$3:A324))),"")</f>
        <v/>
      </c>
      <c r="P324" s="24" t="str">
        <f ca="1">IFERROR(INDEX(MAESTRO!P:P,_xludf.AGGREGATE(15,6,ROW(MAESTRO!$B$3:$B$1000)/((MAESTRO!$B$3:$B$1000="PROVEEDORES")*(UPPER(MAESTRO!$L$3:$L$1000)="CONFIRMADO")),ROWS($A$3:A324))),"")</f>
        <v/>
      </c>
      <c r="Q324" s="24" t="str">
        <f ca="1">IFERROR(INDEX(MAESTRO!Q:Q,_xludf.AGGREGATE(15,6,ROW(MAESTRO!$B$3:$B$1000)/((MAESTRO!$B$3:$B$1000="PROVEEDORES")*(UPPER(MAESTRO!$L$3:$L$1000)="CONFIRMADO")),ROWS($A$3:A324))),"")</f>
        <v/>
      </c>
      <c r="R324" s="24" t="str">
        <f ca="1">IFERROR(INDEX(MAESTRO!R:R,_xludf.AGGREGATE(15,6,ROW(MAESTRO!$B$3:$B$1000)/((MAESTRO!$B$3:$B$1000="PROVEEDORES")*(UPPER(MAESTRO!$L$3:$L$1000)="CONFIRMADO")),ROWS($A$3:A324))),"")</f>
        <v/>
      </c>
      <c r="S324" s="24" t="str">
        <f ca="1">IFERROR(INDEX(MAESTRO!S:S,_xludf.AGGREGATE(15,6,ROW(MAESTRO!$B$3:$B$1000)/((MAESTRO!$B$3:$B$1000="PROVEEDORES")*(UPPER(MAESTRO!$L$3:$L$1000)="CONFIRMADO")),ROWS($A$3:A324))),"")</f>
        <v/>
      </c>
      <c r="T324" s="24" t="str">
        <f ca="1">IFERROR(INDEX(MAESTRO!T:T,_xludf.AGGREGATE(15,6,ROW(MAESTRO!$B$3:$B$1000)/((MAESTRO!$B$3:$B$1000="PROVEEDORES")*(UPPER(MAESTRO!$L$3:$L$1000)="CONFIRMADO")),ROWS($A$3:A324))),"")</f>
        <v/>
      </c>
      <c r="U324" s="24" t="str">
        <f ca="1">IFERROR(INDEX(MAESTRO!U:U,_xludf.AGGREGATE(15,6,ROW(MAESTRO!$B$3:$B$1000)/((MAESTRO!$B$3:$B$1000="PROVEEDORES")*(UPPER(MAESTRO!$L$3:$L$1000)="CONFIRMADO")),ROWS($A$3:A324))),"")</f>
        <v/>
      </c>
      <c r="V324" s="24" t="str">
        <f ca="1">IFERROR(INDEX(MAESTRO!V:V,_xludf.AGGREGATE(15,6,ROW(MAESTRO!$B$3:$B$1000)/((MAESTRO!$B$3:$B$1000="PROVEEDORES")*(UPPER(MAESTRO!$L$3:$L$1000)="CONFIRMADO")),ROWS($A$3:A324))),"")</f>
        <v/>
      </c>
      <c r="W324" s="24" t="str">
        <f ca="1">IFERROR(INDEX(MAESTRO!W:W,_xludf.AGGREGATE(15,6,ROW(MAESTRO!$B$3:$B$1000)/((MAESTRO!$B$3:$B$1000="PROVEEDORES")*(UPPER(MAESTRO!$L$3:$L$1000)="CONFIRMADO")),ROWS($A$3:A324))),"")</f>
        <v/>
      </c>
      <c r="X324" s="24" t="str">
        <f ca="1">IFERROR(INDEX(MAESTRO!X:X,_xludf.AGGREGATE(15,6,ROW(MAESTRO!$B$3:$B$1000)/((MAESTRO!$B$3:$B$1000="PROVEEDORES")*(UPPER(MAESTRO!$L$3:$L$1000)="CONFIRMADO")),ROWS($A$3:A324))),"")</f>
        <v/>
      </c>
    </row>
    <row r="325" spans="1:24" ht="22.05" customHeight="1">
      <c r="A325" s="10" t="str">
        <f ca="1">IFERROR(INDEX(MAESTRO!A:A,_xludf.AGGREGATE(15,6,ROW(MAESTRO!$B$3:$B$1000)/((MAESTRO!$B$3:$B$1000="PROVEEDORES")*(UPPER(MAESTRO!$L$3:$L$1000)="CONFIRMADO")),ROWS($A$3:A325))),"")</f>
        <v/>
      </c>
      <c r="B325" s="10" t="str">
        <f ca="1">IFERROR(INDEX(MAESTRO!B:B,_xludf.AGGREGATE(15,6,ROW(MAESTRO!$B$3:$B$1000)/((MAESTRO!$B$3:$B$1000="PROVEEDORES")*(UPPER(MAESTRO!$L$3:$L$1000)="CONFIRMADO")),ROWS($A$3:A325))),"")</f>
        <v/>
      </c>
      <c r="C325" s="10" t="str">
        <f ca="1">IFERROR(INDEX(MAESTRO!C:C,_xludf.AGGREGATE(15,6,ROW(MAESTRO!$B$3:$B$1000)/((MAESTRO!$B$3:$B$1000="PROVEEDORES")*(UPPER(MAESTRO!$L$3:$L$1000)="CONFIRMADO")),ROWS($A$3:A325))),"")</f>
        <v/>
      </c>
      <c r="D325" s="10" t="str">
        <f ca="1">IFERROR(INDEX(MAESTRO!D:D,_xludf.AGGREGATE(15,6,ROW(MAESTRO!$B$3:$B$1000)/((MAESTRO!$B$3:$B$1000="PROVEEDORES")*(UPPER(MAESTRO!$L$3:$L$1000)="CONFIRMADO")),ROWS($A$3:A325))),"")</f>
        <v/>
      </c>
      <c r="E325" s="10" t="str">
        <f ca="1">IFERROR(INDEX(MAESTRO!E:E,_xludf.AGGREGATE(15,6,ROW(MAESTRO!$B$3:$B$1000)/((MAESTRO!$B$3:$B$1000="PROVEEDORES")*(UPPER(MAESTRO!$L$3:$L$1000)="CONFIRMADO")),ROWS($A$3:A325))),"")</f>
        <v/>
      </c>
      <c r="F325" s="10" t="str">
        <f ca="1">IFERROR(INDEX(MAESTRO!F:F,_xludf.AGGREGATE(15,6,ROW(MAESTRO!$B$3:$B$1000)/((MAESTRO!$B$3:$B$1000="PROVEEDORES")*(UPPER(MAESTRO!$L$3:$L$1000)="CONFIRMADO")),ROWS($A$3:A325))),"")</f>
        <v/>
      </c>
      <c r="G325" s="10" t="str">
        <f ca="1">IFERROR(INDEX(MAESTRO!G:G,_xludf.AGGREGATE(15,6,ROW(MAESTRO!$B$3:$B$1000)/((MAESTRO!$B$3:$B$1000="PROVEEDORES")*(UPPER(MAESTRO!$L$3:$L$1000)="CONFIRMADO")),ROWS($A$3:A325))),"")</f>
        <v/>
      </c>
      <c r="H325" s="10" t="str">
        <f ca="1">IFERROR(INDEX(MAESTRO!H:H,_xludf.AGGREGATE(15,6,ROW(MAESTRO!$B$3:$B$1000)/((MAESTRO!$B$3:$B$1000="PROVEEDORES")*(UPPER(MAESTRO!$L$3:$L$1000)="CONFIRMADO")),ROWS($A$3:A325))),"")</f>
        <v/>
      </c>
      <c r="I325" s="10" t="str">
        <f ca="1">IFERROR(INDEX(MAESTRO!I:I,_xludf.AGGREGATE(15,6,ROW(MAESTRO!$B$3:$B$1000)/((MAESTRO!$B$3:$B$1000="PROVEEDORES")*(UPPER(MAESTRO!$L$3:$L$1000)="CONFIRMADO")),ROWS($A$3:A325))),"")</f>
        <v/>
      </c>
      <c r="J325" s="10" t="str">
        <f ca="1">IFERROR(INDEX(MAESTRO!J:J,_xludf.AGGREGATE(15,6,ROW(MAESTRO!$B$3:$B$1000)/((MAESTRO!$B$3:$B$1000="PROVEEDORES")*(UPPER(MAESTRO!$L$3:$L$1000)="CONFIRMADO")),ROWS($A$3:A325))),"")</f>
        <v/>
      </c>
      <c r="K325" s="10" t="str">
        <f ca="1">IFERROR(INDEX(MAESTRO!K:K,_xludf.AGGREGATE(15,6,ROW(MAESTRO!$B$3:$B$1000)/((MAESTRO!$B$3:$B$1000="PROVEEDORES")*(UPPER(MAESTRO!$L$3:$L$1000)="CONFIRMADO")),ROWS($A$3:A325))),"")</f>
        <v/>
      </c>
      <c r="L325" s="10" t="str">
        <f ca="1">IFERROR(INDEX(MAESTRO!L:L,_xludf.AGGREGATE(15,6,ROW(MAESTRO!$B$3:$B$1000)/((MAESTRO!$B$3:$B$1000="PROVEEDORES")*(UPPER(MAESTRO!$L$3:$L$1000)="CONFIRMADO")),ROWS($A$3:A325))),"")</f>
        <v/>
      </c>
      <c r="M325" s="10" t="str">
        <f ca="1">IFERROR(INDEX(MAESTRO!M:M,_xludf.AGGREGATE(15,6,ROW(MAESTRO!$B$3:$B$1000)/((MAESTRO!$B$3:$B$1000="PROVEEDORES")*(UPPER(MAESTRO!$L$3:$L$1000)="CONFIRMADO")),ROWS($A$3:A325))),"")</f>
        <v/>
      </c>
      <c r="N325" s="10" t="str">
        <f ca="1">IFERROR(INDEX(MAESTRO!N:N,_xludf.AGGREGATE(15,6,ROW(MAESTRO!$B$3:$B$1000)/((MAESTRO!$B$3:$B$1000="PROVEEDORES")*(UPPER(MAESTRO!$L$3:$L$1000)="CONFIRMADO")),ROWS($A$3:A325))),"")</f>
        <v/>
      </c>
      <c r="O325" s="10" t="str">
        <f ca="1">IFERROR(INDEX(MAESTRO!O:O,_xludf.AGGREGATE(15,6,ROW(MAESTRO!$B$3:$B$1000)/((MAESTRO!$B$3:$B$1000="PROVEEDORES")*(UPPER(MAESTRO!$L$3:$L$1000)="CONFIRMADO")),ROWS($A$3:A325))),"")</f>
        <v/>
      </c>
      <c r="P325" s="10" t="str">
        <f ca="1">IFERROR(INDEX(MAESTRO!P:P,_xludf.AGGREGATE(15,6,ROW(MAESTRO!$B$3:$B$1000)/((MAESTRO!$B$3:$B$1000="PROVEEDORES")*(UPPER(MAESTRO!$L$3:$L$1000)="CONFIRMADO")),ROWS($A$3:A325))),"")</f>
        <v/>
      </c>
      <c r="Q325" s="10" t="str">
        <f ca="1">IFERROR(INDEX(MAESTRO!Q:Q,_xludf.AGGREGATE(15,6,ROW(MAESTRO!$B$3:$B$1000)/((MAESTRO!$B$3:$B$1000="PROVEEDORES")*(UPPER(MAESTRO!$L$3:$L$1000)="CONFIRMADO")),ROWS($A$3:A325))),"")</f>
        <v/>
      </c>
      <c r="R325" s="10" t="str">
        <f ca="1">IFERROR(INDEX(MAESTRO!R:R,_xludf.AGGREGATE(15,6,ROW(MAESTRO!$B$3:$B$1000)/((MAESTRO!$B$3:$B$1000="PROVEEDORES")*(UPPER(MAESTRO!$L$3:$L$1000)="CONFIRMADO")),ROWS($A$3:A325))),"")</f>
        <v/>
      </c>
      <c r="S325" s="10" t="str">
        <f ca="1">IFERROR(INDEX(MAESTRO!S:S,_xludf.AGGREGATE(15,6,ROW(MAESTRO!$B$3:$B$1000)/((MAESTRO!$B$3:$B$1000="PROVEEDORES")*(UPPER(MAESTRO!$L$3:$L$1000)="CONFIRMADO")),ROWS($A$3:A325))),"")</f>
        <v/>
      </c>
      <c r="T325" s="10" t="str">
        <f ca="1">IFERROR(INDEX(MAESTRO!T:T,_xludf.AGGREGATE(15,6,ROW(MAESTRO!$B$3:$B$1000)/((MAESTRO!$B$3:$B$1000="PROVEEDORES")*(UPPER(MAESTRO!$L$3:$L$1000)="CONFIRMADO")),ROWS($A$3:A325))),"")</f>
        <v/>
      </c>
      <c r="U325" s="10" t="str">
        <f ca="1">IFERROR(INDEX(MAESTRO!U:U,_xludf.AGGREGATE(15,6,ROW(MAESTRO!$B$3:$B$1000)/((MAESTRO!$B$3:$B$1000="PROVEEDORES")*(UPPER(MAESTRO!$L$3:$L$1000)="CONFIRMADO")),ROWS($A$3:A325))),"")</f>
        <v/>
      </c>
      <c r="V325" s="10" t="str">
        <f ca="1">IFERROR(INDEX(MAESTRO!V:V,_xludf.AGGREGATE(15,6,ROW(MAESTRO!$B$3:$B$1000)/((MAESTRO!$B$3:$B$1000="PROVEEDORES")*(UPPER(MAESTRO!$L$3:$L$1000)="CONFIRMADO")),ROWS($A$3:A325))),"")</f>
        <v/>
      </c>
      <c r="W325" s="10" t="str">
        <f ca="1">IFERROR(INDEX(MAESTRO!W:W,_xludf.AGGREGATE(15,6,ROW(MAESTRO!$B$3:$B$1000)/((MAESTRO!$B$3:$B$1000="PROVEEDORES")*(UPPER(MAESTRO!$L$3:$L$1000)="CONFIRMADO")),ROWS($A$3:A325))),"")</f>
        <v/>
      </c>
      <c r="X325" s="10" t="str">
        <f ca="1">IFERROR(INDEX(MAESTRO!X:X,_xludf.AGGREGATE(15,6,ROW(MAESTRO!$B$3:$B$1000)/((MAESTRO!$B$3:$B$1000="PROVEEDORES")*(UPPER(MAESTRO!$L$3:$L$1000)="CONFIRMADO")),ROWS($A$3:A325))),"")</f>
        <v/>
      </c>
    </row>
    <row r="326" spans="1:24" ht="22.05" customHeight="1">
      <c r="A326" s="24" t="str">
        <f ca="1">IFERROR(INDEX(MAESTRO!A:A,_xludf.AGGREGATE(15,6,ROW(MAESTRO!$B$3:$B$1000)/((MAESTRO!$B$3:$B$1000="PROVEEDORES")*(UPPER(MAESTRO!$L$3:$L$1000)="CONFIRMADO")),ROWS($A$3:A326))),"")</f>
        <v/>
      </c>
      <c r="B326" s="24" t="str">
        <f ca="1">IFERROR(INDEX(MAESTRO!B:B,_xludf.AGGREGATE(15,6,ROW(MAESTRO!$B$3:$B$1000)/((MAESTRO!$B$3:$B$1000="PROVEEDORES")*(UPPER(MAESTRO!$L$3:$L$1000)="CONFIRMADO")),ROWS($A$3:A326))),"")</f>
        <v/>
      </c>
      <c r="C326" s="24" t="str">
        <f ca="1">IFERROR(INDEX(MAESTRO!C:C,_xludf.AGGREGATE(15,6,ROW(MAESTRO!$B$3:$B$1000)/((MAESTRO!$B$3:$B$1000="PROVEEDORES")*(UPPER(MAESTRO!$L$3:$L$1000)="CONFIRMADO")),ROWS($A$3:A326))),"")</f>
        <v/>
      </c>
      <c r="D326" s="24" t="str">
        <f ca="1">IFERROR(INDEX(MAESTRO!D:D,_xludf.AGGREGATE(15,6,ROW(MAESTRO!$B$3:$B$1000)/((MAESTRO!$B$3:$B$1000="PROVEEDORES")*(UPPER(MAESTRO!$L$3:$L$1000)="CONFIRMADO")),ROWS($A$3:A326))),"")</f>
        <v/>
      </c>
      <c r="E326" s="24" t="str">
        <f ca="1">IFERROR(INDEX(MAESTRO!E:E,_xludf.AGGREGATE(15,6,ROW(MAESTRO!$B$3:$B$1000)/((MAESTRO!$B$3:$B$1000="PROVEEDORES")*(UPPER(MAESTRO!$L$3:$L$1000)="CONFIRMADO")),ROWS($A$3:A326))),"")</f>
        <v/>
      </c>
      <c r="F326" s="24" t="str">
        <f ca="1">IFERROR(INDEX(MAESTRO!F:F,_xludf.AGGREGATE(15,6,ROW(MAESTRO!$B$3:$B$1000)/((MAESTRO!$B$3:$B$1000="PROVEEDORES")*(UPPER(MAESTRO!$L$3:$L$1000)="CONFIRMADO")),ROWS($A$3:A326))),"")</f>
        <v/>
      </c>
      <c r="G326" s="24" t="str">
        <f ca="1">IFERROR(INDEX(MAESTRO!G:G,_xludf.AGGREGATE(15,6,ROW(MAESTRO!$B$3:$B$1000)/((MAESTRO!$B$3:$B$1000="PROVEEDORES")*(UPPER(MAESTRO!$L$3:$L$1000)="CONFIRMADO")),ROWS($A$3:A326))),"")</f>
        <v/>
      </c>
      <c r="H326" s="24" t="str">
        <f ca="1">IFERROR(INDEX(MAESTRO!H:H,_xludf.AGGREGATE(15,6,ROW(MAESTRO!$B$3:$B$1000)/((MAESTRO!$B$3:$B$1000="PROVEEDORES")*(UPPER(MAESTRO!$L$3:$L$1000)="CONFIRMADO")),ROWS($A$3:A326))),"")</f>
        <v/>
      </c>
      <c r="I326" s="24" t="str">
        <f ca="1">IFERROR(INDEX(MAESTRO!I:I,_xludf.AGGREGATE(15,6,ROW(MAESTRO!$B$3:$B$1000)/((MAESTRO!$B$3:$B$1000="PROVEEDORES")*(UPPER(MAESTRO!$L$3:$L$1000)="CONFIRMADO")),ROWS($A$3:A326))),"")</f>
        <v/>
      </c>
      <c r="J326" s="24" t="str">
        <f ca="1">IFERROR(INDEX(MAESTRO!J:J,_xludf.AGGREGATE(15,6,ROW(MAESTRO!$B$3:$B$1000)/((MAESTRO!$B$3:$B$1000="PROVEEDORES")*(UPPER(MAESTRO!$L$3:$L$1000)="CONFIRMADO")),ROWS($A$3:A326))),"")</f>
        <v/>
      </c>
      <c r="K326" s="24" t="str">
        <f ca="1">IFERROR(INDEX(MAESTRO!K:K,_xludf.AGGREGATE(15,6,ROW(MAESTRO!$B$3:$B$1000)/((MAESTRO!$B$3:$B$1000="PROVEEDORES")*(UPPER(MAESTRO!$L$3:$L$1000)="CONFIRMADO")),ROWS($A$3:A326))),"")</f>
        <v/>
      </c>
      <c r="L326" s="24" t="str">
        <f ca="1">IFERROR(INDEX(MAESTRO!L:L,_xludf.AGGREGATE(15,6,ROW(MAESTRO!$B$3:$B$1000)/((MAESTRO!$B$3:$B$1000="PROVEEDORES")*(UPPER(MAESTRO!$L$3:$L$1000)="CONFIRMADO")),ROWS($A$3:A326))),"")</f>
        <v/>
      </c>
      <c r="M326" s="24" t="str">
        <f ca="1">IFERROR(INDEX(MAESTRO!M:M,_xludf.AGGREGATE(15,6,ROW(MAESTRO!$B$3:$B$1000)/((MAESTRO!$B$3:$B$1000="PROVEEDORES")*(UPPER(MAESTRO!$L$3:$L$1000)="CONFIRMADO")),ROWS($A$3:A326))),"")</f>
        <v/>
      </c>
      <c r="N326" s="24" t="str">
        <f ca="1">IFERROR(INDEX(MAESTRO!N:N,_xludf.AGGREGATE(15,6,ROW(MAESTRO!$B$3:$B$1000)/((MAESTRO!$B$3:$B$1000="PROVEEDORES")*(UPPER(MAESTRO!$L$3:$L$1000)="CONFIRMADO")),ROWS($A$3:A326))),"")</f>
        <v/>
      </c>
      <c r="O326" s="24" t="str">
        <f ca="1">IFERROR(INDEX(MAESTRO!O:O,_xludf.AGGREGATE(15,6,ROW(MAESTRO!$B$3:$B$1000)/((MAESTRO!$B$3:$B$1000="PROVEEDORES")*(UPPER(MAESTRO!$L$3:$L$1000)="CONFIRMADO")),ROWS($A$3:A326))),"")</f>
        <v/>
      </c>
      <c r="P326" s="24" t="str">
        <f ca="1">IFERROR(INDEX(MAESTRO!P:P,_xludf.AGGREGATE(15,6,ROW(MAESTRO!$B$3:$B$1000)/((MAESTRO!$B$3:$B$1000="PROVEEDORES")*(UPPER(MAESTRO!$L$3:$L$1000)="CONFIRMADO")),ROWS($A$3:A326))),"")</f>
        <v/>
      </c>
      <c r="Q326" s="24" t="str">
        <f ca="1">IFERROR(INDEX(MAESTRO!Q:Q,_xludf.AGGREGATE(15,6,ROW(MAESTRO!$B$3:$B$1000)/((MAESTRO!$B$3:$B$1000="PROVEEDORES")*(UPPER(MAESTRO!$L$3:$L$1000)="CONFIRMADO")),ROWS($A$3:A326))),"")</f>
        <v/>
      </c>
      <c r="R326" s="24" t="str">
        <f ca="1">IFERROR(INDEX(MAESTRO!R:R,_xludf.AGGREGATE(15,6,ROW(MAESTRO!$B$3:$B$1000)/((MAESTRO!$B$3:$B$1000="PROVEEDORES")*(UPPER(MAESTRO!$L$3:$L$1000)="CONFIRMADO")),ROWS($A$3:A326))),"")</f>
        <v/>
      </c>
      <c r="S326" s="24" t="str">
        <f ca="1">IFERROR(INDEX(MAESTRO!S:S,_xludf.AGGREGATE(15,6,ROW(MAESTRO!$B$3:$B$1000)/((MAESTRO!$B$3:$B$1000="PROVEEDORES")*(UPPER(MAESTRO!$L$3:$L$1000)="CONFIRMADO")),ROWS($A$3:A326))),"")</f>
        <v/>
      </c>
      <c r="T326" s="24" t="str">
        <f ca="1">IFERROR(INDEX(MAESTRO!T:T,_xludf.AGGREGATE(15,6,ROW(MAESTRO!$B$3:$B$1000)/((MAESTRO!$B$3:$B$1000="PROVEEDORES")*(UPPER(MAESTRO!$L$3:$L$1000)="CONFIRMADO")),ROWS($A$3:A326))),"")</f>
        <v/>
      </c>
      <c r="U326" s="24" t="str">
        <f ca="1">IFERROR(INDEX(MAESTRO!U:U,_xludf.AGGREGATE(15,6,ROW(MAESTRO!$B$3:$B$1000)/((MAESTRO!$B$3:$B$1000="PROVEEDORES")*(UPPER(MAESTRO!$L$3:$L$1000)="CONFIRMADO")),ROWS($A$3:A326))),"")</f>
        <v/>
      </c>
      <c r="V326" s="24" t="str">
        <f ca="1">IFERROR(INDEX(MAESTRO!V:V,_xludf.AGGREGATE(15,6,ROW(MAESTRO!$B$3:$B$1000)/((MAESTRO!$B$3:$B$1000="PROVEEDORES")*(UPPER(MAESTRO!$L$3:$L$1000)="CONFIRMADO")),ROWS($A$3:A326))),"")</f>
        <v/>
      </c>
      <c r="W326" s="24" t="str">
        <f ca="1">IFERROR(INDEX(MAESTRO!W:W,_xludf.AGGREGATE(15,6,ROW(MAESTRO!$B$3:$B$1000)/((MAESTRO!$B$3:$B$1000="PROVEEDORES")*(UPPER(MAESTRO!$L$3:$L$1000)="CONFIRMADO")),ROWS($A$3:A326))),"")</f>
        <v/>
      </c>
      <c r="X326" s="24" t="str">
        <f ca="1">IFERROR(INDEX(MAESTRO!X:X,_xludf.AGGREGATE(15,6,ROW(MAESTRO!$B$3:$B$1000)/((MAESTRO!$B$3:$B$1000="PROVEEDORES")*(UPPER(MAESTRO!$L$3:$L$1000)="CONFIRMADO")),ROWS($A$3:A326))),"")</f>
        <v/>
      </c>
    </row>
    <row r="327" spans="1:24" ht="22.05" customHeight="1">
      <c r="A327" s="10" t="str">
        <f ca="1">IFERROR(INDEX(MAESTRO!A:A,_xludf.AGGREGATE(15,6,ROW(MAESTRO!$B$3:$B$1000)/((MAESTRO!$B$3:$B$1000="PROVEEDORES")*(UPPER(MAESTRO!$L$3:$L$1000)="CONFIRMADO")),ROWS($A$3:A327))),"")</f>
        <v/>
      </c>
      <c r="B327" s="10" t="str">
        <f ca="1">IFERROR(INDEX(MAESTRO!B:B,_xludf.AGGREGATE(15,6,ROW(MAESTRO!$B$3:$B$1000)/((MAESTRO!$B$3:$B$1000="PROVEEDORES")*(UPPER(MAESTRO!$L$3:$L$1000)="CONFIRMADO")),ROWS($A$3:A327))),"")</f>
        <v/>
      </c>
      <c r="C327" s="10" t="str">
        <f ca="1">IFERROR(INDEX(MAESTRO!C:C,_xludf.AGGREGATE(15,6,ROW(MAESTRO!$B$3:$B$1000)/((MAESTRO!$B$3:$B$1000="PROVEEDORES")*(UPPER(MAESTRO!$L$3:$L$1000)="CONFIRMADO")),ROWS($A$3:A327))),"")</f>
        <v/>
      </c>
      <c r="D327" s="10" t="str">
        <f ca="1">IFERROR(INDEX(MAESTRO!D:D,_xludf.AGGREGATE(15,6,ROW(MAESTRO!$B$3:$B$1000)/((MAESTRO!$B$3:$B$1000="PROVEEDORES")*(UPPER(MAESTRO!$L$3:$L$1000)="CONFIRMADO")),ROWS($A$3:A327))),"")</f>
        <v/>
      </c>
      <c r="E327" s="10" t="str">
        <f ca="1">IFERROR(INDEX(MAESTRO!E:E,_xludf.AGGREGATE(15,6,ROW(MAESTRO!$B$3:$B$1000)/((MAESTRO!$B$3:$B$1000="PROVEEDORES")*(UPPER(MAESTRO!$L$3:$L$1000)="CONFIRMADO")),ROWS($A$3:A327))),"")</f>
        <v/>
      </c>
      <c r="F327" s="10" t="str">
        <f ca="1">IFERROR(INDEX(MAESTRO!F:F,_xludf.AGGREGATE(15,6,ROW(MAESTRO!$B$3:$B$1000)/((MAESTRO!$B$3:$B$1000="PROVEEDORES")*(UPPER(MAESTRO!$L$3:$L$1000)="CONFIRMADO")),ROWS($A$3:A327))),"")</f>
        <v/>
      </c>
      <c r="G327" s="10" t="str">
        <f ca="1">IFERROR(INDEX(MAESTRO!G:G,_xludf.AGGREGATE(15,6,ROW(MAESTRO!$B$3:$B$1000)/((MAESTRO!$B$3:$B$1000="PROVEEDORES")*(UPPER(MAESTRO!$L$3:$L$1000)="CONFIRMADO")),ROWS($A$3:A327))),"")</f>
        <v/>
      </c>
      <c r="H327" s="10" t="str">
        <f ca="1">IFERROR(INDEX(MAESTRO!H:H,_xludf.AGGREGATE(15,6,ROW(MAESTRO!$B$3:$B$1000)/((MAESTRO!$B$3:$B$1000="PROVEEDORES")*(UPPER(MAESTRO!$L$3:$L$1000)="CONFIRMADO")),ROWS($A$3:A327))),"")</f>
        <v/>
      </c>
      <c r="I327" s="10" t="str">
        <f ca="1">IFERROR(INDEX(MAESTRO!I:I,_xludf.AGGREGATE(15,6,ROW(MAESTRO!$B$3:$B$1000)/((MAESTRO!$B$3:$B$1000="PROVEEDORES")*(UPPER(MAESTRO!$L$3:$L$1000)="CONFIRMADO")),ROWS($A$3:A327))),"")</f>
        <v/>
      </c>
      <c r="J327" s="10" t="str">
        <f ca="1">IFERROR(INDEX(MAESTRO!J:J,_xludf.AGGREGATE(15,6,ROW(MAESTRO!$B$3:$B$1000)/((MAESTRO!$B$3:$B$1000="PROVEEDORES")*(UPPER(MAESTRO!$L$3:$L$1000)="CONFIRMADO")),ROWS($A$3:A327))),"")</f>
        <v/>
      </c>
      <c r="K327" s="10" t="str">
        <f ca="1">IFERROR(INDEX(MAESTRO!K:K,_xludf.AGGREGATE(15,6,ROW(MAESTRO!$B$3:$B$1000)/((MAESTRO!$B$3:$B$1000="PROVEEDORES")*(UPPER(MAESTRO!$L$3:$L$1000)="CONFIRMADO")),ROWS($A$3:A327))),"")</f>
        <v/>
      </c>
      <c r="L327" s="10" t="str">
        <f ca="1">IFERROR(INDEX(MAESTRO!L:L,_xludf.AGGREGATE(15,6,ROW(MAESTRO!$B$3:$B$1000)/((MAESTRO!$B$3:$B$1000="PROVEEDORES")*(UPPER(MAESTRO!$L$3:$L$1000)="CONFIRMADO")),ROWS($A$3:A327))),"")</f>
        <v/>
      </c>
      <c r="M327" s="10" t="str">
        <f ca="1">IFERROR(INDEX(MAESTRO!M:M,_xludf.AGGREGATE(15,6,ROW(MAESTRO!$B$3:$B$1000)/((MAESTRO!$B$3:$B$1000="PROVEEDORES")*(UPPER(MAESTRO!$L$3:$L$1000)="CONFIRMADO")),ROWS($A$3:A327))),"")</f>
        <v/>
      </c>
      <c r="N327" s="10" t="str">
        <f ca="1">IFERROR(INDEX(MAESTRO!N:N,_xludf.AGGREGATE(15,6,ROW(MAESTRO!$B$3:$B$1000)/((MAESTRO!$B$3:$B$1000="PROVEEDORES")*(UPPER(MAESTRO!$L$3:$L$1000)="CONFIRMADO")),ROWS($A$3:A327))),"")</f>
        <v/>
      </c>
      <c r="O327" s="10" t="str">
        <f ca="1">IFERROR(INDEX(MAESTRO!O:O,_xludf.AGGREGATE(15,6,ROW(MAESTRO!$B$3:$B$1000)/((MAESTRO!$B$3:$B$1000="PROVEEDORES")*(UPPER(MAESTRO!$L$3:$L$1000)="CONFIRMADO")),ROWS($A$3:A327))),"")</f>
        <v/>
      </c>
      <c r="P327" s="10" t="str">
        <f ca="1">IFERROR(INDEX(MAESTRO!P:P,_xludf.AGGREGATE(15,6,ROW(MAESTRO!$B$3:$B$1000)/((MAESTRO!$B$3:$B$1000="PROVEEDORES")*(UPPER(MAESTRO!$L$3:$L$1000)="CONFIRMADO")),ROWS($A$3:A327))),"")</f>
        <v/>
      </c>
      <c r="Q327" s="10" t="str">
        <f ca="1">IFERROR(INDEX(MAESTRO!Q:Q,_xludf.AGGREGATE(15,6,ROW(MAESTRO!$B$3:$B$1000)/((MAESTRO!$B$3:$B$1000="PROVEEDORES")*(UPPER(MAESTRO!$L$3:$L$1000)="CONFIRMADO")),ROWS($A$3:A327))),"")</f>
        <v/>
      </c>
      <c r="R327" s="10" t="str">
        <f ca="1">IFERROR(INDEX(MAESTRO!R:R,_xludf.AGGREGATE(15,6,ROW(MAESTRO!$B$3:$B$1000)/((MAESTRO!$B$3:$B$1000="PROVEEDORES")*(UPPER(MAESTRO!$L$3:$L$1000)="CONFIRMADO")),ROWS($A$3:A327))),"")</f>
        <v/>
      </c>
      <c r="S327" s="10" t="str">
        <f ca="1">IFERROR(INDEX(MAESTRO!S:S,_xludf.AGGREGATE(15,6,ROW(MAESTRO!$B$3:$B$1000)/((MAESTRO!$B$3:$B$1000="PROVEEDORES")*(UPPER(MAESTRO!$L$3:$L$1000)="CONFIRMADO")),ROWS($A$3:A327))),"")</f>
        <v/>
      </c>
      <c r="T327" s="10" t="str">
        <f ca="1">IFERROR(INDEX(MAESTRO!T:T,_xludf.AGGREGATE(15,6,ROW(MAESTRO!$B$3:$B$1000)/((MAESTRO!$B$3:$B$1000="PROVEEDORES")*(UPPER(MAESTRO!$L$3:$L$1000)="CONFIRMADO")),ROWS($A$3:A327))),"")</f>
        <v/>
      </c>
      <c r="U327" s="10" t="str">
        <f ca="1">IFERROR(INDEX(MAESTRO!U:U,_xludf.AGGREGATE(15,6,ROW(MAESTRO!$B$3:$B$1000)/((MAESTRO!$B$3:$B$1000="PROVEEDORES")*(UPPER(MAESTRO!$L$3:$L$1000)="CONFIRMADO")),ROWS($A$3:A327))),"")</f>
        <v/>
      </c>
      <c r="V327" s="10" t="str">
        <f ca="1">IFERROR(INDEX(MAESTRO!V:V,_xludf.AGGREGATE(15,6,ROW(MAESTRO!$B$3:$B$1000)/((MAESTRO!$B$3:$B$1000="PROVEEDORES")*(UPPER(MAESTRO!$L$3:$L$1000)="CONFIRMADO")),ROWS($A$3:A327))),"")</f>
        <v/>
      </c>
      <c r="W327" s="10" t="str">
        <f ca="1">IFERROR(INDEX(MAESTRO!W:W,_xludf.AGGREGATE(15,6,ROW(MAESTRO!$B$3:$B$1000)/((MAESTRO!$B$3:$B$1000="PROVEEDORES")*(UPPER(MAESTRO!$L$3:$L$1000)="CONFIRMADO")),ROWS($A$3:A327))),"")</f>
        <v/>
      </c>
      <c r="X327" s="10" t="str">
        <f ca="1">IFERROR(INDEX(MAESTRO!X:X,_xludf.AGGREGATE(15,6,ROW(MAESTRO!$B$3:$B$1000)/((MAESTRO!$B$3:$B$1000="PROVEEDORES")*(UPPER(MAESTRO!$L$3:$L$1000)="CONFIRMADO")),ROWS($A$3:A327))),"")</f>
        <v/>
      </c>
    </row>
    <row r="328" spans="1:24" ht="22.05" customHeight="1">
      <c r="A328" s="24" t="str">
        <f ca="1">IFERROR(INDEX(MAESTRO!A:A,_xludf.AGGREGATE(15,6,ROW(MAESTRO!$B$3:$B$1000)/((MAESTRO!$B$3:$B$1000="PROVEEDORES")*(UPPER(MAESTRO!$L$3:$L$1000)="CONFIRMADO")),ROWS($A$3:A328))),"")</f>
        <v/>
      </c>
      <c r="B328" s="24" t="str">
        <f ca="1">IFERROR(INDEX(MAESTRO!B:B,_xludf.AGGREGATE(15,6,ROW(MAESTRO!$B$3:$B$1000)/((MAESTRO!$B$3:$B$1000="PROVEEDORES")*(UPPER(MAESTRO!$L$3:$L$1000)="CONFIRMADO")),ROWS($A$3:A328))),"")</f>
        <v/>
      </c>
      <c r="C328" s="24" t="str">
        <f ca="1">IFERROR(INDEX(MAESTRO!C:C,_xludf.AGGREGATE(15,6,ROW(MAESTRO!$B$3:$B$1000)/((MAESTRO!$B$3:$B$1000="PROVEEDORES")*(UPPER(MAESTRO!$L$3:$L$1000)="CONFIRMADO")),ROWS($A$3:A328))),"")</f>
        <v/>
      </c>
      <c r="D328" s="24" t="str">
        <f ca="1">IFERROR(INDEX(MAESTRO!D:D,_xludf.AGGREGATE(15,6,ROW(MAESTRO!$B$3:$B$1000)/((MAESTRO!$B$3:$B$1000="PROVEEDORES")*(UPPER(MAESTRO!$L$3:$L$1000)="CONFIRMADO")),ROWS($A$3:A328))),"")</f>
        <v/>
      </c>
      <c r="E328" s="24" t="str">
        <f ca="1">IFERROR(INDEX(MAESTRO!E:E,_xludf.AGGREGATE(15,6,ROW(MAESTRO!$B$3:$B$1000)/((MAESTRO!$B$3:$B$1000="PROVEEDORES")*(UPPER(MAESTRO!$L$3:$L$1000)="CONFIRMADO")),ROWS($A$3:A328))),"")</f>
        <v/>
      </c>
      <c r="F328" s="24" t="str">
        <f ca="1">IFERROR(INDEX(MAESTRO!F:F,_xludf.AGGREGATE(15,6,ROW(MAESTRO!$B$3:$B$1000)/((MAESTRO!$B$3:$B$1000="PROVEEDORES")*(UPPER(MAESTRO!$L$3:$L$1000)="CONFIRMADO")),ROWS($A$3:A328))),"")</f>
        <v/>
      </c>
      <c r="G328" s="24" t="str">
        <f ca="1">IFERROR(INDEX(MAESTRO!G:G,_xludf.AGGREGATE(15,6,ROW(MAESTRO!$B$3:$B$1000)/((MAESTRO!$B$3:$B$1000="PROVEEDORES")*(UPPER(MAESTRO!$L$3:$L$1000)="CONFIRMADO")),ROWS($A$3:A328))),"")</f>
        <v/>
      </c>
      <c r="H328" s="24" t="str">
        <f ca="1">IFERROR(INDEX(MAESTRO!H:H,_xludf.AGGREGATE(15,6,ROW(MAESTRO!$B$3:$B$1000)/((MAESTRO!$B$3:$B$1000="PROVEEDORES")*(UPPER(MAESTRO!$L$3:$L$1000)="CONFIRMADO")),ROWS($A$3:A328))),"")</f>
        <v/>
      </c>
      <c r="I328" s="24" t="str">
        <f ca="1">IFERROR(INDEX(MAESTRO!I:I,_xludf.AGGREGATE(15,6,ROW(MAESTRO!$B$3:$B$1000)/((MAESTRO!$B$3:$B$1000="PROVEEDORES")*(UPPER(MAESTRO!$L$3:$L$1000)="CONFIRMADO")),ROWS($A$3:A328))),"")</f>
        <v/>
      </c>
      <c r="J328" s="24" t="str">
        <f ca="1">IFERROR(INDEX(MAESTRO!J:J,_xludf.AGGREGATE(15,6,ROW(MAESTRO!$B$3:$B$1000)/((MAESTRO!$B$3:$B$1000="PROVEEDORES")*(UPPER(MAESTRO!$L$3:$L$1000)="CONFIRMADO")),ROWS($A$3:A328))),"")</f>
        <v/>
      </c>
      <c r="K328" s="24" t="str">
        <f ca="1">IFERROR(INDEX(MAESTRO!K:K,_xludf.AGGREGATE(15,6,ROW(MAESTRO!$B$3:$B$1000)/((MAESTRO!$B$3:$B$1000="PROVEEDORES")*(UPPER(MAESTRO!$L$3:$L$1000)="CONFIRMADO")),ROWS($A$3:A328))),"")</f>
        <v/>
      </c>
      <c r="L328" s="24" t="str">
        <f ca="1">IFERROR(INDEX(MAESTRO!L:L,_xludf.AGGREGATE(15,6,ROW(MAESTRO!$B$3:$B$1000)/((MAESTRO!$B$3:$B$1000="PROVEEDORES")*(UPPER(MAESTRO!$L$3:$L$1000)="CONFIRMADO")),ROWS($A$3:A328))),"")</f>
        <v/>
      </c>
      <c r="M328" s="24" t="str">
        <f ca="1">IFERROR(INDEX(MAESTRO!M:M,_xludf.AGGREGATE(15,6,ROW(MAESTRO!$B$3:$B$1000)/((MAESTRO!$B$3:$B$1000="PROVEEDORES")*(UPPER(MAESTRO!$L$3:$L$1000)="CONFIRMADO")),ROWS($A$3:A328))),"")</f>
        <v/>
      </c>
      <c r="N328" s="24" t="str">
        <f ca="1">IFERROR(INDEX(MAESTRO!N:N,_xludf.AGGREGATE(15,6,ROW(MAESTRO!$B$3:$B$1000)/((MAESTRO!$B$3:$B$1000="PROVEEDORES")*(UPPER(MAESTRO!$L$3:$L$1000)="CONFIRMADO")),ROWS($A$3:A328))),"")</f>
        <v/>
      </c>
      <c r="O328" s="24" t="str">
        <f ca="1">IFERROR(INDEX(MAESTRO!O:O,_xludf.AGGREGATE(15,6,ROW(MAESTRO!$B$3:$B$1000)/((MAESTRO!$B$3:$B$1000="PROVEEDORES")*(UPPER(MAESTRO!$L$3:$L$1000)="CONFIRMADO")),ROWS($A$3:A328))),"")</f>
        <v/>
      </c>
      <c r="P328" s="24" t="str">
        <f ca="1">IFERROR(INDEX(MAESTRO!P:P,_xludf.AGGREGATE(15,6,ROW(MAESTRO!$B$3:$B$1000)/((MAESTRO!$B$3:$B$1000="PROVEEDORES")*(UPPER(MAESTRO!$L$3:$L$1000)="CONFIRMADO")),ROWS($A$3:A328))),"")</f>
        <v/>
      </c>
      <c r="Q328" s="24" t="str">
        <f ca="1">IFERROR(INDEX(MAESTRO!Q:Q,_xludf.AGGREGATE(15,6,ROW(MAESTRO!$B$3:$B$1000)/((MAESTRO!$B$3:$B$1000="PROVEEDORES")*(UPPER(MAESTRO!$L$3:$L$1000)="CONFIRMADO")),ROWS($A$3:A328))),"")</f>
        <v/>
      </c>
      <c r="R328" s="24" t="str">
        <f ca="1">IFERROR(INDEX(MAESTRO!R:R,_xludf.AGGREGATE(15,6,ROW(MAESTRO!$B$3:$B$1000)/((MAESTRO!$B$3:$B$1000="PROVEEDORES")*(UPPER(MAESTRO!$L$3:$L$1000)="CONFIRMADO")),ROWS($A$3:A328))),"")</f>
        <v/>
      </c>
      <c r="S328" s="24" t="str">
        <f ca="1">IFERROR(INDEX(MAESTRO!S:S,_xludf.AGGREGATE(15,6,ROW(MAESTRO!$B$3:$B$1000)/((MAESTRO!$B$3:$B$1000="PROVEEDORES")*(UPPER(MAESTRO!$L$3:$L$1000)="CONFIRMADO")),ROWS($A$3:A328))),"")</f>
        <v/>
      </c>
      <c r="T328" s="24" t="str">
        <f ca="1">IFERROR(INDEX(MAESTRO!T:T,_xludf.AGGREGATE(15,6,ROW(MAESTRO!$B$3:$B$1000)/((MAESTRO!$B$3:$B$1000="PROVEEDORES")*(UPPER(MAESTRO!$L$3:$L$1000)="CONFIRMADO")),ROWS($A$3:A328))),"")</f>
        <v/>
      </c>
      <c r="U328" s="24" t="str">
        <f ca="1">IFERROR(INDEX(MAESTRO!U:U,_xludf.AGGREGATE(15,6,ROW(MAESTRO!$B$3:$B$1000)/((MAESTRO!$B$3:$B$1000="PROVEEDORES")*(UPPER(MAESTRO!$L$3:$L$1000)="CONFIRMADO")),ROWS($A$3:A328))),"")</f>
        <v/>
      </c>
      <c r="V328" s="24" t="str">
        <f ca="1">IFERROR(INDEX(MAESTRO!V:V,_xludf.AGGREGATE(15,6,ROW(MAESTRO!$B$3:$B$1000)/((MAESTRO!$B$3:$B$1000="PROVEEDORES")*(UPPER(MAESTRO!$L$3:$L$1000)="CONFIRMADO")),ROWS($A$3:A328))),"")</f>
        <v/>
      </c>
      <c r="W328" s="24" t="str">
        <f ca="1">IFERROR(INDEX(MAESTRO!W:W,_xludf.AGGREGATE(15,6,ROW(MAESTRO!$B$3:$B$1000)/((MAESTRO!$B$3:$B$1000="PROVEEDORES")*(UPPER(MAESTRO!$L$3:$L$1000)="CONFIRMADO")),ROWS($A$3:A328))),"")</f>
        <v/>
      </c>
      <c r="X328" s="24" t="str">
        <f ca="1">IFERROR(INDEX(MAESTRO!X:X,_xludf.AGGREGATE(15,6,ROW(MAESTRO!$B$3:$B$1000)/((MAESTRO!$B$3:$B$1000="PROVEEDORES")*(UPPER(MAESTRO!$L$3:$L$1000)="CONFIRMADO")),ROWS($A$3:A328))),"")</f>
        <v/>
      </c>
    </row>
    <row r="329" spans="1:24" ht="22.05" customHeight="1">
      <c r="A329" s="10" t="str">
        <f ca="1">IFERROR(INDEX(MAESTRO!A:A,_xludf.AGGREGATE(15,6,ROW(MAESTRO!$B$3:$B$1000)/((MAESTRO!$B$3:$B$1000="PROVEEDORES")*(UPPER(MAESTRO!$L$3:$L$1000)="CONFIRMADO")),ROWS($A$3:A329))),"")</f>
        <v/>
      </c>
      <c r="B329" s="10" t="str">
        <f ca="1">IFERROR(INDEX(MAESTRO!B:B,_xludf.AGGREGATE(15,6,ROW(MAESTRO!$B$3:$B$1000)/((MAESTRO!$B$3:$B$1000="PROVEEDORES")*(UPPER(MAESTRO!$L$3:$L$1000)="CONFIRMADO")),ROWS($A$3:A329))),"")</f>
        <v/>
      </c>
      <c r="C329" s="10" t="str">
        <f ca="1">IFERROR(INDEX(MAESTRO!C:C,_xludf.AGGREGATE(15,6,ROW(MAESTRO!$B$3:$B$1000)/((MAESTRO!$B$3:$B$1000="PROVEEDORES")*(UPPER(MAESTRO!$L$3:$L$1000)="CONFIRMADO")),ROWS($A$3:A329))),"")</f>
        <v/>
      </c>
      <c r="D329" s="10" t="str">
        <f ca="1">IFERROR(INDEX(MAESTRO!D:D,_xludf.AGGREGATE(15,6,ROW(MAESTRO!$B$3:$B$1000)/((MAESTRO!$B$3:$B$1000="PROVEEDORES")*(UPPER(MAESTRO!$L$3:$L$1000)="CONFIRMADO")),ROWS($A$3:A329))),"")</f>
        <v/>
      </c>
      <c r="E329" s="10" t="str">
        <f ca="1">IFERROR(INDEX(MAESTRO!E:E,_xludf.AGGREGATE(15,6,ROW(MAESTRO!$B$3:$B$1000)/((MAESTRO!$B$3:$B$1000="PROVEEDORES")*(UPPER(MAESTRO!$L$3:$L$1000)="CONFIRMADO")),ROWS($A$3:A329))),"")</f>
        <v/>
      </c>
      <c r="F329" s="10" t="str">
        <f ca="1">IFERROR(INDEX(MAESTRO!F:F,_xludf.AGGREGATE(15,6,ROW(MAESTRO!$B$3:$B$1000)/((MAESTRO!$B$3:$B$1000="PROVEEDORES")*(UPPER(MAESTRO!$L$3:$L$1000)="CONFIRMADO")),ROWS($A$3:A329))),"")</f>
        <v/>
      </c>
      <c r="G329" s="10" t="str">
        <f ca="1">IFERROR(INDEX(MAESTRO!G:G,_xludf.AGGREGATE(15,6,ROW(MAESTRO!$B$3:$B$1000)/((MAESTRO!$B$3:$B$1000="PROVEEDORES")*(UPPER(MAESTRO!$L$3:$L$1000)="CONFIRMADO")),ROWS($A$3:A329))),"")</f>
        <v/>
      </c>
      <c r="H329" s="10" t="str">
        <f ca="1">IFERROR(INDEX(MAESTRO!H:H,_xludf.AGGREGATE(15,6,ROW(MAESTRO!$B$3:$B$1000)/((MAESTRO!$B$3:$B$1000="PROVEEDORES")*(UPPER(MAESTRO!$L$3:$L$1000)="CONFIRMADO")),ROWS($A$3:A329))),"")</f>
        <v/>
      </c>
      <c r="I329" s="10" t="str">
        <f ca="1">IFERROR(INDEX(MAESTRO!I:I,_xludf.AGGREGATE(15,6,ROW(MAESTRO!$B$3:$B$1000)/((MAESTRO!$B$3:$B$1000="PROVEEDORES")*(UPPER(MAESTRO!$L$3:$L$1000)="CONFIRMADO")),ROWS($A$3:A329))),"")</f>
        <v/>
      </c>
      <c r="J329" s="10" t="str">
        <f ca="1">IFERROR(INDEX(MAESTRO!J:J,_xludf.AGGREGATE(15,6,ROW(MAESTRO!$B$3:$B$1000)/((MAESTRO!$B$3:$B$1000="PROVEEDORES")*(UPPER(MAESTRO!$L$3:$L$1000)="CONFIRMADO")),ROWS($A$3:A329))),"")</f>
        <v/>
      </c>
      <c r="K329" s="10" t="str">
        <f ca="1">IFERROR(INDEX(MAESTRO!K:K,_xludf.AGGREGATE(15,6,ROW(MAESTRO!$B$3:$B$1000)/((MAESTRO!$B$3:$B$1000="PROVEEDORES")*(UPPER(MAESTRO!$L$3:$L$1000)="CONFIRMADO")),ROWS($A$3:A329))),"")</f>
        <v/>
      </c>
      <c r="L329" s="10" t="str">
        <f ca="1">IFERROR(INDEX(MAESTRO!L:L,_xludf.AGGREGATE(15,6,ROW(MAESTRO!$B$3:$B$1000)/((MAESTRO!$B$3:$B$1000="PROVEEDORES")*(UPPER(MAESTRO!$L$3:$L$1000)="CONFIRMADO")),ROWS($A$3:A329))),"")</f>
        <v/>
      </c>
      <c r="M329" s="10" t="str">
        <f ca="1">IFERROR(INDEX(MAESTRO!M:M,_xludf.AGGREGATE(15,6,ROW(MAESTRO!$B$3:$B$1000)/((MAESTRO!$B$3:$B$1000="PROVEEDORES")*(UPPER(MAESTRO!$L$3:$L$1000)="CONFIRMADO")),ROWS($A$3:A329))),"")</f>
        <v/>
      </c>
      <c r="N329" s="10" t="str">
        <f ca="1">IFERROR(INDEX(MAESTRO!N:N,_xludf.AGGREGATE(15,6,ROW(MAESTRO!$B$3:$B$1000)/((MAESTRO!$B$3:$B$1000="PROVEEDORES")*(UPPER(MAESTRO!$L$3:$L$1000)="CONFIRMADO")),ROWS($A$3:A329))),"")</f>
        <v/>
      </c>
      <c r="O329" s="10" t="str">
        <f ca="1">IFERROR(INDEX(MAESTRO!O:O,_xludf.AGGREGATE(15,6,ROW(MAESTRO!$B$3:$B$1000)/((MAESTRO!$B$3:$B$1000="PROVEEDORES")*(UPPER(MAESTRO!$L$3:$L$1000)="CONFIRMADO")),ROWS($A$3:A329))),"")</f>
        <v/>
      </c>
      <c r="P329" s="10" t="str">
        <f ca="1">IFERROR(INDEX(MAESTRO!P:P,_xludf.AGGREGATE(15,6,ROW(MAESTRO!$B$3:$B$1000)/((MAESTRO!$B$3:$B$1000="PROVEEDORES")*(UPPER(MAESTRO!$L$3:$L$1000)="CONFIRMADO")),ROWS($A$3:A329))),"")</f>
        <v/>
      </c>
      <c r="Q329" s="10" t="str">
        <f ca="1">IFERROR(INDEX(MAESTRO!Q:Q,_xludf.AGGREGATE(15,6,ROW(MAESTRO!$B$3:$B$1000)/((MAESTRO!$B$3:$B$1000="PROVEEDORES")*(UPPER(MAESTRO!$L$3:$L$1000)="CONFIRMADO")),ROWS($A$3:A329))),"")</f>
        <v/>
      </c>
      <c r="R329" s="10" t="str">
        <f ca="1">IFERROR(INDEX(MAESTRO!R:R,_xludf.AGGREGATE(15,6,ROW(MAESTRO!$B$3:$B$1000)/((MAESTRO!$B$3:$B$1000="PROVEEDORES")*(UPPER(MAESTRO!$L$3:$L$1000)="CONFIRMADO")),ROWS($A$3:A329))),"")</f>
        <v/>
      </c>
      <c r="S329" s="10" t="str">
        <f ca="1">IFERROR(INDEX(MAESTRO!S:S,_xludf.AGGREGATE(15,6,ROW(MAESTRO!$B$3:$B$1000)/((MAESTRO!$B$3:$B$1000="PROVEEDORES")*(UPPER(MAESTRO!$L$3:$L$1000)="CONFIRMADO")),ROWS($A$3:A329))),"")</f>
        <v/>
      </c>
      <c r="T329" s="10" t="str">
        <f ca="1">IFERROR(INDEX(MAESTRO!T:T,_xludf.AGGREGATE(15,6,ROW(MAESTRO!$B$3:$B$1000)/((MAESTRO!$B$3:$B$1000="PROVEEDORES")*(UPPER(MAESTRO!$L$3:$L$1000)="CONFIRMADO")),ROWS($A$3:A329))),"")</f>
        <v/>
      </c>
      <c r="U329" s="10" t="str">
        <f ca="1">IFERROR(INDEX(MAESTRO!U:U,_xludf.AGGREGATE(15,6,ROW(MAESTRO!$B$3:$B$1000)/((MAESTRO!$B$3:$B$1000="PROVEEDORES")*(UPPER(MAESTRO!$L$3:$L$1000)="CONFIRMADO")),ROWS($A$3:A329))),"")</f>
        <v/>
      </c>
      <c r="V329" s="10" t="str">
        <f ca="1">IFERROR(INDEX(MAESTRO!V:V,_xludf.AGGREGATE(15,6,ROW(MAESTRO!$B$3:$B$1000)/((MAESTRO!$B$3:$B$1000="PROVEEDORES")*(UPPER(MAESTRO!$L$3:$L$1000)="CONFIRMADO")),ROWS($A$3:A329))),"")</f>
        <v/>
      </c>
      <c r="W329" s="10" t="str">
        <f ca="1">IFERROR(INDEX(MAESTRO!W:W,_xludf.AGGREGATE(15,6,ROW(MAESTRO!$B$3:$B$1000)/((MAESTRO!$B$3:$B$1000="PROVEEDORES")*(UPPER(MAESTRO!$L$3:$L$1000)="CONFIRMADO")),ROWS($A$3:A329))),"")</f>
        <v/>
      </c>
      <c r="X329" s="10" t="str">
        <f ca="1">IFERROR(INDEX(MAESTRO!X:X,_xludf.AGGREGATE(15,6,ROW(MAESTRO!$B$3:$B$1000)/((MAESTRO!$B$3:$B$1000="PROVEEDORES")*(UPPER(MAESTRO!$L$3:$L$1000)="CONFIRMADO")),ROWS($A$3:A329))),"")</f>
        <v/>
      </c>
    </row>
    <row r="330" spans="1:24" ht="22.05" customHeight="1">
      <c r="A330" s="24" t="str">
        <f ca="1">IFERROR(INDEX(MAESTRO!A:A,_xludf.AGGREGATE(15,6,ROW(MAESTRO!$B$3:$B$1000)/((MAESTRO!$B$3:$B$1000="PROVEEDORES")*(UPPER(MAESTRO!$L$3:$L$1000)="CONFIRMADO")),ROWS($A$3:A330))),"")</f>
        <v/>
      </c>
      <c r="B330" s="24" t="str">
        <f ca="1">IFERROR(INDEX(MAESTRO!B:B,_xludf.AGGREGATE(15,6,ROW(MAESTRO!$B$3:$B$1000)/((MAESTRO!$B$3:$B$1000="PROVEEDORES")*(UPPER(MAESTRO!$L$3:$L$1000)="CONFIRMADO")),ROWS($A$3:A330))),"")</f>
        <v/>
      </c>
      <c r="C330" s="24" t="str">
        <f ca="1">IFERROR(INDEX(MAESTRO!C:C,_xludf.AGGREGATE(15,6,ROW(MAESTRO!$B$3:$B$1000)/((MAESTRO!$B$3:$B$1000="PROVEEDORES")*(UPPER(MAESTRO!$L$3:$L$1000)="CONFIRMADO")),ROWS($A$3:A330))),"")</f>
        <v/>
      </c>
      <c r="D330" s="24" t="str">
        <f ca="1">IFERROR(INDEX(MAESTRO!D:D,_xludf.AGGREGATE(15,6,ROW(MAESTRO!$B$3:$B$1000)/((MAESTRO!$B$3:$B$1000="PROVEEDORES")*(UPPER(MAESTRO!$L$3:$L$1000)="CONFIRMADO")),ROWS($A$3:A330))),"")</f>
        <v/>
      </c>
      <c r="E330" s="24" t="str">
        <f ca="1">IFERROR(INDEX(MAESTRO!E:E,_xludf.AGGREGATE(15,6,ROW(MAESTRO!$B$3:$B$1000)/((MAESTRO!$B$3:$B$1000="PROVEEDORES")*(UPPER(MAESTRO!$L$3:$L$1000)="CONFIRMADO")),ROWS($A$3:A330))),"")</f>
        <v/>
      </c>
      <c r="F330" s="24" t="str">
        <f ca="1">IFERROR(INDEX(MAESTRO!F:F,_xludf.AGGREGATE(15,6,ROW(MAESTRO!$B$3:$B$1000)/((MAESTRO!$B$3:$B$1000="PROVEEDORES")*(UPPER(MAESTRO!$L$3:$L$1000)="CONFIRMADO")),ROWS($A$3:A330))),"")</f>
        <v/>
      </c>
      <c r="G330" s="24" t="str">
        <f ca="1">IFERROR(INDEX(MAESTRO!G:G,_xludf.AGGREGATE(15,6,ROW(MAESTRO!$B$3:$B$1000)/((MAESTRO!$B$3:$B$1000="PROVEEDORES")*(UPPER(MAESTRO!$L$3:$L$1000)="CONFIRMADO")),ROWS($A$3:A330))),"")</f>
        <v/>
      </c>
      <c r="H330" s="24" t="str">
        <f ca="1">IFERROR(INDEX(MAESTRO!H:H,_xludf.AGGREGATE(15,6,ROW(MAESTRO!$B$3:$B$1000)/((MAESTRO!$B$3:$B$1000="PROVEEDORES")*(UPPER(MAESTRO!$L$3:$L$1000)="CONFIRMADO")),ROWS($A$3:A330))),"")</f>
        <v/>
      </c>
      <c r="I330" s="24" t="str">
        <f ca="1">IFERROR(INDEX(MAESTRO!I:I,_xludf.AGGREGATE(15,6,ROW(MAESTRO!$B$3:$B$1000)/((MAESTRO!$B$3:$B$1000="PROVEEDORES")*(UPPER(MAESTRO!$L$3:$L$1000)="CONFIRMADO")),ROWS($A$3:A330))),"")</f>
        <v/>
      </c>
      <c r="J330" s="24" t="str">
        <f ca="1">IFERROR(INDEX(MAESTRO!J:J,_xludf.AGGREGATE(15,6,ROW(MAESTRO!$B$3:$B$1000)/((MAESTRO!$B$3:$B$1000="PROVEEDORES")*(UPPER(MAESTRO!$L$3:$L$1000)="CONFIRMADO")),ROWS($A$3:A330))),"")</f>
        <v/>
      </c>
      <c r="K330" s="24" t="str">
        <f ca="1">IFERROR(INDEX(MAESTRO!K:K,_xludf.AGGREGATE(15,6,ROW(MAESTRO!$B$3:$B$1000)/((MAESTRO!$B$3:$B$1000="PROVEEDORES")*(UPPER(MAESTRO!$L$3:$L$1000)="CONFIRMADO")),ROWS($A$3:A330))),"")</f>
        <v/>
      </c>
      <c r="L330" s="24" t="str">
        <f ca="1">IFERROR(INDEX(MAESTRO!L:L,_xludf.AGGREGATE(15,6,ROW(MAESTRO!$B$3:$B$1000)/((MAESTRO!$B$3:$B$1000="PROVEEDORES")*(UPPER(MAESTRO!$L$3:$L$1000)="CONFIRMADO")),ROWS($A$3:A330))),"")</f>
        <v/>
      </c>
      <c r="M330" s="24" t="str">
        <f ca="1">IFERROR(INDEX(MAESTRO!M:M,_xludf.AGGREGATE(15,6,ROW(MAESTRO!$B$3:$B$1000)/((MAESTRO!$B$3:$B$1000="PROVEEDORES")*(UPPER(MAESTRO!$L$3:$L$1000)="CONFIRMADO")),ROWS($A$3:A330))),"")</f>
        <v/>
      </c>
      <c r="N330" s="24" t="str">
        <f ca="1">IFERROR(INDEX(MAESTRO!N:N,_xludf.AGGREGATE(15,6,ROW(MAESTRO!$B$3:$B$1000)/((MAESTRO!$B$3:$B$1000="PROVEEDORES")*(UPPER(MAESTRO!$L$3:$L$1000)="CONFIRMADO")),ROWS($A$3:A330))),"")</f>
        <v/>
      </c>
      <c r="O330" s="24" t="str">
        <f ca="1">IFERROR(INDEX(MAESTRO!O:O,_xludf.AGGREGATE(15,6,ROW(MAESTRO!$B$3:$B$1000)/((MAESTRO!$B$3:$B$1000="PROVEEDORES")*(UPPER(MAESTRO!$L$3:$L$1000)="CONFIRMADO")),ROWS($A$3:A330))),"")</f>
        <v/>
      </c>
      <c r="P330" s="24" t="str">
        <f ca="1">IFERROR(INDEX(MAESTRO!P:P,_xludf.AGGREGATE(15,6,ROW(MAESTRO!$B$3:$B$1000)/((MAESTRO!$B$3:$B$1000="PROVEEDORES")*(UPPER(MAESTRO!$L$3:$L$1000)="CONFIRMADO")),ROWS($A$3:A330))),"")</f>
        <v/>
      </c>
      <c r="Q330" s="24" t="str">
        <f ca="1">IFERROR(INDEX(MAESTRO!Q:Q,_xludf.AGGREGATE(15,6,ROW(MAESTRO!$B$3:$B$1000)/((MAESTRO!$B$3:$B$1000="PROVEEDORES")*(UPPER(MAESTRO!$L$3:$L$1000)="CONFIRMADO")),ROWS($A$3:A330))),"")</f>
        <v/>
      </c>
      <c r="R330" s="24" t="str">
        <f ca="1">IFERROR(INDEX(MAESTRO!R:R,_xludf.AGGREGATE(15,6,ROW(MAESTRO!$B$3:$B$1000)/((MAESTRO!$B$3:$B$1000="PROVEEDORES")*(UPPER(MAESTRO!$L$3:$L$1000)="CONFIRMADO")),ROWS($A$3:A330))),"")</f>
        <v/>
      </c>
      <c r="S330" s="24" t="str">
        <f ca="1">IFERROR(INDEX(MAESTRO!S:S,_xludf.AGGREGATE(15,6,ROW(MAESTRO!$B$3:$B$1000)/((MAESTRO!$B$3:$B$1000="PROVEEDORES")*(UPPER(MAESTRO!$L$3:$L$1000)="CONFIRMADO")),ROWS($A$3:A330))),"")</f>
        <v/>
      </c>
      <c r="T330" s="24" t="str">
        <f ca="1">IFERROR(INDEX(MAESTRO!T:T,_xludf.AGGREGATE(15,6,ROW(MAESTRO!$B$3:$B$1000)/((MAESTRO!$B$3:$B$1000="PROVEEDORES")*(UPPER(MAESTRO!$L$3:$L$1000)="CONFIRMADO")),ROWS($A$3:A330))),"")</f>
        <v/>
      </c>
      <c r="U330" s="24" t="str">
        <f ca="1">IFERROR(INDEX(MAESTRO!U:U,_xludf.AGGREGATE(15,6,ROW(MAESTRO!$B$3:$B$1000)/((MAESTRO!$B$3:$B$1000="PROVEEDORES")*(UPPER(MAESTRO!$L$3:$L$1000)="CONFIRMADO")),ROWS($A$3:A330))),"")</f>
        <v/>
      </c>
      <c r="V330" s="24" t="str">
        <f ca="1">IFERROR(INDEX(MAESTRO!V:V,_xludf.AGGREGATE(15,6,ROW(MAESTRO!$B$3:$B$1000)/((MAESTRO!$B$3:$B$1000="PROVEEDORES")*(UPPER(MAESTRO!$L$3:$L$1000)="CONFIRMADO")),ROWS($A$3:A330))),"")</f>
        <v/>
      </c>
      <c r="W330" s="24" t="str">
        <f ca="1">IFERROR(INDEX(MAESTRO!W:W,_xludf.AGGREGATE(15,6,ROW(MAESTRO!$B$3:$B$1000)/((MAESTRO!$B$3:$B$1000="PROVEEDORES")*(UPPER(MAESTRO!$L$3:$L$1000)="CONFIRMADO")),ROWS($A$3:A330))),"")</f>
        <v/>
      </c>
      <c r="X330" s="24" t="str">
        <f ca="1">IFERROR(INDEX(MAESTRO!X:X,_xludf.AGGREGATE(15,6,ROW(MAESTRO!$B$3:$B$1000)/((MAESTRO!$B$3:$B$1000="PROVEEDORES")*(UPPER(MAESTRO!$L$3:$L$1000)="CONFIRMADO")),ROWS($A$3:A330))),"")</f>
        <v/>
      </c>
    </row>
    <row r="331" spans="1:24" ht="22.05" customHeight="1">
      <c r="A331" s="10" t="str">
        <f ca="1">IFERROR(INDEX(MAESTRO!A:A,_xludf.AGGREGATE(15,6,ROW(MAESTRO!$B$3:$B$1000)/((MAESTRO!$B$3:$B$1000="PROVEEDORES")*(UPPER(MAESTRO!$L$3:$L$1000)="CONFIRMADO")),ROWS($A$3:A331))),"")</f>
        <v/>
      </c>
      <c r="B331" s="10" t="str">
        <f ca="1">IFERROR(INDEX(MAESTRO!B:B,_xludf.AGGREGATE(15,6,ROW(MAESTRO!$B$3:$B$1000)/((MAESTRO!$B$3:$B$1000="PROVEEDORES")*(UPPER(MAESTRO!$L$3:$L$1000)="CONFIRMADO")),ROWS($A$3:A331))),"")</f>
        <v/>
      </c>
      <c r="C331" s="10" t="str">
        <f ca="1">IFERROR(INDEX(MAESTRO!C:C,_xludf.AGGREGATE(15,6,ROW(MAESTRO!$B$3:$B$1000)/((MAESTRO!$B$3:$B$1000="PROVEEDORES")*(UPPER(MAESTRO!$L$3:$L$1000)="CONFIRMADO")),ROWS($A$3:A331))),"")</f>
        <v/>
      </c>
      <c r="D331" s="10" t="str">
        <f ca="1">IFERROR(INDEX(MAESTRO!D:D,_xludf.AGGREGATE(15,6,ROW(MAESTRO!$B$3:$B$1000)/((MAESTRO!$B$3:$B$1000="PROVEEDORES")*(UPPER(MAESTRO!$L$3:$L$1000)="CONFIRMADO")),ROWS($A$3:A331))),"")</f>
        <v/>
      </c>
      <c r="E331" s="10" t="str">
        <f ca="1">IFERROR(INDEX(MAESTRO!E:E,_xludf.AGGREGATE(15,6,ROW(MAESTRO!$B$3:$B$1000)/((MAESTRO!$B$3:$B$1000="PROVEEDORES")*(UPPER(MAESTRO!$L$3:$L$1000)="CONFIRMADO")),ROWS($A$3:A331))),"")</f>
        <v/>
      </c>
      <c r="F331" s="10" t="str">
        <f ca="1">IFERROR(INDEX(MAESTRO!F:F,_xludf.AGGREGATE(15,6,ROW(MAESTRO!$B$3:$B$1000)/((MAESTRO!$B$3:$B$1000="PROVEEDORES")*(UPPER(MAESTRO!$L$3:$L$1000)="CONFIRMADO")),ROWS($A$3:A331))),"")</f>
        <v/>
      </c>
      <c r="G331" s="10" t="str">
        <f ca="1">IFERROR(INDEX(MAESTRO!G:G,_xludf.AGGREGATE(15,6,ROW(MAESTRO!$B$3:$B$1000)/((MAESTRO!$B$3:$B$1000="PROVEEDORES")*(UPPER(MAESTRO!$L$3:$L$1000)="CONFIRMADO")),ROWS($A$3:A331))),"")</f>
        <v/>
      </c>
      <c r="H331" s="10" t="str">
        <f ca="1">IFERROR(INDEX(MAESTRO!H:H,_xludf.AGGREGATE(15,6,ROW(MAESTRO!$B$3:$B$1000)/((MAESTRO!$B$3:$B$1000="PROVEEDORES")*(UPPER(MAESTRO!$L$3:$L$1000)="CONFIRMADO")),ROWS($A$3:A331))),"")</f>
        <v/>
      </c>
      <c r="I331" s="10" t="str">
        <f ca="1">IFERROR(INDEX(MAESTRO!I:I,_xludf.AGGREGATE(15,6,ROW(MAESTRO!$B$3:$B$1000)/((MAESTRO!$B$3:$B$1000="PROVEEDORES")*(UPPER(MAESTRO!$L$3:$L$1000)="CONFIRMADO")),ROWS($A$3:A331))),"")</f>
        <v/>
      </c>
      <c r="J331" s="10" t="str">
        <f ca="1">IFERROR(INDEX(MAESTRO!J:J,_xludf.AGGREGATE(15,6,ROW(MAESTRO!$B$3:$B$1000)/((MAESTRO!$B$3:$B$1000="PROVEEDORES")*(UPPER(MAESTRO!$L$3:$L$1000)="CONFIRMADO")),ROWS($A$3:A331))),"")</f>
        <v/>
      </c>
      <c r="K331" s="10" t="str">
        <f ca="1">IFERROR(INDEX(MAESTRO!K:K,_xludf.AGGREGATE(15,6,ROW(MAESTRO!$B$3:$B$1000)/((MAESTRO!$B$3:$B$1000="PROVEEDORES")*(UPPER(MAESTRO!$L$3:$L$1000)="CONFIRMADO")),ROWS($A$3:A331))),"")</f>
        <v/>
      </c>
      <c r="L331" s="10" t="str">
        <f ca="1">IFERROR(INDEX(MAESTRO!L:L,_xludf.AGGREGATE(15,6,ROW(MAESTRO!$B$3:$B$1000)/((MAESTRO!$B$3:$B$1000="PROVEEDORES")*(UPPER(MAESTRO!$L$3:$L$1000)="CONFIRMADO")),ROWS($A$3:A331))),"")</f>
        <v/>
      </c>
      <c r="M331" s="10" t="str">
        <f ca="1">IFERROR(INDEX(MAESTRO!M:M,_xludf.AGGREGATE(15,6,ROW(MAESTRO!$B$3:$B$1000)/((MAESTRO!$B$3:$B$1000="PROVEEDORES")*(UPPER(MAESTRO!$L$3:$L$1000)="CONFIRMADO")),ROWS($A$3:A331))),"")</f>
        <v/>
      </c>
      <c r="N331" s="10" t="str">
        <f ca="1">IFERROR(INDEX(MAESTRO!N:N,_xludf.AGGREGATE(15,6,ROW(MAESTRO!$B$3:$B$1000)/((MAESTRO!$B$3:$B$1000="PROVEEDORES")*(UPPER(MAESTRO!$L$3:$L$1000)="CONFIRMADO")),ROWS($A$3:A331))),"")</f>
        <v/>
      </c>
      <c r="O331" s="10" t="str">
        <f ca="1">IFERROR(INDEX(MAESTRO!O:O,_xludf.AGGREGATE(15,6,ROW(MAESTRO!$B$3:$B$1000)/((MAESTRO!$B$3:$B$1000="PROVEEDORES")*(UPPER(MAESTRO!$L$3:$L$1000)="CONFIRMADO")),ROWS($A$3:A331))),"")</f>
        <v/>
      </c>
      <c r="P331" s="10" t="str">
        <f ca="1">IFERROR(INDEX(MAESTRO!P:P,_xludf.AGGREGATE(15,6,ROW(MAESTRO!$B$3:$B$1000)/((MAESTRO!$B$3:$B$1000="PROVEEDORES")*(UPPER(MAESTRO!$L$3:$L$1000)="CONFIRMADO")),ROWS($A$3:A331))),"")</f>
        <v/>
      </c>
      <c r="Q331" s="10" t="str">
        <f ca="1">IFERROR(INDEX(MAESTRO!Q:Q,_xludf.AGGREGATE(15,6,ROW(MAESTRO!$B$3:$B$1000)/((MAESTRO!$B$3:$B$1000="PROVEEDORES")*(UPPER(MAESTRO!$L$3:$L$1000)="CONFIRMADO")),ROWS($A$3:A331))),"")</f>
        <v/>
      </c>
      <c r="R331" s="10" t="str">
        <f ca="1">IFERROR(INDEX(MAESTRO!R:R,_xludf.AGGREGATE(15,6,ROW(MAESTRO!$B$3:$B$1000)/((MAESTRO!$B$3:$B$1000="PROVEEDORES")*(UPPER(MAESTRO!$L$3:$L$1000)="CONFIRMADO")),ROWS($A$3:A331))),"")</f>
        <v/>
      </c>
      <c r="S331" s="10" t="str">
        <f ca="1">IFERROR(INDEX(MAESTRO!S:S,_xludf.AGGREGATE(15,6,ROW(MAESTRO!$B$3:$B$1000)/((MAESTRO!$B$3:$B$1000="PROVEEDORES")*(UPPER(MAESTRO!$L$3:$L$1000)="CONFIRMADO")),ROWS($A$3:A331))),"")</f>
        <v/>
      </c>
      <c r="T331" s="10" t="str">
        <f ca="1">IFERROR(INDEX(MAESTRO!T:T,_xludf.AGGREGATE(15,6,ROW(MAESTRO!$B$3:$B$1000)/((MAESTRO!$B$3:$B$1000="PROVEEDORES")*(UPPER(MAESTRO!$L$3:$L$1000)="CONFIRMADO")),ROWS($A$3:A331))),"")</f>
        <v/>
      </c>
      <c r="U331" s="10" t="str">
        <f ca="1">IFERROR(INDEX(MAESTRO!U:U,_xludf.AGGREGATE(15,6,ROW(MAESTRO!$B$3:$B$1000)/((MAESTRO!$B$3:$B$1000="PROVEEDORES")*(UPPER(MAESTRO!$L$3:$L$1000)="CONFIRMADO")),ROWS($A$3:A331))),"")</f>
        <v/>
      </c>
      <c r="V331" s="10" t="str">
        <f ca="1">IFERROR(INDEX(MAESTRO!V:V,_xludf.AGGREGATE(15,6,ROW(MAESTRO!$B$3:$B$1000)/((MAESTRO!$B$3:$B$1000="PROVEEDORES")*(UPPER(MAESTRO!$L$3:$L$1000)="CONFIRMADO")),ROWS($A$3:A331))),"")</f>
        <v/>
      </c>
      <c r="W331" s="10" t="str">
        <f ca="1">IFERROR(INDEX(MAESTRO!W:W,_xludf.AGGREGATE(15,6,ROW(MAESTRO!$B$3:$B$1000)/((MAESTRO!$B$3:$B$1000="PROVEEDORES")*(UPPER(MAESTRO!$L$3:$L$1000)="CONFIRMADO")),ROWS($A$3:A331))),"")</f>
        <v/>
      </c>
      <c r="X331" s="10" t="str">
        <f ca="1">IFERROR(INDEX(MAESTRO!X:X,_xludf.AGGREGATE(15,6,ROW(MAESTRO!$B$3:$B$1000)/((MAESTRO!$B$3:$B$1000="PROVEEDORES")*(UPPER(MAESTRO!$L$3:$L$1000)="CONFIRMADO")),ROWS($A$3:A331))),"")</f>
        <v/>
      </c>
    </row>
    <row r="332" spans="1:24" ht="22.05" customHeight="1">
      <c r="A332" s="24" t="str">
        <f ca="1">IFERROR(INDEX(MAESTRO!A:A,_xludf.AGGREGATE(15,6,ROW(MAESTRO!$B$3:$B$1000)/((MAESTRO!$B$3:$B$1000="PROVEEDORES")*(UPPER(MAESTRO!$L$3:$L$1000)="CONFIRMADO")),ROWS($A$3:A332))),"")</f>
        <v/>
      </c>
      <c r="B332" s="24" t="str">
        <f ca="1">IFERROR(INDEX(MAESTRO!B:B,_xludf.AGGREGATE(15,6,ROW(MAESTRO!$B$3:$B$1000)/((MAESTRO!$B$3:$B$1000="PROVEEDORES")*(UPPER(MAESTRO!$L$3:$L$1000)="CONFIRMADO")),ROWS($A$3:A332))),"")</f>
        <v/>
      </c>
      <c r="C332" s="24" t="str">
        <f ca="1">IFERROR(INDEX(MAESTRO!C:C,_xludf.AGGREGATE(15,6,ROW(MAESTRO!$B$3:$B$1000)/((MAESTRO!$B$3:$B$1000="PROVEEDORES")*(UPPER(MAESTRO!$L$3:$L$1000)="CONFIRMADO")),ROWS($A$3:A332))),"")</f>
        <v/>
      </c>
      <c r="D332" s="24" t="str">
        <f ca="1">IFERROR(INDEX(MAESTRO!D:D,_xludf.AGGREGATE(15,6,ROW(MAESTRO!$B$3:$B$1000)/((MAESTRO!$B$3:$B$1000="PROVEEDORES")*(UPPER(MAESTRO!$L$3:$L$1000)="CONFIRMADO")),ROWS($A$3:A332))),"")</f>
        <v/>
      </c>
      <c r="E332" s="24" t="str">
        <f ca="1">IFERROR(INDEX(MAESTRO!E:E,_xludf.AGGREGATE(15,6,ROW(MAESTRO!$B$3:$B$1000)/((MAESTRO!$B$3:$B$1000="PROVEEDORES")*(UPPER(MAESTRO!$L$3:$L$1000)="CONFIRMADO")),ROWS($A$3:A332))),"")</f>
        <v/>
      </c>
      <c r="F332" s="24" t="str">
        <f ca="1">IFERROR(INDEX(MAESTRO!F:F,_xludf.AGGREGATE(15,6,ROW(MAESTRO!$B$3:$B$1000)/((MAESTRO!$B$3:$B$1000="PROVEEDORES")*(UPPER(MAESTRO!$L$3:$L$1000)="CONFIRMADO")),ROWS($A$3:A332))),"")</f>
        <v/>
      </c>
      <c r="G332" s="24" t="str">
        <f ca="1">IFERROR(INDEX(MAESTRO!G:G,_xludf.AGGREGATE(15,6,ROW(MAESTRO!$B$3:$B$1000)/((MAESTRO!$B$3:$B$1000="PROVEEDORES")*(UPPER(MAESTRO!$L$3:$L$1000)="CONFIRMADO")),ROWS($A$3:A332))),"")</f>
        <v/>
      </c>
      <c r="H332" s="24" t="str">
        <f ca="1">IFERROR(INDEX(MAESTRO!H:H,_xludf.AGGREGATE(15,6,ROW(MAESTRO!$B$3:$B$1000)/((MAESTRO!$B$3:$B$1000="PROVEEDORES")*(UPPER(MAESTRO!$L$3:$L$1000)="CONFIRMADO")),ROWS($A$3:A332))),"")</f>
        <v/>
      </c>
      <c r="I332" s="24" t="str">
        <f ca="1">IFERROR(INDEX(MAESTRO!I:I,_xludf.AGGREGATE(15,6,ROW(MAESTRO!$B$3:$B$1000)/((MAESTRO!$B$3:$B$1000="PROVEEDORES")*(UPPER(MAESTRO!$L$3:$L$1000)="CONFIRMADO")),ROWS($A$3:A332))),"")</f>
        <v/>
      </c>
      <c r="J332" s="24" t="str">
        <f ca="1">IFERROR(INDEX(MAESTRO!J:J,_xludf.AGGREGATE(15,6,ROW(MAESTRO!$B$3:$B$1000)/((MAESTRO!$B$3:$B$1000="PROVEEDORES")*(UPPER(MAESTRO!$L$3:$L$1000)="CONFIRMADO")),ROWS($A$3:A332))),"")</f>
        <v/>
      </c>
      <c r="K332" s="24" t="str">
        <f ca="1">IFERROR(INDEX(MAESTRO!K:K,_xludf.AGGREGATE(15,6,ROW(MAESTRO!$B$3:$B$1000)/((MAESTRO!$B$3:$B$1000="PROVEEDORES")*(UPPER(MAESTRO!$L$3:$L$1000)="CONFIRMADO")),ROWS($A$3:A332))),"")</f>
        <v/>
      </c>
      <c r="L332" s="24" t="str">
        <f ca="1">IFERROR(INDEX(MAESTRO!L:L,_xludf.AGGREGATE(15,6,ROW(MAESTRO!$B$3:$B$1000)/((MAESTRO!$B$3:$B$1000="PROVEEDORES")*(UPPER(MAESTRO!$L$3:$L$1000)="CONFIRMADO")),ROWS($A$3:A332))),"")</f>
        <v/>
      </c>
      <c r="M332" s="24" t="str">
        <f ca="1">IFERROR(INDEX(MAESTRO!M:M,_xludf.AGGREGATE(15,6,ROW(MAESTRO!$B$3:$B$1000)/((MAESTRO!$B$3:$B$1000="PROVEEDORES")*(UPPER(MAESTRO!$L$3:$L$1000)="CONFIRMADO")),ROWS($A$3:A332))),"")</f>
        <v/>
      </c>
      <c r="N332" s="24" t="str">
        <f ca="1">IFERROR(INDEX(MAESTRO!N:N,_xludf.AGGREGATE(15,6,ROW(MAESTRO!$B$3:$B$1000)/((MAESTRO!$B$3:$B$1000="PROVEEDORES")*(UPPER(MAESTRO!$L$3:$L$1000)="CONFIRMADO")),ROWS($A$3:A332))),"")</f>
        <v/>
      </c>
      <c r="O332" s="24" t="str">
        <f ca="1">IFERROR(INDEX(MAESTRO!O:O,_xludf.AGGREGATE(15,6,ROW(MAESTRO!$B$3:$B$1000)/((MAESTRO!$B$3:$B$1000="PROVEEDORES")*(UPPER(MAESTRO!$L$3:$L$1000)="CONFIRMADO")),ROWS($A$3:A332))),"")</f>
        <v/>
      </c>
      <c r="P332" s="24" t="str">
        <f ca="1">IFERROR(INDEX(MAESTRO!P:P,_xludf.AGGREGATE(15,6,ROW(MAESTRO!$B$3:$B$1000)/((MAESTRO!$B$3:$B$1000="PROVEEDORES")*(UPPER(MAESTRO!$L$3:$L$1000)="CONFIRMADO")),ROWS($A$3:A332))),"")</f>
        <v/>
      </c>
      <c r="Q332" s="24" t="str">
        <f ca="1">IFERROR(INDEX(MAESTRO!Q:Q,_xludf.AGGREGATE(15,6,ROW(MAESTRO!$B$3:$B$1000)/((MAESTRO!$B$3:$B$1000="PROVEEDORES")*(UPPER(MAESTRO!$L$3:$L$1000)="CONFIRMADO")),ROWS($A$3:A332))),"")</f>
        <v/>
      </c>
      <c r="R332" s="24" t="str">
        <f ca="1">IFERROR(INDEX(MAESTRO!R:R,_xludf.AGGREGATE(15,6,ROW(MAESTRO!$B$3:$B$1000)/((MAESTRO!$B$3:$B$1000="PROVEEDORES")*(UPPER(MAESTRO!$L$3:$L$1000)="CONFIRMADO")),ROWS($A$3:A332))),"")</f>
        <v/>
      </c>
      <c r="S332" s="24" t="str">
        <f ca="1">IFERROR(INDEX(MAESTRO!S:S,_xludf.AGGREGATE(15,6,ROW(MAESTRO!$B$3:$B$1000)/((MAESTRO!$B$3:$B$1000="PROVEEDORES")*(UPPER(MAESTRO!$L$3:$L$1000)="CONFIRMADO")),ROWS($A$3:A332))),"")</f>
        <v/>
      </c>
      <c r="T332" s="24" t="str">
        <f ca="1">IFERROR(INDEX(MAESTRO!T:T,_xludf.AGGREGATE(15,6,ROW(MAESTRO!$B$3:$B$1000)/((MAESTRO!$B$3:$B$1000="PROVEEDORES")*(UPPER(MAESTRO!$L$3:$L$1000)="CONFIRMADO")),ROWS($A$3:A332))),"")</f>
        <v/>
      </c>
      <c r="U332" s="24" t="str">
        <f ca="1">IFERROR(INDEX(MAESTRO!U:U,_xludf.AGGREGATE(15,6,ROW(MAESTRO!$B$3:$B$1000)/((MAESTRO!$B$3:$B$1000="PROVEEDORES")*(UPPER(MAESTRO!$L$3:$L$1000)="CONFIRMADO")),ROWS($A$3:A332))),"")</f>
        <v/>
      </c>
      <c r="V332" s="24" t="str">
        <f ca="1">IFERROR(INDEX(MAESTRO!V:V,_xludf.AGGREGATE(15,6,ROW(MAESTRO!$B$3:$B$1000)/((MAESTRO!$B$3:$B$1000="PROVEEDORES")*(UPPER(MAESTRO!$L$3:$L$1000)="CONFIRMADO")),ROWS($A$3:A332))),"")</f>
        <v/>
      </c>
      <c r="W332" s="24" t="str">
        <f ca="1">IFERROR(INDEX(MAESTRO!W:W,_xludf.AGGREGATE(15,6,ROW(MAESTRO!$B$3:$B$1000)/((MAESTRO!$B$3:$B$1000="PROVEEDORES")*(UPPER(MAESTRO!$L$3:$L$1000)="CONFIRMADO")),ROWS($A$3:A332))),"")</f>
        <v/>
      </c>
      <c r="X332" s="24" t="str">
        <f ca="1">IFERROR(INDEX(MAESTRO!X:X,_xludf.AGGREGATE(15,6,ROW(MAESTRO!$B$3:$B$1000)/((MAESTRO!$B$3:$B$1000="PROVEEDORES")*(UPPER(MAESTRO!$L$3:$L$1000)="CONFIRMADO")),ROWS($A$3:A332))),"")</f>
        <v/>
      </c>
    </row>
    <row r="333" spans="1:24" ht="22.05" customHeight="1">
      <c r="A333" s="10" t="str">
        <f ca="1">IFERROR(INDEX(MAESTRO!A:A,_xludf.AGGREGATE(15,6,ROW(MAESTRO!$B$3:$B$1000)/((MAESTRO!$B$3:$B$1000="PROVEEDORES")*(UPPER(MAESTRO!$L$3:$L$1000)="CONFIRMADO")),ROWS($A$3:A333))),"")</f>
        <v/>
      </c>
      <c r="B333" s="10" t="str">
        <f ca="1">IFERROR(INDEX(MAESTRO!B:B,_xludf.AGGREGATE(15,6,ROW(MAESTRO!$B$3:$B$1000)/((MAESTRO!$B$3:$B$1000="PROVEEDORES")*(UPPER(MAESTRO!$L$3:$L$1000)="CONFIRMADO")),ROWS($A$3:A333))),"")</f>
        <v/>
      </c>
      <c r="C333" s="10" t="str">
        <f ca="1">IFERROR(INDEX(MAESTRO!C:C,_xludf.AGGREGATE(15,6,ROW(MAESTRO!$B$3:$B$1000)/((MAESTRO!$B$3:$B$1000="PROVEEDORES")*(UPPER(MAESTRO!$L$3:$L$1000)="CONFIRMADO")),ROWS($A$3:A333))),"")</f>
        <v/>
      </c>
      <c r="D333" s="10" t="str">
        <f ca="1">IFERROR(INDEX(MAESTRO!D:D,_xludf.AGGREGATE(15,6,ROW(MAESTRO!$B$3:$B$1000)/((MAESTRO!$B$3:$B$1000="PROVEEDORES")*(UPPER(MAESTRO!$L$3:$L$1000)="CONFIRMADO")),ROWS($A$3:A333))),"")</f>
        <v/>
      </c>
      <c r="E333" s="10" t="str">
        <f ca="1">IFERROR(INDEX(MAESTRO!E:E,_xludf.AGGREGATE(15,6,ROW(MAESTRO!$B$3:$B$1000)/((MAESTRO!$B$3:$B$1000="PROVEEDORES")*(UPPER(MAESTRO!$L$3:$L$1000)="CONFIRMADO")),ROWS($A$3:A333))),"")</f>
        <v/>
      </c>
      <c r="F333" s="10" t="str">
        <f ca="1">IFERROR(INDEX(MAESTRO!F:F,_xludf.AGGREGATE(15,6,ROW(MAESTRO!$B$3:$B$1000)/((MAESTRO!$B$3:$B$1000="PROVEEDORES")*(UPPER(MAESTRO!$L$3:$L$1000)="CONFIRMADO")),ROWS($A$3:A333))),"")</f>
        <v/>
      </c>
      <c r="G333" s="10" t="str">
        <f ca="1">IFERROR(INDEX(MAESTRO!G:G,_xludf.AGGREGATE(15,6,ROW(MAESTRO!$B$3:$B$1000)/((MAESTRO!$B$3:$B$1000="PROVEEDORES")*(UPPER(MAESTRO!$L$3:$L$1000)="CONFIRMADO")),ROWS($A$3:A333))),"")</f>
        <v/>
      </c>
      <c r="H333" s="10" t="str">
        <f ca="1">IFERROR(INDEX(MAESTRO!H:H,_xludf.AGGREGATE(15,6,ROW(MAESTRO!$B$3:$B$1000)/((MAESTRO!$B$3:$B$1000="PROVEEDORES")*(UPPER(MAESTRO!$L$3:$L$1000)="CONFIRMADO")),ROWS($A$3:A333))),"")</f>
        <v/>
      </c>
      <c r="I333" s="10" t="str">
        <f ca="1">IFERROR(INDEX(MAESTRO!I:I,_xludf.AGGREGATE(15,6,ROW(MAESTRO!$B$3:$B$1000)/((MAESTRO!$B$3:$B$1000="PROVEEDORES")*(UPPER(MAESTRO!$L$3:$L$1000)="CONFIRMADO")),ROWS($A$3:A333))),"")</f>
        <v/>
      </c>
      <c r="J333" s="10" t="str">
        <f ca="1">IFERROR(INDEX(MAESTRO!J:J,_xludf.AGGREGATE(15,6,ROW(MAESTRO!$B$3:$B$1000)/((MAESTRO!$B$3:$B$1000="PROVEEDORES")*(UPPER(MAESTRO!$L$3:$L$1000)="CONFIRMADO")),ROWS($A$3:A333))),"")</f>
        <v/>
      </c>
      <c r="K333" s="10" t="str">
        <f ca="1">IFERROR(INDEX(MAESTRO!K:K,_xludf.AGGREGATE(15,6,ROW(MAESTRO!$B$3:$B$1000)/((MAESTRO!$B$3:$B$1000="PROVEEDORES")*(UPPER(MAESTRO!$L$3:$L$1000)="CONFIRMADO")),ROWS($A$3:A333))),"")</f>
        <v/>
      </c>
      <c r="L333" s="10" t="str">
        <f ca="1">IFERROR(INDEX(MAESTRO!L:L,_xludf.AGGREGATE(15,6,ROW(MAESTRO!$B$3:$B$1000)/((MAESTRO!$B$3:$B$1000="PROVEEDORES")*(UPPER(MAESTRO!$L$3:$L$1000)="CONFIRMADO")),ROWS($A$3:A333))),"")</f>
        <v/>
      </c>
      <c r="M333" s="10" t="str">
        <f ca="1">IFERROR(INDEX(MAESTRO!M:M,_xludf.AGGREGATE(15,6,ROW(MAESTRO!$B$3:$B$1000)/((MAESTRO!$B$3:$B$1000="PROVEEDORES")*(UPPER(MAESTRO!$L$3:$L$1000)="CONFIRMADO")),ROWS($A$3:A333))),"")</f>
        <v/>
      </c>
      <c r="N333" s="10" t="str">
        <f ca="1">IFERROR(INDEX(MAESTRO!N:N,_xludf.AGGREGATE(15,6,ROW(MAESTRO!$B$3:$B$1000)/((MAESTRO!$B$3:$B$1000="PROVEEDORES")*(UPPER(MAESTRO!$L$3:$L$1000)="CONFIRMADO")),ROWS($A$3:A333))),"")</f>
        <v/>
      </c>
      <c r="O333" s="10" t="str">
        <f ca="1">IFERROR(INDEX(MAESTRO!O:O,_xludf.AGGREGATE(15,6,ROW(MAESTRO!$B$3:$B$1000)/((MAESTRO!$B$3:$B$1000="PROVEEDORES")*(UPPER(MAESTRO!$L$3:$L$1000)="CONFIRMADO")),ROWS($A$3:A333))),"")</f>
        <v/>
      </c>
      <c r="P333" s="10" t="str">
        <f ca="1">IFERROR(INDEX(MAESTRO!P:P,_xludf.AGGREGATE(15,6,ROW(MAESTRO!$B$3:$B$1000)/((MAESTRO!$B$3:$B$1000="PROVEEDORES")*(UPPER(MAESTRO!$L$3:$L$1000)="CONFIRMADO")),ROWS($A$3:A333))),"")</f>
        <v/>
      </c>
      <c r="Q333" s="10" t="str">
        <f ca="1">IFERROR(INDEX(MAESTRO!Q:Q,_xludf.AGGREGATE(15,6,ROW(MAESTRO!$B$3:$B$1000)/((MAESTRO!$B$3:$B$1000="PROVEEDORES")*(UPPER(MAESTRO!$L$3:$L$1000)="CONFIRMADO")),ROWS($A$3:A333))),"")</f>
        <v/>
      </c>
      <c r="R333" s="10" t="str">
        <f ca="1">IFERROR(INDEX(MAESTRO!R:R,_xludf.AGGREGATE(15,6,ROW(MAESTRO!$B$3:$B$1000)/((MAESTRO!$B$3:$B$1000="PROVEEDORES")*(UPPER(MAESTRO!$L$3:$L$1000)="CONFIRMADO")),ROWS($A$3:A333))),"")</f>
        <v/>
      </c>
      <c r="S333" s="10" t="str">
        <f ca="1">IFERROR(INDEX(MAESTRO!S:S,_xludf.AGGREGATE(15,6,ROW(MAESTRO!$B$3:$B$1000)/((MAESTRO!$B$3:$B$1000="PROVEEDORES")*(UPPER(MAESTRO!$L$3:$L$1000)="CONFIRMADO")),ROWS($A$3:A333))),"")</f>
        <v/>
      </c>
      <c r="T333" s="10" t="str">
        <f ca="1">IFERROR(INDEX(MAESTRO!T:T,_xludf.AGGREGATE(15,6,ROW(MAESTRO!$B$3:$B$1000)/((MAESTRO!$B$3:$B$1000="PROVEEDORES")*(UPPER(MAESTRO!$L$3:$L$1000)="CONFIRMADO")),ROWS($A$3:A333))),"")</f>
        <v/>
      </c>
      <c r="U333" s="10" t="str">
        <f ca="1">IFERROR(INDEX(MAESTRO!U:U,_xludf.AGGREGATE(15,6,ROW(MAESTRO!$B$3:$B$1000)/((MAESTRO!$B$3:$B$1000="PROVEEDORES")*(UPPER(MAESTRO!$L$3:$L$1000)="CONFIRMADO")),ROWS($A$3:A333))),"")</f>
        <v/>
      </c>
      <c r="V333" s="10" t="str">
        <f ca="1">IFERROR(INDEX(MAESTRO!V:V,_xludf.AGGREGATE(15,6,ROW(MAESTRO!$B$3:$B$1000)/((MAESTRO!$B$3:$B$1000="PROVEEDORES")*(UPPER(MAESTRO!$L$3:$L$1000)="CONFIRMADO")),ROWS($A$3:A333))),"")</f>
        <v/>
      </c>
      <c r="W333" s="10" t="str">
        <f ca="1">IFERROR(INDEX(MAESTRO!W:W,_xludf.AGGREGATE(15,6,ROW(MAESTRO!$B$3:$B$1000)/((MAESTRO!$B$3:$B$1000="PROVEEDORES")*(UPPER(MAESTRO!$L$3:$L$1000)="CONFIRMADO")),ROWS($A$3:A333))),"")</f>
        <v/>
      </c>
      <c r="X333" s="10" t="str">
        <f ca="1">IFERROR(INDEX(MAESTRO!X:X,_xludf.AGGREGATE(15,6,ROW(MAESTRO!$B$3:$B$1000)/((MAESTRO!$B$3:$B$1000="PROVEEDORES")*(UPPER(MAESTRO!$L$3:$L$1000)="CONFIRMADO")),ROWS($A$3:A333))),"")</f>
        <v/>
      </c>
    </row>
    <row r="334" spans="1:24" ht="22.05" customHeight="1">
      <c r="A334" s="24" t="str">
        <f ca="1">IFERROR(INDEX(MAESTRO!A:A,_xludf.AGGREGATE(15,6,ROW(MAESTRO!$B$3:$B$1000)/((MAESTRO!$B$3:$B$1000="PROVEEDORES")*(UPPER(MAESTRO!$L$3:$L$1000)="CONFIRMADO")),ROWS($A$3:A334))),"")</f>
        <v/>
      </c>
      <c r="B334" s="24" t="str">
        <f ca="1">IFERROR(INDEX(MAESTRO!B:B,_xludf.AGGREGATE(15,6,ROW(MAESTRO!$B$3:$B$1000)/((MAESTRO!$B$3:$B$1000="PROVEEDORES")*(UPPER(MAESTRO!$L$3:$L$1000)="CONFIRMADO")),ROWS($A$3:A334))),"")</f>
        <v/>
      </c>
      <c r="C334" s="24" t="str">
        <f ca="1">IFERROR(INDEX(MAESTRO!C:C,_xludf.AGGREGATE(15,6,ROW(MAESTRO!$B$3:$B$1000)/((MAESTRO!$B$3:$B$1000="PROVEEDORES")*(UPPER(MAESTRO!$L$3:$L$1000)="CONFIRMADO")),ROWS($A$3:A334))),"")</f>
        <v/>
      </c>
      <c r="D334" s="24" t="str">
        <f ca="1">IFERROR(INDEX(MAESTRO!D:D,_xludf.AGGREGATE(15,6,ROW(MAESTRO!$B$3:$B$1000)/((MAESTRO!$B$3:$B$1000="PROVEEDORES")*(UPPER(MAESTRO!$L$3:$L$1000)="CONFIRMADO")),ROWS($A$3:A334))),"")</f>
        <v/>
      </c>
      <c r="E334" s="24" t="str">
        <f ca="1">IFERROR(INDEX(MAESTRO!E:E,_xludf.AGGREGATE(15,6,ROW(MAESTRO!$B$3:$B$1000)/((MAESTRO!$B$3:$B$1000="PROVEEDORES")*(UPPER(MAESTRO!$L$3:$L$1000)="CONFIRMADO")),ROWS($A$3:A334))),"")</f>
        <v/>
      </c>
      <c r="F334" s="24" t="str">
        <f ca="1">IFERROR(INDEX(MAESTRO!F:F,_xludf.AGGREGATE(15,6,ROW(MAESTRO!$B$3:$B$1000)/((MAESTRO!$B$3:$B$1000="PROVEEDORES")*(UPPER(MAESTRO!$L$3:$L$1000)="CONFIRMADO")),ROWS($A$3:A334))),"")</f>
        <v/>
      </c>
      <c r="G334" s="24" t="str">
        <f ca="1">IFERROR(INDEX(MAESTRO!G:G,_xludf.AGGREGATE(15,6,ROW(MAESTRO!$B$3:$B$1000)/((MAESTRO!$B$3:$B$1000="PROVEEDORES")*(UPPER(MAESTRO!$L$3:$L$1000)="CONFIRMADO")),ROWS($A$3:A334))),"")</f>
        <v/>
      </c>
      <c r="H334" s="24" t="str">
        <f ca="1">IFERROR(INDEX(MAESTRO!H:H,_xludf.AGGREGATE(15,6,ROW(MAESTRO!$B$3:$B$1000)/((MAESTRO!$B$3:$B$1000="PROVEEDORES")*(UPPER(MAESTRO!$L$3:$L$1000)="CONFIRMADO")),ROWS($A$3:A334))),"")</f>
        <v/>
      </c>
      <c r="I334" s="24" t="str">
        <f ca="1">IFERROR(INDEX(MAESTRO!I:I,_xludf.AGGREGATE(15,6,ROW(MAESTRO!$B$3:$B$1000)/((MAESTRO!$B$3:$B$1000="PROVEEDORES")*(UPPER(MAESTRO!$L$3:$L$1000)="CONFIRMADO")),ROWS($A$3:A334))),"")</f>
        <v/>
      </c>
      <c r="J334" s="24" t="str">
        <f ca="1">IFERROR(INDEX(MAESTRO!J:J,_xludf.AGGREGATE(15,6,ROW(MAESTRO!$B$3:$B$1000)/((MAESTRO!$B$3:$B$1000="PROVEEDORES")*(UPPER(MAESTRO!$L$3:$L$1000)="CONFIRMADO")),ROWS($A$3:A334))),"")</f>
        <v/>
      </c>
      <c r="K334" s="24" t="str">
        <f ca="1">IFERROR(INDEX(MAESTRO!K:K,_xludf.AGGREGATE(15,6,ROW(MAESTRO!$B$3:$B$1000)/((MAESTRO!$B$3:$B$1000="PROVEEDORES")*(UPPER(MAESTRO!$L$3:$L$1000)="CONFIRMADO")),ROWS($A$3:A334))),"")</f>
        <v/>
      </c>
      <c r="L334" s="24" t="str">
        <f ca="1">IFERROR(INDEX(MAESTRO!L:L,_xludf.AGGREGATE(15,6,ROW(MAESTRO!$B$3:$B$1000)/((MAESTRO!$B$3:$B$1000="PROVEEDORES")*(UPPER(MAESTRO!$L$3:$L$1000)="CONFIRMADO")),ROWS($A$3:A334))),"")</f>
        <v/>
      </c>
      <c r="M334" s="24" t="str">
        <f ca="1">IFERROR(INDEX(MAESTRO!M:M,_xludf.AGGREGATE(15,6,ROW(MAESTRO!$B$3:$B$1000)/((MAESTRO!$B$3:$B$1000="PROVEEDORES")*(UPPER(MAESTRO!$L$3:$L$1000)="CONFIRMADO")),ROWS($A$3:A334))),"")</f>
        <v/>
      </c>
      <c r="N334" s="24" t="str">
        <f ca="1">IFERROR(INDEX(MAESTRO!N:N,_xludf.AGGREGATE(15,6,ROW(MAESTRO!$B$3:$B$1000)/((MAESTRO!$B$3:$B$1000="PROVEEDORES")*(UPPER(MAESTRO!$L$3:$L$1000)="CONFIRMADO")),ROWS($A$3:A334))),"")</f>
        <v/>
      </c>
      <c r="O334" s="24" t="str">
        <f ca="1">IFERROR(INDEX(MAESTRO!O:O,_xludf.AGGREGATE(15,6,ROW(MAESTRO!$B$3:$B$1000)/((MAESTRO!$B$3:$B$1000="PROVEEDORES")*(UPPER(MAESTRO!$L$3:$L$1000)="CONFIRMADO")),ROWS($A$3:A334))),"")</f>
        <v/>
      </c>
      <c r="P334" s="24" t="str">
        <f ca="1">IFERROR(INDEX(MAESTRO!P:P,_xludf.AGGREGATE(15,6,ROW(MAESTRO!$B$3:$B$1000)/((MAESTRO!$B$3:$B$1000="PROVEEDORES")*(UPPER(MAESTRO!$L$3:$L$1000)="CONFIRMADO")),ROWS($A$3:A334))),"")</f>
        <v/>
      </c>
      <c r="Q334" s="24" t="str">
        <f ca="1">IFERROR(INDEX(MAESTRO!Q:Q,_xludf.AGGREGATE(15,6,ROW(MAESTRO!$B$3:$B$1000)/((MAESTRO!$B$3:$B$1000="PROVEEDORES")*(UPPER(MAESTRO!$L$3:$L$1000)="CONFIRMADO")),ROWS($A$3:A334))),"")</f>
        <v/>
      </c>
      <c r="R334" s="24" t="str">
        <f ca="1">IFERROR(INDEX(MAESTRO!R:R,_xludf.AGGREGATE(15,6,ROW(MAESTRO!$B$3:$B$1000)/((MAESTRO!$B$3:$B$1000="PROVEEDORES")*(UPPER(MAESTRO!$L$3:$L$1000)="CONFIRMADO")),ROWS($A$3:A334))),"")</f>
        <v/>
      </c>
      <c r="S334" s="24" t="str">
        <f ca="1">IFERROR(INDEX(MAESTRO!S:S,_xludf.AGGREGATE(15,6,ROW(MAESTRO!$B$3:$B$1000)/((MAESTRO!$B$3:$B$1000="PROVEEDORES")*(UPPER(MAESTRO!$L$3:$L$1000)="CONFIRMADO")),ROWS($A$3:A334))),"")</f>
        <v/>
      </c>
      <c r="T334" s="24" t="str">
        <f ca="1">IFERROR(INDEX(MAESTRO!T:T,_xludf.AGGREGATE(15,6,ROW(MAESTRO!$B$3:$B$1000)/((MAESTRO!$B$3:$B$1000="PROVEEDORES")*(UPPER(MAESTRO!$L$3:$L$1000)="CONFIRMADO")),ROWS($A$3:A334))),"")</f>
        <v/>
      </c>
      <c r="U334" s="24" t="str">
        <f ca="1">IFERROR(INDEX(MAESTRO!U:U,_xludf.AGGREGATE(15,6,ROW(MAESTRO!$B$3:$B$1000)/((MAESTRO!$B$3:$B$1000="PROVEEDORES")*(UPPER(MAESTRO!$L$3:$L$1000)="CONFIRMADO")),ROWS($A$3:A334))),"")</f>
        <v/>
      </c>
      <c r="V334" s="24" t="str">
        <f ca="1">IFERROR(INDEX(MAESTRO!V:V,_xludf.AGGREGATE(15,6,ROW(MAESTRO!$B$3:$B$1000)/((MAESTRO!$B$3:$B$1000="PROVEEDORES")*(UPPER(MAESTRO!$L$3:$L$1000)="CONFIRMADO")),ROWS($A$3:A334))),"")</f>
        <v/>
      </c>
      <c r="W334" s="24" t="str">
        <f ca="1">IFERROR(INDEX(MAESTRO!W:W,_xludf.AGGREGATE(15,6,ROW(MAESTRO!$B$3:$B$1000)/((MAESTRO!$B$3:$B$1000="PROVEEDORES")*(UPPER(MAESTRO!$L$3:$L$1000)="CONFIRMADO")),ROWS($A$3:A334))),"")</f>
        <v/>
      </c>
      <c r="X334" s="24" t="str">
        <f ca="1">IFERROR(INDEX(MAESTRO!X:X,_xludf.AGGREGATE(15,6,ROW(MAESTRO!$B$3:$B$1000)/((MAESTRO!$B$3:$B$1000="PROVEEDORES")*(UPPER(MAESTRO!$L$3:$L$1000)="CONFIRMADO")),ROWS($A$3:A334))),"")</f>
        <v/>
      </c>
    </row>
    <row r="335" spans="1:24" ht="22.05" customHeight="1">
      <c r="A335" s="10" t="str">
        <f ca="1">IFERROR(INDEX(MAESTRO!A:A,_xludf.AGGREGATE(15,6,ROW(MAESTRO!$B$3:$B$1000)/((MAESTRO!$B$3:$B$1000="PROVEEDORES")*(UPPER(MAESTRO!$L$3:$L$1000)="CONFIRMADO")),ROWS($A$3:A335))),"")</f>
        <v/>
      </c>
      <c r="B335" s="10" t="str">
        <f ca="1">IFERROR(INDEX(MAESTRO!B:B,_xludf.AGGREGATE(15,6,ROW(MAESTRO!$B$3:$B$1000)/((MAESTRO!$B$3:$B$1000="PROVEEDORES")*(UPPER(MAESTRO!$L$3:$L$1000)="CONFIRMADO")),ROWS($A$3:A335))),"")</f>
        <v/>
      </c>
      <c r="C335" s="10" t="str">
        <f ca="1">IFERROR(INDEX(MAESTRO!C:C,_xludf.AGGREGATE(15,6,ROW(MAESTRO!$B$3:$B$1000)/((MAESTRO!$B$3:$B$1000="PROVEEDORES")*(UPPER(MAESTRO!$L$3:$L$1000)="CONFIRMADO")),ROWS($A$3:A335))),"")</f>
        <v/>
      </c>
      <c r="D335" s="10" t="str">
        <f ca="1">IFERROR(INDEX(MAESTRO!D:D,_xludf.AGGREGATE(15,6,ROW(MAESTRO!$B$3:$B$1000)/((MAESTRO!$B$3:$B$1000="PROVEEDORES")*(UPPER(MAESTRO!$L$3:$L$1000)="CONFIRMADO")),ROWS($A$3:A335))),"")</f>
        <v/>
      </c>
      <c r="E335" s="10" t="str">
        <f ca="1">IFERROR(INDEX(MAESTRO!E:E,_xludf.AGGREGATE(15,6,ROW(MAESTRO!$B$3:$B$1000)/((MAESTRO!$B$3:$B$1000="PROVEEDORES")*(UPPER(MAESTRO!$L$3:$L$1000)="CONFIRMADO")),ROWS($A$3:A335))),"")</f>
        <v/>
      </c>
      <c r="F335" s="10" t="str">
        <f ca="1">IFERROR(INDEX(MAESTRO!F:F,_xludf.AGGREGATE(15,6,ROW(MAESTRO!$B$3:$B$1000)/((MAESTRO!$B$3:$B$1000="PROVEEDORES")*(UPPER(MAESTRO!$L$3:$L$1000)="CONFIRMADO")),ROWS($A$3:A335))),"")</f>
        <v/>
      </c>
      <c r="G335" s="10" t="str">
        <f ca="1">IFERROR(INDEX(MAESTRO!G:G,_xludf.AGGREGATE(15,6,ROW(MAESTRO!$B$3:$B$1000)/((MAESTRO!$B$3:$B$1000="PROVEEDORES")*(UPPER(MAESTRO!$L$3:$L$1000)="CONFIRMADO")),ROWS($A$3:A335))),"")</f>
        <v/>
      </c>
      <c r="H335" s="10" t="str">
        <f ca="1">IFERROR(INDEX(MAESTRO!H:H,_xludf.AGGREGATE(15,6,ROW(MAESTRO!$B$3:$B$1000)/((MAESTRO!$B$3:$B$1000="PROVEEDORES")*(UPPER(MAESTRO!$L$3:$L$1000)="CONFIRMADO")),ROWS($A$3:A335))),"")</f>
        <v/>
      </c>
      <c r="I335" s="10" t="str">
        <f ca="1">IFERROR(INDEX(MAESTRO!I:I,_xludf.AGGREGATE(15,6,ROW(MAESTRO!$B$3:$B$1000)/((MAESTRO!$B$3:$B$1000="PROVEEDORES")*(UPPER(MAESTRO!$L$3:$L$1000)="CONFIRMADO")),ROWS($A$3:A335))),"")</f>
        <v/>
      </c>
      <c r="J335" s="10" t="str">
        <f ca="1">IFERROR(INDEX(MAESTRO!J:J,_xludf.AGGREGATE(15,6,ROW(MAESTRO!$B$3:$B$1000)/((MAESTRO!$B$3:$B$1000="PROVEEDORES")*(UPPER(MAESTRO!$L$3:$L$1000)="CONFIRMADO")),ROWS($A$3:A335))),"")</f>
        <v/>
      </c>
      <c r="K335" s="10" t="str">
        <f ca="1">IFERROR(INDEX(MAESTRO!K:K,_xludf.AGGREGATE(15,6,ROW(MAESTRO!$B$3:$B$1000)/((MAESTRO!$B$3:$B$1000="PROVEEDORES")*(UPPER(MAESTRO!$L$3:$L$1000)="CONFIRMADO")),ROWS($A$3:A335))),"")</f>
        <v/>
      </c>
      <c r="L335" s="10" t="str">
        <f ca="1">IFERROR(INDEX(MAESTRO!L:L,_xludf.AGGREGATE(15,6,ROW(MAESTRO!$B$3:$B$1000)/((MAESTRO!$B$3:$B$1000="PROVEEDORES")*(UPPER(MAESTRO!$L$3:$L$1000)="CONFIRMADO")),ROWS($A$3:A335))),"")</f>
        <v/>
      </c>
      <c r="M335" s="10" t="str">
        <f ca="1">IFERROR(INDEX(MAESTRO!M:M,_xludf.AGGREGATE(15,6,ROW(MAESTRO!$B$3:$B$1000)/((MAESTRO!$B$3:$B$1000="PROVEEDORES")*(UPPER(MAESTRO!$L$3:$L$1000)="CONFIRMADO")),ROWS($A$3:A335))),"")</f>
        <v/>
      </c>
      <c r="N335" s="10" t="str">
        <f ca="1">IFERROR(INDEX(MAESTRO!N:N,_xludf.AGGREGATE(15,6,ROW(MAESTRO!$B$3:$B$1000)/((MAESTRO!$B$3:$B$1000="PROVEEDORES")*(UPPER(MAESTRO!$L$3:$L$1000)="CONFIRMADO")),ROWS($A$3:A335))),"")</f>
        <v/>
      </c>
      <c r="O335" s="10" t="str">
        <f ca="1">IFERROR(INDEX(MAESTRO!O:O,_xludf.AGGREGATE(15,6,ROW(MAESTRO!$B$3:$B$1000)/((MAESTRO!$B$3:$B$1000="PROVEEDORES")*(UPPER(MAESTRO!$L$3:$L$1000)="CONFIRMADO")),ROWS($A$3:A335))),"")</f>
        <v/>
      </c>
      <c r="P335" s="10" t="str">
        <f ca="1">IFERROR(INDEX(MAESTRO!P:P,_xludf.AGGREGATE(15,6,ROW(MAESTRO!$B$3:$B$1000)/((MAESTRO!$B$3:$B$1000="PROVEEDORES")*(UPPER(MAESTRO!$L$3:$L$1000)="CONFIRMADO")),ROWS($A$3:A335))),"")</f>
        <v/>
      </c>
      <c r="Q335" s="10" t="str">
        <f ca="1">IFERROR(INDEX(MAESTRO!Q:Q,_xludf.AGGREGATE(15,6,ROW(MAESTRO!$B$3:$B$1000)/((MAESTRO!$B$3:$B$1000="PROVEEDORES")*(UPPER(MAESTRO!$L$3:$L$1000)="CONFIRMADO")),ROWS($A$3:A335))),"")</f>
        <v/>
      </c>
      <c r="R335" s="10" t="str">
        <f ca="1">IFERROR(INDEX(MAESTRO!R:R,_xludf.AGGREGATE(15,6,ROW(MAESTRO!$B$3:$B$1000)/((MAESTRO!$B$3:$B$1000="PROVEEDORES")*(UPPER(MAESTRO!$L$3:$L$1000)="CONFIRMADO")),ROWS($A$3:A335))),"")</f>
        <v/>
      </c>
      <c r="S335" s="10" t="str">
        <f ca="1">IFERROR(INDEX(MAESTRO!S:S,_xludf.AGGREGATE(15,6,ROW(MAESTRO!$B$3:$B$1000)/((MAESTRO!$B$3:$B$1000="PROVEEDORES")*(UPPER(MAESTRO!$L$3:$L$1000)="CONFIRMADO")),ROWS($A$3:A335))),"")</f>
        <v/>
      </c>
      <c r="T335" s="10" t="str">
        <f ca="1">IFERROR(INDEX(MAESTRO!T:T,_xludf.AGGREGATE(15,6,ROW(MAESTRO!$B$3:$B$1000)/((MAESTRO!$B$3:$B$1000="PROVEEDORES")*(UPPER(MAESTRO!$L$3:$L$1000)="CONFIRMADO")),ROWS($A$3:A335))),"")</f>
        <v/>
      </c>
      <c r="U335" s="10" t="str">
        <f ca="1">IFERROR(INDEX(MAESTRO!U:U,_xludf.AGGREGATE(15,6,ROW(MAESTRO!$B$3:$B$1000)/((MAESTRO!$B$3:$B$1000="PROVEEDORES")*(UPPER(MAESTRO!$L$3:$L$1000)="CONFIRMADO")),ROWS($A$3:A335))),"")</f>
        <v/>
      </c>
      <c r="V335" s="10" t="str">
        <f ca="1">IFERROR(INDEX(MAESTRO!V:V,_xludf.AGGREGATE(15,6,ROW(MAESTRO!$B$3:$B$1000)/((MAESTRO!$B$3:$B$1000="PROVEEDORES")*(UPPER(MAESTRO!$L$3:$L$1000)="CONFIRMADO")),ROWS($A$3:A335))),"")</f>
        <v/>
      </c>
      <c r="W335" s="10" t="str">
        <f ca="1">IFERROR(INDEX(MAESTRO!W:W,_xludf.AGGREGATE(15,6,ROW(MAESTRO!$B$3:$B$1000)/((MAESTRO!$B$3:$B$1000="PROVEEDORES")*(UPPER(MAESTRO!$L$3:$L$1000)="CONFIRMADO")),ROWS($A$3:A335))),"")</f>
        <v/>
      </c>
      <c r="X335" s="10" t="str">
        <f ca="1">IFERROR(INDEX(MAESTRO!X:X,_xludf.AGGREGATE(15,6,ROW(MAESTRO!$B$3:$B$1000)/((MAESTRO!$B$3:$B$1000="PROVEEDORES")*(UPPER(MAESTRO!$L$3:$L$1000)="CONFIRMADO")),ROWS($A$3:A335))),"")</f>
        <v/>
      </c>
    </row>
    <row r="336" spans="1:24" ht="22.05" customHeight="1">
      <c r="A336" s="24" t="str">
        <f ca="1">IFERROR(INDEX(MAESTRO!A:A,_xludf.AGGREGATE(15,6,ROW(MAESTRO!$B$3:$B$1000)/((MAESTRO!$B$3:$B$1000="PROVEEDORES")*(UPPER(MAESTRO!$L$3:$L$1000)="CONFIRMADO")),ROWS($A$3:A336))),"")</f>
        <v/>
      </c>
      <c r="B336" s="24" t="str">
        <f ca="1">IFERROR(INDEX(MAESTRO!B:B,_xludf.AGGREGATE(15,6,ROW(MAESTRO!$B$3:$B$1000)/((MAESTRO!$B$3:$B$1000="PROVEEDORES")*(UPPER(MAESTRO!$L$3:$L$1000)="CONFIRMADO")),ROWS($A$3:A336))),"")</f>
        <v/>
      </c>
      <c r="C336" s="24" t="str">
        <f ca="1">IFERROR(INDEX(MAESTRO!C:C,_xludf.AGGREGATE(15,6,ROW(MAESTRO!$B$3:$B$1000)/((MAESTRO!$B$3:$B$1000="PROVEEDORES")*(UPPER(MAESTRO!$L$3:$L$1000)="CONFIRMADO")),ROWS($A$3:A336))),"")</f>
        <v/>
      </c>
      <c r="D336" s="24" t="str">
        <f ca="1">IFERROR(INDEX(MAESTRO!D:D,_xludf.AGGREGATE(15,6,ROW(MAESTRO!$B$3:$B$1000)/((MAESTRO!$B$3:$B$1000="PROVEEDORES")*(UPPER(MAESTRO!$L$3:$L$1000)="CONFIRMADO")),ROWS($A$3:A336))),"")</f>
        <v/>
      </c>
      <c r="E336" s="24" t="str">
        <f ca="1">IFERROR(INDEX(MAESTRO!E:E,_xludf.AGGREGATE(15,6,ROW(MAESTRO!$B$3:$B$1000)/((MAESTRO!$B$3:$B$1000="PROVEEDORES")*(UPPER(MAESTRO!$L$3:$L$1000)="CONFIRMADO")),ROWS($A$3:A336))),"")</f>
        <v/>
      </c>
      <c r="F336" s="24" t="str">
        <f ca="1">IFERROR(INDEX(MAESTRO!F:F,_xludf.AGGREGATE(15,6,ROW(MAESTRO!$B$3:$B$1000)/((MAESTRO!$B$3:$B$1000="PROVEEDORES")*(UPPER(MAESTRO!$L$3:$L$1000)="CONFIRMADO")),ROWS($A$3:A336))),"")</f>
        <v/>
      </c>
      <c r="G336" s="24" t="str">
        <f ca="1">IFERROR(INDEX(MAESTRO!G:G,_xludf.AGGREGATE(15,6,ROW(MAESTRO!$B$3:$B$1000)/((MAESTRO!$B$3:$B$1000="PROVEEDORES")*(UPPER(MAESTRO!$L$3:$L$1000)="CONFIRMADO")),ROWS($A$3:A336))),"")</f>
        <v/>
      </c>
      <c r="H336" s="24" t="str">
        <f ca="1">IFERROR(INDEX(MAESTRO!H:H,_xludf.AGGREGATE(15,6,ROW(MAESTRO!$B$3:$B$1000)/((MAESTRO!$B$3:$B$1000="PROVEEDORES")*(UPPER(MAESTRO!$L$3:$L$1000)="CONFIRMADO")),ROWS($A$3:A336))),"")</f>
        <v/>
      </c>
      <c r="I336" s="24" t="str">
        <f ca="1">IFERROR(INDEX(MAESTRO!I:I,_xludf.AGGREGATE(15,6,ROW(MAESTRO!$B$3:$B$1000)/((MAESTRO!$B$3:$B$1000="PROVEEDORES")*(UPPER(MAESTRO!$L$3:$L$1000)="CONFIRMADO")),ROWS($A$3:A336))),"")</f>
        <v/>
      </c>
      <c r="J336" s="24" t="str">
        <f ca="1">IFERROR(INDEX(MAESTRO!J:J,_xludf.AGGREGATE(15,6,ROW(MAESTRO!$B$3:$B$1000)/((MAESTRO!$B$3:$B$1000="PROVEEDORES")*(UPPER(MAESTRO!$L$3:$L$1000)="CONFIRMADO")),ROWS($A$3:A336))),"")</f>
        <v/>
      </c>
      <c r="K336" s="24" t="str">
        <f ca="1">IFERROR(INDEX(MAESTRO!K:K,_xludf.AGGREGATE(15,6,ROW(MAESTRO!$B$3:$B$1000)/((MAESTRO!$B$3:$B$1000="PROVEEDORES")*(UPPER(MAESTRO!$L$3:$L$1000)="CONFIRMADO")),ROWS($A$3:A336))),"")</f>
        <v/>
      </c>
      <c r="L336" s="24" t="str">
        <f ca="1">IFERROR(INDEX(MAESTRO!L:L,_xludf.AGGREGATE(15,6,ROW(MAESTRO!$B$3:$B$1000)/((MAESTRO!$B$3:$B$1000="PROVEEDORES")*(UPPER(MAESTRO!$L$3:$L$1000)="CONFIRMADO")),ROWS($A$3:A336))),"")</f>
        <v/>
      </c>
      <c r="M336" s="24" t="str">
        <f ca="1">IFERROR(INDEX(MAESTRO!M:M,_xludf.AGGREGATE(15,6,ROW(MAESTRO!$B$3:$B$1000)/((MAESTRO!$B$3:$B$1000="PROVEEDORES")*(UPPER(MAESTRO!$L$3:$L$1000)="CONFIRMADO")),ROWS($A$3:A336))),"")</f>
        <v/>
      </c>
      <c r="N336" s="24" t="str">
        <f ca="1">IFERROR(INDEX(MAESTRO!N:N,_xludf.AGGREGATE(15,6,ROW(MAESTRO!$B$3:$B$1000)/((MAESTRO!$B$3:$B$1000="PROVEEDORES")*(UPPER(MAESTRO!$L$3:$L$1000)="CONFIRMADO")),ROWS($A$3:A336))),"")</f>
        <v/>
      </c>
      <c r="O336" s="24" t="str">
        <f ca="1">IFERROR(INDEX(MAESTRO!O:O,_xludf.AGGREGATE(15,6,ROW(MAESTRO!$B$3:$B$1000)/((MAESTRO!$B$3:$B$1000="PROVEEDORES")*(UPPER(MAESTRO!$L$3:$L$1000)="CONFIRMADO")),ROWS($A$3:A336))),"")</f>
        <v/>
      </c>
      <c r="P336" s="24" t="str">
        <f ca="1">IFERROR(INDEX(MAESTRO!P:P,_xludf.AGGREGATE(15,6,ROW(MAESTRO!$B$3:$B$1000)/((MAESTRO!$B$3:$B$1000="PROVEEDORES")*(UPPER(MAESTRO!$L$3:$L$1000)="CONFIRMADO")),ROWS($A$3:A336))),"")</f>
        <v/>
      </c>
      <c r="Q336" s="24" t="str">
        <f ca="1">IFERROR(INDEX(MAESTRO!Q:Q,_xludf.AGGREGATE(15,6,ROW(MAESTRO!$B$3:$B$1000)/((MAESTRO!$B$3:$B$1000="PROVEEDORES")*(UPPER(MAESTRO!$L$3:$L$1000)="CONFIRMADO")),ROWS($A$3:A336))),"")</f>
        <v/>
      </c>
      <c r="R336" s="24" t="str">
        <f ca="1">IFERROR(INDEX(MAESTRO!R:R,_xludf.AGGREGATE(15,6,ROW(MAESTRO!$B$3:$B$1000)/((MAESTRO!$B$3:$B$1000="PROVEEDORES")*(UPPER(MAESTRO!$L$3:$L$1000)="CONFIRMADO")),ROWS($A$3:A336))),"")</f>
        <v/>
      </c>
      <c r="S336" s="24" t="str">
        <f ca="1">IFERROR(INDEX(MAESTRO!S:S,_xludf.AGGREGATE(15,6,ROW(MAESTRO!$B$3:$B$1000)/((MAESTRO!$B$3:$B$1000="PROVEEDORES")*(UPPER(MAESTRO!$L$3:$L$1000)="CONFIRMADO")),ROWS($A$3:A336))),"")</f>
        <v/>
      </c>
      <c r="T336" s="24" t="str">
        <f ca="1">IFERROR(INDEX(MAESTRO!T:T,_xludf.AGGREGATE(15,6,ROW(MAESTRO!$B$3:$B$1000)/((MAESTRO!$B$3:$B$1000="PROVEEDORES")*(UPPER(MAESTRO!$L$3:$L$1000)="CONFIRMADO")),ROWS($A$3:A336))),"")</f>
        <v/>
      </c>
      <c r="U336" s="24" t="str">
        <f ca="1">IFERROR(INDEX(MAESTRO!U:U,_xludf.AGGREGATE(15,6,ROW(MAESTRO!$B$3:$B$1000)/((MAESTRO!$B$3:$B$1000="PROVEEDORES")*(UPPER(MAESTRO!$L$3:$L$1000)="CONFIRMADO")),ROWS($A$3:A336))),"")</f>
        <v/>
      </c>
      <c r="V336" s="24" t="str">
        <f ca="1">IFERROR(INDEX(MAESTRO!V:V,_xludf.AGGREGATE(15,6,ROW(MAESTRO!$B$3:$B$1000)/((MAESTRO!$B$3:$B$1000="PROVEEDORES")*(UPPER(MAESTRO!$L$3:$L$1000)="CONFIRMADO")),ROWS($A$3:A336))),"")</f>
        <v/>
      </c>
      <c r="W336" s="24" t="str">
        <f ca="1">IFERROR(INDEX(MAESTRO!W:W,_xludf.AGGREGATE(15,6,ROW(MAESTRO!$B$3:$B$1000)/((MAESTRO!$B$3:$B$1000="PROVEEDORES")*(UPPER(MAESTRO!$L$3:$L$1000)="CONFIRMADO")),ROWS($A$3:A336))),"")</f>
        <v/>
      </c>
      <c r="X336" s="24" t="str">
        <f ca="1">IFERROR(INDEX(MAESTRO!X:X,_xludf.AGGREGATE(15,6,ROW(MAESTRO!$B$3:$B$1000)/((MAESTRO!$B$3:$B$1000="PROVEEDORES")*(UPPER(MAESTRO!$L$3:$L$1000)="CONFIRMADO")),ROWS($A$3:A336))),"")</f>
        <v/>
      </c>
    </row>
    <row r="337" spans="1:24" ht="22.05" customHeight="1">
      <c r="A337" s="10" t="str">
        <f ca="1">IFERROR(INDEX(MAESTRO!A:A,_xludf.AGGREGATE(15,6,ROW(MAESTRO!$B$3:$B$1000)/((MAESTRO!$B$3:$B$1000="PROVEEDORES")*(UPPER(MAESTRO!$L$3:$L$1000)="CONFIRMADO")),ROWS($A$3:A337))),"")</f>
        <v/>
      </c>
      <c r="B337" s="10" t="str">
        <f ca="1">IFERROR(INDEX(MAESTRO!B:B,_xludf.AGGREGATE(15,6,ROW(MAESTRO!$B$3:$B$1000)/((MAESTRO!$B$3:$B$1000="PROVEEDORES")*(UPPER(MAESTRO!$L$3:$L$1000)="CONFIRMADO")),ROWS($A$3:A337))),"")</f>
        <v/>
      </c>
      <c r="C337" s="10" t="str">
        <f ca="1">IFERROR(INDEX(MAESTRO!C:C,_xludf.AGGREGATE(15,6,ROW(MAESTRO!$B$3:$B$1000)/((MAESTRO!$B$3:$B$1000="PROVEEDORES")*(UPPER(MAESTRO!$L$3:$L$1000)="CONFIRMADO")),ROWS($A$3:A337))),"")</f>
        <v/>
      </c>
      <c r="D337" s="10" t="str">
        <f ca="1">IFERROR(INDEX(MAESTRO!D:D,_xludf.AGGREGATE(15,6,ROW(MAESTRO!$B$3:$B$1000)/((MAESTRO!$B$3:$B$1000="PROVEEDORES")*(UPPER(MAESTRO!$L$3:$L$1000)="CONFIRMADO")),ROWS($A$3:A337))),"")</f>
        <v/>
      </c>
      <c r="E337" s="10" t="str">
        <f ca="1">IFERROR(INDEX(MAESTRO!E:E,_xludf.AGGREGATE(15,6,ROW(MAESTRO!$B$3:$B$1000)/((MAESTRO!$B$3:$B$1000="PROVEEDORES")*(UPPER(MAESTRO!$L$3:$L$1000)="CONFIRMADO")),ROWS($A$3:A337))),"")</f>
        <v/>
      </c>
      <c r="F337" s="10" t="str">
        <f ca="1">IFERROR(INDEX(MAESTRO!F:F,_xludf.AGGREGATE(15,6,ROW(MAESTRO!$B$3:$B$1000)/((MAESTRO!$B$3:$B$1000="PROVEEDORES")*(UPPER(MAESTRO!$L$3:$L$1000)="CONFIRMADO")),ROWS($A$3:A337))),"")</f>
        <v/>
      </c>
      <c r="G337" s="10" t="str">
        <f ca="1">IFERROR(INDEX(MAESTRO!G:G,_xludf.AGGREGATE(15,6,ROW(MAESTRO!$B$3:$B$1000)/((MAESTRO!$B$3:$B$1000="PROVEEDORES")*(UPPER(MAESTRO!$L$3:$L$1000)="CONFIRMADO")),ROWS($A$3:A337))),"")</f>
        <v/>
      </c>
      <c r="H337" s="10" t="str">
        <f ca="1">IFERROR(INDEX(MAESTRO!H:H,_xludf.AGGREGATE(15,6,ROW(MAESTRO!$B$3:$B$1000)/((MAESTRO!$B$3:$B$1000="PROVEEDORES")*(UPPER(MAESTRO!$L$3:$L$1000)="CONFIRMADO")),ROWS($A$3:A337))),"")</f>
        <v/>
      </c>
      <c r="I337" s="10" t="str">
        <f ca="1">IFERROR(INDEX(MAESTRO!I:I,_xludf.AGGREGATE(15,6,ROW(MAESTRO!$B$3:$B$1000)/((MAESTRO!$B$3:$B$1000="PROVEEDORES")*(UPPER(MAESTRO!$L$3:$L$1000)="CONFIRMADO")),ROWS($A$3:A337))),"")</f>
        <v/>
      </c>
      <c r="J337" s="10" t="str">
        <f ca="1">IFERROR(INDEX(MAESTRO!J:J,_xludf.AGGREGATE(15,6,ROW(MAESTRO!$B$3:$B$1000)/((MAESTRO!$B$3:$B$1000="PROVEEDORES")*(UPPER(MAESTRO!$L$3:$L$1000)="CONFIRMADO")),ROWS($A$3:A337))),"")</f>
        <v/>
      </c>
      <c r="K337" s="10" t="str">
        <f ca="1">IFERROR(INDEX(MAESTRO!K:K,_xludf.AGGREGATE(15,6,ROW(MAESTRO!$B$3:$B$1000)/((MAESTRO!$B$3:$B$1000="PROVEEDORES")*(UPPER(MAESTRO!$L$3:$L$1000)="CONFIRMADO")),ROWS($A$3:A337))),"")</f>
        <v/>
      </c>
      <c r="L337" s="10" t="str">
        <f ca="1">IFERROR(INDEX(MAESTRO!L:L,_xludf.AGGREGATE(15,6,ROW(MAESTRO!$B$3:$B$1000)/((MAESTRO!$B$3:$B$1000="PROVEEDORES")*(UPPER(MAESTRO!$L$3:$L$1000)="CONFIRMADO")),ROWS($A$3:A337))),"")</f>
        <v/>
      </c>
      <c r="M337" s="10" t="str">
        <f ca="1">IFERROR(INDEX(MAESTRO!M:M,_xludf.AGGREGATE(15,6,ROW(MAESTRO!$B$3:$B$1000)/((MAESTRO!$B$3:$B$1000="PROVEEDORES")*(UPPER(MAESTRO!$L$3:$L$1000)="CONFIRMADO")),ROWS($A$3:A337))),"")</f>
        <v/>
      </c>
      <c r="N337" s="10" t="str">
        <f ca="1">IFERROR(INDEX(MAESTRO!N:N,_xludf.AGGREGATE(15,6,ROW(MAESTRO!$B$3:$B$1000)/((MAESTRO!$B$3:$B$1000="PROVEEDORES")*(UPPER(MAESTRO!$L$3:$L$1000)="CONFIRMADO")),ROWS($A$3:A337))),"")</f>
        <v/>
      </c>
      <c r="O337" s="10" t="str">
        <f ca="1">IFERROR(INDEX(MAESTRO!O:O,_xludf.AGGREGATE(15,6,ROW(MAESTRO!$B$3:$B$1000)/((MAESTRO!$B$3:$B$1000="PROVEEDORES")*(UPPER(MAESTRO!$L$3:$L$1000)="CONFIRMADO")),ROWS($A$3:A337))),"")</f>
        <v/>
      </c>
      <c r="P337" s="10" t="str">
        <f ca="1">IFERROR(INDEX(MAESTRO!P:P,_xludf.AGGREGATE(15,6,ROW(MAESTRO!$B$3:$B$1000)/((MAESTRO!$B$3:$B$1000="PROVEEDORES")*(UPPER(MAESTRO!$L$3:$L$1000)="CONFIRMADO")),ROWS($A$3:A337))),"")</f>
        <v/>
      </c>
      <c r="Q337" s="10" t="str">
        <f ca="1">IFERROR(INDEX(MAESTRO!Q:Q,_xludf.AGGREGATE(15,6,ROW(MAESTRO!$B$3:$B$1000)/((MAESTRO!$B$3:$B$1000="PROVEEDORES")*(UPPER(MAESTRO!$L$3:$L$1000)="CONFIRMADO")),ROWS($A$3:A337))),"")</f>
        <v/>
      </c>
      <c r="R337" s="10" t="str">
        <f ca="1">IFERROR(INDEX(MAESTRO!R:R,_xludf.AGGREGATE(15,6,ROW(MAESTRO!$B$3:$B$1000)/((MAESTRO!$B$3:$B$1000="PROVEEDORES")*(UPPER(MAESTRO!$L$3:$L$1000)="CONFIRMADO")),ROWS($A$3:A337))),"")</f>
        <v/>
      </c>
      <c r="S337" s="10" t="str">
        <f ca="1">IFERROR(INDEX(MAESTRO!S:S,_xludf.AGGREGATE(15,6,ROW(MAESTRO!$B$3:$B$1000)/((MAESTRO!$B$3:$B$1000="PROVEEDORES")*(UPPER(MAESTRO!$L$3:$L$1000)="CONFIRMADO")),ROWS($A$3:A337))),"")</f>
        <v/>
      </c>
      <c r="T337" s="10" t="str">
        <f ca="1">IFERROR(INDEX(MAESTRO!T:T,_xludf.AGGREGATE(15,6,ROW(MAESTRO!$B$3:$B$1000)/((MAESTRO!$B$3:$B$1000="PROVEEDORES")*(UPPER(MAESTRO!$L$3:$L$1000)="CONFIRMADO")),ROWS($A$3:A337))),"")</f>
        <v/>
      </c>
      <c r="U337" s="10" t="str">
        <f ca="1">IFERROR(INDEX(MAESTRO!U:U,_xludf.AGGREGATE(15,6,ROW(MAESTRO!$B$3:$B$1000)/((MAESTRO!$B$3:$B$1000="PROVEEDORES")*(UPPER(MAESTRO!$L$3:$L$1000)="CONFIRMADO")),ROWS($A$3:A337))),"")</f>
        <v/>
      </c>
      <c r="V337" s="10" t="str">
        <f ca="1">IFERROR(INDEX(MAESTRO!V:V,_xludf.AGGREGATE(15,6,ROW(MAESTRO!$B$3:$B$1000)/((MAESTRO!$B$3:$B$1000="PROVEEDORES")*(UPPER(MAESTRO!$L$3:$L$1000)="CONFIRMADO")),ROWS($A$3:A337))),"")</f>
        <v/>
      </c>
      <c r="W337" s="10" t="str">
        <f ca="1">IFERROR(INDEX(MAESTRO!W:W,_xludf.AGGREGATE(15,6,ROW(MAESTRO!$B$3:$B$1000)/((MAESTRO!$B$3:$B$1000="PROVEEDORES")*(UPPER(MAESTRO!$L$3:$L$1000)="CONFIRMADO")),ROWS($A$3:A337))),"")</f>
        <v/>
      </c>
      <c r="X337" s="10" t="str">
        <f ca="1">IFERROR(INDEX(MAESTRO!X:X,_xludf.AGGREGATE(15,6,ROW(MAESTRO!$B$3:$B$1000)/((MAESTRO!$B$3:$B$1000="PROVEEDORES")*(UPPER(MAESTRO!$L$3:$L$1000)="CONFIRMADO")),ROWS($A$3:A337))),"")</f>
        <v/>
      </c>
    </row>
    <row r="338" spans="1:24" ht="22.05" customHeight="1">
      <c r="A338" s="24" t="str">
        <f ca="1">IFERROR(INDEX(MAESTRO!A:A,_xludf.AGGREGATE(15,6,ROW(MAESTRO!$B$3:$B$1000)/((MAESTRO!$B$3:$B$1000="PROVEEDORES")*(UPPER(MAESTRO!$L$3:$L$1000)="CONFIRMADO")),ROWS($A$3:A338))),"")</f>
        <v/>
      </c>
      <c r="B338" s="24" t="str">
        <f ca="1">IFERROR(INDEX(MAESTRO!B:B,_xludf.AGGREGATE(15,6,ROW(MAESTRO!$B$3:$B$1000)/((MAESTRO!$B$3:$B$1000="PROVEEDORES")*(UPPER(MAESTRO!$L$3:$L$1000)="CONFIRMADO")),ROWS($A$3:A338))),"")</f>
        <v/>
      </c>
      <c r="C338" s="24" t="str">
        <f ca="1">IFERROR(INDEX(MAESTRO!C:C,_xludf.AGGREGATE(15,6,ROW(MAESTRO!$B$3:$B$1000)/((MAESTRO!$B$3:$B$1000="PROVEEDORES")*(UPPER(MAESTRO!$L$3:$L$1000)="CONFIRMADO")),ROWS($A$3:A338))),"")</f>
        <v/>
      </c>
      <c r="D338" s="24" t="str">
        <f ca="1">IFERROR(INDEX(MAESTRO!D:D,_xludf.AGGREGATE(15,6,ROW(MAESTRO!$B$3:$B$1000)/((MAESTRO!$B$3:$B$1000="PROVEEDORES")*(UPPER(MAESTRO!$L$3:$L$1000)="CONFIRMADO")),ROWS($A$3:A338))),"")</f>
        <v/>
      </c>
      <c r="E338" s="24" t="str">
        <f ca="1">IFERROR(INDEX(MAESTRO!E:E,_xludf.AGGREGATE(15,6,ROW(MAESTRO!$B$3:$B$1000)/((MAESTRO!$B$3:$B$1000="PROVEEDORES")*(UPPER(MAESTRO!$L$3:$L$1000)="CONFIRMADO")),ROWS($A$3:A338))),"")</f>
        <v/>
      </c>
      <c r="F338" s="24" t="str">
        <f ca="1">IFERROR(INDEX(MAESTRO!F:F,_xludf.AGGREGATE(15,6,ROW(MAESTRO!$B$3:$B$1000)/((MAESTRO!$B$3:$B$1000="PROVEEDORES")*(UPPER(MAESTRO!$L$3:$L$1000)="CONFIRMADO")),ROWS($A$3:A338))),"")</f>
        <v/>
      </c>
      <c r="G338" s="24" t="str">
        <f ca="1">IFERROR(INDEX(MAESTRO!G:G,_xludf.AGGREGATE(15,6,ROW(MAESTRO!$B$3:$B$1000)/((MAESTRO!$B$3:$B$1000="PROVEEDORES")*(UPPER(MAESTRO!$L$3:$L$1000)="CONFIRMADO")),ROWS($A$3:A338))),"")</f>
        <v/>
      </c>
      <c r="H338" s="24" t="str">
        <f ca="1">IFERROR(INDEX(MAESTRO!H:H,_xludf.AGGREGATE(15,6,ROW(MAESTRO!$B$3:$B$1000)/((MAESTRO!$B$3:$B$1000="PROVEEDORES")*(UPPER(MAESTRO!$L$3:$L$1000)="CONFIRMADO")),ROWS($A$3:A338))),"")</f>
        <v/>
      </c>
      <c r="I338" s="24" t="str">
        <f ca="1">IFERROR(INDEX(MAESTRO!I:I,_xludf.AGGREGATE(15,6,ROW(MAESTRO!$B$3:$B$1000)/((MAESTRO!$B$3:$B$1000="PROVEEDORES")*(UPPER(MAESTRO!$L$3:$L$1000)="CONFIRMADO")),ROWS($A$3:A338))),"")</f>
        <v/>
      </c>
      <c r="J338" s="24" t="str">
        <f ca="1">IFERROR(INDEX(MAESTRO!J:J,_xludf.AGGREGATE(15,6,ROW(MAESTRO!$B$3:$B$1000)/((MAESTRO!$B$3:$B$1000="PROVEEDORES")*(UPPER(MAESTRO!$L$3:$L$1000)="CONFIRMADO")),ROWS($A$3:A338))),"")</f>
        <v/>
      </c>
      <c r="K338" s="24" t="str">
        <f ca="1">IFERROR(INDEX(MAESTRO!K:K,_xludf.AGGREGATE(15,6,ROW(MAESTRO!$B$3:$B$1000)/((MAESTRO!$B$3:$B$1000="PROVEEDORES")*(UPPER(MAESTRO!$L$3:$L$1000)="CONFIRMADO")),ROWS($A$3:A338))),"")</f>
        <v/>
      </c>
      <c r="L338" s="24" t="str">
        <f ca="1">IFERROR(INDEX(MAESTRO!L:L,_xludf.AGGREGATE(15,6,ROW(MAESTRO!$B$3:$B$1000)/((MAESTRO!$B$3:$B$1000="PROVEEDORES")*(UPPER(MAESTRO!$L$3:$L$1000)="CONFIRMADO")),ROWS($A$3:A338))),"")</f>
        <v/>
      </c>
      <c r="M338" s="24" t="str">
        <f ca="1">IFERROR(INDEX(MAESTRO!M:M,_xludf.AGGREGATE(15,6,ROW(MAESTRO!$B$3:$B$1000)/((MAESTRO!$B$3:$B$1000="PROVEEDORES")*(UPPER(MAESTRO!$L$3:$L$1000)="CONFIRMADO")),ROWS($A$3:A338))),"")</f>
        <v/>
      </c>
      <c r="N338" s="24" t="str">
        <f ca="1">IFERROR(INDEX(MAESTRO!N:N,_xludf.AGGREGATE(15,6,ROW(MAESTRO!$B$3:$B$1000)/((MAESTRO!$B$3:$B$1000="PROVEEDORES")*(UPPER(MAESTRO!$L$3:$L$1000)="CONFIRMADO")),ROWS($A$3:A338))),"")</f>
        <v/>
      </c>
      <c r="O338" s="24" t="str">
        <f ca="1">IFERROR(INDEX(MAESTRO!O:O,_xludf.AGGREGATE(15,6,ROW(MAESTRO!$B$3:$B$1000)/((MAESTRO!$B$3:$B$1000="PROVEEDORES")*(UPPER(MAESTRO!$L$3:$L$1000)="CONFIRMADO")),ROWS($A$3:A338))),"")</f>
        <v/>
      </c>
      <c r="P338" s="24" t="str">
        <f ca="1">IFERROR(INDEX(MAESTRO!P:P,_xludf.AGGREGATE(15,6,ROW(MAESTRO!$B$3:$B$1000)/((MAESTRO!$B$3:$B$1000="PROVEEDORES")*(UPPER(MAESTRO!$L$3:$L$1000)="CONFIRMADO")),ROWS($A$3:A338))),"")</f>
        <v/>
      </c>
      <c r="Q338" s="24" t="str">
        <f ca="1">IFERROR(INDEX(MAESTRO!Q:Q,_xludf.AGGREGATE(15,6,ROW(MAESTRO!$B$3:$B$1000)/((MAESTRO!$B$3:$B$1000="PROVEEDORES")*(UPPER(MAESTRO!$L$3:$L$1000)="CONFIRMADO")),ROWS($A$3:A338))),"")</f>
        <v/>
      </c>
      <c r="R338" s="24" t="str">
        <f ca="1">IFERROR(INDEX(MAESTRO!R:R,_xludf.AGGREGATE(15,6,ROW(MAESTRO!$B$3:$B$1000)/((MAESTRO!$B$3:$B$1000="PROVEEDORES")*(UPPER(MAESTRO!$L$3:$L$1000)="CONFIRMADO")),ROWS($A$3:A338))),"")</f>
        <v/>
      </c>
      <c r="S338" s="24" t="str">
        <f ca="1">IFERROR(INDEX(MAESTRO!S:S,_xludf.AGGREGATE(15,6,ROW(MAESTRO!$B$3:$B$1000)/((MAESTRO!$B$3:$B$1000="PROVEEDORES")*(UPPER(MAESTRO!$L$3:$L$1000)="CONFIRMADO")),ROWS($A$3:A338))),"")</f>
        <v/>
      </c>
      <c r="T338" s="24" t="str">
        <f ca="1">IFERROR(INDEX(MAESTRO!T:T,_xludf.AGGREGATE(15,6,ROW(MAESTRO!$B$3:$B$1000)/((MAESTRO!$B$3:$B$1000="PROVEEDORES")*(UPPER(MAESTRO!$L$3:$L$1000)="CONFIRMADO")),ROWS($A$3:A338))),"")</f>
        <v/>
      </c>
      <c r="U338" s="24" t="str">
        <f ca="1">IFERROR(INDEX(MAESTRO!U:U,_xludf.AGGREGATE(15,6,ROW(MAESTRO!$B$3:$B$1000)/((MAESTRO!$B$3:$B$1000="PROVEEDORES")*(UPPER(MAESTRO!$L$3:$L$1000)="CONFIRMADO")),ROWS($A$3:A338))),"")</f>
        <v/>
      </c>
      <c r="V338" s="24" t="str">
        <f ca="1">IFERROR(INDEX(MAESTRO!V:V,_xludf.AGGREGATE(15,6,ROW(MAESTRO!$B$3:$B$1000)/((MAESTRO!$B$3:$B$1000="PROVEEDORES")*(UPPER(MAESTRO!$L$3:$L$1000)="CONFIRMADO")),ROWS($A$3:A338))),"")</f>
        <v/>
      </c>
      <c r="W338" s="24" t="str">
        <f ca="1">IFERROR(INDEX(MAESTRO!W:W,_xludf.AGGREGATE(15,6,ROW(MAESTRO!$B$3:$B$1000)/((MAESTRO!$B$3:$B$1000="PROVEEDORES")*(UPPER(MAESTRO!$L$3:$L$1000)="CONFIRMADO")),ROWS($A$3:A338))),"")</f>
        <v/>
      </c>
      <c r="X338" s="24" t="str">
        <f ca="1">IFERROR(INDEX(MAESTRO!X:X,_xludf.AGGREGATE(15,6,ROW(MAESTRO!$B$3:$B$1000)/((MAESTRO!$B$3:$B$1000="PROVEEDORES")*(UPPER(MAESTRO!$L$3:$L$1000)="CONFIRMADO")),ROWS($A$3:A338))),"")</f>
        <v/>
      </c>
    </row>
    <row r="339" spans="1:24" ht="22.05" customHeight="1">
      <c r="A339" s="10" t="str">
        <f ca="1">IFERROR(INDEX(MAESTRO!A:A,_xludf.AGGREGATE(15,6,ROW(MAESTRO!$B$3:$B$1000)/((MAESTRO!$B$3:$B$1000="PROVEEDORES")*(UPPER(MAESTRO!$L$3:$L$1000)="CONFIRMADO")),ROWS($A$3:A339))),"")</f>
        <v/>
      </c>
      <c r="B339" s="10" t="str">
        <f ca="1">IFERROR(INDEX(MAESTRO!B:B,_xludf.AGGREGATE(15,6,ROW(MAESTRO!$B$3:$B$1000)/((MAESTRO!$B$3:$B$1000="PROVEEDORES")*(UPPER(MAESTRO!$L$3:$L$1000)="CONFIRMADO")),ROWS($A$3:A339))),"")</f>
        <v/>
      </c>
      <c r="C339" s="10" t="str">
        <f ca="1">IFERROR(INDEX(MAESTRO!C:C,_xludf.AGGREGATE(15,6,ROW(MAESTRO!$B$3:$B$1000)/((MAESTRO!$B$3:$B$1000="PROVEEDORES")*(UPPER(MAESTRO!$L$3:$L$1000)="CONFIRMADO")),ROWS($A$3:A339))),"")</f>
        <v/>
      </c>
      <c r="D339" s="10" t="str">
        <f ca="1">IFERROR(INDEX(MAESTRO!D:D,_xludf.AGGREGATE(15,6,ROW(MAESTRO!$B$3:$B$1000)/((MAESTRO!$B$3:$B$1000="PROVEEDORES")*(UPPER(MAESTRO!$L$3:$L$1000)="CONFIRMADO")),ROWS($A$3:A339))),"")</f>
        <v/>
      </c>
      <c r="E339" s="10" t="str">
        <f ca="1">IFERROR(INDEX(MAESTRO!E:E,_xludf.AGGREGATE(15,6,ROW(MAESTRO!$B$3:$B$1000)/((MAESTRO!$B$3:$B$1000="PROVEEDORES")*(UPPER(MAESTRO!$L$3:$L$1000)="CONFIRMADO")),ROWS($A$3:A339))),"")</f>
        <v/>
      </c>
      <c r="F339" s="10" t="str">
        <f ca="1">IFERROR(INDEX(MAESTRO!F:F,_xludf.AGGREGATE(15,6,ROW(MAESTRO!$B$3:$B$1000)/((MAESTRO!$B$3:$B$1000="PROVEEDORES")*(UPPER(MAESTRO!$L$3:$L$1000)="CONFIRMADO")),ROWS($A$3:A339))),"")</f>
        <v/>
      </c>
      <c r="G339" s="10" t="str">
        <f ca="1">IFERROR(INDEX(MAESTRO!G:G,_xludf.AGGREGATE(15,6,ROW(MAESTRO!$B$3:$B$1000)/((MAESTRO!$B$3:$B$1000="PROVEEDORES")*(UPPER(MAESTRO!$L$3:$L$1000)="CONFIRMADO")),ROWS($A$3:A339))),"")</f>
        <v/>
      </c>
      <c r="H339" s="10" t="str">
        <f ca="1">IFERROR(INDEX(MAESTRO!H:H,_xludf.AGGREGATE(15,6,ROW(MAESTRO!$B$3:$B$1000)/((MAESTRO!$B$3:$B$1000="PROVEEDORES")*(UPPER(MAESTRO!$L$3:$L$1000)="CONFIRMADO")),ROWS($A$3:A339))),"")</f>
        <v/>
      </c>
      <c r="I339" s="10" t="str">
        <f ca="1">IFERROR(INDEX(MAESTRO!I:I,_xludf.AGGREGATE(15,6,ROW(MAESTRO!$B$3:$B$1000)/((MAESTRO!$B$3:$B$1000="PROVEEDORES")*(UPPER(MAESTRO!$L$3:$L$1000)="CONFIRMADO")),ROWS($A$3:A339))),"")</f>
        <v/>
      </c>
      <c r="J339" s="10" t="str">
        <f ca="1">IFERROR(INDEX(MAESTRO!J:J,_xludf.AGGREGATE(15,6,ROW(MAESTRO!$B$3:$B$1000)/((MAESTRO!$B$3:$B$1000="PROVEEDORES")*(UPPER(MAESTRO!$L$3:$L$1000)="CONFIRMADO")),ROWS($A$3:A339))),"")</f>
        <v/>
      </c>
      <c r="K339" s="10" t="str">
        <f ca="1">IFERROR(INDEX(MAESTRO!K:K,_xludf.AGGREGATE(15,6,ROW(MAESTRO!$B$3:$B$1000)/((MAESTRO!$B$3:$B$1000="PROVEEDORES")*(UPPER(MAESTRO!$L$3:$L$1000)="CONFIRMADO")),ROWS($A$3:A339))),"")</f>
        <v/>
      </c>
      <c r="L339" s="10" t="str">
        <f ca="1">IFERROR(INDEX(MAESTRO!L:L,_xludf.AGGREGATE(15,6,ROW(MAESTRO!$B$3:$B$1000)/((MAESTRO!$B$3:$B$1000="PROVEEDORES")*(UPPER(MAESTRO!$L$3:$L$1000)="CONFIRMADO")),ROWS($A$3:A339))),"")</f>
        <v/>
      </c>
      <c r="M339" s="10" t="str">
        <f ca="1">IFERROR(INDEX(MAESTRO!M:M,_xludf.AGGREGATE(15,6,ROW(MAESTRO!$B$3:$B$1000)/((MAESTRO!$B$3:$B$1000="PROVEEDORES")*(UPPER(MAESTRO!$L$3:$L$1000)="CONFIRMADO")),ROWS($A$3:A339))),"")</f>
        <v/>
      </c>
      <c r="N339" s="10" t="str">
        <f ca="1">IFERROR(INDEX(MAESTRO!N:N,_xludf.AGGREGATE(15,6,ROW(MAESTRO!$B$3:$B$1000)/((MAESTRO!$B$3:$B$1000="PROVEEDORES")*(UPPER(MAESTRO!$L$3:$L$1000)="CONFIRMADO")),ROWS($A$3:A339))),"")</f>
        <v/>
      </c>
      <c r="O339" s="10" t="str">
        <f ca="1">IFERROR(INDEX(MAESTRO!O:O,_xludf.AGGREGATE(15,6,ROW(MAESTRO!$B$3:$B$1000)/((MAESTRO!$B$3:$B$1000="PROVEEDORES")*(UPPER(MAESTRO!$L$3:$L$1000)="CONFIRMADO")),ROWS($A$3:A339))),"")</f>
        <v/>
      </c>
      <c r="P339" s="10" t="str">
        <f ca="1">IFERROR(INDEX(MAESTRO!P:P,_xludf.AGGREGATE(15,6,ROW(MAESTRO!$B$3:$B$1000)/((MAESTRO!$B$3:$B$1000="PROVEEDORES")*(UPPER(MAESTRO!$L$3:$L$1000)="CONFIRMADO")),ROWS($A$3:A339))),"")</f>
        <v/>
      </c>
      <c r="Q339" s="10" t="str">
        <f ca="1">IFERROR(INDEX(MAESTRO!Q:Q,_xludf.AGGREGATE(15,6,ROW(MAESTRO!$B$3:$B$1000)/((MAESTRO!$B$3:$B$1000="PROVEEDORES")*(UPPER(MAESTRO!$L$3:$L$1000)="CONFIRMADO")),ROWS($A$3:A339))),"")</f>
        <v/>
      </c>
      <c r="R339" s="10" t="str">
        <f ca="1">IFERROR(INDEX(MAESTRO!R:R,_xludf.AGGREGATE(15,6,ROW(MAESTRO!$B$3:$B$1000)/((MAESTRO!$B$3:$B$1000="PROVEEDORES")*(UPPER(MAESTRO!$L$3:$L$1000)="CONFIRMADO")),ROWS($A$3:A339))),"")</f>
        <v/>
      </c>
      <c r="S339" s="10" t="str">
        <f ca="1">IFERROR(INDEX(MAESTRO!S:S,_xludf.AGGREGATE(15,6,ROW(MAESTRO!$B$3:$B$1000)/((MAESTRO!$B$3:$B$1000="PROVEEDORES")*(UPPER(MAESTRO!$L$3:$L$1000)="CONFIRMADO")),ROWS($A$3:A339))),"")</f>
        <v/>
      </c>
      <c r="T339" s="10" t="str">
        <f ca="1">IFERROR(INDEX(MAESTRO!T:T,_xludf.AGGREGATE(15,6,ROW(MAESTRO!$B$3:$B$1000)/((MAESTRO!$B$3:$B$1000="PROVEEDORES")*(UPPER(MAESTRO!$L$3:$L$1000)="CONFIRMADO")),ROWS($A$3:A339))),"")</f>
        <v/>
      </c>
      <c r="U339" s="10" t="str">
        <f ca="1">IFERROR(INDEX(MAESTRO!U:U,_xludf.AGGREGATE(15,6,ROW(MAESTRO!$B$3:$B$1000)/((MAESTRO!$B$3:$B$1000="PROVEEDORES")*(UPPER(MAESTRO!$L$3:$L$1000)="CONFIRMADO")),ROWS($A$3:A339))),"")</f>
        <v/>
      </c>
      <c r="V339" s="10" t="str">
        <f ca="1">IFERROR(INDEX(MAESTRO!V:V,_xludf.AGGREGATE(15,6,ROW(MAESTRO!$B$3:$B$1000)/((MAESTRO!$B$3:$B$1000="PROVEEDORES")*(UPPER(MAESTRO!$L$3:$L$1000)="CONFIRMADO")),ROWS($A$3:A339))),"")</f>
        <v/>
      </c>
      <c r="W339" s="10" t="str">
        <f ca="1">IFERROR(INDEX(MAESTRO!W:W,_xludf.AGGREGATE(15,6,ROW(MAESTRO!$B$3:$B$1000)/((MAESTRO!$B$3:$B$1000="PROVEEDORES")*(UPPER(MAESTRO!$L$3:$L$1000)="CONFIRMADO")),ROWS($A$3:A339))),"")</f>
        <v/>
      </c>
      <c r="X339" s="10" t="str">
        <f ca="1">IFERROR(INDEX(MAESTRO!X:X,_xludf.AGGREGATE(15,6,ROW(MAESTRO!$B$3:$B$1000)/((MAESTRO!$B$3:$B$1000="PROVEEDORES")*(UPPER(MAESTRO!$L$3:$L$1000)="CONFIRMADO")),ROWS($A$3:A339))),"")</f>
        <v/>
      </c>
    </row>
    <row r="340" spans="1:24" ht="22.05" customHeight="1">
      <c r="A340" s="24" t="str">
        <f ca="1">IFERROR(INDEX(MAESTRO!A:A,_xludf.AGGREGATE(15,6,ROW(MAESTRO!$B$3:$B$1000)/((MAESTRO!$B$3:$B$1000="PROVEEDORES")*(UPPER(MAESTRO!$L$3:$L$1000)="CONFIRMADO")),ROWS($A$3:A340))),"")</f>
        <v/>
      </c>
      <c r="B340" s="24" t="str">
        <f ca="1">IFERROR(INDEX(MAESTRO!B:B,_xludf.AGGREGATE(15,6,ROW(MAESTRO!$B$3:$B$1000)/((MAESTRO!$B$3:$B$1000="PROVEEDORES")*(UPPER(MAESTRO!$L$3:$L$1000)="CONFIRMADO")),ROWS($A$3:A340))),"")</f>
        <v/>
      </c>
      <c r="C340" s="24" t="str">
        <f ca="1">IFERROR(INDEX(MAESTRO!C:C,_xludf.AGGREGATE(15,6,ROW(MAESTRO!$B$3:$B$1000)/((MAESTRO!$B$3:$B$1000="PROVEEDORES")*(UPPER(MAESTRO!$L$3:$L$1000)="CONFIRMADO")),ROWS($A$3:A340))),"")</f>
        <v/>
      </c>
      <c r="D340" s="24" t="str">
        <f ca="1">IFERROR(INDEX(MAESTRO!D:D,_xludf.AGGREGATE(15,6,ROW(MAESTRO!$B$3:$B$1000)/((MAESTRO!$B$3:$B$1000="PROVEEDORES")*(UPPER(MAESTRO!$L$3:$L$1000)="CONFIRMADO")),ROWS($A$3:A340))),"")</f>
        <v/>
      </c>
      <c r="E340" s="24" t="str">
        <f ca="1">IFERROR(INDEX(MAESTRO!E:E,_xludf.AGGREGATE(15,6,ROW(MAESTRO!$B$3:$B$1000)/((MAESTRO!$B$3:$B$1000="PROVEEDORES")*(UPPER(MAESTRO!$L$3:$L$1000)="CONFIRMADO")),ROWS($A$3:A340))),"")</f>
        <v/>
      </c>
      <c r="F340" s="24" t="str">
        <f ca="1">IFERROR(INDEX(MAESTRO!F:F,_xludf.AGGREGATE(15,6,ROW(MAESTRO!$B$3:$B$1000)/((MAESTRO!$B$3:$B$1000="PROVEEDORES")*(UPPER(MAESTRO!$L$3:$L$1000)="CONFIRMADO")),ROWS($A$3:A340))),"")</f>
        <v/>
      </c>
      <c r="G340" s="24" t="str">
        <f ca="1">IFERROR(INDEX(MAESTRO!G:G,_xludf.AGGREGATE(15,6,ROW(MAESTRO!$B$3:$B$1000)/((MAESTRO!$B$3:$B$1000="PROVEEDORES")*(UPPER(MAESTRO!$L$3:$L$1000)="CONFIRMADO")),ROWS($A$3:A340))),"")</f>
        <v/>
      </c>
      <c r="H340" s="24" t="str">
        <f ca="1">IFERROR(INDEX(MAESTRO!H:H,_xludf.AGGREGATE(15,6,ROW(MAESTRO!$B$3:$B$1000)/((MAESTRO!$B$3:$B$1000="PROVEEDORES")*(UPPER(MAESTRO!$L$3:$L$1000)="CONFIRMADO")),ROWS($A$3:A340))),"")</f>
        <v/>
      </c>
      <c r="I340" s="24" t="str">
        <f ca="1">IFERROR(INDEX(MAESTRO!I:I,_xludf.AGGREGATE(15,6,ROW(MAESTRO!$B$3:$B$1000)/((MAESTRO!$B$3:$B$1000="PROVEEDORES")*(UPPER(MAESTRO!$L$3:$L$1000)="CONFIRMADO")),ROWS($A$3:A340))),"")</f>
        <v/>
      </c>
      <c r="J340" s="24" t="str">
        <f ca="1">IFERROR(INDEX(MAESTRO!J:J,_xludf.AGGREGATE(15,6,ROW(MAESTRO!$B$3:$B$1000)/((MAESTRO!$B$3:$B$1000="PROVEEDORES")*(UPPER(MAESTRO!$L$3:$L$1000)="CONFIRMADO")),ROWS($A$3:A340))),"")</f>
        <v/>
      </c>
      <c r="K340" s="24" t="str">
        <f ca="1">IFERROR(INDEX(MAESTRO!K:K,_xludf.AGGREGATE(15,6,ROW(MAESTRO!$B$3:$B$1000)/((MAESTRO!$B$3:$B$1000="PROVEEDORES")*(UPPER(MAESTRO!$L$3:$L$1000)="CONFIRMADO")),ROWS($A$3:A340))),"")</f>
        <v/>
      </c>
      <c r="L340" s="24" t="str">
        <f ca="1">IFERROR(INDEX(MAESTRO!L:L,_xludf.AGGREGATE(15,6,ROW(MAESTRO!$B$3:$B$1000)/((MAESTRO!$B$3:$B$1000="PROVEEDORES")*(UPPER(MAESTRO!$L$3:$L$1000)="CONFIRMADO")),ROWS($A$3:A340))),"")</f>
        <v/>
      </c>
      <c r="M340" s="24" t="str">
        <f ca="1">IFERROR(INDEX(MAESTRO!M:M,_xludf.AGGREGATE(15,6,ROW(MAESTRO!$B$3:$B$1000)/((MAESTRO!$B$3:$B$1000="PROVEEDORES")*(UPPER(MAESTRO!$L$3:$L$1000)="CONFIRMADO")),ROWS($A$3:A340))),"")</f>
        <v/>
      </c>
      <c r="N340" s="24" t="str">
        <f ca="1">IFERROR(INDEX(MAESTRO!N:N,_xludf.AGGREGATE(15,6,ROW(MAESTRO!$B$3:$B$1000)/((MAESTRO!$B$3:$B$1000="PROVEEDORES")*(UPPER(MAESTRO!$L$3:$L$1000)="CONFIRMADO")),ROWS($A$3:A340))),"")</f>
        <v/>
      </c>
      <c r="O340" s="24" t="str">
        <f ca="1">IFERROR(INDEX(MAESTRO!O:O,_xludf.AGGREGATE(15,6,ROW(MAESTRO!$B$3:$B$1000)/((MAESTRO!$B$3:$B$1000="PROVEEDORES")*(UPPER(MAESTRO!$L$3:$L$1000)="CONFIRMADO")),ROWS($A$3:A340))),"")</f>
        <v/>
      </c>
      <c r="P340" s="24" t="str">
        <f ca="1">IFERROR(INDEX(MAESTRO!P:P,_xludf.AGGREGATE(15,6,ROW(MAESTRO!$B$3:$B$1000)/((MAESTRO!$B$3:$B$1000="PROVEEDORES")*(UPPER(MAESTRO!$L$3:$L$1000)="CONFIRMADO")),ROWS($A$3:A340))),"")</f>
        <v/>
      </c>
      <c r="Q340" s="24" t="str">
        <f ca="1">IFERROR(INDEX(MAESTRO!Q:Q,_xludf.AGGREGATE(15,6,ROW(MAESTRO!$B$3:$B$1000)/((MAESTRO!$B$3:$B$1000="PROVEEDORES")*(UPPER(MAESTRO!$L$3:$L$1000)="CONFIRMADO")),ROWS($A$3:A340))),"")</f>
        <v/>
      </c>
      <c r="R340" s="24" t="str">
        <f ca="1">IFERROR(INDEX(MAESTRO!R:R,_xludf.AGGREGATE(15,6,ROW(MAESTRO!$B$3:$B$1000)/((MAESTRO!$B$3:$B$1000="PROVEEDORES")*(UPPER(MAESTRO!$L$3:$L$1000)="CONFIRMADO")),ROWS($A$3:A340))),"")</f>
        <v/>
      </c>
      <c r="S340" s="24" t="str">
        <f ca="1">IFERROR(INDEX(MAESTRO!S:S,_xludf.AGGREGATE(15,6,ROW(MAESTRO!$B$3:$B$1000)/((MAESTRO!$B$3:$B$1000="PROVEEDORES")*(UPPER(MAESTRO!$L$3:$L$1000)="CONFIRMADO")),ROWS($A$3:A340))),"")</f>
        <v/>
      </c>
      <c r="T340" s="24" t="str">
        <f ca="1">IFERROR(INDEX(MAESTRO!T:T,_xludf.AGGREGATE(15,6,ROW(MAESTRO!$B$3:$B$1000)/((MAESTRO!$B$3:$B$1000="PROVEEDORES")*(UPPER(MAESTRO!$L$3:$L$1000)="CONFIRMADO")),ROWS($A$3:A340))),"")</f>
        <v/>
      </c>
      <c r="U340" s="24" t="str">
        <f ca="1">IFERROR(INDEX(MAESTRO!U:U,_xludf.AGGREGATE(15,6,ROW(MAESTRO!$B$3:$B$1000)/((MAESTRO!$B$3:$B$1000="PROVEEDORES")*(UPPER(MAESTRO!$L$3:$L$1000)="CONFIRMADO")),ROWS($A$3:A340))),"")</f>
        <v/>
      </c>
      <c r="V340" s="24" t="str">
        <f ca="1">IFERROR(INDEX(MAESTRO!V:V,_xludf.AGGREGATE(15,6,ROW(MAESTRO!$B$3:$B$1000)/((MAESTRO!$B$3:$B$1000="PROVEEDORES")*(UPPER(MAESTRO!$L$3:$L$1000)="CONFIRMADO")),ROWS($A$3:A340))),"")</f>
        <v/>
      </c>
      <c r="W340" s="24" t="str">
        <f ca="1">IFERROR(INDEX(MAESTRO!W:W,_xludf.AGGREGATE(15,6,ROW(MAESTRO!$B$3:$B$1000)/((MAESTRO!$B$3:$B$1000="PROVEEDORES")*(UPPER(MAESTRO!$L$3:$L$1000)="CONFIRMADO")),ROWS($A$3:A340))),"")</f>
        <v/>
      </c>
      <c r="X340" s="24" t="str">
        <f ca="1">IFERROR(INDEX(MAESTRO!X:X,_xludf.AGGREGATE(15,6,ROW(MAESTRO!$B$3:$B$1000)/((MAESTRO!$B$3:$B$1000="PROVEEDORES")*(UPPER(MAESTRO!$L$3:$L$1000)="CONFIRMADO")),ROWS($A$3:A340))),"")</f>
        <v/>
      </c>
    </row>
    <row r="341" spans="1:24" ht="22.05" customHeight="1">
      <c r="A341" s="10" t="str">
        <f ca="1">IFERROR(INDEX(MAESTRO!A:A,_xludf.AGGREGATE(15,6,ROW(MAESTRO!$B$3:$B$1000)/((MAESTRO!$B$3:$B$1000="PROVEEDORES")*(UPPER(MAESTRO!$L$3:$L$1000)="CONFIRMADO")),ROWS($A$3:A341))),"")</f>
        <v/>
      </c>
      <c r="B341" s="10" t="str">
        <f ca="1">IFERROR(INDEX(MAESTRO!B:B,_xludf.AGGREGATE(15,6,ROW(MAESTRO!$B$3:$B$1000)/((MAESTRO!$B$3:$B$1000="PROVEEDORES")*(UPPER(MAESTRO!$L$3:$L$1000)="CONFIRMADO")),ROWS($A$3:A341))),"")</f>
        <v/>
      </c>
      <c r="C341" s="10" t="str">
        <f ca="1">IFERROR(INDEX(MAESTRO!C:C,_xludf.AGGREGATE(15,6,ROW(MAESTRO!$B$3:$B$1000)/((MAESTRO!$B$3:$B$1000="PROVEEDORES")*(UPPER(MAESTRO!$L$3:$L$1000)="CONFIRMADO")),ROWS($A$3:A341))),"")</f>
        <v/>
      </c>
      <c r="D341" s="10" t="str">
        <f ca="1">IFERROR(INDEX(MAESTRO!D:D,_xludf.AGGREGATE(15,6,ROW(MAESTRO!$B$3:$B$1000)/((MAESTRO!$B$3:$B$1000="PROVEEDORES")*(UPPER(MAESTRO!$L$3:$L$1000)="CONFIRMADO")),ROWS($A$3:A341))),"")</f>
        <v/>
      </c>
      <c r="E341" s="10" t="str">
        <f ca="1">IFERROR(INDEX(MAESTRO!E:E,_xludf.AGGREGATE(15,6,ROW(MAESTRO!$B$3:$B$1000)/((MAESTRO!$B$3:$B$1000="PROVEEDORES")*(UPPER(MAESTRO!$L$3:$L$1000)="CONFIRMADO")),ROWS($A$3:A341))),"")</f>
        <v/>
      </c>
      <c r="F341" s="10" t="str">
        <f ca="1">IFERROR(INDEX(MAESTRO!F:F,_xludf.AGGREGATE(15,6,ROW(MAESTRO!$B$3:$B$1000)/((MAESTRO!$B$3:$B$1000="PROVEEDORES")*(UPPER(MAESTRO!$L$3:$L$1000)="CONFIRMADO")),ROWS($A$3:A341))),"")</f>
        <v/>
      </c>
      <c r="G341" s="10" t="str">
        <f ca="1">IFERROR(INDEX(MAESTRO!G:G,_xludf.AGGREGATE(15,6,ROW(MAESTRO!$B$3:$B$1000)/((MAESTRO!$B$3:$B$1000="PROVEEDORES")*(UPPER(MAESTRO!$L$3:$L$1000)="CONFIRMADO")),ROWS($A$3:A341))),"")</f>
        <v/>
      </c>
      <c r="H341" s="10" t="str">
        <f ca="1">IFERROR(INDEX(MAESTRO!H:H,_xludf.AGGREGATE(15,6,ROW(MAESTRO!$B$3:$B$1000)/((MAESTRO!$B$3:$B$1000="PROVEEDORES")*(UPPER(MAESTRO!$L$3:$L$1000)="CONFIRMADO")),ROWS($A$3:A341))),"")</f>
        <v/>
      </c>
      <c r="I341" s="10" t="str">
        <f ca="1">IFERROR(INDEX(MAESTRO!I:I,_xludf.AGGREGATE(15,6,ROW(MAESTRO!$B$3:$B$1000)/((MAESTRO!$B$3:$B$1000="PROVEEDORES")*(UPPER(MAESTRO!$L$3:$L$1000)="CONFIRMADO")),ROWS($A$3:A341))),"")</f>
        <v/>
      </c>
      <c r="J341" s="10" t="str">
        <f ca="1">IFERROR(INDEX(MAESTRO!J:J,_xludf.AGGREGATE(15,6,ROW(MAESTRO!$B$3:$B$1000)/((MAESTRO!$B$3:$B$1000="PROVEEDORES")*(UPPER(MAESTRO!$L$3:$L$1000)="CONFIRMADO")),ROWS($A$3:A341))),"")</f>
        <v/>
      </c>
      <c r="K341" s="10" t="str">
        <f ca="1">IFERROR(INDEX(MAESTRO!K:K,_xludf.AGGREGATE(15,6,ROW(MAESTRO!$B$3:$B$1000)/((MAESTRO!$B$3:$B$1000="PROVEEDORES")*(UPPER(MAESTRO!$L$3:$L$1000)="CONFIRMADO")),ROWS($A$3:A341))),"")</f>
        <v/>
      </c>
      <c r="L341" s="10" t="str">
        <f ca="1">IFERROR(INDEX(MAESTRO!L:L,_xludf.AGGREGATE(15,6,ROW(MAESTRO!$B$3:$B$1000)/((MAESTRO!$B$3:$B$1000="PROVEEDORES")*(UPPER(MAESTRO!$L$3:$L$1000)="CONFIRMADO")),ROWS($A$3:A341))),"")</f>
        <v/>
      </c>
      <c r="M341" s="10" t="str">
        <f ca="1">IFERROR(INDEX(MAESTRO!M:M,_xludf.AGGREGATE(15,6,ROW(MAESTRO!$B$3:$B$1000)/((MAESTRO!$B$3:$B$1000="PROVEEDORES")*(UPPER(MAESTRO!$L$3:$L$1000)="CONFIRMADO")),ROWS($A$3:A341))),"")</f>
        <v/>
      </c>
      <c r="N341" s="10" t="str">
        <f ca="1">IFERROR(INDEX(MAESTRO!N:N,_xludf.AGGREGATE(15,6,ROW(MAESTRO!$B$3:$B$1000)/((MAESTRO!$B$3:$B$1000="PROVEEDORES")*(UPPER(MAESTRO!$L$3:$L$1000)="CONFIRMADO")),ROWS($A$3:A341))),"")</f>
        <v/>
      </c>
      <c r="O341" s="10" t="str">
        <f ca="1">IFERROR(INDEX(MAESTRO!O:O,_xludf.AGGREGATE(15,6,ROW(MAESTRO!$B$3:$B$1000)/((MAESTRO!$B$3:$B$1000="PROVEEDORES")*(UPPER(MAESTRO!$L$3:$L$1000)="CONFIRMADO")),ROWS($A$3:A341))),"")</f>
        <v/>
      </c>
      <c r="P341" s="10" t="str">
        <f ca="1">IFERROR(INDEX(MAESTRO!P:P,_xludf.AGGREGATE(15,6,ROW(MAESTRO!$B$3:$B$1000)/((MAESTRO!$B$3:$B$1000="PROVEEDORES")*(UPPER(MAESTRO!$L$3:$L$1000)="CONFIRMADO")),ROWS($A$3:A341))),"")</f>
        <v/>
      </c>
      <c r="Q341" s="10" t="str">
        <f ca="1">IFERROR(INDEX(MAESTRO!Q:Q,_xludf.AGGREGATE(15,6,ROW(MAESTRO!$B$3:$B$1000)/((MAESTRO!$B$3:$B$1000="PROVEEDORES")*(UPPER(MAESTRO!$L$3:$L$1000)="CONFIRMADO")),ROWS($A$3:A341))),"")</f>
        <v/>
      </c>
      <c r="R341" s="10" t="str">
        <f ca="1">IFERROR(INDEX(MAESTRO!R:R,_xludf.AGGREGATE(15,6,ROW(MAESTRO!$B$3:$B$1000)/((MAESTRO!$B$3:$B$1000="PROVEEDORES")*(UPPER(MAESTRO!$L$3:$L$1000)="CONFIRMADO")),ROWS($A$3:A341))),"")</f>
        <v/>
      </c>
      <c r="S341" s="10" t="str">
        <f ca="1">IFERROR(INDEX(MAESTRO!S:S,_xludf.AGGREGATE(15,6,ROW(MAESTRO!$B$3:$B$1000)/((MAESTRO!$B$3:$B$1000="PROVEEDORES")*(UPPER(MAESTRO!$L$3:$L$1000)="CONFIRMADO")),ROWS($A$3:A341))),"")</f>
        <v/>
      </c>
      <c r="T341" s="10" t="str">
        <f ca="1">IFERROR(INDEX(MAESTRO!T:T,_xludf.AGGREGATE(15,6,ROW(MAESTRO!$B$3:$B$1000)/((MAESTRO!$B$3:$B$1000="PROVEEDORES")*(UPPER(MAESTRO!$L$3:$L$1000)="CONFIRMADO")),ROWS($A$3:A341))),"")</f>
        <v/>
      </c>
      <c r="U341" s="10" t="str">
        <f ca="1">IFERROR(INDEX(MAESTRO!U:U,_xludf.AGGREGATE(15,6,ROW(MAESTRO!$B$3:$B$1000)/((MAESTRO!$B$3:$B$1000="PROVEEDORES")*(UPPER(MAESTRO!$L$3:$L$1000)="CONFIRMADO")),ROWS($A$3:A341))),"")</f>
        <v/>
      </c>
      <c r="V341" s="10" t="str">
        <f ca="1">IFERROR(INDEX(MAESTRO!V:V,_xludf.AGGREGATE(15,6,ROW(MAESTRO!$B$3:$B$1000)/((MAESTRO!$B$3:$B$1000="PROVEEDORES")*(UPPER(MAESTRO!$L$3:$L$1000)="CONFIRMADO")),ROWS($A$3:A341))),"")</f>
        <v/>
      </c>
      <c r="W341" s="10" t="str">
        <f ca="1">IFERROR(INDEX(MAESTRO!W:W,_xludf.AGGREGATE(15,6,ROW(MAESTRO!$B$3:$B$1000)/((MAESTRO!$B$3:$B$1000="PROVEEDORES")*(UPPER(MAESTRO!$L$3:$L$1000)="CONFIRMADO")),ROWS($A$3:A341))),"")</f>
        <v/>
      </c>
      <c r="X341" s="10" t="str">
        <f ca="1">IFERROR(INDEX(MAESTRO!X:X,_xludf.AGGREGATE(15,6,ROW(MAESTRO!$B$3:$B$1000)/((MAESTRO!$B$3:$B$1000="PROVEEDORES")*(UPPER(MAESTRO!$L$3:$L$1000)="CONFIRMADO")),ROWS($A$3:A341))),"")</f>
        <v/>
      </c>
    </row>
    <row r="342" spans="1:24" ht="22.05" customHeight="1">
      <c r="A342" s="24" t="str">
        <f ca="1">IFERROR(INDEX(MAESTRO!A:A,_xludf.AGGREGATE(15,6,ROW(MAESTRO!$B$3:$B$1000)/((MAESTRO!$B$3:$B$1000="PROVEEDORES")*(UPPER(MAESTRO!$L$3:$L$1000)="CONFIRMADO")),ROWS($A$3:A342))),"")</f>
        <v/>
      </c>
      <c r="B342" s="24" t="str">
        <f ca="1">IFERROR(INDEX(MAESTRO!B:B,_xludf.AGGREGATE(15,6,ROW(MAESTRO!$B$3:$B$1000)/((MAESTRO!$B$3:$B$1000="PROVEEDORES")*(UPPER(MAESTRO!$L$3:$L$1000)="CONFIRMADO")),ROWS($A$3:A342))),"")</f>
        <v/>
      </c>
      <c r="C342" s="24" t="str">
        <f ca="1">IFERROR(INDEX(MAESTRO!C:C,_xludf.AGGREGATE(15,6,ROW(MAESTRO!$B$3:$B$1000)/((MAESTRO!$B$3:$B$1000="PROVEEDORES")*(UPPER(MAESTRO!$L$3:$L$1000)="CONFIRMADO")),ROWS($A$3:A342))),"")</f>
        <v/>
      </c>
      <c r="D342" s="24" t="str">
        <f ca="1">IFERROR(INDEX(MAESTRO!D:D,_xludf.AGGREGATE(15,6,ROW(MAESTRO!$B$3:$B$1000)/((MAESTRO!$B$3:$B$1000="PROVEEDORES")*(UPPER(MAESTRO!$L$3:$L$1000)="CONFIRMADO")),ROWS($A$3:A342))),"")</f>
        <v/>
      </c>
      <c r="E342" s="24" t="str">
        <f ca="1">IFERROR(INDEX(MAESTRO!E:E,_xludf.AGGREGATE(15,6,ROW(MAESTRO!$B$3:$B$1000)/((MAESTRO!$B$3:$B$1000="PROVEEDORES")*(UPPER(MAESTRO!$L$3:$L$1000)="CONFIRMADO")),ROWS($A$3:A342))),"")</f>
        <v/>
      </c>
      <c r="F342" s="24" t="str">
        <f ca="1">IFERROR(INDEX(MAESTRO!F:F,_xludf.AGGREGATE(15,6,ROW(MAESTRO!$B$3:$B$1000)/((MAESTRO!$B$3:$B$1000="PROVEEDORES")*(UPPER(MAESTRO!$L$3:$L$1000)="CONFIRMADO")),ROWS($A$3:A342))),"")</f>
        <v/>
      </c>
      <c r="G342" s="24" t="str">
        <f ca="1">IFERROR(INDEX(MAESTRO!G:G,_xludf.AGGREGATE(15,6,ROW(MAESTRO!$B$3:$B$1000)/((MAESTRO!$B$3:$B$1000="PROVEEDORES")*(UPPER(MAESTRO!$L$3:$L$1000)="CONFIRMADO")),ROWS($A$3:A342))),"")</f>
        <v/>
      </c>
      <c r="H342" s="24" t="str">
        <f ca="1">IFERROR(INDEX(MAESTRO!H:H,_xludf.AGGREGATE(15,6,ROW(MAESTRO!$B$3:$B$1000)/((MAESTRO!$B$3:$B$1000="PROVEEDORES")*(UPPER(MAESTRO!$L$3:$L$1000)="CONFIRMADO")),ROWS($A$3:A342))),"")</f>
        <v/>
      </c>
      <c r="I342" s="24" t="str">
        <f ca="1">IFERROR(INDEX(MAESTRO!I:I,_xludf.AGGREGATE(15,6,ROW(MAESTRO!$B$3:$B$1000)/((MAESTRO!$B$3:$B$1000="PROVEEDORES")*(UPPER(MAESTRO!$L$3:$L$1000)="CONFIRMADO")),ROWS($A$3:A342))),"")</f>
        <v/>
      </c>
      <c r="J342" s="24" t="str">
        <f ca="1">IFERROR(INDEX(MAESTRO!J:J,_xludf.AGGREGATE(15,6,ROW(MAESTRO!$B$3:$B$1000)/((MAESTRO!$B$3:$B$1000="PROVEEDORES")*(UPPER(MAESTRO!$L$3:$L$1000)="CONFIRMADO")),ROWS($A$3:A342))),"")</f>
        <v/>
      </c>
      <c r="K342" s="24" t="str">
        <f ca="1">IFERROR(INDEX(MAESTRO!K:K,_xludf.AGGREGATE(15,6,ROW(MAESTRO!$B$3:$B$1000)/((MAESTRO!$B$3:$B$1000="PROVEEDORES")*(UPPER(MAESTRO!$L$3:$L$1000)="CONFIRMADO")),ROWS($A$3:A342))),"")</f>
        <v/>
      </c>
      <c r="L342" s="24" t="str">
        <f ca="1">IFERROR(INDEX(MAESTRO!L:L,_xludf.AGGREGATE(15,6,ROW(MAESTRO!$B$3:$B$1000)/((MAESTRO!$B$3:$B$1000="PROVEEDORES")*(UPPER(MAESTRO!$L$3:$L$1000)="CONFIRMADO")),ROWS($A$3:A342))),"")</f>
        <v/>
      </c>
      <c r="M342" s="24" t="str">
        <f ca="1">IFERROR(INDEX(MAESTRO!M:M,_xludf.AGGREGATE(15,6,ROW(MAESTRO!$B$3:$B$1000)/((MAESTRO!$B$3:$B$1000="PROVEEDORES")*(UPPER(MAESTRO!$L$3:$L$1000)="CONFIRMADO")),ROWS($A$3:A342))),"")</f>
        <v/>
      </c>
      <c r="N342" s="24" t="str">
        <f ca="1">IFERROR(INDEX(MAESTRO!N:N,_xludf.AGGREGATE(15,6,ROW(MAESTRO!$B$3:$B$1000)/((MAESTRO!$B$3:$B$1000="PROVEEDORES")*(UPPER(MAESTRO!$L$3:$L$1000)="CONFIRMADO")),ROWS($A$3:A342))),"")</f>
        <v/>
      </c>
      <c r="O342" s="24" t="str">
        <f ca="1">IFERROR(INDEX(MAESTRO!O:O,_xludf.AGGREGATE(15,6,ROW(MAESTRO!$B$3:$B$1000)/((MAESTRO!$B$3:$B$1000="PROVEEDORES")*(UPPER(MAESTRO!$L$3:$L$1000)="CONFIRMADO")),ROWS($A$3:A342))),"")</f>
        <v/>
      </c>
      <c r="P342" s="24" t="str">
        <f ca="1">IFERROR(INDEX(MAESTRO!P:P,_xludf.AGGREGATE(15,6,ROW(MAESTRO!$B$3:$B$1000)/((MAESTRO!$B$3:$B$1000="PROVEEDORES")*(UPPER(MAESTRO!$L$3:$L$1000)="CONFIRMADO")),ROWS($A$3:A342))),"")</f>
        <v/>
      </c>
      <c r="Q342" s="24" t="str">
        <f ca="1">IFERROR(INDEX(MAESTRO!Q:Q,_xludf.AGGREGATE(15,6,ROW(MAESTRO!$B$3:$B$1000)/((MAESTRO!$B$3:$B$1000="PROVEEDORES")*(UPPER(MAESTRO!$L$3:$L$1000)="CONFIRMADO")),ROWS($A$3:A342))),"")</f>
        <v/>
      </c>
      <c r="R342" s="24" t="str">
        <f ca="1">IFERROR(INDEX(MAESTRO!R:R,_xludf.AGGREGATE(15,6,ROW(MAESTRO!$B$3:$B$1000)/((MAESTRO!$B$3:$B$1000="PROVEEDORES")*(UPPER(MAESTRO!$L$3:$L$1000)="CONFIRMADO")),ROWS($A$3:A342))),"")</f>
        <v/>
      </c>
      <c r="S342" s="24" t="str">
        <f ca="1">IFERROR(INDEX(MAESTRO!S:S,_xludf.AGGREGATE(15,6,ROW(MAESTRO!$B$3:$B$1000)/((MAESTRO!$B$3:$B$1000="PROVEEDORES")*(UPPER(MAESTRO!$L$3:$L$1000)="CONFIRMADO")),ROWS($A$3:A342))),"")</f>
        <v/>
      </c>
      <c r="T342" s="24" t="str">
        <f ca="1">IFERROR(INDEX(MAESTRO!T:T,_xludf.AGGREGATE(15,6,ROW(MAESTRO!$B$3:$B$1000)/((MAESTRO!$B$3:$B$1000="PROVEEDORES")*(UPPER(MAESTRO!$L$3:$L$1000)="CONFIRMADO")),ROWS($A$3:A342))),"")</f>
        <v/>
      </c>
      <c r="U342" s="24" t="str">
        <f ca="1">IFERROR(INDEX(MAESTRO!U:U,_xludf.AGGREGATE(15,6,ROW(MAESTRO!$B$3:$B$1000)/((MAESTRO!$B$3:$B$1000="PROVEEDORES")*(UPPER(MAESTRO!$L$3:$L$1000)="CONFIRMADO")),ROWS($A$3:A342))),"")</f>
        <v/>
      </c>
      <c r="V342" s="24" t="str">
        <f ca="1">IFERROR(INDEX(MAESTRO!V:V,_xludf.AGGREGATE(15,6,ROW(MAESTRO!$B$3:$B$1000)/((MAESTRO!$B$3:$B$1000="PROVEEDORES")*(UPPER(MAESTRO!$L$3:$L$1000)="CONFIRMADO")),ROWS($A$3:A342))),"")</f>
        <v/>
      </c>
      <c r="W342" s="24" t="str">
        <f ca="1">IFERROR(INDEX(MAESTRO!W:W,_xludf.AGGREGATE(15,6,ROW(MAESTRO!$B$3:$B$1000)/((MAESTRO!$B$3:$B$1000="PROVEEDORES")*(UPPER(MAESTRO!$L$3:$L$1000)="CONFIRMADO")),ROWS($A$3:A342))),"")</f>
        <v/>
      </c>
      <c r="X342" s="24" t="str">
        <f ca="1">IFERROR(INDEX(MAESTRO!X:X,_xludf.AGGREGATE(15,6,ROW(MAESTRO!$B$3:$B$1000)/((MAESTRO!$B$3:$B$1000="PROVEEDORES")*(UPPER(MAESTRO!$L$3:$L$1000)="CONFIRMADO")),ROWS($A$3:A342))),"")</f>
        <v/>
      </c>
    </row>
    <row r="343" spans="1:24" ht="22.05" customHeight="1">
      <c r="A343" s="10" t="str">
        <f ca="1">IFERROR(INDEX(MAESTRO!A:A,_xludf.AGGREGATE(15,6,ROW(MAESTRO!$B$3:$B$1000)/((MAESTRO!$B$3:$B$1000="PROVEEDORES")*(UPPER(MAESTRO!$L$3:$L$1000)="CONFIRMADO")),ROWS($A$3:A343))),"")</f>
        <v/>
      </c>
      <c r="B343" s="10" t="str">
        <f ca="1">IFERROR(INDEX(MAESTRO!B:B,_xludf.AGGREGATE(15,6,ROW(MAESTRO!$B$3:$B$1000)/((MAESTRO!$B$3:$B$1000="PROVEEDORES")*(UPPER(MAESTRO!$L$3:$L$1000)="CONFIRMADO")),ROWS($A$3:A343))),"")</f>
        <v/>
      </c>
      <c r="C343" s="10" t="str">
        <f ca="1">IFERROR(INDEX(MAESTRO!C:C,_xludf.AGGREGATE(15,6,ROW(MAESTRO!$B$3:$B$1000)/((MAESTRO!$B$3:$B$1000="PROVEEDORES")*(UPPER(MAESTRO!$L$3:$L$1000)="CONFIRMADO")),ROWS($A$3:A343))),"")</f>
        <v/>
      </c>
      <c r="D343" s="10" t="str">
        <f ca="1">IFERROR(INDEX(MAESTRO!D:D,_xludf.AGGREGATE(15,6,ROW(MAESTRO!$B$3:$B$1000)/((MAESTRO!$B$3:$B$1000="PROVEEDORES")*(UPPER(MAESTRO!$L$3:$L$1000)="CONFIRMADO")),ROWS($A$3:A343))),"")</f>
        <v/>
      </c>
      <c r="E343" s="10" t="str">
        <f ca="1">IFERROR(INDEX(MAESTRO!E:E,_xludf.AGGREGATE(15,6,ROW(MAESTRO!$B$3:$B$1000)/((MAESTRO!$B$3:$B$1000="PROVEEDORES")*(UPPER(MAESTRO!$L$3:$L$1000)="CONFIRMADO")),ROWS($A$3:A343))),"")</f>
        <v/>
      </c>
      <c r="F343" s="10" t="str">
        <f ca="1">IFERROR(INDEX(MAESTRO!F:F,_xludf.AGGREGATE(15,6,ROW(MAESTRO!$B$3:$B$1000)/((MAESTRO!$B$3:$B$1000="PROVEEDORES")*(UPPER(MAESTRO!$L$3:$L$1000)="CONFIRMADO")),ROWS($A$3:A343))),"")</f>
        <v/>
      </c>
      <c r="G343" s="10" t="str">
        <f ca="1">IFERROR(INDEX(MAESTRO!G:G,_xludf.AGGREGATE(15,6,ROW(MAESTRO!$B$3:$B$1000)/((MAESTRO!$B$3:$B$1000="PROVEEDORES")*(UPPER(MAESTRO!$L$3:$L$1000)="CONFIRMADO")),ROWS($A$3:A343))),"")</f>
        <v/>
      </c>
      <c r="H343" s="10" t="str">
        <f ca="1">IFERROR(INDEX(MAESTRO!H:H,_xludf.AGGREGATE(15,6,ROW(MAESTRO!$B$3:$B$1000)/((MAESTRO!$B$3:$B$1000="PROVEEDORES")*(UPPER(MAESTRO!$L$3:$L$1000)="CONFIRMADO")),ROWS($A$3:A343))),"")</f>
        <v/>
      </c>
      <c r="I343" s="10" t="str">
        <f ca="1">IFERROR(INDEX(MAESTRO!I:I,_xludf.AGGREGATE(15,6,ROW(MAESTRO!$B$3:$B$1000)/((MAESTRO!$B$3:$B$1000="PROVEEDORES")*(UPPER(MAESTRO!$L$3:$L$1000)="CONFIRMADO")),ROWS($A$3:A343))),"")</f>
        <v/>
      </c>
      <c r="J343" s="10" t="str">
        <f ca="1">IFERROR(INDEX(MAESTRO!J:J,_xludf.AGGREGATE(15,6,ROW(MAESTRO!$B$3:$B$1000)/((MAESTRO!$B$3:$B$1000="PROVEEDORES")*(UPPER(MAESTRO!$L$3:$L$1000)="CONFIRMADO")),ROWS($A$3:A343))),"")</f>
        <v/>
      </c>
      <c r="K343" s="10" t="str">
        <f ca="1">IFERROR(INDEX(MAESTRO!K:K,_xludf.AGGREGATE(15,6,ROW(MAESTRO!$B$3:$B$1000)/((MAESTRO!$B$3:$B$1000="PROVEEDORES")*(UPPER(MAESTRO!$L$3:$L$1000)="CONFIRMADO")),ROWS($A$3:A343))),"")</f>
        <v/>
      </c>
      <c r="L343" s="10" t="str">
        <f ca="1">IFERROR(INDEX(MAESTRO!L:L,_xludf.AGGREGATE(15,6,ROW(MAESTRO!$B$3:$B$1000)/((MAESTRO!$B$3:$B$1000="PROVEEDORES")*(UPPER(MAESTRO!$L$3:$L$1000)="CONFIRMADO")),ROWS($A$3:A343))),"")</f>
        <v/>
      </c>
      <c r="M343" s="10" t="str">
        <f ca="1">IFERROR(INDEX(MAESTRO!M:M,_xludf.AGGREGATE(15,6,ROW(MAESTRO!$B$3:$B$1000)/((MAESTRO!$B$3:$B$1000="PROVEEDORES")*(UPPER(MAESTRO!$L$3:$L$1000)="CONFIRMADO")),ROWS($A$3:A343))),"")</f>
        <v/>
      </c>
      <c r="N343" s="10" t="str">
        <f ca="1">IFERROR(INDEX(MAESTRO!N:N,_xludf.AGGREGATE(15,6,ROW(MAESTRO!$B$3:$B$1000)/((MAESTRO!$B$3:$B$1000="PROVEEDORES")*(UPPER(MAESTRO!$L$3:$L$1000)="CONFIRMADO")),ROWS($A$3:A343))),"")</f>
        <v/>
      </c>
      <c r="O343" s="10" t="str">
        <f ca="1">IFERROR(INDEX(MAESTRO!O:O,_xludf.AGGREGATE(15,6,ROW(MAESTRO!$B$3:$B$1000)/((MAESTRO!$B$3:$B$1000="PROVEEDORES")*(UPPER(MAESTRO!$L$3:$L$1000)="CONFIRMADO")),ROWS($A$3:A343))),"")</f>
        <v/>
      </c>
      <c r="P343" s="10" t="str">
        <f ca="1">IFERROR(INDEX(MAESTRO!P:P,_xludf.AGGREGATE(15,6,ROW(MAESTRO!$B$3:$B$1000)/((MAESTRO!$B$3:$B$1000="PROVEEDORES")*(UPPER(MAESTRO!$L$3:$L$1000)="CONFIRMADO")),ROWS($A$3:A343))),"")</f>
        <v/>
      </c>
      <c r="Q343" s="10" t="str">
        <f ca="1">IFERROR(INDEX(MAESTRO!Q:Q,_xludf.AGGREGATE(15,6,ROW(MAESTRO!$B$3:$B$1000)/((MAESTRO!$B$3:$B$1000="PROVEEDORES")*(UPPER(MAESTRO!$L$3:$L$1000)="CONFIRMADO")),ROWS($A$3:A343))),"")</f>
        <v/>
      </c>
      <c r="R343" s="10" t="str">
        <f ca="1">IFERROR(INDEX(MAESTRO!R:R,_xludf.AGGREGATE(15,6,ROW(MAESTRO!$B$3:$B$1000)/((MAESTRO!$B$3:$B$1000="PROVEEDORES")*(UPPER(MAESTRO!$L$3:$L$1000)="CONFIRMADO")),ROWS($A$3:A343))),"")</f>
        <v/>
      </c>
      <c r="S343" s="10" t="str">
        <f ca="1">IFERROR(INDEX(MAESTRO!S:S,_xludf.AGGREGATE(15,6,ROW(MAESTRO!$B$3:$B$1000)/((MAESTRO!$B$3:$B$1000="PROVEEDORES")*(UPPER(MAESTRO!$L$3:$L$1000)="CONFIRMADO")),ROWS($A$3:A343))),"")</f>
        <v/>
      </c>
      <c r="T343" s="10" t="str">
        <f ca="1">IFERROR(INDEX(MAESTRO!T:T,_xludf.AGGREGATE(15,6,ROW(MAESTRO!$B$3:$B$1000)/((MAESTRO!$B$3:$B$1000="PROVEEDORES")*(UPPER(MAESTRO!$L$3:$L$1000)="CONFIRMADO")),ROWS($A$3:A343))),"")</f>
        <v/>
      </c>
      <c r="U343" s="10" t="str">
        <f ca="1">IFERROR(INDEX(MAESTRO!U:U,_xludf.AGGREGATE(15,6,ROW(MAESTRO!$B$3:$B$1000)/((MAESTRO!$B$3:$B$1000="PROVEEDORES")*(UPPER(MAESTRO!$L$3:$L$1000)="CONFIRMADO")),ROWS($A$3:A343))),"")</f>
        <v/>
      </c>
      <c r="V343" s="10" t="str">
        <f ca="1">IFERROR(INDEX(MAESTRO!V:V,_xludf.AGGREGATE(15,6,ROW(MAESTRO!$B$3:$B$1000)/((MAESTRO!$B$3:$B$1000="PROVEEDORES")*(UPPER(MAESTRO!$L$3:$L$1000)="CONFIRMADO")),ROWS($A$3:A343))),"")</f>
        <v/>
      </c>
      <c r="W343" s="10" t="str">
        <f ca="1">IFERROR(INDEX(MAESTRO!W:W,_xludf.AGGREGATE(15,6,ROW(MAESTRO!$B$3:$B$1000)/((MAESTRO!$B$3:$B$1000="PROVEEDORES")*(UPPER(MAESTRO!$L$3:$L$1000)="CONFIRMADO")),ROWS($A$3:A343))),"")</f>
        <v/>
      </c>
      <c r="X343" s="10" t="str">
        <f ca="1">IFERROR(INDEX(MAESTRO!X:X,_xludf.AGGREGATE(15,6,ROW(MAESTRO!$B$3:$B$1000)/((MAESTRO!$B$3:$B$1000="PROVEEDORES")*(UPPER(MAESTRO!$L$3:$L$1000)="CONFIRMADO")),ROWS($A$3:A343))),"")</f>
        <v/>
      </c>
    </row>
    <row r="344" spans="1:24" ht="22.05" customHeight="1">
      <c r="A344" s="24" t="str">
        <f ca="1">IFERROR(INDEX(MAESTRO!A:A,_xludf.AGGREGATE(15,6,ROW(MAESTRO!$B$3:$B$1000)/((MAESTRO!$B$3:$B$1000="PROVEEDORES")*(UPPER(MAESTRO!$L$3:$L$1000)="CONFIRMADO")),ROWS($A$3:A344))),"")</f>
        <v/>
      </c>
      <c r="B344" s="24" t="str">
        <f ca="1">IFERROR(INDEX(MAESTRO!B:B,_xludf.AGGREGATE(15,6,ROW(MAESTRO!$B$3:$B$1000)/((MAESTRO!$B$3:$B$1000="PROVEEDORES")*(UPPER(MAESTRO!$L$3:$L$1000)="CONFIRMADO")),ROWS($A$3:A344))),"")</f>
        <v/>
      </c>
      <c r="C344" s="24" t="str">
        <f ca="1">IFERROR(INDEX(MAESTRO!C:C,_xludf.AGGREGATE(15,6,ROW(MAESTRO!$B$3:$B$1000)/((MAESTRO!$B$3:$B$1000="PROVEEDORES")*(UPPER(MAESTRO!$L$3:$L$1000)="CONFIRMADO")),ROWS($A$3:A344))),"")</f>
        <v/>
      </c>
      <c r="D344" s="24" t="str">
        <f ca="1">IFERROR(INDEX(MAESTRO!D:D,_xludf.AGGREGATE(15,6,ROW(MAESTRO!$B$3:$B$1000)/((MAESTRO!$B$3:$B$1000="PROVEEDORES")*(UPPER(MAESTRO!$L$3:$L$1000)="CONFIRMADO")),ROWS($A$3:A344))),"")</f>
        <v/>
      </c>
      <c r="E344" s="24" t="str">
        <f ca="1">IFERROR(INDEX(MAESTRO!E:E,_xludf.AGGREGATE(15,6,ROW(MAESTRO!$B$3:$B$1000)/((MAESTRO!$B$3:$B$1000="PROVEEDORES")*(UPPER(MAESTRO!$L$3:$L$1000)="CONFIRMADO")),ROWS($A$3:A344))),"")</f>
        <v/>
      </c>
      <c r="F344" s="24" t="str">
        <f ca="1">IFERROR(INDEX(MAESTRO!F:F,_xludf.AGGREGATE(15,6,ROW(MAESTRO!$B$3:$B$1000)/((MAESTRO!$B$3:$B$1000="PROVEEDORES")*(UPPER(MAESTRO!$L$3:$L$1000)="CONFIRMADO")),ROWS($A$3:A344))),"")</f>
        <v/>
      </c>
      <c r="G344" s="24" t="str">
        <f ca="1">IFERROR(INDEX(MAESTRO!G:G,_xludf.AGGREGATE(15,6,ROW(MAESTRO!$B$3:$B$1000)/((MAESTRO!$B$3:$B$1000="PROVEEDORES")*(UPPER(MAESTRO!$L$3:$L$1000)="CONFIRMADO")),ROWS($A$3:A344))),"")</f>
        <v/>
      </c>
      <c r="H344" s="24" t="str">
        <f ca="1">IFERROR(INDEX(MAESTRO!H:H,_xludf.AGGREGATE(15,6,ROW(MAESTRO!$B$3:$B$1000)/((MAESTRO!$B$3:$B$1000="PROVEEDORES")*(UPPER(MAESTRO!$L$3:$L$1000)="CONFIRMADO")),ROWS($A$3:A344))),"")</f>
        <v/>
      </c>
      <c r="I344" s="24" t="str">
        <f ca="1">IFERROR(INDEX(MAESTRO!I:I,_xludf.AGGREGATE(15,6,ROW(MAESTRO!$B$3:$B$1000)/((MAESTRO!$B$3:$B$1000="PROVEEDORES")*(UPPER(MAESTRO!$L$3:$L$1000)="CONFIRMADO")),ROWS($A$3:A344))),"")</f>
        <v/>
      </c>
      <c r="J344" s="24" t="str">
        <f ca="1">IFERROR(INDEX(MAESTRO!J:J,_xludf.AGGREGATE(15,6,ROW(MAESTRO!$B$3:$B$1000)/((MAESTRO!$B$3:$B$1000="PROVEEDORES")*(UPPER(MAESTRO!$L$3:$L$1000)="CONFIRMADO")),ROWS($A$3:A344))),"")</f>
        <v/>
      </c>
      <c r="K344" s="24" t="str">
        <f ca="1">IFERROR(INDEX(MAESTRO!K:K,_xludf.AGGREGATE(15,6,ROW(MAESTRO!$B$3:$B$1000)/((MAESTRO!$B$3:$B$1000="PROVEEDORES")*(UPPER(MAESTRO!$L$3:$L$1000)="CONFIRMADO")),ROWS($A$3:A344))),"")</f>
        <v/>
      </c>
      <c r="L344" s="24" t="str">
        <f ca="1">IFERROR(INDEX(MAESTRO!L:L,_xludf.AGGREGATE(15,6,ROW(MAESTRO!$B$3:$B$1000)/((MAESTRO!$B$3:$B$1000="PROVEEDORES")*(UPPER(MAESTRO!$L$3:$L$1000)="CONFIRMADO")),ROWS($A$3:A344))),"")</f>
        <v/>
      </c>
      <c r="M344" s="24" t="str">
        <f ca="1">IFERROR(INDEX(MAESTRO!M:M,_xludf.AGGREGATE(15,6,ROW(MAESTRO!$B$3:$B$1000)/((MAESTRO!$B$3:$B$1000="PROVEEDORES")*(UPPER(MAESTRO!$L$3:$L$1000)="CONFIRMADO")),ROWS($A$3:A344))),"")</f>
        <v/>
      </c>
      <c r="N344" s="24" t="str">
        <f ca="1">IFERROR(INDEX(MAESTRO!N:N,_xludf.AGGREGATE(15,6,ROW(MAESTRO!$B$3:$B$1000)/((MAESTRO!$B$3:$B$1000="PROVEEDORES")*(UPPER(MAESTRO!$L$3:$L$1000)="CONFIRMADO")),ROWS($A$3:A344))),"")</f>
        <v/>
      </c>
      <c r="O344" s="24" t="str">
        <f ca="1">IFERROR(INDEX(MAESTRO!O:O,_xludf.AGGREGATE(15,6,ROW(MAESTRO!$B$3:$B$1000)/((MAESTRO!$B$3:$B$1000="PROVEEDORES")*(UPPER(MAESTRO!$L$3:$L$1000)="CONFIRMADO")),ROWS($A$3:A344))),"")</f>
        <v/>
      </c>
      <c r="P344" s="24" t="str">
        <f ca="1">IFERROR(INDEX(MAESTRO!P:P,_xludf.AGGREGATE(15,6,ROW(MAESTRO!$B$3:$B$1000)/((MAESTRO!$B$3:$B$1000="PROVEEDORES")*(UPPER(MAESTRO!$L$3:$L$1000)="CONFIRMADO")),ROWS($A$3:A344))),"")</f>
        <v/>
      </c>
      <c r="Q344" s="24" t="str">
        <f ca="1">IFERROR(INDEX(MAESTRO!Q:Q,_xludf.AGGREGATE(15,6,ROW(MAESTRO!$B$3:$B$1000)/((MAESTRO!$B$3:$B$1000="PROVEEDORES")*(UPPER(MAESTRO!$L$3:$L$1000)="CONFIRMADO")),ROWS($A$3:A344))),"")</f>
        <v/>
      </c>
      <c r="R344" s="24" t="str">
        <f ca="1">IFERROR(INDEX(MAESTRO!R:R,_xludf.AGGREGATE(15,6,ROW(MAESTRO!$B$3:$B$1000)/((MAESTRO!$B$3:$B$1000="PROVEEDORES")*(UPPER(MAESTRO!$L$3:$L$1000)="CONFIRMADO")),ROWS($A$3:A344))),"")</f>
        <v/>
      </c>
      <c r="S344" s="24" t="str">
        <f ca="1">IFERROR(INDEX(MAESTRO!S:S,_xludf.AGGREGATE(15,6,ROW(MAESTRO!$B$3:$B$1000)/((MAESTRO!$B$3:$B$1000="PROVEEDORES")*(UPPER(MAESTRO!$L$3:$L$1000)="CONFIRMADO")),ROWS($A$3:A344))),"")</f>
        <v/>
      </c>
      <c r="T344" s="24" t="str">
        <f ca="1">IFERROR(INDEX(MAESTRO!T:T,_xludf.AGGREGATE(15,6,ROW(MAESTRO!$B$3:$B$1000)/((MAESTRO!$B$3:$B$1000="PROVEEDORES")*(UPPER(MAESTRO!$L$3:$L$1000)="CONFIRMADO")),ROWS($A$3:A344))),"")</f>
        <v/>
      </c>
      <c r="U344" s="24" t="str">
        <f ca="1">IFERROR(INDEX(MAESTRO!U:U,_xludf.AGGREGATE(15,6,ROW(MAESTRO!$B$3:$B$1000)/((MAESTRO!$B$3:$B$1000="PROVEEDORES")*(UPPER(MAESTRO!$L$3:$L$1000)="CONFIRMADO")),ROWS($A$3:A344))),"")</f>
        <v/>
      </c>
      <c r="V344" s="24" t="str">
        <f ca="1">IFERROR(INDEX(MAESTRO!V:V,_xludf.AGGREGATE(15,6,ROW(MAESTRO!$B$3:$B$1000)/((MAESTRO!$B$3:$B$1000="PROVEEDORES")*(UPPER(MAESTRO!$L$3:$L$1000)="CONFIRMADO")),ROWS($A$3:A344))),"")</f>
        <v/>
      </c>
      <c r="W344" s="24" t="str">
        <f ca="1">IFERROR(INDEX(MAESTRO!W:W,_xludf.AGGREGATE(15,6,ROW(MAESTRO!$B$3:$B$1000)/((MAESTRO!$B$3:$B$1000="PROVEEDORES")*(UPPER(MAESTRO!$L$3:$L$1000)="CONFIRMADO")),ROWS($A$3:A344))),"")</f>
        <v/>
      </c>
      <c r="X344" s="24" t="str">
        <f ca="1">IFERROR(INDEX(MAESTRO!X:X,_xludf.AGGREGATE(15,6,ROW(MAESTRO!$B$3:$B$1000)/((MAESTRO!$B$3:$B$1000="PROVEEDORES")*(UPPER(MAESTRO!$L$3:$L$1000)="CONFIRMADO")),ROWS($A$3:A344))),"")</f>
        <v/>
      </c>
    </row>
    <row r="345" spans="1:24" ht="22.05" customHeight="1">
      <c r="A345" s="10" t="str">
        <f ca="1">IFERROR(INDEX(MAESTRO!A:A,_xludf.AGGREGATE(15,6,ROW(MAESTRO!$B$3:$B$1000)/((MAESTRO!$B$3:$B$1000="PROVEEDORES")*(UPPER(MAESTRO!$L$3:$L$1000)="CONFIRMADO")),ROWS($A$3:A345))),"")</f>
        <v/>
      </c>
      <c r="B345" s="10" t="str">
        <f ca="1">IFERROR(INDEX(MAESTRO!B:B,_xludf.AGGREGATE(15,6,ROW(MAESTRO!$B$3:$B$1000)/((MAESTRO!$B$3:$B$1000="PROVEEDORES")*(UPPER(MAESTRO!$L$3:$L$1000)="CONFIRMADO")),ROWS($A$3:A345))),"")</f>
        <v/>
      </c>
      <c r="C345" s="10" t="str">
        <f ca="1">IFERROR(INDEX(MAESTRO!C:C,_xludf.AGGREGATE(15,6,ROW(MAESTRO!$B$3:$B$1000)/((MAESTRO!$B$3:$B$1000="PROVEEDORES")*(UPPER(MAESTRO!$L$3:$L$1000)="CONFIRMADO")),ROWS($A$3:A345))),"")</f>
        <v/>
      </c>
      <c r="D345" s="10" t="str">
        <f ca="1">IFERROR(INDEX(MAESTRO!D:D,_xludf.AGGREGATE(15,6,ROW(MAESTRO!$B$3:$B$1000)/((MAESTRO!$B$3:$B$1000="PROVEEDORES")*(UPPER(MAESTRO!$L$3:$L$1000)="CONFIRMADO")),ROWS($A$3:A345))),"")</f>
        <v/>
      </c>
      <c r="E345" s="10" t="str">
        <f ca="1">IFERROR(INDEX(MAESTRO!E:E,_xludf.AGGREGATE(15,6,ROW(MAESTRO!$B$3:$B$1000)/((MAESTRO!$B$3:$B$1000="PROVEEDORES")*(UPPER(MAESTRO!$L$3:$L$1000)="CONFIRMADO")),ROWS($A$3:A345))),"")</f>
        <v/>
      </c>
      <c r="F345" s="10" t="str">
        <f ca="1">IFERROR(INDEX(MAESTRO!F:F,_xludf.AGGREGATE(15,6,ROW(MAESTRO!$B$3:$B$1000)/((MAESTRO!$B$3:$B$1000="PROVEEDORES")*(UPPER(MAESTRO!$L$3:$L$1000)="CONFIRMADO")),ROWS($A$3:A345))),"")</f>
        <v/>
      </c>
      <c r="G345" s="10" t="str">
        <f ca="1">IFERROR(INDEX(MAESTRO!G:G,_xludf.AGGREGATE(15,6,ROW(MAESTRO!$B$3:$B$1000)/((MAESTRO!$B$3:$B$1000="PROVEEDORES")*(UPPER(MAESTRO!$L$3:$L$1000)="CONFIRMADO")),ROWS($A$3:A345))),"")</f>
        <v/>
      </c>
      <c r="H345" s="10" t="str">
        <f ca="1">IFERROR(INDEX(MAESTRO!H:H,_xludf.AGGREGATE(15,6,ROW(MAESTRO!$B$3:$B$1000)/((MAESTRO!$B$3:$B$1000="PROVEEDORES")*(UPPER(MAESTRO!$L$3:$L$1000)="CONFIRMADO")),ROWS($A$3:A345))),"")</f>
        <v/>
      </c>
      <c r="I345" s="10" t="str">
        <f ca="1">IFERROR(INDEX(MAESTRO!I:I,_xludf.AGGREGATE(15,6,ROW(MAESTRO!$B$3:$B$1000)/((MAESTRO!$B$3:$B$1000="PROVEEDORES")*(UPPER(MAESTRO!$L$3:$L$1000)="CONFIRMADO")),ROWS($A$3:A345))),"")</f>
        <v/>
      </c>
      <c r="J345" s="10" t="str">
        <f ca="1">IFERROR(INDEX(MAESTRO!J:J,_xludf.AGGREGATE(15,6,ROW(MAESTRO!$B$3:$B$1000)/((MAESTRO!$B$3:$B$1000="PROVEEDORES")*(UPPER(MAESTRO!$L$3:$L$1000)="CONFIRMADO")),ROWS($A$3:A345))),"")</f>
        <v/>
      </c>
      <c r="K345" s="10" t="str">
        <f ca="1">IFERROR(INDEX(MAESTRO!K:K,_xludf.AGGREGATE(15,6,ROW(MAESTRO!$B$3:$B$1000)/((MAESTRO!$B$3:$B$1000="PROVEEDORES")*(UPPER(MAESTRO!$L$3:$L$1000)="CONFIRMADO")),ROWS($A$3:A345))),"")</f>
        <v/>
      </c>
      <c r="L345" s="10" t="str">
        <f ca="1">IFERROR(INDEX(MAESTRO!L:L,_xludf.AGGREGATE(15,6,ROW(MAESTRO!$B$3:$B$1000)/((MAESTRO!$B$3:$B$1000="PROVEEDORES")*(UPPER(MAESTRO!$L$3:$L$1000)="CONFIRMADO")),ROWS($A$3:A345))),"")</f>
        <v/>
      </c>
      <c r="M345" s="10" t="str">
        <f ca="1">IFERROR(INDEX(MAESTRO!M:M,_xludf.AGGREGATE(15,6,ROW(MAESTRO!$B$3:$B$1000)/((MAESTRO!$B$3:$B$1000="PROVEEDORES")*(UPPER(MAESTRO!$L$3:$L$1000)="CONFIRMADO")),ROWS($A$3:A345))),"")</f>
        <v/>
      </c>
      <c r="N345" s="10" t="str">
        <f ca="1">IFERROR(INDEX(MAESTRO!N:N,_xludf.AGGREGATE(15,6,ROW(MAESTRO!$B$3:$B$1000)/((MAESTRO!$B$3:$B$1000="PROVEEDORES")*(UPPER(MAESTRO!$L$3:$L$1000)="CONFIRMADO")),ROWS($A$3:A345))),"")</f>
        <v/>
      </c>
      <c r="O345" s="10" t="str">
        <f ca="1">IFERROR(INDEX(MAESTRO!O:O,_xludf.AGGREGATE(15,6,ROW(MAESTRO!$B$3:$B$1000)/((MAESTRO!$B$3:$B$1000="PROVEEDORES")*(UPPER(MAESTRO!$L$3:$L$1000)="CONFIRMADO")),ROWS($A$3:A345))),"")</f>
        <v/>
      </c>
      <c r="P345" s="10" t="str">
        <f ca="1">IFERROR(INDEX(MAESTRO!P:P,_xludf.AGGREGATE(15,6,ROW(MAESTRO!$B$3:$B$1000)/((MAESTRO!$B$3:$B$1000="PROVEEDORES")*(UPPER(MAESTRO!$L$3:$L$1000)="CONFIRMADO")),ROWS($A$3:A345))),"")</f>
        <v/>
      </c>
      <c r="Q345" s="10" t="str">
        <f ca="1">IFERROR(INDEX(MAESTRO!Q:Q,_xludf.AGGREGATE(15,6,ROW(MAESTRO!$B$3:$B$1000)/((MAESTRO!$B$3:$B$1000="PROVEEDORES")*(UPPER(MAESTRO!$L$3:$L$1000)="CONFIRMADO")),ROWS($A$3:A345))),"")</f>
        <v/>
      </c>
      <c r="R345" s="10" t="str">
        <f ca="1">IFERROR(INDEX(MAESTRO!R:R,_xludf.AGGREGATE(15,6,ROW(MAESTRO!$B$3:$B$1000)/((MAESTRO!$B$3:$B$1000="PROVEEDORES")*(UPPER(MAESTRO!$L$3:$L$1000)="CONFIRMADO")),ROWS($A$3:A345))),"")</f>
        <v/>
      </c>
      <c r="S345" s="10" t="str">
        <f ca="1">IFERROR(INDEX(MAESTRO!S:S,_xludf.AGGREGATE(15,6,ROW(MAESTRO!$B$3:$B$1000)/((MAESTRO!$B$3:$B$1000="PROVEEDORES")*(UPPER(MAESTRO!$L$3:$L$1000)="CONFIRMADO")),ROWS($A$3:A345))),"")</f>
        <v/>
      </c>
      <c r="T345" s="10" t="str">
        <f ca="1">IFERROR(INDEX(MAESTRO!T:T,_xludf.AGGREGATE(15,6,ROW(MAESTRO!$B$3:$B$1000)/((MAESTRO!$B$3:$B$1000="PROVEEDORES")*(UPPER(MAESTRO!$L$3:$L$1000)="CONFIRMADO")),ROWS($A$3:A345))),"")</f>
        <v/>
      </c>
      <c r="U345" s="10" t="str">
        <f ca="1">IFERROR(INDEX(MAESTRO!U:U,_xludf.AGGREGATE(15,6,ROW(MAESTRO!$B$3:$B$1000)/((MAESTRO!$B$3:$B$1000="PROVEEDORES")*(UPPER(MAESTRO!$L$3:$L$1000)="CONFIRMADO")),ROWS($A$3:A345))),"")</f>
        <v/>
      </c>
      <c r="V345" s="10" t="str">
        <f ca="1">IFERROR(INDEX(MAESTRO!V:V,_xludf.AGGREGATE(15,6,ROW(MAESTRO!$B$3:$B$1000)/((MAESTRO!$B$3:$B$1000="PROVEEDORES")*(UPPER(MAESTRO!$L$3:$L$1000)="CONFIRMADO")),ROWS($A$3:A345))),"")</f>
        <v/>
      </c>
      <c r="W345" s="10" t="str">
        <f ca="1">IFERROR(INDEX(MAESTRO!W:W,_xludf.AGGREGATE(15,6,ROW(MAESTRO!$B$3:$B$1000)/((MAESTRO!$B$3:$B$1000="PROVEEDORES")*(UPPER(MAESTRO!$L$3:$L$1000)="CONFIRMADO")),ROWS($A$3:A345))),"")</f>
        <v/>
      </c>
      <c r="X345" s="10" t="str">
        <f ca="1">IFERROR(INDEX(MAESTRO!X:X,_xludf.AGGREGATE(15,6,ROW(MAESTRO!$B$3:$B$1000)/((MAESTRO!$B$3:$B$1000="PROVEEDORES")*(UPPER(MAESTRO!$L$3:$L$1000)="CONFIRMADO")),ROWS($A$3:A345))),"")</f>
        <v/>
      </c>
    </row>
    <row r="346" spans="1:24" ht="22.05" customHeight="1">
      <c r="A346" s="24" t="str">
        <f ca="1">IFERROR(INDEX(MAESTRO!A:A,_xludf.AGGREGATE(15,6,ROW(MAESTRO!$B$3:$B$1000)/((MAESTRO!$B$3:$B$1000="PROVEEDORES")*(UPPER(MAESTRO!$L$3:$L$1000)="CONFIRMADO")),ROWS($A$3:A346))),"")</f>
        <v/>
      </c>
      <c r="B346" s="24" t="str">
        <f ca="1">IFERROR(INDEX(MAESTRO!B:B,_xludf.AGGREGATE(15,6,ROW(MAESTRO!$B$3:$B$1000)/((MAESTRO!$B$3:$B$1000="PROVEEDORES")*(UPPER(MAESTRO!$L$3:$L$1000)="CONFIRMADO")),ROWS($A$3:A346))),"")</f>
        <v/>
      </c>
      <c r="C346" s="24" t="str">
        <f ca="1">IFERROR(INDEX(MAESTRO!C:C,_xludf.AGGREGATE(15,6,ROW(MAESTRO!$B$3:$B$1000)/((MAESTRO!$B$3:$B$1000="PROVEEDORES")*(UPPER(MAESTRO!$L$3:$L$1000)="CONFIRMADO")),ROWS($A$3:A346))),"")</f>
        <v/>
      </c>
      <c r="D346" s="24" t="str">
        <f ca="1">IFERROR(INDEX(MAESTRO!D:D,_xludf.AGGREGATE(15,6,ROW(MAESTRO!$B$3:$B$1000)/((MAESTRO!$B$3:$B$1000="PROVEEDORES")*(UPPER(MAESTRO!$L$3:$L$1000)="CONFIRMADO")),ROWS($A$3:A346))),"")</f>
        <v/>
      </c>
      <c r="E346" s="24" t="str">
        <f ca="1">IFERROR(INDEX(MAESTRO!E:E,_xludf.AGGREGATE(15,6,ROW(MAESTRO!$B$3:$B$1000)/((MAESTRO!$B$3:$B$1000="PROVEEDORES")*(UPPER(MAESTRO!$L$3:$L$1000)="CONFIRMADO")),ROWS($A$3:A346))),"")</f>
        <v/>
      </c>
      <c r="F346" s="24" t="str">
        <f ca="1">IFERROR(INDEX(MAESTRO!F:F,_xludf.AGGREGATE(15,6,ROW(MAESTRO!$B$3:$B$1000)/((MAESTRO!$B$3:$B$1000="PROVEEDORES")*(UPPER(MAESTRO!$L$3:$L$1000)="CONFIRMADO")),ROWS($A$3:A346))),"")</f>
        <v/>
      </c>
      <c r="G346" s="24" t="str">
        <f ca="1">IFERROR(INDEX(MAESTRO!G:G,_xludf.AGGREGATE(15,6,ROW(MAESTRO!$B$3:$B$1000)/((MAESTRO!$B$3:$B$1000="PROVEEDORES")*(UPPER(MAESTRO!$L$3:$L$1000)="CONFIRMADO")),ROWS($A$3:A346))),"")</f>
        <v/>
      </c>
      <c r="H346" s="24" t="str">
        <f ca="1">IFERROR(INDEX(MAESTRO!H:H,_xludf.AGGREGATE(15,6,ROW(MAESTRO!$B$3:$B$1000)/((MAESTRO!$B$3:$B$1000="PROVEEDORES")*(UPPER(MAESTRO!$L$3:$L$1000)="CONFIRMADO")),ROWS($A$3:A346))),"")</f>
        <v/>
      </c>
      <c r="I346" s="24" t="str">
        <f ca="1">IFERROR(INDEX(MAESTRO!I:I,_xludf.AGGREGATE(15,6,ROW(MAESTRO!$B$3:$B$1000)/((MAESTRO!$B$3:$B$1000="PROVEEDORES")*(UPPER(MAESTRO!$L$3:$L$1000)="CONFIRMADO")),ROWS($A$3:A346))),"")</f>
        <v/>
      </c>
      <c r="J346" s="24" t="str">
        <f ca="1">IFERROR(INDEX(MAESTRO!J:J,_xludf.AGGREGATE(15,6,ROW(MAESTRO!$B$3:$B$1000)/((MAESTRO!$B$3:$B$1000="PROVEEDORES")*(UPPER(MAESTRO!$L$3:$L$1000)="CONFIRMADO")),ROWS($A$3:A346))),"")</f>
        <v/>
      </c>
      <c r="K346" s="24" t="str">
        <f ca="1">IFERROR(INDEX(MAESTRO!K:K,_xludf.AGGREGATE(15,6,ROW(MAESTRO!$B$3:$B$1000)/((MAESTRO!$B$3:$B$1000="PROVEEDORES")*(UPPER(MAESTRO!$L$3:$L$1000)="CONFIRMADO")),ROWS($A$3:A346))),"")</f>
        <v/>
      </c>
      <c r="L346" s="24" t="str">
        <f ca="1">IFERROR(INDEX(MAESTRO!L:L,_xludf.AGGREGATE(15,6,ROW(MAESTRO!$B$3:$B$1000)/((MAESTRO!$B$3:$B$1000="PROVEEDORES")*(UPPER(MAESTRO!$L$3:$L$1000)="CONFIRMADO")),ROWS($A$3:A346))),"")</f>
        <v/>
      </c>
      <c r="M346" s="24" t="str">
        <f ca="1">IFERROR(INDEX(MAESTRO!M:M,_xludf.AGGREGATE(15,6,ROW(MAESTRO!$B$3:$B$1000)/((MAESTRO!$B$3:$B$1000="PROVEEDORES")*(UPPER(MAESTRO!$L$3:$L$1000)="CONFIRMADO")),ROWS($A$3:A346))),"")</f>
        <v/>
      </c>
      <c r="N346" s="24" t="str">
        <f ca="1">IFERROR(INDEX(MAESTRO!N:N,_xludf.AGGREGATE(15,6,ROW(MAESTRO!$B$3:$B$1000)/((MAESTRO!$B$3:$B$1000="PROVEEDORES")*(UPPER(MAESTRO!$L$3:$L$1000)="CONFIRMADO")),ROWS($A$3:A346))),"")</f>
        <v/>
      </c>
      <c r="O346" s="24" t="str">
        <f ca="1">IFERROR(INDEX(MAESTRO!O:O,_xludf.AGGREGATE(15,6,ROW(MAESTRO!$B$3:$B$1000)/((MAESTRO!$B$3:$B$1000="PROVEEDORES")*(UPPER(MAESTRO!$L$3:$L$1000)="CONFIRMADO")),ROWS($A$3:A346))),"")</f>
        <v/>
      </c>
      <c r="P346" s="24" t="str">
        <f ca="1">IFERROR(INDEX(MAESTRO!P:P,_xludf.AGGREGATE(15,6,ROW(MAESTRO!$B$3:$B$1000)/((MAESTRO!$B$3:$B$1000="PROVEEDORES")*(UPPER(MAESTRO!$L$3:$L$1000)="CONFIRMADO")),ROWS($A$3:A346))),"")</f>
        <v/>
      </c>
      <c r="Q346" s="24" t="str">
        <f ca="1">IFERROR(INDEX(MAESTRO!Q:Q,_xludf.AGGREGATE(15,6,ROW(MAESTRO!$B$3:$B$1000)/((MAESTRO!$B$3:$B$1000="PROVEEDORES")*(UPPER(MAESTRO!$L$3:$L$1000)="CONFIRMADO")),ROWS($A$3:A346))),"")</f>
        <v/>
      </c>
      <c r="R346" s="24" t="str">
        <f ca="1">IFERROR(INDEX(MAESTRO!R:R,_xludf.AGGREGATE(15,6,ROW(MAESTRO!$B$3:$B$1000)/((MAESTRO!$B$3:$B$1000="PROVEEDORES")*(UPPER(MAESTRO!$L$3:$L$1000)="CONFIRMADO")),ROWS($A$3:A346))),"")</f>
        <v/>
      </c>
      <c r="S346" s="24" t="str">
        <f ca="1">IFERROR(INDEX(MAESTRO!S:S,_xludf.AGGREGATE(15,6,ROW(MAESTRO!$B$3:$B$1000)/((MAESTRO!$B$3:$B$1000="PROVEEDORES")*(UPPER(MAESTRO!$L$3:$L$1000)="CONFIRMADO")),ROWS($A$3:A346))),"")</f>
        <v/>
      </c>
      <c r="T346" s="24" t="str">
        <f ca="1">IFERROR(INDEX(MAESTRO!T:T,_xludf.AGGREGATE(15,6,ROW(MAESTRO!$B$3:$B$1000)/((MAESTRO!$B$3:$B$1000="PROVEEDORES")*(UPPER(MAESTRO!$L$3:$L$1000)="CONFIRMADO")),ROWS($A$3:A346))),"")</f>
        <v/>
      </c>
      <c r="U346" s="24" t="str">
        <f ca="1">IFERROR(INDEX(MAESTRO!U:U,_xludf.AGGREGATE(15,6,ROW(MAESTRO!$B$3:$B$1000)/((MAESTRO!$B$3:$B$1000="PROVEEDORES")*(UPPER(MAESTRO!$L$3:$L$1000)="CONFIRMADO")),ROWS($A$3:A346))),"")</f>
        <v/>
      </c>
      <c r="V346" s="24" t="str">
        <f ca="1">IFERROR(INDEX(MAESTRO!V:V,_xludf.AGGREGATE(15,6,ROW(MAESTRO!$B$3:$B$1000)/((MAESTRO!$B$3:$B$1000="PROVEEDORES")*(UPPER(MAESTRO!$L$3:$L$1000)="CONFIRMADO")),ROWS($A$3:A346))),"")</f>
        <v/>
      </c>
      <c r="W346" s="24" t="str">
        <f ca="1">IFERROR(INDEX(MAESTRO!W:W,_xludf.AGGREGATE(15,6,ROW(MAESTRO!$B$3:$B$1000)/((MAESTRO!$B$3:$B$1000="PROVEEDORES")*(UPPER(MAESTRO!$L$3:$L$1000)="CONFIRMADO")),ROWS($A$3:A346))),"")</f>
        <v/>
      </c>
      <c r="X346" s="24" t="str">
        <f ca="1">IFERROR(INDEX(MAESTRO!X:X,_xludf.AGGREGATE(15,6,ROW(MAESTRO!$B$3:$B$1000)/((MAESTRO!$B$3:$B$1000="PROVEEDORES")*(UPPER(MAESTRO!$L$3:$L$1000)="CONFIRMADO")),ROWS($A$3:A346))),"")</f>
        <v/>
      </c>
    </row>
    <row r="347" spans="1:24" ht="22.05" customHeight="1">
      <c r="A347" s="10" t="str">
        <f ca="1">IFERROR(INDEX(MAESTRO!A:A,_xludf.AGGREGATE(15,6,ROW(MAESTRO!$B$3:$B$1000)/((MAESTRO!$B$3:$B$1000="PROVEEDORES")*(UPPER(MAESTRO!$L$3:$L$1000)="CONFIRMADO")),ROWS($A$3:A347))),"")</f>
        <v/>
      </c>
      <c r="B347" s="10" t="str">
        <f ca="1">IFERROR(INDEX(MAESTRO!B:B,_xludf.AGGREGATE(15,6,ROW(MAESTRO!$B$3:$B$1000)/((MAESTRO!$B$3:$B$1000="PROVEEDORES")*(UPPER(MAESTRO!$L$3:$L$1000)="CONFIRMADO")),ROWS($A$3:A347))),"")</f>
        <v/>
      </c>
      <c r="C347" s="10" t="str">
        <f ca="1">IFERROR(INDEX(MAESTRO!C:C,_xludf.AGGREGATE(15,6,ROW(MAESTRO!$B$3:$B$1000)/((MAESTRO!$B$3:$B$1000="PROVEEDORES")*(UPPER(MAESTRO!$L$3:$L$1000)="CONFIRMADO")),ROWS($A$3:A347))),"")</f>
        <v/>
      </c>
      <c r="D347" s="10" t="str">
        <f ca="1">IFERROR(INDEX(MAESTRO!D:D,_xludf.AGGREGATE(15,6,ROW(MAESTRO!$B$3:$B$1000)/((MAESTRO!$B$3:$B$1000="PROVEEDORES")*(UPPER(MAESTRO!$L$3:$L$1000)="CONFIRMADO")),ROWS($A$3:A347))),"")</f>
        <v/>
      </c>
      <c r="E347" s="10" t="str">
        <f ca="1">IFERROR(INDEX(MAESTRO!E:E,_xludf.AGGREGATE(15,6,ROW(MAESTRO!$B$3:$B$1000)/((MAESTRO!$B$3:$B$1000="PROVEEDORES")*(UPPER(MAESTRO!$L$3:$L$1000)="CONFIRMADO")),ROWS($A$3:A347))),"")</f>
        <v/>
      </c>
      <c r="F347" s="10" t="str">
        <f ca="1">IFERROR(INDEX(MAESTRO!F:F,_xludf.AGGREGATE(15,6,ROW(MAESTRO!$B$3:$B$1000)/((MAESTRO!$B$3:$B$1000="PROVEEDORES")*(UPPER(MAESTRO!$L$3:$L$1000)="CONFIRMADO")),ROWS($A$3:A347))),"")</f>
        <v/>
      </c>
      <c r="G347" s="10" t="str">
        <f ca="1">IFERROR(INDEX(MAESTRO!G:G,_xludf.AGGREGATE(15,6,ROW(MAESTRO!$B$3:$B$1000)/((MAESTRO!$B$3:$B$1000="PROVEEDORES")*(UPPER(MAESTRO!$L$3:$L$1000)="CONFIRMADO")),ROWS($A$3:A347))),"")</f>
        <v/>
      </c>
      <c r="H347" s="10" t="str">
        <f ca="1">IFERROR(INDEX(MAESTRO!H:H,_xludf.AGGREGATE(15,6,ROW(MAESTRO!$B$3:$B$1000)/((MAESTRO!$B$3:$B$1000="PROVEEDORES")*(UPPER(MAESTRO!$L$3:$L$1000)="CONFIRMADO")),ROWS($A$3:A347))),"")</f>
        <v/>
      </c>
      <c r="I347" s="10" t="str">
        <f ca="1">IFERROR(INDEX(MAESTRO!I:I,_xludf.AGGREGATE(15,6,ROW(MAESTRO!$B$3:$B$1000)/((MAESTRO!$B$3:$B$1000="PROVEEDORES")*(UPPER(MAESTRO!$L$3:$L$1000)="CONFIRMADO")),ROWS($A$3:A347))),"")</f>
        <v/>
      </c>
      <c r="J347" s="10" t="str">
        <f ca="1">IFERROR(INDEX(MAESTRO!J:J,_xludf.AGGREGATE(15,6,ROW(MAESTRO!$B$3:$B$1000)/((MAESTRO!$B$3:$B$1000="PROVEEDORES")*(UPPER(MAESTRO!$L$3:$L$1000)="CONFIRMADO")),ROWS($A$3:A347))),"")</f>
        <v/>
      </c>
      <c r="K347" s="10" t="str">
        <f ca="1">IFERROR(INDEX(MAESTRO!K:K,_xludf.AGGREGATE(15,6,ROW(MAESTRO!$B$3:$B$1000)/((MAESTRO!$B$3:$B$1000="PROVEEDORES")*(UPPER(MAESTRO!$L$3:$L$1000)="CONFIRMADO")),ROWS($A$3:A347))),"")</f>
        <v/>
      </c>
      <c r="L347" s="10" t="str">
        <f ca="1">IFERROR(INDEX(MAESTRO!L:L,_xludf.AGGREGATE(15,6,ROW(MAESTRO!$B$3:$B$1000)/((MAESTRO!$B$3:$B$1000="PROVEEDORES")*(UPPER(MAESTRO!$L$3:$L$1000)="CONFIRMADO")),ROWS($A$3:A347))),"")</f>
        <v/>
      </c>
      <c r="M347" s="10" t="str">
        <f ca="1">IFERROR(INDEX(MAESTRO!M:M,_xludf.AGGREGATE(15,6,ROW(MAESTRO!$B$3:$B$1000)/((MAESTRO!$B$3:$B$1000="PROVEEDORES")*(UPPER(MAESTRO!$L$3:$L$1000)="CONFIRMADO")),ROWS($A$3:A347))),"")</f>
        <v/>
      </c>
      <c r="N347" s="10" t="str">
        <f ca="1">IFERROR(INDEX(MAESTRO!N:N,_xludf.AGGREGATE(15,6,ROW(MAESTRO!$B$3:$B$1000)/((MAESTRO!$B$3:$B$1000="PROVEEDORES")*(UPPER(MAESTRO!$L$3:$L$1000)="CONFIRMADO")),ROWS($A$3:A347))),"")</f>
        <v/>
      </c>
      <c r="O347" s="10" t="str">
        <f ca="1">IFERROR(INDEX(MAESTRO!O:O,_xludf.AGGREGATE(15,6,ROW(MAESTRO!$B$3:$B$1000)/((MAESTRO!$B$3:$B$1000="PROVEEDORES")*(UPPER(MAESTRO!$L$3:$L$1000)="CONFIRMADO")),ROWS($A$3:A347))),"")</f>
        <v/>
      </c>
      <c r="P347" s="10" t="str">
        <f ca="1">IFERROR(INDEX(MAESTRO!P:P,_xludf.AGGREGATE(15,6,ROW(MAESTRO!$B$3:$B$1000)/((MAESTRO!$B$3:$B$1000="PROVEEDORES")*(UPPER(MAESTRO!$L$3:$L$1000)="CONFIRMADO")),ROWS($A$3:A347))),"")</f>
        <v/>
      </c>
      <c r="Q347" s="10" t="str">
        <f ca="1">IFERROR(INDEX(MAESTRO!Q:Q,_xludf.AGGREGATE(15,6,ROW(MAESTRO!$B$3:$B$1000)/((MAESTRO!$B$3:$B$1000="PROVEEDORES")*(UPPER(MAESTRO!$L$3:$L$1000)="CONFIRMADO")),ROWS($A$3:A347))),"")</f>
        <v/>
      </c>
      <c r="R347" s="10" t="str">
        <f ca="1">IFERROR(INDEX(MAESTRO!R:R,_xludf.AGGREGATE(15,6,ROW(MAESTRO!$B$3:$B$1000)/((MAESTRO!$B$3:$B$1000="PROVEEDORES")*(UPPER(MAESTRO!$L$3:$L$1000)="CONFIRMADO")),ROWS($A$3:A347))),"")</f>
        <v/>
      </c>
      <c r="S347" s="10" t="str">
        <f ca="1">IFERROR(INDEX(MAESTRO!S:S,_xludf.AGGREGATE(15,6,ROW(MAESTRO!$B$3:$B$1000)/((MAESTRO!$B$3:$B$1000="PROVEEDORES")*(UPPER(MAESTRO!$L$3:$L$1000)="CONFIRMADO")),ROWS($A$3:A347))),"")</f>
        <v/>
      </c>
      <c r="T347" s="10" t="str">
        <f ca="1">IFERROR(INDEX(MAESTRO!T:T,_xludf.AGGREGATE(15,6,ROW(MAESTRO!$B$3:$B$1000)/((MAESTRO!$B$3:$B$1000="PROVEEDORES")*(UPPER(MAESTRO!$L$3:$L$1000)="CONFIRMADO")),ROWS($A$3:A347))),"")</f>
        <v/>
      </c>
      <c r="U347" s="10" t="str">
        <f ca="1">IFERROR(INDEX(MAESTRO!U:U,_xludf.AGGREGATE(15,6,ROW(MAESTRO!$B$3:$B$1000)/((MAESTRO!$B$3:$B$1000="PROVEEDORES")*(UPPER(MAESTRO!$L$3:$L$1000)="CONFIRMADO")),ROWS($A$3:A347))),"")</f>
        <v/>
      </c>
      <c r="V347" s="10" t="str">
        <f ca="1">IFERROR(INDEX(MAESTRO!V:V,_xludf.AGGREGATE(15,6,ROW(MAESTRO!$B$3:$B$1000)/((MAESTRO!$B$3:$B$1000="PROVEEDORES")*(UPPER(MAESTRO!$L$3:$L$1000)="CONFIRMADO")),ROWS($A$3:A347))),"")</f>
        <v/>
      </c>
      <c r="W347" s="10" t="str">
        <f ca="1">IFERROR(INDEX(MAESTRO!W:W,_xludf.AGGREGATE(15,6,ROW(MAESTRO!$B$3:$B$1000)/((MAESTRO!$B$3:$B$1000="PROVEEDORES")*(UPPER(MAESTRO!$L$3:$L$1000)="CONFIRMADO")),ROWS($A$3:A347))),"")</f>
        <v/>
      </c>
      <c r="X347" s="10" t="str">
        <f ca="1">IFERROR(INDEX(MAESTRO!X:X,_xludf.AGGREGATE(15,6,ROW(MAESTRO!$B$3:$B$1000)/((MAESTRO!$B$3:$B$1000="PROVEEDORES")*(UPPER(MAESTRO!$L$3:$L$1000)="CONFIRMADO")),ROWS($A$3:A347))),"")</f>
        <v/>
      </c>
    </row>
    <row r="348" spans="1:24" ht="22.05" customHeight="1">
      <c r="A348" s="24" t="str">
        <f ca="1">IFERROR(INDEX(MAESTRO!A:A,_xludf.AGGREGATE(15,6,ROW(MAESTRO!$B$3:$B$1000)/((MAESTRO!$B$3:$B$1000="PROVEEDORES")*(UPPER(MAESTRO!$L$3:$L$1000)="CONFIRMADO")),ROWS($A$3:A348))),"")</f>
        <v/>
      </c>
      <c r="B348" s="24" t="str">
        <f ca="1">IFERROR(INDEX(MAESTRO!B:B,_xludf.AGGREGATE(15,6,ROW(MAESTRO!$B$3:$B$1000)/((MAESTRO!$B$3:$B$1000="PROVEEDORES")*(UPPER(MAESTRO!$L$3:$L$1000)="CONFIRMADO")),ROWS($A$3:A348))),"")</f>
        <v/>
      </c>
      <c r="C348" s="24" t="str">
        <f ca="1">IFERROR(INDEX(MAESTRO!C:C,_xludf.AGGREGATE(15,6,ROW(MAESTRO!$B$3:$B$1000)/((MAESTRO!$B$3:$B$1000="PROVEEDORES")*(UPPER(MAESTRO!$L$3:$L$1000)="CONFIRMADO")),ROWS($A$3:A348))),"")</f>
        <v/>
      </c>
      <c r="D348" s="24" t="str">
        <f ca="1">IFERROR(INDEX(MAESTRO!D:D,_xludf.AGGREGATE(15,6,ROW(MAESTRO!$B$3:$B$1000)/((MAESTRO!$B$3:$B$1000="PROVEEDORES")*(UPPER(MAESTRO!$L$3:$L$1000)="CONFIRMADO")),ROWS($A$3:A348))),"")</f>
        <v/>
      </c>
      <c r="E348" s="24" t="str">
        <f ca="1">IFERROR(INDEX(MAESTRO!E:E,_xludf.AGGREGATE(15,6,ROW(MAESTRO!$B$3:$B$1000)/((MAESTRO!$B$3:$B$1000="PROVEEDORES")*(UPPER(MAESTRO!$L$3:$L$1000)="CONFIRMADO")),ROWS($A$3:A348))),"")</f>
        <v/>
      </c>
      <c r="F348" s="24" t="str">
        <f ca="1">IFERROR(INDEX(MAESTRO!F:F,_xludf.AGGREGATE(15,6,ROW(MAESTRO!$B$3:$B$1000)/((MAESTRO!$B$3:$B$1000="PROVEEDORES")*(UPPER(MAESTRO!$L$3:$L$1000)="CONFIRMADO")),ROWS($A$3:A348))),"")</f>
        <v/>
      </c>
      <c r="G348" s="24" t="str">
        <f ca="1">IFERROR(INDEX(MAESTRO!G:G,_xludf.AGGREGATE(15,6,ROW(MAESTRO!$B$3:$B$1000)/((MAESTRO!$B$3:$B$1000="PROVEEDORES")*(UPPER(MAESTRO!$L$3:$L$1000)="CONFIRMADO")),ROWS($A$3:A348))),"")</f>
        <v/>
      </c>
      <c r="H348" s="24" t="str">
        <f ca="1">IFERROR(INDEX(MAESTRO!H:H,_xludf.AGGREGATE(15,6,ROW(MAESTRO!$B$3:$B$1000)/((MAESTRO!$B$3:$B$1000="PROVEEDORES")*(UPPER(MAESTRO!$L$3:$L$1000)="CONFIRMADO")),ROWS($A$3:A348))),"")</f>
        <v/>
      </c>
      <c r="I348" s="24" t="str">
        <f ca="1">IFERROR(INDEX(MAESTRO!I:I,_xludf.AGGREGATE(15,6,ROW(MAESTRO!$B$3:$B$1000)/((MAESTRO!$B$3:$B$1000="PROVEEDORES")*(UPPER(MAESTRO!$L$3:$L$1000)="CONFIRMADO")),ROWS($A$3:A348))),"")</f>
        <v/>
      </c>
      <c r="J348" s="24" t="str">
        <f ca="1">IFERROR(INDEX(MAESTRO!J:J,_xludf.AGGREGATE(15,6,ROW(MAESTRO!$B$3:$B$1000)/((MAESTRO!$B$3:$B$1000="PROVEEDORES")*(UPPER(MAESTRO!$L$3:$L$1000)="CONFIRMADO")),ROWS($A$3:A348))),"")</f>
        <v/>
      </c>
      <c r="K348" s="24" t="str">
        <f ca="1">IFERROR(INDEX(MAESTRO!K:K,_xludf.AGGREGATE(15,6,ROW(MAESTRO!$B$3:$B$1000)/((MAESTRO!$B$3:$B$1000="PROVEEDORES")*(UPPER(MAESTRO!$L$3:$L$1000)="CONFIRMADO")),ROWS($A$3:A348))),"")</f>
        <v/>
      </c>
      <c r="L348" s="24" t="str">
        <f ca="1">IFERROR(INDEX(MAESTRO!L:L,_xludf.AGGREGATE(15,6,ROW(MAESTRO!$B$3:$B$1000)/((MAESTRO!$B$3:$B$1000="PROVEEDORES")*(UPPER(MAESTRO!$L$3:$L$1000)="CONFIRMADO")),ROWS($A$3:A348))),"")</f>
        <v/>
      </c>
      <c r="M348" s="24" t="str">
        <f ca="1">IFERROR(INDEX(MAESTRO!M:M,_xludf.AGGREGATE(15,6,ROW(MAESTRO!$B$3:$B$1000)/((MAESTRO!$B$3:$B$1000="PROVEEDORES")*(UPPER(MAESTRO!$L$3:$L$1000)="CONFIRMADO")),ROWS($A$3:A348))),"")</f>
        <v/>
      </c>
      <c r="N348" s="24" t="str">
        <f ca="1">IFERROR(INDEX(MAESTRO!N:N,_xludf.AGGREGATE(15,6,ROW(MAESTRO!$B$3:$B$1000)/((MAESTRO!$B$3:$B$1000="PROVEEDORES")*(UPPER(MAESTRO!$L$3:$L$1000)="CONFIRMADO")),ROWS($A$3:A348))),"")</f>
        <v/>
      </c>
      <c r="O348" s="24" t="str">
        <f ca="1">IFERROR(INDEX(MAESTRO!O:O,_xludf.AGGREGATE(15,6,ROW(MAESTRO!$B$3:$B$1000)/((MAESTRO!$B$3:$B$1000="PROVEEDORES")*(UPPER(MAESTRO!$L$3:$L$1000)="CONFIRMADO")),ROWS($A$3:A348))),"")</f>
        <v/>
      </c>
      <c r="P348" s="24" t="str">
        <f ca="1">IFERROR(INDEX(MAESTRO!P:P,_xludf.AGGREGATE(15,6,ROW(MAESTRO!$B$3:$B$1000)/((MAESTRO!$B$3:$B$1000="PROVEEDORES")*(UPPER(MAESTRO!$L$3:$L$1000)="CONFIRMADO")),ROWS($A$3:A348))),"")</f>
        <v/>
      </c>
      <c r="Q348" s="24" t="str">
        <f ca="1">IFERROR(INDEX(MAESTRO!Q:Q,_xludf.AGGREGATE(15,6,ROW(MAESTRO!$B$3:$B$1000)/((MAESTRO!$B$3:$B$1000="PROVEEDORES")*(UPPER(MAESTRO!$L$3:$L$1000)="CONFIRMADO")),ROWS($A$3:A348))),"")</f>
        <v/>
      </c>
      <c r="R348" s="24" t="str">
        <f ca="1">IFERROR(INDEX(MAESTRO!R:R,_xludf.AGGREGATE(15,6,ROW(MAESTRO!$B$3:$B$1000)/((MAESTRO!$B$3:$B$1000="PROVEEDORES")*(UPPER(MAESTRO!$L$3:$L$1000)="CONFIRMADO")),ROWS($A$3:A348))),"")</f>
        <v/>
      </c>
      <c r="S348" s="24" t="str">
        <f ca="1">IFERROR(INDEX(MAESTRO!S:S,_xludf.AGGREGATE(15,6,ROW(MAESTRO!$B$3:$B$1000)/((MAESTRO!$B$3:$B$1000="PROVEEDORES")*(UPPER(MAESTRO!$L$3:$L$1000)="CONFIRMADO")),ROWS($A$3:A348))),"")</f>
        <v/>
      </c>
      <c r="T348" s="24" t="str">
        <f ca="1">IFERROR(INDEX(MAESTRO!T:T,_xludf.AGGREGATE(15,6,ROW(MAESTRO!$B$3:$B$1000)/((MAESTRO!$B$3:$B$1000="PROVEEDORES")*(UPPER(MAESTRO!$L$3:$L$1000)="CONFIRMADO")),ROWS($A$3:A348))),"")</f>
        <v/>
      </c>
      <c r="U348" s="24" t="str">
        <f ca="1">IFERROR(INDEX(MAESTRO!U:U,_xludf.AGGREGATE(15,6,ROW(MAESTRO!$B$3:$B$1000)/((MAESTRO!$B$3:$B$1000="PROVEEDORES")*(UPPER(MAESTRO!$L$3:$L$1000)="CONFIRMADO")),ROWS($A$3:A348))),"")</f>
        <v/>
      </c>
      <c r="V348" s="24" t="str">
        <f ca="1">IFERROR(INDEX(MAESTRO!V:V,_xludf.AGGREGATE(15,6,ROW(MAESTRO!$B$3:$B$1000)/((MAESTRO!$B$3:$B$1000="PROVEEDORES")*(UPPER(MAESTRO!$L$3:$L$1000)="CONFIRMADO")),ROWS($A$3:A348))),"")</f>
        <v/>
      </c>
      <c r="W348" s="24" t="str">
        <f ca="1">IFERROR(INDEX(MAESTRO!W:W,_xludf.AGGREGATE(15,6,ROW(MAESTRO!$B$3:$B$1000)/((MAESTRO!$B$3:$B$1000="PROVEEDORES")*(UPPER(MAESTRO!$L$3:$L$1000)="CONFIRMADO")),ROWS($A$3:A348))),"")</f>
        <v/>
      </c>
      <c r="X348" s="24" t="str">
        <f ca="1">IFERROR(INDEX(MAESTRO!X:X,_xludf.AGGREGATE(15,6,ROW(MAESTRO!$B$3:$B$1000)/((MAESTRO!$B$3:$B$1000="PROVEEDORES")*(UPPER(MAESTRO!$L$3:$L$1000)="CONFIRMADO")),ROWS($A$3:A348))),"")</f>
        <v/>
      </c>
    </row>
    <row r="349" spans="1:24" ht="22.05" customHeight="1">
      <c r="A349" s="10" t="str">
        <f ca="1">IFERROR(INDEX(MAESTRO!A:A,_xludf.AGGREGATE(15,6,ROW(MAESTRO!$B$3:$B$1000)/((MAESTRO!$B$3:$B$1000="PROVEEDORES")*(UPPER(MAESTRO!$L$3:$L$1000)="CONFIRMADO")),ROWS($A$3:A349))),"")</f>
        <v/>
      </c>
      <c r="B349" s="10" t="str">
        <f ca="1">IFERROR(INDEX(MAESTRO!B:B,_xludf.AGGREGATE(15,6,ROW(MAESTRO!$B$3:$B$1000)/((MAESTRO!$B$3:$B$1000="PROVEEDORES")*(UPPER(MAESTRO!$L$3:$L$1000)="CONFIRMADO")),ROWS($A$3:A349))),"")</f>
        <v/>
      </c>
      <c r="C349" s="10" t="str">
        <f ca="1">IFERROR(INDEX(MAESTRO!C:C,_xludf.AGGREGATE(15,6,ROW(MAESTRO!$B$3:$B$1000)/((MAESTRO!$B$3:$B$1000="PROVEEDORES")*(UPPER(MAESTRO!$L$3:$L$1000)="CONFIRMADO")),ROWS($A$3:A349))),"")</f>
        <v/>
      </c>
      <c r="D349" s="10" t="str">
        <f ca="1">IFERROR(INDEX(MAESTRO!D:D,_xludf.AGGREGATE(15,6,ROW(MAESTRO!$B$3:$B$1000)/((MAESTRO!$B$3:$B$1000="PROVEEDORES")*(UPPER(MAESTRO!$L$3:$L$1000)="CONFIRMADO")),ROWS($A$3:A349))),"")</f>
        <v/>
      </c>
      <c r="E349" s="10" t="str">
        <f ca="1">IFERROR(INDEX(MAESTRO!E:E,_xludf.AGGREGATE(15,6,ROW(MAESTRO!$B$3:$B$1000)/((MAESTRO!$B$3:$B$1000="PROVEEDORES")*(UPPER(MAESTRO!$L$3:$L$1000)="CONFIRMADO")),ROWS($A$3:A349))),"")</f>
        <v/>
      </c>
      <c r="F349" s="10" t="str">
        <f ca="1">IFERROR(INDEX(MAESTRO!F:F,_xludf.AGGREGATE(15,6,ROW(MAESTRO!$B$3:$B$1000)/((MAESTRO!$B$3:$B$1000="PROVEEDORES")*(UPPER(MAESTRO!$L$3:$L$1000)="CONFIRMADO")),ROWS($A$3:A349))),"")</f>
        <v/>
      </c>
      <c r="G349" s="10" t="str">
        <f ca="1">IFERROR(INDEX(MAESTRO!G:G,_xludf.AGGREGATE(15,6,ROW(MAESTRO!$B$3:$B$1000)/((MAESTRO!$B$3:$B$1000="PROVEEDORES")*(UPPER(MAESTRO!$L$3:$L$1000)="CONFIRMADO")),ROWS($A$3:A349))),"")</f>
        <v/>
      </c>
      <c r="H349" s="10" t="str">
        <f ca="1">IFERROR(INDEX(MAESTRO!H:H,_xludf.AGGREGATE(15,6,ROW(MAESTRO!$B$3:$B$1000)/((MAESTRO!$B$3:$B$1000="PROVEEDORES")*(UPPER(MAESTRO!$L$3:$L$1000)="CONFIRMADO")),ROWS($A$3:A349))),"")</f>
        <v/>
      </c>
      <c r="I349" s="10" t="str">
        <f ca="1">IFERROR(INDEX(MAESTRO!I:I,_xludf.AGGREGATE(15,6,ROW(MAESTRO!$B$3:$B$1000)/((MAESTRO!$B$3:$B$1000="PROVEEDORES")*(UPPER(MAESTRO!$L$3:$L$1000)="CONFIRMADO")),ROWS($A$3:A349))),"")</f>
        <v/>
      </c>
      <c r="J349" s="10" t="str">
        <f ca="1">IFERROR(INDEX(MAESTRO!J:J,_xludf.AGGREGATE(15,6,ROW(MAESTRO!$B$3:$B$1000)/((MAESTRO!$B$3:$B$1000="PROVEEDORES")*(UPPER(MAESTRO!$L$3:$L$1000)="CONFIRMADO")),ROWS($A$3:A349))),"")</f>
        <v/>
      </c>
      <c r="K349" s="10" t="str">
        <f ca="1">IFERROR(INDEX(MAESTRO!K:K,_xludf.AGGREGATE(15,6,ROW(MAESTRO!$B$3:$B$1000)/((MAESTRO!$B$3:$B$1000="PROVEEDORES")*(UPPER(MAESTRO!$L$3:$L$1000)="CONFIRMADO")),ROWS($A$3:A349))),"")</f>
        <v/>
      </c>
      <c r="L349" s="10" t="str">
        <f ca="1">IFERROR(INDEX(MAESTRO!L:L,_xludf.AGGREGATE(15,6,ROW(MAESTRO!$B$3:$B$1000)/((MAESTRO!$B$3:$B$1000="PROVEEDORES")*(UPPER(MAESTRO!$L$3:$L$1000)="CONFIRMADO")),ROWS($A$3:A349))),"")</f>
        <v/>
      </c>
      <c r="M349" s="10" t="str">
        <f ca="1">IFERROR(INDEX(MAESTRO!M:M,_xludf.AGGREGATE(15,6,ROW(MAESTRO!$B$3:$B$1000)/((MAESTRO!$B$3:$B$1000="PROVEEDORES")*(UPPER(MAESTRO!$L$3:$L$1000)="CONFIRMADO")),ROWS($A$3:A349))),"")</f>
        <v/>
      </c>
      <c r="N349" s="10" t="str">
        <f ca="1">IFERROR(INDEX(MAESTRO!N:N,_xludf.AGGREGATE(15,6,ROW(MAESTRO!$B$3:$B$1000)/((MAESTRO!$B$3:$B$1000="PROVEEDORES")*(UPPER(MAESTRO!$L$3:$L$1000)="CONFIRMADO")),ROWS($A$3:A349))),"")</f>
        <v/>
      </c>
      <c r="O349" s="10" t="str">
        <f ca="1">IFERROR(INDEX(MAESTRO!O:O,_xludf.AGGREGATE(15,6,ROW(MAESTRO!$B$3:$B$1000)/((MAESTRO!$B$3:$B$1000="PROVEEDORES")*(UPPER(MAESTRO!$L$3:$L$1000)="CONFIRMADO")),ROWS($A$3:A349))),"")</f>
        <v/>
      </c>
      <c r="P349" s="10" t="str">
        <f ca="1">IFERROR(INDEX(MAESTRO!P:P,_xludf.AGGREGATE(15,6,ROW(MAESTRO!$B$3:$B$1000)/((MAESTRO!$B$3:$B$1000="PROVEEDORES")*(UPPER(MAESTRO!$L$3:$L$1000)="CONFIRMADO")),ROWS($A$3:A349))),"")</f>
        <v/>
      </c>
      <c r="Q349" s="10" t="str">
        <f ca="1">IFERROR(INDEX(MAESTRO!Q:Q,_xludf.AGGREGATE(15,6,ROW(MAESTRO!$B$3:$B$1000)/((MAESTRO!$B$3:$B$1000="PROVEEDORES")*(UPPER(MAESTRO!$L$3:$L$1000)="CONFIRMADO")),ROWS($A$3:A349))),"")</f>
        <v/>
      </c>
      <c r="R349" s="10" t="str">
        <f ca="1">IFERROR(INDEX(MAESTRO!R:R,_xludf.AGGREGATE(15,6,ROW(MAESTRO!$B$3:$B$1000)/((MAESTRO!$B$3:$B$1000="PROVEEDORES")*(UPPER(MAESTRO!$L$3:$L$1000)="CONFIRMADO")),ROWS($A$3:A349))),"")</f>
        <v/>
      </c>
      <c r="S349" s="10" t="str">
        <f ca="1">IFERROR(INDEX(MAESTRO!S:S,_xludf.AGGREGATE(15,6,ROW(MAESTRO!$B$3:$B$1000)/((MAESTRO!$B$3:$B$1000="PROVEEDORES")*(UPPER(MAESTRO!$L$3:$L$1000)="CONFIRMADO")),ROWS($A$3:A349))),"")</f>
        <v/>
      </c>
      <c r="T349" s="10" t="str">
        <f ca="1">IFERROR(INDEX(MAESTRO!T:T,_xludf.AGGREGATE(15,6,ROW(MAESTRO!$B$3:$B$1000)/((MAESTRO!$B$3:$B$1000="PROVEEDORES")*(UPPER(MAESTRO!$L$3:$L$1000)="CONFIRMADO")),ROWS($A$3:A349))),"")</f>
        <v/>
      </c>
      <c r="U349" s="10" t="str">
        <f ca="1">IFERROR(INDEX(MAESTRO!U:U,_xludf.AGGREGATE(15,6,ROW(MAESTRO!$B$3:$B$1000)/((MAESTRO!$B$3:$B$1000="PROVEEDORES")*(UPPER(MAESTRO!$L$3:$L$1000)="CONFIRMADO")),ROWS($A$3:A349))),"")</f>
        <v/>
      </c>
      <c r="V349" s="10" t="str">
        <f ca="1">IFERROR(INDEX(MAESTRO!V:V,_xludf.AGGREGATE(15,6,ROW(MAESTRO!$B$3:$B$1000)/((MAESTRO!$B$3:$B$1000="PROVEEDORES")*(UPPER(MAESTRO!$L$3:$L$1000)="CONFIRMADO")),ROWS($A$3:A349))),"")</f>
        <v/>
      </c>
      <c r="W349" s="10" t="str">
        <f ca="1">IFERROR(INDEX(MAESTRO!W:W,_xludf.AGGREGATE(15,6,ROW(MAESTRO!$B$3:$B$1000)/((MAESTRO!$B$3:$B$1000="PROVEEDORES")*(UPPER(MAESTRO!$L$3:$L$1000)="CONFIRMADO")),ROWS($A$3:A349))),"")</f>
        <v/>
      </c>
      <c r="X349" s="10" t="str">
        <f ca="1">IFERROR(INDEX(MAESTRO!X:X,_xludf.AGGREGATE(15,6,ROW(MAESTRO!$B$3:$B$1000)/((MAESTRO!$B$3:$B$1000="PROVEEDORES")*(UPPER(MAESTRO!$L$3:$L$1000)="CONFIRMADO")),ROWS($A$3:A349))),"")</f>
        <v/>
      </c>
    </row>
    <row r="350" spans="1:24" ht="22.05" customHeight="1">
      <c r="A350" s="24" t="str">
        <f ca="1">IFERROR(INDEX(MAESTRO!A:A,_xludf.AGGREGATE(15,6,ROW(MAESTRO!$B$3:$B$1000)/((MAESTRO!$B$3:$B$1000="PROVEEDORES")*(UPPER(MAESTRO!$L$3:$L$1000)="CONFIRMADO")),ROWS($A$3:A350))),"")</f>
        <v/>
      </c>
      <c r="B350" s="24" t="str">
        <f ca="1">IFERROR(INDEX(MAESTRO!B:B,_xludf.AGGREGATE(15,6,ROW(MAESTRO!$B$3:$B$1000)/((MAESTRO!$B$3:$B$1000="PROVEEDORES")*(UPPER(MAESTRO!$L$3:$L$1000)="CONFIRMADO")),ROWS($A$3:A350))),"")</f>
        <v/>
      </c>
      <c r="C350" s="24" t="str">
        <f ca="1">IFERROR(INDEX(MAESTRO!C:C,_xludf.AGGREGATE(15,6,ROW(MAESTRO!$B$3:$B$1000)/((MAESTRO!$B$3:$B$1000="PROVEEDORES")*(UPPER(MAESTRO!$L$3:$L$1000)="CONFIRMADO")),ROWS($A$3:A350))),"")</f>
        <v/>
      </c>
      <c r="D350" s="24" t="str">
        <f ca="1">IFERROR(INDEX(MAESTRO!D:D,_xludf.AGGREGATE(15,6,ROW(MAESTRO!$B$3:$B$1000)/((MAESTRO!$B$3:$B$1000="PROVEEDORES")*(UPPER(MAESTRO!$L$3:$L$1000)="CONFIRMADO")),ROWS($A$3:A350))),"")</f>
        <v/>
      </c>
      <c r="E350" s="24" t="str">
        <f ca="1">IFERROR(INDEX(MAESTRO!E:E,_xludf.AGGREGATE(15,6,ROW(MAESTRO!$B$3:$B$1000)/((MAESTRO!$B$3:$B$1000="PROVEEDORES")*(UPPER(MAESTRO!$L$3:$L$1000)="CONFIRMADO")),ROWS($A$3:A350))),"")</f>
        <v/>
      </c>
      <c r="F350" s="24" t="str">
        <f ca="1">IFERROR(INDEX(MAESTRO!F:F,_xludf.AGGREGATE(15,6,ROW(MAESTRO!$B$3:$B$1000)/((MAESTRO!$B$3:$B$1000="PROVEEDORES")*(UPPER(MAESTRO!$L$3:$L$1000)="CONFIRMADO")),ROWS($A$3:A350))),"")</f>
        <v/>
      </c>
      <c r="G350" s="24" t="str">
        <f ca="1">IFERROR(INDEX(MAESTRO!G:G,_xludf.AGGREGATE(15,6,ROW(MAESTRO!$B$3:$B$1000)/((MAESTRO!$B$3:$B$1000="PROVEEDORES")*(UPPER(MAESTRO!$L$3:$L$1000)="CONFIRMADO")),ROWS($A$3:A350))),"")</f>
        <v/>
      </c>
      <c r="H350" s="24" t="str">
        <f ca="1">IFERROR(INDEX(MAESTRO!H:H,_xludf.AGGREGATE(15,6,ROW(MAESTRO!$B$3:$B$1000)/((MAESTRO!$B$3:$B$1000="PROVEEDORES")*(UPPER(MAESTRO!$L$3:$L$1000)="CONFIRMADO")),ROWS($A$3:A350))),"")</f>
        <v/>
      </c>
      <c r="I350" s="24" t="str">
        <f ca="1">IFERROR(INDEX(MAESTRO!I:I,_xludf.AGGREGATE(15,6,ROW(MAESTRO!$B$3:$B$1000)/((MAESTRO!$B$3:$B$1000="PROVEEDORES")*(UPPER(MAESTRO!$L$3:$L$1000)="CONFIRMADO")),ROWS($A$3:A350))),"")</f>
        <v/>
      </c>
      <c r="J350" s="24" t="str">
        <f ca="1">IFERROR(INDEX(MAESTRO!J:J,_xludf.AGGREGATE(15,6,ROW(MAESTRO!$B$3:$B$1000)/((MAESTRO!$B$3:$B$1000="PROVEEDORES")*(UPPER(MAESTRO!$L$3:$L$1000)="CONFIRMADO")),ROWS($A$3:A350))),"")</f>
        <v/>
      </c>
      <c r="K350" s="24" t="str">
        <f ca="1">IFERROR(INDEX(MAESTRO!K:K,_xludf.AGGREGATE(15,6,ROW(MAESTRO!$B$3:$B$1000)/((MAESTRO!$B$3:$B$1000="PROVEEDORES")*(UPPER(MAESTRO!$L$3:$L$1000)="CONFIRMADO")),ROWS($A$3:A350))),"")</f>
        <v/>
      </c>
      <c r="L350" s="24" t="str">
        <f ca="1">IFERROR(INDEX(MAESTRO!L:L,_xludf.AGGREGATE(15,6,ROW(MAESTRO!$B$3:$B$1000)/((MAESTRO!$B$3:$B$1000="PROVEEDORES")*(UPPER(MAESTRO!$L$3:$L$1000)="CONFIRMADO")),ROWS($A$3:A350))),"")</f>
        <v/>
      </c>
      <c r="M350" s="24" t="str">
        <f ca="1">IFERROR(INDEX(MAESTRO!M:M,_xludf.AGGREGATE(15,6,ROW(MAESTRO!$B$3:$B$1000)/((MAESTRO!$B$3:$B$1000="PROVEEDORES")*(UPPER(MAESTRO!$L$3:$L$1000)="CONFIRMADO")),ROWS($A$3:A350))),"")</f>
        <v/>
      </c>
      <c r="N350" s="24" t="str">
        <f ca="1">IFERROR(INDEX(MAESTRO!N:N,_xludf.AGGREGATE(15,6,ROW(MAESTRO!$B$3:$B$1000)/((MAESTRO!$B$3:$B$1000="PROVEEDORES")*(UPPER(MAESTRO!$L$3:$L$1000)="CONFIRMADO")),ROWS($A$3:A350))),"")</f>
        <v/>
      </c>
      <c r="O350" s="24" t="str">
        <f ca="1">IFERROR(INDEX(MAESTRO!O:O,_xludf.AGGREGATE(15,6,ROW(MAESTRO!$B$3:$B$1000)/((MAESTRO!$B$3:$B$1000="PROVEEDORES")*(UPPER(MAESTRO!$L$3:$L$1000)="CONFIRMADO")),ROWS($A$3:A350))),"")</f>
        <v/>
      </c>
      <c r="P350" s="24" t="str">
        <f ca="1">IFERROR(INDEX(MAESTRO!P:P,_xludf.AGGREGATE(15,6,ROW(MAESTRO!$B$3:$B$1000)/((MAESTRO!$B$3:$B$1000="PROVEEDORES")*(UPPER(MAESTRO!$L$3:$L$1000)="CONFIRMADO")),ROWS($A$3:A350))),"")</f>
        <v/>
      </c>
      <c r="Q350" s="24" t="str">
        <f ca="1">IFERROR(INDEX(MAESTRO!Q:Q,_xludf.AGGREGATE(15,6,ROW(MAESTRO!$B$3:$B$1000)/((MAESTRO!$B$3:$B$1000="PROVEEDORES")*(UPPER(MAESTRO!$L$3:$L$1000)="CONFIRMADO")),ROWS($A$3:A350))),"")</f>
        <v/>
      </c>
      <c r="R350" s="24" t="str">
        <f ca="1">IFERROR(INDEX(MAESTRO!R:R,_xludf.AGGREGATE(15,6,ROW(MAESTRO!$B$3:$B$1000)/((MAESTRO!$B$3:$B$1000="PROVEEDORES")*(UPPER(MAESTRO!$L$3:$L$1000)="CONFIRMADO")),ROWS($A$3:A350))),"")</f>
        <v/>
      </c>
      <c r="S350" s="24" t="str">
        <f ca="1">IFERROR(INDEX(MAESTRO!S:S,_xludf.AGGREGATE(15,6,ROW(MAESTRO!$B$3:$B$1000)/((MAESTRO!$B$3:$B$1000="PROVEEDORES")*(UPPER(MAESTRO!$L$3:$L$1000)="CONFIRMADO")),ROWS($A$3:A350))),"")</f>
        <v/>
      </c>
      <c r="T350" s="24" t="str">
        <f ca="1">IFERROR(INDEX(MAESTRO!T:T,_xludf.AGGREGATE(15,6,ROW(MAESTRO!$B$3:$B$1000)/((MAESTRO!$B$3:$B$1000="PROVEEDORES")*(UPPER(MAESTRO!$L$3:$L$1000)="CONFIRMADO")),ROWS($A$3:A350))),"")</f>
        <v/>
      </c>
      <c r="U350" s="24" t="str">
        <f ca="1">IFERROR(INDEX(MAESTRO!U:U,_xludf.AGGREGATE(15,6,ROW(MAESTRO!$B$3:$B$1000)/((MAESTRO!$B$3:$B$1000="PROVEEDORES")*(UPPER(MAESTRO!$L$3:$L$1000)="CONFIRMADO")),ROWS($A$3:A350))),"")</f>
        <v/>
      </c>
      <c r="V350" s="24" t="str">
        <f ca="1">IFERROR(INDEX(MAESTRO!V:V,_xludf.AGGREGATE(15,6,ROW(MAESTRO!$B$3:$B$1000)/((MAESTRO!$B$3:$B$1000="PROVEEDORES")*(UPPER(MAESTRO!$L$3:$L$1000)="CONFIRMADO")),ROWS($A$3:A350))),"")</f>
        <v/>
      </c>
      <c r="W350" s="24" t="str">
        <f ca="1">IFERROR(INDEX(MAESTRO!W:W,_xludf.AGGREGATE(15,6,ROW(MAESTRO!$B$3:$B$1000)/((MAESTRO!$B$3:$B$1000="PROVEEDORES")*(UPPER(MAESTRO!$L$3:$L$1000)="CONFIRMADO")),ROWS($A$3:A350))),"")</f>
        <v/>
      </c>
      <c r="X350" s="24" t="str">
        <f ca="1">IFERROR(INDEX(MAESTRO!X:X,_xludf.AGGREGATE(15,6,ROW(MAESTRO!$B$3:$B$1000)/((MAESTRO!$B$3:$B$1000="PROVEEDORES")*(UPPER(MAESTRO!$L$3:$L$1000)="CONFIRMADO")),ROWS($A$3:A350))),"")</f>
        <v/>
      </c>
    </row>
    <row r="351" spans="1:24" ht="22.05" customHeight="1">
      <c r="A351" s="10" t="str">
        <f ca="1">IFERROR(INDEX(MAESTRO!A:A,_xludf.AGGREGATE(15,6,ROW(MAESTRO!$B$3:$B$1000)/((MAESTRO!$B$3:$B$1000="PROVEEDORES")*(UPPER(MAESTRO!$L$3:$L$1000)="CONFIRMADO")),ROWS($A$3:A351))),"")</f>
        <v/>
      </c>
      <c r="B351" s="10" t="str">
        <f ca="1">IFERROR(INDEX(MAESTRO!B:B,_xludf.AGGREGATE(15,6,ROW(MAESTRO!$B$3:$B$1000)/((MAESTRO!$B$3:$B$1000="PROVEEDORES")*(UPPER(MAESTRO!$L$3:$L$1000)="CONFIRMADO")),ROWS($A$3:A351))),"")</f>
        <v/>
      </c>
      <c r="C351" s="10" t="str">
        <f ca="1">IFERROR(INDEX(MAESTRO!C:C,_xludf.AGGREGATE(15,6,ROW(MAESTRO!$B$3:$B$1000)/((MAESTRO!$B$3:$B$1000="PROVEEDORES")*(UPPER(MAESTRO!$L$3:$L$1000)="CONFIRMADO")),ROWS($A$3:A351))),"")</f>
        <v/>
      </c>
      <c r="D351" s="10" t="str">
        <f ca="1">IFERROR(INDEX(MAESTRO!D:D,_xludf.AGGREGATE(15,6,ROW(MAESTRO!$B$3:$B$1000)/((MAESTRO!$B$3:$B$1000="PROVEEDORES")*(UPPER(MAESTRO!$L$3:$L$1000)="CONFIRMADO")),ROWS($A$3:A351))),"")</f>
        <v/>
      </c>
      <c r="E351" s="10" t="str">
        <f ca="1">IFERROR(INDEX(MAESTRO!E:E,_xludf.AGGREGATE(15,6,ROW(MAESTRO!$B$3:$B$1000)/((MAESTRO!$B$3:$B$1000="PROVEEDORES")*(UPPER(MAESTRO!$L$3:$L$1000)="CONFIRMADO")),ROWS($A$3:A351))),"")</f>
        <v/>
      </c>
      <c r="F351" s="10" t="str">
        <f ca="1">IFERROR(INDEX(MAESTRO!F:F,_xludf.AGGREGATE(15,6,ROW(MAESTRO!$B$3:$B$1000)/((MAESTRO!$B$3:$B$1000="PROVEEDORES")*(UPPER(MAESTRO!$L$3:$L$1000)="CONFIRMADO")),ROWS($A$3:A351))),"")</f>
        <v/>
      </c>
      <c r="G351" s="10" t="str">
        <f ca="1">IFERROR(INDEX(MAESTRO!G:G,_xludf.AGGREGATE(15,6,ROW(MAESTRO!$B$3:$B$1000)/((MAESTRO!$B$3:$B$1000="PROVEEDORES")*(UPPER(MAESTRO!$L$3:$L$1000)="CONFIRMADO")),ROWS($A$3:A351))),"")</f>
        <v/>
      </c>
      <c r="H351" s="10" t="str">
        <f ca="1">IFERROR(INDEX(MAESTRO!H:H,_xludf.AGGREGATE(15,6,ROW(MAESTRO!$B$3:$B$1000)/((MAESTRO!$B$3:$B$1000="PROVEEDORES")*(UPPER(MAESTRO!$L$3:$L$1000)="CONFIRMADO")),ROWS($A$3:A351))),"")</f>
        <v/>
      </c>
      <c r="I351" s="10" t="str">
        <f ca="1">IFERROR(INDEX(MAESTRO!I:I,_xludf.AGGREGATE(15,6,ROW(MAESTRO!$B$3:$B$1000)/((MAESTRO!$B$3:$B$1000="PROVEEDORES")*(UPPER(MAESTRO!$L$3:$L$1000)="CONFIRMADO")),ROWS($A$3:A351))),"")</f>
        <v/>
      </c>
      <c r="J351" s="10" t="str">
        <f ca="1">IFERROR(INDEX(MAESTRO!J:J,_xludf.AGGREGATE(15,6,ROW(MAESTRO!$B$3:$B$1000)/((MAESTRO!$B$3:$B$1000="PROVEEDORES")*(UPPER(MAESTRO!$L$3:$L$1000)="CONFIRMADO")),ROWS($A$3:A351))),"")</f>
        <v/>
      </c>
      <c r="K351" s="10" t="str">
        <f ca="1">IFERROR(INDEX(MAESTRO!K:K,_xludf.AGGREGATE(15,6,ROW(MAESTRO!$B$3:$B$1000)/((MAESTRO!$B$3:$B$1000="PROVEEDORES")*(UPPER(MAESTRO!$L$3:$L$1000)="CONFIRMADO")),ROWS($A$3:A351))),"")</f>
        <v/>
      </c>
      <c r="L351" s="10" t="str">
        <f ca="1">IFERROR(INDEX(MAESTRO!L:L,_xludf.AGGREGATE(15,6,ROW(MAESTRO!$B$3:$B$1000)/((MAESTRO!$B$3:$B$1000="PROVEEDORES")*(UPPER(MAESTRO!$L$3:$L$1000)="CONFIRMADO")),ROWS($A$3:A351))),"")</f>
        <v/>
      </c>
      <c r="M351" s="10" t="str">
        <f ca="1">IFERROR(INDEX(MAESTRO!M:M,_xludf.AGGREGATE(15,6,ROW(MAESTRO!$B$3:$B$1000)/((MAESTRO!$B$3:$B$1000="PROVEEDORES")*(UPPER(MAESTRO!$L$3:$L$1000)="CONFIRMADO")),ROWS($A$3:A351))),"")</f>
        <v/>
      </c>
      <c r="N351" s="10" t="str">
        <f ca="1">IFERROR(INDEX(MAESTRO!N:N,_xludf.AGGREGATE(15,6,ROW(MAESTRO!$B$3:$B$1000)/((MAESTRO!$B$3:$B$1000="PROVEEDORES")*(UPPER(MAESTRO!$L$3:$L$1000)="CONFIRMADO")),ROWS($A$3:A351))),"")</f>
        <v/>
      </c>
      <c r="O351" s="10" t="str">
        <f ca="1">IFERROR(INDEX(MAESTRO!O:O,_xludf.AGGREGATE(15,6,ROW(MAESTRO!$B$3:$B$1000)/((MAESTRO!$B$3:$B$1000="PROVEEDORES")*(UPPER(MAESTRO!$L$3:$L$1000)="CONFIRMADO")),ROWS($A$3:A351))),"")</f>
        <v/>
      </c>
      <c r="P351" s="10" t="str">
        <f ca="1">IFERROR(INDEX(MAESTRO!P:P,_xludf.AGGREGATE(15,6,ROW(MAESTRO!$B$3:$B$1000)/((MAESTRO!$B$3:$B$1000="PROVEEDORES")*(UPPER(MAESTRO!$L$3:$L$1000)="CONFIRMADO")),ROWS($A$3:A351))),"")</f>
        <v/>
      </c>
      <c r="Q351" s="10" t="str">
        <f ca="1">IFERROR(INDEX(MAESTRO!Q:Q,_xludf.AGGREGATE(15,6,ROW(MAESTRO!$B$3:$B$1000)/((MAESTRO!$B$3:$B$1000="PROVEEDORES")*(UPPER(MAESTRO!$L$3:$L$1000)="CONFIRMADO")),ROWS($A$3:A351))),"")</f>
        <v/>
      </c>
      <c r="R351" s="10" t="str">
        <f ca="1">IFERROR(INDEX(MAESTRO!R:R,_xludf.AGGREGATE(15,6,ROW(MAESTRO!$B$3:$B$1000)/((MAESTRO!$B$3:$B$1000="PROVEEDORES")*(UPPER(MAESTRO!$L$3:$L$1000)="CONFIRMADO")),ROWS($A$3:A351))),"")</f>
        <v/>
      </c>
      <c r="S351" s="10" t="str">
        <f ca="1">IFERROR(INDEX(MAESTRO!S:S,_xludf.AGGREGATE(15,6,ROW(MAESTRO!$B$3:$B$1000)/((MAESTRO!$B$3:$B$1000="PROVEEDORES")*(UPPER(MAESTRO!$L$3:$L$1000)="CONFIRMADO")),ROWS($A$3:A351))),"")</f>
        <v/>
      </c>
      <c r="T351" s="10" t="str">
        <f ca="1">IFERROR(INDEX(MAESTRO!T:T,_xludf.AGGREGATE(15,6,ROW(MAESTRO!$B$3:$B$1000)/((MAESTRO!$B$3:$B$1000="PROVEEDORES")*(UPPER(MAESTRO!$L$3:$L$1000)="CONFIRMADO")),ROWS($A$3:A351))),"")</f>
        <v/>
      </c>
      <c r="U351" s="10" t="str">
        <f ca="1">IFERROR(INDEX(MAESTRO!U:U,_xludf.AGGREGATE(15,6,ROW(MAESTRO!$B$3:$B$1000)/((MAESTRO!$B$3:$B$1000="PROVEEDORES")*(UPPER(MAESTRO!$L$3:$L$1000)="CONFIRMADO")),ROWS($A$3:A351))),"")</f>
        <v/>
      </c>
      <c r="V351" s="10" t="str">
        <f ca="1">IFERROR(INDEX(MAESTRO!V:V,_xludf.AGGREGATE(15,6,ROW(MAESTRO!$B$3:$B$1000)/((MAESTRO!$B$3:$B$1000="PROVEEDORES")*(UPPER(MAESTRO!$L$3:$L$1000)="CONFIRMADO")),ROWS($A$3:A351))),"")</f>
        <v/>
      </c>
      <c r="W351" s="10" t="str">
        <f ca="1">IFERROR(INDEX(MAESTRO!W:W,_xludf.AGGREGATE(15,6,ROW(MAESTRO!$B$3:$B$1000)/((MAESTRO!$B$3:$B$1000="PROVEEDORES")*(UPPER(MAESTRO!$L$3:$L$1000)="CONFIRMADO")),ROWS($A$3:A351))),"")</f>
        <v/>
      </c>
      <c r="X351" s="10" t="str">
        <f ca="1">IFERROR(INDEX(MAESTRO!X:X,_xludf.AGGREGATE(15,6,ROW(MAESTRO!$B$3:$B$1000)/((MAESTRO!$B$3:$B$1000="PROVEEDORES")*(UPPER(MAESTRO!$L$3:$L$1000)="CONFIRMADO")),ROWS($A$3:A351))),"")</f>
        <v/>
      </c>
    </row>
    <row r="352" spans="1:24" ht="22.05" customHeight="1">
      <c r="A352" s="24" t="str">
        <f ca="1">IFERROR(INDEX(MAESTRO!A:A,_xludf.AGGREGATE(15,6,ROW(MAESTRO!$B$3:$B$1000)/((MAESTRO!$B$3:$B$1000="PROVEEDORES")*(UPPER(MAESTRO!$L$3:$L$1000)="CONFIRMADO")),ROWS($A$3:A352))),"")</f>
        <v/>
      </c>
      <c r="B352" s="24" t="str">
        <f ca="1">IFERROR(INDEX(MAESTRO!B:B,_xludf.AGGREGATE(15,6,ROW(MAESTRO!$B$3:$B$1000)/((MAESTRO!$B$3:$B$1000="PROVEEDORES")*(UPPER(MAESTRO!$L$3:$L$1000)="CONFIRMADO")),ROWS($A$3:A352))),"")</f>
        <v/>
      </c>
      <c r="C352" s="24" t="str">
        <f ca="1">IFERROR(INDEX(MAESTRO!C:C,_xludf.AGGREGATE(15,6,ROW(MAESTRO!$B$3:$B$1000)/((MAESTRO!$B$3:$B$1000="PROVEEDORES")*(UPPER(MAESTRO!$L$3:$L$1000)="CONFIRMADO")),ROWS($A$3:A352))),"")</f>
        <v/>
      </c>
      <c r="D352" s="24" t="str">
        <f ca="1">IFERROR(INDEX(MAESTRO!D:D,_xludf.AGGREGATE(15,6,ROW(MAESTRO!$B$3:$B$1000)/((MAESTRO!$B$3:$B$1000="PROVEEDORES")*(UPPER(MAESTRO!$L$3:$L$1000)="CONFIRMADO")),ROWS($A$3:A352))),"")</f>
        <v/>
      </c>
      <c r="E352" s="24" t="str">
        <f ca="1">IFERROR(INDEX(MAESTRO!E:E,_xludf.AGGREGATE(15,6,ROW(MAESTRO!$B$3:$B$1000)/((MAESTRO!$B$3:$B$1000="PROVEEDORES")*(UPPER(MAESTRO!$L$3:$L$1000)="CONFIRMADO")),ROWS($A$3:A352))),"")</f>
        <v/>
      </c>
      <c r="F352" s="24" t="str">
        <f ca="1">IFERROR(INDEX(MAESTRO!F:F,_xludf.AGGREGATE(15,6,ROW(MAESTRO!$B$3:$B$1000)/((MAESTRO!$B$3:$B$1000="PROVEEDORES")*(UPPER(MAESTRO!$L$3:$L$1000)="CONFIRMADO")),ROWS($A$3:A352))),"")</f>
        <v/>
      </c>
      <c r="G352" s="24" t="str">
        <f ca="1">IFERROR(INDEX(MAESTRO!G:G,_xludf.AGGREGATE(15,6,ROW(MAESTRO!$B$3:$B$1000)/((MAESTRO!$B$3:$B$1000="PROVEEDORES")*(UPPER(MAESTRO!$L$3:$L$1000)="CONFIRMADO")),ROWS($A$3:A352))),"")</f>
        <v/>
      </c>
      <c r="H352" s="24" t="str">
        <f ca="1">IFERROR(INDEX(MAESTRO!H:H,_xludf.AGGREGATE(15,6,ROW(MAESTRO!$B$3:$B$1000)/((MAESTRO!$B$3:$B$1000="PROVEEDORES")*(UPPER(MAESTRO!$L$3:$L$1000)="CONFIRMADO")),ROWS($A$3:A352))),"")</f>
        <v/>
      </c>
      <c r="I352" s="24" t="str">
        <f ca="1">IFERROR(INDEX(MAESTRO!I:I,_xludf.AGGREGATE(15,6,ROW(MAESTRO!$B$3:$B$1000)/((MAESTRO!$B$3:$B$1000="PROVEEDORES")*(UPPER(MAESTRO!$L$3:$L$1000)="CONFIRMADO")),ROWS($A$3:A352))),"")</f>
        <v/>
      </c>
      <c r="J352" s="24" t="str">
        <f ca="1">IFERROR(INDEX(MAESTRO!J:J,_xludf.AGGREGATE(15,6,ROW(MAESTRO!$B$3:$B$1000)/((MAESTRO!$B$3:$B$1000="PROVEEDORES")*(UPPER(MAESTRO!$L$3:$L$1000)="CONFIRMADO")),ROWS($A$3:A352))),"")</f>
        <v/>
      </c>
      <c r="K352" s="24" t="str">
        <f ca="1">IFERROR(INDEX(MAESTRO!K:K,_xludf.AGGREGATE(15,6,ROW(MAESTRO!$B$3:$B$1000)/((MAESTRO!$B$3:$B$1000="PROVEEDORES")*(UPPER(MAESTRO!$L$3:$L$1000)="CONFIRMADO")),ROWS($A$3:A352))),"")</f>
        <v/>
      </c>
      <c r="L352" s="24" t="str">
        <f ca="1">IFERROR(INDEX(MAESTRO!L:L,_xludf.AGGREGATE(15,6,ROW(MAESTRO!$B$3:$B$1000)/((MAESTRO!$B$3:$B$1000="PROVEEDORES")*(UPPER(MAESTRO!$L$3:$L$1000)="CONFIRMADO")),ROWS($A$3:A352))),"")</f>
        <v/>
      </c>
      <c r="M352" s="24" t="str">
        <f ca="1">IFERROR(INDEX(MAESTRO!M:M,_xludf.AGGREGATE(15,6,ROW(MAESTRO!$B$3:$B$1000)/((MAESTRO!$B$3:$B$1000="PROVEEDORES")*(UPPER(MAESTRO!$L$3:$L$1000)="CONFIRMADO")),ROWS($A$3:A352))),"")</f>
        <v/>
      </c>
      <c r="N352" s="24" t="str">
        <f ca="1">IFERROR(INDEX(MAESTRO!N:N,_xludf.AGGREGATE(15,6,ROW(MAESTRO!$B$3:$B$1000)/((MAESTRO!$B$3:$B$1000="PROVEEDORES")*(UPPER(MAESTRO!$L$3:$L$1000)="CONFIRMADO")),ROWS($A$3:A352))),"")</f>
        <v/>
      </c>
      <c r="O352" s="24" t="str">
        <f ca="1">IFERROR(INDEX(MAESTRO!O:O,_xludf.AGGREGATE(15,6,ROW(MAESTRO!$B$3:$B$1000)/((MAESTRO!$B$3:$B$1000="PROVEEDORES")*(UPPER(MAESTRO!$L$3:$L$1000)="CONFIRMADO")),ROWS($A$3:A352))),"")</f>
        <v/>
      </c>
      <c r="P352" s="24" t="str">
        <f ca="1">IFERROR(INDEX(MAESTRO!P:P,_xludf.AGGREGATE(15,6,ROW(MAESTRO!$B$3:$B$1000)/((MAESTRO!$B$3:$B$1000="PROVEEDORES")*(UPPER(MAESTRO!$L$3:$L$1000)="CONFIRMADO")),ROWS($A$3:A352))),"")</f>
        <v/>
      </c>
      <c r="Q352" s="24" t="str">
        <f ca="1">IFERROR(INDEX(MAESTRO!Q:Q,_xludf.AGGREGATE(15,6,ROW(MAESTRO!$B$3:$B$1000)/((MAESTRO!$B$3:$B$1000="PROVEEDORES")*(UPPER(MAESTRO!$L$3:$L$1000)="CONFIRMADO")),ROWS($A$3:A352))),"")</f>
        <v/>
      </c>
      <c r="R352" s="24" t="str">
        <f ca="1">IFERROR(INDEX(MAESTRO!R:R,_xludf.AGGREGATE(15,6,ROW(MAESTRO!$B$3:$B$1000)/((MAESTRO!$B$3:$B$1000="PROVEEDORES")*(UPPER(MAESTRO!$L$3:$L$1000)="CONFIRMADO")),ROWS($A$3:A352))),"")</f>
        <v/>
      </c>
      <c r="S352" s="24" t="str">
        <f ca="1">IFERROR(INDEX(MAESTRO!S:S,_xludf.AGGREGATE(15,6,ROW(MAESTRO!$B$3:$B$1000)/((MAESTRO!$B$3:$B$1000="PROVEEDORES")*(UPPER(MAESTRO!$L$3:$L$1000)="CONFIRMADO")),ROWS($A$3:A352))),"")</f>
        <v/>
      </c>
      <c r="T352" s="24" t="str">
        <f ca="1">IFERROR(INDEX(MAESTRO!T:T,_xludf.AGGREGATE(15,6,ROW(MAESTRO!$B$3:$B$1000)/((MAESTRO!$B$3:$B$1000="PROVEEDORES")*(UPPER(MAESTRO!$L$3:$L$1000)="CONFIRMADO")),ROWS($A$3:A352))),"")</f>
        <v/>
      </c>
      <c r="U352" s="24" t="str">
        <f ca="1">IFERROR(INDEX(MAESTRO!U:U,_xludf.AGGREGATE(15,6,ROW(MAESTRO!$B$3:$B$1000)/((MAESTRO!$B$3:$B$1000="PROVEEDORES")*(UPPER(MAESTRO!$L$3:$L$1000)="CONFIRMADO")),ROWS($A$3:A352))),"")</f>
        <v/>
      </c>
      <c r="V352" s="24" t="str">
        <f ca="1">IFERROR(INDEX(MAESTRO!V:V,_xludf.AGGREGATE(15,6,ROW(MAESTRO!$B$3:$B$1000)/((MAESTRO!$B$3:$B$1000="PROVEEDORES")*(UPPER(MAESTRO!$L$3:$L$1000)="CONFIRMADO")),ROWS($A$3:A352))),"")</f>
        <v/>
      </c>
      <c r="W352" s="24" t="str">
        <f ca="1">IFERROR(INDEX(MAESTRO!W:W,_xludf.AGGREGATE(15,6,ROW(MAESTRO!$B$3:$B$1000)/((MAESTRO!$B$3:$B$1000="PROVEEDORES")*(UPPER(MAESTRO!$L$3:$L$1000)="CONFIRMADO")),ROWS($A$3:A352))),"")</f>
        <v/>
      </c>
      <c r="X352" s="24" t="str">
        <f ca="1">IFERROR(INDEX(MAESTRO!X:X,_xludf.AGGREGATE(15,6,ROW(MAESTRO!$B$3:$B$1000)/((MAESTRO!$B$3:$B$1000="PROVEEDORES")*(UPPER(MAESTRO!$L$3:$L$1000)="CONFIRMADO")),ROWS($A$3:A352))),"")</f>
        <v/>
      </c>
    </row>
    <row r="353" spans="1:24" ht="22.05" customHeight="1">
      <c r="A353" s="10" t="str">
        <f ca="1">IFERROR(INDEX(MAESTRO!A:A,_xludf.AGGREGATE(15,6,ROW(MAESTRO!$B$3:$B$1000)/((MAESTRO!$B$3:$B$1000="PROVEEDORES")*(UPPER(MAESTRO!$L$3:$L$1000)="CONFIRMADO")),ROWS($A$3:A353))),"")</f>
        <v/>
      </c>
      <c r="B353" s="10" t="str">
        <f ca="1">IFERROR(INDEX(MAESTRO!B:B,_xludf.AGGREGATE(15,6,ROW(MAESTRO!$B$3:$B$1000)/((MAESTRO!$B$3:$B$1000="PROVEEDORES")*(UPPER(MAESTRO!$L$3:$L$1000)="CONFIRMADO")),ROWS($A$3:A353))),"")</f>
        <v/>
      </c>
      <c r="C353" s="10" t="str">
        <f ca="1">IFERROR(INDEX(MAESTRO!C:C,_xludf.AGGREGATE(15,6,ROW(MAESTRO!$B$3:$B$1000)/((MAESTRO!$B$3:$B$1000="PROVEEDORES")*(UPPER(MAESTRO!$L$3:$L$1000)="CONFIRMADO")),ROWS($A$3:A353))),"")</f>
        <v/>
      </c>
      <c r="D353" s="10" t="str">
        <f ca="1">IFERROR(INDEX(MAESTRO!D:D,_xludf.AGGREGATE(15,6,ROW(MAESTRO!$B$3:$B$1000)/((MAESTRO!$B$3:$B$1000="PROVEEDORES")*(UPPER(MAESTRO!$L$3:$L$1000)="CONFIRMADO")),ROWS($A$3:A353))),"")</f>
        <v/>
      </c>
      <c r="E353" s="10" t="str">
        <f ca="1">IFERROR(INDEX(MAESTRO!E:E,_xludf.AGGREGATE(15,6,ROW(MAESTRO!$B$3:$B$1000)/((MAESTRO!$B$3:$B$1000="PROVEEDORES")*(UPPER(MAESTRO!$L$3:$L$1000)="CONFIRMADO")),ROWS($A$3:A353))),"")</f>
        <v/>
      </c>
      <c r="F353" s="10" t="str">
        <f ca="1">IFERROR(INDEX(MAESTRO!F:F,_xludf.AGGREGATE(15,6,ROW(MAESTRO!$B$3:$B$1000)/((MAESTRO!$B$3:$B$1000="PROVEEDORES")*(UPPER(MAESTRO!$L$3:$L$1000)="CONFIRMADO")),ROWS($A$3:A353))),"")</f>
        <v/>
      </c>
      <c r="G353" s="10" t="str">
        <f ca="1">IFERROR(INDEX(MAESTRO!G:G,_xludf.AGGREGATE(15,6,ROW(MAESTRO!$B$3:$B$1000)/((MAESTRO!$B$3:$B$1000="PROVEEDORES")*(UPPER(MAESTRO!$L$3:$L$1000)="CONFIRMADO")),ROWS($A$3:A353))),"")</f>
        <v/>
      </c>
      <c r="H353" s="10" t="str">
        <f ca="1">IFERROR(INDEX(MAESTRO!H:H,_xludf.AGGREGATE(15,6,ROW(MAESTRO!$B$3:$B$1000)/((MAESTRO!$B$3:$B$1000="PROVEEDORES")*(UPPER(MAESTRO!$L$3:$L$1000)="CONFIRMADO")),ROWS($A$3:A353))),"")</f>
        <v/>
      </c>
      <c r="I353" s="10" t="str">
        <f ca="1">IFERROR(INDEX(MAESTRO!I:I,_xludf.AGGREGATE(15,6,ROW(MAESTRO!$B$3:$B$1000)/((MAESTRO!$B$3:$B$1000="PROVEEDORES")*(UPPER(MAESTRO!$L$3:$L$1000)="CONFIRMADO")),ROWS($A$3:A353))),"")</f>
        <v/>
      </c>
      <c r="J353" s="10" t="str">
        <f ca="1">IFERROR(INDEX(MAESTRO!J:J,_xludf.AGGREGATE(15,6,ROW(MAESTRO!$B$3:$B$1000)/((MAESTRO!$B$3:$B$1000="PROVEEDORES")*(UPPER(MAESTRO!$L$3:$L$1000)="CONFIRMADO")),ROWS($A$3:A353))),"")</f>
        <v/>
      </c>
      <c r="K353" s="10" t="str">
        <f ca="1">IFERROR(INDEX(MAESTRO!K:K,_xludf.AGGREGATE(15,6,ROW(MAESTRO!$B$3:$B$1000)/((MAESTRO!$B$3:$B$1000="PROVEEDORES")*(UPPER(MAESTRO!$L$3:$L$1000)="CONFIRMADO")),ROWS($A$3:A353))),"")</f>
        <v/>
      </c>
      <c r="L353" s="10" t="str">
        <f ca="1">IFERROR(INDEX(MAESTRO!L:L,_xludf.AGGREGATE(15,6,ROW(MAESTRO!$B$3:$B$1000)/((MAESTRO!$B$3:$B$1000="PROVEEDORES")*(UPPER(MAESTRO!$L$3:$L$1000)="CONFIRMADO")),ROWS($A$3:A353))),"")</f>
        <v/>
      </c>
      <c r="M353" s="10" t="str">
        <f ca="1">IFERROR(INDEX(MAESTRO!M:M,_xludf.AGGREGATE(15,6,ROW(MAESTRO!$B$3:$B$1000)/((MAESTRO!$B$3:$B$1000="PROVEEDORES")*(UPPER(MAESTRO!$L$3:$L$1000)="CONFIRMADO")),ROWS($A$3:A353))),"")</f>
        <v/>
      </c>
      <c r="N353" s="10" t="str">
        <f ca="1">IFERROR(INDEX(MAESTRO!N:N,_xludf.AGGREGATE(15,6,ROW(MAESTRO!$B$3:$B$1000)/((MAESTRO!$B$3:$B$1000="PROVEEDORES")*(UPPER(MAESTRO!$L$3:$L$1000)="CONFIRMADO")),ROWS($A$3:A353))),"")</f>
        <v/>
      </c>
      <c r="O353" s="10" t="str">
        <f ca="1">IFERROR(INDEX(MAESTRO!O:O,_xludf.AGGREGATE(15,6,ROW(MAESTRO!$B$3:$B$1000)/((MAESTRO!$B$3:$B$1000="PROVEEDORES")*(UPPER(MAESTRO!$L$3:$L$1000)="CONFIRMADO")),ROWS($A$3:A353))),"")</f>
        <v/>
      </c>
      <c r="P353" s="10" t="str">
        <f ca="1">IFERROR(INDEX(MAESTRO!P:P,_xludf.AGGREGATE(15,6,ROW(MAESTRO!$B$3:$B$1000)/((MAESTRO!$B$3:$B$1000="PROVEEDORES")*(UPPER(MAESTRO!$L$3:$L$1000)="CONFIRMADO")),ROWS($A$3:A353))),"")</f>
        <v/>
      </c>
      <c r="Q353" s="10" t="str">
        <f ca="1">IFERROR(INDEX(MAESTRO!Q:Q,_xludf.AGGREGATE(15,6,ROW(MAESTRO!$B$3:$B$1000)/((MAESTRO!$B$3:$B$1000="PROVEEDORES")*(UPPER(MAESTRO!$L$3:$L$1000)="CONFIRMADO")),ROWS($A$3:A353))),"")</f>
        <v/>
      </c>
      <c r="R353" s="10" t="str">
        <f ca="1">IFERROR(INDEX(MAESTRO!R:R,_xludf.AGGREGATE(15,6,ROW(MAESTRO!$B$3:$B$1000)/((MAESTRO!$B$3:$B$1000="PROVEEDORES")*(UPPER(MAESTRO!$L$3:$L$1000)="CONFIRMADO")),ROWS($A$3:A353))),"")</f>
        <v/>
      </c>
      <c r="S353" s="10" t="str">
        <f ca="1">IFERROR(INDEX(MAESTRO!S:S,_xludf.AGGREGATE(15,6,ROW(MAESTRO!$B$3:$B$1000)/((MAESTRO!$B$3:$B$1000="PROVEEDORES")*(UPPER(MAESTRO!$L$3:$L$1000)="CONFIRMADO")),ROWS($A$3:A353))),"")</f>
        <v/>
      </c>
      <c r="T353" s="10" t="str">
        <f ca="1">IFERROR(INDEX(MAESTRO!T:T,_xludf.AGGREGATE(15,6,ROW(MAESTRO!$B$3:$B$1000)/((MAESTRO!$B$3:$B$1000="PROVEEDORES")*(UPPER(MAESTRO!$L$3:$L$1000)="CONFIRMADO")),ROWS($A$3:A353))),"")</f>
        <v/>
      </c>
      <c r="U353" s="10" t="str">
        <f ca="1">IFERROR(INDEX(MAESTRO!U:U,_xludf.AGGREGATE(15,6,ROW(MAESTRO!$B$3:$B$1000)/((MAESTRO!$B$3:$B$1000="PROVEEDORES")*(UPPER(MAESTRO!$L$3:$L$1000)="CONFIRMADO")),ROWS($A$3:A353))),"")</f>
        <v/>
      </c>
      <c r="V353" s="10" t="str">
        <f ca="1">IFERROR(INDEX(MAESTRO!V:V,_xludf.AGGREGATE(15,6,ROW(MAESTRO!$B$3:$B$1000)/((MAESTRO!$B$3:$B$1000="PROVEEDORES")*(UPPER(MAESTRO!$L$3:$L$1000)="CONFIRMADO")),ROWS($A$3:A353))),"")</f>
        <v/>
      </c>
      <c r="W353" s="10" t="str">
        <f ca="1">IFERROR(INDEX(MAESTRO!W:W,_xludf.AGGREGATE(15,6,ROW(MAESTRO!$B$3:$B$1000)/((MAESTRO!$B$3:$B$1000="PROVEEDORES")*(UPPER(MAESTRO!$L$3:$L$1000)="CONFIRMADO")),ROWS($A$3:A353))),"")</f>
        <v/>
      </c>
      <c r="X353" s="10" t="str">
        <f ca="1">IFERROR(INDEX(MAESTRO!X:X,_xludf.AGGREGATE(15,6,ROW(MAESTRO!$B$3:$B$1000)/((MAESTRO!$B$3:$B$1000="PROVEEDORES")*(UPPER(MAESTRO!$L$3:$L$1000)="CONFIRMADO")),ROWS($A$3:A353))),"")</f>
        <v/>
      </c>
    </row>
    <row r="354" spans="1:24" ht="22.05" customHeight="1">
      <c r="A354" s="24" t="str">
        <f ca="1">IFERROR(INDEX(MAESTRO!A:A,_xludf.AGGREGATE(15,6,ROW(MAESTRO!$B$3:$B$1000)/((MAESTRO!$B$3:$B$1000="PROVEEDORES")*(UPPER(MAESTRO!$L$3:$L$1000)="CONFIRMADO")),ROWS($A$3:A354))),"")</f>
        <v/>
      </c>
      <c r="B354" s="24" t="str">
        <f ca="1">IFERROR(INDEX(MAESTRO!B:B,_xludf.AGGREGATE(15,6,ROW(MAESTRO!$B$3:$B$1000)/((MAESTRO!$B$3:$B$1000="PROVEEDORES")*(UPPER(MAESTRO!$L$3:$L$1000)="CONFIRMADO")),ROWS($A$3:A354))),"")</f>
        <v/>
      </c>
      <c r="C354" s="24" t="str">
        <f ca="1">IFERROR(INDEX(MAESTRO!C:C,_xludf.AGGREGATE(15,6,ROW(MAESTRO!$B$3:$B$1000)/((MAESTRO!$B$3:$B$1000="PROVEEDORES")*(UPPER(MAESTRO!$L$3:$L$1000)="CONFIRMADO")),ROWS($A$3:A354))),"")</f>
        <v/>
      </c>
      <c r="D354" s="24" t="str">
        <f ca="1">IFERROR(INDEX(MAESTRO!D:D,_xludf.AGGREGATE(15,6,ROW(MAESTRO!$B$3:$B$1000)/((MAESTRO!$B$3:$B$1000="PROVEEDORES")*(UPPER(MAESTRO!$L$3:$L$1000)="CONFIRMADO")),ROWS($A$3:A354))),"")</f>
        <v/>
      </c>
      <c r="E354" s="24" t="str">
        <f ca="1">IFERROR(INDEX(MAESTRO!E:E,_xludf.AGGREGATE(15,6,ROW(MAESTRO!$B$3:$B$1000)/((MAESTRO!$B$3:$B$1000="PROVEEDORES")*(UPPER(MAESTRO!$L$3:$L$1000)="CONFIRMADO")),ROWS($A$3:A354))),"")</f>
        <v/>
      </c>
      <c r="F354" s="24" t="str">
        <f ca="1">IFERROR(INDEX(MAESTRO!F:F,_xludf.AGGREGATE(15,6,ROW(MAESTRO!$B$3:$B$1000)/((MAESTRO!$B$3:$B$1000="PROVEEDORES")*(UPPER(MAESTRO!$L$3:$L$1000)="CONFIRMADO")),ROWS($A$3:A354))),"")</f>
        <v/>
      </c>
      <c r="G354" s="24" t="str">
        <f ca="1">IFERROR(INDEX(MAESTRO!G:G,_xludf.AGGREGATE(15,6,ROW(MAESTRO!$B$3:$B$1000)/((MAESTRO!$B$3:$B$1000="PROVEEDORES")*(UPPER(MAESTRO!$L$3:$L$1000)="CONFIRMADO")),ROWS($A$3:A354))),"")</f>
        <v/>
      </c>
      <c r="H354" s="24" t="str">
        <f ca="1">IFERROR(INDEX(MAESTRO!H:H,_xludf.AGGREGATE(15,6,ROW(MAESTRO!$B$3:$B$1000)/((MAESTRO!$B$3:$B$1000="PROVEEDORES")*(UPPER(MAESTRO!$L$3:$L$1000)="CONFIRMADO")),ROWS($A$3:A354))),"")</f>
        <v/>
      </c>
      <c r="I354" s="24" t="str">
        <f ca="1">IFERROR(INDEX(MAESTRO!I:I,_xludf.AGGREGATE(15,6,ROW(MAESTRO!$B$3:$B$1000)/((MAESTRO!$B$3:$B$1000="PROVEEDORES")*(UPPER(MAESTRO!$L$3:$L$1000)="CONFIRMADO")),ROWS($A$3:A354))),"")</f>
        <v/>
      </c>
      <c r="J354" s="24" t="str">
        <f ca="1">IFERROR(INDEX(MAESTRO!J:J,_xludf.AGGREGATE(15,6,ROW(MAESTRO!$B$3:$B$1000)/((MAESTRO!$B$3:$B$1000="PROVEEDORES")*(UPPER(MAESTRO!$L$3:$L$1000)="CONFIRMADO")),ROWS($A$3:A354))),"")</f>
        <v/>
      </c>
      <c r="K354" s="24" t="str">
        <f ca="1">IFERROR(INDEX(MAESTRO!K:K,_xludf.AGGREGATE(15,6,ROW(MAESTRO!$B$3:$B$1000)/((MAESTRO!$B$3:$B$1000="PROVEEDORES")*(UPPER(MAESTRO!$L$3:$L$1000)="CONFIRMADO")),ROWS($A$3:A354))),"")</f>
        <v/>
      </c>
      <c r="L354" s="24" t="str">
        <f ca="1">IFERROR(INDEX(MAESTRO!L:L,_xludf.AGGREGATE(15,6,ROW(MAESTRO!$B$3:$B$1000)/((MAESTRO!$B$3:$B$1000="PROVEEDORES")*(UPPER(MAESTRO!$L$3:$L$1000)="CONFIRMADO")),ROWS($A$3:A354))),"")</f>
        <v/>
      </c>
      <c r="M354" s="24" t="str">
        <f ca="1">IFERROR(INDEX(MAESTRO!M:M,_xludf.AGGREGATE(15,6,ROW(MAESTRO!$B$3:$B$1000)/((MAESTRO!$B$3:$B$1000="PROVEEDORES")*(UPPER(MAESTRO!$L$3:$L$1000)="CONFIRMADO")),ROWS($A$3:A354))),"")</f>
        <v/>
      </c>
      <c r="N354" s="24" t="str">
        <f ca="1">IFERROR(INDEX(MAESTRO!N:N,_xludf.AGGREGATE(15,6,ROW(MAESTRO!$B$3:$B$1000)/((MAESTRO!$B$3:$B$1000="PROVEEDORES")*(UPPER(MAESTRO!$L$3:$L$1000)="CONFIRMADO")),ROWS($A$3:A354))),"")</f>
        <v/>
      </c>
      <c r="O354" s="24" t="str">
        <f ca="1">IFERROR(INDEX(MAESTRO!O:O,_xludf.AGGREGATE(15,6,ROW(MAESTRO!$B$3:$B$1000)/((MAESTRO!$B$3:$B$1000="PROVEEDORES")*(UPPER(MAESTRO!$L$3:$L$1000)="CONFIRMADO")),ROWS($A$3:A354))),"")</f>
        <v/>
      </c>
      <c r="P354" s="24" t="str">
        <f ca="1">IFERROR(INDEX(MAESTRO!P:P,_xludf.AGGREGATE(15,6,ROW(MAESTRO!$B$3:$B$1000)/((MAESTRO!$B$3:$B$1000="PROVEEDORES")*(UPPER(MAESTRO!$L$3:$L$1000)="CONFIRMADO")),ROWS($A$3:A354))),"")</f>
        <v/>
      </c>
      <c r="Q354" s="24" t="str">
        <f ca="1">IFERROR(INDEX(MAESTRO!Q:Q,_xludf.AGGREGATE(15,6,ROW(MAESTRO!$B$3:$B$1000)/((MAESTRO!$B$3:$B$1000="PROVEEDORES")*(UPPER(MAESTRO!$L$3:$L$1000)="CONFIRMADO")),ROWS($A$3:A354))),"")</f>
        <v/>
      </c>
      <c r="R354" s="24" t="str">
        <f ca="1">IFERROR(INDEX(MAESTRO!R:R,_xludf.AGGREGATE(15,6,ROW(MAESTRO!$B$3:$B$1000)/((MAESTRO!$B$3:$B$1000="PROVEEDORES")*(UPPER(MAESTRO!$L$3:$L$1000)="CONFIRMADO")),ROWS($A$3:A354))),"")</f>
        <v/>
      </c>
      <c r="S354" s="24" t="str">
        <f ca="1">IFERROR(INDEX(MAESTRO!S:S,_xludf.AGGREGATE(15,6,ROW(MAESTRO!$B$3:$B$1000)/((MAESTRO!$B$3:$B$1000="PROVEEDORES")*(UPPER(MAESTRO!$L$3:$L$1000)="CONFIRMADO")),ROWS($A$3:A354))),"")</f>
        <v/>
      </c>
      <c r="T354" s="24" t="str">
        <f ca="1">IFERROR(INDEX(MAESTRO!T:T,_xludf.AGGREGATE(15,6,ROW(MAESTRO!$B$3:$B$1000)/((MAESTRO!$B$3:$B$1000="PROVEEDORES")*(UPPER(MAESTRO!$L$3:$L$1000)="CONFIRMADO")),ROWS($A$3:A354))),"")</f>
        <v/>
      </c>
      <c r="U354" s="24" t="str">
        <f ca="1">IFERROR(INDEX(MAESTRO!U:U,_xludf.AGGREGATE(15,6,ROW(MAESTRO!$B$3:$B$1000)/((MAESTRO!$B$3:$B$1000="PROVEEDORES")*(UPPER(MAESTRO!$L$3:$L$1000)="CONFIRMADO")),ROWS($A$3:A354))),"")</f>
        <v/>
      </c>
      <c r="V354" s="24" t="str">
        <f ca="1">IFERROR(INDEX(MAESTRO!V:V,_xludf.AGGREGATE(15,6,ROW(MAESTRO!$B$3:$B$1000)/((MAESTRO!$B$3:$B$1000="PROVEEDORES")*(UPPER(MAESTRO!$L$3:$L$1000)="CONFIRMADO")),ROWS($A$3:A354))),"")</f>
        <v/>
      </c>
      <c r="W354" s="24" t="str">
        <f ca="1">IFERROR(INDEX(MAESTRO!W:W,_xludf.AGGREGATE(15,6,ROW(MAESTRO!$B$3:$B$1000)/((MAESTRO!$B$3:$B$1000="PROVEEDORES")*(UPPER(MAESTRO!$L$3:$L$1000)="CONFIRMADO")),ROWS($A$3:A354))),"")</f>
        <v/>
      </c>
      <c r="X354" s="24" t="str">
        <f ca="1">IFERROR(INDEX(MAESTRO!X:X,_xludf.AGGREGATE(15,6,ROW(MAESTRO!$B$3:$B$1000)/((MAESTRO!$B$3:$B$1000="PROVEEDORES")*(UPPER(MAESTRO!$L$3:$L$1000)="CONFIRMADO")),ROWS($A$3:A354))),"")</f>
        <v/>
      </c>
    </row>
    <row r="355" spans="1:24" ht="22.05" customHeight="1">
      <c r="A355" s="10" t="str">
        <f ca="1">IFERROR(INDEX(MAESTRO!A:A,_xludf.AGGREGATE(15,6,ROW(MAESTRO!$B$3:$B$1000)/((MAESTRO!$B$3:$B$1000="PROVEEDORES")*(UPPER(MAESTRO!$L$3:$L$1000)="CONFIRMADO")),ROWS($A$3:A355))),"")</f>
        <v/>
      </c>
      <c r="B355" s="10" t="str">
        <f ca="1">IFERROR(INDEX(MAESTRO!B:B,_xludf.AGGREGATE(15,6,ROW(MAESTRO!$B$3:$B$1000)/((MAESTRO!$B$3:$B$1000="PROVEEDORES")*(UPPER(MAESTRO!$L$3:$L$1000)="CONFIRMADO")),ROWS($A$3:A355))),"")</f>
        <v/>
      </c>
      <c r="C355" s="10" t="str">
        <f ca="1">IFERROR(INDEX(MAESTRO!C:C,_xludf.AGGREGATE(15,6,ROW(MAESTRO!$B$3:$B$1000)/((MAESTRO!$B$3:$B$1000="PROVEEDORES")*(UPPER(MAESTRO!$L$3:$L$1000)="CONFIRMADO")),ROWS($A$3:A355))),"")</f>
        <v/>
      </c>
      <c r="D355" s="10" t="str">
        <f ca="1">IFERROR(INDEX(MAESTRO!D:D,_xludf.AGGREGATE(15,6,ROW(MAESTRO!$B$3:$B$1000)/((MAESTRO!$B$3:$B$1000="PROVEEDORES")*(UPPER(MAESTRO!$L$3:$L$1000)="CONFIRMADO")),ROWS($A$3:A355))),"")</f>
        <v/>
      </c>
      <c r="E355" s="10" t="str">
        <f ca="1">IFERROR(INDEX(MAESTRO!E:E,_xludf.AGGREGATE(15,6,ROW(MAESTRO!$B$3:$B$1000)/((MAESTRO!$B$3:$B$1000="PROVEEDORES")*(UPPER(MAESTRO!$L$3:$L$1000)="CONFIRMADO")),ROWS($A$3:A355))),"")</f>
        <v/>
      </c>
      <c r="F355" s="10" t="str">
        <f ca="1">IFERROR(INDEX(MAESTRO!F:F,_xludf.AGGREGATE(15,6,ROW(MAESTRO!$B$3:$B$1000)/((MAESTRO!$B$3:$B$1000="PROVEEDORES")*(UPPER(MAESTRO!$L$3:$L$1000)="CONFIRMADO")),ROWS($A$3:A355))),"")</f>
        <v/>
      </c>
      <c r="G355" s="10" t="str">
        <f ca="1">IFERROR(INDEX(MAESTRO!G:G,_xludf.AGGREGATE(15,6,ROW(MAESTRO!$B$3:$B$1000)/((MAESTRO!$B$3:$B$1000="PROVEEDORES")*(UPPER(MAESTRO!$L$3:$L$1000)="CONFIRMADO")),ROWS($A$3:A355))),"")</f>
        <v/>
      </c>
      <c r="H355" s="10" t="str">
        <f ca="1">IFERROR(INDEX(MAESTRO!H:H,_xludf.AGGREGATE(15,6,ROW(MAESTRO!$B$3:$B$1000)/((MAESTRO!$B$3:$B$1000="PROVEEDORES")*(UPPER(MAESTRO!$L$3:$L$1000)="CONFIRMADO")),ROWS($A$3:A355))),"")</f>
        <v/>
      </c>
      <c r="I355" s="10" t="str">
        <f ca="1">IFERROR(INDEX(MAESTRO!I:I,_xludf.AGGREGATE(15,6,ROW(MAESTRO!$B$3:$B$1000)/((MAESTRO!$B$3:$B$1000="PROVEEDORES")*(UPPER(MAESTRO!$L$3:$L$1000)="CONFIRMADO")),ROWS($A$3:A355))),"")</f>
        <v/>
      </c>
      <c r="J355" s="10" t="str">
        <f ca="1">IFERROR(INDEX(MAESTRO!J:J,_xludf.AGGREGATE(15,6,ROW(MAESTRO!$B$3:$B$1000)/((MAESTRO!$B$3:$B$1000="PROVEEDORES")*(UPPER(MAESTRO!$L$3:$L$1000)="CONFIRMADO")),ROWS($A$3:A355))),"")</f>
        <v/>
      </c>
      <c r="K355" s="10" t="str">
        <f ca="1">IFERROR(INDEX(MAESTRO!K:K,_xludf.AGGREGATE(15,6,ROW(MAESTRO!$B$3:$B$1000)/((MAESTRO!$B$3:$B$1000="PROVEEDORES")*(UPPER(MAESTRO!$L$3:$L$1000)="CONFIRMADO")),ROWS($A$3:A355))),"")</f>
        <v/>
      </c>
      <c r="L355" s="10" t="str">
        <f ca="1">IFERROR(INDEX(MAESTRO!L:L,_xludf.AGGREGATE(15,6,ROW(MAESTRO!$B$3:$B$1000)/((MAESTRO!$B$3:$B$1000="PROVEEDORES")*(UPPER(MAESTRO!$L$3:$L$1000)="CONFIRMADO")),ROWS($A$3:A355))),"")</f>
        <v/>
      </c>
      <c r="M355" s="10" t="str">
        <f ca="1">IFERROR(INDEX(MAESTRO!M:M,_xludf.AGGREGATE(15,6,ROW(MAESTRO!$B$3:$B$1000)/((MAESTRO!$B$3:$B$1000="PROVEEDORES")*(UPPER(MAESTRO!$L$3:$L$1000)="CONFIRMADO")),ROWS($A$3:A355))),"")</f>
        <v/>
      </c>
      <c r="N355" s="10" t="str">
        <f ca="1">IFERROR(INDEX(MAESTRO!N:N,_xludf.AGGREGATE(15,6,ROW(MAESTRO!$B$3:$B$1000)/((MAESTRO!$B$3:$B$1000="PROVEEDORES")*(UPPER(MAESTRO!$L$3:$L$1000)="CONFIRMADO")),ROWS($A$3:A355))),"")</f>
        <v/>
      </c>
      <c r="O355" s="10" t="str">
        <f ca="1">IFERROR(INDEX(MAESTRO!O:O,_xludf.AGGREGATE(15,6,ROW(MAESTRO!$B$3:$B$1000)/((MAESTRO!$B$3:$B$1000="PROVEEDORES")*(UPPER(MAESTRO!$L$3:$L$1000)="CONFIRMADO")),ROWS($A$3:A355))),"")</f>
        <v/>
      </c>
      <c r="P355" s="10" t="str">
        <f ca="1">IFERROR(INDEX(MAESTRO!P:P,_xludf.AGGREGATE(15,6,ROW(MAESTRO!$B$3:$B$1000)/((MAESTRO!$B$3:$B$1000="PROVEEDORES")*(UPPER(MAESTRO!$L$3:$L$1000)="CONFIRMADO")),ROWS($A$3:A355))),"")</f>
        <v/>
      </c>
      <c r="Q355" s="10" t="str">
        <f ca="1">IFERROR(INDEX(MAESTRO!Q:Q,_xludf.AGGREGATE(15,6,ROW(MAESTRO!$B$3:$B$1000)/((MAESTRO!$B$3:$B$1000="PROVEEDORES")*(UPPER(MAESTRO!$L$3:$L$1000)="CONFIRMADO")),ROWS($A$3:A355))),"")</f>
        <v/>
      </c>
      <c r="R355" s="10" t="str">
        <f ca="1">IFERROR(INDEX(MAESTRO!R:R,_xludf.AGGREGATE(15,6,ROW(MAESTRO!$B$3:$B$1000)/((MAESTRO!$B$3:$B$1000="PROVEEDORES")*(UPPER(MAESTRO!$L$3:$L$1000)="CONFIRMADO")),ROWS($A$3:A355))),"")</f>
        <v/>
      </c>
      <c r="S355" s="10" t="str">
        <f ca="1">IFERROR(INDEX(MAESTRO!S:S,_xludf.AGGREGATE(15,6,ROW(MAESTRO!$B$3:$B$1000)/((MAESTRO!$B$3:$B$1000="PROVEEDORES")*(UPPER(MAESTRO!$L$3:$L$1000)="CONFIRMADO")),ROWS($A$3:A355))),"")</f>
        <v/>
      </c>
      <c r="T355" s="10" t="str">
        <f ca="1">IFERROR(INDEX(MAESTRO!T:T,_xludf.AGGREGATE(15,6,ROW(MAESTRO!$B$3:$B$1000)/((MAESTRO!$B$3:$B$1000="PROVEEDORES")*(UPPER(MAESTRO!$L$3:$L$1000)="CONFIRMADO")),ROWS($A$3:A355))),"")</f>
        <v/>
      </c>
      <c r="U355" s="10" t="str">
        <f ca="1">IFERROR(INDEX(MAESTRO!U:U,_xludf.AGGREGATE(15,6,ROW(MAESTRO!$B$3:$B$1000)/((MAESTRO!$B$3:$B$1000="PROVEEDORES")*(UPPER(MAESTRO!$L$3:$L$1000)="CONFIRMADO")),ROWS($A$3:A355))),"")</f>
        <v/>
      </c>
      <c r="V355" s="10" t="str">
        <f ca="1">IFERROR(INDEX(MAESTRO!V:V,_xludf.AGGREGATE(15,6,ROW(MAESTRO!$B$3:$B$1000)/((MAESTRO!$B$3:$B$1000="PROVEEDORES")*(UPPER(MAESTRO!$L$3:$L$1000)="CONFIRMADO")),ROWS($A$3:A355))),"")</f>
        <v/>
      </c>
      <c r="W355" s="10" t="str">
        <f ca="1">IFERROR(INDEX(MAESTRO!W:W,_xludf.AGGREGATE(15,6,ROW(MAESTRO!$B$3:$B$1000)/((MAESTRO!$B$3:$B$1000="PROVEEDORES")*(UPPER(MAESTRO!$L$3:$L$1000)="CONFIRMADO")),ROWS($A$3:A355))),"")</f>
        <v/>
      </c>
      <c r="X355" s="10" t="str">
        <f ca="1">IFERROR(INDEX(MAESTRO!X:X,_xludf.AGGREGATE(15,6,ROW(MAESTRO!$B$3:$B$1000)/((MAESTRO!$B$3:$B$1000="PROVEEDORES")*(UPPER(MAESTRO!$L$3:$L$1000)="CONFIRMADO")),ROWS($A$3:A355))),"")</f>
        <v/>
      </c>
    </row>
    <row r="356" spans="1:24" ht="22.05" customHeight="1">
      <c r="A356" s="24" t="str">
        <f ca="1">IFERROR(INDEX(MAESTRO!A:A,_xludf.AGGREGATE(15,6,ROW(MAESTRO!$B$3:$B$1000)/((MAESTRO!$B$3:$B$1000="PROVEEDORES")*(UPPER(MAESTRO!$L$3:$L$1000)="CONFIRMADO")),ROWS($A$3:A356))),"")</f>
        <v/>
      </c>
      <c r="B356" s="24" t="str">
        <f ca="1">IFERROR(INDEX(MAESTRO!B:B,_xludf.AGGREGATE(15,6,ROW(MAESTRO!$B$3:$B$1000)/((MAESTRO!$B$3:$B$1000="PROVEEDORES")*(UPPER(MAESTRO!$L$3:$L$1000)="CONFIRMADO")),ROWS($A$3:A356))),"")</f>
        <v/>
      </c>
      <c r="C356" s="24" t="str">
        <f ca="1">IFERROR(INDEX(MAESTRO!C:C,_xludf.AGGREGATE(15,6,ROW(MAESTRO!$B$3:$B$1000)/((MAESTRO!$B$3:$B$1000="PROVEEDORES")*(UPPER(MAESTRO!$L$3:$L$1000)="CONFIRMADO")),ROWS($A$3:A356))),"")</f>
        <v/>
      </c>
      <c r="D356" s="24" t="str">
        <f ca="1">IFERROR(INDEX(MAESTRO!D:D,_xludf.AGGREGATE(15,6,ROW(MAESTRO!$B$3:$B$1000)/((MAESTRO!$B$3:$B$1000="PROVEEDORES")*(UPPER(MAESTRO!$L$3:$L$1000)="CONFIRMADO")),ROWS($A$3:A356))),"")</f>
        <v/>
      </c>
      <c r="E356" s="24" t="str">
        <f ca="1">IFERROR(INDEX(MAESTRO!E:E,_xludf.AGGREGATE(15,6,ROW(MAESTRO!$B$3:$B$1000)/((MAESTRO!$B$3:$B$1000="PROVEEDORES")*(UPPER(MAESTRO!$L$3:$L$1000)="CONFIRMADO")),ROWS($A$3:A356))),"")</f>
        <v/>
      </c>
      <c r="F356" s="24" t="str">
        <f ca="1">IFERROR(INDEX(MAESTRO!F:F,_xludf.AGGREGATE(15,6,ROW(MAESTRO!$B$3:$B$1000)/((MAESTRO!$B$3:$B$1000="PROVEEDORES")*(UPPER(MAESTRO!$L$3:$L$1000)="CONFIRMADO")),ROWS($A$3:A356))),"")</f>
        <v/>
      </c>
      <c r="G356" s="24" t="str">
        <f ca="1">IFERROR(INDEX(MAESTRO!G:G,_xludf.AGGREGATE(15,6,ROW(MAESTRO!$B$3:$B$1000)/((MAESTRO!$B$3:$B$1000="PROVEEDORES")*(UPPER(MAESTRO!$L$3:$L$1000)="CONFIRMADO")),ROWS($A$3:A356))),"")</f>
        <v/>
      </c>
      <c r="H356" s="24" t="str">
        <f ca="1">IFERROR(INDEX(MAESTRO!H:H,_xludf.AGGREGATE(15,6,ROW(MAESTRO!$B$3:$B$1000)/((MAESTRO!$B$3:$B$1000="PROVEEDORES")*(UPPER(MAESTRO!$L$3:$L$1000)="CONFIRMADO")),ROWS($A$3:A356))),"")</f>
        <v/>
      </c>
      <c r="I356" s="24" t="str">
        <f ca="1">IFERROR(INDEX(MAESTRO!I:I,_xludf.AGGREGATE(15,6,ROW(MAESTRO!$B$3:$B$1000)/((MAESTRO!$B$3:$B$1000="PROVEEDORES")*(UPPER(MAESTRO!$L$3:$L$1000)="CONFIRMADO")),ROWS($A$3:A356))),"")</f>
        <v/>
      </c>
      <c r="J356" s="24" t="str">
        <f ca="1">IFERROR(INDEX(MAESTRO!J:J,_xludf.AGGREGATE(15,6,ROW(MAESTRO!$B$3:$B$1000)/((MAESTRO!$B$3:$B$1000="PROVEEDORES")*(UPPER(MAESTRO!$L$3:$L$1000)="CONFIRMADO")),ROWS($A$3:A356))),"")</f>
        <v/>
      </c>
      <c r="K356" s="24" t="str">
        <f ca="1">IFERROR(INDEX(MAESTRO!K:K,_xludf.AGGREGATE(15,6,ROW(MAESTRO!$B$3:$B$1000)/((MAESTRO!$B$3:$B$1000="PROVEEDORES")*(UPPER(MAESTRO!$L$3:$L$1000)="CONFIRMADO")),ROWS($A$3:A356))),"")</f>
        <v/>
      </c>
      <c r="L356" s="24" t="str">
        <f ca="1">IFERROR(INDEX(MAESTRO!L:L,_xludf.AGGREGATE(15,6,ROW(MAESTRO!$B$3:$B$1000)/((MAESTRO!$B$3:$B$1000="PROVEEDORES")*(UPPER(MAESTRO!$L$3:$L$1000)="CONFIRMADO")),ROWS($A$3:A356))),"")</f>
        <v/>
      </c>
      <c r="M356" s="24" t="str">
        <f ca="1">IFERROR(INDEX(MAESTRO!M:M,_xludf.AGGREGATE(15,6,ROW(MAESTRO!$B$3:$B$1000)/((MAESTRO!$B$3:$B$1000="PROVEEDORES")*(UPPER(MAESTRO!$L$3:$L$1000)="CONFIRMADO")),ROWS($A$3:A356))),"")</f>
        <v/>
      </c>
      <c r="N356" s="24" t="str">
        <f ca="1">IFERROR(INDEX(MAESTRO!N:N,_xludf.AGGREGATE(15,6,ROW(MAESTRO!$B$3:$B$1000)/((MAESTRO!$B$3:$B$1000="PROVEEDORES")*(UPPER(MAESTRO!$L$3:$L$1000)="CONFIRMADO")),ROWS($A$3:A356))),"")</f>
        <v/>
      </c>
      <c r="O356" s="24" t="str">
        <f ca="1">IFERROR(INDEX(MAESTRO!O:O,_xludf.AGGREGATE(15,6,ROW(MAESTRO!$B$3:$B$1000)/((MAESTRO!$B$3:$B$1000="PROVEEDORES")*(UPPER(MAESTRO!$L$3:$L$1000)="CONFIRMADO")),ROWS($A$3:A356))),"")</f>
        <v/>
      </c>
      <c r="P356" s="24" t="str">
        <f ca="1">IFERROR(INDEX(MAESTRO!P:P,_xludf.AGGREGATE(15,6,ROW(MAESTRO!$B$3:$B$1000)/((MAESTRO!$B$3:$B$1000="PROVEEDORES")*(UPPER(MAESTRO!$L$3:$L$1000)="CONFIRMADO")),ROWS($A$3:A356))),"")</f>
        <v/>
      </c>
      <c r="Q356" s="24" t="str">
        <f ca="1">IFERROR(INDEX(MAESTRO!Q:Q,_xludf.AGGREGATE(15,6,ROW(MAESTRO!$B$3:$B$1000)/((MAESTRO!$B$3:$B$1000="PROVEEDORES")*(UPPER(MAESTRO!$L$3:$L$1000)="CONFIRMADO")),ROWS($A$3:A356))),"")</f>
        <v/>
      </c>
      <c r="R356" s="24" t="str">
        <f ca="1">IFERROR(INDEX(MAESTRO!R:R,_xludf.AGGREGATE(15,6,ROW(MAESTRO!$B$3:$B$1000)/((MAESTRO!$B$3:$B$1000="PROVEEDORES")*(UPPER(MAESTRO!$L$3:$L$1000)="CONFIRMADO")),ROWS($A$3:A356))),"")</f>
        <v/>
      </c>
      <c r="S356" s="24" t="str">
        <f ca="1">IFERROR(INDEX(MAESTRO!S:S,_xludf.AGGREGATE(15,6,ROW(MAESTRO!$B$3:$B$1000)/((MAESTRO!$B$3:$B$1000="PROVEEDORES")*(UPPER(MAESTRO!$L$3:$L$1000)="CONFIRMADO")),ROWS($A$3:A356))),"")</f>
        <v/>
      </c>
      <c r="T356" s="24" t="str">
        <f ca="1">IFERROR(INDEX(MAESTRO!T:T,_xludf.AGGREGATE(15,6,ROW(MAESTRO!$B$3:$B$1000)/((MAESTRO!$B$3:$B$1000="PROVEEDORES")*(UPPER(MAESTRO!$L$3:$L$1000)="CONFIRMADO")),ROWS($A$3:A356))),"")</f>
        <v/>
      </c>
      <c r="U356" s="24" t="str">
        <f ca="1">IFERROR(INDEX(MAESTRO!U:U,_xludf.AGGREGATE(15,6,ROW(MAESTRO!$B$3:$B$1000)/((MAESTRO!$B$3:$B$1000="PROVEEDORES")*(UPPER(MAESTRO!$L$3:$L$1000)="CONFIRMADO")),ROWS($A$3:A356))),"")</f>
        <v/>
      </c>
      <c r="V356" s="24" t="str">
        <f ca="1">IFERROR(INDEX(MAESTRO!V:V,_xludf.AGGREGATE(15,6,ROW(MAESTRO!$B$3:$B$1000)/((MAESTRO!$B$3:$B$1000="PROVEEDORES")*(UPPER(MAESTRO!$L$3:$L$1000)="CONFIRMADO")),ROWS($A$3:A356))),"")</f>
        <v/>
      </c>
      <c r="W356" s="24" t="str">
        <f ca="1">IFERROR(INDEX(MAESTRO!W:W,_xludf.AGGREGATE(15,6,ROW(MAESTRO!$B$3:$B$1000)/((MAESTRO!$B$3:$B$1000="PROVEEDORES")*(UPPER(MAESTRO!$L$3:$L$1000)="CONFIRMADO")),ROWS($A$3:A356))),"")</f>
        <v/>
      </c>
      <c r="X356" s="24" t="str">
        <f ca="1">IFERROR(INDEX(MAESTRO!X:X,_xludf.AGGREGATE(15,6,ROW(MAESTRO!$B$3:$B$1000)/((MAESTRO!$B$3:$B$1000="PROVEEDORES")*(UPPER(MAESTRO!$L$3:$L$1000)="CONFIRMADO")),ROWS($A$3:A356))),"")</f>
        <v/>
      </c>
    </row>
    <row r="357" spans="1:24" ht="22.05" customHeight="1">
      <c r="A357" s="10" t="str">
        <f ca="1">IFERROR(INDEX(MAESTRO!A:A,_xludf.AGGREGATE(15,6,ROW(MAESTRO!$B$3:$B$1000)/((MAESTRO!$B$3:$B$1000="PROVEEDORES")*(UPPER(MAESTRO!$L$3:$L$1000)="CONFIRMADO")),ROWS($A$3:A357))),"")</f>
        <v/>
      </c>
      <c r="B357" s="10" t="str">
        <f ca="1">IFERROR(INDEX(MAESTRO!B:B,_xludf.AGGREGATE(15,6,ROW(MAESTRO!$B$3:$B$1000)/((MAESTRO!$B$3:$B$1000="PROVEEDORES")*(UPPER(MAESTRO!$L$3:$L$1000)="CONFIRMADO")),ROWS($A$3:A357))),"")</f>
        <v/>
      </c>
      <c r="C357" s="10" t="str">
        <f ca="1">IFERROR(INDEX(MAESTRO!C:C,_xludf.AGGREGATE(15,6,ROW(MAESTRO!$B$3:$B$1000)/((MAESTRO!$B$3:$B$1000="PROVEEDORES")*(UPPER(MAESTRO!$L$3:$L$1000)="CONFIRMADO")),ROWS($A$3:A357))),"")</f>
        <v/>
      </c>
      <c r="D357" s="10" t="str">
        <f ca="1">IFERROR(INDEX(MAESTRO!D:D,_xludf.AGGREGATE(15,6,ROW(MAESTRO!$B$3:$B$1000)/((MAESTRO!$B$3:$B$1000="PROVEEDORES")*(UPPER(MAESTRO!$L$3:$L$1000)="CONFIRMADO")),ROWS($A$3:A357))),"")</f>
        <v/>
      </c>
      <c r="E357" s="10" t="str">
        <f ca="1">IFERROR(INDEX(MAESTRO!E:E,_xludf.AGGREGATE(15,6,ROW(MAESTRO!$B$3:$B$1000)/((MAESTRO!$B$3:$B$1000="PROVEEDORES")*(UPPER(MAESTRO!$L$3:$L$1000)="CONFIRMADO")),ROWS($A$3:A357))),"")</f>
        <v/>
      </c>
      <c r="F357" s="10" t="str">
        <f ca="1">IFERROR(INDEX(MAESTRO!F:F,_xludf.AGGREGATE(15,6,ROW(MAESTRO!$B$3:$B$1000)/((MAESTRO!$B$3:$B$1000="PROVEEDORES")*(UPPER(MAESTRO!$L$3:$L$1000)="CONFIRMADO")),ROWS($A$3:A357))),"")</f>
        <v/>
      </c>
      <c r="G357" s="10" t="str">
        <f ca="1">IFERROR(INDEX(MAESTRO!G:G,_xludf.AGGREGATE(15,6,ROW(MAESTRO!$B$3:$B$1000)/((MAESTRO!$B$3:$B$1000="PROVEEDORES")*(UPPER(MAESTRO!$L$3:$L$1000)="CONFIRMADO")),ROWS($A$3:A357))),"")</f>
        <v/>
      </c>
      <c r="H357" s="10" t="str">
        <f ca="1">IFERROR(INDEX(MAESTRO!H:H,_xludf.AGGREGATE(15,6,ROW(MAESTRO!$B$3:$B$1000)/((MAESTRO!$B$3:$B$1000="PROVEEDORES")*(UPPER(MAESTRO!$L$3:$L$1000)="CONFIRMADO")),ROWS($A$3:A357))),"")</f>
        <v/>
      </c>
      <c r="I357" s="10" t="str">
        <f ca="1">IFERROR(INDEX(MAESTRO!I:I,_xludf.AGGREGATE(15,6,ROW(MAESTRO!$B$3:$B$1000)/((MAESTRO!$B$3:$B$1000="PROVEEDORES")*(UPPER(MAESTRO!$L$3:$L$1000)="CONFIRMADO")),ROWS($A$3:A357))),"")</f>
        <v/>
      </c>
      <c r="J357" s="10" t="str">
        <f ca="1">IFERROR(INDEX(MAESTRO!J:J,_xludf.AGGREGATE(15,6,ROW(MAESTRO!$B$3:$B$1000)/((MAESTRO!$B$3:$B$1000="PROVEEDORES")*(UPPER(MAESTRO!$L$3:$L$1000)="CONFIRMADO")),ROWS($A$3:A357))),"")</f>
        <v/>
      </c>
      <c r="K357" s="10" t="str">
        <f ca="1">IFERROR(INDEX(MAESTRO!K:K,_xludf.AGGREGATE(15,6,ROW(MAESTRO!$B$3:$B$1000)/((MAESTRO!$B$3:$B$1000="PROVEEDORES")*(UPPER(MAESTRO!$L$3:$L$1000)="CONFIRMADO")),ROWS($A$3:A357))),"")</f>
        <v/>
      </c>
      <c r="L357" s="10" t="str">
        <f ca="1">IFERROR(INDEX(MAESTRO!L:L,_xludf.AGGREGATE(15,6,ROW(MAESTRO!$B$3:$B$1000)/((MAESTRO!$B$3:$B$1000="PROVEEDORES")*(UPPER(MAESTRO!$L$3:$L$1000)="CONFIRMADO")),ROWS($A$3:A357))),"")</f>
        <v/>
      </c>
      <c r="M357" s="10" t="str">
        <f ca="1">IFERROR(INDEX(MAESTRO!M:M,_xludf.AGGREGATE(15,6,ROW(MAESTRO!$B$3:$B$1000)/((MAESTRO!$B$3:$B$1000="PROVEEDORES")*(UPPER(MAESTRO!$L$3:$L$1000)="CONFIRMADO")),ROWS($A$3:A357))),"")</f>
        <v/>
      </c>
      <c r="N357" s="10" t="str">
        <f ca="1">IFERROR(INDEX(MAESTRO!N:N,_xludf.AGGREGATE(15,6,ROW(MAESTRO!$B$3:$B$1000)/((MAESTRO!$B$3:$B$1000="PROVEEDORES")*(UPPER(MAESTRO!$L$3:$L$1000)="CONFIRMADO")),ROWS($A$3:A357))),"")</f>
        <v/>
      </c>
      <c r="O357" s="10" t="str">
        <f ca="1">IFERROR(INDEX(MAESTRO!O:O,_xludf.AGGREGATE(15,6,ROW(MAESTRO!$B$3:$B$1000)/((MAESTRO!$B$3:$B$1000="PROVEEDORES")*(UPPER(MAESTRO!$L$3:$L$1000)="CONFIRMADO")),ROWS($A$3:A357))),"")</f>
        <v/>
      </c>
      <c r="P357" s="10" t="str">
        <f ca="1">IFERROR(INDEX(MAESTRO!P:P,_xludf.AGGREGATE(15,6,ROW(MAESTRO!$B$3:$B$1000)/((MAESTRO!$B$3:$B$1000="PROVEEDORES")*(UPPER(MAESTRO!$L$3:$L$1000)="CONFIRMADO")),ROWS($A$3:A357))),"")</f>
        <v/>
      </c>
      <c r="Q357" s="10" t="str">
        <f ca="1">IFERROR(INDEX(MAESTRO!Q:Q,_xludf.AGGREGATE(15,6,ROW(MAESTRO!$B$3:$B$1000)/((MAESTRO!$B$3:$B$1000="PROVEEDORES")*(UPPER(MAESTRO!$L$3:$L$1000)="CONFIRMADO")),ROWS($A$3:A357))),"")</f>
        <v/>
      </c>
      <c r="R357" s="10" t="str">
        <f ca="1">IFERROR(INDEX(MAESTRO!R:R,_xludf.AGGREGATE(15,6,ROW(MAESTRO!$B$3:$B$1000)/((MAESTRO!$B$3:$B$1000="PROVEEDORES")*(UPPER(MAESTRO!$L$3:$L$1000)="CONFIRMADO")),ROWS($A$3:A357))),"")</f>
        <v/>
      </c>
      <c r="S357" s="10" t="str">
        <f ca="1">IFERROR(INDEX(MAESTRO!S:S,_xludf.AGGREGATE(15,6,ROW(MAESTRO!$B$3:$B$1000)/((MAESTRO!$B$3:$B$1000="PROVEEDORES")*(UPPER(MAESTRO!$L$3:$L$1000)="CONFIRMADO")),ROWS($A$3:A357))),"")</f>
        <v/>
      </c>
      <c r="T357" s="10" t="str">
        <f ca="1">IFERROR(INDEX(MAESTRO!T:T,_xludf.AGGREGATE(15,6,ROW(MAESTRO!$B$3:$B$1000)/((MAESTRO!$B$3:$B$1000="PROVEEDORES")*(UPPER(MAESTRO!$L$3:$L$1000)="CONFIRMADO")),ROWS($A$3:A357))),"")</f>
        <v/>
      </c>
      <c r="U357" s="10" t="str">
        <f ca="1">IFERROR(INDEX(MAESTRO!U:U,_xludf.AGGREGATE(15,6,ROW(MAESTRO!$B$3:$B$1000)/((MAESTRO!$B$3:$B$1000="PROVEEDORES")*(UPPER(MAESTRO!$L$3:$L$1000)="CONFIRMADO")),ROWS($A$3:A357))),"")</f>
        <v/>
      </c>
      <c r="V357" s="10" t="str">
        <f ca="1">IFERROR(INDEX(MAESTRO!V:V,_xludf.AGGREGATE(15,6,ROW(MAESTRO!$B$3:$B$1000)/((MAESTRO!$B$3:$B$1000="PROVEEDORES")*(UPPER(MAESTRO!$L$3:$L$1000)="CONFIRMADO")),ROWS($A$3:A357))),"")</f>
        <v/>
      </c>
      <c r="W357" s="10" t="str">
        <f ca="1">IFERROR(INDEX(MAESTRO!W:W,_xludf.AGGREGATE(15,6,ROW(MAESTRO!$B$3:$B$1000)/((MAESTRO!$B$3:$B$1000="PROVEEDORES")*(UPPER(MAESTRO!$L$3:$L$1000)="CONFIRMADO")),ROWS($A$3:A357))),"")</f>
        <v/>
      </c>
      <c r="X357" s="10" t="str">
        <f ca="1">IFERROR(INDEX(MAESTRO!X:X,_xludf.AGGREGATE(15,6,ROW(MAESTRO!$B$3:$B$1000)/((MAESTRO!$B$3:$B$1000="PROVEEDORES")*(UPPER(MAESTRO!$L$3:$L$1000)="CONFIRMADO")),ROWS($A$3:A357))),"")</f>
        <v/>
      </c>
    </row>
    <row r="358" spans="1:24" ht="22.05" customHeight="1">
      <c r="A358" s="24" t="str">
        <f ca="1">IFERROR(INDEX(MAESTRO!A:A,_xludf.AGGREGATE(15,6,ROW(MAESTRO!$B$3:$B$1000)/((MAESTRO!$B$3:$B$1000="PROVEEDORES")*(UPPER(MAESTRO!$L$3:$L$1000)="CONFIRMADO")),ROWS($A$3:A358))),"")</f>
        <v/>
      </c>
      <c r="B358" s="24" t="str">
        <f ca="1">IFERROR(INDEX(MAESTRO!B:B,_xludf.AGGREGATE(15,6,ROW(MAESTRO!$B$3:$B$1000)/((MAESTRO!$B$3:$B$1000="PROVEEDORES")*(UPPER(MAESTRO!$L$3:$L$1000)="CONFIRMADO")),ROWS($A$3:A358))),"")</f>
        <v/>
      </c>
      <c r="C358" s="24" t="str">
        <f ca="1">IFERROR(INDEX(MAESTRO!C:C,_xludf.AGGREGATE(15,6,ROW(MAESTRO!$B$3:$B$1000)/((MAESTRO!$B$3:$B$1000="PROVEEDORES")*(UPPER(MAESTRO!$L$3:$L$1000)="CONFIRMADO")),ROWS($A$3:A358))),"")</f>
        <v/>
      </c>
      <c r="D358" s="24" t="str">
        <f ca="1">IFERROR(INDEX(MAESTRO!D:D,_xludf.AGGREGATE(15,6,ROW(MAESTRO!$B$3:$B$1000)/((MAESTRO!$B$3:$B$1000="PROVEEDORES")*(UPPER(MAESTRO!$L$3:$L$1000)="CONFIRMADO")),ROWS($A$3:A358))),"")</f>
        <v/>
      </c>
      <c r="E358" s="24" t="str">
        <f ca="1">IFERROR(INDEX(MAESTRO!E:E,_xludf.AGGREGATE(15,6,ROW(MAESTRO!$B$3:$B$1000)/((MAESTRO!$B$3:$B$1000="PROVEEDORES")*(UPPER(MAESTRO!$L$3:$L$1000)="CONFIRMADO")),ROWS($A$3:A358))),"")</f>
        <v/>
      </c>
      <c r="F358" s="24" t="str">
        <f ca="1">IFERROR(INDEX(MAESTRO!F:F,_xludf.AGGREGATE(15,6,ROW(MAESTRO!$B$3:$B$1000)/((MAESTRO!$B$3:$B$1000="PROVEEDORES")*(UPPER(MAESTRO!$L$3:$L$1000)="CONFIRMADO")),ROWS($A$3:A358))),"")</f>
        <v/>
      </c>
      <c r="G358" s="24" t="str">
        <f ca="1">IFERROR(INDEX(MAESTRO!G:G,_xludf.AGGREGATE(15,6,ROW(MAESTRO!$B$3:$B$1000)/((MAESTRO!$B$3:$B$1000="PROVEEDORES")*(UPPER(MAESTRO!$L$3:$L$1000)="CONFIRMADO")),ROWS($A$3:A358))),"")</f>
        <v/>
      </c>
      <c r="H358" s="24" t="str">
        <f ca="1">IFERROR(INDEX(MAESTRO!H:H,_xludf.AGGREGATE(15,6,ROW(MAESTRO!$B$3:$B$1000)/((MAESTRO!$B$3:$B$1000="PROVEEDORES")*(UPPER(MAESTRO!$L$3:$L$1000)="CONFIRMADO")),ROWS($A$3:A358))),"")</f>
        <v/>
      </c>
      <c r="I358" s="24" t="str">
        <f ca="1">IFERROR(INDEX(MAESTRO!I:I,_xludf.AGGREGATE(15,6,ROW(MAESTRO!$B$3:$B$1000)/((MAESTRO!$B$3:$B$1000="PROVEEDORES")*(UPPER(MAESTRO!$L$3:$L$1000)="CONFIRMADO")),ROWS($A$3:A358))),"")</f>
        <v/>
      </c>
      <c r="J358" s="24" t="str">
        <f ca="1">IFERROR(INDEX(MAESTRO!J:J,_xludf.AGGREGATE(15,6,ROW(MAESTRO!$B$3:$B$1000)/((MAESTRO!$B$3:$B$1000="PROVEEDORES")*(UPPER(MAESTRO!$L$3:$L$1000)="CONFIRMADO")),ROWS($A$3:A358))),"")</f>
        <v/>
      </c>
      <c r="K358" s="24" t="str">
        <f ca="1">IFERROR(INDEX(MAESTRO!K:K,_xludf.AGGREGATE(15,6,ROW(MAESTRO!$B$3:$B$1000)/((MAESTRO!$B$3:$B$1000="PROVEEDORES")*(UPPER(MAESTRO!$L$3:$L$1000)="CONFIRMADO")),ROWS($A$3:A358))),"")</f>
        <v/>
      </c>
      <c r="L358" s="24" t="str">
        <f ca="1">IFERROR(INDEX(MAESTRO!L:L,_xludf.AGGREGATE(15,6,ROW(MAESTRO!$B$3:$B$1000)/((MAESTRO!$B$3:$B$1000="PROVEEDORES")*(UPPER(MAESTRO!$L$3:$L$1000)="CONFIRMADO")),ROWS($A$3:A358))),"")</f>
        <v/>
      </c>
      <c r="M358" s="24" t="str">
        <f ca="1">IFERROR(INDEX(MAESTRO!M:M,_xludf.AGGREGATE(15,6,ROW(MAESTRO!$B$3:$B$1000)/((MAESTRO!$B$3:$B$1000="PROVEEDORES")*(UPPER(MAESTRO!$L$3:$L$1000)="CONFIRMADO")),ROWS($A$3:A358))),"")</f>
        <v/>
      </c>
      <c r="N358" s="24" t="str">
        <f ca="1">IFERROR(INDEX(MAESTRO!N:N,_xludf.AGGREGATE(15,6,ROW(MAESTRO!$B$3:$B$1000)/((MAESTRO!$B$3:$B$1000="PROVEEDORES")*(UPPER(MAESTRO!$L$3:$L$1000)="CONFIRMADO")),ROWS($A$3:A358))),"")</f>
        <v/>
      </c>
      <c r="O358" s="24" t="str">
        <f ca="1">IFERROR(INDEX(MAESTRO!O:O,_xludf.AGGREGATE(15,6,ROW(MAESTRO!$B$3:$B$1000)/((MAESTRO!$B$3:$B$1000="PROVEEDORES")*(UPPER(MAESTRO!$L$3:$L$1000)="CONFIRMADO")),ROWS($A$3:A358))),"")</f>
        <v/>
      </c>
      <c r="P358" s="24" t="str">
        <f ca="1">IFERROR(INDEX(MAESTRO!P:P,_xludf.AGGREGATE(15,6,ROW(MAESTRO!$B$3:$B$1000)/((MAESTRO!$B$3:$B$1000="PROVEEDORES")*(UPPER(MAESTRO!$L$3:$L$1000)="CONFIRMADO")),ROWS($A$3:A358))),"")</f>
        <v/>
      </c>
      <c r="Q358" s="24" t="str">
        <f ca="1">IFERROR(INDEX(MAESTRO!Q:Q,_xludf.AGGREGATE(15,6,ROW(MAESTRO!$B$3:$B$1000)/((MAESTRO!$B$3:$B$1000="PROVEEDORES")*(UPPER(MAESTRO!$L$3:$L$1000)="CONFIRMADO")),ROWS($A$3:A358))),"")</f>
        <v/>
      </c>
      <c r="R358" s="24" t="str">
        <f ca="1">IFERROR(INDEX(MAESTRO!R:R,_xludf.AGGREGATE(15,6,ROW(MAESTRO!$B$3:$B$1000)/((MAESTRO!$B$3:$B$1000="PROVEEDORES")*(UPPER(MAESTRO!$L$3:$L$1000)="CONFIRMADO")),ROWS($A$3:A358))),"")</f>
        <v/>
      </c>
      <c r="S358" s="24" t="str">
        <f ca="1">IFERROR(INDEX(MAESTRO!S:S,_xludf.AGGREGATE(15,6,ROW(MAESTRO!$B$3:$B$1000)/((MAESTRO!$B$3:$B$1000="PROVEEDORES")*(UPPER(MAESTRO!$L$3:$L$1000)="CONFIRMADO")),ROWS($A$3:A358))),"")</f>
        <v/>
      </c>
      <c r="T358" s="24" t="str">
        <f ca="1">IFERROR(INDEX(MAESTRO!T:T,_xludf.AGGREGATE(15,6,ROW(MAESTRO!$B$3:$B$1000)/((MAESTRO!$B$3:$B$1000="PROVEEDORES")*(UPPER(MAESTRO!$L$3:$L$1000)="CONFIRMADO")),ROWS($A$3:A358))),"")</f>
        <v/>
      </c>
      <c r="U358" s="24" t="str">
        <f ca="1">IFERROR(INDEX(MAESTRO!U:U,_xludf.AGGREGATE(15,6,ROW(MAESTRO!$B$3:$B$1000)/((MAESTRO!$B$3:$B$1000="PROVEEDORES")*(UPPER(MAESTRO!$L$3:$L$1000)="CONFIRMADO")),ROWS($A$3:A358))),"")</f>
        <v/>
      </c>
      <c r="V358" s="24" t="str">
        <f ca="1">IFERROR(INDEX(MAESTRO!V:V,_xludf.AGGREGATE(15,6,ROW(MAESTRO!$B$3:$B$1000)/((MAESTRO!$B$3:$B$1000="PROVEEDORES")*(UPPER(MAESTRO!$L$3:$L$1000)="CONFIRMADO")),ROWS($A$3:A358))),"")</f>
        <v/>
      </c>
      <c r="W358" s="24" t="str">
        <f ca="1">IFERROR(INDEX(MAESTRO!W:W,_xludf.AGGREGATE(15,6,ROW(MAESTRO!$B$3:$B$1000)/((MAESTRO!$B$3:$B$1000="PROVEEDORES")*(UPPER(MAESTRO!$L$3:$L$1000)="CONFIRMADO")),ROWS($A$3:A358))),"")</f>
        <v/>
      </c>
      <c r="X358" s="24" t="str">
        <f ca="1">IFERROR(INDEX(MAESTRO!X:X,_xludf.AGGREGATE(15,6,ROW(MAESTRO!$B$3:$B$1000)/((MAESTRO!$B$3:$B$1000="PROVEEDORES")*(UPPER(MAESTRO!$L$3:$L$1000)="CONFIRMADO")),ROWS($A$3:A358))),"")</f>
        <v/>
      </c>
    </row>
    <row r="359" spans="1:24" ht="22.05" customHeight="1">
      <c r="A359" s="10" t="str">
        <f ca="1">IFERROR(INDEX(MAESTRO!A:A,_xludf.AGGREGATE(15,6,ROW(MAESTRO!$B$3:$B$1000)/((MAESTRO!$B$3:$B$1000="PROVEEDORES")*(UPPER(MAESTRO!$L$3:$L$1000)="CONFIRMADO")),ROWS($A$3:A359))),"")</f>
        <v/>
      </c>
      <c r="B359" s="10" t="str">
        <f ca="1">IFERROR(INDEX(MAESTRO!B:B,_xludf.AGGREGATE(15,6,ROW(MAESTRO!$B$3:$B$1000)/((MAESTRO!$B$3:$B$1000="PROVEEDORES")*(UPPER(MAESTRO!$L$3:$L$1000)="CONFIRMADO")),ROWS($A$3:A359))),"")</f>
        <v/>
      </c>
      <c r="C359" s="10" t="str">
        <f ca="1">IFERROR(INDEX(MAESTRO!C:C,_xludf.AGGREGATE(15,6,ROW(MAESTRO!$B$3:$B$1000)/((MAESTRO!$B$3:$B$1000="PROVEEDORES")*(UPPER(MAESTRO!$L$3:$L$1000)="CONFIRMADO")),ROWS($A$3:A359))),"")</f>
        <v/>
      </c>
      <c r="D359" s="10" t="str">
        <f ca="1">IFERROR(INDEX(MAESTRO!D:D,_xludf.AGGREGATE(15,6,ROW(MAESTRO!$B$3:$B$1000)/((MAESTRO!$B$3:$B$1000="PROVEEDORES")*(UPPER(MAESTRO!$L$3:$L$1000)="CONFIRMADO")),ROWS($A$3:A359))),"")</f>
        <v/>
      </c>
      <c r="E359" s="10" t="str">
        <f ca="1">IFERROR(INDEX(MAESTRO!E:E,_xludf.AGGREGATE(15,6,ROW(MAESTRO!$B$3:$B$1000)/((MAESTRO!$B$3:$B$1000="PROVEEDORES")*(UPPER(MAESTRO!$L$3:$L$1000)="CONFIRMADO")),ROWS($A$3:A359))),"")</f>
        <v/>
      </c>
      <c r="F359" s="10" t="str">
        <f ca="1">IFERROR(INDEX(MAESTRO!F:F,_xludf.AGGREGATE(15,6,ROW(MAESTRO!$B$3:$B$1000)/((MAESTRO!$B$3:$B$1000="PROVEEDORES")*(UPPER(MAESTRO!$L$3:$L$1000)="CONFIRMADO")),ROWS($A$3:A359))),"")</f>
        <v/>
      </c>
      <c r="G359" s="10" t="str">
        <f ca="1">IFERROR(INDEX(MAESTRO!G:G,_xludf.AGGREGATE(15,6,ROW(MAESTRO!$B$3:$B$1000)/((MAESTRO!$B$3:$B$1000="PROVEEDORES")*(UPPER(MAESTRO!$L$3:$L$1000)="CONFIRMADO")),ROWS($A$3:A359))),"")</f>
        <v/>
      </c>
      <c r="H359" s="10" t="str">
        <f ca="1">IFERROR(INDEX(MAESTRO!H:H,_xludf.AGGREGATE(15,6,ROW(MAESTRO!$B$3:$B$1000)/((MAESTRO!$B$3:$B$1000="PROVEEDORES")*(UPPER(MAESTRO!$L$3:$L$1000)="CONFIRMADO")),ROWS($A$3:A359))),"")</f>
        <v/>
      </c>
      <c r="I359" s="10" t="str">
        <f ca="1">IFERROR(INDEX(MAESTRO!I:I,_xludf.AGGREGATE(15,6,ROW(MAESTRO!$B$3:$B$1000)/((MAESTRO!$B$3:$B$1000="PROVEEDORES")*(UPPER(MAESTRO!$L$3:$L$1000)="CONFIRMADO")),ROWS($A$3:A359))),"")</f>
        <v/>
      </c>
      <c r="J359" s="10" t="str">
        <f ca="1">IFERROR(INDEX(MAESTRO!J:J,_xludf.AGGREGATE(15,6,ROW(MAESTRO!$B$3:$B$1000)/((MAESTRO!$B$3:$B$1000="PROVEEDORES")*(UPPER(MAESTRO!$L$3:$L$1000)="CONFIRMADO")),ROWS($A$3:A359))),"")</f>
        <v/>
      </c>
      <c r="K359" s="10" t="str">
        <f ca="1">IFERROR(INDEX(MAESTRO!K:K,_xludf.AGGREGATE(15,6,ROW(MAESTRO!$B$3:$B$1000)/((MAESTRO!$B$3:$B$1000="PROVEEDORES")*(UPPER(MAESTRO!$L$3:$L$1000)="CONFIRMADO")),ROWS($A$3:A359))),"")</f>
        <v/>
      </c>
      <c r="L359" s="10" t="str">
        <f ca="1">IFERROR(INDEX(MAESTRO!L:L,_xludf.AGGREGATE(15,6,ROW(MAESTRO!$B$3:$B$1000)/((MAESTRO!$B$3:$B$1000="PROVEEDORES")*(UPPER(MAESTRO!$L$3:$L$1000)="CONFIRMADO")),ROWS($A$3:A359))),"")</f>
        <v/>
      </c>
      <c r="M359" s="10" t="str">
        <f ca="1">IFERROR(INDEX(MAESTRO!M:M,_xludf.AGGREGATE(15,6,ROW(MAESTRO!$B$3:$B$1000)/((MAESTRO!$B$3:$B$1000="PROVEEDORES")*(UPPER(MAESTRO!$L$3:$L$1000)="CONFIRMADO")),ROWS($A$3:A359))),"")</f>
        <v/>
      </c>
      <c r="N359" s="10" t="str">
        <f ca="1">IFERROR(INDEX(MAESTRO!N:N,_xludf.AGGREGATE(15,6,ROW(MAESTRO!$B$3:$B$1000)/((MAESTRO!$B$3:$B$1000="PROVEEDORES")*(UPPER(MAESTRO!$L$3:$L$1000)="CONFIRMADO")),ROWS($A$3:A359))),"")</f>
        <v/>
      </c>
      <c r="O359" s="10" t="str">
        <f ca="1">IFERROR(INDEX(MAESTRO!O:O,_xludf.AGGREGATE(15,6,ROW(MAESTRO!$B$3:$B$1000)/((MAESTRO!$B$3:$B$1000="PROVEEDORES")*(UPPER(MAESTRO!$L$3:$L$1000)="CONFIRMADO")),ROWS($A$3:A359))),"")</f>
        <v/>
      </c>
      <c r="P359" s="10" t="str">
        <f ca="1">IFERROR(INDEX(MAESTRO!P:P,_xludf.AGGREGATE(15,6,ROW(MAESTRO!$B$3:$B$1000)/((MAESTRO!$B$3:$B$1000="PROVEEDORES")*(UPPER(MAESTRO!$L$3:$L$1000)="CONFIRMADO")),ROWS($A$3:A359))),"")</f>
        <v/>
      </c>
      <c r="Q359" s="10" t="str">
        <f ca="1">IFERROR(INDEX(MAESTRO!Q:Q,_xludf.AGGREGATE(15,6,ROW(MAESTRO!$B$3:$B$1000)/((MAESTRO!$B$3:$B$1000="PROVEEDORES")*(UPPER(MAESTRO!$L$3:$L$1000)="CONFIRMADO")),ROWS($A$3:A359))),"")</f>
        <v/>
      </c>
      <c r="R359" s="10" t="str">
        <f ca="1">IFERROR(INDEX(MAESTRO!R:R,_xludf.AGGREGATE(15,6,ROW(MAESTRO!$B$3:$B$1000)/((MAESTRO!$B$3:$B$1000="PROVEEDORES")*(UPPER(MAESTRO!$L$3:$L$1000)="CONFIRMADO")),ROWS($A$3:A359))),"")</f>
        <v/>
      </c>
      <c r="S359" s="10" t="str">
        <f ca="1">IFERROR(INDEX(MAESTRO!S:S,_xludf.AGGREGATE(15,6,ROW(MAESTRO!$B$3:$B$1000)/((MAESTRO!$B$3:$B$1000="PROVEEDORES")*(UPPER(MAESTRO!$L$3:$L$1000)="CONFIRMADO")),ROWS($A$3:A359))),"")</f>
        <v/>
      </c>
      <c r="T359" s="10" t="str">
        <f ca="1">IFERROR(INDEX(MAESTRO!T:T,_xludf.AGGREGATE(15,6,ROW(MAESTRO!$B$3:$B$1000)/((MAESTRO!$B$3:$B$1000="PROVEEDORES")*(UPPER(MAESTRO!$L$3:$L$1000)="CONFIRMADO")),ROWS($A$3:A359))),"")</f>
        <v/>
      </c>
      <c r="U359" s="10" t="str">
        <f ca="1">IFERROR(INDEX(MAESTRO!U:U,_xludf.AGGREGATE(15,6,ROW(MAESTRO!$B$3:$B$1000)/((MAESTRO!$B$3:$B$1000="PROVEEDORES")*(UPPER(MAESTRO!$L$3:$L$1000)="CONFIRMADO")),ROWS($A$3:A359))),"")</f>
        <v/>
      </c>
      <c r="V359" s="10" t="str">
        <f ca="1">IFERROR(INDEX(MAESTRO!V:V,_xludf.AGGREGATE(15,6,ROW(MAESTRO!$B$3:$B$1000)/((MAESTRO!$B$3:$B$1000="PROVEEDORES")*(UPPER(MAESTRO!$L$3:$L$1000)="CONFIRMADO")),ROWS($A$3:A359))),"")</f>
        <v/>
      </c>
      <c r="W359" s="10" t="str">
        <f ca="1">IFERROR(INDEX(MAESTRO!W:W,_xludf.AGGREGATE(15,6,ROW(MAESTRO!$B$3:$B$1000)/((MAESTRO!$B$3:$B$1000="PROVEEDORES")*(UPPER(MAESTRO!$L$3:$L$1000)="CONFIRMADO")),ROWS($A$3:A359))),"")</f>
        <v/>
      </c>
      <c r="X359" s="10" t="str">
        <f ca="1">IFERROR(INDEX(MAESTRO!X:X,_xludf.AGGREGATE(15,6,ROW(MAESTRO!$B$3:$B$1000)/((MAESTRO!$B$3:$B$1000="PROVEEDORES")*(UPPER(MAESTRO!$L$3:$L$1000)="CONFIRMADO")),ROWS($A$3:A359))),"")</f>
        <v/>
      </c>
    </row>
    <row r="360" spans="1:24" ht="22.05" customHeight="1">
      <c r="A360" s="24" t="str">
        <f ca="1">IFERROR(INDEX(MAESTRO!A:A,_xludf.AGGREGATE(15,6,ROW(MAESTRO!$B$3:$B$1000)/((MAESTRO!$B$3:$B$1000="PROVEEDORES")*(UPPER(MAESTRO!$L$3:$L$1000)="CONFIRMADO")),ROWS($A$3:A360))),"")</f>
        <v/>
      </c>
      <c r="B360" s="24" t="str">
        <f ca="1">IFERROR(INDEX(MAESTRO!B:B,_xludf.AGGREGATE(15,6,ROW(MAESTRO!$B$3:$B$1000)/((MAESTRO!$B$3:$B$1000="PROVEEDORES")*(UPPER(MAESTRO!$L$3:$L$1000)="CONFIRMADO")),ROWS($A$3:A360))),"")</f>
        <v/>
      </c>
      <c r="C360" s="24" t="str">
        <f ca="1">IFERROR(INDEX(MAESTRO!C:C,_xludf.AGGREGATE(15,6,ROW(MAESTRO!$B$3:$B$1000)/((MAESTRO!$B$3:$B$1000="PROVEEDORES")*(UPPER(MAESTRO!$L$3:$L$1000)="CONFIRMADO")),ROWS($A$3:A360))),"")</f>
        <v/>
      </c>
      <c r="D360" s="24" t="str">
        <f ca="1">IFERROR(INDEX(MAESTRO!D:D,_xludf.AGGREGATE(15,6,ROW(MAESTRO!$B$3:$B$1000)/((MAESTRO!$B$3:$B$1000="PROVEEDORES")*(UPPER(MAESTRO!$L$3:$L$1000)="CONFIRMADO")),ROWS($A$3:A360))),"")</f>
        <v/>
      </c>
      <c r="E360" s="24" t="str">
        <f ca="1">IFERROR(INDEX(MAESTRO!E:E,_xludf.AGGREGATE(15,6,ROW(MAESTRO!$B$3:$B$1000)/((MAESTRO!$B$3:$B$1000="PROVEEDORES")*(UPPER(MAESTRO!$L$3:$L$1000)="CONFIRMADO")),ROWS($A$3:A360))),"")</f>
        <v/>
      </c>
      <c r="F360" s="24" t="str">
        <f ca="1">IFERROR(INDEX(MAESTRO!F:F,_xludf.AGGREGATE(15,6,ROW(MAESTRO!$B$3:$B$1000)/((MAESTRO!$B$3:$B$1000="PROVEEDORES")*(UPPER(MAESTRO!$L$3:$L$1000)="CONFIRMADO")),ROWS($A$3:A360))),"")</f>
        <v/>
      </c>
      <c r="G360" s="24" t="str">
        <f ca="1">IFERROR(INDEX(MAESTRO!G:G,_xludf.AGGREGATE(15,6,ROW(MAESTRO!$B$3:$B$1000)/((MAESTRO!$B$3:$B$1000="PROVEEDORES")*(UPPER(MAESTRO!$L$3:$L$1000)="CONFIRMADO")),ROWS($A$3:A360))),"")</f>
        <v/>
      </c>
      <c r="H360" s="24" t="str">
        <f ca="1">IFERROR(INDEX(MAESTRO!H:H,_xludf.AGGREGATE(15,6,ROW(MAESTRO!$B$3:$B$1000)/((MAESTRO!$B$3:$B$1000="PROVEEDORES")*(UPPER(MAESTRO!$L$3:$L$1000)="CONFIRMADO")),ROWS($A$3:A360))),"")</f>
        <v/>
      </c>
      <c r="I360" s="24" t="str">
        <f ca="1">IFERROR(INDEX(MAESTRO!I:I,_xludf.AGGREGATE(15,6,ROW(MAESTRO!$B$3:$B$1000)/((MAESTRO!$B$3:$B$1000="PROVEEDORES")*(UPPER(MAESTRO!$L$3:$L$1000)="CONFIRMADO")),ROWS($A$3:A360))),"")</f>
        <v/>
      </c>
      <c r="J360" s="24" t="str">
        <f ca="1">IFERROR(INDEX(MAESTRO!J:J,_xludf.AGGREGATE(15,6,ROW(MAESTRO!$B$3:$B$1000)/((MAESTRO!$B$3:$B$1000="PROVEEDORES")*(UPPER(MAESTRO!$L$3:$L$1000)="CONFIRMADO")),ROWS($A$3:A360))),"")</f>
        <v/>
      </c>
      <c r="K360" s="24" t="str">
        <f ca="1">IFERROR(INDEX(MAESTRO!K:K,_xludf.AGGREGATE(15,6,ROW(MAESTRO!$B$3:$B$1000)/((MAESTRO!$B$3:$B$1000="PROVEEDORES")*(UPPER(MAESTRO!$L$3:$L$1000)="CONFIRMADO")),ROWS($A$3:A360))),"")</f>
        <v/>
      </c>
      <c r="L360" s="24" t="str">
        <f ca="1">IFERROR(INDEX(MAESTRO!L:L,_xludf.AGGREGATE(15,6,ROW(MAESTRO!$B$3:$B$1000)/((MAESTRO!$B$3:$B$1000="PROVEEDORES")*(UPPER(MAESTRO!$L$3:$L$1000)="CONFIRMADO")),ROWS($A$3:A360))),"")</f>
        <v/>
      </c>
      <c r="M360" s="24" t="str">
        <f ca="1">IFERROR(INDEX(MAESTRO!M:M,_xludf.AGGREGATE(15,6,ROW(MAESTRO!$B$3:$B$1000)/((MAESTRO!$B$3:$B$1000="PROVEEDORES")*(UPPER(MAESTRO!$L$3:$L$1000)="CONFIRMADO")),ROWS($A$3:A360))),"")</f>
        <v/>
      </c>
      <c r="N360" s="24" t="str">
        <f ca="1">IFERROR(INDEX(MAESTRO!N:N,_xludf.AGGREGATE(15,6,ROW(MAESTRO!$B$3:$B$1000)/((MAESTRO!$B$3:$B$1000="PROVEEDORES")*(UPPER(MAESTRO!$L$3:$L$1000)="CONFIRMADO")),ROWS($A$3:A360))),"")</f>
        <v/>
      </c>
      <c r="O360" s="24" t="str">
        <f ca="1">IFERROR(INDEX(MAESTRO!O:O,_xludf.AGGREGATE(15,6,ROW(MAESTRO!$B$3:$B$1000)/((MAESTRO!$B$3:$B$1000="PROVEEDORES")*(UPPER(MAESTRO!$L$3:$L$1000)="CONFIRMADO")),ROWS($A$3:A360))),"")</f>
        <v/>
      </c>
      <c r="P360" s="24" t="str">
        <f ca="1">IFERROR(INDEX(MAESTRO!P:P,_xludf.AGGREGATE(15,6,ROW(MAESTRO!$B$3:$B$1000)/((MAESTRO!$B$3:$B$1000="PROVEEDORES")*(UPPER(MAESTRO!$L$3:$L$1000)="CONFIRMADO")),ROWS($A$3:A360))),"")</f>
        <v/>
      </c>
      <c r="Q360" s="24" t="str">
        <f ca="1">IFERROR(INDEX(MAESTRO!Q:Q,_xludf.AGGREGATE(15,6,ROW(MAESTRO!$B$3:$B$1000)/((MAESTRO!$B$3:$B$1000="PROVEEDORES")*(UPPER(MAESTRO!$L$3:$L$1000)="CONFIRMADO")),ROWS($A$3:A360))),"")</f>
        <v/>
      </c>
      <c r="R360" s="24" t="str">
        <f ca="1">IFERROR(INDEX(MAESTRO!R:R,_xludf.AGGREGATE(15,6,ROW(MAESTRO!$B$3:$B$1000)/((MAESTRO!$B$3:$B$1000="PROVEEDORES")*(UPPER(MAESTRO!$L$3:$L$1000)="CONFIRMADO")),ROWS($A$3:A360))),"")</f>
        <v/>
      </c>
      <c r="S360" s="24" t="str">
        <f ca="1">IFERROR(INDEX(MAESTRO!S:S,_xludf.AGGREGATE(15,6,ROW(MAESTRO!$B$3:$B$1000)/((MAESTRO!$B$3:$B$1000="PROVEEDORES")*(UPPER(MAESTRO!$L$3:$L$1000)="CONFIRMADO")),ROWS($A$3:A360))),"")</f>
        <v/>
      </c>
      <c r="T360" s="24" t="str">
        <f ca="1">IFERROR(INDEX(MAESTRO!T:T,_xludf.AGGREGATE(15,6,ROW(MAESTRO!$B$3:$B$1000)/((MAESTRO!$B$3:$B$1000="PROVEEDORES")*(UPPER(MAESTRO!$L$3:$L$1000)="CONFIRMADO")),ROWS($A$3:A360))),"")</f>
        <v/>
      </c>
      <c r="U360" s="24" t="str">
        <f ca="1">IFERROR(INDEX(MAESTRO!U:U,_xludf.AGGREGATE(15,6,ROW(MAESTRO!$B$3:$B$1000)/((MAESTRO!$B$3:$B$1000="PROVEEDORES")*(UPPER(MAESTRO!$L$3:$L$1000)="CONFIRMADO")),ROWS($A$3:A360))),"")</f>
        <v/>
      </c>
      <c r="V360" s="24" t="str">
        <f ca="1">IFERROR(INDEX(MAESTRO!V:V,_xludf.AGGREGATE(15,6,ROW(MAESTRO!$B$3:$B$1000)/((MAESTRO!$B$3:$B$1000="PROVEEDORES")*(UPPER(MAESTRO!$L$3:$L$1000)="CONFIRMADO")),ROWS($A$3:A360))),"")</f>
        <v/>
      </c>
      <c r="W360" s="24" t="str">
        <f ca="1">IFERROR(INDEX(MAESTRO!W:W,_xludf.AGGREGATE(15,6,ROW(MAESTRO!$B$3:$B$1000)/((MAESTRO!$B$3:$B$1000="PROVEEDORES")*(UPPER(MAESTRO!$L$3:$L$1000)="CONFIRMADO")),ROWS($A$3:A360))),"")</f>
        <v/>
      </c>
      <c r="X360" s="24" t="str">
        <f ca="1">IFERROR(INDEX(MAESTRO!X:X,_xludf.AGGREGATE(15,6,ROW(MAESTRO!$B$3:$B$1000)/((MAESTRO!$B$3:$B$1000="PROVEEDORES")*(UPPER(MAESTRO!$L$3:$L$1000)="CONFIRMADO")),ROWS($A$3:A360))),"")</f>
        <v/>
      </c>
    </row>
    <row r="361" spans="1:24" ht="22.05" customHeight="1">
      <c r="A361" s="10" t="str">
        <f ca="1">IFERROR(INDEX(MAESTRO!A:A,_xludf.AGGREGATE(15,6,ROW(MAESTRO!$B$3:$B$1000)/((MAESTRO!$B$3:$B$1000="PROVEEDORES")*(UPPER(MAESTRO!$L$3:$L$1000)="CONFIRMADO")),ROWS($A$3:A361))),"")</f>
        <v/>
      </c>
      <c r="B361" s="10" t="str">
        <f ca="1">IFERROR(INDEX(MAESTRO!B:B,_xludf.AGGREGATE(15,6,ROW(MAESTRO!$B$3:$B$1000)/((MAESTRO!$B$3:$B$1000="PROVEEDORES")*(UPPER(MAESTRO!$L$3:$L$1000)="CONFIRMADO")),ROWS($A$3:A361))),"")</f>
        <v/>
      </c>
      <c r="C361" s="10" t="str">
        <f ca="1">IFERROR(INDEX(MAESTRO!C:C,_xludf.AGGREGATE(15,6,ROW(MAESTRO!$B$3:$B$1000)/((MAESTRO!$B$3:$B$1000="PROVEEDORES")*(UPPER(MAESTRO!$L$3:$L$1000)="CONFIRMADO")),ROWS($A$3:A361))),"")</f>
        <v/>
      </c>
      <c r="D361" s="10" t="str">
        <f ca="1">IFERROR(INDEX(MAESTRO!D:D,_xludf.AGGREGATE(15,6,ROW(MAESTRO!$B$3:$B$1000)/((MAESTRO!$B$3:$B$1000="PROVEEDORES")*(UPPER(MAESTRO!$L$3:$L$1000)="CONFIRMADO")),ROWS($A$3:A361))),"")</f>
        <v/>
      </c>
      <c r="E361" s="10" t="str">
        <f ca="1">IFERROR(INDEX(MAESTRO!E:E,_xludf.AGGREGATE(15,6,ROW(MAESTRO!$B$3:$B$1000)/((MAESTRO!$B$3:$B$1000="PROVEEDORES")*(UPPER(MAESTRO!$L$3:$L$1000)="CONFIRMADO")),ROWS($A$3:A361))),"")</f>
        <v/>
      </c>
      <c r="F361" s="10" t="str">
        <f ca="1">IFERROR(INDEX(MAESTRO!F:F,_xludf.AGGREGATE(15,6,ROW(MAESTRO!$B$3:$B$1000)/((MAESTRO!$B$3:$B$1000="PROVEEDORES")*(UPPER(MAESTRO!$L$3:$L$1000)="CONFIRMADO")),ROWS($A$3:A361))),"")</f>
        <v/>
      </c>
      <c r="G361" s="10" t="str">
        <f ca="1">IFERROR(INDEX(MAESTRO!G:G,_xludf.AGGREGATE(15,6,ROW(MAESTRO!$B$3:$B$1000)/((MAESTRO!$B$3:$B$1000="PROVEEDORES")*(UPPER(MAESTRO!$L$3:$L$1000)="CONFIRMADO")),ROWS($A$3:A361))),"")</f>
        <v/>
      </c>
      <c r="H361" s="10" t="str">
        <f ca="1">IFERROR(INDEX(MAESTRO!H:H,_xludf.AGGREGATE(15,6,ROW(MAESTRO!$B$3:$B$1000)/((MAESTRO!$B$3:$B$1000="PROVEEDORES")*(UPPER(MAESTRO!$L$3:$L$1000)="CONFIRMADO")),ROWS($A$3:A361))),"")</f>
        <v/>
      </c>
      <c r="I361" s="10" t="str">
        <f ca="1">IFERROR(INDEX(MAESTRO!I:I,_xludf.AGGREGATE(15,6,ROW(MAESTRO!$B$3:$B$1000)/((MAESTRO!$B$3:$B$1000="PROVEEDORES")*(UPPER(MAESTRO!$L$3:$L$1000)="CONFIRMADO")),ROWS($A$3:A361))),"")</f>
        <v/>
      </c>
      <c r="J361" s="10" t="str">
        <f ca="1">IFERROR(INDEX(MAESTRO!J:J,_xludf.AGGREGATE(15,6,ROW(MAESTRO!$B$3:$B$1000)/((MAESTRO!$B$3:$B$1000="PROVEEDORES")*(UPPER(MAESTRO!$L$3:$L$1000)="CONFIRMADO")),ROWS($A$3:A361))),"")</f>
        <v/>
      </c>
      <c r="K361" s="10" t="str">
        <f ca="1">IFERROR(INDEX(MAESTRO!K:K,_xludf.AGGREGATE(15,6,ROW(MAESTRO!$B$3:$B$1000)/((MAESTRO!$B$3:$B$1000="PROVEEDORES")*(UPPER(MAESTRO!$L$3:$L$1000)="CONFIRMADO")),ROWS($A$3:A361))),"")</f>
        <v/>
      </c>
      <c r="L361" s="10" t="str">
        <f ca="1">IFERROR(INDEX(MAESTRO!L:L,_xludf.AGGREGATE(15,6,ROW(MAESTRO!$B$3:$B$1000)/((MAESTRO!$B$3:$B$1000="PROVEEDORES")*(UPPER(MAESTRO!$L$3:$L$1000)="CONFIRMADO")),ROWS($A$3:A361))),"")</f>
        <v/>
      </c>
      <c r="M361" s="10" t="str">
        <f ca="1">IFERROR(INDEX(MAESTRO!M:M,_xludf.AGGREGATE(15,6,ROW(MAESTRO!$B$3:$B$1000)/((MAESTRO!$B$3:$B$1000="PROVEEDORES")*(UPPER(MAESTRO!$L$3:$L$1000)="CONFIRMADO")),ROWS($A$3:A361))),"")</f>
        <v/>
      </c>
      <c r="N361" s="10" t="str">
        <f ca="1">IFERROR(INDEX(MAESTRO!N:N,_xludf.AGGREGATE(15,6,ROW(MAESTRO!$B$3:$B$1000)/((MAESTRO!$B$3:$B$1000="PROVEEDORES")*(UPPER(MAESTRO!$L$3:$L$1000)="CONFIRMADO")),ROWS($A$3:A361))),"")</f>
        <v/>
      </c>
      <c r="O361" s="10" t="str">
        <f ca="1">IFERROR(INDEX(MAESTRO!O:O,_xludf.AGGREGATE(15,6,ROW(MAESTRO!$B$3:$B$1000)/((MAESTRO!$B$3:$B$1000="PROVEEDORES")*(UPPER(MAESTRO!$L$3:$L$1000)="CONFIRMADO")),ROWS($A$3:A361))),"")</f>
        <v/>
      </c>
      <c r="P361" s="10" t="str">
        <f ca="1">IFERROR(INDEX(MAESTRO!P:P,_xludf.AGGREGATE(15,6,ROW(MAESTRO!$B$3:$B$1000)/((MAESTRO!$B$3:$B$1000="PROVEEDORES")*(UPPER(MAESTRO!$L$3:$L$1000)="CONFIRMADO")),ROWS($A$3:A361))),"")</f>
        <v/>
      </c>
      <c r="Q361" s="10" t="str">
        <f ca="1">IFERROR(INDEX(MAESTRO!Q:Q,_xludf.AGGREGATE(15,6,ROW(MAESTRO!$B$3:$B$1000)/((MAESTRO!$B$3:$B$1000="PROVEEDORES")*(UPPER(MAESTRO!$L$3:$L$1000)="CONFIRMADO")),ROWS($A$3:A361))),"")</f>
        <v/>
      </c>
      <c r="R361" s="10" t="str">
        <f ca="1">IFERROR(INDEX(MAESTRO!R:R,_xludf.AGGREGATE(15,6,ROW(MAESTRO!$B$3:$B$1000)/((MAESTRO!$B$3:$B$1000="PROVEEDORES")*(UPPER(MAESTRO!$L$3:$L$1000)="CONFIRMADO")),ROWS($A$3:A361))),"")</f>
        <v/>
      </c>
      <c r="S361" s="10" t="str">
        <f ca="1">IFERROR(INDEX(MAESTRO!S:S,_xludf.AGGREGATE(15,6,ROW(MAESTRO!$B$3:$B$1000)/((MAESTRO!$B$3:$B$1000="PROVEEDORES")*(UPPER(MAESTRO!$L$3:$L$1000)="CONFIRMADO")),ROWS($A$3:A361))),"")</f>
        <v/>
      </c>
      <c r="T361" s="10" t="str">
        <f ca="1">IFERROR(INDEX(MAESTRO!T:T,_xludf.AGGREGATE(15,6,ROW(MAESTRO!$B$3:$B$1000)/((MAESTRO!$B$3:$B$1000="PROVEEDORES")*(UPPER(MAESTRO!$L$3:$L$1000)="CONFIRMADO")),ROWS($A$3:A361))),"")</f>
        <v/>
      </c>
      <c r="U361" s="10" t="str">
        <f ca="1">IFERROR(INDEX(MAESTRO!U:U,_xludf.AGGREGATE(15,6,ROW(MAESTRO!$B$3:$B$1000)/((MAESTRO!$B$3:$B$1000="PROVEEDORES")*(UPPER(MAESTRO!$L$3:$L$1000)="CONFIRMADO")),ROWS($A$3:A361))),"")</f>
        <v/>
      </c>
      <c r="V361" s="10" t="str">
        <f ca="1">IFERROR(INDEX(MAESTRO!V:V,_xludf.AGGREGATE(15,6,ROW(MAESTRO!$B$3:$B$1000)/((MAESTRO!$B$3:$B$1000="PROVEEDORES")*(UPPER(MAESTRO!$L$3:$L$1000)="CONFIRMADO")),ROWS($A$3:A361))),"")</f>
        <v/>
      </c>
      <c r="W361" s="10" t="str">
        <f ca="1">IFERROR(INDEX(MAESTRO!W:W,_xludf.AGGREGATE(15,6,ROW(MAESTRO!$B$3:$B$1000)/((MAESTRO!$B$3:$B$1000="PROVEEDORES")*(UPPER(MAESTRO!$L$3:$L$1000)="CONFIRMADO")),ROWS($A$3:A361))),"")</f>
        <v/>
      </c>
      <c r="X361" s="10" t="str">
        <f ca="1">IFERROR(INDEX(MAESTRO!X:X,_xludf.AGGREGATE(15,6,ROW(MAESTRO!$B$3:$B$1000)/((MAESTRO!$B$3:$B$1000="PROVEEDORES")*(UPPER(MAESTRO!$L$3:$L$1000)="CONFIRMADO")),ROWS($A$3:A361))),"")</f>
        <v/>
      </c>
    </row>
    <row r="362" spans="1:24" ht="22.05" customHeight="1">
      <c r="A362" s="24" t="str">
        <f ca="1">IFERROR(INDEX(MAESTRO!A:A,_xludf.AGGREGATE(15,6,ROW(MAESTRO!$B$3:$B$1000)/((MAESTRO!$B$3:$B$1000="PROVEEDORES")*(UPPER(MAESTRO!$L$3:$L$1000)="CONFIRMADO")),ROWS($A$3:A362))),"")</f>
        <v/>
      </c>
      <c r="B362" s="24" t="str">
        <f ca="1">IFERROR(INDEX(MAESTRO!B:B,_xludf.AGGREGATE(15,6,ROW(MAESTRO!$B$3:$B$1000)/((MAESTRO!$B$3:$B$1000="PROVEEDORES")*(UPPER(MAESTRO!$L$3:$L$1000)="CONFIRMADO")),ROWS($A$3:A362))),"")</f>
        <v/>
      </c>
      <c r="C362" s="24" t="str">
        <f ca="1">IFERROR(INDEX(MAESTRO!C:C,_xludf.AGGREGATE(15,6,ROW(MAESTRO!$B$3:$B$1000)/((MAESTRO!$B$3:$B$1000="PROVEEDORES")*(UPPER(MAESTRO!$L$3:$L$1000)="CONFIRMADO")),ROWS($A$3:A362))),"")</f>
        <v/>
      </c>
      <c r="D362" s="24" t="str">
        <f ca="1">IFERROR(INDEX(MAESTRO!D:D,_xludf.AGGREGATE(15,6,ROW(MAESTRO!$B$3:$B$1000)/((MAESTRO!$B$3:$B$1000="PROVEEDORES")*(UPPER(MAESTRO!$L$3:$L$1000)="CONFIRMADO")),ROWS($A$3:A362))),"")</f>
        <v/>
      </c>
      <c r="E362" s="24" t="str">
        <f ca="1">IFERROR(INDEX(MAESTRO!E:E,_xludf.AGGREGATE(15,6,ROW(MAESTRO!$B$3:$B$1000)/((MAESTRO!$B$3:$B$1000="PROVEEDORES")*(UPPER(MAESTRO!$L$3:$L$1000)="CONFIRMADO")),ROWS($A$3:A362))),"")</f>
        <v/>
      </c>
      <c r="F362" s="24" t="str">
        <f ca="1">IFERROR(INDEX(MAESTRO!F:F,_xludf.AGGREGATE(15,6,ROW(MAESTRO!$B$3:$B$1000)/((MAESTRO!$B$3:$B$1000="PROVEEDORES")*(UPPER(MAESTRO!$L$3:$L$1000)="CONFIRMADO")),ROWS($A$3:A362))),"")</f>
        <v/>
      </c>
      <c r="G362" s="24" t="str">
        <f ca="1">IFERROR(INDEX(MAESTRO!G:G,_xludf.AGGREGATE(15,6,ROW(MAESTRO!$B$3:$B$1000)/((MAESTRO!$B$3:$B$1000="PROVEEDORES")*(UPPER(MAESTRO!$L$3:$L$1000)="CONFIRMADO")),ROWS($A$3:A362))),"")</f>
        <v/>
      </c>
      <c r="H362" s="24" t="str">
        <f ca="1">IFERROR(INDEX(MAESTRO!H:H,_xludf.AGGREGATE(15,6,ROW(MAESTRO!$B$3:$B$1000)/((MAESTRO!$B$3:$B$1000="PROVEEDORES")*(UPPER(MAESTRO!$L$3:$L$1000)="CONFIRMADO")),ROWS($A$3:A362))),"")</f>
        <v/>
      </c>
      <c r="I362" s="24" t="str">
        <f ca="1">IFERROR(INDEX(MAESTRO!I:I,_xludf.AGGREGATE(15,6,ROW(MAESTRO!$B$3:$B$1000)/((MAESTRO!$B$3:$B$1000="PROVEEDORES")*(UPPER(MAESTRO!$L$3:$L$1000)="CONFIRMADO")),ROWS($A$3:A362))),"")</f>
        <v/>
      </c>
      <c r="J362" s="24" t="str">
        <f ca="1">IFERROR(INDEX(MAESTRO!J:J,_xludf.AGGREGATE(15,6,ROW(MAESTRO!$B$3:$B$1000)/((MAESTRO!$B$3:$B$1000="PROVEEDORES")*(UPPER(MAESTRO!$L$3:$L$1000)="CONFIRMADO")),ROWS($A$3:A362))),"")</f>
        <v/>
      </c>
      <c r="K362" s="24" t="str">
        <f ca="1">IFERROR(INDEX(MAESTRO!K:K,_xludf.AGGREGATE(15,6,ROW(MAESTRO!$B$3:$B$1000)/((MAESTRO!$B$3:$B$1000="PROVEEDORES")*(UPPER(MAESTRO!$L$3:$L$1000)="CONFIRMADO")),ROWS($A$3:A362))),"")</f>
        <v/>
      </c>
      <c r="L362" s="24" t="str">
        <f ca="1">IFERROR(INDEX(MAESTRO!L:L,_xludf.AGGREGATE(15,6,ROW(MAESTRO!$B$3:$B$1000)/((MAESTRO!$B$3:$B$1000="PROVEEDORES")*(UPPER(MAESTRO!$L$3:$L$1000)="CONFIRMADO")),ROWS($A$3:A362))),"")</f>
        <v/>
      </c>
      <c r="M362" s="24" t="str">
        <f ca="1">IFERROR(INDEX(MAESTRO!M:M,_xludf.AGGREGATE(15,6,ROW(MAESTRO!$B$3:$B$1000)/((MAESTRO!$B$3:$B$1000="PROVEEDORES")*(UPPER(MAESTRO!$L$3:$L$1000)="CONFIRMADO")),ROWS($A$3:A362))),"")</f>
        <v/>
      </c>
      <c r="N362" s="24" t="str">
        <f ca="1">IFERROR(INDEX(MAESTRO!N:N,_xludf.AGGREGATE(15,6,ROW(MAESTRO!$B$3:$B$1000)/((MAESTRO!$B$3:$B$1000="PROVEEDORES")*(UPPER(MAESTRO!$L$3:$L$1000)="CONFIRMADO")),ROWS($A$3:A362))),"")</f>
        <v/>
      </c>
      <c r="O362" s="24" t="str">
        <f ca="1">IFERROR(INDEX(MAESTRO!O:O,_xludf.AGGREGATE(15,6,ROW(MAESTRO!$B$3:$B$1000)/((MAESTRO!$B$3:$B$1000="PROVEEDORES")*(UPPER(MAESTRO!$L$3:$L$1000)="CONFIRMADO")),ROWS($A$3:A362))),"")</f>
        <v/>
      </c>
      <c r="P362" s="24" t="str">
        <f ca="1">IFERROR(INDEX(MAESTRO!P:P,_xludf.AGGREGATE(15,6,ROW(MAESTRO!$B$3:$B$1000)/((MAESTRO!$B$3:$B$1000="PROVEEDORES")*(UPPER(MAESTRO!$L$3:$L$1000)="CONFIRMADO")),ROWS($A$3:A362))),"")</f>
        <v/>
      </c>
      <c r="Q362" s="24" t="str">
        <f ca="1">IFERROR(INDEX(MAESTRO!Q:Q,_xludf.AGGREGATE(15,6,ROW(MAESTRO!$B$3:$B$1000)/((MAESTRO!$B$3:$B$1000="PROVEEDORES")*(UPPER(MAESTRO!$L$3:$L$1000)="CONFIRMADO")),ROWS($A$3:A362))),"")</f>
        <v/>
      </c>
      <c r="R362" s="24" t="str">
        <f ca="1">IFERROR(INDEX(MAESTRO!R:R,_xludf.AGGREGATE(15,6,ROW(MAESTRO!$B$3:$B$1000)/((MAESTRO!$B$3:$B$1000="PROVEEDORES")*(UPPER(MAESTRO!$L$3:$L$1000)="CONFIRMADO")),ROWS($A$3:A362))),"")</f>
        <v/>
      </c>
      <c r="S362" s="24" t="str">
        <f ca="1">IFERROR(INDEX(MAESTRO!S:S,_xludf.AGGREGATE(15,6,ROW(MAESTRO!$B$3:$B$1000)/((MAESTRO!$B$3:$B$1000="PROVEEDORES")*(UPPER(MAESTRO!$L$3:$L$1000)="CONFIRMADO")),ROWS($A$3:A362))),"")</f>
        <v/>
      </c>
      <c r="T362" s="24" t="str">
        <f ca="1">IFERROR(INDEX(MAESTRO!T:T,_xludf.AGGREGATE(15,6,ROW(MAESTRO!$B$3:$B$1000)/((MAESTRO!$B$3:$B$1000="PROVEEDORES")*(UPPER(MAESTRO!$L$3:$L$1000)="CONFIRMADO")),ROWS($A$3:A362))),"")</f>
        <v/>
      </c>
      <c r="U362" s="24" t="str">
        <f ca="1">IFERROR(INDEX(MAESTRO!U:U,_xludf.AGGREGATE(15,6,ROW(MAESTRO!$B$3:$B$1000)/((MAESTRO!$B$3:$B$1000="PROVEEDORES")*(UPPER(MAESTRO!$L$3:$L$1000)="CONFIRMADO")),ROWS($A$3:A362))),"")</f>
        <v/>
      </c>
      <c r="V362" s="24" t="str">
        <f ca="1">IFERROR(INDEX(MAESTRO!V:V,_xludf.AGGREGATE(15,6,ROW(MAESTRO!$B$3:$B$1000)/((MAESTRO!$B$3:$B$1000="PROVEEDORES")*(UPPER(MAESTRO!$L$3:$L$1000)="CONFIRMADO")),ROWS($A$3:A362))),"")</f>
        <v/>
      </c>
      <c r="W362" s="24" t="str">
        <f ca="1">IFERROR(INDEX(MAESTRO!W:W,_xludf.AGGREGATE(15,6,ROW(MAESTRO!$B$3:$B$1000)/((MAESTRO!$B$3:$B$1000="PROVEEDORES")*(UPPER(MAESTRO!$L$3:$L$1000)="CONFIRMADO")),ROWS($A$3:A362))),"")</f>
        <v/>
      </c>
      <c r="X362" s="24" t="str">
        <f ca="1">IFERROR(INDEX(MAESTRO!X:X,_xludf.AGGREGATE(15,6,ROW(MAESTRO!$B$3:$B$1000)/((MAESTRO!$B$3:$B$1000="PROVEEDORES")*(UPPER(MAESTRO!$L$3:$L$1000)="CONFIRMADO")),ROWS($A$3:A362))),"")</f>
        <v/>
      </c>
    </row>
    <row r="363" spans="1:24" ht="22.05" customHeight="1">
      <c r="A363" s="10" t="str">
        <f ca="1">IFERROR(INDEX(MAESTRO!A:A,_xludf.AGGREGATE(15,6,ROW(MAESTRO!$B$3:$B$1000)/((MAESTRO!$B$3:$B$1000="PROVEEDORES")*(UPPER(MAESTRO!$L$3:$L$1000)="CONFIRMADO")),ROWS($A$3:A363))),"")</f>
        <v/>
      </c>
      <c r="B363" s="10" t="str">
        <f ca="1">IFERROR(INDEX(MAESTRO!B:B,_xludf.AGGREGATE(15,6,ROW(MAESTRO!$B$3:$B$1000)/((MAESTRO!$B$3:$B$1000="PROVEEDORES")*(UPPER(MAESTRO!$L$3:$L$1000)="CONFIRMADO")),ROWS($A$3:A363))),"")</f>
        <v/>
      </c>
      <c r="C363" s="10" t="str">
        <f ca="1">IFERROR(INDEX(MAESTRO!C:C,_xludf.AGGREGATE(15,6,ROW(MAESTRO!$B$3:$B$1000)/((MAESTRO!$B$3:$B$1000="PROVEEDORES")*(UPPER(MAESTRO!$L$3:$L$1000)="CONFIRMADO")),ROWS($A$3:A363))),"")</f>
        <v/>
      </c>
      <c r="D363" s="10" t="str">
        <f ca="1">IFERROR(INDEX(MAESTRO!D:D,_xludf.AGGREGATE(15,6,ROW(MAESTRO!$B$3:$B$1000)/((MAESTRO!$B$3:$B$1000="PROVEEDORES")*(UPPER(MAESTRO!$L$3:$L$1000)="CONFIRMADO")),ROWS($A$3:A363))),"")</f>
        <v/>
      </c>
      <c r="E363" s="10" t="str">
        <f ca="1">IFERROR(INDEX(MAESTRO!E:E,_xludf.AGGREGATE(15,6,ROW(MAESTRO!$B$3:$B$1000)/((MAESTRO!$B$3:$B$1000="PROVEEDORES")*(UPPER(MAESTRO!$L$3:$L$1000)="CONFIRMADO")),ROWS($A$3:A363))),"")</f>
        <v/>
      </c>
      <c r="F363" s="10" t="str">
        <f ca="1">IFERROR(INDEX(MAESTRO!F:F,_xludf.AGGREGATE(15,6,ROW(MAESTRO!$B$3:$B$1000)/((MAESTRO!$B$3:$B$1000="PROVEEDORES")*(UPPER(MAESTRO!$L$3:$L$1000)="CONFIRMADO")),ROWS($A$3:A363))),"")</f>
        <v/>
      </c>
      <c r="G363" s="10" t="str">
        <f ca="1">IFERROR(INDEX(MAESTRO!G:G,_xludf.AGGREGATE(15,6,ROW(MAESTRO!$B$3:$B$1000)/((MAESTRO!$B$3:$B$1000="PROVEEDORES")*(UPPER(MAESTRO!$L$3:$L$1000)="CONFIRMADO")),ROWS($A$3:A363))),"")</f>
        <v/>
      </c>
      <c r="H363" s="10" t="str">
        <f ca="1">IFERROR(INDEX(MAESTRO!H:H,_xludf.AGGREGATE(15,6,ROW(MAESTRO!$B$3:$B$1000)/((MAESTRO!$B$3:$B$1000="PROVEEDORES")*(UPPER(MAESTRO!$L$3:$L$1000)="CONFIRMADO")),ROWS($A$3:A363))),"")</f>
        <v/>
      </c>
      <c r="I363" s="10" t="str">
        <f ca="1">IFERROR(INDEX(MAESTRO!I:I,_xludf.AGGREGATE(15,6,ROW(MAESTRO!$B$3:$B$1000)/((MAESTRO!$B$3:$B$1000="PROVEEDORES")*(UPPER(MAESTRO!$L$3:$L$1000)="CONFIRMADO")),ROWS($A$3:A363))),"")</f>
        <v/>
      </c>
      <c r="J363" s="10" t="str">
        <f ca="1">IFERROR(INDEX(MAESTRO!J:J,_xludf.AGGREGATE(15,6,ROW(MAESTRO!$B$3:$B$1000)/((MAESTRO!$B$3:$B$1000="PROVEEDORES")*(UPPER(MAESTRO!$L$3:$L$1000)="CONFIRMADO")),ROWS($A$3:A363))),"")</f>
        <v/>
      </c>
      <c r="K363" s="10" t="str">
        <f ca="1">IFERROR(INDEX(MAESTRO!K:K,_xludf.AGGREGATE(15,6,ROW(MAESTRO!$B$3:$B$1000)/((MAESTRO!$B$3:$B$1000="PROVEEDORES")*(UPPER(MAESTRO!$L$3:$L$1000)="CONFIRMADO")),ROWS($A$3:A363))),"")</f>
        <v/>
      </c>
      <c r="L363" s="10" t="str">
        <f ca="1">IFERROR(INDEX(MAESTRO!L:L,_xludf.AGGREGATE(15,6,ROW(MAESTRO!$B$3:$B$1000)/((MAESTRO!$B$3:$B$1000="PROVEEDORES")*(UPPER(MAESTRO!$L$3:$L$1000)="CONFIRMADO")),ROWS($A$3:A363))),"")</f>
        <v/>
      </c>
      <c r="M363" s="10" t="str">
        <f ca="1">IFERROR(INDEX(MAESTRO!M:M,_xludf.AGGREGATE(15,6,ROW(MAESTRO!$B$3:$B$1000)/((MAESTRO!$B$3:$B$1000="PROVEEDORES")*(UPPER(MAESTRO!$L$3:$L$1000)="CONFIRMADO")),ROWS($A$3:A363))),"")</f>
        <v/>
      </c>
      <c r="N363" s="10" t="str">
        <f ca="1">IFERROR(INDEX(MAESTRO!N:N,_xludf.AGGREGATE(15,6,ROW(MAESTRO!$B$3:$B$1000)/((MAESTRO!$B$3:$B$1000="PROVEEDORES")*(UPPER(MAESTRO!$L$3:$L$1000)="CONFIRMADO")),ROWS($A$3:A363))),"")</f>
        <v/>
      </c>
      <c r="O363" s="10" t="str">
        <f ca="1">IFERROR(INDEX(MAESTRO!O:O,_xludf.AGGREGATE(15,6,ROW(MAESTRO!$B$3:$B$1000)/((MAESTRO!$B$3:$B$1000="PROVEEDORES")*(UPPER(MAESTRO!$L$3:$L$1000)="CONFIRMADO")),ROWS($A$3:A363))),"")</f>
        <v/>
      </c>
      <c r="P363" s="10" t="str">
        <f ca="1">IFERROR(INDEX(MAESTRO!P:P,_xludf.AGGREGATE(15,6,ROW(MAESTRO!$B$3:$B$1000)/((MAESTRO!$B$3:$B$1000="PROVEEDORES")*(UPPER(MAESTRO!$L$3:$L$1000)="CONFIRMADO")),ROWS($A$3:A363))),"")</f>
        <v/>
      </c>
      <c r="Q363" s="10" t="str">
        <f ca="1">IFERROR(INDEX(MAESTRO!Q:Q,_xludf.AGGREGATE(15,6,ROW(MAESTRO!$B$3:$B$1000)/((MAESTRO!$B$3:$B$1000="PROVEEDORES")*(UPPER(MAESTRO!$L$3:$L$1000)="CONFIRMADO")),ROWS($A$3:A363))),"")</f>
        <v/>
      </c>
      <c r="R363" s="10" t="str">
        <f ca="1">IFERROR(INDEX(MAESTRO!R:R,_xludf.AGGREGATE(15,6,ROW(MAESTRO!$B$3:$B$1000)/((MAESTRO!$B$3:$B$1000="PROVEEDORES")*(UPPER(MAESTRO!$L$3:$L$1000)="CONFIRMADO")),ROWS($A$3:A363))),"")</f>
        <v/>
      </c>
      <c r="S363" s="10" t="str">
        <f ca="1">IFERROR(INDEX(MAESTRO!S:S,_xludf.AGGREGATE(15,6,ROW(MAESTRO!$B$3:$B$1000)/((MAESTRO!$B$3:$B$1000="PROVEEDORES")*(UPPER(MAESTRO!$L$3:$L$1000)="CONFIRMADO")),ROWS($A$3:A363))),"")</f>
        <v/>
      </c>
      <c r="T363" s="10" t="str">
        <f ca="1">IFERROR(INDEX(MAESTRO!T:T,_xludf.AGGREGATE(15,6,ROW(MAESTRO!$B$3:$B$1000)/((MAESTRO!$B$3:$B$1000="PROVEEDORES")*(UPPER(MAESTRO!$L$3:$L$1000)="CONFIRMADO")),ROWS($A$3:A363))),"")</f>
        <v/>
      </c>
      <c r="U363" s="10" t="str">
        <f ca="1">IFERROR(INDEX(MAESTRO!U:U,_xludf.AGGREGATE(15,6,ROW(MAESTRO!$B$3:$B$1000)/((MAESTRO!$B$3:$B$1000="PROVEEDORES")*(UPPER(MAESTRO!$L$3:$L$1000)="CONFIRMADO")),ROWS($A$3:A363))),"")</f>
        <v/>
      </c>
      <c r="V363" s="10" t="str">
        <f ca="1">IFERROR(INDEX(MAESTRO!V:V,_xludf.AGGREGATE(15,6,ROW(MAESTRO!$B$3:$B$1000)/((MAESTRO!$B$3:$B$1000="PROVEEDORES")*(UPPER(MAESTRO!$L$3:$L$1000)="CONFIRMADO")),ROWS($A$3:A363))),"")</f>
        <v/>
      </c>
      <c r="W363" s="10" t="str">
        <f ca="1">IFERROR(INDEX(MAESTRO!W:W,_xludf.AGGREGATE(15,6,ROW(MAESTRO!$B$3:$B$1000)/((MAESTRO!$B$3:$B$1000="PROVEEDORES")*(UPPER(MAESTRO!$L$3:$L$1000)="CONFIRMADO")),ROWS($A$3:A363))),"")</f>
        <v/>
      </c>
      <c r="X363" s="10" t="str">
        <f ca="1">IFERROR(INDEX(MAESTRO!X:X,_xludf.AGGREGATE(15,6,ROW(MAESTRO!$B$3:$B$1000)/((MAESTRO!$B$3:$B$1000="PROVEEDORES")*(UPPER(MAESTRO!$L$3:$L$1000)="CONFIRMADO")),ROWS($A$3:A363))),"")</f>
        <v/>
      </c>
    </row>
    <row r="364" spans="1:24" ht="22.05" customHeight="1">
      <c r="A364" s="24" t="str">
        <f ca="1">IFERROR(INDEX(MAESTRO!A:A,_xludf.AGGREGATE(15,6,ROW(MAESTRO!$B$3:$B$1000)/((MAESTRO!$B$3:$B$1000="PROVEEDORES")*(UPPER(MAESTRO!$L$3:$L$1000)="CONFIRMADO")),ROWS($A$3:A364))),"")</f>
        <v/>
      </c>
      <c r="B364" s="24" t="str">
        <f ca="1">IFERROR(INDEX(MAESTRO!B:B,_xludf.AGGREGATE(15,6,ROW(MAESTRO!$B$3:$B$1000)/((MAESTRO!$B$3:$B$1000="PROVEEDORES")*(UPPER(MAESTRO!$L$3:$L$1000)="CONFIRMADO")),ROWS($A$3:A364))),"")</f>
        <v/>
      </c>
      <c r="C364" s="24" t="str">
        <f ca="1">IFERROR(INDEX(MAESTRO!C:C,_xludf.AGGREGATE(15,6,ROW(MAESTRO!$B$3:$B$1000)/((MAESTRO!$B$3:$B$1000="PROVEEDORES")*(UPPER(MAESTRO!$L$3:$L$1000)="CONFIRMADO")),ROWS($A$3:A364))),"")</f>
        <v/>
      </c>
      <c r="D364" s="24" t="str">
        <f ca="1">IFERROR(INDEX(MAESTRO!D:D,_xludf.AGGREGATE(15,6,ROW(MAESTRO!$B$3:$B$1000)/((MAESTRO!$B$3:$B$1000="PROVEEDORES")*(UPPER(MAESTRO!$L$3:$L$1000)="CONFIRMADO")),ROWS($A$3:A364))),"")</f>
        <v/>
      </c>
      <c r="E364" s="24" t="str">
        <f ca="1">IFERROR(INDEX(MAESTRO!E:E,_xludf.AGGREGATE(15,6,ROW(MAESTRO!$B$3:$B$1000)/((MAESTRO!$B$3:$B$1000="PROVEEDORES")*(UPPER(MAESTRO!$L$3:$L$1000)="CONFIRMADO")),ROWS($A$3:A364))),"")</f>
        <v/>
      </c>
      <c r="F364" s="24" t="str">
        <f ca="1">IFERROR(INDEX(MAESTRO!F:F,_xludf.AGGREGATE(15,6,ROW(MAESTRO!$B$3:$B$1000)/((MAESTRO!$B$3:$B$1000="PROVEEDORES")*(UPPER(MAESTRO!$L$3:$L$1000)="CONFIRMADO")),ROWS($A$3:A364))),"")</f>
        <v/>
      </c>
      <c r="G364" s="24" t="str">
        <f ca="1">IFERROR(INDEX(MAESTRO!G:G,_xludf.AGGREGATE(15,6,ROW(MAESTRO!$B$3:$B$1000)/((MAESTRO!$B$3:$B$1000="PROVEEDORES")*(UPPER(MAESTRO!$L$3:$L$1000)="CONFIRMADO")),ROWS($A$3:A364))),"")</f>
        <v/>
      </c>
      <c r="H364" s="24" t="str">
        <f ca="1">IFERROR(INDEX(MAESTRO!H:H,_xludf.AGGREGATE(15,6,ROW(MAESTRO!$B$3:$B$1000)/((MAESTRO!$B$3:$B$1000="PROVEEDORES")*(UPPER(MAESTRO!$L$3:$L$1000)="CONFIRMADO")),ROWS($A$3:A364))),"")</f>
        <v/>
      </c>
      <c r="I364" s="24" t="str">
        <f ca="1">IFERROR(INDEX(MAESTRO!I:I,_xludf.AGGREGATE(15,6,ROW(MAESTRO!$B$3:$B$1000)/((MAESTRO!$B$3:$B$1000="PROVEEDORES")*(UPPER(MAESTRO!$L$3:$L$1000)="CONFIRMADO")),ROWS($A$3:A364))),"")</f>
        <v/>
      </c>
      <c r="J364" s="24" t="str">
        <f ca="1">IFERROR(INDEX(MAESTRO!J:J,_xludf.AGGREGATE(15,6,ROW(MAESTRO!$B$3:$B$1000)/((MAESTRO!$B$3:$B$1000="PROVEEDORES")*(UPPER(MAESTRO!$L$3:$L$1000)="CONFIRMADO")),ROWS($A$3:A364))),"")</f>
        <v/>
      </c>
      <c r="K364" s="24" t="str">
        <f ca="1">IFERROR(INDEX(MAESTRO!K:K,_xludf.AGGREGATE(15,6,ROW(MAESTRO!$B$3:$B$1000)/((MAESTRO!$B$3:$B$1000="PROVEEDORES")*(UPPER(MAESTRO!$L$3:$L$1000)="CONFIRMADO")),ROWS($A$3:A364))),"")</f>
        <v/>
      </c>
      <c r="L364" s="24" t="str">
        <f ca="1">IFERROR(INDEX(MAESTRO!L:L,_xludf.AGGREGATE(15,6,ROW(MAESTRO!$B$3:$B$1000)/((MAESTRO!$B$3:$B$1000="PROVEEDORES")*(UPPER(MAESTRO!$L$3:$L$1000)="CONFIRMADO")),ROWS($A$3:A364))),"")</f>
        <v/>
      </c>
      <c r="M364" s="24" t="str">
        <f ca="1">IFERROR(INDEX(MAESTRO!M:M,_xludf.AGGREGATE(15,6,ROW(MAESTRO!$B$3:$B$1000)/((MAESTRO!$B$3:$B$1000="PROVEEDORES")*(UPPER(MAESTRO!$L$3:$L$1000)="CONFIRMADO")),ROWS($A$3:A364))),"")</f>
        <v/>
      </c>
      <c r="N364" s="24" t="str">
        <f ca="1">IFERROR(INDEX(MAESTRO!N:N,_xludf.AGGREGATE(15,6,ROW(MAESTRO!$B$3:$B$1000)/((MAESTRO!$B$3:$B$1000="PROVEEDORES")*(UPPER(MAESTRO!$L$3:$L$1000)="CONFIRMADO")),ROWS($A$3:A364))),"")</f>
        <v/>
      </c>
      <c r="O364" s="24" t="str">
        <f ca="1">IFERROR(INDEX(MAESTRO!O:O,_xludf.AGGREGATE(15,6,ROW(MAESTRO!$B$3:$B$1000)/((MAESTRO!$B$3:$B$1000="PROVEEDORES")*(UPPER(MAESTRO!$L$3:$L$1000)="CONFIRMADO")),ROWS($A$3:A364))),"")</f>
        <v/>
      </c>
      <c r="P364" s="24" t="str">
        <f ca="1">IFERROR(INDEX(MAESTRO!P:P,_xludf.AGGREGATE(15,6,ROW(MAESTRO!$B$3:$B$1000)/((MAESTRO!$B$3:$B$1000="PROVEEDORES")*(UPPER(MAESTRO!$L$3:$L$1000)="CONFIRMADO")),ROWS($A$3:A364))),"")</f>
        <v/>
      </c>
      <c r="Q364" s="24" t="str">
        <f ca="1">IFERROR(INDEX(MAESTRO!Q:Q,_xludf.AGGREGATE(15,6,ROW(MAESTRO!$B$3:$B$1000)/((MAESTRO!$B$3:$B$1000="PROVEEDORES")*(UPPER(MAESTRO!$L$3:$L$1000)="CONFIRMADO")),ROWS($A$3:A364))),"")</f>
        <v/>
      </c>
      <c r="R364" s="24" t="str">
        <f ca="1">IFERROR(INDEX(MAESTRO!R:R,_xludf.AGGREGATE(15,6,ROW(MAESTRO!$B$3:$B$1000)/((MAESTRO!$B$3:$B$1000="PROVEEDORES")*(UPPER(MAESTRO!$L$3:$L$1000)="CONFIRMADO")),ROWS($A$3:A364))),"")</f>
        <v/>
      </c>
      <c r="S364" s="24" t="str">
        <f ca="1">IFERROR(INDEX(MAESTRO!S:S,_xludf.AGGREGATE(15,6,ROW(MAESTRO!$B$3:$B$1000)/((MAESTRO!$B$3:$B$1000="PROVEEDORES")*(UPPER(MAESTRO!$L$3:$L$1000)="CONFIRMADO")),ROWS($A$3:A364))),"")</f>
        <v/>
      </c>
      <c r="T364" s="24" t="str">
        <f ca="1">IFERROR(INDEX(MAESTRO!T:T,_xludf.AGGREGATE(15,6,ROW(MAESTRO!$B$3:$B$1000)/((MAESTRO!$B$3:$B$1000="PROVEEDORES")*(UPPER(MAESTRO!$L$3:$L$1000)="CONFIRMADO")),ROWS($A$3:A364))),"")</f>
        <v/>
      </c>
      <c r="U364" s="24" t="str">
        <f ca="1">IFERROR(INDEX(MAESTRO!U:U,_xludf.AGGREGATE(15,6,ROW(MAESTRO!$B$3:$B$1000)/((MAESTRO!$B$3:$B$1000="PROVEEDORES")*(UPPER(MAESTRO!$L$3:$L$1000)="CONFIRMADO")),ROWS($A$3:A364))),"")</f>
        <v/>
      </c>
      <c r="V364" s="24" t="str">
        <f ca="1">IFERROR(INDEX(MAESTRO!V:V,_xludf.AGGREGATE(15,6,ROW(MAESTRO!$B$3:$B$1000)/((MAESTRO!$B$3:$B$1000="PROVEEDORES")*(UPPER(MAESTRO!$L$3:$L$1000)="CONFIRMADO")),ROWS($A$3:A364))),"")</f>
        <v/>
      </c>
      <c r="W364" s="24" t="str">
        <f ca="1">IFERROR(INDEX(MAESTRO!W:W,_xludf.AGGREGATE(15,6,ROW(MAESTRO!$B$3:$B$1000)/((MAESTRO!$B$3:$B$1000="PROVEEDORES")*(UPPER(MAESTRO!$L$3:$L$1000)="CONFIRMADO")),ROWS($A$3:A364))),"")</f>
        <v/>
      </c>
      <c r="X364" s="24" t="str">
        <f ca="1">IFERROR(INDEX(MAESTRO!X:X,_xludf.AGGREGATE(15,6,ROW(MAESTRO!$B$3:$B$1000)/((MAESTRO!$B$3:$B$1000="PROVEEDORES")*(UPPER(MAESTRO!$L$3:$L$1000)="CONFIRMADO")),ROWS($A$3:A364))),"")</f>
        <v/>
      </c>
    </row>
    <row r="365" spans="1:24" ht="22.05" customHeight="1">
      <c r="A365" s="10" t="str">
        <f ca="1">IFERROR(INDEX(MAESTRO!A:A,_xludf.AGGREGATE(15,6,ROW(MAESTRO!$B$3:$B$1000)/((MAESTRO!$B$3:$B$1000="PROVEEDORES")*(UPPER(MAESTRO!$L$3:$L$1000)="CONFIRMADO")),ROWS($A$3:A365))),"")</f>
        <v/>
      </c>
      <c r="B365" s="10" t="str">
        <f ca="1">IFERROR(INDEX(MAESTRO!B:B,_xludf.AGGREGATE(15,6,ROW(MAESTRO!$B$3:$B$1000)/((MAESTRO!$B$3:$B$1000="PROVEEDORES")*(UPPER(MAESTRO!$L$3:$L$1000)="CONFIRMADO")),ROWS($A$3:A365))),"")</f>
        <v/>
      </c>
      <c r="C365" s="10" t="str">
        <f ca="1">IFERROR(INDEX(MAESTRO!C:C,_xludf.AGGREGATE(15,6,ROW(MAESTRO!$B$3:$B$1000)/((MAESTRO!$B$3:$B$1000="PROVEEDORES")*(UPPER(MAESTRO!$L$3:$L$1000)="CONFIRMADO")),ROWS($A$3:A365))),"")</f>
        <v/>
      </c>
      <c r="D365" s="10" t="str">
        <f ca="1">IFERROR(INDEX(MAESTRO!D:D,_xludf.AGGREGATE(15,6,ROW(MAESTRO!$B$3:$B$1000)/((MAESTRO!$B$3:$B$1000="PROVEEDORES")*(UPPER(MAESTRO!$L$3:$L$1000)="CONFIRMADO")),ROWS($A$3:A365))),"")</f>
        <v/>
      </c>
      <c r="E365" s="10" t="str">
        <f ca="1">IFERROR(INDEX(MAESTRO!E:E,_xludf.AGGREGATE(15,6,ROW(MAESTRO!$B$3:$B$1000)/((MAESTRO!$B$3:$B$1000="PROVEEDORES")*(UPPER(MAESTRO!$L$3:$L$1000)="CONFIRMADO")),ROWS($A$3:A365))),"")</f>
        <v/>
      </c>
      <c r="F365" s="10" t="str">
        <f ca="1">IFERROR(INDEX(MAESTRO!F:F,_xludf.AGGREGATE(15,6,ROW(MAESTRO!$B$3:$B$1000)/((MAESTRO!$B$3:$B$1000="PROVEEDORES")*(UPPER(MAESTRO!$L$3:$L$1000)="CONFIRMADO")),ROWS($A$3:A365))),"")</f>
        <v/>
      </c>
      <c r="G365" s="10" t="str">
        <f ca="1">IFERROR(INDEX(MAESTRO!G:G,_xludf.AGGREGATE(15,6,ROW(MAESTRO!$B$3:$B$1000)/((MAESTRO!$B$3:$B$1000="PROVEEDORES")*(UPPER(MAESTRO!$L$3:$L$1000)="CONFIRMADO")),ROWS($A$3:A365))),"")</f>
        <v/>
      </c>
      <c r="H365" s="10" t="str">
        <f ca="1">IFERROR(INDEX(MAESTRO!H:H,_xludf.AGGREGATE(15,6,ROW(MAESTRO!$B$3:$B$1000)/((MAESTRO!$B$3:$B$1000="PROVEEDORES")*(UPPER(MAESTRO!$L$3:$L$1000)="CONFIRMADO")),ROWS($A$3:A365))),"")</f>
        <v/>
      </c>
      <c r="I365" s="10" t="str">
        <f ca="1">IFERROR(INDEX(MAESTRO!I:I,_xludf.AGGREGATE(15,6,ROW(MAESTRO!$B$3:$B$1000)/((MAESTRO!$B$3:$B$1000="PROVEEDORES")*(UPPER(MAESTRO!$L$3:$L$1000)="CONFIRMADO")),ROWS($A$3:A365))),"")</f>
        <v/>
      </c>
      <c r="J365" s="10" t="str">
        <f ca="1">IFERROR(INDEX(MAESTRO!J:J,_xludf.AGGREGATE(15,6,ROW(MAESTRO!$B$3:$B$1000)/((MAESTRO!$B$3:$B$1000="PROVEEDORES")*(UPPER(MAESTRO!$L$3:$L$1000)="CONFIRMADO")),ROWS($A$3:A365))),"")</f>
        <v/>
      </c>
      <c r="K365" s="10" t="str">
        <f ca="1">IFERROR(INDEX(MAESTRO!K:K,_xludf.AGGREGATE(15,6,ROW(MAESTRO!$B$3:$B$1000)/((MAESTRO!$B$3:$B$1000="PROVEEDORES")*(UPPER(MAESTRO!$L$3:$L$1000)="CONFIRMADO")),ROWS($A$3:A365))),"")</f>
        <v/>
      </c>
      <c r="L365" s="10" t="str">
        <f ca="1">IFERROR(INDEX(MAESTRO!L:L,_xludf.AGGREGATE(15,6,ROW(MAESTRO!$B$3:$B$1000)/((MAESTRO!$B$3:$B$1000="PROVEEDORES")*(UPPER(MAESTRO!$L$3:$L$1000)="CONFIRMADO")),ROWS($A$3:A365))),"")</f>
        <v/>
      </c>
      <c r="M365" s="10" t="str">
        <f ca="1">IFERROR(INDEX(MAESTRO!M:M,_xludf.AGGREGATE(15,6,ROW(MAESTRO!$B$3:$B$1000)/((MAESTRO!$B$3:$B$1000="PROVEEDORES")*(UPPER(MAESTRO!$L$3:$L$1000)="CONFIRMADO")),ROWS($A$3:A365))),"")</f>
        <v/>
      </c>
      <c r="N365" s="10" t="str">
        <f ca="1">IFERROR(INDEX(MAESTRO!N:N,_xludf.AGGREGATE(15,6,ROW(MAESTRO!$B$3:$B$1000)/((MAESTRO!$B$3:$B$1000="PROVEEDORES")*(UPPER(MAESTRO!$L$3:$L$1000)="CONFIRMADO")),ROWS($A$3:A365))),"")</f>
        <v/>
      </c>
      <c r="O365" s="10" t="str">
        <f ca="1">IFERROR(INDEX(MAESTRO!O:O,_xludf.AGGREGATE(15,6,ROW(MAESTRO!$B$3:$B$1000)/((MAESTRO!$B$3:$B$1000="PROVEEDORES")*(UPPER(MAESTRO!$L$3:$L$1000)="CONFIRMADO")),ROWS($A$3:A365))),"")</f>
        <v/>
      </c>
      <c r="P365" s="10" t="str">
        <f ca="1">IFERROR(INDEX(MAESTRO!P:P,_xludf.AGGREGATE(15,6,ROW(MAESTRO!$B$3:$B$1000)/((MAESTRO!$B$3:$B$1000="PROVEEDORES")*(UPPER(MAESTRO!$L$3:$L$1000)="CONFIRMADO")),ROWS($A$3:A365))),"")</f>
        <v/>
      </c>
      <c r="Q365" s="10" t="str">
        <f ca="1">IFERROR(INDEX(MAESTRO!Q:Q,_xludf.AGGREGATE(15,6,ROW(MAESTRO!$B$3:$B$1000)/((MAESTRO!$B$3:$B$1000="PROVEEDORES")*(UPPER(MAESTRO!$L$3:$L$1000)="CONFIRMADO")),ROWS($A$3:A365))),"")</f>
        <v/>
      </c>
      <c r="R365" s="10" t="str">
        <f ca="1">IFERROR(INDEX(MAESTRO!R:R,_xludf.AGGREGATE(15,6,ROW(MAESTRO!$B$3:$B$1000)/((MAESTRO!$B$3:$B$1000="PROVEEDORES")*(UPPER(MAESTRO!$L$3:$L$1000)="CONFIRMADO")),ROWS($A$3:A365))),"")</f>
        <v/>
      </c>
      <c r="S365" s="10" t="str">
        <f ca="1">IFERROR(INDEX(MAESTRO!S:S,_xludf.AGGREGATE(15,6,ROW(MAESTRO!$B$3:$B$1000)/((MAESTRO!$B$3:$B$1000="PROVEEDORES")*(UPPER(MAESTRO!$L$3:$L$1000)="CONFIRMADO")),ROWS($A$3:A365))),"")</f>
        <v/>
      </c>
      <c r="T365" s="10" t="str">
        <f ca="1">IFERROR(INDEX(MAESTRO!T:T,_xludf.AGGREGATE(15,6,ROW(MAESTRO!$B$3:$B$1000)/((MAESTRO!$B$3:$B$1000="PROVEEDORES")*(UPPER(MAESTRO!$L$3:$L$1000)="CONFIRMADO")),ROWS($A$3:A365))),"")</f>
        <v/>
      </c>
      <c r="U365" s="10" t="str">
        <f ca="1">IFERROR(INDEX(MAESTRO!U:U,_xludf.AGGREGATE(15,6,ROW(MAESTRO!$B$3:$B$1000)/((MAESTRO!$B$3:$B$1000="PROVEEDORES")*(UPPER(MAESTRO!$L$3:$L$1000)="CONFIRMADO")),ROWS($A$3:A365))),"")</f>
        <v/>
      </c>
      <c r="V365" s="10" t="str">
        <f ca="1">IFERROR(INDEX(MAESTRO!V:V,_xludf.AGGREGATE(15,6,ROW(MAESTRO!$B$3:$B$1000)/((MAESTRO!$B$3:$B$1000="PROVEEDORES")*(UPPER(MAESTRO!$L$3:$L$1000)="CONFIRMADO")),ROWS($A$3:A365))),"")</f>
        <v/>
      </c>
      <c r="W365" s="10" t="str">
        <f ca="1">IFERROR(INDEX(MAESTRO!W:W,_xludf.AGGREGATE(15,6,ROW(MAESTRO!$B$3:$B$1000)/((MAESTRO!$B$3:$B$1000="PROVEEDORES")*(UPPER(MAESTRO!$L$3:$L$1000)="CONFIRMADO")),ROWS($A$3:A365))),"")</f>
        <v/>
      </c>
      <c r="X365" s="10" t="str">
        <f ca="1">IFERROR(INDEX(MAESTRO!X:X,_xludf.AGGREGATE(15,6,ROW(MAESTRO!$B$3:$B$1000)/((MAESTRO!$B$3:$B$1000="PROVEEDORES")*(UPPER(MAESTRO!$L$3:$L$1000)="CONFIRMADO")),ROWS($A$3:A365))),"")</f>
        <v/>
      </c>
    </row>
    <row r="366" spans="1:24" ht="22.05" customHeight="1">
      <c r="A366" s="24" t="str">
        <f ca="1">IFERROR(INDEX(MAESTRO!A:A,_xludf.AGGREGATE(15,6,ROW(MAESTRO!$B$3:$B$1000)/((MAESTRO!$B$3:$B$1000="PROVEEDORES")*(UPPER(MAESTRO!$L$3:$L$1000)="CONFIRMADO")),ROWS($A$3:A366))),"")</f>
        <v/>
      </c>
      <c r="B366" s="24" t="str">
        <f ca="1">IFERROR(INDEX(MAESTRO!B:B,_xludf.AGGREGATE(15,6,ROW(MAESTRO!$B$3:$B$1000)/((MAESTRO!$B$3:$B$1000="PROVEEDORES")*(UPPER(MAESTRO!$L$3:$L$1000)="CONFIRMADO")),ROWS($A$3:A366))),"")</f>
        <v/>
      </c>
      <c r="C366" s="24" t="str">
        <f ca="1">IFERROR(INDEX(MAESTRO!C:C,_xludf.AGGREGATE(15,6,ROW(MAESTRO!$B$3:$B$1000)/((MAESTRO!$B$3:$B$1000="PROVEEDORES")*(UPPER(MAESTRO!$L$3:$L$1000)="CONFIRMADO")),ROWS($A$3:A366))),"")</f>
        <v/>
      </c>
      <c r="D366" s="24" t="str">
        <f ca="1">IFERROR(INDEX(MAESTRO!D:D,_xludf.AGGREGATE(15,6,ROW(MAESTRO!$B$3:$B$1000)/((MAESTRO!$B$3:$B$1000="PROVEEDORES")*(UPPER(MAESTRO!$L$3:$L$1000)="CONFIRMADO")),ROWS($A$3:A366))),"")</f>
        <v/>
      </c>
      <c r="E366" s="24" t="str">
        <f ca="1">IFERROR(INDEX(MAESTRO!E:E,_xludf.AGGREGATE(15,6,ROW(MAESTRO!$B$3:$B$1000)/((MAESTRO!$B$3:$B$1000="PROVEEDORES")*(UPPER(MAESTRO!$L$3:$L$1000)="CONFIRMADO")),ROWS($A$3:A366))),"")</f>
        <v/>
      </c>
      <c r="F366" s="24" t="str">
        <f ca="1">IFERROR(INDEX(MAESTRO!F:F,_xludf.AGGREGATE(15,6,ROW(MAESTRO!$B$3:$B$1000)/((MAESTRO!$B$3:$B$1000="PROVEEDORES")*(UPPER(MAESTRO!$L$3:$L$1000)="CONFIRMADO")),ROWS($A$3:A366))),"")</f>
        <v/>
      </c>
      <c r="G366" s="24" t="str">
        <f ca="1">IFERROR(INDEX(MAESTRO!G:G,_xludf.AGGREGATE(15,6,ROW(MAESTRO!$B$3:$B$1000)/((MAESTRO!$B$3:$B$1000="PROVEEDORES")*(UPPER(MAESTRO!$L$3:$L$1000)="CONFIRMADO")),ROWS($A$3:A366))),"")</f>
        <v/>
      </c>
      <c r="H366" s="24" t="str">
        <f ca="1">IFERROR(INDEX(MAESTRO!H:H,_xludf.AGGREGATE(15,6,ROW(MAESTRO!$B$3:$B$1000)/((MAESTRO!$B$3:$B$1000="PROVEEDORES")*(UPPER(MAESTRO!$L$3:$L$1000)="CONFIRMADO")),ROWS($A$3:A366))),"")</f>
        <v/>
      </c>
      <c r="I366" s="24" t="str">
        <f ca="1">IFERROR(INDEX(MAESTRO!I:I,_xludf.AGGREGATE(15,6,ROW(MAESTRO!$B$3:$B$1000)/((MAESTRO!$B$3:$B$1000="PROVEEDORES")*(UPPER(MAESTRO!$L$3:$L$1000)="CONFIRMADO")),ROWS($A$3:A366))),"")</f>
        <v/>
      </c>
      <c r="J366" s="24" t="str">
        <f ca="1">IFERROR(INDEX(MAESTRO!J:J,_xludf.AGGREGATE(15,6,ROW(MAESTRO!$B$3:$B$1000)/((MAESTRO!$B$3:$B$1000="PROVEEDORES")*(UPPER(MAESTRO!$L$3:$L$1000)="CONFIRMADO")),ROWS($A$3:A366))),"")</f>
        <v/>
      </c>
      <c r="K366" s="24" t="str">
        <f ca="1">IFERROR(INDEX(MAESTRO!K:K,_xludf.AGGREGATE(15,6,ROW(MAESTRO!$B$3:$B$1000)/((MAESTRO!$B$3:$B$1000="PROVEEDORES")*(UPPER(MAESTRO!$L$3:$L$1000)="CONFIRMADO")),ROWS($A$3:A366))),"")</f>
        <v/>
      </c>
      <c r="L366" s="24" t="str">
        <f ca="1">IFERROR(INDEX(MAESTRO!L:L,_xludf.AGGREGATE(15,6,ROW(MAESTRO!$B$3:$B$1000)/((MAESTRO!$B$3:$B$1000="PROVEEDORES")*(UPPER(MAESTRO!$L$3:$L$1000)="CONFIRMADO")),ROWS($A$3:A366))),"")</f>
        <v/>
      </c>
      <c r="M366" s="24" t="str">
        <f ca="1">IFERROR(INDEX(MAESTRO!M:M,_xludf.AGGREGATE(15,6,ROW(MAESTRO!$B$3:$B$1000)/((MAESTRO!$B$3:$B$1000="PROVEEDORES")*(UPPER(MAESTRO!$L$3:$L$1000)="CONFIRMADO")),ROWS($A$3:A366))),"")</f>
        <v/>
      </c>
      <c r="N366" s="24" t="str">
        <f ca="1">IFERROR(INDEX(MAESTRO!N:N,_xludf.AGGREGATE(15,6,ROW(MAESTRO!$B$3:$B$1000)/((MAESTRO!$B$3:$B$1000="PROVEEDORES")*(UPPER(MAESTRO!$L$3:$L$1000)="CONFIRMADO")),ROWS($A$3:A366))),"")</f>
        <v/>
      </c>
      <c r="O366" s="24" t="str">
        <f ca="1">IFERROR(INDEX(MAESTRO!O:O,_xludf.AGGREGATE(15,6,ROW(MAESTRO!$B$3:$B$1000)/((MAESTRO!$B$3:$B$1000="PROVEEDORES")*(UPPER(MAESTRO!$L$3:$L$1000)="CONFIRMADO")),ROWS($A$3:A366))),"")</f>
        <v/>
      </c>
      <c r="P366" s="24" t="str">
        <f ca="1">IFERROR(INDEX(MAESTRO!P:P,_xludf.AGGREGATE(15,6,ROW(MAESTRO!$B$3:$B$1000)/((MAESTRO!$B$3:$B$1000="PROVEEDORES")*(UPPER(MAESTRO!$L$3:$L$1000)="CONFIRMADO")),ROWS($A$3:A366))),"")</f>
        <v/>
      </c>
      <c r="Q366" s="24" t="str">
        <f ca="1">IFERROR(INDEX(MAESTRO!Q:Q,_xludf.AGGREGATE(15,6,ROW(MAESTRO!$B$3:$B$1000)/((MAESTRO!$B$3:$B$1000="PROVEEDORES")*(UPPER(MAESTRO!$L$3:$L$1000)="CONFIRMADO")),ROWS($A$3:A366))),"")</f>
        <v/>
      </c>
      <c r="R366" s="24" t="str">
        <f ca="1">IFERROR(INDEX(MAESTRO!R:R,_xludf.AGGREGATE(15,6,ROW(MAESTRO!$B$3:$B$1000)/((MAESTRO!$B$3:$B$1000="PROVEEDORES")*(UPPER(MAESTRO!$L$3:$L$1000)="CONFIRMADO")),ROWS($A$3:A366))),"")</f>
        <v/>
      </c>
      <c r="S366" s="24" t="str">
        <f ca="1">IFERROR(INDEX(MAESTRO!S:S,_xludf.AGGREGATE(15,6,ROW(MAESTRO!$B$3:$B$1000)/((MAESTRO!$B$3:$B$1000="PROVEEDORES")*(UPPER(MAESTRO!$L$3:$L$1000)="CONFIRMADO")),ROWS($A$3:A366))),"")</f>
        <v/>
      </c>
      <c r="T366" s="24" t="str">
        <f ca="1">IFERROR(INDEX(MAESTRO!T:T,_xludf.AGGREGATE(15,6,ROW(MAESTRO!$B$3:$B$1000)/((MAESTRO!$B$3:$B$1000="PROVEEDORES")*(UPPER(MAESTRO!$L$3:$L$1000)="CONFIRMADO")),ROWS($A$3:A366))),"")</f>
        <v/>
      </c>
      <c r="U366" s="24" t="str">
        <f ca="1">IFERROR(INDEX(MAESTRO!U:U,_xludf.AGGREGATE(15,6,ROW(MAESTRO!$B$3:$B$1000)/((MAESTRO!$B$3:$B$1000="PROVEEDORES")*(UPPER(MAESTRO!$L$3:$L$1000)="CONFIRMADO")),ROWS($A$3:A366))),"")</f>
        <v/>
      </c>
      <c r="V366" s="24" t="str">
        <f ca="1">IFERROR(INDEX(MAESTRO!V:V,_xludf.AGGREGATE(15,6,ROW(MAESTRO!$B$3:$B$1000)/((MAESTRO!$B$3:$B$1000="PROVEEDORES")*(UPPER(MAESTRO!$L$3:$L$1000)="CONFIRMADO")),ROWS($A$3:A366))),"")</f>
        <v/>
      </c>
      <c r="W366" s="24" t="str">
        <f ca="1">IFERROR(INDEX(MAESTRO!W:W,_xludf.AGGREGATE(15,6,ROW(MAESTRO!$B$3:$B$1000)/((MAESTRO!$B$3:$B$1000="PROVEEDORES")*(UPPER(MAESTRO!$L$3:$L$1000)="CONFIRMADO")),ROWS($A$3:A366))),"")</f>
        <v/>
      </c>
      <c r="X366" s="24" t="str">
        <f ca="1">IFERROR(INDEX(MAESTRO!X:X,_xludf.AGGREGATE(15,6,ROW(MAESTRO!$B$3:$B$1000)/((MAESTRO!$B$3:$B$1000="PROVEEDORES")*(UPPER(MAESTRO!$L$3:$L$1000)="CONFIRMADO")),ROWS($A$3:A366))),"")</f>
        <v/>
      </c>
    </row>
    <row r="367" spans="1:24" ht="22.05" customHeight="1">
      <c r="A367" s="10" t="str">
        <f ca="1">IFERROR(INDEX(MAESTRO!A:A,_xludf.AGGREGATE(15,6,ROW(MAESTRO!$B$3:$B$1000)/((MAESTRO!$B$3:$B$1000="PROVEEDORES")*(UPPER(MAESTRO!$L$3:$L$1000)="CONFIRMADO")),ROWS($A$3:A367))),"")</f>
        <v/>
      </c>
      <c r="B367" s="10" t="str">
        <f ca="1">IFERROR(INDEX(MAESTRO!B:B,_xludf.AGGREGATE(15,6,ROW(MAESTRO!$B$3:$B$1000)/((MAESTRO!$B$3:$B$1000="PROVEEDORES")*(UPPER(MAESTRO!$L$3:$L$1000)="CONFIRMADO")),ROWS($A$3:A367))),"")</f>
        <v/>
      </c>
      <c r="C367" s="10" t="str">
        <f ca="1">IFERROR(INDEX(MAESTRO!C:C,_xludf.AGGREGATE(15,6,ROW(MAESTRO!$B$3:$B$1000)/((MAESTRO!$B$3:$B$1000="PROVEEDORES")*(UPPER(MAESTRO!$L$3:$L$1000)="CONFIRMADO")),ROWS($A$3:A367))),"")</f>
        <v/>
      </c>
      <c r="D367" s="10" t="str">
        <f ca="1">IFERROR(INDEX(MAESTRO!D:D,_xludf.AGGREGATE(15,6,ROW(MAESTRO!$B$3:$B$1000)/((MAESTRO!$B$3:$B$1000="PROVEEDORES")*(UPPER(MAESTRO!$L$3:$L$1000)="CONFIRMADO")),ROWS($A$3:A367))),"")</f>
        <v/>
      </c>
      <c r="E367" s="10" t="str">
        <f ca="1">IFERROR(INDEX(MAESTRO!E:E,_xludf.AGGREGATE(15,6,ROW(MAESTRO!$B$3:$B$1000)/((MAESTRO!$B$3:$B$1000="PROVEEDORES")*(UPPER(MAESTRO!$L$3:$L$1000)="CONFIRMADO")),ROWS($A$3:A367))),"")</f>
        <v/>
      </c>
      <c r="F367" s="10" t="str">
        <f ca="1">IFERROR(INDEX(MAESTRO!F:F,_xludf.AGGREGATE(15,6,ROW(MAESTRO!$B$3:$B$1000)/((MAESTRO!$B$3:$B$1000="PROVEEDORES")*(UPPER(MAESTRO!$L$3:$L$1000)="CONFIRMADO")),ROWS($A$3:A367))),"")</f>
        <v/>
      </c>
      <c r="G367" s="10" t="str">
        <f ca="1">IFERROR(INDEX(MAESTRO!G:G,_xludf.AGGREGATE(15,6,ROW(MAESTRO!$B$3:$B$1000)/((MAESTRO!$B$3:$B$1000="PROVEEDORES")*(UPPER(MAESTRO!$L$3:$L$1000)="CONFIRMADO")),ROWS($A$3:A367))),"")</f>
        <v/>
      </c>
      <c r="H367" s="10" t="str">
        <f ca="1">IFERROR(INDEX(MAESTRO!H:H,_xludf.AGGREGATE(15,6,ROW(MAESTRO!$B$3:$B$1000)/((MAESTRO!$B$3:$B$1000="PROVEEDORES")*(UPPER(MAESTRO!$L$3:$L$1000)="CONFIRMADO")),ROWS($A$3:A367))),"")</f>
        <v/>
      </c>
      <c r="I367" s="10" t="str">
        <f ca="1">IFERROR(INDEX(MAESTRO!I:I,_xludf.AGGREGATE(15,6,ROW(MAESTRO!$B$3:$B$1000)/((MAESTRO!$B$3:$B$1000="PROVEEDORES")*(UPPER(MAESTRO!$L$3:$L$1000)="CONFIRMADO")),ROWS($A$3:A367))),"")</f>
        <v/>
      </c>
      <c r="J367" s="10" t="str">
        <f ca="1">IFERROR(INDEX(MAESTRO!J:J,_xludf.AGGREGATE(15,6,ROW(MAESTRO!$B$3:$B$1000)/((MAESTRO!$B$3:$B$1000="PROVEEDORES")*(UPPER(MAESTRO!$L$3:$L$1000)="CONFIRMADO")),ROWS($A$3:A367))),"")</f>
        <v/>
      </c>
      <c r="K367" s="10" t="str">
        <f ca="1">IFERROR(INDEX(MAESTRO!K:K,_xludf.AGGREGATE(15,6,ROW(MAESTRO!$B$3:$B$1000)/((MAESTRO!$B$3:$B$1000="PROVEEDORES")*(UPPER(MAESTRO!$L$3:$L$1000)="CONFIRMADO")),ROWS($A$3:A367))),"")</f>
        <v/>
      </c>
      <c r="L367" s="10" t="str">
        <f ca="1">IFERROR(INDEX(MAESTRO!L:L,_xludf.AGGREGATE(15,6,ROW(MAESTRO!$B$3:$B$1000)/((MAESTRO!$B$3:$B$1000="PROVEEDORES")*(UPPER(MAESTRO!$L$3:$L$1000)="CONFIRMADO")),ROWS($A$3:A367))),"")</f>
        <v/>
      </c>
      <c r="M367" s="10" t="str">
        <f ca="1">IFERROR(INDEX(MAESTRO!M:M,_xludf.AGGREGATE(15,6,ROW(MAESTRO!$B$3:$B$1000)/((MAESTRO!$B$3:$B$1000="PROVEEDORES")*(UPPER(MAESTRO!$L$3:$L$1000)="CONFIRMADO")),ROWS($A$3:A367))),"")</f>
        <v/>
      </c>
      <c r="N367" s="10" t="str">
        <f ca="1">IFERROR(INDEX(MAESTRO!N:N,_xludf.AGGREGATE(15,6,ROW(MAESTRO!$B$3:$B$1000)/((MAESTRO!$B$3:$B$1000="PROVEEDORES")*(UPPER(MAESTRO!$L$3:$L$1000)="CONFIRMADO")),ROWS($A$3:A367))),"")</f>
        <v/>
      </c>
      <c r="O367" s="10" t="str">
        <f ca="1">IFERROR(INDEX(MAESTRO!O:O,_xludf.AGGREGATE(15,6,ROW(MAESTRO!$B$3:$B$1000)/((MAESTRO!$B$3:$B$1000="PROVEEDORES")*(UPPER(MAESTRO!$L$3:$L$1000)="CONFIRMADO")),ROWS($A$3:A367))),"")</f>
        <v/>
      </c>
      <c r="P367" s="10" t="str">
        <f ca="1">IFERROR(INDEX(MAESTRO!P:P,_xludf.AGGREGATE(15,6,ROW(MAESTRO!$B$3:$B$1000)/((MAESTRO!$B$3:$B$1000="PROVEEDORES")*(UPPER(MAESTRO!$L$3:$L$1000)="CONFIRMADO")),ROWS($A$3:A367))),"")</f>
        <v/>
      </c>
      <c r="Q367" s="10" t="str">
        <f ca="1">IFERROR(INDEX(MAESTRO!Q:Q,_xludf.AGGREGATE(15,6,ROW(MAESTRO!$B$3:$B$1000)/((MAESTRO!$B$3:$B$1000="PROVEEDORES")*(UPPER(MAESTRO!$L$3:$L$1000)="CONFIRMADO")),ROWS($A$3:A367))),"")</f>
        <v/>
      </c>
      <c r="R367" s="10" t="str">
        <f ca="1">IFERROR(INDEX(MAESTRO!R:R,_xludf.AGGREGATE(15,6,ROW(MAESTRO!$B$3:$B$1000)/((MAESTRO!$B$3:$B$1000="PROVEEDORES")*(UPPER(MAESTRO!$L$3:$L$1000)="CONFIRMADO")),ROWS($A$3:A367))),"")</f>
        <v/>
      </c>
      <c r="S367" s="10" t="str">
        <f ca="1">IFERROR(INDEX(MAESTRO!S:S,_xludf.AGGREGATE(15,6,ROW(MAESTRO!$B$3:$B$1000)/((MAESTRO!$B$3:$B$1000="PROVEEDORES")*(UPPER(MAESTRO!$L$3:$L$1000)="CONFIRMADO")),ROWS($A$3:A367))),"")</f>
        <v/>
      </c>
      <c r="T367" s="10" t="str">
        <f ca="1">IFERROR(INDEX(MAESTRO!T:T,_xludf.AGGREGATE(15,6,ROW(MAESTRO!$B$3:$B$1000)/((MAESTRO!$B$3:$B$1000="PROVEEDORES")*(UPPER(MAESTRO!$L$3:$L$1000)="CONFIRMADO")),ROWS($A$3:A367))),"")</f>
        <v/>
      </c>
      <c r="U367" s="10" t="str">
        <f ca="1">IFERROR(INDEX(MAESTRO!U:U,_xludf.AGGREGATE(15,6,ROW(MAESTRO!$B$3:$B$1000)/((MAESTRO!$B$3:$B$1000="PROVEEDORES")*(UPPER(MAESTRO!$L$3:$L$1000)="CONFIRMADO")),ROWS($A$3:A367))),"")</f>
        <v/>
      </c>
      <c r="V367" s="10" t="str">
        <f ca="1">IFERROR(INDEX(MAESTRO!V:V,_xludf.AGGREGATE(15,6,ROW(MAESTRO!$B$3:$B$1000)/((MAESTRO!$B$3:$B$1000="PROVEEDORES")*(UPPER(MAESTRO!$L$3:$L$1000)="CONFIRMADO")),ROWS($A$3:A367))),"")</f>
        <v/>
      </c>
      <c r="W367" s="10" t="str">
        <f ca="1">IFERROR(INDEX(MAESTRO!W:W,_xludf.AGGREGATE(15,6,ROW(MAESTRO!$B$3:$B$1000)/((MAESTRO!$B$3:$B$1000="PROVEEDORES")*(UPPER(MAESTRO!$L$3:$L$1000)="CONFIRMADO")),ROWS($A$3:A367))),"")</f>
        <v/>
      </c>
      <c r="X367" s="10" t="str">
        <f ca="1">IFERROR(INDEX(MAESTRO!X:X,_xludf.AGGREGATE(15,6,ROW(MAESTRO!$B$3:$B$1000)/((MAESTRO!$B$3:$B$1000="PROVEEDORES")*(UPPER(MAESTRO!$L$3:$L$1000)="CONFIRMADO")),ROWS($A$3:A367))),"")</f>
        <v/>
      </c>
    </row>
    <row r="368" spans="1:24" ht="22.05" customHeight="1">
      <c r="A368" s="24" t="str">
        <f ca="1">IFERROR(INDEX(MAESTRO!A:A,_xludf.AGGREGATE(15,6,ROW(MAESTRO!$B$3:$B$1000)/((MAESTRO!$B$3:$B$1000="PROVEEDORES")*(UPPER(MAESTRO!$L$3:$L$1000)="CONFIRMADO")),ROWS($A$3:A368))),"")</f>
        <v/>
      </c>
      <c r="B368" s="24" t="str">
        <f ca="1">IFERROR(INDEX(MAESTRO!B:B,_xludf.AGGREGATE(15,6,ROW(MAESTRO!$B$3:$B$1000)/((MAESTRO!$B$3:$B$1000="PROVEEDORES")*(UPPER(MAESTRO!$L$3:$L$1000)="CONFIRMADO")),ROWS($A$3:A368))),"")</f>
        <v/>
      </c>
      <c r="C368" s="24" t="str">
        <f ca="1">IFERROR(INDEX(MAESTRO!C:C,_xludf.AGGREGATE(15,6,ROW(MAESTRO!$B$3:$B$1000)/((MAESTRO!$B$3:$B$1000="PROVEEDORES")*(UPPER(MAESTRO!$L$3:$L$1000)="CONFIRMADO")),ROWS($A$3:A368))),"")</f>
        <v/>
      </c>
      <c r="D368" s="24" t="str">
        <f ca="1">IFERROR(INDEX(MAESTRO!D:D,_xludf.AGGREGATE(15,6,ROW(MAESTRO!$B$3:$B$1000)/((MAESTRO!$B$3:$B$1000="PROVEEDORES")*(UPPER(MAESTRO!$L$3:$L$1000)="CONFIRMADO")),ROWS($A$3:A368))),"")</f>
        <v/>
      </c>
      <c r="E368" s="24" t="str">
        <f ca="1">IFERROR(INDEX(MAESTRO!E:E,_xludf.AGGREGATE(15,6,ROW(MAESTRO!$B$3:$B$1000)/((MAESTRO!$B$3:$B$1000="PROVEEDORES")*(UPPER(MAESTRO!$L$3:$L$1000)="CONFIRMADO")),ROWS($A$3:A368))),"")</f>
        <v/>
      </c>
      <c r="F368" s="24" t="str">
        <f ca="1">IFERROR(INDEX(MAESTRO!F:F,_xludf.AGGREGATE(15,6,ROW(MAESTRO!$B$3:$B$1000)/((MAESTRO!$B$3:$B$1000="PROVEEDORES")*(UPPER(MAESTRO!$L$3:$L$1000)="CONFIRMADO")),ROWS($A$3:A368))),"")</f>
        <v/>
      </c>
      <c r="G368" s="24" t="str">
        <f ca="1">IFERROR(INDEX(MAESTRO!G:G,_xludf.AGGREGATE(15,6,ROW(MAESTRO!$B$3:$B$1000)/((MAESTRO!$B$3:$B$1000="PROVEEDORES")*(UPPER(MAESTRO!$L$3:$L$1000)="CONFIRMADO")),ROWS($A$3:A368))),"")</f>
        <v/>
      </c>
      <c r="H368" s="24" t="str">
        <f ca="1">IFERROR(INDEX(MAESTRO!H:H,_xludf.AGGREGATE(15,6,ROW(MAESTRO!$B$3:$B$1000)/((MAESTRO!$B$3:$B$1000="PROVEEDORES")*(UPPER(MAESTRO!$L$3:$L$1000)="CONFIRMADO")),ROWS($A$3:A368))),"")</f>
        <v/>
      </c>
      <c r="I368" s="24" t="str">
        <f ca="1">IFERROR(INDEX(MAESTRO!I:I,_xludf.AGGREGATE(15,6,ROW(MAESTRO!$B$3:$B$1000)/((MAESTRO!$B$3:$B$1000="PROVEEDORES")*(UPPER(MAESTRO!$L$3:$L$1000)="CONFIRMADO")),ROWS($A$3:A368))),"")</f>
        <v/>
      </c>
      <c r="J368" s="24" t="str">
        <f ca="1">IFERROR(INDEX(MAESTRO!J:J,_xludf.AGGREGATE(15,6,ROW(MAESTRO!$B$3:$B$1000)/((MAESTRO!$B$3:$B$1000="PROVEEDORES")*(UPPER(MAESTRO!$L$3:$L$1000)="CONFIRMADO")),ROWS($A$3:A368))),"")</f>
        <v/>
      </c>
      <c r="K368" s="24" t="str">
        <f ca="1">IFERROR(INDEX(MAESTRO!K:K,_xludf.AGGREGATE(15,6,ROW(MAESTRO!$B$3:$B$1000)/((MAESTRO!$B$3:$B$1000="PROVEEDORES")*(UPPER(MAESTRO!$L$3:$L$1000)="CONFIRMADO")),ROWS($A$3:A368))),"")</f>
        <v/>
      </c>
      <c r="L368" s="24" t="str">
        <f ca="1">IFERROR(INDEX(MAESTRO!L:L,_xludf.AGGREGATE(15,6,ROW(MAESTRO!$B$3:$B$1000)/((MAESTRO!$B$3:$B$1000="PROVEEDORES")*(UPPER(MAESTRO!$L$3:$L$1000)="CONFIRMADO")),ROWS($A$3:A368))),"")</f>
        <v/>
      </c>
      <c r="M368" s="24" t="str">
        <f ca="1">IFERROR(INDEX(MAESTRO!M:M,_xludf.AGGREGATE(15,6,ROW(MAESTRO!$B$3:$B$1000)/((MAESTRO!$B$3:$B$1000="PROVEEDORES")*(UPPER(MAESTRO!$L$3:$L$1000)="CONFIRMADO")),ROWS($A$3:A368))),"")</f>
        <v/>
      </c>
      <c r="N368" s="24" t="str">
        <f ca="1">IFERROR(INDEX(MAESTRO!N:N,_xludf.AGGREGATE(15,6,ROW(MAESTRO!$B$3:$B$1000)/((MAESTRO!$B$3:$B$1000="PROVEEDORES")*(UPPER(MAESTRO!$L$3:$L$1000)="CONFIRMADO")),ROWS($A$3:A368))),"")</f>
        <v/>
      </c>
      <c r="O368" s="24" t="str">
        <f ca="1">IFERROR(INDEX(MAESTRO!O:O,_xludf.AGGREGATE(15,6,ROW(MAESTRO!$B$3:$B$1000)/((MAESTRO!$B$3:$B$1000="PROVEEDORES")*(UPPER(MAESTRO!$L$3:$L$1000)="CONFIRMADO")),ROWS($A$3:A368))),"")</f>
        <v/>
      </c>
      <c r="P368" s="24" t="str">
        <f ca="1">IFERROR(INDEX(MAESTRO!P:P,_xludf.AGGREGATE(15,6,ROW(MAESTRO!$B$3:$B$1000)/((MAESTRO!$B$3:$B$1000="PROVEEDORES")*(UPPER(MAESTRO!$L$3:$L$1000)="CONFIRMADO")),ROWS($A$3:A368))),"")</f>
        <v/>
      </c>
      <c r="Q368" s="24" t="str">
        <f ca="1">IFERROR(INDEX(MAESTRO!Q:Q,_xludf.AGGREGATE(15,6,ROW(MAESTRO!$B$3:$B$1000)/((MAESTRO!$B$3:$B$1000="PROVEEDORES")*(UPPER(MAESTRO!$L$3:$L$1000)="CONFIRMADO")),ROWS($A$3:A368))),"")</f>
        <v/>
      </c>
      <c r="R368" s="24" t="str">
        <f ca="1">IFERROR(INDEX(MAESTRO!R:R,_xludf.AGGREGATE(15,6,ROW(MAESTRO!$B$3:$B$1000)/((MAESTRO!$B$3:$B$1000="PROVEEDORES")*(UPPER(MAESTRO!$L$3:$L$1000)="CONFIRMADO")),ROWS($A$3:A368))),"")</f>
        <v/>
      </c>
      <c r="S368" s="24" t="str">
        <f ca="1">IFERROR(INDEX(MAESTRO!S:S,_xludf.AGGREGATE(15,6,ROW(MAESTRO!$B$3:$B$1000)/((MAESTRO!$B$3:$B$1000="PROVEEDORES")*(UPPER(MAESTRO!$L$3:$L$1000)="CONFIRMADO")),ROWS($A$3:A368))),"")</f>
        <v/>
      </c>
      <c r="T368" s="24" t="str">
        <f ca="1">IFERROR(INDEX(MAESTRO!T:T,_xludf.AGGREGATE(15,6,ROW(MAESTRO!$B$3:$B$1000)/((MAESTRO!$B$3:$B$1000="PROVEEDORES")*(UPPER(MAESTRO!$L$3:$L$1000)="CONFIRMADO")),ROWS($A$3:A368))),"")</f>
        <v/>
      </c>
      <c r="U368" s="24" t="str">
        <f ca="1">IFERROR(INDEX(MAESTRO!U:U,_xludf.AGGREGATE(15,6,ROW(MAESTRO!$B$3:$B$1000)/((MAESTRO!$B$3:$B$1000="PROVEEDORES")*(UPPER(MAESTRO!$L$3:$L$1000)="CONFIRMADO")),ROWS($A$3:A368))),"")</f>
        <v/>
      </c>
      <c r="V368" s="24" t="str">
        <f ca="1">IFERROR(INDEX(MAESTRO!V:V,_xludf.AGGREGATE(15,6,ROW(MAESTRO!$B$3:$B$1000)/((MAESTRO!$B$3:$B$1000="PROVEEDORES")*(UPPER(MAESTRO!$L$3:$L$1000)="CONFIRMADO")),ROWS($A$3:A368))),"")</f>
        <v/>
      </c>
      <c r="W368" s="24" t="str">
        <f ca="1">IFERROR(INDEX(MAESTRO!W:W,_xludf.AGGREGATE(15,6,ROW(MAESTRO!$B$3:$B$1000)/((MAESTRO!$B$3:$B$1000="PROVEEDORES")*(UPPER(MAESTRO!$L$3:$L$1000)="CONFIRMADO")),ROWS($A$3:A368))),"")</f>
        <v/>
      </c>
      <c r="X368" s="24" t="str">
        <f ca="1">IFERROR(INDEX(MAESTRO!X:X,_xludf.AGGREGATE(15,6,ROW(MAESTRO!$B$3:$B$1000)/((MAESTRO!$B$3:$B$1000="PROVEEDORES")*(UPPER(MAESTRO!$L$3:$L$1000)="CONFIRMADO")),ROWS($A$3:A368))),"")</f>
        <v/>
      </c>
    </row>
    <row r="369" spans="1:24" ht="22.05" customHeight="1">
      <c r="A369" s="10" t="str">
        <f ca="1">IFERROR(INDEX(MAESTRO!A:A,_xludf.AGGREGATE(15,6,ROW(MAESTRO!$B$3:$B$1000)/((MAESTRO!$B$3:$B$1000="PROVEEDORES")*(UPPER(MAESTRO!$L$3:$L$1000)="CONFIRMADO")),ROWS($A$3:A369))),"")</f>
        <v/>
      </c>
      <c r="B369" s="10" t="str">
        <f ca="1">IFERROR(INDEX(MAESTRO!B:B,_xludf.AGGREGATE(15,6,ROW(MAESTRO!$B$3:$B$1000)/((MAESTRO!$B$3:$B$1000="PROVEEDORES")*(UPPER(MAESTRO!$L$3:$L$1000)="CONFIRMADO")),ROWS($A$3:A369))),"")</f>
        <v/>
      </c>
      <c r="C369" s="10" t="str">
        <f ca="1">IFERROR(INDEX(MAESTRO!C:C,_xludf.AGGREGATE(15,6,ROW(MAESTRO!$B$3:$B$1000)/((MAESTRO!$B$3:$B$1000="PROVEEDORES")*(UPPER(MAESTRO!$L$3:$L$1000)="CONFIRMADO")),ROWS($A$3:A369))),"")</f>
        <v/>
      </c>
      <c r="D369" s="10" t="str">
        <f ca="1">IFERROR(INDEX(MAESTRO!D:D,_xludf.AGGREGATE(15,6,ROW(MAESTRO!$B$3:$B$1000)/((MAESTRO!$B$3:$B$1000="PROVEEDORES")*(UPPER(MAESTRO!$L$3:$L$1000)="CONFIRMADO")),ROWS($A$3:A369))),"")</f>
        <v/>
      </c>
      <c r="E369" s="10" t="str">
        <f ca="1">IFERROR(INDEX(MAESTRO!E:E,_xludf.AGGREGATE(15,6,ROW(MAESTRO!$B$3:$B$1000)/((MAESTRO!$B$3:$B$1000="PROVEEDORES")*(UPPER(MAESTRO!$L$3:$L$1000)="CONFIRMADO")),ROWS($A$3:A369))),"")</f>
        <v/>
      </c>
      <c r="F369" s="10" t="str">
        <f ca="1">IFERROR(INDEX(MAESTRO!F:F,_xludf.AGGREGATE(15,6,ROW(MAESTRO!$B$3:$B$1000)/((MAESTRO!$B$3:$B$1000="PROVEEDORES")*(UPPER(MAESTRO!$L$3:$L$1000)="CONFIRMADO")),ROWS($A$3:A369))),"")</f>
        <v/>
      </c>
      <c r="G369" s="10" t="str">
        <f ca="1">IFERROR(INDEX(MAESTRO!G:G,_xludf.AGGREGATE(15,6,ROW(MAESTRO!$B$3:$B$1000)/((MAESTRO!$B$3:$B$1000="PROVEEDORES")*(UPPER(MAESTRO!$L$3:$L$1000)="CONFIRMADO")),ROWS($A$3:A369))),"")</f>
        <v/>
      </c>
      <c r="H369" s="10" t="str">
        <f ca="1">IFERROR(INDEX(MAESTRO!H:H,_xludf.AGGREGATE(15,6,ROW(MAESTRO!$B$3:$B$1000)/((MAESTRO!$B$3:$B$1000="PROVEEDORES")*(UPPER(MAESTRO!$L$3:$L$1000)="CONFIRMADO")),ROWS($A$3:A369))),"")</f>
        <v/>
      </c>
      <c r="I369" s="10" t="str">
        <f ca="1">IFERROR(INDEX(MAESTRO!I:I,_xludf.AGGREGATE(15,6,ROW(MAESTRO!$B$3:$B$1000)/((MAESTRO!$B$3:$B$1000="PROVEEDORES")*(UPPER(MAESTRO!$L$3:$L$1000)="CONFIRMADO")),ROWS($A$3:A369))),"")</f>
        <v/>
      </c>
      <c r="J369" s="10" t="str">
        <f ca="1">IFERROR(INDEX(MAESTRO!J:J,_xludf.AGGREGATE(15,6,ROW(MAESTRO!$B$3:$B$1000)/((MAESTRO!$B$3:$B$1000="PROVEEDORES")*(UPPER(MAESTRO!$L$3:$L$1000)="CONFIRMADO")),ROWS($A$3:A369))),"")</f>
        <v/>
      </c>
      <c r="K369" s="10" t="str">
        <f ca="1">IFERROR(INDEX(MAESTRO!K:K,_xludf.AGGREGATE(15,6,ROW(MAESTRO!$B$3:$B$1000)/((MAESTRO!$B$3:$B$1000="PROVEEDORES")*(UPPER(MAESTRO!$L$3:$L$1000)="CONFIRMADO")),ROWS($A$3:A369))),"")</f>
        <v/>
      </c>
      <c r="L369" s="10" t="str">
        <f ca="1">IFERROR(INDEX(MAESTRO!L:L,_xludf.AGGREGATE(15,6,ROW(MAESTRO!$B$3:$B$1000)/((MAESTRO!$B$3:$B$1000="PROVEEDORES")*(UPPER(MAESTRO!$L$3:$L$1000)="CONFIRMADO")),ROWS($A$3:A369))),"")</f>
        <v/>
      </c>
      <c r="M369" s="10" t="str">
        <f ca="1">IFERROR(INDEX(MAESTRO!M:M,_xludf.AGGREGATE(15,6,ROW(MAESTRO!$B$3:$B$1000)/((MAESTRO!$B$3:$B$1000="PROVEEDORES")*(UPPER(MAESTRO!$L$3:$L$1000)="CONFIRMADO")),ROWS($A$3:A369))),"")</f>
        <v/>
      </c>
      <c r="N369" s="10" t="str">
        <f ca="1">IFERROR(INDEX(MAESTRO!N:N,_xludf.AGGREGATE(15,6,ROW(MAESTRO!$B$3:$B$1000)/((MAESTRO!$B$3:$B$1000="PROVEEDORES")*(UPPER(MAESTRO!$L$3:$L$1000)="CONFIRMADO")),ROWS($A$3:A369))),"")</f>
        <v/>
      </c>
      <c r="O369" s="10" t="str">
        <f ca="1">IFERROR(INDEX(MAESTRO!O:O,_xludf.AGGREGATE(15,6,ROW(MAESTRO!$B$3:$B$1000)/((MAESTRO!$B$3:$B$1000="PROVEEDORES")*(UPPER(MAESTRO!$L$3:$L$1000)="CONFIRMADO")),ROWS($A$3:A369))),"")</f>
        <v/>
      </c>
      <c r="P369" s="10" t="str">
        <f ca="1">IFERROR(INDEX(MAESTRO!P:P,_xludf.AGGREGATE(15,6,ROW(MAESTRO!$B$3:$B$1000)/((MAESTRO!$B$3:$B$1000="PROVEEDORES")*(UPPER(MAESTRO!$L$3:$L$1000)="CONFIRMADO")),ROWS($A$3:A369))),"")</f>
        <v/>
      </c>
      <c r="Q369" s="10" t="str">
        <f ca="1">IFERROR(INDEX(MAESTRO!Q:Q,_xludf.AGGREGATE(15,6,ROW(MAESTRO!$B$3:$B$1000)/((MAESTRO!$B$3:$B$1000="PROVEEDORES")*(UPPER(MAESTRO!$L$3:$L$1000)="CONFIRMADO")),ROWS($A$3:A369))),"")</f>
        <v/>
      </c>
      <c r="R369" s="10" t="str">
        <f ca="1">IFERROR(INDEX(MAESTRO!R:R,_xludf.AGGREGATE(15,6,ROW(MAESTRO!$B$3:$B$1000)/((MAESTRO!$B$3:$B$1000="PROVEEDORES")*(UPPER(MAESTRO!$L$3:$L$1000)="CONFIRMADO")),ROWS($A$3:A369))),"")</f>
        <v/>
      </c>
      <c r="S369" s="10" t="str">
        <f ca="1">IFERROR(INDEX(MAESTRO!S:S,_xludf.AGGREGATE(15,6,ROW(MAESTRO!$B$3:$B$1000)/((MAESTRO!$B$3:$B$1000="PROVEEDORES")*(UPPER(MAESTRO!$L$3:$L$1000)="CONFIRMADO")),ROWS($A$3:A369))),"")</f>
        <v/>
      </c>
      <c r="T369" s="10" t="str">
        <f ca="1">IFERROR(INDEX(MAESTRO!T:T,_xludf.AGGREGATE(15,6,ROW(MAESTRO!$B$3:$B$1000)/((MAESTRO!$B$3:$B$1000="PROVEEDORES")*(UPPER(MAESTRO!$L$3:$L$1000)="CONFIRMADO")),ROWS($A$3:A369))),"")</f>
        <v/>
      </c>
      <c r="U369" s="10" t="str">
        <f ca="1">IFERROR(INDEX(MAESTRO!U:U,_xludf.AGGREGATE(15,6,ROW(MAESTRO!$B$3:$B$1000)/((MAESTRO!$B$3:$B$1000="PROVEEDORES")*(UPPER(MAESTRO!$L$3:$L$1000)="CONFIRMADO")),ROWS($A$3:A369))),"")</f>
        <v/>
      </c>
      <c r="V369" s="10" t="str">
        <f ca="1">IFERROR(INDEX(MAESTRO!V:V,_xludf.AGGREGATE(15,6,ROW(MAESTRO!$B$3:$B$1000)/((MAESTRO!$B$3:$B$1000="PROVEEDORES")*(UPPER(MAESTRO!$L$3:$L$1000)="CONFIRMADO")),ROWS($A$3:A369))),"")</f>
        <v/>
      </c>
      <c r="W369" s="10" t="str">
        <f ca="1">IFERROR(INDEX(MAESTRO!W:W,_xludf.AGGREGATE(15,6,ROW(MAESTRO!$B$3:$B$1000)/((MAESTRO!$B$3:$B$1000="PROVEEDORES")*(UPPER(MAESTRO!$L$3:$L$1000)="CONFIRMADO")),ROWS($A$3:A369))),"")</f>
        <v/>
      </c>
      <c r="X369" s="10" t="str">
        <f ca="1">IFERROR(INDEX(MAESTRO!X:X,_xludf.AGGREGATE(15,6,ROW(MAESTRO!$B$3:$B$1000)/((MAESTRO!$B$3:$B$1000="PROVEEDORES")*(UPPER(MAESTRO!$L$3:$L$1000)="CONFIRMADO")),ROWS($A$3:A369))),"")</f>
        <v/>
      </c>
    </row>
    <row r="370" spans="1:24" ht="22.05" customHeight="1">
      <c r="A370" s="24" t="str">
        <f ca="1">IFERROR(INDEX(MAESTRO!A:A,_xludf.AGGREGATE(15,6,ROW(MAESTRO!$B$3:$B$1000)/((MAESTRO!$B$3:$B$1000="PROVEEDORES")*(UPPER(MAESTRO!$L$3:$L$1000)="CONFIRMADO")),ROWS($A$3:A370))),"")</f>
        <v/>
      </c>
      <c r="B370" s="24" t="str">
        <f ca="1">IFERROR(INDEX(MAESTRO!B:B,_xludf.AGGREGATE(15,6,ROW(MAESTRO!$B$3:$B$1000)/((MAESTRO!$B$3:$B$1000="PROVEEDORES")*(UPPER(MAESTRO!$L$3:$L$1000)="CONFIRMADO")),ROWS($A$3:A370))),"")</f>
        <v/>
      </c>
      <c r="C370" s="24" t="str">
        <f ca="1">IFERROR(INDEX(MAESTRO!C:C,_xludf.AGGREGATE(15,6,ROW(MAESTRO!$B$3:$B$1000)/((MAESTRO!$B$3:$B$1000="PROVEEDORES")*(UPPER(MAESTRO!$L$3:$L$1000)="CONFIRMADO")),ROWS($A$3:A370))),"")</f>
        <v/>
      </c>
      <c r="D370" s="24" t="str">
        <f ca="1">IFERROR(INDEX(MAESTRO!D:D,_xludf.AGGREGATE(15,6,ROW(MAESTRO!$B$3:$B$1000)/((MAESTRO!$B$3:$B$1000="PROVEEDORES")*(UPPER(MAESTRO!$L$3:$L$1000)="CONFIRMADO")),ROWS($A$3:A370))),"")</f>
        <v/>
      </c>
      <c r="E370" s="24" t="str">
        <f ca="1">IFERROR(INDEX(MAESTRO!E:E,_xludf.AGGREGATE(15,6,ROW(MAESTRO!$B$3:$B$1000)/((MAESTRO!$B$3:$B$1000="PROVEEDORES")*(UPPER(MAESTRO!$L$3:$L$1000)="CONFIRMADO")),ROWS($A$3:A370))),"")</f>
        <v/>
      </c>
      <c r="F370" s="24" t="str">
        <f ca="1">IFERROR(INDEX(MAESTRO!F:F,_xludf.AGGREGATE(15,6,ROW(MAESTRO!$B$3:$B$1000)/((MAESTRO!$B$3:$B$1000="PROVEEDORES")*(UPPER(MAESTRO!$L$3:$L$1000)="CONFIRMADO")),ROWS($A$3:A370))),"")</f>
        <v/>
      </c>
      <c r="G370" s="24" t="str">
        <f ca="1">IFERROR(INDEX(MAESTRO!G:G,_xludf.AGGREGATE(15,6,ROW(MAESTRO!$B$3:$B$1000)/((MAESTRO!$B$3:$B$1000="PROVEEDORES")*(UPPER(MAESTRO!$L$3:$L$1000)="CONFIRMADO")),ROWS($A$3:A370))),"")</f>
        <v/>
      </c>
      <c r="H370" s="24" t="str">
        <f ca="1">IFERROR(INDEX(MAESTRO!H:H,_xludf.AGGREGATE(15,6,ROW(MAESTRO!$B$3:$B$1000)/((MAESTRO!$B$3:$B$1000="PROVEEDORES")*(UPPER(MAESTRO!$L$3:$L$1000)="CONFIRMADO")),ROWS($A$3:A370))),"")</f>
        <v/>
      </c>
      <c r="I370" s="24" t="str">
        <f ca="1">IFERROR(INDEX(MAESTRO!I:I,_xludf.AGGREGATE(15,6,ROW(MAESTRO!$B$3:$B$1000)/((MAESTRO!$B$3:$B$1000="PROVEEDORES")*(UPPER(MAESTRO!$L$3:$L$1000)="CONFIRMADO")),ROWS($A$3:A370))),"")</f>
        <v/>
      </c>
      <c r="J370" s="24" t="str">
        <f ca="1">IFERROR(INDEX(MAESTRO!J:J,_xludf.AGGREGATE(15,6,ROW(MAESTRO!$B$3:$B$1000)/((MAESTRO!$B$3:$B$1000="PROVEEDORES")*(UPPER(MAESTRO!$L$3:$L$1000)="CONFIRMADO")),ROWS($A$3:A370))),"")</f>
        <v/>
      </c>
      <c r="K370" s="24" t="str">
        <f ca="1">IFERROR(INDEX(MAESTRO!K:K,_xludf.AGGREGATE(15,6,ROW(MAESTRO!$B$3:$B$1000)/((MAESTRO!$B$3:$B$1000="PROVEEDORES")*(UPPER(MAESTRO!$L$3:$L$1000)="CONFIRMADO")),ROWS($A$3:A370))),"")</f>
        <v/>
      </c>
      <c r="L370" s="24" t="str">
        <f ca="1">IFERROR(INDEX(MAESTRO!L:L,_xludf.AGGREGATE(15,6,ROW(MAESTRO!$B$3:$B$1000)/((MAESTRO!$B$3:$B$1000="PROVEEDORES")*(UPPER(MAESTRO!$L$3:$L$1000)="CONFIRMADO")),ROWS($A$3:A370))),"")</f>
        <v/>
      </c>
      <c r="M370" s="24" t="str">
        <f ca="1">IFERROR(INDEX(MAESTRO!M:M,_xludf.AGGREGATE(15,6,ROW(MAESTRO!$B$3:$B$1000)/((MAESTRO!$B$3:$B$1000="PROVEEDORES")*(UPPER(MAESTRO!$L$3:$L$1000)="CONFIRMADO")),ROWS($A$3:A370))),"")</f>
        <v/>
      </c>
      <c r="N370" s="24" t="str">
        <f ca="1">IFERROR(INDEX(MAESTRO!N:N,_xludf.AGGREGATE(15,6,ROW(MAESTRO!$B$3:$B$1000)/((MAESTRO!$B$3:$B$1000="PROVEEDORES")*(UPPER(MAESTRO!$L$3:$L$1000)="CONFIRMADO")),ROWS($A$3:A370))),"")</f>
        <v/>
      </c>
      <c r="O370" s="24" t="str">
        <f ca="1">IFERROR(INDEX(MAESTRO!O:O,_xludf.AGGREGATE(15,6,ROW(MAESTRO!$B$3:$B$1000)/((MAESTRO!$B$3:$B$1000="PROVEEDORES")*(UPPER(MAESTRO!$L$3:$L$1000)="CONFIRMADO")),ROWS($A$3:A370))),"")</f>
        <v/>
      </c>
      <c r="P370" s="24" t="str">
        <f ca="1">IFERROR(INDEX(MAESTRO!P:P,_xludf.AGGREGATE(15,6,ROW(MAESTRO!$B$3:$B$1000)/((MAESTRO!$B$3:$B$1000="PROVEEDORES")*(UPPER(MAESTRO!$L$3:$L$1000)="CONFIRMADO")),ROWS($A$3:A370))),"")</f>
        <v/>
      </c>
      <c r="Q370" s="24" t="str">
        <f ca="1">IFERROR(INDEX(MAESTRO!Q:Q,_xludf.AGGREGATE(15,6,ROW(MAESTRO!$B$3:$B$1000)/((MAESTRO!$B$3:$B$1000="PROVEEDORES")*(UPPER(MAESTRO!$L$3:$L$1000)="CONFIRMADO")),ROWS($A$3:A370))),"")</f>
        <v/>
      </c>
      <c r="R370" s="24" t="str">
        <f ca="1">IFERROR(INDEX(MAESTRO!R:R,_xludf.AGGREGATE(15,6,ROW(MAESTRO!$B$3:$B$1000)/((MAESTRO!$B$3:$B$1000="PROVEEDORES")*(UPPER(MAESTRO!$L$3:$L$1000)="CONFIRMADO")),ROWS($A$3:A370))),"")</f>
        <v/>
      </c>
      <c r="S370" s="24" t="str">
        <f ca="1">IFERROR(INDEX(MAESTRO!S:S,_xludf.AGGREGATE(15,6,ROW(MAESTRO!$B$3:$B$1000)/((MAESTRO!$B$3:$B$1000="PROVEEDORES")*(UPPER(MAESTRO!$L$3:$L$1000)="CONFIRMADO")),ROWS($A$3:A370))),"")</f>
        <v/>
      </c>
      <c r="T370" s="24" t="str">
        <f ca="1">IFERROR(INDEX(MAESTRO!T:T,_xludf.AGGREGATE(15,6,ROW(MAESTRO!$B$3:$B$1000)/((MAESTRO!$B$3:$B$1000="PROVEEDORES")*(UPPER(MAESTRO!$L$3:$L$1000)="CONFIRMADO")),ROWS($A$3:A370))),"")</f>
        <v/>
      </c>
      <c r="U370" s="24" t="str">
        <f ca="1">IFERROR(INDEX(MAESTRO!U:U,_xludf.AGGREGATE(15,6,ROW(MAESTRO!$B$3:$B$1000)/((MAESTRO!$B$3:$B$1000="PROVEEDORES")*(UPPER(MAESTRO!$L$3:$L$1000)="CONFIRMADO")),ROWS($A$3:A370))),"")</f>
        <v/>
      </c>
      <c r="V370" s="24" t="str">
        <f ca="1">IFERROR(INDEX(MAESTRO!V:V,_xludf.AGGREGATE(15,6,ROW(MAESTRO!$B$3:$B$1000)/((MAESTRO!$B$3:$B$1000="PROVEEDORES")*(UPPER(MAESTRO!$L$3:$L$1000)="CONFIRMADO")),ROWS($A$3:A370))),"")</f>
        <v/>
      </c>
      <c r="W370" s="24" t="str">
        <f ca="1">IFERROR(INDEX(MAESTRO!W:W,_xludf.AGGREGATE(15,6,ROW(MAESTRO!$B$3:$B$1000)/((MAESTRO!$B$3:$B$1000="PROVEEDORES")*(UPPER(MAESTRO!$L$3:$L$1000)="CONFIRMADO")),ROWS($A$3:A370))),"")</f>
        <v/>
      </c>
      <c r="X370" s="24" t="str">
        <f ca="1">IFERROR(INDEX(MAESTRO!X:X,_xludf.AGGREGATE(15,6,ROW(MAESTRO!$B$3:$B$1000)/((MAESTRO!$B$3:$B$1000="PROVEEDORES")*(UPPER(MAESTRO!$L$3:$L$1000)="CONFIRMADO")),ROWS($A$3:A370))),"")</f>
        <v/>
      </c>
    </row>
    <row r="371" spans="1:24" ht="22.05" customHeight="1">
      <c r="A371" s="10" t="str">
        <f ca="1">IFERROR(INDEX(MAESTRO!A:A,_xludf.AGGREGATE(15,6,ROW(MAESTRO!$B$3:$B$1000)/((MAESTRO!$B$3:$B$1000="PROVEEDORES")*(UPPER(MAESTRO!$L$3:$L$1000)="CONFIRMADO")),ROWS($A$3:A371))),"")</f>
        <v/>
      </c>
      <c r="B371" s="10" t="str">
        <f ca="1">IFERROR(INDEX(MAESTRO!B:B,_xludf.AGGREGATE(15,6,ROW(MAESTRO!$B$3:$B$1000)/((MAESTRO!$B$3:$B$1000="PROVEEDORES")*(UPPER(MAESTRO!$L$3:$L$1000)="CONFIRMADO")),ROWS($A$3:A371))),"")</f>
        <v/>
      </c>
      <c r="C371" s="10" t="str">
        <f ca="1">IFERROR(INDEX(MAESTRO!C:C,_xludf.AGGREGATE(15,6,ROW(MAESTRO!$B$3:$B$1000)/((MAESTRO!$B$3:$B$1000="PROVEEDORES")*(UPPER(MAESTRO!$L$3:$L$1000)="CONFIRMADO")),ROWS($A$3:A371))),"")</f>
        <v/>
      </c>
      <c r="D371" s="10" t="str">
        <f ca="1">IFERROR(INDEX(MAESTRO!D:D,_xludf.AGGREGATE(15,6,ROW(MAESTRO!$B$3:$B$1000)/((MAESTRO!$B$3:$B$1000="PROVEEDORES")*(UPPER(MAESTRO!$L$3:$L$1000)="CONFIRMADO")),ROWS($A$3:A371))),"")</f>
        <v/>
      </c>
      <c r="E371" s="10" t="str">
        <f ca="1">IFERROR(INDEX(MAESTRO!E:E,_xludf.AGGREGATE(15,6,ROW(MAESTRO!$B$3:$B$1000)/((MAESTRO!$B$3:$B$1000="PROVEEDORES")*(UPPER(MAESTRO!$L$3:$L$1000)="CONFIRMADO")),ROWS($A$3:A371))),"")</f>
        <v/>
      </c>
      <c r="F371" s="10" t="str">
        <f ca="1">IFERROR(INDEX(MAESTRO!F:F,_xludf.AGGREGATE(15,6,ROW(MAESTRO!$B$3:$B$1000)/((MAESTRO!$B$3:$B$1000="PROVEEDORES")*(UPPER(MAESTRO!$L$3:$L$1000)="CONFIRMADO")),ROWS($A$3:A371))),"")</f>
        <v/>
      </c>
      <c r="G371" s="10" t="str">
        <f ca="1">IFERROR(INDEX(MAESTRO!G:G,_xludf.AGGREGATE(15,6,ROW(MAESTRO!$B$3:$B$1000)/((MAESTRO!$B$3:$B$1000="PROVEEDORES")*(UPPER(MAESTRO!$L$3:$L$1000)="CONFIRMADO")),ROWS($A$3:A371))),"")</f>
        <v/>
      </c>
      <c r="H371" s="10" t="str">
        <f ca="1">IFERROR(INDEX(MAESTRO!H:H,_xludf.AGGREGATE(15,6,ROW(MAESTRO!$B$3:$B$1000)/((MAESTRO!$B$3:$B$1000="PROVEEDORES")*(UPPER(MAESTRO!$L$3:$L$1000)="CONFIRMADO")),ROWS($A$3:A371))),"")</f>
        <v/>
      </c>
      <c r="I371" s="10" t="str">
        <f ca="1">IFERROR(INDEX(MAESTRO!I:I,_xludf.AGGREGATE(15,6,ROW(MAESTRO!$B$3:$B$1000)/((MAESTRO!$B$3:$B$1000="PROVEEDORES")*(UPPER(MAESTRO!$L$3:$L$1000)="CONFIRMADO")),ROWS($A$3:A371))),"")</f>
        <v/>
      </c>
      <c r="J371" s="10" t="str">
        <f ca="1">IFERROR(INDEX(MAESTRO!J:J,_xludf.AGGREGATE(15,6,ROW(MAESTRO!$B$3:$B$1000)/((MAESTRO!$B$3:$B$1000="PROVEEDORES")*(UPPER(MAESTRO!$L$3:$L$1000)="CONFIRMADO")),ROWS($A$3:A371))),"")</f>
        <v/>
      </c>
      <c r="K371" s="10" t="str">
        <f ca="1">IFERROR(INDEX(MAESTRO!K:K,_xludf.AGGREGATE(15,6,ROW(MAESTRO!$B$3:$B$1000)/((MAESTRO!$B$3:$B$1000="PROVEEDORES")*(UPPER(MAESTRO!$L$3:$L$1000)="CONFIRMADO")),ROWS($A$3:A371))),"")</f>
        <v/>
      </c>
      <c r="L371" s="10" t="str">
        <f ca="1">IFERROR(INDEX(MAESTRO!L:L,_xludf.AGGREGATE(15,6,ROW(MAESTRO!$B$3:$B$1000)/((MAESTRO!$B$3:$B$1000="PROVEEDORES")*(UPPER(MAESTRO!$L$3:$L$1000)="CONFIRMADO")),ROWS($A$3:A371))),"")</f>
        <v/>
      </c>
      <c r="M371" s="10" t="str">
        <f ca="1">IFERROR(INDEX(MAESTRO!M:M,_xludf.AGGREGATE(15,6,ROW(MAESTRO!$B$3:$B$1000)/((MAESTRO!$B$3:$B$1000="PROVEEDORES")*(UPPER(MAESTRO!$L$3:$L$1000)="CONFIRMADO")),ROWS($A$3:A371))),"")</f>
        <v/>
      </c>
      <c r="N371" s="10" t="str">
        <f ca="1">IFERROR(INDEX(MAESTRO!N:N,_xludf.AGGREGATE(15,6,ROW(MAESTRO!$B$3:$B$1000)/((MAESTRO!$B$3:$B$1000="PROVEEDORES")*(UPPER(MAESTRO!$L$3:$L$1000)="CONFIRMADO")),ROWS($A$3:A371))),"")</f>
        <v/>
      </c>
      <c r="O371" s="10" t="str">
        <f ca="1">IFERROR(INDEX(MAESTRO!O:O,_xludf.AGGREGATE(15,6,ROW(MAESTRO!$B$3:$B$1000)/((MAESTRO!$B$3:$B$1000="PROVEEDORES")*(UPPER(MAESTRO!$L$3:$L$1000)="CONFIRMADO")),ROWS($A$3:A371))),"")</f>
        <v/>
      </c>
      <c r="P371" s="10" t="str">
        <f ca="1">IFERROR(INDEX(MAESTRO!P:P,_xludf.AGGREGATE(15,6,ROW(MAESTRO!$B$3:$B$1000)/((MAESTRO!$B$3:$B$1000="PROVEEDORES")*(UPPER(MAESTRO!$L$3:$L$1000)="CONFIRMADO")),ROWS($A$3:A371))),"")</f>
        <v/>
      </c>
      <c r="Q371" s="10" t="str">
        <f ca="1">IFERROR(INDEX(MAESTRO!Q:Q,_xludf.AGGREGATE(15,6,ROW(MAESTRO!$B$3:$B$1000)/((MAESTRO!$B$3:$B$1000="PROVEEDORES")*(UPPER(MAESTRO!$L$3:$L$1000)="CONFIRMADO")),ROWS($A$3:A371))),"")</f>
        <v/>
      </c>
      <c r="R371" s="10" t="str">
        <f ca="1">IFERROR(INDEX(MAESTRO!R:R,_xludf.AGGREGATE(15,6,ROW(MAESTRO!$B$3:$B$1000)/((MAESTRO!$B$3:$B$1000="PROVEEDORES")*(UPPER(MAESTRO!$L$3:$L$1000)="CONFIRMADO")),ROWS($A$3:A371))),"")</f>
        <v/>
      </c>
      <c r="S371" s="10" t="str">
        <f ca="1">IFERROR(INDEX(MAESTRO!S:S,_xludf.AGGREGATE(15,6,ROW(MAESTRO!$B$3:$B$1000)/((MAESTRO!$B$3:$B$1000="PROVEEDORES")*(UPPER(MAESTRO!$L$3:$L$1000)="CONFIRMADO")),ROWS($A$3:A371))),"")</f>
        <v/>
      </c>
      <c r="T371" s="10" t="str">
        <f ca="1">IFERROR(INDEX(MAESTRO!T:T,_xludf.AGGREGATE(15,6,ROW(MAESTRO!$B$3:$B$1000)/((MAESTRO!$B$3:$B$1000="PROVEEDORES")*(UPPER(MAESTRO!$L$3:$L$1000)="CONFIRMADO")),ROWS($A$3:A371))),"")</f>
        <v/>
      </c>
      <c r="U371" s="10" t="str">
        <f ca="1">IFERROR(INDEX(MAESTRO!U:U,_xludf.AGGREGATE(15,6,ROW(MAESTRO!$B$3:$B$1000)/((MAESTRO!$B$3:$B$1000="PROVEEDORES")*(UPPER(MAESTRO!$L$3:$L$1000)="CONFIRMADO")),ROWS($A$3:A371))),"")</f>
        <v/>
      </c>
      <c r="V371" s="10" t="str">
        <f ca="1">IFERROR(INDEX(MAESTRO!V:V,_xludf.AGGREGATE(15,6,ROW(MAESTRO!$B$3:$B$1000)/((MAESTRO!$B$3:$B$1000="PROVEEDORES")*(UPPER(MAESTRO!$L$3:$L$1000)="CONFIRMADO")),ROWS($A$3:A371))),"")</f>
        <v/>
      </c>
      <c r="W371" s="10" t="str">
        <f ca="1">IFERROR(INDEX(MAESTRO!W:W,_xludf.AGGREGATE(15,6,ROW(MAESTRO!$B$3:$B$1000)/((MAESTRO!$B$3:$B$1000="PROVEEDORES")*(UPPER(MAESTRO!$L$3:$L$1000)="CONFIRMADO")),ROWS($A$3:A371))),"")</f>
        <v/>
      </c>
      <c r="X371" s="10" t="str">
        <f ca="1">IFERROR(INDEX(MAESTRO!X:X,_xludf.AGGREGATE(15,6,ROW(MAESTRO!$B$3:$B$1000)/((MAESTRO!$B$3:$B$1000="PROVEEDORES")*(UPPER(MAESTRO!$L$3:$L$1000)="CONFIRMADO")),ROWS($A$3:A371))),"")</f>
        <v/>
      </c>
    </row>
    <row r="372" spans="1:24" ht="22.05" customHeight="1">
      <c r="A372" s="24" t="str">
        <f ca="1">IFERROR(INDEX(MAESTRO!A:A,_xludf.AGGREGATE(15,6,ROW(MAESTRO!$B$3:$B$1000)/((MAESTRO!$B$3:$B$1000="PROVEEDORES")*(UPPER(MAESTRO!$L$3:$L$1000)="CONFIRMADO")),ROWS($A$3:A372))),"")</f>
        <v/>
      </c>
      <c r="B372" s="24" t="str">
        <f ca="1">IFERROR(INDEX(MAESTRO!B:B,_xludf.AGGREGATE(15,6,ROW(MAESTRO!$B$3:$B$1000)/((MAESTRO!$B$3:$B$1000="PROVEEDORES")*(UPPER(MAESTRO!$L$3:$L$1000)="CONFIRMADO")),ROWS($A$3:A372))),"")</f>
        <v/>
      </c>
      <c r="C372" s="24" t="str">
        <f ca="1">IFERROR(INDEX(MAESTRO!C:C,_xludf.AGGREGATE(15,6,ROW(MAESTRO!$B$3:$B$1000)/((MAESTRO!$B$3:$B$1000="PROVEEDORES")*(UPPER(MAESTRO!$L$3:$L$1000)="CONFIRMADO")),ROWS($A$3:A372))),"")</f>
        <v/>
      </c>
      <c r="D372" s="24" t="str">
        <f ca="1">IFERROR(INDEX(MAESTRO!D:D,_xludf.AGGREGATE(15,6,ROW(MAESTRO!$B$3:$B$1000)/((MAESTRO!$B$3:$B$1000="PROVEEDORES")*(UPPER(MAESTRO!$L$3:$L$1000)="CONFIRMADO")),ROWS($A$3:A372))),"")</f>
        <v/>
      </c>
      <c r="E372" s="24" t="str">
        <f ca="1">IFERROR(INDEX(MAESTRO!E:E,_xludf.AGGREGATE(15,6,ROW(MAESTRO!$B$3:$B$1000)/((MAESTRO!$B$3:$B$1000="PROVEEDORES")*(UPPER(MAESTRO!$L$3:$L$1000)="CONFIRMADO")),ROWS($A$3:A372))),"")</f>
        <v/>
      </c>
      <c r="F372" s="24" t="str">
        <f ca="1">IFERROR(INDEX(MAESTRO!F:F,_xludf.AGGREGATE(15,6,ROW(MAESTRO!$B$3:$B$1000)/((MAESTRO!$B$3:$B$1000="PROVEEDORES")*(UPPER(MAESTRO!$L$3:$L$1000)="CONFIRMADO")),ROWS($A$3:A372))),"")</f>
        <v/>
      </c>
      <c r="G372" s="24" t="str">
        <f ca="1">IFERROR(INDEX(MAESTRO!G:G,_xludf.AGGREGATE(15,6,ROW(MAESTRO!$B$3:$B$1000)/((MAESTRO!$B$3:$B$1000="PROVEEDORES")*(UPPER(MAESTRO!$L$3:$L$1000)="CONFIRMADO")),ROWS($A$3:A372))),"")</f>
        <v/>
      </c>
      <c r="H372" s="24" t="str">
        <f ca="1">IFERROR(INDEX(MAESTRO!H:H,_xludf.AGGREGATE(15,6,ROW(MAESTRO!$B$3:$B$1000)/((MAESTRO!$B$3:$B$1000="PROVEEDORES")*(UPPER(MAESTRO!$L$3:$L$1000)="CONFIRMADO")),ROWS($A$3:A372))),"")</f>
        <v/>
      </c>
      <c r="I372" s="24" t="str">
        <f ca="1">IFERROR(INDEX(MAESTRO!I:I,_xludf.AGGREGATE(15,6,ROW(MAESTRO!$B$3:$B$1000)/((MAESTRO!$B$3:$B$1000="PROVEEDORES")*(UPPER(MAESTRO!$L$3:$L$1000)="CONFIRMADO")),ROWS($A$3:A372))),"")</f>
        <v/>
      </c>
      <c r="J372" s="24" t="str">
        <f ca="1">IFERROR(INDEX(MAESTRO!J:J,_xludf.AGGREGATE(15,6,ROW(MAESTRO!$B$3:$B$1000)/((MAESTRO!$B$3:$B$1000="PROVEEDORES")*(UPPER(MAESTRO!$L$3:$L$1000)="CONFIRMADO")),ROWS($A$3:A372))),"")</f>
        <v/>
      </c>
      <c r="K372" s="24" t="str">
        <f ca="1">IFERROR(INDEX(MAESTRO!K:K,_xludf.AGGREGATE(15,6,ROW(MAESTRO!$B$3:$B$1000)/((MAESTRO!$B$3:$B$1000="PROVEEDORES")*(UPPER(MAESTRO!$L$3:$L$1000)="CONFIRMADO")),ROWS($A$3:A372))),"")</f>
        <v/>
      </c>
      <c r="L372" s="24" t="str">
        <f ca="1">IFERROR(INDEX(MAESTRO!L:L,_xludf.AGGREGATE(15,6,ROW(MAESTRO!$B$3:$B$1000)/((MAESTRO!$B$3:$B$1000="PROVEEDORES")*(UPPER(MAESTRO!$L$3:$L$1000)="CONFIRMADO")),ROWS($A$3:A372))),"")</f>
        <v/>
      </c>
      <c r="M372" s="24" t="str">
        <f ca="1">IFERROR(INDEX(MAESTRO!M:M,_xludf.AGGREGATE(15,6,ROW(MAESTRO!$B$3:$B$1000)/((MAESTRO!$B$3:$B$1000="PROVEEDORES")*(UPPER(MAESTRO!$L$3:$L$1000)="CONFIRMADO")),ROWS($A$3:A372))),"")</f>
        <v/>
      </c>
      <c r="N372" s="24" t="str">
        <f ca="1">IFERROR(INDEX(MAESTRO!N:N,_xludf.AGGREGATE(15,6,ROW(MAESTRO!$B$3:$B$1000)/((MAESTRO!$B$3:$B$1000="PROVEEDORES")*(UPPER(MAESTRO!$L$3:$L$1000)="CONFIRMADO")),ROWS($A$3:A372))),"")</f>
        <v/>
      </c>
      <c r="O372" s="24" t="str">
        <f ca="1">IFERROR(INDEX(MAESTRO!O:O,_xludf.AGGREGATE(15,6,ROW(MAESTRO!$B$3:$B$1000)/((MAESTRO!$B$3:$B$1000="PROVEEDORES")*(UPPER(MAESTRO!$L$3:$L$1000)="CONFIRMADO")),ROWS($A$3:A372))),"")</f>
        <v/>
      </c>
      <c r="P372" s="24" t="str">
        <f ca="1">IFERROR(INDEX(MAESTRO!P:P,_xludf.AGGREGATE(15,6,ROW(MAESTRO!$B$3:$B$1000)/((MAESTRO!$B$3:$B$1000="PROVEEDORES")*(UPPER(MAESTRO!$L$3:$L$1000)="CONFIRMADO")),ROWS($A$3:A372))),"")</f>
        <v/>
      </c>
      <c r="Q372" s="24" t="str">
        <f ca="1">IFERROR(INDEX(MAESTRO!Q:Q,_xludf.AGGREGATE(15,6,ROW(MAESTRO!$B$3:$B$1000)/((MAESTRO!$B$3:$B$1000="PROVEEDORES")*(UPPER(MAESTRO!$L$3:$L$1000)="CONFIRMADO")),ROWS($A$3:A372))),"")</f>
        <v/>
      </c>
      <c r="R372" s="24" t="str">
        <f ca="1">IFERROR(INDEX(MAESTRO!R:R,_xludf.AGGREGATE(15,6,ROW(MAESTRO!$B$3:$B$1000)/((MAESTRO!$B$3:$B$1000="PROVEEDORES")*(UPPER(MAESTRO!$L$3:$L$1000)="CONFIRMADO")),ROWS($A$3:A372))),"")</f>
        <v/>
      </c>
      <c r="S372" s="24" t="str">
        <f ca="1">IFERROR(INDEX(MAESTRO!S:S,_xludf.AGGREGATE(15,6,ROW(MAESTRO!$B$3:$B$1000)/((MAESTRO!$B$3:$B$1000="PROVEEDORES")*(UPPER(MAESTRO!$L$3:$L$1000)="CONFIRMADO")),ROWS($A$3:A372))),"")</f>
        <v/>
      </c>
      <c r="T372" s="24" t="str">
        <f ca="1">IFERROR(INDEX(MAESTRO!T:T,_xludf.AGGREGATE(15,6,ROW(MAESTRO!$B$3:$B$1000)/((MAESTRO!$B$3:$B$1000="PROVEEDORES")*(UPPER(MAESTRO!$L$3:$L$1000)="CONFIRMADO")),ROWS($A$3:A372))),"")</f>
        <v/>
      </c>
      <c r="U372" s="24" t="str">
        <f ca="1">IFERROR(INDEX(MAESTRO!U:U,_xludf.AGGREGATE(15,6,ROW(MAESTRO!$B$3:$B$1000)/((MAESTRO!$B$3:$B$1000="PROVEEDORES")*(UPPER(MAESTRO!$L$3:$L$1000)="CONFIRMADO")),ROWS($A$3:A372))),"")</f>
        <v/>
      </c>
      <c r="V372" s="24" t="str">
        <f ca="1">IFERROR(INDEX(MAESTRO!V:V,_xludf.AGGREGATE(15,6,ROW(MAESTRO!$B$3:$B$1000)/((MAESTRO!$B$3:$B$1000="PROVEEDORES")*(UPPER(MAESTRO!$L$3:$L$1000)="CONFIRMADO")),ROWS($A$3:A372))),"")</f>
        <v/>
      </c>
      <c r="W372" s="24" t="str">
        <f ca="1">IFERROR(INDEX(MAESTRO!W:W,_xludf.AGGREGATE(15,6,ROW(MAESTRO!$B$3:$B$1000)/((MAESTRO!$B$3:$B$1000="PROVEEDORES")*(UPPER(MAESTRO!$L$3:$L$1000)="CONFIRMADO")),ROWS($A$3:A372))),"")</f>
        <v/>
      </c>
      <c r="X372" s="24" t="str">
        <f ca="1">IFERROR(INDEX(MAESTRO!X:X,_xludf.AGGREGATE(15,6,ROW(MAESTRO!$B$3:$B$1000)/((MAESTRO!$B$3:$B$1000="PROVEEDORES")*(UPPER(MAESTRO!$L$3:$L$1000)="CONFIRMADO")),ROWS($A$3:A372))),"")</f>
        <v/>
      </c>
    </row>
    <row r="373" spans="1:24" ht="22.05" customHeight="1">
      <c r="A373" s="10" t="str">
        <f ca="1">IFERROR(INDEX(MAESTRO!A:A,_xludf.AGGREGATE(15,6,ROW(MAESTRO!$B$3:$B$1000)/((MAESTRO!$B$3:$B$1000="PROVEEDORES")*(UPPER(MAESTRO!$L$3:$L$1000)="CONFIRMADO")),ROWS($A$3:A373))),"")</f>
        <v/>
      </c>
      <c r="B373" s="10" t="str">
        <f ca="1">IFERROR(INDEX(MAESTRO!B:B,_xludf.AGGREGATE(15,6,ROW(MAESTRO!$B$3:$B$1000)/((MAESTRO!$B$3:$B$1000="PROVEEDORES")*(UPPER(MAESTRO!$L$3:$L$1000)="CONFIRMADO")),ROWS($A$3:A373))),"")</f>
        <v/>
      </c>
      <c r="C373" s="10" t="str">
        <f ca="1">IFERROR(INDEX(MAESTRO!C:C,_xludf.AGGREGATE(15,6,ROW(MAESTRO!$B$3:$B$1000)/((MAESTRO!$B$3:$B$1000="PROVEEDORES")*(UPPER(MAESTRO!$L$3:$L$1000)="CONFIRMADO")),ROWS($A$3:A373))),"")</f>
        <v/>
      </c>
      <c r="D373" s="10" t="str">
        <f ca="1">IFERROR(INDEX(MAESTRO!D:D,_xludf.AGGREGATE(15,6,ROW(MAESTRO!$B$3:$B$1000)/((MAESTRO!$B$3:$B$1000="PROVEEDORES")*(UPPER(MAESTRO!$L$3:$L$1000)="CONFIRMADO")),ROWS($A$3:A373))),"")</f>
        <v/>
      </c>
      <c r="E373" s="10" t="str">
        <f ca="1">IFERROR(INDEX(MAESTRO!E:E,_xludf.AGGREGATE(15,6,ROW(MAESTRO!$B$3:$B$1000)/((MAESTRO!$B$3:$B$1000="PROVEEDORES")*(UPPER(MAESTRO!$L$3:$L$1000)="CONFIRMADO")),ROWS($A$3:A373))),"")</f>
        <v/>
      </c>
      <c r="F373" s="10" t="str">
        <f ca="1">IFERROR(INDEX(MAESTRO!F:F,_xludf.AGGREGATE(15,6,ROW(MAESTRO!$B$3:$B$1000)/((MAESTRO!$B$3:$B$1000="PROVEEDORES")*(UPPER(MAESTRO!$L$3:$L$1000)="CONFIRMADO")),ROWS($A$3:A373))),"")</f>
        <v/>
      </c>
      <c r="G373" s="10" t="str">
        <f ca="1">IFERROR(INDEX(MAESTRO!G:G,_xludf.AGGREGATE(15,6,ROW(MAESTRO!$B$3:$B$1000)/((MAESTRO!$B$3:$B$1000="PROVEEDORES")*(UPPER(MAESTRO!$L$3:$L$1000)="CONFIRMADO")),ROWS($A$3:A373))),"")</f>
        <v/>
      </c>
      <c r="H373" s="10" t="str">
        <f ca="1">IFERROR(INDEX(MAESTRO!H:H,_xludf.AGGREGATE(15,6,ROW(MAESTRO!$B$3:$B$1000)/((MAESTRO!$B$3:$B$1000="PROVEEDORES")*(UPPER(MAESTRO!$L$3:$L$1000)="CONFIRMADO")),ROWS($A$3:A373))),"")</f>
        <v/>
      </c>
      <c r="I373" s="10" t="str">
        <f ca="1">IFERROR(INDEX(MAESTRO!I:I,_xludf.AGGREGATE(15,6,ROW(MAESTRO!$B$3:$B$1000)/((MAESTRO!$B$3:$B$1000="PROVEEDORES")*(UPPER(MAESTRO!$L$3:$L$1000)="CONFIRMADO")),ROWS($A$3:A373))),"")</f>
        <v/>
      </c>
      <c r="J373" s="10" t="str">
        <f ca="1">IFERROR(INDEX(MAESTRO!J:J,_xludf.AGGREGATE(15,6,ROW(MAESTRO!$B$3:$B$1000)/((MAESTRO!$B$3:$B$1000="PROVEEDORES")*(UPPER(MAESTRO!$L$3:$L$1000)="CONFIRMADO")),ROWS($A$3:A373))),"")</f>
        <v/>
      </c>
      <c r="K373" s="10" t="str">
        <f ca="1">IFERROR(INDEX(MAESTRO!K:K,_xludf.AGGREGATE(15,6,ROW(MAESTRO!$B$3:$B$1000)/((MAESTRO!$B$3:$B$1000="PROVEEDORES")*(UPPER(MAESTRO!$L$3:$L$1000)="CONFIRMADO")),ROWS($A$3:A373))),"")</f>
        <v/>
      </c>
      <c r="L373" s="10" t="str">
        <f ca="1">IFERROR(INDEX(MAESTRO!L:L,_xludf.AGGREGATE(15,6,ROW(MAESTRO!$B$3:$B$1000)/((MAESTRO!$B$3:$B$1000="PROVEEDORES")*(UPPER(MAESTRO!$L$3:$L$1000)="CONFIRMADO")),ROWS($A$3:A373))),"")</f>
        <v/>
      </c>
      <c r="M373" s="10" t="str">
        <f ca="1">IFERROR(INDEX(MAESTRO!M:M,_xludf.AGGREGATE(15,6,ROW(MAESTRO!$B$3:$B$1000)/((MAESTRO!$B$3:$B$1000="PROVEEDORES")*(UPPER(MAESTRO!$L$3:$L$1000)="CONFIRMADO")),ROWS($A$3:A373))),"")</f>
        <v/>
      </c>
      <c r="N373" s="10" t="str">
        <f ca="1">IFERROR(INDEX(MAESTRO!N:N,_xludf.AGGREGATE(15,6,ROW(MAESTRO!$B$3:$B$1000)/((MAESTRO!$B$3:$B$1000="PROVEEDORES")*(UPPER(MAESTRO!$L$3:$L$1000)="CONFIRMADO")),ROWS($A$3:A373))),"")</f>
        <v/>
      </c>
      <c r="O373" s="10" t="str">
        <f ca="1">IFERROR(INDEX(MAESTRO!O:O,_xludf.AGGREGATE(15,6,ROW(MAESTRO!$B$3:$B$1000)/((MAESTRO!$B$3:$B$1000="PROVEEDORES")*(UPPER(MAESTRO!$L$3:$L$1000)="CONFIRMADO")),ROWS($A$3:A373))),"")</f>
        <v/>
      </c>
      <c r="P373" s="10" t="str">
        <f ca="1">IFERROR(INDEX(MAESTRO!P:P,_xludf.AGGREGATE(15,6,ROW(MAESTRO!$B$3:$B$1000)/((MAESTRO!$B$3:$B$1000="PROVEEDORES")*(UPPER(MAESTRO!$L$3:$L$1000)="CONFIRMADO")),ROWS($A$3:A373))),"")</f>
        <v/>
      </c>
      <c r="Q373" s="10" t="str">
        <f ca="1">IFERROR(INDEX(MAESTRO!Q:Q,_xludf.AGGREGATE(15,6,ROW(MAESTRO!$B$3:$B$1000)/((MAESTRO!$B$3:$B$1000="PROVEEDORES")*(UPPER(MAESTRO!$L$3:$L$1000)="CONFIRMADO")),ROWS($A$3:A373))),"")</f>
        <v/>
      </c>
      <c r="R373" s="10" t="str">
        <f ca="1">IFERROR(INDEX(MAESTRO!R:R,_xludf.AGGREGATE(15,6,ROW(MAESTRO!$B$3:$B$1000)/((MAESTRO!$B$3:$B$1000="PROVEEDORES")*(UPPER(MAESTRO!$L$3:$L$1000)="CONFIRMADO")),ROWS($A$3:A373))),"")</f>
        <v/>
      </c>
      <c r="S373" s="10" t="str">
        <f ca="1">IFERROR(INDEX(MAESTRO!S:S,_xludf.AGGREGATE(15,6,ROW(MAESTRO!$B$3:$B$1000)/((MAESTRO!$B$3:$B$1000="PROVEEDORES")*(UPPER(MAESTRO!$L$3:$L$1000)="CONFIRMADO")),ROWS($A$3:A373))),"")</f>
        <v/>
      </c>
      <c r="T373" s="10" t="str">
        <f ca="1">IFERROR(INDEX(MAESTRO!T:T,_xludf.AGGREGATE(15,6,ROW(MAESTRO!$B$3:$B$1000)/((MAESTRO!$B$3:$B$1000="PROVEEDORES")*(UPPER(MAESTRO!$L$3:$L$1000)="CONFIRMADO")),ROWS($A$3:A373))),"")</f>
        <v/>
      </c>
      <c r="U373" s="10" t="str">
        <f ca="1">IFERROR(INDEX(MAESTRO!U:U,_xludf.AGGREGATE(15,6,ROW(MAESTRO!$B$3:$B$1000)/((MAESTRO!$B$3:$B$1000="PROVEEDORES")*(UPPER(MAESTRO!$L$3:$L$1000)="CONFIRMADO")),ROWS($A$3:A373))),"")</f>
        <v/>
      </c>
      <c r="V373" s="10" t="str">
        <f ca="1">IFERROR(INDEX(MAESTRO!V:V,_xludf.AGGREGATE(15,6,ROW(MAESTRO!$B$3:$B$1000)/((MAESTRO!$B$3:$B$1000="PROVEEDORES")*(UPPER(MAESTRO!$L$3:$L$1000)="CONFIRMADO")),ROWS($A$3:A373))),"")</f>
        <v/>
      </c>
      <c r="W373" s="10" t="str">
        <f ca="1">IFERROR(INDEX(MAESTRO!W:W,_xludf.AGGREGATE(15,6,ROW(MAESTRO!$B$3:$B$1000)/((MAESTRO!$B$3:$B$1000="PROVEEDORES")*(UPPER(MAESTRO!$L$3:$L$1000)="CONFIRMADO")),ROWS($A$3:A373))),"")</f>
        <v/>
      </c>
      <c r="X373" s="10" t="str">
        <f ca="1">IFERROR(INDEX(MAESTRO!X:X,_xludf.AGGREGATE(15,6,ROW(MAESTRO!$B$3:$B$1000)/((MAESTRO!$B$3:$B$1000="PROVEEDORES")*(UPPER(MAESTRO!$L$3:$L$1000)="CONFIRMADO")),ROWS($A$3:A373))),"")</f>
        <v/>
      </c>
    </row>
    <row r="374" spans="1:24" ht="22.05" customHeight="1">
      <c r="A374" s="24" t="str">
        <f ca="1">IFERROR(INDEX(MAESTRO!A:A,_xludf.AGGREGATE(15,6,ROW(MAESTRO!$B$3:$B$1000)/((MAESTRO!$B$3:$B$1000="PROVEEDORES")*(UPPER(MAESTRO!$L$3:$L$1000)="CONFIRMADO")),ROWS($A$3:A374))),"")</f>
        <v/>
      </c>
      <c r="B374" s="24" t="str">
        <f ca="1">IFERROR(INDEX(MAESTRO!B:B,_xludf.AGGREGATE(15,6,ROW(MAESTRO!$B$3:$B$1000)/((MAESTRO!$B$3:$B$1000="PROVEEDORES")*(UPPER(MAESTRO!$L$3:$L$1000)="CONFIRMADO")),ROWS($A$3:A374))),"")</f>
        <v/>
      </c>
      <c r="C374" s="24" t="str">
        <f ca="1">IFERROR(INDEX(MAESTRO!C:C,_xludf.AGGREGATE(15,6,ROW(MAESTRO!$B$3:$B$1000)/((MAESTRO!$B$3:$B$1000="PROVEEDORES")*(UPPER(MAESTRO!$L$3:$L$1000)="CONFIRMADO")),ROWS($A$3:A374))),"")</f>
        <v/>
      </c>
      <c r="D374" s="24" t="str">
        <f ca="1">IFERROR(INDEX(MAESTRO!D:D,_xludf.AGGREGATE(15,6,ROW(MAESTRO!$B$3:$B$1000)/((MAESTRO!$B$3:$B$1000="PROVEEDORES")*(UPPER(MAESTRO!$L$3:$L$1000)="CONFIRMADO")),ROWS($A$3:A374))),"")</f>
        <v/>
      </c>
      <c r="E374" s="24" t="str">
        <f ca="1">IFERROR(INDEX(MAESTRO!E:E,_xludf.AGGREGATE(15,6,ROW(MAESTRO!$B$3:$B$1000)/((MAESTRO!$B$3:$B$1000="PROVEEDORES")*(UPPER(MAESTRO!$L$3:$L$1000)="CONFIRMADO")),ROWS($A$3:A374))),"")</f>
        <v/>
      </c>
      <c r="F374" s="24" t="str">
        <f ca="1">IFERROR(INDEX(MAESTRO!F:F,_xludf.AGGREGATE(15,6,ROW(MAESTRO!$B$3:$B$1000)/((MAESTRO!$B$3:$B$1000="PROVEEDORES")*(UPPER(MAESTRO!$L$3:$L$1000)="CONFIRMADO")),ROWS($A$3:A374))),"")</f>
        <v/>
      </c>
      <c r="G374" s="24" t="str">
        <f ca="1">IFERROR(INDEX(MAESTRO!G:G,_xludf.AGGREGATE(15,6,ROW(MAESTRO!$B$3:$B$1000)/((MAESTRO!$B$3:$B$1000="PROVEEDORES")*(UPPER(MAESTRO!$L$3:$L$1000)="CONFIRMADO")),ROWS($A$3:A374))),"")</f>
        <v/>
      </c>
      <c r="H374" s="24" t="str">
        <f ca="1">IFERROR(INDEX(MAESTRO!H:H,_xludf.AGGREGATE(15,6,ROW(MAESTRO!$B$3:$B$1000)/((MAESTRO!$B$3:$B$1000="PROVEEDORES")*(UPPER(MAESTRO!$L$3:$L$1000)="CONFIRMADO")),ROWS($A$3:A374))),"")</f>
        <v/>
      </c>
      <c r="I374" s="24" t="str">
        <f ca="1">IFERROR(INDEX(MAESTRO!I:I,_xludf.AGGREGATE(15,6,ROW(MAESTRO!$B$3:$B$1000)/((MAESTRO!$B$3:$B$1000="PROVEEDORES")*(UPPER(MAESTRO!$L$3:$L$1000)="CONFIRMADO")),ROWS($A$3:A374))),"")</f>
        <v/>
      </c>
      <c r="J374" s="24" t="str">
        <f ca="1">IFERROR(INDEX(MAESTRO!J:J,_xludf.AGGREGATE(15,6,ROW(MAESTRO!$B$3:$B$1000)/((MAESTRO!$B$3:$B$1000="PROVEEDORES")*(UPPER(MAESTRO!$L$3:$L$1000)="CONFIRMADO")),ROWS($A$3:A374))),"")</f>
        <v/>
      </c>
      <c r="K374" s="24" t="str">
        <f ca="1">IFERROR(INDEX(MAESTRO!K:K,_xludf.AGGREGATE(15,6,ROW(MAESTRO!$B$3:$B$1000)/((MAESTRO!$B$3:$B$1000="PROVEEDORES")*(UPPER(MAESTRO!$L$3:$L$1000)="CONFIRMADO")),ROWS($A$3:A374))),"")</f>
        <v/>
      </c>
      <c r="L374" s="24" t="str">
        <f ca="1">IFERROR(INDEX(MAESTRO!L:L,_xludf.AGGREGATE(15,6,ROW(MAESTRO!$B$3:$B$1000)/((MAESTRO!$B$3:$B$1000="PROVEEDORES")*(UPPER(MAESTRO!$L$3:$L$1000)="CONFIRMADO")),ROWS($A$3:A374))),"")</f>
        <v/>
      </c>
      <c r="M374" s="24" t="str">
        <f ca="1">IFERROR(INDEX(MAESTRO!M:M,_xludf.AGGREGATE(15,6,ROW(MAESTRO!$B$3:$B$1000)/((MAESTRO!$B$3:$B$1000="PROVEEDORES")*(UPPER(MAESTRO!$L$3:$L$1000)="CONFIRMADO")),ROWS($A$3:A374))),"")</f>
        <v/>
      </c>
      <c r="N374" s="24" t="str">
        <f ca="1">IFERROR(INDEX(MAESTRO!N:N,_xludf.AGGREGATE(15,6,ROW(MAESTRO!$B$3:$B$1000)/((MAESTRO!$B$3:$B$1000="PROVEEDORES")*(UPPER(MAESTRO!$L$3:$L$1000)="CONFIRMADO")),ROWS($A$3:A374))),"")</f>
        <v/>
      </c>
      <c r="O374" s="24" t="str">
        <f ca="1">IFERROR(INDEX(MAESTRO!O:O,_xludf.AGGREGATE(15,6,ROW(MAESTRO!$B$3:$B$1000)/((MAESTRO!$B$3:$B$1000="PROVEEDORES")*(UPPER(MAESTRO!$L$3:$L$1000)="CONFIRMADO")),ROWS($A$3:A374))),"")</f>
        <v/>
      </c>
      <c r="P374" s="24" t="str">
        <f ca="1">IFERROR(INDEX(MAESTRO!P:P,_xludf.AGGREGATE(15,6,ROW(MAESTRO!$B$3:$B$1000)/((MAESTRO!$B$3:$B$1000="PROVEEDORES")*(UPPER(MAESTRO!$L$3:$L$1000)="CONFIRMADO")),ROWS($A$3:A374))),"")</f>
        <v/>
      </c>
      <c r="Q374" s="24" t="str">
        <f ca="1">IFERROR(INDEX(MAESTRO!Q:Q,_xludf.AGGREGATE(15,6,ROW(MAESTRO!$B$3:$B$1000)/((MAESTRO!$B$3:$B$1000="PROVEEDORES")*(UPPER(MAESTRO!$L$3:$L$1000)="CONFIRMADO")),ROWS($A$3:A374))),"")</f>
        <v/>
      </c>
      <c r="R374" s="24" t="str">
        <f ca="1">IFERROR(INDEX(MAESTRO!R:R,_xludf.AGGREGATE(15,6,ROW(MAESTRO!$B$3:$B$1000)/((MAESTRO!$B$3:$B$1000="PROVEEDORES")*(UPPER(MAESTRO!$L$3:$L$1000)="CONFIRMADO")),ROWS($A$3:A374))),"")</f>
        <v/>
      </c>
      <c r="S374" s="24" t="str">
        <f ca="1">IFERROR(INDEX(MAESTRO!S:S,_xludf.AGGREGATE(15,6,ROW(MAESTRO!$B$3:$B$1000)/((MAESTRO!$B$3:$B$1000="PROVEEDORES")*(UPPER(MAESTRO!$L$3:$L$1000)="CONFIRMADO")),ROWS($A$3:A374))),"")</f>
        <v/>
      </c>
      <c r="T374" s="24" t="str">
        <f ca="1">IFERROR(INDEX(MAESTRO!T:T,_xludf.AGGREGATE(15,6,ROW(MAESTRO!$B$3:$B$1000)/((MAESTRO!$B$3:$B$1000="PROVEEDORES")*(UPPER(MAESTRO!$L$3:$L$1000)="CONFIRMADO")),ROWS($A$3:A374))),"")</f>
        <v/>
      </c>
      <c r="U374" s="24" t="str">
        <f ca="1">IFERROR(INDEX(MAESTRO!U:U,_xludf.AGGREGATE(15,6,ROW(MAESTRO!$B$3:$B$1000)/((MAESTRO!$B$3:$B$1000="PROVEEDORES")*(UPPER(MAESTRO!$L$3:$L$1000)="CONFIRMADO")),ROWS($A$3:A374))),"")</f>
        <v/>
      </c>
      <c r="V374" s="24" t="str">
        <f ca="1">IFERROR(INDEX(MAESTRO!V:V,_xludf.AGGREGATE(15,6,ROW(MAESTRO!$B$3:$B$1000)/((MAESTRO!$B$3:$B$1000="PROVEEDORES")*(UPPER(MAESTRO!$L$3:$L$1000)="CONFIRMADO")),ROWS($A$3:A374))),"")</f>
        <v/>
      </c>
      <c r="W374" s="24" t="str">
        <f ca="1">IFERROR(INDEX(MAESTRO!W:W,_xludf.AGGREGATE(15,6,ROW(MAESTRO!$B$3:$B$1000)/((MAESTRO!$B$3:$B$1000="PROVEEDORES")*(UPPER(MAESTRO!$L$3:$L$1000)="CONFIRMADO")),ROWS($A$3:A374))),"")</f>
        <v/>
      </c>
      <c r="X374" s="24" t="str">
        <f ca="1">IFERROR(INDEX(MAESTRO!X:X,_xludf.AGGREGATE(15,6,ROW(MAESTRO!$B$3:$B$1000)/((MAESTRO!$B$3:$B$1000="PROVEEDORES")*(UPPER(MAESTRO!$L$3:$L$1000)="CONFIRMADO")),ROWS($A$3:A374))),"")</f>
        <v/>
      </c>
    </row>
    <row r="375" spans="1:24" ht="22.05" customHeight="1">
      <c r="A375" s="10" t="str">
        <f ca="1">IFERROR(INDEX(MAESTRO!A:A,_xludf.AGGREGATE(15,6,ROW(MAESTRO!$B$3:$B$1000)/((MAESTRO!$B$3:$B$1000="PROVEEDORES")*(UPPER(MAESTRO!$L$3:$L$1000)="CONFIRMADO")),ROWS($A$3:A375))),"")</f>
        <v/>
      </c>
      <c r="B375" s="10" t="str">
        <f ca="1">IFERROR(INDEX(MAESTRO!B:B,_xludf.AGGREGATE(15,6,ROW(MAESTRO!$B$3:$B$1000)/((MAESTRO!$B$3:$B$1000="PROVEEDORES")*(UPPER(MAESTRO!$L$3:$L$1000)="CONFIRMADO")),ROWS($A$3:A375))),"")</f>
        <v/>
      </c>
      <c r="C375" s="10" t="str">
        <f ca="1">IFERROR(INDEX(MAESTRO!C:C,_xludf.AGGREGATE(15,6,ROW(MAESTRO!$B$3:$B$1000)/((MAESTRO!$B$3:$B$1000="PROVEEDORES")*(UPPER(MAESTRO!$L$3:$L$1000)="CONFIRMADO")),ROWS($A$3:A375))),"")</f>
        <v/>
      </c>
      <c r="D375" s="10" t="str">
        <f ca="1">IFERROR(INDEX(MAESTRO!D:D,_xludf.AGGREGATE(15,6,ROW(MAESTRO!$B$3:$B$1000)/((MAESTRO!$B$3:$B$1000="PROVEEDORES")*(UPPER(MAESTRO!$L$3:$L$1000)="CONFIRMADO")),ROWS($A$3:A375))),"")</f>
        <v/>
      </c>
      <c r="E375" s="10" t="str">
        <f ca="1">IFERROR(INDEX(MAESTRO!E:E,_xludf.AGGREGATE(15,6,ROW(MAESTRO!$B$3:$B$1000)/((MAESTRO!$B$3:$B$1000="PROVEEDORES")*(UPPER(MAESTRO!$L$3:$L$1000)="CONFIRMADO")),ROWS($A$3:A375))),"")</f>
        <v/>
      </c>
      <c r="F375" s="10" t="str">
        <f ca="1">IFERROR(INDEX(MAESTRO!F:F,_xludf.AGGREGATE(15,6,ROW(MAESTRO!$B$3:$B$1000)/((MAESTRO!$B$3:$B$1000="PROVEEDORES")*(UPPER(MAESTRO!$L$3:$L$1000)="CONFIRMADO")),ROWS($A$3:A375))),"")</f>
        <v/>
      </c>
      <c r="G375" s="10" t="str">
        <f ca="1">IFERROR(INDEX(MAESTRO!G:G,_xludf.AGGREGATE(15,6,ROW(MAESTRO!$B$3:$B$1000)/((MAESTRO!$B$3:$B$1000="PROVEEDORES")*(UPPER(MAESTRO!$L$3:$L$1000)="CONFIRMADO")),ROWS($A$3:A375))),"")</f>
        <v/>
      </c>
      <c r="H375" s="10" t="str">
        <f ca="1">IFERROR(INDEX(MAESTRO!H:H,_xludf.AGGREGATE(15,6,ROW(MAESTRO!$B$3:$B$1000)/((MAESTRO!$B$3:$B$1000="PROVEEDORES")*(UPPER(MAESTRO!$L$3:$L$1000)="CONFIRMADO")),ROWS($A$3:A375))),"")</f>
        <v/>
      </c>
      <c r="I375" s="10" t="str">
        <f ca="1">IFERROR(INDEX(MAESTRO!I:I,_xludf.AGGREGATE(15,6,ROW(MAESTRO!$B$3:$B$1000)/((MAESTRO!$B$3:$B$1000="PROVEEDORES")*(UPPER(MAESTRO!$L$3:$L$1000)="CONFIRMADO")),ROWS($A$3:A375))),"")</f>
        <v/>
      </c>
      <c r="J375" s="10" t="str">
        <f ca="1">IFERROR(INDEX(MAESTRO!J:J,_xludf.AGGREGATE(15,6,ROW(MAESTRO!$B$3:$B$1000)/((MAESTRO!$B$3:$B$1000="PROVEEDORES")*(UPPER(MAESTRO!$L$3:$L$1000)="CONFIRMADO")),ROWS($A$3:A375))),"")</f>
        <v/>
      </c>
      <c r="K375" s="10" t="str">
        <f ca="1">IFERROR(INDEX(MAESTRO!K:K,_xludf.AGGREGATE(15,6,ROW(MAESTRO!$B$3:$B$1000)/((MAESTRO!$B$3:$B$1000="PROVEEDORES")*(UPPER(MAESTRO!$L$3:$L$1000)="CONFIRMADO")),ROWS($A$3:A375))),"")</f>
        <v/>
      </c>
      <c r="L375" s="10" t="str">
        <f ca="1">IFERROR(INDEX(MAESTRO!L:L,_xludf.AGGREGATE(15,6,ROW(MAESTRO!$B$3:$B$1000)/((MAESTRO!$B$3:$B$1000="PROVEEDORES")*(UPPER(MAESTRO!$L$3:$L$1000)="CONFIRMADO")),ROWS($A$3:A375))),"")</f>
        <v/>
      </c>
      <c r="M375" s="10" t="str">
        <f ca="1">IFERROR(INDEX(MAESTRO!M:M,_xludf.AGGREGATE(15,6,ROW(MAESTRO!$B$3:$B$1000)/((MAESTRO!$B$3:$B$1000="PROVEEDORES")*(UPPER(MAESTRO!$L$3:$L$1000)="CONFIRMADO")),ROWS($A$3:A375))),"")</f>
        <v/>
      </c>
      <c r="N375" s="10" t="str">
        <f ca="1">IFERROR(INDEX(MAESTRO!N:N,_xludf.AGGREGATE(15,6,ROW(MAESTRO!$B$3:$B$1000)/((MAESTRO!$B$3:$B$1000="PROVEEDORES")*(UPPER(MAESTRO!$L$3:$L$1000)="CONFIRMADO")),ROWS($A$3:A375))),"")</f>
        <v/>
      </c>
      <c r="O375" s="10" t="str">
        <f ca="1">IFERROR(INDEX(MAESTRO!O:O,_xludf.AGGREGATE(15,6,ROW(MAESTRO!$B$3:$B$1000)/((MAESTRO!$B$3:$B$1000="PROVEEDORES")*(UPPER(MAESTRO!$L$3:$L$1000)="CONFIRMADO")),ROWS($A$3:A375))),"")</f>
        <v/>
      </c>
      <c r="P375" s="10" t="str">
        <f ca="1">IFERROR(INDEX(MAESTRO!P:P,_xludf.AGGREGATE(15,6,ROW(MAESTRO!$B$3:$B$1000)/((MAESTRO!$B$3:$B$1000="PROVEEDORES")*(UPPER(MAESTRO!$L$3:$L$1000)="CONFIRMADO")),ROWS($A$3:A375))),"")</f>
        <v/>
      </c>
      <c r="Q375" s="10" t="str">
        <f ca="1">IFERROR(INDEX(MAESTRO!Q:Q,_xludf.AGGREGATE(15,6,ROW(MAESTRO!$B$3:$B$1000)/((MAESTRO!$B$3:$B$1000="PROVEEDORES")*(UPPER(MAESTRO!$L$3:$L$1000)="CONFIRMADO")),ROWS($A$3:A375))),"")</f>
        <v/>
      </c>
      <c r="R375" s="10" t="str">
        <f ca="1">IFERROR(INDEX(MAESTRO!R:R,_xludf.AGGREGATE(15,6,ROW(MAESTRO!$B$3:$B$1000)/((MAESTRO!$B$3:$B$1000="PROVEEDORES")*(UPPER(MAESTRO!$L$3:$L$1000)="CONFIRMADO")),ROWS($A$3:A375))),"")</f>
        <v/>
      </c>
      <c r="S375" s="10" t="str">
        <f ca="1">IFERROR(INDEX(MAESTRO!S:S,_xludf.AGGREGATE(15,6,ROW(MAESTRO!$B$3:$B$1000)/((MAESTRO!$B$3:$B$1000="PROVEEDORES")*(UPPER(MAESTRO!$L$3:$L$1000)="CONFIRMADO")),ROWS($A$3:A375))),"")</f>
        <v/>
      </c>
      <c r="T375" s="10" t="str">
        <f ca="1">IFERROR(INDEX(MAESTRO!T:T,_xludf.AGGREGATE(15,6,ROW(MAESTRO!$B$3:$B$1000)/((MAESTRO!$B$3:$B$1000="PROVEEDORES")*(UPPER(MAESTRO!$L$3:$L$1000)="CONFIRMADO")),ROWS($A$3:A375))),"")</f>
        <v/>
      </c>
      <c r="U375" s="10" t="str">
        <f ca="1">IFERROR(INDEX(MAESTRO!U:U,_xludf.AGGREGATE(15,6,ROW(MAESTRO!$B$3:$B$1000)/((MAESTRO!$B$3:$B$1000="PROVEEDORES")*(UPPER(MAESTRO!$L$3:$L$1000)="CONFIRMADO")),ROWS($A$3:A375))),"")</f>
        <v/>
      </c>
      <c r="V375" s="10" t="str">
        <f ca="1">IFERROR(INDEX(MAESTRO!V:V,_xludf.AGGREGATE(15,6,ROW(MAESTRO!$B$3:$B$1000)/((MAESTRO!$B$3:$B$1000="PROVEEDORES")*(UPPER(MAESTRO!$L$3:$L$1000)="CONFIRMADO")),ROWS($A$3:A375))),"")</f>
        <v/>
      </c>
      <c r="W375" s="10" t="str">
        <f ca="1">IFERROR(INDEX(MAESTRO!W:W,_xludf.AGGREGATE(15,6,ROW(MAESTRO!$B$3:$B$1000)/((MAESTRO!$B$3:$B$1000="PROVEEDORES")*(UPPER(MAESTRO!$L$3:$L$1000)="CONFIRMADO")),ROWS($A$3:A375))),"")</f>
        <v/>
      </c>
      <c r="X375" s="10" t="str">
        <f ca="1">IFERROR(INDEX(MAESTRO!X:X,_xludf.AGGREGATE(15,6,ROW(MAESTRO!$B$3:$B$1000)/((MAESTRO!$B$3:$B$1000="PROVEEDORES")*(UPPER(MAESTRO!$L$3:$L$1000)="CONFIRMADO")),ROWS($A$3:A375))),"")</f>
        <v/>
      </c>
    </row>
    <row r="376" spans="1:24" ht="22.05" customHeight="1">
      <c r="A376" s="24" t="str">
        <f ca="1">IFERROR(INDEX(MAESTRO!A:A,_xludf.AGGREGATE(15,6,ROW(MAESTRO!$B$3:$B$1000)/((MAESTRO!$B$3:$B$1000="PROVEEDORES")*(UPPER(MAESTRO!$L$3:$L$1000)="CONFIRMADO")),ROWS($A$3:A376))),"")</f>
        <v/>
      </c>
      <c r="B376" s="24" t="str">
        <f ca="1">IFERROR(INDEX(MAESTRO!B:B,_xludf.AGGREGATE(15,6,ROW(MAESTRO!$B$3:$B$1000)/((MAESTRO!$B$3:$B$1000="PROVEEDORES")*(UPPER(MAESTRO!$L$3:$L$1000)="CONFIRMADO")),ROWS($A$3:A376))),"")</f>
        <v/>
      </c>
      <c r="C376" s="24" t="str">
        <f ca="1">IFERROR(INDEX(MAESTRO!C:C,_xludf.AGGREGATE(15,6,ROW(MAESTRO!$B$3:$B$1000)/((MAESTRO!$B$3:$B$1000="PROVEEDORES")*(UPPER(MAESTRO!$L$3:$L$1000)="CONFIRMADO")),ROWS($A$3:A376))),"")</f>
        <v/>
      </c>
      <c r="D376" s="24" t="str">
        <f ca="1">IFERROR(INDEX(MAESTRO!D:D,_xludf.AGGREGATE(15,6,ROW(MAESTRO!$B$3:$B$1000)/((MAESTRO!$B$3:$B$1000="PROVEEDORES")*(UPPER(MAESTRO!$L$3:$L$1000)="CONFIRMADO")),ROWS($A$3:A376))),"")</f>
        <v/>
      </c>
      <c r="E376" s="24" t="str">
        <f ca="1">IFERROR(INDEX(MAESTRO!E:E,_xludf.AGGREGATE(15,6,ROW(MAESTRO!$B$3:$B$1000)/((MAESTRO!$B$3:$B$1000="PROVEEDORES")*(UPPER(MAESTRO!$L$3:$L$1000)="CONFIRMADO")),ROWS($A$3:A376))),"")</f>
        <v/>
      </c>
      <c r="F376" s="24" t="str">
        <f ca="1">IFERROR(INDEX(MAESTRO!F:F,_xludf.AGGREGATE(15,6,ROW(MAESTRO!$B$3:$B$1000)/((MAESTRO!$B$3:$B$1000="PROVEEDORES")*(UPPER(MAESTRO!$L$3:$L$1000)="CONFIRMADO")),ROWS($A$3:A376))),"")</f>
        <v/>
      </c>
      <c r="G376" s="24" t="str">
        <f ca="1">IFERROR(INDEX(MAESTRO!G:G,_xludf.AGGREGATE(15,6,ROW(MAESTRO!$B$3:$B$1000)/((MAESTRO!$B$3:$B$1000="PROVEEDORES")*(UPPER(MAESTRO!$L$3:$L$1000)="CONFIRMADO")),ROWS($A$3:A376))),"")</f>
        <v/>
      </c>
      <c r="H376" s="24" t="str">
        <f ca="1">IFERROR(INDEX(MAESTRO!H:H,_xludf.AGGREGATE(15,6,ROW(MAESTRO!$B$3:$B$1000)/((MAESTRO!$B$3:$B$1000="PROVEEDORES")*(UPPER(MAESTRO!$L$3:$L$1000)="CONFIRMADO")),ROWS($A$3:A376))),"")</f>
        <v/>
      </c>
      <c r="I376" s="24" t="str">
        <f ca="1">IFERROR(INDEX(MAESTRO!I:I,_xludf.AGGREGATE(15,6,ROW(MAESTRO!$B$3:$B$1000)/((MAESTRO!$B$3:$B$1000="PROVEEDORES")*(UPPER(MAESTRO!$L$3:$L$1000)="CONFIRMADO")),ROWS($A$3:A376))),"")</f>
        <v/>
      </c>
      <c r="J376" s="24" t="str">
        <f ca="1">IFERROR(INDEX(MAESTRO!J:J,_xludf.AGGREGATE(15,6,ROW(MAESTRO!$B$3:$B$1000)/((MAESTRO!$B$3:$B$1000="PROVEEDORES")*(UPPER(MAESTRO!$L$3:$L$1000)="CONFIRMADO")),ROWS($A$3:A376))),"")</f>
        <v/>
      </c>
      <c r="K376" s="24" t="str">
        <f ca="1">IFERROR(INDEX(MAESTRO!K:K,_xludf.AGGREGATE(15,6,ROW(MAESTRO!$B$3:$B$1000)/((MAESTRO!$B$3:$B$1000="PROVEEDORES")*(UPPER(MAESTRO!$L$3:$L$1000)="CONFIRMADO")),ROWS($A$3:A376))),"")</f>
        <v/>
      </c>
      <c r="L376" s="24" t="str">
        <f ca="1">IFERROR(INDEX(MAESTRO!L:L,_xludf.AGGREGATE(15,6,ROW(MAESTRO!$B$3:$B$1000)/((MAESTRO!$B$3:$B$1000="PROVEEDORES")*(UPPER(MAESTRO!$L$3:$L$1000)="CONFIRMADO")),ROWS($A$3:A376))),"")</f>
        <v/>
      </c>
      <c r="M376" s="24" t="str">
        <f ca="1">IFERROR(INDEX(MAESTRO!M:M,_xludf.AGGREGATE(15,6,ROW(MAESTRO!$B$3:$B$1000)/((MAESTRO!$B$3:$B$1000="PROVEEDORES")*(UPPER(MAESTRO!$L$3:$L$1000)="CONFIRMADO")),ROWS($A$3:A376))),"")</f>
        <v/>
      </c>
      <c r="N376" s="24" t="str">
        <f ca="1">IFERROR(INDEX(MAESTRO!N:N,_xludf.AGGREGATE(15,6,ROW(MAESTRO!$B$3:$B$1000)/((MAESTRO!$B$3:$B$1000="PROVEEDORES")*(UPPER(MAESTRO!$L$3:$L$1000)="CONFIRMADO")),ROWS($A$3:A376))),"")</f>
        <v/>
      </c>
      <c r="O376" s="24" t="str">
        <f ca="1">IFERROR(INDEX(MAESTRO!O:O,_xludf.AGGREGATE(15,6,ROW(MAESTRO!$B$3:$B$1000)/((MAESTRO!$B$3:$B$1000="PROVEEDORES")*(UPPER(MAESTRO!$L$3:$L$1000)="CONFIRMADO")),ROWS($A$3:A376))),"")</f>
        <v/>
      </c>
      <c r="P376" s="24" t="str">
        <f ca="1">IFERROR(INDEX(MAESTRO!P:P,_xludf.AGGREGATE(15,6,ROW(MAESTRO!$B$3:$B$1000)/((MAESTRO!$B$3:$B$1000="PROVEEDORES")*(UPPER(MAESTRO!$L$3:$L$1000)="CONFIRMADO")),ROWS($A$3:A376))),"")</f>
        <v/>
      </c>
      <c r="Q376" s="24" t="str">
        <f ca="1">IFERROR(INDEX(MAESTRO!Q:Q,_xludf.AGGREGATE(15,6,ROW(MAESTRO!$B$3:$B$1000)/((MAESTRO!$B$3:$B$1000="PROVEEDORES")*(UPPER(MAESTRO!$L$3:$L$1000)="CONFIRMADO")),ROWS($A$3:A376))),"")</f>
        <v/>
      </c>
      <c r="R376" s="24" t="str">
        <f ca="1">IFERROR(INDEX(MAESTRO!R:R,_xludf.AGGREGATE(15,6,ROW(MAESTRO!$B$3:$B$1000)/((MAESTRO!$B$3:$B$1000="PROVEEDORES")*(UPPER(MAESTRO!$L$3:$L$1000)="CONFIRMADO")),ROWS($A$3:A376))),"")</f>
        <v/>
      </c>
      <c r="S376" s="24" t="str">
        <f ca="1">IFERROR(INDEX(MAESTRO!S:S,_xludf.AGGREGATE(15,6,ROW(MAESTRO!$B$3:$B$1000)/((MAESTRO!$B$3:$B$1000="PROVEEDORES")*(UPPER(MAESTRO!$L$3:$L$1000)="CONFIRMADO")),ROWS($A$3:A376))),"")</f>
        <v/>
      </c>
      <c r="T376" s="24" t="str">
        <f ca="1">IFERROR(INDEX(MAESTRO!T:T,_xludf.AGGREGATE(15,6,ROW(MAESTRO!$B$3:$B$1000)/((MAESTRO!$B$3:$B$1000="PROVEEDORES")*(UPPER(MAESTRO!$L$3:$L$1000)="CONFIRMADO")),ROWS($A$3:A376))),"")</f>
        <v/>
      </c>
      <c r="U376" s="24" t="str">
        <f ca="1">IFERROR(INDEX(MAESTRO!U:U,_xludf.AGGREGATE(15,6,ROW(MAESTRO!$B$3:$B$1000)/((MAESTRO!$B$3:$B$1000="PROVEEDORES")*(UPPER(MAESTRO!$L$3:$L$1000)="CONFIRMADO")),ROWS($A$3:A376))),"")</f>
        <v/>
      </c>
      <c r="V376" s="24" t="str">
        <f ca="1">IFERROR(INDEX(MAESTRO!V:V,_xludf.AGGREGATE(15,6,ROW(MAESTRO!$B$3:$B$1000)/((MAESTRO!$B$3:$B$1000="PROVEEDORES")*(UPPER(MAESTRO!$L$3:$L$1000)="CONFIRMADO")),ROWS($A$3:A376))),"")</f>
        <v/>
      </c>
      <c r="W376" s="24" t="str">
        <f ca="1">IFERROR(INDEX(MAESTRO!W:W,_xludf.AGGREGATE(15,6,ROW(MAESTRO!$B$3:$B$1000)/((MAESTRO!$B$3:$B$1000="PROVEEDORES")*(UPPER(MAESTRO!$L$3:$L$1000)="CONFIRMADO")),ROWS($A$3:A376))),"")</f>
        <v/>
      </c>
      <c r="X376" s="24" t="str">
        <f ca="1">IFERROR(INDEX(MAESTRO!X:X,_xludf.AGGREGATE(15,6,ROW(MAESTRO!$B$3:$B$1000)/((MAESTRO!$B$3:$B$1000="PROVEEDORES")*(UPPER(MAESTRO!$L$3:$L$1000)="CONFIRMADO")),ROWS($A$3:A376))),"")</f>
        <v/>
      </c>
    </row>
    <row r="377" spans="1:24" ht="22.05" customHeight="1">
      <c r="A377" s="10" t="str">
        <f ca="1">IFERROR(INDEX(MAESTRO!A:A,_xludf.AGGREGATE(15,6,ROW(MAESTRO!$B$3:$B$1000)/((MAESTRO!$B$3:$B$1000="PROVEEDORES")*(UPPER(MAESTRO!$L$3:$L$1000)="CONFIRMADO")),ROWS($A$3:A377))),"")</f>
        <v/>
      </c>
      <c r="B377" s="10" t="str">
        <f ca="1">IFERROR(INDEX(MAESTRO!B:B,_xludf.AGGREGATE(15,6,ROW(MAESTRO!$B$3:$B$1000)/((MAESTRO!$B$3:$B$1000="PROVEEDORES")*(UPPER(MAESTRO!$L$3:$L$1000)="CONFIRMADO")),ROWS($A$3:A377))),"")</f>
        <v/>
      </c>
      <c r="C377" s="10" t="str">
        <f ca="1">IFERROR(INDEX(MAESTRO!C:C,_xludf.AGGREGATE(15,6,ROW(MAESTRO!$B$3:$B$1000)/((MAESTRO!$B$3:$B$1000="PROVEEDORES")*(UPPER(MAESTRO!$L$3:$L$1000)="CONFIRMADO")),ROWS($A$3:A377))),"")</f>
        <v/>
      </c>
      <c r="D377" s="10" t="str">
        <f ca="1">IFERROR(INDEX(MAESTRO!D:D,_xludf.AGGREGATE(15,6,ROW(MAESTRO!$B$3:$B$1000)/((MAESTRO!$B$3:$B$1000="PROVEEDORES")*(UPPER(MAESTRO!$L$3:$L$1000)="CONFIRMADO")),ROWS($A$3:A377))),"")</f>
        <v/>
      </c>
      <c r="E377" s="10" t="str">
        <f ca="1">IFERROR(INDEX(MAESTRO!E:E,_xludf.AGGREGATE(15,6,ROW(MAESTRO!$B$3:$B$1000)/((MAESTRO!$B$3:$B$1000="PROVEEDORES")*(UPPER(MAESTRO!$L$3:$L$1000)="CONFIRMADO")),ROWS($A$3:A377))),"")</f>
        <v/>
      </c>
      <c r="F377" s="10" t="str">
        <f ca="1">IFERROR(INDEX(MAESTRO!F:F,_xludf.AGGREGATE(15,6,ROW(MAESTRO!$B$3:$B$1000)/((MAESTRO!$B$3:$B$1000="PROVEEDORES")*(UPPER(MAESTRO!$L$3:$L$1000)="CONFIRMADO")),ROWS($A$3:A377))),"")</f>
        <v/>
      </c>
      <c r="G377" s="10" t="str">
        <f ca="1">IFERROR(INDEX(MAESTRO!G:G,_xludf.AGGREGATE(15,6,ROW(MAESTRO!$B$3:$B$1000)/((MAESTRO!$B$3:$B$1000="PROVEEDORES")*(UPPER(MAESTRO!$L$3:$L$1000)="CONFIRMADO")),ROWS($A$3:A377))),"")</f>
        <v/>
      </c>
      <c r="H377" s="10" t="str">
        <f ca="1">IFERROR(INDEX(MAESTRO!H:H,_xludf.AGGREGATE(15,6,ROW(MAESTRO!$B$3:$B$1000)/((MAESTRO!$B$3:$B$1000="PROVEEDORES")*(UPPER(MAESTRO!$L$3:$L$1000)="CONFIRMADO")),ROWS($A$3:A377))),"")</f>
        <v/>
      </c>
      <c r="I377" s="10" t="str">
        <f ca="1">IFERROR(INDEX(MAESTRO!I:I,_xludf.AGGREGATE(15,6,ROW(MAESTRO!$B$3:$B$1000)/((MAESTRO!$B$3:$B$1000="PROVEEDORES")*(UPPER(MAESTRO!$L$3:$L$1000)="CONFIRMADO")),ROWS($A$3:A377))),"")</f>
        <v/>
      </c>
      <c r="J377" s="10" t="str">
        <f ca="1">IFERROR(INDEX(MAESTRO!J:J,_xludf.AGGREGATE(15,6,ROW(MAESTRO!$B$3:$B$1000)/((MAESTRO!$B$3:$B$1000="PROVEEDORES")*(UPPER(MAESTRO!$L$3:$L$1000)="CONFIRMADO")),ROWS($A$3:A377))),"")</f>
        <v/>
      </c>
      <c r="K377" s="10" t="str">
        <f ca="1">IFERROR(INDEX(MAESTRO!K:K,_xludf.AGGREGATE(15,6,ROW(MAESTRO!$B$3:$B$1000)/((MAESTRO!$B$3:$B$1000="PROVEEDORES")*(UPPER(MAESTRO!$L$3:$L$1000)="CONFIRMADO")),ROWS($A$3:A377))),"")</f>
        <v/>
      </c>
      <c r="L377" s="10" t="str">
        <f ca="1">IFERROR(INDEX(MAESTRO!L:L,_xludf.AGGREGATE(15,6,ROW(MAESTRO!$B$3:$B$1000)/((MAESTRO!$B$3:$B$1000="PROVEEDORES")*(UPPER(MAESTRO!$L$3:$L$1000)="CONFIRMADO")),ROWS($A$3:A377))),"")</f>
        <v/>
      </c>
      <c r="M377" s="10" t="str">
        <f ca="1">IFERROR(INDEX(MAESTRO!M:M,_xludf.AGGREGATE(15,6,ROW(MAESTRO!$B$3:$B$1000)/((MAESTRO!$B$3:$B$1000="PROVEEDORES")*(UPPER(MAESTRO!$L$3:$L$1000)="CONFIRMADO")),ROWS($A$3:A377))),"")</f>
        <v/>
      </c>
      <c r="N377" s="10" t="str">
        <f ca="1">IFERROR(INDEX(MAESTRO!N:N,_xludf.AGGREGATE(15,6,ROW(MAESTRO!$B$3:$B$1000)/((MAESTRO!$B$3:$B$1000="PROVEEDORES")*(UPPER(MAESTRO!$L$3:$L$1000)="CONFIRMADO")),ROWS($A$3:A377))),"")</f>
        <v/>
      </c>
      <c r="O377" s="10" t="str">
        <f ca="1">IFERROR(INDEX(MAESTRO!O:O,_xludf.AGGREGATE(15,6,ROW(MAESTRO!$B$3:$B$1000)/((MAESTRO!$B$3:$B$1000="PROVEEDORES")*(UPPER(MAESTRO!$L$3:$L$1000)="CONFIRMADO")),ROWS($A$3:A377))),"")</f>
        <v/>
      </c>
      <c r="P377" s="10" t="str">
        <f ca="1">IFERROR(INDEX(MAESTRO!P:P,_xludf.AGGREGATE(15,6,ROW(MAESTRO!$B$3:$B$1000)/((MAESTRO!$B$3:$B$1000="PROVEEDORES")*(UPPER(MAESTRO!$L$3:$L$1000)="CONFIRMADO")),ROWS($A$3:A377))),"")</f>
        <v/>
      </c>
      <c r="Q377" s="10" t="str">
        <f ca="1">IFERROR(INDEX(MAESTRO!Q:Q,_xludf.AGGREGATE(15,6,ROW(MAESTRO!$B$3:$B$1000)/((MAESTRO!$B$3:$B$1000="PROVEEDORES")*(UPPER(MAESTRO!$L$3:$L$1000)="CONFIRMADO")),ROWS($A$3:A377))),"")</f>
        <v/>
      </c>
      <c r="R377" s="10" t="str">
        <f ca="1">IFERROR(INDEX(MAESTRO!R:R,_xludf.AGGREGATE(15,6,ROW(MAESTRO!$B$3:$B$1000)/((MAESTRO!$B$3:$B$1000="PROVEEDORES")*(UPPER(MAESTRO!$L$3:$L$1000)="CONFIRMADO")),ROWS($A$3:A377))),"")</f>
        <v/>
      </c>
      <c r="S377" s="10" t="str">
        <f ca="1">IFERROR(INDEX(MAESTRO!S:S,_xludf.AGGREGATE(15,6,ROW(MAESTRO!$B$3:$B$1000)/((MAESTRO!$B$3:$B$1000="PROVEEDORES")*(UPPER(MAESTRO!$L$3:$L$1000)="CONFIRMADO")),ROWS($A$3:A377))),"")</f>
        <v/>
      </c>
      <c r="T377" s="10" t="str">
        <f ca="1">IFERROR(INDEX(MAESTRO!T:T,_xludf.AGGREGATE(15,6,ROW(MAESTRO!$B$3:$B$1000)/((MAESTRO!$B$3:$B$1000="PROVEEDORES")*(UPPER(MAESTRO!$L$3:$L$1000)="CONFIRMADO")),ROWS($A$3:A377))),"")</f>
        <v/>
      </c>
      <c r="U377" s="10" t="str">
        <f ca="1">IFERROR(INDEX(MAESTRO!U:U,_xludf.AGGREGATE(15,6,ROW(MAESTRO!$B$3:$B$1000)/((MAESTRO!$B$3:$B$1000="PROVEEDORES")*(UPPER(MAESTRO!$L$3:$L$1000)="CONFIRMADO")),ROWS($A$3:A377))),"")</f>
        <v/>
      </c>
      <c r="V377" s="10" t="str">
        <f ca="1">IFERROR(INDEX(MAESTRO!V:V,_xludf.AGGREGATE(15,6,ROW(MAESTRO!$B$3:$B$1000)/((MAESTRO!$B$3:$B$1000="PROVEEDORES")*(UPPER(MAESTRO!$L$3:$L$1000)="CONFIRMADO")),ROWS($A$3:A377))),"")</f>
        <v/>
      </c>
      <c r="W377" s="10" t="str">
        <f ca="1">IFERROR(INDEX(MAESTRO!W:W,_xludf.AGGREGATE(15,6,ROW(MAESTRO!$B$3:$B$1000)/((MAESTRO!$B$3:$B$1000="PROVEEDORES")*(UPPER(MAESTRO!$L$3:$L$1000)="CONFIRMADO")),ROWS($A$3:A377))),"")</f>
        <v/>
      </c>
      <c r="X377" s="10" t="str">
        <f ca="1">IFERROR(INDEX(MAESTRO!X:X,_xludf.AGGREGATE(15,6,ROW(MAESTRO!$B$3:$B$1000)/((MAESTRO!$B$3:$B$1000="PROVEEDORES")*(UPPER(MAESTRO!$L$3:$L$1000)="CONFIRMADO")),ROWS($A$3:A377))),"")</f>
        <v/>
      </c>
    </row>
    <row r="378" spans="1:24" ht="22.05" customHeight="1">
      <c r="A378" s="24" t="str">
        <f ca="1">IFERROR(INDEX(MAESTRO!A:A,_xludf.AGGREGATE(15,6,ROW(MAESTRO!$B$3:$B$1000)/((MAESTRO!$B$3:$B$1000="PROVEEDORES")*(UPPER(MAESTRO!$L$3:$L$1000)="CONFIRMADO")),ROWS($A$3:A378))),"")</f>
        <v/>
      </c>
      <c r="B378" s="24" t="str">
        <f ca="1">IFERROR(INDEX(MAESTRO!B:B,_xludf.AGGREGATE(15,6,ROW(MAESTRO!$B$3:$B$1000)/((MAESTRO!$B$3:$B$1000="PROVEEDORES")*(UPPER(MAESTRO!$L$3:$L$1000)="CONFIRMADO")),ROWS($A$3:A378))),"")</f>
        <v/>
      </c>
      <c r="C378" s="24" t="str">
        <f ca="1">IFERROR(INDEX(MAESTRO!C:C,_xludf.AGGREGATE(15,6,ROW(MAESTRO!$B$3:$B$1000)/((MAESTRO!$B$3:$B$1000="PROVEEDORES")*(UPPER(MAESTRO!$L$3:$L$1000)="CONFIRMADO")),ROWS($A$3:A378))),"")</f>
        <v/>
      </c>
      <c r="D378" s="24" t="str">
        <f ca="1">IFERROR(INDEX(MAESTRO!D:D,_xludf.AGGREGATE(15,6,ROW(MAESTRO!$B$3:$B$1000)/((MAESTRO!$B$3:$B$1000="PROVEEDORES")*(UPPER(MAESTRO!$L$3:$L$1000)="CONFIRMADO")),ROWS($A$3:A378))),"")</f>
        <v/>
      </c>
      <c r="E378" s="24" t="str">
        <f ca="1">IFERROR(INDEX(MAESTRO!E:E,_xludf.AGGREGATE(15,6,ROW(MAESTRO!$B$3:$B$1000)/((MAESTRO!$B$3:$B$1000="PROVEEDORES")*(UPPER(MAESTRO!$L$3:$L$1000)="CONFIRMADO")),ROWS($A$3:A378))),"")</f>
        <v/>
      </c>
      <c r="F378" s="24" t="str">
        <f ca="1">IFERROR(INDEX(MAESTRO!F:F,_xludf.AGGREGATE(15,6,ROW(MAESTRO!$B$3:$B$1000)/((MAESTRO!$B$3:$B$1000="PROVEEDORES")*(UPPER(MAESTRO!$L$3:$L$1000)="CONFIRMADO")),ROWS($A$3:A378))),"")</f>
        <v/>
      </c>
      <c r="G378" s="24" t="str">
        <f ca="1">IFERROR(INDEX(MAESTRO!G:G,_xludf.AGGREGATE(15,6,ROW(MAESTRO!$B$3:$B$1000)/((MAESTRO!$B$3:$B$1000="PROVEEDORES")*(UPPER(MAESTRO!$L$3:$L$1000)="CONFIRMADO")),ROWS($A$3:A378))),"")</f>
        <v/>
      </c>
      <c r="H378" s="24" t="str">
        <f ca="1">IFERROR(INDEX(MAESTRO!H:H,_xludf.AGGREGATE(15,6,ROW(MAESTRO!$B$3:$B$1000)/((MAESTRO!$B$3:$B$1000="PROVEEDORES")*(UPPER(MAESTRO!$L$3:$L$1000)="CONFIRMADO")),ROWS($A$3:A378))),"")</f>
        <v/>
      </c>
      <c r="I378" s="24" t="str">
        <f ca="1">IFERROR(INDEX(MAESTRO!I:I,_xludf.AGGREGATE(15,6,ROW(MAESTRO!$B$3:$B$1000)/((MAESTRO!$B$3:$B$1000="PROVEEDORES")*(UPPER(MAESTRO!$L$3:$L$1000)="CONFIRMADO")),ROWS($A$3:A378))),"")</f>
        <v/>
      </c>
      <c r="J378" s="24" t="str">
        <f ca="1">IFERROR(INDEX(MAESTRO!J:J,_xludf.AGGREGATE(15,6,ROW(MAESTRO!$B$3:$B$1000)/((MAESTRO!$B$3:$B$1000="PROVEEDORES")*(UPPER(MAESTRO!$L$3:$L$1000)="CONFIRMADO")),ROWS($A$3:A378))),"")</f>
        <v/>
      </c>
      <c r="K378" s="24" t="str">
        <f ca="1">IFERROR(INDEX(MAESTRO!K:K,_xludf.AGGREGATE(15,6,ROW(MAESTRO!$B$3:$B$1000)/((MAESTRO!$B$3:$B$1000="PROVEEDORES")*(UPPER(MAESTRO!$L$3:$L$1000)="CONFIRMADO")),ROWS($A$3:A378))),"")</f>
        <v/>
      </c>
      <c r="L378" s="24" t="str">
        <f ca="1">IFERROR(INDEX(MAESTRO!L:L,_xludf.AGGREGATE(15,6,ROW(MAESTRO!$B$3:$B$1000)/((MAESTRO!$B$3:$B$1000="PROVEEDORES")*(UPPER(MAESTRO!$L$3:$L$1000)="CONFIRMADO")),ROWS($A$3:A378))),"")</f>
        <v/>
      </c>
      <c r="M378" s="24" t="str">
        <f ca="1">IFERROR(INDEX(MAESTRO!M:M,_xludf.AGGREGATE(15,6,ROW(MAESTRO!$B$3:$B$1000)/((MAESTRO!$B$3:$B$1000="PROVEEDORES")*(UPPER(MAESTRO!$L$3:$L$1000)="CONFIRMADO")),ROWS($A$3:A378))),"")</f>
        <v/>
      </c>
      <c r="N378" s="24" t="str">
        <f ca="1">IFERROR(INDEX(MAESTRO!N:N,_xludf.AGGREGATE(15,6,ROW(MAESTRO!$B$3:$B$1000)/((MAESTRO!$B$3:$B$1000="PROVEEDORES")*(UPPER(MAESTRO!$L$3:$L$1000)="CONFIRMADO")),ROWS($A$3:A378))),"")</f>
        <v/>
      </c>
      <c r="O378" s="24" t="str">
        <f ca="1">IFERROR(INDEX(MAESTRO!O:O,_xludf.AGGREGATE(15,6,ROW(MAESTRO!$B$3:$B$1000)/((MAESTRO!$B$3:$B$1000="PROVEEDORES")*(UPPER(MAESTRO!$L$3:$L$1000)="CONFIRMADO")),ROWS($A$3:A378))),"")</f>
        <v/>
      </c>
      <c r="P378" s="24" t="str">
        <f ca="1">IFERROR(INDEX(MAESTRO!P:P,_xludf.AGGREGATE(15,6,ROW(MAESTRO!$B$3:$B$1000)/((MAESTRO!$B$3:$B$1000="PROVEEDORES")*(UPPER(MAESTRO!$L$3:$L$1000)="CONFIRMADO")),ROWS($A$3:A378))),"")</f>
        <v/>
      </c>
      <c r="Q378" s="24" t="str">
        <f ca="1">IFERROR(INDEX(MAESTRO!Q:Q,_xludf.AGGREGATE(15,6,ROW(MAESTRO!$B$3:$B$1000)/((MAESTRO!$B$3:$B$1000="PROVEEDORES")*(UPPER(MAESTRO!$L$3:$L$1000)="CONFIRMADO")),ROWS($A$3:A378))),"")</f>
        <v/>
      </c>
      <c r="R378" s="24" t="str">
        <f ca="1">IFERROR(INDEX(MAESTRO!R:R,_xludf.AGGREGATE(15,6,ROW(MAESTRO!$B$3:$B$1000)/((MAESTRO!$B$3:$B$1000="PROVEEDORES")*(UPPER(MAESTRO!$L$3:$L$1000)="CONFIRMADO")),ROWS($A$3:A378))),"")</f>
        <v/>
      </c>
      <c r="S378" s="24" t="str">
        <f ca="1">IFERROR(INDEX(MAESTRO!S:S,_xludf.AGGREGATE(15,6,ROW(MAESTRO!$B$3:$B$1000)/((MAESTRO!$B$3:$B$1000="PROVEEDORES")*(UPPER(MAESTRO!$L$3:$L$1000)="CONFIRMADO")),ROWS($A$3:A378))),"")</f>
        <v/>
      </c>
      <c r="T378" s="24" t="str">
        <f ca="1">IFERROR(INDEX(MAESTRO!T:T,_xludf.AGGREGATE(15,6,ROW(MAESTRO!$B$3:$B$1000)/((MAESTRO!$B$3:$B$1000="PROVEEDORES")*(UPPER(MAESTRO!$L$3:$L$1000)="CONFIRMADO")),ROWS($A$3:A378))),"")</f>
        <v/>
      </c>
      <c r="U378" s="24" t="str">
        <f ca="1">IFERROR(INDEX(MAESTRO!U:U,_xludf.AGGREGATE(15,6,ROW(MAESTRO!$B$3:$B$1000)/((MAESTRO!$B$3:$B$1000="PROVEEDORES")*(UPPER(MAESTRO!$L$3:$L$1000)="CONFIRMADO")),ROWS($A$3:A378))),"")</f>
        <v/>
      </c>
      <c r="V378" s="24" t="str">
        <f ca="1">IFERROR(INDEX(MAESTRO!V:V,_xludf.AGGREGATE(15,6,ROW(MAESTRO!$B$3:$B$1000)/((MAESTRO!$B$3:$B$1000="PROVEEDORES")*(UPPER(MAESTRO!$L$3:$L$1000)="CONFIRMADO")),ROWS($A$3:A378))),"")</f>
        <v/>
      </c>
      <c r="W378" s="24" t="str">
        <f ca="1">IFERROR(INDEX(MAESTRO!W:W,_xludf.AGGREGATE(15,6,ROW(MAESTRO!$B$3:$B$1000)/((MAESTRO!$B$3:$B$1000="PROVEEDORES")*(UPPER(MAESTRO!$L$3:$L$1000)="CONFIRMADO")),ROWS($A$3:A378))),"")</f>
        <v/>
      </c>
      <c r="X378" s="24" t="str">
        <f ca="1">IFERROR(INDEX(MAESTRO!X:X,_xludf.AGGREGATE(15,6,ROW(MAESTRO!$B$3:$B$1000)/((MAESTRO!$B$3:$B$1000="PROVEEDORES")*(UPPER(MAESTRO!$L$3:$L$1000)="CONFIRMADO")),ROWS($A$3:A378))),"")</f>
        <v/>
      </c>
    </row>
    <row r="379" spans="1:24" ht="22.05" customHeight="1">
      <c r="A379" s="10" t="str">
        <f ca="1">IFERROR(INDEX(MAESTRO!A:A,_xludf.AGGREGATE(15,6,ROW(MAESTRO!$B$3:$B$1000)/((MAESTRO!$B$3:$B$1000="PROVEEDORES")*(UPPER(MAESTRO!$L$3:$L$1000)="CONFIRMADO")),ROWS($A$3:A379))),"")</f>
        <v/>
      </c>
      <c r="B379" s="10" t="str">
        <f ca="1">IFERROR(INDEX(MAESTRO!B:B,_xludf.AGGREGATE(15,6,ROW(MAESTRO!$B$3:$B$1000)/((MAESTRO!$B$3:$B$1000="PROVEEDORES")*(UPPER(MAESTRO!$L$3:$L$1000)="CONFIRMADO")),ROWS($A$3:A379))),"")</f>
        <v/>
      </c>
      <c r="C379" s="10" t="str">
        <f ca="1">IFERROR(INDEX(MAESTRO!C:C,_xludf.AGGREGATE(15,6,ROW(MAESTRO!$B$3:$B$1000)/((MAESTRO!$B$3:$B$1000="PROVEEDORES")*(UPPER(MAESTRO!$L$3:$L$1000)="CONFIRMADO")),ROWS($A$3:A379))),"")</f>
        <v/>
      </c>
      <c r="D379" s="10" t="str">
        <f ca="1">IFERROR(INDEX(MAESTRO!D:D,_xludf.AGGREGATE(15,6,ROW(MAESTRO!$B$3:$B$1000)/((MAESTRO!$B$3:$B$1000="PROVEEDORES")*(UPPER(MAESTRO!$L$3:$L$1000)="CONFIRMADO")),ROWS($A$3:A379))),"")</f>
        <v/>
      </c>
      <c r="E379" s="10" t="str">
        <f ca="1">IFERROR(INDEX(MAESTRO!E:E,_xludf.AGGREGATE(15,6,ROW(MAESTRO!$B$3:$B$1000)/((MAESTRO!$B$3:$B$1000="PROVEEDORES")*(UPPER(MAESTRO!$L$3:$L$1000)="CONFIRMADO")),ROWS($A$3:A379))),"")</f>
        <v/>
      </c>
      <c r="F379" s="10" t="str">
        <f ca="1">IFERROR(INDEX(MAESTRO!F:F,_xludf.AGGREGATE(15,6,ROW(MAESTRO!$B$3:$B$1000)/((MAESTRO!$B$3:$B$1000="PROVEEDORES")*(UPPER(MAESTRO!$L$3:$L$1000)="CONFIRMADO")),ROWS($A$3:A379))),"")</f>
        <v/>
      </c>
      <c r="G379" s="10" t="str">
        <f ca="1">IFERROR(INDEX(MAESTRO!G:G,_xludf.AGGREGATE(15,6,ROW(MAESTRO!$B$3:$B$1000)/((MAESTRO!$B$3:$B$1000="PROVEEDORES")*(UPPER(MAESTRO!$L$3:$L$1000)="CONFIRMADO")),ROWS($A$3:A379))),"")</f>
        <v/>
      </c>
      <c r="H379" s="10" t="str">
        <f ca="1">IFERROR(INDEX(MAESTRO!H:H,_xludf.AGGREGATE(15,6,ROW(MAESTRO!$B$3:$B$1000)/((MAESTRO!$B$3:$B$1000="PROVEEDORES")*(UPPER(MAESTRO!$L$3:$L$1000)="CONFIRMADO")),ROWS($A$3:A379))),"")</f>
        <v/>
      </c>
      <c r="I379" s="10" t="str">
        <f ca="1">IFERROR(INDEX(MAESTRO!I:I,_xludf.AGGREGATE(15,6,ROW(MAESTRO!$B$3:$B$1000)/((MAESTRO!$B$3:$B$1000="PROVEEDORES")*(UPPER(MAESTRO!$L$3:$L$1000)="CONFIRMADO")),ROWS($A$3:A379))),"")</f>
        <v/>
      </c>
      <c r="J379" s="10" t="str">
        <f ca="1">IFERROR(INDEX(MAESTRO!J:J,_xludf.AGGREGATE(15,6,ROW(MAESTRO!$B$3:$B$1000)/((MAESTRO!$B$3:$B$1000="PROVEEDORES")*(UPPER(MAESTRO!$L$3:$L$1000)="CONFIRMADO")),ROWS($A$3:A379))),"")</f>
        <v/>
      </c>
      <c r="K379" s="10" t="str">
        <f ca="1">IFERROR(INDEX(MAESTRO!K:K,_xludf.AGGREGATE(15,6,ROW(MAESTRO!$B$3:$B$1000)/((MAESTRO!$B$3:$B$1000="PROVEEDORES")*(UPPER(MAESTRO!$L$3:$L$1000)="CONFIRMADO")),ROWS($A$3:A379))),"")</f>
        <v/>
      </c>
      <c r="L379" s="10" t="str">
        <f ca="1">IFERROR(INDEX(MAESTRO!L:L,_xludf.AGGREGATE(15,6,ROW(MAESTRO!$B$3:$B$1000)/((MAESTRO!$B$3:$B$1000="PROVEEDORES")*(UPPER(MAESTRO!$L$3:$L$1000)="CONFIRMADO")),ROWS($A$3:A379))),"")</f>
        <v/>
      </c>
      <c r="M379" s="10" t="str">
        <f ca="1">IFERROR(INDEX(MAESTRO!M:M,_xludf.AGGREGATE(15,6,ROW(MAESTRO!$B$3:$B$1000)/((MAESTRO!$B$3:$B$1000="PROVEEDORES")*(UPPER(MAESTRO!$L$3:$L$1000)="CONFIRMADO")),ROWS($A$3:A379))),"")</f>
        <v/>
      </c>
      <c r="N379" s="10" t="str">
        <f ca="1">IFERROR(INDEX(MAESTRO!N:N,_xludf.AGGREGATE(15,6,ROW(MAESTRO!$B$3:$B$1000)/((MAESTRO!$B$3:$B$1000="PROVEEDORES")*(UPPER(MAESTRO!$L$3:$L$1000)="CONFIRMADO")),ROWS($A$3:A379))),"")</f>
        <v/>
      </c>
      <c r="O379" s="10" t="str">
        <f ca="1">IFERROR(INDEX(MAESTRO!O:O,_xludf.AGGREGATE(15,6,ROW(MAESTRO!$B$3:$B$1000)/((MAESTRO!$B$3:$B$1000="PROVEEDORES")*(UPPER(MAESTRO!$L$3:$L$1000)="CONFIRMADO")),ROWS($A$3:A379))),"")</f>
        <v/>
      </c>
      <c r="P379" s="10" t="str">
        <f ca="1">IFERROR(INDEX(MAESTRO!P:P,_xludf.AGGREGATE(15,6,ROW(MAESTRO!$B$3:$B$1000)/((MAESTRO!$B$3:$B$1000="PROVEEDORES")*(UPPER(MAESTRO!$L$3:$L$1000)="CONFIRMADO")),ROWS($A$3:A379))),"")</f>
        <v/>
      </c>
      <c r="Q379" s="10" t="str">
        <f ca="1">IFERROR(INDEX(MAESTRO!Q:Q,_xludf.AGGREGATE(15,6,ROW(MAESTRO!$B$3:$B$1000)/((MAESTRO!$B$3:$B$1000="PROVEEDORES")*(UPPER(MAESTRO!$L$3:$L$1000)="CONFIRMADO")),ROWS($A$3:A379))),"")</f>
        <v/>
      </c>
      <c r="R379" s="10" t="str">
        <f ca="1">IFERROR(INDEX(MAESTRO!R:R,_xludf.AGGREGATE(15,6,ROW(MAESTRO!$B$3:$B$1000)/((MAESTRO!$B$3:$B$1000="PROVEEDORES")*(UPPER(MAESTRO!$L$3:$L$1000)="CONFIRMADO")),ROWS($A$3:A379))),"")</f>
        <v/>
      </c>
      <c r="S379" s="10" t="str">
        <f ca="1">IFERROR(INDEX(MAESTRO!S:S,_xludf.AGGREGATE(15,6,ROW(MAESTRO!$B$3:$B$1000)/((MAESTRO!$B$3:$B$1000="PROVEEDORES")*(UPPER(MAESTRO!$L$3:$L$1000)="CONFIRMADO")),ROWS($A$3:A379))),"")</f>
        <v/>
      </c>
      <c r="T379" s="10" t="str">
        <f ca="1">IFERROR(INDEX(MAESTRO!T:T,_xludf.AGGREGATE(15,6,ROW(MAESTRO!$B$3:$B$1000)/((MAESTRO!$B$3:$B$1000="PROVEEDORES")*(UPPER(MAESTRO!$L$3:$L$1000)="CONFIRMADO")),ROWS($A$3:A379))),"")</f>
        <v/>
      </c>
      <c r="U379" s="10" t="str">
        <f ca="1">IFERROR(INDEX(MAESTRO!U:U,_xludf.AGGREGATE(15,6,ROW(MAESTRO!$B$3:$B$1000)/((MAESTRO!$B$3:$B$1000="PROVEEDORES")*(UPPER(MAESTRO!$L$3:$L$1000)="CONFIRMADO")),ROWS($A$3:A379))),"")</f>
        <v/>
      </c>
      <c r="V379" s="10" t="str">
        <f ca="1">IFERROR(INDEX(MAESTRO!V:V,_xludf.AGGREGATE(15,6,ROW(MAESTRO!$B$3:$B$1000)/((MAESTRO!$B$3:$B$1000="PROVEEDORES")*(UPPER(MAESTRO!$L$3:$L$1000)="CONFIRMADO")),ROWS($A$3:A379))),"")</f>
        <v/>
      </c>
      <c r="W379" s="10" t="str">
        <f ca="1">IFERROR(INDEX(MAESTRO!W:W,_xludf.AGGREGATE(15,6,ROW(MAESTRO!$B$3:$B$1000)/((MAESTRO!$B$3:$B$1000="PROVEEDORES")*(UPPER(MAESTRO!$L$3:$L$1000)="CONFIRMADO")),ROWS($A$3:A379))),"")</f>
        <v/>
      </c>
      <c r="X379" s="10" t="str">
        <f ca="1">IFERROR(INDEX(MAESTRO!X:X,_xludf.AGGREGATE(15,6,ROW(MAESTRO!$B$3:$B$1000)/((MAESTRO!$B$3:$B$1000="PROVEEDORES")*(UPPER(MAESTRO!$L$3:$L$1000)="CONFIRMADO")),ROWS($A$3:A379))),"")</f>
        <v/>
      </c>
    </row>
    <row r="380" spans="1:24" ht="22.05" customHeight="1">
      <c r="A380" s="24" t="str">
        <f ca="1">IFERROR(INDEX(MAESTRO!A:A,_xludf.AGGREGATE(15,6,ROW(MAESTRO!$B$3:$B$1000)/((MAESTRO!$B$3:$B$1000="PROVEEDORES")*(UPPER(MAESTRO!$L$3:$L$1000)="CONFIRMADO")),ROWS($A$3:A380))),"")</f>
        <v/>
      </c>
      <c r="B380" s="24" t="str">
        <f ca="1">IFERROR(INDEX(MAESTRO!B:B,_xludf.AGGREGATE(15,6,ROW(MAESTRO!$B$3:$B$1000)/((MAESTRO!$B$3:$B$1000="PROVEEDORES")*(UPPER(MAESTRO!$L$3:$L$1000)="CONFIRMADO")),ROWS($A$3:A380))),"")</f>
        <v/>
      </c>
      <c r="C380" s="24" t="str">
        <f ca="1">IFERROR(INDEX(MAESTRO!C:C,_xludf.AGGREGATE(15,6,ROW(MAESTRO!$B$3:$B$1000)/((MAESTRO!$B$3:$B$1000="PROVEEDORES")*(UPPER(MAESTRO!$L$3:$L$1000)="CONFIRMADO")),ROWS($A$3:A380))),"")</f>
        <v/>
      </c>
      <c r="D380" s="24" t="str">
        <f ca="1">IFERROR(INDEX(MAESTRO!D:D,_xludf.AGGREGATE(15,6,ROW(MAESTRO!$B$3:$B$1000)/((MAESTRO!$B$3:$B$1000="PROVEEDORES")*(UPPER(MAESTRO!$L$3:$L$1000)="CONFIRMADO")),ROWS($A$3:A380))),"")</f>
        <v/>
      </c>
      <c r="E380" s="24" t="str">
        <f ca="1">IFERROR(INDEX(MAESTRO!E:E,_xludf.AGGREGATE(15,6,ROW(MAESTRO!$B$3:$B$1000)/((MAESTRO!$B$3:$B$1000="PROVEEDORES")*(UPPER(MAESTRO!$L$3:$L$1000)="CONFIRMADO")),ROWS($A$3:A380))),"")</f>
        <v/>
      </c>
      <c r="F380" s="24" t="str">
        <f ca="1">IFERROR(INDEX(MAESTRO!F:F,_xludf.AGGREGATE(15,6,ROW(MAESTRO!$B$3:$B$1000)/((MAESTRO!$B$3:$B$1000="PROVEEDORES")*(UPPER(MAESTRO!$L$3:$L$1000)="CONFIRMADO")),ROWS($A$3:A380))),"")</f>
        <v/>
      </c>
      <c r="G380" s="24" t="str">
        <f ca="1">IFERROR(INDEX(MAESTRO!G:G,_xludf.AGGREGATE(15,6,ROW(MAESTRO!$B$3:$B$1000)/((MAESTRO!$B$3:$B$1000="PROVEEDORES")*(UPPER(MAESTRO!$L$3:$L$1000)="CONFIRMADO")),ROWS($A$3:A380))),"")</f>
        <v/>
      </c>
      <c r="H380" s="24" t="str">
        <f ca="1">IFERROR(INDEX(MAESTRO!H:H,_xludf.AGGREGATE(15,6,ROW(MAESTRO!$B$3:$B$1000)/((MAESTRO!$B$3:$B$1000="PROVEEDORES")*(UPPER(MAESTRO!$L$3:$L$1000)="CONFIRMADO")),ROWS($A$3:A380))),"")</f>
        <v/>
      </c>
      <c r="I380" s="24" t="str">
        <f ca="1">IFERROR(INDEX(MAESTRO!I:I,_xludf.AGGREGATE(15,6,ROW(MAESTRO!$B$3:$B$1000)/((MAESTRO!$B$3:$B$1000="PROVEEDORES")*(UPPER(MAESTRO!$L$3:$L$1000)="CONFIRMADO")),ROWS($A$3:A380))),"")</f>
        <v/>
      </c>
      <c r="J380" s="24" t="str">
        <f ca="1">IFERROR(INDEX(MAESTRO!J:J,_xludf.AGGREGATE(15,6,ROW(MAESTRO!$B$3:$B$1000)/((MAESTRO!$B$3:$B$1000="PROVEEDORES")*(UPPER(MAESTRO!$L$3:$L$1000)="CONFIRMADO")),ROWS($A$3:A380))),"")</f>
        <v/>
      </c>
      <c r="K380" s="24" t="str">
        <f ca="1">IFERROR(INDEX(MAESTRO!K:K,_xludf.AGGREGATE(15,6,ROW(MAESTRO!$B$3:$B$1000)/((MAESTRO!$B$3:$B$1000="PROVEEDORES")*(UPPER(MAESTRO!$L$3:$L$1000)="CONFIRMADO")),ROWS($A$3:A380))),"")</f>
        <v/>
      </c>
      <c r="L380" s="24" t="str">
        <f ca="1">IFERROR(INDEX(MAESTRO!L:L,_xludf.AGGREGATE(15,6,ROW(MAESTRO!$B$3:$B$1000)/((MAESTRO!$B$3:$B$1000="PROVEEDORES")*(UPPER(MAESTRO!$L$3:$L$1000)="CONFIRMADO")),ROWS($A$3:A380))),"")</f>
        <v/>
      </c>
      <c r="M380" s="24" t="str">
        <f ca="1">IFERROR(INDEX(MAESTRO!M:M,_xludf.AGGREGATE(15,6,ROW(MAESTRO!$B$3:$B$1000)/((MAESTRO!$B$3:$B$1000="PROVEEDORES")*(UPPER(MAESTRO!$L$3:$L$1000)="CONFIRMADO")),ROWS($A$3:A380))),"")</f>
        <v/>
      </c>
      <c r="N380" s="24" t="str">
        <f ca="1">IFERROR(INDEX(MAESTRO!N:N,_xludf.AGGREGATE(15,6,ROW(MAESTRO!$B$3:$B$1000)/((MAESTRO!$B$3:$B$1000="PROVEEDORES")*(UPPER(MAESTRO!$L$3:$L$1000)="CONFIRMADO")),ROWS($A$3:A380))),"")</f>
        <v/>
      </c>
      <c r="O380" s="24" t="str">
        <f ca="1">IFERROR(INDEX(MAESTRO!O:O,_xludf.AGGREGATE(15,6,ROW(MAESTRO!$B$3:$B$1000)/((MAESTRO!$B$3:$B$1000="PROVEEDORES")*(UPPER(MAESTRO!$L$3:$L$1000)="CONFIRMADO")),ROWS($A$3:A380))),"")</f>
        <v/>
      </c>
      <c r="P380" s="24" t="str">
        <f ca="1">IFERROR(INDEX(MAESTRO!P:P,_xludf.AGGREGATE(15,6,ROW(MAESTRO!$B$3:$B$1000)/((MAESTRO!$B$3:$B$1000="PROVEEDORES")*(UPPER(MAESTRO!$L$3:$L$1000)="CONFIRMADO")),ROWS($A$3:A380))),"")</f>
        <v/>
      </c>
      <c r="Q380" s="24" t="str">
        <f ca="1">IFERROR(INDEX(MAESTRO!Q:Q,_xludf.AGGREGATE(15,6,ROW(MAESTRO!$B$3:$B$1000)/((MAESTRO!$B$3:$B$1000="PROVEEDORES")*(UPPER(MAESTRO!$L$3:$L$1000)="CONFIRMADO")),ROWS($A$3:A380))),"")</f>
        <v/>
      </c>
      <c r="R380" s="24" t="str">
        <f ca="1">IFERROR(INDEX(MAESTRO!R:R,_xludf.AGGREGATE(15,6,ROW(MAESTRO!$B$3:$B$1000)/((MAESTRO!$B$3:$B$1000="PROVEEDORES")*(UPPER(MAESTRO!$L$3:$L$1000)="CONFIRMADO")),ROWS($A$3:A380))),"")</f>
        <v/>
      </c>
      <c r="S380" s="24" t="str">
        <f ca="1">IFERROR(INDEX(MAESTRO!S:S,_xludf.AGGREGATE(15,6,ROW(MAESTRO!$B$3:$B$1000)/((MAESTRO!$B$3:$B$1000="PROVEEDORES")*(UPPER(MAESTRO!$L$3:$L$1000)="CONFIRMADO")),ROWS($A$3:A380))),"")</f>
        <v/>
      </c>
      <c r="T380" s="24" t="str">
        <f ca="1">IFERROR(INDEX(MAESTRO!T:T,_xludf.AGGREGATE(15,6,ROW(MAESTRO!$B$3:$B$1000)/((MAESTRO!$B$3:$B$1000="PROVEEDORES")*(UPPER(MAESTRO!$L$3:$L$1000)="CONFIRMADO")),ROWS($A$3:A380))),"")</f>
        <v/>
      </c>
      <c r="U380" s="24" t="str">
        <f ca="1">IFERROR(INDEX(MAESTRO!U:U,_xludf.AGGREGATE(15,6,ROW(MAESTRO!$B$3:$B$1000)/((MAESTRO!$B$3:$B$1000="PROVEEDORES")*(UPPER(MAESTRO!$L$3:$L$1000)="CONFIRMADO")),ROWS($A$3:A380))),"")</f>
        <v/>
      </c>
      <c r="V380" s="24" t="str">
        <f ca="1">IFERROR(INDEX(MAESTRO!V:V,_xludf.AGGREGATE(15,6,ROW(MAESTRO!$B$3:$B$1000)/((MAESTRO!$B$3:$B$1000="PROVEEDORES")*(UPPER(MAESTRO!$L$3:$L$1000)="CONFIRMADO")),ROWS($A$3:A380))),"")</f>
        <v/>
      </c>
      <c r="W380" s="24" t="str">
        <f ca="1">IFERROR(INDEX(MAESTRO!W:W,_xludf.AGGREGATE(15,6,ROW(MAESTRO!$B$3:$B$1000)/((MAESTRO!$B$3:$B$1000="PROVEEDORES")*(UPPER(MAESTRO!$L$3:$L$1000)="CONFIRMADO")),ROWS($A$3:A380))),"")</f>
        <v/>
      </c>
      <c r="X380" s="24" t="str">
        <f ca="1">IFERROR(INDEX(MAESTRO!X:X,_xludf.AGGREGATE(15,6,ROW(MAESTRO!$B$3:$B$1000)/((MAESTRO!$B$3:$B$1000="PROVEEDORES")*(UPPER(MAESTRO!$L$3:$L$1000)="CONFIRMADO")),ROWS($A$3:A380))),"")</f>
        <v/>
      </c>
    </row>
    <row r="381" spans="1:24" ht="22.05" customHeight="1">
      <c r="A381" s="10" t="str">
        <f ca="1">IFERROR(INDEX(MAESTRO!A:A,_xludf.AGGREGATE(15,6,ROW(MAESTRO!$B$3:$B$1000)/((MAESTRO!$B$3:$B$1000="PROVEEDORES")*(UPPER(MAESTRO!$L$3:$L$1000)="CONFIRMADO")),ROWS($A$3:A381))),"")</f>
        <v/>
      </c>
      <c r="B381" s="10" t="str">
        <f ca="1">IFERROR(INDEX(MAESTRO!B:B,_xludf.AGGREGATE(15,6,ROW(MAESTRO!$B$3:$B$1000)/((MAESTRO!$B$3:$B$1000="PROVEEDORES")*(UPPER(MAESTRO!$L$3:$L$1000)="CONFIRMADO")),ROWS($A$3:A381))),"")</f>
        <v/>
      </c>
      <c r="C381" s="10" t="str">
        <f ca="1">IFERROR(INDEX(MAESTRO!C:C,_xludf.AGGREGATE(15,6,ROW(MAESTRO!$B$3:$B$1000)/((MAESTRO!$B$3:$B$1000="PROVEEDORES")*(UPPER(MAESTRO!$L$3:$L$1000)="CONFIRMADO")),ROWS($A$3:A381))),"")</f>
        <v/>
      </c>
      <c r="D381" s="10" t="str">
        <f ca="1">IFERROR(INDEX(MAESTRO!D:D,_xludf.AGGREGATE(15,6,ROW(MAESTRO!$B$3:$B$1000)/((MAESTRO!$B$3:$B$1000="PROVEEDORES")*(UPPER(MAESTRO!$L$3:$L$1000)="CONFIRMADO")),ROWS($A$3:A381))),"")</f>
        <v/>
      </c>
      <c r="E381" s="10" t="str">
        <f ca="1">IFERROR(INDEX(MAESTRO!E:E,_xludf.AGGREGATE(15,6,ROW(MAESTRO!$B$3:$B$1000)/((MAESTRO!$B$3:$B$1000="PROVEEDORES")*(UPPER(MAESTRO!$L$3:$L$1000)="CONFIRMADO")),ROWS($A$3:A381))),"")</f>
        <v/>
      </c>
      <c r="F381" s="10" t="str">
        <f ca="1">IFERROR(INDEX(MAESTRO!F:F,_xludf.AGGREGATE(15,6,ROW(MAESTRO!$B$3:$B$1000)/((MAESTRO!$B$3:$B$1000="PROVEEDORES")*(UPPER(MAESTRO!$L$3:$L$1000)="CONFIRMADO")),ROWS($A$3:A381))),"")</f>
        <v/>
      </c>
      <c r="G381" s="10" t="str">
        <f ca="1">IFERROR(INDEX(MAESTRO!G:G,_xludf.AGGREGATE(15,6,ROW(MAESTRO!$B$3:$B$1000)/((MAESTRO!$B$3:$B$1000="PROVEEDORES")*(UPPER(MAESTRO!$L$3:$L$1000)="CONFIRMADO")),ROWS($A$3:A381))),"")</f>
        <v/>
      </c>
      <c r="H381" s="10" t="str">
        <f ca="1">IFERROR(INDEX(MAESTRO!H:H,_xludf.AGGREGATE(15,6,ROW(MAESTRO!$B$3:$B$1000)/((MAESTRO!$B$3:$B$1000="PROVEEDORES")*(UPPER(MAESTRO!$L$3:$L$1000)="CONFIRMADO")),ROWS($A$3:A381))),"")</f>
        <v/>
      </c>
      <c r="I381" s="10" t="str">
        <f ca="1">IFERROR(INDEX(MAESTRO!I:I,_xludf.AGGREGATE(15,6,ROW(MAESTRO!$B$3:$B$1000)/((MAESTRO!$B$3:$B$1000="PROVEEDORES")*(UPPER(MAESTRO!$L$3:$L$1000)="CONFIRMADO")),ROWS($A$3:A381))),"")</f>
        <v/>
      </c>
      <c r="J381" s="10" t="str">
        <f ca="1">IFERROR(INDEX(MAESTRO!J:J,_xludf.AGGREGATE(15,6,ROW(MAESTRO!$B$3:$B$1000)/((MAESTRO!$B$3:$B$1000="PROVEEDORES")*(UPPER(MAESTRO!$L$3:$L$1000)="CONFIRMADO")),ROWS($A$3:A381))),"")</f>
        <v/>
      </c>
      <c r="K381" s="10" t="str">
        <f ca="1">IFERROR(INDEX(MAESTRO!K:K,_xludf.AGGREGATE(15,6,ROW(MAESTRO!$B$3:$B$1000)/((MAESTRO!$B$3:$B$1000="PROVEEDORES")*(UPPER(MAESTRO!$L$3:$L$1000)="CONFIRMADO")),ROWS($A$3:A381))),"")</f>
        <v/>
      </c>
      <c r="L381" s="10" t="str">
        <f ca="1">IFERROR(INDEX(MAESTRO!L:L,_xludf.AGGREGATE(15,6,ROW(MAESTRO!$B$3:$B$1000)/((MAESTRO!$B$3:$B$1000="PROVEEDORES")*(UPPER(MAESTRO!$L$3:$L$1000)="CONFIRMADO")),ROWS($A$3:A381))),"")</f>
        <v/>
      </c>
      <c r="M381" s="10" t="str">
        <f ca="1">IFERROR(INDEX(MAESTRO!M:M,_xludf.AGGREGATE(15,6,ROW(MAESTRO!$B$3:$B$1000)/((MAESTRO!$B$3:$B$1000="PROVEEDORES")*(UPPER(MAESTRO!$L$3:$L$1000)="CONFIRMADO")),ROWS($A$3:A381))),"")</f>
        <v/>
      </c>
      <c r="N381" s="10" t="str">
        <f ca="1">IFERROR(INDEX(MAESTRO!N:N,_xludf.AGGREGATE(15,6,ROW(MAESTRO!$B$3:$B$1000)/((MAESTRO!$B$3:$B$1000="PROVEEDORES")*(UPPER(MAESTRO!$L$3:$L$1000)="CONFIRMADO")),ROWS($A$3:A381))),"")</f>
        <v/>
      </c>
      <c r="O381" s="10" t="str">
        <f ca="1">IFERROR(INDEX(MAESTRO!O:O,_xludf.AGGREGATE(15,6,ROW(MAESTRO!$B$3:$B$1000)/((MAESTRO!$B$3:$B$1000="PROVEEDORES")*(UPPER(MAESTRO!$L$3:$L$1000)="CONFIRMADO")),ROWS($A$3:A381))),"")</f>
        <v/>
      </c>
      <c r="P381" s="10" t="str">
        <f ca="1">IFERROR(INDEX(MAESTRO!P:P,_xludf.AGGREGATE(15,6,ROW(MAESTRO!$B$3:$B$1000)/((MAESTRO!$B$3:$B$1000="PROVEEDORES")*(UPPER(MAESTRO!$L$3:$L$1000)="CONFIRMADO")),ROWS($A$3:A381))),"")</f>
        <v/>
      </c>
      <c r="Q381" s="10" t="str">
        <f ca="1">IFERROR(INDEX(MAESTRO!Q:Q,_xludf.AGGREGATE(15,6,ROW(MAESTRO!$B$3:$B$1000)/((MAESTRO!$B$3:$B$1000="PROVEEDORES")*(UPPER(MAESTRO!$L$3:$L$1000)="CONFIRMADO")),ROWS($A$3:A381))),"")</f>
        <v/>
      </c>
      <c r="R381" s="10" t="str">
        <f ca="1">IFERROR(INDEX(MAESTRO!R:R,_xludf.AGGREGATE(15,6,ROW(MAESTRO!$B$3:$B$1000)/((MAESTRO!$B$3:$B$1000="PROVEEDORES")*(UPPER(MAESTRO!$L$3:$L$1000)="CONFIRMADO")),ROWS($A$3:A381))),"")</f>
        <v/>
      </c>
      <c r="S381" s="10" t="str">
        <f ca="1">IFERROR(INDEX(MAESTRO!S:S,_xludf.AGGREGATE(15,6,ROW(MAESTRO!$B$3:$B$1000)/((MAESTRO!$B$3:$B$1000="PROVEEDORES")*(UPPER(MAESTRO!$L$3:$L$1000)="CONFIRMADO")),ROWS($A$3:A381))),"")</f>
        <v/>
      </c>
      <c r="T381" s="10" t="str">
        <f ca="1">IFERROR(INDEX(MAESTRO!T:T,_xludf.AGGREGATE(15,6,ROW(MAESTRO!$B$3:$B$1000)/((MAESTRO!$B$3:$B$1000="PROVEEDORES")*(UPPER(MAESTRO!$L$3:$L$1000)="CONFIRMADO")),ROWS($A$3:A381))),"")</f>
        <v/>
      </c>
      <c r="U381" s="10" t="str">
        <f ca="1">IFERROR(INDEX(MAESTRO!U:U,_xludf.AGGREGATE(15,6,ROW(MAESTRO!$B$3:$B$1000)/((MAESTRO!$B$3:$B$1000="PROVEEDORES")*(UPPER(MAESTRO!$L$3:$L$1000)="CONFIRMADO")),ROWS($A$3:A381))),"")</f>
        <v/>
      </c>
      <c r="V381" s="10" t="str">
        <f ca="1">IFERROR(INDEX(MAESTRO!V:V,_xludf.AGGREGATE(15,6,ROW(MAESTRO!$B$3:$B$1000)/((MAESTRO!$B$3:$B$1000="PROVEEDORES")*(UPPER(MAESTRO!$L$3:$L$1000)="CONFIRMADO")),ROWS($A$3:A381))),"")</f>
        <v/>
      </c>
      <c r="W381" s="10" t="str">
        <f ca="1">IFERROR(INDEX(MAESTRO!W:W,_xludf.AGGREGATE(15,6,ROW(MAESTRO!$B$3:$B$1000)/((MAESTRO!$B$3:$B$1000="PROVEEDORES")*(UPPER(MAESTRO!$L$3:$L$1000)="CONFIRMADO")),ROWS($A$3:A381))),"")</f>
        <v/>
      </c>
      <c r="X381" s="10" t="str">
        <f ca="1">IFERROR(INDEX(MAESTRO!X:X,_xludf.AGGREGATE(15,6,ROW(MAESTRO!$B$3:$B$1000)/((MAESTRO!$B$3:$B$1000="PROVEEDORES")*(UPPER(MAESTRO!$L$3:$L$1000)="CONFIRMADO")),ROWS($A$3:A381))),"")</f>
        <v/>
      </c>
    </row>
    <row r="382" spans="1:24" ht="22.05" customHeight="1">
      <c r="A382" s="24" t="str">
        <f ca="1">IFERROR(INDEX(MAESTRO!A:A,_xludf.AGGREGATE(15,6,ROW(MAESTRO!$B$3:$B$1000)/((MAESTRO!$B$3:$B$1000="PROVEEDORES")*(UPPER(MAESTRO!$L$3:$L$1000)="CONFIRMADO")),ROWS($A$3:A382))),"")</f>
        <v/>
      </c>
      <c r="B382" s="24" t="str">
        <f ca="1">IFERROR(INDEX(MAESTRO!B:B,_xludf.AGGREGATE(15,6,ROW(MAESTRO!$B$3:$B$1000)/((MAESTRO!$B$3:$B$1000="PROVEEDORES")*(UPPER(MAESTRO!$L$3:$L$1000)="CONFIRMADO")),ROWS($A$3:A382))),"")</f>
        <v/>
      </c>
      <c r="C382" s="24" t="str">
        <f ca="1">IFERROR(INDEX(MAESTRO!C:C,_xludf.AGGREGATE(15,6,ROW(MAESTRO!$B$3:$B$1000)/((MAESTRO!$B$3:$B$1000="PROVEEDORES")*(UPPER(MAESTRO!$L$3:$L$1000)="CONFIRMADO")),ROWS($A$3:A382))),"")</f>
        <v/>
      </c>
      <c r="D382" s="24" t="str">
        <f ca="1">IFERROR(INDEX(MAESTRO!D:D,_xludf.AGGREGATE(15,6,ROW(MAESTRO!$B$3:$B$1000)/((MAESTRO!$B$3:$B$1000="PROVEEDORES")*(UPPER(MAESTRO!$L$3:$L$1000)="CONFIRMADO")),ROWS($A$3:A382))),"")</f>
        <v/>
      </c>
      <c r="E382" s="24" t="str">
        <f ca="1">IFERROR(INDEX(MAESTRO!E:E,_xludf.AGGREGATE(15,6,ROW(MAESTRO!$B$3:$B$1000)/((MAESTRO!$B$3:$B$1000="PROVEEDORES")*(UPPER(MAESTRO!$L$3:$L$1000)="CONFIRMADO")),ROWS($A$3:A382))),"")</f>
        <v/>
      </c>
      <c r="F382" s="24" t="str">
        <f ca="1">IFERROR(INDEX(MAESTRO!F:F,_xludf.AGGREGATE(15,6,ROW(MAESTRO!$B$3:$B$1000)/((MAESTRO!$B$3:$B$1000="PROVEEDORES")*(UPPER(MAESTRO!$L$3:$L$1000)="CONFIRMADO")),ROWS($A$3:A382))),"")</f>
        <v/>
      </c>
      <c r="G382" s="24" t="str">
        <f ca="1">IFERROR(INDEX(MAESTRO!G:G,_xludf.AGGREGATE(15,6,ROW(MAESTRO!$B$3:$B$1000)/((MAESTRO!$B$3:$B$1000="PROVEEDORES")*(UPPER(MAESTRO!$L$3:$L$1000)="CONFIRMADO")),ROWS($A$3:A382))),"")</f>
        <v/>
      </c>
      <c r="H382" s="24" t="str">
        <f ca="1">IFERROR(INDEX(MAESTRO!H:H,_xludf.AGGREGATE(15,6,ROW(MAESTRO!$B$3:$B$1000)/((MAESTRO!$B$3:$B$1000="PROVEEDORES")*(UPPER(MAESTRO!$L$3:$L$1000)="CONFIRMADO")),ROWS($A$3:A382))),"")</f>
        <v/>
      </c>
      <c r="I382" s="24" t="str">
        <f ca="1">IFERROR(INDEX(MAESTRO!I:I,_xludf.AGGREGATE(15,6,ROW(MAESTRO!$B$3:$B$1000)/((MAESTRO!$B$3:$B$1000="PROVEEDORES")*(UPPER(MAESTRO!$L$3:$L$1000)="CONFIRMADO")),ROWS($A$3:A382))),"")</f>
        <v/>
      </c>
      <c r="J382" s="24" t="str">
        <f ca="1">IFERROR(INDEX(MAESTRO!J:J,_xludf.AGGREGATE(15,6,ROW(MAESTRO!$B$3:$B$1000)/((MAESTRO!$B$3:$B$1000="PROVEEDORES")*(UPPER(MAESTRO!$L$3:$L$1000)="CONFIRMADO")),ROWS($A$3:A382))),"")</f>
        <v/>
      </c>
      <c r="K382" s="24" t="str">
        <f ca="1">IFERROR(INDEX(MAESTRO!K:K,_xludf.AGGREGATE(15,6,ROW(MAESTRO!$B$3:$B$1000)/((MAESTRO!$B$3:$B$1000="PROVEEDORES")*(UPPER(MAESTRO!$L$3:$L$1000)="CONFIRMADO")),ROWS($A$3:A382))),"")</f>
        <v/>
      </c>
      <c r="L382" s="24" t="str">
        <f ca="1">IFERROR(INDEX(MAESTRO!L:L,_xludf.AGGREGATE(15,6,ROW(MAESTRO!$B$3:$B$1000)/((MAESTRO!$B$3:$B$1000="PROVEEDORES")*(UPPER(MAESTRO!$L$3:$L$1000)="CONFIRMADO")),ROWS($A$3:A382))),"")</f>
        <v/>
      </c>
      <c r="M382" s="24" t="str">
        <f ca="1">IFERROR(INDEX(MAESTRO!M:M,_xludf.AGGREGATE(15,6,ROW(MAESTRO!$B$3:$B$1000)/((MAESTRO!$B$3:$B$1000="PROVEEDORES")*(UPPER(MAESTRO!$L$3:$L$1000)="CONFIRMADO")),ROWS($A$3:A382))),"")</f>
        <v/>
      </c>
      <c r="N382" s="24" t="str">
        <f ca="1">IFERROR(INDEX(MAESTRO!N:N,_xludf.AGGREGATE(15,6,ROW(MAESTRO!$B$3:$B$1000)/((MAESTRO!$B$3:$B$1000="PROVEEDORES")*(UPPER(MAESTRO!$L$3:$L$1000)="CONFIRMADO")),ROWS($A$3:A382))),"")</f>
        <v/>
      </c>
      <c r="O382" s="24" t="str">
        <f ca="1">IFERROR(INDEX(MAESTRO!O:O,_xludf.AGGREGATE(15,6,ROW(MAESTRO!$B$3:$B$1000)/((MAESTRO!$B$3:$B$1000="PROVEEDORES")*(UPPER(MAESTRO!$L$3:$L$1000)="CONFIRMADO")),ROWS($A$3:A382))),"")</f>
        <v/>
      </c>
      <c r="P382" s="24" t="str">
        <f ca="1">IFERROR(INDEX(MAESTRO!P:P,_xludf.AGGREGATE(15,6,ROW(MAESTRO!$B$3:$B$1000)/((MAESTRO!$B$3:$B$1000="PROVEEDORES")*(UPPER(MAESTRO!$L$3:$L$1000)="CONFIRMADO")),ROWS($A$3:A382))),"")</f>
        <v/>
      </c>
      <c r="Q382" s="24" t="str">
        <f ca="1">IFERROR(INDEX(MAESTRO!Q:Q,_xludf.AGGREGATE(15,6,ROW(MAESTRO!$B$3:$B$1000)/((MAESTRO!$B$3:$B$1000="PROVEEDORES")*(UPPER(MAESTRO!$L$3:$L$1000)="CONFIRMADO")),ROWS($A$3:A382))),"")</f>
        <v/>
      </c>
      <c r="R382" s="24" t="str">
        <f ca="1">IFERROR(INDEX(MAESTRO!R:R,_xludf.AGGREGATE(15,6,ROW(MAESTRO!$B$3:$B$1000)/((MAESTRO!$B$3:$B$1000="PROVEEDORES")*(UPPER(MAESTRO!$L$3:$L$1000)="CONFIRMADO")),ROWS($A$3:A382))),"")</f>
        <v/>
      </c>
      <c r="S382" s="24" t="str">
        <f ca="1">IFERROR(INDEX(MAESTRO!S:S,_xludf.AGGREGATE(15,6,ROW(MAESTRO!$B$3:$B$1000)/((MAESTRO!$B$3:$B$1000="PROVEEDORES")*(UPPER(MAESTRO!$L$3:$L$1000)="CONFIRMADO")),ROWS($A$3:A382))),"")</f>
        <v/>
      </c>
      <c r="T382" s="24" t="str">
        <f ca="1">IFERROR(INDEX(MAESTRO!T:T,_xludf.AGGREGATE(15,6,ROW(MAESTRO!$B$3:$B$1000)/((MAESTRO!$B$3:$B$1000="PROVEEDORES")*(UPPER(MAESTRO!$L$3:$L$1000)="CONFIRMADO")),ROWS($A$3:A382))),"")</f>
        <v/>
      </c>
      <c r="U382" s="24" t="str">
        <f ca="1">IFERROR(INDEX(MAESTRO!U:U,_xludf.AGGREGATE(15,6,ROW(MAESTRO!$B$3:$B$1000)/((MAESTRO!$B$3:$B$1000="PROVEEDORES")*(UPPER(MAESTRO!$L$3:$L$1000)="CONFIRMADO")),ROWS($A$3:A382))),"")</f>
        <v/>
      </c>
      <c r="V382" s="24" t="str">
        <f ca="1">IFERROR(INDEX(MAESTRO!V:V,_xludf.AGGREGATE(15,6,ROW(MAESTRO!$B$3:$B$1000)/((MAESTRO!$B$3:$B$1000="PROVEEDORES")*(UPPER(MAESTRO!$L$3:$L$1000)="CONFIRMADO")),ROWS($A$3:A382))),"")</f>
        <v/>
      </c>
      <c r="W382" s="24" t="str">
        <f ca="1">IFERROR(INDEX(MAESTRO!W:W,_xludf.AGGREGATE(15,6,ROW(MAESTRO!$B$3:$B$1000)/((MAESTRO!$B$3:$B$1000="PROVEEDORES")*(UPPER(MAESTRO!$L$3:$L$1000)="CONFIRMADO")),ROWS($A$3:A382))),"")</f>
        <v/>
      </c>
      <c r="X382" s="24" t="str">
        <f ca="1">IFERROR(INDEX(MAESTRO!X:X,_xludf.AGGREGATE(15,6,ROW(MAESTRO!$B$3:$B$1000)/((MAESTRO!$B$3:$B$1000="PROVEEDORES")*(UPPER(MAESTRO!$L$3:$L$1000)="CONFIRMADO")),ROWS($A$3:A382))),"")</f>
        <v/>
      </c>
    </row>
    <row r="383" spans="1:24" ht="22.05" customHeight="1">
      <c r="A383" s="10" t="str">
        <f ca="1">IFERROR(INDEX(MAESTRO!A:A,_xludf.AGGREGATE(15,6,ROW(MAESTRO!$B$3:$B$1000)/((MAESTRO!$B$3:$B$1000="PROVEEDORES")*(UPPER(MAESTRO!$L$3:$L$1000)="CONFIRMADO")),ROWS($A$3:A383))),"")</f>
        <v/>
      </c>
      <c r="B383" s="10" t="str">
        <f ca="1">IFERROR(INDEX(MAESTRO!B:B,_xludf.AGGREGATE(15,6,ROW(MAESTRO!$B$3:$B$1000)/((MAESTRO!$B$3:$B$1000="PROVEEDORES")*(UPPER(MAESTRO!$L$3:$L$1000)="CONFIRMADO")),ROWS($A$3:A383))),"")</f>
        <v/>
      </c>
      <c r="C383" s="10" t="str">
        <f ca="1">IFERROR(INDEX(MAESTRO!C:C,_xludf.AGGREGATE(15,6,ROW(MAESTRO!$B$3:$B$1000)/((MAESTRO!$B$3:$B$1000="PROVEEDORES")*(UPPER(MAESTRO!$L$3:$L$1000)="CONFIRMADO")),ROWS($A$3:A383))),"")</f>
        <v/>
      </c>
      <c r="D383" s="10" t="str">
        <f ca="1">IFERROR(INDEX(MAESTRO!D:D,_xludf.AGGREGATE(15,6,ROW(MAESTRO!$B$3:$B$1000)/((MAESTRO!$B$3:$B$1000="PROVEEDORES")*(UPPER(MAESTRO!$L$3:$L$1000)="CONFIRMADO")),ROWS($A$3:A383))),"")</f>
        <v/>
      </c>
      <c r="E383" s="10" t="str">
        <f ca="1">IFERROR(INDEX(MAESTRO!E:E,_xludf.AGGREGATE(15,6,ROW(MAESTRO!$B$3:$B$1000)/((MAESTRO!$B$3:$B$1000="PROVEEDORES")*(UPPER(MAESTRO!$L$3:$L$1000)="CONFIRMADO")),ROWS($A$3:A383))),"")</f>
        <v/>
      </c>
      <c r="F383" s="10" t="str">
        <f ca="1">IFERROR(INDEX(MAESTRO!F:F,_xludf.AGGREGATE(15,6,ROW(MAESTRO!$B$3:$B$1000)/((MAESTRO!$B$3:$B$1000="PROVEEDORES")*(UPPER(MAESTRO!$L$3:$L$1000)="CONFIRMADO")),ROWS($A$3:A383))),"")</f>
        <v/>
      </c>
      <c r="G383" s="10" t="str">
        <f ca="1">IFERROR(INDEX(MAESTRO!G:G,_xludf.AGGREGATE(15,6,ROW(MAESTRO!$B$3:$B$1000)/((MAESTRO!$B$3:$B$1000="PROVEEDORES")*(UPPER(MAESTRO!$L$3:$L$1000)="CONFIRMADO")),ROWS($A$3:A383))),"")</f>
        <v/>
      </c>
      <c r="H383" s="10" t="str">
        <f ca="1">IFERROR(INDEX(MAESTRO!H:H,_xludf.AGGREGATE(15,6,ROW(MAESTRO!$B$3:$B$1000)/((MAESTRO!$B$3:$B$1000="PROVEEDORES")*(UPPER(MAESTRO!$L$3:$L$1000)="CONFIRMADO")),ROWS($A$3:A383))),"")</f>
        <v/>
      </c>
      <c r="I383" s="10" t="str">
        <f ca="1">IFERROR(INDEX(MAESTRO!I:I,_xludf.AGGREGATE(15,6,ROW(MAESTRO!$B$3:$B$1000)/((MAESTRO!$B$3:$B$1000="PROVEEDORES")*(UPPER(MAESTRO!$L$3:$L$1000)="CONFIRMADO")),ROWS($A$3:A383))),"")</f>
        <v/>
      </c>
      <c r="J383" s="10" t="str">
        <f ca="1">IFERROR(INDEX(MAESTRO!J:J,_xludf.AGGREGATE(15,6,ROW(MAESTRO!$B$3:$B$1000)/((MAESTRO!$B$3:$B$1000="PROVEEDORES")*(UPPER(MAESTRO!$L$3:$L$1000)="CONFIRMADO")),ROWS($A$3:A383))),"")</f>
        <v/>
      </c>
      <c r="K383" s="10" t="str">
        <f ca="1">IFERROR(INDEX(MAESTRO!K:K,_xludf.AGGREGATE(15,6,ROW(MAESTRO!$B$3:$B$1000)/((MAESTRO!$B$3:$B$1000="PROVEEDORES")*(UPPER(MAESTRO!$L$3:$L$1000)="CONFIRMADO")),ROWS($A$3:A383))),"")</f>
        <v/>
      </c>
      <c r="L383" s="10" t="str">
        <f ca="1">IFERROR(INDEX(MAESTRO!L:L,_xludf.AGGREGATE(15,6,ROW(MAESTRO!$B$3:$B$1000)/((MAESTRO!$B$3:$B$1000="PROVEEDORES")*(UPPER(MAESTRO!$L$3:$L$1000)="CONFIRMADO")),ROWS($A$3:A383))),"")</f>
        <v/>
      </c>
      <c r="M383" s="10" t="str">
        <f ca="1">IFERROR(INDEX(MAESTRO!M:M,_xludf.AGGREGATE(15,6,ROW(MAESTRO!$B$3:$B$1000)/((MAESTRO!$B$3:$B$1000="PROVEEDORES")*(UPPER(MAESTRO!$L$3:$L$1000)="CONFIRMADO")),ROWS($A$3:A383))),"")</f>
        <v/>
      </c>
      <c r="N383" s="10" t="str">
        <f ca="1">IFERROR(INDEX(MAESTRO!N:N,_xludf.AGGREGATE(15,6,ROW(MAESTRO!$B$3:$B$1000)/((MAESTRO!$B$3:$B$1000="PROVEEDORES")*(UPPER(MAESTRO!$L$3:$L$1000)="CONFIRMADO")),ROWS($A$3:A383))),"")</f>
        <v/>
      </c>
      <c r="O383" s="10" t="str">
        <f ca="1">IFERROR(INDEX(MAESTRO!O:O,_xludf.AGGREGATE(15,6,ROW(MAESTRO!$B$3:$B$1000)/((MAESTRO!$B$3:$B$1000="PROVEEDORES")*(UPPER(MAESTRO!$L$3:$L$1000)="CONFIRMADO")),ROWS($A$3:A383))),"")</f>
        <v/>
      </c>
      <c r="P383" s="10" t="str">
        <f ca="1">IFERROR(INDEX(MAESTRO!P:P,_xludf.AGGREGATE(15,6,ROW(MAESTRO!$B$3:$B$1000)/((MAESTRO!$B$3:$B$1000="PROVEEDORES")*(UPPER(MAESTRO!$L$3:$L$1000)="CONFIRMADO")),ROWS($A$3:A383))),"")</f>
        <v/>
      </c>
      <c r="Q383" s="10" t="str">
        <f ca="1">IFERROR(INDEX(MAESTRO!Q:Q,_xludf.AGGREGATE(15,6,ROW(MAESTRO!$B$3:$B$1000)/((MAESTRO!$B$3:$B$1000="PROVEEDORES")*(UPPER(MAESTRO!$L$3:$L$1000)="CONFIRMADO")),ROWS($A$3:A383))),"")</f>
        <v/>
      </c>
      <c r="R383" s="10" t="str">
        <f ca="1">IFERROR(INDEX(MAESTRO!R:R,_xludf.AGGREGATE(15,6,ROW(MAESTRO!$B$3:$B$1000)/((MAESTRO!$B$3:$B$1000="PROVEEDORES")*(UPPER(MAESTRO!$L$3:$L$1000)="CONFIRMADO")),ROWS($A$3:A383))),"")</f>
        <v/>
      </c>
      <c r="S383" s="10" t="str">
        <f ca="1">IFERROR(INDEX(MAESTRO!S:S,_xludf.AGGREGATE(15,6,ROW(MAESTRO!$B$3:$B$1000)/((MAESTRO!$B$3:$B$1000="PROVEEDORES")*(UPPER(MAESTRO!$L$3:$L$1000)="CONFIRMADO")),ROWS($A$3:A383))),"")</f>
        <v/>
      </c>
      <c r="T383" s="10" t="str">
        <f ca="1">IFERROR(INDEX(MAESTRO!T:T,_xludf.AGGREGATE(15,6,ROW(MAESTRO!$B$3:$B$1000)/((MAESTRO!$B$3:$B$1000="PROVEEDORES")*(UPPER(MAESTRO!$L$3:$L$1000)="CONFIRMADO")),ROWS($A$3:A383))),"")</f>
        <v/>
      </c>
      <c r="U383" s="10" t="str">
        <f ca="1">IFERROR(INDEX(MAESTRO!U:U,_xludf.AGGREGATE(15,6,ROW(MAESTRO!$B$3:$B$1000)/((MAESTRO!$B$3:$B$1000="PROVEEDORES")*(UPPER(MAESTRO!$L$3:$L$1000)="CONFIRMADO")),ROWS($A$3:A383))),"")</f>
        <v/>
      </c>
      <c r="V383" s="10" t="str">
        <f ca="1">IFERROR(INDEX(MAESTRO!V:V,_xludf.AGGREGATE(15,6,ROW(MAESTRO!$B$3:$B$1000)/((MAESTRO!$B$3:$B$1000="PROVEEDORES")*(UPPER(MAESTRO!$L$3:$L$1000)="CONFIRMADO")),ROWS($A$3:A383))),"")</f>
        <v/>
      </c>
      <c r="W383" s="10" t="str">
        <f ca="1">IFERROR(INDEX(MAESTRO!W:W,_xludf.AGGREGATE(15,6,ROW(MAESTRO!$B$3:$B$1000)/((MAESTRO!$B$3:$B$1000="PROVEEDORES")*(UPPER(MAESTRO!$L$3:$L$1000)="CONFIRMADO")),ROWS($A$3:A383))),"")</f>
        <v/>
      </c>
      <c r="X383" s="10" t="str">
        <f ca="1">IFERROR(INDEX(MAESTRO!X:X,_xludf.AGGREGATE(15,6,ROW(MAESTRO!$B$3:$B$1000)/((MAESTRO!$B$3:$B$1000="PROVEEDORES")*(UPPER(MAESTRO!$L$3:$L$1000)="CONFIRMADO")),ROWS($A$3:A383))),"")</f>
        <v/>
      </c>
    </row>
    <row r="384" spans="1:24" ht="22.05" customHeight="1">
      <c r="A384" s="24" t="str">
        <f ca="1">IFERROR(INDEX(MAESTRO!A:A,_xludf.AGGREGATE(15,6,ROW(MAESTRO!$B$3:$B$1000)/((MAESTRO!$B$3:$B$1000="PROVEEDORES")*(UPPER(MAESTRO!$L$3:$L$1000)="CONFIRMADO")),ROWS($A$3:A384))),"")</f>
        <v/>
      </c>
      <c r="B384" s="24" t="str">
        <f ca="1">IFERROR(INDEX(MAESTRO!B:B,_xludf.AGGREGATE(15,6,ROW(MAESTRO!$B$3:$B$1000)/((MAESTRO!$B$3:$B$1000="PROVEEDORES")*(UPPER(MAESTRO!$L$3:$L$1000)="CONFIRMADO")),ROWS($A$3:A384))),"")</f>
        <v/>
      </c>
      <c r="C384" s="24" t="str">
        <f ca="1">IFERROR(INDEX(MAESTRO!C:C,_xludf.AGGREGATE(15,6,ROW(MAESTRO!$B$3:$B$1000)/((MAESTRO!$B$3:$B$1000="PROVEEDORES")*(UPPER(MAESTRO!$L$3:$L$1000)="CONFIRMADO")),ROWS($A$3:A384))),"")</f>
        <v/>
      </c>
      <c r="D384" s="24" t="str">
        <f ca="1">IFERROR(INDEX(MAESTRO!D:D,_xludf.AGGREGATE(15,6,ROW(MAESTRO!$B$3:$B$1000)/((MAESTRO!$B$3:$B$1000="PROVEEDORES")*(UPPER(MAESTRO!$L$3:$L$1000)="CONFIRMADO")),ROWS($A$3:A384))),"")</f>
        <v/>
      </c>
      <c r="E384" s="24" t="str">
        <f ca="1">IFERROR(INDEX(MAESTRO!E:E,_xludf.AGGREGATE(15,6,ROW(MAESTRO!$B$3:$B$1000)/((MAESTRO!$B$3:$B$1000="PROVEEDORES")*(UPPER(MAESTRO!$L$3:$L$1000)="CONFIRMADO")),ROWS($A$3:A384))),"")</f>
        <v/>
      </c>
      <c r="F384" s="24" t="str">
        <f ca="1">IFERROR(INDEX(MAESTRO!F:F,_xludf.AGGREGATE(15,6,ROW(MAESTRO!$B$3:$B$1000)/((MAESTRO!$B$3:$B$1000="PROVEEDORES")*(UPPER(MAESTRO!$L$3:$L$1000)="CONFIRMADO")),ROWS($A$3:A384))),"")</f>
        <v/>
      </c>
      <c r="G384" s="24" t="str">
        <f ca="1">IFERROR(INDEX(MAESTRO!G:G,_xludf.AGGREGATE(15,6,ROW(MAESTRO!$B$3:$B$1000)/((MAESTRO!$B$3:$B$1000="PROVEEDORES")*(UPPER(MAESTRO!$L$3:$L$1000)="CONFIRMADO")),ROWS($A$3:A384))),"")</f>
        <v/>
      </c>
      <c r="H384" s="24" t="str">
        <f ca="1">IFERROR(INDEX(MAESTRO!H:H,_xludf.AGGREGATE(15,6,ROW(MAESTRO!$B$3:$B$1000)/((MAESTRO!$B$3:$B$1000="PROVEEDORES")*(UPPER(MAESTRO!$L$3:$L$1000)="CONFIRMADO")),ROWS($A$3:A384))),"")</f>
        <v/>
      </c>
      <c r="I384" s="24" t="str">
        <f ca="1">IFERROR(INDEX(MAESTRO!I:I,_xludf.AGGREGATE(15,6,ROW(MAESTRO!$B$3:$B$1000)/((MAESTRO!$B$3:$B$1000="PROVEEDORES")*(UPPER(MAESTRO!$L$3:$L$1000)="CONFIRMADO")),ROWS($A$3:A384))),"")</f>
        <v/>
      </c>
      <c r="J384" s="24" t="str">
        <f ca="1">IFERROR(INDEX(MAESTRO!J:J,_xludf.AGGREGATE(15,6,ROW(MAESTRO!$B$3:$B$1000)/((MAESTRO!$B$3:$B$1000="PROVEEDORES")*(UPPER(MAESTRO!$L$3:$L$1000)="CONFIRMADO")),ROWS($A$3:A384))),"")</f>
        <v/>
      </c>
      <c r="K384" s="24" t="str">
        <f ca="1">IFERROR(INDEX(MAESTRO!K:K,_xludf.AGGREGATE(15,6,ROW(MAESTRO!$B$3:$B$1000)/((MAESTRO!$B$3:$B$1000="PROVEEDORES")*(UPPER(MAESTRO!$L$3:$L$1000)="CONFIRMADO")),ROWS($A$3:A384))),"")</f>
        <v/>
      </c>
      <c r="L384" s="24" t="str">
        <f ca="1">IFERROR(INDEX(MAESTRO!L:L,_xludf.AGGREGATE(15,6,ROW(MAESTRO!$B$3:$B$1000)/((MAESTRO!$B$3:$B$1000="PROVEEDORES")*(UPPER(MAESTRO!$L$3:$L$1000)="CONFIRMADO")),ROWS($A$3:A384))),"")</f>
        <v/>
      </c>
      <c r="M384" s="24" t="str">
        <f ca="1">IFERROR(INDEX(MAESTRO!M:M,_xludf.AGGREGATE(15,6,ROW(MAESTRO!$B$3:$B$1000)/((MAESTRO!$B$3:$B$1000="PROVEEDORES")*(UPPER(MAESTRO!$L$3:$L$1000)="CONFIRMADO")),ROWS($A$3:A384))),"")</f>
        <v/>
      </c>
      <c r="N384" s="24" t="str">
        <f ca="1">IFERROR(INDEX(MAESTRO!N:N,_xludf.AGGREGATE(15,6,ROW(MAESTRO!$B$3:$B$1000)/((MAESTRO!$B$3:$B$1000="PROVEEDORES")*(UPPER(MAESTRO!$L$3:$L$1000)="CONFIRMADO")),ROWS($A$3:A384))),"")</f>
        <v/>
      </c>
      <c r="O384" s="24" t="str">
        <f ca="1">IFERROR(INDEX(MAESTRO!O:O,_xludf.AGGREGATE(15,6,ROW(MAESTRO!$B$3:$B$1000)/((MAESTRO!$B$3:$B$1000="PROVEEDORES")*(UPPER(MAESTRO!$L$3:$L$1000)="CONFIRMADO")),ROWS($A$3:A384))),"")</f>
        <v/>
      </c>
      <c r="P384" s="24" t="str">
        <f ca="1">IFERROR(INDEX(MAESTRO!P:P,_xludf.AGGREGATE(15,6,ROW(MAESTRO!$B$3:$B$1000)/((MAESTRO!$B$3:$B$1000="PROVEEDORES")*(UPPER(MAESTRO!$L$3:$L$1000)="CONFIRMADO")),ROWS($A$3:A384))),"")</f>
        <v/>
      </c>
      <c r="Q384" s="24" t="str">
        <f ca="1">IFERROR(INDEX(MAESTRO!Q:Q,_xludf.AGGREGATE(15,6,ROW(MAESTRO!$B$3:$B$1000)/((MAESTRO!$B$3:$B$1000="PROVEEDORES")*(UPPER(MAESTRO!$L$3:$L$1000)="CONFIRMADO")),ROWS($A$3:A384))),"")</f>
        <v/>
      </c>
      <c r="R384" s="24" t="str">
        <f ca="1">IFERROR(INDEX(MAESTRO!R:R,_xludf.AGGREGATE(15,6,ROW(MAESTRO!$B$3:$B$1000)/((MAESTRO!$B$3:$B$1000="PROVEEDORES")*(UPPER(MAESTRO!$L$3:$L$1000)="CONFIRMADO")),ROWS($A$3:A384))),"")</f>
        <v/>
      </c>
      <c r="S384" s="24" t="str">
        <f ca="1">IFERROR(INDEX(MAESTRO!S:S,_xludf.AGGREGATE(15,6,ROW(MAESTRO!$B$3:$B$1000)/((MAESTRO!$B$3:$B$1000="PROVEEDORES")*(UPPER(MAESTRO!$L$3:$L$1000)="CONFIRMADO")),ROWS($A$3:A384))),"")</f>
        <v/>
      </c>
      <c r="T384" s="24" t="str">
        <f ca="1">IFERROR(INDEX(MAESTRO!T:T,_xludf.AGGREGATE(15,6,ROW(MAESTRO!$B$3:$B$1000)/((MAESTRO!$B$3:$B$1000="PROVEEDORES")*(UPPER(MAESTRO!$L$3:$L$1000)="CONFIRMADO")),ROWS($A$3:A384))),"")</f>
        <v/>
      </c>
      <c r="U384" s="24" t="str">
        <f ca="1">IFERROR(INDEX(MAESTRO!U:U,_xludf.AGGREGATE(15,6,ROW(MAESTRO!$B$3:$B$1000)/((MAESTRO!$B$3:$B$1000="PROVEEDORES")*(UPPER(MAESTRO!$L$3:$L$1000)="CONFIRMADO")),ROWS($A$3:A384))),"")</f>
        <v/>
      </c>
      <c r="V384" s="24" t="str">
        <f ca="1">IFERROR(INDEX(MAESTRO!V:V,_xludf.AGGREGATE(15,6,ROW(MAESTRO!$B$3:$B$1000)/((MAESTRO!$B$3:$B$1000="PROVEEDORES")*(UPPER(MAESTRO!$L$3:$L$1000)="CONFIRMADO")),ROWS($A$3:A384))),"")</f>
        <v/>
      </c>
      <c r="W384" s="24" t="str">
        <f ca="1">IFERROR(INDEX(MAESTRO!W:W,_xludf.AGGREGATE(15,6,ROW(MAESTRO!$B$3:$B$1000)/((MAESTRO!$B$3:$B$1000="PROVEEDORES")*(UPPER(MAESTRO!$L$3:$L$1000)="CONFIRMADO")),ROWS($A$3:A384))),"")</f>
        <v/>
      </c>
      <c r="X384" s="24" t="str">
        <f ca="1">IFERROR(INDEX(MAESTRO!X:X,_xludf.AGGREGATE(15,6,ROW(MAESTRO!$B$3:$B$1000)/((MAESTRO!$B$3:$B$1000="PROVEEDORES")*(UPPER(MAESTRO!$L$3:$L$1000)="CONFIRMADO")),ROWS($A$3:A384))),"")</f>
        <v/>
      </c>
    </row>
    <row r="385" spans="1:24" ht="22.05" customHeight="1">
      <c r="A385" s="10" t="str">
        <f ca="1">IFERROR(INDEX(MAESTRO!A:A,_xludf.AGGREGATE(15,6,ROW(MAESTRO!$B$3:$B$1000)/((MAESTRO!$B$3:$B$1000="PROVEEDORES")*(UPPER(MAESTRO!$L$3:$L$1000)="CONFIRMADO")),ROWS($A$3:A385))),"")</f>
        <v/>
      </c>
      <c r="B385" s="10" t="str">
        <f ca="1">IFERROR(INDEX(MAESTRO!B:B,_xludf.AGGREGATE(15,6,ROW(MAESTRO!$B$3:$B$1000)/((MAESTRO!$B$3:$B$1000="PROVEEDORES")*(UPPER(MAESTRO!$L$3:$L$1000)="CONFIRMADO")),ROWS($A$3:A385))),"")</f>
        <v/>
      </c>
      <c r="C385" s="10" t="str">
        <f ca="1">IFERROR(INDEX(MAESTRO!C:C,_xludf.AGGREGATE(15,6,ROW(MAESTRO!$B$3:$B$1000)/((MAESTRO!$B$3:$B$1000="PROVEEDORES")*(UPPER(MAESTRO!$L$3:$L$1000)="CONFIRMADO")),ROWS($A$3:A385))),"")</f>
        <v/>
      </c>
      <c r="D385" s="10" t="str">
        <f ca="1">IFERROR(INDEX(MAESTRO!D:D,_xludf.AGGREGATE(15,6,ROW(MAESTRO!$B$3:$B$1000)/((MAESTRO!$B$3:$B$1000="PROVEEDORES")*(UPPER(MAESTRO!$L$3:$L$1000)="CONFIRMADO")),ROWS($A$3:A385))),"")</f>
        <v/>
      </c>
      <c r="E385" s="10" t="str">
        <f ca="1">IFERROR(INDEX(MAESTRO!E:E,_xludf.AGGREGATE(15,6,ROW(MAESTRO!$B$3:$B$1000)/((MAESTRO!$B$3:$B$1000="PROVEEDORES")*(UPPER(MAESTRO!$L$3:$L$1000)="CONFIRMADO")),ROWS($A$3:A385))),"")</f>
        <v/>
      </c>
      <c r="F385" s="10" t="str">
        <f ca="1">IFERROR(INDEX(MAESTRO!F:F,_xludf.AGGREGATE(15,6,ROW(MAESTRO!$B$3:$B$1000)/((MAESTRO!$B$3:$B$1000="PROVEEDORES")*(UPPER(MAESTRO!$L$3:$L$1000)="CONFIRMADO")),ROWS($A$3:A385))),"")</f>
        <v/>
      </c>
      <c r="G385" s="10" t="str">
        <f ca="1">IFERROR(INDEX(MAESTRO!G:G,_xludf.AGGREGATE(15,6,ROW(MAESTRO!$B$3:$B$1000)/((MAESTRO!$B$3:$B$1000="PROVEEDORES")*(UPPER(MAESTRO!$L$3:$L$1000)="CONFIRMADO")),ROWS($A$3:A385))),"")</f>
        <v/>
      </c>
      <c r="H385" s="10" t="str">
        <f ca="1">IFERROR(INDEX(MAESTRO!H:H,_xludf.AGGREGATE(15,6,ROW(MAESTRO!$B$3:$B$1000)/((MAESTRO!$B$3:$B$1000="PROVEEDORES")*(UPPER(MAESTRO!$L$3:$L$1000)="CONFIRMADO")),ROWS($A$3:A385))),"")</f>
        <v/>
      </c>
      <c r="I385" s="10" t="str">
        <f ca="1">IFERROR(INDEX(MAESTRO!I:I,_xludf.AGGREGATE(15,6,ROW(MAESTRO!$B$3:$B$1000)/((MAESTRO!$B$3:$B$1000="PROVEEDORES")*(UPPER(MAESTRO!$L$3:$L$1000)="CONFIRMADO")),ROWS($A$3:A385))),"")</f>
        <v/>
      </c>
      <c r="J385" s="10" t="str">
        <f ca="1">IFERROR(INDEX(MAESTRO!J:J,_xludf.AGGREGATE(15,6,ROW(MAESTRO!$B$3:$B$1000)/((MAESTRO!$B$3:$B$1000="PROVEEDORES")*(UPPER(MAESTRO!$L$3:$L$1000)="CONFIRMADO")),ROWS($A$3:A385))),"")</f>
        <v/>
      </c>
      <c r="K385" s="10" t="str">
        <f ca="1">IFERROR(INDEX(MAESTRO!K:K,_xludf.AGGREGATE(15,6,ROW(MAESTRO!$B$3:$B$1000)/((MAESTRO!$B$3:$B$1000="PROVEEDORES")*(UPPER(MAESTRO!$L$3:$L$1000)="CONFIRMADO")),ROWS($A$3:A385))),"")</f>
        <v/>
      </c>
      <c r="L385" s="10" t="str">
        <f ca="1">IFERROR(INDEX(MAESTRO!L:L,_xludf.AGGREGATE(15,6,ROW(MAESTRO!$B$3:$B$1000)/((MAESTRO!$B$3:$B$1000="PROVEEDORES")*(UPPER(MAESTRO!$L$3:$L$1000)="CONFIRMADO")),ROWS($A$3:A385))),"")</f>
        <v/>
      </c>
      <c r="M385" s="10" t="str">
        <f ca="1">IFERROR(INDEX(MAESTRO!M:M,_xludf.AGGREGATE(15,6,ROW(MAESTRO!$B$3:$B$1000)/((MAESTRO!$B$3:$B$1000="PROVEEDORES")*(UPPER(MAESTRO!$L$3:$L$1000)="CONFIRMADO")),ROWS($A$3:A385))),"")</f>
        <v/>
      </c>
      <c r="N385" s="10" t="str">
        <f ca="1">IFERROR(INDEX(MAESTRO!N:N,_xludf.AGGREGATE(15,6,ROW(MAESTRO!$B$3:$B$1000)/((MAESTRO!$B$3:$B$1000="PROVEEDORES")*(UPPER(MAESTRO!$L$3:$L$1000)="CONFIRMADO")),ROWS($A$3:A385))),"")</f>
        <v/>
      </c>
      <c r="O385" s="10" t="str">
        <f ca="1">IFERROR(INDEX(MAESTRO!O:O,_xludf.AGGREGATE(15,6,ROW(MAESTRO!$B$3:$B$1000)/((MAESTRO!$B$3:$B$1000="PROVEEDORES")*(UPPER(MAESTRO!$L$3:$L$1000)="CONFIRMADO")),ROWS($A$3:A385))),"")</f>
        <v/>
      </c>
      <c r="P385" s="10" t="str">
        <f ca="1">IFERROR(INDEX(MAESTRO!P:P,_xludf.AGGREGATE(15,6,ROW(MAESTRO!$B$3:$B$1000)/((MAESTRO!$B$3:$B$1000="PROVEEDORES")*(UPPER(MAESTRO!$L$3:$L$1000)="CONFIRMADO")),ROWS($A$3:A385))),"")</f>
        <v/>
      </c>
      <c r="Q385" s="10" t="str">
        <f ca="1">IFERROR(INDEX(MAESTRO!Q:Q,_xludf.AGGREGATE(15,6,ROW(MAESTRO!$B$3:$B$1000)/((MAESTRO!$B$3:$B$1000="PROVEEDORES")*(UPPER(MAESTRO!$L$3:$L$1000)="CONFIRMADO")),ROWS($A$3:A385))),"")</f>
        <v/>
      </c>
      <c r="R385" s="10" t="str">
        <f ca="1">IFERROR(INDEX(MAESTRO!R:R,_xludf.AGGREGATE(15,6,ROW(MAESTRO!$B$3:$B$1000)/((MAESTRO!$B$3:$B$1000="PROVEEDORES")*(UPPER(MAESTRO!$L$3:$L$1000)="CONFIRMADO")),ROWS($A$3:A385))),"")</f>
        <v/>
      </c>
      <c r="S385" s="10" t="str">
        <f ca="1">IFERROR(INDEX(MAESTRO!S:S,_xludf.AGGREGATE(15,6,ROW(MAESTRO!$B$3:$B$1000)/((MAESTRO!$B$3:$B$1000="PROVEEDORES")*(UPPER(MAESTRO!$L$3:$L$1000)="CONFIRMADO")),ROWS($A$3:A385))),"")</f>
        <v/>
      </c>
      <c r="T385" s="10" t="str">
        <f ca="1">IFERROR(INDEX(MAESTRO!T:T,_xludf.AGGREGATE(15,6,ROW(MAESTRO!$B$3:$B$1000)/((MAESTRO!$B$3:$B$1000="PROVEEDORES")*(UPPER(MAESTRO!$L$3:$L$1000)="CONFIRMADO")),ROWS($A$3:A385))),"")</f>
        <v/>
      </c>
      <c r="U385" s="10" t="str">
        <f ca="1">IFERROR(INDEX(MAESTRO!U:U,_xludf.AGGREGATE(15,6,ROW(MAESTRO!$B$3:$B$1000)/((MAESTRO!$B$3:$B$1000="PROVEEDORES")*(UPPER(MAESTRO!$L$3:$L$1000)="CONFIRMADO")),ROWS($A$3:A385))),"")</f>
        <v/>
      </c>
      <c r="V385" s="10" t="str">
        <f ca="1">IFERROR(INDEX(MAESTRO!V:V,_xludf.AGGREGATE(15,6,ROW(MAESTRO!$B$3:$B$1000)/((MAESTRO!$B$3:$B$1000="PROVEEDORES")*(UPPER(MAESTRO!$L$3:$L$1000)="CONFIRMADO")),ROWS($A$3:A385))),"")</f>
        <v/>
      </c>
      <c r="W385" s="10" t="str">
        <f ca="1">IFERROR(INDEX(MAESTRO!W:W,_xludf.AGGREGATE(15,6,ROW(MAESTRO!$B$3:$B$1000)/((MAESTRO!$B$3:$B$1000="PROVEEDORES")*(UPPER(MAESTRO!$L$3:$L$1000)="CONFIRMADO")),ROWS($A$3:A385))),"")</f>
        <v/>
      </c>
      <c r="X385" s="10" t="str">
        <f ca="1">IFERROR(INDEX(MAESTRO!X:X,_xludf.AGGREGATE(15,6,ROW(MAESTRO!$B$3:$B$1000)/((MAESTRO!$B$3:$B$1000="PROVEEDORES")*(UPPER(MAESTRO!$L$3:$L$1000)="CONFIRMADO")),ROWS($A$3:A385))),"")</f>
        <v/>
      </c>
    </row>
    <row r="386" spans="1:24" ht="22.05" customHeight="1">
      <c r="A386" s="24" t="str">
        <f ca="1">IFERROR(INDEX(MAESTRO!A:A,_xludf.AGGREGATE(15,6,ROW(MAESTRO!$B$3:$B$1000)/((MAESTRO!$B$3:$B$1000="PROVEEDORES")*(UPPER(MAESTRO!$L$3:$L$1000)="CONFIRMADO")),ROWS($A$3:A386))),"")</f>
        <v/>
      </c>
      <c r="B386" s="24" t="str">
        <f ca="1">IFERROR(INDEX(MAESTRO!B:B,_xludf.AGGREGATE(15,6,ROW(MAESTRO!$B$3:$B$1000)/((MAESTRO!$B$3:$B$1000="PROVEEDORES")*(UPPER(MAESTRO!$L$3:$L$1000)="CONFIRMADO")),ROWS($A$3:A386))),"")</f>
        <v/>
      </c>
      <c r="C386" s="24" t="str">
        <f ca="1">IFERROR(INDEX(MAESTRO!C:C,_xludf.AGGREGATE(15,6,ROW(MAESTRO!$B$3:$B$1000)/((MAESTRO!$B$3:$B$1000="PROVEEDORES")*(UPPER(MAESTRO!$L$3:$L$1000)="CONFIRMADO")),ROWS($A$3:A386))),"")</f>
        <v/>
      </c>
      <c r="D386" s="24" t="str">
        <f ca="1">IFERROR(INDEX(MAESTRO!D:D,_xludf.AGGREGATE(15,6,ROW(MAESTRO!$B$3:$B$1000)/((MAESTRO!$B$3:$B$1000="PROVEEDORES")*(UPPER(MAESTRO!$L$3:$L$1000)="CONFIRMADO")),ROWS($A$3:A386))),"")</f>
        <v/>
      </c>
      <c r="E386" s="24" t="str">
        <f ca="1">IFERROR(INDEX(MAESTRO!E:E,_xludf.AGGREGATE(15,6,ROW(MAESTRO!$B$3:$B$1000)/((MAESTRO!$B$3:$B$1000="PROVEEDORES")*(UPPER(MAESTRO!$L$3:$L$1000)="CONFIRMADO")),ROWS($A$3:A386))),"")</f>
        <v/>
      </c>
      <c r="F386" s="24" t="str">
        <f ca="1">IFERROR(INDEX(MAESTRO!F:F,_xludf.AGGREGATE(15,6,ROW(MAESTRO!$B$3:$B$1000)/((MAESTRO!$B$3:$B$1000="PROVEEDORES")*(UPPER(MAESTRO!$L$3:$L$1000)="CONFIRMADO")),ROWS($A$3:A386))),"")</f>
        <v/>
      </c>
      <c r="G386" s="24" t="str">
        <f ca="1">IFERROR(INDEX(MAESTRO!G:G,_xludf.AGGREGATE(15,6,ROW(MAESTRO!$B$3:$B$1000)/((MAESTRO!$B$3:$B$1000="PROVEEDORES")*(UPPER(MAESTRO!$L$3:$L$1000)="CONFIRMADO")),ROWS($A$3:A386))),"")</f>
        <v/>
      </c>
      <c r="H386" s="24" t="str">
        <f ca="1">IFERROR(INDEX(MAESTRO!H:H,_xludf.AGGREGATE(15,6,ROW(MAESTRO!$B$3:$B$1000)/((MAESTRO!$B$3:$B$1000="PROVEEDORES")*(UPPER(MAESTRO!$L$3:$L$1000)="CONFIRMADO")),ROWS($A$3:A386))),"")</f>
        <v/>
      </c>
      <c r="I386" s="24" t="str">
        <f ca="1">IFERROR(INDEX(MAESTRO!I:I,_xludf.AGGREGATE(15,6,ROW(MAESTRO!$B$3:$B$1000)/((MAESTRO!$B$3:$B$1000="PROVEEDORES")*(UPPER(MAESTRO!$L$3:$L$1000)="CONFIRMADO")),ROWS($A$3:A386))),"")</f>
        <v/>
      </c>
      <c r="J386" s="24" t="str">
        <f ca="1">IFERROR(INDEX(MAESTRO!J:J,_xludf.AGGREGATE(15,6,ROW(MAESTRO!$B$3:$B$1000)/((MAESTRO!$B$3:$B$1000="PROVEEDORES")*(UPPER(MAESTRO!$L$3:$L$1000)="CONFIRMADO")),ROWS($A$3:A386))),"")</f>
        <v/>
      </c>
      <c r="K386" s="24" t="str">
        <f ca="1">IFERROR(INDEX(MAESTRO!K:K,_xludf.AGGREGATE(15,6,ROW(MAESTRO!$B$3:$B$1000)/((MAESTRO!$B$3:$B$1000="PROVEEDORES")*(UPPER(MAESTRO!$L$3:$L$1000)="CONFIRMADO")),ROWS($A$3:A386))),"")</f>
        <v/>
      </c>
      <c r="L386" s="24" t="str">
        <f ca="1">IFERROR(INDEX(MAESTRO!L:L,_xludf.AGGREGATE(15,6,ROW(MAESTRO!$B$3:$B$1000)/((MAESTRO!$B$3:$B$1000="PROVEEDORES")*(UPPER(MAESTRO!$L$3:$L$1000)="CONFIRMADO")),ROWS($A$3:A386))),"")</f>
        <v/>
      </c>
      <c r="M386" s="24" t="str">
        <f ca="1">IFERROR(INDEX(MAESTRO!M:M,_xludf.AGGREGATE(15,6,ROW(MAESTRO!$B$3:$B$1000)/((MAESTRO!$B$3:$B$1000="PROVEEDORES")*(UPPER(MAESTRO!$L$3:$L$1000)="CONFIRMADO")),ROWS($A$3:A386))),"")</f>
        <v/>
      </c>
      <c r="N386" s="24" t="str">
        <f ca="1">IFERROR(INDEX(MAESTRO!N:N,_xludf.AGGREGATE(15,6,ROW(MAESTRO!$B$3:$B$1000)/((MAESTRO!$B$3:$B$1000="PROVEEDORES")*(UPPER(MAESTRO!$L$3:$L$1000)="CONFIRMADO")),ROWS($A$3:A386))),"")</f>
        <v/>
      </c>
      <c r="O386" s="24" t="str">
        <f ca="1">IFERROR(INDEX(MAESTRO!O:O,_xludf.AGGREGATE(15,6,ROW(MAESTRO!$B$3:$B$1000)/((MAESTRO!$B$3:$B$1000="PROVEEDORES")*(UPPER(MAESTRO!$L$3:$L$1000)="CONFIRMADO")),ROWS($A$3:A386))),"")</f>
        <v/>
      </c>
      <c r="P386" s="24" t="str">
        <f ca="1">IFERROR(INDEX(MAESTRO!P:P,_xludf.AGGREGATE(15,6,ROW(MAESTRO!$B$3:$B$1000)/((MAESTRO!$B$3:$B$1000="PROVEEDORES")*(UPPER(MAESTRO!$L$3:$L$1000)="CONFIRMADO")),ROWS($A$3:A386))),"")</f>
        <v/>
      </c>
      <c r="Q386" s="24" t="str">
        <f ca="1">IFERROR(INDEX(MAESTRO!Q:Q,_xludf.AGGREGATE(15,6,ROW(MAESTRO!$B$3:$B$1000)/((MAESTRO!$B$3:$B$1000="PROVEEDORES")*(UPPER(MAESTRO!$L$3:$L$1000)="CONFIRMADO")),ROWS($A$3:A386))),"")</f>
        <v/>
      </c>
      <c r="R386" s="24" t="str">
        <f ca="1">IFERROR(INDEX(MAESTRO!R:R,_xludf.AGGREGATE(15,6,ROW(MAESTRO!$B$3:$B$1000)/((MAESTRO!$B$3:$B$1000="PROVEEDORES")*(UPPER(MAESTRO!$L$3:$L$1000)="CONFIRMADO")),ROWS($A$3:A386))),"")</f>
        <v/>
      </c>
      <c r="S386" s="24" t="str">
        <f ca="1">IFERROR(INDEX(MAESTRO!S:S,_xludf.AGGREGATE(15,6,ROW(MAESTRO!$B$3:$B$1000)/((MAESTRO!$B$3:$B$1000="PROVEEDORES")*(UPPER(MAESTRO!$L$3:$L$1000)="CONFIRMADO")),ROWS($A$3:A386))),"")</f>
        <v/>
      </c>
      <c r="T386" s="24" t="str">
        <f ca="1">IFERROR(INDEX(MAESTRO!T:T,_xludf.AGGREGATE(15,6,ROW(MAESTRO!$B$3:$B$1000)/((MAESTRO!$B$3:$B$1000="PROVEEDORES")*(UPPER(MAESTRO!$L$3:$L$1000)="CONFIRMADO")),ROWS($A$3:A386))),"")</f>
        <v/>
      </c>
      <c r="U386" s="24" t="str">
        <f ca="1">IFERROR(INDEX(MAESTRO!U:U,_xludf.AGGREGATE(15,6,ROW(MAESTRO!$B$3:$B$1000)/((MAESTRO!$B$3:$B$1000="PROVEEDORES")*(UPPER(MAESTRO!$L$3:$L$1000)="CONFIRMADO")),ROWS($A$3:A386))),"")</f>
        <v/>
      </c>
      <c r="V386" s="24" t="str">
        <f ca="1">IFERROR(INDEX(MAESTRO!V:V,_xludf.AGGREGATE(15,6,ROW(MAESTRO!$B$3:$B$1000)/((MAESTRO!$B$3:$B$1000="PROVEEDORES")*(UPPER(MAESTRO!$L$3:$L$1000)="CONFIRMADO")),ROWS($A$3:A386))),"")</f>
        <v/>
      </c>
      <c r="W386" s="24" t="str">
        <f ca="1">IFERROR(INDEX(MAESTRO!W:W,_xludf.AGGREGATE(15,6,ROW(MAESTRO!$B$3:$B$1000)/((MAESTRO!$B$3:$B$1000="PROVEEDORES")*(UPPER(MAESTRO!$L$3:$L$1000)="CONFIRMADO")),ROWS($A$3:A386))),"")</f>
        <v/>
      </c>
      <c r="X386" s="24" t="str">
        <f ca="1">IFERROR(INDEX(MAESTRO!X:X,_xludf.AGGREGATE(15,6,ROW(MAESTRO!$B$3:$B$1000)/((MAESTRO!$B$3:$B$1000="PROVEEDORES")*(UPPER(MAESTRO!$L$3:$L$1000)="CONFIRMADO")),ROWS($A$3:A386))),"")</f>
        <v/>
      </c>
    </row>
    <row r="387" spans="1:24" ht="22.05" customHeight="1">
      <c r="A387" s="10" t="str">
        <f ca="1">IFERROR(INDEX(MAESTRO!A:A,_xludf.AGGREGATE(15,6,ROW(MAESTRO!$B$3:$B$1000)/((MAESTRO!$B$3:$B$1000="PROVEEDORES")*(UPPER(MAESTRO!$L$3:$L$1000)="CONFIRMADO")),ROWS($A$3:A387))),"")</f>
        <v/>
      </c>
      <c r="B387" s="10" t="str">
        <f ca="1">IFERROR(INDEX(MAESTRO!B:B,_xludf.AGGREGATE(15,6,ROW(MAESTRO!$B$3:$B$1000)/((MAESTRO!$B$3:$B$1000="PROVEEDORES")*(UPPER(MAESTRO!$L$3:$L$1000)="CONFIRMADO")),ROWS($A$3:A387))),"")</f>
        <v/>
      </c>
      <c r="C387" s="10" t="str">
        <f ca="1">IFERROR(INDEX(MAESTRO!C:C,_xludf.AGGREGATE(15,6,ROW(MAESTRO!$B$3:$B$1000)/((MAESTRO!$B$3:$B$1000="PROVEEDORES")*(UPPER(MAESTRO!$L$3:$L$1000)="CONFIRMADO")),ROWS($A$3:A387))),"")</f>
        <v/>
      </c>
      <c r="D387" s="10" t="str">
        <f ca="1">IFERROR(INDEX(MAESTRO!D:D,_xludf.AGGREGATE(15,6,ROW(MAESTRO!$B$3:$B$1000)/((MAESTRO!$B$3:$B$1000="PROVEEDORES")*(UPPER(MAESTRO!$L$3:$L$1000)="CONFIRMADO")),ROWS($A$3:A387))),"")</f>
        <v/>
      </c>
      <c r="E387" s="10" t="str">
        <f ca="1">IFERROR(INDEX(MAESTRO!E:E,_xludf.AGGREGATE(15,6,ROW(MAESTRO!$B$3:$B$1000)/((MAESTRO!$B$3:$B$1000="PROVEEDORES")*(UPPER(MAESTRO!$L$3:$L$1000)="CONFIRMADO")),ROWS($A$3:A387))),"")</f>
        <v/>
      </c>
      <c r="F387" s="10" t="str">
        <f ca="1">IFERROR(INDEX(MAESTRO!F:F,_xludf.AGGREGATE(15,6,ROW(MAESTRO!$B$3:$B$1000)/((MAESTRO!$B$3:$B$1000="PROVEEDORES")*(UPPER(MAESTRO!$L$3:$L$1000)="CONFIRMADO")),ROWS($A$3:A387))),"")</f>
        <v/>
      </c>
      <c r="G387" s="10" t="str">
        <f ca="1">IFERROR(INDEX(MAESTRO!G:G,_xludf.AGGREGATE(15,6,ROW(MAESTRO!$B$3:$B$1000)/((MAESTRO!$B$3:$B$1000="PROVEEDORES")*(UPPER(MAESTRO!$L$3:$L$1000)="CONFIRMADO")),ROWS($A$3:A387))),"")</f>
        <v/>
      </c>
      <c r="H387" s="10" t="str">
        <f ca="1">IFERROR(INDEX(MAESTRO!H:H,_xludf.AGGREGATE(15,6,ROW(MAESTRO!$B$3:$B$1000)/((MAESTRO!$B$3:$B$1000="PROVEEDORES")*(UPPER(MAESTRO!$L$3:$L$1000)="CONFIRMADO")),ROWS($A$3:A387))),"")</f>
        <v/>
      </c>
      <c r="I387" s="10" t="str">
        <f ca="1">IFERROR(INDEX(MAESTRO!I:I,_xludf.AGGREGATE(15,6,ROW(MAESTRO!$B$3:$B$1000)/((MAESTRO!$B$3:$B$1000="PROVEEDORES")*(UPPER(MAESTRO!$L$3:$L$1000)="CONFIRMADO")),ROWS($A$3:A387))),"")</f>
        <v/>
      </c>
      <c r="J387" s="10" t="str">
        <f ca="1">IFERROR(INDEX(MAESTRO!J:J,_xludf.AGGREGATE(15,6,ROW(MAESTRO!$B$3:$B$1000)/((MAESTRO!$B$3:$B$1000="PROVEEDORES")*(UPPER(MAESTRO!$L$3:$L$1000)="CONFIRMADO")),ROWS($A$3:A387))),"")</f>
        <v/>
      </c>
      <c r="K387" s="10" t="str">
        <f ca="1">IFERROR(INDEX(MAESTRO!K:K,_xludf.AGGREGATE(15,6,ROW(MAESTRO!$B$3:$B$1000)/((MAESTRO!$B$3:$B$1000="PROVEEDORES")*(UPPER(MAESTRO!$L$3:$L$1000)="CONFIRMADO")),ROWS($A$3:A387))),"")</f>
        <v/>
      </c>
      <c r="L387" s="10" t="str">
        <f ca="1">IFERROR(INDEX(MAESTRO!L:L,_xludf.AGGREGATE(15,6,ROW(MAESTRO!$B$3:$B$1000)/((MAESTRO!$B$3:$B$1000="PROVEEDORES")*(UPPER(MAESTRO!$L$3:$L$1000)="CONFIRMADO")),ROWS($A$3:A387))),"")</f>
        <v/>
      </c>
      <c r="M387" s="10" t="str">
        <f ca="1">IFERROR(INDEX(MAESTRO!M:M,_xludf.AGGREGATE(15,6,ROW(MAESTRO!$B$3:$B$1000)/((MAESTRO!$B$3:$B$1000="PROVEEDORES")*(UPPER(MAESTRO!$L$3:$L$1000)="CONFIRMADO")),ROWS($A$3:A387))),"")</f>
        <v/>
      </c>
      <c r="N387" s="10" t="str">
        <f ca="1">IFERROR(INDEX(MAESTRO!N:N,_xludf.AGGREGATE(15,6,ROW(MAESTRO!$B$3:$B$1000)/((MAESTRO!$B$3:$B$1000="PROVEEDORES")*(UPPER(MAESTRO!$L$3:$L$1000)="CONFIRMADO")),ROWS($A$3:A387))),"")</f>
        <v/>
      </c>
      <c r="O387" s="10" t="str">
        <f ca="1">IFERROR(INDEX(MAESTRO!O:O,_xludf.AGGREGATE(15,6,ROW(MAESTRO!$B$3:$B$1000)/((MAESTRO!$B$3:$B$1000="PROVEEDORES")*(UPPER(MAESTRO!$L$3:$L$1000)="CONFIRMADO")),ROWS($A$3:A387))),"")</f>
        <v/>
      </c>
      <c r="P387" s="10" t="str">
        <f ca="1">IFERROR(INDEX(MAESTRO!P:P,_xludf.AGGREGATE(15,6,ROW(MAESTRO!$B$3:$B$1000)/((MAESTRO!$B$3:$B$1000="PROVEEDORES")*(UPPER(MAESTRO!$L$3:$L$1000)="CONFIRMADO")),ROWS($A$3:A387))),"")</f>
        <v/>
      </c>
      <c r="Q387" s="10" t="str">
        <f ca="1">IFERROR(INDEX(MAESTRO!Q:Q,_xludf.AGGREGATE(15,6,ROW(MAESTRO!$B$3:$B$1000)/((MAESTRO!$B$3:$B$1000="PROVEEDORES")*(UPPER(MAESTRO!$L$3:$L$1000)="CONFIRMADO")),ROWS($A$3:A387))),"")</f>
        <v/>
      </c>
      <c r="R387" s="10" t="str">
        <f ca="1">IFERROR(INDEX(MAESTRO!R:R,_xludf.AGGREGATE(15,6,ROW(MAESTRO!$B$3:$B$1000)/((MAESTRO!$B$3:$B$1000="PROVEEDORES")*(UPPER(MAESTRO!$L$3:$L$1000)="CONFIRMADO")),ROWS($A$3:A387))),"")</f>
        <v/>
      </c>
      <c r="S387" s="10" t="str">
        <f ca="1">IFERROR(INDEX(MAESTRO!S:S,_xludf.AGGREGATE(15,6,ROW(MAESTRO!$B$3:$B$1000)/((MAESTRO!$B$3:$B$1000="PROVEEDORES")*(UPPER(MAESTRO!$L$3:$L$1000)="CONFIRMADO")),ROWS($A$3:A387))),"")</f>
        <v/>
      </c>
      <c r="T387" s="10" t="str">
        <f ca="1">IFERROR(INDEX(MAESTRO!T:T,_xludf.AGGREGATE(15,6,ROW(MAESTRO!$B$3:$B$1000)/((MAESTRO!$B$3:$B$1000="PROVEEDORES")*(UPPER(MAESTRO!$L$3:$L$1000)="CONFIRMADO")),ROWS($A$3:A387))),"")</f>
        <v/>
      </c>
      <c r="U387" s="10" t="str">
        <f ca="1">IFERROR(INDEX(MAESTRO!U:U,_xludf.AGGREGATE(15,6,ROW(MAESTRO!$B$3:$B$1000)/((MAESTRO!$B$3:$B$1000="PROVEEDORES")*(UPPER(MAESTRO!$L$3:$L$1000)="CONFIRMADO")),ROWS($A$3:A387))),"")</f>
        <v/>
      </c>
      <c r="V387" s="10" t="str">
        <f ca="1">IFERROR(INDEX(MAESTRO!V:V,_xludf.AGGREGATE(15,6,ROW(MAESTRO!$B$3:$B$1000)/((MAESTRO!$B$3:$B$1000="PROVEEDORES")*(UPPER(MAESTRO!$L$3:$L$1000)="CONFIRMADO")),ROWS($A$3:A387))),"")</f>
        <v/>
      </c>
      <c r="W387" s="10" t="str">
        <f ca="1">IFERROR(INDEX(MAESTRO!W:W,_xludf.AGGREGATE(15,6,ROW(MAESTRO!$B$3:$B$1000)/((MAESTRO!$B$3:$B$1000="PROVEEDORES")*(UPPER(MAESTRO!$L$3:$L$1000)="CONFIRMADO")),ROWS($A$3:A387))),"")</f>
        <v/>
      </c>
      <c r="X387" s="10" t="str">
        <f ca="1">IFERROR(INDEX(MAESTRO!X:X,_xludf.AGGREGATE(15,6,ROW(MAESTRO!$B$3:$B$1000)/((MAESTRO!$B$3:$B$1000="PROVEEDORES")*(UPPER(MAESTRO!$L$3:$L$1000)="CONFIRMADO")),ROWS($A$3:A387))),"")</f>
        <v/>
      </c>
    </row>
    <row r="388" spans="1:24" ht="22.05" customHeight="1">
      <c r="A388" s="24" t="str">
        <f ca="1">IFERROR(INDEX(MAESTRO!A:A,_xludf.AGGREGATE(15,6,ROW(MAESTRO!$B$3:$B$1000)/((MAESTRO!$B$3:$B$1000="PROVEEDORES")*(UPPER(MAESTRO!$L$3:$L$1000)="CONFIRMADO")),ROWS($A$3:A388))),"")</f>
        <v/>
      </c>
      <c r="B388" s="24" t="str">
        <f ca="1">IFERROR(INDEX(MAESTRO!B:B,_xludf.AGGREGATE(15,6,ROW(MAESTRO!$B$3:$B$1000)/((MAESTRO!$B$3:$B$1000="PROVEEDORES")*(UPPER(MAESTRO!$L$3:$L$1000)="CONFIRMADO")),ROWS($A$3:A388))),"")</f>
        <v/>
      </c>
      <c r="C388" s="24" t="str">
        <f ca="1">IFERROR(INDEX(MAESTRO!C:C,_xludf.AGGREGATE(15,6,ROW(MAESTRO!$B$3:$B$1000)/((MAESTRO!$B$3:$B$1000="PROVEEDORES")*(UPPER(MAESTRO!$L$3:$L$1000)="CONFIRMADO")),ROWS($A$3:A388))),"")</f>
        <v/>
      </c>
      <c r="D388" s="24" t="str">
        <f ca="1">IFERROR(INDEX(MAESTRO!D:D,_xludf.AGGREGATE(15,6,ROW(MAESTRO!$B$3:$B$1000)/((MAESTRO!$B$3:$B$1000="PROVEEDORES")*(UPPER(MAESTRO!$L$3:$L$1000)="CONFIRMADO")),ROWS($A$3:A388))),"")</f>
        <v/>
      </c>
      <c r="E388" s="24" t="str">
        <f ca="1">IFERROR(INDEX(MAESTRO!E:E,_xludf.AGGREGATE(15,6,ROW(MAESTRO!$B$3:$B$1000)/((MAESTRO!$B$3:$B$1000="PROVEEDORES")*(UPPER(MAESTRO!$L$3:$L$1000)="CONFIRMADO")),ROWS($A$3:A388))),"")</f>
        <v/>
      </c>
      <c r="F388" s="24" t="str">
        <f ca="1">IFERROR(INDEX(MAESTRO!F:F,_xludf.AGGREGATE(15,6,ROW(MAESTRO!$B$3:$B$1000)/((MAESTRO!$B$3:$B$1000="PROVEEDORES")*(UPPER(MAESTRO!$L$3:$L$1000)="CONFIRMADO")),ROWS($A$3:A388))),"")</f>
        <v/>
      </c>
      <c r="G388" s="24" t="str">
        <f ca="1">IFERROR(INDEX(MAESTRO!G:G,_xludf.AGGREGATE(15,6,ROW(MAESTRO!$B$3:$B$1000)/((MAESTRO!$B$3:$B$1000="PROVEEDORES")*(UPPER(MAESTRO!$L$3:$L$1000)="CONFIRMADO")),ROWS($A$3:A388))),"")</f>
        <v/>
      </c>
      <c r="H388" s="24" t="str">
        <f ca="1">IFERROR(INDEX(MAESTRO!H:H,_xludf.AGGREGATE(15,6,ROW(MAESTRO!$B$3:$B$1000)/((MAESTRO!$B$3:$B$1000="PROVEEDORES")*(UPPER(MAESTRO!$L$3:$L$1000)="CONFIRMADO")),ROWS($A$3:A388))),"")</f>
        <v/>
      </c>
      <c r="I388" s="24" t="str">
        <f ca="1">IFERROR(INDEX(MAESTRO!I:I,_xludf.AGGREGATE(15,6,ROW(MAESTRO!$B$3:$B$1000)/((MAESTRO!$B$3:$B$1000="PROVEEDORES")*(UPPER(MAESTRO!$L$3:$L$1000)="CONFIRMADO")),ROWS($A$3:A388))),"")</f>
        <v/>
      </c>
      <c r="J388" s="24" t="str">
        <f ca="1">IFERROR(INDEX(MAESTRO!J:J,_xludf.AGGREGATE(15,6,ROW(MAESTRO!$B$3:$B$1000)/((MAESTRO!$B$3:$B$1000="PROVEEDORES")*(UPPER(MAESTRO!$L$3:$L$1000)="CONFIRMADO")),ROWS($A$3:A388))),"")</f>
        <v/>
      </c>
      <c r="K388" s="24" t="str">
        <f ca="1">IFERROR(INDEX(MAESTRO!K:K,_xludf.AGGREGATE(15,6,ROW(MAESTRO!$B$3:$B$1000)/((MAESTRO!$B$3:$B$1000="PROVEEDORES")*(UPPER(MAESTRO!$L$3:$L$1000)="CONFIRMADO")),ROWS($A$3:A388))),"")</f>
        <v/>
      </c>
      <c r="L388" s="24" t="str">
        <f ca="1">IFERROR(INDEX(MAESTRO!L:L,_xludf.AGGREGATE(15,6,ROW(MAESTRO!$B$3:$B$1000)/((MAESTRO!$B$3:$B$1000="PROVEEDORES")*(UPPER(MAESTRO!$L$3:$L$1000)="CONFIRMADO")),ROWS($A$3:A388))),"")</f>
        <v/>
      </c>
      <c r="M388" s="24" t="str">
        <f ca="1">IFERROR(INDEX(MAESTRO!M:M,_xludf.AGGREGATE(15,6,ROW(MAESTRO!$B$3:$B$1000)/((MAESTRO!$B$3:$B$1000="PROVEEDORES")*(UPPER(MAESTRO!$L$3:$L$1000)="CONFIRMADO")),ROWS($A$3:A388))),"")</f>
        <v/>
      </c>
      <c r="N388" s="24" t="str">
        <f ca="1">IFERROR(INDEX(MAESTRO!N:N,_xludf.AGGREGATE(15,6,ROW(MAESTRO!$B$3:$B$1000)/((MAESTRO!$B$3:$B$1000="PROVEEDORES")*(UPPER(MAESTRO!$L$3:$L$1000)="CONFIRMADO")),ROWS($A$3:A388))),"")</f>
        <v/>
      </c>
      <c r="O388" s="24" t="str">
        <f ca="1">IFERROR(INDEX(MAESTRO!O:O,_xludf.AGGREGATE(15,6,ROW(MAESTRO!$B$3:$B$1000)/((MAESTRO!$B$3:$B$1000="PROVEEDORES")*(UPPER(MAESTRO!$L$3:$L$1000)="CONFIRMADO")),ROWS($A$3:A388))),"")</f>
        <v/>
      </c>
      <c r="P388" s="24" t="str">
        <f ca="1">IFERROR(INDEX(MAESTRO!P:P,_xludf.AGGREGATE(15,6,ROW(MAESTRO!$B$3:$B$1000)/((MAESTRO!$B$3:$B$1000="PROVEEDORES")*(UPPER(MAESTRO!$L$3:$L$1000)="CONFIRMADO")),ROWS($A$3:A388))),"")</f>
        <v/>
      </c>
      <c r="Q388" s="24" t="str">
        <f ca="1">IFERROR(INDEX(MAESTRO!Q:Q,_xludf.AGGREGATE(15,6,ROW(MAESTRO!$B$3:$B$1000)/((MAESTRO!$B$3:$B$1000="PROVEEDORES")*(UPPER(MAESTRO!$L$3:$L$1000)="CONFIRMADO")),ROWS($A$3:A388))),"")</f>
        <v/>
      </c>
      <c r="R388" s="24" t="str">
        <f ca="1">IFERROR(INDEX(MAESTRO!R:R,_xludf.AGGREGATE(15,6,ROW(MAESTRO!$B$3:$B$1000)/((MAESTRO!$B$3:$B$1000="PROVEEDORES")*(UPPER(MAESTRO!$L$3:$L$1000)="CONFIRMADO")),ROWS($A$3:A388))),"")</f>
        <v/>
      </c>
      <c r="S388" s="24" t="str">
        <f ca="1">IFERROR(INDEX(MAESTRO!S:S,_xludf.AGGREGATE(15,6,ROW(MAESTRO!$B$3:$B$1000)/((MAESTRO!$B$3:$B$1000="PROVEEDORES")*(UPPER(MAESTRO!$L$3:$L$1000)="CONFIRMADO")),ROWS($A$3:A388))),"")</f>
        <v/>
      </c>
      <c r="T388" s="24" t="str">
        <f ca="1">IFERROR(INDEX(MAESTRO!T:T,_xludf.AGGREGATE(15,6,ROW(MAESTRO!$B$3:$B$1000)/((MAESTRO!$B$3:$B$1000="PROVEEDORES")*(UPPER(MAESTRO!$L$3:$L$1000)="CONFIRMADO")),ROWS($A$3:A388))),"")</f>
        <v/>
      </c>
      <c r="U388" s="24" t="str">
        <f ca="1">IFERROR(INDEX(MAESTRO!U:U,_xludf.AGGREGATE(15,6,ROW(MAESTRO!$B$3:$B$1000)/((MAESTRO!$B$3:$B$1000="PROVEEDORES")*(UPPER(MAESTRO!$L$3:$L$1000)="CONFIRMADO")),ROWS($A$3:A388))),"")</f>
        <v/>
      </c>
      <c r="V388" s="24" t="str">
        <f ca="1">IFERROR(INDEX(MAESTRO!V:V,_xludf.AGGREGATE(15,6,ROW(MAESTRO!$B$3:$B$1000)/((MAESTRO!$B$3:$B$1000="PROVEEDORES")*(UPPER(MAESTRO!$L$3:$L$1000)="CONFIRMADO")),ROWS($A$3:A388))),"")</f>
        <v/>
      </c>
      <c r="W388" s="24" t="str">
        <f ca="1">IFERROR(INDEX(MAESTRO!W:W,_xludf.AGGREGATE(15,6,ROW(MAESTRO!$B$3:$B$1000)/((MAESTRO!$B$3:$B$1000="PROVEEDORES")*(UPPER(MAESTRO!$L$3:$L$1000)="CONFIRMADO")),ROWS($A$3:A388))),"")</f>
        <v/>
      </c>
      <c r="X388" s="24" t="str">
        <f ca="1">IFERROR(INDEX(MAESTRO!X:X,_xludf.AGGREGATE(15,6,ROW(MAESTRO!$B$3:$B$1000)/((MAESTRO!$B$3:$B$1000="PROVEEDORES")*(UPPER(MAESTRO!$L$3:$L$1000)="CONFIRMADO")),ROWS($A$3:A388))),"")</f>
        <v/>
      </c>
    </row>
    <row r="389" spans="1:24" ht="22.05" customHeight="1">
      <c r="A389" s="10" t="str">
        <f ca="1">IFERROR(INDEX(MAESTRO!A:A,_xludf.AGGREGATE(15,6,ROW(MAESTRO!$B$3:$B$1000)/((MAESTRO!$B$3:$B$1000="PROVEEDORES")*(UPPER(MAESTRO!$L$3:$L$1000)="CONFIRMADO")),ROWS($A$3:A389))),"")</f>
        <v/>
      </c>
      <c r="B389" s="10" t="str">
        <f ca="1">IFERROR(INDEX(MAESTRO!B:B,_xludf.AGGREGATE(15,6,ROW(MAESTRO!$B$3:$B$1000)/((MAESTRO!$B$3:$B$1000="PROVEEDORES")*(UPPER(MAESTRO!$L$3:$L$1000)="CONFIRMADO")),ROWS($A$3:A389))),"")</f>
        <v/>
      </c>
      <c r="C389" s="10" t="str">
        <f ca="1">IFERROR(INDEX(MAESTRO!C:C,_xludf.AGGREGATE(15,6,ROW(MAESTRO!$B$3:$B$1000)/((MAESTRO!$B$3:$B$1000="PROVEEDORES")*(UPPER(MAESTRO!$L$3:$L$1000)="CONFIRMADO")),ROWS($A$3:A389))),"")</f>
        <v/>
      </c>
      <c r="D389" s="10" t="str">
        <f ca="1">IFERROR(INDEX(MAESTRO!D:D,_xludf.AGGREGATE(15,6,ROW(MAESTRO!$B$3:$B$1000)/((MAESTRO!$B$3:$B$1000="PROVEEDORES")*(UPPER(MAESTRO!$L$3:$L$1000)="CONFIRMADO")),ROWS($A$3:A389))),"")</f>
        <v/>
      </c>
      <c r="E389" s="10" t="str">
        <f ca="1">IFERROR(INDEX(MAESTRO!E:E,_xludf.AGGREGATE(15,6,ROW(MAESTRO!$B$3:$B$1000)/((MAESTRO!$B$3:$B$1000="PROVEEDORES")*(UPPER(MAESTRO!$L$3:$L$1000)="CONFIRMADO")),ROWS($A$3:A389))),"")</f>
        <v/>
      </c>
      <c r="F389" s="10" t="str">
        <f ca="1">IFERROR(INDEX(MAESTRO!F:F,_xludf.AGGREGATE(15,6,ROW(MAESTRO!$B$3:$B$1000)/((MAESTRO!$B$3:$B$1000="PROVEEDORES")*(UPPER(MAESTRO!$L$3:$L$1000)="CONFIRMADO")),ROWS($A$3:A389))),"")</f>
        <v/>
      </c>
      <c r="G389" s="10" t="str">
        <f ca="1">IFERROR(INDEX(MAESTRO!G:G,_xludf.AGGREGATE(15,6,ROW(MAESTRO!$B$3:$B$1000)/((MAESTRO!$B$3:$B$1000="PROVEEDORES")*(UPPER(MAESTRO!$L$3:$L$1000)="CONFIRMADO")),ROWS($A$3:A389))),"")</f>
        <v/>
      </c>
      <c r="H389" s="10" t="str">
        <f ca="1">IFERROR(INDEX(MAESTRO!H:H,_xludf.AGGREGATE(15,6,ROW(MAESTRO!$B$3:$B$1000)/((MAESTRO!$B$3:$B$1000="PROVEEDORES")*(UPPER(MAESTRO!$L$3:$L$1000)="CONFIRMADO")),ROWS($A$3:A389))),"")</f>
        <v/>
      </c>
      <c r="I389" s="10" t="str">
        <f ca="1">IFERROR(INDEX(MAESTRO!I:I,_xludf.AGGREGATE(15,6,ROW(MAESTRO!$B$3:$B$1000)/((MAESTRO!$B$3:$B$1000="PROVEEDORES")*(UPPER(MAESTRO!$L$3:$L$1000)="CONFIRMADO")),ROWS($A$3:A389))),"")</f>
        <v/>
      </c>
      <c r="J389" s="10" t="str">
        <f ca="1">IFERROR(INDEX(MAESTRO!J:J,_xludf.AGGREGATE(15,6,ROW(MAESTRO!$B$3:$B$1000)/((MAESTRO!$B$3:$B$1000="PROVEEDORES")*(UPPER(MAESTRO!$L$3:$L$1000)="CONFIRMADO")),ROWS($A$3:A389))),"")</f>
        <v/>
      </c>
      <c r="K389" s="10" t="str">
        <f ca="1">IFERROR(INDEX(MAESTRO!K:K,_xludf.AGGREGATE(15,6,ROW(MAESTRO!$B$3:$B$1000)/((MAESTRO!$B$3:$B$1000="PROVEEDORES")*(UPPER(MAESTRO!$L$3:$L$1000)="CONFIRMADO")),ROWS($A$3:A389))),"")</f>
        <v/>
      </c>
      <c r="L389" s="10" t="str">
        <f ca="1">IFERROR(INDEX(MAESTRO!L:L,_xludf.AGGREGATE(15,6,ROW(MAESTRO!$B$3:$B$1000)/((MAESTRO!$B$3:$B$1000="PROVEEDORES")*(UPPER(MAESTRO!$L$3:$L$1000)="CONFIRMADO")),ROWS($A$3:A389))),"")</f>
        <v/>
      </c>
      <c r="M389" s="10" t="str">
        <f ca="1">IFERROR(INDEX(MAESTRO!M:M,_xludf.AGGREGATE(15,6,ROW(MAESTRO!$B$3:$B$1000)/((MAESTRO!$B$3:$B$1000="PROVEEDORES")*(UPPER(MAESTRO!$L$3:$L$1000)="CONFIRMADO")),ROWS($A$3:A389))),"")</f>
        <v/>
      </c>
      <c r="N389" s="10" t="str">
        <f ca="1">IFERROR(INDEX(MAESTRO!N:N,_xludf.AGGREGATE(15,6,ROW(MAESTRO!$B$3:$B$1000)/((MAESTRO!$B$3:$B$1000="PROVEEDORES")*(UPPER(MAESTRO!$L$3:$L$1000)="CONFIRMADO")),ROWS($A$3:A389))),"")</f>
        <v/>
      </c>
      <c r="O389" s="10" t="str">
        <f ca="1">IFERROR(INDEX(MAESTRO!O:O,_xludf.AGGREGATE(15,6,ROW(MAESTRO!$B$3:$B$1000)/((MAESTRO!$B$3:$B$1000="PROVEEDORES")*(UPPER(MAESTRO!$L$3:$L$1000)="CONFIRMADO")),ROWS($A$3:A389))),"")</f>
        <v/>
      </c>
      <c r="P389" s="10" t="str">
        <f ca="1">IFERROR(INDEX(MAESTRO!P:P,_xludf.AGGREGATE(15,6,ROW(MAESTRO!$B$3:$B$1000)/((MAESTRO!$B$3:$B$1000="PROVEEDORES")*(UPPER(MAESTRO!$L$3:$L$1000)="CONFIRMADO")),ROWS($A$3:A389))),"")</f>
        <v/>
      </c>
      <c r="Q389" s="10" t="str">
        <f ca="1">IFERROR(INDEX(MAESTRO!Q:Q,_xludf.AGGREGATE(15,6,ROW(MAESTRO!$B$3:$B$1000)/((MAESTRO!$B$3:$B$1000="PROVEEDORES")*(UPPER(MAESTRO!$L$3:$L$1000)="CONFIRMADO")),ROWS($A$3:A389))),"")</f>
        <v/>
      </c>
      <c r="R389" s="10" t="str">
        <f ca="1">IFERROR(INDEX(MAESTRO!R:R,_xludf.AGGREGATE(15,6,ROW(MAESTRO!$B$3:$B$1000)/((MAESTRO!$B$3:$B$1000="PROVEEDORES")*(UPPER(MAESTRO!$L$3:$L$1000)="CONFIRMADO")),ROWS($A$3:A389))),"")</f>
        <v/>
      </c>
      <c r="S389" s="10" t="str">
        <f ca="1">IFERROR(INDEX(MAESTRO!S:S,_xludf.AGGREGATE(15,6,ROW(MAESTRO!$B$3:$B$1000)/((MAESTRO!$B$3:$B$1000="PROVEEDORES")*(UPPER(MAESTRO!$L$3:$L$1000)="CONFIRMADO")),ROWS($A$3:A389))),"")</f>
        <v/>
      </c>
      <c r="T389" s="10" t="str">
        <f ca="1">IFERROR(INDEX(MAESTRO!T:T,_xludf.AGGREGATE(15,6,ROW(MAESTRO!$B$3:$B$1000)/((MAESTRO!$B$3:$B$1000="PROVEEDORES")*(UPPER(MAESTRO!$L$3:$L$1000)="CONFIRMADO")),ROWS($A$3:A389))),"")</f>
        <v/>
      </c>
      <c r="U389" s="10" t="str">
        <f ca="1">IFERROR(INDEX(MAESTRO!U:U,_xludf.AGGREGATE(15,6,ROW(MAESTRO!$B$3:$B$1000)/((MAESTRO!$B$3:$B$1000="PROVEEDORES")*(UPPER(MAESTRO!$L$3:$L$1000)="CONFIRMADO")),ROWS($A$3:A389))),"")</f>
        <v/>
      </c>
      <c r="V389" s="10" t="str">
        <f ca="1">IFERROR(INDEX(MAESTRO!V:V,_xludf.AGGREGATE(15,6,ROW(MAESTRO!$B$3:$B$1000)/((MAESTRO!$B$3:$B$1000="PROVEEDORES")*(UPPER(MAESTRO!$L$3:$L$1000)="CONFIRMADO")),ROWS($A$3:A389))),"")</f>
        <v/>
      </c>
      <c r="W389" s="10" t="str">
        <f ca="1">IFERROR(INDEX(MAESTRO!W:W,_xludf.AGGREGATE(15,6,ROW(MAESTRO!$B$3:$B$1000)/((MAESTRO!$B$3:$B$1000="PROVEEDORES")*(UPPER(MAESTRO!$L$3:$L$1000)="CONFIRMADO")),ROWS($A$3:A389))),"")</f>
        <v/>
      </c>
      <c r="X389" s="10" t="str">
        <f ca="1">IFERROR(INDEX(MAESTRO!X:X,_xludf.AGGREGATE(15,6,ROW(MAESTRO!$B$3:$B$1000)/((MAESTRO!$B$3:$B$1000="PROVEEDORES")*(UPPER(MAESTRO!$L$3:$L$1000)="CONFIRMADO")),ROWS($A$3:A389))),"")</f>
        <v/>
      </c>
    </row>
    <row r="390" spans="1:24" ht="22.05" customHeight="1">
      <c r="A390" s="24" t="str">
        <f ca="1">IFERROR(INDEX(MAESTRO!A:A,_xludf.AGGREGATE(15,6,ROW(MAESTRO!$B$3:$B$1000)/((MAESTRO!$B$3:$B$1000="PROVEEDORES")*(UPPER(MAESTRO!$L$3:$L$1000)="CONFIRMADO")),ROWS($A$3:A390))),"")</f>
        <v/>
      </c>
      <c r="B390" s="24" t="str">
        <f ca="1">IFERROR(INDEX(MAESTRO!B:B,_xludf.AGGREGATE(15,6,ROW(MAESTRO!$B$3:$B$1000)/((MAESTRO!$B$3:$B$1000="PROVEEDORES")*(UPPER(MAESTRO!$L$3:$L$1000)="CONFIRMADO")),ROWS($A$3:A390))),"")</f>
        <v/>
      </c>
      <c r="C390" s="24" t="str">
        <f ca="1">IFERROR(INDEX(MAESTRO!C:C,_xludf.AGGREGATE(15,6,ROW(MAESTRO!$B$3:$B$1000)/((MAESTRO!$B$3:$B$1000="PROVEEDORES")*(UPPER(MAESTRO!$L$3:$L$1000)="CONFIRMADO")),ROWS($A$3:A390))),"")</f>
        <v/>
      </c>
      <c r="D390" s="24" t="str">
        <f ca="1">IFERROR(INDEX(MAESTRO!D:D,_xludf.AGGREGATE(15,6,ROW(MAESTRO!$B$3:$B$1000)/((MAESTRO!$B$3:$B$1000="PROVEEDORES")*(UPPER(MAESTRO!$L$3:$L$1000)="CONFIRMADO")),ROWS($A$3:A390))),"")</f>
        <v/>
      </c>
      <c r="E390" s="24" t="str">
        <f ca="1">IFERROR(INDEX(MAESTRO!E:E,_xludf.AGGREGATE(15,6,ROW(MAESTRO!$B$3:$B$1000)/((MAESTRO!$B$3:$B$1000="PROVEEDORES")*(UPPER(MAESTRO!$L$3:$L$1000)="CONFIRMADO")),ROWS($A$3:A390))),"")</f>
        <v/>
      </c>
      <c r="F390" s="24" t="str">
        <f ca="1">IFERROR(INDEX(MAESTRO!F:F,_xludf.AGGREGATE(15,6,ROW(MAESTRO!$B$3:$B$1000)/((MAESTRO!$B$3:$B$1000="PROVEEDORES")*(UPPER(MAESTRO!$L$3:$L$1000)="CONFIRMADO")),ROWS($A$3:A390))),"")</f>
        <v/>
      </c>
      <c r="G390" s="24" t="str">
        <f ca="1">IFERROR(INDEX(MAESTRO!G:G,_xludf.AGGREGATE(15,6,ROW(MAESTRO!$B$3:$B$1000)/((MAESTRO!$B$3:$B$1000="PROVEEDORES")*(UPPER(MAESTRO!$L$3:$L$1000)="CONFIRMADO")),ROWS($A$3:A390))),"")</f>
        <v/>
      </c>
      <c r="H390" s="24" t="str">
        <f ca="1">IFERROR(INDEX(MAESTRO!H:H,_xludf.AGGREGATE(15,6,ROW(MAESTRO!$B$3:$B$1000)/((MAESTRO!$B$3:$B$1000="PROVEEDORES")*(UPPER(MAESTRO!$L$3:$L$1000)="CONFIRMADO")),ROWS($A$3:A390))),"")</f>
        <v/>
      </c>
      <c r="I390" s="24" t="str">
        <f ca="1">IFERROR(INDEX(MAESTRO!I:I,_xludf.AGGREGATE(15,6,ROW(MAESTRO!$B$3:$B$1000)/((MAESTRO!$B$3:$B$1000="PROVEEDORES")*(UPPER(MAESTRO!$L$3:$L$1000)="CONFIRMADO")),ROWS($A$3:A390))),"")</f>
        <v/>
      </c>
      <c r="J390" s="24" t="str">
        <f ca="1">IFERROR(INDEX(MAESTRO!J:J,_xludf.AGGREGATE(15,6,ROW(MAESTRO!$B$3:$B$1000)/((MAESTRO!$B$3:$B$1000="PROVEEDORES")*(UPPER(MAESTRO!$L$3:$L$1000)="CONFIRMADO")),ROWS($A$3:A390))),"")</f>
        <v/>
      </c>
      <c r="K390" s="24" t="str">
        <f ca="1">IFERROR(INDEX(MAESTRO!K:K,_xludf.AGGREGATE(15,6,ROW(MAESTRO!$B$3:$B$1000)/((MAESTRO!$B$3:$B$1000="PROVEEDORES")*(UPPER(MAESTRO!$L$3:$L$1000)="CONFIRMADO")),ROWS($A$3:A390))),"")</f>
        <v/>
      </c>
      <c r="L390" s="24" t="str">
        <f ca="1">IFERROR(INDEX(MAESTRO!L:L,_xludf.AGGREGATE(15,6,ROW(MAESTRO!$B$3:$B$1000)/((MAESTRO!$B$3:$B$1000="PROVEEDORES")*(UPPER(MAESTRO!$L$3:$L$1000)="CONFIRMADO")),ROWS($A$3:A390))),"")</f>
        <v/>
      </c>
      <c r="M390" s="24" t="str">
        <f ca="1">IFERROR(INDEX(MAESTRO!M:M,_xludf.AGGREGATE(15,6,ROW(MAESTRO!$B$3:$B$1000)/((MAESTRO!$B$3:$B$1000="PROVEEDORES")*(UPPER(MAESTRO!$L$3:$L$1000)="CONFIRMADO")),ROWS($A$3:A390))),"")</f>
        <v/>
      </c>
      <c r="N390" s="24" t="str">
        <f ca="1">IFERROR(INDEX(MAESTRO!N:N,_xludf.AGGREGATE(15,6,ROW(MAESTRO!$B$3:$B$1000)/((MAESTRO!$B$3:$B$1000="PROVEEDORES")*(UPPER(MAESTRO!$L$3:$L$1000)="CONFIRMADO")),ROWS($A$3:A390))),"")</f>
        <v/>
      </c>
      <c r="O390" s="24" t="str">
        <f ca="1">IFERROR(INDEX(MAESTRO!O:O,_xludf.AGGREGATE(15,6,ROW(MAESTRO!$B$3:$B$1000)/((MAESTRO!$B$3:$B$1000="PROVEEDORES")*(UPPER(MAESTRO!$L$3:$L$1000)="CONFIRMADO")),ROWS($A$3:A390))),"")</f>
        <v/>
      </c>
      <c r="P390" s="24" t="str">
        <f ca="1">IFERROR(INDEX(MAESTRO!P:P,_xludf.AGGREGATE(15,6,ROW(MAESTRO!$B$3:$B$1000)/((MAESTRO!$B$3:$B$1000="PROVEEDORES")*(UPPER(MAESTRO!$L$3:$L$1000)="CONFIRMADO")),ROWS($A$3:A390))),"")</f>
        <v/>
      </c>
      <c r="Q390" s="24" t="str">
        <f ca="1">IFERROR(INDEX(MAESTRO!Q:Q,_xludf.AGGREGATE(15,6,ROW(MAESTRO!$B$3:$B$1000)/((MAESTRO!$B$3:$B$1000="PROVEEDORES")*(UPPER(MAESTRO!$L$3:$L$1000)="CONFIRMADO")),ROWS($A$3:A390))),"")</f>
        <v/>
      </c>
      <c r="R390" s="24" t="str">
        <f ca="1">IFERROR(INDEX(MAESTRO!R:R,_xludf.AGGREGATE(15,6,ROW(MAESTRO!$B$3:$B$1000)/((MAESTRO!$B$3:$B$1000="PROVEEDORES")*(UPPER(MAESTRO!$L$3:$L$1000)="CONFIRMADO")),ROWS($A$3:A390))),"")</f>
        <v/>
      </c>
      <c r="S390" s="24" t="str">
        <f ca="1">IFERROR(INDEX(MAESTRO!S:S,_xludf.AGGREGATE(15,6,ROW(MAESTRO!$B$3:$B$1000)/((MAESTRO!$B$3:$B$1000="PROVEEDORES")*(UPPER(MAESTRO!$L$3:$L$1000)="CONFIRMADO")),ROWS($A$3:A390))),"")</f>
        <v/>
      </c>
      <c r="T390" s="24" t="str">
        <f ca="1">IFERROR(INDEX(MAESTRO!T:T,_xludf.AGGREGATE(15,6,ROW(MAESTRO!$B$3:$B$1000)/((MAESTRO!$B$3:$B$1000="PROVEEDORES")*(UPPER(MAESTRO!$L$3:$L$1000)="CONFIRMADO")),ROWS($A$3:A390))),"")</f>
        <v/>
      </c>
      <c r="U390" s="24" t="str">
        <f ca="1">IFERROR(INDEX(MAESTRO!U:U,_xludf.AGGREGATE(15,6,ROW(MAESTRO!$B$3:$B$1000)/((MAESTRO!$B$3:$B$1000="PROVEEDORES")*(UPPER(MAESTRO!$L$3:$L$1000)="CONFIRMADO")),ROWS($A$3:A390))),"")</f>
        <v/>
      </c>
      <c r="V390" s="24" t="str">
        <f ca="1">IFERROR(INDEX(MAESTRO!V:V,_xludf.AGGREGATE(15,6,ROW(MAESTRO!$B$3:$B$1000)/((MAESTRO!$B$3:$B$1000="PROVEEDORES")*(UPPER(MAESTRO!$L$3:$L$1000)="CONFIRMADO")),ROWS($A$3:A390))),"")</f>
        <v/>
      </c>
      <c r="W390" s="24" t="str">
        <f ca="1">IFERROR(INDEX(MAESTRO!W:W,_xludf.AGGREGATE(15,6,ROW(MAESTRO!$B$3:$B$1000)/((MAESTRO!$B$3:$B$1000="PROVEEDORES")*(UPPER(MAESTRO!$L$3:$L$1000)="CONFIRMADO")),ROWS($A$3:A390))),"")</f>
        <v/>
      </c>
      <c r="X390" s="24" t="str">
        <f ca="1">IFERROR(INDEX(MAESTRO!X:X,_xludf.AGGREGATE(15,6,ROW(MAESTRO!$B$3:$B$1000)/((MAESTRO!$B$3:$B$1000="PROVEEDORES")*(UPPER(MAESTRO!$L$3:$L$1000)="CONFIRMADO")),ROWS($A$3:A390))),"")</f>
        <v/>
      </c>
    </row>
    <row r="391" spans="1:24" ht="22.05" customHeight="1">
      <c r="A391" s="10" t="str">
        <f ca="1">IFERROR(INDEX(MAESTRO!A:A,_xludf.AGGREGATE(15,6,ROW(MAESTRO!$B$3:$B$1000)/((MAESTRO!$B$3:$B$1000="PROVEEDORES")*(UPPER(MAESTRO!$L$3:$L$1000)="CONFIRMADO")),ROWS($A$3:A391))),"")</f>
        <v/>
      </c>
      <c r="B391" s="10" t="str">
        <f ca="1">IFERROR(INDEX(MAESTRO!B:B,_xludf.AGGREGATE(15,6,ROW(MAESTRO!$B$3:$B$1000)/((MAESTRO!$B$3:$B$1000="PROVEEDORES")*(UPPER(MAESTRO!$L$3:$L$1000)="CONFIRMADO")),ROWS($A$3:A391))),"")</f>
        <v/>
      </c>
      <c r="C391" s="10" t="str">
        <f ca="1">IFERROR(INDEX(MAESTRO!C:C,_xludf.AGGREGATE(15,6,ROW(MAESTRO!$B$3:$B$1000)/((MAESTRO!$B$3:$B$1000="PROVEEDORES")*(UPPER(MAESTRO!$L$3:$L$1000)="CONFIRMADO")),ROWS($A$3:A391))),"")</f>
        <v/>
      </c>
      <c r="D391" s="10" t="str">
        <f ca="1">IFERROR(INDEX(MAESTRO!D:D,_xludf.AGGREGATE(15,6,ROW(MAESTRO!$B$3:$B$1000)/((MAESTRO!$B$3:$B$1000="PROVEEDORES")*(UPPER(MAESTRO!$L$3:$L$1000)="CONFIRMADO")),ROWS($A$3:A391))),"")</f>
        <v/>
      </c>
      <c r="E391" s="10" t="str">
        <f ca="1">IFERROR(INDEX(MAESTRO!E:E,_xludf.AGGREGATE(15,6,ROW(MAESTRO!$B$3:$B$1000)/((MAESTRO!$B$3:$B$1000="PROVEEDORES")*(UPPER(MAESTRO!$L$3:$L$1000)="CONFIRMADO")),ROWS($A$3:A391))),"")</f>
        <v/>
      </c>
      <c r="F391" s="10" t="str">
        <f ca="1">IFERROR(INDEX(MAESTRO!F:F,_xludf.AGGREGATE(15,6,ROW(MAESTRO!$B$3:$B$1000)/((MAESTRO!$B$3:$B$1000="PROVEEDORES")*(UPPER(MAESTRO!$L$3:$L$1000)="CONFIRMADO")),ROWS($A$3:A391))),"")</f>
        <v/>
      </c>
      <c r="G391" s="10" t="str">
        <f ca="1">IFERROR(INDEX(MAESTRO!G:G,_xludf.AGGREGATE(15,6,ROW(MAESTRO!$B$3:$B$1000)/((MAESTRO!$B$3:$B$1000="PROVEEDORES")*(UPPER(MAESTRO!$L$3:$L$1000)="CONFIRMADO")),ROWS($A$3:A391))),"")</f>
        <v/>
      </c>
      <c r="H391" s="10" t="str">
        <f ca="1">IFERROR(INDEX(MAESTRO!H:H,_xludf.AGGREGATE(15,6,ROW(MAESTRO!$B$3:$B$1000)/((MAESTRO!$B$3:$B$1000="PROVEEDORES")*(UPPER(MAESTRO!$L$3:$L$1000)="CONFIRMADO")),ROWS($A$3:A391))),"")</f>
        <v/>
      </c>
      <c r="I391" s="10" t="str">
        <f ca="1">IFERROR(INDEX(MAESTRO!I:I,_xludf.AGGREGATE(15,6,ROW(MAESTRO!$B$3:$B$1000)/((MAESTRO!$B$3:$B$1000="PROVEEDORES")*(UPPER(MAESTRO!$L$3:$L$1000)="CONFIRMADO")),ROWS($A$3:A391))),"")</f>
        <v/>
      </c>
      <c r="J391" s="10" t="str">
        <f ca="1">IFERROR(INDEX(MAESTRO!J:J,_xludf.AGGREGATE(15,6,ROW(MAESTRO!$B$3:$B$1000)/((MAESTRO!$B$3:$B$1000="PROVEEDORES")*(UPPER(MAESTRO!$L$3:$L$1000)="CONFIRMADO")),ROWS($A$3:A391))),"")</f>
        <v/>
      </c>
      <c r="K391" s="10" t="str">
        <f ca="1">IFERROR(INDEX(MAESTRO!K:K,_xludf.AGGREGATE(15,6,ROW(MAESTRO!$B$3:$B$1000)/((MAESTRO!$B$3:$B$1000="PROVEEDORES")*(UPPER(MAESTRO!$L$3:$L$1000)="CONFIRMADO")),ROWS($A$3:A391))),"")</f>
        <v/>
      </c>
      <c r="L391" s="10" t="str">
        <f ca="1">IFERROR(INDEX(MAESTRO!L:L,_xludf.AGGREGATE(15,6,ROW(MAESTRO!$B$3:$B$1000)/((MAESTRO!$B$3:$B$1000="PROVEEDORES")*(UPPER(MAESTRO!$L$3:$L$1000)="CONFIRMADO")),ROWS($A$3:A391))),"")</f>
        <v/>
      </c>
      <c r="M391" s="10" t="str">
        <f ca="1">IFERROR(INDEX(MAESTRO!M:M,_xludf.AGGREGATE(15,6,ROW(MAESTRO!$B$3:$B$1000)/((MAESTRO!$B$3:$B$1000="PROVEEDORES")*(UPPER(MAESTRO!$L$3:$L$1000)="CONFIRMADO")),ROWS($A$3:A391))),"")</f>
        <v/>
      </c>
      <c r="N391" s="10" t="str">
        <f ca="1">IFERROR(INDEX(MAESTRO!N:N,_xludf.AGGREGATE(15,6,ROW(MAESTRO!$B$3:$B$1000)/((MAESTRO!$B$3:$B$1000="PROVEEDORES")*(UPPER(MAESTRO!$L$3:$L$1000)="CONFIRMADO")),ROWS($A$3:A391))),"")</f>
        <v/>
      </c>
      <c r="O391" s="10" t="str">
        <f ca="1">IFERROR(INDEX(MAESTRO!O:O,_xludf.AGGREGATE(15,6,ROW(MAESTRO!$B$3:$B$1000)/((MAESTRO!$B$3:$B$1000="PROVEEDORES")*(UPPER(MAESTRO!$L$3:$L$1000)="CONFIRMADO")),ROWS($A$3:A391))),"")</f>
        <v/>
      </c>
      <c r="P391" s="10" t="str">
        <f ca="1">IFERROR(INDEX(MAESTRO!P:P,_xludf.AGGREGATE(15,6,ROW(MAESTRO!$B$3:$B$1000)/((MAESTRO!$B$3:$B$1000="PROVEEDORES")*(UPPER(MAESTRO!$L$3:$L$1000)="CONFIRMADO")),ROWS($A$3:A391))),"")</f>
        <v/>
      </c>
      <c r="Q391" s="10" t="str">
        <f ca="1">IFERROR(INDEX(MAESTRO!Q:Q,_xludf.AGGREGATE(15,6,ROW(MAESTRO!$B$3:$B$1000)/((MAESTRO!$B$3:$B$1000="PROVEEDORES")*(UPPER(MAESTRO!$L$3:$L$1000)="CONFIRMADO")),ROWS($A$3:A391))),"")</f>
        <v/>
      </c>
      <c r="R391" s="10" t="str">
        <f ca="1">IFERROR(INDEX(MAESTRO!R:R,_xludf.AGGREGATE(15,6,ROW(MAESTRO!$B$3:$B$1000)/((MAESTRO!$B$3:$B$1000="PROVEEDORES")*(UPPER(MAESTRO!$L$3:$L$1000)="CONFIRMADO")),ROWS($A$3:A391))),"")</f>
        <v/>
      </c>
      <c r="S391" s="10" t="str">
        <f ca="1">IFERROR(INDEX(MAESTRO!S:S,_xludf.AGGREGATE(15,6,ROW(MAESTRO!$B$3:$B$1000)/((MAESTRO!$B$3:$B$1000="PROVEEDORES")*(UPPER(MAESTRO!$L$3:$L$1000)="CONFIRMADO")),ROWS($A$3:A391))),"")</f>
        <v/>
      </c>
      <c r="T391" s="10" t="str">
        <f ca="1">IFERROR(INDEX(MAESTRO!T:T,_xludf.AGGREGATE(15,6,ROW(MAESTRO!$B$3:$B$1000)/((MAESTRO!$B$3:$B$1000="PROVEEDORES")*(UPPER(MAESTRO!$L$3:$L$1000)="CONFIRMADO")),ROWS($A$3:A391))),"")</f>
        <v/>
      </c>
      <c r="U391" s="10" t="str">
        <f ca="1">IFERROR(INDEX(MAESTRO!U:U,_xludf.AGGREGATE(15,6,ROW(MAESTRO!$B$3:$B$1000)/((MAESTRO!$B$3:$B$1000="PROVEEDORES")*(UPPER(MAESTRO!$L$3:$L$1000)="CONFIRMADO")),ROWS($A$3:A391))),"")</f>
        <v/>
      </c>
      <c r="V391" s="10" t="str">
        <f ca="1">IFERROR(INDEX(MAESTRO!V:V,_xludf.AGGREGATE(15,6,ROW(MAESTRO!$B$3:$B$1000)/((MAESTRO!$B$3:$B$1000="PROVEEDORES")*(UPPER(MAESTRO!$L$3:$L$1000)="CONFIRMADO")),ROWS($A$3:A391))),"")</f>
        <v/>
      </c>
      <c r="W391" s="10" t="str">
        <f ca="1">IFERROR(INDEX(MAESTRO!W:W,_xludf.AGGREGATE(15,6,ROW(MAESTRO!$B$3:$B$1000)/((MAESTRO!$B$3:$B$1000="PROVEEDORES")*(UPPER(MAESTRO!$L$3:$L$1000)="CONFIRMADO")),ROWS($A$3:A391))),"")</f>
        <v/>
      </c>
      <c r="X391" s="10" t="str">
        <f ca="1">IFERROR(INDEX(MAESTRO!X:X,_xludf.AGGREGATE(15,6,ROW(MAESTRO!$B$3:$B$1000)/((MAESTRO!$B$3:$B$1000="PROVEEDORES")*(UPPER(MAESTRO!$L$3:$L$1000)="CONFIRMADO")),ROWS($A$3:A391))),"")</f>
        <v/>
      </c>
    </row>
    <row r="392" spans="1:24" ht="22.05" customHeight="1">
      <c r="A392" s="24" t="str">
        <f ca="1">IFERROR(INDEX(MAESTRO!A:A,_xludf.AGGREGATE(15,6,ROW(MAESTRO!$B$3:$B$1000)/((MAESTRO!$B$3:$B$1000="PROVEEDORES")*(UPPER(MAESTRO!$L$3:$L$1000)="CONFIRMADO")),ROWS($A$3:A392))),"")</f>
        <v/>
      </c>
      <c r="B392" s="24" t="str">
        <f ca="1">IFERROR(INDEX(MAESTRO!B:B,_xludf.AGGREGATE(15,6,ROW(MAESTRO!$B$3:$B$1000)/((MAESTRO!$B$3:$B$1000="PROVEEDORES")*(UPPER(MAESTRO!$L$3:$L$1000)="CONFIRMADO")),ROWS($A$3:A392))),"")</f>
        <v/>
      </c>
      <c r="C392" s="24" t="str">
        <f ca="1">IFERROR(INDEX(MAESTRO!C:C,_xludf.AGGREGATE(15,6,ROW(MAESTRO!$B$3:$B$1000)/((MAESTRO!$B$3:$B$1000="PROVEEDORES")*(UPPER(MAESTRO!$L$3:$L$1000)="CONFIRMADO")),ROWS($A$3:A392))),"")</f>
        <v/>
      </c>
      <c r="D392" s="24" t="str">
        <f ca="1">IFERROR(INDEX(MAESTRO!D:D,_xludf.AGGREGATE(15,6,ROW(MAESTRO!$B$3:$B$1000)/((MAESTRO!$B$3:$B$1000="PROVEEDORES")*(UPPER(MAESTRO!$L$3:$L$1000)="CONFIRMADO")),ROWS($A$3:A392))),"")</f>
        <v/>
      </c>
      <c r="E392" s="24" t="str">
        <f ca="1">IFERROR(INDEX(MAESTRO!E:E,_xludf.AGGREGATE(15,6,ROW(MAESTRO!$B$3:$B$1000)/((MAESTRO!$B$3:$B$1000="PROVEEDORES")*(UPPER(MAESTRO!$L$3:$L$1000)="CONFIRMADO")),ROWS($A$3:A392))),"")</f>
        <v/>
      </c>
      <c r="F392" s="24" t="str">
        <f ca="1">IFERROR(INDEX(MAESTRO!F:F,_xludf.AGGREGATE(15,6,ROW(MAESTRO!$B$3:$B$1000)/((MAESTRO!$B$3:$B$1000="PROVEEDORES")*(UPPER(MAESTRO!$L$3:$L$1000)="CONFIRMADO")),ROWS($A$3:A392))),"")</f>
        <v/>
      </c>
      <c r="G392" s="24" t="str">
        <f ca="1">IFERROR(INDEX(MAESTRO!G:G,_xludf.AGGREGATE(15,6,ROW(MAESTRO!$B$3:$B$1000)/((MAESTRO!$B$3:$B$1000="PROVEEDORES")*(UPPER(MAESTRO!$L$3:$L$1000)="CONFIRMADO")),ROWS($A$3:A392))),"")</f>
        <v/>
      </c>
      <c r="H392" s="24" t="str">
        <f ca="1">IFERROR(INDEX(MAESTRO!H:H,_xludf.AGGREGATE(15,6,ROW(MAESTRO!$B$3:$B$1000)/((MAESTRO!$B$3:$B$1000="PROVEEDORES")*(UPPER(MAESTRO!$L$3:$L$1000)="CONFIRMADO")),ROWS($A$3:A392))),"")</f>
        <v/>
      </c>
      <c r="I392" s="24" t="str">
        <f ca="1">IFERROR(INDEX(MAESTRO!I:I,_xludf.AGGREGATE(15,6,ROW(MAESTRO!$B$3:$B$1000)/((MAESTRO!$B$3:$B$1000="PROVEEDORES")*(UPPER(MAESTRO!$L$3:$L$1000)="CONFIRMADO")),ROWS($A$3:A392))),"")</f>
        <v/>
      </c>
      <c r="J392" s="24" t="str">
        <f ca="1">IFERROR(INDEX(MAESTRO!J:J,_xludf.AGGREGATE(15,6,ROW(MAESTRO!$B$3:$B$1000)/((MAESTRO!$B$3:$B$1000="PROVEEDORES")*(UPPER(MAESTRO!$L$3:$L$1000)="CONFIRMADO")),ROWS($A$3:A392))),"")</f>
        <v/>
      </c>
      <c r="K392" s="24" t="str">
        <f ca="1">IFERROR(INDEX(MAESTRO!K:K,_xludf.AGGREGATE(15,6,ROW(MAESTRO!$B$3:$B$1000)/((MAESTRO!$B$3:$B$1000="PROVEEDORES")*(UPPER(MAESTRO!$L$3:$L$1000)="CONFIRMADO")),ROWS($A$3:A392))),"")</f>
        <v/>
      </c>
      <c r="L392" s="24" t="str">
        <f ca="1">IFERROR(INDEX(MAESTRO!L:L,_xludf.AGGREGATE(15,6,ROW(MAESTRO!$B$3:$B$1000)/((MAESTRO!$B$3:$B$1000="PROVEEDORES")*(UPPER(MAESTRO!$L$3:$L$1000)="CONFIRMADO")),ROWS($A$3:A392))),"")</f>
        <v/>
      </c>
      <c r="M392" s="24" t="str">
        <f ca="1">IFERROR(INDEX(MAESTRO!M:M,_xludf.AGGREGATE(15,6,ROW(MAESTRO!$B$3:$B$1000)/((MAESTRO!$B$3:$B$1000="PROVEEDORES")*(UPPER(MAESTRO!$L$3:$L$1000)="CONFIRMADO")),ROWS($A$3:A392))),"")</f>
        <v/>
      </c>
      <c r="N392" s="24" t="str">
        <f ca="1">IFERROR(INDEX(MAESTRO!N:N,_xludf.AGGREGATE(15,6,ROW(MAESTRO!$B$3:$B$1000)/((MAESTRO!$B$3:$B$1000="PROVEEDORES")*(UPPER(MAESTRO!$L$3:$L$1000)="CONFIRMADO")),ROWS($A$3:A392))),"")</f>
        <v/>
      </c>
      <c r="O392" s="24" t="str">
        <f ca="1">IFERROR(INDEX(MAESTRO!O:O,_xludf.AGGREGATE(15,6,ROW(MAESTRO!$B$3:$B$1000)/((MAESTRO!$B$3:$B$1000="PROVEEDORES")*(UPPER(MAESTRO!$L$3:$L$1000)="CONFIRMADO")),ROWS($A$3:A392))),"")</f>
        <v/>
      </c>
      <c r="P392" s="24" t="str">
        <f ca="1">IFERROR(INDEX(MAESTRO!P:P,_xludf.AGGREGATE(15,6,ROW(MAESTRO!$B$3:$B$1000)/((MAESTRO!$B$3:$B$1000="PROVEEDORES")*(UPPER(MAESTRO!$L$3:$L$1000)="CONFIRMADO")),ROWS($A$3:A392))),"")</f>
        <v/>
      </c>
      <c r="Q392" s="24" t="str">
        <f ca="1">IFERROR(INDEX(MAESTRO!Q:Q,_xludf.AGGREGATE(15,6,ROW(MAESTRO!$B$3:$B$1000)/((MAESTRO!$B$3:$B$1000="PROVEEDORES")*(UPPER(MAESTRO!$L$3:$L$1000)="CONFIRMADO")),ROWS($A$3:A392))),"")</f>
        <v/>
      </c>
      <c r="R392" s="24" t="str">
        <f ca="1">IFERROR(INDEX(MAESTRO!R:R,_xludf.AGGREGATE(15,6,ROW(MAESTRO!$B$3:$B$1000)/((MAESTRO!$B$3:$B$1000="PROVEEDORES")*(UPPER(MAESTRO!$L$3:$L$1000)="CONFIRMADO")),ROWS($A$3:A392))),"")</f>
        <v/>
      </c>
      <c r="S392" s="24" t="str">
        <f ca="1">IFERROR(INDEX(MAESTRO!S:S,_xludf.AGGREGATE(15,6,ROW(MAESTRO!$B$3:$B$1000)/((MAESTRO!$B$3:$B$1000="PROVEEDORES")*(UPPER(MAESTRO!$L$3:$L$1000)="CONFIRMADO")),ROWS($A$3:A392))),"")</f>
        <v/>
      </c>
      <c r="T392" s="24" t="str">
        <f ca="1">IFERROR(INDEX(MAESTRO!T:T,_xludf.AGGREGATE(15,6,ROW(MAESTRO!$B$3:$B$1000)/((MAESTRO!$B$3:$B$1000="PROVEEDORES")*(UPPER(MAESTRO!$L$3:$L$1000)="CONFIRMADO")),ROWS($A$3:A392))),"")</f>
        <v/>
      </c>
      <c r="U392" s="24" t="str">
        <f ca="1">IFERROR(INDEX(MAESTRO!U:U,_xludf.AGGREGATE(15,6,ROW(MAESTRO!$B$3:$B$1000)/((MAESTRO!$B$3:$B$1000="PROVEEDORES")*(UPPER(MAESTRO!$L$3:$L$1000)="CONFIRMADO")),ROWS($A$3:A392))),"")</f>
        <v/>
      </c>
      <c r="V392" s="24" t="str">
        <f ca="1">IFERROR(INDEX(MAESTRO!V:V,_xludf.AGGREGATE(15,6,ROW(MAESTRO!$B$3:$B$1000)/((MAESTRO!$B$3:$B$1000="PROVEEDORES")*(UPPER(MAESTRO!$L$3:$L$1000)="CONFIRMADO")),ROWS($A$3:A392))),"")</f>
        <v/>
      </c>
      <c r="W392" s="24" t="str">
        <f ca="1">IFERROR(INDEX(MAESTRO!W:W,_xludf.AGGREGATE(15,6,ROW(MAESTRO!$B$3:$B$1000)/((MAESTRO!$B$3:$B$1000="PROVEEDORES")*(UPPER(MAESTRO!$L$3:$L$1000)="CONFIRMADO")),ROWS($A$3:A392))),"")</f>
        <v/>
      </c>
      <c r="X392" s="24" t="str">
        <f ca="1">IFERROR(INDEX(MAESTRO!X:X,_xludf.AGGREGATE(15,6,ROW(MAESTRO!$B$3:$B$1000)/((MAESTRO!$B$3:$B$1000="PROVEEDORES")*(UPPER(MAESTRO!$L$3:$L$1000)="CONFIRMADO")),ROWS($A$3:A392))),"")</f>
        <v/>
      </c>
    </row>
    <row r="393" spans="1:24" ht="22.05" customHeight="1">
      <c r="A393" s="10" t="str">
        <f ca="1">IFERROR(INDEX(MAESTRO!A:A,_xludf.AGGREGATE(15,6,ROW(MAESTRO!$B$3:$B$1000)/((MAESTRO!$B$3:$B$1000="PROVEEDORES")*(UPPER(MAESTRO!$L$3:$L$1000)="CONFIRMADO")),ROWS($A$3:A393))),"")</f>
        <v/>
      </c>
      <c r="B393" s="10" t="str">
        <f ca="1">IFERROR(INDEX(MAESTRO!B:B,_xludf.AGGREGATE(15,6,ROW(MAESTRO!$B$3:$B$1000)/((MAESTRO!$B$3:$B$1000="PROVEEDORES")*(UPPER(MAESTRO!$L$3:$L$1000)="CONFIRMADO")),ROWS($A$3:A393))),"")</f>
        <v/>
      </c>
      <c r="C393" s="10" t="str">
        <f ca="1">IFERROR(INDEX(MAESTRO!C:C,_xludf.AGGREGATE(15,6,ROW(MAESTRO!$B$3:$B$1000)/((MAESTRO!$B$3:$B$1000="PROVEEDORES")*(UPPER(MAESTRO!$L$3:$L$1000)="CONFIRMADO")),ROWS($A$3:A393))),"")</f>
        <v/>
      </c>
      <c r="D393" s="10" t="str">
        <f ca="1">IFERROR(INDEX(MAESTRO!D:D,_xludf.AGGREGATE(15,6,ROW(MAESTRO!$B$3:$B$1000)/((MAESTRO!$B$3:$B$1000="PROVEEDORES")*(UPPER(MAESTRO!$L$3:$L$1000)="CONFIRMADO")),ROWS($A$3:A393))),"")</f>
        <v/>
      </c>
      <c r="E393" s="10" t="str">
        <f ca="1">IFERROR(INDEX(MAESTRO!E:E,_xludf.AGGREGATE(15,6,ROW(MAESTRO!$B$3:$B$1000)/((MAESTRO!$B$3:$B$1000="PROVEEDORES")*(UPPER(MAESTRO!$L$3:$L$1000)="CONFIRMADO")),ROWS($A$3:A393))),"")</f>
        <v/>
      </c>
      <c r="F393" s="10" t="str">
        <f ca="1">IFERROR(INDEX(MAESTRO!F:F,_xludf.AGGREGATE(15,6,ROW(MAESTRO!$B$3:$B$1000)/((MAESTRO!$B$3:$B$1000="PROVEEDORES")*(UPPER(MAESTRO!$L$3:$L$1000)="CONFIRMADO")),ROWS($A$3:A393))),"")</f>
        <v/>
      </c>
      <c r="G393" s="10" t="str">
        <f ca="1">IFERROR(INDEX(MAESTRO!G:G,_xludf.AGGREGATE(15,6,ROW(MAESTRO!$B$3:$B$1000)/((MAESTRO!$B$3:$B$1000="PROVEEDORES")*(UPPER(MAESTRO!$L$3:$L$1000)="CONFIRMADO")),ROWS($A$3:A393))),"")</f>
        <v/>
      </c>
      <c r="H393" s="10" t="str">
        <f ca="1">IFERROR(INDEX(MAESTRO!H:H,_xludf.AGGREGATE(15,6,ROW(MAESTRO!$B$3:$B$1000)/((MAESTRO!$B$3:$B$1000="PROVEEDORES")*(UPPER(MAESTRO!$L$3:$L$1000)="CONFIRMADO")),ROWS($A$3:A393))),"")</f>
        <v/>
      </c>
      <c r="I393" s="10" t="str">
        <f ca="1">IFERROR(INDEX(MAESTRO!I:I,_xludf.AGGREGATE(15,6,ROW(MAESTRO!$B$3:$B$1000)/((MAESTRO!$B$3:$B$1000="PROVEEDORES")*(UPPER(MAESTRO!$L$3:$L$1000)="CONFIRMADO")),ROWS($A$3:A393))),"")</f>
        <v/>
      </c>
      <c r="J393" s="10" t="str">
        <f ca="1">IFERROR(INDEX(MAESTRO!J:J,_xludf.AGGREGATE(15,6,ROW(MAESTRO!$B$3:$B$1000)/((MAESTRO!$B$3:$B$1000="PROVEEDORES")*(UPPER(MAESTRO!$L$3:$L$1000)="CONFIRMADO")),ROWS($A$3:A393))),"")</f>
        <v/>
      </c>
      <c r="K393" s="10" t="str">
        <f ca="1">IFERROR(INDEX(MAESTRO!K:K,_xludf.AGGREGATE(15,6,ROW(MAESTRO!$B$3:$B$1000)/((MAESTRO!$B$3:$B$1000="PROVEEDORES")*(UPPER(MAESTRO!$L$3:$L$1000)="CONFIRMADO")),ROWS($A$3:A393))),"")</f>
        <v/>
      </c>
      <c r="L393" s="10" t="str">
        <f ca="1">IFERROR(INDEX(MAESTRO!L:L,_xludf.AGGREGATE(15,6,ROW(MAESTRO!$B$3:$B$1000)/((MAESTRO!$B$3:$B$1000="PROVEEDORES")*(UPPER(MAESTRO!$L$3:$L$1000)="CONFIRMADO")),ROWS($A$3:A393))),"")</f>
        <v/>
      </c>
      <c r="M393" s="10" t="str">
        <f ca="1">IFERROR(INDEX(MAESTRO!M:M,_xludf.AGGREGATE(15,6,ROW(MAESTRO!$B$3:$B$1000)/((MAESTRO!$B$3:$B$1000="PROVEEDORES")*(UPPER(MAESTRO!$L$3:$L$1000)="CONFIRMADO")),ROWS($A$3:A393))),"")</f>
        <v/>
      </c>
      <c r="N393" s="10" t="str">
        <f ca="1">IFERROR(INDEX(MAESTRO!N:N,_xludf.AGGREGATE(15,6,ROW(MAESTRO!$B$3:$B$1000)/((MAESTRO!$B$3:$B$1000="PROVEEDORES")*(UPPER(MAESTRO!$L$3:$L$1000)="CONFIRMADO")),ROWS($A$3:A393))),"")</f>
        <v/>
      </c>
      <c r="O393" s="10" t="str">
        <f ca="1">IFERROR(INDEX(MAESTRO!O:O,_xludf.AGGREGATE(15,6,ROW(MAESTRO!$B$3:$B$1000)/((MAESTRO!$B$3:$B$1000="PROVEEDORES")*(UPPER(MAESTRO!$L$3:$L$1000)="CONFIRMADO")),ROWS($A$3:A393))),"")</f>
        <v/>
      </c>
      <c r="P393" s="10" t="str">
        <f ca="1">IFERROR(INDEX(MAESTRO!P:P,_xludf.AGGREGATE(15,6,ROW(MAESTRO!$B$3:$B$1000)/((MAESTRO!$B$3:$B$1000="PROVEEDORES")*(UPPER(MAESTRO!$L$3:$L$1000)="CONFIRMADO")),ROWS($A$3:A393))),"")</f>
        <v/>
      </c>
      <c r="Q393" s="10" t="str">
        <f ca="1">IFERROR(INDEX(MAESTRO!Q:Q,_xludf.AGGREGATE(15,6,ROW(MAESTRO!$B$3:$B$1000)/((MAESTRO!$B$3:$B$1000="PROVEEDORES")*(UPPER(MAESTRO!$L$3:$L$1000)="CONFIRMADO")),ROWS($A$3:A393))),"")</f>
        <v/>
      </c>
      <c r="R393" s="10" t="str">
        <f ca="1">IFERROR(INDEX(MAESTRO!R:R,_xludf.AGGREGATE(15,6,ROW(MAESTRO!$B$3:$B$1000)/((MAESTRO!$B$3:$B$1000="PROVEEDORES")*(UPPER(MAESTRO!$L$3:$L$1000)="CONFIRMADO")),ROWS($A$3:A393))),"")</f>
        <v/>
      </c>
      <c r="S393" s="10" t="str">
        <f ca="1">IFERROR(INDEX(MAESTRO!S:S,_xludf.AGGREGATE(15,6,ROW(MAESTRO!$B$3:$B$1000)/((MAESTRO!$B$3:$B$1000="PROVEEDORES")*(UPPER(MAESTRO!$L$3:$L$1000)="CONFIRMADO")),ROWS($A$3:A393))),"")</f>
        <v/>
      </c>
      <c r="T393" s="10" t="str">
        <f ca="1">IFERROR(INDEX(MAESTRO!T:T,_xludf.AGGREGATE(15,6,ROW(MAESTRO!$B$3:$B$1000)/((MAESTRO!$B$3:$B$1000="PROVEEDORES")*(UPPER(MAESTRO!$L$3:$L$1000)="CONFIRMADO")),ROWS($A$3:A393))),"")</f>
        <v/>
      </c>
      <c r="U393" s="10" t="str">
        <f ca="1">IFERROR(INDEX(MAESTRO!U:U,_xludf.AGGREGATE(15,6,ROW(MAESTRO!$B$3:$B$1000)/((MAESTRO!$B$3:$B$1000="PROVEEDORES")*(UPPER(MAESTRO!$L$3:$L$1000)="CONFIRMADO")),ROWS($A$3:A393))),"")</f>
        <v/>
      </c>
      <c r="V393" s="10" t="str">
        <f ca="1">IFERROR(INDEX(MAESTRO!V:V,_xludf.AGGREGATE(15,6,ROW(MAESTRO!$B$3:$B$1000)/((MAESTRO!$B$3:$B$1000="PROVEEDORES")*(UPPER(MAESTRO!$L$3:$L$1000)="CONFIRMADO")),ROWS($A$3:A393))),"")</f>
        <v/>
      </c>
      <c r="W393" s="10" t="str">
        <f ca="1">IFERROR(INDEX(MAESTRO!W:W,_xludf.AGGREGATE(15,6,ROW(MAESTRO!$B$3:$B$1000)/((MAESTRO!$B$3:$B$1000="PROVEEDORES")*(UPPER(MAESTRO!$L$3:$L$1000)="CONFIRMADO")),ROWS($A$3:A393))),"")</f>
        <v/>
      </c>
      <c r="X393" s="10" t="str">
        <f ca="1">IFERROR(INDEX(MAESTRO!X:X,_xludf.AGGREGATE(15,6,ROW(MAESTRO!$B$3:$B$1000)/((MAESTRO!$B$3:$B$1000="PROVEEDORES")*(UPPER(MAESTRO!$L$3:$L$1000)="CONFIRMADO")),ROWS($A$3:A393))),"")</f>
        <v/>
      </c>
    </row>
    <row r="394" spans="1:24" ht="22.05" customHeight="1">
      <c r="A394" s="24" t="str">
        <f ca="1">IFERROR(INDEX(MAESTRO!A:A,_xludf.AGGREGATE(15,6,ROW(MAESTRO!$B$3:$B$1000)/((MAESTRO!$B$3:$B$1000="PROVEEDORES")*(UPPER(MAESTRO!$L$3:$L$1000)="CONFIRMADO")),ROWS($A$3:A394))),"")</f>
        <v/>
      </c>
      <c r="B394" s="24" t="str">
        <f ca="1">IFERROR(INDEX(MAESTRO!B:B,_xludf.AGGREGATE(15,6,ROW(MAESTRO!$B$3:$B$1000)/((MAESTRO!$B$3:$B$1000="PROVEEDORES")*(UPPER(MAESTRO!$L$3:$L$1000)="CONFIRMADO")),ROWS($A$3:A394))),"")</f>
        <v/>
      </c>
      <c r="C394" s="24" t="str">
        <f ca="1">IFERROR(INDEX(MAESTRO!C:C,_xludf.AGGREGATE(15,6,ROW(MAESTRO!$B$3:$B$1000)/((MAESTRO!$B$3:$B$1000="PROVEEDORES")*(UPPER(MAESTRO!$L$3:$L$1000)="CONFIRMADO")),ROWS($A$3:A394))),"")</f>
        <v/>
      </c>
      <c r="D394" s="24" t="str">
        <f ca="1">IFERROR(INDEX(MAESTRO!D:D,_xludf.AGGREGATE(15,6,ROW(MAESTRO!$B$3:$B$1000)/((MAESTRO!$B$3:$B$1000="PROVEEDORES")*(UPPER(MAESTRO!$L$3:$L$1000)="CONFIRMADO")),ROWS($A$3:A394))),"")</f>
        <v/>
      </c>
      <c r="E394" s="24" t="str">
        <f ca="1">IFERROR(INDEX(MAESTRO!E:E,_xludf.AGGREGATE(15,6,ROW(MAESTRO!$B$3:$B$1000)/((MAESTRO!$B$3:$B$1000="PROVEEDORES")*(UPPER(MAESTRO!$L$3:$L$1000)="CONFIRMADO")),ROWS($A$3:A394))),"")</f>
        <v/>
      </c>
      <c r="F394" s="24" t="str">
        <f ca="1">IFERROR(INDEX(MAESTRO!F:F,_xludf.AGGREGATE(15,6,ROW(MAESTRO!$B$3:$B$1000)/((MAESTRO!$B$3:$B$1000="PROVEEDORES")*(UPPER(MAESTRO!$L$3:$L$1000)="CONFIRMADO")),ROWS($A$3:A394))),"")</f>
        <v/>
      </c>
      <c r="G394" s="24" t="str">
        <f ca="1">IFERROR(INDEX(MAESTRO!G:G,_xludf.AGGREGATE(15,6,ROW(MAESTRO!$B$3:$B$1000)/((MAESTRO!$B$3:$B$1000="PROVEEDORES")*(UPPER(MAESTRO!$L$3:$L$1000)="CONFIRMADO")),ROWS($A$3:A394))),"")</f>
        <v/>
      </c>
      <c r="H394" s="24" t="str">
        <f ca="1">IFERROR(INDEX(MAESTRO!H:H,_xludf.AGGREGATE(15,6,ROW(MAESTRO!$B$3:$B$1000)/((MAESTRO!$B$3:$B$1000="PROVEEDORES")*(UPPER(MAESTRO!$L$3:$L$1000)="CONFIRMADO")),ROWS($A$3:A394))),"")</f>
        <v/>
      </c>
      <c r="I394" s="24" t="str">
        <f ca="1">IFERROR(INDEX(MAESTRO!I:I,_xludf.AGGREGATE(15,6,ROW(MAESTRO!$B$3:$B$1000)/((MAESTRO!$B$3:$B$1000="PROVEEDORES")*(UPPER(MAESTRO!$L$3:$L$1000)="CONFIRMADO")),ROWS($A$3:A394))),"")</f>
        <v/>
      </c>
      <c r="J394" s="24" t="str">
        <f ca="1">IFERROR(INDEX(MAESTRO!J:J,_xludf.AGGREGATE(15,6,ROW(MAESTRO!$B$3:$B$1000)/((MAESTRO!$B$3:$B$1000="PROVEEDORES")*(UPPER(MAESTRO!$L$3:$L$1000)="CONFIRMADO")),ROWS($A$3:A394))),"")</f>
        <v/>
      </c>
      <c r="K394" s="24" t="str">
        <f ca="1">IFERROR(INDEX(MAESTRO!K:K,_xludf.AGGREGATE(15,6,ROW(MAESTRO!$B$3:$B$1000)/((MAESTRO!$B$3:$B$1000="PROVEEDORES")*(UPPER(MAESTRO!$L$3:$L$1000)="CONFIRMADO")),ROWS($A$3:A394))),"")</f>
        <v/>
      </c>
      <c r="L394" s="24" t="str">
        <f ca="1">IFERROR(INDEX(MAESTRO!L:L,_xludf.AGGREGATE(15,6,ROW(MAESTRO!$B$3:$B$1000)/((MAESTRO!$B$3:$B$1000="PROVEEDORES")*(UPPER(MAESTRO!$L$3:$L$1000)="CONFIRMADO")),ROWS($A$3:A394))),"")</f>
        <v/>
      </c>
      <c r="M394" s="24" t="str">
        <f ca="1">IFERROR(INDEX(MAESTRO!M:M,_xludf.AGGREGATE(15,6,ROW(MAESTRO!$B$3:$B$1000)/((MAESTRO!$B$3:$B$1000="PROVEEDORES")*(UPPER(MAESTRO!$L$3:$L$1000)="CONFIRMADO")),ROWS($A$3:A394))),"")</f>
        <v/>
      </c>
      <c r="N394" s="24" t="str">
        <f ca="1">IFERROR(INDEX(MAESTRO!N:N,_xludf.AGGREGATE(15,6,ROW(MAESTRO!$B$3:$B$1000)/((MAESTRO!$B$3:$B$1000="PROVEEDORES")*(UPPER(MAESTRO!$L$3:$L$1000)="CONFIRMADO")),ROWS($A$3:A394))),"")</f>
        <v/>
      </c>
      <c r="O394" s="24" t="str">
        <f ca="1">IFERROR(INDEX(MAESTRO!O:O,_xludf.AGGREGATE(15,6,ROW(MAESTRO!$B$3:$B$1000)/((MAESTRO!$B$3:$B$1000="PROVEEDORES")*(UPPER(MAESTRO!$L$3:$L$1000)="CONFIRMADO")),ROWS($A$3:A394))),"")</f>
        <v/>
      </c>
      <c r="P394" s="24" t="str">
        <f ca="1">IFERROR(INDEX(MAESTRO!P:P,_xludf.AGGREGATE(15,6,ROW(MAESTRO!$B$3:$B$1000)/((MAESTRO!$B$3:$B$1000="PROVEEDORES")*(UPPER(MAESTRO!$L$3:$L$1000)="CONFIRMADO")),ROWS($A$3:A394))),"")</f>
        <v/>
      </c>
      <c r="Q394" s="24" t="str">
        <f ca="1">IFERROR(INDEX(MAESTRO!Q:Q,_xludf.AGGREGATE(15,6,ROW(MAESTRO!$B$3:$B$1000)/((MAESTRO!$B$3:$B$1000="PROVEEDORES")*(UPPER(MAESTRO!$L$3:$L$1000)="CONFIRMADO")),ROWS($A$3:A394))),"")</f>
        <v/>
      </c>
      <c r="R394" s="24" t="str">
        <f ca="1">IFERROR(INDEX(MAESTRO!R:R,_xludf.AGGREGATE(15,6,ROW(MAESTRO!$B$3:$B$1000)/((MAESTRO!$B$3:$B$1000="PROVEEDORES")*(UPPER(MAESTRO!$L$3:$L$1000)="CONFIRMADO")),ROWS($A$3:A394))),"")</f>
        <v/>
      </c>
      <c r="S394" s="24" t="str">
        <f ca="1">IFERROR(INDEX(MAESTRO!S:S,_xludf.AGGREGATE(15,6,ROW(MAESTRO!$B$3:$B$1000)/((MAESTRO!$B$3:$B$1000="PROVEEDORES")*(UPPER(MAESTRO!$L$3:$L$1000)="CONFIRMADO")),ROWS($A$3:A394))),"")</f>
        <v/>
      </c>
      <c r="T394" s="24" t="str">
        <f ca="1">IFERROR(INDEX(MAESTRO!T:T,_xludf.AGGREGATE(15,6,ROW(MAESTRO!$B$3:$B$1000)/((MAESTRO!$B$3:$B$1000="PROVEEDORES")*(UPPER(MAESTRO!$L$3:$L$1000)="CONFIRMADO")),ROWS($A$3:A394))),"")</f>
        <v/>
      </c>
      <c r="U394" s="24" t="str">
        <f ca="1">IFERROR(INDEX(MAESTRO!U:U,_xludf.AGGREGATE(15,6,ROW(MAESTRO!$B$3:$B$1000)/((MAESTRO!$B$3:$B$1000="PROVEEDORES")*(UPPER(MAESTRO!$L$3:$L$1000)="CONFIRMADO")),ROWS($A$3:A394))),"")</f>
        <v/>
      </c>
      <c r="V394" s="24" t="str">
        <f ca="1">IFERROR(INDEX(MAESTRO!V:V,_xludf.AGGREGATE(15,6,ROW(MAESTRO!$B$3:$B$1000)/((MAESTRO!$B$3:$B$1000="PROVEEDORES")*(UPPER(MAESTRO!$L$3:$L$1000)="CONFIRMADO")),ROWS($A$3:A394))),"")</f>
        <v/>
      </c>
      <c r="W394" s="24" t="str">
        <f ca="1">IFERROR(INDEX(MAESTRO!W:W,_xludf.AGGREGATE(15,6,ROW(MAESTRO!$B$3:$B$1000)/((MAESTRO!$B$3:$B$1000="PROVEEDORES")*(UPPER(MAESTRO!$L$3:$L$1000)="CONFIRMADO")),ROWS($A$3:A394))),"")</f>
        <v/>
      </c>
      <c r="X394" s="24" t="str">
        <f ca="1">IFERROR(INDEX(MAESTRO!X:X,_xludf.AGGREGATE(15,6,ROW(MAESTRO!$B$3:$B$1000)/((MAESTRO!$B$3:$B$1000="PROVEEDORES")*(UPPER(MAESTRO!$L$3:$L$1000)="CONFIRMADO")),ROWS($A$3:A394))),"")</f>
        <v/>
      </c>
    </row>
    <row r="395" spans="1:24" ht="22.05" customHeight="1">
      <c r="A395" s="10" t="str">
        <f ca="1">IFERROR(INDEX(MAESTRO!A:A,_xludf.AGGREGATE(15,6,ROW(MAESTRO!$B$3:$B$1000)/((MAESTRO!$B$3:$B$1000="PROVEEDORES")*(UPPER(MAESTRO!$L$3:$L$1000)="CONFIRMADO")),ROWS($A$3:A395))),"")</f>
        <v/>
      </c>
      <c r="B395" s="10" t="str">
        <f ca="1">IFERROR(INDEX(MAESTRO!B:B,_xludf.AGGREGATE(15,6,ROW(MAESTRO!$B$3:$B$1000)/((MAESTRO!$B$3:$B$1000="PROVEEDORES")*(UPPER(MAESTRO!$L$3:$L$1000)="CONFIRMADO")),ROWS($A$3:A395))),"")</f>
        <v/>
      </c>
      <c r="C395" s="10" t="str">
        <f ca="1">IFERROR(INDEX(MAESTRO!C:C,_xludf.AGGREGATE(15,6,ROW(MAESTRO!$B$3:$B$1000)/((MAESTRO!$B$3:$B$1000="PROVEEDORES")*(UPPER(MAESTRO!$L$3:$L$1000)="CONFIRMADO")),ROWS($A$3:A395))),"")</f>
        <v/>
      </c>
      <c r="D395" s="10" t="str">
        <f ca="1">IFERROR(INDEX(MAESTRO!D:D,_xludf.AGGREGATE(15,6,ROW(MAESTRO!$B$3:$B$1000)/((MAESTRO!$B$3:$B$1000="PROVEEDORES")*(UPPER(MAESTRO!$L$3:$L$1000)="CONFIRMADO")),ROWS($A$3:A395))),"")</f>
        <v/>
      </c>
      <c r="E395" s="10" t="str">
        <f ca="1">IFERROR(INDEX(MAESTRO!E:E,_xludf.AGGREGATE(15,6,ROW(MAESTRO!$B$3:$B$1000)/((MAESTRO!$B$3:$B$1000="PROVEEDORES")*(UPPER(MAESTRO!$L$3:$L$1000)="CONFIRMADO")),ROWS($A$3:A395))),"")</f>
        <v/>
      </c>
      <c r="F395" s="10" t="str">
        <f ca="1">IFERROR(INDEX(MAESTRO!F:F,_xludf.AGGREGATE(15,6,ROW(MAESTRO!$B$3:$B$1000)/((MAESTRO!$B$3:$B$1000="PROVEEDORES")*(UPPER(MAESTRO!$L$3:$L$1000)="CONFIRMADO")),ROWS($A$3:A395))),"")</f>
        <v/>
      </c>
      <c r="G395" s="10" t="str">
        <f ca="1">IFERROR(INDEX(MAESTRO!G:G,_xludf.AGGREGATE(15,6,ROW(MAESTRO!$B$3:$B$1000)/((MAESTRO!$B$3:$B$1000="PROVEEDORES")*(UPPER(MAESTRO!$L$3:$L$1000)="CONFIRMADO")),ROWS($A$3:A395))),"")</f>
        <v/>
      </c>
      <c r="H395" s="10" t="str">
        <f ca="1">IFERROR(INDEX(MAESTRO!H:H,_xludf.AGGREGATE(15,6,ROW(MAESTRO!$B$3:$B$1000)/((MAESTRO!$B$3:$B$1000="PROVEEDORES")*(UPPER(MAESTRO!$L$3:$L$1000)="CONFIRMADO")),ROWS($A$3:A395))),"")</f>
        <v/>
      </c>
      <c r="I395" s="10" t="str">
        <f ca="1">IFERROR(INDEX(MAESTRO!I:I,_xludf.AGGREGATE(15,6,ROW(MAESTRO!$B$3:$B$1000)/((MAESTRO!$B$3:$B$1000="PROVEEDORES")*(UPPER(MAESTRO!$L$3:$L$1000)="CONFIRMADO")),ROWS($A$3:A395))),"")</f>
        <v/>
      </c>
      <c r="J395" s="10" t="str">
        <f ca="1">IFERROR(INDEX(MAESTRO!J:J,_xludf.AGGREGATE(15,6,ROW(MAESTRO!$B$3:$B$1000)/((MAESTRO!$B$3:$B$1000="PROVEEDORES")*(UPPER(MAESTRO!$L$3:$L$1000)="CONFIRMADO")),ROWS($A$3:A395))),"")</f>
        <v/>
      </c>
      <c r="K395" s="10" t="str">
        <f ca="1">IFERROR(INDEX(MAESTRO!K:K,_xludf.AGGREGATE(15,6,ROW(MAESTRO!$B$3:$B$1000)/((MAESTRO!$B$3:$B$1000="PROVEEDORES")*(UPPER(MAESTRO!$L$3:$L$1000)="CONFIRMADO")),ROWS($A$3:A395))),"")</f>
        <v/>
      </c>
      <c r="L395" s="10" t="str">
        <f ca="1">IFERROR(INDEX(MAESTRO!L:L,_xludf.AGGREGATE(15,6,ROW(MAESTRO!$B$3:$B$1000)/((MAESTRO!$B$3:$B$1000="PROVEEDORES")*(UPPER(MAESTRO!$L$3:$L$1000)="CONFIRMADO")),ROWS($A$3:A395))),"")</f>
        <v/>
      </c>
      <c r="M395" s="10" t="str">
        <f ca="1">IFERROR(INDEX(MAESTRO!M:M,_xludf.AGGREGATE(15,6,ROW(MAESTRO!$B$3:$B$1000)/((MAESTRO!$B$3:$B$1000="PROVEEDORES")*(UPPER(MAESTRO!$L$3:$L$1000)="CONFIRMADO")),ROWS($A$3:A395))),"")</f>
        <v/>
      </c>
      <c r="N395" s="10" t="str">
        <f ca="1">IFERROR(INDEX(MAESTRO!N:N,_xludf.AGGREGATE(15,6,ROW(MAESTRO!$B$3:$B$1000)/((MAESTRO!$B$3:$B$1000="PROVEEDORES")*(UPPER(MAESTRO!$L$3:$L$1000)="CONFIRMADO")),ROWS($A$3:A395))),"")</f>
        <v/>
      </c>
      <c r="O395" s="10" t="str">
        <f ca="1">IFERROR(INDEX(MAESTRO!O:O,_xludf.AGGREGATE(15,6,ROW(MAESTRO!$B$3:$B$1000)/((MAESTRO!$B$3:$B$1000="PROVEEDORES")*(UPPER(MAESTRO!$L$3:$L$1000)="CONFIRMADO")),ROWS($A$3:A395))),"")</f>
        <v/>
      </c>
      <c r="P395" s="10" t="str">
        <f ca="1">IFERROR(INDEX(MAESTRO!P:P,_xludf.AGGREGATE(15,6,ROW(MAESTRO!$B$3:$B$1000)/((MAESTRO!$B$3:$B$1000="PROVEEDORES")*(UPPER(MAESTRO!$L$3:$L$1000)="CONFIRMADO")),ROWS($A$3:A395))),"")</f>
        <v/>
      </c>
      <c r="Q395" s="10" t="str">
        <f ca="1">IFERROR(INDEX(MAESTRO!Q:Q,_xludf.AGGREGATE(15,6,ROW(MAESTRO!$B$3:$B$1000)/((MAESTRO!$B$3:$B$1000="PROVEEDORES")*(UPPER(MAESTRO!$L$3:$L$1000)="CONFIRMADO")),ROWS($A$3:A395))),"")</f>
        <v/>
      </c>
      <c r="R395" s="10" t="str">
        <f ca="1">IFERROR(INDEX(MAESTRO!R:R,_xludf.AGGREGATE(15,6,ROW(MAESTRO!$B$3:$B$1000)/((MAESTRO!$B$3:$B$1000="PROVEEDORES")*(UPPER(MAESTRO!$L$3:$L$1000)="CONFIRMADO")),ROWS($A$3:A395))),"")</f>
        <v/>
      </c>
      <c r="S395" s="10" t="str">
        <f ca="1">IFERROR(INDEX(MAESTRO!S:S,_xludf.AGGREGATE(15,6,ROW(MAESTRO!$B$3:$B$1000)/((MAESTRO!$B$3:$B$1000="PROVEEDORES")*(UPPER(MAESTRO!$L$3:$L$1000)="CONFIRMADO")),ROWS($A$3:A395))),"")</f>
        <v/>
      </c>
      <c r="T395" s="10" t="str">
        <f ca="1">IFERROR(INDEX(MAESTRO!T:T,_xludf.AGGREGATE(15,6,ROW(MAESTRO!$B$3:$B$1000)/((MAESTRO!$B$3:$B$1000="PROVEEDORES")*(UPPER(MAESTRO!$L$3:$L$1000)="CONFIRMADO")),ROWS($A$3:A395))),"")</f>
        <v/>
      </c>
      <c r="U395" s="10" t="str">
        <f ca="1">IFERROR(INDEX(MAESTRO!U:U,_xludf.AGGREGATE(15,6,ROW(MAESTRO!$B$3:$B$1000)/((MAESTRO!$B$3:$B$1000="PROVEEDORES")*(UPPER(MAESTRO!$L$3:$L$1000)="CONFIRMADO")),ROWS($A$3:A395))),"")</f>
        <v/>
      </c>
      <c r="V395" s="10" t="str">
        <f ca="1">IFERROR(INDEX(MAESTRO!V:V,_xludf.AGGREGATE(15,6,ROW(MAESTRO!$B$3:$B$1000)/((MAESTRO!$B$3:$B$1000="PROVEEDORES")*(UPPER(MAESTRO!$L$3:$L$1000)="CONFIRMADO")),ROWS($A$3:A395))),"")</f>
        <v/>
      </c>
      <c r="W395" s="10" t="str">
        <f ca="1">IFERROR(INDEX(MAESTRO!W:W,_xludf.AGGREGATE(15,6,ROW(MAESTRO!$B$3:$B$1000)/((MAESTRO!$B$3:$B$1000="PROVEEDORES")*(UPPER(MAESTRO!$L$3:$L$1000)="CONFIRMADO")),ROWS($A$3:A395))),"")</f>
        <v/>
      </c>
      <c r="X395" s="10" t="str">
        <f ca="1">IFERROR(INDEX(MAESTRO!X:X,_xludf.AGGREGATE(15,6,ROW(MAESTRO!$B$3:$B$1000)/((MAESTRO!$B$3:$B$1000="PROVEEDORES")*(UPPER(MAESTRO!$L$3:$L$1000)="CONFIRMADO")),ROWS($A$3:A395))),"")</f>
        <v/>
      </c>
    </row>
    <row r="396" spans="1:24" ht="22.05" customHeight="1">
      <c r="A396" s="24" t="str">
        <f ca="1">IFERROR(INDEX(MAESTRO!A:A,_xludf.AGGREGATE(15,6,ROW(MAESTRO!$B$3:$B$1000)/((MAESTRO!$B$3:$B$1000="PROVEEDORES")*(UPPER(MAESTRO!$L$3:$L$1000)="CONFIRMADO")),ROWS($A$3:A396))),"")</f>
        <v/>
      </c>
      <c r="B396" s="24" t="str">
        <f ca="1">IFERROR(INDEX(MAESTRO!B:B,_xludf.AGGREGATE(15,6,ROW(MAESTRO!$B$3:$B$1000)/((MAESTRO!$B$3:$B$1000="PROVEEDORES")*(UPPER(MAESTRO!$L$3:$L$1000)="CONFIRMADO")),ROWS($A$3:A396))),"")</f>
        <v/>
      </c>
      <c r="C396" s="24" t="str">
        <f ca="1">IFERROR(INDEX(MAESTRO!C:C,_xludf.AGGREGATE(15,6,ROW(MAESTRO!$B$3:$B$1000)/((MAESTRO!$B$3:$B$1000="PROVEEDORES")*(UPPER(MAESTRO!$L$3:$L$1000)="CONFIRMADO")),ROWS($A$3:A396))),"")</f>
        <v/>
      </c>
      <c r="D396" s="24" t="str">
        <f ca="1">IFERROR(INDEX(MAESTRO!D:D,_xludf.AGGREGATE(15,6,ROW(MAESTRO!$B$3:$B$1000)/((MAESTRO!$B$3:$B$1000="PROVEEDORES")*(UPPER(MAESTRO!$L$3:$L$1000)="CONFIRMADO")),ROWS($A$3:A396))),"")</f>
        <v/>
      </c>
      <c r="E396" s="24" t="str">
        <f ca="1">IFERROR(INDEX(MAESTRO!E:E,_xludf.AGGREGATE(15,6,ROW(MAESTRO!$B$3:$B$1000)/((MAESTRO!$B$3:$B$1000="PROVEEDORES")*(UPPER(MAESTRO!$L$3:$L$1000)="CONFIRMADO")),ROWS($A$3:A396))),"")</f>
        <v/>
      </c>
      <c r="F396" s="24" t="str">
        <f ca="1">IFERROR(INDEX(MAESTRO!F:F,_xludf.AGGREGATE(15,6,ROW(MAESTRO!$B$3:$B$1000)/((MAESTRO!$B$3:$B$1000="PROVEEDORES")*(UPPER(MAESTRO!$L$3:$L$1000)="CONFIRMADO")),ROWS($A$3:A396))),"")</f>
        <v/>
      </c>
      <c r="G396" s="24" t="str">
        <f ca="1">IFERROR(INDEX(MAESTRO!G:G,_xludf.AGGREGATE(15,6,ROW(MAESTRO!$B$3:$B$1000)/((MAESTRO!$B$3:$B$1000="PROVEEDORES")*(UPPER(MAESTRO!$L$3:$L$1000)="CONFIRMADO")),ROWS($A$3:A396))),"")</f>
        <v/>
      </c>
      <c r="H396" s="24" t="str">
        <f ca="1">IFERROR(INDEX(MAESTRO!H:H,_xludf.AGGREGATE(15,6,ROW(MAESTRO!$B$3:$B$1000)/((MAESTRO!$B$3:$B$1000="PROVEEDORES")*(UPPER(MAESTRO!$L$3:$L$1000)="CONFIRMADO")),ROWS($A$3:A396))),"")</f>
        <v/>
      </c>
      <c r="I396" s="24" t="str">
        <f ca="1">IFERROR(INDEX(MAESTRO!I:I,_xludf.AGGREGATE(15,6,ROW(MAESTRO!$B$3:$B$1000)/((MAESTRO!$B$3:$B$1000="PROVEEDORES")*(UPPER(MAESTRO!$L$3:$L$1000)="CONFIRMADO")),ROWS($A$3:A396))),"")</f>
        <v/>
      </c>
      <c r="J396" s="24" t="str">
        <f ca="1">IFERROR(INDEX(MAESTRO!J:J,_xludf.AGGREGATE(15,6,ROW(MAESTRO!$B$3:$B$1000)/((MAESTRO!$B$3:$B$1000="PROVEEDORES")*(UPPER(MAESTRO!$L$3:$L$1000)="CONFIRMADO")),ROWS($A$3:A396))),"")</f>
        <v/>
      </c>
      <c r="K396" s="24" t="str">
        <f ca="1">IFERROR(INDEX(MAESTRO!K:K,_xludf.AGGREGATE(15,6,ROW(MAESTRO!$B$3:$B$1000)/((MAESTRO!$B$3:$B$1000="PROVEEDORES")*(UPPER(MAESTRO!$L$3:$L$1000)="CONFIRMADO")),ROWS($A$3:A396))),"")</f>
        <v/>
      </c>
      <c r="L396" s="24" t="str">
        <f ca="1">IFERROR(INDEX(MAESTRO!L:L,_xludf.AGGREGATE(15,6,ROW(MAESTRO!$B$3:$B$1000)/((MAESTRO!$B$3:$B$1000="PROVEEDORES")*(UPPER(MAESTRO!$L$3:$L$1000)="CONFIRMADO")),ROWS($A$3:A396))),"")</f>
        <v/>
      </c>
      <c r="M396" s="24" t="str">
        <f ca="1">IFERROR(INDEX(MAESTRO!M:M,_xludf.AGGREGATE(15,6,ROW(MAESTRO!$B$3:$B$1000)/((MAESTRO!$B$3:$B$1000="PROVEEDORES")*(UPPER(MAESTRO!$L$3:$L$1000)="CONFIRMADO")),ROWS($A$3:A396))),"")</f>
        <v/>
      </c>
      <c r="N396" s="24" t="str">
        <f ca="1">IFERROR(INDEX(MAESTRO!N:N,_xludf.AGGREGATE(15,6,ROW(MAESTRO!$B$3:$B$1000)/((MAESTRO!$B$3:$B$1000="PROVEEDORES")*(UPPER(MAESTRO!$L$3:$L$1000)="CONFIRMADO")),ROWS($A$3:A396))),"")</f>
        <v/>
      </c>
      <c r="O396" s="24" t="str">
        <f ca="1">IFERROR(INDEX(MAESTRO!O:O,_xludf.AGGREGATE(15,6,ROW(MAESTRO!$B$3:$B$1000)/((MAESTRO!$B$3:$B$1000="PROVEEDORES")*(UPPER(MAESTRO!$L$3:$L$1000)="CONFIRMADO")),ROWS($A$3:A396))),"")</f>
        <v/>
      </c>
      <c r="P396" s="24" t="str">
        <f ca="1">IFERROR(INDEX(MAESTRO!P:P,_xludf.AGGREGATE(15,6,ROW(MAESTRO!$B$3:$B$1000)/((MAESTRO!$B$3:$B$1000="PROVEEDORES")*(UPPER(MAESTRO!$L$3:$L$1000)="CONFIRMADO")),ROWS($A$3:A396))),"")</f>
        <v/>
      </c>
      <c r="Q396" s="24" t="str">
        <f ca="1">IFERROR(INDEX(MAESTRO!Q:Q,_xludf.AGGREGATE(15,6,ROW(MAESTRO!$B$3:$B$1000)/((MAESTRO!$B$3:$B$1000="PROVEEDORES")*(UPPER(MAESTRO!$L$3:$L$1000)="CONFIRMADO")),ROWS($A$3:A396))),"")</f>
        <v/>
      </c>
      <c r="R396" s="24" t="str">
        <f ca="1">IFERROR(INDEX(MAESTRO!R:R,_xludf.AGGREGATE(15,6,ROW(MAESTRO!$B$3:$B$1000)/((MAESTRO!$B$3:$B$1000="PROVEEDORES")*(UPPER(MAESTRO!$L$3:$L$1000)="CONFIRMADO")),ROWS($A$3:A396))),"")</f>
        <v/>
      </c>
      <c r="S396" s="24" t="str">
        <f ca="1">IFERROR(INDEX(MAESTRO!S:S,_xludf.AGGREGATE(15,6,ROW(MAESTRO!$B$3:$B$1000)/((MAESTRO!$B$3:$B$1000="PROVEEDORES")*(UPPER(MAESTRO!$L$3:$L$1000)="CONFIRMADO")),ROWS($A$3:A396))),"")</f>
        <v/>
      </c>
      <c r="T396" s="24" t="str">
        <f ca="1">IFERROR(INDEX(MAESTRO!T:T,_xludf.AGGREGATE(15,6,ROW(MAESTRO!$B$3:$B$1000)/((MAESTRO!$B$3:$B$1000="PROVEEDORES")*(UPPER(MAESTRO!$L$3:$L$1000)="CONFIRMADO")),ROWS($A$3:A396))),"")</f>
        <v/>
      </c>
      <c r="U396" s="24" t="str">
        <f ca="1">IFERROR(INDEX(MAESTRO!U:U,_xludf.AGGREGATE(15,6,ROW(MAESTRO!$B$3:$B$1000)/((MAESTRO!$B$3:$B$1000="PROVEEDORES")*(UPPER(MAESTRO!$L$3:$L$1000)="CONFIRMADO")),ROWS($A$3:A396))),"")</f>
        <v/>
      </c>
      <c r="V396" s="24" t="str">
        <f ca="1">IFERROR(INDEX(MAESTRO!V:V,_xludf.AGGREGATE(15,6,ROW(MAESTRO!$B$3:$B$1000)/((MAESTRO!$B$3:$B$1000="PROVEEDORES")*(UPPER(MAESTRO!$L$3:$L$1000)="CONFIRMADO")),ROWS($A$3:A396))),"")</f>
        <v/>
      </c>
      <c r="W396" s="24" t="str">
        <f ca="1">IFERROR(INDEX(MAESTRO!W:W,_xludf.AGGREGATE(15,6,ROW(MAESTRO!$B$3:$B$1000)/((MAESTRO!$B$3:$B$1000="PROVEEDORES")*(UPPER(MAESTRO!$L$3:$L$1000)="CONFIRMADO")),ROWS($A$3:A396))),"")</f>
        <v/>
      </c>
      <c r="X396" s="24" t="str">
        <f ca="1">IFERROR(INDEX(MAESTRO!X:X,_xludf.AGGREGATE(15,6,ROW(MAESTRO!$B$3:$B$1000)/((MAESTRO!$B$3:$B$1000="PROVEEDORES")*(UPPER(MAESTRO!$L$3:$L$1000)="CONFIRMADO")),ROWS($A$3:A396))),"")</f>
        <v/>
      </c>
    </row>
    <row r="397" spans="1:24" ht="22.05" customHeight="1">
      <c r="A397" s="10" t="str">
        <f ca="1">IFERROR(INDEX(MAESTRO!A:A,_xludf.AGGREGATE(15,6,ROW(MAESTRO!$B$3:$B$1000)/((MAESTRO!$B$3:$B$1000="PROVEEDORES")*(UPPER(MAESTRO!$L$3:$L$1000)="CONFIRMADO")),ROWS($A$3:A397))),"")</f>
        <v/>
      </c>
      <c r="B397" s="10" t="str">
        <f ca="1">IFERROR(INDEX(MAESTRO!B:B,_xludf.AGGREGATE(15,6,ROW(MAESTRO!$B$3:$B$1000)/((MAESTRO!$B$3:$B$1000="PROVEEDORES")*(UPPER(MAESTRO!$L$3:$L$1000)="CONFIRMADO")),ROWS($A$3:A397))),"")</f>
        <v/>
      </c>
      <c r="C397" s="10" t="str">
        <f ca="1">IFERROR(INDEX(MAESTRO!C:C,_xludf.AGGREGATE(15,6,ROW(MAESTRO!$B$3:$B$1000)/((MAESTRO!$B$3:$B$1000="PROVEEDORES")*(UPPER(MAESTRO!$L$3:$L$1000)="CONFIRMADO")),ROWS($A$3:A397))),"")</f>
        <v/>
      </c>
      <c r="D397" s="10" t="str">
        <f ca="1">IFERROR(INDEX(MAESTRO!D:D,_xludf.AGGREGATE(15,6,ROW(MAESTRO!$B$3:$B$1000)/((MAESTRO!$B$3:$B$1000="PROVEEDORES")*(UPPER(MAESTRO!$L$3:$L$1000)="CONFIRMADO")),ROWS($A$3:A397))),"")</f>
        <v/>
      </c>
      <c r="E397" s="10" t="str">
        <f ca="1">IFERROR(INDEX(MAESTRO!E:E,_xludf.AGGREGATE(15,6,ROW(MAESTRO!$B$3:$B$1000)/((MAESTRO!$B$3:$B$1000="PROVEEDORES")*(UPPER(MAESTRO!$L$3:$L$1000)="CONFIRMADO")),ROWS($A$3:A397))),"")</f>
        <v/>
      </c>
      <c r="F397" s="10" t="str">
        <f ca="1">IFERROR(INDEX(MAESTRO!F:F,_xludf.AGGREGATE(15,6,ROW(MAESTRO!$B$3:$B$1000)/((MAESTRO!$B$3:$B$1000="PROVEEDORES")*(UPPER(MAESTRO!$L$3:$L$1000)="CONFIRMADO")),ROWS($A$3:A397))),"")</f>
        <v/>
      </c>
      <c r="G397" s="10" t="str">
        <f ca="1">IFERROR(INDEX(MAESTRO!G:G,_xludf.AGGREGATE(15,6,ROW(MAESTRO!$B$3:$B$1000)/((MAESTRO!$B$3:$B$1000="PROVEEDORES")*(UPPER(MAESTRO!$L$3:$L$1000)="CONFIRMADO")),ROWS($A$3:A397))),"")</f>
        <v/>
      </c>
      <c r="H397" s="10" t="str">
        <f ca="1">IFERROR(INDEX(MAESTRO!H:H,_xludf.AGGREGATE(15,6,ROW(MAESTRO!$B$3:$B$1000)/((MAESTRO!$B$3:$B$1000="PROVEEDORES")*(UPPER(MAESTRO!$L$3:$L$1000)="CONFIRMADO")),ROWS($A$3:A397))),"")</f>
        <v/>
      </c>
      <c r="I397" s="10" t="str">
        <f ca="1">IFERROR(INDEX(MAESTRO!I:I,_xludf.AGGREGATE(15,6,ROW(MAESTRO!$B$3:$B$1000)/((MAESTRO!$B$3:$B$1000="PROVEEDORES")*(UPPER(MAESTRO!$L$3:$L$1000)="CONFIRMADO")),ROWS($A$3:A397))),"")</f>
        <v/>
      </c>
      <c r="J397" s="10" t="str">
        <f ca="1">IFERROR(INDEX(MAESTRO!J:J,_xludf.AGGREGATE(15,6,ROW(MAESTRO!$B$3:$B$1000)/((MAESTRO!$B$3:$B$1000="PROVEEDORES")*(UPPER(MAESTRO!$L$3:$L$1000)="CONFIRMADO")),ROWS($A$3:A397))),"")</f>
        <v/>
      </c>
      <c r="K397" s="10" t="str">
        <f ca="1">IFERROR(INDEX(MAESTRO!K:K,_xludf.AGGREGATE(15,6,ROW(MAESTRO!$B$3:$B$1000)/((MAESTRO!$B$3:$B$1000="PROVEEDORES")*(UPPER(MAESTRO!$L$3:$L$1000)="CONFIRMADO")),ROWS($A$3:A397))),"")</f>
        <v/>
      </c>
      <c r="L397" s="10" t="str">
        <f ca="1">IFERROR(INDEX(MAESTRO!L:L,_xludf.AGGREGATE(15,6,ROW(MAESTRO!$B$3:$B$1000)/((MAESTRO!$B$3:$B$1000="PROVEEDORES")*(UPPER(MAESTRO!$L$3:$L$1000)="CONFIRMADO")),ROWS($A$3:A397))),"")</f>
        <v/>
      </c>
      <c r="M397" s="10" t="str">
        <f ca="1">IFERROR(INDEX(MAESTRO!M:M,_xludf.AGGREGATE(15,6,ROW(MAESTRO!$B$3:$B$1000)/((MAESTRO!$B$3:$B$1000="PROVEEDORES")*(UPPER(MAESTRO!$L$3:$L$1000)="CONFIRMADO")),ROWS($A$3:A397))),"")</f>
        <v/>
      </c>
      <c r="N397" s="10" t="str">
        <f ca="1">IFERROR(INDEX(MAESTRO!N:N,_xludf.AGGREGATE(15,6,ROW(MAESTRO!$B$3:$B$1000)/((MAESTRO!$B$3:$B$1000="PROVEEDORES")*(UPPER(MAESTRO!$L$3:$L$1000)="CONFIRMADO")),ROWS($A$3:A397))),"")</f>
        <v/>
      </c>
      <c r="O397" s="10" t="str">
        <f ca="1">IFERROR(INDEX(MAESTRO!O:O,_xludf.AGGREGATE(15,6,ROW(MAESTRO!$B$3:$B$1000)/((MAESTRO!$B$3:$B$1000="PROVEEDORES")*(UPPER(MAESTRO!$L$3:$L$1000)="CONFIRMADO")),ROWS($A$3:A397))),"")</f>
        <v/>
      </c>
      <c r="P397" s="10" t="str">
        <f ca="1">IFERROR(INDEX(MAESTRO!P:P,_xludf.AGGREGATE(15,6,ROW(MAESTRO!$B$3:$B$1000)/((MAESTRO!$B$3:$B$1000="PROVEEDORES")*(UPPER(MAESTRO!$L$3:$L$1000)="CONFIRMADO")),ROWS($A$3:A397))),"")</f>
        <v/>
      </c>
      <c r="Q397" s="10" t="str">
        <f ca="1">IFERROR(INDEX(MAESTRO!Q:Q,_xludf.AGGREGATE(15,6,ROW(MAESTRO!$B$3:$B$1000)/((MAESTRO!$B$3:$B$1000="PROVEEDORES")*(UPPER(MAESTRO!$L$3:$L$1000)="CONFIRMADO")),ROWS($A$3:A397))),"")</f>
        <v/>
      </c>
      <c r="R397" s="10" t="str">
        <f ca="1">IFERROR(INDEX(MAESTRO!R:R,_xludf.AGGREGATE(15,6,ROW(MAESTRO!$B$3:$B$1000)/((MAESTRO!$B$3:$B$1000="PROVEEDORES")*(UPPER(MAESTRO!$L$3:$L$1000)="CONFIRMADO")),ROWS($A$3:A397))),"")</f>
        <v/>
      </c>
      <c r="S397" s="10" t="str">
        <f ca="1">IFERROR(INDEX(MAESTRO!S:S,_xludf.AGGREGATE(15,6,ROW(MAESTRO!$B$3:$B$1000)/((MAESTRO!$B$3:$B$1000="PROVEEDORES")*(UPPER(MAESTRO!$L$3:$L$1000)="CONFIRMADO")),ROWS($A$3:A397))),"")</f>
        <v/>
      </c>
      <c r="T397" s="10" t="str">
        <f ca="1">IFERROR(INDEX(MAESTRO!T:T,_xludf.AGGREGATE(15,6,ROW(MAESTRO!$B$3:$B$1000)/((MAESTRO!$B$3:$B$1000="PROVEEDORES")*(UPPER(MAESTRO!$L$3:$L$1000)="CONFIRMADO")),ROWS($A$3:A397))),"")</f>
        <v/>
      </c>
      <c r="U397" s="10" t="str">
        <f ca="1">IFERROR(INDEX(MAESTRO!U:U,_xludf.AGGREGATE(15,6,ROW(MAESTRO!$B$3:$B$1000)/((MAESTRO!$B$3:$B$1000="PROVEEDORES")*(UPPER(MAESTRO!$L$3:$L$1000)="CONFIRMADO")),ROWS($A$3:A397))),"")</f>
        <v/>
      </c>
      <c r="V397" s="10" t="str">
        <f ca="1">IFERROR(INDEX(MAESTRO!V:V,_xludf.AGGREGATE(15,6,ROW(MAESTRO!$B$3:$B$1000)/((MAESTRO!$B$3:$B$1000="PROVEEDORES")*(UPPER(MAESTRO!$L$3:$L$1000)="CONFIRMADO")),ROWS($A$3:A397))),"")</f>
        <v/>
      </c>
      <c r="W397" s="10" t="str">
        <f ca="1">IFERROR(INDEX(MAESTRO!W:W,_xludf.AGGREGATE(15,6,ROW(MAESTRO!$B$3:$B$1000)/((MAESTRO!$B$3:$B$1000="PROVEEDORES")*(UPPER(MAESTRO!$L$3:$L$1000)="CONFIRMADO")),ROWS($A$3:A397))),"")</f>
        <v/>
      </c>
      <c r="X397" s="10" t="str">
        <f ca="1">IFERROR(INDEX(MAESTRO!X:X,_xludf.AGGREGATE(15,6,ROW(MAESTRO!$B$3:$B$1000)/((MAESTRO!$B$3:$B$1000="PROVEEDORES")*(UPPER(MAESTRO!$L$3:$L$1000)="CONFIRMADO")),ROWS($A$3:A397))),"")</f>
        <v/>
      </c>
    </row>
    <row r="398" spans="1:24" ht="22.05" customHeight="1">
      <c r="A398" s="24" t="str">
        <f ca="1">IFERROR(INDEX(MAESTRO!A:A,_xludf.AGGREGATE(15,6,ROW(MAESTRO!$B$3:$B$1000)/((MAESTRO!$B$3:$B$1000="PROVEEDORES")*(UPPER(MAESTRO!$L$3:$L$1000)="CONFIRMADO")),ROWS($A$3:A398))),"")</f>
        <v/>
      </c>
      <c r="B398" s="24" t="str">
        <f ca="1">IFERROR(INDEX(MAESTRO!B:B,_xludf.AGGREGATE(15,6,ROW(MAESTRO!$B$3:$B$1000)/((MAESTRO!$B$3:$B$1000="PROVEEDORES")*(UPPER(MAESTRO!$L$3:$L$1000)="CONFIRMADO")),ROWS($A$3:A398))),"")</f>
        <v/>
      </c>
      <c r="C398" s="24" t="str">
        <f ca="1">IFERROR(INDEX(MAESTRO!C:C,_xludf.AGGREGATE(15,6,ROW(MAESTRO!$B$3:$B$1000)/((MAESTRO!$B$3:$B$1000="PROVEEDORES")*(UPPER(MAESTRO!$L$3:$L$1000)="CONFIRMADO")),ROWS($A$3:A398))),"")</f>
        <v/>
      </c>
      <c r="D398" s="24" t="str">
        <f ca="1">IFERROR(INDEX(MAESTRO!D:D,_xludf.AGGREGATE(15,6,ROW(MAESTRO!$B$3:$B$1000)/((MAESTRO!$B$3:$B$1000="PROVEEDORES")*(UPPER(MAESTRO!$L$3:$L$1000)="CONFIRMADO")),ROWS($A$3:A398))),"")</f>
        <v/>
      </c>
      <c r="E398" s="24" t="str">
        <f ca="1">IFERROR(INDEX(MAESTRO!E:E,_xludf.AGGREGATE(15,6,ROW(MAESTRO!$B$3:$B$1000)/((MAESTRO!$B$3:$B$1000="PROVEEDORES")*(UPPER(MAESTRO!$L$3:$L$1000)="CONFIRMADO")),ROWS($A$3:A398))),"")</f>
        <v/>
      </c>
      <c r="F398" s="24" t="str">
        <f ca="1">IFERROR(INDEX(MAESTRO!F:F,_xludf.AGGREGATE(15,6,ROW(MAESTRO!$B$3:$B$1000)/((MAESTRO!$B$3:$B$1000="PROVEEDORES")*(UPPER(MAESTRO!$L$3:$L$1000)="CONFIRMADO")),ROWS($A$3:A398))),"")</f>
        <v/>
      </c>
      <c r="G398" s="24" t="str">
        <f ca="1">IFERROR(INDEX(MAESTRO!G:G,_xludf.AGGREGATE(15,6,ROW(MAESTRO!$B$3:$B$1000)/((MAESTRO!$B$3:$B$1000="PROVEEDORES")*(UPPER(MAESTRO!$L$3:$L$1000)="CONFIRMADO")),ROWS($A$3:A398))),"")</f>
        <v/>
      </c>
      <c r="H398" s="24" t="str">
        <f ca="1">IFERROR(INDEX(MAESTRO!H:H,_xludf.AGGREGATE(15,6,ROW(MAESTRO!$B$3:$B$1000)/((MAESTRO!$B$3:$B$1000="PROVEEDORES")*(UPPER(MAESTRO!$L$3:$L$1000)="CONFIRMADO")),ROWS($A$3:A398))),"")</f>
        <v/>
      </c>
      <c r="I398" s="24" t="str">
        <f ca="1">IFERROR(INDEX(MAESTRO!I:I,_xludf.AGGREGATE(15,6,ROW(MAESTRO!$B$3:$B$1000)/((MAESTRO!$B$3:$B$1000="PROVEEDORES")*(UPPER(MAESTRO!$L$3:$L$1000)="CONFIRMADO")),ROWS($A$3:A398))),"")</f>
        <v/>
      </c>
      <c r="J398" s="24" t="str">
        <f ca="1">IFERROR(INDEX(MAESTRO!J:J,_xludf.AGGREGATE(15,6,ROW(MAESTRO!$B$3:$B$1000)/((MAESTRO!$B$3:$B$1000="PROVEEDORES")*(UPPER(MAESTRO!$L$3:$L$1000)="CONFIRMADO")),ROWS($A$3:A398))),"")</f>
        <v/>
      </c>
      <c r="K398" s="24" t="str">
        <f ca="1">IFERROR(INDEX(MAESTRO!K:K,_xludf.AGGREGATE(15,6,ROW(MAESTRO!$B$3:$B$1000)/((MAESTRO!$B$3:$B$1000="PROVEEDORES")*(UPPER(MAESTRO!$L$3:$L$1000)="CONFIRMADO")),ROWS($A$3:A398))),"")</f>
        <v/>
      </c>
      <c r="L398" s="24" t="str">
        <f ca="1">IFERROR(INDEX(MAESTRO!L:L,_xludf.AGGREGATE(15,6,ROW(MAESTRO!$B$3:$B$1000)/((MAESTRO!$B$3:$B$1000="PROVEEDORES")*(UPPER(MAESTRO!$L$3:$L$1000)="CONFIRMADO")),ROWS($A$3:A398))),"")</f>
        <v/>
      </c>
      <c r="M398" s="24" t="str">
        <f ca="1">IFERROR(INDEX(MAESTRO!M:M,_xludf.AGGREGATE(15,6,ROW(MAESTRO!$B$3:$B$1000)/((MAESTRO!$B$3:$B$1000="PROVEEDORES")*(UPPER(MAESTRO!$L$3:$L$1000)="CONFIRMADO")),ROWS($A$3:A398))),"")</f>
        <v/>
      </c>
      <c r="N398" s="24" t="str">
        <f ca="1">IFERROR(INDEX(MAESTRO!N:N,_xludf.AGGREGATE(15,6,ROW(MAESTRO!$B$3:$B$1000)/((MAESTRO!$B$3:$B$1000="PROVEEDORES")*(UPPER(MAESTRO!$L$3:$L$1000)="CONFIRMADO")),ROWS($A$3:A398))),"")</f>
        <v/>
      </c>
      <c r="O398" s="24" t="str">
        <f ca="1">IFERROR(INDEX(MAESTRO!O:O,_xludf.AGGREGATE(15,6,ROW(MAESTRO!$B$3:$B$1000)/((MAESTRO!$B$3:$B$1000="PROVEEDORES")*(UPPER(MAESTRO!$L$3:$L$1000)="CONFIRMADO")),ROWS($A$3:A398))),"")</f>
        <v/>
      </c>
      <c r="P398" s="24" t="str">
        <f ca="1">IFERROR(INDEX(MAESTRO!P:P,_xludf.AGGREGATE(15,6,ROW(MAESTRO!$B$3:$B$1000)/((MAESTRO!$B$3:$B$1000="PROVEEDORES")*(UPPER(MAESTRO!$L$3:$L$1000)="CONFIRMADO")),ROWS($A$3:A398))),"")</f>
        <v/>
      </c>
      <c r="Q398" s="24" t="str">
        <f ca="1">IFERROR(INDEX(MAESTRO!Q:Q,_xludf.AGGREGATE(15,6,ROW(MAESTRO!$B$3:$B$1000)/((MAESTRO!$B$3:$B$1000="PROVEEDORES")*(UPPER(MAESTRO!$L$3:$L$1000)="CONFIRMADO")),ROWS($A$3:A398))),"")</f>
        <v/>
      </c>
      <c r="R398" s="24" t="str">
        <f ca="1">IFERROR(INDEX(MAESTRO!R:R,_xludf.AGGREGATE(15,6,ROW(MAESTRO!$B$3:$B$1000)/((MAESTRO!$B$3:$B$1000="PROVEEDORES")*(UPPER(MAESTRO!$L$3:$L$1000)="CONFIRMADO")),ROWS($A$3:A398))),"")</f>
        <v/>
      </c>
      <c r="S398" s="24" t="str">
        <f ca="1">IFERROR(INDEX(MAESTRO!S:S,_xludf.AGGREGATE(15,6,ROW(MAESTRO!$B$3:$B$1000)/((MAESTRO!$B$3:$B$1000="PROVEEDORES")*(UPPER(MAESTRO!$L$3:$L$1000)="CONFIRMADO")),ROWS($A$3:A398))),"")</f>
        <v/>
      </c>
      <c r="T398" s="24" t="str">
        <f ca="1">IFERROR(INDEX(MAESTRO!T:T,_xludf.AGGREGATE(15,6,ROW(MAESTRO!$B$3:$B$1000)/((MAESTRO!$B$3:$B$1000="PROVEEDORES")*(UPPER(MAESTRO!$L$3:$L$1000)="CONFIRMADO")),ROWS($A$3:A398))),"")</f>
        <v/>
      </c>
      <c r="U398" s="24" t="str">
        <f ca="1">IFERROR(INDEX(MAESTRO!U:U,_xludf.AGGREGATE(15,6,ROW(MAESTRO!$B$3:$B$1000)/((MAESTRO!$B$3:$B$1000="PROVEEDORES")*(UPPER(MAESTRO!$L$3:$L$1000)="CONFIRMADO")),ROWS($A$3:A398))),"")</f>
        <v/>
      </c>
      <c r="V398" s="24" t="str">
        <f ca="1">IFERROR(INDEX(MAESTRO!V:V,_xludf.AGGREGATE(15,6,ROW(MAESTRO!$B$3:$B$1000)/((MAESTRO!$B$3:$B$1000="PROVEEDORES")*(UPPER(MAESTRO!$L$3:$L$1000)="CONFIRMADO")),ROWS($A$3:A398))),"")</f>
        <v/>
      </c>
      <c r="W398" s="24" t="str">
        <f ca="1">IFERROR(INDEX(MAESTRO!W:W,_xludf.AGGREGATE(15,6,ROW(MAESTRO!$B$3:$B$1000)/((MAESTRO!$B$3:$B$1000="PROVEEDORES")*(UPPER(MAESTRO!$L$3:$L$1000)="CONFIRMADO")),ROWS($A$3:A398))),"")</f>
        <v/>
      </c>
      <c r="X398" s="24" t="str">
        <f ca="1">IFERROR(INDEX(MAESTRO!X:X,_xludf.AGGREGATE(15,6,ROW(MAESTRO!$B$3:$B$1000)/((MAESTRO!$B$3:$B$1000="PROVEEDORES")*(UPPER(MAESTRO!$L$3:$L$1000)="CONFIRMADO")),ROWS($A$3:A398))),"")</f>
        <v/>
      </c>
    </row>
    <row r="399" spans="1:24" ht="22.05" customHeight="1">
      <c r="A399" s="10" t="str">
        <f ca="1">IFERROR(INDEX(MAESTRO!A:A,_xludf.AGGREGATE(15,6,ROW(MAESTRO!$B$3:$B$1000)/((MAESTRO!$B$3:$B$1000="PROVEEDORES")*(UPPER(MAESTRO!$L$3:$L$1000)="CONFIRMADO")),ROWS($A$3:A399))),"")</f>
        <v/>
      </c>
      <c r="B399" s="10" t="str">
        <f ca="1">IFERROR(INDEX(MAESTRO!B:B,_xludf.AGGREGATE(15,6,ROW(MAESTRO!$B$3:$B$1000)/((MAESTRO!$B$3:$B$1000="PROVEEDORES")*(UPPER(MAESTRO!$L$3:$L$1000)="CONFIRMADO")),ROWS($A$3:A399))),"")</f>
        <v/>
      </c>
      <c r="C399" s="10" t="str">
        <f ca="1">IFERROR(INDEX(MAESTRO!C:C,_xludf.AGGREGATE(15,6,ROW(MAESTRO!$B$3:$B$1000)/((MAESTRO!$B$3:$B$1000="PROVEEDORES")*(UPPER(MAESTRO!$L$3:$L$1000)="CONFIRMADO")),ROWS($A$3:A399))),"")</f>
        <v/>
      </c>
      <c r="D399" s="10" t="str">
        <f ca="1">IFERROR(INDEX(MAESTRO!D:D,_xludf.AGGREGATE(15,6,ROW(MAESTRO!$B$3:$B$1000)/((MAESTRO!$B$3:$B$1000="PROVEEDORES")*(UPPER(MAESTRO!$L$3:$L$1000)="CONFIRMADO")),ROWS($A$3:A399))),"")</f>
        <v/>
      </c>
      <c r="E399" s="10" t="str">
        <f ca="1">IFERROR(INDEX(MAESTRO!E:E,_xludf.AGGREGATE(15,6,ROW(MAESTRO!$B$3:$B$1000)/((MAESTRO!$B$3:$B$1000="PROVEEDORES")*(UPPER(MAESTRO!$L$3:$L$1000)="CONFIRMADO")),ROWS($A$3:A399))),"")</f>
        <v/>
      </c>
      <c r="F399" s="10" t="str">
        <f ca="1">IFERROR(INDEX(MAESTRO!F:F,_xludf.AGGREGATE(15,6,ROW(MAESTRO!$B$3:$B$1000)/((MAESTRO!$B$3:$B$1000="PROVEEDORES")*(UPPER(MAESTRO!$L$3:$L$1000)="CONFIRMADO")),ROWS($A$3:A399))),"")</f>
        <v/>
      </c>
      <c r="G399" s="10" t="str">
        <f ca="1">IFERROR(INDEX(MAESTRO!G:G,_xludf.AGGREGATE(15,6,ROW(MAESTRO!$B$3:$B$1000)/((MAESTRO!$B$3:$B$1000="PROVEEDORES")*(UPPER(MAESTRO!$L$3:$L$1000)="CONFIRMADO")),ROWS($A$3:A399))),"")</f>
        <v/>
      </c>
      <c r="H399" s="10" t="str">
        <f ca="1">IFERROR(INDEX(MAESTRO!H:H,_xludf.AGGREGATE(15,6,ROW(MAESTRO!$B$3:$B$1000)/((MAESTRO!$B$3:$B$1000="PROVEEDORES")*(UPPER(MAESTRO!$L$3:$L$1000)="CONFIRMADO")),ROWS($A$3:A399))),"")</f>
        <v/>
      </c>
      <c r="I399" s="10" t="str">
        <f ca="1">IFERROR(INDEX(MAESTRO!I:I,_xludf.AGGREGATE(15,6,ROW(MAESTRO!$B$3:$B$1000)/((MAESTRO!$B$3:$B$1000="PROVEEDORES")*(UPPER(MAESTRO!$L$3:$L$1000)="CONFIRMADO")),ROWS($A$3:A399))),"")</f>
        <v/>
      </c>
      <c r="J399" s="10" t="str">
        <f ca="1">IFERROR(INDEX(MAESTRO!J:J,_xludf.AGGREGATE(15,6,ROW(MAESTRO!$B$3:$B$1000)/((MAESTRO!$B$3:$B$1000="PROVEEDORES")*(UPPER(MAESTRO!$L$3:$L$1000)="CONFIRMADO")),ROWS($A$3:A399))),"")</f>
        <v/>
      </c>
      <c r="K399" s="10" t="str">
        <f ca="1">IFERROR(INDEX(MAESTRO!K:K,_xludf.AGGREGATE(15,6,ROW(MAESTRO!$B$3:$B$1000)/((MAESTRO!$B$3:$B$1000="PROVEEDORES")*(UPPER(MAESTRO!$L$3:$L$1000)="CONFIRMADO")),ROWS($A$3:A399))),"")</f>
        <v/>
      </c>
      <c r="L399" s="10" t="str">
        <f ca="1">IFERROR(INDEX(MAESTRO!L:L,_xludf.AGGREGATE(15,6,ROW(MAESTRO!$B$3:$B$1000)/((MAESTRO!$B$3:$B$1000="PROVEEDORES")*(UPPER(MAESTRO!$L$3:$L$1000)="CONFIRMADO")),ROWS($A$3:A399))),"")</f>
        <v/>
      </c>
      <c r="M399" s="10" t="str">
        <f ca="1">IFERROR(INDEX(MAESTRO!M:M,_xludf.AGGREGATE(15,6,ROW(MAESTRO!$B$3:$B$1000)/((MAESTRO!$B$3:$B$1000="PROVEEDORES")*(UPPER(MAESTRO!$L$3:$L$1000)="CONFIRMADO")),ROWS($A$3:A399))),"")</f>
        <v/>
      </c>
      <c r="N399" s="10" t="str">
        <f ca="1">IFERROR(INDEX(MAESTRO!N:N,_xludf.AGGREGATE(15,6,ROW(MAESTRO!$B$3:$B$1000)/((MAESTRO!$B$3:$B$1000="PROVEEDORES")*(UPPER(MAESTRO!$L$3:$L$1000)="CONFIRMADO")),ROWS($A$3:A399))),"")</f>
        <v/>
      </c>
      <c r="O399" s="10" t="str">
        <f ca="1">IFERROR(INDEX(MAESTRO!O:O,_xludf.AGGREGATE(15,6,ROW(MAESTRO!$B$3:$B$1000)/((MAESTRO!$B$3:$B$1000="PROVEEDORES")*(UPPER(MAESTRO!$L$3:$L$1000)="CONFIRMADO")),ROWS($A$3:A399))),"")</f>
        <v/>
      </c>
      <c r="P399" s="10" t="str">
        <f ca="1">IFERROR(INDEX(MAESTRO!P:P,_xludf.AGGREGATE(15,6,ROW(MAESTRO!$B$3:$B$1000)/((MAESTRO!$B$3:$B$1000="PROVEEDORES")*(UPPER(MAESTRO!$L$3:$L$1000)="CONFIRMADO")),ROWS($A$3:A399))),"")</f>
        <v/>
      </c>
      <c r="Q399" s="10" t="str">
        <f ca="1">IFERROR(INDEX(MAESTRO!Q:Q,_xludf.AGGREGATE(15,6,ROW(MAESTRO!$B$3:$B$1000)/((MAESTRO!$B$3:$B$1000="PROVEEDORES")*(UPPER(MAESTRO!$L$3:$L$1000)="CONFIRMADO")),ROWS($A$3:A399))),"")</f>
        <v/>
      </c>
      <c r="R399" s="10" t="str">
        <f ca="1">IFERROR(INDEX(MAESTRO!R:R,_xludf.AGGREGATE(15,6,ROW(MAESTRO!$B$3:$B$1000)/((MAESTRO!$B$3:$B$1000="PROVEEDORES")*(UPPER(MAESTRO!$L$3:$L$1000)="CONFIRMADO")),ROWS($A$3:A399))),"")</f>
        <v/>
      </c>
      <c r="S399" s="10" t="str">
        <f ca="1">IFERROR(INDEX(MAESTRO!S:S,_xludf.AGGREGATE(15,6,ROW(MAESTRO!$B$3:$B$1000)/((MAESTRO!$B$3:$B$1000="PROVEEDORES")*(UPPER(MAESTRO!$L$3:$L$1000)="CONFIRMADO")),ROWS($A$3:A399))),"")</f>
        <v/>
      </c>
      <c r="T399" s="10" t="str">
        <f ca="1">IFERROR(INDEX(MAESTRO!T:T,_xludf.AGGREGATE(15,6,ROW(MAESTRO!$B$3:$B$1000)/((MAESTRO!$B$3:$B$1000="PROVEEDORES")*(UPPER(MAESTRO!$L$3:$L$1000)="CONFIRMADO")),ROWS($A$3:A399))),"")</f>
        <v/>
      </c>
      <c r="U399" s="10" t="str">
        <f ca="1">IFERROR(INDEX(MAESTRO!U:U,_xludf.AGGREGATE(15,6,ROW(MAESTRO!$B$3:$B$1000)/((MAESTRO!$B$3:$B$1000="PROVEEDORES")*(UPPER(MAESTRO!$L$3:$L$1000)="CONFIRMADO")),ROWS($A$3:A399))),"")</f>
        <v/>
      </c>
      <c r="V399" s="10" t="str">
        <f ca="1">IFERROR(INDEX(MAESTRO!V:V,_xludf.AGGREGATE(15,6,ROW(MAESTRO!$B$3:$B$1000)/((MAESTRO!$B$3:$B$1000="PROVEEDORES")*(UPPER(MAESTRO!$L$3:$L$1000)="CONFIRMADO")),ROWS($A$3:A399))),"")</f>
        <v/>
      </c>
      <c r="W399" s="10" t="str">
        <f ca="1">IFERROR(INDEX(MAESTRO!W:W,_xludf.AGGREGATE(15,6,ROW(MAESTRO!$B$3:$B$1000)/((MAESTRO!$B$3:$B$1000="PROVEEDORES")*(UPPER(MAESTRO!$L$3:$L$1000)="CONFIRMADO")),ROWS($A$3:A399))),"")</f>
        <v/>
      </c>
      <c r="X399" s="10" t="str">
        <f ca="1">IFERROR(INDEX(MAESTRO!X:X,_xludf.AGGREGATE(15,6,ROW(MAESTRO!$B$3:$B$1000)/((MAESTRO!$B$3:$B$1000="PROVEEDORES")*(UPPER(MAESTRO!$L$3:$L$1000)="CONFIRMADO")),ROWS($A$3:A399))),"")</f>
        <v/>
      </c>
    </row>
    <row r="400" spans="1:24" ht="22.05" customHeight="1">
      <c r="A400" s="24" t="str">
        <f ca="1">IFERROR(INDEX(MAESTRO!A:A,_xludf.AGGREGATE(15,6,ROW(MAESTRO!$B$3:$B$1000)/((MAESTRO!$B$3:$B$1000="PROVEEDORES")*(UPPER(MAESTRO!$L$3:$L$1000)="CONFIRMADO")),ROWS($A$3:A400))),"")</f>
        <v/>
      </c>
      <c r="B400" s="24" t="str">
        <f ca="1">IFERROR(INDEX(MAESTRO!B:B,_xludf.AGGREGATE(15,6,ROW(MAESTRO!$B$3:$B$1000)/((MAESTRO!$B$3:$B$1000="PROVEEDORES")*(UPPER(MAESTRO!$L$3:$L$1000)="CONFIRMADO")),ROWS($A$3:A400))),"")</f>
        <v/>
      </c>
      <c r="C400" s="24" t="str">
        <f ca="1">IFERROR(INDEX(MAESTRO!C:C,_xludf.AGGREGATE(15,6,ROW(MAESTRO!$B$3:$B$1000)/((MAESTRO!$B$3:$B$1000="PROVEEDORES")*(UPPER(MAESTRO!$L$3:$L$1000)="CONFIRMADO")),ROWS($A$3:A400))),"")</f>
        <v/>
      </c>
      <c r="D400" s="24" t="str">
        <f ca="1">IFERROR(INDEX(MAESTRO!D:D,_xludf.AGGREGATE(15,6,ROW(MAESTRO!$B$3:$B$1000)/((MAESTRO!$B$3:$B$1000="PROVEEDORES")*(UPPER(MAESTRO!$L$3:$L$1000)="CONFIRMADO")),ROWS($A$3:A400))),"")</f>
        <v/>
      </c>
      <c r="E400" s="24" t="str">
        <f ca="1">IFERROR(INDEX(MAESTRO!E:E,_xludf.AGGREGATE(15,6,ROW(MAESTRO!$B$3:$B$1000)/((MAESTRO!$B$3:$B$1000="PROVEEDORES")*(UPPER(MAESTRO!$L$3:$L$1000)="CONFIRMADO")),ROWS($A$3:A400))),"")</f>
        <v/>
      </c>
      <c r="F400" s="24" t="str">
        <f ca="1">IFERROR(INDEX(MAESTRO!F:F,_xludf.AGGREGATE(15,6,ROW(MAESTRO!$B$3:$B$1000)/((MAESTRO!$B$3:$B$1000="PROVEEDORES")*(UPPER(MAESTRO!$L$3:$L$1000)="CONFIRMADO")),ROWS($A$3:A400))),"")</f>
        <v/>
      </c>
      <c r="G400" s="24" t="str">
        <f ca="1">IFERROR(INDEX(MAESTRO!G:G,_xludf.AGGREGATE(15,6,ROW(MAESTRO!$B$3:$B$1000)/((MAESTRO!$B$3:$B$1000="PROVEEDORES")*(UPPER(MAESTRO!$L$3:$L$1000)="CONFIRMADO")),ROWS($A$3:A400))),"")</f>
        <v/>
      </c>
      <c r="H400" s="24" t="str">
        <f ca="1">IFERROR(INDEX(MAESTRO!H:H,_xludf.AGGREGATE(15,6,ROW(MAESTRO!$B$3:$B$1000)/((MAESTRO!$B$3:$B$1000="PROVEEDORES")*(UPPER(MAESTRO!$L$3:$L$1000)="CONFIRMADO")),ROWS($A$3:A400))),"")</f>
        <v/>
      </c>
      <c r="I400" s="24" t="str">
        <f ca="1">IFERROR(INDEX(MAESTRO!I:I,_xludf.AGGREGATE(15,6,ROW(MAESTRO!$B$3:$B$1000)/((MAESTRO!$B$3:$B$1000="PROVEEDORES")*(UPPER(MAESTRO!$L$3:$L$1000)="CONFIRMADO")),ROWS($A$3:A400))),"")</f>
        <v/>
      </c>
      <c r="J400" s="24" t="str">
        <f ca="1">IFERROR(INDEX(MAESTRO!J:J,_xludf.AGGREGATE(15,6,ROW(MAESTRO!$B$3:$B$1000)/((MAESTRO!$B$3:$B$1000="PROVEEDORES")*(UPPER(MAESTRO!$L$3:$L$1000)="CONFIRMADO")),ROWS($A$3:A400))),"")</f>
        <v/>
      </c>
      <c r="K400" s="24" t="str">
        <f ca="1">IFERROR(INDEX(MAESTRO!K:K,_xludf.AGGREGATE(15,6,ROW(MAESTRO!$B$3:$B$1000)/((MAESTRO!$B$3:$B$1000="PROVEEDORES")*(UPPER(MAESTRO!$L$3:$L$1000)="CONFIRMADO")),ROWS($A$3:A400))),"")</f>
        <v/>
      </c>
      <c r="L400" s="24" t="str">
        <f ca="1">IFERROR(INDEX(MAESTRO!L:L,_xludf.AGGREGATE(15,6,ROW(MAESTRO!$B$3:$B$1000)/((MAESTRO!$B$3:$B$1000="PROVEEDORES")*(UPPER(MAESTRO!$L$3:$L$1000)="CONFIRMADO")),ROWS($A$3:A400))),"")</f>
        <v/>
      </c>
      <c r="M400" s="24" t="str">
        <f ca="1">IFERROR(INDEX(MAESTRO!M:M,_xludf.AGGREGATE(15,6,ROW(MAESTRO!$B$3:$B$1000)/((MAESTRO!$B$3:$B$1000="PROVEEDORES")*(UPPER(MAESTRO!$L$3:$L$1000)="CONFIRMADO")),ROWS($A$3:A400))),"")</f>
        <v/>
      </c>
      <c r="N400" s="24" t="str">
        <f ca="1">IFERROR(INDEX(MAESTRO!N:N,_xludf.AGGREGATE(15,6,ROW(MAESTRO!$B$3:$B$1000)/((MAESTRO!$B$3:$B$1000="PROVEEDORES")*(UPPER(MAESTRO!$L$3:$L$1000)="CONFIRMADO")),ROWS($A$3:A400))),"")</f>
        <v/>
      </c>
      <c r="O400" s="24" t="str">
        <f ca="1">IFERROR(INDEX(MAESTRO!O:O,_xludf.AGGREGATE(15,6,ROW(MAESTRO!$B$3:$B$1000)/((MAESTRO!$B$3:$B$1000="PROVEEDORES")*(UPPER(MAESTRO!$L$3:$L$1000)="CONFIRMADO")),ROWS($A$3:A400))),"")</f>
        <v/>
      </c>
      <c r="P400" s="24" t="str">
        <f ca="1">IFERROR(INDEX(MAESTRO!P:P,_xludf.AGGREGATE(15,6,ROW(MAESTRO!$B$3:$B$1000)/((MAESTRO!$B$3:$B$1000="PROVEEDORES")*(UPPER(MAESTRO!$L$3:$L$1000)="CONFIRMADO")),ROWS($A$3:A400))),"")</f>
        <v/>
      </c>
      <c r="Q400" s="24" t="str">
        <f ca="1">IFERROR(INDEX(MAESTRO!Q:Q,_xludf.AGGREGATE(15,6,ROW(MAESTRO!$B$3:$B$1000)/((MAESTRO!$B$3:$B$1000="PROVEEDORES")*(UPPER(MAESTRO!$L$3:$L$1000)="CONFIRMADO")),ROWS($A$3:A400))),"")</f>
        <v/>
      </c>
      <c r="R400" s="24" t="str">
        <f ca="1">IFERROR(INDEX(MAESTRO!R:R,_xludf.AGGREGATE(15,6,ROW(MAESTRO!$B$3:$B$1000)/((MAESTRO!$B$3:$B$1000="PROVEEDORES")*(UPPER(MAESTRO!$L$3:$L$1000)="CONFIRMADO")),ROWS($A$3:A400))),"")</f>
        <v/>
      </c>
      <c r="S400" s="24" t="str">
        <f ca="1">IFERROR(INDEX(MAESTRO!S:S,_xludf.AGGREGATE(15,6,ROW(MAESTRO!$B$3:$B$1000)/((MAESTRO!$B$3:$B$1000="PROVEEDORES")*(UPPER(MAESTRO!$L$3:$L$1000)="CONFIRMADO")),ROWS($A$3:A400))),"")</f>
        <v/>
      </c>
      <c r="T400" s="24" t="str">
        <f ca="1">IFERROR(INDEX(MAESTRO!T:T,_xludf.AGGREGATE(15,6,ROW(MAESTRO!$B$3:$B$1000)/((MAESTRO!$B$3:$B$1000="PROVEEDORES")*(UPPER(MAESTRO!$L$3:$L$1000)="CONFIRMADO")),ROWS($A$3:A400))),"")</f>
        <v/>
      </c>
      <c r="U400" s="24" t="str">
        <f ca="1">IFERROR(INDEX(MAESTRO!U:U,_xludf.AGGREGATE(15,6,ROW(MAESTRO!$B$3:$B$1000)/((MAESTRO!$B$3:$B$1000="PROVEEDORES")*(UPPER(MAESTRO!$L$3:$L$1000)="CONFIRMADO")),ROWS($A$3:A400))),"")</f>
        <v/>
      </c>
      <c r="V400" s="24" t="str">
        <f ca="1">IFERROR(INDEX(MAESTRO!V:V,_xludf.AGGREGATE(15,6,ROW(MAESTRO!$B$3:$B$1000)/((MAESTRO!$B$3:$B$1000="PROVEEDORES")*(UPPER(MAESTRO!$L$3:$L$1000)="CONFIRMADO")),ROWS($A$3:A400))),"")</f>
        <v/>
      </c>
      <c r="W400" s="24" t="str">
        <f ca="1">IFERROR(INDEX(MAESTRO!W:W,_xludf.AGGREGATE(15,6,ROW(MAESTRO!$B$3:$B$1000)/((MAESTRO!$B$3:$B$1000="PROVEEDORES")*(UPPER(MAESTRO!$L$3:$L$1000)="CONFIRMADO")),ROWS($A$3:A400))),"")</f>
        <v/>
      </c>
      <c r="X400" s="24" t="str">
        <f ca="1">IFERROR(INDEX(MAESTRO!X:X,_xludf.AGGREGATE(15,6,ROW(MAESTRO!$B$3:$B$1000)/((MAESTRO!$B$3:$B$1000="PROVEEDORES")*(UPPER(MAESTRO!$L$3:$L$1000)="CONFIRMADO")),ROWS($A$3:A400))),"")</f>
        <v/>
      </c>
    </row>
    <row r="401" spans="1:24" ht="22.05" customHeight="1">
      <c r="A401" s="10" t="str">
        <f ca="1">IFERROR(INDEX(MAESTRO!A:A,_xludf.AGGREGATE(15,6,ROW(MAESTRO!$B$3:$B$1000)/((MAESTRO!$B$3:$B$1000="PROVEEDORES")*(UPPER(MAESTRO!$L$3:$L$1000)="CONFIRMADO")),ROWS($A$3:A401))),"")</f>
        <v/>
      </c>
      <c r="B401" s="10" t="str">
        <f ca="1">IFERROR(INDEX(MAESTRO!B:B,_xludf.AGGREGATE(15,6,ROW(MAESTRO!$B$3:$B$1000)/((MAESTRO!$B$3:$B$1000="PROVEEDORES")*(UPPER(MAESTRO!$L$3:$L$1000)="CONFIRMADO")),ROWS($A$3:A401))),"")</f>
        <v/>
      </c>
      <c r="C401" s="10" t="str">
        <f ca="1">IFERROR(INDEX(MAESTRO!C:C,_xludf.AGGREGATE(15,6,ROW(MAESTRO!$B$3:$B$1000)/((MAESTRO!$B$3:$B$1000="PROVEEDORES")*(UPPER(MAESTRO!$L$3:$L$1000)="CONFIRMADO")),ROWS($A$3:A401))),"")</f>
        <v/>
      </c>
      <c r="D401" s="10" t="str">
        <f ca="1">IFERROR(INDEX(MAESTRO!D:D,_xludf.AGGREGATE(15,6,ROW(MAESTRO!$B$3:$B$1000)/((MAESTRO!$B$3:$B$1000="PROVEEDORES")*(UPPER(MAESTRO!$L$3:$L$1000)="CONFIRMADO")),ROWS($A$3:A401))),"")</f>
        <v/>
      </c>
      <c r="E401" s="10" t="str">
        <f ca="1">IFERROR(INDEX(MAESTRO!E:E,_xludf.AGGREGATE(15,6,ROW(MAESTRO!$B$3:$B$1000)/((MAESTRO!$B$3:$B$1000="PROVEEDORES")*(UPPER(MAESTRO!$L$3:$L$1000)="CONFIRMADO")),ROWS($A$3:A401))),"")</f>
        <v/>
      </c>
      <c r="F401" s="10" t="str">
        <f ca="1">IFERROR(INDEX(MAESTRO!F:F,_xludf.AGGREGATE(15,6,ROW(MAESTRO!$B$3:$B$1000)/((MAESTRO!$B$3:$B$1000="PROVEEDORES")*(UPPER(MAESTRO!$L$3:$L$1000)="CONFIRMADO")),ROWS($A$3:A401))),"")</f>
        <v/>
      </c>
      <c r="G401" s="10" t="str">
        <f ca="1">IFERROR(INDEX(MAESTRO!G:G,_xludf.AGGREGATE(15,6,ROW(MAESTRO!$B$3:$B$1000)/((MAESTRO!$B$3:$B$1000="PROVEEDORES")*(UPPER(MAESTRO!$L$3:$L$1000)="CONFIRMADO")),ROWS($A$3:A401))),"")</f>
        <v/>
      </c>
      <c r="H401" s="10" t="str">
        <f ca="1">IFERROR(INDEX(MAESTRO!H:H,_xludf.AGGREGATE(15,6,ROW(MAESTRO!$B$3:$B$1000)/((MAESTRO!$B$3:$B$1000="PROVEEDORES")*(UPPER(MAESTRO!$L$3:$L$1000)="CONFIRMADO")),ROWS($A$3:A401))),"")</f>
        <v/>
      </c>
      <c r="I401" s="10" t="str">
        <f ca="1">IFERROR(INDEX(MAESTRO!I:I,_xludf.AGGREGATE(15,6,ROW(MAESTRO!$B$3:$B$1000)/((MAESTRO!$B$3:$B$1000="PROVEEDORES")*(UPPER(MAESTRO!$L$3:$L$1000)="CONFIRMADO")),ROWS($A$3:A401))),"")</f>
        <v/>
      </c>
      <c r="J401" s="10" t="str">
        <f ca="1">IFERROR(INDEX(MAESTRO!J:J,_xludf.AGGREGATE(15,6,ROW(MAESTRO!$B$3:$B$1000)/((MAESTRO!$B$3:$B$1000="PROVEEDORES")*(UPPER(MAESTRO!$L$3:$L$1000)="CONFIRMADO")),ROWS($A$3:A401))),"")</f>
        <v/>
      </c>
      <c r="K401" s="10" t="str">
        <f ca="1">IFERROR(INDEX(MAESTRO!K:K,_xludf.AGGREGATE(15,6,ROW(MAESTRO!$B$3:$B$1000)/((MAESTRO!$B$3:$B$1000="PROVEEDORES")*(UPPER(MAESTRO!$L$3:$L$1000)="CONFIRMADO")),ROWS($A$3:A401))),"")</f>
        <v/>
      </c>
      <c r="L401" s="10" t="str">
        <f ca="1">IFERROR(INDEX(MAESTRO!L:L,_xludf.AGGREGATE(15,6,ROW(MAESTRO!$B$3:$B$1000)/((MAESTRO!$B$3:$B$1000="PROVEEDORES")*(UPPER(MAESTRO!$L$3:$L$1000)="CONFIRMADO")),ROWS($A$3:A401))),"")</f>
        <v/>
      </c>
      <c r="M401" s="10" t="str">
        <f ca="1">IFERROR(INDEX(MAESTRO!M:M,_xludf.AGGREGATE(15,6,ROW(MAESTRO!$B$3:$B$1000)/((MAESTRO!$B$3:$B$1000="PROVEEDORES")*(UPPER(MAESTRO!$L$3:$L$1000)="CONFIRMADO")),ROWS($A$3:A401))),"")</f>
        <v/>
      </c>
      <c r="N401" s="10" t="str">
        <f ca="1">IFERROR(INDEX(MAESTRO!N:N,_xludf.AGGREGATE(15,6,ROW(MAESTRO!$B$3:$B$1000)/((MAESTRO!$B$3:$B$1000="PROVEEDORES")*(UPPER(MAESTRO!$L$3:$L$1000)="CONFIRMADO")),ROWS($A$3:A401))),"")</f>
        <v/>
      </c>
      <c r="O401" s="10" t="str">
        <f ca="1">IFERROR(INDEX(MAESTRO!O:O,_xludf.AGGREGATE(15,6,ROW(MAESTRO!$B$3:$B$1000)/((MAESTRO!$B$3:$B$1000="PROVEEDORES")*(UPPER(MAESTRO!$L$3:$L$1000)="CONFIRMADO")),ROWS($A$3:A401))),"")</f>
        <v/>
      </c>
      <c r="P401" s="10" t="str">
        <f ca="1">IFERROR(INDEX(MAESTRO!P:P,_xludf.AGGREGATE(15,6,ROW(MAESTRO!$B$3:$B$1000)/((MAESTRO!$B$3:$B$1000="PROVEEDORES")*(UPPER(MAESTRO!$L$3:$L$1000)="CONFIRMADO")),ROWS($A$3:A401))),"")</f>
        <v/>
      </c>
      <c r="Q401" s="10" t="str">
        <f ca="1">IFERROR(INDEX(MAESTRO!Q:Q,_xludf.AGGREGATE(15,6,ROW(MAESTRO!$B$3:$B$1000)/((MAESTRO!$B$3:$B$1000="PROVEEDORES")*(UPPER(MAESTRO!$L$3:$L$1000)="CONFIRMADO")),ROWS($A$3:A401))),"")</f>
        <v/>
      </c>
      <c r="R401" s="10" t="str">
        <f ca="1">IFERROR(INDEX(MAESTRO!R:R,_xludf.AGGREGATE(15,6,ROW(MAESTRO!$B$3:$B$1000)/((MAESTRO!$B$3:$B$1000="PROVEEDORES")*(UPPER(MAESTRO!$L$3:$L$1000)="CONFIRMADO")),ROWS($A$3:A401))),"")</f>
        <v/>
      </c>
      <c r="S401" s="10" t="str">
        <f ca="1">IFERROR(INDEX(MAESTRO!S:S,_xludf.AGGREGATE(15,6,ROW(MAESTRO!$B$3:$B$1000)/((MAESTRO!$B$3:$B$1000="PROVEEDORES")*(UPPER(MAESTRO!$L$3:$L$1000)="CONFIRMADO")),ROWS($A$3:A401))),"")</f>
        <v/>
      </c>
      <c r="T401" s="10" t="str">
        <f ca="1">IFERROR(INDEX(MAESTRO!T:T,_xludf.AGGREGATE(15,6,ROW(MAESTRO!$B$3:$B$1000)/((MAESTRO!$B$3:$B$1000="PROVEEDORES")*(UPPER(MAESTRO!$L$3:$L$1000)="CONFIRMADO")),ROWS($A$3:A401))),"")</f>
        <v/>
      </c>
      <c r="U401" s="10" t="str">
        <f ca="1">IFERROR(INDEX(MAESTRO!U:U,_xludf.AGGREGATE(15,6,ROW(MAESTRO!$B$3:$B$1000)/((MAESTRO!$B$3:$B$1000="PROVEEDORES")*(UPPER(MAESTRO!$L$3:$L$1000)="CONFIRMADO")),ROWS($A$3:A401))),"")</f>
        <v/>
      </c>
      <c r="V401" s="10" t="str">
        <f ca="1">IFERROR(INDEX(MAESTRO!V:V,_xludf.AGGREGATE(15,6,ROW(MAESTRO!$B$3:$B$1000)/((MAESTRO!$B$3:$B$1000="PROVEEDORES")*(UPPER(MAESTRO!$L$3:$L$1000)="CONFIRMADO")),ROWS($A$3:A401))),"")</f>
        <v/>
      </c>
      <c r="W401" s="10" t="str">
        <f ca="1">IFERROR(INDEX(MAESTRO!W:W,_xludf.AGGREGATE(15,6,ROW(MAESTRO!$B$3:$B$1000)/((MAESTRO!$B$3:$B$1000="PROVEEDORES")*(UPPER(MAESTRO!$L$3:$L$1000)="CONFIRMADO")),ROWS($A$3:A401))),"")</f>
        <v/>
      </c>
      <c r="X401" s="10" t="str">
        <f ca="1">IFERROR(INDEX(MAESTRO!X:X,_xludf.AGGREGATE(15,6,ROW(MAESTRO!$B$3:$B$1000)/((MAESTRO!$B$3:$B$1000="PROVEEDORES")*(UPPER(MAESTRO!$L$3:$L$1000)="CONFIRMADO")),ROWS($A$3:A401))),"")</f>
        <v/>
      </c>
    </row>
    <row r="402" spans="1:24" ht="22.05" customHeight="1">
      <c r="A402" s="24" t="str">
        <f ca="1">IFERROR(INDEX(MAESTRO!A:A,_xludf.AGGREGATE(15,6,ROW(MAESTRO!$B$3:$B$1000)/((MAESTRO!$B$3:$B$1000="PROVEEDORES")*(UPPER(MAESTRO!$L$3:$L$1000)="CONFIRMADO")),ROWS($A$3:A402))),"")</f>
        <v/>
      </c>
      <c r="B402" s="24" t="str">
        <f ca="1">IFERROR(INDEX(MAESTRO!B:B,_xludf.AGGREGATE(15,6,ROW(MAESTRO!$B$3:$B$1000)/((MAESTRO!$B$3:$B$1000="PROVEEDORES")*(UPPER(MAESTRO!$L$3:$L$1000)="CONFIRMADO")),ROWS($A$3:A402))),"")</f>
        <v/>
      </c>
      <c r="C402" s="24" t="str">
        <f ca="1">IFERROR(INDEX(MAESTRO!C:C,_xludf.AGGREGATE(15,6,ROW(MAESTRO!$B$3:$B$1000)/((MAESTRO!$B$3:$B$1000="PROVEEDORES")*(UPPER(MAESTRO!$L$3:$L$1000)="CONFIRMADO")),ROWS($A$3:A402))),"")</f>
        <v/>
      </c>
      <c r="D402" s="24" t="str">
        <f ca="1">IFERROR(INDEX(MAESTRO!D:D,_xludf.AGGREGATE(15,6,ROW(MAESTRO!$B$3:$B$1000)/((MAESTRO!$B$3:$B$1000="PROVEEDORES")*(UPPER(MAESTRO!$L$3:$L$1000)="CONFIRMADO")),ROWS($A$3:A402))),"")</f>
        <v/>
      </c>
      <c r="E402" s="24" t="str">
        <f ca="1">IFERROR(INDEX(MAESTRO!E:E,_xludf.AGGREGATE(15,6,ROW(MAESTRO!$B$3:$B$1000)/((MAESTRO!$B$3:$B$1000="PROVEEDORES")*(UPPER(MAESTRO!$L$3:$L$1000)="CONFIRMADO")),ROWS($A$3:A402))),"")</f>
        <v/>
      </c>
      <c r="F402" s="24" t="str">
        <f ca="1">IFERROR(INDEX(MAESTRO!F:F,_xludf.AGGREGATE(15,6,ROW(MAESTRO!$B$3:$B$1000)/((MAESTRO!$B$3:$B$1000="PROVEEDORES")*(UPPER(MAESTRO!$L$3:$L$1000)="CONFIRMADO")),ROWS($A$3:A402))),"")</f>
        <v/>
      </c>
      <c r="G402" s="24" t="str">
        <f ca="1">IFERROR(INDEX(MAESTRO!G:G,_xludf.AGGREGATE(15,6,ROW(MAESTRO!$B$3:$B$1000)/((MAESTRO!$B$3:$B$1000="PROVEEDORES")*(UPPER(MAESTRO!$L$3:$L$1000)="CONFIRMADO")),ROWS($A$3:A402))),"")</f>
        <v/>
      </c>
      <c r="H402" s="24" t="str">
        <f ca="1">IFERROR(INDEX(MAESTRO!H:H,_xludf.AGGREGATE(15,6,ROW(MAESTRO!$B$3:$B$1000)/((MAESTRO!$B$3:$B$1000="PROVEEDORES")*(UPPER(MAESTRO!$L$3:$L$1000)="CONFIRMADO")),ROWS($A$3:A402))),"")</f>
        <v/>
      </c>
      <c r="I402" s="24" t="str">
        <f ca="1">IFERROR(INDEX(MAESTRO!I:I,_xludf.AGGREGATE(15,6,ROW(MAESTRO!$B$3:$B$1000)/((MAESTRO!$B$3:$B$1000="PROVEEDORES")*(UPPER(MAESTRO!$L$3:$L$1000)="CONFIRMADO")),ROWS($A$3:A402))),"")</f>
        <v/>
      </c>
      <c r="J402" s="24" t="str">
        <f ca="1">IFERROR(INDEX(MAESTRO!J:J,_xludf.AGGREGATE(15,6,ROW(MAESTRO!$B$3:$B$1000)/((MAESTRO!$B$3:$B$1000="PROVEEDORES")*(UPPER(MAESTRO!$L$3:$L$1000)="CONFIRMADO")),ROWS($A$3:A402))),"")</f>
        <v/>
      </c>
      <c r="K402" s="24" t="str">
        <f ca="1">IFERROR(INDEX(MAESTRO!K:K,_xludf.AGGREGATE(15,6,ROW(MAESTRO!$B$3:$B$1000)/((MAESTRO!$B$3:$B$1000="PROVEEDORES")*(UPPER(MAESTRO!$L$3:$L$1000)="CONFIRMADO")),ROWS($A$3:A402))),"")</f>
        <v/>
      </c>
      <c r="L402" s="24" t="str">
        <f ca="1">IFERROR(INDEX(MAESTRO!L:L,_xludf.AGGREGATE(15,6,ROW(MAESTRO!$B$3:$B$1000)/((MAESTRO!$B$3:$B$1000="PROVEEDORES")*(UPPER(MAESTRO!$L$3:$L$1000)="CONFIRMADO")),ROWS($A$3:A402))),"")</f>
        <v/>
      </c>
      <c r="M402" s="24" t="str">
        <f ca="1">IFERROR(INDEX(MAESTRO!M:M,_xludf.AGGREGATE(15,6,ROW(MAESTRO!$B$3:$B$1000)/((MAESTRO!$B$3:$B$1000="PROVEEDORES")*(UPPER(MAESTRO!$L$3:$L$1000)="CONFIRMADO")),ROWS($A$3:A402))),"")</f>
        <v/>
      </c>
      <c r="N402" s="24" t="str">
        <f ca="1">IFERROR(INDEX(MAESTRO!N:N,_xludf.AGGREGATE(15,6,ROW(MAESTRO!$B$3:$B$1000)/((MAESTRO!$B$3:$B$1000="PROVEEDORES")*(UPPER(MAESTRO!$L$3:$L$1000)="CONFIRMADO")),ROWS($A$3:A402))),"")</f>
        <v/>
      </c>
      <c r="O402" s="24" t="str">
        <f ca="1">IFERROR(INDEX(MAESTRO!O:O,_xludf.AGGREGATE(15,6,ROW(MAESTRO!$B$3:$B$1000)/((MAESTRO!$B$3:$B$1000="PROVEEDORES")*(UPPER(MAESTRO!$L$3:$L$1000)="CONFIRMADO")),ROWS($A$3:A402))),"")</f>
        <v/>
      </c>
      <c r="P402" s="24" t="str">
        <f ca="1">IFERROR(INDEX(MAESTRO!P:P,_xludf.AGGREGATE(15,6,ROW(MAESTRO!$B$3:$B$1000)/((MAESTRO!$B$3:$B$1000="PROVEEDORES")*(UPPER(MAESTRO!$L$3:$L$1000)="CONFIRMADO")),ROWS($A$3:A402))),"")</f>
        <v/>
      </c>
      <c r="Q402" s="24" t="str">
        <f ca="1">IFERROR(INDEX(MAESTRO!Q:Q,_xludf.AGGREGATE(15,6,ROW(MAESTRO!$B$3:$B$1000)/((MAESTRO!$B$3:$B$1000="PROVEEDORES")*(UPPER(MAESTRO!$L$3:$L$1000)="CONFIRMADO")),ROWS($A$3:A402))),"")</f>
        <v/>
      </c>
      <c r="R402" s="24" t="str">
        <f ca="1">IFERROR(INDEX(MAESTRO!R:R,_xludf.AGGREGATE(15,6,ROW(MAESTRO!$B$3:$B$1000)/((MAESTRO!$B$3:$B$1000="PROVEEDORES")*(UPPER(MAESTRO!$L$3:$L$1000)="CONFIRMADO")),ROWS($A$3:A402))),"")</f>
        <v/>
      </c>
      <c r="S402" s="24" t="str">
        <f ca="1">IFERROR(INDEX(MAESTRO!S:S,_xludf.AGGREGATE(15,6,ROW(MAESTRO!$B$3:$B$1000)/((MAESTRO!$B$3:$B$1000="PROVEEDORES")*(UPPER(MAESTRO!$L$3:$L$1000)="CONFIRMADO")),ROWS($A$3:A402))),"")</f>
        <v/>
      </c>
      <c r="T402" s="24" t="str">
        <f ca="1">IFERROR(INDEX(MAESTRO!T:T,_xludf.AGGREGATE(15,6,ROW(MAESTRO!$B$3:$B$1000)/((MAESTRO!$B$3:$B$1000="PROVEEDORES")*(UPPER(MAESTRO!$L$3:$L$1000)="CONFIRMADO")),ROWS($A$3:A402))),"")</f>
        <v/>
      </c>
      <c r="U402" s="24" t="str">
        <f ca="1">IFERROR(INDEX(MAESTRO!U:U,_xludf.AGGREGATE(15,6,ROW(MAESTRO!$B$3:$B$1000)/((MAESTRO!$B$3:$B$1000="PROVEEDORES")*(UPPER(MAESTRO!$L$3:$L$1000)="CONFIRMADO")),ROWS($A$3:A402))),"")</f>
        <v/>
      </c>
      <c r="V402" s="24" t="str">
        <f ca="1">IFERROR(INDEX(MAESTRO!V:V,_xludf.AGGREGATE(15,6,ROW(MAESTRO!$B$3:$B$1000)/((MAESTRO!$B$3:$B$1000="PROVEEDORES")*(UPPER(MAESTRO!$L$3:$L$1000)="CONFIRMADO")),ROWS($A$3:A402))),"")</f>
        <v/>
      </c>
      <c r="W402" s="24" t="str">
        <f ca="1">IFERROR(INDEX(MAESTRO!W:W,_xludf.AGGREGATE(15,6,ROW(MAESTRO!$B$3:$B$1000)/((MAESTRO!$B$3:$B$1000="PROVEEDORES")*(UPPER(MAESTRO!$L$3:$L$1000)="CONFIRMADO")),ROWS($A$3:A402))),"")</f>
        <v/>
      </c>
      <c r="X402" s="24" t="str">
        <f ca="1">IFERROR(INDEX(MAESTRO!X:X,_xludf.AGGREGATE(15,6,ROW(MAESTRO!$B$3:$B$1000)/((MAESTRO!$B$3:$B$1000="PROVEEDORES")*(UPPER(MAESTRO!$L$3:$L$1000)="CONFIRMADO")),ROWS($A$3:A402))),"")</f>
        <v/>
      </c>
    </row>
    <row r="403" spans="1:24" ht="22.05" customHeight="1">
      <c r="A403" s="10" t="str">
        <f ca="1">IFERROR(INDEX(MAESTRO!A:A,_xludf.AGGREGATE(15,6,ROW(MAESTRO!$B$3:$B$1000)/((MAESTRO!$B$3:$B$1000="PROVEEDORES")*(UPPER(MAESTRO!$L$3:$L$1000)="CONFIRMADO")),ROWS($A$3:A403))),"")</f>
        <v/>
      </c>
      <c r="B403" s="10" t="str">
        <f ca="1">IFERROR(INDEX(MAESTRO!B:B,_xludf.AGGREGATE(15,6,ROW(MAESTRO!$B$3:$B$1000)/((MAESTRO!$B$3:$B$1000="PROVEEDORES")*(UPPER(MAESTRO!$L$3:$L$1000)="CONFIRMADO")),ROWS($A$3:A403))),"")</f>
        <v/>
      </c>
      <c r="C403" s="10" t="str">
        <f ca="1">IFERROR(INDEX(MAESTRO!C:C,_xludf.AGGREGATE(15,6,ROW(MAESTRO!$B$3:$B$1000)/((MAESTRO!$B$3:$B$1000="PROVEEDORES")*(UPPER(MAESTRO!$L$3:$L$1000)="CONFIRMADO")),ROWS($A$3:A403))),"")</f>
        <v/>
      </c>
      <c r="D403" s="10" t="str">
        <f ca="1">IFERROR(INDEX(MAESTRO!D:D,_xludf.AGGREGATE(15,6,ROW(MAESTRO!$B$3:$B$1000)/((MAESTRO!$B$3:$B$1000="PROVEEDORES")*(UPPER(MAESTRO!$L$3:$L$1000)="CONFIRMADO")),ROWS($A$3:A403))),"")</f>
        <v/>
      </c>
      <c r="E403" s="10" t="str">
        <f ca="1">IFERROR(INDEX(MAESTRO!E:E,_xludf.AGGREGATE(15,6,ROW(MAESTRO!$B$3:$B$1000)/((MAESTRO!$B$3:$B$1000="PROVEEDORES")*(UPPER(MAESTRO!$L$3:$L$1000)="CONFIRMADO")),ROWS($A$3:A403))),"")</f>
        <v/>
      </c>
      <c r="F403" s="10" t="str">
        <f ca="1">IFERROR(INDEX(MAESTRO!F:F,_xludf.AGGREGATE(15,6,ROW(MAESTRO!$B$3:$B$1000)/((MAESTRO!$B$3:$B$1000="PROVEEDORES")*(UPPER(MAESTRO!$L$3:$L$1000)="CONFIRMADO")),ROWS($A$3:A403))),"")</f>
        <v/>
      </c>
      <c r="G403" s="10" t="str">
        <f ca="1">IFERROR(INDEX(MAESTRO!G:G,_xludf.AGGREGATE(15,6,ROW(MAESTRO!$B$3:$B$1000)/((MAESTRO!$B$3:$B$1000="PROVEEDORES")*(UPPER(MAESTRO!$L$3:$L$1000)="CONFIRMADO")),ROWS($A$3:A403))),"")</f>
        <v/>
      </c>
      <c r="H403" s="10" t="str">
        <f ca="1">IFERROR(INDEX(MAESTRO!H:H,_xludf.AGGREGATE(15,6,ROW(MAESTRO!$B$3:$B$1000)/((MAESTRO!$B$3:$B$1000="PROVEEDORES")*(UPPER(MAESTRO!$L$3:$L$1000)="CONFIRMADO")),ROWS($A$3:A403))),"")</f>
        <v/>
      </c>
      <c r="I403" s="10" t="str">
        <f ca="1">IFERROR(INDEX(MAESTRO!I:I,_xludf.AGGREGATE(15,6,ROW(MAESTRO!$B$3:$B$1000)/((MAESTRO!$B$3:$B$1000="PROVEEDORES")*(UPPER(MAESTRO!$L$3:$L$1000)="CONFIRMADO")),ROWS($A$3:A403))),"")</f>
        <v/>
      </c>
      <c r="J403" s="10" t="str">
        <f ca="1">IFERROR(INDEX(MAESTRO!J:J,_xludf.AGGREGATE(15,6,ROW(MAESTRO!$B$3:$B$1000)/((MAESTRO!$B$3:$B$1000="PROVEEDORES")*(UPPER(MAESTRO!$L$3:$L$1000)="CONFIRMADO")),ROWS($A$3:A403))),"")</f>
        <v/>
      </c>
      <c r="K403" s="10" t="str">
        <f ca="1">IFERROR(INDEX(MAESTRO!K:K,_xludf.AGGREGATE(15,6,ROW(MAESTRO!$B$3:$B$1000)/((MAESTRO!$B$3:$B$1000="PROVEEDORES")*(UPPER(MAESTRO!$L$3:$L$1000)="CONFIRMADO")),ROWS($A$3:A403))),"")</f>
        <v/>
      </c>
      <c r="L403" s="10" t="str">
        <f ca="1">IFERROR(INDEX(MAESTRO!L:L,_xludf.AGGREGATE(15,6,ROW(MAESTRO!$B$3:$B$1000)/((MAESTRO!$B$3:$B$1000="PROVEEDORES")*(UPPER(MAESTRO!$L$3:$L$1000)="CONFIRMADO")),ROWS($A$3:A403))),"")</f>
        <v/>
      </c>
      <c r="M403" s="10" t="str">
        <f ca="1">IFERROR(INDEX(MAESTRO!M:M,_xludf.AGGREGATE(15,6,ROW(MAESTRO!$B$3:$B$1000)/((MAESTRO!$B$3:$B$1000="PROVEEDORES")*(UPPER(MAESTRO!$L$3:$L$1000)="CONFIRMADO")),ROWS($A$3:A403))),"")</f>
        <v/>
      </c>
      <c r="N403" s="10" t="str">
        <f ca="1">IFERROR(INDEX(MAESTRO!N:N,_xludf.AGGREGATE(15,6,ROW(MAESTRO!$B$3:$B$1000)/((MAESTRO!$B$3:$B$1000="PROVEEDORES")*(UPPER(MAESTRO!$L$3:$L$1000)="CONFIRMADO")),ROWS($A$3:A403))),"")</f>
        <v/>
      </c>
      <c r="O403" s="10" t="str">
        <f ca="1">IFERROR(INDEX(MAESTRO!O:O,_xludf.AGGREGATE(15,6,ROW(MAESTRO!$B$3:$B$1000)/((MAESTRO!$B$3:$B$1000="PROVEEDORES")*(UPPER(MAESTRO!$L$3:$L$1000)="CONFIRMADO")),ROWS($A$3:A403))),"")</f>
        <v/>
      </c>
      <c r="P403" s="10" t="str">
        <f ca="1">IFERROR(INDEX(MAESTRO!P:P,_xludf.AGGREGATE(15,6,ROW(MAESTRO!$B$3:$B$1000)/((MAESTRO!$B$3:$B$1000="PROVEEDORES")*(UPPER(MAESTRO!$L$3:$L$1000)="CONFIRMADO")),ROWS($A$3:A403))),"")</f>
        <v/>
      </c>
      <c r="Q403" s="10" t="str">
        <f ca="1">IFERROR(INDEX(MAESTRO!Q:Q,_xludf.AGGREGATE(15,6,ROW(MAESTRO!$B$3:$B$1000)/((MAESTRO!$B$3:$B$1000="PROVEEDORES")*(UPPER(MAESTRO!$L$3:$L$1000)="CONFIRMADO")),ROWS($A$3:A403))),"")</f>
        <v/>
      </c>
      <c r="R403" s="10" t="str">
        <f ca="1">IFERROR(INDEX(MAESTRO!R:R,_xludf.AGGREGATE(15,6,ROW(MAESTRO!$B$3:$B$1000)/((MAESTRO!$B$3:$B$1000="PROVEEDORES")*(UPPER(MAESTRO!$L$3:$L$1000)="CONFIRMADO")),ROWS($A$3:A403))),"")</f>
        <v/>
      </c>
      <c r="S403" s="10" t="str">
        <f ca="1">IFERROR(INDEX(MAESTRO!S:S,_xludf.AGGREGATE(15,6,ROW(MAESTRO!$B$3:$B$1000)/((MAESTRO!$B$3:$B$1000="PROVEEDORES")*(UPPER(MAESTRO!$L$3:$L$1000)="CONFIRMADO")),ROWS($A$3:A403))),"")</f>
        <v/>
      </c>
      <c r="T403" s="10" t="str">
        <f ca="1">IFERROR(INDEX(MAESTRO!T:T,_xludf.AGGREGATE(15,6,ROW(MAESTRO!$B$3:$B$1000)/((MAESTRO!$B$3:$B$1000="PROVEEDORES")*(UPPER(MAESTRO!$L$3:$L$1000)="CONFIRMADO")),ROWS($A$3:A403))),"")</f>
        <v/>
      </c>
      <c r="U403" s="10" t="str">
        <f ca="1">IFERROR(INDEX(MAESTRO!U:U,_xludf.AGGREGATE(15,6,ROW(MAESTRO!$B$3:$B$1000)/((MAESTRO!$B$3:$B$1000="PROVEEDORES")*(UPPER(MAESTRO!$L$3:$L$1000)="CONFIRMADO")),ROWS($A$3:A403))),"")</f>
        <v/>
      </c>
      <c r="V403" s="10" t="str">
        <f ca="1">IFERROR(INDEX(MAESTRO!V:V,_xludf.AGGREGATE(15,6,ROW(MAESTRO!$B$3:$B$1000)/((MAESTRO!$B$3:$B$1000="PROVEEDORES")*(UPPER(MAESTRO!$L$3:$L$1000)="CONFIRMADO")),ROWS($A$3:A403))),"")</f>
        <v/>
      </c>
      <c r="W403" s="10" t="str">
        <f ca="1">IFERROR(INDEX(MAESTRO!W:W,_xludf.AGGREGATE(15,6,ROW(MAESTRO!$B$3:$B$1000)/((MAESTRO!$B$3:$B$1000="PROVEEDORES")*(UPPER(MAESTRO!$L$3:$L$1000)="CONFIRMADO")),ROWS($A$3:A403))),"")</f>
        <v/>
      </c>
      <c r="X403" s="10" t="str">
        <f ca="1">IFERROR(INDEX(MAESTRO!X:X,_xludf.AGGREGATE(15,6,ROW(MAESTRO!$B$3:$B$1000)/((MAESTRO!$B$3:$B$1000="PROVEEDORES")*(UPPER(MAESTRO!$L$3:$L$1000)="CONFIRMADO")),ROWS($A$3:A403))),"")</f>
        <v/>
      </c>
    </row>
    <row r="404" spans="1:24" ht="22.05" customHeight="1">
      <c r="A404" s="24" t="str">
        <f ca="1">IFERROR(INDEX(MAESTRO!A:A,_xludf.AGGREGATE(15,6,ROW(MAESTRO!$B$3:$B$1000)/((MAESTRO!$B$3:$B$1000="PROVEEDORES")*(UPPER(MAESTRO!$L$3:$L$1000)="CONFIRMADO")),ROWS($A$3:A404))),"")</f>
        <v/>
      </c>
      <c r="B404" s="24" t="str">
        <f ca="1">IFERROR(INDEX(MAESTRO!B:B,_xludf.AGGREGATE(15,6,ROW(MAESTRO!$B$3:$B$1000)/((MAESTRO!$B$3:$B$1000="PROVEEDORES")*(UPPER(MAESTRO!$L$3:$L$1000)="CONFIRMADO")),ROWS($A$3:A404))),"")</f>
        <v/>
      </c>
      <c r="C404" s="24" t="str">
        <f ca="1">IFERROR(INDEX(MAESTRO!C:C,_xludf.AGGREGATE(15,6,ROW(MAESTRO!$B$3:$B$1000)/((MAESTRO!$B$3:$B$1000="PROVEEDORES")*(UPPER(MAESTRO!$L$3:$L$1000)="CONFIRMADO")),ROWS($A$3:A404))),"")</f>
        <v/>
      </c>
      <c r="D404" s="24" t="str">
        <f ca="1">IFERROR(INDEX(MAESTRO!D:D,_xludf.AGGREGATE(15,6,ROW(MAESTRO!$B$3:$B$1000)/((MAESTRO!$B$3:$B$1000="PROVEEDORES")*(UPPER(MAESTRO!$L$3:$L$1000)="CONFIRMADO")),ROWS($A$3:A404))),"")</f>
        <v/>
      </c>
      <c r="E404" s="24" t="str">
        <f ca="1">IFERROR(INDEX(MAESTRO!E:E,_xludf.AGGREGATE(15,6,ROW(MAESTRO!$B$3:$B$1000)/((MAESTRO!$B$3:$B$1000="PROVEEDORES")*(UPPER(MAESTRO!$L$3:$L$1000)="CONFIRMADO")),ROWS($A$3:A404))),"")</f>
        <v/>
      </c>
      <c r="F404" s="24" t="str">
        <f ca="1">IFERROR(INDEX(MAESTRO!F:F,_xludf.AGGREGATE(15,6,ROW(MAESTRO!$B$3:$B$1000)/((MAESTRO!$B$3:$B$1000="PROVEEDORES")*(UPPER(MAESTRO!$L$3:$L$1000)="CONFIRMADO")),ROWS($A$3:A404))),"")</f>
        <v/>
      </c>
      <c r="G404" s="24" t="str">
        <f ca="1">IFERROR(INDEX(MAESTRO!G:G,_xludf.AGGREGATE(15,6,ROW(MAESTRO!$B$3:$B$1000)/((MAESTRO!$B$3:$B$1000="PROVEEDORES")*(UPPER(MAESTRO!$L$3:$L$1000)="CONFIRMADO")),ROWS($A$3:A404))),"")</f>
        <v/>
      </c>
      <c r="H404" s="24" t="str">
        <f ca="1">IFERROR(INDEX(MAESTRO!H:H,_xludf.AGGREGATE(15,6,ROW(MAESTRO!$B$3:$B$1000)/((MAESTRO!$B$3:$B$1000="PROVEEDORES")*(UPPER(MAESTRO!$L$3:$L$1000)="CONFIRMADO")),ROWS($A$3:A404))),"")</f>
        <v/>
      </c>
      <c r="I404" s="24" t="str">
        <f ca="1">IFERROR(INDEX(MAESTRO!I:I,_xludf.AGGREGATE(15,6,ROW(MAESTRO!$B$3:$B$1000)/((MAESTRO!$B$3:$B$1000="PROVEEDORES")*(UPPER(MAESTRO!$L$3:$L$1000)="CONFIRMADO")),ROWS($A$3:A404))),"")</f>
        <v/>
      </c>
      <c r="J404" s="24" t="str">
        <f ca="1">IFERROR(INDEX(MAESTRO!J:J,_xludf.AGGREGATE(15,6,ROW(MAESTRO!$B$3:$B$1000)/((MAESTRO!$B$3:$B$1000="PROVEEDORES")*(UPPER(MAESTRO!$L$3:$L$1000)="CONFIRMADO")),ROWS($A$3:A404))),"")</f>
        <v/>
      </c>
      <c r="K404" s="24" t="str">
        <f ca="1">IFERROR(INDEX(MAESTRO!K:K,_xludf.AGGREGATE(15,6,ROW(MAESTRO!$B$3:$B$1000)/((MAESTRO!$B$3:$B$1000="PROVEEDORES")*(UPPER(MAESTRO!$L$3:$L$1000)="CONFIRMADO")),ROWS($A$3:A404))),"")</f>
        <v/>
      </c>
      <c r="L404" s="24" t="str">
        <f ca="1">IFERROR(INDEX(MAESTRO!L:L,_xludf.AGGREGATE(15,6,ROW(MAESTRO!$B$3:$B$1000)/((MAESTRO!$B$3:$B$1000="PROVEEDORES")*(UPPER(MAESTRO!$L$3:$L$1000)="CONFIRMADO")),ROWS($A$3:A404))),"")</f>
        <v/>
      </c>
      <c r="M404" s="24" t="str">
        <f ca="1">IFERROR(INDEX(MAESTRO!M:M,_xludf.AGGREGATE(15,6,ROW(MAESTRO!$B$3:$B$1000)/((MAESTRO!$B$3:$B$1000="PROVEEDORES")*(UPPER(MAESTRO!$L$3:$L$1000)="CONFIRMADO")),ROWS($A$3:A404))),"")</f>
        <v/>
      </c>
      <c r="N404" s="24" t="str">
        <f ca="1">IFERROR(INDEX(MAESTRO!N:N,_xludf.AGGREGATE(15,6,ROW(MAESTRO!$B$3:$B$1000)/((MAESTRO!$B$3:$B$1000="PROVEEDORES")*(UPPER(MAESTRO!$L$3:$L$1000)="CONFIRMADO")),ROWS($A$3:A404))),"")</f>
        <v/>
      </c>
      <c r="O404" s="24" t="str">
        <f ca="1">IFERROR(INDEX(MAESTRO!O:O,_xludf.AGGREGATE(15,6,ROW(MAESTRO!$B$3:$B$1000)/((MAESTRO!$B$3:$B$1000="PROVEEDORES")*(UPPER(MAESTRO!$L$3:$L$1000)="CONFIRMADO")),ROWS($A$3:A404))),"")</f>
        <v/>
      </c>
      <c r="P404" s="24" t="str">
        <f ca="1">IFERROR(INDEX(MAESTRO!P:P,_xludf.AGGREGATE(15,6,ROW(MAESTRO!$B$3:$B$1000)/((MAESTRO!$B$3:$B$1000="PROVEEDORES")*(UPPER(MAESTRO!$L$3:$L$1000)="CONFIRMADO")),ROWS($A$3:A404))),"")</f>
        <v/>
      </c>
      <c r="Q404" s="24" t="str">
        <f ca="1">IFERROR(INDEX(MAESTRO!Q:Q,_xludf.AGGREGATE(15,6,ROW(MAESTRO!$B$3:$B$1000)/((MAESTRO!$B$3:$B$1000="PROVEEDORES")*(UPPER(MAESTRO!$L$3:$L$1000)="CONFIRMADO")),ROWS($A$3:A404))),"")</f>
        <v/>
      </c>
      <c r="R404" s="24" t="str">
        <f ca="1">IFERROR(INDEX(MAESTRO!R:R,_xludf.AGGREGATE(15,6,ROW(MAESTRO!$B$3:$B$1000)/((MAESTRO!$B$3:$B$1000="PROVEEDORES")*(UPPER(MAESTRO!$L$3:$L$1000)="CONFIRMADO")),ROWS($A$3:A404))),"")</f>
        <v/>
      </c>
      <c r="S404" s="24" t="str">
        <f ca="1">IFERROR(INDEX(MAESTRO!S:S,_xludf.AGGREGATE(15,6,ROW(MAESTRO!$B$3:$B$1000)/((MAESTRO!$B$3:$B$1000="PROVEEDORES")*(UPPER(MAESTRO!$L$3:$L$1000)="CONFIRMADO")),ROWS($A$3:A404))),"")</f>
        <v/>
      </c>
      <c r="T404" s="24" t="str">
        <f ca="1">IFERROR(INDEX(MAESTRO!T:T,_xludf.AGGREGATE(15,6,ROW(MAESTRO!$B$3:$B$1000)/((MAESTRO!$B$3:$B$1000="PROVEEDORES")*(UPPER(MAESTRO!$L$3:$L$1000)="CONFIRMADO")),ROWS($A$3:A404))),"")</f>
        <v/>
      </c>
      <c r="U404" s="24" t="str">
        <f ca="1">IFERROR(INDEX(MAESTRO!U:U,_xludf.AGGREGATE(15,6,ROW(MAESTRO!$B$3:$B$1000)/((MAESTRO!$B$3:$B$1000="PROVEEDORES")*(UPPER(MAESTRO!$L$3:$L$1000)="CONFIRMADO")),ROWS($A$3:A404))),"")</f>
        <v/>
      </c>
      <c r="V404" s="24" t="str">
        <f ca="1">IFERROR(INDEX(MAESTRO!V:V,_xludf.AGGREGATE(15,6,ROW(MAESTRO!$B$3:$B$1000)/((MAESTRO!$B$3:$B$1000="PROVEEDORES")*(UPPER(MAESTRO!$L$3:$L$1000)="CONFIRMADO")),ROWS($A$3:A404))),"")</f>
        <v/>
      </c>
      <c r="W404" s="24" t="str">
        <f ca="1">IFERROR(INDEX(MAESTRO!W:W,_xludf.AGGREGATE(15,6,ROW(MAESTRO!$B$3:$B$1000)/((MAESTRO!$B$3:$B$1000="PROVEEDORES")*(UPPER(MAESTRO!$L$3:$L$1000)="CONFIRMADO")),ROWS($A$3:A404))),"")</f>
        <v/>
      </c>
      <c r="X404" s="24" t="str">
        <f ca="1">IFERROR(INDEX(MAESTRO!X:X,_xludf.AGGREGATE(15,6,ROW(MAESTRO!$B$3:$B$1000)/((MAESTRO!$B$3:$B$1000="PROVEEDORES")*(UPPER(MAESTRO!$L$3:$L$1000)="CONFIRMADO")),ROWS($A$3:A404))),"")</f>
        <v/>
      </c>
    </row>
    <row r="405" spans="1:24" ht="22.05" customHeight="1">
      <c r="A405" s="10" t="str">
        <f ca="1">IFERROR(INDEX(MAESTRO!A:A,_xludf.AGGREGATE(15,6,ROW(MAESTRO!$B$3:$B$1000)/((MAESTRO!$B$3:$B$1000="PROVEEDORES")*(UPPER(MAESTRO!$L$3:$L$1000)="CONFIRMADO")),ROWS($A$3:A405))),"")</f>
        <v/>
      </c>
      <c r="B405" s="10" t="str">
        <f ca="1">IFERROR(INDEX(MAESTRO!B:B,_xludf.AGGREGATE(15,6,ROW(MAESTRO!$B$3:$B$1000)/((MAESTRO!$B$3:$B$1000="PROVEEDORES")*(UPPER(MAESTRO!$L$3:$L$1000)="CONFIRMADO")),ROWS($A$3:A405))),"")</f>
        <v/>
      </c>
      <c r="C405" s="10" t="str">
        <f ca="1">IFERROR(INDEX(MAESTRO!C:C,_xludf.AGGREGATE(15,6,ROW(MAESTRO!$B$3:$B$1000)/((MAESTRO!$B$3:$B$1000="PROVEEDORES")*(UPPER(MAESTRO!$L$3:$L$1000)="CONFIRMADO")),ROWS($A$3:A405))),"")</f>
        <v/>
      </c>
      <c r="D405" s="10" t="str">
        <f ca="1">IFERROR(INDEX(MAESTRO!D:D,_xludf.AGGREGATE(15,6,ROW(MAESTRO!$B$3:$B$1000)/((MAESTRO!$B$3:$B$1000="PROVEEDORES")*(UPPER(MAESTRO!$L$3:$L$1000)="CONFIRMADO")),ROWS($A$3:A405))),"")</f>
        <v/>
      </c>
      <c r="E405" s="10" t="str">
        <f ca="1">IFERROR(INDEX(MAESTRO!E:E,_xludf.AGGREGATE(15,6,ROW(MAESTRO!$B$3:$B$1000)/((MAESTRO!$B$3:$B$1000="PROVEEDORES")*(UPPER(MAESTRO!$L$3:$L$1000)="CONFIRMADO")),ROWS($A$3:A405))),"")</f>
        <v/>
      </c>
      <c r="F405" s="10" t="str">
        <f ca="1">IFERROR(INDEX(MAESTRO!F:F,_xludf.AGGREGATE(15,6,ROW(MAESTRO!$B$3:$B$1000)/((MAESTRO!$B$3:$B$1000="PROVEEDORES")*(UPPER(MAESTRO!$L$3:$L$1000)="CONFIRMADO")),ROWS($A$3:A405))),"")</f>
        <v/>
      </c>
      <c r="G405" s="10" t="str">
        <f ca="1">IFERROR(INDEX(MAESTRO!G:G,_xludf.AGGREGATE(15,6,ROW(MAESTRO!$B$3:$B$1000)/((MAESTRO!$B$3:$B$1000="PROVEEDORES")*(UPPER(MAESTRO!$L$3:$L$1000)="CONFIRMADO")),ROWS($A$3:A405))),"")</f>
        <v/>
      </c>
      <c r="H405" s="10" t="str">
        <f ca="1">IFERROR(INDEX(MAESTRO!H:H,_xludf.AGGREGATE(15,6,ROW(MAESTRO!$B$3:$B$1000)/((MAESTRO!$B$3:$B$1000="PROVEEDORES")*(UPPER(MAESTRO!$L$3:$L$1000)="CONFIRMADO")),ROWS($A$3:A405))),"")</f>
        <v/>
      </c>
      <c r="I405" s="10" t="str">
        <f ca="1">IFERROR(INDEX(MAESTRO!I:I,_xludf.AGGREGATE(15,6,ROW(MAESTRO!$B$3:$B$1000)/((MAESTRO!$B$3:$B$1000="PROVEEDORES")*(UPPER(MAESTRO!$L$3:$L$1000)="CONFIRMADO")),ROWS($A$3:A405))),"")</f>
        <v/>
      </c>
      <c r="J405" s="10" t="str">
        <f ca="1">IFERROR(INDEX(MAESTRO!J:J,_xludf.AGGREGATE(15,6,ROW(MAESTRO!$B$3:$B$1000)/((MAESTRO!$B$3:$B$1000="PROVEEDORES")*(UPPER(MAESTRO!$L$3:$L$1000)="CONFIRMADO")),ROWS($A$3:A405))),"")</f>
        <v/>
      </c>
      <c r="K405" s="10" t="str">
        <f ca="1">IFERROR(INDEX(MAESTRO!K:K,_xludf.AGGREGATE(15,6,ROW(MAESTRO!$B$3:$B$1000)/((MAESTRO!$B$3:$B$1000="PROVEEDORES")*(UPPER(MAESTRO!$L$3:$L$1000)="CONFIRMADO")),ROWS($A$3:A405))),"")</f>
        <v/>
      </c>
      <c r="L405" s="10" t="str">
        <f ca="1">IFERROR(INDEX(MAESTRO!L:L,_xludf.AGGREGATE(15,6,ROW(MAESTRO!$B$3:$B$1000)/((MAESTRO!$B$3:$B$1000="PROVEEDORES")*(UPPER(MAESTRO!$L$3:$L$1000)="CONFIRMADO")),ROWS($A$3:A405))),"")</f>
        <v/>
      </c>
      <c r="M405" s="10" t="str">
        <f ca="1">IFERROR(INDEX(MAESTRO!M:M,_xludf.AGGREGATE(15,6,ROW(MAESTRO!$B$3:$B$1000)/((MAESTRO!$B$3:$B$1000="PROVEEDORES")*(UPPER(MAESTRO!$L$3:$L$1000)="CONFIRMADO")),ROWS($A$3:A405))),"")</f>
        <v/>
      </c>
      <c r="N405" s="10" t="str">
        <f ca="1">IFERROR(INDEX(MAESTRO!N:N,_xludf.AGGREGATE(15,6,ROW(MAESTRO!$B$3:$B$1000)/((MAESTRO!$B$3:$B$1000="PROVEEDORES")*(UPPER(MAESTRO!$L$3:$L$1000)="CONFIRMADO")),ROWS($A$3:A405))),"")</f>
        <v/>
      </c>
      <c r="O405" s="10" t="str">
        <f ca="1">IFERROR(INDEX(MAESTRO!O:O,_xludf.AGGREGATE(15,6,ROW(MAESTRO!$B$3:$B$1000)/((MAESTRO!$B$3:$B$1000="PROVEEDORES")*(UPPER(MAESTRO!$L$3:$L$1000)="CONFIRMADO")),ROWS($A$3:A405))),"")</f>
        <v/>
      </c>
      <c r="P405" s="10" t="str">
        <f ca="1">IFERROR(INDEX(MAESTRO!P:P,_xludf.AGGREGATE(15,6,ROW(MAESTRO!$B$3:$B$1000)/((MAESTRO!$B$3:$B$1000="PROVEEDORES")*(UPPER(MAESTRO!$L$3:$L$1000)="CONFIRMADO")),ROWS($A$3:A405))),"")</f>
        <v/>
      </c>
      <c r="Q405" s="10" t="str">
        <f ca="1">IFERROR(INDEX(MAESTRO!Q:Q,_xludf.AGGREGATE(15,6,ROW(MAESTRO!$B$3:$B$1000)/((MAESTRO!$B$3:$B$1000="PROVEEDORES")*(UPPER(MAESTRO!$L$3:$L$1000)="CONFIRMADO")),ROWS($A$3:A405))),"")</f>
        <v/>
      </c>
      <c r="R405" s="10" t="str">
        <f ca="1">IFERROR(INDEX(MAESTRO!R:R,_xludf.AGGREGATE(15,6,ROW(MAESTRO!$B$3:$B$1000)/((MAESTRO!$B$3:$B$1000="PROVEEDORES")*(UPPER(MAESTRO!$L$3:$L$1000)="CONFIRMADO")),ROWS($A$3:A405))),"")</f>
        <v/>
      </c>
      <c r="S405" s="10" t="str">
        <f ca="1">IFERROR(INDEX(MAESTRO!S:S,_xludf.AGGREGATE(15,6,ROW(MAESTRO!$B$3:$B$1000)/((MAESTRO!$B$3:$B$1000="PROVEEDORES")*(UPPER(MAESTRO!$L$3:$L$1000)="CONFIRMADO")),ROWS($A$3:A405))),"")</f>
        <v/>
      </c>
      <c r="T405" s="10" t="str">
        <f ca="1">IFERROR(INDEX(MAESTRO!T:T,_xludf.AGGREGATE(15,6,ROW(MAESTRO!$B$3:$B$1000)/((MAESTRO!$B$3:$B$1000="PROVEEDORES")*(UPPER(MAESTRO!$L$3:$L$1000)="CONFIRMADO")),ROWS($A$3:A405))),"")</f>
        <v/>
      </c>
      <c r="U405" s="10" t="str">
        <f ca="1">IFERROR(INDEX(MAESTRO!U:U,_xludf.AGGREGATE(15,6,ROW(MAESTRO!$B$3:$B$1000)/((MAESTRO!$B$3:$B$1000="PROVEEDORES")*(UPPER(MAESTRO!$L$3:$L$1000)="CONFIRMADO")),ROWS($A$3:A405))),"")</f>
        <v/>
      </c>
      <c r="V405" s="10" t="str">
        <f ca="1">IFERROR(INDEX(MAESTRO!V:V,_xludf.AGGREGATE(15,6,ROW(MAESTRO!$B$3:$B$1000)/((MAESTRO!$B$3:$B$1000="PROVEEDORES")*(UPPER(MAESTRO!$L$3:$L$1000)="CONFIRMADO")),ROWS($A$3:A405))),"")</f>
        <v/>
      </c>
      <c r="W405" s="10" t="str">
        <f ca="1">IFERROR(INDEX(MAESTRO!W:W,_xludf.AGGREGATE(15,6,ROW(MAESTRO!$B$3:$B$1000)/((MAESTRO!$B$3:$B$1000="PROVEEDORES")*(UPPER(MAESTRO!$L$3:$L$1000)="CONFIRMADO")),ROWS($A$3:A405))),"")</f>
        <v/>
      </c>
      <c r="X405" s="10" t="str">
        <f ca="1">IFERROR(INDEX(MAESTRO!X:X,_xludf.AGGREGATE(15,6,ROW(MAESTRO!$B$3:$B$1000)/((MAESTRO!$B$3:$B$1000="PROVEEDORES")*(UPPER(MAESTRO!$L$3:$L$1000)="CONFIRMADO")),ROWS($A$3:A405))),"")</f>
        <v/>
      </c>
    </row>
    <row r="406" spans="1:24" ht="22.05" customHeight="1">
      <c r="A406" s="24" t="str">
        <f ca="1">IFERROR(INDEX(MAESTRO!A:A,_xludf.AGGREGATE(15,6,ROW(MAESTRO!$B$3:$B$1000)/((MAESTRO!$B$3:$B$1000="PROVEEDORES")*(UPPER(MAESTRO!$L$3:$L$1000)="CONFIRMADO")),ROWS($A$3:A406))),"")</f>
        <v/>
      </c>
      <c r="B406" s="24" t="str">
        <f ca="1">IFERROR(INDEX(MAESTRO!B:B,_xludf.AGGREGATE(15,6,ROW(MAESTRO!$B$3:$B$1000)/((MAESTRO!$B$3:$B$1000="PROVEEDORES")*(UPPER(MAESTRO!$L$3:$L$1000)="CONFIRMADO")),ROWS($A$3:A406))),"")</f>
        <v/>
      </c>
      <c r="C406" s="24" t="str">
        <f ca="1">IFERROR(INDEX(MAESTRO!C:C,_xludf.AGGREGATE(15,6,ROW(MAESTRO!$B$3:$B$1000)/((MAESTRO!$B$3:$B$1000="PROVEEDORES")*(UPPER(MAESTRO!$L$3:$L$1000)="CONFIRMADO")),ROWS($A$3:A406))),"")</f>
        <v/>
      </c>
      <c r="D406" s="24" t="str">
        <f ca="1">IFERROR(INDEX(MAESTRO!D:D,_xludf.AGGREGATE(15,6,ROW(MAESTRO!$B$3:$B$1000)/((MAESTRO!$B$3:$B$1000="PROVEEDORES")*(UPPER(MAESTRO!$L$3:$L$1000)="CONFIRMADO")),ROWS($A$3:A406))),"")</f>
        <v/>
      </c>
      <c r="E406" s="24" t="str">
        <f ca="1">IFERROR(INDEX(MAESTRO!E:E,_xludf.AGGREGATE(15,6,ROW(MAESTRO!$B$3:$B$1000)/((MAESTRO!$B$3:$B$1000="PROVEEDORES")*(UPPER(MAESTRO!$L$3:$L$1000)="CONFIRMADO")),ROWS($A$3:A406))),"")</f>
        <v/>
      </c>
      <c r="F406" s="24" t="str">
        <f ca="1">IFERROR(INDEX(MAESTRO!F:F,_xludf.AGGREGATE(15,6,ROW(MAESTRO!$B$3:$B$1000)/((MAESTRO!$B$3:$B$1000="PROVEEDORES")*(UPPER(MAESTRO!$L$3:$L$1000)="CONFIRMADO")),ROWS($A$3:A406))),"")</f>
        <v/>
      </c>
      <c r="G406" s="24" t="str">
        <f ca="1">IFERROR(INDEX(MAESTRO!G:G,_xludf.AGGREGATE(15,6,ROW(MAESTRO!$B$3:$B$1000)/((MAESTRO!$B$3:$B$1000="PROVEEDORES")*(UPPER(MAESTRO!$L$3:$L$1000)="CONFIRMADO")),ROWS($A$3:A406))),"")</f>
        <v/>
      </c>
      <c r="H406" s="24" t="str">
        <f ca="1">IFERROR(INDEX(MAESTRO!H:H,_xludf.AGGREGATE(15,6,ROW(MAESTRO!$B$3:$B$1000)/((MAESTRO!$B$3:$B$1000="PROVEEDORES")*(UPPER(MAESTRO!$L$3:$L$1000)="CONFIRMADO")),ROWS($A$3:A406))),"")</f>
        <v/>
      </c>
      <c r="I406" s="24" t="str">
        <f ca="1">IFERROR(INDEX(MAESTRO!I:I,_xludf.AGGREGATE(15,6,ROW(MAESTRO!$B$3:$B$1000)/((MAESTRO!$B$3:$B$1000="PROVEEDORES")*(UPPER(MAESTRO!$L$3:$L$1000)="CONFIRMADO")),ROWS($A$3:A406))),"")</f>
        <v/>
      </c>
      <c r="J406" s="24" t="str">
        <f ca="1">IFERROR(INDEX(MAESTRO!J:J,_xludf.AGGREGATE(15,6,ROW(MAESTRO!$B$3:$B$1000)/((MAESTRO!$B$3:$B$1000="PROVEEDORES")*(UPPER(MAESTRO!$L$3:$L$1000)="CONFIRMADO")),ROWS($A$3:A406))),"")</f>
        <v/>
      </c>
      <c r="K406" s="24" t="str">
        <f ca="1">IFERROR(INDEX(MAESTRO!K:K,_xludf.AGGREGATE(15,6,ROW(MAESTRO!$B$3:$B$1000)/((MAESTRO!$B$3:$B$1000="PROVEEDORES")*(UPPER(MAESTRO!$L$3:$L$1000)="CONFIRMADO")),ROWS($A$3:A406))),"")</f>
        <v/>
      </c>
      <c r="L406" s="24" t="str">
        <f ca="1">IFERROR(INDEX(MAESTRO!L:L,_xludf.AGGREGATE(15,6,ROW(MAESTRO!$B$3:$B$1000)/((MAESTRO!$B$3:$B$1000="PROVEEDORES")*(UPPER(MAESTRO!$L$3:$L$1000)="CONFIRMADO")),ROWS($A$3:A406))),"")</f>
        <v/>
      </c>
      <c r="M406" s="24" t="str">
        <f ca="1">IFERROR(INDEX(MAESTRO!M:M,_xludf.AGGREGATE(15,6,ROW(MAESTRO!$B$3:$B$1000)/((MAESTRO!$B$3:$B$1000="PROVEEDORES")*(UPPER(MAESTRO!$L$3:$L$1000)="CONFIRMADO")),ROWS($A$3:A406))),"")</f>
        <v/>
      </c>
      <c r="N406" s="24" t="str">
        <f ca="1">IFERROR(INDEX(MAESTRO!N:N,_xludf.AGGREGATE(15,6,ROW(MAESTRO!$B$3:$B$1000)/((MAESTRO!$B$3:$B$1000="PROVEEDORES")*(UPPER(MAESTRO!$L$3:$L$1000)="CONFIRMADO")),ROWS($A$3:A406))),"")</f>
        <v/>
      </c>
      <c r="O406" s="24" t="str">
        <f ca="1">IFERROR(INDEX(MAESTRO!O:O,_xludf.AGGREGATE(15,6,ROW(MAESTRO!$B$3:$B$1000)/((MAESTRO!$B$3:$B$1000="PROVEEDORES")*(UPPER(MAESTRO!$L$3:$L$1000)="CONFIRMADO")),ROWS($A$3:A406))),"")</f>
        <v/>
      </c>
      <c r="P406" s="24" t="str">
        <f ca="1">IFERROR(INDEX(MAESTRO!P:P,_xludf.AGGREGATE(15,6,ROW(MAESTRO!$B$3:$B$1000)/((MAESTRO!$B$3:$B$1000="PROVEEDORES")*(UPPER(MAESTRO!$L$3:$L$1000)="CONFIRMADO")),ROWS($A$3:A406))),"")</f>
        <v/>
      </c>
      <c r="Q406" s="24" t="str">
        <f ca="1">IFERROR(INDEX(MAESTRO!Q:Q,_xludf.AGGREGATE(15,6,ROW(MAESTRO!$B$3:$B$1000)/((MAESTRO!$B$3:$B$1000="PROVEEDORES")*(UPPER(MAESTRO!$L$3:$L$1000)="CONFIRMADO")),ROWS($A$3:A406))),"")</f>
        <v/>
      </c>
      <c r="R406" s="24" t="str">
        <f ca="1">IFERROR(INDEX(MAESTRO!R:R,_xludf.AGGREGATE(15,6,ROW(MAESTRO!$B$3:$B$1000)/((MAESTRO!$B$3:$B$1000="PROVEEDORES")*(UPPER(MAESTRO!$L$3:$L$1000)="CONFIRMADO")),ROWS($A$3:A406))),"")</f>
        <v/>
      </c>
      <c r="S406" s="24" t="str">
        <f ca="1">IFERROR(INDEX(MAESTRO!S:S,_xludf.AGGREGATE(15,6,ROW(MAESTRO!$B$3:$B$1000)/((MAESTRO!$B$3:$B$1000="PROVEEDORES")*(UPPER(MAESTRO!$L$3:$L$1000)="CONFIRMADO")),ROWS($A$3:A406))),"")</f>
        <v/>
      </c>
      <c r="T406" s="24" t="str">
        <f ca="1">IFERROR(INDEX(MAESTRO!T:T,_xludf.AGGREGATE(15,6,ROW(MAESTRO!$B$3:$B$1000)/((MAESTRO!$B$3:$B$1000="PROVEEDORES")*(UPPER(MAESTRO!$L$3:$L$1000)="CONFIRMADO")),ROWS($A$3:A406))),"")</f>
        <v/>
      </c>
      <c r="U406" s="24" t="str">
        <f ca="1">IFERROR(INDEX(MAESTRO!U:U,_xludf.AGGREGATE(15,6,ROW(MAESTRO!$B$3:$B$1000)/((MAESTRO!$B$3:$B$1000="PROVEEDORES")*(UPPER(MAESTRO!$L$3:$L$1000)="CONFIRMADO")),ROWS($A$3:A406))),"")</f>
        <v/>
      </c>
      <c r="V406" s="24" t="str">
        <f ca="1">IFERROR(INDEX(MAESTRO!V:V,_xludf.AGGREGATE(15,6,ROW(MAESTRO!$B$3:$B$1000)/((MAESTRO!$B$3:$B$1000="PROVEEDORES")*(UPPER(MAESTRO!$L$3:$L$1000)="CONFIRMADO")),ROWS($A$3:A406))),"")</f>
        <v/>
      </c>
      <c r="W406" s="24" t="str">
        <f ca="1">IFERROR(INDEX(MAESTRO!W:W,_xludf.AGGREGATE(15,6,ROW(MAESTRO!$B$3:$B$1000)/((MAESTRO!$B$3:$B$1000="PROVEEDORES")*(UPPER(MAESTRO!$L$3:$L$1000)="CONFIRMADO")),ROWS($A$3:A406))),"")</f>
        <v/>
      </c>
      <c r="X406" s="24" t="str">
        <f ca="1">IFERROR(INDEX(MAESTRO!X:X,_xludf.AGGREGATE(15,6,ROW(MAESTRO!$B$3:$B$1000)/((MAESTRO!$B$3:$B$1000="PROVEEDORES")*(UPPER(MAESTRO!$L$3:$L$1000)="CONFIRMADO")),ROWS($A$3:A406))),"")</f>
        <v/>
      </c>
    </row>
    <row r="407" spans="1:24" ht="22.05" customHeight="1">
      <c r="A407" s="10" t="str">
        <f ca="1">IFERROR(INDEX(MAESTRO!A:A,_xludf.AGGREGATE(15,6,ROW(MAESTRO!$B$3:$B$1000)/((MAESTRO!$B$3:$B$1000="PROVEEDORES")*(UPPER(MAESTRO!$L$3:$L$1000)="CONFIRMADO")),ROWS($A$3:A407))),"")</f>
        <v/>
      </c>
      <c r="B407" s="10" t="str">
        <f ca="1">IFERROR(INDEX(MAESTRO!B:B,_xludf.AGGREGATE(15,6,ROW(MAESTRO!$B$3:$B$1000)/((MAESTRO!$B$3:$B$1000="PROVEEDORES")*(UPPER(MAESTRO!$L$3:$L$1000)="CONFIRMADO")),ROWS($A$3:A407))),"")</f>
        <v/>
      </c>
      <c r="C407" s="10" t="str">
        <f ca="1">IFERROR(INDEX(MAESTRO!C:C,_xludf.AGGREGATE(15,6,ROW(MAESTRO!$B$3:$B$1000)/((MAESTRO!$B$3:$B$1000="PROVEEDORES")*(UPPER(MAESTRO!$L$3:$L$1000)="CONFIRMADO")),ROWS($A$3:A407))),"")</f>
        <v/>
      </c>
      <c r="D407" s="10" t="str">
        <f ca="1">IFERROR(INDEX(MAESTRO!D:D,_xludf.AGGREGATE(15,6,ROW(MAESTRO!$B$3:$B$1000)/((MAESTRO!$B$3:$B$1000="PROVEEDORES")*(UPPER(MAESTRO!$L$3:$L$1000)="CONFIRMADO")),ROWS($A$3:A407))),"")</f>
        <v/>
      </c>
      <c r="E407" s="10" t="str">
        <f ca="1">IFERROR(INDEX(MAESTRO!E:E,_xludf.AGGREGATE(15,6,ROW(MAESTRO!$B$3:$B$1000)/((MAESTRO!$B$3:$B$1000="PROVEEDORES")*(UPPER(MAESTRO!$L$3:$L$1000)="CONFIRMADO")),ROWS($A$3:A407))),"")</f>
        <v/>
      </c>
      <c r="F407" s="10" t="str">
        <f ca="1">IFERROR(INDEX(MAESTRO!F:F,_xludf.AGGREGATE(15,6,ROW(MAESTRO!$B$3:$B$1000)/((MAESTRO!$B$3:$B$1000="PROVEEDORES")*(UPPER(MAESTRO!$L$3:$L$1000)="CONFIRMADO")),ROWS($A$3:A407))),"")</f>
        <v/>
      </c>
      <c r="G407" s="10" t="str">
        <f ca="1">IFERROR(INDEX(MAESTRO!G:G,_xludf.AGGREGATE(15,6,ROW(MAESTRO!$B$3:$B$1000)/((MAESTRO!$B$3:$B$1000="PROVEEDORES")*(UPPER(MAESTRO!$L$3:$L$1000)="CONFIRMADO")),ROWS($A$3:A407))),"")</f>
        <v/>
      </c>
      <c r="H407" s="10" t="str">
        <f ca="1">IFERROR(INDEX(MAESTRO!H:H,_xludf.AGGREGATE(15,6,ROW(MAESTRO!$B$3:$B$1000)/((MAESTRO!$B$3:$B$1000="PROVEEDORES")*(UPPER(MAESTRO!$L$3:$L$1000)="CONFIRMADO")),ROWS($A$3:A407))),"")</f>
        <v/>
      </c>
      <c r="I407" s="10" t="str">
        <f ca="1">IFERROR(INDEX(MAESTRO!I:I,_xludf.AGGREGATE(15,6,ROW(MAESTRO!$B$3:$B$1000)/((MAESTRO!$B$3:$B$1000="PROVEEDORES")*(UPPER(MAESTRO!$L$3:$L$1000)="CONFIRMADO")),ROWS($A$3:A407))),"")</f>
        <v/>
      </c>
      <c r="J407" s="10" t="str">
        <f ca="1">IFERROR(INDEX(MAESTRO!J:J,_xludf.AGGREGATE(15,6,ROW(MAESTRO!$B$3:$B$1000)/((MAESTRO!$B$3:$B$1000="PROVEEDORES")*(UPPER(MAESTRO!$L$3:$L$1000)="CONFIRMADO")),ROWS($A$3:A407))),"")</f>
        <v/>
      </c>
      <c r="K407" s="10" t="str">
        <f ca="1">IFERROR(INDEX(MAESTRO!K:K,_xludf.AGGREGATE(15,6,ROW(MAESTRO!$B$3:$B$1000)/((MAESTRO!$B$3:$B$1000="PROVEEDORES")*(UPPER(MAESTRO!$L$3:$L$1000)="CONFIRMADO")),ROWS($A$3:A407))),"")</f>
        <v/>
      </c>
      <c r="L407" s="10" t="str">
        <f ca="1">IFERROR(INDEX(MAESTRO!L:L,_xludf.AGGREGATE(15,6,ROW(MAESTRO!$B$3:$B$1000)/((MAESTRO!$B$3:$B$1000="PROVEEDORES")*(UPPER(MAESTRO!$L$3:$L$1000)="CONFIRMADO")),ROWS($A$3:A407))),"")</f>
        <v/>
      </c>
      <c r="M407" s="10" t="str">
        <f ca="1">IFERROR(INDEX(MAESTRO!M:M,_xludf.AGGREGATE(15,6,ROW(MAESTRO!$B$3:$B$1000)/((MAESTRO!$B$3:$B$1000="PROVEEDORES")*(UPPER(MAESTRO!$L$3:$L$1000)="CONFIRMADO")),ROWS($A$3:A407))),"")</f>
        <v/>
      </c>
      <c r="N407" s="10" t="str">
        <f ca="1">IFERROR(INDEX(MAESTRO!N:N,_xludf.AGGREGATE(15,6,ROW(MAESTRO!$B$3:$B$1000)/((MAESTRO!$B$3:$B$1000="PROVEEDORES")*(UPPER(MAESTRO!$L$3:$L$1000)="CONFIRMADO")),ROWS($A$3:A407))),"")</f>
        <v/>
      </c>
      <c r="O407" s="10" t="str">
        <f ca="1">IFERROR(INDEX(MAESTRO!O:O,_xludf.AGGREGATE(15,6,ROW(MAESTRO!$B$3:$B$1000)/((MAESTRO!$B$3:$B$1000="PROVEEDORES")*(UPPER(MAESTRO!$L$3:$L$1000)="CONFIRMADO")),ROWS($A$3:A407))),"")</f>
        <v/>
      </c>
      <c r="P407" s="10" t="str">
        <f ca="1">IFERROR(INDEX(MAESTRO!P:P,_xludf.AGGREGATE(15,6,ROW(MAESTRO!$B$3:$B$1000)/((MAESTRO!$B$3:$B$1000="PROVEEDORES")*(UPPER(MAESTRO!$L$3:$L$1000)="CONFIRMADO")),ROWS($A$3:A407))),"")</f>
        <v/>
      </c>
      <c r="Q407" s="10" t="str">
        <f ca="1">IFERROR(INDEX(MAESTRO!Q:Q,_xludf.AGGREGATE(15,6,ROW(MAESTRO!$B$3:$B$1000)/((MAESTRO!$B$3:$B$1000="PROVEEDORES")*(UPPER(MAESTRO!$L$3:$L$1000)="CONFIRMADO")),ROWS($A$3:A407))),"")</f>
        <v/>
      </c>
      <c r="R407" s="10" t="str">
        <f ca="1">IFERROR(INDEX(MAESTRO!R:R,_xludf.AGGREGATE(15,6,ROW(MAESTRO!$B$3:$B$1000)/((MAESTRO!$B$3:$B$1000="PROVEEDORES")*(UPPER(MAESTRO!$L$3:$L$1000)="CONFIRMADO")),ROWS($A$3:A407))),"")</f>
        <v/>
      </c>
      <c r="S407" s="10" t="str">
        <f ca="1">IFERROR(INDEX(MAESTRO!S:S,_xludf.AGGREGATE(15,6,ROW(MAESTRO!$B$3:$B$1000)/((MAESTRO!$B$3:$B$1000="PROVEEDORES")*(UPPER(MAESTRO!$L$3:$L$1000)="CONFIRMADO")),ROWS($A$3:A407))),"")</f>
        <v/>
      </c>
      <c r="T407" s="10" t="str">
        <f ca="1">IFERROR(INDEX(MAESTRO!T:T,_xludf.AGGREGATE(15,6,ROW(MAESTRO!$B$3:$B$1000)/((MAESTRO!$B$3:$B$1000="PROVEEDORES")*(UPPER(MAESTRO!$L$3:$L$1000)="CONFIRMADO")),ROWS($A$3:A407))),"")</f>
        <v/>
      </c>
      <c r="U407" s="10" t="str">
        <f ca="1">IFERROR(INDEX(MAESTRO!U:U,_xludf.AGGREGATE(15,6,ROW(MAESTRO!$B$3:$B$1000)/((MAESTRO!$B$3:$B$1000="PROVEEDORES")*(UPPER(MAESTRO!$L$3:$L$1000)="CONFIRMADO")),ROWS($A$3:A407))),"")</f>
        <v/>
      </c>
      <c r="V407" s="10" t="str">
        <f ca="1">IFERROR(INDEX(MAESTRO!V:V,_xludf.AGGREGATE(15,6,ROW(MAESTRO!$B$3:$B$1000)/((MAESTRO!$B$3:$B$1000="PROVEEDORES")*(UPPER(MAESTRO!$L$3:$L$1000)="CONFIRMADO")),ROWS($A$3:A407))),"")</f>
        <v/>
      </c>
      <c r="W407" s="10" t="str">
        <f ca="1">IFERROR(INDEX(MAESTRO!W:W,_xludf.AGGREGATE(15,6,ROW(MAESTRO!$B$3:$B$1000)/((MAESTRO!$B$3:$B$1000="PROVEEDORES")*(UPPER(MAESTRO!$L$3:$L$1000)="CONFIRMADO")),ROWS($A$3:A407))),"")</f>
        <v/>
      </c>
      <c r="X407" s="10" t="str">
        <f ca="1">IFERROR(INDEX(MAESTRO!X:X,_xludf.AGGREGATE(15,6,ROW(MAESTRO!$B$3:$B$1000)/((MAESTRO!$B$3:$B$1000="PROVEEDORES")*(UPPER(MAESTRO!$L$3:$L$1000)="CONFIRMADO")),ROWS($A$3:A407))),"")</f>
        <v/>
      </c>
    </row>
    <row r="408" spans="1:24" ht="22.05" customHeight="1">
      <c r="A408" s="24" t="str">
        <f ca="1">IFERROR(INDEX(MAESTRO!A:A,_xludf.AGGREGATE(15,6,ROW(MAESTRO!$B$3:$B$1000)/((MAESTRO!$B$3:$B$1000="PROVEEDORES")*(UPPER(MAESTRO!$L$3:$L$1000)="CONFIRMADO")),ROWS($A$3:A408))),"")</f>
        <v/>
      </c>
      <c r="B408" s="24" t="str">
        <f ca="1">IFERROR(INDEX(MAESTRO!B:B,_xludf.AGGREGATE(15,6,ROW(MAESTRO!$B$3:$B$1000)/((MAESTRO!$B$3:$B$1000="PROVEEDORES")*(UPPER(MAESTRO!$L$3:$L$1000)="CONFIRMADO")),ROWS($A$3:A408))),"")</f>
        <v/>
      </c>
      <c r="C408" s="24" t="str">
        <f ca="1">IFERROR(INDEX(MAESTRO!C:C,_xludf.AGGREGATE(15,6,ROW(MAESTRO!$B$3:$B$1000)/((MAESTRO!$B$3:$B$1000="PROVEEDORES")*(UPPER(MAESTRO!$L$3:$L$1000)="CONFIRMADO")),ROWS($A$3:A408))),"")</f>
        <v/>
      </c>
      <c r="D408" s="24" t="str">
        <f ca="1">IFERROR(INDEX(MAESTRO!D:D,_xludf.AGGREGATE(15,6,ROW(MAESTRO!$B$3:$B$1000)/((MAESTRO!$B$3:$B$1000="PROVEEDORES")*(UPPER(MAESTRO!$L$3:$L$1000)="CONFIRMADO")),ROWS($A$3:A408))),"")</f>
        <v/>
      </c>
      <c r="E408" s="24" t="str">
        <f ca="1">IFERROR(INDEX(MAESTRO!E:E,_xludf.AGGREGATE(15,6,ROW(MAESTRO!$B$3:$B$1000)/((MAESTRO!$B$3:$B$1000="PROVEEDORES")*(UPPER(MAESTRO!$L$3:$L$1000)="CONFIRMADO")),ROWS($A$3:A408))),"")</f>
        <v/>
      </c>
      <c r="F408" s="24" t="str">
        <f ca="1">IFERROR(INDEX(MAESTRO!F:F,_xludf.AGGREGATE(15,6,ROW(MAESTRO!$B$3:$B$1000)/((MAESTRO!$B$3:$B$1000="PROVEEDORES")*(UPPER(MAESTRO!$L$3:$L$1000)="CONFIRMADO")),ROWS($A$3:A408))),"")</f>
        <v/>
      </c>
      <c r="G408" s="24" t="str">
        <f ca="1">IFERROR(INDEX(MAESTRO!G:G,_xludf.AGGREGATE(15,6,ROW(MAESTRO!$B$3:$B$1000)/((MAESTRO!$B$3:$B$1000="PROVEEDORES")*(UPPER(MAESTRO!$L$3:$L$1000)="CONFIRMADO")),ROWS($A$3:A408))),"")</f>
        <v/>
      </c>
      <c r="H408" s="24" t="str">
        <f ca="1">IFERROR(INDEX(MAESTRO!H:H,_xludf.AGGREGATE(15,6,ROW(MAESTRO!$B$3:$B$1000)/((MAESTRO!$B$3:$B$1000="PROVEEDORES")*(UPPER(MAESTRO!$L$3:$L$1000)="CONFIRMADO")),ROWS($A$3:A408))),"")</f>
        <v/>
      </c>
      <c r="I408" s="24" t="str">
        <f ca="1">IFERROR(INDEX(MAESTRO!I:I,_xludf.AGGREGATE(15,6,ROW(MAESTRO!$B$3:$B$1000)/((MAESTRO!$B$3:$B$1000="PROVEEDORES")*(UPPER(MAESTRO!$L$3:$L$1000)="CONFIRMADO")),ROWS($A$3:A408))),"")</f>
        <v/>
      </c>
      <c r="J408" s="24" t="str">
        <f ca="1">IFERROR(INDEX(MAESTRO!J:J,_xludf.AGGREGATE(15,6,ROW(MAESTRO!$B$3:$B$1000)/((MAESTRO!$B$3:$B$1000="PROVEEDORES")*(UPPER(MAESTRO!$L$3:$L$1000)="CONFIRMADO")),ROWS($A$3:A408))),"")</f>
        <v/>
      </c>
      <c r="K408" s="24" t="str">
        <f ca="1">IFERROR(INDEX(MAESTRO!K:K,_xludf.AGGREGATE(15,6,ROW(MAESTRO!$B$3:$B$1000)/((MAESTRO!$B$3:$B$1000="PROVEEDORES")*(UPPER(MAESTRO!$L$3:$L$1000)="CONFIRMADO")),ROWS($A$3:A408))),"")</f>
        <v/>
      </c>
      <c r="L408" s="24" t="str">
        <f ca="1">IFERROR(INDEX(MAESTRO!L:L,_xludf.AGGREGATE(15,6,ROW(MAESTRO!$B$3:$B$1000)/((MAESTRO!$B$3:$B$1000="PROVEEDORES")*(UPPER(MAESTRO!$L$3:$L$1000)="CONFIRMADO")),ROWS($A$3:A408))),"")</f>
        <v/>
      </c>
      <c r="M408" s="24" t="str">
        <f ca="1">IFERROR(INDEX(MAESTRO!M:M,_xludf.AGGREGATE(15,6,ROW(MAESTRO!$B$3:$B$1000)/((MAESTRO!$B$3:$B$1000="PROVEEDORES")*(UPPER(MAESTRO!$L$3:$L$1000)="CONFIRMADO")),ROWS($A$3:A408))),"")</f>
        <v/>
      </c>
      <c r="N408" s="24" t="str">
        <f ca="1">IFERROR(INDEX(MAESTRO!N:N,_xludf.AGGREGATE(15,6,ROW(MAESTRO!$B$3:$B$1000)/((MAESTRO!$B$3:$B$1000="PROVEEDORES")*(UPPER(MAESTRO!$L$3:$L$1000)="CONFIRMADO")),ROWS($A$3:A408))),"")</f>
        <v/>
      </c>
      <c r="O408" s="24" t="str">
        <f ca="1">IFERROR(INDEX(MAESTRO!O:O,_xludf.AGGREGATE(15,6,ROW(MAESTRO!$B$3:$B$1000)/((MAESTRO!$B$3:$B$1000="PROVEEDORES")*(UPPER(MAESTRO!$L$3:$L$1000)="CONFIRMADO")),ROWS($A$3:A408))),"")</f>
        <v/>
      </c>
      <c r="P408" s="24" t="str">
        <f ca="1">IFERROR(INDEX(MAESTRO!P:P,_xludf.AGGREGATE(15,6,ROW(MAESTRO!$B$3:$B$1000)/((MAESTRO!$B$3:$B$1000="PROVEEDORES")*(UPPER(MAESTRO!$L$3:$L$1000)="CONFIRMADO")),ROWS($A$3:A408))),"")</f>
        <v/>
      </c>
      <c r="Q408" s="24" t="str">
        <f ca="1">IFERROR(INDEX(MAESTRO!Q:Q,_xludf.AGGREGATE(15,6,ROW(MAESTRO!$B$3:$B$1000)/((MAESTRO!$B$3:$B$1000="PROVEEDORES")*(UPPER(MAESTRO!$L$3:$L$1000)="CONFIRMADO")),ROWS($A$3:A408))),"")</f>
        <v/>
      </c>
      <c r="R408" s="24" t="str">
        <f ca="1">IFERROR(INDEX(MAESTRO!R:R,_xludf.AGGREGATE(15,6,ROW(MAESTRO!$B$3:$B$1000)/((MAESTRO!$B$3:$B$1000="PROVEEDORES")*(UPPER(MAESTRO!$L$3:$L$1000)="CONFIRMADO")),ROWS($A$3:A408))),"")</f>
        <v/>
      </c>
      <c r="S408" s="24" t="str">
        <f ca="1">IFERROR(INDEX(MAESTRO!S:S,_xludf.AGGREGATE(15,6,ROW(MAESTRO!$B$3:$B$1000)/((MAESTRO!$B$3:$B$1000="PROVEEDORES")*(UPPER(MAESTRO!$L$3:$L$1000)="CONFIRMADO")),ROWS($A$3:A408))),"")</f>
        <v/>
      </c>
      <c r="T408" s="24" t="str">
        <f ca="1">IFERROR(INDEX(MAESTRO!T:T,_xludf.AGGREGATE(15,6,ROW(MAESTRO!$B$3:$B$1000)/((MAESTRO!$B$3:$B$1000="PROVEEDORES")*(UPPER(MAESTRO!$L$3:$L$1000)="CONFIRMADO")),ROWS($A$3:A408))),"")</f>
        <v/>
      </c>
      <c r="U408" s="24" t="str">
        <f ca="1">IFERROR(INDEX(MAESTRO!U:U,_xludf.AGGREGATE(15,6,ROW(MAESTRO!$B$3:$B$1000)/((MAESTRO!$B$3:$B$1000="PROVEEDORES")*(UPPER(MAESTRO!$L$3:$L$1000)="CONFIRMADO")),ROWS($A$3:A408))),"")</f>
        <v/>
      </c>
      <c r="V408" s="24" t="str">
        <f ca="1">IFERROR(INDEX(MAESTRO!V:V,_xludf.AGGREGATE(15,6,ROW(MAESTRO!$B$3:$B$1000)/((MAESTRO!$B$3:$B$1000="PROVEEDORES")*(UPPER(MAESTRO!$L$3:$L$1000)="CONFIRMADO")),ROWS($A$3:A408))),"")</f>
        <v/>
      </c>
      <c r="W408" s="24" t="str">
        <f ca="1">IFERROR(INDEX(MAESTRO!W:W,_xludf.AGGREGATE(15,6,ROW(MAESTRO!$B$3:$B$1000)/((MAESTRO!$B$3:$B$1000="PROVEEDORES")*(UPPER(MAESTRO!$L$3:$L$1000)="CONFIRMADO")),ROWS($A$3:A408))),"")</f>
        <v/>
      </c>
      <c r="X408" s="24" t="str">
        <f ca="1">IFERROR(INDEX(MAESTRO!X:X,_xludf.AGGREGATE(15,6,ROW(MAESTRO!$B$3:$B$1000)/((MAESTRO!$B$3:$B$1000="PROVEEDORES")*(UPPER(MAESTRO!$L$3:$L$1000)="CONFIRMADO")),ROWS($A$3:A408))),"")</f>
        <v/>
      </c>
    </row>
    <row r="409" spans="1:24" ht="22.05" customHeight="1">
      <c r="A409" s="10" t="str">
        <f ca="1">IFERROR(INDEX(MAESTRO!A:A,_xludf.AGGREGATE(15,6,ROW(MAESTRO!$B$3:$B$1000)/((MAESTRO!$B$3:$B$1000="PROVEEDORES")*(UPPER(MAESTRO!$L$3:$L$1000)="CONFIRMADO")),ROWS($A$3:A409))),"")</f>
        <v/>
      </c>
      <c r="B409" s="10" t="str">
        <f ca="1">IFERROR(INDEX(MAESTRO!B:B,_xludf.AGGREGATE(15,6,ROW(MAESTRO!$B$3:$B$1000)/((MAESTRO!$B$3:$B$1000="PROVEEDORES")*(UPPER(MAESTRO!$L$3:$L$1000)="CONFIRMADO")),ROWS($A$3:A409))),"")</f>
        <v/>
      </c>
      <c r="C409" s="10" t="str">
        <f ca="1">IFERROR(INDEX(MAESTRO!C:C,_xludf.AGGREGATE(15,6,ROW(MAESTRO!$B$3:$B$1000)/((MAESTRO!$B$3:$B$1000="PROVEEDORES")*(UPPER(MAESTRO!$L$3:$L$1000)="CONFIRMADO")),ROWS($A$3:A409))),"")</f>
        <v/>
      </c>
      <c r="D409" s="10" t="str">
        <f ca="1">IFERROR(INDEX(MAESTRO!D:D,_xludf.AGGREGATE(15,6,ROW(MAESTRO!$B$3:$B$1000)/((MAESTRO!$B$3:$B$1000="PROVEEDORES")*(UPPER(MAESTRO!$L$3:$L$1000)="CONFIRMADO")),ROWS($A$3:A409))),"")</f>
        <v/>
      </c>
      <c r="E409" s="10" t="str">
        <f ca="1">IFERROR(INDEX(MAESTRO!E:E,_xludf.AGGREGATE(15,6,ROW(MAESTRO!$B$3:$B$1000)/((MAESTRO!$B$3:$B$1000="PROVEEDORES")*(UPPER(MAESTRO!$L$3:$L$1000)="CONFIRMADO")),ROWS($A$3:A409))),"")</f>
        <v/>
      </c>
      <c r="F409" s="10" t="str">
        <f ca="1">IFERROR(INDEX(MAESTRO!F:F,_xludf.AGGREGATE(15,6,ROW(MAESTRO!$B$3:$B$1000)/((MAESTRO!$B$3:$B$1000="PROVEEDORES")*(UPPER(MAESTRO!$L$3:$L$1000)="CONFIRMADO")),ROWS($A$3:A409))),"")</f>
        <v/>
      </c>
      <c r="G409" s="10" t="str">
        <f ca="1">IFERROR(INDEX(MAESTRO!G:G,_xludf.AGGREGATE(15,6,ROW(MAESTRO!$B$3:$B$1000)/((MAESTRO!$B$3:$B$1000="PROVEEDORES")*(UPPER(MAESTRO!$L$3:$L$1000)="CONFIRMADO")),ROWS($A$3:A409))),"")</f>
        <v/>
      </c>
      <c r="H409" s="10" t="str">
        <f ca="1">IFERROR(INDEX(MAESTRO!H:H,_xludf.AGGREGATE(15,6,ROW(MAESTRO!$B$3:$B$1000)/((MAESTRO!$B$3:$B$1000="PROVEEDORES")*(UPPER(MAESTRO!$L$3:$L$1000)="CONFIRMADO")),ROWS($A$3:A409))),"")</f>
        <v/>
      </c>
      <c r="I409" s="10" t="str">
        <f ca="1">IFERROR(INDEX(MAESTRO!I:I,_xludf.AGGREGATE(15,6,ROW(MAESTRO!$B$3:$B$1000)/((MAESTRO!$B$3:$B$1000="PROVEEDORES")*(UPPER(MAESTRO!$L$3:$L$1000)="CONFIRMADO")),ROWS($A$3:A409))),"")</f>
        <v/>
      </c>
      <c r="J409" s="10" t="str">
        <f ca="1">IFERROR(INDEX(MAESTRO!J:J,_xludf.AGGREGATE(15,6,ROW(MAESTRO!$B$3:$B$1000)/((MAESTRO!$B$3:$B$1000="PROVEEDORES")*(UPPER(MAESTRO!$L$3:$L$1000)="CONFIRMADO")),ROWS($A$3:A409))),"")</f>
        <v/>
      </c>
      <c r="K409" s="10" t="str">
        <f ca="1">IFERROR(INDEX(MAESTRO!K:K,_xludf.AGGREGATE(15,6,ROW(MAESTRO!$B$3:$B$1000)/((MAESTRO!$B$3:$B$1000="PROVEEDORES")*(UPPER(MAESTRO!$L$3:$L$1000)="CONFIRMADO")),ROWS($A$3:A409))),"")</f>
        <v/>
      </c>
      <c r="L409" s="10" t="str">
        <f ca="1">IFERROR(INDEX(MAESTRO!L:L,_xludf.AGGREGATE(15,6,ROW(MAESTRO!$B$3:$B$1000)/((MAESTRO!$B$3:$B$1000="PROVEEDORES")*(UPPER(MAESTRO!$L$3:$L$1000)="CONFIRMADO")),ROWS($A$3:A409))),"")</f>
        <v/>
      </c>
      <c r="M409" s="10" t="str">
        <f ca="1">IFERROR(INDEX(MAESTRO!M:M,_xludf.AGGREGATE(15,6,ROW(MAESTRO!$B$3:$B$1000)/((MAESTRO!$B$3:$B$1000="PROVEEDORES")*(UPPER(MAESTRO!$L$3:$L$1000)="CONFIRMADO")),ROWS($A$3:A409))),"")</f>
        <v/>
      </c>
      <c r="N409" s="10" t="str">
        <f ca="1">IFERROR(INDEX(MAESTRO!N:N,_xludf.AGGREGATE(15,6,ROW(MAESTRO!$B$3:$B$1000)/((MAESTRO!$B$3:$B$1000="PROVEEDORES")*(UPPER(MAESTRO!$L$3:$L$1000)="CONFIRMADO")),ROWS($A$3:A409))),"")</f>
        <v/>
      </c>
      <c r="O409" s="10" t="str">
        <f ca="1">IFERROR(INDEX(MAESTRO!O:O,_xludf.AGGREGATE(15,6,ROW(MAESTRO!$B$3:$B$1000)/((MAESTRO!$B$3:$B$1000="PROVEEDORES")*(UPPER(MAESTRO!$L$3:$L$1000)="CONFIRMADO")),ROWS($A$3:A409))),"")</f>
        <v/>
      </c>
      <c r="P409" s="10" t="str">
        <f ca="1">IFERROR(INDEX(MAESTRO!P:P,_xludf.AGGREGATE(15,6,ROW(MAESTRO!$B$3:$B$1000)/((MAESTRO!$B$3:$B$1000="PROVEEDORES")*(UPPER(MAESTRO!$L$3:$L$1000)="CONFIRMADO")),ROWS($A$3:A409))),"")</f>
        <v/>
      </c>
      <c r="Q409" s="10" t="str">
        <f ca="1">IFERROR(INDEX(MAESTRO!Q:Q,_xludf.AGGREGATE(15,6,ROW(MAESTRO!$B$3:$B$1000)/((MAESTRO!$B$3:$B$1000="PROVEEDORES")*(UPPER(MAESTRO!$L$3:$L$1000)="CONFIRMADO")),ROWS($A$3:A409))),"")</f>
        <v/>
      </c>
      <c r="R409" s="10" t="str">
        <f ca="1">IFERROR(INDEX(MAESTRO!R:R,_xludf.AGGREGATE(15,6,ROW(MAESTRO!$B$3:$B$1000)/((MAESTRO!$B$3:$B$1000="PROVEEDORES")*(UPPER(MAESTRO!$L$3:$L$1000)="CONFIRMADO")),ROWS($A$3:A409))),"")</f>
        <v/>
      </c>
      <c r="S409" s="10" t="str">
        <f ca="1">IFERROR(INDEX(MAESTRO!S:S,_xludf.AGGREGATE(15,6,ROW(MAESTRO!$B$3:$B$1000)/((MAESTRO!$B$3:$B$1000="PROVEEDORES")*(UPPER(MAESTRO!$L$3:$L$1000)="CONFIRMADO")),ROWS($A$3:A409))),"")</f>
        <v/>
      </c>
      <c r="T409" s="10" t="str">
        <f ca="1">IFERROR(INDEX(MAESTRO!T:T,_xludf.AGGREGATE(15,6,ROW(MAESTRO!$B$3:$B$1000)/((MAESTRO!$B$3:$B$1000="PROVEEDORES")*(UPPER(MAESTRO!$L$3:$L$1000)="CONFIRMADO")),ROWS($A$3:A409))),"")</f>
        <v/>
      </c>
      <c r="U409" s="10" t="str">
        <f ca="1">IFERROR(INDEX(MAESTRO!U:U,_xludf.AGGREGATE(15,6,ROW(MAESTRO!$B$3:$B$1000)/((MAESTRO!$B$3:$B$1000="PROVEEDORES")*(UPPER(MAESTRO!$L$3:$L$1000)="CONFIRMADO")),ROWS($A$3:A409))),"")</f>
        <v/>
      </c>
      <c r="V409" s="10" t="str">
        <f ca="1">IFERROR(INDEX(MAESTRO!V:V,_xludf.AGGREGATE(15,6,ROW(MAESTRO!$B$3:$B$1000)/((MAESTRO!$B$3:$B$1000="PROVEEDORES")*(UPPER(MAESTRO!$L$3:$L$1000)="CONFIRMADO")),ROWS($A$3:A409))),"")</f>
        <v/>
      </c>
      <c r="W409" s="10" t="str">
        <f ca="1">IFERROR(INDEX(MAESTRO!W:W,_xludf.AGGREGATE(15,6,ROW(MAESTRO!$B$3:$B$1000)/((MAESTRO!$B$3:$B$1000="PROVEEDORES")*(UPPER(MAESTRO!$L$3:$L$1000)="CONFIRMADO")),ROWS($A$3:A409))),"")</f>
        <v/>
      </c>
      <c r="X409" s="10" t="str">
        <f ca="1">IFERROR(INDEX(MAESTRO!X:X,_xludf.AGGREGATE(15,6,ROW(MAESTRO!$B$3:$B$1000)/((MAESTRO!$B$3:$B$1000="PROVEEDORES")*(UPPER(MAESTRO!$L$3:$L$1000)="CONFIRMADO")),ROWS($A$3:A409))),"")</f>
        <v/>
      </c>
    </row>
    <row r="410" spans="1:24" ht="22.05" customHeight="1">
      <c r="A410" s="24" t="str">
        <f ca="1">IFERROR(INDEX(MAESTRO!A:A,_xludf.AGGREGATE(15,6,ROW(MAESTRO!$B$3:$B$1000)/((MAESTRO!$B$3:$B$1000="PROVEEDORES")*(UPPER(MAESTRO!$L$3:$L$1000)="CONFIRMADO")),ROWS($A$3:A410))),"")</f>
        <v/>
      </c>
      <c r="B410" s="24" t="str">
        <f ca="1">IFERROR(INDEX(MAESTRO!B:B,_xludf.AGGREGATE(15,6,ROW(MAESTRO!$B$3:$B$1000)/((MAESTRO!$B$3:$B$1000="PROVEEDORES")*(UPPER(MAESTRO!$L$3:$L$1000)="CONFIRMADO")),ROWS($A$3:A410))),"")</f>
        <v/>
      </c>
      <c r="C410" s="24" t="str">
        <f ca="1">IFERROR(INDEX(MAESTRO!C:C,_xludf.AGGREGATE(15,6,ROW(MAESTRO!$B$3:$B$1000)/((MAESTRO!$B$3:$B$1000="PROVEEDORES")*(UPPER(MAESTRO!$L$3:$L$1000)="CONFIRMADO")),ROWS($A$3:A410))),"")</f>
        <v/>
      </c>
      <c r="D410" s="24" t="str">
        <f ca="1">IFERROR(INDEX(MAESTRO!D:D,_xludf.AGGREGATE(15,6,ROW(MAESTRO!$B$3:$B$1000)/((MAESTRO!$B$3:$B$1000="PROVEEDORES")*(UPPER(MAESTRO!$L$3:$L$1000)="CONFIRMADO")),ROWS($A$3:A410))),"")</f>
        <v/>
      </c>
      <c r="E410" s="24" t="str">
        <f ca="1">IFERROR(INDEX(MAESTRO!E:E,_xludf.AGGREGATE(15,6,ROW(MAESTRO!$B$3:$B$1000)/((MAESTRO!$B$3:$B$1000="PROVEEDORES")*(UPPER(MAESTRO!$L$3:$L$1000)="CONFIRMADO")),ROWS($A$3:A410))),"")</f>
        <v/>
      </c>
      <c r="F410" s="24" t="str">
        <f ca="1">IFERROR(INDEX(MAESTRO!F:F,_xludf.AGGREGATE(15,6,ROW(MAESTRO!$B$3:$B$1000)/((MAESTRO!$B$3:$B$1000="PROVEEDORES")*(UPPER(MAESTRO!$L$3:$L$1000)="CONFIRMADO")),ROWS($A$3:A410))),"")</f>
        <v/>
      </c>
      <c r="G410" s="24" t="str">
        <f ca="1">IFERROR(INDEX(MAESTRO!G:G,_xludf.AGGREGATE(15,6,ROW(MAESTRO!$B$3:$B$1000)/((MAESTRO!$B$3:$B$1000="PROVEEDORES")*(UPPER(MAESTRO!$L$3:$L$1000)="CONFIRMADO")),ROWS($A$3:A410))),"")</f>
        <v/>
      </c>
      <c r="H410" s="24" t="str">
        <f ca="1">IFERROR(INDEX(MAESTRO!H:H,_xludf.AGGREGATE(15,6,ROW(MAESTRO!$B$3:$B$1000)/((MAESTRO!$B$3:$B$1000="PROVEEDORES")*(UPPER(MAESTRO!$L$3:$L$1000)="CONFIRMADO")),ROWS($A$3:A410))),"")</f>
        <v/>
      </c>
      <c r="I410" s="24" t="str">
        <f ca="1">IFERROR(INDEX(MAESTRO!I:I,_xludf.AGGREGATE(15,6,ROW(MAESTRO!$B$3:$B$1000)/((MAESTRO!$B$3:$B$1000="PROVEEDORES")*(UPPER(MAESTRO!$L$3:$L$1000)="CONFIRMADO")),ROWS($A$3:A410))),"")</f>
        <v/>
      </c>
      <c r="J410" s="24" t="str">
        <f ca="1">IFERROR(INDEX(MAESTRO!J:J,_xludf.AGGREGATE(15,6,ROW(MAESTRO!$B$3:$B$1000)/((MAESTRO!$B$3:$B$1000="PROVEEDORES")*(UPPER(MAESTRO!$L$3:$L$1000)="CONFIRMADO")),ROWS($A$3:A410))),"")</f>
        <v/>
      </c>
      <c r="K410" s="24" t="str">
        <f ca="1">IFERROR(INDEX(MAESTRO!K:K,_xludf.AGGREGATE(15,6,ROW(MAESTRO!$B$3:$B$1000)/((MAESTRO!$B$3:$B$1000="PROVEEDORES")*(UPPER(MAESTRO!$L$3:$L$1000)="CONFIRMADO")),ROWS($A$3:A410))),"")</f>
        <v/>
      </c>
      <c r="L410" s="24" t="str">
        <f ca="1">IFERROR(INDEX(MAESTRO!L:L,_xludf.AGGREGATE(15,6,ROW(MAESTRO!$B$3:$B$1000)/((MAESTRO!$B$3:$B$1000="PROVEEDORES")*(UPPER(MAESTRO!$L$3:$L$1000)="CONFIRMADO")),ROWS($A$3:A410))),"")</f>
        <v/>
      </c>
      <c r="M410" s="24" t="str">
        <f ca="1">IFERROR(INDEX(MAESTRO!M:M,_xludf.AGGREGATE(15,6,ROW(MAESTRO!$B$3:$B$1000)/((MAESTRO!$B$3:$B$1000="PROVEEDORES")*(UPPER(MAESTRO!$L$3:$L$1000)="CONFIRMADO")),ROWS($A$3:A410))),"")</f>
        <v/>
      </c>
      <c r="N410" s="24" t="str">
        <f ca="1">IFERROR(INDEX(MAESTRO!N:N,_xludf.AGGREGATE(15,6,ROW(MAESTRO!$B$3:$B$1000)/((MAESTRO!$B$3:$B$1000="PROVEEDORES")*(UPPER(MAESTRO!$L$3:$L$1000)="CONFIRMADO")),ROWS($A$3:A410))),"")</f>
        <v/>
      </c>
      <c r="O410" s="24" t="str">
        <f ca="1">IFERROR(INDEX(MAESTRO!O:O,_xludf.AGGREGATE(15,6,ROW(MAESTRO!$B$3:$B$1000)/((MAESTRO!$B$3:$B$1000="PROVEEDORES")*(UPPER(MAESTRO!$L$3:$L$1000)="CONFIRMADO")),ROWS($A$3:A410))),"")</f>
        <v/>
      </c>
      <c r="P410" s="24" t="str">
        <f ca="1">IFERROR(INDEX(MAESTRO!P:P,_xludf.AGGREGATE(15,6,ROW(MAESTRO!$B$3:$B$1000)/((MAESTRO!$B$3:$B$1000="PROVEEDORES")*(UPPER(MAESTRO!$L$3:$L$1000)="CONFIRMADO")),ROWS($A$3:A410))),"")</f>
        <v/>
      </c>
      <c r="Q410" s="24" t="str">
        <f ca="1">IFERROR(INDEX(MAESTRO!Q:Q,_xludf.AGGREGATE(15,6,ROW(MAESTRO!$B$3:$B$1000)/((MAESTRO!$B$3:$B$1000="PROVEEDORES")*(UPPER(MAESTRO!$L$3:$L$1000)="CONFIRMADO")),ROWS($A$3:A410))),"")</f>
        <v/>
      </c>
      <c r="R410" s="24" t="str">
        <f ca="1">IFERROR(INDEX(MAESTRO!R:R,_xludf.AGGREGATE(15,6,ROW(MAESTRO!$B$3:$B$1000)/((MAESTRO!$B$3:$B$1000="PROVEEDORES")*(UPPER(MAESTRO!$L$3:$L$1000)="CONFIRMADO")),ROWS($A$3:A410))),"")</f>
        <v/>
      </c>
      <c r="S410" s="24" t="str">
        <f ca="1">IFERROR(INDEX(MAESTRO!S:S,_xludf.AGGREGATE(15,6,ROW(MAESTRO!$B$3:$B$1000)/((MAESTRO!$B$3:$B$1000="PROVEEDORES")*(UPPER(MAESTRO!$L$3:$L$1000)="CONFIRMADO")),ROWS($A$3:A410))),"")</f>
        <v/>
      </c>
      <c r="T410" s="24" t="str">
        <f ca="1">IFERROR(INDEX(MAESTRO!T:T,_xludf.AGGREGATE(15,6,ROW(MAESTRO!$B$3:$B$1000)/((MAESTRO!$B$3:$B$1000="PROVEEDORES")*(UPPER(MAESTRO!$L$3:$L$1000)="CONFIRMADO")),ROWS($A$3:A410))),"")</f>
        <v/>
      </c>
      <c r="U410" s="24" t="str">
        <f ca="1">IFERROR(INDEX(MAESTRO!U:U,_xludf.AGGREGATE(15,6,ROW(MAESTRO!$B$3:$B$1000)/((MAESTRO!$B$3:$B$1000="PROVEEDORES")*(UPPER(MAESTRO!$L$3:$L$1000)="CONFIRMADO")),ROWS($A$3:A410))),"")</f>
        <v/>
      </c>
      <c r="V410" s="24" t="str">
        <f ca="1">IFERROR(INDEX(MAESTRO!V:V,_xludf.AGGREGATE(15,6,ROW(MAESTRO!$B$3:$B$1000)/((MAESTRO!$B$3:$B$1000="PROVEEDORES")*(UPPER(MAESTRO!$L$3:$L$1000)="CONFIRMADO")),ROWS($A$3:A410))),"")</f>
        <v/>
      </c>
      <c r="W410" s="24" t="str">
        <f ca="1">IFERROR(INDEX(MAESTRO!W:W,_xludf.AGGREGATE(15,6,ROW(MAESTRO!$B$3:$B$1000)/((MAESTRO!$B$3:$B$1000="PROVEEDORES")*(UPPER(MAESTRO!$L$3:$L$1000)="CONFIRMADO")),ROWS($A$3:A410))),"")</f>
        <v/>
      </c>
      <c r="X410" s="24" t="str">
        <f ca="1">IFERROR(INDEX(MAESTRO!X:X,_xludf.AGGREGATE(15,6,ROW(MAESTRO!$B$3:$B$1000)/((MAESTRO!$B$3:$B$1000="PROVEEDORES")*(UPPER(MAESTRO!$L$3:$L$1000)="CONFIRMADO")),ROWS($A$3:A410))),"")</f>
        <v/>
      </c>
    </row>
    <row r="411" spans="1:24" ht="22.05" customHeight="1">
      <c r="A411" s="10" t="str">
        <f ca="1">IFERROR(INDEX(MAESTRO!A:A,_xludf.AGGREGATE(15,6,ROW(MAESTRO!$B$3:$B$1000)/((MAESTRO!$B$3:$B$1000="PROVEEDORES")*(UPPER(MAESTRO!$L$3:$L$1000)="CONFIRMADO")),ROWS($A$3:A411))),"")</f>
        <v/>
      </c>
      <c r="B411" s="10" t="str">
        <f ca="1">IFERROR(INDEX(MAESTRO!B:B,_xludf.AGGREGATE(15,6,ROW(MAESTRO!$B$3:$B$1000)/((MAESTRO!$B$3:$B$1000="PROVEEDORES")*(UPPER(MAESTRO!$L$3:$L$1000)="CONFIRMADO")),ROWS($A$3:A411))),"")</f>
        <v/>
      </c>
      <c r="C411" s="10" t="str">
        <f ca="1">IFERROR(INDEX(MAESTRO!C:C,_xludf.AGGREGATE(15,6,ROW(MAESTRO!$B$3:$B$1000)/((MAESTRO!$B$3:$B$1000="PROVEEDORES")*(UPPER(MAESTRO!$L$3:$L$1000)="CONFIRMADO")),ROWS($A$3:A411))),"")</f>
        <v/>
      </c>
      <c r="D411" s="10" t="str">
        <f ca="1">IFERROR(INDEX(MAESTRO!D:D,_xludf.AGGREGATE(15,6,ROW(MAESTRO!$B$3:$B$1000)/((MAESTRO!$B$3:$B$1000="PROVEEDORES")*(UPPER(MAESTRO!$L$3:$L$1000)="CONFIRMADO")),ROWS($A$3:A411))),"")</f>
        <v/>
      </c>
      <c r="E411" s="10" t="str">
        <f ca="1">IFERROR(INDEX(MAESTRO!E:E,_xludf.AGGREGATE(15,6,ROW(MAESTRO!$B$3:$B$1000)/((MAESTRO!$B$3:$B$1000="PROVEEDORES")*(UPPER(MAESTRO!$L$3:$L$1000)="CONFIRMADO")),ROWS($A$3:A411))),"")</f>
        <v/>
      </c>
      <c r="F411" s="10" t="str">
        <f ca="1">IFERROR(INDEX(MAESTRO!F:F,_xludf.AGGREGATE(15,6,ROW(MAESTRO!$B$3:$B$1000)/((MAESTRO!$B$3:$B$1000="PROVEEDORES")*(UPPER(MAESTRO!$L$3:$L$1000)="CONFIRMADO")),ROWS($A$3:A411))),"")</f>
        <v/>
      </c>
      <c r="G411" s="10" t="str">
        <f ca="1">IFERROR(INDEX(MAESTRO!G:G,_xludf.AGGREGATE(15,6,ROW(MAESTRO!$B$3:$B$1000)/((MAESTRO!$B$3:$B$1000="PROVEEDORES")*(UPPER(MAESTRO!$L$3:$L$1000)="CONFIRMADO")),ROWS($A$3:A411))),"")</f>
        <v/>
      </c>
      <c r="H411" s="10" t="str">
        <f ca="1">IFERROR(INDEX(MAESTRO!H:H,_xludf.AGGREGATE(15,6,ROW(MAESTRO!$B$3:$B$1000)/((MAESTRO!$B$3:$B$1000="PROVEEDORES")*(UPPER(MAESTRO!$L$3:$L$1000)="CONFIRMADO")),ROWS($A$3:A411))),"")</f>
        <v/>
      </c>
      <c r="I411" s="10" t="str">
        <f ca="1">IFERROR(INDEX(MAESTRO!I:I,_xludf.AGGREGATE(15,6,ROW(MAESTRO!$B$3:$B$1000)/((MAESTRO!$B$3:$B$1000="PROVEEDORES")*(UPPER(MAESTRO!$L$3:$L$1000)="CONFIRMADO")),ROWS($A$3:A411))),"")</f>
        <v/>
      </c>
      <c r="J411" s="10" t="str">
        <f ca="1">IFERROR(INDEX(MAESTRO!J:J,_xludf.AGGREGATE(15,6,ROW(MAESTRO!$B$3:$B$1000)/((MAESTRO!$B$3:$B$1000="PROVEEDORES")*(UPPER(MAESTRO!$L$3:$L$1000)="CONFIRMADO")),ROWS($A$3:A411))),"")</f>
        <v/>
      </c>
      <c r="K411" s="10" t="str">
        <f ca="1">IFERROR(INDEX(MAESTRO!K:K,_xludf.AGGREGATE(15,6,ROW(MAESTRO!$B$3:$B$1000)/((MAESTRO!$B$3:$B$1000="PROVEEDORES")*(UPPER(MAESTRO!$L$3:$L$1000)="CONFIRMADO")),ROWS($A$3:A411))),"")</f>
        <v/>
      </c>
      <c r="L411" s="10" t="str">
        <f ca="1">IFERROR(INDEX(MAESTRO!L:L,_xludf.AGGREGATE(15,6,ROW(MAESTRO!$B$3:$B$1000)/((MAESTRO!$B$3:$B$1000="PROVEEDORES")*(UPPER(MAESTRO!$L$3:$L$1000)="CONFIRMADO")),ROWS($A$3:A411))),"")</f>
        <v/>
      </c>
      <c r="M411" s="10" t="str">
        <f ca="1">IFERROR(INDEX(MAESTRO!M:M,_xludf.AGGREGATE(15,6,ROW(MAESTRO!$B$3:$B$1000)/((MAESTRO!$B$3:$B$1000="PROVEEDORES")*(UPPER(MAESTRO!$L$3:$L$1000)="CONFIRMADO")),ROWS($A$3:A411))),"")</f>
        <v/>
      </c>
      <c r="N411" s="10" t="str">
        <f ca="1">IFERROR(INDEX(MAESTRO!N:N,_xludf.AGGREGATE(15,6,ROW(MAESTRO!$B$3:$B$1000)/((MAESTRO!$B$3:$B$1000="PROVEEDORES")*(UPPER(MAESTRO!$L$3:$L$1000)="CONFIRMADO")),ROWS($A$3:A411))),"")</f>
        <v/>
      </c>
      <c r="O411" s="10" t="str">
        <f ca="1">IFERROR(INDEX(MAESTRO!O:O,_xludf.AGGREGATE(15,6,ROW(MAESTRO!$B$3:$B$1000)/((MAESTRO!$B$3:$B$1000="PROVEEDORES")*(UPPER(MAESTRO!$L$3:$L$1000)="CONFIRMADO")),ROWS($A$3:A411))),"")</f>
        <v/>
      </c>
      <c r="P411" s="10" t="str">
        <f ca="1">IFERROR(INDEX(MAESTRO!P:P,_xludf.AGGREGATE(15,6,ROW(MAESTRO!$B$3:$B$1000)/((MAESTRO!$B$3:$B$1000="PROVEEDORES")*(UPPER(MAESTRO!$L$3:$L$1000)="CONFIRMADO")),ROWS($A$3:A411))),"")</f>
        <v/>
      </c>
      <c r="Q411" s="10" t="str">
        <f ca="1">IFERROR(INDEX(MAESTRO!Q:Q,_xludf.AGGREGATE(15,6,ROW(MAESTRO!$B$3:$B$1000)/((MAESTRO!$B$3:$B$1000="PROVEEDORES")*(UPPER(MAESTRO!$L$3:$L$1000)="CONFIRMADO")),ROWS($A$3:A411))),"")</f>
        <v/>
      </c>
      <c r="R411" s="10" t="str">
        <f ca="1">IFERROR(INDEX(MAESTRO!R:R,_xludf.AGGREGATE(15,6,ROW(MAESTRO!$B$3:$B$1000)/((MAESTRO!$B$3:$B$1000="PROVEEDORES")*(UPPER(MAESTRO!$L$3:$L$1000)="CONFIRMADO")),ROWS($A$3:A411))),"")</f>
        <v/>
      </c>
      <c r="S411" s="10" t="str">
        <f ca="1">IFERROR(INDEX(MAESTRO!S:S,_xludf.AGGREGATE(15,6,ROW(MAESTRO!$B$3:$B$1000)/((MAESTRO!$B$3:$B$1000="PROVEEDORES")*(UPPER(MAESTRO!$L$3:$L$1000)="CONFIRMADO")),ROWS($A$3:A411))),"")</f>
        <v/>
      </c>
      <c r="T411" s="10" t="str">
        <f ca="1">IFERROR(INDEX(MAESTRO!T:T,_xludf.AGGREGATE(15,6,ROW(MAESTRO!$B$3:$B$1000)/((MAESTRO!$B$3:$B$1000="PROVEEDORES")*(UPPER(MAESTRO!$L$3:$L$1000)="CONFIRMADO")),ROWS($A$3:A411))),"")</f>
        <v/>
      </c>
      <c r="U411" s="10" t="str">
        <f ca="1">IFERROR(INDEX(MAESTRO!U:U,_xludf.AGGREGATE(15,6,ROW(MAESTRO!$B$3:$B$1000)/((MAESTRO!$B$3:$B$1000="PROVEEDORES")*(UPPER(MAESTRO!$L$3:$L$1000)="CONFIRMADO")),ROWS($A$3:A411))),"")</f>
        <v/>
      </c>
      <c r="V411" s="10" t="str">
        <f ca="1">IFERROR(INDEX(MAESTRO!V:V,_xludf.AGGREGATE(15,6,ROW(MAESTRO!$B$3:$B$1000)/((MAESTRO!$B$3:$B$1000="PROVEEDORES")*(UPPER(MAESTRO!$L$3:$L$1000)="CONFIRMADO")),ROWS($A$3:A411))),"")</f>
        <v/>
      </c>
      <c r="W411" s="10" t="str">
        <f ca="1">IFERROR(INDEX(MAESTRO!W:W,_xludf.AGGREGATE(15,6,ROW(MAESTRO!$B$3:$B$1000)/((MAESTRO!$B$3:$B$1000="PROVEEDORES")*(UPPER(MAESTRO!$L$3:$L$1000)="CONFIRMADO")),ROWS($A$3:A411))),"")</f>
        <v/>
      </c>
      <c r="X411" s="10" t="str">
        <f ca="1">IFERROR(INDEX(MAESTRO!X:X,_xludf.AGGREGATE(15,6,ROW(MAESTRO!$B$3:$B$1000)/((MAESTRO!$B$3:$B$1000="PROVEEDORES")*(UPPER(MAESTRO!$L$3:$L$1000)="CONFIRMADO")),ROWS($A$3:A411))),"")</f>
        <v/>
      </c>
    </row>
    <row r="412" spans="1:24" ht="22.05" customHeight="1">
      <c r="A412" s="24" t="str">
        <f ca="1">IFERROR(INDEX(MAESTRO!A:A,_xludf.AGGREGATE(15,6,ROW(MAESTRO!$B$3:$B$1000)/((MAESTRO!$B$3:$B$1000="PROVEEDORES")*(UPPER(MAESTRO!$L$3:$L$1000)="CONFIRMADO")),ROWS($A$3:A412))),"")</f>
        <v/>
      </c>
      <c r="B412" s="24" t="str">
        <f ca="1">IFERROR(INDEX(MAESTRO!B:B,_xludf.AGGREGATE(15,6,ROW(MAESTRO!$B$3:$B$1000)/((MAESTRO!$B$3:$B$1000="PROVEEDORES")*(UPPER(MAESTRO!$L$3:$L$1000)="CONFIRMADO")),ROWS($A$3:A412))),"")</f>
        <v/>
      </c>
      <c r="C412" s="24" t="str">
        <f ca="1">IFERROR(INDEX(MAESTRO!C:C,_xludf.AGGREGATE(15,6,ROW(MAESTRO!$B$3:$B$1000)/((MAESTRO!$B$3:$B$1000="PROVEEDORES")*(UPPER(MAESTRO!$L$3:$L$1000)="CONFIRMADO")),ROWS($A$3:A412))),"")</f>
        <v/>
      </c>
      <c r="D412" s="24" t="str">
        <f ca="1">IFERROR(INDEX(MAESTRO!D:D,_xludf.AGGREGATE(15,6,ROW(MAESTRO!$B$3:$B$1000)/((MAESTRO!$B$3:$B$1000="PROVEEDORES")*(UPPER(MAESTRO!$L$3:$L$1000)="CONFIRMADO")),ROWS($A$3:A412))),"")</f>
        <v/>
      </c>
      <c r="E412" s="24" t="str">
        <f ca="1">IFERROR(INDEX(MAESTRO!E:E,_xludf.AGGREGATE(15,6,ROW(MAESTRO!$B$3:$B$1000)/((MAESTRO!$B$3:$B$1000="PROVEEDORES")*(UPPER(MAESTRO!$L$3:$L$1000)="CONFIRMADO")),ROWS($A$3:A412))),"")</f>
        <v/>
      </c>
      <c r="F412" s="24" t="str">
        <f ca="1">IFERROR(INDEX(MAESTRO!F:F,_xludf.AGGREGATE(15,6,ROW(MAESTRO!$B$3:$B$1000)/((MAESTRO!$B$3:$B$1000="PROVEEDORES")*(UPPER(MAESTRO!$L$3:$L$1000)="CONFIRMADO")),ROWS($A$3:A412))),"")</f>
        <v/>
      </c>
      <c r="G412" s="24" t="str">
        <f ca="1">IFERROR(INDEX(MAESTRO!G:G,_xludf.AGGREGATE(15,6,ROW(MAESTRO!$B$3:$B$1000)/((MAESTRO!$B$3:$B$1000="PROVEEDORES")*(UPPER(MAESTRO!$L$3:$L$1000)="CONFIRMADO")),ROWS($A$3:A412))),"")</f>
        <v/>
      </c>
      <c r="H412" s="24" t="str">
        <f ca="1">IFERROR(INDEX(MAESTRO!H:H,_xludf.AGGREGATE(15,6,ROW(MAESTRO!$B$3:$B$1000)/((MAESTRO!$B$3:$B$1000="PROVEEDORES")*(UPPER(MAESTRO!$L$3:$L$1000)="CONFIRMADO")),ROWS($A$3:A412))),"")</f>
        <v/>
      </c>
      <c r="I412" s="24" t="str">
        <f ca="1">IFERROR(INDEX(MAESTRO!I:I,_xludf.AGGREGATE(15,6,ROW(MAESTRO!$B$3:$B$1000)/((MAESTRO!$B$3:$B$1000="PROVEEDORES")*(UPPER(MAESTRO!$L$3:$L$1000)="CONFIRMADO")),ROWS($A$3:A412))),"")</f>
        <v/>
      </c>
      <c r="J412" s="24" t="str">
        <f ca="1">IFERROR(INDEX(MAESTRO!J:J,_xludf.AGGREGATE(15,6,ROW(MAESTRO!$B$3:$B$1000)/((MAESTRO!$B$3:$B$1000="PROVEEDORES")*(UPPER(MAESTRO!$L$3:$L$1000)="CONFIRMADO")),ROWS($A$3:A412))),"")</f>
        <v/>
      </c>
      <c r="K412" s="24" t="str">
        <f ca="1">IFERROR(INDEX(MAESTRO!K:K,_xludf.AGGREGATE(15,6,ROW(MAESTRO!$B$3:$B$1000)/((MAESTRO!$B$3:$B$1000="PROVEEDORES")*(UPPER(MAESTRO!$L$3:$L$1000)="CONFIRMADO")),ROWS($A$3:A412))),"")</f>
        <v/>
      </c>
      <c r="L412" s="24" t="str">
        <f ca="1">IFERROR(INDEX(MAESTRO!L:L,_xludf.AGGREGATE(15,6,ROW(MAESTRO!$B$3:$B$1000)/((MAESTRO!$B$3:$B$1000="PROVEEDORES")*(UPPER(MAESTRO!$L$3:$L$1000)="CONFIRMADO")),ROWS($A$3:A412))),"")</f>
        <v/>
      </c>
      <c r="M412" s="24" t="str">
        <f ca="1">IFERROR(INDEX(MAESTRO!M:M,_xludf.AGGREGATE(15,6,ROW(MAESTRO!$B$3:$B$1000)/((MAESTRO!$B$3:$B$1000="PROVEEDORES")*(UPPER(MAESTRO!$L$3:$L$1000)="CONFIRMADO")),ROWS($A$3:A412))),"")</f>
        <v/>
      </c>
      <c r="N412" s="24" t="str">
        <f ca="1">IFERROR(INDEX(MAESTRO!N:N,_xludf.AGGREGATE(15,6,ROW(MAESTRO!$B$3:$B$1000)/((MAESTRO!$B$3:$B$1000="PROVEEDORES")*(UPPER(MAESTRO!$L$3:$L$1000)="CONFIRMADO")),ROWS($A$3:A412))),"")</f>
        <v/>
      </c>
      <c r="O412" s="24" t="str">
        <f ca="1">IFERROR(INDEX(MAESTRO!O:O,_xludf.AGGREGATE(15,6,ROW(MAESTRO!$B$3:$B$1000)/((MAESTRO!$B$3:$B$1000="PROVEEDORES")*(UPPER(MAESTRO!$L$3:$L$1000)="CONFIRMADO")),ROWS($A$3:A412))),"")</f>
        <v/>
      </c>
      <c r="P412" s="24" t="str">
        <f ca="1">IFERROR(INDEX(MAESTRO!P:P,_xludf.AGGREGATE(15,6,ROW(MAESTRO!$B$3:$B$1000)/((MAESTRO!$B$3:$B$1000="PROVEEDORES")*(UPPER(MAESTRO!$L$3:$L$1000)="CONFIRMADO")),ROWS($A$3:A412))),"")</f>
        <v/>
      </c>
      <c r="Q412" s="24" t="str">
        <f ca="1">IFERROR(INDEX(MAESTRO!Q:Q,_xludf.AGGREGATE(15,6,ROW(MAESTRO!$B$3:$B$1000)/((MAESTRO!$B$3:$B$1000="PROVEEDORES")*(UPPER(MAESTRO!$L$3:$L$1000)="CONFIRMADO")),ROWS($A$3:A412))),"")</f>
        <v/>
      </c>
      <c r="R412" s="24" t="str">
        <f ca="1">IFERROR(INDEX(MAESTRO!R:R,_xludf.AGGREGATE(15,6,ROW(MAESTRO!$B$3:$B$1000)/((MAESTRO!$B$3:$B$1000="PROVEEDORES")*(UPPER(MAESTRO!$L$3:$L$1000)="CONFIRMADO")),ROWS($A$3:A412))),"")</f>
        <v/>
      </c>
      <c r="S412" s="24" t="str">
        <f ca="1">IFERROR(INDEX(MAESTRO!S:S,_xludf.AGGREGATE(15,6,ROW(MAESTRO!$B$3:$B$1000)/((MAESTRO!$B$3:$B$1000="PROVEEDORES")*(UPPER(MAESTRO!$L$3:$L$1000)="CONFIRMADO")),ROWS($A$3:A412))),"")</f>
        <v/>
      </c>
      <c r="T412" s="24" t="str">
        <f ca="1">IFERROR(INDEX(MAESTRO!T:T,_xludf.AGGREGATE(15,6,ROW(MAESTRO!$B$3:$B$1000)/((MAESTRO!$B$3:$B$1000="PROVEEDORES")*(UPPER(MAESTRO!$L$3:$L$1000)="CONFIRMADO")),ROWS($A$3:A412))),"")</f>
        <v/>
      </c>
      <c r="U412" s="24" t="str">
        <f ca="1">IFERROR(INDEX(MAESTRO!U:U,_xludf.AGGREGATE(15,6,ROW(MAESTRO!$B$3:$B$1000)/((MAESTRO!$B$3:$B$1000="PROVEEDORES")*(UPPER(MAESTRO!$L$3:$L$1000)="CONFIRMADO")),ROWS($A$3:A412))),"")</f>
        <v/>
      </c>
      <c r="V412" s="24" t="str">
        <f ca="1">IFERROR(INDEX(MAESTRO!V:V,_xludf.AGGREGATE(15,6,ROW(MAESTRO!$B$3:$B$1000)/((MAESTRO!$B$3:$B$1000="PROVEEDORES")*(UPPER(MAESTRO!$L$3:$L$1000)="CONFIRMADO")),ROWS($A$3:A412))),"")</f>
        <v/>
      </c>
      <c r="W412" s="24" t="str">
        <f ca="1">IFERROR(INDEX(MAESTRO!W:W,_xludf.AGGREGATE(15,6,ROW(MAESTRO!$B$3:$B$1000)/((MAESTRO!$B$3:$B$1000="PROVEEDORES")*(UPPER(MAESTRO!$L$3:$L$1000)="CONFIRMADO")),ROWS($A$3:A412))),"")</f>
        <v/>
      </c>
      <c r="X412" s="24" t="str">
        <f ca="1">IFERROR(INDEX(MAESTRO!X:X,_xludf.AGGREGATE(15,6,ROW(MAESTRO!$B$3:$B$1000)/((MAESTRO!$B$3:$B$1000="PROVEEDORES")*(UPPER(MAESTRO!$L$3:$L$1000)="CONFIRMADO")),ROWS($A$3:A412))),"")</f>
        <v/>
      </c>
    </row>
    <row r="413" spans="1:24" ht="22.05" customHeight="1">
      <c r="A413" s="10" t="str">
        <f ca="1">IFERROR(INDEX(MAESTRO!A:A,_xludf.AGGREGATE(15,6,ROW(MAESTRO!$B$3:$B$1000)/((MAESTRO!$B$3:$B$1000="PROVEEDORES")*(UPPER(MAESTRO!$L$3:$L$1000)="CONFIRMADO")),ROWS($A$3:A413))),"")</f>
        <v/>
      </c>
      <c r="B413" s="10" t="str">
        <f ca="1">IFERROR(INDEX(MAESTRO!B:B,_xludf.AGGREGATE(15,6,ROW(MAESTRO!$B$3:$B$1000)/((MAESTRO!$B$3:$B$1000="PROVEEDORES")*(UPPER(MAESTRO!$L$3:$L$1000)="CONFIRMADO")),ROWS($A$3:A413))),"")</f>
        <v/>
      </c>
      <c r="C413" s="10" t="str">
        <f ca="1">IFERROR(INDEX(MAESTRO!C:C,_xludf.AGGREGATE(15,6,ROW(MAESTRO!$B$3:$B$1000)/((MAESTRO!$B$3:$B$1000="PROVEEDORES")*(UPPER(MAESTRO!$L$3:$L$1000)="CONFIRMADO")),ROWS($A$3:A413))),"")</f>
        <v/>
      </c>
      <c r="D413" s="10" t="str">
        <f ca="1">IFERROR(INDEX(MAESTRO!D:D,_xludf.AGGREGATE(15,6,ROW(MAESTRO!$B$3:$B$1000)/((MAESTRO!$B$3:$B$1000="PROVEEDORES")*(UPPER(MAESTRO!$L$3:$L$1000)="CONFIRMADO")),ROWS($A$3:A413))),"")</f>
        <v/>
      </c>
      <c r="E413" s="10" t="str">
        <f ca="1">IFERROR(INDEX(MAESTRO!E:E,_xludf.AGGREGATE(15,6,ROW(MAESTRO!$B$3:$B$1000)/((MAESTRO!$B$3:$B$1000="PROVEEDORES")*(UPPER(MAESTRO!$L$3:$L$1000)="CONFIRMADO")),ROWS($A$3:A413))),"")</f>
        <v/>
      </c>
      <c r="F413" s="10" t="str">
        <f ca="1">IFERROR(INDEX(MAESTRO!F:F,_xludf.AGGREGATE(15,6,ROW(MAESTRO!$B$3:$B$1000)/((MAESTRO!$B$3:$B$1000="PROVEEDORES")*(UPPER(MAESTRO!$L$3:$L$1000)="CONFIRMADO")),ROWS($A$3:A413))),"")</f>
        <v/>
      </c>
      <c r="G413" s="10" t="str">
        <f ca="1">IFERROR(INDEX(MAESTRO!G:G,_xludf.AGGREGATE(15,6,ROW(MAESTRO!$B$3:$B$1000)/((MAESTRO!$B$3:$B$1000="PROVEEDORES")*(UPPER(MAESTRO!$L$3:$L$1000)="CONFIRMADO")),ROWS($A$3:A413))),"")</f>
        <v/>
      </c>
      <c r="H413" s="10" t="str">
        <f ca="1">IFERROR(INDEX(MAESTRO!H:H,_xludf.AGGREGATE(15,6,ROW(MAESTRO!$B$3:$B$1000)/((MAESTRO!$B$3:$B$1000="PROVEEDORES")*(UPPER(MAESTRO!$L$3:$L$1000)="CONFIRMADO")),ROWS($A$3:A413))),"")</f>
        <v/>
      </c>
      <c r="I413" s="10" t="str">
        <f ca="1">IFERROR(INDEX(MAESTRO!I:I,_xludf.AGGREGATE(15,6,ROW(MAESTRO!$B$3:$B$1000)/((MAESTRO!$B$3:$B$1000="PROVEEDORES")*(UPPER(MAESTRO!$L$3:$L$1000)="CONFIRMADO")),ROWS($A$3:A413))),"")</f>
        <v/>
      </c>
      <c r="J413" s="10" t="str">
        <f ca="1">IFERROR(INDEX(MAESTRO!J:J,_xludf.AGGREGATE(15,6,ROW(MAESTRO!$B$3:$B$1000)/((MAESTRO!$B$3:$B$1000="PROVEEDORES")*(UPPER(MAESTRO!$L$3:$L$1000)="CONFIRMADO")),ROWS($A$3:A413))),"")</f>
        <v/>
      </c>
      <c r="K413" s="10" t="str">
        <f ca="1">IFERROR(INDEX(MAESTRO!K:K,_xludf.AGGREGATE(15,6,ROW(MAESTRO!$B$3:$B$1000)/((MAESTRO!$B$3:$B$1000="PROVEEDORES")*(UPPER(MAESTRO!$L$3:$L$1000)="CONFIRMADO")),ROWS($A$3:A413))),"")</f>
        <v/>
      </c>
      <c r="L413" s="10" t="str">
        <f ca="1">IFERROR(INDEX(MAESTRO!L:L,_xludf.AGGREGATE(15,6,ROW(MAESTRO!$B$3:$B$1000)/((MAESTRO!$B$3:$B$1000="PROVEEDORES")*(UPPER(MAESTRO!$L$3:$L$1000)="CONFIRMADO")),ROWS($A$3:A413))),"")</f>
        <v/>
      </c>
      <c r="M413" s="10" t="str">
        <f ca="1">IFERROR(INDEX(MAESTRO!M:M,_xludf.AGGREGATE(15,6,ROW(MAESTRO!$B$3:$B$1000)/((MAESTRO!$B$3:$B$1000="PROVEEDORES")*(UPPER(MAESTRO!$L$3:$L$1000)="CONFIRMADO")),ROWS($A$3:A413))),"")</f>
        <v/>
      </c>
      <c r="N413" s="10" t="str">
        <f ca="1">IFERROR(INDEX(MAESTRO!N:N,_xludf.AGGREGATE(15,6,ROW(MAESTRO!$B$3:$B$1000)/((MAESTRO!$B$3:$B$1000="PROVEEDORES")*(UPPER(MAESTRO!$L$3:$L$1000)="CONFIRMADO")),ROWS($A$3:A413))),"")</f>
        <v/>
      </c>
      <c r="O413" s="10" t="str">
        <f ca="1">IFERROR(INDEX(MAESTRO!O:O,_xludf.AGGREGATE(15,6,ROW(MAESTRO!$B$3:$B$1000)/((MAESTRO!$B$3:$B$1000="PROVEEDORES")*(UPPER(MAESTRO!$L$3:$L$1000)="CONFIRMADO")),ROWS($A$3:A413))),"")</f>
        <v/>
      </c>
      <c r="P413" s="10" t="str">
        <f ca="1">IFERROR(INDEX(MAESTRO!P:P,_xludf.AGGREGATE(15,6,ROW(MAESTRO!$B$3:$B$1000)/((MAESTRO!$B$3:$B$1000="PROVEEDORES")*(UPPER(MAESTRO!$L$3:$L$1000)="CONFIRMADO")),ROWS($A$3:A413))),"")</f>
        <v/>
      </c>
      <c r="Q413" s="10" t="str">
        <f ca="1">IFERROR(INDEX(MAESTRO!Q:Q,_xludf.AGGREGATE(15,6,ROW(MAESTRO!$B$3:$B$1000)/((MAESTRO!$B$3:$B$1000="PROVEEDORES")*(UPPER(MAESTRO!$L$3:$L$1000)="CONFIRMADO")),ROWS($A$3:A413))),"")</f>
        <v/>
      </c>
      <c r="R413" s="10" t="str">
        <f ca="1">IFERROR(INDEX(MAESTRO!R:R,_xludf.AGGREGATE(15,6,ROW(MAESTRO!$B$3:$B$1000)/((MAESTRO!$B$3:$B$1000="PROVEEDORES")*(UPPER(MAESTRO!$L$3:$L$1000)="CONFIRMADO")),ROWS($A$3:A413))),"")</f>
        <v/>
      </c>
      <c r="S413" s="10" t="str">
        <f ca="1">IFERROR(INDEX(MAESTRO!S:S,_xludf.AGGREGATE(15,6,ROW(MAESTRO!$B$3:$B$1000)/((MAESTRO!$B$3:$B$1000="PROVEEDORES")*(UPPER(MAESTRO!$L$3:$L$1000)="CONFIRMADO")),ROWS($A$3:A413))),"")</f>
        <v/>
      </c>
      <c r="T413" s="10" t="str">
        <f ca="1">IFERROR(INDEX(MAESTRO!T:T,_xludf.AGGREGATE(15,6,ROW(MAESTRO!$B$3:$B$1000)/((MAESTRO!$B$3:$B$1000="PROVEEDORES")*(UPPER(MAESTRO!$L$3:$L$1000)="CONFIRMADO")),ROWS($A$3:A413))),"")</f>
        <v/>
      </c>
      <c r="U413" s="10" t="str">
        <f ca="1">IFERROR(INDEX(MAESTRO!U:U,_xludf.AGGREGATE(15,6,ROW(MAESTRO!$B$3:$B$1000)/((MAESTRO!$B$3:$B$1000="PROVEEDORES")*(UPPER(MAESTRO!$L$3:$L$1000)="CONFIRMADO")),ROWS($A$3:A413))),"")</f>
        <v/>
      </c>
      <c r="V413" s="10" t="str">
        <f ca="1">IFERROR(INDEX(MAESTRO!V:V,_xludf.AGGREGATE(15,6,ROW(MAESTRO!$B$3:$B$1000)/((MAESTRO!$B$3:$B$1000="PROVEEDORES")*(UPPER(MAESTRO!$L$3:$L$1000)="CONFIRMADO")),ROWS($A$3:A413))),"")</f>
        <v/>
      </c>
      <c r="W413" s="10" t="str">
        <f ca="1">IFERROR(INDEX(MAESTRO!W:W,_xludf.AGGREGATE(15,6,ROW(MAESTRO!$B$3:$B$1000)/((MAESTRO!$B$3:$B$1000="PROVEEDORES")*(UPPER(MAESTRO!$L$3:$L$1000)="CONFIRMADO")),ROWS($A$3:A413))),"")</f>
        <v/>
      </c>
      <c r="X413" s="10" t="str">
        <f ca="1">IFERROR(INDEX(MAESTRO!X:X,_xludf.AGGREGATE(15,6,ROW(MAESTRO!$B$3:$B$1000)/((MAESTRO!$B$3:$B$1000="PROVEEDORES")*(UPPER(MAESTRO!$L$3:$L$1000)="CONFIRMADO")),ROWS($A$3:A413))),"")</f>
        <v/>
      </c>
    </row>
    <row r="414" spans="1:24" ht="22.05" customHeight="1">
      <c r="A414" s="24" t="str">
        <f ca="1">IFERROR(INDEX(MAESTRO!A:A,_xludf.AGGREGATE(15,6,ROW(MAESTRO!$B$3:$B$1000)/((MAESTRO!$B$3:$B$1000="PROVEEDORES")*(UPPER(MAESTRO!$L$3:$L$1000)="CONFIRMADO")),ROWS($A$3:A414))),"")</f>
        <v/>
      </c>
      <c r="B414" s="24" t="str">
        <f ca="1">IFERROR(INDEX(MAESTRO!B:B,_xludf.AGGREGATE(15,6,ROW(MAESTRO!$B$3:$B$1000)/((MAESTRO!$B$3:$B$1000="PROVEEDORES")*(UPPER(MAESTRO!$L$3:$L$1000)="CONFIRMADO")),ROWS($A$3:A414))),"")</f>
        <v/>
      </c>
      <c r="C414" s="24" t="str">
        <f ca="1">IFERROR(INDEX(MAESTRO!C:C,_xludf.AGGREGATE(15,6,ROW(MAESTRO!$B$3:$B$1000)/((MAESTRO!$B$3:$B$1000="PROVEEDORES")*(UPPER(MAESTRO!$L$3:$L$1000)="CONFIRMADO")),ROWS($A$3:A414))),"")</f>
        <v/>
      </c>
      <c r="D414" s="24" t="str">
        <f ca="1">IFERROR(INDEX(MAESTRO!D:D,_xludf.AGGREGATE(15,6,ROW(MAESTRO!$B$3:$B$1000)/((MAESTRO!$B$3:$B$1000="PROVEEDORES")*(UPPER(MAESTRO!$L$3:$L$1000)="CONFIRMADO")),ROWS($A$3:A414))),"")</f>
        <v/>
      </c>
      <c r="E414" s="24" t="str">
        <f ca="1">IFERROR(INDEX(MAESTRO!E:E,_xludf.AGGREGATE(15,6,ROW(MAESTRO!$B$3:$B$1000)/((MAESTRO!$B$3:$B$1000="PROVEEDORES")*(UPPER(MAESTRO!$L$3:$L$1000)="CONFIRMADO")),ROWS($A$3:A414))),"")</f>
        <v/>
      </c>
      <c r="F414" s="24" t="str">
        <f ca="1">IFERROR(INDEX(MAESTRO!F:F,_xludf.AGGREGATE(15,6,ROW(MAESTRO!$B$3:$B$1000)/((MAESTRO!$B$3:$B$1000="PROVEEDORES")*(UPPER(MAESTRO!$L$3:$L$1000)="CONFIRMADO")),ROWS($A$3:A414))),"")</f>
        <v/>
      </c>
      <c r="G414" s="24" t="str">
        <f ca="1">IFERROR(INDEX(MAESTRO!G:G,_xludf.AGGREGATE(15,6,ROW(MAESTRO!$B$3:$B$1000)/((MAESTRO!$B$3:$B$1000="PROVEEDORES")*(UPPER(MAESTRO!$L$3:$L$1000)="CONFIRMADO")),ROWS($A$3:A414))),"")</f>
        <v/>
      </c>
      <c r="H414" s="24" t="str">
        <f ca="1">IFERROR(INDEX(MAESTRO!H:H,_xludf.AGGREGATE(15,6,ROW(MAESTRO!$B$3:$B$1000)/((MAESTRO!$B$3:$B$1000="PROVEEDORES")*(UPPER(MAESTRO!$L$3:$L$1000)="CONFIRMADO")),ROWS($A$3:A414))),"")</f>
        <v/>
      </c>
      <c r="I414" s="24" t="str">
        <f ca="1">IFERROR(INDEX(MAESTRO!I:I,_xludf.AGGREGATE(15,6,ROW(MAESTRO!$B$3:$B$1000)/((MAESTRO!$B$3:$B$1000="PROVEEDORES")*(UPPER(MAESTRO!$L$3:$L$1000)="CONFIRMADO")),ROWS($A$3:A414))),"")</f>
        <v/>
      </c>
      <c r="J414" s="24" t="str">
        <f ca="1">IFERROR(INDEX(MAESTRO!J:J,_xludf.AGGREGATE(15,6,ROW(MAESTRO!$B$3:$B$1000)/((MAESTRO!$B$3:$B$1000="PROVEEDORES")*(UPPER(MAESTRO!$L$3:$L$1000)="CONFIRMADO")),ROWS($A$3:A414))),"")</f>
        <v/>
      </c>
      <c r="K414" s="24" t="str">
        <f ca="1">IFERROR(INDEX(MAESTRO!K:K,_xludf.AGGREGATE(15,6,ROW(MAESTRO!$B$3:$B$1000)/((MAESTRO!$B$3:$B$1000="PROVEEDORES")*(UPPER(MAESTRO!$L$3:$L$1000)="CONFIRMADO")),ROWS($A$3:A414))),"")</f>
        <v/>
      </c>
      <c r="L414" s="24" t="str">
        <f ca="1">IFERROR(INDEX(MAESTRO!L:L,_xludf.AGGREGATE(15,6,ROW(MAESTRO!$B$3:$B$1000)/((MAESTRO!$B$3:$B$1000="PROVEEDORES")*(UPPER(MAESTRO!$L$3:$L$1000)="CONFIRMADO")),ROWS($A$3:A414))),"")</f>
        <v/>
      </c>
      <c r="M414" s="24" t="str">
        <f ca="1">IFERROR(INDEX(MAESTRO!M:M,_xludf.AGGREGATE(15,6,ROW(MAESTRO!$B$3:$B$1000)/((MAESTRO!$B$3:$B$1000="PROVEEDORES")*(UPPER(MAESTRO!$L$3:$L$1000)="CONFIRMADO")),ROWS($A$3:A414))),"")</f>
        <v/>
      </c>
      <c r="N414" s="24" t="str">
        <f ca="1">IFERROR(INDEX(MAESTRO!N:N,_xludf.AGGREGATE(15,6,ROW(MAESTRO!$B$3:$B$1000)/((MAESTRO!$B$3:$B$1000="PROVEEDORES")*(UPPER(MAESTRO!$L$3:$L$1000)="CONFIRMADO")),ROWS($A$3:A414))),"")</f>
        <v/>
      </c>
      <c r="O414" s="24" t="str">
        <f ca="1">IFERROR(INDEX(MAESTRO!O:O,_xludf.AGGREGATE(15,6,ROW(MAESTRO!$B$3:$B$1000)/((MAESTRO!$B$3:$B$1000="PROVEEDORES")*(UPPER(MAESTRO!$L$3:$L$1000)="CONFIRMADO")),ROWS($A$3:A414))),"")</f>
        <v/>
      </c>
      <c r="P414" s="24" t="str">
        <f ca="1">IFERROR(INDEX(MAESTRO!P:P,_xludf.AGGREGATE(15,6,ROW(MAESTRO!$B$3:$B$1000)/((MAESTRO!$B$3:$B$1000="PROVEEDORES")*(UPPER(MAESTRO!$L$3:$L$1000)="CONFIRMADO")),ROWS($A$3:A414))),"")</f>
        <v/>
      </c>
      <c r="Q414" s="24" t="str">
        <f ca="1">IFERROR(INDEX(MAESTRO!Q:Q,_xludf.AGGREGATE(15,6,ROW(MAESTRO!$B$3:$B$1000)/((MAESTRO!$B$3:$B$1000="PROVEEDORES")*(UPPER(MAESTRO!$L$3:$L$1000)="CONFIRMADO")),ROWS($A$3:A414))),"")</f>
        <v/>
      </c>
      <c r="R414" s="24" t="str">
        <f ca="1">IFERROR(INDEX(MAESTRO!R:R,_xludf.AGGREGATE(15,6,ROW(MAESTRO!$B$3:$B$1000)/((MAESTRO!$B$3:$B$1000="PROVEEDORES")*(UPPER(MAESTRO!$L$3:$L$1000)="CONFIRMADO")),ROWS($A$3:A414))),"")</f>
        <v/>
      </c>
      <c r="S414" s="24" t="str">
        <f ca="1">IFERROR(INDEX(MAESTRO!S:S,_xludf.AGGREGATE(15,6,ROW(MAESTRO!$B$3:$B$1000)/((MAESTRO!$B$3:$B$1000="PROVEEDORES")*(UPPER(MAESTRO!$L$3:$L$1000)="CONFIRMADO")),ROWS($A$3:A414))),"")</f>
        <v/>
      </c>
      <c r="T414" s="24" t="str">
        <f ca="1">IFERROR(INDEX(MAESTRO!T:T,_xludf.AGGREGATE(15,6,ROW(MAESTRO!$B$3:$B$1000)/((MAESTRO!$B$3:$B$1000="PROVEEDORES")*(UPPER(MAESTRO!$L$3:$L$1000)="CONFIRMADO")),ROWS($A$3:A414))),"")</f>
        <v/>
      </c>
      <c r="U414" s="24" t="str">
        <f ca="1">IFERROR(INDEX(MAESTRO!U:U,_xludf.AGGREGATE(15,6,ROW(MAESTRO!$B$3:$B$1000)/((MAESTRO!$B$3:$B$1000="PROVEEDORES")*(UPPER(MAESTRO!$L$3:$L$1000)="CONFIRMADO")),ROWS($A$3:A414))),"")</f>
        <v/>
      </c>
      <c r="V414" s="24" t="str">
        <f ca="1">IFERROR(INDEX(MAESTRO!V:V,_xludf.AGGREGATE(15,6,ROW(MAESTRO!$B$3:$B$1000)/((MAESTRO!$B$3:$B$1000="PROVEEDORES")*(UPPER(MAESTRO!$L$3:$L$1000)="CONFIRMADO")),ROWS($A$3:A414))),"")</f>
        <v/>
      </c>
      <c r="W414" s="24" t="str">
        <f ca="1">IFERROR(INDEX(MAESTRO!W:W,_xludf.AGGREGATE(15,6,ROW(MAESTRO!$B$3:$B$1000)/((MAESTRO!$B$3:$B$1000="PROVEEDORES")*(UPPER(MAESTRO!$L$3:$L$1000)="CONFIRMADO")),ROWS($A$3:A414))),"")</f>
        <v/>
      </c>
      <c r="X414" s="24" t="str">
        <f ca="1">IFERROR(INDEX(MAESTRO!X:X,_xludf.AGGREGATE(15,6,ROW(MAESTRO!$B$3:$B$1000)/((MAESTRO!$B$3:$B$1000="PROVEEDORES")*(UPPER(MAESTRO!$L$3:$L$1000)="CONFIRMADO")),ROWS($A$3:A414))),"")</f>
        <v/>
      </c>
    </row>
    <row r="415" spans="1:24" ht="22.05" customHeight="1">
      <c r="A415" s="10" t="str">
        <f ca="1">IFERROR(INDEX(MAESTRO!A:A,_xludf.AGGREGATE(15,6,ROW(MAESTRO!$B$3:$B$1000)/((MAESTRO!$B$3:$B$1000="PROVEEDORES")*(UPPER(MAESTRO!$L$3:$L$1000)="CONFIRMADO")),ROWS($A$3:A415))),"")</f>
        <v/>
      </c>
      <c r="B415" s="10" t="str">
        <f ca="1">IFERROR(INDEX(MAESTRO!B:B,_xludf.AGGREGATE(15,6,ROW(MAESTRO!$B$3:$B$1000)/((MAESTRO!$B$3:$B$1000="PROVEEDORES")*(UPPER(MAESTRO!$L$3:$L$1000)="CONFIRMADO")),ROWS($A$3:A415))),"")</f>
        <v/>
      </c>
      <c r="C415" s="10" t="str">
        <f ca="1">IFERROR(INDEX(MAESTRO!C:C,_xludf.AGGREGATE(15,6,ROW(MAESTRO!$B$3:$B$1000)/((MAESTRO!$B$3:$B$1000="PROVEEDORES")*(UPPER(MAESTRO!$L$3:$L$1000)="CONFIRMADO")),ROWS($A$3:A415))),"")</f>
        <v/>
      </c>
      <c r="D415" s="10" t="str">
        <f ca="1">IFERROR(INDEX(MAESTRO!D:D,_xludf.AGGREGATE(15,6,ROW(MAESTRO!$B$3:$B$1000)/((MAESTRO!$B$3:$B$1000="PROVEEDORES")*(UPPER(MAESTRO!$L$3:$L$1000)="CONFIRMADO")),ROWS($A$3:A415))),"")</f>
        <v/>
      </c>
      <c r="E415" s="10" t="str">
        <f ca="1">IFERROR(INDEX(MAESTRO!E:E,_xludf.AGGREGATE(15,6,ROW(MAESTRO!$B$3:$B$1000)/((MAESTRO!$B$3:$B$1000="PROVEEDORES")*(UPPER(MAESTRO!$L$3:$L$1000)="CONFIRMADO")),ROWS($A$3:A415))),"")</f>
        <v/>
      </c>
      <c r="F415" s="10" t="str">
        <f ca="1">IFERROR(INDEX(MAESTRO!F:F,_xludf.AGGREGATE(15,6,ROW(MAESTRO!$B$3:$B$1000)/((MAESTRO!$B$3:$B$1000="PROVEEDORES")*(UPPER(MAESTRO!$L$3:$L$1000)="CONFIRMADO")),ROWS($A$3:A415))),"")</f>
        <v/>
      </c>
      <c r="G415" s="10" t="str">
        <f ca="1">IFERROR(INDEX(MAESTRO!G:G,_xludf.AGGREGATE(15,6,ROW(MAESTRO!$B$3:$B$1000)/((MAESTRO!$B$3:$B$1000="PROVEEDORES")*(UPPER(MAESTRO!$L$3:$L$1000)="CONFIRMADO")),ROWS($A$3:A415))),"")</f>
        <v/>
      </c>
      <c r="H415" s="10" t="str">
        <f ca="1">IFERROR(INDEX(MAESTRO!H:H,_xludf.AGGREGATE(15,6,ROW(MAESTRO!$B$3:$B$1000)/((MAESTRO!$B$3:$B$1000="PROVEEDORES")*(UPPER(MAESTRO!$L$3:$L$1000)="CONFIRMADO")),ROWS($A$3:A415))),"")</f>
        <v/>
      </c>
      <c r="I415" s="10" t="str">
        <f ca="1">IFERROR(INDEX(MAESTRO!I:I,_xludf.AGGREGATE(15,6,ROW(MAESTRO!$B$3:$B$1000)/((MAESTRO!$B$3:$B$1000="PROVEEDORES")*(UPPER(MAESTRO!$L$3:$L$1000)="CONFIRMADO")),ROWS($A$3:A415))),"")</f>
        <v/>
      </c>
      <c r="J415" s="10" t="str">
        <f ca="1">IFERROR(INDEX(MAESTRO!J:J,_xludf.AGGREGATE(15,6,ROW(MAESTRO!$B$3:$B$1000)/((MAESTRO!$B$3:$B$1000="PROVEEDORES")*(UPPER(MAESTRO!$L$3:$L$1000)="CONFIRMADO")),ROWS($A$3:A415))),"")</f>
        <v/>
      </c>
      <c r="K415" s="10" t="str">
        <f ca="1">IFERROR(INDEX(MAESTRO!K:K,_xludf.AGGREGATE(15,6,ROW(MAESTRO!$B$3:$B$1000)/((MAESTRO!$B$3:$B$1000="PROVEEDORES")*(UPPER(MAESTRO!$L$3:$L$1000)="CONFIRMADO")),ROWS($A$3:A415))),"")</f>
        <v/>
      </c>
      <c r="L415" s="10" t="str">
        <f ca="1">IFERROR(INDEX(MAESTRO!L:L,_xludf.AGGREGATE(15,6,ROW(MAESTRO!$B$3:$B$1000)/((MAESTRO!$B$3:$B$1000="PROVEEDORES")*(UPPER(MAESTRO!$L$3:$L$1000)="CONFIRMADO")),ROWS($A$3:A415))),"")</f>
        <v/>
      </c>
      <c r="M415" s="10" t="str">
        <f ca="1">IFERROR(INDEX(MAESTRO!M:M,_xludf.AGGREGATE(15,6,ROW(MAESTRO!$B$3:$B$1000)/((MAESTRO!$B$3:$B$1000="PROVEEDORES")*(UPPER(MAESTRO!$L$3:$L$1000)="CONFIRMADO")),ROWS($A$3:A415))),"")</f>
        <v/>
      </c>
      <c r="N415" s="10" t="str">
        <f ca="1">IFERROR(INDEX(MAESTRO!N:N,_xludf.AGGREGATE(15,6,ROW(MAESTRO!$B$3:$B$1000)/((MAESTRO!$B$3:$B$1000="PROVEEDORES")*(UPPER(MAESTRO!$L$3:$L$1000)="CONFIRMADO")),ROWS($A$3:A415))),"")</f>
        <v/>
      </c>
      <c r="O415" s="10" t="str">
        <f ca="1">IFERROR(INDEX(MAESTRO!O:O,_xludf.AGGREGATE(15,6,ROW(MAESTRO!$B$3:$B$1000)/((MAESTRO!$B$3:$B$1000="PROVEEDORES")*(UPPER(MAESTRO!$L$3:$L$1000)="CONFIRMADO")),ROWS($A$3:A415))),"")</f>
        <v/>
      </c>
      <c r="P415" s="10" t="str">
        <f ca="1">IFERROR(INDEX(MAESTRO!P:P,_xludf.AGGREGATE(15,6,ROW(MAESTRO!$B$3:$B$1000)/((MAESTRO!$B$3:$B$1000="PROVEEDORES")*(UPPER(MAESTRO!$L$3:$L$1000)="CONFIRMADO")),ROWS($A$3:A415))),"")</f>
        <v/>
      </c>
      <c r="Q415" s="10" t="str">
        <f ca="1">IFERROR(INDEX(MAESTRO!Q:Q,_xludf.AGGREGATE(15,6,ROW(MAESTRO!$B$3:$B$1000)/((MAESTRO!$B$3:$B$1000="PROVEEDORES")*(UPPER(MAESTRO!$L$3:$L$1000)="CONFIRMADO")),ROWS($A$3:A415))),"")</f>
        <v/>
      </c>
      <c r="R415" s="10" t="str">
        <f ca="1">IFERROR(INDEX(MAESTRO!R:R,_xludf.AGGREGATE(15,6,ROW(MAESTRO!$B$3:$B$1000)/((MAESTRO!$B$3:$B$1000="PROVEEDORES")*(UPPER(MAESTRO!$L$3:$L$1000)="CONFIRMADO")),ROWS($A$3:A415))),"")</f>
        <v/>
      </c>
      <c r="S415" s="10" t="str">
        <f ca="1">IFERROR(INDEX(MAESTRO!S:S,_xludf.AGGREGATE(15,6,ROW(MAESTRO!$B$3:$B$1000)/((MAESTRO!$B$3:$B$1000="PROVEEDORES")*(UPPER(MAESTRO!$L$3:$L$1000)="CONFIRMADO")),ROWS($A$3:A415))),"")</f>
        <v/>
      </c>
      <c r="T415" s="10" t="str">
        <f ca="1">IFERROR(INDEX(MAESTRO!T:T,_xludf.AGGREGATE(15,6,ROW(MAESTRO!$B$3:$B$1000)/((MAESTRO!$B$3:$B$1000="PROVEEDORES")*(UPPER(MAESTRO!$L$3:$L$1000)="CONFIRMADO")),ROWS($A$3:A415))),"")</f>
        <v/>
      </c>
      <c r="U415" s="10" t="str">
        <f ca="1">IFERROR(INDEX(MAESTRO!U:U,_xludf.AGGREGATE(15,6,ROW(MAESTRO!$B$3:$B$1000)/((MAESTRO!$B$3:$B$1000="PROVEEDORES")*(UPPER(MAESTRO!$L$3:$L$1000)="CONFIRMADO")),ROWS($A$3:A415))),"")</f>
        <v/>
      </c>
      <c r="V415" s="10" t="str">
        <f ca="1">IFERROR(INDEX(MAESTRO!V:V,_xludf.AGGREGATE(15,6,ROW(MAESTRO!$B$3:$B$1000)/((MAESTRO!$B$3:$B$1000="PROVEEDORES")*(UPPER(MAESTRO!$L$3:$L$1000)="CONFIRMADO")),ROWS($A$3:A415))),"")</f>
        <v/>
      </c>
      <c r="W415" s="10" t="str">
        <f ca="1">IFERROR(INDEX(MAESTRO!W:W,_xludf.AGGREGATE(15,6,ROW(MAESTRO!$B$3:$B$1000)/((MAESTRO!$B$3:$B$1000="PROVEEDORES")*(UPPER(MAESTRO!$L$3:$L$1000)="CONFIRMADO")),ROWS($A$3:A415))),"")</f>
        <v/>
      </c>
      <c r="X415" s="10" t="str">
        <f ca="1">IFERROR(INDEX(MAESTRO!X:X,_xludf.AGGREGATE(15,6,ROW(MAESTRO!$B$3:$B$1000)/((MAESTRO!$B$3:$B$1000="PROVEEDORES")*(UPPER(MAESTRO!$L$3:$L$1000)="CONFIRMADO")),ROWS($A$3:A415))),"")</f>
        <v/>
      </c>
    </row>
    <row r="416" spans="1:24" ht="22.05" customHeight="1">
      <c r="A416" s="24" t="str">
        <f ca="1">IFERROR(INDEX(MAESTRO!A:A,_xludf.AGGREGATE(15,6,ROW(MAESTRO!$B$3:$B$1000)/((MAESTRO!$B$3:$B$1000="PROVEEDORES")*(UPPER(MAESTRO!$L$3:$L$1000)="CONFIRMADO")),ROWS($A$3:A416))),"")</f>
        <v/>
      </c>
      <c r="B416" s="24" t="str">
        <f ca="1">IFERROR(INDEX(MAESTRO!B:B,_xludf.AGGREGATE(15,6,ROW(MAESTRO!$B$3:$B$1000)/((MAESTRO!$B$3:$B$1000="PROVEEDORES")*(UPPER(MAESTRO!$L$3:$L$1000)="CONFIRMADO")),ROWS($A$3:A416))),"")</f>
        <v/>
      </c>
      <c r="C416" s="24" t="str">
        <f ca="1">IFERROR(INDEX(MAESTRO!C:C,_xludf.AGGREGATE(15,6,ROW(MAESTRO!$B$3:$B$1000)/((MAESTRO!$B$3:$B$1000="PROVEEDORES")*(UPPER(MAESTRO!$L$3:$L$1000)="CONFIRMADO")),ROWS($A$3:A416))),"")</f>
        <v/>
      </c>
      <c r="D416" s="24" t="str">
        <f ca="1">IFERROR(INDEX(MAESTRO!D:D,_xludf.AGGREGATE(15,6,ROW(MAESTRO!$B$3:$B$1000)/((MAESTRO!$B$3:$B$1000="PROVEEDORES")*(UPPER(MAESTRO!$L$3:$L$1000)="CONFIRMADO")),ROWS($A$3:A416))),"")</f>
        <v/>
      </c>
      <c r="E416" s="24" t="str">
        <f ca="1">IFERROR(INDEX(MAESTRO!E:E,_xludf.AGGREGATE(15,6,ROW(MAESTRO!$B$3:$B$1000)/((MAESTRO!$B$3:$B$1000="PROVEEDORES")*(UPPER(MAESTRO!$L$3:$L$1000)="CONFIRMADO")),ROWS($A$3:A416))),"")</f>
        <v/>
      </c>
      <c r="F416" s="24" t="str">
        <f ca="1">IFERROR(INDEX(MAESTRO!F:F,_xludf.AGGREGATE(15,6,ROW(MAESTRO!$B$3:$B$1000)/((MAESTRO!$B$3:$B$1000="PROVEEDORES")*(UPPER(MAESTRO!$L$3:$L$1000)="CONFIRMADO")),ROWS($A$3:A416))),"")</f>
        <v/>
      </c>
      <c r="G416" s="24" t="str">
        <f ca="1">IFERROR(INDEX(MAESTRO!G:G,_xludf.AGGREGATE(15,6,ROW(MAESTRO!$B$3:$B$1000)/((MAESTRO!$B$3:$B$1000="PROVEEDORES")*(UPPER(MAESTRO!$L$3:$L$1000)="CONFIRMADO")),ROWS($A$3:A416))),"")</f>
        <v/>
      </c>
      <c r="H416" s="24" t="str">
        <f ca="1">IFERROR(INDEX(MAESTRO!H:H,_xludf.AGGREGATE(15,6,ROW(MAESTRO!$B$3:$B$1000)/((MAESTRO!$B$3:$B$1000="PROVEEDORES")*(UPPER(MAESTRO!$L$3:$L$1000)="CONFIRMADO")),ROWS($A$3:A416))),"")</f>
        <v/>
      </c>
      <c r="I416" s="24" t="str">
        <f ca="1">IFERROR(INDEX(MAESTRO!I:I,_xludf.AGGREGATE(15,6,ROW(MAESTRO!$B$3:$B$1000)/((MAESTRO!$B$3:$B$1000="PROVEEDORES")*(UPPER(MAESTRO!$L$3:$L$1000)="CONFIRMADO")),ROWS($A$3:A416))),"")</f>
        <v/>
      </c>
      <c r="J416" s="24" t="str">
        <f ca="1">IFERROR(INDEX(MAESTRO!J:J,_xludf.AGGREGATE(15,6,ROW(MAESTRO!$B$3:$B$1000)/((MAESTRO!$B$3:$B$1000="PROVEEDORES")*(UPPER(MAESTRO!$L$3:$L$1000)="CONFIRMADO")),ROWS($A$3:A416))),"")</f>
        <v/>
      </c>
      <c r="K416" s="24" t="str">
        <f ca="1">IFERROR(INDEX(MAESTRO!K:K,_xludf.AGGREGATE(15,6,ROW(MAESTRO!$B$3:$B$1000)/((MAESTRO!$B$3:$B$1000="PROVEEDORES")*(UPPER(MAESTRO!$L$3:$L$1000)="CONFIRMADO")),ROWS($A$3:A416))),"")</f>
        <v/>
      </c>
      <c r="L416" s="24" t="str">
        <f ca="1">IFERROR(INDEX(MAESTRO!L:L,_xludf.AGGREGATE(15,6,ROW(MAESTRO!$B$3:$B$1000)/((MAESTRO!$B$3:$B$1000="PROVEEDORES")*(UPPER(MAESTRO!$L$3:$L$1000)="CONFIRMADO")),ROWS($A$3:A416))),"")</f>
        <v/>
      </c>
      <c r="M416" s="24" t="str">
        <f ca="1">IFERROR(INDEX(MAESTRO!M:M,_xludf.AGGREGATE(15,6,ROW(MAESTRO!$B$3:$B$1000)/((MAESTRO!$B$3:$B$1000="PROVEEDORES")*(UPPER(MAESTRO!$L$3:$L$1000)="CONFIRMADO")),ROWS($A$3:A416))),"")</f>
        <v/>
      </c>
      <c r="N416" s="24" t="str">
        <f ca="1">IFERROR(INDEX(MAESTRO!N:N,_xludf.AGGREGATE(15,6,ROW(MAESTRO!$B$3:$B$1000)/((MAESTRO!$B$3:$B$1000="PROVEEDORES")*(UPPER(MAESTRO!$L$3:$L$1000)="CONFIRMADO")),ROWS($A$3:A416))),"")</f>
        <v/>
      </c>
      <c r="O416" s="24" t="str">
        <f ca="1">IFERROR(INDEX(MAESTRO!O:O,_xludf.AGGREGATE(15,6,ROW(MAESTRO!$B$3:$B$1000)/((MAESTRO!$B$3:$B$1000="PROVEEDORES")*(UPPER(MAESTRO!$L$3:$L$1000)="CONFIRMADO")),ROWS($A$3:A416))),"")</f>
        <v/>
      </c>
      <c r="P416" s="24" t="str">
        <f ca="1">IFERROR(INDEX(MAESTRO!P:P,_xludf.AGGREGATE(15,6,ROW(MAESTRO!$B$3:$B$1000)/((MAESTRO!$B$3:$B$1000="PROVEEDORES")*(UPPER(MAESTRO!$L$3:$L$1000)="CONFIRMADO")),ROWS($A$3:A416))),"")</f>
        <v/>
      </c>
      <c r="Q416" s="24" t="str">
        <f ca="1">IFERROR(INDEX(MAESTRO!Q:Q,_xludf.AGGREGATE(15,6,ROW(MAESTRO!$B$3:$B$1000)/((MAESTRO!$B$3:$B$1000="PROVEEDORES")*(UPPER(MAESTRO!$L$3:$L$1000)="CONFIRMADO")),ROWS($A$3:A416))),"")</f>
        <v/>
      </c>
      <c r="R416" s="24" t="str">
        <f ca="1">IFERROR(INDEX(MAESTRO!R:R,_xludf.AGGREGATE(15,6,ROW(MAESTRO!$B$3:$B$1000)/((MAESTRO!$B$3:$B$1000="PROVEEDORES")*(UPPER(MAESTRO!$L$3:$L$1000)="CONFIRMADO")),ROWS($A$3:A416))),"")</f>
        <v/>
      </c>
      <c r="S416" s="24" t="str">
        <f ca="1">IFERROR(INDEX(MAESTRO!S:S,_xludf.AGGREGATE(15,6,ROW(MAESTRO!$B$3:$B$1000)/((MAESTRO!$B$3:$B$1000="PROVEEDORES")*(UPPER(MAESTRO!$L$3:$L$1000)="CONFIRMADO")),ROWS($A$3:A416))),"")</f>
        <v/>
      </c>
      <c r="T416" s="24" t="str">
        <f ca="1">IFERROR(INDEX(MAESTRO!T:T,_xludf.AGGREGATE(15,6,ROW(MAESTRO!$B$3:$B$1000)/((MAESTRO!$B$3:$B$1000="PROVEEDORES")*(UPPER(MAESTRO!$L$3:$L$1000)="CONFIRMADO")),ROWS($A$3:A416))),"")</f>
        <v/>
      </c>
      <c r="U416" s="24" t="str">
        <f ca="1">IFERROR(INDEX(MAESTRO!U:U,_xludf.AGGREGATE(15,6,ROW(MAESTRO!$B$3:$B$1000)/((MAESTRO!$B$3:$B$1000="PROVEEDORES")*(UPPER(MAESTRO!$L$3:$L$1000)="CONFIRMADO")),ROWS($A$3:A416))),"")</f>
        <v/>
      </c>
      <c r="V416" s="24" t="str">
        <f ca="1">IFERROR(INDEX(MAESTRO!V:V,_xludf.AGGREGATE(15,6,ROW(MAESTRO!$B$3:$B$1000)/((MAESTRO!$B$3:$B$1000="PROVEEDORES")*(UPPER(MAESTRO!$L$3:$L$1000)="CONFIRMADO")),ROWS($A$3:A416))),"")</f>
        <v/>
      </c>
      <c r="W416" s="24" t="str">
        <f ca="1">IFERROR(INDEX(MAESTRO!W:W,_xludf.AGGREGATE(15,6,ROW(MAESTRO!$B$3:$B$1000)/((MAESTRO!$B$3:$B$1000="PROVEEDORES")*(UPPER(MAESTRO!$L$3:$L$1000)="CONFIRMADO")),ROWS($A$3:A416))),"")</f>
        <v/>
      </c>
      <c r="X416" s="24" t="str">
        <f ca="1">IFERROR(INDEX(MAESTRO!X:X,_xludf.AGGREGATE(15,6,ROW(MAESTRO!$B$3:$B$1000)/((MAESTRO!$B$3:$B$1000="PROVEEDORES")*(UPPER(MAESTRO!$L$3:$L$1000)="CONFIRMADO")),ROWS($A$3:A416))),"")</f>
        <v/>
      </c>
    </row>
    <row r="417" spans="1:24" ht="22.05" customHeight="1">
      <c r="A417" s="10" t="str">
        <f ca="1">IFERROR(INDEX(MAESTRO!A:A,_xludf.AGGREGATE(15,6,ROW(MAESTRO!$B$3:$B$1000)/((MAESTRO!$B$3:$B$1000="PROVEEDORES")*(UPPER(MAESTRO!$L$3:$L$1000)="CONFIRMADO")),ROWS($A$3:A417))),"")</f>
        <v/>
      </c>
      <c r="B417" s="10" t="str">
        <f ca="1">IFERROR(INDEX(MAESTRO!B:B,_xludf.AGGREGATE(15,6,ROW(MAESTRO!$B$3:$B$1000)/((MAESTRO!$B$3:$B$1000="PROVEEDORES")*(UPPER(MAESTRO!$L$3:$L$1000)="CONFIRMADO")),ROWS($A$3:A417))),"")</f>
        <v/>
      </c>
      <c r="C417" s="10" t="str">
        <f ca="1">IFERROR(INDEX(MAESTRO!C:C,_xludf.AGGREGATE(15,6,ROW(MAESTRO!$B$3:$B$1000)/((MAESTRO!$B$3:$B$1000="PROVEEDORES")*(UPPER(MAESTRO!$L$3:$L$1000)="CONFIRMADO")),ROWS($A$3:A417))),"")</f>
        <v/>
      </c>
      <c r="D417" s="10" t="str">
        <f ca="1">IFERROR(INDEX(MAESTRO!D:D,_xludf.AGGREGATE(15,6,ROW(MAESTRO!$B$3:$B$1000)/((MAESTRO!$B$3:$B$1000="PROVEEDORES")*(UPPER(MAESTRO!$L$3:$L$1000)="CONFIRMADO")),ROWS($A$3:A417))),"")</f>
        <v/>
      </c>
      <c r="E417" s="10" t="str">
        <f ca="1">IFERROR(INDEX(MAESTRO!E:E,_xludf.AGGREGATE(15,6,ROW(MAESTRO!$B$3:$B$1000)/((MAESTRO!$B$3:$B$1000="PROVEEDORES")*(UPPER(MAESTRO!$L$3:$L$1000)="CONFIRMADO")),ROWS($A$3:A417))),"")</f>
        <v/>
      </c>
      <c r="F417" s="10" t="str">
        <f ca="1">IFERROR(INDEX(MAESTRO!F:F,_xludf.AGGREGATE(15,6,ROW(MAESTRO!$B$3:$B$1000)/((MAESTRO!$B$3:$B$1000="PROVEEDORES")*(UPPER(MAESTRO!$L$3:$L$1000)="CONFIRMADO")),ROWS($A$3:A417))),"")</f>
        <v/>
      </c>
      <c r="G417" s="10" t="str">
        <f ca="1">IFERROR(INDEX(MAESTRO!G:G,_xludf.AGGREGATE(15,6,ROW(MAESTRO!$B$3:$B$1000)/((MAESTRO!$B$3:$B$1000="PROVEEDORES")*(UPPER(MAESTRO!$L$3:$L$1000)="CONFIRMADO")),ROWS($A$3:A417))),"")</f>
        <v/>
      </c>
      <c r="H417" s="10" t="str">
        <f ca="1">IFERROR(INDEX(MAESTRO!H:H,_xludf.AGGREGATE(15,6,ROW(MAESTRO!$B$3:$B$1000)/((MAESTRO!$B$3:$B$1000="PROVEEDORES")*(UPPER(MAESTRO!$L$3:$L$1000)="CONFIRMADO")),ROWS($A$3:A417))),"")</f>
        <v/>
      </c>
      <c r="I417" s="10" t="str">
        <f ca="1">IFERROR(INDEX(MAESTRO!I:I,_xludf.AGGREGATE(15,6,ROW(MAESTRO!$B$3:$B$1000)/((MAESTRO!$B$3:$B$1000="PROVEEDORES")*(UPPER(MAESTRO!$L$3:$L$1000)="CONFIRMADO")),ROWS($A$3:A417))),"")</f>
        <v/>
      </c>
      <c r="J417" s="10" t="str">
        <f ca="1">IFERROR(INDEX(MAESTRO!J:J,_xludf.AGGREGATE(15,6,ROW(MAESTRO!$B$3:$B$1000)/((MAESTRO!$B$3:$B$1000="PROVEEDORES")*(UPPER(MAESTRO!$L$3:$L$1000)="CONFIRMADO")),ROWS($A$3:A417))),"")</f>
        <v/>
      </c>
      <c r="K417" s="10" t="str">
        <f ca="1">IFERROR(INDEX(MAESTRO!K:K,_xludf.AGGREGATE(15,6,ROW(MAESTRO!$B$3:$B$1000)/((MAESTRO!$B$3:$B$1000="PROVEEDORES")*(UPPER(MAESTRO!$L$3:$L$1000)="CONFIRMADO")),ROWS($A$3:A417))),"")</f>
        <v/>
      </c>
      <c r="L417" s="10" t="str">
        <f ca="1">IFERROR(INDEX(MAESTRO!L:L,_xludf.AGGREGATE(15,6,ROW(MAESTRO!$B$3:$B$1000)/((MAESTRO!$B$3:$B$1000="PROVEEDORES")*(UPPER(MAESTRO!$L$3:$L$1000)="CONFIRMADO")),ROWS($A$3:A417))),"")</f>
        <v/>
      </c>
      <c r="M417" s="10" t="str">
        <f ca="1">IFERROR(INDEX(MAESTRO!M:M,_xludf.AGGREGATE(15,6,ROW(MAESTRO!$B$3:$B$1000)/((MAESTRO!$B$3:$B$1000="PROVEEDORES")*(UPPER(MAESTRO!$L$3:$L$1000)="CONFIRMADO")),ROWS($A$3:A417))),"")</f>
        <v/>
      </c>
      <c r="N417" s="10" t="str">
        <f ca="1">IFERROR(INDEX(MAESTRO!N:N,_xludf.AGGREGATE(15,6,ROW(MAESTRO!$B$3:$B$1000)/((MAESTRO!$B$3:$B$1000="PROVEEDORES")*(UPPER(MAESTRO!$L$3:$L$1000)="CONFIRMADO")),ROWS($A$3:A417))),"")</f>
        <v/>
      </c>
      <c r="O417" s="10" t="str">
        <f ca="1">IFERROR(INDEX(MAESTRO!O:O,_xludf.AGGREGATE(15,6,ROW(MAESTRO!$B$3:$B$1000)/((MAESTRO!$B$3:$B$1000="PROVEEDORES")*(UPPER(MAESTRO!$L$3:$L$1000)="CONFIRMADO")),ROWS($A$3:A417))),"")</f>
        <v/>
      </c>
      <c r="P417" s="10" t="str">
        <f ca="1">IFERROR(INDEX(MAESTRO!P:P,_xludf.AGGREGATE(15,6,ROW(MAESTRO!$B$3:$B$1000)/((MAESTRO!$B$3:$B$1000="PROVEEDORES")*(UPPER(MAESTRO!$L$3:$L$1000)="CONFIRMADO")),ROWS($A$3:A417))),"")</f>
        <v/>
      </c>
      <c r="Q417" s="10" t="str">
        <f ca="1">IFERROR(INDEX(MAESTRO!Q:Q,_xludf.AGGREGATE(15,6,ROW(MAESTRO!$B$3:$B$1000)/((MAESTRO!$B$3:$B$1000="PROVEEDORES")*(UPPER(MAESTRO!$L$3:$L$1000)="CONFIRMADO")),ROWS($A$3:A417))),"")</f>
        <v/>
      </c>
      <c r="R417" s="10" t="str">
        <f ca="1">IFERROR(INDEX(MAESTRO!R:R,_xludf.AGGREGATE(15,6,ROW(MAESTRO!$B$3:$B$1000)/((MAESTRO!$B$3:$B$1000="PROVEEDORES")*(UPPER(MAESTRO!$L$3:$L$1000)="CONFIRMADO")),ROWS($A$3:A417))),"")</f>
        <v/>
      </c>
      <c r="S417" s="10" t="str">
        <f ca="1">IFERROR(INDEX(MAESTRO!S:S,_xludf.AGGREGATE(15,6,ROW(MAESTRO!$B$3:$B$1000)/((MAESTRO!$B$3:$B$1000="PROVEEDORES")*(UPPER(MAESTRO!$L$3:$L$1000)="CONFIRMADO")),ROWS($A$3:A417))),"")</f>
        <v/>
      </c>
      <c r="T417" s="10" t="str">
        <f ca="1">IFERROR(INDEX(MAESTRO!T:T,_xludf.AGGREGATE(15,6,ROW(MAESTRO!$B$3:$B$1000)/((MAESTRO!$B$3:$B$1000="PROVEEDORES")*(UPPER(MAESTRO!$L$3:$L$1000)="CONFIRMADO")),ROWS($A$3:A417))),"")</f>
        <v/>
      </c>
      <c r="U417" s="10" t="str">
        <f ca="1">IFERROR(INDEX(MAESTRO!U:U,_xludf.AGGREGATE(15,6,ROW(MAESTRO!$B$3:$B$1000)/((MAESTRO!$B$3:$B$1000="PROVEEDORES")*(UPPER(MAESTRO!$L$3:$L$1000)="CONFIRMADO")),ROWS($A$3:A417))),"")</f>
        <v/>
      </c>
      <c r="V417" s="10" t="str">
        <f ca="1">IFERROR(INDEX(MAESTRO!V:V,_xludf.AGGREGATE(15,6,ROW(MAESTRO!$B$3:$B$1000)/((MAESTRO!$B$3:$B$1000="PROVEEDORES")*(UPPER(MAESTRO!$L$3:$L$1000)="CONFIRMADO")),ROWS($A$3:A417))),"")</f>
        <v/>
      </c>
      <c r="W417" s="10" t="str">
        <f ca="1">IFERROR(INDEX(MAESTRO!W:W,_xludf.AGGREGATE(15,6,ROW(MAESTRO!$B$3:$B$1000)/((MAESTRO!$B$3:$B$1000="PROVEEDORES")*(UPPER(MAESTRO!$L$3:$L$1000)="CONFIRMADO")),ROWS($A$3:A417))),"")</f>
        <v/>
      </c>
      <c r="X417" s="10" t="str">
        <f ca="1">IFERROR(INDEX(MAESTRO!X:X,_xludf.AGGREGATE(15,6,ROW(MAESTRO!$B$3:$B$1000)/((MAESTRO!$B$3:$B$1000="PROVEEDORES")*(UPPER(MAESTRO!$L$3:$L$1000)="CONFIRMADO")),ROWS($A$3:A417))),"")</f>
        <v/>
      </c>
    </row>
    <row r="418" spans="1:24" ht="22.05" customHeight="1">
      <c r="A418" s="24" t="str">
        <f ca="1">IFERROR(INDEX(MAESTRO!A:A,_xludf.AGGREGATE(15,6,ROW(MAESTRO!$B$3:$B$1000)/((MAESTRO!$B$3:$B$1000="PROVEEDORES")*(UPPER(MAESTRO!$L$3:$L$1000)="CONFIRMADO")),ROWS($A$3:A418))),"")</f>
        <v/>
      </c>
      <c r="B418" s="24" t="str">
        <f ca="1">IFERROR(INDEX(MAESTRO!B:B,_xludf.AGGREGATE(15,6,ROW(MAESTRO!$B$3:$B$1000)/((MAESTRO!$B$3:$B$1000="PROVEEDORES")*(UPPER(MAESTRO!$L$3:$L$1000)="CONFIRMADO")),ROWS($A$3:A418))),"")</f>
        <v/>
      </c>
      <c r="C418" s="24" t="str">
        <f ca="1">IFERROR(INDEX(MAESTRO!C:C,_xludf.AGGREGATE(15,6,ROW(MAESTRO!$B$3:$B$1000)/((MAESTRO!$B$3:$B$1000="PROVEEDORES")*(UPPER(MAESTRO!$L$3:$L$1000)="CONFIRMADO")),ROWS($A$3:A418))),"")</f>
        <v/>
      </c>
      <c r="D418" s="24" t="str">
        <f ca="1">IFERROR(INDEX(MAESTRO!D:D,_xludf.AGGREGATE(15,6,ROW(MAESTRO!$B$3:$B$1000)/((MAESTRO!$B$3:$B$1000="PROVEEDORES")*(UPPER(MAESTRO!$L$3:$L$1000)="CONFIRMADO")),ROWS($A$3:A418))),"")</f>
        <v/>
      </c>
      <c r="E418" s="24" t="str">
        <f ca="1">IFERROR(INDEX(MAESTRO!E:E,_xludf.AGGREGATE(15,6,ROW(MAESTRO!$B$3:$B$1000)/((MAESTRO!$B$3:$B$1000="PROVEEDORES")*(UPPER(MAESTRO!$L$3:$L$1000)="CONFIRMADO")),ROWS($A$3:A418))),"")</f>
        <v/>
      </c>
      <c r="F418" s="24" t="str">
        <f ca="1">IFERROR(INDEX(MAESTRO!F:F,_xludf.AGGREGATE(15,6,ROW(MAESTRO!$B$3:$B$1000)/((MAESTRO!$B$3:$B$1000="PROVEEDORES")*(UPPER(MAESTRO!$L$3:$L$1000)="CONFIRMADO")),ROWS($A$3:A418))),"")</f>
        <v/>
      </c>
      <c r="G418" s="24" t="str">
        <f ca="1">IFERROR(INDEX(MAESTRO!G:G,_xludf.AGGREGATE(15,6,ROW(MAESTRO!$B$3:$B$1000)/((MAESTRO!$B$3:$B$1000="PROVEEDORES")*(UPPER(MAESTRO!$L$3:$L$1000)="CONFIRMADO")),ROWS($A$3:A418))),"")</f>
        <v/>
      </c>
      <c r="H418" s="24" t="str">
        <f ca="1">IFERROR(INDEX(MAESTRO!H:H,_xludf.AGGREGATE(15,6,ROW(MAESTRO!$B$3:$B$1000)/((MAESTRO!$B$3:$B$1000="PROVEEDORES")*(UPPER(MAESTRO!$L$3:$L$1000)="CONFIRMADO")),ROWS($A$3:A418))),"")</f>
        <v/>
      </c>
      <c r="I418" s="24" t="str">
        <f ca="1">IFERROR(INDEX(MAESTRO!I:I,_xludf.AGGREGATE(15,6,ROW(MAESTRO!$B$3:$B$1000)/((MAESTRO!$B$3:$B$1000="PROVEEDORES")*(UPPER(MAESTRO!$L$3:$L$1000)="CONFIRMADO")),ROWS($A$3:A418))),"")</f>
        <v/>
      </c>
      <c r="J418" s="24" t="str">
        <f ca="1">IFERROR(INDEX(MAESTRO!J:J,_xludf.AGGREGATE(15,6,ROW(MAESTRO!$B$3:$B$1000)/((MAESTRO!$B$3:$B$1000="PROVEEDORES")*(UPPER(MAESTRO!$L$3:$L$1000)="CONFIRMADO")),ROWS($A$3:A418))),"")</f>
        <v/>
      </c>
      <c r="K418" s="24" t="str">
        <f ca="1">IFERROR(INDEX(MAESTRO!K:K,_xludf.AGGREGATE(15,6,ROW(MAESTRO!$B$3:$B$1000)/((MAESTRO!$B$3:$B$1000="PROVEEDORES")*(UPPER(MAESTRO!$L$3:$L$1000)="CONFIRMADO")),ROWS($A$3:A418))),"")</f>
        <v/>
      </c>
      <c r="L418" s="24" t="str">
        <f ca="1">IFERROR(INDEX(MAESTRO!L:L,_xludf.AGGREGATE(15,6,ROW(MAESTRO!$B$3:$B$1000)/((MAESTRO!$B$3:$B$1000="PROVEEDORES")*(UPPER(MAESTRO!$L$3:$L$1000)="CONFIRMADO")),ROWS($A$3:A418))),"")</f>
        <v/>
      </c>
      <c r="M418" s="24" t="str">
        <f ca="1">IFERROR(INDEX(MAESTRO!M:M,_xludf.AGGREGATE(15,6,ROW(MAESTRO!$B$3:$B$1000)/((MAESTRO!$B$3:$B$1000="PROVEEDORES")*(UPPER(MAESTRO!$L$3:$L$1000)="CONFIRMADO")),ROWS($A$3:A418))),"")</f>
        <v/>
      </c>
      <c r="N418" s="24" t="str">
        <f ca="1">IFERROR(INDEX(MAESTRO!N:N,_xludf.AGGREGATE(15,6,ROW(MAESTRO!$B$3:$B$1000)/((MAESTRO!$B$3:$B$1000="PROVEEDORES")*(UPPER(MAESTRO!$L$3:$L$1000)="CONFIRMADO")),ROWS($A$3:A418))),"")</f>
        <v/>
      </c>
      <c r="O418" s="24" t="str">
        <f ca="1">IFERROR(INDEX(MAESTRO!O:O,_xludf.AGGREGATE(15,6,ROW(MAESTRO!$B$3:$B$1000)/((MAESTRO!$B$3:$B$1000="PROVEEDORES")*(UPPER(MAESTRO!$L$3:$L$1000)="CONFIRMADO")),ROWS($A$3:A418))),"")</f>
        <v/>
      </c>
      <c r="P418" s="24" t="str">
        <f ca="1">IFERROR(INDEX(MAESTRO!P:P,_xludf.AGGREGATE(15,6,ROW(MAESTRO!$B$3:$B$1000)/((MAESTRO!$B$3:$B$1000="PROVEEDORES")*(UPPER(MAESTRO!$L$3:$L$1000)="CONFIRMADO")),ROWS($A$3:A418))),"")</f>
        <v/>
      </c>
      <c r="Q418" s="24" t="str">
        <f ca="1">IFERROR(INDEX(MAESTRO!Q:Q,_xludf.AGGREGATE(15,6,ROW(MAESTRO!$B$3:$B$1000)/((MAESTRO!$B$3:$B$1000="PROVEEDORES")*(UPPER(MAESTRO!$L$3:$L$1000)="CONFIRMADO")),ROWS($A$3:A418))),"")</f>
        <v/>
      </c>
      <c r="R418" s="24" t="str">
        <f ca="1">IFERROR(INDEX(MAESTRO!R:R,_xludf.AGGREGATE(15,6,ROW(MAESTRO!$B$3:$B$1000)/((MAESTRO!$B$3:$B$1000="PROVEEDORES")*(UPPER(MAESTRO!$L$3:$L$1000)="CONFIRMADO")),ROWS($A$3:A418))),"")</f>
        <v/>
      </c>
      <c r="S418" s="24" t="str">
        <f ca="1">IFERROR(INDEX(MAESTRO!S:S,_xludf.AGGREGATE(15,6,ROW(MAESTRO!$B$3:$B$1000)/((MAESTRO!$B$3:$B$1000="PROVEEDORES")*(UPPER(MAESTRO!$L$3:$L$1000)="CONFIRMADO")),ROWS($A$3:A418))),"")</f>
        <v/>
      </c>
      <c r="T418" s="24" t="str">
        <f ca="1">IFERROR(INDEX(MAESTRO!T:T,_xludf.AGGREGATE(15,6,ROW(MAESTRO!$B$3:$B$1000)/((MAESTRO!$B$3:$B$1000="PROVEEDORES")*(UPPER(MAESTRO!$L$3:$L$1000)="CONFIRMADO")),ROWS($A$3:A418))),"")</f>
        <v/>
      </c>
      <c r="U418" s="24" t="str">
        <f ca="1">IFERROR(INDEX(MAESTRO!U:U,_xludf.AGGREGATE(15,6,ROW(MAESTRO!$B$3:$B$1000)/((MAESTRO!$B$3:$B$1000="PROVEEDORES")*(UPPER(MAESTRO!$L$3:$L$1000)="CONFIRMADO")),ROWS($A$3:A418))),"")</f>
        <v/>
      </c>
      <c r="V418" s="24" t="str">
        <f ca="1">IFERROR(INDEX(MAESTRO!V:V,_xludf.AGGREGATE(15,6,ROW(MAESTRO!$B$3:$B$1000)/((MAESTRO!$B$3:$B$1000="PROVEEDORES")*(UPPER(MAESTRO!$L$3:$L$1000)="CONFIRMADO")),ROWS($A$3:A418))),"")</f>
        <v/>
      </c>
      <c r="W418" s="24" t="str">
        <f ca="1">IFERROR(INDEX(MAESTRO!W:W,_xludf.AGGREGATE(15,6,ROW(MAESTRO!$B$3:$B$1000)/((MAESTRO!$B$3:$B$1000="PROVEEDORES")*(UPPER(MAESTRO!$L$3:$L$1000)="CONFIRMADO")),ROWS($A$3:A418))),"")</f>
        <v/>
      </c>
      <c r="X418" s="24" t="str">
        <f ca="1">IFERROR(INDEX(MAESTRO!X:X,_xludf.AGGREGATE(15,6,ROW(MAESTRO!$B$3:$B$1000)/((MAESTRO!$B$3:$B$1000="PROVEEDORES")*(UPPER(MAESTRO!$L$3:$L$1000)="CONFIRMADO")),ROWS($A$3:A418))),"")</f>
        <v/>
      </c>
    </row>
    <row r="419" spans="1:24" ht="22.05" customHeight="1">
      <c r="A419" s="10" t="str">
        <f ca="1">IFERROR(INDEX(MAESTRO!A:A,_xludf.AGGREGATE(15,6,ROW(MAESTRO!$B$3:$B$1000)/((MAESTRO!$B$3:$B$1000="PROVEEDORES")*(UPPER(MAESTRO!$L$3:$L$1000)="CONFIRMADO")),ROWS($A$3:A419))),"")</f>
        <v/>
      </c>
      <c r="B419" s="10" t="str">
        <f ca="1">IFERROR(INDEX(MAESTRO!B:B,_xludf.AGGREGATE(15,6,ROW(MAESTRO!$B$3:$B$1000)/((MAESTRO!$B$3:$B$1000="PROVEEDORES")*(UPPER(MAESTRO!$L$3:$L$1000)="CONFIRMADO")),ROWS($A$3:A419))),"")</f>
        <v/>
      </c>
      <c r="C419" s="10" t="str">
        <f ca="1">IFERROR(INDEX(MAESTRO!C:C,_xludf.AGGREGATE(15,6,ROW(MAESTRO!$B$3:$B$1000)/((MAESTRO!$B$3:$B$1000="PROVEEDORES")*(UPPER(MAESTRO!$L$3:$L$1000)="CONFIRMADO")),ROWS($A$3:A419))),"")</f>
        <v/>
      </c>
      <c r="D419" s="10" t="str">
        <f ca="1">IFERROR(INDEX(MAESTRO!D:D,_xludf.AGGREGATE(15,6,ROW(MAESTRO!$B$3:$B$1000)/((MAESTRO!$B$3:$B$1000="PROVEEDORES")*(UPPER(MAESTRO!$L$3:$L$1000)="CONFIRMADO")),ROWS($A$3:A419))),"")</f>
        <v/>
      </c>
      <c r="E419" s="10" t="str">
        <f ca="1">IFERROR(INDEX(MAESTRO!E:E,_xludf.AGGREGATE(15,6,ROW(MAESTRO!$B$3:$B$1000)/((MAESTRO!$B$3:$B$1000="PROVEEDORES")*(UPPER(MAESTRO!$L$3:$L$1000)="CONFIRMADO")),ROWS($A$3:A419))),"")</f>
        <v/>
      </c>
      <c r="F419" s="10" t="str">
        <f ca="1">IFERROR(INDEX(MAESTRO!F:F,_xludf.AGGREGATE(15,6,ROW(MAESTRO!$B$3:$B$1000)/((MAESTRO!$B$3:$B$1000="PROVEEDORES")*(UPPER(MAESTRO!$L$3:$L$1000)="CONFIRMADO")),ROWS($A$3:A419))),"")</f>
        <v/>
      </c>
      <c r="G419" s="10" t="str">
        <f ca="1">IFERROR(INDEX(MAESTRO!G:G,_xludf.AGGREGATE(15,6,ROW(MAESTRO!$B$3:$B$1000)/((MAESTRO!$B$3:$B$1000="PROVEEDORES")*(UPPER(MAESTRO!$L$3:$L$1000)="CONFIRMADO")),ROWS($A$3:A419))),"")</f>
        <v/>
      </c>
      <c r="H419" s="10" t="str">
        <f ca="1">IFERROR(INDEX(MAESTRO!H:H,_xludf.AGGREGATE(15,6,ROW(MAESTRO!$B$3:$B$1000)/((MAESTRO!$B$3:$B$1000="PROVEEDORES")*(UPPER(MAESTRO!$L$3:$L$1000)="CONFIRMADO")),ROWS($A$3:A419))),"")</f>
        <v/>
      </c>
      <c r="I419" s="10" t="str">
        <f ca="1">IFERROR(INDEX(MAESTRO!I:I,_xludf.AGGREGATE(15,6,ROW(MAESTRO!$B$3:$B$1000)/((MAESTRO!$B$3:$B$1000="PROVEEDORES")*(UPPER(MAESTRO!$L$3:$L$1000)="CONFIRMADO")),ROWS($A$3:A419))),"")</f>
        <v/>
      </c>
      <c r="J419" s="10" t="str">
        <f ca="1">IFERROR(INDEX(MAESTRO!J:J,_xludf.AGGREGATE(15,6,ROW(MAESTRO!$B$3:$B$1000)/((MAESTRO!$B$3:$B$1000="PROVEEDORES")*(UPPER(MAESTRO!$L$3:$L$1000)="CONFIRMADO")),ROWS($A$3:A419))),"")</f>
        <v/>
      </c>
      <c r="K419" s="10" t="str">
        <f ca="1">IFERROR(INDEX(MAESTRO!K:K,_xludf.AGGREGATE(15,6,ROW(MAESTRO!$B$3:$B$1000)/((MAESTRO!$B$3:$B$1000="PROVEEDORES")*(UPPER(MAESTRO!$L$3:$L$1000)="CONFIRMADO")),ROWS($A$3:A419))),"")</f>
        <v/>
      </c>
      <c r="L419" s="10" t="str">
        <f ca="1">IFERROR(INDEX(MAESTRO!L:L,_xludf.AGGREGATE(15,6,ROW(MAESTRO!$B$3:$B$1000)/((MAESTRO!$B$3:$B$1000="PROVEEDORES")*(UPPER(MAESTRO!$L$3:$L$1000)="CONFIRMADO")),ROWS($A$3:A419))),"")</f>
        <v/>
      </c>
      <c r="M419" s="10" t="str">
        <f ca="1">IFERROR(INDEX(MAESTRO!M:M,_xludf.AGGREGATE(15,6,ROW(MAESTRO!$B$3:$B$1000)/((MAESTRO!$B$3:$B$1000="PROVEEDORES")*(UPPER(MAESTRO!$L$3:$L$1000)="CONFIRMADO")),ROWS($A$3:A419))),"")</f>
        <v/>
      </c>
      <c r="N419" s="10" t="str">
        <f ca="1">IFERROR(INDEX(MAESTRO!N:N,_xludf.AGGREGATE(15,6,ROW(MAESTRO!$B$3:$B$1000)/((MAESTRO!$B$3:$B$1000="PROVEEDORES")*(UPPER(MAESTRO!$L$3:$L$1000)="CONFIRMADO")),ROWS($A$3:A419))),"")</f>
        <v/>
      </c>
      <c r="O419" s="10" t="str">
        <f ca="1">IFERROR(INDEX(MAESTRO!O:O,_xludf.AGGREGATE(15,6,ROW(MAESTRO!$B$3:$B$1000)/((MAESTRO!$B$3:$B$1000="PROVEEDORES")*(UPPER(MAESTRO!$L$3:$L$1000)="CONFIRMADO")),ROWS($A$3:A419))),"")</f>
        <v/>
      </c>
      <c r="P419" s="10" t="str">
        <f ca="1">IFERROR(INDEX(MAESTRO!P:P,_xludf.AGGREGATE(15,6,ROW(MAESTRO!$B$3:$B$1000)/((MAESTRO!$B$3:$B$1000="PROVEEDORES")*(UPPER(MAESTRO!$L$3:$L$1000)="CONFIRMADO")),ROWS($A$3:A419))),"")</f>
        <v/>
      </c>
      <c r="Q419" s="10" t="str">
        <f ca="1">IFERROR(INDEX(MAESTRO!Q:Q,_xludf.AGGREGATE(15,6,ROW(MAESTRO!$B$3:$B$1000)/((MAESTRO!$B$3:$B$1000="PROVEEDORES")*(UPPER(MAESTRO!$L$3:$L$1000)="CONFIRMADO")),ROWS($A$3:A419))),"")</f>
        <v/>
      </c>
      <c r="R419" s="10" t="str">
        <f ca="1">IFERROR(INDEX(MAESTRO!R:R,_xludf.AGGREGATE(15,6,ROW(MAESTRO!$B$3:$B$1000)/((MAESTRO!$B$3:$B$1000="PROVEEDORES")*(UPPER(MAESTRO!$L$3:$L$1000)="CONFIRMADO")),ROWS($A$3:A419))),"")</f>
        <v/>
      </c>
      <c r="S419" s="10" t="str">
        <f ca="1">IFERROR(INDEX(MAESTRO!S:S,_xludf.AGGREGATE(15,6,ROW(MAESTRO!$B$3:$B$1000)/((MAESTRO!$B$3:$B$1000="PROVEEDORES")*(UPPER(MAESTRO!$L$3:$L$1000)="CONFIRMADO")),ROWS($A$3:A419))),"")</f>
        <v/>
      </c>
      <c r="T419" s="10" t="str">
        <f ca="1">IFERROR(INDEX(MAESTRO!T:T,_xludf.AGGREGATE(15,6,ROW(MAESTRO!$B$3:$B$1000)/((MAESTRO!$B$3:$B$1000="PROVEEDORES")*(UPPER(MAESTRO!$L$3:$L$1000)="CONFIRMADO")),ROWS($A$3:A419))),"")</f>
        <v/>
      </c>
      <c r="U419" s="10" t="str">
        <f ca="1">IFERROR(INDEX(MAESTRO!U:U,_xludf.AGGREGATE(15,6,ROW(MAESTRO!$B$3:$B$1000)/((MAESTRO!$B$3:$B$1000="PROVEEDORES")*(UPPER(MAESTRO!$L$3:$L$1000)="CONFIRMADO")),ROWS($A$3:A419))),"")</f>
        <v/>
      </c>
      <c r="V419" s="10" t="str">
        <f ca="1">IFERROR(INDEX(MAESTRO!V:V,_xludf.AGGREGATE(15,6,ROW(MAESTRO!$B$3:$B$1000)/((MAESTRO!$B$3:$B$1000="PROVEEDORES")*(UPPER(MAESTRO!$L$3:$L$1000)="CONFIRMADO")),ROWS($A$3:A419))),"")</f>
        <v/>
      </c>
      <c r="W419" s="10" t="str">
        <f ca="1">IFERROR(INDEX(MAESTRO!W:W,_xludf.AGGREGATE(15,6,ROW(MAESTRO!$B$3:$B$1000)/((MAESTRO!$B$3:$B$1000="PROVEEDORES")*(UPPER(MAESTRO!$L$3:$L$1000)="CONFIRMADO")),ROWS($A$3:A419))),"")</f>
        <v/>
      </c>
      <c r="X419" s="10" t="str">
        <f ca="1">IFERROR(INDEX(MAESTRO!X:X,_xludf.AGGREGATE(15,6,ROW(MAESTRO!$B$3:$B$1000)/((MAESTRO!$B$3:$B$1000="PROVEEDORES")*(UPPER(MAESTRO!$L$3:$L$1000)="CONFIRMADO")),ROWS($A$3:A419))),"")</f>
        <v/>
      </c>
    </row>
    <row r="420" spans="1:24" ht="22.05" customHeight="1">
      <c r="A420" s="24" t="str">
        <f ca="1">IFERROR(INDEX(MAESTRO!A:A,_xludf.AGGREGATE(15,6,ROW(MAESTRO!$B$3:$B$1000)/((MAESTRO!$B$3:$B$1000="PROVEEDORES")*(UPPER(MAESTRO!$L$3:$L$1000)="CONFIRMADO")),ROWS($A$3:A420))),"")</f>
        <v/>
      </c>
      <c r="B420" s="24" t="str">
        <f ca="1">IFERROR(INDEX(MAESTRO!B:B,_xludf.AGGREGATE(15,6,ROW(MAESTRO!$B$3:$B$1000)/((MAESTRO!$B$3:$B$1000="PROVEEDORES")*(UPPER(MAESTRO!$L$3:$L$1000)="CONFIRMADO")),ROWS($A$3:A420))),"")</f>
        <v/>
      </c>
      <c r="C420" s="24" t="str">
        <f ca="1">IFERROR(INDEX(MAESTRO!C:C,_xludf.AGGREGATE(15,6,ROW(MAESTRO!$B$3:$B$1000)/((MAESTRO!$B$3:$B$1000="PROVEEDORES")*(UPPER(MAESTRO!$L$3:$L$1000)="CONFIRMADO")),ROWS($A$3:A420))),"")</f>
        <v/>
      </c>
      <c r="D420" s="24" t="str">
        <f ca="1">IFERROR(INDEX(MAESTRO!D:D,_xludf.AGGREGATE(15,6,ROW(MAESTRO!$B$3:$B$1000)/((MAESTRO!$B$3:$B$1000="PROVEEDORES")*(UPPER(MAESTRO!$L$3:$L$1000)="CONFIRMADO")),ROWS($A$3:A420))),"")</f>
        <v/>
      </c>
      <c r="E420" s="24" t="str">
        <f ca="1">IFERROR(INDEX(MAESTRO!E:E,_xludf.AGGREGATE(15,6,ROW(MAESTRO!$B$3:$B$1000)/((MAESTRO!$B$3:$B$1000="PROVEEDORES")*(UPPER(MAESTRO!$L$3:$L$1000)="CONFIRMADO")),ROWS($A$3:A420))),"")</f>
        <v/>
      </c>
      <c r="F420" s="24" t="str">
        <f ca="1">IFERROR(INDEX(MAESTRO!F:F,_xludf.AGGREGATE(15,6,ROW(MAESTRO!$B$3:$B$1000)/((MAESTRO!$B$3:$B$1000="PROVEEDORES")*(UPPER(MAESTRO!$L$3:$L$1000)="CONFIRMADO")),ROWS($A$3:A420))),"")</f>
        <v/>
      </c>
      <c r="G420" s="24" t="str">
        <f ca="1">IFERROR(INDEX(MAESTRO!G:G,_xludf.AGGREGATE(15,6,ROW(MAESTRO!$B$3:$B$1000)/((MAESTRO!$B$3:$B$1000="PROVEEDORES")*(UPPER(MAESTRO!$L$3:$L$1000)="CONFIRMADO")),ROWS($A$3:A420))),"")</f>
        <v/>
      </c>
      <c r="H420" s="24" t="str">
        <f ca="1">IFERROR(INDEX(MAESTRO!H:H,_xludf.AGGREGATE(15,6,ROW(MAESTRO!$B$3:$B$1000)/((MAESTRO!$B$3:$B$1000="PROVEEDORES")*(UPPER(MAESTRO!$L$3:$L$1000)="CONFIRMADO")),ROWS($A$3:A420))),"")</f>
        <v/>
      </c>
      <c r="I420" s="24" t="str">
        <f ca="1">IFERROR(INDEX(MAESTRO!I:I,_xludf.AGGREGATE(15,6,ROW(MAESTRO!$B$3:$B$1000)/((MAESTRO!$B$3:$B$1000="PROVEEDORES")*(UPPER(MAESTRO!$L$3:$L$1000)="CONFIRMADO")),ROWS($A$3:A420))),"")</f>
        <v/>
      </c>
      <c r="J420" s="24" t="str">
        <f ca="1">IFERROR(INDEX(MAESTRO!J:J,_xludf.AGGREGATE(15,6,ROW(MAESTRO!$B$3:$B$1000)/((MAESTRO!$B$3:$B$1000="PROVEEDORES")*(UPPER(MAESTRO!$L$3:$L$1000)="CONFIRMADO")),ROWS($A$3:A420))),"")</f>
        <v/>
      </c>
      <c r="K420" s="24" t="str">
        <f ca="1">IFERROR(INDEX(MAESTRO!K:K,_xludf.AGGREGATE(15,6,ROW(MAESTRO!$B$3:$B$1000)/((MAESTRO!$B$3:$B$1000="PROVEEDORES")*(UPPER(MAESTRO!$L$3:$L$1000)="CONFIRMADO")),ROWS($A$3:A420))),"")</f>
        <v/>
      </c>
      <c r="L420" s="24" t="str">
        <f ca="1">IFERROR(INDEX(MAESTRO!L:L,_xludf.AGGREGATE(15,6,ROW(MAESTRO!$B$3:$B$1000)/((MAESTRO!$B$3:$B$1000="PROVEEDORES")*(UPPER(MAESTRO!$L$3:$L$1000)="CONFIRMADO")),ROWS($A$3:A420))),"")</f>
        <v/>
      </c>
      <c r="M420" s="24" t="str">
        <f ca="1">IFERROR(INDEX(MAESTRO!M:M,_xludf.AGGREGATE(15,6,ROW(MAESTRO!$B$3:$B$1000)/((MAESTRO!$B$3:$B$1000="PROVEEDORES")*(UPPER(MAESTRO!$L$3:$L$1000)="CONFIRMADO")),ROWS($A$3:A420))),"")</f>
        <v/>
      </c>
      <c r="N420" s="24" t="str">
        <f ca="1">IFERROR(INDEX(MAESTRO!N:N,_xludf.AGGREGATE(15,6,ROW(MAESTRO!$B$3:$B$1000)/((MAESTRO!$B$3:$B$1000="PROVEEDORES")*(UPPER(MAESTRO!$L$3:$L$1000)="CONFIRMADO")),ROWS($A$3:A420))),"")</f>
        <v/>
      </c>
      <c r="O420" s="24" t="str">
        <f ca="1">IFERROR(INDEX(MAESTRO!O:O,_xludf.AGGREGATE(15,6,ROW(MAESTRO!$B$3:$B$1000)/((MAESTRO!$B$3:$B$1000="PROVEEDORES")*(UPPER(MAESTRO!$L$3:$L$1000)="CONFIRMADO")),ROWS($A$3:A420))),"")</f>
        <v/>
      </c>
      <c r="P420" s="24" t="str">
        <f ca="1">IFERROR(INDEX(MAESTRO!P:P,_xludf.AGGREGATE(15,6,ROW(MAESTRO!$B$3:$B$1000)/((MAESTRO!$B$3:$B$1000="PROVEEDORES")*(UPPER(MAESTRO!$L$3:$L$1000)="CONFIRMADO")),ROWS($A$3:A420))),"")</f>
        <v/>
      </c>
      <c r="Q420" s="24" t="str">
        <f ca="1">IFERROR(INDEX(MAESTRO!Q:Q,_xludf.AGGREGATE(15,6,ROW(MAESTRO!$B$3:$B$1000)/((MAESTRO!$B$3:$B$1000="PROVEEDORES")*(UPPER(MAESTRO!$L$3:$L$1000)="CONFIRMADO")),ROWS($A$3:A420))),"")</f>
        <v/>
      </c>
      <c r="R420" s="24" t="str">
        <f ca="1">IFERROR(INDEX(MAESTRO!R:R,_xludf.AGGREGATE(15,6,ROW(MAESTRO!$B$3:$B$1000)/((MAESTRO!$B$3:$B$1000="PROVEEDORES")*(UPPER(MAESTRO!$L$3:$L$1000)="CONFIRMADO")),ROWS($A$3:A420))),"")</f>
        <v/>
      </c>
      <c r="S420" s="24" t="str">
        <f ca="1">IFERROR(INDEX(MAESTRO!S:S,_xludf.AGGREGATE(15,6,ROW(MAESTRO!$B$3:$B$1000)/((MAESTRO!$B$3:$B$1000="PROVEEDORES")*(UPPER(MAESTRO!$L$3:$L$1000)="CONFIRMADO")),ROWS($A$3:A420))),"")</f>
        <v/>
      </c>
      <c r="T420" s="24" t="str">
        <f ca="1">IFERROR(INDEX(MAESTRO!T:T,_xludf.AGGREGATE(15,6,ROW(MAESTRO!$B$3:$B$1000)/((MAESTRO!$B$3:$B$1000="PROVEEDORES")*(UPPER(MAESTRO!$L$3:$L$1000)="CONFIRMADO")),ROWS($A$3:A420))),"")</f>
        <v/>
      </c>
      <c r="U420" s="24" t="str">
        <f ca="1">IFERROR(INDEX(MAESTRO!U:U,_xludf.AGGREGATE(15,6,ROW(MAESTRO!$B$3:$B$1000)/((MAESTRO!$B$3:$B$1000="PROVEEDORES")*(UPPER(MAESTRO!$L$3:$L$1000)="CONFIRMADO")),ROWS($A$3:A420))),"")</f>
        <v/>
      </c>
      <c r="V420" s="24" t="str">
        <f ca="1">IFERROR(INDEX(MAESTRO!V:V,_xludf.AGGREGATE(15,6,ROW(MAESTRO!$B$3:$B$1000)/((MAESTRO!$B$3:$B$1000="PROVEEDORES")*(UPPER(MAESTRO!$L$3:$L$1000)="CONFIRMADO")),ROWS($A$3:A420))),"")</f>
        <v/>
      </c>
      <c r="W420" s="24" t="str">
        <f ca="1">IFERROR(INDEX(MAESTRO!W:W,_xludf.AGGREGATE(15,6,ROW(MAESTRO!$B$3:$B$1000)/((MAESTRO!$B$3:$B$1000="PROVEEDORES")*(UPPER(MAESTRO!$L$3:$L$1000)="CONFIRMADO")),ROWS($A$3:A420))),"")</f>
        <v/>
      </c>
      <c r="X420" s="24" t="str">
        <f ca="1">IFERROR(INDEX(MAESTRO!X:X,_xludf.AGGREGATE(15,6,ROW(MAESTRO!$B$3:$B$1000)/((MAESTRO!$B$3:$B$1000="PROVEEDORES")*(UPPER(MAESTRO!$L$3:$L$1000)="CONFIRMADO")),ROWS($A$3:A420))),"")</f>
        <v/>
      </c>
    </row>
    <row r="421" spans="1:24" ht="22.05" customHeight="1">
      <c r="A421" s="10" t="str">
        <f ca="1">IFERROR(INDEX(MAESTRO!A:A,_xludf.AGGREGATE(15,6,ROW(MAESTRO!$B$3:$B$1000)/((MAESTRO!$B$3:$B$1000="PROVEEDORES")*(UPPER(MAESTRO!$L$3:$L$1000)="CONFIRMADO")),ROWS($A$3:A421))),"")</f>
        <v/>
      </c>
      <c r="B421" s="10" t="str">
        <f ca="1">IFERROR(INDEX(MAESTRO!B:B,_xludf.AGGREGATE(15,6,ROW(MAESTRO!$B$3:$B$1000)/((MAESTRO!$B$3:$B$1000="PROVEEDORES")*(UPPER(MAESTRO!$L$3:$L$1000)="CONFIRMADO")),ROWS($A$3:A421))),"")</f>
        <v/>
      </c>
      <c r="C421" s="10" t="str">
        <f ca="1">IFERROR(INDEX(MAESTRO!C:C,_xludf.AGGREGATE(15,6,ROW(MAESTRO!$B$3:$B$1000)/((MAESTRO!$B$3:$B$1000="PROVEEDORES")*(UPPER(MAESTRO!$L$3:$L$1000)="CONFIRMADO")),ROWS($A$3:A421))),"")</f>
        <v/>
      </c>
      <c r="D421" s="10" t="str">
        <f ca="1">IFERROR(INDEX(MAESTRO!D:D,_xludf.AGGREGATE(15,6,ROW(MAESTRO!$B$3:$B$1000)/((MAESTRO!$B$3:$B$1000="PROVEEDORES")*(UPPER(MAESTRO!$L$3:$L$1000)="CONFIRMADO")),ROWS($A$3:A421))),"")</f>
        <v/>
      </c>
      <c r="E421" s="10" t="str">
        <f ca="1">IFERROR(INDEX(MAESTRO!E:E,_xludf.AGGREGATE(15,6,ROW(MAESTRO!$B$3:$B$1000)/((MAESTRO!$B$3:$B$1000="PROVEEDORES")*(UPPER(MAESTRO!$L$3:$L$1000)="CONFIRMADO")),ROWS($A$3:A421))),"")</f>
        <v/>
      </c>
      <c r="F421" s="10" t="str">
        <f ca="1">IFERROR(INDEX(MAESTRO!F:F,_xludf.AGGREGATE(15,6,ROW(MAESTRO!$B$3:$B$1000)/((MAESTRO!$B$3:$B$1000="PROVEEDORES")*(UPPER(MAESTRO!$L$3:$L$1000)="CONFIRMADO")),ROWS($A$3:A421))),"")</f>
        <v/>
      </c>
      <c r="G421" s="10" t="str">
        <f ca="1">IFERROR(INDEX(MAESTRO!G:G,_xludf.AGGREGATE(15,6,ROW(MAESTRO!$B$3:$B$1000)/((MAESTRO!$B$3:$B$1000="PROVEEDORES")*(UPPER(MAESTRO!$L$3:$L$1000)="CONFIRMADO")),ROWS($A$3:A421))),"")</f>
        <v/>
      </c>
      <c r="H421" s="10" t="str">
        <f ca="1">IFERROR(INDEX(MAESTRO!H:H,_xludf.AGGREGATE(15,6,ROW(MAESTRO!$B$3:$B$1000)/((MAESTRO!$B$3:$B$1000="PROVEEDORES")*(UPPER(MAESTRO!$L$3:$L$1000)="CONFIRMADO")),ROWS($A$3:A421))),"")</f>
        <v/>
      </c>
      <c r="I421" s="10" t="str">
        <f ca="1">IFERROR(INDEX(MAESTRO!I:I,_xludf.AGGREGATE(15,6,ROW(MAESTRO!$B$3:$B$1000)/((MAESTRO!$B$3:$B$1000="PROVEEDORES")*(UPPER(MAESTRO!$L$3:$L$1000)="CONFIRMADO")),ROWS($A$3:A421))),"")</f>
        <v/>
      </c>
      <c r="J421" s="10" t="str">
        <f ca="1">IFERROR(INDEX(MAESTRO!J:J,_xludf.AGGREGATE(15,6,ROW(MAESTRO!$B$3:$B$1000)/((MAESTRO!$B$3:$B$1000="PROVEEDORES")*(UPPER(MAESTRO!$L$3:$L$1000)="CONFIRMADO")),ROWS($A$3:A421))),"")</f>
        <v/>
      </c>
      <c r="K421" s="10" t="str">
        <f ca="1">IFERROR(INDEX(MAESTRO!K:K,_xludf.AGGREGATE(15,6,ROW(MAESTRO!$B$3:$B$1000)/((MAESTRO!$B$3:$B$1000="PROVEEDORES")*(UPPER(MAESTRO!$L$3:$L$1000)="CONFIRMADO")),ROWS($A$3:A421))),"")</f>
        <v/>
      </c>
      <c r="L421" s="10" t="str">
        <f ca="1">IFERROR(INDEX(MAESTRO!L:L,_xludf.AGGREGATE(15,6,ROW(MAESTRO!$B$3:$B$1000)/((MAESTRO!$B$3:$B$1000="PROVEEDORES")*(UPPER(MAESTRO!$L$3:$L$1000)="CONFIRMADO")),ROWS($A$3:A421))),"")</f>
        <v/>
      </c>
      <c r="M421" s="10" t="str">
        <f ca="1">IFERROR(INDEX(MAESTRO!M:M,_xludf.AGGREGATE(15,6,ROW(MAESTRO!$B$3:$B$1000)/((MAESTRO!$B$3:$B$1000="PROVEEDORES")*(UPPER(MAESTRO!$L$3:$L$1000)="CONFIRMADO")),ROWS($A$3:A421))),"")</f>
        <v/>
      </c>
      <c r="N421" s="10" t="str">
        <f ca="1">IFERROR(INDEX(MAESTRO!N:N,_xludf.AGGREGATE(15,6,ROW(MAESTRO!$B$3:$B$1000)/((MAESTRO!$B$3:$B$1000="PROVEEDORES")*(UPPER(MAESTRO!$L$3:$L$1000)="CONFIRMADO")),ROWS($A$3:A421))),"")</f>
        <v/>
      </c>
      <c r="O421" s="10" t="str">
        <f ca="1">IFERROR(INDEX(MAESTRO!O:O,_xludf.AGGREGATE(15,6,ROW(MAESTRO!$B$3:$B$1000)/((MAESTRO!$B$3:$B$1000="PROVEEDORES")*(UPPER(MAESTRO!$L$3:$L$1000)="CONFIRMADO")),ROWS($A$3:A421))),"")</f>
        <v/>
      </c>
      <c r="P421" s="10" t="str">
        <f ca="1">IFERROR(INDEX(MAESTRO!P:P,_xludf.AGGREGATE(15,6,ROW(MAESTRO!$B$3:$B$1000)/((MAESTRO!$B$3:$B$1000="PROVEEDORES")*(UPPER(MAESTRO!$L$3:$L$1000)="CONFIRMADO")),ROWS($A$3:A421))),"")</f>
        <v/>
      </c>
      <c r="Q421" s="10" t="str">
        <f ca="1">IFERROR(INDEX(MAESTRO!Q:Q,_xludf.AGGREGATE(15,6,ROW(MAESTRO!$B$3:$B$1000)/((MAESTRO!$B$3:$B$1000="PROVEEDORES")*(UPPER(MAESTRO!$L$3:$L$1000)="CONFIRMADO")),ROWS($A$3:A421))),"")</f>
        <v/>
      </c>
      <c r="R421" s="10" t="str">
        <f ca="1">IFERROR(INDEX(MAESTRO!R:R,_xludf.AGGREGATE(15,6,ROW(MAESTRO!$B$3:$B$1000)/((MAESTRO!$B$3:$B$1000="PROVEEDORES")*(UPPER(MAESTRO!$L$3:$L$1000)="CONFIRMADO")),ROWS($A$3:A421))),"")</f>
        <v/>
      </c>
      <c r="S421" s="10" t="str">
        <f ca="1">IFERROR(INDEX(MAESTRO!S:S,_xludf.AGGREGATE(15,6,ROW(MAESTRO!$B$3:$B$1000)/((MAESTRO!$B$3:$B$1000="PROVEEDORES")*(UPPER(MAESTRO!$L$3:$L$1000)="CONFIRMADO")),ROWS($A$3:A421))),"")</f>
        <v/>
      </c>
      <c r="T421" s="10" t="str">
        <f ca="1">IFERROR(INDEX(MAESTRO!T:T,_xludf.AGGREGATE(15,6,ROW(MAESTRO!$B$3:$B$1000)/((MAESTRO!$B$3:$B$1000="PROVEEDORES")*(UPPER(MAESTRO!$L$3:$L$1000)="CONFIRMADO")),ROWS($A$3:A421))),"")</f>
        <v/>
      </c>
      <c r="U421" s="10" t="str">
        <f ca="1">IFERROR(INDEX(MAESTRO!U:U,_xludf.AGGREGATE(15,6,ROW(MAESTRO!$B$3:$B$1000)/((MAESTRO!$B$3:$B$1000="PROVEEDORES")*(UPPER(MAESTRO!$L$3:$L$1000)="CONFIRMADO")),ROWS($A$3:A421))),"")</f>
        <v/>
      </c>
      <c r="V421" s="10" t="str">
        <f ca="1">IFERROR(INDEX(MAESTRO!V:V,_xludf.AGGREGATE(15,6,ROW(MAESTRO!$B$3:$B$1000)/((MAESTRO!$B$3:$B$1000="PROVEEDORES")*(UPPER(MAESTRO!$L$3:$L$1000)="CONFIRMADO")),ROWS($A$3:A421))),"")</f>
        <v/>
      </c>
      <c r="W421" s="10" t="str">
        <f ca="1">IFERROR(INDEX(MAESTRO!W:W,_xludf.AGGREGATE(15,6,ROW(MAESTRO!$B$3:$B$1000)/((MAESTRO!$B$3:$B$1000="PROVEEDORES")*(UPPER(MAESTRO!$L$3:$L$1000)="CONFIRMADO")),ROWS($A$3:A421))),"")</f>
        <v/>
      </c>
      <c r="X421" s="10" t="str">
        <f ca="1">IFERROR(INDEX(MAESTRO!X:X,_xludf.AGGREGATE(15,6,ROW(MAESTRO!$B$3:$B$1000)/((MAESTRO!$B$3:$B$1000="PROVEEDORES")*(UPPER(MAESTRO!$L$3:$L$1000)="CONFIRMADO")),ROWS($A$3:A421))),"")</f>
        <v/>
      </c>
    </row>
    <row r="422" spans="1:24" ht="22.05" customHeight="1">
      <c r="A422" s="24" t="str">
        <f ca="1">IFERROR(INDEX(MAESTRO!A:A,_xludf.AGGREGATE(15,6,ROW(MAESTRO!$B$3:$B$1000)/((MAESTRO!$B$3:$B$1000="PROVEEDORES")*(UPPER(MAESTRO!$L$3:$L$1000)="CONFIRMADO")),ROWS($A$3:A422))),"")</f>
        <v/>
      </c>
      <c r="B422" s="24" t="str">
        <f ca="1">IFERROR(INDEX(MAESTRO!B:B,_xludf.AGGREGATE(15,6,ROW(MAESTRO!$B$3:$B$1000)/((MAESTRO!$B$3:$B$1000="PROVEEDORES")*(UPPER(MAESTRO!$L$3:$L$1000)="CONFIRMADO")),ROWS($A$3:A422))),"")</f>
        <v/>
      </c>
      <c r="C422" s="24" t="str">
        <f ca="1">IFERROR(INDEX(MAESTRO!C:C,_xludf.AGGREGATE(15,6,ROW(MAESTRO!$B$3:$B$1000)/((MAESTRO!$B$3:$B$1000="PROVEEDORES")*(UPPER(MAESTRO!$L$3:$L$1000)="CONFIRMADO")),ROWS($A$3:A422))),"")</f>
        <v/>
      </c>
      <c r="D422" s="24" t="str">
        <f ca="1">IFERROR(INDEX(MAESTRO!D:D,_xludf.AGGREGATE(15,6,ROW(MAESTRO!$B$3:$B$1000)/((MAESTRO!$B$3:$B$1000="PROVEEDORES")*(UPPER(MAESTRO!$L$3:$L$1000)="CONFIRMADO")),ROWS($A$3:A422))),"")</f>
        <v/>
      </c>
      <c r="E422" s="24" t="str">
        <f ca="1">IFERROR(INDEX(MAESTRO!E:E,_xludf.AGGREGATE(15,6,ROW(MAESTRO!$B$3:$B$1000)/((MAESTRO!$B$3:$B$1000="PROVEEDORES")*(UPPER(MAESTRO!$L$3:$L$1000)="CONFIRMADO")),ROWS($A$3:A422))),"")</f>
        <v/>
      </c>
      <c r="F422" s="24" t="str">
        <f ca="1">IFERROR(INDEX(MAESTRO!F:F,_xludf.AGGREGATE(15,6,ROW(MAESTRO!$B$3:$B$1000)/((MAESTRO!$B$3:$B$1000="PROVEEDORES")*(UPPER(MAESTRO!$L$3:$L$1000)="CONFIRMADO")),ROWS($A$3:A422))),"")</f>
        <v/>
      </c>
      <c r="G422" s="24" t="str">
        <f ca="1">IFERROR(INDEX(MAESTRO!G:G,_xludf.AGGREGATE(15,6,ROW(MAESTRO!$B$3:$B$1000)/((MAESTRO!$B$3:$B$1000="PROVEEDORES")*(UPPER(MAESTRO!$L$3:$L$1000)="CONFIRMADO")),ROWS($A$3:A422))),"")</f>
        <v/>
      </c>
      <c r="H422" s="24" t="str">
        <f ca="1">IFERROR(INDEX(MAESTRO!H:H,_xludf.AGGREGATE(15,6,ROW(MAESTRO!$B$3:$B$1000)/((MAESTRO!$B$3:$B$1000="PROVEEDORES")*(UPPER(MAESTRO!$L$3:$L$1000)="CONFIRMADO")),ROWS($A$3:A422))),"")</f>
        <v/>
      </c>
      <c r="I422" s="24" t="str">
        <f ca="1">IFERROR(INDEX(MAESTRO!I:I,_xludf.AGGREGATE(15,6,ROW(MAESTRO!$B$3:$B$1000)/((MAESTRO!$B$3:$B$1000="PROVEEDORES")*(UPPER(MAESTRO!$L$3:$L$1000)="CONFIRMADO")),ROWS($A$3:A422))),"")</f>
        <v/>
      </c>
      <c r="J422" s="24" t="str">
        <f ca="1">IFERROR(INDEX(MAESTRO!J:J,_xludf.AGGREGATE(15,6,ROW(MAESTRO!$B$3:$B$1000)/((MAESTRO!$B$3:$B$1000="PROVEEDORES")*(UPPER(MAESTRO!$L$3:$L$1000)="CONFIRMADO")),ROWS($A$3:A422))),"")</f>
        <v/>
      </c>
      <c r="K422" s="24" t="str">
        <f ca="1">IFERROR(INDEX(MAESTRO!K:K,_xludf.AGGREGATE(15,6,ROW(MAESTRO!$B$3:$B$1000)/((MAESTRO!$B$3:$B$1000="PROVEEDORES")*(UPPER(MAESTRO!$L$3:$L$1000)="CONFIRMADO")),ROWS($A$3:A422))),"")</f>
        <v/>
      </c>
      <c r="L422" s="24" t="str">
        <f ca="1">IFERROR(INDEX(MAESTRO!L:L,_xludf.AGGREGATE(15,6,ROW(MAESTRO!$B$3:$B$1000)/((MAESTRO!$B$3:$B$1000="PROVEEDORES")*(UPPER(MAESTRO!$L$3:$L$1000)="CONFIRMADO")),ROWS($A$3:A422))),"")</f>
        <v/>
      </c>
      <c r="M422" s="24" t="str">
        <f ca="1">IFERROR(INDEX(MAESTRO!M:M,_xludf.AGGREGATE(15,6,ROW(MAESTRO!$B$3:$B$1000)/((MAESTRO!$B$3:$B$1000="PROVEEDORES")*(UPPER(MAESTRO!$L$3:$L$1000)="CONFIRMADO")),ROWS($A$3:A422))),"")</f>
        <v/>
      </c>
      <c r="N422" s="24" t="str">
        <f ca="1">IFERROR(INDEX(MAESTRO!N:N,_xludf.AGGREGATE(15,6,ROW(MAESTRO!$B$3:$B$1000)/((MAESTRO!$B$3:$B$1000="PROVEEDORES")*(UPPER(MAESTRO!$L$3:$L$1000)="CONFIRMADO")),ROWS($A$3:A422))),"")</f>
        <v/>
      </c>
      <c r="O422" s="24" t="str">
        <f ca="1">IFERROR(INDEX(MAESTRO!O:O,_xludf.AGGREGATE(15,6,ROW(MAESTRO!$B$3:$B$1000)/((MAESTRO!$B$3:$B$1000="PROVEEDORES")*(UPPER(MAESTRO!$L$3:$L$1000)="CONFIRMADO")),ROWS($A$3:A422))),"")</f>
        <v/>
      </c>
      <c r="P422" s="24" t="str">
        <f ca="1">IFERROR(INDEX(MAESTRO!P:P,_xludf.AGGREGATE(15,6,ROW(MAESTRO!$B$3:$B$1000)/((MAESTRO!$B$3:$B$1000="PROVEEDORES")*(UPPER(MAESTRO!$L$3:$L$1000)="CONFIRMADO")),ROWS($A$3:A422))),"")</f>
        <v/>
      </c>
      <c r="Q422" s="24" t="str">
        <f ca="1">IFERROR(INDEX(MAESTRO!Q:Q,_xludf.AGGREGATE(15,6,ROW(MAESTRO!$B$3:$B$1000)/((MAESTRO!$B$3:$B$1000="PROVEEDORES")*(UPPER(MAESTRO!$L$3:$L$1000)="CONFIRMADO")),ROWS($A$3:A422))),"")</f>
        <v/>
      </c>
      <c r="R422" s="24" t="str">
        <f ca="1">IFERROR(INDEX(MAESTRO!R:R,_xludf.AGGREGATE(15,6,ROW(MAESTRO!$B$3:$B$1000)/((MAESTRO!$B$3:$B$1000="PROVEEDORES")*(UPPER(MAESTRO!$L$3:$L$1000)="CONFIRMADO")),ROWS($A$3:A422))),"")</f>
        <v/>
      </c>
      <c r="S422" s="24" t="str">
        <f ca="1">IFERROR(INDEX(MAESTRO!S:S,_xludf.AGGREGATE(15,6,ROW(MAESTRO!$B$3:$B$1000)/((MAESTRO!$B$3:$B$1000="PROVEEDORES")*(UPPER(MAESTRO!$L$3:$L$1000)="CONFIRMADO")),ROWS($A$3:A422))),"")</f>
        <v/>
      </c>
      <c r="T422" s="24" t="str">
        <f ca="1">IFERROR(INDEX(MAESTRO!T:T,_xludf.AGGREGATE(15,6,ROW(MAESTRO!$B$3:$B$1000)/((MAESTRO!$B$3:$B$1000="PROVEEDORES")*(UPPER(MAESTRO!$L$3:$L$1000)="CONFIRMADO")),ROWS($A$3:A422))),"")</f>
        <v/>
      </c>
      <c r="U422" s="24" t="str">
        <f ca="1">IFERROR(INDEX(MAESTRO!U:U,_xludf.AGGREGATE(15,6,ROW(MAESTRO!$B$3:$B$1000)/((MAESTRO!$B$3:$B$1000="PROVEEDORES")*(UPPER(MAESTRO!$L$3:$L$1000)="CONFIRMADO")),ROWS($A$3:A422))),"")</f>
        <v/>
      </c>
      <c r="V422" s="24" t="str">
        <f ca="1">IFERROR(INDEX(MAESTRO!V:V,_xludf.AGGREGATE(15,6,ROW(MAESTRO!$B$3:$B$1000)/((MAESTRO!$B$3:$B$1000="PROVEEDORES")*(UPPER(MAESTRO!$L$3:$L$1000)="CONFIRMADO")),ROWS($A$3:A422))),"")</f>
        <v/>
      </c>
      <c r="W422" s="24" t="str">
        <f ca="1">IFERROR(INDEX(MAESTRO!W:W,_xludf.AGGREGATE(15,6,ROW(MAESTRO!$B$3:$B$1000)/((MAESTRO!$B$3:$B$1000="PROVEEDORES")*(UPPER(MAESTRO!$L$3:$L$1000)="CONFIRMADO")),ROWS($A$3:A422))),"")</f>
        <v/>
      </c>
      <c r="X422" s="24" t="str">
        <f ca="1">IFERROR(INDEX(MAESTRO!X:X,_xludf.AGGREGATE(15,6,ROW(MAESTRO!$B$3:$B$1000)/((MAESTRO!$B$3:$B$1000="PROVEEDORES")*(UPPER(MAESTRO!$L$3:$L$1000)="CONFIRMADO")),ROWS($A$3:A422))),"")</f>
        <v/>
      </c>
    </row>
    <row r="423" spans="1:24" ht="22.05" customHeight="1">
      <c r="A423" s="10" t="str">
        <f ca="1">IFERROR(INDEX(MAESTRO!A:A,_xludf.AGGREGATE(15,6,ROW(MAESTRO!$B$3:$B$1000)/((MAESTRO!$B$3:$B$1000="PROVEEDORES")*(UPPER(MAESTRO!$L$3:$L$1000)="CONFIRMADO")),ROWS($A$3:A423))),"")</f>
        <v/>
      </c>
      <c r="B423" s="10" t="str">
        <f ca="1">IFERROR(INDEX(MAESTRO!B:B,_xludf.AGGREGATE(15,6,ROW(MAESTRO!$B$3:$B$1000)/((MAESTRO!$B$3:$B$1000="PROVEEDORES")*(UPPER(MAESTRO!$L$3:$L$1000)="CONFIRMADO")),ROWS($A$3:A423))),"")</f>
        <v/>
      </c>
      <c r="C423" s="10" t="str">
        <f ca="1">IFERROR(INDEX(MAESTRO!C:C,_xludf.AGGREGATE(15,6,ROW(MAESTRO!$B$3:$B$1000)/((MAESTRO!$B$3:$B$1000="PROVEEDORES")*(UPPER(MAESTRO!$L$3:$L$1000)="CONFIRMADO")),ROWS($A$3:A423))),"")</f>
        <v/>
      </c>
      <c r="D423" s="10" t="str">
        <f ca="1">IFERROR(INDEX(MAESTRO!D:D,_xludf.AGGREGATE(15,6,ROW(MAESTRO!$B$3:$B$1000)/((MAESTRO!$B$3:$B$1000="PROVEEDORES")*(UPPER(MAESTRO!$L$3:$L$1000)="CONFIRMADO")),ROWS($A$3:A423))),"")</f>
        <v/>
      </c>
      <c r="E423" s="10" t="str">
        <f ca="1">IFERROR(INDEX(MAESTRO!E:E,_xludf.AGGREGATE(15,6,ROW(MAESTRO!$B$3:$B$1000)/((MAESTRO!$B$3:$B$1000="PROVEEDORES")*(UPPER(MAESTRO!$L$3:$L$1000)="CONFIRMADO")),ROWS($A$3:A423))),"")</f>
        <v/>
      </c>
      <c r="F423" s="10" t="str">
        <f ca="1">IFERROR(INDEX(MAESTRO!F:F,_xludf.AGGREGATE(15,6,ROW(MAESTRO!$B$3:$B$1000)/((MAESTRO!$B$3:$B$1000="PROVEEDORES")*(UPPER(MAESTRO!$L$3:$L$1000)="CONFIRMADO")),ROWS($A$3:A423))),"")</f>
        <v/>
      </c>
      <c r="G423" s="10" t="str">
        <f ca="1">IFERROR(INDEX(MAESTRO!G:G,_xludf.AGGREGATE(15,6,ROW(MAESTRO!$B$3:$B$1000)/((MAESTRO!$B$3:$B$1000="PROVEEDORES")*(UPPER(MAESTRO!$L$3:$L$1000)="CONFIRMADO")),ROWS($A$3:A423))),"")</f>
        <v/>
      </c>
      <c r="H423" s="10" t="str">
        <f ca="1">IFERROR(INDEX(MAESTRO!H:H,_xludf.AGGREGATE(15,6,ROW(MAESTRO!$B$3:$B$1000)/((MAESTRO!$B$3:$B$1000="PROVEEDORES")*(UPPER(MAESTRO!$L$3:$L$1000)="CONFIRMADO")),ROWS($A$3:A423))),"")</f>
        <v/>
      </c>
      <c r="I423" s="10" t="str">
        <f ca="1">IFERROR(INDEX(MAESTRO!I:I,_xludf.AGGREGATE(15,6,ROW(MAESTRO!$B$3:$B$1000)/((MAESTRO!$B$3:$B$1000="PROVEEDORES")*(UPPER(MAESTRO!$L$3:$L$1000)="CONFIRMADO")),ROWS($A$3:A423))),"")</f>
        <v/>
      </c>
      <c r="J423" s="10" t="str">
        <f ca="1">IFERROR(INDEX(MAESTRO!J:J,_xludf.AGGREGATE(15,6,ROW(MAESTRO!$B$3:$B$1000)/((MAESTRO!$B$3:$B$1000="PROVEEDORES")*(UPPER(MAESTRO!$L$3:$L$1000)="CONFIRMADO")),ROWS($A$3:A423))),"")</f>
        <v/>
      </c>
      <c r="K423" s="10" t="str">
        <f ca="1">IFERROR(INDEX(MAESTRO!K:K,_xludf.AGGREGATE(15,6,ROW(MAESTRO!$B$3:$B$1000)/((MAESTRO!$B$3:$B$1000="PROVEEDORES")*(UPPER(MAESTRO!$L$3:$L$1000)="CONFIRMADO")),ROWS($A$3:A423))),"")</f>
        <v/>
      </c>
      <c r="L423" s="10" t="str">
        <f ca="1">IFERROR(INDEX(MAESTRO!L:L,_xludf.AGGREGATE(15,6,ROW(MAESTRO!$B$3:$B$1000)/((MAESTRO!$B$3:$B$1000="PROVEEDORES")*(UPPER(MAESTRO!$L$3:$L$1000)="CONFIRMADO")),ROWS($A$3:A423))),"")</f>
        <v/>
      </c>
      <c r="M423" s="10" t="str">
        <f ca="1">IFERROR(INDEX(MAESTRO!M:M,_xludf.AGGREGATE(15,6,ROW(MAESTRO!$B$3:$B$1000)/((MAESTRO!$B$3:$B$1000="PROVEEDORES")*(UPPER(MAESTRO!$L$3:$L$1000)="CONFIRMADO")),ROWS($A$3:A423))),"")</f>
        <v/>
      </c>
      <c r="N423" s="10" t="str">
        <f ca="1">IFERROR(INDEX(MAESTRO!N:N,_xludf.AGGREGATE(15,6,ROW(MAESTRO!$B$3:$B$1000)/((MAESTRO!$B$3:$B$1000="PROVEEDORES")*(UPPER(MAESTRO!$L$3:$L$1000)="CONFIRMADO")),ROWS($A$3:A423))),"")</f>
        <v/>
      </c>
      <c r="O423" s="10" t="str">
        <f ca="1">IFERROR(INDEX(MAESTRO!O:O,_xludf.AGGREGATE(15,6,ROW(MAESTRO!$B$3:$B$1000)/((MAESTRO!$B$3:$B$1000="PROVEEDORES")*(UPPER(MAESTRO!$L$3:$L$1000)="CONFIRMADO")),ROWS($A$3:A423))),"")</f>
        <v/>
      </c>
      <c r="P423" s="10" t="str">
        <f ca="1">IFERROR(INDEX(MAESTRO!P:P,_xludf.AGGREGATE(15,6,ROW(MAESTRO!$B$3:$B$1000)/((MAESTRO!$B$3:$B$1000="PROVEEDORES")*(UPPER(MAESTRO!$L$3:$L$1000)="CONFIRMADO")),ROWS($A$3:A423))),"")</f>
        <v/>
      </c>
      <c r="Q423" s="10" t="str">
        <f ca="1">IFERROR(INDEX(MAESTRO!Q:Q,_xludf.AGGREGATE(15,6,ROW(MAESTRO!$B$3:$B$1000)/((MAESTRO!$B$3:$B$1000="PROVEEDORES")*(UPPER(MAESTRO!$L$3:$L$1000)="CONFIRMADO")),ROWS($A$3:A423))),"")</f>
        <v/>
      </c>
      <c r="R423" s="10" t="str">
        <f ca="1">IFERROR(INDEX(MAESTRO!R:R,_xludf.AGGREGATE(15,6,ROW(MAESTRO!$B$3:$B$1000)/((MAESTRO!$B$3:$B$1000="PROVEEDORES")*(UPPER(MAESTRO!$L$3:$L$1000)="CONFIRMADO")),ROWS($A$3:A423))),"")</f>
        <v/>
      </c>
      <c r="S423" s="10" t="str">
        <f ca="1">IFERROR(INDEX(MAESTRO!S:S,_xludf.AGGREGATE(15,6,ROW(MAESTRO!$B$3:$B$1000)/((MAESTRO!$B$3:$B$1000="PROVEEDORES")*(UPPER(MAESTRO!$L$3:$L$1000)="CONFIRMADO")),ROWS($A$3:A423))),"")</f>
        <v/>
      </c>
      <c r="T423" s="10" t="str">
        <f ca="1">IFERROR(INDEX(MAESTRO!T:T,_xludf.AGGREGATE(15,6,ROW(MAESTRO!$B$3:$B$1000)/((MAESTRO!$B$3:$B$1000="PROVEEDORES")*(UPPER(MAESTRO!$L$3:$L$1000)="CONFIRMADO")),ROWS($A$3:A423))),"")</f>
        <v/>
      </c>
      <c r="U423" s="10" t="str">
        <f ca="1">IFERROR(INDEX(MAESTRO!U:U,_xludf.AGGREGATE(15,6,ROW(MAESTRO!$B$3:$B$1000)/((MAESTRO!$B$3:$B$1000="PROVEEDORES")*(UPPER(MAESTRO!$L$3:$L$1000)="CONFIRMADO")),ROWS($A$3:A423))),"")</f>
        <v/>
      </c>
      <c r="V423" s="10" t="str">
        <f ca="1">IFERROR(INDEX(MAESTRO!V:V,_xludf.AGGREGATE(15,6,ROW(MAESTRO!$B$3:$B$1000)/((MAESTRO!$B$3:$B$1000="PROVEEDORES")*(UPPER(MAESTRO!$L$3:$L$1000)="CONFIRMADO")),ROWS($A$3:A423))),"")</f>
        <v/>
      </c>
      <c r="W423" s="10" t="str">
        <f ca="1">IFERROR(INDEX(MAESTRO!W:W,_xludf.AGGREGATE(15,6,ROW(MAESTRO!$B$3:$B$1000)/((MAESTRO!$B$3:$B$1000="PROVEEDORES")*(UPPER(MAESTRO!$L$3:$L$1000)="CONFIRMADO")),ROWS($A$3:A423))),"")</f>
        <v/>
      </c>
      <c r="X423" s="10" t="str">
        <f ca="1">IFERROR(INDEX(MAESTRO!X:X,_xludf.AGGREGATE(15,6,ROW(MAESTRO!$B$3:$B$1000)/((MAESTRO!$B$3:$B$1000="PROVEEDORES")*(UPPER(MAESTRO!$L$3:$L$1000)="CONFIRMADO")),ROWS($A$3:A423))),"")</f>
        <v/>
      </c>
    </row>
    <row r="424" spans="1:24" ht="22.05" customHeight="1">
      <c r="A424" s="24" t="str">
        <f ca="1">IFERROR(INDEX(MAESTRO!A:A,_xludf.AGGREGATE(15,6,ROW(MAESTRO!$B$3:$B$1000)/((MAESTRO!$B$3:$B$1000="PROVEEDORES")*(UPPER(MAESTRO!$L$3:$L$1000)="CONFIRMADO")),ROWS($A$3:A424))),"")</f>
        <v/>
      </c>
      <c r="B424" s="24" t="str">
        <f ca="1">IFERROR(INDEX(MAESTRO!B:B,_xludf.AGGREGATE(15,6,ROW(MAESTRO!$B$3:$B$1000)/((MAESTRO!$B$3:$B$1000="PROVEEDORES")*(UPPER(MAESTRO!$L$3:$L$1000)="CONFIRMADO")),ROWS($A$3:A424))),"")</f>
        <v/>
      </c>
      <c r="C424" s="24" t="str">
        <f ca="1">IFERROR(INDEX(MAESTRO!C:C,_xludf.AGGREGATE(15,6,ROW(MAESTRO!$B$3:$B$1000)/((MAESTRO!$B$3:$B$1000="PROVEEDORES")*(UPPER(MAESTRO!$L$3:$L$1000)="CONFIRMADO")),ROWS($A$3:A424))),"")</f>
        <v/>
      </c>
      <c r="D424" s="24" t="str">
        <f ca="1">IFERROR(INDEX(MAESTRO!D:D,_xludf.AGGREGATE(15,6,ROW(MAESTRO!$B$3:$B$1000)/((MAESTRO!$B$3:$B$1000="PROVEEDORES")*(UPPER(MAESTRO!$L$3:$L$1000)="CONFIRMADO")),ROWS($A$3:A424))),"")</f>
        <v/>
      </c>
      <c r="E424" s="24" t="str">
        <f ca="1">IFERROR(INDEX(MAESTRO!E:E,_xludf.AGGREGATE(15,6,ROW(MAESTRO!$B$3:$B$1000)/((MAESTRO!$B$3:$B$1000="PROVEEDORES")*(UPPER(MAESTRO!$L$3:$L$1000)="CONFIRMADO")),ROWS($A$3:A424))),"")</f>
        <v/>
      </c>
      <c r="F424" s="24" t="str">
        <f ca="1">IFERROR(INDEX(MAESTRO!F:F,_xludf.AGGREGATE(15,6,ROW(MAESTRO!$B$3:$B$1000)/((MAESTRO!$B$3:$B$1000="PROVEEDORES")*(UPPER(MAESTRO!$L$3:$L$1000)="CONFIRMADO")),ROWS($A$3:A424))),"")</f>
        <v/>
      </c>
      <c r="G424" s="24" t="str">
        <f ca="1">IFERROR(INDEX(MAESTRO!G:G,_xludf.AGGREGATE(15,6,ROW(MAESTRO!$B$3:$B$1000)/((MAESTRO!$B$3:$B$1000="PROVEEDORES")*(UPPER(MAESTRO!$L$3:$L$1000)="CONFIRMADO")),ROWS($A$3:A424))),"")</f>
        <v/>
      </c>
      <c r="H424" s="24" t="str">
        <f ca="1">IFERROR(INDEX(MAESTRO!H:H,_xludf.AGGREGATE(15,6,ROW(MAESTRO!$B$3:$B$1000)/((MAESTRO!$B$3:$B$1000="PROVEEDORES")*(UPPER(MAESTRO!$L$3:$L$1000)="CONFIRMADO")),ROWS($A$3:A424))),"")</f>
        <v/>
      </c>
      <c r="I424" s="24" t="str">
        <f ca="1">IFERROR(INDEX(MAESTRO!I:I,_xludf.AGGREGATE(15,6,ROW(MAESTRO!$B$3:$B$1000)/((MAESTRO!$B$3:$B$1000="PROVEEDORES")*(UPPER(MAESTRO!$L$3:$L$1000)="CONFIRMADO")),ROWS($A$3:A424))),"")</f>
        <v/>
      </c>
      <c r="J424" s="24" t="str">
        <f ca="1">IFERROR(INDEX(MAESTRO!J:J,_xludf.AGGREGATE(15,6,ROW(MAESTRO!$B$3:$B$1000)/((MAESTRO!$B$3:$B$1000="PROVEEDORES")*(UPPER(MAESTRO!$L$3:$L$1000)="CONFIRMADO")),ROWS($A$3:A424))),"")</f>
        <v/>
      </c>
      <c r="K424" s="24" t="str">
        <f ca="1">IFERROR(INDEX(MAESTRO!K:K,_xludf.AGGREGATE(15,6,ROW(MAESTRO!$B$3:$B$1000)/((MAESTRO!$B$3:$B$1000="PROVEEDORES")*(UPPER(MAESTRO!$L$3:$L$1000)="CONFIRMADO")),ROWS($A$3:A424))),"")</f>
        <v/>
      </c>
      <c r="L424" s="24" t="str">
        <f ca="1">IFERROR(INDEX(MAESTRO!L:L,_xludf.AGGREGATE(15,6,ROW(MAESTRO!$B$3:$B$1000)/((MAESTRO!$B$3:$B$1000="PROVEEDORES")*(UPPER(MAESTRO!$L$3:$L$1000)="CONFIRMADO")),ROWS($A$3:A424))),"")</f>
        <v/>
      </c>
      <c r="M424" s="24" t="str">
        <f ca="1">IFERROR(INDEX(MAESTRO!M:M,_xludf.AGGREGATE(15,6,ROW(MAESTRO!$B$3:$B$1000)/((MAESTRO!$B$3:$B$1000="PROVEEDORES")*(UPPER(MAESTRO!$L$3:$L$1000)="CONFIRMADO")),ROWS($A$3:A424))),"")</f>
        <v/>
      </c>
      <c r="N424" s="24" t="str">
        <f ca="1">IFERROR(INDEX(MAESTRO!N:N,_xludf.AGGREGATE(15,6,ROW(MAESTRO!$B$3:$B$1000)/((MAESTRO!$B$3:$B$1000="PROVEEDORES")*(UPPER(MAESTRO!$L$3:$L$1000)="CONFIRMADO")),ROWS($A$3:A424))),"")</f>
        <v/>
      </c>
      <c r="O424" s="24" t="str">
        <f ca="1">IFERROR(INDEX(MAESTRO!O:O,_xludf.AGGREGATE(15,6,ROW(MAESTRO!$B$3:$B$1000)/((MAESTRO!$B$3:$B$1000="PROVEEDORES")*(UPPER(MAESTRO!$L$3:$L$1000)="CONFIRMADO")),ROWS($A$3:A424))),"")</f>
        <v/>
      </c>
      <c r="P424" s="24" t="str">
        <f ca="1">IFERROR(INDEX(MAESTRO!P:P,_xludf.AGGREGATE(15,6,ROW(MAESTRO!$B$3:$B$1000)/((MAESTRO!$B$3:$B$1000="PROVEEDORES")*(UPPER(MAESTRO!$L$3:$L$1000)="CONFIRMADO")),ROWS($A$3:A424))),"")</f>
        <v/>
      </c>
      <c r="Q424" s="24" t="str">
        <f ca="1">IFERROR(INDEX(MAESTRO!Q:Q,_xludf.AGGREGATE(15,6,ROW(MAESTRO!$B$3:$B$1000)/((MAESTRO!$B$3:$B$1000="PROVEEDORES")*(UPPER(MAESTRO!$L$3:$L$1000)="CONFIRMADO")),ROWS($A$3:A424))),"")</f>
        <v/>
      </c>
      <c r="R424" s="24" t="str">
        <f ca="1">IFERROR(INDEX(MAESTRO!R:R,_xludf.AGGREGATE(15,6,ROW(MAESTRO!$B$3:$B$1000)/((MAESTRO!$B$3:$B$1000="PROVEEDORES")*(UPPER(MAESTRO!$L$3:$L$1000)="CONFIRMADO")),ROWS($A$3:A424))),"")</f>
        <v/>
      </c>
      <c r="S424" s="24" t="str">
        <f ca="1">IFERROR(INDEX(MAESTRO!S:S,_xludf.AGGREGATE(15,6,ROW(MAESTRO!$B$3:$B$1000)/((MAESTRO!$B$3:$B$1000="PROVEEDORES")*(UPPER(MAESTRO!$L$3:$L$1000)="CONFIRMADO")),ROWS($A$3:A424))),"")</f>
        <v/>
      </c>
      <c r="T424" s="24" t="str">
        <f ca="1">IFERROR(INDEX(MAESTRO!T:T,_xludf.AGGREGATE(15,6,ROW(MAESTRO!$B$3:$B$1000)/((MAESTRO!$B$3:$B$1000="PROVEEDORES")*(UPPER(MAESTRO!$L$3:$L$1000)="CONFIRMADO")),ROWS($A$3:A424))),"")</f>
        <v/>
      </c>
      <c r="U424" s="24" t="str">
        <f ca="1">IFERROR(INDEX(MAESTRO!U:U,_xludf.AGGREGATE(15,6,ROW(MAESTRO!$B$3:$B$1000)/((MAESTRO!$B$3:$B$1000="PROVEEDORES")*(UPPER(MAESTRO!$L$3:$L$1000)="CONFIRMADO")),ROWS($A$3:A424))),"")</f>
        <v/>
      </c>
      <c r="V424" s="24" t="str">
        <f ca="1">IFERROR(INDEX(MAESTRO!V:V,_xludf.AGGREGATE(15,6,ROW(MAESTRO!$B$3:$B$1000)/((MAESTRO!$B$3:$B$1000="PROVEEDORES")*(UPPER(MAESTRO!$L$3:$L$1000)="CONFIRMADO")),ROWS($A$3:A424))),"")</f>
        <v/>
      </c>
      <c r="W424" s="24" t="str">
        <f ca="1">IFERROR(INDEX(MAESTRO!W:W,_xludf.AGGREGATE(15,6,ROW(MAESTRO!$B$3:$B$1000)/((MAESTRO!$B$3:$B$1000="PROVEEDORES")*(UPPER(MAESTRO!$L$3:$L$1000)="CONFIRMADO")),ROWS($A$3:A424))),"")</f>
        <v/>
      </c>
      <c r="X424" s="24" t="str">
        <f ca="1">IFERROR(INDEX(MAESTRO!X:X,_xludf.AGGREGATE(15,6,ROW(MAESTRO!$B$3:$B$1000)/((MAESTRO!$B$3:$B$1000="PROVEEDORES")*(UPPER(MAESTRO!$L$3:$L$1000)="CONFIRMADO")),ROWS($A$3:A424))),"")</f>
        <v/>
      </c>
    </row>
    <row r="425" spans="1:24" ht="22.05" customHeight="1">
      <c r="A425" s="10" t="str">
        <f ca="1">IFERROR(INDEX(MAESTRO!A:A,_xludf.AGGREGATE(15,6,ROW(MAESTRO!$B$3:$B$1000)/((MAESTRO!$B$3:$B$1000="PROVEEDORES")*(UPPER(MAESTRO!$L$3:$L$1000)="CONFIRMADO")),ROWS($A$3:A425))),"")</f>
        <v/>
      </c>
      <c r="B425" s="10" t="str">
        <f ca="1">IFERROR(INDEX(MAESTRO!B:B,_xludf.AGGREGATE(15,6,ROW(MAESTRO!$B$3:$B$1000)/((MAESTRO!$B$3:$B$1000="PROVEEDORES")*(UPPER(MAESTRO!$L$3:$L$1000)="CONFIRMADO")),ROWS($A$3:A425))),"")</f>
        <v/>
      </c>
      <c r="C425" s="10" t="str">
        <f ca="1">IFERROR(INDEX(MAESTRO!C:C,_xludf.AGGREGATE(15,6,ROW(MAESTRO!$B$3:$B$1000)/((MAESTRO!$B$3:$B$1000="PROVEEDORES")*(UPPER(MAESTRO!$L$3:$L$1000)="CONFIRMADO")),ROWS($A$3:A425))),"")</f>
        <v/>
      </c>
      <c r="D425" s="10" t="str">
        <f ca="1">IFERROR(INDEX(MAESTRO!D:D,_xludf.AGGREGATE(15,6,ROW(MAESTRO!$B$3:$B$1000)/((MAESTRO!$B$3:$B$1000="PROVEEDORES")*(UPPER(MAESTRO!$L$3:$L$1000)="CONFIRMADO")),ROWS($A$3:A425))),"")</f>
        <v/>
      </c>
      <c r="E425" s="10" t="str">
        <f ca="1">IFERROR(INDEX(MAESTRO!E:E,_xludf.AGGREGATE(15,6,ROW(MAESTRO!$B$3:$B$1000)/((MAESTRO!$B$3:$B$1000="PROVEEDORES")*(UPPER(MAESTRO!$L$3:$L$1000)="CONFIRMADO")),ROWS($A$3:A425))),"")</f>
        <v/>
      </c>
      <c r="F425" s="10" t="str">
        <f ca="1">IFERROR(INDEX(MAESTRO!F:F,_xludf.AGGREGATE(15,6,ROW(MAESTRO!$B$3:$B$1000)/((MAESTRO!$B$3:$B$1000="PROVEEDORES")*(UPPER(MAESTRO!$L$3:$L$1000)="CONFIRMADO")),ROWS($A$3:A425))),"")</f>
        <v/>
      </c>
      <c r="G425" s="10" t="str">
        <f ca="1">IFERROR(INDEX(MAESTRO!G:G,_xludf.AGGREGATE(15,6,ROW(MAESTRO!$B$3:$B$1000)/((MAESTRO!$B$3:$B$1000="PROVEEDORES")*(UPPER(MAESTRO!$L$3:$L$1000)="CONFIRMADO")),ROWS($A$3:A425))),"")</f>
        <v/>
      </c>
      <c r="H425" s="10" t="str">
        <f ca="1">IFERROR(INDEX(MAESTRO!H:H,_xludf.AGGREGATE(15,6,ROW(MAESTRO!$B$3:$B$1000)/((MAESTRO!$B$3:$B$1000="PROVEEDORES")*(UPPER(MAESTRO!$L$3:$L$1000)="CONFIRMADO")),ROWS($A$3:A425))),"")</f>
        <v/>
      </c>
      <c r="I425" s="10" t="str">
        <f ca="1">IFERROR(INDEX(MAESTRO!I:I,_xludf.AGGREGATE(15,6,ROW(MAESTRO!$B$3:$B$1000)/((MAESTRO!$B$3:$B$1000="PROVEEDORES")*(UPPER(MAESTRO!$L$3:$L$1000)="CONFIRMADO")),ROWS($A$3:A425))),"")</f>
        <v/>
      </c>
      <c r="J425" s="10" t="str">
        <f ca="1">IFERROR(INDEX(MAESTRO!J:J,_xludf.AGGREGATE(15,6,ROW(MAESTRO!$B$3:$B$1000)/((MAESTRO!$B$3:$B$1000="PROVEEDORES")*(UPPER(MAESTRO!$L$3:$L$1000)="CONFIRMADO")),ROWS($A$3:A425))),"")</f>
        <v/>
      </c>
      <c r="K425" s="10" t="str">
        <f ca="1">IFERROR(INDEX(MAESTRO!K:K,_xludf.AGGREGATE(15,6,ROW(MAESTRO!$B$3:$B$1000)/((MAESTRO!$B$3:$B$1000="PROVEEDORES")*(UPPER(MAESTRO!$L$3:$L$1000)="CONFIRMADO")),ROWS($A$3:A425))),"")</f>
        <v/>
      </c>
      <c r="L425" s="10" t="str">
        <f ca="1">IFERROR(INDEX(MAESTRO!L:L,_xludf.AGGREGATE(15,6,ROW(MAESTRO!$B$3:$B$1000)/((MAESTRO!$B$3:$B$1000="PROVEEDORES")*(UPPER(MAESTRO!$L$3:$L$1000)="CONFIRMADO")),ROWS($A$3:A425))),"")</f>
        <v/>
      </c>
      <c r="M425" s="10" t="str">
        <f ca="1">IFERROR(INDEX(MAESTRO!M:M,_xludf.AGGREGATE(15,6,ROW(MAESTRO!$B$3:$B$1000)/((MAESTRO!$B$3:$B$1000="PROVEEDORES")*(UPPER(MAESTRO!$L$3:$L$1000)="CONFIRMADO")),ROWS($A$3:A425))),"")</f>
        <v/>
      </c>
      <c r="N425" s="10" t="str">
        <f ca="1">IFERROR(INDEX(MAESTRO!N:N,_xludf.AGGREGATE(15,6,ROW(MAESTRO!$B$3:$B$1000)/((MAESTRO!$B$3:$B$1000="PROVEEDORES")*(UPPER(MAESTRO!$L$3:$L$1000)="CONFIRMADO")),ROWS($A$3:A425))),"")</f>
        <v/>
      </c>
      <c r="O425" s="10" t="str">
        <f ca="1">IFERROR(INDEX(MAESTRO!O:O,_xludf.AGGREGATE(15,6,ROW(MAESTRO!$B$3:$B$1000)/((MAESTRO!$B$3:$B$1000="PROVEEDORES")*(UPPER(MAESTRO!$L$3:$L$1000)="CONFIRMADO")),ROWS($A$3:A425))),"")</f>
        <v/>
      </c>
      <c r="P425" s="10" t="str">
        <f ca="1">IFERROR(INDEX(MAESTRO!P:P,_xludf.AGGREGATE(15,6,ROW(MAESTRO!$B$3:$B$1000)/((MAESTRO!$B$3:$B$1000="PROVEEDORES")*(UPPER(MAESTRO!$L$3:$L$1000)="CONFIRMADO")),ROWS($A$3:A425))),"")</f>
        <v/>
      </c>
      <c r="Q425" s="10" t="str">
        <f ca="1">IFERROR(INDEX(MAESTRO!Q:Q,_xludf.AGGREGATE(15,6,ROW(MAESTRO!$B$3:$B$1000)/((MAESTRO!$B$3:$B$1000="PROVEEDORES")*(UPPER(MAESTRO!$L$3:$L$1000)="CONFIRMADO")),ROWS($A$3:A425))),"")</f>
        <v/>
      </c>
      <c r="R425" s="10" t="str">
        <f ca="1">IFERROR(INDEX(MAESTRO!R:R,_xludf.AGGREGATE(15,6,ROW(MAESTRO!$B$3:$B$1000)/((MAESTRO!$B$3:$B$1000="PROVEEDORES")*(UPPER(MAESTRO!$L$3:$L$1000)="CONFIRMADO")),ROWS($A$3:A425))),"")</f>
        <v/>
      </c>
      <c r="S425" s="10" t="str">
        <f ca="1">IFERROR(INDEX(MAESTRO!S:S,_xludf.AGGREGATE(15,6,ROW(MAESTRO!$B$3:$B$1000)/((MAESTRO!$B$3:$B$1000="PROVEEDORES")*(UPPER(MAESTRO!$L$3:$L$1000)="CONFIRMADO")),ROWS($A$3:A425))),"")</f>
        <v/>
      </c>
      <c r="T425" s="10" t="str">
        <f ca="1">IFERROR(INDEX(MAESTRO!T:T,_xludf.AGGREGATE(15,6,ROW(MAESTRO!$B$3:$B$1000)/((MAESTRO!$B$3:$B$1000="PROVEEDORES")*(UPPER(MAESTRO!$L$3:$L$1000)="CONFIRMADO")),ROWS($A$3:A425))),"")</f>
        <v/>
      </c>
      <c r="U425" s="10" t="str">
        <f ca="1">IFERROR(INDEX(MAESTRO!U:U,_xludf.AGGREGATE(15,6,ROW(MAESTRO!$B$3:$B$1000)/((MAESTRO!$B$3:$B$1000="PROVEEDORES")*(UPPER(MAESTRO!$L$3:$L$1000)="CONFIRMADO")),ROWS($A$3:A425))),"")</f>
        <v/>
      </c>
      <c r="V425" s="10" t="str">
        <f ca="1">IFERROR(INDEX(MAESTRO!V:V,_xludf.AGGREGATE(15,6,ROW(MAESTRO!$B$3:$B$1000)/((MAESTRO!$B$3:$B$1000="PROVEEDORES")*(UPPER(MAESTRO!$L$3:$L$1000)="CONFIRMADO")),ROWS($A$3:A425))),"")</f>
        <v/>
      </c>
      <c r="W425" s="10" t="str">
        <f ca="1">IFERROR(INDEX(MAESTRO!W:W,_xludf.AGGREGATE(15,6,ROW(MAESTRO!$B$3:$B$1000)/((MAESTRO!$B$3:$B$1000="PROVEEDORES")*(UPPER(MAESTRO!$L$3:$L$1000)="CONFIRMADO")),ROWS($A$3:A425))),"")</f>
        <v/>
      </c>
      <c r="X425" s="10" t="str">
        <f ca="1">IFERROR(INDEX(MAESTRO!X:X,_xludf.AGGREGATE(15,6,ROW(MAESTRO!$B$3:$B$1000)/((MAESTRO!$B$3:$B$1000="PROVEEDORES")*(UPPER(MAESTRO!$L$3:$L$1000)="CONFIRMADO")),ROWS($A$3:A425))),"")</f>
        <v/>
      </c>
    </row>
    <row r="426" spans="1:24" ht="22.05" customHeight="1">
      <c r="A426" s="24" t="str">
        <f ca="1">IFERROR(INDEX(MAESTRO!A:A,_xludf.AGGREGATE(15,6,ROW(MAESTRO!$B$3:$B$1000)/((MAESTRO!$B$3:$B$1000="PROVEEDORES")*(UPPER(MAESTRO!$L$3:$L$1000)="CONFIRMADO")),ROWS($A$3:A426))),"")</f>
        <v/>
      </c>
      <c r="B426" s="24" t="str">
        <f ca="1">IFERROR(INDEX(MAESTRO!B:B,_xludf.AGGREGATE(15,6,ROW(MAESTRO!$B$3:$B$1000)/((MAESTRO!$B$3:$B$1000="PROVEEDORES")*(UPPER(MAESTRO!$L$3:$L$1000)="CONFIRMADO")),ROWS($A$3:A426))),"")</f>
        <v/>
      </c>
      <c r="C426" s="24" t="str">
        <f ca="1">IFERROR(INDEX(MAESTRO!C:C,_xludf.AGGREGATE(15,6,ROW(MAESTRO!$B$3:$B$1000)/((MAESTRO!$B$3:$B$1000="PROVEEDORES")*(UPPER(MAESTRO!$L$3:$L$1000)="CONFIRMADO")),ROWS($A$3:A426))),"")</f>
        <v/>
      </c>
      <c r="D426" s="24" t="str">
        <f ca="1">IFERROR(INDEX(MAESTRO!D:D,_xludf.AGGREGATE(15,6,ROW(MAESTRO!$B$3:$B$1000)/((MAESTRO!$B$3:$B$1000="PROVEEDORES")*(UPPER(MAESTRO!$L$3:$L$1000)="CONFIRMADO")),ROWS($A$3:A426))),"")</f>
        <v/>
      </c>
      <c r="E426" s="24" t="str">
        <f ca="1">IFERROR(INDEX(MAESTRO!E:E,_xludf.AGGREGATE(15,6,ROW(MAESTRO!$B$3:$B$1000)/((MAESTRO!$B$3:$B$1000="PROVEEDORES")*(UPPER(MAESTRO!$L$3:$L$1000)="CONFIRMADO")),ROWS($A$3:A426))),"")</f>
        <v/>
      </c>
      <c r="F426" s="24" t="str">
        <f ca="1">IFERROR(INDEX(MAESTRO!F:F,_xludf.AGGREGATE(15,6,ROW(MAESTRO!$B$3:$B$1000)/((MAESTRO!$B$3:$B$1000="PROVEEDORES")*(UPPER(MAESTRO!$L$3:$L$1000)="CONFIRMADO")),ROWS($A$3:A426))),"")</f>
        <v/>
      </c>
      <c r="G426" s="24" t="str">
        <f ca="1">IFERROR(INDEX(MAESTRO!G:G,_xludf.AGGREGATE(15,6,ROW(MAESTRO!$B$3:$B$1000)/((MAESTRO!$B$3:$B$1000="PROVEEDORES")*(UPPER(MAESTRO!$L$3:$L$1000)="CONFIRMADO")),ROWS($A$3:A426))),"")</f>
        <v/>
      </c>
      <c r="H426" s="24" t="str">
        <f ca="1">IFERROR(INDEX(MAESTRO!H:H,_xludf.AGGREGATE(15,6,ROW(MAESTRO!$B$3:$B$1000)/((MAESTRO!$B$3:$B$1000="PROVEEDORES")*(UPPER(MAESTRO!$L$3:$L$1000)="CONFIRMADO")),ROWS($A$3:A426))),"")</f>
        <v/>
      </c>
      <c r="I426" s="24" t="str">
        <f ca="1">IFERROR(INDEX(MAESTRO!I:I,_xludf.AGGREGATE(15,6,ROW(MAESTRO!$B$3:$B$1000)/((MAESTRO!$B$3:$B$1000="PROVEEDORES")*(UPPER(MAESTRO!$L$3:$L$1000)="CONFIRMADO")),ROWS($A$3:A426))),"")</f>
        <v/>
      </c>
      <c r="J426" s="24" t="str">
        <f ca="1">IFERROR(INDEX(MAESTRO!J:J,_xludf.AGGREGATE(15,6,ROW(MAESTRO!$B$3:$B$1000)/((MAESTRO!$B$3:$B$1000="PROVEEDORES")*(UPPER(MAESTRO!$L$3:$L$1000)="CONFIRMADO")),ROWS($A$3:A426))),"")</f>
        <v/>
      </c>
      <c r="K426" s="24" t="str">
        <f ca="1">IFERROR(INDEX(MAESTRO!K:K,_xludf.AGGREGATE(15,6,ROW(MAESTRO!$B$3:$B$1000)/((MAESTRO!$B$3:$B$1000="PROVEEDORES")*(UPPER(MAESTRO!$L$3:$L$1000)="CONFIRMADO")),ROWS($A$3:A426))),"")</f>
        <v/>
      </c>
      <c r="L426" s="24" t="str">
        <f ca="1">IFERROR(INDEX(MAESTRO!L:L,_xludf.AGGREGATE(15,6,ROW(MAESTRO!$B$3:$B$1000)/((MAESTRO!$B$3:$B$1000="PROVEEDORES")*(UPPER(MAESTRO!$L$3:$L$1000)="CONFIRMADO")),ROWS($A$3:A426))),"")</f>
        <v/>
      </c>
      <c r="M426" s="24" t="str">
        <f ca="1">IFERROR(INDEX(MAESTRO!M:M,_xludf.AGGREGATE(15,6,ROW(MAESTRO!$B$3:$B$1000)/((MAESTRO!$B$3:$B$1000="PROVEEDORES")*(UPPER(MAESTRO!$L$3:$L$1000)="CONFIRMADO")),ROWS($A$3:A426))),"")</f>
        <v/>
      </c>
      <c r="N426" s="24" t="str">
        <f ca="1">IFERROR(INDEX(MAESTRO!N:N,_xludf.AGGREGATE(15,6,ROW(MAESTRO!$B$3:$B$1000)/((MAESTRO!$B$3:$B$1000="PROVEEDORES")*(UPPER(MAESTRO!$L$3:$L$1000)="CONFIRMADO")),ROWS($A$3:A426))),"")</f>
        <v/>
      </c>
      <c r="O426" s="24" t="str">
        <f ca="1">IFERROR(INDEX(MAESTRO!O:O,_xludf.AGGREGATE(15,6,ROW(MAESTRO!$B$3:$B$1000)/((MAESTRO!$B$3:$B$1000="PROVEEDORES")*(UPPER(MAESTRO!$L$3:$L$1000)="CONFIRMADO")),ROWS($A$3:A426))),"")</f>
        <v/>
      </c>
      <c r="P426" s="24" t="str">
        <f ca="1">IFERROR(INDEX(MAESTRO!P:P,_xludf.AGGREGATE(15,6,ROW(MAESTRO!$B$3:$B$1000)/((MAESTRO!$B$3:$B$1000="PROVEEDORES")*(UPPER(MAESTRO!$L$3:$L$1000)="CONFIRMADO")),ROWS($A$3:A426))),"")</f>
        <v/>
      </c>
      <c r="Q426" s="24" t="str">
        <f ca="1">IFERROR(INDEX(MAESTRO!Q:Q,_xludf.AGGREGATE(15,6,ROW(MAESTRO!$B$3:$B$1000)/((MAESTRO!$B$3:$B$1000="PROVEEDORES")*(UPPER(MAESTRO!$L$3:$L$1000)="CONFIRMADO")),ROWS($A$3:A426))),"")</f>
        <v/>
      </c>
      <c r="R426" s="24" t="str">
        <f ca="1">IFERROR(INDEX(MAESTRO!R:R,_xludf.AGGREGATE(15,6,ROW(MAESTRO!$B$3:$B$1000)/((MAESTRO!$B$3:$B$1000="PROVEEDORES")*(UPPER(MAESTRO!$L$3:$L$1000)="CONFIRMADO")),ROWS($A$3:A426))),"")</f>
        <v/>
      </c>
      <c r="S426" s="24" t="str">
        <f ca="1">IFERROR(INDEX(MAESTRO!S:S,_xludf.AGGREGATE(15,6,ROW(MAESTRO!$B$3:$B$1000)/((MAESTRO!$B$3:$B$1000="PROVEEDORES")*(UPPER(MAESTRO!$L$3:$L$1000)="CONFIRMADO")),ROWS($A$3:A426))),"")</f>
        <v/>
      </c>
      <c r="T426" s="24" t="str">
        <f ca="1">IFERROR(INDEX(MAESTRO!T:T,_xludf.AGGREGATE(15,6,ROW(MAESTRO!$B$3:$B$1000)/((MAESTRO!$B$3:$B$1000="PROVEEDORES")*(UPPER(MAESTRO!$L$3:$L$1000)="CONFIRMADO")),ROWS($A$3:A426))),"")</f>
        <v/>
      </c>
      <c r="U426" s="24" t="str">
        <f ca="1">IFERROR(INDEX(MAESTRO!U:U,_xludf.AGGREGATE(15,6,ROW(MAESTRO!$B$3:$B$1000)/((MAESTRO!$B$3:$B$1000="PROVEEDORES")*(UPPER(MAESTRO!$L$3:$L$1000)="CONFIRMADO")),ROWS($A$3:A426))),"")</f>
        <v/>
      </c>
      <c r="V426" s="24" t="str">
        <f ca="1">IFERROR(INDEX(MAESTRO!V:V,_xludf.AGGREGATE(15,6,ROW(MAESTRO!$B$3:$B$1000)/((MAESTRO!$B$3:$B$1000="PROVEEDORES")*(UPPER(MAESTRO!$L$3:$L$1000)="CONFIRMADO")),ROWS($A$3:A426))),"")</f>
        <v/>
      </c>
      <c r="W426" s="24" t="str">
        <f ca="1">IFERROR(INDEX(MAESTRO!W:W,_xludf.AGGREGATE(15,6,ROW(MAESTRO!$B$3:$B$1000)/((MAESTRO!$B$3:$B$1000="PROVEEDORES")*(UPPER(MAESTRO!$L$3:$L$1000)="CONFIRMADO")),ROWS($A$3:A426))),"")</f>
        <v/>
      </c>
      <c r="X426" s="24" t="str">
        <f ca="1">IFERROR(INDEX(MAESTRO!X:X,_xludf.AGGREGATE(15,6,ROW(MAESTRO!$B$3:$B$1000)/((MAESTRO!$B$3:$B$1000="PROVEEDORES")*(UPPER(MAESTRO!$L$3:$L$1000)="CONFIRMADO")),ROWS($A$3:A426))),"")</f>
        <v/>
      </c>
    </row>
    <row r="427" spans="1:24" ht="22.05" customHeight="1">
      <c r="A427" s="10" t="str">
        <f ca="1">IFERROR(INDEX(MAESTRO!A:A,_xludf.AGGREGATE(15,6,ROW(MAESTRO!$B$3:$B$1000)/((MAESTRO!$B$3:$B$1000="PROVEEDORES")*(UPPER(MAESTRO!$L$3:$L$1000)="CONFIRMADO")),ROWS($A$3:A427))),"")</f>
        <v/>
      </c>
      <c r="B427" s="10" t="str">
        <f ca="1">IFERROR(INDEX(MAESTRO!B:B,_xludf.AGGREGATE(15,6,ROW(MAESTRO!$B$3:$B$1000)/((MAESTRO!$B$3:$B$1000="PROVEEDORES")*(UPPER(MAESTRO!$L$3:$L$1000)="CONFIRMADO")),ROWS($A$3:A427))),"")</f>
        <v/>
      </c>
      <c r="C427" s="10" t="str">
        <f ca="1">IFERROR(INDEX(MAESTRO!C:C,_xludf.AGGREGATE(15,6,ROW(MAESTRO!$B$3:$B$1000)/((MAESTRO!$B$3:$B$1000="PROVEEDORES")*(UPPER(MAESTRO!$L$3:$L$1000)="CONFIRMADO")),ROWS($A$3:A427))),"")</f>
        <v/>
      </c>
      <c r="D427" s="10" t="str">
        <f ca="1">IFERROR(INDEX(MAESTRO!D:D,_xludf.AGGREGATE(15,6,ROW(MAESTRO!$B$3:$B$1000)/((MAESTRO!$B$3:$B$1000="PROVEEDORES")*(UPPER(MAESTRO!$L$3:$L$1000)="CONFIRMADO")),ROWS($A$3:A427))),"")</f>
        <v/>
      </c>
      <c r="E427" s="10" t="str">
        <f ca="1">IFERROR(INDEX(MAESTRO!E:E,_xludf.AGGREGATE(15,6,ROW(MAESTRO!$B$3:$B$1000)/((MAESTRO!$B$3:$B$1000="PROVEEDORES")*(UPPER(MAESTRO!$L$3:$L$1000)="CONFIRMADO")),ROWS($A$3:A427))),"")</f>
        <v/>
      </c>
      <c r="F427" s="10" t="str">
        <f ca="1">IFERROR(INDEX(MAESTRO!F:F,_xludf.AGGREGATE(15,6,ROW(MAESTRO!$B$3:$B$1000)/((MAESTRO!$B$3:$B$1000="PROVEEDORES")*(UPPER(MAESTRO!$L$3:$L$1000)="CONFIRMADO")),ROWS($A$3:A427))),"")</f>
        <v/>
      </c>
      <c r="G427" s="10" t="str">
        <f ca="1">IFERROR(INDEX(MAESTRO!G:G,_xludf.AGGREGATE(15,6,ROW(MAESTRO!$B$3:$B$1000)/((MAESTRO!$B$3:$B$1000="PROVEEDORES")*(UPPER(MAESTRO!$L$3:$L$1000)="CONFIRMADO")),ROWS($A$3:A427))),"")</f>
        <v/>
      </c>
      <c r="H427" s="10" t="str">
        <f ca="1">IFERROR(INDEX(MAESTRO!H:H,_xludf.AGGREGATE(15,6,ROW(MAESTRO!$B$3:$B$1000)/((MAESTRO!$B$3:$B$1000="PROVEEDORES")*(UPPER(MAESTRO!$L$3:$L$1000)="CONFIRMADO")),ROWS($A$3:A427))),"")</f>
        <v/>
      </c>
      <c r="I427" s="10" t="str">
        <f ca="1">IFERROR(INDEX(MAESTRO!I:I,_xludf.AGGREGATE(15,6,ROW(MAESTRO!$B$3:$B$1000)/((MAESTRO!$B$3:$B$1000="PROVEEDORES")*(UPPER(MAESTRO!$L$3:$L$1000)="CONFIRMADO")),ROWS($A$3:A427))),"")</f>
        <v/>
      </c>
      <c r="J427" s="10" t="str">
        <f ca="1">IFERROR(INDEX(MAESTRO!J:J,_xludf.AGGREGATE(15,6,ROW(MAESTRO!$B$3:$B$1000)/((MAESTRO!$B$3:$B$1000="PROVEEDORES")*(UPPER(MAESTRO!$L$3:$L$1000)="CONFIRMADO")),ROWS($A$3:A427))),"")</f>
        <v/>
      </c>
      <c r="K427" s="10" t="str">
        <f ca="1">IFERROR(INDEX(MAESTRO!K:K,_xludf.AGGREGATE(15,6,ROW(MAESTRO!$B$3:$B$1000)/((MAESTRO!$B$3:$B$1000="PROVEEDORES")*(UPPER(MAESTRO!$L$3:$L$1000)="CONFIRMADO")),ROWS($A$3:A427))),"")</f>
        <v/>
      </c>
      <c r="L427" s="10" t="str">
        <f ca="1">IFERROR(INDEX(MAESTRO!L:L,_xludf.AGGREGATE(15,6,ROW(MAESTRO!$B$3:$B$1000)/((MAESTRO!$B$3:$B$1000="PROVEEDORES")*(UPPER(MAESTRO!$L$3:$L$1000)="CONFIRMADO")),ROWS($A$3:A427))),"")</f>
        <v/>
      </c>
      <c r="M427" s="10" t="str">
        <f ca="1">IFERROR(INDEX(MAESTRO!M:M,_xludf.AGGREGATE(15,6,ROW(MAESTRO!$B$3:$B$1000)/((MAESTRO!$B$3:$B$1000="PROVEEDORES")*(UPPER(MAESTRO!$L$3:$L$1000)="CONFIRMADO")),ROWS($A$3:A427))),"")</f>
        <v/>
      </c>
      <c r="N427" s="10" t="str">
        <f ca="1">IFERROR(INDEX(MAESTRO!N:N,_xludf.AGGREGATE(15,6,ROW(MAESTRO!$B$3:$B$1000)/((MAESTRO!$B$3:$B$1000="PROVEEDORES")*(UPPER(MAESTRO!$L$3:$L$1000)="CONFIRMADO")),ROWS($A$3:A427))),"")</f>
        <v/>
      </c>
      <c r="O427" s="10" t="str">
        <f ca="1">IFERROR(INDEX(MAESTRO!O:O,_xludf.AGGREGATE(15,6,ROW(MAESTRO!$B$3:$B$1000)/((MAESTRO!$B$3:$B$1000="PROVEEDORES")*(UPPER(MAESTRO!$L$3:$L$1000)="CONFIRMADO")),ROWS($A$3:A427))),"")</f>
        <v/>
      </c>
      <c r="P427" s="10" t="str">
        <f ca="1">IFERROR(INDEX(MAESTRO!P:P,_xludf.AGGREGATE(15,6,ROW(MAESTRO!$B$3:$B$1000)/((MAESTRO!$B$3:$B$1000="PROVEEDORES")*(UPPER(MAESTRO!$L$3:$L$1000)="CONFIRMADO")),ROWS($A$3:A427))),"")</f>
        <v/>
      </c>
      <c r="Q427" s="10" t="str">
        <f ca="1">IFERROR(INDEX(MAESTRO!Q:Q,_xludf.AGGREGATE(15,6,ROW(MAESTRO!$B$3:$B$1000)/((MAESTRO!$B$3:$B$1000="PROVEEDORES")*(UPPER(MAESTRO!$L$3:$L$1000)="CONFIRMADO")),ROWS($A$3:A427))),"")</f>
        <v/>
      </c>
      <c r="R427" s="10" t="str">
        <f ca="1">IFERROR(INDEX(MAESTRO!R:R,_xludf.AGGREGATE(15,6,ROW(MAESTRO!$B$3:$B$1000)/((MAESTRO!$B$3:$B$1000="PROVEEDORES")*(UPPER(MAESTRO!$L$3:$L$1000)="CONFIRMADO")),ROWS($A$3:A427))),"")</f>
        <v/>
      </c>
      <c r="S427" s="10" t="str">
        <f ca="1">IFERROR(INDEX(MAESTRO!S:S,_xludf.AGGREGATE(15,6,ROW(MAESTRO!$B$3:$B$1000)/((MAESTRO!$B$3:$B$1000="PROVEEDORES")*(UPPER(MAESTRO!$L$3:$L$1000)="CONFIRMADO")),ROWS($A$3:A427))),"")</f>
        <v/>
      </c>
      <c r="T427" s="10" t="str">
        <f ca="1">IFERROR(INDEX(MAESTRO!T:T,_xludf.AGGREGATE(15,6,ROW(MAESTRO!$B$3:$B$1000)/((MAESTRO!$B$3:$B$1000="PROVEEDORES")*(UPPER(MAESTRO!$L$3:$L$1000)="CONFIRMADO")),ROWS($A$3:A427))),"")</f>
        <v/>
      </c>
      <c r="U427" s="10" t="str">
        <f ca="1">IFERROR(INDEX(MAESTRO!U:U,_xludf.AGGREGATE(15,6,ROW(MAESTRO!$B$3:$B$1000)/((MAESTRO!$B$3:$B$1000="PROVEEDORES")*(UPPER(MAESTRO!$L$3:$L$1000)="CONFIRMADO")),ROWS($A$3:A427))),"")</f>
        <v/>
      </c>
      <c r="V427" s="10" t="str">
        <f ca="1">IFERROR(INDEX(MAESTRO!V:V,_xludf.AGGREGATE(15,6,ROW(MAESTRO!$B$3:$B$1000)/((MAESTRO!$B$3:$B$1000="PROVEEDORES")*(UPPER(MAESTRO!$L$3:$L$1000)="CONFIRMADO")),ROWS($A$3:A427))),"")</f>
        <v/>
      </c>
      <c r="W427" s="10" t="str">
        <f ca="1">IFERROR(INDEX(MAESTRO!W:W,_xludf.AGGREGATE(15,6,ROW(MAESTRO!$B$3:$B$1000)/((MAESTRO!$B$3:$B$1000="PROVEEDORES")*(UPPER(MAESTRO!$L$3:$L$1000)="CONFIRMADO")),ROWS($A$3:A427))),"")</f>
        <v/>
      </c>
      <c r="X427" s="10" t="str">
        <f ca="1">IFERROR(INDEX(MAESTRO!X:X,_xludf.AGGREGATE(15,6,ROW(MAESTRO!$B$3:$B$1000)/((MAESTRO!$B$3:$B$1000="PROVEEDORES")*(UPPER(MAESTRO!$L$3:$L$1000)="CONFIRMADO")),ROWS($A$3:A427))),"")</f>
        <v/>
      </c>
    </row>
    <row r="428" spans="1:24" ht="22.05" customHeight="1">
      <c r="A428" s="24" t="str">
        <f ca="1">IFERROR(INDEX(MAESTRO!A:A,_xludf.AGGREGATE(15,6,ROW(MAESTRO!$B$3:$B$1000)/((MAESTRO!$B$3:$B$1000="PROVEEDORES")*(UPPER(MAESTRO!$L$3:$L$1000)="CONFIRMADO")),ROWS($A$3:A428))),"")</f>
        <v/>
      </c>
      <c r="B428" s="24" t="str">
        <f ca="1">IFERROR(INDEX(MAESTRO!B:B,_xludf.AGGREGATE(15,6,ROW(MAESTRO!$B$3:$B$1000)/((MAESTRO!$B$3:$B$1000="PROVEEDORES")*(UPPER(MAESTRO!$L$3:$L$1000)="CONFIRMADO")),ROWS($A$3:A428))),"")</f>
        <v/>
      </c>
      <c r="C428" s="24" t="str">
        <f ca="1">IFERROR(INDEX(MAESTRO!C:C,_xludf.AGGREGATE(15,6,ROW(MAESTRO!$B$3:$B$1000)/((MAESTRO!$B$3:$B$1000="PROVEEDORES")*(UPPER(MAESTRO!$L$3:$L$1000)="CONFIRMADO")),ROWS($A$3:A428))),"")</f>
        <v/>
      </c>
      <c r="D428" s="24" t="str">
        <f ca="1">IFERROR(INDEX(MAESTRO!D:D,_xludf.AGGREGATE(15,6,ROW(MAESTRO!$B$3:$B$1000)/((MAESTRO!$B$3:$B$1000="PROVEEDORES")*(UPPER(MAESTRO!$L$3:$L$1000)="CONFIRMADO")),ROWS($A$3:A428))),"")</f>
        <v/>
      </c>
      <c r="E428" s="24" t="str">
        <f ca="1">IFERROR(INDEX(MAESTRO!E:E,_xludf.AGGREGATE(15,6,ROW(MAESTRO!$B$3:$B$1000)/((MAESTRO!$B$3:$B$1000="PROVEEDORES")*(UPPER(MAESTRO!$L$3:$L$1000)="CONFIRMADO")),ROWS($A$3:A428))),"")</f>
        <v/>
      </c>
      <c r="F428" s="24" t="str">
        <f ca="1">IFERROR(INDEX(MAESTRO!F:F,_xludf.AGGREGATE(15,6,ROW(MAESTRO!$B$3:$B$1000)/((MAESTRO!$B$3:$B$1000="PROVEEDORES")*(UPPER(MAESTRO!$L$3:$L$1000)="CONFIRMADO")),ROWS($A$3:A428))),"")</f>
        <v/>
      </c>
      <c r="G428" s="24" t="str">
        <f ca="1">IFERROR(INDEX(MAESTRO!G:G,_xludf.AGGREGATE(15,6,ROW(MAESTRO!$B$3:$B$1000)/((MAESTRO!$B$3:$B$1000="PROVEEDORES")*(UPPER(MAESTRO!$L$3:$L$1000)="CONFIRMADO")),ROWS($A$3:A428))),"")</f>
        <v/>
      </c>
      <c r="H428" s="24" t="str">
        <f ca="1">IFERROR(INDEX(MAESTRO!H:H,_xludf.AGGREGATE(15,6,ROW(MAESTRO!$B$3:$B$1000)/((MAESTRO!$B$3:$B$1000="PROVEEDORES")*(UPPER(MAESTRO!$L$3:$L$1000)="CONFIRMADO")),ROWS($A$3:A428))),"")</f>
        <v/>
      </c>
      <c r="I428" s="24" t="str">
        <f ca="1">IFERROR(INDEX(MAESTRO!I:I,_xludf.AGGREGATE(15,6,ROW(MAESTRO!$B$3:$B$1000)/((MAESTRO!$B$3:$B$1000="PROVEEDORES")*(UPPER(MAESTRO!$L$3:$L$1000)="CONFIRMADO")),ROWS($A$3:A428))),"")</f>
        <v/>
      </c>
      <c r="J428" s="24" t="str">
        <f ca="1">IFERROR(INDEX(MAESTRO!J:J,_xludf.AGGREGATE(15,6,ROW(MAESTRO!$B$3:$B$1000)/((MAESTRO!$B$3:$B$1000="PROVEEDORES")*(UPPER(MAESTRO!$L$3:$L$1000)="CONFIRMADO")),ROWS($A$3:A428))),"")</f>
        <v/>
      </c>
      <c r="K428" s="24" t="str">
        <f ca="1">IFERROR(INDEX(MAESTRO!K:K,_xludf.AGGREGATE(15,6,ROW(MAESTRO!$B$3:$B$1000)/((MAESTRO!$B$3:$B$1000="PROVEEDORES")*(UPPER(MAESTRO!$L$3:$L$1000)="CONFIRMADO")),ROWS($A$3:A428))),"")</f>
        <v/>
      </c>
      <c r="L428" s="24" t="str">
        <f ca="1">IFERROR(INDEX(MAESTRO!L:L,_xludf.AGGREGATE(15,6,ROW(MAESTRO!$B$3:$B$1000)/((MAESTRO!$B$3:$B$1000="PROVEEDORES")*(UPPER(MAESTRO!$L$3:$L$1000)="CONFIRMADO")),ROWS($A$3:A428))),"")</f>
        <v/>
      </c>
      <c r="M428" s="24" t="str">
        <f ca="1">IFERROR(INDEX(MAESTRO!M:M,_xludf.AGGREGATE(15,6,ROW(MAESTRO!$B$3:$B$1000)/((MAESTRO!$B$3:$B$1000="PROVEEDORES")*(UPPER(MAESTRO!$L$3:$L$1000)="CONFIRMADO")),ROWS($A$3:A428))),"")</f>
        <v/>
      </c>
      <c r="N428" s="24" t="str">
        <f ca="1">IFERROR(INDEX(MAESTRO!N:N,_xludf.AGGREGATE(15,6,ROW(MAESTRO!$B$3:$B$1000)/((MAESTRO!$B$3:$B$1000="PROVEEDORES")*(UPPER(MAESTRO!$L$3:$L$1000)="CONFIRMADO")),ROWS($A$3:A428))),"")</f>
        <v/>
      </c>
      <c r="O428" s="24" t="str">
        <f ca="1">IFERROR(INDEX(MAESTRO!O:O,_xludf.AGGREGATE(15,6,ROW(MAESTRO!$B$3:$B$1000)/((MAESTRO!$B$3:$B$1000="PROVEEDORES")*(UPPER(MAESTRO!$L$3:$L$1000)="CONFIRMADO")),ROWS($A$3:A428))),"")</f>
        <v/>
      </c>
      <c r="P428" s="24" t="str">
        <f ca="1">IFERROR(INDEX(MAESTRO!P:P,_xludf.AGGREGATE(15,6,ROW(MAESTRO!$B$3:$B$1000)/((MAESTRO!$B$3:$B$1000="PROVEEDORES")*(UPPER(MAESTRO!$L$3:$L$1000)="CONFIRMADO")),ROWS($A$3:A428))),"")</f>
        <v/>
      </c>
      <c r="Q428" s="24" t="str">
        <f ca="1">IFERROR(INDEX(MAESTRO!Q:Q,_xludf.AGGREGATE(15,6,ROW(MAESTRO!$B$3:$B$1000)/((MAESTRO!$B$3:$B$1000="PROVEEDORES")*(UPPER(MAESTRO!$L$3:$L$1000)="CONFIRMADO")),ROWS($A$3:A428))),"")</f>
        <v/>
      </c>
      <c r="R428" s="24" t="str">
        <f ca="1">IFERROR(INDEX(MAESTRO!R:R,_xludf.AGGREGATE(15,6,ROW(MAESTRO!$B$3:$B$1000)/((MAESTRO!$B$3:$B$1000="PROVEEDORES")*(UPPER(MAESTRO!$L$3:$L$1000)="CONFIRMADO")),ROWS($A$3:A428))),"")</f>
        <v/>
      </c>
      <c r="S428" s="24" t="str">
        <f ca="1">IFERROR(INDEX(MAESTRO!S:S,_xludf.AGGREGATE(15,6,ROW(MAESTRO!$B$3:$B$1000)/((MAESTRO!$B$3:$B$1000="PROVEEDORES")*(UPPER(MAESTRO!$L$3:$L$1000)="CONFIRMADO")),ROWS($A$3:A428))),"")</f>
        <v/>
      </c>
      <c r="T428" s="24" t="str">
        <f ca="1">IFERROR(INDEX(MAESTRO!T:T,_xludf.AGGREGATE(15,6,ROW(MAESTRO!$B$3:$B$1000)/((MAESTRO!$B$3:$B$1000="PROVEEDORES")*(UPPER(MAESTRO!$L$3:$L$1000)="CONFIRMADO")),ROWS($A$3:A428))),"")</f>
        <v/>
      </c>
      <c r="U428" s="24" t="str">
        <f ca="1">IFERROR(INDEX(MAESTRO!U:U,_xludf.AGGREGATE(15,6,ROW(MAESTRO!$B$3:$B$1000)/((MAESTRO!$B$3:$B$1000="PROVEEDORES")*(UPPER(MAESTRO!$L$3:$L$1000)="CONFIRMADO")),ROWS($A$3:A428))),"")</f>
        <v/>
      </c>
      <c r="V428" s="24" t="str">
        <f ca="1">IFERROR(INDEX(MAESTRO!V:V,_xludf.AGGREGATE(15,6,ROW(MAESTRO!$B$3:$B$1000)/((MAESTRO!$B$3:$B$1000="PROVEEDORES")*(UPPER(MAESTRO!$L$3:$L$1000)="CONFIRMADO")),ROWS($A$3:A428))),"")</f>
        <v/>
      </c>
      <c r="W428" s="24" t="str">
        <f ca="1">IFERROR(INDEX(MAESTRO!W:W,_xludf.AGGREGATE(15,6,ROW(MAESTRO!$B$3:$B$1000)/((MAESTRO!$B$3:$B$1000="PROVEEDORES")*(UPPER(MAESTRO!$L$3:$L$1000)="CONFIRMADO")),ROWS($A$3:A428))),"")</f>
        <v/>
      </c>
      <c r="X428" s="24" t="str">
        <f ca="1">IFERROR(INDEX(MAESTRO!X:X,_xludf.AGGREGATE(15,6,ROW(MAESTRO!$B$3:$B$1000)/((MAESTRO!$B$3:$B$1000="PROVEEDORES")*(UPPER(MAESTRO!$L$3:$L$1000)="CONFIRMADO")),ROWS($A$3:A428))),"")</f>
        <v/>
      </c>
    </row>
    <row r="429" spans="1:24" ht="22.05" customHeight="1">
      <c r="A429" s="10" t="str">
        <f ca="1">IFERROR(INDEX(MAESTRO!A:A,_xludf.AGGREGATE(15,6,ROW(MAESTRO!$B$3:$B$1000)/((MAESTRO!$B$3:$B$1000="PROVEEDORES")*(UPPER(MAESTRO!$L$3:$L$1000)="CONFIRMADO")),ROWS($A$3:A429))),"")</f>
        <v/>
      </c>
      <c r="B429" s="10" t="str">
        <f ca="1">IFERROR(INDEX(MAESTRO!B:B,_xludf.AGGREGATE(15,6,ROW(MAESTRO!$B$3:$B$1000)/((MAESTRO!$B$3:$B$1000="PROVEEDORES")*(UPPER(MAESTRO!$L$3:$L$1000)="CONFIRMADO")),ROWS($A$3:A429))),"")</f>
        <v/>
      </c>
      <c r="C429" s="10" t="str">
        <f ca="1">IFERROR(INDEX(MAESTRO!C:C,_xludf.AGGREGATE(15,6,ROW(MAESTRO!$B$3:$B$1000)/((MAESTRO!$B$3:$B$1000="PROVEEDORES")*(UPPER(MAESTRO!$L$3:$L$1000)="CONFIRMADO")),ROWS($A$3:A429))),"")</f>
        <v/>
      </c>
      <c r="D429" s="10" t="str">
        <f ca="1">IFERROR(INDEX(MAESTRO!D:D,_xludf.AGGREGATE(15,6,ROW(MAESTRO!$B$3:$B$1000)/((MAESTRO!$B$3:$B$1000="PROVEEDORES")*(UPPER(MAESTRO!$L$3:$L$1000)="CONFIRMADO")),ROWS($A$3:A429))),"")</f>
        <v/>
      </c>
      <c r="E429" s="10" t="str">
        <f ca="1">IFERROR(INDEX(MAESTRO!E:E,_xludf.AGGREGATE(15,6,ROW(MAESTRO!$B$3:$B$1000)/((MAESTRO!$B$3:$B$1000="PROVEEDORES")*(UPPER(MAESTRO!$L$3:$L$1000)="CONFIRMADO")),ROWS($A$3:A429))),"")</f>
        <v/>
      </c>
      <c r="F429" s="10" t="str">
        <f ca="1">IFERROR(INDEX(MAESTRO!F:F,_xludf.AGGREGATE(15,6,ROW(MAESTRO!$B$3:$B$1000)/((MAESTRO!$B$3:$B$1000="PROVEEDORES")*(UPPER(MAESTRO!$L$3:$L$1000)="CONFIRMADO")),ROWS($A$3:A429))),"")</f>
        <v/>
      </c>
      <c r="G429" s="10" t="str">
        <f ca="1">IFERROR(INDEX(MAESTRO!G:G,_xludf.AGGREGATE(15,6,ROW(MAESTRO!$B$3:$B$1000)/((MAESTRO!$B$3:$B$1000="PROVEEDORES")*(UPPER(MAESTRO!$L$3:$L$1000)="CONFIRMADO")),ROWS($A$3:A429))),"")</f>
        <v/>
      </c>
      <c r="H429" s="10" t="str">
        <f ca="1">IFERROR(INDEX(MAESTRO!H:H,_xludf.AGGREGATE(15,6,ROW(MAESTRO!$B$3:$B$1000)/((MAESTRO!$B$3:$B$1000="PROVEEDORES")*(UPPER(MAESTRO!$L$3:$L$1000)="CONFIRMADO")),ROWS($A$3:A429))),"")</f>
        <v/>
      </c>
      <c r="I429" s="10" t="str">
        <f ca="1">IFERROR(INDEX(MAESTRO!I:I,_xludf.AGGREGATE(15,6,ROW(MAESTRO!$B$3:$B$1000)/((MAESTRO!$B$3:$B$1000="PROVEEDORES")*(UPPER(MAESTRO!$L$3:$L$1000)="CONFIRMADO")),ROWS($A$3:A429))),"")</f>
        <v/>
      </c>
      <c r="J429" s="10" t="str">
        <f ca="1">IFERROR(INDEX(MAESTRO!J:J,_xludf.AGGREGATE(15,6,ROW(MAESTRO!$B$3:$B$1000)/((MAESTRO!$B$3:$B$1000="PROVEEDORES")*(UPPER(MAESTRO!$L$3:$L$1000)="CONFIRMADO")),ROWS($A$3:A429))),"")</f>
        <v/>
      </c>
      <c r="K429" s="10" t="str">
        <f ca="1">IFERROR(INDEX(MAESTRO!K:K,_xludf.AGGREGATE(15,6,ROW(MAESTRO!$B$3:$B$1000)/((MAESTRO!$B$3:$B$1000="PROVEEDORES")*(UPPER(MAESTRO!$L$3:$L$1000)="CONFIRMADO")),ROWS($A$3:A429))),"")</f>
        <v/>
      </c>
      <c r="L429" s="10" t="str">
        <f ca="1">IFERROR(INDEX(MAESTRO!L:L,_xludf.AGGREGATE(15,6,ROW(MAESTRO!$B$3:$B$1000)/((MAESTRO!$B$3:$B$1000="PROVEEDORES")*(UPPER(MAESTRO!$L$3:$L$1000)="CONFIRMADO")),ROWS($A$3:A429))),"")</f>
        <v/>
      </c>
      <c r="M429" s="10" t="str">
        <f ca="1">IFERROR(INDEX(MAESTRO!M:M,_xludf.AGGREGATE(15,6,ROW(MAESTRO!$B$3:$B$1000)/((MAESTRO!$B$3:$B$1000="PROVEEDORES")*(UPPER(MAESTRO!$L$3:$L$1000)="CONFIRMADO")),ROWS($A$3:A429))),"")</f>
        <v/>
      </c>
      <c r="N429" s="10" t="str">
        <f ca="1">IFERROR(INDEX(MAESTRO!N:N,_xludf.AGGREGATE(15,6,ROW(MAESTRO!$B$3:$B$1000)/((MAESTRO!$B$3:$B$1000="PROVEEDORES")*(UPPER(MAESTRO!$L$3:$L$1000)="CONFIRMADO")),ROWS($A$3:A429))),"")</f>
        <v/>
      </c>
      <c r="O429" s="10" t="str">
        <f ca="1">IFERROR(INDEX(MAESTRO!O:O,_xludf.AGGREGATE(15,6,ROW(MAESTRO!$B$3:$B$1000)/((MAESTRO!$B$3:$B$1000="PROVEEDORES")*(UPPER(MAESTRO!$L$3:$L$1000)="CONFIRMADO")),ROWS($A$3:A429))),"")</f>
        <v/>
      </c>
      <c r="P429" s="10" t="str">
        <f ca="1">IFERROR(INDEX(MAESTRO!P:P,_xludf.AGGREGATE(15,6,ROW(MAESTRO!$B$3:$B$1000)/((MAESTRO!$B$3:$B$1000="PROVEEDORES")*(UPPER(MAESTRO!$L$3:$L$1000)="CONFIRMADO")),ROWS($A$3:A429))),"")</f>
        <v/>
      </c>
      <c r="Q429" s="10" t="str">
        <f ca="1">IFERROR(INDEX(MAESTRO!Q:Q,_xludf.AGGREGATE(15,6,ROW(MAESTRO!$B$3:$B$1000)/((MAESTRO!$B$3:$B$1000="PROVEEDORES")*(UPPER(MAESTRO!$L$3:$L$1000)="CONFIRMADO")),ROWS($A$3:A429))),"")</f>
        <v/>
      </c>
      <c r="R429" s="10" t="str">
        <f ca="1">IFERROR(INDEX(MAESTRO!R:R,_xludf.AGGREGATE(15,6,ROW(MAESTRO!$B$3:$B$1000)/((MAESTRO!$B$3:$B$1000="PROVEEDORES")*(UPPER(MAESTRO!$L$3:$L$1000)="CONFIRMADO")),ROWS($A$3:A429))),"")</f>
        <v/>
      </c>
      <c r="S429" s="10" t="str">
        <f ca="1">IFERROR(INDEX(MAESTRO!S:S,_xludf.AGGREGATE(15,6,ROW(MAESTRO!$B$3:$B$1000)/((MAESTRO!$B$3:$B$1000="PROVEEDORES")*(UPPER(MAESTRO!$L$3:$L$1000)="CONFIRMADO")),ROWS($A$3:A429))),"")</f>
        <v/>
      </c>
      <c r="T429" s="10" t="str">
        <f ca="1">IFERROR(INDEX(MAESTRO!T:T,_xludf.AGGREGATE(15,6,ROW(MAESTRO!$B$3:$B$1000)/((MAESTRO!$B$3:$B$1000="PROVEEDORES")*(UPPER(MAESTRO!$L$3:$L$1000)="CONFIRMADO")),ROWS($A$3:A429))),"")</f>
        <v/>
      </c>
      <c r="U429" s="10" t="str">
        <f ca="1">IFERROR(INDEX(MAESTRO!U:U,_xludf.AGGREGATE(15,6,ROW(MAESTRO!$B$3:$B$1000)/((MAESTRO!$B$3:$B$1000="PROVEEDORES")*(UPPER(MAESTRO!$L$3:$L$1000)="CONFIRMADO")),ROWS($A$3:A429))),"")</f>
        <v/>
      </c>
      <c r="V429" s="10" t="str">
        <f ca="1">IFERROR(INDEX(MAESTRO!V:V,_xludf.AGGREGATE(15,6,ROW(MAESTRO!$B$3:$B$1000)/((MAESTRO!$B$3:$B$1000="PROVEEDORES")*(UPPER(MAESTRO!$L$3:$L$1000)="CONFIRMADO")),ROWS($A$3:A429))),"")</f>
        <v/>
      </c>
      <c r="W429" s="10" t="str">
        <f ca="1">IFERROR(INDEX(MAESTRO!W:W,_xludf.AGGREGATE(15,6,ROW(MAESTRO!$B$3:$B$1000)/((MAESTRO!$B$3:$B$1000="PROVEEDORES")*(UPPER(MAESTRO!$L$3:$L$1000)="CONFIRMADO")),ROWS($A$3:A429))),"")</f>
        <v/>
      </c>
      <c r="X429" s="10" t="str">
        <f ca="1">IFERROR(INDEX(MAESTRO!X:X,_xludf.AGGREGATE(15,6,ROW(MAESTRO!$B$3:$B$1000)/((MAESTRO!$B$3:$B$1000="PROVEEDORES")*(UPPER(MAESTRO!$L$3:$L$1000)="CONFIRMADO")),ROWS($A$3:A429))),"")</f>
        <v/>
      </c>
    </row>
    <row r="430" spans="1:24" ht="22.05" customHeight="1">
      <c r="A430" s="24" t="str">
        <f ca="1">IFERROR(INDEX(MAESTRO!A:A,_xludf.AGGREGATE(15,6,ROW(MAESTRO!$B$3:$B$1000)/((MAESTRO!$B$3:$B$1000="PROVEEDORES")*(UPPER(MAESTRO!$L$3:$L$1000)="CONFIRMADO")),ROWS($A$3:A430))),"")</f>
        <v/>
      </c>
      <c r="B430" s="24" t="str">
        <f ca="1">IFERROR(INDEX(MAESTRO!B:B,_xludf.AGGREGATE(15,6,ROW(MAESTRO!$B$3:$B$1000)/((MAESTRO!$B$3:$B$1000="PROVEEDORES")*(UPPER(MAESTRO!$L$3:$L$1000)="CONFIRMADO")),ROWS($A$3:A430))),"")</f>
        <v/>
      </c>
      <c r="C430" s="24" t="str">
        <f ca="1">IFERROR(INDEX(MAESTRO!C:C,_xludf.AGGREGATE(15,6,ROW(MAESTRO!$B$3:$B$1000)/((MAESTRO!$B$3:$B$1000="PROVEEDORES")*(UPPER(MAESTRO!$L$3:$L$1000)="CONFIRMADO")),ROWS($A$3:A430))),"")</f>
        <v/>
      </c>
      <c r="D430" s="24" t="str">
        <f ca="1">IFERROR(INDEX(MAESTRO!D:D,_xludf.AGGREGATE(15,6,ROW(MAESTRO!$B$3:$B$1000)/((MAESTRO!$B$3:$B$1000="PROVEEDORES")*(UPPER(MAESTRO!$L$3:$L$1000)="CONFIRMADO")),ROWS($A$3:A430))),"")</f>
        <v/>
      </c>
      <c r="E430" s="24" t="str">
        <f ca="1">IFERROR(INDEX(MAESTRO!E:E,_xludf.AGGREGATE(15,6,ROW(MAESTRO!$B$3:$B$1000)/((MAESTRO!$B$3:$B$1000="PROVEEDORES")*(UPPER(MAESTRO!$L$3:$L$1000)="CONFIRMADO")),ROWS($A$3:A430))),"")</f>
        <v/>
      </c>
      <c r="F430" s="24" t="str">
        <f ca="1">IFERROR(INDEX(MAESTRO!F:F,_xludf.AGGREGATE(15,6,ROW(MAESTRO!$B$3:$B$1000)/((MAESTRO!$B$3:$B$1000="PROVEEDORES")*(UPPER(MAESTRO!$L$3:$L$1000)="CONFIRMADO")),ROWS($A$3:A430))),"")</f>
        <v/>
      </c>
      <c r="G430" s="24" t="str">
        <f ca="1">IFERROR(INDEX(MAESTRO!G:G,_xludf.AGGREGATE(15,6,ROW(MAESTRO!$B$3:$B$1000)/((MAESTRO!$B$3:$B$1000="PROVEEDORES")*(UPPER(MAESTRO!$L$3:$L$1000)="CONFIRMADO")),ROWS($A$3:A430))),"")</f>
        <v/>
      </c>
      <c r="H430" s="24" t="str">
        <f ca="1">IFERROR(INDEX(MAESTRO!H:H,_xludf.AGGREGATE(15,6,ROW(MAESTRO!$B$3:$B$1000)/((MAESTRO!$B$3:$B$1000="PROVEEDORES")*(UPPER(MAESTRO!$L$3:$L$1000)="CONFIRMADO")),ROWS($A$3:A430))),"")</f>
        <v/>
      </c>
      <c r="I430" s="24" t="str">
        <f ca="1">IFERROR(INDEX(MAESTRO!I:I,_xludf.AGGREGATE(15,6,ROW(MAESTRO!$B$3:$B$1000)/((MAESTRO!$B$3:$B$1000="PROVEEDORES")*(UPPER(MAESTRO!$L$3:$L$1000)="CONFIRMADO")),ROWS($A$3:A430))),"")</f>
        <v/>
      </c>
      <c r="J430" s="24" t="str">
        <f ca="1">IFERROR(INDEX(MAESTRO!J:J,_xludf.AGGREGATE(15,6,ROW(MAESTRO!$B$3:$B$1000)/((MAESTRO!$B$3:$B$1000="PROVEEDORES")*(UPPER(MAESTRO!$L$3:$L$1000)="CONFIRMADO")),ROWS($A$3:A430))),"")</f>
        <v/>
      </c>
      <c r="K430" s="24" t="str">
        <f ca="1">IFERROR(INDEX(MAESTRO!K:K,_xludf.AGGREGATE(15,6,ROW(MAESTRO!$B$3:$B$1000)/((MAESTRO!$B$3:$B$1000="PROVEEDORES")*(UPPER(MAESTRO!$L$3:$L$1000)="CONFIRMADO")),ROWS($A$3:A430))),"")</f>
        <v/>
      </c>
      <c r="L430" s="24" t="str">
        <f ca="1">IFERROR(INDEX(MAESTRO!L:L,_xludf.AGGREGATE(15,6,ROW(MAESTRO!$B$3:$B$1000)/((MAESTRO!$B$3:$B$1000="PROVEEDORES")*(UPPER(MAESTRO!$L$3:$L$1000)="CONFIRMADO")),ROWS($A$3:A430))),"")</f>
        <v/>
      </c>
      <c r="M430" s="24" t="str">
        <f ca="1">IFERROR(INDEX(MAESTRO!M:M,_xludf.AGGREGATE(15,6,ROW(MAESTRO!$B$3:$B$1000)/((MAESTRO!$B$3:$B$1000="PROVEEDORES")*(UPPER(MAESTRO!$L$3:$L$1000)="CONFIRMADO")),ROWS($A$3:A430))),"")</f>
        <v/>
      </c>
      <c r="N430" s="24" t="str">
        <f ca="1">IFERROR(INDEX(MAESTRO!N:N,_xludf.AGGREGATE(15,6,ROW(MAESTRO!$B$3:$B$1000)/((MAESTRO!$B$3:$B$1000="PROVEEDORES")*(UPPER(MAESTRO!$L$3:$L$1000)="CONFIRMADO")),ROWS($A$3:A430))),"")</f>
        <v/>
      </c>
      <c r="O430" s="24" t="str">
        <f ca="1">IFERROR(INDEX(MAESTRO!O:O,_xludf.AGGREGATE(15,6,ROW(MAESTRO!$B$3:$B$1000)/((MAESTRO!$B$3:$B$1000="PROVEEDORES")*(UPPER(MAESTRO!$L$3:$L$1000)="CONFIRMADO")),ROWS($A$3:A430))),"")</f>
        <v/>
      </c>
      <c r="P430" s="24" t="str">
        <f ca="1">IFERROR(INDEX(MAESTRO!P:P,_xludf.AGGREGATE(15,6,ROW(MAESTRO!$B$3:$B$1000)/((MAESTRO!$B$3:$B$1000="PROVEEDORES")*(UPPER(MAESTRO!$L$3:$L$1000)="CONFIRMADO")),ROWS($A$3:A430))),"")</f>
        <v/>
      </c>
      <c r="Q430" s="24" t="str">
        <f ca="1">IFERROR(INDEX(MAESTRO!Q:Q,_xludf.AGGREGATE(15,6,ROW(MAESTRO!$B$3:$B$1000)/((MAESTRO!$B$3:$B$1000="PROVEEDORES")*(UPPER(MAESTRO!$L$3:$L$1000)="CONFIRMADO")),ROWS($A$3:A430))),"")</f>
        <v/>
      </c>
      <c r="R430" s="24" t="str">
        <f ca="1">IFERROR(INDEX(MAESTRO!R:R,_xludf.AGGREGATE(15,6,ROW(MAESTRO!$B$3:$B$1000)/((MAESTRO!$B$3:$B$1000="PROVEEDORES")*(UPPER(MAESTRO!$L$3:$L$1000)="CONFIRMADO")),ROWS($A$3:A430))),"")</f>
        <v/>
      </c>
      <c r="S430" s="24" t="str">
        <f ca="1">IFERROR(INDEX(MAESTRO!S:S,_xludf.AGGREGATE(15,6,ROW(MAESTRO!$B$3:$B$1000)/((MAESTRO!$B$3:$B$1000="PROVEEDORES")*(UPPER(MAESTRO!$L$3:$L$1000)="CONFIRMADO")),ROWS($A$3:A430))),"")</f>
        <v/>
      </c>
      <c r="T430" s="24" t="str">
        <f ca="1">IFERROR(INDEX(MAESTRO!T:T,_xludf.AGGREGATE(15,6,ROW(MAESTRO!$B$3:$B$1000)/((MAESTRO!$B$3:$B$1000="PROVEEDORES")*(UPPER(MAESTRO!$L$3:$L$1000)="CONFIRMADO")),ROWS($A$3:A430))),"")</f>
        <v/>
      </c>
      <c r="U430" s="24" t="str">
        <f ca="1">IFERROR(INDEX(MAESTRO!U:U,_xludf.AGGREGATE(15,6,ROW(MAESTRO!$B$3:$B$1000)/((MAESTRO!$B$3:$B$1000="PROVEEDORES")*(UPPER(MAESTRO!$L$3:$L$1000)="CONFIRMADO")),ROWS($A$3:A430))),"")</f>
        <v/>
      </c>
      <c r="V430" s="24" t="str">
        <f ca="1">IFERROR(INDEX(MAESTRO!V:V,_xludf.AGGREGATE(15,6,ROW(MAESTRO!$B$3:$B$1000)/((MAESTRO!$B$3:$B$1000="PROVEEDORES")*(UPPER(MAESTRO!$L$3:$L$1000)="CONFIRMADO")),ROWS($A$3:A430))),"")</f>
        <v/>
      </c>
      <c r="W430" s="24" t="str">
        <f ca="1">IFERROR(INDEX(MAESTRO!W:W,_xludf.AGGREGATE(15,6,ROW(MAESTRO!$B$3:$B$1000)/((MAESTRO!$B$3:$B$1000="PROVEEDORES")*(UPPER(MAESTRO!$L$3:$L$1000)="CONFIRMADO")),ROWS($A$3:A430))),"")</f>
        <v/>
      </c>
      <c r="X430" s="24" t="str">
        <f ca="1">IFERROR(INDEX(MAESTRO!X:X,_xludf.AGGREGATE(15,6,ROW(MAESTRO!$B$3:$B$1000)/((MAESTRO!$B$3:$B$1000="PROVEEDORES")*(UPPER(MAESTRO!$L$3:$L$1000)="CONFIRMADO")),ROWS($A$3:A430))),"")</f>
        <v/>
      </c>
    </row>
    <row r="431" spans="1:24" ht="22.05" customHeight="1">
      <c r="A431" s="10" t="str">
        <f ca="1">IFERROR(INDEX(MAESTRO!A:A,_xludf.AGGREGATE(15,6,ROW(MAESTRO!$B$3:$B$1000)/((MAESTRO!$B$3:$B$1000="PROVEEDORES")*(UPPER(MAESTRO!$L$3:$L$1000)="CONFIRMADO")),ROWS($A$3:A431))),"")</f>
        <v/>
      </c>
      <c r="B431" s="10" t="str">
        <f ca="1">IFERROR(INDEX(MAESTRO!B:B,_xludf.AGGREGATE(15,6,ROW(MAESTRO!$B$3:$B$1000)/((MAESTRO!$B$3:$B$1000="PROVEEDORES")*(UPPER(MAESTRO!$L$3:$L$1000)="CONFIRMADO")),ROWS($A$3:A431))),"")</f>
        <v/>
      </c>
      <c r="C431" s="10" t="str">
        <f ca="1">IFERROR(INDEX(MAESTRO!C:C,_xludf.AGGREGATE(15,6,ROW(MAESTRO!$B$3:$B$1000)/((MAESTRO!$B$3:$B$1000="PROVEEDORES")*(UPPER(MAESTRO!$L$3:$L$1000)="CONFIRMADO")),ROWS($A$3:A431))),"")</f>
        <v/>
      </c>
      <c r="D431" s="10" t="str">
        <f ca="1">IFERROR(INDEX(MAESTRO!D:D,_xludf.AGGREGATE(15,6,ROW(MAESTRO!$B$3:$B$1000)/((MAESTRO!$B$3:$B$1000="PROVEEDORES")*(UPPER(MAESTRO!$L$3:$L$1000)="CONFIRMADO")),ROWS($A$3:A431))),"")</f>
        <v/>
      </c>
      <c r="E431" s="10" t="str">
        <f ca="1">IFERROR(INDEX(MAESTRO!E:E,_xludf.AGGREGATE(15,6,ROW(MAESTRO!$B$3:$B$1000)/((MAESTRO!$B$3:$B$1000="PROVEEDORES")*(UPPER(MAESTRO!$L$3:$L$1000)="CONFIRMADO")),ROWS($A$3:A431))),"")</f>
        <v/>
      </c>
      <c r="F431" s="10" t="str">
        <f ca="1">IFERROR(INDEX(MAESTRO!F:F,_xludf.AGGREGATE(15,6,ROW(MAESTRO!$B$3:$B$1000)/((MAESTRO!$B$3:$B$1000="PROVEEDORES")*(UPPER(MAESTRO!$L$3:$L$1000)="CONFIRMADO")),ROWS($A$3:A431))),"")</f>
        <v/>
      </c>
      <c r="G431" s="10" t="str">
        <f ca="1">IFERROR(INDEX(MAESTRO!G:G,_xludf.AGGREGATE(15,6,ROW(MAESTRO!$B$3:$B$1000)/((MAESTRO!$B$3:$B$1000="PROVEEDORES")*(UPPER(MAESTRO!$L$3:$L$1000)="CONFIRMADO")),ROWS($A$3:A431))),"")</f>
        <v/>
      </c>
      <c r="H431" s="10" t="str">
        <f ca="1">IFERROR(INDEX(MAESTRO!H:H,_xludf.AGGREGATE(15,6,ROW(MAESTRO!$B$3:$B$1000)/((MAESTRO!$B$3:$B$1000="PROVEEDORES")*(UPPER(MAESTRO!$L$3:$L$1000)="CONFIRMADO")),ROWS($A$3:A431))),"")</f>
        <v/>
      </c>
      <c r="I431" s="10" t="str">
        <f ca="1">IFERROR(INDEX(MAESTRO!I:I,_xludf.AGGREGATE(15,6,ROW(MAESTRO!$B$3:$B$1000)/((MAESTRO!$B$3:$B$1000="PROVEEDORES")*(UPPER(MAESTRO!$L$3:$L$1000)="CONFIRMADO")),ROWS($A$3:A431))),"")</f>
        <v/>
      </c>
      <c r="J431" s="10" t="str">
        <f ca="1">IFERROR(INDEX(MAESTRO!J:J,_xludf.AGGREGATE(15,6,ROW(MAESTRO!$B$3:$B$1000)/((MAESTRO!$B$3:$B$1000="PROVEEDORES")*(UPPER(MAESTRO!$L$3:$L$1000)="CONFIRMADO")),ROWS($A$3:A431))),"")</f>
        <v/>
      </c>
      <c r="K431" s="10" t="str">
        <f ca="1">IFERROR(INDEX(MAESTRO!K:K,_xludf.AGGREGATE(15,6,ROW(MAESTRO!$B$3:$B$1000)/((MAESTRO!$B$3:$B$1000="PROVEEDORES")*(UPPER(MAESTRO!$L$3:$L$1000)="CONFIRMADO")),ROWS($A$3:A431))),"")</f>
        <v/>
      </c>
      <c r="L431" s="10" t="str">
        <f ca="1">IFERROR(INDEX(MAESTRO!L:L,_xludf.AGGREGATE(15,6,ROW(MAESTRO!$B$3:$B$1000)/((MAESTRO!$B$3:$B$1000="PROVEEDORES")*(UPPER(MAESTRO!$L$3:$L$1000)="CONFIRMADO")),ROWS($A$3:A431))),"")</f>
        <v/>
      </c>
      <c r="M431" s="10" t="str">
        <f ca="1">IFERROR(INDEX(MAESTRO!M:M,_xludf.AGGREGATE(15,6,ROW(MAESTRO!$B$3:$B$1000)/((MAESTRO!$B$3:$B$1000="PROVEEDORES")*(UPPER(MAESTRO!$L$3:$L$1000)="CONFIRMADO")),ROWS($A$3:A431))),"")</f>
        <v/>
      </c>
      <c r="N431" s="10" t="str">
        <f ca="1">IFERROR(INDEX(MAESTRO!N:N,_xludf.AGGREGATE(15,6,ROW(MAESTRO!$B$3:$B$1000)/((MAESTRO!$B$3:$B$1000="PROVEEDORES")*(UPPER(MAESTRO!$L$3:$L$1000)="CONFIRMADO")),ROWS($A$3:A431))),"")</f>
        <v/>
      </c>
      <c r="O431" s="10" t="str">
        <f ca="1">IFERROR(INDEX(MAESTRO!O:O,_xludf.AGGREGATE(15,6,ROW(MAESTRO!$B$3:$B$1000)/((MAESTRO!$B$3:$B$1000="PROVEEDORES")*(UPPER(MAESTRO!$L$3:$L$1000)="CONFIRMADO")),ROWS($A$3:A431))),"")</f>
        <v/>
      </c>
      <c r="P431" s="10" t="str">
        <f ca="1">IFERROR(INDEX(MAESTRO!P:P,_xludf.AGGREGATE(15,6,ROW(MAESTRO!$B$3:$B$1000)/((MAESTRO!$B$3:$B$1000="PROVEEDORES")*(UPPER(MAESTRO!$L$3:$L$1000)="CONFIRMADO")),ROWS($A$3:A431))),"")</f>
        <v/>
      </c>
      <c r="Q431" s="10" t="str">
        <f ca="1">IFERROR(INDEX(MAESTRO!Q:Q,_xludf.AGGREGATE(15,6,ROW(MAESTRO!$B$3:$B$1000)/((MAESTRO!$B$3:$B$1000="PROVEEDORES")*(UPPER(MAESTRO!$L$3:$L$1000)="CONFIRMADO")),ROWS($A$3:A431))),"")</f>
        <v/>
      </c>
      <c r="R431" s="10" t="str">
        <f ca="1">IFERROR(INDEX(MAESTRO!R:R,_xludf.AGGREGATE(15,6,ROW(MAESTRO!$B$3:$B$1000)/((MAESTRO!$B$3:$B$1000="PROVEEDORES")*(UPPER(MAESTRO!$L$3:$L$1000)="CONFIRMADO")),ROWS($A$3:A431))),"")</f>
        <v/>
      </c>
      <c r="S431" s="10" t="str">
        <f ca="1">IFERROR(INDEX(MAESTRO!S:S,_xludf.AGGREGATE(15,6,ROW(MAESTRO!$B$3:$B$1000)/((MAESTRO!$B$3:$B$1000="PROVEEDORES")*(UPPER(MAESTRO!$L$3:$L$1000)="CONFIRMADO")),ROWS($A$3:A431))),"")</f>
        <v/>
      </c>
      <c r="T431" s="10" t="str">
        <f ca="1">IFERROR(INDEX(MAESTRO!T:T,_xludf.AGGREGATE(15,6,ROW(MAESTRO!$B$3:$B$1000)/((MAESTRO!$B$3:$B$1000="PROVEEDORES")*(UPPER(MAESTRO!$L$3:$L$1000)="CONFIRMADO")),ROWS($A$3:A431))),"")</f>
        <v/>
      </c>
      <c r="U431" s="10" t="str">
        <f ca="1">IFERROR(INDEX(MAESTRO!U:U,_xludf.AGGREGATE(15,6,ROW(MAESTRO!$B$3:$B$1000)/((MAESTRO!$B$3:$B$1000="PROVEEDORES")*(UPPER(MAESTRO!$L$3:$L$1000)="CONFIRMADO")),ROWS($A$3:A431))),"")</f>
        <v/>
      </c>
      <c r="V431" s="10" t="str">
        <f ca="1">IFERROR(INDEX(MAESTRO!V:V,_xludf.AGGREGATE(15,6,ROW(MAESTRO!$B$3:$B$1000)/((MAESTRO!$B$3:$B$1000="PROVEEDORES")*(UPPER(MAESTRO!$L$3:$L$1000)="CONFIRMADO")),ROWS($A$3:A431))),"")</f>
        <v/>
      </c>
      <c r="W431" s="10" t="str">
        <f ca="1">IFERROR(INDEX(MAESTRO!W:W,_xludf.AGGREGATE(15,6,ROW(MAESTRO!$B$3:$B$1000)/((MAESTRO!$B$3:$B$1000="PROVEEDORES")*(UPPER(MAESTRO!$L$3:$L$1000)="CONFIRMADO")),ROWS($A$3:A431))),"")</f>
        <v/>
      </c>
      <c r="X431" s="10" t="str">
        <f ca="1">IFERROR(INDEX(MAESTRO!X:X,_xludf.AGGREGATE(15,6,ROW(MAESTRO!$B$3:$B$1000)/((MAESTRO!$B$3:$B$1000="PROVEEDORES")*(UPPER(MAESTRO!$L$3:$L$1000)="CONFIRMADO")),ROWS($A$3:A431))),"")</f>
        <v/>
      </c>
    </row>
    <row r="432" spans="1:24" ht="22.05" customHeight="1">
      <c r="A432" s="24" t="str">
        <f ca="1">IFERROR(INDEX(MAESTRO!A:A,_xludf.AGGREGATE(15,6,ROW(MAESTRO!$B$3:$B$1000)/((MAESTRO!$B$3:$B$1000="PROVEEDORES")*(UPPER(MAESTRO!$L$3:$L$1000)="CONFIRMADO")),ROWS($A$3:A432))),"")</f>
        <v/>
      </c>
      <c r="B432" s="24" t="str">
        <f ca="1">IFERROR(INDEX(MAESTRO!B:B,_xludf.AGGREGATE(15,6,ROW(MAESTRO!$B$3:$B$1000)/((MAESTRO!$B$3:$B$1000="PROVEEDORES")*(UPPER(MAESTRO!$L$3:$L$1000)="CONFIRMADO")),ROWS($A$3:A432))),"")</f>
        <v/>
      </c>
      <c r="C432" s="24" t="str">
        <f ca="1">IFERROR(INDEX(MAESTRO!C:C,_xludf.AGGREGATE(15,6,ROW(MAESTRO!$B$3:$B$1000)/((MAESTRO!$B$3:$B$1000="PROVEEDORES")*(UPPER(MAESTRO!$L$3:$L$1000)="CONFIRMADO")),ROWS($A$3:A432))),"")</f>
        <v/>
      </c>
      <c r="D432" s="24" t="str">
        <f ca="1">IFERROR(INDEX(MAESTRO!D:D,_xludf.AGGREGATE(15,6,ROW(MAESTRO!$B$3:$B$1000)/((MAESTRO!$B$3:$B$1000="PROVEEDORES")*(UPPER(MAESTRO!$L$3:$L$1000)="CONFIRMADO")),ROWS($A$3:A432))),"")</f>
        <v/>
      </c>
      <c r="E432" s="24" t="str">
        <f ca="1">IFERROR(INDEX(MAESTRO!E:E,_xludf.AGGREGATE(15,6,ROW(MAESTRO!$B$3:$B$1000)/((MAESTRO!$B$3:$B$1000="PROVEEDORES")*(UPPER(MAESTRO!$L$3:$L$1000)="CONFIRMADO")),ROWS($A$3:A432))),"")</f>
        <v/>
      </c>
      <c r="F432" s="24" t="str">
        <f ca="1">IFERROR(INDEX(MAESTRO!F:F,_xludf.AGGREGATE(15,6,ROW(MAESTRO!$B$3:$B$1000)/((MAESTRO!$B$3:$B$1000="PROVEEDORES")*(UPPER(MAESTRO!$L$3:$L$1000)="CONFIRMADO")),ROWS($A$3:A432))),"")</f>
        <v/>
      </c>
      <c r="G432" s="24" t="str">
        <f ca="1">IFERROR(INDEX(MAESTRO!G:G,_xludf.AGGREGATE(15,6,ROW(MAESTRO!$B$3:$B$1000)/((MAESTRO!$B$3:$B$1000="PROVEEDORES")*(UPPER(MAESTRO!$L$3:$L$1000)="CONFIRMADO")),ROWS($A$3:A432))),"")</f>
        <v/>
      </c>
      <c r="H432" s="24" t="str">
        <f ca="1">IFERROR(INDEX(MAESTRO!H:H,_xludf.AGGREGATE(15,6,ROW(MAESTRO!$B$3:$B$1000)/((MAESTRO!$B$3:$B$1000="PROVEEDORES")*(UPPER(MAESTRO!$L$3:$L$1000)="CONFIRMADO")),ROWS($A$3:A432))),"")</f>
        <v/>
      </c>
      <c r="I432" s="24" t="str">
        <f ca="1">IFERROR(INDEX(MAESTRO!I:I,_xludf.AGGREGATE(15,6,ROW(MAESTRO!$B$3:$B$1000)/((MAESTRO!$B$3:$B$1000="PROVEEDORES")*(UPPER(MAESTRO!$L$3:$L$1000)="CONFIRMADO")),ROWS($A$3:A432))),"")</f>
        <v/>
      </c>
      <c r="J432" s="24" t="str">
        <f ca="1">IFERROR(INDEX(MAESTRO!J:J,_xludf.AGGREGATE(15,6,ROW(MAESTRO!$B$3:$B$1000)/((MAESTRO!$B$3:$B$1000="PROVEEDORES")*(UPPER(MAESTRO!$L$3:$L$1000)="CONFIRMADO")),ROWS($A$3:A432))),"")</f>
        <v/>
      </c>
      <c r="K432" s="24" t="str">
        <f ca="1">IFERROR(INDEX(MAESTRO!K:K,_xludf.AGGREGATE(15,6,ROW(MAESTRO!$B$3:$B$1000)/((MAESTRO!$B$3:$B$1000="PROVEEDORES")*(UPPER(MAESTRO!$L$3:$L$1000)="CONFIRMADO")),ROWS($A$3:A432))),"")</f>
        <v/>
      </c>
      <c r="L432" s="24" t="str">
        <f ca="1">IFERROR(INDEX(MAESTRO!L:L,_xludf.AGGREGATE(15,6,ROW(MAESTRO!$B$3:$B$1000)/((MAESTRO!$B$3:$B$1000="PROVEEDORES")*(UPPER(MAESTRO!$L$3:$L$1000)="CONFIRMADO")),ROWS($A$3:A432))),"")</f>
        <v/>
      </c>
      <c r="M432" s="24" t="str">
        <f ca="1">IFERROR(INDEX(MAESTRO!M:M,_xludf.AGGREGATE(15,6,ROW(MAESTRO!$B$3:$B$1000)/((MAESTRO!$B$3:$B$1000="PROVEEDORES")*(UPPER(MAESTRO!$L$3:$L$1000)="CONFIRMADO")),ROWS($A$3:A432))),"")</f>
        <v/>
      </c>
      <c r="N432" s="24" t="str">
        <f ca="1">IFERROR(INDEX(MAESTRO!N:N,_xludf.AGGREGATE(15,6,ROW(MAESTRO!$B$3:$B$1000)/((MAESTRO!$B$3:$B$1000="PROVEEDORES")*(UPPER(MAESTRO!$L$3:$L$1000)="CONFIRMADO")),ROWS($A$3:A432))),"")</f>
        <v/>
      </c>
      <c r="O432" s="24" t="str">
        <f ca="1">IFERROR(INDEX(MAESTRO!O:O,_xludf.AGGREGATE(15,6,ROW(MAESTRO!$B$3:$B$1000)/((MAESTRO!$B$3:$B$1000="PROVEEDORES")*(UPPER(MAESTRO!$L$3:$L$1000)="CONFIRMADO")),ROWS($A$3:A432))),"")</f>
        <v/>
      </c>
      <c r="P432" s="24" t="str">
        <f ca="1">IFERROR(INDEX(MAESTRO!P:P,_xludf.AGGREGATE(15,6,ROW(MAESTRO!$B$3:$B$1000)/((MAESTRO!$B$3:$B$1000="PROVEEDORES")*(UPPER(MAESTRO!$L$3:$L$1000)="CONFIRMADO")),ROWS($A$3:A432))),"")</f>
        <v/>
      </c>
      <c r="Q432" s="24" t="str">
        <f ca="1">IFERROR(INDEX(MAESTRO!Q:Q,_xludf.AGGREGATE(15,6,ROW(MAESTRO!$B$3:$B$1000)/((MAESTRO!$B$3:$B$1000="PROVEEDORES")*(UPPER(MAESTRO!$L$3:$L$1000)="CONFIRMADO")),ROWS($A$3:A432))),"")</f>
        <v/>
      </c>
      <c r="R432" s="24" t="str">
        <f ca="1">IFERROR(INDEX(MAESTRO!R:R,_xludf.AGGREGATE(15,6,ROW(MAESTRO!$B$3:$B$1000)/((MAESTRO!$B$3:$B$1000="PROVEEDORES")*(UPPER(MAESTRO!$L$3:$L$1000)="CONFIRMADO")),ROWS($A$3:A432))),"")</f>
        <v/>
      </c>
      <c r="S432" s="24" t="str">
        <f ca="1">IFERROR(INDEX(MAESTRO!S:S,_xludf.AGGREGATE(15,6,ROW(MAESTRO!$B$3:$B$1000)/((MAESTRO!$B$3:$B$1000="PROVEEDORES")*(UPPER(MAESTRO!$L$3:$L$1000)="CONFIRMADO")),ROWS($A$3:A432))),"")</f>
        <v/>
      </c>
      <c r="T432" s="24" t="str">
        <f ca="1">IFERROR(INDEX(MAESTRO!T:T,_xludf.AGGREGATE(15,6,ROW(MAESTRO!$B$3:$B$1000)/((MAESTRO!$B$3:$B$1000="PROVEEDORES")*(UPPER(MAESTRO!$L$3:$L$1000)="CONFIRMADO")),ROWS($A$3:A432))),"")</f>
        <v/>
      </c>
      <c r="U432" s="24" t="str">
        <f ca="1">IFERROR(INDEX(MAESTRO!U:U,_xludf.AGGREGATE(15,6,ROW(MAESTRO!$B$3:$B$1000)/((MAESTRO!$B$3:$B$1000="PROVEEDORES")*(UPPER(MAESTRO!$L$3:$L$1000)="CONFIRMADO")),ROWS($A$3:A432))),"")</f>
        <v/>
      </c>
      <c r="V432" s="24" t="str">
        <f ca="1">IFERROR(INDEX(MAESTRO!V:V,_xludf.AGGREGATE(15,6,ROW(MAESTRO!$B$3:$B$1000)/((MAESTRO!$B$3:$B$1000="PROVEEDORES")*(UPPER(MAESTRO!$L$3:$L$1000)="CONFIRMADO")),ROWS($A$3:A432))),"")</f>
        <v/>
      </c>
      <c r="W432" s="24" t="str">
        <f ca="1">IFERROR(INDEX(MAESTRO!W:W,_xludf.AGGREGATE(15,6,ROW(MAESTRO!$B$3:$B$1000)/((MAESTRO!$B$3:$B$1000="PROVEEDORES")*(UPPER(MAESTRO!$L$3:$L$1000)="CONFIRMADO")),ROWS($A$3:A432))),"")</f>
        <v/>
      </c>
      <c r="X432" s="24" t="str">
        <f ca="1">IFERROR(INDEX(MAESTRO!X:X,_xludf.AGGREGATE(15,6,ROW(MAESTRO!$B$3:$B$1000)/((MAESTRO!$B$3:$B$1000="PROVEEDORES")*(UPPER(MAESTRO!$L$3:$L$1000)="CONFIRMADO")),ROWS($A$3:A432))),"")</f>
        <v/>
      </c>
    </row>
    <row r="433" spans="1:24" ht="22.05" customHeight="1">
      <c r="A433" s="10" t="str">
        <f ca="1">IFERROR(INDEX(MAESTRO!A:A,_xludf.AGGREGATE(15,6,ROW(MAESTRO!$B$3:$B$1000)/((MAESTRO!$B$3:$B$1000="PROVEEDORES")*(UPPER(MAESTRO!$L$3:$L$1000)="CONFIRMADO")),ROWS($A$3:A433))),"")</f>
        <v/>
      </c>
      <c r="B433" s="10" t="str">
        <f ca="1">IFERROR(INDEX(MAESTRO!B:B,_xludf.AGGREGATE(15,6,ROW(MAESTRO!$B$3:$B$1000)/((MAESTRO!$B$3:$B$1000="PROVEEDORES")*(UPPER(MAESTRO!$L$3:$L$1000)="CONFIRMADO")),ROWS($A$3:A433))),"")</f>
        <v/>
      </c>
      <c r="C433" s="10" t="str">
        <f ca="1">IFERROR(INDEX(MAESTRO!C:C,_xludf.AGGREGATE(15,6,ROW(MAESTRO!$B$3:$B$1000)/((MAESTRO!$B$3:$B$1000="PROVEEDORES")*(UPPER(MAESTRO!$L$3:$L$1000)="CONFIRMADO")),ROWS($A$3:A433))),"")</f>
        <v/>
      </c>
      <c r="D433" s="10" t="str">
        <f ca="1">IFERROR(INDEX(MAESTRO!D:D,_xludf.AGGREGATE(15,6,ROW(MAESTRO!$B$3:$B$1000)/((MAESTRO!$B$3:$B$1000="PROVEEDORES")*(UPPER(MAESTRO!$L$3:$L$1000)="CONFIRMADO")),ROWS($A$3:A433))),"")</f>
        <v/>
      </c>
      <c r="E433" s="10" t="str">
        <f ca="1">IFERROR(INDEX(MAESTRO!E:E,_xludf.AGGREGATE(15,6,ROW(MAESTRO!$B$3:$B$1000)/((MAESTRO!$B$3:$B$1000="PROVEEDORES")*(UPPER(MAESTRO!$L$3:$L$1000)="CONFIRMADO")),ROWS($A$3:A433))),"")</f>
        <v/>
      </c>
      <c r="F433" s="10" t="str">
        <f ca="1">IFERROR(INDEX(MAESTRO!F:F,_xludf.AGGREGATE(15,6,ROW(MAESTRO!$B$3:$B$1000)/((MAESTRO!$B$3:$B$1000="PROVEEDORES")*(UPPER(MAESTRO!$L$3:$L$1000)="CONFIRMADO")),ROWS($A$3:A433))),"")</f>
        <v/>
      </c>
      <c r="G433" s="10" t="str">
        <f ca="1">IFERROR(INDEX(MAESTRO!G:G,_xludf.AGGREGATE(15,6,ROW(MAESTRO!$B$3:$B$1000)/((MAESTRO!$B$3:$B$1000="PROVEEDORES")*(UPPER(MAESTRO!$L$3:$L$1000)="CONFIRMADO")),ROWS($A$3:A433))),"")</f>
        <v/>
      </c>
      <c r="H433" s="10" t="str">
        <f ca="1">IFERROR(INDEX(MAESTRO!H:H,_xludf.AGGREGATE(15,6,ROW(MAESTRO!$B$3:$B$1000)/((MAESTRO!$B$3:$B$1000="PROVEEDORES")*(UPPER(MAESTRO!$L$3:$L$1000)="CONFIRMADO")),ROWS($A$3:A433))),"")</f>
        <v/>
      </c>
      <c r="I433" s="10" t="str">
        <f ca="1">IFERROR(INDEX(MAESTRO!I:I,_xludf.AGGREGATE(15,6,ROW(MAESTRO!$B$3:$B$1000)/((MAESTRO!$B$3:$B$1000="PROVEEDORES")*(UPPER(MAESTRO!$L$3:$L$1000)="CONFIRMADO")),ROWS($A$3:A433))),"")</f>
        <v/>
      </c>
      <c r="J433" s="10" t="str">
        <f ca="1">IFERROR(INDEX(MAESTRO!J:J,_xludf.AGGREGATE(15,6,ROW(MAESTRO!$B$3:$B$1000)/((MAESTRO!$B$3:$B$1000="PROVEEDORES")*(UPPER(MAESTRO!$L$3:$L$1000)="CONFIRMADO")),ROWS($A$3:A433))),"")</f>
        <v/>
      </c>
      <c r="K433" s="10" t="str">
        <f ca="1">IFERROR(INDEX(MAESTRO!K:K,_xludf.AGGREGATE(15,6,ROW(MAESTRO!$B$3:$B$1000)/((MAESTRO!$B$3:$B$1000="PROVEEDORES")*(UPPER(MAESTRO!$L$3:$L$1000)="CONFIRMADO")),ROWS($A$3:A433))),"")</f>
        <v/>
      </c>
      <c r="L433" s="10" t="str">
        <f ca="1">IFERROR(INDEX(MAESTRO!L:L,_xludf.AGGREGATE(15,6,ROW(MAESTRO!$B$3:$B$1000)/((MAESTRO!$B$3:$B$1000="PROVEEDORES")*(UPPER(MAESTRO!$L$3:$L$1000)="CONFIRMADO")),ROWS($A$3:A433))),"")</f>
        <v/>
      </c>
      <c r="M433" s="10" t="str">
        <f ca="1">IFERROR(INDEX(MAESTRO!M:M,_xludf.AGGREGATE(15,6,ROW(MAESTRO!$B$3:$B$1000)/((MAESTRO!$B$3:$B$1000="PROVEEDORES")*(UPPER(MAESTRO!$L$3:$L$1000)="CONFIRMADO")),ROWS($A$3:A433))),"")</f>
        <v/>
      </c>
      <c r="N433" s="10" t="str">
        <f ca="1">IFERROR(INDEX(MAESTRO!N:N,_xludf.AGGREGATE(15,6,ROW(MAESTRO!$B$3:$B$1000)/((MAESTRO!$B$3:$B$1000="PROVEEDORES")*(UPPER(MAESTRO!$L$3:$L$1000)="CONFIRMADO")),ROWS($A$3:A433))),"")</f>
        <v/>
      </c>
      <c r="O433" s="10" t="str">
        <f ca="1">IFERROR(INDEX(MAESTRO!O:O,_xludf.AGGREGATE(15,6,ROW(MAESTRO!$B$3:$B$1000)/((MAESTRO!$B$3:$B$1000="PROVEEDORES")*(UPPER(MAESTRO!$L$3:$L$1000)="CONFIRMADO")),ROWS($A$3:A433))),"")</f>
        <v/>
      </c>
      <c r="P433" s="10" t="str">
        <f ca="1">IFERROR(INDEX(MAESTRO!P:P,_xludf.AGGREGATE(15,6,ROW(MAESTRO!$B$3:$B$1000)/((MAESTRO!$B$3:$B$1000="PROVEEDORES")*(UPPER(MAESTRO!$L$3:$L$1000)="CONFIRMADO")),ROWS($A$3:A433))),"")</f>
        <v/>
      </c>
      <c r="Q433" s="10" t="str">
        <f ca="1">IFERROR(INDEX(MAESTRO!Q:Q,_xludf.AGGREGATE(15,6,ROW(MAESTRO!$B$3:$B$1000)/((MAESTRO!$B$3:$B$1000="PROVEEDORES")*(UPPER(MAESTRO!$L$3:$L$1000)="CONFIRMADO")),ROWS($A$3:A433))),"")</f>
        <v/>
      </c>
      <c r="R433" s="10" t="str">
        <f ca="1">IFERROR(INDEX(MAESTRO!R:R,_xludf.AGGREGATE(15,6,ROW(MAESTRO!$B$3:$B$1000)/((MAESTRO!$B$3:$B$1000="PROVEEDORES")*(UPPER(MAESTRO!$L$3:$L$1000)="CONFIRMADO")),ROWS($A$3:A433))),"")</f>
        <v/>
      </c>
      <c r="S433" s="10" t="str">
        <f ca="1">IFERROR(INDEX(MAESTRO!S:S,_xludf.AGGREGATE(15,6,ROW(MAESTRO!$B$3:$B$1000)/((MAESTRO!$B$3:$B$1000="PROVEEDORES")*(UPPER(MAESTRO!$L$3:$L$1000)="CONFIRMADO")),ROWS($A$3:A433))),"")</f>
        <v/>
      </c>
      <c r="T433" s="10" t="str">
        <f ca="1">IFERROR(INDEX(MAESTRO!T:T,_xludf.AGGREGATE(15,6,ROW(MAESTRO!$B$3:$B$1000)/((MAESTRO!$B$3:$B$1000="PROVEEDORES")*(UPPER(MAESTRO!$L$3:$L$1000)="CONFIRMADO")),ROWS($A$3:A433))),"")</f>
        <v/>
      </c>
      <c r="U433" s="10" t="str">
        <f ca="1">IFERROR(INDEX(MAESTRO!U:U,_xludf.AGGREGATE(15,6,ROW(MAESTRO!$B$3:$B$1000)/((MAESTRO!$B$3:$B$1000="PROVEEDORES")*(UPPER(MAESTRO!$L$3:$L$1000)="CONFIRMADO")),ROWS($A$3:A433))),"")</f>
        <v/>
      </c>
      <c r="V433" s="10" t="str">
        <f ca="1">IFERROR(INDEX(MAESTRO!V:V,_xludf.AGGREGATE(15,6,ROW(MAESTRO!$B$3:$B$1000)/((MAESTRO!$B$3:$B$1000="PROVEEDORES")*(UPPER(MAESTRO!$L$3:$L$1000)="CONFIRMADO")),ROWS($A$3:A433))),"")</f>
        <v/>
      </c>
      <c r="W433" s="10" t="str">
        <f ca="1">IFERROR(INDEX(MAESTRO!W:W,_xludf.AGGREGATE(15,6,ROW(MAESTRO!$B$3:$B$1000)/((MAESTRO!$B$3:$B$1000="PROVEEDORES")*(UPPER(MAESTRO!$L$3:$L$1000)="CONFIRMADO")),ROWS($A$3:A433))),"")</f>
        <v/>
      </c>
      <c r="X433" s="10" t="str">
        <f ca="1">IFERROR(INDEX(MAESTRO!X:X,_xludf.AGGREGATE(15,6,ROW(MAESTRO!$B$3:$B$1000)/((MAESTRO!$B$3:$B$1000="PROVEEDORES")*(UPPER(MAESTRO!$L$3:$L$1000)="CONFIRMADO")),ROWS($A$3:A433))),"")</f>
        <v/>
      </c>
    </row>
    <row r="434" spans="1:24" ht="22.05" customHeight="1">
      <c r="A434" s="24" t="str">
        <f ca="1">IFERROR(INDEX(MAESTRO!A:A,_xludf.AGGREGATE(15,6,ROW(MAESTRO!$B$3:$B$1000)/((MAESTRO!$B$3:$B$1000="PROVEEDORES")*(UPPER(MAESTRO!$L$3:$L$1000)="CONFIRMADO")),ROWS($A$3:A434))),"")</f>
        <v/>
      </c>
      <c r="B434" s="24" t="str">
        <f ca="1">IFERROR(INDEX(MAESTRO!B:B,_xludf.AGGREGATE(15,6,ROW(MAESTRO!$B$3:$B$1000)/((MAESTRO!$B$3:$B$1000="PROVEEDORES")*(UPPER(MAESTRO!$L$3:$L$1000)="CONFIRMADO")),ROWS($A$3:A434))),"")</f>
        <v/>
      </c>
      <c r="C434" s="24" t="str">
        <f ca="1">IFERROR(INDEX(MAESTRO!C:C,_xludf.AGGREGATE(15,6,ROW(MAESTRO!$B$3:$B$1000)/((MAESTRO!$B$3:$B$1000="PROVEEDORES")*(UPPER(MAESTRO!$L$3:$L$1000)="CONFIRMADO")),ROWS($A$3:A434))),"")</f>
        <v/>
      </c>
      <c r="D434" s="24" t="str">
        <f ca="1">IFERROR(INDEX(MAESTRO!D:D,_xludf.AGGREGATE(15,6,ROW(MAESTRO!$B$3:$B$1000)/((MAESTRO!$B$3:$B$1000="PROVEEDORES")*(UPPER(MAESTRO!$L$3:$L$1000)="CONFIRMADO")),ROWS($A$3:A434))),"")</f>
        <v/>
      </c>
      <c r="E434" s="24" t="str">
        <f ca="1">IFERROR(INDEX(MAESTRO!E:E,_xludf.AGGREGATE(15,6,ROW(MAESTRO!$B$3:$B$1000)/((MAESTRO!$B$3:$B$1000="PROVEEDORES")*(UPPER(MAESTRO!$L$3:$L$1000)="CONFIRMADO")),ROWS($A$3:A434))),"")</f>
        <v/>
      </c>
      <c r="F434" s="24" t="str">
        <f ca="1">IFERROR(INDEX(MAESTRO!F:F,_xludf.AGGREGATE(15,6,ROW(MAESTRO!$B$3:$B$1000)/((MAESTRO!$B$3:$B$1000="PROVEEDORES")*(UPPER(MAESTRO!$L$3:$L$1000)="CONFIRMADO")),ROWS($A$3:A434))),"")</f>
        <v/>
      </c>
      <c r="G434" s="24" t="str">
        <f ca="1">IFERROR(INDEX(MAESTRO!G:G,_xludf.AGGREGATE(15,6,ROW(MAESTRO!$B$3:$B$1000)/((MAESTRO!$B$3:$B$1000="PROVEEDORES")*(UPPER(MAESTRO!$L$3:$L$1000)="CONFIRMADO")),ROWS($A$3:A434))),"")</f>
        <v/>
      </c>
      <c r="H434" s="24" t="str">
        <f ca="1">IFERROR(INDEX(MAESTRO!H:H,_xludf.AGGREGATE(15,6,ROW(MAESTRO!$B$3:$B$1000)/((MAESTRO!$B$3:$B$1000="PROVEEDORES")*(UPPER(MAESTRO!$L$3:$L$1000)="CONFIRMADO")),ROWS($A$3:A434))),"")</f>
        <v/>
      </c>
      <c r="I434" s="24" t="str">
        <f ca="1">IFERROR(INDEX(MAESTRO!I:I,_xludf.AGGREGATE(15,6,ROW(MAESTRO!$B$3:$B$1000)/((MAESTRO!$B$3:$B$1000="PROVEEDORES")*(UPPER(MAESTRO!$L$3:$L$1000)="CONFIRMADO")),ROWS($A$3:A434))),"")</f>
        <v/>
      </c>
      <c r="J434" s="24" t="str">
        <f ca="1">IFERROR(INDEX(MAESTRO!J:J,_xludf.AGGREGATE(15,6,ROW(MAESTRO!$B$3:$B$1000)/((MAESTRO!$B$3:$B$1000="PROVEEDORES")*(UPPER(MAESTRO!$L$3:$L$1000)="CONFIRMADO")),ROWS($A$3:A434))),"")</f>
        <v/>
      </c>
      <c r="K434" s="24" t="str">
        <f ca="1">IFERROR(INDEX(MAESTRO!K:K,_xludf.AGGREGATE(15,6,ROW(MAESTRO!$B$3:$B$1000)/((MAESTRO!$B$3:$B$1000="PROVEEDORES")*(UPPER(MAESTRO!$L$3:$L$1000)="CONFIRMADO")),ROWS($A$3:A434))),"")</f>
        <v/>
      </c>
      <c r="L434" s="24" t="str">
        <f ca="1">IFERROR(INDEX(MAESTRO!L:L,_xludf.AGGREGATE(15,6,ROW(MAESTRO!$B$3:$B$1000)/((MAESTRO!$B$3:$B$1000="PROVEEDORES")*(UPPER(MAESTRO!$L$3:$L$1000)="CONFIRMADO")),ROWS($A$3:A434))),"")</f>
        <v/>
      </c>
      <c r="M434" s="24" t="str">
        <f ca="1">IFERROR(INDEX(MAESTRO!M:M,_xludf.AGGREGATE(15,6,ROW(MAESTRO!$B$3:$B$1000)/((MAESTRO!$B$3:$B$1000="PROVEEDORES")*(UPPER(MAESTRO!$L$3:$L$1000)="CONFIRMADO")),ROWS($A$3:A434))),"")</f>
        <v/>
      </c>
      <c r="N434" s="24" t="str">
        <f ca="1">IFERROR(INDEX(MAESTRO!N:N,_xludf.AGGREGATE(15,6,ROW(MAESTRO!$B$3:$B$1000)/((MAESTRO!$B$3:$B$1000="PROVEEDORES")*(UPPER(MAESTRO!$L$3:$L$1000)="CONFIRMADO")),ROWS($A$3:A434))),"")</f>
        <v/>
      </c>
      <c r="O434" s="24" t="str">
        <f ca="1">IFERROR(INDEX(MAESTRO!O:O,_xludf.AGGREGATE(15,6,ROW(MAESTRO!$B$3:$B$1000)/((MAESTRO!$B$3:$B$1000="PROVEEDORES")*(UPPER(MAESTRO!$L$3:$L$1000)="CONFIRMADO")),ROWS($A$3:A434))),"")</f>
        <v/>
      </c>
      <c r="P434" s="24" t="str">
        <f ca="1">IFERROR(INDEX(MAESTRO!P:P,_xludf.AGGREGATE(15,6,ROW(MAESTRO!$B$3:$B$1000)/((MAESTRO!$B$3:$B$1000="PROVEEDORES")*(UPPER(MAESTRO!$L$3:$L$1000)="CONFIRMADO")),ROWS($A$3:A434))),"")</f>
        <v/>
      </c>
      <c r="Q434" s="24" t="str">
        <f ca="1">IFERROR(INDEX(MAESTRO!Q:Q,_xludf.AGGREGATE(15,6,ROW(MAESTRO!$B$3:$B$1000)/((MAESTRO!$B$3:$B$1000="PROVEEDORES")*(UPPER(MAESTRO!$L$3:$L$1000)="CONFIRMADO")),ROWS($A$3:A434))),"")</f>
        <v/>
      </c>
      <c r="R434" s="24" t="str">
        <f ca="1">IFERROR(INDEX(MAESTRO!R:R,_xludf.AGGREGATE(15,6,ROW(MAESTRO!$B$3:$B$1000)/((MAESTRO!$B$3:$B$1000="PROVEEDORES")*(UPPER(MAESTRO!$L$3:$L$1000)="CONFIRMADO")),ROWS($A$3:A434))),"")</f>
        <v/>
      </c>
      <c r="S434" s="24" t="str">
        <f ca="1">IFERROR(INDEX(MAESTRO!S:S,_xludf.AGGREGATE(15,6,ROW(MAESTRO!$B$3:$B$1000)/((MAESTRO!$B$3:$B$1000="PROVEEDORES")*(UPPER(MAESTRO!$L$3:$L$1000)="CONFIRMADO")),ROWS($A$3:A434))),"")</f>
        <v/>
      </c>
      <c r="T434" s="24" t="str">
        <f ca="1">IFERROR(INDEX(MAESTRO!T:T,_xludf.AGGREGATE(15,6,ROW(MAESTRO!$B$3:$B$1000)/((MAESTRO!$B$3:$B$1000="PROVEEDORES")*(UPPER(MAESTRO!$L$3:$L$1000)="CONFIRMADO")),ROWS($A$3:A434))),"")</f>
        <v/>
      </c>
      <c r="U434" s="24" t="str">
        <f ca="1">IFERROR(INDEX(MAESTRO!U:U,_xludf.AGGREGATE(15,6,ROW(MAESTRO!$B$3:$B$1000)/((MAESTRO!$B$3:$B$1000="PROVEEDORES")*(UPPER(MAESTRO!$L$3:$L$1000)="CONFIRMADO")),ROWS($A$3:A434))),"")</f>
        <v/>
      </c>
      <c r="V434" s="24" t="str">
        <f ca="1">IFERROR(INDEX(MAESTRO!V:V,_xludf.AGGREGATE(15,6,ROW(MAESTRO!$B$3:$B$1000)/((MAESTRO!$B$3:$B$1000="PROVEEDORES")*(UPPER(MAESTRO!$L$3:$L$1000)="CONFIRMADO")),ROWS($A$3:A434))),"")</f>
        <v/>
      </c>
      <c r="W434" s="24" t="str">
        <f ca="1">IFERROR(INDEX(MAESTRO!W:W,_xludf.AGGREGATE(15,6,ROW(MAESTRO!$B$3:$B$1000)/((MAESTRO!$B$3:$B$1000="PROVEEDORES")*(UPPER(MAESTRO!$L$3:$L$1000)="CONFIRMADO")),ROWS($A$3:A434))),"")</f>
        <v/>
      </c>
      <c r="X434" s="24" t="str">
        <f ca="1">IFERROR(INDEX(MAESTRO!X:X,_xludf.AGGREGATE(15,6,ROW(MAESTRO!$B$3:$B$1000)/((MAESTRO!$B$3:$B$1000="PROVEEDORES")*(UPPER(MAESTRO!$L$3:$L$1000)="CONFIRMADO")),ROWS($A$3:A434))),"")</f>
        <v/>
      </c>
    </row>
    <row r="435" spans="1:24" ht="22.05" customHeight="1">
      <c r="A435" s="10" t="str">
        <f ca="1">IFERROR(INDEX(MAESTRO!A:A,_xludf.AGGREGATE(15,6,ROW(MAESTRO!$B$3:$B$1000)/((MAESTRO!$B$3:$B$1000="PROVEEDORES")*(UPPER(MAESTRO!$L$3:$L$1000)="CONFIRMADO")),ROWS($A$3:A435))),"")</f>
        <v/>
      </c>
      <c r="B435" s="10" t="str">
        <f ca="1">IFERROR(INDEX(MAESTRO!B:B,_xludf.AGGREGATE(15,6,ROW(MAESTRO!$B$3:$B$1000)/((MAESTRO!$B$3:$B$1000="PROVEEDORES")*(UPPER(MAESTRO!$L$3:$L$1000)="CONFIRMADO")),ROWS($A$3:A435))),"")</f>
        <v/>
      </c>
      <c r="C435" s="10" t="str">
        <f ca="1">IFERROR(INDEX(MAESTRO!C:C,_xludf.AGGREGATE(15,6,ROW(MAESTRO!$B$3:$B$1000)/((MAESTRO!$B$3:$B$1000="PROVEEDORES")*(UPPER(MAESTRO!$L$3:$L$1000)="CONFIRMADO")),ROWS($A$3:A435))),"")</f>
        <v/>
      </c>
      <c r="D435" s="10" t="str">
        <f ca="1">IFERROR(INDEX(MAESTRO!D:D,_xludf.AGGREGATE(15,6,ROW(MAESTRO!$B$3:$B$1000)/((MAESTRO!$B$3:$B$1000="PROVEEDORES")*(UPPER(MAESTRO!$L$3:$L$1000)="CONFIRMADO")),ROWS($A$3:A435))),"")</f>
        <v/>
      </c>
      <c r="E435" s="10" t="str">
        <f ca="1">IFERROR(INDEX(MAESTRO!E:E,_xludf.AGGREGATE(15,6,ROW(MAESTRO!$B$3:$B$1000)/((MAESTRO!$B$3:$B$1000="PROVEEDORES")*(UPPER(MAESTRO!$L$3:$L$1000)="CONFIRMADO")),ROWS($A$3:A435))),"")</f>
        <v/>
      </c>
      <c r="F435" s="10" t="str">
        <f ca="1">IFERROR(INDEX(MAESTRO!F:F,_xludf.AGGREGATE(15,6,ROW(MAESTRO!$B$3:$B$1000)/((MAESTRO!$B$3:$B$1000="PROVEEDORES")*(UPPER(MAESTRO!$L$3:$L$1000)="CONFIRMADO")),ROWS($A$3:A435))),"")</f>
        <v/>
      </c>
      <c r="G435" s="10" t="str">
        <f ca="1">IFERROR(INDEX(MAESTRO!G:G,_xludf.AGGREGATE(15,6,ROW(MAESTRO!$B$3:$B$1000)/((MAESTRO!$B$3:$B$1000="PROVEEDORES")*(UPPER(MAESTRO!$L$3:$L$1000)="CONFIRMADO")),ROWS($A$3:A435))),"")</f>
        <v/>
      </c>
      <c r="H435" s="10" t="str">
        <f ca="1">IFERROR(INDEX(MAESTRO!H:H,_xludf.AGGREGATE(15,6,ROW(MAESTRO!$B$3:$B$1000)/((MAESTRO!$B$3:$B$1000="PROVEEDORES")*(UPPER(MAESTRO!$L$3:$L$1000)="CONFIRMADO")),ROWS($A$3:A435))),"")</f>
        <v/>
      </c>
      <c r="I435" s="10" t="str">
        <f ca="1">IFERROR(INDEX(MAESTRO!I:I,_xludf.AGGREGATE(15,6,ROW(MAESTRO!$B$3:$B$1000)/((MAESTRO!$B$3:$B$1000="PROVEEDORES")*(UPPER(MAESTRO!$L$3:$L$1000)="CONFIRMADO")),ROWS($A$3:A435))),"")</f>
        <v/>
      </c>
      <c r="J435" s="10" t="str">
        <f ca="1">IFERROR(INDEX(MAESTRO!J:J,_xludf.AGGREGATE(15,6,ROW(MAESTRO!$B$3:$B$1000)/((MAESTRO!$B$3:$B$1000="PROVEEDORES")*(UPPER(MAESTRO!$L$3:$L$1000)="CONFIRMADO")),ROWS($A$3:A435))),"")</f>
        <v/>
      </c>
      <c r="K435" s="10" t="str">
        <f ca="1">IFERROR(INDEX(MAESTRO!K:K,_xludf.AGGREGATE(15,6,ROW(MAESTRO!$B$3:$B$1000)/((MAESTRO!$B$3:$B$1000="PROVEEDORES")*(UPPER(MAESTRO!$L$3:$L$1000)="CONFIRMADO")),ROWS($A$3:A435))),"")</f>
        <v/>
      </c>
      <c r="L435" s="10" t="str">
        <f ca="1">IFERROR(INDEX(MAESTRO!L:L,_xludf.AGGREGATE(15,6,ROW(MAESTRO!$B$3:$B$1000)/((MAESTRO!$B$3:$B$1000="PROVEEDORES")*(UPPER(MAESTRO!$L$3:$L$1000)="CONFIRMADO")),ROWS($A$3:A435))),"")</f>
        <v/>
      </c>
      <c r="M435" s="10" t="str">
        <f ca="1">IFERROR(INDEX(MAESTRO!M:M,_xludf.AGGREGATE(15,6,ROW(MAESTRO!$B$3:$B$1000)/((MAESTRO!$B$3:$B$1000="PROVEEDORES")*(UPPER(MAESTRO!$L$3:$L$1000)="CONFIRMADO")),ROWS($A$3:A435))),"")</f>
        <v/>
      </c>
      <c r="N435" s="10" t="str">
        <f ca="1">IFERROR(INDEX(MAESTRO!N:N,_xludf.AGGREGATE(15,6,ROW(MAESTRO!$B$3:$B$1000)/((MAESTRO!$B$3:$B$1000="PROVEEDORES")*(UPPER(MAESTRO!$L$3:$L$1000)="CONFIRMADO")),ROWS($A$3:A435))),"")</f>
        <v/>
      </c>
      <c r="O435" s="10" t="str">
        <f ca="1">IFERROR(INDEX(MAESTRO!O:O,_xludf.AGGREGATE(15,6,ROW(MAESTRO!$B$3:$B$1000)/((MAESTRO!$B$3:$B$1000="PROVEEDORES")*(UPPER(MAESTRO!$L$3:$L$1000)="CONFIRMADO")),ROWS($A$3:A435))),"")</f>
        <v/>
      </c>
      <c r="P435" s="10" t="str">
        <f ca="1">IFERROR(INDEX(MAESTRO!P:P,_xludf.AGGREGATE(15,6,ROW(MAESTRO!$B$3:$B$1000)/((MAESTRO!$B$3:$B$1000="PROVEEDORES")*(UPPER(MAESTRO!$L$3:$L$1000)="CONFIRMADO")),ROWS($A$3:A435))),"")</f>
        <v/>
      </c>
      <c r="Q435" s="10" t="str">
        <f ca="1">IFERROR(INDEX(MAESTRO!Q:Q,_xludf.AGGREGATE(15,6,ROW(MAESTRO!$B$3:$B$1000)/((MAESTRO!$B$3:$B$1000="PROVEEDORES")*(UPPER(MAESTRO!$L$3:$L$1000)="CONFIRMADO")),ROWS($A$3:A435))),"")</f>
        <v/>
      </c>
      <c r="R435" s="10" t="str">
        <f ca="1">IFERROR(INDEX(MAESTRO!R:R,_xludf.AGGREGATE(15,6,ROW(MAESTRO!$B$3:$B$1000)/((MAESTRO!$B$3:$B$1000="PROVEEDORES")*(UPPER(MAESTRO!$L$3:$L$1000)="CONFIRMADO")),ROWS($A$3:A435))),"")</f>
        <v/>
      </c>
      <c r="S435" s="10" t="str">
        <f ca="1">IFERROR(INDEX(MAESTRO!S:S,_xludf.AGGREGATE(15,6,ROW(MAESTRO!$B$3:$B$1000)/((MAESTRO!$B$3:$B$1000="PROVEEDORES")*(UPPER(MAESTRO!$L$3:$L$1000)="CONFIRMADO")),ROWS($A$3:A435))),"")</f>
        <v/>
      </c>
      <c r="T435" s="10" t="str">
        <f ca="1">IFERROR(INDEX(MAESTRO!T:T,_xludf.AGGREGATE(15,6,ROW(MAESTRO!$B$3:$B$1000)/((MAESTRO!$B$3:$B$1000="PROVEEDORES")*(UPPER(MAESTRO!$L$3:$L$1000)="CONFIRMADO")),ROWS($A$3:A435))),"")</f>
        <v/>
      </c>
      <c r="U435" s="10" t="str">
        <f ca="1">IFERROR(INDEX(MAESTRO!U:U,_xludf.AGGREGATE(15,6,ROW(MAESTRO!$B$3:$B$1000)/((MAESTRO!$B$3:$B$1000="PROVEEDORES")*(UPPER(MAESTRO!$L$3:$L$1000)="CONFIRMADO")),ROWS($A$3:A435))),"")</f>
        <v/>
      </c>
      <c r="V435" s="10" t="str">
        <f ca="1">IFERROR(INDEX(MAESTRO!V:V,_xludf.AGGREGATE(15,6,ROW(MAESTRO!$B$3:$B$1000)/((MAESTRO!$B$3:$B$1000="PROVEEDORES")*(UPPER(MAESTRO!$L$3:$L$1000)="CONFIRMADO")),ROWS($A$3:A435))),"")</f>
        <v/>
      </c>
      <c r="W435" s="10" t="str">
        <f ca="1">IFERROR(INDEX(MAESTRO!W:W,_xludf.AGGREGATE(15,6,ROW(MAESTRO!$B$3:$B$1000)/((MAESTRO!$B$3:$B$1000="PROVEEDORES")*(UPPER(MAESTRO!$L$3:$L$1000)="CONFIRMADO")),ROWS($A$3:A435))),"")</f>
        <v/>
      </c>
      <c r="X435" s="10" t="str">
        <f ca="1">IFERROR(INDEX(MAESTRO!X:X,_xludf.AGGREGATE(15,6,ROW(MAESTRO!$B$3:$B$1000)/((MAESTRO!$B$3:$B$1000="PROVEEDORES")*(UPPER(MAESTRO!$L$3:$L$1000)="CONFIRMADO")),ROWS($A$3:A435))),"")</f>
        <v/>
      </c>
    </row>
    <row r="436" spans="1:24" ht="22.05" customHeight="1">
      <c r="A436" s="24" t="str">
        <f ca="1">IFERROR(INDEX(MAESTRO!A:A,_xludf.AGGREGATE(15,6,ROW(MAESTRO!$B$3:$B$1000)/((MAESTRO!$B$3:$B$1000="PROVEEDORES")*(UPPER(MAESTRO!$L$3:$L$1000)="CONFIRMADO")),ROWS($A$3:A436))),"")</f>
        <v/>
      </c>
      <c r="B436" s="24" t="str">
        <f ca="1">IFERROR(INDEX(MAESTRO!B:B,_xludf.AGGREGATE(15,6,ROW(MAESTRO!$B$3:$B$1000)/((MAESTRO!$B$3:$B$1000="PROVEEDORES")*(UPPER(MAESTRO!$L$3:$L$1000)="CONFIRMADO")),ROWS($A$3:A436))),"")</f>
        <v/>
      </c>
      <c r="C436" s="24" t="str">
        <f ca="1">IFERROR(INDEX(MAESTRO!C:C,_xludf.AGGREGATE(15,6,ROW(MAESTRO!$B$3:$B$1000)/((MAESTRO!$B$3:$B$1000="PROVEEDORES")*(UPPER(MAESTRO!$L$3:$L$1000)="CONFIRMADO")),ROWS($A$3:A436))),"")</f>
        <v/>
      </c>
      <c r="D436" s="24" t="str">
        <f ca="1">IFERROR(INDEX(MAESTRO!D:D,_xludf.AGGREGATE(15,6,ROW(MAESTRO!$B$3:$B$1000)/((MAESTRO!$B$3:$B$1000="PROVEEDORES")*(UPPER(MAESTRO!$L$3:$L$1000)="CONFIRMADO")),ROWS($A$3:A436))),"")</f>
        <v/>
      </c>
      <c r="E436" s="24" t="str">
        <f ca="1">IFERROR(INDEX(MAESTRO!E:E,_xludf.AGGREGATE(15,6,ROW(MAESTRO!$B$3:$B$1000)/((MAESTRO!$B$3:$B$1000="PROVEEDORES")*(UPPER(MAESTRO!$L$3:$L$1000)="CONFIRMADO")),ROWS($A$3:A436))),"")</f>
        <v/>
      </c>
      <c r="F436" s="24" t="str">
        <f ca="1">IFERROR(INDEX(MAESTRO!F:F,_xludf.AGGREGATE(15,6,ROW(MAESTRO!$B$3:$B$1000)/((MAESTRO!$B$3:$B$1000="PROVEEDORES")*(UPPER(MAESTRO!$L$3:$L$1000)="CONFIRMADO")),ROWS($A$3:A436))),"")</f>
        <v/>
      </c>
      <c r="G436" s="24" t="str">
        <f ca="1">IFERROR(INDEX(MAESTRO!G:G,_xludf.AGGREGATE(15,6,ROW(MAESTRO!$B$3:$B$1000)/((MAESTRO!$B$3:$B$1000="PROVEEDORES")*(UPPER(MAESTRO!$L$3:$L$1000)="CONFIRMADO")),ROWS($A$3:A436))),"")</f>
        <v/>
      </c>
      <c r="H436" s="24" t="str">
        <f ca="1">IFERROR(INDEX(MAESTRO!H:H,_xludf.AGGREGATE(15,6,ROW(MAESTRO!$B$3:$B$1000)/((MAESTRO!$B$3:$B$1000="PROVEEDORES")*(UPPER(MAESTRO!$L$3:$L$1000)="CONFIRMADO")),ROWS($A$3:A436))),"")</f>
        <v/>
      </c>
      <c r="I436" s="24" t="str">
        <f ca="1">IFERROR(INDEX(MAESTRO!I:I,_xludf.AGGREGATE(15,6,ROW(MAESTRO!$B$3:$B$1000)/((MAESTRO!$B$3:$B$1000="PROVEEDORES")*(UPPER(MAESTRO!$L$3:$L$1000)="CONFIRMADO")),ROWS($A$3:A436))),"")</f>
        <v/>
      </c>
      <c r="J436" s="24" t="str">
        <f ca="1">IFERROR(INDEX(MAESTRO!J:J,_xludf.AGGREGATE(15,6,ROW(MAESTRO!$B$3:$B$1000)/((MAESTRO!$B$3:$B$1000="PROVEEDORES")*(UPPER(MAESTRO!$L$3:$L$1000)="CONFIRMADO")),ROWS($A$3:A436))),"")</f>
        <v/>
      </c>
      <c r="K436" s="24" t="str">
        <f ca="1">IFERROR(INDEX(MAESTRO!K:K,_xludf.AGGREGATE(15,6,ROW(MAESTRO!$B$3:$B$1000)/((MAESTRO!$B$3:$B$1000="PROVEEDORES")*(UPPER(MAESTRO!$L$3:$L$1000)="CONFIRMADO")),ROWS($A$3:A436))),"")</f>
        <v/>
      </c>
      <c r="L436" s="24" t="str">
        <f ca="1">IFERROR(INDEX(MAESTRO!L:L,_xludf.AGGREGATE(15,6,ROW(MAESTRO!$B$3:$B$1000)/((MAESTRO!$B$3:$B$1000="PROVEEDORES")*(UPPER(MAESTRO!$L$3:$L$1000)="CONFIRMADO")),ROWS($A$3:A436))),"")</f>
        <v/>
      </c>
      <c r="M436" s="24" t="str">
        <f ca="1">IFERROR(INDEX(MAESTRO!M:M,_xludf.AGGREGATE(15,6,ROW(MAESTRO!$B$3:$B$1000)/((MAESTRO!$B$3:$B$1000="PROVEEDORES")*(UPPER(MAESTRO!$L$3:$L$1000)="CONFIRMADO")),ROWS($A$3:A436))),"")</f>
        <v/>
      </c>
      <c r="N436" s="24" t="str">
        <f ca="1">IFERROR(INDEX(MAESTRO!N:N,_xludf.AGGREGATE(15,6,ROW(MAESTRO!$B$3:$B$1000)/((MAESTRO!$B$3:$B$1000="PROVEEDORES")*(UPPER(MAESTRO!$L$3:$L$1000)="CONFIRMADO")),ROWS($A$3:A436))),"")</f>
        <v/>
      </c>
      <c r="O436" s="24" t="str">
        <f ca="1">IFERROR(INDEX(MAESTRO!O:O,_xludf.AGGREGATE(15,6,ROW(MAESTRO!$B$3:$B$1000)/((MAESTRO!$B$3:$B$1000="PROVEEDORES")*(UPPER(MAESTRO!$L$3:$L$1000)="CONFIRMADO")),ROWS($A$3:A436))),"")</f>
        <v/>
      </c>
      <c r="P436" s="24" t="str">
        <f ca="1">IFERROR(INDEX(MAESTRO!P:P,_xludf.AGGREGATE(15,6,ROW(MAESTRO!$B$3:$B$1000)/((MAESTRO!$B$3:$B$1000="PROVEEDORES")*(UPPER(MAESTRO!$L$3:$L$1000)="CONFIRMADO")),ROWS($A$3:A436))),"")</f>
        <v/>
      </c>
      <c r="Q436" s="24" t="str">
        <f ca="1">IFERROR(INDEX(MAESTRO!Q:Q,_xludf.AGGREGATE(15,6,ROW(MAESTRO!$B$3:$B$1000)/((MAESTRO!$B$3:$B$1000="PROVEEDORES")*(UPPER(MAESTRO!$L$3:$L$1000)="CONFIRMADO")),ROWS($A$3:A436))),"")</f>
        <v/>
      </c>
      <c r="R436" s="24" t="str">
        <f ca="1">IFERROR(INDEX(MAESTRO!R:R,_xludf.AGGREGATE(15,6,ROW(MAESTRO!$B$3:$B$1000)/((MAESTRO!$B$3:$B$1000="PROVEEDORES")*(UPPER(MAESTRO!$L$3:$L$1000)="CONFIRMADO")),ROWS($A$3:A436))),"")</f>
        <v/>
      </c>
      <c r="S436" s="24" t="str">
        <f ca="1">IFERROR(INDEX(MAESTRO!S:S,_xludf.AGGREGATE(15,6,ROW(MAESTRO!$B$3:$B$1000)/((MAESTRO!$B$3:$B$1000="PROVEEDORES")*(UPPER(MAESTRO!$L$3:$L$1000)="CONFIRMADO")),ROWS($A$3:A436))),"")</f>
        <v/>
      </c>
      <c r="T436" s="24" t="str">
        <f ca="1">IFERROR(INDEX(MAESTRO!T:T,_xludf.AGGREGATE(15,6,ROW(MAESTRO!$B$3:$B$1000)/((MAESTRO!$B$3:$B$1000="PROVEEDORES")*(UPPER(MAESTRO!$L$3:$L$1000)="CONFIRMADO")),ROWS($A$3:A436))),"")</f>
        <v/>
      </c>
      <c r="U436" s="24" t="str">
        <f ca="1">IFERROR(INDEX(MAESTRO!U:U,_xludf.AGGREGATE(15,6,ROW(MAESTRO!$B$3:$B$1000)/((MAESTRO!$B$3:$B$1000="PROVEEDORES")*(UPPER(MAESTRO!$L$3:$L$1000)="CONFIRMADO")),ROWS($A$3:A436))),"")</f>
        <v/>
      </c>
      <c r="V436" s="24" t="str">
        <f ca="1">IFERROR(INDEX(MAESTRO!V:V,_xludf.AGGREGATE(15,6,ROW(MAESTRO!$B$3:$B$1000)/((MAESTRO!$B$3:$B$1000="PROVEEDORES")*(UPPER(MAESTRO!$L$3:$L$1000)="CONFIRMADO")),ROWS($A$3:A436))),"")</f>
        <v/>
      </c>
      <c r="W436" s="24" t="str">
        <f ca="1">IFERROR(INDEX(MAESTRO!W:W,_xludf.AGGREGATE(15,6,ROW(MAESTRO!$B$3:$B$1000)/((MAESTRO!$B$3:$B$1000="PROVEEDORES")*(UPPER(MAESTRO!$L$3:$L$1000)="CONFIRMADO")),ROWS($A$3:A436))),"")</f>
        <v/>
      </c>
      <c r="X436" s="24" t="str">
        <f ca="1">IFERROR(INDEX(MAESTRO!X:X,_xludf.AGGREGATE(15,6,ROW(MAESTRO!$B$3:$B$1000)/((MAESTRO!$B$3:$B$1000="PROVEEDORES")*(UPPER(MAESTRO!$L$3:$L$1000)="CONFIRMADO")),ROWS($A$3:A436))),"")</f>
        <v/>
      </c>
    </row>
    <row r="437" spans="1:24" ht="22.05" customHeight="1">
      <c r="A437" s="10" t="str">
        <f ca="1">IFERROR(INDEX(MAESTRO!A:A,_xludf.AGGREGATE(15,6,ROW(MAESTRO!$B$3:$B$1000)/((MAESTRO!$B$3:$B$1000="PROVEEDORES")*(UPPER(MAESTRO!$L$3:$L$1000)="CONFIRMADO")),ROWS($A$3:A437))),"")</f>
        <v/>
      </c>
      <c r="B437" s="10" t="str">
        <f ca="1">IFERROR(INDEX(MAESTRO!B:B,_xludf.AGGREGATE(15,6,ROW(MAESTRO!$B$3:$B$1000)/((MAESTRO!$B$3:$B$1000="PROVEEDORES")*(UPPER(MAESTRO!$L$3:$L$1000)="CONFIRMADO")),ROWS($A$3:A437))),"")</f>
        <v/>
      </c>
      <c r="C437" s="10" t="str">
        <f ca="1">IFERROR(INDEX(MAESTRO!C:C,_xludf.AGGREGATE(15,6,ROW(MAESTRO!$B$3:$B$1000)/((MAESTRO!$B$3:$B$1000="PROVEEDORES")*(UPPER(MAESTRO!$L$3:$L$1000)="CONFIRMADO")),ROWS($A$3:A437))),"")</f>
        <v/>
      </c>
      <c r="D437" s="10" t="str">
        <f ca="1">IFERROR(INDEX(MAESTRO!D:D,_xludf.AGGREGATE(15,6,ROW(MAESTRO!$B$3:$B$1000)/((MAESTRO!$B$3:$B$1000="PROVEEDORES")*(UPPER(MAESTRO!$L$3:$L$1000)="CONFIRMADO")),ROWS($A$3:A437))),"")</f>
        <v/>
      </c>
      <c r="E437" s="10" t="str">
        <f ca="1">IFERROR(INDEX(MAESTRO!E:E,_xludf.AGGREGATE(15,6,ROW(MAESTRO!$B$3:$B$1000)/((MAESTRO!$B$3:$B$1000="PROVEEDORES")*(UPPER(MAESTRO!$L$3:$L$1000)="CONFIRMADO")),ROWS($A$3:A437))),"")</f>
        <v/>
      </c>
      <c r="F437" s="10" t="str">
        <f ca="1">IFERROR(INDEX(MAESTRO!F:F,_xludf.AGGREGATE(15,6,ROW(MAESTRO!$B$3:$B$1000)/((MAESTRO!$B$3:$B$1000="PROVEEDORES")*(UPPER(MAESTRO!$L$3:$L$1000)="CONFIRMADO")),ROWS($A$3:A437))),"")</f>
        <v/>
      </c>
      <c r="G437" s="10" t="str">
        <f ca="1">IFERROR(INDEX(MAESTRO!G:G,_xludf.AGGREGATE(15,6,ROW(MAESTRO!$B$3:$B$1000)/((MAESTRO!$B$3:$B$1000="PROVEEDORES")*(UPPER(MAESTRO!$L$3:$L$1000)="CONFIRMADO")),ROWS($A$3:A437))),"")</f>
        <v/>
      </c>
      <c r="H437" s="10" t="str">
        <f ca="1">IFERROR(INDEX(MAESTRO!H:H,_xludf.AGGREGATE(15,6,ROW(MAESTRO!$B$3:$B$1000)/((MAESTRO!$B$3:$B$1000="PROVEEDORES")*(UPPER(MAESTRO!$L$3:$L$1000)="CONFIRMADO")),ROWS($A$3:A437))),"")</f>
        <v/>
      </c>
      <c r="I437" s="10" t="str">
        <f ca="1">IFERROR(INDEX(MAESTRO!I:I,_xludf.AGGREGATE(15,6,ROW(MAESTRO!$B$3:$B$1000)/((MAESTRO!$B$3:$B$1000="PROVEEDORES")*(UPPER(MAESTRO!$L$3:$L$1000)="CONFIRMADO")),ROWS($A$3:A437))),"")</f>
        <v/>
      </c>
      <c r="J437" s="10" t="str">
        <f ca="1">IFERROR(INDEX(MAESTRO!J:J,_xludf.AGGREGATE(15,6,ROW(MAESTRO!$B$3:$B$1000)/((MAESTRO!$B$3:$B$1000="PROVEEDORES")*(UPPER(MAESTRO!$L$3:$L$1000)="CONFIRMADO")),ROWS($A$3:A437))),"")</f>
        <v/>
      </c>
      <c r="K437" s="10" t="str">
        <f ca="1">IFERROR(INDEX(MAESTRO!K:K,_xludf.AGGREGATE(15,6,ROW(MAESTRO!$B$3:$B$1000)/((MAESTRO!$B$3:$B$1000="PROVEEDORES")*(UPPER(MAESTRO!$L$3:$L$1000)="CONFIRMADO")),ROWS($A$3:A437))),"")</f>
        <v/>
      </c>
      <c r="L437" s="10" t="str">
        <f ca="1">IFERROR(INDEX(MAESTRO!L:L,_xludf.AGGREGATE(15,6,ROW(MAESTRO!$B$3:$B$1000)/((MAESTRO!$B$3:$B$1000="PROVEEDORES")*(UPPER(MAESTRO!$L$3:$L$1000)="CONFIRMADO")),ROWS($A$3:A437))),"")</f>
        <v/>
      </c>
      <c r="M437" s="10" t="str">
        <f ca="1">IFERROR(INDEX(MAESTRO!M:M,_xludf.AGGREGATE(15,6,ROW(MAESTRO!$B$3:$B$1000)/((MAESTRO!$B$3:$B$1000="PROVEEDORES")*(UPPER(MAESTRO!$L$3:$L$1000)="CONFIRMADO")),ROWS($A$3:A437))),"")</f>
        <v/>
      </c>
      <c r="N437" s="10" t="str">
        <f ca="1">IFERROR(INDEX(MAESTRO!N:N,_xludf.AGGREGATE(15,6,ROW(MAESTRO!$B$3:$B$1000)/((MAESTRO!$B$3:$B$1000="PROVEEDORES")*(UPPER(MAESTRO!$L$3:$L$1000)="CONFIRMADO")),ROWS($A$3:A437))),"")</f>
        <v/>
      </c>
      <c r="O437" s="10" t="str">
        <f ca="1">IFERROR(INDEX(MAESTRO!O:O,_xludf.AGGREGATE(15,6,ROW(MAESTRO!$B$3:$B$1000)/((MAESTRO!$B$3:$B$1000="PROVEEDORES")*(UPPER(MAESTRO!$L$3:$L$1000)="CONFIRMADO")),ROWS($A$3:A437))),"")</f>
        <v/>
      </c>
      <c r="P437" s="10" t="str">
        <f ca="1">IFERROR(INDEX(MAESTRO!P:P,_xludf.AGGREGATE(15,6,ROW(MAESTRO!$B$3:$B$1000)/((MAESTRO!$B$3:$B$1000="PROVEEDORES")*(UPPER(MAESTRO!$L$3:$L$1000)="CONFIRMADO")),ROWS($A$3:A437))),"")</f>
        <v/>
      </c>
      <c r="Q437" s="10" t="str">
        <f ca="1">IFERROR(INDEX(MAESTRO!Q:Q,_xludf.AGGREGATE(15,6,ROW(MAESTRO!$B$3:$B$1000)/((MAESTRO!$B$3:$B$1000="PROVEEDORES")*(UPPER(MAESTRO!$L$3:$L$1000)="CONFIRMADO")),ROWS($A$3:A437))),"")</f>
        <v/>
      </c>
      <c r="R437" s="10" t="str">
        <f ca="1">IFERROR(INDEX(MAESTRO!R:R,_xludf.AGGREGATE(15,6,ROW(MAESTRO!$B$3:$B$1000)/((MAESTRO!$B$3:$B$1000="PROVEEDORES")*(UPPER(MAESTRO!$L$3:$L$1000)="CONFIRMADO")),ROWS($A$3:A437))),"")</f>
        <v/>
      </c>
      <c r="S437" s="10" t="str">
        <f ca="1">IFERROR(INDEX(MAESTRO!S:S,_xludf.AGGREGATE(15,6,ROW(MAESTRO!$B$3:$B$1000)/((MAESTRO!$B$3:$B$1000="PROVEEDORES")*(UPPER(MAESTRO!$L$3:$L$1000)="CONFIRMADO")),ROWS($A$3:A437))),"")</f>
        <v/>
      </c>
      <c r="T437" s="10" t="str">
        <f ca="1">IFERROR(INDEX(MAESTRO!T:T,_xludf.AGGREGATE(15,6,ROW(MAESTRO!$B$3:$B$1000)/((MAESTRO!$B$3:$B$1000="PROVEEDORES")*(UPPER(MAESTRO!$L$3:$L$1000)="CONFIRMADO")),ROWS($A$3:A437))),"")</f>
        <v/>
      </c>
      <c r="U437" s="10" t="str">
        <f ca="1">IFERROR(INDEX(MAESTRO!U:U,_xludf.AGGREGATE(15,6,ROW(MAESTRO!$B$3:$B$1000)/((MAESTRO!$B$3:$B$1000="PROVEEDORES")*(UPPER(MAESTRO!$L$3:$L$1000)="CONFIRMADO")),ROWS($A$3:A437))),"")</f>
        <v/>
      </c>
      <c r="V437" s="10" t="str">
        <f ca="1">IFERROR(INDEX(MAESTRO!V:V,_xludf.AGGREGATE(15,6,ROW(MAESTRO!$B$3:$B$1000)/((MAESTRO!$B$3:$B$1000="PROVEEDORES")*(UPPER(MAESTRO!$L$3:$L$1000)="CONFIRMADO")),ROWS($A$3:A437))),"")</f>
        <v/>
      </c>
      <c r="W437" s="10" t="str">
        <f ca="1">IFERROR(INDEX(MAESTRO!W:W,_xludf.AGGREGATE(15,6,ROW(MAESTRO!$B$3:$B$1000)/((MAESTRO!$B$3:$B$1000="PROVEEDORES")*(UPPER(MAESTRO!$L$3:$L$1000)="CONFIRMADO")),ROWS($A$3:A437))),"")</f>
        <v/>
      </c>
      <c r="X437" s="10" t="str">
        <f ca="1">IFERROR(INDEX(MAESTRO!X:X,_xludf.AGGREGATE(15,6,ROW(MAESTRO!$B$3:$B$1000)/((MAESTRO!$B$3:$B$1000="PROVEEDORES")*(UPPER(MAESTRO!$L$3:$L$1000)="CONFIRMADO")),ROWS($A$3:A437))),"")</f>
        <v/>
      </c>
    </row>
    <row r="438" spans="1:24" ht="22.05" customHeight="1">
      <c r="A438" s="24" t="str">
        <f ca="1">IFERROR(INDEX(MAESTRO!A:A,_xludf.AGGREGATE(15,6,ROW(MAESTRO!$B$3:$B$1000)/((MAESTRO!$B$3:$B$1000="PROVEEDORES")*(UPPER(MAESTRO!$L$3:$L$1000)="CONFIRMADO")),ROWS($A$3:A438))),"")</f>
        <v/>
      </c>
      <c r="B438" s="24" t="str">
        <f ca="1">IFERROR(INDEX(MAESTRO!B:B,_xludf.AGGREGATE(15,6,ROW(MAESTRO!$B$3:$B$1000)/((MAESTRO!$B$3:$B$1000="PROVEEDORES")*(UPPER(MAESTRO!$L$3:$L$1000)="CONFIRMADO")),ROWS($A$3:A438))),"")</f>
        <v/>
      </c>
      <c r="C438" s="24" t="str">
        <f ca="1">IFERROR(INDEX(MAESTRO!C:C,_xludf.AGGREGATE(15,6,ROW(MAESTRO!$B$3:$B$1000)/((MAESTRO!$B$3:$B$1000="PROVEEDORES")*(UPPER(MAESTRO!$L$3:$L$1000)="CONFIRMADO")),ROWS($A$3:A438))),"")</f>
        <v/>
      </c>
      <c r="D438" s="24" t="str">
        <f ca="1">IFERROR(INDEX(MAESTRO!D:D,_xludf.AGGREGATE(15,6,ROW(MAESTRO!$B$3:$B$1000)/((MAESTRO!$B$3:$B$1000="PROVEEDORES")*(UPPER(MAESTRO!$L$3:$L$1000)="CONFIRMADO")),ROWS($A$3:A438))),"")</f>
        <v/>
      </c>
      <c r="E438" s="24" t="str">
        <f ca="1">IFERROR(INDEX(MAESTRO!E:E,_xludf.AGGREGATE(15,6,ROW(MAESTRO!$B$3:$B$1000)/((MAESTRO!$B$3:$B$1000="PROVEEDORES")*(UPPER(MAESTRO!$L$3:$L$1000)="CONFIRMADO")),ROWS($A$3:A438))),"")</f>
        <v/>
      </c>
      <c r="F438" s="24" t="str">
        <f ca="1">IFERROR(INDEX(MAESTRO!F:F,_xludf.AGGREGATE(15,6,ROW(MAESTRO!$B$3:$B$1000)/((MAESTRO!$B$3:$B$1000="PROVEEDORES")*(UPPER(MAESTRO!$L$3:$L$1000)="CONFIRMADO")),ROWS($A$3:A438))),"")</f>
        <v/>
      </c>
      <c r="G438" s="24" t="str">
        <f ca="1">IFERROR(INDEX(MAESTRO!G:G,_xludf.AGGREGATE(15,6,ROW(MAESTRO!$B$3:$B$1000)/((MAESTRO!$B$3:$B$1000="PROVEEDORES")*(UPPER(MAESTRO!$L$3:$L$1000)="CONFIRMADO")),ROWS($A$3:A438))),"")</f>
        <v/>
      </c>
      <c r="H438" s="24" t="str">
        <f ca="1">IFERROR(INDEX(MAESTRO!H:H,_xludf.AGGREGATE(15,6,ROW(MAESTRO!$B$3:$B$1000)/((MAESTRO!$B$3:$B$1000="PROVEEDORES")*(UPPER(MAESTRO!$L$3:$L$1000)="CONFIRMADO")),ROWS($A$3:A438))),"")</f>
        <v/>
      </c>
      <c r="I438" s="24" t="str">
        <f ca="1">IFERROR(INDEX(MAESTRO!I:I,_xludf.AGGREGATE(15,6,ROW(MAESTRO!$B$3:$B$1000)/((MAESTRO!$B$3:$B$1000="PROVEEDORES")*(UPPER(MAESTRO!$L$3:$L$1000)="CONFIRMADO")),ROWS($A$3:A438))),"")</f>
        <v/>
      </c>
      <c r="J438" s="24" t="str">
        <f ca="1">IFERROR(INDEX(MAESTRO!J:J,_xludf.AGGREGATE(15,6,ROW(MAESTRO!$B$3:$B$1000)/((MAESTRO!$B$3:$B$1000="PROVEEDORES")*(UPPER(MAESTRO!$L$3:$L$1000)="CONFIRMADO")),ROWS($A$3:A438))),"")</f>
        <v/>
      </c>
      <c r="K438" s="24" t="str">
        <f ca="1">IFERROR(INDEX(MAESTRO!K:K,_xludf.AGGREGATE(15,6,ROW(MAESTRO!$B$3:$B$1000)/((MAESTRO!$B$3:$B$1000="PROVEEDORES")*(UPPER(MAESTRO!$L$3:$L$1000)="CONFIRMADO")),ROWS($A$3:A438))),"")</f>
        <v/>
      </c>
      <c r="L438" s="24" t="str">
        <f ca="1">IFERROR(INDEX(MAESTRO!L:L,_xludf.AGGREGATE(15,6,ROW(MAESTRO!$B$3:$B$1000)/((MAESTRO!$B$3:$B$1000="PROVEEDORES")*(UPPER(MAESTRO!$L$3:$L$1000)="CONFIRMADO")),ROWS($A$3:A438))),"")</f>
        <v/>
      </c>
      <c r="M438" s="24" t="str">
        <f ca="1">IFERROR(INDEX(MAESTRO!M:M,_xludf.AGGREGATE(15,6,ROW(MAESTRO!$B$3:$B$1000)/((MAESTRO!$B$3:$B$1000="PROVEEDORES")*(UPPER(MAESTRO!$L$3:$L$1000)="CONFIRMADO")),ROWS($A$3:A438))),"")</f>
        <v/>
      </c>
      <c r="N438" s="24" t="str">
        <f ca="1">IFERROR(INDEX(MAESTRO!N:N,_xludf.AGGREGATE(15,6,ROW(MAESTRO!$B$3:$B$1000)/((MAESTRO!$B$3:$B$1000="PROVEEDORES")*(UPPER(MAESTRO!$L$3:$L$1000)="CONFIRMADO")),ROWS($A$3:A438))),"")</f>
        <v/>
      </c>
      <c r="O438" s="24" t="str">
        <f ca="1">IFERROR(INDEX(MAESTRO!O:O,_xludf.AGGREGATE(15,6,ROW(MAESTRO!$B$3:$B$1000)/((MAESTRO!$B$3:$B$1000="PROVEEDORES")*(UPPER(MAESTRO!$L$3:$L$1000)="CONFIRMADO")),ROWS($A$3:A438))),"")</f>
        <v/>
      </c>
      <c r="P438" s="24" t="str">
        <f ca="1">IFERROR(INDEX(MAESTRO!P:P,_xludf.AGGREGATE(15,6,ROW(MAESTRO!$B$3:$B$1000)/((MAESTRO!$B$3:$B$1000="PROVEEDORES")*(UPPER(MAESTRO!$L$3:$L$1000)="CONFIRMADO")),ROWS($A$3:A438))),"")</f>
        <v/>
      </c>
      <c r="Q438" s="24" t="str">
        <f ca="1">IFERROR(INDEX(MAESTRO!Q:Q,_xludf.AGGREGATE(15,6,ROW(MAESTRO!$B$3:$B$1000)/((MAESTRO!$B$3:$B$1000="PROVEEDORES")*(UPPER(MAESTRO!$L$3:$L$1000)="CONFIRMADO")),ROWS($A$3:A438))),"")</f>
        <v/>
      </c>
      <c r="R438" s="24" t="str">
        <f ca="1">IFERROR(INDEX(MAESTRO!R:R,_xludf.AGGREGATE(15,6,ROW(MAESTRO!$B$3:$B$1000)/((MAESTRO!$B$3:$B$1000="PROVEEDORES")*(UPPER(MAESTRO!$L$3:$L$1000)="CONFIRMADO")),ROWS($A$3:A438))),"")</f>
        <v/>
      </c>
      <c r="S438" s="24" t="str">
        <f ca="1">IFERROR(INDEX(MAESTRO!S:S,_xludf.AGGREGATE(15,6,ROW(MAESTRO!$B$3:$B$1000)/((MAESTRO!$B$3:$B$1000="PROVEEDORES")*(UPPER(MAESTRO!$L$3:$L$1000)="CONFIRMADO")),ROWS($A$3:A438))),"")</f>
        <v/>
      </c>
      <c r="T438" s="24" t="str">
        <f ca="1">IFERROR(INDEX(MAESTRO!T:T,_xludf.AGGREGATE(15,6,ROW(MAESTRO!$B$3:$B$1000)/((MAESTRO!$B$3:$B$1000="PROVEEDORES")*(UPPER(MAESTRO!$L$3:$L$1000)="CONFIRMADO")),ROWS($A$3:A438))),"")</f>
        <v/>
      </c>
      <c r="U438" s="24" t="str">
        <f ca="1">IFERROR(INDEX(MAESTRO!U:U,_xludf.AGGREGATE(15,6,ROW(MAESTRO!$B$3:$B$1000)/((MAESTRO!$B$3:$B$1000="PROVEEDORES")*(UPPER(MAESTRO!$L$3:$L$1000)="CONFIRMADO")),ROWS($A$3:A438))),"")</f>
        <v/>
      </c>
      <c r="V438" s="24" t="str">
        <f ca="1">IFERROR(INDEX(MAESTRO!V:V,_xludf.AGGREGATE(15,6,ROW(MAESTRO!$B$3:$B$1000)/((MAESTRO!$B$3:$B$1000="PROVEEDORES")*(UPPER(MAESTRO!$L$3:$L$1000)="CONFIRMADO")),ROWS($A$3:A438))),"")</f>
        <v/>
      </c>
      <c r="W438" s="24" t="str">
        <f ca="1">IFERROR(INDEX(MAESTRO!W:W,_xludf.AGGREGATE(15,6,ROW(MAESTRO!$B$3:$B$1000)/((MAESTRO!$B$3:$B$1000="PROVEEDORES")*(UPPER(MAESTRO!$L$3:$L$1000)="CONFIRMADO")),ROWS($A$3:A438))),"")</f>
        <v/>
      </c>
      <c r="X438" s="24" t="str">
        <f ca="1">IFERROR(INDEX(MAESTRO!X:X,_xludf.AGGREGATE(15,6,ROW(MAESTRO!$B$3:$B$1000)/((MAESTRO!$B$3:$B$1000="PROVEEDORES")*(UPPER(MAESTRO!$L$3:$L$1000)="CONFIRMADO")),ROWS($A$3:A438))),"")</f>
        <v/>
      </c>
    </row>
    <row r="439" spans="1:24" ht="22.05" customHeight="1">
      <c r="A439" s="10" t="str">
        <f ca="1">IFERROR(INDEX(MAESTRO!A:A,_xludf.AGGREGATE(15,6,ROW(MAESTRO!$B$3:$B$1000)/((MAESTRO!$B$3:$B$1000="PROVEEDORES")*(UPPER(MAESTRO!$L$3:$L$1000)="CONFIRMADO")),ROWS($A$3:A439))),"")</f>
        <v/>
      </c>
      <c r="B439" s="10" t="str">
        <f ca="1">IFERROR(INDEX(MAESTRO!B:B,_xludf.AGGREGATE(15,6,ROW(MAESTRO!$B$3:$B$1000)/((MAESTRO!$B$3:$B$1000="PROVEEDORES")*(UPPER(MAESTRO!$L$3:$L$1000)="CONFIRMADO")),ROWS($A$3:A439))),"")</f>
        <v/>
      </c>
      <c r="C439" s="10" t="str">
        <f ca="1">IFERROR(INDEX(MAESTRO!C:C,_xludf.AGGREGATE(15,6,ROW(MAESTRO!$B$3:$B$1000)/((MAESTRO!$B$3:$B$1000="PROVEEDORES")*(UPPER(MAESTRO!$L$3:$L$1000)="CONFIRMADO")),ROWS($A$3:A439))),"")</f>
        <v/>
      </c>
      <c r="D439" s="10" t="str">
        <f ca="1">IFERROR(INDEX(MAESTRO!D:D,_xludf.AGGREGATE(15,6,ROW(MAESTRO!$B$3:$B$1000)/((MAESTRO!$B$3:$B$1000="PROVEEDORES")*(UPPER(MAESTRO!$L$3:$L$1000)="CONFIRMADO")),ROWS($A$3:A439))),"")</f>
        <v/>
      </c>
      <c r="E439" s="10" t="str">
        <f ca="1">IFERROR(INDEX(MAESTRO!E:E,_xludf.AGGREGATE(15,6,ROW(MAESTRO!$B$3:$B$1000)/((MAESTRO!$B$3:$B$1000="PROVEEDORES")*(UPPER(MAESTRO!$L$3:$L$1000)="CONFIRMADO")),ROWS($A$3:A439))),"")</f>
        <v/>
      </c>
      <c r="F439" s="10" t="str">
        <f ca="1">IFERROR(INDEX(MAESTRO!F:F,_xludf.AGGREGATE(15,6,ROW(MAESTRO!$B$3:$B$1000)/((MAESTRO!$B$3:$B$1000="PROVEEDORES")*(UPPER(MAESTRO!$L$3:$L$1000)="CONFIRMADO")),ROWS($A$3:A439))),"")</f>
        <v/>
      </c>
      <c r="G439" s="10" t="str">
        <f ca="1">IFERROR(INDEX(MAESTRO!G:G,_xludf.AGGREGATE(15,6,ROW(MAESTRO!$B$3:$B$1000)/((MAESTRO!$B$3:$B$1000="PROVEEDORES")*(UPPER(MAESTRO!$L$3:$L$1000)="CONFIRMADO")),ROWS($A$3:A439))),"")</f>
        <v/>
      </c>
      <c r="H439" s="10" t="str">
        <f ca="1">IFERROR(INDEX(MAESTRO!H:H,_xludf.AGGREGATE(15,6,ROW(MAESTRO!$B$3:$B$1000)/((MAESTRO!$B$3:$B$1000="PROVEEDORES")*(UPPER(MAESTRO!$L$3:$L$1000)="CONFIRMADO")),ROWS($A$3:A439))),"")</f>
        <v/>
      </c>
      <c r="I439" s="10" t="str">
        <f ca="1">IFERROR(INDEX(MAESTRO!I:I,_xludf.AGGREGATE(15,6,ROW(MAESTRO!$B$3:$B$1000)/((MAESTRO!$B$3:$B$1000="PROVEEDORES")*(UPPER(MAESTRO!$L$3:$L$1000)="CONFIRMADO")),ROWS($A$3:A439))),"")</f>
        <v/>
      </c>
      <c r="J439" s="10" t="str">
        <f ca="1">IFERROR(INDEX(MAESTRO!J:J,_xludf.AGGREGATE(15,6,ROW(MAESTRO!$B$3:$B$1000)/((MAESTRO!$B$3:$B$1000="PROVEEDORES")*(UPPER(MAESTRO!$L$3:$L$1000)="CONFIRMADO")),ROWS($A$3:A439))),"")</f>
        <v/>
      </c>
      <c r="K439" s="10" t="str">
        <f ca="1">IFERROR(INDEX(MAESTRO!K:K,_xludf.AGGREGATE(15,6,ROW(MAESTRO!$B$3:$B$1000)/((MAESTRO!$B$3:$B$1000="PROVEEDORES")*(UPPER(MAESTRO!$L$3:$L$1000)="CONFIRMADO")),ROWS($A$3:A439))),"")</f>
        <v/>
      </c>
      <c r="L439" s="10" t="str">
        <f ca="1">IFERROR(INDEX(MAESTRO!L:L,_xludf.AGGREGATE(15,6,ROW(MAESTRO!$B$3:$B$1000)/((MAESTRO!$B$3:$B$1000="PROVEEDORES")*(UPPER(MAESTRO!$L$3:$L$1000)="CONFIRMADO")),ROWS($A$3:A439))),"")</f>
        <v/>
      </c>
      <c r="M439" s="10" t="str">
        <f ca="1">IFERROR(INDEX(MAESTRO!M:M,_xludf.AGGREGATE(15,6,ROW(MAESTRO!$B$3:$B$1000)/((MAESTRO!$B$3:$B$1000="PROVEEDORES")*(UPPER(MAESTRO!$L$3:$L$1000)="CONFIRMADO")),ROWS($A$3:A439))),"")</f>
        <v/>
      </c>
      <c r="N439" s="10" t="str">
        <f ca="1">IFERROR(INDEX(MAESTRO!N:N,_xludf.AGGREGATE(15,6,ROW(MAESTRO!$B$3:$B$1000)/((MAESTRO!$B$3:$B$1000="PROVEEDORES")*(UPPER(MAESTRO!$L$3:$L$1000)="CONFIRMADO")),ROWS($A$3:A439))),"")</f>
        <v/>
      </c>
      <c r="O439" s="10" t="str">
        <f ca="1">IFERROR(INDEX(MAESTRO!O:O,_xludf.AGGREGATE(15,6,ROW(MAESTRO!$B$3:$B$1000)/((MAESTRO!$B$3:$B$1000="PROVEEDORES")*(UPPER(MAESTRO!$L$3:$L$1000)="CONFIRMADO")),ROWS($A$3:A439))),"")</f>
        <v/>
      </c>
      <c r="P439" s="10" t="str">
        <f ca="1">IFERROR(INDEX(MAESTRO!P:P,_xludf.AGGREGATE(15,6,ROW(MAESTRO!$B$3:$B$1000)/((MAESTRO!$B$3:$B$1000="PROVEEDORES")*(UPPER(MAESTRO!$L$3:$L$1000)="CONFIRMADO")),ROWS($A$3:A439))),"")</f>
        <v/>
      </c>
      <c r="Q439" s="10" t="str">
        <f ca="1">IFERROR(INDEX(MAESTRO!Q:Q,_xludf.AGGREGATE(15,6,ROW(MAESTRO!$B$3:$B$1000)/((MAESTRO!$B$3:$B$1000="PROVEEDORES")*(UPPER(MAESTRO!$L$3:$L$1000)="CONFIRMADO")),ROWS($A$3:A439))),"")</f>
        <v/>
      </c>
      <c r="R439" s="10" t="str">
        <f ca="1">IFERROR(INDEX(MAESTRO!R:R,_xludf.AGGREGATE(15,6,ROW(MAESTRO!$B$3:$B$1000)/((MAESTRO!$B$3:$B$1000="PROVEEDORES")*(UPPER(MAESTRO!$L$3:$L$1000)="CONFIRMADO")),ROWS($A$3:A439))),"")</f>
        <v/>
      </c>
      <c r="S439" s="10" t="str">
        <f ca="1">IFERROR(INDEX(MAESTRO!S:S,_xludf.AGGREGATE(15,6,ROW(MAESTRO!$B$3:$B$1000)/((MAESTRO!$B$3:$B$1000="PROVEEDORES")*(UPPER(MAESTRO!$L$3:$L$1000)="CONFIRMADO")),ROWS($A$3:A439))),"")</f>
        <v/>
      </c>
      <c r="T439" s="10" t="str">
        <f ca="1">IFERROR(INDEX(MAESTRO!T:T,_xludf.AGGREGATE(15,6,ROW(MAESTRO!$B$3:$B$1000)/((MAESTRO!$B$3:$B$1000="PROVEEDORES")*(UPPER(MAESTRO!$L$3:$L$1000)="CONFIRMADO")),ROWS($A$3:A439))),"")</f>
        <v/>
      </c>
      <c r="U439" s="10" t="str">
        <f ca="1">IFERROR(INDEX(MAESTRO!U:U,_xludf.AGGREGATE(15,6,ROW(MAESTRO!$B$3:$B$1000)/((MAESTRO!$B$3:$B$1000="PROVEEDORES")*(UPPER(MAESTRO!$L$3:$L$1000)="CONFIRMADO")),ROWS($A$3:A439))),"")</f>
        <v/>
      </c>
      <c r="V439" s="10" t="str">
        <f ca="1">IFERROR(INDEX(MAESTRO!V:V,_xludf.AGGREGATE(15,6,ROW(MAESTRO!$B$3:$B$1000)/((MAESTRO!$B$3:$B$1000="PROVEEDORES")*(UPPER(MAESTRO!$L$3:$L$1000)="CONFIRMADO")),ROWS($A$3:A439))),"")</f>
        <v/>
      </c>
      <c r="W439" s="10" t="str">
        <f ca="1">IFERROR(INDEX(MAESTRO!W:W,_xludf.AGGREGATE(15,6,ROW(MAESTRO!$B$3:$B$1000)/((MAESTRO!$B$3:$B$1000="PROVEEDORES")*(UPPER(MAESTRO!$L$3:$L$1000)="CONFIRMADO")),ROWS($A$3:A439))),"")</f>
        <v/>
      </c>
      <c r="X439" s="10" t="str">
        <f ca="1">IFERROR(INDEX(MAESTRO!X:X,_xludf.AGGREGATE(15,6,ROW(MAESTRO!$B$3:$B$1000)/((MAESTRO!$B$3:$B$1000="PROVEEDORES")*(UPPER(MAESTRO!$L$3:$L$1000)="CONFIRMADO")),ROWS($A$3:A439))),"")</f>
        <v/>
      </c>
    </row>
    <row r="440" spans="1:24" ht="22.05" customHeight="1">
      <c r="A440" s="24" t="str">
        <f ca="1">IFERROR(INDEX(MAESTRO!A:A,_xludf.AGGREGATE(15,6,ROW(MAESTRO!$B$3:$B$1000)/((MAESTRO!$B$3:$B$1000="PROVEEDORES")*(UPPER(MAESTRO!$L$3:$L$1000)="CONFIRMADO")),ROWS($A$3:A440))),"")</f>
        <v/>
      </c>
      <c r="B440" s="24" t="str">
        <f ca="1">IFERROR(INDEX(MAESTRO!B:B,_xludf.AGGREGATE(15,6,ROW(MAESTRO!$B$3:$B$1000)/((MAESTRO!$B$3:$B$1000="PROVEEDORES")*(UPPER(MAESTRO!$L$3:$L$1000)="CONFIRMADO")),ROWS($A$3:A440))),"")</f>
        <v/>
      </c>
      <c r="C440" s="24" t="str">
        <f ca="1">IFERROR(INDEX(MAESTRO!C:C,_xludf.AGGREGATE(15,6,ROW(MAESTRO!$B$3:$B$1000)/((MAESTRO!$B$3:$B$1000="PROVEEDORES")*(UPPER(MAESTRO!$L$3:$L$1000)="CONFIRMADO")),ROWS($A$3:A440))),"")</f>
        <v/>
      </c>
      <c r="D440" s="24" t="str">
        <f ca="1">IFERROR(INDEX(MAESTRO!D:D,_xludf.AGGREGATE(15,6,ROW(MAESTRO!$B$3:$B$1000)/((MAESTRO!$B$3:$B$1000="PROVEEDORES")*(UPPER(MAESTRO!$L$3:$L$1000)="CONFIRMADO")),ROWS($A$3:A440))),"")</f>
        <v/>
      </c>
      <c r="E440" s="24" t="str">
        <f ca="1">IFERROR(INDEX(MAESTRO!E:E,_xludf.AGGREGATE(15,6,ROW(MAESTRO!$B$3:$B$1000)/((MAESTRO!$B$3:$B$1000="PROVEEDORES")*(UPPER(MAESTRO!$L$3:$L$1000)="CONFIRMADO")),ROWS($A$3:A440))),"")</f>
        <v/>
      </c>
      <c r="F440" s="24" t="str">
        <f ca="1">IFERROR(INDEX(MAESTRO!F:F,_xludf.AGGREGATE(15,6,ROW(MAESTRO!$B$3:$B$1000)/((MAESTRO!$B$3:$B$1000="PROVEEDORES")*(UPPER(MAESTRO!$L$3:$L$1000)="CONFIRMADO")),ROWS($A$3:A440))),"")</f>
        <v/>
      </c>
      <c r="G440" s="24" t="str">
        <f ca="1">IFERROR(INDEX(MAESTRO!G:G,_xludf.AGGREGATE(15,6,ROW(MAESTRO!$B$3:$B$1000)/((MAESTRO!$B$3:$B$1000="PROVEEDORES")*(UPPER(MAESTRO!$L$3:$L$1000)="CONFIRMADO")),ROWS($A$3:A440))),"")</f>
        <v/>
      </c>
      <c r="H440" s="24" t="str">
        <f ca="1">IFERROR(INDEX(MAESTRO!H:H,_xludf.AGGREGATE(15,6,ROW(MAESTRO!$B$3:$B$1000)/((MAESTRO!$B$3:$B$1000="PROVEEDORES")*(UPPER(MAESTRO!$L$3:$L$1000)="CONFIRMADO")),ROWS($A$3:A440))),"")</f>
        <v/>
      </c>
      <c r="I440" s="24" t="str">
        <f ca="1">IFERROR(INDEX(MAESTRO!I:I,_xludf.AGGREGATE(15,6,ROW(MAESTRO!$B$3:$B$1000)/((MAESTRO!$B$3:$B$1000="PROVEEDORES")*(UPPER(MAESTRO!$L$3:$L$1000)="CONFIRMADO")),ROWS($A$3:A440))),"")</f>
        <v/>
      </c>
      <c r="J440" s="24" t="str">
        <f ca="1">IFERROR(INDEX(MAESTRO!J:J,_xludf.AGGREGATE(15,6,ROW(MAESTRO!$B$3:$B$1000)/((MAESTRO!$B$3:$B$1000="PROVEEDORES")*(UPPER(MAESTRO!$L$3:$L$1000)="CONFIRMADO")),ROWS($A$3:A440))),"")</f>
        <v/>
      </c>
      <c r="K440" s="24" t="str">
        <f ca="1">IFERROR(INDEX(MAESTRO!K:K,_xludf.AGGREGATE(15,6,ROW(MAESTRO!$B$3:$B$1000)/((MAESTRO!$B$3:$B$1000="PROVEEDORES")*(UPPER(MAESTRO!$L$3:$L$1000)="CONFIRMADO")),ROWS($A$3:A440))),"")</f>
        <v/>
      </c>
      <c r="L440" s="24" t="str">
        <f ca="1">IFERROR(INDEX(MAESTRO!L:L,_xludf.AGGREGATE(15,6,ROW(MAESTRO!$B$3:$B$1000)/((MAESTRO!$B$3:$B$1000="PROVEEDORES")*(UPPER(MAESTRO!$L$3:$L$1000)="CONFIRMADO")),ROWS($A$3:A440))),"")</f>
        <v/>
      </c>
      <c r="M440" s="24" t="str">
        <f ca="1">IFERROR(INDEX(MAESTRO!M:M,_xludf.AGGREGATE(15,6,ROW(MAESTRO!$B$3:$B$1000)/((MAESTRO!$B$3:$B$1000="PROVEEDORES")*(UPPER(MAESTRO!$L$3:$L$1000)="CONFIRMADO")),ROWS($A$3:A440))),"")</f>
        <v/>
      </c>
      <c r="N440" s="24" t="str">
        <f ca="1">IFERROR(INDEX(MAESTRO!N:N,_xludf.AGGREGATE(15,6,ROW(MAESTRO!$B$3:$B$1000)/((MAESTRO!$B$3:$B$1000="PROVEEDORES")*(UPPER(MAESTRO!$L$3:$L$1000)="CONFIRMADO")),ROWS($A$3:A440))),"")</f>
        <v/>
      </c>
      <c r="O440" s="24" t="str">
        <f ca="1">IFERROR(INDEX(MAESTRO!O:O,_xludf.AGGREGATE(15,6,ROW(MAESTRO!$B$3:$B$1000)/((MAESTRO!$B$3:$B$1000="PROVEEDORES")*(UPPER(MAESTRO!$L$3:$L$1000)="CONFIRMADO")),ROWS($A$3:A440))),"")</f>
        <v/>
      </c>
      <c r="P440" s="24" t="str">
        <f ca="1">IFERROR(INDEX(MAESTRO!P:P,_xludf.AGGREGATE(15,6,ROW(MAESTRO!$B$3:$B$1000)/((MAESTRO!$B$3:$B$1000="PROVEEDORES")*(UPPER(MAESTRO!$L$3:$L$1000)="CONFIRMADO")),ROWS($A$3:A440))),"")</f>
        <v/>
      </c>
      <c r="Q440" s="24" t="str">
        <f ca="1">IFERROR(INDEX(MAESTRO!Q:Q,_xludf.AGGREGATE(15,6,ROW(MAESTRO!$B$3:$B$1000)/((MAESTRO!$B$3:$B$1000="PROVEEDORES")*(UPPER(MAESTRO!$L$3:$L$1000)="CONFIRMADO")),ROWS($A$3:A440))),"")</f>
        <v/>
      </c>
      <c r="R440" s="24" t="str">
        <f ca="1">IFERROR(INDEX(MAESTRO!R:R,_xludf.AGGREGATE(15,6,ROW(MAESTRO!$B$3:$B$1000)/((MAESTRO!$B$3:$B$1000="PROVEEDORES")*(UPPER(MAESTRO!$L$3:$L$1000)="CONFIRMADO")),ROWS($A$3:A440))),"")</f>
        <v/>
      </c>
      <c r="S440" s="24" t="str">
        <f ca="1">IFERROR(INDEX(MAESTRO!S:S,_xludf.AGGREGATE(15,6,ROW(MAESTRO!$B$3:$B$1000)/((MAESTRO!$B$3:$B$1000="PROVEEDORES")*(UPPER(MAESTRO!$L$3:$L$1000)="CONFIRMADO")),ROWS($A$3:A440))),"")</f>
        <v/>
      </c>
      <c r="T440" s="24" t="str">
        <f ca="1">IFERROR(INDEX(MAESTRO!T:T,_xludf.AGGREGATE(15,6,ROW(MAESTRO!$B$3:$B$1000)/((MAESTRO!$B$3:$B$1000="PROVEEDORES")*(UPPER(MAESTRO!$L$3:$L$1000)="CONFIRMADO")),ROWS($A$3:A440))),"")</f>
        <v/>
      </c>
      <c r="U440" s="24" t="str">
        <f ca="1">IFERROR(INDEX(MAESTRO!U:U,_xludf.AGGREGATE(15,6,ROW(MAESTRO!$B$3:$B$1000)/((MAESTRO!$B$3:$B$1000="PROVEEDORES")*(UPPER(MAESTRO!$L$3:$L$1000)="CONFIRMADO")),ROWS($A$3:A440))),"")</f>
        <v/>
      </c>
      <c r="V440" s="24" t="str">
        <f ca="1">IFERROR(INDEX(MAESTRO!V:V,_xludf.AGGREGATE(15,6,ROW(MAESTRO!$B$3:$B$1000)/((MAESTRO!$B$3:$B$1000="PROVEEDORES")*(UPPER(MAESTRO!$L$3:$L$1000)="CONFIRMADO")),ROWS($A$3:A440))),"")</f>
        <v/>
      </c>
      <c r="W440" s="24" t="str">
        <f ca="1">IFERROR(INDEX(MAESTRO!W:W,_xludf.AGGREGATE(15,6,ROW(MAESTRO!$B$3:$B$1000)/((MAESTRO!$B$3:$B$1000="PROVEEDORES")*(UPPER(MAESTRO!$L$3:$L$1000)="CONFIRMADO")),ROWS($A$3:A440))),"")</f>
        <v/>
      </c>
      <c r="X440" s="24" t="str">
        <f ca="1">IFERROR(INDEX(MAESTRO!X:X,_xludf.AGGREGATE(15,6,ROW(MAESTRO!$B$3:$B$1000)/((MAESTRO!$B$3:$B$1000="PROVEEDORES")*(UPPER(MAESTRO!$L$3:$L$1000)="CONFIRMADO")),ROWS($A$3:A440))),"")</f>
        <v/>
      </c>
    </row>
    <row r="441" spans="1:24" ht="22.05" customHeight="1">
      <c r="A441" s="10" t="str">
        <f ca="1">IFERROR(INDEX(MAESTRO!A:A,_xludf.AGGREGATE(15,6,ROW(MAESTRO!$B$3:$B$1000)/((MAESTRO!$B$3:$B$1000="PROVEEDORES")*(UPPER(MAESTRO!$L$3:$L$1000)="CONFIRMADO")),ROWS($A$3:A441))),"")</f>
        <v/>
      </c>
      <c r="B441" s="10" t="str">
        <f ca="1">IFERROR(INDEX(MAESTRO!B:B,_xludf.AGGREGATE(15,6,ROW(MAESTRO!$B$3:$B$1000)/((MAESTRO!$B$3:$B$1000="PROVEEDORES")*(UPPER(MAESTRO!$L$3:$L$1000)="CONFIRMADO")),ROWS($A$3:A441))),"")</f>
        <v/>
      </c>
      <c r="C441" s="10" t="str">
        <f ca="1">IFERROR(INDEX(MAESTRO!C:C,_xludf.AGGREGATE(15,6,ROW(MAESTRO!$B$3:$B$1000)/((MAESTRO!$B$3:$B$1000="PROVEEDORES")*(UPPER(MAESTRO!$L$3:$L$1000)="CONFIRMADO")),ROWS($A$3:A441))),"")</f>
        <v/>
      </c>
      <c r="D441" s="10" t="str">
        <f ca="1">IFERROR(INDEX(MAESTRO!D:D,_xludf.AGGREGATE(15,6,ROW(MAESTRO!$B$3:$B$1000)/((MAESTRO!$B$3:$B$1000="PROVEEDORES")*(UPPER(MAESTRO!$L$3:$L$1000)="CONFIRMADO")),ROWS($A$3:A441))),"")</f>
        <v/>
      </c>
      <c r="E441" s="10" t="str">
        <f ca="1">IFERROR(INDEX(MAESTRO!E:E,_xludf.AGGREGATE(15,6,ROW(MAESTRO!$B$3:$B$1000)/((MAESTRO!$B$3:$B$1000="PROVEEDORES")*(UPPER(MAESTRO!$L$3:$L$1000)="CONFIRMADO")),ROWS($A$3:A441))),"")</f>
        <v/>
      </c>
      <c r="F441" s="10" t="str">
        <f ca="1">IFERROR(INDEX(MAESTRO!F:F,_xludf.AGGREGATE(15,6,ROW(MAESTRO!$B$3:$B$1000)/((MAESTRO!$B$3:$B$1000="PROVEEDORES")*(UPPER(MAESTRO!$L$3:$L$1000)="CONFIRMADO")),ROWS($A$3:A441))),"")</f>
        <v/>
      </c>
      <c r="G441" s="10" t="str">
        <f ca="1">IFERROR(INDEX(MAESTRO!G:G,_xludf.AGGREGATE(15,6,ROW(MAESTRO!$B$3:$B$1000)/((MAESTRO!$B$3:$B$1000="PROVEEDORES")*(UPPER(MAESTRO!$L$3:$L$1000)="CONFIRMADO")),ROWS($A$3:A441))),"")</f>
        <v/>
      </c>
      <c r="H441" s="10" t="str">
        <f ca="1">IFERROR(INDEX(MAESTRO!H:H,_xludf.AGGREGATE(15,6,ROW(MAESTRO!$B$3:$B$1000)/((MAESTRO!$B$3:$B$1000="PROVEEDORES")*(UPPER(MAESTRO!$L$3:$L$1000)="CONFIRMADO")),ROWS($A$3:A441))),"")</f>
        <v/>
      </c>
      <c r="I441" s="10" t="str">
        <f ca="1">IFERROR(INDEX(MAESTRO!I:I,_xludf.AGGREGATE(15,6,ROW(MAESTRO!$B$3:$B$1000)/((MAESTRO!$B$3:$B$1000="PROVEEDORES")*(UPPER(MAESTRO!$L$3:$L$1000)="CONFIRMADO")),ROWS($A$3:A441))),"")</f>
        <v/>
      </c>
      <c r="J441" s="10" t="str">
        <f ca="1">IFERROR(INDEX(MAESTRO!J:J,_xludf.AGGREGATE(15,6,ROW(MAESTRO!$B$3:$B$1000)/((MAESTRO!$B$3:$B$1000="PROVEEDORES")*(UPPER(MAESTRO!$L$3:$L$1000)="CONFIRMADO")),ROWS($A$3:A441))),"")</f>
        <v/>
      </c>
      <c r="K441" s="10" t="str">
        <f ca="1">IFERROR(INDEX(MAESTRO!K:K,_xludf.AGGREGATE(15,6,ROW(MAESTRO!$B$3:$B$1000)/((MAESTRO!$B$3:$B$1000="PROVEEDORES")*(UPPER(MAESTRO!$L$3:$L$1000)="CONFIRMADO")),ROWS($A$3:A441))),"")</f>
        <v/>
      </c>
      <c r="L441" s="10" t="str">
        <f ca="1">IFERROR(INDEX(MAESTRO!L:L,_xludf.AGGREGATE(15,6,ROW(MAESTRO!$B$3:$B$1000)/((MAESTRO!$B$3:$B$1000="PROVEEDORES")*(UPPER(MAESTRO!$L$3:$L$1000)="CONFIRMADO")),ROWS($A$3:A441))),"")</f>
        <v/>
      </c>
      <c r="M441" s="10" t="str">
        <f ca="1">IFERROR(INDEX(MAESTRO!M:M,_xludf.AGGREGATE(15,6,ROW(MAESTRO!$B$3:$B$1000)/((MAESTRO!$B$3:$B$1000="PROVEEDORES")*(UPPER(MAESTRO!$L$3:$L$1000)="CONFIRMADO")),ROWS($A$3:A441))),"")</f>
        <v/>
      </c>
      <c r="N441" s="10" t="str">
        <f ca="1">IFERROR(INDEX(MAESTRO!N:N,_xludf.AGGREGATE(15,6,ROW(MAESTRO!$B$3:$B$1000)/((MAESTRO!$B$3:$B$1000="PROVEEDORES")*(UPPER(MAESTRO!$L$3:$L$1000)="CONFIRMADO")),ROWS($A$3:A441))),"")</f>
        <v/>
      </c>
      <c r="O441" s="10" t="str">
        <f ca="1">IFERROR(INDEX(MAESTRO!O:O,_xludf.AGGREGATE(15,6,ROW(MAESTRO!$B$3:$B$1000)/((MAESTRO!$B$3:$B$1000="PROVEEDORES")*(UPPER(MAESTRO!$L$3:$L$1000)="CONFIRMADO")),ROWS($A$3:A441))),"")</f>
        <v/>
      </c>
      <c r="P441" s="10" t="str">
        <f ca="1">IFERROR(INDEX(MAESTRO!P:P,_xludf.AGGREGATE(15,6,ROW(MAESTRO!$B$3:$B$1000)/((MAESTRO!$B$3:$B$1000="PROVEEDORES")*(UPPER(MAESTRO!$L$3:$L$1000)="CONFIRMADO")),ROWS($A$3:A441))),"")</f>
        <v/>
      </c>
      <c r="Q441" s="10" t="str">
        <f ca="1">IFERROR(INDEX(MAESTRO!Q:Q,_xludf.AGGREGATE(15,6,ROW(MAESTRO!$B$3:$B$1000)/((MAESTRO!$B$3:$B$1000="PROVEEDORES")*(UPPER(MAESTRO!$L$3:$L$1000)="CONFIRMADO")),ROWS($A$3:A441))),"")</f>
        <v/>
      </c>
      <c r="R441" s="10" t="str">
        <f ca="1">IFERROR(INDEX(MAESTRO!R:R,_xludf.AGGREGATE(15,6,ROW(MAESTRO!$B$3:$B$1000)/((MAESTRO!$B$3:$B$1000="PROVEEDORES")*(UPPER(MAESTRO!$L$3:$L$1000)="CONFIRMADO")),ROWS($A$3:A441))),"")</f>
        <v/>
      </c>
      <c r="S441" s="10" t="str">
        <f ca="1">IFERROR(INDEX(MAESTRO!S:S,_xludf.AGGREGATE(15,6,ROW(MAESTRO!$B$3:$B$1000)/((MAESTRO!$B$3:$B$1000="PROVEEDORES")*(UPPER(MAESTRO!$L$3:$L$1000)="CONFIRMADO")),ROWS($A$3:A441))),"")</f>
        <v/>
      </c>
      <c r="T441" s="10" t="str">
        <f ca="1">IFERROR(INDEX(MAESTRO!T:T,_xludf.AGGREGATE(15,6,ROW(MAESTRO!$B$3:$B$1000)/((MAESTRO!$B$3:$B$1000="PROVEEDORES")*(UPPER(MAESTRO!$L$3:$L$1000)="CONFIRMADO")),ROWS($A$3:A441))),"")</f>
        <v/>
      </c>
      <c r="U441" s="10" t="str">
        <f ca="1">IFERROR(INDEX(MAESTRO!U:U,_xludf.AGGREGATE(15,6,ROW(MAESTRO!$B$3:$B$1000)/((MAESTRO!$B$3:$B$1000="PROVEEDORES")*(UPPER(MAESTRO!$L$3:$L$1000)="CONFIRMADO")),ROWS($A$3:A441))),"")</f>
        <v/>
      </c>
      <c r="V441" s="10" t="str">
        <f ca="1">IFERROR(INDEX(MAESTRO!V:V,_xludf.AGGREGATE(15,6,ROW(MAESTRO!$B$3:$B$1000)/((MAESTRO!$B$3:$B$1000="PROVEEDORES")*(UPPER(MAESTRO!$L$3:$L$1000)="CONFIRMADO")),ROWS($A$3:A441))),"")</f>
        <v/>
      </c>
      <c r="W441" s="10" t="str">
        <f ca="1">IFERROR(INDEX(MAESTRO!W:W,_xludf.AGGREGATE(15,6,ROW(MAESTRO!$B$3:$B$1000)/((MAESTRO!$B$3:$B$1000="PROVEEDORES")*(UPPER(MAESTRO!$L$3:$L$1000)="CONFIRMADO")),ROWS($A$3:A441))),"")</f>
        <v/>
      </c>
      <c r="X441" s="10" t="str">
        <f ca="1">IFERROR(INDEX(MAESTRO!X:X,_xludf.AGGREGATE(15,6,ROW(MAESTRO!$B$3:$B$1000)/((MAESTRO!$B$3:$B$1000="PROVEEDORES")*(UPPER(MAESTRO!$L$3:$L$1000)="CONFIRMADO")),ROWS($A$3:A441))),"")</f>
        <v/>
      </c>
    </row>
    <row r="442" spans="1:24" ht="22.05" customHeight="1">
      <c r="A442" s="24" t="str">
        <f ca="1">IFERROR(INDEX(MAESTRO!A:A,_xludf.AGGREGATE(15,6,ROW(MAESTRO!$B$3:$B$1000)/((MAESTRO!$B$3:$B$1000="PROVEEDORES")*(UPPER(MAESTRO!$L$3:$L$1000)="CONFIRMADO")),ROWS($A$3:A442))),"")</f>
        <v/>
      </c>
      <c r="B442" s="24" t="str">
        <f ca="1">IFERROR(INDEX(MAESTRO!B:B,_xludf.AGGREGATE(15,6,ROW(MAESTRO!$B$3:$B$1000)/((MAESTRO!$B$3:$B$1000="PROVEEDORES")*(UPPER(MAESTRO!$L$3:$L$1000)="CONFIRMADO")),ROWS($A$3:A442))),"")</f>
        <v/>
      </c>
      <c r="C442" s="24" t="str">
        <f ca="1">IFERROR(INDEX(MAESTRO!C:C,_xludf.AGGREGATE(15,6,ROW(MAESTRO!$B$3:$B$1000)/((MAESTRO!$B$3:$B$1000="PROVEEDORES")*(UPPER(MAESTRO!$L$3:$L$1000)="CONFIRMADO")),ROWS($A$3:A442))),"")</f>
        <v/>
      </c>
      <c r="D442" s="24" t="str">
        <f ca="1">IFERROR(INDEX(MAESTRO!D:D,_xludf.AGGREGATE(15,6,ROW(MAESTRO!$B$3:$B$1000)/((MAESTRO!$B$3:$B$1000="PROVEEDORES")*(UPPER(MAESTRO!$L$3:$L$1000)="CONFIRMADO")),ROWS($A$3:A442))),"")</f>
        <v/>
      </c>
      <c r="E442" s="24" t="str">
        <f ca="1">IFERROR(INDEX(MAESTRO!E:E,_xludf.AGGREGATE(15,6,ROW(MAESTRO!$B$3:$B$1000)/((MAESTRO!$B$3:$B$1000="PROVEEDORES")*(UPPER(MAESTRO!$L$3:$L$1000)="CONFIRMADO")),ROWS($A$3:A442))),"")</f>
        <v/>
      </c>
      <c r="F442" s="24" t="str">
        <f ca="1">IFERROR(INDEX(MAESTRO!F:F,_xludf.AGGREGATE(15,6,ROW(MAESTRO!$B$3:$B$1000)/((MAESTRO!$B$3:$B$1000="PROVEEDORES")*(UPPER(MAESTRO!$L$3:$L$1000)="CONFIRMADO")),ROWS($A$3:A442))),"")</f>
        <v/>
      </c>
      <c r="G442" s="24" t="str">
        <f ca="1">IFERROR(INDEX(MAESTRO!G:G,_xludf.AGGREGATE(15,6,ROW(MAESTRO!$B$3:$B$1000)/((MAESTRO!$B$3:$B$1000="PROVEEDORES")*(UPPER(MAESTRO!$L$3:$L$1000)="CONFIRMADO")),ROWS($A$3:A442))),"")</f>
        <v/>
      </c>
      <c r="H442" s="24" t="str">
        <f ca="1">IFERROR(INDEX(MAESTRO!H:H,_xludf.AGGREGATE(15,6,ROW(MAESTRO!$B$3:$B$1000)/((MAESTRO!$B$3:$B$1000="PROVEEDORES")*(UPPER(MAESTRO!$L$3:$L$1000)="CONFIRMADO")),ROWS($A$3:A442))),"")</f>
        <v/>
      </c>
      <c r="I442" s="24" t="str">
        <f ca="1">IFERROR(INDEX(MAESTRO!I:I,_xludf.AGGREGATE(15,6,ROW(MAESTRO!$B$3:$B$1000)/((MAESTRO!$B$3:$B$1000="PROVEEDORES")*(UPPER(MAESTRO!$L$3:$L$1000)="CONFIRMADO")),ROWS($A$3:A442))),"")</f>
        <v/>
      </c>
      <c r="J442" s="24" t="str">
        <f ca="1">IFERROR(INDEX(MAESTRO!J:J,_xludf.AGGREGATE(15,6,ROW(MAESTRO!$B$3:$B$1000)/((MAESTRO!$B$3:$B$1000="PROVEEDORES")*(UPPER(MAESTRO!$L$3:$L$1000)="CONFIRMADO")),ROWS($A$3:A442))),"")</f>
        <v/>
      </c>
      <c r="K442" s="24" t="str">
        <f ca="1">IFERROR(INDEX(MAESTRO!K:K,_xludf.AGGREGATE(15,6,ROW(MAESTRO!$B$3:$B$1000)/((MAESTRO!$B$3:$B$1000="PROVEEDORES")*(UPPER(MAESTRO!$L$3:$L$1000)="CONFIRMADO")),ROWS($A$3:A442))),"")</f>
        <v/>
      </c>
      <c r="L442" s="24" t="str">
        <f ca="1">IFERROR(INDEX(MAESTRO!L:L,_xludf.AGGREGATE(15,6,ROW(MAESTRO!$B$3:$B$1000)/((MAESTRO!$B$3:$B$1000="PROVEEDORES")*(UPPER(MAESTRO!$L$3:$L$1000)="CONFIRMADO")),ROWS($A$3:A442))),"")</f>
        <v/>
      </c>
      <c r="M442" s="24" t="str">
        <f ca="1">IFERROR(INDEX(MAESTRO!M:M,_xludf.AGGREGATE(15,6,ROW(MAESTRO!$B$3:$B$1000)/((MAESTRO!$B$3:$B$1000="PROVEEDORES")*(UPPER(MAESTRO!$L$3:$L$1000)="CONFIRMADO")),ROWS($A$3:A442))),"")</f>
        <v/>
      </c>
      <c r="N442" s="24" t="str">
        <f ca="1">IFERROR(INDEX(MAESTRO!N:N,_xludf.AGGREGATE(15,6,ROW(MAESTRO!$B$3:$B$1000)/((MAESTRO!$B$3:$B$1000="PROVEEDORES")*(UPPER(MAESTRO!$L$3:$L$1000)="CONFIRMADO")),ROWS($A$3:A442))),"")</f>
        <v/>
      </c>
      <c r="O442" s="24" t="str">
        <f ca="1">IFERROR(INDEX(MAESTRO!O:O,_xludf.AGGREGATE(15,6,ROW(MAESTRO!$B$3:$B$1000)/((MAESTRO!$B$3:$B$1000="PROVEEDORES")*(UPPER(MAESTRO!$L$3:$L$1000)="CONFIRMADO")),ROWS($A$3:A442))),"")</f>
        <v/>
      </c>
      <c r="P442" s="24" t="str">
        <f ca="1">IFERROR(INDEX(MAESTRO!P:P,_xludf.AGGREGATE(15,6,ROW(MAESTRO!$B$3:$B$1000)/((MAESTRO!$B$3:$B$1000="PROVEEDORES")*(UPPER(MAESTRO!$L$3:$L$1000)="CONFIRMADO")),ROWS($A$3:A442))),"")</f>
        <v/>
      </c>
      <c r="Q442" s="24" t="str">
        <f ca="1">IFERROR(INDEX(MAESTRO!Q:Q,_xludf.AGGREGATE(15,6,ROW(MAESTRO!$B$3:$B$1000)/((MAESTRO!$B$3:$B$1000="PROVEEDORES")*(UPPER(MAESTRO!$L$3:$L$1000)="CONFIRMADO")),ROWS($A$3:A442))),"")</f>
        <v/>
      </c>
      <c r="R442" s="24" t="str">
        <f ca="1">IFERROR(INDEX(MAESTRO!R:R,_xludf.AGGREGATE(15,6,ROW(MAESTRO!$B$3:$B$1000)/((MAESTRO!$B$3:$B$1000="PROVEEDORES")*(UPPER(MAESTRO!$L$3:$L$1000)="CONFIRMADO")),ROWS($A$3:A442))),"")</f>
        <v/>
      </c>
      <c r="S442" s="24" t="str">
        <f ca="1">IFERROR(INDEX(MAESTRO!S:S,_xludf.AGGREGATE(15,6,ROW(MAESTRO!$B$3:$B$1000)/((MAESTRO!$B$3:$B$1000="PROVEEDORES")*(UPPER(MAESTRO!$L$3:$L$1000)="CONFIRMADO")),ROWS($A$3:A442))),"")</f>
        <v/>
      </c>
      <c r="T442" s="24" t="str">
        <f ca="1">IFERROR(INDEX(MAESTRO!T:T,_xludf.AGGREGATE(15,6,ROW(MAESTRO!$B$3:$B$1000)/((MAESTRO!$B$3:$B$1000="PROVEEDORES")*(UPPER(MAESTRO!$L$3:$L$1000)="CONFIRMADO")),ROWS($A$3:A442))),"")</f>
        <v/>
      </c>
      <c r="U442" s="24" t="str">
        <f ca="1">IFERROR(INDEX(MAESTRO!U:U,_xludf.AGGREGATE(15,6,ROW(MAESTRO!$B$3:$B$1000)/((MAESTRO!$B$3:$B$1000="PROVEEDORES")*(UPPER(MAESTRO!$L$3:$L$1000)="CONFIRMADO")),ROWS($A$3:A442))),"")</f>
        <v/>
      </c>
      <c r="V442" s="24" t="str">
        <f ca="1">IFERROR(INDEX(MAESTRO!V:V,_xludf.AGGREGATE(15,6,ROW(MAESTRO!$B$3:$B$1000)/((MAESTRO!$B$3:$B$1000="PROVEEDORES")*(UPPER(MAESTRO!$L$3:$L$1000)="CONFIRMADO")),ROWS($A$3:A442))),"")</f>
        <v/>
      </c>
      <c r="W442" s="24" t="str">
        <f ca="1">IFERROR(INDEX(MAESTRO!W:W,_xludf.AGGREGATE(15,6,ROW(MAESTRO!$B$3:$B$1000)/((MAESTRO!$B$3:$B$1000="PROVEEDORES")*(UPPER(MAESTRO!$L$3:$L$1000)="CONFIRMADO")),ROWS($A$3:A442))),"")</f>
        <v/>
      </c>
      <c r="X442" s="24" t="str">
        <f ca="1">IFERROR(INDEX(MAESTRO!X:X,_xludf.AGGREGATE(15,6,ROW(MAESTRO!$B$3:$B$1000)/((MAESTRO!$B$3:$B$1000="PROVEEDORES")*(UPPER(MAESTRO!$L$3:$L$1000)="CONFIRMADO")),ROWS($A$3:A442))),"")</f>
        <v/>
      </c>
    </row>
    <row r="443" spans="1:24" ht="22.05" customHeight="1">
      <c r="A443" s="10" t="str">
        <f ca="1">IFERROR(INDEX(MAESTRO!A:A,_xludf.AGGREGATE(15,6,ROW(MAESTRO!$B$3:$B$1000)/((MAESTRO!$B$3:$B$1000="PROVEEDORES")*(UPPER(MAESTRO!$L$3:$L$1000)="CONFIRMADO")),ROWS($A$3:A443))),"")</f>
        <v/>
      </c>
      <c r="B443" s="10" t="str">
        <f ca="1">IFERROR(INDEX(MAESTRO!B:B,_xludf.AGGREGATE(15,6,ROW(MAESTRO!$B$3:$B$1000)/((MAESTRO!$B$3:$B$1000="PROVEEDORES")*(UPPER(MAESTRO!$L$3:$L$1000)="CONFIRMADO")),ROWS($A$3:A443))),"")</f>
        <v/>
      </c>
      <c r="C443" s="10" t="str">
        <f ca="1">IFERROR(INDEX(MAESTRO!C:C,_xludf.AGGREGATE(15,6,ROW(MAESTRO!$B$3:$B$1000)/((MAESTRO!$B$3:$B$1000="PROVEEDORES")*(UPPER(MAESTRO!$L$3:$L$1000)="CONFIRMADO")),ROWS($A$3:A443))),"")</f>
        <v/>
      </c>
      <c r="D443" s="10" t="str">
        <f ca="1">IFERROR(INDEX(MAESTRO!D:D,_xludf.AGGREGATE(15,6,ROW(MAESTRO!$B$3:$B$1000)/((MAESTRO!$B$3:$B$1000="PROVEEDORES")*(UPPER(MAESTRO!$L$3:$L$1000)="CONFIRMADO")),ROWS($A$3:A443))),"")</f>
        <v/>
      </c>
      <c r="E443" s="10" t="str">
        <f ca="1">IFERROR(INDEX(MAESTRO!E:E,_xludf.AGGREGATE(15,6,ROW(MAESTRO!$B$3:$B$1000)/((MAESTRO!$B$3:$B$1000="PROVEEDORES")*(UPPER(MAESTRO!$L$3:$L$1000)="CONFIRMADO")),ROWS($A$3:A443))),"")</f>
        <v/>
      </c>
      <c r="F443" s="10" t="str">
        <f ca="1">IFERROR(INDEX(MAESTRO!F:F,_xludf.AGGREGATE(15,6,ROW(MAESTRO!$B$3:$B$1000)/((MAESTRO!$B$3:$B$1000="PROVEEDORES")*(UPPER(MAESTRO!$L$3:$L$1000)="CONFIRMADO")),ROWS($A$3:A443))),"")</f>
        <v/>
      </c>
      <c r="G443" s="10" t="str">
        <f ca="1">IFERROR(INDEX(MAESTRO!G:G,_xludf.AGGREGATE(15,6,ROW(MAESTRO!$B$3:$B$1000)/((MAESTRO!$B$3:$B$1000="PROVEEDORES")*(UPPER(MAESTRO!$L$3:$L$1000)="CONFIRMADO")),ROWS($A$3:A443))),"")</f>
        <v/>
      </c>
      <c r="H443" s="10" t="str">
        <f ca="1">IFERROR(INDEX(MAESTRO!H:H,_xludf.AGGREGATE(15,6,ROW(MAESTRO!$B$3:$B$1000)/((MAESTRO!$B$3:$B$1000="PROVEEDORES")*(UPPER(MAESTRO!$L$3:$L$1000)="CONFIRMADO")),ROWS($A$3:A443))),"")</f>
        <v/>
      </c>
      <c r="I443" s="10" t="str">
        <f ca="1">IFERROR(INDEX(MAESTRO!I:I,_xludf.AGGREGATE(15,6,ROW(MAESTRO!$B$3:$B$1000)/((MAESTRO!$B$3:$B$1000="PROVEEDORES")*(UPPER(MAESTRO!$L$3:$L$1000)="CONFIRMADO")),ROWS($A$3:A443))),"")</f>
        <v/>
      </c>
      <c r="J443" s="10" t="str">
        <f ca="1">IFERROR(INDEX(MAESTRO!J:J,_xludf.AGGREGATE(15,6,ROW(MAESTRO!$B$3:$B$1000)/((MAESTRO!$B$3:$B$1000="PROVEEDORES")*(UPPER(MAESTRO!$L$3:$L$1000)="CONFIRMADO")),ROWS($A$3:A443))),"")</f>
        <v/>
      </c>
      <c r="K443" s="10" t="str">
        <f ca="1">IFERROR(INDEX(MAESTRO!K:K,_xludf.AGGREGATE(15,6,ROW(MAESTRO!$B$3:$B$1000)/((MAESTRO!$B$3:$B$1000="PROVEEDORES")*(UPPER(MAESTRO!$L$3:$L$1000)="CONFIRMADO")),ROWS($A$3:A443))),"")</f>
        <v/>
      </c>
      <c r="L443" s="10" t="str">
        <f ca="1">IFERROR(INDEX(MAESTRO!L:L,_xludf.AGGREGATE(15,6,ROW(MAESTRO!$B$3:$B$1000)/((MAESTRO!$B$3:$B$1000="PROVEEDORES")*(UPPER(MAESTRO!$L$3:$L$1000)="CONFIRMADO")),ROWS($A$3:A443))),"")</f>
        <v/>
      </c>
      <c r="M443" s="10" t="str">
        <f ca="1">IFERROR(INDEX(MAESTRO!M:M,_xludf.AGGREGATE(15,6,ROW(MAESTRO!$B$3:$B$1000)/((MAESTRO!$B$3:$B$1000="PROVEEDORES")*(UPPER(MAESTRO!$L$3:$L$1000)="CONFIRMADO")),ROWS($A$3:A443))),"")</f>
        <v/>
      </c>
      <c r="N443" s="10" t="str">
        <f ca="1">IFERROR(INDEX(MAESTRO!N:N,_xludf.AGGREGATE(15,6,ROW(MAESTRO!$B$3:$B$1000)/((MAESTRO!$B$3:$B$1000="PROVEEDORES")*(UPPER(MAESTRO!$L$3:$L$1000)="CONFIRMADO")),ROWS($A$3:A443))),"")</f>
        <v/>
      </c>
      <c r="O443" s="10" t="str">
        <f ca="1">IFERROR(INDEX(MAESTRO!O:O,_xludf.AGGREGATE(15,6,ROW(MAESTRO!$B$3:$B$1000)/((MAESTRO!$B$3:$B$1000="PROVEEDORES")*(UPPER(MAESTRO!$L$3:$L$1000)="CONFIRMADO")),ROWS($A$3:A443))),"")</f>
        <v/>
      </c>
      <c r="P443" s="10" t="str">
        <f ca="1">IFERROR(INDEX(MAESTRO!P:P,_xludf.AGGREGATE(15,6,ROW(MAESTRO!$B$3:$B$1000)/((MAESTRO!$B$3:$B$1000="PROVEEDORES")*(UPPER(MAESTRO!$L$3:$L$1000)="CONFIRMADO")),ROWS($A$3:A443))),"")</f>
        <v/>
      </c>
      <c r="Q443" s="10" t="str">
        <f ca="1">IFERROR(INDEX(MAESTRO!Q:Q,_xludf.AGGREGATE(15,6,ROW(MAESTRO!$B$3:$B$1000)/((MAESTRO!$B$3:$B$1000="PROVEEDORES")*(UPPER(MAESTRO!$L$3:$L$1000)="CONFIRMADO")),ROWS($A$3:A443))),"")</f>
        <v/>
      </c>
      <c r="R443" s="10" t="str">
        <f ca="1">IFERROR(INDEX(MAESTRO!R:R,_xludf.AGGREGATE(15,6,ROW(MAESTRO!$B$3:$B$1000)/((MAESTRO!$B$3:$B$1000="PROVEEDORES")*(UPPER(MAESTRO!$L$3:$L$1000)="CONFIRMADO")),ROWS($A$3:A443))),"")</f>
        <v/>
      </c>
      <c r="S443" s="10" t="str">
        <f ca="1">IFERROR(INDEX(MAESTRO!S:S,_xludf.AGGREGATE(15,6,ROW(MAESTRO!$B$3:$B$1000)/((MAESTRO!$B$3:$B$1000="PROVEEDORES")*(UPPER(MAESTRO!$L$3:$L$1000)="CONFIRMADO")),ROWS($A$3:A443))),"")</f>
        <v/>
      </c>
      <c r="T443" s="10" t="str">
        <f ca="1">IFERROR(INDEX(MAESTRO!T:T,_xludf.AGGREGATE(15,6,ROW(MAESTRO!$B$3:$B$1000)/((MAESTRO!$B$3:$B$1000="PROVEEDORES")*(UPPER(MAESTRO!$L$3:$L$1000)="CONFIRMADO")),ROWS($A$3:A443))),"")</f>
        <v/>
      </c>
      <c r="U443" s="10" t="str">
        <f ca="1">IFERROR(INDEX(MAESTRO!U:U,_xludf.AGGREGATE(15,6,ROW(MAESTRO!$B$3:$B$1000)/((MAESTRO!$B$3:$B$1000="PROVEEDORES")*(UPPER(MAESTRO!$L$3:$L$1000)="CONFIRMADO")),ROWS($A$3:A443))),"")</f>
        <v/>
      </c>
      <c r="V443" s="10" t="str">
        <f ca="1">IFERROR(INDEX(MAESTRO!V:V,_xludf.AGGREGATE(15,6,ROW(MAESTRO!$B$3:$B$1000)/((MAESTRO!$B$3:$B$1000="PROVEEDORES")*(UPPER(MAESTRO!$L$3:$L$1000)="CONFIRMADO")),ROWS($A$3:A443))),"")</f>
        <v/>
      </c>
      <c r="W443" s="10" t="str">
        <f ca="1">IFERROR(INDEX(MAESTRO!W:W,_xludf.AGGREGATE(15,6,ROW(MAESTRO!$B$3:$B$1000)/((MAESTRO!$B$3:$B$1000="PROVEEDORES")*(UPPER(MAESTRO!$L$3:$L$1000)="CONFIRMADO")),ROWS($A$3:A443))),"")</f>
        <v/>
      </c>
      <c r="X443" s="10" t="str">
        <f ca="1">IFERROR(INDEX(MAESTRO!X:X,_xludf.AGGREGATE(15,6,ROW(MAESTRO!$B$3:$B$1000)/((MAESTRO!$B$3:$B$1000="PROVEEDORES")*(UPPER(MAESTRO!$L$3:$L$1000)="CONFIRMADO")),ROWS($A$3:A443))),"")</f>
        <v/>
      </c>
    </row>
    <row r="444" spans="1:24" ht="22.05" customHeight="1">
      <c r="A444" s="24" t="str">
        <f ca="1">IFERROR(INDEX(MAESTRO!A:A,_xludf.AGGREGATE(15,6,ROW(MAESTRO!$B$3:$B$1000)/((MAESTRO!$B$3:$B$1000="PROVEEDORES")*(UPPER(MAESTRO!$L$3:$L$1000)="CONFIRMADO")),ROWS($A$3:A444))),"")</f>
        <v/>
      </c>
      <c r="B444" s="24" t="str">
        <f ca="1">IFERROR(INDEX(MAESTRO!B:B,_xludf.AGGREGATE(15,6,ROW(MAESTRO!$B$3:$B$1000)/((MAESTRO!$B$3:$B$1000="PROVEEDORES")*(UPPER(MAESTRO!$L$3:$L$1000)="CONFIRMADO")),ROWS($A$3:A444))),"")</f>
        <v/>
      </c>
      <c r="C444" s="24" t="str">
        <f ca="1">IFERROR(INDEX(MAESTRO!C:C,_xludf.AGGREGATE(15,6,ROW(MAESTRO!$B$3:$B$1000)/((MAESTRO!$B$3:$B$1000="PROVEEDORES")*(UPPER(MAESTRO!$L$3:$L$1000)="CONFIRMADO")),ROWS($A$3:A444))),"")</f>
        <v/>
      </c>
      <c r="D444" s="24" t="str">
        <f ca="1">IFERROR(INDEX(MAESTRO!D:D,_xludf.AGGREGATE(15,6,ROW(MAESTRO!$B$3:$B$1000)/((MAESTRO!$B$3:$B$1000="PROVEEDORES")*(UPPER(MAESTRO!$L$3:$L$1000)="CONFIRMADO")),ROWS($A$3:A444))),"")</f>
        <v/>
      </c>
      <c r="E444" s="24" t="str">
        <f ca="1">IFERROR(INDEX(MAESTRO!E:E,_xludf.AGGREGATE(15,6,ROW(MAESTRO!$B$3:$B$1000)/((MAESTRO!$B$3:$B$1000="PROVEEDORES")*(UPPER(MAESTRO!$L$3:$L$1000)="CONFIRMADO")),ROWS($A$3:A444))),"")</f>
        <v/>
      </c>
      <c r="F444" s="24" t="str">
        <f ca="1">IFERROR(INDEX(MAESTRO!F:F,_xludf.AGGREGATE(15,6,ROW(MAESTRO!$B$3:$B$1000)/((MAESTRO!$B$3:$B$1000="PROVEEDORES")*(UPPER(MAESTRO!$L$3:$L$1000)="CONFIRMADO")),ROWS($A$3:A444))),"")</f>
        <v/>
      </c>
      <c r="G444" s="24" t="str">
        <f ca="1">IFERROR(INDEX(MAESTRO!G:G,_xludf.AGGREGATE(15,6,ROW(MAESTRO!$B$3:$B$1000)/((MAESTRO!$B$3:$B$1000="PROVEEDORES")*(UPPER(MAESTRO!$L$3:$L$1000)="CONFIRMADO")),ROWS($A$3:A444))),"")</f>
        <v/>
      </c>
      <c r="H444" s="24" t="str">
        <f ca="1">IFERROR(INDEX(MAESTRO!H:H,_xludf.AGGREGATE(15,6,ROW(MAESTRO!$B$3:$B$1000)/((MAESTRO!$B$3:$B$1000="PROVEEDORES")*(UPPER(MAESTRO!$L$3:$L$1000)="CONFIRMADO")),ROWS($A$3:A444))),"")</f>
        <v/>
      </c>
      <c r="I444" s="24" t="str">
        <f ca="1">IFERROR(INDEX(MAESTRO!I:I,_xludf.AGGREGATE(15,6,ROW(MAESTRO!$B$3:$B$1000)/((MAESTRO!$B$3:$B$1000="PROVEEDORES")*(UPPER(MAESTRO!$L$3:$L$1000)="CONFIRMADO")),ROWS($A$3:A444))),"")</f>
        <v/>
      </c>
      <c r="J444" s="24" t="str">
        <f ca="1">IFERROR(INDEX(MAESTRO!J:J,_xludf.AGGREGATE(15,6,ROW(MAESTRO!$B$3:$B$1000)/((MAESTRO!$B$3:$B$1000="PROVEEDORES")*(UPPER(MAESTRO!$L$3:$L$1000)="CONFIRMADO")),ROWS($A$3:A444))),"")</f>
        <v/>
      </c>
      <c r="K444" s="24" t="str">
        <f ca="1">IFERROR(INDEX(MAESTRO!K:K,_xludf.AGGREGATE(15,6,ROW(MAESTRO!$B$3:$B$1000)/((MAESTRO!$B$3:$B$1000="PROVEEDORES")*(UPPER(MAESTRO!$L$3:$L$1000)="CONFIRMADO")),ROWS($A$3:A444))),"")</f>
        <v/>
      </c>
      <c r="L444" s="24" t="str">
        <f ca="1">IFERROR(INDEX(MAESTRO!L:L,_xludf.AGGREGATE(15,6,ROW(MAESTRO!$B$3:$B$1000)/((MAESTRO!$B$3:$B$1000="PROVEEDORES")*(UPPER(MAESTRO!$L$3:$L$1000)="CONFIRMADO")),ROWS($A$3:A444))),"")</f>
        <v/>
      </c>
      <c r="M444" s="24" t="str">
        <f ca="1">IFERROR(INDEX(MAESTRO!M:M,_xludf.AGGREGATE(15,6,ROW(MAESTRO!$B$3:$B$1000)/((MAESTRO!$B$3:$B$1000="PROVEEDORES")*(UPPER(MAESTRO!$L$3:$L$1000)="CONFIRMADO")),ROWS($A$3:A444))),"")</f>
        <v/>
      </c>
      <c r="N444" s="24" t="str">
        <f ca="1">IFERROR(INDEX(MAESTRO!N:N,_xludf.AGGREGATE(15,6,ROW(MAESTRO!$B$3:$B$1000)/((MAESTRO!$B$3:$B$1000="PROVEEDORES")*(UPPER(MAESTRO!$L$3:$L$1000)="CONFIRMADO")),ROWS($A$3:A444))),"")</f>
        <v/>
      </c>
      <c r="O444" s="24" t="str">
        <f ca="1">IFERROR(INDEX(MAESTRO!O:O,_xludf.AGGREGATE(15,6,ROW(MAESTRO!$B$3:$B$1000)/((MAESTRO!$B$3:$B$1000="PROVEEDORES")*(UPPER(MAESTRO!$L$3:$L$1000)="CONFIRMADO")),ROWS($A$3:A444))),"")</f>
        <v/>
      </c>
      <c r="P444" s="24" t="str">
        <f ca="1">IFERROR(INDEX(MAESTRO!P:P,_xludf.AGGREGATE(15,6,ROW(MAESTRO!$B$3:$B$1000)/((MAESTRO!$B$3:$B$1000="PROVEEDORES")*(UPPER(MAESTRO!$L$3:$L$1000)="CONFIRMADO")),ROWS($A$3:A444))),"")</f>
        <v/>
      </c>
      <c r="Q444" s="24" t="str">
        <f ca="1">IFERROR(INDEX(MAESTRO!Q:Q,_xludf.AGGREGATE(15,6,ROW(MAESTRO!$B$3:$B$1000)/((MAESTRO!$B$3:$B$1000="PROVEEDORES")*(UPPER(MAESTRO!$L$3:$L$1000)="CONFIRMADO")),ROWS($A$3:A444))),"")</f>
        <v/>
      </c>
      <c r="R444" s="24" t="str">
        <f ca="1">IFERROR(INDEX(MAESTRO!R:R,_xludf.AGGREGATE(15,6,ROW(MAESTRO!$B$3:$B$1000)/((MAESTRO!$B$3:$B$1000="PROVEEDORES")*(UPPER(MAESTRO!$L$3:$L$1000)="CONFIRMADO")),ROWS($A$3:A444))),"")</f>
        <v/>
      </c>
      <c r="S444" s="24" t="str">
        <f ca="1">IFERROR(INDEX(MAESTRO!S:S,_xludf.AGGREGATE(15,6,ROW(MAESTRO!$B$3:$B$1000)/((MAESTRO!$B$3:$B$1000="PROVEEDORES")*(UPPER(MAESTRO!$L$3:$L$1000)="CONFIRMADO")),ROWS($A$3:A444))),"")</f>
        <v/>
      </c>
      <c r="T444" s="24" t="str">
        <f ca="1">IFERROR(INDEX(MAESTRO!T:T,_xludf.AGGREGATE(15,6,ROW(MAESTRO!$B$3:$B$1000)/((MAESTRO!$B$3:$B$1000="PROVEEDORES")*(UPPER(MAESTRO!$L$3:$L$1000)="CONFIRMADO")),ROWS($A$3:A444))),"")</f>
        <v/>
      </c>
      <c r="U444" s="24" t="str">
        <f ca="1">IFERROR(INDEX(MAESTRO!U:U,_xludf.AGGREGATE(15,6,ROW(MAESTRO!$B$3:$B$1000)/((MAESTRO!$B$3:$B$1000="PROVEEDORES")*(UPPER(MAESTRO!$L$3:$L$1000)="CONFIRMADO")),ROWS($A$3:A444))),"")</f>
        <v/>
      </c>
      <c r="V444" s="24" t="str">
        <f ca="1">IFERROR(INDEX(MAESTRO!V:V,_xludf.AGGREGATE(15,6,ROW(MAESTRO!$B$3:$B$1000)/((MAESTRO!$B$3:$B$1000="PROVEEDORES")*(UPPER(MAESTRO!$L$3:$L$1000)="CONFIRMADO")),ROWS($A$3:A444))),"")</f>
        <v/>
      </c>
      <c r="W444" s="24" t="str">
        <f ca="1">IFERROR(INDEX(MAESTRO!W:W,_xludf.AGGREGATE(15,6,ROW(MAESTRO!$B$3:$B$1000)/((MAESTRO!$B$3:$B$1000="PROVEEDORES")*(UPPER(MAESTRO!$L$3:$L$1000)="CONFIRMADO")),ROWS($A$3:A444))),"")</f>
        <v/>
      </c>
      <c r="X444" s="24" t="str">
        <f ca="1">IFERROR(INDEX(MAESTRO!X:X,_xludf.AGGREGATE(15,6,ROW(MAESTRO!$B$3:$B$1000)/((MAESTRO!$B$3:$B$1000="PROVEEDORES")*(UPPER(MAESTRO!$L$3:$L$1000)="CONFIRMADO")),ROWS($A$3:A444))),"")</f>
        <v/>
      </c>
    </row>
    <row r="445" spans="1:24" ht="22.05" customHeight="1">
      <c r="A445" s="10" t="str">
        <f ca="1">IFERROR(INDEX(MAESTRO!A:A,_xludf.AGGREGATE(15,6,ROW(MAESTRO!$B$3:$B$1000)/((MAESTRO!$B$3:$B$1000="PROVEEDORES")*(UPPER(MAESTRO!$L$3:$L$1000)="CONFIRMADO")),ROWS($A$3:A445))),"")</f>
        <v/>
      </c>
      <c r="B445" s="10" t="str">
        <f ca="1">IFERROR(INDEX(MAESTRO!B:B,_xludf.AGGREGATE(15,6,ROW(MAESTRO!$B$3:$B$1000)/((MAESTRO!$B$3:$B$1000="PROVEEDORES")*(UPPER(MAESTRO!$L$3:$L$1000)="CONFIRMADO")),ROWS($A$3:A445))),"")</f>
        <v/>
      </c>
      <c r="C445" s="10" t="str">
        <f ca="1">IFERROR(INDEX(MAESTRO!C:C,_xludf.AGGREGATE(15,6,ROW(MAESTRO!$B$3:$B$1000)/((MAESTRO!$B$3:$B$1000="PROVEEDORES")*(UPPER(MAESTRO!$L$3:$L$1000)="CONFIRMADO")),ROWS($A$3:A445))),"")</f>
        <v/>
      </c>
      <c r="D445" s="10" t="str">
        <f ca="1">IFERROR(INDEX(MAESTRO!D:D,_xludf.AGGREGATE(15,6,ROW(MAESTRO!$B$3:$B$1000)/((MAESTRO!$B$3:$B$1000="PROVEEDORES")*(UPPER(MAESTRO!$L$3:$L$1000)="CONFIRMADO")),ROWS($A$3:A445))),"")</f>
        <v/>
      </c>
      <c r="E445" s="10" t="str">
        <f ca="1">IFERROR(INDEX(MAESTRO!E:E,_xludf.AGGREGATE(15,6,ROW(MAESTRO!$B$3:$B$1000)/((MAESTRO!$B$3:$B$1000="PROVEEDORES")*(UPPER(MAESTRO!$L$3:$L$1000)="CONFIRMADO")),ROWS($A$3:A445))),"")</f>
        <v/>
      </c>
      <c r="F445" s="10" t="str">
        <f ca="1">IFERROR(INDEX(MAESTRO!F:F,_xludf.AGGREGATE(15,6,ROW(MAESTRO!$B$3:$B$1000)/((MAESTRO!$B$3:$B$1000="PROVEEDORES")*(UPPER(MAESTRO!$L$3:$L$1000)="CONFIRMADO")),ROWS($A$3:A445))),"")</f>
        <v/>
      </c>
      <c r="G445" s="10" t="str">
        <f ca="1">IFERROR(INDEX(MAESTRO!G:G,_xludf.AGGREGATE(15,6,ROW(MAESTRO!$B$3:$B$1000)/((MAESTRO!$B$3:$B$1000="PROVEEDORES")*(UPPER(MAESTRO!$L$3:$L$1000)="CONFIRMADO")),ROWS($A$3:A445))),"")</f>
        <v/>
      </c>
      <c r="H445" s="10" t="str">
        <f ca="1">IFERROR(INDEX(MAESTRO!H:H,_xludf.AGGREGATE(15,6,ROW(MAESTRO!$B$3:$B$1000)/((MAESTRO!$B$3:$B$1000="PROVEEDORES")*(UPPER(MAESTRO!$L$3:$L$1000)="CONFIRMADO")),ROWS($A$3:A445))),"")</f>
        <v/>
      </c>
      <c r="I445" s="10" t="str">
        <f ca="1">IFERROR(INDEX(MAESTRO!I:I,_xludf.AGGREGATE(15,6,ROW(MAESTRO!$B$3:$B$1000)/((MAESTRO!$B$3:$B$1000="PROVEEDORES")*(UPPER(MAESTRO!$L$3:$L$1000)="CONFIRMADO")),ROWS($A$3:A445))),"")</f>
        <v/>
      </c>
      <c r="J445" s="10" t="str">
        <f ca="1">IFERROR(INDEX(MAESTRO!J:J,_xludf.AGGREGATE(15,6,ROW(MAESTRO!$B$3:$B$1000)/((MAESTRO!$B$3:$B$1000="PROVEEDORES")*(UPPER(MAESTRO!$L$3:$L$1000)="CONFIRMADO")),ROWS($A$3:A445))),"")</f>
        <v/>
      </c>
      <c r="K445" s="10" t="str">
        <f ca="1">IFERROR(INDEX(MAESTRO!K:K,_xludf.AGGREGATE(15,6,ROW(MAESTRO!$B$3:$B$1000)/((MAESTRO!$B$3:$B$1000="PROVEEDORES")*(UPPER(MAESTRO!$L$3:$L$1000)="CONFIRMADO")),ROWS($A$3:A445))),"")</f>
        <v/>
      </c>
      <c r="L445" s="10" t="str">
        <f ca="1">IFERROR(INDEX(MAESTRO!L:L,_xludf.AGGREGATE(15,6,ROW(MAESTRO!$B$3:$B$1000)/((MAESTRO!$B$3:$B$1000="PROVEEDORES")*(UPPER(MAESTRO!$L$3:$L$1000)="CONFIRMADO")),ROWS($A$3:A445))),"")</f>
        <v/>
      </c>
      <c r="M445" s="10" t="str">
        <f ca="1">IFERROR(INDEX(MAESTRO!M:M,_xludf.AGGREGATE(15,6,ROW(MAESTRO!$B$3:$B$1000)/((MAESTRO!$B$3:$B$1000="PROVEEDORES")*(UPPER(MAESTRO!$L$3:$L$1000)="CONFIRMADO")),ROWS($A$3:A445))),"")</f>
        <v/>
      </c>
      <c r="N445" s="10" t="str">
        <f ca="1">IFERROR(INDEX(MAESTRO!N:N,_xludf.AGGREGATE(15,6,ROW(MAESTRO!$B$3:$B$1000)/((MAESTRO!$B$3:$B$1000="PROVEEDORES")*(UPPER(MAESTRO!$L$3:$L$1000)="CONFIRMADO")),ROWS($A$3:A445))),"")</f>
        <v/>
      </c>
      <c r="O445" s="10" t="str">
        <f ca="1">IFERROR(INDEX(MAESTRO!O:O,_xludf.AGGREGATE(15,6,ROW(MAESTRO!$B$3:$B$1000)/((MAESTRO!$B$3:$B$1000="PROVEEDORES")*(UPPER(MAESTRO!$L$3:$L$1000)="CONFIRMADO")),ROWS($A$3:A445))),"")</f>
        <v/>
      </c>
      <c r="P445" s="10" t="str">
        <f ca="1">IFERROR(INDEX(MAESTRO!P:P,_xludf.AGGREGATE(15,6,ROW(MAESTRO!$B$3:$B$1000)/((MAESTRO!$B$3:$B$1000="PROVEEDORES")*(UPPER(MAESTRO!$L$3:$L$1000)="CONFIRMADO")),ROWS($A$3:A445))),"")</f>
        <v/>
      </c>
      <c r="Q445" s="10" t="str">
        <f ca="1">IFERROR(INDEX(MAESTRO!Q:Q,_xludf.AGGREGATE(15,6,ROW(MAESTRO!$B$3:$B$1000)/((MAESTRO!$B$3:$B$1000="PROVEEDORES")*(UPPER(MAESTRO!$L$3:$L$1000)="CONFIRMADO")),ROWS($A$3:A445))),"")</f>
        <v/>
      </c>
      <c r="R445" s="10" t="str">
        <f ca="1">IFERROR(INDEX(MAESTRO!R:R,_xludf.AGGREGATE(15,6,ROW(MAESTRO!$B$3:$B$1000)/((MAESTRO!$B$3:$B$1000="PROVEEDORES")*(UPPER(MAESTRO!$L$3:$L$1000)="CONFIRMADO")),ROWS($A$3:A445))),"")</f>
        <v/>
      </c>
      <c r="S445" s="10" t="str">
        <f ca="1">IFERROR(INDEX(MAESTRO!S:S,_xludf.AGGREGATE(15,6,ROW(MAESTRO!$B$3:$B$1000)/((MAESTRO!$B$3:$B$1000="PROVEEDORES")*(UPPER(MAESTRO!$L$3:$L$1000)="CONFIRMADO")),ROWS($A$3:A445))),"")</f>
        <v/>
      </c>
      <c r="T445" s="10" t="str">
        <f ca="1">IFERROR(INDEX(MAESTRO!T:T,_xludf.AGGREGATE(15,6,ROW(MAESTRO!$B$3:$B$1000)/((MAESTRO!$B$3:$B$1000="PROVEEDORES")*(UPPER(MAESTRO!$L$3:$L$1000)="CONFIRMADO")),ROWS($A$3:A445))),"")</f>
        <v/>
      </c>
      <c r="U445" s="10" t="str">
        <f ca="1">IFERROR(INDEX(MAESTRO!U:U,_xludf.AGGREGATE(15,6,ROW(MAESTRO!$B$3:$B$1000)/((MAESTRO!$B$3:$B$1000="PROVEEDORES")*(UPPER(MAESTRO!$L$3:$L$1000)="CONFIRMADO")),ROWS($A$3:A445))),"")</f>
        <v/>
      </c>
      <c r="V445" s="10" t="str">
        <f ca="1">IFERROR(INDEX(MAESTRO!V:V,_xludf.AGGREGATE(15,6,ROW(MAESTRO!$B$3:$B$1000)/((MAESTRO!$B$3:$B$1000="PROVEEDORES")*(UPPER(MAESTRO!$L$3:$L$1000)="CONFIRMADO")),ROWS($A$3:A445))),"")</f>
        <v/>
      </c>
      <c r="W445" s="10" t="str">
        <f ca="1">IFERROR(INDEX(MAESTRO!W:W,_xludf.AGGREGATE(15,6,ROW(MAESTRO!$B$3:$B$1000)/((MAESTRO!$B$3:$B$1000="PROVEEDORES")*(UPPER(MAESTRO!$L$3:$L$1000)="CONFIRMADO")),ROWS($A$3:A445))),"")</f>
        <v/>
      </c>
      <c r="X445" s="10" t="str">
        <f ca="1">IFERROR(INDEX(MAESTRO!X:X,_xludf.AGGREGATE(15,6,ROW(MAESTRO!$B$3:$B$1000)/((MAESTRO!$B$3:$B$1000="PROVEEDORES")*(UPPER(MAESTRO!$L$3:$L$1000)="CONFIRMADO")),ROWS($A$3:A445))),"")</f>
        <v/>
      </c>
    </row>
    <row r="446" spans="1:24" ht="22.05" customHeight="1">
      <c r="A446" s="24" t="str">
        <f ca="1">IFERROR(INDEX(MAESTRO!A:A,_xludf.AGGREGATE(15,6,ROW(MAESTRO!$B$3:$B$1000)/((MAESTRO!$B$3:$B$1000="PROVEEDORES")*(UPPER(MAESTRO!$L$3:$L$1000)="CONFIRMADO")),ROWS($A$3:A446))),"")</f>
        <v/>
      </c>
      <c r="B446" s="24" t="str">
        <f ca="1">IFERROR(INDEX(MAESTRO!B:B,_xludf.AGGREGATE(15,6,ROW(MAESTRO!$B$3:$B$1000)/((MAESTRO!$B$3:$B$1000="PROVEEDORES")*(UPPER(MAESTRO!$L$3:$L$1000)="CONFIRMADO")),ROWS($A$3:A446))),"")</f>
        <v/>
      </c>
      <c r="C446" s="24" t="str">
        <f ca="1">IFERROR(INDEX(MAESTRO!C:C,_xludf.AGGREGATE(15,6,ROW(MAESTRO!$B$3:$B$1000)/((MAESTRO!$B$3:$B$1000="PROVEEDORES")*(UPPER(MAESTRO!$L$3:$L$1000)="CONFIRMADO")),ROWS($A$3:A446))),"")</f>
        <v/>
      </c>
      <c r="D446" s="24" t="str">
        <f ca="1">IFERROR(INDEX(MAESTRO!D:D,_xludf.AGGREGATE(15,6,ROW(MAESTRO!$B$3:$B$1000)/((MAESTRO!$B$3:$B$1000="PROVEEDORES")*(UPPER(MAESTRO!$L$3:$L$1000)="CONFIRMADO")),ROWS($A$3:A446))),"")</f>
        <v/>
      </c>
      <c r="E446" s="24" t="str">
        <f ca="1">IFERROR(INDEX(MAESTRO!E:E,_xludf.AGGREGATE(15,6,ROW(MAESTRO!$B$3:$B$1000)/((MAESTRO!$B$3:$B$1000="PROVEEDORES")*(UPPER(MAESTRO!$L$3:$L$1000)="CONFIRMADO")),ROWS($A$3:A446))),"")</f>
        <v/>
      </c>
      <c r="F446" s="24" t="str">
        <f ca="1">IFERROR(INDEX(MAESTRO!F:F,_xludf.AGGREGATE(15,6,ROW(MAESTRO!$B$3:$B$1000)/((MAESTRO!$B$3:$B$1000="PROVEEDORES")*(UPPER(MAESTRO!$L$3:$L$1000)="CONFIRMADO")),ROWS($A$3:A446))),"")</f>
        <v/>
      </c>
      <c r="G446" s="24" t="str">
        <f ca="1">IFERROR(INDEX(MAESTRO!G:G,_xludf.AGGREGATE(15,6,ROW(MAESTRO!$B$3:$B$1000)/((MAESTRO!$B$3:$B$1000="PROVEEDORES")*(UPPER(MAESTRO!$L$3:$L$1000)="CONFIRMADO")),ROWS($A$3:A446))),"")</f>
        <v/>
      </c>
      <c r="H446" s="24" t="str">
        <f ca="1">IFERROR(INDEX(MAESTRO!H:H,_xludf.AGGREGATE(15,6,ROW(MAESTRO!$B$3:$B$1000)/((MAESTRO!$B$3:$B$1000="PROVEEDORES")*(UPPER(MAESTRO!$L$3:$L$1000)="CONFIRMADO")),ROWS($A$3:A446))),"")</f>
        <v/>
      </c>
      <c r="I446" s="24" t="str">
        <f ca="1">IFERROR(INDEX(MAESTRO!I:I,_xludf.AGGREGATE(15,6,ROW(MAESTRO!$B$3:$B$1000)/((MAESTRO!$B$3:$B$1000="PROVEEDORES")*(UPPER(MAESTRO!$L$3:$L$1000)="CONFIRMADO")),ROWS($A$3:A446))),"")</f>
        <v/>
      </c>
      <c r="J446" s="24" t="str">
        <f ca="1">IFERROR(INDEX(MAESTRO!J:J,_xludf.AGGREGATE(15,6,ROW(MAESTRO!$B$3:$B$1000)/((MAESTRO!$B$3:$B$1000="PROVEEDORES")*(UPPER(MAESTRO!$L$3:$L$1000)="CONFIRMADO")),ROWS($A$3:A446))),"")</f>
        <v/>
      </c>
      <c r="K446" s="24" t="str">
        <f ca="1">IFERROR(INDEX(MAESTRO!K:K,_xludf.AGGREGATE(15,6,ROW(MAESTRO!$B$3:$B$1000)/((MAESTRO!$B$3:$B$1000="PROVEEDORES")*(UPPER(MAESTRO!$L$3:$L$1000)="CONFIRMADO")),ROWS($A$3:A446))),"")</f>
        <v/>
      </c>
      <c r="L446" s="24" t="str">
        <f ca="1">IFERROR(INDEX(MAESTRO!L:L,_xludf.AGGREGATE(15,6,ROW(MAESTRO!$B$3:$B$1000)/((MAESTRO!$B$3:$B$1000="PROVEEDORES")*(UPPER(MAESTRO!$L$3:$L$1000)="CONFIRMADO")),ROWS($A$3:A446))),"")</f>
        <v/>
      </c>
      <c r="M446" s="24" t="str">
        <f ca="1">IFERROR(INDEX(MAESTRO!M:M,_xludf.AGGREGATE(15,6,ROW(MAESTRO!$B$3:$B$1000)/((MAESTRO!$B$3:$B$1000="PROVEEDORES")*(UPPER(MAESTRO!$L$3:$L$1000)="CONFIRMADO")),ROWS($A$3:A446))),"")</f>
        <v/>
      </c>
      <c r="N446" s="24" t="str">
        <f ca="1">IFERROR(INDEX(MAESTRO!N:N,_xludf.AGGREGATE(15,6,ROW(MAESTRO!$B$3:$B$1000)/((MAESTRO!$B$3:$B$1000="PROVEEDORES")*(UPPER(MAESTRO!$L$3:$L$1000)="CONFIRMADO")),ROWS($A$3:A446))),"")</f>
        <v/>
      </c>
      <c r="O446" s="24" t="str">
        <f ca="1">IFERROR(INDEX(MAESTRO!O:O,_xludf.AGGREGATE(15,6,ROW(MAESTRO!$B$3:$B$1000)/((MAESTRO!$B$3:$B$1000="PROVEEDORES")*(UPPER(MAESTRO!$L$3:$L$1000)="CONFIRMADO")),ROWS($A$3:A446))),"")</f>
        <v/>
      </c>
      <c r="P446" s="24" t="str">
        <f ca="1">IFERROR(INDEX(MAESTRO!P:P,_xludf.AGGREGATE(15,6,ROW(MAESTRO!$B$3:$B$1000)/((MAESTRO!$B$3:$B$1000="PROVEEDORES")*(UPPER(MAESTRO!$L$3:$L$1000)="CONFIRMADO")),ROWS($A$3:A446))),"")</f>
        <v/>
      </c>
      <c r="Q446" s="24" t="str">
        <f ca="1">IFERROR(INDEX(MAESTRO!Q:Q,_xludf.AGGREGATE(15,6,ROW(MAESTRO!$B$3:$B$1000)/((MAESTRO!$B$3:$B$1000="PROVEEDORES")*(UPPER(MAESTRO!$L$3:$L$1000)="CONFIRMADO")),ROWS($A$3:A446))),"")</f>
        <v/>
      </c>
      <c r="R446" s="24" t="str">
        <f ca="1">IFERROR(INDEX(MAESTRO!R:R,_xludf.AGGREGATE(15,6,ROW(MAESTRO!$B$3:$B$1000)/((MAESTRO!$B$3:$B$1000="PROVEEDORES")*(UPPER(MAESTRO!$L$3:$L$1000)="CONFIRMADO")),ROWS($A$3:A446))),"")</f>
        <v/>
      </c>
      <c r="S446" s="24" t="str">
        <f ca="1">IFERROR(INDEX(MAESTRO!S:S,_xludf.AGGREGATE(15,6,ROW(MAESTRO!$B$3:$B$1000)/((MAESTRO!$B$3:$B$1000="PROVEEDORES")*(UPPER(MAESTRO!$L$3:$L$1000)="CONFIRMADO")),ROWS($A$3:A446))),"")</f>
        <v/>
      </c>
      <c r="T446" s="24" t="str">
        <f ca="1">IFERROR(INDEX(MAESTRO!T:T,_xludf.AGGREGATE(15,6,ROW(MAESTRO!$B$3:$B$1000)/((MAESTRO!$B$3:$B$1000="PROVEEDORES")*(UPPER(MAESTRO!$L$3:$L$1000)="CONFIRMADO")),ROWS($A$3:A446))),"")</f>
        <v/>
      </c>
      <c r="U446" s="24" t="str">
        <f ca="1">IFERROR(INDEX(MAESTRO!U:U,_xludf.AGGREGATE(15,6,ROW(MAESTRO!$B$3:$B$1000)/((MAESTRO!$B$3:$B$1000="PROVEEDORES")*(UPPER(MAESTRO!$L$3:$L$1000)="CONFIRMADO")),ROWS($A$3:A446))),"")</f>
        <v/>
      </c>
      <c r="V446" s="24" t="str">
        <f ca="1">IFERROR(INDEX(MAESTRO!V:V,_xludf.AGGREGATE(15,6,ROW(MAESTRO!$B$3:$B$1000)/((MAESTRO!$B$3:$B$1000="PROVEEDORES")*(UPPER(MAESTRO!$L$3:$L$1000)="CONFIRMADO")),ROWS($A$3:A446))),"")</f>
        <v/>
      </c>
      <c r="W446" s="24" t="str">
        <f ca="1">IFERROR(INDEX(MAESTRO!W:W,_xludf.AGGREGATE(15,6,ROW(MAESTRO!$B$3:$B$1000)/((MAESTRO!$B$3:$B$1000="PROVEEDORES")*(UPPER(MAESTRO!$L$3:$L$1000)="CONFIRMADO")),ROWS($A$3:A446))),"")</f>
        <v/>
      </c>
      <c r="X446" s="24" t="str">
        <f ca="1">IFERROR(INDEX(MAESTRO!X:X,_xludf.AGGREGATE(15,6,ROW(MAESTRO!$B$3:$B$1000)/((MAESTRO!$B$3:$B$1000="PROVEEDORES")*(UPPER(MAESTRO!$L$3:$L$1000)="CONFIRMADO")),ROWS($A$3:A446))),"")</f>
        <v/>
      </c>
    </row>
    <row r="447" spans="1:24" ht="22.05" customHeight="1">
      <c r="A447" s="10" t="str">
        <f ca="1">IFERROR(INDEX(MAESTRO!A:A,_xludf.AGGREGATE(15,6,ROW(MAESTRO!$B$3:$B$1000)/((MAESTRO!$B$3:$B$1000="PROVEEDORES")*(UPPER(MAESTRO!$L$3:$L$1000)="CONFIRMADO")),ROWS($A$3:A447))),"")</f>
        <v/>
      </c>
      <c r="B447" s="10" t="str">
        <f ca="1">IFERROR(INDEX(MAESTRO!B:B,_xludf.AGGREGATE(15,6,ROW(MAESTRO!$B$3:$B$1000)/((MAESTRO!$B$3:$B$1000="PROVEEDORES")*(UPPER(MAESTRO!$L$3:$L$1000)="CONFIRMADO")),ROWS($A$3:A447))),"")</f>
        <v/>
      </c>
      <c r="C447" s="10" t="str">
        <f ca="1">IFERROR(INDEX(MAESTRO!C:C,_xludf.AGGREGATE(15,6,ROW(MAESTRO!$B$3:$B$1000)/((MAESTRO!$B$3:$B$1000="PROVEEDORES")*(UPPER(MAESTRO!$L$3:$L$1000)="CONFIRMADO")),ROWS($A$3:A447))),"")</f>
        <v/>
      </c>
      <c r="D447" s="10" t="str">
        <f ca="1">IFERROR(INDEX(MAESTRO!D:D,_xludf.AGGREGATE(15,6,ROW(MAESTRO!$B$3:$B$1000)/((MAESTRO!$B$3:$B$1000="PROVEEDORES")*(UPPER(MAESTRO!$L$3:$L$1000)="CONFIRMADO")),ROWS($A$3:A447))),"")</f>
        <v/>
      </c>
      <c r="E447" s="10" t="str">
        <f ca="1">IFERROR(INDEX(MAESTRO!E:E,_xludf.AGGREGATE(15,6,ROW(MAESTRO!$B$3:$B$1000)/((MAESTRO!$B$3:$B$1000="PROVEEDORES")*(UPPER(MAESTRO!$L$3:$L$1000)="CONFIRMADO")),ROWS($A$3:A447))),"")</f>
        <v/>
      </c>
      <c r="F447" s="10" t="str">
        <f ca="1">IFERROR(INDEX(MAESTRO!F:F,_xludf.AGGREGATE(15,6,ROW(MAESTRO!$B$3:$B$1000)/((MAESTRO!$B$3:$B$1000="PROVEEDORES")*(UPPER(MAESTRO!$L$3:$L$1000)="CONFIRMADO")),ROWS($A$3:A447))),"")</f>
        <v/>
      </c>
      <c r="G447" s="10" t="str">
        <f ca="1">IFERROR(INDEX(MAESTRO!G:G,_xludf.AGGREGATE(15,6,ROW(MAESTRO!$B$3:$B$1000)/((MAESTRO!$B$3:$B$1000="PROVEEDORES")*(UPPER(MAESTRO!$L$3:$L$1000)="CONFIRMADO")),ROWS($A$3:A447))),"")</f>
        <v/>
      </c>
      <c r="H447" s="10" t="str">
        <f ca="1">IFERROR(INDEX(MAESTRO!H:H,_xludf.AGGREGATE(15,6,ROW(MAESTRO!$B$3:$B$1000)/((MAESTRO!$B$3:$B$1000="PROVEEDORES")*(UPPER(MAESTRO!$L$3:$L$1000)="CONFIRMADO")),ROWS($A$3:A447))),"")</f>
        <v/>
      </c>
      <c r="I447" s="10" t="str">
        <f ca="1">IFERROR(INDEX(MAESTRO!I:I,_xludf.AGGREGATE(15,6,ROW(MAESTRO!$B$3:$B$1000)/((MAESTRO!$B$3:$B$1000="PROVEEDORES")*(UPPER(MAESTRO!$L$3:$L$1000)="CONFIRMADO")),ROWS($A$3:A447))),"")</f>
        <v/>
      </c>
      <c r="J447" s="10" t="str">
        <f ca="1">IFERROR(INDEX(MAESTRO!J:J,_xludf.AGGREGATE(15,6,ROW(MAESTRO!$B$3:$B$1000)/((MAESTRO!$B$3:$B$1000="PROVEEDORES")*(UPPER(MAESTRO!$L$3:$L$1000)="CONFIRMADO")),ROWS($A$3:A447))),"")</f>
        <v/>
      </c>
      <c r="K447" s="10" t="str">
        <f ca="1">IFERROR(INDEX(MAESTRO!K:K,_xludf.AGGREGATE(15,6,ROW(MAESTRO!$B$3:$B$1000)/((MAESTRO!$B$3:$B$1000="PROVEEDORES")*(UPPER(MAESTRO!$L$3:$L$1000)="CONFIRMADO")),ROWS($A$3:A447))),"")</f>
        <v/>
      </c>
      <c r="L447" s="10" t="str">
        <f ca="1">IFERROR(INDEX(MAESTRO!L:L,_xludf.AGGREGATE(15,6,ROW(MAESTRO!$B$3:$B$1000)/((MAESTRO!$B$3:$B$1000="PROVEEDORES")*(UPPER(MAESTRO!$L$3:$L$1000)="CONFIRMADO")),ROWS($A$3:A447))),"")</f>
        <v/>
      </c>
      <c r="M447" s="10" t="str">
        <f ca="1">IFERROR(INDEX(MAESTRO!M:M,_xludf.AGGREGATE(15,6,ROW(MAESTRO!$B$3:$B$1000)/((MAESTRO!$B$3:$B$1000="PROVEEDORES")*(UPPER(MAESTRO!$L$3:$L$1000)="CONFIRMADO")),ROWS($A$3:A447))),"")</f>
        <v/>
      </c>
      <c r="N447" s="10" t="str">
        <f ca="1">IFERROR(INDEX(MAESTRO!N:N,_xludf.AGGREGATE(15,6,ROW(MAESTRO!$B$3:$B$1000)/((MAESTRO!$B$3:$B$1000="PROVEEDORES")*(UPPER(MAESTRO!$L$3:$L$1000)="CONFIRMADO")),ROWS($A$3:A447))),"")</f>
        <v/>
      </c>
      <c r="O447" s="10" t="str">
        <f ca="1">IFERROR(INDEX(MAESTRO!O:O,_xludf.AGGREGATE(15,6,ROW(MAESTRO!$B$3:$B$1000)/((MAESTRO!$B$3:$B$1000="PROVEEDORES")*(UPPER(MAESTRO!$L$3:$L$1000)="CONFIRMADO")),ROWS($A$3:A447))),"")</f>
        <v/>
      </c>
      <c r="P447" s="10" t="str">
        <f ca="1">IFERROR(INDEX(MAESTRO!P:P,_xludf.AGGREGATE(15,6,ROW(MAESTRO!$B$3:$B$1000)/((MAESTRO!$B$3:$B$1000="PROVEEDORES")*(UPPER(MAESTRO!$L$3:$L$1000)="CONFIRMADO")),ROWS($A$3:A447))),"")</f>
        <v/>
      </c>
      <c r="Q447" s="10" t="str">
        <f ca="1">IFERROR(INDEX(MAESTRO!Q:Q,_xludf.AGGREGATE(15,6,ROW(MAESTRO!$B$3:$B$1000)/((MAESTRO!$B$3:$B$1000="PROVEEDORES")*(UPPER(MAESTRO!$L$3:$L$1000)="CONFIRMADO")),ROWS($A$3:A447))),"")</f>
        <v/>
      </c>
      <c r="R447" s="10" t="str">
        <f ca="1">IFERROR(INDEX(MAESTRO!R:R,_xludf.AGGREGATE(15,6,ROW(MAESTRO!$B$3:$B$1000)/((MAESTRO!$B$3:$B$1000="PROVEEDORES")*(UPPER(MAESTRO!$L$3:$L$1000)="CONFIRMADO")),ROWS($A$3:A447))),"")</f>
        <v/>
      </c>
      <c r="S447" s="10" t="str">
        <f ca="1">IFERROR(INDEX(MAESTRO!S:S,_xludf.AGGREGATE(15,6,ROW(MAESTRO!$B$3:$B$1000)/((MAESTRO!$B$3:$B$1000="PROVEEDORES")*(UPPER(MAESTRO!$L$3:$L$1000)="CONFIRMADO")),ROWS($A$3:A447))),"")</f>
        <v/>
      </c>
      <c r="T447" s="10" t="str">
        <f ca="1">IFERROR(INDEX(MAESTRO!T:T,_xludf.AGGREGATE(15,6,ROW(MAESTRO!$B$3:$B$1000)/((MAESTRO!$B$3:$B$1000="PROVEEDORES")*(UPPER(MAESTRO!$L$3:$L$1000)="CONFIRMADO")),ROWS($A$3:A447))),"")</f>
        <v/>
      </c>
      <c r="U447" s="10" t="str">
        <f ca="1">IFERROR(INDEX(MAESTRO!U:U,_xludf.AGGREGATE(15,6,ROW(MAESTRO!$B$3:$B$1000)/((MAESTRO!$B$3:$B$1000="PROVEEDORES")*(UPPER(MAESTRO!$L$3:$L$1000)="CONFIRMADO")),ROWS($A$3:A447))),"")</f>
        <v/>
      </c>
      <c r="V447" s="10" t="str">
        <f ca="1">IFERROR(INDEX(MAESTRO!V:V,_xludf.AGGREGATE(15,6,ROW(MAESTRO!$B$3:$B$1000)/((MAESTRO!$B$3:$B$1000="PROVEEDORES")*(UPPER(MAESTRO!$L$3:$L$1000)="CONFIRMADO")),ROWS($A$3:A447))),"")</f>
        <v/>
      </c>
      <c r="W447" s="10" t="str">
        <f ca="1">IFERROR(INDEX(MAESTRO!W:W,_xludf.AGGREGATE(15,6,ROW(MAESTRO!$B$3:$B$1000)/((MAESTRO!$B$3:$B$1000="PROVEEDORES")*(UPPER(MAESTRO!$L$3:$L$1000)="CONFIRMADO")),ROWS($A$3:A447))),"")</f>
        <v/>
      </c>
      <c r="X447" s="10" t="str">
        <f ca="1">IFERROR(INDEX(MAESTRO!X:X,_xludf.AGGREGATE(15,6,ROW(MAESTRO!$B$3:$B$1000)/((MAESTRO!$B$3:$B$1000="PROVEEDORES")*(UPPER(MAESTRO!$L$3:$L$1000)="CONFIRMADO")),ROWS($A$3:A447))),"")</f>
        <v/>
      </c>
    </row>
    <row r="448" spans="1:24" ht="22.05" customHeight="1">
      <c r="A448" s="24" t="str">
        <f ca="1">IFERROR(INDEX(MAESTRO!A:A,_xludf.AGGREGATE(15,6,ROW(MAESTRO!$B$3:$B$1000)/((MAESTRO!$B$3:$B$1000="PROVEEDORES")*(UPPER(MAESTRO!$L$3:$L$1000)="CONFIRMADO")),ROWS($A$3:A448))),"")</f>
        <v/>
      </c>
      <c r="B448" s="24" t="str">
        <f ca="1">IFERROR(INDEX(MAESTRO!B:B,_xludf.AGGREGATE(15,6,ROW(MAESTRO!$B$3:$B$1000)/((MAESTRO!$B$3:$B$1000="PROVEEDORES")*(UPPER(MAESTRO!$L$3:$L$1000)="CONFIRMADO")),ROWS($A$3:A448))),"")</f>
        <v/>
      </c>
      <c r="C448" s="24" t="str">
        <f ca="1">IFERROR(INDEX(MAESTRO!C:C,_xludf.AGGREGATE(15,6,ROW(MAESTRO!$B$3:$B$1000)/((MAESTRO!$B$3:$B$1000="PROVEEDORES")*(UPPER(MAESTRO!$L$3:$L$1000)="CONFIRMADO")),ROWS($A$3:A448))),"")</f>
        <v/>
      </c>
      <c r="D448" s="24" t="str">
        <f ca="1">IFERROR(INDEX(MAESTRO!D:D,_xludf.AGGREGATE(15,6,ROW(MAESTRO!$B$3:$B$1000)/((MAESTRO!$B$3:$B$1000="PROVEEDORES")*(UPPER(MAESTRO!$L$3:$L$1000)="CONFIRMADO")),ROWS($A$3:A448))),"")</f>
        <v/>
      </c>
      <c r="E448" s="24" t="str">
        <f ca="1">IFERROR(INDEX(MAESTRO!E:E,_xludf.AGGREGATE(15,6,ROW(MAESTRO!$B$3:$B$1000)/((MAESTRO!$B$3:$B$1000="PROVEEDORES")*(UPPER(MAESTRO!$L$3:$L$1000)="CONFIRMADO")),ROWS($A$3:A448))),"")</f>
        <v/>
      </c>
      <c r="F448" s="24" t="str">
        <f ca="1">IFERROR(INDEX(MAESTRO!F:F,_xludf.AGGREGATE(15,6,ROW(MAESTRO!$B$3:$B$1000)/((MAESTRO!$B$3:$B$1000="PROVEEDORES")*(UPPER(MAESTRO!$L$3:$L$1000)="CONFIRMADO")),ROWS($A$3:A448))),"")</f>
        <v/>
      </c>
      <c r="G448" s="24" t="str">
        <f ca="1">IFERROR(INDEX(MAESTRO!G:G,_xludf.AGGREGATE(15,6,ROW(MAESTRO!$B$3:$B$1000)/((MAESTRO!$B$3:$B$1000="PROVEEDORES")*(UPPER(MAESTRO!$L$3:$L$1000)="CONFIRMADO")),ROWS($A$3:A448))),"")</f>
        <v/>
      </c>
      <c r="H448" s="24" t="str">
        <f ca="1">IFERROR(INDEX(MAESTRO!H:H,_xludf.AGGREGATE(15,6,ROW(MAESTRO!$B$3:$B$1000)/((MAESTRO!$B$3:$B$1000="PROVEEDORES")*(UPPER(MAESTRO!$L$3:$L$1000)="CONFIRMADO")),ROWS($A$3:A448))),"")</f>
        <v/>
      </c>
      <c r="I448" s="24" t="str">
        <f ca="1">IFERROR(INDEX(MAESTRO!I:I,_xludf.AGGREGATE(15,6,ROW(MAESTRO!$B$3:$B$1000)/((MAESTRO!$B$3:$B$1000="PROVEEDORES")*(UPPER(MAESTRO!$L$3:$L$1000)="CONFIRMADO")),ROWS($A$3:A448))),"")</f>
        <v/>
      </c>
      <c r="J448" s="24" t="str">
        <f ca="1">IFERROR(INDEX(MAESTRO!J:J,_xludf.AGGREGATE(15,6,ROW(MAESTRO!$B$3:$B$1000)/((MAESTRO!$B$3:$B$1000="PROVEEDORES")*(UPPER(MAESTRO!$L$3:$L$1000)="CONFIRMADO")),ROWS($A$3:A448))),"")</f>
        <v/>
      </c>
      <c r="K448" s="24" t="str">
        <f ca="1">IFERROR(INDEX(MAESTRO!K:K,_xludf.AGGREGATE(15,6,ROW(MAESTRO!$B$3:$B$1000)/((MAESTRO!$B$3:$B$1000="PROVEEDORES")*(UPPER(MAESTRO!$L$3:$L$1000)="CONFIRMADO")),ROWS($A$3:A448))),"")</f>
        <v/>
      </c>
      <c r="L448" s="24" t="str">
        <f ca="1">IFERROR(INDEX(MAESTRO!L:L,_xludf.AGGREGATE(15,6,ROW(MAESTRO!$B$3:$B$1000)/((MAESTRO!$B$3:$B$1000="PROVEEDORES")*(UPPER(MAESTRO!$L$3:$L$1000)="CONFIRMADO")),ROWS($A$3:A448))),"")</f>
        <v/>
      </c>
      <c r="M448" s="24" t="str">
        <f ca="1">IFERROR(INDEX(MAESTRO!M:M,_xludf.AGGREGATE(15,6,ROW(MAESTRO!$B$3:$B$1000)/((MAESTRO!$B$3:$B$1000="PROVEEDORES")*(UPPER(MAESTRO!$L$3:$L$1000)="CONFIRMADO")),ROWS($A$3:A448))),"")</f>
        <v/>
      </c>
      <c r="N448" s="24" t="str">
        <f ca="1">IFERROR(INDEX(MAESTRO!N:N,_xludf.AGGREGATE(15,6,ROW(MAESTRO!$B$3:$B$1000)/((MAESTRO!$B$3:$B$1000="PROVEEDORES")*(UPPER(MAESTRO!$L$3:$L$1000)="CONFIRMADO")),ROWS($A$3:A448))),"")</f>
        <v/>
      </c>
      <c r="O448" s="24" t="str">
        <f ca="1">IFERROR(INDEX(MAESTRO!O:O,_xludf.AGGREGATE(15,6,ROW(MAESTRO!$B$3:$B$1000)/((MAESTRO!$B$3:$B$1000="PROVEEDORES")*(UPPER(MAESTRO!$L$3:$L$1000)="CONFIRMADO")),ROWS($A$3:A448))),"")</f>
        <v/>
      </c>
      <c r="P448" s="24" t="str">
        <f ca="1">IFERROR(INDEX(MAESTRO!P:P,_xludf.AGGREGATE(15,6,ROW(MAESTRO!$B$3:$B$1000)/((MAESTRO!$B$3:$B$1000="PROVEEDORES")*(UPPER(MAESTRO!$L$3:$L$1000)="CONFIRMADO")),ROWS($A$3:A448))),"")</f>
        <v/>
      </c>
      <c r="Q448" s="24" t="str">
        <f ca="1">IFERROR(INDEX(MAESTRO!Q:Q,_xludf.AGGREGATE(15,6,ROW(MAESTRO!$B$3:$B$1000)/((MAESTRO!$B$3:$B$1000="PROVEEDORES")*(UPPER(MAESTRO!$L$3:$L$1000)="CONFIRMADO")),ROWS($A$3:A448))),"")</f>
        <v/>
      </c>
      <c r="R448" s="24" t="str">
        <f ca="1">IFERROR(INDEX(MAESTRO!R:R,_xludf.AGGREGATE(15,6,ROW(MAESTRO!$B$3:$B$1000)/((MAESTRO!$B$3:$B$1000="PROVEEDORES")*(UPPER(MAESTRO!$L$3:$L$1000)="CONFIRMADO")),ROWS($A$3:A448))),"")</f>
        <v/>
      </c>
      <c r="S448" s="24" t="str">
        <f ca="1">IFERROR(INDEX(MAESTRO!S:S,_xludf.AGGREGATE(15,6,ROW(MAESTRO!$B$3:$B$1000)/((MAESTRO!$B$3:$B$1000="PROVEEDORES")*(UPPER(MAESTRO!$L$3:$L$1000)="CONFIRMADO")),ROWS($A$3:A448))),"")</f>
        <v/>
      </c>
      <c r="T448" s="24" t="str">
        <f ca="1">IFERROR(INDEX(MAESTRO!T:T,_xludf.AGGREGATE(15,6,ROW(MAESTRO!$B$3:$B$1000)/((MAESTRO!$B$3:$B$1000="PROVEEDORES")*(UPPER(MAESTRO!$L$3:$L$1000)="CONFIRMADO")),ROWS($A$3:A448))),"")</f>
        <v/>
      </c>
      <c r="U448" s="24" t="str">
        <f ca="1">IFERROR(INDEX(MAESTRO!U:U,_xludf.AGGREGATE(15,6,ROW(MAESTRO!$B$3:$B$1000)/((MAESTRO!$B$3:$B$1000="PROVEEDORES")*(UPPER(MAESTRO!$L$3:$L$1000)="CONFIRMADO")),ROWS($A$3:A448))),"")</f>
        <v/>
      </c>
      <c r="V448" s="24" t="str">
        <f ca="1">IFERROR(INDEX(MAESTRO!V:V,_xludf.AGGREGATE(15,6,ROW(MAESTRO!$B$3:$B$1000)/((MAESTRO!$B$3:$B$1000="PROVEEDORES")*(UPPER(MAESTRO!$L$3:$L$1000)="CONFIRMADO")),ROWS($A$3:A448))),"")</f>
        <v/>
      </c>
      <c r="W448" s="24" t="str">
        <f ca="1">IFERROR(INDEX(MAESTRO!W:W,_xludf.AGGREGATE(15,6,ROW(MAESTRO!$B$3:$B$1000)/((MAESTRO!$B$3:$B$1000="PROVEEDORES")*(UPPER(MAESTRO!$L$3:$L$1000)="CONFIRMADO")),ROWS($A$3:A448))),"")</f>
        <v/>
      </c>
      <c r="X448" s="24" t="str">
        <f ca="1">IFERROR(INDEX(MAESTRO!X:X,_xludf.AGGREGATE(15,6,ROW(MAESTRO!$B$3:$B$1000)/((MAESTRO!$B$3:$B$1000="PROVEEDORES")*(UPPER(MAESTRO!$L$3:$L$1000)="CONFIRMADO")),ROWS($A$3:A448))),"")</f>
        <v/>
      </c>
    </row>
    <row r="449" spans="1:24" ht="22.05" customHeight="1">
      <c r="A449" s="10" t="str">
        <f ca="1">IFERROR(INDEX(MAESTRO!A:A,_xludf.AGGREGATE(15,6,ROW(MAESTRO!$B$3:$B$1000)/((MAESTRO!$B$3:$B$1000="PROVEEDORES")*(UPPER(MAESTRO!$L$3:$L$1000)="CONFIRMADO")),ROWS($A$3:A449))),"")</f>
        <v/>
      </c>
      <c r="B449" s="10" t="str">
        <f ca="1">IFERROR(INDEX(MAESTRO!B:B,_xludf.AGGREGATE(15,6,ROW(MAESTRO!$B$3:$B$1000)/((MAESTRO!$B$3:$B$1000="PROVEEDORES")*(UPPER(MAESTRO!$L$3:$L$1000)="CONFIRMADO")),ROWS($A$3:A449))),"")</f>
        <v/>
      </c>
      <c r="C449" s="10" t="str">
        <f ca="1">IFERROR(INDEX(MAESTRO!C:C,_xludf.AGGREGATE(15,6,ROW(MAESTRO!$B$3:$B$1000)/((MAESTRO!$B$3:$B$1000="PROVEEDORES")*(UPPER(MAESTRO!$L$3:$L$1000)="CONFIRMADO")),ROWS($A$3:A449))),"")</f>
        <v/>
      </c>
      <c r="D449" s="10" t="str">
        <f ca="1">IFERROR(INDEX(MAESTRO!D:D,_xludf.AGGREGATE(15,6,ROW(MAESTRO!$B$3:$B$1000)/((MAESTRO!$B$3:$B$1000="PROVEEDORES")*(UPPER(MAESTRO!$L$3:$L$1000)="CONFIRMADO")),ROWS($A$3:A449))),"")</f>
        <v/>
      </c>
      <c r="E449" s="10" t="str">
        <f ca="1">IFERROR(INDEX(MAESTRO!E:E,_xludf.AGGREGATE(15,6,ROW(MAESTRO!$B$3:$B$1000)/((MAESTRO!$B$3:$B$1000="PROVEEDORES")*(UPPER(MAESTRO!$L$3:$L$1000)="CONFIRMADO")),ROWS($A$3:A449))),"")</f>
        <v/>
      </c>
      <c r="F449" s="10" t="str">
        <f ca="1">IFERROR(INDEX(MAESTRO!F:F,_xludf.AGGREGATE(15,6,ROW(MAESTRO!$B$3:$B$1000)/((MAESTRO!$B$3:$B$1000="PROVEEDORES")*(UPPER(MAESTRO!$L$3:$L$1000)="CONFIRMADO")),ROWS($A$3:A449))),"")</f>
        <v/>
      </c>
      <c r="G449" s="10" t="str">
        <f ca="1">IFERROR(INDEX(MAESTRO!G:G,_xludf.AGGREGATE(15,6,ROW(MAESTRO!$B$3:$B$1000)/((MAESTRO!$B$3:$B$1000="PROVEEDORES")*(UPPER(MAESTRO!$L$3:$L$1000)="CONFIRMADO")),ROWS($A$3:A449))),"")</f>
        <v/>
      </c>
      <c r="H449" s="10" t="str">
        <f ca="1">IFERROR(INDEX(MAESTRO!H:H,_xludf.AGGREGATE(15,6,ROW(MAESTRO!$B$3:$B$1000)/((MAESTRO!$B$3:$B$1000="PROVEEDORES")*(UPPER(MAESTRO!$L$3:$L$1000)="CONFIRMADO")),ROWS($A$3:A449))),"")</f>
        <v/>
      </c>
      <c r="I449" s="10" t="str">
        <f ca="1">IFERROR(INDEX(MAESTRO!I:I,_xludf.AGGREGATE(15,6,ROW(MAESTRO!$B$3:$B$1000)/((MAESTRO!$B$3:$B$1000="PROVEEDORES")*(UPPER(MAESTRO!$L$3:$L$1000)="CONFIRMADO")),ROWS($A$3:A449))),"")</f>
        <v/>
      </c>
      <c r="J449" s="10" t="str">
        <f ca="1">IFERROR(INDEX(MAESTRO!J:J,_xludf.AGGREGATE(15,6,ROW(MAESTRO!$B$3:$B$1000)/((MAESTRO!$B$3:$B$1000="PROVEEDORES")*(UPPER(MAESTRO!$L$3:$L$1000)="CONFIRMADO")),ROWS($A$3:A449))),"")</f>
        <v/>
      </c>
      <c r="K449" s="10" t="str">
        <f ca="1">IFERROR(INDEX(MAESTRO!K:K,_xludf.AGGREGATE(15,6,ROW(MAESTRO!$B$3:$B$1000)/((MAESTRO!$B$3:$B$1000="PROVEEDORES")*(UPPER(MAESTRO!$L$3:$L$1000)="CONFIRMADO")),ROWS($A$3:A449))),"")</f>
        <v/>
      </c>
      <c r="L449" s="10" t="str">
        <f ca="1">IFERROR(INDEX(MAESTRO!L:L,_xludf.AGGREGATE(15,6,ROW(MAESTRO!$B$3:$B$1000)/((MAESTRO!$B$3:$B$1000="PROVEEDORES")*(UPPER(MAESTRO!$L$3:$L$1000)="CONFIRMADO")),ROWS($A$3:A449))),"")</f>
        <v/>
      </c>
      <c r="M449" s="10" t="str">
        <f ca="1">IFERROR(INDEX(MAESTRO!M:M,_xludf.AGGREGATE(15,6,ROW(MAESTRO!$B$3:$B$1000)/((MAESTRO!$B$3:$B$1000="PROVEEDORES")*(UPPER(MAESTRO!$L$3:$L$1000)="CONFIRMADO")),ROWS($A$3:A449))),"")</f>
        <v/>
      </c>
      <c r="N449" s="10" t="str">
        <f ca="1">IFERROR(INDEX(MAESTRO!N:N,_xludf.AGGREGATE(15,6,ROW(MAESTRO!$B$3:$B$1000)/((MAESTRO!$B$3:$B$1000="PROVEEDORES")*(UPPER(MAESTRO!$L$3:$L$1000)="CONFIRMADO")),ROWS($A$3:A449))),"")</f>
        <v/>
      </c>
      <c r="O449" s="10" t="str">
        <f ca="1">IFERROR(INDEX(MAESTRO!O:O,_xludf.AGGREGATE(15,6,ROW(MAESTRO!$B$3:$B$1000)/((MAESTRO!$B$3:$B$1000="PROVEEDORES")*(UPPER(MAESTRO!$L$3:$L$1000)="CONFIRMADO")),ROWS($A$3:A449))),"")</f>
        <v/>
      </c>
      <c r="P449" s="10" t="str">
        <f ca="1">IFERROR(INDEX(MAESTRO!P:P,_xludf.AGGREGATE(15,6,ROW(MAESTRO!$B$3:$B$1000)/((MAESTRO!$B$3:$B$1000="PROVEEDORES")*(UPPER(MAESTRO!$L$3:$L$1000)="CONFIRMADO")),ROWS($A$3:A449))),"")</f>
        <v/>
      </c>
      <c r="Q449" s="10" t="str">
        <f ca="1">IFERROR(INDEX(MAESTRO!Q:Q,_xludf.AGGREGATE(15,6,ROW(MAESTRO!$B$3:$B$1000)/((MAESTRO!$B$3:$B$1000="PROVEEDORES")*(UPPER(MAESTRO!$L$3:$L$1000)="CONFIRMADO")),ROWS($A$3:A449))),"")</f>
        <v/>
      </c>
      <c r="R449" s="10" t="str">
        <f ca="1">IFERROR(INDEX(MAESTRO!R:R,_xludf.AGGREGATE(15,6,ROW(MAESTRO!$B$3:$B$1000)/((MAESTRO!$B$3:$B$1000="PROVEEDORES")*(UPPER(MAESTRO!$L$3:$L$1000)="CONFIRMADO")),ROWS($A$3:A449))),"")</f>
        <v/>
      </c>
      <c r="S449" s="10" t="str">
        <f ca="1">IFERROR(INDEX(MAESTRO!S:S,_xludf.AGGREGATE(15,6,ROW(MAESTRO!$B$3:$B$1000)/((MAESTRO!$B$3:$B$1000="PROVEEDORES")*(UPPER(MAESTRO!$L$3:$L$1000)="CONFIRMADO")),ROWS($A$3:A449))),"")</f>
        <v/>
      </c>
      <c r="T449" s="10" t="str">
        <f ca="1">IFERROR(INDEX(MAESTRO!T:T,_xludf.AGGREGATE(15,6,ROW(MAESTRO!$B$3:$B$1000)/((MAESTRO!$B$3:$B$1000="PROVEEDORES")*(UPPER(MAESTRO!$L$3:$L$1000)="CONFIRMADO")),ROWS($A$3:A449))),"")</f>
        <v/>
      </c>
      <c r="U449" s="10" t="str">
        <f ca="1">IFERROR(INDEX(MAESTRO!U:U,_xludf.AGGREGATE(15,6,ROW(MAESTRO!$B$3:$B$1000)/((MAESTRO!$B$3:$B$1000="PROVEEDORES")*(UPPER(MAESTRO!$L$3:$L$1000)="CONFIRMADO")),ROWS($A$3:A449))),"")</f>
        <v/>
      </c>
      <c r="V449" s="10" t="str">
        <f ca="1">IFERROR(INDEX(MAESTRO!V:V,_xludf.AGGREGATE(15,6,ROW(MAESTRO!$B$3:$B$1000)/((MAESTRO!$B$3:$B$1000="PROVEEDORES")*(UPPER(MAESTRO!$L$3:$L$1000)="CONFIRMADO")),ROWS($A$3:A449))),"")</f>
        <v/>
      </c>
      <c r="W449" s="10" t="str">
        <f ca="1">IFERROR(INDEX(MAESTRO!W:W,_xludf.AGGREGATE(15,6,ROW(MAESTRO!$B$3:$B$1000)/((MAESTRO!$B$3:$B$1000="PROVEEDORES")*(UPPER(MAESTRO!$L$3:$L$1000)="CONFIRMADO")),ROWS($A$3:A449))),"")</f>
        <v/>
      </c>
      <c r="X449" s="10" t="str">
        <f ca="1">IFERROR(INDEX(MAESTRO!X:X,_xludf.AGGREGATE(15,6,ROW(MAESTRO!$B$3:$B$1000)/((MAESTRO!$B$3:$B$1000="PROVEEDORES")*(UPPER(MAESTRO!$L$3:$L$1000)="CONFIRMADO")),ROWS($A$3:A449))),"")</f>
        <v/>
      </c>
    </row>
    <row r="450" spans="1:24" ht="22.05" customHeight="1">
      <c r="A450" s="24" t="str">
        <f ca="1">IFERROR(INDEX(MAESTRO!A:A,_xludf.AGGREGATE(15,6,ROW(MAESTRO!$B$3:$B$1000)/((MAESTRO!$B$3:$B$1000="PROVEEDORES")*(UPPER(MAESTRO!$L$3:$L$1000)="CONFIRMADO")),ROWS($A$3:A450))),"")</f>
        <v/>
      </c>
      <c r="B450" s="24" t="str">
        <f ca="1">IFERROR(INDEX(MAESTRO!B:B,_xludf.AGGREGATE(15,6,ROW(MAESTRO!$B$3:$B$1000)/((MAESTRO!$B$3:$B$1000="PROVEEDORES")*(UPPER(MAESTRO!$L$3:$L$1000)="CONFIRMADO")),ROWS($A$3:A450))),"")</f>
        <v/>
      </c>
      <c r="C450" s="24" t="str">
        <f ca="1">IFERROR(INDEX(MAESTRO!C:C,_xludf.AGGREGATE(15,6,ROW(MAESTRO!$B$3:$B$1000)/((MAESTRO!$B$3:$B$1000="PROVEEDORES")*(UPPER(MAESTRO!$L$3:$L$1000)="CONFIRMADO")),ROWS($A$3:A450))),"")</f>
        <v/>
      </c>
      <c r="D450" s="24" t="str">
        <f ca="1">IFERROR(INDEX(MAESTRO!D:D,_xludf.AGGREGATE(15,6,ROW(MAESTRO!$B$3:$B$1000)/((MAESTRO!$B$3:$B$1000="PROVEEDORES")*(UPPER(MAESTRO!$L$3:$L$1000)="CONFIRMADO")),ROWS($A$3:A450))),"")</f>
        <v/>
      </c>
      <c r="E450" s="24" t="str">
        <f ca="1">IFERROR(INDEX(MAESTRO!E:E,_xludf.AGGREGATE(15,6,ROW(MAESTRO!$B$3:$B$1000)/((MAESTRO!$B$3:$B$1000="PROVEEDORES")*(UPPER(MAESTRO!$L$3:$L$1000)="CONFIRMADO")),ROWS($A$3:A450))),"")</f>
        <v/>
      </c>
      <c r="F450" s="24" t="str">
        <f ca="1">IFERROR(INDEX(MAESTRO!F:F,_xludf.AGGREGATE(15,6,ROW(MAESTRO!$B$3:$B$1000)/((MAESTRO!$B$3:$B$1000="PROVEEDORES")*(UPPER(MAESTRO!$L$3:$L$1000)="CONFIRMADO")),ROWS($A$3:A450))),"")</f>
        <v/>
      </c>
      <c r="G450" s="24" t="str">
        <f ca="1">IFERROR(INDEX(MAESTRO!G:G,_xludf.AGGREGATE(15,6,ROW(MAESTRO!$B$3:$B$1000)/((MAESTRO!$B$3:$B$1000="PROVEEDORES")*(UPPER(MAESTRO!$L$3:$L$1000)="CONFIRMADO")),ROWS($A$3:A450))),"")</f>
        <v/>
      </c>
      <c r="H450" s="24" t="str">
        <f ca="1">IFERROR(INDEX(MAESTRO!H:H,_xludf.AGGREGATE(15,6,ROW(MAESTRO!$B$3:$B$1000)/((MAESTRO!$B$3:$B$1000="PROVEEDORES")*(UPPER(MAESTRO!$L$3:$L$1000)="CONFIRMADO")),ROWS($A$3:A450))),"")</f>
        <v/>
      </c>
      <c r="I450" s="24" t="str">
        <f ca="1">IFERROR(INDEX(MAESTRO!I:I,_xludf.AGGREGATE(15,6,ROW(MAESTRO!$B$3:$B$1000)/((MAESTRO!$B$3:$B$1000="PROVEEDORES")*(UPPER(MAESTRO!$L$3:$L$1000)="CONFIRMADO")),ROWS($A$3:A450))),"")</f>
        <v/>
      </c>
      <c r="J450" s="24" t="str">
        <f ca="1">IFERROR(INDEX(MAESTRO!J:J,_xludf.AGGREGATE(15,6,ROW(MAESTRO!$B$3:$B$1000)/((MAESTRO!$B$3:$B$1000="PROVEEDORES")*(UPPER(MAESTRO!$L$3:$L$1000)="CONFIRMADO")),ROWS($A$3:A450))),"")</f>
        <v/>
      </c>
      <c r="K450" s="24" t="str">
        <f ca="1">IFERROR(INDEX(MAESTRO!K:K,_xludf.AGGREGATE(15,6,ROW(MAESTRO!$B$3:$B$1000)/((MAESTRO!$B$3:$B$1000="PROVEEDORES")*(UPPER(MAESTRO!$L$3:$L$1000)="CONFIRMADO")),ROWS($A$3:A450))),"")</f>
        <v/>
      </c>
      <c r="L450" s="24" t="str">
        <f ca="1">IFERROR(INDEX(MAESTRO!L:L,_xludf.AGGREGATE(15,6,ROW(MAESTRO!$B$3:$B$1000)/((MAESTRO!$B$3:$B$1000="PROVEEDORES")*(UPPER(MAESTRO!$L$3:$L$1000)="CONFIRMADO")),ROWS($A$3:A450))),"")</f>
        <v/>
      </c>
      <c r="M450" s="24" t="str">
        <f ca="1">IFERROR(INDEX(MAESTRO!M:M,_xludf.AGGREGATE(15,6,ROW(MAESTRO!$B$3:$B$1000)/((MAESTRO!$B$3:$B$1000="PROVEEDORES")*(UPPER(MAESTRO!$L$3:$L$1000)="CONFIRMADO")),ROWS($A$3:A450))),"")</f>
        <v/>
      </c>
      <c r="N450" s="24" t="str">
        <f ca="1">IFERROR(INDEX(MAESTRO!N:N,_xludf.AGGREGATE(15,6,ROW(MAESTRO!$B$3:$B$1000)/((MAESTRO!$B$3:$B$1000="PROVEEDORES")*(UPPER(MAESTRO!$L$3:$L$1000)="CONFIRMADO")),ROWS($A$3:A450))),"")</f>
        <v/>
      </c>
      <c r="O450" s="24" t="str">
        <f ca="1">IFERROR(INDEX(MAESTRO!O:O,_xludf.AGGREGATE(15,6,ROW(MAESTRO!$B$3:$B$1000)/((MAESTRO!$B$3:$B$1000="PROVEEDORES")*(UPPER(MAESTRO!$L$3:$L$1000)="CONFIRMADO")),ROWS($A$3:A450))),"")</f>
        <v/>
      </c>
      <c r="P450" s="24" t="str">
        <f ca="1">IFERROR(INDEX(MAESTRO!P:P,_xludf.AGGREGATE(15,6,ROW(MAESTRO!$B$3:$B$1000)/((MAESTRO!$B$3:$B$1000="PROVEEDORES")*(UPPER(MAESTRO!$L$3:$L$1000)="CONFIRMADO")),ROWS($A$3:A450))),"")</f>
        <v/>
      </c>
      <c r="Q450" s="24" t="str">
        <f ca="1">IFERROR(INDEX(MAESTRO!Q:Q,_xludf.AGGREGATE(15,6,ROW(MAESTRO!$B$3:$B$1000)/((MAESTRO!$B$3:$B$1000="PROVEEDORES")*(UPPER(MAESTRO!$L$3:$L$1000)="CONFIRMADO")),ROWS($A$3:A450))),"")</f>
        <v/>
      </c>
      <c r="R450" s="24" t="str">
        <f ca="1">IFERROR(INDEX(MAESTRO!R:R,_xludf.AGGREGATE(15,6,ROW(MAESTRO!$B$3:$B$1000)/((MAESTRO!$B$3:$B$1000="PROVEEDORES")*(UPPER(MAESTRO!$L$3:$L$1000)="CONFIRMADO")),ROWS($A$3:A450))),"")</f>
        <v/>
      </c>
      <c r="S450" s="24" t="str">
        <f ca="1">IFERROR(INDEX(MAESTRO!S:S,_xludf.AGGREGATE(15,6,ROW(MAESTRO!$B$3:$B$1000)/((MAESTRO!$B$3:$B$1000="PROVEEDORES")*(UPPER(MAESTRO!$L$3:$L$1000)="CONFIRMADO")),ROWS($A$3:A450))),"")</f>
        <v/>
      </c>
      <c r="T450" s="24" t="str">
        <f ca="1">IFERROR(INDEX(MAESTRO!T:T,_xludf.AGGREGATE(15,6,ROW(MAESTRO!$B$3:$B$1000)/((MAESTRO!$B$3:$B$1000="PROVEEDORES")*(UPPER(MAESTRO!$L$3:$L$1000)="CONFIRMADO")),ROWS($A$3:A450))),"")</f>
        <v/>
      </c>
      <c r="U450" s="24" t="str">
        <f ca="1">IFERROR(INDEX(MAESTRO!U:U,_xludf.AGGREGATE(15,6,ROW(MAESTRO!$B$3:$B$1000)/((MAESTRO!$B$3:$B$1000="PROVEEDORES")*(UPPER(MAESTRO!$L$3:$L$1000)="CONFIRMADO")),ROWS($A$3:A450))),"")</f>
        <v/>
      </c>
      <c r="V450" s="24" t="str">
        <f ca="1">IFERROR(INDEX(MAESTRO!V:V,_xludf.AGGREGATE(15,6,ROW(MAESTRO!$B$3:$B$1000)/((MAESTRO!$B$3:$B$1000="PROVEEDORES")*(UPPER(MAESTRO!$L$3:$L$1000)="CONFIRMADO")),ROWS($A$3:A450))),"")</f>
        <v/>
      </c>
      <c r="W450" s="24" t="str">
        <f ca="1">IFERROR(INDEX(MAESTRO!W:W,_xludf.AGGREGATE(15,6,ROW(MAESTRO!$B$3:$B$1000)/((MAESTRO!$B$3:$B$1000="PROVEEDORES")*(UPPER(MAESTRO!$L$3:$L$1000)="CONFIRMADO")),ROWS($A$3:A450))),"")</f>
        <v/>
      </c>
      <c r="X450" s="24" t="str">
        <f ca="1">IFERROR(INDEX(MAESTRO!X:X,_xludf.AGGREGATE(15,6,ROW(MAESTRO!$B$3:$B$1000)/((MAESTRO!$B$3:$B$1000="PROVEEDORES")*(UPPER(MAESTRO!$L$3:$L$1000)="CONFIRMADO")),ROWS($A$3:A450))),"")</f>
        <v/>
      </c>
    </row>
    <row r="451" spans="1:24" ht="22.05" customHeight="1">
      <c r="A451" s="10" t="str">
        <f ca="1">IFERROR(INDEX(MAESTRO!A:A,_xludf.AGGREGATE(15,6,ROW(MAESTRO!$B$3:$B$1000)/((MAESTRO!$B$3:$B$1000="PROVEEDORES")*(UPPER(MAESTRO!$L$3:$L$1000)="CONFIRMADO")),ROWS($A$3:A451))),"")</f>
        <v/>
      </c>
      <c r="B451" s="10" t="str">
        <f ca="1">IFERROR(INDEX(MAESTRO!B:B,_xludf.AGGREGATE(15,6,ROW(MAESTRO!$B$3:$B$1000)/((MAESTRO!$B$3:$B$1000="PROVEEDORES")*(UPPER(MAESTRO!$L$3:$L$1000)="CONFIRMADO")),ROWS($A$3:A451))),"")</f>
        <v/>
      </c>
      <c r="C451" s="10" t="str">
        <f ca="1">IFERROR(INDEX(MAESTRO!C:C,_xludf.AGGREGATE(15,6,ROW(MAESTRO!$B$3:$B$1000)/((MAESTRO!$B$3:$B$1000="PROVEEDORES")*(UPPER(MAESTRO!$L$3:$L$1000)="CONFIRMADO")),ROWS($A$3:A451))),"")</f>
        <v/>
      </c>
      <c r="D451" s="10" t="str">
        <f ca="1">IFERROR(INDEX(MAESTRO!D:D,_xludf.AGGREGATE(15,6,ROW(MAESTRO!$B$3:$B$1000)/((MAESTRO!$B$3:$B$1000="PROVEEDORES")*(UPPER(MAESTRO!$L$3:$L$1000)="CONFIRMADO")),ROWS($A$3:A451))),"")</f>
        <v/>
      </c>
      <c r="E451" s="10" t="str">
        <f ca="1">IFERROR(INDEX(MAESTRO!E:E,_xludf.AGGREGATE(15,6,ROW(MAESTRO!$B$3:$B$1000)/((MAESTRO!$B$3:$B$1000="PROVEEDORES")*(UPPER(MAESTRO!$L$3:$L$1000)="CONFIRMADO")),ROWS($A$3:A451))),"")</f>
        <v/>
      </c>
      <c r="F451" s="10" t="str">
        <f ca="1">IFERROR(INDEX(MAESTRO!F:F,_xludf.AGGREGATE(15,6,ROW(MAESTRO!$B$3:$B$1000)/((MAESTRO!$B$3:$B$1000="PROVEEDORES")*(UPPER(MAESTRO!$L$3:$L$1000)="CONFIRMADO")),ROWS($A$3:A451))),"")</f>
        <v/>
      </c>
      <c r="G451" s="10" t="str">
        <f ca="1">IFERROR(INDEX(MAESTRO!G:G,_xludf.AGGREGATE(15,6,ROW(MAESTRO!$B$3:$B$1000)/((MAESTRO!$B$3:$B$1000="PROVEEDORES")*(UPPER(MAESTRO!$L$3:$L$1000)="CONFIRMADO")),ROWS($A$3:A451))),"")</f>
        <v/>
      </c>
      <c r="H451" s="10" t="str">
        <f ca="1">IFERROR(INDEX(MAESTRO!H:H,_xludf.AGGREGATE(15,6,ROW(MAESTRO!$B$3:$B$1000)/((MAESTRO!$B$3:$B$1000="PROVEEDORES")*(UPPER(MAESTRO!$L$3:$L$1000)="CONFIRMADO")),ROWS($A$3:A451))),"")</f>
        <v/>
      </c>
      <c r="I451" s="10" t="str">
        <f ca="1">IFERROR(INDEX(MAESTRO!I:I,_xludf.AGGREGATE(15,6,ROW(MAESTRO!$B$3:$B$1000)/((MAESTRO!$B$3:$B$1000="PROVEEDORES")*(UPPER(MAESTRO!$L$3:$L$1000)="CONFIRMADO")),ROWS($A$3:A451))),"")</f>
        <v/>
      </c>
      <c r="J451" s="10" t="str">
        <f ca="1">IFERROR(INDEX(MAESTRO!J:J,_xludf.AGGREGATE(15,6,ROW(MAESTRO!$B$3:$B$1000)/((MAESTRO!$B$3:$B$1000="PROVEEDORES")*(UPPER(MAESTRO!$L$3:$L$1000)="CONFIRMADO")),ROWS($A$3:A451))),"")</f>
        <v/>
      </c>
      <c r="K451" s="10" t="str">
        <f ca="1">IFERROR(INDEX(MAESTRO!K:K,_xludf.AGGREGATE(15,6,ROW(MAESTRO!$B$3:$B$1000)/((MAESTRO!$B$3:$B$1000="PROVEEDORES")*(UPPER(MAESTRO!$L$3:$L$1000)="CONFIRMADO")),ROWS($A$3:A451))),"")</f>
        <v/>
      </c>
      <c r="L451" s="10" t="str">
        <f ca="1">IFERROR(INDEX(MAESTRO!L:L,_xludf.AGGREGATE(15,6,ROW(MAESTRO!$B$3:$B$1000)/((MAESTRO!$B$3:$B$1000="PROVEEDORES")*(UPPER(MAESTRO!$L$3:$L$1000)="CONFIRMADO")),ROWS($A$3:A451))),"")</f>
        <v/>
      </c>
      <c r="M451" s="10" t="str">
        <f ca="1">IFERROR(INDEX(MAESTRO!M:M,_xludf.AGGREGATE(15,6,ROW(MAESTRO!$B$3:$B$1000)/((MAESTRO!$B$3:$B$1000="PROVEEDORES")*(UPPER(MAESTRO!$L$3:$L$1000)="CONFIRMADO")),ROWS($A$3:A451))),"")</f>
        <v/>
      </c>
      <c r="N451" s="10" t="str">
        <f ca="1">IFERROR(INDEX(MAESTRO!N:N,_xludf.AGGREGATE(15,6,ROW(MAESTRO!$B$3:$B$1000)/((MAESTRO!$B$3:$B$1000="PROVEEDORES")*(UPPER(MAESTRO!$L$3:$L$1000)="CONFIRMADO")),ROWS($A$3:A451))),"")</f>
        <v/>
      </c>
      <c r="O451" s="10" t="str">
        <f ca="1">IFERROR(INDEX(MAESTRO!O:O,_xludf.AGGREGATE(15,6,ROW(MAESTRO!$B$3:$B$1000)/((MAESTRO!$B$3:$B$1000="PROVEEDORES")*(UPPER(MAESTRO!$L$3:$L$1000)="CONFIRMADO")),ROWS($A$3:A451))),"")</f>
        <v/>
      </c>
      <c r="P451" s="10" t="str">
        <f ca="1">IFERROR(INDEX(MAESTRO!P:P,_xludf.AGGREGATE(15,6,ROW(MAESTRO!$B$3:$B$1000)/((MAESTRO!$B$3:$B$1000="PROVEEDORES")*(UPPER(MAESTRO!$L$3:$L$1000)="CONFIRMADO")),ROWS($A$3:A451))),"")</f>
        <v/>
      </c>
      <c r="Q451" s="10" t="str">
        <f ca="1">IFERROR(INDEX(MAESTRO!Q:Q,_xludf.AGGREGATE(15,6,ROW(MAESTRO!$B$3:$B$1000)/((MAESTRO!$B$3:$B$1000="PROVEEDORES")*(UPPER(MAESTRO!$L$3:$L$1000)="CONFIRMADO")),ROWS($A$3:A451))),"")</f>
        <v/>
      </c>
      <c r="R451" s="10" t="str">
        <f ca="1">IFERROR(INDEX(MAESTRO!R:R,_xludf.AGGREGATE(15,6,ROW(MAESTRO!$B$3:$B$1000)/((MAESTRO!$B$3:$B$1000="PROVEEDORES")*(UPPER(MAESTRO!$L$3:$L$1000)="CONFIRMADO")),ROWS($A$3:A451))),"")</f>
        <v/>
      </c>
      <c r="S451" s="10" t="str">
        <f ca="1">IFERROR(INDEX(MAESTRO!S:S,_xludf.AGGREGATE(15,6,ROW(MAESTRO!$B$3:$B$1000)/((MAESTRO!$B$3:$B$1000="PROVEEDORES")*(UPPER(MAESTRO!$L$3:$L$1000)="CONFIRMADO")),ROWS($A$3:A451))),"")</f>
        <v/>
      </c>
      <c r="T451" s="10" t="str">
        <f ca="1">IFERROR(INDEX(MAESTRO!T:T,_xludf.AGGREGATE(15,6,ROW(MAESTRO!$B$3:$B$1000)/((MAESTRO!$B$3:$B$1000="PROVEEDORES")*(UPPER(MAESTRO!$L$3:$L$1000)="CONFIRMADO")),ROWS($A$3:A451))),"")</f>
        <v/>
      </c>
      <c r="U451" s="10" t="str">
        <f ca="1">IFERROR(INDEX(MAESTRO!U:U,_xludf.AGGREGATE(15,6,ROW(MAESTRO!$B$3:$B$1000)/((MAESTRO!$B$3:$B$1000="PROVEEDORES")*(UPPER(MAESTRO!$L$3:$L$1000)="CONFIRMADO")),ROWS($A$3:A451))),"")</f>
        <v/>
      </c>
      <c r="V451" s="10" t="str">
        <f ca="1">IFERROR(INDEX(MAESTRO!V:V,_xludf.AGGREGATE(15,6,ROW(MAESTRO!$B$3:$B$1000)/((MAESTRO!$B$3:$B$1000="PROVEEDORES")*(UPPER(MAESTRO!$L$3:$L$1000)="CONFIRMADO")),ROWS($A$3:A451))),"")</f>
        <v/>
      </c>
      <c r="W451" s="10" t="str">
        <f ca="1">IFERROR(INDEX(MAESTRO!W:W,_xludf.AGGREGATE(15,6,ROW(MAESTRO!$B$3:$B$1000)/((MAESTRO!$B$3:$B$1000="PROVEEDORES")*(UPPER(MAESTRO!$L$3:$L$1000)="CONFIRMADO")),ROWS($A$3:A451))),"")</f>
        <v/>
      </c>
      <c r="X451" s="10" t="str">
        <f ca="1">IFERROR(INDEX(MAESTRO!X:X,_xludf.AGGREGATE(15,6,ROW(MAESTRO!$B$3:$B$1000)/((MAESTRO!$B$3:$B$1000="PROVEEDORES")*(UPPER(MAESTRO!$L$3:$L$1000)="CONFIRMADO")),ROWS($A$3:A451))),"")</f>
        <v/>
      </c>
    </row>
    <row r="452" spans="1:24" ht="22.05" customHeight="1">
      <c r="A452" s="24" t="str">
        <f ca="1">IFERROR(INDEX(MAESTRO!A:A,_xludf.AGGREGATE(15,6,ROW(MAESTRO!$B$3:$B$1000)/((MAESTRO!$B$3:$B$1000="PROVEEDORES")*(UPPER(MAESTRO!$L$3:$L$1000)="CONFIRMADO")),ROWS($A$3:A452))),"")</f>
        <v/>
      </c>
      <c r="B452" s="24" t="str">
        <f ca="1">IFERROR(INDEX(MAESTRO!B:B,_xludf.AGGREGATE(15,6,ROW(MAESTRO!$B$3:$B$1000)/((MAESTRO!$B$3:$B$1000="PROVEEDORES")*(UPPER(MAESTRO!$L$3:$L$1000)="CONFIRMADO")),ROWS($A$3:A452))),"")</f>
        <v/>
      </c>
      <c r="C452" s="24" t="str">
        <f ca="1">IFERROR(INDEX(MAESTRO!C:C,_xludf.AGGREGATE(15,6,ROW(MAESTRO!$B$3:$B$1000)/((MAESTRO!$B$3:$B$1000="PROVEEDORES")*(UPPER(MAESTRO!$L$3:$L$1000)="CONFIRMADO")),ROWS($A$3:A452))),"")</f>
        <v/>
      </c>
      <c r="D452" s="24" t="str">
        <f ca="1">IFERROR(INDEX(MAESTRO!D:D,_xludf.AGGREGATE(15,6,ROW(MAESTRO!$B$3:$B$1000)/((MAESTRO!$B$3:$B$1000="PROVEEDORES")*(UPPER(MAESTRO!$L$3:$L$1000)="CONFIRMADO")),ROWS($A$3:A452))),"")</f>
        <v/>
      </c>
      <c r="E452" s="24" t="str">
        <f ca="1">IFERROR(INDEX(MAESTRO!E:E,_xludf.AGGREGATE(15,6,ROW(MAESTRO!$B$3:$B$1000)/((MAESTRO!$B$3:$B$1000="PROVEEDORES")*(UPPER(MAESTRO!$L$3:$L$1000)="CONFIRMADO")),ROWS($A$3:A452))),"")</f>
        <v/>
      </c>
      <c r="F452" s="24" t="str">
        <f ca="1">IFERROR(INDEX(MAESTRO!F:F,_xludf.AGGREGATE(15,6,ROW(MAESTRO!$B$3:$B$1000)/((MAESTRO!$B$3:$B$1000="PROVEEDORES")*(UPPER(MAESTRO!$L$3:$L$1000)="CONFIRMADO")),ROWS($A$3:A452))),"")</f>
        <v/>
      </c>
      <c r="G452" s="24" t="str">
        <f ca="1">IFERROR(INDEX(MAESTRO!G:G,_xludf.AGGREGATE(15,6,ROW(MAESTRO!$B$3:$B$1000)/((MAESTRO!$B$3:$B$1000="PROVEEDORES")*(UPPER(MAESTRO!$L$3:$L$1000)="CONFIRMADO")),ROWS($A$3:A452))),"")</f>
        <v/>
      </c>
      <c r="H452" s="24" t="str">
        <f ca="1">IFERROR(INDEX(MAESTRO!H:H,_xludf.AGGREGATE(15,6,ROW(MAESTRO!$B$3:$B$1000)/((MAESTRO!$B$3:$B$1000="PROVEEDORES")*(UPPER(MAESTRO!$L$3:$L$1000)="CONFIRMADO")),ROWS($A$3:A452))),"")</f>
        <v/>
      </c>
      <c r="I452" s="24" t="str">
        <f ca="1">IFERROR(INDEX(MAESTRO!I:I,_xludf.AGGREGATE(15,6,ROW(MAESTRO!$B$3:$B$1000)/((MAESTRO!$B$3:$B$1000="PROVEEDORES")*(UPPER(MAESTRO!$L$3:$L$1000)="CONFIRMADO")),ROWS($A$3:A452))),"")</f>
        <v/>
      </c>
      <c r="J452" s="24" t="str">
        <f ca="1">IFERROR(INDEX(MAESTRO!J:J,_xludf.AGGREGATE(15,6,ROW(MAESTRO!$B$3:$B$1000)/((MAESTRO!$B$3:$B$1000="PROVEEDORES")*(UPPER(MAESTRO!$L$3:$L$1000)="CONFIRMADO")),ROWS($A$3:A452))),"")</f>
        <v/>
      </c>
      <c r="K452" s="24" t="str">
        <f ca="1">IFERROR(INDEX(MAESTRO!K:K,_xludf.AGGREGATE(15,6,ROW(MAESTRO!$B$3:$B$1000)/((MAESTRO!$B$3:$B$1000="PROVEEDORES")*(UPPER(MAESTRO!$L$3:$L$1000)="CONFIRMADO")),ROWS($A$3:A452))),"")</f>
        <v/>
      </c>
      <c r="L452" s="24" t="str">
        <f ca="1">IFERROR(INDEX(MAESTRO!L:L,_xludf.AGGREGATE(15,6,ROW(MAESTRO!$B$3:$B$1000)/((MAESTRO!$B$3:$B$1000="PROVEEDORES")*(UPPER(MAESTRO!$L$3:$L$1000)="CONFIRMADO")),ROWS($A$3:A452))),"")</f>
        <v/>
      </c>
      <c r="M452" s="24" t="str">
        <f ca="1">IFERROR(INDEX(MAESTRO!M:M,_xludf.AGGREGATE(15,6,ROW(MAESTRO!$B$3:$B$1000)/((MAESTRO!$B$3:$B$1000="PROVEEDORES")*(UPPER(MAESTRO!$L$3:$L$1000)="CONFIRMADO")),ROWS($A$3:A452))),"")</f>
        <v/>
      </c>
      <c r="N452" s="24" t="str">
        <f ca="1">IFERROR(INDEX(MAESTRO!N:N,_xludf.AGGREGATE(15,6,ROW(MAESTRO!$B$3:$B$1000)/((MAESTRO!$B$3:$B$1000="PROVEEDORES")*(UPPER(MAESTRO!$L$3:$L$1000)="CONFIRMADO")),ROWS($A$3:A452))),"")</f>
        <v/>
      </c>
      <c r="O452" s="24" t="str">
        <f ca="1">IFERROR(INDEX(MAESTRO!O:O,_xludf.AGGREGATE(15,6,ROW(MAESTRO!$B$3:$B$1000)/((MAESTRO!$B$3:$B$1000="PROVEEDORES")*(UPPER(MAESTRO!$L$3:$L$1000)="CONFIRMADO")),ROWS($A$3:A452))),"")</f>
        <v/>
      </c>
      <c r="P452" s="24" t="str">
        <f ca="1">IFERROR(INDEX(MAESTRO!P:P,_xludf.AGGREGATE(15,6,ROW(MAESTRO!$B$3:$B$1000)/((MAESTRO!$B$3:$B$1000="PROVEEDORES")*(UPPER(MAESTRO!$L$3:$L$1000)="CONFIRMADO")),ROWS($A$3:A452))),"")</f>
        <v/>
      </c>
      <c r="Q452" s="24" t="str">
        <f ca="1">IFERROR(INDEX(MAESTRO!Q:Q,_xludf.AGGREGATE(15,6,ROW(MAESTRO!$B$3:$B$1000)/((MAESTRO!$B$3:$B$1000="PROVEEDORES")*(UPPER(MAESTRO!$L$3:$L$1000)="CONFIRMADO")),ROWS($A$3:A452))),"")</f>
        <v/>
      </c>
      <c r="R452" s="24" t="str">
        <f ca="1">IFERROR(INDEX(MAESTRO!R:R,_xludf.AGGREGATE(15,6,ROW(MAESTRO!$B$3:$B$1000)/((MAESTRO!$B$3:$B$1000="PROVEEDORES")*(UPPER(MAESTRO!$L$3:$L$1000)="CONFIRMADO")),ROWS($A$3:A452))),"")</f>
        <v/>
      </c>
      <c r="S452" s="24" t="str">
        <f ca="1">IFERROR(INDEX(MAESTRO!S:S,_xludf.AGGREGATE(15,6,ROW(MAESTRO!$B$3:$B$1000)/((MAESTRO!$B$3:$B$1000="PROVEEDORES")*(UPPER(MAESTRO!$L$3:$L$1000)="CONFIRMADO")),ROWS($A$3:A452))),"")</f>
        <v/>
      </c>
      <c r="T452" s="24" t="str">
        <f ca="1">IFERROR(INDEX(MAESTRO!T:T,_xludf.AGGREGATE(15,6,ROW(MAESTRO!$B$3:$B$1000)/((MAESTRO!$B$3:$B$1000="PROVEEDORES")*(UPPER(MAESTRO!$L$3:$L$1000)="CONFIRMADO")),ROWS($A$3:A452))),"")</f>
        <v/>
      </c>
      <c r="U452" s="24" t="str">
        <f ca="1">IFERROR(INDEX(MAESTRO!U:U,_xludf.AGGREGATE(15,6,ROW(MAESTRO!$B$3:$B$1000)/((MAESTRO!$B$3:$B$1000="PROVEEDORES")*(UPPER(MAESTRO!$L$3:$L$1000)="CONFIRMADO")),ROWS($A$3:A452))),"")</f>
        <v/>
      </c>
      <c r="V452" s="24" t="str">
        <f ca="1">IFERROR(INDEX(MAESTRO!V:V,_xludf.AGGREGATE(15,6,ROW(MAESTRO!$B$3:$B$1000)/((MAESTRO!$B$3:$B$1000="PROVEEDORES")*(UPPER(MAESTRO!$L$3:$L$1000)="CONFIRMADO")),ROWS($A$3:A452))),"")</f>
        <v/>
      </c>
      <c r="W452" s="24" t="str">
        <f ca="1">IFERROR(INDEX(MAESTRO!W:W,_xludf.AGGREGATE(15,6,ROW(MAESTRO!$B$3:$B$1000)/((MAESTRO!$B$3:$B$1000="PROVEEDORES")*(UPPER(MAESTRO!$L$3:$L$1000)="CONFIRMADO")),ROWS($A$3:A452))),"")</f>
        <v/>
      </c>
      <c r="X452" s="24" t="str">
        <f ca="1">IFERROR(INDEX(MAESTRO!X:X,_xludf.AGGREGATE(15,6,ROW(MAESTRO!$B$3:$B$1000)/((MAESTRO!$B$3:$B$1000="PROVEEDORES")*(UPPER(MAESTRO!$L$3:$L$1000)="CONFIRMADO")),ROWS($A$3:A452))),"")</f>
        <v/>
      </c>
    </row>
    <row r="453" spans="1:24" ht="22.05" customHeight="1">
      <c r="A453" s="10" t="str">
        <f ca="1">IFERROR(INDEX(MAESTRO!A:A,_xludf.AGGREGATE(15,6,ROW(MAESTRO!$B$3:$B$1000)/((MAESTRO!$B$3:$B$1000="PROVEEDORES")*(UPPER(MAESTRO!$L$3:$L$1000)="CONFIRMADO")),ROWS($A$3:A453))),"")</f>
        <v/>
      </c>
      <c r="B453" s="10" t="str">
        <f ca="1">IFERROR(INDEX(MAESTRO!B:B,_xludf.AGGREGATE(15,6,ROW(MAESTRO!$B$3:$B$1000)/((MAESTRO!$B$3:$B$1000="PROVEEDORES")*(UPPER(MAESTRO!$L$3:$L$1000)="CONFIRMADO")),ROWS($A$3:A453))),"")</f>
        <v/>
      </c>
      <c r="C453" s="10" t="str">
        <f ca="1">IFERROR(INDEX(MAESTRO!C:C,_xludf.AGGREGATE(15,6,ROW(MAESTRO!$B$3:$B$1000)/((MAESTRO!$B$3:$B$1000="PROVEEDORES")*(UPPER(MAESTRO!$L$3:$L$1000)="CONFIRMADO")),ROWS($A$3:A453))),"")</f>
        <v/>
      </c>
      <c r="D453" s="10" t="str">
        <f ca="1">IFERROR(INDEX(MAESTRO!D:D,_xludf.AGGREGATE(15,6,ROW(MAESTRO!$B$3:$B$1000)/((MAESTRO!$B$3:$B$1000="PROVEEDORES")*(UPPER(MAESTRO!$L$3:$L$1000)="CONFIRMADO")),ROWS($A$3:A453))),"")</f>
        <v/>
      </c>
      <c r="E453" s="10" t="str">
        <f ca="1">IFERROR(INDEX(MAESTRO!E:E,_xludf.AGGREGATE(15,6,ROW(MAESTRO!$B$3:$B$1000)/((MAESTRO!$B$3:$B$1000="PROVEEDORES")*(UPPER(MAESTRO!$L$3:$L$1000)="CONFIRMADO")),ROWS($A$3:A453))),"")</f>
        <v/>
      </c>
      <c r="F453" s="10" t="str">
        <f ca="1">IFERROR(INDEX(MAESTRO!F:F,_xludf.AGGREGATE(15,6,ROW(MAESTRO!$B$3:$B$1000)/((MAESTRO!$B$3:$B$1000="PROVEEDORES")*(UPPER(MAESTRO!$L$3:$L$1000)="CONFIRMADO")),ROWS($A$3:A453))),"")</f>
        <v/>
      </c>
      <c r="G453" s="10" t="str">
        <f ca="1">IFERROR(INDEX(MAESTRO!G:G,_xludf.AGGREGATE(15,6,ROW(MAESTRO!$B$3:$B$1000)/((MAESTRO!$B$3:$B$1000="PROVEEDORES")*(UPPER(MAESTRO!$L$3:$L$1000)="CONFIRMADO")),ROWS($A$3:A453))),"")</f>
        <v/>
      </c>
      <c r="H453" s="10" t="str">
        <f ca="1">IFERROR(INDEX(MAESTRO!H:H,_xludf.AGGREGATE(15,6,ROW(MAESTRO!$B$3:$B$1000)/((MAESTRO!$B$3:$B$1000="PROVEEDORES")*(UPPER(MAESTRO!$L$3:$L$1000)="CONFIRMADO")),ROWS($A$3:A453))),"")</f>
        <v/>
      </c>
      <c r="I453" s="10" t="str">
        <f ca="1">IFERROR(INDEX(MAESTRO!I:I,_xludf.AGGREGATE(15,6,ROW(MAESTRO!$B$3:$B$1000)/((MAESTRO!$B$3:$B$1000="PROVEEDORES")*(UPPER(MAESTRO!$L$3:$L$1000)="CONFIRMADO")),ROWS($A$3:A453))),"")</f>
        <v/>
      </c>
      <c r="J453" s="10" t="str">
        <f ca="1">IFERROR(INDEX(MAESTRO!J:J,_xludf.AGGREGATE(15,6,ROW(MAESTRO!$B$3:$B$1000)/((MAESTRO!$B$3:$B$1000="PROVEEDORES")*(UPPER(MAESTRO!$L$3:$L$1000)="CONFIRMADO")),ROWS($A$3:A453))),"")</f>
        <v/>
      </c>
      <c r="K453" s="10" t="str">
        <f ca="1">IFERROR(INDEX(MAESTRO!K:K,_xludf.AGGREGATE(15,6,ROW(MAESTRO!$B$3:$B$1000)/((MAESTRO!$B$3:$B$1000="PROVEEDORES")*(UPPER(MAESTRO!$L$3:$L$1000)="CONFIRMADO")),ROWS($A$3:A453))),"")</f>
        <v/>
      </c>
      <c r="L453" s="10" t="str">
        <f ca="1">IFERROR(INDEX(MAESTRO!L:L,_xludf.AGGREGATE(15,6,ROW(MAESTRO!$B$3:$B$1000)/((MAESTRO!$B$3:$B$1000="PROVEEDORES")*(UPPER(MAESTRO!$L$3:$L$1000)="CONFIRMADO")),ROWS($A$3:A453))),"")</f>
        <v/>
      </c>
      <c r="M453" s="10" t="str">
        <f ca="1">IFERROR(INDEX(MAESTRO!M:M,_xludf.AGGREGATE(15,6,ROW(MAESTRO!$B$3:$B$1000)/((MAESTRO!$B$3:$B$1000="PROVEEDORES")*(UPPER(MAESTRO!$L$3:$L$1000)="CONFIRMADO")),ROWS($A$3:A453))),"")</f>
        <v/>
      </c>
      <c r="N453" s="10" t="str">
        <f ca="1">IFERROR(INDEX(MAESTRO!N:N,_xludf.AGGREGATE(15,6,ROW(MAESTRO!$B$3:$B$1000)/((MAESTRO!$B$3:$B$1000="PROVEEDORES")*(UPPER(MAESTRO!$L$3:$L$1000)="CONFIRMADO")),ROWS($A$3:A453))),"")</f>
        <v/>
      </c>
      <c r="O453" s="10" t="str">
        <f ca="1">IFERROR(INDEX(MAESTRO!O:O,_xludf.AGGREGATE(15,6,ROW(MAESTRO!$B$3:$B$1000)/((MAESTRO!$B$3:$B$1000="PROVEEDORES")*(UPPER(MAESTRO!$L$3:$L$1000)="CONFIRMADO")),ROWS($A$3:A453))),"")</f>
        <v/>
      </c>
      <c r="P453" s="10" t="str">
        <f ca="1">IFERROR(INDEX(MAESTRO!P:P,_xludf.AGGREGATE(15,6,ROW(MAESTRO!$B$3:$B$1000)/((MAESTRO!$B$3:$B$1000="PROVEEDORES")*(UPPER(MAESTRO!$L$3:$L$1000)="CONFIRMADO")),ROWS($A$3:A453))),"")</f>
        <v/>
      </c>
      <c r="Q453" s="10" t="str">
        <f ca="1">IFERROR(INDEX(MAESTRO!Q:Q,_xludf.AGGREGATE(15,6,ROW(MAESTRO!$B$3:$B$1000)/((MAESTRO!$B$3:$B$1000="PROVEEDORES")*(UPPER(MAESTRO!$L$3:$L$1000)="CONFIRMADO")),ROWS($A$3:A453))),"")</f>
        <v/>
      </c>
      <c r="R453" s="10" t="str">
        <f ca="1">IFERROR(INDEX(MAESTRO!R:R,_xludf.AGGREGATE(15,6,ROW(MAESTRO!$B$3:$B$1000)/((MAESTRO!$B$3:$B$1000="PROVEEDORES")*(UPPER(MAESTRO!$L$3:$L$1000)="CONFIRMADO")),ROWS($A$3:A453))),"")</f>
        <v/>
      </c>
      <c r="S453" s="10" t="str">
        <f ca="1">IFERROR(INDEX(MAESTRO!S:S,_xludf.AGGREGATE(15,6,ROW(MAESTRO!$B$3:$B$1000)/((MAESTRO!$B$3:$B$1000="PROVEEDORES")*(UPPER(MAESTRO!$L$3:$L$1000)="CONFIRMADO")),ROWS($A$3:A453))),"")</f>
        <v/>
      </c>
      <c r="T453" s="10" t="str">
        <f ca="1">IFERROR(INDEX(MAESTRO!T:T,_xludf.AGGREGATE(15,6,ROW(MAESTRO!$B$3:$B$1000)/((MAESTRO!$B$3:$B$1000="PROVEEDORES")*(UPPER(MAESTRO!$L$3:$L$1000)="CONFIRMADO")),ROWS($A$3:A453))),"")</f>
        <v/>
      </c>
      <c r="U453" s="10" t="str">
        <f ca="1">IFERROR(INDEX(MAESTRO!U:U,_xludf.AGGREGATE(15,6,ROW(MAESTRO!$B$3:$B$1000)/((MAESTRO!$B$3:$B$1000="PROVEEDORES")*(UPPER(MAESTRO!$L$3:$L$1000)="CONFIRMADO")),ROWS($A$3:A453))),"")</f>
        <v/>
      </c>
      <c r="V453" s="10" t="str">
        <f ca="1">IFERROR(INDEX(MAESTRO!V:V,_xludf.AGGREGATE(15,6,ROW(MAESTRO!$B$3:$B$1000)/((MAESTRO!$B$3:$B$1000="PROVEEDORES")*(UPPER(MAESTRO!$L$3:$L$1000)="CONFIRMADO")),ROWS($A$3:A453))),"")</f>
        <v/>
      </c>
      <c r="W453" s="10" t="str">
        <f ca="1">IFERROR(INDEX(MAESTRO!W:W,_xludf.AGGREGATE(15,6,ROW(MAESTRO!$B$3:$B$1000)/((MAESTRO!$B$3:$B$1000="PROVEEDORES")*(UPPER(MAESTRO!$L$3:$L$1000)="CONFIRMADO")),ROWS($A$3:A453))),"")</f>
        <v/>
      </c>
      <c r="X453" s="10" t="str">
        <f ca="1">IFERROR(INDEX(MAESTRO!X:X,_xludf.AGGREGATE(15,6,ROW(MAESTRO!$B$3:$B$1000)/((MAESTRO!$B$3:$B$1000="PROVEEDORES")*(UPPER(MAESTRO!$L$3:$L$1000)="CONFIRMADO")),ROWS($A$3:A453))),"")</f>
        <v/>
      </c>
    </row>
    <row r="454" spans="1:24" ht="22.05" customHeight="1">
      <c r="A454" s="24" t="str">
        <f ca="1">IFERROR(INDEX(MAESTRO!A:A,_xludf.AGGREGATE(15,6,ROW(MAESTRO!$B$3:$B$1000)/((MAESTRO!$B$3:$B$1000="PROVEEDORES")*(UPPER(MAESTRO!$L$3:$L$1000)="CONFIRMADO")),ROWS($A$3:A454))),"")</f>
        <v/>
      </c>
      <c r="B454" s="24" t="str">
        <f ca="1">IFERROR(INDEX(MAESTRO!B:B,_xludf.AGGREGATE(15,6,ROW(MAESTRO!$B$3:$B$1000)/((MAESTRO!$B$3:$B$1000="PROVEEDORES")*(UPPER(MAESTRO!$L$3:$L$1000)="CONFIRMADO")),ROWS($A$3:A454))),"")</f>
        <v/>
      </c>
      <c r="C454" s="24" t="str">
        <f ca="1">IFERROR(INDEX(MAESTRO!C:C,_xludf.AGGREGATE(15,6,ROW(MAESTRO!$B$3:$B$1000)/((MAESTRO!$B$3:$B$1000="PROVEEDORES")*(UPPER(MAESTRO!$L$3:$L$1000)="CONFIRMADO")),ROWS($A$3:A454))),"")</f>
        <v/>
      </c>
      <c r="D454" s="24" t="str">
        <f ca="1">IFERROR(INDEX(MAESTRO!D:D,_xludf.AGGREGATE(15,6,ROW(MAESTRO!$B$3:$B$1000)/((MAESTRO!$B$3:$B$1000="PROVEEDORES")*(UPPER(MAESTRO!$L$3:$L$1000)="CONFIRMADO")),ROWS($A$3:A454))),"")</f>
        <v/>
      </c>
      <c r="E454" s="24" t="str">
        <f ca="1">IFERROR(INDEX(MAESTRO!E:E,_xludf.AGGREGATE(15,6,ROW(MAESTRO!$B$3:$B$1000)/((MAESTRO!$B$3:$B$1000="PROVEEDORES")*(UPPER(MAESTRO!$L$3:$L$1000)="CONFIRMADO")),ROWS($A$3:A454))),"")</f>
        <v/>
      </c>
      <c r="F454" s="24" t="str">
        <f ca="1">IFERROR(INDEX(MAESTRO!F:F,_xludf.AGGREGATE(15,6,ROW(MAESTRO!$B$3:$B$1000)/((MAESTRO!$B$3:$B$1000="PROVEEDORES")*(UPPER(MAESTRO!$L$3:$L$1000)="CONFIRMADO")),ROWS($A$3:A454))),"")</f>
        <v/>
      </c>
      <c r="G454" s="24" t="str">
        <f ca="1">IFERROR(INDEX(MAESTRO!G:G,_xludf.AGGREGATE(15,6,ROW(MAESTRO!$B$3:$B$1000)/((MAESTRO!$B$3:$B$1000="PROVEEDORES")*(UPPER(MAESTRO!$L$3:$L$1000)="CONFIRMADO")),ROWS($A$3:A454))),"")</f>
        <v/>
      </c>
      <c r="H454" s="24" t="str">
        <f ca="1">IFERROR(INDEX(MAESTRO!H:H,_xludf.AGGREGATE(15,6,ROW(MAESTRO!$B$3:$B$1000)/((MAESTRO!$B$3:$B$1000="PROVEEDORES")*(UPPER(MAESTRO!$L$3:$L$1000)="CONFIRMADO")),ROWS($A$3:A454))),"")</f>
        <v/>
      </c>
      <c r="I454" s="24" t="str">
        <f ca="1">IFERROR(INDEX(MAESTRO!I:I,_xludf.AGGREGATE(15,6,ROW(MAESTRO!$B$3:$B$1000)/((MAESTRO!$B$3:$B$1000="PROVEEDORES")*(UPPER(MAESTRO!$L$3:$L$1000)="CONFIRMADO")),ROWS($A$3:A454))),"")</f>
        <v/>
      </c>
      <c r="J454" s="24" t="str">
        <f ca="1">IFERROR(INDEX(MAESTRO!J:J,_xludf.AGGREGATE(15,6,ROW(MAESTRO!$B$3:$B$1000)/((MAESTRO!$B$3:$B$1000="PROVEEDORES")*(UPPER(MAESTRO!$L$3:$L$1000)="CONFIRMADO")),ROWS($A$3:A454))),"")</f>
        <v/>
      </c>
      <c r="K454" s="24" t="str">
        <f ca="1">IFERROR(INDEX(MAESTRO!K:K,_xludf.AGGREGATE(15,6,ROW(MAESTRO!$B$3:$B$1000)/((MAESTRO!$B$3:$B$1000="PROVEEDORES")*(UPPER(MAESTRO!$L$3:$L$1000)="CONFIRMADO")),ROWS($A$3:A454))),"")</f>
        <v/>
      </c>
      <c r="L454" s="24" t="str">
        <f ca="1">IFERROR(INDEX(MAESTRO!L:L,_xludf.AGGREGATE(15,6,ROW(MAESTRO!$B$3:$B$1000)/((MAESTRO!$B$3:$B$1000="PROVEEDORES")*(UPPER(MAESTRO!$L$3:$L$1000)="CONFIRMADO")),ROWS($A$3:A454))),"")</f>
        <v/>
      </c>
      <c r="M454" s="24" t="str">
        <f ca="1">IFERROR(INDEX(MAESTRO!M:M,_xludf.AGGREGATE(15,6,ROW(MAESTRO!$B$3:$B$1000)/((MAESTRO!$B$3:$B$1000="PROVEEDORES")*(UPPER(MAESTRO!$L$3:$L$1000)="CONFIRMADO")),ROWS($A$3:A454))),"")</f>
        <v/>
      </c>
      <c r="N454" s="24" t="str">
        <f ca="1">IFERROR(INDEX(MAESTRO!N:N,_xludf.AGGREGATE(15,6,ROW(MAESTRO!$B$3:$B$1000)/((MAESTRO!$B$3:$B$1000="PROVEEDORES")*(UPPER(MAESTRO!$L$3:$L$1000)="CONFIRMADO")),ROWS($A$3:A454))),"")</f>
        <v/>
      </c>
      <c r="O454" s="24" t="str">
        <f ca="1">IFERROR(INDEX(MAESTRO!O:O,_xludf.AGGREGATE(15,6,ROW(MAESTRO!$B$3:$B$1000)/((MAESTRO!$B$3:$B$1000="PROVEEDORES")*(UPPER(MAESTRO!$L$3:$L$1000)="CONFIRMADO")),ROWS($A$3:A454))),"")</f>
        <v/>
      </c>
      <c r="P454" s="24" t="str">
        <f ca="1">IFERROR(INDEX(MAESTRO!P:P,_xludf.AGGREGATE(15,6,ROW(MAESTRO!$B$3:$B$1000)/((MAESTRO!$B$3:$B$1000="PROVEEDORES")*(UPPER(MAESTRO!$L$3:$L$1000)="CONFIRMADO")),ROWS($A$3:A454))),"")</f>
        <v/>
      </c>
      <c r="Q454" s="24" t="str">
        <f ca="1">IFERROR(INDEX(MAESTRO!Q:Q,_xludf.AGGREGATE(15,6,ROW(MAESTRO!$B$3:$B$1000)/((MAESTRO!$B$3:$B$1000="PROVEEDORES")*(UPPER(MAESTRO!$L$3:$L$1000)="CONFIRMADO")),ROWS($A$3:A454))),"")</f>
        <v/>
      </c>
      <c r="R454" s="24" t="str">
        <f ca="1">IFERROR(INDEX(MAESTRO!R:R,_xludf.AGGREGATE(15,6,ROW(MAESTRO!$B$3:$B$1000)/((MAESTRO!$B$3:$B$1000="PROVEEDORES")*(UPPER(MAESTRO!$L$3:$L$1000)="CONFIRMADO")),ROWS($A$3:A454))),"")</f>
        <v/>
      </c>
      <c r="S454" s="24" t="str">
        <f ca="1">IFERROR(INDEX(MAESTRO!S:S,_xludf.AGGREGATE(15,6,ROW(MAESTRO!$B$3:$B$1000)/((MAESTRO!$B$3:$B$1000="PROVEEDORES")*(UPPER(MAESTRO!$L$3:$L$1000)="CONFIRMADO")),ROWS($A$3:A454))),"")</f>
        <v/>
      </c>
      <c r="T454" s="24" t="str">
        <f ca="1">IFERROR(INDEX(MAESTRO!T:T,_xludf.AGGREGATE(15,6,ROW(MAESTRO!$B$3:$B$1000)/((MAESTRO!$B$3:$B$1000="PROVEEDORES")*(UPPER(MAESTRO!$L$3:$L$1000)="CONFIRMADO")),ROWS($A$3:A454))),"")</f>
        <v/>
      </c>
      <c r="U454" s="24" t="str">
        <f ca="1">IFERROR(INDEX(MAESTRO!U:U,_xludf.AGGREGATE(15,6,ROW(MAESTRO!$B$3:$B$1000)/((MAESTRO!$B$3:$B$1000="PROVEEDORES")*(UPPER(MAESTRO!$L$3:$L$1000)="CONFIRMADO")),ROWS($A$3:A454))),"")</f>
        <v/>
      </c>
      <c r="V454" s="24" t="str">
        <f ca="1">IFERROR(INDEX(MAESTRO!V:V,_xludf.AGGREGATE(15,6,ROW(MAESTRO!$B$3:$B$1000)/((MAESTRO!$B$3:$B$1000="PROVEEDORES")*(UPPER(MAESTRO!$L$3:$L$1000)="CONFIRMADO")),ROWS($A$3:A454))),"")</f>
        <v/>
      </c>
      <c r="W454" s="24" t="str">
        <f ca="1">IFERROR(INDEX(MAESTRO!W:W,_xludf.AGGREGATE(15,6,ROW(MAESTRO!$B$3:$B$1000)/((MAESTRO!$B$3:$B$1000="PROVEEDORES")*(UPPER(MAESTRO!$L$3:$L$1000)="CONFIRMADO")),ROWS($A$3:A454))),"")</f>
        <v/>
      </c>
      <c r="X454" s="24" t="str">
        <f ca="1">IFERROR(INDEX(MAESTRO!X:X,_xludf.AGGREGATE(15,6,ROW(MAESTRO!$B$3:$B$1000)/((MAESTRO!$B$3:$B$1000="PROVEEDORES")*(UPPER(MAESTRO!$L$3:$L$1000)="CONFIRMADO")),ROWS($A$3:A454))),"")</f>
        <v/>
      </c>
    </row>
    <row r="455" spans="1:24" ht="22.05" customHeight="1">
      <c r="A455" s="10" t="str">
        <f ca="1">IFERROR(INDEX(MAESTRO!A:A,_xludf.AGGREGATE(15,6,ROW(MAESTRO!$B$3:$B$1000)/((MAESTRO!$B$3:$B$1000="PROVEEDORES")*(UPPER(MAESTRO!$L$3:$L$1000)="CONFIRMADO")),ROWS($A$3:A455))),"")</f>
        <v/>
      </c>
      <c r="B455" s="10" t="str">
        <f ca="1">IFERROR(INDEX(MAESTRO!B:B,_xludf.AGGREGATE(15,6,ROW(MAESTRO!$B$3:$B$1000)/((MAESTRO!$B$3:$B$1000="PROVEEDORES")*(UPPER(MAESTRO!$L$3:$L$1000)="CONFIRMADO")),ROWS($A$3:A455))),"")</f>
        <v/>
      </c>
      <c r="C455" s="10" t="str">
        <f ca="1">IFERROR(INDEX(MAESTRO!C:C,_xludf.AGGREGATE(15,6,ROW(MAESTRO!$B$3:$B$1000)/((MAESTRO!$B$3:$B$1000="PROVEEDORES")*(UPPER(MAESTRO!$L$3:$L$1000)="CONFIRMADO")),ROWS($A$3:A455))),"")</f>
        <v/>
      </c>
      <c r="D455" s="10" t="str">
        <f ca="1">IFERROR(INDEX(MAESTRO!D:D,_xludf.AGGREGATE(15,6,ROW(MAESTRO!$B$3:$B$1000)/((MAESTRO!$B$3:$B$1000="PROVEEDORES")*(UPPER(MAESTRO!$L$3:$L$1000)="CONFIRMADO")),ROWS($A$3:A455))),"")</f>
        <v/>
      </c>
      <c r="E455" s="10" t="str">
        <f ca="1">IFERROR(INDEX(MAESTRO!E:E,_xludf.AGGREGATE(15,6,ROW(MAESTRO!$B$3:$B$1000)/((MAESTRO!$B$3:$B$1000="PROVEEDORES")*(UPPER(MAESTRO!$L$3:$L$1000)="CONFIRMADO")),ROWS($A$3:A455))),"")</f>
        <v/>
      </c>
      <c r="F455" s="10" t="str">
        <f ca="1">IFERROR(INDEX(MAESTRO!F:F,_xludf.AGGREGATE(15,6,ROW(MAESTRO!$B$3:$B$1000)/((MAESTRO!$B$3:$B$1000="PROVEEDORES")*(UPPER(MAESTRO!$L$3:$L$1000)="CONFIRMADO")),ROWS($A$3:A455))),"")</f>
        <v/>
      </c>
      <c r="G455" s="10" t="str">
        <f ca="1">IFERROR(INDEX(MAESTRO!G:G,_xludf.AGGREGATE(15,6,ROW(MAESTRO!$B$3:$B$1000)/((MAESTRO!$B$3:$B$1000="PROVEEDORES")*(UPPER(MAESTRO!$L$3:$L$1000)="CONFIRMADO")),ROWS($A$3:A455))),"")</f>
        <v/>
      </c>
      <c r="H455" s="10" t="str">
        <f ca="1">IFERROR(INDEX(MAESTRO!H:H,_xludf.AGGREGATE(15,6,ROW(MAESTRO!$B$3:$B$1000)/((MAESTRO!$B$3:$B$1000="PROVEEDORES")*(UPPER(MAESTRO!$L$3:$L$1000)="CONFIRMADO")),ROWS($A$3:A455))),"")</f>
        <v/>
      </c>
      <c r="I455" s="10" t="str">
        <f ca="1">IFERROR(INDEX(MAESTRO!I:I,_xludf.AGGREGATE(15,6,ROW(MAESTRO!$B$3:$B$1000)/((MAESTRO!$B$3:$B$1000="PROVEEDORES")*(UPPER(MAESTRO!$L$3:$L$1000)="CONFIRMADO")),ROWS($A$3:A455))),"")</f>
        <v/>
      </c>
      <c r="J455" s="10" t="str">
        <f ca="1">IFERROR(INDEX(MAESTRO!J:J,_xludf.AGGREGATE(15,6,ROW(MAESTRO!$B$3:$B$1000)/((MAESTRO!$B$3:$B$1000="PROVEEDORES")*(UPPER(MAESTRO!$L$3:$L$1000)="CONFIRMADO")),ROWS($A$3:A455))),"")</f>
        <v/>
      </c>
      <c r="K455" s="10" t="str">
        <f ca="1">IFERROR(INDEX(MAESTRO!K:K,_xludf.AGGREGATE(15,6,ROW(MAESTRO!$B$3:$B$1000)/((MAESTRO!$B$3:$B$1000="PROVEEDORES")*(UPPER(MAESTRO!$L$3:$L$1000)="CONFIRMADO")),ROWS($A$3:A455))),"")</f>
        <v/>
      </c>
      <c r="L455" s="10" t="str">
        <f ca="1">IFERROR(INDEX(MAESTRO!L:L,_xludf.AGGREGATE(15,6,ROW(MAESTRO!$B$3:$B$1000)/((MAESTRO!$B$3:$B$1000="PROVEEDORES")*(UPPER(MAESTRO!$L$3:$L$1000)="CONFIRMADO")),ROWS($A$3:A455))),"")</f>
        <v/>
      </c>
      <c r="M455" s="10" t="str">
        <f ca="1">IFERROR(INDEX(MAESTRO!M:M,_xludf.AGGREGATE(15,6,ROW(MAESTRO!$B$3:$B$1000)/((MAESTRO!$B$3:$B$1000="PROVEEDORES")*(UPPER(MAESTRO!$L$3:$L$1000)="CONFIRMADO")),ROWS($A$3:A455))),"")</f>
        <v/>
      </c>
      <c r="N455" s="10" t="str">
        <f ca="1">IFERROR(INDEX(MAESTRO!N:N,_xludf.AGGREGATE(15,6,ROW(MAESTRO!$B$3:$B$1000)/((MAESTRO!$B$3:$B$1000="PROVEEDORES")*(UPPER(MAESTRO!$L$3:$L$1000)="CONFIRMADO")),ROWS($A$3:A455))),"")</f>
        <v/>
      </c>
      <c r="O455" s="10" t="str">
        <f ca="1">IFERROR(INDEX(MAESTRO!O:O,_xludf.AGGREGATE(15,6,ROW(MAESTRO!$B$3:$B$1000)/((MAESTRO!$B$3:$B$1000="PROVEEDORES")*(UPPER(MAESTRO!$L$3:$L$1000)="CONFIRMADO")),ROWS($A$3:A455))),"")</f>
        <v/>
      </c>
      <c r="P455" s="10" t="str">
        <f ca="1">IFERROR(INDEX(MAESTRO!P:P,_xludf.AGGREGATE(15,6,ROW(MAESTRO!$B$3:$B$1000)/((MAESTRO!$B$3:$B$1000="PROVEEDORES")*(UPPER(MAESTRO!$L$3:$L$1000)="CONFIRMADO")),ROWS($A$3:A455))),"")</f>
        <v/>
      </c>
      <c r="Q455" s="10" t="str">
        <f ca="1">IFERROR(INDEX(MAESTRO!Q:Q,_xludf.AGGREGATE(15,6,ROW(MAESTRO!$B$3:$B$1000)/((MAESTRO!$B$3:$B$1000="PROVEEDORES")*(UPPER(MAESTRO!$L$3:$L$1000)="CONFIRMADO")),ROWS($A$3:A455))),"")</f>
        <v/>
      </c>
      <c r="R455" s="10" t="str">
        <f ca="1">IFERROR(INDEX(MAESTRO!R:R,_xludf.AGGREGATE(15,6,ROW(MAESTRO!$B$3:$B$1000)/((MAESTRO!$B$3:$B$1000="PROVEEDORES")*(UPPER(MAESTRO!$L$3:$L$1000)="CONFIRMADO")),ROWS($A$3:A455))),"")</f>
        <v/>
      </c>
      <c r="S455" s="10" t="str">
        <f ca="1">IFERROR(INDEX(MAESTRO!S:S,_xludf.AGGREGATE(15,6,ROW(MAESTRO!$B$3:$B$1000)/((MAESTRO!$B$3:$B$1000="PROVEEDORES")*(UPPER(MAESTRO!$L$3:$L$1000)="CONFIRMADO")),ROWS($A$3:A455))),"")</f>
        <v/>
      </c>
      <c r="T455" s="10" t="str">
        <f ca="1">IFERROR(INDEX(MAESTRO!T:T,_xludf.AGGREGATE(15,6,ROW(MAESTRO!$B$3:$B$1000)/((MAESTRO!$B$3:$B$1000="PROVEEDORES")*(UPPER(MAESTRO!$L$3:$L$1000)="CONFIRMADO")),ROWS($A$3:A455))),"")</f>
        <v/>
      </c>
      <c r="U455" s="10" t="str">
        <f ca="1">IFERROR(INDEX(MAESTRO!U:U,_xludf.AGGREGATE(15,6,ROW(MAESTRO!$B$3:$B$1000)/((MAESTRO!$B$3:$B$1000="PROVEEDORES")*(UPPER(MAESTRO!$L$3:$L$1000)="CONFIRMADO")),ROWS($A$3:A455))),"")</f>
        <v/>
      </c>
      <c r="V455" s="10" t="str">
        <f ca="1">IFERROR(INDEX(MAESTRO!V:V,_xludf.AGGREGATE(15,6,ROW(MAESTRO!$B$3:$B$1000)/((MAESTRO!$B$3:$B$1000="PROVEEDORES")*(UPPER(MAESTRO!$L$3:$L$1000)="CONFIRMADO")),ROWS($A$3:A455))),"")</f>
        <v/>
      </c>
      <c r="W455" s="10" t="str">
        <f ca="1">IFERROR(INDEX(MAESTRO!W:W,_xludf.AGGREGATE(15,6,ROW(MAESTRO!$B$3:$B$1000)/((MAESTRO!$B$3:$B$1000="PROVEEDORES")*(UPPER(MAESTRO!$L$3:$L$1000)="CONFIRMADO")),ROWS($A$3:A455))),"")</f>
        <v/>
      </c>
      <c r="X455" s="10" t="str">
        <f ca="1">IFERROR(INDEX(MAESTRO!X:X,_xludf.AGGREGATE(15,6,ROW(MAESTRO!$B$3:$B$1000)/((MAESTRO!$B$3:$B$1000="PROVEEDORES")*(UPPER(MAESTRO!$L$3:$L$1000)="CONFIRMADO")),ROWS($A$3:A455))),"")</f>
        <v/>
      </c>
    </row>
    <row r="456" spans="1:24" ht="22.05" customHeight="1">
      <c r="A456" s="24" t="str">
        <f ca="1">IFERROR(INDEX(MAESTRO!A:A,_xludf.AGGREGATE(15,6,ROW(MAESTRO!$B$3:$B$1000)/((MAESTRO!$B$3:$B$1000="PROVEEDORES")*(UPPER(MAESTRO!$L$3:$L$1000)="CONFIRMADO")),ROWS($A$3:A456))),"")</f>
        <v/>
      </c>
      <c r="B456" s="24" t="str">
        <f ca="1">IFERROR(INDEX(MAESTRO!B:B,_xludf.AGGREGATE(15,6,ROW(MAESTRO!$B$3:$B$1000)/((MAESTRO!$B$3:$B$1000="PROVEEDORES")*(UPPER(MAESTRO!$L$3:$L$1000)="CONFIRMADO")),ROWS($A$3:A456))),"")</f>
        <v/>
      </c>
      <c r="C456" s="24" t="str">
        <f ca="1">IFERROR(INDEX(MAESTRO!C:C,_xludf.AGGREGATE(15,6,ROW(MAESTRO!$B$3:$B$1000)/((MAESTRO!$B$3:$B$1000="PROVEEDORES")*(UPPER(MAESTRO!$L$3:$L$1000)="CONFIRMADO")),ROWS($A$3:A456))),"")</f>
        <v/>
      </c>
      <c r="D456" s="24" t="str">
        <f ca="1">IFERROR(INDEX(MAESTRO!D:D,_xludf.AGGREGATE(15,6,ROW(MAESTRO!$B$3:$B$1000)/((MAESTRO!$B$3:$B$1000="PROVEEDORES")*(UPPER(MAESTRO!$L$3:$L$1000)="CONFIRMADO")),ROWS($A$3:A456))),"")</f>
        <v/>
      </c>
      <c r="E456" s="24" t="str">
        <f ca="1">IFERROR(INDEX(MAESTRO!E:E,_xludf.AGGREGATE(15,6,ROW(MAESTRO!$B$3:$B$1000)/((MAESTRO!$B$3:$B$1000="PROVEEDORES")*(UPPER(MAESTRO!$L$3:$L$1000)="CONFIRMADO")),ROWS($A$3:A456))),"")</f>
        <v/>
      </c>
      <c r="F456" s="24" t="str">
        <f ca="1">IFERROR(INDEX(MAESTRO!F:F,_xludf.AGGREGATE(15,6,ROW(MAESTRO!$B$3:$B$1000)/((MAESTRO!$B$3:$B$1000="PROVEEDORES")*(UPPER(MAESTRO!$L$3:$L$1000)="CONFIRMADO")),ROWS($A$3:A456))),"")</f>
        <v/>
      </c>
      <c r="G456" s="24" t="str">
        <f ca="1">IFERROR(INDEX(MAESTRO!G:G,_xludf.AGGREGATE(15,6,ROW(MAESTRO!$B$3:$B$1000)/((MAESTRO!$B$3:$B$1000="PROVEEDORES")*(UPPER(MAESTRO!$L$3:$L$1000)="CONFIRMADO")),ROWS($A$3:A456))),"")</f>
        <v/>
      </c>
      <c r="H456" s="24" t="str">
        <f ca="1">IFERROR(INDEX(MAESTRO!H:H,_xludf.AGGREGATE(15,6,ROW(MAESTRO!$B$3:$B$1000)/((MAESTRO!$B$3:$B$1000="PROVEEDORES")*(UPPER(MAESTRO!$L$3:$L$1000)="CONFIRMADO")),ROWS($A$3:A456))),"")</f>
        <v/>
      </c>
      <c r="I456" s="24" t="str">
        <f ca="1">IFERROR(INDEX(MAESTRO!I:I,_xludf.AGGREGATE(15,6,ROW(MAESTRO!$B$3:$B$1000)/((MAESTRO!$B$3:$B$1000="PROVEEDORES")*(UPPER(MAESTRO!$L$3:$L$1000)="CONFIRMADO")),ROWS($A$3:A456))),"")</f>
        <v/>
      </c>
      <c r="J456" s="24" t="str">
        <f ca="1">IFERROR(INDEX(MAESTRO!J:J,_xludf.AGGREGATE(15,6,ROW(MAESTRO!$B$3:$B$1000)/((MAESTRO!$B$3:$B$1000="PROVEEDORES")*(UPPER(MAESTRO!$L$3:$L$1000)="CONFIRMADO")),ROWS($A$3:A456))),"")</f>
        <v/>
      </c>
      <c r="K456" s="24" t="str">
        <f ca="1">IFERROR(INDEX(MAESTRO!K:K,_xludf.AGGREGATE(15,6,ROW(MAESTRO!$B$3:$B$1000)/((MAESTRO!$B$3:$B$1000="PROVEEDORES")*(UPPER(MAESTRO!$L$3:$L$1000)="CONFIRMADO")),ROWS($A$3:A456))),"")</f>
        <v/>
      </c>
      <c r="L456" s="24" t="str">
        <f ca="1">IFERROR(INDEX(MAESTRO!L:L,_xludf.AGGREGATE(15,6,ROW(MAESTRO!$B$3:$B$1000)/((MAESTRO!$B$3:$B$1000="PROVEEDORES")*(UPPER(MAESTRO!$L$3:$L$1000)="CONFIRMADO")),ROWS($A$3:A456))),"")</f>
        <v/>
      </c>
      <c r="M456" s="24" t="str">
        <f ca="1">IFERROR(INDEX(MAESTRO!M:M,_xludf.AGGREGATE(15,6,ROW(MAESTRO!$B$3:$B$1000)/((MAESTRO!$B$3:$B$1000="PROVEEDORES")*(UPPER(MAESTRO!$L$3:$L$1000)="CONFIRMADO")),ROWS($A$3:A456))),"")</f>
        <v/>
      </c>
      <c r="N456" s="24" t="str">
        <f ca="1">IFERROR(INDEX(MAESTRO!N:N,_xludf.AGGREGATE(15,6,ROW(MAESTRO!$B$3:$B$1000)/((MAESTRO!$B$3:$B$1000="PROVEEDORES")*(UPPER(MAESTRO!$L$3:$L$1000)="CONFIRMADO")),ROWS($A$3:A456))),"")</f>
        <v/>
      </c>
      <c r="O456" s="24" t="str">
        <f ca="1">IFERROR(INDEX(MAESTRO!O:O,_xludf.AGGREGATE(15,6,ROW(MAESTRO!$B$3:$B$1000)/((MAESTRO!$B$3:$B$1000="PROVEEDORES")*(UPPER(MAESTRO!$L$3:$L$1000)="CONFIRMADO")),ROWS($A$3:A456))),"")</f>
        <v/>
      </c>
      <c r="P456" s="24" t="str">
        <f ca="1">IFERROR(INDEX(MAESTRO!P:P,_xludf.AGGREGATE(15,6,ROW(MAESTRO!$B$3:$B$1000)/((MAESTRO!$B$3:$B$1000="PROVEEDORES")*(UPPER(MAESTRO!$L$3:$L$1000)="CONFIRMADO")),ROWS($A$3:A456))),"")</f>
        <v/>
      </c>
      <c r="Q456" s="24" t="str">
        <f ca="1">IFERROR(INDEX(MAESTRO!Q:Q,_xludf.AGGREGATE(15,6,ROW(MAESTRO!$B$3:$B$1000)/((MAESTRO!$B$3:$B$1000="PROVEEDORES")*(UPPER(MAESTRO!$L$3:$L$1000)="CONFIRMADO")),ROWS($A$3:A456))),"")</f>
        <v/>
      </c>
      <c r="R456" s="24" t="str">
        <f ca="1">IFERROR(INDEX(MAESTRO!R:R,_xludf.AGGREGATE(15,6,ROW(MAESTRO!$B$3:$B$1000)/((MAESTRO!$B$3:$B$1000="PROVEEDORES")*(UPPER(MAESTRO!$L$3:$L$1000)="CONFIRMADO")),ROWS($A$3:A456))),"")</f>
        <v/>
      </c>
      <c r="S456" s="24" t="str">
        <f ca="1">IFERROR(INDEX(MAESTRO!S:S,_xludf.AGGREGATE(15,6,ROW(MAESTRO!$B$3:$B$1000)/((MAESTRO!$B$3:$B$1000="PROVEEDORES")*(UPPER(MAESTRO!$L$3:$L$1000)="CONFIRMADO")),ROWS($A$3:A456))),"")</f>
        <v/>
      </c>
      <c r="T456" s="24" t="str">
        <f ca="1">IFERROR(INDEX(MAESTRO!T:T,_xludf.AGGREGATE(15,6,ROW(MAESTRO!$B$3:$B$1000)/((MAESTRO!$B$3:$B$1000="PROVEEDORES")*(UPPER(MAESTRO!$L$3:$L$1000)="CONFIRMADO")),ROWS($A$3:A456))),"")</f>
        <v/>
      </c>
      <c r="U456" s="24" t="str">
        <f ca="1">IFERROR(INDEX(MAESTRO!U:U,_xludf.AGGREGATE(15,6,ROW(MAESTRO!$B$3:$B$1000)/((MAESTRO!$B$3:$B$1000="PROVEEDORES")*(UPPER(MAESTRO!$L$3:$L$1000)="CONFIRMADO")),ROWS($A$3:A456))),"")</f>
        <v/>
      </c>
      <c r="V456" s="24" t="str">
        <f ca="1">IFERROR(INDEX(MAESTRO!V:V,_xludf.AGGREGATE(15,6,ROW(MAESTRO!$B$3:$B$1000)/((MAESTRO!$B$3:$B$1000="PROVEEDORES")*(UPPER(MAESTRO!$L$3:$L$1000)="CONFIRMADO")),ROWS($A$3:A456))),"")</f>
        <v/>
      </c>
      <c r="W456" s="24" t="str">
        <f ca="1">IFERROR(INDEX(MAESTRO!W:W,_xludf.AGGREGATE(15,6,ROW(MAESTRO!$B$3:$B$1000)/((MAESTRO!$B$3:$B$1000="PROVEEDORES")*(UPPER(MAESTRO!$L$3:$L$1000)="CONFIRMADO")),ROWS($A$3:A456))),"")</f>
        <v/>
      </c>
      <c r="X456" s="24" t="str">
        <f ca="1">IFERROR(INDEX(MAESTRO!X:X,_xludf.AGGREGATE(15,6,ROW(MAESTRO!$B$3:$B$1000)/((MAESTRO!$B$3:$B$1000="PROVEEDORES")*(UPPER(MAESTRO!$L$3:$L$1000)="CONFIRMADO")),ROWS($A$3:A456))),"")</f>
        <v/>
      </c>
    </row>
    <row r="457" spans="1:24" ht="22.05" customHeight="1">
      <c r="A457" s="10" t="str">
        <f ca="1">IFERROR(INDEX(MAESTRO!A:A,_xludf.AGGREGATE(15,6,ROW(MAESTRO!$B$3:$B$1000)/((MAESTRO!$B$3:$B$1000="PROVEEDORES")*(UPPER(MAESTRO!$L$3:$L$1000)="CONFIRMADO")),ROWS($A$3:A457))),"")</f>
        <v/>
      </c>
      <c r="B457" s="10" t="str">
        <f ca="1">IFERROR(INDEX(MAESTRO!B:B,_xludf.AGGREGATE(15,6,ROW(MAESTRO!$B$3:$B$1000)/((MAESTRO!$B$3:$B$1000="PROVEEDORES")*(UPPER(MAESTRO!$L$3:$L$1000)="CONFIRMADO")),ROWS($A$3:A457))),"")</f>
        <v/>
      </c>
      <c r="C457" s="10" t="str">
        <f ca="1">IFERROR(INDEX(MAESTRO!C:C,_xludf.AGGREGATE(15,6,ROW(MAESTRO!$B$3:$B$1000)/((MAESTRO!$B$3:$B$1000="PROVEEDORES")*(UPPER(MAESTRO!$L$3:$L$1000)="CONFIRMADO")),ROWS($A$3:A457))),"")</f>
        <v/>
      </c>
      <c r="D457" s="10" t="str">
        <f ca="1">IFERROR(INDEX(MAESTRO!D:D,_xludf.AGGREGATE(15,6,ROW(MAESTRO!$B$3:$B$1000)/((MAESTRO!$B$3:$B$1000="PROVEEDORES")*(UPPER(MAESTRO!$L$3:$L$1000)="CONFIRMADO")),ROWS($A$3:A457))),"")</f>
        <v/>
      </c>
      <c r="E457" s="10" t="str">
        <f ca="1">IFERROR(INDEX(MAESTRO!E:E,_xludf.AGGREGATE(15,6,ROW(MAESTRO!$B$3:$B$1000)/((MAESTRO!$B$3:$B$1000="PROVEEDORES")*(UPPER(MAESTRO!$L$3:$L$1000)="CONFIRMADO")),ROWS($A$3:A457))),"")</f>
        <v/>
      </c>
      <c r="F457" s="10" t="str">
        <f ca="1">IFERROR(INDEX(MAESTRO!F:F,_xludf.AGGREGATE(15,6,ROW(MAESTRO!$B$3:$B$1000)/((MAESTRO!$B$3:$B$1000="PROVEEDORES")*(UPPER(MAESTRO!$L$3:$L$1000)="CONFIRMADO")),ROWS($A$3:A457))),"")</f>
        <v/>
      </c>
      <c r="G457" s="10" t="str">
        <f ca="1">IFERROR(INDEX(MAESTRO!G:G,_xludf.AGGREGATE(15,6,ROW(MAESTRO!$B$3:$B$1000)/((MAESTRO!$B$3:$B$1000="PROVEEDORES")*(UPPER(MAESTRO!$L$3:$L$1000)="CONFIRMADO")),ROWS($A$3:A457))),"")</f>
        <v/>
      </c>
      <c r="H457" s="10" t="str">
        <f ca="1">IFERROR(INDEX(MAESTRO!H:H,_xludf.AGGREGATE(15,6,ROW(MAESTRO!$B$3:$B$1000)/((MAESTRO!$B$3:$B$1000="PROVEEDORES")*(UPPER(MAESTRO!$L$3:$L$1000)="CONFIRMADO")),ROWS($A$3:A457))),"")</f>
        <v/>
      </c>
      <c r="I457" s="10" t="str">
        <f ca="1">IFERROR(INDEX(MAESTRO!I:I,_xludf.AGGREGATE(15,6,ROW(MAESTRO!$B$3:$B$1000)/((MAESTRO!$B$3:$B$1000="PROVEEDORES")*(UPPER(MAESTRO!$L$3:$L$1000)="CONFIRMADO")),ROWS($A$3:A457))),"")</f>
        <v/>
      </c>
      <c r="J457" s="10" t="str">
        <f ca="1">IFERROR(INDEX(MAESTRO!J:J,_xludf.AGGREGATE(15,6,ROW(MAESTRO!$B$3:$B$1000)/((MAESTRO!$B$3:$B$1000="PROVEEDORES")*(UPPER(MAESTRO!$L$3:$L$1000)="CONFIRMADO")),ROWS($A$3:A457))),"")</f>
        <v/>
      </c>
      <c r="K457" s="10" t="str">
        <f ca="1">IFERROR(INDEX(MAESTRO!K:K,_xludf.AGGREGATE(15,6,ROW(MAESTRO!$B$3:$B$1000)/((MAESTRO!$B$3:$B$1000="PROVEEDORES")*(UPPER(MAESTRO!$L$3:$L$1000)="CONFIRMADO")),ROWS($A$3:A457))),"")</f>
        <v/>
      </c>
      <c r="L457" s="10" t="str">
        <f ca="1">IFERROR(INDEX(MAESTRO!L:L,_xludf.AGGREGATE(15,6,ROW(MAESTRO!$B$3:$B$1000)/((MAESTRO!$B$3:$B$1000="PROVEEDORES")*(UPPER(MAESTRO!$L$3:$L$1000)="CONFIRMADO")),ROWS($A$3:A457))),"")</f>
        <v/>
      </c>
      <c r="M457" s="10" t="str">
        <f ca="1">IFERROR(INDEX(MAESTRO!M:M,_xludf.AGGREGATE(15,6,ROW(MAESTRO!$B$3:$B$1000)/((MAESTRO!$B$3:$B$1000="PROVEEDORES")*(UPPER(MAESTRO!$L$3:$L$1000)="CONFIRMADO")),ROWS($A$3:A457))),"")</f>
        <v/>
      </c>
      <c r="N457" s="10" t="str">
        <f ca="1">IFERROR(INDEX(MAESTRO!N:N,_xludf.AGGREGATE(15,6,ROW(MAESTRO!$B$3:$B$1000)/((MAESTRO!$B$3:$B$1000="PROVEEDORES")*(UPPER(MAESTRO!$L$3:$L$1000)="CONFIRMADO")),ROWS($A$3:A457))),"")</f>
        <v/>
      </c>
      <c r="O457" s="10" t="str">
        <f ca="1">IFERROR(INDEX(MAESTRO!O:O,_xludf.AGGREGATE(15,6,ROW(MAESTRO!$B$3:$B$1000)/((MAESTRO!$B$3:$B$1000="PROVEEDORES")*(UPPER(MAESTRO!$L$3:$L$1000)="CONFIRMADO")),ROWS($A$3:A457))),"")</f>
        <v/>
      </c>
      <c r="P457" s="10" t="str">
        <f ca="1">IFERROR(INDEX(MAESTRO!P:P,_xludf.AGGREGATE(15,6,ROW(MAESTRO!$B$3:$B$1000)/((MAESTRO!$B$3:$B$1000="PROVEEDORES")*(UPPER(MAESTRO!$L$3:$L$1000)="CONFIRMADO")),ROWS($A$3:A457))),"")</f>
        <v/>
      </c>
      <c r="Q457" s="10" t="str">
        <f ca="1">IFERROR(INDEX(MAESTRO!Q:Q,_xludf.AGGREGATE(15,6,ROW(MAESTRO!$B$3:$B$1000)/((MAESTRO!$B$3:$B$1000="PROVEEDORES")*(UPPER(MAESTRO!$L$3:$L$1000)="CONFIRMADO")),ROWS($A$3:A457))),"")</f>
        <v/>
      </c>
      <c r="R457" s="10" t="str">
        <f ca="1">IFERROR(INDEX(MAESTRO!R:R,_xludf.AGGREGATE(15,6,ROW(MAESTRO!$B$3:$B$1000)/((MAESTRO!$B$3:$B$1000="PROVEEDORES")*(UPPER(MAESTRO!$L$3:$L$1000)="CONFIRMADO")),ROWS($A$3:A457))),"")</f>
        <v/>
      </c>
      <c r="S457" s="10" t="str">
        <f ca="1">IFERROR(INDEX(MAESTRO!S:S,_xludf.AGGREGATE(15,6,ROW(MAESTRO!$B$3:$B$1000)/((MAESTRO!$B$3:$B$1000="PROVEEDORES")*(UPPER(MAESTRO!$L$3:$L$1000)="CONFIRMADO")),ROWS($A$3:A457))),"")</f>
        <v/>
      </c>
      <c r="T457" s="10" t="str">
        <f ca="1">IFERROR(INDEX(MAESTRO!T:T,_xludf.AGGREGATE(15,6,ROW(MAESTRO!$B$3:$B$1000)/((MAESTRO!$B$3:$B$1000="PROVEEDORES")*(UPPER(MAESTRO!$L$3:$L$1000)="CONFIRMADO")),ROWS($A$3:A457))),"")</f>
        <v/>
      </c>
      <c r="U457" s="10" t="str">
        <f ca="1">IFERROR(INDEX(MAESTRO!U:U,_xludf.AGGREGATE(15,6,ROW(MAESTRO!$B$3:$B$1000)/((MAESTRO!$B$3:$B$1000="PROVEEDORES")*(UPPER(MAESTRO!$L$3:$L$1000)="CONFIRMADO")),ROWS($A$3:A457))),"")</f>
        <v/>
      </c>
      <c r="V457" s="10" t="str">
        <f ca="1">IFERROR(INDEX(MAESTRO!V:V,_xludf.AGGREGATE(15,6,ROW(MAESTRO!$B$3:$B$1000)/((MAESTRO!$B$3:$B$1000="PROVEEDORES")*(UPPER(MAESTRO!$L$3:$L$1000)="CONFIRMADO")),ROWS($A$3:A457))),"")</f>
        <v/>
      </c>
      <c r="W457" s="10" t="str">
        <f ca="1">IFERROR(INDEX(MAESTRO!W:W,_xludf.AGGREGATE(15,6,ROW(MAESTRO!$B$3:$B$1000)/((MAESTRO!$B$3:$B$1000="PROVEEDORES")*(UPPER(MAESTRO!$L$3:$L$1000)="CONFIRMADO")),ROWS($A$3:A457))),"")</f>
        <v/>
      </c>
      <c r="X457" s="10" t="str">
        <f ca="1">IFERROR(INDEX(MAESTRO!X:X,_xludf.AGGREGATE(15,6,ROW(MAESTRO!$B$3:$B$1000)/((MAESTRO!$B$3:$B$1000="PROVEEDORES")*(UPPER(MAESTRO!$L$3:$L$1000)="CONFIRMADO")),ROWS($A$3:A457))),"")</f>
        <v/>
      </c>
    </row>
    <row r="458" spans="1:24" ht="22.05" customHeight="1">
      <c r="A458" s="24" t="str">
        <f ca="1">IFERROR(INDEX(MAESTRO!A:A,_xludf.AGGREGATE(15,6,ROW(MAESTRO!$B$3:$B$1000)/((MAESTRO!$B$3:$B$1000="PROVEEDORES")*(UPPER(MAESTRO!$L$3:$L$1000)="CONFIRMADO")),ROWS($A$3:A458))),"")</f>
        <v/>
      </c>
      <c r="B458" s="24" t="str">
        <f ca="1">IFERROR(INDEX(MAESTRO!B:B,_xludf.AGGREGATE(15,6,ROW(MAESTRO!$B$3:$B$1000)/((MAESTRO!$B$3:$B$1000="PROVEEDORES")*(UPPER(MAESTRO!$L$3:$L$1000)="CONFIRMADO")),ROWS($A$3:A458))),"")</f>
        <v/>
      </c>
      <c r="C458" s="24" t="str">
        <f ca="1">IFERROR(INDEX(MAESTRO!C:C,_xludf.AGGREGATE(15,6,ROW(MAESTRO!$B$3:$B$1000)/((MAESTRO!$B$3:$B$1000="PROVEEDORES")*(UPPER(MAESTRO!$L$3:$L$1000)="CONFIRMADO")),ROWS($A$3:A458))),"")</f>
        <v/>
      </c>
      <c r="D458" s="24" t="str">
        <f ca="1">IFERROR(INDEX(MAESTRO!D:D,_xludf.AGGREGATE(15,6,ROW(MAESTRO!$B$3:$B$1000)/((MAESTRO!$B$3:$B$1000="PROVEEDORES")*(UPPER(MAESTRO!$L$3:$L$1000)="CONFIRMADO")),ROWS($A$3:A458))),"")</f>
        <v/>
      </c>
      <c r="E458" s="24" t="str">
        <f ca="1">IFERROR(INDEX(MAESTRO!E:E,_xludf.AGGREGATE(15,6,ROW(MAESTRO!$B$3:$B$1000)/((MAESTRO!$B$3:$B$1000="PROVEEDORES")*(UPPER(MAESTRO!$L$3:$L$1000)="CONFIRMADO")),ROWS($A$3:A458))),"")</f>
        <v/>
      </c>
      <c r="F458" s="24" t="str">
        <f ca="1">IFERROR(INDEX(MAESTRO!F:F,_xludf.AGGREGATE(15,6,ROW(MAESTRO!$B$3:$B$1000)/((MAESTRO!$B$3:$B$1000="PROVEEDORES")*(UPPER(MAESTRO!$L$3:$L$1000)="CONFIRMADO")),ROWS($A$3:A458))),"")</f>
        <v/>
      </c>
      <c r="G458" s="24" t="str">
        <f ca="1">IFERROR(INDEX(MAESTRO!G:G,_xludf.AGGREGATE(15,6,ROW(MAESTRO!$B$3:$B$1000)/((MAESTRO!$B$3:$B$1000="PROVEEDORES")*(UPPER(MAESTRO!$L$3:$L$1000)="CONFIRMADO")),ROWS($A$3:A458))),"")</f>
        <v/>
      </c>
      <c r="H458" s="24" t="str">
        <f ca="1">IFERROR(INDEX(MAESTRO!H:H,_xludf.AGGREGATE(15,6,ROW(MAESTRO!$B$3:$B$1000)/((MAESTRO!$B$3:$B$1000="PROVEEDORES")*(UPPER(MAESTRO!$L$3:$L$1000)="CONFIRMADO")),ROWS($A$3:A458))),"")</f>
        <v/>
      </c>
      <c r="I458" s="24" t="str">
        <f ca="1">IFERROR(INDEX(MAESTRO!I:I,_xludf.AGGREGATE(15,6,ROW(MAESTRO!$B$3:$B$1000)/((MAESTRO!$B$3:$B$1000="PROVEEDORES")*(UPPER(MAESTRO!$L$3:$L$1000)="CONFIRMADO")),ROWS($A$3:A458))),"")</f>
        <v/>
      </c>
      <c r="J458" s="24" t="str">
        <f ca="1">IFERROR(INDEX(MAESTRO!J:J,_xludf.AGGREGATE(15,6,ROW(MAESTRO!$B$3:$B$1000)/((MAESTRO!$B$3:$B$1000="PROVEEDORES")*(UPPER(MAESTRO!$L$3:$L$1000)="CONFIRMADO")),ROWS($A$3:A458))),"")</f>
        <v/>
      </c>
      <c r="K458" s="24" t="str">
        <f ca="1">IFERROR(INDEX(MAESTRO!K:K,_xludf.AGGREGATE(15,6,ROW(MAESTRO!$B$3:$B$1000)/((MAESTRO!$B$3:$B$1000="PROVEEDORES")*(UPPER(MAESTRO!$L$3:$L$1000)="CONFIRMADO")),ROWS($A$3:A458))),"")</f>
        <v/>
      </c>
      <c r="L458" s="24" t="str">
        <f ca="1">IFERROR(INDEX(MAESTRO!L:L,_xludf.AGGREGATE(15,6,ROW(MAESTRO!$B$3:$B$1000)/((MAESTRO!$B$3:$B$1000="PROVEEDORES")*(UPPER(MAESTRO!$L$3:$L$1000)="CONFIRMADO")),ROWS($A$3:A458))),"")</f>
        <v/>
      </c>
      <c r="M458" s="24" t="str">
        <f ca="1">IFERROR(INDEX(MAESTRO!M:M,_xludf.AGGREGATE(15,6,ROW(MAESTRO!$B$3:$B$1000)/((MAESTRO!$B$3:$B$1000="PROVEEDORES")*(UPPER(MAESTRO!$L$3:$L$1000)="CONFIRMADO")),ROWS($A$3:A458))),"")</f>
        <v/>
      </c>
      <c r="N458" s="24" t="str">
        <f ca="1">IFERROR(INDEX(MAESTRO!N:N,_xludf.AGGREGATE(15,6,ROW(MAESTRO!$B$3:$B$1000)/((MAESTRO!$B$3:$B$1000="PROVEEDORES")*(UPPER(MAESTRO!$L$3:$L$1000)="CONFIRMADO")),ROWS($A$3:A458))),"")</f>
        <v/>
      </c>
      <c r="O458" s="24" t="str">
        <f ca="1">IFERROR(INDEX(MAESTRO!O:O,_xludf.AGGREGATE(15,6,ROW(MAESTRO!$B$3:$B$1000)/((MAESTRO!$B$3:$B$1000="PROVEEDORES")*(UPPER(MAESTRO!$L$3:$L$1000)="CONFIRMADO")),ROWS($A$3:A458))),"")</f>
        <v/>
      </c>
      <c r="P458" s="24" t="str">
        <f ca="1">IFERROR(INDEX(MAESTRO!P:P,_xludf.AGGREGATE(15,6,ROW(MAESTRO!$B$3:$B$1000)/((MAESTRO!$B$3:$B$1000="PROVEEDORES")*(UPPER(MAESTRO!$L$3:$L$1000)="CONFIRMADO")),ROWS($A$3:A458))),"")</f>
        <v/>
      </c>
      <c r="Q458" s="24" t="str">
        <f ca="1">IFERROR(INDEX(MAESTRO!Q:Q,_xludf.AGGREGATE(15,6,ROW(MAESTRO!$B$3:$B$1000)/((MAESTRO!$B$3:$B$1000="PROVEEDORES")*(UPPER(MAESTRO!$L$3:$L$1000)="CONFIRMADO")),ROWS($A$3:A458))),"")</f>
        <v/>
      </c>
      <c r="R458" s="24" t="str">
        <f ca="1">IFERROR(INDEX(MAESTRO!R:R,_xludf.AGGREGATE(15,6,ROW(MAESTRO!$B$3:$B$1000)/((MAESTRO!$B$3:$B$1000="PROVEEDORES")*(UPPER(MAESTRO!$L$3:$L$1000)="CONFIRMADO")),ROWS($A$3:A458))),"")</f>
        <v/>
      </c>
      <c r="S458" s="24" t="str">
        <f ca="1">IFERROR(INDEX(MAESTRO!S:S,_xludf.AGGREGATE(15,6,ROW(MAESTRO!$B$3:$B$1000)/((MAESTRO!$B$3:$B$1000="PROVEEDORES")*(UPPER(MAESTRO!$L$3:$L$1000)="CONFIRMADO")),ROWS($A$3:A458))),"")</f>
        <v/>
      </c>
      <c r="T458" s="24" t="str">
        <f ca="1">IFERROR(INDEX(MAESTRO!T:T,_xludf.AGGREGATE(15,6,ROW(MAESTRO!$B$3:$B$1000)/((MAESTRO!$B$3:$B$1000="PROVEEDORES")*(UPPER(MAESTRO!$L$3:$L$1000)="CONFIRMADO")),ROWS($A$3:A458))),"")</f>
        <v/>
      </c>
      <c r="U458" s="24" t="str">
        <f ca="1">IFERROR(INDEX(MAESTRO!U:U,_xludf.AGGREGATE(15,6,ROW(MAESTRO!$B$3:$B$1000)/((MAESTRO!$B$3:$B$1000="PROVEEDORES")*(UPPER(MAESTRO!$L$3:$L$1000)="CONFIRMADO")),ROWS($A$3:A458))),"")</f>
        <v/>
      </c>
      <c r="V458" s="24" t="str">
        <f ca="1">IFERROR(INDEX(MAESTRO!V:V,_xludf.AGGREGATE(15,6,ROW(MAESTRO!$B$3:$B$1000)/((MAESTRO!$B$3:$B$1000="PROVEEDORES")*(UPPER(MAESTRO!$L$3:$L$1000)="CONFIRMADO")),ROWS($A$3:A458))),"")</f>
        <v/>
      </c>
      <c r="W458" s="24" t="str">
        <f ca="1">IFERROR(INDEX(MAESTRO!W:W,_xludf.AGGREGATE(15,6,ROW(MAESTRO!$B$3:$B$1000)/((MAESTRO!$B$3:$B$1000="PROVEEDORES")*(UPPER(MAESTRO!$L$3:$L$1000)="CONFIRMADO")),ROWS($A$3:A458))),"")</f>
        <v/>
      </c>
      <c r="X458" s="24" t="str">
        <f ca="1">IFERROR(INDEX(MAESTRO!X:X,_xludf.AGGREGATE(15,6,ROW(MAESTRO!$B$3:$B$1000)/((MAESTRO!$B$3:$B$1000="PROVEEDORES")*(UPPER(MAESTRO!$L$3:$L$1000)="CONFIRMADO")),ROWS($A$3:A458))),"")</f>
        <v/>
      </c>
    </row>
    <row r="459" spans="1:24" ht="22.05" customHeight="1">
      <c r="A459" s="10" t="str">
        <f ca="1">IFERROR(INDEX(MAESTRO!A:A,_xludf.AGGREGATE(15,6,ROW(MAESTRO!$B$3:$B$1000)/((MAESTRO!$B$3:$B$1000="PROVEEDORES")*(UPPER(MAESTRO!$L$3:$L$1000)="CONFIRMADO")),ROWS($A$3:A459))),"")</f>
        <v/>
      </c>
      <c r="B459" s="10" t="str">
        <f ca="1">IFERROR(INDEX(MAESTRO!B:B,_xludf.AGGREGATE(15,6,ROW(MAESTRO!$B$3:$B$1000)/((MAESTRO!$B$3:$B$1000="PROVEEDORES")*(UPPER(MAESTRO!$L$3:$L$1000)="CONFIRMADO")),ROWS($A$3:A459))),"")</f>
        <v/>
      </c>
      <c r="C459" s="10" t="str">
        <f ca="1">IFERROR(INDEX(MAESTRO!C:C,_xludf.AGGREGATE(15,6,ROW(MAESTRO!$B$3:$B$1000)/((MAESTRO!$B$3:$B$1000="PROVEEDORES")*(UPPER(MAESTRO!$L$3:$L$1000)="CONFIRMADO")),ROWS($A$3:A459))),"")</f>
        <v/>
      </c>
      <c r="D459" s="10" t="str">
        <f ca="1">IFERROR(INDEX(MAESTRO!D:D,_xludf.AGGREGATE(15,6,ROW(MAESTRO!$B$3:$B$1000)/((MAESTRO!$B$3:$B$1000="PROVEEDORES")*(UPPER(MAESTRO!$L$3:$L$1000)="CONFIRMADO")),ROWS($A$3:A459))),"")</f>
        <v/>
      </c>
      <c r="E459" s="10" t="str">
        <f ca="1">IFERROR(INDEX(MAESTRO!E:E,_xludf.AGGREGATE(15,6,ROW(MAESTRO!$B$3:$B$1000)/((MAESTRO!$B$3:$B$1000="PROVEEDORES")*(UPPER(MAESTRO!$L$3:$L$1000)="CONFIRMADO")),ROWS($A$3:A459))),"")</f>
        <v/>
      </c>
      <c r="F459" s="10" t="str">
        <f ca="1">IFERROR(INDEX(MAESTRO!F:F,_xludf.AGGREGATE(15,6,ROW(MAESTRO!$B$3:$B$1000)/((MAESTRO!$B$3:$B$1000="PROVEEDORES")*(UPPER(MAESTRO!$L$3:$L$1000)="CONFIRMADO")),ROWS($A$3:A459))),"")</f>
        <v/>
      </c>
      <c r="G459" s="10" t="str">
        <f ca="1">IFERROR(INDEX(MAESTRO!G:G,_xludf.AGGREGATE(15,6,ROW(MAESTRO!$B$3:$B$1000)/((MAESTRO!$B$3:$B$1000="PROVEEDORES")*(UPPER(MAESTRO!$L$3:$L$1000)="CONFIRMADO")),ROWS($A$3:A459))),"")</f>
        <v/>
      </c>
      <c r="H459" s="10" t="str">
        <f ca="1">IFERROR(INDEX(MAESTRO!H:H,_xludf.AGGREGATE(15,6,ROW(MAESTRO!$B$3:$B$1000)/((MAESTRO!$B$3:$B$1000="PROVEEDORES")*(UPPER(MAESTRO!$L$3:$L$1000)="CONFIRMADO")),ROWS($A$3:A459))),"")</f>
        <v/>
      </c>
      <c r="I459" s="10" t="str">
        <f ca="1">IFERROR(INDEX(MAESTRO!I:I,_xludf.AGGREGATE(15,6,ROW(MAESTRO!$B$3:$B$1000)/((MAESTRO!$B$3:$B$1000="PROVEEDORES")*(UPPER(MAESTRO!$L$3:$L$1000)="CONFIRMADO")),ROWS($A$3:A459))),"")</f>
        <v/>
      </c>
      <c r="J459" s="10" t="str">
        <f ca="1">IFERROR(INDEX(MAESTRO!J:J,_xludf.AGGREGATE(15,6,ROW(MAESTRO!$B$3:$B$1000)/((MAESTRO!$B$3:$B$1000="PROVEEDORES")*(UPPER(MAESTRO!$L$3:$L$1000)="CONFIRMADO")),ROWS($A$3:A459))),"")</f>
        <v/>
      </c>
      <c r="K459" s="10" t="str">
        <f ca="1">IFERROR(INDEX(MAESTRO!K:K,_xludf.AGGREGATE(15,6,ROW(MAESTRO!$B$3:$B$1000)/((MAESTRO!$B$3:$B$1000="PROVEEDORES")*(UPPER(MAESTRO!$L$3:$L$1000)="CONFIRMADO")),ROWS($A$3:A459))),"")</f>
        <v/>
      </c>
      <c r="L459" s="10" t="str">
        <f ca="1">IFERROR(INDEX(MAESTRO!L:L,_xludf.AGGREGATE(15,6,ROW(MAESTRO!$B$3:$B$1000)/((MAESTRO!$B$3:$B$1000="PROVEEDORES")*(UPPER(MAESTRO!$L$3:$L$1000)="CONFIRMADO")),ROWS($A$3:A459))),"")</f>
        <v/>
      </c>
      <c r="M459" s="10" t="str">
        <f ca="1">IFERROR(INDEX(MAESTRO!M:M,_xludf.AGGREGATE(15,6,ROW(MAESTRO!$B$3:$B$1000)/((MAESTRO!$B$3:$B$1000="PROVEEDORES")*(UPPER(MAESTRO!$L$3:$L$1000)="CONFIRMADO")),ROWS($A$3:A459))),"")</f>
        <v/>
      </c>
      <c r="N459" s="10" t="str">
        <f ca="1">IFERROR(INDEX(MAESTRO!N:N,_xludf.AGGREGATE(15,6,ROW(MAESTRO!$B$3:$B$1000)/((MAESTRO!$B$3:$B$1000="PROVEEDORES")*(UPPER(MAESTRO!$L$3:$L$1000)="CONFIRMADO")),ROWS($A$3:A459))),"")</f>
        <v/>
      </c>
      <c r="O459" s="10" t="str">
        <f ca="1">IFERROR(INDEX(MAESTRO!O:O,_xludf.AGGREGATE(15,6,ROW(MAESTRO!$B$3:$B$1000)/((MAESTRO!$B$3:$B$1000="PROVEEDORES")*(UPPER(MAESTRO!$L$3:$L$1000)="CONFIRMADO")),ROWS($A$3:A459))),"")</f>
        <v/>
      </c>
      <c r="P459" s="10" t="str">
        <f ca="1">IFERROR(INDEX(MAESTRO!P:P,_xludf.AGGREGATE(15,6,ROW(MAESTRO!$B$3:$B$1000)/((MAESTRO!$B$3:$B$1000="PROVEEDORES")*(UPPER(MAESTRO!$L$3:$L$1000)="CONFIRMADO")),ROWS($A$3:A459))),"")</f>
        <v/>
      </c>
      <c r="Q459" s="10" t="str">
        <f ca="1">IFERROR(INDEX(MAESTRO!Q:Q,_xludf.AGGREGATE(15,6,ROW(MAESTRO!$B$3:$B$1000)/((MAESTRO!$B$3:$B$1000="PROVEEDORES")*(UPPER(MAESTRO!$L$3:$L$1000)="CONFIRMADO")),ROWS($A$3:A459))),"")</f>
        <v/>
      </c>
      <c r="R459" s="10" t="str">
        <f ca="1">IFERROR(INDEX(MAESTRO!R:R,_xludf.AGGREGATE(15,6,ROW(MAESTRO!$B$3:$B$1000)/((MAESTRO!$B$3:$B$1000="PROVEEDORES")*(UPPER(MAESTRO!$L$3:$L$1000)="CONFIRMADO")),ROWS($A$3:A459))),"")</f>
        <v/>
      </c>
      <c r="S459" s="10" t="str">
        <f ca="1">IFERROR(INDEX(MAESTRO!S:S,_xludf.AGGREGATE(15,6,ROW(MAESTRO!$B$3:$B$1000)/((MAESTRO!$B$3:$B$1000="PROVEEDORES")*(UPPER(MAESTRO!$L$3:$L$1000)="CONFIRMADO")),ROWS($A$3:A459))),"")</f>
        <v/>
      </c>
      <c r="T459" s="10" t="str">
        <f ca="1">IFERROR(INDEX(MAESTRO!T:T,_xludf.AGGREGATE(15,6,ROW(MAESTRO!$B$3:$B$1000)/((MAESTRO!$B$3:$B$1000="PROVEEDORES")*(UPPER(MAESTRO!$L$3:$L$1000)="CONFIRMADO")),ROWS($A$3:A459))),"")</f>
        <v/>
      </c>
      <c r="U459" s="10" t="str">
        <f ca="1">IFERROR(INDEX(MAESTRO!U:U,_xludf.AGGREGATE(15,6,ROW(MAESTRO!$B$3:$B$1000)/((MAESTRO!$B$3:$B$1000="PROVEEDORES")*(UPPER(MAESTRO!$L$3:$L$1000)="CONFIRMADO")),ROWS($A$3:A459))),"")</f>
        <v/>
      </c>
      <c r="V459" s="10" t="str">
        <f ca="1">IFERROR(INDEX(MAESTRO!V:V,_xludf.AGGREGATE(15,6,ROW(MAESTRO!$B$3:$B$1000)/((MAESTRO!$B$3:$B$1000="PROVEEDORES")*(UPPER(MAESTRO!$L$3:$L$1000)="CONFIRMADO")),ROWS($A$3:A459))),"")</f>
        <v/>
      </c>
      <c r="W459" s="10" t="str">
        <f ca="1">IFERROR(INDEX(MAESTRO!W:W,_xludf.AGGREGATE(15,6,ROW(MAESTRO!$B$3:$B$1000)/((MAESTRO!$B$3:$B$1000="PROVEEDORES")*(UPPER(MAESTRO!$L$3:$L$1000)="CONFIRMADO")),ROWS($A$3:A459))),"")</f>
        <v/>
      </c>
      <c r="X459" s="10" t="str">
        <f ca="1">IFERROR(INDEX(MAESTRO!X:X,_xludf.AGGREGATE(15,6,ROW(MAESTRO!$B$3:$B$1000)/((MAESTRO!$B$3:$B$1000="PROVEEDORES")*(UPPER(MAESTRO!$L$3:$L$1000)="CONFIRMADO")),ROWS($A$3:A459))),"")</f>
        <v/>
      </c>
    </row>
    <row r="460" spans="1:24" ht="22.05" customHeight="1">
      <c r="A460" s="24" t="str">
        <f ca="1">IFERROR(INDEX(MAESTRO!A:A,_xludf.AGGREGATE(15,6,ROW(MAESTRO!$B$3:$B$1000)/((MAESTRO!$B$3:$B$1000="PROVEEDORES")*(UPPER(MAESTRO!$L$3:$L$1000)="CONFIRMADO")),ROWS($A$3:A460))),"")</f>
        <v/>
      </c>
      <c r="B460" s="24" t="str">
        <f ca="1">IFERROR(INDEX(MAESTRO!B:B,_xludf.AGGREGATE(15,6,ROW(MAESTRO!$B$3:$B$1000)/((MAESTRO!$B$3:$B$1000="PROVEEDORES")*(UPPER(MAESTRO!$L$3:$L$1000)="CONFIRMADO")),ROWS($A$3:A460))),"")</f>
        <v/>
      </c>
      <c r="C460" s="24" t="str">
        <f ca="1">IFERROR(INDEX(MAESTRO!C:C,_xludf.AGGREGATE(15,6,ROW(MAESTRO!$B$3:$B$1000)/((MAESTRO!$B$3:$B$1000="PROVEEDORES")*(UPPER(MAESTRO!$L$3:$L$1000)="CONFIRMADO")),ROWS($A$3:A460))),"")</f>
        <v/>
      </c>
      <c r="D460" s="24" t="str">
        <f ca="1">IFERROR(INDEX(MAESTRO!D:D,_xludf.AGGREGATE(15,6,ROW(MAESTRO!$B$3:$B$1000)/((MAESTRO!$B$3:$B$1000="PROVEEDORES")*(UPPER(MAESTRO!$L$3:$L$1000)="CONFIRMADO")),ROWS($A$3:A460))),"")</f>
        <v/>
      </c>
      <c r="E460" s="24" t="str">
        <f ca="1">IFERROR(INDEX(MAESTRO!E:E,_xludf.AGGREGATE(15,6,ROW(MAESTRO!$B$3:$B$1000)/((MAESTRO!$B$3:$B$1000="PROVEEDORES")*(UPPER(MAESTRO!$L$3:$L$1000)="CONFIRMADO")),ROWS($A$3:A460))),"")</f>
        <v/>
      </c>
      <c r="F460" s="24" t="str">
        <f ca="1">IFERROR(INDEX(MAESTRO!F:F,_xludf.AGGREGATE(15,6,ROW(MAESTRO!$B$3:$B$1000)/((MAESTRO!$B$3:$B$1000="PROVEEDORES")*(UPPER(MAESTRO!$L$3:$L$1000)="CONFIRMADO")),ROWS($A$3:A460))),"")</f>
        <v/>
      </c>
      <c r="G460" s="24" t="str">
        <f ca="1">IFERROR(INDEX(MAESTRO!G:G,_xludf.AGGREGATE(15,6,ROW(MAESTRO!$B$3:$B$1000)/((MAESTRO!$B$3:$B$1000="PROVEEDORES")*(UPPER(MAESTRO!$L$3:$L$1000)="CONFIRMADO")),ROWS($A$3:A460))),"")</f>
        <v/>
      </c>
      <c r="H460" s="24" t="str">
        <f ca="1">IFERROR(INDEX(MAESTRO!H:H,_xludf.AGGREGATE(15,6,ROW(MAESTRO!$B$3:$B$1000)/((MAESTRO!$B$3:$B$1000="PROVEEDORES")*(UPPER(MAESTRO!$L$3:$L$1000)="CONFIRMADO")),ROWS($A$3:A460))),"")</f>
        <v/>
      </c>
      <c r="I460" s="24" t="str">
        <f ca="1">IFERROR(INDEX(MAESTRO!I:I,_xludf.AGGREGATE(15,6,ROW(MAESTRO!$B$3:$B$1000)/((MAESTRO!$B$3:$B$1000="PROVEEDORES")*(UPPER(MAESTRO!$L$3:$L$1000)="CONFIRMADO")),ROWS($A$3:A460))),"")</f>
        <v/>
      </c>
      <c r="J460" s="24" t="str">
        <f ca="1">IFERROR(INDEX(MAESTRO!J:J,_xludf.AGGREGATE(15,6,ROW(MAESTRO!$B$3:$B$1000)/((MAESTRO!$B$3:$B$1000="PROVEEDORES")*(UPPER(MAESTRO!$L$3:$L$1000)="CONFIRMADO")),ROWS($A$3:A460))),"")</f>
        <v/>
      </c>
      <c r="K460" s="24" t="str">
        <f ca="1">IFERROR(INDEX(MAESTRO!K:K,_xludf.AGGREGATE(15,6,ROW(MAESTRO!$B$3:$B$1000)/((MAESTRO!$B$3:$B$1000="PROVEEDORES")*(UPPER(MAESTRO!$L$3:$L$1000)="CONFIRMADO")),ROWS($A$3:A460))),"")</f>
        <v/>
      </c>
      <c r="L460" s="24" t="str">
        <f ca="1">IFERROR(INDEX(MAESTRO!L:L,_xludf.AGGREGATE(15,6,ROW(MAESTRO!$B$3:$B$1000)/((MAESTRO!$B$3:$B$1000="PROVEEDORES")*(UPPER(MAESTRO!$L$3:$L$1000)="CONFIRMADO")),ROWS($A$3:A460))),"")</f>
        <v/>
      </c>
      <c r="M460" s="24" t="str">
        <f ca="1">IFERROR(INDEX(MAESTRO!M:M,_xludf.AGGREGATE(15,6,ROW(MAESTRO!$B$3:$B$1000)/((MAESTRO!$B$3:$B$1000="PROVEEDORES")*(UPPER(MAESTRO!$L$3:$L$1000)="CONFIRMADO")),ROWS($A$3:A460))),"")</f>
        <v/>
      </c>
      <c r="N460" s="24" t="str">
        <f ca="1">IFERROR(INDEX(MAESTRO!N:N,_xludf.AGGREGATE(15,6,ROW(MAESTRO!$B$3:$B$1000)/((MAESTRO!$B$3:$B$1000="PROVEEDORES")*(UPPER(MAESTRO!$L$3:$L$1000)="CONFIRMADO")),ROWS($A$3:A460))),"")</f>
        <v/>
      </c>
      <c r="O460" s="24" t="str">
        <f ca="1">IFERROR(INDEX(MAESTRO!O:O,_xludf.AGGREGATE(15,6,ROW(MAESTRO!$B$3:$B$1000)/((MAESTRO!$B$3:$B$1000="PROVEEDORES")*(UPPER(MAESTRO!$L$3:$L$1000)="CONFIRMADO")),ROWS($A$3:A460))),"")</f>
        <v/>
      </c>
      <c r="P460" s="24" t="str">
        <f ca="1">IFERROR(INDEX(MAESTRO!P:P,_xludf.AGGREGATE(15,6,ROW(MAESTRO!$B$3:$B$1000)/((MAESTRO!$B$3:$B$1000="PROVEEDORES")*(UPPER(MAESTRO!$L$3:$L$1000)="CONFIRMADO")),ROWS($A$3:A460))),"")</f>
        <v/>
      </c>
      <c r="Q460" s="24" t="str">
        <f ca="1">IFERROR(INDEX(MAESTRO!Q:Q,_xludf.AGGREGATE(15,6,ROW(MAESTRO!$B$3:$B$1000)/((MAESTRO!$B$3:$B$1000="PROVEEDORES")*(UPPER(MAESTRO!$L$3:$L$1000)="CONFIRMADO")),ROWS($A$3:A460))),"")</f>
        <v/>
      </c>
      <c r="R460" s="24" t="str">
        <f ca="1">IFERROR(INDEX(MAESTRO!R:R,_xludf.AGGREGATE(15,6,ROW(MAESTRO!$B$3:$B$1000)/((MAESTRO!$B$3:$B$1000="PROVEEDORES")*(UPPER(MAESTRO!$L$3:$L$1000)="CONFIRMADO")),ROWS($A$3:A460))),"")</f>
        <v/>
      </c>
      <c r="S460" s="24" t="str">
        <f ca="1">IFERROR(INDEX(MAESTRO!S:S,_xludf.AGGREGATE(15,6,ROW(MAESTRO!$B$3:$B$1000)/((MAESTRO!$B$3:$B$1000="PROVEEDORES")*(UPPER(MAESTRO!$L$3:$L$1000)="CONFIRMADO")),ROWS($A$3:A460))),"")</f>
        <v/>
      </c>
      <c r="T460" s="24" t="str">
        <f ca="1">IFERROR(INDEX(MAESTRO!T:T,_xludf.AGGREGATE(15,6,ROW(MAESTRO!$B$3:$B$1000)/((MAESTRO!$B$3:$B$1000="PROVEEDORES")*(UPPER(MAESTRO!$L$3:$L$1000)="CONFIRMADO")),ROWS($A$3:A460))),"")</f>
        <v/>
      </c>
      <c r="U460" s="24" t="str">
        <f ca="1">IFERROR(INDEX(MAESTRO!U:U,_xludf.AGGREGATE(15,6,ROW(MAESTRO!$B$3:$B$1000)/((MAESTRO!$B$3:$B$1000="PROVEEDORES")*(UPPER(MAESTRO!$L$3:$L$1000)="CONFIRMADO")),ROWS($A$3:A460))),"")</f>
        <v/>
      </c>
      <c r="V460" s="24" t="str">
        <f ca="1">IFERROR(INDEX(MAESTRO!V:V,_xludf.AGGREGATE(15,6,ROW(MAESTRO!$B$3:$B$1000)/((MAESTRO!$B$3:$B$1000="PROVEEDORES")*(UPPER(MAESTRO!$L$3:$L$1000)="CONFIRMADO")),ROWS($A$3:A460))),"")</f>
        <v/>
      </c>
      <c r="W460" s="24" t="str">
        <f ca="1">IFERROR(INDEX(MAESTRO!W:W,_xludf.AGGREGATE(15,6,ROW(MAESTRO!$B$3:$B$1000)/((MAESTRO!$B$3:$B$1000="PROVEEDORES")*(UPPER(MAESTRO!$L$3:$L$1000)="CONFIRMADO")),ROWS($A$3:A460))),"")</f>
        <v/>
      </c>
      <c r="X460" s="24" t="str">
        <f ca="1">IFERROR(INDEX(MAESTRO!X:X,_xludf.AGGREGATE(15,6,ROW(MAESTRO!$B$3:$B$1000)/((MAESTRO!$B$3:$B$1000="PROVEEDORES")*(UPPER(MAESTRO!$L$3:$L$1000)="CONFIRMADO")),ROWS($A$3:A460))),"")</f>
        <v/>
      </c>
    </row>
    <row r="461" spans="1:24" ht="22.05" customHeight="1">
      <c r="A461" s="10" t="str">
        <f ca="1">IFERROR(INDEX(MAESTRO!A:A,_xludf.AGGREGATE(15,6,ROW(MAESTRO!$B$3:$B$1000)/((MAESTRO!$B$3:$B$1000="PROVEEDORES")*(UPPER(MAESTRO!$L$3:$L$1000)="CONFIRMADO")),ROWS($A$3:A461))),"")</f>
        <v/>
      </c>
      <c r="B461" s="10" t="str">
        <f ca="1">IFERROR(INDEX(MAESTRO!B:B,_xludf.AGGREGATE(15,6,ROW(MAESTRO!$B$3:$B$1000)/((MAESTRO!$B$3:$B$1000="PROVEEDORES")*(UPPER(MAESTRO!$L$3:$L$1000)="CONFIRMADO")),ROWS($A$3:A461))),"")</f>
        <v/>
      </c>
      <c r="C461" s="10" t="str">
        <f ca="1">IFERROR(INDEX(MAESTRO!C:C,_xludf.AGGREGATE(15,6,ROW(MAESTRO!$B$3:$B$1000)/((MAESTRO!$B$3:$B$1000="PROVEEDORES")*(UPPER(MAESTRO!$L$3:$L$1000)="CONFIRMADO")),ROWS($A$3:A461))),"")</f>
        <v/>
      </c>
      <c r="D461" s="10" t="str">
        <f ca="1">IFERROR(INDEX(MAESTRO!D:D,_xludf.AGGREGATE(15,6,ROW(MAESTRO!$B$3:$B$1000)/((MAESTRO!$B$3:$B$1000="PROVEEDORES")*(UPPER(MAESTRO!$L$3:$L$1000)="CONFIRMADO")),ROWS($A$3:A461))),"")</f>
        <v/>
      </c>
      <c r="E461" s="10" t="str">
        <f ca="1">IFERROR(INDEX(MAESTRO!E:E,_xludf.AGGREGATE(15,6,ROW(MAESTRO!$B$3:$B$1000)/((MAESTRO!$B$3:$B$1000="PROVEEDORES")*(UPPER(MAESTRO!$L$3:$L$1000)="CONFIRMADO")),ROWS($A$3:A461))),"")</f>
        <v/>
      </c>
      <c r="F461" s="10" t="str">
        <f ca="1">IFERROR(INDEX(MAESTRO!F:F,_xludf.AGGREGATE(15,6,ROW(MAESTRO!$B$3:$B$1000)/((MAESTRO!$B$3:$B$1000="PROVEEDORES")*(UPPER(MAESTRO!$L$3:$L$1000)="CONFIRMADO")),ROWS($A$3:A461))),"")</f>
        <v/>
      </c>
      <c r="G461" s="10" t="str">
        <f ca="1">IFERROR(INDEX(MAESTRO!G:G,_xludf.AGGREGATE(15,6,ROW(MAESTRO!$B$3:$B$1000)/((MAESTRO!$B$3:$B$1000="PROVEEDORES")*(UPPER(MAESTRO!$L$3:$L$1000)="CONFIRMADO")),ROWS($A$3:A461))),"")</f>
        <v/>
      </c>
      <c r="H461" s="10" t="str">
        <f ca="1">IFERROR(INDEX(MAESTRO!H:H,_xludf.AGGREGATE(15,6,ROW(MAESTRO!$B$3:$B$1000)/((MAESTRO!$B$3:$B$1000="PROVEEDORES")*(UPPER(MAESTRO!$L$3:$L$1000)="CONFIRMADO")),ROWS($A$3:A461))),"")</f>
        <v/>
      </c>
      <c r="I461" s="10" t="str">
        <f ca="1">IFERROR(INDEX(MAESTRO!I:I,_xludf.AGGREGATE(15,6,ROW(MAESTRO!$B$3:$B$1000)/((MAESTRO!$B$3:$B$1000="PROVEEDORES")*(UPPER(MAESTRO!$L$3:$L$1000)="CONFIRMADO")),ROWS($A$3:A461))),"")</f>
        <v/>
      </c>
      <c r="J461" s="10" t="str">
        <f ca="1">IFERROR(INDEX(MAESTRO!J:J,_xludf.AGGREGATE(15,6,ROW(MAESTRO!$B$3:$B$1000)/((MAESTRO!$B$3:$B$1000="PROVEEDORES")*(UPPER(MAESTRO!$L$3:$L$1000)="CONFIRMADO")),ROWS($A$3:A461))),"")</f>
        <v/>
      </c>
      <c r="K461" s="10" t="str">
        <f ca="1">IFERROR(INDEX(MAESTRO!K:K,_xludf.AGGREGATE(15,6,ROW(MAESTRO!$B$3:$B$1000)/((MAESTRO!$B$3:$B$1000="PROVEEDORES")*(UPPER(MAESTRO!$L$3:$L$1000)="CONFIRMADO")),ROWS($A$3:A461))),"")</f>
        <v/>
      </c>
      <c r="L461" s="10" t="str">
        <f ca="1">IFERROR(INDEX(MAESTRO!L:L,_xludf.AGGREGATE(15,6,ROW(MAESTRO!$B$3:$B$1000)/((MAESTRO!$B$3:$B$1000="PROVEEDORES")*(UPPER(MAESTRO!$L$3:$L$1000)="CONFIRMADO")),ROWS($A$3:A461))),"")</f>
        <v/>
      </c>
      <c r="M461" s="10" t="str">
        <f ca="1">IFERROR(INDEX(MAESTRO!M:M,_xludf.AGGREGATE(15,6,ROW(MAESTRO!$B$3:$B$1000)/((MAESTRO!$B$3:$B$1000="PROVEEDORES")*(UPPER(MAESTRO!$L$3:$L$1000)="CONFIRMADO")),ROWS($A$3:A461))),"")</f>
        <v/>
      </c>
      <c r="N461" s="10" t="str">
        <f ca="1">IFERROR(INDEX(MAESTRO!N:N,_xludf.AGGREGATE(15,6,ROW(MAESTRO!$B$3:$B$1000)/((MAESTRO!$B$3:$B$1000="PROVEEDORES")*(UPPER(MAESTRO!$L$3:$L$1000)="CONFIRMADO")),ROWS($A$3:A461))),"")</f>
        <v/>
      </c>
      <c r="O461" s="10" t="str">
        <f ca="1">IFERROR(INDEX(MAESTRO!O:O,_xludf.AGGREGATE(15,6,ROW(MAESTRO!$B$3:$B$1000)/((MAESTRO!$B$3:$B$1000="PROVEEDORES")*(UPPER(MAESTRO!$L$3:$L$1000)="CONFIRMADO")),ROWS($A$3:A461))),"")</f>
        <v/>
      </c>
      <c r="P461" s="10" t="str">
        <f ca="1">IFERROR(INDEX(MAESTRO!P:P,_xludf.AGGREGATE(15,6,ROW(MAESTRO!$B$3:$B$1000)/((MAESTRO!$B$3:$B$1000="PROVEEDORES")*(UPPER(MAESTRO!$L$3:$L$1000)="CONFIRMADO")),ROWS($A$3:A461))),"")</f>
        <v/>
      </c>
      <c r="Q461" s="10" t="str">
        <f ca="1">IFERROR(INDEX(MAESTRO!Q:Q,_xludf.AGGREGATE(15,6,ROW(MAESTRO!$B$3:$B$1000)/((MAESTRO!$B$3:$B$1000="PROVEEDORES")*(UPPER(MAESTRO!$L$3:$L$1000)="CONFIRMADO")),ROWS($A$3:A461))),"")</f>
        <v/>
      </c>
      <c r="R461" s="10" t="str">
        <f ca="1">IFERROR(INDEX(MAESTRO!R:R,_xludf.AGGREGATE(15,6,ROW(MAESTRO!$B$3:$B$1000)/((MAESTRO!$B$3:$B$1000="PROVEEDORES")*(UPPER(MAESTRO!$L$3:$L$1000)="CONFIRMADO")),ROWS($A$3:A461))),"")</f>
        <v/>
      </c>
      <c r="S461" s="10" t="str">
        <f ca="1">IFERROR(INDEX(MAESTRO!S:S,_xludf.AGGREGATE(15,6,ROW(MAESTRO!$B$3:$B$1000)/((MAESTRO!$B$3:$B$1000="PROVEEDORES")*(UPPER(MAESTRO!$L$3:$L$1000)="CONFIRMADO")),ROWS($A$3:A461))),"")</f>
        <v/>
      </c>
      <c r="T461" s="10" t="str">
        <f ca="1">IFERROR(INDEX(MAESTRO!T:T,_xludf.AGGREGATE(15,6,ROW(MAESTRO!$B$3:$B$1000)/((MAESTRO!$B$3:$B$1000="PROVEEDORES")*(UPPER(MAESTRO!$L$3:$L$1000)="CONFIRMADO")),ROWS($A$3:A461))),"")</f>
        <v/>
      </c>
      <c r="U461" s="10" t="str">
        <f ca="1">IFERROR(INDEX(MAESTRO!U:U,_xludf.AGGREGATE(15,6,ROW(MAESTRO!$B$3:$B$1000)/((MAESTRO!$B$3:$B$1000="PROVEEDORES")*(UPPER(MAESTRO!$L$3:$L$1000)="CONFIRMADO")),ROWS($A$3:A461))),"")</f>
        <v/>
      </c>
      <c r="V461" s="10" t="str">
        <f ca="1">IFERROR(INDEX(MAESTRO!V:V,_xludf.AGGREGATE(15,6,ROW(MAESTRO!$B$3:$B$1000)/((MAESTRO!$B$3:$B$1000="PROVEEDORES")*(UPPER(MAESTRO!$L$3:$L$1000)="CONFIRMADO")),ROWS($A$3:A461))),"")</f>
        <v/>
      </c>
      <c r="W461" s="10" t="str">
        <f ca="1">IFERROR(INDEX(MAESTRO!W:W,_xludf.AGGREGATE(15,6,ROW(MAESTRO!$B$3:$B$1000)/((MAESTRO!$B$3:$B$1000="PROVEEDORES")*(UPPER(MAESTRO!$L$3:$L$1000)="CONFIRMADO")),ROWS($A$3:A461))),"")</f>
        <v/>
      </c>
      <c r="X461" s="10" t="str">
        <f ca="1">IFERROR(INDEX(MAESTRO!X:X,_xludf.AGGREGATE(15,6,ROW(MAESTRO!$B$3:$B$1000)/((MAESTRO!$B$3:$B$1000="PROVEEDORES")*(UPPER(MAESTRO!$L$3:$L$1000)="CONFIRMADO")),ROWS($A$3:A461))),"")</f>
        <v/>
      </c>
    </row>
    <row r="462" spans="1:24" ht="22.05" customHeight="1">
      <c r="A462" s="24" t="str">
        <f ca="1">IFERROR(INDEX(MAESTRO!A:A,_xludf.AGGREGATE(15,6,ROW(MAESTRO!$B$3:$B$1000)/((MAESTRO!$B$3:$B$1000="PROVEEDORES")*(UPPER(MAESTRO!$L$3:$L$1000)="CONFIRMADO")),ROWS($A$3:A462))),"")</f>
        <v/>
      </c>
      <c r="B462" s="24" t="str">
        <f ca="1">IFERROR(INDEX(MAESTRO!B:B,_xludf.AGGREGATE(15,6,ROW(MAESTRO!$B$3:$B$1000)/((MAESTRO!$B$3:$B$1000="PROVEEDORES")*(UPPER(MAESTRO!$L$3:$L$1000)="CONFIRMADO")),ROWS($A$3:A462))),"")</f>
        <v/>
      </c>
      <c r="C462" s="24" t="str">
        <f ca="1">IFERROR(INDEX(MAESTRO!C:C,_xludf.AGGREGATE(15,6,ROW(MAESTRO!$B$3:$B$1000)/((MAESTRO!$B$3:$B$1000="PROVEEDORES")*(UPPER(MAESTRO!$L$3:$L$1000)="CONFIRMADO")),ROWS($A$3:A462))),"")</f>
        <v/>
      </c>
      <c r="D462" s="24" t="str">
        <f ca="1">IFERROR(INDEX(MAESTRO!D:D,_xludf.AGGREGATE(15,6,ROW(MAESTRO!$B$3:$B$1000)/((MAESTRO!$B$3:$B$1000="PROVEEDORES")*(UPPER(MAESTRO!$L$3:$L$1000)="CONFIRMADO")),ROWS($A$3:A462))),"")</f>
        <v/>
      </c>
      <c r="E462" s="24" t="str">
        <f ca="1">IFERROR(INDEX(MAESTRO!E:E,_xludf.AGGREGATE(15,6,ROW(MAESTRO!$B$3:$B$1000)/((MAESTRO!$B$3:$B$1000="PROVEEDORES")*(UPPER(MAESTRO!$L$3:$L$1000)="CONFIRMADO")),ROWS($A$3:A462))),"")</f>
        <v/>
      </c>
      <c r="F462" s="24" t="str">
        <f ca="1">IFERROR(INDEX(MAESTRO!F:F,_xludf.AGGREGATE(15,6,ROW(MAESTRO!$B$3:$B$1000)/((MAESTRO!$B$3:$B$1000="PROVEEDORES")*(UPPER(MAESTRO!$L$3:$L$1000)="CONFIRMADO")),ROWS($A$3:A462))),"")</f>
        <v/>
      </c>
      <c r="G462" s="24" t="str">
        <f ca="1">IFERROR(INDEX(MAESTRO!G:G,_xludf.AGGREGATE(15,6,ROW(MAESTRO!$B$3:$B$1000)/((MAESTRO!$B$3:$B$1000="PROVEEDORES")*(UPPER(MAESTRO!$L$3:$L$1000)="CONFIRMADO")),ROWS($A$3:A462))),"")</f>
        <v/>
      </c>
      <c r="H462" s="24" t="str">
        <f ca="1">IFERROR(INDEX(MAESTRO!H:H,_xludf.AGGREGATE(15,6,ROW(MAESTRO!$B$3:$B$1000)/((MAESTRO!$B$3:$B$1000="PROVEEDORES")*(UPPER(MAESTRO!$L$3:$L$1000)="CONFIRMADO")),ROWS($A$3:A462))),"")</f>
        <v/>
      </c>
      <c r="I462" s="24" t="str">
        <f ca="1">IFERROR(INDEX(MAESTRO!I:I,_xludf.AGGREGATE(15,6,ROW(MAESTRO!$B$3:$B$1000)/((MAESTRO!$B$3:$B$1000="PROVEEDORES")*(UPPER(MAESTRO!$L$3:$L$1000)="CONFIRMADO")),ROWS($A$3:A462))),"")</f>
        <v/>
      </c>
      <c r="J462" s="24" t="str">
        <f ca="1">IFERROR(INDEX(MAESTRO!J:J,_xludf.AGGREGATE(15,6,ROW(MAESTRO!$B$3:$B$1000)/((MAESTRO!$B$3:$B$1000="PROVEEDORES")*(UPPER(MAESTRO!$L$3:$L$1000)="CONFIRMADO")),ROWS($A$3:A462))),"")</f>
        <v/>
      </c>
      <c r="K462" s="24" t="str">
        <f ca="1">IFERROR(INDEX(MAESTRO!K:K,_xludf.AGGREGATE(15,6,ROW(MAESTRO!$B$3:$B$1000)/((MAESTRO!$B$3:$B$1000="PROVEEDORES")*(UPPER(MAESTRO!$L$3:$L$1000)="CONFIRMADO")),ROWS($A$3:A462))),"")</f>
        <v/>
      </c>
      <c r="L462" s="24" t="str">
        <f ca="1">IFERROR(INDEX(MAESTRO!L:L,_xludf.AGGREGATE(15,6,ROW(MAESTRO!$B$3:$B$1000)/((MAESTRO!$B$3:$B$1000="PROVEEDORES")*(UPPER(MAESTRO!$L$3:$L$1000)="CONFIRMADO")),ROWS($A$3:A462))),"")</f>
        <v/>
      </c>
      <c r="M462" s="24" t="str">
        <f ca="1">IFERROR(INDEX(MAESTRO!M:M,_xludf.AGGREGATE(15,6,ROW(MAESTRO!$B$3:$B$1000)/((MAESTRO!$B$3:$B$1000="PROVEEDORES")*(UPPER(MAESTRO!$L$3:$L$1000)="CONFIRMADO")),ROWS($A$3:A462))),"")</f>
        <v/>
      </c>
      <c r="N462" s="24" t="str">
        <f ca="1">IFERROR(INDEX(MAESTRO!N:N,_xludf.AGGREGATE(15,6,ROW(MAESTRO!$B$3:$B$1000)/((MAESTRO!$B$3:$B$1000="PROVEEDORES")*(UPPER(MAESTRO!$L$3:$L$1000)="CONFIRMADO")),ROWS($A$3:A462))),"")</f>
        <v/>
      </c>
      <c r="O462" s="24" t="str">
        <f ca="1">IFERROR(INDEX(MAESTRO!O:O,_xludf.AGGREGATE(15,6,ROW(MAESTRO!$B$3:$B$1000)/((MAESTRO!$B$3:$B$1000="PROVEEDORES")*(UPPER(MAESTRO!$L$3:$L$1000)="CONFIRMADO")),ROWS($A$3:A462))),"")</f>
        <v/>
      </c>
      <c r="P462" s="24" t="str">
        <f ca="1">IFERROR(INDEX(MAESTRO!P:P,_xludf.AGGREGATE(15,6,ROW(MAESTRO!$B$3:$B$1000)/((MAESTRO!$B$3:$B$1000="PROVEEDORES")*(UPPER(MAESTRO!$L$3:$L$1000)="CONFIRMADO")),ROWS($A$3:A462))),"")</f>
        <v/>
      </c>
      <c r="Q462" s="24" t="str">
        <f ca="1">IFERROR(INDEX(MAESTRO!Q:Q,_xludf.AGGREGATE(15,6,ROW(MAESTRO!$B$3:$B$1000)/((MAESTRO!$B$3:$B$1000="PROVEEDORES")*(UPPER(MAESTRO!$L$3:$L$1000)="CONFIRMADO")),ROWS($A$3:A462))),"")</f>
        <v/>
      </c>
      <c r="R462" s="24" t="str">
        <f ca="1">IFERROR(INDEX(MAESTRO!R:R,_xludf.AGGREGATE(15,6,ROW(MAESTRO!$B$3:$B$1000)/((MAESTRO!$B$3:$B$1000="PROVEEDORES")*(UPPER(MAESTRO!$L$3:$L$1000)="CONFIRMADO")),ROWS($A$3:A462))),"")</f>
        <v/>
      </c>
      <c r="S462" s="24" t="str">
        <f ca="1">IFERROR(INDEX(MAESTRO!S:S,_xludf.AGGREGATE(15,6,ROW(MAESTRO!$B$3:$B$1000)/((MAESTRO!$B$3:$B$1000="PROVEEDORES")*(UPPER(MAESTRO!$L$3:$L$1000)="CONFIRMADO")),ROWS($A$3:A462))),"")</f>
        <v/>
      </c>
      <c r="T462" s="24" t="str">
        <f ca="1">IFERROR(INDEX(MAESTRO!T:T,_xludf.AGGREGATE(15,6,ROW(MAESTRO!$B$3:$B$1000)/((MAESTRO!$B$3:$B$1000="PROVEEDORES")*(UPPER(MAESTRO!$L$3:$L$1000)="CONFIRMADO")),ROWS($A$3:A462))),"")</f>
        <v/>
      </c>
      <c r="U462" s="24" t="str">
        <f ca="1">IFERROR(INDEX(MAESTRO!U:U,_xludf.AGGREGATE(15,6,ROW(MAESTRO!$B$3:$B$1000)/((MAESTRO!$B$3:$B$1000="PROVEEDORES")*(UPPER(MAESTRO!$L$3:$L$1000)="CONFIRMADO")),ROWS($A$3:A462))),"")</f>
        <v/>
      </c>
      <c r="V462" s="24" t="str">
        <f ca="1">IFERROR(INDEX(MAESTRO!V:V,_xludf.AGGREGATE(15,6,ROW(MAESTRO!$B$3:$B$1000)/((MAESTRO!$B$3:$B$1000="PROVEEDORES")*(UPPER(MAESTRO!$L$3:$L$1000)="CONFIRMADO")),ROWS($A$3:A462))),"")</f>
        <v/>
      </c>
      <c r="W462" s="24" t="str">
        <f ca="1">IFERROR(INDEX(MAESTRO!W:W,_xludf.AGGREGATE(15,6,ROW(MAESTRO!$B$3:$B$1000)/((MAESTRO!$B$3:$B$1000="PROVEEDORES")*(UPPER(MAESTRO!$L$3:$L$1000)="CONFIRMADO")),ROWS($A$3:A462))),"")</f>
        <v/>
      </c>
      <c r="X462" s="24" t="str">
        <f ca="1">IFERROR(INDEX(MAESTRO!X:X,_xludf.AGGREGATE(15,6,ROW(MAESTRO!$B$3:$B$1000)/((MAESTRO!$B$3:$B$1000="PROVEEDORES")*(UPPER(MAESTRO!$L$3:$L$1000)="CONFIRMADO")),ROWS($A$3:A462))),"")</f>
        <v/>
      </c>
    </row>
    <row r="463" spans="1:24" ht="22.05" customHeight="1">
      <c r="A463" s="10" t="str">
        <f ca="1">IFERROR(INDEX(MAESTRO!A:A,_xludf.AGGREGATE(15,6,ROW(MAESTRO!$B$3:$B$1000)/((MAESTRO!$B$3:$B$1000="PROVEEDORES")*(UPPER(MAESTRO!$L$3:$L$1000)="CONFIRMADO")),ROWS($A$3:A463))),"")</f>
        <v/>
      </c>
      <c r="B463" s="10" t="str">
        <f ca="1">IFERROR(INDEX(MAESTRO!B:B,_xludf.AGGREGATE(15,6,ROW(MAESTRO!$B$3:$B$1000)/((MAESTRO!$B$3:$B$1000="PROVEEDORES")*(UPPER(MAESTRO!$L$3:$L$1000)="CONFIRMADO")),ROWS($A$3:A463))),"")</f>
        <v/>
      </c>
      <c r="C463" s="10" t="str">
        <f ca="1">IFERROR(INDEX(MAESTRO!C:C,_xludf.AGGREGATE(15,6,ROW(MAESTRO!$B$3:$B$1000)/((MAESTRO!$B$3:$B$1000="PROVEEDORES")*(UPPER(MAESTRO!$L$3:$L$1000)="CONFIRMADO")),ROWS($A$3:A463))),"")</f>
        <v/>
      </c>
      <c r="D463" s="10" t="str">
        <f ca="1">IFERROR(INDEX(MAESTRO!D:D,_xludf.AGGREGATE(15,6,ROW(MAESTRO!$B$3:$B$1000)/((MAESTRO!$B$3:$B$1000="PROVEEDORES")*(UPPER(MAESTRO!$L$3:$L$1000)="CONFIRMADO")),ROWS($A$3:A463))),"")</f>
        <v/>
      </c>
      <c r="E463" s="10" t="str">
        <f ca="1">IFERROR(INDEX(MAESTRO!E:E,_xludf.AGGREGATE(15,6,ROW(MAESTRO!$B$3:$B$1000)/((MAESTRO!$B$3:$B$1000="PROVEEDORES")*(UPPER(MAESTRO!$L$3:$L$1000)="CONFIRMADO")),ROWS($A$3:A463))),"")</f>
        <v/>
      </c>
      <c r="F463" s="10" t="str">
        <f ca="1">IFERROR(INDEX(MAESTRO!F:F,_xludf.AGGREGATE(15,6,ROW(MAESTRO!$B$3:$B$1000)/((MAESTRO!$B$3:$B$1000="PROVEEDORES")*(UPPER(MAESTRO!$L$3:$L$1000)="CONFIRMADO")),ROWS($A$3:A463))),"")</f>
        <v/>
      </c>
      <c r="G463" s="10" t="str">
        <f ca="1">IFERROR(INDEX(MAESTRO!G:G,_xludf.AGGREGATE(15,6,ROW(MAESTRO!$B$3:$B$1000)/((MAESTRO!$B$3:$B$1000="PROVEEDORES")*(UPPER(MAESTRO!$L$3:$L$1000)="CONFIRMADO")),ROWS($A$3:A463))),"")</f>
        <v/>
      </c>
      <c r="H463" s="10" t="str">
        <f ca="1">IFERROR(INDEX(MAESTRO!H:H,_xludf.AGGREGATE(15,6,ROW(MAESTRO!$B$3:$B$1000)/((MAESTRO!$B$3:$B$1000="PROVEEDORES")*(UPPER(MAESTRO!$L$3:$L$1000)="CONFIRMADO")),ROWS($A$3:A463))),"")</f>
        <v/>
      </c>
      <c r="I463" s="10" t="str">
        <f ca="1">IFERROR(INDEX(MAESTRO!I:I,_xludf.AGGREGATE(15,6,ROW(MAESTRO!$B$3:$B$1000)/((MAESTRO!$B$3:$B$1000="PROVEEDORES")*(UPPER(MAESTRO!$L$3:$L$1000)="CONFIRMADO")),ROWS($A$3:A463))),"")</f>
        <v/>
      </c>
      <c r="J463" s="10" t="str">
        <f ca="1">IFERROR(INDEX(MAESTRO!J:J,_xludf.AGGREGATE(15,6,ROW(MAESTRO!$B$3:$B$1000)/((MAESTRO!$B$3:$B$1000="PROVEEDORES")*(UPPER(MAESTRO!$L$3:$L$1000)="CONFIRMADO")),ROWS($A$3:A463))),"")</f>
        <v/>
      </c>
      <c r="K463" s="10" t="str">
        <f ca="1">IFERROR(INDEX(MAESTRO!K:K,_xludf.AGGREGATE(15,6,ROW(MAESTRO!$B$3:$B$1000)/((MAESTRO!$B$3:$B$1000="PROVEEDORES")*(UPPER(MAESTRO!$L$3:$L$1000)="CONFIRMADO")),ROWS($A$3:A463))),"")</f>
        <v/>
      </c>
      <c r="L463" s="10" t="str">
        <f ca="1">IFERROR(INDEX(MAESTRO!L:L,_xludf.AGGREGATE(15,6,ROW(MAESTRO!$B$3:$B$1000)/((MAESTRO!$B$3:$B$1000="PROVEEDORES")*(UPPER(MAESTRO!$L$3:$L$1000)="CONFIRMADO")),ROWS($A$3:A463))),"")</f>
        <v/>
      </c>
      <c r="M463" s="10" t="str">
        <f ca="1">IFERROR(INDEX(MAESTRO!M:M,_xludf.AGGREGATE(15,6,ROW(MAESTRO!$B$3:$B$1000)/((MAESTRO!$B$3:$B$1000="PROVEEDORES")*(UPPER(MAESTRO!$L$3:$L$1000)="CONFIRMADO")),ROWS($A$3:A463))),"")</f>
        <v/>
      </c>
      <c r="N463" s="10" t="str">
        <f ca="1">IFERROR(INDEX(MAESTRO!N:N,_xludf.AGGREGATE(15,6,ROW(MAESTRO!$B$3:$B$1000)/((MAESTRO!$B$3:$B$1000="PROVEEDORES")*(UPPER(MAESTRO!$L$3:$L$1000)="CONFIRMADO")),ROWS($A$3:A463))),"")</f>
        <v/>
      </c>
      <c r="O463" s="10" t="str">
        <f ca="1">IFERROR(INDEX(MAESTRO!O:O,_xludf.AGGREGATE(15,6,ROW(MAESTRO!$B$3:$B$1000)/((MAESTRO!$B$3:$B$1000="PROVEEDORES")*(UPPER(MAESTRO!$L$3:$L$1000)="CONFIRMADO")),ROWS($A$3:A463))),"")</f>
        <v/>
      </c>
      <c r="P463" s="10" t="str">
        <f ca="1">IFERROR(INDEX(MAESTRO!P:P,_xludf.AGGREGATE(15,6,ROW(MAESTRO!$B$3:$B$1000)/((MAESTRO!$B$3:$B$1000="PROVEEDORES")*(UPPER(MAESTRO!$L$3:$L$1000)="CONFIRMADO")),ROWS($A$3:A463))),"")</f>
        <v/>
      </c>
      <c r="Q463" s="10" t="str">
        <f ca="1">IFERROR(INDEX(MAESTRO!Q:Q,_xludf.AGGREGATE(15,6,ROW(MAESTRO!$B$3:$B$1000)/((MAESTRO!$B$3:$B$1000="PROVEEDORES")*(UPPER(MAESTRO!$L$3:$L$1000)="CONFIRMADO")),ROWS($A$3:A463))),"")</f>
        <v/>
      </c>
      <c r="R463" s="10" t="str">
        <f ca="1">IFERROR(INDEX(MAESTRO!R:R,_xludf.AGGREGATE(15,6,ROW(MAESTRO!$B$3:$B$1000)/((MAESTRO!$B$3:$B$1000="PROVEEDORES")*(UPPER(MAESTRO!$L$3:$L$1000)="CONFIRMADO")),ROWS($A$3:A463))),"")</f>
        <v/>
      </c>
      <c r="S463" s="10" t="str">
        <f ca="1">IFERROR(INDEX(MAESTRO!S:S,_xludf.AGGREGATE(15,6,ROW(MAESTRO!$B$3:$B$1000)/((MAESTRO!$B$3:$B$1000="PROVEEDORES")*(UPPER(MAESTRO!$L$3:$L$1000)="CONFIRMADO")),ROWS($A$3:A463))),"")</f>
        <v/>
      </c>
      <c r="T463" s="10" t="str">
        <f ca="1">IFERROR(INDEX(MAESTRO!T:T,_xludf.AGGREGATE(15,6,ROW(MAESTRO!$B$3:$B$1000)/((MAESTRO!$B$3:$B$1000="PROVEEDORES")*(UPPER(MAESTRO!$L$3:$L$1000)="CONFIRMADO")),ROWS($A$3:A463))),"")</f>
        <v/>
      </c>
      <c r="U463" s="10" t="str">
        <f ca="1">IFERROR(INDEX(MAESTRO!U:U,_xludf.AGGREGATE(15,6,ROW(MAESTRO!$B$3:$B$1000)/((MAESTRO!$B$3:$B$1000="PROVEEDORES")*(UPPER(MAESTRO!$L$3:$L$1000)="CONFIRMADO")),ROWS($A$3:A463))),"")</f>
        <v/>
      </c>
      <c r="V463" s="10" t="str">
        <f ca="1">IFERROR(INDEX(MAESTRO!V:V,_xludf.AGGREGATE(15,6,ROW(MAESTRO!$B$3:$B$1000)/((MAESTRO!$B$3:$B$1000="PROVEEDORES")*(UPPER(MAESTRO!$L$3:$L$1000)="CONFIRMADO")),ROWS($A$3:A463))),"")</f>
        <v/>
      </c>
      <c r="W463" s="10" t="str">
        <f ca="1">IFERROR(INDEX(MAESTRO!W:W,_xludf.AGGREGATE(15,6,ROW(MAESTRO!$B$3:$B$1000)/((MAESTRO!$B$3:$B$1000="PROVEEDORES")*(UPPER(MAESTRO!$L$3:$L$1000)="CONFIRMADO")),ROWS($A$3:A463))),"")</f>
        <v/>
      </c>
      <c r="X463" s="10" t="str">
        <f ca="1">IFERROR(INDEX(MAESTRO!X:X,_xludf.AGGREGATE(15,6,ROW(MAESTRO!$B$3:$B$1000)/((MAESTRO!$B$3:$B$1000="PROVEEDORES")*(UPPER(MAESTRO!$L$3:$L$1000)="CONFIRMADO")),ROWS($A$3:A463))),"")</f>
        <v/>
      </c>
    </row>
    <row r="464" spans="1:24" ht="22.05" customHeight="1">
      <c r="A464" s="24" t="str">
        <f ca="1">IFERROR(INDEX(MAESTRO!A:A,_xludf.AGGREGATE(15,6,ROW(MAESTRO!$B$3:$B$1000)/((MAESTRO!$B$3:$B$1000="PROVEEDORES")*(UPPER(MAESTRO!$L$3:$L$1000)="CONFIRMADO")),ROWS($A$3:A464))),"")</f>
        <v/>
      </c>
      <c r="B464" s="24" t="str">
        <f ca="1">IFERROR(INDEX(MAESTRO!B:B,_xludf.AGGREGATE(15,6,ROW(MAESTRO!$B$3:$B$1000)/((MAESTRO!$B$3:$B$1000="PROVEEDORES")*(UPPER(MAESTRO!$L$3:$L$1000)="CONFIRMADO")),ROWS($A$3:A464))),"")</f>
        <v/>
      </c>
      <c r="C464" s="24" t="str">
        <f ca="1">IFERROR(INDEX(MAESTRO!C:C,_xludf.AGGREGATE(15,6,ROW(MAESTRO!$B$3:$B$1000)/((MAESTRO!$B$3:$B$1000="PROVEEDORES")*(UPPER(MAESTRO!$L$3:$L$1000)="CONFIRMADO")),ROWS($A$3:A464))),"")</f>
        <v/>
      </c>
      <c r="D464" s="24" t="str">
        <f ca="1">IFERROR(INDEX(MAESTRO!D:D,_xludf.AGGREGATE(15,6,ROW(MAESTRO!$B$3:$B$1000)/((MAESTRO!$B$3:$B$1000="PROVEEDORES")*(UPPER(MAESTRO!$L$3:$L$1000)="CONFIRMADO")),ROWS($A$3:A464))),"")</f>
        <v/>
      </c>
      <c r="E464" s="24" t="str">
        <f ca="1">IFERROR(INDEX(MAESTRO!E:E,_xludf.AGGREGATE(15,6,ROW(MAESTRO!$B$3:$B$1000)/((MAESTRO!$B$3:$B$1000="PROVEEDORES")*(UPPER(MAESTRO!$L$3:$L$1000)="CONFIRMADO")),ROWS($A$3:A464))),"")</f>
        <v/>
      </c>
      <c r="F464" s="24" t="str">
        <f ca="1">IFERROR(INDEX(MAESTRO!F:F,_xludf.AGGREGATE(15,6,ROW(MAESTRO!$B$3:$B$1000)/((MAESTRO!$B$3:$B$1000="PROVEEDORES")*(UPPER(MAESTRO!$L$3:$L$1000)="CONFIRMADO")),ROWS($A$3:A464))),"")</f>
        <v/>
      </c>
      <c r="G464" s="24" t="str">
        <f ca="1">IFERROR(INDEX(MAESTRO!G:G,_xludf.AGGREGATE(15,6,ROW(MAESTRO!$B$3:$B$1000)/((MAESTRO!$B$3:$B$1000="PROVEEDORES")*(UPPER(MAESTRO!$L$3:$L$1000)="CONFIRMADO")),ROWS($A$3:A464))),"")</f>
        <v/>
      </c>
      <c r="H464" s="24" t="str">
        <f ca="1">IFERROR(INDEX(MAESTRO!H:H,_xludf.AGGREGATE(15,6,ROW(MAESTRO!$B$3:$B$1000)/((MAESTRO!$B$3:$B$1000="PROVEEDORES")*(UPPER(MAESTRO!$L$3:$L$1000)="CONFIRMADO")),ROWS($A$3:A464))),"")</f>
        <v/>
      </c>
      <c r="I464" s="24" t="str">
        <f ca="1">IFERROR(INDEX(MAESTRO!I:I,_xludf.AGGREGATE(15,6,ROW(MAESTRO!$B$3:$B$1000)/((MAESTRO!$B$3:$B$1000="PROVEEDORES")*(UPPER(MAESTRO!$L$3:$L$1000)="CONFIRMADO")),ROWS($A$3:A464))),"")</f>
        <v/>
      </c>
      <c r="J464" s="24" t="str">
        <f ca="1">IFERROR(INDEX(MAESTRO!J:J,_xludf.AGGREGATE(15,6,ROW(MAESTRO!$B$3:$B$1000)/((MAESTRO!$B$3:$B$1000="PROVEEDORES")*(UPPER(MAESTRO!$L$3:$L$1000)="CONFIRMADO")),ROWS($A$3:A464))),"")</f>
        <v/>
      </c>
      <c r="K464" s="24" t="str">
        <f ca="1">IFERROR(INDEX(MAESTRO!K:K,_xludf.AGGREGATE(15,6,ROW(MAESTRO!$B$3:$B$1000)/((MAESTRO!$B$3:$B$1000="PROVEEDORES")*(UPPER(MAESTRO!$L$3:$L$1000)="CONFIRMADO")),ROWS($A$3:A464))),"")</f>
        <v/>
      </c>
      <c r="L464" s="24" t="str">
        <f ca="1">IFERROR(INDEX(MAESTRO!L:L,_xludf.AGGREGATE(15,6,ROW(MAESTRO!$B$3:$B$1000)/((MAESTRO!$B$3:$B$1000="PROVEEDORES")*(UPPER(MAESTRO!$L$3:$L$1000)="CONFIRMADO")),ROWS($A$3:A464))),"")</f>
        <v/>
      </c>
      <c r="M464" s="24" t="str">
        <f ca="1">IFERROR(INDEX(MAESTRO!M:M,_xludf.AGGREGATE(15,6,ROW(MAESTRO!$B$3:$B$1000)/((MAESTRO!$B$3:$B$1000="PROVEEDORES")*(UPPER(MAESTRO!$L$3:$L$1000)="CONFIRMADO")),ROWS($A$3:A464))),"")</f>
        <v/>
      </c>
      <c r="N464" s="24" t="str">
        <f ca="1">IFERROR(INDEX(MAESTRO!N:N,_xludf.AGGREGATE(15,6,ROW(MAESTRO!$B$3:$B$1000)/((MAESTRO!$B$3:$B$1000="PROVEEDORES")*(UPPER(MAESTRO!$L$3:$L$1000)="CONFIRMADO")),ROWS($A$3:A464))),"")</f>
        <v/>
      </c>
      <c r="O464" s="24" t="str">
        <f ca="1">IFERROR(INDEX(MAESTRO!O:O,_xludf.AGGREGATE(15,6,ROW(MAESTRO!$B$3:$B$1000)/((MAESTRO!$B$3:$B$1000="PROVEEDORES")*(UPPER(MAESTRO!$L$3:$L$1000)="CONFIRMADO")),ROWS($A$3:A464))),"")</f>
        <v/>
      </c>
      <c r="P464" s="24" t="str">
        <f ca="1">IFERROR(INDEX(MAESTRO!P:P,_xludf.AGGREGATE(15,6,ROW(MAESTRO!$B$3:$B$1000)/((MAESTRO!$B$3:$B$1000="PROVEEDORES")*(UPPER(MAESTRO!$L$3:$L$1000)="CONFIRMADO")),ROWS($A$3:A464))),"")</f>
        <v/>
      </c>
      <c r="Q464" s="24" t="str">
        <f ca="1">IFERROR(INDEX(MAESTRO!Q:Q,_xludf.AGGREGATE(15,6,ROW(MAESTRO!$B$3:$B$1000)/((MAESTRO!$B$3:$B$1000="PROVEEDORES")*(UPPER(MAESTRO!$L$3:$L$1000)="CONFIRMADO")),ROWS($A$3:A464))),"")</f>
        <v/>
      </c>
      <c r="R464" s="24" t="str">
        <f ca="1">IFERROR(INDEX(MAESTRO!R:R,_xludf.AGGREGATE(15,6,ROW(MAESTRO!$B$3:$B$1000)/((MAESTRO!$B$3:$B$1000="PROVEEDORES")*(UPPER(MAESTRO!$L$3:$L$1000)="CONFIRMADO")),ROWS($A$3:A464))),"")</f>
        <v/>
      </c>
      <c r="S464" s="24" t="str">
        <f ca="1">IFERROR(INDEX(MAESTRO!S:S,_xludf.AGGREGATE(15,6,ROW(MAESTRO!$B$3:$B$1000)/((MAESTRO!$B$3:$B$1000="PROVEEDORES")*(UPPER(MAESTRO!$L$3:$L$1000)="CONFIRMADO")),ROWS($A$3:A464))),"")</f>
        <v/>
      </c>
      <c r="T464" s="24" t="str">
        <f ca="1">IFERROR(INDEX(MAESTRO!T:T,_xludf.AGGREGATE(15,6,ROW(MAESTRO!$B$3:$B$1000)/((MAESTRO!$B$3:$B$1000="PROVEEDORES")*(UPPER(MAESTRO!$L$3:$L$1000)="CONFIRMADO")),ROWS($A$3:A464))),"")</f>
        <v/>
      </c>
      <c r="U464" s="24" t="str">
        <f ca="1">IFERROR(INDEX(MAESTRO!U:U,_xludf.AGGREGATE(15,6,ROW(MAESTRO!$B$3:$B$1000)/((MAESTRO!$B$3:$B$1000="PROVEEDORES")*(UPPER(MAESTRO!$L$3:$L$1000)="CONFIRMADO")),ROWS($A$3:A464))),"")</f>
        <v/>
      </c>
      <c r="V464" s="24" t="str">
        <f ca="1">IFERROR(INDEX(MAESTRO!V:V,_xludf.AGGREGATE(15,6,ROW(MAESTRO!$B$3:$B$1000)/((MAESTRO!$B$3:$B$1000="PROVEEDORES")*(UPPER(MAESTRO!$L$3:$L$1000)="CONFIRMADO")),ROWS($A$3:A464))),"")</f>
        <v/>
      </c>
      <c r="W464" s="24" t="str">
        <f ca="1">IFERROR(INDEX(MAESTRO!W:W,_xludf.AGGREGATE(15,6,ROW(MAESTRO!$B$3:$B$1000)/((MAESTRO!$B$3:$B$1000="PROVEEDORES")*(UPPER(MAESTRO!$L$3:$L$1000)="CONFIRMADO")),ROWS($A$3:A464))),"")</f>
        <v/>
      </c>
      <c r="X464" s="24" t="str">
        <f ca="1">IFERROR(INDEX(MAESTRO!X:X,_xludf.AGGREGATE(15,6,ROW(MAESTRO!$B$3:$B$1000)/((MAESTRO!$B$3:$B$1000="PROVEEDORES")*(UPPER(MAESTRO!$L$3:$L$1000)="CONFIRMADO")),ROWS($A$3:A464))),"")</f>
        <v/>
      </c>
    </row>
    <row r="465" spans="1:24" ht="22.05" customHeight="1">
      <c r="A465" s="10" t="str">
        <f ca="1">IFERROR(INDEX(MAESTRO!A:A,_xludf.AGGREGATE(15,6,ROW(MAESTRO!$B$3:$B$1000)/((MAESTRO!$B$3:$B$1000="PROVEEDORES")*(UPPER(MAESTRO!$L$3:$L$1000)="CONFIRMADO")),ROWS($A$3:A465))),"")</f>
        <v/>
      </c>
      <c r="B465" s="10" t="str">
        <f ca="1">IFERROR(INDEX(MAESTRO!B:B,_xludf.AGGREGATE(15,6,ROW(MAESTRO!$B$3:$B$1000)/((MAESTRO!$B$3:$B$1000="PROVEEDORES")*(UPPER(MAESTRO!$L$3:$L$1000)="CONFIRMADO")),ROWS($A$3:A465))),"")</f>
        <v/>
      </c>
      <c r="C465" s="10" t="str">
        <f ca="1">IFERROR(INDEX(MAESTRO!C:C,_xludf.AGGREGATE(15,6,ROW(MAESTRO!$B$3:$B$1000)/((MAESTRO!$B$3:$B$1000="PROVEEDORES")*(UPPER(MAESTRO!$L$3:$L$1000)="CONFIRMADO")),ROWS($A$3:A465))),"")</f>
        <v/>
      </c>
      <c r="D465" s="10" t="str">
        <f ca="1">IFERROR(INDEX(MAESTRO!D:D,_xludf.AGGREGATE(15,6,ROW(MAESTRO!$B$3:$B$1000)/((MAESTRO!$B$3:$B$1000="PROVEEDORES")*(UPPER(MAESTRO!$L$3:$L$1000)="CONFIRMADO")),ROWS($A$3:A465))),"")</f>
        <v/>
      </c>
      <c r="E465" s="10" t="str">
        <f ca="1">IFERROR(INDEX(MAESTRO!E:E,_xludf.AGGREGATE(15,6,ROW(MAESTRO!$B$3:$B$1000)/((MAESTRO!$B$3:$B$1000="PROVEEDORES")*(UPPER(MAESTRO!$L$3:$L$1000)="CONFIRMADO")),ROWS($A$3:A465))),"")</f>
        <v/>
      </c>
      <c r="F465" s="10" t="str">
        <f ca="1">IFERROR(INDEX(MAESTRO!F:F,_xludf.AGGREGATE(15,6,ROW(MAESTRO!$B$3:$B$1000)/((MAESTRO!$B$3:$B$1000="PROVEEDORES")*(UPPER(MAESTRO!$L$3:$L$1000)="CONFIRMADO")),ROWS($A$3:A465))),"")</f>
        <v/>
      </c>
      <c r="G465" s="10" t="str">
        <f ca="1">IFERROR(INDEX(MAESTRO!G:G,_xludf.AGGREGATE(15,6,ROW(MAESTRO!$B$3:$B$1000)/((MAESTRO!$B$3:$B$1000="PROVEEDORES")*(UPPER(MAESTRO!$L$3:$L$1000)="CONFIRMADO")),ROWS($A$3:A465))),"")</f>
        <v/>
      </c>
      <c r="H465" s="10" t="str">
        <f ca="1">IFERROR(INDEX(MAESTRO!H:H,_xludf.AGGREGATE(15,6,ROW(MAESTRO!$B$3:$B$1000)/((MAESTRO!$B$3:$B$1000="PROVEEDORES")*(UPPER(MAESTRO!$L$3:$L$1000)="CONFIRMADO")),ROWS($A$3:A465))),"")</f>
        <v/>
      </c>
      <c r="I465" s="10" t="str">
        <f ca="1">IFERROR(INDEX(MAESTRO!I:I,_xludf.AGGREGATE(15,6,ROW(MAESTRO!$B$3:$B$1000)/((MAESTRO!$B$3:$B$1000="PROVEEDORES")*(UPPER(MAESTRO!$L$3:$L$1000)="CONFIRMADO")),ROWS($A$3:A465))),"")</f>
        <v/>
      </c>
      <c r="J465" s="10" t="str">
        <f ca="1">IFERROR(INDEX(MAESTRO!J:J,_xludf.AGGREGATE(15,6,ROW(MAESTRO!$B$3:$B$1000)/((MAESTRO!$B$3:$B$1000="PROVEEDORES")*(UPPER(MAESTRO!$L$3:$L$1000)="CONFIRMADO")),ROWS($A$3:A465))),"")</f>
        <v/>
      </c>
      <c r="K465" s="10" t="str">
        <f ca="1">IFERROR(INDEX(MAESTRO!K:K,_xludf.AGGREGATE(15,6,ROW(MAESTRO!$B$3:$B$1000)/((MAESTRO!$B$3:$B$1000="PROVEEDORES")*(UPPER(MAESTRO!$L$3:$L$1000)="CONFIRMADO")),ROWS($A$3:A465))),"")</f>
        <v/>
      </c>
      <c r="L465" s="10" t="str">
        <f ca="1">IFERROR(INDEX(MAESTRO!L:L,_xludf.AGGREGATE(15,6,ROW(MAESTRO!$B$3:$B$1000)/((MAESTRO!$B$3:$B$1000="PROVEEDORES")*(UPPER(MAESTRO!$L$3:$L$1000)="CONFIRMADO")),ROWS($A$3:A465))),"")</f>
        <v/>
      </c>
      <c r="M465" s="10" t="str">
        <f ca="1">IFERROR(INDEX(MAESTRO!M:M,_xludf.AGGREGATE(15,6,ROW(MAESTRO!$B$3:$B$1000)/((MAESTRO!$B$3:$B$1000="PROVEEDORES")*(UPPER(MAESTRO!$L$3:$L$1000)="CONFIRMADO")),ROWS($A$3:A465))),"")</f>
        <v/>
      </c>
      <c r="N465" s="10" t="str">
        <f ca="1">IFERROR(INDEX(MAESTRO!N:N,_xludf.AGGREGATE(15,6,ROW(MAESTRO!$B$3:$B$1000)/((MAESTRO!$B$3:$B$1000="PROVEEDORES")*(UPPER(MAESTRO!$L$3:$L$1000)="CONFIRMADO")),ROWS($A$3:A465))),"")</f>
        <v/>
      </c>
      <c r="O465" s="10" t="str">
        <f ca="1">IFERROR(INDEX(MAESTRO!O:O,_xludf.AGGREGATE(15,6,ROW(MAESTRO!$B$3:$B$1000)/((MAESTRO!$B$3:$B$1000="PROVEEDORES")*(UPPER(MAESTRO!$L$3:$L$1000)="CONFIRMADO")),ROWS($A$3:A465))),"")</f>
        <v/>
      </c>
      <c r="P465" s="10" t="str">
        <f ca="1">IFERROR(INDEX(MAESTRO!P:P,_xludf.AGGREGATE(15,6,ROW(MAESTRO!$B$3:$B$1000)/((MAESTRO!$B$3:$B$1000="PROVEEDORES")*(UPPER(MAESTRO!$L$3:$L$1000)="CONFIRMADO")),ROWS($A$3:A465))),"")</f>
        <v/>
      </c>
      <c r="Q465" s="10" t="str">
        <f ca="1">IFERROR(INDEX(MAESTRO!Q:Q,_xludf.AGGREGATE(15,6,ROW(MAESTRO!$B$3:$B$1000)/((MAESTRO!$B$3:$B$1000="PROVEEDORES")*(UPPER(MAESTRO!$L$3:$L$1000)="CONFIRMADO")),ROWS($A$3:A465))),"")</f>
        <v/>
      </c>
      <c r="R465" s="10" t="str">
        <f ca="1">IFERROR(INDEX(MAESTRO!R:R,_xludf.AGGREGATE(15,6,ROW(MAESTRO!$B$3:$B$1000)/((MAESTRO!$B$3:$B$1000="PROVEEDORES")*(UPPER(MAESTRO!$L$3:$L$1000)="CONFIRMADO")),ROWS($A$3:A465))),"")</f>
        <v/>
      </c>
      <c r="S465" s="10" t="str">
        <f ca="1">IFERROR(INDEX(MAESTRO!S:S,_xludf.AGGREGATE(15,6,ROW(MAESTRO!$B$3:$B$1000)/((MAESTRO!$B$3:$B$1000="PROVEEDORES")*(UPPER(MAESTRO!$L$3:$L$1000)="CONFIRMADO")),ROWS($A$3:A465))),"")</f>
        <v/>
      </c>
      <c r="T465" s="10" t="str">
        <f ca="1">IFERROR(INDEX(MAESTRO!T:T,_xludf.AGGREGATE(15,6,ROW(MAESTRO!$B$3:$B$1000)/((MAESTRO!$B$3:$B$1000="PROVEEDORES")*(UPPER(MAESTRO!$L$3:$L$1000)="CONFIRMADO")),ROWS($A$3:A465))),"")</f>
        <v/>
      </c>
      <c r="U465" s="10" t="str">
        <f ca="1">IFERROR(INDEX(MAESTRO!U:U,_xludf.AGGREGATE(15,6,ROW(MAESTRO!$B$3:$B$1000)/((MAESTRO!$B$3:$B$1000="PROVEEDORES")*(UPPER(MAESTRO!$L$3:$L$1000)="CONFIRMADO")),ROWS($A$3:A465))),"")</f>
        <v/>
      </c>
      <c r="V465" s="10" t="str">
        <f ca="1">IFERROR(INDEX(MAESTRO!V:V,_xludf.AGGREGATE(15,6,ROW(MAESTRO!$B$3:$B$1000)/((MAESTRO!$B$3:$B$1000="PROVEEDORES")*(UPPER(MAESTRO!$L$3:$L$1000)="CONFIRMADO")),ROWS($A$3:A465))),"")</f>
        <v/>
      </c>
      <c r="W465" s="10" t="str">
        <f ca="1">IFERROR(INDEX(MAESTRO!W:W,_xludf.AGGREGATE(15,6,ROW(MAESTRO!$B$3:$B$1000)/((MAESTRO!$B$3:$B$1000="PROVEEDORES")*(UPPER(MAESTRO!$L$3:$L$1000)="CONFIRMADO")),ROWS($A$3:A465))),"")</f>
        <v/>
      </c>
      <c r="X465" s="10" t="str">
        <f ca="1">IFERROR(INDEX(MAESTRO!X:X,_xludf.AGGREGATE(15,6,ROW(MAESTRO!$B$3:$B$1000)/((MAESTRO!$B$3:$B$1000="PROVEEDORES")*(UPPER(MAESTRO!$L$3:$L$1000)="CONFIRMADO")),ROWS($A$3:A465))),"")</f>
        <v/>
      </c>
    </row>
    <row r="466" spans="1:24" ht="22.05" customHeight="1">
      <c r="A466" s="24" t="str">
        <f ca="1">IFERROR(INDEX(MAESTRO!A:A,_xludf.AGGREGATE(15,6,ROW(MAESTRO!$B$3:$B$1000)/((MAESTRO!$B$3:$B$1000="PROVEEDORES")*(UPPER(MAESTRO!$L$3:$L$1000)="CONFIRMADO")),ROWS($A$3:A466))),"")</f>
        <v/>
      </c>
      <c r="B466" s="24" t="str">
        <f ca="1">IFERROR(INDEX(MAESTRO!B:B,_xludf.AGGREGATE(15,6,ROW(MAESTRO!$B$3:$B$1000)/((MAESTRO!$B$3:$B$1000="PROVEEDORES")*(UPPER(MAESTRO!$L$3:$L$1000)="CONFIRMADO")),ROWS($A$3:A466))),"")</f>
        <v/>
      </c>
      <c r="C466" s="24" t="str">
        <f ca="1">IFERROR(INDEX(MAESTRO!C:C,_xludf.AGGREGATE(15,6,ROW(MAESTRO!$B$3:$B$1000)/((MAESTRO!$B$3:$B$1000="PROVEEDORES")*(UPPER(MAESTRO!$L$3:$L$1000)="CONFIRMADO")),ROWS($A$3:A466))),"")</f>
        <v/>
      </c>
      <c r="D466" s="24" t="str">
        <f ca="1">IFERROR(INDEX(MAESTRO!D:D,_xludf.AGGREGATE(15,6,ROW(MAESTRO!$B$3:$B$1000)/((MAESTRO!$B$3:$B$1000="PROVEEDORES")*(UPPER(MAESTRO!$L$3:$L$1000)="CONFIRMADO")),ROWS($A$3:A466))),"")</f>
        <v/>
      </c>
      <c r="E466" s="24" t="str">
        <f ca="1">IFERROR(INDEX(MAESTRO!E:E,_xludf.AGGREGATE(15,6,ROW(MAESTRO!$B$3:$B$1000)/((MAESTRO!$B$3:$B$1000="PROVEEDORES")*(UPPER(MAESTRO!$L$3:$L$1000)="CONFIRMADO")),ROWS($A$3:A466))),"")</f>
        <v/>
      </c>
      <c r="F466" s="24" t="str">
        <f ca="1">IFERROR(INDEX(MAESTRO!F:F,_xludf.AGGREGATE(15,6,ROW(MAESTRO!$B$3:$B$1000)/((MAESTRO!$B$3:$B$1000="PROVEEDORES")*(UPPER(MAESTRO!$L$3:$L$1000)="CONFIRMADO")),ROWS($A$3:A466))),"")</f>
        <v/>
      </c>
      <c r="G466" s="24" t="str">
        <f ca="1">IFERROR(INDEX(MAESTRO!G:G,_xludf.AGGREGATE(15,6,ROW(MAESTRO!$B$3:$B$1000)/((MAESTRO!$B$3:$B$1000="PROVEEDORES")*(UPPER(MAESTRO!$L$3:$L$1000)="CONFIRMADO")),ROWS($A$3:A466))),"")</f>
        <v/>
      </c>
      <c r="H466" s="24" t="str">
        <f ca="1">IFERROR(INDEX(MAESTRO!H:H,_xludf.AGGREGATE(15,6,ROW(MAESTRO!$B$3:$B$1000)/((MAESTRO!$B$3:$B$1000="PROVEEDORES")*(UPPER(MAESTRO!$L$3:$L$1000)="CONFIRMADO")),ROWS($A$3:A466))),"")</f>
        <v/>
      </c>
      <c r="I466" s="24" t="str">
        <f ca="1">IFERROR(INDEX(MAESTRO!I:I,_xludf.AGGREGATE(15,6,ROW(MAESTRO!$B$3:$B$1000)/((MAESTRO!$B$3:$B$1000="PROVEEDORES")*(UPPER(MAESTRO!$L$3:$L$1000)="CONFIRMADO")),ROWS($A$3:A466))),"")</f>
        <v/>
      </c>
      <c r="J466" s="24" t="str">
        <f ca="1">IFERROR(INDEX(MAESTRO!J:J,_xludf.AGGREGATE(15,6,ROW(MAESTRO!$B$3:$B$1000)/((MAESTRO!$B$3:$B$1000="PROVEEDORES")*(UPPER(MAESTRO!$L$3:$L$1000)="CONFIRMADO")),ROWS($A$3:A466))),"")</f>
        <v/>
      </c>
      <c r="K466" s="24" t="str">
        <f ca="1">IFERROR(INDEX(MAESTRO!K:K,_xludf.AGGREGATE(15,6,ROW(MAESTRO!$B$3:$B$1000)/((MAESTRO!$B$3:$B$1000="PROVEEDORES")*(UPPER(MAESTRO!$L$3:$L$1000)="CONFIRMADO")),ROWS($A$3:A466))),"")</f>
        <v/>
      </c>
      <c r="L466" s="24" t="str">
        <f ca="1">IFERROR(INDEX(MAESTRO!L:L,_xludf.AGGREGATE(15,6,ROW(MAESTRO!$B$3:$B$1000)/((MAESTRO!$B$3:$B$1000="PROVEEDORES")*(UPPER(MAESTRO!$L$3:$L$1000)="CONFIRMADO")),ROWS($A$3:A466))),"")</f>
        <v/>
      </c>
      <c r="M466" s="24" t="str">
        <f ca="1">IFERROR(INDEX(MAESTRO!M:M,_xludf.AGGREGATE(15,6,ROW(MAESTRO!$B$3:$B$1000)/((MAESTRO!$B$3:$B$1000="PROVEEDORES")*(UPPER(MAESTRO!$L$3:$L$1000)="CONFIRMADO")),ROWS($A$3:A466))),"")</f>
        <v/>
      </c>
      <c r="N466" s="24" t="str">
        <f ca="1">IFERROR(INDEX(MAESTRO!N:N,_xludf.AGGREGATE(15,6,ROW(MAESTRO!$B$3:$B$1000)/((MAESTRO!$B$3:$B$1000="PROVEEDORES")*(UPPER(MAESTRO!$L$3:$L$1000)="CONFIRMADO")),ROWS($A$3:A466))),"")</f>
        <v/>
      </c>
      <c r="O466" s="24" t="str">
        <f ca="1">IFERROR(INDEX(MAESTRO!O:O,_xludf.AGGREGATE(15,6,ROW(MAESTRO!$B$3:$B$1000)/((MAESTRO!$B$3:$B$1000="PROVEEDORES")*(UPPER(MAESTRO!$L$3:$L$1000)="CONFIRMADO")),ROWS($A$3:A466))),"")</f>
        <v/>
      </c>
      <c r="P466" s="24" t="str">
        <f ca="1">IFERROR(INDEX(MAESTRO!P:P,_xludf.AGGREGATE(15,6,ROW(MAESTRO!$B$3:$B$1000)/((MAESTRO!$B$3:$B$1000="PROVEEDORES")*(UPPER(MAESTRO!$L$3:$L$1000)="CONFIRMADO")),ROWS($A$3:A466))),"")</f>
        <v/>
      </c>
      <c r="Q466" s="24" t="str">
        <f ca="1">IFERROR(INDEX(MAESTRO!Q:Q,_xludf.AGGREGATE(15,6,ROW(MAESTRO!$B$3:$B$1000)/((MAESTRO!$B$3:$B$1000="PROVEEDORES")*(UPPER(MAESTRO!$L$3:$L$1000)="CONFIRMADO")),ROWS($A$3:A466))),"")</f>
        <v/>
      </c>
      <c r="R466" s="24" t="str">
        <f ca="1">IFERROR(INDEX(MAESTRO!R:R,_xludf.AGGREGATE(15,6,ROW(MAESTRO!$B$3:$B$1000)/((MAESTRO!$B$3:$B$1000="PROVEEDORES")*(UPPER(MAESTRO!$L$3:$L$1000)="CONFIRMADO")),ROWS($A$3:A466))),"")</f>
        <v/>
      </c>
      <c r="S466" s="24" t="str">
        <f ca="1">IFERROR(INDEX(MAESTRO!S:S,_xludf.AGGREGATE(15,6,ROW(MAESTRO!$B$3:$B$1000)/((MAESTRO!$B$3:$B$1000="PROVEEDORES")*(UPPER(MAESTRO!$L$3:$L$1000)="CONFIRMADO")),ROWS($A$3:A466))),"")</f>
        <v/>
      </c>
      <c r="T466" s="24" t="str">
        <f ca="1">IFERROR(INDEX(MAESTRO!T:T,_xludf.AGGREGATE(15,6,ROW(MAESTRO!$B$3:$B$1000)/((MAESTRO!$B$3:$B$1000="PROVEEDORES")*(UPPER(MAESTRO!$L$3:$L$1000)="CONFIRMADO")),ROWS($A$3:A466))),"")</f>
        <v/>
      </c>
      <c r="U466" s="24" t="str">
        <f ca="1">IFERROR(INDEX(MAESTRO!U:U,_xludf.AGGREGATE(15,6,ROW(MAESTRO!$B$3:$B$1000)/((MAESTRO!$B$3:$B$1000="PROVEEDORES")*(UPPER(MAESTRO!$L$3:$L$1000)="CONFIRMADO")),ROWS($A$3:A466))),"")</f>
        <v/>
      </c>
      <c r="V466" s="24" t="str">
        <f ca="1">IFERROR(INDEX(MAESTRO!V:V,_xludf.AGGREGATE(15,6,ROW(MAESTRO!$B$3:$B$1000)/((MAESTRO!$B$3:$B$1000="PROVEEDORES")*(UPPER(MAESTRO!$L$3:$L$1000)="CONFIRMADO")),ROWS($A$3:A466))),"")</f>
        <v/>
      </c>
      <c r="W466" s="24" t="str">
        <f ca="1">IFERROR(INDEX(MAESTRO!W:W,_xludf.AGGREGATE(15,6,ROW(MAESTRO!$B$3:$B$1000)/((MAESTRO!$B$3:$B$1000="PROVEEDORES")*(UPPER(MAESTRO!$L$3:$L$1000)="CONFIRMADO")),ROWS($A$3:A466))),"")</f>
        <v/>
      </c>
      <c r="X466" s="24" t="str">
        <f ca="1">IFERROR(INDEX(MAESTRO!X:X,_xludf.AGGREGATE(15,6,ROW(MAESTRO!$B$3:$B$1000)/((MAESTRO!$B$3:$B$1000="PROVEEDORES")*(UPPER(MAESTRO!$L$3:$L$1000)="CONFIRMADO")),ROWS($A$3:A466))),"")</f>
        <v/>
      </c>
    </row>
    <row r="467" spans="1:24" ht="22.05" customHeight="1">
      <c r="A467" s="10" t="str">
        <f ca="1">IFERROR(INDEX(MAESTRO!A:A,_xludf.AGGREGATE(15,6,ROW(MAESTRO!$B$3:$B$1000)/((MAESTRO!$B$3:$B$1000="PROVEEDORES")*(UPPER(MAESTRO!$L$3:$L$1000)="CONFIRMADO")),ROWS($A$3:A467))),"")</f>
        <v/>
      </c>
      <c r="B467" s="10" t="str">
        <f ca="1">IFERROR(INDEX(MAESTRO!B:B,_xludf.AGGREGATE(15,6,ROW(MAESTRO!$B$3:$B$1000)/((MAESTRO!$B$3:$B$1000="PROVEEDORES")*(UPPER(MAESTRO!$L$3:$L$1000)="CONFIRMADO")),ROWS($A$3:A467))),"")</f>
        <v/>
      </c>
      <c r="C467" s="10" t="str">
        <f ca="1">IFERROR(INDEX(MAESTRO!C:C,_xludf.AGGREGATE(15,6,ROW(MAESTRO!$B$3:$B$1000)/((MAESTRO!$B$3:$B$1000="PROVEEDORES")*(UPPER(MAESTRO!$L$3:$L$1000)="CONFIRMADO")),ROWS($A$3:A467))),"")</f>
        <v/>
      </c>
      <c r="D467" s="10" t="str">
        <f ca="1">IFERROR(INDEX(MAESTRO!D:D,_xludf.AGGREGATE(15,6,ROW(MAESTRO!$B$3:$B$1000)/((MAESTRO!$B$3:$B$1000="PROVEEDORES")*(UPPER(MAESTRO!$L$3:$L$1000)="CONFIRMADO")),ROWS($A$3:A467))),"")</f>
        <v/>
      </c>
      <c r="E467" s="10" t="str">
        <f ca="1">IFERROR(INDEX(MAESTRO!E:E,_xludf.AGGREGATE(15,6,ROW(MAESTRO!$B$3:$B$1000)/((MAESTRO!$B$3:$B$1000="PROVEEDORES")*(UPPER(MAESTRO!$L$3:$L$1000)="CONFIRMADO")),ROWS($A$3:A467))),"")</f>
        <v/>
      </c>
      <c r="F467" s="10" t="str">
        <f ca="1">IFERROR(INDEX(MAESTRO!F:F,_xludf.AGGREGATE(15,6,ROW(MAESTRO!$B$3:$B$1000)/((MAESTRO!$B$3:$B$1000="PROVEEDORES")*(UPPER(MAESTRO!$L$3:$L$1000)="CONFIRMADO")),ROWS($A$3:A467))),"")</f>
        <v/>
      </c>
      <c r="G467" s="10" t="str">
        <f ca="1">IFERROR(INDEX(MAESTRO!G:G,_xludf.AGGREGATE(15,6,ROW(MAESTRO!$B$3:$B$1000)/((MAESTRO!$B$3:$B$1000="PROVEEDORES")*(UPPER(MAESTRO!$L$3:$L$1000)="CONFIRMADO")),ROWS($A$3:A467))),"")</f>
        <v/>
      </c>
      <c r="H467" s="10" t="str">
        <f ca="1">IFERROR(INDEX(MAESTRO!H:H,_xludf.AGGREGATE(15,6,ROW(MAESTRO!$B$3:$B$1000)/((MAESTRO!$B$3:$B$1000="PROVEEDORES")*(UPPER(MAESTRO!$L$3:$L$1000)="CONFIRMADO")),ROWS($A$3:A467))),"")</f>
        <v/>
      </c>
      <c r="I467" s="10" t="str">
        <f ca="1">IFERROR(INDEX(MAESTRO!I:I,_xludf.AGGREGATE(15,6,ROW(MAESTRO!$B$3:$B$1000)/((MAESTRO!$B$3:$B$1000="PROVEEDORES")*(UPPER(MAESTRO!$L$3:$L$1000)="CONFIRMADO")),ROWS($A$3:A467))),"")</f>
        <v/>
      </c>
      <c r="J467" s="10" t="str">
        <f ca="1">IFERROR(INDEX(MAESTRO!J:J,_xludf.AGGREGATE(15,6,ROW(MAESTRO!$B$3:$B$1000)/((MAESTRO!$B$3:$B$1000="PROVEEDORES")*(UPPER(MAESTRO!$L$3:$L$1000)="CONFIRMADO")),ROWS($A$3:A467))),"")</f>
        <v/>
      </c>
      <c r="K467" s="10" t="str">
        <f ca="1">IFERROR(INDEX(MAESTRO!K:K,_xludf.AGGREGATE(15,6,ROW(MAESTRO!$B$3:$B$1000)/((MAESTRO!$B$3:$B$1000="PROVEEDORES")*(UPPER(MAESTRO!$L$3:$L$1000)="CONFIRMADO")),ROWS($A$3:A467))),"")</f>
        <v/>
      </c>
      <c r="L467" s="10" t="str">
        <f ca="1">IFERROR(INDEX(MAESTRO!L:L,_xludf.AGGREGATE(15,6,ROW(MAESTRO!$B$3:$B$1000)/((MAESTRO!$B$3:$B$1000="PROVEEDORES")*(UPPER(MAESTRO!$L$3:$L$1000)="CONFIRMADO")),ROWS($A$3:A467))),"")</f>
        <v/>
      </c>
      <c r="M467" s="10" t="str">
        <f ca="1">IFERROR(INDEX(MAESTRO!M:M,_xludf.AGGREGATE(15,6,ROW(MAESTRO!$B$3:$B$1000)/((MAESTRO!$B$3:$B$1000="PROVEEDORES")*(UPPER(MAESTRO!$L$3:$L$1000)="CONFIRMADO")),ROWS($A$3:A467))),"")</f>
        <v/>
      </c>
      <c r="N467" s="10" t="str">
        <f ca="1">IFERROR(INDEX(MAESTRO!N:N,_xludf.AGGREGATE(15,6,ROW(MAESTRO!$B$3:$B$1000)/((MAESTRO!$B$3:$B$1000="PROVEEDORES")*(UPPER(MAESTRO!$L$3:$L$1000)="CONFIRMADO")),ROWS($A$3:A467))),"")</f>
        <v/>
      </c>
      <c r="O467" s="10" t="str">
        <f ca="1">IFERROR(INDEX(MAESTRO!O:O,_xludf.AGGREGATE(15,6,ROW(MAESTRO!$B$3:$B$1000)/((MAESTRO!$B$3:$B$1000="PROVEEDORES")*(UPPER(MAESTRO!$L$3:$L$1000)="CONFIRMADO")),ROWS($A$3:A467))),"")</f>
        <v/>
      </c>
      <c r="P467" s="10" t="str">
        <f ca="1">IFERROR(INDEX(MAESTRO!P:P,_xludf.AGGREGATE(15,6,ROW(MAESTRO!$B$3:$B$1000)/((MAESTRO!$B$3:$B$1000="PROVEEDORES")*(UPPER(MAESTRO!$L$3:$L$1000)="CONFIRMADO")),ROWS($A$3:A467))),"")</f>
        <v/>
      </c>
      <c r="Q467" s="10" t="str">
        <f ca="1">IFERROR(INDEX(MAESTRO!Q:Q,_xludf.AGGREGATE(15,6,ROW(MAESTRO!$B$3:$B$1000)/((MAESTRO!$B$3:$B$1000="PROVEEDORES")*(UPPER(MAESTRO!$L$3:$L$1000)="CONFIRMADO")),ROWS($A$3:A467))),"")</f>
        <v/>
      </c>
      <c r="R467" s="10" t="str">
        <f ca="1">IFERROR(INDEX(MAESTRO!R:R,_xludf.AGGREGATE(15,6,ROW(MAESTRO!$B$3:$B$1000)/((MAESTRO!$B$3:$B$1000="PROVEEDORES")*(UPPER(MAESTRO!$L$3:$L$1000)="CONFIRMADO")),ROWS($A$3:A467))),"")</f>
        <v/>
      </c>
      <c r="S467" s="10" t="str">
        <f ca="1">IFERROR(INDEX(MAESTRO!S:S,_xludf.AGGREGATE(15,6,ROW(MAESTRO!$B$3:$B$1000)/((MAESTRO!$B$3:$B$1000="PROVEEDORES")*(UPPER(MAESTRO!$L$3:$L$1000)="CONFIRMADO")),ROWS($A$3:A467))),"")</f>
        <v/>
      </c>
      <c r="T467" s="10" t="str">
        <f ca="1">IFERROR(INDEX(MAESTRO!T:T,_xludf.AGGREGATE(15,6,ROW(MAESTRO!$B$3:$B$1000)/((MAESTRO!$B$3:$B$1000="PROVEEDORES")*(UPPER(MAESTRO!$L$3:$L$1000)="CONFIRMADO")),ROWS($A$3:A467))),"")</f>
        <v/>
      </c>
      <c r="U467" s="10" t="str">
        <f ca="1">IFERROR(INDEX(MAESTRO!U:U,_xludf.AGGREGATE(15,6,ROW(MAESTRO!$B$3:$B$1000)/((MAESTRO!$B$3:$B$1000="PROVEEDORES")*(UPPER(MAESTRO!$L$3:$L$1000)="CONFIRMADO")),ROWS($A$3:A467))),"")</f>
        <v/>
      </c>
      <c r="V467" s="10" t="str">
        <f ca="1">IFERROR(INDEX(MAESTRO!V:V,_xludf.AGGREGATE(15,6,ROW(MAESTRO!$B$3:$B$1000)/((MAESTRO!$B$3:$B$1000="PROVEEDORES")*(UPPER(MAESTRO!$L$3:$L$1000)="CONFIRMADO")),ROWS($A$3:A467))),"")</f>
        <v/>
      </c>
      <c r="W467" s="10" t="str">
        <f ca="1">IFERROR(INDEX(MAESTRO!W:W,_xludf.AGGREGATE(15,6,ROW(MAESTRO!$B$3:$B$1000)/((MAESTRO!$B$3:$B$1000="PROVEEDORES")*(UPPER(MAESTRO!$L$3:$L$1000)="CONFIRMADO")),ROWS($A$3:A467))),"")</f>
        <v/>
      </c>
      <c r="X467" s="10" t="str">
        <f ca="1">IFERROR(INDEX(MAESTRO!X:X,_xludf.AGGREGATE(15,6,ROW(MAESTRO!$B$3:$B$1000)/((MAESTRO!$B$3:$B$1000="PROVEEDORES")*(UPPER(MAESTRO!$L$3:$L$1000)="CONFIRMADO")),ROWS($A$3:A467))),"")</f>
        <v/>
      </c>
    </row>
    <row r="468" spans="1:24" ht="22.05" customHeight="1">
      <c r="A468" s="24" t="str">
        <f ca="1">IFERROR(INDEX(MAESTRO!A:A,_xludf.AGGREGATE(15,6,ROW(MAESTRO!$B$3:$B$1000)/((MAESTRO!$B$3:$B$1000="PROVEEDORES")*(UPPER(MAESTRO!$L$3:$L$1000)="CONFIRMADO")),ROWS($A$3:A468))),"")</f>
        <v/>
      </c>
      <c r="B468" s="24" t="str">
        <f ca="1">IFERROR(INDEX(MAESTRO!B:B,_xludf.AGGREGATE(15,6,ROW(MAESTRO!$B$3:$B$1000)/((MAESTRO!$B$3:$B$1000="PROVEEDORES")*(UPPER(MAESTRO!$L$3:$L$1000)="CONFIRMADO")),ROWS($A$3:A468))),"")</f>
        <v/>
      </c>
      <c r="C468" s="24" t="str">
        <f ca="1">IFERROR(INDEX(MAESTRO!C:C,_xludf.AGGREGATE(15,6,ROW(MAESTRO!$B$3:$B$1000)/((MAESTRO!$B$3:$B$1000="PROVEEDORES")*(UPPER(MAESTRO!$L$3:$L$1000)="CONFIRMADO")),ROWS($A$3:A468))),"")</f>
        <v/>
      </c>
      <c r="D468" s="24" t="str">
        <f ca="1">IFERROR(INDEX(MAESTRO!D:D,_xludf.AGGREGATE(15,6,ROW(MAESTRO!$B$3:$B$1000)/((MAESTRO!$B$3:$B$1000="PROVEEDORES")*(UPPER(MAESTRO!$L$3:$L$1000)="CONFIRMADO")),ROWS($A$3:A468))),"")</f>
        <v/>
      </c>
      <c r="E468" s="24" t="str">
        <f ca="1">IFERROR(INDEX(MAESTRO!E:E,_xludf.AGGREGATE(15,6,ROW(MAESTRO!$B$3:$B$1000)/((MAESTRO!$B$3:$B$1000="PROVEEDORES")*(UPPER(MAESTRO!$L$3:$L$1000)="CONFIRMADO")),ROWS($A$3:A468))),"")</f>
        <v/>
      </c>
      <c r="F468" s="24" t="str">
        <f ca="1">IFERROR(INDEX(MAESTRO!F:F,_xludf.AGGREGATE(15,6,ROW(MAESTRO!$B$3:$B$1000)/((MAESTRO!$B$3:$B$1000="PROVEEDORES")*(UPPER(MAESTRO!$L$3:$L$1000)="CONFIRMADO")),ROWS($A$3:A468))),"")</f>
        <v/>
      </c>
      <c r="G468" s="24" t="str">
        <f ca="1">IFERROR(INDEX(MAESTRO!G:G,_xludf.AGGREGATE(15,6,ROW(MAESTRO!$B$3:$B$1000)/((MAESTRO!$B$3:$B$1000="PROVEEDORES")*(UPPER(MAESTRO!$L$3:$L$1000)="CONFIRMADO")),ROWS($A$3:A468))),"")</f>
        <v/>
      </c>
      <c r="H468" s="24" t="str">
        <f ca="1">IFERROR(INDEX(MAESTRO!H:H,_xludf.AGGREGATE(15,6,ROW(MAESTRO!$B$3:$B$1000)/((MAESTRO!$B$3:$B$1000="PROVEEDORES")*(UPPER(MAESTRO!$L$3:$L$1000)="CONFIRMADO")),ROWS($A$3:A468))),"")</f>
        <v/>
      </c>
      <c r="I468" s="24" t="str">
        <f ca="1">IFERROR(INDEX(MAESTRO!I:I,_xludf.AGGREGATE(15,6,ROW(MAESTRO!$B$3:$B$1000)/((MAESTRO!$B$3:$B$1000="PROVEEDORES")*(UPPER(MAESTRO!$L$3:$L$1000)="CONFIRMADO")),ROWS($A$3:A468))),"")</f>
        <v/>
      </c>
      <c r="J468" s="24" t="str">
        <f ca="1">IFERROR(INDEX(MAESTRO!J:J,_xludf.AGGREGATE(15,6,ROW(MAESTRO!$B$3:$B$1000)/((MAESTRO!$B$3:$B$1000="PROVEEDORES")*(UPPER(MAESTRO!$L$3:$L$1000)="CONFIRMADO")),ROWS($A$3:A468))),"")</f>
        <v/>
      </c>
      <c r="K468" s="24" t="str">
        <f ca="1">IFERROR(INDEX(MAESTRO!K:K,_xludf.AGGREGATE(15,6,ROW(MAESTRO!$B$3:$B$1000)/((MAESTRO!$B$3:$B$1000="PROVEEDORES")*(UPPER(MAESTRO!$L$3:$L$1000)="CONFIRMADO")),ROWS($A$3:A468))),"")</f>
        <v/>
      </c>
      <c r="L468" s="24" t="str">
        <f ca="1">IFERROR(INDEX(MAESTRO!L:L,_xludf.AGGREGATE(15,6,ROW(MAESTRO!$B$3:$B$1000)/((MAESTRO!$B$3:$B$1000="PROVEEDORES")*(UPPER(MAESTRO!$L$3:$L$1000)="CONFIRMADO")),ROWS($A$3:A468))),"")</f>
        <v/>
      </c>
      <c r="M468" s="24" t="str">
        <f ca="1">IFERROR(INDEX(MAESTRO!M:M,_xludf.AGGREGATE(15,6,ROW(MAESTRO!$B$3:$B$1000)/((MAESTRO!$B$3:$B$1000="PROVEEDORES")*(UPPER(MAESTRO!$L$3:$L$1000)="CONFIRMADO")),ROWS($A$3:A468))),"")</f>
        <v/>
      </c>
      <c r="N468" s="24" t="str">
        <f ca="1">IFERROR(INDEX(MAESTRO!N:N,_xludf.AGGREGATE(15,6,ROW(MAESTRO!$B$3:$B$1000)/((MAESTRO!$B$3:$B$1000="PROVEEDORES")*(UPPER(MAESTRO!$L$3:$L$1000)="CONFIRMADO")),ROWS($A$3:A468))),"")</f>
        <v/>
      </c>
      <c r="O468" s="24" t="str">
        <f ca="1">IFERROR(INDEX(MAESTRO!O:O,_xludf.AGGREGATE(15,6,ROW(MAESTRO!$B$3:$B$1000)/((MAESTRO!$B$3:$B$1000="PROVEEDORES")*(UPPER(MAESTRO!$L$3:$L$1000)="CONFIRMADO")),ROWS($A$3:A468))),"")</f>
        <v/>
      </c>
      <c r="P468" s="24" t="str">
        <f ca="1">IFERROR(INDEX(MAESTRO!P:P,_xludf.AGGREGATE(15,6,ROW(MAESTRO!$B$3:$B$1000)/((MAESTRO!$B$3:$B$1000="PROVEEDORES")*(UPPER(MAESTRO!$L$3:$L$1000)="CONFIRMADO")),ROWS($A$3:A468))),"")</f>
        <v/>
      </c>
      <c r="Q468" s="24" t="str">
        <f ca="1">IFERROR(INDEX(MAESTRO!Q:Q,_xludf.AGGREGATE(15,6,ROW(MAESTRO!$B$3:$B$1000)/((MAESTRO!$B$3:$B$1000="PROVEEDORES")*(UPPER(MAESTRO!$L$3:$L$1000)="CONFIRMADO")),ROWS($A$3:A468))),"")</f>
        <v/>
      </c>
      <c r="R468" s="24" t="str">
        <f ca="1">IFERROR(INDEX(MAESTRO!R:R,_xludf.AGGREGATE(15,6,ROW(MAESTRO!$B$3:$B$1000)/((MAESTRO!$B$3:$B$1000="PROVEEDORES")*(UPPER(MAESTRO!$L$3:$L$1000)="CONFIRMADO")),ROWS($A$3:A468))),"")</f>
        <v/>
      </c>
      <c r="S468" s="24" t="str">
        <f ca="1">IFERROR(INDEX(MAESTRO!S:S,_xludf.AGGREGATE(15,6,ROW(MAESTRO!$B$3:$B$1000)/((MAESTRO!$B$3:$B$1000="PROVEEDORES")*(UPPER(MAESTRO!$L$3:$L$1000)="CONFIRMADO")),ROWS($A$3:A468))),"")</f>
        <v/>
      </c>
      <c r="T468" s="24" t="str">
        <f ca="1">IFERROR(INDEX(MAESTRO!T:T,_xludf.AGGREGATE(15,6,ROW(MAESTRO!$B$3:$B$1000)/((MAESTRO!$B$3:$B$1000="PROVEEDORES")*(UPPER(MAESTRO!$L$3:$L$1000)="CONFIRMADO")),ROWS($A$3:A468))),"")</f>
        <v/>
      </c>
      <c r="U468" s="24" t="str">
        <f ca="1">IFERROR(INDEX(MAESTRO!U:U,_xludf.AGGREGATE(15,6,ROW(MAESTRO!$B$3:$B$1000)/((MAESTRO!$B$3:$B$1000="PROVEEDORES")*(UPPER(MAESTRO!$L$3:$L$1000)="CONFIRMADO")),ROWS($A$3:A468))),"")</f>
        <v/>
      </c>
      <c r="V468" s="24" t="str">
        <f ca="1">IFERROR(INDEX(MAESTRO!V:V,_xludf.AGGREGATE(15,6,ROW(MAESTRO!$B$3:$B$1000)/((MAESTRO!$B$3:$B$1000="PROVEEDORES")*(UPPER(MAESTRO!$L$3:$L$1000)="CONFIRMADO")),ROWS($A$3:A468))),"")</f>
        <v/>
      </c>
      <c r="W468" s="24" t="str">
        <f ca="1">IFERROR(INDEX(MAESTRO!W:W,_xludf.AGGREGATE(15,6,ROW(MAESTRO!$B$3:$B$1000)/((MAESTRO!$B$3:$B$1000="PROVEEDORES")*(UPPER(MAESTRO!$L$3:$L$1000)="CONFIRMADO")),ROWS($A$3:A468))),"")</f>
        <v/>
      </c>
      <c r="X468" s="24" t="str">
        <f ca="1">IFERROR(INDEX(MAESTRO!X:X,_xludf.AGGREGATE(15,6,ROW(MAESTRO!$B$3:$B$1000)/((MAESTRO!$B$3:$B$1000="PROVEEDORES")*(UPPER(MAESTRO!$L$3:$L$1000)="CONFIRMADO")),ROWS($A$3:A468))),"")</f>
        <v/>
      </c>
    </row>
    <row r="469" spans="1:24" ht="22.05" customHeight="1">
      <c r="A469" s="10" t="str">
        <f ca="1">IFERROR(INDEX(MAESTRO!A:A,_xludf.AGGREGATE(15,6,ROW(MAESTRO!$B$3:$B$1000)/((MAESTRO!$B$3:$B$1000="PROVEEDORES")*(UPPER(MAESTRO!$L$3:$L$1000)="CONFIRMADO")),ROWS($A$3:A469))),"")</f>
        <v/>
      </c>
      <c r="B469" s="10" t="str">
        <f ca="1">IFERROR(INDEX(MAESTRO!B:B,_xludf.AGGREGATE(15,6,ROW(MAESTRO!$B$3:$B$1000)/((MAESTRO!$B$3:$B$1000="PROVEEDORES")*(UPPER(MAESTRO!$L$3:$L$1000)="CONFIRMADO")),ROWS($A$3:A469))),"")</f>
        <v/>
      </c>
      <c r="C469" s="10" t="str">
        <f ca="1">IFERROR(INDEX(MAESTRO!C:C,_xludf.AGGREGATE(15,6,ROW(MAESTRO!$B$3:$B$1000)/((MAESTRO!$B$3:$B$1000="PROVEEDORES")*(UPPER(MAESTRO!$L$3:$L$1000)="CONFIRMADO")),ROWS($A$3:A469))),"")</f>
        <v/>
      </c>
      <c r="D469" s="10" t="str">
        <f ca="1">IFERROR(INDEX(MAESTRO!D:D,_xludf.AGGREGATE(15,6,ROW(MAESTRO!$B$3:$B$1000)/((MAESTRO!$B$3:$B$1000="PROVEEDORES")*(UPPER(MAESTRO!$L$3:$L$1000)="CONFIRMADO")),ROWS($A$3:A469))),"")</f>
        <v/>
      </c>
      <c r="E469" s="10" t="str">
        <f ca="1">IFERROR(INDEX(MAESTRO!E:E,_xludf.AGGREGATE(15,6,ROW(MAESTRO!$B$3:$B$1000)/((MAESTRO!$B$3:$B$1000="PROVEEDORES")*(UPPER(MAESTRO!$L$3:$L$1000)="CONFIRMADO")),ROWS($A$3:A469))),"")</f>
        <v/>
      </c>
      <c r="F469" s="10" t="str">
        <f ca="1">IFERROR(INDEX(MAESTRO!F:F,_xludf.AGGREGATE(15,6,ROW(MAESTRO!$B$3:$B$1000)/((MAESTRO!$B$3:$B$1000="PROVEEDORES")*(UPPER(MAESTRO!$L$3:$L$1000)="CONFIRMADO")),ROWS($A$3:A469))),"")</f>
        <v/>
      </c>
      <c r="G469" s="10" t="str">
        <f ca="1">IFERROR(INDEX(MAESTRO!G:G,_xludf.AGGREGATE(15,6,ROW(MAESTRO!$B$3:$B$1000)/((MAESTRO!$B$3:$B$1000="PROVEEDORES")*(UPPER(MAESTRO!$L$3:$L$1000)="CONFIRMADO")),ROWS($A$3:A469))),"")</f>
        <v/>
      </c>
      <c r="H469" s="10" t="str">
        <f ca="1">IFERROR(INDEX(MAESTRO!H:H,_xludf.AGGREGATE(15,6,ROW(MAESTRO!$B$3:$B$1000)/((MAESTRO!$B$3:$B$1000="PROVEEDORES")*(UPPER(MAESTRO!$L$3:$L$1000)="CONFIRMADO")),ROWS($A$3:A469))),"")</f>
        <v/>
      </c>
      <c r="I469" s="10" t="str">
        <f ca="1">IFERROR(INDEX(MAESTRO!I:I,_xludf.AGGREGATE(15,6,ROW(MAESTRO!$B$3:$B$1000)/((MAESTRO!$B$3:$B$1000="PROVEEDORES")*(UPPER(MAESTRO!$L$3:$L$1000)="CONFIRMADO")),ROWS($A$3:A469))),"")</f>
        <v/>
      </c>
      <c r="J469" s="10" t="str">
        <f ca="1">IFERROR(INDEX(MAESTRO!J:J,_xludf.AGGREGATE(15,6,ROW(MAESTRO!$B$3:$B$1000)/((MAESTRO!$B$3:$B$1000="PROVEEDORES")*(UPPER(MAESTRO!$L$3:$L$1000)="CONFIRMADO")),ROWS($A$3:A469))),"")</f>
        <v/>
      </c>
      <c r="K469" s="10" t="str">
        <f ca="1">IFERROR(INDEX(MAESTRO!K:K,_xludf.AGGREGATE(15,6,ROW(MAESTRO!$B$3:$B$1000)/((MAESTRO!$B$3:$B$1000="PROVEEDORES")*(UPPER(MAESTRO!$L$3:$L$1000)="CONFIRMADO")),ROWS($A$3:A469))),"")</f>
        <v/>
      </c>
      <c r="L469" s="10" t="str">
        <f ca="1">IFERROR(INDEX(MAESTRO!L:L,_xludf.AGGREGATE(15,6,ROW(MAESTRO!$B$3:$B$1000)/((MAESTRO!$B$3:$B$1000="PROVEEDORES")*(UPPER(MAESTRO!$L$3:$L$1000)="CONFIRMADO")),ROWS($A$3:A469))),"")</f>
        <v/>
      </c>
      <c r="M469" s="10" t="str">
        <f ca="1">IFERROR(INDEX(MAESTRO!M:M,_xludf.AGGREGATE(15,6,ROW(MAESTRO!$B$3:$B$1000)/((MAESTRO!$B$3:$B$1000="PROVEEDORES")*(UPPER(MAESTRO!$L$3:$L$1000)="CONFIRMADO")),ROWS($A$3:A469))),"")</f>
        <v/>
      </c>
      <c r="N469" s="10" t="str">
        <f ca="1">IFERROR(INDEX(MAESTRO!N:N,_xludf.AGGREGATE(15,6,ROW(MAESTRO!$B$3:$B$1000)/((MAESTRO!$B$3:$B$1000="PROVEEDORES")*(UPPER(MAESTRO!$L$3:$L$1000)="CONFIRMADO")),ROWS($A$3:A469))),"")</f>
        <v/>
      </c>
      <c r="O469" s="10" t="str">
        <f ca="1">IFERROR(INDEX(MAESTRO!O:O,_xludf.AGGREGATE(15,6,ROW(MAESTRO!$B$3:$B$1000)/((MAESTRO!$B$3:$B$1000="PROVEEDORES")*(UPPER(MAESTRO!$L$3:$L$1000)="CONFIRMADO")),ROWS($A$3:A469))),"")</f>
        <v/>
      </c>
      <c r="P469" s="10" t="str">
        <f ca="1">IFERROR(INDEX(MAESTRO!P:P,_xludf.AGGREGATE(15,6,ROW(MAESTRO!$B$3:$B$1000)/((MAESTRO!$B$3:$B$1000="PROVEEDORES")*(UPPER(MAESTRO!$L$3:$L$1000)="CONFIRMADO")),ROWS($A$3:A469))),"")</f>
        <v/>
      </c>
      <c r="Q469" s="10" t="str">
        <f ca="1">IFERROR(INDEX(MAESTRO!Q:Q,_xludf.AGGREGATE(15,6,ROW(MAESTRO!$B$3:$B$1000)/((MAESTRO!$B$3:$B$1000="PROVEEDORES")*(UPPER(MAESTRO!$L$3:$L$1000)="CONFIRMADO")),ROWS($A$3:A469))),"")</f>
        <v/>
      </c>
      <c r="R469" s="10" t="str">
        <f ca="1">IFERROR(INDEX(MAESTRO!R:R,_xludf.AGGREGATE(15,6,ROW(MAESTRO!$B$3:$B$1000)/((MAESTRO!$B$3:$B$1000="PROVEEDORES")*(UPPER(MAESTRO!$L$3:$L$1000)="CONFIRMADO")),ROWS($A$3:A469))),"")</f>
        <v/>
      </c>
      <c r="S469" s="10" t="str">
        <f ca="1">IFERROR(INDEX(MAESTRO!S:S,_xludf.AGGREGATE(15,6,ROW(MAESTRO!$B$3:$B$1000)/((MAESTRO!$B$3:$B$1000="PROVEEDORES")*(UPPER(MAESTRO!$L$3:$L$1000)="CONFIRMADO")),ROWS($A$3:A469))),"")</f>
        <v/>
      </c>
      <c r="T469" s="10" t="str">
        <f ca="1">IFERROR(INDEX(MAESTRO!T:T,_xludf.AGGREGATE(15,6,ROW(MAESTRO!$B$3:$B$1000)/((MAESTRO!$B$3:$B$1000="PROVEEDORES")*(UPPER(MAESTRO!$L$3:$L$1000)="CONFIRMADO")),ROWS($A$3:A469))),"")</f>
        <v/>
      </c>
      <c r="U469" s="10" t="str">
        <f ca="1">IFERROR(INDEX(MAESTRO!U:U,_xludf.AGGREGATE(15,6,ROW(MAESTRO!$B$3:$B$1000)/((MAESTRO!$B$3:$B$1000="PROVEEDORES")*(UPPER(MAESTRO!$L$3:$L$1000)="CONFIRMADO")),ROWS($A$3:A469))),"")</f>
        <v/>
      </c>
      <c r="V469" s="10" t="str">
        <f ca="1">IFERROR(INDEX(MAESTRO!V:V,_xludf.AGGREGATE(15,6,ROW(MAESTRO!$B$3:$B$1000)/((MAESTRO!$B$3:$B$1000="PROVEEDORES")*(UPPER(MAESTRO!$L$3:$L$1000)="CONFIRMADO")),ROWS($A$3:A469))),"")</f>
        <v/>
      </c>
      <c r="W469" s="10" t="str">
        <f ca="1">IFERROR(INDEX(MAESTRO!W:W,_xludf.AGGREGATE(15,6,ROW(MAESTRO!$B$3:$B$1000)/((MAESTRO!$B$3:$B$1000="PROVEEDORES")*(UPPER(MAESTRO!$L$3:$L$1000)="CONFIRMADO")),ROWS($A$3:A469))),"")</f>
        <v/>
      </c>
      <c r="X469" s="10" t="str">
        <f ca="1">IFERROR(INDEX(MAESTRO!X:X,_xludf.AGGREGATE(15,6,ROW(MAESTRO!$B$3:$B$1000)/((MAESTRO!$B$3:$B$1000="PROVEEDORES")*(UPPER(MAESTRO!$L$3:$L$1000)="CONFIRMADO")),ROWS($A$3:A469))),"")</f>
        <v/>
      </c>
    </row>
    <row r="470" spans="1:24" ht="22.05" customHeight="1">
      <c r="A470" s="24" t="str">
        <f ca="1">IFERROR(INDEX(MAESTRO!A:A,_xludf.AGGREGATE(15,6,ROW(MAESTRO!$B$3:$B$1000)/((MAESTRO!$B$3:$B$1000="PROVEEDORES")*(UPPER(MAESTRO!$L$3:$L$1000)="CONFIRMADO")),ROWS($A$3:A470))),"")</f>
        <v/>
      </c>
      <c r="B470" s="24" t="str">
        <f ca="1">IFERROR(INDEX(MAESTRO!B:B,_xludf.AGGREGATE(15,6,ROW(MAESTRO!$B$3:$B$1000)/((MAESTRO!$B$3:$B$1000="PROVEEDORES")*(UPPER(MAESTRO!$L$3:$L$1000)="CONFIRMADO")),ROWS($A$3:A470))),"")</f>
        <v/>
      </c>
      <c r="C470" s="24" t="str">
        <f ca="1">IFERROR(INDEX(MAESTRO!C:C,_xludf.AGGREGATE(15,6,ROW(MAESTRO!$B$3:$B$1000)/((MAESTRO!$B$3:$B$1000="PROVEEDORES")*(UPPER(MAESTRO!$L$3:$L$1000)="CONFIRMADO")),ROWS($A$3:A470))),"")</f>
        <v/>
      </c>
      <c r="D470" s="24" t="str">
        <f ca="1">IFERROR(INDEX(MAESTRO!D:D,_xludf.AGGREGATE(15,6,ROW(MAESTRO!$B$3:$B$1000)/((MAESTRO!$B$3:$B$1000="PROVEEDORES")*(UPPER(MAESTRO!$L$3:$L$1000)="CONFIRMADO")),ROWS($A$3:A470))),"")</f>
        <v/>
      </c>
      <c r="E470" s="24" t="str">
        <f ca="1">IFERROR(INDEX(MAESTRO!E:E,_xludf.AGGREGATE(15,6,ROW(MAESTRO!$B$3:$B$1000)/((MAESTRO!$B$3:$B$1000="PROVEEDORES")*(UPPER(MAESTRO!$L$3:$L$1000)="CONFIRMADO")),ROWS($A$3:A470))),"")</f>
        <v/>
      </c>
      <c r="F470" s="24" t="str">
        <f ca="1">IFERROR(INDEX(MAESTRO!F:F,_xludf.AGGREGATE(15,6,ROW(MAESTRO!$B$3:$B$1000)/((MAESTRO!$B$3:$B$1000="PROVEEDORES")*(UPPER(MAESTRO!$L$3:$L$1000)="CONFIRMADO")),ROWS($A$3:A470))),"")</f>
        <v/>
      </c>
      <c r="G470" s="24" t="str">
        <f ca="1">IFERROR(INDEX(MAESTRO!G:G,_xludf.AGGREGATE(15,6,ROW(MAESTRO!$B$3:$B$1000)/((MAESTRO!$B$3:$B$1000="PROVEEDORES")*(UPPER(MAESTRO!$L$3:$L$1000)="CONFIRMADO")),ROWS($A$3:A470))),"")</f>
        <v/>
      </c>
      <c r="H470" s="24" t="str">
        <f ca="1">IFERROR(INDEX(MAESTRO!H:H,_xludf.AGGREGATE(15,6,ROW(MAESTRO!$B$3:$B$1000)/((MAESTRO!$B$3:$B$1000="PROVEEDORES")*(UPPER(MAESTRO!$L$3:$L$1000)="CONFIRMADO")),ROWS($A$3:A470))),"")</f>
        <v/>
      </c>
      <c r="I470" s="24" t="str">
        <f ca="1">IFERROR(INDEX(MAESTRO!I:I,_xludf.AGGREGATE(15,6,ROW(MAESTRO!$B$3:$B$1000)/((MAESTRO!$B$3:$B$1000="PROVEEDORES")*(UPPER(MAESTRO!$L$3:$L$1000)="CONFIRMADO")),ROWS($A$3:A470))),"")</f>
        <v/>
      </c>
      <c r="J470" s="24" t="str">
        <f ca="1">IFERROR(INDEX(MAESTRO!J:J,_xludf.AGGREGATE(15,6,ROW(MAESTRO!$B$3:$B$1000)/((MAESTRO!$B$3:$B$1000="PROVEEDORES")*(UPPER(MAESTRO!$L$3:$L$1000)="CONFIRMADO")),ROWS($A$3:A470))),"")</f>
        <v/>
      </c>
      <c r="K470" s="24" t="str">
        <f ca="1">IFERROR(INDEX(MAESTRO!K:K,_xludf.AGGREGATE(15,6,ROW(MAESTRO!$B$3:$B$1000)/((MAESTRO!$B$3:$B$1000="PROVEEDORES")*(UPPER(MAESTRO!$L$3:$L$1000)="CONFIRMADO")),ROWS($A$3:A470))),"")</f>
        <v/>
      </c>
      <c r="L470" s="24" t="str">
        <f ca="1">IFERROR(INDEX(MAESTRO!L:L,_xludf.AGGREGATE(15,6,ROW(MAESTRO!$B$3:$B$1000)/((MAESTRO!$B$3:$B$1000="PROVEEDORES")*(UPPER(MAESTRO!$L$3:$L$1000)="CONFIRMADO")),ROWS($A$3:A470))),"")</f>
        <v/>
      </c>
      <c r="M470" s="24" t="str">
        <f ca="1">IFERROR(INDEX(MAESTRO!M:M,_xludf.AGGREGATE(15,6,ROW(MAESTRO!$B$3:$B$1000)/((MAESTRO!$B$3:$B$1000="PROVEEDORES")*(UPPER(MAESTRO!$L$3:$L$1000)="CONFIRMADO")),ROWS($A$3:A470))),"")</f>
        <v/>
      </c>
      <c r="N470" s="24" t="str">
        <f ca="1">IFERROR(INDEX(MAESTRO!N:N,_xludf.AGGREGATE(15,6,ROW(MAESTRO!$B$3:$B$1000)/((MAESTRO!$B$3:$B$1000="PROVEEDORES")*(UPPER(MAESTRO!$L$3:$L$1000)="CONFIRMADO")),ROWS($A$3:A470))),"")</f>
        <v/>
      </c>
      <c r="O470" s="24" t="str">
        <f ca="1">IFERROR(INDEX(MAESTRO!O:O,_xludf.AGGREGATE(15,6,ROW(MAESTRO!$B$3:$B$1000)/((MAESTRO!$B$3:$B$1000="PROVEEDORES")*(UPPER(MAESTRO!$L$3:$L$1000)="CONFIRMADO")),ROWS($A$3:A470))),"")</f>
        <v/>
      </c>
      <c r="P470" s="24" t="str">
        <f ca="1">IFERROR(INDEX(MAESTRO!P:P,_xludf.AGGREGATE(15,6,ROW(MAESTRO!$B$3:$B$1000)/((MAESTRO!$B$3:$B$1000="PROVEEDORES")*(UPPER(MAESTRO!$L$3:$L$1000)="CONFIRMADO")),ROWS($A$3:A470))),"")</f>
        <v/>
      </c>
      <c r="Q470" s="24" t="str">
        <f ca="1">IFERROR(INDEX(MAESTRO!Q:Q,_xludf.AGGREGATE(15,6,ROW(MAESTRO!$B$3:$B$1000)/((MAESTRO!$B$3:$B$1000="PROVEEDORES")*(UPPER(MAESTRO!$L$3:$L$1000)="CONFIRMADO")),ROWS($A$3:A470))),"")</f>
        <v/>
      </c>
      <c r="R470" s="24" t="str">
        <f ca="1">IFERROR(INDEX(MAESTRO!R:R,_xludf.AGGREGATE(15,6,ROW(MAESTRO!$B$3:$B$1000)/((MAESTRO!$B$3:$B$1000="PROVEEDORES")*(UPPER(MAESTRO!$L$3:$L$1000)="CONFIRMADO")),ROWS($A$3:A470))),"")</f>
        <v/>
      </c>
      <c r="S470" s="24" t="str">
        <f ca="1">IFERROR(INDEX(MAESTRO!S:S,_xludf.AGGREGATE(15,6,ROW(MAESTRO!$B$3:$B$1000)/((MAESTRO!$B$3:$B$1000="PROVEEDORES")*(UPPER(MAESTRO!$L$3:$L$1000)="CONFIRMADO")),ROWS($A$3:A470))),"")</f>
        <v/>
      </c>
      <c r="T470" s="24" t="str">
        <f ca="1">IFERROR(INDEX(MAESTRO!T:T,_xludf.AGGREGATE(15,6,ROW(MAESTRO!$B$3:$B$1000)/((MAESTRO!$B$3:$B$1000="PROVEEDORES")*(UPPER(MAESTRO!$L$3:$L$1000)="CONFIRMADO")),ROWS($A$3:A470))),"")</f>
        <v/>
      </c>
      <c r="U470" s="24" t="str">
        <f ca="1">IFERROR(INDEX(MAESTRO!U:U,_xludf.AGGREGATE(15,6,ROW(MAESTRO!$B$3:$B$1000)/((MAESTRO!$B$3:$B$1000="PROVEEDORES")*(UPPER(MAESTRO!$L$3:$L$1000)="CONFIRMADO")),ROWS($A$3:A470))),"")</f>
        <v/>
      </c>
      <c r="V470" s="24" t="str">
        <f ca="1">IFERROR(INDEX(MAESTRO!V:V,_xludf.AGGREGATE(15,6,ROW(MAESTRO!$B$3:$B$1000)/((MAESTRO!$B$3:$B$1000="PROVEEDORES")*(UPPER(MAESTRO!$L$3:$L$1000)="CONFIRMADO")),ROWS($A$3:A470))),"")</f>
        <v/>
      </c>
      <c r="W470" s="24" t="str">
        <f ca="1">IFERROR(INDEX(MAESTRO!W:W,_xludf.AGGREGATE(15,6,ROW(MAESTRO!$B$3:$B$1000)/((MAESTRO!$B$3:$B$1000="PROVEEDORES")*(UPPER(MAESTRO!$L$3:$L$1000)="CONFIRMADO")),ROWS($A$3:A470))),"")</f>
        <v/>
      </c>
      <c r="X470" s="24" t="str">
        <f ca="1">IFERROR(INDEX(MAESTRO!X:X,_xludf.AGGREGATE(15,6,ROW(MAESTRO!$B$3:$B$1000)/((MAESTRO!$B$3:$B$1000="PROVEEDORES")*(UPPER(MAESTRO!$L$3:$L$1000)="CONFIRMADO")),ROWS($A$3:A470))),"")</f>
        <v/>
      </c>
    </row>
    <row r="471" spans="1:24" ht="22.05" customHeight="1">
      <c r="A471" s="10" t="str">
        <f ca="1">IFERROR(INDEX(MAESTRO!A:A,_xludf.AGGREGATE(15,6,ROW(MAESTRO!$B$3:$B$1000)/((MAESTRO!$B$3:$B$1000="PROVEEDORES")*(UPPER(MAESTRO!$L$3:$L$1000)="CONFIRMADO")),ROWS($A$3:A471))),"")</f>
        <v/>
      </c>
      <c r="B471" s="10" t="str">
        <f ca="1">IFERROR(INDEX(MAESTRO!B:B,_xludf.AGGREGATE(15,6,ROW(MAESTRO!$B$3:$B$1000)/((MAESTRO!$B$3:$B$1000="PROVEEDORES")*(UPPER(MAESTRO!$L$3:$L$1000)="CONFIRMADO")),ROWS($A$3:A471))),"")</f>
        <v/>
      </c>
      <c r="C471" s="10" t="str">
        <f ca="1">IFERROR(INDEX(MAESTRO!C:C,_xludf.AGGREGATE(15,6,ROW(MAESTRO!$B$3:$B$1000)/((MAESTRO!$B$3:$B$1000="PROVEEDORES")*(UPPER(MAESTRO!$L$3:$L$1000)="CONFIRMADO")),ROWS($A$3:A471))),"")</f>
        <v/>
      </c>
      <c r="D471" s="10" t="str">
        <f ca="1">IFERROR(INDEX(MAESTRO!D:D,_xludf.AGGREGATE(15,6,ROW(MAESTRO!$B$3:$B$1000)/((MAESTRO!$B$3:$B$1000="PROVEEDORES")*(UPPER(MAESTRO!$L$3:$L$1000)="CONFIRMADO")),ROWS($A$3:A471))),"")</f>
        <v/>
      </c>
      <c r="E471" s="10" t="str">
        <f ca="1">IFERROR(INDEX(MAESTRO!E:E,_xludf.AGGREGATE(15,6,ROW(MAESTRO!$B$3:$B$1000)/((MAESTRO!$B$3:$B$1000="PROVEEDORES")*(UPPER(MAESTRO!$L$3:$L$1000)="CONFIRMADO")),ROWS($A$3:A471))),"")</f>
        <v/>
      </c>
      <c r="F471" s="10" t="str">
        <f ca="1">IFERROR(INDEX(MAESTRO!F:F,_xludf.AGGREGATE(15,6,ROW(MAESTRO!$B$3:$B$1000)/((MAESTRO!$B$3:$B$1000="PROVEEDORES")*(UPPER(MAESTRO!$L$3:$L$1000)="CONFIRMADO")),ROWS($A$3:A471))),"")</f>
        <v/>
      </c>
      <c r="G471" s="10" t="str">
        <f ca="1">IFERROR(INDEX(MAESTRO!G:G,_xludf.AGGREGATE(15,6,ROW(MAESTRO!$B$3:$B$1000)/((MAESTRO!$B$3:$B$1000="PROVEEDORES")*(UPPER(MAESTRO!$L$3:$L$1000)="CONFIRMADO")),ROWS($A$3:A471))),"")</f>
        <v/>
      </c>
      <c r="H471" s="10" t="str">
        <f ca="1">IFERROR(INDEX(MAESTRO!H:H,_xludf.AGGREGATE(15,6,ROW(MAESTRO!$B$3:$B$1000)/((MAESTRO!$B$3:$B$1000="PROVEEDORES")*(UPPER(MAESTRO!$L$3:$L$1000)="CONFIRMADO")),ROWS($A$3:A471))),"")</f>
        <v/>
      </c>
      <c r="I471" s="10" t="str">
        <f ca="1">IFERROR(INDEX(MAESTRO!I:I,_xludf.AGGREGATE(15,6,ROW(MAESTRO!$B$3:$B$1000)/((MAESTRO!$B$3:$B$1000="PROVEEDORES")*(UPPER(MAESTRO!$L$3:$L$1000)="CONFIRMADO")),ROWS($A$3:A471))),"")</f>
        <v/>
      </c>
      <c r="J471" s="10" t="str">
        <f ca="1">IFERROR(INDEX(MAESTRO!J:J,_xludf.AGGREGATE(15,6,ROW(MAESTRO!$B$3:$B$1000)/((MAESTRO!$B$3:$B$1000="PROVEEDORES")*(UPPER(MAESTRO!$L$3:$L$1000)="CONFIRMADO")),ROWS($A$3:A471))),"")</f>
        <v/>
      </c>
      <c r="K471" s="10" t="str">
        <f ca="1">IFERROR(INDEX(MAESTRO!K:K,_xludf.AGGREGATE(15,6,ROW(MAESTRO!$B$3:$B$1000)/((MAESTRO!$B$3:$B$1000="PROVEEDORES")*(UPPER(MAESTRO!$L$3:$L$1000)="CONFIRMADO")),ROWS($A$3:A471))),"")</f>
        <v/>
      </c>
      <c r="L471" s="10" t="str">
        <f ca="1">IFERROR(INDEX(MAESTRO!L:L,_xludf.AGGREGATE(15,6,ROW(MAESTRO!$B$3:$B$1000)/((MAESTRO!$B$3:$B$1000="PROVEEDORES")*(UPPER(MAESTRO!$L$3:$L$1000)="CONFIRMADO")),ROWS($A$3:A471))),"")</f>
        <v/>
      </c>
      <c r="M471" s="10" t="str">
        <f ca="1">IFERROR(INDEX(MAESTRO!M:M,_xludf.AGGREGATE(15,6,ROW(MAESTRO!$B$3:$B$1000)/((MAESTRO!$B$3:$B$1000="PROVEEDORES")*(UPPER(MAESTRO!$L$3:$L$1000)="CONFIRMADO")),ROWS($A$3:A471))),"")</f>
        <v/>
      </c>
      <c r="N471" s="10" t="str">
        <f ca="1">IFERROR(INDEX(MAESTRO!N:N,_xludf.AGGREGATE(15,6,ROW(MAESTRO!$B$3:$B$1000)/((MAESTRO!$B$3:$B$1000="PROVEEDORES")*(UPPER(MAESTRO!$L$3:$L$1000)="CONFIRMADO")),ROWS($A$3:A471))),"")</f>
        <v/>
      </c>
      <c r="O471" s="10" t="str">
        <f ca="1">IFERROR(INDEX(MAESTRO!O:O,_xludf.AGGREGATE(15,6,ROW(MAESTRO!$B$3:$B$1000)/((MAESTRO!$B$3:$B$1000="PROVEEDORES")*(UPPER(MAESTRO!$L$3:$L$1000)="CONFIRMADO")),ROWS($A$3:A471))),"")</f>
        <v/>
      </c>
      <c r="P471" s="10" t="str">
        <f ca="1">IFERROR(INDEX(MAESTRO!P:P,_xludf.AGGREGATE(15,6,ROW(MAESTRO!$B$3:$B$1000)/((MAESTRO!$B$3:$B$1000="PROVEEDORES")*(UPPER(MAESTRO!$L$3:$L$1000)="CONFIRMADO")),ROWS($A$3:A471))),"")</f>
        <v/>
      </c>
      <c r="Q471" s="10" t="str">
        <f ca="1">IFERROR(INDEX(MAESTRO!Q:Q,_xludf.AGGREGATE(15,6,ROW(MAESTRO!$B$3:$B$1000)/((MAESTRO!$B$3:$B$1000="PROVEEDORES")*(UPPER(MAESTRO!$L$3:$L$1000)="CONFIRMADO")),ROWS($A$3:A471))),"")</f>
        <v/>
      </c>
      <c r="R471" s="10" t="str">
        <f ca="1">IFERROR(INDEX(MAESTRO!R:R,_xludf.AGGREGATE(15,6,ROW(MAESTRO!$B$3:$B$1000)/((MAESTRO!$B$3:$B$1000="PROVEEDORES")*(UPPER(MAESTRO!$L$3:$L$1000)="CONFIRMADO")),ROWS($A$3:A471))),"")</f>
        <v/>
      </c>
      <c r="S471" s="10" t="str">
        <f ca="1">IFERROR(INDEX(MAESTRO!S:S,_xludf.AGGREGATE(15,6,ROW(MAESTRO!$B$3:$B$1000)/((MAESTRO!$B$3:$B$1000="PROVEEDORES")*(UPPER(MAESTRO!$L$3:$L$1000)="CONFIRMADO")),ROWS($A$3:A471))),"")</f>
        <v/>
      </c>
      <c r="T471" s="10" t="str">
        <f ca="1">IFERROR(INDEX(MAESTRO!T:T,_xludf.AGGREGATE(15,6,ROW(MAESTRO!$B$3:$B$1000)/((MAESTRO!$B$3:$B$1000="PROVEEDORES")*(UPPER(MAESTRO!$L$3:$L$1000)="CONFIRMADO")),ROWS($A$3:A471))),"")</f>
        <v/>
      </c>
      <c r="U471" s="10" t="str">
        <f ca="1">IFERROR(INDEX(MAESTRO!U:U,_xludf.AGGREGATE(15,6,ROW(MAESTRO!$B$3:$B$1000)/((MAESTRO!$B$3:$B$1000="PROVEEDORES")*(UPPER(MAESTRO!$L$3:$L$1000)="CONFIRMADO")),ROWS($A$3:A471))),"")</f>
        <v/>
      </c>
      <c r="V471" s="10" t="str">
        <f ca="1">IFERROR(INDEX(MAESTRO!V:V,_xludf.AGGREGATE(15,6,ROW(MAESTRO!$B$3:$B$1000)/((MAESTRO!$B$3:$B$1000="PROVEEDORES")*(UPPER(MAESTRO!$L$3:$L$1000)="CONFIRMADO")),ROWS($A$3:A471))),"")</f>
        <v/>
      </c>
      <c r="W471" s="10" t="str">
        <f ca="1">IFERROR(INDEX(MAESTRO!W:W,_xludf.AGGREGATE(15,6,ROW(MAESTRO!$B$3:$B$1000)/((MAESTRO!$B$3:$B$1000="PROVEEDORES")*(UPPER(MAESTRO!$L$3:$L$1000)="CONFIRMADO")),ROWS($A$3:A471))),"")</f>
        <v/>
      </c>
      <c r="X471" s="10" t="str">
        <f ca="1">IFERROR(INDEX(MAESTRO!X:X,_xludf.AGGREGATE(15,6,ROW(MAESTRO!$B$3:$B$1000)/((MAESTRO!$B$3:$B$1000="PROVEEDORES")*(UPPER(MAESTRO!$L$3:$L$1000)="CONFIRMADO")),ROWS($A$3:A471))),"")</f>
        <v/>
      </c>
    </row>
    <row r="472" spans="1:24" ht="22.05" customHeight="1">
      <c r="A472" s="24" t="str">
        <f ca="1">IFERROR(INDEX(MAESTRO!A:A,_xludf.AGGREGATE(15,6,ROW(MAESTRO!$B$3:$B$1000)/((MAESTRO!$B$3:$B$1000="PROVEEDORES")*(UPPER(MAESTRO!$L$3:$L$1000)="CONFIRMADO")),ROWS($A$3:A472))),"")</f>
        <v/>
      </c>
      <c r="B472" s="24" t="str">
        <f ca="1">IFERROR(INDEX(MAESTRO!B:B,_xludf.AGGREGATE(15,6,ROW(MAESTRO!$B$3:$B$1000)/((MAESTRO!$B$3:$B$1000="PROVEEDORES")*(UPPER(MAESTRO!$L$3:$L$1000)="CONFIRMADO")),ROWS($A$3:A472))),"")</f>
        <v/>
      </c>
      <c r="C472" s="24" t="str">
        <f ca="1">IFERROR(INDEX(MAESTRO!C:C,_xludf.AGGREGATE(15,6,ROW(MAESTRO!$B$3:$B$1000)/((MAESTRO!$B$3:$B$1000="PROVEEDORES")*(UPPER(MAESTRO!$L$3:$L$1000)="CONFIRMADO")),ROWS($A$3:A472))),"")</f>
        <v/>
      </c>
      <c r="D472" s="24" t="str">
        <f ca="1">IFERROR(INDEX(MAESTRO!D:D,_xludf.AGGREGATE(15,6,ROW(MAESTRO!$B$3:$B$1000)/((MAESTRO!$B$3:$B$1000="PROVEEDORES")*(UPPER(MAESTRO!$L$3:$L$1000)="CONFIRMADO")),ROWS($A$3:A472))),"")</f>
        <v/>
      </c>
      <c r="E472" s="24" t="str">
        <f ca="1">IFERROR(INDEX(MAESTRO!E:E,_xludf.AGGREGATE(15,6,ROW(MAESTRO!$B$3:$B$1000)/((MAESTRO!$B$3:$B$1000="PROVEEDORES")*(UPPER(MAESTRO!$L$3:$L$1000)="CONFIRMADO")),ROWS($A$3:A472))),"")</f>
        <v/>
      </c>
      <c r="F472" s="24" t="str">
        <f ca="1">IFERROR(INDEX(MAESTRO!F:F,_xludf.AGGREGATE(15,6,ROW(MAESTRO!$B$3:$B$1000)/((MAESTRO!$B$3:$B$1000="PROVEEDORES")*(UPPER(MAESTRO!$L$3:$L$1000)="CONFIRMADO")),ROWS($A$3:A472))),"")</f>
        <v/>
      </c>
      <c r="G472" s="24" t="str">
        <f ca="1">IFERROR(INDEX(MAESTRO!G:G,_xludf.AGGREGATE(15,6,ROW(MAESTRO!$B$3:$B$1000)/((MAESTRO!$B$3:$B$1000="PROVEEDORES")*(UPPER(MAESTRO!$L$3:$L$1000)="CONFIRMADO")),ROWS($A$3:A472))),"")</f>
        <v/>
      </c>
      <c r="H472" s="24" t="str">
        <f ca="1">IFERROR(INDEX(MAESTRO!H:H,_xludf.AGGREGATE(15,6,ROW(MAESTRO!$B$3:$B$1000)/((MAESTRO!$B$3:$B$1000="PROVEEDORES")*(UPPER(MAESTRO!$L$3:$L$1000)="CONFIRMADO")),ROWS($A$3:A472))),"")</f>
        <v/>
      </c>
      <c r="I472" s="24" t="str">
        <f ca="1">IFERROR(INDEX(MAESTRO!I:I,_xludf.AGGREGATE(15,6,ROW(MAESTRO!$B$3:$B$1000)/((MAESTRO!$B$3:$B$1000="PROVEEDORES")*(UPPER(MAESTRO!$L$3:$L$1000)="CONFIRMADO")),ROWS($A$3:A472))),"")</f>
        <v/>
      </c>
      <c r="J472" s="24" t="str">
        <f ca="1">IFERROR(INDEX(MAESTRO!J:J,_xludf.AGGREGATE(15,6,ROW(MAESTRO!$B$3:$B$1000)/((MAESTRO!$B$3:$B$1000="PROVEEDORES")*(UPPER(MAESTRO!$L$3:$L$1000)="CONFIRMADO")),ROWS($A$3:A472))),"")</f>
        <v/>
      </c>
      <c r="K472" s="24" t="str">
        <f ca="1">IFERROR(INDEX(MAESTRO!K:K,_xludf.AGGREGATE(15,6,ROW(MAESTRO!$B$3:$B$1000)/((MAESTRO!$B$3:$B$1000="PROVEEDORES")*(UPPER(MAESTRO!$L$3:$L$1000)="CONFIRMADO")),ROWS($A$3:A472))),"")</f>
        <v/>
      </c>
      <c r="L472" s="24" t="str">
        <f ca="1">IFERROR(INDEX(MAESTRO!L:L,_xludf.AGGREGATE(15,6,ROW(MAESTRO!$B$3:$B$1000)/((MAESTRO!$B$3:$B$1000="PROVEEDORES")*(UPPER(MAESTRO!$L$3:$L$1000)="CONFIRMADO")),ROWS($A$3:A472))),"")</f>
        <v/>
      </c>
      <c r="M472" s="24" t="str">
        <f ca="1">IFERROR(INDEX(MAESTRO!M:M,_xludf.AGGREGATE(15,6,ROW(MAESTRO!$B$3:$B$1000)/((MAESTRO!$B$3:$B$1000="PROVEEDORES")*(UPPER(MAESTRO!$L$3:$L$1000)="CONFIRMADO")),ROWS($A$3:A472))),"")</f>
        <v/>
      </c>
      <c r="N472" s="24" t="str">
        <f ca="1">IFERROR(INDEX(MAESTRO!N:N,_xludf.AGGREGATE(15,6,ROW(MAESTRO!$B$3:$B$1000)/((MAESTRO!$B$3:$B$1000="PROVEEDORES")*(UPPER(MAESTRO!$L$3:$L$1000)="CONFIRMADO")),ROWS($A$3:A472))),"")</f>
        <v/>
      </c>
      <c r="O472" s="24" t="str">
        <f ca="1">IFERROR(INDEX(MAESTRO!O:O,_xludf.AGGREGATE(15,6,ROW(MAESTRO!$B$3:$B$1000)/((MAESTRO!$B$3:$B$1000="PROVEEDORES")*(UPPER(MAESTRO!$L$3:$L$1000)="CONFIRMADO")),ROWS($A$3:A472))),"")</f>
        <v/>
      </c>
      <c r="P472" s="24" t="str">
        <f ca="1">IFERROR(INDEX(MAESTRO!P:P,_xludf.AGGREGATE(15,6,ROW(MAESTRO!$B$3:$B$1000)/((MAESTRO!$B$3:$B$1000="PROVEEDORES")*(UPPER(MAESTRO!$L$3:$L$1000)="CONFIRMADO")),ROWS($A$3:A472))),"")</f>
        <v/>
      </c>
      <c r="Q472" s="24" t="str">
        <f ca="1">IFERROR(INDEX(MAESTRO!Q:Q,_xludf.AGGREGATE(15,6,ROW(MAESTRO!$B$3:$B$1000)/((MAESTRO!$B$3:$B$1000="PROVEEDORES")*(UPPER(MAESTRO!$L$3:$L$1000)="CONFIRMADO")),ROWS($A$3:A472))),"")</f>
        <v/>
      </c>
      <c r="R472" s="24" t="str">
        <f ca="1">IFERROR(INDEX(MAESTRO!R:R,_xludf.AGGREGATE(15,6,ROW(MAESTRO!$B$3:$B$1000)/((MAESTRO!$B$3:$B$1000="PROVEEDORES")*(UPPER(MAESTRO!$L$3:$L$1000)="CONFIRMADO")),ROWS($A$3:A472))),"")</f>
        <v/>
      </c>
      <c r="S472" s="24" t="str">
        <f ca="1">IFERROR(INDEX(MAESTRO!S:S,_xludf.AGGREGATE(15,6,ROW(MAESTRO!$B$3:$B$1000)/((MAESTRO!$B$3:$B$1000="PROVEEDORES")*(UPPER(MAESTRO!$L$3:$L$1000)="CONFIRMADO")),ROWS($A$3:A472))),"")</f>
        <v/>
      </c>
      <c r="T472" s="24" t="str">
        <f ca="1">IFERROR(INDEX(MAESTRO!T:T,_xludf.AGGREGATE(15,6,ROW(MAESTRO!$B$3:$B$1000)/((MAESTRO!$B$3:$B$1000="PROVEEDORES")*(UPPER(MAESTRO!$L$3:$L$1000)="CONFIRMADO")),ROWS($A$3:A472))),"")</f>
        <v/>
      </c>
      <c r="U472" s="24" t="str">
        <f ca="1">IFERROR(INDEX(MAESTRO!U:U,_xludf.AGGREGATE(15,6,ROW(MAESTRO!$B$3:$B$1000)/((MAESTRO!$B$3:$B$1000="PROVEEDORES")*(UPPER(MAESTRO!$L$3:$L$1000)="CONFIRMADO")),ROWS($A$3:A472))),"")</f>
        <v/>
      </c>
      <c r="V472" s="24" t="str">
        <f ca="1">IFERROR(INDEX(MAESTRO!V:V,_xludf.AGGREGATE(15,6,ROW(MAESTRO!$B$3:$B$1000)/((MAESTRO!$B$3:$B$1000="PROVEEDORES")*(UPPER(MAESTRO!$L$3:$L$1000)="CONFIRMADO")),ROWS($A$3:A472))),"")</f>
        <v/>
      </c>
      <c r="W472" s="24" t="str">
        <f ca="1">IFERROR(INDEX(MAESTRO!W:W,_xludf.AGGREGATE(15,6,ROW(MAESTRO!$B$3:$B$1000)/((MAESTRO!$B$3:$B$1000="PROVEEDORES")*(UPPER(MAESTRO!$L$3:$L$1000)="CONFIRMADO")),ROWS($A$3:A472))),"")</f>
        <v/>
      </c>
      <c r="X472" s="24" t="str">
        <f ca="1">IFERROR(INDEX(MAESTRO!X:X,_xludf.AGGREGATE(15,6,ROW(MAESTRO!$B$3:$B$1000)/((MAESTRO!$B$3:$B$1000="PROVEEDORES")*(UPPER(MAESTRO!$L$3:$L$1000)="CONFIRMADO")),ROWS($A$3:A472))),"")</f>
        <v/>
      </c>
    </row>
    <row r="473" spans="1:24" ht="22.05" customHeight="1">
      <c r="A473" s="10" t="str">
        <f ca="1">IFERROR(INDEX(MAESTRO!A:A,_xludf.AGGREGATE(15,6,ROW(MAESTRO!$B$3:$B$1000)/((MAESTRO!$B$3:$B$1000="PROVEEDORES")*(UPPER(MAESTRO!$L$3:$L$1000)="CONFIRMADO")),ROWS($A$3:A473))),"")</f>
        <v/>
      </c>
      <c r="B473" s="10" t="str">
        <f ca="1">IFERROR(INDEX(MAESTRO!B:B,_xludf.AGGREGATE(15,6,ROW(MAESTRO!$B$3:$B$1000)/((MAESTRO!$B$3:$B$1000="PROVEEDORES")*(UPPER(MAESTRO!$L$3:$L$1000)="CONFIRMADO")),ROWS($A$3:A473))),"")</f>
        <v/>
      </c>
      <c r="C473" s="10" t="str">
        <f ca="1">IFERROR(INDEX(MAESTRO!C:C,_xludf.AGGREGATE(15,6,ROW(MAESTRO!$B$3:$B$1000)/((MAESTRO!$B$3:$B$1000="PROVEEDORES")*(UPPER(MAESTRO!$L$3:$L$1000)="CONFIRMADO")),ROWS($A$3:A473))),"")</f>
        <v/>
      </c>
      <c r="D473" s="10" t="str">
        <f ca="1">IFERROR(INDEX(MAESTRO!D:D,_xludf.AGGREGATE(15,6,ROW(MAESTRO!$B$3:$B$1000)/((MAESTRO!$B$3:$B$1000="PROVEEDORES")*(UPPER(MAESTRO!$L$3:$L$1000)="CONFIRMADO")),ROWS($A$3:A473))),"")</f>
        <v/>
      </c>
      <c r="E473" s="10" t="str">
        <f ca="1">IFERROR(INDEX(MAESTRO!E:E,_xludf.AGGREGATE(15,6,ROW(MAESTRO!$B$3:$B$1000)/((MAESTRO!$B$3:$B$1000="PROVEEDORES")*(UPPER(MAESTRO!$L$3:$L$1000)="CONFIRMADO")),ROWS($A$3:A473))),"")</f>
        <v/>
      </c>
      <c r="F473" s="10" t="str">
        <f ca="1">IFERROR(INDEX(MAESTRO!F:F,_xludf.AGGREGATE(15,6,ROW(MAESTRO!$B$3:$B$1000)/((MAESTRO!$B$3:$B$1000="PROVEEDORES")*(UPPER(MAESTRO!$L$3:$L$1000)="CONFIRMADO")),ROWS($A$3:A473))),"")</f>
        <v/>
      </c>
      <c r="G473" s="10" t="str">
        <f ca="1">IFERROR(INDEX(MAESTRO!G:G,_xludf.AGGREGATE(15,6,ROW(MAESTRO!$B$3:$B$1000)/((MAESTRO!$B$3:$B$1000="PROVEEDORES")*(UPPER(MAESTRO!$L$3:$L$1000)="CONFIRMADO")),ROWS($A$3:A473))),"")</f>
        <v/>
      </c>
      <c r="H473" s="10" t="str">
        <f ca="1">IFERROR(INDEX(MAESTRO!H:H,_xludf.AGGREGATE(15,6,ROW(MAESTRO!$B$3:$B$1000)/((MAESTRO!$B$3:$B$1000="PROVEEDORES")*(UPPER(MAESTRO!$L$3:$L$1000)="CONFIRMADO")),ROWS($A$3:A473))),"")</f>
        <v/>
      </c>
      <c r="I473" s="10" t="str">
        <f ca="1">IFERROR(INDEX(MAESTRO!I:I,_xludf.AGGREGATE(15,6,ROW(MAESTRO!$B$3:$B$1000)/((MAESTRO!$B$3:$B$1000="PROVEEDORES")*(UPPER(MAESTRO!$L$3:$L$1000)="CONFIRMADO")),ROWS($A$3:A473))),"")</f>
        <v/>
      </c>
      <c r="J473" s="10" t="str">
        <f ca="1">IFERROR(INDEX(MAESTRO!J:J,_xludf.AGGREGATE(15,6,ROW(MAESTRO!$B$3:$B$1000)/((MAESTRO!$B$3:$B$1000="PROVEEDORES")*(UPPER(MAESTRO!$L$3:$L$1000)="CONFIRMADO")),ROWS($A$3:A473))),"")</f>
        <v/>
      </c>
      <c r="K473" s="10" t="str">
        <f ca="1">IFERROR(INDEX(MAESTRO!K:K,_xludf.AGGREGATE(15,6,ROW(MAESTRO!$B$3:$B$1000)/((MAESTRO!$B$3:$B$1000="PROVEEDORES")*(UPPER(MAESTRO!$L$3:$L$1000)="CONFIRMADO")),ROWS($A$3:A473))),"")</f>
        <v/>
      </c>
      <c r="L473" s="10" t="str">
        <f ca="1">IFERROR(INDEX(MAESTRO!L:L,_xludf.AGGREGATE(15,6,ROW(MAESTRO!$B$3:$B$1000)/((MAESTRO!$B$3:$B$1000="PROVEEDORES")*(UPPER(MAESTRO!$L$3:$L$1000)="CONFIRMADO")),ROWS($A$3:A473))),"")</f>
        <v/>
      </c>
      <c r="M473" s="10" t="str">
        <f ca="1">IFERROR(INDEX(MAESTRO!M:M,_xludf.AGGREGATE(15,6,ROW(MAESTRO!$B$3:$B$1000)/((MAESTRO!$B$3:$B$1000="PROVEEDORES")*(UPPER(MAESTRO!$L$3:$L$1000)="CONFIRMADO")),ROWS($A$3:A473))),"")</f>
        <v/>
      </c>
      <c r="N473" s="10" t="str">
        <f ca="1">IFERROR(INDEX(MAESTRO!N:N,_xludf.AGGREGATE(15,6,ROW(MAESTRO!$B$3:$B$1000)/((MAESTRO!$B$3:$B$1000="PROVEEDORES")*(UPPER(MAESTRO!$L$3:$L$1000)="CONFIRMADO")),ROWS($A$3:A473))),"")</f>
        <v/>
      </c>
      <c r="O473" s="10" t="str">
        <f ca="1">IFERROR(INDEX(MAESTRO!O:O,_xludf.AGGREGATE(15,6,ROW(MAESTRO!$B$3:$B$1000)/((MAESTRO!$B$3:$B$1000="PROVEEDORES")*(UPPER(MAESTRO!$L$3:$L$1000)="CONFIRMADO")),ROWS($A$3:A473))),"")</f>
        <v/>
      </c>
      <c r="P473" s="10" t="str">
        <f ca="1">IFERROR(INDEX(MAESTRO!P:P,_xludf.AGGREGATE(15,6,ROW(MAESTRO!$B$3:$B$1000)/((MAESTRO!$B$3:$B$1000="PROVEEDORES")*(UPPER(MAESTRO!$L$3:$L$1000)="CONFIRMADO")),ROWS($A$3:A473))),"")</f>
        <v/>
      </c>
      <c r="Q473" s="10" t="str">
        <f ca="1">IFERROR(INDEX(MAESTRO!Q:Q,_xludf.AGGREGATE(15,6,ROW(MAESTRO!$B$3:$B$1000)/((MAESTRO!$B$3:$B$1000="PROVEEDORES")*(UPPER(MAESTRO!$L$3:$L$1000)="CONFIRMADO")),ROWS($A$3:A473))),"")</f>
        <v/>
      </c>
      <c r="R473" s="10" t="str">
        <f ca="1">IFERROR(INDEX(MAESTRO!R:R,_xludf.AGGREGATE(15,6,ROW(MAESTRO!$B$3:$B$1000)/((MAESTRO!$B$3:$B$1000="PROVEEDORES")*(UPPER(MAESTRO!$L$3:$L$1000)="CONFIRMADO")),ROWS($A$3:A473))),"")</f>
        <v/>
      </c>
      <c r="S473" s="10" t="str">
        <f ca="1">IFERROR(INDEX(MAESTRO!S:S,_xludf.AGGREGATE(15,6,ROW(MAESTRO!$B$3:$B$1000)/((MAESTRO!$B$3:$B$1000="PROVEEDORES")*(UPPER(MAESTRO!$L$3:$L$1000)="CONFIRMADO")),ROWS($A$3:A473))),"")</f>
        <v/>
      </c>
      <c r="T473" s="10" t="str">
        <f ca="1">IFERROR(INDEX(MAESTRO!T:T,_xludf.AGGREGATE(15,6,ROW(MAESTRO!$B$3:$B$1000)/((MAESTRO!$B$3:$B$1000="PROVEEDORES")*(UPPER(MAESTRO!$L$3:$L$1000)="CONFIRMADO")),ROWS($A$3:A473))),"")</f>
        <v/>
      </c>
      <c r="U473" s="10" t="str">
        <f ca="1">IFERROR(INDEX(MAESTRO!U:U,_xludf.AGGREGATE(15,6,ROW(MAESTRO!$B$3:$B$1000)/((MAESTRO!$B$3:$B$1000="PROVEEDORES")*(UPPER(MAESTRO!$L$3:$L$1000)="CONFIRMADO")),ROWS($A$3:A473))),"")</f>
        <v/>
      </c>
      <c r="V473" s="10" t="str">
        <f ca="1">IFERROR(INDEX(MAESTRO!V:V,_xludf.AGGREGATE(15,6,ROW(MAESTRO!$B$3:$B$1000)/((MAESTRO!$B$3:$B$1000="PROVEEDORES")*(UPPER(MAESTRO!$L$3:$L$1000)="CONFIRMADO")),ROWS($A$3:A473))),"")</f>
        <v/>
      </c>
      <c r="W473" s="10" t="str">
        <f ca="1">IFERROR(INDEX(MAESTRO!W:W,_xludf.AGGREGATE(15,6,ROW(MAESTRO!$B$3:$B$1000)/((MAESTRO!$B$3:$B$1000="PROVEEDORES")*(UPPER(MAESTRO!$L$3:$L$1000)="CONFIRMADO")),ROWS($A$3:A473))),"")</f>
        <v/>
      </c>
      <c r="X473" s="10" t="str">
        <f ca="1">IFERROR(INDEX(MAESTRO!X:X,_xludf.AGGREGATE(15,6,ROW(MAESTRO!$B$3:$B$1000)/((MAESTRO!$B$3:$B$1000="PROVEEDORES")*(UPPER(MAESTRO!$L$3:$L$1000)="CONFIRMADO")),ROWS($A$3:A473))),"")</f>
        <v/>
      </c>
    </row>
    <row r="474" spans="1:24" ht="22.05" customHeight="1">
      <c r="A474" s="24" t="str">
        <f ca="1">IFERROR(INDEX(MAESTRO!A:A,_xludf.AGGREGATE(15,6,ROW(MAESTRO!$B$3:$B$1000)/((MAESTRO!$B$3:$B$1000="PROVEEDORES")*(UPPER(MAESTRO!$L$3:$L$1000)="CONFIRMADO")),ROWS($A$3:A474))),"")</f>
        <v/>
      </c>
      <c r="B474" s="24" t="str">
        <f ca="1">IFERROR(INDEX(MAESTRO!B:B,_xludf.AGGREGATE(15,6,ROW(MAESTRO!$B$3:$B$1000)/((MAESTRO!$B$3:$B$1000="PROVEEDORES")*(UPPER(MAESTRO!$L$3:$L$1000)="CONFIRMADO")),ROWS($A$3:A474))),"")</f>
        <v/>
      </c>
      <c r="C474" s="24" t="str">
        <f ca="1">IFERROR(INDEX(MAESTRO!C:C,_xludf.AGGREGATE(15,6,ROW(MAESTRO!$B$3:$B$1000)/((MAESTRO!$B$3:$B$1000="PROVEEDORES")*(UPPER(MAESTRO!$L$3:$L$1000)="CONFIRMADO")),ROWS($A$3:A474))),"")</f>
        <v/>
      </c>
      <c r="D474" s="24" t="str">
        <f ca="1">IFERROR(INDEX(MAESTRO!D:D,_xludf.AGGREGATE(15,6,ROW(MAESTRO!$B$3:$B$1000)/((MAESTRO!$B$3:$B$1000="PROVEEDORES")*(UPPER(MAESTRO!$L$3:$L$1000)="CONFIRMADO")),ROWS($A$3:A474))),"")</f>
        <v/>
      </c>
      <c r="E474" s="24" t="str">
        <f ca="1">IFERROR(INDEX(MAESTRO!E:E,_xludf.AGGREGATE(15,6,ROW(MAESTRO!$B$3:$B$1000)/((MAESTRO!$B$3:$B$1000="PROVEEDORES")*(UPPER(MAESTRO!$L$3:$L$1000)="CONFIRMADO")),ROWS($A$3:A474))),"")</f>
        <v/>
      </c>
      <c r="F474" s="24" t="str">
        <f ca="1">IFERROR(INDEX(MAESTRO!F:F,_xludf.AGGREGATE(15,6,ROW(MAESTRO!$B$3:$B$1000)/((MAESTRO!$B$3:$B$1000="PROVEEDORES")*(UPPER(MAESTRO!$L$3:$L$1000)="CONFIRMADO")),ROWS($A$3:A474))),"")</f>
        <v/>
      </c>
      <c r="G474" s="24" t="str">
        <f ca="1">IFERROR(INDEX(MAESTRO!G:G,_xludf.AGGREGATE(15,6,ROW(MAESTRO!$B$3:$B$1000)/((MAESTRO!$B$3:$B$1000="PROVEEDORES")*(UPPER(MAESTRO!$L$3:$L$1000)="CONFIRMADO")),ROWS($A$3:A474))),"")</f>
        <v/>
      </c>
      <c r="H474" s="24" t="str">
        <f ca="1">IFERROR(INDEX(MAESTRO!H:H,_xludf.AGGREGATE(15,6,ROW(MAESTRO!$B$3:$B$1000)/((MAESTRO!$B$3:$B$1000="PROVEEDORES")*(UPPER(MAESTRO!$L$3:$L$1000)="CONFIRMADO")),ROWS($A$3:A474))),"")</f>
        <v/>
      </c>
      <c r="I474" s="24" t="str">
        <f ca="1">IFERROR(INDEX(MAESTRO!I:I,_xludf.AGGREGATE(15,6,ROW(MAESTRO!$B$3:$B$1000)/((MAESTRO!$B$3:$B$1000="PROVEEDORES")*(UPPER(MAESTRO!$L$3:$L$1000)="CONFIRMADO")),ROWS($A$3:A474))),"")</f>
        <v/>
      </c>
      <c r="J474" s="24" t="str">
        <f ca="1">IFERROR(INDEX(MAESTRO!J:J,_xludf.AGGREGATE(15,6,ROW(MAESTRO!$B$3:$B$1000)/((MAESTRO!$B$3:$B$1000="PROVEEDORES")*(UPPER(MAESTRO!$L$3:$L$1000)="CONFIRMADO")),ROWS($A$3:A474))),"")</f>
        <v/>
      </c>
      <c r="K474" s="24" t="str">
        <f ca="1">IFERROR(INDEX(MAESTRO!K:K,_xludf.AGGREGATE(15,6,ROW(MAESTRO!$B$3:$B$1000)/((MAESTRO!$B$3:$B$1000="PROVEEDORES")*(UPPER(MAESTRO!$L$3:$L$1000)="CONFIRMADO")),ROWS($A$3:A474))),"")</f>
        <v/>
      </c>
      <c r="L474" s="24" t="str">
        <f ca="1">IFERROR(INDEX(MAESTRO!L:L,_xludf.AGGREGATE(15,6,ROW(MAESTRO!$B$3:$B$1000)/((MAESTRO!$B$3:$B$1000="PROVEEDORES")*(UPPER(MAESTRO!$L$3:$L$1000)="CONFIRMADO")),ROWS($A$3:A474))),"")</f>
        <v/>
      </c>
      <c r="M474" s="24" t="str">
        <f ca="1">IFERROR(INDEX(MAESTRO!M:M,_xludf.AGGREGATE(15,6,ROW(MAESTRO!$B$3:$B$1000)/((MAESTRO!$B$3:$B$1000="PROVEEDORES")*(UPPER(MAESTRO!$L$3:$L$1000)="CONFIRMADO")),ROWS($A$3:A474))),"")</f>
        <v/>
      </c>
      <c r="N474" s="24" t="str">
        <f ca="1">IFERROR(INDEX(MAESTRO!N:N,_xludf.AGGREGATE(15,6,ROW(MAESTRO!$B$3:$B$1000)/((MAESTRO!$B$3:$B$1000="PROVEEDORES")*(UPPER(MAESTRO!$L$3:$L$1000)="CONFIRMADO")),ROWS($A$3:A474))),"")</f>
        <v/>
      </c>
      <c r="O474" s="24" t="str">
        <f ca="1">IFERROR(INDEX(MAESTRO!O:O,_xludf.AGGREGATE(15,6,ROW(MAESTRO!$B$3:$B$1000)/((MAESTRO!$B$3:$B$1000="PROVEEDORES")*(UPPER(MAESTRO!$L$3:$L$1000)="CONFIRMADO")),ROWS($A$3:A474))),"")</f>
        <v/>
      </c>
      <c r="P474" s="24" t="str">
        <f ca="1">IFERROR(INDEX(MAESTRO!P:P,_xludf.AGGREGATE(15,6,ROW(MAESTRO!$B$3:$B$1000)/((MAESTRO!$B$3:$B$1000="PROVEEDORES")*(UPPER(MAESTRO!$L$3:$L$1000)="CONFIRMADO")),ROWS($A$3:A474))),"")</f>
        <v/>
      </c>
      <c r="Q474" s="24" t="str">
        <f ca="1">IFERROR(INDEX(MAESTRO!Q:Q,_xludf.AGGREGATE(15,6,ROW(MAESTRO!$B$3:$B$1000)/((MAESTRO!$B$3:$B$1000="PROVEEDORES")*(UPPER(MAESTRO!$L$3:$L$1000)="CONFIRMADO")),ROWS($A$3:A474))),"")</f>
        <v/>
      </c>
      <c r="R474" s="24" t="str">
        <f ca="1">IFERROR(INDEX(MAESTRO!R:R,_xludf.AGGREGATE(15,6,ROW(MAESTRO!$B$3:$B$1000)/((MAESTRO!$B$3:$B$1000="PROVEEDORES")*(UPPER(MAESTRO!$L$3:$L$1000)="CONFIRMADO")),ROWS($A$3:A474))),"")</f>
        <v/>
      </c>
      <c r="S474" s="24" t="str">
        <f ca="1">IFERROR(INDEX(MAESTRO!S:S,_xludf.AGGREGATE(15,6,ROW(MAESTRO!$B$3:$B$1000)/((MAESTRO!$B$3:$B$1000="PROVEEDORES")*(UPPER(MAESTRO!$L$3:$L$1000)="CONFIRMADO")),ROWS($A$3:A474))),"")</f>
        <v/>
      </c>
      <c r="T474" s="24" t="str">
        <f ca="1">IFERROR(INDEX(MAESTRO!T:T,_xludf.AGGREGATE(15,6,ROW(MAESTRO!$B$3:$B$1000)/((MAESTRO!$B$3:$B$1000="PROVEEDORES")*(UPPER(MAESTRO!$L$3:$L$1000)="CONFIRMADO")),ROWS($A$3:A474))),"")</f>
        <v/>
      </c>
      <c r="U474" s="24" t="str">
        <f ca="1">IFERROR(INDEX(MAESTRO!U:U,_xludf.AGGREGATE(15,6,ROW(MAESTRO!$B$3:$B$1000)/((MAESTRO!$B$3:$B$1000="PROVEEDORES")*(UPPER(MAESTRO!$L$3:$L$1000)="CONFIRMADO")),ROWS($A$3:A474))),"")</f>
        <v/>
      </c>
      <c r="V474" s="24" t="str">
        <f ca="1">IFERROR(INDEX(MAESTRO!V:V,_xludf.AGGREGATE(15,6,ROW(MAESTRO!$B$3:$B$1000)/((MAESTRO!$B$3:$B$1000="PROVEEDORES")*(UPPER(MAESTRO!$L$3:$L$1000)="CONFIRMADO")),ROWS($A$3:A474))),"")</f>
        <v/>
      </c>
      <c r="W474" s="24" t="str">
        <f ca="1">IFERROR(INDEX(MAESTRO!W:W,_xludf.AGGREGATE(15,6,ROW(MAESTRO!$B$3:$B$1000)/((MAESTRO!$B$3:$B$1000="PROVEEDORES")*(UPPER(MAESTRO!$L$3:$L$1000)="CONFIRMADO")),ROWS($A$3:A474))),"")</f>
        <v/>
      </c>
      <c r="X474" s="24" t="str">
        <f ca="1">IFERROR(INDEX(MAESTRO!X:X,_xludf.AGGREGATE(15,6,ROW(MAESTRO!$B$3:$B$1000)/((MAESTRO!$B$3:$B$1000="PROVEEDORES")*(UPPER(MAESTRO!$L$3:$L$1000)="CONFIRMADO")),ROWS($A$3:A474))),"")</f>
        <v/>
      </c>
    </row>
    <row r="475" spans="1:24" ht="22.05" customHeight="1">
      <c r="A475" s="10" t="str">
        <f ca="1">IFERROR(INDEX(MAESTRO!A:A,_xludf.AGGREGATE(15,6,ROW(MAESTRO!$B$3:$B$1000)/((MAESTRO!$B$3:$B$1000="PROVEEDORES")*(UPPER(MAESTRO!$L$3:$L$1000)="CONFIRMADO")),ROWS($A$3:A475))),"")</f>
        <v/>
      </c>
      <c r="B475" s="10" t="str">
        <f ca="1">IFERROR(INDEX(MAESTRO!B:B,_xludf.AGGREGATE(15,6,ROW(MAESTRO!$B$3:$B$1000)/((MAESTRO!$B$3:$B$1000="PROVEEDORES")*(UPPER(MAESTRO!$L$3:$L$1000)="CONFIRMADO")),ROWS($A$3:A475))),"")</f>
        <v/>
      </c>
      <c r="C475" s="10" t="str">
        <f ca="1">IFERROR(INDEX(MAESTRO!C:C,_xludf.AGGREGATE(15,6,ROW(MAESTRO!$B$3:$B$1000)/((MAESTRO!$B$3:$B$1000="PROVEEDORES")*(UPPER(MAESTRO!$L$3:$L$1000)="CONFIRMADO")),ROWS($A$3:A475))),"")</f>
        <v/>
      </c>
      <c r="D475" s="10" t="str">
        <f ca="1">IFERROR(INDEX(MAESTRO!D:D,_xludf.AGGREGATE(15,6,ROW(MAESTRO!$B$3:$B$1000)/((MAESTRO!$B$3:$B$1000="PROVEEDORES")*(UPPER(MAESTRO!$L$3:$L$1000)="CONFIRMADO")),ROWS($A$3:A475))),"")</f>
        <v/>
      </c>
      <c r="E475" s="10" t="str">
        <f ca="1">IFERROR(INDEX(MAESTRO!E:E,_xludf.AGGREGATE(15,6,ROW(MAESTRO!$B$3:$B$1000)/((MAESTRO!$B$3:$B$1000="PROVEEDORES")*(UPPER(MAESTRO!$L$3:$L$1000)="CONFIRMADO")),ROWS($A$3:A475))),"")</f>
        <v/>
      </c>
      <c r="F475" s="10" t="str">
        <f ca="1">IFERROR(INDEX(MAESTRO!F:F,_xludf.AGGREGATE(15,6,ROW(MAESTRO!$B$3:$B$1000)/((MAESTRO!$B$3:$B$1000="PROVEEDORES")*(UPPER(MAESTRO!$L$3:$L$1000)="CONFIRMADO")),ROWS($A$3:A475))),"")</f>
        <v/>
      </c>
      <c r="G475" s="10" t="str">
        <f ca="1">IFERROR(INDEX(MAESTRO!G:G,_xludf.AGGREGATE(15,6,ROW(MAESTRO!$B$3:$B$1000)/((MAESTRO!$B$3:$B$1000="PROVEEDORES")*(UPPER(MAESTRO!$L$3:$L$1000)="CONFIRMADO")),ROWS($A$3:A475))),"")</f>
        <v/>
      </c>
      <c r="H475" s="10" t="str">
        <f ca="1">IFERROR(INDEX(MAESTRO!H:H,_xludf.AGGREGATE(15,6,ROW(MAESTRO!$B$3:$B$1000)/((MAESTRO!$B$3:$B$1000="PROVEEDORES")*(UPPER(MAESTRO!$L$3:$L$1000)="CONFIRMADO")),ROWS($A$3:A475))),"")</f>
        <v/>
      </c>
      <c r="I475" s="10" t="str">
        <f ca="1">IFERROR(INDEX(MAESTRO!I:I,_xludf.AGGREGATE(15,6,ROW(MAESTRO!$B$3:$B$1000)/((MAESTRO!$B$3:$B$1000="PROVEEDORES")*(UPPER(MAESTRO!$L$3:$L$1000)="CONFIRMADO")),ROWS($A$3:A475))),"")</f>
        <v/>
      </c>
      <c r="J475" s="10" t="str">
        <f ca="1">IFERROR(INDEX(MAESTRO!J:J,_xludf.AGGREGATE(15,6,ROW(MAESTRO!$B$3:$B$1000)/((MAESTRO!$B$3:$B$1000="PROVEEDORES")*(UPPER(MAESTRO!$L$3:$L$1000)="CONFIRMADO")),ROWS($A$3:A475))),"")</f>
        <v/>
      </c>
      <c r="K475" s="10" t="str">
        <f ca="1">IFERROR(INDEX(MAESTRO!K:K,_xludf.AGGREGATE(15,6,ROW(MAESTRO!$B$3:$B$1000)/((MAESTRO!$B$3:$B$1000="PROVEEDORES")*(UPPER(MAESTRO!$L$3:$L$1000)="CONFIRMADO")),ROWS($A$3:A475))),"")</f>
        <v/>
      </c>
      <c r="L475" s="10" t="str">
        <f ca="1">IFERROR(INDEX(MAESTRO!L:L,_xludf.AGGREGATE(15,6,ROW(MAESTRO!$B$3:$B$1000)/((MAESTRO!$B$3:$B$1000="PROVEEDORES")*(UPPER(MAESTRO!$L$3:$L$1000)="CONFIRMADO")),ROWS($A$3:A475))),"")</f>
        <v/>
      </c>
      <c r="M475" s="10" t="str">
        <f ca="1">IFERROR(INDEX(MAESTRO!M:M,_xludf.AGGREGATE(15,6,ROW(MAESTRO!$B$3:$B$1000)/((MAESTRO!$B$3:$B$1000="PROVEEDORES")*(UPPER(MAESTRO!$L$3:$L$1000)="CONFIRMADO")),ROWS($A$3:A475))),"")</f>
        <v/>
      </c>
      <c r="N475" s="10" t="str">
        <f ca="1">IFERROR(INDEX(MAESTRO!N:N,_xludf.AGGREGATE(15,6,ROW(MAESTRO!$B$3:$B$1000)/((MAESTRO!$B$3:$B$1000="PROVEEDORES")*(UPPER(MAESTRO!$L$3:$L$1000)="CONFIRMADO")),ROWS($A$3:A475))),"")</f>
        <v/>
      </c>
      <c r="O475" s="10" t="str">
        <f ca="1">IFERROR(INDEX(MAESTRO!O:O,_xludf.AGGREGATE(15,6,ROW(MAESTRO!$B$3:$B$1000)/((MAESTRO!$B$3:$B$1000="PROVEEDORES")*(UPPER(MAESTRO!$L$3:$L$1000)="CONFIRMADO")),ROWS($A$3:A475))),"")</f>
        <v/>
      </c>
      <c r="P475" s="10" t="str">
        <f ca="1">IFERROR(INDEX(MAESTRO!P:P,_xludf.AGGREGATE(15,6,ROW(MAESTRO!$B$3:$B$1000)/((MAESTRO!$B$3:$B$1000="PROVEEDORES")*(UPPER(MAESTRO!$L$3:$L$1000)="CONFIRMADO")),ROWS($A$3:A475))),"")</f>
        <v/>
      </c>
      <c r="Q475" s="10" t="str">
        <f ca="1">IFERROR(INDEX(MAESTRO!Q:Q,_xludf.AGGREGATE(15,6,ROW(MAESTRO!$B$3:$B$1000)/((MAESTRO!$B$3:$B$1000="PROVEEDORES")*(UPPER(MAESTRO!$L$3:$L$1000)="CONFIRMADO")),ROWS($A$3:A475))),"")</f>
        <v/>
      </c>
      <c r="R475" s="10" t="str">
        <f ca="1">IFERROR(INDEX(MAESTRO!R:R,_xludf.AGGREGATE(15,6,ROW(MAESTRO!$B$3:$B$1000)/((MAESTRO!$B$3:$B$1000="PROVEEDORES")*(UPPER(MAESTRO!$L$3:$L$1000)="CONFIRMADO")),ROWS($A$3:A475))),"")</f>
        <v/>
      </c>
      <c r="S475" s="10" t="str">
        <f ca="1">IFERROR(INDEX(MAESTRO!S:S,_xludf.AGGREGATE(15,6,ROW(MAESTRO!$B$3:$B$1000)/((MAESTRO!$B$3:$B$1000="PROVEEDORES")*(UPPER(MAESTRO!$L$3:$L$1000)="CONFIRMADO")),ROWS($A$3:A475))),"")</f>
        <v/>
      </c>
      <c r="T475" s="10" t="str">
        <f ca="1">IFERROR(INDEX(MAESTRO!T:T,_xludf.AGGREGATE(15,6,ROW(MAESTRO!$B$3:$B$1000)/((MAESTRO!$B$3:$B$1000="PROVEEDORES")*(UPPER(MAESTRO!$L$3:$L$1000)="CONFIRMADO")),ROWS($A$3:A475))),"")</f>
        <v/>
      </c>
      <c r="U475" s="10" t="str">
        <f ca="1">IFERROR(INDEX(MAESTRO!U:U,_xludf.AGGREGATE(15,6,ROW(MAESTRO!$B$3:$B$1000)/((MAESTRO!$B$3:$B$1000="PROVEEDORES")*(UPPER(MAESTRO!$L$3:$L$1000)="CONFIRMADO")),ROWS($A$3:A475))),"")</f>
        <v/>
      </c>
      <c r="V475" s="10" t="str">
        <f ca="1">IFERROR(INDEX(MAESTRO!V:V,_xludf.AGGREGATE(15,6,ROW(MAESTRO!$B$3:$B$1000)/((MAESTRO!$B$3:$B$1000="PROVEEDORES")*(UPPER(MAESTRO!$L$3:$L$1000)="CONFIRMADO")),ROWS($A$3:A475))),"")</f>
        <v/>
      </c>
      <c r="W475" s="10" t="str">
        <f ca="1">IFERROR(INDEX(MAESTRO!W:W,_xludf.AGGREGATE(15,6,ROW(MAESTRO!$B$3:$B$1000)/((MAESTRO!$B$3:$B$1000="PROVEEDORES")*(UPPER(MAESTRO!$L$3:$L$1000)="CONFIRMADO")),ROWS($A$3:A475))),"")</f>
        <v/>
      </c>
      <c r="X475" s="10" t="str">
        <f ca="1">IFERROR(INDEX(MAESTRO!X:X,_xludf.AGGREGATE(15,6,ROW(MAESTRO!$B$3:$B$1000)/((MAESTRO!$B$3:$B$1000="PROVEEDORES")*(UPPER(MAESTRO!$L$3:$L$1000)="CONFIRMADO")),ROWS($A$3:A475))),"")</f>
        <v/>
      </c>
    </row>
    <row r="476" spans="1:24" ht="22.05" customHeight="1">
      <c r="A476" s="24" t="str">
        <f ca="1">IFERROR(INDEX(MAESTRO!A:A,_xludf.AGGREGATE(15,6,ROW(MAESTRO!$B$3:$B$1000)/((MAESTRO!$B$3:$B$1000="PROVEEDORES")*(UPPER(MAESTRO!$L$3:$L$1000)="CONFIRMADO")),ROWS($A$3:A476))),"")</f>
        <v/>
      </c>
      <c r="B476" s="24" t="str">
        <f ca="1">IFERROR(INDEX(MAESTRO!B:B,_xludf.AGGREGATE(15,6,ROW(MAESTRO!$B$3:$B$1000)/((MAESTRO!$B$3:$B$1000="PROVEEDORES")*(UPPER(MAESTRO!$L$3:$L$1000)="CONFIRMADO")),ROWS($A$3:A476))),"")</f>
        <v/>
      </c>
      <c r="C476" s="24" t="str">
        <f ca="1">IFERROR(INDEX(MAESTRO!C:C,_xludf.AGGREGATE(15,6,ROW(MAESTRO!$B$3:$B$1000)/((MAESTRO!$B$3:$B$1000="PROVEEDORES")*(UPPER(MAESTRO!$L$3:$L$1000)="CONFIRMADO")),ROWS($A$3:A476))),"")</f>
        <v/>
      </c>
      <c r="D476" s="24" t="str">
        <f ca="1">IFERROR(INDEX(MAESTRO!D:D,_xludf.AGGREGATE(15,6,ROW(MAESTRO!$B$3:$B$1000)/((MAESTRO!$B$3:$B$1000="PROVEEDORES")*(UPPER(MAESTRO!$L$3:$L$1000)="CONFIRMADO")),ROWS($A$3:A476))),"")</f>
        <v/>
      </c>
      <c r="E476" s="24" t="str">
        <f ca="1">IFERROR(INDEX(MAESTRO!E:E,_xludf.AGGREGATE(15,6,ROW(MAESTRO!$B$3:$B$1000)/((MAESTRO!$B$3:$B$1000="PROVEEDORES")*(UPPER(MAESTRO!$L$3:$L$1000)="CONFIRMADO")),ROWS($A$3:A476))),"")</f>
        <v/>
      </c>
      <c r="F476" s="24" t="str">
        <f ca="1">IFERROR(INDEX(MAESTRO!F:F,_xludf.AGGREGATE(15,6,ROW(MAESTRO!$B$3:$B$1000)/((MAESTRO!$B$3:$B$1000="PROVEEDORES")*(UPPER(MAESTRO!$L$3:$L$1000)="CONFIRMADO")),ROWS($A$3:A476))),"")</f>
        <v/>
      </c>
      <c r="G476" s="24" t="str">
        <f ca="1">IFERROR(INDEX(MAESTRO!G:G,_xludf.AGGREGATE(15,6,ROW(MAESTRO!$B$3:$B$1000)/((MAESTRO!$B$3:$B$1000="PROVEEDORES")*(UPPER(MAESTRO!$L$3:$L$1000)="CONFIRMADO")),ROWS($A$3:A476))),"")</f>
        <v/>
      </c>
      <c r="H476" s="24" t="str">
        <f ca="1">IFERROR(INDEX(MAESTRO!H:H,_xludf.AGGREGATE(15,6,ROW(MAESTRO!$B$3:$B$1000)/((MAESTRO!$B$3:$B$1000="PROVEEDORES")*(UPPER(MAESTRO!$L$3:$L$1000)="CONFIRMADO")),ROWS($A$3:A476))),"")</f>
        <v/>
      </c>
      <c r="I476" s="24" t="str">
        <f ca="1">IFERROR(INDEX(MAESTRO!I:I,_xludf.AGGREGATE(15,6,ROW(MAESTRO!$B$3:$B$1000)/((MAESTRO!$B$3:$B$1000="PROVEEDORES")*(UPPER(MAESTRO!$L$3:$L$1000)="CONFIRMADO")),ROWS($A$3:A476))),"")</f>
        <v/>
      </c>
      <c r="J476" s="24" t="str">
        <f ca="1">IFERROR(INDEX(MAESTRO!J:J,_xludf.AGGREGATE(15,6,ROW(MAESTRO!$B$3:$B$1000)/((MAESTRO!$B$3:$B$1000="PROVEEDORES")*(UPPER(MAESTRO!$L$3:$L$1000)="CONFIRMADO")),ROWS($A$3:A476))),"")</f>
        <v/>
      </c>
      <c r="K476" s="24" t="str">
        <f ca="1">IFERROR(INDEX(MAESTRO!K:K,_xludf.AGGREGATE(15,6,ROW(MAESTRO!$B$3:$B$1000)/((MAESTRO!$B$3:$B$1000="PROVEEDORES")*(UPPER(MAESTRO!$L$3:$L$1000)="CONFIRMADO")),ROWS($A$3:A476))),"")</f>
        <v/>
      </c>
      <c r="L476" s="24" t="str">
        <f ca="1">IFERROR(INDEX(MAESTRO!L:L,_xludf.AGGREGATE(15,6,ROW(MAESTRO!$B$3:$B$1000)/((MAESTRO!$B$3:$B$1000="PROVEEDORES")*(UPPER(MAESTRO!$L$3:$L$1000)="CONFIRMADO")),ROWS($A$3:A476))),"")</f>
        <v/>
      </c>
      <c r="M476" s="24" t="str">
        <f ca="1">IFERROR(INDEX(MAESTRO!M:M,_xludf.AGGREGATE(15,6,ROW(MAESTRO!$B$3:$B$1000)/((MAESTRO!$B$3:$B$1000="PROVEEDORES")*(UPPER(MAESTRO!$L$3:$L$1000)="CONFIRMADO")),ROWS($A$3:A476))),"")</f>
        <v/>
      </c>
      <c r="N476" s="24" t="str">
        <f ca="1">IFERROR(INDEX(MAESTRO!N:N,_xludf.AGGREGATE(15,6,ROW(MAESTRO!$B$3:$B$1000)/((MAESTRO!$B$3:$B$1000="PROVEEDORES")*(UPPER(MAESTRO!$L$3:$L$1000)="CONFIRMADO")),ROWS($A$3:A476))),"")</f>
        <v/>
      </c>
      <c r="O476" s="24" t="str">
        <f ca="1">IFERROR(INDEX(MAESTRO!O:O,_xludf.AGGREGATE(15,6,ROW(MAESTRO!$B$3:$B$1000)/((MAESTRO!$B$3:$B$1000="PROVEEDORES")*(UPPER(MAESTRO!$L$3:$L$1000)="CONFIRMADO")),ROWS($A$3:A476))),"")</f>
        <v/>
      </c>
      <c r="P476" s="24" t="str">
        <f ca="1">IFERROR(INDEX(MAESTRO!P:P,_xludf.AGGREGATE(15,6,ROW(MAESTRO!$B$3:$B$1000)/((MAESTRO!$B$3:$B$1000="PROVEEDORES")*(UPPER(MAESTRO!$L$3:$L$1000)="CONFIRMADO")),ROWS($A$3:A476))),"")</f>
        <v/>
      </c>
      <c r="Q476" s="24" t="str">
        <f ca="1">IFERROR(INDEX(MAESTRO!Q:Q,_xludf.AGGREGATE(15,6,ROW(MAESTRO!$B$3:$B$1000)/((MAESTRO!$B$3:$B$1000="PROVEEDORES")*(UPPER(MAESTRO!$L$3:$L$1000)="CONFIRMADO")),ROWS($A$3:A476))),"")</f>
        <v/>
      </c>
      <c r="R476" s="24" t="str">
        <f ca="1">IFERROR(INDEX(MAESTRO!R:R,_xludf.AGGREGATE(15,6,ROW(MAESTRO!$B$3:$B$1000)/((MAESTRO!$B$3:$B$1000="PROVEEDORES")*(UPPER(MAESTRO!$L$3:$L$1000)="CONFIRMADO")),ROWS($A$3:A476))),"")</f>
        <v/>
      </c>
      <c r="S476" s="24" t="str">
        <f ca="1">IFERROR(INDEX(MAESTRO!S:S,_xludf.AGGREGATE(15,6,ROW(MAESTRO!$B$3:$B$1000)/((MAESTRO!$B$3:$B$1000="PROVEEDORES")*(UPPER(MAESTRO!$L$3:$L$1000)="CONFIRMADO")),ROWS($A$3:A476))),"")</f>
        <v/>
      </c>
      <c r="T476" s="24" t="str">
        <f ca="1">IFERROR(INDEX(MAESTRO!T:T,_xludf.AGGREGATE(15,6,ROW(MAESTRO!$B$3:$B$1000)/((MAESTRO!$B$3:$B$1000="PROVEEDORES")*(UPPER(MAESTRO!$L$3:$L$1000)="CONFIRMADO")),ROWS($A$3:A476))),"")</f>
        <v/>
      </c>
      <c r="U476" s="24" t="str">
        <f ca="1">IFERROR(INDEX(MAESTRO!U:U,_xludf.AGGREGATE(15,6,ROW(MAESTRO!$B$3:$B$1000)/((MAESTRO!$B$3:$B$1000="PROVEEDORES")*(UPPER(MAESTRO!$L$3:$L$1000)="CONFIRMADO")),ROWS($A$3:A476))),"")</f>
        <v/>
      </c>
      <c r="V476" s="24" t="str">
        <f ca="1">IFERROR(INDEX(MAESTRO!V:V,_xludf.AGGREGATE(15,6,ROW(MAESTRO!$B$3:$B$1000)/((MAESTRO!$B$3:$B$1000="PROVEEDORES")*(UPPER(MAESTRO!$L$3:$L$1000)="CONFIRMADO")),ROWS($A$3:A476))),"")</f>
        <v/>
      </c>
      <c r="W476" s="24" t="str">
        <f ca="1">IFERROR(INDEX(MAESTRO!W:W,_xludf.AGGREGATE(15,6,ROW(MAESTRO!$B$3:$B$1000)/((MAESTRO!$B$3:$B$1000="PROVEEDORES")*(UPPER(MAESTRO!$L$3:$L$1000)="CONFIRMADO")),ROWS($A$3:A476))),"")</f>
        <v/>
      </c>
      <c r="X476" s="24" t="str">
        <f ca="1">IFERROR(INDEX(MAESTRO!X:X,_xludf.AGGREGATE(15,6,ROW(MAESTRO!$B$3:$B$1000)/((MAESTRO!$B$3:$B$1000="PROVEEDORES")*(UPPER(MAESTRO!$L$3:$L$1000)="CONFIRMADO")),ROWS($A$3:A476))),"")</f>
        <v/>
      </c>
    </row>
    <row r="477" spans="1:24" ht="22.05" customHeight="1">
      <c r="A477" s="10" t="str">
        <f ca="1">IFERROR(INDEX(MAESTRO!A:A,_xludf.AGGREGATE(15,6,ROW(MAESTRO!$B$3:$B$1000)/((MAESTRO!$B$3:$B$1000="PROVEEDORES")*(UPPER(MAESTRO!$L$3:$L$1000)="CONFIRMADO")),ROWS($A$3:A477))),"")</f>
        <v/>
      </c>
      <c r="B477" s="10" t="str">
        <f ca="1">IFERROR(INDEX(MAESTRO!B:B,_xludf.AGGREGATE(15,6,ROW(MAESTRO!$B$3:$B$1000)/((MAESTRO!$B$3:$B$1000="PROVEEDORES")*(UPPER(MAESTRO!$L$3:$L$1000)="CONFIRMADO")),ROWS($A$3:A477))),"")</f>
        <v/>
      </c>
      <c r="C477" s="10" t="str">
        <f ca="1">IFERROR(INDEX(MAESTRO!C:C,_xludf.AGGREGATE(15,6,ROW(MAESTRO!$B$3:$B$1000)/((MAESTRO!$B$3:$B$1000="PROVEEDORES")*(UPPER(MAESTRO!$L$3:$L$1000)="CONFIRMADO")),ROWS($A$3:A477))),"")</f>
        <v/>
      </c>
      <c r="D477" s="10" t="str">
        <f ca="1">IFERROR(INDEX(MAESTRO!D:D,_xludf.AGGREGATE(15,6,ROW(MAESTRO!$B$3:$B$1000)/((MAESTRO!$B$3:$B$1000="PROVEEDORES")*(UPPER(MAESTRO!$L$3:$L$1000)="CONFIRMADO")),ROWS($A$3:A477))),"")</f>
        <v/>
      </c>
      <c r="E477" s="10" t="str">
        <f ca="1">IFERROR(INDEX(MAESTRO!E:E,_xludf.AGGREGATE(15,6,ROW(MAESTRO!$B$3:$B$1000)/((MAESTRO!$B$3:$B$1000="PROVEEDORES")*(UPPER(MAESTRO!$L$3:$L$1000)="CONFIRMADO")),ROWS($A$3:A477))),"")</f>
        <v/>
      </c>
      <c r="F477" s="10" t="str">
        <f ca="1">IFERROR(INDEX(MAESTRO!F:F,_xludf.AGGREGATE(15,6,ROW(MAESTRO!$B$3:$B$1000)/((MAESTRO!$B$3:$B$1000="PROVEEDORES")*(UPPER(MAESTRO!$L$3:$L$1000)="CONFIRMADO")),ROWS($A$3:A477))),"")</f>
        <v/>
      </c>
      <c r="G477" s="10" t="str">
        <f ca="1">IFERROR(INDEX(MAESTRO!G:G,_xludf.AGGREGATE(15,6,ROW(MAESTRO!$B$3:$B$1000)/((MAESTRO!$B$3:$B$1000="PROVEEDORES")*(UPPER(MAESTRO!$L$3:$L$1000)="CONFIRMADO")),ROWS($A$3:A477))),"")</f>
        <v/>
      </c>
      <c r="H477" s="10" t="str">
        <f ca="1">IFERROR(INDEX(MAESTRO!H:H,_xludf.AGGREGATE(15,6,ROW(MAESTRO!$B$3:$B$1000)/((MAESTRO!$B$3:$B$1000="PROVEEDORES")*(UPPER(MAESTRO!$L$3:$L$1000)="CONFIRMADO")),ROWS($A$3:A477))),"")</f>
        <v/>
      </c>
      <c r="I477" s="10" t="str">
        <f ca="1">IFERROR(INDEX(MAESTRO!I:I,_xludf.AGGREGATE(15,6,ROW(MAESTRO!$B$3:$B$1000)/((MAESTRO!$B$3:$B$1000="PROVEEDORES")*(UPPER(MAESTRO!$L$3:$L$1000)="CONFIRMADO")),ROWS($A$3:A477))),"")</f>
        <v/>
      </c>
      <c r="J477" s="10" t="str">
        <f ca="1">IFERROR(INDEX(MAESTRO!J:J,_xludf.AGGREGATE(15,6,ROW(MAESTRO!$B$3:$B$1000)/((MAESTRO!$B$3:$B$1000="PROVEEDORES")*(UPPER(MAESTRO!$L$3:$L$1000)="CONFIRMADO")),ROWS($A$3:A477))),"")</f>
        <v/>
      </c>
      <c r="K477" s="10" t="str">
        <f ca="1">IFERROR(INDEX(MAESTRO!K:K,_xludf.AGGREGATE(15,6,ROW(MAESTRO!$B$3:$B$1000)/((MAESTRO!$B$3:$B$1000="PROVEEDORES")*(UPPER(MAESTRO!$L$3:$L$1000)="CONFIRMADO")),ROWS($A$3:A477))),"")</f>
        <v/>
      </c>
      <c r="L477" s="10" t="str">
        <f ca="1">IFERROR(INDEX(MAESTRO!L:L,_xludf.AGGREGATE(15,6,ROW(MAESTRO!$B$3:$B$1000)/((MAESTRO!$B$3:$B$1000="PROVEEDORES")*(UPPER(MAESTRO!$L$3:$L$1000)="CONFIRMADO")),ROWS($A$3:A477))),"")</f>
        <v/>
      </c>
      <c r="M477" s="10" t="str">
        <f ca="1">IFERROR(INDEX(MAESTRO!M:M,_xludf.AGGREGATE(15,6,ROW(MAESTRO!$B$3:$B$1000)/((MAESTRO!$B$3:$B$1000="PROVEEDORES")*(UPPER(MAESTRO!$L$3:$L$1000)="CONFIRMADO")),ROWS($A$3:A477))),"")</f>
        <v/>
      </c>
      <c r="N477" s="10" t="str">
        <f ca="1">IFERROR(INDEX(MAESTRO!N:N,_xludf.AGGREGATE(15,6,ROW(MAESTRO!$B$3:$B$1000)/((MAESTRO!$B$3:$B$1000="PROVEEDORES")*(UPPER(MAESTRO!$L$3:$L$1000)="CONFIRMADO")),ROWS($A$3:A477))),"")</f>
        <v/>
      </c>
      <c r="O477" s="10" t="str">
        <f ca="1">IFERROR(INDEX(MAESTRO!O:O,_xludf.AGGREGATE(15,6,ROW(MAESTRO!$B$3:$B$1000)/((MAESTRO!$B$3:$B$1000="PROVEEDORES")*(UPPER(MAESTRO!$L$3:$L$1000)="CONFIRMADO")),ROWS($A$3:A477))),"")</f>
        <v/>
      </c>
      <c r="P477" s="10" t="str">
        <f ca="1">IFERROR(INDEX(MAESTRO!P:P,_xludf.AGGREGATE(15,6,ROW(MAESTRO!$B$3:$B$1000)/((MAESTRO!$B$3:$B$1000="PROVEEDORES")*(UPPER(MAESTRO!$L$3:$L$1000)="CONFIRMADO")),ROWS($A$3:A477))),"")</f>
        <v/>
      </c>
      <c r="Q477" s="10" t="str">
        <f ca="1">IFERROR(INDEX(MAESTRO!Q:Q,_xludf.AGGREGATE(15,6,ROW(MAESTRO!$B$3:$B$1000)/((MAESTRO!$B$3:$B$1000="PROVEEDORES")*(UPPER(MAESTRO!$L$3:$L$1000)="CONFIRMADO")),ROWS($A$3:A477))),"")</f>
        <v/>
      </c>
      <c r="R477" s="10" t="str">
        <f ca="1">IFERROR(INDEX(MAESTRO!R:R,_xludf.AGGREGATE(15,6,ROW(MAESTRO!$B$3:$B$1000)/((MAESTRO!$B$3:$B$1000="PROVEEDORES")*(UPPER(MAESTRO!$L$3:$L$1000)="CONFIRMADO")),ROWS($A$3:A477))),"")</f>
        <v/>
      </c>
      <c r="S477" s="10" t="str">
        <f ca="1">IFERROR(INDEX(MAESTRO!S:S,_xludf.AGGREGATE(15,6,ROW(MAESTRO!$B$3:$B$1000)/((MAESTRO!$B$3:$B$1000="PROVEEDORES")*(UPPER(MAESTRO!$L$3:$L$1000)="CONFIRMADO")),ROWS($A$3:A477))),"")</f>
        <v/>
      </c>
      <c r="T477" s="10" t="str">
        <f ca="1">IFERROR(INDEX(MAESTRO!T:T,_xludf.AGGREGATE(15,6,ROW(MAESTRO!$B$3:$B$1000)/((MAESTRO!$B$3:$B$1000="PROVEEDORES")*(UPPER(MAESTRO!$L$3:$L$1000)="CONFIRMADO")),ROWS($A$3:A477))),"")</f>
        <v/>
      </c>
      <c r="U477" s="10" t="str">
        <f ca="1">IFERROR(INDEX(MAESTRO!U:U,_xludf.AGGREGATE(15,6,ROW(MAESTRO!$B$3:$B$1000)/((MAESTRO!$B$3:$B$1000="PROVEEDORES")*(UPPER(MAESTRO!$L$3:$L$1000)="CONFIRMADO")),ROWS($A$3:A477))),"")</f>
        <v/>
      </c>
      <c r="V477" s="10" t="str">
        <f ca="1">IFERROR(INDEX(MAESTRO!V:V,_xludf.AGGREGATE(15,6,ROW(MAESTRO!$B$3:$B$1000)/((MAESTRO!$B$3:$B$1000="PROVEEDORES")*(UPPER(MAESTRO!$L$3:$L$1000)="CONFIRMADO")),ROWS($A$3:A477))),"")</f>
        <v/>
      </c>
      <c r="W477" s="10" t="str">
        <f ca="1">IFERROR(INDEX(MAESTRO!W:W,_xludf.AGGREGATE(15,6,ROW(MAESTRO!$B$3:$B$1000)/((MAESTRO!$B$3:$B$1000="PROVEEDORES")*(UPPER(MAESTRO!$L$3:$L$1000)="CONFIRMADO")),ROWS($A$3:A477))),"")</f>
        <v/>
      </c>
      <c r="X477" s="10" t="str">
        <f ca="1">IFERROR(INDEX(MAESTRO!X:X,_xludf.AGGREGATE(15,6,ROW(MAESTRO!$B$3:$B$1000)/((MAESTRO!$B$3:$B$1000="PROVEEDORES")*(UPPER(MAESTRO!$L$3:$L$1000)="CONFIRMADO")),ROWS($A$3:A477))),"")</f>
        <v/>
      </c>
    </row>
    <row r="478" spans="1:24" ht="22.05" customHeight="1">
      <c r="A478" s="24" t="str">
        <f ca="1">IFERROR(INDEX(MAESTRO!A:A,_xludf.AGGREGATE(15,6,ROW(MAESTRO!$B$3:$B$1000)/((MAESTRO!$B$3:$B$1000="PROVEEDORES")*(UPPER(MAESTRO!$L$3:$L$1000)="CONFIRMADO")),ROWS($A$3:A478))),"")</f>
        <v/>
      </c>
      <c r="B478" s="24" t="str">
        <f ca="1">IFERROR(INDEX(MAESTRO!B:B,_xludf.AGGREGATE(15,6,ROW(MAESTRO!$B$3:$B$1000)/((MAESTRO!$B$3:$B$1000="PROVEEDORES")*(UPPER(MAESTRO!$L$3:$L$1000)="CONFIRMADO")),ROWS($A$3:A478))),"")</f>
        <v/>
      </c>
      <c r="C478" s="24" t="str">
        <f ca="1">IFERROR(INDEX(MAESTRO!C:C,_xludf.AGGREGATE(15,6,ROW(MAESTRO!$B$3:$B$1000)/((MAESTRO!$B$3:$B$1000="PROVEEDORES")*(UPPER(MAESTRO!$L$3:$L$1000)="CONFIRMADO")),ROWS($A$3:A478))),"")</f>
        <v/>
      </c>
      <c r="D478" s="24" t="str">
        <f ca="1">IFERROR(INDEX(MAESTRO!D:D,_xludf.AGGREGATE(15,6,ROW(MAESTRO!$B$3:$B$1000)/((MAESTRO!$B$3:$B$1000="PROVEEDORES")*(UPPER(MAESTRO!$L$3:$L$1000)="CONFIRMADO")),ROWS($A$3:A478))),"")</f>
        <v/>
      </c>
      <c r="E478" s="24" t="str">
        <f ca="1">IFERROR(INDEX(MAESTRO!E:E,_xludf.AGGREGATE(15,6,ROW(MAESTRO!$B$3:$B$1000)/((MAESTRO!$B$3:$B$1000="PROVEEDORES")*(UPPER(MAESTRO!$L$3:$L$1000)="CONFIRMADO")),ROWS($A$3:A478))),"")</f>
        <v/>
      </c>
      <c r="F478" s="24" t="str">
        <f ca="1">IFERROR(INDEX(MAESTRO!F:F,_xludf.AGGREGATE(15,6,ROW(MAESTRO!$B$3:$B$1000)/((MAESTRO!$B$3:$B$1000="PROVEEDORES")*(UPPER(MAESTRO!$L$3:$L$1000)="CONFIRMADO")),ROWS($A$3:A478))),"")</f>
        <v/>
      </c>
      <c r="G478" s="24" t="str">
        <f ca="1">IFERROR(INDEX(MAESTRO!G:G,_xludf.AGGREGATE(15,6,ROW(MAESTRO!$B$3:$B$1000)/((MAESTRO!$B$3:$B$1000="PROVEEDORES")*(UPPER(MAESTRO!$L$3:$L$1000)="CONFIRMADO")),ROWS($A$3:A478))),"")</f>
        <v/>
      </c>
      <c r="H478" s="24" t="str">
        <f ca="1">IFERROR(INDEX(MAESTRO!H:H,_xludf.AGGREGATE(15,6,ROW(MAESTRO!$B$3:$B$1000)/((MAESTRO!$B$3:$B$1000="PROVEEDORES")*(UPPER(MAESTRO!$L$3:$L$1000)="CONFIRMADO")),ROWS($A$3:A478))),"")</f>
        <v/>
      </c>
      <c r="I478" s="24" t="str">
        <f ca="1">IFERROR(INDEX(MAESTRO!I:I,_xludf.AGGREGATE(15,6,ROW(MAESTRO!$B$3:$B$1000)/((MAESTRO!$B$3:$B$1000="PROVEEDORES")*(UPPER(MAESTRO!$L$3:$L$1000)="CONFIRMADO")),ROWS($A$3:A478))),"")</f>
        <v/>
      </c>
      <c r="J478" s="24" t="str">
        <f ca="1">IFERROR(INDEX(MAESTRO!J:J,_xludf.AGGREGATE(15,6,ROW(MAESTRO!$B$3:$B$1000)/((MAESTRO!$B$3:$B$1000="PROVEEDORES")*(UPPER(MAESTRO!$L$3:$L$1000)="CONFIRMADO")),ROWS($A$3:A478))),"")</f>
        <v/>
      </c>
      <c r="K478" s="24" t="str">
        <f ca="1">IFERROR(INDEX(MAESTRO!K:K,_xludf.AGGREGATE(15,6,ROW(MAESTRO!$B$3:$B$1000)/((MAESTRO!$B$3:$B$1000="PROVEEDORES")*(UPPER(MAESTRO!$L$3:$L$1000)="CONFIRMADO")),ROWS($A$3:A478))),"")</f>
        <v/>
      </c>
      <c r="L478" s="24" t="str">
        <f ca="1">IFERROR(INDEX(MAESTRO!L:L,_xludf.AGGREGATE(15,6,ROW(MAESTRO!$B$3:$B$1000)/((MAESTRO!$B$3:$B$1000="PROVEEDORES")*(UPPER(MAESTRO!$L$3:$L$1000)="CONFIRMADO")),ROWS($A$3:A478))),"")</f>
        <v/>
      </c>
      <c r="M478" s="24" t="str">
        <f ca="1">IFERROR(INDEX(MAESTRO!M:M,_xludf.AGGREGATE(15,6,ROW(MAESTRO!$B$3:$B$1000)/((MAESTRO!$B$3:$B$1000="PROVEEDORES")*(UPPER(MAESTRO!$L$3:$L$1000)="CONFIRMADO")),ROWS($A$3:A478))),"")</f>
        <v/>
      </c>
      <c r="N478" s="24" t="str">
        <f ca="1">IFERROR(INDEX(MAESTRO!N:N,_xludf.AGGREGATE(15,6,ROW(MAESTRO!$B$3:$B$1000)/((MAESTRO!$B$3:$B$1000="PROVEEDORES")*(UPPER(MAESTRO!$L$3:$L$1000)="CONFIRMADO")),ROWS($A$3:A478))),"")</f>
        <v/>
      </c>
      <c r="O478" s="24" t="str">
        <f ca="1">IFERROR(INDEX(MAESTRO!O:O,_xludf.AGGREGATE(15,6,ROW(MAESTRO!$B$3:$B$1000)/((MAESTRO!$B$3:$B$1000="PROVEEDORES")*(UPPER(MAESTRO!$L$3:$L$1000)="CONFIRMADO")),ROWS($A$3:A478))),"")</f>
        <v/>
      </c>
      <c r="P478" s="24" t="str">
        <f ca="1">IFERROR(INDEX(MAESTRO!P:P,_xludf.AGGREGATE(15,6,ROW(MAESTRO!$B$3:$B$1000)/((MAESTRO!$B$3:$B$1000="PROVEEDORES")*(UPPER(MAESTRO!$L$3:$L$1000)="CONFIRMADO")),ROWS($A$3:A478))),"")</f>
        <v/>
      </c>
      <c r="Q478" s="24" t="str">
        <f ca="1">IFERROR(INDEX(MAESTRO!Q:Q,_xludf.AGGREGATE(15,6,ROW(MAESTRO!$B$3:$B$1000)/((MAESTRO!$B$3:$B$1000="PROVEEDORES")*(UPPER(MAESTRO!$L$3:$L$1000)="CONFIRMADO")),ROWS($A$3:A478))),"")</f>
        <v/>
      </c>
      <c r="R478" s="24" t="str">
        <f ca="1">IFERROR(INDEX(MAESTRO!R:R,_xludf.AGGREGATE(15,6,ROW(MAESTRO!$B$3:$B$1000)/((MAESTRO!$B$3:$B$1000="PROVEEDORES")*(UPPER(MAESTRO!$L$3:$L$1000)="CONFIRMADO")),ROWS($A$3:A478))),"")</f>
        <v/>
      </c>
      <c r="S478" s="24" t="str">
        <f ca="1">IFERROR(INDEX(MAESTRO!S:S,_xludf.AGGREGATE(15,6,ROW(MAESTRO!$B$3:$B$1000)/((MAESTRO!$B$3:$B$1000="PROVEEDORES")*(UPPER(MAESTRO!$L$3:$L$1000)="CONFIRMADO")),ROWS($A$3:A478))),"")</f>
        <v/>
      </c>
      <c r="T478" s="24" t="str">
        <f ca="1">IFERROR(INDEX(MAESTRO!T:T,_xludf.AGGREGATE(15,6,ROW(MAESTRO!$B$3:$B$1000)/((MAESTRO!$B$3:$B$1000="PROVEEDORES")*(UPPER(MAESTRO!$L$3:$L$1000)="CONFIRMADO")),ROWS($A$3:A478))),"")</f>
        <v/>
      </c>
      <c r="U478" s="24" t="str">
        <f ca="1">IFERROR(INDEX(MAESTRO!U:U,_xludf.AGGREGATE(15,6,ROW(MAESTRO!$B$3:$B$1000)/((MAESTRO!$B$3:$B$1000="PROVEEDORES")*(UPPER(MAESTRO!$L$3:$L$1000)="CONFIRMADO")),ROWS($A$3:A478))),"")</f>
        <v/>
      </c>
      <c r="V478" s="24" t="str">
        <f ca="1">IFERROR(INDEX(MAESTRO!V:V,_xludf.AGGREGATE(15,6,ROW(MAESTRO!$B$3:$B$1000)/((MAESTRO!$B$3:$B$1000="PROVEEDORES")*(UPPER(MAESTRO!$L$3:$L$1000)="CONFIRMADO")),ROWS($A$3:A478))),"")</f>
        <v/>
      </c>
      <c r="W478" s="24" t="str">
        <f ca="1">IFERROR(INDEX(MAESTRO!W:W,_xludf.AGGREGATE(15,6,ROW(MAESTRO!$B$3:$B$1000)/((MAESTRO!$B$3:$B$1000="PROVEEDORES")*(UPPER(MAESTRO!$L$3:$L$1000)="CONFIRMADO")),ROWS($A$3:A478))),"")</f>
        <v/>
      </c>
      <c r="X478" s="24" t="str">
        <f ca="1">IFERROR(INDEX(MAESTRO!X:X,_xludf.AGGREGATE(15,6,ROW(MAESTRO!$B$3:$B$1000)/((MAESTRO!$B$3:$B$1000="PROVEEDORES")*(UPPER(MAESTRO!$L$3:$L$1000)="CONFIRMADO")),ROWS($A$3:A478))),"")</f>
        <v/>
      </c>
    </row>
    <row r="479" spans="1:24" ht="22.05" customHeight="1">
      <c r="A479" s="10" t="str">
        <f ca="1">IFERROR(INDEX(MAESTRO!A:A,_xludf.AGGREGATE(15,6,ROW(MAESTRO!$B$3:$B$1000)/((MAESTRO!$B$3:$B$1000="PROVEEDORES")*(UPPER(MAESTRO!$L$3:$L$1000)="CONFIRMADO")),ROWS($A$3:A479))),"")</f>
        <v/>
      </c>
      <c r="B479" s="10" t="str">
        <f ca="1">IFERROR(INDEX(MAESTRO!B:B,_xludf.AGGREGATE(15,6,ROW(MAESTRO!$B$3:$B$1000)/((MAESTRO!$B$3:$B$1000="PROVEEDORES")*(UPPER(MAESTRO!$L$3:$L$1000)="CONFIRMADO")),ROWS($A$3:A479))),"")</f>
        <v/>
      </c>
      <c r="C479" s="10" t="str">
        <f ca="1">IFERROR(INDEX(MAESTRO!C:C,_xludf.AGGREGATE(15,6,ROW(MAESTRO!$B$3:$B$1000)/((MAESTRO!$B$3:$B$1000="PROVEEDORES")*(UPPER(MAESTRO!$L$3:$L$1000)="CONFIRMADO")),ROWS($A$3:A479))),"")</f>
        <v/>
      </c>
      <c r="D479" s="10" t="str">
        <f ca="1">IFERROR(INDEX(MAESTRO!D:D,_xludf.AGGREGATE(15,6,ROW(MAESTRO!$B$3:$B$1000)/((MAESTRO!$B$3:$B$1000="PROVEEDORES")*(UPPER(MAESTRO!$L$3:$L$1000)="CONFIRMADO")),ROWS($A$3:A479))),"")</f>
        <v/>
      </c>
      <c r="E479" s="10" t="str">
        <f ca="1">IFERROR(INDEX(MAESTRO!E:E,_xludf.AGGREGATE(15,6,ROW(MAESTRO!$B$3:$B$1000)/((MAESTRO!$B$3:$B$1000="PROVEEDORES")*(UPPER(MAESTRO!$L$3:$L$1000)="CONFIRMADO")),ROWS($A$3:A479))),"")</f>
        <v/>
      </c>
      <c r="F479" s="10" t="str">
        <f ca="1">IFERROR(INDEX(MAESTRO!F:F,_xludf.AGGREGATE(15,6,ROW(MAESTRO!$B$3:$B$1000)/((MAESTRO!$B$3:$B$1000="PROVEEDORES")*(UPPER(MAESTRO!$L$3:$L$1000)="CONFIRMADO")),ROWS($A$3:A479))),"")</f>
        <v/>
      </c>
      <c r="G479" s="10" t="str">
        <f ca="1">IFERROR(INDEX(MAESTRO!G:G,_xludf.AGGREGATE(15,6,ROW(MAESTRO!$B$3:$B$1000)/((MAESTRO!$B$3:$B$1000="PROVEEDORES")*(UPPER(MAESTRO!$L$3:$L$1000)="CONFIRMADO")),ROWS($A$3:A479))),"")</f>
        <v/>
      </c>
      <c r="H479" s="10" t="str">
        <f ca="1">IFERROR(INDEX(MAESTRO!H:H,_xludf.AGGREGATE(15,6,ROW(MAESTRO!$B$3:$B$1000)/((MAESTRO!$B$3:$B$1000="PROVEEDORES")*(UPPER(MAESTRO!$L$3:$L$1000)="CONFIRMADO")),ROWS($A$3:A479))),"")</f>
        <v/>
      </c>
      <c r="I479" s="10" t="str">
        <f ca="1">IFERROR(INDEX(MAESTRO!I:I,_xludf.AGGREGATE(15,6,ROW(MAESTRO!$B$3:$B$1000)/((MAESTRO!$B$3:$B$1000="PROVEEDORES")*(UPPER(MAESTRO!$L$3:$L$1000)="CONFIRMADO")),ROWS($A$3:A479))),"")</f>
        <v/>
      </c>
      <c r="J479" s="10" t="str">
        <f ca="1">IFERROR(INDEX(MAESTRO!J:J,_xludf.AGGREGATE(15,6,ROW(MAESTRO!$B$3:$B$1000)/((MAESTRO!$B$3:$B$1000="PROVEEDORES")*(UPPER(MAESTRO!$L$3:$L$1000)="CONFIRMADO")),ROWS($A$3:A479))),"")</f>
        <v/>
      </c>
      <c r="K479" s="10" t="str">
        <f ca="1">IFERROR(INDEX(MAESTRO!K:K,_xludf.AGGREGATE(15,6,ROW(MAESTRO!$B$3:$B$1000)/((MAESTRO!$B$3:$B$1000="PROVEEDORES")*(UPPER(MAESTRO!$L$3:$L$1000)="CONFIRMADO")),ROWS($A$3:A479))),"")</f>
        <v/>
      </c>
      <c r="L479" s="10" t="str">
        <f ca="1">IFERROR(INDEX(MAESTRO!L:L,_xludf.AGGREGATE(15,6,ROW(MAESTRO!$B$3:$B$1000)/((MAESTRO!$B$3:$B$1000="PROVEEDORES")*(UPPER(MAESTRO!$L$3:$L$1000)="CONFIRMADO")),ROWS($A$3:A479))),"")</f>
        <v/>
      </c>
      <c r="M479" s="10" t="str">
        <f ca="1">IFERROR(INDEX(MAESTRO!M:M,_xludf.AGGREGATE(15,6,ROW(MAESTRO!$B$3:$B$1000)/((MAESTRO!$B$3:$B$1000="PROVEEDORES")*(UPPER(MAESTRO!$L$3:$L$1000)="CONFIRMADO")),ROWS($A$3:A479))),"")</f>
        <v/>
      </c>
      <c r="N479" s="10" t="str">
        <f ca="1">IFERROR(INDEX(MAESTRO!N:N,_xludf.AGGREGATE(15,6,ROW(MAESTRO!$B$3:$B$1000)/((MAESTRO!$B$3:$B$1000="PROVEEDORES")*(UPPER(MAESTRO!$L$3:$L$1000)="CONFIRMADO")),ROWS($A$3:A479))),"")</f>
        <v/>
      </c>
      <c r="O479" s="10" t="str">
        <f ca="1">IFERROR(INDEX(MAESTRO!O:O,_xludf.AGGREGATE(15,6,ROW(MAESTRO!$B$3:$B$1000)/((MAESTRO!$B$3:$B$1000="PROVEEDORES")*(UPPER(MAESTRO!$L$3:$L$1000)="CONFIRMADO")),ROWS($A$3:A479))),"")</f>
        <v/>
      </c>
      <c r="P479" s="10" t="str">
        <f ca="1">IFERROR(INDEX(MAESTRO!P:P,_xludf.AGGREGATE(15,6,ROW(MAESTRO!$B$3:$B$1000)/((MAESTRO!$B$3:$B$1000="PROVEEDORES")*(UPPER(MAESTRO!$L$3:$L$1000)="CONFIRMADO")),ROWS($A$3:A479))),"")</f>
        <v/>
      </c>
      <c r="Q479" s="10" t="str">
        <f ca="1">IFERROR(INDEX(MAESTRO!Q:Q,_xludf.AGGREGATE(15,6,ROW(MAESTRO!$B$3:$B$1000)/((MAESTRO!$B$3:$B$1000="PROVEEDORES")*(UPPER(MAESTRO!$L$3:$L$1000)="CONFIRMADO")),ROWS($A$3:A479))),"")</f>
        <v/>
      </c>
      <c r="R479" s="10" t="str">
        <f ca="1">IFERROR(INDEX(MAESTRO!R:R,_xludf.AGGREGATE(15,6,ROW(MAESTRO!$B$3:$B$1000)/((MAESTRO!$B$3:$B$1000="PROVEEDORES")*(UPPER(MAESTRO!$L$3:$L$1000)="CONFIRMADO")),ROWS($A$3:A479))),"")</f>
        <v/>
      </c>
      <c r="S479" s="10" t="str">
        <f ca="1">IFERROR(INDEX(MAESTRO!S:S,_xludf.AGGREGATE(15,6,ROW(MAESTRO!$B$3:$B$1000)/((MAESTRO!$B$3:$B$1000="PROVEEDORES")*(UPPER(MAESTRO!$L$3:$L$1000)="CONFIRMADO")),ROWS($A$3:A479))),"")</f>
        <v/>
      </c>
      <c r="T479" s="10" t="str">
        <f ca="1">IFERROR(INDEX(MAESTRO!T:T,_xludf.AGGREGATE(15,6,ROW(MAESTRO!$B$3:$B$1000)/((MAESTRO!$B$3:$B$1000="PROVEEDORES")*(UPPER(MAESTRO!$L$3:$L$1000)="CONFIRMADO")),ROWS($A$3:A479))),"")</f>
        <v/>
      </c>
      <c r="U479" s="10" t="str">
        <f ca="1">IFERROR(INDEX(MAESTRO!U:U,_xludf.AGGREGATE(15,6,ROW(MAESTRO!$B$3:$B$1000)/((MAESTRO!$B$3:$B$1000="PROVEEDORES")*(UPPER(MAESTRO!$L$3:$L$1000)="CONFIRMADO")),ROWS($A$3:A479))),"")</f>
        <v/>
      </c>
      <c r="V479" s="10" t="str">
        <f ca="1">IFERROR(INDEX(MAESTRO!V:V,_xludf.AGGREGATE(15,6,ROW(MAESTRO!$B$3:$B$1000)/((MAESTRO!$B$3:$B$1000="PROVEEDORES")*(UPPER(MAESTRO!$L$3:$L$1000)="CONFIRMADO")),ROWS($A$3:A479))),"")</f>
        <v/>
      </c>
      <c r="W479" s="10" t="str">
        <f ca="1">IFERROR(INDEX(MAESTRO!W:W,_xludf.AGGREGATE(15,6,ROW(MAESTRO!$B$3:$B$1000)/((MAESTRO!$B$3:$B$1000="PROVEEDORES")*(UPPER(MAESTRO!$L$3:$L$1000)="CONFIRMADO")),ROWS($A$3:A479))),"")</f>
        <v/>
      </c>
      <c r="X479" s="10" t="str">
        <f ca="1">IFERROR(INDEX(MAESTRO!X:X,_xludf.AGGREGATE(15,6,ROW(MAESTRO!$B$3:$B$1000)/((MAESTRO!$B$3:$B$1000="PROVEEDORES")*(UPPER(MAESTRO!$L$3:$L$1000)="CONFIRMADO")),ROWS($A$3:A479))),"")</f>
        <v/>
      </c>
    </row>
    <row r="480" spans="1:24" ht="22.05" customHeight="1">
      <c r="A480" s="24" t="str">
        <f ca="1">IFERROR(INDEX(MAESTRO!A:A,_xludf.AGGREGATE(15,6,ROW(MAESTRO!$B$3:$B$1000)/((MAESTRO!$B$3:$B$1000="PROVEEDORES")*(UPPER(MAESTRO!$L$3:$L$1000)="CONFIRMADO")),ROWS($A$3:A480))),"")</f>
        <v/>
      </c>
      <c r="B480" s="24" t="str">
        <f ca="1">IFERROR(INDEX(MAESTRO!B:B,_xludf.AGGREGATE(15,6,ROW(MAESTRO!$B$3:$B$1000)/((MAESTRO!$B$3:$B$1000="PROVEEDORES")*(UPPER(MAESTRO!$L$3:$L$1000)="CONFIRMADO")),ROWS($A$3:A480))),"")</f>
        <v/>
      </c>
      <c r="C480" s="24" t="str">
        <f ca="1">IFERROR(INDEX(MAESTRO!C:C,_xludf.AGGREGATE(15,6,ROW(MAESTRO!$B$3:$B$1000)/((MAESTRO!$B$3:$B$1000="PROVEEDORES")*(UPPER(MAESTRO!$L$3:$L$1000)="CONFIRMADO")),ROWS($A$3:A480))),"")</f>
        <v/>
      </c>
      <c r="D480" s="24" t="str">
        <f ca="1">IFERROR(INDEX(MAESTRO!D:D,_xludf.AGGREGATE(15,6,ROW(MAESTRO!$B$3:$B$1000)/((MAESTRO!$B$3:$B$1000="PROVEEDORES")*(UPPER(MAESTRO!$L$3:$L$1000)="CONFIRMADO")),ROWS($A$3:A480))),"")</f>
        <v/>
      </c>
      <c r="E480" s="24" t="str">
        <f ca="1">IFERROR(INDEX(MAESTRO!E:E,_xludf.AGGREGATE(15,6,ROW(MAESTRO!$B$3:$B$1000)/((MAESTRO!$B$3:$B$1000="PROVEEDORES")*(UPPER(MAESTRO!$L$3:$L$1000)="CONFIRMADO")),ROWS($A$3:A480))),"")</f>
        <v/>
      </c>
      <c r="F480" s="24" t="str">
        <f ca="1">IFERROR(INDEX(MAESTRO!F:F,_xludf.AGGREGATE(15,6,ROW(MAESTRO!$B$3:$B$1000)/((MAESTRO!$B$3:$B$1000="PROVEEDORES")*(UPPER(MAESTRO!$L$3:$L$1000)="CONFIRMADO")),ROWS($A$3:A480))),"")</f>
        <v/>
      </c>
      <c r="G480" s="24" t="str">
        <f ca="1">IFERROR(INDEX(MAESTRO!G:G,_xludf.AGGREGATE(15,6,ROW(MAESTRO!$B$3:$B$1000)/((MAESTRO!$B$3:$B$1000="PROVEEDORES")*(UPPER(MAESTRO!$L$3:$L$1000)="CONFIRMADO")),ROWS($A$3:A480))),"")</f>
        <v/>
      </c>
      <c r="H480" s="24" t="str">
        <f ca="1">IFERROR(INDEX(MAESTRO!H:H,_xludf.AGGREGATE(15,6,ROW(MAESTRO!$B$3:$B$1000)/((MAESTRO!$B$3:$B$1000="PROVEEDORES")*(UPPER(MAESTRO!$L$3:$L$1000)="CONFIRMADO")),ROWS($A$3:A480))),"")</f>
        <v/>
      </c>
      <c r="I480" s="24" t="str">
        <f ca="1">IFERROR(INDEX(MAESTRO!I:I,_xludf.AGGREGATE(15,6,ROW(MAESTRO!$B$3:$B$1000)/((MAESTRO!$B$3:$B$1000="PROVEEDORES")*(UPPER(MAESTRO!$L$3:$L$1000)="CONFIRMADO")),ROWS($A$3:A480))),"")</f>
        <v/>
      </c>
      <c r="J480" s="24" t="str">
        <f ca="1">IFERROR(INDEX(MAESTRO!J:J,_xludf.AGGREGATE(15,6,ROW(MAESTRO!$B$3:$B$1000)/((MAESTRO!$B$3:$B$1000="PROVEEDORES")*(UPPER(MAESTRO!$L$3:$L$1000)="CONFIRMADO")),ROWS($A$3:A480))),"")</f>
        <v/>
      </c>
      <c r="K480" s="24" t="str">
        <f ca="1">IFERROR(INDEX(MAESTRO!K:K,_xludf.AGGREGATE(15,6,ROW(MAESTRO!$B$3:$B$1000)/((MAESTRO!$B$3:$B$1000="PROVEEDORES")*(UPPER(MAESTRO!$L$3:$L$1000)="CONFIRMADO")),ROWS($A$3:A480))),"")</f>
        <v/>
      </c>
      <c r="L480" s="24" t="str">
        <f ca="1">IFERROR(INDEX(MAESTRO!L:L,_xludf.AGGREGATE(15,6,ROW(MAESTRO!$B$3:$B$1000)/((MAESTRO!$B$3:$B$1000="PROVEEDORES")*(UPPER(MAESTRO!$L$3:$L$1000)="CONFIRMADO")),ROWS($A$3:A480))),"")</f>
        <v/>
      </c>
      <c r="M480" s="24" t="str">
        <f ca="1">IFERROR(INDEX(MAESTRO!M:M,_xludf.AGGREGATE(15,6,ROW(MAESTRO!$B$3:$B$1000)/((MAESTRO!$B$3:$B$1000="PROVEEDORES")*(UPPER(MAESTRO!$L$3:$L$1000)="CONFIRMADO")),ROWS($A$3:A480))),"")</f>
        <v/>
      </c>
      <c r="N480" s="24" t="str">
        <f ca="1">IFERROR(INDEX(MAESTRO!N:N,_xludf.AGGREGATE(15,6,ROW(MAESTRO!$B$3:$B$1000)/((MAESTRO!$B$3:$B$1000="PROVEEDORES")*(UPPER(MAESTRO!$L$3:$L$1000)="CONFIRMADO")),ROWS($A$3:A480))),"")</f>
        <v/>
      </c>
      <c r="O480" s="24" t="str">
        <f ca="1">IFERROR(INDEX(MAESTRO!O:O,_xludf.AGGREGATE(15,6,ROW(MAESTRO!$B$3:$B$1000)/((MAESTRO!$B$3:$B$1000="PROVEEDORES")*(UPPER(MAESTRO!$L$3:$L$1000)="CONFIRMADO")),ROWS($A$3:A480))),"")</f>
        <v/>
      </c>
      <c r="P480" s="24" t="str">
        <f ca="1">IFERROR(INDEX(MAESTRO!P:P,_xludf.AGGREGATE(15,6,ROW(MAESTRO!$B$3:$B$1000)/((MAESTRO!$B$3:$B$1000="PROVEEDORES")*(UPPER(MAESTRO!$L$3:$L$1000)="CONFIRMADO")),ROWS($A$3:A480))),"")</f>
        <v/>
      </c>
      <c r="Q480" s="24" t="str">
        <f ca="1">IFERROR(INDEX(MAESTRO!Q:Q,_xludf.AGGREGATE(15,6,ROW(MAESTRO!$B$3:$B$1000)/((MAESTRO!$B$3:$B$1000="PROVEEDORES")*(UPPER(MAESTRO!$L$3:$L$1000)="CONFIRMADO")),ROWS($A$3:A480))),"")</f>
        <v/>
      </c>
      <c r="R480" s="24" t="str">
        <f ca="1">IFERROR(INDEX(MAESTRO!R:R,_xludf.AGGREGATE(15,6,ROW(MAESTRO!$B$3:$B$1000)/((MAESTRO!$B$3:$B$1000="PROVEEDORES")*(UPPER(MAESTRO!$L$3:$L$1000)="CONFIRMADO")),ROWS($A$3:A480))),"")</f>
        <v/>
      </c>
      <c r="S480" s="24" t="str">
        <f ca="1">IFERROR(INDEX(MAESTRO!S:S,_xludf.AGGREGATE(15,6,ROW(MAESTRO!$B$3:$B$1000)/((MAESTRO!$B$3:$B$1000="PROVEEDORES")*(UPPER(MAESTRO!$L$3:$L$1000)="CONFIRMADO")),ROWS($A$3:A480))),"")</f>
        <v/>
      </c>
      <c r="T480" s="24" t="str">
        <f ca="1">IFERROR(INDEX(MAESTRO!T:T,_xludf.AGGREGATE(15,6,ROW(MAESTRO!$B$3:$B$1000)/((MAESTRO!$B$3:$B$1000="PROVEEDORES")*(UPPER(MAESTRO!$L$3:$L$1000)="CONFIRMADO")),ROWS($A$3:A480))),"")</f>
        <v/>
      </c>
      <c r="U480" s="24" t="str">
        <f ca="1">IFERROR(INDEX(MAESTRO!U:U,_xludf.AGGREGATE(15,6,ROW(MAESTRO!$B$3:$B$1000)/((MAESTRO!$B$3:$B$1000="PROVEEDORES")*(UPPER(MAESTRO!$L$3:$L$1000)="CONFIRMADO")),ROWS($A$3:A480))),"")</f>
        <v/>
      </c>
      <c r="V480" s="24" t="str">
        <f ca="1">IFERROR(INDEX(MAESTRO!V:V,_xludf.AGGREGATE(15,6,ROW(MAESTRO!$B$3:$B$1000)/((MAESTRO!$B$3:$B$1000="PROVEEDORES")*(UPPER(MAESTRO!$L$3:$L$1000)="CONFIRMADO")),ROWS($A$3:A480))),"")</f>
        <v/>
      </c>
      <c r="W480" s="24" t="str">
        <f ca="1">IFERROR(INDEX(MAESTRO!W:W,_xludf.AGGREGATE(15,6,ROW(MAESTRO!$B$3:$B$1000)/((MAESTRO!$B$3:$B$1000="PROVEEDORES")*(UPPER(MAESTRO!$L$3:$L$1000)="CONFIRMADO")),ROWS($A$3:A480))),"")</f>
        <v/>
      </c>
      <c r="X480" s="24" t="str">
        <f ca="1">IFERROR(INDEX(MAESTRO!X:X,_xludf.AGGREGATE(15,6,ROW(MAESTRO!$B$3:$B$1000)/((MAESTRO!$B$3:$B$1000="PROVEEDORES")*(UPPER(MAESTRO!$L$3:$L$1000)="CONFIRMADO")),ROWS($A$3:A480))),"")</f>
        <v/>
      </c>
    </row>
    <row r="481" spans="1:24" ht="22.05" customHeight="1">
      <c r="A481" s="10" t="str">
        <f ca="1">IFERROR(INDEX(MAESTRO!A:A,_xludf.AGGREGATE(15,6,ROW(MAESTRO!$B$3:$B$1000)/((MAESTRO!$B$3:$B$1000="PROVEEDORES")*(UPPER(MAESTRO!$L$3:$L$1000)="CONFIRMADO")),ROWS($A$3:A481))),"")</f>
        <v/>
      </c>
      <c r="B481" s="10" t="str">
        <f ca="1">IFERROR(INDEX(MAESTRO!B:B,_xludf.AGGREGATE(15,6,ROW(MAESTRO!$B$3:$B$1000)/((MAESTRO!$B$3:$B$1000="PROVEEDORES")*(UPPER(MAESTRO!$L$3:$L$1000)="CONFIRMADO")),ROWS($A$3:A481))),"")</f>
        <v/>
      </c>
      <c r="C481" s="10" t="str">
        <f ca="1">IFERROR(INDEX(MAESTRO!C:C,_xludf.AGGREGATE(15,6,ROW(MAESTRO!$B$3:$B$1000)/((MAESTRO!$B$3:$B$1000="PROVEEDORES")*(UPPER(MAESTRO!$L$3:$L$1000)="CONFIRMADO")),ROWS($A$3:A481))),"")</f>
        <v/>
      </c>
      <c r="D481" s="10" t="str">
        <f ca="1">IFERROR(INDEX(MAESTRO!D:D,_xludf.AGGREGATE(15,6,ROW(MAESTRO!$B$3:$B$1000)/((MAESTRO!$B$3:$B$1000="PROVEEDORES")*(UPPER(MAESTRO!$L$3:$L$1000)="CONFIRMADO")),ROWS($A$3:A481))),"")</f>
        <v/>
      </c>
      <c r="E481" s="10" t="str">
        <f ca="1">IFERROR(INDEX(MAESTRO!E:E,_xludf.AGGREGATE(15,6,ROW(MAESTRO!$B$3:$B$1000)/((MAESTRO!$B$3:$B$1000="PROVEEDORES")*(UPPER(MAESTRO!$L$3:$L$1000)="CONFIRMADO")),ROWS($A$3:A481))),"")</f>
        <v/>
      </c>
      <c r="F481" s="10" t="str">
        <f ca="1">IFERROR(INDEX(MAESTRO!F:F,_xludf.AGGREGATE(15,6,ROW(MAESTRO!$B$3:$B$1000)/((MAESTRO!$B$3:$B$1000="PROVEEDORES")*(UPPER(MAESTRO!$L$3:$L$1000)="CONFIRMADO")),ROWS($A$3:A481))),"")</f>
        <v/>
      </c>
      <c r="G481" s="10" t="str">
        <f ca="1">IFERROR(INDEX(MAESTRO!G:G,_xludf.AGGREGATE(15,6,ROW(MAESTRO!$B$3:$B$1000)/((MAESTRO!$B$3:$B$1000="PROVEEDORES")*(UPPER(MAESTRO!$L$3:$L$1000)="CONFIRMADO")),ROWS($A$3:A481))),"")</f>
        <v/>
      </c>
      <c r="H481" s="10" t="str">
        <f ca="1">IFERROR(INDEX(MAESTRO!H:H,_xludf.AGGREGATE(15,6,ROW(MAESTRO!$B$3:$B$1000)/((MAESTRO!$B$3:$B$1000="PROVEEDORES")*(UPPER(MAESTRO!$L$3:$L$1000)="CONFIRMADO")),ROWS($A$3:A481))),"")</f>
        <v/>
      </c>
      <c r="I481" s="10" t="str">
        <f ca="1">IFERROR(INDEX(MAESTRO!I:I,_xludf.AGGREGATE(15,6,ROW(MAESTRO!$B$3:$B$1000)/((MAESTRO!$B$3:$B$1000="PROVEEDORES")*(UPPER(MAESTRO!$L$3:$L$1000)="CONFIRMADO")),ROWS($A$3:A481))),"")</f>
        <v/>
      </c>
      <c r="J481" s="10" t="str">
        <f ca="1">IFERROR(INDEX(MAESTRO!J:J,_xludf.AGGREGATE(15,6,ROW(MAESTRO!$B$3:$B$1000)/((MAESTRO!$B$3:$B$1000="PROVEEDORES")*(UPPER(MAESTRO!$L$3:$L$1000)="CONFIRMADO")),ROWS($A$3:A481))),"")</f>
        <v/>
      </c>
      <c r="K481" s="10" t="str">
        <f ca="1">IFERROR(INDEX(MAESTRO!K:K,_xludf.AGGREGATE(15,6,ROW(MAESTRO!$B$3:$B$1000)/((MAESTRO!$B$3:$B$1000="PROVEEDORES")*(UPPER(MAESTRO!$L$3:$L$1000)="CONFIRMADO")),ROWS($A$3:A481))),"")</f>
        <v/>
      </c>
      <c r="L481" s="10" t="str">
        <f ca="1">IFERROR(INDEX(MAESTRO!L:L,_xludf.AGGREGATE(15,6,ROW(MAESTRO!$B$3:$B$1000)/((MAESTRO!$B$3:$B$1000="PROVEEDORES")*(UPPER(MAESTRO!$L$3:$L$1000)="CONFIRMADO")),ROWS($A$3:A481))),"")</f>
        <v/>
      </c>
      <c r="M481" s="10" t="str">
        <f ca="1">IFERROR(INDEX(MAESTRO!M:M,_xludf.AGGREGATE(15,6,ROW(MAESTRO!$B$3:$B$1000)/((MAESTRO!$B$3:$B$1000="PROVEEDORES")*(UPPER(MAESTRO!$L$3:$L$1000)="CONFIRMADO")),ROWS($A$3:A481))),"")</f>
        <v/>
      </c>
      <c r="N481" s="10" t="str">
        <f ca="1">IFERROR(INDEX(MAESTRO!N:N,_xludf.AGGREGATE(15,6,ROW(MAESTRO!$B$3:$B$1000)/((MAESTRO!$B$3:$B$1000="PROVEEDORES")*(UPPER(MAESTRO!$L$3:$L$1000)="CONFIRMADO")),ROWS($A$3:A481))),"")</f>
        <v/>
      </c>
      <c r="O481" s="10" t="str">
        <f ca="1">IFERROR(INDEX(MAESTRO!O:O,_xludf.AGGREGATE(15,6,ROW(MAESTRO!$B$3:$B$1000)/((MAESTRO!$B$3:$B$1000="PROVEEDORES")*(UPPER(MAESTRO!$L$3:$L$1000)="CONFIRMADO")),ROWS($A$3:A481))),"")</f>
        <v/>
      </c>
      <c r="P481" s="10" t="str">
        <f ca="1">IFERROR(INDEX(MAESTRO!P:P,_xludf.AGGREGATE(15,6,ROW(MAESTRO!$B$3:$B$1000)/((MAESTRO!$B$3:$B$1000="PROVEEDORES")*(UPPER(MAESTRO!$L$3:$L$1000)="CONFIRMADO")),ROWS($A$3:A481))),"")</f>
        <v/>
      </c>
      <c r="Q481" s="10" t="str">
        <f ca="1">IFERROR(INDEX(MAESTRO!Q:Q,_xludf.AGGREGATE(15,6,ROW(MAESTRO!$B$3:$B$1000)/((MAESTRO!$B$3:$B$1000="PROVEEDORES")*(UPPER(MAESTRO!$L$3:$L$1000)="CONFIRMADO")),ROWS($A$3:A481))),"")</f>
        <v/>
      </c>
      <c r="R481" s="10" t="str">
        <f ca="1">IFERROR(INDEX(MAESTRO!R:R,_xludf.AGGREGATE(15,6,ROW(MAESTRO!$B$3:$B$1000)/((MAESTRO!$B$3:$B$1000="PROVEEDORES")*(UPPER(MAESTRO!$L$3:$L$1000)="CONFIRMADO")),ROWS($A$3:A481))),"")</f>
        <v/>
      </c>
      <c r="S481" s="10" t="str">
        <f ca="1">IFERROR(INDEX(MAESTRO!S:S,_xludf.AGGREGATE(15,6,ROW(MAESTRO!$B$3:$B$1000)/((MAESTRO!$B$3:$B$1000="PROVEEDORES")*(UPPER(MAESTRO!$L$3:$L$1000)="CONFIRMADO")),ROWS($A$3:A481))),"")</f>
        <v/>
      </c>
      <c r="T481" s="10" t="str">
        <f ca="1">IFERROR(INDEX(MAESTRO!T:T,_xludf.AGGREGATE(15,6,ROW(MAESTRO!$B$3:$B$1000)/((MAESTRO!$B$3:$B$1000="PROVEEDORES")*(UPPER(MAESTRO!$L$3:$L$1000)="CONFIRMADO")),ROWS($A$3:A481))),"")</f>
        <v/>
      </c>
      <c r="U481" s="10" t="str">
        <f ca="1">IFERROR(INDEX(MAESTRO!U:U,_xludf.AGGREGATE(15,6,ROW(MAESTRO!$B$3:$B$1000)/((MAESTRO!$B$3:$B$1000="PROVEEDORES")*(UPPER(MAESTRO!$L$3:$L$1000)="CONFIRMADO")),ROWS($A$3:A481))),"")</f>
        <v/>
      </c>
      <c r="V481" s="10" t="str">
        <f ca="1">IFERROR(INDEX(MAESTRO!V:V,_xludf.AGGREGATE(15,6,ROW(MAESTRO!$B$3:$B$1000)/((MAESTRO!$B$3:$B$1000="PROVEEDORES")*(UPPER(MAESTRO!$L$3:$L$1000)="CONFIRMADO")),ROWS($A$3:A481))),"")</f>
        <v/>
      </c>
      <c r="W481" s="10" t="str">
        <f ca="1">IFERROR(INDEX(MAESTRO!W:W,_xludf.AGGREGATE(15,6,ROW(MAESTRO!$B$3:$B$1000)/((MAESTRO!$B$3:$B$1000="PROVEEDORES")*(UPPER(MAESTRO!$L$3:$L$1000)="CONFIRMADO")),ROWS($A$3:A481))),"")</f>
        <v/>
      </c>
      <c r="X481" s="10" t="str">
        <f ca="1">IFERROR(INDEX(MAESTRO!X:X,_xludf.AGGREGATE(15,6,ROW(MAESTRO!$B$3:$B$1000)/((MAESTRO!$B$3:$B$1000="PROVEEDORES")*(UPPER(MAESTRO!$L$3:$L$1000)="CONFIRMADO")),ROWS($A$3:A481))),"")</f>
        <v/>
      </c>
    </row>
    <row r="482" spans="1:24" ht="22.05" customHeight="1">
      <c r="A482" s="24" t="str">
        <f ca="1">IFERROR(INDEX(MAESTRO!A:A,_xludf.AGGREGATE(15,6,ROW(MAESTRO!$B$3:$B$1000)/((MAESTRO!$B$3:$B$1000="PROVEEDORES")*(UPPER(MAESTRO!$L$3:$L$1000)="CONFIRMADO")),ROWS($A$3:A482))),"")</f>
        <v/>
      </c>
      <c r="B482" s="24" t="str">
        <f ca="1">IFERROR(INDEX(MAESTRO!B:B,_xludf.AGGREGATE(15,6,ROW(MAESTRO!$B$3:$B$1000)/((MAESTRO!$B$3:$B$1000="PROVEEDORES")*(UPPER(MAESTRO!$L$3:$L$1000)="CONFIRMADO")),ROWS($A$3:A482))),"")</f>
        <v/>
      </c>
      <c r="C482" s="24" t="str">
        <f ca="1">IFERROR(INDEX(MAESTRO!C:C,_xludf.AGGREGATE(15,6,ROW(MAESTRO!$B$3:$B$1000)/((MAESTRO!$B$3:$B$1000="PROVEEDORES")*(UPPER(MAESTRO!$L$3:$L$1000)="CONFIRMADO")),ROWS($A$3:A482))),"")</f>
        <v/>
      </c>
      <c r="D482" s="24" t="str">
        <f ca="1">IFERROR(INDEX(MAESTRO!D:D,_xludf.AGGREGATE(15,6,ROW(MAESTRO!$B$3:$B$1000)/((MAESTRO!$B$3:$B$1000="PROVEEDORES")*(UPPER(MAESTRO!$L$3:$L$1000)="CONFIRMADO")),ROWS($A$3:A482))),"")</f>
        <v/>
      </c>
      <c r="E482" s="24" t="str">
        <f ca="1">IFERROR(INDEX(MAESTRO!E:E,_xludf.AGGREGATE(15,6,ROW(MAESTRO!$B$3:$B$1000)/((MAESTRO!$B$3:$B$1000="PROVEEDORES")*(UPPER(MAESTRO!$L$3:$L$1000)="CONFIRMADO")),ROWS($A$3:A482))),"")</f>
        <v/>
      </c>
      <c r="F482" s="24" t="str">
        <f ca="1">IFERROR(INDEX(MAESTRO!F:F,_xludf.AGGREGATE(15,6,ROW(MAESTRO!$B$3:$B$1000)/((MAESTRO!$B$3:$B$1000="PROVEEDORES")*(UPPER(MAESTRO!$L$3:$L$1000)="CONFIRMADO")),ROWS($A$3:A482))),"")</f>
        <v/>
      </c>
      <c r="G482" s="24" t="str">
        <f ca="1">IFERROR(INDEX(MAESTRO!G:G,_xludf.AGGREGATE(15,6,ROW(MAESTRO!$B$3:$B$1000)/((MAESTRO!$B$3:$B$1000="PROVEEDORES")*(UPPER(MAESTRO!$L$3:$L$1000)="CONFIRMADO")),ROWS($A$3:A482))),"")</f>
        <v/>
      </c>
      <c r="H482" s="24" t="str">
        <f ca="1">IFERROR(INDEX(MAESTRO!H:H,_xludf.AGGREGATE(15,6,ROW(MAESTRO!$B$3:$B$1000)/((MAESTRO!$B$3:$B$1000="PROVEEDORES")*(UPPER(MAESTRO!$L$3:$L$1000)="CONFIRMADO")),ROWS($A$3:A482))),"")</f>
        <v/>
      </c>
      <c r="I482" s="24" t="str">
        <f ca="1">IFERROR(INDEX(MAESTRO!I:I,_xludf.AGGREGATE(15,6,ROW(MAESTRO!$B$3:$B$1000)/((MAESTRO!$B$3:$B$1000="PROVEEDORES")*(UPPER(MAESTRO!$L$3:$L$1000)="CONFIRMADO")),ROWS($A$3:A482))),"")</f>
        <v/>
      </c>
      <c r="J482" s="24" t="str">
        <f ca="1">IFERROR(INDEX(MAESTRO!J:J,_xludf.AGGREGATE(15,6,ROW(MAESTRO!$B$3:$B$1000)/((MAESTRO!$B$3:$B$1000="PROVEEDORES")*(UPPER(MAESTRO!$L$3:$L$1000)="CONFIRMADO")),ROWS($A$3:A482))),"")</f>
        <v/>
      </c>
      <c r="K482" s="24" t="str">
        <f ca="1">IFERROR(INDEX(MAESTRO!K:K,_xludf.AGGREGATE(15,6,ROW(MAESTRO!$B$3:$B$1000)/((MAESTRO!$B$3:$B$1000="PROVEEDORES")*(UPPER(MAESTRO!$L$3:$L$1000)="CONFIRMADO")),ROWS($A$3:A482))),"")</f>
        <v/>
      </c>
      <c r="L482" s="24" t="str">
        <f ca="1">IFERROR(INDEX(MAESTRO!L:L,_xludf.AGGREGATE(15,6,ROW(MAESTRO!$B$3:$B$1000)/((MAESTRO!$B$3:$B$1000="PROVEEDORES")*(UPPER(MAESTRO!$L$3:$L$1000)="CONFIRMADO")),ROWS($A$3:A482))),"")</f>
        <v/>
      </c>
      <c r="M482" s="24" t="str">
        <f ca="1">IFERROR(INDEX(MAESTRO!M:M,_xludf.AGGREGATE(15,6,ROW(MAESTRO!$B$3:$B$1000)/((MAESTRO!$B$3:$B$1000="PROVEEDORES")*(UPPER(MAESTRO!$L$3:$L$1000)="CONFIRMADO")),ROWS($A$3:A482))),"")</f>
        <v/>
      </c>
      <c r="N482" s="24" t="str">
        <f ca="1">IFERROR(INDEX(MAESTRO!N:N,_xludf.AGGREGATE(15,6,ROW(MAESTRO!$B$3:$B$1000)/((MAESTRO!$B$3:$B$1000="PROVEEDORES")*(UPPER(MAESTRO!$L$3:$L$1000)="CONFIRMADO")),ROWS($A$3:A482))),"")</f>
        <v/>
      </c>
      <c r="O482" s="24" t="str">
        <f ca="1">IFERROR(INDEX(MAESTRO!O:O,_xludf.AGGREGATE(15,6,ROW(MAESTRO!$B$3:$B$1000)/((MAESTRO!$B$3:$B$1000="PROVEEDORES")*(UPPER(MAESTRO!$L$3:$L$1000)="CONFIRMADO")),ROWS($A$3:A482))),"")</f>
        <v/>
      </c>
      <c r="P482" s="24" t="str">
        <f ca="1">IFERROR(INDEX(MAESTRO!P:P,_xludf.AGGREGATE(15,6,ROW(MAESTRO!$B$3:$B$1000)/((MAESTRO!$B$3:$B$1000="PROVEEDORES")*(UPPER(MAESTRO!$L$3:$L$1000)="CONFIRMADO")),ROWS($A$3:A482))),"")</f>
        <v/>
      </c>
      <c r="Q482" s="24" t="str">
        <f ca="1">IFERROR(INDEX(MAESTRO!Q:Q,_xludf.AGGREGATE(15,6,ROW(MAESTRO!$B$3:$B$1000)/((MAESTRO!$B$3:$B$1000="PROVEEDORES")*(UPPER(MAESTRO!$L$3:$L$1000)="CONFIRMADO")),ROWS($A$3:A482))),"")</f>
        <v/>
      </c>
      <c r="R482" s="24" t="str">
        <f ca="1">IFERROR(INDEX(MAESTRO!R:R,_xludf.AGGREGATE(15,6,ROW(MAESTRO!$B$3:$B$1000)/((MAESTRO!$B$3:$B$1000="PROVEEDORES")*(UPPER(MAESTRO!$L$3:$L$1000)="CONFIRMADO")),ROWS($A$3:A482))),"")</f>
        <v/>
      </c>
      <c r="S482" s="24" t="str">
        <f ca="1">IFERROR(INDEX(MAESTRO!S:S,_xludf.AGGREGATE(15,6,ROW(MAESTRO!$B$3:$B$1000)/((MAESTRO!$B$3:$B$1000="PROVEEDORES")*(UPPER(MAESTRO!$L$3:$L$1000)="CONFIRMADO")),ROWS($A$3:A482))),"")</f>
        <v/>
      </c>
      <c r="T482" s="24" t="str">
        <f ca="1">IFERROR(INDEX(MAESTRO!T:T,_xludf.AGGREGATE(15,6,ROW(MAESTRO!$B$3:$B$1000)/((MAESTRO!$B$3:$B$1000="PROVEEDORES")*(UPPER(MAESTRO!$L$3:$L$1000)="CONFIRMADO")),ROWS($A$3:A482))),"")</f>
        <v/>
      </c>
      <c r="U482" s="24" t="str">
        <f ca="1">IFERROR(INDEX(MAESTRO!U:U,_xludf.AGGREGATE(15,6,ROW(MAESTRO!$B$3:$B$1000)/((MAESTRO!$B$3:$B$1000="PROVEEDORES")*(UPPER(MAESTRO!$L$3:$L$1000)="CONFIRMADO")),ROWS($A$3:A482))),"")</f>
        <v/>
      </c>
      <c r="V482" s="24" t="str">
        <f ca="1">IFERROR(INDEX(MAESTRO!V:V,_xludf.AGGREGATE(15,6,ROW(MAESTRO!$B$3:$B$1000)/((MAESTRO!$B$3:$B$1000="PROVEEDORES")*(UPPER(MAESTRO!$L$3:$L$1000)="CONFIRMADO")),ROWS($A$3:A482))),"")</f>
        <v/>
      </c>
      <c r="W482" s="24" t="str">
        <f ca="1">IFERROR(INDEX(MAESTRO!W:W,_xludf.AGGREGATE(15,6,ROW(MAESTRO!$B$3:$B$1000)/((MAESTRO!$B$3:$B$1000="PROVEEDORES")*(UPPER(MAESTRO!$L$3:$L$1000)="CONFIRMADO")),ROWS($A$3:A482))),"")</f>
        <v/>
      </c>
      <c r="X482" s="24" t="str">
        <f ca="1">IFERROR(INDEX(MAESTRO!X:X,_xludf.AGGREGATE(15,6,ROW(MAESTRO!$B$3:$B$1000)/((MAESTRO!$B$3:$B$1000="PROVEEDORES")*(UPPER(MAESTRO!$L$3:$L$1000)="CONFIRMADO")),ROWS($A$3:A482))),"")</f>
        <v/>
      </c>
    </row>
    <row r="483" spans="1:24" ht="22.05" customHeight="1">
      <c r="A483" s="10" t="str">
        <f ca="1">IFERROR(INDEX(MAESTRO!A:A,_xludf.AGGREGATE(15,6,ROW(MAESTRO!$B$3:$B$1000)/((MAESTRO!$B$3:$B$1000="PROVEEDORES")*(UPPER(MAESTRO!$L$3:$L$1000)="CONFIRMADO")),ROWS($A$3:A483))),"")</f>
        <v/>
      </c>
      <c r="B483" s="10" t="str">
        <f ca="1">IFERROR(INDEX(MAESTRO!B:B,_xludf.AGGREGATE(15,6,ROW(MAESTRO!$B$3:$B$1000)/((MAESTRO!$B$3:$B$1000="PROVEEDORES")*(UPPER(MAESTRO!$L$3:$L$1000)="CONFIRMADO")),ROWS($A$3:A483))),"")</f>
        <v/>
      </c>
      <c r="C483" s="10" t="str">
        <f ca="1">IFERROR(INDEX(MAESTRO!C:C,_xludf.AGGREGATE(15,6,ROW(MAESTRO!$B$3:$B$1000)/((MAESTRO!$B$3:$B$1000="PROVEEDORES")*(UPPER(MAESTRO!$L$3:$L$1000)="CONFIRMADO")),ROWS($A$3:A483))),"")</f>
        <v/>
      </c>
      <c r="D483" s="10" t="str">
        <f ca="1">IFERROR(INDEX(MAESTRO!D:D,_xludf.AGGREGATE(15,6,ROW(MAESTRO!$B$3:$B$1000)/((MAESTRO!$B$3:$B$1000="PROVEEDORES")*(UPPER(MAESTRO!$L$3:$L$1000)="CONFIRMADO")),ROWS($A$3:A483))),"")</f>
        <v/>
      </c>
      <c r="E483" s="10" t="str">
        <f ca="1">IFERROR(INDEX(MAESTRO!E:E,_xludf.AGGREGATE(15,6,ROW(MAESTRO!$B$3:$B$1000)/((MAESTRO!$B$3:$B$1000="PROVEEDORES")*(UPPER(MAESTRO!$L$3:$L$1000)="CONFIRMADO")),ROWS($A$3:A483))),"")</f>
        <v/>
      </c>
      <c r="F483" s="10" t="str">
        <f ca="1">IFERROR(INDEX(MAESTRO!F:F,_xludf.AGGREGATE(15,6,ROW(MAESTRO!$B$3:$B$1000)/((MAESTRO!$B$3:$B$1000="PROVEEDORES")*(UPPER(MAESTRO!$L$3:$L$1000)="CONFIRMADO")),ROWS($A$3:A483))),"")</f>
        <v/>
      </c>
      <c r="G483" s="10" t="str">
        <f ca="1">IFERROR(INDEX(MAESTRO!G:G,_xludf.AGGREGATE(15,6,ROW(MAESTRO!$B$3:$B$1000)/((MAESTRO!$B$3:$B$1000="PROVEEDORES")*(UPPER(MAESTRO!$L$3:$L$1000)="CONFIRMADO")),ROWS($A$3:A483))),"")</f>
        <v/>
      </c>
      <c r="H483" s="10" t="str">
        <f ca="1">IFERROR(INDEX(MAESTRO!H:H,_xludf.AGGREGATE(15,6,ROW(MAESTRO!$B$3:$B$1000)/((MAESTRO!$B$3:$B$1000="PROVEEDORES")*(UPPER(MAESTRO!$L$3:$L$1000)="CONFIRMADO")),ROWS($A$3:A483))),"")</f>
        <v/>
      </c>
      <c r="I483" s="10" t="str">
        <f ca="1">IFERROR(INDEX(MAESTRO!I:I,_xludf.AGGREGATE(15,6,ROW(MAESTRO!$B$3:$B$1000)/((MAESTRO!$B$3:$B$1000="PROVEEDORES")*(UPPER(MAESTRO!$L$3:$L$1000)="CONFIRMADO")),ROWS($A$3:A483))),"")</f>
        <v/>
      </c>
      <c r="J483" s="10" t="str">
        <f ca="1">IFERROR(INDEX(MAESTRO!J:J,_xludf.AGGREGATE(15,6,ROW(MAESTRO!$B$3:$B$1000)/((MAESTRO!$B$3:$B$1000="PROVEEDORES")*(UPPER(MAESTRO!$L$3:$L$1000)="CONFIRMADO")),ROWS($A$3:A483))),"")</f>
        <v/>
      </c>
      <c r="K483" s="10" t="str">
        <f ca="1">IFERROR(INDEX(MAESTRO!K:K,_xludf.AGGREGATE(15,6,ROW(MAESTRO!$B$3:$B$1000)/((MAESTRO!$B$3:$B$1000="PROVEEDORES")*(UPPER(MAESTRO!$L$3:$L$1000)="CONFIRMADO")),ROWS($A$3:A483))),"")</f>
        <v/>
      </c>
      <c r="L483" s="10" t="str">
        <f ca="1">IFERROR(INDEX(MAESTRO!L:L,_xludf.AGGREGATE(15,6,ROW(MAESTRO!$B$3:$B$1000)/((MAESTRO!$B$3:$B$1000="PROVEEDORES")*(UPPER(MAESTRO!$L$3:$L$1000)="CONFIRMADO")),ROWS($A$3:A483))),"")</f>
        <v/>
      </c>
      <c r="M483" s="10" t="str">
        <f ca="1">IFERROR(INDEX(MAESTRO!M:M,_xludf.AGGREGATE(15,6,ROW(MAESTRO!$B$3:$B$1000)/((MAESTRO!$B$3:$B$1000="PROVEEDORES")*(UPPER(MAESTRO!$L$3:$L$1000)="CONFIRMADO")),ROWS($A$3:A483))),"")</f>
        <v/>
      </c>
      <c r="N483" s="10" t="str">
        <f ca="1">IFERROR(INDEX(MAESTRO!N:N,_xludf.AGGREGATE(15,6,ROW(MAESTRO!$B$3:$B$1000)/((MAESTRO!$B$3:$B$1000="PROVEEDORES")*(UPPER(MAESTRO!$L$3:$L$1000)="CONFIRMADO")),ROWS($A$3:A483))),"")</f>
        <v/>
      </c>
      <c r="O483" s="10" t="str">
        <f ca="1">IFERROR(INDEX(MAESTRO!O:O,_xludf.AGGREGATE(15,6,ROW(MAESTRO!$B$3:$B$1000)/((MAESTRO!$B$3:$B$1000="PROVEEDORES")*(UPPER(MAESTRO!$L$3:$L$1000)="CONFIRMADO")),ROWS($A$3:A483))),"")</f>
        <v/>
      </c>
      <c r="P483" s="10" t="str">
        <f ca="1">IFERROR(INDEX(MAESTRO!P:P,_xludf.AGGREGATE(15,6,ROW(MAESTRO!$B$3:$B$1000)/((MAESTRO!$B$3:$B$1000="PROVEEDORES")*(UPPER(MAESTRO!$L$3:$L$1000)="CONFIRMADO")),ROWS($A$3:A483))),"")</f>
        <v/>
      </c>
      <c r="Q483" s="10" t="str">
        <f ca="1">IFERROR(INDEX(MAESTRO!Q:Q,_xludf.AGGREGATE(15,6,ROW(MAESTRO!$B$3:$B$1000)/((MAESTRO!$B$3:$B$1000="PROVEEDORES")*(UPPER(MAESTRO!$L$3:$L$1000)="CONFIRMADO")),ROWS($A$3:A483))),"")</f>
        <v/>
      </c>
      <c r="R483" s="10" t="str">
        <f ca="1">IFERROR(INDEX(MAESTRO!R:R,_xludf.AGGREGATE(15,6,ROW(MAESTRO!$B$3:$B$1000)/((MAESTRO!$B$3:$B$1000="PROVEEDORES")*(UPPER(MAESTRO!$L$3:$L$1000)="CONFIRMADO")),ROWS($A$3:A483))),"")</f>
        <v/>
      </c>
      <c r="S483" s="10" t="str">
        <f ca="1">IFERROR(INDEX(MAESTRO!S:S,_xludf.AGGREGATE(15,6,ROW(MAESTRO!$B$3:$B$1000)/((MAESTRO!$B$3:$B$1000="PROVEEDORES")*(UPPER(MAESTRO!$L$3:$L$1000)="CONFIRMADO")),ROWS($A$3:A483))),"")</f>
        <v/>
      </c>
      <c r="T483" s="10" t="str">
        <f ca="1">IFERROR(INDEX(MAESTRO!T:T,_xludf.AGGREGATE(15,6,ROW(MAESTRO!$B$3:$B$1000)/((MAESTRO!$B$3:$B$1000="PROVEEDORES")*(UPPER(MAESTRO!$L$3:$L$1000)="CONFIRMADO")),ROWS($A$3:A483))),"")</f>
        <v/>
      </c>
      <c r="U483" s="10" t="str">
        <f ca="1">IFERROR(INDEX(MAESTRO!U:U,_xludf.AGGREGATE(15,6,ROW(MAESTRO!$B$3:$B$1000)/((MAESTRO!$B$3:$B$1000="PROVEEDORES")*(UPPER(MAESTRO!$L$3:$L$1000)="CONFIRMADO")),ROWS($A$3:A483))),"")</f>
        <v/>
      </c>
      <c r="V483" s="10" t="str">
        <f ca="1">IFERROR(INDEX(MAESTRO!V:V,_xludf.AGGREGATE(15,6,ROW(MAESTRO!$B$3:$B$1000)/((MAESTRO!$B$3:$B$1000="PROVEEDORES")*(UPPER(MAESTRO!$L$3:$L$1000)="CONFIRMADO")),ROWS($A$3:A483))),"")</f>
        <v/>
      </c>
      <c r="W483" s="10" t="str">
        <f ca="1">IFERROR(INDEX(MAESTRO!W:W,_xludf.AGGREGATE(15,6,ROW(MAESTRO!$B$3:$B$1000)/((MAESTRO!$B$3:$B$1000="PROVEEDORES")*(UPPER(MAESTRO!$L$3:$L$1000)="CONFIRMADO")),ROWS($A$3:A483))),"")</f>
        <v/>
      </c>
      <c r="X483" s="10" t="str">
        <f ca="1">IFERROR(INDEX(MAESTRO!X:X,_xludf.AGGREGATE(15,6,ROW(MAESTRO!$B$3:$B$1000)/((MAESTRO!$B$3:$B$1000="PROVEEDORES")*(UPPER(MAESTRO!$L$3:$L$1000)="CONFIRMADO")),ROWS($A$3:A483))),"")</f>
        <v/>
      </c>
    </row>
    <row r="484" spans="1:24" ht="22.05" customHeight="1">
      <c r="A484" s="24" t="str">
        <f ca="1">IFERROR(INDEX(MAESTRO!A:A,_xludf.AGGREGATE(15,6,ROW(MAESTRO!$B$3:$B$1000)/((MAESTRO!$B$3:$B$1000="PROVEEDORES")*(UPPER(MAESTRO!$L$3:$L$1000)="CONFIRMADO")),ROWS($A$3:A484))),"")</f>
        <v/>
      </c>
      <c r="B484" s="24" t="str">
        <f ca="1">IFERROR(INDEX(MAESTRO!B:B,_xludf.AGGREGATE(15,6,ROW(MAESTRO!$B$3:$B$1000)/((MAESTRO!$B$3:$B$1000="PROVEEDORES")*(UPPER(MAESTRO!$L$3:$L$1000)="CONFIRMADO")),ROWS($A$3:A484))),"")</f>
        <v/>
      </c>
      <c r="C484" s="24" t="str">
        <f ca="1">IFERROR(INDEX(MAESTRO!C:C,_xludf.AGGREGATE(15,6,ROW(MAESTRO!$B$3:$B$1000)/((MAESTRO!$B$3:$B$1000="PROVEEDORES")*(UPPER(MAESTRO!$L$3:$L$1000)="CONFIRMADO")),ROWS($A$3:A484))),"")</f>
        <v/>
      </c>
      <c r="D484" s="24" t="str">
        <f ca="1">IFERROR(INDEX(MAESTRO!D:D,_xludf.AGGREGATE(15,6,ROW(MAESTRO!$B$3:$B$1000)/((MAESTRO!$B$3:$B$1000="PROVEEDORES")*(UPPER(MAESTRO!$L$3:$L$1000)="CONFIRMADO")),ROWS($A$3:A484))),"")</f>
        <v/>
      </c>
      <c r="E484" s="24" t="str">
        <f ca="1">IFERROR(INDEX(MAESTRO!E:E,_xludf.AGGREGATE(15,6,ROW(MAESTRO!$B$3:$B$1000)/((MAESTRO!$B$3:$B$1000="PROVEEDORES")*(UPPER(MAESTRO!$L$3:$L$1000)="CONFIRMADO")),ROWS($A$3:A484))),"")</f>
        <v/>
      </c>
      <c r="F484" s="24" t="str">
        <f ca="1">IFERROR(INDEX(MAESTRO!F:F,_xludf.AGGREGATE(15,6,ROW(MAESTRO!$B$3:$B$1000)/((MAESTRO!$B$3:$B$1000="PROVEEDORES")*(UPPER(MAESTRO!$L$3:$L$1000)="CONFIRMADO")),ROWS($A$3:A484))),"")</f>
        <v/>
      </c>
      <c r="G484" s="24" t="str">
        <f ca="1">IFERROR(INDEX(MAESTRO!G:G,_xludf.AGGREGATE(15,6,ROW(MAESTRO!$B$3:$B$1000)/((MAESTRO!$B$3:$B$1000="PROVEEDORES")*(UPPER(MAESTRO!$L$3:$L$1000)="CONFIRMADO")),ROWS($A$3:A484))),"")</f>
        <v/>
      </c>
      <c r="H484" s="24" t="str">
        <f ca="1">IFERROR(INDEX(MAESTRO!H:H,_xludf.AGGREGATE(15,6,ROW(MAESTRO!$B$3:$B$1000)/((MAESTRO!$B$3:$B$1000="PROVEEDORES")*(UPPER(MAESTRO!$L$3:$L$1000)="CONFIRMADO")),ROWS($A$3:A484))),"")</f>
        <v/>
      </c>
      <c r="I484" s="24" t="str">
        <f ca="1">IFERROR(INDEX(MAESTRO!I:I,_xludf.AGGREGATE(15,6,ROW(MAESTRO!$B$3:$B$1000)/((MAESTRO!$B$3:$B$1000="PROVEEDORES")*(UPPER(MAESTRO!$L$3:$L$1000)="CONFIRMADO")),ROWS($A$3:A484))),"")</f>
        <v/>
      </c>
      <c r="J484" s="24" t="str">
        <f ca="1">IFERROR(INDEX(MAESTRO!J:J,_xludf.AGGREGATE(15,6,ROW(MAESTRO!$B$3:$B$1000)/((MAESTRO!$B$3:$B$1000="PROVEEDORES")*(UPPER(MAESTRO!$L$3:$L$1000)="CONFIRMADO")),ROWS($A$3:A484))),"")</f>
        <v/>
      </c>
      <c r="K484" s="24" t="str">
        <f ca="1">IFERROR(INDEX(MAESTRO!K:K,_xludf.AGGREGATE(15,6,ROW(MAESTRO!$B$3:$B$1000)/((MAESTRO!$B$3:$B$1000="PROVEEDORES")*(UPPER(MAESTRO!$L$3:$L$1000)="CONFIRMADO")),ROWS($A$3:A484))),"")</f>
        <v/>
      </c>
      <c r="L484" s="24" t="str">
        <f ca="1">IFERROR(INDEX(MAESTRO!L:L,_xludf.AGGREGATE(15,6,ROW(MAESTRO!$B$3:$B$1000)/((MAESTRO!$B$3:$B$1000="PROVEEDORES")*(UPPER(MAESTRO!$L$3:$L$1000)="CONFIRMADO")),ROWS($A$3:A484))),"")</f>
        <v/>
      </c>
      <c r="M484" s="24" t="str">
        <f ca="1">IFERROR(INDEX(MAESTRO!M:M,_xludf.AGGREGATE(15,6,ROW(MAESTRO!$B$3:$B$1000)/((MAESTRO!$B$3:$B$1000="PROVEEDORES")*(UPPER(MAESTRO!$L$3:$L$1000)="CONFIRMADO")),ROWS($A$3:A484))),"")</f>
        <v/>
      </c>
      <c r="N484" s="24" t="str">
        <f ca="1">IFERROR(INDEX(MAESTRO!N:N,_xludf.AGGREGATE(15,6,ROW(MAESTRO!$B$3:$B$1000)/((MAESTRO!$B$3:$B$1000="PROVEEDORES")*(UPPER(MAESTRO!$L$3:$L$1000)="CONFIRMADO")),ROWS($A$3:A484))),"")</f>
        <v/>
      </c>
      <c r="O484" s="24" t="str">
        <f ca="1">IFERROR(INDEX(MAESTRO!O:O,_xludf.AGGREGATE(15,6,ROW(MAESTRO!$B$3:$B$1000)/((MAESTRO!$B$3:$B$1000="PROVEEDORES")*(UPPER(MAESTRO!$L$3:$L$1000)="CONFIRMADO")),ROWS($A$3:A484))),"")</f>
        <v/>
      </c>
      <c r="P484" s="24" t="str">
        <f ca="1">IFERROR(INDEX(MAESTRO!P:P,_xludf.AGGREGATE(15,6,ROW(MAESTRO!$B$3:$B$1000)/((MAESTRO!$B$3:$B$1000="PROVEEDORES")*(UPPER(MAESTRO!$L$3:$L$1000)="CONFIRMADO")),ROWS($A$3:A484))),"")</f>
        <v/>
      </c>
      <c r="Q484" s="24" t="str">
        <f ca="1">IFERROR(INDEX(MAESTRO!Q:Q,_xludf.AGGREGATE(15,6,ROW(MAESTRO!$B$3:$B$1000)/((MAESTRO!$B$3:$B$1000="PROVEEDORES")*(UPPER(MAESTRO!$L$3:$L$1000)="CONFIRMADO")),ROWS($A$3:A484))),"")</f>
        <v/>
      </c>
      <c r="R484" s="24" t="str">
        <f ca="1">IFERROR(INDEX(MAESTRO!R:R,_xludf.AGGREGATE(15,6,ROW(MAESTRO!$B$3:$B$1000)/((MAESTRO!$B$3:$B$1000="PROVEEDORES")*(UPPER(MAESTRO!$L$3:$L$1000)="CONFIRMADO")),ROWS($A$3:A484))),"")</f>
        <v/>
      </c>
      <c r="S484" s="24" t="str">
        <f ca="1">IFERROR(INDEX(MAESTRO!S:S,_xludf.AGGREGATE(15,6,ROW(MAESTRO!$B$3:$B$1000)/((MAESTRO!$B$3:$B$1000="PROVEEDORES")*(UPPER(MAESTRO!$L$3:$L$1000)="CONFIRMADO")),ROWS($A$3:A484))),"")</f>
        <v/>
      </c>
      <c r="T484" s="24" t="str">
        <f ca="1">IFERROR(INDEX(MAESTRO!T:T,_xludf.AGGREGATE(15,6,ROW(MAESTRO!$B$3:$B$1000)/((MAESTRO!$B$3:$B$1000="PROVEEDORES")*(UPPER(MAESTRO!$L$3:$L$1000)="CONFIRMADO")),ROWS($A$3:A484))),"")</f>
        <v/>
      </c>
      <c r="U484" s="24" t="str">
        <f ca="1">IFERROR(INDEX(MAESTRO!U:U,_xludf.AGGREGATE(15,6,ROW(MAESTRO!$B$3:$B$1000)/((MAESTRO!$B$3:$B$1000="PROVEEDORES")*(UPPER(MAESTRO!$L$3:$L$1000)="CONFIRMADO")),ROWS($A$3:A484))),"")</f>
        <v/>
      </c>
      <c r="V484" s="24" t="str">
        <f ca="1">IFERROR(INDEX(MAESTRO!V:V,_xludf.AGGREGATE(15,6,ROW(MAESTRO!$B$3:$B$1000)/((MAESTRO!$B$3:$B$1000="PROVEEDORES")*(UPPER(MAESTRO!$L$3:$L$1000)="CONFIRMADO")),ROWS($A$3:A484))),"")</f>
        <v/>
      </c>
      <c r="W484" s="24" t="str">
        <f ca="1">IFERROR(INDEX(MAESTRO!W:W,_xludf.AGGREGATE(15,6,ROW(MAESTRO!$B$3:$B$1000)/((MAESTRO!$B$3:$B$1000="PROVEEDORES")*(UPPER(MAESTRO!$L$3:$L$1000)="CONFIRMADO")),ROWS($A$3:A484))),"")</f>
        <v/>
      </c>
      <c r="X484" s="24" t="str">
        <f ca="1">IFERROR(INDEX(MAESTRO!X:X,_xludf.AGGREGATE(15,6,ROW(MAESTRO!$B$3:$B$1000)/((MAESTRO!$B$3:$B$1000="PROVEEDORES")*(UPPER(MAESTRO!$L$3:$L$1000)="CONFIRMADO")),ROWS($A$3:A484))),"")</f>
        <v/>
      </c>
    </row>
    <row r="485" spans="1:24" ht="22.05" customHeight="1">
      <c r="A485" s="10" t="str">
        <f ca="1">IFERROR(INDEX(MAESTRO!A:A,_xludf.AGGREGATE(15,6,ROW(MAESTRO!$B$3:$B$1000)/((MAESTRO!$B$3:$B$1000="PROVEEDORES")*(UPPER(MAESTRO!$L$3:$L$1000)="CONFIRMADO")),ROWS($A$3:A485))),"")</f>
        <v/>
      </c>
      <c r="B485" s="10" t="str">
        <f ca="1">IFERROR(INDEX(MAESTRO!B:B,_xludf.AGGREGATE(15,6,ROW(MAESTRO!$B$3:$B$1000)/((MAESTRO!$B$3:$B$1000="PROVEEDORES")*(UPPER(MAESTRO!$L$3:$L$1000)="CONFIRMADO")),ROWS($A$3:A485))),"")</f>
        <v/>
      </c>
      <c r="C485" s="10" t="str">
        <f ca="1">IFERROR(INDEX(MAESTRO!C:C,_xludf.AGGREGATE(15,6,ROW(MAESTRO!$B$3:$B$1000)/((MAESTRO!$B$3:$B$1000="PROVEEDORES")*(UPPER(MAESTRO!$L$3:$L$1000)="CONFIRMADO")),ROWS($A$3:A485))),"")</f>
        <v/>
      </c>
      <c r="D485" s="10" t="str">
        <f ca="1">IFERROR(INDEX(MAESTRO!D:D,_xludf.AGGREGATE(15,6,ROW(MAESTRO!$B$3:$B$1000)/((MAESTRO!$B$3:$B$1000="PROVEEDORES")*(UPPER(MAESTRO!$L$3:$L$1000)="CONFIRMADO")),ROWS($A$3:A485))),"")</f>
        <v/>
      </c>
      <c r="E485" s="10" t="str">
        <f ca="1">IFERROR(INDEX(MAESTRO!E:E,_xludf.AGGREGATE(15,6,ROW(MAESTRO!$B$3:$B$1000)/((MAESTRO!$B$3:$B$1000="PROVEEDORES")*(UPPER(MAESTRO!$L$3:$L$1000)="CONFIRMADO")),ROWS($A$3:A485))),"")</f>
        <v/>
      </c>
      <c r="F485" s="10" t="str">
        <f ca="1">IFERROR(INDEX(MAESTRO!F:F,_xludf.AGGREGATE(15,6,ROW(MAESTRO!$B$3:$B$1000)/((MAESTRO!$B$3:$B$1000="PROVEEDORES")*(UPPER(MAESTRO!$L$3:$L$1000)="CONFIRMADO")),ROWS($A$3:A485))),"")</f>
        <v/>
      </c>
      <c r="G485" s="10" t="str">
        <f ca="1">IFERROR(INDEX(MAESTRO!G:G,_xludf.AGGREGATE(15,6,ROW(MAESTRO!$B$3:$B$1000)/((MAESTRO!$B$3:$B$1000="PROVEEDORES")*(UPPER(MAESTRO!$L$3:$L$1000)="CONFIRMADO")),ROWS($A$3:A485))),"")</f>
        <v/>
      </c>
      <c r="H485" s="10" t="str">
        <f ca="1">IFERROR(INDEX(MAESTRO!H:H,_xludf.AGGREGATE(15,6,ROW(MAESTRO!$B$3:$B$1000)/((MAESTRO!$B$3:$B$1000="PROVEEDORES")*(UPPER(MAESTRO!$L$3:$L$1000)="CONFIRMADO")),ROWS($A$3:A485))),"")</f>
        <v/>
      </c>
      <c r="I485" s="10" t="str">
        <f ca="1">IFERROR(INDEX(MAESTRO!I:I,_xludf.AGGREGATE(15,6,ROW(MAESTRO!$B$3:$B$1000)/((MAESTRO!$B$3:$B$1000="PROVEEDORES")*(UPPER(MAESTRO!$L$3:$L$1000)="CONFIRMADO")),ROWS($A$3:A485))),"")</f>
        <v/>
      </c>
      <c r="J485" s="10" t="str">
        <f ca="1">IFERROR(INDEX(MAESTRO!J:J,_xludf.AGGREGATE(15,6,ROW(MAESTRO!$B$3:$B$1000)/((MAESTRO!$B$3:$B$1000="PROVEEDORES")*(UPPER(MAESTRO!$L$3:$L$1000)="CONFIRMADO")),ROWS($A$3:A485))),"")</f>
        <v/>
      </c>
      <c r="K485" s="10" t="str">
        <f ca="1">IFERROR(INDEX(MAESTRO!K:K,_xludf.AGGREGATE(15,6,ROW(MAESTRO!$B$3:$B$1000)/((MAESTRO!$B$3:$B$1000="PROVEEDORES")*(UPPER(MAESTRO!$L$3:$L$1000)="CONFIRMADO")),ROWS($A$3:A485))),"")</f>
        <v/>
      </c>
      <c r="L485" s="10" t="str">
        <f ca="1">IFERROR(INDEX(MAESTRO!L:L,_xludf.AGGREGATE(15,6,ROW(MAESTRO!$B$3:$B$1000)/((MAESTRO!$B$3:$B$1000="PROVEEDORES")*(UPPER(MAESTRO!$L$3:$L$1000)="CONFIRMADO")),ROWS($A$3:A485))),"")</f>
        <v/>
      </c>
      <c r="M485" s="10" t="str">
        <f ca="1">IFERROR(INDEX(MAESTRO!M:M,_xludf.AGGREGATE(15,6,ROW(MAESTRO!$B$3:$B$1000)/((MAESTRO!$B$3:$B$1000="PROVEEDORES")*(UPPER(MAESTRO!$L$3:$L$1000)="CONFIRMADO")),ROWS($A$3:A485))),"")</f>
        <v/>
      </c>
      <c r="N485" s="10" t="str">
        <f ca="1">IFERROR(INDEX(MAESTRO!N:N,_xludf.AGGREGATE(15,6,ROW(MAESTRO!$B$3:$B$1000)/((MAESTRO!$B$3:$B$1000="PROVEEDORES")*(UPPER(MAESTRO!$L$3:$L$1000)="CONFIRMADO")),ROWS($A$3:A485))),"")</f>
        <v/>
      </c>
      <c r="O485" s="10" t="str">
        <f ca="1">IFERROR(INDEX(MAESTRO!O:O,_xludf.AGGREGATE(15,6,ROW(MAESTRO!$B$3:$B$1000)/((MAESTRO!$B$3:$B$1000="PROVEEDORES")*(UPPER(MAESTRO!$L$3:$L$1000)="CONFIRMADO")),ROWS($A$3:A485))),"")</f>
        <v/>
      </c>
      <c r="P485" s="10" t="str">
        <f ca="1">IFERROR(INDEX(MAESTRO!P:P,_xludf.AGGREGATE(15,6,ROW(MAESTRO!$B$3:$B$1000)/((MAESTRO!$B$3:$B$1000="PROVEEDORES")*(UPPER(MAESTRO!$L$3:$L$1000)="CONFIRMADO")),ROWS($A$3:A485))),"")</f>
        <v/>
      </c>
      <c r="Q485" s="10" t="str">
        <f ca="1">IFERROR(INDEX(MAESTRO!Q:Q,_xludf.AGGREGATE(15,6,ROW(MAESTRO!$B$3:$B$1000)/((MAESTRO!$B$3:$B$1000="PROVEEDORES")*(UPPER(MAESTRO!$L$3:$L$1000)="CONFIRMADO")),ROWS($A$3:A485))),"")</f>
        <v/>
      </c>
      <c r="R485" s="10" t="str">
        <f ca="1">IFERROR(INDEX(MAESTRO!R:R,_xludf.AGGREGATE(15,6,ROW(MAESTRO!$B$3:$B$1000)/((MAESTRO!$B$3:$B$1000="PROVEEDORES")*(UPPER(MAESTRO!$L$3:$L$1000)="CONFIRMADO")),ROWS($A$3:A485))),"")</f>
        <v/>
      </c>
      <c r="S485" s="10" t="str">
        <f ca="1">IFERROR(INDEX(MAESTRO!S:S,_xludf.AGGREGATE(15,6,ROW(MAESTRO!$B$3:$B$1000)/((MAESTRO!$B$3:$B$1000="PROVEEDORES")*(UPPER(MAESTRO!$L$3:$L$1000)="CONFIRMADO")),ROWS($A$3:A485))),"")</f>
        <v/>
      </c>
      <c r="T485" s="10" t="str">
        <f ca="1">IFERROR(INDEX(MAESTRO!T:T,_xludf.AGGREGATE(15,6,ROW(MAESTRO!$B$3:$B$1000)/((MAESTRO!$B$3:$B$1000="PROVEEDORES")*(UPPER(MAESTRO!$L$3:$L$1000)="CONFIRMADO")),ROWS($A$3:A485))),"")</f>
        <v/>
      </c>
      <c r="U485" s="10" t="str">
        <f ca="1">IFERROR(INDEX(MAESTRO!U:U,_xludf.AGGREGATE(15,6,ROW(MAESTRO!$B$3:$B$1000)/((MAESTRO!$B$3:$B$1000="PROVEEDORES")*(UPPER(MAESTRO!$L$3:$L$1000)="CONFIRMADO")),ROWS($A$3:A485))),"")</f>
        <v/>
      </c>
      <c r="V485" s="10" t="str">
        <f ca="1">IFERROR(INDEX(MAESTRO!V:V,_xludf.AGGREGATE(15,6,ROW(MAESTRO!$B$3:$B$1000)/((MAESTRO!$B$3:$B$1000="PROVEEDORES")*(UPPER(MAESTRO!$L$3:$L$1000)="CONFIRMADO")),ROWS($A$3:A485))),"")</f>
        <v/>
      </c>
      <c r="W485" s="10" t="str">
        <f ca="1">IFERROR(INDEX(MAESTRO!W:W,_xludf.AGGREGATE(15,6,ROW(MAESTRO!$B$3:$B$1000)/((MAESTRO!$B$3:$B$1000="PROVEEDORES")*(UPPER(MAESTRO!$L$3:$L$1000)="CONFIRMADO")),ROWS($A$3:A485))),"")</f>
        <v/>
      </c>
      <c r="X485" s="10" t="str">
        <f ca="1">IFERROR(INDEX(MAESTRO!X:X,_xludf.AGGREGATE(15,6,ROW(MAESTRO!$B$3:$B$1000)/((MAESTRO!$B$3:$B$1000="PROVEEDORES")*(UPPER(MAESTRO!$L$3:$L$1000)="CONFIRMADO")),ROWS($A$3:A485))),"")</f>
        <v/>
      </c>
    </row>
    <row r="486" spans="1:24" ht="22.05" customHeight="1">
      <c r="A486" s="24" t="str">
        <f ca="1">IFERROR(INDEX(MAESTRO!A:A,_xludf.AGGREGATE(15,6,ROW(MAESTRO!$B$3:$B$1000)/((MAESTRO!$B$3:$B$1000="PROVEEDORES")*(UPPER(MAESTRO!$L$3:$L$1000)="CONFIRMADO")),ROWS($A$3:A486))),"")</f>
        <v/>
      </c>
      <c r="B486" s="24" t="str">
        <f ca="1">IFERROR(INDEX(MAESTRO!B:B,_xludf.AGGREGATE(15,6,ROW(MAESTRO!$B$3:$B$1000)/((MAESTRO!$B$3:$B$1000="PROVEEDORES")*(UPPER(MAESTRO!$L$3:$L$1000)="CONFIRMADO")),ROWS($A$3:A486))),"")</f>
        <v/>
      </c>
      <c r="C486" s="24" t="str">
        <f ca="1">IFERROR(INDEX(MAESTRO!C:C,_xludf.AGGREGATE(15,6,ROW(MAESTRO!$B$3:$B$1000)/((MAESTRO!$B$3:$B$1000="PROVEEDORES")*(UPPER(MAESTRO!$L$3:$L$1000)="CONFIRMADO")),ROWS($A$3:A486))),"")</f>
        <v/>
      </c>
      <c r="D486" s="24" t="str">
        <f ca="1">IFERROR(INDEX(MAESTRO!D:D,_xludf.AGGREGATE(15,6,ROW(MAESTRO!$B$3:$B$1000)/((MAESTRO!$B$3:$B$1000="PROVEEDORES")*(UPPER(MAESTRO!$L$3:$L$1000)="CONFIRMADO")),ROWS($A$3:A486))),"")</f>
        <v/>
      </c>
      <c r="E486" s="24" t="str">
        <f ca="1">IFERROR(INDEX(MAESTRO!E:E,_xludf.AGGREGATE(15,6,ROW(MAESTRO!$B$3:$B$1000)/((MAESTRO!$B$3:$B$1000="PROVEEDORES")*(UPPER(MAESTRO!$L$3:$L$1000)="CONFIRMADO")),ROWS($A$3:A486))),"")</f>
        <v/>
      </c>
      <c r="F486" s="24" t="str">
        <f ca="1">IFERROR(INDEX(MAESTRO!F:F,_xludf.AGGREGATE(15,6,ROW(MAESTRO!$B$3:$B$1000)/((MAESTRO!$B$3:$B$1000="PROVEEDORES")*(UPPER(MAESTRO!$L$3:$L$1000)="CONFIRMADO")),ROWS($A$3:A486))),"")</f>
        <v/>
      </c>
      <c r="G486" s="24" t="str">
        <f ca="1">IFERROR(INDEX(MAESTRO!G:G,_xludf.AGGREGATE(15,6,ROW(MAESTRO!$B$3:$B$1000)/((MAESTRO!$B$3:$B$1000="PROVEEDORES")*(UPPER(MAESTRO!$L$3:$L$1000)="CONFIRMADO")),ROWS($A$3:A486))),"")</f>
        <v/>
      </c>
      <c r="H486" s="24" t="str">
        <f ca="1">IFERROR(INDEX(MAESTRO!H:H,_xludf.AGGREGATE(15,6,ROW(MAESTRO!$B$3:$B$1000)/((MAESTRO!$B$3:$B$1000="PROVEEDORES")*(UPPER(MAESTRO!$L$3:$L$1000)="CONFIRMADO")),ROWS($A$3:A486))),"")</f>
        <v/>
      </c>
      <c r="I486" s="24" t="str">
        <f ca="1">IFERROR(INDEX(MAESTRO!I:I,_xludf.AGGREGATE(15,6,ROW(MAESTRO!$B$3:$B$1000)/((MAESTRO!$B$3:$B$1000="PROVEEDORES")*(UPPER(MAESTRO!$L$3:$L$1000)="CONFIRMADO")),ROWS($A$3:A486))),"")</f>
        <v/>
      </c>
      <c r="J486" s="24" t="str">
        <f ca="1">IFERROR(INDEX(MAESTRO!J:J,_xludf.AGGREGATE(15,6,ROW(MAESTRO!$B$3:$B$1000)/((MAESTRO!$B$3:$B$1000="PROVEEDORES")*(UPPER(MAESTRO!$L$3:$L$1000)="CONFIRMADO")),ROWS($A$3:A486))),"")</f>
        <v/>
      </c>
      <c r="K486" s="24" t="str">
        <f ca="1">IFERROR(INDEX(MAESTRO!K:K,_xludf.AGGREGATE(15,6,ROW(MAESTRO!$B$3:$B$1000)/((MAESTRO!$B$3:$B$1000="PROVEEDORES")*(UPPER(MAESTRO!$L$3:$L$1000)="CONFIRMADO")),ROWS($A$3:A486))),"")</f>
        <v/>
      </c>
      <c r="L486" s="24" t="str">
        <f ca="1">IFERROR(INDEX(MAESTRO!L:L,_xludf.AGGREGATE(15,6,ROW(MAESTRO!$B$3:$B$1000)/((MAESTRO!$B$3:$B$1000="PROVEEDORES")*(UPPER(MAESTRO!$L$3:$L$1000)="CONFIRMADO")),ROWS($A$3:A486))),"")</f>
        <v/>
      </c>
      <c r="M486" s="24" t="str">
        <f ca="1">IFERROR(INDEX(MAESTRO!M:M,_xludf.AGGREGATE(15,6,ROW(MAESTRO!$B$3:$B$1000)/((MAESTRO!$B$3:$B$1000="PROVEEDORES")*(UPPER(MAESTRO!$L$3:$L$1000)="CONFIRMADO")),ROWS($A$3:A486))),"")</f>
        <v/>
      </c>
      <c r="N486" s="24" t="str">
        <f ca="1">IFERROR(INDEX(MAESTRO!N:N,_xludf.AGGREGATE(15,6,ROW(MAESTRO!$B$3:$B$1000)/((MAESTRO!$B$3:$B$1000="PROVEEDORES")*(UPPER(MAESTRO!$L$3:$L$1000)="CONFIRMADO")),ROWS($A$3:A486))),"")</f>
        <v/>
      </c>
      <c r="O486" s="24" t="str">
        <f ca="1">IFERROR(INDEX(MAESTRO!O:O,_xludf.AGGREGATE(15,6,ROW(MAESTRO!$B$3:$B$1000)/((MAESTRO!$B$3:$B$1000="PROVEEDORES")*(UPPER(MAESTRO!$L$3:$L$1000)="CONFIRMADO")),ROWS($A$3:A486))),"")</f>
        <v/>
      </c>
      <c r="P486" s="24" t="str">
        <f ca="1">IFERROR(INDEX(MAESTRO!P:P,_xludf.AGGREGATE(15,6,ROW(MAESTRO!$B$3:$B$1000)/((MAESTRO!$B$3:$B$1000="PROVEEDORES")*(UPPER(MAESTRO!$L$3:$L$1000)="CONFIRMADO")),ROWS($A$3:A486))),"")</f>
        <v/>
      </c>
      <c r="Q486" s="24" t="str">
        <f ca="1">IFERROR(INDEX(MAESTRO!Q:Q,_xludf.AGGREGATE(15,6,ROW(MAESTRO!$B$3:$B$1000)/((MAESTRO!$B$3:$B$1000="PROVEEDORES")*(UPPER(MAESTRO!$L$3:$L$1000)="CONFIRMADO")),ROWS($A$3:A486))),"")</f>
        <v/>
      </c>
      <c r="R486" s="24" t="str">
        <f ca="1">IFERROR(INDEX(MAESTRO!R:R,_xludf.AGGREGATE(15,6,ROW(MAESTRO!$B$3:$B$1000)/((MAESTRO!$B$3:$B$1000="PROVEEDORES")*(UPPER(MAESTRO!$L$3:$L$1000)="CONFIRMADO")),ROWS($A$3:A486))),"")</f>
        <v/>
      </c>
      <c r="S486" s="24" t="str">
        <f ca="1">IFERROR(INDEX(MAESTRO!S:S,_xludf.AGGREGATE(15,6,ROW(MAESTRO!$B$3:$B$1000)/((MAESTRO!$B$3:$B$1000="PROVEEDORES")*(UPPER(MAESTRO!$L$3:$L$1000)="CONFIRMADO")),ROWS($A$3:A486))),"")</f>
        <v/>
      </c>
      <c r="T486" s="24" t="str">
        <f ca="1">IFERROR(INDEX(MAESTRO!T:T,_xludf.AGGREGATE(15,6,ROW(MAESTRO!$B$3:$B$1000)/((MAESTRO!$B$3:$B$1000="PROVEEDORES")*(UPPER(MAESTRO!$L$3:$L$1000)="CONFIRMADO")),ROWS($A$3:A486))),"")</f>
        <v/>
      </c>
      <c r="U486" s="24" t="str">
        <f ca="1">IFERROR(INDEX(MAESTRO!U:U,_xludf.AGGREGATE(15,6,ROW(MAESTRO!$B$3:$B$1000)/((MAESTRO!$B$3:$B$1000="PROVEEDORES")*(UPPER(MAESTRO!$L$3:$L$1000)="CONFIRMADO")),ROWS($A$3:A486))),"")</f>
        <v/>
      </c>
      <c r="V486" s="24" t="str">
        <f ca="1">IFERROR(INDEX(MAESTRO!V:V,_xludf.AGGREGATE(15,6,ROW(MAESTRO!$B$3:$B$1000)/((MAESTRO!$B$3:$B$1000="PROVEEDORES")*(UPPER(MAESTRO!$L$3:$L$1000)="CONFIRMADO")),ROWS($A$3:A486))),"")</f>
        <v/>
      </c>
      <c r="W486" s="24" t="str">
        <f ca="1">IFERROR(INDEX(MAESTRO!W:W,_xludf.AGGREGATE(15,6,ROW(MAESTRO!$B$3:$B$1000)/((MAESTRO!$B$3:$B$1000="PROVEEDORES")*(UPPER(MAESTRO!$L$3:$L$1000)="CONFIRMADO")),ROWS($A$3:A486))),"")</f>
        <v/>
      </c>
      <c r="X486" s="24" t="str">
        <f ca="1">IFERROR(INDEX(MAESTRO!X:X,_xludf.AGGREGATE(15,6,ROW(MAESTRO!$B$3:$B$1000)/((MAESTRO!$B$3:$B$1000="PROVEEDORES")*(UPPER(MAESTRO!$L$3:$L$1000)="CONFIRMADO")),ROWS($A$3:A486))),"")</f>
        <v/>
      </c>
    </row>
    <row r="487" spans="1:24" ht="22.05" customHeight="1">
      <c r="A487" s="10" t="str">
        <f ca="1">IFERROR(INDEX(MAESTRO!A:A,_xludf.AGGREGATE(15,6,ROW(MAESTRO!$B$3:$B$1000)/((MAESTRO!$B$3:$B$1000="PROVEEDORES")*(UPPER(MAESTRO!$L$3:$L$1000)="CONFIRMADO")),ROWS($A$3:A487))),"")</f>
        <v/>
      </c>
      <c r="B487" s="10" t="str">
        <f ca="1">IFERROR(INDEX(MAESTRO!B:B,_xludf.AGGREGATE(15,6,ROW(MAESTRO!$B$3:$B$1000)/((MAESTRO!$B$3:$B$1000="PROVEEDORES")*(UPPER(MAESTRO!$L$3:$L$1000)="CONFIRMADO")),ROWS($A$3:A487))),"")</f>
        <v/>
      </c>
      <c r="C487" s="10" t="str">
        <f ca="1">IFERROR(INDEX(MAESTRO!C:C,_xludf.AGGREGATE(15,6,ROW(MAESTRO!$B$3:$B$1000)/((MAESTRO!$B$3:$B$1000="PROVEEDORES")*(UPPER(MAESTRO!$L$3:$L$1000)="CONFIRMADO")),ROWS($A$3:A487))),"")</f>
        <v/>
      </c>
      <c r="D487" s="10" t="str">
        <f ca="1">IFERROR(INDEX(MAESTRO!D:D,_xludf.AGGREGATE(15,6,ROW(MAESTRO!$B$3:$B$1000)/((MAESTRO!$B$3:$B$1000="PROVEEDORES")*(UPPER(MAESTRO!$L$3:$L$1000)="CONFIRMADO")),ROWS($A$3:A487))),"")</f>
        <v/>
      </c>
      <c r="E487" s="10" t="str">
        <f ca="1">IFERROR(INDEX(MAESTRO!E:E,_xludf.AGGREGATE(15,6,ROW(MAESTRO!$B$3:$B$1000)/((MAESTRO!$B$3:$B$1000="PROVEEDORES")*(UPPER(MAESTRO!$L$3:$L$1000)="CONFIRMADO")),ROWS($A$3:A487))),"")</f>
        <v/>
      </c>
      <c r="F487" s="10" t="str">
        <f ca="1">IFERROR(INDEX(MAESTRO!F:F,_xludf.AGGREGATE(15,6,ROW(MAESTRO!$B$3:$B$1000)/((MAESTRO!$B$3:$B$1000="PROVEEDORES")*(UPPER(MAESTRO!$L$3:$L$1000)="CONFIRMADO")),ROWS($A$3:A487))),"")</f>
        <v/>
      </c>
      <c r="G487" s="10" t="str">
        <f ca="1">IFERROR(INDEX(MAESTRO!G:G,_xludf.AGGREGATE(15,6,ROW(MAESTRO!$B$3:$B$1000)/((MAESTRO!$B$3:$B$1000="PROVEEDORES")*(UPPER(MAESTRO!$L$3:$L$1000)="CONFIRMADO")),ROWS($A$3:A487))),"")</f>
        <v/>
      </c>
      <c r="H487" s="10" t="str">
        <f ca="1">IFERROR(INDEX(MAESTRO!H:H,_xludf.AGGREGATE(15,6,ROW(MAESTRO!$B$3:$B$1000)/((MAESTRO!$B$3:$B$1000="PROVEEDORES")*(UPPER(MAESTRO!$L$3:$L$1000)="CONFIRMADO")),ROWS($A$3:A487))),"")</f>
        <v/>
      </c>
      <c r="I487" s="10" t="str">
        <f ca="1">IFERROR(INDEX(MAESTRO!I:I,_xludf.AGGREGATE(15,6,ROW(MAESTRO!$B$3:$B$1000)/((MAESTRO!$B$3:$B$1000="PROVEEDORES")*(UPPER(MAESTRO!$L$3:$L$1000)="CONFIRMADO")),ROWS($A$3:A487))),"")</f>
        <v/>
      </c>
      <c r="J487" s="10" t="str">
        <f ca="1">IFERROR(INDEX(MAESTRO!J:J,_xludf.AGGREGATE(15,6,ROW(MAESTRO!$B$3:$B$1000)/((MAESTRO!$B$3:$B$1000="PROVEEDORES")*(UPPER(MAESTRO!$L$3:$L$1000)="CONFIRMADO")),ROWS($A$3:A487))),"")</f>
        <v/>
      </c>
      <c r="K487" s="10" t="str">
        <f ca="1">IFERROR(INDEX(MAESTRO!K:K,_xludf.AGGREGATE(15,6,ROW(MAESTRO!$B$3:$B$1000)/((MAESTRO!$B$3:$B$1000="PROVEEDORES")*(UPPER(MAESTRO!$L$3:$L$1000)="CONFIRMADO")),ROWS($A$3:A487))),"")</f>
        <v/>
      </c>
      <c r="L487" s="10" t="str">
        <f ca="1">IFERROR(INDEX(MAESTRO!L:L,_xludf.AGGREGATE(15,6,ROW(MAESTRO!$B$3:$B$1000)/((MAESTRO!$B$3:$B$1000="PROVEEDORES")*(UPPER(MAESTRO!$L$3:$L$1000)="CONFIRMADO")),ROWS($A$3:A487))),"")</f>
        <v/>
      </c>
      <c r="M487" s="10" t="str">
        <f ca="1">IFERROR(INDEX(MAESTRO!M:M,_xludf.AGGREGATE(15,6,ROW(MAESTRO!$B$3:$B$1000)/((MAESTRO!$B$3:$B$1000="PROVEEDORES")*(UPPER(MAESTRO!$L$3:$L$1000)="CONFIRMADO")),ROWS($A$3:A487))),"")</f>
        <v/>
      </c>
      <c r="N487" s="10" t="str">
        <f ca="1">IFERROR(INDEX(MAESTRO!N:N,_xludf.AGGREGATE(15,6,ROW(MAESTRO!$B$3:$B$1000)/((MAESTRO!$B$3:$B$1000="PROVEEDORES")*(UPPER(MAESTRO!$L$3:$L$1000)="CONFIRMADO")),ROWS($A$3:A487))),"")</f>
        <v/>
      </c>
      <c r="O487" s="10" t="str">
        <f ca="1">IFERROR(INDEX(MAESTRO!O:O,_xludf.AGGREGATE(15,6,ROW(MAESTRO!$B$3:$B$1000)/((MAESTRO!$B$3:$B$1000="PROVEEDORES")*(UPPER(MAESTRO!$L$3:$L$1000)="CONFIRMADO")),ROWS($A$3:A487))),"")</f>
        <v/>
      </c>
      <c r="P487" s="10" t="str">
        <f ca="1">IFERROR(INDEX(MAESTRO!P:P,_xludf.AGGREGATE(15,6,ROW(MAESTRO!$B$3:$B$1000)/((MAESTRO!$B$3:$B$1000="PROVEEDORES")*(UPPER(MAESTRO!$L$3:$L$1000)="CONFIRMADO")),ROWS($A$3:A487))),"")</f>
        <v/>
      </c>
      <c r="Q487" s="10" t="str">
        <f ca="1">IFERROR(INDEX(MAESTRO!Q:Q,_xludf.AGGREGATE(15,6,ROW(MAESTRO!$B$3:$B$1000)/((MAESTRO!$B$3:$B$1000="PROVEEDORES")*(UPPER(MAESTRO!$L$3:$L$1000)="CONFIRMADO")),ROWS($A$3:A487))),"")</f>
        <v/>
      </c>
      <c r="R487" s="10" t="str">
        <f ca="1">IFERROR(INDEX(MAESTRO!R:R,_xludf.AGGREGATE(15,6,ROW(MAESTRO!$B$3:$B$1000)/((MAESTRO!$B$3:$B$1000="PROVEEDORES")*(UPPER(MAESTRO!$L$3:$L$1000)="CONFIRMADO")),ROWS($A$3:A487))),"")</f>
        <v/>
      </c>
      <c r="S487" s="10" t="str">
        <f ca="1">IFERROR(INDEX(MAESTRO!S:S,_xludf.AGGREGATE(15,6,ROW(MAESTRO!$B$3:$B$1000)/((MAESTRO!$B$3:$B$1000="PROVEEDORES")*(UPPER(MAESTRO!$L$3:$L$1000)="CONFIRMADO")),ROWS($A$3:A487))),"")</f>
        <v/>
      </c>
      <c r="T487" s="10" t="str">
        <f ca="1">IFERROR(INDEX(MAESTRO!T:T,_xludf.AGGREGATE(15,6,ROW(MAESTRO!$B$3:$B$1000)/((MAESTRO!$B$3:$B$1000="PROVEEDORES")*(UPPER(MAESTRO!$L$3:$L$1000)="CONFIRMADO")),ROWS($A$3:A487))),"")</f>
        <v/>
      </c>
      <c r="U487" s="10" t="str">
        <f ca="1">IFERROR(INDEX(MAESTRO!U:U,_xludf.AGGREGATE(15,6,ROW(MAESTRO!$B$3:$B$1000)/((MAESTRO!$B$3:$B$1000="PROVEEDORES")*(UPPER(MAESTRO!$L$3:$L$1000)="CONFIRMADO")),ROWS($A$3:A487))),"")</f>
        <v/>
      </c>
      <c r="V487" s="10" t="str">
        <f ca="1">IFERROR(INDEX(MAESTRO!V:V,_xludf.AGGREGATE(15,6,ROW(MAESTRO!$B$3:$B$1000)/((MAESTRO!$B$3:$B$1000="PROVEEDORES")*(UPPER(MAESTRO!$L$3:$L$1000)="CONFIRMADO")),ROWS($A$3:A487))),"")</f>
        <v/>
      </c>
      <c r="W487" s="10" t="str">
        <f ca="1">IFERROR(INDEX(MAESTRO!W:W,_xludf.AGGREGATE(15,6,ROW(MAESTRO!$B$3:$B$1000)/((MAESTRO!$B$3:$B$1000="PROVEEDORES")*(UPPER(MAESTRO!$L$3:$L$1000)="CONFIRMADO")),ROWS($A$3:A487))),"")</f>
        <v/>
      </c>
      <c r="X487" s="10" t="str">
        <f ca="1">IFERROR(INDEX(MAESTRO!X:X,_xludf.AGGREGATE(15,6,ROW(MAESTRO!$B$3:$B$1000)/((MAESTRO!$B$3:$B$1000="PROVEEDORES")*(UPPER(MAESTRO!$L$3:$L$1000)="CONFIRMADO")),ROWS($A$3:A487))),"")</f>
        <v/>
      </c>
    </row>
    <row r="488" spans="1:24" ht="22.05" customHeight="1">
      <c r="A488" s="24" t="str">
        <f ca="1">IFERROR(INDEX(MAESTRO!A:A,_xludf.AGGREGATE(15,6,ROW(MAESTRO!$B$3:$B$1000)/((MAESTRO!$B$3:$B$1000="PROVEEDORES")*(UPPER(MAESTRO!$L$3:$L$1000)="CONFIRMADO")),ROWS($A$3:A488))),"")</f>
        <v/>
      </c>
      <c r="B488" s="24" t="str">
        <f ca="1">IFERROR(INDEX(MAESTRO!B:B,_xludf.AGGREGATE(15,6,ROW(MAESTRO!$B$3:$B$1000)/((MAESTRO!$B$3:$B$1000="PROVEEDORES")*(UPPER(MAESTRO!$L$3:$L$1000)="CONFIRMADO")),ROWS($A$3:A488))),"")</f>
        <v/>
      </c>
      <c r="C488" s="24" t="str">
        <f ca="1">IFERROR(INDEX(MAESTRO!C:C,_xludf.AGGREGATE(15,6,ROW(MAESTRO!$B$3:$B$1000)/((MAESTRO!$B$3:$B$1000="PROVEEDORES")*(UPPER(MAESTRO!$L$3:$L$1000)="CONFIRMADO")),ROWS($A$3:A488))),"")</f>
        <v/>
      </c>
      <c r="D488" s="24" t="str">
        <f ca="1">IFERROR(INDEX(MAESTRO!D:D,_xludf.AGGREGATE(15,6,ROW(MAESTRO!$B$3:$B$1000)/((MAESTRO!$B$3:$B$1000="PROVEEDORES")*(UPPER(MAESTRO!$L$3:$L$1000)="CONFIRMADO")),ROWS($A$3:A488))),"")</f>
        <v/>
      </c>
      <c r="E488" s="24" t="str">
        <f ca="1">IFERROR(INDEX(MAESTRO!E:E,_xludf.AGGREGATE(15,6,ROW(MAESTRO!$B$3:$B$1000)/((MAESTRO!$B$3:$B$1000="PROVEEDORES")*(UPPER(MAESTRO!$L$3:$L$1000)="CONFIRMADO")),ROWS($A$3:A488))),"")</f>
        <v/>
      </c>
      <c r="F488" s="24" t="str">
        <f ca="1">IFERROR(INDEX(MAESTRO!F:F,_xludf.AGGREGATE(15,6,ROW(MAESTRO!$B$3:$B$1000)/((MAESTRO!$B$3:$B$1000="PROVEEDORES")*(UPPER(MAESTRO!$L$3:$L$1000)="CONFIRMADO")),ROWS($A$3:A488))),"")</f>
        <v/>
      </c>
      <c r="G488" s="24" t="str">
        <f ca="1">IFERROR(INDEX(MAESTRO!G:G,_xludf.AGGREGATE(15,6,ROW(MAESTRO!$B$3:$B$1000)/((MAESTRO!$B$3:$B$1000="PROVEEDORES")*(UPPER(MAESTRO!$L$3:$L$1000)="CONFIRMADO")),ROWS($A$3:A488))),"")</f>
        <v/>
      </c>
      <c r="H488" s="24" t="str">
        <f ca="1">IFERROR(INDEX(MAESTRO!H:H,_xludf.AGGREGATE(15,6,ROW(MAESTRO!$B$3:$B$1000)/((MAESTRO!$B$3:$B$1000="PROVEEDORES")*(UPPER(MAESTRO!$L$3:$L$1000)="CONFIRMADO")),ROWS($A$3:A488))),"")</f>
        <v/>
      </c>
      <c r="I488" s="24" t="str">
        <f ca="1">IFERROR(INDEX(MAESTRO!I:I,_xludf.AGGREGATE(15,6,ROW(MAESTRO!$B$3:$B$1000)/((MAESTRO!$B$3:$B$1000="PROVEEDORES")*(UPPER(MAESTRO!$L$3:$L$1000)="CONFIRMADO")),ROWS($A$3:A488))),"")</f>
        <v/>
      </c>
      <c r="J488" s="24" t="str">
        <f ca="1">IFERROR(INDEX(MAESTRO!J:J,_xludf.AGGREGATE(15,6,ROW(MAESTRO!$B$3:$B$1000)/((MAESTRO!$B$3:$B$1000="PROVEEDORES")*(UPPER(MAESTRO!$L$3:$L$1000)="CONFIRMADO")),ROWS($A$3:A488))),"")</f>
        <v/>
      </c>
      <c r="K488" s="24" t="str">
        <f ca="1">IFERROR(INDEX(MAESTRO!K:K,_xludf.AGGREGATE(15,6,ROW(MAESTRO!$B$3:$B$1000)/((MAESTRO!$B$3:$B$1000="PROVEEDORES")*(UPPER(MAESTRO!$L$3:$L$1000)="CONFIRMADO")),ROWS($A$3:A488))),"")</f>
        <v/>
      </c>
      <c r="L488" s="24" t="str">
        <f ca="1">IFERROR(INDEX(MAESTRO!L:L,_xludf.AGGREGATE(15,6,ROW(MAESTRO!$B$3:$B$1000)/((MAESTRO!$B$3:$B$1000="PROVEEDORES")*(UPPER(MAESTRO!$L$3:$L$1000)="CONFIRMADO")),ROWS($A$3:A488))),"")</f>
        <v/>
      </c>
      <c r="M488" s="24" t="str">
        <f ca="1">IFERROR(INDEX(MAESTRO!M:M,_xludf.AGGREGATE(15,6,ROW(MAESTRO!$B$3:$B$1000)/((MAESTRO!$B$3:$B$1000="PROVEEDORES")*(UPPER(MAESTRO!$L$3:$L$1000)="CONFIRMADO")),ROWS($A$3:A488))),"")</f>
        <v/>
      </c>
      <c r="N488" s="24" t="str">
        <f ca="1">IFERROR(INDEX(MAESTRO!N:N,_xludf.AGGREGATE(15,6,ROW(MAESTRO!$B$3:$B$1000)/((MAESTRO!$B$3:$B$1000="PROVEEDORES")*(UPPER(MAESTRO!$L$3:$L$1000)="CONFIRMADO")),ROWS($A$3:A488))),"")</f>
        <v/>
      </c>
      <c r="O488" s="24" t="str">
        <f ca="1">IFERROR(INDEX(MAESTRO!O:O,_xludf.AGGREGATE(15,6,ROW(MAESTRO!$B$3:$B$1000)/((MAESTRO!$B$3:$B$1000="PROVEEDORES")*(UPPER(MAESTRO!$L$3:$L$1000)="CONFIRMADO")),ROWS($A$3:A488))),"")</f>
        <v/>
      </c>
      <c r="P488" s="24" t="str">
        <f ca="1">IFERROR(INDEX(MAESTRO!P:P,_xludf.AGGREGATE(15,6,ROW(MAESTRO!$B$3:$B$1000)/((MAESTRO!$B$3:$B$1000="PROVEEDORES")*(UPPER(MAESTRO!$L$3:$L$1000)="CONFIRMADO")),ROWS($A$3:A488))),"")</f>
        <v/>
      </c>
      <c r="Q488" s="24" t="str">
        <f ca="1">IFERROR(INDEX(MAESTRO!Q:Q,_xludf.AGGREGATE(15,6,ROW(MAESTRO!$B$3:$B$1000)/((MAESTRO!$B$3:$B$1000="PROVEEDORES")*(UPPER(MAESTRO!$L$3:$L$1000)="CONFIRMADO")),ROWS($A$3:A488))),"")</f>
        <v/>
      </c>
      <c r="R488" s="24" t="str">
        <f ca="1">IFERROR(INDEX(MAESTRO!R:R,_xludf.AGGREGATE(15,6,ROW(MAESTRO!$B$3:$B$1000)/((MAESTRO!$B$3:$B$1000="PROVEEDORES")*(UPPER(MAESTRO!$L$3:$L$1000)="CONFIRMADO")),ROWS($A$3:A488))),"")</f>
        <v/>
      </c>
      <c r="S488" s="24" t="str">
        <f ca="1">IFERROR(INDEX(MAESTRO!S:S,_xludf.AGGREGATE(15,6,ROW(MAESTRO!$B$3:$B$1000)/((MAESTRO!$B$3:$B$1000="PROVEEDORES")*(UPPER(MAESTRO!$L$3:$L$1000)="CONFIRMADO")),ROWS($A$3:A488))),"")</f>
        <v/>
      </c>
      <c r="T488" s="24" t="str">
        <f ca="1">IFERROR(INDEX(MAESTRO!T:T,_xludf.AGGREGATE(15,6,ROW(MAESTRO!$B$3:$B$1000)/((MAESTRO!$B$3:$B$1000="PROVEEDORES")*(UPPER(MAESTRO!$L$3:$L$1000)="CONFIRMADO")),ROWS($A$3:A488))),"")</f>
        <v/>
      </c>
      <c r="U488" s="24" t="str">
        <f ca="1">IFERROR(INDEX(MAESTRO!U:U,_xludf.AGGREGATE(15,6,ROW(MAESTRO!$B$3:$B$1000)/((MAESTRO!$B$3:$B$1000="PROVEEDORES")*(UPPER(MAESTRO!$L$3:$L$1000)="CONFIRMADO")),ROWS($A$3:A488))),"")</f>
        <v/>
      </c>
      <c r="V488" s="24" t="str">
        <f ca="1">IFERROR(INDEX(MAESTRO!V:V,_xludf.AGGREGATE(15,6,ROW(MAESTRO!$B$3:$B$1000)/((MAESTRO!$B$3:$B$1000="PROVEEDORES")*(UPPER(MAESTRO!$L$3:$L$1000)="CONFIRMADO")),ROWS($A$3:A488))),"")</f>
        <v/>
      </c>
      <c r="W488" s="24" t="str">
        <f ca="1">IFERROR(INDEX(MAESTRO!W:W,_xludf.AGGREGATE(15,6,ROW(MAESTRO!$B$3:$B$1000)/((MAESTRO!$B$3:$B$1000="PROVEEDORES")*(UPPER(MAESTRO!$L$3:$L$1000)="CONFIRMADO")),ROWS($A$3:A488))),"")</f>
        <v/>
      </c>
      <c r="X488" s="24" t="str">
        <f ca="1">IFERROR(INDEX(MAESTRO!X:X,_xludf.AGGREGATE(15,6,ROW(MAESTRO!$B$3:$B$1000)/((MAESTRO!$B$3:$B$1000="PROVEEDORES")*(UPPER(MAESTRO!$L$3:$L$1000)="CONFIRMADO")),ROWS($A$3:A488))),"")</f>
        <v/>
      </c>
    </row>
    <row r="489" spans="1:24" ht="22.05" customHeight="1">
      <c r="A489" s="10" t="str">
        <f ca="1">IFERROR(INDEX(MAESTRO!A:A,_xludf.AGGREGATE(15,6,ROW(MAESTRO!$B$3:$B$1000)/((MAESTRO!$B$3:$B$1000="PROVEEDORES")*(UPPER(MAESTRO!$L$3:$L$1000)="CONFIRMADO")),ROWS($A$3:A489))),"")</f>
        <v/>
      </c>
      <c r="B489" s="10" t="str">
        <f ca="1">IFERROR(INDEX(MAESTRO!B:B,_xludf.AGGREGATE(15,6,ROW(MAESTRO!$B$3:$B$1000)/((MAESTRO!$B$3:$B$1000="PROVEEDORES")*(UPPER(MAESTRO!$L$3:$L$1000)="CONFIRMADO")),ROWS($A$3:A489))),"")</f>
        <v/>
      </c>
      <c r="C489" s="10" t="str">
        <f ca="1">IFERROR(INDEX(MAESTRO!C:C,_xludf.AGGREGATE(15,6,ROW(MAESTRO!$B$3:$B$1000)/((MAESTRO!$B$3:$B$1000="PROVEEDORES")*(UPPER(MAESTRO!$L$3:$L$1000)="CONFIRMADO")),ROWS($A$3:A489))),"")</f>
        <v/>
      </c>
      <c r="D489" s="10" t="str">
        <f ca="1">IFERROR(INDEX(MAESTRO!D:D,_xludf.AGGREGATE(15,6,ROW(MAESTRO!$B$3:$B$1000)/((MAESTRO!$B$3:$B$1000="PROVEEDORES")*(UPPER(MAESTRO!$L$3:$L$1000)="CONFIRMADO")),ROWS($A$3:A489))),"")</f>
        <v/>
      </c>
      <c r="E489" s="10" t="str">
        <f ca="1">IFERROR(INDEX(MAESTRO!E:E,_xludf.AGGREGATE(15,6,ROW(MAESTRO!$B$3:$B$1000)/((MAESTRO!$B$3:$B$1000="PROVEEDORES")*(UPPER(MAESTRO!$L$3:$L$1000)="CONFIRMADO")),ROWS($A$3:A489))),"")</f>
        <v/>
      </c>
      <c r="F489" s="10" t="str">
        <f ca="1">IFERROR(INDEX(MAESTRO!F:F,_xludf.AGGREGATE(15,6,ROW(MAESTRO!$B$3:$B$1000)/((MAESTRO!$B$3:$B$1000="PROVEEDORES")*(UPPER(MAESTRO!$L$3:$L$1000)="CONFIRMADO")),ROWS($A$3:A489))),"")</f>
        <v/>
      </c>
      <c r="G489" s="10" t="str">
        <f ca="1">IFERROR(INDEX(MAESTRO!G:G,_xludf.AGGREGATE(15,6,ROW(MAESTRO!$B$3:$B$1000)/((MAESTRO!$B$3:$B$1000="PROVEEDORES")*(UPPER(MAESTRO!$L$3:$L$1000)="CONFIRMADO")),ROWS($A$3:A489))),"")</f>
        <v/>
      </c>
      <c r="H489" s="10" t="str">
        <f ca="1">IFERROR(INDEX(MAESTRO!H:H,_xludf.AGGREGATE(15,6,ROW(MAESTRO!$B$3:$B$1000)/((MAESTRO!$B$3:$B$1000="PROVEEDORES")*(UPPER(MAESTRO!$L$3:$L$1000)="CONFIRMADO")),ROWS($A$3:A489))),"")</f>
        <v/>
      </c>
      <c r="I489" s="10" t="str">
        <f ca="1">IFERROR(INDEX(MAESTRO!I:I,_xludf.AGGREGATE(15,6,ROW(MAESTRO!$B$3:$B$1000)/((MAESTRO!$B$3:$B$1000="PROVEEDORES")*(UPPER(MAESTRO!$L$3:$L$1000)="CONFIRMADO")),ROWS($A$3:A489))),"")</f>
        <v/>
      </c>
      <c r="J489" s="10" t="str">
        <f ca="1">IFERROR(INDEX(MAESTRO!J:J,_xludf.AGGREGATE(15,6,ROW(MAESTRO!$B$3:$B$1000)/((MAESTRO!$B$3:$B$1000="PROVEEDORES")*(UPPER(MAESTRO!$L$3:$L$1000)="CONFIRMADO")),ROWS($A$3:A489))),"")</f>
        <v/>
      </c>
      <c r="K489" s="10" t="str">
        <f ca="1">IFERROR(INDEX(MAESTRO!K:K,_xludf.AGGREGATE(15,6,ROW(MAESTRO!$B$3:$B$1000)/((MAESTRO!$B$3:$B$1000="PROVEEDORES")*(UPPER(MAESTRO!$L$3:$L$1000)="CONFIRMADO")),ROWS($A$3:A489))),"")</f>
        <v/>
      </c>
      <c r="L489" s="10" t="str">
        <f ca="1">IFERROR(INDEX(MAESTRO!L:L,_xludf.AGGREGATE(15,6,ROW(MAESTRO!$B$3:$B$1000)/((MAESTRO!$B$3:$B$1000="PROVEEDORES")*(UPPER(MAESTRO!$L$3:$L$1000)="CONFIRMADO")),ROWS($A$3:A489))),"")</f>
        <v/>
      </c>
      <c r="M489" s="10" t="str">
        <f ca="1">IFERROR(INDEX(MAESTRO!M:M,_xludf.AGGREGATE(15,6,ROW(MAESTRO!$B$3:$B$1000)/((MAESTRO!$B$3:$B$1000="PROVEEDORES")*(UPPER(MAESTRO!$L$3:$L$1000)="CONFIRMADO")),ROWS($A$3:A489))),"")</f>
        <v/>
      </c>
      <c r="N489" s="10" t="str">
        <f ca="1">IFERROR(INDEX(MAESTRO!N:N,_xludf.AGGREGATE(15,6,ROW(MAESTRO!$B$3:$B$1000)/((MAESTRO!$B$3:$B$1000="PROVEEDORES")*(UPPER(MAESTRO!$L$3:$L$1000)="CONFIRMADO")),ROWS($A$3:A489))),"")</f>
        <v/>
      </c>
      <c r="O489" s="10" t="str">
        <f ca="1">IFERROR(INDEX(MAESTRO!O:O,_xludf.AGGREGATE(15,6,ROW(MAESTRO!$B$3:$B$1000)/((MAESTRO!$B$3:$B$1000="PROVEEDORES")*(UPPER(MAESTRO!$L$3:$L$1000)="CONFIRMADO")),ROWS($A$3:A489))),"")</f>
        <v/>
      </c>
      <c r="P489" s="10" t="str">
        <f ca="1">IFERROR(INDEX(MAESTRO!P:P,_xludf.AGGREGATE(15,6,ROW(MAESTRO!$B$3:$B$1000)/((MAESTRO!$B$3:$B$1000="PROVEEDORES")*(UPPER(MAESTRO!$L$3:$L$1000)="CONFIRMADO")),ROWS($A$3:A489))),"")</f>
        <v/>
      </c>
      <c r="Q489" s="10" t="str">
        <f ca="1">IFERROR(INDEX(MAESTRO!Q:Q,_xludf.AGGREGATE(15,6,ROW(MAESTRO!$B$3:$B$1000)/((MAESTRO!$B$3:$B$1000="PROVEEDORES")*(UPPER(MAESTRO!$L$3:$L$1000)="CONFIRMADO")),ROWS($A$3:A489))),"")</f>
        <v/>
      </c>
      <c r="R489" s="10" t="str">
        <f ca="1">IFERROR(INDEX(MAESTRO!R:R,_xludf.AGGREGATE(15,6,ROW(MAESTRO!$B$3:$B$1000)/((MAESTRO!$B$3:$B$1000="PROVEEDORES")*(UPPER(MAESTRO!$L$3:$L$1000)="CONFIRMADO")),ROWS($A$3:A489))),"")</f>
        <v/>
      </c>
      <c r="S489" s="10" t="str">
        <f ca="1">IFERROR(INDEX(MAESTRO!S:S,_xludf.AGGREGATE(15,6,ROW(MAESTRO!$B$3:$B$1000)/((MAESTRO!$B$3:$B$1000="PROVEEDORES")*(UPPER(MAESTRO!$L$3:$L$1000)="CONFIRMADO")),ROWS($A$3:A489))),"")</f>
        <v/>
      </c>
      <c r="T489" s="10" t="str">
        <f ca="1">IFERROR(INDEX(MAESTRO!T:T,_xludf.AGGREGATE(15,6,ROW(MAESTRO!$B$3:$B$1000)/((MAESTRO!$B$3:$B$1000="PROVEEDORES")*(UPPER(MAESTRO!$L$3:$L$1000)="CONFIRMADO")),ROWS($A$3:A489))),"")</f>
        <v/>
      </c>
      <c r="U489" s="10" t="str">
        <f ca="1">IFERROR(INDEX(MAESTRO!U:U,_xludf.AGGREGATE(15,6,ROW(MAESTRO!$B$3:$B$1000)/((MAESTRO!$B$3:$B$1000="PROVEEDORES")*(UPPER(MAESTRO!$L$3:$L$1000)="CONFIRMADO")),ROWS($A$3:A489))),"")</f>
        <v/>
      </c>
      <c r="V489" s="10" t="str">
        <f ca="1">IFERROR(INDEX(MAESTRO!V:V,_xludf.AGGREGATE(15,6,ROW(MAESTRO!$B$3:$B$1000)/((MAESTRO!$B$3:$B$1000="PROVEEDORES")*(UPPER(MAESTRO!$L$3:$L$1000)="CONFIRMADO")),ROWS($A$3:A489))),"")</f>
        <v/>
      </c>
      <c r="W489" s="10" t="str">
        <f ca="1">IFERROR(INDEX(MAESTRO!W:W,_xludf.AGGREGATE(15,6,ROW(MAESTRO!$B$3:$B$1000)/((MAESTRO!$B$3:$B$1000="PROVEEDORES")*(UPPER(MAESTRO!$L$3:$L$1000)="CONFIRMADO")),ROWS($A$3:A489))),"")</f>
        <v/>
      </c>
      <c r="X489" s="10" t="str">
        <f ca="1">IFERROR(INDEX(MAESTRO!X:X,_xludf.AGGREGATE(15,6,ROW(MAESTRO!$B$3:$B$1000)/((MAESTRO!$B$3:$B$1000="PROVEEDORES")*(UPPER(MAESTRO!$L$3:$L$1000)="CONFIRMADO")),ROWS($A$3:A489))),"")</f>
        <v/>
      </c>
    </row>
    <row r="490" spans="1:24" ht="22.05" customHeight="1">
      <c r="A490" s="24" t="str">
        <f ca="1">IFERROR(INDEX(MAESTRO!A:A,_xludf.AGGREGATE(15,6,ROW(MAESTRO!$B$3:$B$1000)/((MAESTRO!$B$3:$B$1000="PROVEEDORES")*(UPPER(MAESTRO!$L$3:$L$1000)="CONFIRMADO")),ROWS($A$3:A490))),"")</f>
        <v/>
      </c>
      <c r="B490" s="24" t="str">
        <f ca="1">IFERROR(INDEX(MAESTRO!B:B,_xludf.AGGREGATE(15,6,ROW(MAESTRO!$B$3:$B$1000)/((MAESTRO!$B$3:$B$1000="PROVEEDORES")*(UPPER(MAESTRO!$L$3:$L$1000)="CONFIRMADO")),ROWS($A$3:A490))),"")</f>
        <v/>
      </c>
      <c r="C490" s="24" t="str">
        <f ca="1">IFERROR(INDEX(MAESTRO!C:C,_xludf.AGGREGATE(15,6,ROW(MAESTRO!$B$3:$B$1000)/((MAESTRO!$B$3:$B$1000="PROVEEDORES")*(UPPER(MAESTRO!$L$3:$L$1000)="CONFIRMADO")),ROWS($A$3:A490))),"")</f>
        <v/>
      </c>
      <c r="D490" s="24" t="str">
        <f ca="1">IFERROR(INDEX(MAESTRO!D:D,_xludf.AGGREGATE(15,6,ROW(MAESTRO!$B$3:$B$1000)/((MAESTRO!$B$3:$B$1000="PROVEEDORES")*(UPPER(MAESTRO!$L$3:$L$1000)="CONFIRMADO")),ROWS($A$3:A490))),"")</f>
        <v/>
      </c>
      <c r="E490" s="24" t="str">
        <f ca="1">IFERROR(INDEX(MAESTRO!E:E,_xludf.AGGREGATE(15,6,ROW(MAESTRO!$B$3:$B$1000)/((MAESTRO!$B$3:$B$1000="PROVEEDORES")*(UPPER(MAESTRO!$L$3:$L$1000)="CONFIRMADO")),ROWS($A$3:A490))),"")</f>
        <v/>
      </c>
      <c r="F490" s="24" t="str">
        <f ca="1">IFERROR(INDEX(MAESTRO!F:F,_xludf.AGGREGATE(15,6,ROW(MAESTRO!$B$3:$B$1000)/((MAESTRO!$B$3:$B$1000="PROVEEDORES")*(UPPER(MAESTRO!$L$3:$L$1000)="CONFIRMADO")),ROWS($A$3:A490))),"")</f>
        <v/>
      </c>
      <c r="G490" s="24" t="str">
        <f ca="1">IFERROR(INDEX(MAESTRO!G:G,_xludf.AGGREGATE(15,6,ROW(MAESTRO!$B$3:$B$1000)/((MAESTRO!$B$3:$B$1000="PROVEEDORES")*(UPPER(MAESTRO!$L$3:$L$1000)="CONFIRMADO")),ROWS($A$3:A490))),"")</f>
        <v/>
      </c>
      <c r="H490" s="24" t="str">
        <f ca="1">IFERROR(INDEX(MAESTRO!H:H,_xludf.AGGREGATE(15,6,ROW(MAESTRO!$B$3:$B$1000)/((MAESTRO!$B$3:$B$1000="PROVEEDORES")*(UPPER(MAESTRO!$L$3:$L$1000)="CONFIRMADO")),ROWS($A$3:A490))),"")</f>
        <v/>
      </c>
      <c r="I490" s="24" t="str">
        <f ca="1">IFERROR(INDEX(MAESTRO!I:I,_xludf.AGGREGATE(15,6,ROW(MAESTRO!$B$3:$B$1000)/((MAESTRO!$B$3:$B$1000="PROVEEDORES")*(UPPER(MAESTRO!$L$3:$L$1000)="CONFIRMADO")),ROWS($A$3:A490))),"")</f>
        <v/>
      </c>
      <c r="J490" s="24" t="str">
        <f ca="1">IFERROR(INDEX(MAESTRO!J:J,_xludf.AGGREGATE(15,6,ROW(MAESTRO!$B$3:$B$1000)/((MAESTRO!$B$3:$B$1000="PROVEEDORES")*(UPPER(MAESTRO!$L$3:$L$1000)="CONFIRMADO")),ROWS($A$3:A490))),"")</f>
        <v/>
      </c>
      <c r="K490" s="24" t="str">
        <f ca="1">IFERROR(INDEX(MAESTRO!K:K,_xludf.AGGREGATE(15,6,ROW(MAESTRO!$B$3:$B$1000)/((MAESTRO!$B$3:$B$1000="PROVEEDORES")*(UPPER(MAESTRO!$L$3:$L$1000)="CONFIRMADO")),ROWS($A$3:A490))),"")</f>
        <v/>
      </c>
      <c r="L490" s="24" t="str">
        <f ca="1">IFERROR(INDEX(MAESTRO!L:L,_xludf.AGGREGATE(15,6,ROW(MAESTRO!$B$3:$B$1000)/((MAESTRO!$B$3:$B$1000="PROVEEDORES")*(UPPER(MAESTRO!$L$3:$L$1000)="CONFIRMADO")),ROWS($A$3:A490))),"")</f>
        <v/>
      </c>
      <c r="M490" s="24" t="str">
        <f ca="1">IFERROR(INDEX(MAESTRO!M:M,_xludf.AGGREGATE(15,6,ROW(MAESTRO!$B$3:$B$1000)/((MAESTRO!$B$3:$B$1000="PROVEEDORES")*(UPPER(MAESTRO!$L$3:$L$1000)="CONFIRMADO")),ROWS($A$3:A490))),"")</f>
        <v/>
      </c>
      <c r="N490" s="24" t="str">
        <f ca="1">IFERROR(INDEX(MAESTRO!N:N,_xludf.AGGREGATE(15,6,ROW(MAESTRO!$B$3:$B$1000)/((MAESTRO!$B$3:$B$1000="PROVEEDORES")*(UPPER(MAESTRO!$L$3:$L$1000)="CONFIRMADO")),ROWS($A$3:A490))),"")</f>
        <v/>
      </c>
      <c r="O490" s="24" t="str">
        <f ca="1">IFERROR(INDEX(MAESTRO!O:O,_xludf.AGGREGATE(15,6,ROW(MAESTRO!$B$3:$B$1000)/((MAESTRO!$B$3:$B$1000="PROVEEDORES")*(UPPER(MAESTRO!$L$3:$L$1000)="CONFIRMADO")),ROWS($A$3:A490))),"")</f>
        <v/>
      </c>
      <c r="P490" s="24" t="str">
        <f ca="1">IFERROR(INDEX(MAESTRO!P:P,_xludf.AGGREGATE(15,6,ROW(MAESTRO!$B$3:$B$1000)/((MAESTRO!$B$3:$B$1000="PROVEEDORES")*(UPPER(MAESTRO!$L$3:$L$1000)="CONFIRMADO")),ROWS($A$3:A490))),"")</f>
        <v/>
      </c>
      <c r="Q490" s="24" t="str">
        <f ca="1">IFERROR(INDEX(MAESTRO!Q:Q,_xludf.AGGREGATE(15,6,ROW(MAESTRO!$B$3:$B$1000)/((MAESTRO!$B$3:$B$1000="PROVEEDORES")*(UPPER(MAESTRO!$L$3:$L$1000)="CONFIRMADO")),ROWS($A$3:A490))),"")</f>
        <v/>
      </c>
      <c r="R490" s="24" t="str">
        <f ca="1">IFERROR(INDEX(MAESTRO!R:R,_xludf.AGGREGATE(15,6,ROW(MAESTRO!$B$3:$B$1000)/((MAESTRO!$B$3:$B$1000="PROVEEDORES")*(UPPER(MAESTRO!$L$3:$L$1000)="CONFIRMADO")),ROWS($A$3:A490))),"")</f>
        <v/>
      </c>
      <c r="S490" s="24" t="str">
        <f ca="1">IFERROR(INDEX(MAESTRO!S:S,_xludf.AGGREGATE(15,6,ROW(MAESTRO!$B$3:$B$1000)/((MAESTRO!$B$3:$B$1000="PROVEEDORES")*(UPPER(MAESTRO!$L$3:$L$1000)="CONFIRMADO")),ROWS($A$3:A490))),"")</f>
        <v/>
      </c>
      <c r="T490" s="24" t="str">
        <f ca="1">IFERROR(INDEX(MAESTRO!T:T,_xludf.AGGREGATE(15,6,ROW(MAESTRO!$B$3:$B$1000)/((MAESTRO!$B$3:$B$1000="PROVEEDORES")*(UPPER(MAESTRO!$L$3:$L$1000)="CONFIRMADO")),ROWS($A$3:A490))),"")</f>
        <v/>
      </c>
      <c r="U490" s="24" t="str">
        <f ca="1">IFERROR(INDEX(MAESTRO!U:U,_xludf.AGGREGATE(15,6,ROW(MAESTRO!$B$3:$B$1000)/((MAESTRO!$B$3:$B$1000="PROVEEDORES")*(UPPER(MAESTRO!$L$3:$L$1000)="CONFIRMADO")),ROWS($A$3:A490))),"")</f>
        <v/>
      </c>
      <c r="V490" s="24" t="str">
        <f ca="1">IFERROR(INDEX(MAESTRO!V:V,_xludf.AGGREGATE(15,6,ROW(MAESTRO!$B$3:$B$1000)/((MAESTRO!$B$3:$B$1000="PROVEEDORES")*(UPPER(MAESTRO!$L$3:$L$1000)="CONFIRMADO")),ROWS($A$3:A490))),"")</f>
        <v/>
      </c>
      <c r="W490" s="24" t="str">
        <f ca="1">IFERROR(INDEX(MAESTRO!W:W,_xludf.AGGREGATE(15,6,ROW(MAESTRO!$B$3:$B$1000)/((MAESTRO!$B$3:$B$1000="PROVEEDORES")*(UPPER(MAESTRO!$L$3:$L$1000)="CONFIRMADO")),ROWS($A$3:A490))),"")</f>
        <v/>
      </c>
      <c r="X490" s="24" t="str">
        <f ca="1">IFERROR(INDEX(MAESTRO!X:X,_xludf.AGGREGATE(15,6,ROW(MAESTRO!$B$3:$B$1000)/((MAESTRO!$B$3:$B$1000="PROVEEDORES")*(UPPER(MAESTRO!$L$3:$L$1000)="CONFIRMADO")),ROWS($A$3:A490))),"")</f>
        <v/>
      </c>
    </row>
    <row r="491" spans="1:24" ht="22.05" customHeight="1">
      <c r="A491" s="10" t="str">
        <f ca="1">IFERROR(INDEX(MAESTRO!A:A,_xludf.AGGREGATE(15,6,ROW(MAESTRO!$B$3:$B$1000)/((MAESTRO!$B$3:$B$1000="PROVEEDORES")*(UPPER(MAESTRO!$L$3:$L$1000)="CONFIRMADO")),ROWS($A$3:A491))),"")</f>
        <v/>
      </c>
      <c r="B491" s="10" t="str">
        <f ca="1">IFERROR(INDEX(MAESTRO!B:B,_xludf.AGGREGATE(15,6,ROW(MAESTRO!$B$3:$B$1000)/((MAESTRO!$B$3:$B$1000="PROVEEDORES")*(UPPER(MAESTRO!$L$3:$L$1000)="CONFIRMADO")),ROWS($A$3:A491))),"")</f>
        <v/>
      </c>
      <c r="C491" s="10" t="str">
        <f ca="1">IFERROR(INDEX(MAESTRO!C:C,_xludf.AGGREGATE(15,6,ROW(MAESTRO!$B$3:$B$1000)/((MAESTRO!$B$3:$B$1000="PROVEEDORES")*(UPPER(MAESTRO!$L$3:$L$1000)="CONFIRMADO")),ROWS($A$3:A491))),"")</f>
        <v/>
      </c>
      <c r="D491" s="10" t="str">
        <f ca="1">IFERROR(INDEX(MAESTRO!D:D,_xludf.AGGREGATE(15,6,ROW(MAESTRO!$B$3:$B$1000)/((MAESTRO!$B$3:$B$1000="PROVEEDORES")*(UPPER(MAESTRO!$L$3:$L$1000)="CONFIRMADO")),ROWS($A$3:A491))),"")</f>
        <v/>
      </c>
      <c r="E491" s="10" t="str">
        <f ca="1">IFERROR(INDEX(MAESTRO!E:E,_xludf.AGGREGATE(15,6,ROW(MAESTRO!$B$3:$B$1000)/((MAESTRO!$B$3:$B$1000="PROVEEDORES")*(UPPER(MAESTRO!$L$3:$L$1000)="CONFIRMADO")),ROWS($A$3:A491))),"")</f>
        <v/>
      </c>
      <c r="F491" s="10" t="str">
        <f ca="1">IFERROR(INDEX(MAESTRO!F:F,_xludf.AGGREGATE(15,6,ROW(MAESTRO!$B$3:$B$1000)/((MAESTRO!$B$3:$B$1000="PROVEEDORES")*(UPPER(MAESTRO!$L$3:$L$1000)="CONFIRMADO")),ROWS($A$3:A491))),"")</f>
        <v/>
      </c>
      <c r="G491" s="10" t="str">
        <f ca="1">IFERROR(INDEX(MAESTRO!G:G,_xludf.AGGREGATE(15,6,ROW(MAESTRO!$B$3:$B$1000)/((MAESTRO!$B$3:$B$1000="PROVEEDORES")*(UPPER(MAESTRO!$L$3:$L$1000)="CONFIRMADO")),ROWS($A$3:A491))),"")</f>
        <v/>
      </c>
      <c r="H491" s="10" t="str">
        <f ca="1">IFERROR(INDEX(MAESTRO!H:H,_xludf.AGGREGATE(15,6,ROW(MAESTRO!$B$3:$B$1000)/((MAESTRO!$B$3:$B$1000="PROVEEDORES")*(UPPER(MAESTRO!$L$3:$L$1000)="CONFIRMADO")),ROWS($A$3:A491))),"")</f>
        <v/>
      </c>
      <c r="I491" s="10" t="str">
        <f ca="1">IFERROR(INDEX(MAESTRO!I:I,_xludf.AGGREGATE(15,6,ROW(MAESTRO!$B$3:$B$1000)/((MAESTRO!$B$3:$B$1000="PROVEEDORES")*(UPPER(MAESTRO!$L$3:$L$1000)="CONFIRMADO")),ROWS($A$3:A491))),"")</f>
        <v/>
      </c>
      <c r="J491" s="10" t="str">
        <f ca="1">IFERROR(INDEX(MAESTRO!J:J,_xludf.AGGREGATE(15,6,ROW(MAESTRO!$B$3:$B$1000)/((MAESTRO!$B$3:$B$1000="PROVEEDORES")*(UPPER(MAESTRO!$L$3:$L$1000)="CONFIRMADO")),ROWS($A$3:A491))),"")</f>
        <v/>
      </c>
      <c r="K491" s="10" t="str">
        <f ca="1">IFERROR(INDEX(MAESTRO!K:K,_xludf.AGGREGATE(15,6,ROW(MAESTRO!$B$3:$B$1000)/((MAESTRO!$B$3:$B$1000="PROVEEDORES")*(UPPER(MAESTRO!$L$3:$L$1000)="CONFIRMADO")),ROWS($A$3:A491))),"")</f>
        <v/>
      </c>
      <c r="L491" s="10" t="str">
        <f ca="1">IFERROR(INDEX(MAESTRO!L:L,_xludf.AGGREGATE(15,6,ROW(MAESTRO!$B$3:$B$1000)/((MAESTRO!$B$3:$B$1000="PROVEEDORES")*(UPPER(MAESTRO!$L$3:$L$1000)="CONFIRMADO")),ROWS($A$3:A491))),"")</f>
        <v/>
      </c>
      <c r="M491" s="10" t="str">
        <f ca="1">IFERROR(INDEX(MAESTRO!M:M,_xludf.AGGREGATE(15,6,ROW(MAESTRO!$B$3:$B$1000)/((MAESTRO!$B$3:$B$1000="PROVEEDORES")*(UPPER(MAESTRO!$L$3:$L$1000)="CONFIRMADO")),ROWS($A$3:A491))),"")</f>
        <v/>
      </c>
      <c r="N491" s="10" t="str">
        <f ca="1">IFERROR(INDEX(MAESTRO!N:N,_xludf.AGGREGATE(15,6,ROW(MAESTRO!$B$3:$B$1000)/((MAESTRO!$B$3:$B$1000="PROVEEDORES")*(UPPER(MAESTRO!$L$3:$L$1000)="CONFIRMADO")),ROWS($A$3:A491))),"")</f>
        <v/>
      </c>
      <c r="O491" s="10" t="str">
        <f ca="1">IFERROR(INDEX(MAESTRO!O:O,_xludf.AGGREGATE(15,6,ROW(MAESTRO!$B$3:$B$1000)/((MAESTRO!$B$3:$B$1000="PROVEEDORES")*(UPPER(MAESTRO!$L$3:$L$1000)="CONFIRMADO")),ROWS($A$3:A491))),"")</f>
        <v/>
      </c>
      <c r="P491" s="10" t="str">
        <f ca="1">IFERROR(INDEX(MAESTRO!P:P,_xludf.AGGREGATE(15,6,ROW(MAESTRO!$B$3:$B$1000)/((MAESTRO!$B$3:$B$1000="PROVEEDORES")*(UPPER(MAESTRO!$L$3:$L$1000)="CONFIRMADO")),ROWS($A$3:A491))),"")</f>
        <v/>
      </c>
      <c r="Q491" s="10" t="str">
        <f ca="1">IFERROR(INDEX(MAESTRO!Q:Q,_xludf.AGGREGATE(15,6,ROW(MAESTRO!$B$3:$B$1000)/((MAESTRO!$B$3:$B$1000="PROVEEDORES")*(UPPER(MAESTRO!$L$3:$L$1000)="CONFIRMADO")),ROWS($A$3:A491))),"")</f>
        <v/>
      </c>
      <c r="R491" s="10" t="str">
        <f ca="1">IFERROR(INDEX(MAESTRO!R:R,_xludf.AGGREGATE(15,6,ROW(MAESTRO!$B$3:$B$1000)/((MAESTRO!$B$3:$B$1000="PROVEEDORES")*(UPPER(MAESTRO!$L$3:$L$1000)="CONFIRMADO")),ROWS($A$3:A491))),"")</f>
        <v/>
      </c>
      <c r="S491" s="10" t="str">
        <f ca="1">IFERROR(INDEX(MAESTRO!S:S,_xludf.AGGREGATE(15,6,ROW(MAESTRO!$B$3:$B$1000)/((MAESTRO!$B$3:$B$1000="PROVEEDORES")*(UPPER(MAESTRO!$L$3:$L$1000)="CONFIRMADO")),ROWS($A$3:A491))),"")</f>
        <v/>
      </c>
      <c r="T491" s="10" t="str">
        <f ca="1">IFERROR(INDEX(MAESTRO!T:T,_xludf.AGGREGATE(15,6,ROW(MAESTRO!$B$3:$B$1000)/((MAESTRO!$B$3:$B$1000="PROVEEDORES")*(UPPER(MAESTRO!$L$3:$L$1000)="CONFIRMADO")),ROWS($A$3:A491))),"")</f>
        <v/>
      </c>
      <c r="U491" s="10" t="str">
        <f ca="1">IFERROR(INDEX(MAESTRO!U:U,_xludf.AGGREGATE(15,6,ROW(MAESTRO!$B$3:$B$1000)/((MAESTRO!$B$3:$B$1000="PROVEEDORES")*(UPPER(MAESTRO!$L$3:$L$1000)="CONFIRMADO")),ROWS($A$3:A491))),"")</f>
        <v/>
      </c>
      <c r="V491" s="10" t="str">
        <f ca="1">IFERROR(INDEX(MAESTRO!V:V,_xludf.AGGREGATE(15,6,ROW(MAESTRO!$B$3:$B$1000)/((MAESTRO!$B$3:$B$1000="PROVEEDORES")*(UPPER(MAESTRO!$L$3:$L$1000)="CONFIRMADO")),ROWS($A$3:A491))),"")</f>
        <v/>
      </c>
      <c r="W491" s="10" t="str">
        <f ca="1">IFERROR(INDEX(MAESTRO!W:W,_xludf.AGGREGATE(15,6,ROW(MAESTRO!$B$3:$B$1000)/((MAESTRO!$B$3:$B$1000="PROVEEDORES")*(UPPER(MAESTRO!$L$3:$L$1000)="CONFIRMADO")),ROWS($A$3:A491))),"")</f>
        <v/>
      </c>
      <c r="X491" s="10" t="str">
        <f ca="1">IFERROR(INDEX(MAESTRO!X:X,_xludf.AGGREGATE(15,6,ROW(MAESTRO!$B$3:$B$1000)/((MAESTRO!$B$3:$B$1000="PROVEEDORES")*(UPPER(MAESTRO!$L$3:$L$1000)="CONFIRMADO")),ROWS($A$3:A491))),"")</f>
        <v/>
      </c>
    </row>
    <row r="492" spans="1:24" ht="22.05" customHeight="1">
      <c r="A492" s="24" t="str">
        <f ca="1">IFERROR(INDEX(MAESTRO!A:A,_xludf.AGGREGATE(15,6,ROW(MAESTRO!$B$3:$B$1000)/((MAESTRO!$B$3:$B$1000="PROVEEDORES")*(UPPER(MAESTRO!$L$3:$L$1000)="CONFIRMADO")),ROWS($A$3:A492))),"")</f>
        <v/>
      </c>
      <c r="B492" s="24" t="str">
        <f ca="1">IFERROR(INDEX(MAESTRO!B:B,_xludf.AGGREGATE(15,6,ROW(MAESTRO!$B$3:$B$1000)/((MAESTRO!$B$3:$B$1000="PROVEEDORES")*(UPPER(MAESTRO!$L$3:$L$1000)="CONFIRMADO")),ROWS($A$3:A492))),"")</f>
        <v/>
      </c>
      <c r="C492" s="24" t="str">
        <f ca="1">IFERROR(INDEX(MAESTRO!C:C,_xludf.AGGREGATE(15,6,ROW(MAESTRO!$B$3:$B$1000)/((MAESTRO!$B$3:$B$1000="PROVEEDORES")*(UPPER(MAESTRO!$L$3:$L$1000)="CONFIRMADO")),ROWS($A$3:A492))),"")</f>
        <v/>
      </c>
      <c r="D492" s="24" t="str">
        <f ca="1">IFERROR(INDEX(MAESTRO!D:D,_xludf.AGGREGATE(15,6,ROW(MAESTRO!$B$3:$B$1000)/((MAESTRO!$B$3:$B$1000="PROVEEDORES")*(UPPER(MAESTRO!$L$3:$L$1000)="CONFIRMADO")),ROWS($A$3:A492))),"")</f>
        <v/>
      </c>
      <c r="E492" s="24" t="str">
        <f ca="1">IFERROR(INDEX(MAESTRO!E:E,_xludf.AGGREGATE(15,6,ROW(MAESTRO!$B$3:$B$1000)/((MAESTRO!$B$3:$B$1000="PROVEEDORES")*(UPPER(MAESTRO!$L$3:$L$1000)="CONFIRMADO")),ROWS($A$3:A492))),"")</f>
        <v/>
      </c>
      <c r="F492" s="24" t="str">
        <f ca="1">IFERROR(INDEX(MAESTRO!F:F,_xludf.AGGREGATE(15,6,ROW(MAESTRO!$B$3:$B$1000)/((MAESTRO!$B$3:$B$1000="PROVEEDORES")*(UPPER(MAESTRO!$L$3:$L$1000)="CONFIRMADO")),ROWS($A$3:A492))),"")</f>
        <v/>
      </c>
      <c r="G492" s="24" t="str">
        <f ca="1">IFERROR(INDEX(MAESTRO!G:G,_xludf.AGGREGATE(15,6,ROW(MAESTRO!$B$3:$B$1000)/((MAESTRO!$B$3:$B$1000="PROVEEDORES")*(UPPER(MAESTRO!$L$3:$L$1000)="CONFIRMADO")),ROWS($A$3:A492))),"")</f>
        <v/>
      </c>
      <c r="H492" s="24" t="str">
        <f ca="1">IFERROR(INDEX(MAESTRO!H:H,_xludf.AGGREGATE(15,6,ROW(MAESTRO!$B$3:$B$1000)/((MAESTRO!$B$3:$B$1000="PROVEEDORES")*(UPPER(MAESTRO!$L$3:$L$1000)="CONFIRMADO")),ROWS($A$3:A492))),"")</f>
        <v/>
      </c>
      <c r="I492" s="24" t="str">
        <f ca="1">IFERROR(INDEX(MAESTRO!I:I,_xludf.AGGREGATE(15,6,ROW(MAESTRO!$B$3:$B$1000)/((MAESTRO!$B$3:$B$1000="PROVEEDORES")*(UPPER(MAESTRO!$L$3:$L$1000)="CONFIRMADO")),ROWS($A$3:A492))),"")</f>
        <v/>
      </c>
      <c r="J492" s="24" t="str">
        <f ca="1">IFERROR(INDEX(MAESTRO!J:J,_xludf.AGGREGATE(15,6,ROW(MAESTRO!$B$3:$B$1000)/((MAESTRO!$B$3:$B$1000="PROVEEDORES")*(UPPER(MAESTRO!$L$3:$L$1000)="CONFIRMADO")),ROWS($A$3:A492))),"")</f>
        <v/>
      </c>
      <c r="K492" s="24" t="str">
        <f ca="1">IFERROR(INDEX(MAESTRO!K:K,_xludf.AGGREGATE(15,6,ROW(MAESTRO!$B$3:$B$1000)/((MAESTRO!$B$3:$B$1000="PROVEEDORES")*(UPPER(MAESTRO!$L$3:$L$1000)="CONFIRMADO")),ROWS($A$3:A492))),"")</f>
        <v/>
      </c>
      <c r="L492" s="24" t="str">
        <f ca="1">IFERROR(INDEX(MAESTRO!L:L,_xludf.AGGREGATE(15,6,ROW(MAESTRO!$B$3:$B$1000)/((MAESTRO!$B$3:$B$1000="PROVEEDORES")*(UPPER(MAESTRO!$L$3:$L$1000)="CONFIRMADO")),ROWS($A$3:A492))),"")</f>
        <v/>
      </c>
      <c r="M492" s="24" t="str">
        <f ca="1">IFERROR(INDEX(MAESTRO!M:M,_xludf.AGGREGATE(15,6,ROW(MAESTRO!$B$3:$B$1000)/((MAESTRO!$B$3:$B$1000="PROVEEDORES")*(UPPER(MAESTRO!$L$3:$L$1000)="CONFIRMADO")),ROWS($A$3:A492))),"")</f>
        <v/>
      </c>
      <c r="N492" s="24" t="str">
        <f ca="1">IFERROR(INDEX(MAESTRO!N:N,_xludf.AGGREGATE(15,6,ROW(MAESTRO!$B$3:$B$1000)/((MAESTRO!$B$3:$B$1000="PROVEEDORES")*(UPPER(MAESTRO!$L$3:$L$1000)="CONFIRMADO")),ROWS($A$3:A492))),"")</f>
        <v/>
      </c>
      <c r="O492" s="24" t="str">
        <f ca="1">IFERROR(INDEX(MAESTRO!O:O,_xludf.AGGREGATE(15,6,ROW(MAESTRO!$B$3:$B$1000)/((MAESTRO!$B$3:$B$1000="PROVEEDORES")*(UPPER(MAESTRO!$L$3:$L$1000)="CONFIRMADO")),ROWS($A$3:A492))),"")</f>
        <v/>
      </c>
      <c r="P492" s="24" t="str">
        <f ca="1">IFERROR(INDEX(MAESTRO!P:P,_xludf.AGGREGATE(15,6,ROW(MAESTRO!$B$3:$B$1000)/((MAESTRO!$B$3:$B$1000="PROVEEDORES")*(UPPER(MAESTRO!$L$3:$L$1000)="CONFIRMADO")),ROWS($A$3:A492))),"")</f>
        <v/>
      </c>
      <c r="Q492" s="24" t="str">
        <f ca="1">IFERROR(INDEX(MAESTRO!Q:Q,_xludf.AGGREGATE(15,6,ROW(MAESTRO!$B$3:$B$1000)/((MAESTRO!$B$3:$B$1000="PROVEEDORES")*(UPPER(MAESTRO!$L$3:$L$1000)="CONFIRMADO")),ROWS($A$3:A492))),"")</f>
        <v/>
      </c>
      <c r="R492" s="24" t="str">
        <f ca="1">IFERROR(INDEX(MAESTRO!R:R,_xludf.AGGREGATE(15,6,ROW(MAESTRO!$B$3:$B$1000)/((MAESTRO!$B$3:$B$1000="PROVEEDORES")*(UPPER(MAESTRO!$L$3:$L$1000)="CONFIRMADO")),ROWS($A$3:A492))),"")</f>
        <v/>
      </c>
      <c r="S492" s="24" t="str">
        <f ca="1">IFERROR(INDEX(MAESTRO!S:S,_xludf.AGGREGATE(15,6,ROW(MAESTRO!$B$3:$B$1000)/((MAESTRO!$B$3:$B$1000="PROVEEDORES")*(UPPER(MAESTRO!$L$3:$L$1000)="CONFIRMADO")),ROWS($A$3:A492))),"")</f>
        <v/>
      </c>
      <c r="T492" s="24" t="str">
        <f ca="1">IFERROR(INDEX(MAESTRO!T:T,_xludf.AGGREGATE(15,6,ROW(MAESTRO!$B$3:$B$1000)/((MAESTRO!$B$3:$B$1000="PROVEEDORES")*(UPPER(MAESTRO!$L$3:$L$1000)="CONFIRMADO")),ROWS($A$3:A492))),"")</f>
        <v/>
      </c>
      <c r="U492" s="24" t="str">
        <f ca="1">IFERROR(INDEX(MAESTRO!U:U,_xludf.AGGREGATE(15,6,ROW(MAESTRO!$B$3:$B$1000)/((MAESTRO!$B$3:$B$1000="PROVEEDORES")*(UPPER(MAESTRO!$L$3:$L$1000)="CONFIRMADO")),ROWS($A$3:A492))),"")</f>
        <v/>
      </c>
      <c r="V492" s="24" t="str">
        <f ca="1">IFERROR(INDEX(MAESTRO!V:V,_xludf.AGGREGATE(15,6,ROW(MAESTRO!$B$3:$B$1000)/((MAESTRO!$B$3:$B$1000="PROVEEDORES")*(UPPER(MAESTRO!$L$3:$L$1000)="CONFIRMADO")),ROWS($A$3:A492))),"")</f>
        <v/>
      </c>
      <c r="W492" s="24" t="str">
        <f ca="1">IFERROR(INDEX(MAESTRO!W:W,_xludf.AGGREGATE(15,6,ROW(MAESTRO!$B$3:$B$1000)/((MAESTRO!$B$3:$B$1000="PROVEEDORES")*(UPPER(MAESTRO!$L$3:$L$1000)="CONFIRMADO")),ROWS($A$3:A492))),"")</f>
        <v/>
      </c>
      <c r="X492" s="24" t="str">
        <f ca="1">IFERROR(INDEX(MAESTRO!X:X,_xludf.AGGREGATE(15,6,ROW(MAESTRO!$B$3:$B$1000)/((MAESTRO!$B$3:$B$1000="PROVEEDORES")*(UPPER(MAESTRO!$L$3:$L$1000)="CONFIRMADO")),ROWS($A$3:A492))),"")</f>
        <v/>
      </c>
    </row>
    <row r="493" spans="1:24" ht="22.05" customHeight="1">
      <c r="A493" s="10" t="str">
        <f ca="1">IFERROR(INDEX(MAESTRO!A:A,_xludf.AGGREGATE(15,6,ROW(MAESTRO!$B$3:$B$1000)/((MAESTRO!$B$3:$B$1000="PROVEEDORES")*(UPPER(MAESTRO!$L$3:$L$1000)="CONFIRMADO")),ROWS($A$3:A493))),"")</f>
        <v/>
      </c>
      <c r="B493" s="10" t="str">
        <f ca="1">IFERROR(INDEX(MAESTRO!B:B,_xludf.AGGREGATE(15,6,ROW(MAESTRO!$B$3:$B$1000)/((MAESTRO!$B$3:$B$1000="PROVEEDORES")*(UPPER(MAESTRO!$L$3:$L$1000)="CONFIRMADO")),ROWS($A$3:A493))),"")</f>
        <v/>
      </c>
      <c r="C493" s="10" t="str">
        <f ca="1">IFERROR(INDEX(MAESTRO!C:C,_xludf.AGGREGATE(15,6,ROW(MAESTRO!$B$3:$B$1000)/((MAESTRO!$B$3:$B$1000="PROVEEDORES")*(UPPER(MAESTRO!$L$3:$L$1000)="CONFIRMADO")),ROWS($A$3:A493))),"")</f>
        <v/>
      </c>
      <c r="D493" s="10" t="str">
        <f ca="1">IFERROR(INDEX(MAESTRO!D:D,_xludf.AGGREGATE(15,6,ROW(MAESTRO!$B$3:$B$1000)/((MAESTRO!$B$3:$B$1000="PROVEEDORES")*(UPPER(MAESTRO!$L$3:$L$1000)="CONFIRMADO")),ROWS($A$3:A493))),"")</f>
        <v/>
      </c>
      <c r="E493" s="10" t="str">
        <f ca="1">IFERROR(INDEX(MAESTRO!E:E,_xludf.AGGREGATE(15,6,ROW(MAESTRO!$B$3:$B$1000)/((MAESTRO!$B$3:$B$1000="PROVEEDORES")*(UPPER(MAESTRO!$L$3:$L$1000)="CONFIRMADO")),ROWS($A$3:A493))),"")</f>
        <v/>
      </c>
      <c r="F493" s="10" t="str">
        <f ca="1">IFERROR(INDEX(MAESTRO!F:F,_xludf.AGGREGATE(15,6,ROW(MAESTRO!$B$3:$B$1000)/((MAESTRO!$B$3:$B$1000="PROVEEDORES")*(UPPER(MAESTRO!$L$3:$L$1000)="CONFIRMADO")),ROWS($A$3:A493))),"")</f>
        <v/>
      </c>
      <c r="G493" s="10" t="str">
        <f ca="1">IFERROR(INDEX(MAESTRO!G:G,_xludf.AGGREGATE(15,6,ROW(MAESTRO!$B$3:$B$1000)/((MAESTRO!$B$3:$B$1000="PROVEEDORES")*(UPPER(MAESTRO!$L$3:$L$1000)="CONFIRMADO")),ROWS($A$3:A493))),"")</f>
        <v/>
      </c>
      <c r="H493" s="10" t="str">
        <f ca="1">IFERROR(INDEX(MAESTRO!H:H,_xludf.AGGREGATE(15,6,ROW(MAESTRO!$B$3:$B$1000)/((MAESTRO!$B$3:$B$1000="PROVEEDORES")*(UPPER(MAESTRO!$L$3:$L$1000)="CONFIRMADO")),ROWS($A$3:A493))),"")</f>
        <v/>
      </c>
      <c r="I493" s="10" t="str">
        <f ca="1">IFERROR(INDEX(MAESTRO!I:I,_xludf.AGGREGATE(15,6,ROW(MAESTRO!$B$3:$B$1000)/((MAESTRO!$B$3:$B$1000="PROVEEDORES")*(UPPER(MAESTRO!$L$3:$L$1000)="CONFIRMADO")),ROWS($A$3:A493))),"")</f>
        <v/>
      </c>
      <c r="J493" s="10" t="str">
        <f ca="1">IFERROR(INDEX(MAESTRO!J:J,_xludf.AGGREGATE(15,6,ROW(MAESTRO!$B$3:$B$1000)/((MAESTRO!$B$3:$B$1000="PROVEEDORES")*(UPPER(MAESTRO!$L$3:$L$1000)="CONFIRMADO")),ROWS($A$3:A493))),"")</f>
        <v/>
      </c>
      <c r="K493" s="10" t="str">
        <f ca="1">IFERROR(INDEX(MAESTRO!K:K,_xludf.AGGREGATE(15,6,ROW(MAESTRO!$B$3:$B$1000)/((MAESTRO!$B$3:$B$1000="PROVEEDORES")*(UPPER(MAESTRO!$L$3:$L$1000)="CONFIRMADO")),ROWS($A$3:A493))),"")</f>
        <v/>
      </c>
      <c r="L493" s="10" t="str">
        <f ca="1">IFERROR(INDEX(MAESTRO!L:L,_xludf.AGGREGATE(15,6,ROW(MAESTRO!$B$3:$B$1000)/((MAESTRO!$B$3:$B$1000="PROVEEDORES")*(UPPER(MAESTRO!$L$3:$L$1000)="CONFIRMADO")),ROWS($A$3:A493))),"")</f>
        <v/>
      </c>
      <c r="M493" s="10" t="str">
        <f ca="1">IFERROR(INDEX(MAESTRO!M:M,_xludf.AGGREGATE(15,6,ROW(MAESTRO!$B$3:$B$1000)/((MAESTRO!$B$3:$B$1000="PROVEEDORES")*(UPPER(MAESTRO!$L$3:$L$1000)="CONFIRMADO")),ROWS($A$3:A493))),"")</f>
        <v/>
      </c>
      <c r="N493" s="10" t="str">
        <f ca="1">IFERROR(INDEX(MAESTRO!N:N,_xludf.AGGREGATE(15,6,ROW(MAESTRO!$B$3:$B$1000)/((MAESTRO!$B$3:$B$1000="PROVEEDORES")*(UPPER(MAESTRO!$L$3:$L$1000)="CONFIRMADO")),ROWS($A$3:A493))),"")</f>
        <v/>
      </c>
      <c r="O493" s="10" t="str">
        <f ca="1">IFERROR(INDEX(MAESTRO!O:O,_xludf.AGGREGATE(15,6,ROW(MAESTRO!$B$3:$B$1000)/((MAESTRO!$B$3:$B$1000="PROVEEDORES")*(UPPER(MAESTRO!$L$3:$L$1000)="CONFIRMADO")),ROWS($A$3:A493))),"")</f>
        <v/>
      </c>
      <c r="P493" s="10" t="str">
        <f ca="1">IFERROR(INDEX(MAESTRO!P:P,_xludf.AGGREGATE(15,6,ROW(MAESTRO!$B$3:$B$1000)/((MAESTRO!$B$3:$B$1000="PROVEEDORES")*(UPPER(MAESTRO!$L$3:$L$1000)="CONFIRMADO")),ROWS($A$3:A493))),"")</f>
        <v/>
      </c>
      <c r="Q493" s="10" t="str">
        <f ca="1">IFERROR(INDEX(MAESTRO!Q:Q,_xludf.AGGREGATE(15,6,ROW(MAESTRO!$B$3:$B$1000)/((MAESTRO!$B$3:$B$1000="PROVEEDORES")*(UPPER(MAESTRO!$L$3:$L$1000)="CONFIRMADO")),ROWS($A$3:A493))),"")</f>
        <v/>
      </c>
      <c r="R493" s="10" t="str">
        <f ca="1">IFERROR(INDEX(MAESTRO!R:R,_xludf.AGGREGATE(15,6,ROW(MAESTRO!$B$3:$B$1000)/((MAESTRO!$B$3:$B$1000="PROVEEDORES")*(UPPER(MAESTRO!$L$3:$L$1000)="CONFIRMADO")),ROWS($A$3:A493))),"")</f>
        <v/>
      </c>
      <c r="S493" s="10" t="str">
        <f ca="1">IFERROR(INDEX(MAESTRO!S:S,_xludf.AGGREGATE(15,6,ROW(MAESTRO!$B$3:$B$1000)/((MAESTRO!$B$3:$B$1000="PROVEEDORES")*(UPPER(MAESTRO!$L$3:$L$1000)="CONFIRMADO")),ROWS($A$3:A493))),"")</f>
        <v/>
      </c>
      <c r="T493" s="10" t="str">
        <f ca="1">IFERROR(INDEX(MAESTRO!T:T,_xludf.AGGREGATE(15,6,ROW(MAESTRO!$B$3:$B$1000)/((MAESTRO!$B$3:$B$1000="PROVEEDORES")*(UPPER(MAESTRO!$L$3:$L$1000)="CONFIRMADO")),ROWS($A$3:A493))),"")</f>
        <v/>
      </c>
      <c r="U493" s="10" t="str">
        <f ca="1">IFERROR(INDEX(MAESTRO!U:U,_xludf.AGGREGATE(15,6,ROW(MAESTRO!$B$3:$B$1000)/((MAESTRO!$B$3:$B$1000="PROVEEDORES")*(UPPER(MAESTRO!$L$3:$L$1000)="CONFIRMADO")),ROWS($A$3:A493))),"")</f>
        <v/>
      </c>
      <c r="V493" s="10" t="str">
        <f ca="1">IFERROR(INDEX(MAESTRO!V:V,_xludf.AGGREGATE(15,6,ROW(MAESTRO!$B$3:$B$1000)/((MAESTRO!$B$3:$B$1000="PROVEEDORES")*(UPPER(MAESTRO!$L$3:$L$1000)="CONFIRMADO")),ROWS($A$3:A493))),"")</f>
        <v/>
      </c>
      <c r="W493" s="10" t="str">
        <f ca="1">IFERROR(INDEX(MAESTRO!W:W,_xludf.AGGREGATE(15,6,ROW(MAESTRO!$B$3:$B$1000)/((MAESTRO!$B$3:$B$1000="PROVEEDORES")*(UPPER(MAESTRO!$L$3:$L$1000)="CONFIRMADO")),ROWS($A$3:A493))),"")</f>
        <v/>
      </c>
      <c r="X493" s="10" t="str">
        <f ca="1">IFERROR(INDEX(MAESTRO!X:X,_xludf.AGGREGATE(15,6,ROW(MAESTRO!$B$3:$B$1000)/((MAESTRO!$B$3:$B$1000="PROVEEDORES")*(UPPER(MAESTRO!$L$3:$L$1000)="CONFIRMADO")),ROWS($A$3:A493))),"")</f>
        <v/>
      </c>
    </row>
    <row r="494" spans="1:24" ht="22.05" customHeight="1">
      <c r="A494" s="24" t="str">
        <f ca="1">IFERROR(INDEX(MAESTRO!A:A,_xludf.AGGREGATE(15,6,ROW(MAESTRO!$B$3:$B$1000)/((MAESTRO!$B$3:$B$1000="PROVEEDORES")*(UPPER(MAESTRO!$L$3:$L$1000)="CONFIRMADO")),ROWS($A$3:A494))),"")</f>
        <v/>
      </c>
      <c r="B494" s="24" t="str">
        <f ca="1">IFERROR(INDEX(MAESTRO!B:B,_xludf.AGGREGATE(15,6,ROW(MAESTRO!$B$3:$B$1000)/((MAESTRO!$B$3:$B$1000="PROVEEDORES")*(UPPER(MAESTRO!$L$3:$L$1000)="CONFIRMADO")),ROWS($A$3:A494))),"")</f>
        <v/>
      </c>
      <c r="C494" s="24" t="str">
        <f ca="1">IFERROR(INDEX(MAESTRO!C:C,_xludf.AGGREGATE(15,6,ROW(MAESTRO!$B$3:$B$1000)/((MAESTRO!$B$3:$B$1000="PROVEEDORES")*(UPPER(MAESTRO!$L$3:$L$1000)="CONFIRMADO")),ROWS($A$3:A494))),"")</f>
        <v/>
      </c>
      <c r="D494" s="24" t="str">
        <f ca="1">IFERROR(INDEX(MAESTRO!D:D,_xludf.AGGREGATE(15,6,ROW(MAESTRO!$B$3:$B$1000)/((MAESTRO!$B$3:$B$1000="PROVEEDORES")*(UPPER(MAESTRO!$L$3:$L$1000)="CONFIRMADO")),ROWS($A$3:A494))),"")</f>
        <v/>
      </c>
      <c r="E494" s="24" t="str">
        <f ca="1">IFERROR(INDEX(MAESTRO!E:E,_xludf.AGGREGATE(15,6,ROW(MAESTRO!$B$3:$B$1000)/((MAESTRO!$B$3:$B$1000="PROVEEDORES")*(UPPER(MAESTRO!$L$3:$L$1000)="CONFIRMADO")),ROWS($A$3:A494))),"")</f>
        <v/>
      </c>
      <c r="F494" s="24" t="str">
        <f ca="1">IFERROR(INDEX(MAESTRO!F:F,_xludf.AGGREGATE(15,6,ROW(MAESTRO!$B$3:$B$1000)/((MAESTRO!$B$3:$B$1000="PROVEEDORES")*(UPPER(MAESTRO!$L$3:$L$1000)="CONFIRMADO")),ROWS($A$3:A494))),"")</f>
        <v/>
      </c>
      <c r="G494" s="24" t="str">
        <f ca="1">IFERROR(INDEX(MAESTRO!G:G,_xludf.AGGREGATE(15,6,ROW(MAESTRO!$B$3:$B$1000)/((MAESTRO!$B$3:$B$1000="PROVEEDORES")*(UPPER(MAESTRO!$L$3:$L$1000)="CONFIRMADO")),ROWS($A$3:A494))),"")</f>
        <v/>
      </c>
      <c r="H494" s="24" t="str">
        <f ca="1">IFERROR(INDEX(MAESTRO!H:H,_xludf.AGGREGATE(15,6,ROW(MAESTRO!$B$3:$B$1000)/((MAESTRO!$B$3:$B$1000="PROVEEDORES")*(UPPER(MAESTRO!$L$3:$L$1000)="CONFIRMADO")),ROWS($A$3:A494))),"")</f>
        <v/>
      </c>
      <c r="I494" s="24" t="str">
        <f ca="1">IFERROR(INDEX(MAESTRO!I:I,_xludf.AGGREGATE(15,6,ROW(MAESTRO!$B$3:$B$1000)/((MAESTRO!$B$3:$B$1000="PROVEEDORES")*(UPPER(MAESTRO!$L$3:$L$1000)="CONFIRMADO")),ROWS($A$3:A494))),"")</f>
        <v/>
      </c>
      <c r="J494" s="24" t="str">
        <f ca="1">IFERROR(INDEX(MAESTRO!J:J,_xludf.AGGREGATE(15,6,ROW(MAESTRO!$B$3:$B$1000)/((MAESTRO!$B$3:$B$1000="PROVEEDORES")*(UPPER(MAESTRO!$L$3:$L$1000)="CONFIRMADO")),ROWS($A$3:A494))),"")</f>
        <v/>
      </c>
      <c r="K494" s="24" t="str">
        <f ca="1">IFERROR(INDEX(MAESTRO!K:K,_xludf.AGGREGATE(15,6,ROW(MAESTRO!$B$3:$B$1000)/((MAESTRO!$B$3:$B$1000="PROVEEDORES")*(UPPER(MAESTRO!$L$3:$L$1000)="CONFIRMADO")),ROWS($A$3:A494))),"")</f>
        <v/>
      </c>
      <c r="L494" s="24" t="str">
        <f ca="1">IFERROR(INDEX(MAESTRO!L:L,_xludf.AGGREGATE(15,6,ROW(MAESTRO!$B$3:$B$1000)/((MAESTRO!$B$3:$B$1000="PROVEEDORES")*(UPPER(MAESTRO!$L$3:$L$1000)="CONFIRMADO")),ROWS($A$3:A494))),"")</f>
        <v/>
      </c>
      <c r="M494" s="24" t="str">
        <f ca="1">IFERROR(INDEX(MAESTRO!M:M,_xludf.AGGREGATE(15,6,ROW(MAESTRO!$B$3:$B$1000)/((MAESTRO!$B$3:$B$1000="PROVEEDORES")*(UPPER(MAESTRO!$L$3:$L$1000)="CONFIRMADO")),ROWS($A$3:A494))),"")</f>
        <v/>
      </c>
      <c r="N494" s="24" t="str">
        <f ca="1">IFERROR(INDEX(MAESTRO!N:N,_xludf.AGGREGATE(15,6,ROW(MAESTRO!$B$3:$B$1000)/((MAESTRO!$B$3:$B$1000="PROVEEDORES")*(UPPER(MAESTRO!$L$3:$L$1000)="CONFIRMADO")),ROWS($A$3:A494))),"")</f>
        <v/>
      </c>
      <c r="O494" s="24" t="str">
        <f ca="1">IFERROR(INDEX(MAESTRO!O:O,_xludf.AGGREGATE(15,6,ROW(MAESTRO!$B$3:$B$1000)/((MAESTRO!$B$3:$B$1000="PROVEEDORES")*(UPPER(MAESTRO!$L$3:$L$1000)="CONFIRMADO")),ROWS($A$3:A494))),"")</f>
        <v/>
      </c>
      <c r="P494" s="24" t="str">
        <f ca="1">IFERROR(INDEX(MAESTRO!P:P,_xludf.AGGREGATE(15,6,ROW(MAESTRO!$B$3:$B$1000)/((MAESTRO!$B$3:$B$1000="PROVEEDORES")*(UPPER(MAESTRO!$L$3:$L$1000)="CONFIRMADO")),ROWS($A$3:A494))),"")</f>
        <v/>
      </c>
      <c r="Q494" s="24" t="str">
        <f ca="1">IFERROR(INDEX(MAESTRO!Q:Q,_xludf.AGGREGATE(15,6,ROW(MAESTRO!$B$3:$B$1000)/((MAESTRO!$B$3:$B$1000="PROVEEDORES")*(UPPER(MAESTRO!$L$3:$L$1000)="CONFIRMADO")),ROWS($A$3:A494))),"")</f>
        <v/>
      </c>
      <c r="R494" s="24" t="str">
        <f ca="1">IFERROR(INDEX(MAESTRO!R:R,_xludf.AGGREGATE(15,6,ROW(MAESTRO!$B$3:$B$1000)/((MAESTRO!$B$3:$B$1000="PROVEEDORES")*(UPPER(MAESTRO!$L$3:$L$1000)="CONFIRMADO")),ROWS($A$3:A494))),"")</f>
        <v/>
      </c>
      <c r="S494" s="24" t="str">
        <f ca="1">IFERROR(INDEX(MAESTRO!S:S,_xludf.AGGREGATE(15,6,ROW(MAESTRO!$B$3:$B$1000)/((MAESTRO!$B$3:$B$1000="PROVEEDORES")*(UPPER(MAESTRO!$L$3:$L$1000)="CONFIRMADO")),ROWS($A$3:A494))),"")</f>
        <v/>
      </c>
      <c r="T494" s="24" t="str">
        <f ca="1">IFERROR(INDEX(MAESTRO!T:T,_xludf.AGGREGATE(15,6,ROW(MAESTRO!$B$3:$B$1000)/((MAESTRO!$B$3:$B$1000="PROVEEDORES")*(UPPER(MAESTRO!$L$3:$L$1000)="CONFIRMADO")),ROWS($A$3:A494))),"")</f>
        <v/>
      </c>
      <c r="U494" s="24" t="str">
        <f ca="1">IFERROR(INDEX(MAESTRO!U:U,_xludf.AGGREGATE(15,6,ROW(MAESTRO!$B$3:$B$1000)/((MAESTRO!$B$3:$B$1000="PROVEEDORES")*(UPPER(MAESTRO!$L$3:$L$1000)="CONFIRMADO")),ROWS($A$3:A494))),"")</f>
        <v/>
      </c>
      <c r="V494" s="24" t="str">
        <f ca="1">IFERROR(INDEX(MAESTRO!V:V,_xludf.AGGREGATE(15,6,ROW(MAESTRO!$B$3:$B$1000)/((MAESTRO!$B$3:$B$1000="PROVEEDORES")*(UPPER(MAESTRO!$L$3:$L$1000)="CONFIRMADO")),ROWS($A$3:A494))),"")</f>
        <v/>
      </c>
      <c r="W494" s="24" t="str">
        <f ca="1">IFERROR(INDEX(MAESTRO!W:W,_xludf.AGGREGATE(15,6,ROW(MAESTRO!$B$3:$B$1000)/((MAESTRO!$B$3:$B$1000="PROVEEDORES")*(UPPER(MAESTRO!$L$3:$L$1000)="CONFIRMADO")),ROWS($A$3:A494))),"")</f>
        <v/>
      </c>
      <c r="X494" s="24" t="str">
        <f ca="1">IFERROR(INDEX(MAESTRO!X:X,_xludf.AGGREGATE(15,6,ROW(MAESTRO!$B$3:$B$1000)/((MAESTRO!$B$3:$B$1000="PROVEEDORES")*(UPPER(MAESTRO!$L$3:$L$1000)="CONFIRMADO")),ROWS($A$3:A494))),"")</f>
        <v/>
      </c>
    </row>
    <row r="495" spans="1:24" ht="22.05" customHeight="1">
      <c r="A495" s="10" t="str">
        <f ca="1">IFERROR(INDEX(MAESTRO!A:A,_xludf.AGGREGATE(15,6,ROW(MAESTRO!$B$3:$B$1000)/((MAESTRO!$B$3:$B$1000="PROVEEDORES")*(UPPER(MAESTRO!$L$3:$L$1000)="CONFIRMADO")),ROWS($A$3:A495))),"")</f>
        <v/>
      </c>
      <c r="B495" s="10" t="str">
        <f ca="1">IFERROR(INDEX(MAESTRO!B:B,_xludf.AGGREGATE(15,6,ROW(MAESTRO!$B$3:$B$1000)/((MAESTRO!$B$3:$B$1000="PROVEEDORES")*(UPPER(MAESTRO!$L$3:$L$1000)="CONFIRMADO")),ROWS($A$3:A495))),"")</f>
        <v/>
      </c>
      <c r="C495" s="10" t="str">
        <f ca="1">IFERROR(INDEX(MAESTRO!C:C,_xludf.AGGREGATE(15,6,ROW(MAESTRO!$B$3:$B$1000)/((MAESTRO!$B$3:$B$1000="PROVEEDORES")*(UPPER(MAESTRO!$L$3:$L$1000)="CONFIRMADO")),ROWS($A$3:A495))),"")</f>
        <v/>
      </c>
      <c r="D495" s="10" t="str">
        <f ca="1">IFERROR(INDEX(MAESTRO!D:D,_xludf.AGGREGATE(15,6,ROW(MAESTRO!$B$3:$B$1000)/((MAESTRO!$B$3:$B$1000="PROVEEDORES")*(UPPER(MAESTRO!$L$3:$L$1000)="CONFIRMADO")),ROWS($A$3:A495))),"")</f>
        <v/>
      </c>
      <c r="E495" s="10" t="str">
        <f ca="1">IFERROR(INDEX(MAESTRO!E:E,_xludf.AGGREGATE(15,6,ROW(MAESTRO!$B$3:$B$1000)/((MAESTRO!$B$3:$B$1000="PROVEEDORES")*(UPPER(MAESTRO!$L$3:$L$1000)="CONFIRMADO")),ROWS($A$3:A495))),"")</f>
        <v/>
      </c>
      <c r="F495" s="10" t="str">
        <f ca="1">IFERROR(INDEX(MAESTRO!F:F,_xludf.AGGREGATE(15,6,ROW(MAESTRO!$B$3:$B$1000)/((MAESTRO!$B$3:$B$1000="PROVEEDORES")*(UPPER(MAESTRO!$L$3:$L$1000)="CONFIRMADO")),ROWS($A$3:A495))),"")</f>
        <v/>
      </c>
      <c r="G495" s="10" t="str">
        <f ca="1">IFERROR(INDEX(MAESTRO!G:G,_xludf.AGGREGATE(15,6,ROW(MAESTRO!$B$3:$B$1000)/((MAESTRO!$B$3:$B$1000="PROVEEDORES")*(UPPER(MAESTRO!$L$3:$L$1000)="CONFIRMADO")),ROWS($A$3:A495))),"")</f>
        <v/>
      </c>
      <c r="H495" s="10" t="str">
        <f ca="1">IFERROR(INDEX(MAESTRO!H:H,_xludf.AGGREGATE(15,6,ROW(MAESTRO!$B$3:$B$1000)/((MAESTRO!$B$3:$B$1000="PROVEEDORES")*(UPPER(MAESTRO!$L$3:$L$1000)="CONFIRMADO")),ROWS($A$3:A495))),"")</f>
        <v/>
      </c>
      <c r="I495" s="10" t="str">
        <f ca="1">IFERROR(INDEX(MAESTRO!I:I,_xludf.AGGREGATE(15,6,ROW(MAESTRO!$B$3:$B$1000)/((MAESTRO!$B$3:$B$1000="PROVEEDORES")*(UPPER(MAESTRO!$L$3:$L$1000)="CONFIRMADO")),ROWS($A$3:A495))),"")</f>
        <v/>
      </c>
      <c r="J495" s="10" t="str">
        <f ca="1">IFERROR(INDEX(MAESTRO!J:J,_xludf.AGGREGATE(15,6,ROW(MAESTRO!$B$3:$B$1000)/((MAESTRO!$B$3:$B$1000="PROVEEDORES")*(UPPER(MAESTRO!$L$3:$L$1000)="CONFIRMADO")),ROWS($A$3:A495))),"")</f>
        <v/>
      </c>
      <c r="K495" s="10" t="str">
        <f ca="1">IFERROR(INDEX(MAESTRO!K:K,_xludf.AGGREGATE(15,6,ROW(MAESTRO!$B$3:$B$1000)/((MAESTRO!$B$3:$B$1000="PROVEEDORES")*(UPPER(MAESTRO!$L$3:$L$1000)="CONFIRMADO")),ROWS($A$3:A495))),"")</f>
        <v/>
      </c>
      <c r="L495" s="10" t="str">
        <f ca="1">IFERROR(INDEX(MAESTRO!L:L,_xludf.AGGREGATE(15,6,ROW(MAESTRO!$B$3:$B$1000)/((MAESTRO!$B$3:$B$1000="PROVEEDORES")*(UPPER(MAESTRO!$L$3:$L$1000)="CONFIRMADO")),ROWS($A$3:A495))),"")</f>
        <v/>
      </c>
      <c r="M495" s="10" t="str">
        <f ca="1">IFERROR(INDEX(MAESTRO!M:M,_xludf.AGGREGATE(15,6,ROW(MAESTRO!$B$3:$B$1000)/((MAESTRO!$B$3:$B$1000="PROVEEDORES")*(UPPER(MAESTRO!$L$3:$L$1000)="CONFIRMADO")),ROWS($A$3:A495))),"")</f>
        <v/>
      </c>
      <c r="N495" s="10" t="str">
        <f ca="1">IFERROR(INDEX(MAESTRO!N:N,_xludf.AGGREGATE(15,6,ROW(MAESTRO!$B$3:$B$1000)/((MAESTRO!$B$3:$B$1000="PROVEEDORES")*(UPPER(MAESTRO!$L$3:$L$1000)="CONFIRMADO")),ROWS($A$3:A495))),"")</f>
        <v/>
      </c>
      <c r="O495" s="10" t="str">
        <f ca="1">IFERROR(INDEX(MAESTRO!O:O,_xludf.AGGREGATE(15,6,ROW(MAESTRO!$B$3:$B$1000)/((MAESTRO!$B$3:$B$1000="PROVEEDORES")*(UPPER(MAESTRO!$L$3:$L$1000)="CONFIRMADO")),ROWS($A$3:A495))),"")</f>
        <v/>
      </c>
      <c r="P495" s="10" t="str">
        <f ca="1">IFERROR(INDEX(MAESTRO!P:P,_xludf.AGGREGATE(15,6,ROW(MAESTRO!$B$3:$B$1000)/((MAESTRO!$B$3:$B$1000="PROVEEDORES")*(UPPER(MAESTRO!$L$3:$L$1000)="CONFIRMADO")),ROWS($A$3:A495))),"")</f>
        <v/>
      </c>
      <c r="Q495" s="10" t="str">
        <f ca="1">IFERROR(INDEX(MAESTRO!Q:Q,_xludf.AGGREGATE(15,6,ROW(MAESTRO!$B$3:$B$1000)/((MAESTRO!$B$3:$B$1000="PROVEEDORES")*(UPPER(MAESTRO!$L$3:$L$1000)="CONFIRMADO")),ROWS($A$3:A495))),"")</f>
        <v/>
      </c>
      <c r="R495" s="10" t="str">
        <f ca="1">IFERROR(INDEX(MAESTRO!R:R,_xludf.AGGREGATE(15,6,ROW(MAESTRO!$B$3:$B$1000)/((MAESTRO!$B$3:$B$1000="PROVEEDORES")*(UPPER(MAESTRO!$L$3:$L$1000)="CONFIRMADO")),ROWS($A$3:A495))),"")</f>
        <v/>
      </c>
      <c r="S495" s="10" t="str">
        <f ca="1">IFERROR(INDEX(MAESTRO!S:S,_xludf.AGGREGATE(15,6,ROW(MAESTRO!$B$3:$B$1000)/((MAESTRO!$B$3:$B$1000="PROVEEDORES")*(UPPER(MAESTRO!$L$3:$L$1000)="CONFIRMADO")),ROWS($A$3:A495))),"")</f>
        <v/>
      </c>
      <c r="T495" s="10" t="str">
        <f ca="1">IFERROR(INDEX(MAESTRO!T:T,_xludf.AGGREGATE(15,6,ROW(MAESTRO!$B$3:$B$1000)/((MAESTRO!$B$3:$B$1000="PROVEEDORES")*(UPPER(MAESTRO!$L$3:$L$1000)="CONFIRMADO")),ROWS($A$3:A495))),"")</f>
        <v/>
      </c>
      <c r="U495" s="10" t="str">
        <f ca="1">IFERROR(INDEX(MAESTRO!U:U,_xludf.AGGREGATE(15,6,ROW(MAESTRO!$B$3:$B$1000)/((MAESTRO!$B$3:$B$1000="PROVEEDORES")*(UPPER(MAESTRO!$L$3:$L$1000)="CONFIRMADO")),ROWS($A$3:A495))),"")</f>
        <v/>
      </c>
      <c r="V495" s="10" t="str">
        <f ca="1">IFERROR(INDEX(MAESTRO!V:V,_xludf.AGGREGATE(15,6,ROW(MAESTRO!$B$3:$B$1000)/((MAESTRO!$B$3:$B$1000="PROVEEDORES")*(UPPER(MAESTRO!$L$3:$L$1000)="CONFIRMADO")),ROWS($A$3:A495))),"")</f>
        <v/>
      </c>
      <c r="W495" s="10" t="str">
        <f ca="1">IFERROR(INDEX(MAESTRO!W:W,_xludf.AGGREGATE(15,6,ROW(MAESTRO!$B$3:$B$1000)/((MAESTRO!$B$3:$B$1000="PROVEEDORES")*(UPPER(MAESTRO!$L$3:$L$1000)="CONFIRMADO")),ROWS($A$3:A495))),"")</f>
        <v/>
      </c>
      <c r="X495" s="10" t="str">
        <f ca="1">IFERROR(INDEX(MAESTRO!X:X,_xludf.AGGREGATE(15,6,ROW(MAESTRO!$B$3:$B$1000)/((MAESTRO!$B$3:$B$1000="PROVEEDORES")*(UPPER(MAESTRO!$L$3:$L$1000)="CONFIRMADO")),ROWS($A$3:A495))),"")</f>
        <v/>
      </c>
    </row>
    <row r="496" spans="1:24" ht="22.05" customHeight="1">
      <c r="A496" s="24" t="str">
        <f ca="1">IFERROR(INDEX(MAESTRO!A:A,_xludf.AGGREGATE(15,6,ROW(MAESTRO!$B$3:$B$1000)/((MAESTRO!$B$3:$B$1000="PROVEEDORES")*(UPPER(MAESTRO!$L$3:$L$1000)="CONFIRMADO")),ROWS($A$3:A496))),"")</f>
        <v/>
      </c>
      <c r="B496" s="24" t="str">
        <f ca="1">IFERROR(INDEX(MAESTRO!B:B,_xludf.AGGREGATE(15,6,ROW(MAESTRO!$B$3:$B$1000)/((MAESTRO!$B$3:$B$1000="PROVEEDORES")*(UPPER(MAESTRO!$L$3:$L$1000)="CONFIRMADO")),ROWS($A$3:A496))),"")</f>
        <v/>
      </c>
      <c r="C496" s="24" t="str">
        <f ca="1">IFERROR(INDEX(MAESTRO!C:C,_xludf.AGGREGATE(15,6,ROW(MAESTRO!$B$3:$B$1000)/((MAESTRO!$B$3:$B$1000="PROVEEDORES")*(UPPER(MAESTRO!$L$3:$L$1000)="CONFIRMADO")),ROWS($A$3:A496))),"")</f>
        <v/>
      </c>
      <c r="D496" s="24" t="str">
        <f ca="1">IFERROR(INDEX(MAESTRO!D:D,_xludf.AGGREGATE(15,6,ROW(MAESTRO!$B$3:$B$1000)/((MAESTRO!$B$3:$B$1000="PROVEEDORES")*(UPPER(MAESTRO!$L$3:$L$1000)="CONFIRMADO")),ROWS($A$3:A496))),"")</f>
        <v/>
      </c>
      <c r="E496" s="24" t="str">
        <f ca="1">IFERROR(INDEX(MAESTRO!E:E,_xludf.AGGREGATE(15,6,ROW(MAESTRO!$B$3:$B$1000)/((MAESTRO!$B$3:$B$1000="PROVEEDORES")*(UPPER(MAESTRO!$L$3:$L$1000)="CONFIRMADO")),ROWS($A$3:A496))),"")</f>
        <v/>
      </c>
      <c r="F496" s="24" t="str">
        <f ca="1">IFERROR(INDEX(MAESTRO!F:F,_xludf.AGGREGATE(15,6,ROW(MAESTRO!$B$3:$B$1000)/((MAESTRO!$B$3:$B$1000="PROVEEDORES")*(UPPER(MAESTRO!$L$3:$L$1000)="CONFIRMADO")),ROWS($A$3:A496))),"")</f>
        <v/>
      </c>
      <c r="G496" s="24" t="str">
        <f ca="1">IFERROR(INDEX(MAESTRO!G:G,_xludf.AGGREGATE(15,6,ROW(MAESTRO!$B$3:$B$1000)/((MAESTRO!$B$3:$B$1000="PROVEEDORES")*(UPPER(MAESTRO!$L$3:$L$1000)="CONFIRMADO")),ROWS($A$3:A496))),"")</f>
        <v/>
      </c>
      <c r="H496" s="24" t="str">
        <f ca="1">IFERROR(INDEX(MAESTRO!H:H,_xludf.AGGREGATE(15,6,ROW(MAESTRO!$B$3:$B$1000)/((MAESTRO!$B$3:$B$1000="PROVEEDORES")*(UPPER(MAESTRO!$L$3:$L$1000)="CONFIRMADO")),ROWS($A$3:A496))),"")</f>
        <v/>
      </c>
      <c r="I496" s="24" t="str">
        <f ca="1">IFERROR(INDEX(MAESTRO!I:I,_xludf.AGGREGATE(15,6,ROW(MAESTRO!$B$3:$B$1000)/((MAESTRO!$B$3:$B$1000="PROVEEDORES")*(UPPER(MAESTRO!$L$3:$L$1000)="CONFIRMADO")),ROWS($A$3:A496))),"")</f>
        <v/>
      </c>
      <c r="J496" s="24" t="str">
        <f ca="1">IFERROR(INDEX(MAESTRO!J:J,_xludf.AGGREGATE(15,6,ROW(MAESTRO!$B$3:$B$1000)/((MAESTRO!$B$3:$B$1000="PROVEEDORES")*(UPPER(MAESTRO!$L$3:$L$1000)="CONFIRMADO")),ROWS($A$3:A496))),"")</f>
        <v/>
      </c>
      <c r="K496" s="24" t="str">
        <f ca="1">IFERROR(INDEX(MAESTRO!K:K,_xludf.AGGREGATE(15,6,ROW(MAESTRO!$B$3:$B$1000)/((MAESTRO!$B$3:$B$1000="PROVEEDORES")*(UPPER(MAESTRO!$L$3:$L$1000)="CONFIRMADO")),ROWS($A$3:A496))),"")</f>
        <v/>
      </c>
      <c r="L496" s="24" t="str">
        <f ca="1">IFERROR(INDEX(MAESTRO!L:L,_xludf.AGGREGATE(15,6,ROW(MAESTRO!$B$3:$B$1000)/((MAESTRO!$B$3:$B$1000="PROVEEDORES")*(UPPER(MAESTRO!$L$3:$L$1000)="CONFIRMADO")),ROWS($A$3:A496))),"")</f>
        <v/>
      </c>
      <c r="M496" s="24" t="str">
        <f ca="1">IFERROR(INDEX(MAESTRO!M:M,_xludf.AGGREGATE(15,6,ROW(MAESTRO!$B$3:$B$1000)/((MAESTRO!$B$3:$B$1000="PROVEEDORES")*(UPPER(MAESTRO!$L$3:$L$1000)="CONFIRMADO")),ROWS($A$3:A496))),"")</f>
        <v/>
      </c>
      <c r="N496" s="24" t="str">
        <f ca="1">IFERROR(INDEX(MAESTRO!N:N,_xludf.AGGREGATE(15,6,ROW(MAESTRO!$B$3:$B$1000)/((MAESTRO!$B$3:$B$1000="PROVEEDORES")*(UPPER(MAESTRO!$L$3:$L$1000)="CONFIRMADO")),ROWS($A$3:A496))),"")</f>
        <v/>
      </c>
      <c r="O496" s="24" t="str">
        <f ca="1">IFERROR(INDEX(MAESTRO!O:O,_xludf.AGGREGATE(15,6,ROW(MAESTRO!$B$3:$B$1000)/((MAESTRO!$B$3:$B$1000="PROVEEDORES")*(UPPER(MAESTRO!$L$3:$L$1000)="CONFIRMADO")),ROWS($A$3:A496))),"")</f>
        <v/>
      </c>
      <c r="P496" s="24" t="str">
        <f ca="1">IFERROR(INDEX(MAESTRO!P:P,_xludf.AGGREGATE(15,6,ROW(MAESTRO!$B$3:$B$1000)/((MAESTRO!$B$3:$B$1000="PROVEEDORES")*(UPPER(MAESTRO!$L$3:$L$1000)="CONFIRMADO")),ROWS($A$3:A496))),"")</f>
        <v/>
      </c>
      <c r="Q496" s="24" t="str">
        <f ca="1">IFERROR(INDEX(MAESTRO!Q:Q,_xludf.AGGREGATE(15,6,ROW(MAESTRO!$B$3:$B$1000)/((MAESTRO!$B$3:$B$1000="PROVEEDORES")*(UPPER(MAESTRO!$L$3:$L$1000)="CONFIRMADO")),ROWS($A$3:A496))),"")</f>
        <v/>
      </c>
      <c r="R496" s="24" t="str">
        <f ca="1">IFERROR(INDEX(MAESTRO!R:R,_xludf.AGGREGATE(15,6,ROW(MAESTRO!$B$3:$B$1000)/((MAESTRO!$B$3:$B$1000="PROVEEDORES")*(UPPER(MAESTRO!$L$3:$L$1000)="CONFIRMADO")),ROWS($A$3:A496))),"")</f>
        <v/>
      </c>
      <c r="S496" s="24" t="str">
        <f ca="1">IFERROR(INDEX(MAESTRO!S:S,_xludf.AGGREGATE(15,6,ROW(MAESTRO!$B$3:$B$1000)/((MAESTRO!$B$3:$B$1000="PROVEEDORES")*(UPPER(MAESTRO!$L$3:$L$1000)="CONFIRMADO")),ROWS($A$3:A496))),"")</f>
        <v/>
      </c>
      <c r="T496" s="24" t="str">
        <f ca="1">IFERROR(INDEX(MAESTRO!T:T,_xludf.AGGREGATE(15,6,ROW(MAESTRO!$B$3:$B$1000)/((MAESTRO!$B$3:$B$1000="PROVEEDORES")*(UPPER(MAESTRO!$L$3:$L$1000)="CONFIRMADO")),ROWS($A$3:A496))),"")</f>
        <v/>
      </c>
      <c r="U496" s="24" t="str">
        <f ca="1">IFERROR(INDEX(MAESTRO!U:U,_xludf.AGGREGATE(15,6,ROW(MAESTRO!$B$3:$B$1000)/((MAESTRO!$B$3:$B$1000="PROVEEDORES")*(UPPER(MAESTRO!$L$3:$L$1000)="CONFIRMADO")),ROWS($A$3:A496))),"")</f>
        <v/>
      </c>
      <c r="V496" s="24" t="str">
        <f ca="1">IFERROR(INDEX(MAESTRO!V:V,_xludf.AGGREGATE(15,6,ROW(MAESTRO!$B$3:$B$1000)/((MAESTRO!$B$3:$B$1000="PROVEEDORES")*(UPPER(MAESTRO!$L$3:$L$1000)="CONFIRMADO")),ROWS($A$3:A496))),"")</f>
        <v/>
      </c>
      <c r="W496" s="24" t="str">
        <f ca="1">IFERROR(INDEX(MAESTRO!W:W,_xludf.AGGREGATE(15,6,ROW(MAESTRO!$B$3:$B$1000)/((MAESTRO!$B$3:$B$1000="PROVEEDORES")*(UPPER(MAESTRO!$L$3:$L$1000)="CONFIRMADO")),ROWS($A$3:A496))),"")</f>
        <v/>
      </c>
      <c r="X496" s="24" t="str">
        <f ca="1">IFERROR(INDEX(MAESTRO!X:X,_xludf.AGGREGATE(15,6,ROW(MAESTRO!$B$3:$B$1000)/((MAESTRO!$B$3:$B$1000="PROVEEDORES")*(UPPER(MAESTRO!$L$3:$L$1000)="CONFIRMADO")),ROWS($A$3:A496))),"")</f>
        <v/>
      </c>
    </row>
    <row r="497" spans="1:24" ht="22.05" customHeight="1">
      <c r="A497" s="10" t="str">
        <f ca="1">IFERROR(INDEX(MAESTRO!A:A,_xludf.AGGREGATE(15,6,ROW(MAESTRO!$B$3:$B$1000)/((MAESTRO!$B$3:$B$1000="PROVEEDORES")*(UPPER(MAESTRO!$L$3:$L$1000)="CONFIRMADO")),ROWS($A$3:A497))),"")</f>
        <v/>
      </c>
      <c r="B497" s="10" t="str">
        <f ca="1">IFERROR(INDEX(MAESTRO!B:B,_xludf.AGGREGATE(15,6,ROW(MAESTRO!$B$3:$B$1000)/((MAESTRO!$B$3:$B$1000="PROVEEDORES")*(UPPER(MAESTRO!$L$3:$L$1000)="CONFIRMADO")),ROWS($A$3:A497))),"")</f>
        <v/>
      </c>
      <c r="C497" s="10" t="str">
        <f ca="1">IFERROR(INDEX(MAESTRO!C:C,_xludf.AGGREGATE(15,6,ROW(MAESTRO!$B$3:$B$1000)/((MAESTRO!$B$3:$B$1000="PROVEEDORES")*(UPPER(MAESTRO!$L$3:$L$1000)="CONFIRMADO")),ROWS($A$3:A497))),"")</f>
        <v/>
      </c>
      <c r="D497" s="10" t="str">
        <f ca="1">IFERROR(INDEX(MAESTRO!D:D,_xludf.AGGREGATE(15,6,ROW(MAESTRO!$B$3:$B$1000)/((MAESTRO!$B$3:$B$1000="PROVEEDORES")*(UPPER(MAESTRO!$L$3:$L$1000)="CONFIRMADO")),ROWS($A$3:A497))),"")</f>
        <v/>
      </c>
      <c r="E497" s="10" t="str">
        <f ca="1">IFERROR(INDEX(MAESTRO!E:E,_xludf.AGGREGATE(15,6,ROW(MAESTRO!$B$3:$B$1000)/((MAESTRO!$B$3:$B$1000="PROVEEDORES")*(UPPER(MAESTRO!$L$3:$L$1000)="CONFIRMADO")),ROWS($A$3:A497))),"")</f>
        <v/>
      </c>
      <c r="F497" s="10" t="str">
        <f ca="1">IFERROR(INDEX(MAESTRO!F:F,_xludf.AGGREGATE(15,6,ROW(MAESTRO!$B$3:$B$1000)/((MAESTRO!$B$3:$B$1000="PROVEEDORES")*(UPPER(MAESTRO!$L$3:$L$1000)="CONFIRMADO")),ROWS($A$3:A497))),"")</f>
        <v/>
      </c>
      <c r="G497" s="10" t="str">
        <f ca="1">IFERROR(INDEX(MAESTRO!G:G,_xludf.AGGREGATE(15,6,ROW(MAESTRO!$B$3:$B$1000)/((MAESTRO!$B$3:$B$1000="PROVEEDORES")*(UPPER(MAESTRO!$L$3:$L$1000)="CONFIRMADO")),ROWS($A$3:A497))),"")</f>
        <v/>
      </c>
      <c r="H497" s="10" t="str">
        <f ca="1">IFERROR(INDEX(MAESTRO!H:H,_xludf.AGGREGATE(15,6,ROW(MAESTRO!$B$3:$B$1000)/((MAESTRO!$B$3:$B$1000="PROVEEDORES")*(UPPER(MAESTRO!$L$3:$L$1000)="CONFIRMADO")),ROWS($A$3:A497))),"")</f>
        <v/>
      </c>
      <c r="I497" s="10" t="str">
        <f ca="1">IFERROR(INDEX(MAESTRO!I:I,_xludf.AGGREGATE(15,6,ROW(MAESTRO!$B$3:$B$1000)/((MAESTRO!$B$3:$B$1000="PROVEEDORES")*(UPPER(MAESTRO!$L$3:$L$1000)="CONFIRMADO")),ROWS($A$3:A497))),"")</f>
        <v/>
      </c>
      <c r="J497" s="10" t="str">
        <f ca="1">IFERROR(INDEX(MAESTRO!J:J,_xludf.AGGREGATE(15,6,ROW(MAESTRO!$B$3:$B$1000)/((MAESTRO!$B$3:$B$1000="PROVEEDORES")*(UPPER(MAESTRO!$L$3:$L$1000)="CONFIRMADO")),ROWS($A$3:A497))),"")</f>
        <v/>
      </c>
      <c r="K497" s="10" t="str">
        <f ca="1">IFERROR(INDEX(MAESTRO!K:K,_xludf.AGGREGATE(15,6,ROW(MAESTRO!$B$3:$B$1000)/((MAESTRO!$B$3:$B$1000="PROVEEDORES")*(UPPER(MAESTRO!$L$3:$L$1000)="CONFIRMADO")),ROWS($A$3:A497))),"")</f>
        <v/>
      </c>
      <c r="L497" s="10" t="str">
        <f ca="1">IFERROR(INDEX(MAESTRO!L:L,_xludf.AGGREGATE(15,6,ROW(MAESTRO!$B$3:$B$1000)/((MAESTRO!$B$3:$B$1000="PROVEEDORES")*(UPPER(MAESTRO!$L$3:$L$1000)="CONFIRMADO")),ROWS($A$3:A497))),"")</f>
        <v/>
      </c>
      <c r="M497" s="10" t="str">
        <f ca="1">IFERROR(INDEX(MAESTRO!M:M,_xludf.AGGREGATE(15,6,ROW(MAESTRO!$B$3:$B$1000)/((MAESTRO!$B$3:$B$1000="PROVEEDORES")*(UPPER(MAESTRO!$L$3:$L$1000)="CONFIRMADO")),ROWS($A$3:A497))),"")</f>
        <v/>
      </c>
      <c r="N497" s="10" t="str">
        <f ca="1">IFERROR(INDEX(MAESTRO!N:N,_xludf.AGGREGATE(15,6,ROW(MAESTRO!$B$3:$B$1000)/((MAESTRO!$B$3:$B$1000="PROVEEDORES")*(UPPER(MAESTRO!$L$3:$L$1000)="CONFIRMADO")),ROWS($A$3:A497))),"")</f>
        <v/>
      </c>
      <c r="O497" s="10" t="str">
        <f ca="1">IFERROR(INDEX(MAESTRO!O:O,_xludf.AGGREGATE(15,6,ROW(MAESTRO!$B$3:$B$1000)/((MAESTRO!$B$3:$B$1000="PROVEEDORES")*(UPPER(MAESTRO!$L$3:$L$1000)="CONFIRMADO")),ROWS($A$3:A497))),"")</f>
        <v/>
      </c>
      <c r="P497" s="10" t="str">
        <f ca="1">IFERROR(INDEX(MAESTRO!P:P,_xludf.AGGREGATE(15,6,ROW(MAESTRO!$B$3:$B$1000)/((MAESTRO!$B$3:$B$1000="PROVEEDORES")*(UPPER(MAESTRO!$L$3:$L$1000)="CONFIRMADO")),ROWS($A$3:A497))),"")</f>
        <v/>
      </c>
      <c r="Q497" s="10" t="str">
        <f ca="1">IFERROR(INDEX(MAESTRO!Q:Q,_xludf.AGGREGATE(15,6,ROW(MAESTRO!$B$3:$B$1000)/((MAESTRO!$B$3:$B$1000="PROVEEDORES")*(UPPER(MAESTRO!$L$3:$L$1000)="CONFIRMADO")),ROWS($A$3:A497))),"")</f>
        <v/>
      </c>
      <c r="R497" s="10" t="str">
        <f ca="1">IFERROR(INDEX(MAESTRO!R:R,_xludf.AGGREGATE(15,6,ROW(MAESTRO!$B$3:$B$1000)/((MAESTRO!$B$3:$B$1000="PROVEEDORES")*(UPPER(MAESTRO!$L$3:$L$1000)="CONFIRMADO")),ROWS($A$3:A497))),"")</f>
        <v/>
      </c>
      <c r="S497" s="10" t="str">
        <f ca="1">IFERROR(INDEX(MAESTRO!S:S,_xludf.AGGREGATE(15,6,ROW(MAESTRO!$B$3:$B$1000)/((MAESTRO!$B$3:$B$1000="PROVEEDORES")*(UPPER(MAESTRO!$L$3:$L$1000)="CONFIRMADO")),ROWS($A$3:A497))),"")</f>
        <v/>
      </c>
      <c r="T497" s="10" t="str">
        <f ca="1">IFERROR(INDEX(MAESTRO!T:T,_xludf.AGGREGATE(15,6,ROW(MAESTRO!$B$3:$B$1000)/((MAESTRO!$B$3:$B$1000="PROVEEDORES")*(UPPER(MAESTRO!$L$3:$L$1000)="CONFIRMADO")),ROWS($A$3:A497))),"")</f>
        <v/>
      </c>
      <c r="U497" s="10" t="str">
        <f ca="1">IFERROR(INDEX(MAESTRO!U:U,_xludf.AGGREGATE(15,6,ROW(MAESTRO!$B$3:$B$1000)/((MAESTRO!$B$3:$B$1000="PROVEEDORES")*(UPPER(MAESTRO!$L$3:$L$1000)="CONFIRMADO")),ROWS($A$3:A497))),"")</f>
        <v/>
      </c>
      <c r="V497" s="10" t="str">
        <f ca="1">IFERROR(INDEX(MAESTRO!V:V,_xludf.AGGREGATE(15,6,ROW(MAESTRO!$B$3:$B$1000)/((MAESTRO!$B$3:$B$1000="PROVEEDORES")*(UPPER(MAESTRO!$L$3:$L$1000)="CONFIRMADO")),ROWS($A$3:A497))),"")</f>
        <v/>
      </c>
      <c r="W497" s="10" t="str">
        <f ca="1">IFERROR(INDEX(MAESTRO!W:W,_xludf.AGGREGATE(15,6,ROW(MAESTRO!$B$3:$B$1000)/((MAESTRO!$B$3:$B$1000="PROVEEDORES")*(UPPER(MAESTRO!$L$3:$L$1000)="CONFIRMADO")),ROWS($A$3:A497))),"")</f>
        <v/>
      </c>
      <c r="X497" s="10" t="str">
        <f ca="1">IFERROR(INDEX(MAESTRO!X:X,_xludf.AGGREGATE(15,6,ROW(MAESTRO!$B$3:$B$1000)/((MAESTRO!$B$3:$B$1000="PROVEEDORES")*(UPPER(MAESTRO!$L$3:$L$1000)="CONFIRMADO")),ROWS($A$3:A497))),"")</f>
        <v/>
      </c>
    </row>
    <row r="498" spans="1:24" ht="22.05" customHeight="1">
      <c r="A498" s="24" t="str">
        <f ca="1">IFERROR(INDEX(MAESTRO!A:A,_xludf.AGGREGATE(15,6,ROW(MAESTRO!$B$3:$B$1000)/((MAESTRO!$B$3:$B$1000="PROVEEDORES")*(UPPER(MAESTRO!$L$3:$L$1000)="CONFIRMADO")),ROWS($A$3:A498))),"")</f>
        <v/>
      </c>
      <c r="B498" s="24" t="str">
        <f ca="1">IFERROR(INDEX(MAESTRO!B:B,_xludf.AGGREGATE(15,6,ROW(MAESTRO!$B$3:$B$1000)/((MAESTRO!$B$3:$B$1000="PROVEEDORES")*(UPPER(MAESTRO!$L$3:$L$1000)="CONFIRMADO")),ROWS($A$3:A498))),"")</f>
        <v/>
      </c>
      <c r="C498" s="24" t="str">
        <f ca="1">IFERROR(INDEX(MAESTRO!C:C,_xludf.AGGREGATE(15,6,ROW(MAESTRO!$B$3:$B$1000)/((MAESTRO!$B$3:$B$1000="PROVEEDORES")*(UPPER(MAESTRO!$L$3:$L$1000)="CONFIRMADO")),ROWS($A$3:A498))),"")</f>
        <v/>
      </c>
      <c r="D498" s="24" t="str">
        <f ca="1">IFERROR(INDEX(MAESTRO!D:D,_xludf.AGGREGATE(15,6,ROW(MAESTRO!$B$3:$B$1000)/((MAESTRO!$B$3:$B$1000="PROVEEDORES")*(UPPER(MAESTRO!$L$3:$L$1000)="CONFIRMADO")),ROWS($A$3:A498))),"")</f>
        <v/>
      </c>
      <c r="E498" s="24" t="str">
        <f ca="1">IFERROR(INDEX(MAESTRO!E:E,_xludf.AGGREGATE(15,6,ROW(MAESTRO!$B$3:$B$1000)/((MAESTRO!$B$3:$B$1000="PROVEEDORES")*(UPPER(MAESTRO!$L$3:$L$1000)="CONFIRMADO")),ROWS($A$3:A498))),"")</f>
        <v/>
      </c>
      <c r="F498" s="24" t="str">
        <f ca="1">IFERROR(INDEX(MAESTRO!F:F,_xludf.AGGREGATE(15,6,ROW(MAESTRO!$B$3:$B$1000)/((MAESTRO!$B$3:$B$1000="PROVEEDORES")*(UPPER(MAESTRO!$L$3:$L$1000)="CONFIRMADO")),ROWS($A$3:A498))),"")</f>
        <v/>
      </c>
      <c r="G498" s="24" t="str">
        <f ca="1">IFERROR(INDEX(MAESTRO!G:G,_xludf.AGGREGATE(15,6,ROW(MAESTRO!$B$3:$B$1000)/((MAESTRO!$B$3:$B$1000="PROVEEDORES")*(UPPER(MAESTRO!$L$3:$L$1000)="CONFIRMADO")),ROWS($A$3:A498))),"")</f>
        <v/>
      </c>
      <c r="H498" s="24" t="str">
        <f ca="1">IFERROR(INDEX(MAESTRO!H:H,_xludf.AGGREGATE(15,6,ROW(MAESTRO!$B$3:$B$1000)/((MAESTRO!$B$3:$B$1000="PROVEEDORES")*(UPPER(MAESTRO!$L$3:$L$1000)="CONFIRMADO")),ROWS($A$3:A498))),"")</f>
        <v/>
      </c>
      <c r="I498" s="24" t="str">
        <f ca="1">IFERROR(INDEX(MAESTRO!I:I,_xludf.AGGREGATE(15,6,ROW(MAESTRO!$B$3:$B$1000)/((MAESTRO!$B$3:$B$1000="PROVEEDORES")*(UPPER(MAESTRO!$L$3:$L$1000)="CONFIRMADO")),ROWS($A$3:A498))),"")</f>
        <v/>
      </c>
      <c r="J498" s="24" t="str">
        <f ca="1">IFERROR(INDEX(MAESTRO!J:J,_xludf.AGGREGATE(15,6,ROW(MAESTRO!$B$3:$B$1000)/((MAESTRO!$B$3:$B$1000="PROVEEDORES")*(UPPER(MAESTRO!$L$3:$L$1000)="CONFIRMADO")),ROWS($A$3:A498))),"")</f>
        <v/>
      </c>
      <c r="K498" s="24" t="str">
        <f ca="1">IFERROR(INDEX(MAESTRO!K:K,_xludf.AGGREGATE(15,6,ROW(MAESTRO!$B$3:$B$1000)/((MAESTRO!$B$3:$B$1000="PROVEEDORES")*(UPPER(MAESTRO!$L$3:$L$1000)="CONFIRMADO")),ROWS($A$3:A498))),"")</f>
        <v/>
      </c>
      <c r="L498" s="24" t="str">
        <f ca="1">IFERROR(INDEX(MAESTRO!L:L,_xludf.AGGREGATE(15,6,ROW(MAESTRO!$B$3:$B$1000)/((MAESTRO!$B$3:$B$1000="PROVEEDORES")*(UPPER(MAESTRO!$L$3:$L$1000)="CONFIRMADO")),ROWS($A$3:A498))),"")</f>
        <v/>
      </c>
      <c r="M498" s="24" t="str">
        <f ca="1">IFERROR(INDEX(MAESTRO!M:M,_xludf.AGGREGATE(15,6,ROW(MAESTRO!$B$3:$B$1000)/((MAESTRO!$B$3:$B$1000="PROVEEDORES")*(UPPER(MAESTRO!$L$3:$L$1000)="CONFIRMADO")),ROWS($A$3:A498))),"")</f>
        <v/>
      </c>
      <c r="N498" s="24" t="str">
        <f ca="1">IFERROR(INDEX(MAESTRO!N:N,_xludf.AGGREGATE(15,6,ROW(MAESTRO!$B$3:$B$1000)/((MAESTRO!$B$3:$B$1000="PROVEEDORES")*(UPPER(MAESTRO!$L$3:$L$1000)="CONFIRMADO")),ROWS($A$3:A498))),"")</f>
        <v/>
      </c>
      <c r="O498" s="24" t="str">
        <f ca="1">IFERROR(INDEX(MAESTRO!O:O,_xludf.AGGREGATE(15,6,ROW(MAESTRO!$B$3:$B$1000)/((MAESTRO!$B$3:$B$1000="PROVEEDORES")*(UPPER(MAESTRO!$L$3:$L$1000)="CONFIRMADO")),ROWS($A$3:A498))),"")</f>
        <v/>
      </c>
      <c r="P498" s="24" t="str">
        <f ca="1">IFERROR(INDEX(MAESTRO!P:P,_xludf.AGGREGATE(15,6,ROW(MAESTRO!$B$3:$B$1000)/((MAESTRO!$B$3:$B$1000="PROVEEDORES")*(UPPER(MAESTRO!$L$3:$L$1000)="CONFIRMADO")),ROWS($A$3:A498))),"")</f>
        <v/>
      </c>
      <c r="Q498" s="24" t="str">
        <f ca="1">IFERROR(INDEX(MAESTRO!Q:Q,_xludf.AGGREGATE(15,6,ROW(MAESTRO!$B$3:$B$1000)/((MAESTRO!$B$3:$B$1000="PROVEEDORES")*(UPPER(MAESTRO!$L$3:$L$1000)="CONFIRMADO")),ROWS($A$3:A498))),"")</f>
        <v/>
      </c>
      <c r="R498" s="24" t="str">
        <f ca="1">IFERROR(INDEX(MAESTRO!R:R,_xludf.AGGREGATE(15,6,ROW(MAESTRO!$B$3:$B$1000)/((MAESTRO!$B$3:$B$1000="PROVEEDORES")*(UPPER(MAESTRO!$L$3:$L$1000)="CONFIRMADO")),ROWS($A$3:A498))),"")</f>
        <v/>
      </c>
      <c r="S498" s="24" t="str">
        <f ca="1">IFERROR(INDEX(MAESTRO!S:S,_xludf.AGGREGATE(15,6,ROW(MAESTRO!$B$3:$B$1000)/((MAESTRO!$B$3:$B$1000="PROVEEDORES")*(UPPER(MAESTRO!$L$3:$L$1000)="CONFIRMADO")),ROWS($A$3:A498))),"")</f>
        <v/>
      </c>
      <c r="T498" s="24" t="str">
        <f ca="1">IFERROR(INDEX(MAESTRO!T:T,_xludf.AGGREGATE(15,6,ROW(MAESTRO!$B$3:$B$1000)/((MAESTRO!$B$3:$B$1000="PROVEEDORES")*(UPPER(MAESTRO!$L$3:$L$1000)="CONFIRMADO")),ROWS($A$3:A498))),"")</f>
        <v/>
      </c>
      <c r="U498" s="24" t="str">
        <f ca="1">IFERROR(INDEX(MAESTRO!U:U,_xludf.AGGREGATE(15,6,ROW(MAESTRO!$B$3:$B$1000)/((MAESTRO!$B$3:$B$1000="PROVEEDORES")*(UPPER(MAESTRO!$L$3:$L$1000)="CONFIRMADO")),ROWS($A$3:A498))),"")</f>
        <v/>
      </c>
      <c r="V498" s="24" t="str">
        <f ca="1">IFERROR(INDEX(MAESTRO!V:V,_xludf.AGGREGATE(15,6,ROW(MAESTRO!$B$3:$B$1000)/((MAESTRO!$B$3:$B$1000="PROVEEDORES")*(UPPER(MAESTRO!$L$3:$L$1000)="CONFIRMADO")),ROWS($A$3:A498))),"")</f>
        <v/>
      </c>
      <c r="W498" s="24" t="str">
        <f ca="1">IFERROR(INDEX(MAESTRO!W:W,_xludf.AGGREGATE(15,6,ROW(MAESTRO!$B$3:$B$1000)/((MAESTRO!$B$3:$B$1000="PROVEEDORES")*(UPPER(MAESTRO!$L$3:$L$1000)="CONFIRMADO")),ROWS($A$3:A498))),"")</f>
        <v/>
      </c>
      <c r="X498" s="24" t="str">
        <f ca="1">IFERROR(INDEX(MAESTRO!X:X,_xludf.AGGREGATE(15,6,ROW(MAESTRO!$B$3:$B$1000)/((MAESTRO!$B$3:$B$1000="PROVEEDORES")*(UPPER(MAESTRO!$L$3:$L$1000)="CONFIRMADO")),ROWS($A$3:A498))),"")</f>
        <v/>
      </c>
    </row>
    <row r="499" spans="1:24" ht="22.05" customHeight="1">
      <c r="A499" s="10" t="str">
        <f ca="1">IFERROR(INDEX(MAESTRO!A:A,_xludf.AGGREGATE(15,6,ROW(MAESTRO!$B$3:$B$1000)/((MAESTRO!$B$3:$B$1000="PROVEEDORES")*(UPPER(MAESTRO!$L$3:$L$1000)="CONFIRMADO")),ROWS($A$3:A499))),"")</f>
        <v/>
      </c>
      <c r="B499" s="10" t="str">
        <f ca="1">IFERROR(INDEX(MAESTRO!B:B,_xludf.AGGREGATE(15,6,ROW(MAESTRO!$B$3:$B$1000)/((MAESTRO!$B$3:$B$1000="PROVEEDORES")*(UPPER(MAESTRO!$L$3:$L$1000)="CONFIRMADO")),ROWS($A$3:A499))),"")</f>
        <v/>
      </c>
      <c r="C499" s="10" t="str">
        <f ca="1">IFERROR(INDEX(MAESTRO!C:C,_xludf.AGGREGATE(15,6,ROW(MAESTRO!$B$3:$B$1000)/((MAESTRO!$B$3:$B$1000="PROVEEDORES")*(UPPER(MAESTRO!$L$3:$L$1000)="CONFIRMADO")),ROWS($A$3:A499))),"")</f>
        <v/>
      </c>
      <c r="D499" s="10" t="str">
        <f ca="1">IFERROR(INDEX(MAESTRO!D:D,_xludf.AGGREGATE(15,6,ROW(MAESTRO!$B$3:$B$1000)/((MAESTRO!$B$3:$B$1000="PROVEEDORES")*(UPPER(MAESTRO!$L$3:$L$1000)="CONFIRMADO")),ROWS($A$3:A499))),"")</f>
        <v/>
      </c>
      <c r="E499" s="10" t="str">
        <f ca="1">IFERROR(INDEX(MAESTRO!E:E,_xludf.AGGREGATE(15,6,ROW(MAESTRO!$B$3:$B$1000)/((MAESTRO!$B$3:$B$1000="PROVEEDORES")*(UPPER(MAESTRO!$L$3:$L$1000)="CONFIRMADO")),ROWS($A$3:A499))),"")</f>
        <v/>
      </c>
      <c r="F499" s="10" t="str">
        <f ca="1">IFERROR(INDEX(MAESTRO!F:F,_xludf.AGGREGATE(15,6,ROW(MAESTRO!$B$3:$B$1000)/((MAESTRO!$B$3:$B$1000="PROVEEDORES")*(UPPER(MAESTRO!$L$3:$L$1000)="CONFIRMADO")),ROWS($A$3:A499))),"")</f>
        <v/>
      </c>
      <c r="G499" s="10" t="str">
        <f ca="1">IFERROR(INDEX(MAESTRO!G:G,_xludf.AGGREGATE(15,6,ROW(MAESTRO!$B$3:$B$1000)/((MAESTRO!$B$3:$B$1000="PROVEEDORES")*(UPPER(MAESTRO!$L$3:$L$1000)="CONFIRMADO")),ROWS($A$3:A499))),"")</f>
        <v/>
      </c>
      <c r="H499" s="10" t="str">
        <f ca="1">IFERROR(INDEX(MAESTRO!H:H,_xludf.AGGREGATE(15,6,ROW(MAESTRO!$B$3:$B$1000)/((MAESTRO!$B$3:$B$1000="PROVEEDORES")*(UPPER(MAESTRO!$L$3:$L$1000)="CONFIRMADO")),ROWS($A$3:A499))),"")</f>
        <v/>
      </c>
      <c r="I499" s="10" t="str">
        <f ca="1">IFERROR(INDEX(MAESTRO!I:I,_xludf.AGGREGATE(15,6,ROW(MAESTRO!$B$3:$B$1000)/((MAESTRO!$B$3:$B$1000="PROVEEDORES")*(UPPER(MAESTRO!$L$3:$L$1000)="CONFIRMADO")),ROWS($A$3:A499))),"")</f>
        <v/>
      </c>
      <c r="J499" s="10" t="str">
        <f ca="1">IFERROR(INDEX(MAESTRO!J:J,_xludf.AGGREGATE(15,6,ROW(MAESTRO!$B$3:$B$1000)/((MAESTRO!$B$3:$B$1000="PROVEEDORES")*(UPPER(MAESTRO!$L$3:$L$1000)="CONFIRMADO")),ROWS($A$3:A499))),"")</f>
        <v/>
      </c>
      <c r="K499" s="10" t="str">
        <f ca="1">IFERROR(INDEX(MAESTRO!K:K,_xludf.AGGREGATE(15,6,ROW(MAESTRO!$B$3:$B$1000)/((MAESTRO!$B$3:$B$1000="PROVEEDORES")*(UPPER(MAESTRO!$L$3:$L$1000)="CONFIRMADO")),ROWS($A$3:A499))),"")</f>
        <v/>
      </c>
      <c r="L499" s="10" t="str">
        <f ca="1">IFERROR(INDEX(MAESTRO!L:L,_xludf.AGGREGATE(15,6,ROW(MAESTRO!$B$3:$B$1000)/((MAESTRO!$B$3:$B$1000="PROVEEDORES")*(UPPER(MAESTRO!$L$3:$L$1000)="CONFIRMADO")),ROWS($A$3:A499))),"")</f>
        <v/>
      </c>
      <c r="M499" s="10" t="str">
        <f ca="1">IFERROR(INDEX(MAESTRO!M:M,_xludf.AGGREGATE(15,6,ROW(MAESTRO!$B$3:$B$1000)/((MAESTRO!$B$3:$B$1000="PROVEEDORES")*(UPPER(MAESTRO!$L$3:$L$1000)="CONFIRMADO")),ROWS($A$3:A499))),"")</f>
        <v/>
      </c>
      <c r="N499" s="10" t="str">
        <f ca="1">IFERROR(INDEX(MAESTRO!N:N,_xludf.AGGREGATE(15,6,ROW(MAESTRO!$B$3:$B$1000)/((MAESTRO!$B$3:$B$1000="PROVEEDORES")*(UPPER(MAESTRO!$L$3:$L$1000)="CONFIRMADO")),ROWS($A$3:A499))),"")</f>
        <v/>
      </c>
      <c r="O499" s="10" t="str">
        <f ca="1">IFERROR(INDEX(MAESTRO!O:O,_xludf.AGGREGATE(15,6,ROW(MAESTRO!$B$3:$B$1000)/((MAESTRO!$B$3:$B$1000="PROVEEDORES")*(UPPER(MAESTRO!$L$3:$L$1000)="CONFIRMADO")),ROWS($A$3:A499))),"")</f>
        <v/>
      </c>
      <c r="P499" s="10" t="str">
        <f ca="1">IFERROR(INDEX(MAESTRO!P:P,_xludf.AGGREGATE(15,6,ROW(MAESTRO!$B$3:$B$1000)/((MAESTRO!$B$3:$B$1000="PROVEEDORES")*(UPPER(MAESTRO!$L$3:$L$1000)="CONFIRMADO")),ROWS($A$3:A499))),"")</f>
        <v/>
      </c>
      <c r="Q499" s="10" t="str">
        <f ca="1">IFERROR(INDEX(MAESTRO!Q:Q,_xludf.AGGREGATE(15,6,ROW(MAESTRO!$B$3:$B$1000)/((MAESTRO!$B$3:$B$1000="PROVEEDORES")*(UPPER(MAESTRO!$L$3:$L$1000)="CONFIRMADO")),ROWS($A$3:A499))),"")</f>
        <v/>
      </c>
      <c r="R499" s="10" t="str">
        <f ca="1">IFERROR(INDEX(MAESTRO!R:R,_xludf.AGGREGATE(15,6,ROW(MAESTRO!$B$3:$B$1000)/((MAESTRO!$B$3:$B$1000="PROVEEDORES")*(UPPER(MAESTRO!$L$3:$L$1000)="CONFIRMADO")),ROWS($A$3:A499))),"")</f>
        <v/>
      </c>
      <c r="S499" s="10" t="str">
        <f ca="1">IFERROR(INDEX(MAESTRO!S:S,_xludf.AGGREGATE(15,6,ROW(MAESTRO!$B$3:$B$1000)/((MAESTRO!$B$3:$B$1000="PROVEEDORES")*(UPPER(MAESTRO!$L$3:$L$1000)="CONFIRMADO")),ROWS($A$3:A499))),"")</f>
        <v/>
      </c>
      <c r="T499" s="10" t="str">
        <f ca="1">IFERROR(INDEX(MAESTRO!T:T,_xludf.AGGREGATE(15,6,ROW(MAESTRO!$B$3:$B$1000)/((MAESTRO!$B$3:$B$1000="PROVEEDORES")*(UPPER(MAESTRO!$L$3:$L$1000)="CONFIRMADO")),ROWS($A$3:A499))),"")</f>
        <v/>
      </c>
      <c r="U499" s="10" t="str">
        <f ca="1">IFERROR(INDEX(MAESTRO!U:U,_xludf.AGGREGATE(15,6,ROW(MAESTRO!$B$3:$B$1000)/((MAESTRO!$B$3:$B$1000="PROVEEDORES")*(UPPER(MAESTRO!$L$3:$L$1000)="CONFIRMADO")),ROWS($A$3:A499))),"")</f>
        <v/>
      </c>
      <c r="V499" s="10" t="str">
        <f ca="1">IFERROR(INDEX(MAESTRO!V:V,_xludf.AGGREGATE(15,6,ROW(MAESTRO!$B$3:$B$1000)/((MAESTRO!$B$3:$B$1000="PROVEEDORES")*(UPPER(MAESTRO!$L$3:$L$1000)="CONFIRMADO")),ROWS($A$3:A499))),"")</f>
        <v/>
      </c>
      <c r="W499" s="10" t="str">
        <f ca="1">IFERROR(INDEX(MAESTRO!W:W,_xludf.AGGREGATE(15,6,ROW(MAESTRO!$B$3:$B$1000)/((MAESTRO!$B$3:$B$1000="PROVEEDORES")*(UPPER(MAESTRO!$L$3:$L$1000)="CONFIRMADO")),ROWS($A$3:A499))),"")</f>
        <v/>
      </c>
      <c r="X499" s="10" t="str">
        <f ca="1">IFERROR(INDEX(MAESTRO!X:X,_xludf.AGGREGATE(15,6,ROW(MAESTRO!$B$3:$B$1000)/((MAESTRO!$B$3:$B$1000="PROVEEDORES")*(UPPER(MAESTRO!$L$3:$L$1000)="CONFIRMADO")),ROWS($A$3:A499))),"")</f>
        <v/>
      </c>
    </row>
    <row r="500" spans="1:24" ht="22.05" customHeight="1">
      <c r="A500" s="24" t="str">
        <f ca="1">IFERROR(INDEX(MAESTRO!A:A,_xludf.AGGREGATE(15,6,ROW(MAESTRO!$B$3:$B$1000)/((MAESTRO!$B$3:$B$1000="PROVEEDORES")*(UPPER(MAESTRO!$L$3:$L$1000)="CONFIRMADO")),ROWS($A$3:A500))),"")</f>
        <v/>
      </c>
      <c r="B500" s="24" t="str">
        <f ca="1">IFERROR(INDEX(MAESTRO!B:B,_xludf.AGGREGATE(15,6,ROW(MAESTRO!$B$3:$B$1000)/((MAESTRO!$B$3:$B$1000="PROVEEDORES")*(UPPER(MAESTRO!$L$3:$L$1000)="CONFIRMADO")),ROWS($A$3:A500))),"")</f>
        <v/>
      </c>
      <c r="C500" s="24" t="str">
        <f ca="1">IFERROR(INDEX(MAESTRO!C:C,_xludf.AGGREGATE(15,6,ROW(MAESTRO!$B$3:$B$1000)/((MAESTRO!$B$3:$B$1000="PROVEEDORES")*(UPPER(MAESTRO!$L$3:$L$1000)="CONFIRMADO")),ROWS($A$3:A500))),"")</f>
        <v/>
      </c>
      <c r="D500" s="24" t="str">
        <f ca="1">IFERROR(INDEX(MAESTRO!D:D,_xludf.AGGREGATE(15,6,ROW(MAESTRO!$B$3:$B$1000)/((MAESTRO!$B$3:$B$1000="PROVEEDORES")*(UPPER(MAESTRO!$L$3:$L$1000)="CONFIRMADO")),ROWS($A$3:A500))),"")</f>
        <v/>
      </c>
      <c r="E500" s="24" t="str">
        <f ca="1">IFERROR(INDEX(MAESTRO!E:E,_xludf.AGGREGATE(15,6,ROW(MAESTRO!$B$3:$B$1000)/((MAESTRO!$B$3:$B$1000="PROVEEDORES")*(UPPER(MAESTRO!$L$3:$L$1000)="CONFIRMADO")),ROWS($A$3:A500))),"")</f>
        <v/>
      </c>
      <c r="F500" s="24" t="str">
        <f ca="1">IFERROR(INDEX(MAESTRO!F:F,_xludf.AGGREGATE(15,6,ROW(MAESTRO!$B$3:$B$1000)/((MAESTRO!$B$3:$B$1000="PROVEEDORES")*(UPPER(MAESTRO!$L$3:$L$1000)="CONFIRMADO")),ROWS($A$3:A500))),"")</f>
        <v/>
      </c>
      <c r="G500" s="24" t="str">
        <f ca="1">IFERROR(INDEX(MAESTRO!G:G,_xludf.AGGREGATE(15,6,ROW(MAESTRO!$B$3:$B$1000)/((MAESTRO!$B$3:$B$1000="PROVEEDORES")*(UPPER(MAESTRO!$L$3:$L$1000)="CONFIRMADO")),ROWS($A$3:A500))),"")</f>
        <v/>
      </c>
      <c r="H500" s="24" t="str">
        <f ca="1">IFERROR(INDEX(MAESTRO!H:H,_xludf.AGGREGATE(15,6,ROW(MAESTRO!$B$3:$B$1000)/((MAESTRO!$B$3:$B$1000="PROVEEDORES")*(UPPER(MAESTRO!$L$3:$L$1000)="CONFIRMADO")),ROWS($A$3:A500))),"")</f>
        <v/>
      </c>
      <c r="I500" s="24" t="str">
        <f ca="1">IFERROR(INDEX(MAESTRO!I:I,_xludf.AGGREGATE(15,6,ROW(MAESTRO!$B$3:$B$1000)/((MAESTRO!$B$3:$B$1000="PROVEEDORES")*(UPPER(MAESTRO!$L$3:$L$1000)="CONFIRMADO")),ROWS($A$3:A500))),"")</f>
        <v/>
      </c>
      <c r="J500" s="24" t="str">
        <f ca="1">IFERROR(INDEX(MAESTRO!J:J,_xludf.AGGREGATE(15,6,ROW(MAESTRO!$B$3:$B$1000)/((MAESTRO!$B$3:$B$1000="PROVEEDORES")*(UPPER(MAESTRO!$L$3:$L$1000)="CONFIRMADO")),ROWS($A$3:A500))),"")</f>
        <v/>
      </c>
      <c r="K500" s="24" t="str">
        <f ca="1">IFERROR(INDEX(MAESTRO!K:K,_xludf.AGGREGATE(15,6,ROW(MAESTRO!$B$3:$B$1000)/((MAESTRO!$B$3:$B$1000="PROVEEDORES")*(UPPER(MAESTRO!$L$3:$L$1000)="CONFIRMADO")),ROWS($A$3:A500))),"")</f>
        <v/>
      </c>
      <c r="L500" s="24" t="str">
        <f ca="1">IFERROR(INDEX(MAESTRO!L:L,_xludf.AGGREGATE(15,6,ROW(MAESTRO!$B$3:$B$1000)/((MAESTRO!$B$3:$B$1000="PROVEEDORES")*(UPPER(MAESTRO!$L$3:$L$1000)="CONFIRMADO")),ROWS($A$3:A500))),"")</f>
        <v/>
      </c>
      <c r="M500" s="24" t="str">
        <f ca="1">IFERROR(INDEX(MAESTRO!M:M,_xludf.AGGREGATE(15,6,ROW(MAESTRO!$B$3:$B$1000)/((MAESTRO!$B$3:$B$1000="PROVEEDORES")*(UPPER(MAESTRO!$L$3:$L$1000)="CONFIRMADO")),ROWS($A$3:A500))),"")</f>
        <v/>
      </c>
      <c r="N500" s="24" t="str">
        <f ca="1">IFERROR(INDEX(MAESTRO!N:N,_xludf.AGGREGATE(15,6,ROW(MAESTRO!$B$3:$B$1000)/((MAESTRO!$B$3:$B$1000="PROVEEDORES")*(UPPER(MAESTRO!$L$3:$L$1000)="CONFIRMADO")),ROWS($A$3:A500))),"")</f>
        <v/>
      </c>
      <c r="O500" s="24" t="str">
        <f ca="1">IFERROR(INDEX(MAESTRO!O:O,_xludf.AGGREGATE(15,6,ROW(MAESTRO!$B$3:$B$1000)/((MAESTRO!$B$3:$B$1000="PROVEEDORES")*(UPPER(MAESTRO!$L$3:$L$1000)="CONFIRMADO")),ROWS($A$3:A500))),"")</f>
        <v/>
      </c>
      <c r="P500" s="24" t="str">
        <f ca="1">IFERROR(INDEX(MAESTRO!P:P,_xludf.AGGREGATE(15,6,ROW(MAESTRO!$B$3:$B$1000)/((MAESTRO!$B$3:$B$1000="PROVEEDORES")*(UPPER(MAESTRO!$L$3:$L$1000)="CONFIRMADO")),ROWS($A$3:A500))),"")</f>
        <v/>
      </c>
      <c r="Q500" s="24" t="str">
        <f ca="1">IFERROR(INDEX(MAESTRO!Q:Q,_xludf.AGGREGATE(15,6,ROW(MAESTRO!$B$3:$B$1000)/((MAESTRO!$B$3:$B$1000="PROVEEDORES")*(UPPER(MAESTRO!$L$3:$L$1000)="CONFIRMADO")),ROWS($A$3:A500))),"")</f>
        <v/>
      </c>
      <c r="R500" s="24" t="str">
        <f ca="1">IFERROR(INDEX(MAESTRO!R:R,_xludf.AGGREGATE(15,6,ROW(MAESTRO!$B$3:$B$1000)/((MAESTRO!$B$3:$B$1000="PROVEEDORES")*(UPPER(MAESTRO!$L$3:$L$1000)="CONFIRMADO")),ROWS($A$3:A500))),"")</f>
        <v/>
      </c>
      <c r="S500" s="24" t="str">
        <f ca="1">IFERROR(INDEX(MAESTRO!S:S,_xludf.AGGREGATE(15,6,ROW(MAESTRO!$B$3:$B$1000)/((MAESTRO!$B$3:$B$1000="PROVEEDORES")*(UPPER(MAESTRO!$L$3:$L$1000)="CONFIRMADO")),ROWS($A$3:A500))),"")</f>
        <v/>
      </c>
      <c r="T500" s="24" t="str">
        <f ca="1">IFERROR(INDEX(MAESTRO!T:T,_xludf.AGGREGATE(15,6,ROW(MAESTRO!$B$3:$B$1000)/((MAESTRO!$B$3:$B$1000="PROVEEDORES")*(UPPER(MAESTRO!$L$3:$L$1000)="CONFIRMADO")),ROWS($A$3:A500))),"")</f>
        <v/>
      </c>
      <c r="U500" s="24" t="str">
        <f ca="1">IFERROR(INDEX(MAESTRO!U:U,_xludf.AGGREGATE(15,6,ROW(MAESTRO!$B$3:$B$1000)/((MAESTRO!$B$3:$B$1000="PROVEEDORES")*(UPPER(MAESTRO!$L$3:$L$1000)="CONFIRMADO")),ROWS($A$3:A500))),"")</f>
        <v/>
      </c>
      <c r="V500" s="24" t="str">
        <f ca="1">IFERROR(INDEX(MAESTRO!V:V,_xludf.AGGREGATE(15,6,ROW(MAESTRO!$B$3:$B$1000)/((MAESTRO!$B$3:$B$1000="PROVEEDORES")*(UPPER(MAESTRO!$L$3:$L$1000)="CONFIRMADO")),ROWS($A$3:A500))),"")</f>
        <v/>
      </c>
      <c r="W500" s="24" t="str">
        <f ca="1">IFERROR(INDEX(MAESTRO!W:W,_xludf.AGGREGATE(15,6,ROW(MAESTRO!$B$3:$B$1000)/((MAESTRO!$B$3:$B$1000="PROVEEDORES")*(UPPER(MAESTRO!$L$3:$L$1000)="CONFIRMADO")),ROWS($A$3:A500))),"")</f>
        <v/>
      </c>
      <c r="X500" s="24" t="str">
        <f ca="1">IFERROR(INDEX(MAESTRO!X:X,_xludf.AGGREGATE(15,6,ROW(MAESTRO!$B$3:$B$1000)/((MAESTRO!$B$3:$B$1000="PROVEEDORES")*(UPPER(MAESTRO!$L$3:$L$1000)="CONFIRMADO")),ROWS($A$3:A500))),"")</f>
        <v/>
      </c>
    </row>
    <row r="501" spans="1:24" ht="22.05" customHeight="1">
      <c r="A501" s="10" t="str">
        <f ca="1">IFERROR(INDEX(MAESTRO!A:A,_xludf.AGGREGATE(15,6,ROW(MAESTRO!$B$3:$B$1000)/((MAESTRO!$B$3:$B$1000="PROVEEDORES")*(UPPER(MAESTRO!$L$3:$L$1000)="CONFIRMADO")),ROWS($A$3:A501))),"")</f>
        <v/>
      </c>
      <c r="B501" s="10" t="str">
        <f ca="1">IFERROR(INDEX(MAESTRO!B:B,_xludf.AGGREGATE(15,6,ROW(MAESTRO!$B$3:$B$1000)/((MAESTRO!$B$3:$B$1000="PROVEEDORES")*(UPPER(MAESTRO!$L$3:$L$1000)="CONFIRMADO")),ROWS($A$3:A501))),"")</f>
        <v/>
      </c>
      <c r="C501" s="10" t="str">
        <f ca="1">IFERROR(INDEX(MAESTRO!C:C,_xludf.AGGREGATE(15,6,ROW(MAESTRO!$B$3:$B$1000)/((MAESTRO!$B$3:$B$1000="PROVEEDORES")*(UPPER(MAESTRO!$L$3:$L$1000)="CONFIRMADO")),ROWS($A$3:A501))),"")</f>
        <v/>
      </c>
      <c r="D501" s="10" t="str">
        <f ca="1">IFERROR(INDEX(MAESTRO!D:D,_xludf.AGGREGATE(15,6,ROW(MAESTRO!$B$3:$B$1000)/((MAESTRO!$B$3:$B$1000="PROVEEDORES")*(UPPER(MAESTRO!$L$3:$L$1000)="CONFIRMADO")),ROWS($A$3:A501))),"")</f>
        <v/>
      </c>
      <c r="E501" s="10" t="str">
        <f ca="1">IFERROR(INDEX(MAESTRO!E:E,_xludf.AGGREGATE(15,6,ROW(MAESTRO!$B$3:$B$1000)/((MAESTRO!$B$3:$B$1000="PROVEEDORES")*(UPPER(MAESTRO!$L$3:$L$1000)="CONFIRMADO")),ROWS($A$3:A501))),"")</f>
        <v/>
      </c>
      <c r="F501" s="10" t="str">
        <f ca="1">IFERROR(INDEX(MAESTRO!F:F,_xludf.AGGREGATE(15,6,ROW(MAESTRO!$B$3:$B$1000)/((MAESTRO!$B$3:$B$1000="PROVEEDORES")*(UPPER(MAESTRO!$L$3:$L$1000)="CONFIRMADO")),ROWS($A$3:A501))),"")</f>
        <v/>
      </c>
      <c r="G501" s="10" t="str">
        <f ca="1">IFERROR(INDEX(MAESTRO!G:G,_xludf.AGGREGATE(15,6,ROW(MAESTRO!$B$3:$B$1000)/((MAESTRO!$B$3:$B$1000="PROVEEDORES")*(UPPER(MAESTRO!$L$3:$L$1000)="CONFIRMADO")),ROWS($A$3:A501))),"")</f>
        <v/>
      </c>
      <c r="H501" s="10" t="str">
        <f ca="1">IFERROR(INDEX(MAESTRO!H:H,_xludf.AGGREGATE(15,6,ROW(MAESTRO!$B$3:$B$1000)/((MAESTRO!$B$3:$B$1000="PROVEEDORES")*(UPPER(MAESTRO!$L$3:$L$1000)="CONFIRMADO")),ROWS($A$3:A501))),"")</f>
        <v/>
      </c>
      <c r="I501" s="10" t="str">
        <f ca="1">IFERROR(INDEX(MAESTRO!I:I,_xludf.AGGREGATE(15,6,ROW(MAESTRO!$B$3:$B$1000)/((MAESTRO!$B$3:$B$1000="PROVEEDORES")*(UPPER(MAESTRO!$L$3:$L$1000)="CONFIRMADO")),ROWS($A$3:A501))),"")</f>
        <v/>
      </c>
      <c r="J501" s="10" t="str">
        <f ca="1">IFERROR(INDEX(MAESTRO!J:J,_xludf.AGGREGATE(15,6,ROW(MAESTRO!$B$3:$B$1000)/((MAESTRO!$B$3:$B$1000="PROVEEDORES")*(UPPER(MAESTRO!$L$3:$L$1000)="CONFIRMADO")),ROWS($A$3:A501))),"")</f>
        <v/>
      </c>
      <c r="K501" s="10" t="str">
        <f ca="1">IFERROR(INDEX(MAESTRO!K:K,_xludf.AGGREGATE(15,6,ROW(MAESTRO!$B$3:$B$1000)/((MAESTRO!$B$3:$B$1000="PROVEEDORES")*(UPPER(MAESTRO!$L$3:$L$1000)="CONFIRMADO")),ROWS($A$3:A501))),"")</f>
        <v/>
      </c>
      <c r="L501" s="10" t="str">
        <f ca="1">IFERROR(INDEX(MAESTRO!L:L,_xludf.AGGREGATE(15,6,ROW(MAESTRO!$B$3:$B$1000)/((MAESTRO!$B$3:$B$1000="PROVEEDORES")*(UPPER(MAESTRO!$L$3:$L$1000)="CONFIRMADO")),ROWS($A$3:A501))),"")</f>
        <v/>
      </c>
      <c r="M501" s="10" t="str">
        <f ca="1">IFERROR(INDEX(MAESTRO!M:M,_xludf.AGGREGATE(15,6,ROW(MAESTRO!$B$3:$B$1000)/((MAESTRO!$B$3:$B$1000="PROVEEDORES")*(UPPER(MAESTRO!$L$3:$L$1000)="CONFIRMADO")),ROWS($A$3:A501))),"")</f>
        <v/>
      </c>
      <c r="N501" s="10" t="str">
        <f ca="1">IFERROR(INDEX(MAESTRO!N:N,_xludf.AGGREGATE(15,6,ROW(MAESTRO!$B$3:$B$1000)/((MAESTRO!$B$3:$B$1000="PROVEEDORES")*(UPPER(MAESTRO!$L$3:$L$1000)="CONFIRMADO")),ROWS($A$3:A501))),"")</f>
        <v/>
      </c>
      <c r="O501" s="10" t="str">
        <f ca="1">IFERROR(INDEX(MAESTRO!O:O,_xludf.AGGREGATE(15,6,ROW(MAESTRO!$B$3:$B$1000)/((MAESTRO!$B$3:$B$1000="PROVEEDORES")*(UPPER(MAESTRO!$L$3:$L$1000)="CONFIRMADO")),ROWS($A$3:A501))),"")</f>
        <v/>
      </c>
      <c r="P501" s="10" t="str">
        <f ca="1">IFERROR(INDEX(MAESTRO!P:P,_xludf.AGGREGATE(15,6,ROW(MAESTRO!$B$3:$B$1000)/((MAESTRO!$B$3:$B$1000="PROVEEDORES")*(UPPER(MAESTRO!$L$3:$L$1000)="CONFIRMADO")),ROWS($A$3:A501))),"")</f>
        <v/>
      </c>
      <c r="Q501" s="10" t="str">
        <f ca="1">IFERROR(INDEX(MAESTRO!Q:Q,_xludf.AGGREGATE(15,6,ROW(MAESTRO!$B$3:$B$1000)/((MAESTRO!$B$3:$B$1000="PROVEEDORES")*(UPPER(MAESTRO!$L$3:$L$1000)="CONFIRMADO")),ROWS($A$3:A501))),"")</f>
        <v/>
      </c>
      <c r="R501" s="10" t="str">
        <f ca="1">IFERROR(INDEX(MAESTRO!R:R,_xludf.AGGREGATE(15,6,ROW(MAESTRO!$B$3:$B$1000)/((MAESTRO!$B$3:$B$1000="PROVEEDORES")*(UPPER(MAESTRO!$L$3:$L$1000)="CONFIRMADO")),ROWS($A$3:A501))),"")</f>
        <v/>
      </c>
      <c r="S501" s="10" t="str">
        <f ca="1">IFERROR(INDEX(MAESTRO!S:S,_xludf.AGGREGATE(15,6,ROW(MAESTRO!$B$3:$B$1000)/((MAESTRO!$B$3:$B$1000="PROVEEDORES")*(UPPER(MAESTRO!$L$3:$L$1000)="CONFIRMADO")),ROWS($A$3:A501))),"")</f>
        <v/>
      </c>
      <c r="T501" s="10" t="str">
        <f ca="1">IFERROR(INDEX(MAESTRO!T:T,_xludf.AGGREGATE(15,6,ROW(MAESTRO!$B$3:$B$1000)/((MAESTRO!$B$3:$B$1000="PROVEEDORES")*(UPPER(MAESTRO!$L$3:$L$1000)="CONFIRMADO")),ROWS($A$3:A501))),"")</f>
        <v/>
      </c>
      <c r="U501" s="10" t="str">
        <f ca="1">IFERROR(INDEX(MAESTRO!U:U,_xludf.AGGREGATE(15,6,ROW(MAESTRO!$B$3:$B$1000)/((MAESTRO!$B$3:$B$1000="PROVEEDORES")*(UPPER(MAESTRO!$L$3:$L$1000)="CONFIRMADO")),ROWS($A$3:A501))),"")</f>
        <v/>
      </c>
      <c r="V501" s="10" t="str">
        <f ca="1">IFERROR(INDEX(MAESTRO!V:V,_xludf.AGGREGATE(15,6,ROW(MAESTRO!$B$3:$B$1000)/((MAESTRO!$B$3:$B$1000="PROVEEDORES")*(UPPER(MAESTRO!$L$3:$L$1000)="CONFIRMADO")),ROWS($A$3:A501))),"")</f>
        <v/>
      </c>
      <c r="W501" s="10" t="str">
        <f ca="1">IFERROR(INDEX(MAESTRO!W:W,_xludf.AGGREGATE(15,6,ROW(MAESTRO!$B$3:$B$1000)/((MAESTRO!$B$3:$B$1000="PROVEEDORES")*(UPPER(MAESTRO!$L$3:$L$1000)="CONFIRMADO")),ROWS($A$3:A501))),"")</f>
        <v/>
      </c>
      <c r="X501" s="10" t="str">
        <f ca="1">IFERROR(INDEX(MAESTRO!X:X,_xludf.AGGREGATE(15,6,ROW(MAESTRO!$B$3:$B$1000)/((MAESTRO!$B$3:$B$1000="PROVEEDORES")*(UPPER(MAESTRO!$L$3:$L$1000)="CONFIRMADO")),ROWS($A$3:A501))),"")</f>
        <v/>
      </c>
    </row>
    <row r="502" spans="1:24" ht="22.05" customHeight="1">
      <c r="A502" s="24" t="str">
        <f ca="1">IFERROR(INDEX(MAESTRO!A:A,_xludf.AGGREGATE(15,6,ROW(MAESTRO!$B$3:$B$1000)/((MAESTRO!$B$3:$B$1000="PROVEEDORES")*(UPPER(MAESTRO!$L$3:$L$1000)="CONFIRMADO")),ROWS($A$3:A502))),"")</f>
        <v/>
      </c>
      <c r="B502" s="24" t="str">
        <f ca="1">IFERROR(INDEX(MAESTRO!B:B,_xludf.AGGREGATE(15,6,ROW(MAESTRO!$B$3:$B$1000)/((MAESTRO!$B$3:$B$1000="PROVEEDORES")*(UPPER(MAESTRO!$L$3:$L$1000)="CONFIRMADO")),ROWS($A$3:A502))),"")</f>
        <v/>
      </c>
      <c r="C502" s="24" t="str">
        <f ca="1">IFERROR(INDEX(MAESTRO!C:C,_xludf.AGGREGATE(15,6,ROW(MAESTRO!$B$3:$B$1000)/((MAESTRO!$B$3:$B$1000="PROVEEDORES")*(UPPER(MAESTRO!$L$3:$L$1000)="CONFIRMADO")),ROWS($A$3:A502))),"")</f>
        <v/>
      </c>
      <c r="D502" s="24" t="str">
        <f ca="1">IFERROR(INDEX(MAESTRO!D:D,_xludf.AGGREGATE(15,6,ROW(MAESTRO!$B$3:$B$1000)/((MAESTRO!$B$3:$B$1000="PROVEEDORES")*(UPPER(MAESTRO!$L$3:$L$1000)="CONFIRMADO")),ROWS($A$3:A502))),"")</f>
        <v/>
      </c>
      <c r="E502" s="24" t="str">
        <f ca="1">IFERROR(INDEX(MAESTRO!E:E,_xludf.AGGREGATE(15,6,ROW(MAESTRO!$B$3:$B$1000)/((MAESTRO!$B$3:$B$1000="PROVEEDORES")*(UPPER(MAESTRO!$L$3:$L$1000)="CONFIRMADO")),ROWS($A$3:A502))),"")</f>
        <v/>
      </c>
      <c r="F502" s="24" t="str">
        <f ca="1">IFERROR(INDEX(MAESTRO!F:F,_xludf.AGGREGATE(15,6,ROW(MAESTRO!$B$3:$B$1000)/((MAESTRO!$B$3:$B$1000="PROVEEDORES")*(UPPER(MAESTRO!$L$3:$L$1000)="CONFIRMADO")),ROWS($A$3:A502))),"")</f>
        <v/>
      </c>
      <c r="G502" s="24" t="str">
        <f ca="1">IFERROR(INDEX(MAESTRO!G:G,_xludf.AGGREGATE(15,6,ROW(MAESTRO!$B$3:$B$1000)/((MAESTRO!$B$3:$B$1000="PROVEEDORES")*(UPPER(MAESTRO!$L$3:$L$1000)="CONFIRMADO")),ROWS($A$3:A502))),"")</f>
        <v/>
      </c>
      <c r="H502" s="24" t="str">
        <f ca="1">IFERROR(INDEX(MAESTRO!H:H,_xludf.AGGREGATE(15,6,ROW(MAESTRO!$B$3:$B$1000)/((MAESTRO!$B$3:$B$1000="PROVEEDORES")*(UPPER(MAESTRO!$L$3:$L$1000)="CONFIRMADO")),ROWS($A$3:A502))),"")</f>
        <v/>
      </c>
      <c r="I502" s="24" t="str">
        <f ca="1">IFERROR(INDEX(MAESTRO!I:I,_xludf.AGGREGATE(15,6,ROW(MAESTRO!$B$3:$B$1000)/((MAESTRO!$B$3:$B$1000="PROVEEDORES")*(UPPER(MAESTRO!$L$3:$L$1000)="CONFIRMADO")),ROWS($A$3:A502))),"")</f>
        <v/>
      </c>
      <c r="J502" s="24" t="str">
        <f ca="1">IFERROR(INDEX(MAESTRO!J:J,_xludf.AGGREGATE(15,6,ROW(MAESTRO!$B$3:$B$1000)/((MAESTRO!$B$3:$B$1000="PROVEEDORES")*(UPPER(MAESTRO!$L$3:$L$1000)="CONFIRMADO")),ROWS($A$3:A502))),"")</f>
        <v/>
      </c>
      <c r="K502" s="24" t="str">
        <f ca="1">IFERROR(INDEX(MAESTRO!K:K,_xludf.AGGREGATE(15,6,ROW(MAESTRO!$B$3:$B$1000)/((MAESTRO!$B$3:$B$1000="PROVEEDORES")*(UPPER(MAESTRO!$L$3:$L$1000)="CONFIRMADO")),ROWS($A$3:A502))),"")</f>
        <v/>
      </c>
      <c r="L502" s="24" t="str">
        <f ca="1">IFERROR(INDEX(MAESTRO!L:L,_xludf.AGGREGATE(15,6,ROW(MAESTRO!$B$3:$B$1000)/((MAESTRO!$B$3:$B$1000="PROVEEDORES")*(UPPER(MAESTRO!$L$3:$L$1000)="CONFIRMADO")),ROWS($A$3:A502))),"")</f>
        <v/>
      </c>
      <c r="M502" s="24" t="str">
        <f ca="1">IFERROR(INDEX(MAESTRO!M:M,_xludf.AGGREGATE(15,6,ROW(MAESTRO!$B$3:$B$1000)/((MAESTRO!$B$3:$B$1000="PROVEEDORES")*(UPPER(MAESTRO!$L$3:$L$1000)="CONFIRMADO")),ROWS($A$3:A502))),"")</f>
        <v/>
      </c>
      <c r="N502" s="24" t="str">
        <f ca="1">IFERROR(INDEX(MAESTRO!N:N,_xludf.AGGREGATE(15,6,ROW(MAESTRO!$B$3:$B$1000)/((MAESTRO!$B$3:$B$1000="PROVEEDORES")*(UPPER(MAESTRO!$L$3:$L$1000)="CONFIRMADO")),ROWS($A$3:A502))),"")</f>
        <v/>
      </c>
      <c r="O502" s="24" t="str">
        <f ca="1">IFERROR(INDEX(MAESTRO!O:O,_xludf.AGGREGATE(15,6,ROW(MAESTRO!$B$3:$B$1000)/((MAESTRO!$B$3:$B$1000="PROVEEDORES")*(UPPER(MAESTRO!$L$3:$L$1000)="CONFIRMADO")),ROWS($A$3:A502))),"")</f>
        <v/>
      </c>
      <c r="P502" s="24" t="str">
        <f ca="1">IFERROR(INDEX(MAESTRO!P:P,_xludf.AGGREGATE(15,6,ROW(MAESTRO!$B$3:$B$1000)/((MAESTRO!$B$3:$B$1000="PROVEEDORES")*(UPPER(MAESTRO!$L$3:$L$1000)="CONFIRMADO")),ROWS($A$3:A502))),"")</f>
        <v/>
      </c>
      <c r="Q502" s="24" t="str">
        <f ca="1">IFERROR(INDEX(MAESTRO!Q:Q,_xludf.AGGREGATE(15,6,ROW(MAESTRO!$B$3:$B$1000)/((MAESTRO!$B$3:$B$1000="PROVEEDORES")*(UPPER(MAESTRO!$L$3:$L$1000)="CONFIRMADO")),ROWS($A$3:A502))),"")</f>
        <v/>
      </c>
      <c r="R502" s="24" t="str">
        <f ca="1">IFERROR(INDEX(MAESTRO!R:R,_xludf.AGGREGATE(15,6,ROW(MAESTRO!$B$3:$B$1000)/((MAESTRO!$B$3:$B$1000="PROVEEDORES")*(UPPER(MAESTRO!$L$3:$L$1000)="CONFIRMADO")),ROWS($A$3:A502))),"")</f>
        <v/>
      </c>
      <c r="S502" s="24" t="str">
        <f ca="1">IFERROR(INDEX(MAESTRO!S:S,_xludf.AGGREGATE(15,6,ROW(MAESTRO!$B$3:$B$1000)/((MAESTRO!$B$3:$B$1000="PROVEEDORES")*(UPPER(MAESTRO!$L$3:$L$1000)="CONFIRMADO")),ROWS($A$3:A502))),"")</f>
        <v/>
      </c>
      <c r="T502" s="24" t="str">
        <f ca="1">IFERROR(INDEX(MAESTRO!T:T,_xludf.AGGREGATE(15,6,ROW(MAESTRO!$B$3:$B$1000)/((MAESTRO!$B$3:$B$1000="PROVEEDORES")*(UPPER(MAESTRO!$L$3:$L$1000)="CONFIRMADO")),ROWS($A$3:A502))),"")</f>
        <v/>
      </c>
      <c r="U502" s="24" t="str">
        <f ca="1">IFERROR(INDEX(MAESTRO!U:U,_xludf.AGGREGATE(15,6,ROW(MAESTRO!$B$3:$B$1000)/((MAESTRO!$B$3:$B$1000="PROVEEDORES")*(UPPER(MAESTRO!$L$3:$L$1000)="CONFIRMADO")),ROWS($A$3:A502))),"")</f>
        <v/>
      </c>
      <c r="V502" s="24" t="str">
        <f ca="1">IFERROR(INDEX(MAESTRO!V:V,_xludf.AGGREGATE(15,6,ROW(MAESTRO!$B$3:$B$1000)/((MAESTRO!$B$3:$B$1000="PROVEEDORES")*(UPPER(MAESTRO!$L$3:$L$1000)="CONFIRMADO")),ROWS($A$3:A502))),"")</f>
        <v/>
      </c>
      <c r="W502" s="24" t="str">
        <f ca="1">IFERROR(INDEX(MAESTRO!W:W,_xludf.AGGREGATE(15,6,ROW(MAESTRO!$B$3:$B$1000)/((MAESTRO!$B$3:$B$1000="PROVEEDORES")*(UPPER(MAESTRO!$L$3:$L$1000)="CONFIRMADO")),ROWS($A$3:A502))),"")</f>
        <v/>
      </c>
      <c r="X502" s="24" t="str">
        <f ca="1">IFERROR(INDEX(MAESTRO!X:X,_xludf.AGGREGATE(15,6,ROW(MAESTRO!$B$3:$B$1000)/((MAESTRO!$B$3:$B$1000="PROVEEDORES")*(UPPER(MAESTRO!$L$3:$L$1000)="CONFIRMADO")),ROWS($A$3:A502))),"")</f>
        <v/>
      </c>
    </row>
  </sheetData>
  <autoFilter ref="A2:X502" xr:uid="{00000000-0009-0000-0000-000008000000}"/>
  <mergeCells count="1">
    <mergeCell ref="A1:X1"/>
  </mergeCells>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502"/>
  <sheetViews>
    <sheetView showGridLines="0" zoomScale="80" zoomScaleNormal="80" workbookViewId="0">
      <pane ySplit="2" topLeftCell="A3" activePane="bottomLeft" state="frozen"/>
      <selection pane="bottomLeft" activeCell="A4" sqref="A4"/>
    </sheetView>
  </sheetViews>
  <sheetFormatPr baseColWidth="10" defaultColWidth="9" defaultRowHeight="13.5"/>
  <cols>
    <col min="1" max="1" width="8" customWidth="1"/>
    <col min="2" max="2" width="22" customWidth="1"/>
    <col min="3" max="3" width="18" customWidth="1"/>
    <col min="4" max="4" width="10" customWidth="1"/>
    <col min="5" max="5" width="20" customWidth="1"/>
    <col min="6" max="6" width="16" customWidth="1"/>
    <col min="7" max="7" width="14" customWidth="1"/>
    <col min="8" max="8" width="18" customWidth="1"/>
    <col min="9" max="10" width="20" customWidth="1"/>
    <col min="11" max="11" width="28" customWidth="1"/>
    <col min="12" max="12" width="16" customWidth="1"/>
    <col min="13" max="13" width="42" customWidth="1"/>
    <col min="14" max="14" width="34" customWidth="1"/>
    <col min="15" max="17" width="16" customWidth="1"/>
    <col min="18" max="18" width="12" customWidth="1"/>
    <col min="19" max="19" width="16" customWidth="1"/>
    <col min="20" max="20" width="14" customWidth="1"/>
    <col min="21" max="22" width="18" customWidth="1"/>
    <col min="23" max="23" width="24" customWidth="1"/>
    <col min="24" max="24" width="13" customWidth="1"/>
  </cols>
  <sheetData>
    <row r="1" spans="1:24" ht="25.05" customHeight="1">
      <c r="A1" s="90" t="s">
        <v>14</v>
      </c>
      <c r="B1" s="78"/>
      <c r="C1" s="78"/>
      <c r="D1" s="78"/>
      <c r="E1" s="78"/>
      <c r="F1" s="78"/>
      <c r="G1" s="78"/>
      <c r="H1" s="78"/>
      <c r="I1" s="78"/>
      <c r="J1" s="78"/>
      <c r="K1" s="78"/>
      <c r="L1" s="78"/>
      <c r="M1" s="78"/>
      <c r="N1" s="78"/>
      <c r="O1" s="78"/>
      <c r="P1" s="78"/>
      <c r="Q1" s="78"/>
      <c r="R1" s="78"/>
      <c r="S1" s="78"/>
      <c r="T1" s="78"/>
      <c r="U1" s="78"/>
      <c r="V1" s="78"/>
      <c r="W1" s="78"/>
      <c r="X1" s="79"/>
    </row>
    <row r="2" spans="1:24" ht="32" customHeight="1">
      <c r="A2" s="26" t="s">
        <v>688</v>
      </c>
      <c r="B2" s="26" t="s">
        <v>689</v>
      </c>
      <c r="C2" s="26" t="s">
        <v>690</v>
      </c>
      <c r="D2" s="26" t="s">
        <v>30</v>
      </c>
      <c r="E2" s="26" t="s">
        <v>691</v>
      </c>
      <c r="F2" s="26" t="s">
        <v>692</v>
      </c>
      <c r="G2" s="26" t="s">
        <v>693</v>
      </c>
      <c r="H2" s="26" t="s">
        <v>694</v>
      </c>
      <c r="I2" s="26" t="s">
        <v>695</v>
      </c>
      <c r="J2" s="26" t="s">
        <v>696</v>
      </c>
      <c r="K2" s="26" t="s">
        <v>697</v>
      </c>
      <c r="L2" s="26" t="s">
        <v>698</v>
      </c>
      <c r="M2" s="26" t="s">
        <v>699</v>
      </c>
      <c r="N2" s="26" t="s">
        <v>700</v>
      </c>
      <c r="O2" s="26" t="s">
        <v>701</v>
      </c>
      <c r="P2" s="26" t="s">
        <v>702</v>
      </c>
      <c r="Q2" s="26" t="s">
        <v>703</v>
      </c>
      <c r="R2" s="26" t="s">
        <v>704</v>
      </c>
      <c r="S2" s="26" t="s">
        <v>705</v>
      </c>
      <c r="T2" s="26" t="s">
        <v>706</v>
      </c>
      <c r="U2" s="26" t="s">
        <v>707</v>
      </c>
      <c r="V2" s="26" t="s">
        <v>708</v>
      </c>
      <c r="W2" s="26" t="s">
        <v>709</v>
      </c>
      <c r="X2" s="26" t="s">
        <v>710</v>
      </c>
    </row>
    <row r="3" spans="1:24" ht="22.05" customHeight="1">
      <c r="A3" s="10" t="str">
        <f ca="1">IFERROR(INDEX(MAESTRO!A:A,_xludf.AGGREGATE(15,6,ROW(MAESTRO!$B$3:$B$1000)/((MAESTRO!$B$3:$B$1000="OPA")*(UPPER(MAESTRO!$L$3:$L$1000)="CONFIRMADO")),ROWS($A$3:A3))),"")</f>
        <v/>
      </c>
      <c r="B3" s="10" t="str">
        <f ca="1">IFERROR(INDEX(MAESTRO!B:B,_xludf.AGGREGATE(15,6,ROW(MAESTRO!$B$3:$B$1000)/((MAESTRO!$B$3:$B$1000="OPA")*(UPPER(MAESTRO!$L$3:$L$1000)="CONFIRMADO")),ROWS($A$3:A3))),"")</f>
        <v/>
      </c>
      <c r="C3" s="10" t="str">
        <f ca="1">IFERROR(INDEX(MAESTRO!C:C,_xludf.AGGREGATE(15,6,ROW(MAESTRO!$B$3:$B$1000)/((MAESTRO!$B$3:$B$1000="OPA")*(UPPER(MAESTRO!$L$3:$L$1000)="CONFIRMADO")),ROWS($A$3:A3))),"")</f>
        <v/>
      </c>
      <c r="D3" s="10" t="str">
        <f ca="1">IFERROR(INDEX(MAESTRO!D:D,_xludf.AGGREGATE(15,6,ROW(MAESTRO!$B$3:$B$1000)/((MAESTRO!$B$3:$B$1000="OPA")*(UPPER(MAESTRO!$L$3:$L$1000)="CONFIRMADO")),ROWS($A$3:A3))),"")</f>
        <v/>
      </c>
      <c r="E3" s="10" t="str">
        <f ca="1">IFERROR(INDEX(MAESTRO!E:E,_xludf.AGGREGATE(15,6,ROW(MAESTRO!$B$3:$B$1000)/((MAESTRO!$B$3:$B$1000="OPA")*(UPPER(MAESTRO!$L$3:$L$1000)="CONFIRMADO")),ROWS($A$3:A3))),"")</f>
        <v/>
      </c>
      <c r="F3" s="10" t="str">
        <f ca="1">IFERROR(INDEX(MAESTRO!F:F,_xludf.AGGREGATE(15,6,ROW(MAESTRO!$B$3:$B$1000)/((MAESTRO!$B$3:$B$1000="OPA")*(UPPER(MAESTRO!$L$3:$L$1000)="CONFIRMADO")),ROWS($A$3:A3))),"")</f>
        <v/>
      </c>
      <c r="G3" s="10" t="str">
        <f ca="1">IFERROR(INDEX(MAESTRO!G:G,_xludf.AGGREGATE(15,6,ROW(MAESTRO!$B$3:$B$1000)/((MAESTRO!$B$3:$B$1000="OPA")*(UPPER(MAESTRO!$L$3:$L$1000)="CONFIRMADO")),ROWS($A$3:A3))),"")</f>
        <v/>
      </c>
      <c r="H3" s="10" t="str">
        <f ca="1">IFERROR(INDEX(MAESTRO!H:H,_xludf.AGGREGATE(15,6,ROW(MAESTRO!$B$3:$B$1000)/((MAESTRO!$B$3:$B$1000="OPA")*(UPPER(MAESTRO!$L$3:$L$1000)="CONFIRMADO")),ROWS($A$3:A3))),"")</f>
        <v/>
      </c>
      <c r="I3" s="10" t="str">
        <f ca="1">IFERROR(INDEX(MAESTRO!I:I,_xludf.AGGREGATE(15,6,ROW(MAESTRO!$B$3:$B$1000)/((MAESTRO!$B$3:$B$1000="OPA")*(UPPER(MAESTRO!$L$3:$L$1000)="CONFIRMADO")),ROWS($A$3:A3))),"")</f>
        <v/>
      </c>
      <c r="J3" s="10" t="str">
        <f ca="1">IFERROR(INDEX(MAESTRO!J:J,_xludf.AGGREGATE(15,6,ROW(MAESTRO!$B$3:$B$1000)/((MAESTRO!$B$3:$B$1000="OPA")*(UPPER(MAESTRO!$L$3:$L$1000)="CONFIRMADO")),ROWS($A$3:A3))),"")</f>
        <v/>
      </c>
      <c r="K3" s="10" t="str">
        <f ca="1">IFERROR(INDEX(MAESTRO!K:K,_xludf.AGGREGATE(15,6,ROW(MAESTRO!$B$3:$B$1000)/((MAESTRO!$B$3:$B$1000="OPA")*(UPPER(MAESTRO!$L$3:$L$1000)="CONFIRMADO")),ROWS($A$3:A3))),"")</f>
        <v/>
      </c>
      <c r="L3" s="10" t="str">
        <f ca="1">IFERROR(INDEX(MAESTRO!L:L,_xludf.AGGREGATE(15,6,ROW(MAESTRO!$B$3:$B$1000)/((MAESTRO!$B$3:$B$1000="OPA")*(UPPER(MAESTRO!$L$3:$L$1000)="CONFIRMADO")),ROWS($A$3:A3))),"")</f>
        <v/>
      </c>
      <c r="M3" s="10" t="str">
        <f ca="1">IFERROR(INDEX(MAESTRO!M:M,_xludf.AGGREGATE(15,6,ROW(MAESTRO!$B$3:$B$1000)/((MAESTRO!$B$3:$B$1000="OPA")*(UPPER(MAESTRO!$L$3:$L$1000)="CONFIRMADO")),ROWS($A$3:A3))),"")</f>
        <v/>
      </c>
      <c r="N3" s="10" t="str">
        <f ca="1">IFERROR(INDEX(MAESTRO!N:N,_xludf.AGGREGATE(15,6,ROW(MAESTRO!$B$3:$B$1000)/((MAESTRO!$B$3:$B$1000="OPA")*(UPPER(MAESTRO!$L$3:$L$1000)="CONFIRMADO")),ROWS($A$3:A3))),"")</f>
        <v/>
      </c>
      <c r="O3" s="10" t="str">
        <f ca="1">IFERROR(INDEX(MAESTRO!O:O,_xludf.AGGREGATE(15,6,ROW(MAESTRO!$B$3:$B$1000)/((MAESTRO!$B$3:$B$1000="OPA")*(UPPER(MAESTRO!$L$3:$L$1000)="CONFIRMADO")),ROWS($A$3:A3))),"")</f>
        <v/>
      </c>
      <c r="P3" s="10" t="str">
        <f ca="1">IFERROR(INDEX(MAESTRO!P:P,_xludf.AGGREGATE(15,6,ROW(MAESTRO!$B$3:$B$1000)/((MAESTRO!$B$3:$B$1000="OPA")*(UPPER(MAESTRO!$L$3:$L$1000)="CONFIRMADO")),ROWS($A$3:A3))),"")</f>
        <v/>
      </c>
      <c r="Q3" s="10" t="str">
        <f ca="1">IFERROR(INDEX(MAESTRO!Q:Q,_xludf.AGGREGATE(15,6,ROW(MAESTRO!$B$3:$B$1000)/((MAESTRO!$B$3:$B$1000="OPA")*(UPPER(MAESTRO!$L$3:$L$1000)="CONFIRMADO")),ROWS($A$3:A3))),"")</f>
        <v/>
      </c>
      <c r="R3" s="10" t="str">
        <f ca="1">IFERROR(INDEX(MAESTRO!R:R,_xludf.AGGREGATE(15,6,ROW(MAESTRO!$B$3:$B$1000)/((MAESTRO!$B$3:$B$1000="OPA")*(UPPER(MAESTRO!$L$3:$L$1000)="CONFIRMADO")),ROWS($A$3:A3))),"")</f>
        <v/>
      </c>
      <c r="S3" s="10" t="str">
        <f ca="1">IFERROR(INDEX(MAESTRO!S:S,_xludf.AGGREGATE(15,6,ROW(MAESTRO!$B$3:$B$1000)/((MAESTRO!$B$3:$B$1000="OPA")*(UPPER(MAESTRO!$L$3:$L$1000)="CONFIRMADO")),ROWS($A$3:A3))),"")</f>
        <v/>
      </c>
      <c r="T3" s="10" t="str">
        <f ca="1">IFERROR(INDEX(MAESTRO!T:T,_xludf.AGGREGATE(15,6,ROW(MAESTRO!$B$3:$B$1000)/((MAESTRO!$B$3:$B$1000="OPA")*(UPPER(MAESTRO!$L$3:$L$1000)="CONFIRMADO")),ROWS($A$3:A3))),"")</f>
        <v/>
      </c>
      <c r="U3" s="10" t="str">
        <f ca="1">IFERROR(INDEX(MAESTRO!U:U,_xludf.AGGREGATE(15,6,ROW(MAESTRO!$B$3:$B$1000)/((MAESTRO!$B$3:$B$1000="OPA")*(UPPER(MAESTRO!$L$3:$L$1000)="CONFIRMADO")),ROWS($A$3:A3))),"")</f>
        <v/>
      </c>
      <c r="V3" s="10" t="str">
        <f ca="1">IFERROR(INDEX(MAESTRO!V:V,_xludf.AGGREGATE(15,6,ROW(MAESTRO!$B$3:$B$1000)/((MAESTRO!$B$3:$B$1000="OPA")*(UPPER(MAESTRO!$L$3:$L$1000)="CONFIRMADO")),ROWS($A$3:A3))),"")</f>
        <v/>
      </c>
      <c r="W3" s="10" t="str">
        <f ca="1">IFERROR(INDEX(MAESTRO!W:W,_xludf.AGGREGATE(15,6,ROW(MAESTRO!$B$3:$B$1000)/((MAESTRO!$B$3:$B$1000="OPA")*(UPPER(MAESTRO!$L$3:$L$1000)="CONFIRMADO")),ROWS($A$3:A3))),"")</f>
        <v/>
      </c>
      <c r="X3" s="10" t="str">
        <f ca="1">IFERROR(INDEX(MAESTRO!X:X,_xludf.AGGREGATE(15,6,ROW(MAESTRO!$B$3:$B$1000)/((MAESTRO!$B$3:$B$1000="OPA")*(UPPER(MAESTRO!$L$3:$L$1000)="CONFIRMADO")),ROWS($A$3:A3))),"")</f>
        <v/>
      </c>
    </row>
    <row r="4" spans="1:24" ht="22.05" customHeight="1">
      <c r="A4" s="27" t="str">
        <f ca="1">IFERROR(INDEX(MAESTRO!A:A,_xludf.AGGREGATE(15,6,ROW(MAESTRO!$B$3:$B$1000)/((MAESTRO!$B$3:$B$1000="OPA")*(UPPER(MAESTRO!$L$3:$L$1000)="CONFIRMADO")),ROWS($A$3:A4))),"")</f>
        <v/>
      </c>
      <c r="B4" s="27" t="str">
        <f ca="1">IFERROR(INDEX(MAESTRO!B:B,_xludf.AGGREGATE(15,6,ROW(MAESTRO!$B$3:$B$1000)/((MAESTRO!$B$3:$B$1000="OPA")*(UPPER(MAESTRO!$L$3:$L$1000)="CONFIRMADO")),ROWS($A$3:A4))),"")</f>
        <v/>
      </c>
      <c r="C4" s="27" t="str">
        <f ca="1">IFERROR(INDEX(MAESTRO!C:C,_xludf.AGGREGATE(15,6,ROW(MAESTRO!$B$3:$B$1000)/((MAESTRO!$B$3:$B$1000="OPA")*(UPPER(MAESTRO!$L$3:$L$1000)="CONFIRMADO")),ROWS($A$3:A4))),"")</f>
        <v/>
      </c>
      <c r="D4" s="27" t="str">
        <f ca="1">IFERROR(INDEX(MAESTRO!D:D,_xludf.AGGREGATE(15,6,ROW(MAESTRO!$B$3:$B$1000)/((MAESTRO!$B$3:$B$1000="OPA")*(UPPER(MAESTRO!$L$3:$L$1000)="CONFIRMADO")),ROWS($A$3:A4))),"")</f>
        <v/>
      </c>
      <c r="E4" s="27" t="str">
        <f ca="1">IFERROR(INDEX(MAESTRO!E:E,_xludf.AGGREGATE(15,6,ROW(MAESTRO!$B$3:$B$1000)/((MAESTRO!$B$3:$B$1000="OPA")*(UPPER(MAESTRO!$L$3:$L$1000)="CONFIRMADO")),ROWS($A$3:A4))),"")</f>
        <v/>
      </c>
      <c r="F4" s="27" t="str">
        <f ca="1">IFERROR(INDEX(MAESTRO!F:F,_xludf.AGGREGATE(15,6,ROW(MAESTRO!$B$3:$B$1000)/((MAESTRO!$B$3:$B$1000="OPA")*(UPPER(MAESTRO!$L$3:$L$1000)="CONFIRMADO")),ROWS($A$3:A4))),"")</f>
        <v/>
      </c>
      <c r="G4" s="27" t="str">
        <f ca="1">IFERROR(INDEX(MAESTRO!G:G,_xludf.AGGREGATE(15,6,ROW(MAESTRO!$B$3:$B$1000)/((MAESTRO!$B$3:$B$1000="OPA")*(UPPER(MAESTRO!$L$3:$L$1000)="CONFIRMADO")),ROWS($A$3:A4))),"")</f>
        <v/>
      </c>
      <c r="H4" s="27" t="str">
        <f ca="1">IFERROR(INDEX(MAESTRO!H:H,_xludf.AGGREGATE(15,6,ROW(MAESTRO!$B$3:$B$1000)/((MAESTRO!$B$3:$B$1000="OPA")*(UPPER(MAESTRO!$L$3:$L$1000)="CONFIRMADO")),ROWS($A$3:A4))),"")</f>
        <v/>
      </c>
      <c r="I4" s="27" t="str">
        <f ca="1">IFERROR(INDEX(MAESTRO!I:I,_xludf.AGGREGATE(15,6,ROW(MAESTRO!$B$3:$B$1000)/((MAESTRO!$B$3:$B$1000="OPA")*(UPPER(MAESTRO!$L$3:$L$1000)="CONFIRMADO")),ROWS($A$3:A4))),"")</f>
        <v/>
      </c>
      <c r="J4" s="27" t="str">
        <f ca="1">IFERROR(INDEX(MAESTRO!J:J,_xludf.AGGREGATE(15,6,ROW(MAESTRO!$B$3:$B$1000)/((MAESTRO!$B$3:$B$1000="OPA")*(UPPER(MAESTRO!$L$3:$L$1000)="CONFIRMADO")),ROWS($A$3:A4))),"")</f>
        <v/>
      </c>
      <c r="K4" s="27" t="str">
        <f ca="1">IFERROR(INDEX(MAESTRO!K:K,_xludf.AGGREGATE(15,6,ROW(MAESTRO!$B$3:$B$1000)/((MAESTRO!$B$3:$B$1000="OPA")*(UPPER(MAESTRO!$L$3:$L$1000)="CONFIRMADO")),ROWS($A$3:A4))),"")</f>
        <v/>
      </c>
      <c r="L4" s="27" t="str">
        <f ca="1">IFERROR(INDEX(MAESTRO!L:L,_xludf.AGGREGATE(15,6,ROW(MAESTRO!$B$3:$B$1000)/((MAESTRO!$B$3:$B$1000="OPA")*(UPPER(MAESTRO!$L$3:$L$1000)="CONFIRMADO")),ROWS($A$3:A4))),"")</f>
        <v/>
      </c>
      <c r="M4" s="27" t="str">
        <f ca="1">IFERROR(INDEX(MAESTRO!M:M,_xludf.AGGREGATE(15,6,ROW(MAESTRO!$B$3:$B$1000)/((MAESTRO!$B$3:$B$1000="OPA")*(UPPER(MAESTRO!$L$3:$L$1000)="CONFIRMADO")),ROWS($A$3:A4))),"")</f>
        <v/>
      </c>
      <c r="N4" s="27" t="str">
        <f ca="1">IFERROR(INDEX(MAESTRO!N:N,_xludf.AGGREGATE(15,6,ROW(MAESTRO!$B$3:$B$1000)/((MAESTRO!$B$3:$B$1000="OPA")*(UPPER(MAESTRO!$L$3:$L$1000)="CONFIRMADO")),ROWS($A$3:A4))),"")</f>
        <v/>
      </c>
      <c r="O4" s="27" t="str">
        <f ca="1">IFERROR(INDEX(MAESTRO!O:O,_xludf.AGGREGATE(15,6,ROW(MAESTRO!$B$3:$B$1000)/((MAESTRO!$B$3:$B$1000="OPA")*(UPPER(MAESTRO!$L$3:$L$1000)="CONFIRMADO")),ROWS($A$3:A4))),"")</f>
        <v/>
      </c>
      <c r="P4" s="27" t="str">
        <f ca="1">IFERROR(INDEX(MAESTRO!P:P,_xludf.AGGREGATE(15,6,ROW(MAESTRO!$B$3:$B$1000)/((MAESTRO!$B$3:$B$1000="OPA")*(UPPER(MAESTRO!$L$3:$L$1000)="CONFIRMADO")),ROWS($A$3:A4))),"")</f>
        <v/>
      </c>
      <c r="Q4" s="27" t="str">
        <f ca="1">IFERROR(INDEX(MAESTRO!Q:Q,_xludf.AGGREGATE(15,6,ROW(MAESTRO!$B$3:$B$1000)/((MAESTRO!$B$3:$B$1000="OPA")*(UPPER(MAESTRO!$L$3:$L$1000)="CONFIRMADO")),ROWS($A$3:A4))),"")</f>
        <v/>
      </c>
      <c r="R4" s="27" t="str">
        <f ca="1">IFERROR(INDEX(MAESTRO!R:R,_xludf.AGGREGATE(15,6,ROW(MAESTRO!$B$3:$B$1000)/((MAESTRO!$B$3:$B$1000="OPA")*(UPPER(MAESTRO!$L$3:$L$1000)="CONFIRMADO")),ROWS($A$3:A4))),"")</f>
        <v/>
      </c>
      <c r="S4" s="27" t="str">
        <f ca="1">IFERROR(INDEX(MAESTRO!S:S,_xludf.AGGREGATE(15,6,ROW(MAESTRO!$B$3:$B$1000)/((MAESTRO!$B$3:$B$1000="OPA")*(UPPER(MAESTRO!$L$3:$L$1000)="CONFIRMADO")),ROWS($A$3:A4))),"")</f>
        <v/>
      </c>
      <c r="T4" s="27" t="str">
        <f ca="1">IFERROR(INDEX(MAESTRO!T:T,_xludf.AGGREGATE(15,6,ROW(MAESTRO!$B$3:$B$1000)/((MAESTRO!$B$3:$B$1000="OPA")*(UPPER(MAESTRO!$L$3:$L$1000)="CONFIRMADO")),ROWS($A$3:A4))),"")</f>
        <v/>
      </c>
      <c r="U4" s="27" t="str">
        <f ca="1">IFERROR(INDEX(MAESTRO!U:U,_xludf.AGGREGATE(15,6,ROW(MAESTRO!$B$3:$B$1000)/((MAESTRO!$B$3:$B$1000="OPA")*(UPPER(MAESTRO!$L$3:$L$1000)="CONFIRMADO")),ROWS($A$3:A4))),"")</f>
        <v/>
      </c>
      <c r="V4" s="27" t="str">
        <f ca="1">IFERROR(INDEX(MAESTRO!V:V,_xludf.AGGREGATE(15,6,ROW(MAESTRO!$B$3:$B$1000)/((MAESTRO!$B$3:$B$1000="OPA")*(UPPER(MAESTRO!$L$3:$L$1000)="CONFIRMADO")),ROWS($A$3:A4))),"")</f>
        <v/>
      </c>
      <c r="W4" s="27" t="str">
        <f ca="1">IFERROR(INDEX(MAESTRO!W:W,_xludf.AGGREGATE(15,6,ROW(MAESTRO!$B$3:$B$1000)/((MAESTRO!$B$3:$B$1000="OPA")*(UPPER(MAESTRO!$L$3:$L$1000)="CONFIRMADO")),ROWS($A$3:A4))),"")</f>
        <v/>
      </c>
      <c r="X4" s="27" t="str">
        <f ca="1">IFERROR(INDEX(MAESTRO!X:X,_xludf.AGGREGATE(15,6,ROW(MAESTRO!$B$3:$B$1000)/((MAESTRO!$B$3:$B$1000="OPA")*(UPPER(MAESTRO!$L$3:$L$1000)="CONFIRMADO")),ROWS($A$3:A4))),"")</f>
        <v/>
      </c>
    </row>
    <row r="5" spans="1:24" ht="22.05" customHeight="1">
      <c r="A5" s="10" t="str">
        <f ca="1">IFERROR(INDEX(MAESTRO!A:A,_xludf.AGGREGATE(15,6,ROW(MAESTRO!$B$3:$B$1000)/((MAESTRO!$B$3:$B$1000="OPA")*(UPPER(MAESTRO!$L$3:$L$1000)="CONFIRMADO")),ROWS($A$3:A5))),"")</f>
        <v/>
      </c>
      <c r="B5" s="10" t="str">
        <f ca="1">IFERROR(INDEX(MAESTRO!B:B,_xludf.AGGREGATE(15,6,ROW(MAESTRO!$B$3:$B$1000)/((MAESTRO!$B$3:$B$1000="OPA")*(UPPER(MAESTRO!$L$3:$L$1000)="CONFIRMADO")),ROWS($A$3:A5))),"")</f>
        <v/>
      </c>
      <c r="C5" s="10" t="str">
        <f ca="1">IFERROR(INDEX(MAESTRO!C:C,_xludf.AGGREGATE(15,6,ROW(MAESTRO!$B$3:$B$1000)/((MAESTRO!$B$3:$B$1000="OPA")*(UPPER(MAESTRO!$L$3:$L$1000)="CONFIRMADO")),ROWS($A$3:A5))),"")</f>
        <v/>
      </c>
      <c r="D5" s="10" t="str">
        <f ca="1">IFERROR(INDEX(MAESTRO!D:D,_xludf.AGGREGATE(15,6,ROW(MAESTRO!$B$3:$B$1000)/((MAESTRO!$B$3:$B$1000="OPA")*(UPPER(MAESTRO!$L$3:$L$1000)="CONFIRMADO")),ROWS($A$3:A5))),"")</f>
        <v/>
      </c>
      <c r="E5" s="10" t="str">
        <f ca="1">IFERROR(INDEX(MAESTRO!E:E,_xludf.AGGREGATE(15,6,ROW(MAESTRO!$B$3:$B$1000)/((MAESTRO!$B$3:$B$1000="OPA")*(UPPER(MAESTRO!$L$3:$L$1000)="CONFIRMADO")),ROWS($A$3:A5))),"")</f>
        <v/>
      </c>
      <c r="F5" s="10" t="str">
        <f ca="1">IFERROR(INDEX(MAESTRO!F:F,_xludf.AGGREGATE(15,6,ROW(MAESTRO!$B$3:$B$1000)/((MAESTRO!$B$3:$B$1000="OPA")*(UPPER(MAESTRO!$L$3:$L$1000)="CONFIRMADO")),ROWS($A$3:A5))),"")</f>
        <v/>
      </c>
      <c r="G5" s="10" t="str">
        <f ca="1">IFERROR(INDEX(MAESTRO!G:G,_xludf.AGGREGATE(15,6,ROW(MAESTRO!$B$3:$B$1000)/((MAESTRO!$B$3:$B$1000="OPA")*(UPPER(MAESTRO!$L$3:$L$1000)="CONFIRMADO")),ROWS($A$3:A5))),"")</f>
        <v/>
      </c>
      <c r="H5" s="10" t="str">
        <f ca="1">IFERROR(INDEX(MAESTRO!H:H,_xludf.AGGREGATE(15,6,ROW(MAESTRO!$B$3:$B$1000)/((MAESTRO!$B$3:$B$1000="OPA")*(UPPER(MAESTRO!$L$3:$L$1000)="CONFIRMADO")),ROWS($A$3:A5))),"")</f>
        <v/>
      </c>
      <c r="I5" s="10" t="str">
        <f ca="1">IFERROR(INDEX(MAESTRO!I:I,_xludf.AGGREGATE(15,6,ROW(MAESTRO!$B$3:$B$1000)/((MAESTRO!$B$3:$B$1000="OPA")*(UPPER(MAESTRO!$L$3:$L$1000)="CONFIRMADO")),ROWS($A$3:A5))),"")</f>
        <v/>
      </c>
      <c r="J5" s="10" t="str">
        <f ca="1">IFERROR(INDEX(MAESTRO!J:J,_xludf.AGGREGATE(15,6,ROW(MAESTRO!$B$3:$B$1000)/((MAESTRO!$B$3:$B$1000="OPA")*(UPPER(MAESTRO!$L$3:$L$1000)="CONFIRMADO")),ROWS($A$3:A5))),"")</f>
        <v/>
      </c>
      <c r="K5" s="10" t="str">
        <f ca="1">IFERROR(INDEX(MAESTRO!K:K,_xludf.AGGREGATE(15,6,ROW(MAESTRO!$B$3:$B$1000)/((MAESTRO!$B$3:$B$1000="OPA")*(UPPER(MAESTRO!$L$3:$L$1000)="CONFIRMADO")),ROWS($A$3:A5))),"")</f>
        <v/>
      </c>
      <c r="L5" s="10" t="str">
        <f ca="1">IFERROR(INDEX(MAESTRO!L:L,_xludf.AGGREGATE(15,6,ROW(MAESTRO!$B$3:$B$1000)/((MAESTRO!$B$3:$B$1000="OPA")*(UPPER(MAESTRO!$L$3:$L$1000)="CONFIRMADO")),ROWS($A$3:A5))),"")</f>
        <v/>
      </c>
      <c r="M5" s="10" t="str">
        <f ca="1">IFERROR(INDEX(MAESTRO!M:M,_xludf.AGGREGATE(15,6,ROW(MAESTRO!$B$3:$B$1000)/((MAESTRO!$B$3:$B$1000="OPA")*(UPPER(MAESTRO!$L$3:$L$1000)="CONFIRMADO")),ROWS($A$3:A5))),"")</f>
        <v/>
      </c>
      <c r="N5" s="10" t="str">
        <f ca="1">IFERROR(INDEX(MAESTRO!N:N,_xludf.AGGREGATE(15,6,ROW(MAESTRO!$B$3:$B$1000)/((MAESTRO!$B$3:$B$1000="OPA")*(UPPER(MAESTRO!$L$3:$L$1000)="CONFIRMADO")),ROWS($A$3:A5))),"")</f>
        <v/>
      </c>
      <c r="O5" s="10" t="str">
        <f ca="1">IFERROR(INDEX(MAESTRO!O:O,_xludf.AGGREGATE(15,6,ROW(MAESTRO!$B$3:$B$1000)/((MAESTRO!$B$3:$B$1000="OPA")*(UPPER(MAESTRO!$L$3:$L$1000)="CONFIRMADO")),ROWS($A$3:A5))),"")</f>
        <v/>
      </c>
      <c r="P5" s="10" t="str">
        <f ca="1">IFERROR(INDEX(MAESTRO!P:P,_xludf.AGGREGATE(15,6,ROW(MAESTRO!$B$3:$B$1000)/((MAESTRO!$B$3:$B$1000="OPA")*(UPPER(MAESTRO!$L$3:$L$1000)="CONFIRMADO")),ROWS($A$3:A5))),"")</f>
        <v/>
      </c>
      <c r="Q5" s="10" t="str">
        <f ca="1">IFERROR(INDEX(MAESTRO!Q:Q,_xludf.AGGREGATE(15,6,ROW(MAESTRO!$B$3:$B$1000)/((MAESTRO!$B$3:$B$1000="OPA")*(UPPER(MAESTRO!$L$3:$L$1000)="CONFIRMADO")),ROWS($A$3:A5))),"")</f>
        <v/>
      </c>
      <c r="R5" s="10" t="str">
        <f ca="1">IFERROR(INDEX(MAESTRO!R:R,_xludf.AGGREGATE(15,6,ROW(MAESTRO!$B$3:$B$1000)/((MAESTRO!$B$3:$B$1000="OPA")*(UPPER(MAESTRO!$L$3:$L$1000)="CONFIRMADO")),ROWS($A$3:A5))),"")</f>
        <v/>
      </c>
      <c r="S5" s="10" t="str">
        <f ca="1">IFERROR(INDEX(MAESTRO!S:S,_xludf.AGGREGATE(15,6,ROW(MAESTRO!$B$3:$B$1000)/((MAESTRO!$B$3:$B$1000="OPA")*(UPPER(MAESTRO!$L$3:$L$1000)="CONFIRMADO")),ROWS($A$3:A5))),"")</f>
        <v/>
      </c>
      <c r="T5" s="10" t="str">
        <f ca="1">IFERROR(INDEX(MAESTRO!T:T,_xludf.AGGREGATE(15,6,ROW(MAESTRO!$B$3:$B$1000)/((MAESTRO!$B$3:$B$1000="OPA")*(UPPER(MAESTRO!$L$3:$L$1000)="CONFIRMADO")),ROWS($A$3:A5))),"")</f>
        <v/>
      </c>
      <c r="U5" s="10" t="str">
        <f ca="1">IFERROR(INDEX(MAESTRO!U:U,_xludf.AGGREGATE(15,6,ROW(MAESTRO!$B$3:$B$1000)/((MAESTRO!$B$3:$B$1000="OPA")*(UPPER(MAESTRO!$L$3:$L$1000)="CONFIRMADO")),ROWS($A$3:A5))),"")</f>
        <v/>
      </c>
      <c r="V5" s="10" t="str">
        <f ca="1">IFERROR(INDEX(MAESTRO!V:V,_xludf.AGGREGATE(15,6,ROW(MAESTRO!$B$3:$B$1000)/((MAESTRO!$B$3:$B$1000="OPA")*(UPPER(MAESTRO!$L$3:$L$1000)="CONFIRMADO")),ROWS($A$3:A5))),"")</f>
        <v/>
      </c>
      <c r="W5" s="10" t="str">
        <f ca="1">IFERROR(INDEX(MAESTRO!W:W,_xludf.AGGREGATE(15,6,ROW(MAESTRO!$B$3:$B$1000)/((MAESTRO!$B$3:$B$1000="OPA")*(UPPER(MAESTRO!$L$3:$L$1000)="CONFIRMADO")),ROWS($A$3:A5))),"")</f>
        <v/>
      </c>
      <c r="X5" s="10" t="str">
        <f ca="1">IFERROR(INDEX(MAESTRO!X:X,_xludf.AGGREGATE(15,6,ROW(MAESTRO!$B$3:$B$1000)/((MAESTRO!$B$3:$B$1000="OPA")*(UPPER(MAESTRO!$L$3:$L$1000)="CONFIRMADO")),ROWS($A$3:A5))),"")</f>
        <v/>
      </c>
    </row>
    <row r="6" spans="1:24" ht="22.05" customHeight="1">
      <c r="A6" s="27" t="str">
        <f ca="1">IFERROR(INDEX(MAESTRO!A:A,_xludf.AGGREGATE(15,6,ROW(MAESTRO!$B$3:$B$1000)/((MAESTRO!$B$3:$B$1000="OPA")*(UPPER(MAESTRO!$L$3:$L$1000)="CONFIRMADO")),ROWS($A$3:A6))),"")</f>
        <v/>
      </c>
      <c r="B6" s="27" t="str">
        <f ca="1">IFERROR(INDEX(MAESTRO!B:B,_xludf.AGGREGATE(15,6,ROW(MAESTRO!$B$3:$B$1000)/((MAESTRO!$B$3:$B$1000="OPA")*(UPPER(MAESTRO!$L$3:$L$1000)="CONFIRMADO")),ROWS($A$3:A6))),"")</f>
        <v/>
      </c>
      <c r="C6" s="27" t="str">
        <f ca="1">IFERROR(INDEX(MAESTRO!C:C,_xludf.AGGREGATE(15,6,ROW(MAESTRO!$B$3:$B$1000)/((MAESTRO!$B$3:$B$1000="OPA")*(UPPER(MAESTRO!$L$3:$L$1000)="CONFIRMADO")),ROWS($A$3:A6))),"")</f>
        <v/>
      </c>
      <c r="D6" s="27" t="str">
        <f ca="1">IFERROR(INDEX(MAESTRO!D:D,_xludf.AGGREGATE(15,6,ROW(MAESTRO!$B$3:$B$1000)/((MAESTRO!$B$3:$B$1000="OPA")*(UPPER(MAESTRO!$L$3:$L$1000)="CONFIRMADO")),ROWS($A$3:A6))),"")</f>
        <v/>
      </c>
      <c r="E6" s="27" t="str">
        <f ca="1">IFERROR(INDEX(MAESTRO!E:E,_xludf.AGGREGATE(15,6,ROW(MAESTRO!$B$3:$B$1000)/((MAESTRO!$B$3:$B$1000="OPA")*(UPPER(MAESTRO!$L$3:$L$1000)="CONFIRMADO")),ROWS($A$3:A6))),"")</f>
        <v/>
      </c>
      <c r="F6" s="27" t="str">
        <f ca="1">IFERROR(INDEX(MAESTRO!F:F,_xludf.AGGREGATE(15,6,ROW(MAESTRO!$B$3:$B$1000)/((MAESTRO!$B$3:$B$1000="OPA")*(UPPER(MAESTRO!$L$3:$L$1000)="CONFIRMADO")),ROWS($A$3:A6))),"")</f>
        <v/>
      </c>
      <c r="G6" s="27" t="str">
        <f ca="1">IFERROR(INDEX(MAESTRO!G:G,_xludf.AGGREGATE(15,6,ROW(MAESTRO!$B$3:$B$1000)/((MAESTRO!$B$3:$B$1000="OPA")*(UPPER(MAESTRO!$L$3:$L$1000)="CONFIRMADO")),ROWS($A$3:A6))),"")</f>
        <v/>
      </c>
      <c r="H6" s="27" t="str">
        <f ca="1">IFERROR(INDEX(MAESTRO!H:H,_xludf.AGGREGATE(15,6,ROW(MAESTRO!$B$3:$B$1000)/((MAESTRO!$B$3:$B$1000="OPA")*(UPPER(MAESTRO!$L$3:$L$1000)="CONFIRMADO")),ROWS($A$3:A6))),"")</f>
        <v/>
      </c>
      <c r="I6" s="27" t="str">
        <f ca="1">IFERROR(INDEX(MAESTRO!I:I,_xludf.AGGREGATE(15,6,ROW(MAESTRO!$B$3:$B$1000)/((MAESTRO!$B$3:$B$1000="OPA")*(UPPER(MAESTRO!$L$3:$L$1000)="CONFIRMADO")),ROWS($A$3:A6))),"")</f>
        <v/>
      </c>
      <c r="J6" s="27" t="str">
        <f ca="1">IFERROR(INDEX(MAESTRO!J:J,_xludf.AGGREGATE(15,6,ROW(MAESTRO!$B$3:$B$1000)/((MAESTRO!$B$3:$B$1000="OPA")*(UPPER(MAESTRO!$L$3:$L$1000)="CONFIRMADO")),ROWS($A$3:A6))),"")</f>
        <v/>
      </c>
      <c r="K6" s="27" t="str">
        <f ca="1">IFERROR(INDEX(MAESTRO!K:K,_xludf.AGGREGATE(15,6,ROW(MAESTRO!$B$3:$B$1000)/((MAESTRO!$B$3:$B$1000="OPA")*(UPPER(MAESTRO!$L$3:$L$1000)="CONFIRMADO")),ROWS($A$3:A6))),"")</f>
        <v/>
      </c>
      <c r="L6" s="27" t="str">
        <f ca="1">IFERROR(INDEX(MAESTRO!L:L,_xludf.AGGREGATE(15,6,ROW(MAESTRO!$B$3:$B$1000)/((MAESTRO!$B$3:$B$1000="OPA")*(UPPER(MAESTRO!$L$3:$L$1000)="CONFIRMADO")),ROWS($A$3:A6))),"")</f>
        <v/>
      </c>
      <c r="M6" s="27" t="str">
        <f ca="1">IFERROR(INDEX(MAESTRO!M:M,_xludf.AGGREGATE(15,6,ROW(MAESTRO!$B$3:$B$1000)/((MAESTRO!$B$3:$B$1000="OPA")*(UPPER(MAESTRO!$L$3:$L$1000)="CONFIRMADO")),ROWS($A$3:A6))),"")</f>
        <v/>
      </c>
      <c r="N6" s="27" t="str">
        <f ca="1">IFERROR(INDEX(MAESTRO!N:N,_xludf.AGGREGATE(15,6,ROW(MAESTRO!$B$3:$B$1000)/((MAESTRO!$B$3:$B$1000="OPA")*(UPPER(MAESTRO!$L$3:$L$1000)="CONFIRMADO")),ROWS($A$3:A6))),"")</f>
        <v/>
      </c>
      <c r="O6" s="27" t="str">
        <f ca="1">IFERROR(INDEX(MAESTRO!O:O,_xludf.AGGREGATE(15,6,ROW(MAESTRO!$B$3:$B$1000)/((MAESTRO!$B$3:$B$1000="OPA")*(UPPER(MAESTRO!$L$3:$L$1000)="CONFIRMADO")),ROWS($A$3:A6))),"")</f>
        <v/>
      </c>
      <c r="P6" s="27" t="str">
        <f ca="1">IFERROR(INDEX(MAESTRO!P:P,_xludf.AGGREGATE(15,6,ROW(MAESTRO!$B$3:$B$1000)/((MAESTRO!$B$3:$B$1000="OPA")*(UPPER(MAESTRO!$L$3:$L$1000)="CONFIRMADO")),ROWS($A$3:A6))),"")</f>
        <v/>
      </c>
      <c r="Q6" s="27" t="str">
        <f ca="1">IFERROR(INDEX(MAESTRO!Q:Q,_xludf.AGGREGATE(15,6,ROW(MAESTRO!$B$3:$B$1000)/((MAESTRO!$B$3:$B$1000="OPA")*(UPPER(MAESTRO!$L$3:$L$1000)="CONFIRMADO")),ROWS($A$3:A6))),"")</f>
        <v/>
      </c>
      <c r="R6" s="27" t="str">
        <f ca="1">IFERROR(INDEX(MAESTRO!R:R,_xludf.AGGREGATE(15,6,ROW(MAESTRO!$B$3:$B$1000)/((MAESTRO!$B$3:$B$1000="OPA")*(UPPER(MAESTRO!$L$3:$L$1000)="CONFIRMADO")),ROWS($A$3:A6))),"")</f>
        <v/>
      </c>
      <c r="S6" s="27" t="str">
        <f ca="1">IFERROR(INDEX(MAESTRO!S:S,_xludf.AGGREGATE(15,6,ROW(MAESTRO!$B$3:$B$1000)/((MAESTRO!$B$3:$B$1000="OPA")*(UPPER(MAESTRO!$L$3:$L$1000)="CONFIRMADO")),ROWS($A$3:A6))),"")</f>
        <v/>
      </c>
      <c r="T6" s="27" t="str">
        <f ca="1">IFERROR(INDEX(MAESTRO!T:T,_xludf.AGGREGATE(15,6,ROW(MAESTRO!$B$3:$B$1000)/((MAESTRO!$B$3:$B$1000="OPA")*(UPPER(MAESTRO!$L$3:$L$1000)="CONFIRMADO")),ROWS($A$3:A6))),"")</f>
        <v/>
      </c>
      <c r="U6" s="27" t="str">
        <f ca="1">IFERROR(INDEX(MAESTRO!U:U,_xludf.AGGREGATE(15,6,ROW(MAESTRO!$B$3:$B$1000)/((MAESTRO!$B$3:$B$1000="OPA")*(UPPER(MAESTRO!$L$3:$L$1000)="CONFIRMADO")),ROWS($A$3:A6))),"")</f>
        <v/>
      </c>
      <c r="V6" s="27" t="str">
        <f ca="1">IFERROR(INDEX(MAESTRO!V:V,_xludf.AGGREGATE(15,6,ROW(MAESTRO!$B$3:$B$1000)/((MAESTRO!$B$3:$B$1000="OPA")*(UPPER(MAESTRO!$L$3:$L$1000)="CONFIRMADO")),ROWS($A$3:A6))),"")</f>
        <v/>
      </c>
      <c r="W6" s="27" t="str">
        <f ca="1">IFERROR(INDEX(MAESTRO!W:W,_xludf.AGGREGATE(15,6,ROW(MAESTRO!$B$3:$B$1000)/((MAESTRO!$B$3:$B$1000="OPA")*(UPPER(MAESTRO!$L$3:$L$1000)="CONFIRMADO")),ROWS($A$3:A6))),"")</f>
        <v/>
      </c>
      <c r="X6" s="27" t="str">
        <f ca="1">IFERROR(INDEX(MAESTRO!X:X,_xludf.AGGREGATE(15,6,ROW(MAESTRO!$B$3:$B$1000)/((MAESTRO!$B$3:$B$1000="OPA")*(UPPER(MAESTRO!$L$3:$L$1000)="CONFIRMADO")),ROWS($A$3:A6))),"")</f>
        <v/>
      </c>
    </row>
    <row r="7" spans="1:24" ht="22.05" customHeight="1">
      <c r="A7" s="10" t="str">
        <f ca="1">IFERROR(INDEX(MAESTRO!A:A,_xludf.AGGREGATE(15,6,ROW(MAESTRO!$B$3:$B$1000)/((MAESTRO!$B$3:$B$1000="OPA")*(UPPER(MAESTRO!$L$3:$L$1000)="CONFIRMADO")),ROWS($A$3:A7))),"")</f>
        <v/>
      </c>
      <c r="B7" s="10" t="str">
        <f ca="1">IFERROR(INDEX(MAESTRO!B:B,_xludf.AGGREGATE(15,6,ROW(MAESTRO!$B$3:$B$1000)/((MAESTRO!$B$3:$B$1000="OPA")*(UPPER(MAESTRO!$L$3:$L$1000)="CONFIRMADO")),ROWS($A$3:A7))),"")</f>
        <v/>
      </c>
      <c r="C7" s="10" t="str">
        <f ca="1">IFERROR(INDEX(MAESTRO!C:C,_xludf.AGGREGATE(15,6,ROW(MAESTRO!$B$3:$B$1000)/((MAESTRO!$B$3:$B$1000="OPA")*(UPPER(MAESTRO!$L$3:$L$1000)="CONFIRMADO")),ROWS($A$3:A7))),"")</f>
        <v/>
      </c>
      <c r="D7" s="10" t="str">
        <f ca="1">IFERROR(INDEX(MAESTRO!D:D,_xludf.AGGREGATE(15,6,ROW(MAESTRO!$B$3:$B$1000)/((MAESTRO!$B$3:$B$1000="OPA")*(UPPER(MAESTRO!$L$3:$L$1000)="CONFIRMADO")),ROWS($A$3:A7))),"")</f>
        <v/>
      </c>
      <c r="E7" s="10" t="str">
        <f ca="1">IFERROR(INDEX(MAESTRO!E:E,_xludf.AGGREGATE(15,6,ROW(MAESTRO!$B$3:$B$1000)/((MAESTRO!$B$3:$B$1000="OPA")*(UPPER(MAESTRO!$L$3:$L$1000)="CONFIRMADO")),ROWS($A$3:A7))),"")</f>
        <v/>
      </c>
      <c r="F7" s="10" t="str">
        <f ca="1">IFERROR(INDEX(MAESTRO!F:F,_xludf.AGGREGATE(15,6,ROW(MAESTRO!$B$3:$B$1000)/((MAESTRO!$B$3:$B$1000="OPA")*(UPPER(MAESTRO!$L$3:$L$1000)="CONFIRMADO")),ROWS($A$3:A7))),"")</f>
        <v/>
      </c>
      <c r="G7" s="10" t="str">
        <f ca="1">IFERROR(INDEX(MAESTRO!G:G,_xludf.AGGREGATE(15,6,ROW(MAESTRO!$B$3:$B$1000)/((MAESTRO!$B$3:$B$1000="OPA")*(UPPER(MAESTRO!$L$3:$L$1000)="CONFIRMADO")),ROWS($A$3:A7))),"")</f>
        <v/>
      </c>
      <c r="H7" s="10" t="str">
        <f ca="1">IFERROR(INDEX(MAESTRO!H:H,_xludf.AGGREGATE(15,6,ROW(MAESTRO!$B$3:$B$1000)/((MAESTRO!$B$3:$B$1000="OPA")*(UPPER(MAESTRO!$L$3:$L$1000)="CONFIRMADO")),ROWS($A$3:A7))),"")</f>
        <v/>
      </c>
      <c r="I7" s="10" t="str">
        <f ca="1">IFERROR(INDEX(MAESTRO!I:I,_xludf.AGGREGATE(15,6,ROW(MAESTRO!$B$3:$B$1000)/((MAESTRO!$B$3:$B$1000="OPA")*(UPPER(MAESTRO!$L$3:$L$1000)="CONFIRMADO")),ROWS($A$3:A7))),"")</f>
        <v/>
      </c>
      <c r="J7" s="10" t="str">
        <f ca="1">IFERROR(INDEX(MAESTRO!J:J,_xludf.AGGREGATE(15,6,ROW(MAESTRO!$B$3:$B$1000)/((MAESTRO!$B$3:$B$1000="OPA")*(UPPER(MAESTRO!$L$3:$L$1000)="CONFIRMADO")),ROWS($A$3:A7))),"")</f>
        <v/>
      </c>
      <c r="K7" s="10" t="str">
        <f ca="1">IFERROR(INDEX(MAESTRO!K:K,_xludf.AGGREGATE(15,6,ROW(MAESTRO!$B$3:$B$1000)/((MAESTRO!$B$3:$B$1000="OPA")*(UPPER(MAESTRO!$L$3:$L$1000)="CONFIRMADO")),ROWS($A$3:A7))),"")</f>
        <v/>
      </c>
      <c r="L7" s="10" t="str">
        <f ca="1">IFERROR(INDEX(MAESTRO!L:L,_xludf.AGGREGATE(15,6,ROW(MAESTRO!$B$3:$B$1000)/((MAESTRO!$B$3:$B$1000="OPA")*(UPPER(MAESTRO!$L$3:$L$1000)="CONFIRMADO")),ROWS($A$3:A7))),"")</f>
        <v/>
      </c>
      <c r="M7" s="10" t="str">
        <f ca="1">IFERROR(INDEX(MAESTRO!M:M,_xludf.AGGREGATE(15,6,ROW(MAESTRO!$B$3:$B$1000)/((MAESTRO!$B$3:$B$1000="OPA")*(UPPER(MAESTRO!$L$3:$L$1000)="CONFIRMADO")),ROWS($A$3:A7))),"")</f>
        <v/>
      </c>
      <c r="N7" s="10" t="str">
        <f ca="1">IFERROR(INDEX(MAESTRO!N:N,_xludf.AGGREGATE(15,6,ROW(MAESTRO!$B$3:$B$1000)/((MAESTRO!$B$3:$B$1000="OPA")*(UPPER(MAESTRO!$L$3:$L$1000)="CONFIRMADO")),ROWS($A$3:A7))),"")</f>
        <v/>
      </c>
      <c r="O7" s="10" t="str">
        <f ca="1">IFERROR(INDEX(MAESTRO!O:O,_xludf.AGGREGATE(15,6,ROW(MAESTRO!$B$3:$B$1000)/((MAESTRO!$B$3:$B$1000="OPA")*(UPPER(MAESTRO!$L$3:$L$1000)="CONFIRMADO")),ROWS($A$3:A7))),"")</f>
        <v/>
      </c>
      <c r="P7" s="10" t="str">
        <f ca="1">IFERROR(INDEX(MAESTRO!P:P,_xludf.AGGREGATE(15,6,ROW(MAESTRO!$B$3:$B$1000)/((MAESTRO!$B$3:$B$1000="OPA")*(UPPER(MAESTRO!$L$3:$L$1000)="CONFIRMADO")),ROWS($A$3:A7))),"")</f>
        <v/>
      </c>
      <c r="Q7" s="10" t="str">
        <f ca="1">IFERROR(INDEX(MAESTRO!Q:Q,_xludf.AGGREGATE(15,6,ROW(MAESTRO!$B$3:$B$1000)/((MAESTRO!$B$3:$B$1000="OPA")*(UPPER(MAESTRO!$L$3:$L$1000)="CONFIRMADO")),ROWS($A$3:A7))),"")</f>
        <v/>
      </c>
      <c r="R7" s="10" t="str">
        <f ca="1">IFERROR(INDEX(MAESTRO!R:R,_xludf.AGGREGATE(15,6,ROW(MAESTRO!$B$3:$B$1000)/((MAESTRO!$B$3:$B$1000="OPA")*(UPPER(MAESTRO!$L$3:$L$1000)="CONFIRMADO")),ROWS($A$3:A7))),"")</f>
        <v/>
      </c>
      <c r="S7" s="10" t="str">
        <f ca="1">IFERROR(INDEX(MAESTRO!S:S,_xludf.AGGREGATE(15,6,ROW(MAESTRO!$B$3:$B$1000)/((MAESTRO!$B$3:$B$1000="OPA")*(UPPER(MAESTRO!$L$3:$L$1000)="CONFIRMADO")),ROWS($A$3:A7))),"")</f>
        <v/>
      </c>
      <c r="T7" s="10" t="str">
        <f ca="1">IFERROR(INDEX(MAESTRO!T:T,_xludf.AGGREGATE(15,6,ROW(MAESTRO!$B$3:$B$1000)/((MAESTRO!$B$3:$B$1000="OPA")*(UPPER(MAESTRO!$L$3:$L$1000)="CONFIRMADO")),ROWS($A$3:A7))),"")</f>
        <v/>
      </c>
      <c r="U7" s="10" t="str">
        <f ca="1">IFERROR(INDEX(MAESTRO!U:U,_xludf.AGGREGATE(15,6,ROW(MAESTRO!$B$3:$B$1000)/((MAESTRO!$B$3:$B$1000="OPA")*(UPPER(MAESTRO!$L$3:$L$1000)="CONFIRMADO")),ROWS($A$3:A7))),"")</f>
        <v/>
      </c>
      <c r="V7" s="10" t="str">
        <f ca="1">IFERROR(INDEX(MAESTRO!V:V,_xludf.AGGREGATE(15,6,ROW(MAESTRO!$B$3:$B$1000)/((MAESTRO!$B$3:$B$1000="OPA")*(UPPER(MAESTRO!$L$3:$L$1000)="CONFIRMADO")),ROWS($A$3:A7))),"")</f>
        <v/>
      </c>
      <c r="W7" s="10" t="str">
        <f ca="1">IFERROR(INDEX(MAESTRO!W:W,_xludf.AGGREGATE(15,6,ROW(MAESTRO!$B$3:$B$1000)/((MAESTRO!$B$3:$B$1000="OPA")*(UPPER(MAESTRO!$L$3:$L$1000)="CONFIRMADO")),ROWS($A$3:A7))),"")</f>
        <v/>
      </c>
      <c r="X7" s="10" t="str">
        <f ca="1">IFERROR(INDEX(MAESTRO!X:X,_xludf.AGGREGATE(15,6,ROW(MAESTRO!$B$3:$B$1000)/((MAESTRO!$B$3:$B$1000="OPA")*(UPPER(MAESTRO!$L$3:$L$1000)="CONFIRMADO")),ROWS($A$3:A7))),"")</f>
        <v/>
      </c>
    </row>
    <row r="8" spans="1:24" ht="22.05" customHeight="1">
      <c r="A8" s="27" t="str">
        <f ca="1">IFERROR(INDEX(MAESTRO!A:A,_xludf.AGGREGATE(15,6,ROW(MAESTRO!$B$3:$B$1000)/((MAESTRO!$B$3:$B$1000="OPA")*(UPPER(MAESTRO!$L$3:$L$1000)="CONFIRMADO")),ROWS($A$3:A8))),"")</f>
        <v/>
      </c>
      <c r="B8" s="27" t="str">
        <f ca="1">IFERROR(INDEX(MAESTRO!B:B,_xludf.AGGREGATE(15,6,ROW(MAESTRO!$B$3:$B$1000)/((MAESTRO!$B$3:$B$1000="OPA")*(UPPER(MAESTRO!$L$3:$L$1000)="CONFIRMADO")),ROWS($A$3:A8))),"")</f>
        <v/>
      </c>
      <c r="C8" s="27" t="str">
        <f ca="1">IFERROR(INDEX(MAESTRO!C:C,_xludf.AGGREGATE(15,6,ROW(MAESTRO!$B$3:$B$1000)/((MAESTRO!$B$3:$B$1000="OPA")*(UPPER(MAESTRO!$L$3:$L$1000)="CONFIRMADO")),ROWS($A$3:A8))),"")</f>
        <v/>
      </c>
      <c r="D8" s="27" t="str">
        <f ca="1">IFERROR(INDEX(MAESTRO!D:D,_xludf.AGGREGATE(15,6,ROW(MAESTRO!$B$3:$B$1000)/((MAESTRO!$B$3:$B$1000="OPA")*(UPPER(MAESTRO!$L$3:$L$1000)="CONFIRMADO")),ROWS($A$3:A8))),"")</f>
        <v/>
      </c>
      <c r="E8" s="27" t="str">
        <f ca="1">IFERROR(INDEX(MAESTRO!E:E,_xludf.AGGREGATE(15,6,ROW(MAESTRO!$B$3:$B$1000)/((MAESTRO!$B$3:$B$1000="OPA")*(UPPER(MAESTRO!$L$3:$L$1000)="CONFIRMADO")),ROWS($A$3:A8))),"")</f>
        <v/>
      </c>
      <c r="F8" s="27" t="str">
        <f ca="1">IFERROR(INDEX(MAESTRO!F:F,_xludf.AGGREGATE(15,6,ROW(MAESTRO!$B$3:$B$1000)/((MAESTRO!$B$3:$B$1000="OPA")*(UPPER(MAESTRO!$L$3:$L$1000)="CONFIRMADO")),ROWS($A$3:A8))),"")</f>
        <v/>
      </c>
      <c r="G8" s="27" t="str">
        <f ca="1">IFERROR(INDEX(MAESTRO!G:G,_xludf.AGGREGATE(15,6,ROW(MAESTRO!$B$3:$B$1000)/((MAESTRO!$B$3:$B$1000="OPA")*(UPPER(MAESTRO!$L$3:$L$1000)="CONFIRMADO")),ROWS($A$3:A8))),"")</f>
        <v/>
      </c>
      <c r="H8" s="27" t="str">
        <f ca="1">IFERROR(INDEX(MAESTRO!H:H,_xludf.AGGREGATE(15,6,ROW(MAESTRO!$B$3:$B$1000)/((MAESTRO!$B$3:$B$1000="OPA")*(UPPER(MAESTRO!$L$3:$L$1000)="CONFIRMADO")),ROWS($A$3:A8))),"")</f>
        <v/>
      </c>
      <c r="I8" s="27" t="str">
        <f ca="1">IFERROR(INDEX(MAESTRO!I:I,_xludf.AGGREGATE(15,6,ROW(MAESTRO!$B$3:$B$1000)/((MAESTRO!$B$3:$B$1000="OPA")*(UPPER(MAESTRO!$L$3:$L$1000)="CONFIRMADO")),ROWS($A$3:A8))),"")</f>
        <v/>
      </c>
      <c r="J8" s="27" t="str">
        <f ca="1">IFERROR(INDEX(MAESTRO!J:J,_xludf.AGGREGATE(15,6,ROW(MAESTRO!$B$3:$B$1000)/((MAESTRO!$B$3:$B$1000="OPA")*(UPPER(MAESTRO!$L$3:$L$1000)="CONFIRMADO")),ROWS($A$3:A8))),"")</f>
        <v/>
      </c>
      <c r="K8" s="27" t="str">
        <f ca="1">IFERROR(INDEX(MAESTRO!K:K,_xludf.AGGREGATE(15,6,ROW(MAESTRO!$B$3:$B$1000)/((MAESTRO!$B$3:$B$1000="OPA")*(UPPER(MAESTRO!$L$3:$L$1000)="CONFIRMADO")),ROWS($A$3:A8))),"")</f>
        <v/>
      </c>
      <c r="L8" s="27" t="str">
        <f ca="1">IFERROR(INDEX(MAESTRO!L:L,_xludf.AGGREGATE(15,6,ROW(MAESTRO!$B$3:$B$1000)/((MAESTRO!$B$3:$B$1000="OPA")*(UPPER(MAESTRO!$L$3:$L$1000)="CONFIRMADO")),ROWS($A$3:A8))),"")</f>
        <v/>
      </c>
      <c r="M8" s="27" t="str">
        <f ca="1">IFERROR(INDEX(MAESTRO!M:M,_xludf.AGGREGATE(15,6,ROW(MAESTRO!$B$3:$B$1000)/((MAESTRO!$B$3:$B$1000="OPA")*(UPPER(MAESTRO!$L$3:$L$1000)="CONFIRMADO")),ROWS($A$3:A8))),"")</f>
        <v/>
      </c>
      <c r="N8" s="27" t="str">
        <f ca="1">IFERROR(INDEX(MAESTRO!N:N,_xludf.AGGREGATE(15,6,ROW(MAESTRO!$B$3:$B$1000)/((MAESTRO!$B$3:$B$1000="OPA")*(UPPER(MAESTRO!$L$3:$L$1000)="CONFIRMADO")),ROWS($A$3:A8))),"")</f>
        <v/>
      </c>
      <c r="O8" s="27" t="str">
        <f ca="1">IFERROR(INDEX(MAESTRO!O:O,_xludf.AGGREGATE(15,6,ROW(MAESTRO!$B$3:$B$1000)/((MAESTRO!$B$3:$B$1000="OPA")*(UPPER(MAESTRO!$L$3:$L$1000)="CONFIRMADO")),ROWS($A$3:A8))),"")</f>
        <v/>
      </c>
      <c r="P8" s="27" t="str">
        <f ca="1">IFERROR(INDEX(MAESTRO!P:P,_xludf.AGGREGATE(15,6,ROW(MAESTRO!$B$3:$B$1000)/((MAESTRO!$B$3:$B$1000="OPA")*(UPPER(MAESTRO!$L$3:$L$1000)="CONFIRMADO")),ROWS($A$3:A8))),"")</f>
        <v/>
      </c>
      <c r="Q8" s="27" t="str">
        <f ca="1">IFERROR(INDEX(MAESTRO!Q:Q,_xludf.AGGREGATE(15,6,ROW(MAESTRO!$B$3:$B$1000)/((MAESTRO!$B$3:$B$1000="OPA")*(UPPER(MAESTRO!$L$3:$L$1000)="CONFIRMADO")),ROWS($A$3:A8))),"")</f>
        <v/>
      </c>
      <c r="R8" s="27" t="str">
        <f ca="1">IFERROR(INDEX(MAESTRO!R:R,_xludf.AGGREGATE(15,6,ROW(MAESTRO!$B$3:$B$1000)/((MAESTRO!$B$3:$B$1000="OPA")*(UPPER(MAESTRO!$L$3:$L$1000)="CONFIRMADO")),ROWS($A$3:A8))),"")</f>
        <v/>
      </c>
      <c r="S8" s="27" t="str">
        <f ca="1">IFERROR(INDEX(MAESTRO!S:S,_xludf.AGGREGATE(15,6,ROW(MAESTRO!$B$3:$B$1000)/((MAESTRO!$B$3:$B$1000="OPA")*(UPPER(MAESTRO!$L$3:$L$1000)="CONFIRMADO")),ROWS($A$3:A8))),"")</f>
        <v/>
      </c>
      <c r="T8" s="27" t="str">
        <f ca="1">IFERROR(INDEX(MAESTRO!T:T,_xludf.AGGREGATE(15,6,ROW(MAESTRO!$B$3:$B$1000)/((MAESTRO!$B$3:$B$1000="OPA")*(UPPER(MAESTRO!$L$3:$L$1000)="CONFIRMADO")),ROWS($A$3:A8))),"")</f>
        <v/>
      </c>
      <c r="U8" s="27" t="str">
        <f ca="1">IFERROR(INDEX(MAESTRO!U:U,_xludf.AGGREGATE(15,6,ROW(MAESTRO!$B$3:$B$1000)/((MAESTRO!$B$3:$B$1000="OPA")*(UPPER(MAESTRO!$L$3:$L$1000)="CONFIRMADO")),ROWS($A$3:A8))),"")</f>
        <v/>
      </c>
      <c r="V8" s="27" t="str">
        <f ca="1">IFERROR(INDEX(MAESTRO!V:V,_xludf.AGGREGATE(15,6,ROW(MAESTRO!$B$3:$B$1000)/((MAESTRO!$B$3:$B$1000="OPA")*(UPPER(MAESTRO!$L$3:$L$1000)="CONFIRMADO")),ROWS($A$3:A8))),"")</f>
        <v/>
      </c>
      <c r="W8" s="27" t="str">
        <f ca="1">IFERROR(INDEX(MAESTRO!W:W,_xludf.AGGREGATE(15,6,ROW(MAESTRO!$B$3:$B$1000)/((MAESTRO!$B$3:$B$1000="OPA")*(UPPER(MAESTRO!$L$3:$L$1000)="CONFIRMADO")),ROWS($A$3:A8))),"")</f>
        <v/>
      </c>
      <c r="X8" s="27" t="str">
        <f ca="1">IFERROR(INDEX(MAESTRO!X:X,_xludf.AGGREGATE(15,6,ROW(MAESTRO!$B$3:$B$1000)/((MAESTRO!$B$3:$B$1000="OPA")*(UPPER(MAESTRO!$L$3:$L$1000)="CONFIRMADO")),ROWS($A$3:A8))),"")</f>
        <v/>
      </c>
    </row>
    <row r="9" spans="1:24" ht="22.05" customHeight="1">
      <c r="A9" s="10" t="str">
        <f ca="1">IFERROR(INDEX(MAESTRO!A:A,_xludf.AGGREGATE(15,6,ROW(MAESTRO!$B$3:$B$1000)/((MAESTRO!$B$3:$B$1000="OPA")*(UPPER(MAESTRO!$L$3:$L$1000)="CONFIRMADO")),ROWS($A$3:A9))),"")</f>
        <v/>
      </c>
      <c r="B9" s="10" t="str">
        <f ca="1">IFERROR(INDEX(MAESTRO!B:B,_xludf.AGGREGATE(15,6,ROW(MAESTRO!$B$3:$B$1000)/((MAESTRO!$B$3:$B$1000="OPA")*(UPPER(MAESTRO!$L$3:$L$1000)="CONFIRMADO")),ROWS($A$3:A9))),"")</f>
        <v/>
      </c>
      <c r="C9" s="10" t="str">
        <f ca="1">IFERROR(INDEX(MAESTRO!C:C,_xludf.AGGREGATE(15,6,ROW(MAESTRO!$B$3:$B$1000)/((MAESTRO!$B$3:$B$1000="OPA")*(UPPER(MAESTRO!$L$3:$L$1000)="CONFIRMADO")),ROWS($A$3:A9))),"")</f>
        <v/>
      </c>
      <c r="D9" s="10" t="str">
        <f ca="1">IFERROR(INDEX(MAESTRO!D:D,_xludf.AGGREGATE(15,6,ROW(MAESTRO!$B$3:$B$1000)/((MAESTRO!$B$3:$B$1000="OPA")*(UPPER(MAESTRO!$L$3:$L$1000)="CONFIRMADO")),ROWS($A$3:A9))),"")</f>
        <v/>
      </c>
      <c r="E9" s="10" t="str">
        <f ca="1">IFERROR(INDEX(MAESTRO!E:E,_xludf.AGGREGATE(15,6,ROW(MAESTRO!$B$3:$B$1000)/((MAESTRO!$B$3:$B$1000="OPA")*(UPPER(MAESTRO!$L$3:$L$1000)="CONFIRMADO")),ROWS($A$3:A9))),"")</f>
        <v/>
      </c>
      <c r="F9" s="10" t="str">
        <f ca="1">IFERROR(INDEX(MAESTRO!F:F,_xludf.AGGREGATE(15,6,ROW(MAESTRO!$B$3:$B$1000)/((MAESTRO!$B$3:$B$1000="OPA")*(UPPER(MAESTRO!$L$3:$L$1000)="CONFIRMADO")),ROWS($A$3:A9))),"")</f>
        <v/>
      </c>
      <c r="G9" s="10" t="str">
        <f ca="1">IFERROR(INDEX(MAESTRO!G:G,_xludf.AGGREGATE(15,6,ROW(MAESTRO!$B$3:$B$1000)/((MAESTRO!$B$3:$B$1000="OPA")*(UPPER(MAESTRO!$L$3:$L$1000)="CONFIRMADO")),ROWS($A$3:A9))),"")</f>
        <v/>
      </c>
      <c r="H9" s="10" t="str">
        <f ca="1">IFERROR(INDEX(MAESTRO!H:H,_xludf.AGGREGATE(15,6,ROW(MAESTRO!$B$3:$B$1000)/((MAESTRO!$B$3:$B$1000="OPA")*(UPPER(MAESTRO!$L$3:$L$1000)="CONFIRMADO")),ROWS($A$3:A9))),"")</f>
        <v/>
      </c>
      <c r="I9" s="10" t="str">
        <f ca="1">IFERROR(INDEX(MAESTRO!I:I,_xludf.AGGREGATE(15,6,ROW(MAESTRO!$B$3:$B$1000)/((MAESTRO!$B$3:$B$1000="OPA")*(UPPER(MAESTRO!$L$3:$L$1000)="CONFIRMADO")),ROWS($A$3:A9))),"")</f>
        <v/>
      </c>
      <c r="J9" s="10" t="str">
        <f ca="1">IFERROR(INDEX(MAESTRO!J:J,_xludf.AGGREGATE(15,6,ROW(MAESTRO!$B$3:$B$1000)/((MAESTRO!$B$3:$B$1000="OPA")*(UPPER(MAESTRO!$L$3:$L$1000)="CONFIRMADO")),ROWS($A$3:A9))),"")</f>
        <v/>
      </c>
      <c r="K9" s="10" t="str">
        <f ca="1">IFERROR(INDEX(MAESTRO!K:K,_xludf.AGGREGATE(15,6,ROW(MAESTRO!$B$3:$B$1000)/((MAESTRO!$B$3:$B$1000="OPA")*(UPPER(MAESTRO!$L$3:$L$1000)="CONFIRMADO")),ROWS($A$3:A9))),"")</f>
        <v/>
      </c>
      <c r="L9" s="10" t="str">
        <f ca="1">IFERROR(INDEX(MAESTRO!L:L,_xludf.AGGREGATE(15,6,ROW(MAESTRO!$B$3:$B$1000)/((MAESTRO!$B$3:$B$1000="OPA")*(UPPER(MAESTRO!$L$3:$L$1000)="CONFIRMADO")),ROWS($A$3:A9))),"")</f>
        <v/>
      </c>
      <c r="M9" s="10" t="str">
        <f ca="1">IFERROR(INDEX(MAESTRO!M:M,_xludf.AGGREGATE(15,6,ROW(MAESTRO!$B$3:$B$1000)/((MAESTRO!$B$3:$B$1000="OPA")*(UPPER(MAESTRO!$L$3:$L$1000)="CONFIRMADO")),ROWS($A$3:A9))),"")</f>
        <v/>
      </c>
      <c r="N9" s="10" t="str">
        <f ca="1">IFERROR(INDEX(MAESTRO!N:N,_xludf.AGGREGATE(15,6,ROW(MAESTRO!$B$3:$B$1000)/((MAESTRO!$B$3:$B$1000="OPA")*(UPPER(MAESTRO!$L$3:$L$1000)="CONFIRMADO")),ROWS($A$3:A9))),"")</f>
        <v/>
      </c>
      <c r="O9" s="10" t="str">
        <f ca="1">IFERROR(INDEX(MAESTRO!O:O,_xludf.AGGREGATE(15,6,ROW(MAESTRO!$B$3:$B$1000)/((MAESTRO!$B$3:$B$1000="OPA")*(UPPER(MAESTRO!$L$3:$L$1000)="CONFIRMADO")),ROWS($A$3:A9))),"")</f>
        <v/>
      </c>
      <c r="P9" s="10" t="str">
        <f ca="1">IFERROR(INDEX(MAESTRO!P:P,_xludf.AGGREGATE(15,6,ROW(MAESTRO!$B$3:$B$1000)/((MAESTRO!$B$3:$B$1000="OPA")*(UPPER(MAESTRO!$L$3:$L$1000)="CONFIRMADO")),ROWS($A$3:A9))),"")</f>
        <v/>
      </c>
      <c r="Q9" s="10" t="str">
        <f ca="1">IFERROR(INDEX(MAESTRO!Q:Q,_xludf.AGGREGATE(15,6,ROW(MAESTRO!$B$3:$B$1000)/((MAESTRO!$B$3:$B$1000="OPA")*(UPPER(MAESTRO!$L$3:$L$1000)="CONFIRMADO")),ROWS($A$3:A9))),"")</f>
        <v/>
      </c>
      <c r="R9" s="10" t="str">
        <f ca="1">IFERROR(INDEX(MAESTRO!R:R,_xludf.AGGREGATE(15,6,ROW(MAESTRO!$B$3:$B$1000)/((MAESTRO!$B$3:$B$1000="OPA")*(UPPER(MAESTRO!$L$3:$L$1000)="CONFIRMADO")),ROWS($A$3:A9))),"")</f>
        <v/>
      </c>
      <c r="S9" s="10" t="str">
        <f ca="1">IFERROR(INDEX(MAESTRO!S:S,_xludf.AGGREGATE(15,6,ROW(MAESTRO!$B$3:$B$1000)/((MAESTRO!$B$3:$B$1000="OPA")*(UPPER(MAESTRO!$L$3:$L$1000)="CONFIRMADO")),ROWS($A$3:A9))),"")</f>
        <v/>
      </c>
      <c r="T9" s="10" t="str">
        <f ca="1">IFERROR(INDEX(MAESTRO!T:T,_xludf.AGGREGATE(15,6,ROW(MAESTRO!$B$3:$B$1000)/((MAESTRO!$B$3:$B$1000="OPA")*(UPPER(MAESTRO!$L$3:$L$1000)="CONFIRMADO")),ROWS($A$3:A9))),"")</f>
        <v/>
      </c>
      <c r="U9" s="10" t="str">
        <f ca="1">IFERROR(INDEX(MAESTRO!U:U,_xludf.AGGREGATE(15,6,ROW(MAESTRO!$B$3:$B$1000)/((MAESTRO!$B$3:$B$1000="OPA")*(UPPER(MAESTRO!$L$3:$L$1000)="CONFIRMADO")),ROWS($A$3:A9))),"")</f>
        <v/>
      </c>
      <c r="V9" s="10" t="str">
        <f ca="1">IFERROR(INDEX(MAESTRO!V:V,_xludf.AGGREGATE(15,6,ROW(MAESTRO!$B$3:$B$1000)/((MAESTRO!$B$3:$B$1000="OPA")*(UPPER(MAESTRO!$L$3:$L$1000)="CONFIRMADO")),ROWS($A$3:A9))),"")</f>
        <v/>
      </c>
      <c r="W9" s="10" t="str">
        <f ca="1">IFERROR(INDEX(MAESTRO!W:W,_xludf.AGGREGATE(15,6,ROW(MAESTRO!$B$3:$B$1000)/((MAESTRO!$B$3:$B$1000="OPA")*(UPPER(MAESTRO!$L$3:$L$1000)="CONFIRMADO")),ROWS($A$3:A9))),"")</f>
        <v/>
      </c>
      <c r="X9" s="10" t="str">
        <f ca="1">IFERROR(INDEX(MAESTRO!X:X,_xludf.AGGREGATE(15,6,ROW(MAESTRO!$B$3:$B$1000)/((MAESTRO!$B$3:$B$1000="OPA")*(UPPER(MAESTRO!$L$3:$L$1000)="CONFIRMADO")),ROWS($A$3:A9))),"")</f>
        <v/>
      </c>
    </row>
    <row r="10" spans="1:24" ht="22.05" customHeight="1">
      <c r="A10" s="27" t="str">
        <f ca="1">IFERROR(INDEX(MAESTRO!A:A,_xludf.AGGREGATE(15,6,ROW(MAESTRO!$B$3:$B$1000)/((MAESTRO!$B$3:$B$1000="OPA")*(UPPER(MAESTRO!$L$3:$L$1000)="CONFIRMADO")),ROWS($A$3:A10))),"")</f>
        <v/>
      </c>
      <c r="B10" s="27" t="str">
        <f ca="1">IFERROR(INDEX(MAESTRO!B:B,_xludf.AGGREGATE(15,6,ROW(MAESTRO!$B$3:$B$1000)/((MAESTRO!$B$3:$B$1000="OPA")*(UPPER(MAESTRO!$L$3:$L$1000)="CONFIRMADO")),ROWS($A$3:A10))),"")</f>
        <v/>
      </c>
      <c r="C10" s="27" t="str">
        <f ca="1">IFERROR(INDEX(MAESTRO!C:C,_xludf.AGGREGATE(15,6,ROW(MAESTRO!$B$3:$B$1000)/((MAESTRO!$B$3:$B$1000="OPA")*(UPPER(MAESTRO!$L$3:$L$1000)="CONFIRMADO")),ROWS($A$3:A10))),"")</f>
        <v/>
      </c>
      <c r="D10" s="27" t="str">
        <f ca="1">IFERROR(INDEX(MAESTRO!D:D,_xludf.AGGREGATE(15,6,ROW(MAESTRO!$B$3:$B$1000)/((MAESTRO!$B$3:$B$1000="OPA")*(UPPER(MAESTRO!$L$3:$L$1000)="CONFIRMADO")),ROWS($A$3:A10))),"")</f>
        <v/>
      </c>
      <c r="E10" s="27" t="str">
        <f ca="1">IFERROR(INDEX(MAESTRO!E:E,_xludf.AGGREGATE(15,6,ROW(MAESTRO!$B$3:$B$1000)/((MAESTRO!$B$3:$B$1000="OPA")*(UPPER(MAESTRO!$L$3:$L$1000)="CONFIRMADO")),ROWS($A$3:A10))),"")</f>
        <v/>
      </c>
      <c r="F10" s="27" t="str">
        <f ca="1">IFERROR(INDEX(MAESTRO!F:F,_xludf.AGGREGATE(15,6,ROW(MAESTRO!$B$3:$B$1000)/((MAESTRO!$B$3:$B$1000="OPA")*(UPPER(MAESTRO!$L$3:$L$1000)="CONFIRMADO")),ROWS($A$3:A10))),"")</f>
        <v/>
      </c>
      <c r="G10" s="27" t="str">
        <f ca="1">IFERROR(INDEX(MAESTRO!G:G,_xludf.AGGREGATE(15,6,ROW(MAESTRO!$B$3:$B$1000)/((MAESTRO!$B$3:$B$1000="OPA")*(UPPER(MAESTRO!$L$3:$L$1000)="CONFIRMADO")),ROWS($A$3:A10))),"")</f>
        <v/>
      </c>
      <c r="H10" s="27" t="str">
        <f ca="1">IFERROR(INDEX(MAESTRO!H:H,_xludf.AGGREGATE(15,6,ROW(MAESTRO!$B$3:$B$1000)/((MAESTRO!$B$3:$B$1000="OPA")*(UPPER(MAESTRO!$L$3:$L$1000)="CONFIRMADO")),ROWS($A$3:A10))),"")</f>
        <v/>
      </c>
      <c r="I10" s="27" t="str">
        <f ca="1">IFERROR(INDEX(MAESTRO!I:I,_xludf.AGGREGATE(15,6,ROW(MAESTRO!$B$3:$B$1000)/((MAESTRO!$B$3:$B$1000="OPA")*(UPPER(MAESTRO!$L$3:$L$1000)="CONFIRMADO")),ROWS($A$3:A10))),"")</f>
        <v/>
      </c>
      <c r="J10" s="27" t="str">
        <f ca="1">IFERROR(INDEX(MAESTRO!J:J,_xludf.AGGREGATE(15,6,ROW(MAESTRO!$B$3:$B$1000)/((MAESTRO!$B$3:$B$1000="OPA")*(UPPER(MAESTRO!$L$3:$L$1000)="CONFIRMADO")),ROWS($A$3:A10))),"")</f>
        <v/>
      </c>
      <c r="K10" s="27" t="str">
        <f ca="1">IFERROR(INDEX(MAESTRO!K:K,_xludf.AGGREGATE(15,6,ROW(MAESTRO!$B$3:$B$1000)/((MAESTRO!$B$3:$B$1000="OPA")*(UPPER(MAESTRO!$L$3:$L$1000)="CONFIRMADO")),ROWS($A$3:A10))),"")</f>
        <v/>
      </c>
      <c r="L10" s="27" t="str">
        <f ca="1">IFERROR(INDEX(MAESTRO!L:L,_xludf.AGGREGATE(15,6,ROW(MAESTRO!$B$3:$B$1000)/((MAESTRO!$B$3:$B$1000="OPA")*(UPPER(MAESTRO!$L$3:$L$1000)="CONFIRMADO")),ROWS($A$3:A10))),"")</f>
        <v/>
      </c>
      <c r="M10" s="27" t="str">
        <f ca="1">IFERROR(INDEX(MAESTRO!M:M,_xludf.AGGREGATE(15,6,ROW(MAESTRO!$B$3:$B$1000)/((MAESTRO!$B$3:$B$1000="OPA")*(UPPER(MAESTRO!$L$3:$L$1000)="CONFIRMADO")),ROWS($A$3:A10))),"")</f>
        <v/>
      </c>
      <c r="N10" s="27" t="str">
        <f ca="1">IFERROR(INDEX(MAESTRO!N:N,_xludf.AGGREGATE(15,6,ROW(MAESTRO!$B$3:$B$1000)/((MAESTRO!$B$3:$B$1000="OPA")*(UPPER(MAESTRO!$L$3:$L$1000)="CONFIRMADO")),ROWS($A$3:A10))),"")</f>
        <v/>
      </c>
      <c r="O10" s="27" t="str">
        <f ca="1">IFERROR(INDEX(MAESTRO!O:O,_xludf.AGGREGATE(15,6,ROW(MAESTRO!$B$3:$B$1000)/((MAESTRO!$B$3:$B$1000="OPA")*(UPPER(MAESTRO!$L$3:$L$1000)="CONFIRMADO")),ROWS($A$3:A10))),"")</f>
        <v/>
      </c>
      <c r="P10" s="27" t="str">
        <f ca="1">IFERROR(INDEX(MAESTRO!P:P,_xludf.AGGREGATE(15,6,ROW(MAESTRO!$B$3:$B$1000)/((MAESTRO!$B$3:$B$1000="OPA")*(UPPER(MAESTRO!$L$3:$L$1000)="CONFIRMADO")),ROWS($A$3:A10))),"")</f>
        <v/>
      </c>
      <c r="Q10" s="27" t="str">
        <f ca="1">IFERROR(INDEX(MAESTRO!Q:Q,_xludf.AGGREGATE(15,6,ROW(MAESTRO!$B$3:$B$1000)/((MAESTRO!$B$3:$B$1000="OPA")*(UPPER(MAESTRO!$L$3:$L$1000)="CONFIRMADO")),ROWS($A$3:A10))),"")</f>
        <v/>
      </c>
      <c r="R10" s="27" t="str">
        <f ca="1">IFERROR(INDEX(MAESTRO!R:R,_xludf.AGGREGATE(15,6,ROW(MAESTRO!$B$3:$B$1000)/((MAESTRO!$B$3:$B$1000="OPA")*(UPPER(MAESTRO!$L$3:$L$1000)="CONFIRMADO")),ROWS($A$3:A10))),"")</f>
        <v/>
      </c>
      <c r="S10" s="27" t="str">
        <f ca="1">IFERROR(INDEX(MAESTRO!S:S,_xludf.AGGREGATE(15,6,ROW(MAESTRO!$B$3:$B$1000)/((MAESTRO!$B$3:$B$1000="OPA")*(UPPER(MAESTRO!$L$3:$L$1000)="CONFIRMADO")),ROWS($A$3:A10))),"")</f>
        <v/>
      </c>
      <c r="T10" s="27" t="str">
        <f ca="1">IFERROR(INDEX(MAESTRO!T:T,_xludf.AGGREGATE(15,6,ROW(MAESTRO!$B$3:$B$1000)/((MAESTRO!$B$3:$B$1000="OPA")*(UPPER(MAESTRO!$L$3:$L$1000)="CONFIRMADO")),ROWS($A$3:A10))),"")</f>
        <v/>
      </c>
      <c r="U10" s="27" t="str">
        <f ca="1">IFERROR(INDEX(MAESTRO!U:U,_xludf.AGGREGATE(15,6,ROW(MAESTRO!$B$3:$B$1000)/((MAESTRO!$B$3:$B$1000="OPA")*(UPPER(MAESTRO!$L$3:$L$1000)="CONFIRMADO")),ROWS($A$3:A10))),"")</f>
        <v/>
      </c>
      <c r="V10" s="27" t="str">
        <f ca="1">IFERROR(INDEX(MAESTRO!V:V,_xludf.AGGREGATE(15,6,ROW(MAESTRO!$B$3:$B$1000)/((MAESTRO!$B$3:$B$1000="OPA")*(UPPER(MAESTRO!$L$3:$L$1000)="CONFIRMADO")),ROWS($A$3:A10))),"")</f>
        <v/>
      </c>
      <c r="W10" s="27" t="str">
        <f ca="1">IFERROR(INDEX(MAESTRO!W:W,_xludf.AGGREGATE(15,6,ROW(MAESTRO!$B$3:$B$1000)/((MAESTRO!$B$3:$B$1000="OPA")*(UPPER(MAESTRO!$L$3:$L$1000)="CONFIRMADO")),ROWS($A$3:A10))),"")</f>
        <v/>
      </c>
      <c r="X10" s="27" t="str">
        <f ca="1">IFERROR(INDEX(MAESTRO!X:X,_xludf.AGGREGATE(15,6,ROW(MAESTRO!$B$3:$B$1000)/((MAESTRO!$B$3:$B$1000="OPA")*(UPPER(MAESTRO!$L$3:$L$1000)="CONFIRMADO")),ROWS($A$3:A10))),"")</f>
        <v/>
      </c>
    </row>
    <row r="11" spans="1:24" ht="22.05" customHeight="1">
      <c r="A11" s="10" t="str">
        <f ca="1">IFERROR(INDEX(MAESTRO!A:A,_xludf.AGGREGATE(15,6,ROW(MAESTRO!$B$3:$B$1000)/((MAESTRO!$B$3:$B$1000="OPA")*(UPPER(MAESTRO!$L$3:$L$1000)="CONFIRMADO")),ROWS($A$3:A11))),"")</f>
        <v/>
      </c>
      <c r="B11" s="10" t="str">
        <f ca="1">IFERROR(INDEX(MAESTRO!B:B,_xludf.AGGREGATE(15,6,ROW(MAESTRO!$B$3:$B$1000)/((MAESTRO!$B$3:$B$1000="OPA")*(UPPER(MAESTRO!$L$3:$L$1000)="CONFIRMADO")),ROWS($A$3:A11))),"")</f>
        <v/>
      </c>
      <c r="C11" s="10" t="str">
        <f ca="1">IFERROR(INDEX(MAESTRO!C:C,_xludf.AGGREGATE(15,6,ROW(MAESTRO!$B$3:$B$1000)/((MAESTRO!$B$3:$B$1000="OPA")*(UPPER(MAESTRO!$L$3:$L$1000)="CONFIRMADO")),ROWS($A$3:A11))),"")</f>
        <v/>
      </c>
      <c r="D11" s="10" t="str">
        <f ca="1">IFERROR(INDEX(MAESTRO!D:D,_xludf.AGGREGATE(15,6,ROW(MAESTRO!$B$3:$B$1000)/((MAESTRO!$B$3:$B$1000="OPA")*(UPPER(MAESTRO!$L$3:$L$1000)="CONFIRMADO")),ROWS($A$3:A11))),"")</f>
        <v/>
      </c>
      <c r="E11" s="10" t="str">
        <f ca="1">IFERROR(INDEX(MAESTRO!E:E,_xludf.AGGREGATE(15,6,ROW(MAESTRO!$B$3:$B$1000)/((MAESTRO!$B$3:$B$1000="OPA")*(UPPER(MAESTRO!$L$3:$L$1000)="CONFIRMADO")),ROWS($A$3:A11))),"")</f>
        <v/>
      </c>
      <c r="F11" s="10" t="str">
        <f ca="1">IFERROR(INDEX(MAESTRO!F:F,_xludf.AGGREGATE(15,6,ROW(MAESTRO!$B$3:$B$1000)/((MAESTRO!$B$3:$B$1000="OPA")*(UPPER(MAESTRO!$L$3:$L$1000)="CONFIRMADO")),ROWS($A$3:A11))),"")</f>
        <v/>
      </c>
      <c r="G11" s="10" t="str">
        <f ca="1">IFERROR(INDEX(MAESTRO!G:G,_xludf.AGGREGATE(15,6,ROW(MAESTRO!$B$3:$B$1000)/((MAESTRO!$B$3:$B$1000="OPA")*(UPPER(MAESTRO!$L$3:$L$1000)="CONFIRMADO")),ROWS($A$3:A11))),"")</f>
        <v/>
      </c>
      <c r="H11" s="10" t="str">
        <f ca="1">IFERROR(INDEX(MAESTRO!H:H,_xludf.AGGREGATE(15,6,ROW(MAESTRO!$B$3:$B$1000)/((MAESTRO!$B$3:$B$1000="OPA")*(UPPER(MAESTRO!$L$3:$L$1000)="CONFIRMADO")),ROWS($A$3:A11))),"")</f>
        <v/>
      </c>
      <c r="I11" s="10" t="str">
        <f ca="1">IFERROR(INDEX(MAESTRO!I:I,_xludf.AGGREGATE(15,6,ROW(MAESTRO!$B$3:$B$1000)/((MAESTRO!$B$3:$B$1000="OPA")*(UPPER(MAESTRO!$L$3:$L$1000)="CONFIRMADO")),ROWS($A$3:A11))),"")</f>
        <v/>
      </c>
      <c r="J11" s="10" t="str">
        <f ca="1">IFERROR(INDEX(MAESTRO!J:J,_xludf.AGGREGATE(15,6,ROW(MAESTRO!$B$3:$B$1000)/((MAESTRO!$B$3:$B$1000="OPA")*(UPPER(MAESTRO!$L$3:$L$1000)="CONFIRMADO")),ROWS($A$3:A11))),"")</f>
        <v/>
      </c>
      <c r="K11" s="10" t="str">
        <f ca="1">IFERROR(INDEX(MAESTRO!K:K,_xludf.AGGREGATE(15,6,ROW(MAESTRO!$B$3:$B$1000)/((MAESTRO!$B$3:$B$1000="OPA")*(UPPER(MAESTRO!$L$3:$L$1000)="CONFIRMADO")),ROWS($A$3:A11))),"")</f>
        <v/>
      </c>
      <c r="L11" s="10" t="str">
        <f ca="1">IFERROR(INDEX(MAESTRO!L:L,_xludf.AGGREGATE(15,6,ROW(MAESTRO!$B$3:$B$1000)/((MAESTRO!$B$3:$B$1000="OPA")*(UPPER(MAESTRO!$L$3:$L$1000)="CONFIRMADO")),ROWS($A$3:A11))),"")</f>
        <v/>
      </c>
      <c r="M11" s="10" t="str">
        <f ca="1">IFERROR(INDEX(MAESTRO!M:M,_xludf.AGGREGATE(15,6,ROW(MAESTRO!$B$3:$B$1000)/((MAESTRO!$B$3:$B$1000="OPA")*(UPPER(MAESTRO!$L$3:$L$1000)="CONFIRMADO")),ROWS($A$3:A11))),"")</f>
        <v/>
      </c>
      <c r="N11" s="10" t="str">
        <f ca="1">IFERROR(INDEX(MAESTRO!N:N,_xludf.AGGREGATE(15,6,ROW(MAESTRO!$B$3:$B$1000)/((MAESTRO!$B$3:$B$1000="OPA")*(UPPER(MAESTRO!$L$3:$L$1000)="CONFIRMADO")),ROWS($A$3:A11))),"")</f>
        <v/>
      </c>
      <c r="O11" s="10" t="str">
        <f ca="1">IFERROR(INDEX(MAESTRO!O:O,_xludf.AGGREGATE(15,6,ROW(MAESTRO!$B$3:$B$1000)/((MAESTRO!$B$3:$B$1000="OPA")*(UPPER(MAESTRO!$L$3:$L$1000)="CONFIRMADO")),ROWS($A$3:A11))),"")</f>
        <v/>
      </c>
      <c r="P11" s="10" t="str">
        <f ca="1">IFERROR(INDEX(MAESTRO!P:P,_xludf.AGGREGATE(15,6,ROW(MAESTRO!$B$3:$B$1000)/((MAESTRO!$B$3:$B$1000="OPA")*(UPPER(MAESTRO!$L$3:$L$1000)="CONFIRMADO")),ROWS($A$3:A11))),"")</f>
        <v/>
      </c>
      <c r="Q11" s="10" t="str">
        <f ca="1">IFERROR(INDEX(MAESTRO!Q:Q,_xludf.AGGREGATE(15,6,ROW(MAESTRO!$B$3:$B$1000)/((MAESTRO!$B$3:$B$1000="OPA")*(UPPER(MAESTRO!$L$3:$L$1000)="CONFIRMADO")),ROWS($A$3:A11))),"")</f>
        <v/>
      </c>
      <c r="R11" s="10" t="str">
        <f ca="1">IFERROR(INDEX(MAESTRO!R:R,_xludf.AGGREGATE(15,6,ROW(MAESTRO!$B$3:$B$1000)/((MAESTRO!$B$3:$B$1000="OPA")*(UPPER(MAESTRO!$L$3:$L$1000)="CONFIRMADO")),ROWS($A$3:A11))),"")</f>
        <v/>
      </c>
      <c r="S11" s="10" t="str">
        <f ca="1">IFERROR(INDEX(MAESTRO!S:S,_xludf.AGGREGATE(15,6,ROW(MAESTRO!$B$3:$B$1000)/((MAESTRO!$B$3:$B$1000="OPA")*(UPPER(MAESTRO!$L$3:$L$1000)="CONFIRMADO")),ROWS($A$3:A11))),"")</f>
        <v/>
      </c>
      <c r="T11" s="10" t="str">
        <f ca="1">IFERROR(INDEX(MAESTRO!T:T,_xludf.AGGREGATE(15,6,ROW(MAESTRO!$B$3:$B$1000)/((MAESTRO!$B$3:$B$1000="OPA")*(UPPER(MAESTRO!$L$3:$L$1000)="CONFIRMADO")),ROWS($A$3:A11))),"")</f>
        <v/>
      </c>
      <c r="U11" s="10" t="str">
        <f ca="1">IFERROR(INDEX(MAESTRO!U:U,_xludf.AGGREGATE(15,6,ROW(MAESTRO!$B$3:$B$1000)/((MAESTRO!$B$3:$B$1000="OPA")*(UPPER(MAESTRO!$L$3:$L$1000)="CONFIRMADO")),ROWS($A$3:A11))),"")</f>
        <v/>
      </c>
      <c r="V11" s="10" t="str">
        <f ca="1">IFERROR(INDEX(MAESTRO!V:V,_xludf.AGGREGATE(15,6,ROW(MAESTRO!$B$3:$B$1000)/((MAESTRO!$B$3:$B$1000="OPA")*(UPPER(MAESTRO!$L$3:$L$1000)="CONFIRMADO")),ROWS($A$3:A11))),"")</f>
        <v/>
      </c>
      <c r="W11" s="10" t="str">
        <f ca="1">IFERROR(INDEX(MAESTRO!W:W,_xludf.AGGREGATE(15,6,ROW(MAESTRO!$B$3:$B$1000)/((MAESTRO!$B$3:$B$1000="OPA")*(UPPER(MAESTRO!$L$3:$L$1000)="CONFIRMADO")),ROWS($A$3:A11))),"")</f>
        <v/>
      </c>
      <c r="X11" s="10" t="str">
        <f ca="1">IFERROR(INDEX(MAESTRO!X:X,_xludf.AGGREGATE(15,6,ROW(MAESTRO!$B$3:$B$1000)/((MAESTRO!$B$3:$B$1000="OPA")*(UPPER(MAESTRO!$L$3:$L$1000)="CONFIRMADO")),ROWS($A$3:A11))),"")</f>
        <v/>
      </c>
    </row>
    <row r="12" spans="1:24" ht="22.05" customHeight="1">
      <c r="A12" s="27" t="str">
        <f ca="1">IFERROR(INDEX(MAESTRO!A:A,_xludf.AGGREGATE(15,6,ROW(MAESTRO!$B$3:$B$1000)/((MAESTRO!$B$3:$B$1000="OPA")*(UPPER(MAESTRO!$L$3:$L$1000)="CONFIRMADO")),ROWS($A$3:A12))),"")</f>
        <v/>
      </c>
      <c r="B12" s="27" t="str">
        <f ca="1">IFERROR(INDEX(MAESTRO!B:B,_xludf.AGGREGATE(15,6,ROW(MAESTRO!$B$3:$B$1000)/((MAESTRO!$B$3:$B$1000="OPA")*(UPPER(MAESTRO!$L$3:$L$1000)="CONFIRMADO")),ROWS($A$3:A12))),"")</f>
        <v/>
      </c>
      <c r="C12" s="27" t="str">
        <f ca="1">IFERROR(INDEX(MAESTRO!C:C,_xludf.AGGREGATE(15,6,ROW(MAESTRO!$B$3:$B$1000)/((MAESTRO!$B$3:$B$1000="OPA")*(UPPER(MAESTRO!$L$3:$L$1000)="CONFIRMADO")),ROWS($A$3:A12))),"")</f>
        <v/>
      </c>
      <c r="D12" s="27" t="str">
        <f ca="1">IFERROR(INDEX(MAESTRO!D:D,_xludf.AGGREGATE(15,6,ROW(MAESTRO!$B$3:$B$1000)/((MAESTRO!$B$3:$B$1000="OPA")*(UPPER(MAESTRO!$L$3:$L$1000)="CONFIRMADO")),ROWS($A$3:A12))),"")</f>
        <v/>
      </c>
      <c r="E12" s="27" t="str">
        <f ca="1">IFERROR(INDEX(MAESTRO!E:E,_xludf.AGGREGATE(15,6,ROW(MAESTRO!$B$3:$B$1000)/((MAESTRO!$B$3:$B$1000="OPA")*(UPPER(MAESTRO!$L$3:$L$1000)="CONFIRMADO")),ROWS($A$3:A12))),"")</f>
        <v/>
      </c>
      <c r="F12" s="27" t="str">
        <f ca="1">IFERROR(INDEX(MAESTRO!F:F,_xludf.AGGREGATE(15,6,ROW(MAESTRO!$B$3:$B$1000)/((MAESTRO!$B$3:$B$1000="OPA")*(UPPER(MAESTRO!$L$3:$L$1000)="CONFIRMADO")),ROWS($A$3:A12))),"")</f>
        <v/>
      </c>
      <c r="G12" s="27" t="str">
        <f ca="1">IFERROR(INDEX(MAESTRO!G:G,_xludf.AGGREGATE(15,6,ROW(MAESTRO!$B$3:$B$1000)/((MAESTRO!$B$3:$B$1000="OPA")*(UPPER(MAESTRO!$L$3:$L$1000)="CONFIRMADO")),ROWS($A$3:A12))),"")</f>
        <v/>
      </c>
      <c r="H12" s="27" t="str">
        <f ca="1">IFERROR(INDEX(MAESTRO!H:H,_xludf.AGGREGATE(15,6,ROW(MAESTRO!$B$3:$B$1000)/((MAESTRO!$B$3:$B$1000="OPA")*(UPPER(MAESTRO!$L$3:$L$1000)="CONFIRMADO")),ROWS($A$3:A12))),"")</f>
        <v/>
      </c>
      <c r="I12" s="27" t="str">
        <f ca="1">IFERROR(INDEX(MAESTRO!I:I,_xludf.AGGREGATE(15,6,ROW(MAESTRO!$B$3:$B$1000)/((MAESTRO!$B$3:$B$1000="OPA")*(UPPER(MAESTRO!$L$3:$L$1000)="CONFIRMADO")),ROWS($A$3:A12))),"")</f>
        <v/>
      </c>
      <c r="J12" s="27" t="str">
        <f ca="1">IFERROR(INDEX(MAESTRO!J:J,_xludf.AGGREGATE(15,6,ROW(MAESTRO!$B$3:$B$1000)/((MAESTRO!$B$3:$B$1000="OPA")*(UPPER(MAESTRO!$L$3:$L$1000)="CONFIRMADO")),ROWS($A$3:A12))),"")</f>
        <v/>
      </c>
      <c r="K12" s="27" t="str">
        <f ca="1">IFERROR(INDEX(MAESTRO!K:K,_xludf.AGGREGATE(15,6,ROW(MAESTRO!$B$3:$B$1000)/((MAESTRO!$B$3:$B$1000="OPA")*(UPPER(MAESTRO!$L$3:$L$1000)="CONFIRMADO")),ROWS($A$3:A12))),"")</f>
        <v/>
      </c>
      <c r="L12" s="27" t="str">
        <f ca="1">IFERROR(INDEX(MAESTRO!L:L,_xludf.AGGREGATE(15,6,ROW(MAESTRO!$B$3:$B$1000)/((MAESTRO!$B$3:$B$1000="OPA")*(UPPER(MAESTRO!$L$3:$L$1000)="CONFIRMADO")),ROWS($A$3:A12))),"")</f>
        <v/>
      </c>
      <c r="M12" s="27" t="str">
        <f ca="1">IFERROR(INDEX(MAESTRO!M:M,_xludf.AGGREGATE(15,6,ROW(MAESTRO!$B$3:$B$1000)/((MAESTRO!$B$3:$B$1000="OPA")*(UPPER(MAESTRO!$L$3:$L$1000)="CONFIRMADO")),ROWS($A$3:A12))),"")</f>
        <v/>
      </c>
      <c r="N12" s="27" t="str">
        <f ca="1">IFERROR(INDEX(MAESTRO!N:N,_xludf.AGGREGATE(15,6,ROW(MAESTRO!$B$3:$B$1000)/((MAESTRO!$B$3:$B$1000="OPA")*(UPPER(MAESTRO!$L$3:$L$1000)="CONFIRMADO")),ROWS($A$3:A12))),"")</f>
        <v/>
      </c>
      <c r="O12" s="27" t="str">
        <f ca="1">IFERROR(INDEX(MAESTRO!O:O,_xludf.AGGREGATE(15,6,ROW(MAESTRO!$B$3:$B$1000)/((MAESTRO!$B$3:$B$1000="OPA")*(UPPER(MAESTRO!$L$3:$L$1000)="CONFIRMADO")),ROWS($A$3:A12))),"")</f>
        <v/>
      </c>
      <c r="P12" s="27" t="str">
        <f ca="1">IFERROR(INDEX(MAESTRO!P:P,_xludf.AGGREGATE(15,6,ROW(MAESTRO!$B$3:$B$1000)/((MAESTRO!$B$3:$B$1000="OPA")*(UPPER(MAESTRO!$L$3:$L$1000)="CONFIRMADO")),ROWS($A$3:A12))),"")</f>
        <v/>
      </c>
      <c r="Q12" s="27" t="str">
        <f ca="1">IFERROR(INDEX(MAESTRO!Q:Q,_xludf.AGGREGATE(15,6,ROW(MAESTRO!$B$3:$B$1000)/((MAESTRO!$B$3:$B$1000="OPA")*(UPPER(MAESTRO!$L$3:$L$1000)="CONFIRMADO")),ROWS($A$3:A12))),"")</f>
        <v/>
      </c>
      <c r="R12" s="27" t="str">
        <f ca="1">IFERROR(INDEX(MAESTRO!R:R,_xludf.AGGREGATE(15,6,ROW(MAESTRO!$B$3:$B$1000)/((MAESTRO!$B$3:$B$1000="OPA")*(UPPER(MAESTRO!$L$3:$L$1000)="CONFIRMADO")),ROWS($A$3:A12))),"")</f>
        <v/>
      </c>
      <c r="S12" s="27" t="str">
        <f ca="1">IFERROR(INDEX(MAESTRO!S:S,_xludf.AGGREGATE(15,6,ROW(MAESTRO!$B$3:$B$1000)/((MAESTRO!$B$3:$B$1000="OPA")*(UPPER(MAESTRO!$L$3:$L$1000)="CONFIRMADO")),ROWS($A$3:A12))),"")</f>
        <v/>
      </c>
      <c r="T12" s="27" t="str">
        <f ca="1">IFERROR(INDEX(MAESTRO!T:T,_xludf.AGGREGATE(15,6,ROW(MAESTRO!$B$3:$B$1000)/((MAESTRO!$B$3:$B$1000="OPA")*(UPPER(MAESTRO!$L$3:$L$1000)="CONFIRMADO")),ROWS($A$3:A12))),"")</f>
        <v/>
      </c>
      <c r="U12" s="27" t="str">
        <f ca="1">IFERROR(INDEX(MAESTRO!U:U,_xludf.AGGREGATE(15,6,ROW(MAESTRO!$B$3:$B$1000)/((MAESTRO!$B$3:$B$1000="OPA")*(UPPER(MAESTRO!$L$3:$L$1000)="CONFIRMADO")),ROWS($A$3:A12))),"")</f>
        <v/>
      </c>
      <c r="V12" s="27" t="str">
        <f ca="1">IFERROR(INDEX(MAESTRO!V:V,_xludf.AGGREGATE(15,6,ROW(MAESTRO!$B$3:$B$1000)/((MAESTRO!$B$3:$B$1000="OPA")*(UPPER(MAESTRO!$L$3:$L$1000)="CONFIRMADO")),ROWS($A$3:A12))),"")</f>
        <v/>
      </c>
      <c r="W12" s="27" t="str">
        <f ca="1">IFERROR(INDEX(MAESTRO!W:W,_xludf.AGGREGATE(15,6,ROW(MAESTRO!$B$3:$B$1000)/((MAESTRO!$B$3:$B$1000="OPA")*(UPPER(MAESTRO!$L$3:$L$1000)="CONFIRMADO")),ROWS($A$3:A12))),"")</f>
        <v/>
      </c>
      <c r="X12" s="27" t="str">
        <f ca="1">IFERROR(INDEX(MAESTRO!X:X,_xludf.AGGREGATE(15,6,ROW(MAESTRO!$B$3:$B$1000)/((MAESTRO!$B$3:$B$1000="OPA")*(UPPER(MAESTRO!$L$3:$L$1000)="CONFIRMADO")),ROWS($A$3:A12))),"")</f>
        <v/>
      </c>
    </row>
    <row r="13" spans="1:24" ht="22.05" customHeight="1">
      <c r="A13" s="10" t="str">
        <f ca="1">IFERROR(INDEX(MAESTRO!A:A,_xludf.AGGREGATE(15,6,ROW(MAESTRO!$B$3:$B$1000)/((MAESTRO!$B$3:$B$1000="OPA")*(UPPER(MAESTRO!$L$3:$L$1000)="CONFIRMADO")),ROWS($A$3:A13))),"")</f>
        <v/>
      </c>
      <c r="B13" s="10" t="str">
        <f ca="1">IFERROR(INDEX(MAESTRO!B:B,_xludf.AGGREGATE(15,6,ROW(MAESTRO!$B$3:$B$1000)/((MAESTRO!$B$3:$B$1000="OPA")*(UPPER(MAESTRO!$L$3:$L$1000)="CONFIRMADO")),ROWS($A$3:A13))),"")</f>
        <v/>
      </c>
      <c r="C13" s="10" t="str">
        <f ca="1">IFERROR(INDEX(MAESTRO!C:C,_xludf.AGGREGATE(15,6,ROW(MAESTRO!$B$3:$B$1000)/((MAESTRO!$B$3:$B$1000="OPA")*(UPPER(MAESTRO!$L$3:$L$1000)="CONFIRMADO")),ROWS($A$3:A13))),"")</f>
        <v/>
      </c>
      <c r="D13" s="10" t="str">
        <f ca="1">IFERROR(INDEX(MAESTRO!D:D,_xludf.AGGREGATE(15,6,ROW(MAESTRO!$B$3:$B$1000)/((MAESTRO!$B$3:$B$1000="OPA")*(UPPER(MAESTRO!$L$3:$L$1000)="CONFIRMADO")),ROWS($A$3:A13))),"")</f>
        <v/>
      </c>
      <c r="E13" s="10" t="str">
        <f ca="1">IFERROR(INDEX(MAESTRO!E:E,_xludf.AGGREGATE(15,6,ROW(MAESTRO!$B$3:$B$1000)/((MAESTRO!$B$3:$B$1000="OPA")*(UPPER(MAESTRO!$L$3:$L$1000)="CONFIRMADO")),ROWS($A$3:A13))),"")</f>
        <v/>
      </c>
      <c r="F13" s="10" t="str">
        <f ca="1">IFERROR(INDEX(MAESTRO!F:F,_xludf.AGGREGATE(15,6,ROW(MAESTRO!$B$3:$B$1000)/((MAESTRO!$B$3:$B$1000="OPA")*(UPPER(MAESTRO!$L$3:$L$1000)="CONFIRMADO")),ROWS($A$3:A13))),"")</f>
        <v/>
      </c>
      <c r="G13" s="10" t="str">
        <f ca="1">IFERROR(INDEX(MAESTRO!G:G,_xludf.AGGREGATE(15,6,ROW(MAESTRO!$B$3:$B$1000)/((MAESTRO!$B$3:$B$1000="OPA")*(UPPER(MAESTRO!$L$3:$L$1000)="CONFIRMADO")),ROWS($A$3:A13))),"")</f>
        <v/>
      </c>
      <c r="H13" s="10" t="str">
        <f ca="1">IFERROR(INDEX(MAESTRO!H:H,_xludf.AGGREGATE(15,6,ROW(MAESTRO!$B$3:$B$1000)/((MAESTRO!$B$3:$B$1000="OPA")*(UPPER(MAESTRO!$L$3:$L$1000)="CONFIRMADO")),ROWS($A$3:A13))),"")</f>
        <v/>
      </c>
      <c r="I13" s="10" t="str">
        <f ca="1">IFERROR(INDEX(MAESTRO!I:I,_xludf.AGGREGATE(15,6,ROW(MAESTRO!$B$3:$B$1000)/((MAESTRO!$B$3:$B$1000="OPA")*(UPPER(MAESTRO!$L$3:$L$1000)="CONFIRMADO")),ROWS($A$3:A13))),"")</f>
        <v/>
      </c>
      <c r="J13" s="10" t="str">
        <f ca="1">IFERROR(INDEX(MAESTRO!J:J,_xludf.AGGREGATE(15,6,ROW(MAESTRO!$B$3:$B$1000)/((MAESTRO!$B$3:$B$1000="OPA")*(UPPER(MAESTRO!$L$3:$L$1000)="CONFIRMADO")),ROWS($A$3:A13))),"")</f>
        <v/>
      </c>
      <c r="K13" s="10" t="str">
        <f ca="1">IFERROR(INDEX(MAESTRO!K:K,_xludf.AGGREGATE(15,6,ROW(MAESTRO!$B$3:$B$1000)/((MAESTRO!$B$3:$B$1000="OPA")*(UPPER(MAESTRO!$L$3:$L$1000)="CONFIRMADO")),ROWS($A$3:A13))),"")</f>
        <v/>
      </c>
      <c r="L13" s="10" t="str">
        <f ca="1">IFERROR(INDEX(MAESTRO!L:L,_xludf.AGGREGATE(15,6,ROW(MAESTRO!$B$3:$B$1000)/((MAESTRO!$B$3:$B$1000="OPA")*(UPPER(MAESTRO!$L$3:$L$1000)="CONFIRMADO")),ROWS($A$3:A13))),"")</f>
        <v/>
      </c>
      <c r="M13" s="10" t="str">
        <f ca="1">IFERROR(INDEX(MAESTRO!M:M,_xludf.AGGREGATE(15,6,ROW(MAESTRO!$B$3:$B$1000)/((MAESTRO!$B$3:$B$1000="OPA")*(UPPER(MAESTRO!$L$3:$L$1000)="CONFIRMADO")),ROWS($A$3:A13))),"")</f>
        <v/>
      </c>
      <c r="N13" s="10" t="str">
        <f ca="1">IFERROR(INDEX(MAESTRO!N:N,_xludf.AGGREGATE(15,6,ROW(MAESTRO!$B$3:$B$1000)/((MAESTRO!$B$3:$B$1000="OPA")*(UPPER(MAESTRO!$L$3:$L$1000)="CONFIRMADO")),ROWS($A$3:A13))),"")</f>
        <v/>
      </c>
      <c r="O13" s="10" t="str">
        <f ca="1">IFERROR(INDEX(MAESTRO!O:O,_xludf.AGGREGATE(15,6,ROW(MAESTRO!$B$3:$B$1000)/((MAESTRO!$B$3:$B$1000="OPA")*(UPPER(MAESTRO!$L$3:$L$1000)="CONFIRMADO")),ROWS($A$3:A13))),"")</f>
        <v/>
      </c>
      <c r="P13" s="10" t="str">
        <f ca="1">IFERROR(INDEX(MAESTRO!P:P,_xludf.AGGREGATE(15,6,ROW(MAESTRO!$B$3:$B$1000)/((MAESTRO!$B$3:$B$1000="OPA")*(UPPER(MAESTRO!$L$3:$L$1000)="CONFIRMADO")),ROWS($A$3:A13))),"")</f>
        <v/>
      </c>
      <c r="Q13" s="10" t="str">
        <f ca="1">IFERROR(INDEX(MAESTRO!Q:Q,_xludf.AGGREGATE(15,6,ROW(MAESTRO!$B$3:$B$1000)/((MAESTRO!$B$3:$B$1000="OPA")*(UPPER(MAESTRO!$L$3:$L$1000)="CONFIRMADO")),ROWS($A$3:A13))),"")</f>
        <v/>
      </c>
      <c r="R13" s="10" t="str">
        <f ca="1">IFERROR(INDEX(MAESTRO!R:R,_xludf.AGGREGATE(15,6,ROW(MAESTRO!$B$3:$B$1000)/((MAESTRO!$B$3:$B$1000="OPA")*(UPPER(MAESTRO!$L$3:$L$1000)="CONFIRMADO")),ROWS($A$3:A13))),"")</f>
        <v/>
      </c>
      <c r="S13" s="10" t="str">
        <f ca="1">IFERROR(INDEX(MAESTRO!S:S,_xludf.AGGREGATE(15,6,ROW(MAESTRO!$B$3:$B$1000)/((MAESTRO!$B$3:$B$1000="OPA")*(UPPER(MAESTRO!$L$3:$L$1000)="CONFIRMADO")),ROWS($A$3:A13))),"")</f>
        <v/>
      </c>
      <c r="T13" s="10" t="str">
        <f ca="1">IFERROR(INDEX(MAESTRO!T:T,_xludf.AGGREGATE(15,6,ROW(MAESTRO!$B$3:$B$1000)/((MAESTRO!$B$3:$B$1000="OPA")*(UPPER(MAESTRO!$L$3:$L$1000)="CONFIRMADO")),ROWS($A$3:A13))),"")</f>
        <v/>
      </c>
      <c r="U13" s="10" t="str">
        <f ca="1">IFERROR(INDEX(MAESTRO!U:U,_xludf.AGGREGATE(15,6,ROW(MAESTRO!$B$3:$B$1000)/((MAESTRO!$B$3:$B$1000="OPA")*(UPPER(MAESTRO!$L$3:$L$1000)="CONFIRMADO")),ROWS($A$3:A13))),"")</f>
        <v/>
      </c>
      <c r="V13" s="10" t="str">
        <f ca="1">IFERROR(INDEX(MAESTRO!V:V,_xludf.AGGREGATE(15,6,ROW(MAESTRO!$B$3:$B$1000)/((MAESTRO!$B$3:$B$1000="OPA")*(UPPER(MAESTRO!$L$3:$L$1000)="CONFIRMADO")),ROWS($A$3:A13))),"")</f>
        <v/>
      </c>
      <c r="W13" s="10" t="str">
        <f ca="1">IFERROR(INDEX(MAESTRO!W:W,_xludf.AGGREGATE(15,6,ROW(MAESTRO!$B$3:$B$1000)/((MAESTRO!$B$3:$B$1000="OPA")*(UPPER(MAESTRO!$L$3:$L$1000)="CONFIRMADO")),ROWS($A$3:A13))),"")</f>
        <v/>
      </c>
      <c r="X13" s="10" t="str">
        <f ca="1">IFERROR(INDEX(MAESTRO!X:X,_xludf.AGGREGATE(15,6,ROW(MAESTRO!$B$3:$B$1000)/((MAESTRO!$B$3:$B$1000="OPA")*(UPPER(MAESTRO!$L$3:$L$1000)="CONFIRMADO")),ROWS($A$3:A13))),"")</f>
        <v/>
      </c>
    </row>
    <row r="14" spans="1:24" ht="22.05" customHeight="1">
      <c r="A14" s="27" t="str">
        <f ca="1">IFERROR(INDEX(MAESTRO!A:A,_xludf.AGGREGATE(15,6,ROW(MAESTRO!$B$3:$B$1000)/((MAESTRO!$B$3:$B$1000="OPA")*(UPPER(MAESTRO!$L$3:$L$1000)="CONFIRMADO")),ROWS($A$3:A14))),"")</f>
        <v/>
      </c>
      <c r="B14" s="27" t="str">
        <f ca="1">IFERROR(INDEX(MAESTRO!B:B,_xludf.AGGREGATE(15,6,ROW(MAESTRO!$B$3:$B$1000)/((MAESTRO!$B$3:$B$1000="OPA")*(UPPER(MAESTRO!$L$3:$L$1000)="CONFIRMADO")),ROWS($A$3:A14))),"")</f>
        <v/>
      </c>
      <c r="C14" s="27" t="str">
        <f ca="1">IFERROR(INDEX(MAESTRO!C:C,_xludf.AGGREGATE(15,6,ROW(MAESTRO!$B$3:$B$1000)/((MAESTRO!$B$3:$B$1000="OPA")*(UPPER(MAESTRO!$L$3:$L$1000)="CONFIRMADO")),ROWS($A$3:A14))),"")</f>
        <v/>
      </c>
      <c r="D14" s="27" t="str">
        <f ca="1">IFERROR(INDEX(MAESTRO!D:D,_xludf.AGGREGATE(15,6,ROW(MAESTRO!$B$3:$B$1000)/((MAESTRO!$B$3:$B$1000="OPA")*(UPPER(MAESTRO!$L$3:$L$1000)="CONFIRMADO")),ROWS($A$3:A14))),"")</f>
        <v/>
      </c>
      <c r="E14" s="27" t="str">
        <f ca="1">IFERROR(INDEX(MAESTRO!E:E,_xludf.AGGREGATE(15,6,ROW(MAESTRO!$B$3:$B$1000)/((MAESTRO!$B$3:$B$1000="OPA")*(UPPER(MAESTRO!$L$3:$L$1000)="CONFIRMADO")),ROWS($A$3:A14))),"")</f>
        <v/>
      </c>
      <c r="F14" s="27" t="str">
        <f ca="1">IFERROR(INDEX(MAESTRO!F:F,_xludf.AGGREGATE(15,6,ROW(MAESTRO!$B$3:$B$1000)/((MAESTRO!$B$3:$B$1000="OPA")*(UPPER(MAESTRO!$L$3:$L$1000)="CONFIRMADO")),ROWS($A$3:A14))),"")</f>
        <v/>
      </c>
      <c r="G14" s="27" t="str">
        <f ca="1">IFERROR(INDEX(MAESTRO!G:G,_xludf.AGGREGATE(15,6,ROW(MAESTRO!$B$3:$B$1000)/((MAESTRO!$B$3:$B$1000="OPA")*(UPPER(MAESTRO!$L$3:$L$1000)="CONFIRMADO")),ROWS($A$3:A14))),"")</f>
        <v/>
      </c>
      <c r="H14" s="27" t="str">
        <f ca="1">IFERROR(INDEX(MAESTRO!H:H,_xludf.AGGREGATE(15,6,ROW(MAESTRO!$B$3:$B$1000)/((MAESTRO!$B$3:$B$1000="OPA")*(UPPER(MAESTRO!$L$3:$L$1000)="CONFIRMADO")),ROWS($A$3:A14))),"")</f>
        <v/>
      </c>
      <c r="I14" s="27" t="str">
        <f ca="1">IFERROR(INDEX(MAESTRO!I:I,_xludf.AGGREGATE(15,6,ROW(MAESTRO!$B$3:$B$1000)/((MAESTRO!$B$3:$B$1000="OPA")*(UPPER(MAESTRO!$L$3:$L$1000)="CONFIRMADO")),ROWS($A$3:A14))),"")</f>
        <v/>
      </c>
      <c r="J14" s="27" t="str">
        <f ca="1">IFERROR(INDEX(MAESTRO!J:J,_xludf.AGGREGATE(15,6,ROW(MAESTRO!$B$3:$B$1000)/((MAESTRO!$B$3:$B$1000="OPA")*(UPPER(MAESTRO!$L$3:$L$1000)="CONFIRMADO")),ROWS($A$3:A14))),"")</f>
        <v/>
      </c>
      <c r="K14" s="27" t="str">
        <f ca="1">IFERROR(INDEX(MAESTRO!K:K,_xludf.AGGREGATE(15,6,ROW(MAESTRO!$B$3:$B$1000)/((MAESTRO!$B$3:$B$1000="OPA")*(UPPER(MAESTRO!$L$3:$L$1000)="CONFIRMADO")),ROWS($A$3:A14))),"")</f>
        <v/>
      </c>
      <c r="L14" s="27" t="str">
        <f ca="1">IFERROR(INDEX(MAESTRO!L:L,_xludf.AGGREGATE(15,6,ROW(MAESTRO!$B$3:$B$1000)/((MAESTRO!$B$3:$B$1000="OPA")*(UPPER(MAESTRO!$L$3:$L$1000)="CONFIRMADO")),ROWS($A$3:A14))),"")</f>
        <v/>
      </c>
      <c r="M14" s="27" t="str">
        <f ca="1">IFERROR(INDEX(MAESTRO!M:M,_xludf.AGGREGATE(15,6,ROW(MAESTRO!$B$3:$B$1000)/((MAESTRO!$B$3:$B$1000="OPA")*(UPPER(MAESTRO!$L$3:$L$1000)="CONFIRMADO")),ROWS($A$3:A14))),"")</f>
        <v/>
      </c>
      <c r="N14" s="27" t="str">
        <f ca="1">IFERROR(INDEX(MAESTRO!N:N,_xludf.AGGREGATE(15,6,ROW(MAESTRO!$B$3:$B$1000)/((MAESTRO!$B$3:$B$1000="OPA")*(UPPER(MAESTRO!$L$3:$L$1000)="CONFIRMADO")),ROWS($A$3:A14))),"")</f>
        <v/>
      </c>
      <c r="O14" s="27" t="str">
        <f ca="1">IFERROR(INDEX(MAESTRO!O:O,_xludf.AGGREGATE(15,6,ROW(MAESTRO!$B$3:$B$1000)/((MAESTRO!$B$3:$B$1000="OPA")*(UPPER(MAESTRO!$L$3:$L$1000)="CONFIRMADO")),ROWS($A$3:A14))),"")</f>
        <v/>
      </c>
      <c r="P14" s="27" t="str">
        <f ca="1">IFERROR(INDEX(MAESTRO!P:P,_xludf.AGGREGATE(15,6,ROW(MAESTRO!$B$3:$B$1000)/((MAESTRO!$B$3:$B$1000="OPA")*(UPPER(MAESTRO!$L$3:$L$1000)="CONFIRMADO")),ROWS($A$3:A14))),"")</f>
        <v/>
      </c>
      <c r="Q14" s="27" t="str">
        <f ca="1">IFERROR(INDEX(MAESTRO!Q:Q,_xludf.AGGREGATE(15,6,ROW(MAESTRO!$B$3:$B$1000)/((MAESTRO!$B$3:$B$1000="OPA")*(UPPER(MAESTRO!$L$3:$L$1000)="CONFIRMADO")),ROWS($A$3:A14))),"")</f>
        <v/>
      </c>
      <c r="R14" s="27" t="str">
        <f ca="1">IFERROR(INDEX(MAESTRO!R:R,_xludf.AGGREGATE(15,6,ROW(MAESTRO!$B$3:$B$1000)/((MAESTRO!$B$3:$B$1000="OPA")*(UPPER(MAESTRO!$L$3:$L$1000)="CONFIRMADO")),ROWS($A$3:A14))),"")</f>
        <v/>
      </c>
      <c r="S14" s="27" t="str">
        <f ca="1">IFERROR(INDEX(MAESTRO!S:S,_xludf.AGGREGATE(15,6,ROW(MAESTRO!$B$3:$B$1000)/((MAESTRO!$B$3:$B$1000="OPA")*(UPPER(MAESTRO!$L$3:$L$1000)="CONFIRMADO")),ROWS($A$3:A14))),"")</f>
        <v/>
      </c>
      <c r="T14" s="27" t="str">
        <f ca="1">IFERROR(INDEX(MAESTRO!T:T,_xludf.AGGREGATE(15,6,ROW(MAESTRO!$B$3:$B$1000)/((MAESTRO!$B$3:$B$1000="OPA")*(UPPER(MAESTRO!$L$3:$L$1000)="CONFIRMADO")),ROWS($A$3:A14))),"")</f>
        <v/>
      </c>
      <c r="U14" s="27" t="str">
        <f ca="1">IFERROR(INDEX(MAESTRO!U:U,_xludf.AGGREGATE(15,6,ROW(MAESTRO!$B$3:$B$1000)/((MAESTRO!$B$3:$B$1000="OPA")*(UPPER(MAESTRO!$L$3:$L$1000)="CONFIRMADO")),ROWS($A$3:A14))),"")</f>
        <v/>
      </c>
      <c r="V14" s="27" t="str">
        <f ca="1">IFERROR(INDEX(MAESTRO!V:V,_xludf.AGGREGATE(15,6,ROW(MAESTRO!$B$3:$B$1000)/((MAESTRO!$B$3:$B$1000="OPA")*(UPPER(MAESTRO!$L$3:$L$1000)="CONFIRMADO")),ROWS($A$3:A14))),"")</f>
        <v/>
      </c>
      <c r="W14" s="27" t="str">
        <f ca="1">IFERROR(INDEX(MAESTRO!W:W,_xludf.AGGREGATE(15,6,ROW(MAESTRO!$B$3:$B$1000)/((MAESTRO!$B$3:$B$1000="OPA")*(UPPER(MAESTRO!$L$3:$L$1000)="CONFIRMADO")),ROWS($A$3:A14))),"")</f>
        <v/>
      </c>
      <c r="X14" s="27" t="str">
        <f ca="1">IFERROR(INDEX(MAESTRO!X:X,_xludf.AGGREGATE(15,6,ROW(MAESTRO!$B$3:$B$1000)/((MAESTRO!$B$3:$B$1000="OPA")*(UPPER(MAESTRO!$L$3:$L$1000)="CONFIRMADO")),ROWS($A$3:A14))),"")</f>
        <v/>
      </c>
    </row>
    <row r="15" spans="1:24" ht="22.05" customHeight="1">
      <c r="A15" s="10" t="str">
        <f ca="1">IFERROR(INDEX(MAESTRO!A:A,_xludf.AGGREGATE(15,6,ROW(MAESTRO!$B$3:$B$1000)/((MAESTRO!$B$3:$B$1000="OPA")*(UPPER(MAESTRO!$L$3:$L$1000)="CONFIRMADO")),ROWS($A$3:A15))),"")</f>
        <v/>
      </c>
      <c r="B15" s="10" t="str">
        <f ca="1">IFERROR(INDEX(MAESTRO!B:B,_xludf.AGGREGATE(15,6,ROW(MAESTRO!$B$3:$B$1000)/((MAESTRO!$B$3:$B$1000="OPA")*(UPPER(MAESTRO!$L$3:$L$1000)="CONFIRMADO")),ROWS($A$3:A15))),"")</f>
        <v/>
      </c>
      <c r="C15" s="10" t="str">
        <f ca="1">IFERROR(INDEX(MAESTRO!C:C,_xludf.AGGREGATE(15,6,ROW(MAESTRO!$B$3:$B$1000)/((MAESTRO!$B$3:$B$1000="OPA")*(UPPER(MAESTRO!$L$3:$L$1000)="CONFIRMADO")),ROWS($A$3:A15))),"")</f>
        <v/>
      </c>
      <c r="D15" s="10" t="str">
        <f ca="1">IFERROR(INDEX(MAESTRO!D:D,_xludf.AGGREGATE(15,6,ROW(MAESTRO!$B$3:$B$1000)/((MAESTRO!$B$3:$B$1000="OPA")*(UPPER(MAESTRO!$L$3:$L$1000)="CONFIRMADO")),ROWS($A$3:A15))),"")</f>
        <v/>
      </c>
      <c r="E15" s="10" t="str">
        <f ca="1">IFERROR(INDEX(MAESTRO!E:E,_xludf.AGGREGATE(15,6,ROW(MAESTRO!$B$3:$B$1000)/((MAESTRO!$B$3:$B$1000="OPA")*(UPPER(MAESTRO!$L$3:$L$1000)="CONFIRMADO")),ROWS($A$3:A15))),"")</f>
        <v/>
      </c>
      <c r="F15" s="10" t="str">
        <f ca="1">IFERROR(INDEX(MAESTRO!F:F,_xludf.AGGREGATE(15,6,ROW(MAESTRO!$B$3:$B$1000)/((MAESTRO!$B$3:$B$1000="OPA")*(UPPER(MAESTRO!$L$3:$L$1000)="CONFIRMADO")),ROWS($A$3:A15))),"")</f>
        <v/>
      </c>
      <c r="G15" s="10" t="str">
        <f ca="1">IFERROR(INDEX(MAESTRO!G:G,_xludf.AGGREGATE(15,6,ROW(MAESTRO!$B$3:$B$1000)/((MAESTRO!$B$3:$B$1000="OPA")*(UPPER(MAESTRO!$L$3:$L$1000)="CONFIRMADO")),ROWS($A$3:A15))),"")</f>
        <v/>
      </c>
      <c r="H15" s="10" t="str">
        <f ca="1">IFERROR(INDEX(MAESTRO!H:H,_xludf.AGGREGATE(15,6,ROW(MAESTRO!$B$3:$B$1000)/((MAESTRO!$B$3:$B$1000="OPA")*(UPPER(MAESTRO!$L$3:$L$1000)="CONFIRMADO")),ROWS($A$3:A15))),"")</f>
        <v/>
      </c>
      <c r="I15" s="10" t="str">
        <f ca="1">IFERROR(INDEX(MAESTRO!I:I,_xludf.AGGREGATE(15,6,ROW(MAESTRO!$B$3:$B$1000)/((MAESTRO!$B$3:$B$1000="OPA")*(UPPER(MAESTRO!$L$3:$L$1000)="CONFIRMADO")),ROWS($A$3:A15))),"")</f>
        <v/>
      </c>
      <c r="J15" s="10" t="str">
        <f ca="1">IFERROR(INDEX(MAESTRO!J:J,_xludf.AGGREGATE(15,6,ROW(MAESTRO!$B$3:$B$1000)/((MAESTRO!$B$3:$B$1000="OPA")*(UPPER(MAESTRO!$L$3:$L$1000)="CONFIRMADO")),ROWS($A$3:A15))),"")</f>
        <v/>
      </c>
      <c r="K15" s="10" t="str">
        <f ca="1">IFERROR(INDEX(MAESTRO!K:K,_xludf.AGGREGATE(15,6,ROW(MAESTRO!$B$3:$B$1000)/((MAESTRO!$B$3:$B$1000="OPA")*(UPPER(MAESTRO!$L$3:$L$1000)="CONFIRMADO")),ROWS($A$3:A15))),"")</f>
        <v/>
      </c>
      <c r="L15" s="10" t="str">
        <f ca="1">IFERROR(INDEX(MAESTRO!L:L,_xludf.AGGREGATE(15,6,ROW(MAESTRO!$B$3:$B$1000)/((MAESTRO!$B$3:$B$1000="OPA")*(UPPER(MAESTRO!$L$3:$L$1000)="CONFIRMADO")),ROWS($A$3:A15))),"")</f>
        <v/>
      </c>
      <c r="M15" s="10" t="str">
        <f ca="1">IFERROR(INDEX(MAESTRO!M:M,_xludf.AGGREGATE(15,6,ROW(MAESTRO!$B$3:$B$1000)/((MAESTRO!$B$3:$B$1000="OPA")*(UPPER(MAESTRO!$L$3:$L$1000)="CONFIRMADO")),ROWS($A$3:A15))),"")</f>
        <v/>
      </c>
      <c r="N15" s="10" t="str">
        <f ca="1">IFERROR(INDEX(MAESTRO!N:N,_xludf.AGGREGATE(15,6,ROW(MAESTRO!$B$3:$B$1000)/((MAESTRO!$B$3:$B$1000="OPA")*(UPPER(MAESTRO!$L$3:$L$1000)="CONFIRMADO")),ROWS($A$3:A15))),"")</f>
        <v/>
      </c>
      <c r="O15" s="10" t="str">
        <f ca="1">IFERROR(INDEX(MAESTRO!O:O,_xludf.AGGREGATE(15,6,ROW(MAESTRO!$B$3:$B$1000)/((MAESTRO!$B$3:$B$1000="OPA")*(UPPER(MAESTRO!$L$3:$L$1000)="CONFIRMADO")),ROWS($A$3:A15))),"")</f>
        <v/>
      </c>
      <c r="P15" s="10" t="str">
        <f ca="1">IFERROR(INDEX(MAESTRO!P:P,_xludf.AGGREGATE(15,6,ROW(MAESTRO!$B$3:$B$1000)/((MAESTRO!$B$3:$B$1000="OPA")*(UPPER(MAESTRO!$L$3:$L$1000)="CONFIRMADO")),ROWS($A$3:A15))),"")</f>
        <v/>
      </c>
      <c r="Q15" s="10" t="str">
        <f ca="1">IFERROR(INDEX(MAESTRO!Q:Q,_xludf.AGGREGATE(15,6,ROW(MAESTRO!$B$3:$B$1000)/((MAESTRO!$B$3:$B$1000="OPA")*(UPPER(MAESTRO!$L$3:$L$1000)="CONFIRMADO")),ROWS($A$3:A15))),"")</f>
        <v/>
      </c>
      <c r="R15" s="10" t="str">
        <f ca="1">IFERROR(INDEX(MAESTRO!R:R,_xludf.AGGREGATE(15,6,ROW(MAESTRO!$B$3:$B$1000)/((MAESTRO!$B$3:$B$1000="OPA")*(UPPER(MAESTRO!$L$3:$L$1000)="CONFIRMADO")),ROWS($A$3:A15))),"")</f>
        <v/>
      </c>
      <c r="S15" s="10" t="str">
        <f ca="1">IFERROR(INDEX(MAESTRO!S:S,_xludf.AGGREGATE(15,6,ROW(MAESTRO!$B$3:$B$1000)/((MAESTRO!$B$3:$B$1000="OPA")*(UPPER(MAESTRO!$L$3:$L$1000)="CONFIRMADO")),ROWS($A$3:A15))),"")</f>
        <v/>
      </c>
      <c r="T15" s="10" t="str">
        <f ca="1">IFERROR(INDEX(MAESTRO!T:T,_xludf.AGGREGATE(15,6,ROW(MAESTRO!$B$3:$B$1000)/((MAESTRO!$B$3:$B$1000="OPA")*(UPPER(MAESTRO!$L$3:$L$1000)="CONFIRMADO")),ROWS($A$3:A15))),"")</f>
        <v/>
      </c>
      <c r="U15" s="10" t="str">
        <f ca="1">IFERROR(INDEX(MAESTRO!U:U,_xludf.AGGREGATE(15,6,ROW(MAESTRO!$B$3:$B$1000)/((MAESTRO!$B$3:$B$1000="OPA")*(UPPER(MAESTRO!$L$3:$L$1000)="CONFIRMADO")),ROWS($A$3:A15))),"")</f>
        <v/>
      </c>
      <c r="V15" s="10" t="str">
        <f ca="1">IFERROR(INDEX(MAESTRO!V:V,_xludf.AGGREGATE(15,6,ROW(MAESTRO!$B$3:$B$1000)/((MAESTRO!$B$3:$B$1000="OPA")*(UPPER(MAESTRO!$L$3:$L$1000)="CONFIRMADO")),ROWS($A$3:A15))),"")</f>
        <v/>
      </c>
      <c r="W15" s="10" t="str">
        <f ca="1">IFERROR(INDEX(MAESTRO!W:W,_xludf.AGGREGATE(15,6,ROW(MAESTRO!$B$3:$B$1000)/((MAESTRO!$B$3:$B$1000="OPA")*(UPPER(MAESTRO!$L$3:$L$1000)="CONFIRMADO")),ROWS($A$3:A15))),"")</f>
        <v/>
      </c>
      <c r="X15" s="10" t="str">
        <f ca="1">IFERROR(INDEX(MAESTRO!X:X,_xludf.AGGREGATE(15,6,ROW(MAESTRO!$B$3:$B$1000)/((MAESTRO!$B$3:$B$1000="OPA")*(UPPER(MAESTRO!$L$3:$L$1000)="CONFIRMADO")),ROWS($A$3:A15))),"")</f>
        <v/>
      </c>
    </row>
    <row r="16" spans="1:24" ht="22.05" customHeight="1">
      <c r="A16" s="27" t="str">
        <f ca="1">IFERROR(INDEX(MAESTRO!A:A,_xludf.AGGREGATE(15,6,ROW(MAESTRO!$B$3:$B$1000)/((MAESTRO!$B$3:$B$1000="OPA")*(UPPER(MAESTRO!$L$3:$L$1000)="CONFIRMADO")),ROWS($A$3:A16))),"")</f>
        <v/>
      </c>
      <c r="B16" s="27" t="str">
        <f ca="1">IFERROR(INDEX(MAESTRO!B:B,_xludf.AGGREGATE(15,6,ROW(MAESTRO!$B$3:$B$1000)/((MAESTRO!$B$3:$B$1000="OPA")*(UPPER(MAESTRO!$L$3:$L$1000)="CONFIRMADO")),ROWS($A$3:A16))),"")</f>
        <v/>
      </c>
      <c r="C16" s="27" t="str">
        <f ca="1">IFERROR(INDEX(MAESTRO!C:C,_xludf.AGGREGATE(15,6,ROW(MAESTRO!$B$3:$B$1000)/((MAESTRO!$B$3:$B$1000="OPA")*(UPPER(MAESTRO!$L$3:$L$1000)="CONFIRMADO")),ROWS($A$3:A16))),"")</f>
        <v/>
      </c>
      <c r="D16" s="27" t="str">
        <f ca="1">IFERROR(INDEX(MAESTRO!D:D,_xludf.AGGREGATE(15,6,ROW(MAESTRO!$B$3:$B$1000)/((MAESTRO!$B$3:$B$1000="OPA")*(UPPER(MAESTRO!$L$3:$L$1000)="CONFIRMADO")),ROWS($A$3:A16))),"")</f>
        <v/>
      </c>
      <c r="E16" s="27" t="str">
        <f ca="1">IFERROR(INDEX(MAESTRO!E:E,_xludf.AGGREGATE(15,6,ROW(MAESTRO!$B$3:$B$1000)/((MAESTRO!$B$3:$B$1000="OPA")*(UPPER(MAESTRO!$L$3:$L$1000)="CONFIRMADO")),ROWS($A$3:A16))),"")</f>
        <v/>
      </c>
      <c r="F16" s="27" t="str">
        <f ca="1">IFERROR(INDEX(MAESTRO!F:F,_xludf.AGGREGATE(15,6,ROW(MAESTRO!$B$3:$B$1000)/((MAESTRO!$B$3:$B$1000="OPA")*(UPPER(MAESTRO!$L$3:$L$1000)="CONFIRMADO")),ROWS($A$3:A16))),"")</f>
        <v/>
      </c>
      <c r="G16" s="27" t="str">
        <f ca="1">IFERROR(INDEX(MAESTRO!G:G,_xludf.AGGREGATE(15,6,ROW(MAESTRO!$B$3:$B$1000)/((MAESTRO!$B$3:$B$1000="OPA")*(UPPER(MAESTRO!$L$3:$L$1000)="CONFIRMADO")),ROWS($A$3:A16))),"")</f>
        <v/>
      </c>
      <c r="H16" s="27" t="str">
        <f ca="1">IFERROR(INDEX(MAESTRO!H:H,_xludf.AGGREGATE(15,6,ROW(MAESTRO!$B$3:$B$1000)/((MAESTRO!$B$3:$B$1000="OPA")*(UPPER(MAESTRO!$L$3:$L$1000)="CONFIRMADO")),ROWS($A$3:A16))),"")</f>
        <v/>
      </c>
      <c r="I16" s="27" t="str">
        <f ca="1">IFERROR(INDEX(MAESTRO!I:I,_xludf.AGGREGATE(15,6,ROW(MAESTRO!$B$3:$B$1000)/((MAESTRO!$B$3:$B$1000="OPA")*(UPPER(MAESTRO!$L$3:$L$1000)="CONFIRMADO")),ROWS($A$3:A16))),"")</f>
        <v/>
      </c>
      <c r="J16" s="27" t="str">
        <f ca="1">IFERROR(INDEX(MAESTRO!J:J,_xludf.AGGREGATE(15,6,ROW(MAESTRO!$B$3:$B$1000)/((MAESTRO!$B$3:$B$1000="OPA")*(UPPER(MAESTRO!$L$3:$L$1000)="CONFIRMADO")),ROWS($A$3:A16))),"")</f>
        <v/>
      </c>
      <c r="K16" s="27" t="str">
        <f ca="1">IFERROR(INDEX(MAESTRO!K:K,_xludf.AGGREGATE(15,6,ROW(MAESTRO!$B$3:$B$1000)/((MAESTRO!$B$3:$B$1000="OPA")*(UPPER(MAESTRO!$L$3:$L$1000)="CONFIRMADO")),ROWS($A$3:A16))),"")</f>
        <v/>
      </c>
      <c r="L16" s="27" t="str">
        <f ca="1">IFERROR(INDEX(MAESTRO!L:L,_xludf.AGGREGATE(15,6,ROW(MAESTRO!$B$3:$B$1000)/((MAESTRO!$B$3:$B$1000="OPA")*(UPPER(MAESTRO!$L$3:$L$1000)="CONFIRMADO")),ROWS($A$3:A16))),"")</f>
        <v/>
      </c>
      <c r="M16" s="27" t="str">
        <f ca="1">IFERROR(INDEX(MAESTRO!M:M,_xludf.AGGREGATE(15,6,ROW(MAESTRO!$B$3:$B$1000)/((MAESTRO!$B$3:$B$1000="OPA")*(UPPER(MAESTRO!$L$3:$L$1000)="CONFIRMADO")),ROWS($A$3:A16))),"")</f>
        <v/>
      </c>
      <c r="N16" s="27" t="str">
        <f ca="1">IFERROR(INDEX(MAESTRO!N:N,_xludf.AGGREGATE(15,6,ROW(MAESTRO!$B$3:$B$1000)/((MAESTRO!$B$3:$B$1000="OPA")*(UPPER(MAESTRO!$L$3:$L$1000)="CONFIRMADO")),ROWS($A$3:A16))),"")</f>
        <v/>
      </c>
      <c r="O16" s="27" t="str">
        <f ca="1">IFERROR(INDEX(MAESTRO!O:O,_xludf.AGGREGATE(15,6,ROW(MAESTRO!$B$3:$B$1000)/((MAESTRO!$B$3:$B$1000="OPA")*(UPPER(MAESTRO!$L$3:$L$1000)="CONFIRMADO")),ROWS($A$3:A16))),"")</f>
        <v/>
      </c>
      <c r="P16" s="27" t="str">
        <f ca="1">IFERROR(INDEX(MAESTRO!P:P,_xludf.AGGREGATE(15,6,ROW(MAESTRO!$B$3:$B$1000)/((MAESTRO!$B$3:$B$1000="OPA")*(UPPER(MAESTRO!$L$3:$L$1000)="CONFIRMADO")),ROWS($A$3:A16))),"")</f>
        <v/>
      </c>
      <c r="Q16" s="27" t="str">
        <f ca="1">IFERROR(INDEX(MAESTRO!Q:Q,_xludf.AGGREGATE(15,6,ROW(MAESTRO!$B$3:$B$1000)/((MAESTRO!$B$3:$B$1000="OPA")*(UPPER(MAESTRO!$L$3:$L$1000)="CONFIRMADO")),ROWS($A$3:A16))),"")</f>
        <v/>
      </c>
      <c r="R16" s="27" t="str">
        <f ca="1">IFERROR(INDEX(MAESTRO!R:R,_xludf.AGGREGATE(15,6,ROW(MAESTRO!$B$3:$B$1000)/((MAESTRO!$B$3:$B$1000="OPA")*(UPPER(MAESTRO!$L$3:$L$1000)="CONFIRMADO")),ROWS($A$3:A16))),"")</f>
        <v/>
      </c>
      <c r="S16" s="27" t="str">
        <f ca="1">IFERROR(INDEX(MAESTRO!S:S,_xludf.AGGREGATE(15,6,ROW(MAESTRO!$B$3:$B$1000)/((MAESTRO!$B$3:$B$1000="OPA")*(UPPER(MAESTRO!$L$3:$L$1000)="CONFIRMADO")),ROWS($A$3:A16))),"")</f>
        <v/>
      </c>
      <c r="T16" s="27" t="str">
        <f ca="1">IFERROR(INDEX(MAESTRO!T:T,_xludf.AGGREGATE(15,6,ROW(MAESTRO!$B$3:$B$1000)/((MAESTRO!$B$3:$B$1000="OPA")*(UPPER(MAESTRO!$L$3:$L$1000)="CONFIRMADO")),ROWS($A$3:A16))),"")</f>
        <v/>
      </c>
      <c r="U16" s="27" t="str">
        <f ca="1">IFERROR(INDEX(MAESTRO!U:U,_xludf.AGGREGATE(15,6,ROW(MAESTRO!$B$3:$B$1000)/((MAESTRO!$B$3:$B$1000="OPA")*(UPPER(MAESTRO!$L$3:$L$1000)="CONFIRMADO")),ROWS($A$3:A16))),"")</f>
        <v/>
      </c>
      <c r="V16" s="27" t="str">
        <f ca="1">IFERROR(INDEX(MAESTRO!V:V,_xludf.AGGREGATE(15,6,ROW(MAESTRO!$B$3:$B$1000)/((MAESTRO!$B$3:$B$1000="OPA")*(UPPER(MAESTRO!$L$3:$L$1000)="CONFIRMADO")),ROWS($A$3:A16))),"")</f>
        <v/>
      </c>
      <c r="W16" s="27" t="str">
        <f ca="1">IFERROR(INDEX(MAESTRO!W:W,_xludf.AGGREGATE(15,6,ROW(MAESTRO!$B$3:$B$1000)/((MAESTRO!$B$3:$B$1000="OPA")*(UPPER(MAESTRO!$L$3:$L$1000)="CONFIRMADO")),ROWS($A$3:A16))),"")</f>
        <v/>
      </c>
      <c r="X16" s="27" t="str">
        <f ca="1">IFERROR(INDEX(MAESTRO!X:X,_xludf.AGGREGATE(15,6,ROW(MAESTRO!$B$3:$B$1000)/((MAESTRO!$B$3:$B$1000="OPA")*(UPPER(MAESTRO!$L$3:$L$1000)="CONFIRMADO")),ROWS($A$3:A16))),"")</f>
        <v/>
      </c>
    </row>
    <row r="17" spans="1:24" ht="22.05" customHeight="1">
      <c r="A17" s="10" t="str">
        <f ca="1">IFERROR(INDEX(MAESTRO!A:A,_xludf.AGGREGATE(15,6,ROW(MAESTRO!$B$3:$B$1000)/((MAESTRO!$B$3:$B$1000="OPA")*(UPPER(MAESTRO!$L$3:$L$1000)="CONFIRMADO")),ROWS($A$3:A17))),"")</f>
        <v/>
      </c>
      <c r="B17" s="10" t="str">
        <f ca="1">IFERROR(INDEX(MAESTRO!B:B,_xludf.AGGREGATE(15,6,ROW(MAESTRO!$B$3:$B$1000)/((MAESTRO!$B$3:$B$1000="OPA")*(UPPER(MAESTRO!$L$3:$L$1000)="CONFIRMADO")),ROWS($A$3:A17))),"")</f>
        <v/>
      </c>
      <c r="C17" s="10" t="str">
        <f ca="1">IFERROR(INDEX(MAESTRO!C:C,_xludf.AGGREGATE(15,6,ROW(MAESTRO!$B$3:$B$1000)/((MAESTRO!$B$3:$B$1000="OPA")*(UPPER(MAESTRO!$L$3:$L$1000)="CONFIRMADO")),ROWS($A$3:A17))),"")</f>
        <v/>
      </c>
      <c r="D17" s="10" t="str">
        <f ca="1">IFERROR(INDEX(MAESTRO!D:D,_xludf.AGGREGATE(15,6,ROW(MAESTRO!$B$3:$B$1000)/((MAESTRO!$B$3:$B$1000="OPA")*(UPPER(MAESTRO!$L$3:$L$1000)="CONFIRMADO")),ROWS($A$3:A17))),"")</f>
        <v/>
      </c>
      <c r="E17" s="10" t="str">
        <f ca="1">IFERROR(INDEX(MAESTRO!E:E,_xludf.AGGREGATE(15,6,ROW(MAESTRO!$B$3:$B$1000)/((MAESTRO!$B$3:$B$1000="OPA")*(UPPER(MAESTRO!$L$3:$L$1000)="CONFIRMADO")),ROWS($A$3:A17))),"")</f>
        <v/>
      </c>
      <c r="F17" s="10" t="str">
        <f ca="1">IFERROR(INDEX(MAESTRO!F:F,_xludf.AGGREGATE(15,6,ROW(MAESTRO!$B$3:$B$1000)/((MAESTRO!$B$3:$B$1000="OPA")*(UPPER(MAESTRO!$L$3:$L$1000)="CONFIRMADO")),ROWS($A$3:A17))),"")</f>
        <v/>
      </c>
      <c r="G17" s="10" t="str">
        <f ca="1">IFERROR(INDEX(MAESTRO!G:G,_xludf.AGGREGATE(15,6,ROW(MAESTRO!$B$3:$B$1000)/((MAESTRO!$B$3:$B$1000="OPA")*(UPPER(MAESTRO!$L$3:$L$1000)="CONFIRMADO")),ROWS($A$3:A17))),"")</f>
        <v/>
      </c>
      <c r="H17" s="10" t="str">
        <f ca="1">IFERROR(INDEX(MAESTRO!H:H,_xludf.AGGREGATE(15,6,ROW(MAESTRO!$B$3:$B$1000)/((MAESTRO!$B$3:$B$1000="OPA")*(UPPER(MAESTRO!$L$3:$L$1000)="CONFIRMADO")),ROWS($A$3:A17))),"")</f>
        <v/>
      </c>
      <c r="I17" s="10" t="str">
        <f ca="1">IFERROR(INDEX(MAESTRO!I:I,_xludf.AGGREGATE(15,6,ROW(MAESTRO!$B$3:$B$1000)/((MAESTRO!$B$3:$B$1000="OPA")*(UPPER(MAESTRO!$L$3:$L$1000)="CONFIRMADO")),ROWS($A$3:A17))),"")</f>
        <v/>
      </c>
      <c r="J17" s="10" t="str">
        <f ca="1">IFERROR(INDEX(MAESTRO!J:J,_xludf.AGGREGATE(15,6,ROW(MAESTRO!$B$3:$B$1000)/((MAESTRO!$B$3:$B$1000="OPA")*(UPPER(MAESTRO!$L$3:$L$1000)="CONFIRMADO")),ROWS($A$3:A17))),"")</f>
        <v/>
      </c>
      <c r="K17" s="10" t="str">
        <f ca="1">IFERROR(INDEX(MAESTRO!K:K,_xludf.AGGREGATE(15,6,ROW(MAESTRO!$B$3:$B$1000)/((MAESTRO!$B$3:$B$1000="OPA")*(UPPER(MAESTRO!$L$3:$L$1000)="CONFIRMADO")),ROWS($A$3:A17))),"")</f>
        <v/>
      </c>
      <c r="L17" s="10" t="str">
        <f ca="1">IFERROR(INDEX(MAESTRO!L:L,_xludf.AGGREGATE(15,6,ROW(MAESTRO!$B$3:$B$1000)/((MAESTRO!$B$3:$B$1000="OPA")*(UPPER(MAESTRO!$L$3:$L$1000)="CONFIRMADO")),ROWS($A$3:A17))),"")</f>
        <v/>
      </c>
      <c r="M17" s="10" t="str">
        <f ca="1">IFERROR(INDEX(MAESTRO!M:M,_xludf.AGGREGATE(15,6,ROW(MAESTRO!$B$3:$B$1000)/((MAESTRO!$B$3:$B$1000="OPA")*(UPPER(MAESTRO!$L$3:$L$1000)="CONFIRMADO")),ROWS($A$3:A17))),"")</f>
        <v/>
      </c>
      <c r="N17" s="10" t="str">
        <f ca="1">IFERROR(INDEX(MAESTRO!N:N,_xludf.AGGREGATE(15,6,ROW(MAESTRO!$B$3:$B$1000)/((MAESTRO!$B$3:$B$1000="OPA")*(UPPER(MAESTRO!$L$3:$L$1000)="CONFIRMADO")),ROWS($A$3:A17))),"")</f>
        <v/>
      </c>
      <c r="O17" s="10" t="str">
        <f ca="1">IFERROR(INDEX(MAESTRO!O:O,_xludf.AGGREGATE(15,6,ROW(MAESTRO!$B$3:$B$1000)/((MAESTRO!$B$3:$B$1000="OPA")*(UPPER(MAESTRO!$L$3:$L$1000)="CONFIRMADO")),ROWS($A$3:A17))),"")</f>
        <v/>
      </c>
      <c r="P17" s="10" t="str">
        <f ca="1">IFERROR(INDEX(MAESTRO!P:P,_xludf.AGGREGATE(15,6,ROW(MAESTRO!$B$3:$B$1000)/((MAESTRO!$B$3:$B$1000="OPA")*(UPPER(MAESTRO!$L$3:$L$1000)="CONFIRMADO")),ROWS($A$3:A17))),"")</f>
        <v/>
      </c>
      <c r="Q17" s="10" t="str">
        <f ca="1">IFERROR(INDEX(MAESTRO!Q:Q,_xludf.AGGREGATE(15,6,ROW(MAESTRO!$B$3:$B$1000)/((MAESTRO!$B$3:$B$1000="OPA")*(UPPER(MAESTRO!$L$3:$L$1000)="CONFIRMADO")),ROWS($A$3:A17))),"")</f>
        <v/>
      </c>
      <c r="R17" s="10" t="str">
        <f ca="1">IFERROR(INDEX(MAESTRO!R:R,_xludf.AGGREGATE(15,6,ROW(MAESTRO!$B$3:$B$1000)/((MAESTRO!$B$3:$B$1000="OPA")*(UPPER(MAESTRO!$L$3:$L$1000)="CONFIRMADO")),ROWS($A$3:A17))),"")</f>
        <v/>
      </c>
      <c r="S17" s="10" t="str">
        <f ca="1">IFERROR(INDEX(MAESTRO!S:S,_xludf.AGGREGATE(15,6,ROW(MAESTRO!$B$3:$B$1000)/((MAESTRO!$B$3:$B$1000="OPA")*(UPPER(MAESTRO!$L$3:$L$1000)="CONFIRMADO")),ROWS($A$3:A17))),"")</f>
        <v/>
      </c>
      <c r="T17" s="10" t="str">
        <f ca="1">IFERROR(INDEX(MAESTRO!T:T,_xludf.AGGREGATE(15,6,ROW(MAESTRO!$B$3:$B$1000)/((MAESTRO!$B$3:$B$1000="OPA")*(UPPER(MAESTRO!$L$3:$L$1000)="CONFIRMADO")),ROWS($A$3:A17))),"")</f>
        <v/>
      </c>
      <c r="U17" s="10" t="str">
        <f ca="1">IFERROR(INDEX(MAESTRO!U:U,_xludf.AGGREGATE(15,6,ROW(MAESTRO!$B$3:$B$1000)/((MAESTRO!$B$3:$B$1000="OPA")*(UPPER(MAESTRO!$L$3:$L$1000)="CONFIRMADO")),ROWS($A$3:A17))),"")</f>
        <v/>
      </c>
      <c r="V17" s="10" t="str">
        <f ca="1">IFERROR(INDEX(MAESTRO!V:V,_xludf.AGGREGATE(15,6,ROW(MAESTRO!$B$3:$B$1000)/((MAESTRO!$B$3:$B$1000="OPA")*(UPPER(MAESTRO!$L$3:$L$1000)="CONFIRMADO")),ROWS($A$3:A17))),"")</f>
        <v/>
      </c>
      <c r="W17" s="10" t="str">
        <f ca="1">IFERROR(INDEX(MAESTRO!W:W,_xludf.AGGREGATE(15,6,ROW(MAESTRO!$B$3:$B$1000)/((MAESTRO!$B$3:$B$1000="OPA")*(UPPER(MAESTRO!$L$3:$L$1000)="CONFIRMADO")),ROWS($A$3:A17))),"")</f>
        <v/>
      </c>
      <c r="X17" s="10" t="str">
        <f ca="1">IFERROR(INDEX(MAESTRO!X:X,_xludf.AGGREGATE(15,6,ROW(MAESTRO!$B$3:$B$1000)/((MAESTRO!$B$3:$B$1000="OPA")*(UPPER(MAESTRO!$L$3:$L$1000)="CONFIRMADO")),ROWS($A$3:A17))),"")</f>
        <v/>
      </c>
    </row>
    <row r="18" spans="1:24" ht="22.05" customHeight="1">
      <c r="A18" s="27" t="str">
        <f ca="1">IFERROR(INDEX(MAESTRO!A:A,_xludf.AGGREGATE(15,6,ROW(MAESTRO!$B$3:$B$1000)/((MAESTRO!$B$3:$B$1000="OPA")*(UPPER(MAESTRO!$L$3:$L$1000)="CONFIRMADO")),ROWS($A$3:A18))),"")</f>
        <v/>
      </c>
      <c r="B18" s="27" t="str">
        <f ca="1">IFERROR(INDEX(MAESTRO!B:B,_xludf.AGGREGATE(15,6,ROW(MAESTRO!$B$3:$B$1000)/((MAESTRO!$B$3:$B$1000="OPA")*(UPPER(MAESTRO!$L$3:$L$1000)="CONFIRMADO")),ROWS($A$3:A18))),"")</f>
        <v/>
      </c>
      <c r="C18" s="27" t="str">
        <f ca="1">IFERROR(INDEX(MAESTRO!C:C,_xludf.AGGREGATE(15,6,ROW(MAESTRO!$B$3:$B$1000)/((MAESTRO!$B$3:$B$1000="OPA")*(UPPER(MAESTRO!$L$3:$L$1000)="CONFIRMADO")),ROWS($A$3:A18))),"")</f>
        <v/>
      </c>
      <c r="D18" s="27" t="str">
        <f ca="1">IFERROR(INDEX(MAESTRO!D:D,_xludf.AGGREGATE(15,6,ROW(MAESTRO!$B$3:$B$1000)/((MAESTRO!$B$3:$B$1000="OPA")*(UPPER(MAESTRO!$L$3:$L$1000)="CONFIRMADO")),ROWS($A$3:A18))),"")</f>
        <v/>
      </c>
      <c r="E18" s="27" t="str">
        <f ca="1">IFERROR(INDEX(MAESTRO!E:E,_xludf.AGGREGATE(15,6,ROW(MAESTRO!$B$3:$B$1000)/((MAESTRO!$B$3:$B$1000="OPA")*(UPPER(MAESTRO!$L$3:$L$1000)="CONFIRMADO")),ROWS($A$3:A18))),"")</f>
        <v/>
      </c>
      <c r="F18" s="27" t="str">
        <f ca="1">IFERROR(INDEX(MAESTRO!F:F,_xludf.AGGREGATE(15,6,ROW(MAESTRO!$B$3:$B$1000)/((MAESTRO!$B$3:$B$1000="OPA")*(UPPER(MAESTRO!$L$3:$L$1000)="CONFIRMADO")),ROWS($A$3:A18))),"")</f>
        <v/>
      </c>
      <c r="G18" s="27" t="str">
        <f ca="1">IFERROR(INDEX(MAESTRO!G:G,_xludf.AGGREGATE(15,6,ROW(MAESTRO!$B$3:$B$1000)/((MAESTRO!$B$3:$B$1000="OPA")*(UPPER(MAESTRO!$L$3:$L$1000)="CONFIRMADO")),ROWS($A$3:A18))),"")</f>
        <v/>
      </c>
      <c r="H18" s="27" t="str">
        <f ca="1">IFERROR(INDEX(MAESTRO!H:H,_xludf.AGGREGATE(15,6,ROW(MAESTRO!$B$3:$B$1000)/((MAESTRO!$B$3:$B$1000="OPA")*(UPPER(MAESTRO!$L$3:$L$1000)="CONFIRMADO")),ROWS($A$3:A18))),"")</f>
        <v/>
      </c>
      <c r="I18" s="27" t="str">
        <f ca="1">IFERROR(INDEX(MAESTRO!I:I,_xludf.AGGREGATE(15,6,ROW(MAESTRO!$B$3:$B$1000)/((MAESTRO!$B$3:$B$1000="OPA")*(UPPER(MAESTRO!$L$3:$L$1000)="CONFIRMADO")),ROWS($A$3:A18))),"")</f>
        <v/>
      </c>
      <c r="J18" s="27" t="str">
        <f ca="1">IFERROR(INDEX(MAESTRO!J:J,_xludf.AGGREGATE(15,6,ROW(MAESTRO!$B$3:$B$1000)/((MAESTRO!$B$3:$B$1000="OPA")*(UPPER(MAESTRO!$L$3:$L$1000)="CONFIRMADO")),ROWS($A$3:A18))),"")</f>
        <v/>
      </c>
      <c r="K18" s="27" t="str">
        <f ca="1">IFERROR(INDEX(MAESTRO!K:K,_xludf.AGGREGATE(15,6,ROW(MAESTRO!$B$3:$B$1000)/((MAESTRO!$B$3:$B$1000="OPA")*(UPPER(MAESTRO!$L$3:$L$1000)="CONFIRMADO")),ROWS($A$3:A18))),"")</f>
        <v/>
      </c>
      <c r="L18" s="27" t="str">
        <f ca="1">IFERROR(INDEX(MAESTRO!L:L,_xludf.AGGREGATE(15,6,ROW(MAESTRO!$B$3:$B$1000)/((MAESTRO!$B$3:$B$1000="OPA")*(UPPER(MAESTRO!$L$3:$L$1000)="CONFIRMADO")),ROWS($A$3:A18))),"")</f>
        <v/>
      </c>
      <c r="M18" s="27" t="str">
        <f ca="1">IFERROR(INDEX(MAESTRO!M:M,_xludf.AGGREGATE(15,6,ROW(MAESTRO!$B$3:$B$1000)/((MAESTRO!$B$3:$B$1000="OPA")*(UPPER(MAESTRO!$L$3:$L$1000)="CONFIRMADO")),ROWS($A$3:A18))),"")</f>
        <v/>
      </c>
      <c r="N18" s="27" t="str">
        <f ca="1">IFERROR(INDEX(MAESTRO!N:N,_xludf.AGGREGATE(15,6,ROW(MAESTRO!$B$3:$B$1000)/((MAESTRO!$B$3:$B$1000="OPA")*(UPPER(MAESTRO!$L$3:$L$1000)="CONFIRMADO")),ROWS($A$3:A18))),"")</f>
        <v/>
      </c>
      <c r="O18" s="27" t="str">
        <f ca="1">IFERROR(INDEX(MAESTRO!O:O,_xludf.AGGREGATE(15,6,ROW(MAESTRO!$B$3:$B$1000)/((MAESTRO!$B$3:$B$1000="OPA")*(UPPER(MAESTRO!$L$3:$L$1000)="CONFIRMADO")),ROWS($A$3:A18))),"")</f>
        <v/>
      </c>
      <c r="P18" s="27" t="str">
        <f ca="1">IFERROR(INDEX(MAESTRO!P:P,_xludf.AGGREGATE(15,6,ROW(MAESTRO!$B$3:$B$1000)/((MAESTRO!$B$3:$B$1000="OPA")*(UPPER(MAESTRO!$L$3:$L$1000)="CONFIRMADO")),ROWS($A$3:A18))),"")</f>
        <v/>
      </c>
      <c r="Q18" s="27" t="str">
        <f ca="1">IFERROR(INDEX(MAESTRO!Q:Q,_xludf.AGGREGATE(15,6,ROW(MAESTRO!$B$3:$B$1000)/((MAESTRO!$B$3:$B$1000="OPA")*(UPPER(MAESTRO!$L$3:$L$1000)="CONFIRMADO")),ROWS($A$3:A18))),"")</f>
        <v/>
      </c>
      <c r="R18" s="27" t="str">
        <f ca="1">IFERROR(INDEX(MAESTRO!R:R,_xludf.AGGREGATE(15,6,ROW(MAESTRO!$B$3:$B$1000)/((MAESTRO!$B$3:$B$1000="OPA")*(UPPER(MAESTRO!$L$3:$L$1000)="CONFIRMADO")),ROWS($A$3:A18))),"")</f>
        <v/>
      </c>
      <c r="S18" s="27" t="str">
        <f ca="1">IFERROR(INDEX(MAESTRO!S:S,_xludf.AGGREGATE(15,6,ROW(MAESTRO!$B$3:$B$1000)/((MAESTRO!$B$3:$B$1000="OPA")*(UPPER(MAESTRO!$L$3:$L$1000)="CONFIRMADO")),ROWS($A$3:A18))),"")</f>
        <v/>
      </c>
      <c r="T18" s="27" t="str">
        <f ca="1">IFERROR(INDEX(MAESTRO!T:T,_xludf.AGGREGATE(15,6,ROW(MAESTRO!$B$3:$B$1000)/((MAESTRO!$B$3:$B$1000="OPA")*(UPPER(MAESTRO!$L$3:$L$1000)="CONFIRMADO")),ROWS($A$3:A18))),"")</f>
        <v/>
      </c>
      <c r="U18" s="27" t="str">
        <f ca="1">IFERROR(INDEX(MAESTRO!U:U,_xludf.AGGREGATE(15,6,ROW(MAESTRO!$B$3:$B$1000)/((MAESTRO!$B$3:$B$1000="OPA")*(UPPER(MAESTRO!$L$3:$L$1000)="CONFIRMADO")),ROWS($A$3:A18))),"")</f>
        <v/>
      </c>
      <c r="V18" s="27" t="str">
        <f ca="1">IFERROR(INDEX(MAESTRO!V:V,_xludf.AGGREGATE(15,6,ROW(MAESTRO!$B$3:$B$1000)/((MAESTRO!$B$3:$B$1000="OPA")*(UPPER(MAESTRO!$L$3:$L$1000)="CONFIRMADO")),ROWS($A$3:A18))),"")</f>
        <v/>
      </c>
      <c r="W18" s="27" t="str">
        <f ca="1">IFERROR(INDEX(MAESTRO!W:W,_xludf.AGGREGATE(15,6,ROW(MAESTRO!$B$3:$B$1000)/((MAESTRO!$B$3:$B$1000="OPA")*(UPPER(MAESTRO!$L$3:$L$1000)="CONFIRMADO")),ROWS($A$3:A18))),"")</f>
        <v/>
      </c>
      <c r="X18" s="27" t="str">
        <f ca="1">IFERROR(INDEX(MAESTRO!X:X,_xludf.AGGREGATE(15,6,ROW(MAESTRO!$B$3:$B$1000)/((MAESTRO!$B$3:$B$1000="OPA")*(UPPER(MAESTRO!$L$3:$L$1000)="CONFIRMADO")),ROWS($A$3:A18))),"")</f>
        <v/>
      </c>
    </row>
    <row r="19" spans="1:24" ht="22.05" customHeight="1">
      <c r="A19" s="10" t="str">
        <f ca="1">IFERROR(INDEX(MAESTRO!A:A,_xludf.AGGREGATE(15,6,ROW(MAESTRO!$B$3:$B$1000)/((MAESTRO!$B$3:$B$1000="OPA")*(UPPER(MAESTRO!$L$3:$L$1000)="CONFIRMADO")),ROWS($A$3:A19))),"")</f>
        <v/>
      </c>
      <c r="B19" s="10" t="str">
        <f ca="1">IFERROR(INDEX(MAESTRO!B:B,_xludf.AGGREGATE(15,6,ROW(MAESTRO!$B$3:$B$1000)/((MAESTRO!$B$3:$B$1000="OPA")*(UPPER(MAESTRO!$L$3:$L$1000)="CONFIRMADO")),ROWS($A$3:A19))),"")</f>
        <v/>
      </c>
      <c r="C19" s="10" t="str">
        <f ca="1">IFERROR(INDEX(MAESTRO!C:C,_xludf.AGGREGATE(15,6,ROW(MAESTRO!$B$3:$B$1000)/((MAESTRO!$B$3:$B$1000="OPA")*(UPPER(MAESTRO!$L$3:$L$1000)="CONFIRMADO")),ROWS($A$3:A19))),"")</f>
        <v/>
      </c>
      <c r="D19" s="10" t="str">
        <f ca="1">IFERROR(INDEX(MAESTRO!D:D,_xludf.AGGREGATE(15,6,ROW(MAESTRO!$B$3:$B$1000)/((MAESTRO!$B$3:$B$1000="OPA")*(UPPER(MAESTRO!$L$3:$L$1000)="CONFIRMADO")),ROWS($A$3:A19))),"")</f>
        <v/>
      </c>
      <c r="E19" s="10" t="str">
        <f ca="1">IFERROR(INDEX(MAESTRO!E:E,_xludf.AGGREGATE(15,6,ROW(MAESTRO!$B$3:$B$1000)/((MAESTRO!$B$3:$B$1000="OPA")*(UPPER(MAESTRO!$L$3:$L$1000)="CONFIRMADO")),ROWS($A$3:A19))),"")</f>
        <v/>
      </c>
      <c r="F19" s="10" t="str">
        <f ca="1">IFERROR(INDEX(MAESTRO!F:F,_xludf.AGGREGATE(15,6,ROW(MAESTRO!$B$3:$B$1000)/((MAESTRO!$B$3:$B$1000="OPA")*(UPPER(MAESTRO!$L$3:$L$1000)="CONFIRMADO")),ROWS($A$3:A19))),"")</f>
        <v/>
      </c>
      <c r="G19" s="10" t="str">
        <f ca="1">IFERROR(INDEX(MAESTRO!G:G,_xludf.AGGREGATE(15,6,ROW(MAESTRO!$B$3:$B$1000)/((MAESTRO!$B$3:$B$1000="OPA")*(UPPER(MAESTRO!$L$3:$L$1000)="CONFIRMADO")),ROWS($A$3:A19))),"")</f>
        <v/>
      </c>
      <c r="H19" s="10" t="str">
        <f ca="1">IFERROR(INDEX(MAESTRO!H:H,_xludf.AGGREGATE(15,6,ROW(MAESTRO!$B$3:$B$1000)/((MAESTRO!$B$3:$B$1000="OPA")*(UPPER(MAESTRO!$L$3:$L$1000)="CONFIRMADO")),ROWS($A$3:A19))),"")</f>
        <v/>
      </c>
      <c r="I19" s="10" t="str">
        <f ca="1">IFERROR(INDEX(MAESTRO!I:I,_xludf.AGGREGATE(15,6,ROW(MAESTRO!$B$3:$B$1000)/((MAESTRO!$B$3:$B$1000="OPA")*(UPPER(MAESTRO!$L$3:$L$1000)="CONFIRMADO")),ROWS($A$3:A19))),"")</f>
        <v/>
      </c>
      <c r="J19" s="10" t="str">
        <f ca="1">IFERROR(INDEX(MAESTRO!J:J,_xludf.AGGREGATE(15,6,ROW(MAESTRO!$B$3:$B$1000)/((MAESTRO!$B$3:$B$1000="OPA")*(UPPER(MAESTRO!$L$3:$L$1000)="CONFIRMADO")),ROWS($A$3:A19))),"")</f>
        <v/>
      </c>
      <c r="K19" s="10" t="str">
        <f ca="1">IFERROR(INDEX(MAESTRO!K:K,_xludf.AGGREGATE(15,6,ROW(MAESTRO!$B$3:$B$1000)/((MAESTRO!$B$3:$B$1000="OPA")*(UPPER(MAESTRO!$L$3:$L$1000)="CONFIRMADO")),ROWS($A$3:A19))),"")</f>
        <v/>
      </c>
      <c r="L19" s="10" t="str">
        <f ca="1">IFERROR(INDEX(MAESTRO!L:L,_xludf.AGGREGATE(15,6,ROW(MAESTRO!$B$3:$B$1000)/((MAESTRO!$B$3:$B$1000="OPA")*(UPPER(MAESTRO!$L$3:$L$1000)="CONFIRMADO")),ROWS($A$3:A19))),"")</f>
        <v/>
      </c>
      <c r="M19" s="10" t="str">
        <f ca="1">IFERROR(INDEX(MAESTRO!M:M,_xludf.AGGREGATE(15,6,ROW(MAESTRO!$B$3:$B$1000)/((MAESTRO!$B$3:$B$1000="OPA")*(UPPER(MAESTRO!$L$3:$L$1000)="CONFIRMADO")),ROWS($A$3:A19))),"")</f>
        <v/>
      </c>
      <c r="N19" s="10" t="str">
        <f ca="1">IFERROR(INDEX(MAESTRO!N:N,_xludf.AGGREGATE(15,6,ROW(MAESTRO!$B$3:$B$1000)/((MAESTRO!$B$3:$B$1000="OPA")*(UPPER(MAESTRO!$L$3:$L$1000)="CONFIRMADO")),ROWS($A$3:A19))),"")</f>
        <v/>
      </c>
      <c r="O19" s="10" t="str">
        <f ca="1">IFERROR(INDEX(MAESTRO!O:O,_xludf.AGGREGATE(15,6,ROW(MAESTRO!$B$3:$B$1000)/((MAESTRO!$B$3:$B$1000="OPA")*(UPPER(MAESTRO!$L$3:$L$1000)="CONFIRMADO")),ROWS($A$3:A19))),"")</f>
        <v/>
      </c>
      <c r="P19" s="10" t="str">
        <f ca="1">IFERROR(INDEX(MAESTRO!P:P,_xludf.AGGREGATE(15,6,ROW(MAESTRO!$B$3:$B$1000)/((MAESTRO!$B$3:$B$1000="OPA")*(UPPER(MAESTRO!$L$3:$L$1000)="CONFIRMADO")),ROWS($A$3:A19))),"")</f>
        <v/>
      </c>
      <c r="Q19" s="10" t="str">
        <f ca="1">IFERROR(INDEX(MAESTRO!Q:Q,_xludf.AGGREGATE(15,6,ROW(MAESTRO!$B$3:$B$1000)/((MAESTRO!$B$3:$B$1000="OPA")*(UPPER(MAESTRO!$L$3:$L$1000)="CONFIRMADO")),ROWS($A$3:A19))),"")</f>
        <v/>
      </c>
      <c r="R19" s="10" t="str">
        <f ca="1">IFERROR(INDEX(MAESTRO!R:R,_xludf.AGGREGATE(15,6,ROW(MAESTRO!$B$3:$B$1000)/((MAESTRO!$B$3:$B$1000="OPA")*(UPPER(MAESTRO!$L$3:$L$1000)="CONFIRMADO")),ROWS($A$3:A19))),"")</f>
        <v/>
      </c>
      <c r="S19" s="10" t="str">
        <f ca="1">IFERROR(INDEX(MAESTRO!S:S,_xludf.AGGREGATE(15,6,ROW(MAESTRO!$B$3:$B$1000)/((MAESTRO!$B$3:$B$1000="OPA")*(UPPER(MAESTRO!$L$3:$L$1000)="CONFIRMADO")),ROWS($A$3:A19))),"")</f>
        <v/>
      </c>
      <c r="T19" s="10" t="str">
        <f ca="1">IFERROR(INDEX(MAESTRO!T:T,_xludf.AGGREGATE(15,6,ROW(MAESTRO!$B$3:$B$1000)/((MAESTRO!$B$3:$B$1000="OPA")*(UPPER(MAESTRO!$L$3:$L$1000)="CONFIRMADO")),ROWS($A$3:A19))),"")</f>
        <v/>
      </c>
      <c r="U19" s="10" t="str">
        <f ca="1">IFERROR(INDEX(MAESTRO!U:U,_xludf.AGGREGATE(15,6,ROW(MAESTRO!$B$3:$B$1000)/((MAESTRO!$B$3:$B$1000="OPA")*(UPPER(MAESTRO!$L$3:$L$1000)="CONFIRMADO")),ROWS($A$3:A19))),"")</f>
        <v/>
      </c>
      <c r="V19" s="10" t="str">
        <f ca="1">IFERROR(INDEX(MAESTRO!V:V,_xludf.AGGREGATE(15,6,ROW(MAESTRO!$B$3:$B$1000)/((MAESTRO!$B$3:$B$1000="OPA")*(UPPER(MAESTRO!$L$3:$L$1000)="CONFIRMADO")),ROWS($A$3:A19))),"")</f>
        <v/>
      </c>
      <c r="W19" s="10" t="str">
        <f ca="1">IFERROR(INDEX(MAESTRO!W:W,_xludf.AGGREGATE(15,6,ROW(MAESTRO!$B$3:$B$1000)/((MAESTRO!$B$3:$B$1000="OPA")*(UPPER(MAESTRO!$L$3:$L$1000)="CONFIRMADO")),ROWS($A$3:A19))),"")</f>
        <v/>
      </c>
      <c r="X19" s="10" t="str">
        <f ca="1">IFERROR(INDEX(MAESTRO!X:X,_xludf.AGGREGATE(15,6,ROW(MAESTRO!$B$3:$B$1000)/((MAESTRO!$B$3:$B$1000="OPA")*(UPPER(MAESTRO!$L$3:$L$1000)="CONFIRMADO")),ROWS($A$3:A19))),"")</f>
        <v/>
      </c>
    </row>
    <row r="20" spans="1:24" ht="22.05" customHeight="1">
      <c r="A20" s="27" t="str">
        <f ca="1">IFERROR(INDEX(MAESTRO!A:A,_xludf.AGGREGATE(15,6,ROW(MAESTRO!$B$3:$B$1000)/((MAESTRO!$B$3:$B$1000="OPA")*(UPPER(MAESTRO!$L$3:$L$1000)="CONFIRMADO")),ROWS($A$3:A20))),"")</f>
        <v/>
      </c>
      <c r="B20" s="27" t="str">
        <f ca="1">IFERROR(INDEX(MAESTRO!B:B,_xludf.AGGREGATE(15,6,ROW(MAESTRO!$B$3:$B$1000)/((MAESTRO!$B$3:$B$1000="OPA")*(UPPER(MAESTRO!$L$3:$L$1000)="CONFIRMADO")),ROWS($A$3:A20))),"")</f>
        <v/>
      </c>
      <c r="C20" s="27" t="str">
        <f ca="1">IFERROR(INDEX(MAESTRO!C:C,_xludf.AGGREGATE(15,6,ROW(MAESTRO!$B$3:$B$1000)/((MAESTRO!$B$3:$B$1000="OPA")*(UPPER(MAESTRO!$L$3:$L$1000)="CONFIRMADO")),ROWS($A$3:A20))),"")</f>
        <v/>
      </c>
      <c r="D20" s="27" t="str">
        <f ca="1">IFERROR(INDEX(MAESTRO!D:D,_xludf.AGGREGATE(15,6,ROW(MAESTRO!$B$3:$B$1000)/((MAESTRO!$B$3:$B$1000="OPA")*(UPPER(MAESTRO!$L$3:$L$1000)="CONFIRMADO")),ROWS($A$3:A20))),"")</f>
        <v/>
      </c>
      <c r="E20" s="27" t="str">
        <f ca="1">IFERROR(INDEX(MAESTRO!E:E,_xludf.AGGREGATE(15,6,ROW(MAESTRO!$B$3:$B$1000)/((MAESTRO!$B$3:$B$1000="OPA")*(UPPER(MAESTRO!$L$3:$L$1000)="CONFIRMADO")),ROWS($A$3:A20))),"")</f>
        <v/>
      </c>
      <c r="F20" s="27" t="str">
        <f ca="1">IFERROR(INDEX(MAESTRO!F:F,_xludf.AGGREGATE(15,6,ROW(MAESTRO!$B$3:$B$1000)/((MAESTRO!$B$3:$B$1000="OPA")*(UPPER(MAESTRO!$L$3:$L$1000)="CONFIRMADO")),ROWS($A$3:A20))),"")</f>
        <v/>
      </c>
      <c r="G20" s="27" t="str">
        <f ca="1">IFERROR(INDEX(MAESTRO!G:G,_xludf.AGGREGATE(15,6,ROW(MAESTRO!$B$3:$B$1000)/((MAESTRO!$B$3:$B$1000="OPA")*(UPPER(MAESTRO!$L$3:$L$1000)="CONFIRMADO")),ROWS($A$3:A20))),"")</f>
        <v/>
      </c>
      <c r="H20" s="27" t="str">
        <f ca="1">IFERROR(INDEX(MAESTRO!H:H,_xludf.AGGREGATE(15,6,ROW(MAESTRO!$B$3:$B$1000)/((MAESTRO!$B$3:$B$1000="OPA")*(UPPER(MAESTRO!$L$3:$L$1000)="CONFIRMADO")),ROWS($A$3:A20))),"")</f>
        <v/>
      </c>
      <c r="I20" s="27" t="str">
        <f ca="1">IFERROR(INDEX(MAESTRO!I:I,_xludf.AGGREGATE(15,6,ROW(MAESTRO!$B$3:$B$1000)/((MAESTRO!$B$3:$B$1000="OPA")*(UPPER(MAESTRO!$L$3:$L$1000)="CONFIRMADO")),ROWS($A$3:A20))),"")</f>
        <v/>
      </c>
      <c r="J20" s="27" t="str">
        <f ca="1">IFERROR(INDEX(MAESTRO!J:J,_xludf.AGGREGATE(15,6,ROW(MAESTRO!$B$3:$B$1000)/((MAESTRO!$B$3:$B$1000="OPA")*(UPPER(MAESTRO!$L$3:$L$1000)="CONFIRMADO")),ROWS($A$3:A20))),"")</f>
        <v/>
      </c>
      <c r="K20" s="27" t="str">
        <f ca="1">IFERROR(INDEX(MAESTRO!K:K,_xludf.AGGREGATE(15,6,ROW(MAESTRO!$B$3:$B$1000)/((MAESTRO!$B$3:$B$1000="OPA")*(UPPER(MAESTRO!$L$3:$L$1000)="CONFIRMADO")),ROWS($A$3:A20))),"")</f>
        <v/>
      </c>
      <c r="L20" s="27" t="str">
        <f ca="1">IFERROR(INDEX(MAESTRO!L:L,_xludf.AGGREGATE(15,6,ROW(MAESTRO!$B$3:$B$1000)/((MAESTRO!$B$3:$B$1000="OPA")*(UPPER(MAESTRO!$L$3:$L$1000)="CONFIRMADO")),ROWS($A$3:A20))),"")</f>
        <v/>
      </c>
      <c r="M20" s="27" t="str">
        <f ca="1">IFERROR(INDEX(MAESTRO!M:M,_xludf.AGGREGATE(15,6,ROW(MAESTRO!$B$3:$B$1000)/((MAESTRO!$B$3:$B$1000="OPA")*(UPPER(MAESTRO!$L$3:$L$1000)="CONFIRMADO")),ROWS($A$3:A20))),"")</f>
        <v/>
      </c>
      <c r="N20" s="27" t="str">
        <f ca="1">IFERROR(INDEX(MAESTRO!N:N,_xludf.AGGREGATE(15,6,ROW(MAESTRO!$B$3:$B$1000)/((MAESTRO!$B$3:$B$1000="OPA")*(UPPER(MAESTRO!$L$3:$L$1000)="CONFIRMADO")),ROWS($A$3:A20))),"")</f>
        <v/>
      </c>
      <c r="O20" s="27" t="str">
        <f ca="1">IFERROR(INDEX(MAESTRO!O:O,_xludf.AGGREGATE(15,6,ROW(MAESTRO!$B$3:$B$1000)/((MAESTRO!$B$3:$B$1000="OPA")*(UPPER(MAESTRO!$L$3:$L$1000)="CONFIRMADO")),ROWS($A$3:A20))),"")</f>
        <v/>
      </c>
      <c r="P20" s="27" t="str">
        <f ca="1">IFERROR(INDEX(MAESTRO!P:P,_xludf.AGGREGATE(15,6,ROW(MAESTRO!$B$3:$B$1000)/((MAESTRO!$B$3:$B$1000="OPA")*(UPPER(MAESTRO!$L$3:$L$1000)="CONFIRMADO")),ROWS($A$3:A20))),"")</f>
        <v/>
      </c>
      <c r="Q20" s="27" t="str">
        <f ca="1">IFERROR(INDEX(MAESTRO!Q:Q,_xludf.AGGREGATE(15,6,ROW(MAESTRO!$B$3:$B$1000)/((MAESTRO!$B$3:$B$1000="OPA")*(UPPER(MAESTRO!$L$3:$L$1000)="CONFIRMADO")),ROWS($A$3:A20))),"")</f>
        <v/>
      </c>
      <c r="R20" s="27" t="str">
        <f ca="1">IFERROR(INDEX(MAESTRO!R:R,_xludf.AGGREGATE(15,6,ROW(MAESTRO!$B$3:$B$1000)/((MAESTRO!$B$3:$B$1000="OPA")*(UPPER(MAESTRO!$L$3:$L$1000)="CONFIRMADO")),ROWS($A$3:A20))),"")</f>
        <v/>
      </c>
      <c r="S20" s="27" t="str">
        <f ca="1">IFERROR(INDEX(MAESTRO!S:S,_xludf.AGGREGATE(15,6,ROW(MAESTRO!$B$3:$B$1000)/((MAESTRO!$B$3:$B$1000="OPA")*(UPPER(MAESTRO!$L$3:$L$1000)="CONFIRMADO")),ROWS($A$3:A20))),"")</f>
        <v/>
      </c>
      <c r="T20" s="27" t="str">
        <f ca="1">IFERROR(INDEX(MAESTRO!T:T,_xludf.AGGREGATE(15,6,ROW(MAESTRO!$B$3:$B$1000)/((MAESTRO!$B$3:$B$1000="OPA")*(UPPER(MAESTRO!$L$3:$L$1000)="CONFIRMADO")),ROWS($A$3:A20))),"")</f>
        <v/>
      </c>
      <c r="U20" s="27" t="str">
        <f ca="1">IFERROR(INDEX(MAESTRO!U:U,_xludf.AGGREGATE(15,6,ROW(MAESTRO!$B$3:$B$1000)/((MAESTRO!$B$3:$B$1000="OPA")*(UPPER(MAESTRO!$L$3:$L$1000)="CONFIRMADO")),ROWS($A$3:A20))),"")</f>
        <v/>
      </c>
      <c r="V20" s="27" t="str">
        <f ca="1">IFERROR(INDEX(MAESTRO!V:V,_xludf.AGGREGATE(15,6,ROW(MAESTRO!$B$3:$B$1000)/((MAESTRO!$B$3:$B$1000="OPA")*(UPPER(MAESTRO!$L$3:$L$1000)="CONFIRMADO")),ROWS($A$3:A20))),"")</f>
        <v/>
      </c>
      <c r="W20" s="27" t="str">
        <f ca="1">IFERROR(INDEX(MAESTRO!W:W,_xludf.AGGREGATE(15,6,ROW(MAESTRO!$B$3:$B$1000)/((MAESTRO!$B$3:$B$1000="OPA")*(UPPER(MAESTRO!$L$3:$L$1000)="CONFIRMADO")),ROWS($A$3:A20))),"")</f>
        <v/>
      </c>
      <c r="X20" s="27" t="str">
        <f ca="1">IFERROR(INDEX(MAESTRO!X:X,_xludf.AGGREGATE(15,6,ROW(MAESTRO!$B$3:$B$1000)/((MAESTRO!$B$3:$B$1000="OPA")*(UPPER(MAESTRO!$L$3:$L$1000)="CONFIRMADO")),ROWS($A$3:A20))),"")</f>
        <v/>
      </c>
    </row>
    <row r="21" spans="1:24" ht="22.05" customHeight="1">
      <c r="A21" s="10" t="str">
        <f ca="1">IFERROR(INDEX(MAESTRO!A:A,_xludf.AGGREGATE(15,6,ROW(MAESTRO!$B$3:$B$1000)/((MAESTRO!$B$3:$B$1000="OPA")*(UPPER(MAESTRO!$L$3:$L$1000)="CONFIRMADO")),ROWS($A$3:A21))),"")</f>
        <v/>
      </c>
      <c r="B21" s="10" t="str">
        <f ca="1">IFERROR(INDEX(MAESTRO!B:B,_xludf.AGGREGATE(15,6,ROW(MAESTRO!$B$3:$B$1000)/((MAESTRO!$B$3:$B$1000="OPA")*(UPPER(MAESTRO!$L$3:$L$1000)="CONFIRMADO")),ROWS($A$3:A21))),"")</f>
        <v/>
      </c>
      <c r="C21" s="10" t="str">
        <f ca="1">IFERROR(INDEX(MAESTRO!C:C,_xludf.AGGREGATE(15,6,ROW(MAESTRO!$B$3:$B$1000)/((MAESTRO!$B$3:$B$1000="OPA")*(UPPER(MAESTRO!$L$3:$L$1000)="CONFIRMADO")),ROWS($A$3:A21))),"")</f>
        <v/>
      </c>
      <c r="D21" s="10" t="str">
        <f ca="1">IFERROR(INDEX(MAESTRO!D:D,_xludf.AGGREGATE(15,6,ROW(MAESTRO!$B$3:$B$1000)/((MAESTRO!$B$3:$B$1000="OPA")*(UPPER(MAESTRO!$L$3:$L$1000)="CONFIRMADO")),ROWS($A$3:A21))),"")</f>
        <v/>
      </c>
      <c r="E21" s="10" t="str">
        <f ca="1">IFERROR(INDEX(MAESTRO!E:E,_xludf.AGGREGATE(15,6,ROW(MAESTRO!$B$3:$B$1000)/((MAESTRO!$B$3:$B$1000="OPA")*(UPPER(MAESTRO!$L$3:$L$1000)="CONFIRMADO")),ROWS($A$3:A21))),"")</f>
        <v/>
      </c>
      <c r="F21" s="10" t="str">
        <f ca="1">IFERROR(INDEX(MAESTRO!F:F,_xludf.AGGREGATE(15,6,ROW(MAESTRO!$B$3:$B$1000)/((MAESTRO!$B$3:$B$1000="OPA")*(UPPER(MAESTRO!$L$3:$L$1000)="CONFIRMADO")),ROWS($A$3:A21))),"")</f>
        <v/>
      </c>
      <c r="G21" s="10" t="str">
        <f ca="1">IFERROR(INDEX(MAESTRO!G:G,_xludf.AGGREGATE(15,6,ROW(MAESTRO!$B$3:$B$1000)/((MAESTRO!$B$3:$B$1000="OPA")*(UPPER(MAESTRO!$L$3:$L$1000)="CONFIRMADO")),ROWS($A$3:A21))),"")</f>
        <v/>
      </c>
      <c r="H21" s="10" t="str">
        <f ca="1">IFERROR(INDEX(MAESTRO!H:H,_xludf.AGGREGATE(15,6,ROW(MAESTRO!$B$3:$B$1000)/((MAESTRO!$B$3:$B$1000="OPA")*(UPPER(MAESTRO!$L$3:$L$1000)="CONFIRMADO")),ROWS($A$3:A21))),"")</f>
        <v/>
      </c>
      <c r="I21" s="10" t="str">
        <f ca="1">IFERROR(INDEX(MAESTRO!I:I,_xludf.AGGREGATE(15,6,ROW(MAESTRO!$B$3:$B$1000)/((MAESTRO!$B$3:$B$1000="OPA")*(UPPER(MAESTRO!$L$3:$L$1000)="CONFIRMADO")),ROWS($A$3:A21))),"")</f>
        <v/>
      </c>
      <c r="J21" s="10" t="str">
        <f ca="1">IFERROR(INDEX(MAESTRO!J:J,_xludf.AGGREGATE(15,6,ROW(MAESTRO!$B$3:$B$1000)/((MAESTRO!$B$3:$B$1000="OPA")*(UPPER(MAESTRO!$L$3:$L$1000)="CONFIRMADO")),ROWS($A$3:A21))),"")</f>
        <v/>
      </c>
      <c r="K21" s="10" t="str">
        <f ca="1">IFERROR(INDEX(MAESTRO!K:K,_xludf.AGGREGATE(15,6,ROW(MAESTRO!$B$3:$B$1000)/((MAESTRO!$B$3:$B$1000="OPA")*(UPPER(MAESTRO!$L$3:$L$1000)="CONFIRMADO")),ROWS($A$3:A21))),"")</f>
        <v/>
      </c>
      <c r="L21" s="10" t="str">
        <f ca="1">IFERROR(INDEX(MAESTRO!L:L,_xludf.AGGREGATE(15,6,ROW(MAESTRO!$B$3:$B$1000)/((MAESTRO!$B$3:$B$1000="OPA")*(UPPER(MAESTRO!$L$3:$L$1000)="CONFIRMADO")),ROWS($A$3:A21))),"")</f>
        <v/>
      </c>
      <c r="M21" s="10" t="str">
        <f ca="1">IFERROR(INDEX(MAESTRO!M:M,_xludf.AGGREGATE(15,6,ROW(MAESTRO!$B$3:$B$1000)/((MAESTRO!$B$3:$B$1000="OPA")*(UPPER(MAESTRO!$L$3:$L$1000)="CONFIRMADO")),ROWS($A$3:A21))),"")</f>
        <v/>
      </c>
      <c r="N21" s="10" t="str">
        <f ca="1">IFERROR(INDEX(MAESTRO!N:N,_xludf.AGGREGATE(15,6,ROW(MAESTRO!$B$3:$B$1000)/((MAESTRO!$B$3:$B$1000="OPA")*(UPPER(MAESTRO!$L$3:$L$1000)="CONFIRMADO")),ROWS($A$3:A21))),"")</f>
        <v/>
      </c>
      <c r="O21" s="10" t="str">
        <f ca="1">IFERROR(INDEX(MAESTRO!O:O,_xludf.AGGREGATE(15,6,ROW(MAESTRO!$B$3:$B$1000)/((MAESTRO!$B$3:$B$1000="OPA")*(UPPER(MAESTRO!$L$3:$L$1000)="CONFIRMADO")),ROWS($A$3:A21))),"")</f>
        <v/>
      </c>
      <c r="P21" s="10" t="str">
        <f ca="1">IFERROR(INDEX(MAESTRO!P:P,_xludf.AGGREGATE(15,6,ROW(MAESTRO!$B$3:$B$1000)/((MAESTRO!$B$3:$B$1000="OPA")*(UPPER(MAESTRO!$L$3:$L$1000)="CONFIRMADO")),ROWS($A$3:A21))),"")</f>
        <v/>
      </c>
      <c r="Q21" s="10" t="str">
        <f ca="1">IFERROR(INDEX(MAESTRO!Q:Q,_xludf.AGGREGATE(15,6,ROW(MAESTRO!$B$3:$B$1000)/((MAESTRO!$B$3:$B$1000="OPA")*(UPPER(MAESTRO!$L$3:$L$1000)="CONFIRMADO")),ROWS($A$3:A21))),"")</f>
        <v/>
      </c>
      <c r="R21" s="10" t="str">
        <f ca="1">IFERROR(INDEX(MAESTRO!R:R,_xludf.AGGREGATE(15,6,ROW(MAESTRO!$B$3:$B$1000)/((MAESTRO!$B$3:$B$1000="OPA")*(UPPER(MAESTRO!$L$3:$L$1000)="CONFIRMADO")),ROWS($A$3:A21))),"")</f>
        <v/>
      </c>
      <c r="S21" s="10" t="str">
        <f ca="1">IFERROR(INDEX(MAESTRO!S:S,_xludf.AGGREGATE(15,6,ROW(MAESTRO!$B$3:$B$1000)/((MAESTRO!$B$3:$B$1000="OPA")*(UPPER(MAESTRO!$L$3:$L$1000)="CONFIRMADO")),ROWS($A$3:A21))),"")</f>
        <v/>
      </c>
      <c r="T21" s="10" t="str">
        <f ca="1">IFERROR(INDEX(MAESTRO!T:T,_xludf.AGGREGATE(15,6,ROW(MAESTRO!$B$3:$B$1000)/((MAESTRO!$B$3:$B$1000="OPA")*(UPPER(MAESTRO!$L$3:$L$1000)="CONFIRMADO")),ROWS($A$3:A21))),"")</f>
        <v/>
      </c>
      <c r="U21" s="10" t="str">
        <f ca="1">IFERROR(INDEX(MAESTRO!U:U,_xludf.AGGREGATE(15,6,ROW(MAESTRO!$B$3:$B$1000)/((MAESTRO!$B$3:$B$1000="OPA")*(UPPER(MAESTRO!$L$3:$L$1000)="CONFIRMADO")),ROWS($A$3:A21))),"")</f>
        <v/>
      </c>
      <c r="V21" s="10" t="str">
        <f ca="1">IFERROR(INDEX(MAESTRO!V:V,_xludf.AGGREGATE(15,6,ROW(MAESTRO!$B$3:$B$1000)/((MAESTRO!$B$3:$B$1000="OPA")*(UPPER(MAESTRO!$L$3:$L$1000)="CONFIRMADO")),ROWS($A$3:A21))),"")</f>
        <v/>
      </c>
      <c r="W21" s="10" t="str">
        <f ca="1">IFERROR(INDEX(MAESTRO!W:W,_xludf.AGGREGATE(15,6,ROW(MAESTRO!$B$3:$B$1000)/((MAESTRO!$B$3:$B$1000="OPA")*(UPPER(MAESTRO!$L$3:$L$1000)="CONFIRMADO")),ROWS($A$3:A21))),"")</f>
        <v/>
      </c>
      <c r="X21" s="10" t="str">
        <f ca="1">IFERROR(INDEX(MAESTRO!X:X,_xludf.AGGREGATE(15,6,ROW(MAESTRO!$B$3:$B$1000)/((MAESTRO!$B$3:$B$1000="OPA")*(UPPER(MAESTRO!$L$3:$L$1000)="CONFIRMADO")),ROWS($A$3:A21))),"")</f>
        <v/>
      </c>
    </row>
    <row r="22" spans="1:24" ht="22.05" customHeight="1">
      <c r="A22" s="27" t="str">
        <f ca="1">IFERROR(INDEX(MAESTRO!A:A,_xludf.AGGREGATE(15,6,ROW(MAESTRO!$B$3:$B$1000)/((MAESTRO!$B$3:$B$1000="OPA")*(UPPER(MAESTRO!$L$3:$L$1000)="CONFIRMADO")),ROWS($A$3:A22))),"")</f>
        <v/>
      </c>
      <c r="B22" s="27" t="str">
        <f ca="1">IFERROR(INDEX(MAESTRO!B:B,_xludf.AGGREGATE(15,6,ROW(MAESTRO!$B$3:$B$1000)/((MAESTRO!$B$3:$B$1000="OPA")*(UPPER(MAESTRO!$L$3:$L$1000)="CONFIRMADO")),ROWS($A$3:A22))),"")</f>
        <v/>
      </c>
      <c r="C22" s="27" t="str">
        <f ca="1">IFERROR(INDEX(MAESTRO!C:C,_xludf.AGGREGATE(15,6,ROW(MAESTRO!$B$3:$B$1000)/((MAESTRO!$B$3:$B$1000="OPA")*(UPPER(MAESTRO!$L$3:$L$1000)="CONFIRMADO")),ROWS($A$3:A22))),"")</f>
        <v/>
      </c>
      <c r="D22" s="27" t="str">
        <f ca="1">IFERROR(INDEX(MAESTRO!D:D,_xludf.AGGREGATE(15,6,ROW(MAESTRO!$B$3:$B$1000)/((MAESTRO!$B$3:$B$1000="OPA")*(UPPER(MAESTRO!$L$3:$L$1000)="CONFIRMADO")),ROWS($A$3:A22))),"")</f>
        <v/>
      </c>
      <c r="E22" s="27" t="str">
        <f ca="1">IFERROR(INDEX(MAESTRO!E:E,_xludf.AGGREGATE(15,6,ROW(MAESTRO!$B$3:$B$1000)/((MAESTRO!$B$3:$B$1000="OPA")*(UPPER(MAESTRO!$L$3:$L$1000)="CONFIRMADO")),ROWS($A$3:A22))),"")</f>
        <v/>
      </c>
      <c r="F22" s="27" t="str">
        <f ca="1">IFERROR(INDEX(MAESTRO!F:F,_xludf.AGGREGATE(15,6,ROW(MAESTRO!$B$3:$B$1000)/((MAESTRO!$B$3:$B$1000="OPA")*(UPPER(MAESTRO!$L$3:$L$1000)="CONFIRMADO")),ROWS($A$3:A22))),"")</f>
        <v/>
      </c>
      <c r="G22" s="27" t="str">
        <f ca="1">IFERROR(INDEX(MAESTRO!G:G,_xludf.AGGREGATE(15,6,ROW(MAESTRO!$B$3:$B$1000)/((MAESTRO!$B$3:$B$1000="OPA")*(UPPER(MAESTRO!$L$3:$L$1000)="CONFIRMADO")),ROWS($A$3:A22))),"")</f>
        <v/>
      </c>
      <c r="H22" s="27" t="str">
        <f ca="1">IFERROR(INDEX(MAESTRO!H:H,_xludf.AGGREGATE(15,6,ROW(MAESTRO!$B$3:$B$1000)/((MAESTRO!$B$3:$B$1000="OPA")*(UPPER(MAESTRO!$L$3:$L$1000)="CONFIRMADO")),ROWS($A$3:A22))),"")</f>
        <v/>
      </c>
      <c r="I22" s="27" t="str">
        <f ca="1">IFERROR(INDEX(MAESTRO!I:I,_xludf.AGGREGATE(15,6,ROW(MAESTRO!$B$3:$B$1000)/((MAESTRO!$B$3:$B$1000="OPA")*(UPPER(MAESTRO!$L$3:$L$1000)="CONFIRMADO")),ROWS($A$3:A22))),"")</f>
        <v/>
      </c>
      <c r="J22" s="27" t="str">
        <f ca="1">IFERROR(INDEX(MAESTRO!J:J,_xludf.AGGREGATE(15,6,ROW(MAESTRO!$B$3:$B$1000)/((MAESTRO!$B$3:$B$1000="OPA")*(UPPER(MAESTRO!$L$3:$L$1000)="CONFIRMADO")),ROWS($A$3:A22))),"")</f>
        <v/>
      </c>
      <c r="K22" s="27" t="str">
        <f ca="1">IFERROR(INDEX(MAESTRO!K:K,_xludf.AGGREGATE(15,6,ROW(MAESTRO!$B$3:$B$1000)/((MAESTRO!$B$3:$B$1000="OPA")*(UPPER(MAESTRO!$L$3:$L$1000)="CONFIRMADO")),ROWS($A$3:A22))),"")</f>
        <v/>
      </c>
      <c r="L22" s="27" t="str">
        <f ca="1">IFERROR(INDEX(MAESTRO!L:L,_xludf.AGGREGATE(15,6,ROW(MAESTRO!$B$3:$B$1000)/((MAESTRO!$B$3:$B$1000="OPA")*(UPPER(MAESTRO!$L$3:$L$1000)="CONFIRMADO")),ROWS($A$3:A22))),"")</f>
        <v/>
      </c>
      <c r="M22" s="27" t="str">
        <f ca="1">IFERROR(INDEX(MAESTRO!M:M,_xludf.AGGREGATE(15,6,ROW(MAESTRO!$B$3:$B$1000)/((MAESTRO!$B$3:$B$1000="OPA")*(UPPER(MAESTRO!$L$3:$L$1000)="CONFIRMADO")),ROWS($A$3:A22))),"")</f>
        <v/>
      </c>
      <c r="N22" s="27" t="str">
        <f ca="1">IFERROR(INDEX(MAESTRO!N:N,_xludf.AGGREGATE(15,6,ROW(MAESTRO!$B$3:$B$1000)/((MAESTRO!$B$3:$B$1000="OPA")*(UPPER(MAESTRO!$L$3:$L$1000)="CONFIRMADO")),ROWS($A$3:A22))),"")</f>
        <v/>
      </c>
      <c r="O22" s="27" t="str">
        <f ca="1">IFERROR(INDEX(MAESTRO!O:O,_xludf.AGGREGATE(15,6,ROW(MAESTRO!$B$3:$B$1000)/((MAESTRO!$B$3:$B$1000="OPA")*(UPPER(MAESTRO!$L$3:$L$1000)="CONFIRMADO")),ROWS($A$3:A22))),"")</f>
        <v/>
      </c>
      <c r="P22" s="27" t="str">
        <f ca="1">IFERROR(INDEX(MAESTRO!P:P,_xludf.AGGREGATE(15,6,ROW(MAESTRO!$B$3:$B$1000)/((MAESTRO!$B$3:$B$1000="OPA")*(UPPER(MAESTRO!$L$3:$L$1000)="CONFIRMADO")),ROWS($A$3:A22))),"")</f>
        <v/>
      </c>
      <c r="Q22" s="27" t="str">
        <f ca="1">IFERROR(INDEX(MAESTRO!Q:Q,_xludf.AGGREGATE(15,6,ROW(MAESTRO!$B$3:$B$1000)/((MAESTRO!$B$3:$B$1000="OPA")*(UPPER(MAESTRO!$L$3:$L$1000)="CONFIRMADO")),ROWS($A$3:A22))),"")</f>
        <v/>
      </c>
      <c r="R22" s="27" t="str">
        <f ca="1">IFERROR(INDEX(MAESTRO!R:R,_xludf.AGGREGATE(15,6,ROW(MAESTRO!$B$3:$B$1000)/((MAESTRO!$B$3:$B$1000="OPA")*(UPPER(MAESTRO!$L$3:$L$1000)="CONFIRMADO")),ROWS($A$3:A22))),"")</f>
        <v/>
      </c>
      <c r="S22" s="27" t="str">
        <f ca="1">IFERROR(INDEX(MAESTRO!S:S,_xludf.AGGREGATE(15,6,ROW(MAESTRO!$B$3:$B$1000)/((MAESTRO!$B$3:$B$1000="OPA")*(UPPER(MAESTRO!$L$3:$L$1000)="CONFIRMADO")),ROWS($A$3:A22))),"")</f>
        <v/>
      </c>
      <c r="T22" s="27" t="str">
        <f ca="1">IFERROR(INDEX(MAESTRO!T:T,_xludf.AGGREGATE(15,6,ROW(MAESTRO!$B$3:$B$1000)/((MAESTRO!$B$3:$B$1000="OPA")*(UPPER(MAESTRO!$L$3:$L$1000)="CONFIRMADO")),ROWS($A$3:A22))),"")</f>
        <v/>
      </c>
      <c r="U22" s="27" t="str">
        <f ca="1">IFERROR(INDEX(MAESTRO!U:U,_xludf.AGGREGATE(15,6,ROW(MAESTRO!$B$3:$B$1000)/((MAESTRO!$B$3:$B$1000="OPA")*(UPPER(MAESTRO!$L$3:$L$1000)="CONFIRMADO")),ROWS($A$3:A22))),"")</f>
        <v/>
      </c>
      <c r="V22" s="27" t="str">
        <f ca="1">IFERROR(INDEX(MAESTRO!V:V,_xludf.AGGREGATE(15,6,ROW(MAESTRO!$B$3:$B$1000)/((MAESTRO!$B$3:$B$1000="OPA")*(UPPER(MAESTRO!$L$3:$L$1000)="CONFIRMADO")),ROWS($A$3:A22))),"")</f>
        <v/>
      </c>
      <c r="W22" s="27" t="str">
        <f ca="1">IFERROR(INDEX(MAESTRO!W:W,_xludf.AGGREGATE(15,6,ROW(MAESTRO!$B$3:$B$1000)/((MAESTRO!$B$3:$B$1000="OPA")*(UPPER(MAESTRO!$L$3:$L$1000)="CONFIRMADO")),ROWS($A$3:A22))),"")</f>
        <v/>
      </c>
      <c r="X22" s="27" t="str">
        <f ca="1">IFERROR(INDEX(MAESTRO!X:X,_xludf.AGGREGATE(15,6,ROW(MAESTRO!$B$3:$B$1000)/((MAESTRO!$B$3:$B$1000="OPA")*(UPPER(MAESTRO!$L$3:$L$1000)="CONFIRMADO")),ROWS($A$3:A22))),"")</f>
        <v/>
      </c>
    </row>
    <row r="23" spans="1:24" ht="22.05" customHeight="1">
      <c r="A23" s="10" t="str">
        <f ca="1">IFERROR(INDEX(MAESTRO!A:A,_xludf.AGGREGATE(15,6,ROW(MAESTRO!$B$3:$B$1000)/((MAESTRO!$B$3:$B$1000="OPA")*(UPPER(MAESTRO!$L$3:$L$1000)="CONFIRMADO")),ROWS($A$3:A23))),"")</f>
        <v/>
      </c>
      <c r="B23" s="10" t="str">
        <f ca="1">IFERROR(INDEX(MAESTRO!B:B,_xludf.AGGREGATE(15,6,ROW(MAESTRO!$B$3:$B$1000)/((MAESTRO!$B$3:$B$1000="OPA")*(UPPER(MAESTRO!$L$3:$L$1000)="CONFIRMADO")),ROWS($A$3:A23))),"")</f>
        <v/>
      </c>
      <c r="C23" s="10" t="str">
        <f ca="1">IFERROR(INDEX(MAESTRO!C:C,_xludf.AGGREGATE(15,6,ROW(MAESTRO!$B$3:$B$1000)/((MAESTRO!$B$3:$B$1000="OPA")*(UPPER(MAESTRO!$L$3:$L$1000)="CONFIRMADO")),ROWS($A$3:A23))),"")</f>
        <v/>
      </c>
      <c r="D23" s="10" t="str">
        <f ca="1">IFERROR(INDEX(MAESTRO!D:D,_xludf.AGGREGATE(15,6,ROW(MAESTRO!$B$3:$B$1000)/((MAESTRO!$B$3:$B$1000="OPA")*(UPPER(MAESTRO!$L$3:$L$1000)="CONFIRMADO")),ROWS($A$3:A23))),"")</f>
        <v/>
      </c>
      <c r="E23" s="10" t="str">
        <f ca="1">IFERROR(INDEX(MAESTRO!E:E,_xludf.AGGREGATE(15,6,ROW(MAESTRO!$B$3:$B$1000)/((MAESTRO!$B$3:$B$1000="OPA")*(UPPER(MAESTRO!$L$3:$L$1000)="CONFIRMADO")),ROWS($A$3:A23))),"")</f>
        <v/>
      </c>
      <c r="F23" s="10" t="str">
        <f ca="1">IFERROR(INDEX(MAESTRO!F:F,_xludf.AGGREGATE(15,6,ROW(MAESTRO!$B$3:$B$1000)/((MAESTRO!$B$3:$B$1000="OPA")*(UPPER(MAESTRO!$L$3:$L$1000)="CONFIRMADO")),ROWS($A$3:A23))),"")</f>
        <v/>
      </c>
      <c r="G23" s="10" t="str">
        <f ca="1">IFERROR(INDEX(MAESTRO!G:G,_xludf.AGGREGATE(15,6,ROW(MAESTRO!$B$3:$B$1000)/((MAESTRO!$B$3:$B$1000="OPA")*(UPPER(MAESTRO!$L$3:$L$1000)="CONFIRMADO")),ROWS($A$3:A23))),"")</f>
        <v/>
      </c>
      <c r="H23" s="10" t="str">
        <f ca="1">IFERROR(INDEX(MAESTRO!H:H,_xludf.AGGREGATE(15,6,ROW(MAESTRO!$B$3:$B$1000)/((MAESTRO!$B$3:$B$1000="OPA")*(UPPER(MAESTRO!$L$3:$L$1000)="CONFIRMADO")),ROWS($A$3:A23))),"")</f>
        <v/>
      </c>
      <c r="I23" s="10" t="str">
        <f ca="1">IFERROR(INDEX(MAESTRO!I:I,_xludf.AGGREGATE(15,6,ROW(MAESTRO!$B$3:$B$1000)/((MAESTRO!$B$3:$B$1000="OPA")*(UPPER(MAESTRO!$L$3:$L$1000)="CONFIRMADO")),ROWS($A$3:A23))),"")</f>
        <v/>
      </c>
      <c r="J23" s="10" t="str">
        <f ca="1">IFERROR(INDEX(MAESTRO!J:J,_xludf.AGGREGATE(15,6,ROW(MAESTRO!$B$3:$B$1000)/((MAESTRO!$B$3:$B$1000="OPA")*(UPPER(MAESTRO!$L$3:$L$1000)="CONFIRMADO")),ROWS($A$3:A23))),"")</f>
        <v/>
      </c>
      <c r="K23" s="10" t="str">
        <f ca="1">IFERROR(INDEX(MAESTRO!K:K,_xludf.AGGREGATE(15,6,ROW(MAESTRO!$B$3:$B$1000)/((MAESTRO!$B$3:$B$1000="OPA")*(UPPER(MAESTRO!$L$3:$L$1000)="CONFIRMADO")),ROWS($A$3:A23))),"")</f>
        <v/>
      </c>
      <c r="L23" s="10" t="str">
        <f ca="1">IFERROR(INDEX(MAESTRO!L:L,_xludf.AGGREGATE(15,6,ROW(MAESTRO!$B$3:$B$1000)/((MAESTRO!$B$3:$B$1000="OPA")*(UPPER(MAESTRO!$L$3:$L$1000)="CONFIRMADO")),ROWS($A$3:A23))),"")</f>
        <v/>
      </c>
      <c r="M23" s="10" t="str">
        <f ca="1">IFERROR(INDEX(MAESTRO!M:M,_xludf.AGGREGATE(15,6,ROW(MAESTRO!$B$3:$B$1000)/((MAESTRO!$B$3:$B$1000="OPA")*(UPPER(MAESTRO!$L$3:$L$1000)="CONFIRMADO")),ROWS($A$3:A23))),"")</f>
        <v/>
      </c>
      <c r="N23" s="10" t="str">
        <f ca="1">IFERROR(INDEX(MAESTRO!N:N,_xludf.AGGREGATE(15,6,ROW(MAESTRO!$B$3:$B$1000)/((MAESTRO!$B$3:$B$1000="OPA")*(UPPER(MAESTRO!$L$3:$L$1000)="CONFIRMADO")),ROWS($A$3:A23))),"")</f>
        <v/>
      </c>
      <c r="O23" s="10" t="str">
        <f ca="1">IFERROR(INDEX(MAESTRO!O:O,_xludf.AGGREGATE(15,6,ROW(MAESTRO!$B$3:$B$1000)/((MAESTRO!$B$3:$B$1000="OPA")*(UPPER(MAESTRO!$L$3:$L$1000)="CONFIRMADO")),ROWS($A$3:A23))),"")</f>
        <v/>
      </c>
      <c r="P23" s="10" t="str">
        <f ca="1">IFERROR(INDEX(MAESTRO!P:P,_xludf.AGGREGATE(15,6,ROW(MAESTRO!$B$3:$B$1000)/((MAESTRO!$B$3:$B$1000="OPA")*(UPPER(MAESTRO!$L$3:$L$1000)="CONFIRMADO")),ROWS($A$3:A23))),"")</f>
        <v/>
      </c>
      <c r="Q23" s="10" t="str">
        <f ca="1">IFERROR(INDEX(MAESTRO!Q:Q,_xludf.AGGREGATE(15,6,ROW(MAESTRO!$B$3:$B$1000)/((MAESTRO!$B$3:$B$1000="OPA")*(UPPER(MAESTRO!$L$3:$L$1000)="CONFIRMADO")),ROWS($A$3:A23))),"")</f>
        <v/>
      </c>
      <c r="R23" s="10" t="str">
        <f ca="1">IFERROR(INDEX(MAESTRO!R:R,_xludf.AGGREGATE(15,6,ROW(MAESTRO!$B$3:$B$1000)/((MAESTRO!$B$3:$B$1000="OPA")*(UPPER(MAESTRO!$L$3:$L$1000)="CONFIRMADO")),ROWS($A$3:A23))),"")</f>
        <v/>
      </c>
      <c r="S23" s="10" t="str">
        <f ca="1">IFERROR(INDEX(MAESTRO!S:S,_xludf.AGGREGATE(15,6,ROW(MAESTRO!$B$3:$B$1000)/((MAESTRO!$B$3:$B$1000="OPA")*(UPPER(MAESTRO!$L$3:$L$1000)="CONFIRMADO")),ROWS($A$3:A23))),"")</f>
        <v/>
      </c>
      <c r="T23" s="10" t="str">
        <f ca="1">IFERROR(INDEX(MAESTRO!T:T,_xludf.AGGREGATE(15,6,ROW(MAESTRO!$B$3:$B$1000)/((MAESTRO!$B$3:$B$1000="OPA")*(UPPER(MAESTRO!$L$3:$L$1000)="CONFIRMADO")),ROWS($A$3:A23))),"")</f>
        <v/>
      </c>
      <c r="U23" s="10" t="str">
        <f ca="1">IFERROR(INDEX(MAESTRO!U:U,_xludf.AGGREGATE(15,6,ROW(MAESTRO!$B$3:$B$1000)/((MAESTRO!$B$3:$B$1000="OPA")*(UPPER(MAESTRO!$L$3:$L$1000)="CONFIRMADO")),ROWS($A$3:A23))),"")</f>
        <v/>
      </c>
      <c r="V23" s="10" t="str">
        <f ca="1">IFERROR(INDEX(MAESTRO!V:V,_xludf.AGGREGATE(15,6,ROW(MAESTRO!$B$3:$B$1000)/((MAESTRO!$B$3:$B$1000="OPA")*(UPPER(MAESTRO!$L$3:$L$1000)="CONFIRMADO")),ROWS($A$3:A23))),"")</f>
        <v/>
      </c>
      <c r="W23" s="10" t="str">
        <f ca="1">IFERROR(INDEX(MAESTRO!W:W,_xludf.AGGREGATE(15,6,ROW(MAESTRO!$B$3:$B$1000)/((MAESTRO!$B$3:$B$1000="OPA")*(UPPER(MAESTRO!$L$3:$L$1000)="CONFIRMADO")),ROWS($A$3:A23))),"")</f>
        <v/>
      </c>
      <c r="X23" s="10" t="str">
        <f ca="1">IFERROR(INDEX(MAESTRO!X:X,_xludf.AGGREGATE(15,6,ROW(MAESTRO!$B$3:$B$1000)/((MAESTRO!$B$3:$B$1000="OPA")*(UPPER(MAESTRO!$L$3:$L$1000)="CONFIRMADO")),ROWS($A$3:A23))),"")</f>
        <v/>
      </c>
    </row>
    <row r="24" spans="1:24" ht="22.05" customHeight="1">
      <c r="A24" s="27" t="str">
        <f ca="1">IFERROR(INDEX(MAESTRO!A:A,_xludf.AGGREGATE(15,6,ROW(MAESTRO!$B$3:$B$1000)/((MAESTRO!$B$3:$B$1000="OPA")*(UPPER(MAESTRO!$L$3:$L$1000)="CONFIRMADO")),ROWS($A$3:A24))),"")</f>
        <v/>
      </c>
      <c r="B24" s="27" t="str">
        <f ca="1">IFERROR(INDEX(MAESTRO!B:B,_xludf.AGGREGATE(15,6,ROW(MAESTRO!$B$3:$B$1000)/((MAESTRO!$B$3:$B$1000="OPA")*(UPPER(MAESTRO!$L$3:$L$1000)="CONFIRMADO")),ROWS($A$3:A24))),"")</f>
        <v/>
      </c>
      <c r="C24" s="27" t="str">
        <f ca="1">IFERROR(INDEX(MAESTRO!C:C,_xludf.AGGREGATE(15,6,ROW(MAESTRO!$B$3:$B$1000)/((MAESTRO!$B$3:$B$1000="OPA")*(UPPER(MAESTRO!$L$3:$L$1000)="CONFIRMADO")),ROWS($A$3:A24))),"")</f>
        <v/>
      </c>
      <c r="D24" s="27" t="str">
        <f ca="1">IFERROR(INDEX(MAESTRO!D:D,_xludf.AGGREGATE(15,6,ROW(MAESTRO!$B$3:$B$1000)/((MAESTRO!$B$3:$B$1000="OPA")*(UPPER(MAESTRO!$L$3:$L$1000)="CONFIRMADO")),ROWS($A$3:A24))),"")</f>
        <v/>
      </c>
      <c r="E24" s="27" t="str">
        <f ca="1">IFERROR(INDEX(MAESTRO!E:E,_xludf.AGGREGATE(15,6,ROW(MAESTRO!$B$3:$B$1000)/((MAESTRO!$B$3:$B$1000="OPA")*(UPPER(MAESTRO!$L$3:$L$1000)="CONFIRMADO")),ROWS($A$3:A24))),"")</f>
        <v/>
      </c>
      <c r="F24" s="27" t="str">
        <f ca="1">IFERROR(INDEX(MAESTRO!F:F,_xludf.AGGREGATE(15,6,ROW(MAESTRO!$B$3:$B$1000)/((MAESTRO!$B$3:$B$1000="OPA")*(UPPER(MAESTRO!$L$3:$L$1000)="CONFIRMADO")),ROWS($A$3:A24))),"")</f>
        <v/>
      </c>
      <c r="G24" s="27" t="str">
        <f ca="1">IFERROR(INDEX(MAESTRO!G:G,_xludf.AGGREGATE(15,6,ROW(MAESTRO!$B$3:$B$1000)/((MAESTRO!$B$3:$B$1000="OPA")*(UPPER(MAESTRO!$L$3:$L$1000)="CONFIRMADO")),ROWS($A$3:A24))),"")</f>
        <v/>
      </c>
      <c r="H24" s="27" t="str">
        <f ca="1">IFERROR(INDEX(MAESTRO!H:H,_xludf.AGGREGATE(15,6,ROW(MAESTRO!$B$3:$B$1000)/((MAESTRO!$B$3:$B$1000="OPA")*(UPPER(MAESTRO!$L$3:$L$1000)="CONFIRMADO")),ROWS($A$3:A24))),"")</f>
        <v/>
      </c>
      <c r="I24" s="27" t="str">
        <f ca="1">IFERROR(INDEX(MAESTRO!I:I,_xludf.AGGREGATE(15,6,ROW(MAESTRO!$B$3:$B$1000)/((MAESTRO!$B$3:$B$1000="OPA")*(UPPER(MAESTRO!$L$3:$L$1000)="CONFIRMADO")),ROWS($A$3:A24))),"")</f>
        <v/>
      </c>
      <c r="J24" s="27" t="str">
        <f ca="1">IFERROR(INDEX(MAESTRO!J:J,_xludf.AGGREGATE(15,6,ROW(MAESTRO!$B$3:$B$1000)/((MAESTRO!$B$3:$B$1000="OPA")*(UPPER(MAESTRO!$L$3:$L$1000)="CONFIRMADO")),ROWS($A$3:A24))),"")</f>
        <v/>
      </c>
      <c r="K24" s="27" t="str">
        <f ca="1">IFERROR(INDEX(MAESTRO!K:K,_xludf.AGGREGATE(15,6,ROW(MAESTRO!$B$3:$B$1000)/((MAESTRO!$B$3:$B$1000="OPA")*(UPPER(MAESTRO!$L$3:$L$1000)="CONFIRMADO")),ROWS($A$3:A24))),"")</f>
        <v/>
      </c>
      <c r="L24" s="27" t="str">
        <f ca="1">IFERROR(INDEX(MAESTRO!L:L,_xludf.AGGREGATE(15,6,ROW(MAESTRO!$B$3:$B$1000)/((MAESTRO!$B$3:$B$1000="OPA")*(UPPER(MAESTRO!$L$3:$L$1000)="CONFIRMADO")),ROWS($A$3:A24))),"")</f>
        <v/>
      </c>
      <c r="M24" s="27" t="str">
        <f ca="1">IFERROR(INDEX(MAESTRO!M:M,_xludf.AGGREGATE(15,6,ROW(MAESTRO!$B$3:$B$1000)/((MAESTRO!$B$3:$B$1000="OPA")*(UPPER(MAESTRO!$L$3:$L$1000)="CONFIRMADO")),ROWS($A$3:A24))),"")</f>
        <v/>
      </c>
      <c r="N24" s="27" t="str">
        <f ca="1">IFERROR(INDEX(MAESTRO!N:N,_xludf.AGGREGATE(15,6,ROW(MAESTRO!$B$3:$B$1000)/((MAESTRO!$B$3:$B$1000="OPA")*(UPPER(MAESTRO!$L$3:$L$1000)="CONFIRMADO")),ROWS($A$3:A24))),"")</f>
        <v/>
      </c>
      <c r="O24" s="27" t="str">
        <f ca="1">IFERROR(INDEX(MAESTRO!O:O,_xludf.AGGREGATE(15,6,ROW(MAESTRO!$B$3:$B$1000)/((MAESTRO!$B$3:$B$1000="OPA")*(UPPER(MAESTRO!$L$3:$L$1000)="CONFIRMADO")),ROWS($A$3:A24))),"")</f>
        <v/>
      </c>
      <c r="P24" s="27" t="str">
        <f ca="1">IFERROR(INDEX(MAESTRO!P:P,_xludf.AGGREGATE(15,6,ROW(MAESTRO!$B$3:$B$1000)/((MAESTRO!$B$3:$B$1000="OPA")*(UPPER(MAESTRO!$L$3:$L$1000)="CONFIRMADO")),ROWS($A$3:A24))),"")</f>
        <v/>
      </c>
      <c r="Q24" s="27" t="str">
        <f ca="1">IFERROR(INDEX(MAESTRO!Q:Q,_xludf.AGGREGATE(15,6,ROW(MAESTRO!$B$3:$B$1000)/((MAESTRO!$B$3:$B$1000="OPA")*(UPPER(MAESTRO!$L$3:$L$1000)="CONFIRMADO")),ROWS($A$3:A24))),"")</f>
        <v/>
      </c>
      <c r="R24" s="27" t="str">
        <f ca="1">IFERROR(INDEX(MAESTRO!R:R,_xludf.AGGREGATE(15,6,ROW(MAESTRO!$B$3:$B$1000)/((MAESTRO!$B$3:$B$1000="OPA")*(UPPER(MAESTRO!$L$3:$L$1000)="CONFIRMADO")),ROWS($A$3:A24))),"")</f>
        <v/>
      </c>
      <c r="S24" s="27" t="str">
        <f ca="1">IFERROR(INDEX(MAESTRO!S:S,_xludf.AGGREGATE(15,6,ROW(MAESTRO!$B$3:$B$1000)/((MAESTRO!$B$3:$B$1000="OPA")*(UPPER(MAESTRO!$L$3:$L$1000)="CONFIRMADO")),ROWS($A$3:A24))),"")</f>
        <v/>
      </c>
      <c r="T24" s="27" t="str">
        <f ca="1">IFERROR(INDEX(MAESTRO!T:T,_xludf.AGGREGATE(15,6,ROW(MAESTRO!$B$3:$B$1000)/((MAESTRO!$B$3:$B$1000="OPA")*(UPPER(MAESTRO!$L$3:$L$1000)="CONFIRMADO")),ROWS($A$3:A24))),"")</f>
        <v/>
      </c>
      <c r="U24" s="27" t="str">
        <f ca="1">IFERROR(INDEX(MAESTRO!U:U,_xludf.AGGREGATE(15,6,ROW(MAESTRO!$B$3:$B$1000)/((MAESTRO!$B$3:$B$1000="OPA")*(UPPER(MAESTRO!$L$3:$L$1000)="CONFIRMADO")),ROWS($A$3:A24))),"")</f>
        <v/>
      </c>
      <c r="V24" s="27" t="str">
        <f ca="1">IFERROR(INDEX(MAESTRO!V:V,_xludf.AGGREGATE(15,6,ROW(MAESTRO!$B$3:$B$1000)/((MAESTRO!$B$3:$B$1000="OPA")*(UPPER(MAESTRO!$L$3:$L$1000)="CONFIRMADO")),ROWS($A$3:A24))),"")</f>
        <v/>
      </c>
      <c r="W24" s="27" t="str">
        <f ca="1">IFERROR(INDEX(MAESTRO!W:W,_xludf.AGGREGATE(15,6,ROW(MAESTRO!$B$3:$B$1000)/((MAESTRO!$B$3:$B$1000="OPA")*(UPPER(MAESTRO!$L$3:$L$1000)="CONFIRMADO")),ROWS($A$3:A24))),"")</f>
        <v/>
      </c>
      <c r="X24" s="27" t="str">
        <f ca="1">IFERROR(INDEX(MAESTRO!X:X,_xludf.AGGREGATE(15,6,ROW(MAESTRO!$B$3:$B$1000)/((MAESTRO!$B$3:$B$1000="OPA")*(UPPER(MAESTRO!$L$3:$L$1000)="CONFIRMADO")),ROWS($A$3:A24))),"")</f>
        <v/>
      </c>
    </row>
    <row r="25" spans="1:24" ht="22.05" customHeight="1">
      <c r="A25" s="10" t="str">
        <f ca="1">IFERROR(INDEX(MAESTRO!A:A,_xludf.AGGREGATE(15,6,ROW(MAESTRO!$B$3:$B$1000)/((MAESTRO!$B$3:$B$1000="OPA")*(UPPER(MAESTRO!$L$3:$L$1000)="CONFIRMADO")),ROWS($A$3:A25))),"")</f>
        <v/>
      </c>
      <c r="B25" s="10" t="str">
        <f ca="1">IFERROR(INDEX(MAESTRO!B:B,_xludf.AGGREGATE(15,6,ROW(MAESTRO!$B$3:$B$1000)/((MAESTRO!$B$3:$B$1000="OPA")*(UPPER(MAESTRO!$L$3:$L$1000)="CONFIRMADO")),ROWS($A$3:A25))),"")</f>
        <v/>
      </c>
      <c r="C25" s="10" t="str">
        <f ca="1">IFERROR(INDEX(MAESTRO!C:C,_xludf.AGGREGATE(15,6,ROW(MAESTRO!$B$3:$B$1000)/((MAESTRO!$B$3:$B$1000="OPA")*(UPPER(MAESTRO!$L$3:$L$1000)="CONFIRMADO")),ROWS($A$3:A25))),"")</f>
        <v/>
      </c>
      <c r="D25" s="10" t="str">
        <f ca="1">IFERROR(INDEX(MAESTRO!D:D,_xludf.AGGREGATE(15,6,ROW(MAESTRO!$B$3:$B$1000)/((MAESTRO!$B$3:$B$1000="OPA")*(UPPER(MAESTRO!$L$3:$L$1000)="CONFIRMADO")),ROWS($A$3:A25))),"")</f>
        <v/>
      </c>
      <c r="E25" s="10" t="str">
        <f ca="1">IFERROR(INDEX(MAESTRO!E:E,_xludf.AGGREGATE(15,6,ROW(MAESTRO!$B$3:$B$1000)/((MAESTRO!$B$3:$B$1000="OPA")*(UPPER(MAESTRO!$L$3:$L$1000)="CONFIRMADO")),ROWS($A$3:A25))),"")</f>
        <v/>
      </c>
      <c r="F25" s="10" t="str">
        <f ca="1">IFERROR(INDEX(MAESTRO!F:F,_xludf.AGGREGATE(15,6,ROW(MAESTRO!$B$3:$B$1000)/((MAESTRO!$B$3:$B$1000="OPA")*(UPPER(MAESTRO!$L$3:$L$1000)="CONFIRMADO")),ROWS($A$3:A25))),"")</f>
        <v/>
      </c>
      <c r="G25" s="10" t="str">
        <f ca="1">IFERROR(INDEX(MAESTRO!G:G,_xludf.AGGREGATE(15,6,ROW(MAESTRO!$B$3:$B$1000)/((MAESTRO!$B$3:$B$1000="OPA")*(UPPER(MAESTRO!$L$3:$L$1000)="CONFIRMADO")),ROWS($A$3:A25))),"")</f>
        <v/>
      </c>
      <c r="H25" s="10" t="str">
        <f ca="1">IFERROR(INDEX(MAESTRO!H:H,_xludf.AGGREGATE(15,6,ROW(MAESTRO!$B$3:$B$1000)/((MAESTRO!$B$3:$B$1000="OPA")*(UPPER(MAESTRO!$L$3:$L$1000)="CONFIRMADO")),ROWS($A$3:A25))),"")</f>
        <v/>
      </c>
      <c r="I25" s="10" t="str">
        <f ca="1">IFERROR(INDEX(MAESTRO!I:I,_xludf.AGGREGATE(15,6,ROW(MAESTRO!$B$3:$B$1000)/((MAESTRO!$B$3:$B$1000="OPA")*(UPPER(MAESTRO!$L$3:$L$1000)="CONFIRMADO")),ROWS($A$3:A25))),"")</f>
        <v/>
      </c>
      <c r="J25" s="10" t="str">
        <f ca="1">IFERROR(INDEX(MAESTRO!J:J,_xludf.AGGREGATE(15,6,ROW(MAESTRO!$B$3:$B$1000)/((MAESTRO!$B$3:$B$1000="OPA")*(UPPER(MAESTRO!$L$3:$L$1000)="CONFIRMADO")),ROWS($A$3:A25))),"")</f>
        <v/>
      </c>
      <c r="K25" s="10" t="str">
        <f ca="1">IFERROR(INDEX(MAESTRO!K:K,_xludf.AGGREGATE(15,6,ROW(MAESTRO!$B$3:$B$1000)/((MAESTRO!$B$3:$B$1000="OPA")*(UPPER(MAESTRO!$L$3:$L$1000)="CONFIRMADO")),ROWS($A$3:A25))),"")</f>
        <v/>
      </c>
      <c r="L25" s="10" t="str">
        <f ca="1">IFERROR(INDEX(MAESTRO!L:L,_xludf.AGGREGATE(15,6,ROW(MAESTRO!$B$3:$B$1000)/((MAESTRO!$B$3:$B$1000="OPA")*(UPPER(MAESTRO!$L$3:$L$1000)="CONFIRMADO")),ROWS($A$3:A25))),"")</f>
        <v/>
      </c>
      <c r="M25" s="10" t="str">
        <f ca="1">IFERROR(INDEX(MAESTRO!M:M,_xludf.AGGREGATE(15,6,ROW(MAESTRO!$B$3:$B$1000)/((MAESTRO!$B$3:$B$1000="OPA")*(UPPER(MAESTRO!$L$3:$L$1000)="CONFIRMADO")),ROWS($A$3:A25))),"")</f>
        <v/>
      </c>
      <c r="N25" s="10" t="str">
        <f ca="1">IFERROR(INDEX(MAESTRO!N:N,_xludf.AGGREGATE(15,6,ROW(MAESTRO!$B$3:$B$1000)/((MAESTRO!$B$3:$B$1000="OPA")*(UPPER(MAESTRO!$L$3:$L$1000)="CONFIRMADO")),ROWS($A$3:A25))),"")</f>
        <v/>
      </c>
      <c r="O25" s="10" t="str">
        <f ca="1">IFERROR(INDEX(MAESTRO!O:O,_xludf.AGGREGATE(15,6,ROW(MAESTRO!$B$3:$B$1000)/((MAESTRO!$B$3:$B$1000="OPA")*(UPPER(MAESTRO!$L$3:$L$1000)="CONFIRMADO")),ROWS($A$3:A25))),"")</f>
        <v/>
      </c>
      <c r="P25" s="10" t="str">
        <f ca="1">IFERROR(INDEX(MAESTRO!P:P,_xludf.AGGREGATE(15,6,ROW(MAESTRO!$B$3:$B$1000)/((MAESTRO!$B$3:$B$1000="OPA")*(UPPER(MAESTRO!$L$3:$L$1000)="CONFIRMADO")),ROWS($A$3:A25))),"")</f>
        <v/>
      </c>
      <c r="Q25" s="10" t="str">
        <f ca="1">IFERROR(INDEX(MAESTRO!Q:Q,_xludf.AGGREGATE(15,6,ROW(MAESTRO!$B$3:$B$1000)/((MAESTRO!$B$3:$B$1000="OPA")*(UPPER(MAESTRO!$L$3:$L$1000)="CONFIRMADO")),ROWS($A$3:A25))),"")</f>
        <v/>
      </c>
      <c r="R25" s="10" t="str">
        <f ca="1">IFERROR(INDEX(MAESTRO!R:R,_xludf.AGGREGATE(15,6,ROW(MAESTRO!$B$3:$B$1000)/((MAESTRO!$B$3:$B$1000="OPA")*(UPPER(MAESTRO!$L$3:$L$1000)="CONFIRMADO")),ROWS($A$3:A25))),"")</f>
        <v/>
      </c>
      <c r="S25" s="10" t="str">
        <f ca="1">IFERROR(INDEX(MAESTRO!S:S,_xludf.AGGREGATE(15,6,ROW(MAESTRO!$B$3:$B$1000)/((MAESTRO!$B$3:$B$1000="OPA")*(UPPER(MAESTRO!$L$3:$L$1000)="CONFIRMADO")),ROWS($A$3:A25))),"")</f>
        <v/>
      </c>
      <c r="T25" s="10" t="str">
        <f ca="1">IFERROR(INDEX(MAESTRO!T:T,_xludf.AGGREGATE(15,6,ROW(MAESTRO!$B$3:$B$1000)/((MAESTRO!$B$3:$B$1000="OPA")*(UPPER(MAESTRO!$L$3:$L$1000)="CONFIRMADO")),ROWS($A$3:A25))),"")</f>
        <v/>
      </c>
      <c r="U25" s="10" t="str">
        <f ca="1">IFERROR(INDEX(MAESTRO!U:U,_xludf.AGGREGATE(15,6,ROW(MAESTRO!$B$3:$B$1000)/((MAESTRO!$B$3:$B$1000="OPA")*(UPPER(MAESTRO!$L$3:$L$1000)="CONFIRMADO")),ROWS($A$3:A25))),"")</f>
        <v/>
      </c>
      <c r="V25" s="10" t="str">
        <f ca="1">IFERROR(INDEX(MAESTRO!V:V,_xludf.AGGREGATE(15,6,ROW(MAESTRO!$B$3:$B$1000)/((MAESTRO!$B$3:$B$1000="OPA")*(UPPER(MAESTRO!$L$3:$L$1000)="CONFIRMADO")),ROWS($A$3:A25))),"")</f>
        <v/>
      </c>
      <c r="W25" s="10" t="str">
        <f ca="1">IFERROR(INDEX(MAESTRO!W:W,_xludf.AGGREGATE(15,6,ROW(MAESTRO!$B$3:$B$1000)/((MAESTRO!$B$3:$B$1000="OPA")*(UPPER(MAESTRO!$L$3:$L$1000)="CONFIRMADO")),ROWS($A$3:A25))),"")</f>
        <v/>
      </c>
      <c r="X25" s="10" t="str">
        <f ca="1">IFERROR(INDEX(MAESTRO!X:X,_xludf.AGGREGATE(15,6,ROW(MAESTRO!$B$3:$B$1000)/((MAESTRO!$B$3:$B$1000="OPA")*(UPPER(MAESTRO!$L$3:$L$1000)="CONFIRMADO")),ROWS($A$3:A25))),"")</f>
        <v/>
      </c>
    </row>
    <row r="26" spans="1:24" ht="22.05" customHeight="1">
      <c r="A26" s="27" t="str">
        <f ca="1">IFERROR(INDEX(MAESTRO!A:A,_xludf.AGGREGATE(15,6,ROW(MAESTRO!$B$3:$B$1000)/((MAESTRO!$B$3:$B$1000="OPA")*(UPPER(MAESTRO!$L$3:$L$1000)="CONFIRMADO")),ROWS($A$3:A26))),"")</f>
        <v/>
      </c>
      <c r="B26" s="27" t="str">
        <f ca="1">IFERROR(INDEX(MAESTRO!B:B,_xludf.AGGREGATE(15,6,ROW(MAESTRO!$B$3:$B$1000)/((MAESTRO!$B$3:$B$1000="OPA")*(UPPER(MAESTRO!$L$3:$L$1000)="CONFIRMADO")),ROWS($A$3:A26))),"")</f>
        <v/>
      </c>
      <c r="C26" s="27" t="str">
        <f ca="1">IFERROR(INDEX(MAESTRO!C:C,_xludf.AGGREGATE(15,6,ROW(MAESTRO!$B$3:$B$1000)/((MAESTRO!$B$3:$B$1000="OPA")*(UPPER(MAESTRO!$L$3:$L$1000)="CONFIRMADO")),ROWS($A$3:A26))),"")</f>
        <v/>
      </c>
      <c r="D26" s="27" t="str">
        <f ca="1">IFERROR(INDEX(MAESTRO!D:D,_xludf.AGGREGATE(15,6,ROW(MAESTRO!$B$3:$B$1000)/((MAESTRO!$B$3:$B$1000="OPA")*(UPPER(MAESTRO!$L$3:$L$1000)="CONFIRMADO")),ROWS($A$3:A26))),"")</f>
        <v/>
      </c>
      <c r="E26" s="27" t="str">
        <f ca="1">IFERROR(INDEX(MAESTRO!E:E,_xludf.AGGREGATE(15,6,ROW(MAESTRO!$B$3:$B$1000)/((MAESTRO!$B$3:$B$1000="OPA")*(UPPER(MAESTRO!$L$3:$L$1000)="CONFIRMADO")),ROWS($A$3:A26))),"")</f>
        <v/>
      </c>
      <c r="F26" s="27" t="str">
        <f ca="1">IFERROR(INDEX(MAESTRO!F:F,_xludf.AGGREGATE(15,6,ROW(MAESTRO!$B$3:$B$1000)/((MAESTRO!$B$3:$B$1000="OPA")*(UPPER(MAESTRO!$L$3:$L$1000)="CONFIRMADO")),ROWS($A$3:A26))),"")</f>
        <v/>
      </c>
      <c r="G26" s="27" t="str">
        <f ca="1">IFERROR(INDEX(MAESTRO!G:G,_xludf.AGGREGATE(15,6,ROW(MAESTRO!$B$3:$B$1000)/((MAESTRO!$B$3:$B$1000="OPA")*(UPPER(MAESTRO!$L$3:$L$1000)="CONFIRMADO")),ROWS($A$3:A26))),"")</f>
        <v/>
      </c>
      <c r="H26" s="27" t="str">
        <f ca="1">IFERROR(INDEX(MAESTRO!H:H,_xludf.AGGREGATE(15,6,ROW(MAESTRO!$B$3:$B$1000)/((MAESTRO!$B$3:$B$1000="OPA")*(UPPER(MAESTRO!$L$3:$L$1000)="CONFIRMADO")),ROWS($A$3:A26))),"")</f>
        <v/>
      </c>
      <c r="I26" s="27" t="str">
        <f ca="1">IFERROR(INDEX(MAESTRO!I:I,_xludf.AGGREGATE(15,6,ROW(MAESTRO!$B$3:$B$1000)/((MAESTRO!$B$3:$B$1000="OPA")*(UPPER(MAESTRO!$L$3:$L$1000)="CONFIRMADO")),ROWS($A$3:A26))),"")</f>
        <v/>
      </c>
      <c r="J26" s="27" t="str">
        <f ca="1">IFERROR(INDEX(MAESTRO!J:J,_xludf.AGGREGATE(15,6,ROW(MAESTRO!$B$3:$B$1000)/((MAESTRO!$B$3:$B$1000="OPA")*(UPPER(MAESTRO!$L$3:$L$1000)="CONFIRMADO")),ROWS($A$3:A26))),"")</f>
        <v/>
      </c>
      <c r="K26" s="27" t="str">
        <f ca="1">IFERROR(INDEX(MAESTRO!K:K,_xludf.AGGREGATE(15,6,ROW(MAESTRO!$B$3:$B$1000)/((MAESTRO!$B$3:$B$1000="OPA")*(UPPER(MAESTRO!$L$3:$L$1000)="CONFIRMADO")),ROWS($A$3:A26))),"")</f>
        <v/>
      </c>
      <c r="L26" s="27" t="str">
        <f ca="1">IFERROR(INDEX(MAESTRO!L:L,_xludf.AGGREGATE(15,6,ROW(MAESTRO!$B$3:$B$1000)/((MAESTRO!$B$3:$B$1000="OPA")*(UPPER(MAESTRO!$L$3:$L$1000)="CONFIRMADO")),ROWS($A$3:A26))),"")</f>
        <v/>
      </c>
      <c r="M26" s="27" t="str">
        <f ca="1">IFERROR(INDEX(MAESTRO!M:M,_xludf.AGGREGATE(15,6,ROW(MAESTRO!$B$3:$B$1000)/((MAESTRO!$B$3:$B$1000="OPA")*(UPPER(MAESTRO!$L$3:$L$1000)="CONFIRMADO")),ROWS($A$3:A26))),"")</f>
        <v/>
      </c>
      <c r="N26" s="27" t="str">
        <f ca="1">IFERROR(INDEX(MAESTRO!N:N,_xludf.AGGREGATE(15,6,ROW(MAESTRO!$B$3:$B$1000)/((MAESTRO!$B$3:$B$1000="OPA")*(UPPER(MAESTRO!$L$3:$L$1000)="CONFIRMADO")),ROWS($A$3:A26))),"")</f>
        <v/>
      </c>
      <c r="O26" s="27" t="str">
        <f ca="1">IFERROR(INDEX(MAESTRO!O:O,_xludf.AGGREGATE(15,6,ROW(MAESTRO!$B$3:$B$1000)/((MAESTRO!$B$3:$B$1000="OPA")*(UPPER(MAESTRO!$L$3:$L$1000)="CONFIRMADO")),ROWS($A$3:A26))),"")</f>
        <v/>
      </c>
      <c r="P26" s="27" t="str">
        <f ca="1">IFERROR(INDEX(MAESTRO!P:P,_xludf.AGGREGATE(15,6,ROW(MAESTRO!$B$3:$B$1000)/((MAESTRO!$B$3:$B$1000="OPA")*(UPPER(MAESTRO!$L$3:$L$1000)="CONFIRMADO")),ROWS($A$3:A26))),"")</f>
        <v/>
      </c>
      <c r="Q26" s="27" t="str">
        <f ca="1">IFERROR(INDEX(MAESTRO!Q:Q,_xludf.AGGREGATE(15,6,ROW(MAESTRO!$B$3:$B$1000)/((MAESTRO!$B$3:$B$1000="OPA")*(UPPER(MAESTRO!$L$3:$L$1000)="CONFIRMADO")),ROWS($A$3:A26))),"")</f>
        <v/>
      </c>
      <c r="R26" s="27" t="str">
        <f ca="1">IFERROR(INDEX(MAESTRO!R:R,_xludf.AGGREGATE(15,6,ROW(MAESTRO!$B$3:$B$1000)/((MAESTRO!$B$3:$B$1000="OPA")*(UPPER(MAESTRO!$L$3:$L$1000)="CONFIRMADO")),ROWS($A$3:A26))),"")</f>
        <v/>
      </c>
      <c r="S26" s="27" t="str">
        <f ca="1">IFERROR(INDEX(MAESTRO!S:S,_xludf.AGGREGATE(15,6,ROW(MAESTRO!$B$3:$B$1000)/((MAESTRO!$B$3:$B$1000="OPA")*(UPPER(MAESTRO!$L$3:$L$1000)="CONFIRMADO")),ROWS($A$3:A26))),"")</f>
        <v/>
      </c>
      <c r="T26" s="27" t="str">
        <f ca="1">IFERROR(INDEX(MAESTRO!T:T,_xludf.AGGREGATE(15,6,ROW(MAESTRO!$B$3:$B$1000)/((MAESTRO!$B$3:$B$1000="OPA")*(UPPER(MAESTRO!$L$3:$L$1000)="CONFIRMADO")),ROWS($A$3:A26))),"")</f>
        <v/>
      </c>
      <c r="U26" s="27" t="str">
        <f ca="1">IFERROR(INDEX(MAESTRO!U:U,_xludf.AGGREGATE(15,6,ROW(MAESTRO!$B$3:$B$1000)/((MAESTRO!$B$3:$B$1000="OPA")*(UPPER(MAESTRO!$L$3:$L$1000)="CONFIRMADO")),ROWS($A$3:A26))),"")</f>
        <v/>
      </c>
      <c r="V26" s="27" t="str">
        <f ca="1">IFERROR(INDEX(MAESTRO!V:V,_xludf.AGGREGATE(15,6,ROW(MAESTRO!$B$3:$B$1000)/((MAESTRO!$B$3:$B$1000="OPA")*(UPPER(MAESTRO!$L$3:$L$1000)="CONFIRMADO")),ROWS($A$3:A26))),"")</f>
        <v/>
      </c>
      <c r="W26" s="27" t="str">
        <f ca="1">IFERROR(INDEX(MAESTRO!W:W,_xludf.AGGREGATE(15,6,ROW(MAESTRO!$B$3:$B$1000)/((MAESTRO!$B$3:$B$1000="OPA")*(UPPER(MAESTRO!$L$3:$L$1000)="CONFIRMADO")),ROWS($A$3:A26))),"")</f>
        <v/>
      </c>
      <c r="X26" s="27" t="str">
        <f ca="1">IFERROR(INDEX(MAESTRO!X:X,_xludf.AGGREGATE(15,6,ROW(MAESTRO!$B$3:$B$1000)/((MAESTRO!$B$3:$B$1000="OPA")*(UPPER(MAESTRO!$L$3:$L$1000)="CONFIRMADO")),ROWS($A$3:A26))),"")</f>
        <v/>
      </c>
    </row>
    <row r="27" spans="1:24" ht="22.05" customHeight="1">
      <c r="A27" s="10" t="str">
        <f ca="1">IFERROR(INDEX(MAESTRO!A:A,_xludf.AGGREGATE(15,6,ROW(MAESTRO!$B$3:$B$1000)/((MAESTRO!$B$3:$B$1000="OPA")*(UPPER(MAESTRO!$L$3:$L$1000)="CONFIRMADO")),ROWS($A$3:A27))),"")</f>
        <v/>
      </c>
      <c r="B27" s="10" t="str">
        <f ca="1">IFERROR(INDEX(MAESTRO!B:B,_xludf.AGGREGATE(15,6,ROW(MAESTRO!$B$3:$B$1000)/((MAESTRO!$B$3:$B$1000="OPA")*(UPPER(MAESTRO!$L$3:$L$1000)="CONFIRMADO")),ROWS($A$3:A27))),"")</f>
        <v/>
      </c>
      <c r="C27" s="10" t="str">
        <f ca="1">IFERROR(INDEX(MAESTRO!C:C,_xludf.AGGREGATE(15,6,ROW(MAESTRO!$B$3:$B$1000)/((MAESTRO!$B$3:$B$1000="OPA")*(UPPER(MAESTRO!$L$3:$L$1000)="CONFIRMADO")),ROWS($A$3:A27))),"")</f>
        <v/>
      </c>
      <c r="D27" s="10" t="str">
        <f ca="1">IFERROR(INDEX(MAESTRO!D:D,_xludf.AGGREGATE(15,6,ROW(MAESTRO!$B$3:$B$1000)/((MAESTRO!$B$3:$B$1000="OPA")*(UPPER(MAESTRO!$L$3:$L$1000)="CONFIRMADO")),ROWS($A$3:A27))),"")</f>
        <v/>
      </c>
      <c r="E27" s="10" t="str">
        <f ca="1">IFERROR(INDEX(MAESTRO!E:E,_xludf.AGGREGATE(15,6,ROW(MAESTRO!$B$3:$B$1000)/((MAESTRO!$B$3:$B$1000="OPA")*(UPPER(MAESTRO!$L$3:$L$1000)="CONFIRMADO")),ROWS($A$3:A27))),"")</f>
        <v/>
      </c>
      <c r="F27" s="10" t="str">
        <f ca="1">IFERROR(INDEX(MAESTRO!F:F,_xludf.AGGREGATE(15,6,ROW(MAESTRO!$B$3:$B$1000)/((MAESTRO!$B$3:$B$1000="OPA")*(UPPER(MAESTRO!$L$3:$L$1000)="CONFIRMADO")),ROWS($A$3:A27))),"")</f>
        <v/>
      </c>
      <c r="G27" s="10" t="str">
        <f ca="1">IFERROR(INDEX(MAESTRO!G:G,_xludf.AGGREGATE(15,6,ROW(MAESTRO!$B$3:$B$1000)/((MAESTRO!$B$3:$B$1000="OPA")*(UPPER(MAESTRO!$L$3:$L$1000)="CONFIRMADO")),ROWS($A$3:A27))),"")</f>
        <v/>
      </c>
      <c r="H27" s="10" t="str">
        <f ca="1">IFERROR(INDEX(MAESTRO!H:H,_xludf.AGGREGATE(15,6,ROW(MAESTRO!$B$3:$B$1000)/((MAESTRO!$B$3:$B$1000="OPA")*(UPPER(MAESTRO!$L$3:$L$1000)="CONFIRMADO")),ROWS($A$3:A27))),"")</f>
        <v/>
      </c>
      <c r="I27" s="10" t="str">
        <f ca="1">IFERROR(INDEX(MAESTRO!I:I,_xludf.AGGREGATE(15,6,ROW(MAESTRO!$B$3:$B$1000)/((MAESTRO!$B$3:$B$1000="OPA")*(UPPER(MAESTRO!$L$3:$L$1000)="CONFIRMADO")),ROWS($A$3:A27))),"")</f>
        <v/>
      </c>
      <c r="J27" s="10" t="str">
        <f ca="1">IFERROR(INDEX(MAESTRO!J:J,_xludf.AGGREGATE(15,6,ROW(MAESTRO!$B$3:$B$1000)/((MAESTRO!$B$3:$B$1000="OPA")*(UPPER(MAESTRO!$L$3:$L$1000)="CONFIRMADO")),ROWS($A$3:A27))),"")</f>
        <v/>
      </c>
      <c r="K27" s="10" t="str">
        <f ca="1">IFERROR(INDEX(MAESTRO!K:K,_xludf.AGGREGATE(15,6,ROW(MAESTRO!$B$3:$B$1000)/((MAESTRO!$B$3:$B$1000="OPA")*(UPPER(MAESTRO!$L$3:$L$1000)="CONFIRMADO")),ROWS($A$3:A27))),"")</f>
        <v/>
      </c>
      <c r="L27" s="10" t="str">
        <f ca="1">IFERROR(INDEX(MAESTRO!L:L,_xludf.AGGREGATE(15,6,ROW(MAESTRO!$B$3:$B$1000)/((MAESTRO!$B$3:$B$1000="OPA")*(UPPER(MAESTRO!$L$3:$L$1000)="CONFIRMADO")),ROWS($A$3:A27))),"")</f>
        <v/>
      </c>
      <c r="M27" s="10" t="str">
        <f ca="1">IFERROR(INDEX(MAESTRO!M:M,_xludf.AGGREGATE(15,6,ROW(MAESTRO!$B$3:$B$1000)/((MAESTRO!$B$3:$B$1000="OPA")*(UPPER(MAESTRO!$L$3:$L$1000)="CONFIRMADO")),ROWS($A$3:A27))),"")</f>
        <v/>
      </c>
      <c r="N27" s="10" t="str">
        <f ca="1">IFERROR(INDEX(MAESTRO!N:N,_xludf.AGGREGATE(15,6,ROW(MAESTRO!$B$3:$B$1000)/((MAESTRO!$B$3:$B$1000="OPA")*(UPPER(MAESTRO!$L$3:$L$1000)="CONFIRMADO")),ROWS($A$3:A27))),"")</f>
        <v/>
      </c>
      <c r="O27" s="10" t="str">
        <f ca="1">IFERROR(INDEX(MAESTRO!O:O,_xludf.AGGREGATE(15,6,ROW(MAESTRO!$B$3:$B$1000)/((MAESTRO!$B$3:$B$1000="OPA")*(UPPER(MAESTRO!$L$3:$L$1000)="CONFIRMADO")),ROWS($A$3:A27))),"")</f>
        <v/>
      </c>
      <c r="P27" s="10" t="str">
        <f ca="1">IFERROR(INDEX(MAESTRO!P:P,_xludf.AGGREGATE(15,6,ROW(MAESTRO!$B$3:$B$1000)/((MAESTRO!$B$3:$B$1000="OPA")*(UPPER(MAESTRO!$L$3:$L$1000)="CONFIRMADO")),ROWS($A$3:A27))),"")</f>
        <v/>
      </c>
      <c r="Q27" s="10" t="str">
        <f ca="1">IFERROR(INDEX(MAESTRO!Q:Q,_xludf.AGGREGATE(15,6,ROW(MAESTRO!$B$3:$B$1000)/((MAESTRO!$B$3:$B$1000="OPA")*(UPPER(MAESTRO!$L$3:$L$1000)="CONFIRMADO")),ROWS($A$3:A27))),"")</f>
        <v/>
      </c>
      <c r="R27" s="10" t="str">
        <f ca="1">IFERROR(INDEX(MAESTRO!R:R,_xludf.AGGREGATE(15,6,ROW(MAESTRO!$B$3:$B$1000)/((MAESTRO!$B$3:$B$1000="OPA")*(UPPER(MAESTRO!$L$3:$L$1000)="CONFIRMADO")),ROWS($A$3:A27))),"")</f>
        <v/>
      </c>
      <c r="S27" s="10" t="str">
        <f ca="1">IFERROR(INDEX(MAESTRO!S:S,_xludf.AGGREGATE(15,6,ROW(MAESTRO!$B$3:$B$1000)/((MAESTRO!$B$3:$B$1000="OPA")*(UPPER(MAESTRO!$L$3:$L$1000)="CONFIRMADO")),ROWS($A$3:A27))),"")</f>
        <v/>
      </c>
      <c r="T27" s="10" t="str">
        <f ca="1">IFERROR(INDEX(MAESTRO!T:T,_xludf.AGGREGATE(15,6,ROW(MAESTRO!$B$3:$B$1000)/((MAESTRO!$B$3:$B$1000="OPA")*(UPPER(MAESTRO!$L$3:$L$1000)="CONFIRMADO")),ROWS($A$3:A27))),"")</f>
        <v/>
      </c>
      <c r="U27" s="10" t="str">
        <f ca="1">IFERROR(INDEX(MAESTRO!U:U,_xludf.AGGREGATE(15,6,ROW(MAESTRO!$B$3:$B$1000)/((MAESTRO!$B$3:$B$1000="OPA")*(UPPER(MAESTRO!$L$3:$L$1000)="CONFIRMADO")),ROWS($A$3:A27))),"")</f>
        <v/>
      </c>
      <c r="V27" s="10" t="str">
        <f ca="1">IFERROR(INDEX(MAESTRO!V:V,_xludf.AGGREGATE(15,6,ROW(MAESTRO!$B$3:$B$1000)/((MAESTRO!$B$3:$B$1000="OPA")*(UPPER(MAESTRO!$L$3:$L$1000)="CONFIRMADO")),ROWS($A$3:A27))),"")</f>
        <v/>
      </c>
      <c r="W27" s="10" t="str">
        <f ca="1">IFERROR(INDEX(MAESTRO!W:W,_xludf.AGGREGATE(15,6,ROW(MAESTRO!$B$3:$B$1000)/((MAESTRO!$B$3:$B$1000="OPA")*(UPPER(MAESTRO!$L$3:$L$1000)="CONFIRMADO")),ROWS($A$3:A27))),"")</f>
        <v/>
      </c>
      <c r="X27" s="10" t="str">
        <f ca="1">IFERROR(INDEX(MAESTRO!X:X,_xludf.AGGREGATE(15,6,ROW(MAESTRO!$B$3:$B$1000)/((MAESTRO!$B$3:$B$1000="OPA")*(UPPER(MAESTRO!$L$3:$L$1000)="CONFIRMADO")),ROWS($A$3:A27))),"")</f>
        <v/>
      </c>
    </row>
    <row r="28" spans="1:24" ht="22.05" customHeight="1">
      <c r="A28" s="27" t="str">
        <f ca="1">IFERROR(INDEX(MAESTRO!A:A,_xludf.AGGREGATE(15,6,ROW(MAESTRO!$B$3:$B$1000)/((MAESTRO!$B$3:$B$1000="OPA")*(UPPER(MAESTRO!$L$3:$L$1000)="CONFIRMADO")),ROWS($A$3:A28))),"")</f>
        <v/>
      </c>
      <c r="B28" s="27" t="str">
        <f ca="1">IFERROR(INDEX(MAESTRO!B:B,_xludf.AGGREGATE(15,6,ROW(MAESTRO!$B$3:$B$1000)/((MAESTRO!$B$3:$B$1000="OPA")*(UPPER(MAESTRO!$L$3:$L$1000)="CONFIRMADO")),ROWS($A$3:A28))),"")</f>
        <v/>
      </c>
      <c r="C28" s="27" t="str">
        <f ca="1">IFERROR(INDEX(MAESTRO!C:C,_xludf.AGGREGATE(15,6,ROW(MAESTRO!$B$3:$B$1000)/((MAESTRO!$B$3:$B$1000="OPA")*(UPPER(MAESTRO!$L$3:$L$1000)="CONFIRMADO")),ROWS($A$3:A28))),"")</f>
        <v/>
      </c>
      <c r="D28" s="27" t="str">
        <f ca="1">IFERROR(INDEX(MAESTRO!D:D,_xludf.AGGREGATE(15,6,ROW(MAESTRO!$B$3:$B$1000)/((MAESTRO!$B$3:$B$1000="OPA")*(UPPER(MAESTRO!$L$3:$L$1000)="CONFIRMADO")),ROWS($A$3:A28))),"")</f>
        <v/>
      </c>
      <c r="E28" s="27" t="str">
        <f ca="1">IFERROR(INDEX(MAESTRO!E:E,_xludf.AGGREGATE(15,6,ROW(MAESTRO!$B$3:$B$1000)/((MAESTRO!$B$3:$B$1000="OPA")*(UPPER(MAESTRO!$L$3:$L$1000)="CONFIRMADO")),ROWS($A$3:A28))),"")</f>
        <v/>
      </c>
      <c r="F28" s="27" t="str">
        <f ca="1">IFERROR(INDEX(MAESTRO!F:F,_xludf.AGGREGATE(15,6,ROW(MAESTRO!$B$3:$B$1000)/((MAESTRO!$B$3:$B$1000="OPA")*(UPPER(MAESTRO!$L$3:$L$1000)="CONFIRMADO")),ROWS($A$3:A28))),"")</f>
        <v/>
      </c>
      <c r="G28" s="27" t="str">
        <f ca="1">IFERROR(INDEX(MAESTRO!G:G,_xludf.AGGREGATE(15,6,ROW(MAESTRO!$B$3:$B$1000)/((MAESTRO!$B$3:$B$1000="OPA")*(UPPER(MAESTRO!$L$3:$L$1000)="CONFIRMADO")),ROWS($A$3:A28))),"")</f>
        <v/>
      </c>
      <c r="H28" s="27" t="str">
        <f ca="1">IFERROR(INDEX(MAESTRO!H:H,_xludf.AGGREGATE(15,6,ROW(MAESTRO!$B$3:$B$1000)/((MAESTRO!$B$3:$B$1000="OPA")*(UPPER(MAESTRO!$L$3:$L$1000)="CONFIRMADO")),ROWS($A$3:A28))),"")</f>
        <v/>
      </c>
      <c r="I28" s="27" t="str">
        <f ca="1">IFERROR(INDEX(MAESTRO!I:I,_xludf.AGGREGATE(15,6,ROW(MAESTRO!$B$3:$B$1000)/((MAESTRO!$B$3:$B$1000="OPA")*(UPPER(MAESTRO!$L$3:$L$1000)="CONFIRMADO")),ROWS($A$3:A28))),"")</f>
        <v/>
      </c>
      <c r="J28" s="27" t="str">
        <f ca="1">IFERROR(INDEX(MAESTRO!J:J,_xludf.AGGREGATE(15,6,ROW(MAESTRO!$B$3:$B$1000)/((MAESTRO!$B$3:$B$1000="OPA")*(UPPER(MAESTRO!$L$3:$L$1000)="CONFIRMADO")),ROWS($A$3:A28))),"")</f>
        <v/>
      </c>
      <c r="K28" s="27" t="str">
        <f ca="1">IFERROR(INDEX(MAESTRO!K:K,_xludf.AGGREGATE(15,6,ROW(MAESTRO!$B$3:$B$1000)/((MAESTRO!$B$3:$B$1000="OPA")*(UPPER(MAESTRO!$L$3:$L$1000)="CONFIRMADO")),ROWS($A$3:A28))),"")</f>
        <v/>
      </c>
      <c r="L28" s="27" t="str">
        <f ca="1">IFERROR(INDEX(MAESTRO!L:L,_xludf.AGGREGATE(15,6,ROW(MAESTRO!$B$3:$B$1000)/((MAESTRO!$B$3:$B$1000="OPA")*(UPPER(MAESTRO!$L$3:$L$1000)="CONFIRMADO")),ROWS($A$3:A28))),"")</f>
        <v/>
      </c>
      <c r="M28" s="27" t="str">
        <f ca="1">IFERROR(INDEX(MAESTRO!M:M,_xludf.AGGREGATE(15,6,ROW(MAESTRO!$B$3:$B$1000)/((MAESTRO!$B$3:$B$1000="OPA")*(UPPER(MAESTRO!$L$3:$L$1000)="CONFIRMADO")),ROWS($A$3:A28))),"")</f>
        <v/>
      </c>
      <c r="N28" s="27" t="str">
        <f ca="1">IFERROR(INDEX(MAESTRO!N:N,_xludf.AGGREGATE(15,6,ROW(MAESTRO!$B$3:$B$1000)/((MAESTRO!$B$3:$B$1000="OPA")*(UPPER(MAESTRO!$L$3:$L$1000)="CONFIRMADO")),ROWS($A$3:A28))),"")</f>
        <v/>
      </c>
      <c r="O28" s="27" t="str">
        <f ca="1">IFERROR(INDEX(MAESTRO!O:O,_xludf.AGGREGATE(15,6,ROW(MAESTRO!$B$3:$B$1000)/((MAESTRO!$B$3:$B$1000="OPA")*(UPPER(MAESTRO!$L$3:$L$1000)="CONFIRMADO")),ROWS($A$3:A28))),"")</f>
        <v/>
      </c>
      <c r="P28" s="27" t="str">
        <f ca="1">IFERROR(INDEX(MAESTRO!P:P,_xludf.AGGREGATE(15,6,ROW(MAESTRO!$B$3:$B$1000)/((MAESTRO!$B$3:$B$1000="OPA")*(UPPER(MAESTRO!$L$3:$L$1000)="CONFIRMADO")),ROWS($A$3:A28))),"")</f>
        <v/>
      </c>
      <c r="Q28" s="27" t="str">
        <f ca="1">IFERROR(INDEX(MAESTRO!Q:Q,_xludf.AGGREGATE(15,6,ROW(MAESTRO!$B$3:$B$1000)/((MAESTRO!$B$3:$B$1000="OPA")*(UPPER(MAESTRO!$L$3:$L$1000)="CONFIRMADO")),ROWS($A$3:A28))),"")</f>
        <v/>
      </c>
      <c r="R28" s="27" t="str">
        <f ca="1">IFERROR(INDEX(MAESTRO!R:R,_xludf.AGGREGATE(15,6,ROW(MAESTRO!$B$3:$B$1000)/((MAESTRO!$B$3:$B$1000="OPA")*(UPPER(MAESTRO!$L$3:$L$1000)="CONFIRMADO")),ROWS($A$3:A28))),"")</f>
        <v/>
      </c>
      <c r="S28" s="27" t="str">
        <f ca="1">IFERROR(INDEX(MAESTRO!S:S,_xludf.AGGREGATE(15,6,ROW(MAESTRO!$B$3:$B$1000)/((MAESTRO!$B$3:$B$1000="OPA")*(UPPER(MAESTRO!$L$3:$L$1000)="CONFIRMADO")),ROWS($A$3:A28))),"")</f>
        <v/>
      </c>
      <c r="T28" s="27" t="str">
        <f ca="1">IFERROR(INDEX(MAESTRO!T:T,_xludf.AGGREGATE(15,6,ROW(MAESTRO!$B$3:$B$1000)/((MAESTRO!$B$3:$B$1000="OPA")*(UPPER(MAESTRO!$L$3:$L$1000)="CONFIRMADO")),ROWS($A$3:A28))),"")</f>
        <v/>
      </c>
      <c r="U28" s="27" t="str">
        <f ca="1">IFERROR(INDEX(MAESTRO!U:U,_xludf.AGGREGATE(15,6,ROW(MAESTRO!$B$3:$B$1000)/((MAESTRO!$B$3:$B$1000="OPA")*(UPPER(MAESTRO!$L$3:$L$1000)="CONFIRMADO")),ROWS($A$3:A28))),"")</f>
        <v/>
      </c>
      <c r="V28" s="27" t="str">
        <f ca="1">IFERROR(INDEX(MAESTRO!V:V,_xludf.AGGREGATE(15,6,ROW(MAESTRO!$B$3:$B$1000)/((MAESTRO!$B$3:$B$1000="OPA")*(UPPER(MAESTRO!$L$3:$L$1000)="CONFIRMADO")),ROWS($A$3:A28))),"")</f>
        <v/>
      </c>
      <c r="W28" s="27" t="str">
        <f ca="1">IFERROR(INDEX(MAESTRO!W:W,_xludf.AGGREGATE(15,6,ROW(MAESTRO!$B$3:$B$1000)/((MAESTRO!$B$3:$B$1000="OPA")*(UPPER(MAESTRO!$L$3:$L$1000)="CONFIRMADO")),ROWS($A$3:A28))),"")</f>
        <v/>
      </c>
      <c r="X28" s="27" t="str">
        <f ca="1">IFERROR(INDEX(MAESTRO!X:X,_xludf.AGGREGATE(15,6,ROW(MAESTRO!$B$3:$B$1000)/((MAESTRO!$B$3:$B$1000="OPA")*(UPPER(MAESTRO!$L$3:$L$1000)="CONFIRMADO")),ROWS($A$3:A28))),"")</f>
        <v/>
      </c>
    </row>
    <row r="29" spans="1:24" ht="22.05" customHeight="1">
      <c r="A29" s="10" t="str">
        <f ca="1">IFERROR(INDEX(MAESTRO!A:A,_xludf.AGGREGATE(15,6,ROW(MAESTRO!$B$3:$B$1000)/((MAESTRO!$B$3:$B$1000="OPA")*(UPPER(MAESTRO!$L$3:$L$1000)="CONFIRMADO")),ROWS($A$3:A29))),"")</f>
        <v/>
      </c>
      <c r="B29" s="10" t="str">
        <f ca="1">IFERROR(INDEX(MAESTRO!B:B,_xludf.AGGREGATE(15,6,ROW(MAESTRO!$B$3:$B$1000)/((MAESTRO!$B$3:$B$1000="OPA")*(UPPER(MAESTRO!$L$3:$L$1000)="CONFIRMADO")),ROWS($A$3:A29))),"")</f>
        <v/>
      </c>
      <c r="C29" s="10" t="str">
        <f ca="1">IFERROR(INDEX(MAESTRO!C:C,_xludf.AGGREGATE(15,6,ROW(MAESTRO!$B$3:$B$1000)/((MAESTRO!$B$3:$B$1000="OPA")*(UPPER(MAESTRO!$L$3:$L$1000)="CONFIRMADO")),ROWS($A$3:A29))),"")</f>
        <v/>
      </c>
      <c r="D29" s="10" t="str">
        <f ca="1">IFERROR(INDEX(MAESTRO!D:D,_xludf.AGGREGATE(15,6,ROW(MAESTRO!$B$3:$B$1000)/((MAESTRO!$B$3:$B$1000="OPA")*(UPPER(MAESTRO!$L$3:$L$1000)="CONFIRMADO")),ROWS($A$3:A29))),"")</f>
        <v/>
      </c>
      <c r="E29" s="10" t="str">
        <f ca="1">IFERROR(INDEX(MAESTRO!E:E,_xludf.AGGREGATE(15,6,ROW(MAESTRO!$B$3:$B$1000)/((MAESTRO!$B$3:$B$1000="OPA")*(UPPER(MAESTRO!$L$3:$L$1000)="CONFIRMADO")),ROWS($A$3:A29))),"")</f>
        <v/>
      </c>
      <c r="F29" s="10" t="str">
        <f ca="1">IFERROR(INDEX(MAESTRO!F:F,_xludf.AGGREGATE(15,6,ROW(MAESTRO!$B$3:$B$1000)/((MAESTRO!$B$3:$B$1000="OPA")*(UPPER(MAESTRO!$L$3:$L$1000)="CONFIRMADO")),ROWS($A$3:A29))),"")</f>
        <v/>
      </c>
      <c r="G29" s="10" t="str">
        <f ca="1">IFERROR(INDEX(MAESTRO!G:G,_xludf.AGGREGATE(15,6,ROW(MAESTRO!$B$3:$B$1000)/((MAESTRO!$B$3:$B$1000="OPA")*(UPPER(MAESTRO!$L$3:$L$1000)="CONFIRMADO")),ROWS($A$3:A29))),"")</f>
        <v/>
      </c>
      <c r="H29" s="10" t="str">
        <f ca="1">IFERROR(INDEX(MAESTRO!H:H,_xludf.AGGREGATE(15,6,ROW(MAESTRO!$B$3:$B$1000)/((MAESTRO!$B$3:$B$1000="OPA")*(UPPER(MAESTRO!$L$3:$L$1000)="CONFIRMADO")),ROWS($A$3:A29))),"")</f>
        <v/>
      </c>
      <c r="I29" s="10" t="str">
        <f ca="1">IFERROR(INDEX(MAESTRO!I:I,_xludf.AGGREGATE(15,6,ROW(MAESTRO!$B$3:$B$1000)/((MAESTRO!$B$3:$B$1000="OPA")*(UPPER(MAESTRO!$L$3:$L$1000)="CONFIRMADO")),ROWS($A$3:A29))),"")</f>
        <v/>
      </c>
      <c r="J29" s="10" t="str">
        <f ca="1">IFERROR(INDEX(MAESTRO!J:J,_xludf.AGGREGATE(15,6,ROW(MAESTRO!$B$3:$B$1000)/((MAESTRO!$B$3:$B$1000="OPA")*(UPPER(MAESTRO!$L$3:$L$1000)="CONFIRMADO")),ROWS($A$3:A29))),"")</f>
        <v/>
      </c>
      <c r="K29" s="10" t="str">
        <f ca="1">IFERROR(INDEX(MAESTRO!K:K,_xludf.AGGREGATE(15,6,ROW(MAESTRO!$B$3:$B$1000)/((MAESTRO!$B$3:$B$1000="OPA")*(UPPER(MAESTRO!$L$3:$L$1000)="CONFIRMADO")),ROWS($A$3:A29))),"")</f>
        <v/>
      </c>
      <c r="L29" s="10" t="str">
        <f ca="1">IFERROR(INDEX(MAESTRO!L:L,_xludf.AGGREGATE(15,6,ROW(MAESTRO!$B$3:$B$1000)/((MAESTRO!$B$3:$B$1000="OPA")*(UPPER(MAESTRO!$L$3:$L$1000)="CONFIRMADO")),ROWS($A$3:A29))),"")</f>
        <v/>
      </c>
      <c r="M29" s="10" t="str">
        <f ca="1">IFERROR(INDEX(MAESTRO!M:M,_xludf.AGGREGATE(15,6,ROW(MAESTRO!$B$3:$B$1000)/((MAESTRO!$B$3:$B$1000="OPA")*(UPPER(MAESTRO!$L$3:$L$1000)="CONFIRMADO")),ROWS($A$3:A29))),"")</f>
        <v/>
      </c>
      <c r="N29" s="10" t="str">
        <f ca="1">IFERROR(INDEX(MAESTRO!N:N,_xludf.AGGREGATE(15,6,ROW(MAESTRO!$B$3:$B$1000)/((MAESTRO!$B$3:$B$1000="OPA")*(UPPER(MAESTRO!$L$3:$L$1000)="CONFIRMADO")),ROWS($A$3:A29))),"")</f>
        <v/>
      </c>
      <c r="O29" s="10" t="str">
        <f ca="1">IFERROR(INDEX(MAESTRO!O:O,_xludf.AGGREGATE(15,6,ROW(MAESTRO!$B$3:$B$1000)/((MAESTRO!$B$3:$B$1000="OPA")*(UPPER(MAESTRO!$L$3:$L$1000)="CONFIRMADO")),ROWS($A$3:A29))),"")</f>
        <v/>
      </c>
      <c r="P29" s="10" t="str">
        <f ca="1">IFERROR(INDEX(MAESTRO!P:P,_xludf.AGGREGATE(15,6,ROW(MAESTRO!$B$3:$B$1000)/((MAESTRO!$B$3:$B$1000="OPA")*(UPPER(MAESTRO!$L$3:$L$1000)="CONFIRMADO")),ROWS($A$3:A29))),"")</f>
        <v/>
      </c>
      <c r="Q29" s="10" t="str">
        <f ca="1">IFERROR(INDEX(MAESTRO!Q:Q,_xludf.AGGREGATE(15,6,ROW(MAESTRO!$B$3:$B$1000)/((MAESTRO!$B$3:$B$1000="OPA")*(UPPER(MAESTRO!$L$3:$L$1000)="CONFIRMADO")),ROWS($A$3:A29))),"")</f>
        <v/>
      </c>
      <c r="R29" s="10" t="str">
        <f ca="1">IFERROR(INDEX(MAESTRO!R:R,_xludf.AGGREGATE(15,6,ROW(MAESTRO!$B$3:$B$1000)/((MAESTRO!$B$3:$B$1000="OPA")*(UPPER(MAESTRO!$L$3:$L$1000)="CONFIRMADO")),ROWS($A$3:A29))),"")</f>
        <v/>
      </c>
      <c r="S29" s="10" t="str">
        <f ca="1">IFERROR(INDEX(MAESTRO!S:S,_xludf.AGGREGATE(15,6,ROW(MAESTRO!$B$3:$B$1000)/((MAESTRO!$B$3:$B$1000="OPA")*(UPPER(MAESTRO!$L$3:$L$1000)="CONFIRMADO")),ROWS($A$3:A29))),"")</f>
        <v/>
      </c>
      <c r="T29" s="10" t="str">
        <f ca="1">IFERROR(INDEX(MAESTRO!T:T,_xludf.AGGREGATE(15,6,ROW(MAESTRO!$B$3:$B$1000)/((MAESTRO!$B$3:$B$1000="OPA")*(UPPER(MAESTRO!$L$3:$L$1000)="CONFIRMADO")),ROWS($A$3:A29))),"")</f>
        <v/>
      </c>
      <c r="U29" s="10" t="str">
        <f ca="1">IFERROR(INDEX(MAESTRO!U:U,_xludf.AGGREGATE(15,6,ROW(MAESTRO!$B$3:$B$1000)/((MAESTRO!$B$3:$B$1000="OPA")*(UPPER(MAESTRO!$L$3:$L$1000)="CONFIRMADO")),ROWS($A$3:A29))),"")</f>
        <v/>
      </c>
      <c r="V29" s="10" t="str">
        <f ca="1">IFERROR(INDEX(MAESTRO!V:V,_xludf.AGGREGATE(15,6,ROW(MAESTRO!$B$3:$B$1000)/((MAESTRO!$B$3:$B$1000="OPA")*(UPPER(MAESTRO!$L$3:$L$1000)="CONFIRMADO")),ROWS($A$3:A29))),"")</f>
        <v/>
      </c>
      <c r="W29" s="10" t="str">
        <f ca="1">IFERROR(INDEX(MAESTRO!W:W,_xludf.AGGREGATE(15,6,ROW(MAESTRO!$B$3:$B$1000)/((MAESTRO!$B$3:$B$1000="OPA")*(UPPER(MAESTRO!$L$3:$L$1000)="CONFIRMADO")),ROWS($A$3:A29))),"")</f>
        <v/>
      </c>
      <c r="X29" s="10" t="str">
        <f ca="1">IFERROR(INDEX(MAESTRO!X:X,_xludf.AGGREGATE(15,6,ROW(MAESTRO!$B$3:$B$1000)/((MAESTRO!$B$3:$B$1000="OPA")*(UPPER(MAESTRO!$L$3:$L$1000)="CONFIRMADO")),ROWS($A$3:A29))),"")</f>
        <v/>
      </c>
    </row>
    <row r="30" spans="1:24" ht="22.05" customHeight="1">
      <c r="A30" s="27" t="str">
        <f ca="1">IFERROR(INDEX(MAESTRO!A:A,_xludf.AGGREGATE(15,6,ROW(MAESTRO!$B$3:$B$1000)/((MAESTRO!$B$3:$B$1000="OPA")*(UPPER(MAESTRO!$L$3:$L$1000)="CONFIRMADO")),ROWS($A$3:A30))),"")</f>
        <v/>
      </c>
      <c r="B30" s="27" t="str">
        <f ca="1">IFERROR(INDEX(MAESTRO!B:B,_xludf.AGGREGATE(15,6,ROW(MAESTRO!$B$3:$B$1000)/((MAESTRO!$B$3:$B$1000="OPA")*(UPPER(MAESTRO!$L$3:$L$1000)="CONFIRMADO")),ROWS($A$3:A30))),"")</f>
        <v/>
      </c>
      <c r="C30" s="27" t="str">
        <f ca="1">IFERROR(INDEX(MAESTRO!C:C,_xludf.AGGREGATE(15,6,ROW(MAESTRO!$B$3:$B$1000)/((MAESTRO!$B$3:$B$1000="OPA")*(UPPER(MAESTRO!$L$3:$L$1000)="CONFIRMADO")),ROWS($A$3:A30))),"")</f>
        <v/>
      </c>
      <c r="D30" s="27" t="str">
        <f ca="1">IFERROR(INDEX(MAESTRO!D:D,_xludf.AGGREGATE(15,6,ROW(MAESTRO!$B$3:$B$1000)/((MAESTRO!$B$3:$B$1000="OPA")*(UPPER(MAESTRO!$L$3:$L$1000)="CONFIRMADO")),ROWS($A$3:A30))),"")</f>
        <v/>
      </c>
      <c r="E30" s="27" t="str">
        <f ca="1">IFERROR(INDEX(MAESTRO!E:E,_xludf.AGGREGATE(15,6,ROW(MAESTRO!$B$3:$B$1000)/((MAESTRO!$B$3:$B$1000="OPA")*(UPPER(MAESTRO!$L$3:$L$1000)="CONFIRMADO")),ROWS($A$3:A30))),"")</f>
        <v/>
      </c>
      <c r="F30" s="27" t="str">
        <f ca="1">IFERROR(INDEX(MAESTRO!F:F,_xludf.AGGREGATE(15,6,ROW(MAESTRO!$B$3:$B$1000)/((MAESTRO!$B$3:$B$1000="OPA")*(UPPER(MAESTRO!$L$3:$L$1000)="CONFIRMADO")),ROWS($A$3:A30))),"")</f>
        <v/>
      </c>
      <c r="G30" s="27" t="str">
        <f ca="1">IFERROR(INDEX(MAESTRO!G:G,_xludf.AGGREGATE(15,6,ROW(MAESTRO!$B$3:$B$1000)/((MAESTRO!$B$3:$B$1000="OPA")*(UPPER(MAESTRO!$L$3:$L$1000)="CONFIRMADO")),ROWS($A$3:A30))),"")</f>
        <v/>
      </c>
      <c r="H30" s="27" t="str">
        <f ca="1">IFERROR(INDEX(MAESTRO!H:H,_xludf.AGGREGATE(15,6,ROW(MAESTRO!$B$3:$B$1000)/((MAESTRO!$B$3:$B$1000="OPA")*(UPPER(MAESTRO!$L$3:$L$1000)="CONFIRMADO")),ROWS($A$3:A30))),"")</f>
        <v/>
      </c>
      <c r="I30" s="27" t="str">
        <f ca="1">IFERROR(INDEX(MAESTRO!I:I,_xludf.AGGREGATE(15,6,ROW(MAESTRO!$B$3:$B$1000)/((MAESTRO!$B$3:$B$1000="OPA")*(UPPER(MAESTRO!$L$3:$L$1000)="CONFIRMADO")),ROWS($A$3:A30))),"")</f>
        <v/>
      </c>
      <c r="J30" s="27" t="str">
        <f ca="1">IFERROR(INDEX(MAESTRO!J:J,_xludf.AGGREGATE(15,6,ROW(MAESTRO!$B$3:$B$1000)/((MAESTRO!$B$3:$B$1000="OPA")*(UPPER(MAESTRO!$L$3:$L$1000)="CONFIRMADO")),ROWS($A$3:A30))),"")</f>
        <v/>
      </c>
      <c r="K30" s="27" t="str">
        <f ca="1">IFERROR(INDEX(MAESTRO!K:K,_xludf.AGGREGATE(15,6,ROW(MAESTRO!$B$3:$B$1000)/((MAESTRO!$B$3:$B$1000="OPA")*(UPPER(MAESTRO!$L$3:$L$1000)="CONFIRMADO")),ROWS($A$3:A30))),"")</f>
        <v/>
      </c>
      <c r="L30" s="27" t="str">
        <f ca="1">IFERROR(INDEX(MAESTRO!L:L,_xludf.AGGREGATE(15,6,ROW(MAESTRO!$B$3:$B$1000)/((MAESTRO!$B$3:$B$1000="OPA")*(UPPER(MAESTRO!$L$3:$L$1000)="CONFIRMADO")),ROWS($A$3:A30))),"")</f>
        <v/>
      </c>
      <c r="M30" s="27" t="str">
        <f ca="1">IFERROR(INDEX(MAESTRO!M:M,_xludf.AGGREGATE(15,6,ROW(MAESTRO!$B$3:$B$1000)/((MAESTRO!$B$3:$B$1000="OPA")*(UPPER(MAESTRO!$L$3:$L$1000)="CONFIRMADO")),ROWS($A$3:A30))),"")</f>
        <v/>
      </c>
      <c r="N30" s="27" t="str">
        <f ca="1">IFERROR(INDEX(MAESTRO!N:N,_xludf.AGGREGATE(15,6,ROW(MAESTRO!$B$3:$B$1000)/((MAESTRO!$B$3:$B$1000="OPA")*(UPPER(MAESTRO!$L$3:$L$1000)="CONFIRMADO")),ROWS($A$3:A30))),"")</f>
        <v/>
      </c>
      <c r="O30" s="27" t="str">
        <f ca="1">IFERROR(INDEX(MAESTRO!O:O,_xludf.AGGREGATE(15,6,ROW(MAESTRO!$B$3:$B$1000)/((MAESTRO!$B$3:$B$1000="OPA")*(UPPER(MAESTRO!$L$3:$L$1000)="CONFIRMADO")),ROWS($A$3:A30))),"")</f>
        <v/>
      </c>
      <c r="P30" s="27" t="str">
        <f ca="1">IFERROR(INDEX(MAESTRO!P:P,_xludf.AGGREGATE(15,6,ROW(MAESTRO!$B$3:$B$1000)/((MAESTRO!$B$3:$B$1000="OPA")*(UPPER(MAESTRO!$L$3:$L$1000)="CONFIRMADO")),ROWS($A$3:A30))),"")</f>
        <v/>
      </c>
      <c r="Q30" s="27" t="str">
        <f ca="1">IFERROR(INDEX(MAESTRO!Q:Q,_xludf.AGGREGATE(15,6,ROW(MAESTRO!$B$3:$B$1000)/((MAESTRO!$B$3:$B$1000="OPA")*(UPPER(MAESTRO!$L$3:$L$1000)="CONFIRMADO")),ROWS($A$3:A30))),"")</f>
        <v/>
      </c>
      <c r="R30" s="27" t="str">
        <f ca="1">IFERROR(INDEX(MAESTRO!R:R,_xludf.AGGREGATE(15,6,ROW(MAESTRO!$B$3:$B$1000)/((MAESTRO!$B$3:$B$1000="OPA")*(UPPER(MAESTRO!$L$3:$L$1000)="CONFIRMADO")),ROWS($A$3:A30))),"")</f>
        <v/>
      </c>
      <c r="S30" s="27" t="str">
        <f ca="1">IFERROR(INDEX(MAESTRO!S:S,_xludf.AGGREGATE(15,6,ROW(MAESTRO!$B$3:$B$1000)/((MAESTRO!$B$3:$B$1000="OPA")*(UPPER(MAESTRO!$L$3:$L$1000)="CONFIRMADO")),ROWS($A$3:A30))),"")</f>
        <v/>
      </c>
      <c r="T30" s="27" t="str">
        <f ca="1">IFERROR(INDEX(MAESTRO!T:T,_xludf.AGGREGATE(15,6,ROW(MAESTRO!$B$3:$B$1000)/((MAESTRO!$B$3:$B$1000="OPA")*(UPPER(MAESTRO!$L$3:$L$1000)="CONFIRMADO")),ROWS($A$3:A30))),"")</f>
        <v/>
      </c>
      <c r="U30" s="27" t="str">
        <f ca="1">IFERROR(INDEX(MAESTRO!U:U,_xludf.AGGREGATE(15,6,ROW(MAESTRO!$B$3:$B$1000)/((MAESTRO!$B$3:$B$1000="OPA")*(UPPER(MAESTRO!$L$3:$L$1000)="CONFIRMADO")),ROWS($A$3:A30))),"")</f>
        <v/>
      </c>
      <c r="V30" s="27" t="str">
        <f ca="1">IFERROR(INDEX(MAESTRO!V:V,_xludf.AGGREGATE(15,6,ROW(MAESTRO!$B$3:$B$1000)/((MAESTRO!$B$3:$B$1000="OPA")*(UPPER(MAESTRO!$L$3:$L$1000)="CONFIRMADO")),ROWS($A$3:A30))),"")</f>
        <v/>
      </c>
      <c r="W30" s="27" t="str">
        <f ca="1">IFERROR(INDEX(MAESTRO!W:W,_xludf.AGGREGATE(15,6,ROW(MAESTRO!$B$3:$B$1000)/((MAESTRO!$B$3:$B$1000="OPA")*(UPPER(MAESTRO!$L$3:$L$1000)="CONFIRMADO")),ROWS($A$3:A30))),"")</f>
        <v/>
      </c>
      <c r="X30" s="27" t="str">
        <f ca="1">IFERROR(INDEX(MAESTRO!X:X,_xludf.AGGREGATE(15,6,ROW(MAESTRO!$B$3:$B$1000)/((MAESTRO!$B$3:$B$1000="OPA")*(UPPER(MAESTRO!$L$3:$L$1000)="CONFIRMADO")),ROWS($A$3:A30))),"")</f>
        <v/>
      </c>
    </row>
    <row r="31" spans="1:24" ht="22.05" customHeight="1">
      <c r="A31" s="10" t="str">
        <f ca="1">IFERROR(INDEX(MAESTRO!A:A,_xludf.AGGREGATE(15,6,ROW(MAESTRO!$B$3:$B$1000)/((MAESTRO!$B$3:$B$1000="OPA")*(UPPER(MAESTRO!$L$3:$L$1000)="CONFIRMADO")),ROWS($A$3:A31))),"")</f>
        <v/>
      </c>
      <c r="B31" s="10" t="str">
        <f ca="1">IFERROR(INDEX(MAESTRO!B:B,_xludf.AGGREGATE(15,6,ROW(MAESTRO!$B$3:$B$1000)/((MAESTRO!$B$3:$B$1000="OPA")*(UPPER(MAESTRO!$L$3:$L$1000)="CONFIRMADO")),ROWS($A$3:A31))),"")</f>
        <v/>
      </c>
      <c r="C31" s="10" t="str">
        <f ca="1">IFERROR(INDEX(MAESTRO!C:C,_xludf.AGGREGATE(15,6,ROW(MAESTRO!$B$3:$B$1000)/((MAESTRO!$B$3:$B$1000="OPA")*(UPPER(MAESTRO!$L$3:$L$1000)="CONFIRMADO")),ROWS($A$3:A31))),"")</f>
        <v/>
      </c>
      <c r="D31" s="10" t="str">
        <f ca="1">IFERROR(INDEX(MAESTRO!D:D,_xludf.AGGREGATE(15,6,ROW(MAESTRO!$B$3:$B$1000)/((MAESTRO!$B$3:$B$1000="OPA")*(UPPER(MAESTRO!$L$3:$L$1000)="CONFIRMADO")),ROWS($A$3:A31))),"")</f>
        <v/>
      </c>
      <c r="E31" s="10" t="str">
        <f ca="1">IFERROR(INDEX(MAESTRO!E:E,_xludf.AGGREGATE(15,6,ROW(MAESTRO!$B$3:$B$1000)/((MAESTRO!$B$3:$B$1000="OPA")*(UPPER(MAESTRO!$L$3:$L$1000)="CONFIRMADO")),ROWS($A$3:A31))),"")</f>
        <v/>
      </c>
      <c r="F31" s="10" t="str">
        <f ca="1">IFERROR(INDEX(MAESTRO!F:F,_xludf.AGGREGATE(15,6,ROW(MAESTRO!$B$3:$B$1000)/((MAESTRO!$B$3:$B$1000="OPA")*(UPPER(MAESTRO!$L$3:$L$1000)="CONFIRMADO")),ROWS($A$3:A31))),"")</f>
        <v/>
      </c>
      <c r="G31" s="10" t="str">
        <f ca="1">IFERROR(INDEX(MAESTRO!G:G,_xludf.AGGREGATE(15,6,ROW(MAESTRO!$B$3:$B$1000)/((MAESTRO!$B$3:$B$1000="OPA")*(UPPER(MAESTRO!$L$3:$L$1000)="CONFIRMADO")),ROWS($A$3:A31))),"")</f>
        <v/>
      </c>
      <c r="H31" s="10" t="str">
        <f ca="1">IFERROR(INDEX(MAESTRO!H:H,_xludf.AGGREGATE(15,6,ROW(MAESTRO!$B$3:$B$1000)/((MAESTRO!$B$3:$B$1000="OPA")*(UPPER(MAESTRO!$L$3:$L$1000)="CONFIRMADO")),ROWS($A$3:A31))),"")</f>
        <v/>
      </c>
      <c r="I31" s="10" t="str">
        <f ca="1">IFERROR(INDEX(MAESTRO!I:I,_xludf.AGGREGATE(15,6,ROW(MAESTRO!$B$3:$B$1000)/((MAESTRO!$B$3:$B$1000="OPA")*(UPPER(MAESTRO!$L$3:$L$1000)="CONFIRMADO")),ROWS($A$3:A31))),"")</f>
        <v/>
      </c>
      <c r="J31" s="10" t="str">
        <f ca="1">IFERROR(INDEX(MAESTRO!J:J,_xludf.AGGREGATE(15,6,ROW(MAESTRO!$B$3:$B$1000)/((MAESTRO!$B$3:$B$1000="OPA")*(UPPER(MAESTRO!$L$3:$L$1000)="CONFIRMADO")),ROWS($A$3:A31))),"")</f>
        <v/>
      </c>
      <c r="K31" s="10" t="str">
        <f ca="1">IFERROR(INDEX(MAESTRO!K:K,_xludf.AGGREGATE(15,6,ROW(MAESTRO!$B$3:$B$1000)/((MAESTRO!$B$3:$B$1000="OPA")*(UPPER(MAESTRO!$L$3:$L$1000)="CONFIRMADO")),ROWS($A$3:A31))),"")</f>
        <v/>
      </c>
      <c r="L31" s="10" t="str">
        <f ca="1">IFERROR(INDEX(MAESTRO!L:L,_xludf.AGGREGATE(15,6,ROW(MAESTRO!$B$3:$B$1000)/((MAESTRO!$B$3:$B$1000="OPA")*(UPPER(MAESTRO!$L$3:$L$1000)="CONFIRMADO")),ROWS($A$3:A31))),"")</f>
        <v/>
      </c>
      <c r="M31" s="10" t="str">
        <f ca="1">IFERROR(INDEX(MAESTRO!M:M,_xludf.AGGREGATE(15,6,ROW(MAESTRO!$B$3:$B$1000)/((MAESTRO!$B$3:$B$1000="OPA")*(UPPER(MAESTRO!$L$3:$L$1000)="CONFIRMADO")),ROWS($A$3:A31))),"")</f>
        <v/>
      </c>
      <c r="N31" s="10" t="str">
        <f ca="1">IFERROR(INDEX(MAESTRO!N:N,_xludf.AGGREGATE(15,6,ROW(MAESTRO!$B$3:$B$1000)/((MAESTRO!$B$3:$B$1000="OPA")*(UPPER(MAESTRO!$L$3:$L$1000)="CONFIRMADO")),ROWS($A$3:A31))),"")</f>
        <v/>
      </c>
      <c r="O31" s="10" t="str">
        <f ca="1">IFERROR(INDEX(MAESTRO!O:O,_xludf.AGGREGATE(15,6,ROW(MAESTRO!$B$3:$B$1000)/((MAESTRO!$B$3:$B$1000="OPA")*(UPPER(MAESTRO!$L$3:$L$1000)="CONFIRMADO")),ROWS($A$3:A31))),"")</f>
        <v/>
      </c>
      <c r="P31" s="10" t="str">
        <f ca="1">IFERROR(INDEX(MAESTRO!P:P,_xludf.AGGREGATE(15,6,ROW(MAESTRO!$B$3:$B$1000)/((MAESTRO!$B$3:$B$1000="OPA")*(UPPER(MAESTRO!$L$3:$L$1000)="CONFIRMADO")),ROWS($A$3:A31))),"")</f>
        <v/>
      </c>
      <c r="Q31" s="10" t="str">
        <f ca="1">IFERROR(INDEX(MAESTRO!Q:Q,_xludf.AGGREGATE(15,6,ROW(MAESTRO!$B$3:$B$1000)/((MAESTRO!$B$3:$B$1000="OPA")*(UPPER(MAESTRO!$L$3:$L$1000)="CONFIRMADO")),ROWS($A$3:A31))),"")</f>
        <v/>
      </c>
      <c r="R31" s="10" t="str">
        <f ca="1">IFERROR(INDEX(MAESTRO!R:R,_xludf.AGGREGATE(15,6,ROW(MAESTRO!$B$3:$B$1000)/((MAESTRO!$B$3:$B$1000="OPA")*(UPPER(MAESTRO!$L$3:$L$1000)="CONFIRMADO")),ROWS($A$3:A31))),"")</f>
        <v/>
      </c>
      <c r="S31" s="10" t="str">
        <f ca="1">IFERROR(INDEX(MAESTRO!S:S,_xludf.AGGREGATE(15,6,ROW(MAESTRO!$B$3:$B$1000)/((MAESTRO!$B$3:$B$1000="OPA")*(UPPER(MAESTRO!$L$3:$L$1000)="CONFIRMADO")),ROWS($A$3:A31))),"")</f>
        <v/>
      </c>
      <c r="T31" s="10" t="str">
        <f ca="1">IFERROR(INDEX(MAESTRO!T:T,_xludf.AGGREGATE(15,6,ROW(MAESTRO!$B$3:$B$1000)/((MAESTRO!$B$3:$B$1000="OPA")*(UPPER(MAESTRO!$L$3:$L$1000)="CONFIRMADO")),ROWS($A$3:A31))),"")</f>
        <v/>
      </c>
      <c r="U31" s="10" t="str">
        <f ca="1">IFERROR(INDEX(MAESTRO!U:U,_xludf.AGGREGATE(15,6,ROW(MAESTRO!$B$3:$B$1000)/((MAESTRO!$B$3:$B$1000="OPA")*(UPPER(MAESTRO!$L$3:$L$1000)="CONFIRMADO")),ROWS($A$3:A31))),"")</f>
        <v/>
      </c>
      <c r="V31" s="10" t="str">
        <f ca="1">IFERROR(INDEX(MAESTRO!V:V,_xludf.AGGREGATE(15,6,ROW(MAESTRO!$B$3:$B$1000)/((MAESTRO!$B$3:$B$1000="OPA")*(UPPER(MAESTRO!$L$3:$L$1000)="CONFIRMADO")),ROWS($A$3:A31))),"")</f>
        <v/>
      </c>
      <c r="W31" s="10" t="str">
        <f ca="1">IFERROR(INDEX(MAESTRO!W:W,_xludf.AGGREGATE(15,6,ROW(MAESTRO!$B$3:$B$1000)/((MAESTRO!$B$3:$B$1000="OPA")*(UPPER(MAESTRO!$L$3:$L$1000)="CONFIRMADO")),ROWS($A$3:A31))),"")</f>
        <v/>
      </c>
      <c r="X31" s="10" t="str">
        <f ca="1">IFERROR(INDEX(MAESTRO!X:X,_xludf.AGGREGATE(15,6,ROW(MAESTRO!$B$3:$B$1000)/((MAESTRO!$B$3:$B$1000="OPA")*(UPPER(MAESTRO!$L$3:$L$1000)="CONFIRMADO")),ROWS($A$3:A31))),"")</f>
        <v/>
      </c>
    </row>
    <row r="32" spans="1:24" ht="22.05" customHeight="1">
      <c r="A32" s="27" t="str">
        <f ca="1">IFERROR(INDEX(MAESTRO!A:A,_xludf.AGGREGATE(15,6,ROW(MAESTRO!$B$3:$B$1000)/((MAESTRO!$B$3:$B$1000="OPA")*(UPPER(MAESTRO!$L$3:$L$1000)="CONFIRMADO")),ROWS($A$3:A32))),"")</f>
        <v/>
      </c>
      <c r="B32" s="27" t="str">
        <f ca="1">IFERROR(INDEX(MAESTRO!B:B,_xludf.AGGREGATE(15,6,ROW(MAESTRO!$B$3:$B$1000)/((MAESTRO!$B$3:$B$1000="OPA")*(UPPER(MAESTRO!$L$3:$L$1000)="CONFIRMADO")),ROWS($A$3:A32))),"")</f>
        <v/>
      </c>
      <c r="C32" s="27" t="str">
        <f ca="1">IFERROR(INDEX(MAESTRO!C:C,_xludf.AGGREGATE(15,6,ROW(MAESTRO!$B$3:$B$1000)/((MAESTRO!$B$3:$B$1000="OPA")*(UPPER(MAESTRO!$L$3:$L$1000)="CONFIRMADO")),ROWS($A$3:A32))),"")</f>
        <v/>
      </c>
      <c r="D32" s="27" t="str">
        <f ca="1">IFERROR(INDEX(MAESTRO!D:D,_xludf.AGGREGATE(15,6,ROW(MAESTRO!$B$3:$B$1000)/((MAESTRO!$B$3:$B$1000="OPA")*(UPPER(MAESTRO!$L$3:$L$1000)="CONFIRMADO")),ROWS($A$3:A32))),"")</f>
        <v/>
      </c>
      <c r="E32" s="27" t="str">
        <f ca="1">IFERROR(INDEX(MAESTRO!E:E,_xludf.AGGREGATE(15,6,ROW(MAESTRO!$B$3:$B$1000)/((MAESTRO!$B$3:$B$1000="OPA")*(UPPER(MAESTRO!$L$3:$L$1000)="CONFIRMADO")),ROWS($A$3:A32))),"")</f>
        <v/>
      </c>
      <c r="F32" s="27" t="str">
        <f ca="1">IFERROR(INDEX(MAESTRO!F:F,_xludf.AGGREGATE(15,6,ROW(MAESTRO!$B$3:$B$1000)/((MAESTRO!$B$3:$B$1000="OPA")*(UPPER(MAESTRO!$L$3:$L$1000)="CONFIRMADO")),ROWS($A$3:A32))),"")</f>
        <v/>
      </c>
      <c r="G32" s="27" t="str">
        <f ca="1">IFERROR(INDEX(MAESTRO!G:G,_xludf.AGGREGATE(15,6,ROW(MAESTRO!$B$3:$B$1000)/((MAESTRO!$B$3:$B$1000="OPA")*(UPPER(MAESTRO!$L$3:$L$1000)="CONFIRMADO")),ROWS($A$3:A32))),"")</f>
        <v/>
      </c>
      <c r="H32" s="27" t="str">
        <f ca="1">IFERROR(INDEX(MAESTRO!H:H,_xludf.AGGREGATE(15,6,ROW(MAESTRO!$B$3:$B$1000)/((MAESTRO!$B$3:$B$1000="OPA")*(UPPER(MAESTRO!$L$3:$L$1000)="CONFIRMADO")),ROWS($A$3:A32))),"")</f>
        <v/>
      </c>
      <c r="I32" s="27" t="str">
        <f ca="1">IFERROR(INDEX(MAESTRO!I:I,_xludf.AGGREGATE(15,6,ROW(MAESTRO!$B$3:$B$1000)/((MAESTRO!$B$3:$B$1000="OPA")*(UPPER(MAESTRO!$L$3:$L$1000)="CONFIRMADO")),ROWS($A$3:A32))),"")</f>
        <v/>
      </c>
      <c r="J32" s="27" t="str">
        <f ca="1">IFERROR(INDEX(MAESTRO!J:J,_xludf.AGGREGATE(15,6,ROW(MAESTRO!$B$3:$B$1000)/((MAESTRO!$B$3:$B$1000="OPA")*(UPPER(MAESTRO!$L$3:$L$1000)="CONFIRMADO")),ROWS($A$3:A32))),"")</f>
        <v/>
      </c>
      <c r="K32" s="27" t="str">
        <f ca="1">IFERROR(INDEX(MAESTRO!K:K,_xludf.AGGREGATE(15,6,ROW(MAESTRO!$B$3:$B$1000)/((MAESTRO!$B$3:$B$1000="OPA")*(UPPER(MAESTRO!$L$3:$L$1000)="CONFIRMADO")),ROWS($A$3:A32))),"")</f>
        <v/>
      </c>
      <c r="L32" s="27" t="str">
        <f ca="1">IFERROR(INDEX(MAESTRO!L:L,_xludf.AGGREGATE(15,6,ROW(MAESTRO!$B$3:$B$1000)/((MAESTRO!$B$3:$B$1000="OPA")*(UPPER(MAESTRO!$L$3:$L$1000)="CONFIRMADO")),ROWS($A$3:A32))),"")</f>
        <v/>
      </c>
      <c r="M32" s="27" t="str">
        <f ca="1">IFERROR(INDEX(MAESTRO!M:M,_xludf.AGGREGATE(15,6,ROW(MAESTRO!$B$3:$B$1000)/((MAESTRO!$B$3:$B$1000="OPA")*(UPPER(MAESTRO!$L$3:$L$1000)="CONFIRMADO")),ROWS($A$3:A32))),"")</f>
        <v/>
      </c>
      <c r="N32" s="27" t="str">
        <f ca="1">IFERROR(INDEX(MAESTRO!N:N,_xludf.AGGREGATE(15,6,ROW(MAESTRO!$B$3:$B$1000)/((MAESTRO!$B$3:$B$1000="OPA")*(UPPER(MAESTRO!$L$3:$L$1000)="CONFIRMADO")),ROWS($A$3:A32))),"")</f>
        <v/>
      </c>
      <c r="O32" s="27" t="str">
        <f ca="1">IFERROR(INDEX(MAESTRO!O:O,_xludf.AGGREGATE(15,6,ROW(MAESTRO!$B$3:$B$1000)/((MAESTRO!$B$3:$B$1000="OPA")*(UPPER(MAESTRO!$L$3:$L$1000)="CONFIRMADO")),ROWS($A$3:A32))),"")</f>
        <v/>
      </c>
      <c r="P32" s="27" t="str">
        <f ca="1">IFERROR(INDEX(MAESTRO!P:P,_xludf.AGGREGATE(15,6,ROW(MAESTRO!$B$3:$B$1000)/((MAESTRO!$B$3:$B$1000="OPA")*(UPPER(MAESTRO!$L$3:$L$1000)="CONFIRMADO")),ROWS($A$3:A32))),"")</f>
        <v/>
      </c>
      <c r="Q32" s="27" t="str">
        <f ca="1">IFERROR(INDEX(MAESTRO!Q:Q,_xludf.AGGREGATE(15,6,ROW(MAESTRO!$B$3:$B$1000)/((MAESTRO!$B$3:$B$1000="OPA")*(UPPER(MAESTRO!$L$3:$L$1000)="CONFIRMADO")),ROWS($A$3:A32))),"")</f>
        <v/>
      </c>
      <c r="R32" s="27" t="str">
        <f ca="1">IFERROR(INDEX(MAESTRO!R:R,_xludf.AGGREGATE(15,6,ROW(MAESTRO!$B$3:$B$1000)/((MAESTRO!$B$3:$B$1000="OPA")*(UPPER(MAESTRO!$L$3:$L$1000)="CONFIRMADO")),ROWS($A$3:A32))),"")</f>
        <v/>
      </c>
      <c r="S32" s="27" t="str">
        <f ca="1">IFERROR(INDEX(MAESTRO!S:S,_xludf.AGGREGATE(15,6,ROW(MAESTRO!$B$3:$B$1000)/((MAESTRO!$B$3:$B$1000="OPA")*(UPPER(MAESTRO!$L$3:$L$1000)="CONFIRMADO")),ROWS($A$3:A32))),"")</f>
        <v/>
      </c>
      <c r="T32" s="27" t="str">
        <f ca="1">IFERROR(INDEX(MAESTRO!T:T,_xludf.AGGREGATE(15,6,ROW(MAESTRO!$B$3:$B$1000)/((MAESTRO!$B$3:$B$1000="OPA")*(UPPER(MAESTRO!$L$3:$L$1000)="CONFIRMADO")),ROWS($A$3:A32))),"")</f>
        <v/>
      </c>
      <c r="U32" s="27" t="str">
        <f ca="1">IFERROR(INDEX(MAESTRO!U:U,_xludf.AGGREGATE(15,6,ROW(MAESTRO!$B$3:$B$1000)/((MAESTRO!$B$3:$B$1000="OPA")*(UPPER(MAESTRO!$L$3:$L$1000)="CONFIRMADO")),ROWS($A$3:A32))),"")</f>
        <v/>
      </c>
      <c r="V32" s="27" t="str">
        <f ca="1">IFERROR(INDEX(MAESTRO!V:V,_xludf.AGGREGATE(15,6,ROW(MAESTRO!$B$3:$B$1000)/((MAESTRO!$B$3:$B$1000="OPA")*(UPPER(MAESTRO!$L$3:$L$1000)="CONFIRMADO")),ROWS($A$3:A32))),"")</f>
        <v/>
      </c>
      <c r="W32" s="27" t="str">
        <f ca="1">IFERROR(INDEX(MAESTRO!W:W,_xludf.AGGREGATE(15,6,ROW(MAESTRO!$B$3:$B$1000)/((MAESTRO!$B$3:$B$1000="OPA")*(UPPER(MAESTRO!$L$3:$L$1000)="CONFIRMADO")),ROWS($A$3:A32))),"")</f>
        <v/>
      </c>
      <c r="X32" s="27" t="str">
        <f ca="1">IFERROR(INDEX(MAESTRO!X:X,_xludf.AGGREGATE(15,6,ROW(MAESTRO!$B$3:$B$1000)/((MAESTRO!$B$3:$B$1000="OPA")*(UPPER(MAESTRO!$L$3:$L$1000)="CONFIRMADO")),ROWS($A$3:A32))),"")</f>
        <v/>
      </c>
    </row>
    <row r="33" spans="1:24" ht="22.05" customHeight="1">
      <c r="A33" s="10" t="str">
        <f ca="1">IFERROR(INDEX(MAESTRO!A:A,_xludf.AGGREGATE(15,6,ROW(MAESTRO!$B$3:$B$1000)/((MAESTRO!$B$3:$B$1000="OPA")*(UPPER(MAESTRO!$L$3:$L$1000)="CONFIRMADO")),ROWS($A$3:A33))),"")</f>
        <v/>
      </c>
      <c r="B33" s="10" t="str">
        <f ca="1">IFERROR(INDEX(MAESTRO!B:B,_xludf.AGGREGATE(15,6,ROW(MAESTRO!$B$3:$B$1000)/((MAESTRO!$B$3:$B$1000="OPA")*(UPPER(MAESTRO!$L$3:$L$1000)="CONFIRMADO")),ROWS($A$3:A33))),"")</f>
        <v/>
      </c>
      <c r="C33" s="10" t="str">
        <f ca="1">IFERROR(INDEX(MAESTRO!C:C,_xludf.AGGREGATE(15,6,ROW(MAESTRO!$B$3:$B$1000)/((MAESTRO!$B$3:$B$1000="OPA")*(UPPER(MAESTRO!$L$3:$L$1000)="CONFIRMADO")),ROWS($A$3:A33))),"")</f>
        <v/>
      </c>
      <c r="D33" s="10" t="str">
        <f ca="1">IFERROR(INDEX(MAESTRO!D:D,_xludf.AGGREGATE(15,6,ROW(MAESTRO!$B$3:$B$1000)/((MAESTRO!$B$3:$B$1000="OPA")*(UPPER(MAESTRO!$L$3:$L$1000)="CONFIRMADO")),ROWS($A$3:A33))),"")</f>
        <v/>
      </c>
      <c r="E33" s="10" t="str">
        <f ca="1">IFERROR(INDEX(MAESTRO!E:E,_xludf.AGGREGATE(15,6,ROW(MAESTRO!$B$3:$B$1000)/((MAESTRO!$B$3:$B$1000="OPA")*(UPPER(MAESTRO!$L$3:$L$1000)="CONFIRMADO")),ROWS($A$3:A33))),"")</f>
        <v/>
      </c>
      <c r="F33" s="10" t="str">
        <f ca="1">IFERROR(INDEX(MAESTRO!F:F,_xludf.AGGREGATE(15,6,ROW(MAESTRO!$B$3:$B$1000)/((MAESTRO!$B$3:$B$1000="OPA")*(UPPER(MAESTRO!$L$3:$L$1000)="CONFIRMADO")),ROWS($A$3:A33))),"")</f>
        <v/>
      </c>
      <c r="G33" s="10" t="str">
        <f ca="1">IFERROR(INDEX(MAESTRO!G:G,_xludf.AGGREGATE(15,6,ROW(MAESTRO!$B$3:$B$1000)/((MAESTRO!$B$3:$B$1000="OPA")*(UPPER(MAESTRO!$L$3:$L$1000)="CONFIRMADO")),ROWS($A$3:A33))),"")</f>
        <v/>
      </c>
      <c r="H33" s="10" t="str">
        <f ca="1">IFERROR(INDEX(MAESTRO!H:H,_xludf.AGGREGATE(15,6,ROW(MAESTRO!$B$3:$B$1000)/((MAESTRO!$B$3:$B$1000="OPA")*(UPPER(MAESTRO!$L$3:$L$1000)="CONFIRMADO")),ROWS($A$3:A33))),"")</f>
        <v/>
      </c>
      <c r="I33" s="10" t="str">
        <f ca="1">IFERROR(INDEX(MAESTRO!I:I,_xludf.AGGREGATE(15,6,ROW(MAESTRO!$B$3:$B$1000)/((MAESTRO!$B$3:$B$1000="OPA")*(UPPER(MAESTRO!$L$3:$L$1000)="CONFIRMADO")),ROWS($A$3:A33))),"")</f>
        <v/>
      </c>
      <c r="J33" s="10" t="str">
        <f ca="1">IFERROR(INDEX(MAESTRO!J:J,_xludf.AGGREGATE(15,6,ROW(MAESTRO!$B$3:$B$1000)/((MAESTRO!$B$3:$B$1000="OPA")*(UPPER(MAESTRO!$L$3:$L$1000)="CONFIRMADO")),ROWS($A$3:A33))),"")</f>
        <v/>
      </c>
      <c r="K33" s="10" t="str">
        <f ca="1">IFERROR(INDEX(MAESTRO!K:K,_xludf.AGGREGATE(15,6,ROW(MAESTRO!$B$3:$B$1000)/((MAESTRO!$B$3:$B$1000="OPA")*(UPPER(MAESTRO!$L$3:$L$1000)="CONFIRMADO")),ROWS($A$3:A33))),"")</f>
        <v/>
      </c>
      <c r="L33" s="10" t="str">
        <f ca="1">IFERROR(INDEX(MAESTRO!L:L,_xludf.AGGREGATE(15,6,ROW(MAESTRO!$B$3:$B$1000)/((MAESTRO!$B$3:$B$1000="OPA")*(UPPER(MAESTRO!$L$3:$L$1000)="CONFIRMADO")),ROWS($A$3:A33))),"")</f>
        <v/>
      </c>
      <c r="M33" s="10" t="str">
        <f ca="1">IFERROR(INDEX(MAESTRO!M:M,_xludf.AGGREGATE(15,6,ROW(MAESTRO!$B$3:$B$1000)/((MAESTRO!$B$3:$B$1000="OPA")*(UPPER(MAESTRO!$L$3:$L$1000)="CONFIRMADO")),ROWS($A$3:A33))),"")</f>
        <v/>
      </c>
      <c r="N33" s="10" t="str">
        <f ca="1">IFERROR(INDEX(MAESTRO!N:N,_xludf.AGGREGATE(15,6,ROW(MAESTRO!$B$3:$B$1000)/((MAESTRO!$B$3:$B$1000="OPA")*(UPPER(MAESTRO!$L$3:$L$1000)="CONFIRMADO")),ROWS($A$3:A33))),"")</f>
        <v/>
      </c>
      <c r="O33" s="10" t="str">
        <f ca="1">IFERROR(INDEX(MAESTRO!O:O,_xludf.AGGREGATE(15,6,ROW(MAESTRO!$B$3:$B$1000)/((MAESTRO!$B$3:$B$1000="OPA")*(UPPER(MAESTRO!$L$3:$L$1000)="CONFIRMADO")),ROWS($A$3:A33))),"")</f>
        <v/>
      </c>
      <c r="P33" s="10" t="str">
        <f ca="1">IFERROR(INDEX(MAESTRO!P:P,_xludf.AGGREGATE(15,6,ROW(MAESTRO!$B$3:$B$1000)/((MAESTRO!$B$3:$B$1000="OPA")*(UPPER(MAESTRO!$L$3:$L$1000)="CONFIRMADO")),ROWS($A$3:A33))),"")</f>
        <v/>
      </c>
      <c r="Q33" s="10" t="str">
        <f ca="1">IFERROR(INDEX(MAESTRO!Q:Q,_xludf.AGGREGATE(15,6,ROW(MAESTRO!$B$3:$B$1000)/((MAESTRO!$B$3:$B$1000="OPA")*(UPPER(MAESTRO!$L$3:$L$1000)="CONFIRMADO")),ROWS($A$3:A33))),"")</f>
        <v/>
      </c>
      <c r="R33" s="10" t="str">
        <f ca="1">IFERROR(INDEX(MAESTRO!R:R,_xludf.AGGREGATE(15,6,ROW(MAESTRO!$B$3:$B$1000)/((MAESTRO!$B$3:$B$1000="OPA")*(UPPER(MAESTRO!$L$3:$L$1000)="CONFIRMADO")),ROWS($A$3:A33))),"")</f>
        <v/>
      </c>
      <c r="S33" s="10" t="str">
        <f ca="1">IFERROR(INDEX(MAESTRO!S:S,_xludf.AGGREGATE(15,6,ROW(MAESTRO!$B$3:$B$1000)/((MAESTRO!$B$3:$B$1000="OPA")*(UPPER(MAESTRO!$L$3:$L$1000)="CONFIRMADO")),ROWS($A$3:A33))),"")</f>
        <v/>
      </c>
      <c r="T33" s="10" t="str">
        <f ca="1">IFERROR(INDEX(MAESTRO!T:T,_xludf.AGGREGATE(15,6,ROW(MAESTRO!$B$3:$B$1000)/((MAESTRO!$B$3:$B$1000="OPA")*(UPPER(MAESTRO!$L$3:$L$1000)="CONFIRMADO")),ROWS($A$3:A33))),"")</f>
        <v/>
      </c>
      <c r="U33" s="10" t="str">
        <f ca="1">IFERROR(INDEX(MAESTRO!U:U,_xludf.AGGREGATE(15,6,ROW(MAESTRO!$B$3:$B$1000)/((MAESTRO!$B$3:$B$1000="OPA")*(UPPER(MAESTRO!$L$3:$L$1000)="CONFIRMADO")),ROWS($A$3:A33))),"")</f>
        <v/>
      </c>
      <c r="V33" s="10" t="str">
        <f ca="1">IFERROR(INDEX(MAESTRO!V:V,_xludf.AGGREGATE(15,6,ROW(MAESTRO!$B$3:$B$1000)/((MAESTRO!$B$3:$B$1000="OPA")*(UPPER(MAESTRO!$L$3:$L$1000)="CONFIRMADO")),ROWS($A$3:A33))),"")</f>
        <v/>
      </c>
      <c r="W33" s="10" t="str">
        <f ca="1">IFERROR(INDEX(MAESTRO!W:W,_xludf.AGGREGATE(15,6,ROW(MAESTRO!$B$3:$B$1000)/((MAESTRO!$B$3:$B$1000="OPA")*(UPPER(MAESTRO!$L$3:$L$1000)="CONFIRMADO")),ROWS($A$3:A33))),"")</f>
        <v/>
      </c>
      <c r="X33" s="10" t="str">
        <f ca="1">IFERROR(INDEX(MAESTRO!X:X,_xludf.AGGREGATE(15,6,ROW(MAESTRO!$B$3:$B$1000)/((MAESTRO!$B$3:$B$1000="OPA")*(UPPER(MAESTRO!$L$3:$L$1000)="CONFIRMADO")),ROWS($A$3:A33))),"")</f>
        <v/>
      </c>
    </row>
    <row r="34" spans="1:24" ht="22.05" customHeight="1">
      <c r="A34" s="27" t="str">
        <f ca="1">IFERROR(INDEX(MAESTRO!A:A,_xludf.AGGREGATE(15,6,ROW(MAESTRO!$B$3:$B$1000)/((MAESTRO!$B$3:$B$1000="OPA")*(UPPER(MAESTRO!$L$3:$L$1000)="CONFIRMADO")),ROWS($A$3:A34))),"")</f>
        <v/>
      </c>
      <c r="B34" s="27" t="str">
        <f ca="1">IFERROR(INDEX(MAESTRO!B:B,_xludf.AGGREGATE(15,6,ROW(MAESTRO!$B$3:$B$1000)/((MAESTRO!$B$3:$B$1000="OPA")*(UPPER(MAESTRO!$L$3:$L$1000)="CONFIRMADO")),ROWS($A$3:A34))),"")</f>
        <v/>
      </c>
      <c r="C34" s="27" t="str">
        <f ca="1">IFERROR(INDEX(MAESTRO!C:C,_xludf.AGGREGATE(15,6,ROW(MAESTRO!$B$3:$B$1000)/((MAESTRO!$B$3:$B$1000="OPA")*(UPPER(MAESTRO!$L$3:$L$1000)="CONFIRMADO")),ROWS($A$3:A34))),"")</f>
        <v/>
      </c>
      <c r="D34" s="27" t="str">
        <f ca="1">IFERROR(INDEX(MAESTRO!D:D,_xludf.AGGREGATE(15,6,ROW(MAESTRO!$B$3:$B$1000)/((MAESTRO!$B$3:$B$1000="OPA")*(UPPER(MAESTRO!$L$3:$L$1000)="CONFIRMADO")),ROWS($A$3:A34))),"")</f>
        <v/>
      </c>
      <c r="E34" s="27" t="str">
        <f ca="1">IFERROR(INDEX(MAESTRO!E:E,_xludf.AGGREGATE(15,6,ROW(MAESTRO!$B$3:$B$1000)/((MAESTRO!$B$3:$B$1000="OPA")*(UPPER(MAESTRO!$L$3:$L$1000)="CONFIRMADO")),ROWS($A$3:A34))),"")</f>
        <v/>
      </c>
      <c r="F34" s="27" t="str">
        <f ca="1">IFERROR(INDEX(MAESTRO!F:F,_xludf.AGGREGATE(15,6,ROW(MAESTRO!$B$3:$B$1000)/((MAESTRO!$B$3:$B$1000="OPA")*(UPPER(MAESTRO!$L$3:$L$1000)="CONFIRMADO")),ROWS($A$3:A34))),"")</f>
        <v/>
      </c>
      <c r="G34" s="27" t="str">
        <f ca="1">IFERROR(INDEX(MAESTRO!G:G,_xludf.AGGREGATE(15,6,ROW(MAESTRO!$B$3:$B$1000)/((MAESTRO!$B$3:$B$1000="OPA")*(UPPER(MAESTRO!$L$3:$L$1000)="CONFIRMADO")),ROWS($A$3:A34))),"")</f>
        <v/>
      </c>
      <c r="H34" s="27" t="str">
        <f ca="1">IFERROR(INDEX(MAESTRO!H:H,_xludf.AGGREGATE(15,6,ROW(MAESTRO!$B$3:$B$1000)/((MAESTRO!$B$3:$B$1000="OPA")*(UPPER(MAESTRO!$L$3:$L$1000)="CONFIRMADO")),ROWS($A$3:A34))),"")</f>
        <v/>
      </c>
      <c r="I34" s="27" t="str">
        <f ca="1">IFERROR(INDEX(MAESTRO!I:I,_xludf.AGGREGATE(15,6,ROW(MAESTRO!$B$3:$B$1000)/((MAESTRO!$B$3:$B$1000="OPA")*(UPPER(MAESTRO!$L$3:$L$1000)="CONFIRMADO")),ROWS($A$3:A34))),"")</f>
        <v/>
      </c>
      <c r="J34" s="27" t="str">
        <f ca="1">IFERROR(INDEX(MAESTRO!J:J,_xludf.AGGREGATE(15,6,ROW(MAESTRO!$B$3:$B$1000)/((MAESTRO!$B$3:$B$1000="OPA")*(UPPER(MAESTRO!$L$3:$L$1000)="CONFIRMADO")),ROWS($A$3:A34))),"")</f>
        <v/>
      </c>
      <c r="K34" s="27" t="str">
        <f ca="1">IFERROR(INDEX(MAESTRO!K:K,_xludf.AGGREGATE(15,6,ROW(MAESTRO!$B$3:$B$1000)/((MAESTRO!$B$3:$B$1000="OPA")*(UPPER(MAESTRO!$L$3:$L$1000)="CONFIRMADO")),ROWS($A$3:A34))),"")</f>
        <v/>
      </c>
      <c r="L34" s="27" t="str">
        <f ca="1">IFERROR(INDEX(MAESTRO!L:L,_xludf.AGGREGATE(15,6,ROW(MAESTRO!$B$3:$B$1000)/((MAESTRO!$B$3:$B$1000="OPA")*(UPPER(MAESTRO!$L$3:$L$1000)="CONFIRMADO")),ROWS($A$3:A34))),"")</f>
        <v/>
      </c>
      <c r="M34" s="27" t="str">
        <f ca="1">IFERROR(INDEX(MAESTRO!M:M,_xludf.AGGREGATE(15,6,ROW(MAESTRO!$B$3:$B$1000)/((MAESTRO!$B$3:$B$1000="OPA")*(UPPER(MAESTRO!$L$3:$L$1000)="CONFIRMADO")),ROWS($A$3:A34))),"")</f>
        <v/>
      </c>
      <c r="N34" s="27" t="str">
        <f ca="1">IFERROR(INDEX(MAESTRO!N:N,_xludf.AGGREGATE(15,6,ROW(MAESTRO!$B$3:$B$1000)/((MAESTRO!$B$3:$B$1000="OPA")*(UPPER(MAESTRO!$L$3:$L$1000)="CONFIRMADO")),ROWS($A$3:A34))),"")</f>
        <v/>
      </c>
      <c r="O34" s="27" t="str">
        <f ca="1">IFERROR(INDEX(MAESTRO!O:O,_xludf.AGGREGATE(15,6,ROW(MAESTRO!$B$3:$B$1000)/((MAESTRO!$B$3:$B$1000="OPA")*(UPPER(MAESTRO!$L$3:$L$1000)="CONFIRMADO")),ROWS($A$3:A34))),"")</f>
        <v/>
      </c>
      <c r="P34" s="27" t="str">
        <f ca="1">IFERROR(INDEX(MAESTRO!P:P,_xludf.AGGREGATE(15,6,ROW(MAESTRO!$B$3:$B$1000)/((MAESTRO!$B$3:$B$1000="OPA")*(UPPER(MAESTRO!$L$3:$L$1000)="CONFIRMADO")),ROWS($A$3:A34))),"")</f>
        <v/>
      </c>
      <c r="Q34" s="27" t="str">
        <f ca="1">IFERROR(INDEX(MAESTRO!Q:Q,_xludf.AGGREGATE(15,6,ROW(MAESTRO!$B$3:$B$1000)/((MAESTRO!$B$3:$B$1000="OPA")*(UPPER(MAESTRO!$L$3:$L$1000)="CONFIRMADO")),ROWS($A$3:A34))),"")</f>
        <v/>
      </c>
      <c r="R34" s="27" t="str">
        <f ca="1">IFERROR(INDEX(MAESTRO!R:R,_xludf.AGGREGATE(15,6,ROW(MAESTRO!$B$3:$B$1000)/((MAESTRO!$B$3:$B$1000="OPA")*(UPPER(MAESTRO!$L$3:$L$1000)="CONFIRMADO")),ROWS($A$3:A34))),"")</f>
        <v/>
      </c>
      <c r="S34" s="27" t="str">
        <f ca="1">IFERROR(INDEX(MAESTRO!S:S,_xludf.AGGREGATE(15,6,ROW(MAESTRO!$B$3:$B$1000)/((MAESTRO!$B$3:$B$1000="OPA")*(UPPER(MAESTRO!$L$3:$L$1000)="CONFIRMADO")),ROWS($A$3:A34))),"")</f>
        <v/>
      </c>
      <c r="T34" s="27" t="str">
        <f ca="1">IFERROR(INDEX(MAESTRO!T:T,_xludf.AGGREGATE(15,6,ROW(MAESTRO!$B$3:$B$1000)/((MAESTRO!$B$3:$B$1000="OPA")*(UPPER(MAESTRO!$L$3:$L$1000)="CONFIRMADO")),ROWS($A$3:A34))),"")</f>
        <v/>
      </c>
      <c r="U34" s="27" t="str">
        <f ca="1">IFERROR(INDEX(MAESTRO!U:U,_xludf.AGGREGATE(15,6,ROW(MAESTRO!$B$3:$B$1000)/((MAESTRO!$B$3:$B$1000="OPA")*(UPPER(MAESTRO!$L$3:$L$1000)="CONFIRMADO")),ROWS($A$3:A34))),"")</f>
        <v/>
      </c>
      <c r="V34" s="27" t="str">
        <f ca="1">IFERROR(INDEX(MAESTRO!V:V,_xludf.AGGREGATE(15,6,ROW(MAESTRO!$B$3:$B$1000)/((MAESTRO!$B$3:$B$1000="OPA")*(UPPER(MAESTRO!$L$3:$L$1000)="CONFIRMADO")),ROWS($A$3:A34))),"")</f>
        <v/>
      </c>
      <c r="W34" s="27" t="str">
        <f ca="1">IFERROR(INDEX(MAESTRO!W:W,_xludf.AGGREGATE(15,6,ROW(MAESTRO!$B$3:$B$1000)/((MAESTRO!$B$3:$B$1000="OPA")*(UPPER(MAESTRO!$L$3:$L$1000)="CONFIRMADO")),ROWS($A$3:A34))),"")</f>
        <v/>
      </c>
      <c r="X34" s="27" t="str">
        <f ca="1">IFERROR(INDEX(MAESTRO!X:X,_xludf.AGGREGATE(15,6,ROW(MAESTRO!$B$3:$B$1000)/((MAESTRO!$B$3:$B$1000="OPA")*(UPPER(MAESTRO!$L$3:$L$1000)="CONFIRMADO")),ROWS($A$3:A34))),"")</f>
        <v/>
      </c>
    </row>
    <row r="35" spans="1:24" ht="22.05" customHeight="1">
      <c r="A35" s="10" t="str">
        <f ca="1">IFERROR(INDEX(MAESTRO!A:A,_xludf.AGGREGATE(15,6,ROW(MAESTRO!$B$3:$B$1000)/((MAESTRO!$B$3:$B$1000="OPA")*(UPPER(MAESTRO!$L$3:$L$1000)="CONFIRMADO")),ROWS($A$3:A35))),"")</f>
        <v/>
      </c>
      <c r="B35" s="10" t="str">
        <f ca="1">IFERROR(INDEX(MAESTRO!B:B,_xludf.AGGREGATE(15,6,ROW(MAESTRO!$B$3:$B$1000)/((MAESTRO!$B$3:$B$1000="OPA")*(UPPER(MAESTRO!$L$3:$L$1000)="CONFIRMADO")),ROWS($A$3:A35))),"")</f>
        <v/>
      </c>
      <c r="C35" s="10" t="str">
        <f ca="1">IFERROR(INDEX(MAESTRO!C:C,_xludf.AGGREGATE(15,6,ROW(MAESTRO!$B$3:$B$1000)/((MAESTRO!$B$3:$B$1000="OPA")*(UPPER(MAESTRO!$L$3:$L$1000)="CONFIRMADO")),ROWS($A$3:A35))),"")</f>
        <v/>
      </c>
      <c r="D35" s="10" t="str">
        <f ca="1">IFERROR(INDEX(MAESTRO!D:D,_xludf.AGGREGATE(15,6,ROW(MAESTRO!$B$3:$B$1000)/((MAESTRO!$B$3:$B$1000="OPA")*(UPPER(MAESTRO!$L$3:$L$1000)="CONFIRMADO")),ROWS($A$3:A35))),"")</f>
        <v/>
      </c>
      <c r="E35" s="10" t="str">
        <f ca="1">IFERROR(INDEX(MAESTRO!E:E,_xludf.AGGREGATE(15,6,ROW(MAESTRO!$B$3:$B$1000)/((MAESTRO!$B$3:$B$1000="OPA")*(UPPER(MAESTRO!$L$3:$L$1000)="CONFIRMADO")),ROWS($A$3:A35))),"")</f>
        <v/>
      </c>
      <c r="F35" s="10" t="str">
        <f ca="1">IFERROR(INDEX(MAESTRO!F:F,_xludf.AGGREGATE(15,6,ROW(MAESTRO!$B$3:$B$1000)/((MAESTRO!$B$3:$B$1000="OPA")*(UPPER(MAESTRO!$L$3:$L$1000)="CONFIRMADO")),ROWS($A$3:A35))),"")</f>
        <v/>
      </c>
      <c r="G35" s="10" t="str">
        <f ca="1">IFERROR(INDEX(MAESTRO!G:G,_xludf.AGGREGATE(15,6,ROW(MAESTRO!$B$3:$B$1000)/((MAESTRO!$B$3:$B$1000="OPA")*(UPPER(MAESTRO!$L$3:$L$1000)="CONFIRMADO")),ROWS($A$3:A35))),"")</f>
        <v/>
      </c>
      <c r="H35" s="10" t="str">
        <f ca="1">IFERROR(INDEX(MAESTRO!H:H,_xludf.AGGREGATE(15,6,ROW(MAESTRO!$B$3:$B$1000)/((MAESTRO!$B$3:$B$1000="OPA")*(UPPER(MAESTRO!$L$3:$L$1000)="CONFIRMADO")),ROWS($A$3:A35))),"")</f>
        <v/>
      </c>
      <c r="I35" s="10" t="str">
        <f ca="1">IFERROR(INDEX(MAESTRO!I:I,_xludf.AGGREGATE(15,6,ROW(MAESTRO!$B$3:$B$1000)/((MAESTRO!$B$3:$B$1000="OPA")*(UPPER(MAESTRO!$L$3:$L$1000)="CONFIRMADO")),ROWS($A$3:A35))),"")</f>
        <v/>
      </c>
      <c r="J35" s="10" t="str">
        <f ca="1">IFERROR(INDEX(MAESTRO!J:J,_xludf.AGGREGATE(15,6,ROW(MAESTRO!$B$3:$B$1000)/((MAESTRO!$B$3:$B$1000="OPA")*(UPPER(MAESTRO!$L$3:$L$1000)="CONFIRMADO")),ROWS($A$3:A35))),"")</f>
        <v/>
      </c>
      <c r="K35" s="10" t="str">
        <f ca="1">IFERROR(INDEX(MAESTRO!K:K,_xludf.AGGREGATE(15,6,ROW(MAESTRO!$B$3:$B$1000)/((MAESTRO!$B$3:$B$1000="OPA")*(UPPER(MAESTRO!$L$3:$L$1000)="CONFIRMADO")),ROWS($A$3:A35))),"")</f>
        <v/>
      </c>
      <c r="L35" s="10" t="str">
        <f ca="1">IFERROR(INDEX(MAESTRO!L:L,_xludf.AGGREGATE(15,6,ROW(MAESTRO!$B$3:$B$1000)/((MAESTRO!$B$3:$B$1000="OPA")*(UPPER(MAESTRO!$L$3:$L$1000)="CONFIRMADO")),ROWS($A$3:A35))),"")</f>
        <v/>
      </c>
      <c r="M35" s="10" t="str">
        <f ca="1">IFERROR(INDEX(MAESTRO!M:M,_xludf.AGGREGATE(15,6,ROW(MAESTRO!$B$3:$B$1000)/((MAESTRO!$B$3:$B$1000="OPA")*(UPPER(MAESTRO!$L$3:$L$1000)="CONFIRMADO")),ROWS($A$3:A35))),"")</f>
        <v/>
      </c>
      <c r="N35" s="10" t="str">
        <f ca="1">IFERROR(INDEX(MAESTRO!N:N,_xludf.AGGREGATE(15,6,ROW(MAESTRO!$B$3:$B$1000)/((MAESTRO!$B$3:$B$1000="OPA")*(UPPER(MAESTRO!$L$3:$L$1000)="CONFIRMADO")),ROWS($A$3:A35))),"")</f>
        <v/>
      </c>
      <c r="O35" s="10" t="str">
        <f ca="1">IFERROR(INDEX(MAESTRO!O:O,_xludf.AGGREGATE(15,6,ROW(MAESTRO!$B$3:$B$1000)/((MAESTRO!$B$3:$B$1000="OPA")*(UPPER(MAESTRO!$L$3:$L$1000)="CONFIRMADO")),ROWS($A$3:A35))),"")</f>
        <v/>
      </c>
      <c r="P35" s="10" t="str">
        <f ca="1">IFERROR(INDEX(MAESTRO!P:P,_xludf.AGGREGATE(15,6,ROW(MAESTRO!$B$3:$B$1000)/((MAESTRO!$B$3:$B$1000="OPA")*(UPPER(MAESTRO!$L$3:$L$1000)="CONFIRMADO")),ROWS($A$3:A35))),"")</f>
        <v/>
      </c>
      <c r="Q35" s="10" t="str">
        <f ca="1">IFERROR(INDEX(MAESTRO!Q:Q,_xludf.AGGREGATE(15,6,ROW(MAESTRO!$B$3:$B$1000)/((MAESTRO!$B$3:$B$1000="OPA")*(UPPER(MAESTRO!$L$3:$L$1000)="CONFIRMADO")),ROWS($A$3:A35))),"")</f>
        <v/>
      </c>
      <c r="R35" s="10" t="str">
        <f ca="1">IFERROR(INDEX(MAESTRO!R:R,_xludf.AGGREGATE(15,6,ROW(MAESTRO!$B$3:$B$1000)/((MAESTRO!$B$3:$B$1000="OPA")*(UPPER(MAESTRO!$L$3:$L$1000)="CONFIRMADO")),ROWS($A$3:A35))),"")</f>
        <v/>
      </c>
      <c r="S35" s="10" t="str">
        <f ca="1">IFERROR(INDEX(MAESTRO!S:S,_xludf.AGGREGATE(15,6,ROW(MAESTRO!$B$3:$B$1000)/((MAESTRO!$B$3:$B$1000="OPA")*(UPPER(MAESTRO!$L$3:$L$1000)="CONFIRMADO")),ROWS($A$3:A35))),"")</f>
        <v/>
      </c>
      <c r="T35" s="10" t="str">
        <f ca="1">IFERROR(INDEX(MAESTRO!T:T,_xludf.AGGREGATE(15,6,ROW(MAESTRO!$B$3:$B$1000)/((MAESTRO!$B$3:$B$1000="OPA")*(UPPER(MAESTRO!$L$3:$L$1000)="CONFIRMADO")),ROWS($A$3:A35))),"")</f>
        <v/>
      </c>
      <c r="U35" s="10" t="str">
        <f ca="1">IFERROR(INDEX(MAESTRO!U:U,_xludf.AGGREGATE(15,6,ROW(MAESTRO!$B$3:$B$1000)/((MAESTRO!$B$3:$B$1000="OPA")*(UPPER(MAESTRO!$L$3:$L$1000)="CONFIRMADO")),ROWS($A$3:A35))),"")</f>
        <v/>
      </c>
      <c r="V35" s="10" t="str">
        <f ca="1">IFERROR(INDEX(MAESTRO!V:V,_xludf.AGGREGATE(15,6,ROW(MAESTRO!$B$3:$B$1000)/((MAESTRO!$B$3:$B$1000="OPA")*(UPPER(MAESTRO!$L$3:$L$1000)="CONFIRMADO")),ROWS($A$3:A35))),"")</f>
        <v/>
      </c>
      <c r="W35" s="10" t="str">
        <f ca="1">IFERROR(INDEX(MAESTRO!W:W,_xludf.AGGREGATE(15,6,ROW(MAESTRO!$B$3:$B$1000)/((MAESTRO!$B$3:$B$1000="OPA")*(UPPER(MAESTRO!$L$3:$L$1000)="CONFIRMADO")),ROWS($A$3:A35))),"")</f>
        <v/>
      </c>
      <c r="X35" s="10" t="str">
        <f ca="1">IFERROR(INDEX(MAESTRO!X:X,_xludf.AGGREGATE(15,6,ROW(MAESTRO!$B$3:$B$1000)/((MAESTRO!$B$3:$B$1000="OPA")*(UPPER(MAESTRO!$L$3:$L$1000)="CONFIRMADO")),ROWS($A$3:A35))),"")</f>
        <v/>
      </c>
    </row>
    <row r="36" spans="1:24" ht="22.05" customHeight="1">
      <c r="A36" s="27" t="str">
        <f ca="1">IFERROR(INDEX(MAESTRO!A:A,_xludf.AGGREGATE(15,6,ROW(MAESTRO!$B$3:$B$1000)/((MAESTRO!$B$3:$B$1000="OPA")*(UPPER(MAESTRO!$L$3:$L$1000)="CONFIRMADO")),ROWS($A$3:A36))),"")</f>
        <v/>
      </c>
      <c r="B36" s="27" t="str">
        <f ca="1">IFERROR(INDEX(MAESTRO!B:B,_xludf.AGGREGATE(15,6,ROW(MAESTRO!$B$3:$B$1000)/((MAESTRO!$B$3:$B$1000="OPA")*(UPPER(MAESTRO!$L$3:$L$1000)="CONFIRMADO")),ROWS($A$3:A36))),"")</f>
        <v/>
      </c>
      <c r="C36" s="27" t="str">
        <f ca="1">IFERROR(INDEX(MAESTRO!C:C,_xludf.AGGREGATE(15,6,ROW(MAESTRO!$B$3:$B$1000)/((MAESTRO!$B$3:$B$1000="OPA")*(UPPER(MAESTRO!$L$3:$L$1000)="CONFIRMADO")),ROWS($A$3:A36))),"")</f>
        <v/>
      </c>
      <c r="D36" s="27" t="str">
        <f ca="1">IFERROR(INDEX(MAESTRO!D:D,_xludf.AGGREGATE(15,6,ROW(MAESTRO!$B$3:$B$1000)/((MAESTRO!$B$3:$B$1000="OPA")*(UPPER(MAESTRO!$L$3:$L$1000)="CONFIRMADO")),ROWS($A$3:A36))),"")</f>
        <v/>
      </c>
      <c r="E36" s="27" t="str">
        <f ca="1">IFERROR(INDEX(MAESTRO!E:E,_xludf.AGGREGATE(15,6,ROW(MAESTRO!$B$3:$B$1000)/((MAESTRO!$B$3:$B$1000="OPA")*(UPPER(MAESTRO!$L$3:$L$1000)="CONFIRMADO")),ROWS($A$3:A36))),"")</f>
        <v/>
      </c>
      <c r="F36" s="27" t="str">
        <f ca="1">IFERROR(INDEX(MAESTRO!F:F,_xludf.AGGREGATE(15,6,ROW(MAESTRO!$B$3:$B$1000)/((MAESTRO!$B$3:$B$1000="OPA")*(UPPER(MAESTRO!$L$3:$L$1000)="CONFIRMADO")),ROWS($A$3:A36))),"")</f>
        <v/>
      </c>
      <c r="G36" s="27" t="str">
        <f ca="1">IFERROR(INDEX(MAESTRO!G:G,_xludf.AGGREGATE(15,6,ROW(MAESTRO!$B$3:$B$1000)/((MAESTRO!$B$3:$B$1000="OPA")*(UPPER(MAESTRO!$L$3:$L$1000)="CONFIRMADO")),ROWS($A$3:A36))),"")</f>
        <v/>
      </c>
      <c r="H36" s="27" t="str">
        <f ca="1">IFERROR(INDEX(MAESTRO!H:H,_xludf.AGGREGATE(15,6,ROW(MAESTRO!$B$3:$B$1000)/((MAESTRO!$B$3:$B$1000="OPA")*(UPPER(MAESTRO!$L$3:$L$1000)="CONFIRMADO")),ROWS($A$3:A36))),"")</f>
        <v/>
      </c>
      <c r="I36" s="27" t="str">
        <f ca="1">IFERROR(INDEX(MAESTRO!I:I,_xludf.AGGREGATE(15,6,ROW(MAESTRO!$B$3:$B$1000)/((MAESTRO!$B$3:$B$1000="OPA")*(UPPER(MAESTRO!$L$3:$L$1000)="CONFIRMADO")),ROWS($A$3:A36))),"")</f>
        <v/>
      </c>
      <c r="J36" s="27" t="str">
        <f ca="1">IFERROR(INDEX(MAESTRO!J:J,_xludf.AGGREGATE(15,6,ROW(MAESTRO!$B$3:$B$1000)/((MAESTRO!$B$3:$B$1000="OPA")*(UPPER(MAESTRO!$L$3:$L$1000)="CONFIRMADO")),ROWS($A$3:A36))),"")</f>
        <v/>
      </c>
      <c r="K36" s="27" t="str">
        <f ca="1">IFERROR(INDEX(MAESTRO!K:K,_xludf.AGGREGATE(15,6,ROW(MAESTRO!$B$3:$B$1000)/((MAESTRO!$B$3:$B$1000="OPA")*(UPPER(MAESTRO!$L$3:$L$1000)="CONFIRMADO")),ROWS($A$3:A36))),"")</f>
        <v/>
      </c>
      <c r="L36" s="27" t="str">
        <f ca="1">IFERROR(INDEX(MAESTRO!L:L,_xludf.AGGREGATE(15,6,ROW(MAESTRO!$B$3:$B$1000)/((MAESTRO!$B$3:$B$1000="OPA")*(UPPER(MAESTRO!$L$3:$L$1000)="CONFIRMADO")),ROWS($A$3:A36))),"")</f>
        <v/>
      </c>
      <c r="M36" s="27" t="str">
        <f ca="1">IFERROR(INDEX(MAESTRO!M:M,_xludf.AGGREGATE(15,6,ROW(MAESTRO!$B$3:$B$1000)/((MAESTRO!$B$3:$B$1000="OPA")*(UPPER(MAESTRO!$L$3:$L$1000)="CONFIRMADO")),ROWS($A$3:A36))),"")</f>
        <v/>
      </c>
      <c r="N36" s="27" t="str">
        <f ca="1">IFERROR(INDEX(MAESTRO!N:N,_xludf.AGGREGATE(15,6,ROW(MAESTRO!$B$3:$B$1000)/((MAESTRO!$B$3:$B$1000="OPA")*(UPPER(MAESTRO!$L$3:$L$1000)="CONFIRMADO")),ROWS($A$3:A36))),"")</f>
        <v/>
      </c>
      <c r="O36" s="27" t="str">
        <f ca="1">IFERROR(INDEX(MAESTRO!O:O,_xludf.AGGREGATE(15,6,ROW(MAESTRO!$B$3:$B$1000)/((MAESTRO!$B$3:$B$1000="OPA")*(UPPER(MAESTRO!$L$3:$L$1000)="CONFIRMADO")),ROWS($A$3:A36))),"")</f>
        <v/>
      </c>
      <c r="P36" s="27" t="str">
        <f ca="1">IFERROR(INDEX(MAESTRO!P:P,_xludf.AGGREGATE(15,6,ROW(MAESTRO!$B$3:$B$1000)/((MAESTRO!$B$3:$B$1000="OPA")*(UPPER(MAESTRO!$L$3:$L$1000)="CONFIRMADO")),ROWS($A$3:A36))),"")</f>
        <v/>
      </c>
      <c r="Q36" s="27" t="str">
        <f ca="1">IFERROR(INDEX(MAESTRO!Q:Q,_xludf.AGGREGATE(15,6,ROW(MAESTRO!$B$3:$B$1000)/((MAESTRO!$B$3:$B$1000="OPA")*(UPPER(MAESTRO!$L$3:$L$1000)="CONFIRMADO")),ROWS($A$3:A36))),"")</f>
        <v/>
      </c>
      <c r="R36" s="27" t="str">
        <f ca="1">IFERROR(INDEX(MAESTRO!R:R,_xludf.AGGREGATE(15,6,ROW(MAESTRO!$B$3:$B$1000)/((MAESTRO!$B$3:$B$1000="OPA")*(UPPER(MAESTRO!$L$3:$L$1000)="CONFIRMADO")),ROWS($A$3:A36))),"")</f>
        <v/>
      </c>
      <c r="S36" s="27" t="str">
        <f ca="1">IFERROR(INDEX(MAESTRO!S:S,_xludf.AGGREGATE(15,6,ROW(MAESTRO!$B$3:$B$1000)/((MAESTRO!$B$3:$B$1000="OPA")*(UPPER(MAESTRO!$L$3:$L$1000)="CONFIRMADO")),ROWS($A$3:A36))),"")</f>
        <v/>
      </c>
      <c r="T36" s="27" t="str">
        <f ca="1">IFERROR(INDEX(MAESTRO!T:T,_xludf.AGGREGATE(15,6,ROW(MAESTRO!$B$3:$B$1000)/((MAESTRO!$B$3:$B$1000="OPA")*(UPPER(MAESTRO!$L$3:$L$1000)="CONFIRMADO")),ROWS($A$3:A36))),"")</f>
        <v/>
      </c>
      <c r="U36" s="27" t="str">
        <f ca="1">IFERROR(INDEX(MAESTRO!U:U,_xludf.AGGREGATE(15,6,ROW(MAESTRO!$B$3:$B$1000)/((MAESTRO!$B$3:$B$1000="OPA")*(UPPER(MAESTRO!$L$3:$L$1000)="CONFIRMADO")),ROWS($A$3:A36))),"")</f>
        <v/>
      </c>
      <c r="V36" s="27" t="str">
        <f ca="1">IFERROR(INDEX(MAESTRO!V:V,_xludf.AGGREGATE(15,6,ROW(MAESTRO!$B$3:$B$1000)/((MAESTRO!$B$3:$B$1000="OPA")*(UPPER(MAESTRO!$L$3:$L$1000)="CONFIRMADO")),ROWS($A$3:A36))),"")</f>
        <v/>
      </c>
      <c r="W36" s="27" t="str">
        <f ca="1">IFERROR(INDEX(MAESTRO!W:W,_xludf.AGGREGATE(15,6,ROW(MAESTRO!$B$3:$B$1000)/((MAESTRO!$B$3:$B$1000="OPA")*(UPPER(MAESTRO!$L$3:$L$1000)="CONFIRMADO")),ROWS($A$3:A36))),"")</f>
        <v/>
      </c>
      <c r="X36" s="27" t="str">
        <f ca="1">IFERROR(INDEX(MAESTRO!X:X,_xludf.AGGREGATE(15,6,ROW(MAESTRO!$B$3:$B$1000)/((MAESTRO!$B$3:$B$1000="OPA")*(UPPER(MAESTRO!$L$3:$L$1000)="CONFIRMADO")),ROWS($A$3:A36))),"")</f>
        <v/>
      </c>
    </row>
    <row r="37" spans="1:24" ht="22.05" customHeight="1">
      <c r="A37" s="10" t="str">
        <f ca="1">IFERROR(INDEX(MAESTRO!A:A,_xludf.AGGREGATE(15,6,ROW(MAESTRO!$B$3:$B$1000)/((MAESTRO!$B$3:$B$1000="OPA")*(UPPER(MAESTRO!$L$3:$L$1000)="CONFIRMADO")),ROWS($A$3:A37))),"")</f>
        <v/>
      </c>
      <c r="B37" s="10" t="str">
        <f ca="1">IFERROR(INDEX(MAESTRO!B:B,_xludf.AGGREGATE(15,6,ROW(MAESTRO!$B$3:$B$1000)/((MAESTRO!$B$3:$B$1000="OPA")*(UPPER(MAESTRO!$L$3:$L$1000)="CONFIRMADO")),ROWS($A$3:A37))),"")</f>
        <v/>
      </c>
      <c r="C37" s="10" t="str">
        <f ca="1">IFERROR(INDEX(MAESTRO!C:C,_xludf.AGGREGATE(15,6,ROW(MAESTRO!$B$3:$B$1000)/((MAESTRO!$B$3:$B$1000="OPA")*(UPPER(MAESTRO!$L$3:$L$1000)="CONFIRMADO")),ROWS($A$3:A37))),"")</f>
        <v/>
      </c>
      <c r="D37" s="10" t="str">
        <f ca="1">IFERROR(INDEX(MAESTRO!D:D,_xludf.AGGREGATE(15,6,ROW(MAESTRO!$B$3:$B$1000)/((MAESTRO!$B$3:$B$1000="OPA")*(UPPER(MAESTRO!$L$3:$L$1000)="CONFIRMADO")),ROWS($A$3:A37))),"")</f>
        <v/>
      </c>
      <c r="E37" s="10" t="str">
        <f ca="1">IFERROR(INDEX(MAESTRO!E:E,_xludf.AGGREGATE(15,6,ROW(MAESTRO!$B$3:$B$1000)/((MAESTRO!$B$3:$B$1000="OPA")*(UPPER(MAESTRO!$L$3:$L$1000)="CONFIRMADO")),ROWS($A$3:A37))),"")</f>
        <v/>
      </c>
      <c r="F37" s="10" t="str">
        <f ca="1">IFERROR(INDEX(MAESTRO!F:F,_xludf.AGGREGATE(15,6,ROW(MAESTRO!$B$3:$B$1000)/((MAESTRO!$B$3:$B$1000="OPA")*(UPPER(MAESTRO!$L$3:$L$1000)="CONFIRMADO")),ROWS($A$3:A37))),"")</f>
        <v/>
      </c>
      <c r="G37" s="10" t="str">
        <f ca="1">IFERROR(INDEX(MAESTRO!G:G,_xludf.AGGREGATE(15,6,ROW(MAESTRO!$B$3:$B$1000)/((MAESTRO!$B$3:$B$1000="OPA")*(UPPER(MAESTRO!$L$3:$L$1000)="CONFIRMADO")),ROWS($A$3:A37))),"")</f>
        <v/>
      </c>
      <c r="H37" s="10" t="str">
        <f ca="1">IFERROR(INDEX(MAESTRO!H:H,_xludf.AGGREGATE(15,6,ROW(MAESTRO!$B$3:$B$1000)/((MAESTRO!$B$3:$B$1000="OPA")*(UPPER(MAESTRO!$L$3:$L$1000)="CONFIRMADO")),ROWS($A$3:A37))),"")</f>
        <v/>
      </c>
      <c r="I37" s="10" t="str">
        <f ca="1">IFERROR(INDEX(MAESTRO!I:I,_xludf.AGGREGATE(15,6,ROW(MAESTRO!$B$3:$B$1000)/((MAESTRO!$B$3:$B$1000="OPA")*(UPPER(MAESTRO!$L$3:$L$1000)="CONFIRMADO")),ROWS($A$3:A37))),"")</f>
        <v/>
      </c>
      <c r="J37" s="10" t="str">
        <f ca="1">IFERROR(INDEX(MAESTRO!J:J,_xludf.AGGREGATE(15,6,ROW(MAESTRO!$B$3:$B$1000)/((MAESTRO!$B$3:$B$1000="OPA")*(UPPER(MAESTRO!$L$3:$L$1000)="CONFIRMADO")),ROWS($A$3:A37))),"")</f>
        <v/>
      </c>
      <c r="K37" s="10" t="str">
        <f ca="1">IFERROR(INDEX(MAESTRO!K:K,_xludf.AGGREGATE(15,6,ROW(MAESTRO!$B$3:$B$1000)/((MAESTRO!$B$3:$B$1000="OPA")*(UPPER(MAESTRO!$L$3:$L$1000)="CONFIRMADO")),ROWS($A$3:A37))),"")</f>
        <v/>
      </c>
      <c r="L37" s="10" t="str">
        <f ca="1">IFERROR(INDEX(MAESTRO!L:L,_xludf.AGGREGATE(15,6,ROW(MAESTRO!$B$3:$B$1000)/((MAESTRO!$B$3:$B$1000="OPA")*(UPPER(MAESTRO!$L$3:$L$1000)="CONFIRMADO")),ROWS($A$3:A37))),"")</f>
        <v/>
      </c>
      <c r="M37" s="10" t="str">
        <f ca="1">IFERROR(INDEX(MAESTRO!M:M,_xludf.AGGREGATE(15,6,ROW(MAESTRO!$B$3:$B$1000)/((MAESTRO!$B$3:$B$1000="OPA")*(UPPER(MAESTRO!$L$3:$L$1000)="CONFIRMADO")),ROWS($A$3:A37))),"")</f>
        <v/>
      </c>
      <c r="N37" s="10" t="str">
        <f ca="1">IFERROR(INDEX(MAESTRO!N:N,_xludf.AGGREGATE(15,6,ROW(MAESTRO!$B$3:$B$1000)/((MAESTRO!$B$3:$B$1000="OPA")*(UPPER(MAESTRO!$L$3:$L$1000)="CONFIRMADO")),ROWS($A$3:A37))),"")</f>
        <v/>
      </c>
      <c r="O37" s="10" t="str">
        <f ca="1">IFERROR(INDEX(MAESTRO!O:O,_xludf.AGGREGATE(15,6,ROW(MAESTRO!$B$3:$B$1000)/((MAESTRO!$B$3:$B$1000="OPA")*(UPPER(MAESTRO!$L$3:$L$1000)="CONFIRMADO")),ROWS($A$3:A37))),"")</f>
        <v/>
      </c>
      <c r="P37" s="10" t="str">
        <f ca="1">IFERROR(INDEX(MAESTRO!P:P,_xludf.AGGREGATE(15,6,ROW(MAESTRO!$B$3:$B$1000)/((MAESTRO!$B$3:$B$1000="OPA")*(UPPER(MAESTRO!$L$3:$L$1000)="CONFIRMADO")),ROWS($A$3:A37))),"")</f>
        <v/>
      </c>
      <c r="Q37" s="10" t="str">
        <f ca="1">IFERROR(INDEX(MAESTRO!Q:Q,_xludf.AGGREGATE(15,6,ROW(MAESTRO!$B$3:$B$1000)/((MAESTRO!$B$3:$B$1000="OPA")*(UPPER(MAESTRO!$L$3:$L$1000)="CONFIRMADO")),ROWS($A$3:A37))),"")</f>
        <v/>
      </c>
      <c r="R37" s="10" t="str">
        <f ca="1">IFERROR(INDEX(MAESTRO!R:R,_xludf.AGGREGATE(15,6,ROW(MAESTRO!$B$3:$B$1000)/((MAESTRO!$B$3:$B$1000="OPA")*(UPPER(MAESTRO!$L$3:$L$1000)="CONFIRMADO")),ROWS($A$3:A37))),"")</f>
        <v/>
      </c>
      <c r="S37" s="10" t="str">
        <f ca="1">IFERROR(INDEX(MAESTRO!S:S,_xludf.AGGREGATE(15,6,ROW(MAESTRO!$B$3:$B$1000)/((MAESTRO!$B$3:$B$1000="OPA")*(UPPER(MAESTRO!$L$3:$L$1000)="CONFIRMADO")),ROWS($A$3:A37))),"")</f>
        <v/>
      </c>
      <c r="T37" s="10" t="str">
        <f ca="1">IFERROR(INDEX(MAESTRO!T:T,_xludf.AGGREGATE(15,6,ROW(MAESTRO!$B$3:$B$1000)/((MAESTRO!$B$3:$B$1000="OPA")*(UPPER(MAESTRO!$L$3:$L$1000)="CONFIRMADO")),ROWS($A$3:A37))),"")</f>
        <v/>
      </c>
      <c r="U37" s="10" t="str">
        <f ca="1">IFERROR(INDEX(MAESTRO!U:U,_xludf.AGGREGATE(15,6,ROW(MAESTRO!$B$3:$B$1000)/((MAESTRO!$B$3:$B$1000="OPA")*(UPPER(MAESTRO!$L$3:$L$1000)="CONFIRMADO")),ROWS($A$3:A37))),"")</f>
        <v/>
      </c>
      <c r="V37" s="10" t="str">
        <f ca="1">IFERROR(INDEX(MAESTRO!V:V,_xludf.AGGREGATE(15,6,ROW(MAESTRO!$B$3:$B$1000)/((MAESTRO!$B$3:$B$1000="OPA")*(UPPER(MAESTRO!$L$3:$L$1000)="CONFIRMADO")),ROWS($A$3:A37))),"")</f>
        <v/>
      </c>
      <c r="W37" s="10" t="str">
        <f ca="1">IFERROR(INDEX(MAESTRO!W:W,_xludf.AGGREGATE(15,6,ROW(MAESTRO!$B$3:$B$1000)/((MAESTRO!$B$3:$B$1000="OPA")*(UPPER(MAESTRO!$L$3:$L$1000)="CONFIRMADO")),ROWS($A$3:A37))),"")</f>
        <v/>
      </c>
      <c r="X37" s="10" t="str">
        <f ca="1">IFERROR(INDEX(MAESTRO!X:X,_xludf.AGGREGATE(15,6,ROW(MAESTRO!$B$3:$B$1000)/((MAESTRO!$B$3:$B$1000="OPA")*(UPPER(MAESTRO!$L$3:$L$1000)="CONFIRMADO")),ROWS($A$3:A37))),"")</f>
        <v/>
      </c>
    </row>
    <row r="38" spans="1:24" ht="22.05" customHeight="1">
      <c r="A38" s="27" t="str">
        <f ca="1">IFERROR(INDEX(MAESTRO!A:A,_xludf.AGGREGATE(15,6,ROW(MAESTRO!$B$3:$B$1000)/((MAESTRO!$B$3:$B$1000="OPA")*(UPPER(MAESTRO!$L$3:$L$1000)="CONFIRMADO")),ROWS($A$3:A38))),"")</f>
        <v/>
      </c>
      <c r="B38" s="27" t="str">
        <f ca="1">IFERROR(INDEX(MAESTRO!B:B,_xludf.AGGREGATE(15,6,ROW(MAESTRO!$B$3:$B$1000)/((MAESTRO!$B$3:$B$1000="OPA")*(UPPER(MAESTRO!$L$3:$L$1000)="CONFIRMADO")),ROWS($A$3:A38))),"")</f>
        <v/>
      </c>
      <c r="C38" s="27" t="str">
        <f ca="1">IFERROR(INDEX(MAESTRO!C:C,_xludf.AGGREGATE(15,6,ROW(MAESTRO!$B$3:$B$1000)/((MAESTRO!$B$3:$B$1000="OPA")*(UPPER(MAESTRO!$L$3:$L$1000)="CONFIRMADO")),ROWS($A$3:A38))),"")</f>
        <v/>
      </c>
      <c r="D38" s="27" t="str">
        <f ca="1">IFERROR(INDEX(MAESTRO!D:D,_xludf.AGGREGATE(15,6,ROW(MAESTRO!$B$3:$B$1000)/((MAESTRO!$B$3:$B$1000="OPA")*(UPPER(MAESTRO!$L$3:$L$1000)="CONFIRMADO")),ROWS($A$3:A38))),"")</f>
        <v/>
      </c>
      <c r="E38" s="27" t="str">
        <f ca="1">IFERROR(INDEX(MAESTRO!E:E,_xludf.AGGREGATE(15,6,ROW(MAESTRO!$B$3:$B$1000)/((MAESTRO!$B$3:$B$1000="OPA")*(UPPER(MAESTRO!$L$3:$L$1000)="CONFIRMADO")),ROWS($A$3:A38))),"")</f>
        <v/>
      </c>
      <c r="F38" s="27" t="str">
        <f ca="1">IFERROR(INDEX(MAESTRO!F:F,_xludf.AGGREGATE(15,6,ROW(MAESTRO!$B$3:$B$1000)/((MAESTRO!$B$3:$B$1000="OPA")*(UPPER(MAESTRO!$L$3:$L$1000)="CONFIRMADO")),ROWS($A$3:A38))),"")</f>
        <v/>
      </c>
      <c r="G38" s="27" t="str">
        <f ca="1">IFERROR(INDEX(MAESTRO!G:G,_xludf.AGGREGATE(15,6,ROW(MAESTRO!$B$3:$B$1000)/((MAESTRO!$B$3:$B$1000="OPA")*(UPPER(MAESTRO!$L$3:$L$1000)="CONFIRMADO")),ROWS($A$3:A38))),"")</f>
        <v/>
      </c>
      <c r="H38" s="27" t="str">
        <f ca="1">IFERROR(INDEX(MAESTRO!H:H,_xludf.AGGREGATE(15,6,ROW(MAESTRO!$B$3:$B$1000)/((MAESTRO!$B$3:$B$1000="OPA")*(UPPER(MAESTRO!$L$3:$L$1000)="CONFIRMADO")),ROWS($A$3:A38))),"")</f>
        <v/>
      </c>
      <c r="I38" s="27" t="str">
        <f ca="1">IFERROR(INDEX(MAESTRO!I:I,_xludf.AGGREGATE(15,6,ROW(MAESTRO!$B$3:$B$1000)/((MAESTRO!$B$3:$B$1000="OPA")*(UPPER(MAESTRO!$L$3:$L$1000)="CONFIRMADO")),ROWS($A$3:A38))),"")</f>
        <v/>
      </c>
      <c r="J38" s="27" t="str">
        <f ca="1">IFERROR(INDEX(MAESTRO!J:J,_xludf.AGGREGATE(15,6,ROW(MAESTRO!$B$3:$B$1000)/((MAESTRO!$B$3:$B$1000="OPA")*(UPPER(MAESTRO!$L$3:$L$1000)="CONFIRMADO")),ROWS($A$3:A38))),"")</f>
        <v/>
      </c>
      <c r="K38" s="27" t="str">
        <f ca="1">IFERROR(INDEX(MAESTRO!K:K,_xludf.AGGREGATE(15,6,ROW(MAESTRO!$B$3:$B$1000)/((MAESTRO!$B$3:$B$1000="OPA")*(UPPER(MAESTRO!$L$3:$L$1000)="CONFIRMADO")),ROWS($A$3:A38))),"")</f>
        <v/>
      </c>
      <c r="L38" s="27" t="str">
        <f ca="1">IFERROR(INDEX(MAESTRO!L:L,_xludf.AGGREGATE(15,6,ROW(MAESTRO!$B$3:$B$1000)/((MAESTRO!$B$3:$B$1000="OPA")*(UPPER(MAESTRO!$L$3:$L$1000)="CONFIRMADO")),ROWS($A$3:A38))),"")</f>
        <v/>
      </c>
      <c r="M38" s="27" t="str">
        <f ca="1">IFERROR(INDEX(MAESTRO!M:M,_xludf.AGGREGATE(15,6,ROW(MAESTRO!$B$3:$B$1000)/((MAESTRO!$B$3:$B$1000="OPA")*(UPPER(MAESTRO!$L$3:$L$1000)="CONFIRMADO")),ROWS($A$3:A38))),"")</f>
        <v/>
      </c>
      <c r="N38" s="27" t="str">
        <f ca="1">IFERROR(INDEX(MAESTRO!N:N,_xludf.AGGREGATE(15,6,ROW(MAESTRO!$B$3:$B$1000)/((MAESTRO!$B$3:$B$1000="OPA")*(UPPER(MAESTRO!$L$3:$L$1000)="CONFIRMADO")),ROWS($A$3:A38))),"")</f>
        <v/>
      </c>
      <c r="O38" s="27" t="str">
        <f ca="1">IFERROR(INDEX(MAESTRO!O:O,_xludf.AGGREGATE(15,6,ROW(MAESTRO!$B$3:$B$1000)/((MAESTRO!$B$3:$B$1000="OPA")*(UPPER(MAESTRO!$L$3:$L$1000)="CONFIRMADO")),ROWS($A$3:A38))),"")</f>
        <v/>
      </c>
      <c r="P38" s="27" t="str">
        <f ca="1">IFERROR(INDEX(MAESTRO!P:P,_xludf.AGGREGATE(15,6,ROW(MAESTRO!$B$3:$B$1000)/((MAESTRO!$B$3:$B$1000="OPA")*(UPPER(MAESTRO!$L$3:$L$1000)="CONFIRMADO")),ROWS($A$3:A38))),"")</f>
        <v/>
      </c>
      <c r="Q38" s="27" t="str">
        <f ca="1">IFERROR(INDEX(MAESTRO!Q:Q,_xludf.AGGREGATE(15,6,ROW(MAESTRO!$B$3:$B$1000)/((MAESTRO!$B$3:$B$1000="OPA")*(UPPER(MAESTRO!$L$3:$L$1000)="CONFIRMADO")),ROWS($A$3:A38))),"")</f>
        <v/>
      </c>
      <c r="R38" s="27" t="str">
        <f ca="1">IFERROR(INDEX(MAESTRO!R:R,_xludf.AGGREGATE(15,6,ROW(MAESTRO!$B$3:$B$1000)/((MAESTRO!$B$3:$B$1000="OPA")*(UPPER(MAESTRO!$L$3:$L$1000)="CONFIRMADO")),ROWS($A$3:A38))),"")</f>
        <v/>
      </c>
      <c r="S38" s="27" t="str">
        <f ca="1">IFERROR(INDEX(MAESTRO!S:S,_xludf.AGGREGATE(15,6,ROW(MAESTRO!$B$3:$B$1000)/((MAESTRO!$B$3:$B$1000="OPA")*(UPPER(MAESTRO!$L$3:$L$1000)="CONFIRMADO")),ROWS($A$3:A38))),"")</f>
        <v/>
      </c>
      <c r="T38" s="27" t="str">
        <f ca="1">IFERROR(INDEX(MAESTRO!T:T,_xludf.AGGREGATE(15,6,ROW(MAESTRO!$B$3:$B$1000)/((MAESTRO!$B$3:$B$1000="OPA")*(UPPER(MAESTRO!$L$3:$L$1000)="CONFIRMADO")),ROWS($A$3:A38))),"")</f>
        <v/>
      </c>
      <c r="U38" s="27" t="str">
        <f ca="1">IFERROR(INDEX(MAESTRO!U:U,_xludf.AGGREGATE(15,6,ROW(MAESTRO!$B$3:$B$1000)/((MAESTRO!$B$3:$B$1000="OPA")*(UPPER(MAESTRO!$L$3:$L$1000)="CONFIRMADO")),ROWS($A$3:A38))),"")</f>
        <v/>
      </c>
      <c r="V38" s="27" t="str">
        <f ca="1">IFERROR(INDEX(MAESTRO!V:V,_xludf.AGGREGATE(15,6,ROW(MAESTRO!$B$3:$B$1000)/((MAESTRO!$B$3:$B$1000="OPA")*(UPPER(MAESTRO!$L$3:$L$1000)="CONFIRMADO")),ROWS($A$3:A38))),"")</f>
        <v/>
      </c>
      <c r="W38" s="27" t="str">
        <f ca="1">IFERROR(INDEX(MAESTRO!W:W,_xludf.AGGREGATE(15,6,ROW(MAESTRO!$B$3:$B$1000)/((MAESTRO!$B$3:$B$1000="OPA")*(UPPER(MAESTRO!$L$3:$L$1000)="CONFIRMADO")),ROWS($A$3:A38))),"")</f>
        <v/>
      </c>
      <c r="X38" s="27" t="str">
        <f ca="1">IFERROR(INDEX(MAESTRO!X:X,_xludf.AGGREGATE(15,6,ROW(MAESTRO!$B$3:$B$1000)/((MAESTRO!$B$3:$B$1000="OPA")*(UPPER(MAESTRO!$L$3:$L$1000)="CONFIRMADO")),ROWS($A$3:A38))),"")</f>
        <v/>
      </c>
    </row>
    <row r="39" spans="1:24" ht="22.05" customHeight="1">
      <c r="A39" s="10" t="str">
        <f ca="1">IFERROR(INDEX(MAESTRO!A:A,_xludf.AGGREGATE(15,6,ROW(MAESTRO!$B$3:$B$1000)/((MAESTRO!$B$3:$B$1000="OPA")*(UPPER(MAESTRO!$L$3:$L$1000)="CONFIRMADO")),ROWS($A$3:A39))),"")</f>
        <v/>
      </c>
      <c r="B39" s="10" t="str">
        <f ca="1">IFERROR(INDEX(MAESTRO!B:B,_xludf.AGGREGATE(15,6,ROW(MAESTRO!$B$3:$B$1000)/((MAESTRO!$B$3:$B$1000="OPA")*(UPPER(MAESTRO!$L$3:$L$1000)="CONFIRMADO")),ROWS($A$3:A39))),"")</f>
        <v/>
      </c>
      <c r="C39" s="10" t="str">
        <f ca="1">IFERROR(INDEX(MAESTRO!C:C,_xludf.AGGREGATE(15,6,ROW(MAESTRO!$B$3:$B$1000)/((MAESTRO!$B$3:$B$1000="OPA")*(UPPER(MAESTRO!$L$3:$L$1000)="CONFIRMADO")),ROWS($A$3:A39))),"")</f>
        <v/>
      </c>
      <c r="D39" s="10" t="str">
        <f ca="1">IFERROR(INDEX(MAESTRO!D:D,_xludf.AGGREGATE(15,6,ROW(MAESTRO!$B$3:$B$1000)/((MAESTRO!$B$3:$B$1000="OPA")*(UPPER(MAESTRO!$L$3:$L$1000)="CONFIRMADO")),ROWS($A$3:A39))),"")</f>
        <v/>
      </c>
      <c r="E39" s="10" t="str">
        <f ca="1">IFERROR(INDEX(MAESTRO!E:E,_xludf.AGGREGATE(15,6,ROW(MAESTRO!$B$3:$B$1000)/((MAESTRO!$B$3:$B$1000="OPA")*(UPPER(MAESTRO!$L$3:$L$1000)="CONFIRMADO")),ROWS($A$3:A39))),"")</f>
        <v/>
      </c>
      <c r="F39" s="10" t="str">
        <f ca="1">IFERROR(INDEX(MAESTRO!F:F,_xludf.AGGREGATE(15,6,ROW(MAESTRO!$B$3:$B$1000)/((MAESTRO!$B$3:$B$1000="OPA")*(UPPER(MAESTRO!$L$3:$L$1000)="CONFIRMADO")),ROWS($A$3:A39))),"")</f>
        <v/>
      </c>
      <c r="G39" s="10" t="str">
        <f ca="1">IFERROR(INDEX(MAESTRO!G:G,_xludf.AGGREGATE(15,6,ROW(MAESTRO!$B$3:$B$1000)/((MAESTRO!$B$3:$B$1000="OPA")*(UPPER(MAESTRO!$L$3:$L$1000)="CONFIRMADO")),ROWS($A$3:A39))),"")</f>
        <v/>
      </c>
      <c r="H39" s="10" t="str">
        <f ca="1">IFERROR(INDEX(MAESTRO!H:H,_xludf.AGGREGATE(15,6,ROW(MAESTRO!$B$3:$B$1000)/((MAESTRO!$B$3:$B$1000="OPA")*(UPPER(MAESTRO!$L$3:$L$1000)="CONFIRMADO")),ROWS($A$3:A39))),"")</f>
        <v/>
      </c>
      <c r="I39" s="10" t="str">
        <f ca="1">IFERROR(INDEX(MAESTRO!I:I,_xludf.AGGREGATE(15,6,ROW(MAESTRO!$B$3:$B$1000)/((MAESTRO!$B$3:$B$1000="OPA")*(UPPER(MAESTRO!$L$3:$L$1000)="CONFIRMADO")),ROWS($A$3:A39))),"")</f>
        <v/>
      </c>
      <c r="J39" s="10" t="str">
        <f ca="1">IFERROR(INDEX(MAESTRO!J:J,_xludf.AGGREGATE(15,6,ROW(MAESTRO!$B$3:$B$1000)/((MAESTRO!$B$3:$B$1000="OPA")*(UPPER(MAESTRO!$L$3:$L$1000)="CONFIRMADO")),ROWS($A$3:A39))),"")</f>
        <v/>
      </c>
      <c r="K39" s="10" t="str">
        <f ca="1">IFERROR(INDEX(MAESTRO!K:K,_xludf.AGGREGATE(15,6,ROW(MAESTRO!$B$3:$B$1000)/((MAESTRO!$B$3:$B$1000="OPA")*(UPPER(MAESTRO!$L$3:$L$1000)="CONFIRMADO")),ROWS($A$3:A39))),"")</f>
        <v/>
      </c>
      <c r="L39" s="10" t="str">
        <f ca="1">IFERROR(INDEX(MAESTRO!L:L,_xludf.AGGREGATE(15,6,ROW(MAESTRO!$B$3:$B$1000)/((MAESTRO!$B$3:$B$1000="OPA")*(UPPER(MAESTRO!$L$3:$L$1000)="CONFIRMADO")),ROWS($A$3:A39))),"")</f>
        <v/>
      </c>
      <c r="M39" s="10" t="str">
        <f ca="1">IFERROR(INDEX(MAESTRO!M:M,_xludf.AGGREGATE(15,6,ROW(MAESTRO!$B$3:$B$1000)/((MAESTRO!$B$3:$B$1000="OPA")*(UPPER(MAESTRO!$L$3:$L$1000)="CONFIRMADO")),ROWS($A$3:A39))),"")</f>
        <v/>
      </c>
      <c r="N39" s="10" t="str">
        <f ca="1">IFERROR(INDEX(MAESTRO!N:N,_xludf.AGGREGATE(15,6,ROW(MAESTRO!$B$3:$B$1000)/((MAESTRO!$B$3:$B$1000="OPA")*(UPPER(MAESTRO!$L$3:$L$1000)="CONFIRMADO")),ROWS($A$3:A39))),"")</f>
        <v/>
      </c>
      <c r="O39" s="10" t="str">
        <f ca="1">IFERROR(INDEX(MAESTRO!O:O,_xludf.AGGREGATE(15,6,ROW(MAESTRO!$B$3:$B$1000)/((MAESTRO!$B$3:$B$1000="OPA")*(UPPER(MAESTRO!$L$3:$L$1000)="CONFIRMADO")),ROWS($A$3:A39))),"")</f>
        <v/>
      </c>
      <c r="P39" s="10" t="str">
        <f ca="1">IFERROR(INDEX(MAESTRO!P:P,_xludf.AGGREGATE(15,6,ROW(MAESTRO!$B$3:$B$1000)/((MAESTRO!$B$3:$B$1000="OPA")*(UPPER(MAESTRO!$L$3:$L$1000)="CONFIRMADO")),ROWS($A$3:A39))),"")</f>
        <v/>
      </c>
      <c r="Q39" s="10" t="str">
        <f ca="1">IFERROR(INDEX(MAESTRO!Q:Q,_xludf.AGGREGATE(15,6,ROW(MAESTRO!$B$3:$B$1000)/((MAESTRO!$B$3:$B$1000="OPA")*(UPPER(MAESTRO!$L$3:$L$1000)="CONFIRMADO")),ROWS($A$3:A39))),"")</f>
        <v/>
      </c>
      <c r="R39" s="10" t="str">
        <f ca="1">IFERROR(INDEX(MAESTRO!R:R,_xludf.AGGREGATE(15,6,ROW(MAESTRO!$B$3:$B$1000)/((MAESTRO!$B$3:$B$1000="OPA")*(UPPER(MAESTRO!$L$3:$L$1000)="CONFIRMADO")),ROWS($A$3:A39))),"")</f>
        <v/>
      </c>
      <c r="S39" s="10" t="str">
        <f ca="1">IFERROR(INDEX(MAESTRO!S:S,_xludf.AGGREGATE(15,6,ROW(MAESTRO!$B$3:$B$1000)/((MAESTRO!$B$3:$B$1000="OPA")*(UPPER(MAESTRO!$L$3:$L$1000)="CONFIRMADO")),ROWS($A$3:A39))),"")</f>
        <v/>
      </c>
      <c r="T39" s="10" t="str">
        <f ca="1">IFERROR(INDEX(MAESTRO!T:T,_xludf.AGGREGATE(15,6,ROW(MAESTRO!$B$3:$B$1000)/((MAESTRO!$B$3:$B$1000="OPA")*(UPPER(MAESTRO!$L$3:$L$1000)="CONFIRMADO")),ROWS($A$3:A39))),"")</f>
        <v/>
      </c>
      <c r="U39" s="10" t="str">
        <f ca="1">IFERROR(INDEX(MAESTRO!U:U,_xludf.AGGREGATE(15,6,ROW(MAESTRO!$B$3:$B$1000)/((MAESTRO!$B$3:$B$1000="OPA")*(UPPER(MAESTRO!$L$3:$L$1000)="CONFIRMADO")),ROWS($A$3:A39))),"")</f>
        <v/>
      </c>
      <c r="V39" s="10" t="str">
        <f ca="1">IFERROR(INDEX(MAESTRO!V:V,_xludf.AGGREGATE(15,6,ROW(MAESTRO!$B$3:$B$1000)/((MAESTRO!$B$3:$B$1000="OPA")*(UPPER(MAESTRO!$L$3:$L$1000)="CONFIRMADO")),ROWS($A$3:A39))),"")</f>
        <v/>
      </c>
      <c r="W39" s="10" t="str">
        <f ca="1">IFERROR(INDEX(MAESTRO!W:W,_xludf.AGGREGATE(15,6,ROW(MAESTRO!$B$3:$B$1000)/((MAESTRO!$B$3:$B$1000="OPA")*(UPPER(MAESTRO!$L$3:$L$1000)="CONFIRMADO")),ROWS($A$3:A39))),"")</f>
        <v/>
      </c>
      <c r="X39" s="10" t="str">
        <f ca="1">IFERROR(INDEX(MAESTRO!X:X,_xludf.AGGREGATE(15,6,ROW(MAESTRO!$B$3:$B$1000)/((MAESTRO!$B$3:$B$1000="OPA")*(UPPER(MAESTRO!$L$3:$L$1000)="CONFIRMADO")),ROWS($A$3:A39))),"")</f>
        <v/>
      </c>
    </row>
    <row r="40" spans="1:24" ht="22.05" customHeight="1">
      <c r="A40" s="27" t="str">
        <f ca="1">IFERROR(INDEX(MAESTRO!A:A,_xludf.AGGREGATE(15,6,ROW(MAESTRO!$B$3:$B$1000)/((MAESTRO!$B$3:$B$1000="OPA")*(UPPER(MAESTRO!$L$3:$L$1000)="CONFIRMADO")),ROWS($A$3:A40))),"")</f>
        <v/>
      </c>
      <c r="B40" s="27" t="str">
        <f ca="1">IFERROR(INDEX(MAESTRO!B:B,_xludf.AGGREGATE(15,6,ROW(MAESTRO!$B$3:$B$1000)/((MAESTRO!$B$3:$B$1000="OPA")*(UPPER(MAESTRO!$L$3:$L$1000)="CONFIRMADO")),ROWS($A$3:A40))),"")</f>
        <v/>
      </c>
      <c r="C40" s="27" t="str">
        <f ca="1">IFERROR(INDEX(MAESTRO!C:C,_xludf.AGGREGATE(15,6,ROW(MAESTRO!$B$3:$B$1000)/((MAESTRO!$B$3:$B$1000="OPA")*(UPPER(MAESTRO!$L$3:$L$1000)="CONFIRMADO")),ROWS($A$3:A40))),"")</f>
        <v/>
      </c>
      <c r="D40" s="27" t="str">
        <f ca="1">IFERROR(INDEX(MAESTRO!D:D,_xludf.AGGREGATE(15,6,ROW(MAESTRO!$B$3:$B$1000)/((MAESTRO!$B$3:$B$1000="OPA")*(UPPER(MAESTRO!$L$3:$L$1000)="CONFIRMADO")),ROWS($A$3:A40))),"")</f>
        <v/>
      </c>
      <c r="E40" s="27" t="str">
        <f ca="1">IFERROR(INDEX(MAESTRO!E:E,_xludf.AGGREGATE(15,6,ROW(MAESTRO!$B$3:$B$1000)/((MAESTRO!$B$3:$B$1000="OPA")*(UPPER(MAESTRO!$L$3:$L$1000)="CONFIRMADO")),ROWS($A$3:A40))),"")</f>
        <v/>
      </c>
      <c r="F40" s="27" t="str">
        <f ca="1">IFERROR(INDEX(MAESTRO!F:F,_xludf.AGGREGATE(15,6,ROW(MAESTRO!$B$3:$B$1000)/((MAESTRO!$B$3:$B$1000="OPA")*(UPPER(MAESTRO!$L$3:$L$1000)="CONFIRMADO")),ROWS($A$3:A40))),"")</f>
        <v/>
      </c>
      <c r="G40" s="27" t="str">
        <f ca="1">IFERROR(INDEX(MAESTRO!G:G,_xludf.AGGREGATE(15,6,ROW(MAESTRO!$B$3:$B$1000)/((MAESTRO!$B$3:$B$1000="OPA")*(UPPER(MAESTRO!$L$3:$L$1000)="CONFIRMADO")),ROWS($A$3:A40))),"")</f>
        <v/>
      </c>
      <c r="H40" s="27" t="str">
        <f ca="1">IFERROR(INDEX(MAESTRO!H:H,_xludf.AGGREGATE(15,6,ROW(MAESTRO!$B$3:$B$1000)/((MAESTRO!$B$3:$B$1000="OPA")*(UPPER(MAESTRO!$L$3:$L$1000)="CONFIRMADO")),ROWS($A$3:A40))),"")</f>
        <v/>
      </c>
      <c r="I40" s="27" t="str">
        <f ca="1">IFERROR(INDEX(MAESTRO!I:I,_xludf.AGGREGATE(15,6,ROW(MAESTRO!$B$3:$B$1000)/((MAESTRO!$B$3:$B$1000="OPA")*(UPPER(MAESTRO!$L$3:$L$1000)="CONFIRMADO")),ROWS($A$3:A40))),"")</f>
        <v/>
      </c>
      <c r="J40" s="27" t="str">
        <f ca="1">IFERROR(INDEX(MAESTRO!J:J,_xludf.AGGREGATE(15,6,ROW(MAESTRO!$B$3:$B$1000)/((MAESTRO!$B$3:$B$1000="OPA")*(UPPER(MAESTRO!$L$3:$L$1000)="CONFIRMADO")),ROWS($A$3:A40))),"")</f>
        <v/>
      </c>
      <c r="K40" s="27" t="str">
        <f ca="1">IFERROR(INDEX(MAESTRO!K:K,_xludf.AGGREGATE(15,6,ROW(MAESTRO!$B$3:$B$1000)/((MAESTRO!$B$3:$B$1000="OPA")*(UPPER(MAESTRO!$L$3:$L$1000)="CONFIRMADO")),ROWS($A$3:A40))),"")</f>
        <v/>
      </c>
      <c r="L40" s="27" t="str">
        <f ca="1">IFERROR(INDEX(MAESTRO!L:L,_xludf.AGGREGATE(15,6,ROW(MAESTRO!$B$3:$B$1000)/((MAESTRO!$B$3:$B$1000="OPA")*(UPPER(MAESTRO!$L$3:$L$1000)="CONFIRMADO")),ROWS($A$3:A40))),"")</f>
        <v/>
      </c>
      <c r="M40" s="27" t="str">
        <f ca="1">IFERROR(INDEX(MAESTRO!M:M,_xludf.AGGREGATE(15,6,ROW(MAESTRO!$B$3:$B$1000)/((MAESTRO!$B$3:$B$1000="OPA")*(UPPER(MAESTRO!$L$3:$L$1000)="CONFIRMADO")),ROWS($A$3:A40))),"")</f>
        <v/>
      </c>
      <c r="N40" s="27" t="str">
        <f ca="1">IFERROR(INDEX(MAESTRO!N:N,_xludf.AGGREGATE(15,6,ROW(MAESTRO!$B$3:$B$1000)/((MAESTRO!$B$3:$B$1000="OPA")*(UPPER(MAESTRO!$L$3:$L$1000)="CONFIRMADO")),ROWS($A$3:A40))),"")</f>
        <v/>
      </c>
      <c r="O40" s="27" t="str">
        <f ca="1">IFERROR(INDEX(MAESTRO!O:O,_xludf.AGGREGATE(15,6,ROW(MAESTRO!$B$3:$B$1000)/((MAESTRO!$B$3:$B$1000="OPA")*(UPPER(MAESTRO!$L$3:$L$1000)="CONFIRMADO")),ROWS($A$3:A40))),"")</f>
        <v/>
      </c>
      <c r="P40" s="27" t="str">
        <f ca="1">IFERROR(INDEX(MAESTRO!P:P,_xludf.AGGREGATE(15,6,ROW(MAESTRO!$B$3:$B$1000)/((MAESTRO!$B$3:$B$1000="OPA")*(UPPER(MAESTRO!$L$3:$L$1000)="CONFIRMADO")),ROWS($A$3:A40))),"")</f>
        <v/>
      </c>
      <c r="Q40" s="27" t="str">
        <f ca="1">IFERROR(INDEX(MAESTRO!Q:Q,_xludf.AGGREGATE(15,6,ROW(MAESTRO!$B$3:$B$1000)/((MAESTRO!$B$3:$B$1000="OPA")*(UPPER(MAESTRO!$L$3:$L$1000)="CONFIRMADO")),ROWS($A$3:A40))),"")</f>
        <v/>
      </c>
      <c r="R40" s="27" t="str">
        <f ca="1">IFERROR(INDEX(MAESTRO!R:R,_xludf.AGGREGATE(15,6,ROW(MAESTRO!$B$3:$B$1000)/((MAESTRO!$B$3:$B$1000="OPA")*(UPPER(MAESTRO!$L$3:$L$1000)="CONFIRMADO")),ROWS($A$3:A40))),"")</f>
        <v/>
      </c>
      <c r="S40" s="27" t="str">
        <f ca="1">IFERROR(INDEX(MAESTRO!S:S,_xludf.AGGREGATE(15,6,ROW(MAESTRO!$B$3:$B$1000)/((MAESTRO!$B$3:$B$1000="OPA")*(UPPER(MAESTRO!$L$3:$L$1000)="CONFIRMADO")),ROWS($A$3:A40))),"")</f>
        <v/>
      </c>
      <c r="T40" s="27" t="str">
        <f ca="1">IFERROR(INDEX(MAESTRO!T:T,_xludf.AGGREGATE(15,6,ROW(MAESTRO!$B$3:$B$1000)/((MAESTRO!$B$3:$B$1000="OPA")*(UPPER(MAESTRO!$L$3:$L$1000)="CONFIRMADO")),ROWS($A$3:A40))),"")</f>
        <v/>
      </c>
      <c r="U40" s="27" t="str">
        <f ca="1">IFERROR(INDEX(MAESTRO!U:U,_xludf.AGGREGATE(15,6,ROW(MAESTRO!$B$3:$B$1000)/((MAESTRO!$B$3:$B$1000="OPA")*(UPPER(MAESTRO!$L$3:$L$1000)="CONFIRMADO")),ROWS($A$3:A40))),"")</f>
        <v/>
      </c>
      <c r="V40" s="27" t="str">
        <f ca="1">IFERROR(INDEX(MAESTRO!V:V,_xludf.AGGREGATE(15,6,ROW(MAESTRO!$B$3:$B$1000)/((MAESTRO!$B$3:$B$1000="OPA")*(UPPER(MAESTRO!$L$3:$L$1000)="CONFIRMADO")),ROWS($A$3:A40))),"")</f>
        <v/>
      </c>
      <c r="W40" s="27" t="str">
        <f ca="1">IFERROR(INDEX(MAESTRO!W:W,_xludf.AGGREGATE(15,6,ROW(MAESTRO!$B$3:$B$1000)/((MAESTRO!$B$3:$B$1000="OPA")*(UPPER(MAESTRO!$L$3:$L$1000)="CONFIRMADO")),ROWS($A$3:A40))),"")</f>
        <v/>
      </c>
      <c r="X40" s="27" t="str">
        <f ca="1">IFERROR(INDEX(MAESTRO!X:X,_xludf.AGGREGATE(15,6,ROW(MAESTRO!$B$3:$B$1000)/((MAESTRO!$B$3:$B$1000="OPA")*(UPPER(MAESTRO!$L$3:$L$1000)="CONFIRMADO")),ROWS($A$3:A40))),"")</f>
        <v/>
      </c>
    </row>
    <row r="41" spans="1:24" ht="22.05" customHeight="1">
      <c r="A41" s="10" t="str">
        <f ca="1">IFERROR(INDEX(MAESTRO!A:A,_xludf.AGGREGATE(15,6,ROW(MAESTRO!$B$3:$B$1000)/((MAESTRO!$B$3:$B$1000="OPA")*(UPPER(MAESTRO!$L$3:$L$1000)="CONFIRMADO")),ROWS($A$3:A41))),"")</f>
        <v/>
      </c>
      <c r="B41" s="10" t="str">
        <f ca="1">IFERROR(INDEX(MAESTRO!B:B,_xludf.AGGREGATE(15,6,ROW(MAESTRO!$B$3:$B$1000)/((MAESTRO!$B$3:$B$1000="OPA")*(UPPER(MAESTRO!$L$3:$L$1000)="CONFIRMADO")),ROWS($A$3:A41))),"")</f>
        <v/>
      </c>
      <c r="C41" s="10" t="str">
        <f ca="1">IFERROR(INDEX(MAESTRO!C:C,_xludf.AGGREGATE(15,6,ROW(MAESTRO!$B$3:$B$1000)/((MAESTRO!$B$3:$B$1000="OPA")*(UPPER(MAESTRO!$L$3:$L$1000)="CONFIRMADO")),ROWS($A$3:A41))),"")</f>
        <v/>
      </c>
      <c r="D41" s="10" t="str">
        <f ca="1">IFERROR(INDEX(MAESTRO!D:D,_xludf.AGGREGATE(15,6,ROW(MAESTRO!$B$3:$B$1000)/((MAESTRO!$B$3:$B$1000="OPA")*(UPPER(MAESTRO!$L$3:$L$1000)="CONFIRMADO")),ROWS($A$3:A41))),"")</f>
        <v/>
      </c>
      <c r="E41" s="10" t="str">
        <f ca="1">IFERROR(INDEX(MAESTRO!E:E,_xludf.AGGREGATE(15,6,ROW(MAESTRO!$B$3:$B$1000)/((MAESTRO!$B$3:$B$1000="OPA")*(UPPER(MAESTRO!$L$3:$L$1000)="CONFIRMADO")),ROWS($A$3:A41))),"")</f>
        <v/>
      </c>
      <c r="F41" s="10" t="str">
        <f ca="1">IFERROR(INDEX(MAESTRO!F:F,_xludf.AGGREGATE(15,6,ROW(MAESTRO!$B$3:$B$1000)/((MAESTRO!$B$3:$B$1000="OPA")*(UPPER(MAESTRO!$L$3:$L$1000)="CONFIRMADO")),ROWS($A$3:A41))),"")</f>
        <v/>
      </c>
      <c r="G41" s="10" t="str">
        <f ca="1">IFERROR(INDEX(MAESTRO!G:G,_xludf.AGGREGATE(15,6,ROW(MAESTRO!$B$3:$B$1000)/((MAESTRO!$B$3:$B$1000="OPA")*(UPPER(MAESTRO!$L$3:$L$1000)="CONFIRMADO")),ROWS($A$3:A41))),"")</f>
        <v/>
      </c>
      <c r="H41" s="10" t="str">
        <f ca="1">IFERROR(INDEX(MAESTRO!H:H,_xludf.AGGREGATE(15,6,ROW(MAESTRO!$B$3:$B$1000)/((MAESTRO!$B$3:$B$1000="OPA")*(UPPER(MAESTRO!$L$3:$L$1000)="CONFIRMADO")),ROWS($A$3:A41))),"")</f>
        <v/>
      </c>
      <c r="I41" s="10" t="str">
        <f ca="1">IFERROR(INDEX(MAESTRO!I:I,_xludf.AGGREGATE(15,6,ROW(MAESTRO!$B$3:$B$1000)/((MAESTRO!$B$3:$B$1000="OPA")*(UPPER(MAESTRO!$L$3:$L$1000)="CONFIRMADO")),ROWS($A$3:A41))),"")</f>
        <v/>
      </c>
      <c r="J41" s="10" t="str">
        <f ca="1">IFERROR(INDEX(MAESTRO!J:J,_xludf.AGGREGATE(15,6,ROW(MAESTRO!$B$3:$B$1000)/((MAESTRO!$B$3:$B$1000="OPA")*(UPPER(MAESTRO!$L$3:$L$1000)="CONFIRMADO")),ROWS($A$3:A41))),"")</f>
        <v/>
      </c>
      <c r="K41" s="10" t="str">
        <f ca="1">IFERROR(INDEX(MAESTRO!K:K,_xludf.AGGREGATE(15,6,ROW(MAESTRO!$B$3:$B$1000)/((MAESTRO!$B$3:$B$1000="OPA")*(UPPER(MAESTRO!$L$3:$L$1000)="CONFIRMADO")),ROWS($A$3:A41))),"")</f>
        <v/>
      </c>
      <c r="L41" s="10" t="str">
        <f ca="1">IFERROR(INDEX(MAESTRO!L:L,_xludf.AGGREGATE(15,6,ROW(MAESTRO!$B$3:$B$1000)/((MAESTRO!$B$3:$B$1000="OPA")*(UPPER(MAESTRO!$L$3:$L$1000)="CONFIRMADO")),ROWS($A$3:A41))),"")</f>
        <v/>
      </c>
      <c r="M41" s="10" t="str">
        <f ca="1">IFERROR(INDEX(MAESTRO!M:M,_xludf.AGGREGATE(15,6,ROW(MAESTRO!$B$3:$B$1000)/((MAESTRO!$B$3:$B$1000="OPA")*(UPPER(MAESTRO!$L$3:$L$1000)="CONFIRMADO")),ROWS($A$3:A41))),"")</f>
        <v/>
      </c>
      <c r="N41" s="10" t="str">
        <f ca="1">IFERROR(INDEX(MAESTRO!N:N,_xludf.AGGREGATE(15,6,ROW(MAESTRO!$B$3:$B$1000)/((MAESTRO!$B$3:$B$1000="OPA")*(UPPER(MAESTRO!$L$3:$L$1000)="CONFIRMADO")),ROWS($A$3:A41))),"")</f>
        <v/>
      </c>
      <c r="O41" s="10" t="str">
        <f ca="1">IFERROR(INDEX(MAESTRO!O:O,_xludf.AGGREGATE(15,6,ROW(MAESTRO!$B$3:$B$1000)/((MAESTRO!$B$3:$B$1000="OPA")*(UPPER(MAESTRO!$L$3:$L$1000)="CONFIRMADO")),ROWS($A$3:A41))),"")</f>
        <v/>
      </c>
      <c r="P41" s="10" t="str">
        <f ca="1">IFERROR(INDEX(MAESTRO!P:P,_xludf.AGGREGATE(15,6,ROW(MAESTRO!$B$3:$B$1000)/((MAESTRO!$B$3:$B$1000="OPA")*(UPPER(MAESTRO!$L$3:$L$1000)="CONFIRMADO")),ROWS($A$3:A41))),"")</f>
        <v/>
      </c>
      <c r="Q41" s="10" t="str">
        <f ca="1">IFERROR(INDEX(MAESTRO!Q:Q,_xludf.AGGREGATE(15,6,ROW(MAESTRO!$B$3:$B$1000)/((MAESTRO!$B$3:$B$1000="OPA")*(UPPER(MAESTRO!$L$3:$L$1000)="CONFIRMADO")),ROWS($A$3:A41))),"")</f>
        <v/>
      </c>
      <c r="R41" s="10" t="str">
        <f ca="1">IFERROR(INDEX(MAESTRO!R:R,_xludf.AGGREGATE(15,6,ROW(MAESTRO!$B$3:$B$1000)/((MAESTRO!$B$3:$B$1000="OPA")*(UPPER(MAESTRO!$L$3:$L$1000)="CONFIRMADO")),ROWS($A$3:A41))),"")</f>
        <v/>
      </c>
      <c r="S41" s="10" t="str">
        <f ca="1">IFERROR(INDEX(MAESTRO!S:S,_xludf.AGGREGATE(15,6,ROW(MAESTRO!$B$3:$B$1000)/((MAESTRO!$B$3:$B$1000="OPA")*(UPPER(MAESTRO!$L$3:$L$1000)="CONFIRMADO")),ROWS($A$3:A41))),"")</f>
        <v/>
      </c>
      <c r="T41" s="10" t="str">
        <f ca="1">IFERROR(INDEX(MAESTRO!T:T,_xludf.AGGREGATE(15,6,ROW(MAESTRO!$B$3:$B$1000)/((MAESTRO!$B$3:$B$1000="OPA")*(UPPER(MAESTRO!$L$3:$L$1000)="CONFIRMADO")),ROWS($A$3:A41))),"")</f>
        <v/>
      </c>
      <c r="U41" s="10" t="str">
        <f ca="1">IFERROR(INDEX(MAESTRO!U:U,_xludf.AGGREGATE(15,6,ROW(MAESTRO!$B$3:$B$1000)/((MAESTRO!$B$3:$B$1000="OPA")*(UPPER(MAESTRO!$L$3:$L$1000)="CONFIRMADO")),ROWS($A$3:A41))),"")</f>
        <v/>
      </c>
      <c r="V41" s="10" t="str">
        <f ca="1">IFERROR(INDEX(MAESTRO!V:V,_xludf.AGGREGATE(15,6,ROW(MAESTRO!$B$3:$B$1000)/((MAESTRO!$B$3:$B$1000="OPA")*(UPPER(MAESTRO!$L$3:$L$1000)="CONFIRMADO")),ROWS($A$3:A41))),"")</f>
        <v/>
      </c>
      <c r="W41" s="10" t="str">
        <f ca="1">IFERROR(INDEX(MAESTRO!W:W,_xludf.AGGREGATE(15,6,ROW(MAESTRO!$B$3:$B$1000)/((MAESTRO!$B$3:$B$1000="OPA")*(UPPER(MAESTRO!$L$3:$L$1000)="CONFIRMADO")),ROWS($A$3:A41))),"")</f>
        <v/>
      </c>
      <c r="X41" s="10" t="str">
        <f ca="1">IFERROR(INDEX(MAESTRO!X:X,_xludf.AGGREGATE(15,6,ROW(MAESTRO!$B$3:$B$1000)/((MAESTRO!$B$3:$B$1000="OPA")*(UPPER(MAESTRO!$L$3:$L$1000)="CONFIRMADO")),ROWS($A$3:A41))),"")</f>
        <v/>
      </c>
    </row>
    <row r="42" spans="1:24" ht="22.05" customHeight="1">
      <c r="A42" s="27" t="str">
        <f ca="1">IFERROR(INDEX(MAESTRO!A:A,_xludf.AGGREGATE(15,6,ROW(MAESTRO!$B$3:$B$1000)/((MAESTRO!$B$3:$B$1000="OPA")*(UPPER(MAESTRO!$L$3:$L$1000)="CONFIRMADO")),ROWS($A$3:A42))),"")</f>
        <v/>
      </c>
      <c r="B42" s="27" t="str">
        <f ca="1">IFERROR(INDEX(MAESTRO!B:B,_xludf.AGGREGATE(15,6,ROW(MAESTRO!$B$3:$B$1000)/((MAESTRO!$B$3:$B$1000="OPA")*(UPPER(MAESTRO!$L$3:$L$1000)="CONFIRMADO")),ROWS($A$3:A42))),"")</f>
        <v/>
      </c>
      <c r="C42" s="27" t="str">
        <f ca="1">IFERROR(INDEX(MAESTRO!C:C,_xludf.AGGREGATE(15,6,ROW(MAESTRO!$B$3:$B$1000)/((MAESTRO!$B$3:$B$1000="OPA")*(UPPER(MAESTRO!$L$3:$L$1000)="CONFIRMADO")),ROWS($A$3:A42))),"")</f>
        <v/>
      </c>
      <c r="D42" s="27" t="str">
        <f ca="1">IFERROR(INDEX(MAESTRO!D:D,_xludf.AGGREGATE(15,6,ROW(MAESTRO!$B$3:$B$1000)/((MAESTRO!$B$3:$B$1000="OPA")*(UPPER(MAESTRO!$L$3:$L$1000)="CONFIRMADO")),ROWS($A$3:A42))),"")</f>
        <v/>
      </c>
      <c r="E42" s="27" t="str">
        <f ca="1">IFERROR(INDEX(MAESTRO!E:E,_xludf.AGGREGATE(15,6,ROW(MAESTRO!$B$3:$B$1000)/((MAESTRO!$B$3:$B$1000="OPA")*(UPPER(MAESTRO!$L$3:$L$1000)="CONFIRMADO")),ROWS($A$3:A42))),"")</f>
        <v/>
      </c>
      <c r="F42" s="27" t="str">
        <f ca="1">IFERROR(INDEX(MAESTRO!F:F,_xludf.AGGREGATE(15,6,ROW(MAESTRO!$B$3:$B$1000)/((MAESTRO!$B$3:$B$1000="OPA")*(UPPER(MAESTRO!$L$3:$L$1000)="CONFIRMADO")),ROWS($A$3:A42))),"")</f>
        <v/>
      </c>
      <c r="G42" s="27" t="str">
        <f ca="1">IFERROR(INDEX(MAESTRO!G:G,_xludf.AGGREGATE(15,6,ROW(MAESTRO!$B$3:$B$1000)/((MAESTRO!$B$3:$B$1000="OPA")*(UPPER(MAESTRO!$L$3:$L$1000)="CONFIRMADO")),ROWS($A$3:A42))),"")</f>
        <v/>
      </c>
      <c r="H42" s="27" t="str">
        <f ca="1">IFERROR(INDEX(MAESTRO!H:H,_xludf.AGGREGATE(15,6,ROW(MAESTRO!$B$3:$B$1000)/((MAESTRO!$B$3:$B$1000="OPA")*(UPPER(MAESTRO!$L$3:$L$1000)="CONFIRMADO")),ROWS($A$3:A42))),"")</f>
        <v/>
      </c>
      <c r="I42" s="27" t="str">
        <f ca="1">IFERROR(INDEX(MAESTRO!I:I,_xludf.AGGREGATE(15,6,ROW(MAESTRO!$B$3:$B$1000)/((MAESTRO!$B$3:$B$1000="OPA")*(UPPER(MAESTRO!$L$3:$L$1000)="CONFIRMADO")),ROWS($A$3:A42))),"")</f>
        <v/>
      </c>
      <c r="J42" s="27" t="str">
        <f ca="1">IFERROR(INDEX(MAESTRO!J:J,_xludf.AGGREGATE(15,6,ROW(MAESTRO!$B$3:$B$1000)/((MAESTRO!$B$3:$B$1000="OPA")*(UPPER(MAESTRO!$L$3:$L$1000)="CONFIRMADO")),ROWS($A$3:A42))),"")</f>
        <v/>
      </c>
      <c r="K42" s="27" t="str">
        <f ca="1">IFERROR(INDEX(MAESTRO!K:K,_xludf.AGGREGATE(15,6,ROW(MAESTRO!$B$3:$B$1000)/((MAESTRO!$B$3:$B$1000="OPA")*(UPPER(MAESTRO!$L$3:$L$1000)="CONFIRMADO")),ROWS($A$3:A42))),"")</f>
        <v/>
      </c>
      <c r="L42" s="27" t="str">
        <f ca="1">IFERROR(INDEX(MAESTRO!L:L,_xludf.AGGREGATE(15,6,ROW(MAESTRO!$B$3:$B$1000)/((MAESTRO!$B$3:$B$1000="OPA")*(UPPER(MAESTRO!$L$3:$L$1000)="CONFIRMADO")),ROWS($A$3:A42))),"")</f>
        <v/>
      </c>
      <c r="M42" s="27" t="str">
        <f ca="1">IFERROR(INDEX(MAESTRO!M:M,_xludf.AGGREGATE(15,6,ROW(MAESTRO!$B$3:$B$1000)/((MAESTRO!$B$3:$B$1000="OPA")*(UPPER(MAESTRO!$L$3:$L$1000)="CONFIRMADO")),ROWS($A$3:A42))),"")</f>
        <v/>
      </c>
      <c r="N42" s="27" t="str">
        <f ca="1">IFERROR(INDEX(MAESTRO!N:N,_xludf.AGGREGATE(15,6,ROW(MAESTRO!$B$3:$B$1000)/((MAESTRO!$B$3:$B$1000="OPA")*(UPPER(MAESTRO!$L$3:$L$1000)="CONFIRMADO")),ROWS($A$3:A42))),"")</f>
        <v/>
      </c>
      <c r="O42" s="27" t="str">
        <f ca="1">IFERROR(INDEX(MAESTRO!O:O,_xludf.AGGREGATE(15,6,ROW(MAESTRO!$B$3:$B$1000)/((MAESTRO!$B$3:$B$1000="OPA")*(UPPER(MAESTRO!$L$3:$L$1000)="CONFIRMADO")),ROWS($A$3:A42))),"")</f>
        <v/>
      </c>
      <c r="P42" s="27" t="str">
        <f ca="1">IFERROR(INDEX(MAESTRO!P:P,_xludf.AGGREGATE(15,6,ROW(MAESTRO!$B$3:$B$1000)/((MAESTRO!$B$3:$B$1000="OPA")*(UPPER(MAESTRO!$L$3:$L$1000)="CONFIRMADO")),ROWS($A$3:A42))),"")</f>
        <v/>
      </c>
      <c r="Q42" s="27" t="str">
        <f ca="1">IFERROR(INDEX(MAESTRO!Q:Q,_xludf.AGGREGATE(15,6,ROW(MAESTRO!$B$3:$B$1000)/((MAESTRO!$B$3:$B$1000="OPA")*(UPPER(MAESTRO!$L$3:$L$1000)="CONFIRMADO")),ROWS($A$3:A42))),"")</f>
        <v/>
      </c>
      <c r="R42" s="27" t="str">
        <f ca="1">IFERROR(INDEX(MAESTRO!R:R,_xludf.AGGREGATE(15,6,ROW(MAESTRO!$B$3:$B$1000)/((MAESTRO!$B$3:$B$1000="OPA")*(UPPER(MAESTRO!$L$3:$L$1000)="CONFIRMADO")),ROWS($A$3:A42))),"")</f>
        <v/>
      </c>
      <c r="S42" s="27" t="str">
        <f ca="1">IFERROR(INDEX(MAESTRO!S:S,_xludf.AGGREGATE(15,6,ROW(MAESTRO!$B$3:$B$1000)/((MAESTRO!$B$3:$B$1000="OPA")*(UPPER(MAESTRO!$L$3:$L$1000)="CONFIRMADO")),ROWS($A$3:A42))),"")</f>
        <v/>
      </c>
      <c r="T42" s="27" t="str">
        <f ca="1">IFERROR(INDEX(MAESTRO!T:T,_xludf.AGGREGATE(15,6,ROW(MAESTRO!$B$3:$B$1000)/((MAESTRO!$B$3:$B$1000="OPA")*(UPPER(MAESTRO!$L$3:$L$1000)="CONFIRMADO")),ROWS($A$3:A42))),"")</f>
        <v/>
      </c>
      <c r="U42" s="27" t="str">
        <f ca="1">IFERROR(INDEX(MAESTRO!U:U,_xludf.AGGREGATE(15,6,ROW(MAESTRO!$B$3:$B$1000)/((MAESTRO!$B$3:$B$1000="OPA")*(UPPER(MAESTRO!$L$3:$L$1000)="CONFIRMADO")),ROWS($A$3:A42))),"")</f>
        <v/>
      </c>
      <c r="V42" s="27" t="str">
        <f ca="1">IFERROR(INDEX(MAESTRO!V:V,_xludf.AGGREGATE(15,6,ROW(MAESTRO!$B$3:$B$1000)/((MAESTRO!$B$3:$B$1000="OPA")*(UPPER(MAESTRO!$L$3:$L$1000)="CONFIRMADO")),ROWS($A$3:A42))),"")</f>
        <v/>
      </c>
      <c r="W42" s="27" t="str">
        <f ca="1">IFERROR(INDEX(MAESTRO!W:W,_xludf.AGGREGATE(15,6,ROW(MAESTRO!$B$3:$B$1000)/((MAESTRO!$B$3:$B$1000="OPA")*(UPPER(MAESTRO!$L$3:$L$1000)="CONFIRMADO")),ROWS($A$3:A42))),"")</f>
        <v/>
      </c>
      <c r="X42" s="27" t="str">
        <f ca="1">IFERROR(INDEX(MAESTRO!X:X,_xludf.AGGREGATE(15,6,ROW(MAESTRO!$B$3:$B$1000)/((MAESTRO!$B$3:$B$1000="OPA")*(UPPER(MAESTRO!$L$3:$L$1000)="CONFIRMADO")),ROWS($A$3:A42))),"")</f>
        <v/>
      </c>
    </row>
    <row r="43" spans="1:24" ht="22.05" customHeight="1">
      <c r="A43" s="10" t="str">
        <f ca="1">IFERROR(INDEX(MAESTRO!A:A,_xludf.AGGREGATE(15,6,ROW(MAESTRO!$B$3:$B$1000)/((MAESTRO!$B$3:$B$1000="OPA")*(UPPER(MAESTRO!$L$3:$L$1000)="CONFIRMADO")),ROWS($A$3:A43))),"")</f>
        <v/>
      </c>
      <c r="B43" s="10" t="str">
        <f ca="1">IFERROR(INDEX(MAESTRO!B:B,_xludf.AGGREGATE(15,6,ROW(MAESTRO!$B$3:$B$1000)/((MAESTRO!$B$3:$B$1000="OPA")*(UPPER(MAESTRO!$L$3:$L$1000)="CONFIRMADO")),ROWS($A$3:A43))),"")</f>
        <v/>
      </c>
      <c r="C43" s="10" t="str">
        <f ca="1">IFERROR(INDEX(MAESTRO!C:C,_xludf.AGGREGATE(15,6,ROW(MAESTRO!$B$3:$B$1000)/((MAESTRO!$B$3:$B$1000="OPA")*(UPPER(MAESTRO!$L$3:$L$1000)="CONFIRMADO")),ROWS($A$3:A43))),"")</f>
        <v/>
      </c>
      <c r="D43" s="10" t="str">
        <f ca="1">IFERROR(INDEX(MAESTRO!D:D,_xludf.AGGREGATE(15,6,ROW(MAESTRO!$B$3:$B$1000)/((MAESTRO!$B$3:$B$1000="OPA")*(UPPER(MAESTRO!$L$3:$L$1000)="CONFIRMADO")),ROWS($A$3:A43))),"")</f>
        <v/>
      </c>
      <c r="E43" s="10" t="str">
        <f ca="1">IFERROR(INDEX(MAESTRO!E:E,_xludf.AGGREGATE(15,6,ROW(MAESTRO!$B$3:$B$1000)/((MAESTRO!$B$3:$B$1000="OPA")*(UPPER(MAESTRO!$L$3:$L$1000)="CONFIRMADO")),ROWS($A$3:A43))),"")</f>
        <v/>
      </c>
      <c r="F43" s="10" t="str">
        <f ca="1">IFERROR(INDEX(MAESTRO!F:F,_xludf.AGGREGATE(15,6,ROW(MAESTRO!$B$3:$B$1000)/((MAESTRO!$B$3:$B$1000="OPA")*(UPPER(MAESTRO!$L$3:$L$1000)="CONFIRMADO")),ROWS($A$3:A43))),"")</f>
        <v/>
      </c>
      <c r="G43" s="10" t="str">
        <f ca="1">IFERROR(INDEX(MAESTRO!G:G,_xludf.AGGREGATE(15,6,ROW(MAESTRO!$B$3:$B$1000)/((MAESTRO!$B$3:$B$1000="OPA")*(UPPER(MAESTRO!$L$3:$L$1000)="CONFIRMADO")),ROWS($A$3:A43))),"")</f>
        <v/>
      </c>
      <c r="H43" s="10" t="str">
        <f ca="1">IFERROR(INDEX(MAESTRO!H:H,_xludf.AGGREGATE(15,6,ROW(MAESTRO!$B$3:$B$1000)/((MAESTRO!$B$3:$B$1000="OPA")*(UPPER(MAESTRO!$L$3:$L$1000)="CONFIRMADO")),ROWS($A$3:A43))),"")</f>
        <v/>
      </c>
      <c r="I43" s="10" t="str">
        <f ca="1">IFERROR(INDEX(MAESTRO!I:I,_xludf.AGGREGATE(15,6,ROW(MAESTRO!$B$3:$B$1000)/((MAESTRO!$B$3:$B$1000="OPA")*(UPPER(MAESTRO!$L$3:$L$1000)="CONFIRMADO")),ROWS($A$3:A43))),"")</f>
        <v/>
      </c>
      <c r="J43" s="10" t="str">
        <f ca="1">IFERROR(INDEX(MAESTRO!J:J,_xludf.AGGREGATE(15,6,ROW(MAESTRO!$B$3:$B$1000)/((MAESTRO!$B$3:$B$1000="OPA")*(UPPER(MAESTRO!$L$3:$L$1000)="CONFIRMADO")),ROWS($A$3:A43))),"")</f>
        <v/>
      </c>
      <c r="K43" s="10" t="str">
        <f ca="1">IFERROR(INDEX(MAESTRO!K:K,_xludf.AGGREGATE(15,6,ROW(MAESTRO!$B$3:$B$1000)/((MAESTRO!$B$3:$B$1000="OPA")*(UPPER(MAESTRO!$L$3:$L$1000)="CONFIRMADO")),ROWS($A$3:A43))),"")</f>
        <v/>
      </c>
      <c r="L43" s="10" t="str">
        <f ca="1">IFERROR(INDEX(MAESTRO!L:L,_xludf.AGGREGATE(15,6,ROW(MAESTRO!$B$3:$B$1000)/((MAESTRO!$B$3:$B$1000="OPA")*(UPPER(MAESTRO!$L$3:$L$1000)="CONFIRMADO")),ROWS($A$3:A43))),"")</f>
        <v/>
      </c>
      <c r="M43" s="10" t="str">
        <f ca="1">IFERROR(INDEX(MAESTRO!M:M,_xludf.AGGREGATE(15,6,ROW(MAESTRO!$B$3:$B$1000)/((MAESTRO!$B$3:$B$1000="OPA")*(UPPER(MAESTRO!$L$3:$L$1000)="CONFIRMADO")),ROWS($A$3:A43))),"")</f>
        <v/>
      </c>
      <c r="N43" s="10" t="str">
        <f ca="1">IFERROR(INDEX(MAESTRO!N:N,_xludf.AGGREGATE(15,6,ROW(MAESTRO!$B$3:$B$1000)/((MAESTRO!$B$3:$B$1000="OPA")*(UPPER(MAESTRO!$L$3:$L$1000)="CONFIRMADO")),ROWS($A$3:A43))),"")</f>
        <v/>
      </c>
      <c r="O43" s="10" t="str">
        <f ca="1">IFERROR(INDEX(MAESTRO!O:O,_xludf.AGGREGATE(15,6,ROW(MAESTRO!$B$3:$B$1000)/((MAESTRO!$B$3:$B$1000="OPA")*(UPPER(MAESTRO!$L$3:$L$1000)="CONFIRMADO")),ROWS($A$3:A43))),"")</f>
        <v/>
      </c>
      <c r="P43" s="10" t="str">
        <f ca="1">IFERROR(INDEX(MAESTRO!P:P,_xludf.AGGREGATE(15,6,ROW(MAESTRO!$B$3:$B$1000)/((MAESTRO!$B$3:$B$1000="OPA")*(UPPER(MAESTRO!$L$3:$L$1000)="CONFIRMADO")),ROWS($A$3:A43))),"")</f>
        <v/>
      </c>
      <c r="Q43" s="10" t="str">
        <f ca="1">IFERROR(INDEX(MAESTRO!Q:Q,_xludf.AGGREGATE(15,6,ROW(MAESTRO!$B$3:$B$1000)/((MAESTRO!$B$3:$B$1000="OPA")*(UPPER(MAESTRO!$L$3:$L$1000)="CONFIRMADO")),ROWS($A$3:A43))),"")</f>
        <v/>
      </c>
      <c r="R43" s="10" t="str">
        <f ca="1">IFERROR(INDEX(MAESTRO!R:R,_xludf.AGGREGATE(15,6,ROW(MAESTRO!$B$3:$B$1000)/((MAESTRO!$B$3:$B$1000="OPA")*(UPPER(MAESTRO!$L$3:$L$1000)="CONFIRMADO")),ROWS($A$3:A43))),"")</f>
        <v/>
      </c>
      <c r="S43" s="10" t="str">
        <f ca="1">IFERROR(INDEX(MAESTRO!S:S,_xludf.AGGREGATE(15,6,ROW(MAESTRO!$B$3:$B$1000)/((MAESTRO!$B$3:$B$1000="OPA")*(UPPER(MAESTRO!$L$3:$L$1000)="CONFIRMADO")),ROWS($A$3:A43))),"")</f>
        <v/>
      </c>
      <c r="T43" s="10" t="str">
        <f ca="1">IFERROR(INDEX(MAESTRO!T:T,_xludf.AGGREGATE(15,6,ROW(MAESTRO!$B$3:$B$1000)/((MAESTRO!$B$3:$B$1000="OPA")*(UPPER(MAESTRO!$L$3:$L$1000)="CONFIRMADO")),ROWS($A$3:A43))),"")</f>
        <v/>
      </c>
      <c r="U43" s="10" t="str">
        <f ca="1">IFERROR(INDEX(MAESTRO!U:U,_xludf.AGGREGATE(15,6,ROW(MAESTRO!$B$3:$B$1000)/((MAESTRO!$B$3:$B$1000="OPA")*(UPPER(MAESTRO!$L$3:$L$1000)="CONFIRMADO")),ROWS($A$3:A43))),"")</f>
        <v/>
      </c>
      <c r="V43" s="10" t="str">
        <f ca="1">IFERROR(INDEX(MAESTRO!V:V,_xludf.AGGREGATE(15,6,ROW(MAESTRO!$B$3:$B$1000)/((MAESTRO!$B$3:$B$1000="OPA")*(UPPER(MAESTRO!$L$3:$L$1000)="CONFIRMADO")),ROWS($A$3:A43))),"")</f>
        <v/>
      </c>
      <c r="W43" s="10" t="str">
        <f ca="1">IFERROR(INDEX(MAESTRO!W:W,_xludf.AGGREGATE(15,6,ROW(MAESTRO!$B$3:$B$1000)/((MAESTRO!$B$3:$B$1000="OPA")*(UPPER(MAESTRO!$L$3:$L$1000)="CONFIRMADO")),ROWS($A$3:A43))),"")</f>
        <v/>
      </c>
      <c r="X43" s="10" t="str">
        <f ca="1">IFERROR(INDEX(MAESTRO!X:X,_xludf.AGGREGATE(15,6,ROW(MAESTRO!$B$3:$B$1000)/((MAESTRO!$B$3:$B$1000="OPA")*(UPPER(MAESTRO!$L$3:$L$1000)="CONFIRMADO")),ROWS($A$3:A43))),"")</f>
        <v/>
      </c>
    </row>
    <row r="44" spans="1:24" ht="22.05" customHeight="1">
      <c r="A44" s="27" t="str">
        <f ca="1">IFERROR(INDEX(MAESTRO!A:A,_xludf.AGGREGATE(15,6,ROW(MAESTRO!$B$3:$B$1000)/((MAESTRO!$B$3:$B$1000="OPA")*(UPPER(MAESTRO!$L$3:$L$1000)="CONFIRMADO")),ROWS($A$3:A44))),"")</f>
        <v/>
      </c>
      <c r="B44" s="27" t="str">
        <f ca="1">IFERROR(INDEX(MAESTRO!B:B,_xludf.AGGREGATE(15,6,ROW(MAESTRO!$B$3:$B$1000)/((MAESTRO!$B$3:$B$1000="OPA")*(UPPER(MAESTRO!$L$3:$L$1000)="CONFIRMADO")),ROWS($A$3:A44))),"")</f>
        <v/>
      </c>
      <c r="C44" s="27" t="str">
        <f ca="1">IFERROR(INDEX(MAESTRO!C:C,_xludf.AGGREGATE(15,6,ROW(MAESTRO!$B$3:$B$1000)/((MAESTRO!$B$3:$B$1000="OPA")*(UPPER(MAESTRO!$L$3:$L$1000)="CONFIRMADO")),ROWS($A$3:A44))),"")</f>
        <v/>
      </c>
      <c r="D44" s="27" t="str">
        <f ca="1">IFERROR(INDEX(MAESTRO!D:D,_xludf.AGGREGATE(15,6,ROW(MAESTRO!$B$3:$B$1000)/((MAESTRO!$B$3:$B$1000="OPA")*(UPPER(MAESTRO!$L$3:$L$1000)="CONFIRMADO")),ROWS($A$3:A44))),"")</f>
        <v/>
      </c>
      <c r="E44" s="27" t="str">
        <f ca="1">IFERROR(INDEX(MAESTRO!E:E,_xludf.AGGREGATE(15,6,ROW(MAESTRO!$B$3:$B$1000)/((MAESTRO!$B$3:$B$1000="OPA")*(UPPER(MAESTRO!$L$3:$L$1000)="CONFIRMADO")),ROWS($A$3:A44))),"")</f>
        <v/>
      </c>
      <c r="F44" s="27" t="str">
        <f ca="1">IFERROR(INDEX(MAESTRO!F:F,_xludf.AGGREGATE(15,6,ROW(MAESTRO!$B$3:$B$1000)/((MAESTRO!$B$3:$B$1000="OPA")*(UPPER(MAESTRO!$L$3:$L$1000)="CONFIRMADO")),ROWS($A$3:A44))),"")</f>
        <v/>
      </c>
      <c r="G44" s="27" t="str">
        <f ca="1">IFERROR(INDEX(MAESTRO!G:G,_xludf.AGGREGATE(15,6,ROW(MAESTRO!$B$3:$B$1000)/((MAESTRO!$B$3:$B$1000="OPA")*(UPPER(MAESTRO!$L$3:$L$1000)="CONFIRMADO")),ROWS($A$3:A44))),"")</f>
        <v/>
      </c>
      <c r="H44" s="27" t="str">
        <f ca="1">IFERROR(INDEX(MAESTRO!H:H,_xludf.AGGREGATE(15,6,ROW(MAESTRO!$B$3:$B$1000)/((MAESTRO!$B$3:$B$1000="OPA")*(UPPER(MAESTRO!$L$3:$L$1000)="CONFIRMADO")),ROWS($A$3:A44))),"")</f>
        <v/>
      </c>
      <c r="I44" s="27" t="str">
        <f ca="1">IFERROR(INDEX(MAESTRO!I:I,_xludf.AGGREGATE(15,6,ROW(MAESTRO!$B$3:$B$1000)/((MAESTRO!$B$3:$B$1000="OPA")*(UPPER(MAESTRO!$L$3:$L$1000)="CONFIRMADO")),ROWS($A$3:A44))),"")</f>
        <v/>
      </c>
      <c r="J44" s="27" t="str">
        <f ca="1">IFERROR(INDEX(MAESTRO!J:J,_xludf.AGGREGATE(15,6,ROW(MAESTRO!$B$3:$B$1000)/((MAESTRO!$B$3:$B$1000="OPA")*(UPPER(MAESTRO!$L$3:$L$1000)="CONFIRMADO")),ROWS($A$3:A44))),"")</f>
        <v/>
      </c>
      <c r="K44" s="27" t="str">
        <f ca="1">IFERROR(INDEX(MAESTRO!K:K,_xludf.AGGREGATE(15,6,ROW(MAESTRO!$B$3:$B$1000)/((MAESTRO!$B$3:$B$1000="OPA")*(UPPER(MAESTRO!$L$3:$L$1000)="CONFIRMADO")),ROWS($A$3:A44))),"")</f>
        <v/>
      </c>
      <c r="L44" s="27" t="str">
        <f ca="1">IFERROR(INDEX(MAESTRO!L:L,_xludf.AGGREGATE(15,6,ROW(MAESTRO!$B$3:$B$1000)/((MAESTRO!$B$3:$B$1000="OPA")*(UPPER(MAESTRO!$L$3:$L$1000)="CONFIRMADO")),ROWS($A$3:A44))),"")</f>
        <v/>
      </c>
      <c r="M44" s="27" t="str">
        <f ca="1">IFERROR(INDEX(MAESTRO!M:M,_xludf.AGGREGATE(15,6,ROW(MAESTRO!$B$3:$B$1000)/((MAESTRO!$B$3:$B$1000="OPA")*(UPPER(MAESTRO!$L$3:$L$1000)="CONFIRMADO")),ROWS($A$3:A44))),"")</f>
        <v/>
      </c>
      <c r="N44" s="27" t="str">
        <f ca="1">IFERROR(INDEX(MAESTRO!N:N,_xludf.AGGREGATE(15,6,ROW(MAESTRO!$B$3:$B$1000)/((MAESTRO!$B$3:$B$1000="OPA")*(UPPER(MAESTRO!$L$3:$L$1000)="CONFIRMADO")),ROWS($A$3:A44))),"")</f>
        <v/>
      </c>
      <c r="O44" s="27" t="str">
        <f ca="1">IFERROR(INDEX(MAESTRO!O:O,_xludf.AGGREGATE(15,6,ROW(MAESTRO!$B$3:$B$1000)/((MAESTRO!$B$3:$B$1000="OPA")*(UPPER(MAESTRO!$L$3:$L$1000)="CONFIRMADO")),ROWS($A$3:A44))),"")</f>
        <v/>
      </c>
      <c r="P44" s="27" t="str">
        <f ca="1">IFERROR(INDEX(MAESTRO!P:P,_xludf.AGGREGATE(15,6,ROW(MAESTRO!$B$3:$B$1000)/((MAESTRO!$B$3:$B$1000="OPA")*(UPPER(MAESTRO!$L$3:$L$1000)="CONFIRMADO")),ROWS($A$3:A44))),"")</f>
        <v/>
      </c>
      <c r="Q44" s="27" t="str">
        <f ca="1">IFERROR(INDEX(MAESTRO!Q:Q,_xludf.AGGREGATE(15,6,ROW(MAESTRO!$B$3:$B$1000)/((MAESTRO!$B$3:$B$1000="OPA")*(UPPER(MAESTRO!$L$3:$L$1000)="CONFIRMADO")),ROWS($A$3:A44))),"")</f>
        <v/>
      </c>
      <c r="R44" s="27" t="str">
        <f ca="1">IFERROR(INDEX(MAESTRO!R:R,_xludf.AGGREGATE(15,6,ROW(MAESTRO!$B$3:$B$1000)/((MAESTRO!$B$3:$B$1000="OPA")*(UPPER(MAESTRO!$L$3:$L$1000)="CONFIRMADO")),ROWS($A$3:A44))),"")</f>
        <v/>
      </c>
      <c r="S44" s="27" t="str">
        <f ca="1">IFERROR(INDEX(MAESTRO!S:S,_xludf.AGGREGATE(15,6,ROW(MAESTRO!$B$3:$B$1000)/((MAESTRO!$B$3:$B$1000="OPA")*(UPPER(MAESTRO!$L$3:$L$1000)="CONFIRMADO")),ROWS($A$3:A44))),"")</f>
        <v/>
      </c>
      <c r="T44" s="27" t="str">
        <f ca="1">IFERROR(INDEX(MAESTRO!T:T,_xludf.AGGREGATE(15,6,ROW(MAESTRO!$B$3:$B$1000)/((MAESTRO!$B$3:$B$1000="OPA")*(UPPER(MAESTRO!$L$3:$L$1000)="CONFIRMADO")),ROWS($A$3:A44))),"")</f>
        <v/>
      </c>
      <c r="U44" s="27" t="str">
        <f ca="1">IFERROR(INDEX(MAESTRO!U:U,_xludf.AGGREGATE(15,6,ROW(MAESTRO!$B$3:$B$1000)/((MAESTRO!$B$3:$B$1000="OPA")*(UPPER(MAESTRO!$L$3:$L$1000)="CONFIRMADO")),ROWS($A$3:A44))),"")</f>
        <v/>
      </c>
      <c r="V44" s="27" t="str">
        <f ca="1">IFERROR(INDEX(MAESTRO!V:V,_xludf.AGGREGATE(15,6,ROW(MAESTRO!$B$3:$B$1000)/((MAESTRO!$B$3:$B$1000="OPA")*(UPPER(MAESTRO!$L$3:$L$1000)="CONFIRMADO")),ROWS($A$3:A44))),"")</f>
        <v/>
      </c>
      <c r="W44" s="27" t="str">
        <f ca="1">IFERROR(INDEX(MAESTRO!W:W,_xludf.AGGREGATE(15,6,ROW(MAESTRO!$B$3:$B$1000)/((MAESTRO!$B$3:$B$1000="OPA")*(UPPER(MAESTRO!$L$3:$L$1000)="CONFIRMADO")),ROWS($A$3:A44))),"")</f>
        <v/>
      </c>
      <c r="X44" s="27" t="str">
        <f ca="1">IFERROR(INDEX(MAESTRO!X:X,_xludf.AGGREGATE(15,6,ROW(MAESTRO!$B$3:$B$1000)/((MAESTRO!$B$3:$B$1000="OPA")*(UPPER(MAESTRO!$L$3:$L$1000)="CONFIRMADO")),ROWS($A$3:A44))),"")</f>
        <v/>
      </c>
    </row>
    <row r="45" spans="1:24" ht="22.05" customHeight="1">
      <c r="A45" s="10" t="str">
        <f ca="1">IFERROR(INDEX(MAESTRO!A:A,_xludf.AGGREGATE(15,6,ROW(MAESTRO!$B$3:$B$1000)/((MAESTRO!$B$3:$B$1000="OPA")*(UPPER(MAESTRO!$L$3:$L$1000)="CONFIRMADO")),ROWS($A$3:A45))),"")</f>
        <v/>
      </c>
      <c r="B45" s="10" t="str">
        <f ca="1">IFERROR(INDEX(MAESTRO!B:B,_xludf.AGGREGATE(15,6,ROW(MAESTRO!$B$3:$B$1000)/((MAESTRO!$B$3:$B$1000="OPA")*(UPPER(MAESTRO!$L$3:$L$1000)="CONFIRMADO")),ROWS($A$3:A45))),"")</f>
        <v/>
      </c>
      <c r="C45" s="10" t="str">
        <f ca="1">IFERROR(INDEX(MAESTRO!C:C,_xludf.AGGREGATE(15,6,ROW(MAESTRO!$B$3:$B$1000)/((MAESTRO!$B$3:$B$1000="OPA")*(UPPER(MAESTRO!$L$3:$L$1000)="CONFIRMADO")),ROWS($A$3:A45))),"")</f>
        <v/>
      </c>
      <c r="D45" s="10" t="str">
        <f ca="1">IFERROR(INDEX(MAESTRO!D:D,_xludf.AGGREGATE(15,6,ROW(MAESTRO!$B$3:$B$1000)/((MAESTRO!$B$3:$B$1000="OPA")*(UPPER(MAESTRO!$L$3:$L$1000)="CONFIRMADO")),ROWS($A$3:A45))),"")</f>
        <v/>
      </c>
      <c r="E45" s="10" t="str">
        <f ca="1">IFERROR(INDEX(MAESTRO!E:E,_xludf.AGGREGATE(15,6,ROW(MAESTRO!$B$3:$B$1000)/((MAESTRO!$B$3:$B$1000="OPA")*(UPPER(MAESTRO!$L$3:$L$1000)="CONFIRMADO")),ROWS($A$3:A45))),"")</f>
        <v/>
      </c>
      <c r="F45" s="10" t="str">
        <f ca="1">IFERROR(INDEX(MAESTRO!F:F,_xludf.AGGREGATE(15,6,ROW(MAESTRO!$B$3:$B$1000)/((MAESTRO!$B$3:$B$1000="OPA")*(UPPER(MAESTRO!$L$3:$L$1000)="CONFIRMADO")),ROWS($A$3:A45))),"")</f>
        <v/>
      </c>
      <c r="G45" s="10" t="str">
        <f ca="1">IFERROR(INDEX(MAESTRO!G:G,_xludf.AGGREGATE(15,6,ROW(MAESTRO!$B$3:$B$1000)/((MAESTRO!$B$3:$B$1000="OPA")*(UPPER(MAESTRO!$L$3:$L$1000)="CONFIRMADO")),ROWS($A$3:A45))),"")</f>
        <v/>
      </c>
      <c r="H45" s="10" t="str">
        <f ca="1">IFERROR(INDEX(MAESTRO!H:H,_xludf.AGGREGATE(15,6,ROW(MAESTRO!$B$3:$B$1000)/((MAESTRO!$B$3:$B$1000="OPA")*(UPPER(MAESTRO!$L$3:$L$1000)="CONFIRMADO")),ROWS($A$3:A45))),"")</f>
        <v/>
      </c>
      <c r="I45" s="10" t="str">
        <f ca="1">IFERROR(INDEX(MAESTRO!I:I,_xludf.AGGREGATE(15,6,ROW(MAESTRO!$B$3:$B$1000)/((MAESTRO!$B$3:$B$1000="OPA")*(UPPER(MAESTRO!$L$3:$L$1000)="CONFIRMADO")),ROWS($A$3:A45))),"")</f>
        <v/>
      </c>
      <c r="J45" s="10" t="str">
        <f ca="1">IFERROR(INDEX(MAESTRO!J:J,_xludf.AGGREGATE(15,6,ROW(MAESTRO!$B$3:$B$1000)/((MAESTRO!$B$3:$B$1000="OPA")*(UPPER(MAESTRO!$L$3:$L$1000)="CONFIRMADO")),ROWS($A$3:A45))),"")</f>
        <v/>
      </c>
      <c r="K45" s="10" t="str">
        <f ca="1">IFERROR(INDEX(MAESTRO!K:K,_xludf.AGGREGATE(15,6,ROW(MAESTRO!$B$3:$B$1000)/((MAESTRO!$B$3:$B$1000="OPA")*(UPPER(MAESTRO!$L$3:$L$1000)="CONFIRMADO")),ROWS($A$3:A45))),"")</f>
        <v/>
      </c>
      <c r="L45" s="10" t="str">
        <f ca="1">IFERROR(INDEX(MAESTRO!L:L,_xludf.AGGREGATE(15,6,ROW(MAESTRO!$B$3:$B$1000)/((MAESTRO!$B$3:$B$1000="OPA")*(UPPER(MAESTRO!$L$3:$L$1000)="CONFIRMADO")),ROWS($A$3:A45))),"")</f>
        <v/>
      </c>
      <c r="M45" s="10" t="str">
        <f ca="1">IFERROR(INDEX(MAESTRO!M:M,_xludf.AGGREGATE(15,6,ROW(MAESTRO!$B$3:$B$1000)/((MAESTRO!$B$3:$B$1000="OPA")*(UPPER(MAESTRO!$L$3:$L$1000)="CONFIRMADO")),ROWS($A$3:A45))),"")</f>
        <v/>
      </c>
      <c r="N45" s="10" t="str">
        <f ca="1">IFERROR(INDEX(MAESTRO!N:N,_xludf.AGGREGATE(15,6,ROW(MAESTRO!$B$3:$B$1000)/((MAESTRO!$B$3:$B$1000="OPA")*(UPPER(MAESTRO!$L$3:$L$1000)="CONFIRMADO")),ROWS($A$3:A45))),"")</f>
        <v/>
      </c>
      <c r="O45" s="10" t="str">
        <f ca="1">IFERROR(INDEX(MAESTRO!O:O,_xludf.AGGREGATE(15,6,ROW(MAESTRO!$B$3:$B$1000)/((MAESTRO!$B$3:$B$1000="OPA")*(UPPER(MAESTRO!$L$3:$L$1000)="CONFIRMADO")),ROWS($A$3:A45))),"")</f>
        <v/>
      </c>
      <c r="P45" s="10" t="str">
        <f ca="1">IFERROR(INDEX(MAESTRO!P:P,_xludf.AGGREGATE(15,6,ROW(MAESTRO!$B$3:$B$1000)/((MAESTRO!$B$3:$B$1000="OPA")*(UPPER(MAESTRO!$L$3:$L$1000)="CONFIRMADO")),ROWS($A$3:A45))),"")</f>
        <v/>
      </c>
      <c r="Q45" s="10" t="str">
        <f ca="1">IFERROR(INDEX(MAESTRO!Q:Q,_xludf.AGGREGATE(15,6,ROW(MAESTRO!$B$3:$B$1000)/((MAESTRO!$B$3:$B$1000="OPA")*(UPPER(MAESTRO!$L$3:$L$1000)="CONFIRMADO")),ROWS($A$3:A45))),"")</f>
        <v/>
      </c>
      <c r="R45" s="10" t="str">
        <f ca="1">IFERROR(INDEX(MAESTRO!R:R,_xludf.AGGREGATE(15,6,ROW(MAESTRO!$B$3:$B$1000)/((MAESTRO!$B$3:$B$1000="OPA")*(UPPER(MAESTRO!$L$3:$L$1000)="CONFIRMADO")),ROWS($A$3:A45))),"")</f>
        <v/>
      </c>
      <c r="S45" s="10" t="str">
        <f ca="1">IFERROR(INDEX(MAESTRO!S:S,_xludf.AGGREGATE(15,6,ROW(MAESTRO!$B$3:$B$1000)/((MAESTRO!$B$3:$B$1000="OPA")*(UPPER(MAESTRO!$L$3:$L$1000)="CONFIRMADO")),ROWS($A$3:A45))),"")</f>
        <v/>
      </c>
      <c r="T45" s="10" t="str">
        <f ca="1">IFERROR(INDEX(MAESTRO!T:T,_xludf.AGGREGATE(15,6,ROW(MAESTRO!$B$3:$B$1000)/((MAESTRO!$B$3:$B$1000="OPA")*(UPPER(MAESTRO!$L$3:$L$1000)="CONFIRMADO")),ROWS($A$3:A45))),"")</f>
        <v/>
      </c>
      <c r="U45" s="10" t="str">
        <f ca="1">IFERROR(INDEX(MAESTRO!U:U,_xludf.AGGREGATE(15,6,ROW(MAESTRO!$B$3:$B$1000)/((MAESTRO!$B$3:$B$1000="OPA")*(UPPER(MAESTRO!$L$3:$L$1000)="CONFIRMADO")),ROWS($A$3:A45))),"")</f>
        <v/>
      </c>
      <c r="V45" s="10" t="str">
        <f ca="1">IFERROR(INDEX(MAESTRO!V:V,_xludf.AGGREGATE(15,6,ROW(MAESTRO!$B$3:$B$1000)/((MAESTRO!$B$3:$B$1000="OPA")*(UPPER(MAESTRO!$L$3:$L$1000)="CONFIRMADO")),ROWS($A$3:A45))),"")</f>
        <v/>
      </c>
      <c r="W45" s="10" t="str">
        <f ca="1">IFERROR(INDEX(MAESTRO!W:W,_xludf.AGGREGATE(15,6,ROW(MAESTRO!$B$3:$B$1000)/((MAESTRO!$B$3:$B$1000="OPA")*(UPPER(MAESTRO!$L$3:$L$1000)="CONFIRMADO")),ROWS($A$3:A45))),"")</f>
        <v/>
      </c>
      <c r="X45" s="10" t="str">
        <f ca="1">IFERROR(INDEX(MAESTRO!X:X,_xludf.AGGREGATE(15,6,ROW(MAESTRO!$B$3:$B$1000)/((MAESTRO!$B$3:$B$1000="OPA")*(UPPER(MAESTRO!$L$3:$L$1000)="CONFIRMADO")),ROWS($A$3:A45))),"")</f>
        <v/>
      </c>
    </row>
    <row r="46" spans="1:24" ht="22.05" customHeight="1">
      <c r="A46" s="27" t="str">
        <f ca="1">IFERROR(INDEX(MAESTRO!A:A,_xludf.AGGREGATE(15,6,ROW(MAESTRO!$B$3:$B$1000)/((MAESTRO!$B$3:$B$1000="OPA")*(UPPER(MAESTRO!$L$3:$L$1000)="CONFIRMADO")),ROWS($A$3:A46))),"")</f>
        <v/>
      </c>
      <c r="B46" s="27" t="str">
        <f ca="1">IFERROR(INDEX(MAESTRO!B:B,_xludf.AGGREGATE(15,6,ROW(MAESTRO!$B$3:$B$1000)/((MAESTRO!$B$3:$B$1000="OPA")*(UPPER(MAESTRO!$L$3:$L$1000)="CONFIRMADO")),ROWS($A$3:A46))),"")</f>
        <v/>
      </c>
      <c r="C46" s="27" t="str">
        <f ca="1">IFERROR(INDEX(MAESTRO!C:C,_xludf.AGGREGATE(15,6,ROW(MAESTRO!$B$3:$B$1000)/((MAESTRO!$B$3:$B$1000="OPA")*(UPPER(MAESTRO!$L$3:$L$1000)="CONFIRMADO")),ROWS($A$3:A46))),"")</f>
        <v/>
      </c>
      <c r="D46" s="27" t="str">
        <f ca="1">IFERROR(INDEX(MAESTRO!D:D,_xludf.AGGREGATE(15,6,ROW(MAESTRO!$B$3:$B$1000)/((MAESTRO!$B$3:$B$1000="OPA")*(UPPER(MAESTRO!$L$3:$L$1000)="CONFIRMADO")),ROWS($A$3:A46))),"")</f>
        <v/>
      </c>
      <c r="E46" s="27" t="str">
        <f ca="1">IFERROR(INDEX(MAESTRO!E:E,_xludf.AGGREGATE(15,6,ROW(MAESTRO!$B$3:$B$1000)/((MAESTRO!$B$3:$B$1000="OPA")*(UPPER(MAESTRO!$L$3:$L$1000)="CONFIRMADO")),ROWS($A$3:A46))),"")</f>
        <v/>
      </c>
      <c r="F46" s="27" t="str">
        <f ca="1">IFERROR(INDEX(MAESTRO!F:F,_xludf.AGGREGATE(15,6,ROW(MAESTRO!$B$3:$B$1000)/((MAESTRO!$B$3:$B$1000="OPA")*(UPPER(MAESTRO!$L$3:$L$1000)="CONFIRMADO")),ROWS($A$3:A46))),"")</f>
        <v/>
      </c>
      <c r="G46" s="27" t="str">
        <f ca="1">IFERROR(INDEX(MAESTRO!G:G,_xludf.AGGREGATE(15,6,ROW(MAESTRO!$B$3:$B$1000)/((MAESTRO!$B$3:$B$1000="OPA")*(UPPER(MAESTRO!$L$3:$L$1000)="CONFIRMADO")),ROWS($A$3:A46))),"")</f>
        <v/>
      </c>
      <c r="H46" s="27" t="str">
        <f ca="1">IFERROR(INDEX(MAESTRO!H:H,_xludf.AGGREGATE(15,6,ROW(MAESTRO!$B$3:$B$1000)/((MAESTRO!$B$3:$B$1000="OPA")*(UPPER(MAESTRO!$L$3:$L$1000)="CONFIRMADO")),ROWS($A$3:A46))),"")</f>
        <v/>
      </c>
      <c r="I46" s="27" t="str">
        <f ca="1">IFERROR(INDEX(MAESTRO!I:I,_xludf.AGGREGATE(15,6,ROW(MAESTRO!$B$3:$B$1000)/((MAESTRO!$B$3:$B$1000="OPA")*(UPPER(MAESTRO!$L$3:$L$1000)="CONFIRMADO")),ROWS($A$3:A46))),"")</f>
        <v/>
      </c>
      <c r="J46" s="27" t="str">
        <f ca="1">IFERROR(INDEX(MAESTRO!J:J,_xludf.AGGREGATE(15,6,ROW(MAESTRO!$B$3:$B$1000)/((MAESTRO!$B$3:$B$1000="OPA")*(UPPER(MAESTRO!$L$3:$L$1000)="CONFIRMADO")),ROWS($A$3:A46))),"")</f>
        <v/>
      </c>
      <c r="K46" s="27" t="str">
        <f ca="1">IFERROR(INDEX(MAESTRO!K:K,_xludf.AGGREGATE(15,6,ROW(MAESTRO!$B$3:$B$1000)/((MAESTRO!$B$3:$B$1000="OPA")*(UPPER(MAESTRO!$L$3:$L$1000)="CONFIRMADO")),ROWS($A$3:A46))),"")</f>
        <v/>
      </c>
      <c r="L46" s="27" t="str">
        <f ca="1">IFERROR(INDEX(MAESTRO!L:L,_xludf.AGGREGATE(15,6,ROW(MAESTRO!$B$3:$B$1000)/((MAESTRO!$B$3:$B$1000="OPA")*(UPPER(MAESTRO!$L$3:$L$1000)="CONFIRMADO")),ROWS($A$3:A46))),"")</f>
        <v/>
      </c>
      <c r="M46" s="27" t="str">
        <f ca="1">IFERROR(INDEX(MAESTRO!M:M,_xludf.AGGREGATE(15,6,ROW(MAESTRO!$B$3:$B$1000)/((MAESTRO!$B$3:$B$1000="OPA")*(UPPER(MAESTRO!$L$3:$L$1000)="CONFIRMADO")),ROWS($A$3:A46))),"")</f>
        <v/>
      </c>
      <c r="N46" s="27" t="str">
        <f ca="1">IFERROR(INDEX(MAESTRO!N:N,_xludf.AGGREGATE(15,6,ROW(MAESTRO!$B$3:$B$1000)/((MAESTRO!$B$3:$B$1000="OPA")*(UPPER(MAESTRO!$L$3:$L$1000)="CONFIRMADO")),ROWS($A$3:A46))),"")</f>
        <v/>
      </c>
      <c r="O46" s="27" t="str">
        <f ca="1">IFERROR(INDEX(MAESTRO!O:O,_xludf.AGGREGATE(15,6,ROW(MAESTRO!$B$3:$B$1000)/((MAESTRO!$B$3:$B$1000="OPA")*(UPPER(MAESTRO!$L$3:$L$1000)="CONFIRMADO")),ROWS($A$3:A46))),"")</f>
        <v/>
      </c>
      <c r="P46" s="27" t="str">
        <f ca="1">IFERROR(INDEX(MAESTRO!P:P,_xludf.AGGREGATE(15,6,ROW(MAESTRO!$B$3:$B$1000)/((MAESTRO!$B$3:$B$1000="OPA")*(UPPER(MAESTRO!$L$3:$L$1000)="CONFIRMADO")),ROWS($A$3:A46))),"")</f>
        <v/>
      </c>
      <c r="Q46" s="27" t="str">
        <f ca="1">IFERROR(INDEX(MAESTRO!Q:Q,_xludf.AGGREGATE(15,6,ROW(MAESTRO!$B$3:$B$1000)/((MAESTRO!$B$3:$B$1000="OPA")*(UPPER(MAESTRO!$L$3:$L$1000)="CONFIRMADO")),ROWS($A$3:A46))),"")</f>
        <v/>
      </c>
      <c r="R46" s="27" t="str">
        <f ca="1">IFERROR(INDEX(MAESTRO!R:R,_xludf.AGGREGATE(15,6,ROW(MAESTRO!$B$3:$B$1000)/((MAESTRO!$B$3:$B$1000="OPA")*(UPPER(MAESTRO!$L$3:$L$1000)="CONFIRMADO")),ROWS($A$3:A46))),"")</f>
        <v/>
      </c>
      <c r="S46" s="27" t="str">
        <f ca="1">IFERROR(INDEX(MAESTRO!S:S,_xludf.AGGREGATE(15,6,ROW(MAESTRO!$B$3:$B$1000)/((MAESTRO!$B$3:$B$1000="OPA")*(UPPER(MAESTRO!$L$3:$L$1000)="CONFIRMADO")),ROWS($A$3:A46))),"")</f>
        <v/>
      </c>
      <c r="T46" s="27" t="str">
        <f ca="1">IFERROR(INDEX(MAESTRO!T:T,_xludf.AGGREGATE(15,6,ROW(MAESTRO!$B$3:$B$1000)/((MAESTRO!$B$3:$B$1000="OPA")*(UPPER(MAESTRO!$L$3:$L$1000)="CONFIRMADO")),ROWS($A$3:A46))),"")</f>
        <v/>
      </c>
      <c r="U46" s="27" t="str">
        <f ca="1">IFERROR(INDEX(MAESTRO!U:U,_xludf.AGGREGATE(15,6,ROW(MAESTRO!$B$3:$B$1000)/((MAESTRO!$B$3:$B$1000="OPA")*(UPPER(MAESTRO!$L$3:$L$1000)="CONFIRMADO")),ROWS($A$3:A46))),"")</f>
        <v/>
      </c>
      <c r="V46" s="27" t="str">
        <f ca="1">IFERROR(INDEX(MAESTRO!V:V,_xludf.AGGREGATE(15,6,ROW(MAESTRO!$B$3:$B$1000)/((MAESTRO!$B$3:$B$1000="OPA")*(UPPER(MAESTRO!$L$3:$L$1000)="CONFIRMADO")),ROWS($A$3:A46))),"")</f>
        <v/>
      </c>
      <c r="W46" s="27" t="str">
        <f ca="1">IFERROR(INDEX(MAESTRO!W:W,_xludf.AGGREGATE(15,6,ROW(MAESTRO!$B$3:$B$1000)/((MAESTRO!$B$3:$B$1000="OPA")*(UPPER(MAESTRO!$L$3:$L$1000)="CONFIRMADO")),ROWS($A$3:A46))),"")</f>
        <v/>
      </c>
      <c r="X46" s="27" t="str">
        <f ca="1">IFERROR(INDEX(MAESTRO!X:X,_xludf.AGGREGATE(15,6,ROW(MAESTRO!$B$3:$B$1000)/((MAESTRO!$B$3:$B$1000="OPA")*(UPPER(MAESTRO!$L$3:$L$1000)="CONFIRMADO")),ROWS($A$3:A46))),"")</f>
        <v/>
      </c>
    </row>
    <row r="47" spans="1:24" ht="22.05" customHeight="1">
      <c r="A47" s="10" t="str">
        <f ca="1">IFERROR(INDEX(MAESTRO!A:A,_xludf.AGGREGATE(15,6,ROW(MAESTRO!$B$3:$B$1000)/((MAESTRO!$B$3:$B$1000="OPA")*(UPPER(MAESTRO!$L$3:$L$1000)="CONFIRMADO")),ROWS($A$3:A47))),"")</f>
        <v/>
      </c>
      <c r="B47" s="10" t="str">
        <f ca="1">IFERROR(INDEX(MAESTRO!B:B,_xludf.AGGREGATE(15,6,ROW(MAESTRO!$B$3:$B$1000)/((MAESTRO!$B$3:$B$1000="OPA")*(UPPER(MAESTRO!$L$3:$L$1000)="CONFIRMADO")),ROWS($A$3:A47))),"")</f>
        <v/>
      </c>
      <c r="C47" s="10" t="str">
        <f ca="1">IFERROR(INDEX(MAESTRO!C:C,_xludf.AGGREGATE(15,6,ROW(MAESTRO!$B$3:$B$1000)/((MAESTRO!$B$3:$B$1000="OPA")*(UPPER(MAESTRO!$L$3:$L$1000)="CONFIRMADO")),ROWS($A$3:A47))),"")</f>
        <v/>
      </c>
      <c r="D47" s="10" t="str">
        <f ca="1">IFERROR(INDEX(MAESTRO!D:D,_xludf.AGGREGATE(15,6,ROW(MAESTRO!$B$3:$B$1000)/((MAESTRO!$B$3:$B$1000="OPA")*(UPPER(MAESTRO!$L$3:$L$1000)="CONFIRMADO")),ROWS($A$3:A47))),"")</f>
        <v/>
      </c>
      <c r="E47" s="10" t="str">
        <f ca="1">IFERROR(INDEX(MAESTRO!E:E,_xludf.AGGREGATE(15,6,ROW(MAESTRO!$B$3:$B$1000)/((MAESTRO!$B$3:$B$1000="OPA")*(UPPER(MAESTRO!$L$3:$L$1000)="CONFIRMADO")),ROWS($A$3:A47))),"")</f>
        <v/>
      </c>
      <c r="F47" s="10" t="str">
        <f ca="1">IFERROR(INDEX(MAESTRO!F:F,_xludf.AGGREGATE(15,6,ROW(MAESTRO!$B$3:$B$1000)/((MAESTRO!$B$3:$B$1000="OPA")*(UPPER(MAESTRO!$L$3:$L$1000)="CONFIRMADO")),ROWS($A$3:A47))),"")</f>
        <v/>
      </c>
      <c r="G47" s="10" t="str">
        <f ca="1">IFERROR(INDEX(MAESTRO!G:G,_xludf.AGGREGATE(15,6,ROW(MAESTRO!$B$3:$B$1000)/((MAESTRO!$B$3:$B$1000="OPA")*(UPPER(MAESTRO!$L$3:$L$1000)="CONFIRMADO")),ROWS($A$3:A47))),"")</f>
        <v/>
      </c>
      <c r="H47" s="10" t="str">
        <f ca="1">IFERROR(INDEX(MAESTRO!H:H,_xludf.AGGREGATE(15,6,ROW(MAESTRO!$B$3:$B$1000)/((MAESTRO!$B$3:$B$1000="OPA")*(UPPER(MAESTRO!$L$3:$L$1000)="CONFIRMADO")),ROWS($A$3:A47))),"")</f>
        <v/>
      </c>
      <c r="I47" s="10" t="str">
        <f ca="1">IFERROR(INDEX(MAESTRO!I:I,_xludf.AGGREGATE(15,6,ROW(MAESTRO!$B$3:$B$1000)/((MAESTRO!$B$3:$B$1000="OPA")*(UPPER(MAESTRO!$L$3:$L$1000)="CONFIRMADO")),ROWS($A$3:A47))),"")</f>
        <v/>
      </c>
      <c r="J47" s="10" t="str">
        <f ca="1">IFERROR(INDEX(MAESTRO!J:J,_xludf.AGGREGATE(15,6,ROW(MAESTRO!$B$3:$B$1000)/((MAESTRO!$B$3:$B$1000="OPA")*(UPPER(MAESTRO!$L$3:$L$1000)="CONFIRMADO")),ROWS($A$3:A47))),"")</f>
        <v/>
      </c>
      <c r="K47" s="10" t="str">
        <f ca="1">IFERROR(INDEX(MAESTRO!K:K,_xludf.AGGREGATE(15,6,ROW(MAESTRO!$B$3:$B$1000)/((MAESTRO!$B$3:$B$1000="OPA")*(UPPER(MAESTRO!$L$3:$L$1000)="CONFIRMADO")),ROWS($A$3:A47))),"")</f>
        <v/>
      </c>
      <c r="L47" s="10" t="str">
        <f ca="1">IFERROR(INDEX(MAESTRO!L:L,_xludf.AGGREGATE(15,6,ROW(MAESTRO!$B$3:$B$1000)/((MAESTRO!$B$3:$B$1000="OPA")*(UPPER(MAESTRO!$L$3:$L$1000)="CONFIRMADO")),ROWS($A$3:A47))),"")</f>
        <v/>
      </c>
      <c r="M47" s="10" t="str">
        <f ca="1">IFERROR(INDEX(MAESTRO!M:M,_xludf.AGGREGATE(15,6,ROW(MAESTRO!$B$3:$B$1000)/((MAESTRO!$B$3:$B$1000="OPA")*(UPPER(MAESTRO!$L$3:$L$1000)="CONFIRMADO")),ROWS($A$3:A47))),"")</f>
        <v/>
      </c>
      <c r="N47" s="10" t="str">
        <f ca="1">IFERROR(INDEX(MAESTRO!N:N,_xludf.AGGREGATE(15,6,ROW(MAESTRO!$B$3:$B$1000)/((MAESTRO!$B$3:$B$1000="OPA")*(UPPER(MAESTRO!$L$3:$L$1000)="CONFIRMADO")),ROWS($A$3:A47))),"")</f>
        <v/>
      </c>
      <c r="O47" s="10" t="str">
        <f ca="1">IFERROR(INDEX(MAESTRO!O:O,_xludf.AGGREGATE(15,6,ROW(MAESTRO!$B$3:$B$1000)/((MAESTRO!$B$3:$B$1000="OPA")*(UPPER(MAESTRO!$L$3:$L$1000)="CONFIRMADO")),ROWS($A$3:A47))),"")</f>
        <v/>
      </c>
      <c r="P47" s="10" t="str">
        <f ca="1">IFERROR(INDEX(MAESTRO!P:P,_xludf.AGGREGATE(15,6,ROW(MAESTRO!$B$3:$B$1000)/((MAESTRO!$B$3:$B$1000="OPA")*(UPPER(MAESTRO!$L$3:$L$1000)="CONFIRMADO")),ROWS($A$3:A47))),"")</f>
        <v/>
      </c>
      <c r="Q47" s="10" t="str">
        <f ca="1">IFERROR(INDEX(MAESTRO!Q:Q,_xludf.AGGREGATE(15,6,ROW(MAESTRO!$B$3:$B$1000)/((MAESTRO!$B$3:$B$1000="OPA")*(UPPER(MAESTRO!$L$3:$L$1000)="CONFIRMADO")),ROWS($A$3:A47))),"")</f>
        <v/>
      </c>
      <c r="R47" s="10" t="str">
        <f ca="1">IFERROR(INDEX(MAESTRO!R:R,_xludf.AGGREGATE(15,6,ROW(MAESTRO!$B$3:$B$1000)/((MAESTRO!$B$3:$B$1000="OPA")*(UPPER(MAESTRO!$L$3:$L$1000)="CONFIRMADO")),ROWS($A$3:A47))),"")</f>
        <v/>
      </c>
      <c r="S47" s="10" t="str">
        <f ca="1">IFERROR(INDEX(MAESTRO!S:S,_xludf.AGGREGATE(15,6,ROW(MAESTRO!$B$3:$B$1000)/((MAESTRO!$B$3:$B$1000="OPA")*(UPPER(MAESTRO!$L$3:$L$1000)="CONFIRMADO")),ROWS($A$3:A47))),"")</f>
        <v/>
      </c>
      <c r="T47" s="10" t="str">
        <f ca="1">IFERROR(INDEX(MAESTRO!T:T,_xludf.AGGREGATE(15,6,ROW(MAESTRO!$B$3:$B$1000)/((MAESTRO!$B$3:$B$1000="OPA")*(UPPER(MAESTRO!$L$3:$L$1000)="CONFIRMADO")),ROWS($A$3:A47))),"")</f>
        <v/>
      </c>
      <c r="U47" s="10" t="str">
        <f ca="1">IFERROR(INDEX(MAESTRO!U:U,_xludf.AGGREGATE(15,6,ROW(MAESTRO!$B$3:$B$1000)/((MAESTRO!$B$3:$B$1000="OPA")*(UPPER(MAESTRO!$L$3:$L$1000)="CONFIRMADO")),ROWS($A$3:A47))),"")</f>
        <v/>
      </c>
      <c r="V47" s="10" t="str">
        <f ca="1">IFERROR(INDEX(MAESTRO!V:V,_xludf.AGGREGATE(15,6,ROW(MAESTRO!$B$3:$B$1000)/((MAESTRO!$B$3:$B$1000="OPA")*(UPPER(MAESTRO!$L$3:$L$1000)="CONFIRMADO")),ROWS($A$3:A47))),"")</f>
        <v/>
      </c>
      <c r="W47" s="10" t="str">
        <f ca="1">IFERROR(INDEX(MAESTRO!W:W,_xludf.AGGREGATE(15,6,ROW(MAESTRO!$B$3:$B$1000)/((MAESTRO!$B$3:$B$1000="OPA")*(UPPER(MAESTRO!$L$3:$L$1000)="CONFIRMADO")),ROWS($A$3:A47))),"")</f>
        <v/>
      </c>
      <c r="X47" s="10" t="str">
        <f ca="1">IFERROR(INDEX(MAESTRO!X:X,_xludf.AGGREGATE(15,6,ROW(MAESTRO!$B$3:$B$1000)/((MAESTRO!$B$3:$B$1000="OPA")*(UPPER(MAESTRO!$L$3:$L$1000)="CONFIRMADO")),ROWS($A$3:A47))),"")</f>
        <v/>
      </c>
    </row>
    <row r="48" spans="1:24" ht="22.05" customHeight="1">
      <c r="A48" s="27" t="str">
        <f ca="1">IFERROR(INDEX(MAESTRO!A:A,_xludf.AGGREGATE(15,6,ROW(MAESTRO!$B$3:$B$1000)/((MAESTRO!$B$3:$B$1000="OPA")*(UPPER(MAESTRO!$L$3:$L$1000)="CONFIRMADO")),ROWS($A$3:A48))),"")</f>
        <v/>
      </c>
      <c r="B48" s="27" t="str">
        <f ca="1">IFERROR(INDEX(MAESTRO!B:B,_xludf.AGGREGATE(15,6,ROW(MAESTRO!$B$3:$B$1000)/((MAESTRO!$B$3:$B$1000="OPA")*(UPPER(MAESTRO!$L$3:$L$1000)="CONFIRMADO")),ROWS($A$3:A48))),"")</f>
        <v/>
      </c>
      <c r="C48" s="27" t="str">
        <f ca="1">IFERROR(INDEX(MAESTRO!C:C,_xludf.AGGREGATE(15,6,ROW(MAESTRO!$B$3:$B$1000)/((MAESTRO!$B$3:$B$1000="OPA")*(UPPER(MAESTRO!$L$3:$L$1000)="CONFIRMADO")),ROWS($A$3:A48))),"")</f>
        <v/>
      </c>
      <c r="D48" s="27" t="str">
        <f ca="1">IFERROR(INDEX(MAESTRO!D:D,_xludf.AGGREGATE(15,6,ROW(MAESTRO!$B$3:$B$1000)/((MAESTRO!$B$3:$B$1000="OPA")*(UPPER(MAESTRO!$L$3:$L$1000)="CONFIRMADO")),ROWS($A$3:A48))),"")</f>
        <v/>
      </c>
      <c r="E48" s="27" t="str">
        <f ca="1">IFERROR(INDEX(MAESTRO!E:E,_xludf.AGGREGATE(15,6,ROW(MAESTRO!$B$3:$B$1000)/((MAESTRO!$B$3:$B$1000="OPA")*(UPPER(MAESTRO!$L$3:$L$1000)="CONFIRMADO")),ROWS($A$3:A48))),"")</f>
        <v/>
      </c>
      <c r="F48" s="27" t="str">
        <f ca="1">IFERROR(INDEX(MAESTRO!F:F,_xludf.AGGREGATE(15,6,ROW(MAESTRO!$B$3:$B$1000)/((MAESTRO!$B$3:$B$1000="OPA")*(UPPER(MAESTRO!$L$3:$L$1000)="CONFIRMADO")),ROWS($A$3:A48))),"")</f>
        <v/>
      </c>
      <c r="G48" s="27" t="str">
        <f ca="1">IFERROR(INDEX(MAESTRO!G:G,_xludf.AGGREGATE(15,6,ROW(MAESTRO!$B$3:$B$1000)/((MAESTRO!$B$3:$B$1000="OPA")*(UPPER(MAESTRO!$L$3:$L$1000)="CONFIRMADO")),ROWS($A$3:A48))),"")</f>
        <v/>
      </c>
      <c r="H48" s="27" t="str">
        <f ca="1">IFERROR(INDEX(MAESTRO!H:H,_xludf.AGGREGATE(15,6,ROW(MAESTRO!$B$3:$B$1000)/((MAESTRO!$B$3:$B$1000="OPA")*(UPPER(MAESTRO!$L$3:$L$1000)="CONFIRMADO")),ROWS($A$3:A48))),"")</f>
        <v/>
      </c>
      <c r="I48" s="27" t="str">
        <f ca="1">IFERROR(INDEX(MAESTRO!I:I,_xludf.AGGREGATE(15,6,ROW(MAESTRO!$B$3:$B$1000)/((MAESTRO!$B$3:$B$1000="OPA")*(UPPER(MAESTRO!$L$3:$L$1000)="CONFIRMADO")),ROWS($A$3:A48))),"")</f>
        <v/>
      </c>
      <c r="J48" s="27" t="str">
        <f ca="1">IFERROR(INDEX(MAESTRO!J:J,_xludf.AGGREGATE(15,6,ROW(MAESTRO!$B$3:$B$1000)/((MAESTRO!$B$3:$B$1000="OPA")*(UPPER(MAESTRO!$L$3:$L$1000)="CONFIRMADO")),ROWS($A$3:A48))),"")</f>
        <v/>
      </c>
      <c r="K48" s="27" t="str">
        <f ca="1">IFERROR(INDEX(MAESTRO!K:K,_xludf.AGGREGATE(15,6,ROW(MAESTRO!$B$3:$B$1000)/((MAESTRO!$B$3:$B$1000="OPA")*(UPPER(MAESTRO!$L$3:$L$1000)="CONFIRMADO")),ROWS($A$3:A48))),"")</f>
        <v/>
      </c>
      <c r="L48" s="27" t="str">
        <f ca="1">IFERROR(INDEX(MAESTRO!L:L,_xludf.AGGREGATE(15,6,ROW(MAESTRO!$B$3:$B$1000)/((MAESTRO!$B$3:$B$1000="OPA")*(UPPER(MAESTRO!$L$3:$L$1000)="CONFIRMADO")),ROWS($A$3:A48))),"")</f>
        <v/>
      </c>
      <c r="M48" s="27" t="str">
        <f ca="1">IFERROR(INDEX(MAESTRO!M:M,_xludf.AGGREGATE(15,6,ROW(MAESTRO!$B$3:$B$1000)/((MAESTRO!$B$3:$B$1000="OPA")*(UPPER(MAESTRO!$L$3:$L$1000)="CONFIRMADO")),ROWS($A$3:A48))),"")</f>
        <v/>
      </c>
      <c r="N48" s="27" t="str">
        <f ca="1">IFERROR(INDEX(MAESTRO!N:N,_xludf.AGGREGATE(15,6,ROW(MAESTRO!$B$3:$B$1000)/((MAESTRO!$B$3:$B$1000="OPA")*(UPPER(MAESTRO!$L$3:$L$1000)="CONFIRMADO")),ROWS($A$3:A48))),"")</f>
        <v/>
      </c>
      <c r="O48" s="27" t="str">
        <f ca="1">IFERROR(INDEX(MAESTRO!O:O,_xludf.AGGREGATE(15,6,ROW(MAESTRO!$B$3:$B$1000)/((MAESTRO!$B$3:$B$1000="OPA")*(UPPER(MAESTRO!$L$3:$L$1000)="CONFIRMADO")),ROWS($A$3:A48))),"")</f>
        <v/>
      </c>
      <c r="P48" s="27" t="str">
        <f ca="1">IFERROR(INDEX(MAESTRO!P:P,_xludf.AGGREGATE(15,6,ROW(MAESTRO!$B$3:$B$1000)/((MAESTRO!$B$3:$B$1000="OPA")*(UPPER(MAESTRO!$L$3:$L$1000)="CONFIRMADO")),ROWS($A$3:A48))),"")</f>
        <v/>
      </c>
      <c r="Q48" s="27" t="str">
        <f ca="1">IFERROR(INDEX(MAESTRO!Q:Q,_xludf.AGGREGATE(15,6,ROW(MAESTRO!$B$3:$B$1000)/((MAESTRO!$B$3:$B$1000="OPA")*(UPPER(MAESTRO!$L$3:$L$1000)="CONFIRMADO")),ROWS($A$3:A48))),"")</f>
        <v/>
      </c>
      <c r="R48" s="27" t="str">
        <f ca="1">IFERROR(INDEX(MAESTRO!R:R,_xludf.AGGREGATE(15,6,ROW(MAESTRO!$B$3:$B$1000)/((MAESTRO!$B$3:$B$1000="OPA")*(UPPER(MAESTRO!$L$3:$L$1000)="CONFIRMADO")),ROWS($A$3:A48))),"")</f>
        <v/>
      </c>
      <c r="S48" s="27" t="str">
        <f ca="1">IFERROR(INDEX(MAESTRO!S:S,_xludf.AGGREGATE(15,6,ROW(MAESTRO!$B$3:$B$1000)/((MAESTRO!$B$3:$B$1000="OPA")*(UPPER(MAESTRO!$L$3:$L$1000)="CONFIRMADO")),ROWS($A$3:A48))),"")</f>
        <v/>
      </c>
      <c r="T48" s="27" t="str">
        <f ca="1">IFERROR(INDEX(MAESTRO!T:T,_xludf.AGGREGATE(15,6,ROW(MAESTRO!$B$3:$B$1000)/((MAESTRO!$B$3:$B$1000="OPA")*(UPPER(MAESTRO!$L$3:$L$1000)="CONFIRMADO")),ROWS($A$3:A48))),"")</f>
        <v/>
      </c>
      <c r="U48" s="27" t="str">
        <f ca="1">IFERROR(INDEX(MAESTRO!U:U,_xludf.AGGREGATE(15,6,ROW(MAESTRO!$B$3:$B$1000)/((MAESTRO!$B$3:$B$1000="OPA")*(UPPER(MAESTRO!$L$3:$L$1000)="CONFIRMADO")),ROWS($A$3:A48))),"")</f>
        <v/>
      </c>
      <c r="V48" s="27" t="str">
        <f ca="1">IFERROR(INDEX(MAESTRO!V:V,_xludf.AGGREGATE(15,6,ROW(MAESTRO!$B$3:$B$1000)/((MAESTRO!$B$3:$B$1000="OPA")*(UPPER(MAESTRO!$L$3:$L$1000)="CONFIRMADO")),ROWS($A$3:A48))),"")</f>
        <v/>
      </c>
      <c r="W48" s="27" t="str">
        <f ca="1">IFERROR(INDEX(MAESTRO!W:W,_xludf.AGGREGATE(15,6,ROW(MAESTRO!$B$3:$B$1000)/((MAESTRO!$B$3:$B$1000="OPA")*(UPPER(MAESTRO!$L$3:$L$1000)="CONFIRMADO")),ROWS($A$3:A48))),"")</f>
        <v/>
      </c>
      <c r="X48" s="27" t="str">
        <f ca="1">IFERROR(INDEX(MAESTRO!X:X,_xludf.AGGREGATE(15,6,ROW(MAESTRO!$B$3:$B$1000)/((MAESTRO!$B$3:$B$1000="OPA")*(UPPER(MAESTRO!$L$3:$L$1000)="CONFIRMADO")),ROWS($A$3:A48))),"")</f>
        <v/>
      </c>
    </row>
    <row r="49" spans="1:24" ht="22.05" customHeight="1">
      <c r="A49" s="10" t="str">
        <f ca="1">IFERROR(INDEX(MAESTRO!A:A,_xludf.AGGREGATE(15,6,ROW(MAESTRO!$B$3:$B$1000)/((MAESTRO!$B$3:$B$1000="OPA")*(UPPER(MAESTRO!$L$3:$L$1000)="CONFIRMADO")),ROWS($A$3:A49))),"")</f>
        <v/>
      </c>
      <c r="B49" s="10" t="str">
        <f ca="1">IFERROR(INDEX(MAESTRO!B:B,_xludf.AGGREGATE(15,6,ROW(MAESTRO!$B$3:$B$1000)/((MAESTRO!$B$3:$B$1000="OPA")*(UPPER(MAESTRO!$L$3:$L$1000)="CONFIRMADO")),ROWS($A$3:A49))),"")</f>
        <v/>
      </c>
      <c r="C49" s="10" t="str">
        <f ca="1">IFERROR(INDEX(MAESTRO!C:C,_xludf.AGGREGATE(15,6,ROW(MAESTRO!$B$3:$B$1000)/((MAESTRO!$B$3:$B$1000="OPA")*(UPPER(MAESTRO!$L$3:$L$1000)="CONFIRMADO")),ROWS($A$3:A49))),"")</f>
        <v/>
      </c>
      <c r="D49" s="10" t="str">
        <f ca="1">IFERROR(INDEX(MAESTRO!D:D,_xludf.AGGREGATE(15,6,ROW(MAESTRO!$B$3:$B$1000)/((MAESTRO!$B$3:$B$1000="OPA")*(UPPER(MAESTRO!$L$3:$L$1000)="CONFIRMADO")),ROWS($A$3:A49))),"")</f>
        <v/>
      </c>
      <c r="E49" s="10" t="str">
        <f ca="1">IFERROR(INDEX(MAESTRO!E:E,_xludf.AGGREGATE(15,6,ROW(MAESTRO!$B$3:$B$1000)/((MAESTRO!$B$3:$B$1000="OPA")*(UPPER(MAESTRO!$L$3:$L$1000)="CONFIRMADO")),ROWS($A$3:A49))),"")</f>
        <v/>
      </c>
      <c r="F49" s="10" t="str">
        <f ca="1">IFERROR(INDEX(MAESTRO!F:F,_xludf.AGGREGATE(15,6,ROW(MAESTRO!$B$3:$B$1000)/((MAESTRO!$B$3:$B$1000="OPA")*(UPPER(MAESTRO!$L$3:$L$1000)="CONFIRMADO")),ROWS($A$3:A49))),"")</f>
        <v/>
      </c>
      <c r="G49" s="10" t="str">
        <f ca="1">IFERROR(INDEX(MAESTRO!G:G,_xludf.AGGREGATE(15,6,ROW(MAESTRO!$B$3:$B$1000)/((MAESTRO!$B$3:$B$1000="OPA")*(UPPER(MAESTRO!$L$3:$L$1000)="CONFIRMADO")),ROWS($A$3:A49))),"")</f>
        <v/>
      </c>
      <c r="H49" s="10" t="str">
        <f ca="1">IFERROR(INDEX(MAESTRO!H:H,_xludf.AGGREGATE(15,6,ROW(MAESTRO!$B$3:$B$1000)/((MAESTRO!$B$3:$B$1000="OPA")*(UPPER(MAESTRO!$L$3:$L$1000)="CONFIRMADO")),ROWS($A$3:A49))),"")</f>
        <v/>
      </c>
      <c r="I49" s="10" t="str">
        <f ca="1">IFERROR(INDEX(MAESTRO!I:I,_xludf.AGGREGATE(15,6,ROW(MAESTRO!$B$3:$B$1000)/((MAESTRO!$B$3:$B$1000="OPA")*(UPPER(MAESTRO!$L$3:$L$1000)="CONFIRMADO")),ROWS($A$3:A49))),"")</f>
        <v/>
      </c>
      <c r="J49" s="10" t="str">
        <f ca="1">IFERROR(INDEX(MAESTRO!J:J,_xludf.AGGREGATE(15,6,ROW(MAESTRO!$B$3:$B$1000)/((MAESTRO!$B$3:$B$1000="OPA")*(UPPER(MAESTRO!$L$3:$L$1000)="CONFIRMADO")),ROWS($A$3:A49))),"")</f>
        <v/>
      </c>
      <c r="K49" s="10" t="str">
        <f ca="1">IFERROR(INDEX(MAESTRO!K:K,_xludf.AGGREGATE(15,6,ROW(MAESTRO!$B$3:$B$1000)/((MAESTRO!$B$3:$B$1000="OPA")*(UPPER(MAESTRO!$L$3:$L$1000)="CONFIRMADO")),ROWS($A$3:A49))),"")</f>
        <v/>
      </c>
      <c r="L49" s="10" t="str">
        <f ca="1">IFERROR(INDEX(MAESTRO!L:L,_xludf.AGGREGATE(15,6,ROW(MAESTRO!$B$3:$B$1000)/((MAESTRO!$B$3:$B$1000="OPA")*(UPPER(MAESTRO!$L$3:$L$1000)="CONFIRMADO")),ROWS($A$3:A49))),"")</f>
        <v/>
      </c>
      <c r="M49" s="10" t="str">
        <f ca="1">IFERROR(INDEX(MAESTRO!M:M,_xludf.AGGREGATE(15,6,ROW(MAESTRO!$B$3:$B$1000)/((MAESTRO!$B$3:$B$1000="OPA")*(UPPER(MAESTRO!$L$3:$L$1000)="CONFIRMADO")),ROWS($A$3:A49))),"")</f>
        <v/>
      </c>
      <c r="N49" s="10" t="str">
        <f ca="1">IFERROR(INDEX(MAESTRO!N:N,_xludf.AGGREGATE(15,6,ROW(MAESTRO!$B$3:$B$1000)/((MAESTRO!$B$3:$B$1000="OPA")*(UPPER(MAESTRO!$L$3:$L$1000)="CONFIRMADO")),ROWS($A$3:A49))),"")</f>
        <v/>
      </c>
      <c r="O49" s="10" t="str">
        <f ca="1">IFERROR(INDEX(MAESTRO!O:O,_xludf.AGGREGATE(15,6,ROW(MAESTRO!$B$3:$B$1000)/((MAESTRO!$B$3:$B$1000="OPA")*(UPPER(MAESTRO!$L$3:$L$1000)="CONFIRMADO")),ROWS($A$3:A49))),"")</f>
        <v/>
      </c>
      <c r="P49" s="10" t="str">
        <f ca="1">IFERROR(INDEX(MAESTRO!P:P,_xludf.AGGREGATE(15,6,ROW(MAESTRO!$B$3:$B$1000)/((MAESTRO!$B$3:$B$1000="OPA")*(UPPER(MAESTRO!$L$3:$L$1000)="CONFIRMADO")),ROWS($A$3:A49))),"")</f>
        <v/>
      </c>
      <c r="Q49" s="10" t="str">
        <f ca="1">IFERROR(INDEX(MAESTRO!Q:Q,_xludf.AGGREGATE(15,6,ROW(MAESTRO!$B$3:$B$1000)/((MAESTRO!$B$3:$B$1000="OPA")*(UPPER(MAESTRO!$L$3:$L$1000)="CONFIRMADO")),ROWS($A$3:A49))),"")</f>
        <v/>
      </c>
      <c r="R49" s="10" t="str">
        <f ca="1">IFERROR(INDEX(MAESTRO!R:R,_xludf.AGGREGATE(15,6,ROW(MAESTRO!$B$3:$B$1000)/((MAESTRO!$B$3:$B$1000="OPA")*(UPPER(MAESTRO!$L$3:$L$1000)="CONFIRMADO")),ROWS($A$3:A49))),"")</f>
        <v/>
      </c>
      <c r="S49" s="10" t="str">
        <f ca="1">IFERROR(INDEX(MAESTRO!S:S,_xludf.AGGREGATE(15,6,ROW(MAESTRO!$B$3:$B$1000)/((MAESTRO!$B$3:$B$1000="OPA")*(UPPER(MAESTRO!$L$3:$L$1000)="CONFIRMADO")),ROWS($A$3:A49))),"")</f>
        <v/>
      </c>
      <c r="T49" s="10" t="str">
        <f ca="1">IFERROR(INDEX(MAESTRO!T:T,_xludf.AGGREGATE(15,6,ROW(MAESTRO!$B$3:$B$1000)/((MAESTRO!$B$3:$B$1000="OPA")*(UPPER(MAESTRO!$L$3:$L$1000)="CONFIRMADO")),ROWS($A$3:A49))),"")</f>
        <v/>
      </c>
      <c r="U49" s="10" t="str">
        <f ca="1">IFERROR(INDEX(MAESTRO!U:U,_xludf.AGGREGATE(15,6,ROW(MAESTRO!$B$3:$B$1000)/((MAESTRO!$B$3:$B$1000="OPA")*(UPPER(MAESTRO!$L$3:$L$1000)="CONFIRMADO")),ROWS($A$3:A49))),"")</f>
        <v/>
      </c>
      <c r="V49" s="10" t="str">
        <f ca="1">IFERROR(INDEX(MAESTRO!V:V,_xludf.AGGREGATE(15,6,ROW(MAESTRO!$B$3:$B$1000)/((MAESTRO!$B$3:$B$1000="OPA")*(UPPER(MAESTRO!$L$3:$L$1000)="CONFIRMADO")),ROWS($A$3:A49))),"")</f>
        <v/>
      </c>
      <c r="W49" s="10" t="str">
        <f ca="1">IFERROR(INDEX(MAESTRO!W:W,_xludf.AGGREGATE(15,6,ROW(MAESTRO!$B$3:$B$1000)/((MAESTRO!$B$3:$B$1000="OPA")*(UPPER(MAESTRO!$L$3:$L$1000)="CONFIRMADO")),ROWS($A$3:A49))),"")</f>
        <v/>
      </c>
      <c r="X49" s="10" t="str">
        <f ca="1">IFERROR(INDEX(MAESTRO!X:X,_xludf.AGGREGATE(15,6,ROW(MAESTRO!$B$3:$B$1000)/((MAESTRO!$B$3:$B$1000="OPA")*(UPPER(MAESTRO!$L$3:$L$1000)="CONFIRMADO")),ROWS($A$3:A49))),"")</f>
        <v/>
      </c>
    </row>
    <row r="50" spans="1:24" ht="22.05" customHeight="1">
      <c r="A50" s="27" t="str">
        <f ca="1">IFERROR(INDEX(MAESTRO!A:A,_xludf.AGGREGATE(15,6,ROW(MAESTRO!$B$3:$B$1000)/((MAESTRO!$B$3:$B$1000="OPA")*(UPPER(MAESTRO!$L$3:$L$1000)="CONFIRMADO")),ROWS($A$3:A50))),"")</f>
        <v/>
      </c>
      <c r="B50" s="27" t="str">
        <f ca="1">IFERROR(INDEX(MAESTRO!B:B,_xludf.AGGREGATE(15,6,ROW(MAESTRO!$B$3:$B$1000)/((MAESTRO!$B$3:$B$1000="OPA")*(UPPER(MAESTRO!$L$3:$L$1000)="CONFIRMADO")),ROWS($A$3:A50))),"")</f>
        <v/>
      </c>
      <c r="C50" s="27" t="str">
        <f ca="1">IFERROR(INDEX(MAESTRO!C:C,_xludf.AGGREGATE(15,6,ROW(MAESTRO!$B$3:$B$1000)/((MAESTRO!$B$3:$B$1000="OPA")*(UPPER(MAESTRO!$L$3:$L$1000)="CONFIRMADO")),ROWS($A$3:A50))),"")</f>
        <v/>
      </c>
      <c r="D50" s="27" t="str">
        <f ca="1">IFERROR(INDEX(MAESTRO!D:D,_xludf.AGGREGATE(15,6,ROW(MAESTRO!$B$3:$B$1000)/((MAESTRO!$B$3:$B$1000="OPA")*(UPPER(MAESTRO!$L$3:$L$1000)="CONFIRMADO")),ROWS($A$3:A50))),"")</f>
        <v/>
      </c>
      <c r="E50" s="27" t="str">
        <f ca="1">IFERROR(INDEX(MAESTRO!E:E,_xludf.AGGREGATE(15,6,ROW(MAESTRO!$B$3:$B$1000)/((MAESTRO!$B$3:$B$1000="OPA")*(UPPER(MAESTRO!$L$3:$L$1000)="CONFIRMADO")),ROWS($A$3:A50))),"")</f>
        <v/>
      </c>
      <c r="F50" s="27" t="str">
        <f ca="1">IFERROR(INDEX(MAESTRO!F:F,_xludf.AGGREGATE(15,6,ROW(MAESTRO!$B$3:$B$1000)/((MAESTRO!$B$3:$B$1000="OPA")*(UPPER(MAESTRO!$L$3:$L$1000)="CONFIRMADO")),ROWS($A$3:A50))),"")</f>
        <v/>
      </c>
      <c r="G50" s="27" t="str">
        <f ca="1">IFERROR(INDEX(MAESTRO!G:G,_xludf.AGGREGATE(15,6,ROW(MAESTRO!$B$3:$B$1000)/((MAESTRO!$B$3:$B$1000="OPA")*(UPPER(MAESTRO!$L$3:$L$1000)="CONFIRMADO")),ROWS($A$3:A50))),"")</f>
        <v/>
      </c>
      <c r="H50" s="27" t="str">
        <f ca="1">IFERROR(INDEX(MAESTRO!H:H,_xludf.AGGREGATE(15,6,ROW(MAESTRO!$B$3:$B$1000)/((MAESTRO!$B$3:$B$1000="OPA")*(UPPER(MAESTRO!$L$3:$L$1000)="CONFIRMADO")),ROWS($A$3:A50))),"")</f>
        <v/>
      </c>
      <c r="I50" s="27" t="str">
        <f ca="1">IFERROR(INDEX(MAESTRO!I:I,_xludf.AGGREGATE(15,6,ROW(MAESTRO!$B$3:$B$1000)/((MAESTRO!$B$3:$B$1000="OPA")*(UPPER(MAESTRO!$L$3:$L$1000)="CONFIRMADO")),ROWS($A$3:A50))),"")</f>
        <v/>
      </c>
      <c r="J50" s="27" t="str">
        <f ca="1">IFERROR(INDEX(MAESTRO!J:J,_xludf.AGGREGATE(15,6,ROW(MAESTRO!$B$3:$B$1000)/((MAESTRO!$B$3:$B$1000="OPA")*(UPPER(MAESTRO!$L$3:$L$1000)="CONFIRMADO")),ROWS($A$3:A50))),"")</f>
        <v/>
      </c>
      <c r="K50" s="27" t="str">
        <f ca="1">IFERROR(INDEX(MAESTRO!K:K,_xludf.AGGREGATE(15,6,ROW(MAESTRO!$B$3:$B$1000)/((MAESTRO!$B$3:$B$1000="OPA")*(UPPER(MAESTRO!$L$3:$L$1000)="CONFIRMADO")),ROWS($A$3:A50))),"")</f>
        <v/>
      </c>
      <c r="L50" s="27" t="str">
        <f ca="1">IFERROR(INDEX(MAESTRO!L:L,_xludf.AGGREGATE(15,6,ROW(MAESTRO!$B$3:$B$1000)/((MAESTRO!$B$3:$B$1000="OPA")*(UPPER(MAESTRO!$L$3:$L$1000)="CONFIRMADO")),ROWS($A$3:A50))),"")</f>
        <v/>
      </c>
      <c r="M50" s="27" t="str">
        <f ca="1">IFERROR(INDEX(MAESTRO!M:M,_xludf.AGGREGATE(15,6,ROW(MAESTRO!$B$3:$B$1000)/((MAESTRO!$B$3:$B$1000="OPA")*(UPPER(MAESTRO!$L$3:$L$1000)="CONFIRMADO")),ROWS($A$3:A50))),"")</f>
        <v/>
      </c>
      <c r="N50" s="27" t="str">
        <f ca="1">IFERROR(INDEX(MAESTRO!N:N,_xludf.AGGREGATE(15,6,ROW(MAESTRO!$B$3:$B$1000)/((MAESTRO!$B$3:$B$1000="OPA")*(UPPER(MAESTRO!$L$3:$L$1000)="CONFIRMADO")),ROWS($A$3:A50))),"")</f>
        <v/>
      </c>
      <c r="O50" s="27" t="str">
        <f ca="1">IFERROR(INDEX(MAESTRO!O:O,_xludf.AGGREGATE(15,6,ROW(MAESTRO!$B$3:$B$1000)/((MAESTRO!$B$3:$B$1000="OPA")*(UPPER(MAESTRO!$L$3:$L$1000)="CONFIRMADO")),ROWS($A$3:A50))),"")</f>
        <v/>
      </c>
      <c r="P50" s="27" t="str">
        <f ca="1">IFERROR(INDEX(MAESTRO!P:P,_xludf.AGGREGATE(15,6,ROW(MAESTRO!$B$3:$B$1000)/((MAESTRO!$B$3:$B$1000="OPA")*(UPPER(MAESTRO!$L$3:$L$1000)="CONFIRMADO")),ROWS($A$3:A50))),"")</f>
        <v/>
      </c>
      <c r="Q50" s="27" t="str">
        <f ca="1">IFERROR(INDEX(MAESTRO!Q:Q,_xludf.AGGREGATE(15,6,ROW(MAESTRO!$B$3:$B$1000)/((MAESTRO!$B$3:$B$1000="OPA")*(UPPER(MAESTRO!$L$3:$L$1000)="CONFIRMADO")),ROWS($A$3:A50))),"")</f>
        <v/>
      </c>
      <c r="R50" s="27" t="str">
        <f ca="1">IFERROR(INDEX(MAESTRO!R:R,_xludf.AGGREGATE(15,6,ROW(MAESTRO!$B$3:$B$1000)/((MAESTRO!$B$3:$B$1000="OPA")*(UPPER(MAESTRO!$L$3:$L$1000)="CONFIRMADO")),ROWS($A$3:A50))),"")</f>
        <v/>
      </c>
      <c r="S50" s="27" t="str">
        <f ca="1">IFERROR(INDEX(MAESTRO!S:S,_xludf.AGGREGATE(15,6,ROW(MAESTRO!$B$3:$B$1000)/((MAESTRO!$B$3:$B$1000="OPA")*(UPPER(MAESTRO!$L$3:$L$1000)="CONFIRMADO")),ROWS($A$3:A50))),"")</f>
        <v/>
      </c>
      <c r="T50" s="27" t="str">
        <f ca="1">IFERROR(INDEX(MAESTRO!T:T,_xludf.AGGREGATE(15,6,ROW(MAESTRO!$B$3:$B$1000)/((MAESTRO!$B$3:$B$1000="OPA")*(UPPER(MAESTRO!$L$3:$L$1000)="CONFIRMADO")),ROWS($A$3:A50))),"")</f>
        <v/>
      </c>
      <c r="U50" s="27" t="str">
        <f ca="1">IFERROR(INDEX(MAESTRO!U:U,_xludf.AGGREGATE(15,6,ROW(MAESTRO!$B$3:$B$1000)/((MAESTRO!$B$3:$B$1000="OPA")*(UPPER(MAESTRO!$L$3:$L$1000)="CONFIRMADO")),ROWS($A$3:A50))),"")</f>
        <v/>
      </c>
      <c r="V50" s="27" t="str">
        <f ca="1">IFERROR(INDEX(MAESTRO!V:V,_xludf.AGGREGATE(15,6,ROW(MAESTRO!$B$3:$B$1000)/((MAESTRO!$B$3:$B$1000="OPA")*(UPPER(MAESTRO!$L$3:$L$1000)="CONFIRMADO")),ROWS($A$3:A50))),"")</f>
        <v/>
      </c>
      <c r="W50" s="27" t="str">
        <f ca="1">IFERROR(INDEX(MAESTRO!W:W,_xludf.AGGREGATE(15,6,ROW(MAESTRO!$B$3:$B$1000)/((MAESTRO!$B$3:$B$1000="OPA")*(UPPER(MAESTRO!$L$3:$L$1000)="CONFIRMADO")),ROWS($A$3:A50))),"")</f>
        <v/>
      </c>
      <c r="X50" s="27" t="str">
        <f ca="1">IFERROR(INDEX(MAESTRO!X:X,_xludf.AGGREGATE(15,6,ROW(MAESTRO!$B$3:$B$1000)/((MAESTRO!$B$3:$B$1000="OPA")*(UPPER(MAESTRO!$L$3:$L$1000)="CONFIRMADO")),ROWS($A$3:A50))),"")</f>
        <v/>
      </c>
    </row>
    <row r="51" spans="1:24" ht="22.05" customHeight="1">
      <c r="A51" s="10" t="str">
        <f ca="1">IFERROR(INDEX(MAESTRO!A:A,_xludf.AGGREGATE(15,6,ROW(MAESTRO!$B$3:$B$1000)/((MAESTRO!$B$3:$B$1000="OPA")*(UPPER(MAESTRO!$L$3:$L$1000)="CONFIRMADO")),ROWS($A$3:A51))),"")</f>
        <v/>
      </c>
      <c r="B51" s="10" t="str">
        <f ca="1">IFERROR(INDEX(MAESTRO!B:B,_xludf.AGGREGATE(15,6,ROW(MAESTRO!$B$3:$B$1000)/((MAESTRO!$B$3:$B$1000="OPA")*(UPPER(MAESTRO!$L$3:$L$1000)="CONFIRMADO")),ROWS($A$3:A51))),"")</f>
        <v/>
      </c>
      <c r="C51" s="10" t="str">
        <f ca="1">IFERROR(INDEX(MAESTRO!C:C,_xludf.AGGREGATE(15,6,ROW(MAESTRO!$B$3:$B$1000)/((MAESTRO!$B$3:$B$1000="OPA")*(UPPER(MAESTRO!$L$3:$L$1000)="CONFIRMADO")),ROWS($A$3:A51))),"")</f>
        <v/>
      </c>
      <c r="D51" s="10" t="str">
        <f ca="1">IFERROR(INDEX(MAESTRO!D:D,_xludf.AGGREGATE(15,6,ROW(MAESTRO!$B$3:$B$1000)/((MAESTRO!$B$3:$B$1000="OPA")*(UPPER(MAESTRO!$L$3:$L$1000)="CONFIRMADO")),ROWS($A$3:A51))),"")</f>
        <v/>
      </c>
      <c r="E51" s="10" t="str">
        <f ca="1">IFERROR(INDEX(MAESTRO!E:E,_xludf.AGGREGATE(15,6,ROW(MAESTRO!$B$3:$B$1000)/((MAESTRO!$B$3:$B$1000="OPA")*(UPPER(MAESTRO!$L$3:$L$1000)="CONFIRMADO")),ROWS($A$3:A51))),"")</f>
        <v/>
      </c>
      <c r="F51" s="10" t="str">
        <f ca="1">IFERROR(INDEX(MAESTRO!F:F,_xludf.AGGREGATE(15,6,ROW(MAESTRO!$B$3:$B$1000)/((MAESTRO!$B$3:$B$1000="OPA")*(UPPER(MAESTRO!$L$3:$L$1000)="CONFIRMADO")),ROWS($A$3:A51))),"")</f>
        <v/>
      </c>
      <c r="G51" s="10" t="str">
        <f ca="1">IFERROR(INDEX(MAESTRO!G:G,_xludf.AGGREGATE(15,6,ROW(MAESTRO!$B$3:$B$1000)/((MAESTRO!$B$3:$B$1000="OPA")*(UPPER(MAESTRO!$L$3:$L$1000)="CONFIRMADO")),ROWS($A$3:A51))),"")</f>
        <v/>
      </c>
      <c r="H51" s="10" t="str">
        <f ca="1">IFERROR(INDEX(MAESTRO!H:H,_xludf.AGGREGATE(15,6,ROW(MAESTRO!$B$3:$B$1000)/((MAESTRO!$B$3:$B$1000="OPA")*(UPPER(MAESTRO!$L$3:$L$1000)="CONFIRMADO")),ROWS($A$3:A51))),"")</f>
        <v/>
      </c>
      <c r="I51" s="10" t="str">
        <f ca="1">IFERROR(INDEX(MAESTRO!I:I,_xludf.AGGREGATE(15,6,ROW(MAESTRO!$B$3:$B$1000)/((MAESTRO!$B$3:$B$1000="OPA")*(UPPER(MAESTRO!$L$3:$L$1000)="CONFIRMADO")),ROWS($A$3:A51))),"")</f>
        <v/>
      </c>
      <c r="J51" s="10" t="str">
        <f ca="1">IFERROR(INDEX(MAESTRO!J:J,_xludf.AGGREGATE(15,6,ROW(MAESTRO!$B$3:$B$1000)/((MAESTRO!$B$3:$B$1000="OPA")*(UPPER(MAESTRO!$L$3:$L$1000)="CONFIRMADO")),ROWS($A$3:A51))),"")</f>
        <v/>
      </c>
      <c r="K51" s="10" t="str">
        <f ca="1">IFERROR(INDEX(MAESTRO!K:K,_xludf.AGGREGATE(15,6,ROW(MAESTRO!$B$3:$B$1000)/((MAESTRO!$B$3:$B$1000="OPA")*(UPPER(MAESTRO!$L$3:$L$1000)="CONFIRMADO")),ROWS($A$3:A51))),"")</f>
        <v/>
      </c>
      <c r="L51" s="10" t="str">
        <f ca="1">IFERROR(INDEX(MAESTRO!L:L,_xludf.AGGREGATE(15,6,ROW(MAESTRO!$B$3:$B$1000)/((MAESTRO!$B$3:$B$1000="OPA")*(UPPER(MAESTRO!$L$3:$L$1000)="CONFIRMADO")),ROWS($A$3:A51))),"")</f>
        <v/>
      </c>
      <c r="M51" s="10" t="str">
        <f ca="1">IFERROR(INDEX(MAESTRO!M:M,_xludf.AGGREGATE(15,6,ROW(MAESTRO!$B$3:$B$1000)/((MAESTRO!$B$3:$B$1000="OPA")*(UPPER(MAESTRO!$L$3:$L$1000)="CONFIRMADO")),ROWS($A$3:A51))),"")</f>
        <v/>
      </c>
      <c r="N51" s="10" t="str">
        <f ca="1">IFERROR(INDEX(MAESTRO!N:N,_xludf.AGGREGATE(15,6,ROW(MAESTRO!$B$3:$B$1000)/((MAESTRO!$B$3:$B$1000="OPA")*(UPPER(MAESTRO!$L$3:$L$1000)="CONFIRMADO")),ROWS($A$3:A51))),"")</f>
        <v/>
      </c>
      <c r="O51" s="10" t="str">
        <f ca="1">IFERROR(INDEX(MAESTRO!O:O,_xludf.AGGREGATE(15,6,ROW(MAESTRO!$B$3:$B$1000)/((MAESTRO!$B$3:$B$1000="OPA")*(UPPER(MAESTRO!$L$3:$L$1000)="CONFIRMADO")),ROWS($A$3:A51))),"")</f>
        <v/>
      </c>
      <c r="P51" s="10" t="str">
        <f ca="1">IFERROR(INDEX(MAESTRO!P:P,_xludf.AGGREGATE(15,6,ROW(MAESTRO!$B$3:$B$1000)/((MAESTRO!$B$3:$B$1000="OPA")*(UPPER(MAESTRO!$L$3:$L$1000)="CONFIRMADO")),ROWS($A$3:A51))),"")</f>
        <v/>
      </c>
      <c r="Q51" s="10" t="str">
        <f ca="1">IFERROR(INDEX(MAESTRO!Q:Q,_xludf.AGGREGATE(15,6,ROW(MAESTRO!$B$3:$B$1000)/((MAESTRO!$B$3:$B$1000="OPA")*(UPPER(MAESTRO!$L$3:$L$1000)="CONFIRMADO")),ROWS($A$3:A51))),"")</f>
        <v/>
      </c>
      <c r="R51" s="10" t="str">
        <f ca="1">IFERROR(INDEX(MAESTRO!R:R,_xludf.AGGREGATE(15,6,ROW(MAESTRO!$B$3:$B$1000)/((MAESTRO!$B$3:$B$1000="OPA")*(UPPER(MAESTRO!$L$3:$L$1000)="CONFIRMADO")),ROWS($A$3:A51))),"")</f>
        <v/>
      </c>
      <c r="S51" s="10" t="str">
        <f ca="1">IFERROR(INDEX(MAESTRO!S:S,_xludf.AGGREGATE(15,6,ROW(MAESTRO!$B$3:$B$1000)/((MAESTRO!$B$3:$B$1000="OPA")*(UPPER(MAESTRO!$L$3:$L$1000)="CONFIRMADO")),ROWS($A$3:A51))),"")</f>
        <v/>
      </c>
      <c r="T51" s="10" t="str">
        <f ca="1">IFERROR(INDEX(MAESTRO!T:T,_xludf.AGGREGATE(15,6,ROW(MAESTRO!$B$3:$B$1000)/((MAESTRO!$B$3:$B$1000="OPA")*(UPPER(MAESTRO!$L$3:$L$1000)="CONFIRMADO")),ROWS($A$3:A51))),"")</f>
        <v/>
      </c>
      <c r="U51" s="10" t="str">
        <f ca="1">IFERROR(INDEX(MAESTRO!U:U,_xludf.AGGREGATE(15,6,ROW(MAESTRO!$B$3:$B$1000)/((MAESTRO!$B$3:$B$1000="OPA")*(UPPER(MAESTRO!$L$3:$L$1000)="CONFIRMADO")),ROWS($A$3:A51))),"")</f>
        <v/>
      </c>
      <c r="V51" s="10" t="str">
        <f ca="1">IFERROR(INDEX(MAESTRO!V:V,_xludf.AGGREGATE(15,6,ROW(MAESTRO!$B$3:$B$1000)/((MAESTRO!$B$3:$B$1000="OPA")*(UPPER(MAESTRO!$L$3:$L$1000)="CONFIRMADO")),ROWS($A$3:A51))),"")</f>
        <v/>
      </c>
      <c r="W51" s="10" t="str">
        <f ca="1">IFERROR(INDEX(MAESTRO!W:W,_xludf.AGGREGATE(15,6,ROW(MAESTRO!$B$3:$B$1000)/((MAESTRO!$B$3:$B$1000="OPA")*(UPPER(MAESTRO!$L$3:$L$1000)="CONFIRMADO")),ROWS($A$3:A51))),"")</f>
        <v/>
      </c>
      <c r="X51" s="10" t="str">
        <f ca="1">IFERROR(INDEX(MAESTRO!X:X,_xludf.AGGREGATE(15,6,ROW(MAESTRO!$B$3:$B$1000)/((MAESTRO!$B$3:$B$1000="OPA")*(UPPER(MAESTRO!$L$3:$L$1000)="CONFIRMADO")),ROWS($A$3:A51))),"")</f>
        <v/>
      </c>
    </row>
    <row r="52" spans="1:24" ht="22.05" customHeight="1">
      <c r="A52" s="27" t="str">
        <f ca="1">IFERROR(INDEX(MAESTRO!A:A,_xludf.AGGREGATE(15,6,ROW(MAESTRO!$B$3:$B$1000)/((MAESTRO!$B$3:$B$1000="OPA")*(UPPER(MAESTRO!$L$3:$L$1000)="CONFIRMADO")),ROWS($A$3:A52))),"")</f>
        <v/>
      </c>
      <c r="B52" s="27" t="str">
        <f ca="1">IFERROR(INDEX(MAESTRO!B:B,_xludf.AGGREGATE(15,6,ROW(MAESTRO!$B$3:$B$1000)/((MAESTRO!$B$3:$B$1000="OPA")*(UPPER(MAESTRO!$L$3:$L$1000)="CONFIRMADO")),ROWS($A$3:A52))),"")</f>
        <v/>
      </c>
      <c r="C52" s="27" t="str">
        <f ca="1">IFERROR(INDEX(MAESTRO!C:C,_xludf.AGGREGATE(15,6,ROW(MAESTRO!$B$3:$B$1000)/((MAESTRO!$B$3:$B$1000="OPA")*(UPPER(MAESTRO!$L$3:$L$1000)="CONFIRMADO")),ROWS($A$3:A52))),"")</f>
        <v/>
      </c>
      <c r="D52" s="27" t="str">
        <f ca="1">IFERROR(INDEX(MAESTRO!D:D,_xludf.AGGREGATE(15,6,ROW(MAESTRO!$B$3:$B$1000)/((MAESTRO!$B$3:$B$1000="OPA")*(UPPER(MAESTRO!$L$3:$L$1000)="CONFIRMADO")),ROWS($A$3:A52))),"")</f>
        <v/>
      </c>
      <c r="E52" s="27" t="str">
        <f ca="1">IFERROR(INDEX(MAESTRO!E:E,_xludf.AGGREGATE(15,6,ROW(MAESTRO!$B$3:$B$1000)/((MAESTRO!$B$3:$B$1000="OPA")*(UPPER(MAESTRO!$L$3:$L$1000)="CONFIRMADO")),ROWS($A$3:A52))),"")</f>
        <v/>
      </c>
      <c r="F52" s="27" t="str">
        <f ca="1">IFERROR(INDEX(MAESTRO!F:F,_xludf.AGGREGATE(15,6,ROW(MAESTRO!$B$3:$B$1000)/((MAESTRO!$B$3:$B$1000="OPA")*(UPPER(MAESTRO!$L$3:$L$1000)="CONFIRMADO")),ROWS($A$3:A52))),"")</f>
        <v/>
      </c>
      <c r="G52" s="27" t="str">
        <f ca="1">IFERROR(INDEX(MAESTRO!G:G,_xludf.AGGREGATE(15,6,ROW(MAESTRO!$B$3:$B$1000)/((MAESTRO!$B$3:$B$1000="OPA")*(UPPER(MAESTRO!$L$3:$L$1000)="CONFIRMADO")),ROWS($A$3:A52))),"")</f>
        <v/>
      </c>
      <c r="H52" s="27" t="str">
        <f ca="1">IFERROR(INDEX(MAESTRO!H:H,_xludf.AGGREGATE(15,6,ROW(MAESTRO!$B$3:$B$1000)/((MAESTRO!$B$3:$B$1000="OPA")*(UPPER(MAESTRO!$L$3:$L$1000)="CONFIRMADO")),ROWS($A$3:A52))),"")</f>
        <v/>
      </c>
      <c r="I52" s="27" t="str">
        <f ca="1">IFERROR(INDEX(MAESTRO!I:I,_xludf.AGGREGATE(15,6,ROW(MAESTRO!$B$3:$B$1000)/((MAESTRO!$B$3:$B$1000="OPA")*(UPPER(MAESTRO!$L$3:$L$1000)="CONFIRMADO")),ROWS($A$3:A52))),"")</f>
        <v/>
      </c>
      <c r="J52" s="27" t="str">
        <f ca="1">IFERROR(INDEX(MAESTRO!J:J,_xludf.AGGREGATE(15,6,ROW(MAESTRO!$B$3:$B$1000)/((MAESTRO!$B$3:$B$1000="OPA")*(UPPER(MAESTRO!$L$3:$L$1000)="CONFIRMADO")),ROWS($A$3:A52))),"")</f>
        <v/>
      </c>
      <c r="K52" s="27" t="str">
        <f ca="1">IFERROR(INDEX(MAESTRO!K:K,_xludf.AGGREGATE(15,6,ROW(MAESTRO!$B$3:$B$1000)/((MAESTRO!$B$3:$B$1000="OPA")*(UPPER(MAESTRO!$L$3:$L$1000)="CONFIRMADO")),ROWS($A$3:A52))),"")</f>
        <v/>
      </c>
      <c r="L52" s="27" t="str">
        <f ca="1">IFERROR(INDEX(MAESTRO!L:L,_xludf.AGGREGATE(15,6,ROW(MAESTRO!$B$3:$B$1000)/((MAESTRO!$B$3:$B$1000="OPA")*(UPPER(MAESTRO!$L$3:$L$1000)="CONFIRMADO")),ROWS($A$3:A52))),"")</f>
        <v/>
      </c>
      <c r="M52" s="27" t="str">
        <f ca="1">IFERROR(INDEX(MAESTRO!M:M,_xludf.AGGREGATE(15,6,ROW(MAESTRO!$B$3:$B$1000)/((MAESTRO!$B$3:$B$1000="OPA")*(UPPER(MAESTRO!$L$3:$L$1000)="CONFIRMADO")),ROWS($A$3:A52))),"")</f>
        <v/>
      </c>
      <c r="N52" s="27" t="str">
        <f ca="1">IFERROR(INDEX(MAESTRO!N:N,_xludf.AGGREGATE(15,6,ROW(MAESTRO!$B$3:$B$1000)/((MAESTRO!$B$3:$B$1000="OPA")*(UPPER(MAESTRO!$L$3:$L$1000)="CONFIRMADO")),ROWS($A$3:A52))),"")</f>
        <v/>
      </c>
      <c r="O52" s="27" t="str">
        <f ca="1">IFERROR(INDEX(MAESTRO!O:O,_xludf.AGGREGATE(15,6,ROW(MAESTRO!$B$3:$B$1000)/((MAESTRO!$B$3:$B$1000="OPA")*(UPPER(MAESTRO!$L$3:$L$1000)="CONFIRMADO")),ROWS($A$3:A52))),"")</f>
        <v/>
      </c>
      <c r="P52" s="27" t="str">
        <f ca="1">IFERROR(INDEX(MAESTRO!P:P,_xludf.AGGREGATE(15,6,ROW(MAESTRO!$B$3:$B$1000)/((MAESTRO!$B$3:$B$1000="OPA")*(UPPER(MAESTRO!$L$3:$L$1000)="CONFIRMADO")),ROWS($A$3:A52))),"")</f>
        <v/>
      </c>
      <c r="Q52" s="27" t="str">
        <f ca="1">IFERROR(INDEX(MAESTRO!Q:Q,_xludf.AGGREGATE(15,6,ROW(MAESTRO!$B$3:$B$1000)/((MAESTRO!$B$3:$B$1000="OPA")*(UPPER(MAESTRO!$L$3:$L$1000)="CONFIRMADO")),ROWS($A$3:A52))),"")</f>
        <v/>
      </c>
      <c r="R52" s="27" t="str">
        <f ca="1">IFERROR(INDEX(MAESTRO!R:R,_xludf.AGGREGATE(15,6,ROW(MAESTRO!$B$3:$B$1000)/((MAESTRO!$B$3:$B$1000="OPA")*(UPPER(MAESTRO!$L$3:$L$1000)="CONFIRMADO")),ROWS($A$3:A52))),"")</f>
        <v/>
      </c>
      <c r="S52" s="27" t="str">
        <f ca="1">IFERROR(INDEX(MAESTRO!S:S,_xludf.AGGREGATE(15,6,ROW(MAESTRO!$B$3:$B$1000)/((MAESTRO!$B$3:$B$1000="OPA")*(UPPER(MAESTRO!$L$3:$L$1000)="CONFIRMADO")),ROWS($A$3:A52))),"")</f>
        <v/>
      </c>
      <c r="T52" s="27" t="str">
        <f ca="1">IFERROR(INDEX(MAESTRO!T:T,_xludf.AGGREGATE(15,6,ROW(MAESTRO!$B$3:$B$1000)/((MAESTRO!$B$3:$B$1000="OPA")*(UPPER(MAESTRO!$L$3:$L$1000)="CONFIRMADO")),ROWS($A$3:A52))),"")</f>
        <v/>
      </c>
      <c r="U52" s="27" t="str">
        <f ca="1">IFERROR(INDEX(MAESTRO!U:U,_xludf.AGGREGATE(15,6,ROW(MAESTRO!$B$3:$B$1000)/((MAESTRO!$B$3:$B$1000="OPA")*(UPPER(MAESTRO!$L$3:$L$1000)="CONFIRMADO")),ROWS($A$3:A52))),"")</f>
        <v/>
      </c>
      <c r="V52" s="27" t="str">
        <f ca="1">IFERROR(INDEX(MAESTRO!V:V,_xludf.AGGREGATE(15,6,ROW(MAESTRO!$B$3:$B$1000)/((MAESTRO!$B$3:$B$1000="OPA")*(UPPER(MAESTRO!$L$3:$L$1000)="CONFIRMADO")),ROWS($A$3:A52))),"")</f>
        <v/>
      </c>
      <c r="W52" s="27" t="str">
        <f ca="1">IFERROR(INDEX(MAESTRO!W:W,_xludf.AGGREGATE(15,6,ROW(MAESTRO!$B$3:$B$1000)/((MAESTRO!$B$3:$B$1000="OPA")*(UPPER(MAESTRO!$L$3:$L$1000)="CONFIRMADO")),ROWS($A$3:A52))),"")</f>
        <v/>
      </c>
      <c r="X52" s="27" t="str">
        <f ca="1">IFERROR(INDEX(MAESTRO!X:X,_xludf.AGGREGATE(15,6,ROW(MAESTRO!$B$3:$B$1000)/((MAESTRO!$B$3:$B$1000="OPA")*(UPPER(MAESTRO!$L$3:$L$1000)="CONFIRMADO")),ROWS($A$3:A52))),"")</f>
        <v/>
      </c>
    </row>
    <row r="53" spans="1:24" ht="22.05" customHeight="1">
      <c r="A53" s="10" t="str">
        <f ca="1">IFERROR(INDEX(MAESTRO!A:A,_xludf.AGGREGATE(15,6,ROW(MAESTRO!$B$3:$B$1000)/((MAESTRO!$B$3:$B$1000="OPA")*(UPPER(MAESTRO!$L$3:$L$1000)="CONFIRMADO")),ROWS($A$3:A53))),"")</f>
        <v/>
      </c>
      <c r="B53" s="10" t="str">
        <f ca="1">IFERROR(INDEX(MAESTRO!B:B,_xludf.AGGREGATE(15,6,ROW(MAESTRO!$B$3:$B$1000)/((MAESTRO!$B$3:$B$1000="OPA")*(UPPER(MAESTRO!$L$3:$L$1000)="CONFIRMADO")),ROWS($A$3:A53))),"")</f>
        <v/>
      </c>
      <c r="C53" s="10" t="str">
        <f ca="1">IFERROR(INDEX(MAESTRO!C:C,_xludf.AGGREGATE(15,6,ROW(MAESTRO!$B$3:$B$1000)/((MAESTRO!$B$3:$B$1000="OPA")*(UPPER(MAESTRO!$L$3:$L$1000)="CONFIRMADO")),ROWS($A$3:A53))),"")</f>
        <v/>
      </c>
      <c r="D53" s="10" t="str">
        <f ca="1">IFERROR(INDEX(MAESTRO!D:D,_xludf.AGGREGATE(15,6,ROW(MAESTRO!$B$3:$B$1000)/((MAESTRO!$B$3:$B$1000="OPA")*(UPPER(MAESTRO!$L$3:$L$1000)="CONFIRMADO")),ROWS($A$3:A53))),"")</f>
        <v/>
      </c>
      <c r="E53" s="10" t="str">
        <f ca="1">IFERROR(INDEX(MAESTRO!E:E,_xludf.AGGREGATE(15,6,ROW(MAESTRO!$B$3:$B$1000)/((MAESTRO!$B$3:$B$1000="OPA")*(UPPER(MAESTRO!$L$3:$L$1000)="CONFIRMADO")),ROWS($A$3:A53))),"")</f>
        <v/>
      </c>
      <c r="F53" s="10" t="str">
        <f ca="1">IFERROR(INDEX(MAESTRO!F:F,_xludf.AGGREGATE(15,6,ROW(MAESTRO!$B$3:$B$1000)/((MAESTRO!$B$3:$B$1000="OPA")*(UPPER(MAESTRO!$L$3:$L$1000)="CONFIRMADO")),ROWS($A$3:A53))),"")</f>
        <v/>
      </c>
      <c r="G53" s="10" t="str">
        <f ca="1">IFERROR(INDEX(MAESTRO!G:G,_xludf.AGGREGATE(15,6,ROW(MAESTRO!$B$3:$B$1000)/((MAESTRO!$B$3:$B$1000="OPA")*(UPPER(MAESTRO!$L$3:$L$1000)="CONFIRMADO")),ROWS($A$3:A53))),"")</f>
        <v/>
      </c>
      <c r="H53" s="10" t="str">
        <f ca="1">IFERROR(INDEX(MAESTRO!H:H,_xludf.AGGREGATE(15,6,ROW(MAESTRO!$B$3:$B$1000)/((MAESTRO!$B$3:$B$1000="OPA")*(UPPER(MAESTRO!$L$3:$L$1000)="CONFIRMADO")),ROWS($A$3:A53))),"")</f>
        <v/>
      </c>
      <c r="I53" s="10" t="str">
        <f ca="1">IFERROR(INDEX(MAESTRO!I:I,_xludf.AGGREGATE(15,6,ROW(MAESTRO!$B$3:$B$1000)/((MAESTRO!$B$3:$B$1000="OPA")*(UPPER(MAESTRO!$L$3:$L$1000)="CONFIRMADO")),ROWS($A$3:A53))),"")</f>
        <v/>
      </c>
      <c r="J53" s="10" t="str">
        <f ca="1">IFERROR(INDEX(MAESTRO!J:J,_xludf.AGGREGATE(15,6,ROW(MAESTRO!$B$3:$B$1000)/((MAESTRO!$B$3:$B$1000="OPA")*(UPPER(MAESTRO!$L$3:$L$1000)="CONFIRMADO")),ROWS($A$3:A53))),"")</f>
        <v/>
      </c>
      <c r="K53" s="10" t="str">
        <f ca="1">IFERROR(INDEX(MAESTRO!K:K,_xludf.AGGREGATE(15,6,ROW(MAESTRO!$B$3:$B$1000)/((MAESTRO!$B$3:$B$1000="OPA")*(UPPER(MAESTRO!$L$3:$L$1000)="CONFIRMADO")),ROWS($A$3:A53))),"")</f>
        <v/>
      </c>
      <c r="L53" s="10" t="str">
        <f ca="1">IFERROR(INDEX(MAESTRO!L:L,_xludf.AGGREGATE(15,6,ROW(MAESTRO!$B$3:$B$1000)/((MAESTRO!$B$3:$B$1000="OPA")*(UPPER(MAESTRO!$L$3:$L$1000)="CONFIRMADO")),ROWS($A$3:A53))),"")</f>
        <v/>
      </c>
      <c r="M53" s="10" t="str">
        <f ca="1">IFERROR(INDEX(MAESTRO!M:M,_xludf.AGGREGATE(15,6,ROW(MAESTRO!$B$3:$B$1000)/((MAESTRO!$B$3:$B$1000="OPA")*(UPPER(MAESTRO!$L$3:$L$1000)="CONFIRMADO")),ROWS($A$3:A53))),"")</f>
        <v/>
      </c>
      <c r="N53" s="10" t="str">
        <f ca="1">IFERROR(INDEX(MAESTRO!N:N,_xludf.AGGREGATE(15,6,ROW(MAESTRO!$B$3:$B$1000)/((MAESTRO!$B$3:$B$1000="OPA")*(UPPER(MAESTRO!$L$3:$L$1000)="CONFIRMADO")),ROWS($A$3:A53))),"")</f>
        <v/>
      </c>
      <c r="O53" s="10" t="str">
        <f ca="1">IFERROR(INDEX(MAESTRO!O:O,_xludf.AGGREGATE(15,6,ROW(MAESTRO!$B$3:$B$1000)/((MAESTRO!$B$3:$B$1000="OPA")*(UPPER(MAESTRO!$L$3:$L$1000)="CONFIRMADO")),ROWS($A$3:A53))),"")</f>
        <v/>
      </c>
      <c r="P53" s="10" t="str">
        <f ca="1">IFERROR(INDEX(MAESTRO!P:P,_xludf.AGGREGATE(15,6,ROW(MAESTRO!$B$3:$B$1000)/((MAESTRO!$B$3:$B$1000="OPA")*(UPPER(MAESTRO!$L$3:$L$1000)="CONFIRMADO")),ROWS($A$3:A53))),"")</f>
        <v/>
      </c>
      <c r="Q53" s="10" t="str">
        <f ca="1">IFERROR(INDEX(MAESTRO!Q:Q,_xludf.AGGREGATE(15,6,ROW(MAESTRO!$B$3:$B$1000)/((MAESTRO!$B$3:$B$1000="OPA")*(UPPER(MAESTRO!$L$3:$L$1000)="CONFIRMADO")),ROWS($A$3:A53))),"")</f>
        <v/>
      </c>
      <c r="R53" s="10" t="str">
        <f ca="1">IFERROR(INDEX(MAESTRO!R:R,_xludf.AGGREGATE(15,6,ROW(MAESTRO!$B$3:$B$1000)/((MAESTRO!$B$3:$B$1000="OPA")*(UPPER(MAESTRO!$L$3:$L$1000)="CONFIRMADO")),ROWS($A$3:A53))),"")</f>
        <v/>
      </c>
      <c r="S53" s="10" t="str">
        <f ca="1">IFERROR(INDEX(MAESTRO!S:S,_xludf.AGGREGATE(15,6,ROW(MAESTRO!$B$3:$B$1000)/((MAESTRO!$B$3:$B$1000="OPA")*(UPPER(MAESTRO!$L$3:$L$1000)="CONFIRMADO")),ROWS($A$3:A53))),"")</f>
        <v/>
      </c>
      <c r="T53" s="10" t="str">
        <f ca="1">IFERROR(INDEX(MAESTRO!T:T,_xludf.AGGREGATE(15,6,ROW(MAESTRO!$B$3:$B$1000)/((MAESTRO!$B$3:$B$1000="OPA")*(UPPER(MAESTRO!$L$3:$L$1000)="CONFIRMADO")),ROWS($A$3:A53))),"")</f>
        <v/>
      </c>
      <c r="U53" s="10" t="str">
        <f ca="1">IFERROR(INDEX(MAESTRO!U:U,_xludf.AGGREGATE(15,6,ROW(MAESTRO!$B$3:$B$1000)/((MAESTRO!$B$3:$B$1000="OPA")*(UPPER(MAESTRO!$L$3:$L$1000)="CONFIRMADO")),ROWS($A$3:A53))),"")</f>
        <v/>
      </c>
      <c r="V53" s="10" t="str">
        <f ca="1">IFERROR(INDEX(MAESTRO!V:V,_xludf.AGGREGATE(15,6,ROW(MAESTRO!$B$3:$B$1000)/((MAESTRO!$B$3:$B$1000="OPA")*(UPPER(MAESTRO!$L$3:$L$1000)="CONFIRMADO")),ROWS($A$3:A53))),"")</f>
        <v/>
      </c>
      <c r="W53" s="10" t="str">
        <f ca="1">IFERROR(INDEX(MAESTRO!W:W,_xludf.AGGREGATE(15,6,ROW(MAESTRO!$B$3:$B$1000)/((MAESTRO!$B$3:$B$1000="OPA")*(UPPER(MAESTRO!$L$3:$L$1000)="CONFIRMADO")),ROWS($A$3:A53))),"")</f>
        <v/>
      </c>
      <c r="X53" s="10" t="str">
        <f ca="1">IFERROR(INDEX(MAESTRO!X:X,_xludf.AGGREGATE(15,6,ROW(MAESTRO!$B$3:$B$1000)/((MAESTRO!$B$3:$B$1000="OPA")*(UPPER(MAESTRO!$L$3:$L$1000)="CONFIRMADO")),ROWS($A$3:A53))),"")</f>
        <v/>
      </c>
    </row>
    <row r="54" spans="1:24" ht="22.05" customHeight="1">
      <c r="A54" s="27" t="str">
        <f ca="1">IFERROR(INDEX(MAESTRO!A:A,_xludf.AGGREGATE(15,6,ROW(MAESTRO!$B$3:$B$1000)/((MAESTRO!$B$3:$B$1000="OPA")*(UPPER(MAESTRO!$L$3:$L$1000)="CONFIRMADO")),ROWS($A$3:A54))),"")</f>
        <v/>
      </c>
      <c r="B54" s="27" t="str">
        <f ca="1">IFERROR(INDEX(MAESTRO!B:B,_xludf.AGGREGATE(15,6,ROW(MAESTRO!$B$3:$B$1000)/((MAESTRO!$B$3:$B$1000="OPA")*(UPPER(MAESTRO!$L$3:$L$1000)="CONFIRMADO")),ROWS($A$3:A54))),"")</f>
        <v/>
      </c>
      <c r="C54" s="27" t="str">
        <f ca="1">IFERROR(INDEX(MAESTRO!C:C,_xludf.AGGREGATE(15,6,ROW(MAESTRO!$B$3:$B$1000)/((MAESTRO!$B$3:$B$1000="OPA")*(UPPER(MAESTRO!$L$3:$L$1000)="CONFIRMADO")),ROWS($A$3:A54))),"")</f>
        <v/>
      </c>
      <c r="D54" s="27" t="str">
        <f ca="1">IFERROR(INDEX(MAESTRO!D:D,_xludf.AGGREGATE(15,6,ROW(MAESTRO!$B$3:$B$1000)/((MAESTRO!$B$3:$B$1000="OPA")*(UPPER(MAESTRO!$L$3:$L$1000)="CONFIRMADO")),ROWS($A$3:A54))),"")</f>
        <v/>
      </c>
      <c r="E54" s="27" t="str">
        <f ca="1">IFERROR(INDEX(MAESTRO!E:E,_xludf.AGGREGATE(15,6,ROW(MAESTRO!$B$3:$B$1000)/((MAESTRO!$B$3:$B$1000="OPA")*(UPPER(MAESTRO!$L$3:$L$1000)="CONFIRMADO")),ROWS($A$3:A54))),"")</f>
        <v/>
      </c>
      <c r="F54" s="27" t="str">
        <f ca="1">IFERROR(INDEX(MAESTRO!F:F,_xludf.AGGREGATE(15,6,ROW(MAESTRO!$B$3:$B$1000)/((MAESTRO!$B$3:$B$1000="OPA")*(UPPER(MAESTRO!$L$3:$L$1000)="CONFIRMADO")),ROWS($A$3:A54))),"")</f>
        <v/>
      </c>
      <c r="G54" s="27" t="str">
        <f ca="1">IFERROR(INDEX(MAESTRO!G:G,_xludf.AGGREGATE(15,6,ROW(MAESTRO!$B$3:$B$1000)/((MAESTRO!$B$3:$B$1000="OPA")*(UPPER(MAESTRO!$L$3:$L$1000)="CONFIRMADO")),ROWS($A$3:A54))),"")</f>
        <v/>
      </c>
      <c r="H54" s="27" t="str">
        <f ca="1">IFERROR(INDEX(MAESTRO!H:H,_xludf.AGGREGATE(15,6,ROW(MAESTRO!$B$3:$B$1000)/((MAESTRO!$B$3:$B$1000="OPA")*(UPPER(MAESTRO!$L$3:$L$1000)="CONFIRMADO")),ROWS($A$3:A54))),"")</f>
        <v/>
      </c>
      <c r="I54" s="27" t="str">
        <f ca="1">IFERROR(INDEX(MAESTRO!I:I,_xludf.AGGREGATE(15,6,ROW(MAESTRO!$B$3:$B$1000)/((MAESTRO!$B$3:$B$1000="OPA")*(UPPER(MAESTRO!$L$3:$L$1000)="CONFIRMADO")),ROWS($A$3:A54))),"")</f>
        <v/>
      </c>
      <c r="J54" s="27" t="str">
        <f ca="1">IFERROR(INDEX(MAESTRO!J:J,_xludf.AGGREGATE(15,6,ROW(MAESTRO!$B$3:$B$1000)/((MAESTRO!$B$3:$B$1000="OPA")*(UPPER(MAESTRO!$L$3:$L$1000)="CONFIRMADO")),ROWS($A$3:A54))),"")</f>
        <v/>
      </c>
      <c r="K54" s="27" t="str">
        <f ca="1">IFERROR(INDEX(MAESTRO!K:K,_xludf.AGGREGATE(15,6,ROW(MAESTRO!$B$3:$B$1000)/((MAESTRO!$B$3:$B$1000="OPA")*(UPPER(MAESTRO!$L$3:$L$1000)="CONFIRMADO")),ROWS($A$3:A54))),"")</f>
        <v/>
      </c>
      <c r="L54" s="27" t="str">
        <f ca="1">IFERROR(INDEX(MAESTRO!L:L,_xludf.AGGREGATE(15,6,ROW(MAESTRO!$B$3:$B$1000)/((MAESTRO!$B$3:$B$1000="OPA")*(UPPER(MAESTRO!$L$3:$L$1000)="CONFIRMADO")),ROWS($A$3:A54))),"")</f>
        <v/>
      </c>
      <c r="M54" s="27" t="str">
        <f ca="1">IFERROR(INDEX(MAESTRO!M:M,_xludf.AGGREGATE(15,6,ROW(MAESTRO!$B$3:$B$1000)/((MAESTRO!$B$3:$B$1000="OPA")*(UPPER(MAESTRO!$L$3:$L$1000)="CONFIRMADO")),ROWS($A$3:A54))),"")</f>
        <v/>
      </c>
      <c r="N54" s="27" t="str">
        <f ca="1">IFERROR(INDEX(MAESTRO!N:N,_xludf.AGGREGATE(15,6,ROW(MAESTRO!$B$3:$B$1000)/((MAESTRO!$B$3:$B$1000="OPA")*(UPPER(MAESTRO!$L$3:$L$1000)="CONFIRMADO")),ROWS($A$3:A54))),"")</f>
        <v/>
      </c>
      <c r="O54" s="27" t="str">
        <f ca="1">IFERROR(INDEX(MAESTRO!O:O,_xludf.AGGREGATE(15,6,ROW(MAESTRO!$B$3:$B$1000)/((MAESTRO!$B$3:$B$1000="OPA")*(UPPER(MAESTRO!$L$3:$L$1000)="CONFIRMADO")),ROWS($A$3:A54))),"")</f>
        <v/>
      </c>
      <c r="P54" s="27" t="str">
        <f ca="1">IFERROR(INDEX(MAESTRO!P:P,_xludf.AGGREGATE(15,6,ROW(MAESTRO!$B$3:$B$1000)/((MAESTRO!$B$3:$B$1000="OPA")*(UPPER(MAESTRO!$L$3:$L$1000)="CONFIRMADO")),ROWS($A$3:A54))),"")</f>
        <v/>
      </c>
      <c r="Q54" s="27" t="str">
        <f ca="1">IFERROR(INDEX(MAESTRO!Q:Q,_xludf.AGGREGATE(15,6,ROW(MAESTRO!$B$3:$B$1000)/((MAESTRO!$B$3:$B$1000="OPA")*(UPPER(MAESTRO!$L$3:$L$1000)="CONFIRMADO")),ROWS($A$3:A54))),"")</f>
        <v/>
      </c>
      <c r="R54" s="27" t="str">
        <f ca="1">IFERROR(INDEX(MAESTRO!R:R,_xludf.AGGREGATE(15,6,ROW(MAESTRO!$B$3:$B$1000)/((MAESTRO!$B$3:$B$1000="OPA")*(UPPER(MAESTRO!$L$3:$L$1000)="CONFIRMADO")),ROWS($A$3:A54))),"")</f>
        <v/>
      </c>
      <c r="S54" s="27" t="str">
        <f ca="1">IFERROR(INDEX(MAESTRO!S:S,_xludf.AGGREGATE(15,6,ROW(MAESTRO!$B$3:$B$1000)/((MAESTRO!$B$3:$B$1000="OPA")*(UPPER(MAESTRO!$L$3:$L$1000)="CONFIRMADO")),ROWS($A$3:A54))),"")</f>
        <v/>
      </c>
      <c r="T54" s="27" t="str">
        <f ca="1">IFERROR(INDEX(MAESTRO!T:T,_xludf.AGGREGATE(15,6,ROW(MAESTRO!$B$3:$B$1000)/((MAESTRO!$B$3:$B$1000="OPA")*(UPPER(MAESTRO!$L$3:$L$1000)="CONFIRMADO")),ROWS($A$3:A54))),"")</f>
        <v/>
      </c>
      <c r="U54" s="27" t="str">
        <f ca="1">IFERROR(INDEX(MAESTRO!U:U,_xludf.AGGREGATE(15,6,ROW(MAESTRO!$B$3:$B$1000)/((MAESTRO!$B$3:$B$1000="OPA")*(UPPER(MAESTRO!$L$3:$L$1000)="CONFIRMADO")),ROWS($A$3:A54))),"")</f>
        <v/>
      </c>
      <c r="V54" s="27" t="str">
        <f ca="1">IFERROR(INDEX(MAESTRO!V:V,_xludf.AGGREGATE(15,6,ROW(MAESTRO!$B$3:$B$1000)/((MAESTRO!$B$3:$B$1000="OPA")*(UPPER(MAESTRO!$L$3:$L$1000)="CONFIRMADO")),ROWS($A$3:A54))),"")</f>
        <v/>
      </c>
      <c r="W54" s="27" t="str">
        <f ca="1">IFERROR(INDEX(MAESTRO!W:W,_xludf.AGGREGATE(15,6,ROW(MAESTRO!$B$3:$B$1000)/((MAESTRO!$B$3:$B$1000="OPA")*(UPPER(MAESTRO!$L$3:$L$1000)="CONFIRMADO")),ROWS($A$3:A54))),"")</f>
        <v/>
      </c>
      <c r="X54" s="27" t="str">
        <f ca="1">IFERROR(INDEX(MAESTRO!X:X,_xludf.AGGREGATE(15,6,ROW(MAESTRO!$B$3:$B$1000)/((MAESTRO!$B$3:$B$1000="OPA")*(UPPER(MAESTRO!$L$3:$L$1000)="CONFIRMADO")),ROWS($A$3:A54))),"")</f>
        <v/>
      </c>
    </row>
    <row r="55" spans="1:24" ht="22.05" customHeight="1">
      <c r="A55" s="10" t="str">
        <f ca="1">IFERROR(INDEX(MAESTRO!A:A,_xludf.AGGREGATE(15,6,ROW(MAESTRO!$B$3:$B$1000)/((MAESTRO!$B$3:$B$1000="OPA")*(UPPER(MAESTRO!$L$3:$L$1000)="CONFIRMADO")),ROWS($A$3:A55))),"")</f>
        <v/>
      </c>
      <c r="B55" s="10" t="str">
        <f ca="1">IFERROR(INDEX(MAESTRO!B:B,_xludf.AGGREGATE(15,6,ROW(MAESTRO!$B$3:$B$1000)/((MAESTRO!$B$3:$B$1000="OPA")*(UPPER(MAESTRO!$L$3:$L$1000)="CONFIRMADO")),ROWS($A$3:A55))),"")</f>
        <v/>
      </c>
      <c r="C55" s="10" t="str">
        <f ca="1">IFERROR(INDEX(MAESTRO!C:C,_xludf.AGGREGATE(15,6,ROW(MAESTRO!$B$3:$B$1000)/((MAESTRO!$B$3:$B$1000="OPA")*(UPPER(MAESTRO!$L$3:$L$1000)="CONFIRMADO")),ROWS($A$3:A55))),"")</f>
        <v/>
      </c>
      <c r="D55" s="10" t="str">
        <f ca="1">IFERROR(INDEX(MAESTRO!D:D,_xludf.AGGREGATE(15,6,ROW(MAESTRO!$B$3:$B$1000)/((MAESTRO!$B$3:$B$1000="OPA")*(UPPER(MAESTRO!$L$3:$L$1000)="CONFIRMADO")),ROWS($A$3:A55))),"")</f>
        <v/>
      </c>
      <c r="E55" s="10" t="str">
        <f ca="1">IFERROR(INDEX(MAESTRO!E:E,_xludf.AGGREGATE(15,6,ROW(MAESTRO!$B$3:$B$1000)/((MAESTRO!$B$3:$B$1000="OPA")*(UPPER(MAESTRO!$L$3:$L$1000)="CONFIRMADO")),ROWS($A$3:A55))),"")</f>
        <v/>
      </c>
      <c r="F55" s="10" t="str">
        <f ca="1">IFERROR(INDEX(MAESTRO!F:F,_xludf.AGGREGATE(15,6,ROW(MAESTRO!$B$3:$B$1000)/((MAESTRO!$B$3:$B$1000="OPA")*(UPPER(MAESTRO!$L$3:$L$1000)="CONFIRMADO")),ROWS($A$3:A55))),"")</f>
        <v/>
      </c>
      <c r="G55" s="10" t="str">
        <f ca="1">IFERROR(INDEX(MAESTRO!G:G,_xludf.AGGREGATE(15,6,ROW(MAESTRO!$B$3:$B$1000)/((MAESTRO!$B$3:$B$1000="OPA")*(UPPER(MAESTRO!$L$3:$L$1000)="CONFIRMADO")),ROWS($A$3:A55))),"")</f>
        <v/>
      </c>
      <c r="H55" s="10" t="str">
        <f ca="1">IFERROR(INDEX(MAESTRO!H:H,_xludf.AGGREGATE(15,6,ROW(MAESTRO!$B$3:$B$1000)/((MAESTRO!$B$3:$B$1000="OPA")*(UPPER(MAESTRO!$L$3:$L$1000)="CONFIRMADO")),ROWS($A$3:A55))),"")</f>
        <v/>
      </c>
      <c r="I55" s="10" t="str">
        <f ca="1">IFERROR(INDEX(MAESTRO!I:I,_xludf.AGGREGATE(15,6,ROW(MAESTRO!$B$3:$B$1000)/((MAESTRO!$B$3:$B$1000="OPA")*(UPPER(MAESTRO!$L$3:$L$1000)="CONFIRMADO")),ROWS($A$3:A55))),"")</f>
        <v/>
      </c>
      <c r="J55" s="10" t="str">
        <f ca="1">IFERROR(INDEX(MAESTRO!J:J,_xludf.AGGREGATE(15,6,ROW(MAESTRO!$B$3:$B$1000)/((MAESTRO!$B$3:$B$1000="OPA")*(UPPER(MAESTRO!$L$3:$L$1000)="CONFIRMADO")),ROWS($A$3:A55))),"")</f>
        <v/>
      </c>
      <c r="K55" s="10" t="str">
        <f ca="1">IFERROR(INDEX(MAESTRO!K:K,_xludf.AGGREGATE(15,6,ROW(MAESTRO!$B$3:$B$1000)/((MAESTRO!$B$3:$B$1000="OPA")*(UPPER(MAESTRO!$L$3:$L$1000)="CONFIRMADO")),ROWS($A$3:A55))),"")</f>
        <v/>
      </c>
      <c r="L55" s="10" t="str">
        <f ca="1">IFERROR(INDEX(MAESTRO!L:L,_xludf.AGGREGATE(15,6,ROW(MAESTRO!$B$3:$B$1000)/((MAESTRO!$B$3:$B$1000="OPA")*(UPPER(MAESTRO!$L$3:$L$1000)="CONFIRMADO")),ROWS($A$3:A55))),"")</f>
        <v/>
      </c>
      <c r="M55" s="10" t="str">
        <f ca="1">IFERROR(INDEX(MAESTRO!M:M,_xludf.AGGREGATE(15,6,ROW(MAESTRO!$B$3:$B$1000)/((MAESTRO!$B$3:$B$1000="OPA")*(UPPER(MAESTRO!$L$3:$L$1000)="CONFIRMADO")),ROWS($A$3:A55))),"")</f>
        <v/>
      </c>
      <c r="N55" s="10" t="str">
        <f ca="1">IFERROR(INDEX(MAESTRO!N:N,_xludf.AGGREGATE(15,6,ROW(MAESTRO!$B$3:$B$1000)/((MAESTRO!$B$3:$B$1000="OPA")*(UPPER(MAESTRO!$L$3:$L$1000)="CONFIRMADO")),ROWS($A$3:A55))),"")</f>
        <v/>
      </c>
      <c r="O55" s="10" t="str">
        <f ca="1">IFERROR(INDEX(MAESTRO!O:O,_xludf.AGGREGATE(15,6,ROW(MAESTRO!$B$3:$B$1000)/((MAESTRO!$B$3:$B$1000="OPA")*(UPPER(MAESTRO!$L$3:$L$1000)="CONFIRMADO")),ROWS($A$3:A55))),"")</f>
        <v/>
      </c>
      <c r="P55" s="10" t="str">
        <f ca="1">IFERROR(INDEX(MAESTRO!P:P,_xludf.AGGREGATE(15,6,ROW(MAESTRO!$B$3:$B$1000)/((MAESTRO!$B$3:$B$1000="OPA")*(UPPER(MAESTRO!$L$3:$L$1000)="CONFIRMADO")),ROWS($A$3:A55))),"")</f>
        <v/>
      </c>
      <c r="Q55" s="10" t="str">
        <f ca="1">IFERROR(INDEX(MAESTRO!Q:Q,_xludf.AGGREGATE(15,6,ROW(MAESTRO!$B$3:$B$1000)/((MAESTRO!$B$3:$B$1000="OPA")*(UPPER(MAESTRO!$L$3:$L$1000)="CONFIRMADO")),ROWS($A$3:A55))),"")</f>
        <v/>
      </c>
      <c r="R55" s="10" t="str">
        <f ca="1">IFERROR(INDEX(MAESTRO!R:R,_xludf.AGGREGATE(15,6,ROW(MAESTRO!$B$3:$B$1000)/((MAESTRO!$B$3:$B$1000="OPA")*(UPPER(MAESTRO!$L$3:$L$1000)="CONFIRMADO")),ROWS($A$3:A55))),"")</f>
        <v/>
      </c>
      <c r="S55" s="10" t="str">
        <f ca="1">IFERROR(INDEX(MAESTRO!S:S,_xludf.AGGREGATE(15,6,ROW(MAESTRO!$B$3:$B$1000)/((MAESTRO!$B$3:$B$1000="OPA")*(UPPER(MAESTRO!$L$3:$L$1000)="CONFIRMADO")),ROWS($A$3:A55))),"")</f>
        <v/>
      </c>
      <c r="T55" s="10" t="str">
        <f ca="1">IFERROR(INDEX(MAESTRO!T:T,_xludf.AGGREGATE(15,6,ROW(MAESTRO!$B$3:$B$1000)/((MAESTRO!$B$3:$B$1000="OPA")*(UPPER(MAESTRO!$L$3:$L$1000)="CONFIRMADO")),ROWS($A$3:A55))),"")</f>
        <v/>
      </c>
      <c r="U55" s="10" t="str">
        <f ca="1">IFERROR(INDEX(MAESTRO!U:U,_xludf.AGGREGATE(15,6,ROW(MAESTRO!$B$3:$B$1000)/((MAESTRO!$B$3:$B$1000="OPA")*(UPPER(MAESTRO!$L$3:$L$1000)="CONFIRMADO")),ROWS($A$3:A55))),"")</f>
        <v/>
      </c>
      <c r="V55" s="10" t="str">
        <f ca="1">IFERROR(INDEX(MAESTRO!V:V,_xludf.AGGREGATE(15,6,ROW(MAESTRO!$B$3:$B$1000)/((MAESTRO!$B$3:$B$1000="OPA")*(UPPER(MAESTRO!$L$3:$L$1000)="CONFIRMADO")),ROWS($A$3:A55))),"")</f>
        <v/>
      </c>
      <c r="W55" s="10" t="str">
        <f ca="1">IFERROR(INDEX(MAESTRO!W:W,_xludf.AGGREGATE(15,6,ROW(MAESTRO!$B$3:$B$1000)/((MAESTRO!$B$3:$B$1000="OPA")*(UPPER(MAESTRO!$L$3:$L$1000)="CONFIRMADO")),ROWS($A$3:A55))),"")</f>
        <v/>
      </c>
      <c r="X55" s="10" t="str">
        <f ca="1">IFERROR(INDEX(MAESTRO!X:X,_xludf.AGGREGATE(15,6,ROW(MAESTRO!$B$3:$B$1000)/((MAESTRO!$B$3:$B$1000="OPA")*(UPPER(MAESTRO!$L$3:$L$1000)="CONFIRMADO")),ROWS($A$3:A55))),"")</f>
        <v/>
      </c>
    </row>
    <row r="56" spans="1:24" ht="22.05" customHeight="1">
      <c r="A56" s="27" t="str">
        <f ca="1">IFERROR(INDEX(MAESTRO!A:A,_xludf.AGGREGATE(15,6,ROW(MAESTRO!$B$3:$B$1000)/((MAESTRO!$B$3:$B$1000="OPA")*(UPPER(MAESTRO!$L$3:$L$1000)="CONFIRMADO")),ROWS($A$3:A56))),"")</f>
        <v/>
      </c>
      <c r="B56" s="27" t="str">
        <f ca="1">IFERROR(INDEX(MAESTRO!B:B,_xludf.AGGREGATE(15,6,ROW(MAESTRO!$B$3:$B$1000)/((MAESTRO!$B$3:$B$1000="OPA")*(UPPER(MAESTRO!$L$3:$L$1000)="CONFIRMADO")),ROWS($A$3:A56))),"")</f>
        <v/>
      </c>
      <c r="C56" s="27" t="str">
        <f ca="1">IFERROR(INDEX(MAESTRO!C:C,_xludf.AGGREGATE(15,6,ROW(MAESTRO!$B$3:$B$1000)/((MAESTRO!$B$3:$B$1000="OPA")*(UPPER(MAESTRO!$L$3:$L$1000)="CONFIRMADO")),ROWS($A$3:A56))),"")</f>
        <v/>
      </c>
      <c r="D56" s="27" t="str">
        <f ca="1">IFERROR(INDEX(MAESTRO!D:D,_xludf.AGGREGATE(15,6,ROW(MAESTRO!$B$3:$B$1000)/((MAESTRO!$B$3:$B$1000="OPA")*(UPPER(MAESTRO!$L$3:$L$1000)="CONFIRMADO")),ROWS($A$3:A56))),"")</f>
        <v/>
      </c>
      <c r="E56" s="27" t="str">
        <f ca="1">IFERROR(INDEX(MAESTRO!E:E,_xludf.AGGREGATE(15,6,ROW(MAESTRO!$B$3:$B$1000)/((MAESTRO!$B$3:$B$1000="OPA")*(UPPER(MAESTRO!$L$3:$L$1000)="CONFIRMADO")),ROWS($A$3:A56))),"")</f>
        <v/>
      </c>
      <c r="F56" s="27" t="str">
        <f ca="1">IFERROR(INDEX(MAESTRO!F:F,_xludf.AGGREGATE(15,6,ROW(MAESTRO!$B$3:$B$1000)/((MAESTRO!$B$3:$B$1000="OPA")*(UPPER(MAESTRO!$L$3:$L$1000)="CONFIRMADO")),ROWS($A$3:A56))),"")</f>
        <v/>
      </c>
      <c r="G56" s="27" t="str">
        <f ca="1">IFERROR(INDEX(MAESTRO!G:G,_xludf.AGGREGATE(15,6,ROW(MAESTRO!$B$3:$B$1000)/((MAESTRO!$B$3:$B$1000="OPA")*(UPPER(MAESTRO!$L$3:$L$1000)="CONFIRMADO")),ROWS($A$3:A56))),"")</f>
        <v/>
      </c>
      <c r="H56" s="27" t="str">
        <f ca="1">IFERROR(INDEX(MAESTRO!H:H,_xludf.AGGREGATE(15,6,ROW(MAESTRO!$B$3:$B$1000)/((MAESTRO!$B$3:$B$1000="OPA")*(UPPER(MAESTRO!$L$3:$L$1000)="CONFIRMADO")),ROWS($A$3:A56))),"")</f>
        <v/>
      </c>
      <c r="I56" s="27" t="str">
        <f ca="1">IFERROR(INDEX(MAESTRO!I:I,_xludf.AGGREGATE(15,6,ROW(MAESTRO!$B$3:$B$1000)/((MAESTRO!$B$3:$B$1000="OPA")*(UPPER(MAESTRO!$L$3:$L$1000)="CONFIRMADO")),ROWS($A$3:A56))),"")</f>
        <v/>
      </c>
      <c r="J56" s="27" t="str">
        <f ca="1">IFERROR(INDEX(MAESTRO!J:J,_xludf.AGGREGATE(15,6,ROW(MAESTRO!$B$3:$B$1000)/((MAESTRO!$B$3:$B$1000="OPA")*(UPPER(MAESTRO!$L$3:$L$1000)="CONFIRMADO")),ROWS($A$3:A56))),"")</f>
        <v/>
      </c>
      <c r="K56" s="27" t="str">
        <f ca="1">IFERROR(INDEX(MAESTRO!K:K,_xludf.AGGREGATE(15,6,ROW(MAESTRO!$B$3:$B$1000)/((MAESTRO!$B$3:$B$1000="OPA")*(UPPER(MAESTRO!$L$3:$L$1000)="CONFIRMADO")),ROWS($A$3:A56))),"")</f>
        <v/>
      </c>
      <c r="L56" s="27" t="str">
        <f ca="1">IFERROR(INDEX(MAESTRO!L:L,_xludf.AGGREGATE(15,6,ROW(MAESTRO!$B$3:$B$1000)/((MAESTRO!$B$3:$B$1000="OPA")*(UPPER(MAESTRO!$L$3:$L$1000)="CONFIRMADO")),ROWS($A$3:A56))),"")</f>
        <v/>
      </c>
      <c r="M56" s="27" t="str">
        <f ca="1">IFERROR(INDEX(MAESTRO!M:M,_xludf.AGGREGATE(15,6,ROW(MAESTRO!$B$3:$B$1000)/((MAESTRO!$B$3:$B$1000="OPA")*(UPPER(MAESTRO!$L$3:$L$1000)="CONFIRMADO")),ROWS($A$3:A56))),"")</f>
        <v/>
      </c>
      <c r="N56" s="27" t="str">
        <f ca="1">IFERROR(INDEX(MAESTRO!N:N,_xludf.AGGREGATE(15,6,ROW(MAESTRO!$B$3:$B$1000)/((MAESTRO!$B$3:$B$1000="OPA")*(UPPER(MAESTRO!$L$3:$L$1000)="CONFIRMADO")),ROWS($A$3:A56))),"")</f>
        <v/>
      </c>
      <c r="O56" s="27" t="str">
        <f ca="1">IFERROR(INDEX(MAESTRO!O:O,_xludf.AGGREGATE(15,6,ROW(MAESTRO!$B$3:$B$1000)/((MAESTRO!$B$3:$B$1000="OPA")*(UPPER(MAESTRO!$L$3:$L$1000)="CONFIRMADO")),ROWS($A$3:A56))),"")</f>
        <v/>
      </c>
      <c r="P56" s="27" t="str">
        <f ca="1">IFERROR(INDEX(MAESTRO!P:P,_xludf.AGGREGATE(15,6,ROW(MAESTRO!$B$3:$B$1000)/((MAESTRO!$B$3:$B$1000="OPA")*(UPPER(MAESTRO!$L$3:$L$1000)="CONFIRMADO")),ROWS($A$3:A56))),"")</f>
        <v/>
      </c>
      <c r="Q56" s="27" t="str">
        <f ca="1">IFERROR(INDEX(MAESTRO!Q:Q,_xludf.AGGREGATE(15,6,ROW(MAESTRO!$B$3:$B$1000)/((MAESTRO!$B$3:$B$1000="OPA")*(UPPER(MAESTRO!$L$3:$L$1000)="CONFIRMADO")),ROWS($A$3:A56))),"")</f>
        <v/>
      </c>
      <c r="R56" s="27" t="str">
        <f ca="1">IFERROR(INDEX(MAESTRO!R:R,_xludf.AGGREGATE(15,6,ROW(MAESTRO!$B$3:$B$1000)/((MAESTRO!$B$3:$B$1000="OPA")*(UPPER(MAESTRO!$L$3:$L$1000)="CONFIRMADO")),ROWS($A$3:A56))),"")</f>
        <v/>
      </c>
      <c r="S56" s="27" t="str">
        <f ca="1">IFERROR(INDEX(MAESTRO!S:S,_xludf.AGGREGATE(15,6,ROW(MAESTRO!$B$3:$B$1000)/((MAESTRO!$B$3:$B$1000="OPA")*(UPPER(MAESTRO!$L$3:$L$1000)="CONFIRMADO")),ROWS($A$3:A56))),"")</f>
        <v/>
      </c>
      <c r="T56" s="27" t="str">
        <f ca="1">IFERROR(INDEX(MAESTRO!T:T,_xludf.AGGREGATE(15,6,ROW(MAESTRO!$B$3:$B$1000)/((MAESTRO!$B$3:$B$1000="OPA")*(UPPER(MAESTRO!$L$3:$L$1000)="CONFIRMADO")),ROWS($A$3:A56))),"")</f>
        <v/>
      </c>
      <c r="U56" s="27" t="str">
        <f ca="1">IFERROR(INDEX(MAESTRO!U:U,_xludf.AGGREGATE(15,6,ROW(MAESTRO!$B$3:$B$1000)/((MAESTRO!$B$3:$B$1000="OPA")*(UPPER(MAESTRO!$L$3:$L$1000)="CONFIRMADO")),ROWS($A$3:A56))),"")</f>
        <v/>
      </c>
      <c r="V56" s="27" t="str">
        <f ca="1">IFERROR(INDEX(MAESTRO!V:V,_xludf.AGGREGATE(15,6,ROW(MAESTRO!$B$3:$B$1000)/((MAESTRO!$B$3:$B$1000="OPA")*(UPPER(MAESTRO!$L$3:$L$1000)="CONFIRMADO")),ROWS($A$3:A56))),"")</f>
        <v/>
      </c>
      <c r="W56" s="27" t="str">
        <f ca="1">IFERROR(INDEX(MAESTRO!W:W,_xludf.AGGREGATE(15,6,ROW(MAESTRO!$B$3:$B$1000)/((MAESTRO!$B$3:$B$1000="OPA")*(UPPER(MAESTRO!$L$3:$L$1000)="CONFIRMADO")),ROWS($A$3:A56))),"")</f>
        <v/>
      </c>
      <c r="X56" s="27" t="str">
        <f ca="1">IFERROR(INDEX(MAESTRO!X:X,_xludf.AGGREGATE(15,6,ROW(MAESTRO!$B$3:$B$1000)/((MAESTRO!$B$3:$B$1000="OPA")*(UPPER(MAESTRO!$L$3:$L$1000)="CONFIRMADO")),ROWS($A$3:A56))),"")</f>
        <v/>
      </c>
    </row>
    <row r="57" spans="1:24" ht="22.05" customHeight="1">
      <c r="A57" s="10" t="str">
        <f ca="1">IFERROR(INDEX(MAESTRO!A:A,_xludf.AGGREGATE(15,6,ROW(MAESTRO!$B$3:$B$1000)/((MAESTRO!$B$3:$B$1000="OPA")*(UPPER(MAESTRO!$L$3:$L$1000)="CONFIRMADO")),ROWS($A$3:A57))),"")</f>
        <v/>
      </c>
      <c r="B57" s="10" t="str">
        <f ca="1">IFERROR(INDEX(MAESTRO!B:B,_xludf.AGGREGATE(15,6,ROW(MAESTRO!$B$3:$B$1000)/((MAESTRO!$B$3:$B$1000="OPA")*(UPPER(MAESTRO!$L$3:$L$1000)="CONFIRMADO")),ROWS($A$3:A57))),"")</f>
        <v/>
      </c>
      <c r="C57" s="10" t="str">
        <f ca="1">IFERROR(INDEX(MAESTRO!C:C,_xludf.AGGREGATE(15,6,ROW(MAESTRO!$B$3:$B$1000)/((MAESTRO!$B$3:$B$1000="OPA")*(UPPER(MAESTRO!$L$3:$L$1000)="CONFIRMADO")),ROWS($A$3:A57))),"")</f>
        <v/>
      </c>
      <c r="D57" s="10" t="str">
        <f ca="1">IFERROR(INDEX(MAESTRO!D:D,_xludf.AGGREGATE(15,6,ROW(MAESTRO!$B$3:$B$1000)/((MAESTRO!$B$3:$B$1000="OPA")*(UPPER(MAESTRO!$L$3:$L$1000)="CONFIRMADO")),ROWS($A$3:A57))),"")</f>
        <v/>
      </c>
      <c r="E57" s="10" t="str">
        <f ca="1">IFERROR(INDEX(MAESTRO!E:E,_xludf.AGGREGATE(15,6,ROW(MAESTRO!$B$3:$B$1000)/((MAESTRO!$B$3:$B$1000="OPA")*(UPPER(MAESTRO!$L$3:$L$1000)="CONFIRMADO")),ROWS($A$3:A57))),"")</f>
        <v/>
      </c>
      <c r="F57" s="10" t="str">
        <f ca="1">IFERROR(INDEX(MAESTRO!F:F,_xludf.AGGREGATE(15,6,ROW(MAESTRO!$B$3:$B$1000)/((MAESTRO!$B$3:$B$1000="OPA")*(UPPER(MAESTRO!$L$3:$L$1000)="CONFIRMADO")),ROWS($A$3:A57))),"")</f>
        <v/>
      </c>
      <c r="G57" s="10" t="str">
        <f ca="1">IFERROR(INDEX(MAESTRO!G:G,_xludf.AGGREGATE(15,6,ROW(MAESTRO!$B$3:$B$1000)/((MAESTRO!$B$3:$B$1000="OPA")*(UPPER(MAESTRO!$L$3:$L$1000)="CONFIRMADO")),ROWS($A$3:A57))),"")</f>
        <v/>
      </c>
      <c r="H57" s="10" t="str">
        <f ca="1">IFERROR(INDEX(MAESTRO!H:H,_xludf.AGGREGATE(15,6,ROW(MAESTRO!$B$3:$B$1000)/((MAESTRO!$B$3:$B$1000="OPA")*(UPPER(MAESTRO!$L$3:$L$1000)="CONFIRMADO")),ROWS($A$3:A57))),"")</f>
        <v/>
      </c>
      <c r="I57" s="10" t="str">
        <f ca="1">IFERROR(INDEX(MAESTRO!I:I,_xludf.AGGREGATE(15,6,ROW(MAESTRO!$B$3:$B$1000)/((MAESTRO!$B$3:$B$1000="OPA")*(UPPER(MAESTRO!$L$3:$L$1000)="CONFIRMADO")),ROWS($A$3:A57))),"")</f>
        <v/>
      </c>
      <c r="J57" s="10" t="str">
        <f ca="1">IFERROR(INDEX(MAESTRO!J:J,_xludf.AGGREGATE(15,6,ROW(MAESTRO!$B$3:$B$1000)/((MAESTRO!$B$3:$B$1000="OPA")*(UPPER(MAESTRO!$L$3:$L$1000)="CONFIRMADO")),ROWS($A$3:A57))),"")</f>
        <v/>
      </c>
      <c r="K57" s="10" t="str">
        <f ca="1">IFERROR(INDEX(MAESTRO!K:K,_xludf.AGGREGATE(15,6,ROW(MAESTRO!$B$3:$B$1000)/((MAESTRO!$B$3:$B$1000="OPA")*(UPPER(MAESTRO!$L$3:$L$1000)="CONFIRMADO")),ROWS($A$3:A57))),"")</f>
        <v/>
      </c>
      <c r="L57" s="10" t="str">
        <f ca="1">IFERROR(INDEX(MAESTRO!L:L,_xludf.AGGREGATE(15,6,ROW(MAESTRO!$B$3:$B$1000)/((MAESTRO!$B$3:$B$1000="OPA")*(UPPER(MAESTRO!$L$3:$L$1000)="CONFIRMADO")),ROWS($A$3:A57))),"")</f>
        <v/>
      </c>
      <c r="M57" s="10" t="str">
        <f ca="1">IFERROR(INDEX(MAESTRO!M:M,_xludf.AGGREGATE(15,6,ROW(MAESTRO!$B$3:$B$1000)/((MAESTRO!$B$3:$B$1000="OPA")*(UPPER(MAESTRO!$L$3:$L$1000)="CONFIRMADO")),ROWS($A$3:A57))),"")</f>
        <v/>
      </c>
      <c r="N57" s="10" t="str">
        <f ca="1">IFERROR(INDEX(MAESTRO!N:N,_xludf.AGGREGATE(15,6,ROW(MAESTRO!$B$3:$B$1000)/((MAESTRO!$B$3:$B$1000="OPA")*(UPPER(MAESTRO!$L$3:$L$1000)="CONFIRMADO")),ROWS($A$3:A57))),"")</f>
        <v/>
      </c>
      <c r="O57" s="10" t="str">
        <f ca="1">IFERROR(INDEX(MAESTRO!O:O,_xludf.AGGREGATE(15,6,ROW(MAESTRO!$B$3:$B$1000)/((MAESTRO!$B$3:$B$1000="OPA")*(UPPER(MAESTRO!$L$3:$L$1000)="CONFIRMADO")),ROWS($A$3:A57))),"")</f>
        <v/>
      </c>
      <c r="P57" s="10" t="str">
        <f ca="1">IFERROR(INDEX(MAESTRO!P:P,_xludf.AGGREGATE(15,6,ROW(MAESTRO!$B$3:$B$1000)/((MAESTRO!$B$3:$B$1000="OPA")*(UPPER(MAESTRO!$L$3:$L$1000)="CONFIRMADO")),ROWS($A$3:A57))),"")</f>
        <v/>
      </c>
      <c r="Q57" s="10" t="str">
        <f ca="1">IFERROR(INDEX(MAESTRO!Q:Q,_xludf.AGGREGATE(15,6,ROW(MAESTRO!$B$3:$B$1000)/((MAESTRO!$B$3:$B$1000="OPA")*(UPPER(MAESTRO!$L$3:$L$1000)="CONFIRMADO")),ROWS($A$3:A57))),"")</f>
        <v/>
      </c>
      <c r="R57" s="10" t="str">
        <f ca="1">IFERROR(INDEX(MAESTRO!R:R,_xludf.AGGREGATE(15,6,ROW(MAESTRO!$B$3:$B$1000)/((MAESTRO!$B$3:$B$1000="OPA")*(UPPER(MAESTRO!$L$3:$L$1000)="CONFIRMADO")),ROWS($A$3:A57))),"")</f>
        <v/>
      </c>
      <c r="S57" s="10" t="str">
        <f ca="1">IFERROR(INDEX(MAESTRO!S:S,_xludf.AGGREGATE(15,6,ROW(MAESTRO!$B$3:$B$1000)/((MAESTRO!$B$3:$B$1000="OPA")*(UPPER(MAESTRO!$L$3:$L$1000)="CONFIRMADO")),ROWS($A$3:A57))),"")</f>
        <v/>
      </c>
      <c r="T57" s="10" t="str">
        <f ca="1">IFERROR(INDEX(MAESTRO!T:T,_xludf.AGGREGATE(15,6,ROW(MAESTRO!$B$3:$B$1000)/((MAESTRO!$B$3:$B$1000="OPA")*(UPPER(MAESTRO!$L$3:$L$1000)="CONFIRMADO")),ROWS($A$3:A57))),"")</f>
        <v/>
      </c>
      <c r="U57" s="10" t="str">
        <f ca="1">IFERROR(INDEX(MAESTRO!U:U,_xludf.AGGREGATE(15,6,ROW(MAESTRO!$B$3:$B$1000)/((MAESTRO!$B$3:$B$1000="OPA")*(UPPER(MAESTRO!$L$3:$L$1000)="CONFIRMADO")),ROWS($A$3:A57))),"")</f>
        <v/>
      </c>
      <c r="V57" s="10" t="str">
        <f ca="1">IFERROR(INDEX(MAESTRO!V:V,_xludf.AGGREGATE(15,6,ROW(MAESTRO!$B$3:$B$1000)/((MAESTRO!$B$3:$B$1000="OPA")*(UPPER(MAESTRO!$L$3:$L$1000)="CONFIRMADO")),ROWS($A$3:A57))),"")</f>
        <v/>
      </c>
      <c r="W57" s="10" t="str">
        <f ca="1">IFERROR(INDEX(MAESTRO!W:W,_xludf.AGGREGATE(15,6,ROW(MAESTRO!$B$3:$B$1000)/((MAESTRO!$B$3:$B$1000="OPA")*(UPPER(MAESTRO!$L$3:$L$1000)="CONFIRMADO")),ROWS($A$3:A57))),"")</f>
        <v/>
      </c>
      <c r="X57" s="10" t="str">
        <f ca="1">IFERROR(INDEX(MAESTRO!X:X,_xludf.AGGREGATE(15,6,ROW(MAESTRO!$B$3:$B$1000)/((MAESTRO!$B$3:$B$1000="OPA")*(UPPER(MAESTRO!$L$3:$L$1000)="CONFIRMADO")),ROWS($A$3:A57))),"")</f>
        <v/>
      </c>
    </row>
    <row r="58" spans="1:24" ht="22.05" customHeight="1">
      <c r="A58" s="27" t="str">
        <f ca="1">IFERROR(INDEX(MAESTRO!A:A,_xludf.AGGREGATE(15,6,ROW(MAESTRO!$B$3:$B$1000)/((MAESTRO!$B$3:$B$1000="OPA")*(UPPER(MAESTRO!$L$3:$L$1000)="CONFIRMADO")),ROWS($A$3:A58))),"")</f>
        <v/>
      </c>
      <c r="B58" s="27" t="str">
        <f ca="1">IFERROR(INDEX(MAESTRO!B:B,_xludf.AGGREGATE(15,6,ROW(MAESTRO!$B$3:$B$1000)/((MAESTRO!$B$3:$B$1000="OPA")*(UPPER(MAESTRO!$L$3:$L$1000)="CONFIRMADO")),ROWS($A$3:A58))),"")</f>
        <v/>
      </c>
      <c r="C58" s="27" t="str">
        <f ca="1">IFERROR(INDEX(MAESTRO!C:C,_xludf.AGGREGATE(15,6,ROW(MAESTRO!$B$3:$B$1000)/((MAESTRO!$B$3:$B$1000="OPA")*(UPPER(MAESTRO!$L$3:$L$1000)="CONFIRMADO")),ROWS($A$3:A58))),"")</f>
        <v/>
      </c>
      <c r="D58" s="27" t="str">
        <f ca="1">IFERROR(INDEX(MAESTRO!D:D,_xludf.AGGREGATE(15,6,ROW(MAESTRO!$B$3:$B$1000)/((MAESTRO!$B$3:$B$1000="OPA")*(UPPER(MAESTRO!$L$3:$L$1000)="CONFIRMADO")),ROWS($A$3:A58))),"")</f>
        <v/>
      </c>
      <c r="E58" s="27" t="str">
        <f ca="1">IFERROR(INDEX(MAESTRO!E:E,_xludf.AGGREGATE(15,6,ROW(MAESTRO!$B$3:$B$1000)/((MAESTRO!$B$3:$B$1000="OPA")*(UPPER(MAESTRO!$L$3:$L$1000)="CONFIRMADO")),ROWS($A$3:A58))),"")</f>
        <v/>
      </c>
      <c r="F58" s="27" t="str">
        <f ca="1">IFERROR(INDEX(MAESTRO!F:F,_xludf.AGGREGATE(15,6,ROW(MAESTRO!$B$3:$B$1000)/((MAESTRO!$B$3:$B$1000="OPA")*(UPPER(MAESTRO!$L$3:$L$1000)="CONFIRMADO")),ROWS($A$3:A58))),"")</f>
        <v/>
      </c>
      <c r="G58" s="27" t="str">
        <f ca="1">IFERROR(INDEX(MAESTRO!G:G,_xludf.AGGREGATE(15,6,ROW(MAESTRO!$B$3:$B$1000)/((MAESTRO!$B$3:$B$1000="OPA")*(UPPER(MAESTRO!$L$3:$L$1000)="CONFIRMADO")),ROWS($A$3:A58))),"")</f>
        <v/>
      </c>
      <c r="H58" s="27" t="str">
        <f ca="1">IFERROR(INDEX(MAESTRO!H:H,_xludf.AGGREGATE(15,6,ROW(MAESTRO!$B$3:$B$1000)/((MAESTRO!$B$3:$B$1000="OPA")*(UPPER(MAESTRO!$L$3:$L$1000)="CONFIRMADO")),ROWS($A$3:A58))),"")</f>
        <v/>
      </c>
      <c r="I58" s="27" t="str">
        <f ca="1">IFERROR(INDEX(MAESTRO!I:I,_xludf.AGGREGATE(15,6,ROW(MAESTRO!$B$3:$B$1000)/((MAESTRO!$B$3:$B$1000="OPA")*(UPPER(MAESTRO!$L$3:$L$1000)="CONFIRMADO")),ROWS($A$3:A58))),"")</f>
        <v/>
      </c>
      <c r="J58" s="27" t="str">
        <f ca="1">IFERROR(INDEX(MAESTRO!J:J,_xludf.AGGREGATE(15,6,ROW(MAESTRO!$B$3:$B$1000)/((MAESTRO!$B$3:$B$1000="OPA")*(UPPER(MAESTRO!$L$3:$L$1000)="CONFIRMADO")),ROWS($A$3:A58))),"")</f>
        <v/>
      </c>
      <c r="K58" s="27" t="str">
        <f ca="1">IFERROR(INDEX(MAESTRO!K:K,_xludf.AGGREGATE(15,6,ROW(MAESTRO!$B$3:$B$1000)/((MAESTRO!$B$3:$B$1000="OPA")*(UPPER(MAESTRO!$L$3:$L$1000)="CONFIRMADO")),ROWS($A$3:A58))),"")</f>
        <v/>
      </c>
      <c r="L58" s="27" t="str">
        <f ca="1">IFERROR(INDEX(MAESTRO!L:L,_xludf.AGGREGATE(15,6,ROW(MAESTRO!$B$3:$B$1000)/((MAESTRO!$B$3:$B$1000="OPA")*(UPPER(MAESTRO!$L$3:$L$1000)="CONFIRMADO")),ROWS($A$3:A58))),"")</f>
        <v/>
      </c>
      <c r="M58" s="27" t="str">
        <f ca="1">IFERROR(INDEX(MAESTRO!M:M,_xludf.AGGREGATE(15,6,ROW(MAESTRO!$B$3:$B$1000)/((MAESTRO!$B$3:$B$1000="OPA")*(UPPER(MAESTRO!$L$3:$L$1000)="CONFIRMADO")),ROWS($A$3:A58))),"")</f>
        <v/>
      </c>
      <c r="N58" s="27" t="str">
        <f ca="1">IFERROR(INDEX(MAESTRO!N:N,_xludf.AGGREGATE(15,6,ROW(MAESTRO!$B$3:$B$1000)/((MAESTRO!$B$3:$B$1000="OPA")*(UPPER(MAESTRO!$L$3:$L$1000)="CONFIRMADO")),ROWS($A$3:A58))),"")</f>
        <v/>
      </c>
      <c r="O58" s="27" t="str">
        <f ca="1">IFERROR(INDEX(MAESTRO!O:O,_xludf.AGGREGATE(15,6,ROW(MAESTRO!$B$3:$B$1000)/((MAESTRO!$B$3:$B$1000="OPA")*(UPPER(MAESTRO!$L$3:$L$1000)="CONFIRMADO")),ROWS($A$3:A58))),"")</f>
        <v/>
      </c>
      <c r="P58" s="27" t="str">
        <f ca="1">IFERROR(INDEX(MAESTRO!P:P,_xludf.AGGREGATE(15,6,ROW(MAESTRO!$B$3:$B$1000)/((MAESTRO!$B$3:$B$1000="OPA")*(UPPER(MAESTRO!$L$3:$L$1000)="CONFIRMADO")),ROWS($A$3:A58))),"")</f>
        <v/>
      </c>
      <c r="Q58" s="27" t="str">
        <f ca="1">IFERROR(INDEX(MAESTRO!Q:Q,_xludf.AGGREGATE(15,6,ROW(MAESTRO!$B$3:$B$1000)/((MAESTRO!$B$3:$B$1000="OPA")*(UPPER(MAESTRO!$L$3:$L$1000)="CONFIRMADO")),ROWS($A$3:A58))),"")</f>
        <v/>
      </c>
      <c r="R58" s="27" t="str">
        <f ca="1">IFERROR(INDEX(MAESTRO!R:R,_xludf.AGGREGATE(15,6,ROW(MAESTRO!$B$3:$B$1000)/((MAESTRO!$B$3:$B$1000="OPA")*(UPPER(MAESTRO!$L$3:$L$1000)="CONFIRMADO")),ROWS($A$3:A58))),"")</f>
        <v/>
      </c>
      <c r="S58" s="27" t="str">
        <f ca="1">IFERROR(INDEX(MAESTRO!S:S,_xludf.AGGREGATE(15,6,ROW(MAESTRO!$B$3:$B$1000)/((MAESTRO!$B$3:$B$1000="OPA")*(UPPER(MAESTRO!$L$3:$L$1000)="CONFIRMADO")),ROWS($A$3:A58))),"")</f>
        <v/>
      </c>
      <c r="T58" s="27" t="str">
        <f ca="1">IFERROR(INDEX(MAESTRO!T:T,_xludf.AGGREGATE(15,6,ROW(MAESTRO!$B$3:$B$1000)/((MAESTRO!$B$3:$B$1000="OPA")*(UPPER(MAESTRO!$L$3:$L$1000)="CONFIRMADO")),ROWS($A$3:A58))),"")</f>
        <v/>
      </c>
      <c r="U58" s="27" t="str">
        <f ca="1">IFERROR(INDEX(MAESTRO!U:U,_xludf.AGGREGATE(15,6,ROW(MAESTRO!$B$3:$B$1000)/((MAESTRO!$B$3:$B$1000="OPA")*(UPPER(MAESTRO!$L$3:$L$1000)="CONFIRMADO")),ROWS($A$3:A58))),"")</f>
        <v/>
      </c>
      <c r="V58" s="27" t="str">
        <f ca="1">IFERROR(INDEX(MAESTRO!V:V,_xludf.AGGREGATE(15,6,ROW(MAESTRO!$B$3:$B$1000)/((MAESTRO!$B$3:$B$1000="OPA")*(UPPER(MAESTRO!$L$3:$L$1000)="CONFIRMADO")),ROWS($A$3:A58))),"")</f>
        <v/>
      </c>
      <c r="W58" s="27" t="str">
        <f ca="1">IFERROR(INDEX(MAESTRO!W:W,_xludf.AGGREGATE(15,6,ROW(MAESTRO!$B$3:$B$1000)/((MAESTRO!$B$3:$B$1000="OPA")*(UPPER(MAESTRO!$L$3:$L$1000)="CONFIRMADO")),ROWS($A$3:A58))),"")</f>
        <v/>
      </c>
      <c r="X58" s="27" t="str">
        <f ca="1">IFERROR(INDEX(MAESTRO!X:X,_xludf.AGGREGATE(15,6,ROW(MAESTRO!$B$3:$B$1000)/((MAESTRO!$B$3:$B$1000="OPA")*(UPPER(MAESTRO!$L$3:$L$1000)="CONFIRMADO")),ROWS($A$3:A58))),"")</f>
        <v/>
      </c>
    </row>
    <row r="59" spans="1:24" ht="22.05" customHeight="1">
      <c r="A59" s="10" t="str">
        <f ca="1">IFERROR(INDEX(MAESTRO!A:A,_xludf.AGGREGATE(15,6,ROW(MAESTRO!$B$3:$B$1000)/((MAESTRO!$B$3:$B$1000="OPA")*(UPPER(MAESTRO!$L$3:$L$1000)="CONFIRMADO")),ROWS($A$3:A59))),"")</f>
        <v/>
      </c>
      <c r="B59" s="10" t="str">
        <f ca="1">IFERROR(INDEX(MAESTRO!B:B,_xludf.AGGREGATE(15,6,ROW(MAESTRO!$B$3:$B$1000)/((MAESTRO!$B$3:$B$1000="OPA")*(UPPER(MAESTRO!$L$3:$L$1000)="CONFIRMADO")),ROWS($A$3:A59))),"")</f>
        <v/>
      </c>
      <c r="C59" s="10" t="str">
        <f ca="1">IFERROR(INDEX(MAESTRO!C:C,_xludf.AGGREGATE(15,6,ROW(MAESTRO!$B$3:$B$1000)/((MAESTRO!$B$3:$B$1000="OPA")*(UPPER(MAESTRO!$L$3:$L$1000)="CONFIRMADO")),ROWS($A$3:A59))),"")</f>
        <v/>
      </c>
      <c r="D59" s="10" t="str">
        <f ca="1">IFERROR(INDEX(MAESTRO!D:D,_xludf.AGGREGATE(15,6,ROW(MAESTRO!$B$3:$B$1000)/((MAESTRO!$B$3:$B$1000="OPA")*(UPPER(MAESTRO!$L$3:$L$1000)="CONFIRMADO")),ROWS($A$3:A59))),"")</f>
        <v/>
      </c>
      <c r="E59" s="10" t="str">
        <f ca="1">IFERROR(INDEX(MAESTRO!E:E,_xludf.AGGREGATE(15,6,ROW(MAESTRO!$B$3:$B$1000)/((MAESTRO!$B$3:$B$1000="OPA")*(UPPER(MAESTRO!$L$3:$L$1000)="CONFIRMADO")),ROWS($A$3:A59))),"")</f>
        <v/>
      </c>
      <c r="F59" s="10" t="str">
        <f ca="1">IFERROR(INDEX(MAESTRO!F:F,_xludf.AGGREGATE(15,6,ROW(MAESTRO!$B$3:$B$1000)/((MAESTRO!$B$3:$B$1000="OPA")*(UPPER(MAESTRO!$L$3:$L$1000)="CONFIRMADO")),ROWS($A$3:A59))),"")</f>
        <v/>
      </c>
      <c r="G59" s="10" t="str">
        <f ca="1">IFERROR(INDEX(MAESTRO!G:G,_xludf.AGGREGATE(15,6,ROW(MAESTRO!$B$3:$B$1000)/((MAESTRO!$B$3:$B$1000="OPA")*(UPPER(MAESTRO!$L$3:$L$1000)="CONFIRMADO")),ROWS($A$3:A59))),"")</f>
        <v/>
      </c>
      <c r="H59" s="10" t="str">
        <f ca="1">IFERROR(INDEX(MAESTRO!H:H,_xludf.AGGREGATE(15,6,ROW(MAESTRO!$B$3:$B$1000)/((MAESTRO!$B$3:$B$1000="OPA")*(UPPER(MAESTRO!$L$3:$L$1000)="CONFIRMADO")),ROWS($A$3:A59))),"")</f>
        <v/>
      </c>
      <c r="I59" s="10" t="str">
        <f ca="1">IFERROR(INDEX(MAESTRO!I:I,_xludf.AGGREGATE(15,6,ROW(MAESTRO!$B$3:$B$1000)/((MAESTRO!$B$3:$B$1000="OPA")*(UPPER(MAESTRO!$L$3:$L$1000)="CONFIRMADO")),ROWS($A$3:A59))),"")</f>
        <v/>
      </c>
      <c r="J59" s="10" t="str">
        <f ca="1">IFERROR(INDEX(MAESTRO!J:J,_xludf.AGGREGATE(15,6,ROW(MAESTRO!$B$3:$B$1000)/((MAESTRO!$B$3:$B$1000="OPA")*(UPPER(MAESTRO!$L$3:$L$1000)="CONFIRMADO")),ROWS($A$3:A59))),"")</f>
        <v/>
      </c>
      <c r="K59" s="10" t="str">
        <f ca="1">IFERROR(INDEX(MAESTRO!K:K,_xludf.AGGREGATE(15,6,ROW(MAESTRO!$B$3:$B$1000)/((MAESTRO!$B$3:$B$1000="OPA")*(UPPER(MAESTRO!$L$3:$L$1000)="CONFIRMADO")),ROWS($A$3:A59))),"")</f>
        <v/>
      </c>
      <c r="L59" s="10" t="str">
        <f ca="1">IFERROR(INDEX(MAESTRO!L:L,_xludf.AGGREGATE(15,6,ROW(MAESTRO!$B$3:$B$1000)/((MAESTRO!$B$3:$B$1000="OPA")*(UPPER(MAESTRO!$L$3:$L$1000)="CONFIRMADO")),ROWS($A$3:A59))),"")</f>
        <v/>
      </c>
      <c r="M59" s="10" t="str">
        <f ca="1">IFERROR(INDEX(MAESTRO!M:M,_xludf.AGGREGATE(15,6,ROW(MAESTRO!$B$3:$B$1000)/((MAESTRO!$B$3:$B$1000="OPA")*(UPPER(MAESTRO!$L$3:$L$1000)="CONFIRMADO")),ROWS($A$3:A59))),"")</f>
        <v/>
      </c>
      <c r="N59" s="10" t="str">
        <f ca="1">IFERROR(INDEX(MAESTRO!N:N,_xludf.AGGREGATE(15,6,ROW(MAESTRO!$B$3:$B$1000)/((MAESTRO!$B$3:$B$1000="OPA")*(UPPER(MAESTRO!$L$3:$L$1000)="CONFIRMADO")),ROWS($A$3:A59))),"")</f>
        <v/>
      </c>
      <c r="O59" s="10" t="str">
        <f ca="1">IFERROR(INDEX(MAESTRO!O:O,_xludf.AGGREGATE(15,6,ROW(MAESTRO!$B$3:$B$1000)/((MAESTRO!$B$3:$B$1000="OPA")*(UPPER(MAESTRO!$L$3:$L$1000)="CONFIRMADO")),ROWS($A$3:A59))),"")</f>
        <v/>
      </c>
      <c r="P59" s="10" t="str">
        <f ca="1">IFERROR(INDEX(MAESTRO!P:P,_xludf.AGGREGATE(15,6,ROW(MAESTRO!$B$3:$B$1000)/((MAESTRO!$B$3:$B$1000="OPA")*(UPPER(MAESTRO!$L$3:$L$1000)="CONFIRMADO")),ROWS($A$3:A59))),"")</f>
        <v/>
      </c>
      <c r="Q59" s="10" t="str">
        <f ca="1">IFERROR(INDEX(MAESTRO!Q:Q,_xludf.AGGREGATE(15,6,ROW(MAESTRO!$B$3:$B$1000)/((MAESTRO!$B$3:$B$1000="OPA")*(UPPER(MAESTRO!$L$3:$L$1000)="CONFIRMADO")),ROWS($A$3:A59))),"")</f>
        <v/>
      </c>
      <c r="R59" s="10" t="str">
        <f ca="1">IFERROR(INDEX(MAESTRO!R:R,_xludf.AGGREGATE(15,6,ROW(MAESTRO!$B$3:$B$1000)/((MAESTRO!$B$3:$B$1000="OPA")*(UPPER(MAESTRO!$L$3:$L$1000)="CONFIRMADO")),ROWS($A$3:A59))),"")</f>
        <v/>
      </c>
      <c r="S59" s="10" t="str">
        <f ca="1">IFERROR(INDEX(MAESTRO!S:S,_xludf.AGGREGATE(15,6,ROW(MAESTRO!$B$3:$B$1000)/((MAESTRO!$B$3:$B$1000="OPA")*(UPPER(MAESTRO!$L$3:$L$1000)="CONFIRMADO")),ROWS($A$3:A59))),"")</f>
        <v/>
      </c>
      <c r="T59" s="10" t="str">
        <f ca="1">IFERROR(INDEX(MAESTRO!T:T,_xludf.AGGREGATE(15,6,ROW(MAESTRO!$B$3:$B$1000)/((MAESTRO!$B$3:$B$1000="OPA")*(UPPER(MAESTRO!$L$3:$L$1000)="CONFIRMADO")),ROWS($A$3:A59))),"")</f>
        <v/>
      </c>
      <c r="U59" s="10" t="str">
        <f ca="1">IFERROR(INDEX(MAESTRO!U:U,_xludf.AGGREGATE(15,6,ROW(MAESTRO!$B$3:$B$1000)/((MAESTRO!$B$3:$B$1000="OPA")*(UPPER(MAESTRO!$L$3:$L$1000)="CONFIRMADO")),ROWS($A$3:A59))),"")</f>
        <v/>
      </c>
      <c r="V59" s="10" t="str">
        <f ca="1">IFERROR(INDEX(MAESTRO!V:V,_xludf.AGGREGATE(15,6,ROW(MAESTRO!$B$3:$B$1000)/((MAESTRO!$B$3:$B$1000="OPA")*(UPPER(MAESTRO!$L$3:$L$1000)="CONFIRMADO")),ROWS($A$3:A59))),"")</f>
        <v/>
      </c>
      <c r="W59" s="10" t="str">
        <f ca="1">IFERROR(INDEX(MAESTRO!W:W,_xludf.AGGREGATE(15,6,ROW(MAESTRO!$B$3:$B$1000)/((MAESTRO!$B$3:$B$1000="OPA")*(UPPER(MAESTRO!$L$3:$L$1000)="CONFIRMADO")),ROWS($A$3:A59))),"")</f>
        <v/>
      </c>
      <c r="X59" s="10" t="str">
        <f ca="1">IFERROR(INDEX(MAESTRO!X:X,_xludf.AGGREGATE(15,6,ROW(MAESTRO!$B$3:$B$1000)/((MAESTRO!$B$3:$B$1000="OPA")*(UPPER(MAESTRO!$L$3:$L$1000)="CONFIRMADO")),ROWS($A$3:A59))),"")</f>
        <v/>
      </c>
    </row>
    <row r="60" spans="1:24" ht="22.05" customHeight="1">
      <c r="A60" s="27" t="str">
        <f ca="1">IFERROR(INDEX(MAESTRO!A:A,_xludf.AGGREGATE(15,6,ROW(MAESTRO!$B$3:$B$1000)/((MAESTRO!$B$3:$B$1000="OPA")*(UPPER(MAESTRO!$L$3:$L$1000)="CONFIRMADO")),ROWS($A$3:A60))),"")</f>
        <v/>
      </c>
      <c r="B60" s="27" t="str">
        <f ca="1">IFERROR(INDEX(MAESTRO!B:B,_xludf.AGGREGATE(15,6,ROW(MAESTRO!$B$3:$B$1000)/((MAESTRO!$B$3:$B$1000="OPA")*(UPPER(MAESTRO!$L$3:$L$1000)="CONFIRMADO")),ROWS($A$3:A60))),"")</f>
        <v/>
      </c>
      <c r="C60" s="27" t="str">
        <f ca="1">IFERROR(INDEX(MAESTRO!C:C,_xludf.AGGREGATE(15,6,ROW(MAESTRO!$B$3:$B$1000)/((MAESTRO!$B$3:$B$1000="OPA")*(UPPER(MAESTRO!$L$3:$L$1000)="CONFIRMADO")),ROWS($A$3:A60))),"")</f>
        <v/>
      </c>
      <c r="D60" s="27" t="str">
        <f ca="1">IFERROR(INDEX(MAESTRO!D:D,_xludf.AGGREGATE(15,6,ROW(MAESTRO!$B$3:$B$1000)/((MAESTRO!$B$3:$B$1000="OPA")*(UPPER(MAESTRO!$L$3:$L$1000)="CONFIRMADO")),ROWS($A$3:A60))),"")</f>
        <v/>
      </c>
      <c r="E60" s="27" t="str">
        <f ca="1">IFERROR(INDEX(MAESTRO!E:E,_xludf.AGGREGATE(15,6,ROW(MAESTRO!$B$3:$B$1000)/((MAESTRO!$B$3:$B$1000="OPA")*(UPPER(MAESTRO!$L$3:$L$1000)="CONFIRMADO")),ROWS($A$3:A60))),"")</f>
        <v/>
      </c>
      <c r="F60" s="27" t="str">
        <f ca="1">IFERROR(INDEX(MAESTRO!F:F,_xludf.AGGREGATE(15,6,ROW(MAESTRO!$B$3:$B$1000)/((MAESTRO!$B$3:$B$1000="OPA")*(UPPER(MAESTRO!$L$3:$L$1000)="CONFIRMADO")),ROWS($A$3:A60))),"")</f>
        <v/>
      </c>
      <c r="G60" s="27" t="str">
        <f ca="1">IFERROR(INDEX(MAESTRO!G:G,_xludf.AGGREGATE(15,6,ROW(MAESTRO!$B$3:$B$1000)/((MAESTRO!$B$3:$B$1000="OPA")*(UPPER(MAESTRO!$L$3:$L$1000)="CONFIRMADO")),ROWS($A$3:A60))),"")</f>
        <v/>
      </c>
      <c r="H60" s="27" t="str">
        <f ca="1">IFERROR(INDEX(MAESTRO!H:H,_xludf.AGGREGATE(15,6,ROW(MAESTRO!$B$3:$B$1000)/((MAESTRO!$B$3:$B$1000="OPA")*(UPPER(MAESTRO!$L$3:$L$1000)="CONFIRMADO")),ROWS($A$3:A60))),"")</f>
        <v/>
      </c>
      <c r="I60" s="27" t="str">
        <f ca="1">IFERROR(INDEX(MAESTRO!I:I,_xludf.AGGREGATE(15,6,ROW(MAESTRO!$B$3:$B$1000)/((MAESTRO!$B$3:$B$1000="OPA")*(UPPER(MAESTRO!$L$3:$L$1000)="CONFIRMADO")),ROWS($A$3:A60))),"")</f>
        <v/>
      </c>
      <c r="J60" s="27" t="str">
        <f ca="1">IFERROR(INDEX(MAESTRO!J:J,_xludf.AGGREGATE(15,6,ROW(MAESTRO!$B$3:$B$1000)/((MAESTRO!$B$3:$B$1000="OPA")*(UPPER(MAESTRO!$L$3:$L$1000)="CONFIRMADO")),ROWS($A$3:A60))),"")</f>
        <v/>
      </c>
      <c r="K60" s="27" t="str">
        <f ca="1">IFERROR(INDEX(MAESTRO!K:K,_xludf.AGGREGATE(15,6,ROW(MAESTRO!$B$3:$B$1000)/((MAESTRO!$B$3:$B$1000="OPA")*(UPPER(MAESTRO!$L$3:$L$1000)="CONFIRMADO")),ROWS($A$3:A60))),"")</f>
        <v/>
      </c>
      <c r="L60" s="27" t="str">
        <f ca="1">IFERROR(INDEX(MAESTRO!L:L,_xludf.AGGREGATE(15,6,ROW(MAESTRO!$B$3:$B$1000)/((MAESTRO!$B$3:$B$1000="OPA")*(UPPER(MAESTRO!$L$3:$L$1000)="CONFIRMADO")),ROWS($A$3:A60))),"")</f>
        <v/>
      </c>
      <c r="M60" s="27" t="str">
        <f ca="1">IFERROR(INDEX(MAESTRO!M:M,_xludf.AGGREGATE(15,6,ROW(MAESTRO!$B$3:$B$1000)/((MAESTRO!$B$3:$B$1000="OPA")*(UPPER(MAESTRO!$L$3:$L$1000)="CONFIRMADO")),ROWS($A$3:A60))),"")</f>
        <v/>
      </c>
      <c r="N60" s="27" t="str">
        <f ca="1">IFERROR(INDEX(MAESTRO!N:N,_xludf.AGGREGATE(15,6,ROW(MAESTRO!$B$3:$B$1000)/((MAESTRO!$B$3:$B$1000="OPA")*(UPPER(MAESTRO!$L$3:$L$1000)="CONFIRMADO")),ROWS($A$3:A60))),"")</f>
        <v/>
      </c>
      <c r="O60" s="27" t="str">
        <f ca="1">IFERROR(INDEX(MAESTRO!O:O,_xludf.AGGREGATE(15,6,ROW(MAESTRO!$B$3:$B$1000)/((MAESTRO!$B$3:$B$1000="OPA")*(UPPER(MAESTRO!$L$3:$L$1000)="CONFIRMADO")),ROWS($A$3:A60))),"")</f>
        <v/>
      </c>
      <c r="P60" s="27" t="str">
        <f ca="1">IFERROR(INDEX(MAESTRO!P:P,_xludf.AGGREGATE(15,6,ROW(MAESTRO!$B$3:$B$1000)/((MAESTRO!$B$3:$B$1000="OPA")*(UPPER(MAESTRO!$L$3:$L$1000)="CONFIRMADO")),ROWS($A$3:A60))),"")</f>
        <v/>
      </c>
      <c r="Q60" s="27" t="str">
        <f ca="1">IFERROR(INDEX(MAESTRO!Q:Q,_xludf.AGGREGATE(15,6,ROW(MAESTRO!$B$3:$B$1000)/((MAESTRO!$B$3:$B$1000="OPA")*(UPPER(MAESTRO!$L$3:$L$1000)="CONFIRMADO")),ROWS($A$3:A60))),"")</f>
        <v/>
      </c>
      <c r="R60" s="27" t="str">
        <f ca="1">IFERROR(INDEX(MAESTRO!R:R,_xludf.AGGREGATE(15,6,ROW(MAESTRO!$B$3:$B$1000)/((MAESTRO!$B$3:$B$1000="OPA")*(UPPER(MAESTRO!$L$3:$L$1000)="CONFIRMADO")),ROWS($A$3:A60))),"")</f>
        <v/>
      </c>
      <c r="S60" s="27" t="str">
        <f ca="1">IFERROR(INDEX(MAESTRO!S:S,_xludf.AGGREGATE(15,6,ROW(MAESTRO!$B$3:$B$1000)/((MAESTRO!$B$3:$B$1000="OPA")*(UPPER(MAESTRO!$L$3:$L$1000)="CONFIRMADO")),ROWS($A$3:A60))),"")</f>
        <v/>
      </c>
      <c r="T60" s="27" t="str">
        <f ca="1">IFERROR(INDEX(MAESTRO!T:T,_xludf.AGGREGATE(15,6,ROW(MAESTRO!$B$3:$B$1000)/((MAESTRO!$B$3:$B$1000="OPA")*(UPPER(MAESTRO!$L$3:$L$1000)="CONFIRMADO")),ROWS($A$3:A60))),"")</f>
        <v/>
      </c>
      <c r="U60" s="27" t="str">
        <f ca="1">IFERROR(INDEX(MAESTRO!U:U,_xludf.AGGREGATE(15,6,ROW(MAESTRO!$B$3:$B$1000)/((MAESTRO!$B$3:$B$1000="OPA")*(UPPER(MAESTRO!$L$3:$L$1000)="CONFIRMADO")),ROWS($A$3:A60))),"")</f>
        <v/>
      </c>
      <c r="V60" s="27" t="str">
        <f ca="1">IFERROR(INDEX(MAESTRO!V:V,_xludf.AGGREGATE(15,6,ROW(MAESTRO!$B$3:$B$1000)/((MAESTRO!$B$3:$B$1000="OPA")*(UPPER(MAESTRO!$L$3:$L$1000)="CONFIRMADO")),ROWS($A$3:A60))),"")</f>
        <v/>
      </c>
      <c r="W60" s="27" t="str">
        <f ca="1">IFERROR(INDEX(MAESTRO!W:W,_xludf.AGGREGATE(15,6,ROW(MAESTRO!$B$3:$B$1000)/((MAESTRO!$B$3:$B$1000="OPA")*(UPPER(MAESTRO!$L$3:$L$1000)="CONFIRMADO")),ROWS($A$3:A60))),"")</f>
        <v/>
      </c>
      <c r="X60" s="27" t="str">
        <f ca="1">IFERROR(INDEX(MAESTRO!X:X,_xludf.AGGREGATE(15,6,ROW(MAESTRO!$B$3:$B$1000)/((MAESTRO!$B$3:$B$1000="OPA")*(UPPER(MAESTRO!$L$3:$L$1000)="CONFIRMADO")),ROWS($A$3:A60))),"")</f>
        <v/>
      </c>
    </row>
    <row r="61" spans="1:24" ht="22.05" customHeight="1">
      <c r="A61" s="10" t="str">
        <f ca="1">IFERROR(INDEX(MAESTRO!A:A,_xludf.AGGREGATE(15,6,ROW(MAESTRO!$B$3:$B$1000)/((MAESTRO!$B$3:$B$1000="OPA")*(UPPER(MAESTRO!$L$3:$L$1000)="CONFIRMADO")),ROWS($A$3:A61))),"")</f>
        <v/>
      </c>
      <c r="B61" s="10" t="str">
        <f ca="1">IFERROR(INDEX(MAESTRO!B:B,_xludf.AGGREGATE(15,6,ROW(MAESTRO!$B$3:$B$1000)/((MAESTRO!$B$3:$B$1000="OPA")*(UPPER(MAESTRO!$L$3:$L$1000)="CONFIRMADO")),ROWS($A$3:A61))),"")</f>
        <v/>
      </c>
      <c r="C61" s="10" t="str">
        <f ca="1">IFERROR(INDEX(MAESTRO!C:C,_xludf.AGGREGATE(15,6,ROW(MAESTRO!$B$3:$B$1000)/((MAESTRO!$B$3:$B$1000="OPA")*(UPPER(MAESTRO!$L$3:$L$1000)="CONFIRMADO")),ROWS($A$3:A61))),"")</f>
        <v/>
      </c>
      <c r="D61" s="10" t="str">
        <f ca="1">IFERROR(INDEX(MAESTRO!D:D,_xludf.AGGREGATE(15,6,ROW(MAESTRO!$B$3:$B$1000)/((MAESTRO!$B$3:$B$1000="OPA")*(UPPER(MAESTRO!$L$3:$L$1000)="CONFIRMADO")),ROWS($A$3:A61))),"")</f>
        <v/>
      </c>
      <c r="E61" s="10" t="str">
        <f ca="1">IFERROR(INDEX(MAESTRO!E:E,_xludf.AGGREGATE(15,6,ROW(MAESTRO!$B$3:$B$1000)/((MAESTRO!$B$3:$B$1000="OPA")*(UPPER(MAESTRO!$L$3:$L$1000)="CONFIRMADO")),ROWS($A$3:A61))),"")</f>
        <v/>
      </c>
      <c r="F61" s="10" t="str">
        <f ca="1">IFERROR(INDEX(MAESTRO!F:F,_xludf.AGGREGATE(15,6,ROW(MAESTRO!$B$3:$B$1000)/((MAESTRO!$B$3:$B$1000="OPA")*(UPPER(MAESTRO!$L$3:$L$1000)="CONFIRMADO")),ROWS($A$3:A61))),"")</f>
        <v/>
      </c>
      <c r="G61" s="10" t="str">
        <f ca="1">IFERROR(INDEX(MAESTRO!G:G,_xludf.AGGREGATE(15,6,ROW(MAESTRO!$B$3:$B$1000)/((MAESTRO!$B$3:$B$1000="OPA")*(UPPER(MAESTRO!$L$3:$L$1000)="CONFIRMADO")),ROWS($A$3:A61))),"")</f>
        <v/>
      </c>
      <c r="H61" s="10" t="str">
        <f ca="1">IFERROR(INDEX(MAESTRO!H:H,_xludf.AGGREGATE(15,6,ROW(MAESTRO!$B$3:$B$1000)/((MAESTRO!$B$3:$B$1000="OPA")*(UPPER(MAESTRO!$L$3:$L$1000)="CONFIRMADO")),ROWS($A$3:A61))),"")</f>
        <v/>
      </c>
      <c r="I61" s="10" t="str">
        <f ca="1">IFERROR(INDEX(MAESTRO!I:I,_xludf.AGGREGATE(15,6,ROW(MAESTRO!$B$3:$B$1000)/((MAESTRO!$B$3:$B$1000="OPA")*(UPPER(MAESTRO!$L$3:$L$1000)="CONFIRMADO")),ROWS($A$3:A61))),"")</f>
        <v/>
      </c>
      <c r="J61" s="10" t="str">
        <f ca="1">IFERROR(INDEX(MAESTRO!J:J,_xludf.AGGREGATE(15,6,ROW(MAESTRO!$B$3:$B$1000)/((MAESTRO!$B$3:$B$1000="OPA")*(UPPER(MAESTRO!$L$3:$L$1000)="CONFIRMADO")),ROWS($A$3:A61))),"")</f>
        <v/>
      </c>
      <c r="K61" s="10" t="str">
        <f ca="1">IFERROR(INDEX(MAESTRO!K:K,_xludf.AGGREGATE(15,6,ROW(MAESTRO!$B$3:$B$1000)/((MAESTRO!$B$3:$B$1000="OPA")*(UPPER(MAESTRO!$L$3:$L$1000)="CONFIRMADO")),ROWS($A$3:A61))),"")</f>
        <v/>
      </c>
      <c r="L61" s="10" t="str">
        <f ca="1">IFERROR(INDEX(MAESTRO!L:L,_xludf.AGGREGATE(15,6,ROW(MAESTRO!$B$3:$B$1000)/((MAESTRO!$B$3:$B$1000="OPA")*(UPPER(MAESTRO!$L$3:$L$1000)="CONFIRMADO")),ROWS($A$3:A61))),"")</f>
        <v/>
      </c>
      <c r="M61" s="10" t="str">
        <f ca="1">IFERROR(INDEX(MAESTRO!M:M,_xludf.AGGREGATE(15,6,ROW(MAESTRO!$B$3:$B$1000)/((MAESTRO!$B$3:$B$1000="OPA")*(UPPER(MAESTRO!$L$3:$L$1000)="CONFIRMADO")),ROWS($A$3:A61))),"")</f>
        <v/>
      </c>
      <c r="N61" s="10" t="str">
        <f ca="1">IFERROR(INDEX(MAESTRO!N:N,_xludf.AGGREGATE(15,6,ROW(MAESTRO!$B$3:$B$1000)/((MAESTRO!$B$3:$B$1000="OPA")*(UPPER(MAESTRO!$L$3:$L$1000)="CONFIRMADO")),ROWS($A$3:A61))),"")</f>
        <v/>
      </c>
      <c r="O61" s="10" t="str">
        <f ca="1">IFERROR(INDEX(MAESTRO!O:O,_xludf.AGGREGATE(15,6,ROW(MAESTRO!$B$3:$B$1000)/((MAESTRO!$B$3:$B$1000="OPA")*(UPPER(MAESTRO!$L$3:$L$1000)="CONFIRMADO")),ROWS($A$3:A61))),"")</f>
        <v/>
      </c>
      <c r="P61" s="10" t="str">
        <f ca="1">IFERROR(INDEX(MAESTRO!P:P,_xludf.AGGREGATE(15,6,ROW(MAESTRO!$B$3:$B$1000)/((MAESTRO!$B$3:$B$1000="OPA")*(UPPER(MAESTRO!$L$3:$L$1000)="CONFIRMADO")),ROWS($A$3:A61))),"")</f>
        <v/>
      </c>
      <c r="Q61" s="10" t="str">
        <f ca="1">IFERROR(INDEX(MAESTRO!Q:Q,_xludf.AGGREGATE(15,6,ROW(MAESTRO!$B$3:$B$1000)/((MAESTRO!$B$3:$B$1000="OPA")*(UPPER(MAESTRO!$L$3:$L$1000)="CONFIRMADO")),ROWS($A$3:A61))),"")</f>
        <v/>
      </c>
      <c r="R61" s="10" t="str">
        <f ca="1">IFERROR(INDEX(MAESTRO!R:R,_xludf.AGGREGATE(15,6,ROW(MAESTRO!$B$3:$B$1000)/((MAESTRO!$B$3:$B$1000="OPA")*(UPPER(MAESTRO!$L$3:$L$1000)="CONFIRMADO")),ROWS($A$3:A61))),"")</f>
        <v/>
      </c>
      <c r="S61" s="10" t="str">
        <f ca="1">IFERROR(INDEX(MAESTRO!S:S,_xludf.AGGREGATE(15,6,ROW(MAESTRO!$B$3:$B$1000)/((MAESTRO!$B$3:$B$1000="OPA")*(UPPER(MAESTRO!$L$3:$L$1000)="CONFIRMADO")),ROWS($A$3:A61))),"")</f>
        <v/>
      </c>
      <c r="T61" s="10" t="str">
        <f ca="1">IFERROR(INDEX(MAESTRO!T:T,_xludf.AGGREGATE(15,6,ROW(MAESTRO!$B$3:$B$1000)/((MAESTRO!$B$3:$B$1000="OPA")*(UPPER(MAESTRO!$L$3:$L$1000)="CONFIRMADO")),ROWS($A$3:A61))),"")</f>
        <v/>
      </c>
      <c r="U61" s="10" t="str">
        <f ca="1">IFERROR(INDEX(MAESTRO!U:U,_xludf.AGGREGATE(15,6,ROW(MAESTRO!$B$3:$B$1000)/((MAESTRO!$B$3:$B$1000="OPA")*(UPPER(MAESTRO!$L$3:$L$1000)="CONFIRMADO")),ROWS($A$3:A61))),"")</f>
        <v/>
      </c>
      <c r="V61" s="10" t="str">
        <f ca="1">IFERROR(INDEX(MAESTRO!V:V,_xludf.AGGREGATE(15,6,ROW(MAESTRO!$B$3:$B$1000)/((MAESTRO!$B$3:$B$1000="OPA")*(UPPER(MAESTRO!$L$3:$L$1000)="CONFIRMADO")),ROWS($A$3:A61))),"")</f>
        <v/>
      </c>
      <c r="W61" s="10" t="str">
        <f ca="1">IFERROR(INDEX(MAESTRO!W:W,_xludf.AGGREGATE(15,6,ROW(MAESTRO!$B$3:$B$1000)/((MAESTRO!$B$3:$B$1000="OPA")*(UPPER(MAESTRO!$L$3:$L$1000)="CONFIRMADO")),ROWS($A$3:A61))),"")</f>
        <v/>
      </c>
      <c r="X61" s="10" t="str">
        <f ca="1">IFERROR(INDEX(MAESTRO!X:X,_xludf.AGGREGATE(15,6,ROW(MAESTRO!$B$3:$B$1000)/((MAESTRO!$B$3:$B$1000="OPA")*(UPPER(MAESTRO!$L$3:$L$1000)="CONFIRMADO")),ROWS($A$3:A61))),"")</f>
        <v/>
      </c>
    </row>
    <row r="62" spans="1:24" ht="22.05" customHeight="1">
      <c r="A62" s="27" t="str">
        <f ca="1">IFERROR(INDEX(MAESTRO!A:A,_xludf.AGGREGATE(15,6,ROW(MAESTRO!$B$3:$B$1000)/((MAESTRO!$B$3:$B$1000="OPA")*(UPPER(MAESTRO!$L$3:$L$1000)="CONFIRMADO")),ROWS($A$3:A62))),"")</f>
        <v/>
      </c>
      <c r="B62" s="27" t="str">
        <f ca="1">IFERROR(INDEX(MAESTRO!B:B,_xludf.AGGREGATE(15,6,ROW(MAESTRO!$B$3:$B$1000)/((MAESTRO!$B$3:$B$1000="OPA")*(UPPER(MAESTRO!$L$3:$L$1000)="CONFIRMADO")),ROWS($A$3:A62))),"")</f>
        <v/>
      </c>
      <c r="C62" s="27" t="str">
        <f ca="1">IFERROR(INDEX(MAESTRO!C:C,_xludf.AGGREGATE(15,6,ROW(MAESTRO!$B$3:$B$1000)/((MAESTRO!$B$3:$B$1000="OPA")*(UPPER(MAESTRO!$L$3:$L$1000)="CONFIRMADO")),ROWS($A$3:A62))),"")</f>
        <v/>
      </c>
      <c r="D62" s="27" t="str">
        <f ca="1">IFERROR(INDEX(MAESTRO!D:D,_xludf.AGGREGATE(15,6,ROW(MAESTRO!$B$3:$B$1000)/((MAESTRO!$B$3:$B$1000="OPA")*(UPPER(MAESTRO!$L$3:$L$1000)="CONFIRMADO")),ROWS($A$3:A62))),"")</f>
        <v/>
      </c>
      <c r="E62" s="27" t="str">
        <f ca="1">IFERROR(INDEX(MAESTRO!E:E,_xludf.AGGREGATE(15,6,ROW(MAESTRO!$B$3:$B$1000)/((MAESTRO!$B$3:$B$1000="OPA")*(UPPER(MAESTRO!$L$3:$L$1000)="CONFIRMADO")),ROWS($A$3:A62))),"")</f>
        <v/>
      </c>
      <c r="F62" s="27" t="str">
        <f ca="1">IFERROR(INDEX(MAESTRO!F:F,_xludf.AGGREGATE(15,6,ROW(MAESTRO!$B$3:$B$1000)/((MAESTRO!$B$3:$B$1000="OPA")*(UPPER(MAESTRO!$L$3:$L$1000)="CONFIRMADO")),ROWS($A$3:A62))),"")</f>
        <v/>
      </c>
      <c r="G62" s="27" t="str">
        <f ca="1">IFERROR(INDEX(MAESTRO!G:G,_xludf.AGGREGATE(15,6,ROW(MAESTRO!$B$3:$B$1000)/((MAESTRO!$B$3:$B$1000="OPA")*(UPPER(MAESTRO!$L$3:$L$1000)="CONFIRMADO")),ROWS($A$3:A62))),"")</f>
        <v/>
      </c>
      <c r="H62" s="27" t="str">
        <f ca="1">IFERROR(INDEX(MAESTRO!H:H,_xludf.AGGREGATE(15,6,ROW(MAESTRO!$B$3:$B$1000)/((MAESTRO!$B$3:$B$1000="OPA")*(UPPER(MAESTRO!$L$3:$L$1000)="CONFIRMADO")),ROWS($A$3:A62))),"")</f>
        <v/>
      </c>
      <c r="I62" s="27" t="str">
        <f ca="1">IFERROR(INDEX(MAESTRO!I:I,_xludf.AGGREGATE(15,6,ROW(MAESTRO!$B$3:$B$1000)/((MAESTRO!$B$3:$B$1000="OPA")*(UPPER(MAESTRO!$L$3:$L$1000)="CONFIRMADO")),ROWS($A$3:A62))),"")</f>
        <v/>
      </c>
      <c r="J62" s="27" t="str">
        <f ca="1">IFERROR(INDEX(MAESTRO!J:J,_xludf.AGGREGATE(15,6,ROW(MAESTRO!$B$3:$B$1000)/((MAESTRO!$B$3:$B$1000="OPA")*(UPPER(MAESTRO!$L$3:$L$1000)="CONFIRMADO")),ROWS($A$3:A62))),"")</f>
        <v/>
      </c>
      <c r="K62" s="27" t="str">
        <f ca="1">IFERROR(INDEX(MAESTRO!K:K,_xludf.AGGREGATE(15,6,ROW(MAESTRO!$B$3:$B$1000)/((MAESTRO!$B$3:$B$1000="OPA")*(UPPER(MAESTRO!$L$3:$L$1000)="CONFIRMADO")),ROWS($A$3:A62))),"")</f>
        <v/>
      </c>
      <c r="L62" s="27" t="str">
        <f ca="1">IFERROR(INDEX(MAESTRO!L:L,_xludf.AGGREGATE(15,6,ROW(MAESTRO!$B$3:$B$1000)/((MAESTRO!$B$3:$B$1000="OPA")*(UPPER(MAESTRO!$L$3:$L$1000)="CONFIRMADO")),ROWS($A$3:A62))),"")</f>
        <v/>
      </c>
      <c r="M62" s="27" t="str">
        <f ca="1">IFERROR(INDEX(MAESTRO!M:M,_xludf.AGGREGATE(15,6,ROW(MAESTRO!$B$3:$B$1000)/((MAESTRO!$B$3:$B$1000="OPA")*(UPPER(MAESTRO!$L$3:$L$1000)="CONFIRMADO")),ROWS($A$3:A62))),"")</f>
        <v/>
      </c>
      <c r="N62" s="27" t="str">
        <f ca="1">IFERROR(INDEX(MAESTRO!N:N,_xludf.AGGREGATE(15,6,ROW(MAESTRO!$B$3:$B$1000)/((MAESTRO!$B$3:$B$1000="OPA")*(UPPER(MAESTRO!$L$3:$L$1000)="CONFIRMADO")),ROWS($A$3:A62))),"")</f>
        <v/>
      </c>
      <c r="O62" s="27" t="str">
        <f ca="1">IFERROR(INDEX(MAESTRO!O:O,_xludf.AGGREGATE(15,6,ROW(MAESTRO!$B$3:$B$1000)/((MAESTRO!$B$3:$B$1000="OPA")*(UPPER(MAESTRO!$L$3:$L$1000)="CONFIRMADO")),ROWS($A$3:A62))),"")</f>
        <v/>
      </c>
      <c r="P62" s="27" t="str">
        <f ca="1">IFERROR(INDEX(MAESTRO!P:P,_xludf.AGGREGATE(15,6,ROW(MAESTRO!$B$3:$B$1000)/((MAESTRO!$B$3:$B$1000="OPA")*(UPPER(MAESTRO!$L$3:$L$1000)="CONFIRMADO")),ROWS($A$3:A62))),"")</f>
        <v/>
      </c>
      <c r="Q62" s="27" t="str">
        <f ca="1">IFERROR(INDEX(MAESTRO!Q:Q,_xludf.AGGREGATE(15,6,ROW(MAESTRO!$B$3:$B$1000)/((MAESTRO!$B$3:$B$1000="OPA")*(UPPER(MAESTRO!$L$3:$L$1000)="CONFIRMADO")),ROWS($A$3:A62))),"")</f>
        <v/>
      </c>
      <c r="R62" s="27" t="str">
        <f ca="1">IFERROR(INDEX(MAESTRO!R:R,_xludf.AGGREGATE(15,6,ROW(MAESTRO!$B$3:$B$1000)/((MAESTRO!$B$3:$B$1000="OPA")*(UPPER(MAESTRO!$L$3:$L$1000)="CONFIRMADO")),ROWS($A$3:A62))),"")</f>
        <v/>
      </c>
      <c r="S62" s="27" t="str">
        <f ca="1">IFERROR(INDEX(MAESTRO!S:S,_xludf.AGGREGATE(15,6,ROW(MAESTRO!$B$3:$B$1000)/((MAESTRO!$B$3:$B$1000="OPA")*(UPPER(MAESTRO!$L$3:$L$1000)="CONFIRMADO")),ROWS($A$3:A62))),"")</f>
        <v/>
      </c>
      <c r="T62" s="27" t="str">
        <f ca="1">IFERROR(INDEX(MAESTRO!T:T,_xludf.AGGREGATE(15,6,ROW(MAESTRO!$B$3:$B$1000)/((MAESTRO!$B$3:$B$1000="OPA")*(UPPER(MAESTRO!$L$3:$L$1000)="CONFIRMADO")),ROWS($A$3:A62))),"")</f>
        <v/>
      </c>
      <c r="U62" s="27" t="str">
        <f ca="1">IFERROR(INDEX(MAESTRO!U:U,_xludf.AGGREGATE(15,6,ROW(MAESTRO!$B$3:$B$1000)/((MAESTRO!$B$3:$B$1000="OPA")*(UPPER(MAESTRO!$L$3:$L$1000)="CONFIRMADO")),ROWS($A$3:A62))),"")</f>
        <v/>
      </c>
      <c r="V62" s="27" t="str">
        <f ca="1">IFERROR(INDEX(MAESTRO!V:V,_xludf.AGGREGATE(15,6,ROW(MAESTRO!$B$3:$B$1000)/((MAESTRO!$B$3:$B$1000="OPA")*(UPPER(MAESTRO!$L$3:$L$1000)="CONFIRMADO")),ROWS($A$3:A62))),"")</f>
        <v/>
      </c>
      <c r="W62" s="27" t="str">
        <f ca="1">IFERROR(INDEX(MAESTRO!W:W,_xludf.AGGREGATE(15,6,ROW(MAESTRO!$B$3:$B$1000)/((MAESTRO!$B$3:$B$1000="OPA")*(UPPER(MAESTRO!$L$3:$L$1000)="CONFIRMADO")),ROWS($A$3:A62))),"")</f>
        <v/>
      </c>
      <c r="X62" s="27" t="str">
        <f ca="1">IFERROR(INDEX(MAESTRO!X:X,_xludf.AGGREGATE(15,6,ROW(MAESTRO!$B$3:$B$1000)/((MAESTRO!$B$3:$B$1000="OPA")*(UPPER(MAESTRO!$L$3:$L$1000)="CONFIRMADO")),ROWS($A$3:A62))),"")</f>
        <v/>
      </c>
    </row>
    <row r="63" spans="1:24" ht="22.05" customHeight="1">
      <c r="A63" s="10" t="str">
        <f ca="1">IFERROR(INDEX(MAESTRO!A:A,_xludf.AGGREGATE(15,6,ROW(MAESTRO!$B$3:$B$1000)/((MAESTRO!$B$3:$B$1000="OPA")*(UPPER(MAESTRO!$L$3:$L$1000)="CONFIRMADO")),ROWS($A$3:A63))),"")</f>
        <v/>
      </c>
      <c r="B63" s="10" t="str">
        <f ca="1">IFERROR(INDEX(MAESTRO!B:B,_xludf.AGGREGATE(15,6,ROW(MAESTRO!$B$3:$B$1000)/((MAESTRO!$B$3:$B$1000="OPA")*(UPPER(MAESTRO!$L$3:$L$1000)="CONFIRMADO")),ROWS($A$3:A63))),"")</f>
        <v/>
      </c>
      <c r="C63" s="10" t="str">
        <f ca="1">IFERROR(INDEX(MAESTRO!C:C,_xludf.AGGREGATE(15,6,ROW(MAESTRO!$B$3:$B$1000)/((MAESTRO!$B$3:$B$1000="OPA")*(UPPER(MAESTRO!$L$3:$L$1000)="CONFIRMADO")),ROWS($A$3:A63))),"")</f>
        <v/>
      </c>
      <c r="D63" s="10" t="str">
        <f ca="1">IFERROR(INDEX(MAESTRO!D:D,_xludf.AGGREGATE(15,6,ROW(MAESTRO!$B$3:$B$1000)/((MAESTRO!$B$3:$B$1000="OPA")*(UPPER(MAESTRO!$L$3:$L$1000)="CONFIRMADO")),ROWS($A$3:A63))),"")</f>
        <v/>
      </c>
      <c r="E63" s="10" t="str">
        <f ca="1">IFERROR(INDEX(MAESTRO!E:E,_xludf.AGGREGATE(15,6,ROW(MAESTRO!$B$3:$B$1000)/((MAESTRO!$B$3:$B$1000="OPA")*(UPPER(MAESTRO!$L$3:$L$1000)="CONFIRMADO")),ROWS($A$3:A63))),"")</f>
        <v/>
      </c>
      <c r="F63" s="10" t="str">
        <f ca="1">IFERROR(INDEX(MAESTRO!F:F,_xludf.AGGREGATE(15,6,ROW(MAESTRO!$B$3:$B$1000)/((MAESTRO!$B$3:$B$1000="OPA")*(UPPER(MAESTRO!$L$3:$L$1000)="CONFIRMADO")),ROWS($A$3:A63))),"")</f>
        <v/>
      </c>
      <c r="G63" s="10" t="str">
        <f ca="1">IFERROR(INDEX(MAESTRO!G:G,_xludf.AGGREGATE(15,6,ROW(MAESTRO!$B$3:$B$1000)/((MAESTRO!$B$3:$B$1000="OPA")*(UPPER(MAESTRO!$L$3:$L$1000)="CONFIRMADO")),ROWS($A$3:A63))),"")</f>
        <v/>
      </c>
      <c r="H63" s="10" t="str">
        <f ca="1">IFERROR(INDEX(MAESTRO!H:H,_xludf.AGGREGATE(15,6,ROW(MAESTRO!$B$3:$B$1000)/((MAESTRO!$B$3:$B$1000="OPA")*(UPPER(MAESTRO!$L$3:$L$1000)="CONFIRMADO")),ROWS($A$3:A63))),"")</f>
        <v/>
      </c>
      <c r="I63" s="10" t="str">
        <f ca="1">IFERROR(INDEX(MAESTRO!I:I,_xludf.AGGREGATE(15,6,ROW(MAESTRO!$B$3:$B$1000)/((MAESTRO!$B$3:$B$1000="OPA")*(UPPER(MAESTRO!$L$3:$L$1000)="CONFIRMADO")),ROWS($A$3:A63))),"")</f>
        <v/>
      </c>
      <c r="J63" s="10" t="str">
        <f ca="1">IFERROR(INDEX(MAESTRO!J:J,_xludf.AGGREGATE(15,6,ROW(MAESTRO!$B$3:$B$1000)/((MAESTRO!$B$3:$B$1000="OPA")*(UPPER(MAESTRO!$L$3:$L$1000)="CONFIRMADO")),ROWS($A$3:A63))),"")</f>
        <v/>
      </c>
      <c r="K63" s="10" t="str">
        <f ca="1">IFERROR(INDEX(MAESTRO!K:K,_xludf.AGGREGATE(15,6,ROW(MAESTRO!$B$3:$B$1000)/((MAESTRO!$B$3:$B$1000="OPA")*(UPPER(MAESTRO!$L$3:$L$1000)="CONFIRMADO")),ROWS($A$3:A63))),"")</f>
        <v/>
      </c>
      <c r="L63" s="10" t="str">
        <f ca="1">IFERROR(INDEX(MAESTRO!L:L,_xludf.AGGREGATE(15,6,ROW(MAESTRO!$B$3:$B$1000)/((MAESTRO!$B$3:$B$1000="OPA")*(UPPER(MAESTRO!$L$3:$L$1000)="CONFIRMADO")),ROWS($A$3:A63))),"")</f>
        <v/>
      </c>
      <c r="M63" s="10" t="str">
        <f ca="1">IFERROR(INDEX(MAESTRO!M:M,_xludf.AGGREGATE(15,6,ROW(MAESTRO!$B$3:$B$1000)/((MAESTRO!$B$3:$B$1000="OPA")*(UPPER(MAESTRO!$L$3:$L$1000)="CONFIRMADO")),ROWS($A$3:A63))),"")</f>
        <v/>
      </c>
      <c r="N63" s="10" t="str">
        <f ca="1">IFERROR(INDEX(MAESTRO!N:N,_xludf.AGGREGATE(15,6,ROW(MAESTRO!$B$3:$B$1000)/((MAESTRO!$B$3:$B$1000="OPA")*(UPPER(MAESTRO!$L$3:$L$1000)="CONFIRMADO")),ROWS($A$3:A63))),"")</f>
        <v/>
      </c>
      <c r="O63" s="10" t="str">
        <f ca="1">IFERROR(INDEX(MAESTRO!O:O,_xludf.AGGREGATE(15,6,ROW(MAESTRO!$B$3:$B$1000)/((MAESTRO!$B$3:$B$1000="OPA")*(UPPER(MAESTRO!$L$3:$L$1000)="CONFIRMADO")),ROWS($A$3:A63))),"")</f>
        <v/>
      </c>
      <c r="P63" s="10" t="str">
        <f ca="1">IFERROR(INDEX(MAESTRO!P:P,_xludf.AGGREGATE(15,6,ROW(MAESTRO!$B$3:$B$1000)/((MAESTRO!$B$3:$B$1000="OPA")*(UPPER(MAESTRO!$L$3:$L$1000)="CONFIRMADO")),ROWS($A$3:A63))),"")</f>
        <v/>
      </c>
      <c r="Q63" s="10" t="str">
        <f ca="1">IFERROR(INDEX(MAESTRO!Q:Q,_xludf.AGGREGATE(15,6,ROW(MAESTRO!$B$3:$B$1000)/((MAESTRO!$B$3:$B$1000="OPA")*(UPPER(MAESTRO!$L$3:$L$1000)="CONFIRMADO")),ROWS($A$3:A63))),"")</f>
        <v/>
      </c>
      <c r="R63" s="10" t="str">
        <f ca="1">IFERROR(INDEX(MAESTRO!R:R,_xludf.AGGREGATE(15,6,ROW(MAESTRO!$B$3:$B$1000)/((MAESTRO!$B$3:$B$1000="OPA")*(UPPER(MAESTRO!$L$3:$L$1000)="CONFIRMADO")),ROWS($A$3:A63))),"")</f>
        <v/>
      </c>
      <c r="S63" s="10" t="str">
        <f ca="1">IFERROR(INDEX(MAESTRO!S:S,_xludf.AGGREGATE(15,6,ROW(MAESTRO!$B$3:$B$1000)/((MAESTRO!$B$3:$B$1000="OPA")*(UPPER(MAESTRO!$L$3:$L$1000)="CONFIRMADO")),ROWS($A$3:A63))),"")</f>
        <v/>
      </c>
      <c r="T63" s="10" t="str">
        <f ca="1">IFERROR(INDEX(MAESTRO!T:T,_xludf.AGGREGATE(15,6,ROW(MAESTRO!$B$3:$B$1000)/((MAESTRO!$B$3:$B$1000="OPA")*(UPPER(MAESTRO!$L$3:$L$1000)="CONFIRMADO")),ROWS($A$3:A63))),"")</f>
        <v/>
      </c>
      <c r="U63" s="10" t="str">
        <f ca="1">IFERROR(INDEX(MAESTRO!U:U,_xludf.AGGREGATE(15,6,ROW(MAESTRO!$B$3:$B$1000)/((MAESTRO!$B$3:$B$1000="OPA")*(UPPER(MAESTRO!$L$3:$L$1000)="CONFIRMADO")),ROWS($A$3:A63))),"")</f>
        <v/>
      </c>
      <c r="V63" s="10" t="str">
        <f ca="1">IFERROR(INDEX(MAESTRO!V:V,_xludf.AGGREGATE(15,6,ROW(MAESTRO!$B$3:$B$1000)/((MAESTRO!$B$3:$B$1000="OPA")*(UPPER(MAESTRO!$L$3:$L$1000)="CONFIRMADO")),ROWS($A$3:A63))),"")</f>
        <v/>
      </c>
      <c r="W63" s="10" t="str">
        <f ca="1">IFERROR(INDEX(MAESTRO!W:W,_xludf.AGGREGATE(15,6,ROW(MAESTRO!$B$3:$B$1000)/((MAESTRO!$B$3:$B$1000="OPA")*(UPPER(MAESTRO!$L$3:$L$1000)="CONFIRMADO")),ROWS($A$3:A63))),"")</f>
        <v/>
      </c>
      <c r="X63" s="10" t="str">
        <f ca="1">IFERROR(INDEX(MAESTRO!X:X,_xludf.AGGREGATE(15,6,ROW(MAESTRO!$B$3:$B$1000)/((MAESTRO!$B$3:$B$1000="OPA")*(UPPER(MAESTRO!$L$3:$L$1000)="CONFIRMADO")),ROWS($A$3:A63))),"")</f>
        <v/>
      </c>
    </row>
    <row r="64" spans="1:24" ht="22.05" customHeight="1">
      <c r="A64" s="27" t="str">
        <f ca="1">IFERROR(INDEX(MAESTRO!A:A,_xludf.AGGREGATE(15,6,ROW(MAESTRO!$B$3:$B$1000)/((MAESTRO!$B$3:$B$1000="OPA")*(UPPER(MAESTRO!$L$3:$L$1000)="CONFIRMADO")),ROWS($A$3:A64))),"")</f>
        <v/>
      </c>
      <c r="B64" s="27" t="str">
        <f ca="1">IFERROR(INDEX(MAESTRO!B:B,_xludf.AGGREGATE(15,6,ROW(MAESTRO!$B$3:$B$1000)/((MAESTRO!$B$3:$B$1000="OPA")*(UPPER(MAESTRO!$L$3:$L$1000)="CONFIRMADO")),ROWS($A$3:A64))),"")</f>
        <v/>
      </c>
      <c r="C64" s="27" t="str">
        <f ca="1">IFERROR(INDEX(MAESTRO!C:C,_xludf.AGGREGATE(15,6,ROW(MAESTRO!$B$3:$B$1000)/((MAESTRO!$B$3:$B$1000="OPA")*(UPPER(MAESTRO!$L$3:$L$1000)="CONFIRMADO")),ROWS($A$3:A64))),"")</f>
        <v/>
      </c>
      <c r="D64" s="27" t="str">
        <f ca="1">IFERROR(INDEX(MAESTRO!D:D,_xludf.AGGREGATE(15,6,ROW(MAESTRO!$B$3:$B$1000)/((MAESTRO!$B$3:$B$1000="OPA")*(UPPER(MAESTRO!$L$3:$L$1000)="CONFIRMADO")),ROWS($A$3:A64))),"")</f>
        <v/>
      </c>
      <c r="E64" s="27" t="str">
        <f ca="1">IFERROR(INDEX(MAESTRO!E:E,_xludf.AGGREGATE(15,6,ROW(MAESTRO!$B$3:$B$1000)/((MAESTRO!$B$3:$B$1000="OPA")*(UPPER(MAESTRO!$L$3:$L$1000)="CONFIRMADO")),ROWS($A$3:A64))),"")</f>
        <v/>
      </c>
      <c r="F64" s="27" t="str">
        <f ca="1">IFERROR(INDEX(MAESTRO!F:F,_xludf.AGGREGATE(15,6,ROW(MAESTRO!$B$3:$B$1000)/((MAESTRO!$B$3:$B$1000="OPA")*(UPPER(MAESTRO!$L$3:$L$1000)="CONFIRMADO")),ROWS($A$3:A64))),"")</f>
        <v/>
      </c>
      <c r="G64" s="27" t="str">
        <f ca="1">IFERROR(INDEX(MAESTRO!G:G,_xludf.AGGREGATE(15,6,ROW(MAESTRO!$B$3:$B$1000)/((MAESTRO!$B$3:$B$1000="OPA")*(UPPER(MAESTRO!$L$3:$L$1000)="CONFIRMADO")),ROWS($A$3:A64))),"")</f>
        <v/>
      </c>
      <c r="H64" s="27" t="str">
        <f ca="1">IFERROR(INDEX(MAESTRO!H:H,_xludf.AGGREGATE(15,6,ROW(MAESTRO!$B$3:$B$1000)/((MAESTRO!$B$3:$B$1000="OPA")*(UPPER(MAESTRO!$L$3:$L$1000)="CONFIRMADO")),ROWS($A$3:A64))),"")</f>
        <v/>
      </c>
      <c r="I64" s="27" t="str">
        <f ca="1">IFERROR(INDEX(MAESTRO!I:I,_xludf.AGGREGATE(15,6,ROW(MAESTRO!$B$3:$B$1000)/((MAESTRO!$B$3:$B$1000="OPA")*(UPPER(MAESTRO!$L$3:$L$1000)="CONFIRMADO")),ROWS($A$3:A64))),"")</f>
        <v/>
      </c>
      <c r="J64" s="27" t="str">
        <f ca="1">IFERROR(INDEX(MAESTRO!J:J,_xludf.AGGREGATE(15,6,ROW(MAESTRO!$B$3:$B$1000)/((MAESTRO!$B$3:$B$1000="OPA")*(UPPER(MAESTRO!$L$3:$L$1000)="CONFIRMADO")),ROWS($A$3:A64))),"")</f>
        <v/>
      </c>
      <c r="K64" s="27" t="str">
        <f ca="1">IFERROR(INDEX(MAESTRO!K:K,_xludf.AGGREGATE(15,6,ROW(MAESTRO!$B$3:$B$1000)/((MAESTRO!$B$3:$B$1000="OPA")*(UPPER(MAESTRO!$L$3:$L$1000)="CONFIRMADO")),ROWS($A$3:A64))),"")</f>
        <v/>
      </c>
      <c r="L64" s="27" t="str">
        <f ca="1">IFERROR(INDEX(MAESTRO!L:L,_xludf.AGGREGATE(15,6,ROW(MAESTRO!$B$3:$B$1000)/((MAESTRO!$B$3:$B$1000="OPA")*(UPPER(MAESTRO!$L$3:$L$1000)="CONFIRMADO")),ROWS($A$3:A64))),"")</f>
        <v/>
      </c>
      <c r="M64" s="27" t="str">
        <f ca="1">IFERROR(INDEX(MAESTRO!M:M,_xludf.AGGREGATE(15,6,ROW(MAESTRO!$B$3:$B$1000)/((MAESTRO!$B$3:$B$1000="OPA")*(UPPER(MAESTRO!$L$3:$L$1000)="CONFIRMADO")),ROWS($A$3:A64))),"")</f>
        <v/>
      </c>
      <c r="N64" s="27" t="str">
        <f ca="1">IFERROR(INDEX(MAESTRO!N:N,_xludf.AGGREGATE(15,6,ROW(MAESTRO!$B$3:$B$1000)/((MAESTRO!$B$3:$B$1000="OPA")*(UPPER(MAESTRO!$L$3:$L$1000)="CONFIRMADO")),ROWS($A$3:A64))),"")</f>
        <v/>
      </c>
      <c r="O64" s="27" t="str">
        <f ca="1">IFERROR(INDEX(MAESTRO!O:O,_xludf.AGGREGATE(15,6,ROW(MAESTRO!$B$3:$B$1000)/((MAESTRO!$B$3:$B$1000="OPA")*(UPPER(MAESTRO!$L$3:$L$1000)="CONFIRMADO")),ROWS($A$3:A64))),"")</f>
        <v/>
      </c>
      <c r="P64" s="27" t="str">
        <f ca="1">IFERROR(INDEX(MAESTRO!P:P,_xludf.AGGREGATE(15,6,ROW(MAESTRO!$B$3:$B$1000)/((MAESTRO!$B$3:$B$1000="OPA")*(UPPER(MAESTRO!$L$3:$L$1000)="CONFIRMADO")),ROWS($A$3:A64))),"")</f>
        <v/>
      </c>
      <c r="Q64" s="27" t="str">
        <f ca="1">IFERROR(INDEX(MAESTRO!Q:Q,_xludf.AGGREGATE(15,6,ROW(MAESTRO!$B$3:$B$1000)/((MAESTRO!$B$3:$B$1000="OPA")*(UPPER(MAESTRO!$L$3:$L$1000)="CONFIRMADO")),ROWS($A$3:A64))),"")</f>
        <v/>
      </c>
      <c r="R64" s="27" t="str">
        <f ca="1">IFERROR(INDEX(MAESTRO!R:R,_xludf.AGGREGATE(15,6,ROW(MAESTRO!$B$3:$B$1000)/((MAESTRO!$B$3:$B$1000="OPA")*(UPPER(MAESTRO!$L$3:$L$1000)="CONFIRMADO")),ROWS($A$3:A64))),"")</f>
        <v/>
      </c>
      <c r="S64" s="27" t="str">
        <f ca="1">IFERROR(INDEX(MAESTRO!S:S,_xludf.AGGREGATE(15,6,ROW(MAESTRO!$B$3:$B$1000)/((MAESTRO!$B$3:$B$1000="OPA")*(UPPER(MAESTRO!$L$3:$L$1000)="CONFIRMADO")),ROWS($A$3:A64))),"")</f>
        <v/>
      </c>
      <c r="T64" s="27" t="str">
        <f ca="1">IFERROR(INDEX(MAESTRO!T:T,_xludf.AGGREGATE(15,6,ROW(MAESTRO!$B$3:$B$1000)/((MAESTRO!$B$3:$B$1000="OPA")*(UPPER(MAESTRO!$L$3:$L$1000)="CONFIRMADO")),ROWS($A$3:A64))),"")</f>
        <v/>
      </c>
      <c r="U64" s="27" t="str">
        <f ca="1">IFERROR(INDEX(MAESTRO!U:U,_xludf.AGGREGATE(15,6,ROW(MAESTRO!$B$3:$B$1000)/((MAESTRO!$B$3:$B$1000="OPA")*(UPPER(MAESTRO!$L$3:$L$1000)="CONFIRMADO")),ROWS($A$3:A64))),"")</f>
        <v/>
      </c>
      <c r="V64" s="27" t="str">
        <f ca="1">IFERROR(INDEX(MAESTRO!V:V,_xludf.AGGREGATE(15,6,ROW(MAESTRO!$B$3:$B$1000)/((MAESTRO!$B$3:$B$1000="OPA")*(UPPER(MAESTRO!$L$3:$L$1000)="CONFIRMADO")),ROWS($A$3:A64))),"")</f>
        <v/>
      </c>
      <c r="W64" s="27" t="str">
        <f ca="1">IFERROR(INDEX(MAESTRO!W:W,_xludf.AGGREGATE(15,6,ROW(MAESTRO!$B$3:$B$1000)/((MAESTRO!$B$3:$B$1000="OPA")*(UPPER(MAESTRO!$L$3:$L$1000)="CONFIRMADO")),ROWS($A$3:A64))),"")</f>
        <v/>
      </c>
      <c r="X64" s="27" t="str">
        <f ca="1">IFERROR(INDEX(MAESTRO!X:X,_xludf.AGGREGATE(15,6,ROW(MAESTRO!$B$3:$B$1000)/((MAESTRO!$B$3:$B$1000="OPA")*(UPPER(MAESTRO!$L$3:$L$1000)="CONFIRMADO")),ROWS($A$3:A64))),"")</f>
        <v/>
      </c>
    </row>
    <row r="65" spans="1:24" ht="22.05" customHeight="1">
      <c r="A65" s="10" t="str">
        <f ca="1">IFERROR(INDEX(MAESTRO!A:A,_xludf.AGGREGATE(15,6,ROW(MAESTRO!$B$3:$B$1000)/((MAESTRO!$B$3:$B$1000="OPA")*(UPPER(MAESTRO!$L$3:$L$1000)="CONFIRMADO")),ROWS($A$3:A65))),"")</f>
        <v/>
      </c>
      <c r="B65" s="10" t="str">
        <f ca="1">IFERROR(INDEX(MAESTRO!B:B,_xludf.AGGREGATE(15,6,ROW(MAESTRO!$B$3:$B$1000)/((MAESTRO!$B$3:$B$1000="OPA")*(UPPER(MAESTRO!$L$3:$L$1000)="CONFIRMADO")),ROWS($A$3:A65))),"")</f>
        <v/>
      </c>
      <c r="C65" s="10" t="str">
        <f ca="1">IFERROR(INDEX(MAESTRO!C:C,_xludf.AGGREGATE(15,6,ROW(MAESTRO!$B$3:$B$1000)/((MAESTRO!$B$3:$B$1000="OPA")*(UPPER(MAESTRO!$L$3:$L$1000)="CONFIRMADO")),ROWS($A$3:A65))),"")</f>
        <v/>
      </c>
      <c r="D65" s="10" t="str">
        <f ca="1">IFERROR(INDEX(MAESTRO!D:D,_xludf.AGGREGATE(15,6,ROW(MAESTRO!$B$3:$B$1000)/((MAESTRO!$B$3:$B$1000="OPA")*(UPPER(MAESTRO!$L$3:$L$1000)="CONFIRMADO")),ROWS($A$3:A65))),"")</f>
        <v/>
      </c>
      <c r="E65" s="10" t="str">
        <f ca="1">IFERROR(INDEX(MAESTRO!E:E,_xludf.AGGREGATE(15,6,ROW(MAESTRO!$B$3:$B$1000)/((MAESTRO!$B$3:$B$1000="OPA")*(UPPER(MAESTRO!$L$3:$L$1000)="CONFIRMADO")),ROWS($A$3:A65))),"")</f>
        <v/>
      </c>
      <c r="F65" s="10" t="str">
        <f ca="1">IFERROR(INDEX(MAESTRO!F:F,_xludf.AGGREGATE(15,6,ROW(MAESTRO!$B$3:$B$1000)/((MAESTRO!$B$3:$B$1000="OPA")*(UPPER(MAESTRO!$L$3:$L$1000)="CONFIRMADO")),ROWS($A$3:A65))),"")</f>
        <v/>
      </c>
      <c r="G65" s="10" t="str">
        <f ca="1">IFERROR(INDEX(MAESTRO!G:G,_xludf.AGGREGATE(15,6,ROW(MAESTRO!$B$3:$B$1000)/((MAESTRO!$B$3:$B$1000="OPA")*(UPPER(MAESTRO!$L$3:$L$1000)="CONFIRMADO")),ROWS($A$3:A65))),"")</f>
        <v/>
      </c>
      <c r="H65" s="10" t="str">
        <f ca="1">IFERROR(INDEX(MAESTRO!H:H,_xludf.AGGREGATE(15,6,ROW(MAESTRO!$B$3:$B$1000)/((MAESTRO!$B$3:$B$1000="OPA")*(UPPER(MAESTRO!$L$3:$L$1000)="CONFIRMADO")),ROWS($A$3:A65))),"")</f>
        <v/>
      </c>
      <c r="I65" s="10" t="str">
        <f ca="1">IFERROR(INDEX(MAESTRO!I:I,_xludf.AGGREGATE(15,6,ROW(MAESTRO!$B$3:$B$1000)/((MAESTRO!$B$3:$B$1000="OPA")*(UPPER(MAESTRO!$L$3:$L$1000)="CONFIRMADO")),ROWS($A$3:A65))),"")</f>
        <v/>
      </c>
      <c r="J65" s="10" t="str">
        <f ca="1">IFERROR(INDEX(MAESTRO!J:J,_xludf.AGGREGATE(15,6,ROW(MAESTRO!$B$3:$B$1000)/((MAESTRO!$B$3:$B$1000="OPA")*(UPPER(MAESTRO!$L$3:$L$1000)="CONFIRMADO")),ROWS($A$3:A65))),"")</f>
        <v/>
      </c>
      <c r="K65" s="10" t="str">
        <f ca="1">IFERROR(INDEX(MAESTRO!K:K,_xludf.AGGREGATE(15,6,ROW(MAESTRO!$B$3:$B$1000)/((MAESTRO!$B$3:$B$1000="OPA")*(UPPER(MAESTRO!$L$3:$L$1000)="CONFIRMADO")),ROWS($A$3:A65))),"")</f>
        <v/>
      </c>
      <c r="L65" s="10" t="str">
        <f ca="1">IFERROR(INDEX(MAESTRO!L:L,_xludf.AGGREGATE(15,6,ROW(MAESTRO!$B$3:$B$1000)/((MAESTRO!$B$3:$B$1000="OPA")*(UPPER(MAESTRO!$L$3:$L$1000)="CONFIRMADO")),ROWS($A$3:A65))),"")</f>
        <v/>
      </c>
      <c r="M65" s="10" t="str">
        <f ca="1">IFERROR(INDEX(MAESTRO!M:M,_xludf.AGGREGATE(15,6,ROW(MAESTRO!$B$3:$B$1000)/((MAESTRO!$B$3:$B$1000="OPA")*(UPPER(MAESTRO!$L$3:$L$1000)="CONFIRMADO")),ROWS($A$3:A65))),"")</f>
        <v/>
      </c>
      <c r="N65" s="10" t="str">
        <f ca="1">IFERROR(INDEX(MAESTRO!N:N,_xludf.AGGREGATE(15,6,ROW(MAESTRO!$B$3:$B$1000)/((MAESTRO!$B$3:$B$1000="OPA")*(UPPER(MAESTRO!$L$3:$L$1000)="CONFIRMADO")),ROWS($A$3:A65))),"")</f>
        <v/>
      </c>
      <c r="O65" s="10" t="str">
        <f ca="1">IFERROR(INDEX(MAESTRO!O:O,_xludf.AGGREGATE(15,6,ROW(MAESTRO!$B$3:$B$1000)/((MAESTRO!$B$3:$B$1000="OPA")*(UPPER(MAESTRO!$L$3:$L$1000)="CONFIRMADO")),ROWS($A$3:A65))),"")</f>
        <v/>
      </c>
      <c r="P65" s="10" t="str">
        <f ca="1">IFERROR(INDEX(MAESTRO!P:P,_xludf.AGGREGATE(15,6,ROW(MAESTRO!$B$3:$B$1000)/((MAESTRO!$B$3:$B$1000="OPA")*(UPPER(MAESTRO!$L$3:$L$1000)="CONFIRMADO")),ROWS($A$3:A65))),"")</f>
        <v/>
      </c>
      <c r="Q65" s="10" t="str">
        <f ca="1">IFERROR(INDEX(MAESTRO!Q:Q,_xludf.AGGREGATE(15,6,ROW(MAESTRO!$B$3:$B$1000)/((MAESTRO!$B$3:$B$1000="OPA")*(UPPER(MAESTRO!$L$3:$L$1000)="CONFIRMADO")),ROWS($A$3:A65))),"")</f>
        <v/>
      </c>
      <c r="R65" s="10" t="str">
        <f ca="1">IFERROR(INDEX(MAESTRO!R:R,_xludf.AGGREGATE(15,6,ROW(MAESTRO!$B$3:$B$1000)/((MAESTRO!$B$3:$B$1000="OPA")*(UPPER(MAESTRO!$L$3:$L$1000)="CONFIRMADO")),ROWS($A$3:A65))),"")</f>
        <v/>
      </c>
      <c r="S65" s="10" t="str">
        <f ca="1">IFERROR(INDEX(MAESTRO!S:S,_xludf.AGGREGATE(15,6,ROW(MAESTRO!$B$3:$B$1000)/((MAESTRO!$B$3:$B$1000="OPA")*(UPPER(MAESTRO!$L$3:$L$1000)="CONFIRMADO")),ROWS($A$3:A65))),"")</f>
        <v/>
      </c>
      <c r="T65" s="10" t="str">
        <f ca="1">IFERROR(INDEX(MAESTRO!T:T,_xludf.AGGREGATE(15,6,ROW(MAESTRO!$B$3:$B$1000)/((MAESTRO!$B$3:$B$1000="OPA")*(UPPER(MAESTRO!$L$3:$L$1000)="CONFIRMADO")),ROWS($A$3:A65))),"")</f>
        <v/>
      </c>
      <c r="U65" s="10" t="str">
        <f ca="1">IFERROR(INDEX(MAESTRO!U:U,_xludf.AGGREGATE(15,6,ROW(MAESTRO!$B$3:$B$1000)/((MAESTRO!$B$3:$B$1000="OPA")*(UPPER(MAESTRO!$L$3:$L$1000)="CONFIRMADO")),ROWS($A$3:A65))),"")</f>
        <v/>
      </c>
      <c r="V65" s="10" t="str">
        <f ca="1">IFERROR(INDEX(MAESTRO!V:V,_xludf.AGGREGATE(15,6,ROW(MAESTRO!$B$3:$B$1000)/((MAESTRO!$B$3:$B$1000="OPA")*(UPPER(MAESTRO!$L$3:$L$1000)="CONFIRMADO")),ROWS($A$3:A65))),"")</f>
        <v/>
      </c>
      <c r="W65" s="10" t="str">
        <f ca="1">IFERROR(INDEX(MAESTRO!W:W,_xludf.AGGREGATE(15,6,ROW(MAESTRO!$B$3:$B$1000)/((MAESTRO!$B$3:$B$1000="OPA")*(UPPER(MAESTRO!$L$3:$L$1000)="CONFIRMADO")),ROWS($A$3:A65))),"")</f>
        <v/>
      </c>
      <c r="X65" s="10" t="str">
        <f ca="1">IFERROR(INDEX(MAESTRO!X:X,_xludf.AGGREGATE(15,6,ROW(MAESTRO!$B$3:$B$1000)/((MAESTRO!$B$3:$B$1000="OPA")*(UPPER(MAESTRO!$L$3:$L$1000)="CONFIRMADO")),ROWS($A$3:A65))),"")</f>
        <v/>
      </c>
    </row>
    <row r="66" spans="1:24" ht="22.05" customHeight="1">
      <c r="A66" s="27" t="str">
        <f ca="1">IFERROR(INDEX(MAESTRO!A:A,_xludf.AGGREGATE(15,6,ROW(MAESTRO!$B$3:$B$1000)/((MAESTRO!$B$3:$B$1000="OPA")*(UPPER(MAESTRO!$L$3:$L$1000)="CONFIRMADO")),ROWS($A$3:A66))),"")</f>
        <v/>
      </c>
      <c r="B66" s="27" t="str">
        <f ca="1">IFERROR(INDEX(MAESTRO!B:B,_xludf.AGGREGATE(15,6,ROW(MAESTRO!$B$3:$B$1000)/((MAESTRO!$B$3:$B$1000="OPA")*(UPPER(MAESTRO!$L$3:$L$1000)="CONFIRMADO")),ROWS($A$3:A66))),"")</f>
        <v/>
      </c>
      <c r="C66" s="27" t="str">
        <f ca="1">IFERROR(INDEX(MAESTRO!C:C,_xludf.AGGREGATE(15,6,ROW(MAESTRO!$B$3:$B$1000)/((MAESTRO!$B$3:$B$1000="OPA")*(UPPER(MAESTRO!$L$3:$L$1000)="CONFIRMADO")),ROWS($A$3:A66))),"")</f>
        <v/>
      </c>
      <c r="D66" s="27" t="str">
        <f ca="1">IFERROR(INDEX(MAESTRO!D:D,_xludf.AGGREGATE(15,6,ROW(MAESTRO!$B$3:$B$1000)/((MAESTRO!$B$3:$B$1000="OPA")*(UPPER(MAESTRO!$L$3:$L$1000)="CONFIRMADO")),ROWS($A$3:A66))),"")</f>
        <v/>
      </c>
      <c r="E66" s="27" t="str">
        <f ca="1">IFERROR(INDEX(MAESTRO!E:E,_xludf.AGGREGATE(15,6,ROW(MAESTRO!$B$3:$B$1000)/((MAESTRO!$B$3:$B$1000="OPA")*(UPPER(MAESTRO!$L$3:$L$1000)="CONFIRMADO")),ROWS($A$3:A66))),"")</f>
        <v/>
      </c>
      <c r="F66" s="27" t="str">
        <f ca="1">IFERROR(INDEX(MAESTRO!F:F,_xludf.AGGREGATE(15,6,ROW(MAESTRO!$B$3:$B$1000)/((MAESTRO!$B$3:$B$1000="OPA")*(UPPER(MAESTRO!$L$3:$L$1000)="CONFIRMADO")),ROWS($A$3:A66))),"")</f>
        <v/>
      </c>
      <c r="G66" s="27" t="str">
        <f ca="1">IFERROR(INDEX(MAESTRO!G:G,_xludf.AGGREGATE(15,6,ROW(MAESTRO!$B$3:$B$1000)/((MAESTRO!$B$3:$B$1000="OPA")*(UPPER(MAESTRO!$L$3:$L$1000)="CONFIRMADO")),ROWS($A$3:A66))),"")</f>
        <v/>
      </c>
      <c r="H66" s="27" t="str">
        <f ca="1">IFERROR(INDEX(MAESTRO!H:H,_xludf.AGGREGATE(15,6,ROW(MAESTRO!$B$3:$B$1000)/((MAESTRO!$B$3:$B$1000="OPA")*(UPPER(MAESTRO!$L$3:$L$1000)="CONFIRMADO")),ROWS($A$3:A66))),"")</f>
        <v/>
      </c>
      <c r="I66" s="27" t="str">
        <f ca="1">IFERROR(INDEX(MAESTRO!I:I,_xludf.AGGREGATE(15,6,ROW(MAESTRO!$B$3:$B$1000)/((MAESTRO!$B$3:$B$1000="OPA")*(UPPER(MAESTRO!$L$3:$L$1000)="CONFIRMADO")),ROWS($A$3:A66))),"")</f>
        <v/>
      </c>
      <c r="J66" s="27" t="str">
        <f ca="1">IFERROR(INDEX(MAESTRO!J:J,_xludf.AGGREGATE(15,6,ROW(MAESTRO!$B$3:$B$1000)/((MAESTRO!$B$3:$B$1000="OPA")*(UPPER(MAESTRO!$L$3:$L$1000)="CONFIRMADO")),ROWS($A$3:A66))),"")</f>
        <v/>
      </c>
      <c r="K66" s="27" t="str">
        <f ca="1">IFERROR(INDEX(MAESTRO!K:K,_xludf.AGGREGATE(15,6,ROW(MAESTRO!$B$3:$B$1000)/((MAESTRO!$B$3:$B$1000="OPA")*(UPPER(MAESTRO!$L$3:$L$1000)="CONFIRMADO")),ROWS($A$3:A66))),"")</f>
        <v/>
      </c>
      <c r="L66" s="27" t="str">
        <f ca="1">IFERROR(INDEX(MAESTRO!L:L,_xludf.AGGREGATE(15,6,ROW(MAESTRO!$B$3:$B$1000)/((MAESTRO!$B$3:$B$1000="OPA")*(UPPER(MAESTRO!$L$3:$L$1000)="CONFIRMADO")),ROWS($A$3:A66))),"")</f>
        <v/>
      </c>
      <c r="M66" s="27" t="str">
        <f ca="1">IFERROR(INDEX(MAESTRO!M:M,_xludf.AGGREGATE(15,6,ROW(MAESTRO!$B$3:$B$1000)/((MAESTRO!$B$3:$B$1000="OPA")*(UPPER(MAESTRO!$L$3:$L$1000)="CONFIRMADO")),ROWS($A$3:A66))),"")</f>
        <v/>
      </c>
      <c r="N66" s="27" t="str">
        <f ca="1">IFERROR(INDEX(MAESTRO!N:N,_xludf.AGGREGATE(15,6,ROW(MAESTRO!$B$3:$B$1000)/((MAESTRO!$B$3:$B$1000="OPA")*(UPPER(MAESTRO!$L$3:$L$1000)="CONFIRMADO")),ROWS($A$3:A66))),"")</f>
        <v/>
      </c>
      <c r="O66" s="27" t="str">
        <f ca="1">IFERROR(INDEX(MAESTRO!O:O,_xludf.AGGREGATE(15,6,ROW(MAESTRO!$B$3:$B$1000)/((MAESTRO!$B$3:$B$1000="OPA")*(UPPER(MAESTRO!$L$3:$L$1000)="CONFIRMADO")),ROWS($A$3:A66))),"")</f>
        <v/>
      </c>
      <c r="P66" s="27" t="str">
        <f ca="1">IFERROR(INDEX(MAESTRO!P:P,_xludf.AGGREGATE(15,6,ROW(MAESTRO!$B$3:$B$1000)/((MAESTRO!$B$3:$B$1000="OPA")*(UPPER(MAESTRO!$L$3:$L$1000)="CONFIRMADO")),ROWS($A$3:A66))),"")</f>
        <v/>
      </c>
      <c r="Q66" s="27" t="str">
        <f ca="1">IFERROR(INDEX(MAESTRO!Q:Q,_xludf.AGGREGATE(15,6,ROW(MAESTRO!$B$3:$B$1000)/((MAESTRO!$B$3:$B$1000="OPA")*(UPPER(MAESTRO!$L$3:$L$1000)="CONFIRMADO")),ROWS($A$3:A66))),"")</f>
        <v/>
      </c>
      <c r="R66" s="27" t="str">
        <f ca="1">IFERROR(INDEX(MAESTRO!R:R,_xludf.AGGREGATE(15,6,ROW(MAESTRO!$B$3:$B$1000)/((MAESTRO!$B$3:$B$1000="OPA")*(UPPER(MAESTRO!$L$3:$L$1000)="CONFIRMADO")),ROWS($A$3:A66))),"")</f>
        <v/>
      </c>
      <c r="S66" s="27" t="str">
        <f ca="1">IFERROR(INDEX(MAESTRO!S:S,_xludf.AGGREGATE(15,6,ROW(MAESTRO!$B$3:$B$1000)/((MAESTRO!$B$3:$B$1000="OPA")*(UPPER(MAESTRO!$L$3:$L$1000)="CONFIRMADO")),ROWS($A$3:A66))),"")</f>
        <v/>
      </c>
      <c r="T66" s="27" t="str">
        <f ca="1">IFERROR(INDEX(MAESTRO!T:T,_xludf.AGGREGATE(15,6,ROW(MAESTRO!$B$3:$B$1000)/((MAESTRO!$B$3:$B$1000="OPA")*(UPPER(MAESTRO!$L$3:$L$1000)="CONFIRMADO")),ROWS($A$3:A66))),"")</f>
        <v/>
      </c>
      <c r="U66" s="27" t="str">
        <f ca="1">IFERROR(INDEX(MAESTRO!U:U,_xludf.AGGREGATE(15,6,ROW(MAESTRO!$B$3:$B$1000)/((MAESTRO!$B$3:$B$1000="OPA")*(UPPER(MAESTRO!$L$3:$L$1000)="CONFIRMADO")),ROWS($A$3:A66))),"")</f>
        <v/>
      </c>
      <c r="V66" s="27" t="str">
        <f ca="1">IFERROR(INDEX(MAESTRO!V:V,_xludf.AGGREGATE(15,6,ROW(MAESTRO!$B$3:$B$1000)/((MAESTRO!$B$3:$B$1000="OPA")*(UPPER(MAESTRO!$L$3:$L$1000)="CONFIRMADO")),ROWS($A$3:A66))),"")</f>
        <v/>
      </c>
      <c r="W66" s="27" t="str">
        <f ca="1">IFERROR(INDEX(MAESTRO!W:W,_xludf.AGGREGATE(15,6,ROW(MAESTRO!$B$3:$B$1000)/((MAESTRO!$B$3:$B$1000="OPA")*(UPPER(MAESTRO!$L$3:$L$1000)="CONFIRMADO")),ROWS($A$3:A66))),"")</f>
        <v/>
      </c>
      <c r="X66" s="27" t="str">
        <f ca="1">IFERROR(INDEX(MAESTRO!X:X,_xludf.AGGREGATE(15,6,ROW(MAESTRO!$B$3:$B$1000)/((MAESTRO!$B$3:$B$1000="OPA")*(UPPER(MAESTRO!$L$3:$L$1000)="CONFIRMADO")),ROWS($A$3:A66))),"")</f>
        <v/>
      </c>
    </row>
    <row r="67" spans="1:24" ht="22.05" customHeight="1">
      <c r="A67" s="10" t="str">
        <f ca="1">IFERROR(INDEX(MAESTRO!A:A,_xludf.AGGREGATE(15,6,ROW(MAESTRO!$B$3:$B$1000)/((MAESTRO!$B$3:$B$1000="OPA")*(UPPER(MAESTRO!$L$3:$L$1000)="CONFIRMADO")),ROWS($A$3:A67))),"")</f>
        <v/>
      </c>
      <c r="B67" s="10" t="str">
        <f ca="1">IFERROR(INDEX(MAESTRO!B:B,_xludf.AGGREGATE(15,6,ROW(MAESTRO!$B$3:$B$1000)/((MAESTRO!$B$3:$B$1000="OPA")*(UPPER(MAESTRO!$L$3:$L$1000)="CONFIRMADO")),ROWS($A$3:A67))),"")</f>
        <v/>
      </c>
      <c r="C67" s="10" t="str">
        <f ca="1">IFERROR(INDEX(MAESTRO!C:C,_xludf.AGGREGATE(15,6,ROW(MAESTRO!$B$3:$B$1000)/((MAESTRO!$B$3:$B$1000="OPA")*(UPPER(MAESTRO!$L$3:$L$1000)="CONFIRMADO")),ROWS($A$3:A67))),"")</f>
        <v/>
      </c>
      <c r="D67" s="10" t="str">
        <f ca="1">IFERROR(INDEX(MAESTRO!D:D,_xludf.AGGREGATE(15,6,ROW(MAESTRO!$B$3:$B$1000)/((MAESTRO!$B$3:$B$1000="OPA")*(UPPER(MAESTRO!$L$3:$L$1000)="CONFIRMADO")),ROWS($A$3:A67))),"")</f>
        <v/>
      </c>
      <c r="E67" s="10" t="str">
        <f ca="1">IFERROR(INDEX(MAESTRO!E:E,_xludf.AGGREGATE(15,6,ROW(MAESTRO!$B$3:$B$1000)/((MAESTRO!$B$3:$B$1000="OPA")*(UPPER(MAESTRO!$L$3:$L$1000)="CONFIRMADO")),ROWS($A$3:A67))),"")</f>
        <v/>
      </c>
      <c r="F67" s="10" t="str">
        <f ca="1">IFERROR(INDEX(MAESTRO!F:F,_xludf.AGGREGATE(15,6,ROW(MAESTRO!$B$3:$B$1000)/((MAESTRO!$B$3:$B$1000="OPA")*(UPPER(MAESTRO!$L$3:$L$1000)="CONFIRMADO")),ROWS($A$3:A67))),"")</f>
        <v/>
      </c>
      <c r="G67" s="10" t="str">
        <f ca="1">IFERROR(INDEX(MAESTRO!G:G,_xludf.AGGREGATE(15,6,ROW(MAESTRO!$B$3:$B$1000)/((MAESTRO!$B$3:$B$1000="OPA")*(UPPER(MAESTRO!$L$3:$L$1000)="CONFIRMADO")),ROWS($A$3:A67))),"")</f>
        <v/>
      </c>
      <c r="H67" s="10" t="str">
        <f ca="1">IFERROR(INDEX(MAESTRO!H:H,_xludf.AGGREGATE(15,6,ROW(MAESTRO!$B$3:$B$1000)/((MAESTRO!$B$3:$B$1000="OPA")*(UPPER(MAESTRO!$L$3:$L$1000)="CONFIRMADO")),ROWS($A$3:A67))),"")</f>
        <v/>
      </c>
      <c r="I67" s="10" t="str">
        <f ca="1">IFERROR(INDEX(MAESTRO!I:I,_xludf.AGGREGATE(15,6,ROW(MAESTRO!$B$3:$B$1000)/((MAESTRO!$B$3:$B$1000="OPA")*(UPPER(MAESTRO!$L$3:$L$1000)="CONFIRMADO")),ROWS($A$3:A67))),"")</f>
        <v/>
      </c>
      <c r="J67" s="10" t="str">
        <f ca="1">IFERROR(INDEX(MAESTRO!J:J,_xludf.AGGREGATE(15,6,ROW(MAESTRO!$B$3:$B$1000)/((MAESTRO!$B$3:$B$1000="OPA")*(UPPER(MAESTRO!$L$3:$L$1000)="CONFIRMADO")),ROWS($A$3:A67))),"")</f>
        <v/>
      </c>
      <c r="K67" s="10" t="str">
        <f ca="1">IFERROR(INDEX(MAESTRO!K:K,_xludf.AGGREGATE(15,6,ROW(MAESTRO!$B$3:$B$1000)/((MAESTRO!$B$3:$B$1000="OPA")*(UPPER(MAESTRO!$L$3:$L$1000)="CONFIRMADO")),ROWS($A$3:A67))),"")</f>
        <v/>
      </c>
      <c r="L67" s="10" t="str">
        <f ca="1">IFERROR(INDEX(MAESTRO!L:L,_xludf.AGGREGATE(15,6,ROW(MAESTRO!$B$3:$B$1000)/((MAESTRO!$B$3:$B$1000="OPA")*(UPPER(MAESTRO!$L$3:$L$1000)="CONFIRMADO")),ROWS($A$3:A67))),"")</f>
        <v/>
      </c>
      <c r="M67" s="10" t="str">
        <f ca="1">IFERROR(INDEX(MAESTRO!M:M,_xludf.AGGREGATE(15,6,ROW(MAESTRO!$B$3:$B$1000)/((MAESTRO!$B$3:$B$1000="OPA")*(UPPER(MAESTRO!$L$3:$L$1000)="CONFIRMADO")),ROWS($A$3:A67))),"")</f>
        <v/>
      </c>
      <c r="N67" s="10" t="str">
        <f ca="1">IFERROR(INDEX(MAESTRO!N:N,_xludf.AGGREGATE(15,6,ROW(MAESTRO!$B$3:$B$1000)/((MAESTRO!$B$3:$B$1000="OPA")*(UPPER(MAESTRO!$L$3:$L$1000)="CONFIRMADO")),ROWS($A$3:A67))),"")</f>
        <v/>
      </c>
      <c r="O67" s="10" t="str">
        <f ca="1">IFERROR(INDEX(MAESTRO!O:O,_xludf.AGGREGATE(15,6,ROW(MAESTRO!$B$3:$B$1000)/((MAESTRO!$B$3:$B$1000="OPA")*(UPPER(MAESTRO!$L$3:$L$1000)="CONFIRMADO")),ROWS($A$3:A67))),"")</f>
        <v/>
      </c>
      <c r="P67" s="10" t="str">
        <f ca="1">IFERROR(INDEX(MAESTRO!P:P,_xludf.AGGREGATE(15,6,ROW(MAESTRO!$B$3:$B$1000)/((MAESTRO!$B$3:$B$1000="OPA")*(UPPER(MAESTRO!$L$3:$L$1000)="CONFIRMADO")),ROWS($A$3:A67))),"")</f>
        <v/>
      </c>
      <c r="Q67" s="10" t="str">
        <f ca="1">IFERROR(INDEX(MAESTRO!Q:Q,_xludf.AGGREGATE(15,6,ROW(MAESTRO!$B$3:$B$1000)/((MAESTRO!$B$3:$B$1000="OPA")*(UPPER(MAESTRO!$L$3:$L$1000)="CONFIRMADO")),ROWS($A$3:A67))),"")</f>
        <v/>
      </c>
      <c r="R67" s="10" t="str">
        <f ca="1">IFERROR(INDEX(MAESTRO!R:R,_xludf.AGGREGATE(15,6,ROW(MAESTRO!$B$3:$B$1000)/((MAESTRO!$B$3:$B$1000="OPA")*(UPPER(MAESTRO!$L$3:$L$1000)="CONFIRMADO")),ROWS($A$3:A67))),"")</f>
        <v/>
      </c>
      <c r="S67" s="10" t="str">
        <f ca="1">IFERROR(INDEX(MAESTRO!S:S,_xludf.AGGREGATE(15,6,ROW(MAESTRO!$B$3:$B$1000)/((MAESTRO!$B$3:$B$1000="OPA")*(UPPER(MAESTRO!$L$3:$L$1000)="CONFIRMADO")),ROWS($A$3:A67))),"")</f>
        <v/>
      </c>
      <c r="T67" s="10" t="str">
        <f ca="1">IFERROR(INDEX(MAESTRO!T:T,_xludf.AGGREGATE(15,6,ROW(MAESTRO!$B$3:$B$1000)/((MAESTRO!$B$3:$B$1000="OPA")*(UPPER(MAESTRO!$L$3:$L$1000)="CONFIRMADO")),ROWS($A$3:A67))),"")</f>
        <v/>
      </c>
      <c r="U67" s="10" t="str">
        <f ca="1">IFERROR(INDEX(MAESTRO!U:U,_xludf.AGGREGATE(15,6,ROW(MAESTRO!$B$3:$B$1000)/((MAESTRO!$B$3:$B$1000="OPA")*(UPPER(MAESTRO!$L$3:$L$1000)="CONFIRMADO")),ROWS($A$3:A67))),"")</f>
        <v/>
      </c>
      <c r="V67" s="10" t="str">
        <f ca="1">IFERROR(INDEX(MAESTRO!V:V,_xludf.AGGREGATE(15,6,ROW(MAESTRO!$B$3:$B$1000)/((MAESTRO!$B$3:$B$1000="OPA")*(UPPER(MAESTRO!$L$3:$L$1000)="CONFIRMADO")),ROWS($A$3:A67))),"")</f>
        <v/>
      </c>
      <c r="W67" s="10" t="str">
        <f ca="1">IFERROR(INDEX(MAESTRO!W:W,_xludf.AGGREGATE(15,6,ROW(MAESTRO!$B$3:$B$1000)/((MAESTRO!$B$3:$B$1000="OPA")*(UPPER(MAESTRO!$L$3:$L$1000)="CONFIRMADO")),ROWS($A$3:A67))),"")</f>
        <v/>
      </c>
      <c r="X67" s="10" t="str">
        <f ca="1">IFERROR(INDEX(MAESTRO!X:X,_xludf.AGGREGATE(15,6,ROW(MAESTRO!$B$3:$B$1000)/((MAESTRO!$B$3:$B$1000="OPA")*(UPPER(MAESTRO!$L$3:$L$1000)="CONFIRMADO")),ROWS($A$3:A67))),"")</f>
        <v/>
      </c>
    </row>
    <row r="68" spans="1:24" ht="22.05" customHeight="1">
      <c r="A68" s="27" t="str">
        <f ca="1">IFERROR(INDEX(MAESTRO!A:A,_xludf.AGGREGATE(15,6,ROW(MAESTRO!$B$3:$B$1000)/((MAESTRO!$B$3:$B$1000="OPA")*(UPPER(MAESTRO!$L$3:$L$1000)="CONFIRMADO")),ROWS($A$3:A68))),"")</f>
        <v/>
      </c>
      <c r="B68" s="27" t="str">
        <f ca="1">IFERROR(INDEX(MAESTRO!B:B,_xludf.AGGREGATE(15,6,ROW(MAESTRO!$B$3:$B$1000)/((MAESTRO!$B$3:$B$1000="OPA")*(UPPER(MAESTRO!$L$3:$L$1000)="CONFIRMADO")),ROWS($A$3:A68))),"")</f>
        <v/>
      </c>
      <c r="C68" s="27" t="str">
        <f ca="1">IFERROR(INDEX(MAESTRO!C:C,_xludf.AGGREGATE(15,6,ROW(MAESTRO!$B$3:$B$1000)/((MAESTRO!$B$3:$B$1000="OPA")*(UPPER(MAESTRO!$L$3:$L$1000)="CONFIRMADO")),ROWS($A$3:A68))),"")</f>
        <v/>
      </c>
      <c r="D68" s="27" t="str">
        <f ca="1">IFERROR(INDEX(MAESTRO!D:D,_xludf.AGGREGATE(15,6,ROW(MAESTRO!$B$3:$B$1000)/((MAESTRO!$B$3:$B$1000="OPA")*(UPPER(MAESTRO!$L$3:$L$1000)="CONFIRMADO")),ROWS($A$3:A68))),"")</f>
        <v/>
      </c>
      <c r="E68" s="27" t="str">
        <f ca="1">IFERROR(INDEX(MAESTRO!E:E,_xludf.AGGREGATE(15,6,ROW(MAESTRO!$B$3:$B$1000)/((MAESTRO!$B$3:$B$1000="OPA")*(UPPER(MAESTRO!$L$3:$L$1000)="CONFIRMADO")),ROWS($A$3:A68))),"")</f>
        <v/>
      </c>
      <c r="F68" s="27" t="str">
        <f ca="1">IFERROR(INDEX(MAESTRO!F:F,_xludf.AGGREGATE(15,6,ROW(MAESTRO!$B$3:$B$1000)/((MAESTRO!$B$3:$B$1000="OPA")*(UPPER(MAESTRO!$L$3:$L$1000)="CONFIRMADO")),ROWS($A$3:A68))),"")</f>
        <v/>
      </c>
      <c r="G68" s="27" t="str">
        <f ca="1">IFERROR(INDEX(MAESTRO!G:G,_xludf.AGGREGATE(15,6,ROW(MAESTRO!$B$3:$B$1000)/((MAESTRO!$B$3:$B$1000="OPA")*(UPPER(MAESTRO!$L$3:$L$1000)="CONFIRMADO")),ROWS($A$3:A68))),"")</f>
        <v/>
      </c>
      <c r="H68" s="27" t="str">
        <f ca="1">IFERROR(INDEX(MAESTRO!H:H,_xludf.AGGREGATE(15,6,ROW(MAESTRO!$B$3:$B$1000)/((MAESTRO!$B$3:$B$1000="OPA")*(UPPER(MAESTRO!$L$3:$L$1000)="CONFIRMADO")),ROWS($A$3:A68))),"")</f>
        <v/>
      </c>
      <c r="I68" s="27" t="str">
        <f ca="1">IFERROR(INDEX(MAESTRO!I:I,_xludf.AGGREGATE(15,6,ROW(MAESTRO!$B$3:$B$1000)/((MAESTRO!$B$3:$B$1000="OPA")*(UPPER(MAESTRO!$L$3:$L$1000)="CONFIRMADO")),ROWS($A$3:A68))),"")</f>
        <v/>
      </c>
      <c r="J68" s="27" t="str">
        <f ca="1">IFERROR(INDEX(MAESTRO!J:J,_xludf.AGGREGATE(15,6,ROW(MAESTRO!$B$3:$B$1000)/((MAESTRO!$B$3:$B$1000="OPA")*(UPPER(MAESTRO!$L$3:$L$1000)="CONFIRMADO")),ROWS($A$3:A68))),"")</f>
        <v/>
      </c>
      <c r="K68" s="27" t="str">
        <f ca="1">IFERROR(INDEX(MAESTRO!K:K,_xludf.AGGREGATE(15,6,ROW(MAESTRO!$B$3:$B$1000)/((MAESTRO!$B$3:$B$1000="OPA")*(UPPER(MAESTRO!$L$3:$L$1000)="CONFIRMADO")),ROWS($A$3:A68))),"")</f>
        <v/>
      </c>
      <c r="L68" s="27" t="str">
        <f ca="1">IFERROR(INDEX(MAESTRO!L:L,_xludf.AGGREGATE(15,6,ROW(MAESTRO!$B$3:$B$1000)/((MAESTRO!$B$3:$B$1000="OPA")*(UPPER(MAESTRO!$L$3:$L$1000)="CONFIRMADO")),ROWS($A$3:A68))),"")</f>
        <v/>
      </c>
      <c r="M68" s="27" t="str">
        <f ca="1">IFERROR(INDEX(MAESTRO!M:M,_xludf.AGGREGATE(15,6,ROW(MAESTRO!$B$3:$B$1000)/((MAESTRO!$B$3:$B$1000="OPA")*(UPPER(MAESTRO!$L$3:$L$1000)="CONFIRMADO")),ROWS($A$3:A68))),"")</f>
        <v/>
      </c>
      <c r="N68" s="27" t="str">
        <f ca="1">IFERROR(INDEX(MAESTRO!N:N,_xludf.AGGREGATE(15,6,ROW(MAESTRO!$B$3:$B$1000)/((MAESTRO!$B$3:$B$1000="OPA")*(UPPER(MAESTRO!$L$3:$L$1000)="CONFIRMADO")),ROWS($A$3:A68))),"")</f>
        <v/>
      </c>
      <c r="O68" s="27" t="str">
        <f ca="1">IFERROR(INDEX(MAESTRO!O:O,_xludf.AGGREGATE(15,6,ROW(MAESTRO!$B$3:$B$1000)/((MAESTRO!$B$3:$B$1000="OPA")*(UPPER(MAESTRO!$L$3:$L$1000)="CONFIRMADO")),ROWS($A$3:A68))),"")</f>
        <v/>
      </c>
      <c r="P68" s="27" t="str">
        <f ca="1">IFERROR(INDEX(MAESTRO!P:P,_xludf.AGGREGATE(15,6,ROW(MAESTRO!$B$3:$B$1000)/((MAESTRO!$B$3:$B$1000="OPA")*(UPPER(MAESTRO!$L$3:$L$1000)="CONFIRMADO")),ROWS($A$3:A68))),"")</f>
        <v/>
      </c>
      <c r="Q68" s="27" t="str">
        <f ca="1">IFERROR(INDEX(MAESTRO!Q:Q,_xludf.AGGREGATE(15,6,ROW(MAESTRO!$B$3:$B$1000)/((MAESTRO!$B$3:$B$1000="OPA")*(UPPER(MAESTRO!$L$3:$L$1000)="CONFIRMADO")),ROWS($A$3:A68))),"")</f>
        <v/>
      </c>
      <c r="R68" s="27" t="str">
        <f ca="1">IFERROR(INDEX(MAESTRO!R:R,_xludf.AGGREGATE(15,6,ROW(MAESTRO!$B$3:$B$1000)/((MAESTRO!$B$3:$B$1000="OPA")*(UPPER(MAESTRO!$L$3:$L$1000)="CONFIRMADO")),ROWS($A$3:A68))),"")</f>
        <v/>
      </c>
      <c r="S68" s="27" t="str">
        <f ca="1">IFERROR(INDEX(MAESTRO!S:S,_xludf.AGGREGATE(15,6,ROW(MAESTRO!$B$3:$B$1000)/((MAESTRO!$B$3:$B$1000="OPA")*(UPPER(MAESTRO!$L$3:$L$1000)="CONFIRMADO")),ROWS($A$3:A68))),"")</f>
        <v/>
      </c>
      <c r="T68" s="27" t="str">
        <f ca="1">IFERROR(INDEX(MAESTRO!T:T,_xludf.AGGREGATE(15,6,ROW(MAESTRO!$B$3:$B$1000)/((MAESTRO!$B$3:$B$1000="OPA")*(UPPER(MAESTRO!$L$3:$L$1000)="CONFIRMADO")),ROWS($A$3:A68))),"")</f>
        <v/>
      </c>
      <c r="U68" s="27" t="str">
        <f ca="1">IFERROR(INDEX(MAESTRO!U:U,_xludf.AGGREGATE(15,6,ROW(MAESTRO!$B$3:$B$1000)/((MAESTRO!$B$3:$B$1000="OPA")*(UPPER(MAESTRO!$L$3:$L$1000)="CONFIRMADO")),ROWS($A$3:A68))),"")</f>
        <v/>
      </c>
      <c r="V68" s="27" t="str">
        <f ca="1">IFERROR(INDEX(MAESTRO!V:V,_xludf.AGGREGATE(15,6,ROW(MAESTRO!$B$3:$B$1000)/((MAESTRO!$B$3:$B$1000="OPA")*(UPPER(MAESTRO!$L$3:$L$1000)="CONFIRMADO")),ROWS($A$3:A68))),"")</f>
        <v/>
      </c>
      <c r="W68" s="27" t="str">
        <f ca="1">IFERROR(INDEX(MAESTRO!W:W,_xludf.AGGREGATE(15,6,ROW(MAESTRO!$B$3:$B$1000)/((MAESTRO!$B$3:$B$1000="OPA")*(UPPER(MAESTRO!$L$3:$L$1000)="CONFIRMADO")),ROWS($A$3:A68))),"")</f>
        <v/>
      </c>
      <c r="X68" s="27" t="str">
        <f ca="1">IFERROR(INDEX(MAESTRO!X:X,_xludf.AGGREGATE(15,6,ROW(MAESTRO!$B$3:$B$1000)/((MAESTRO!$B$3:$B$1000="OPA")*(UPPER(MAESTRO!$L$3:$L$1000)="CONFIRMADO")),ROWS($A$3:A68))),"")</f>
        <v/>
      </c>
    </row>
    <row r="69" spans="1:24" ht="22.05" customHeight="1">
      <c r="A69" s="10" t="str">
        <f ca="1">IFERROR(INDEX(MAESTRO!A:A,_xludf.AGGREGATE(15,6,ROW(MAESTRO!$B$3:$B$1000)/((MAESTRO!$B$3:$B$1000="OPA")*(UPPER(MAESTRO!$L$3:$L$1000)="CONFIRMADO")),ROWS($A$3:A69))),"")</f>
        <v/>
      </c>
      <c r="B69" s="10" t="str">
        <f ca="1">IFERROR(INDEX(MAESTRO!B:B,_xludf.AGGREGATE(15,6,ROW(MAESTRO!$B$3:$B$1000)/((MAESTRO!$B$3:$B$1000="OPA")*(UPPER(MAESTRO!$L$3:$L$1000)="CONFIRMADO")),ROWS($A$3:A69))),"")</f>
        <v/>
      </c>
      <c r="C69" s="10" t="str">
        <f ca="1">IFERROR(INDEX(MAESTRO!C:C,_xludf.AGGREGATE(15,6,ROW(MAESTRO!$B$3:$B$1000)/((MAESTRO!$B$3:$B$1000="OPA")*(UPPER(MAESTRO!$L$3:$L$1000)="CONFIRMADO")),ROWS($A$3:A69))),"")</f>
        <v/>
      </c>
      <c r="D69" s="10" t="str">
        <f ca="1">IFERROR(INDEX(MAESTRO!D:D,_xludf.AGGREGATE(15,6,ROW(MAESTRO!$B$3:$B$1000)/((MAESTRO!$B$3:$B$1000="OPA")*(UPPER(MAESTRO!$L$3:$L$1000)="CONFIRMADO")),ROWS($A$3:A69))),"")</f>
        <v/>
      </c>
      <c r="E69" s="10" t="str">
        <f ca="1">IFERROR(INDEX(MAESTRO!E:E,_xludf.AGGREGATE(15,6,ROW(MAESTRO!$B$3:$B$1000)/((MAESTRO!$B$3:$B$1000="OPA")*(UPPER(MAESTRO!$L$3:$L$1000)="CONFIRMADO")),ROWS($A$3:A69))),"")</f>
        <v/>
      </c>
      <c r="F69" s="10" t="str">
        <f ca="1">IFERROR(INDEX(MAESTRO!F:F,_xludf.AGGREGATE(15,6,ROW(MAESTRO!$B$3:$B$1000)/((MAESTRO!$B$3:$B$1000="OPA")*(UPPER(MAESTRO!$L$3:$L$1000)="CONFIRMADO")),ROWS($A$3:A69))),"")</f>
        <v/>
      </c>
      <c r="G69" s="10" t="str">
        <f ca="1">IFERROR(INDEX(MAESTRO!G:G,_xludf.AGGREGATE(15,6,ROW(MAESTRO!$B$3:$B$1000)/((MAESTRO!$B$3:$B$1000="OPA")*(UPPER(MAESTRO!$L$3:$L$1000)="CONFIRMADO")),ROWS($A$3:A69))),"")</f>
        <v/>
      </c>
      <c r="H69" s="10" t="str">
        <f ca="1">IFERROR(INDEX(MAESTRO!H:H,_xludf.AGGREGATE(15,6,ROW(MAESTRO!$B$3:$B$1000)/((MAESTRO!$B$3:$B$1000="OPA")*(UPPER(MAESTRO!$L$3:$L$1000)="CONFIRMADO")),ROWS($A$3:A69))),"")</f>
        <v/>
      </c>
      <c r="I69" s="10" t="str">
        <f ca="1">IFERROR(INDEX(MAESTRO!I:I,_xludf.AGGREGATE(15,6,ROW(MAESTRO!$B$3:$B$1000)/((MAESTRO!$B$3:$B$1000="OPA")*(UPPER(MAESTRO!$L$3:$L$1000)="CONFIRMADO")),ROWS($A$3:A69))),"")</f>
        <v/>
      </c>
      <c r="J69" s="10" t="str">
        <f ca="1">IFERROR(INDEX(MAESTRO!J:J,_xludf.AGGREGATE(15,6,ROW(MAESTRO!$B$3:$B$1000)/((MAESTRO!$B$3:$B$1000="OPA")*(UPPER(MAESTRO!$L$3:$L$1000)="CONFIRMADO")),ROWS($A$3:A69))),"")</f>
        <v/>
      </c>
      <c r="K69" s="10" t="str">
        <f ca="1">IFERROR(INDEX(MAESTRO!K:K,_xludf.AGGREGATE(15,6,ROW(MAESTRO!$B$3:$B$1000)/((MAESTRO!$B$3:$B$1000="OPA")*(UPPER(MAESTRO!$L$3:$L$1000)="CONFIRMADO")),ROWS($A$3:A69))),"")</f>
        <v/>
      </c>
      <c r="L69" s="10" t="str">
        <f ca="1">IFERROR(INDEX(MAESTRO!L:L,_xludf.AGGREGATE(15,6,ROW(MAESTRO!$B$3:$B$1000)/((MAESTRO!$B$3:$B$1000="OPA")*(UPPER(MAESTRO!$L$3:$L$1000)="CONFIRMADO")),ROWS($A$3:A69))),"")</f>
        <v/>
      </c>
      <c r="M69" s="10" t="str">
        <f ca="1">IFERROR(INDEX(MAESTRO!M:M,_xludf.AGGREGATE(15,6,ROW(MAESTRO!$B$3:$B$1000)/((MAESTRO!$B$3:$B$1000="OPA")*(UPPER(MAESTRO!$L$3:$L$1000)="CONFIRMADO")),ROWS($A$3:A69))),"")</f>
        <v/>
      </c>
      <c r="N69" s="10" t="str">
        <f ca="1">IFERROR(INDEX(MAESTRO!N:N,_xludf.AGGREGATE(15,6,ROW(MAESTRO!$B$3:$B$1000)/((MAESTRO!$B$3:$B$1000="OPA")*(UPPER(MAESTRO!$L$3:$L$1000)="CONFIRMADO")),ROWS($A$3:A69))),"")</f>
        <v/>
      </c>
      <c r="O69" s="10" t="str">
        <f ca="1">IFERROR(INDEX(MAESTRO!O:O,_xludf.AGGREGATE(15,6,ROW(MAESTRO!$B$3:$B$1000)/((MAESTRO!$B$3:$B$1000="OPA")*(UPPER(MAESTRO!$L$3:$L$1000)="CONFIRMADO")),ROWS($A$3:A69))),"")</f>
        <v/>
      </c>
      <c r="P69" s="10" t="str">
        <f ca="1">IFERROR(INDEX(MAESTRO!P:P,_xludf.AGGREGATE(15,6,ROW(MAESTRO!$B$3:$B$1000)/((MAESTRO!$B$3:$B$1000="OPA")*(UPPER(MAESTRO!$L$3:$L$1000)="CONFIRMADO")),ROWS($A$3:A69))),"")</f>
        <v/>
      </c>
      <c r="Q69" s="10" t="str">
        <f ca="1">IFERROR(INDEX(MAESTRO!Q:Q,_xludf.AGGREGATE(15,6,ROW(MAESTRO!$B$3:$B$1000)/((MAESTRO!$B$3:$B$1000="OPA")*(UPPER(MAESTRO!$L$3:$L$1000)="CONFIRMADO")),ROWS($A$3:A69))),"")</f>
        <v/>
      </c>
      <c r="R69" s="10" t="str">
        <f ca="1">IFERROR(INDEX(MAESTRO!R:R,_xludf.AGGREGATE(15,6,ROW(MAESTRO!$B$3:$B$1000)/((MAESTRO!$B$3:$B$1000="OPA")*(UPPER(MAESTRO!$L$3:$L$1000)="CONFIRMADO")),ROWS($A$3:A69))),"")</f>
        <v/>
      </c>
      <c r="S69" s="10" t="str">
        <f ca="1">IFERROR(INDEX(MAESTRO!S:S,_xludf.AGGREGATE(15,6,ROW(MAESTRO!$B$3:$B$1000)/((MAESTRO!$B$3:$B$1000="OPA")*(UPPER(MAESTRO!$L$3:$L$1000)="CONFIRMADO")),ROWS($A$3:A69))),"")</f>
        <v/>
      </c>
      <c r="T69" s="10" t="str">
        <f ca="1">IFERROR(INDEX(MAESTRO!T:T,_xludf.AGGREGATE(15,6,ROW(MAESTRO!$B$3:$B$1000)/((MAESTRO!$B$3:$B$1000="OPA")*(UPPER(MAESTRO!$L$3:$L$1000)="CONFIRMADO")),ROWS($A$3:A69))),"")</f>
        <v/>
      </c>
      <c r="U69" s="10" t="str">
        <f ca="1">IFERROR(INDEX(MAESTRO!U:U,_xludf.AGGREGATE(15,6,ROW(MAESTRO!$B$3:$B$1000)/((MAESTRO!$B$3:$B$1000="OPA")*(UPPER(MAESTRO!$L$3:$L$1000)="CONFIRMADO")),ROWS($A$3:A69))),"")</f>
        <v/>
      </c>
      <c r="V69" s="10" t="str">
        <f ca="1">IFERROR(INDEX(MAESTRO!V:V,_xludf.AGGREGATE(15,6,ROW(MAESTRO!$B$3:$B$1000)/((MAESTRO!$B$3:$B$1000="OPA")*(UPPER(MAESTRO!$L$3:$L$1000)="CONFIRMADO")),ROWS($A$3:A69))),"")</f>
        <v/>
      </c>
      <c r="W69" s="10" t="str">
        <f ca="1">IFERROR(INDEX(MAESTRO!W:W,_xludf.AGGREGATE(15,6,ROW(MAESTRO!$B$3:$B$1000)/((MAESTRO!$B$3:$B$1000="OPA")*(UPPER(MAESTRO!$L$3:$L$1000)="CONFIRMADO")),ROWS($A$3:A69))),"")</f>
        <v/>
      </c>
      <c r="X69" s="10" t="str">
        <f ca="1">IFERROR(INDEX(MAESTRO!X:X,_xludf.AGGREGATE(15,6,ROW(MAESTRO!$B$3:$B$1000)/((MAESTRO!$B$3:$B$1000="OPA")*(UPPER(MAESTRO!$L$3:$L$1000)="CONFIRMADO")),ROWS($A$3:A69))),"")</f>
        <v/>
      </c>
    </row>
    <row r="70" spans="1:24" ht="22.05" customHeight="1">
      <c r="A70" s="27" t="str">
        <f ca="1">IFERROR(INDEX(MAESTRO!A:A,_xludf.AGGREGATE(15,6,ROW(MAESTRO!$B$3:$B$1000)/((MAESTRO!$B$3:$B$1000="OPA")*(UPPER(MAESTRO!$L$3:$L$1000)="CONFIRMADO")),ROWS($A$3:A70))),"")</f>
        <v/>
      </c>
      <c r="B70" s="27" t="str">
        <f ca="1">IFERROR(INDEX(MAESTRO!B:B,_xludf.AGGREGATE(15,6,ROW(MAESTRO!$B$3:$B$1000)/((MAESTRO!$B$3:$B$1000="OPA")*(UPPER(MAESTRO!$L$3:$L$1000)="CONFIRMADO")),ROWS($A$3:A70))),"")</f>
        <v/>
      </c>
      <c r="C70" s="27" t="str">
        <f ca="1">IFERROR(INDEX(MAESTRO!C:C,_xludf.AGGREGATE(15,6,ROW(MAESTRO!$B$3:$B$1000)/((MAESTRO!$B$3:$B$1000="OPA")*(UPPER(MAESTRO!$L$3:$L$1000)="CONFIRMADO")),ROWS($A$3:A70))),"")</f>
        <v/>
      </c>
      <c r="D70" s="27" t="str">
        <f ca="1">IFERROR(INDEX(MAESTRO!D:D,_xludf.AGGREGATE(15,6,ROW(MAESTRO!$B$3:$B$1000)/((MAESTRO!$B$3:$B$1000="OPA")*(UPPER(MAESTRO!$L$3:$L$1000)="CONFIRMADO")),ROWS($A$3:A70))),"")</f>
        <v/>
      </c>
      <c r="E70" s="27" t="str">
        <f ca="1">IFERROR(INDEX(MAESTRO!E:E,_xludf.AGGREGATE(15,6,ROW(MAESTRO!$B$3:$B$1000)/((MAESTRO!$B$3:$B$1000="OPA")*(UPPER(MAESTRO!$L$3:$L$1000)="CONFIRMADO")),ROWS($A$3:A70))),"")</f>
        <v/>
      </c>
      <c r="F70" s="27" t="str">
        <f ca="1">IFERROR(INDEX(MAESTRO!F:F,_xludf.AGGREGATE(15,6,ROW(MAESTRO!$B$3:$B$1000)/((MAESTRO!$B$3:$B$1000="OPA")*(UPPER(MAESTRO!$L$3:$L$1000)="CONFIRMADO")),ROWS($A$3:A70))),"")</f>
        <v/>
      </c>
      <c r="G70" s="27" t="str">
        <f ca="1">IFERROR(INDEX(MAESTRO!G:G,_xludf.AGGREGATE(15,6,ROW(MAESTRO!$B$3:$B$1000)/((MAESTRO!$B$3:$B$1000="OPA")*(UPPER(MAESTRO!$L$3:$L$1000)="CONFIRMADO")),ROWS($A$3:A70))),"")</f>
        <v/>
      </c>
      <c r="H70" s="27" t="str">
        <f ca="1">IFERROR(INDEX(MAESTRO!H:H,_xludf.AGGREGATE(15,6,ROW(MAESTRO!$B$3:$B$1000)/((MAESTRO!$B$3:$B$1000="OPA")*(UPPER(MAESTRO!$L$3:$L$1000)="CONFIRMADO")),ROWS($A$3:A70))),"")</f>
        <v/>
      </c>
      <c r="I70" s="27" t="str">
        <f ca="1">IFERROR(INDEX(MAESTRO!I:I,_xludf.AGGREGATE(15,6,ROW(MAESTRO!$B$3:$B$1000)/((MAESTRO!$B$3:$B$1000="OPA")*(UPPER(MAESTRO!$L$3:$L$1000)="CONFIRMADO")),ROWS($A$3:A70))),"")</f>
        <v/>
      </c>
      <c r="J70" s="27" t="str">
        <f ca="1">IFERROR(INDEX(MAESTRO!J:J,_xludf.AGGREGATE(15,6,ROW(MAESTRO!$B$3:$B$1000)/((MAESTRO!$B$3:$B$1000="OPA")*(UPPER(MAESTRO!$L$3:$L$1000)="CONFIRMADO")),ROWS($A$3:A70))),"")</f>
        <v/>
      </c>
      <c r="K70" s="27" t="str">
        <f ca="1">IFERROR(INDEX(MAESTRO!K:K,_xludf.AGGREGATE(15,6,ROW(MAESTRO!$B$3:$B$1000)/((MAESTRO!$B$3:$B$1000="OPA")*(UPPER(MAESTRO!$L$3:$L$1000)="CONFIRMADO")),ROWS($A$3:A70))),"")</f>
        <v/>
      </c>
      <c r="L70" s="27" t="str">
        <f ca="1">IFERROR(INDEX(MAESTRO!L:L,_xludf.AGGREGATE(15,6,ROW(MAESTRO!$B$3:$B$1000)/((MAESTRO!$B$3:$B$1000="OPA")*(UPPER(MAESTRO!$L$3:$L$1000)="CONFIRMADO")),ROWS($A$3:A70))),"")</f>
        <v/>
      </c>
      <c r="M70" s="27" t="str">
        <f ca="1">IFERROR(INDEX(MAESTRO!M:M,_xludf.AGGREGATE(15,6,ROW(MAESTRO!$B$3:$B$1000)/((MAESTRO!$B$3:$B$1000="OPA")*(UPPER(MAESTRO!$L$3:$L$1000)="CONFIRMADO")),ROWS($A$3:A70))),"")</f>
        <v/>
      </c>
      <c r="N70" s="27" t="str">
        <f ca="1">IFERROR(INDEX(MAESTRO!N:N,_xludf.AGGREGATE(15,6,ROW(MAESTRO!$B$3:$B$1000)/((MAESTRO!$B$3:$B$1000="OPA")*(UPPER(MAESTRO!$L$3:$L$1000)="CONFIRMADO")),ROWS($A$3:A70))),"")</f>
        <v/>
      </c>
      <c r="O70" s="27" t="str">
        <f ca="1">IFERROR(INDEX(MAESTRO!O:O,_xludf.AGGREGATE(15,6,ROW(MAESTRO!$B$3:$B$1000)/((MAESTRO!$B$3:$B$1000="OPA")*(UPPER(MAESTRO!$L$3:$L$1000)="CONFIRMADO")),ROWS($A$3:A70))),"")</f>
        <v/>
      </c>
      <c r="P70" s="27" t="str">
        <f ca="1">IFERROR(INDEX(MAESTRO!P:P,_xludf.AGGREGATE(15,6,ROW(MAESTRO!$B$3:$B$1000)/((MAESTRO!$B$3:$B$1000="OPA")*(UPPER(MAESTRO!$L$3:$L$1000)="CONFIRMADO")),ROWS($A$3:A70))),"")</f>
        <v/>
      </c>
      <c r="Q70" s="27" t="str">
        <f ca="1">IFERROR(INDEX(MAESTRO!Q:Q,_xludf.AGGREGATE(15,6,ROW(MAESTRO!$B$3:$B$1000)/((MAESTRO!$B$3:$B$1000="OPA")*(UPPER(MAESTRO!$L$3:$L$1000)="CONFIRMADO")),ROWS($A$3:A70))),"")</f>
        <v/>
      </c>
      <c r="R70" s="27" t="str">
        <f ca="1">IFERROR(INDEX(MAESTRO!R:R,_xludf.AGGREGATE(15,6,ROW(MAESTRO!$B$3:$B$1000)/((MAESTRO!$B$3:$B$1000="OPA")*(UPPER(MAESTRO!$L$3:$L$1000)="CONFIRMADO")),ROWS($A$3:A70))),"")</f>
        <v/>
      </c>
      <c r="S70" s="27" t="str">
        <f ca="1">IFERROR(INDEX(MAESTRO!S:S,_xludf.AGGREGATE(15,6,ROW(MAESTRO!$B$3:$B$1000)/((MAESTRO!$B$3:$B$1000="OPA")*(UPPER(MAESTRO!$L$3:$L$1000)="CONFIRMADO")),ROWS($A$3:A70))),"")</f>
        <v/>
      </c>
      <c r="T70" s="27" t="str">
        <f ca="1">IFERROR(INDEX(MAESTRO!T:T,_xludf.AGGREGATE(15,6,ROW(MAESTRO!$B$3:$B$1000)/((MAESTRO!$B$3:$B$1000="OPA")*(UPPER(MAESTRO!$L$3:$L$1000)="CONFIRMADO")),ROWS($A$3:A70))),"")</f>
        <v/>
      </c>
      <c r="U70" s="27" t="str">
        <f ca="1">IFERROR(INDEX(MAESTRO!U:U,_xludf.AGGREGATE(15,6,ROW(MAESTRO!$B$3:$B$1000)/((MAESTRO!$B$3:$B$1000="OPA")*(UPPER(MAESTRO!$L$3:$L$1000)="CONFIRMADO")),ROWS($A$3:A70))),"")</f>
        <v/>
      </c>
      <c r="V70" s="27" t="str">
        <f ca="1">IFERROR(INDEX(MAESTRO!V:V,_xludf.AGGREGATE(15,6,ROW(MAESTRO!$B$3:$B$1000)/((MAESTRO!$B$3:$B$1000="OPA")*(UPPER(MAESTRO!$L$3:$L$1000)="CONFIRMADO")),ROWS($A$3:A70))),"")</f>
        <v/>
      </c>
      <c r="W70" s="27" t="str">
        <f ca="1">IFERROR(INDEX(MAESTRO!W:W,_xludf.AGGREGATE(15,6,ROW(MAESTRO!$B$3:$B$1000)/((MAESTRO!$B$3:$B$1000="OPA")*(UPPER(MAESTRO!$L$3:$L$1000)="CONFIRMADO")),ROWS($A$3:A70))),"")</f>
        <v/>
      </c>
      <c r="X70" s="27" t="str">
        <f ca="1">IFERROR(INDEX(MAESTRO!X:X,_xludf.AGGREGATE(15,6,ROW(MAESTRO!$B$3:$B$1000)/((MAESTRO!$B$3:$B$1000="OPA")*(UPPER(MAESTRO!$L$3:$L$1000)="CONFIRMADO")),ROWS($A$3:A70))),"")</f>
        <v/>
      </c>
    </row>
    <row r="71" spans="1:24" ht="22.05" customHeight="1">
      <c r="A71" s="10" t="str">
        <f ca="1">IFERROR(INDEX(MAESTRO!A:A,_xludf.AGGREGATE(15,6,ROW(MAESTRO!$B$3:$B$1000)/((MAESTRO!$B$3:$B$1000="OPA")*(UPPER(MAESTRO!$L$3:$L$1000)="CONFIRMADO")),ROWS($A$3:A71))),"")</f>
        <v/>
      </c>
      <c r="B71" s="10" t="str">
        <f ca="1">IFERROR(INDEX(MAESTRO!B:B,_xludf.AGGREGATE(15,6,ROW(MAESTRO!$B$3:$B$1000)/((MAESTRO!$B$3:$B$1000="OPA")*(UPPER(MAESTRO!$L$3:$L$1000)="CONFIRMADO")),ROWS($A$3:A71))),"")</f>
        <v/>
      </c>
      <c r="C71" s="10" t="str">
        <f ca="1">IFERROR(INDEX(MAESTRO!C:C,_xludf.AGGREGATE(15,6,ROW(MAESTRO!$B$3:$B$1000)/((MAESTRO!$B$3:$B$1000="OPA")*(UPPER(MAESTRO!$L$3:$L$1000)="CONFIRMADO")),ROWS($A$3:A71))),"")</f>
        <v/>
      </c>
      <c r="D71" s="10" t="str">
        <f ca="1">IFERROR(INDEX(MAESTRO!D:D,_xludf.AGGREGATE(15,6,ROW(MAESTRO!$B$3:$B$1000)/((MAESTRO!$B$3:$B$1000="OPA")*(UPPER(MAESTRO!$L$3:$L$1000)="CONFIRMADO")),ROWS($A$3:A71))),"")</f>
        <v/>
      </c>
      <c r="E71" s="10" t="str">
        <f ca="1">IFERROR(INDEX(MAESTRO!E:E,_xludf.AGGREGATE(15,6,ROW(MAESTRO!$B$3:$B$1000)/((MAESTRO!$B$3:$B$1000="OPA")*(UPPER(MAESTRO!$L$3:$L$1000)="CONFIRMADO")),ROWS($A$3:A71))),"")</f>
        <v/>
      </c>
      <c r="F71" s="10" t="str">
        <f ca="1">IFERROR(INDEX(MAESTRO!F:F,_xludf.AGGREGATE(15,6,ROW(MAESTRO!$B$3:$B$1000)/((MAESTRO!$B$3:$B$1000="OPA")*(UPPER(MAESTRO!$L$3:$L$1000)="CONFIRMADO")),ROWS($A$3:A71))),"")</f>
        <v/>
      </c>
      <c r="G71" s="10" t="str">
        <f ca="1">IFERROR(INDEX(MAESTRO!G:G,_xludf.AGGREGATE(15,6,ROW(MAESTRO!$B$3:$B$1000)/((MAESTRO!$B$3:$B$1000="OPA")*(UPPER(MAESTRO!$L$3:$L$1000)="CONFIRMADO")),ROWS($A$3:A71))),"")</f>
        <v/>
      </c>
      <c r="H71" s="10" t="str">
        <f ca="1">IFERROR(INDEX(MAESTRO!H:H,_xludf.AGGREGATE(15,6,ROW(MAESTRO!$B$3:$B$1000)/((MAESTRO!$B$3:$B$1000="OPA")*(UPPER(MAESTRO!$L$3:$L$1000)="CONFIRMADO")),ROWS($A$3:A71))),"")</f>
        <v/>
      </c>
      <c r="I71" s="10" t="str">
        <f ca="1">IFERROR(INDEX(MAESTRO!I:I,_xludf.AGGREGATE(15,6,ROW(MAESTRO!$B$3:$B$1000)/((MAESTRO!$B$3:$B$1000="OPA")*(UPPER(MAESTRO!$L$3:$L$1000)="CONFIRMADO")),ROWS($A$3:A71))),"")</f>
        <v/>
      </c>
      <c r="J71" s="10" t="str">
        <f ca="1">IFERROR(INDEX(MAESTRO!J:J,_xludf.AGGREGATE(15,6,ROW(MAESTRO!$B$3:$B$1000)/((MAESTRO!$B$3:$B$1000="OPA")*(UPPER(MAESTRO!$L$3:$L$1000)="CONFIRMADO")),ROWS($A$3:A71))),"")</f>
        <v/>
      </c>
      <c r="K71" s="10" t="str">
        <f ca="1">IFERROR(INDEX(MAESTRO!K:K,_xludf.AGGREGATE(15,6,ROW(MAESTRO!$B$3:$B$1000)/((MAESTRO!$B$3:$B$1000="OPA")*(UPPER(MAESTRO!$L$3:$L$1000)="CONFIRMADO")),ROWS($A$3:A71))),"")</f>
        <v/>
      </c>
      <c r="L71" s="10" t="str">
        <f ca="1">IFERROR(INDEX(MAESTRO!L:L,_xludf.AGGREGATE(15,6,ROW(MAESTRO!$B$3:$B$1000)/((MAESTRO!$B$3:$B$1000="OPA")*(UPPER(MAESTRO!$L$3:$L$1000)="CONFIRMADO")),ROWS($A$3:A71))),"")</f>
        <v/>
      </c>
      <c r="M71" s="10" t="str">
        <f ca="1">IFERROR(INDEX(MAESTRO!M:M,_xludf.AGGREGATE(15,6,ROW(MAESTRO!$B$3:$B$1000)/((MAESTRO!$B$3:$B$1000="OPA")*(UPPER(MAESTRO!$L$3:$L$1000)="CONFIRMADO")),ROWS($A$3:A71))),"")</f>
        <v/>
      </c>
      <c r="N71" s="10" t="str">
        <f ca="1">IFERROR(INDEX(MAESTRO!N:N,_xludf.AGGREGATE(15,6,ROW(MAESTRO!$B$3:$B$1000)/((MAESTRO!$B$3:$B$1000="OPA")*(UPPER(MAESTRO!$L$3:$L$1000)="CONFIRMADO")),ROWS($A$3:A71))),"")</f>
        <v/>
      </c>
      <c r="O71" s="10" t="str">
        <f ca="1">IFERROR(INDEX(MAESTRO!O:O,_xludf.AGGREGATE(15,6,ROW(MAESTRO!$B$3:$B$1000)/((MAESTRO!$B$3:$B$1000="OPA")*(UPPER(MAESTRO!$L$3:$L$1000)="CONFIRMADO")),ROWS($A$3:A71))),"")</f>
        <v/>
      </c>
      <c r="P71" s="10" t="str">
        <f ca="1">IFERROR(INDEX(MAESTRO!P:P,_xludf.AGGREGATE(15,6,ROW(MAESTRO!$B$3:$B$1000)/((MAESTRO!$B$3:$B$1000="OPA")*(UPPER(MAESTRO!$L$3:$L$1000)="CONFIRMADO")),ROWS($A$3:A71))),"")</f>
        <v/>
      </c>
      <c r="Q71" s="10" t="str">
        <f ca="1">IFERROR(INDEX(MAESTRO!Q:Q,_xludf.AGGREGATE(15,6,ROW(MAESTRO!$B$3:$B$1000)/((MAESTRO!$B$3:$B$1000="OPA")*(UPPER(MAESTRO!$L$3:$L$1000)="CONFIRMADO")),ROWS($A$3:A71))),"")</f>
        <v/>
      </c>
      <c r="R71" s="10" t="str">
        <f ca="1">IFERROR(INDEX(MAESTRO!R:R,_xludf.AGGREGATE(15,6,ROW(MAESTRO!$B$3:$B$1000)/((MAESTRO!$B$3:$B$1000="OPA")*(UPPER(MAESTRO!$L$3:$L$1000)="CONFIRMADO")),ROWS($A$3:A71))),"")</f>
        <v/>
      </c>
      <c r="S71" s="10" t="str">
        <f ca="1">IFERROR(INDEX(MAESTRO!S:S,_xludf.AGGREGATE(15,6,ROW(MAESTRO!$B$3:$B$1000)/((MAESTRO!$B$3:$B$1000="OPA")*(UPPER(MAESTRO!$L$3:$L$1000)="CONFIRMADO")),ROWS($A$3:A71))),"")</f>
        <v/>
      </c>
      <c r="T71" s="10" t="str">
        <f ca="1">IFERROR(INDEX(MAESTRO!T:T,_xludf.AGGREGATE(15,6,ROW(MAESTRO!$B$3:$B$1000)/((MAESTRO!$B$3:$B$1000="OPA")*(UPPER(MAESTRO!$L$3:$L$1000)="CONFIRMADO")),ROWS($A$3:A71))),"")</f>
        <v/>
      </c>
      <c r="U71" s="10" t="str">
        <f ca="1">IFERROR(INDEX(MAESTRO!U:U,_xludf.AGGREGATE(15,6,ROW(MAESTRO!$B$3:$B$1000)/((MAESTRO!$B$3:$B$1000="OPA")*(UPPER(MAESTRO!$L$3:$L$1000)="CONFIRMADO")),ROWS($A$3:A71))),"")</f>
        <v/>
      </c>
      <c r="V71" s="10" t="str">
        <f ca="1">IFERROR(INDEX(MAESTRO!V:V,_xludf.AGGREGATE(15,6,ROW(MAESTRO!$B$3:$B$1000)/((MAESTRO!$B$3:$B$1000="OPA")*(UPPER(MAESTRO!$L$3:$L$1000)="CONFIRMADO")),ROWS($A$3:A71))),"")</f>
        <v/>
      </c>
      <c r="W71" s="10" t="str">
        <f ca="1">IFERROR(INDEX(MAESTRO!W:W,_xludf.AGGREGATE(15,6,ROW(MAESTRO!$B$3:$B$1000)/((MAESTRO!$B$3:$B$1000="OPA")*(UPPER(MAESTRO!$L$3:$L$1000)="CONFIRMADO")),ROWS($A$3:A71))),"")</f>
        <v/>
      </c>
      <c r="X71" s="10" t="str">
        <f ca="1">IFERROR(INDEX(MAESTRO!X:X,_xludf.AGGREGATE(15,6,ROW(MAESTRO!$B$3:$B$1000)/((MAESTRO!$B$3:$B$1000="OPA")*(UPPER(MAESTRO!$L$3:$L$1000)="CONFIRMADO")),ROWS($A$3:A71))),"")</f>
        <v/>
      </c>
    </row>
    <row r="72" spans="1:24" ht="22.05" customHeight="1">
      <c r="A72" s="27" t="str">
        <f ca="1">IFERROR(INDEX(MAESTRO!A:A,_xludf.AGGREGATE(15,6,ROW(MAESTRO!$B$3:$B$1000)/((MAESTRO!$B$3:$B$1000="OPA")*(UPPER(MAESTRO!$L$3:$L$1000)="CONFIRMADO")),ROWS($A$3:A72))),"")</f>
        <v/>
      </c>
      <c r="B72" s="27" t="str">
        <f ca="1">IFERROR(INDEX(MAESTRO!B:B,_xludf.AGGREGATE(15,6,ROW(MAESTRO!$B$3:$B$1000)/((MAESTRO!$B$3:$B$1000="OPA")*(UPPER(MAESTRO!$L$3:$L$1000)="CONFIRMADO")),ROWS($A$3:A72))),"")</f>
        <v/>
      </c>
      <c r="C72" s="27" t="str">
        <f ca="1">IFERROR(INDEX(MAESTRO!C:C,_xludf.AGGREGATE(15,6,ROW(MAESTRO!$B$3:$B$1000)/((MAESTRO!$B$3:$B$1000="OPA")*(UPPER(MAESTRO!$L$3:$L$1000)="CONFIRMADO")),ROWS($A$3:A72))),"")</f>
        <v/>
      </c>
      <c r="D72" s="27" t="str">
        <f ca="1">IFERROR(INDEX(MAESTRO!D:D,_xludf.AGGREGATE(15,6,ROW(MAESTRO!$B$3:$B$1000)/((MAESTRO!$B$3:$B$1000="OPA")*(UPPER(MAESTRO!$L$3:$L$1000)="CONFIRMADO")),ROWS($A$3:A72))),"")</f>
        <v/>
      </c>
      <c r="E72" s="27" t="str">
        <f ca="1">IFERROR(INDEX(MAESTRO!E:E,_xludf.AGGREGATE(15,6,ROW(MAESTRO!$B$3:$B$1000)/((MAESTRO!$B$3:$B$1000="OPA")*(UPPER(MAESTRO!$L$3:$L$1000)="CONFIRMADO")),ROWS($A$3:A72))),"")</f>
        <v/>
      </c>
      <c r="F72" s="27" t="str">
        <f ca="1">IFERROR(INDEX(MAESTRO!F:F,_xludf.AGGREGATE(15,6,ROW(MAESTRO!$B$3:$B$1000)/((MAESTRO!$B$3:$B$1000="OPA")*(UPPER(MAESTRO!$L$3:$L$1000)="CONFIRMADO")),ROWS($A$3:A72))),"")</f>
        <v/>
      </c>
      <c r="G72" s="27" t="str">
        <f ca="1">IFERROR(INDEX(MAESTRO!G:G,_xludf.AGGREGATE(15,6,ROW(MAESTRO!$B$3:$B$1000)/((MAESTRO!$B$3:$B$1000="OPA")*(UPPER(MAESTRO!$L$3:$L$1000)="CONFIRMADO")),ROWS($A$3:A72))),"")</f>
        <v/>
      </c>
      <c r="H72" s="27" t="str">
        <f ca="1">IFERROR(INDEX(MAESTRO!H:H,_xludf.AGGREGATE(15,6,ROW(MAESTRO!$B$3:$B$1000)/((MAESTRO!$B$3:$B$1000="OPA")*(UPPER(MAESTRO!$L$3:$L$1000)="CONFIRMADO")),ROWS($A$3:A72))),"")</f>
        <v/>
      </c>
      <c r="I72" s="27" t="str">
        <f ca="1">IFERROR(INDEX(MAESTRO!I:I,_xludf.AGGREGATE(15,6,ROW(MAESTRO!$B$3:$B$1000)/((MAESTRO!$B$3:$B$1000="OPA")*(UPPER(MAESTRO!$L$3:$L$1000)="CONFIRMADO")),ROWS($A$3:A72))),"")</f>
        <v/>
      </c>
      <c r="J72" s="27" t="str">
        <f ca="1">IFERROR(INDEX(MAESTRO!J:J,_xludf.AGGREGATE(15,6,ROW(MAESTRO!$B$3:$B$1000)/((MAESTRO!$B$3:$B$1000="OPA")*(UPPER(MAESTRO!$L$3:$L$1000)="CONFIRMADO")),ROWS($A$3:A72))),"")</f>
        <v/>
      </c>
      <c r="K72" s="27" t="str">
        <f ca="1">IFERROR(INDEX(MAESTRO!K:K,_xludf.AGGREGATE(15,6,ROW(MAESTRO!$B$3:$B$1000)/((MAESTRO!$B$3:$B$1000="OPA")*(UPPER(MAESTRO!$L$3:$L$1000)="CONFIRMADO")),ROWS($A$3:A72))),"")</f>
        <v/>
      </c>
      <c r="L72" s="27" t="str">
        <f ca="1">IFERROR(INDEX(MAESTRO!L:L,_xludf.AGGREGATE(15,6,ROW(MAESTRO!$B$3:$B$1000)/((MAESTRO!$B$3:$B$1000="OPA")*(UPPER(MAESTRO!$L$3:$L$1000)="CONFIRMADO")),ROWS($A$3:A72))),"")</f>
        <v/>
      </c>
      <c r="M72" s="27" t="str">
        <f ca="1">IFERROR(INDEX(MAESTRO!M:M,_xludf.AGGREGATE(15,6,ROW(MAESTRO!$B$3:$B$1000)/((MAESTRO!$B$3:$B$1000="OPA")*(UPPER(MAESTRO!$L$3:$L$1000)="CONFIRMADO")),ROWS($A$3:A72))),"")</f>
        <v/>
      </c>
      <c r="N72" s="27" t="str">
        <f ca="1">IFERROR(INDEX(MAESTRO!N:N,_xludf.AGGREGATE(15,6,ROW(MAESTRO!$B$3:$B$1000)/((MAESTRO!$B$3:$B$1000="OPA")*(UPPER(MAESTRO!$L$3:$L$1000)="CONFIRMADO")),ROWS($A$3:A72))),"")</f>
        <v/>
      </c>
      <c r="O72" s="27" t="str">
        <f ca="1">IFERROR(INDEX(MAESTRO!O:O,_xludf.AGGREGATE(15,6,ROW(MAESTRO!$B$3:$B$1000)/((MAESTRO!$B$3:$B$1000="OPA")*(UPPER(MAESTRO!$L$3:$L$1000)="CONFIRMADO")),ROWS($A$3:A72))),"")</f>
        <v/>
      </c>
      <c r="P72" s="27" t="str">
        <f ca="1">IFERROR(INDEX(MAESTRO!P:P,_xludf.AGGREGATE(15,6,ROW(MAESTRO!$B$3:$B$1000)/((MAESTRO!$B$3:$B$1000="OPA")*(UPPER(MAESTRO!$L$3:$L$1000)="CONFIRMADO")),ROWS($A$3:A72))),"")</f>
        <v/>
      </c>
      <c r="Q72" s="27" t="str">
        <f ca="1">IFERROR(INDEX(MAESTRO!Q:Q,_xludf.AGGREGATE(15,6,ROW(MAESTRO!$B$3:$B$1000)/((MAESTRO!$B$3:$B$1000="OPA")*(UPPER(MAESTRO!$L$3:$L$1000)="CONFIRMADO")),ROWS($A$3:A72))),"")</f>
        <v/>
      </c>
      <c r="R72" s="27" t="str">
        <f ca="1">IFERROR(INDEX(MAESTRO!R:R,_xludf.AGGREGATE(15,6,ROW(MAESTRO!$B$3:$B$1000)/((MAESTRO!$B$3:$B$1000="OPA")*(UPPER(MAESTRO!$L$3:$L$1000)="CONFIRMADO")),ROWS($A$3:A72))),"")</f>
        <v/>
      </c>
      <c r="S72" s="27" t="str">
        <f ca="1">IFERROR(INDEX(MAESTRO!S:S,_xludf.AGGREGATE(15,6,ROW(MAESTRO!$B$3:$B$1000)/((MAESTRO!$B$3:$B$1000="OPA")*(UPPER(MAESTRO!$L$3:$L$1000)="CONFIRMADO")),ROWS($A$3:A72))),"")</f>
        <v/>
      </c>
      <c r="T72" s="27" t="str">
        <f ca="1">IFERROR(INDEX(MAESTRO!T:T,_xludf.AGGREGATE(15,6,ROW(MAESTRO!$B$3:$B$1000)/((MAESTRO!$B$3:$B$1000="OPA")*(UPPER(MAESTRO!$L$3:$L$1000)="CONFIRMADO")),ROWS($A$3:A72))),"")</f>
        <v/>
      </c>
      <c r="U72" s="27" t="str">
        <f ca="1">IFERROR(INDEX(MAESTRO!U:U,_xludf.AGGREGATE(15,6,ROW(MAESTRO!$B$3:$B$1000)/((MAESTRO!$B$3:$B$1000="OPA")*(UPPER(MAESTRO!$L$3:$L$1000)="CONFIRMADO")),ROWS($A$3:A72))),"")</f>
        <v/>
      </c>
      <c r="V72" s="27" t="str">
        <f ca="1">IFERROR(INDEX(MAESTRO!V:V,_xludf.AGGREGATE(15,6,ROW(MAESTRO!$B$3:$B$1000)/((MAESTRO!$B$3:$B$1000="OPA")*(UPPER(MAESTRO!$L$3:$L$1000)="CONFIRMADO")),ROWS($A$3:A72))),"")</f>
        <v/>
      </c>
      <c r="W72" s="27" t="str">
        <f ca="1">IFERROR(INDEX(MAESTRO!W:W,_xludf.AGGREGATE(15,6,ROW(MAESTRO!$B$3:$B$1000)/((MAESTRO!$B$3:$B$1000="OPA")*(UPPER(MAESTRO!$L$3:$L$1000)="CONFIRMADO")),ROWS($A$3:A72))),"")</f>
        <v/>
      </c>
      <c r="X72" s="27" t="str">
        <f ca="1">IFERROR(INDEX(MAESTRO!X:X,_xludf.AGGREGATE(15,6,ROW(MAESTRO!$B$3:$B$1000)/((MAESTRO!$B$3:$B$1000="OPA")*(UPPER(MAESTRO!$L$3:$L$1000)="CONFIRMADO")),ROWS($A$3:A72))),"")</f>
        <v/>
      </c>
    </row>
    <row r="73" spans="1:24" ht="22.05" customHeight="1">
      <c r="A73" s="10" t="str">
        <f ca="1">IFERROR(INDEX(MAESTRO!A:A,_xludf.AGGREGATE(15,6,ROW(MAESTRO!$B$3:$B$1000)/((MAESTRO!$B$3:$B$1000="OPA")*(UPPER(MAESTRO!$L$3:$L$1000)="CONFIRMADO")),ROWS($A$3:A73))),"")</f>
        <v/>
      </c>
      <c r="B73" s="10" t="str">
        <f ca="1">IFERROR(INDEX(MAESTRO!B:B,_xludf.AGGREGATE(15,6,ROW(MAESTRO!$B$3:$B$1000)/((MAESTRO!$B$3:$B$1000="OPA")*(UPPER(MAESTRO!$L$3:$L$1000)="CONFIRMADO")),ROWS($A$3:A73))),"")</f>
        <v/>
      </c>
      <c r="C73" s="10" t="str">
        <f ca="1">IFERROR(INDEX(MAESTRO!C:C,_xludf.AGGREGATE(15,6,ROW(MAESTRO!$B$3:$B$1000)/((MAESTRO!$B$3:$B$1000="OPA")*(UPPER(MAESTRO!$L$3:$L$1000)="CONFIRMADO")),ROWS($A$3:A73))),"")</f>
        <v/>
      </c>
      <c r="D73" s="10" t="str">
        <f ca="1">IFERROR(INDEX(MAESTRO!D:D,_xludf.AGGREGATE(15,6,ROW(MAESTRO!$B$3:$B$1000)/((MAESTRO!$B$3:$B$1000="OPA")*(UPPER(MAESTRO!$L$3:$L$1000)="CONFIRMADO")),ROWS($A$3:A73))),"")</f>
        <v/>
      </c>
      <c r="E73" s="10" t="str">
        <f ca="1">IFERROR(INDEX(MAESTRO!E:E,_xludf.AGGREGATE(15,6,ROW(MAESTRO!$B$3:$B$1000)/((MAESTRO!$B$3:$B$1000="OPA")*(UPPER(MAESTRO!$L$3:$L$1000)="CONFIRMADO")),ROWS($A$3:A73))),"")</f>
        <v/>
      </c>
      <c r="F73" s="10" t="str">
        <f ca="1">IFERROR(INDEX(MAESTRO!F:F,_xludf.AGGREGATE(15,6,ROW(MAESTRO!$B$3:$B$1000)/((MAESTRO!$B$3:$B$1000="OPA")*(UPPER(MAESTRO!$L$3:$L$1000)="CONFIRMADO")),ROWS($A$3:A73))),"")</f>
        <v/>
      </c>
      <c r="G73" s="10" t="str">
        <f ca="1">IFERROR(INDEX(MAESTRO!G:G,_xludf.AGGREGATE(15,6,ROW(MAESTRO!$B$3:$B$1000)/((MAESTRO!$B$3:$B$1000="OPA")*(UPPER(MAESTRO!$L$3:$L$1000)="CONFIRMADO")),ROWS($A$3:A73))),"")</f>
        <v/>
      </c>
      <c r="H73" s="10" t="str">
        <f ca="1">IFERROR(INDEX(MAESTRO!H:H,_xludf.AGGREGATE(15,6,ROW(MAESTRO!$B$3:$B$1000)/((MAESTRO!$B$3:$B$1000="OPA")*(UPPER(MAESTRO!$L$3:$L$1000)="CONFIRMADO")),ROWS($A$3:A73))),"")</f>
        <v/>
      </c>
      <c r="I73" s="10" t="str">
        <f ca="1">IFERROR(INDEX(MAESTRO!I:I,_xludf.AGGREGATE(15,6,ROW(MAESTRO!$B$3:$B$1000)/((MAESTRO!$B$3:$B$1000="OPA")*(UPPER(MAESTRO!$L$3:$L$1000)="CONFIRMADO")),ROWS($A$3:A73))),"")</f>
        <v/>
      </c>
      <c r="J73" s="10" t="str">
        <f ca="1">IFERROR(INDEX(MAESTRO!J:J,_xludf.AGGREGATE(15,6,ROW(MAESTRO!$B$3:$B$1000)/((MAESTRO!$B$3:$B$1000="OPA")*(UPPER(MAESTRO!$L$3:$L$1000)="CONFIRMADO")),ROWS($A$3:A73))),"")</f>
        <v/>
      </c>
      <c r="K73" s="10" t="str">
        <f ca="1">IFERROR(INDEX(MAESTRO!K:K,_xludf.AGGREGATE(15,6,ROW(MAESTRO!$B$3:$B$1000)/((MAESTRO!$B$3:$B$1000="OPA")*(UPPER(MAESTRO!$L$3:$L$1000)="CONFIRMADO")),ROWS($A$3:A73))),"")</f>
        <v/>
      </c>
      <c r="L73" s="10" t="str">
        <f ca="1">IFERROR(INDEX(MAESTRO!L:L,_xludf.AGGREGATE(15,6,ROW(MAESTRO!$B$3:$B$1000)/((MAESTRO!$B$3:$B$1000="OPA")*(UPPER(MAESTRO!$L$3:$L$1000)="CONFIRMADO")),ROWS($A$3:A73))),"")</f>
        <v/>
      </c>
      <c r="M73" s="10" t="str">
        <f ca="1">IFERROR(INDEX(MAESTRO!M:M,_xludf.AGGREGATE(15,6,ROW(MAESTRO!$B$3:$B$1000)/((MAESTRO!$B$3:$B$1000="OPA")*(UPPER(MAESTRO!$L$3:$L$1000)="CONFIRMADO")),ROWS($A$3:A73))),"")</f>
        <v/>
      </c>
      <c r="N73" s="10" t="str">
        <f ca="1">IFERROR(INDEX(MAESTRO!N:N,_xludf.AGGREGATE(15,6,ROW(MAESTRO!$B$3:$B$1000)/((MAESTRO!$B$3:$B$1000="OPA")*(UPPER(MAESTRO!$L$3:$L$1000)="CONFIRMADO")),ROWS($A$3:A73))),"")</f>
        <v/>
      </c>
      <c r="O73" s="10" t="str">
        <f ca="1">IFERROR(INDEX(MAESTRO!O:O,_xludf.AGGREGATE(15,6,ROW(MAESTRO!$B$3:$B$1000)/((MAESTRO!$B$3:$B$1000="OPA")*(UPPER(MAESTRO!$L$3:$L$1000)="CONFIRMADO")),ROWS($A$3:A73))),"")</f>
        <v/>
      </c>
      <c r="P73" s="10" t="str">
        <f ca="1">IFERROR(INDEX(MAESTRO!P:P,_xludf.AGGREGATE(15,6,ROW(MAESTRO!$B$3:$B$1000)/((MAESTRO!$B$3:$B$1000="OPA")*(UPPER(MAESTRO!$L$3:$L$1000)="CONFIRMADO")),ROWS($A$3:A73))),"")</f>
        <v/>
      </c>
      <c r="Q73" s="10" t="str">
        <f ca="1">IFERROR(INDEX(MAESTRO!Q:Q,_xludf.AGGREGATE(15,6,ROW(MAESTRO!$B$3:$B$1000)/((MAESTRO!$B$3:$B$1000="OPA")*(UPPER(MAESTRO!$L$3:$L$1000)="CONFIRMADO")),ROWS($A$3:A73))),"")</f>
        <v/>
      </c>
      <c r="R73" s="10" t="str">
        <f ca="1">IFERROR(INDEX(MAESTRO!R:R,_xludf.AGGREGATE(15,6,ROW(MAESTRO!$B$3:$B$1000)/((MAESTRO!$B$3:$B$1000="OPA")*(UPPER(MAESTRO!$L$3:$L$1000)="CONFIRMADO")),ROWS($A$3:A73))),"")</f>
        <v/>
      </c>
      <c r="S73" s="10" t="str">
        <f ca="1">IFERROR(INDEX(MAESTRO!S:S,_xludf.AGGREGATE(15,6,ROW(MAESTRO!$B$3:$B$1000)/((MAESTRO!$B$3:$B$1000="OPA")*(UPPER(MAESTRO!$L$3:$L$1000)="CONFIRMADO")),ROWS($A$3:A73))),"")</f>
        <v/>
      </c>
      <c r="T73" s="10" t="str">
        <f ca="1">IFERROR(INDEX(MAESTRO!T:T,_xludf.AGGREGATE(15,6,ROW(MAESTRO!$B$3:$B$1000)/((MAESTRO!$B$3:$B$1000="OPA")*(UPPER(MAESTRO!$L$3:$L$1000)="CONFIRMADO")),ROWS($A$3:A73))),"")</f>
        <v/>
      </c>
      <c r="U73" s="10" t="str">
        <f ca="1">IFERROR(INDEX(MAESTRO!U:U,_xludf.AGGREGATE(15,6,ROW(MAESTRO!$B$3:$B$1000)/((MAESTRO!$B$3:$B$1000="OPA")*(UPPER(MAESTRO!$L$3:$L$1000)="CONFIRMADO")),ROWS($A$3:A73))),"")</f>
        <v/>
      </c>
      <c r="V73" s="10" t="str">
        <f ca="1">IFERROR(INDEX(MAESTRO!V:V,_xludf.AGGREGATE(15,6,ROW(MAESTRO!$B$3:$B$1000)/((MAESTRO!$B$3:$B$1000="OPA")*(UPPER(MAESTRO!$L$3:$L$1000)="CONFIRMADO")),ROWS($A$3:A73))),"")</f>
        <v/>
      </c>
      <c r="W73" s="10" t="str">
        <f ca="1">IFERROR(INDEX(MAESTRO!W:W,_xludf.AGGREGATE(15,6,ROW(MAESTRO!$B$3:$B$1000)/((MAESTRO!$B$3:$B$1000="OPA")*(UPPER(MAESTRO!$L$3:$L$1000)="CONFIRMADO")),ROWS($A$3:A73))),"")</f>
        <v/>
      </c>
      <c r="X73" s="10" t="str">
        <f ca="1">IFERROR(INDEX(MAESTRO!X:X,_xludf.AGGREGATE(15,6,ROW(MAESTRO!$B$3:$B$1000)/((MAESTRO!$B$3:$B$1000="OPA")*(UPPER(MAESTRO!$L$3:$L$1000)="CONFIRMADO")),ROWS($A$3:A73))),"")</f>
        <v/>
      </c>
    </row>
    <row r="74" spans="1:24" ht="22.05" customHeight="1">
      <c r="A74" s="27" t="str">
        <f ca="1">IFERROR(INDEX(MAESTRO!A:A,_xludf.AGGREGATE(15,6,ROW(MAESTRO!$B$3:$B$1000)/((MAESTRO!$B$3:$B$1000="OPA")*(UPPER(MAESTRO!$L$3:$L$1000)="CONFIRMADO")),ROWS($A$3:A74))),"")</f>
        <v/>
      </c>
      <c r="B74" s="27" t="str">
        <f ca="1">IFERROR(INDEX(MAESTRO!B:B,_xludf.AGGREGATE(15,6,ROW(MAESTRO!$B$3:$B$1000)/((MAESTRO!$B$3:$B$1000="OPA")*(UPPER(MAESTRO!$L$3:$L$1000)="CONFIRMADO")),ROWS($A$3:A74))),"")</f>
        <v/>
      </c>
      <c r="C74" s="27" t="str">
        <f ca="1">IFERROR(INDEX(MAESTRO!C:C,_xludf.AGGREGATE(15,6,ROW(MAESTRO!$B$3:$B$1000)/((MAESTRO!$B$3:$B$1000="OPA")*(UPPER(MAESTRO!$L$3:$L$1000)="CONFIRMADO")),ROWS($A$3:A74))),"")</f>
        <v/>
      </c>
      <c r="D74" s="27" t="str">
        <f ca="1">IFERROR(INDEX(MAESTRO!D:D,_xludf.AGGREGATE(15,6,ROW(MAESTRO!$B$3:$B$1000)/((MAESTRO!$B$3:$B$1000="OPA")*(UPPER(MAESTRO!$L$3:$L$1000)="CONFIRMADO")),ROWS($A$3:A74))),"")</f>
        <v/>
      </c>
      <c r="E74" s="27" t="str">
        <f ca="1">IFERROR(INDEX(MAESTRO!E:E,_xludf.AGGREGATE(15,6,ROW(MAESTRO!$B$3:$B$1000)/((MAESTRO!$B$3:$B$1000="OPA")*(UPPER(MAESTRO!$L$3:$L$1000)="CONFIRMADO")),ROWS($A$3:A74))),"")</f>
        <v/>
      </c>
      <c r="F74" s="27" t="str">
        <f ca="1">IFERROR(INDEX(MAESTRO!F:F,_xludf.AGGREGATE(15,6,ROW(MAESTRO!$B$3:$B$1000)/((MAESTRO!$B$3:$B$1000="OPA")*(UPPER(MAESTRO!$L$3:$L$1000)="CONFIRMADO")),ROWS($A$3:A74))),"")</f>
        <v/>
      </c>
      <c r="G74" s="27" t="str">
        <f ca="1">IFERROR(INDEX(MAESTRO!G:G,_xludf.AGGREGATE(15,6,ROW(MAESTRO!$B$3:$B$1000)/((MAESTRO!$B$3:$B$1000="OPA")*(UPPER(MAESTRO!$L$3:$L$1000)="CONFIRMADO")),ROWS($A$3:A74))),"")</f>
        <v/>
      </c>
      <c r="H74" s="27" t="str">
        <f ca="1">IFERROR(INDEX(MAESTRO!H:H,_xludf.AGGREGATE(15,6,ROW(MAESTRO!$B$3:$B$1000)/((MAESTRO!$B$3:$B$1000="OPA")*(UPPER(MAESTRO!$L$3:$L$1000)="CONFIRMADO")),ROWS($A$3:A74))),"")</f>
        <v/>
      </c>
      <c r="I74" s="27" t="str">
        <f ca="1">IFERROR(INDEX(MAESTRO!I:I,_xludf.AGGREGATE(15,6,ROW(MAESTRO!$B$3:$B$1000)/((MAESTRO!$B$3:$B$1000="OPA")*(UPPER(MAESTRO!$L$3:$L$1000)="CONFIRMADO")),ROWS($A$3:A74))),"")</f>
        <v/>
      </c>
      <c r="J74" s="27" t="str">
        <f ca="1">IFERROR(INDEX(MAESTRO!J:J,_xludf.AGGREGATE(15,6,ROW(MAESTRO!$B$3:$B$1000)/((MAESTRO!$B$3:$B$1000="OPA")*(UPPER(MAESTRO!$L$3:$L$1000)="CONFIRMADO")),ROWS($A$3:A74))),"")</f>
        <v/>
      </c>
      <c r="K74" s="27" t="str">
        <f ca="1">IFERROR(INDEX(MAESTRO!K:K,_xludf.AGGREGATE(15,6,ROW(MAESTRO!$B$3:$B$1000)/((MAESTRO!$B$3:$B$1000="OPA")*(UPPER(MAESTRO!$L$3:$L$1000)="CONFIRMADO")),ROWS($A$3:A74))),"")</f>
        <v/>
      </c>
      <c r="L74" s="27" t="str">
        <f ca="1">IFERROR(INDEX(MAESTRO!L:L,_xludf.AGGREGATE(15,6,ROW(MAESTRO!$B$3:$B$1000)/((MAESTRO!$B$3:$B$1000="OPA")*(UPPER(MAESTRO!$L$3:$L$1000)="CONFIRMADO")),ROWS($A$3:A74))),"")</f>
        <v/>
      </c>
      <c r="M74" s="27" t="str">
        <f ca="1">IFERROR(INDEX(MAESTRO!M:M,_xludf.AGGREGATE(15,6,ROW(MAESTRO!$B$3:$B$1000)/((MAESTRO!$B$3:$B$1000="OPA")*(UPPER(MAESTRO!$L$3:$L$1000)="CONFIRMADO")),ROWS($A$3:A74))),"")</f>
        <v/>
      </c>
      <c r="N74" s="27" t="str">
        <f ca="1">IFERROR(INDEX(MAESTRO!N:N,_xludf.AGGREGATE(15,6,ROW(MAESTRO!$B$3:$B$1000)/((MAESTRO!$B$3:$B$1000="OPA")*(UPPER(MAESTRO!$L$3:$L$1000)="CONFIRMADO")),ROWS($A$3:A74))),"")</f>
        <v/>
      </c>
      <c r="O74" s="27" t="str">
        <f ca="1">IFERROR(INDEX(MAESTRO!O:O,_xludf.AGGREGATE(15,6,ROW(MAESTRO!$B$3:$B$1000)/((MAESTRO!$B$3:$B$1000="OPA")*(UPPER(MAESTRO!$L$3:$L$1000)="CONFIRMADO")),ROWS($A$3:A74))),"")</f>
        <v/>
      </c>
      <c r="P74" s="27" t="str">
        <f ca="1">IFERROR(INDEX(MAESTRO!P:P,_xludf.AGGREGATE(15,6,ROW(MAESTRO!$B$3:$B$1000)/((MAESTRO!$B$3:$B$1000="OPA")*(UPPER(MAESTRO!$L$3:$L$1000)="CONFIRMADO")),ROWS($A$3:A74))),"")</f>
        <v/>
      </c>
      <c r="Q74" s="27" t="str">
        <f ca="1">IFERROR(INDEX(MAESTRO!Q:Q,_xludf.AGGREGATE(15,6,ROW(MAESTRO!$B$3:$B$1000)/((MAESTRO!$B$3:$B$1000="OPA")*(UPPER(MAESTRO!$L$3:$L$1000)="CONFIRMADO")),ROWS($A$3:A74))),"")</f>
        <v/>
      </c>
      <c r="R74" s="27" t="str">
        <f ca="1">IFERROR(INDEX(MAESTRO!R:R,_xludf.AGGREGATE(15,6,ROW(MAESTRO!$B$3:$B$1000)/((MAESTRO!$B$3:$B$1000="OPA")*(UPPER(MAESTRO!$L$3:$L$1000)="CONFIRMADO")),ROWS($A$3:A74))),"")</f>
        <v/>
      </c>
      <c r="S74" s="27" t="str">
        <f ca="1">IFERROR(INDEX(MAESTRO!S:S,_xludf.AGGREGATE(15,6,ROW(MAESTRO!$B$3:$B$1000)/((MAESTRO!$B$3:$B$1000="OPA")*(UPPER(MAESTRO!$L$3:$L$1000)="CONFIRMADO")),ROWS($A$3:A74))),"")</f>
        <v/>
      </c>
      <c r="T74" s="27" t="str">
        <f ca="1">IFERROR(INDEX(MAESTRO!T:T,_xludf.AGGREGATE(15,6,ROW(MAESTRO!$B$3:$B$1000)/((MAESTRO!$B$3:$B$1000="OPA")*(UPPER(MAESTRO!$L$3:$L$1000)="CONFIRMADO")),ROWS($A$3:A74))),"")</f>
        <v/>
      </c>
      <c r="U74" s="27" t="str">
        <f ca="1">IFERROR(INDEX(MAESTRO!U:U,_xludf.AGGREGATE(15,6,ROW(MAESTRO!$B$3:$B$1000)/((MAESTRO!$B$3:$B$1000="OPA")*(UPPER(MAESTRO!$L$3:$L$1000)="CONFIRMADO")),ROWS($A$3:A74))),"")</f>
        <v/>
      </c>
      <c r="V74" s="27" t="str">
        <f ca="1">IFERROR(INDEX(MAESTRO!V:V,_xludf.AGGREGATE(15,6,ROW(MAESTRO!$B$3:$B$1000)/((MAESTRO!$B$3:$B$1000="OPA")*(UPPER(MAESTRO!$L$3:$L$1000)="CONFIRMADO")),ROWS($A$3:A74))),"")</f>
        <v/>
      </c>
      <c r="W74" s="27" t="str">
        <f ca="1">IFERROR(INDEX(MAESTRO!W:W,_xludf.AGGREGATE(15,6,ROW(MAESTRO!$B$3:$B$1000)/((MAESTRO!$B$3:$B$1000="OPA")*(UPPER(MAESTRO!$L$3:$L$1000)="CONFIRMADO")),ROWS($A$3:A74))),"")</f>
        <v/>
      </c>
      <c r="X74" s="27" t="str">
        <f ca="1">IFERROR(INDEX(MAESTRO!X:X,_xludf.AGGREGATE(15,6,ROW(MAESTRO!$B$3:$B$1000)/((MAESTRO!$B$3:$B$1000="OPA")*(UPPER(MAESTRO!$L$3:$L$1000)="CONFIRMADO")),ROWS($A$3:A74))),"")</f>
        <v/>
      </c>
    </row>
    <row r="75" spans="1:24" ht="22.05" customHeight="1">
      <c r="A75" s="10" t="str">
        <f ca="1">IFERROR(INDEX(MAESTRO!A:A,_xludf.AGGREGATE(15,6,ROW(MAESTRO!$B$3:$B$1000)/((MAESTRO!$B$3:$B$1000="OPA")*(UPPER(MAESTRO!$L$3:$L$1000)="CONFIRMADO")),ROWS($A$3:A75))),"")</f>
        <v/>
      </c>
      <c r="B75" s="10" t="str">
        <f ca="1">IFERROR(INDEX(MAESTRO!B:B,_xludf.AGGREGATE(15,6,ROW(MAESTRO!$B$3:$B$1000)/((MAESTRO!$B$3:$B$1000="OPA")*(UPPER(MAESTRO!$L$3:$L$1000)="CONFIRMADO")),ROWS($A$3:A75))),"")</f>
        <v/>
      </c>
      <c r="C75" s="10" t="str">
        <f ca="1">IFERROR(INDEX(MAESTRO!C:C,_xludf.AGGREGATE(15,6,ROW(MAESTRO!$B$3:$B$1000)/((MAESTRO!$B$3:$B$1000="OPA")*(UPPER(MAESTRO!$L$3:$L$1000)="CONFIRMADO")),ROWS($A$3:A75))),"")</f>
        <v/>
      </c>
      <c r="D75" s="10" t="str">
        <f ca="1">IFERROR(INDEX(MAESTRO!D:D,_xludf.AGGREGATE(15,6,ROW(MAESTRO!$B$3:$B$1000)/((MAESTRO!$B$3:$B$1000="OPA")*(UPPER(MAESTRO!$L$3:$L$1000)="CONFIRMADO")),ROWS($A$3:A75))),"")</f>
        <v/>
      </c>
      <c r="E75" s="10" t="str">
        <f ca="1">IFERROR(INDEX(MAESTRO!E:E,_xludf.AGGREGATE(15,6,ROW(MAESTRO!$B$3:$B$1000)/((MAESTRO!$B$3:$B$1000="OPA")*(UPPER(MAESTRO!$L$3:$L$1000)="CONFIRMADO")),ROWS($A$3:A75))),"")</f>
        <v/>
      </c>
      <c r="F75" s="10" t="str">
        <f ca="1">IFERROR(INDEX(MAESTRO!F:F,_xludf.AGGREGATE(15,6,ROW(MAESTRO!$B$3:$B$1000)/((MAESTRO!$B$3:$B$1000="OPA")*(UPPER(MAESTRO!$L$3:$L$1000)="CONFIRMADO")),ROWS($A$3:A75))),"")</f>
        <v/>
      </c>
      <c r="G75" s="10" t="str">
        <f ca="1">IFERROR(INDEX(MAESTRO!G:G,_xludf.AGGREGATE(15,6,ROW(MAESTRO!$B$3:$B$1000)/((MAESTRO!$B$3:$B$1000="OPA")*(UPPER(MAESTRO!$L$3:$L$1000)="CONFIRMADO")),ROWS($A$3:A75))),"")</f>
        <v/>
      </c>
      <c r="H75" s="10" t="str">
        <f ca="1">IFERROR(INDEX(MAESTRO!H:H,_xludf.AGGREGATE(15,6,ROW(MAESTRO!$B$3:$B$1000)/((MAESTRO!$B$3:$B$1000="OPA")*(UPPER(MAESTRO!$L$3:$L$1000)="CONFIRMADO")),ROWS($A$3:A75))),"")</f>
        <v/>
      </c>
      <c r="I75" s="10" t="str">
        <f ca="1">IFERROR(INDEX(MAESTRO!I:I,_xludf.AGGREGATE(15,6,ROW(MAESTRO!$B$3:$B$1000)/((MAESTRO!$B$3:$B$1000="OPA")*(UPPER(MAESTRO!$L$3:$L$1000)="CONFIRMADO")),ROWS($A$3:A75))),"")</f>
        <v/>
      </c>
      <c r="J75" s="10" t="str">
        <f ca="1">IFERROR(INDEX(MAESTRO!J:J,_xludf.AGGREGATE(15,6,ROW(MAESTRO!$B$3:$B$1000)/((MAESTRO!$B$3:$B$1000="OPA")*(UPPER(MAESTRO!$L$3:$L$1000)="CONFIRMADO")),ROWS($A$3:A75))),"")</f>
        <v/>
      </c>
      <c r="K75" s="10" t="str">
        <f ca="1">IFERROR(INDEX(MAESTRO!K:K,_xludf.AGGREGATE(15,6,ROW(MAESTRO!$B$3:$B$1000)/((MAESTRO!$B$3:$B$1000="OPA")*(UPPER(MAESTRO!$L$3:$L$1000)="CONFIRMADO")),ROWS($A$3:A75))),"")</f>
        <v/>
      </c>
      <c r="L75" s="10" t="str">
        <f ca="1">IFERROR(INDEX(MAESTRO!L:L,_xludf.AGGREGATE(15,6,ROW(MAESTRO!$B$3:$B$1000)/((MAESTRO!$B$3:$B$1000="OPA")*(UPPER(MAESTRO!$L$3:$L$1000)="CONFIRMADO")),ROWS($A$3:A75))),"")</f>
        <v/>
      </c>
      <c r="M75" s="10" t="str">
        <f ca="1">IFERROR(INDEX(MAESTRO!M:M,_xludf.AGGREGATE(15,6,ROW(MAESTRO!$B$3:$B$1000)/((MAESTRO!$B$3:$B$1000="OPA")*(UPPER(MAESTRO!$L$3:$L$1000)="CONFIRMADO")),ROWS($A$3:A75))),"")</f>
        <v/>
      </c>
      <c r="N75" s="10" t="str">
        <f ca="1">IFERROR(INDEX(MAESTRO!N:N,_xludf.AGGREGATE(15,6,ROW(MAESTRO!$B$3:$B$1000)/((MAESTRO!$B$3:$B$1000="OPA")*(UPPER(MAESTRO!$L$3:$L$1000)="CONFIRMADO")),ROWS($A$3:A75))),"")</f>
        <v/>
      </c>
      <c r="O75" s="10" t="str">
        <f ca="1">IFERROR(INDEX(MAESTRO!O:O,_xludf.AGGREGATE(15,6,ROW(MAESTRO!$B$3:$B$1000)/((MAESTRO!$B$3:$B$1000="OPA")*(UPPER(MAESTRO!$L$3:$L$1000)="CONFIRMADO")),ROWS($A$3:A75))),"")</f>
        <v/>
      </c>
      <c r="P75" s="10" t="str">
        <f ca="1">IFERROR(INDEX(MAESTRO!P:P,_xludf.AGGREGATE(15,6,ROW(MAESTRO!$B$3:$B$1000)/((MAESTRO!$B$3:$B$1000="OPA")*(UPPER(MAESTRO!$L$3:$L$1000)="CONFIRMADO")),ROWS($A$3:A75))),"")</f>
        <v/>
      </c>
      <c r="Q75" s="10" t="str">
        <f ca="1">IFERROR(INDEX(MAESTRO!Q:Q,_xludf.AGGREGATE(15,6,ROW(MAESTRO!$B$3:$B$1000)/((MAESTRO!$B$3:$B$1000="OPA")*(UPPER(MAESTRO!$L$3:$L$1000)="CONFIRMADO")),ROWS($A$3:A75))),"")</f>
        <v/>
      </c>
      <c r="R75" s="10" t="str">
        <f ca="1">IFERROR(INDEX(MAESTRO!R:R,_xludf.AGGREGATE(15,6,ROW(MAESTRO!$B$3:$B$1000)/((MAESTRO!$B$3:$B$1000="OPA")*(UPPER(MAESTRO!$L$3:$L$1000)="CONFIRMADO")),ROWS($A$3:A75))),"")</f>
        <v/>
      </c>
      <c r="S75" s="10" t="str">
        <f ca="1">IFERROR(INDEX(MAESTRO!S:S,_xludf.AGGREGATE(15,6,ROW(MAESTRO!$B$3:$B$1000)/((MAESTRO!$B$3:$B$1000="OPA")*(UPPER(MAESTRO!$L$3:$L$1000)="CONFIRMADO")),ROWS($A$3:A75))),"")</f>
        <v/>
      </c>
      <c r="T75" s="10" t="str">
        <f ca="1">IFERROR(INDEX(MAESTRO!T:T,_xludf.AGGREGATE(15,6,ROW(MAESTRO!$B$3:$B$1000)/((MAESTRO!$B$3:$B$1000="OPA")*(UPPER(MAESTRO!$L$3:$L$1000)="CONFIRMADO")),ROWS($A$3:A75))),"")</f>
        <v/>
      </c>
      <c r="U75" s="10" t="str">
        <f ca="1">IFERROR(INDEX(MAESTRO!U:U,_xludf.AGGREGATE(15,6,ROW(MAESTRO!$B$3:$B$1000)/((MAESTRO!$B$3:$B$1000="OPA")*(UPPER(MAESTRO!$L$3:$L$1000)="CONFIRMADO")),ROWS($A$3:A75))),"")</f>
        <v/>
      </c>
      <c r="V75" s="10" t="str">
        <f ca="1">IFERROR(INDEX(MAESTRO!V:V,_xludf.AGGREGATE(15,6,ROW(MAESTRO!$B$3:$B$1000)/((MAESTRO!$B$3:$B$1000="OPA")*(UPPER(MAESTRO!$L$3:$L$1000)="CONFIRMADO")),ROWS($A$3:A75))),"")</f>
        <v/>
      </c>
      <c r="W75" s="10" t="str">
        <f ca="1">IFERROR(INDEX(MAESTRO!W:W,_xludf.AGGREGATE(15,6,ROW(MAESTRO!$B$3:$B$1000)/((MAESTRO!$B$3:$B$1000="OPA")*(UPPER(MAESTRO!$L$3:$L$1000)="CONFIRMADO")),ROWS($A$3:A75))),"")</f>
        <v/>
      </c>
      <c r="X75" s="10" t="str">
        <f ca="1">IFERROR(INDEX(MAESTRO!X:X,_xludf.AGGREGATE(15,6,ROW(MAESTRO!$B$3:$B$1000)/((MAESTRO!$B$3:$B$1000="OPA")*(UPPER(MAESTRO!$L$3:$L$1000)="CONFIRMADO")),ROWS($A$3:A75))),"")</f>
        <v/>
      </c>
    </row>
    <row r="76" spans="1:24" ht="22.05" customHeight="1">
      <c r="A76" s="27" t="str">
        <f ca="1">IFERROR(INDEX(MAESTRO!A:A,_xludf.AGGREGATE(15,6,ROW(MAESTRO!$B$3:$B$1000)/((MAESTRO!$B$3:$B$1000="OPA")*(UPPER(MAESTRO!$L$3:$L$1000)="CONFIRMADO")),ROWS($A$3:A76))),"")</f>
        <v/>
      </c>
      <c r="B76" s="27" t="str">
        <f ca="1">IFERROR(INDEX(MAESTRO!B:B,_xludf.AGGREGATE(15,6,ROW(MAESTRO!$B$3:$B$1000)/((MAESTRO!$B$3:$B$1000="OPA")*(UPPER(MAESTRO!$L$3:$L$1000)="CONFIRMADO")),ROWS($A$3:A76))),"")</f>
        <v/>
      </c>
      <c r="C76" s="27" t="str">
        <f ca="1">IFERROR(INDEX(MAESTRO!C:C,_xludf.AGGREGATE(15,6,ROW(MAESTRO!$B$3:$B$1000)/((MAESTRO!$B$3:$B$1000="OPA")*(UPPER(MAESTRO!$L$3:$L$1000)="CONFIRMADO")),ROWS($A$3:A76))),"")</f>
        <v/>
      </c>
      <c r="D76" s="27" t="str">
        <f ca="1">IFERROR(INDEX(MAESTRO!D:D,_xludf.AGGREGATE(15,6,ROW(MAESTRO!$B$3:$B$1000)/((MAESTRO!$B$3:$B$1000="OPA")*(UPPER(MAESTRO!$L$3:$L$1000)="CONFIRMADO")),ROWS($A$3:A76))),"")</f>
        <v/>
      </c>
      <c r="E76" s="27" t="str">
        <f ca="1">IFERROR(INDEX(MAESTRO!E:E,_xludf.AGGREGATE(15,6,ROW(MAESTRO!$B$3:$B$1000)/((MAESTRO!$B$3:$B$1000="OPA")*(UPPER(MAESTRO!$L$3:$L$1000)="CONFIRMADO")),ROWS($A$3:A76))),"")</f>
        <v/>
      </c>
      <c r="F76" s="27" t="str">
        <f ca="1">IFERROR(INDEX(MAESTRO!F:F,_xludf.AGGREGATE(15,6,ROW(MAESTRO!$B$3:$B$1000)/((MAESTRO!$B$3:$B$1000="OPA")*(UPPER(MAESTRO!$L$3:$L$1000)="CONFIRMADO")),ROWS($A$3:A76))),"")</f>
        <v/>
      </c>
      <c r="G76" s="27" t="str">
        <f ca="1">IFERROR(INDEX(MAESTRO!G:G,_xludf.AGGREGATE(15,6,ROW(MAESTRO!$B$3:$B$1000)/((MAESTRO!$B$3:$B$1000="OPA")*(UPPER(MAESTRO!$L$3:$L$1000)="CONFIRMADO")),ROWS($A$3:A76))),"")</f>
        <v/>
      </c>
      <c r="H76" s="27" t="str">
        <f ca="1">IFERROR(INDEX(MAESTRO!H:H,_xludf.AGGREGATE(15,6,ROW(MAESTRO!$B$3:$B$1000)/((MAESTRO!$B$3:$B$1000="OPA")*(UPPER(MAESTRO!$L$3:$L$1000)="CONFIRMADO")),ROWS($A$3:A76))),"")</f>
        <v/>
      </c>
      <c r="I76" s="27" t="str">
        <f ca="1">IFERROR(INDEX(MAESTRO!I:I,_xludf.AGGREGATE(15,6,ROW(MAESTRO!$B$3:$B$1000)/((MAESTRO!$B$3:$B$1000="OPA")*(UPPER(MAESTRO!$L$3:$L$1000)="CONFIRMADO")),ROWS($A$3:A76))),"")</f>
        <v/>
      </c>
      <c r="J76" s="27" t="str">
        <f ca="1">IFERROR(INDEX(MAESTRO!J:J,_xludf.AGGREGATE(15,6,ROW(MAESTRO!$B$3:$B$1000)/((MAESTRO!$B$3:$B$1000="OPA")*(UPPER(MAESTRO!$L$3:$L$1000)="CONFIRMADO")),ROWS($A$3:A76))),"")</f>
        <v/>
      </c>
      <c r="K76" s="27" t="str">
        <f ca="1">IFERROR(INDEX(MAESTRO!K:K,_xludf.AGGREGATE(15,6,ROW(MAESTRO!$B$3:$B$1000)/((MAESTRO!$B$3:$B$1000="OPA")*(UPPER(MAESTRO!$L$3:$L$1000)="CONFIRMADO")),ROWS($A$3:A76))),"")</f>
        <v/>
      </c>
      <c r="L76" s="27" t="str">
        <f ca="1">IFERROR(INDEX(MAESTRO!L:L,_xludf.AGGREGATE(15,6,ROW(MAESTRO!$B$3:$B$1000)/((MAESTRO!$B$3:$B$1000="OPA")*(UPPER(MAESTRO!$L$3:$L$1000)="CONFIRMADO")),ROWS($A$3:A76))),"")</f>
        <v/>
      </c>
      <c r="M76" s="27" t="str">
        <f ca="1">IFERROR(INDEX(MAESTRO!M:M,_xludf.AGGREGATE(15,6,ROW(MAESTRO!$B$3:$B$1000)/((MAESTRO!$B$3:$B$1000="OPA")*(UPPER(MAESTRO!$L$3:$L$1000)="CONFIRMADO")),ROWS($A$3:A76))),"")</f>
        <v/>
      </c>
      <c r="N76" s="27" t="str">
        <f ca="1">IFERROR(INDEX(MAESTRO!N:N,_xludf.AGGREGATE(15,6,ROW(MAESTRO!$B$3:$B$1000)/((MAESTRO!$B$3:$B$1000="OPA")*(UPPER(MAESTRO!$L$3:$L$1000)="CONFIRMADO")),ROWS($A$3:A76))),"")</f>
        <v/>
      </c>
      <c r="O76" s="27" t="str">
        <f ca="1">IFERROR(INDEX(MAESTRO!O:O,_xludf.AGGREGATE(15,6,ROW(MAESTRO!$B$3:$B$1000)/((MAESTRO!$B$3:$B$1000="OPA")*(UPPER(MAESTRO!$L$3:$L$1000)="CONFIRMADO")),ROWS($A$3:A76))),"")</f>
        <v/>
      </c>
      <c r="P76" s="27" t="str">
        <f ca="1">IFERROR(INDEX(MAESTRO!P:P,_xludf.AGGREGATE(15,6,ROW(MAESTRO!$B$3:$B$1000)/((MAESTRO!$B$3:$B$1000="OPA")*(UPPER(MAESTRO!$L$3:$L$1000)="CONFIRMADO")),ROWS($A$3:A76))),"")</f>
        <v/>
      </c>
      <c r="Q76" s="27" t="str">
        <f ca="1">IFERROR(INDEX(MAESTRO!Q:Q,_xludf.AGGREGATE(15,6,ROW(MAESTRO!$B$3:$B$1000)/((MAESTRO!$B$3:$B$1000="OPA")*(UPPER(MAESTRO!$L$3:$L$1000)="CONFIRMADO")),ROWS($A$3:A76))),"")</f>
        <v/>
      </c>
      <c r="R76" s="27" t="str">
        <f ca="1">IFERROR(INDEX(MAESTRO!R:R,_xludf.AGGREGATE(15,6,ROW(MAESTRO!$B$3:$B$1000)/((MAESTRO!$B$3:$B$1000="OPA")*(UPPER(MAESTRO!$L$3:$L$1000)="CONFIRMADO")),ROWS($A$3:A76))),"")</f>
        <v/>
      </c>
      <c r="S76" s="27" t="str">
        <f ca="1">IFERROR(INDEX(MAESTRO!S:S,_xludf.AGGREGATE(15,6,ROW(MAESTRO!$B$3:$B$1000)/((MAESTRO!$B$3:$B$1000="OPA")*(UPPER(MAESTRO!$L$3:$L$1000)="CONFIRMADO")),ROWS($A$3:A76))),"")</f>
        <v/>
      </c>
      <c r="T76" s="27" t="str">
        <f ca="1">IFERROR(INDEX(MAESTRO!T:T,_xludf.AGGREGATE(15,6,ROW(MAESTRO!$B$3:$B$1000)/((MAESTRO!$B$3:$B$1000="OPA")*(UPPER(MAESTRO!$L$3:$L$1000)="CONFIRMADO")),ROWS($A$3:A76))),"")</f>
        <v/>
      </c>
      <c r="U76" s="27" t="str">
        <f ca="1">IFERROR(INDEX(MAESTRO!U:U,_xludf.AGGREGATE(15,6,ROW(MAESTRO!$B$3:$B$1000)/((MAESTRO!$B$3:$B$1000="OPA")*(UPPER(MAESTRO!$L$3:$L$1000)="CONFIRMADO")),ROWS($A$3:A76))),"")</f>
        <v/>
      </c>
      <c r="V76" s="27" t="str">
        <f ca="1">IFERROR(INDEX(MAESTRO!V:V,_xludf.AGGREGATE(15,6,ROW(MAESTRO!$B$3:$B$1000)/((MAESTRO!$B$3:$B$1000="OPA")*(UPPER(MAESTRO!$L$3:$L$1000)="CONFIRMADO")),ROWS($A$3:A76))),"")</f>
        <v/>
      </c>
      <c r="W76" s="27" t="str">
        <f ca="1">IFERROR(INDEX(MAESTRO!W:W,_xludf.AGGREGATE(15,6,ROW(MAESTRO!$B$3:$B$1000)/((MAESTRO!$B$3:$B$1000="OPA")*(UPPER(MAESTRO!$L$3:$L$1000)="CONFIRMADO")),ROWS($A$3:A76))),"")</f>
        <v/>
      </c>
      <c r="X76" s="27" t="str">
        <f ca="1">IFERROR(INDEX(MAESTRO!X:X,_xludf.AGGREGATE(15,6,ROW(MAESTRO!$B$3:$B$1000)/((MAESTRO!$B$3:$B$1000="OPA")*(UPPER(MAESTRO!$L$3:$L$1000)="CONFIRMADO")),ROWS($A$3:A76))),"")</f>
        <v/>
      </c>
    </row>
    <row r="77" spans="1:24" ht="22.05" customHeight="1">
      <c r="A77" s="10" t="str">
        <f ca="1">IFERROR(INDEX(MAESTRO!A:A,_xludf.AGGREGATE(15,6,ROW(MAESTRO!$B$3:$B$1000)/((MAESTRO!$B$3:$B$1000="OPA")*(UPPER(MAESTRO!$L$3:$L$1000)="CONFIRMADO")),ROWS($A$3:A77))),"")</f>
        <v/>
      </c>
      <c r="B77" s="10" t="str">
        <f ca="1">IFERROR(INDEX(MAESTRO!B:B,_xludf.AGGREGATE(15,6,ROW(MAESTRO!$B$3:$B$1000)/((MAESTRO!$B$3:$B$1000="OPA")*(UPPER(MAESTRO!$L$3:$L$1000)="CONFIRMADO")),ROWS($A$3:A77))),"")</f>
        <v/>
      </c>
      <c r="C77" s="10" t="str">
        <f ca="1">IFERROR(INDEX(MAESTRO!C:C,_xludf.AGGREGATE(15,6,ROW(MAESTRO!$B$3:$B$1000)/((MAESTRO!$B$3:$B$1000="OPA")*(UPPER(MAESTRO!$L$3:$L$1000)="CONFIRMADO")),ROWS($A$3:A77))),"")</f>
        <v/>
      </c>
      <c r="D77" s="10" t="str">
        <f ca="1">IFERROR(INDEX(MAESTRO!D:D,_xludf.AGGREGATE(15,6,ROW(MAESTRO!$B$3:$B$1000)/((MAESTRO!$B$3:$B$1000="OPA")*(UPPER(MAESTRO!$L$3:$L$1000)="CONFIRMADO")),ROWS($A$3:A77))),"")</f>
        <v/>
      </c>
      <c r="E77" s="10" t="str">
        <f ca="1">IFERROR(INDEX(MAESTRO!E:E,_xludf.AGGREGATE(15,6,ROW(MAESTRO!$B$3:$B$1000)/((MAESTRO!$B$3:$B$1000="OPA")*(UPPER(MAESTRO!$L$3:$L$1000)="CONFIRMADO")),ROWS($A$3:A77))),"")</f>
        <v/>
      </c>
      <c r="F77" s="10" t="str">
        <f ca="1">IFERROR(INDEX(MAESTRO!F:F,_xludf.AGGREGATE(15,6,ROW(MAESTRO!$B$3:$B$1000)/((MAESTRO!$B$3:$B$1000="OPA")*(UPPER(MAESTRO!$L$3:$L$1000)="CONFIRMADO")),ROWS($A$3:A77))),"")</f>
        <v/>
      </c>
      <c r="G77" s="10" t="str">
        <f ca="1">IFERROR(INDEX(MAESTRO!G:G,_xludf.AGGREGATE(15,6,ROW(MAESTRO!$B$3:$B$1000)/((MAESTRO!$B$3:$B$1000="OPA")*(UPPER(MAESTRO!$L$3:$L$1000)="CONFIRMADO")),ROWS($A$3:A77))),"")</f>
        <v/>
      </c>
      <c r="H77" s="10" t="str">
        <f ca="1">IFERROR(INDEX(MAESTRO!H:H,_xludf.AGGREGATE(15,6,ROW(MAESTRO!$B$3:$B$1000)/((MAESTRO!$B$3:$B$1000="OPA")*(UPPER(MAESTRO!$L$3:$L$1000)="CONFIRMADO")),ROWS($A$3:A77))),"")</f>
        <v/>
      </c>
      <c r="I77" s="10" t="str">
        <f ca="1">IFERROR(INDEX(MAESTRO!I:I,_xludf.AGGREGATE(15,6,ROW(MAESTRO!$B$3:$B$1000)/((MAESTRO!$B$3:$B$1000="OPA")*(UPPER(MAESTRO!$L$3:$L$1000)="CONFIRMADO")),ROWS($A$3:A77))),"")</f>
        <v/>
      </c>
      <c r="J77" s="10" t="str">
        <f ca="1">IFERROR(INDEX(MAESTRO!J:J,_xludf.AGGREGATE(15,6,ROW(MAESTRO!$B$3:$B$1000)/((MAESTRO!$B$3:$B$1000="OPA")*(UPPER(MAESTRO!$L$3:$L$1000)="CONFIRMADO")),ROWS($A$3:A77))),"")</f>
        <v/>
      </c>
      <c r="K77" s="10" t="str">
        <f ca="1">IFERROR(INDEX(MAESTRO!K:K,_xludf.AGGREGATE(15,6,ROW(MAESTRO!$B$3:$B$1000)/((MAESTRO!$B$3:$B$1000="OPA")*(UPPER(MAESTRO!$L$3:$L$1000)="CONFIRMADO")),ROWS($A$3:A77))),"")</f>
        <v/>
      </c>
      <c r="L77" s="10" t="str">
        <f ca="1">IFERROR(INDEX(MAESTRO!L:L,_xludf.AGGREGATE(15,6,ROW(MAESTRO!$B$3:$B$1000)/((MAESTRO!$B$3:$B$1000="OPA")*(UPPER(MAESTRO!$L$3:$L$1000)="CONFIRMADO")),ROWS($A$3:A77))),"")</f>
        <v/>
      </c>
      <c r="M77" s="10" t="str">
        <f ca="1">IFERROR(INDEX(MAESTRO!M:M,_xludf.AGGREGATE(15,6,ROW(MAESTRO!$B$3:$B$1000)/((MAESTRO!$B$3:$B$1000="OPA")*(UPPER(MAESTRO!$L$3:$L$1000)="CONFIRMADO")),ROWS($A$3:A77))),"")</f>
        <v/>
      </c>
      <c r="N77" s="10" t="str">
        <f ca="1">IFERROR(INDEX(MAESTRO!N:N,_xludf.AGGREGATE(15,6,ROW(MAESTRO!$B$3:$B$1000)/((MAESTRO!$B$3:$B$1000="OPA")*(UPPER(MAESTRO!$L$3:$L$1000)="CONFIRMADO")),ROWS($A$3:A77))),"")</f>
        <v/>
      </c>
      <c r="O77" s="10" t="str">
        <f ca="1">IFERROR(INDEX(MAESTRO!O:O,_xludf.AGGREGATE(15,6,ROW(MAESTRO!$B$3:$B$1000)/((MAESTRO!$B$3:$B$1000="OPA")*(UPPER(MAESTRO!$L$3:$L$1000)="CONFIRMADO")),ROWS($A$3:A77))),"")</f>
        <v/>
      </c>
      <c r="P77" s="10" t="str">
        <f ca="1">IFERROR(INDEX(MAESTRO!P:P,_xludf.AGGREGATE(15,6,ROW(MAESTRO!$B$3:$B$1000)/((MAESTRO!$B$3:$B$1000="OPA")*(UPPER(MAESTRO!$L$3:$L$1000)="CONFIRMADO")),ROWS($A$3:A77))),"")</f>
        <v/>
      </c>
      <c r="Q77" s="10" t="str">
        <f ca="1">IFERROR(INDEX(MAESTRO!Q:Q,_xludf.AGGREGATE(15,6,ROW(MAESTRO!$B$3:$B$1000)/((MAESTRO!$B$3:$B$1000="OPA")*(UPPER(MAESTRO!$L$3:$L$1000)="CONFIRMADO")),ROWS($A$3:A77))),"")</f>
        <v/>
      </c>
      <c r="R77" s="10" t="str">
        <f ca="1">IFERROR(INDEX(MAESTRO!R:R,_xludf.AGGREGATE(15,6,ROW(MAESTRO!$B$3:$B$1000)/((MAESTRO!$B$3:$B$1000="OPA")*(UPPER(MAESTRO!$L$3:$L$1000)="CONFIRMADO")),ROWS($A$3:A77))),"")</f>
        <v/>
      </c>
      <c r="S77" s="10" t="str">
        <f ca="1">IFERROR(INDEX(MAESTRO!S:S,_xludf.AGGREGATE(15,6,ROW(MAESTRO!$B$3:$B$1000)/((MAESTRO!$B$3:$B$1000="OPA")*(UPPER(MAESTRO!$L$3:$L$1000)="CONFIRMADO")),ROWS($A$3:A77))),"")</f>
        <v/>
      </c>
      <c r="T77" s="10" t="str">
        <f ca="1">IFERROR(INDEX(MAESTRO!T:T,_xludf.AGGREGATE(15,6,ROW(MAESTRO!$B$3:$B$1000)/((MAESTRO!$B$3:$B$1000="OPA")*(UPPER(MAESTRO!$L$3:$L$1000)="CONFIRMADO")),ROWS($A$3:A77))),"")</f>
        <v/>
      </c>
      <c r="U77" s="10" t="str">
        <f ca="1">IFERROR(INDEX(MAESTRO!U:U,_xludf.AGGREGATE(15,6,ROW(MAESTRO!$B$3:$B$1000)/((MAESTRO!$B$3:$B$1000="OPA")*(UPPER(MAESTRO!$L$3:$L$1000)="CONFIRMADO")),ROWS($A$3:A77))),"")</f>
        <v/>
      </c>
      <c r="V77" s="10" t="str">
        <f ca="1">IFERROR(INDEX(MAESTRO!V:V,_xludf.AGGREGATE(15,6,ROW(MAESTRO!$B$3:$B$1000)/((MAESTRO!$B$3:$B$1000="OPA")*(UPPER(MAESTRO!$L$3:$L$1000)="CONFIRMADO")),ROWS($A$3:A77))),"")</f>
        <v/>
      </c>
      <c r="W77" s="10" t="str">
        <f ca="1">IFERROR(INDEX(MAESTRO!W:W,_xludf.AGGREGATE(15,6,ROW(MAESTRO!$B$3:$B$1000)/((MAESTRO!$B$3:$B$1000="OPA")*(UPPER(MAESTRO!$L$3:$L$1000)="CONFIRMADO")),ROWS($A$3:A77))),"")</f>
        <v/>
      </c>
      <c r="X77" s="10" t="str">
        <f ca="1">IFERROR(INDEX(MAESTRO!X:X,_xludf.AGGREGATE(15,6,ROW(MAESTRO!$B$3:$B$1000)/((MAESTRO!$B$3:$B$1000="OPA")*(UPPER(MAESTRO!$L$3:$L$1000)="CONFIRMADO")),ROWS($A$3:A77))),"")</f>
        <v/>
      </c>
    </row>
    <row r="78" spans="1:24" ht="22.05" customHeight="1">
      <c r="A78" s="27" t="str">
        <f ca="1">IFERROR(INDEX(MAESTRO!A:A,_xludf.AGGREGATE(15,6,ROW(MAESTRO!$B$3:$B$1000)/((MAESTRO!$B$3:$B$1000="OPA")*(UPPER(MAESTRO!$L$3:$L$1000)="CONFIRMADO")),ROWS($A$3:A78))),"")</f>
        <v/>
      </c>
      <c r="B78" s="27" t="str">
        <f ca="1">IFERROR(INDEX(MAESTRO!B:B,_xludf.AGGREGATE(15,6,ROW(MAESTRO!$B$3:$B$1000)/((MAESTRO!$B$3:$B$1000="OPA")*(UPPER(MAESTRO!$L$3:$L$1000)="CONFIRMADO")),ROWS($A$3:A78))),"")</f>
        <v/>
      </c>
      <c r="C78" s="27" t="str">
        <f ca="1">IFERROR(INDEX(MAESTRO!C:C,_xludf.AGGREGATE(15,6,ROW(MAESTRO!$B$3:$B$1000)/((MAESTRO!$B$3:$B$1000="OPA")*(UPPER(MAESTRO!$L$3:$L$1000)="CONFIRMADO")),ROWS($A$3:A78))),"")</f>
        <v/>
      </c>
      <c r="D78" s="27" t="str">
        <f ca="1">IFERROR(INDEX(MAESTRO!D:D,_xludf.AGGREGATE(15,6,ROW(MAESTRO!$B$3:$B$1000)/((MAESTRO!$B$3:$B$1000="OPA")*(UPPER(MAESTRO!$L$3:$L$1000)="CONFIRMADO")),ROWS($A$3:A78))),"")</f>
        <v/>
      </c>
      <c r="E78" s="27" t="str">
        <f ca="1">IFERROR(INDEX(MAESTRO!E:E,_xludf.AGGREGATE(15,6,ROW(MAESTRO!$B$3:$B$1000)/((MAESTRO!$B$3:$B$1000="OPA")*(UPPER(MAESTRO!$L$3:$L$1000)="CONFIRMADO")),ROWS($A$3:A78))),"")</f>
        <v/>
      </c>
      <c r="F78" s="27" t="str">
        <f ca="1">IFERROR(INDEX(MAESTRO!F:F,_xludf.AGGREGATE(15,6,ROW(MAESTRO!$B$3:$B$1000)/((MAESTRO!$B$3:$B$1000="OPA")*(UPPER(MAESTRO!$L$3:$L$1000)="CONFIRMADO")),ROWS($A$3:A78))),"")</f>
        <v/>
      </c>
      <c r="G78" s="27" t="str">
        <f ca="1">IFERROR(INDEX(MAESTRO!G:G,_xludf.AGGREGATE(15,6,ROW(MAESTRO!$B$3:$B$1000)/((MAESTRO!$B$3:$B$1000="OPA")*(UPPER(MAESTRO!$L$3:$L$1000)="CONFIRMADO")),ROWS($A$3:A78))),"")</f>
        <v/>
      </c>
      <c r="H78" s="27" t="str">
        <f ca="1">IFERROR(INDEX(MAESTRO!H:H,_xludf.AGGREGATE(15,6,ROW(MAESTRO!$B$3:$B$1000)/((MAESTRO!$B$3:$B$1000="OPA")*(UPPER(MAESTRO!$L$3:$L$1000)="CONFIRMADO")),ROWS($A$3:A78))),"")</f>
        <v/>
      </c>
      <c r="I78" s="27" t="str">
        <f ca="1">IFERROR(INDEX(MAESTRO!I:I,_xludf.AGGREGATE(15,6,ROW(MAESTRO!$B$3:$B$1000)/((MAESTRO!$B$3:$B$1000="OPA")*(UPPER(MAESTRO!$L$3:$L$1000)="CONFIRMADO")),ROWS($A$3:A78))),"")</f>
        <v/>
      </c>
      <c r="J78" s="27" t="str">
        <f ca="1">IFERROR(INDEX(MAESTRO!J:J,_xludf.AGGREGATE(15,6,ROW(MAESTRO!$B$3:$B$1000)/((MAESTRO!$B$3:$B$1000="OPA")*(UPPER(MAESTRO!$L$3:$L$1000)="CONFIRMADO")),ROWS($A$3:A78))),"")</f>
        <v/>
      </c>
      <c r="K78" s="27" t="str">
        <f ca="1">IFERROR(INDEX(MAESTRO!K:K,_xludf.AGGREGATE(15,6,ROW(MAESTRO!$B$3:$B$1000)/((MAESTRO!$B$3:$B$1000="OPA")*(UPPER(MAESTRO!$L$3:$L$1000)="CONFIRMADO")),ROWS($A$3:A78))),"")</f>
        <v/>
      </c>
      <c r="L78" s="27" t="str">
        <f ca="1">IFERROR(INDEX(MAESTRO!L:L,_xludf.AGGREGATE(15,6,ROW(MAESTRO!$B$3:$B$1000)/((MAESTRO!$B$3:$B$1000="OPA")*(UPPER(MAESTRO!$L$3:$L$1000)="CONFIRMADO")),ROWS($A$3:A78))),"")</f>
        <v/>
      </c>
      <c r="M78" s="27" t="str">
        <f ca="1">IFERROR(INDEX(MAESTRO!M:M,_xludf.AGGREGATE(15,6,ROW(MAESTRO!$B$3:$B$1000)/((MAESTRO!$B$3:$B$1000="OPA")*(UPPER(MAESTRO!$L$3:$L$1000)="CONFIRMADO")),ROWS($A$3:A78))),"")</f>
        <v/>
      </c>
      <c r="N78" s="27" t="str">
        <f ca="1">IFERROR(INDEX(MAESTRO!N:N,_xludf.AGGREGATE(15,6,ROW(MAESTRO!$B$3:$B$1000)/((MAESTRO!$B$3:$B$1000="OPA")*(UPPER(MAESTRO!$L$3:$L$1000)="CONFIRMADO")),ROWS($A$3:A78))),"")</f>
        <v/>
      </c>
      <c r="O78" s="27" t="str">
        <f ca="1">IFERROR(INDEX(MAESTRO!O:O,_xludf.AGGREGATE(15,6,ROW(MAESTRO!$B$3:$B$1000)/((MAESTRO!$B$3:$B$1000="OPA")*(UPPER(MAESTRO!$L$3:$L$1000)="CONFIRMADO")),ROWS($A$3:A78))),"")</f>
        <v/>
      </c>
      <c r="P78" s="27" t="str">
        <f ca="1">IFERROR(INDEX(MAESTRO!P:P,_xludf.AGGREGATE(15,6,ROW(MAESTRO!$B$3:$B$1000)/((MAESTRO!$B$3:$B$1000="OPA")*(UPPER(MAESTRO!$L$3:$L$1000)="CONFIRMADO")),ROWS($A$3:A78))),"")</f>
        <v/>
      </c>
      <c r="Q78" s="27" t="str">
        <f ca="1">IFERROR(INDEX(MAESTRO!Q:Q,_xludf.AGGREGATE(15,6,ROW(MAESTRO!$B$3:$B$1000)/((MAESTRO!$B$3:$B$1000="OPA")*(UPPER(MAESTRO!$L$3:$L$1000)="CONFIRMADO")),ROWS($A$3:A78))),"")</f>
        <v/>
      </c>
      <c r="R78" s="27" t="str">
        <f ca="1">IFERROR(INDEX(MAESTRO!R:R,_xludf.AGGREGATE(15,6,ROW(MAESTRO!$B$3:$B$1000)/((MAESTRO!$B$3:$B$1000="OPA")*(UPPER(MAESTRO!$L$3:$L$1000)="CONFIRMADO")),ROWS($A$3:A78))),"")</f>
        <v/>
      </c>
      <c r="S78" s="27" t="str">
        <f ca="1">IFERROR(INDEX(MAESTRO!S:S,_xludf.AGGREGATE(15,6,ROW(MAESTRO!$B$3:$B$1000)/((MAESTRO!$B$3:$B$1000="OPA")*(UPPER(MAESTRO!$L$3:$L$1000)="CONFIRMADO")),ROWS($A$3:A78))),"")</f>
        <v/>
      </c>
      <c r="T78" s="27" t="str">
        <f ca="1">IFERROR(INDEX(MAESTRO!T:T,_xludf.AGGREGATE(15,6,ROW(MAESTRO!$B$3:$B$1000)/((MAESTRO!$B$3:$B$1000="OPA")*(UPPER(MAESTRO!$L$3:$L$1000)="CONFIRMADO")),ROWS($A$3:A78))),"")</f>
        <v/>
      </c>
      <c r="U78" s="27" t="str">
        <f ca="1">IFERROR(INDEX(MAESTRO!U:U,_xludf.AGGREGATE(15,6,ROW(MAESTRO!$B$3:$B$1000)/((MAESTRO!$B$3:$B$1000="OPA")*(UPPER(MAESTRO!$L$3:$L$1000)="CONFIRMADO")),ROWS($A$3:A78))),"")</f>
        <v/>
      </c>
      <c r="V78" s="27" t="str">
        <f ca="1">IFERROR(INDEX(MAESTRO!V:V,_xludf.AGGREGATE(15,6,ROW(MAESTRO!$B$3:$B$1000)/((MAESTRO!$B$3:$B$1000="OPA")*(UPPER(MAESTRO!$L$3:$L$1000)="CONFIRMADO")),ROWS($A$3:A78))),"")</f>
        <v/>
      </c>
      <c r="W78" s="27" t="str">
        <f ca="1">IFERROR(INDEX(MAESTRO!W:W,_xludf.AGGREGATE(15,6,ROW(MAESTRO!$B$3:$B$1000)/((MAESTRO!$B$3:$B$1000="OPA")*(UPPER(MAESTRO!$L$3:$L$1000)="CONFIRMADO")),ROWS($A$3:A78))),"")</f>
        <v/>
      </c>
      <c r="X78" s="27" t="str">
        <f ca="1">IFERROR(INDEX(MAESTRO!X:X,_xludf.AGGREGATE(15,6,ROW(MAESTRO!$B$3:$B$1000)/((MAESTRO!$B$3:$B$1000="OPA")*(UPPER(MAESTRO!$L$3:$L$1000)="CONFIRMADO")),ROWS($A$3:A78))),"")</f>
        <v/>
      </c>
    </row>
    <row r="79" spans="1:24" ht="22.05" customHeight="1">
      <c r="A79" s="10" t="str">
        <f ca="1">IFERROR(INDEX(MAESTRO!A:A,_xludf.AGGREGATE(15,6,ROW(MAESTRO!$B$3:$B$1000)/((MAESTRO!$B$3:$B$1000="OPA")*(UPPER(MAESTRO!$L$3:$L$1000)="CONFIRMADO")),ROWS($A$3:A79))),"")</f>
        <v/>
      </c>
      <c r="B79" s="10" t="str">
        <f ca="1">IFERROR(INDEX(MAESTRO!B:B,_xludf.AGGREGATE(15,6,ROW(MAESTRO!$B$3:$B$1000)/((MAESTRO!$B$3:$B$1000="OPA")*(UPPER(MAESTRO!$L$3:$L$1000)="CONFIRMADO")),ROWS($A$3:A79))),"")</f>
        <v/>
      </c>
      <c r="C79" s="10" t="str">
        <f ca="1">IFERROR(INDEX(MAESTRO!C:C,_xludf.AGGREGATE(15,6,ROW(MAESTRO!$B$3:$B$1000)/((MAESTRO!$B$3:$B$1000="OPA")*(UPPER(MAESTRO!$L$3:$L$1000)="CONFIRMADO")),ROWS($A$3:A79))),"")</f>
        <v/>
      </c>
      <c r="D79" s="10" t="str">
        <f ca="1">IFERROR(INDEX(MAESTRO!D:D,_xludf.AGGREGATE(15,6,ROW(MAESTRO!$B$3:$B$1000)/((MAESTRO!$B$3:$B$1000="OPA")*(UPPER(MAESTRO!$L$3:$L$1000)="CONFIRMADO")),ROWS($A$3:A79))),"")</f>
        <v/>
      </c>
      <c r="E79" s="10" t="str">
        <f ca="1">IFERROR(INDEX(MAESTRO!E:E,_xludf.AGGREGATE(15,6,ROW(MAESTRO!$B$3:$B$1000)/((MAESTRO!$B$3:$B$1000="OPA")*(UPPER(MAESTRO!$L$3:$L$1000)="CONFIRMADO")),ROWS($A$3:A79))),"")</f>
        <v/>
      </c>
      <c r="F79" s="10" t="str">
        <f ca="1">IFERROR(INDEX(MAESTRO!F:F,_xludf.AGGREGATE(15,6,ROW(MAESTRO!$B$3:$B$1000)/((MAESTRO!$B$3:$B$1000="OPA")*(UPPER(MAESTRO!$L$3:$L$1000)="CONFIRMADO")),ROWS($A$3:A79))),"")</f>
        <v/>
      </c>
      <c r="G79" s="10" t="str">
        <f ca="1">IFERROR(INDEX(MAESTRO!G:G,_xludf.AGGREGATE(15,6,ROW(MAESTRO!$B$3:$B$1000)/((MAESTRO!$B$3:$B$1000="OPA")*(UPPER(MAESTRO!$L$3:$L$1000)="CONFIRMADO")),ROWS($A$3:A79))),"")</f>
        <v/>
      </c>
      <c r="H79" s="10" t="str">
        <f ca="1">IFERROR(INDEX(MAESTRO!H:H,_xludf.AGGREGATE(15,6,ROW(MAESTRO!$B$3:$B$1000)/((MAESTRO!$B$3:$B$1000="OPA")*(UPPER(MAESTRO!$L$3:$L$1000)="CONFIRMADO")),ROWS($A$3:A79))),"")</f>
        <v/>
      </c>
      <c r="I79" s="10" t="str">
        <f ca="1">IFERROR(INDEX(MAESTRO!I:I,_xludf.AGGREGATE(15,6,ROW(MAESTRO!$B$3:$B$1000)/((MAESTRO!$B$3:$B$1000="OPA")*(UPPER(MAESTRO!$L$3:$L$1000)="CONFIRMADO")),ROWS($A$3:A79))),"")</f>
        <v/>
      </c>
      <c r="J79" s="10" t="str">
        <f ca="1">IFERROR(INDEX(MAESTRO!J:J,_xludf.AGGREGATE(15,6,ROW(MAESTRO!$B$3:$B$1000)/((MAESTRO!$B$3:$B$1000="OPA")*(UPPER(MAESTRO!$L$3:$L$1000)="CONFIRMADO")),ROWS($A$3:A79))),"")</f>
        <v/>
      </c>
      <c r="K79" s="10" t="str">
        <f ca="1">IFERROR(INDEX(MAESTRO!K:K,_xludf.AGGREGATE(15,6,ROW(MAESTRO!$B$3:$B$1000)/((MAESTRO!$B$3:$B$1000="OPA")*(UPPER(MAESTRO!$L$3:$L$1000)="CONFIRMADO")),ROWS($A$3:A79))),"")</f>
        <v/>
      </c>
      <c r="L79" s="10" t="str">
        <f ca="1">IFERROR(INDEX(MAESTRO!L:L,_xludf.AGGREGATE(15,6,ROW(MAESTRO!$B$3:$B$1000)/((MAESTRO!$B$3:$B$1000="OPA")*(UPPER(MAESTRO!$L$3:$L$1000)="CONFIRMADO")),ROWS($A$3:A79))),"")</f>
        <v/>
      </c>
      <c r="M79" s="10" t="str">
        <f ca="1">IFERROR(INDEX(MAESTRO!M:M,_xludf.AGGREGATE(15,6,ROW(MAESTRO!$B$3:$B$1000)/((MAESTRO!$B$3:$B$1000="OPA")*(UPPER(MAESTRO!$L$3:$L$1000)="CONFIRMADO")),ROWS($A$3:A79))),"")</f>
        <v/>
      </c>
      <c r="N79" s="10" t="str">
        <f ca="1">IFERROR(INDEX(MAESTRO!N:N,_xludf.AGGREGATE(15,6,ROW(MAESTRO!$B$3:$B$1000)/((MAESTRO!$B$3:$B$1000="OPA")*(UPPER(MAESTRO!$L$3:$L$1000)="CONFIRMADO")),ROWS($A$3:A79))),"")</f>
        <v/>
      </c>
      <c r="O79" s="10" t="str">
        <f ca="1">IFERROR(INDEX(MAESTRO!O:O,_xludf.AGGREGATE(15,6,ROW(MAESTRO!$B$3:$B$1000)/((MAESTRO!$B$3:$B$1000="OPA")*(UPPER(MAESTRO!$L$3:$L$1000)="CONFIRMADO")),ROWS($A$3:A79))),"")</f>
        <v/>
      </c>
      <c r="P79" s="10" t="str">
        <f ca="1">IFERROR(INDEX(MAESTRO!P:P,_xludf.AGGREGATE(15,6,ROW(MAESTRO!$B$3:$B$1000)/((MAESTRO!$B$3:$B$1000="OPA")*(UPPER(MAESTRO!$L$3:$L$1000)="CONFIRMADO")),ROWS($A$3:A79))),"")</f>
        <v/>
      </c>
      <c r="Q79" s="10" t="str">
        <f ca="1">IFERROR(INDEX(MAESTRO!Q:Q,_xludf.AGGREGATE(15,6,ROW(MAESTRO!$B$3:$B$1000)/((MAESTRO!$B$3:$B$1000="OPA")*(UPPER(MAESTRO!$L$3:$L$1000)="CONFIRMADO")),ROWS($A$3:A79))),"")</f>
        <v/>
      </c>
      <c r="R79" s="10" t="str">
        <f ca="1">IFERROR(INDEX(MAESTRO!R:R,_xludf.AGGREGATE(15,6,ROW(MAESTRO!$B$3:$B$1000)/((MAESTRO!$B$3:$B$1000="OPA")*(UPPER(MAESTRO!$L$3:$L$1000)="CONFIRMADO")),ROWS($A$3:A79))),"")</f>
        <v/>
      </c>
      <c r="S79" s="10" t="str">
        <f ca="1">IFERROR(INDEX(MAESTRO!S:S,_xludf.AGGREGATE(15,6,ROW(MAESTRO!$B$3:$B$1000)/((MAESTRO!$B$3:$B$1000="OPA")*(UPPER(MAESTRO!$L$3:$L$1000)="CONFIRMADO")),ROWS($A$3:A79))),"")</f>
        <v/>
      </c>
      <c r="T79" s="10" t="str">
        <f ca="1">IFERROR(INDEX(MAESTRO!T:T,_xludf.AGGREGATE(15,6,ROW(MAESTRO!$B$3:$B$1000)/((MAESTRO!$B$3:$B$1000="OPA")*(UPPER(MAESTRO!$L$3:$L$1000)="CONFIRMADO")),ROWS($A$3:A79))),"")</f>
        <v/>
      </c>
      <c r="U79" s="10" t="str">
        <f ca="1">IFERROR(INDEX(MAESTRO!U:U,_xludf.AGGREGATE(15,6,ROW(MAESTRO!$B$3:$B$1000)/((MAESTRO!$B$3:$B$1000="OPA")*(UPPER(MAESTRO!$L$3:$L$1000)="CONFIRMADO")),ROWS($A$3:A79))),"")</f>
        <v/>
      </c>
      <c r="V79" s="10" t="str">
        <f ca="1">IFERROR(INDEX(MAESTRO!V:V,_xludf.AGGREGATE(15,6,ROW(MAESTRO!$B$3:$B$1000)/((MAESTRO!$B$3:$B$1000="OPA")*(UPPER(MAESTRO!$L$3:$L$1000)="CONFIRMADO")),ROWS($A$3:A79))),"")</f>
        <v/>
      </c>
      <c r="W79" s="10" t="str">
        <f ca="1">IFERROR(INDEX(MAESTRO!W:W,_xludf.AGGREGATE(15,6,ROW(MAESTRO!$B$3:$B$1000)/((MAESTRO!$B$3:$B$1000="OPA")*(UPPER(MAESTRO!$L$3:$L$1000)="CONFIRMADO")),ROWS($A$3:A79))),"")</f>
        <v/>
      </c>
      <c r="X79" s="10" t="str">
        <f ca="1">IFERROR(INDEX(MAESTRO!X:X,_xludf.AGGREGATE(15,6,ROW(MAESTRO!$B$3:$B$1000)/((MAESTRO!$B$3:$B$1000="OPA")*(UPPER(MAESTRO!$L$3:$L$1000)="CONFIRMADO")),ROWS($A$3:A79))),"")</f>
        <v/>
      </c>
    </row>
    <row r="80" spans="1:24" ht="22.05" customHeight="1">
      <c r="A80" s="27" t="str">
        <f ca="1">IFERROR(INDEX(MAESTRO!A:A,_xludf.AGGREGATE(15,6,ROW(MAESTRO!$B$3:$B$1000)/((MAESTRO!$B$3:$B$1000="OPA")*(UPPER(MAESTRO!$L$3:$L$1000)="CONFIRMADO")),ROWS($A$3:A80))),"")</f>
        <v/>
      </c>
      <c r="B80" s="27" t="str">
        <f ca="1">IFERROR(INDEX(MAESTRO!B:B,_xludf.AGGREGATE(15,6,ROW(MAESTRO!$B$3:$B$1000)/((MAESTRO!$B$3:$B$1000="OPA")*(UPPER(MAESTRO!$L$3:$L$1000)="CONFIRMADO")),ROWS($A$3:A80))),"")</f>
        <v/>
      </c>
      <c r="C80" s="27" t="str">
        <f ca="1">IFERROR(INDEX(MAESTRO!C:C,_xludf.AGGREGATE(15,6,ROW(MAESTRO!$B$3:$B$1000)/((MAESTRO!$B$3:$B$1000="OPA")*(UPPER(MAESTRO!$L$3:$L$1000)="CONFIRMADO")),ROWS($A$3:A80))),"")</f>
        <v/>
      </c>
      <c r="D80" s="27" t="str">
        <f ca="1">IFERROR(INDEX(MAESTRO!D:D,_xludf.AGGREGATE(15,6,ROW(MAESTRO!$B$3:$B$1000)/((MAESTRO!$B$3:$B$1000="OPA")*(UPPER(MAESTRO!$L$3:$L$1000)="CONFIRMADO")),ROWS($A$3:A80))),"")</f>
        <v/>
      </c>
      <c r="E80" s="27" t="str">
        <f ca="1">IFERROR(INDEX(MAESTRO!E:E,_xludf.AGGREGATE(15,6,ROW(MAESTRO!$B$3:$B$1000)/((MAESTRO!$B$3:$B$1000="OPA")*(UPPER(MAESTRO!$L$3:$L$1000)="CONFIRMADO")),ROWS($A$3:A80))),"")</f>
        <v/>
      </c>
      <c r="F80" s="27" t="str">
        <f ca="1">IFERROR(INDEX(MAESTRO!F:F,_xludf.AGGREGATE(15,6,ROW(MAESTRO!$B$3:$B$1000)/((MAESTRO!$B$3:$B$1000="OPA")*(UPPER(MAESTRO!$L$3:$L$1000)="CONFIRMADO")),ROWS($A$3:A80))),"")</f>
        <v/>
      </c>
      <c r="G80" s="27" t="str">
        <f ca="1">IFERROR(INDEX(MAESTRO!G:G,_xludf.AGGREGATE(15,6,ROW(MAESTRO!$B$3:$B$1000)/((MAESTRO!$B$3:$B$1000="OPA")*(UPPER(MAESTRO!$L$3:$L$1000)="CONFIRMADO")),ROWS($A$3:A80))),"")</f>
        <v/>
      </c>
      <c r="H80" s="27" t="str">
        <f ca="1">IFERROR(INDEX(MAESTRO!H:H,_xludf.AGGREGATE(15,6,ROW(MAESTRO!$B$3:$B$1000)/((MAESTRO!$B$3:$B$1000="OPA")*(UPPER(MAESTRO!$L$3:$L$1000)="CONFIRMADO")),ROWS($A$3:A80))),"")</f>
        <v/>
      </c>
      <c r="I80" s="27" t="str">
        <f ca="1">IFERROR(INDEX(MAESTRO!I:I,_xludf.AGGREGATE(15,6,ROW(MAESTRO!$B$3:$B$1000)/((MAESTRO!$B$3:$B$1000="OPA")*(UPPER(MAESTRO!$L$3:$L$1000)="CONFIRMADO")),ROWS($A$3:A80))),"")</f>
        <v/>
      </c>
      <c r="J80" s="27" t="str">
        <f ca="1">IFERROR(INDEX(MAESTRO!J:J,_xludf.AGGREGATE(15,6,ROW(MAESTRO!$B$3:$B$1000)/((MAESTRO!$B$3:$B$1000="OPA")*(UPPER(MAESTRO!$L$3:$L$1000)="CONFIRMADO")),ROWS($A$3:A80))),"")</f>
        <v/>
      </c>
      <c r="K80" s="27" t="str">
        <f ca="1">IFERROR(INDEX(MAESTRO!K:K,_xludf.AGGREGATE(15,6,ROW(MAESTRO!$B$3:$B$1000)/((MAESTRO!$B$3:$B$1000="OPA")*(UPPER(MAESTRO!$L$3:$L$1000)="CONFIRMADO")),ROWS($A$3:A80))),"")</f>
        <v/>
      </c>
      <c r="L80" s="27" t="str">
        <f ca="1">IFERROR(INDEX(MAESTRO!L:L,_xludf.AGGREGATE(15,6,ROW(MAESTRO!$B$3:$B$1000)/((MAESTRO!$B$3:$B$1000="OPA")*(UPPER(MAESTRO!$L$3:$L$1000)="CONFIRMADO")),ROWS($A$3:A80))),"")</f>
        <v/>
      </c>
      <c r="M80" s="27" t="str">
        <f ca="1">IFERROR(INDEX(MAESTRO!M:M,_xludf.AGGREGATE(15,6,ROW(MAESTRO!$B$3:$B$1000)/((MAESTRO!$B$3:$B$1000="OPA")*(UPPER(MAESTRO!$L$3:$L$1000)="CONFIRMADO")),ROWS($A$3:A80))),"")</f>
        <v/>
      </c>
      <c r="N80" s="27" t="str">
        <f ca="1">IFERROR(INDEX(MAESTRO!N:N,_xludf.AGGREGATE(15,6,ROW(MAESTRO!$B$3:$B$1000)/((MAESTRO!$B$3:$B$1000="OPA")*(UPPER(MAESTRO!$L$3:$L$1000)="CONFIRMADO")),ROWS($A$3:A80))),"")</f>
        <v/>
      </c>
      <c r="O80" s="27" t="str">
        <f ca="1">IFERROR(INDEX(MAESTRO!O:O,_xludf.AGGREGATE(15,6,ROW(MAESTRO!$B$3:$B$1000)/((MAESTRO!$B$3:$B$1000="OPA")*(UPPER(MAESTRO!$L$3:$L$1000)="CONFIRMADO")),ROWS($A$3:A80))),"")</f>
        <v/>
      </c>
      <c r="P80" s="27" t="str">
        <f ca="1">IFERROR(INDEX(MAESTRO!P:P,_xludf.AGGREGATE(15,6,ROW(MAESTRO!$B$3:$B$1000)/((MAESTRO!$B$3:$B$1000="OPA")*(UPPER(MAESTRO!$L$3:$L$1000)="CONFIRMADO")),ROWS($A$3:A80))),"")</f>
        <v/>
      </c>
      <c r="Q80" s="27" t="str">
        <f ca="1">IFERROR(INDEX(MAESTRO!Q:Q,_xludf.AGGREGATE(15,6,ROW(MAESTRO!$B$3:$B$1000)/((MAESTRO!$B$3:$B$1000="OPA")*(UPPER(MAESTRO!$L$3:$L$1000)="CONFIRMADO")),ROWS($A$3:A80))),"")</f>
        <v/>
      </c>
      <c r="R80" s="27" t="str">
        <f ca="1">IFERROR(INDEX(MAESTRO!R:R,_xludf.AGGREGATE(15,6,ROW(MAESTRO!$B$3:$B$1000)/((MAESTRO!$B$3:$B$1000="OPA")*(UPPER(MAESTRO!$L$3:$L$1000)="CONFIRMADO")),ROWS($A$3:A80))),"")</f>
        <v/>
      </c>
      <c r="S80" s="27" t="str">
        <f ca="1">IFERROR(INDEX(MAESTRO!S:S,_xludf.AGGREGATE(15,6,ROW(MAESTRO!$B$3:$B$1000)/((MAESTRO!$B$3:$B$1000="OPA")*(UPPER(MAESTRO!$L$3:$L$1000)="CONFIRMADO")),ROWS($A$3:A80))),"")</f>
        <v/>
      </c>
      <c r="T80" s="27" t="str">
        <f ca="1">IFERROR(INDEX(MAESTRO!T:T,_xludf.AGGREGATE(15,6,ROW(MAESTRO!$B$3:$B$1000)/((MAESTRO!$B$3:$B$1000="OPA")*(UPPER(MAESTRO!$L$3:$L$1000)="CONFIRMADO")),ROWS($A$3:A80))),"")</f>
        <v/>
      </c>
      <c r="U80" s="27" t="str">
        <f ca="1">IFERROR(INDEX(MAESTRO!U:U,_xludf.AGGREGATE(15,6,ROW(MAESTRO!$B$3:$B$1000)/((MAESTRO!$B$3:$B$1000="OPA")*(UPPER(MAESTRO!$L$3:$L$1000)="CONFIRMADO")),ROWS($A$3:A80))),"")</f>
        <v/>
      </c>
      <c r="V80" s="27" t="str">
        <f ca="1">IFERROR(INDEX(MAESTRO!V:V,_xludf.AGGREGATE(15,6,ROW(MAESTRO!$B$3:$B$1000)/((MAESTRO!$B$3:$B$1000="OPA")*(UPPER(MAESTRO!$L$3:$L$1000)="CONFIRMADO")),ROWS($A$3:A80))),"")</f>
        <v/>
      </c>
      <c r="W80" s="27" t="str">
        <f ca="1">IFERROR(INDEX(MAESTRO!W:W,_xludf.AGGREGATE(15,6,ROW(MAESTRO!$B$3:$B$1000)/((MAESTRO!$B$3:$B$1000="OPA")*(UPPER(MAESTRO!$L$3:$L$1000)="CONFIRMADO")),ROWS($A$3:A80))),"")</f>
        <v/>
      </c>
      <c r="X80" s="27" t="str">
        <f ca="1">IFERROR(INDEX(MAESTRO!X:X,_xludf.AGGREGATE(15,6,ROW(MAESTRO!$B$3:$B$1000)/((MAESTRO!$B$3:$B$1000="OPA")*(UPPER(MAESTRO!$L$3:$L$1000)="CONFIRMADO")),ROWS($A$3:A80))),"")</f>
        <v/>
      </c>
    </row>
    <row r="81" spans="1:24" ht="22.05" customHeight="1">
      <c r="A81" s="10" t="str">
        <f ca="1">IFERROR(INDEX(MAESTRO!A:A,_xludf.AGGREGATE(15,6,ROW(MAESTRO!$B$3:$B$1000)/((MAESTRO!$B$3:$B$1000="OPA")*(UPPER(MAESTRO!$L$3:$L$1000)="CONFIRMADO")),ROWS($A$3:A81))),"")</f>
        <v/>
      </c>
      <c r="B81" s="10" t="str">
        <f ca="1">IFERROR(INDEX(MAESTRO!B:B,_xludf.AGGREGATE(15,6,ROW(MAESTRO!$B$3:$B$1000)/((MAESTRO!$B$3:$B$1000="OPA")*(UPPER(MAESTRO!$L$3:$L$1000)="CONFIRMADO")),ROWS($A$3:A81))),"")</f>
        <v/>
      </c>
      <c r="C81" s="10" t="str">
        <f ca="1">IFERROR(INDEX(MAESTRO!C:C,_xludf.AGGREGATE(15,6,ROW(MAESTRO!$B$3:$B$1000)/((MAESTRO!$B$3:$B$1000="OPA")*(UPPER(MAESTRO!$L$3:$L$1000)="CONFIRMADO")),ROWS($A$3:A81))),"")</f>
        <v/>
      </c>
      <c r="D81" s="10" t="str">
        <f ca="1">IFERROR(INDEX(MAESTRO!D:D,_xludf.AGGREGATE(15,6,ROW(MAESTRO!$B$3:$B$1000)/((MAESTRO!$B$3:$B$1000="OPA")*(UPPER(MAESTRO!$L$3:$L$1000)="CONFIRMADO")),ROWS($A$3:A81))),"")</f>
        <v/>
      </c>
      <c r="E81" s="10" t="str">
        <f ca="1">IFERROR(INDEX(MAESTRO!E:E,_xludf.AGGREGATE(15,6,ROW(MAESTRO!$B$3:$B$1000)/((MAESTRO!$B$3:$B$1000="OPA")*(UPPER(MAESTRO!$L$3:$L$1000)="CONFIRMADO")),ROWS($A$3:A81))),"")</f>
        <v/>
      </c>
      <c r="F81" s="10" t="str">
        <f ca="1">IFERROR(INDEX(MAESTRO!F:F,_xludf.AGGREGATE(15,6,ROW(MAESTRO!$B$3:$B$1000)/((MAESTRO!$B$3:$B$1000="OPA")*(UPPER(MAESTRO!$L$3:$L$1000)="CONFIRMADO")),ROWS($A$3:A81))),"")</f>
        <v/>
      </c>
      <c r="G81" s="10" t="str">
        <f ca="1">IFERROR(INDEX(MAESTRO!G:G,_xludf.AGGREGATE(15,6,ROW(MAESTRO!$B$3:$B$1000)/((MAESTRO!$B$3:$B$1000="OPA")*(UPPER(MAESTRO!$L$3:$L$1000)="CONFIRMADO")),ROWS($A$3:A81))),"")</f>
        <v/>
      </c>
      <c r="H81" s="10" t="str">
        <f ca="1">IFERROR(INDEX(MAESTRO!H:H,_xludf.AGGREGATE(15,6,ROW(MAESTRO!$B$3:$B$1000)/((MAESTRO!$B$3:$B$1000="OPA")*(UPPER(MAESTRO!$L$3:$L$1000)="CONFIRMADO")),ROWS($A$3:A81))),"")</f>
        <v/>
      </c>
      <c r="I81" s="10" t="str">
        <f ca="1">IFERROR(INDEX(MAESTRO!I:I,_xludf.AGGREGATE(15,6,ROW(MAESTRO!$B$3:$B$1000)/((MAESTRO!$B$3:$B$1000="OPA")*(UPPER(MAESTRO!$L$3:$L$1000)="CONFIRMADO")),ROWS($A$3:A81))),"")</f>
        <v/>
      </c>
      <c r="J81" s="10" t="str">
        <f ca="1">IFERROR(INDEX(MAESTRO!J:J,_xludf.AGGREGATE(15,6,ROW(MAESTRO!$B$3:$B$1000)/((MAESTRO!$B$3:$B$1000="OPA")*(UPPER(MAESTRO!$L$3:$L$1000)="CONFIRMADO")),ROWS($A$3:A81))),"")</f>
        <v/>
      </c>
      <c r="K81" s="10" t="str">
        <f ca="1">IFERROR(INDEX(MAESTRO!K:K,_xludf.AGGREGATE(15,6,ROW(MAESTRO!$B$3:$B$1000)/((MAESTRO!$B$3:$B$1000="OPA")*(UPPER(MAESTRO!$L$3:$L$1000)="CONFIRMADO")),ROWS($A$3:A81))),"")</f>
        <v/>
      </c>
      <c r="L81" s="10" t="str">
        <f ca="1">IFERROR(INDEX(MAESTRO!L:L,_xludf.AGGREGATE(15,6,ROW(MAESTRO!$B$3:$B$1000)/((MAESTRO!$B$3:$B$1000="OPA")*(UPPER(MAESTRO!$L$3:$L$1000)="CONFIRMADO")),ROWS($A$3:A81))),"")</f>
        <v/>
      </c>
      <c r="M81" s="10" t="str">
        <f ca="1">IFERROR(INDEX(MAESTRO!M:M,_xludf.AGGREGATE(15,6,ROW(MAESTRO!$B$3:$B$1000)/((MAESTRO!$B$3:$B$1000="OPA")*(UPPER(MAESTRO!$L$3:$L$1000)="CONFIRMADO")),ROWS($A$3:A81))),"")</f>
        <v/>
      </c>
      <c r="N81" s="10" t="str">
        <f ca="1">IFERROR(INDEX(MAESTRO!N:N,_xludf.AGGREGATE(15,6,ROW(MAESTRO!$B$3:$B$1000)/((MAESTRO!$B$3:$B$1000="OPA")*(UPPER(MAESTRO!$L$3:$L$1000)="CONFIRMADO")),ROWS($A$3:A81))),"")</f>
        <v/>
      </c>
      <c r="O81" s="10" t="str">
        <f ca="1">IFERROR(INDEX(MAESTRO!O:O,_xludf.AGGREGATE(15,6,ROW(MAESTRO!$B$3:$B$1000)/((MAESTRO!$B$3:$B$1000="OPA")*(UPPER(MAESTRO!$L$3:$L$1000)="CONFIRMADO")),ROWS($A$3:A81))),"")</f>
        <v/>
      </c>
      <c r="P81" s="10" t="str">
        <f ca="1">IFERROR(INDEX(MAESTRO!P:P,_xludf.AGGREGATE(15,6,ROW(MAESTRO!$B$3:$B$1000)/((MAESTRO!$B$3:$B$1000="OPA")*(UPPER(MAESTRO!$L$3:$L$1000)="CONFIRMADO")),ROWS($A$3:A81))),"")</f>
        <v/>
      </c>
      <c r="Q81" s="10" t="str">
        <f ca="1">IFERROR(INDEX(MAESTRO!Q:Q,_xludf.AGGREGATE(15,6,ROW(MAESTRO!$B$3:$B$1000)/((MAESTRO!$B$3:$B$1000="OPA")*(UPPER(MAESTRO!$L$3:$L$1000)="CONFIRMADO")),ROWS($A$3:A81))),"")</f>
        <v/>
      </c>
      <c r="R81" s="10" t="str">
        <f ca="1">IFERROR(INDEX(MAESTRO!R:R,_xludf.AGGREGATE(15,6,ROW(MAESTRO!$B$3:$B$1000)/((MAESTRO!$B$3:$B$1000="OPA")*(UPPER(MAESTRO!$L$3:$L$1000)="CONFIRMADO")),ROWS($A$3:A81))),"")</f>
        <v/>
      </c>
      <c r="S81" s="10" t="str">
        <f ca="1">IFERROR(INDEX(MAESTRO!S:S,_xludf.AGGREGATE(15,6,ROW(MAESTRO!$B$3:$B$1000)/((MAESTRO!$B$3:$B$1000="OPA")*(UPPER(MAESTRO!$L$3:$L$1000)="CONFIRMADO")),ROWS($A$3:A81))),"")</f>
        <v/>
      </c>
      <c r="T81" s="10" t="str">
        <f ca="1">IFERROR(INDEX(MAESTRO!T:T,_xludf.AGGREGATE(15,6,ROW(MAESTRO!$B$3:$B$1000)/((MAESTRO!$B$3:$B$1000="OPA")*(UPPER(MAESTRO!$L$3:$L$1000)="CONFIRMADO")),ROWS($A$3:A81))),"")</f>
        <v/>
      </c>
      <c r="U81" s="10" t="str">
        <f ca="1">IFERROR(INDEX(MAESTRO!U:U,_xludf.AGGREGATE(15,6,ROW(MAESTRO!$B$3:$B$1000)/((MAESTRO!$B$3:$B$1000="OPA")*(UPPER(MAESTRO!$L$3:$L$1000)="CONFIRMADO")),ROWS($A$3:A81))),"")</f>
        <v/>
      </c>
      <c r="V81" s="10" t="str">
        <f ca="1">IFERROR(INDEX(MAESTRO!V:V,_xludf.AGGREGATE(15,6,ROW(MAESTRO!$B$3:$B$1000)/((MAESTRO!$B$3:$B$1000="OPA")*(UPPER(MAESTRO!$L$3:$L$1000)="CONFIRMADO")),ROWS($A$3:A81))),"")</f>
        <v/>
      </c>
      <c r="W81" s="10" t="str">
        <f ca="1">IFERROR(INDEX(MAESTRO!W:W,_xludf.AGGREGATE(15,6,ROW(MAESTRO!$B$3:$B$1000)/((MAESTRO!$B$3:$B$1000="OPA")*(UPPER(MAESTRO!$L$3:$L$1000)="CONFIRMADO")),ROWS($A$3:A81))),"")</f>
        <v/>
      </c>
      <c r="X81" s="10" t="str">
        <f ca="1">IFERROR(INDEX(MAESTRO!X:X,_xludf.AGGREGATE(15,6,ROW(MAESTRO!$B$3:$B$1000)/((MAESTRO!$B$3:$B$1000="OPA")*(UPPER(MAESTRO!$L$3:$L$1000)="CONFIRMADO")),ROWS($A$3:A81))),"")</f>
        <v/>
      </c>
    </row>
    <row r="82" spans="1:24" ht="22.05" customHeight="1">
      <c r="A82" s="27" t="str">
        <f ca="1">IFERROR(INDEX(MAESTRO!A:A,_xludf.AGGREGATE(15,6,ROW(MAESTRO!$B$3:$B$1000)/((MAESTRO!$B$3:$B$1000="OPA")*(UPPER(MAESTRO!$L$3:$L$1000)="CONFIRMADO")),ROWS($A$3:A82))),"")</f>
        <v/>
      </c>
      <c r="B82" s="27" t="str">
        <f ca="1">IFERROR(INDEX(MAESTRO!B:B,_xludf.AGGREGATE(15,6,ROW(MAESTRO!$B$3:$B$1000)/((MAESTRO!$B$3:$B$1000="OPA")*(UPPER(MAESTRO!$L$3:$L$1000)="CONFIRMADO")),ROWS($A$3:A82))),"")</f>
        <v/>
      </c>
      <c r="C82" s="27" t="str">
        <f ca="1">IFERROR(INDEX(MAESTRO!C:C,_xludf.AGGREGATE(15,6,ROW(MAESTRO!$B$3:$B$1000)/((MAESTRO!$B$3:$B$1000="OPA")*(UPPER(MAESTRO!$L$3:$L$1000)="CONFIRMADO")),ROWS($A$3:A82))),"")</f>
        <v/>
      </c>
      <c r="D82" s="27" t="str">
        <f ca="1">IFERROR(INDEX(MAESTRO!D:D,_xludf.AGGREGATE(15,6,ROW(MAESTRO!$B$3:$B$1000)/((MAESTRO!$B$3:$B$1000="OPA")*(UPPER(MAESTRO!$L$3:$L$1000)="CONFIRMADO")),ROWS($A$3:A82))),"")</f>
        <v/>
      </c>
      <c r="E82" s="27" t="str">
        <f ca="1">IFERROR(INDEX(MAESTRO!E:E,_xludf.AGGREGATE(15,6,ROW(MAESTRO!$B$3:$B$1000)/((MAESTRO!$B$3:$B$1000="OPA")*(UPPER(MAESTRO!$L$3:$L$1000)="CONFIRMADO")),ROWS($A$3:A82))),"")</f>
        <v/>
      </c>
      <c r="F82" s="27" t="str">
        <f ca="1">IFERROR(INDEX(MAESTRO!F:F,_xludf.AGGREGATE(15,6,ROW(MAESTRO!$B$3:$B$1000)/((MAESTRO!$B$3:$B$1000="OPA")*(UPPER(MAESTRO!$L$3:$L$1000)="CONFIRMADO")),ROWS($A$3:A82))),"")</f>
        <v/>
      </c>
      <c r="G82" s="27" t="str">
        <f ca="1">IFERROR(INDEX(MAESTRO!G:G,_xludf.AGGREGATE(15,6,ROW(MAESTRO!$B$3:$B$1000)/((MAESTRO!$B$3:$B$1000="OPA")*(UPPER(MAESTRO!$L$3:$L$1000)="CONFIRMADO")),ROWS($A$3:A82))),"")</f>
        <v/>
      </c>
      <c r="H82" s="27" t="str">
        <f ca="1">IFERROR(INDEX(MAESTRO!H:H,_xludf.AGGREGATE(15,6,ROW(MAESTRO!$B$3:$B$1000)/((MAESTRO!$B$3:$B$1000="OPA")*(UPPER(MAESTRO!$L$3:$L$1000)="CONFIRMADO")),ROWS($A$3:A82))),"")</f>
        <v/>
      </c>
      <c r="I82" s="27" t="str">
        <f ca="1">IFERROR(INDEX(MAESTRO!I:I,_xludf.AGGREGATE(15,6,ROW(MAESTRO!$B$3:$B$1000)/((MAESTRO!$B$3:$B$1000="OPA")*(UPPER(MAESTRO!$L$3:$L$1000)="CONFIRMADO")),ROWS($A$3:A82))),"")</f>
        <v/>
      </c>
      <c r="J82" s="27" t="str">
        <f ca="1">IFERROR(INDEX(MAESTRO!J:J,_xludf.AGGREGATE(15,6,ROW(MAESTRO!$B$3:$B$1000)/((MAESTRO!$B$3:$B$1000="OPA")*(UPPER(MAESTRO!$L$3:$L$1000)="CONFIRMADO")),ROWS($A$3:A82))),"")</f>
        <v/>
      </c>
      <c r="K82" s="27" t="str">
        <f ca="1">IFERROR(INDEX(MAESTRO!K:K,_xludf.AGGREGATE(15,6,ROW(MAESTRO!$B$3:$B$1000)/((MAESTRO!$B$3:$B$1000="OPA")*(UPPER(MAESTRO!$L$3:$L$1000)="CONFIRMADO")),ROWS($A$3:A82))),"")</f>
        <v/>
      </c>
      <c r="L82" s="27" t="str">
        <f ca="1">IFERROR(INDEX(MAESTRO!L:L,_xludf.AGGREGATE(15,6,ROW(MAESTRO!$B$3:$B$1000)/((MAESTRO!$B$3:$B$1000="OPA")*(UPPER(MAESTRO!$L$3:$L$1000)="CONFIRMADO")),ROWS($A$3:A82))),"")</f>
        <v/>
      </c>
      <c r="M82" s="27" t="str">
        <f ca="1">IFERROR(INDEX(MAESTRO!M:M,_xludf.AGGREGATE(15,6,ROW(MAESTRO!$B$3:$B$1000)/((MAESTRO!$B$3:$B$1000="OPA")*(UPPER(MAESTRO!$L$3:$L$1000)="CONFIRMADO")),ROWS($A$3:A82))),"")</f>
        <v/>
      </c>
      <c r="N82" s="27" t="str">
        <f ca="1">IFERROR(INDEX(MAESTRO!N:N,_xludf.AGGREGATE(15,6,ROW(MAESTRO!$B$3:$B$1000)/((MAESTRO!$B$3:$B$1000="OPA")*(UPPER(MAESTRO!$L$3:$L$1000)="CONFIRMADO")),ROWS($A$3:A82))),"")</f>
        <v/>
      </c>
      <c r="O82" s="27" t="str">
        <f ca="1">IFERROR(INDEX(MAESTRO!O:O,_xludf.AGGREGATE(15,6,ROW(MAESTRO!$B$3:$B$1000)/((MAESTRO!$B$3:$B$1000="OPA")*(UPPER(MAESTRO!$L$3:$L$1000)="CONFIRMADO")),ROWS($A$3:A82))),"")</f>
        <v/>
      </c>
      <c r="P82" s="27" t="str">
        <f ca="1">IFERROR(INDEX(MAESTRO!P:P,_xludf.AGGREGATE(15,6,ROW(MAESTRO!$B$3:$B$1000)/((MAESTRO!$B$3:$B$1000="OPA")*(UPPER(MAESTRO!$L$3:$L$1000)="CONFIRMADO")),ROWS($A$3:A82))),"")</f>
        <v/>
      </c>
      <c r="Q82" s="27" t="str">
        <f ca="1">IFERROR(INDEX(MAESTRO!Q:Q,_xludf.AGGREGATE(15,6,ROW(MAESTRO!$B$3:$B$1000)/((MAESTRO!$B$3:$B$1000="OPA")*(UPPER(MAESTRO!$L$3:$L$1000)="CONFIRMADO")),ROWS($A$3:A82))),"")</f>
        <v/>
      </c>
      <c r="R82" s="27" t="str">
        <f ca="1">IFERROR(INDEX(MAESTRO!R:R,_xludf.AGGREGATE(15,6,ROW(MAESTRO!$B$3:$B$1000)/((MAESTRO!$B$3:$B$1000="OPA")*(UPPER(MAESTRO!$L$3:$L$1000)="CONFIRMADO")),ROWS($A$3:A82))),"")</f>
        <v/>
      </c>
      <c r="S82" s="27" t="str">
        <f ca="1">IFERROR(INDEX(MAESTRO!S:S,_xludf.AGGREGATE(15,6,ROW(MAESTRO!$B$3:$B$1000)/((MAESTRO!$B$3:$B$1000="OPA")*(UPPER(MAESTRO!$L$3:$L$1000)="CONFIRMADO")),ROWS($A$3:A82))),"")</f>
        <v/>
      </c>
      <c r="T82" s="27" t="str">
        <f ca="1">IFERROR(INDEX(MAESTRO!T:T,_xludf.AGGREGATE(15,6,ROW(MAESTRO!$B$3:$B$1000)/((MAESTRO!$B$3:$B$1000="OPA")*(UPPER(MAESTRO!$L$3:$L$1000)="CONFIRMADO")),ROWS($A$3:A82))),"")</f>
        <v/>
      </c>
      <c r="U82" s="27" t="str">
        <f ca="1">IFERROR(INDEX(MAESTRO!U:U,_xludf.AGGREGATE(15,6,ROW(MAESTRO!$B$3:$B$1000)/((MAESTRO!$B$3:$B$1000="OPA")*(UPPER(MAESTRO!$L$3:$L$1000)="CONFIRMADO")),ROWS($A$3:A82))),"")</f>
        <v/>
      </c>
      <c r="V82" s="27" t="str">
        <f ca="1">IFERROR(INDEX(MAESTRO!V:V,_xludf.AGGREGATE(15,6,ROW(MAESTRO!$B$3:$B$1000)/((MAESTRO!$B$3:$B$1000="OPA")*(UPPER(MAESTRO!$L$3:$L$1000)="CONFIRMADO")),ROWS($A$3:A82))),"")</f>
        <v/>
      </c>
      <c r="W82" s="27" t="str">
        <f ca="1">IFERROR(INDEX(MAESTRO!W:W,_xludf.AGGREGATE(15,6,ROW(MAESTRO!$B$3:$B$1000)/((MAESTRO!$B$3:$B$1000="OPA")*(UPPER(MAESTRO!$L$3:$L$1000)="CONFIRMADO")),ROWS($A$3:A82))),"")</f>
        <v/>
      </c>
      <c r="X82" s="27" t="str">
        <f ca="1">IFERROR(INDEX(MAESTRO!X:X,_xludf.AGGREGATE(15,6,ROW(MAESTRO!$B$3:$B$1000)/((MAESTRO!$B$3:$B$1000="OPA")*(UPPER(MAESTRO!$L$3:$L$1000)="CONFIRMADO")),ROWS($A$3:A82))),"")</f>
        <v/>
      </c>
    </row>
    <row r="83" spans="1:24" ht="22.05" customHeight="1">
      <c r="A83" s="10" t="str">
        <f ca="1">IFERROR(INDEX(MAESTRO!A:A,_xludf.AGGREGATE(15,6,ROW(MAESTRO!$B$3:$B$1000)/((MAESTRO!$B$3:$B$1000="OPA")*(UPPER(MAESTRO!$L$3:$L$1000)="CONFIRMADO")),ROWS($A$3:A83))),"")</f>
        <v/>
      </c>
      <c r="B83" s="10" t="str">
        <f ca="1">IFERROR(INDEX(MAESTRO!B:B,_xludf.AGGREGATE(15,6,ROW(MAESTRO!$B$3:$B$1000)/((MAESTRO!$B$3:$B$1000="OPA")*(UPPER(MAESTRO!$L$3:$L$1000)="CONFIRMADO")),ROWS($A$3:A83))),"")</f>
        <v/>
      </c>
      <c r="C83" s="10" t="str">
        <f ca="1">IFERROR(INDEX(MAESTRO!C:C,_xludf.AGGREGATE(15,6,ROW(MAESTRO!$B$3:$B$1000)/((MAESTRO!$B$3:$B$1000="OPA")*(UPPER(MAESTRO!$L$3:$L$1000)="CONFIRMADO")),ROWS($A$3:A83))),"")</f>
        <v/>
      </c>
      <c r="D83" s="10" t="str">
        <f ca="1">IFERROR(INDEX(MAESTRO!D:D,_xludf.AGGREGATE(15,6,ROW(MAESTRO!$B$3:$B$1000)/((MAESTRO!$B$3:$B$1000="OPA")*(UPPER(MAESTRO!$L$3:$L$1000)="CONFIRMADO")),ROWS($A$3:A83))),"")</f>
        <v/>
      </c>
      <c r="E83" s="10" t="str">
        <f ca="1">IFERROR(INDEX(MAESTRO!E:E,_xludf.AGGREGATE(15,6,ROW(MAESTRO!$B$3:$B$1000)/((MAESTRO!$B$3:$B$1000="OPA")*(UPPER(MAESTRO!$L$3:$L$1000)="CONFIRMADO")),ROWS($A$3:A83))),"")</f>
        <v/>
      </c>
      <c r="F83" s="10" t="str">
        <f ca="1">IFERROR(INDEX(MAESTRO!F:F,_xludf.AGGREGATE(15,6,ROW(MAESTRO!$B$3:$B$1000)/((MAESTRO!$B$3:$B$1000="OPA")*(UPPER(MAESTRO!$L$3:$L$1000)="CONFIRMADO")),ROWS($A$3:A83))),"")</f>
        <v/>
      </c>
      <c r="G83" s="10" t="str">
        <f ca="1">IFERROR(INDEX(MAESTRO!G:G,_xludf.AGGREGATE(15,6,ROW(MAESTRO!$B$3:$B$1000)/((MAESTRO!$B$3:$B$1000="OPA")*(UPPER(MAESTRO!$L$3:$L$1000)="CONFIRMADO")),ROWS($A$3:A83))),"")</f>
        <v/>
      </c>
      <c r="H83" s="10" t="str">
        <f ca="1">IFERROR(INDEX(MAESTRO!H:H,_xludf.AGGREGATE(15,6,ROW(MAESTRO!$B$3:$B$1000)/((MAESTRO!$B$3:$B$1000="OPA")*(UPPER(MAESTRO!$L$3:$L$1000)="CONFIRMADO")),ROWS($A$3:A83))),"")</f>
        <v/>
      </c>
      <c r="I83" s="10" t="str">
        <f ca="1">IFERROR(INDEX(MAESTRO!I:I,_xludf.AGGREGATE(15,6,ROW(MAESTRO!$B$3:$B$1000)/((MAESTRO!$B$3:$B$1000="OPA")*(UPPER(MAESTRO!$L$3:$L$1000)="CONFIRMADO")),ROWS($A$3:A83))),"")</f>
        <v/>
      </c>
      <c r="J83" s="10" t="str">
        <f ca="1">IFERROR(INDEX(MAESTRO!J:J,_xludf.AGGREGATE(15,6,ROW(MAESTRO!$B$3:$B$1000)/((MAESTRO!$B$3:$B$1000="OPA")*(UPPER(MAESTRO!$L$3:$L$1000)="CONFIRMADO")),ROWS($A$3:A83))),"")</f>
        <v/>
      </c>
      <c r="K83" s="10" t="str">
        <f ca="1">IFERROR(INDEX(MAESTRO!K:K,_xludf.AGGREGATE(15,6,ROW(MAESTRO!$B$3:$B$1000)/((MAESTRO!$B$3:$B$1000="OPA")*(UPPER(MAESTRO!$L$3:$L$1000)="CONFIRMADO")),ROWS($A$3:A83))),"")</f>
        <v/>
      </c>
      <c r="L83" s="10" t="str">
        <f ca="1">IFERROR(INDEX(MAESTRO!L:L,_xludf.AGGREGATE(15,6,ROW(MAESTRO!$B$3:$B$1000)/((MAESTRO!$B$3:$B$1000="OPA")*(UPPER(MAESTRO!$L$3:$L$1000)="CONFIRMADO")),ROWS($A$3:A83))),"")</f>
        <v/>
      </c>
      <c r="M83" s="10" t="str">
        <f ca="1">IFERROR(INDEX(MAESTRO!M:M,_xludf.AGGREGATE(15,6,ROW(MAESTRO!$B$3:$B$1000)/((MAESTRO!$B$3:$B$1000="OPA")*(UPPER(MAESTRO!$L$3:$L$1000)="CONFIRMADO")),ROWS($A$3:A83))),"")</f>
        <v/>
      </c>
      <c r="N83" s="10" t="str">
        <f ca="1">IFERROR(INDEX(MAESTRO!N:N,_xludf.AGGREGATE(15,6,ROW(MAESTRO!$B$3:$B$1000)/((MAESTRO!$B$3:$B$1000="OPA")*(UPPER(MAESTRO!$L$3:$L$1000)="CONFIRMADO")),ROWS($A$3:A83))),"")</f>
        <v/>
      </c>
      <c r="O83" s="10" t="str">
        <f ca="1">IFERROR(INDEX(MAESTRO!O:O,_xludf.AGGREGATE(15,6,ROW(MAESTRO!$B$3:$B$1000)/((MAESTRO!$B$3:$B$1000="OPA")*(UPPER(MAESTRO!$L$3:$L$1000)="CONFIRMADO")),ROWS($A$3:A83))),"")</f>
        <v/>
      </c>
      <c r="P83" s="10" t="str">
        <f ca="1">IFERROR(INDEX(MAESTRO!P:P,_xludf.AGGREGATE(15,6,ROW(MAESTRO!$B$3:$B$1000)/((MAESTRO!$B$3:$B$1000="OPA")*(UPPER(MAESTRO!$L$3:$L$1000)="CONFIRMADO")),ROWS($A$3:A83))),"")</f>
        <v/>
      </c>
      <c r="Q83" s="10" t="str">
        <f ca="1">IFERROR(INDEX(MAESTRO!Q:Q,_xludf.AGGREGATE(15,6,ROW(MAESTRO!$B$3:$B$1000)/((MAESTRO!$B$3:$B$1000="OPA")*(UPPER(MAESTRO!$L$3:$L$1000)="CONFIRMADO")),ROWS($A$3:A83))),"")</f>
        <v/>
      </c>
      <c r="R83" s="10" t="str">
        <f ca="1">IFERROR(INDEX(MAESTRO!R:R,_xludf.AGGREGATE(15,6,ROW(MAESTRO!$B$3:$B$1000)/((MAESTRO!$B$3:$B$1000="OPA")*(UPPER(MAESTRO!$L$3:$L$1000)="CONFIRMADO")),ROWS($A$3:A83))),"")</f>
        <v/>
      </c>
      <c r="S83" s="10" t="str">
        <f ca="1">IFERROR(INDEX(MAESTRO!S:S,_xludf.AGGREGATE(15,6,ROW(MAESTRO!$B$3:$B$1000)/((MAESTRO!$B$3:$B$1000="OPA")*(UPPER(MAESTRO!$L$3:$L$1000)="CONFIRMADO")),ROWS($A$3:A83))),"")</f>
        <v/>
      </c>
      <c r="T83" s="10" t="str">
        <f ca="1">IFERROR(INDEX(MAESTRO!T:T,_xludf.AGGREGATE(15,6,ROW(MAESTRO!$B$3:$B$1000)/((MAESTRO!$B$3:$B$1000="OPA")*(UPPER(MAESTRO!$L$3:$L$1000)="CONFIRMADO")),ROWS($A$3:A83))),"")</f>
        <v/>
      </c>
      <c r="U83" s="10" t="str">
        <f ca="1">IFERROR(INDEX(MAESTRO!U:U,_xludf.AGGREGATE(15,6,ROW(MAESTRO!$B$3:$B$1000)/((MAESTRO!$B$3:$B$1000="OPA")*(UPPER(MAESTRO!$L$3:$L$1000)="CONFIRMADO")),ROWS($A$3:A83))),"")</f>
        <v/>
      </c>
      <c r="V83" s="10" t="str">
        <f ca="1">IFERROR(INDEX(MAESTRO!V:V,_xludf.AGGREGATE(15,6,ROW(MAESTRO!$B$3:$B$1000)/((MAESTRO!$B$3:$B$1000="OPA")*(UPPER(MAESTRO!$L$3:$L$1000)="CONFIRMADO")),ROWS($A$3:A83))),"")</f>
        <v/>
      </c>
      <c r="W83" s="10" t="str">
        <f ca="1">IFERROR(INDEX(MAESTRO!W:W,_xludf.AGGREGATE(15,6,ROW(MAESTRO!$B$3:$B$1000)/((MAESTRO!$B$3:$B$1000="OPA")*(UPPER(MAESTRO!$L$3:$L$1000)="CONFIRMADO")),ROWS($A$3:A83))),"")</f>
        <v/>
      </c>
      <c r="X83" s="10" t="str">
        <f ca="1">IFERROR(INDEX(MAESTRO!X:X,_xludf.AGGREGATE(15,6,ROW(MAESTRO!$B$3:$B$1000)/((MAESTRO!$B$3:$B$1000="OPA")*(UPPER(MAESTRO!$L$3:$L$1000)="CONFIRMADO")),ROWS($A$3:A83))),"")</f>
        <v/>
      </c>
    </row>
    <row r="84" spans="1:24" ht="22.05" customHeight="1">
      <c r="A84" s="27" t="str">
        <f ca="1">IFERROR(INDEX(MAESTRO!A:A,_xludf.AGGREGATE(15,6,ROW(MAESTRO!$B$3:$B$1000)/((MAESTRO!$B$3:$B$1000="OPA")*(UPPER(MAESTRO!$L$3:$L$1000)="CONFIRMADO")),ROWS($A$3:A84))),"")</f>
        <v/>
      </c>
      <c r="B84" s="27" t="str">
        <f ca="1">IFERROR(INDEX(MAESTRO!B:B,_xludf.AGGREGATE(15,6,ROW(MAESTRO!$B$3:$B$1000)/((MAESTRO!$B$3:$B$1000="OPA")*(UPPER(MAESTRO!$L$3:$L$1000)="CONFIRMADO")),ROWS($A$3:A84))),"")</f>
        <v/>
      </c>
      <c r="C84" s="27" t="str">
        <f ca="1">IFERROR(INDEX(MAESTRO!C:C,_xludf.AGGREGATE(15,6,ROW(MAESTRO!$B$3:$B$1000)/((MAESTRO!$B$3:$B$1000="OPA")*(UPPER(MAESTRO!$L$3:$L$1000)="CONFIRMADO")),ROWS($A$3:A84))),"")</f>
        <v/>
      </c>
      <c r="D84" s="27" t="str">
        <f ca="1">IFERROR(INDEX(MAESTRO!D:D,_xludf.AGGREGATE(15,6,ROW(MAESTRO!$B$3:$B$1000)/((MAESTRO!$B$3:$B$1000="OPA")*(UPPER(MAESTRO!$L$3:$L$1000)="CONFIRMADO")),ROWS($A$3:A84))),"")</f>
        <v/>
      </c>
      <c r="E84" s="27" t="str">
        <f ca="1">IFERROR(INDEX(MAESTRO!E:E,_xludf.AGGREGATE(15,6,ROW(MAESTRO!$B$3:$B$1000)/((MAESTRO!$B$3:$B$1000="OPA")*(UPPER(MAESTRO!$L$3:$L$1000)="CONFIRMADO")),ROWS($A$3:A84))),"")</f>
        <v/>
      </c>
      <c r="F84" s="27" t="str">
        <f ca="1">IFERROR(INDEX(MAESTRO!F:F,_xludf.AGGREGATE(15,6,ROW(MAESTRO!$B$3:$B$1000)/((MAESTRO!$B$3:$B$1000="OPA")*(UPPER(MAESTRO!$L$3:$L$1000)="CONFIRMADO")),ROWS($A$3:A84))),"")</f>
        <v/>
      </c>
      <c r="G84" s="27" t="str">
        <f ca="1">IFERROR(INDEX(MAESTRO!G:G,_xludf.AGGREGATE(15,6,ROW(MAESTRO!$B$3:$B$1000)/((MAESTRO!$B$3:$B$1000="OPA")*(UPPER(MAESTRO!$L$3:$L$1000)="CONFIRMADO")),ROWS($A$3:A84))),"")</f>
        <v/>
      </c>
      <c r="H84" s="27" t="str">
        <f ca="1">IFERROR(INDEX(MAESTRO!H:H,_xludf.AGGREGATE(15,6,ROW(MAESTRO!$B$3:$B$1000)/((MAESTRO!$B$3:$B$1000="OPA")*(UPPER(MAESTRO!$L$3:$L$1000)="CONFIRMADO")),ROWS($A$3:A84))),"")</f>
        <v/>
      </c>
      <c r="I84" s="27" t="str">
        <f ca="1">IFERROR(INDEX(MAESTRO!I:I,_xludf.AGGREGATE(15,6,ROW(MAESTRO!$B$3:$B$1000)/((MAESTRO!$B$3:$B$1000="OPA")*(UPPER(MAESTRO!$L$3:$L$1000)="CONFIRMADO")),ROWS($A$3:A84))),"")</f>
        <v/>
      </c>
      <c r="J84" s="27" t="str">
        <f ca="1">IFERROR(INDEX(MAESTRO!J:J,_xludf.AGGREGATE(15,6,ROW(MAESTRO!$B$3:$B$1000)/((MAESTRO!$B$3:$B$1000="OPA")*(UPPER(MAESTRO!$L$3:$L$1000)="CONFIRMADO")),ROWS($A$3:A84))),"")</f>
        <v/>
      </c>
      <c r="K84" s="27" t="str">
        <f ca="1">IFERROR(INDEX(MAESTRO!K:K,_xludf.AGGREGATE(15,6,ROW(MAESTRO!$B$3:$B$1000)/((MAESTRO!$B$3:$B$1000="OPA")*(UPPER(MAESTRO!$L$3:$L$1000)="CONFIRMADO")),ROWS($A$3:A84))),"")</f>
        <v/>
      </c>
      <c r="L84" s="27" t="str">
        <f ca="1">IFERROR(INDEX(MAESTRO!L:L,_xludf.AGGREGATE(15,6,ROW(MAESTRO!$B$3:$B$1000)/((MAESTRO!$B$3:$B$1000="OPA")*(UPPER(MAESTRO!$L$3:$L$1000)="CONFIRMADO")),ROWS($A$3:A84))),"")</f>
        <v/>
      </c>
      <c r="M84" s="27" t="str">
        <f ca="1">IFERROR(INDEX(MAESTRO!M:M,_xludf.AGGREGATE(15,6,ROW(MAESTRO!$B$3:$B$1000)/((MAESTRO!$B$3:$B$1000="OPA")*(UPPER(MAESTRO!$L$3:$L$1000)="CONFIRMADO")),ROWS($A$3:A84))),"")</f>
        <v/>
      </c>
      <c r="N84" s="27" t="str">
        <f ca="1">IFERROR(INDEX(MAESTRO!N:N,_xludf.AGGREGATE(15,6,ROW(MAESTRO!$B$3:$B$1000)/((MAESTRO!$B$3:$B$1000="OPA")*(UPPER(MAESTRO!$L$3:$L$1000)="CONFIRMADO")),ROWS($A$3:A84))),"")</f>
        <v/>
      </c>
      <c r="O84" s="27" t="str">
        <f ca="1">IFERROR(INDEX(MAESTRO!O:O,_xludf.AGGREGATE(15,6,ROW(MAESTRO!$B$3:$B$1000)/((MAESTRO!$B$3:$B$1000="OPA")*(UPPER(MAESTRO!$L$3:$L$1000)="CONFIRMADO")),ROWS($A$3:A84))),"")</f>
        <v/>
      </c>
      <c r="P84" s="27" t="str">
        <f ca="1">IFERROR(INDEX(MAESTRO!P:P,_xludf.AGGREGATE(15,6,ROW(MAESTRO!$B$3:$B$1000)/((MAESTRO!$B$3:$B$1000="OPA")*(UPPER(MAESTRO!$L$3:$L$1000)="CONFIRMADO")),ROWS($A$3:A84))),"")</f>
        <v/>
      </c>
      <c r="Q84" s="27" t="str">
        <f ca="1">IFERROR(INDEX(MAESTRO!Q:Q,_xludf.AGGREGATE(15,6,ROW(MAESTRO!$B$3:$B$1000)/((MAESTRO!$B$3:$B$1000="OPA")*(UPPER(MAESTRO!$L$3:$L$1000)="CONFIRMADO")),ROWS($A$3:A84))),"")</f>
        <v/>
      </c>
      <c r="R84" s="27" t="str">
        <f ca="1">IFERROR(INDEX(MAESTRO!R:R,_xludf.AGGREGATE(15,6,ROW(MAESTRO!$B$3:$B$1000)/((MAESTRO!$B$3:$B$1000="OPA")*(UPPER(MAESTRO!$L$3:$L$1000)="CONFIRMADO")),ROWS($A$3:A84))),"")</f>
        <v/>
      </c>
      <c r="S84" s="27" t="str">
        <f ca="1">IFERROR(INDEX(MAESTRO!S:S,_xludf.AGGREGATE(15,6,ROW(MAESTRO!$B$3:$B$1000)/((MAESTRO!$B$3:$B$1000="OPA")*(UPPER(MAESTRO!$L$3:$L$1000)="CONFIRMADO")),ROWS($A$3:A84))),"")</f>
        <v/>
      </c>
      <c r="T84" s="27" t="str">
        <f ca="1">IFERROR(INDEX(MAESTRO!T:T,_xludf.AGGREGATE(15,6,ROW(MAESTRO!$B$3:$B$1000)/((MAESTRO!$B$3:$B$1000="OPA")*(UPPER(MAESTRO!$L$3:$L$1000)="CONFIRMADO")),ROWS($A$3:A84))),"")</f>
        <v/>
      </c>
      <c r="U84" s="27" t="str">
        <f ca="1">IFERROR(INDEX(MAESTRO!U:U,_xludf.AGGREGATE(15,6,ROW(MAESTRO!$B$3:$B$1000)/((MAESTRO!$B$3:$B$1000="OPA")*(UPPER(MAESTRO!$L$3:$L$1000)="CONFIRMADO")),ROWS($A$3:A84))),"")</f>
        <v/>
      </c>
      <c r="V84" s="27" t="str">
        <f ca="1">IFERROR(INDEX(MAESTRO!V:V,_xludf.AGGREGATE(15,6,ROW(MAESTRO!$B$3:$B$1000)/((MAESTRO!$B$3:$B$1000="OPA")*(UPPER(MAESTRO!$L$3:$L$1000)="CONFIRMADO")),ROWS($A$3:A84))),"")</f>
        <v/>
      </c>
      <c r="W84" s="27" t="str">
        <f ca="1">IFERROR(INDEX(MAESTRO!W:W,_xludf.AGGREGATE(15,6,ROW(MAESTRO!$B$3:$B$1000)/((MAESTRO!$B$3:$B$1000="OPA")*(UPPER(MAESTRO!$L$3:$L$1000)="CONFIRMADO")),ROWS($A$3:A84))),"")</f>
        <v/>
      </c>
      <c r="X84" s="27" t="str">
        <f ca="1">IFERROR(INDEX(MAESTRO!X:X,_xludf.AGGREGATE(15,6,ROW(MAESTRO!$B$3:$B$1000)/((MAESTRO!$B$3:$B$1000="OPA")*(UPPER(MAESTRO!$L$3:$L$1000)="CONFIRMADO")),ROWS($A$3:A84))),"")</f>
        <v/>
      </c>
    </row>
    <row r="85" spans="1:24" ht="22.05" customHeight="1">
      <c r="A85" s="10" t="str">
        <f ca="1">IFERROR(INDEX(MAESTRO!A:A,_xludf.AGGREGATE(15,6,ROW(MAESTRO!$B$3:$B$1000)/((MAESTRO!$B$3:$B$1000="OPA")*(UPPER(MAESTRO!$L$3:$L$1000)="CONFIRMADO")),ROWS($A$3:A85))),"")</f>
        <v/>
      </c>
      <c r="B85" s="10" t="str">
        <f ca="1">IFERROR(INDEX(MAESTRO!B:B,_xludf.AGGREGATE(15,6,ROW(MAESTRO!$B$3:$B$1000)/((MAESTRO!$B$3:$B$1000="OPA")*(UPPER(MAESTRO!$L$3:$L$1000)="CONFIRMADO")),ROWS($A$3:A85))),"")</f>
        <v/>
      </c>
      <c r="C85" s="10" t="str">
        <f ca="1">IFERROR(INDEX(MAESTRO!C:C,_xludf.AGGREGATE(15,6,ROW(MAESTRO!$B$3:$B$1000)/((MAESTRO!$B$3:$B$1000="OPA")*(UPPER(MAESTRO!$L$3:$L$1000)="CONFIRMADO")),ROWS($A$3:A85))),"")</f>
        <v/>
      </c>
      <c r="D85" s="10" t="str">
        <f ca="1">IFERROR(INDEX(MAESTRO!D:D,_xludf.AGGREGATE(15,6,ROW(MAESTRO!$B$3:$B$1000)/((MAESTRO!$B$3:$B$1000="OPA")*(UPPER(MAESTRO!$L$3:$L$1000)="CONFIRMADO")),ROWS($A$3:A85))),"")</f>
        <v/>
      </c>
      <c r="E85" s="10" t="str">
        <f ca="1">IFERROR(INDEX(MAESTRO!E:E,_xludf.AGGREGATE(15,6,ROW(MAESTRO!$B$3:$B$1000)/((MAESTRO!$B$3:$B$1000="OPA")*(UPPER(MAESTRO!$L$3:$L$1000)="CONFIRMADO")),ROWS($A$3:A85))),"")</f>
        <v/>
      </c>
      <c r="F85" s="10" t="str">
        <f ca="1">IFERROR(INDEX(MAESTRO!F:F,_xludf.AGGREGATE(15,6,ROW(MAESTRO!$B$3:$B$1000)/((MAESTRO!$B$3:$B$1000="OPA")*(UPPER(MAESTRO!$L$3:$L$1000)="CONFIRMADO")),ROWS($A$3:A85))),"")</f>
        <v/>
      </c>
      <c r="G85" s="10" t="str">
        <f ca="1">IFERROR(INDEX(MAESTRO!G:G,_xludf.AGGREGATE(15,6,ROW(MAESTRO!$B$3:$B$1000)/((MAESTRO!$B$3:$B$1000="OPA")*(UPPER(MAESTRO!$L$3:$L$1000)="CONFIRMADO")),ROWS($A$3:A85))),"")</f>
        <v/>
      </c>
      <c r="H85" s="10" t="str">
        <f ca="1">IFERROR(INDEX(MAESTRO!H:H,_xludf.AGGREGATE(15,6,ROW(MAESTRO!$B$3:$B$1000)/((MAESTRO!$B$3:$B$1000="OPA")*(UPPER(MAESTRO!$L$3:$L$1000)="CONFIRMADO")),ROWS($A$3:A85))),"")</f>
        <v/>
      </c>
      <c r="I85" s="10" t="str">
        <f ca="1">IFERROR(INDEX(MAESTRO!I:I,_xludf.AGGREGATE(15,6,ROW(MAESTRO!$B$3:$B$1000)/((MAESTRO!$B$3:$B$1000="OPA")*(UPPER(MAESTRO!$L$3:$L$1000)="CONFIRMADO")),ROWS($A$3:A85))),"")</f>
        <v/>
      </c>
      <c r="J85" s="10" t="str">
        <f ca="1">IFERROR(INDEX(MAESTRO!J:J,_xludf.AGGREGATE(15,6,ROW(MAESTRO!$B$3:$B$1000)/((MAESTRO!$B$3:$B$1000="OPA")*(UPPER(MAESTRO!$L$3:$L$1000)="CONFIRMADO")),ROWS($A$3:A85))),"")</f>
        <v/>
      </c>
      <c r="K85" s="10" t="str">
        <f ca="1">IFERROR(INDEX(MAESTRO!K:K,_xludf.AGGREGATE(15,6,ROW(MAESTRO!$B$3:$B$1000)/((MAESTRO!$B$3:$B$1000="OPA")*(UPPER(MAESTRO!$L$3:$L$1000)="CONFIRMADO")),ROWS($A$3:A85))),"")</f>
        <v/>
      </c>
      <c r="L85" s="10" t="str">
        <f ca="1">IFERROR(INDEX(MAESTRO!L:L,_xludf.AGGREGATE(15,6,ROW(MAESTRO!$B$3:$B$1000)/((MAESTRO!$B$3:$B$1000="OPA")*(UPPER(MAESTRO!$L$3:$L$1000)="CONFIRMADO")),ROWS($A$3:A85))),"")</f>
        <v/>
      </c>
      <c r="M85" s="10" t="str">
        <f ca="1">IFERROR(INDEX(MAESTRO!M:M,_xludf.AGGREGATE(15,6,ROW(MAESTRO!$B$3:$B$1000)/((MAESTRO!$B$3:$B$1000="OPA")*(UPPER(MAESTRO!$L$3:$L$1000)="CONFIRMADO")),ROWS($A$3:A85))),"")</f>
        <v/>
      </c>
      <c r="N85" s="10" t="str">
        <f ca="1">IFERROR(INDEX(MAESTRO!N:N,_xludf.AGGREGATE(15,6,ROW(MAESTRO!$B$3:$B$1000)/((MAESTRO!$B$3:$B$1000="OPA")*(UPPER(MAESTRO!$L$3:$L$1000)="CONFIRMADO")),ROWS($A$3:A85))),"")</f>
        <v/>
      </c>
      <c r="O85" s="10" t="str">
        <f ca="1">IFERROR(INDEX(MAESTRO!O:O,_xludf.AGGREGATE(15,6,ROW(MAESTRO!$B$3:$B$1000)/((MAESTRO!$B$3:$B$1000="OPA")*(UPPER(MAESTRO!$L$3:$L$1000)="CONFIRMADO")),ROWS($A$3:A85))),"")</f>
        <v/>
      </c>
      <c r="P85" s="10" t="str">
        <f ca="1">IFERROR(INDEX(MAESTRO!P:P,_xludf.AGGREGATE(15,6,ROW(MAESTRO!$B$3:$B$1000)/((MAESTRO!$B$3:$B$1000="OPA")*(UPPER(MAESTRO!$L$3:$L$1000)="CONFIRMADO")),ROWS($A$3:A85))),"")</f>
        <v/>
      </c>
      <c r="Q85" s="10" t="str">
        <f ca="1">IFERROR(INDEX(MAESTRO!Q:Q,_xludf.AGGREGATE(15,6,ROW(MAESTRO!$B$3:$B$1000)/((MAESTRO!$B$3:$B$1000="OPA")*(UPPER(MAESTRO!$L$3:$L$1000)="CONFIRMADO")),ROWS($A$3:A85))),"")</f>
        <v/>
      </c>
      <c r="R85" s="10" t="str">
        <f ca="1">IFERROR(INDEX(MAESTRO!R:R,_xludf.AGGREGATE(15,6,ROW(MAESTRO!$B$3:$B$1000)/((MAESTRO!$B$3:$B$1000="OPA")*(UPPER(MAESTRO!$L$3:$L$1000)="CONFIRMADO")),ROWS($A$3:A85))),"")</f>
        <v/>
      </c>
      <c r="S85" s="10" t="str">
        <f ca="1">IFERROR(INDEX(MAESTRO!S:S,_xludf.AGGREGATE(15,6,ROW(MAESTRO!$B$3:$B$1000)/((MAESTRO!$B$3:$B$1000="OPA")*(UPPER(MAESTRO!$L$3:$L$1000)="CONFIRMADO")),ROWS($A$3:A85))),"")</f>
        <v/>
      </c>
      <c r="T85" s="10" t="str">
        <f ca="1">IFERROR(INDEX(MAESTRO!T:T,_xludf.AGGREGATE(15,6,ROW(MAESTRO!$B$3:$B$1000)/((MAESTRO!$B$3:$B$1000="OPA")*(UPPER(MAESTRO!$L$3:$L$1000)="CONFIRMADO")),ROWS($A$3:A85))),"")</f>
        <v/>
      </c>
      <c r="U85" s="10" t="str">
        <f ca="1">IFERROR(INDEX(MAESTRO!U:U,_xludf.AGGREGATE(15,6,ROW(MAESTRO!$B$3:$B$1000)/((MAESTRO!$B$3:$B$1000="OPA")*(UPPER(MAESTRO!$L$3:$L$1000)="CONFIRMADO")),ROWS($A$3:A85))),"")</f>
        <v/>
      </c>
      <c r="V85" s="10" t="str">
        <f ca="1">IFERROR(INDEX(MAESTRO!V:V,_xludf.AGGREGATE(15,6,ROW(MAESTRO!$B$3:$B$1000)/((MAESTRO!$B$3:$B$1000="OPA")*(UPPER(MAESTRO!$L$3:$L$1000)="CONFIRMADO")),ROWS($A$3:A85))),"")</f>
        <v/>
      </c>
      <c r="W85" s="10" t="str">
        <f ca="1">IFERROR(INDEX(MAESTRO!W:W,_xludf.AGGREGATE(15,6,ROW(MAESTRO!$B$3:$B$1000)/((MAESTRO!$B$3:$B$1000="OPA")*(UPPER(MAESTRO!$L$3:$L$1000)="CONFIRMADO")),ROWS($A$3:A85))),"")</f>
        <v/>
      </c>
      <c r="X85" s="10" t="str">
        <f ca="1">IFERROR(INDEX(MAESTRO!X:X,_xludf.AGGREGATE(15,6,ROW(MAESTRO!$B$3:$B$1000)/((MAESTRO!$B$3:$B$1000="OPA")*(UPPER(MAESTRO!$L$3:$L$1000)="CONFIRMADO")),ROWS($A$3:A85))),"")</f>
        <v/>
      </c>
    </row>
    <row r="86" spans="1:24" ht="22.05" customHeight="1">
      <c r="A86" s="27" t="str">
        <f ca="1">IFERROR(INDEX(MAESTRO!A:A,_xludf.AGGREGATE(15,6,ROW(MAESTRO!$B$3:$B$1000)/((MAESTRO!$B$3:$B$1000="OPA")*(UPPER(MAESTRO!$L$3:$L$1000)="CONFIRMADO")),ROWS($A$3:A86))),"")</f>
        <v/>
      </c>
      <c r="B86" s="27" t="str">
        <f ca="1">IFERROR(INDEX(MAESTRO!B:B,_xludf.AGGREGATE(15,6,ROW(MAESTRO!$B$3:$B$1000)/((MAESTRO!$B$3:$B$1000="OPA")*(UPPER(MAESTRO!$L$3:$L$1000)="CONFIRMADO")),ROWS($A$3:A86))),"")</f>
        <v/>
      </c>
      <c r="C86" s="27" t="str">
        <f ca="1">IFERROR(INDEX(MAESTRO!C:C,_xludf.AGGREGATE(15,6,ROW(MAESTRO!$B$3:$B$1000)/((MAESTRO!$B$3:$B$1000="OPA")*(UPPER(MAESTRO!$L$3:$L$1000)="CONFIRMADO")),ROWS($A$3:A86))),"")</f>
        <v/>
      </c>
      <c r="D86" s="27" t="str">
        <f ca="1">IFERROR(INDEX(MAESTRO!D:D,_xludf.AGGREGATE(15,6,ROW(MAESTRO!$B$3:$B$1000)/((MAESTRO!$B$3:$B$1000="OPA")*(UPPER(MAESTRO!$L$3:$L$1000)="CONFIRMADO")),ROWS($A$3:A86))),"")</f>
        <v/>
      </c>
      <c r="E86" s="27" t="str">
        <f ca="1">IFERROR(INDEX(MAESTRO!E:E,_xludf.AGGREGATE(15,6,ROW(MAESTRO!$B$3:$B$1000)/((MAESTRO!$B$3:$B$1000="OPA")*(UPPER(MAESTRO!$L$3:$L$1000)="CONFIRMADO")),ROWS($A$3:A86))),"")</f>
        <v/>
      </c>
      <c r="F86" s="27" t="str">
        <f ca="1">IFERROR(INDEX(MAESTRO!F:F,_xludf.AGGREGATE(15,6,ROW(MAESTRO!$B$3:$B$1000)/((MAESTRO!$B$3:$B$1000="OPA")*(UPPER(MAESTRO!$L$3:$L$1000)="CONFIRMADO")),ROWS($A$3:A86))),"")</f>
        <v/>
      </c>
      <c r="G86" s="27" t="str">
        <f ca="1">IFERROR(INDEX(MAESTRO!G:G,_xludf.AGGREGATE(15,6,ROW(MAESTRO!$B$3:$B$1000)/((MAESTRO!$B$3:$B$1000="OPA")*(UPPER(MAESTRO!$L$3:$L$1000)="CONFIRMADO")),ROWS($A$3:A86))),"")</f>
        <v/>
      </c>
      <c r="H86" s="27" t="str">
        <f ca="1">IFERROR(INDEX(MAESTRO!H:H,_xludf.AGGREGATE(15,6,ROW(MAESTRO!$B$3:$B$1000)/((MAESTRO!$B$3:$B$1000="OPA")*(UPPER(MAESTRO!$L$3:$L$1000)="CONFIRMADO")),ROWS($A$3:A86))),"")</f>
        <v/>
      </c>
      <c r="I86" s="27" t="str">
        <f ca="1">IFERROR(INDEX(MAESTRO!I:I,_xludf.AGGREGATE(15,6,ROW(MAESTRO!$B$3:$B$1000)/((MAESTRO!$B$3:$B$1000="OPA")*(UPPER(MAESTRO!$L$3:$L$1000)="CONFIRMADO")),ROWS($A$3:A86))),"")</f>
        <v/>
      </c>
      <c r="J86" s="27" t="str">
        <f ca="1">IFERROR(INDEX(MAESTRO!J:J,_xludf.AGGREGATE(15,6,ROW(MAESTRO!$B$3:$B$1000)/((MAESTRO!$B$3:$B$1000="OPA")*(UPPER(MAESTRO!$L$3:$L$1000)="CONFIRMADO")),ROWS($A$3:A86))),"")</f>
        <v/>
      </c>
      <c r="K86" s="27" t="str">
        <f ca="1">IFERROR(INDEX(MAESTRO!K:K,_xludf.AGGREGATE(15,6,ROW(MAESTRO!$B$3:$B$1000)/((MAESTRO!$B$3:$B$1000="OPA")*(UPPER(MAESTRO!$L$3:$L$1000)="CONFIRMADO")),ROWS($A$3:A86))),"")</f>
        <v/>
      </c>
      <c r="L86" s="27" t="str">
        <f ca="1">IFERROR(INDEX(MAESTRO!L:L,_xludf.AGGREGATE(15,6,ROW(MAESTRO!$B$3:$B$1000)/((MAESTRO!$B$3:$B$1000="OPA")*(UPPER(MAESTRO!$L$3:$L$1000)="CONFIRMADO")),ROWS($A$3:A86))),"")</f>
        <v/>
      </c>
      <c r="M86" s="27" t="str">
        <f ca="1">IFERROR(INDEX(MAESTRO!M:M,_xludf.AGGREGATE(15,6,ROW(MAESTRO!$B$3:$B$1000)/((MAESTRO!$B$3:$B$1000="OPA")*(UPPER(MAESTRO!$L$3:$L$1000)="CONFIRMADO")),ROWS($A$3:A86))),"")</f>
        <v/>
      </c>
      <c r="N86" s="27" t="str">
        <f ca="1">IFERROR(INDEX(MAESTRO!N:N,_xludf.AGGREGATE(15,6,ROW(MAESTRO!$B$3:$B$1000)/((MAESTRO!$B$3:$B$1000="OPA")*(UPPER(MAESTRO!$L$3:$L$1000)="CONFIRMADO")),ROWS($A$3:A86))),"")</f>
        <v/>
      </c>
      <c r="O86" s="27" t="str">
        <f ca="1">IFERROR(INDEX(MAESTRO!O:O,_xludf.AGGREGATE(15,6,ROW(MAESTRO!$B$3:$B$1000)/((MAESTRO!$B$3:$B$1000="OPA")*(UPPER(MAESTRO!$L$3:$L$1000)="CONFIRMADO")),ROWS($A$3:A86))),"")</f>
        <v/>
      </c>
      <c r="P86" s="27" t="str">
        <f ca="1">IFERROR(INDEX(MAESTRO!P:P,_xludf.AGGREGATE(15,6,ROW(MAESTRO!$B$3:$B$1000)/((MAESTRO!$B$3:$B$1000="OPA")*(UPPER(MAESTRO!$L$3:$L$1000)="CONFIRMADO")),ROWS($A$3:A86))),"")</f>
        <v/>
      </c>
      <c r="Q86" s="27" t="str">
        <f ca="1">IFERROR(INDEX(MAESTRO!Q:Q,_xludf.AGGREGATE(15,6,ROW(MAESTRO!$B$3:$B$1000)/((MAESTRO!$B$3:$B$1000="OPA")*(UPPER(MAESTRO!$L$3:$L$1000)="CONFIRMADO")),ROWS($A$3:A86))),"")</f>
        <v/>
      </c>
      <c r="R86" s="27" t="str">
        <f ca="1">IFERROR(INDEX(MAESTRO!R:R,_xludf.AGGREGATE(15,6,ROW(MAESTRO!$B$3:$B$1000)/((MAESTRO!$B$3:$B$1000="OPA")*(UPPER(MAESTRO!$L$3:$L$1000)="CONFIRMADO")),ROWS($A$3:A86))),"")</f>
        <v/>
      </c>
      <c r="S86" s="27" t="str">
        <f ca="1">IFERROR(INDEX(MAESTRO!S:S,_xludf.AGGREGATE(15,6,ROW(MAESTRO!$B$3:$B$1000)/((MAESTRO!$B$3:$B$1000="OPA")*(UPPER(MAESTRO!$L$3:$L$1000)="CONFIRMADO")),ROWS($A$3:A86))),"")</f>
        <v/>
      </c>
      <c r="T86" s="27" t="str">
        <f ca="1">IFERROR(INDEX(MAESTRO!T:T,_xludf.AGGREGATE(15,6,ROW(MAESTRO!$B$3:$B$1000)/((MAESTRO!$B$3:$B$1000="OPA")*(UPPER(MAESTRO!$L$3:$L$1000)="CONFIRMADO")),ROWS($A$3:A86))),"")</f>
        <v/>
      </c>
      <c r="U86" s="27" t="str">
        <f ca="1">IFERROR(INDEX(MAESTRO!U:U,_xludf.AGGREGATE(15,6,ROW(MAESTRO!$B$3:$B$1000)/((MAESTRO!$B$3:$B$1000="OPA")*(UPPER(MAESTRO!$L$3:$L$1000)="CONFIRMADO")),ROWS($A$3:A86))),"")</f>
        <v/>
      </c>
      <c r="V86" s="27" t="str">
        <f ca="1">IFERROR(INDEX(MAESTRO!V:V,_xludf.AGGREGATE(15,6,ROW(MAESTRO!$B$3:$B$1000)/((MAESTRO!$B$3:$B$1000="OPA")*(UPPER(MAESTRO!$L$3:$L$1000)="CONFIRMADO")),ROWS($A$3:A86))),"")</f>
        <v/>
      </c>
      <c r="W86" s="27" t="str">
        <f ca="1">IFERROR(INDEX(MAESTRO!W:W,_xludf.AGGREGATE(15,6,ROW(MAESTRO!$B$3:$B$1000)/((MAESTRO!$B$3:$B$1000="OPA")*(UPPER(MAESTRO!$L$3:$L$1000)="CONFIRMADO")),ROWS($A$3:A86))),"")</f>
        <v/>
      </c>
      <c r="X86" s="27" t="str">
        <f ca="1">IFERROR(INDEX(MAESTRO!X:X,_xludf.AGGREGATE(15,6,ROW(MAESTRO!$B$3:$B$1000)/((MAESTRO!$B$3:$B$1000="OPA")*(UPPER(MAESTRO!$L$3:$L$1000)="CONFIRMADO")),ROWS($A$3:A86))),"")</f>
        <v/>
      </c>
    </row>
    <row r="87" spans="1:24" ht="22.05" customHeight="1">
      <c r="A87" s="10" t="str">
        <f ca="1">IFERROR(INDEX(MAESTRO!A:A,_xludf.AGGREGATE(15,6,ROW(MAESTRO!$B$3:$B$1000)/((MAESTRO!$B$3:$B$1000="OPA")*(UPPER(MAESTRO!$L$3:$L$1000)="CONFIRMADO")),ROWS($A$3:A87))),"")</f>
        <v/>
      </c>
      <c r="B87" s="10" t="str">
        <f ca="1">IFERROR(INDEX(MAESTRO!B:B,_xludf.AGGREGATE(15,6,ROW(MAESTRO!$B$3:$B$1000)/((MAESTRO!$B$3:$B$1000="OPA")*(UPPER(MAESTRO!$L$3:$L$1000)="CONFIRMADO")),ROWS($A$3:A87))),"")</f>
        <v/>
      </c>
      <c r="C87" s="10" t="str">
        <f ca="1">IFERROR(INDEX(MAESTRO!C:C,_xludf.AGGREGATE(15,6,ROW(MAESTRO!$B$3:$B$1000)/((MAESTRO!$B$3:$B$1000="OPA")*(UPPER(MAESTRO!$L$3:$L$1000)="CONFIRMADO")),ROWS($A$3:A87))),"")</f>
        <v/>
      </c>
      <c r="D87" s="10" t="str">
        <f ca="1">IFERROR(INDEX(MAESTRO!D:D,_xludf.AGGREGATE(15,6,ROW(MAESTRO!$B$3:$B$1000)/((MAESTRO!$B$3:$B$1000="OPA")*(UPPER(MAESTRO!$L$3:$L$1000)="CONFIRMADO")),ROWS($A$3:A87))),"")</f>
        <v/>
      </c>
      <c r="E87" s="10" t="str">
        <f ca="1">IFERROR(INDEX(MAESTRO!E:E,_xludf.AGGREGATE(15,6,ROW(MAESTRO!$B$3:$B$1000)/((MAESTRO!$B$3:$B$1000="OPA")*(UPPER(MAESTRO!$L$3:$L$1000)="CONFIRMADO")),ROWS($A$3:A87))),"")</f>
        <v/>
      </c>
      <c r="F87" s="10" t="str">
        <f ca="1">IFERROR(INDEX(MAESTRO!F:F,_xludf.AGGREGATE(15,6,ROW(MAESTRO!$B$3:$B$1000)/((MAESTRO!$B$3:$B$1000="OPA")*(UPPER(MAESTRO!$L$3:$L$1000)="CONFIRMADO")),ROWS($A$3:A87))),"")</f>
        <v/>
      </c>
      <c r="G87" s="10" t="str">
        <f ca="1">IFERROR(INDEX(MAESTRO!G:G,_xludf.AGGREGATE(15,6,ROW(MAESTRO!$B$3:$B$1000)/((MAESTRO!$B$3:$B$1000="OPA")*(UPPER(MAESTRO!$L$3:$L$1000)="CONFIRMADO")),ROWS($A$3:A87))),"")</f>
        <v/>
      </c>
      <c r="H87" s="10" t="str">
        <f ca="1">IFERROR(INDEX(MAESTRO!H:H,_xludf.AGGREGATE(15,6,ROW(MAESTRO!$B$3:$B$1000)/((MAESTRO!$B$3:$B$1000="OPA")*(UPPER(MAESTRO!$L$3:$L$1000)="CONFIRMADO")),ROWS($A$3:A87))),"")</f>
        <v/>
      </c>
      <c r="I87" s="10" t="str">
        <f ca="1">IFERROR(INDEX(MAESTRO!I:I,_xludf.AGGREGATE(15,6,ROW(MAESTRO!$B$3:$B$1000)/((MAESTRO!$B$3:$B$1000="OPA")*(UPPER(MAESTRO!$L$3:$L$1000)="CONFIRMADO")),ROWS($A$3:A87))),"")</f>
        <v/>
      </c>
      <c r="J87" s="10" t="str">
        <f ca="1">IFERROR(INDEX(MAESTRO!J:J,_xludf.AGGREGATE(15,6,ROW(MAESTRO!$B$3:$B$1000)/((MAESTRO!$B$3:$B$1000="OPA")*(UPPER(MAESTRO!$L$3:$L$1000)="CONFIRMADO")),ROWS($A$3:A87))),"")</f>
        <v/>
      </c>
      <c r="K87" s="10" t="str">
        <f ca="1">IFERROR(INDEX(MAESTRO!K:K,_xludf.AGGREGATE(15,6,ROW(MAESTRO!$B$3:$B$1000)/((MAESTRO!$B$3:$B$1000="OPA")*(UPPER(MAESTRO!$L$3:$L$1000)="CONFIRMADO")),ROWS($A$3:A87))),"")</f>
        <v/>
      </c>
      <c r="L87" s="10" t="str">
        <f ca="1">IFERROR(INDEX(MAESTRO!L:L,_xludf.AGGREGATE(15,6,ROW(MAESTRO!$B$3:$B$1000)/((MAESTRO!$B$3:$B$1000="OPA")*(UPPER(MAESTRO!$L$3:$L$1000)="CONFIRMADO")),ROWS($A$3:A87))),"")</f>
        <v/>
      </c>
      <c r="M87" s="10" t="str">
        <f ca="1">IFERROR(INDEX(MAESTRO!M:M,_xludf.AGGREGATE(15,6,ROW(MAESTRO!$B$3:$B$1000)/((MAESTRO!$B$3:$B$1000="OPA")*(UPPER(MAESTRO!$L$3:$L$1000)="CONFIRMADO")),ROWS($A$3:A87))),"")</f>
        <v/>
      </c>
      <c r="N87" s="10" t="str">
        <f ca="1">IFERROR(INDEX(MAESTRO!N:N,_xludf.AGGREGATE(15,6,ROW(MAESTRO!$B$3:$B$1000)/((MAESTRO!$B$3:$B$1000="OPA")*(UPPER(MAESTRO!$L$3:$L$1000)="CONFIRMADO")),ROWS($A$3:A87))),"")</f>
        <v/>
      </c>
      <c r="O87" s="10" t="str">
        <f ca="1">IFERROR(INDEX(MAESTRO!O:O,_xludf.AGGREGATE(15,6,ROW(MAESTRO!$B$3:$B$1000)/((MAESTRO!$B$3:$B$1000="OPA")*(UPPER(MAESTRO!$L$3:$L$1000)="CONFIRMADO")),ROWS($A$3:A87))),"")</f>
        <v/>
      </c>
      <c r="P87" s="10" t="str">
        <f ca="1">IFERROR(INDEX(MAESTRO!P:P,_xludf.AGGREGATE(15,6,ROW(MAESTRO!$B$3:$B$1000)/((MAESTRO!$B$3:$B$1000="OPA")*(UPPER(MAESTRO!$L$3:$L$1000)="CONFIRMADO")),ROWS($A$3:A87))),"")</f>
        <v/>
      </c>
      <c r="Q87" s="10" t="str">
        <f ca="1">IFERROR(INDEX(MAESTRO!Q:Q,_xludf.AGGREGATE(15,6,ROW(MAESTRO!$B$3:$B$1000)/((MAESTRO!$B$3:$B$1000="OPA")*(UPPER(MAESTRO!$L$3:$L$1000)="CONFIRMADO")),ROWS($A$3:A87))),"")</f>
        <v/>
      </c>
      <c r="R87" s="10" t="str">
        <f ca="1">IFERROR(INDEX(MAESTRO!R:R,_xludf.AGGREGATE(15,6,ROW(MAESTRO!$B$3:$B$1000)/((MAESTRO!$B$3:$B$1000="OPA")*(UPPER(MAESTRO!$L$3:$L$1000)="CONFIRMADO")),ROWS($A$3:A87))),"")</f>
        <v/>
      </c>
      <c r="S87" s="10" t="str">
        <f ca="1">IFERROR(INDEX(MAESTRO!S:S,_xludf.AGGREGATE(15,6,ROW(MAESTRO!$B$3:$B$1000)/((MAESTRO!$B$3:$B$1000="OPA")*(UPPER(MAESTRO!$L$3:$L$1000)="CONFIRMADO")),ROWS($A$3:A87))),"")</f>
        <v/>
      </c>
      <c r="T87" s="10" t="str">
        <f ca="1">IFERROR(INDEX(MAESTRO!T:T,_xludf.AGGREGATE(15,6,ROW(MAESTRO!$B$3:$B$1000)/((MAESTRO!$B$3:$B$1000="OPA")*(UPPER(MAESTRO!$L$3:$L$1000)="CONFIRMADO")),ROWS($A$3:A87))),"")</f>
        <v/>
      </c>
      <c r="U87" s="10" t="str">
        <f ca="1">IFERROR(INDEX(MAESTRO!U:U,_xludf.AGGREGATE(15,6,ROW(MAESTRO!$B$3:$B$1000)/((MAESTRO!$B$3:$B$1000="OPA")*(UPPER(MAESTRO!$L$3:$L$1000)="CONFIRMADO")),ROWS($A$3:A87))),"")</f>
        <v/>
      </c>
      <c r="V87" s="10" t="str">
        <f ca="1">IFERROR(INDEX(MAESTRO!V:V,_xludf.AGGREGATE(15,6,ROW(MAESTRO!$B$3:$B$1000)/((MAESTRO!$B$3:$B$1000="OPA")*(UPPER(MAESTRO!$L$3:$L$1000)="CONFIRMADO")),ROWS($A$3:A87))),"")</f>
        <v/>
      </c>
      <c r="W87" s="10" t="str">
        <f ca="1">IFERROR(INDEX(MAESTRO!W:W,_xludf.AGGREGATE(15,6,ROW(MAESTRO!$B$3:$B$1000)/((MAESTRO!$B$3:$B$1000="OPA")*(UPPER(MAESTRO!$L$3:$L$1000)="CONFIRMADO")),ROWS($A$3:A87))),"")</f>
        <v/>
      </c>
      <c r="X87" s="10" t="str">
        <f ca="1">IFERROR(INDEX(MAESTRO!X:X,_xludf.AGGREGATE(15,6,ROW(MAESTRO!$B$3:$B$1000)/((MAESTRO!$B$3:$B$1000="OPA")*(UPPER(MAESTRO!$L$3:$L$1000)="CONFIRMADO")),ROWS($A$3:A87))),"")</f>
        <v/>
      </c>
    </row>
    <row r="88" spans="1:24" ht="22.05" customHeight="1">
      <c r="A88" s="27" t="str">
        <f ca="1">IFERROR(INDEX(MAESTRO!A:A,_xludf.AGGREGATE(15,6,ROW(MAESTRO!$B$3:$B$1000)/((MAESTRO!$B$3:$B$1000="OPA")*(UPPER(MAESTRO!$L$3:$L$1000)="CONFIRMADO")),ROWS($A$3:A88))),"")</f>
        <v/>
      </c>
      <c r="B88" s="27" t="str">
        <f ca="1">IFERROR(INDEX(MAESTRO!B:B,_xludf.AGGREGATE(15,6,ROW(MAESTRO!$B$3:$B$1000)/((MAESTRO!$B$3:$B$1000="OPA")*(UPPER(MAESTRO!$L$3:$L$1000)="CONFIRMADO")),ROWS($A$3:A88))),"")</f>
        <v/>
      </c>
      <c r="C88" s="27" t="str">
        <f ca="1">IFERROR(INDEX(MAESTRO!C:C,_xludf.AGGREGATE(15,6,ROW(MAESTRO!$B$3:$B$1000)/((MAESTRO!$B$3:$B$1000="OPA")*(UPPER(MAESTRO!$L$3:$L$1000)="CONFIRMADO")),ROWS($A$3:A88))),"")</f>
        <v/>
      </c>
      <c r="D88" s="27" t="str">
        <f ca="1">IFERROR(INDEX(MAESTRO!D:D,_xludf.AGGREGATE(15,6,ROW(MAESTRO!$B$3:$B$1000)/((MAESTRO!$B$3:$B$1000="OPA")*(UPPER(MAESTRO!$L$3:$L$1000)="CONFIRMADO")),ROWS($A$3:A88))),"")</f>
        <v/>
      </c>
      <c r="E88" s="27" t="str">
        <f ca="1">IFERROR(INDEX(MAESTRO!E:E,_xludf.AGGREGATE(15,6,ROW(MAESTRO!$B$3:$B$1000)/((MAESTRO!$B$3:$B$1000="OPA")*(UPPER(MAESTRO!$L$3:$L$1000)="CONFIRMADO")),ROWS($A$3:A88))),"")</f>
        <v/>
      </c>
      <c r="F88" s="27" t="str">
        <f ca="1">IFERROR(INDEX(MAESTRO!F:F,_xludf.AGGREGATE(15,6,ROW(MAESTRO!$B$3:$B$1000)/((MAESTRO!$B$3:$B$1000="OPA")*(UPPER(MAESTRO!$L$3:$L$1000)="CONFIRMADO")),ROWS($A$3:A88))),"")</f>
        <v/>
      </c>
      <c r="G88" s="27" t="str">
        <f ca="1">IFERROR(INDEX(MAESTRO!G:G,_xludf.AGGREGATE(15,6,ROW(MAESTRO!$B$3:$B$1000)/((MAESTRO!$B$3:$B$1000="OPA")*(UPPER(MAESTRO!$L$3:$L$1000)="CONFIRMADO")),ROWS($A$3:A88))),"")</f>
        <v/>
      </c>
      <c r="H88" s="27" t="str">
        <f ca="1">IFERROR(INDEX(MAESTRO!H:H,_xludf.AGGREGATE(15,6,ROW(MAESTRO!$B$3:$B$1000)/((MAESTRO!$B$3:$B$1000="OPA")*(UPPER(MAESTRO!$L$3:$L$1000)="CONFIRMADO")),ROWS($A$3:A88))),"")</f>
        <v/>
      </c>
      <c r="I88" s="27" t="str">
        <f ca="1">IFERROR(INDEX(MAESTRO!I:I,_xludf.AGGREGATE(15,6,ROW(MAESTRO!$B$3:$B$1000)/((MAESTRO!$B$3:$B$1000="OPA")*(UPPER(MAESTRO!$L$3:$L$1000)="CONFIRMADO")),ROWS($A$3:A88))),"")</f>
        <v/>
      </c>
      <c r="J88" s="27" t="str">
        <f ca="1">IFERROR(INDEX(MAESTRO!J:J,_xludf.AGGREGATE(15,6,ROW(MAESTRO!$B$3:$B$1000)/((MAESTRO!$B$3:$B$1000="OPA")*(UPPER(MAESTRO!$L$3:$L$1000)="CONFIRMADO")),ROWS($A$3:A88))),"")</f>
        <v/>
      </c>
      <c r="K88" s="27" t="str">
        <f ca="1">IFERROR(INDEX(MAESTRO!K:K,_xludf.AGGREGATE(15,6,ROW(MAESTRO!$B$3:$B$1000)/((MAESTRO!$B$3:$B$1000="OPA")*(UPPER(MAESTRO!$L$3:$L$1000)="CONFIRMADO")),ROWS($A$3:A88))),"")</f>
        <v/>
      </c>
      <c r="L88" s="27" t="str">
        <f ca="1">IFERROR(INDEX(MAESTRO!L:L,_xludf.AGGREGATE(15,6,ROW(MAESTRO!$B$3:$B$1000)/((MAESTRO!$B$3:$B$1000="OPA")*(UPPER(MAESTRO!$L$3:$L$1000)="CONFIRMADO")),ROWS($A$3:A88))),"")</f>
        <v/>
      </c>
      <c r="M88" s="27" t="str">
        <f ca="1">IFERROR(INDEX(MAESTRO!M:M,_xludf.AGGREGATE(15,6,ROW(MAESTRO!$B$3:$B$1000)/((MAESTRO!$B$3:$B$1000="OPA")*(UPPER(MAESTRO!$L$3:$L$1000)="CONFIRMADO")),ROWS($A$3:A88))),"")</f>
        <v/>
      </c>
      <c r="N88" s="27" t="str">
        <f ca="1">IFERROR(INDEX(MAESTRO!N:N,_xludf.AGGREGATE(15,6,ROW(MAESTRO!$B$3:$B$1000)/((MAESTRO!$B$3:$B$1000="OPA")*(UPPER(MAESTRO!$L$3:$L$1000)="CONFIRMADO")),ROWS($A$3:A88))),"")</f>
        <v/>
      </c>
      <c r="O88" s="27" t="str">
        <f ca="1">IFERROR(INDEX(MAESTRO!O:O,_xludf.AGGREGATE(15,6,ROW(MAESTRO!$B$3:$B$1000)/((MAESTRO!$B$3:$B$1000="OPA")*(UPPER(MAESTRO!$L$3:$L$1000)="CONFIRMADO")),ROWS($A$3:A88))),"")</f>
        <v/>
      </c>
      <c r="P88" s="27" t="str">
        <f ca="1">IFERROR(INDEX(MAESTRO!P:P,_xludf.AGGREGATE(15,6,ROW(MAESTRO!$B$3:$B$1000)/((MAESTRO!$B$3:$B$1000="OPA")*(UPPER(MAESTRO!$L$3:$L$1000)="CONFIRMADO")),ROWS($A$3:A88))),"")</f>
        <v/>
      </c>
      <c r="Q88" s="27" t="str">
        <f ca="1">IFERROR(INDEX(MAESTRO!Q:Q,_xludf.AGGREGATE(15,6,ROW(MAESTRO!$B$3:$B$1000)/((MAESTRO!$B$3:$B$1000="OPA")*(UPPER(MAESTRO!$L$3:$L$1000)="CONFIRMADO")),ROWS($A$3:A88))),"")</f>
        <v/>
      </c>
      <c r="R88" s="27" t="str">
        <f ca="1">IFERROR(INDEX(MAESTRO!R:R,_xludf.AGGREGATE(15,6,ROW(MAESTRO!$B$3:$B$1000)/((MAESTRO!$B$3:$B$1000="OPA")*(UPPER(MAESTRO!$L$3:$L$1000)="CONFIRMADO")),ROWS($A$3:A88))),"")</f>
        <v/>
      </c>
      <c r="S88" s="27" t="str">
        <f ca="1">IFERROR(INDEX(MAESTRO!S:S,_xludf.AGGREGATE(15,6,ROW(MAESTRO!$B$3:$B$1000)/((MAESTRO!$B$3:$B$1000="OPA")*(UPPER(MAESTRO!$L$3:$L$1000)="CONFIRMADO")),ROWS($A$3:A88))),"")</f>
        <v/>
      </c>
      <c r="T88" s="27" t="str">
        <f ca="1">IFERROR(INDEX(MAESTRO!T:T,_xludf.AGGREGATE(15,6,ROW(MAESTRO!$B$3:$B$1000)/((MAESTRO!$B$3:$B$1000="OPA")*(UPPER(MAESTRO!$L$3:$L$1000)="CONFIRMADO")),ROWS($A$3:A88))),"")</f>
        <v/>
      </c>
      <c r="U88" s="27" t="str">
        <f ca="1">IFERROR(INDEX(MAESTRO!U:U,_xludf.AGGREGATE(15,6,ROW(MAESTRO!$B$3:$B$1000)/((MAESTRO!$B$3:$B$1000="OPA")*(UPPER(MAESTRO!$L$3:$L$1000)="CONFIRMADO")),ROWS($A$3:A88))),"")</f>
        <v/>
      </c>
      <c r="V88" s="27" t="str">
        <f ca="1">IFERROR(INDEX(MAESTRO!V:V,_xludf.AGGREGATE(15,6,ROW(MAESTRO!$B$3:$B$1000)/((MAESTRO!$B$3:$B$1000="OPA")*(UPPER(MAESTRO!$L$3:$L$1000)="CONFIRMADO")),ROWS($A$3:A88))),"")</f>
        <v/>
      </c>
      <c r="W88" s="27" t="str">
        <f ca="1">IFERROR(INDEX(MAESTRO!W:W,_xludf.AGGREGATE(15,6,ROW(MAESTRO!$B$3:$B$1000)/((MAESTRO!$B$3:$B$1000="OPA")*(UPPER(MAESTRO!$L$3:$L$1000)="CONFIRMADO")),ROWS($A$3:A88))),"")</f>
        <v/>
      </c>
      <c r="X88" s="27" t="str">
        <f ca="1">IFERROR(INDEX(MAESTRO!X:X,_xludf.AGGREGATE(15,6,ROW(MAESTRO!$B$3:$B$1000)/((MAESTRO!$B$3:$B$1000="OPA")*(UPPER(MAESTRO!$L$3:$L$1000)="CONFIRMADO")),ROWS($A$3:A88))),"")</f>
        <v/>
      </c>
    </row>
    <row r="89" spans="1:24" ht="22.05" customHeight="1">
      <c r="A89" s="10" t="str">
        <f ca="1">IFERROR(INDEX(MAESTRO!A:A,_xludf.AGGREGATE(15,6,ROW(MAESTRO!$B$3:$B$1000)/((MAESTRO!$B$3:$B$1000="OPA")*(UPPER(MAESTRO!$L$3:$L$1000)="CONFIRMADO")),ROWS($A$3:A89))),"")</f>
        <v/>
      </c>
      <c r="B89" s="10" t="str">
        <f ca="1">IFERROR(INDEX(MAESTRO!B:B,_xludf.AGGREGATE(15,6,ROW(MAESTRO!$B$3:$B$1000)/((MAESTRO!$B$3:$B$1000="OPA")*(UPPER(MAESTRO!$L$3:$L$1000)="CONFIRMADO")),ROWS($A$3:A89))),"")</f>
        <v/>
      </c>
      <c r="C89" s="10" t="str">
        <f ca="1">IFERROR(INDEX(MAESTRO!C:C,_xludf.AGGREGATE(15,6,ROW(MAESTRO!$B$3:$B$1000)/((MAESTRO!$B$3:$B$1000="OPA")*(UPPER(MAESTRO!$L$3:$L$1000)="CONFIRMADO")),ROWS($A$3:A89))),"")</f>
        <v/>
      </c>
      <c r="D89" s="10" t="str">
        <f ca="1">IFERROR(INDEX(MAESTRO!D:D,_xludf.AGGREGATE(15,6,ROW(MAESTRO!$B$3:$B$1000)/((MAESTRO!$B$3:$B$1000="OPA")*(UPPER(MAESTRO!$L$3:$L$1000)="CONFIRMADO")),ROWS($A$3:A89))),"")</f>
        <v/>
      </c>
      <c r="E89" s="10" t="str">
        <f ca="1">IFERROR(INDEX(MAESTRO!E:E,_xludf.AGGREGATE(15,6,ROW(MAESTRO!$B$3:$B$1000)/((MAESTRO!$B$3:$B$1000="OPA")*(UPPER(MAESTRO!$L$3:$L$1000)="CONFIRMADO")),ROWS($A$3:A89))),"")</f>
        <v/>
      </c>
      <c r="F89" s="10" t="str">
        <f ca="1">IFERROR(INDEX(MAESTRO!F:F,_xludf.AGGREGATE(15,6,ROW(MAESTRO!$B$3:$B$1000)/((MAESTRO!$B$3:$B$1000="OPA")*(UPPER(MAESTRO!$L$3:$L$1000)="CONFIRMADO")),ROWS($A$3:A89))),"")</f>
        <v/>
      </c>
      <c r="G89" s="10" t="str">
        <f ca="1">IFERROR(INDEX(MAESTRO!G:G,_xludf.AGGREGATE(15,6,ROW(MAESTRO!$B$3:$B$1000)/((MAESTRO!$B$3:$B$1000="OPA")*(UPPER(MAESTRO!$L$3:$L$1000)="CONFIRMADO")),ROWS($A$3:A89))),"")</f>
        <v/>
      </c>
      <c r="H89" s="10" t="str">
        <f ca="1">IFERROR(INDEX(MAESTRO!H:H,_xludf.AGGREGATE(15,6,ROW(MAESTRO!$B$3:$B$1000)/((MAESTRO!$B$3:$B$1000="OPA")*(UPPER(MAESTRO!$L$3:$L$1000)="CONFIRMADO")),ROWS($A$3:A89))),"")</f>
        <v/>
      </c>
      <c r="I89" s="10" t="str">
        <f ca="1">IFERROR(INDEX(MAESTRO!I:I,_xludf.AGGREGATE(15,6,ROW(MAESTRO!$B$3:$B$1000)/((MAESTRO!$B$3:$B$1000="OPA")*(UPPER(MAESTRO!$L$3:$L$1000)="CONFIRMADO")),ROWS($A$3:A89))),"")</f>
        <v/>
      </c>
      <c r="J89" s="10" t="str">
        <f ca="1">IFERROR(INDEX(MAESTRO!J:J,_xludf.AGGREGATE(15,6,ROW(MAESTRO!$B$3:$B$1000)/((MAESTRO!$B$3:$B$1000="OPA")*(UPPER(MAESTRO!$L$3:$L$1000)="CONFIRMADO")),ROWS($A$3:A89))),"")</f>
        <v/>
      </c>
      <c r="K89" s="10" t="str">
        <f ca="1">IFERROR(INDEX(MAESTRO!K:K,_xludf.AGGREGATE(15,6,ROW(MAESTRO!$B$3:$B$1000)/((MAESTRO!$B$3:$B$1000="OPA")*(UPPER(MAESTRO!$L$3:$L$1000)="CONFIRMADO")),ROWS($A$3:A89))),"")</f>
        <v/>
      </c>
      <c r="L89" s="10" t="str">
        <f ca="1">IFERROR(INDEX(MAESTRO!L:L,_xludf.AGGREGATE(15,6,ROW(MAESTRO!$B$3:$B$1000)/((MAESTRO!$B$3:$B$1000="OPA")*(UPPER(MAESTRO!$L$3:$L$1000)="CONFIRMADO")),ROWS($A$3:A89))),"")</f>
        <v/>
      </c>
      <c r="M89" s="10" t="str">
        <f ca="1">IFERROR(INDEX(MAESTRO!M:M,_xludf.AGGREGATE(15,6,ROW(MAESTRO!$B$3:$B$1000)/((MAESTRO!$B$3:$B$1000="OPA")*(UPPER(MAESTRO!$L$3:$L$1000)="CONFIRMADO")),ROWS($A$3:A89))),"")</f>
        <v/>
      </c>
      <c r="N89" s="10" t="str">
        <f ca="1">IFERROR(INDEX(MAESTRO!N:N,_xludf.AGGREGATE(15,6,ROW(MAESTRO!$B$3:$B$1000)/((MAESTRO!$B$3:$B$1000="OPA")*(UPPER(MAESTRO!$L$3:$L$1000)="CONFIRMADO")),ROWS($A$3:A89))),"")</f>
        <v/>
      </c>
      <c r="O89" s="10" t="str">
        <f ca="1">IFERROR(INDEX(MAESTRO!O:O,_xludf.AGGREGATE(15,6,ROW(MAESTRO!$B$3:$B$1000)/((MAESTRO!$B$3:$B$1000="OPA")*(UPPER(MAESTRO!$L$3:$L$1000)="CONFIRMADO")),ROWS($A$3:A89))),"")</f>
        <v/>
      </c>
      <c r="P89" s="10" t="str">
        <f ca="1">IFERROR(INDEX(MAESTRO!P:P,_xludf.AGGREGATE(15,6,ROW(MAESTRO!$B$3:$B$1000)/((MAESTRO!$B$3:$B$1000="OPA")*(UPPER(MAESTRO!$L$3:$L$1000)="CONFIRMADO")),ROWS($A$3:A89))),"")</f>
        <v/>
      </c>
      <c r="Q89" s="10" t="str">
        <f ca="1">IFERROR(INDEX(MAESTRO!Q:Q,_xludf.AGGREGATE(15,6,ROW(MAESTRO!$B$3:$B$1000)/((MAESTRO!$B$3:$B$1000="OPA")*(UPPER(MAESTRO!$L$3:$L$1000)="CONFIRMADO")),ROWS($A$3:A89))),"")</f>
        <v/>
      </c>
      <c r="R89" s="10" t="str">
        <f ca="1">IFERROR(INDEX(MAESTRO!R:R,_xludf.AGGREGATE(15,6,ROW(MAESTRO!$B$3:$B$1000)/((MAESTRO!$B$3:$B$1000="OPA")*(UPPER(MAESTRO!$L$3:$L$1000)="CONFIRMADO")),ROWS($A$3:A89))),"")</f>
        <v/>
      </c>
      <c r="S89" s="10" t="str">
        <f ca="1">IFERROR(INDEX(MAESTRO!S:S,_xludf.AGGREGATE(15,6,ROW(MAESTRO!$B$3:$B$1000)/((MAESTRO!$B$3:$B$1000="OPA")*(UPPER(MAESTRO!$L$3:$L$1000)="CONFIRMADO")),ROWS($A$3:A89))),"")</f>
        <v/>
      </c>
      <c r="T89" s="10" t="str">
        <f ca="1">IFERROR(INDEX(MAESTRO!T:T,_xludf.AGGREGATE(15,6,ROW(MAESTRO!$B$3:$B$1000)/((MAESTRO!$B$3:$B$1000="OPA")*(UPPER(MAESTRO!$L$3:$L$1000)="CONFIRMADO")),ROWS($A$3:A89))),"")</f>
        <v/>
      </c>
      <c r="U89" s="10" t="str">
        <f ca="1">IFERROR(INDEX(MAESTRO!U:U,_xludf.AGGREGATE(15,6,ROW(MAESTRO!$B$3:$B$1000)/((MAESTRO!$B$3:$B$1000="OPA")*(UPPER(MAESTRO!$L$3:$L$1000)="CONFIRMADO")),ROWS($A$3:A89))),"")</f>
        <v/>
      </c>
      <c r="V89" s="10" t="str">
        <f ca="1">IFERROR(INDEX(MAESTRO!V:V,_xludf.AGGREGATE(15,6,ROW(MAESTRO!$B$3:$B$1000)/((MAESTRO!$B$3:$B$1000="OPA")*(UPPER(MAESTRO!$L$3:$L$1000)="CONFIRMADO")),ROWS($A$3:A89))),"")</f>
        <v/>
      </c>
      <c r="W89" s="10" t="str">
        <f ca="1">IFERROR(INDEX(MAESTRO!W:W,_xludf.AGGREGATE(15,6,ROW(MAESTRO!$B$3:$B$1000)/((MAESTRO!$B$3:$B$1000="OPA")*(UPPER(MAESTRO!$L$3:$L$1000)="CONFIRMADO")),ROWS($A$3:A89))),"")</f>
        <v/>
      </c>
      <c r="X89" s="10" t="str">
        <f ca="1">IFERROR(INDEX(MAESTRO!X:X,_xludf.AGGREGATE(15,6,ROW(MAESTRO!$B$3:$B$1000)/((MAESTRO!$B$3:$B$1000="OPA")*(UPPER(MAESTRO!$L$3:$L$1000)="CONFIRMADO")),ROWS($A$3:A89))),"")</f>
        <v/>
      </c>
    </row>
    <row r="90" spans="1:24" ht="22.05" customHeight="1">
      <c r="A90" s="27" t="str">
        <f ca="1">IFERROR(INDEX(MAESTRO!A:A,_xludf.AGGREGATE(15,6,ROW(MAESTRO!$B$3:$B$1000)/((MAESTRO!$B$3:$B$1000="OPA")*(UPPER(MAESTRO!$L$3:$L$1000)="CONFIRMADO")),ROWS($A$3:A90))),"")</f>
        <v/>
      </c>
      <c r="B90" s="27" t="str">
        <f ca="1">IFERROR(INDEX(MAESTRO!B:B,_xludf.AGGREGATE(15,6,ROW(MAESTRO!$B$3:$B$1000)/((MAESTRO!$B$3:$B$1000="OPA")*(UPPER(MAESTRO!$L$3:$L$1000)="CONFIRMADO")),ROWS($A$3:A90))),"")</f>
        <v/>
      </c>
      <c r="C90" s="27" t="str">
        <f ca="1">IFERROR(INDEX(MAESTRO!C:C,_xludf.AGGREGATE(15,6,ROW(MAESTRO!$B$3:$B$1000)/((MAESTRO!$B$3:$B$1000="OPA")*(UPPER(MAESTRO!$L$3:$L$1000)="CONFIRMADO")),ROWS($A$3:A90))),"")</f>
        <v/>
      </c>
      <c r="D90" s="27" t="str">
        <f ca="1">IFERROR(INDEX(MAESTRO!D:D,_xludf.AGGREGATE(15,6,ROW(MAESTRO!$B$3:$B$1000)/((MAESTRO!$B$3:$B$1000="OPA")*(UPPER(MAESTRO!$L$3:$L$1000)="CONFIRMADO")),ROWS($A$3:A90))),"")</f>
        <v/>
      </c>
      <c r="E90" s="27" t="str">
        <f ca="1">IFERROR(INDEX(MAESTRO!E:E,_xludf.AGGREGATE(15,6,ROW(MAESTRO!$B$3:$B$1000)/((MAESTRO!$B$3:$B$1000="OPA")*(UPPER(MAESTRO!$L$3:$L$1000)="CONFIRMADO")),ROWS($A$3:A90))),"")</f>
        <v/>
      </c>
      <c r="F90" s="27" t="str">
        <f ca="1">IFERROR(INDEX(MAESTRO!F:F,_xludf.AGGREGATE(15,6,ROW(MAESTRO!$B$3:$B$1000)/((MAESTRO!$B$3:$B$1000="OPA")*(UPPER(MAESTRO!$L$3:$L$1000)="CONFIRMADO")),ROWS($A$3:A90))),"")</f>
        <v/>
      </c>
      <c r="G90" s="27" t="str">
        <f ca="1">IFERROR(INDEX(MAESTRO!G:G,_xludf.AGGREGATE(15,6,ROW(MAESTRO!$B$3:$B$1000)/((MAESTRO!$B$3:$B$1000="OPA")*(UPPER(MAESTRO!$L$3:$L$1000)="CONFIRMADO")),ROWS($A$3:A90))),"")</f>
        <v/>
      </c>
      <c r="H90" s="27" t="str">
        <f ca="1">IFERROR(INDEX(MAESTRO!H:H,_xludf.AGGREGATE(15,6,ROW(MAESTRO!$B$3:$B$1000)/((MAESTRO!$B$3:$B$1000="OPA")*(UPPER(MAESTRO!$L$3:$L$1000)="CONFIRMADO")),ROWS($A$3:A90))),"")</f>
        <v/>
      </c>
      <c r="I90" s="27" t="str">
        <f ca="1">IFERROR(INDEX(MAESTRO!I:I,_xludf.AGGREGATE(15,6,ROW(MAESTRO!$B$3:$B$1000)/((MAESTRO!$B$3:$B$1000="OPA")*(UPPER(MAESTRO!$L$3:$L$1000)="CONFIRMADO")),ROWS($A$3:A90))),"")</f>
        <v/>
      </c>
      <c r="J90" s="27" t="str">
        <f ca="1">IFERROR(INDEX(MAESTRO!J:J,_xludf.AGGREGATE(15,6,ROW(MAESTRO!$B$3:$B$1000)/((MAESTRO!$B$3:$B$1000="OPA")*(UPPER(MAESTRO!$L$3:$L$1000)="CONFIRMADO")),ROWS($A$3:A90))),"")</f>
        <v/>
      </c>
      <c r="K90" s="27" t="str">
        <f ca="1">IFERROR(INDEX(MAESTRO!K:K,_xludf.AGGREGATE(15,6,ROW(MAESTRO!$B$3:$B$1000)/((MAESTRO!$B$3:$B$1000="OPA")*(UPPER(MAESTRO!$L$3:$L$1000)="CONFIRMADO")),ROWS($A$3:A90))),"")</f>
        <v/>
      </c>
      <c r="L90" s="27" t="str">
        <f ca="1">IFERROR(INDEX(MAESTRO!L:L,_xludf.AGGREGATE(15,6,ROW(MAESTRO!$B$3:$B$1000)/((MAESTRO!$B$3:$B$1000="OPA")*(UPPER(MAESTRO!$L$3:$L$1000)="CONFIRMADO")),ROWS($A$3:A90))),"")</f>
        <v/>
      </c>
      <c r="M90" s="27" t="str">
        <f ca="1">IFERROR(INDEX(MAESTRO!M:M,_xludf.AGGREGATE(15,6,ROW(MAESTRO!$B$3:$B$1000)/((MAESTRO!$B$3:$B$1000="OPA")*(UPPER(MAESTRO!$L$3:$L$1000)="CONFIRMADO")),ROWS($A$3:A90))),"")</f>
        <v/>
      </c>
      <c r="N90" s="27" t="str">
        <f ca="1">IFERROR(INDEX(MAESTRO!N:N,_xludf.AGGREGATE(15,6,ROW(MAESTRO!$B$3:$B$1000)/((MAESTRO!$B$3:$B$1000="OPA")*(UPPER(MAESTRO!$L$3:$L$1000)="CONFIRMADO")),ROWS($A$3:A90))),"")</f>
        <v/>
      </c>
      <c r="O90" s="27" t="str">
        <f ca="1">IFERROR(INDEX(MAESTRO!O:O,_xludf.AGGREGATE(15,6,ROW(MAESTRO!$B$3:$B$1000)/((MAESTRO!$B$3:$B$1000="OPA")*(UPPER(MAESTRO!$L$3:$L$1000)="CONFIRMADO")),ROWS($A$3:A90))),"")</f>
        <v/>
      </c>
      <c r="P90" s="27" t="str">
        <f ca="1">IFERROR(INDEX(MAESTRO!P:P,_xludf.AGGREGATE(15,6,ROW(MAESTRO!$B$3:$B$1000)/((MAESTRO!$B$3:$B$1000="OPA")*(UPPER(MAESTRO!$L$3:$L$1000)="CONFIRMADO")),ROWS($A$3:A90))),"")</f>
        <v/>
      </c>
      <c r="Q90" s="27" t="str">
        <f ca="1">IFERROR(INDEX(MAESTRO!Q:Q,_xludf.AGGREGATE(15,6,ROW(MAESTRO!$B$3:$B$1000)/((MAESTRO!$B$3:$B$1000="OPA")*(UPPER(MAESTRO!$L$3:$L$1000)="CONFIRMADO")),ROWS($A$3:A90))),"")</f>
        <v/>
      </c>
      <c r="R90" s="27" t="str">
        <f ca="1">IFERROR(INDEX(MAESTRO!R:R,_xludf.AGGREGATE(15,6,ROW(MAESTRO!$B$3:$B$1000)/((MAESTRO!$B$3:$B$1000="OPA")*(UPPER(MAESTRO!$L$3:$L$1000)="CONFIRMADO")),ROWS($A$3:A90))),"")</f>
        <v/>
      </c>
      <c r="S90" s="27" t="str">
        <f ca="1">IFERROR(INDEX(MAESTRO!S:S,_xludf.AGGREGATE(15,6,ROW(MAESTRO!$B$3:$B$1000)/((MAESTRO!$B$3:$B$1000="OPA")*(UPPER(MAESTRO!$L$3:$L$1000)="CONFIRMADO")),ROWS($A$3:A90))),"")</f>
        <v/>
      </c>
      <c r="T90" s="27" t="str">
        <f ca="1">IFERROR(INDEX(MAESTRO!T:T,_xludf.AGGREGATE(15,6,ROW(MAESTRO!$B$3:$B$1000)/((MAESTRO!$B$3:$B$1000="OPA")*(UPPER(MAESTRO!$L$3:$L$1000)="CONFIRMADO")),ROWS($A$3:A90))),"")</f>
        <v/>
      </c>
      <c r="U90" s="27" t="str">
        <f ca="1">IFERROR(INDEX(MAESTRO!U:U,_xludf.AGGREGATE(15,6,ROW(MAESTRO!$B$3:$B$1000)/((MAESTRO!$B$3:$B$1000="OPA")*(UPPER(MAESTRO!$L$3:$L$1000)="CONFIRMADO")),ROWS($A$3:A90))),"")</f>
        <v/>
      </c>
      <c r="V90" s="27" t="str">
        <f ca="1">IFERROR(INDEX(MAESTRO!V:V,_xludf.AGGREGATE(15,6,ROW(MAESTRO!$B$3:$B$1000)/((MAESTRO!$B$3:$B$1000="OPA")*(UPPER(MAESTRO!$L$3:$L$1000)="CONFIRMADO")),ROWS($A$3:A90))),"")</f>
        <v/>
      </c>
      <c r="W90" s="27" t="str">
        <f ca="1">IFERROR(INDEX(MAESTRO!W:W,_xludf.AGGREGATE(15,6,ROW(MAESTRO!$B$3:$B$1000)/((MAESTRO!$B$3:$B$1000="OPA")*(UPPER(MAESTRO!$L$3:$L$1000)="CONFIRMADO")),ROWS($A$3:A90))),"")</f>
        <v/>
      </c>
      <c r="X90" s="27" t="str">
        <f ca="1">IFERROR(INDEX(MAESTRO!X:X,_xludf.AGGREGATE(15,6,ROW(MAESTRO!$B$3:$B$1000)/((MAESTRO!$B$3:$B$1000="OPA")*(UPPER(MAESTRO!$L$3:$L$1000)="CONFIRMADO")),ROWS($A$3:A90))),"")</f>
        <v/>
      </c>
    </row>
    <row r="91" spans="1:24" ht="22.05" customHeight="1">
      <c r="A91" s="10" t="str">
        <f ca="1">IFERROR(INDEX(MAESTRO!A:A,_xludf.AGGREGATE(15,6,ROW(MAESTRO!$B$3:$B$1000)/((MAESTRO!$B$3:$B$1000="OPA")*(UPPER(MAESTRO!$L$3:$L$1000)="CONFIRMADO")),ROWS($A$3:A91))),"")</f>
        <v/>
      </c>
      <c r="B91" s="10" t="str">
        <f ca="1">IFERROR(INDEX(MAESTRO!B:B,_xludf.AGGREGATE(15,6,ROW(MAESTRO!$B$3:$B$1000)/((MAESTRO!$B$3:$B$1000="OPA")*(UPPER(MAESTRO!$L$3:$L$1000)="CONFIRMADO")),ROWS($A$3:A91))),"")</f>
        <v/>
      </c>
      <c r="C91" s="10" t="str">
        <f ca="1">IFERROR(INDEX(MAESTRO!C:C,_xludf.AGGREGATE(15,6,ROW(MAESTRO!$B$3:$B$1000)/((MAESTRO!$B$3:$B$1000="OPA")*(UPPER(MAESTRO!$L$3:$L$1000)="CONFIRMADO")),ROWS($A$3:A91))),"")</f>
        <v/>
      </c>
      <c r="D91" s="10" t="str">
        <f ca="1">IFERROR(INDEX(MAESTRO!D:D,_xludf.AGGREGATE(15,6,ROW(MAESTRO!$B$3:$B$1000)/((MAESTRO!$B$3:$B$1000="OPA")*(UPPER(MAESTRO!$L$3:$L$1000)="CONFIRMADO")),ROWS($A$3:A91))),"")</f>
        <v/>
      </c>
      <c r="E91" s="10" t="str">
        <f ca="1">IFERROR(INDEX(MAESTRO!E:E,_xludf.AGGREGATE(15,6,ROW(MAESTRO!$B$3:$B$1000)/((MAESTRO!$B$3:$B$1000="OPA")*(UPPER(MAESTRO!$L$3:$L$1000)="CONFIRMADO")),ROWS($A$3:A91))),"")</f>
        <v/>
      </c>
      <c r="F91" s="10" t="str">
        <f ca="1">IFERROR(INDEX(MAESTRO!F:F,_xludf.AGGREGATE(15,6,ROW(MAESTRO!$B$3:$B$1000)/((MAESTRO!$B$3:$B$1000="OPA")*(UPPER(MAESTRO!$L$3:$L$1000)="CONFIRMADO")),ROWS($A$3:A91))),"")</f>
        <v/>
      </c>
      <c r="G91" s="10" t="str">
        <f ca="1">IFERROR(INDEX(MAESTRO!G:G,_xludf.AGGREGATE(15,6,ROW(MAESTRO!$B$3:$B$1000)/((MAESTRO!$B$3:$B$1000="OPA")*(UPPER(MAESTRO!$L$3:$L$1000)="CONFIRMADO")),ROWS($A$3:A91))),"")</f>
        <v/>
      </c>
      <c r="H91" s="10" t="str">
        <f ca="1">IFERROR(INDEX(MAESTRO!H:H,_xludf.AGGREGATE(15,6,ROW(MAESTRO!$B$3:$B$1000)/((MAESTRO!$B$3:$B$1000="OPA")*(UPPER(MAESTRO!$L$3:$L$1000)="CONFIRMADO")),ROWS($A$3:A91))),"")</f>
        <v/>
      </c>
      <c r="I91" s="10" t="str">
        <f ca="1">IFERROR(INDEX(MAESTRO!I:I,_xludf.AGGREGATE(15,6,ROW(MAESTRO!$B$3:$B$1000)/((MAESTRO!$B$3:$B$1000="OPA")*(UPPER(MAESTRO!$L$3:$L$1000)="CONFIRMADO")),ROWS($A$3:A91))),"")</f>
        <v/>
      </c>
      <c r="J91" s="10" t="str">
        <f ca="1">IFERROR(INDEX(MAESTRO!J:J,_xludf.AGGREGATE(15,6,ROW(MAESTRO!$B$3:$B$1000)/((MAESTRO!$B$3:$B$1000="OPA")*(UPPER(MAESTRO!$L$3:$L$1000)="CONFIRMADO")),ROWS($A$3:A91))),"")</f>
        <v/>
      </c>
      <c r="K91" s="10" t="str">
        <f ca="1">IFERROR(INDEX(MAESTRO!K:K,_xludf.AGGREGATE(15,6,ROW(MAESTRO!$B$3:$B$1000)/((MAESTRO!$B$3:$B$1000="OPA")*(UPPER(MAESTRO!$L$3:$L$1000)="CONFIRMADO")),ROWS($A$3:A91))),"")</f>
        <v/>
      </c>
      <c r="L91" s="10" t="str">
        <f ca="1">IFERROR(INDEX(MAESTRO!L:L,_xludf.AGGREGATE(15,6,ROW(MAESTRO!$B$3:$B$1000)/((MAESTRO!$B$3:$B$1000="OPA")*(UPPER(MAESTRO!$L$3:$L$1000)="CONFIRMADO")),ROWS($A$3:A91))),"")</f>
        <v/>
      </c>
      <c r="M91" s="10" t="str">
        <f ca="1">IFERROR(INDEX(MAESTRO!M:M,_xludf.AGGREGATE(15,6,ROW(MAESTRO!$B$3:$B$1000)/((MAESTRO!$B$3:$B$1000="OPA")*(UPPER(MAESTRO!$L$3:$L$1000)="CONFIRMADO")),ROWS($A$3:A91))),"")</f>
        <v/>
      </c>
      <c r="N91" s="10" t="str">
        <f ca="1">IFERROR(INDEX(MAESTRO!N:N,_xludf.AGGREGATE(15,6,ROW(MAESTRO!$B$3:$B$1000)/((MAESTRO!$B$3:$B$1000="OPA")*(UPPER(MAESTRO!$L$3:$L$1000)="CONFIRMADO")),ROWS($A$3:A91))),"")</f>
        <v/>
      </c>
      <c r="O91" s="10" t="str">
        <f ca="1">IFERROR(INDEX(MAESTRO!O:O,_xludf.AGGREGATE(15,6,ROW(MAESTRO!$B$3:$B$1000)/((MAESTRO!$B$3:$B$1000="OPA")*(UPPER(MAESTRO!$L$3:$L$1000)="CONFIRMADO")),ROWS($A$3:A91))),"")</f>
        <v/>
      </c>
      <c r="P91" s="10" t="str">
        <f ca="1">IFERROR(INDEX(MAESTRO!P:P,_xludf.AGGREGATE(15,6,ROW(MAESTRO!$B$3:$B$1000)/((MAESTRO!$B$3:$B$1000="OPA")*(UPPER(MAESTRO!$L$3:$L$1000)="CONFIRMADO")),ROWS($A$3:A91))),"")</f>
        <v/>
      </c>
      <c r="Q91" s="10" t="str">
        <f ca="1">IFERROR(INDEX(MAESTRO!Q:Q,_xludf.AGGREGATE(15,6,ROW(MAESTRO!$B$3:$B$1000)/((MAESTRO!$B$3:$B$1000="OPA")*(UPPER(MAESTRO!$L$3:$L$1000)="CONFIRMADO")),ROWS($A$3:A91))),"")</f>
        <v/>
      </c>
      <c r="R91" s="10" t="str">
        <f ca="1">IFERROR(INDEX(MAESTRO!R:R,_xludf.AGGREGATE(15,6,ROW(MAESTRO!$B$3:$B$1000)/((MAESTRO!$B$3:$B$1000="OPA")*(UPPER(MAESTRO!$L$3:$L$1000)="CONFIRMADO")),ROWS($A$3:A91))),"")</f>
        <v/>
      </c>
      <c r="S91" s="10" t="str">
        <f ca="1">IFERROR(INDEX(MAESTRO!S:S,_xludf.AGGREGATE(15,6,ROW(MAESTRO!$B$3:$B$1000)/((MAESTRO!$B$3:$B$1000="OPA")*(UPPER(MAESTRO!$L$3:$L$1000)="CONFIRMADO")),ROWS($A$3:A91))),"")</f>
        <v/>
      </c>
      <c r="T91" s="10" t="str">
        <f ca="1">IFERROR(INDEX(MAESTRO!T:T,_xludf.AGGREGATE(15,6,ROW(MAESTRO!$B$3:$B$1000)/((MAESTRO!$B$3:$B$1000="OPA")*(UPPER(MAESTRO!$L$3:$L$1000)="CONFIRMADO")),ROWS($A$3:A91))),"")</f>
        <v/>
      </c>
      <c r="U91" s="10" t="str">
        <f ca="1">IFERROR(INDEX(MAESTRO!U:U,_xludf.AGGREGATE(15,6,ROW(MAESTRO!$B$3:$B$1000)/((MAESTRO!$B$3:$B$1000="OPA")*(UPPER(MAESTRO!$L$3:$L$1000)="CONFIRMADO")),ROWS($A$3:A91))),"")</f>
        <v/>
      </c>
      <c r="V91" s="10" t="str">
        <f ca="1">IFERROR(INDEX(MAESTRO!V:V,_xludf.AGGREGATE(15,6,ROW(MAESTRO!$B$3:$B$1000)/((MAESTRO!$B$3:$B$1000="OPA")*(UPPER(MAESTRO!$L$3:$L$1000)="CONFIRMADO")),ROWS($A$3:A91))),"")</f>
        <v/>
      </c>
      <c r="W91" s="10" t="str">
        <f ca="1">IFERROR(INDEX(MAESTRO!W:W,_xludf.AGGREGATE(15,6,ROW(MAESTRO!$B$3:$B$1000)/((MAESTRO!$B$3:$B$1000="OPA")*(UPPER(MAESTRO!$L$3:$L$1000)="CONFIRMADO")),ROWS($A$3:A91))),"")</f>
        <v/>
      </c>
      <c r="X91" s="10" t="str">
        <f ca="1">IFERROR(INDEX(MAESTRO!X:X,_xludf.AGGREGATE(15,6,ROW(MAESTRO!$B$3:$B$1000)/((MAESTRO!$B$3:$B$1000="OPA")*(UPPER(MAESTRO!$L$3:$L$1000)="CONFIRMADO")),ROWS($A$3:A91))),"")</f>
        <v/>
      </c>
    </row>
    <row r="92" spans="1:24" ht="22.05" customHeight="1">
      <c r="A92" s="27" t="str">
        <f ca="1">IFERROR(INDEX(MAESTRO!A:A,_xludf.AGGREGATE(15,6,ROW(MAESTRO!$B$3:$B$1000)/((MAESTRO!$B$3:$B$1000="OPA")*(UPPER(MAESTRO!$L$3:$L$1000)="CONFIRMADO")),ROWS($A$3:A92))),"")</f>
        <v/>
      </c>
      <c r="B92" s="27" t="str">
        <f ca="1">IFERROR(INDEX(MAESTRO!B:B,_xludf.AGGREGATE(15,6,ROW(MAESTRO!$B$3:$B$1000)/((MAESTRO!$B$3:$B$1000="OPA")*(UPPER(MAESTRO!$L$3:$L$1000)="CONFIRMADO")),ROWS($A$3:A92))),"")</f>
        <v/>
      </c>
      <c r="C92" s="27" t="str">
        <f ca="1">IFERROR(INDEX(MAESTRO!C:C,_xludf.AGGREGATE(15,6,ROW(MAESTRO!$B$3:$B$1000)/((MAESTRO!$B$3:$B$1000="OPA")*(UPPER(MAESTRO!$L$3:$L$1000)="CONFIRMADO")),ROWS($A$3:A92))),"")</f>
        <v/>
      </c>
      <c r="D92" s="27" t="str">
        <f ca="1">IFERROR(INDEX(MAESTRO!D:D,_xludf.AGGREGATE(15,6,ROW(MAESTRO!$B$3:$B$1000)/((MAESTRO!$B$3:$B$1000="OPA")*(UPPER(MAESTRO!$L$3:$L$1000)="CONFIRMADO")),ROWS($A$3:A92))),"")</f>
        <v/>
      </c>
      <c r="E92" s="27" t="str">
        <f ca="1">IFERROR(INDEX(MAESTRO!E:E,_xludf.AGGREGATE(15,6,ROW(MAESTRO!$B$3:$B$1000)/((MAESTRO!$B$3:$B$1000="OPA")*(UPPER(MAESTRO!$L$3:$L$1000)="CONFIRMADO")),ROWS($A$3:A92))),"")</f>
        <v/>
      </c>
      <c r="F92" s="27" t="str">
        <f ca="1">IFERROR(INDEX(MAESTRO!F:F,_xludf.AGGREGATE(15,6,ROW(MAESTRO!$B$3:$B$1000)/((MAESTRO!$B$3:$B$1000="OPA")*(UPPER(MAESTRO!$L$3:$L$1000)="CONFIRMADO")),ROWS($A$3:A92))),"")</f>
        <v/>
      </c>
      <c r="G92" s="27" t="str">
        <f ca="1">IFERROR(INDEX(MAESTRO!G:G,_xludf.AGGREGATE(15,6,ROW(MAESTRO!$B$3:$B$1000)/((MAESTRO!$B$3:$B$1000="OPA")*(UPPER(MAESTRO!$L$3:$L$1000)="CONFIRMADO")),ROWS($A$3:A92))),"")</f>
        <v/>
      </c>
      <c r="H92" s="27" t="str">
        <f ca="1">IFERROR(INDEX(MAESTRO!H:H,_xludf.AGGREGATE(15,6,ROW(MAESTRO!$B$3:$B$1000)/((MAESTRO!$B$3:$B$1000="OPA")*(UPPER(MAESTRO!$L$3:$L$1000)="CONFIRMADO")),ROWS($A$3:A92))),"")</f>
        <v/>
      </c>
      <c r="I92" s="27" t="str">
        <f ca="1">IFERROR(INDEX(MAESTRO!I:I,_xludf.AGGREGATE(15,6,ROW(MAESTRO!$B$3:$B$1000)/((MAESTRO!$B$3:$B$1000="OPA")*(UPPER(MAESTRO!$L$3:$L$1000)="CONFIRMADO")),ROWS($A$3:A92))),"")</f>
        <v/>
      </c>
      <c r="J92" s="27" t="str">
        <f ca="1">IFERROR(INDEX(MAESTRO!J:J,_xludf.AGGREGATE(15,6,ROW(MAESTRO!$B$3:$B$1000)/((MAESTRO!$B$3:$B$1000="OPA")*(UPPER(MAESTRO!$L$3:$L$1000)="CONFIRMADO")),ROWS($A$3:A92))),"")</f>
        <v/>
      </c>
      <c r="K92" s="27" t="str">
        <f ca="1">IFERROR(INDEX(MAESTRO!K:K,_xludf.AGGREGATE(15,6,ROW(MAESTRO!$B$3:$B$1000)/((MAESTRO!$B$3:$B$1000="OPA")*(UPPER(MAESTRO!$L$3:$L$1000)="CONFIRMADO")),ROWS($A$3:A92))),"")</f>
        <v/>
      </c>
      <c r="L92" s="27" t="str">
        <f ca="1">IFERROR(INDEX(MAESTRO!L:L,_xludf.AGGREGATE(15,6,ROW(MAESTRO!$B$3:$B$1000)/((MAESTRO!$B$3:$B$1000="OPA")*(UPPER(MAESTRO!$L$3:$L$1000)="CONFIRMADO")),ROWS($A$3:A92))),"")</f>
        <v/>
      </c>
      <c r="M92" s="27" t="str">
        <f ca="1">IFERROR(INDEX(MAESTRO!M:M,_xludf.AGGREGATE(15,6,ROW(MAESTRO!$B$3:$B$1000)/((MAESTRO!$B$3:$B$1000="OPA")*(UPPER(MAESTRO!$L$3:$L$1000)="CONFIRMADO")),ROWS($A$3:A92))),"")</f>
        <v/>
      </c>
      <c r="N92" s="27" t="str">
        <f ca="1">IFERROR(INDEX(MAESTRO!N:N,_xludf.AGGREGATE(15,6,ROW(MAESTRO!$B$3:$B$1000)/((MAESTRO!$B$3:$B$1000="OPA")*(UPPER(MAESTRO!$L$3:$L$1000)="CONFIRMADO")),ROWS($A$3:A92))),"")</f>
        <v/>
      </c>
      <c r="O92" s="27" t="str">
        <f ca="1">IFERROR(INDEX(MAESTRO!O:O,_xludf.AGGREGATE(15,6,ROW(MAESTRO!$B$3:$B$1000)/((MAESTRO!$B$3:$B$1000="OPA")*(UPPER(MAESTRO!$L$3:$L$1000)="CONFIRMADO")),ROWS($A$3:A92))),"")</f>
        <v/>
      </c>
      <c r="P92" s="27" t="str">
        <f ca="1">IFERROR(INDEX(MAESTRO!P:P,_xludf.AGGREGATE(15,6,ROW(MAESTRO!$B$3:$B$1000)/((MAESTRO!$B$3:$B$1000="OPA")*(UPPER(MAESTRO!$L$3:$L$1000)="CONFIRMADO")),ROWS($A$3:A92))),"")</f>
        <v/>
      </c>
      <c r="Q92" s="27" t="str">
        <f ca="1">IFERROR(INDEX(MAESTRO!Q:Q,_xludf.AGGREGATE(15,6,ROW(MAESTRO!$B$3:$B$1000)/((MAESTRO!$B$3:$B$1000="OPA")*(UPPER(MAESTRO!$L$3:$L$1000)="CONFIRMADO")),ROWS($A$3:A92))),"")</f>
        <v/>
      </c>
      <c r="R92" s="27" t="str">
        <f ca="1">IFERROR(INDEX(MAESTRO!R:R,_xludf.AGGREGATE(15,6,ROW(MAESTRO!$B$3:$B$1000)/((MAESTRO!$B$3:$B$1000="OPA")*(UPPER(MAESTRO!$L$3:$L$1000)="CONFIRMADO")),ROWS($A$3:A92))),"")</f>
        <v/>
      </c>
      <c r="S92" s="27" t="str">
        <f ca="1">IFERROR(INDEX(MAESTRO!S:S,_xludf.AGGREGATE(15,6,ROW(MAESTRO!$B$3:$B$1000)/((MAESTRO!$B$3:$B$1000="OPA")*(UPPER(MAESTRO!$L$3:$L$1000)="CONFIRMADO")),ROWS($A$3:A92))),"")</f>
        <v/>
      </c>
      <c r="T92" s="27" t="str">
        <f ca="1">IFERROR(INDEX(MAESTRO!T:T,_xludf.AGGREGATE(15,6,ROW(MAESTRO!$B$3:$B$1000)/((MAESTRO!$B$3:$B$1000="OPA")*(UPPER(MAESTRO!$L$3:$L$1000)="CONFIRMADO")),ROWS($A$3:A92))),"")</f>
        <v/>
      </c>
      <c r="U92" s="27" t="str">
        <f ca="1">IFERROR(INDEX(MAESTRO!U:U,_xludf.AGGREGATE(15,6,ROW(MAESTRO!$B$3:$B$1000)/((MAESTRO!$B$3:$B$1000="OPA")*(UPPER(MAESTRO!$L$3:$L$1000)="CONFIRMADO")),ROWS($A$3:A92))),"")</f>
        <v/>
      </c>
      <c r="V92" s="27" t="str">
        <f ca="1">IFERROR(INDEX(MAESTRO!V:V,_xludf.AGGREGATE(15,6,ROW(MAESTRO!$B$3:$B$1000)/((MAESTRO!$B$3:$B$1000="OPA")*(UPPER(MAESTRO!$L$3:$L$1000)="CONFIRMADO")),ROWS($A$3:A92))),"")</f>
        <v/>
      </c>
      <c r="W92" s="27" t="str">
        <f ca="1">IFERROR(INDEX(MAESTRO!W:W,_xludf.AGGREGATE(15,6,ROW(MAESTRO!$B$3:$B$1000)/((MAESTRO!$B$3:$B$1000="OPA")*(UPPER(MAESTRO!$L$3:$L$1000)="CONFIRMADO")),ROWS($A$3:A92))),"")</f>
        <v/>
      </c>
      <c r="X92" s="27" t="str">
        <f ca="1">IFERROR(INDEX(MAESTRO!X:X,_xludf.AGGREGATE(15,6,ROW(MAESTRO!$B$3:$B$1000)/((MAESTRO!$B$3:$B$1000="OPA")*(UPPER(MAESTRO!$L$3:$L$1000)="CONFIRMADO")),ROWS($A$3:A92))),"")</f>
        <v/>
      </c>
    </row>
    <row r="93" spans="1:24" ht="22.05" customHeight="1">
      <c r="A93" s="10" t="str">
        <f ca="1">IFERROR(INDEX(MAESTRO!A:A,_xludf.AGGREGATE(15,6,ROW(MAESTRO!$B$3:$B$1000)/((MAESTRO!$B$3:$B$1000="OPA")*(UPPER(MAESTRO!$L$3:$L$1000)="CONFIRMADO")),ROWS($A$3:A93))),"")</f>
        <v/>
      </c>
      <c r="B93" s="10" t="str">
        <f ca="1">IFERROR(INDEX(MAESTRO!B:B,_xludf.AGGREGATE(15,6,ROW(MAESTRO!$B$3:$B$1000)/((MAESTRO!$B$3:$B$1000="OPA")*(UPPER(MAESTRO!$L$3:$L$1000)="CONFIRMADO")),ROWS($A$3:A93))),"")</f>
        <v/>
      </c>
      <c r="C93" s="10" t="str">
        <f ca="1">IFERROR(INDEX(MAESTRO!C:C,_xludf.AGGREGATE(15,6,ROW(MAESTRO!$B$3:$B$1000)/((MAESTRO!$B$3:$B$1000="OPA")*(UPPER(MAESTRO!$L$3:$L$1000)="CONFIRMADO")),ROWS($A$3:A93))),"")</f>
        <v/>
      </c>
      <c r="D93" s="10" t="str">
        <f ca="1">IFERROR(INDEX(MAESTRO!D:D,_xludf.AGGREGATE(15,6,ROW(MAESTRO!$B$3:$B$1000)/((MAESTRO!$B$3:$B$1000="OPA")*(UPPER(MAESTRO!$L$3:$L$1000)="CONFIRMADO")),ROWS($A$3:A93))),"")</f>
        <v/>
      </c>
      <c r="E93" s="10" t="str">
        <f ca="1">IFERROR(INDEX(MAESTRO!E:E,_xludf.AGGREGATE(15,6,ROW(MAESTRO!$B$3:$B$1000)/((MAESTRO!$B$3:$B$1000="OPA")*(UPPER(MAESTRO!$L$3:$L$1000)="CONFIRMADO")),ROWS($A$3:A93))),"")</f>
        <v/>
      </c>
      <c r="F93" s="10" t="str">
        <f ca="1">IFERROR(INDEX(MAESTRO!F:F,_xludf.AGGREGATE(15,6,ROW(MAESTRO!$B$3:$B$1000)/((MAESTRO!$B$3:$B$1000="OPA")*(UPPER(MAESTRO!$L$3:$L$1000)="CONFIRMADO")),ROWS($A$3:A93))),"")</f>
        <v/>
      </c>
      <c r="G93" s="10" t="str">
        <f ca="1">IFERROR(INDEX(MAESTRO!G:G,_xludf.AGGREGATE(15,6,ROW(MAESTRO!$B$3:$B$1000)/((MAESTRO!$B$3:$B$1000="OPA")*(UPPER(MAESTRO!$L$3:$L$1000)="CONFIRMADO")),ROWS($A$3:A93))),"")</f>
        <v/>
      </c>
      <c r="H93" s="10" t="str">
        <f ca="1">IFERROR(INDEX(MAESTRO!H:H,_xludf.AGGREGATE(15,6,ROW(MAESTRO!$B$3:$B$1000)/((MAESTRO!$B$3:$B$1000="OPA")*(UPPER(MAESTRO!$L$3:$L$1000)="CONFIRMADO")),ROWS($A$3:A93))),"")</f>
        <v/>
      </c>
      <c r="I93" s="10" t="str">
        <f ca="1">IFERROR(INDEX(MAESTRO!I:I,_xludf.AGGREGATE(15,6,ROW(MAESTRO!$B$3:$B$1000)/((MAESTRO!$B$3:$B$1000="OPA")*(UPPER(MAESTRO!$L$3:$L$1000)="CONFIRMADO")),ROWS($A$3:A93))),"")</f>
        <v/>
      </c>
      <c r="J93" s="10" t="str">
        <f ca="1">IFERROR(INDEX(MAESTRO!J:J,_xludf.AGGREGATE(15,6,ROW(MAESTRO!$B$3:$B$1000)/((MAESTRO!$B$3:$B$1000="OPA")*(UPPER(MAESTRO!$L$3:$L$1000)="CONFIRMADO")),ROWS($A$3:A93))),"")</f>
        <v/>
      </c>
      <c r="K93" s="10" t="str">
        <f ca="1">IFERROR(INDEX(MAESTRO!K:K,_xludf.AGGREGATE(15,6,ROW(MAESTRO!$B$3:$B$1000)/((MAESTRO!$B$3:$B$1000="OPA")*(UPPER(MAESTRO!$L$3:$L$1000)="CONFIRMADO")),ROWS($A$3:A93))),"")</f>
        <v/>
      </c>
      <c r="L93" s="10" t="str">
        <f ca="1">IFERROR(INDEX(MAESTRO!L:L,_xludf.AGGREGATE(15,6,ROW(MAESTRO!$B$3:$B$1000)/((MAESTRO!$B$3:$B$1000="OPA")*(UPPER(MAESTRO!$L$3:$L$1000)="CONFIRMADO")),ROWS($A$3:A93))),"")</f>
        <v/>
      </c>
      <c r="M93" s="10" t="str">
        <f ca="1">IFERROR(INDEX(MAESTRO!M:M,_xludf.AGGREGATE(15,6,ROW(MAESTRO!$B$3:$B$1000)/((MAESTRO!$B$3:$B$1000="OPA")*(UPPER(MAESTRO!$L$3:$L$1000)="CONFIRMADO")),ROWS($A$3:A93))),"")</f>
        <v/>
      </c>
      <c r="N93" s="10" t="str">
        <f ca="1">IFERROR(INDEX(MAESTRO!N:N,_xludf.AGGREGATE(15,6,ROW(MAESTRO!$B$3:$B$1000)/((MAESTRO!$B$3:$B$1000="OPA")*(UPPER(MAESTRO!$L$3:$L$1000)="CONFIRMADO")),ROWS($A$3:A93))),"")</f>
        <v/>
      </c>
      <c r="O93" s="10" t="str">
        <f ca="1">IFERROR(INDEX(MAESTRO!O:O,_xludf.AGGREGATE(15,6,ROW(MAESTRO!$B$3:$B$1000)/((MAESTRO!$B$3:$B$1000="OPA")*(UPPER(MAESTRO!$L$3:$L$1000)="CONFIRMADO")),ROWS($A$3:A93))),"")</f>
        <v/>
      </c>
      <c r="P93" s="10" t="str">
        <f ca="1">IFERROR(INDEX(MAESTRO!P:P,_xludf.AGGREGATE(15,6,ROW(MAESTRO!$B$3:$B$1000)/((MAESTRO!$B$3:$B$1000="OPA")*(UPPER(MAESTRO!$L$3:$L$1000)="CONFIRMADO")),ROWS($A$3:A93))),"")</f>
        <v/>
      </c>
      <c r="Q93" s="10" t="str">
        <f ca="1">IFERROR(INDEX(MAESTRO!Q:Q,_xludf.AGGREGATE(15,6,ROW(MAESTRO!$B$3:$B$1000)/((MAESTRO!$B$3:$B$1000="OPA")*(UPPER(MAESTRO!$L$3:$L$1000)="CONFIRMADO")),ROWS($A$3:A93))),"")</f>
        <v/>
      </c>
      <c r="R93" s="10" t="str">
        <f ca="1">IFERROR(INDEX(MAESTRO!R:R,_xludf.AGGREGATE(15,6,ROW(MAESTRO!$B$3:$B$1000)/((MAESTRO!$B$3:$B$1000="OPA")*(UPPER(MAESTRO!$L$3:$L$1000)="CONFIRMADO")),ROWS($A$3:A93))),"")</f>
        <v/>
      </c>
      <c r="S93" s="10" t="str">
        <f ca="1">IFERROR(INDEX(MAESTRO!S:S,_xludf.AGGREGATE(15,6,ROW(MAESTRO!$B$3:$B$1000)/((MAESTRO!$B$3:$B$1000="OPA")*(UPPER(MAESTRO!$L$3:$L$1000)="CONFIRMADO")),ROWS($A$3:A93))),"")</f>
        <v/>
      </c>
      <c r="T93" s="10" t="str">
        <f ca="1">IFERROR(INDEX(MAESTRO!T:T,_xludf.AGGREGATE(15,6,ROW(MAESTRO!$B$3:$B$1000)/((MAESTRO!$B$3:$B$1000="OPA")*(UPPER(MAESTRO!$L$3:$L$1000)="CONFIRMADO")),ROWS($A$3:A93))),"")</f>
        <v/>
      </c>
      <c r="U93" s="10" t="str">
        <f ca="1">IFERROR(INDEX(MAESTRO!U:U,_xludf.AGGREGATE(15,6,ROW(MAESTRO!$B$3:$B$1000)/((MAESTRO!$B$3:$B$1000="OPA")*(UPPER(MAESTRO!$L$3:$L$1000)="CONFIRMADO")),ROWS($A$3:A93))),"")</f>
        <v/>
      </c>
      <c r="V93" s="10" t="str">
        <f ca="1">IFERROR(INDEX(MAESTRO!V:V,_xludf.AGGREGATE(15,6,ROW(MAESTRO!$B$3:$B$1000)/((MAESTRO!$B$3:$B$1000="OPA")*(UPPER(MAESTRO!$L$3:$L$1000)="CONFIRMADO")),ROWS($A$3:A93))),"")</f>
        <v/>
      </c>
      <c r="W93" s="10" t="str">
        <f ca="1">IFERROR(INDEX(MAESTRO!W:W,_xludf.AGGREGATE(15,6,ROW(MAESTRO!$B$3:$B$1000)/((MAESTRO!$B$3:$B$1000="OPA")*(UPPER(MAESTRO!$L$3:$L$1000)="CONFIRMADO")),ROWS($A$3:A93))),"")</f>
        <v/>
      </c>
      <c r="X93" s="10" t="str">
        <f ca="1">IFERROR(INDEX(MAESTRO!X:X,_xludf.AGGREGATE(15,6,ROW(MAESTRO!$B$3:$B$1000)/((MAESTRO!$B$3:$B$1000="OPA")*(UPPER(MAESTRO!$L$3:$L$1000)="CONFIRMADO")),ROWS($A$3:A93))),"")</f>
        <v/>
      </c>
    </row>
    <row r="94" spans="1:24" ht="22.05" customHeight="1">
      <c r="A94" s="27" t="str">
        <f ca="1">IFERROR(INDEX(MAESTRO!A:A,_xludf.AGGREGATE(15,6,ROW(MAESTRO!$B$3:$B$1000)/((MAESTRO!$B$3:$B$1000="OPA")*(UPPER(MAESTRO!$L$3:$L$1000)="CONFIRMADO")),ROWS($A$3:A94))),"")</f>
        <v/>
      </c>
      <c r="B94" s="27" t="str">
        <f ca="1">IFERROR(INDEX(MAESTRO!B:B,_xludf.AGGREGATE(15,6,ROW(MAESTRO!$B$3:$B$1000)/((MAESTRO!$B$3:$B$1000="OPA")*(UPPER(MAESTRO!$L$3:$L$1000)="CONFIRMADO")),ROWS($A$3:A94))),"")</f>
        <v/>
      </c>
      <c r="C94" s="27" t="str">
        <f ca="1">IFERROR(INDEX(MAESTRO!C:C,_xludf.AGGREGATE(15,6,ROW(MAESTRO!$B$3:$B$1000)/((MAESTRO!$B$3:$B$1000="OPA")*(UPPER(MAESTRO!$L$3:$L$1000)="CONFIRMADO")),ROWS($A$3:A94))),"")</f>
        <v/>
      </c>
      <c r="D94" s="27" t="str">
        <f ca="1">IFERROR(INDEX(MAESTRO!D:D,_xludf.AGGREGATE(15,6,ROW(MAESTRO!$B$3:$B$1000)/((MAESTRO!$B$3:$B$1000="OPA")*(UPPER(MAESTRO!$L$3:$L$1000)="CONFIRMADO")),ROWS($A$3:A94))),"")</f>
        <v/>
      </c>
      <c r="E94" s="27" t="str">
        <f ca="1">IFERROR(INDEX(MAESTRO!E:E,_xludf.AGGREGATE(15,6,ROW(MAESTRO!$B$3:$B$1000)/((MAESTRO!$B$3:$B$1000="OPA")*(UPPER(MAESTRO!$L$3:$L$1000)="CONFIRMADO")),ROWS($A$3:A94))),"")</f>
        <v/>
      </c>
      <c r="F94" s="27" t="str">
        <f ca="1">IFERROR(INDEX(MAESTRO!F:F,_xludf.AGGREGATE(15,6,ROW(MAESTRO!$B$3:$B$1000)/((MAESTRO!$B$3:$B$1000="OPA")*(UPPER(MAESTRO!$L$3:$L$1000)="CONFIRMADO")),ROWS($A$3:A94))),"")</f>
        <v/>
      </c>
      <c r="G94" s="27" t="str">
        <f ca="1">IFERROR(INDEX(MAESTRO!G:G,_xludf.AGGREGATE(15,6,ROW(MAESTRO!$B$3:$B$1000)/((MAESTRO!$B$3:$B$1000="OPA")*(UPPER(MAESTRO!$L$3:$L$1000)="CONFIRMADO")),ROWS($A$3:A94))),"")</f>
        <v/>
      </c>
      <c r="H94" s="27" t="str">
        <f ca="1">IFERROR(INDEX(MAESTRO!H:H,_xludf.AGGREGATE(15,6,ROW(MAESTRO!$B$3:$B$1000)/((MAESTRO!$B$3:$B$1000="OPA")*(UPPER(MAESTRO!$L$3:$L$1000)="CONFIRMADO")),ROWS($A$3:A94))),"")</f>
        <v/>
      </c>
      <c r="I94" s="27" t="str">
        <f ca="1">IFERROR(INDEX(MAESTRO!I:I,_xludf.AGGREGATE(15,6,ROW(MAESTRO!$B$3:$B$1000)/((MAESTRO!$B$3:$B$1000="OPA")*(UPPER(MAESTRO!$L$3:$L$1000)="CONFIRMADO")),ROWS($A$3:A94))),"")</f>
        <v/>
      </c>
      <c r="J94" s="27" t="str">
        <f ca="1">IFERROR(INDEX(MAESTRO!J:J,_xludf.AGGREGATE(15,6,ROW(MAESTRO!$B$3:$B$1000)/((MAESTRO!$B$3:$B$1000="OPA")*(UPPER(MAESTRO!$L$3:$L$1000)="CONFIRMADO")),ROWS($A$3:A94))),"")</f>
        <v/>
      </c>
      <c r="K94" s="27" t="str">
        <f ca="1">IFERROR(INDEX(MAESTRO!K:K,_xludf.AGGREGATE(15,6,ROW(MAESTRO!$B$3:$B$1000)/((MAESTRO!$B$3:$B$1000="OPA")*(UPPER(MAESTRO!$L$3:$L$1000)="CONFIRMADO")),ROWS($A$3:A94))),"")</f>
        <v/>
      </c>
      <c r="L94" s="27" t="str">
        <f ca="1">IFERROR(INDEX(MAESTRO!L:L,_xludf.AGGREGATE(15,6,ROW(MAESTRO!$B$3:$B$1000)/((MAESTRO!$B$3:$B$1000="OPA")*(UPPER(MAESTRO!$L$3:$L$1000)="CONFIRMADO")),ROWS($A$3:A94))),"")</f>
        <v/>
      </c>
      <c r="M94" s="27" t="str">
        <f ca="1">IFERROR(INDEX(MAESTRO!M:M,_xludf.AGGREGATE(15,6,ROW(MAESTRO!$B$3:$B$1000)/((MAESTRO!$B$3:$B$1000="OPA")*(UPPER(MAESTRO!$L$3:$L$1000)="CONFIRMADO")),ROWS($A$3:A94))),"")</f>
        <v/>
      </c>
      <c r="N94" s="27" t="str">
        <f ca="1">IFERROR(INDEX(MAESTRO!N:N,_xludf.AGGREGATE(15,6,ROW(MAESTRO!$B$3:$B$1000)/((MAESTRO!$B$3:$B$1000="OPA")*(UPPER(MAESTRO!$L$3:$L$1000)="CONFIRMADO")),ROWS($A$3:A94))),"")</f>
        <v/>
      </c>
      <c r="O94" s="27" t="str">
        <f ca="1">IFERROR(INDEX(MAESTRO!O:O,_xludf.AGGREGATE(15,6,ROW(MAESTRO!$B$3:$B$1000)/((MAESTRO!$B$3:$B$1000="OPA")*(UPPER(MAESTRO!$L$3:$L$1000)="CONFIRMADO")),ROWS($A$3:A94))),"")</f>
        <v/>
      </c>
      <c r="P94" s="27" t="str">
        <f ca="1">IFERROR(INDEX(MAESTRO!P:P,_xludf.AGGREGATE(15,6,ROW(MAESTRO!$B$3:$B$1000)/((MAESTRO!$B$3:$B$1000="OPA")*(UPPER(MAESTRO!$L$3:$L$1000)="CONFIRMADO")),ROWS($A$3:A94))),"")</f>
        <v/>
      </c>
      <c r="Q94" s="27" t="str">
        <f ca="1">IFERROR(INDEX(MAESTRO!Q:Q,_xludf.AGGREGATE(15,6,ROW(MAESTRO!$B$3:$B$1000)/((MAESTRO!$B$3:$B$1000="OPA")*(UPPER(MAESTRO!$L$3:$L$1000)="CONFIRMADO")),ROWS($A$3:A94))),"")</f>
        <v/>
      </c>
      <c r="R94" s="27" t="str">
        <f ca="1">IFERROR(INDEX(MAESTRO!R:R,_xludf.AGGREGATE(15,6,ROW(MAESTRO!$B$3:$B$1000)/((MAESTRO!$B$3:$B$1000="OPA")*(UPPER(MAESTRO!$L$3:$L$1000)="CONFIRMADO")),ROWS($A$3:A94))),"")</f>
        <v/>
      </c>
      <c r="S94" s="27" t="str">
        <f ca="1">IFERROR(INDEX(MAESTRO!S:S,_xludf.AGGREGATE(15,6,ROW(MAESTRO!$B$3:$B$1000)/((MAESTRO!$B$3:$B$1000="OPA")*(UPPER(MAESTRO!$L$3:$L$1000)="CONFIRMADO")),ROWS($A$3:A94))),"")</f>
        <v/>
      </c>
      <c r="T94" s="27" t="str">
        <f ca="1">IFERROR(INDEX(MAESTRO!T:T,_xludf.AGGREGATE(15,6,ROW(MAESTRO!$B$3:$B$1000)/((MAESTRO!$B$3:$B$1000="OPA")*(UPPER(MAESTRO!$L$3:$L$1000)="CONFIRMADO")),ROWS($A$3:A94))),"")</f>
        <v/>
      </c>
      <c r="U94" s="27" t="str">
        <f ca="1">IFERROR(INDEX(MAESTRO!U:U,_xludf.AGGREGATE(15,6,ROW(MAESTRO!$B$3:$B$1000)/((MAESTRO!$B$3:$B$1000="OPA")*(UPPER(MAESTRO!$L$3:$L$1000)="CONFIRMADO")),ROWS($A$3:A94))),"")</f>
        <v/>
      </c>
      <c r="V94" s="27" t="str">
        <f ca="1">IFERROR(INDEX(MAESTRO!V:V,_xludf.AGGREGATE(15,6,ROW(MAESTRO!$B$3:$B$1000)/((MAESTRO!$B$3:$B$1000="OPA")*(UPPER(MAESTRO!$L$3:$L$1000)="CONFIRMADO")),ROWS($A$3:A94))),"")</f>
        <v/>
      </c>
      <c r="W94" s="27" t="str">
        <f ca="1">IFERROR(INDEX(MAESTRO!W:W,_xludf.AGGREGATE(15,6,ROW(MAESTRO!$B$3:$B$1000)/((MAESTRO!$B$3:$B$1000="OPA")*(UPPER(MAESTRO!$L$3:$L$1000)="CONFIRMADO")),ROWS($A$3:A94))),"")</f>
        <v/>
      </c>
      <c r="X94" s="27" t="str">
        <f ca="1">IFERROR(INDEX(MAESTRO!X:X,_xludf.AGGREGATE(15,6,ROW(MAESTRO!$B$3:$B$1000)/((MAESTRO!$B$3:$B$1000="OPA")*(UPPER(MAESTRO!$L$3:$L$1000)="CONFIRMADO")),ROWS($A$3:A94))),"")</f>
        <v/>
      </c>
    </row>
    <row r="95" spans="1:24" ht="22.05" customHeight="1">
      <c r="A95" s="10" t="str">
        <f ca="1">IFERROR(INDEX(MAESTRO!A:A,_xludf.AGGREGATE(15,6,ROW(MAESTRO!$B$3:$B$1000)/((MAESTRO!$B$3:$B$1000="OPA")*(UPPER(MAESTRO!$L$3:$L$1000)="CONFIRMADO")),ROWS($A$3:A95))),"")</f>
        <v/>
      </c>
      <c r="B95" s="10" t="str">
        <f ca="1">IFERROR(INDEX(MAESTRO!B:B,_xludf.AGGREGATE(15,6,ROW(MAESTRO!$B$3:$B$1000)/((MAESTRO!$B$3:$B$1000="OPA")*(UPPER(MAESTRO!$L$3:$L$1000)="CONFIRMADO")),ROWS($A$3:A95))),"")</f>
        <v/>
      </c>
      <c r="C95" s="10" t="str">
        <f ca="1">IFERROR(INDEX(MAESTRO!C:C,_xludf.AGGREGATE(15,6,ROW(MAESTRO!$B$3:$B$1000)/((MAESTRO!$B$3:$B$1000="OPA")*(UPPER(MAESTRO!$L$3:$L$1000)="CONFIRMADO")),ROWS($A$3:A95))),"")</f>
        <v/>
      </c>
      <c r="D95" s="10" t="str">
        <f ca="1">IFERROR(INDEX(MAESTRO!D:D,_xludf.AGGREGATE(15,6,ROW(MAESTRO!$B$3:$B$1000)/((MAESTRO!$B$3:$B$1000="OPA")*(UPPER(MAESTRO!$L$3:$L$1000)="CONFIRMADO")),ROWS($A$3:A95))),"")</f>
        <v/>
      </c>
      <c r="E95" s="10" t="str">
        <f ca="1">IFERROR(INDEX(MAESTRO!E:E,_xludf.AGGREGATE(15,6,ROW(MAESTRO!$B$3:$B$1000)/((MAESTRO!$B$3:$B$1000="OPA")*(UPPER(MAESTRO!$L$3:$L$1000)="CONFIRMADO")),ROWS($A$3:A95))),"")</f>
        <v/>
      </c>
      <c r="F95" s="10" t="str">
        <f ca="1">IFERROR(INDEX(MAESTRO!F:F,_xludf.AGGREGATE(15,6,ROW(MAESTRO!$B$3:$B$1000)/((MAESTRO!$B$3:$B$1000="OPA")*(UPPER(MAESTRO!$L$3:$L$1000)="CONFIRMADO")),ROWS($A$3:A95))),"")</f>
        <v/>
      </c>
      <c r="G95" s="10" t="str">
        <f ca="1">IFERROR(INDEX(MAESTRO!G:G,_xludf.AGGREGATE(15,6,ROW(MAESTRO!$B$3:$B$1000)/((MAESTRO!$B$3:$B$1000="OPA")*(UPPER(MAESTRO!$L$3:$L$1000)="CONFIRMADO")),ROWS($A$3:A95))),"")</f>
        <v/>
      </c>
      <c r="H95" s="10" t="str">
        <f ca="1">IFERROR(INDEX(MAESTRO!H:H,_xludf.AGGREGATE(15,6,ROW(MAESTRO!$B$3:$B$1000)/((MAESTRO!$B$3:$B$1000="OPA")*(UPPER(MAESTRO!$L$3:$L$1000)="CONFIRMADO")),ROWS($A$3:A95))),"")</f>
        <v/>
      </c>
      <c r="I95" s="10" t="str">
        <f ca="1">IFERROR(INDEX(MAESTRO!I:I,_xludf.AGGREGATE(15,6,ROW(MAESTRO!$B$3:$B$1000)/((MAESTRO!$B$3:$B$1000="OPA")*(UPPER(MAESTRO!$L$3:$L$1000)="CONFIRMADO")),ROWS($A$3:A95))),"")</f>
        <v/>
      </c>
      <c r="J95" s="10" t="str">
        <f ca="1">IFERROR(INDEX(MAESTRO!J:J,_xludf.AGGREGATE(15,6,ROW(MAESTRO!$B$3:$B$1000)/((MAESTRO!$B$3:$B$1000="OPA")*(UPPER(MAESTRO!$L$3:$L$1000)="CONFIRMADO")),ROWS($A$3:A95))),"")</f>
        <v/>
      </c>
      <c r="K95" s="10" t="str">
        <f ca="1">IFERROR(INDEX(MAESTRO!K:K,_xludf.AGGREGATE(15,6,ROW(MAESTRO!$B$3:$B$1000)/((MAESTRO!$B$3:$B$1000="OPA")*(UPPER(MAESTRO!$L$3:$L$1000)="CONFIRMADO")),ROWS($A$3:A95))),"")</f>
        <v/>
      </c>
      <c r="L95" s="10" t="str">
        <f ca="1">IFERROR(INDEX(MAESTRO!L:L,_xludf.AGGREGATE(15,6,ROW(MAESTRO!$B$3:$B$1000)/((MAESTRO!$B$3:$B$1000="OPA")*(UPPER(MAESTRO!$L$3:$L$1000)="CONFIRMADO")),ROWS($A$3:A95))),"")</f>
        <v/>
      </c>
      <c r="M95" s="10" t="str">
        <f ca="1">IFERROR(INDEX(MAESTRO!M:M,_xludf.AGGREGATE(15,6,ROW(MAESTRO!$B$3:$B$1000)/((MAESTRO!$B$3:$B$1000="OPA")*(UPPER(MAESTRO!$L$3:$L$1000)="CONFIRMADO")),ROWS($A$3:A95))),"")</f>
        <v/>
      </c>
      <c r="N95" s="10" t="str">
        <f ca="1">IFERROR(INDEX(MAESTRO!N:N,_xludf.AGGREGATE(15,6,ROW(MAESTRO!$B$3:$B$1000)/((MAESTRO!$B$3:$B$1000="OPA")*(UPPER(MAESTRO!$L$3:$L$1000)="CONFIRMADO")),ROWS($A$3:A95))),"")</f>
        <v/>
      </c>
      <c r="O95" s="10" t="str">
        <f ca="1">IFERROR(INDEX(MAESTRO!O:O,_xludf.AGGREGATE(15,6,ROW(MAESTRO!$B$3:$B$1000)/((MAESTRO!$B$3:$B$1000="OPA")*(UPPER(MAESTRO!$L$3:$L$1000)="CONFIRMADO")),ROWS($A$3:A95))),"")</f>
        <v/>
      </c>
      <c r="P95" s="10" t="str">
        <f ca="1">IFERROR(INDEX(MAESTRO!P:P,_xludf.AGGREGATE(15,6,ROW(MAESTRO!$B$3:$B$1000)/((MAESTRO!$B$3:$B$1000="OPA")*(UPPER(MAESTRO!$L$3:$L$1000)="CONFIRMADO")),ROWS($A$3:A95))),"")</f>
        <v/>
      </c>
      <c r="Q95" s="10" t="str">
        <f ca="1">IFERROR(INDEX(MAESTRO!Q:Q,_xludf.AGGREGATE(15,6,ROW(MAESTRO!$B$3:$B$1000)/((MAESTRO!$B$3:$B$1000="OPA")*(UPPER(MAESTRO!$L$3:$L$1000)="CONFIRMADO")),ROWS($A$3:A95))),"")</f>
        <v/>
      </c>
      <c r="R95" s="10" t="str">
        <f ca="1">IFERROR(INDEX(MAESTRO!R:R,_xludf.AGGREGATE(15,6,ROW(MAESTRO!$B$3:$B$1000)/((MAESTRO!$B$3:$B$1000="OPA")*(UPPER(MAESTRO!$L$3:$L$1000)="CONFIRMADO")),ROWS($A$3:A95))),"")</f>
        <v/>
      </c>
      <c r="S95" s="10" t="str">
        <f ca="1">IFERROR(INDEX(MAESTRO!S:S,_xludf.AGGREGATE(15,6,ROW(MAESTRO!$B$3:$B$1000)/((MAESTRO!$B$3:$B$1000="OPA")*(UPPER(MAESTRO!$L$3:$L$1000)="CONFIRMADO")),ROWS($A$3:A95))),"")</f>
        <v/>
      </c>
      <c r="T95" s="10" t="str">
        <f ca="1">IFERROR(INDEX(MAESTRO!T:T,_xludf.AGGREGATE(15,6,ROW(MAESTRO!$B$3:$B$1000)/((MAESTRO!$B$3:$B$1000="OPA")*(UPPER(MAESTRO!$L$3:$L$1000)="CONFIRMADO")),ROWS($A$3:A95))),"")</f>
        <v/>
      </c>
      <c r="U95" s="10" t="str">
        <f ca="1">IFERROR(INDEX(MAESTRO!U:U,_xludf.AGGREGATE(15,6,ROW(MAESTRO!$B$3:$B$1000)/((MAESTRO!$B$3:$B$1000="OPA")*(UPPER(MAESTRO!$L$3:$L$1000)="CONFIRMADO")),ROWS($A$3:A95))),"")</f>
        <v/>
      </c>
      <c r="V95" s="10" t="str">
        <f ca="1">IFERROR(INDEX(MAESTRO!V:V,_xludf.AGGREGATE(15,6,ROW(MAESTRO!$B$3:$B$1000)/((MAESTRO!$B$3:$B$1000="OPA")*(UPPER(MAESTRO!$L$3:$L$1000)="CONFIRMADO")),ROWS($A$3:A95))),"")</f>
        <v/>
      </c>
      <c r="W95" s="10" t="str">
        <f ca="1">IFERROR(INDEX(MAESTRO!W:W,_xludf.AGGREGATE(15,6,ROW(MAESTRO!$B$3:$B$1000)/((MAESTRO!$B$3:$B$1000="OPA")*(UPPER(MAESTRO!$L$3:$L$1000)="CONFIRMADO")),ROWS($A$3:A95))),"")</f>
        <v/>
      </c>
      <c r="X95" s="10" t="str">
        <f ca="1">IFERROR(INDEX(MAESTRO!X:X,_xludf.AGGREGATE(15,6,ROW(MAESTRO!$B$3:$B$1000)/((MAESTRO!$B$3:$B$1000="OPA")*(UPPER(MAESTRO!$L$3:$L$1000)="CONFIRMADO")),ROWS($A$3:A95))),"")</f>
        <v/>
      </c>
    </row>
    <row r="96" spans="1:24" ht="22.05" customHeight="1">
      <c r="A96" s="27" t="str">
        <f ca="1">IFERROR(INDEX(MAESTRO!A:A,_xludf.AGGREGATE(15,6,ROW(MAESTRO!$B$3:$B$1000)/((MAESTRO!$B$3:$B$1000="OPA")*(UPPER(MAESTRO!$L$3:$L$1000)="CONFIRMADO")),ROWS($A$3:A96))),"")</f>
        <v/>
      </c>
      <c r="B96" s="27" t="str">
        <f ca="1">IFERROR(INDEX(MAESTRO!B:B,_xludf.AGGREGATE(15,6,ROW(MAESTRO!$B$3:$B$1000)/((MAESTRO!$B$3:$B$1000="OPA")*(UPPER(MAESTRO!$L$3:$L$1000)="CONFIRMADO")),ROWS($A$3:A96))),"")</f>
        <v/>
      </c>
      <c r="C96" s="27" t="str">
        <f ca="1">IFERROR(INDEX(MAESTRO!C:C,_xludf.AGGREGATE(15,6,ROW(MAESTRO!$B$3:$B$1000)/((MAESTRO!$B$3:$B$1000="OPA")*(UPPER(MAESTRO!$L$3:$L$1000)="CONFIRMADO")),ROWS($A$3:A96))),"")</f>
        <v/>
      </c>
      <c r="D96" s="27" t="str">
        <f ca="1">IFERROR(INDEX(MAESTRO!D:D,_xludf.AGGREGATE(15,6,ROW(MAESTRO!$B$3:$B$1000)/((MAESTRO!$B$3:$B$1000="OPA")*(UPPER(MAESTRO!$L$3:$L$1000)="CONFIRMADO")),ROWS($A$3:A96))),"")</f>
        <v/>
      </c>
      <c r="E96" s="27" t="str">
        <f ca="1">IFERROR(INDEX(MAESTRO!E:E,_xludf.AGGREGATE(15,6,ROW(MAESTRO!$B$3:$B$1000)/((MAESTRO!$B$3:$B$1000="OPA")*(UPPER(MAESTRO!$L$3:$L$1000)="CONFIRMADO")),ROWS($A$3:A96))),"")</f>
        <v/>
      </c>
      <c r="F96" s="27" t="str">
        <f ca="1">IFERROR(INDEX(MAESTRO!F:F,_xludf.AGGREGATE(15,6,ROW(MAESTRO!$B$3:$B$1000)/((MAESTRO!$B$3:$B$1000="OPA")*(UPPER(MAESTRO!$L$3:$L$1000)="CONFIRMADO")),ROWS($A$3:A96))),"")</f>
        <v/>
      </c>
      <c r="G96" s="27" t="str">
        <f ca="1">IFERROR(INDEX(MAESTRO!G:G,_xludf.AGGREGATE(15,6,ROW(MAESTRO!$B$3:$B$1000)/((MAESTRO!$B$3:$B$1000="OPA")*(UPPER(MAESTRO!$L$3:$L$1000)="CONFIRMADO")),ROWS($A$3:A96))),"")</f>
        <v/>
      </c>
      <c r="H96" s="27" t="str">
        <f ca="1">IFERROR(INDEX(MAESTRO!H:H,_xludf.AGGREGATE(15,6,ROW(MAESTRO!$B$3:$B$1000)/((MAESTRO!$B$3:$B$1000="OPA")*(UPPER(MAESTRO!$L$3:$L$1000)="CONFIRMADO")),ROWS($A$3:A96))),"")</f>
        <v/>
      </c>
      <c r="I96" s="27" t="str">
        <f ca="1">IFERROR(INDEX(MAESTRO!I:I,_xludf.AGGREGATE(15,6,ROW(MAESTRO!$B$3:$B$1000)/((MAESTRO!$B$3:$B$1000="OPA")*(UPPER(MAESTRO!$L$3:$L$1000)="CONFIRMADO")),ROWS($A$3:A96))),"")</f>
        <v/>
      </c>
      <c r="J96" s="27" t="str">
        <f ca="1">IFERROR(INDEX(MAESTRO!J:J,_xludf.AGGREGATE(15,6,ROW(MAESTRO!$B$3:$B$1000)/((MAESTRO!$B$3:$B$1000="OPA")*(UPPER(MAESTRO!$L$3:$L$1000)="CONFIRMADO")),ROWS($A$3:A96))),"")</f>
        <v/>
      </c>
      <c r="K96" s="27" t="str">
        <f ca="1">IFERROR(INDEX(MAESTRO!K:K,_xludf.AGGREGATE(15,6,ROW(MAESTRO!$B$3:$B$1000)/((MAESTRO!$B$3:$B$1000="OPA")*(UPPER(MAESTRO!$L$3:$L$1000)="CONFIRMADO")),ROWS($A$3:A96))),"")</f>
        <v/>
      </c>
      <c r="L96" s="27" t="str">
        <f ca="1">IFERROR(INDEX(MAESTRO!L:L,_xludf.AGGREGATE(15,6,ROW(MAESTRO!$B$3:$B$1000)/((MAESTRO!$B$3:$B$1000="OPA")*(UPPER(MAESTRO!$L$3:$L$1000)="CONFIRMADO")),ROWS($A$3:A96))),"")</f>
        <v/>
      </c>
      <c r="M96" s="27" t="str">
        <f ca="1">IFERROR(INDEX(MAESTRO!M:M,_xludf.AGGREGATE(15,6,ROW(MAESTRO!$B$3:$B$1000)/((MAESTRO!$B$3:$B$1000="OPA")*(UPPER(MAESTRO!$L$3:$L$1000)="CONFIRMADO")),ROWS($A$3:A96))),"")</f>
        <v/>
      </c>
      <c r="N96" s="27" t="str">
        <f ca="1">IFERROR(INDEX(MAESTRO!N:N,_xludf.AGGREGATE(15,6,ROW(MAESTRO!$B$3:$B$1000)/((MAESTRO!$B$3:$B$1000="OPA")*(UPPER(MAESTRO!$L$3:$L$1000)="CONFIRMADO")),ROWS($A$3:A96))),"")</f>
        <v/>
      </c>
      <c r="O96" s="27" t="str">
        <f ca="1">IFERROR(INDEX(MAESTRO!O:O,_xludf.AGGREGATE(15,6,ROW(MAESTRO!$B$3:$B$1000)/((MAESTRO!$B$3:$B$1000="OPA")*(UPPER(MAESTRO!$L$3:$L$1000)="CONFIRMADO")),ROWS($A$3:A96))),"")</f>
        <v/>
      </c>
      <c r="P96" s="27" t="str">
        <f ca="1">IFERROR(INDEX(MAESTRO!P:P,_xludf.AGGREGATE(15,6,ROW(MAESTRO!$B$3:$B$1000)/((MAESTRO!$B$3:$B$1000="OPA")*(UPPER(MAESTRO!$L$3:$L$1000)="CONFIRMADO")),ROWS($A$3:A96))),"")</f>
        <v/>
      </c>
      <c r="Q96" s="27" t="str">
        <f ca="1">IFERROR(INDEX(MAESTRO!Q:Q,_xludf.AGGREGATE(15,6,ROW(MAESTRO!$B$3:$B$1000)/((MAESTRO!$B$3:$B$1000="OPA")*(UPPER(MAESTRO!$L$3:$L$1000)="CONFIRMADO")),ROWS($A$3:A96))),"")</f>
        <v/>
      </c>
      <c r="R96" s="27" t="str">
        <f ca="1">IFERROR(INDEX(MAESTRO!R:R,_xludf.AGGREGATE(15,6,ROW(MAESTRO!$B$3:$B$1000)/((MAESTRO!$B$3:$B$1000="OPA")*(UPPER(MAESTRO!$L$3:$L$1000)="CONFIRMADO")),ROWS($A$3:A96))),"")</f>
        <v/>
      </c>
      <c r="S96" s="27" t="str">
        <f ca="1">IFERROR(INDEX(MAESTRO!S:S,_xludf.AGGREGATE(15,6,ROW(MAESTRO!$B$3:$B$1000)/((MAESTRO!$B$3:$B$1000="OPA")*(UPPER(MAESTRO!$L$3:$L$1000)="CONFIRMADO")),ROWS($A$3:A96))),"")</f>
        <v/>
      </c>
      <c r="T96" s="27" t="str">
        <f ca="1">IFERROR(INDEX(MAESTRO!T:T,_xludf.AGGREGATE(15,6,ROW(MAESTRO!$B$3:$B$1000)/((MAESTRO!$B$3:$B$1000="OPA")*(UPPER(MAESTRO!$L$3:$L$1000)="CONFIRMADO")),ROWS($A$3:A96))),"")</f>
        <v/>
      </c>
      <c r="U96" s="27" t="str">
        <f ca="1">IFERROR(INDEX(MAESTRO!U:U,_xludf.AGGREGATE(15,6,ROW(MAESTRO!$B$3:$B$1000)/((MAESTRO!$B$3:$B$1000="OPA")*(UPPER(MAESTRO!$L$3:$L$1000)="CONFIRMADO")),ROWS($A$3:A96))),"")</f>
        <v/>
      </c>
      <c r="V96" s="27" t="str">
        <f ca="1">IFERROR(INDEX(MAESTRO!V:V,_xludf.AGGREGATE(15,6,ROW(MAESTRO!$B$3:$B$1000)/((MAESTRO!$B$3:$B$1000="OPA")*(UPPER(MAESTRO!$L$3:$L$1000)="CONFIRMADO")),ROWS($A$3:A96))),"")</f>
        <v/>
      </c>
      <c r="W96" s="27" t="str">
        <f ca="1">IFERROR(INDEX(MAESTRO!W:W,_xludf.AGGREGATE(15,6,ROW(MAESTRO!$B$3:$B$1000)/((MAESTRO!$B$3:$B$1000="OPA")*(UPPER(MAESTRO!$L$3:$L$1000)="CONFIRMADO")),ROWS($A$3:A96))),"")</f>
        <v/>
      </c>
      <c r="X96" s="27" t="str">
        <f ca="1">IFERROR(INDEX(MAESTRO!X:X,_xludf.AGGREGATE(15,6,ROW(MAESTRO!$B$3:$B$1000)/((MAESTRO!$B$3:$B$1000="OPA")*(UPPER(MAESTRO!$L$3:$L$1000)="CONFIRMADO")),ROWS($A$3:A96))),"")</f>
        <v/>
      </c>
    </row>
    <row r="97" spans="1:24" ht="22.05" customHeight="1">
      <c r="A97" s="10" t="str">
        <f ca="1">IFERROR(INDEX(MAESTRO!A:A,_xludf.AGGREGATE(15,6,ROW(MAESTRO!$B$3:$B$1000)/((MAESTRO!$B$3:$B$1000="OPA")*(UPPER(MAESTRO!$L$3:$L$1000)="CONFIRMADO")),ROWS($A$3:A97))),"")</f>
        <v/>
      </c>
      <c r="B97" s="10" t="str">
        <f ca="1">IFERROR(INDEX(MAESTRO!B:B,_xludf.AGGREGATE(15,6,ROW(MAESTRO!$B$3:$B$1000)/((MAESTRO!$B$3:$B$1000="OPA")*(UPPER(MAESTRO!$L$3:$L$1000)="CONFIRMADO")),ROWS($A$3:A97))),"")</f>
        <v/>
      </c>
      <c r="C97" s="10" t="str">
        <f ca="1">IFERROR(INDEX(MAESTRO!C:C,_xludf.AGGREGATE(15,6,ROW(MAESTRO!$B$3:$B$1000)/((MAESTRO!$B$3:$B$1000="OPA")*(UPPER(MAESTRO!$L$3:$L$1000)="CONFIRMADO")),ROWS($A$3:A97))),"")</f>
        <v/>
      </c>
      <c r="D97" s="10" t="str">
        <f ca="1">IFERROR(INDEX(MAESTRO!D:D,_xludf.AGGREGATE(15,6,ROW(MAESTRO!$B$3:$B$1000)/((MAESTRO!$B$3:$B$1000="OPA")*(UPPER(MAESTRO!$L$3:$L$1000)="CONFIRMADO")),ROWS($A$3:A97))),"")</f>
        <v/>
      </c>
      <c r="E97" s="10" t="str">
        <f ca="1">IFERROR(INDEX(MAESTRO!E:E,_xludf.AGGREGATE(15,6,ROW(MAESTRO!$B$3:$B$1000)/((MAESTRO!$B$3:$B$1000="OPA")*(UPPER(MAESTRO!$L$3:$L$1000)="CONFIRMADO")),ROWS($A$3:A97))),"")</f>
        <v/>
      </c>
      <c r="F97" s="10" t="str">
        <f ca="1">IFERROR(INDEX(MAESTRO!F:F,_xludf.AGGREGATE(15,6,ROW(MAESTRO!$B$3:$B$1000)/((MAESTRO!$B$3:$B$1000="OPA")*(UPPER(MAESTRO!$L$3:$L$1000)="CONFIRMADO")),ROWS($A$3:A97))),"")</f>
        <v/>
      </c>
      <c r="G97" s="10" t="str">
        <f ca="1">IFERROR(INDEX(MAESTRO!G:G,_xludf.AGGREGATE(15,6,ROW(MAESTRO!$B$3:$B$1000)/((MAESTRO!$B$3:$B$1000="OPA")*(UPPER(MAESTRO!$L$3:$L$1000)="CONFIRMADO")),ROWS($A$3:A97))),"")</f>
        <v/>
      </c>
      <c r="H97" s="10" t="str">
        <f ca="1">IFERROR(INDEX(MAESTRO!H:H,_xludf.AGGREGATE(15,6,ROW(MAESTRO!$B$3:$B$1000)/((MAESTRO!$B$3:$B$1000="OPA")*(UPPER(MAESTRO!$L$3:$L$1000)="CONFIRMADO")),ROWS($A$3:A97))),"")</f>
        <v/>
      </c>
      <c r="I97" s="10" t="str">
        <f ca="1">IFERROR(INDEX(MAESTRO!I:I,_xludf.AGGREGATE(15,6,ROW(MAESTRO!$B$3:$B$1000)/((MAESTRO!$B$3:$B$1000="OPA")*(UPPER(MAESTRO!$L$3:$L$1000)="CONFIRMADO")),ROWS($A$3:A97))),"")</f>
        <v/>
      </c>
      <c r="J97" s="10" t="str">
        <f ca="1">IFERROR(INDEX(MAESTRO!J:J,_xludf.AGGREGATE(15,6,ROW(MAESTRO!$B$3:$B$1000)/((MAESTRO!$B$3:$B$1000="OPA")*(UPPER(MAESTRO!$L$3:$L$1000)="CONFIRMADO")),ROWS($A$3:A97))),"")</f>
        <v/>
      </c>
      <c r="K97" s="10" t="str">
        <f ca="1">IFERROR(INDEX(MAESTRO!K:K,_xludf.AGGREGATE(15,6,ROW(MAESTRO!$B$3:$B$1000)/((MAESTRO!$B$3:$B$1000="OPA")*(UPPER(MAESTRO!$L$3:$L$1000)="CONFIRMADO")),ROWS($A$3:A97))),"")</f>
        <v/>
      </c>
      <c r="L97" s="10" t="str">
        <f ca="1">IFERROR(INDEX(MAESTRO!L:L,_xludf.AGGREGATE(15,6,ROW(MAESTRO!$B$3:$B$1000)/((MAESTRO!$B$3:$B$1000="OPA")*(UPPER(MAESTRO!$L$3:$L$1000)="CONFIRMADO")),ROWS($A$3:A97))),"")</f>
        <v/>
      </c>
      <c r="M97" s="10" t="str">
        <f ca="1">IFERROR(INDEX(MAESTRO!M:M,_xludf.AGGREGATE(15,6,ROW(MAESTRO!$B$3:$B$1000)/((MAESTRO!$B$3:$B$1000="OPA")*(UPPER(MAESTRO!$L$3:$L$1000)="CONFIRMADO")),ROWS($A$3:A97))),"")</f>
        <v/>
      </c>
      <c r="N97" s="10" t="str">
        <f ca="1">IFERROR(INDEX(MAESTRO!N:N,_xludf.AGGREGATE(15,6,ROW(MAESTRO!$B$3:$B$1000)/((MAESTRO!$B$3:$B$1000="OPA")*(UPPER(MAESTRO!$L$3:$L$1000)="CONFIRMADO")),ROWS($A$3:A97))),"")</f>
        <v/>
      </c>
      <c r="O97" s="10" t="str">
        <f ca="1">IFERROR(INDEX(MAESTRO!O:O,_xludf.AGGREGATE(15,6,ROW(MAESTRO!$B$3:$B$1000)/((MAESTRO!$B$3:$B$1000="OPA")*(UPPER(MAESTRO!$L$3:$L$1000)="CONFIRMADO")),ROWS($A$3:A97))),"")</f>
        <v/>
      </c>
      <c r="P97" s="10" t="str">
        <f ca="1">IFERROR(INDEX(MAESTRO!P:P,_xludf.AGGREGATE(15,6,ROW(MAESTRO!$B$3:$B$1000)/((MAESTRO!$B$3:$B$1000="OPA")*(UPPER(MAESTRO!$L$3:$L$1000)="CONFIRMADO")),ROWS($A$3:A97))),"")</f>
        <v/>
      </c>
      <c r="Q97" s="10" t="str">
        <f ca="1">IFERROR(INDEX(MAESTRO!Q:Q,_xludf.AGGREGATE(15,6,ROW(MAESTRO!$B$3:$B$1000)/((MAESTRO!$B$3:$B$1000="OPA")*(UPPER(MAESTRO!$L$3:$L$1000)="CONFIRMADO")),ROWS($A$3:A97))),"")</f>
        <v/>
      </c>
      <c r="R97" s="10" t="str">
        <f ca="1">IFERROR(INDEX(MAESTRO!R:R,_xludf.AGGREGATE(15,6,ROW(MAESTRO!$B$3:$B$1000)/((MAESTRO!$B$3:$B$1000="OPA")*(UPPER(MAESTRO!$L$3:$L$1000)="CONFIRMADO")),ROWS($A$3:A97))),"")</f>
        <v/>
      </c>
      <c r="S97" s="10" t="str">
        <f ca="1">IFERROR(INDEX(MAESTRO!S:S,_xludf.AGGREGATE(15,6,ROW(MAESTRO!$B$3:$B$1000)/((MAESTRO!$B$3:$B$1000="OPA")*(UPPER(MAESTRO!$L$3:$L$1000)="CONFIRMADO")),ROWS($A$3:A97))),"")</f>
        <v/>
      </c>
      <c r="T97" s="10" t="str">
        <f ca="1">IFERROR(INDEX(MAESTRO!T:T,_xludf.AGGREGATE(15,6,ROW(MAESTRO!$B$3:$B$1000)/((MAESTRO!$B$3:$B$1000="OPA")*(UPPER(MAESTRO!$L$3:$L$1000)="CONFIRMADO")),ROWS($A$3:A97))),"")</f>
        <v/>
      </c>
      <c r="U97" s="10" t="str">
        <f ca="1">IFERROR(INDEX(MAESTRO!U:U,_xludf.AGGREGATE(15,6,ROW(MAESTRO!$B$3:$B$1000)/((MAESTRO!$B$3:$B$1000="OPA")*(UPPER(MAESTRO!$L$3:$L$1000)="CONFIRMADO")),ROWS($A$3:A97))),"")</f>
        <v/>
      </c>
      <c r="V97" s="10" t="str">
        <f ca="1">IFERROR(INDEX(MAESTRO!V:V,_xludf.AGGREGATE(15,6,ROW(MAESTRO!$B$3:$B$1000)/((MAESTRO!$B$3:$B$1000="OPA")*(UPPER(MAESTRO!$L$3:$L$1000)="CONFIRMADO")),ROWS($A$3:A97))),"")</f>
        <v/>
      </c>
      <c r="W97" s="10" t="str">
        <f ca="1">IFERROR(INDEX(MAESTRO!W:W,_xludf.AGGREGATE(15,6,ROW(MAESTRO!$B$3:$B$1000)/((MAESTRO!$B$3:$B$1000="OPA")*(UPPER(MAESTRO!$L$3:$L$1000)="CONFIRMADO")),ROWS($A$3:A97))),"")</f>
        <v/>
      </c>
      <c r="X97" s="10" t="str">
        <f ca="1">IFERROR(INDEX(MAESTRO!X:X,_xludf.AGGREGATE(15,6,ROW(MAESTRO!$B$3:$B$1000)/((MAESTRO!$B$3:$B$1000="OPA")*(UPPER(MAESTRO!$L$3:$L$1000)="CONFIRMADO")),ROWS($A$3:A97))),"")</f>
        <v/>
      </c>
    </row>
    <row r="98" spans="1:24" ht="22.05" customHeight="1">
      <c r="A98" s="27" t="str">
        <f ca="1">IFERROR(INDEX(MAESTRO!A:A,_xludf.AGGREGATE(15,6,ROW(MAESTRO!$B$3:$B$1000)/((MAESTRO!$B$3:$B$1000="OPA")*(UPPER(MAESTRO!$L$3:$L$1000)="CONFIRMADO")),ROWS($A$3:A98))),"")</f>
        <v/>
      </c>
      <c r="B98" s="27" t="str">
        <f ca="1">IFERROR(INDEX(MAESTRO!B:B,_xludf.AGGREGATE(15,6,ROW(MAESTRO!$B$3:$B$1000)/((MAESTRO!$B$3:$B$1000="OPA")*(UPPER(MAESTRO!$L$3:$L$1000)="CONFIRMADO")),ROWS($A$3:A98))),"")</f>
        <v/>
      </c>
      <c r="C98" s="27" t="str">
        <f ca="1">IFERROR(INDEX(MAESTRO!C:C,_xludf.AGGREGATE(15,6,ROW(MAESTRO!$B$3:$B$1000)/((MAESTRO!$B$3:$B$1000="OPA")*(UPPER(MAESTRO!$L$3:$L$1000)="CONFIRMADO")),ROWS($A$3:A98))),"")</f>
        <v/>
      </c>
      <c r="D98" s="27" t="str">
        <f ca="1">IFERROR(INDEX(MAESTRO!D:D,_xludf.AGGREGATE(15,6,ROW(MAESTRO!$B$3:$B$1000)/((MAESTRO!$B$3:$B$1000="OPA")*(UPPER(MAESTRO!$L$3:$L$1000)="CONFIRMADO")),ROWS($A$3:A98))),"")</f>
        <v/>
      </c>
      <c r="E98" s="27" t="str">
        <f ca="1">IFERROR(INDEX(MAESTRO!E:E,_xludf.AGGREGATE(15,6,ROW(MAESTRO!$B$3:$B$1000)/((MAESTRO!$B$3:$B$1000="OPA")*(UPPER(MAESTRO!$L$3:$L$1000)="CONFIRMADO")),ROWS($A$3:A98))),"")</f>
        <v/>
      </c>
      <c r="F98" s="27" t="str">
        <f ca="1">IFERROR(INDEX(MAESTRO!F:F,_xludf.AGGREGATE(15,6,ROW(MAESTRO!$B$3:$B$1000)/((MAESTRO!$B$3:$B$1000="OPA")*(UPPER(MAESTRO!$L$3:$L$1000)="CONFIRMADO")),ROWS($A$3:A98))),"")</f>
        <v/>
      </c>
      <c r="G98" s="27" t="str">
        <f ca="1">IFERROR(INDEX(MAESTRO!G:G,_xludf.AGGREGATE(15,6,ROW(MAESTRO!$B$3:$B$1000)/((MAESTRO!$B$3:$B$1000="OPA")*(UPPER(MAESTRO!$L$3:$L$1000)="CONFIRMADO")),ROWS($A$3:A98))),"")</f>
        <v/>
      </c>
      <c r="H98" s="27" t="str">
        <f ca="1">IFERROR(INDEX(MAESTRO!H:H,_xludf.AGGREGATE(15,6,ROW(MAESTRO!$B$3:$B$1000)/((MAESTRO!$B$3:$B$1000="OPA")*(UPPER(MAESTRO!$L$3:$L$1000)="CONFIRMADO")),ROWS($A$3:A98))),"")</f>
        <v/>
      </c>
      <c r="I98" s="27" t="str">
        <f ca="1">IFERROR(INDEX(MAESTRO!I:I,_xludf.AGGREGATE(15,6,ROW(MAESTRO!$B$3:$B$1000)/((MAESTRO!$B$3:$B$1000="OPA")*(UPPER(MAESTRO!$L$3:$L$1000)="CONFIRMADO")),ROWS($A$3:A98))),"")</f>
        <v/>
      </c>
      <c r="J98" s="27" t="str">
        <f ca="1">IFERROR(INDEX(MAESTRO!J:J,_xludf.AGGREGATE(15,6,ROW(MAESTRO!$B$3:$B$1000)/((MAESTRO!$B$3:$B$1000="OPA")*(UPPER(MAESTRO!$L$3:$L$1000)="CONFIRMADO")),ROWS($A$3:A98))),"")</f>
        <v/>
      </c>
      <c r="K98" s="27" t="str">
        <f ca="1">IFERROR(INDEX(MAESTRO!K:K,_xludf.AGGREGATE(15,6,ROW(MAESTRO!$B$3:$B$1000)/((MAESTRO!$B$3:$B$1000="OPA")*(UPPER(MAESTRO!$L$3:$L$1000)="CONFIRMADO")),ROWS($A$3:A98))),"")</f>
        <v/>
      </c>
      <c r="L98" s="27" t="str">
        <f ca="1">IFERROR(INDEX(MAESTRO!L:L,_xludf.AGGREGATE(15,6,ROW(MAESTRO!$B$3:$B$1000)/((MAESTRO!$B$3:$B$1000="OPA")*(UPPER(MAESTRO!$L$3:$L$1000)="CONFIRMADO")),ROWS($A$3:A98))),"")</f>
        <v/>
      </c>
      <c r="M98" s="27" t="str">
        <f ca="1">IFERROR(INDEX(MAESTRO!M:M,_xludf.AGGREGATE(15,6,ROW(MAESTRO!$B$3:$B$1000)/((MAESTRO!$B$3:$B$1000="OPA")*(UPPER(MAESTRO!$L$3:$L$1000)="CONFIRMADO")),ROWS($A$3:A98))),"")</f>
        <v/>
      </c>
      <c r="N98" s="27" t="str">
        <f ca="1">IFERROR(INDEX(MAESTRO!N:N,_xludf.AGGREGATE(15,6,ROW(MAESTRO!$B$3:$B$1000)/((MAESTRO!$B$3:$B$1000="OPA")*(UPPER(MAESTRO!$L$3:$L$1000)="CONFIRMADO")),ROWS($A$3:A98))),"")</f>
        <v/>
      </c>
      <c r="O98" s="27" t="str">
        <f ca="1">IFERROR(INDEX(MAESTRO!O:O,_xludf.AGGREGATE(15,6,ROW(MAESTRO!$B$3:$B$1000)/((MAESTRO!$B$3:$B$1000="OPA")*(UPPER(MAESTRO!$L$3:$L$1000)="CONFIRMADO")),ROWS($A$3:A98))),"")</f>
        <v/>
      </c>
      <c r="P98" s="27" t="str">
        <f ca="1">IFERROR(INDEX(MAESTRO!P:P,_xludf.AGGREGATE(15,6,ROW(MAESTRO!$B$3:$B$1000)/((MAESTRO!$B$3:$B$1000="OPA")*(UPPER(MAESTRO!$L$3:$L$1000)="CONFIRMADO")),ROWS($A$3:A98))),"")</f>
        <v/>
      </c>
      <c r="Q98" s="27" t="str">
        <f ca="1">IFERROR(INDEX(MAESTRO!Q:Q,_xludf.AGGREGATE(15,6,ROW(MAESTRO!$B$3:$B$1000)/((MAESTRO!$B$3:$B$1000="OPA")*(UPPER(MAESTRO!$L$3:$L$1000)="CONFIRMADO")),ROWS($A$3:A98))),"")</f>
        <v/>
      </c>
      <c r="R98" s="27" t="str">
        <f ca="1">IFERROR(INDEX(MAESTRO!R:R,_xludf.AGGREGATE(15,6,ROW(MAESTRO!$B$3:$B$1000)/((MAESTRO!$B$3:$B$1000="OPA")*(UPPER(MAESTRO!$L$3:$L$1000)="CONFIRMADO")),ROWS($A$3:A98))),"")</f>
        <v/>
      </c>
      <c r="S98" s="27" t="str">
        <f ca="1">IFERROR(INDEX(MAESTRO!S:S,_xludf.AGGREGATE(15,6,ROW(MAESTRO!$B$3:$B$1000)/((MAESTRO!$B$3:$B$1000="OPA")*(UPPER(MAESTRO!$L$3:$L$1000)="CONFIRMADO")),ROWS($A$3:A98))),"")</f>
        <v/>
      </c>
      <c r="T98" s="27" t="str">
        <f ca="1">IFERROR(INDEX(MAESTRO!T:T,_xludf.AGGREGATE(15,6,ROW(MAESTRO!$B$3:$B$1000)/((MAESTRO!$B$3:$B$1000="OPA")*(UPPER(MAESTRO!$L$3:$L$1000)="CONFIRMADO")),ROWS($A$3:A98))),"")</f>
        <v/>
      </c>
      <c r="U98" s="27" t="str">
        <f ca="1">IFERROR(INDEX(MAESTRO!U:U,_xludf.AGGREGATE(15,6,ROW(MAESTRO!$B$3:$B$1000)/((MAESTRO!$B$3:$B$1000="OPA")*(UPPER(MAESTRO!$L$3:$L$1000)="CONFIRMADO")),ROWS($A$3:A98))),"")</f>
        <v/>
      </c>
      <c r="V98" s="27" t="str">
        <f ca="1">IFERROR(INDEX(MAESTRO!V:V,_xludf.AGGREGATE(15,6,ROW(MAESTRO!$B$3:$B$1000)/((MAESTRO!$B$3:$B$1000="OPA")*(UPPER(MAESTRO!$L$3:$L$1000)="CONFIRMADO")),ROWS($A$3:A98))),"")</f>
        <v/>
      </c>
      <c r="W98" s="27" t="str">
        <f ca="1">IFERROR(INDEX(MAESTRO!W:W,_xludf.AGGREGATE(15,6,ROW(MAESTRO!$B$3:$B$1000)/((MAESTRO!$B$3:$B$1000="OPA")*(UPPER(MAESTRO!$L$3:$L$1000)="CONFIRMADO")),ROWS($A$3:A98))),"")</f>
        <v/>
      </c>
      <c r="X98" s="27" t="str">
        <f ca="1">IFERROR(INDEX(MAESTRO!X:X,_xludf.AGGREGATE(15,6,ROW(MAESTRO!$B$3:$B$1000)/((MAESTRO!$B$3:$B$1000="OPA")*(UPPER(MAESTRO!$L$3:$L$1000)="CONFIRMADO")),ROWS($A$3:A98))),"")</f>
        <v/>
      </c>
    </row>
    <row r="99" spans="1:24" ht="22.05" customHeight="1">
      <c r="A99" s="10" t="str">
        <f ca="1">IFERROR(INDEX(MAESTRO!A:A,_xludf.AGGREGATE(15,6,ROW(MAESTRO!$B$3:$B$1000)/((MAESTRO!$B$3:$B$1000="OPA")*(UPPER(MAESTRO!$L$3:$L$1000)="CONFIRMADO")),ROWS($A$3:A99))),"")</f>
        <v/>
      </c>
      <c r="B99" s="10" t="str">
        <f ca="1">IFERROR(INDEX(MAESTRO!B:B,_xludf.AGGREGATE(15,6,ROW(MAESTRO!$B$3:$B$1000)/((MAESTRO!$B$3:$B$1000="OPA")*(UPPER(MAESTRO!$L$3:$L$1000)="CONFIRMADO")),ROWS($A$3:A99))),"")</f>
        <v/>
      </c>
      <c r="C99" s="10" t="str">
        <f ca="1">IFERROR(INDEX(MAESTRO!C:C,_xludf.AGGREGATE(15,6,ROW(MAESTRO!$B$3:$B$1000)/((MAESTRO!$B$3:$B$1000="OPA")*(UPPER(MAESTRO!$L$3:$L$1000)="CONFIRMADO")),ROWS($A$3:A99))),"")</f>
        <v/>
      </c>
      <c r="D99" s="10" t="str">
        <f ca="1">IFERROR(INDEX(MAESTRO!D:D,_xludf.AGGREGATE(15,6,ROW(MAESTRO!$B$3:$B$1000)/((MAESTRO!$B$3:$B$1000="OPA")*(UPPER(MAESTRO!$L$3:$L$1000)="CONFIRMADO")),ROWS($A$3:A99))),"")</f>
        <v/>
      </c>
      <c r="E99" s="10" t="str">
        <f ca="1">IFERROR(INDEX(MAESTRO!E:E,_xludf.AGGREGATE(15,6,ROW(MAESTRO!$B$3:$B$1000)/((MAESTRO!$B$3:$B$1000="OPA")*(UPPER(MAESTRO!$L$3:$L$1000)="CONFIRMADO")),ROWS($A$3:A99))),"")</f>
        <v/>
      </c>
      <c r="F99" s="10" t="str">
        <f ca="1">IFERROR(INDEX(MAESTRO!F:F,_xludf.AGGREGATE(15,6,ROW(MAESTRO!$B$3:$B$1000)/((MAESTRO!$B$3:$B$1000="OPA")*(UPPER(MAESTRO!$L$3:$L$1000)="CONFIRMADO")),ROWS($A$3:A99))),"")</f>
        <v/>
      </c>
      <c r="G99" s="10" t="str">
        <f ca="1">IFERROR(INDEX(MAESTRO!G:G,_xludf.AGGREGATE(15,6,ROW(MAESTRO!$B$3:$B$1000)/((MAESTRO!$B$3:$B$1000="OPA")*(UPPER(MAESTRO!$L$3:$L$1000)="CONFIRMADO")),ROWS($A$3:A99))),"")</f>
        <v/>
      </c>
      <c r="H99" s="10" t="str">
        <f ca="1">IFERROR(INDEX(MAESTRO!H:H,_xludf.AGGREGATE(15,6,ROW(MAESTRO!$B$3:$B$1000)/((MAESTRO!$B$3:$B$1000="OPA")*(UPPER(MAESTRO!$L$3:$L$1000)="CONFIRMADO")),ROWS($A$3:A99))),"")</f>
        <v/>
      </c>
      <c r="I99" s="10" t="str">
        <f ca="1">IFERROR(INDEX(MAESTRO!I:I,_xludf.AGGREGATE(15,6,ROW(MAESTRO!$B$3:$B$1000)/((MAESTRO!$B$3:$B$1000="OPA")*(UPPER(MAESTRO!$L$3:$L$1000)="CONFIRMADO")),ROWS($A$3:A99))),"")</f>
        <v/>
      </c>
      <c r="J99" s="10" t="str">
        <f ca="1">IFERROR(INDEX(MAESTRO!J:J,_xludf.AGGREGATE(15,6,ROW(MAESTRO!$B$3:$B$1000)/((MAESTRO!$B$3:$B$1000="OPA")*(UPPER(MAESTRO!$L$3:$L$1000)="CONFIRMADO")),ROWS($A$3:A99))),"")</f>
        <v/>
      </c>
      <c r="K99" s="10" t="str">
        <f ca="1">IFERROR(INDEX(MAESTRO!K:K,_xludf.AGGREGATE(15,6,ROW(MAESTRO!$B$3:$B$1000)/((MAESTRO!$B$3:$B$1000="OPA")*(UPPER(MAESTRO!$L$3:$L$1000)="CONFIRMADO")),ROWS($A$3:A99))),"")</f>
        <v/>
      </c>
      <c r="L99" s="10" t="str">
        <f ca="1">IFERROR(INDEX(MAESTRO!L:L,_xludf.AGGREGATE(15,6,ROW(MAESTRO!$B$3:$B$1000)/((MAESTRO!$B$3:$B$1000="OPA")*(UPPER(MAESTRO!$L$3:$L$1000)="CONFIRMADO")),ROWS($A$3:A99))),"")</f>
        <v/>
      </c>
      <c r="M99" s="10" t="str">
        <f ca="1">IFERROR(INDEX(MAESTRO!M:M,_xludf.AGGREGATE(15,6,ROW(MAESTRO!$B$3:$B$1000)/((MAESTRO!$B$3:$B$1000="OPA")*(UPPER(MAESTRO!$L$3:$L$1000)="CONFIRMADO")),ROWS($A$3:A99))),"")</f>
        <v/>
      </c>
      <c r="N99" s="10" t="str">
        <f ca="1">IFERROR(INDEX(MAESTRO!N:N,_xludf.AGGREGATE(15,6,ROW(MAESTRO!$B$3:$B$1000)/((MAESTRO!$B$3:$B$1000="OPA")*(UPPER(MAESTRO!$L$3:$L$1000)="CONFIRMADO")),ROWS($A$3:A99))),"")</f>
        <v/>
      </c>
      <c r="O99" s="10" t="str">
        <f ca="1">IFERROR(INDEX(MAESTRO!O:O,_xludf.AGGREGATE(15,6,ROW(MAESTRO!$B$3:$B$1000)/((MAESTRO!$B$3:$B$1000="OPA")*(UPPER(MAESTRO!$L$3:$L$1000)="CONFIRMADO")),ROWS($A$3:A99))),"")</f>
        <v/>
      </c>
      <c r="P99" s="10" t="str">
        <f ca="1">IFERROR(INDEX(MAESTRO!P:P,_xludf.AGGREGATE(15,6,ROW(MAESTRO!$B$3:$B$1000)/((MAESTRO!$B$3:$B$1000="OPA")*(UPPER(MAESTRO!$L$3:$L$1000)="CONFIRMADO")),ROWS($A$3:A99))),"")</f>
        <v/>
      </c>
      <c r="Q99" s="10" t="str">
        <f ca="1">IFERROR(INDEX(MAESTRO!Q:Q,_xludf.AGGREGATE(15,6,ROW(MAESTRO!$B$3:$B$1000)/((MAESTRO!$B$3:$B$1000="OPA")*(UPPER(MAESTRO!$L$3:$L$1000)="CONFIRMADO")),ROWS($A$3:A99))),"")</f>
        <v/>
      </c>
      <c r="R99" s="10" t="str">
        <f ca="1">IFERROR(INDEX(MAESTRO!R:R,_xludf.AGGREGATE(15,6,ROW(MAESTRO!$B$3:$B$1000)/((MAESTRO!$B$3:$B$1000="OPA")*(UPPER(MAESTRO!$L$3:$L$1000)="CONFIRMADO")),ROWS($A$3:A99))),"")</f>
        <v/>
      </c>
      <c r="S99" s="10" t="str">
        <f ca="1">IFERROR(INDEX(MAESTRO!S:S,_xludf.AGGREGATE(15,6,ROW(MAESTRO!$B$3:$B$1000)/((MAESTRO!$B$3:$B$1000="OPA")*(UPPER(MAESTRO!$L$3:$L$1000)="CONFIRMADO")),ROWS($A$3:A99))),"")</f>
        <v/>
      </c>
      <c r="T99" s="10" t="str">
        <f ca="1">IFERROR(INDEX(MAESTRO!T:T,_xludf.AGGREGATE(15,6,ROW(MAESTRO!$B$3:$B$1000)/((MAESTRO!$B$3:$B$1000="OPA")*(UPPER(MAESTRO!$L$3:$L$1000)="CONFIRMADO")),ROWS($A$3:A99))),"")</f>
        <v/>
      </c>
      <c r="U99" s="10" t="str">
        <f ca="1">IFERROR(INDEX(MAESTRO!U:U,_xludf.AGGREGATE(15,6,ROW(MAESTRO!$B$3:$B$1000)/((MAESTRO!$B$3:$B$1000="OPA")*(UPPER(MAESTRO!$L$3:$L$1000)="CONFIRMADO")),ROWS($A$3:A99))),"")</f>
        <v/>
      </c>
      <c r="V99" s="10" t="str">
        <f ca="1">IFERROR(INDEX(MAESTRO!V:V,_xludf.AGGREGATE(15,6,ROW(MAESTRO!$B$3:$B$1000)/((MAESTRO!$B$3:$B$1000="OPA")*(UPPER(MAESTRO!$L$3:$L$1000)="CONFIRMADO")),ROWS($A$3:A99))),"")</f>
        <v/>
      </c>
      <c r="W99" s="10" t="str">
        <f ca="1">IFERROR(INDEX(MAESTRO!W:W,_xludf.AGGREGATE(15,6,ROW(MAESTRO!$B$3:$B$1000)/((MAESTRO!$B$3:$B$1000="OPA")*(UPPER(MAESTRO!$L$3:$L$1000)="CONFIRMADO")),ROWS($A$3:A99))),"")</f>
        <v/>
      </c>
      <c r="X99" s="10" t="str">
        <f ca="1">IFERROR(INDEX(MAESTRO!X:X,_xludf.AGGREGATE(15,6,ROW(MAESTRO!$B$3:$B$1000)/((MAESTRO!$B$3:$B$1000="OPA")*(UPPER(MAESTRO!$L$3:$L$1000)="CONFIRMADO")),ROWS($A$3:A99))),"")</f>
        <v/>
      </c>
    </row>
    <row r="100" spans="1:24" ht="22.05" customHeight="1">
      <c r="A100" s="27" t="str">
        <f ca="1">IFERROR(INDEX(MAESTRO!A:A,_xludf.AGGREGATE(15,6,ROW(MAESTRO!$B$3:$B$1000)/((MAESTRO!$B$3:$B$1000="OPA")*(UPPER(MAESTRO!$L$3:$L$1000)="CONFIRMADO")),ROWS($A$3:A100))),"")</f>
        <v/>
      </c>
      <c r="B100" s="27" t="str">
        <f ca="1">IFERROR(INDEX(MAESTRO!B:B,_xludf.AGGREGATE(15,6,ROW(MAESTRO!$B$3:$B$1000)/((MAESTRO!$B$3:$B$1000="OPA")*(UPPER(MAESTRO!$L$3:$L$1000)="CONFIRMADO")),ROWS($A$3:A100))),"")</f>
        <v/>
      </c>
      <c r="C100" s="27" t="str">
        <f ca="1">IFERROR(INDEX(MAESTRO!C:C,_xludf.AGGREGATE(15,6,ROW(MAESTRO!$B$3:$B$1000)/((MAESTRO!$B$3:$B$1000="OPA")*(UPPER(MAESTRO!$L$3:$L$1000)="CONFIRMADO")),ROWS($A$3:A100))),"")</f>
        <v/>
      </c>
      <c r="D100" s="27" t="str">
        <f ca="1">IFERROR(INDEX(MAESTRO!D:D,_xludf.AGGREGATE(15,6,ROW(MAESTRO!$B$3:$B$1000)/((MAESTRO!$B$3:$B$1000="OPA")*(UPPER(MAESTRO!$L$3:$L$1000)="CONFIRMADO")),ROWS($A$3:A100))),"")</f>
        <v/>
      </c>
      <c r="E100" s="27" t="str">
        <f ca="1">IFERROR(INDEX(MAESTRO!E:E,_xludf.AGGREGATE(15,6,ROW(MAESTRO!$B$3:$B$1000)/((MAESTRO!$B$3:$B$1000="OPA")*(UPPER(MAESTRO!$L$3:$L$1000)="CONFIRMADO")),ROWS($A$3:A100))),"")</f>
        <v/>
      </c>
      <c r="F100" s="27" t="str">
        <f ca="1">IFERROR(INDEX(MAESTRO!F:F,_xludf.AGGREGATE(15,6,ROW(MAESTRO!$B$3:$B$1000)/((MAESTRO!$B$3:$B$1000="OPA")*(UPPER(MAESTRO!$L$3:$L$1000)="CONFIRMADO")),ROWS($A$3:A100))),"")</f>
        <v/>
      </c>
      <c r="G100" s="27" t="str">
        <f ca="1">IFERROR(INDEX(MAESTRO!G:G,_xludf.AGGREGATE(15,6,ROW(MAESTRO!$B$3:$B$1000)/((MAESTRO!$B$3:$B$1000="OPA")*(UPPER(MAESTRO!$L$3:$L$1000)="CONFIRMADO")),ROWS($A$3:A100))),"")</f>
        <v/>
      </c>
      <c r="H100" s="27" t="str">
        <f ca="1">IFERROR(INDEX(MAESTRO!H:H,_xludf.AGGREGATE(15,6,ROW(MAESTRO!$B$3:$B$1000)/((MAESTRO!$B$3:$B$1000="OPA")*(UPPER(MAESTRO!$L$3:$L$1000)="CONFIRMADO")),ROWS($A$3:A100))),"")</f>
        <v/>
      </c>
      <c r="I100" s="27" t="str">
        <f ca="1">IFERROR(INDEX(MAESTRO!I:I,_xludf.AGGREGATE(15,6,ROW(MAESTRO!$B$3:$B$1000)/((MAESTRO!$B$3:$B$1000="OPA")*(UPPER(MAESTRO!$L$3:$L$1000)="CONFIRMADO")),ROWS($A$3:A100))),"")</f>
        <v/>
      </c>
      <c r="J100" s="27" t="str">
        <f ca="1">IFERROR(INDEX(MAESTRO!J:J,_xludf.AGGREGATE(15,6,ROW(MAESTRO!$B$3:$B$1000)/((MAESTRO!$B$3:$B$1000="OPA")*(UPPER(MAESTRO!$L$3:$L$1000)="CONFIRMADO")),ROWS($A$3:A100))),"")</f>
        <v/>
      </c>
      <c r="K100" s="27" t="str">
        <f ca="1">IFERROR(INDEX(MAESTRO!K:K,_xludf.AGGREGATE(15,6,ROW(MAESTRO!$B$3:$B$1000)/((MAESTRO!$B$3:$B$1000="OPA")*(UPPER(MAESTRO!$L$3:$L$1000)="CONFIRMADO")),ROWS($A$3:A100))),"")</f>
        <v/>
      </c>
      <c r="L100" s="27" t="str">
        <f ca="1">IFERROR(INDEX(MAESTRO!L:L,_xludf.AGGREGATE(15,6,ROW(MAESTRO!$B$3:$B$1000)/((MAESTRO!$B$3:$B$1000="OPA")*(UPPER(MAESTRO!$L$3:$L$1000)="CONFIRMADO")),ROWS($A$3:A100))),"")</f>
        <v/>
      </c>
      <c r="M100" s="27" t="str">
        <f ca="1">IFERROR(INDEX(MAESTRO!M:M,_xludf.AGGREGATE(15,6,ROW(MAESTRO!$B$3:$B$1000)/((MAESTRO!$B$3:$B$1000="OPA")*(UPPER(MAESTRO!$L$3:$L$1000)="CONFIRMADO")),ROWS($A$3:A100))),"")</f>
        <v/>
      </c>
      <c r="N100" s="27" t="str">
        <f ca="1">IFERROR(INDEX(MAESTRO!N:N,_xludf.AGGREGATE(15,6,ROW(MAESTRO!$B$3:$B$1000)/((MAESTRO!$B$3:$B$1000="OPA")*(UPPER(MAESTRO!$L$3:$L$1000)="CONFIRMADO")),ROWS($A$3:A100))),"")</f>
        <v/>
      </c>
      <c r="O100" s="27" t="str">
        <f ca="1">IFERROR(INDEX(MAESTRO!O:O,_xludf.AGGREGATE(15,6,ROW(MAESTRO!$B$3:$B$1000)/((MAESTRO!$B$3:$B$1000="OPA")*(UPPER(MAESTRO!$L$3:$L$1000)="CONFIRMADO")),ROWS($A$3:A100))),"")</f>
        <v/>
      </c>
      <c r="P100" s="27" t="str">
        <f ca="1">IFERROR(INDEX(MAESTRO!P:P,_xludf.AGGREGATE(15,6,ROW(MAESTRO!$B$3:$B$1000)/((MAESTRO!$B$3:$B$1000="OPA")*(UPPER(MAESTRO!$L$3:$L$1000)="CONFIRMADO")),ROWS($A$3:A100))),"")</f>
        <v/>
      </c>
      <c r="Q100" s="27" t="str">
        <f ca="1">IFERROR(INDEX(MAESTRO!Q:Q,_xludf.AGGREGATE(15,6,ROW(MAESTRO!$B$3:$B$1000)/((MAESTRO!$B$3:$B$1000="OPA")*(UPPER(MAESTRO!$L$3:$L$1000)="CONFIRMADO")),ROWS($A$3:A100))),"")</f>
        <v/>
      </c>
      <c r="R100" s="27" t="str">
        <f ca="1">IFERROR(INDEX(MAESTRO!R:R,_xludf.AGGREGATE(15,6,ROW(MAESTRO!$B$3:$B$1000)/((MAESTRO!$B$3:$B$1000="OPA")*(UPPER(MAESTRO!$L$3:$L$1000)="CONFIRMADO")),ROWS($A$3:A100))),"")</f>
        <v/>
      </c>
      <c r="S100" s="27" t="str">
        <f ca="1">IFERROR(INDEX(MAESTRO!S:S,_xludf.AGGREGATE(15,6,ROW(MAESTRO!$B$3:$B$1000)/((MAESTRO!$B$3:$B$1000="OPA")*(UPPER(MAESTRO!$L$3:$L$1000)="CONFIRMADO")),ROWS($A$3:A100))),"")</f>
        <v/>
      </c>
      <c r="T100" s="27" t="str">
        <f ca="1">IFERROR(INDEX(MAESTRO!T:T,_xludf.AGGREGATE(15,6,ROW(MAESTRO!$B$3:$B$1000)/((MAESTRO!$B$3:$B$1000="OPA")*(UPPER(MAESTRO!$L$3:$L$1000)="CONFIRMADO")),ROWS($A$3:A100))),"")</f>
        <v/>
      </c>
      <c r="U100" s="27" t="str">
        <f ca="1">IFERROR(INDEX(MAESTRO!U:U,_xludf.AGGREGATE(15,6,ROW(MAESTRO!$B$3:$B$1000)/((MAESTRO!$B$3:$B$1000="OPA")*(UPPER(MAESTRO!$L$3:$L$1000)="CONFIRMADO")),ROWS($A$3:A100))),"")</f>
        <v/>
      </c>
      <c r="V100" s="27" t="str">
        <f ca="1">IFERROR(INDEX(MAESTRO!V:V,_xludf.AGGREGATE(15,6,ROW(MAESTRO!$B$3:$B$1000)/((MAESTRO!$B$3:$B$1000="OPA")*(UPPER(MAESTRO!$L$3:$L$1000)="CONFIRMADO")),ROWS($A$3:A100))),"")</f>
        <v/>
      </c>
      <c r="W100" s="27" t="str">
        <f ca="1">IFERROR(INDEX(MAESTRO!W:W,_xludf.AGGREGATE(15,6,ROW(MAESTRO!$B$3:$B$1000)/((MAESTRO!$B$3:$B$1000="OPA")*(UPPER(MAESTRO!$L$3:$L$1000)="CONFIRMADO")),ROWS($A$3:A100))),"")</f>
        <v/>
      </c>
      <c r="X100" s="27" t="str">
        <f ca="1">IFERROR(INDEX(MAESTRO!X:X,_xludf.AGGREGATE(15,6,ROW(MAESTRO!$B$3:$B$1000)/((MAESTRO!$B$3:$B$1000="OPA")*(UPPER(MAESTRO!$L$3:$L$1000)="CONFIRMADO")),ROWS($A$3:A100))),"")</f>
        <v/>
      </c>
    </row>
    <row r="101" spans="1:24" ht="22.05" customHeight="1">
      <c r="A101" s="10" t="str">
        <f ca="1">IFERROR(INDEX(MAESTRO!A:A,_xludf.AGGREGATE(15,6,ROW(MAESTRO!$B$3:$B$1000)/((MAESTRO!$B$3:$B$1000="OPA")*(UPPER(MAESTRO!$L$3:$L$1000)="CONFIRMADO")),ROWS($A$3:A101))),"")</f>
        <v/>
      </c>
      <c r="B101" s="10" t="str">
        <f ca="1">IFERROR(INDEX(MAESTRO!B:B,_xludf.AGGREGATE(15,6,ROW(MAESTRO!$B$3:$B$1000)/((MAESTRO!$B$3:$B$1000="OPA")*(UPPER(MAESTRO!$L$3:$L$1000)="CONFIRMADO")),ROWS($A$3:A101))),"")</f>
        <v/>
      </c>
      <c r="C101" s="10" t="str">
        <f ca="1">IFERROR(INDEX(MAESTRO!C:C,_xludf.AGGREGATE(15,6,ROW(MAESTRO!$B$3:$B$1000)/((MAESTRO!$B$3:$B$1000="OPA")*(UPPER(MAESTRO!$L$3:$L$1000)="CONFIRMADO")),ROWS($A$3:A101))),"")</f>
        <v/>
      </c>
      <c r="D101" s="10" t="str">
        <f ca="1">IFERROR(INDEX(MAESTRO!D:D,_xludf.AGGREGATE(15,6,ROW(MAESTRO!$B$3:$B$1000)/((MAESTRO!$B$3:$B$1000="OPA")*(UPPER(MAESTRO!$L$3:$L$1000)="CONFIRMADO")),ROWS($A$3:A101))),"")</f>
        <v/>
      </c>
      <c r="E101" s="10" t="str">
        <f ca="1">IFERROR(INDEX(MAESTRO!E:E,_xludf.AGGREGATE(15,6,ROW(MAESTRO!$B$3:$B$1000)/((MAESTRO!$B$3:$B$1000="OPA")*(UPPER(MAESTRO!$L$3:$L$1000)="CONFIRMADO")),ROWS($A$3:A101))),"")</f>
        <v/>
      </c>
      <c r="F101" s="10" t="str">
        <f ca="1">IFERROR(INDEX(MAESTRO!F:F,_xludf.AGGREGATE(15,6,ROW(MAESTRO!$B$3:$B$1000)/((MAESTRO!$B$3:$B$1000="OPA")*(UPPER(MAESTRO!$L$3:$L$1000)="CONFIRMADO")),ROWS($A$3:A101))),"")</f>
        <v/>
      </c>
      <c r="G101" s="10" t="str">
        <f ca="1">IFERROR(INDEX(MAESTRO!G:G,_xludf.AGGREGATE(15,6,ROW(MAESTRO!$B$3:$B$1000)/((MAESTRO!$B$3:$B$1000="OPA")*(UPPER(MAESTRO!$L$3:$L$1000)="CONFIRMADO")),ROWS($A$3:A101))),"")</f>
        <v/>
      </c>
      <c r="H101" s="10" t="str">
        <f ca="1">IFERROR(INDEX(MAESTRO!H:H,_xludf.AGGREGATE(15,6,ROW(MAESTRO!$B$3:$B$1000)/((MAESTRO!$B$3:$B$1000="OPA")*(UPPER(MAESTRO!$L$3:$L$1000)="CONFIRMADO")),ROWS($A$3:A101))),"")</f>
        <v/>
      </c>
      <c r="I101" s="10" t="str">
        <f ca="1">IFERROR(INDEX(MAESTRO!I:I,_xludf.AGGREGATE(15,6,ROW(MAESTRO!$B$3:$B$1000)/((MAESTRO!$B$3:$B$1000="OPA")*(UPPER(MAESTRO!$L$3:$L$1000)="CONFIRMADO")),ROWS($A$3:A101))),"")</f>
        <v/>
      </c>
      <c r="J101" s="10" t="str">
        <f ca="1">IFERROR(INDEX(MAESTRO!J:J,_xludf.AGGREGATE(15,6,ROW(MAESTRO!$B$3:$B$1000)/((MAESTRO!$B$3:$B$1000="OPA")*(UPPER(MAESTRO!$L$3:$L$1000)="CONFIRMADO")),ROWS($A$3:A101))),"")</f>
        <v/>
      </c>
      <c r="K101" s="10" t="str">
        <f ca="1">IFERROR(INDEX(MAESTRO!K:K,_xludf.AGGREGATE(15,6,ROW(MAESTRO!$B$3:$B$1000)/((MAESTRO!$B$3:$B$1000="OPA")*(UPPER(MAESTRO!$L$3:$L$1000)="CONFIRMADO")),ROWS($A$3:A101))),"")</f>
        <v/>
      </c>
      <c r="L101" s="10" t="str">
        <f ca="1">IFERROR(INDEX(MAESTRO!L:L,_xludf.AGGREGATE(15,6,ROW(MAESTRO!$B$3:$B$1000)/((MAESTRO!$B$3:$B$1000="OPA")*(UPPER(MAESTRO!$L$3:$L$1000)="CONFIRMADO")),ROWS($A$3:A101))),"")</f>
        <v/>
      </c>
      <c r="M101" s="10" t="str">
        <f ca="1">IFERROR(INDEX(MAESTRO!M:M,_xludf.AGGREGATE(15,6,ROW(MAESTRO!$B$3:$B$1000)/((MAESTRO!$B$3:$B$1000="OPA")*(UPPER(MAESTRO!$L$3:$L$1000)="CONFIRMADO")),ROWS($A$3:A101))),"")</f>
        <v/>
      </c>
      <c r="N101" s="10" t="str">
        <f ca="1">IFERROR(INDEX(MAESTRO!N:N,_xludf.AGGREGATE(15,6,ROW(MAESTRO!$B$3:$B$1000)/((MAESTRO!$B$3:$B$1000="OPA")*(UPPER(MAESTRO!$L$3:$L$1000)="CONFIRMADO")),ROWS($A$3:A101))),"")</f>
        <v/>
      </c>
      <c r="O101" s="10" t="str">
        <f ca="1">IFERROR(INDEX(MAESTRO!O:O,_xludf.AGGREGATE(15,6,ROW(MAESTRO!$B$3:$B$1000)/((MAESTRO!$B$3:$B$1000="OPA")*(UPPER(MAESTRO!$L$3:$L$1000)="CONFIRMADO")),ROWS($A$3:A101))),"")</f>
        <v/>
      </c>
      <c r="P101" s="10" t="str">
        <f ca="1">IFERROR(INDEX(MAESTRO!P:P,_xludf.AGGREGATE(15,6,ROW(MAESTRO!$B$3:$B$1000)/((MAESTRO!$B$3:$B$1000="OPA")*(UPPER(MAESTRO!$L$3:$L$1000)="CONFIRMADO")),ROWS($A$3:A101))),"")</f>
        <v/>
      </c>
      <c r="Q101" s="10" t="str">
        <f ca="1">IFERROR(INDEX(MAESTRO!Q:Q,_xludf.AGGREGATE(15,6,ROW(MAESTRO!$B$3:$B$1000)/((MAESTRO!$B$3:$B$1000="OPA")*(UPPER(MAESTRO!$L$3:$L$1000)="CONFIRMADO")),ROWS($A$3:A101))),"")</f>
        <v/>
      </c>
      <c r="R101" s="10" t="str">
        <f ca="1">IFERROR(INDEX(MAESTRO!R:R,_xludf.AGGREGATE(15,6,ROW(MAESTRO!$B$3:$B$1000)/((MAESTRO!$B$3:$B$1000="OPA")*(UPPER(MAESTRO!$L$3:$L$1000)="CONFIRMADO")),ROWS($A$3:A101))),"")</f>
        <v/>
      </c>
      <c r="S101" s="10" t="str">
        <f ca="1">IFERROR(INDEX(MAESTRO!S:S,_xludf.AGGREGATE(15,6,ROW(MAESTRO!$B$3:$B$1000)/((MAESTRO!$B$3:$B$1000="OPA")*(UPPER(MAESTRO!$L$3:$L$1000)="CONFIRMADO")),ROWS($A$3:A101))),"")</f>
        <v/>
      </c>
      <c r="T101" s="10" t="str">
        <f ca="1">IFERROR(INDEX(MAESTRO!T:T,_xludf.AGGREGATE(15,6,ROW(MAESTRO!$B$3:$B$1000)/((MAESTRO!$B$3:$B$1000="OPA")*(UPPER(MAESTRO!$L$3:$L$1000)="CONFIRMADO")),ROWS($A$3:A101))),"")</f>
        <v/>
      </c>
      <c r="U101" s="10" t="str">
        <f ca="1">IFERROR(INDEX(MAESTRO!U:U,_xludf.AGGREGATE(15,6,ROW(MAESTRO!$B$3:$B$1000)/((MAESTRO!$B$3:$B$1000="OPA")*(UPPER(MAESTRO!$L$3:$L$1000)="CONFIRMADO")),ROWS($A$3:A101))),"")</f>
        <v/>
      </c>
      <c r="V101" s="10" t="str">
        <f ca="1">IFERROR(INDEX(MAESTRO!V:V,_xludf.AGGREGATE(15,6,ROW(MAESTRO!$B$3:$B$1000)/((MAESTRO!$B$3:$B$1000="OPA")*(UPPER(MAESTRO!$L$3:$L$1000)="CONFIRMADO")),ROWS($A$3:A101))),"")</f>
        <v/>
      </c>
      <c r="W101" s="10" t="str">
        <f ca="1">IFERROR(INDEX(MAESTRO!W:W,_xludf.AGGREGATE(15,6,ROW(MAESTRO!$B$3:$B$1000)/((MAESTRO!$B$3:$B$1000="OPA")*(UPPER(MAESTRO!$L$3:$L$1000)="CONFIRMADO")),ROWS($A$3:A101))),"")</f>
        <v/>
      </c>
      <c r="X101" s="10" t="str">
        <f ca="1">IFERROR(INDEX(MAESTRO!X:X,_xludf.AGGREGATE(15,6,ROW(MAESTRO!$B$3:$B$1000)/((MAESTRO!$B$3:$B$1000="OPA")*(UPPER(MAESTRO!$L$3:$L$1000)="CONFIRMADO")),ROWS($A$3:A101))),"")</f>
        <v/>
      </c>
    </row>
    <row r="102" spans="1:24" ht="22.05" customHeight="1">
      <c r="A102" s="27" t="str">
        <f ca="1">IFERROR(INDEX(MAESTRO!A:A,_xludf.AGGREGATE(15,6,ROW(MAESTRO!$B$3:$B$1000)/((MAESTRO!$B$3:$B$1000="OPA")*(UPPER(MAESTRO!$L$3:$L$1000)="CONFIRMADO")),ROWS($A$3:A102))),"")</f>
        <v/>
      </c>
      <c r="B102" s="27" t="str">
        <f ca="1">IFERROR(INDEX(MAESTRO!B:B,_xludf.AGGREGATE(15,6,ROW(MAESTRO!$B$3:$B$1000)/((MAESTRO!$B$3:$B$1000="OPA")*(UPPER(MAESTRO!$L$3:$L$1000)="CONFIRMADO")),ROWS($A$3:A102))),"")</f>
        <v/>
      </c>
      <c r="C102" s="27" t="str">
        <f ca="1">IFERROR(INDEX(MAESTRO!C:C,_xludf.AGGREGATE(15,6,ROW(MAESTRO!$B$3:$B$1000)/((MAESTRO!$B$3:$B$1000="OPA")*(UPPER(MAESTRO!$L$3:$L$1000)="CONFIRMADO")),ROWS($A$3:A102))),"")</f>
        <v/>
      </c>
      <c r="D102" s="27" t="str">
        <f ca="1">IFERROR(INDEX(MAESTRO!D:D,_xludf.AGGREGATE(15,6,ROW(MAESTRO!$B$3:$B$1000)/((MAESTRO!$B$3:$B$1000="OPA")*(UPPER(MAESTRO!$L$3:$L$1000)="CONFIRMADO")),ROWS($A$3:A102))),"")</f>
        <v/>
      </c>
      <c r="E102" s="27" t="str">
        <f ca="1">IFERROR(INDEX(MAESTRO!E:E,_xludf.AGGREGATE(15,6,ROW(MAESTRO!$B$3:$B$1000)/((MAESTRO!$B$3:$B$1000="OPA")*(UPPER(MAESTRO!$L$3:$L$1000)="CONFIRMADO")),ROWS($A$3:A102))),"")</f>
        <v/>
      </c>
      <c r="F102" s="27" t="str">
        <f ca="1">IFERROR(INDEX(MAESTRO!F:F,_xludf.AGGREGATE(15,6,ROW(MAESTRO!$B$3:$B$1000)/((MAESTRO!$B$3:$B$1000="OPA")*(UPPER(MAESTRO!$L$3:$L$1000)="CONFIRMADO")),ROWS($A$3:A102))),"")</f>
        <v/>
      </c>
      <c r="G102" s="27" t="str">
        <f ca="1">IFERROR(INDEX(MAESTRO!G:G,_xludf.AGGREGATE(15,6,ROW(MAESTRO!$B$3:$B$1000)/((MAESTRO!$B$3:$B$1000="OPA")*(UPPER(MAESTRO!$L$3:$L$1000)="CONFIRMADO")),ROWS($A$3:A102))),"")</f>
        <v/>
      </c>
      <c r="H102" s="27" t="str">
        <f ca="1">IFERROR(INDEX(MAESTRO!H:H,_xludf.AGGREGATE(15,6,ROW(MAESTRO!$B$3:$B$1000)/((MAESTRO!$B$3:$B$1000="OPA")*(UPPER(MAESTRO!$L$3:$L$1000)="CONFIRMADO")),ROWS($A$3:A102))),"")</f>
        <v/>
      </c>
      <c r="I102" s="27" t="str">
        <f ca="1">IFERROR(INDEX(MAESTRO!I:I,_xludf.AGGREGATE(15,6,ROW(MAESTRO!$B$3:$B$1000)/((MAESTRO!$B$3:$B$1000="OPA")*(UPPER(MAESTRO!$L$3:$L$1000)="CONFIRMADO")),ROWS($A$3:A102))),"")</f>
        <v/>
      </c>
      <c r="J102" s="27" t="str">
        <f ca="1">IFERROR(INDEX(MAESTRO!J:J,_xludf.AGGREGATE(15,6,ROW(MAESTRO!$B$3:$B$1000)/((MAESTRO!$B$3:$B$1000="OPA")*(UPPER(MAESTRO!$L$3:$L$1000)="CONFIRMADO")),ROWS($A$3:A102))),"")</f>
        <v/>
      </c>
      <c r="K102" s="27" t="str">
        <f ca="1">IFERROR(INDEX(MAESTRO!K:K,_xludf.AGGREGATE(15,6,ROW(MAESTRO!$B$3:$B$1000)/((MAESTRO!$B$3:$B$1000="OPA")*(UPPER(MAESTRO!$L$3:$L$1000)="CONFIRMADO")),ROWS($A$3:A102))),"")</f>
        <v/>
      </c>
      <c r="L102" s="27" t="str">
        <f ca="1">IFERROR(INDEX(MAESTRO!L:L,_xludf.AGGREGATE(15,6,ROW(MAESTRO!$B$3:$B$1000)/((MAESTRO!$B$3:$B$1000="OPA")*(UPPER(MAESTRO!$L$3:$L$1000)="CONFIRMADO")),ROWS($A$3:A102))),"")</f>
        <v/>
      </c>
      <c r="M102" s="27" t="str">
        <f ca="1">IFERROR(INDEX(MAESTRO!M:M,_xludf.AGGREGATE(15,6,ROW(MAESTRO!$B$3:$B$1000)/((MAESTRO!$B$3:$B$1000="OPA")*(UPPER(MAESTRO!$L$3:$L$1000)="CONFIRMADO")),ROWS($A$3:A102))),"")</f>
        <v/>
      </c>
      <c r="N102" s="27" t="str">
        <f ca="1">IFERROR(INDEX(MAESTRO!N:N,_xludf.AGGREGATE(15,6,ROW(MAESTRO!$B$3:$B$1000)/((MAESTRO!$B$3:$B$1000="OPA")*(UPPER(MAESTRO!$L$3:$L$1000)="CONFIRMADO")),ROWS($A$3:A102))),"")</f>
        <v/>
      </c>
      <c r="O102" s="27" t="str">
        <f ca="1">IFERROR(INDEX(MAESTRO!O:O,_xludf.AGGREGATE(15,6,ROW(MAESTRO!$B$3:$B$1000)/((MAESTRO!$B$3:$B$1000="OPA")*(UPPER(MAESTRO!$L$3:$L$1000)="CONFIRMADO")),ROWS($A$3:A102))),"")</f>
        <v/>
      </c>
      <c r="P102" s="27" t="str">
        <f ca="1">IFERROR(INDEX(MAESTRO!P:P,_xludf.AGGREGATE(15,6,ROW(MAESTRO!$B$3:$B$1000)/((MAESTRO!$B$3:$B$1000="OPA")*(UPPER(MAESTRO!$L$3:$L$1000)="CONFIRMADO")),ROWS($A$3:A102))),"")</f>
        <v/>
      </c>
      <c r="Q102" s="27" t="str">
        <f ca="1">IFERROR(INDEX(MAESTRO!Q:Q,_xludf.AGGREGATE(15,6,ROW(MAESTRO!$B$3:$B$1000)/((MAESTRO!$B$3:$B$1000="OPA")*(UPPER(MAESTRO!$L$3:$L$1000)="CONFIRMADO")),ROWS($A$3:A102))),"")</f>
        <v/>
      </c>
      <c r="R102" s="27" t="str">
        <f ca="1">IFERROR(INDEX(MAESTRO!R:R,_xludf.AGGREGATE(15,6,ROW(MAESTRO!$B$3:$B$1000)/((MAESTRO!$B$3:$B$1000="OPA")*(UPPER(MAESTRO!$L$3:$L$1000)="CONFIRMADO")),ROWS($A$3:A102))),"")</f>
        <v/>
      </c>
      <c r="S102" s="27" t="str">
        <f ca="1">IFERROR(INDEX(MAESTRO!S:S,_xludf.AGGREGATE(15,6,ROW(MAESTRO!$B$3:$B$1000)/((MAESTRO!$B$3:$B$1000="OPA")*(UPPER(MAESTRO!$L$3:$L$1000)="CONFIRMADO")),ROWS($A$3:A102))),"")</f>
        <v/>
      </c>
      <c r="T102" s="27" t="str">
        <f ca="1">IFERROR(INDEX(MAESTRO!T:T,_xludf.AGGREGATE(15,6,ROW(MAESTRO!$B$3:$B$1000)/((MAESTRO!$B$3:$B$1000="OPA")*(UPPER(MAESTRO!$L$3:$L$1000)="CONFIRMADO")),ROWS($A$3:A102))),"")</f>
        <v/>
      </c>
      <c r="U102" s="27" t="str">
        <f ca="1">IFERROR(INDEX(MAESTRO!U:U,_xludf.AGGREGATE(15,6,ROW(MAESTRO!$B$3:$B$1000)/((MAESTRO!$B$3:$B$1000="OPA")*(UPPER(MAESTRO!$L$3:$L$1000)="CONFIRMADO")),ROWS($A$3:A102))),"")</f>
        <v/>
      </c>
      <c r="V102" s="27" t="str">
        <f ca="1">IFERROR(INDEX(MAESTRO!V:V,_xludf.AGGREGATE(15,6,ROW(MAESTRO!$B$3:$B$1000)/((MAESTRO!$B$3:$B$1000="OPA")*(UPPER(MAESTRO!$L$3:$L$1000)="CONFIRMADO")),ROWS($A$3:A102))),"")</f>
        <v/>
      </c>
      <c r="W102" s="27" t="str">
        <f ca="1">IFERROR(INDEX(MAESTRO!W:W,_xludf.AGGREGATE(15,6,ROW(MAESTRO!$B$3:$B$1000)/((MAESTRO!$B$3:$B$1000="OPA")*(UPPER(MAESTRO!$L$3:$L$1000)="CONFIRMADO")),ROWS($A$3:A102))),"")</f>
        <v/>
      </c>
      <c r="X102" s="27" t="str">
        <f ca="1">IFERROR(INDEX(MAESTRO!X:X,_xludf.AGGREGATE(15,6,ROW(MAESTRO!$B$3:$B$1000)/((MAESTRO!$B$3:$B$1000="OPA")*(UPPER(MAESTRO!$L$3:$L$1000)="CONFIRMADO")),ROWS($A$3:A102))),"")</f>
        <v/>
      </c>
    </row>
    <row r="103" spans="1:24" ht="22.05" customHeight="1">
      <c r="A103" s="10" t="str">
        <f ca="1">IFERROR(INDEX(MAESTRO!A:A,_xludf.AGGREGATE(15,6,ROW(MAESTRO!$B$3:$B$1000)/((MAESTRO!$B$3:$B$1000="OPA")*(UPPER(MAESTRO!$L$3:$L$1000)="CONFIRMADO")),ROWS($A$3:A103))),"")</f>
        <v/>
      </c>
      <c r="B103" s="10" t="str">
        <f ca="1">IFERROR(INDEX(MAESTRO!B:B,_xludf.AGGREGATE(15,6,ROW(MAESTRO!$B$3:$B$1000)/((MAESTRO!$B$3:$B$1000="OPA")*(UPPER(MAESTRO!$L$3:$L$1000)="CONFIRMADO")),ROWS($A$3:A103))),"")</f>
        <v/>
      </c>
      <c r="C103" s="10" t="str">
        <f ca="1">IFERROR(INDEX(MAESTRO!C:C,_xludf.AGGREGATE(15,6,ROW(MAESTRO!$B$3:$B$1000)/((MAESTRO!$B$3:$B$1000="OPA")*(UPPER(MAESTRO!$L$3:$L$1000)="CONFIRMADO")),ROWS($A$3:A103))),"")</f>
        <v/>
      </c>
      <c r="D103" s="10" t="str">
        <f ca="1">IFERROR(INDEX(MAESTRO!D:D,_xludf.AGGREGATE(15,6,ROW(MAESTRO!$B$3:$B$1000)/((MAESTRO!$B$3:$B$1000="OPA")*(UPPER(MAESTRO!$L$3:$L$1000)="CONFIRMADO")),ROWS($A$3:A103))),"")</f>
        <v/>
      </c>
      <c r="E103" s="10" t="str">
        <f ca="1">IFERROR(INDEX(MAESTRO!E:E,_xludf.AGGREGATE(15,6,ROW(MAESTRO!$B$3:$B$1000)/((MAESTRO!$B$3:$B$1000="OPA")*(UPPER(MAESTRO!$L$3:$L$1000)="CONFIRMADO")),ROWS($A$3:A103))),"")</f>
        <v/>
      </c>
      <c r="F103" s="10" t="str">
        <f ca="1">IFERROR(INDEX(MAESTRO!F:F,_xludf.AGGREGATE(15,6,ROW(MAESTRO!$B$3:$B$1000)/((MAESTRO!$B$3:$B$1000="OPA")*(UPPER(MAESTRO!$L$3:$L$1000)="CONFIRMADO")),ROWS($A$3:A103))),"")</f>
        <v/>
      </c>
      <c r="G103" s="10" t="str">
        <f ca="1">IFERROR(INDEX(MAESTRO!G:G,_xludf.AGGREGATE(15,6,ROW(MAESTRO!$B$3:$B$1000)/((MAESTRO!$B$3:$B$1000="OPA")*(UPPER(MAESTRO!$L$3:$L$1000)="CONFIRMADO")),ROWS($A$3:A103))),"")</f>
        <v/>
      </c>
      <c r="H103" s="10" t="str">
        <f ca="1">IFERROR(INDEX(MAESTRO!H:H,_xludf.AGGREGATE(15,6,ROW(MAESTRO!$B$3:$B$1000)/((MAESTRO!$B$3:$B$1000="OPA")*(UPPER(MAESTRO!$L$3:$L$1000)="CONFIRMADO")),ROWS($A$3:A103))),"")</f>
        <v/>
      </c>
      <c r="I103" s="10" t="str">
        <f ca="1">IFERROR(INDEX(MAESTRO!I:I,_xludf.AGGREGATE(15,6,ROW(MAESTRO!$B$3:$B$1000)/((MAESTRO!$B$3:$B$1000="OPA")*(UPPER(MAESTRO!$L$3:$L$1000)="CONFIRMADO")),ROWS($A$3:A103))),"")</f>
        <v/>
      </c>
      <c r="J103" s="10" t="str">
        <f ca="1">IFERROR(INDEX(MAESTRO!J:J,_xludf.AGGREGATE(15,6,ROW(MAESTRO!$B$3:$B$1000)/((MAESTRO!$B$3:$B$1000="OPA")*(UPPER(MAESTRO!$L$3:$L$1000)="CONFIRMADO")),ROWS($A$3:A103))),"")</f>
        <v/>
      </c>
      <c r="K103" s="10" t="str">
        <f ca="1">IFERROR(INDEX(MAESTRO!K:K,_xludf.AGGREGATE(15,6,ROW(MAESTRO!$B$3:$B$1000)/((MAESTRO!$B$3:$B$1000="OPA")*(UPPER(MAESTRO!$L$3:$L$1000)="CONFIRMADO")),ROWS($A$3:A103))),"")</f>
        <v/>
      </c>
      <c r="L103" s="10" t="str">
        <f ca="1">IFERROR(INDEX(MAESTRO!L:L,_xludf.AGGREGATE(15,6,ROW(MAESTRO!$B$3:$B$1000)/((MAESTRO!$B$3:$B$1000="OPA")*(UPPER(MAESTRO!$L$3:$L$1000)="CONFIRMADO")),ROWS($A$3:A103))),"")</f>
        <v/>
      </c>
      <c r="M103" s="10" t="str">
        <f ca="1">IFERROR(INDEX(MAESTRO!M:M,_xludf.AGGREGATE(15,6,ROW(MAESTRO!$B$3:$B$1000)/((MAESTRO!$B$3:$B$1000="OPA")*(UPPER(MAESTRO!$L$3:$L$1000)="CONFIRMADO")),ROWS($A$3:A103))),"")</f>
        <v/>
      </c>
      <c r="N103" s="10" t="str">
        <f ca="1">IFERROR(INDEX(MAESTRO!N:N,_xludf.AGGREGATE(15,6,ROW(MAESTRO!$B$3:$B$1000)/((MAESTRO!$B$3:$B$1000="OPA")*(UPPER(MAESTRO!$L$3:$L$1000)="CONFIRMADO")),ROWS($A$3:A103))),"")</f>
        <v/>
      </c>
      <c r="O103" s="10" t="str">
        <f ca="1">IFERROR(INDEX(MAESTRO!O:O,_xludf.AGGREGATE(15,6,ROW(MAESTRO!$B$3:$B$1000)/((MAESTRO!$B$3:$B$1000="OPA")*(UPPER(MAESTRO!$L$3:$L$1000)="CONFIRMADO")),ROWS($A$3:A103))),"")</f>
        <v/>
      </c>
      <c r="P103" s="10" t="str">
        <f ca="1">IFERROR(INDEX(MAESTRO!P:P,_xludf.AGGREGATE(15,6,ROW(MAESTRO!$B$3:$B$1000)/((MAESTRO!$B$3:$B$1000="OPA")*(UPPER(MAESTRO!$L$3:$L$1000)="CONFIRMADO")),ROWS($A$3:A103))),"")</f>
        <v/>
      </c>
      <c r="Q103" s="10" t="str">
        <f ca="1">IFERROR(INDEX(MAESTRO!Q:Q,_xludf.AGGREGATE(15,6,ROW(MAESTRO!$B$3:$B$1000)/((MAESTRO!$B$3:$B$1000="OPA")*(UPPER(MAESTRO!$L$3:$L$1000)="CONFIRMADO")),ROWS($A$3:A103))),"")</f>
        <v/>
      </c>
      <c r="R103" s="10" t="str">
        <f ca="1">IFERROR(INDEX(MAESTRO!R:R,_xludf.AGGREGATE(15,6,ROW(MAESTRO!$B$3:$B$1000)/((MAESTRO!$B$3:$B$1000="OPA")*(UPPER(MAESTRO!$L$3:$L$1000)="CONFIRMADO")),ROWS($A$3:A103))),"")</f>
        <v/>
      </c>
      <c r="S103" s="10" t="str">
        <f ca="1">IFERROR(INDEX(MAESTRO!S:S,_xludf.AGGREGATE(15,6,ROW(MAESTRO!$B$3:$B$1000)/((MAESTRO!$B$3:$B$1000="OPA")*(UPPER(MAESTRO!$L$3:$L$1000)="CONFIRMADO")),ROWS($A$3:A103))),"")</f>
        <v/>
      </c>
      <c r="T103" s="10" t="str">
        <f ca="1">IFERROR(INDEX(MAESTRO!T:T,_xludf.AGGREGATE(15,6,ROW(MAESTRO!$B$3:$B$1000)/((MAESTRO!$B$3:$B$1000="OPA")*(UPPER(MAESTRO!$L$3:$L$1000)="CONFIRMADO")),ROWS($A$3:A103))),"")</f>
        <v/>
      </c>
      <c r="U103" s="10" t="str">
        <f ca="1">IFERROR(INDEX(MAESTRO!U:U,_xludf.AGGREGATE(15,6,ROW(MAESTRO!$B$3:$B$1000)/((MAESTRO!$B$3:$B$1000="OPA")*(UPPER(MAESTRO!$L$3:$L$1000)="CONFIRMADO")),ROWS($A$3:A103))),"")</f>
        <v/>
      </c>
      <c r="V103" s="10" t="str">
        <f ca="1">IFERROR(INDEX(MAESTRO!V:V,_xludf.AGGREGATE(15,6,ROW(MAESTRO!$B$3:$B$1000)/((MAESTRO!$B$3:$B$1000="OPA")*(UPPER(MAESTRO!$L$3:$L$1000)="CONFIRMADO")),ROWS($A$3:A103))),"")</f>
        <v/>
      </c>
      <c r="W103" s="10" t="str">
        <f ca="1">IFERROR(INDEX(MAESTRO!W:W,_xludf.AGGREGATE(15,6,ROW(MAESTRO!$B$3:$B$1000)/((MAESTRO!$B$3:$B$1000="OPA")*(UPPER(MAESTRO!$L$3:$L$1000)="CONFIRMADO")),ROWS($A$3:A103))),"")</f>
        <v/>
      </c>
      <c r="X103" s="10" t="str">
        <f ca="1">IFERROR(INDEX(MAESTRO!X:X,_xludf.AGGREGATE(15,6,ROW(MAESTRO!$B$3:$B$1000)/((MAESTRO!$B$3:$B$1000="OPA")*(UPPER(MAESTRO!$L$3:$L$1000)="CONFIRMADO")),ROWS($A$3:A103))),"")</f>
        <v/>
      </c>
    </row>
    <row r="104" spans="1:24" ht="22.05" customHeight="1">
      <c r="A104" s="27" t="str">
        <f ca="1">IFERROR(INDEX(MAESTRO!A:A,_xludf.AGGREGATE(15,6,ROW(MAESTRO!$B$3:$B$1000)/((MAESTRO!$B$3:$B$1000="OPA")*(UPPER(MAESTRO!$L$3:$L$1000)="CONFIRMADO")),ROWS($A$3:A104))),"")</f>
        <v/>
      </c>
      <c r="B104" s="27" t="str">
        <f ca="1">IFERROR(INDEX(MAESTRO!B:B,_xludf.AGGREGATE(15,6,ROW(MAESTRO!$B$3:$B$1000)/((MAESTRO!$B$3:$B$1000="OPA")*(UPPER(MAESTRO!$L$3:$L$1000)="CONFIRMADO")),ROWS($A$3:A104))),"")</f>
        <v/>
      </c>
      <c r="C104" s="27" t="str">
        <f ca="1">IFERROR(INDEX(MAESTRO!C:C,_xludf.AGGREGATE(15,6,ROW(MAESTRO!$B$3:$B$1000)/((MAESTRO!$B$3:$B$1000="OPA")*(UPPER(MAESTRO!$L$3:$L$1000)="CONFIRMADO")),ROWS($A$3:A104))),"")</f>
        <v/>
      </c>
      <c r="D104" s="27" t="str">
        <f ca="1">IFERROR(INDEX(MAESTRO!D:D,_xludf.AGGREGATE(15,6,ROW(MAESTRO!$B$3:$B$1000)/((MAESTRO!$B$3:$B$1000="OPA")*(UPPER(MAESTRO!$L$3:$L$1000)="CONFIRMADO")),ROWS($A$3:A104))),"")</f>
        <v/>
      </c>
      <c r="E104" s="27" t="str">
        <f ca="1">IFERROR(INDEX(MAESTRO!E:E,_xludf.AGGREGATE(15,6,ROW(MAESTRO!$B$3:$B$1000)/((MAESTRO!$B$3:$B$1000="OPA")*(UPPER(MAESTRO!$L$3:$L$1000)="CONFIRMADO")),ROWS($A$3:A104))),"")</f>
        <v/>
      </c>
      <c r="F104" s="27" t="str">
        <f ca="1">IFERROR(INDEX(MAESTRO!F:F,_xludf.AGGREGATE(15,6,ROW(MAESTRO!$B$3:$B$1000)/((MAESTRO!$B$3:$B$1000="OPA")*(UPPER(MAESTRO!$L$3:$L$1000)="CONFIRMADO")),ROWS($A$3:A104))),"")</f>
        <v/>
      </c>
      <c r="G104" s="27" t="str">
        <f ca="1">IFERROR(INDEX(MAESTRO!G:G,_xludf.AGGREGATE(15,6,ROW(MAESTRO!$B$3:$B$1000)/((MAESTRO!$B$3:$B$1000="OPA")*(UPPER(MAESTRO!$L$3:$L$1000)="CONFIRMADO")),ROWS($A$3:A104))),"")</f>
        <v/>
      </c>
      <c r="H104" s="27" t="str">
        <f ca="1">IFERROR(INDEX(MAESTRO!H:H,_xludf.AGGREGATE(15,6,ROW(MAESTRO!$B$3:$B$1000)/((MAESTRO!$B$3:$B$1000="OPA")*(UPPER(MAESTRO!$L$3:$L$1000)="CONFIRMADO")),ROWS($A$3:A104))),"")</f>
        <v/>
      </c>
      <c r="I104" s="27" t="str">
        <f ca="1">IFERROR(INDEX(MAESTRO!I:I,_xludf.AGGREGATE(15,6,ROW(MAESTRO!$B$3:$B$1000)/((MAESTRO!$B$3:$B$1000="OPA")*(UPPER(MAESTRO!$L$3:$L$1000)="CONFIRMADO")),ROWS($A$3:A104))),"")</f>
        <v/>
      </c>
      <c r="J104" s="27" t="str">
        <f ca="1">IFERROR(INDEX(MAESTRO!J:J,_xludf.AGGREGATE(15,6,ROW(MAESTRO!$B$3:$B$1000)/((MAESTRO!$B$3:$B$1000="OPA")*(UPPER(MAESTRO!$L$3:$L$1000)="CONFIRMADO")),ROWS($A$3:A104))),"")</f>
        <v/>
      </c>
      <c r="K104" s="27" t="str">
        <f ca="1">IFERROR(INDEX(MAESTRO!K:K,_xludf.AGGREGATE(15,6,ROW(MAESTRO!$B$3:$B$1000)/((MAESTRO!$B$3:$B$1000="OPA")*(UPPER(MAESTRO!$L$3:$L$1000)="CONFIRMADO")),ROWS($A$3:A104))),"")</f>
        <v/>
      </c>
      <c r="L104" s="27" t="str">
        <f ca="1">IFERROR(INDEX(MAESTRO!L:L,_xludf.AGGREGATE(15,6,ROW(MAESTRO!$B$3:$B$1000)/((MAESTRO!$B$3:$B$1000="OPA")*(UPPER(MAESTRO!$L$3:$L$1000)="CONFIRMADO")),ROWS($A$3:A104))),"")</f>
        <v/>
      </c>
      <c r="M104" s="27" t="str">
        <f ca="1">IFERROR(INDEX(MAESTRO!M:M,_xludf.AGGREGATE(15,6,ROW(MAESTRO!$B$3:$B$1000)/((MAESTRO!$B$3:$B$1000="OPA")*(UPPER(MAESTRO!$L$3:$L$1000)="CONFIRMADO")),ROWS($A$3:A104))),"")</f>
        <v/>
      </c>
      <c r="N104" s="27" t="str">
        <f ca="1">IFERROR(INDEX(MAESTRO!N:N,_xludf.AGGREGATE(15,6,ROW(MAESTRO!$B$3:$B$1000)/((MAESTRO!$B$3:$B$1000="OPA")*(UPPER(MAESTRO!$L$3:$L$1000)="CONFIRMADO")),ROWS($A$3:A104))),"")</f>
        <v/>
      </c>
      <c r="O104" s="27" t="str">
        <f ca="1">IFERROR(INDEX(MAESTRO!O:O,_xludf.AGGREGATE(15,6,ROW(MAESTRO!$B$3:$B$1000)/((MAESTRO!$B$3:$B$1000="OPA")*(UPPER(MAESTRO!$L$3:$L$1000)="CONFIRMADO")),ROWS($A$3:A104))),"")</f>
        <v/>
      </c>
      <c r="P104" s="27" t="str">
        <f ca="1">IFERROR(INDEX(MAESTRO!P:P,_xludf.AGGREGATE(15,6,ROW(MAESTRO!$B$3:$B$1000)/((MAESTRO!$B$3:$B$1000="OPA")*(UPPER(MAESTRO!$L$3:$L$1000)="CONFIRMADO")),ROWS($A$3:A104))),"")</f>
        <v/>
      </c>
      <c r="Q104" s="27" t="str">
        <f ca="1">IFERROR(INDEX(MAESTRO!Q:Q,_xludf.AGGREGATE(15,6,ROW(MAESTRO!$B$3:$B$1000)/((MAESTRO!$B$3:$B$1000="OPA")*(UPPER(MAESTRO!$L$3:$L$1000)="CONFIRMADO")),ROWS($A$3:A104))),"")</f>
        <v/>
      </c>
      <c r="R104" s="27" t="str">
        <f ca="1">IFERROR(INDEX(MAESTRO!R:R,_xludf.AGGREGATE(15,6,ROW(MAESTRO!$B$3:$B$1000)/((MAESTRO!$B$3:$B$1000="OPA")*(UPPER(MAESTRO!$L$3:$L$1000)="CONFIRMADO")),ROWS($A$3:A104))),"")</f>
        <v/>
      </c>
      <c r="S104" s="27" t="str">
        <f ca="1">IFERROR(INDEX(MAESTRO!S:S,_xludf.AGGREGATE(15,6,ROW(MAESTRO!$B$3:$B$1000)/((MAESTRO!$B$3:$B$1000="OPA")*(UPPER(MAESTRO!$L$3:$L$1000)="CONFIRMADO")),ROWS($A$3:A104))),"")</f>
        <v/>
      </c>
      <c r="T104" s="27" t="str">
        <f ca="1">IFERROR(INDEX(MAESTRO!T:T,_xludf.AGGREGATE(15,6,ROW(MAESTRO!$B$3:$B$1000)/((MAESTRO!$B$3:$B$1000="OPA")*(UPPER(MAESTRO!$L$3:$L$1000)="CONFIRMADO")),ROWS($A$3:A104))),"")</f>
        <v/>
      </c>
      <c r="U104" s="27" t="str">
        <f ca="1">IFERROR(INDEX(MAESTRO!U:U,_xludf.AGGREGATE(15,6,ROW(MAESTRO!$B$3:$B$1000)/((MAESTRO!$B$3:$B$1000="OPA")*(UPPER(MAESTRO!$L$3:$L$1000)="CONFIRMADO")),ROWS($A$3:A104))),"")</f>
        <v/>
      </c>
      <c r="V104" s="27" t="str">
        <f ca="1">IFERROR(INDEX(MAESTRO!V:V,_xludf.AGGREGATE(15,6,ROW(MAESTRO!$B$3:$B$1000)/((MAESTRO!$B$3:$B$1000="OPA")*(UPPER(MAESTRO!$L$3:$L$1000)="CONFIRMADO")),ROWS($A$3:A104))),"")</f>
        <v/>
      </c>
      <c r="W104" s="27" t="str">
        <f ca="1">IFERROR(INDEX(MAESTRO!W:W,_xludf.AGGREGATE(15,6,ROW(MAESTRO!$B$3:$B$1000)/((MAESTRO!$B$3:$B$1000="OPA")*(UPPER(MAESTRO!$L$3:$L$1000)="CONFIRMADO")),ROWS($A$3:A104))),"")</f>
        <v/>
      </c>
      <c r="X104" s="27" t="str">
        <f ca="1">IFERROR(INDEX(MAESTRO!X:X,_xludf.AGGREGATE(15,6,ROW(MAESTRO!$B$3:$B$1000)/((MAESTRO!$B$3:$B$1000="OPA")*(UPPER(MAESTRO!$L$3:$L$1000)="CONFIRMADO")),ROWS($A$3:A104))),"")</f>
        <v/>
      </c>
    </row>
    <row r="105" spans="1:24" ht="22.05" customHeight="1">
      <c r="A105" s="10" t="str">
        <f ca="1">IFERROR(INDEX(MAESTRO!A:A,_xludf.AGGREGATE(15,6,ROW(MAESTRO!$B$3:$B$1000)/((MAESTRO!$B$3:$B$1000="OPA")*(UPPER(MAESTRO!$L$3:$L$1000)="CONFIRMADO")),ROWS($A$3:A105))),"")</f>
        <v/>
      </c>
      <c r="B105" s="10" t="str">
        <f ca="1">IFERROR(INDEX(MAESTRO!B:B,_xludf.AGGREGATE(15,6,ROW(MAESTRO!$B$3:$B$1000)/((MAESTRO!$B$3:$B$1000="OPA")*(UPPER(MAESTRO!$L$3:$L$1000)="CONFIRMADO")),ROWS($A$3:A105))),"")</f>
        <v/>
      </c>
      <c r="C105" s="10" t="str">
        <f ca="1">IFERROR(INDEX(MAESTRO!C:C,_xludf.AGGREGATE(15,6,ROW(MAESTRO!$B$3:$B$1000)/((MAESTRO!$B$3:$B$1000="OPA")*(UPPER(MAESTRO!$L$3:$L$1000)="CONFIRMADO")),ROWS($A$3:A105))),"")</f>
        <v/>
      </c>
      <c r="D105" s="10" t="str">
        <f ca="1">IFERROR(INDEX(MAESTRO!D:D,_xludf.AGGREGATE(15,6,ROW(MAESTRO!$B$3:$B$1000)/((MAESTRO!$B$3:$B$1000="OPA")*(UPPER(MAESTRO!$L$3:$L$1000)="CONFIRMADO")),ROWS($A$3:A105))),"")</f>
        <v/>
      </c>
      <c r="E105" s="10" t="str">
        <f ca="1">IFERROR(INDEX(MAESTRO!E:E,_xludf.AGGREGATE(15,6,ROW(MAESTRO!$B$3:$B$1000)/((MAESTRO!$B$3:$B$1000="OPA")*(UPPER(MAESTRO!$L$3:$L$1000)="CONFIRMADO")),ROWS($A$3:A105))),"")</f>
        <v/>
      </c>
      <c r="F105" s="10" t="str">
        <f ca="1">IFERROR(INDEX(MAESTRO!F:F,_xludf.AGGREGATE(15,6,ROW(MAESTRO!$B$3:$B$1000)/((MAESTRO!$B$3:$B$1000="OPA")*(UPPER(MAESTRO!$L$3:$L$1000)="CONFIRMADO")),ROWS($A$3:A105))),"")</f>
        <v/>
      </c>
      <c r="G105" s="10" t="str">
        <f ca="1">IFERROR(INDEX(MAESTRO!G:G,_xludf.AGGREGATE(15,6,ROW(MAESTRO!$B$3:$B$1000)/((MAESTRO!$B$3:$B$1000="OPA")*(UPPER(MAESTRO!$L$3:$L$1000)="CONFIRMADO")),ROWS($A$3:A105))),"")</f>
        <v/>
      </c>
      <c r="H105" s="10" t="str">
        <f ca="1">IFERROR(INDEX(MAESTRO!H:H,_xludf.AGGREGATE(15,6,ROW(MAESTRO!$B$3:$B$1000)/((MAESTRO!$B$3:$B$1000="OPA")*(UPPER(MAESTRO!$L$3:$L$1000)="CONFIRMADO")),ROWS($A$3:A105))),"")</f>
        <v/>
      </c>
      <c r="I105" s="10" t="str">
        <f ca="1">IFERROR(INDEX(MAESTRO!I:I,_xludf.AGGREGATE(15,6,ROW(MAESTRO!$B$3:$B$1000)/((MAESTRO!$B$3:$B$1000="OPA")*(UPPER(MAESTRO!$L$3:$L$1000)="CONFIRMADO")),ROWS($A$3:A105))),"")</f>
        <v/>
      </c>
      <c r="J105" s="10" t="str">
        <f ca="1">IFERROR(INDEX(MAESTRO!J:J,_xludf.AGGREGATE(15,6,ROW(MAESTRO!$B$3:$B$1000)/((MAESTRO!$B$3:$B$1000="OPA")*(UPPER(MAESTRO!$L$3:$L$1000)="CONFIRMADO")),ROWS($A$3:A105))),"")</f>
        <v/>
      </c>
      <c r="K105" s="10" t="str">
        <f ca="1">IFERROR(INDEX(MAESTRO!K:K,_xludf.AGGREGATE(15,6,ROW(MAESTRO!$B$3:$B$1000)/((MAESTRO!$B$3:$B$1000="OPA")*(UPPER(MAESTRO!$L$3:$L$1000)="CONFIRMADO")),ROWS($A$3:A105))),"")</f>
        <v/>
      </c>
      <c r="L105" s="10" t="str">
        <f ca="1">IFERROR(INDEX(MAESTRO!L:L,_xludf.AGGREGATE(15,6,ROW(MAESTRO!$B$3:$B$1000)/((MAESTRO!$B$3:$B$1000="OPA")*(UPPER(MAESTRO!$L$3:$L$1000)="CONFIRMADO")),ROWS($A$3:A105))),"")</f>
        <v/>
      </c>
      <c r="M105" s="10" t="str">
        <f ca="1">IFERROR(INDEX(MAESTRO!M:M,_xludf.AGGREGATE(15,6,ROW(MAESTRO!$B$3:$B$1000)/((MAESTRO!$B$3:$B$1000="OPA")*(UPPER(MAESTRO!$L$3:$L$1000)="CONFIRMADO")),ROWS($A$3:A105))),"")</f>
        <v/>
      </c>
      <c r="N105" s="10" t="str">
        <f ca="1">IFERROR(INDEX(MAESTRO!N:N,_xludf.AGGREGATE(15,6,ROW(MAESTRO!$B$3:$B$1000)/((MAESTRO!$B$3:$B$1000="OPA")*(UPPER(MAESTRO!$L$3:$L$1000)="CONFIRMADO")),ROWS($A$3:A105))),"")</f>
        <v/>
      </c>
      <c r="O105" s="10" t="str">
        <f ca="1">IFERROR(INDEX(MAESTRO!O:O,_xludf.AGGREGATE(15,6,ROW(MAESTRO!$B$3:$B$1000)/((MAESTRO!$B$3:$B$1000="OPA")*(UPPER(MAESTRO!$L$3:$L$1000)="CONFIRMADO")),ROWS($A$3:A105))),"")</f>
        <v/>
      </c>
      <c r="P105" s="10" t="str">
        <f ca="1">IFERROR(INDEX(MAESTRO!P:P,_xludf.AGGREGATE(15,6,ROW(MAESTRO!$B$3:$B$1000)/((MAESTRO!$B$3:$B$1000="OPA")*(UPPER(MAESTRO!$L$3:$L$1000)="CONFIRMADO")),ROWS($A$3:A105))),"")</f>
        <v/>
      </c>
      <c r="Q105" s="10" t="str">
        <f ca="1">IFERROR(INDEX(MAESTRO!Q:Q,_xludf.AGGREGATE(15,6,ROW(MAESTRO!$B$3:$B$1000)/((MAESTRO!$B$3:$B$1000="OPA")*(UPPER(MAESTRO!$L$3:$L$1000)="CONFIRMADO")),ROWS($A$3:A105))),"")</f>
        <v/>
      </c>
      <c r="R105" s="10" t="str">
        <f ca="1">IFERROR(INDEX(MAESTRO!R:R,_xludf.AGGREGATE(15,6,ROW(MAESTRO!$B$3:$B$1000)/((MAESTRO!$B$3:$B$1000="OPA")*(UPPER(MAESTRO!$L$3:$L$1000)="CONFIRMADO")),ROWS($A$3:A105))),"")</f>
        <v/>
      </c>
      <c r="S105" s="10" t="str">
        <f ca="1">IFERROR(INDEX(MAESTRO!S:S,_xludf.AGGREGATE(15,6,ROW(MAESTRO!$B$3:$B$1000)/((MAESTRO!$B$3:$B$1000="OPA")*(UPPER(MAESTRO!$L$3:$L$1000)="CONFIRMADO")),ROWS($A$3:A105))),"")</f>
        <v/>
      </c>
      <c r="T105" s="10" t="str">
        <f ca="1">IFERROR(INDEX(MAESTRO!T:T,_xludf.AGGREGATE(15,6,ROW(MAESTRO!$B$3:$B$1000)/((MAESTRO!$B$3:$B$1000="OPA")*(UPPER(MAESTRO!$L$3:$L$1000)="CONFIRMADO")),ROWS($A$3:A105))),"")</f>
        <v/>
      </c>
      <c r="U105" s="10" t="str">
        <f ca="1">IFERROR(INDEX(MAESTRO!U:U,_xludf.AGGREGATE(15,6,ROW(MAESTRO!$B$3:$B$1000)/((MAESTRO!$B$3:$B$1000="OPA")*(UPPER(MAESTRO!$L$3:$L$1000)="CONFIRMADO")),ROWS($A$3:A105))),"")</f>
        <v/>
      </c>
      <c r="V105" s="10" t="str">
        <f ca="1">IFERROR(INDEX(MAESTRO!V:V,_xludf.AGGREGATE(15,6,ROW(MAESTRO!$B$3:$B$1000)/((MAESTRO!$B$3:$B$1000="OPA")*(UPPER(MAESTRO!$L$3:$L$1000)="CONFIRMADO")),ROWS($A$3:A105))),"")</f>
        <v/>
      </c>
      <c r="W105" s="10" t="str">
        <f ca="1">IFERROR(INDEX(MAESTRO!W:W,_xludf.AGGREGATE(15,6,ROW(MAESTRO!$B$3:$B$1000)/((MAESTRO!$B$3:$B$1000="OPA")*(UPPER(MAESTRO!$L$3:$L$1000)="CONFIRMADO")),ROWS($A$3:A105))),"")</f>
        <v/>
      </c>
      <c r="X105" s="10" t="str">
        <f ca="1">IFERROR(INDEX(MAESTRO!X:X,_xludf.AGGREGATE(15,6,ROW(MAESTRO!$B$3:$B$1000)/((MAESTRO!$B$3:$B$1000="OPA")*(UPPER(MAESTRO!$L$3:$L$1000)="CONFIRMADO")),ROWS($A$3:A105))),"")</f>
        <v/>
      </c>
    </row>
    <row r="106" spans="1:24" ht="22.05" customHeight="1">
      <c r="A106" s="27" t="str">
        <f ca="1">IFERROR(INDEX(MAESTRO!A:A,_xludf.AGGREGATE(15,6,ROW(MAESTRO!$B$3:$B$1000)/((MAESTRO!$B$3:$B$1000="OPA")*(UPPER(MAESTRO!$L$3:$L$1000)="CONFIRMADO")),ROWS($A$3:A106))),"")</f>
        <v/>
      </c>
      <c r="B106" s="27" t="str">
        <f ca="1">IFERROR(INDEX(MAESTRO!B:B,_xludf.AGGREGATE(15,6,ROW(MAESTRO!$B$3:$B$1000)/((MAESTRO!$B$3:$B$1000="OPA")*(UPPER(MAESTRO!$L$3:$L$1000)="CONFIRMADO")),ROWS($A$3:A106))),"")</f>
        <v/>
      </c>
      <c r="C106" s="27" t="str">
        <f ca="1">IFERROR(INDEX(MAESTRO!C:C,_xludf.AGGREGATE(15,6,ROW(MAESTRO!$B$3:$B$1000)/((MAESTRO!$B$3:$B$1000="OPA")*(UPPER(MAESTRO!$L$3:$L$1000)="CONFIRMADO")),ROWS($A$3:A106))),"")</f>
        <v/>
      </c>
      <c r="D106" s="27" t="str">
        <f ca="1">IFERROR(INDEX(MAESTRO!D:D,_xludf.AGGREGATE(15,6,ROW(MAESTRO!$B$3:$B$1000)/((MAESTRO!$B$3:$B$1000="OPA")*(UPPER(MAESTRO!$L$3:$L$1000)="CONFIRMADO")),ROWS($A$3:A106))),"")</f>
        <v/>
      </c>
      <c r="E106" s="27" t="str">
        <f ca="1">IFERROR(INDEX(MAESTRO!E:E,_xludf.AGGREGATE(15,6,ROW(MAESTRO!$B$3:$B$1000)/((MAESTRO!$B$3:$B$1000="OPA")*(UPPER(MAESTRO!$L$3:$L$1000)="CONFIRMADO")),ROWS($A$3:A106))),"")</f>
        <v/>
      </c>
      <c r="F106" s="27" t="str">
        <f ca="1">IFERROR(INDEX(MAESTRO!F:F,_xludf.AGGREGATE(15,6,ROW(MAESTRO!$B$3:$B$1000)/((MAESTRO!$B$3:$B$1000="OPA")*(UPPER(MAESTRO!$L$3:$L$1000)="CONFIRMADO")),ROWS($A$3:A106))),"")</f>
        <v/>
      </c>
      <c r="G106" s="27" t="str">
        <f ca="1">IFERROR(INDEX(MAESTRO!G:G,_xludf.AGGREGATE(15,6,ROW(MAESTRO!$B$3:$B$1000)/((MAESTRO!$B$3:$B$1000="OPA")*(UPPER(MAESTRO!$L$3:$L$1000)="CONFIRMADO")),ROWS($A$3:A106))),"")</f>
        <v/>
      </c>
      <c r="H106" s="27" t="str">
        <f ca="1">IFERROR(INDEX(MAESTRO!H:H,_xludf.AGGREGATE(15,6,ROW(MAESTRO!$B$3:$B$1000)/((MAESTRO!$B$3:$B$1000="OPA")*(UPPER(MAESTRO!$L$3:$L$1000)="CONFIRMADO")),ROWS($A$3:A106))),"")</f>
        <v/>
      </c>
      <c r="I106" s="27" t="str">
        <f ca="1">IFERROR(INDEX(MAESTRO!I:I,_xludf.AGGREGATE(15,6,ROW(MAESTRO!$B$3:$B$1000)/((MAESTRO!$B$3:$B$1000="OPA")*(UPPER(MAESTRO!$L$3:$L$1000)="CONFIRMADO")),ROWS($A$3:A106))),"")</f>
        <v/>
      </c>
      <c r="J106" s="27" t="str">
        <f ca="1">IFERROR(INDEX(MAESTRO!J:J,_xludf.AGGREGATE(15,6,ROW(MAESTRO!$B$3:$B$1000)/((MAESTRO!$B$3:$B$1000="OPA")*(UPPER(MAESTRO!$L$3:$L$1000)="CONFIRMADO")),ROWS($A$3:A106))),"")</f>
        <v/>
      </c>
      <c r="K106" s="27" t="str">
        <f ca="1">IFERROR(INDEX(MAESTRO!K:K,_xludf.AGGREGATE(15,6,ROW(MAESTRO!$B$3:$B$1000)/((MAESTRO!$B$3:$B$1000="OPA")*(UPPER(MAESTRO!$L$3:$L$1000)="CONFIRMADO")),ROWS($A$3:A106))),"")</f>
        <v/>
      </c>
      <c r="L106" s="27" t="str">
        <f ca="1">IFERROR(INDEX(MAESTRO!L:L,_xludf.AGGREGATE(15,6,ROW(MAESTRO!$B$3:$B$1000)/((MAESTRO!$B$3:$B$1000="OPA")*(UPPER(MAESTRO!$L$3:$L$1000)="CONFIRMADO")),ROWS($A$3:A106))),"")</f>
        <v/>
      </c>
      <c r="M106" s="27" t="str">
        <f ca="1">IFERROR(INDEX(MAESTRO!M:M,_xludf.AGGREGATE(15,6,ROW(MAESTRO!$B$3:$B$1000)/((MAESTRO!$B$3:$B$1000="OPA")*(UPPER(MAESTRO!$L$3:$L$1000)="CONFIRMADO")),ROWS($A$3:A106))),"")</f>
        <v/>
      </c>
      <c r="N106" s="27" t="str">
        <f ca="1">IFERROR(INDEX(MAESTRO!N:N,_xludf.AGGREGATE(15,6,ROW(MAESTRO!$B$3:$B$1000)/((MAESTRO!$B$3:$B$1000="OPA")*(UPPER(MAESTRO!$L$3:$L$1000)="CONFIRMADO")),ROWS($A$3:A106))),"")</f>
        <v/>
      </c>
      <c r="O106" s="27" t="str">
        <f ca="1">IFERROR(INDEX(MAESTRO!O:O,_xludf.AGGREGATE(15,6,ROW(MAESTRO!$B$3:$B$1000)/((MAESTRO!$B$3:$B$1000="OPA")*(UPPER(MAESTRO!$L$3:$L$1000)="CONFIRMADO")),ROWS($A$3:A106))),"")</f>
        <v/>
      </c>
      <c r="P106" s="27" t="str">
        <f ca="1">IFERROR(INDEX(MAESTRO!P:P,_xludf.AGGREGATE(15,6,ROW(MAESTRO!$B$3:$B$1000)/((MAESTRO!$B$3:$B$1000="OPA")*(UPPER(MAESTRO!$L$3:$L$1000)="CONFIRMADO")),ROWS($A$3:A106))),"")</f>
        <v/>
      </c>
      <c r="Q106" s="27" t="str">
        <f ca="1">IFERROR(INDEX(MAESTRO!Q:Q,_xludf.AGGREGATE(15,6,ROW(MAESTRO!$B$3:$B$1000)/((MAESTRO!$B$3:$B$1000="OPA")*(UPPER(MAESTRO!$L$3:$L$1000)="CONFIRMADO")),ROWS($A$3:A106))),"")</f>
        <v/>
      </c>
      <c r="R106" s="27" t="str">
        <f ca="1">IFERROR(INDEX(MAESTRO!R:R,_xludf.AGGREGATE(15,6,ROW(MAESTRO!$B$3:$B$1000)/((MAESTRO!$B$3:$B$1000="OPA")*(UPPER(MAESTRO!$L$3:$L$1000)="CONFIRMADO")),ROWS($A$3:A106))),"")</f>
        <v/>
      </c>
      <c r="S106" s="27" t="str">
        <f ca="1">IFERROR(INDEX(MAESTRO!S:S,_xludf.AGGREGATE(15,6,ROW(MAESTRO!$B$3:$B$1000)/((MAESTRO!$B$3:$B$1000="OPA")*(UPPER(MAESTRO!$L$3:$L$1000)="CONFIRMADO")),ROWS($A$3:A106))),"")</f>
        <v/>
      </c>
      <c r="T106" s="27" t="str">
        <f ca="1">IFERROR(INDEX(MAESTRO!T:T,_xludf.AGGREGATE(15,6,ROW(MAESTRO!$B$3:$B$1000)/((MAESTRO!$B$3:$B$1000="OPA")*(UPPER(MAESTRO!$L$3:$L$1000)="CONFIRMADO")),ROWS($A$3:A106))),"")</f>
        <v/>
      </c>
      <c r="U106" s="27" t="str">
        <f ca="1">IFERROR(INDEX(MAESTRO!U:U,_xludf.AGGREGATE(15,6,ROW(MAESTRO!$B$3:$B$1000)/((MAESTRO!$B$3:$B$1000="OPA")*(UPPER(MAESTRO!$L$3:$L$1000)="CONFIRMADO")),ROWS($A$3:A106))),"")</f>
        <v/>
      </c>
      <c r="V106" s="27" t="str">
        <f ca="1">IFERROR(INDEX(MAESTRO!V:V,_xludf.AGGREGATE(15,6,ROW(MAESTRO!$B$3:$B$1000)/((MAESTRO!$B$3:$B$1000="OPA")*(UPPER(MAESTRO!$L$3:$L$1000)="CONFIRMADO")),ROWS($A$3:A106))),"")</f>
        <v/>
      </c>
      <c r="W106" s="27" t="str">
        <f ca="1">IFERROR(INDEX(MAESTRO!W:W,_xludf.AGGREGATE(15,6,ROW(MAESTRO!$B$3:$B$1000)/((MAESTRO!$B$3:$B$1000="OPA")*(UPPER(MAESTRO!$L$3:$L$1000)="CONFIRMADO")),ROWS($A$3:A106))),"")</f>
        <v/>
      </c>
      <c r="X106" s="27" t="str">
        <f ca="1">IFERROR(INDEX(MAESTRO!X:X,_xludf.AGGREGATE(15,6,ROW(MAESTRO!$B$3:$B$1000)/((MAESTRO!$B$3:$B$1000="OPA")*(UPPER(MAESTRO!$L$3:$L$1000)="CONFIRMADO")),ROWS($A$3:A106))),"")</f>
        <v/>
      </c>
    </row>
    <row r="107" spans="1:24" ht="22.05" customHeight="1">
      <c r="A107" s="10" t="str">
        <f ca="1">IFERROR(INDEX(MAESTRO!A:A,_xludf.AGGREGATE(15,6,ROW(MAESTRO!$B$3:$B$1000)/((MAESTRO!$B$3:$B$1000="OPA")*(UPPER(MAESTRO!$L$3:$L$1000)="CONFIRMADO")),ROWS($A$3:A107))),"")</f>
        <v/>
      </c>
      <c r="B107" s="10" t="str">
        <f ca="1">IFERROR(INDEX(MAESTRO!B:B,_xludf.AGGREGATE(15,6,ROW(MAESTRO!$B$3:$B$1000)/((MAESTRO!$B$3:$B$1000="OPA")*(UPPER(MAESTRO!$L$3:$L$1000)="CONFIRMADO")),ROWS($A$3:A107))),"")</f>
        <v/>
      </c>
      <c r="C107" s="10" t="str">
        <f ca="1">IFERROR(INDEX(MAESTRO!C:C,_xludf.AGGREGATE(15,6,ROW(MAESTRO!$B$3:$B$1000)/((MAESTRO!$B$3:$B$1000="OPA")*(UPPER(MAESTRO!$L$3:$L$1000)="CONFIRMADO")),ROWS($A$3:A107))),"")</f>
        <v/>
      </c>
      <c r="D107" s="10" t="str">
        <f ca="1">IFERROR(INDEX(MAESTRO!D:D,_xludf.AGGREGATE(15,6,ROW(MAESTRO!$B$3:$B$1000)/((MAESTRO!$B$3:$B$1000="OPA")*(UPPER(MAESTRO!$L$3:$L$1000)="CONFIRMADO")),ROWS($A$3:A107))),"")</f>
        <v/>
      </c>
      <c r="E107" s="10" t="str">
        <f ca="1">IFERROR(INDEX(MAESTRO!E:E,_xludf.AGGREGATE(15,6,ROW(MAESTRO!$B$3:$B$1000)/((MAESTRO!$B$3:$B$1000="OPA")*(UPPER(MAESTRO!$L$3:$L$1000)="CONFIRMADO")),ROWS($A$3:A107))),"")</f>
        <v/>
      </c>
      <c r="F107" s="10" t="str">
        <f ca="1">IFERROR(INDEX(MAESTRO!F:F,_xludf.AGGREGATE(15,6,ROW(MAESTRO!$B$3:$B$1000)/((MAESTRO!$B$3:$B$1000="OPA")*(UPPER(MAESTRO!$L$3:$L$1000)="CONFIRMADO")),ROWS($A$3:A107))),"")</f>
        <v/>
      </c>
      <c r="G107" s="10" t="str">
        <f ca="1">IFERROR(INDEX(MAESTRO!G:G,_xludf.AGGREGATE(15,6,ROW(MAESTRO!$B$3:$B$1000)/((MAESTRO!$B$3:$B$1000="OPA")*(UPPER(MAESTRO!$L$3:$L$1000)="CONFIRMADO")),ROWS($A$3:A107))),"")</f>
        <v/>
      </c>
      <c r="H107" s="10" t="str">
        <f ca="1">IFERROR(INDEX(MAESTRO!H:H,_xludf.AGGREGATE(15,6,ROW(MAESTRO!$B$3:$B$1000)/((MAESTRO!$B$3:$B$1000="OPA")*(UPPER(MAESTRO!$L$3:$L$1000)="CONFIRMADO")),ROWS($A$3:A107))),"")</f>
        <v/>
      </c>
      <c r="I107" s="10" t="str">
        <f ca="1">IFERROR(INDEX(MAESTRO!I:I,_xludf.AGGREGATE(15,6,ROW(MAESTRO!$B$3:$B$1000)/((MAESTRO!$B$3:$B$1000="OPA")*(UPPER(MAESTRO!$L$3:$L$1000)="CONFIRMADO")),ROWS($A$3:A107))),"")</f>
        <v/>
      </c>
      <c r="J107" s="10" t="str">
        <f ca="1">IFERROR(INDEX(MAESTRO!J:J,_xludf.AGGREGATE(15,6,ROW(MAESTRO!$B$3:$B$1000)/((MAESTRO!$B$3:$B$1000="OPA")*(UPPER(MAESTRO!$L$3:$L$1000)="CONFIRMADO")),ROWS($A$3:A107))),"")</f>
        <v/>
      </c>
      <c r="K107" s="10" t="str">
        <f ca="1">IFERROR(INDEX(MAESTRO!K:K,_xludf.AGGREGATE(15,6,ROW(MAESTRO!$B$3:$B$1000)/((MAESTRO!$B$3:$B$1000="OPA")*(UPPER(MAESTRO!$L$3:$L$1000)="CONFIRMADO")),ROWS($A$3:A107))),"")</f>
        <v/>
      </c>
      <c r="L107" s="10" t="str">
        <f ca="1">IFERROR(INDEX(MAESTRO!L:L,_xludf.AGGREGATE(15,6,ROW(MAESTRO!$B$3:$B$1000)/((MAESTRO!$B$3:$B$1000="OPA")*(UPPER(MAESTRO!$L$3:$L$1000)="CONFIRMADO")),ROWS($A$3:A107))),"")</f>
        <v/>
      </c>
      <c r="M107" s="10" t="str">
        <f ca="1">IFERROR(INDEX(MAESTRO!M:M,_xludf.AGGREGATE(15,6,ROW(MAESTRO!$B$3:$B$1000)/((MAESTRO!$B$3:$B$1000="OPA")*(UPPER(MAESTRO!$L$3:$L$1000)="CONFIRMADO")),ROWS($A$3:A107))),"")</f>
        <v/>
      </c>
      <c r="N107" s="10" t="str">
        <f ca="1">IFERROR(INDEX(MAESTRO!N:N,_xludf.AGGREGATE(15,6,ROW(MAESTRO!$B$3:$B$1000)/((MAESTRO!$B$3:$B$1000="OPA")*(UPPER(MAESTRO!$L$3:$L$1000)="CONFIRMADO")),ROWS($A$3:A107))),"")</f>
        <v/>
      </c>
      <c r="O107" s="10" t="str">
        <f ca="1">IFERROR(INDEX(MAESTRO!O:O,_xludf.AGGREGATE(15,6,ROW(MAESTRO!$B$3:$B$1000)/((MAESTRO!$B$3:$B$1000="OPA")*(UPPER(MAESTRO!$L$3:$L$1000)="CONFIRMADO")),ROWS($A$3:A107))),"")</f>
        <v/>
      </c>
      <c r="P107" s="10" t="str">
        <f ca="1">IFERROR(INDEX(MAESTRO!P:P,_xludf.AGGREGATE(15,6,ROW(MAESTRO!$B$3:$B$1000)/((MAESTRO!$B$3:$B$1000="OPA")*(UPPER(MAESTRO!$L$3:$L$1000)="CONFIRMADO")),ROWS($A$3:A107))),"")</f>
        <v/>
      </c>
      <c r="Q107" s="10" t="str">
        <f ca="1">IFERROR(INDEX(MAESTRO!Q:Q,_xludf.AGGREGATE(15,6,ROW(MAESTRO!$B$3:$B$1000)/((MAESTRO!$B$3:$B$1000="OPA")*(UPPER(MAESTRO!$L$3:$L$1000)="CONFIRMADO")),ROWS($A$3:A107))),"")</f>
        <v/>
      </c>
      <c r="R107" s="10" t="str">
        <f ca="1">IFERROR(INDEX(MAESTRO!R:R,_xludf.AGGREGATE(15,6,ROW(MAESTRO!$B$3:$B$1000)/((MAESTRO!$B$3:$B$1000="OPA")*(UPPER(MAESTRO!$L$3:$L$1000)="CONFIRMADO")),ROWS($A$3:A107))),"")</f>
        <v/>
      </c>
      <c r="S107" s="10" t="str">
        <f ca="1">IFERROR(INDEX(MAESTRO!S:S,_xludf.AGGREGATE(15,6,ROW(MAESTRO!$B$3:$B$1000)/((MAESTRO!$B$3:$B$1000="OPA")*(UPPER(MAESTRO!$L$3:$L$1000)="CONFIRMADO")),ROWS($A$3:A107))),"")</f>
        <v/>
      </c>
      <c r="T107" s="10" t="str">
        <f ca="1">IFERROR(INDEX(MAESTRO!T:T,_xludf.AGGREGATE(15,6,ROW(MAESTRO!$B$3:$B$1000)/((MAESTRO!$B$3:$B$1000="OPA")*(UPPER(MAESTRO!$L$3:$L$1000)="CONFIRMADO")),ROWS($A$3:A107))),"")</f>
        <v/>
      </c>
      <c r="U107" s="10" t="str">
        <f ca="1">IFERROR(INDEX(MAESTRO!U:U,_xludf.AGGREGATE(15,6,ROW(MAESTRO!$B$3:$B$1000)/((MAESTRO!$B$3:$B$1000="OPA")*(UPPER(MAESTRO!$L$3:$L$1000)="CONFIRMADO")),ROWS($A$3:A107))),"")</f>
        <v/>
      </c>
      <c r="V107" s="10" t="str">
        <f ca="1">IFERROR(INDEX(MAESTRO!V:V,_xludf.AGGREGATE(15,6,ROW(MAESTRO!$B$3:$B$1000)/((MAESTRO!$B$3:$B$1000="OPA")*(UPPER(MAESTRO!$L$3:$L$1000)="CONFIRMADO")),ROWS($A$3:A107))),"")</f>
        <v/>
      </c>
      <c r="W107" s="10" t="str">
        <f ca="1">IFERROR(INDEX(MAESTRO!W:W,_xludf.AGGREGATE(15,6,ROW(MAESTRO!$B$3:$B$1000)/((MAESTRO!$B$3:$B$1000="OPA")*(UPPER(MAESTRO!$L$3:$L$1000)="CONFIRMADO")),ROWS($A$3:A107))),"")</f>
        <v/>
      </c>
      <c r="X107" s="10" t="str">
        <f ca="1">IFERROR(INDEX(MAESTRO!X:X,_xludf.AGGREGATE(15,6,ROW(MAESTRO!$B$3:$B$1000)/((MAESTRO!$B$3:$B$1000="OPA")*(UPPER(MAESTRO!$L$3:$L$1000)="CONFIRMADO")),ROWS($A$3:A107))),"")</f>
        <v/>
      </c>
    </row>
    <row r="108" spans="1:24" ht="22.05" customHeight="1">
      <c r="A108" s="27" t="str">
        <f ca="1">IFERROR(INDEX(MAESTRO!A:A,_xludf.AGGREGATE(15,6,ROW(MAESTRO!$B$3:$B$1000)/((MAESTRO!$B$3:$B$1000="OPA")*(UPPER(MAESTRO!$L$3:$L$1000)="CONFIRMADO")),ROWS($A$3:A108))),"")</f>
        <v/>
      </c>
      <c r="B108" s="27" t="str">
        <f ca="1">IFERROR(INDEX(MAESTRO!B:B,_xludf.AGGREGATE(15,6,ROW(MAESTRO!$B$3:$B$1000)/((MAESTRO!$B$3:$B$1000="OPA")*(UPPER(MAESTRO!$L$3:$L$1000)="CONFIRMADO")),ROWS($A$3:A108))),"")</f>
        <v/>
      </c>
      <c r="C108" s="27" t="str">
        <f ca="1">IFERROR(INDEX(MAESTRO!C:C,_xludf.AGGREGATE(15,6,ROW(MAESTRO!$B$3:$B$1000)/((MAESTRO!$B$3:$B$1000="OPA")*(UPPER(MAESTRO!$L$3:$L$1000)="CONFIRMADO")),ROWS($A$3:A108))),"")</f>
        <v/>
      </c>
      <c r="D108" s="27" t="str">
        <f ca="1">IFERROR(INDEX(MAESTRO!D:D,_xludf.AGGREGATE(15,6,ROW(MAESTRO!$B$3:$B$1000)/((MAESTRO!$B$3:$B$1000="OPA")*(UPPER(MAESTRO!$L$3:$L$1000)="CONFIRMADO")),ROWS($A$3:A108))),"")</f>
        <v/>
      </c>
      <c r="E108" s="27" t="str">
        <f ca="1">IFERROR(INDEX(MAESTRO!E:E,_xludf.AGGREGATE(15,6,ROW(MAESTRO!$B$3:$B$1000)/((MAESTRO!$B$3:$B$1000="OPA")*(UPPER(MAESTRO!$L$3:$L$1000)="CONFIRMADO")),ROWS($A$3:A108))),"")</f>
        <v/>
      </c>
      <c r="F108" s="27" t="str">
        <f ca="1">IFERROR(INDEX(MAESTRO!F:F,_xludf.AGGREGATE(15,6,ROW(MAESTRO!$B$3:$B$1000)/((MAESTRO!$B$3:$B$1000="OPA")*(UPPER(MAESTRO!$L$3:$L$1000)="CONFIRMADO")),ROWS($A$3:A108))),"")</f>
        <v/>
      </c>
      <c r="G108" s="27" t="str">
        <f ca="1">IFERROR(INDEX(MAESTRO!G:G,_xludf.AGGREGATE(15,6,ROW(MAESTRO!$B$3:$B$1000)/((MAESTRO!$B$3:$B$1000="OPA")*(UPPER(MAESTRO!$L$3:$L$1000)="CONFIRMADO")),ROWS($A$3:A108))),"")</f>
        <v/>
      </c>
      <c r="H108" s="27" t="str">
        <f ca="1">IFERROR(INDEX(MAESTRO!H:H,_xludf.AGGREGATE(15,6,ROW(MAESTRO!$B$3:$B$1000)/((MAESTRO!$B$3:$B$1000="OPA")*(UPPER(MAESTRO!$L$3:$L$1000)="CONFIRMADO")),ROWS($A$3:A108))),"")</f>
        <v/>
      </c>
      <c r="I108" s="27" t="str">
        <f ca="1">IFERROR(INDEX(MAESTRO!I:I,_xludf.AGGREGATE(15,6,ROW(MAESTRO!$B$3:$B$1000)/((MAESTRO!$B$3:$B$1000="OPA")*(UPPER(MAESTRO!$L$3:$L$1000)="CONFIRMADO")),ROWS($A$3:A108))),"")</f>
        <v/>
      </c>
      <c r="J108" s="27" t="str">
        <f ca="1">IFERROR(INDEX(MAESTRO!J:J,_xludf.AGGREGATE(15,6,ROW(MAESTRO!$B$3:$B$1000)/((MAESTRO!$B$3:$B$1000="OPA")*(UPPER(MAESTRO!$L$3:$L$1000)="CONFIRMADO")),ROWS($A$3:A108))),"")</f>
        <v/>
      </c>
      <c r="K108" s="27" t="str">
        <f ca="1">IFERROR(INDEX(MAESTRO!K:K,_xludf.AGGREGATE(15,6,ROW(MAESTRO!$B$3:$B$1000)/((MAESTRO!$B$3:$B$1000="OPA")*(UPPER(MAESTRO!$L$3:$L$1000)="CONFIRMADO")),ROWS($A$3:A108))),"")</f>
        <v/>
      </c>
      <c r="L108" s="27" t="str">
        <f ca="1">IFERROR(INDEX(MAESTRO!L:L,_xludf.AGGREGATE(15,6,ROW(MAESTRO!$B$3:$B$1000)/((MAESTRO!$B$3:$B$1000="OPA")*(UPPER(MAESTRO!$L$3:$L$1000)="CONFIRMADO")),ROWS($A$3:A108))),"")</f>
        <v/>
      </c>
      <c r="M108" s="27" t="str">
        <f ca="1">IFERROR(INDEX(MAESTRO!M:M,_xludf.AGGREGATE(15,6,ROW(MAESTRO!$B$3:$B$1000)/((MAESTRO!$B$3:$B$1000="OPA")*(UPPER(MAESTRO!$L$3:$L$1000)="CONFIRMADO")),ROWS($A$3:A108))),"")</f>
        <v/>
      </c>
      <c r="N108" s="27" t="str">
        <f ca="1">IFERROR(INDEX(MAESTRO!N:N,_xludf.AGGREGATE(15,6,ROW(MAESTRO!$B$3:$B$1000)/((MAESTRO!$B$3:$B$1000="OPA")*(UPPER(MAESTRO!$L$3:$L$1000)="CONFIRMADO")),ROWS($A$3:A108))),"")</f>
        <v/>
      </c>
      <c r="O108" s="27" t="str">
        <f ca="1">IFERROR(INDEX(MAESTRO!O:O,_xludf.AGGREGATE(15,6,ROW(MAESTRO!$B$3:$B$1000)/((MAESTRO!$B$3:$B$1000="OPA")*(UPPER(MAESTRO!$L$3:$L$1000)="CONFIRMADO")),ROWS($A$3:A108))),"")</f>
        <v/>
      </c>
      <c r="P108" s="27" t="str">
        <f ca="1">IFERROR(INDEX(MAESTRO!P:P,_xludf.AGGREGATE(15,6,ROW(MAESTRO!$B$3:$B$1000)/((MAESTRO!$B$3:$B$1000="OPA")*(UPPER(MAESTRO!$L$3:$L$1000)="CONFIRMADO")),ROWS($A$3:A108))),"")</f>
        <v/>
      </c>
      <c r="Q108" s="27" t="str">
        <f ca="1">IFERROR(INDEX(MAESTRO!Q:Q,_xludf.AGGREGATE(15,6,ROW(MAESTRO!$B$3:$B$1000)/((MAESTRO!$B$3:$B$1000="OPA")*(UPPER(MAESTRO!$L$3:$L$1000)="CONFIRMADO")),ROWS($A$3:A108))),"")</f>
        <v/>
      </c>
      <c r="R108" s="27" t="str">
        <f ca="1">IFERROR(INDEX(MAESTRO!R:R,_xludf.AGGREGATE(15,6,ROW(MAESTRO!$B$3:$B$1000)/((MAESTRO!$B$3:$B$1000="OPA")*(UPPER(MAESTRO!$L$3:$L$1000)="CONFIRMADO")),ROWS($A$3:A108))),"")</f>
        <v/>
      </c>
      <c r="S108" s="27" t="str">
        <f ca="1">IFERROR(INDEX(MAESTRO!S:S,_xludf.AGGREGATE(15,6,ROW(MAESTRO!$B$3:$B$1000)/((MAESTRO!$B$3:$B$1000="OPA")*(UPPER(MAESTRO!$L$3:$L$1000)="CONFIRMADO")),ROWS($A$3:A108))),"")</f>
        <v/>
      </c>
      <c r="T108" s="27" t="str">
        <f ca="1">IFERROR(INDEX(MAESTRO!T:T,_xludf.AGGREGATE(15,6,ROW(MAESTRO!$B$3:$B$1000)/((MAESTRO!$B$3:$B$1000="OPA")*(UPPER(MAESTRO!$L$3:$L$1000)="CONFIRMADO")),ROWS($A$3:A108))),"")</f>
        <v/>
      </c>
      <c r="U108" s="27" t="str">
        <f ca="1">IFERROR(INDEX(MAESTRO!U:U,_xludf.AGGREGATE(15,6,ROW(MAESTRO!$B$3:$B$1000)/((MAESTRO!$B$3:$B$1000="OPA")*(UPPER(MAESTRO!$L$3:$L$1000)="CONFIRMADO")),ROWS($A$3:A108))),"")</f>
        <v/>
      </c>
      <c r="V108" s="27" t="str">
        <f ca="1">IFERROR(INDEX(MAESTRO!V:V,_xludf.AGGREGATE(15,6,ROW(MAESTRO!$B$3:$B$1000)/((MAESTRO!$B$3:$B$1000="OPA")*(UPPER(MAESTRO!$L$3:$L$1000)="CONFIRMADO")),ROWS($A$3:A108))),"")</f>
        <v/>
      </c>
      <c r="W108" s="27" t="str">
        <f ca="1">IFERROR(INDEX(MAESTRO!W:W,_xludf.AGGREGATE(15,6,ROW(MAESTRO!$B$3:$B$1000)/((MAESTRO!$B$3:$B$1000="OPA")*(UPPER(MAESTRO!$L$3:$L$1000)="CONFIRMADO")),ROWS($A$3:A108))),"")</f>
        <v/>
      </c>
      <c r="X108" s="27" t="str">
        <f ca="1">IFERROR(INDEX(MAESTRO!X:X,_xludf.AGGREGATE(15,6,ROW(MAESTRO!$B$3:$B$1000)/((MAESTRO!$B$3:$B$1000="OPA")*(UPPER(MAESTRO!$L$3:$L$1000)="CONFIRMADO")),ROWS($A$3:A108))),"")</f>
        <v/>
      </c>
    </row>
    <row r="109" spans="1:24" ht="22.05" customHeight="1">
      <c r="A109" s="10" t="str">
        <f ca="1">IFERROR(INDEX(MAESTRO!A:A,_xludf.AGGREGATE(15,6,ROW(MAESTRO!$B$3:$B$1000)/((MAESTRO!$B$3:$B$1000="OPA")*(UPPER(MAESTRO!$L$3:$L$1000)="CONFIRMADO")),ROWS($A$3:A109))),"")</f>
        <v/>
      </c>
      <c r="B109" s="10" t="str">
        <f ca="1">IFERROR(INDEX(MAESTRO!B:B,_xludf.AGGREGATE(15,6,ROW(MAESTRO!$B$3:$B$1000)/((MAESTRO!$B$3:$B$1000="OPA")*(UPPER(MAESTRO!$L$3:$L$1000)="CONFIRMADO")),ROWS($A$3:A109))),"")</f>
        <v/>
      </c>
      <c r="C109" s="10" t="str">
        <f ca="1">IFERROR(INDEX(MAESTRO!C:C,_xludf.AGGREGATE(15,6,ROW(MAESTRO!$B$3:$B$1000)/((MAESTRO!$B$3:$B$1000="OPA")*(UPPER(MAESTRO!$L$3:$L$1000)="CONFIRMADO")),ROWS($A$3:A109))),"")</f>
        <v/>
      </c>
      <c r="D109" s="10" t="str">
        <f ca="1">IFERROR(INDEX(MAESTRO!D:D,_xludf.AGGREGATE(15,6,ROW(MAESTRO!$B$3:$B$1000)/((MAESTRO!$B$3:$B$1000="OPA")*(UPPER(MAESTRO!$L$3:$L$1000)="CONFIRMADO")),ROWS($A$3:A109))),"")</f>
        <v/>
      </c>
      <c r="E109" s="10" t="str">
        <f ca="1">IFERROR(INDEX(MAESTRO!E:E,_xludf.AGGREGATE(15,6,ROW(MAESTRO!$B$3:$B$1000)/((MAESTRO!$B$3:$B$1000="OPA")*(UPPER(MAESTRO!$L$3:$L$1000)="CONFIRMADO")),ROWS($A$3:A109))),"")</f>
        <v/>
      </c>
      <c r="F109" s="10" t="str">
        <f ca="1">IFERROR(INDEX(MAESTRO!F:F,_xludf.AGGREGATE(15,6,ROW(MAESTRO!$B$3:$B$1000)/((MAESTRO!$B$3:$B$1000="OPA")*(UPPER(MAESTRO!$L$3:$L$1000)="CONFIRMADO")),ROWS($A$3:A109))),"")</f>
        <v/>
      </c>
      <c r="G109" s="10" t="str">
        <f ca="1">IFERROR(INDEX(MAESTRO!G:G,_xludf.AGGREGATE(15,6,ROW(MAESTRO!$B$3:$B$1000)/((MAESTRO!$B$3:$B$1000="OPA")*(UPPER(MAESTRO!$L$3:$L$1000)="CONFIRMADO")),ROWS($A$3:A109))),"")</f>
        <v/>
      </c>
      <c r="H109" s="10" t="str">
        <f ca="1">IFERROR(INDEX(MAESTRO!H:H,_xludf.AGGREGATE(15,6,ROW(MAESTRO!$B$3:$B$1000)/((MAESTRO!$B$3:$B$1000="OPA")*(UPPER(MAESTRO!$L$3:$L$1000)="CONFIRMADO")),ROWS($A$3:A109))),"")</f>
        <v/>
      </c>
      <c r="I109" s="10" t="str">
        <f ca="1">IFERROR(INDEX(MAESTRO!I:I,_xludf.AGGREGATE(15,6,ROW(MAESTRO!$B$3:$B$1000)/((MAESTRO!$B$3:$B$1000="OPA")*(UPPER(MAESTRO!$L$3:$L$1000)="CONFIRMADO")),ROWS($A$3:A109))),"")</f>
        <v/>
      </c>
      <c r="J109" s="10" t="str">
        <f ca="1">IFERROR(INDEX(MAESTRO!J:J,_xludf.AGGREGATE(15,6,ROW(MAESTRO!$B$3:$B$1000)/((MAESTRO!$B$3:$B$1000="OPA")*(UPPER(MAESTRO!$L$3:$L$1000)="CONFIRMADO")),ROWS($A$3:A109))),"")</f>
        <v/>
      </c>
      <c r="K109" s="10" t="str">
        <f ca="1">IFERROR(INDEX(MAESTRO!K:K,_xludf.AGGREGATE(15,6,ROW(MAESTRO!$B$3:$B$1000)/((MAESTRO!$B$3:$B$1000="OPA")*(UPPER(MAESTRO!$L$3:$L$1000)="CONFIRMADO")),ROWS($A$3:A109))),"")</f>
        <v/>
      </c>
      <c r="L109" s="10" t="str">
        <f ca="1">IFERROR(INDEX(MAESTRO!L:L,_xludf.AGGREGATE(15,6,ROW(MAESTRO!$B$3:$B$1000)/((MAESTRO!$B$3:$B$1000="OPA")*(UPPER(MAESTRO!$L$3:$L$1000)="CONFIRMADO")),ROWS($A$3:A109))),"")</f>
        <v/>
      </c>
      <c r="M109" s="10" t="str">
        <f ca="1">IFERROR(INDEX(MAESTRO!M:M,_xludf.AGGREGATE(15,6,ROW(MAESTRO!$B$3:$B$1000)/((MAESTRO!$B$3:$B$1000="OPA")*(UPPER(MAESTRO!$L$3:$L$1000)="CONFIRMADO")),ROWS($A$3:A109))),"")</f>
        <v/>
      </c>
      <c r="N109" s="10" t="str">
        <f ca="1">IFERROR(INDEX(MAESTRO!N:N,_xludf.AGGREGATE(15,6,ROW(MAESTRO!$B$3:$B$1000)/((MAESTRO!$B$3:$B$1000="OPA")*(UPPER(MAESTRO!$L$3:$L$1000)="CONFIRMADO")),ROWS($A$3:A109))),"")</f>
        <v/>
      </c>
      <c r="O109" s="10" t="str">
        <f ca="1">IFERROR(INDEX(MAESTRO!O:O,_xludf.AGGREGATE(15,6,ROW(MAESTRO!$B$3:$B$1000)/((MAESTRO!$B$3:$B$1000="OPA")*(UPPER(MAESTRO!$L$3:$L$1000)="CONFIRMADO")),ROWS($A$3:A109))),"")</f>
        <v/>
      </c>
      <c r="P109" s="10" t="str">
        <f ca="1">IFERROR(INDEX(MAESTRO!P:P,_xludf.AGGREGATE(15,6,ROW(MAESTRO!$B$3:$B$1000)/((MAESTRO!$B$3:$B$1000="OPA")*(UPPER(MAESTRO!$L$3:$L$1000)="CONFIRMADO")),ROWS($A$3:A109))),"")</f>
        <v/>
      </c>
      <c r="Q109" s="10" t="str">
        <f ca="1">IFERROR(INDEX(MAESTRO!Q:Q,_xludf.AGGREGATE(15,6,ROW(MAESTRO!$B$3:$B$1000)/((MAESTRO!$B$3:$B$1000="OPA")*(UPPER(MAESTRO!$L$3:$L$1000)="CONFIRMADO")),ROWS($A$3:A109))),"")</f>
        <v/>
      </c>
      <c r="R109" s="10" t="str">
        <f ca="1">IFERROR(INDEX(MAESTRO!R:R,_xludf.AGGREGATE(15,6,ROW(MAESTRO!$B$3:$B$1000)/((MAESTRO!$B$3:$B$1000="OPA")*(UPPER(MAESTRO!$L$3:$L$1000)="CONFIRMADO")),ROWS($A$3:A109))),"")</f>
        <v/>
      </c>
      <c r="S109" s="10" t="str">
        <f ca="1">IFERROR(INDEX(MAESTRO!S:S,_xludf.AGGREGATE(15,6,ROW(MAESTRO!$B$3:$B$1000)/((MAESTRO!$B$3:$B$1000="OPA")*(UPPER(MAESTRO!$L$3:$L$1000)="CONFIRMADO")),ROWS($A$3:A109))),"")</f>
        <v/>
      </c>
      <c r="T109" s="10" t="str">
        <f ca="1">IFERROR(INDEX(MAESTRO!T:T,_xludf.AGGREGATE(15,6,ROW(MAESTRO!$B$3:$B$1000)/((MAESTRO!$B$3:$B$1000="OPA")*(UPPER(MAESTRO!$L$3:$L$1000)="CONFIRMADO")),ROWS($A$3:A109))),"")</f>
        <v/>
      </c>
      <c r="U109" s="10" t="str">
        <f ca="1">IFERROR(INDEX(MAESTRO!U:U,_xludf.AGGREGATE(15,6,ROW(MAESTRO!$B$3:$B$1000)/((MAESTRO!$B$3:$B$1000="OPA")*(UPPER(MAESTRO!$L$3:$L$1000)="CONFIRMADO")),ROWS($A$3:A109))),"")</f>
        <v/>
      </c>
      <c r="V109" s="10" t="str">
        <f ca="1">IFERROR(INDEX(MAESTRO!V:V,_xludf.AGGREGATE(15,6,ROW(MAESTRO!$B$3:$B$1000)/((MAESTRO!$B$3:$B$1000="OPA")*(UPPER(MAESTRO!$L$3:$L$1000)="CONFIRMADO")),ROWS($A$3:A109))),"")</f>
        <v/>
      </c>
      <c r="W109" s="10" t="str">
        <f ca="1">IFERROR(INDEX(MAESTRO!W:W,_xludf.AGGREGATE(15,6,ROW(MAESTRO!$B$3:$B$1000)/((MAESTRO!$B$3:$B$1000="OPA")*(UPPER(MAESTRO!$L$3:$L$1000)="CONFIRMADO")),ROWS($A$3:A109))),"")</f>
        <v/>
      </c>
      <c r="X109" s="10" t="str">
        <f ca="1">IFERROR(INDEX(MAESTRO!X:X,_xludf.AGGREGATE(15,6,ROW(MAESTRO!$B$3:$B$1000)/((MAESTRO!$B$3:$B$1000="OPA")*(UPPER(MAESTRO!$L$3:$L$1000)="CONFIRMADO")),ROWS($A$3:A109))),"")</f>
        <v/>
      </c>
    </row>
    <row r="110" spans="1:24" ht="22.05" customHeight="1">
      <c r="A110" s="27" t="str">
        <f ca="1">IFERROR(INDEX(MAESTRO!A:A,_xludf.AGGREGATE(15,6,ROW(MAESTRO!$B$3:$B$1000)/((MAESTRO!$B$3:$B$1000="OPA")*(UPPER(MAESTRO!$L$3:$L$1000)="CONFIRMADO")),ROWS($A$3:A110))),"")</f>
        <v/>
      </c>
      <c r="B110" s="27" t="str">
        <f ca="1">IFERROR(INDEX(MAESTRO!B:B,_xludf.AGGREGATE(15,6,ROW(MAESTRO!$B$3:$B$1000)/((MAESTRO!$B$3:$B$1000="OPA")*(UPPER(MAESTRO!$L$3:$L$1000)="CONFIRMADO")),ROWS($A$3:A110))),"")</f>
        <v/>
      </c>
      <c r="C110" s="27" t="str">
        <f ca="1">IFERROR(INDEX(MAESTRO!C:C,_xludf.AGGREGATE(15,6,ROW(MAESTRO!$B$3:$B$1000)/((MAESTRO!$B$3:$B$1000="OPA")*(UPPER(MAESTRO!$L$3:$L$1000)="CONFIRMADO")),ROWS($A$3:A110))),"")</f>
        <v/>
      </c>
      <c r="D110" s="27" t="str">
        <f ca="1">IFERROR(INDEX(MAESTRO!D:D,_xludf.AGGREGATE(15,6,ROW(MAESTRO!$B$3:$B$1000)/((MAESTRO!$B$3:$B$1000="OPA")*(UPPER(MAESTRO!$L$3:$L$1000)="CONFIRMADO")),ROWS($A$3:A110))),"")</f>
        <v/>
      </c>
      <c r="E110" s="27" t="str">
        <f ca="1">IFERROR(INDEX(MAESTRO!E:E,_xludf.AGGREGATE(15,6,ROW(MAESTRO!$B$3:$B$1000)/((MAESTRO!$B$3:$B$1000="OPA")*(UPPER(MAESTRO!$L$3:$L$1000)="CONFIRMADO")),ROWS($A$3:A110))),"")</f>
        <v/>
      </c>
      <c r="F110" s="27" t="str">
        <f ca="1">IFERROR(INDEX(MAESTRO!F:F,_xludf.AGGREGATE(15,6,ROW(MAESTRO!$B$3:$B$1000)/((MAESTRO!$B$3:$B$1000="OPA")*(UPPER(MAESTRO!$L$3:$L$1000)="CONFIRMADO")),ROWS($A$3:A110))),"")</f>
        <v/>
      </c>
      <c r="G110" s="27" t="str">
        <f ca="1">IFERROR(INDEX(MAESTRO!G:G,_xludf.AGGREGATE(15,6,ROW(MAESTRO!$B$3:$B$1000)/((MAESTRO!$B$3:$B$1000="OPA")*(UPPER(MAESTRO!$L$3:$L$1000)="CONFIRMADO")),ROWS($A$3:A110))),"")</f>
        <v/>
      </c>
      <c r="H110" s="27" t="str">
        <f ca="1">IFERROR(INDEX(MAESTRO!H:H,_xludf.AGGREGATE(15,6,ROW(MAESTRO!$B$3:$B$1000)/((MAESTRO!$B$3:$B$1000="OPA")*(UPPER(MAESTRO!$L$3:$L$1000)="CONFIRMADO")),ROWS($A$3:A110))),"")</f>
        <v/>
      </c>
      <c r="I110" s="27" t="str">
        <f ca="1">IFERROR(INDEX(MAESTRO!I:I,_xludf.AGGREGATE(15,6,ROW(MAESTRO!$B$3:$B$1000)/((MAESTRO!$B$3:$B$1000="OPA")*(UPPER(MAESTRO!$L$3:$L$1000)="CONFIRMADO")),ROWS($A$3:A110))),"")</f>
        <v/>
      </c>
      <c r="J110" s="27" t="str">
        <f ca="1">IFERROR(INDEX(MAESTRO!J:J,_xludf.AGGREGATE(15,6,ROW(MAESTRO!$B$3:$B$1000)/((MAESTRO!$B$3:$B$1000="OPA")*(UPPER(MAESTRO!$L$3:$L$1000)="CONFIRMADO")),ROWS($A$3:A110))),"")</f>
        <v/>
      </c>
      <c r="K110" s="27" t="str">
        <f ca="1">IFERROR(INDEX(MAESTRO!K:K,_xludf.AGGREGATE(15,6,ROW(MAESTRO!$B$3:$B$1000)/((MAESTRO!$B$3:$B$1000="OPA")*(UPPER(MAESTRO!$L$3:$L$1000)="CONFIRMADO")),ROWS($A$3:A110))),"")</f>
        <v/>
      </c>
      <c r="L110" s="27" t="str">
        <f ca="1">IFERROR(INDEX(MAESTRO!L:L,_xludf.AGGREGATE(15,6,ROW(MAESTRO!$B$3:$B$1000)/((MAESTRO!$B$3:$B$1000="OPA")*(UPPER(MAESTRO!$L$3:$L$1000)="CONFIRMADO")),ROWS($A$3:A110))),"")</f>
        <v/>
      </c>
      <c r="M110" s="27" t="str">
        <f ca="1">IFERROR(INDEX(MAESTRO!M:M,_xludf.AGGREGATE(15,6,ROW(MAESTRO!$B$3:$B$1000)/((MAESTRO!$B$3:$B$1000="OPA")*(UPPER(MAESTRO!$L$3:$L$1000)="CONFIRMADO")),ROWS($A$3:A110))),"")</f>
        <v/>
      </c>
      <c r="N110" s="27" t="str">
        <f ca="1">IFERROR(INDEX(MAESTRO!N:N,_xludf.AGGREGATE(15,6,ROW(MAESTRO!$B$3:$B$1000)/((MAESTRO!$B$3:$B$1000="OPA")*(UPPER(MAESTRO!$L$3:$L$1000)="CONFIRMADO")),ROWS($A$3:A110))),"")</f>
        <v/>
      </c>
      <c r="O110" s="27" t="str">
        <f ca="1">IFERROR(INDEX(MAESTRO!O:O,_xludf.AGGREGATE(15,6,ROW(MAESTRO!$B$3:$B$1000)/((MAESTRO!$B$3:$B$1000="OPA")*(UPPER(MAESTRO!$L$3:$L$1000)="CONFIRMADO")),ROWS($A$3:A110))),"")</f>
        <v/>
      </c>
      <c r="P110" s="27" t="str">
        <f ca="1">IFERROR(INDEX(MAESTRO!P:P,_xludf.AGGREGATE(15,6,ROW(MAESTRO!$B$3:$B$1000)/((MAESTRO!$B$3:$B$1000="OPA")*(UPPER(MAESTRO!$L$3:$L$1000)="CONFIRMADO")),ROWS($A$3:A110))),"")</f>
        <v/>
      </c>
      <c r="Q110" s="27" t="str">
        <f ca="1">IFERROR(INDEX(MAESTRO!Q:Q,_xludf.AGGREGATE(15,6,ROW(MAESTRO!$B$3:$B$1000)/((MAESTRO!$B$3:$B$1000="OPA")*(UPPER(MAESTRO!$L$3:$L$1000)="CONFIRMADO")),ROWS($A$3:A110))),"")</f>
        <v/>
      </c>
      <c r="R110" s="27" t="str">
        <f ca="1">IFERROR(INDEX(MAESTRO!R:R,_xludf.AGGREGATE(15,6,ROW(MAESTRO!$B$3:$B$1000)/((MAESTRO!$B$3:$B$1000="OPA")*(UPPER(MAESTRO!$L$3:$L$1000)="CONFIRMADO")),ROWS($A$3:A110))),"")</f>
        <v/>
      </c>
      <c r="S110" s="27" t="str">
        <f ca="1">IFERROR(INDEX(MAESTRO!S:S,_xludf.AGGREGATE(15,6,ROW(MAESTRO!$B$3:$B$1000)/((MAESTRO!$B$3:$B$1000="OPA")*(UPPER(MAESTRO!$L$3:$L$1000)="CONFIRMADO")),ROWS($A$3:A110))),"")</f>
        <v/>
      </c>
      <c r="T110" s="27" t="str">
        <f ca="1">IFERROR(INDEX(MAESTRO!T:T,_xludf.AGGREGATE(15,6,ROW(MAESTRO!$B$3:$B$1000)/((MAESTRO!$B$3:$B$1000="OPA")*(UPPER(MAESTRO!$L$3:$L$1000)="CONFIRMADO")),ROWS($A$3:A110))),"")</f>
        <v/>
      </c>
      <c r="U110" s="27" t="str">
        <f ca="1">IFERROR(INDEX(MAESTRO!U:U,_xludf.AGGREGATE(15,6,ROW(MAESTRO!$B$3:$B$1000)/((MAESTRO!$B$3:$B$1000="OPA")*(UPPER(MAESTRO!$L$3:$L$1000)="CONFIRMADO")),ROWS($A$3:A110))),"")</f>
        <v/>
      </c>
      <c r="V110" s="27" t="str">
        <f ca="1">IFERROR(INDEX(MAESTRO!V:V,_xludf.AGGREGATE(15,6,ROW(MAESTRO!$B$3:$B$1000)/((MAESTRO!$B$3:$B$1000="OPA")*(UPPER(MAESTRO!$L$3:$L$1000)="CONFIRMADO")),ROWS($A$3:A110))),"")</f>
        <v/>
      </c>
      <c r="W110" s="27" t="str">
        <f ca="1">IFERROR(INDEX(MAESTRO!W:W,_xludf.AGGREGATE(15,6,ROW(MAESTRO!$B$3:$B$1000)/((MAESTRO!$B$3:$B$1000="OPA")*(UPPER(MAESTRO!$L$3:$L$1000)="CONFIRMADO")),ROWS($A$3:A110))),"")</f>
        <v/>
      </c>
      <c r="X110" s="27" t="str">
        <f ca="1">IFERROR(INDEX(MAESTRO!X:X,_xludf.AGGREGATE(15,6,ROW(MAESTRO!$B$3:$B$1000)/((MAESTRO!$B$3:$B$1000="OPA")*(UPPER(MAESTRO!$L$3:$L$1000)="CONFIRMADO")),ROWS($A$3:A110))),"")</f>
        <v/>
      </c>
    </row>
    <row r="111" spans="1:24" ht="22.05" customHeight="1">
      <c r="A111" s="10" t="str">
        <f ca="1">IFERROR(INDEX(MAESTRO!A:A,_xludf.AGGREGATE(15,6,ROW(MAESTRO!$B$3:$B$1000)/((MAESTRO!$B$3:$B$1000="OPA")*(UPPER(MAESTRO!$L$3:$L$1000)="CONFIRMADO")),ROWS($A$3:A111))),"")</f>
        <v/>
      </c>
      <c r="B111" s="10" t="str">
        <f ca="1">IFERROR(INDEX(MAESTRO!B:B,_xludf.AGGREGATE(15,6,ROW(MAESTRO!$B$3:$B$1000)/((MAESTRO!$B$3:$B$1000="OPA")*(UPPER(MAESTRO!$L$3:$L$1000)="CONFIRMADO")),ROWS($A$3:A111))),"")</f>
        <v/>
      </c>
      <c r="C111" s="10" t="str">
        <f ca="1">IFERROR(INDEX(MAESTRO!C:C,_xludf.AGGREGATE(15,6,ROW(MAESTRO!$B$3:$B$1000)/((MAESTRO!$B$3:$B$1000="OPA")*(UPPER(MAESTRO!$L$3:$L$1000)="CONFIRMADO")),ROWS($A$3:A111))),"")</f>
        <v/>
      </c>
      <c r="D111" s="10" t="str">
        <f ca="1">IFERROR(INDEX(MAESTRO!D:D,_xludf.AGGREGATE(15,6,ROW(MAESTRO!$B$3:$B$1000)/((MAESTRO!$B$3:$B$1000="OPA")*(UPPER(MAESTRO!$L$3:$L$1000)="CONFIRMADO")),ROWS($A$3:A111))),"")</f>
        <v/>
      </c>
      <c r="E111" s="10" t="str">
        <f ca="1">IFERROR(INDEX(MAESTRO!E:E,_xludf.AGGREGATE(15,6,ROW(MAESTRO!$B$3:$B$1000)/((MAESTRO!$B$3:$B$1000="OPA")*(UPPER(MAESTRO!$L$3:$L$1000)="CONFIRMADO")),ROWS($A$3:A111))),"")</f>
        <v/>
      </c>
      <c r="F111" s="10" t="str">
        <f ca="1">IFERROR(INDEX(MAESTRO!F:F,_xludf.AGGREGATE(15,6,ROW(MAESTRO!$B$3:$B$1000)/((MAESTRO!$B$3:$B$1000="OPA")*(UPPER(MAESTRO!$L$3:$L$1000)="CONFIRMADO")),ROWS($A$3:A111))),"")</f>
        <v/>
      </c>
      <c r="G111" s="10" t="str">
        <f ca="1">IFERROR(INDEX(MAESTRO!G:G,_xludf.AGGREGATE(15,6,ROW(MAESTRO!$B$3:$B$1000)/((MAESTRO!$B$3:$B$1000="OPA")*(UPPER(MAESTRO!$L$3:$L$1000)="CONFIRMADO")),ROWS($A$3:A111))),"")</f>
        <v/>
      </c>
      <c r="H111" s="10" t="str">
        <f ca="1">IFERROR(INDEX(MAESTRO!H:H,_xludf.AGGREGATE(15,6,ROW(MAESTRO!$B$3:$B$1000)/((MAESTRO!$B$3:$B$1000="OPA")*(UPPER(MAESTRO!$L$3:$L$1000)="CONFIRMADO")),ROWS($A$3:A111))),"")</f>
        <v/>
      </c>
      <c r="I111" s="10" t="str">
        <f ca="1">IFERROR(INDEX(MAESTRO!I:I,_xludf.AGGREGATE(15,6,ROW(MAESTRO!$B$3:$B$1000)/((MAESTRO!$B$3:$B$1000="OPA")*(UPPER(MAESTRO!$L$3:$L$1000)="CONFIRMADO")),ROWS($A$3:A111))),"")</f>
        <v/>
      </c>
      <c r="J111" s="10" t="str">
        <f ca="1">IFERROR(INDEX(MAESTRO!J:J,_xludf.AGGREGATE(15,6,ROW(MAESTRO!$B$3:$B$1000)/((MAESTRO!$B$3:$B$1000="OPA")*(UPPER(MAESTRO!$L$3:$L$1000)="CONFIRMADO")),ROWS($A$3:A111))),"")</f>
        <v/>
      </c>
      <c r="K111" s="10" t="str">
        <f ca="1">IFERROR(INDEX(MAESTRO!K:K,_xludf.AGGREGATE(15,6,ROW(MAESTRO!$B$3:$B$1000)/((MAESTRO!$B$3:$B$1000="OPA")*(UPPER(MAESTRO!$L$3:$L$1000)="CONFIRMADO")),ROWS($A$3:A111))),"")</f>
        <v/>
      </c>
      <c r="L111" s="10" t="str">
        <f ca="1">IFERROR(INDEX(MAESTRO!L:L,_xludf.AGGREGATE(15,6,ROW(MAESTRO!$B$3:$B$1000)/((MAESTRO!$B$3:$B$1000="OPA")*(UPPER(MAESTRO!$L$3:$L$1000)="CONFIRMADO")),ROWS($A$3:A111))),"")</f>
        <v/>
      </c>
      <c r="M111" s="10" t="str">
        <f ca="1">IFERROR(INDEX(MAESTRO!M:M,_xludf.AGGREGATE(15,6,ROW(MAESTRO!$B$3:$B$1000)/((MAESTRO!$B$3:$B$1000="OPA")*(UPPER(MAESTRO!$L$3:$L$1000)="CONFIRMADO")),ROWS($A$3:A111))),"")</f>
        <v/>
      </c>
      <c r="N111" s="10" t="str">
        <f ca="1">IFERROR(INDEX(MAESTRO!N:N,_xludf.AGGREGATE(15,6,ROW(MAESTRO!$B$3:$B$1000)/((MAESTRO!$B$3:$B$1000="OPA")*(UPPER(MAESTRO!$L$3:$L$1000)="CONFIRMADO")),ROWS($A$3:A111))),"")</f>
        <v/>
      </c>
      <c r="O111" s="10" t="str">
        <f ca="1">IFERROR(INDEX(MAESTRO!O:O,_xludf.AGGREGATE(15,6,ROW(MAESTRO!$B$3:$B$1000)/((MAESTRO!$B$3:$B$1000="OPA")*(UPPER(MAESTRO!$L$3:$L$1000)="CONFIRMADO")),ROWS($A$3:A111))),"")</f>
        <v/>
      </c>
      <c r="P111" s="10" t="str">
        <f ca="1">IFERROR(INDEX(MAESTRO!P:P,_xludf.AGGREGATE(15,6,ROW(MAESTRO!$B$3:$B$1000)/((MAESTRO!$B$3:$B$1000="OPA")*(UPPER(MAESTRO!$L$3:$L$1000)="CONFIRMADO")),ROWS($A$3:A111))),"")</f>
        <v/>
      </c>
      <c r="Q111" s="10" t="str">
        <f ca="1">IFERROR(INDEX(MAESTRO!Q:Q,_xludf.AGGREGATE(15,6,ROW(MAESTRO!$B$3:$B$1000)/((MAESTRO!$B$3:$B$1000="OPA")*(UPPER(MAESTRO!$L$3:$L$1000)="CONFIRMADO")),ROWS($A$3:A111))),"")</f>
        <v/>
      </c>
      <c r="R111" s="10" t="str">
        <f ca="1">IFERROR(INDEX(MAESTRO!R:R,_xludf.AGGREGATE(15,6,ROW(MAESTRO!$B$3:$B$1000)/((MAESTRO!$B$3:$B$1000="OPA")*(UPPER(MAESTRO!$L$3:$L$1000)="CONFIRMADO")),ROWS($A$3:A111))),"")</f>
        <v/>
      </c>
      <c r="S111" s="10" t="str">
        <f ca="1">IFERROR(INDEX(MAESTRO!S:S,_xludf.AGGREGATE(15,6,ROW(MAESTRO!$B$3:$B$1000)/((MAESTRO!$B$3:$B$1000="OPA")*(UPPER(MAESTRO!$L$3:$L$1000)="CONFIRMADO")),ROWS($A$3:A111))),"")</f>
        <v/>
      </c>
      <c r="T111" s="10" t="str">
        <f ca="1">IFERROR(INDEX(MAESTRO!T:T,_xludf.AGGREGATE(15,6,ROW(MAESTRO!$B$3:$B$1000)/((MAESTRO!$B$3:$B$1000="OPA")*(UPPER(MAESTRO!$L$3:$L$1000)="CONFIRMADO")),ROWS($A$3:A111))),"")</f>
        <v/>
      </c>
      <c r="U111" s="10" t="str">
        <f ca="1">IFERROR(INDEX(MAESTRO!U:U,_xludf.AGGREGATE(15,6,ROW(MAESTRO!$B$3:$B$1000)/((MAESTRO!$B$3:$B$1000="OPA")*(UPPER(MAESTRO!$L$3:$L$1000)="CONFIRMADO")),ROWS($A$3:A111))),"")</f>
        <v/>
      </c>
      <c r="V111" s="10" t="str">
        <f ca="1">IFERROR(INDEX(MAESTRO!V:V,_xludf.AGGREGATE(15,6,ROW(MAESTRO!$B$3:$B$1000)/((MAESTRO!$B$3:$B$1000="OPA")*(UPPER(MAESTRO!$L$3:$L$1000)="CONFIRMADO")),ROWS($A$3:A111))),"")</f>
        <v/>
      </c>
      <c r="W111" s="10" t="str">
        <f ca="1">IFERROR(INDEX(MAESTRO!W:W,_xludf.AGGREGATE(15,6,ROW(MAESTRO!$B$3:$B$1000)/((MAESTRO!$B$3:$B$1000="OPA")*(UPPER(MAESTRO!$L$3:$L$1000)="CONFIRMADO")),ROWS($A$3:A111))),"")</f>
        <v/>
      </c>
      <c r="X111" s="10" t="str">
        <f ca="1">IFERROR(INDEX(MAESTRO!X:X,_xludf.AGGREGATE(15,6,ROW(MAESTRO!$B$3:$B$1000)/((MAESTRO!$B$3:$B$1000="OPA")*(UPPER(MAESTRO!$L$3:$L$1000)="CONFIRMADO")),ROWS($A$3:A111))),"")</f>
        <v/>
      </c>
    </row>
    <row r="112" spans="1:24" ht="22.05" customHeight="1">
      <c r="A112" s="27" t="str">
        <f ca="1">IFERROR(INDEX(MAESTRO!A:A,_xludf.AGGREGATE(15,6,ROW(MAESTRO!$B$3:$B$1000)/((MAESTRO!$B$3:$B$1000="OPA")*(UPPER(MAESTRO!$L$3:$L$1000)="CONFIRMADO")),ROWS($A$3:A112))),"")</f>
        <v/>
      </c>
      <c r="B112" s="27" t="str">
        <f ca="1">IFERROR(INDEX(MAESTRO!B:B,_xludf.AGGREGATE(15,6,ROW(MAESTRO!$B$3:$B$1000)/((MAESTRO!$B$3:$B$1000="OPA")*(UPPER(MAESTRO!$L$3:$L$1000)="CONFIRMADO")),ROWS($A$3:A112))),"")</f>
        <v/>
      </c>
      <c r="C112" s="27" t="str">
        <f ca="1">IFERROR(INDEX(MAESTRO!C:C,_xludf.AGGREGATE(15,6,ROW(MAESTRO!$B$3:$B$1000)/((MAESTRO!$B$3:$B$1000="OPA")*(UPPER(MAESTRO!$L$3:$L$1000)="CONFIRMADO")),ROWS($A$3:A112))),"")</f>
        <v/>
      </c>
      <c r="D112" s="27" t="str">
        <f ca="1">IFERROR(INDEX(MAESTRO!D:D,_xludf.AGGREGATE(15,6,ROW(MAESTRO!$B$3:$B$1000)/((MAESTRO!$B$3:$B$1000="OPA")*(UPPER(MAESTRO!$L$3:$L$1000)="CONFIRMADO")),ROWS($A$3:A112))),"")</f>
        <v/>
      </c>
      <c r="E112" s="27" t="str">
        <f ca="1">IFERROR(INDEX(MAESTRO!E:E,_xludf.AGGREGATE(15,6,ROW(MAESTRO!$B$3:$B$1000)/((MAESTRO!$B$3:$B$1000="OPA")*(UPPER(MAESTRO!$L$3:$L$1000)="CONFIRMADO")),ROWS($A$3:A112))),"")</f>
        <v/>
      </c>
      <c r="F112" s="27" t="str">
        <f ca="1">IFERROR(INDEX(MAESTRO!F:F,_xludf.AGGREGATE(15,6,ROW(MAESTRO!$B$3:$B$1000)/((MAESTRO!$B$3:$B$1000="OPA")*(UPPER(MAESTRO!$L$3:$L$1000)="CONFIRMADO")),ROWS($A$3:A112))),"")</f>
        <v/>
      </c>
      <c r="G112" s="27" t="str">
        <f ca="1">IFERROR(INDEX(MAESTRO!G:G,_xludf.AGGREGATE(15,6,ROW(MAESTRO!$B$3:$B$1000)/((MAESTRO!$B$3:$B$1000="OPA")*(UPPER(MAESTRO!$L$3:$L$1000)="CONFIRMADO")),ROWS($A$3:A112))),"")</f>
        <v/>
      </c>
      <c r="H112" s="27" t="str">
        <f ca="1">IFERROR(INDEX(MAESTRO!H:H,_xludf.AGGREGATE(15,6,ROW(MAESTRO!$B$3:$B$1000)/((MAESTRO!$B$3:$B$1000="OPA")*(UPPER(MAESTRO!$L$3:$L$1000)="CONFIRMADO")),ROWS($A$3:A112))),"")</f>
        <v/>
      </c>
      <c r="I112" s="27" t="str">
        <f ca="1">IFERROR(INDEX(MAESTRO!I:I,_xludf.AGGREGATE(15,6,ROW(MAESTRO!$B$3:$B$1000)/((MAESTRO!$B$3:$B$1000="OPA")*(UPPER(MAESTRO!$L$3:$L$1000)="CONFIRMADO")),ROWS($A$3:A112))),"")</f>
        <v/>
      </c>
      <c r="J112" s="27" t="str">
        <f ca="1">IFERROR(INDEX(MAESTRO!J:J,_xludf.AGGREGATE(15,6,ROW(MAESTRO!$B$3:$B$1000)/((MAESTRO!$B$3:$B$1000="OPA")*(UPPER(MAESTRO!$L$3:$L$1000)="CONFIRMADO")),ROWS($A$3:A112))),"")</f>
        <v/>
      </c>
      <c r="K112" s="27" t="str">
        <f ca="1">IFERROR(INDEX(MAESTRO!K:K,_xludf.AGGREGATE(15,6,ROW(MAESTRO!$B$3:$B$1000)/((MAESTRO!$B$3:$B$1000="OPA")*(UPPER(MAESTRO!$L$3:$L$1000)="CONFIRMADO")),ROWS($A$3:A112))),"")</f>
        <v/>
      </c>
      <c r="L112" s="27" t="str">
        <f ca="1">IFERROR(INDEX(MAESTRO!L:L,_xludf.AGGREGATE(15,6,ROW(MAESTRO!$B$3:$B$1000)/((MAESTRO!$B$3:$B$1000="OPA")*(UPPER(MAESTRO!$L$3:$L$1000)="CONFIRMADO")),ROWS($A$3:A112))),"")</f>
        <v/>
      </c>
      <c r="M112" s="27" t="str">
        <f ca="1">IFERROR(INDEX(MAESTRO!M:M,_xludf.AGGREGATE(15,6,ROW(MAESTRO!$B$3:$B$1000)/((MAESTRO!$B$3:$B$1000="OPA")*(UPPER(MAESTRO!$L$3:$L$1000)="CONFIRMADO")),ROWS($A$3:A112))),"")</f>
        <v/>
      </c>
      <c r="N112" s="27" t="str">
        <f ca="1">IFERROR(INDEX(MAESTRO!N:N,_xludf.AGGREGATE(15,6,ROW(MAESTRO!$B$3:$B$1000)/((MAESTRO!$B$3:$B$1000="OPA")*(UPPER(MAESTRO!$L$3:$L$1000)="CONFIRMADO")),ROWS($A$3:A112))),"")</f>
        <v/>
      </c>
      <c r="O112" s="27" t="str">
        <f ca="1">IFERROR(INDEX(MAESTRO!O:O,_xludf.AGGREGATE(15,6,ROW(MAESTRO!$B$3:$B$1000)/((MAESTRO!$B$3:$B$1000="OPA")*(UPPER(MAESTRO!$L$3:$L$1000)="CONFIRMADO")),ROWS($A$3:A112))),"")</f>
        <v/>
      </c>
      <c r="P112" s="27" t="str">
        <f ca="1">IFERROR(INDEX(MAESTRO!P:P,_xludf.AGGREGATE(15,6,ROW(MAESTRO!$B$3:$B$1000)/((MAESTRO!$B$3:$B$1000="OPA")*(UPPER(MAESTRO!$L$3:$L$1000)="CONFIRMADO")),ROWS($A$3:A112))),"")</f>
        <v/>
      </c>
      <c r="Q112" s="27" t="str">
        <f ca="1">IFERROR(INDEX(MAESTRO!Q:Q,_xludf.AGGREGATE(15,6,ROW(MAESTRO!$B$3:$B$1000)/((MAESTRO!$B$3:$B$1000="OPA")*(UPPER(MAESTRO!$L$3:$L$1000)="CONFIRMADO")),ROWS($A$3:A112))),"")</f>
        <v/>
      </c>
      <c r="R112" s="27" t="str">
        <f ca="1">IFERROR(INDEX(MAESTRO!R:R,_xludf.AGGREGATE(15,6,ROW(MAESTRO!$B$3:$B$1000)/((MAESTRO!$B$3:$B$1000="OPA")*(UPPER(MAESTRO!$L$3:$L$1000)="CONFIRMADO")),ROWS($A$3:A112))),"")</f>
        <v/>
      </c>
      <c r="S112" s="27" t="str">
        <f ca="1">IFERROR(INDEX(MAESTRO!S:S,_xludf.AGGREGATE(15,6,ROW(MAESTRO!$B$3:$B$1000)/((MAESTRO!$B$3:$B$1000="OPA")*(UPPER(MAESTRO!$L$3:$L$1000)="CONFIRMADO")),ROWS($A$3:A112))),"")</f>
        <v/>
      </c>
      <c r="T112" s="27" t="str">
        <f ca="1">IFERROR(INDEX(MAESTRO!T:T,_xludf.AGGREGATE(15,6,ROW(MAESTRO!$B$3:$B$1000)/((MAESTRO!$B$3:$B$1000="OPA")*(UPPER(MAESTRO!$L$3:$L$1000)="CONFIRMADO")),ROWS($A$3:A112))),"")</f>
        <v/>
      </c>
      <c r="U112" s="27" t="str">
        <f ca="1">IFERROR(INDEX(MAESTRO!U:U,_xludf.AGGREGATE(15,6,ROW(MAESTRO!$B$3:$B$1000)/((MAESTRO!$B$3:$B$1000="OPA")*(UPPER(MAESTRO!$L$3:$L$1000)="CONFIRMADO")),ROWS($A$3:A112))),"")</f>
        <v/>
      </c>
      <c r="V112" s="27" t="str">
        <f ca="1">IFERROR(INDEX(MAESTRO!V:V,_xludf.AGGREGATE(15,6,ROW(MAESTRO!$B$3:$B$1000)/((MAESTRO!$B$3:$B$1000="OPA")*(UPPER(MAESTRO!$L$3:$L$1000)="CONFIRMADO")),ROWS($A$3:A112))),"")</f>
        <v/>
      </c>
      <c r="W112" s="27" t="str">
        <f ca="1">IFERROR(INDEX(MAESTRO!W:W,_xludf.AGGREGATE(15,6,ROW(MAESTRO!$B$3:$B$1000)/((MAESTRO!$B$3:$B$1000="OPA")*(UPPER(MAESTRO!$L$3:$L$1000)="CONFIRMADO")),ROWS($A$3:A112))),"")</f>
        <v/>
      </c>
      <c r="X112" s="27" t="str">
        <f ca="1">IFERROR(INDEX(MAESTRO!X:X,_xludf.AGGREGATE(15,6,ROW(MAESTRO!$B$3:$B$1000)/((MAESTRO!$B$3:$B$1000="OPA")*(UPPER(MAESTRO!$L$3:$L$1000)="CONFIRMADO")),ROWS($A$3:A112))),"")</f>
        <v/>
      </c>
    </row>
    <row r="113" spans="1:24" ht="22.05" customHeight="1">
      <c r="A113" s="10" t="str">
        <f ca="1">IFERROR(INDEX(MAESTRO!A:A,_xludf.AGGREGATE(15,6,ROW(MAESTRO!$B$3:$B$1000)/((MAESTRO!$B$3:$B$1000="OPA")*(UPPER(MAESTRO!$L$3:$L$1000)="CONFIRMADO")),ROWS($A$3:A113))),"")</f>
        <v/>
      </c>
      <c r="B113" s="10" t="str">
        <f ca="1">IFERROR(INDEX(MAESTRO!B:B,_xludf.AGGREGATE(15,6,ROW(MAESTRO!$B$3:$B$1000)/((MAESTRO!$B$3:$B$1000="OPA")*(UPPER(MAESTRO!$L$3:$L$1000)="CONFIRMADO")),ROWS($A$3:A113))),"")</f>
        <v/>
      </c>
      <c r="C113" s="10" t="str">
        <f ca="1">IFERROR(INDEX(MAESTRO!C:C,_xludf.AGGREGATE(15,6,ROW(MAESTRO!$B$3:$B$1000)/((MAESTRO!$B$3:$B$1000="OPA")*(UPPER(MAESTRO!$L$3:$L$1000)="CONFIRMADO")),ROWS($A$3:A113))),"")</f>
        <v/>
      </c>
      <c r="D113" s="10" t="str">
        <f ca="1">IFERROR(INDEX(MAESTRO!D:D,_xludf.AGGREGATE(15,6,ROW(MAESTRO!$B$3:$B$1000)/((MAESTRO!$B$3:$B$1000="OPA")*(UPPER(MAESTRO!$L$3:$L$1000)="CONFIRMADO")),ROWS($A$3:A113))),"")</f>
        <v/>
      </c>
      <c r="E113" s="10" t="str">
        <f ca="1">IFERROR(INDEX(MAESTRO!E:E,_xludf.AGGREGATE(15,6,ROW(MAESTRO!$B$3:$B$1000)/((MAESTRO!$B$3:$B$1000="OPA")*(UPPER(MAESTRO!$L$3:$L$1000)="CONFIRMADO")),ROWS($A$3:A113))),"")</f>
        <v/>
      </c>
      <c r="F113" s="10" t="str">
        <f ca="1">IFERROR(INDEX(MAESTRO!F:F,_xludf.AGGREGATE(15,6,ROW(MAESTRO!$B$3:$B$1000)/((MAESTRO!$B$3:$B$1000="OPA")*(UPPER(MAESTRO!$L$3:$L$1000)="CONFIRMADO")),ROWS($A$3:A113))),"")</f>
        <v/>
      </c>
      <c r="G113" s="10" t="str">
        <f ca="1">IFERROR(INDEX(MAESTRO!G:G,_xludf.AGGREGATE(15,6,ROW(MAESTRO!$B$3:$B$1000)/((MAESTRO!$B$3:$B$1000="OPA")*(UPPER(MAESTRO!$L$3:$L$1000)="CONFIRMADO")),ROWS($A$3:A113))),"")</f>
        <v/>
      </c>
      <c r="H113" s="10" t="str">
        <f ca="1">IFERROR(INDEX(MAESTRO!H:H,_xludf.AGGREGATE(15,6,ROW(MAESTRO!$B$3:$B$1000)/((MAESTRO!$B$3:$B$1000="OPA")*(UPPER(MAESTRO!$L$3:$L$1000)="CONFIRMADO")),ROWS($A$3:A113))),"")</f>
        <v/>
      </c>
      <c r="I113" s="10" t="str">
        <f ca="1">IFERROR(INDEX(MAESTRO!I:I,_xludf.AGGREGATE(15,6,ROW(MAESTRO!$B$3:$B$1000)/((MAESTRO!$B$3:$B$1000="OPA")*(UPPER(MAESTRO!$L$3:$L$1000)="CONFIRMADO")),ROWS($A$3:A113))),"")</f>
        <v/>
      </c>
      <c r="J113" s="10" t="str">
        <f ca="1">IFERROR(INDEX(MAESTRO!J:J,_xludf.AGGREGATE(15,6,ROW(MAESTRO!$B$3:$B$1000)/((MAESTRO!$B$3:$B$1000="OPA")*(UPPER(MAESTRO!$L$3:$L$1000)="CONFIRMADO")),ROWS($A$3:A113))),"")</f>
        <v/>
      </c>
      <c r="K113" s="10" t="str">
        <f ca="1">IFERROR(INDEX(MAESTRO!K:K,_xludf.AGGREGATE(15,6,ROW(MAESTRO!$B$3:$B$1000)/((MAESTRO!$B$3:$B$1000="OPA")*(UPPER(MAESTRO!$L$3:$L$1000)="CONFIRMADO")),ROWS($A$3:A113))),"")</f>
        <v/>
      </c>
      <c r="L113" s="10" t="str">
        <f ca="1">IFERROR(INDEX(MAESTRO!L:L,_xludf.AGGREGATE(15,6,ROW(MAESTRO!$B$3:$B$1000)/((MAESTRO!$B$3:$B$1000="OPA")*(UPPER(MAESTRO!$L$3:$L$1000)="CONFIRMADO")),ROWS($A$3:A113))),"")</f>
        <v/>
      </c>
      <c r="M113" s="10" t="str">
        <f ca="1">IFERROR(INDEX(MAESTRO!M:M,_xludf.AGGREGATE(15,6,ROW(MAESTRO!$B$3:$B$1000)/((MAESTRO!$B$3:$B$1000="OPA")*(UPPER(MAESTRO!$L$3:$L$1000)="CONFIRMADO")),ROWS($A$3:A113))),"")</f>
        <v/>
      </c>
      <c r="N113" s="10" t="str">
        <f ca="1">IFERROR(INDEX(MAESTRO!N:N,_xludf.AGGREGATE(15,6,ROW(MAESTRO!$B$3:$B$1000)/((MAESTRO!$B$3:$B$1000="OPA")*(UPPER(MAESTRO!$L$3:$L$1000)="CONFIRMADO")),ROWS($A$3:A113))),"")</f>
        <v/>
      </c>
      <c r="O113" s="10" t="str">
        <f ca="1">IFERROR(INDEX(MAESTRO!O:O,_xludf.AGGREGATE(15,6,ROW(MAESTRO!$B$3:$B$1000)/((MAESTRO!$B$3:$B$1000="OPA")*(UPPER(MAESTRO!$L$3:$L$1000)="CONFIRMADO")),ROWS($A$3:A113))),"")</f>
        <v/>
      </c>
      <c r="P113" s="10" t="str">
        <f ca="1">IFERROR(INDEX(MAESTRO!P:P,_xludf.AGGREGATE(15,6,ROW(MAESTRO!$B$3:$B$1000)/((MAESTRO!$B$3:$B$1000="OPA")*(UPPER(MAESTRO!$L$3:$L$1000)="CONFIRMADO")),ROWS($A$3:A113))),"")</f>
        <v/>
      </c>
      <c r="Q113" s="10" t="str">
        <f ca="1">IFERROR(INDEX(MAESTRO!Q:Q,_xludf.AGGREGATE(15,6,ROW(MAESTRO!$B$3:$B$1000)/((MAESTRO!$B$3:$B$1000="OPA")*(UPPER(MAESTRO!$L$3:$L$1000)="CONFIRMADO")),ROWS($A$3:A113))),"")</f>
        <v/>
      </c>
      <c r="R113" s="10" t="str">
        <f ca="1">IFERROR(INDEX(MAESTRO!R:R,_xludf.AGGREGATE(15,6,ROW(MAESTRO!$B$3:$B$1000)/((MAESTRO!$B$3:$B$1000="OPA")*(UPPER(MAESTRO!$L$3:$L$1000)="CONFIRMADO")),ROWS($A$3:A113))),"")</f>
        <v/>
      </c>
      <c r="S113" s="10" t="str">
        <f ca="1">IFERROR(INDEX(MAESTRO!S:S,_xludf.AGGREGATE(15,6,ROW(MAESTRO!$B$3:$B$1000)/((MAESTRO!$B$3:$B$1000="OPA")*(UPPER(MAESTRO!$L$3:$L$1000)="CONFIRMADO")),ROWS($A$3:A113))),"")</f>
        <v/>
      </c>
      <c r="T113" s="10" t="str">
        <f ca="1">IFERROR(INDEX(MAESTRO!T:T,_xludf.AGGREGATE(15,6,ROW(MAESTRO!$B$3:$B$1000)/((MAESTRO!$B$3:$B$1000="OPA")*(UPPER(MAESTRO!$L$3:$L$1000)="CONFIRMADO")),ROWS($A$3:A113))),"")</f>
        <v/>
      </c>
      <c r="U113" s="10" t="str">
        <f ca="1">IFERROR(INDEX(MAESTRO!U:U,_xludf.AGGREGATE(15,6,ROW(MAESTRO!$B$3:$B$1000)/((MAESTRO!$B$3:$B$1000="OPA")*(UPPER(MAESTRO!$L$3:$L$1000)="CONFIRMADO")),ROWS($A$3:A113))),"")</f>
        <v/>
      </c>
      <c r="V113" s="10" t="str">
        <f ca="1">IFERROR(INDEX(MAESTRO!V:V,_xludf.AGGREGATE(15,6,ROW(MAESTRO!$B$3:$B$1000)/((MAESTRO!$B$3:$B$1000="OPA")*(UPPER(MAESTRO!$L$3:$L$1000)="CONFIRMADO")),ROWS($A$3:A113))),"")</f>
        <v/>
      </c>
      <c r="W113" s="10" t="str">
        <f ca="1">IFERROR(INDEX(MAESTRO!W:W,_xludf.AGGREGATE(15,6,ROW(MAESTRO!$B$3:$B$1000)/((MAESTRO!$B$3:$B$1000="OPA")*(UPPER(MAESTRO!$L$3:$L$1000)="CONFIRMADO")),ROWS($A$3:A113))),"")</f>
        <v/>
      </c>
      <c r="X113" s="10" t="str">
        <f ca="1">IFERROR(INDEX(MAESTRO!X:X,_xludf.AGGREGATE(15,6,ROW(MAESTRO!$B$3:$B$1000)/((MAESTRO!$B$3:$B$1000="OPA")*(UPPER(MAESTRO!$L$3:$L$1000)="CONFIRMADO")),ROWS($A$3:A113))),"")</f>
        <v/>
      </c>
    </row>
    <row r="114" spans="1:24" ht="22.05" customHeight="1">
      <c r="A114" s="27" t="str">
        <f ca="1">IFERROR(INDEX(MAESTRO!A:A,_xludf.AGGREGATE(15,6,ROW(MAESTRO!$B$3:$B$1000)/((MAESTRO!$B$3:$B$1000="OPA")*(UPPER(MAESTRO!$L$3:$L$1000)="CONFIRMADO")),ROWS($A$3:A114))),"")</f>
        <v/>
      </c>
      <c r="B114" s="27" t="str">
        <f ca="1">IFERROR(INDEX(MAESTRO!B:B,_xludf.AGGREGATE(15,6,ROW(MAESTRO!$B$3:$B$1000)/((MAESTRO!$B$3:$B$1000="OPA")*(UPPER(MAESTRO!$L$3:$L$1000)="CONFIRMADO")),ROWS($A$3:A114))),"")</f>
        <v/>
      </c>
      <c r="C114" s="27" t="str">
        <f ca="1">IFERROR(INDEX(MAESTRO!C:C,_xludf.AGGREGATE(15,6,ROW(MAESTRO!$B$3:$B$1000)/((MAESTRO!$B$3:$B$1000="OPA")*(UPPER(MAESTRO!$L$3:$L$1000)="CONFIRMADO")),ROWS($A$3:A114))),"")</f>
        <v/>
      </c>
      <c r="D114" s="27" t="str">
        <f ca="1">IFERROR(INDEX(MAESTRO!D:D,_xludf.AGGREGATE(15,6,ROW(MAESTRO!$B$3:$B$1000)/((MAESTRO!$B$3:$B$1000="OPA")*(UPPER(MAESTRO!$L$3:$L$1000)="CONFIRMADO")),ROWS($A$3:A114))),"")</f>
        <v/>
      </c>
      <c r="E114" s="27" t="str">
        <f ca="1">IFERROR(INDEX(MAESTRO!E:E,_xludf.AGGREGATE(15,6,ROW(MAESTRO!$B$3:$B$1000)/((MAESTRO!$B$3:$B$1000="OPA")*(UPPER(MAESTRO!$L$3:$L$1000)="CONFIRMADO")),ROWS($A$3:A114))),"")</f>
        <v/>
      </c>
      <c r="F114" s="27" t="str">
        <f ca="1">IFERROR(INDEX(MAESTRO!F:F,_xludf.AGGREGATE(15,6,ROW(MAESTRO!$B$3:$B$1000)/((MAESTRO!$B$3:$B$1000="OPA")*(UPPER(MAESTRO!$L$3:$L$1000)="CONFIRMADO")),ROWS($A$3:A114))),"")</f>
        <v/>
      </c>
      <c r="G114" s="27" t="str">
        <f ca="1">IFERROR(INDEX(MAESTRO!G:G,_xludf.AGGREGATE(15,6,ROW(MAESTRO!$B$3:$B$1000)/((MAESTRO!$B$3:$B$1000="OPA")*(UPPER(MAESTRO!$L$3:$L$1000)="CONFIRMADO")),ROWS($A$3:A114))),"")</f>
        <v/>
      </c>
      <c r="H114" s="27" t="str">
        <f ca="1">IFERROR(INDEX(MAESTRO!H:H,_xludf.AGGREGATE(15,6,ROW(MAESTRO!$B$3:$B$1000)/((MAESTRO!$B$3:$B$1000="OPA")*(UPPER(MAESTRO!$L$3:$L$1000)="CONFIRMADO")),ROWS($A$3:A114))),"")</f>
        <v/>
      </c>
      <c r="I114" s="27" t="str">
        <f ca="1">IFERROR(INDEX(MAESTRO!I:I,_xludf.AGGREGATE(15,6,ROW(MAESTRO!$B$3:$B$1000)/((MAESTRO!$B$3:$B$1000="OPA")*(UPPER(MAESTRO!$L$3:$L$1000)="CONFIRMADO")),ROWS($A$3:A114))),"")</f>
        <v/>
      </c>
      <c r="J114" s="27" t="str">
        <f ca="1">IFERROR(INDEX(MAESTRO!J:J,_xludf.AGGREGATE(15,6,ROW(MAESTRO!$B$3:$B$1000)/((MAESTRO!$B$3:$B$1000="OPA")*(UPPER(MAESTRO!$L$3:$L$1000)="CONFIRMADO")),ROWS($A$3:A114))),"")</f>
        <v/>
      </c>
      <c r="K114" s="27" t="str">
        <f ca="1">IFERROR(INDEX(MAESTRO!K:K,_xludf.AGGREGATE(15,6,ROW(MAESTRO!$B$3:$B$1000)/((MAESTRO!$B$3:$B$1000="OPA")*(UPPER(MAESTRO!$L$3:$L$1000)="CONFIRMADO")),ROWS($A$3:A114))),"")</f>
        <v/>
      </c>
      <c r="L114" s="27" t="str">
        <f ca="1">IFERROR(INDEX(MAESTRO!L:L,_xludf.AGGREGATE(15,6,ROW(MAESTRO!$B$3:$B$1000)/((MAESTRO!$B$3:$B$1000="OPA")*(UPPER(MAESTRO!$L$3:$L$1000)="CONFIRMADO")),ROWS($A$3:A114))),"")</f>
        <v/>
      </c>
      <c r="M114" s="27" t="str">
        <f ca="1">IFERROR(INDEX(MAESTRO!M:M,_xludf.AGGREGATE(15,6,ROW(MAESTRO!$B$3:$B$1000)/((MAESTRO!$B$3:$B$1000="OPA")*(UPPER(MAESTRO!$L$3:$L$1000)="CONFIRMADO")),ROWS($A$3:A114))),"")</f>
        <v/>
      </c>
      <c r="N114" s="27" t="str">
        <f ca="1">IFERROR(INDEX(MAESTRO!N:N,_xludf.AGGREGATE(15,6,ROW(MAESTRO!$B$3:$B$1000)/((MAESTRO!$B$3:$B$1000="OPA")*(UPPER(MAESTRO!$L$3:$L$1000)="CONFIRMADO")),ROWS($A$3:A114))),"")</f>
        <v/>
      </c>
      <c r="O114" s="27" t="str">
        <f ca="1">IFERROR(INDEX(MAESTRO!O:O,_xludf.AGGREGATE(15,6,ROW(MAESTRO!$B$3:$B$1000)/((MAESTRO!$B$3:$B$1000="OPA")*(UPPER(MAESTRO!$L$3:$L$1000)="CONFIRMADO")),ROWS($A$3:A114))),"")</f>
        <v/>
      </c>
      <c r="P114" s="27" t="str">
        <f ca="1">IFERROR(INDEX(MAESTRO!P:P,_xludf.AGGREGATE(15,6,ROW(MAESTRO!$B$3:$B$1000)/((MAESTRO!$B$3:$B$1000="OPA")*(UPPER(MAESTRO!$L$3:$L$1000)="CONFIRMADO")),ROWS($A$3:A114))),"")</f>
        <v/>
      </c>
      <c r="Q114" s="27" t="str">
        <f ca="1">IFERROR(INDEX(MAESTRO!Q:Q,_xludf.AGGREGATE(15,6,ROW(MAESTRO!$B$3:$B$1000)/((MAESTRO!$B$3:$B$1000="OPA")*(UPPER(MAESTRO!$L$3:$L$1000)="CONFIRMADO")),ROWS($A$3:A114))),"")</f>
        <v/>
      </c>
      <c r="R114" s="27" t="str">
        <f ca="1">IFERROR(INDEX(MAESTRO!R:R,_xludf.AGGREGATE(15,6,ROW(MAESTRO!$B$3:$B$1000)/((MAESTRO!$B$3:$B$1000="OPA")*(UPPER(MAESTRO!$L$3:$L$1000)="CONFIRMADO")),ROWS($A$3:A114))),"")</f>
        <v/>
      </c>
      <c r="S114" s="27" t="str">
        <f ca="1">IFERROR(INDEX(MAESTRO!S:S,_xludf.AGGREGATE(15,6,ROW(MAESTRO!$B$3:$B$1000)/((MAESTRO!$B$3:$B$1000="OPA")*(UPPER(MAESTRO!$L$3:$L$1000)="CONFIRMADO")),ROWS($A$3:A114))),"")</f>
        <v/>
      </c>
      <c r="T114" s="27" t="str">
        <f ca="1">IFERROR(INDEX(MAESTRO!T:T,_xludf.AGGREGATE(15,6,ROW(MAESTRO!$B$3:$B$1000)/((MAESTRO!$B$3:$B$1000="OPA")*(UPPER(MAESTRO!$L$3:$L$1000)="CONFIRMADO")),ROWS($A$3:A114))),"")</f>
        <v/>
      </c>
      <c r="U114" s="27" t="str">
        <f ca="1">IFERROR(INDEX(MAESTRO!U:U,_xludf.AGGREGATE(15,6,ROW(MAESTRO!$B$3:$B$1000)/((MAESTRO!$B$3:$B$1000="OPA")*(UPPER(MAESTRO!$L$3:$L$1000)="CONFIRMADO")),ROWS($A$3:A114))),"")</f>
        <v/>
      </c>
      <c r="V114" s="27" t="str">
        <f ca="1">IFERROR(INDEX(MAESTRO!V:V,_xludf.AGGREGATE(15,6,ROW(MAESTRO!$B$3:$B$1000)/((MAESTRO!$B$3:$B$1000="OPA")*(UPPER(MAESTRO!$L$3:$L$1000)="CONFIRMADO")),ROWS($A$3:A114))),"")</f>
        <v/>
      </c>
      <c r="W114" s="27" t="str">
        <f ca="1">IFERROR(INDEX(MAESTRO!W:W,_xludf.AGGREGATE(15,6,ROW(MAESTRO!$B$3:$B$1000)/((MAESTRO!$B$3:$B$1000="OPA")*(UPPER(MAESTRO!$L$3:$L$1000)="CONFIRMADO")),ROWS($A$3:A114))),"")</f>
        <v/>
      </c>
      <c r="X114" s="27" t="str">
        <f ca="1">IFERROR(INDEX(MAESTRO!X:X,_xludf.AGGREGATE(15,6,ROW(MAESTRO!$B$3:$B$1000)/((MAESTRO!$B$3:$B$1000="OPA")*(UPPER(MAESTRO!$L$3:$L$1000)="CONFIRMADO")),ROWS($A$3:A114))),"")</f>
        <v/>
      </c>
    </row>
    <row r="115" spans="1:24" ht="22.05" customHeight="1">
      <c r="A115" s="10" t="str">
        <f ca="1">IFERROR(INDEX(MAESTRO!A:A,_xludf.AGGREGATE(15,6,ROW(MAESTRO!$B$3:$B$1000)/((MAESTRO!$B$3:$B$1000="OPA")*(UPPER(MAESTRO!$L$3:$L$1000)="CONFIRMADO")),ROWS($A$3:A115))),"")</f>
        <v/>
      </c>
      <c r="B115" s="10" t="str">
        <f ca="1">IFERROR(INDEX(MAESTRO!B:B,_xludf.AGGREGATE(15,6,ROW(MAESTRO!$B$3:$B$1000)/((MAESTRO!$B$3:$B$1000="OPA")*(UPPER(MAESTRO!$L$3:$L$1000)="CONFIRMADO")),ROWS($A$3:A115))),"")</f>
        <v/>
      </c>
      <c r="C115" s="10" t="str">
        <f ca="1">IFERROR(INDEX(MAESTRO!C:C,_xludf.AGGREGATE(15,6,ROW(MAESTRO!$B$3:$B$1000)/((MAESTRO!$B$3:$B$1000="OPA")*(UPPER(MAESTRO!$L$3:$L$1000)="CONFIRMADO")),ROWS($A$3:A115))),"")</f>
        <v/>
      </c>
      <c r="D115" s="10" t="str">
        <f ca="1">IFERROR(INDEX(MAESTRO!D:D,_xludf.AGGREGATE(15,6,ROW(MAESTRO!$B$3:$B$1000)/((MAESTRO!$B$3:$B$1000="OPA")*(UPPER(MAESTRO!$L$3:$L$1000)="CONFIRMADO")),ROWS($A$3:A115))),"")</f>
        <v/>
      </c>
      <c r="E115" s="10" t="str">
        <f ca="1">IFERROR(INDEX(MAESTRO!E:E,_xludf.AGGREGATE(15,6,ROW(MAESTRO!$B$3:$B$1000)/((MAESTRO!$B$3:$B$1000="OPA")*(UPPER(MAESTRO!$L$3:$L$1000)="CONFIRMADO")),ROWS($A$3:A115))),"")</f>
        <v/>
      </c>
      <c r="F115" s="10" t="str">
        <f ca="1">IFERROR(INDEX(MAESTRO!F:F,_xludf.AGGREGATE(15,6,ROW(MAESTRO!$B$3:$B$1000)/((MAESTRO!$B$3:$B$1000="OPA")*(UPPER(MAESTRO!$L$3:$L$1000)="CONFIRMADO")),ROWS($A$3:A115))),"")</f>
        <v/>
      </c>
      <c r="G115" s="10" t="str">
        <f ca="1">IFERROR(INDEX(MAESTRO!G:G,_xludf.AGGREGATE(15,6,ROW(MAESTRO!$B$3:$B$1000)/((MAESTRO!$B$3:$B$1000="OPA")*(UPPER(MAESTRO!$L$3:$L$1000)="CONFIRMADO")),ROWS($A$3:A115))),"")</f>
        <v/>
      </c>
      <c r="H115" s="10" t="str">
        <f ca="1">IFERROR(INDEX(MAESTRO!H:H,_xludf.AGGREGATE(15,6,ROW(MAESTRO!$B$3:$B$1000)/((MAESTRO!$B$3:$B$1000="OPA")*(UPPER(MAESTRO!$L$3:$L$1000)="CONFIRMADO")),ROWS($A$3:A115))),"")</f>
        <v/>
      </c>
      <c r="I115" s="10" t="str">
        <f ca="1">IFERROR(INDEX(MAESTRO!I:I,_xludf.AGGREGATE(15,6,ROW(MAESTRO!$B$3:$B$1000)/((MAESTRO!$B$3:$B$1000="OPA")*(UPPER(MAESTRO!$L$3:$L$1000)="CONFIRMADO")),ROWS($A$3:A115))),"")</f>
        <v/>
      </c>
      <c r="J115" s="10" t="str">
        <f ca="1">IFERROR(INDEX(MAESTRO!J:J,_xludf.AGGREGATE(15,6,ROW(MAESTRO!$B$3:$B$1000)/((MAESTRO!$B$3:$B$1000="OPA")*(UPPER(MAESTRO!$L$3:$L$1000)="CONFIRMADO")),ROWS($A$3:A115))),"")</f>
        <v/>
      </c>
      <c r="K115" s="10" t="str">
        <f ca="1">IFERROR(INDEX(MAESTRO!K:K,_xludf.AGGREGATE(15,6,ROW(MAESTRO!$B$3:$B$1000)/((MAESTRO!$B$3:$B$1000="OPA")*(UPPER(MAESTRO!$L$3:$L$1000)="CONFIRMADO")),ROWS($A$3:A115))),"")</f>
        <v/>
      </c>
      <c r="L115" s="10" t="str">
        <f ca="1">IFERROR(INDEX(MAESTRO!L:L,_xludf.AGGREGATE(15,6,ROW(MAESTRO!$B$3:$B$1000)/((MAESTRO!$B$3:$B$1000="OPA")*(UPPER(MAESTRO!$L$3:$L$1000)="CONFIRMADO")),ROWS($A$3:A115))),"")</f>
        <v/>
      </c>
      <c r="M115" s="10" t="str">
        <f ca="1">IFERROR(INDEX(MAESTRO!M:M,_xludf.AGGREGATE(15,6,ROW(MAESTRO!$B$3:$B$1000)/((MAESTRO!$B$3:$B$1000="OPA")*(UPPER(MAESTRO!$L$3:$L$1000)="CONFIRMADO")),ROWS($A$3:A115))),"")</f>
        <v/>
      </c>
      <c r="N115" s="10" t="str">
        <f ca="1">IFERROR(INDEX(MAESTRO!N:N,_xludf.AGGREGATE(15,6,ROW(MAESTRO!$B$3:$B$1000)/((MAESTRO!$B$3:$B$1000="OPA")*(UPPER(MAESTRO!$L$3:$L$1000)="CONFIRMADO")),ROWS($A$3:A115))),"")</f>
        <v/>
      </c>
      <c r="O115" s="10" t="str">
        <f ca="1">IFERROR(INDEX(MAESTRO!O:O,_xludf.AGGREGATE(15,6,ROW(MAESTRO!$B$3:$B$1000)/((MAESTRO!$B$3:$B$1000="OPA")*(UPPER(MAESTRO!$L$3:$L$1000)="CONFIRMADO")),ROWS($A$3:A115))),"")</f>
        <v/>
      </c>
      <c r="P115" s="10" t="str">
        <f ca="1">IFERROR(INDEX(MAESTRO!P:P,_xludf.AGGREGATE(15,6,ROW(MAESTRO!$B$3:$B$1000)/((MAESTRO!$B$3:$B$1000="OPA")*(UPPER(MAESTRO!$L$3:$L$1000)="CONFIRMADO")),ROWS($A$3:A115))),"")</f>
        <v/>
      </c>
      <c r="Q115" s="10" t="str">
        <f ca="1">IFERROR(INDEX(MAESTRO!Q:Q,_xludf.AGGREGATE(15,6,ROW(MAESTRO!$B$3:$B$1000)/((MAESTRO!$B$3:$B$1000="OPA")*(UPPER(MAESTRO!$L$3:$L$1000)="CONFIRMADO")),ROWS($A$3:A115))),"")</f>
        <v/>
      </c>
      <c r="R115" s="10" t="str">
        <f ca="1">IFERROR(INDEX(MAESTRO!R:R,_xludf.AGGREGATE(15,6,ROW(MAESTRO!$B$3:$B$1000)/((MAESTRO!$B$3:$B$1000="OPA")*(UPPER(MAESTRO!$L$3:$L$1000)="CONFIRMADO")),ROWS($A$3:A115))),"")</f>
        <v/>
      </c>
      <c r="S115" s="10" t="str">
        <f ca="1">IFERROR(INDEX(MAESTRO!S:S,_xludf.AGGREGATE(15,6,ROW(MAESTRO!$B$3:$B$1000)/((MAESTRO!$B$3:$B$1000="OPA")*(UPPER(MAESTRO!$L$3:$L$1000)="CONFIRMADO")),ROWS($A$3:A115))),"")</f>
        <v/>
      </c>
      <c r="T115" s="10" t="str">
        <f ca="1">IFERROR(INDEX(MAESTRO!T:T,_xludf.AGGREGATE(15,6,ROW(MAESTRO!$B$3:$B$1000)/((MAESTRO!$B$3:$B$1000="OPA")*(UPPER(MAESTRO!$L$3:$L$1000)="CONFIRMADO")),ROWS($A$3:A115))),"")</f>
        <v/>
      </c>
      <c r="U115" s="10" t="str">
        <f ca="1">IFERROR(INDEX(MAESTRO!U:U,_xludf.AGGREGATE(15,6,ROW(MAESTRO!$B$3:$B$1000)/((MAESTRO!$B$3:$B$1000="OPA")*(UPPER(MAESTRO!$L$3:$L$1000)="CONFIRMADO")),ROWS($A$3:A115))),"")</f>
        <v/>
      </c>
      <c r="V115" s="10" t="str">
        <f ca="1">IFERROR(INDEX(MAESTRO!V:V,_xludf.AGGREGATE(15,6,ROW(MAESTRO!$B$3:$B$1000)/((MAESTRO!$B$3:$B$1000="OPA")*(UPPER(MAESTRO!$L$3:$L$1000)="CONFIRMADO")),ROWS($A$3:A115))),"")</f>
        <v/>
      </c>
      <c r="W115" s="10" t="str">
        <f ca="1">IFERROR(INDEX(MAESTRO!W:W,_xludf.AGGREGATE(15,6,ROW(MAESTRO!$B$3:$B$1000)/((MAESTRO!$B$3:$B$1000="OPA")*(UPPER(MAESTRO!$L$3:$L$1000)="CONFIRMADO")),ROWS($A$3:A115))),"")</f>
        <v/>
      </c>
      <c r="X115" s="10" t="str">
        <f ca="1">IFERROR(INDEX(MAESTRO!X:X,_xludf.AGGREGATE(15,6,ROW(MAESTRO!$B$3:$B$1000)/((MAESTRO!$B$3:$B$1000="OPA")*(UPPER(MAESTRO!$L$3:$L$1000)="CONFIRMADO")),ROWS($A$3:A115))),"")</f>
        <v/>
      </c>
    </row>
    <row r="116" spans="1:24" ht="22.05" customHeight="1">
      <c r="A116" s="27" t="str">
        <f ca="1">IFERROR(INDEX(MAESTRO!A:A,_xludf.AGGREGATE(15,6,ROW(MAESTRO!$B$3:$B$1000)/((MAESTRO!$B$3:$B$1000="OPA")*(UPPER(MAESTRO!$L$3:$L$1000)="CONFIRMADO")),ROWS($A$3:A116))),"")</f>
        <v/>
      </c>
      <c r="B116" s="27" t="str">
        <f ca="1">IFERROR(INDEX(MAESTRO!B:B,_xludf.AGGREGATE(15,6,ROW(MAESTRO!$B$3:$B$1000)/((MAESTRO!$B$3:$B$1000="OPA")*(UPPER(MAESTRO!$L$3:$L$1000)="CONFIRMADO")),ROWS($A$3:A116))),"")</f>
        <v/>
      </c>
      <c r="C116" s="27" t="str">
        <f ca="1">IFERROR(INDEX(MAESTRO!C:C,_xludf.AGGREGATE(15,6,ROW(MAESTRO!$B$3:$B$1000)/((MAESTRO!$B$3:$B$1000="OPA")*(UPPER(MAESTRO!$L$3:$L$1000)="CONFIRMADO")),ROWS($A$3:A116))),"")</f>
        <v/>
      </c>
      <c r="D116" s="27" t="str">
        <f ca="1">IFERROR(INDEX(MAESTRO!D:D,_xludf.AGGREGATE(15,6,ROW(MAESTRO!$B$3:$B$1000)/((MAESTRO!$B$3:$B$1000="OPA")*(UPPER(MAESTRO!$L$3:$L$1000)="CONFIRMADO")),ROWS($A$3:A116))),"")</f>
        <v/>
      </c>
      <c r="E116" s="27" t="str">
        <f ca="1">IFERROR(INDEX(MAESTRO!E:E,_xludf.AGGREGATE(15,6,ROW(MAESTRO!$B$3:$B$1000)/((MAESTRO!$B$3:$B$1000="OPA")*(UPPER(MAESTRO!$L$3:$L$1000)="CONFIRMADO")),ROWS($A$3:A116))),"")</f>
        <v/>
      </c>
      <c r="F116" s="27" t="str">
        <f ca="1">IFERROR(INDEX(MAESTRO!F:F,_xludf.AGGREGATE(15,6,ROW(MAESTRO!$B$3:$B$1000)/((MAESTRO!$B$3:$B$1000="OPA")*(UPPER(MAESTRO!$L$3:$L$1000)="CONFIRMADO")),ROWS($A$3:A116))),"")</f>
        <v/>
      </c>
      <c r="G116" s="27" t="str">
        <f ca="1">IFERROR(INDEX(MAESTRO!G:G,_xludf.AGGREGATE(15,6,ROW(MAESTRO!$B$3:$B$1000)/((MAESTRO!$B$3:$B$1000="OPA")*(UPPER(MAESTRO!$L$3:$L$1000)="CONFIRMADO")),ROWS($A$3:A116))),"")</f>
        <v/>
      </c>
      <c r="H116" s="27" t="str">
        <f ca="1">IFERROR(INDEX(MAESTRO!H:H,_xludf.AGGREGATE(15,6,ROW(MAESTRO!$B$3:$B$1000)/((MAESTRO!$B$3:$B$1000="OPA")*(UPPER(MAESTRO!$L$3:$L$1000)="CONFIRMADO")),ROWS($A$3:A116))),"")</f>
        <v/>
      </c>
      <c r="I116" s="27" t="str">
        <f ca="1">IFERROR(INDEX(MAESTRO!I:I,_xludf.AGGREGATE(15,6,ROW(MAESTRO!$B$3:$B$1000)/((MAESTRO!$B$3:$B$1000="OPA")*(UPPER(MAESTRO!$L$3:$L$1000)="CONFIRMADO")),ROWS($A$3:A116))),"")</f>
        <v/>
      </c>
      <c r="J116" s="27" t="str">
        <f ca="1">IFERROR(INDEX(MAESTRO!J:J,_xludf.AGGREGATE(15,6,ROW(MAESTRO!$B$3:$B$1000)/((MAESTRO!$B$3:$B$1000="OPA")*(UPPER(MAESTRO!$L$3:$L$1000)="CONFIRMADO")),ROWS($A$3:A116))),"")</f>
        <v/>
      </c>
      <c r="K116" s="27" t="str">
        <f ca="1">IFERROR(INDEX(MAESTRO!K:K,_xludf.AGGREGATE(15,6,ROW(MAESTRO!$B$3:$B$1000)/((MAESTRO!$B$3:$B$1000="OPA")*(UPPER(MAESTRO!$L$3:$L$1000)="CONFIRMADO")),ROWS($A$3:A116))),"")</f>
        <v/>
      </c>
      <c r="L116" s="27" t="str">
        <f ca="1">IFERROR(INDEX(MAESTRO!L:L,_xludf.AGGREGATE(15,6,ROW(MAESTRO!$B$3:$B$1000)/((MAESTRO!$B$3:$B$1000="OPA")*(UPPER(MAESTRO!$L$3:$L$1000)="CONFIRMADO")),ROWS($A$3:A116))),"")</f>
        <v/>
      </c>
      <c r="M116" s="27" t="str">
        <f ca="1">IFERROR(INDEX(MAESTRO!M:M,_xludf.AGGREGATE(15,6,ROW(MAESTRO!$B$3:$B$1000)/((MAESTRO!$B$3:$B$1000="OPA")*(UPPER(MAESTRO!$L$3:$L$1000)="CONFIRMADO")),ROWS($A$3:A116))),"")</f>
        <v/>
      </c>
      <c r="N116" s="27" t="str">
        <f ca="1">IFERROR(INDEX(MAESTRO!N:N,_xludf.AGGREGATE(15,6,ROW(MAESTRO!$B$3:$B$1000)/((MAESTRO!$B$3:$B$1000="OPA")*(UPPER(MAESTRO!$L$3:$L$1000)="CONFIRMADO")),ROWS($A$3:A116))),"")</f>
        <v/>
      </c>
      <c r="O116" s="27" t="str">
        <f ca="1">IFERROR(INDEX(MAESTRO!O:O,_xludf.AGGREGATE(15,6,ROW(MAESTRO!$B$3:$B$1000)/((MAESTRO!$B$3:$B$1000="OPA")*(UPPER(MAESTRO!$L$3:$L$1000)="CONFIRMADO")),ROWS($A$3:A116))),"")</f>
        <v/>
      </c>
      <c r="P116" s="27" t="str">
        <f ca="1">IFERROR(INDEX(MAESTRO!P:P,_xludf.AGGREGATE(15,6,ROW(MAESTRO!$B$3:$B$1000)/((MAESTRO!$B$3:$B$1000="OPA")*(UPPER(MAESTRO!$L$3:$L$1000)="CONFIRMADO")),ROWS($A$3:A116))),"")</f>
        <v/>
      </c>
      <c r="Q116" s="27" t="str">
        <f ca="1">IFERROR(INDEX(MAESTRO!Q:Q,_xludf.AGGREGATE(15,6,ROW(MAESTRO!$B$3:$B$1000)/((MAESTRO!$B$3:$B$1000="OPA")*(UPPER(MAESTRO!$L$3:$L$1000)="CONFIRMADO")),ROWS($A$3:A116))),"")</f>
        <v/>
      </c>
      <c r="R116" s="27" t="str">
        <f ca="1">IFERROR(INDEX(MAESTRO!R:R,_xludf.AGGREGATE(15,6,ROW(MAESTRO!$B$3:$B$1000)/((MAESTRO!$B$3:$B$1000="OPA")*(UPPER(MAESTRO!$L$3:$L$1000)="CONFIRMADO")),ROWS($A$3:A116))),"")</f>
        <v/>
      </c>
      <c r="S116" s="27" t="str">
        <f ca="1">IFERROR(INDEX(MAESTRO!S:S,_xludf.AGGREGATE(15,6,ROW(MAESTRO!$B$3:$B$1000)/((MAESTRO!$B$3:$B$1000="OPA")*(UPPER(MAESTRO!$L$3:$L$1000)="CONFIRMADO")),ROWS($A$3:A116))),"")</f>
        <v/>
      </c>
      <c r="T116" s="27" t="str">
        <f ca="1">IFERROR(INDEX(MAESTRO!T:T,_xludf.AGGREGATE(15,6,ROW(MAESTRO!$B$3:$B$1000)/((MAESTRO!$B$3:$B$1000="OPA")*(UPPER(MAESTRO!$L$3:$L$1000)="CONFIRMADO")),ROWS($A$3:A116))),"")</f>
        <v/>
      </c>
      <c r="U116" s="27" t="str">
        <f ca="1">IFERROR(INDEX(MAESTRO!U:U,_xludf.AGGREGATE(15,6,ROW(MAESTRO!$B$3:$B$1000)/((MAESTRO!$B$3:$B$1000="OPA")*(UPPER(MAESTRO!$L$3:$L$1000)="CONFIRMADO")),ROWS($A$3:A116))),"")</f>
        <v/>
      </c>
      <c r="V116" s="27" t="str">
        <f ca="1">IFERROR(INDEX(MAESTRO!V:V,_xludf.AGGREGATE(15,6,ROW(MAESTRO!$B$3:$B$1000)/((MAESTRO!$B$3:$B$1000="OPA")*(UPPER(MAESTRO!$L$3:$L$1000)="CONFIRMADO")),ROWS($A$3:A116))),"")</f>
        <v/>
      </c>
      <c r="W116" s="27" t="str">
        <f ca="1">IFERROR(INDEX(MAESTRO!W:W,_xludf.AGGREGATE(15,6,ROW(MAESTRO!$B$3:$B$1000)/((MAESTRO!$B$3:$B$1000="OPA")*(UPPER(MAESTRO!$L$3:$L$1000)="CONFIRMADO")),ROWS($A$3:A116))),"")</f>
        <v/>
      </c>
      <c r="X116" s="27" t="str">
        <f ca="1">IFERROR(INDEX(MAESTRO!X:X,_xludf.AGGREGATE(15,6,ROW(MAESTRO!$B$3:$B$1000)/((MAESTRO!$B$3:$B$1000="OPA")*(UPPER(MAESTRO!$L$3:$L$1000)="CONFIRMADO")),ROWS($A$3:A116))),"")</f>
        <v/>
      </c>
    </row>
    <row r="117" spans="1:24" ht="22.05" customHeight="1">
      <c r="A117" s="10" t="str">
        <f ca="1">IFERROR(INDEX(MAESTRO!A:A,_xludf.AGGREGATE(15,6,ROW(MAESTRO!$B$3:$B$1000)/((MAESTRO!$B$3:$B$1000="OPA")*(UPPER(MAESTRO!$L$3:$L$1000)="CONFIRMADO")),ROWS($A$3:A117))),"")</f>
        <v/>
      </c>
      <c r="B117" s="10" t="str">
        <f ca="1">IFERROR(INDEX(MAESTRO!B:B,_xludf.AGGREGATE(15,6,ROW(MAESTRO!$B$3:$B$1000)/((MAESTRO!$B$3:$B$1000="OPA")*(UPPER(MAESTRO!$L$3:$L$1000)="CONFIRMADO")),ROWS($A$3:A117))),"")</f>
        <v/>
      </c>
      <c r="C117" s="10" t="str">
        <f ca="1">IFERROR(INDEX(MAESTRO!C:C,_xludf.AGGREGATE(15,6,ROW(MAESTRO!$B$3:$B$1000)/((MAESTRO!$B$3:$B$1000="OPA")*(UPPER(MAESTRO!$L$3:$L$1000)="CONFIRMADO")),ROWS($A$3:A117))),"")</f>
        <v/>
      </c>
      <c r="D117" s="10" t="str">
        <f ca="1">IFERROR(INDEX(MAESTRO!D:D,_xludf.AGGREGATE(15,6,ROW(MAESTRO!$B$3:$B$1000)/((MAESTRO!$B$3:$B$1000="OPA")*(UPPER(MAESTRO!$L$3:$L$1000)="CONFIRMADO")),ROWS($A$3:A117))),"")</f>
        <v/>
      </c>
      <c r="E117" s="10" t="str">
        <f ca="1">IFERROR(INDEX(MAESTRO!E:E,_xludf.AGGREGATE(15,6,ROW(MAESTRO!$B$3:$B$1000)/((MAESTRO!$B$3:$B$1000="OPA")*(UPPER(MAESTRO!$L$3:$L$1000)="CONFIRMADO")),ROWS($A$3:A117))),"")</f>
        <v/>
      </c>
      <c r="F117" s="10" t="str">
        <f ca="1">IFERROR(INDEX(MAESTRO!F:F,_xludf.AGGREGATE(15,6,ROW(MAESTRO!$B$3:$B$1000)/((MAESTRO!$B$3:$B$1000="OPA")*(UPPER(MAESTRO!$L$3:$L$1000)="CONFIRMADO")),ROWS($A$3:A117))),"")</f>
        <v/>
      </c>
      <c r="G117" s="10" t="str">
        <f ca="1">IFERROR(INDEX(MAESTRO!G:G,_xludf.AGGREGATE(15,6,ROW(MAESTRO!$B$3:$B$1000)/((MAESTRO!$B$3:$B$1000="OPA")*(UPPER(MAESTRO!$L$3:$L$1000)="CONFIRMADO")),ROWS($A$3:A117))),"")</f>
        <v/>
      </c>
      <c r="H117" s="10" t="str">
        <f ca="1">IFERROR(INDEX(MAESTRO!H:H,_xludf.AGGREGATE(15,6,ROW(MAESTRO!$B$3:$B$1000)/((MAESTRO!$B$3:$B$1000="OPA")*(UPPER(MAESTRO!$L$3:$L$1000)="CONFIRMADO")),ROWS($A$3:A117))),"")</f>
        <v/>
      </c>
      <c r="I117" s="10" t="str">
        <f ca="1">IFERROR(INDEX(MAESTRO!I:I,_xludf.AGGREGATE(15,6,ROW(MAESTRO!$B$3:$B$1000)/((MAESTRO!$B$3:$B$1000="OPA")*(UPPER(MAESTRO!$L$3:$L$1000)="CONFIRMADO")),ROWS($A$3:A117))),"")</f>
        <v/>
      </c>
      <c r="J117" s="10" t="str">
        <f ca="1">IFERROR(INDEX(MAESTRO!J:J,_xludf.AGGREGATE(15,6,ROW(MAESTRO!$B$3:$B$1000)/((MAESTRO!$B$3:$B$1000="OPA")*(UPPER(MAESTRO!$L$3:$L$1000)="CONFIRMADO")),ROWS($A$3:A117))),"")</f>
        <v/>
      </c>
      <c r="K117" s="10" t="str">
        <f ca="1">IFERROR(INDEX(MAESTRO!K:K,_xludf.AGGREGATE(15,6,ROW(MAESTRO!$B$3:$B$1000)/((MAESTRO!$B$3:$B$1000="OPA")*(UPPER(MAESTRO!$L$3:$L$1000)="CONFIRMADO")),ROWS($A$3:A117))),"")</f>
        <v/>
      </c>
      <c r="L117" s="10" t="str">
        <f ca="1">IFERROR(INDEX(MAESTRO!L:L,_xludf.AGGREGATE(15,6,ROW(MAESTRO!$B$3:$B$1000)/((MAESTRO!$B$3:$B$1000="OPA")*(UPPER(MAESTRO!$L$3:$L$1000)="CONFIRMADO")),ROWS($A$3:A117))),"")</f>
        <v/>
      </c>
      <c r="M117" s="10" t="str">
        <f ca="1">IFERROR(INDEX(MAESTRO!M:M,_xludf.AGGREGATE(15,6,ROW(MAESTRO!$B$3:$B$1000)/((MAESTRO!$B$3:$B$1000="OPA")*(UPPER(MAESTRO!$L$3:$L$1000)="CONFIRMADO")),ROWS($A$3:A117))),"")</f>
        <v/>
      </c>
      <c r="N117" s="10" t="str">
        <f ca="1">IFERROR(INDEX(MAESTRO!N:N,_xludf.AGGREGATE(15,6,ROW(MAESTRO!$B$3:$B$1000)/((MAESTRO!$B$3:$B$1000="OPA")*(UPPER(MAESTRO!$L$3:$L$1000)="CONFIRMADO")),ROWS($A$3:A117))),"")</f>
        <v/>
      </c>
      <c r="O117" s="10" t="str">
        <f ca="1">IFERROR(INDEX(MAESTRO!O:O,_xludf.AGGREGATE(15,6,ROW(MAESTRO!$B$3:$B$1000)/((MAESTRO!$B$3:$B$1000="OPA")*(UPPER(MAESTRO!$L$3:$L$1000)="CONFIRMADO")),ROWS($A$3:A117))),"")</f>
        <v/>
      </c>
      <c r="P117" s="10" t="str">
        <f ca="1">IFERROR(INDEX(MAESTRO!P:P,_xludf.AGGREGATE(15,6,ROW(MAESTRO!$B$3:$B$1000)/((MAESTRO!$B$3:$B$1000="OPA")*(UPPER(MAESTRO!$L$3:$L$1000)="CONFIRMADO")),ROWS($A$3:A117))),"")</f>
        <v/>
      </c>
      <c r="Q117" s="10" t="str">
        <f ca="1">IFERROR(INDEX(MAESTRO!Q:Q,_xludf.AGGREGATE(15,6,ROW(MAESTRO!$B$3:$B$1000)/((MAESTRO!$B$3:$B$1000="OPA")*(UPPER(MAESTRO!$L$3:$L$1000)="CONFIRMADO")),ROWS($A$3:A117))),"")</f>
        <v/>
      </c>
      <c r="R117" s="10" t="str">
        <f ca="1">IFERROR(INDEX(MAESTRO!R:R,_xludf.AGGREGATE(15,6,ROW(MAESTRO!$B$3:$B$1000)/((MAESTRO!$B$3:$B$1000="OPA")*(UPPER(MAESTRO!$L$3:$L$1000)="CONFIRMADO")),ROWS($A$3:A117))),"")</f>
        <v/>
      </c>
      <c r="S117" s="10" t="str">
        <f ca="1">IFERROR(INDEX(MAESTRO!S:S,_xludf.AGGREGATE(15,6,ROW(MAESTRO!$B$3:$B$1000)/((MAESTRO!$B$3:$B$1000="OPA")*(UPPER(MAESTRO!$L$3:$L$1000)="CONFIRMADO")),ROWS($A$3:A117))),"")</f>
        <v/>
      </c>
      <c r="T117" s="10" t="str">
        <f ca="1">IFERROR(INDEX(MAESTRO!T:T,_xludf.AGGREGATE(15,6,ROW(MAESTRO!$B$3:$B$1000)/((MAESTRO!$B$3:$B$1000="OPA")*(UPPER(MAESTRO!$L$3:$L$1000)="CONFIRMADO")),ROWS($A$3:A117))),"")</f>
        <v/>
      </c>
      <c r="U117" s="10" t="str">
        <f ca="1">IFERROR(INDEX(MAESTRO!U:U,_xludf.AGGREGATE(15,6,ROW(MAESTRO!$B$3:$B$1000)/((MAESTRO!$B$3:$B$1000="OPA")*(UPPER(MAESTRO!$L$3:$L$1000)="CONFIRMADO")),ROWS($A$3:A117))),"")</f>
        <v/>
      </c>
      <c r="V117" s="10" t="str">
        <f ca="1">IFERROR(INDEX(MAESTRO!V:V,_xludf.AGGREGATE(15,6,ROW(MAESTRO!$B$3:$B$1000)/((MAESTRO!$B$3:$B$1000="OPA")*(UPPER(MAESTRO!$L$3:$L$1000)="CONFIRMADO")),ROWS($A$3:A117))),"")</f>
        <v/>
      </c>
      <c r="W117" s="10" t="str">
        <f ca="1">IFERROR(INDEX(MAESTRO!W:W,_xludf.AGGREGATE(15,6,ROW(MAESTRO!$B$3:$B$1000)/((MAESTRO!$B$3:$B$1000="OPA")*(UPPER(MAESTRO!$L$3:$L$1000)="CONFIRMADO")),ROWS($A$3:A117))),"")</f>
        <v/>
      </c>
      <c r="X117" s="10" t="str">
        <f ca="1">IFERROR(INDEX(MAESTRO!X:X,_xludf.AGGREGATE(15,6,ROW(MAESTRO!$B$3:$B$1000)/((MAESTRO!$B$3:$B$1000="OPA")*(UPPER(MAESTRO!$L$3:$L$1000)="CONFIRMADO")),ROWS($A$3:A117))),"")</f>
        <v/>
      </c>
    </row>
    <row r="118" spans="1:24" ht="22.05" customHeight="1">
      <c r="A118" s="27" t="str">
        <f ca="1">IFERROR(INDEX(MAESTRO!A:A,_xludf.AGGREGATE(15,6,ROW(MAESTRO!$B$3:$B$1000)/((MAESTRO!$B$3:$B$1000="OPA")*(UPPER(MAESTRO!$L$3:$L$1000)="CONFIRMADO")),ROWS($A$3:A118))),"")</f>
        <v/>
      </c>
      <c r="B118" s="27" t="str">
        <f ca="1">IFERROR(INDEX(MAESTRO!B:B,_xludf.AGGREGATE(15,6,ROW(MAESTRO!$B$3:$B$1000)/((MAESTRO!$B$3:$B$1000="OPA")*(UPPER(MAESTRO!$L$3:$L$1000)="CONFIRMADO")),ROWS($A$3:A118))),"")</f>
        <v/>
      </c>
      <c r="C118" s="27" t="str">
        <f ca="1">IFERROR(INDEX(MAESTRO!C:C,_xludf.AGGREGATE(15,6,ROW(MAESTRO!$B$3:$B$1000)/((MAESTRO!$B$3:$B$1000="OPA")*(UPPER(MAESTRO!$L$3:$L$1000)="CONFIRMADO")),ROWS($A$3:A118))),"")</f>
        <v/>
      </c>
      <c r="D118" s="27" t="str">
        <f ca="1">IFERROR(INDEX(MAESTRO!D:D,_xludf.AGGREGATE(15,6,ROW(MAESTRO!$B$3:$B$1000)/((MAESTRO!$B$3:$B$1000="OPA")*(UPPER(MAESTRO!$L$3:$L$1000)="CONFIRMADO")),ROWS($A$3:A118))),"")</f>
        <v/>
      </c>
      <c r="E118" s="27" t="str">
        <f ca="1">IFERROR(INDEX(MAESTRO!E:E,_xludf.AGGREGATE(15,6,ROW(MAESTRO!$B$3:$B$1000)/((MAESTRO!$B$3:$B$1000="OPA")*(UPPER(MAESTRO!$L$3:$L$1000)="CONFIRMADO")),ROWS($A$3:A118))),"")</f>
        <v/>
      </c>
      <c r="F118" s="27" t="str">
        <f ca="1">IFERROR(INDEX(MAESTRO!F:F,_xludf.AGGREGATE(15,6,ROW(MAESTRO!$B$3:$B$1000)/((MAESTRO!$B$3:$B$1000="OPA")*(UPPER(MAESTRO!$L$3:$L$1000)="CONFIRMADO")),ROWS($A$3:A118))),"")</f>
        <v/>
      </c>
      <c r="G118" s="27" t="str">
        <f ca="1">IFERROR(INDEX(MAESTRO!G:G,_xludf.AGGREGATE(15,6,ROW(MAESTRO!$B$3:$B$1000)/((MAESTRO!$B$3:$B$1000="OPA")*(UPPER(MAESTRO!$L$3:$L$1000)="CONFIRMADO")),ROWS($A$3:A118))),"")</f>
        <v/>
      </c>
      <c r="H118" s="27" t="str">
        <f ca="1">IFERROR(INDEX(MAESTRO!H:H,_xludf.AGGREGATE(15,6,ROW(MAESTRO!$B$3:$B$1000)/((MAESTRO!$B$3:$B$1000="OPA")*(UPPER(MAESTRO!$L$3:$L$1000)="CONFIRMADO")),ROWS($A$3:A118))),"")</f>
        <v/>
      </c>
      <c r="I118" s="27" t="str">
        <f ca="1">IFERROR(INDEX(MAESTRO!I:I,_xludf.AGGREGATE(15,6,ROW(MAESTRO!$B$3:$B$1000)/((MAESTRO!$B$3:$B$1000="OPA")*(UPPER(MAESTRO!$L$3:$L$1000)="CONFIRMADO")),ROWS($A$3:A118))),"")</f>
        <v/>
      </c>
      <c r="J118" s="27" t="str">
        <f ca="1">IFERROR(INDEX(MAESTRO!J:J,_xludf.AGGREGATE(15,6,ROW(MAESTRO!$B$3:$B$1000)/((MAESTRO!$B$3:$B$1000="OPA")*(UPPER(MAESTRO!$L$3:$L$1000)="CONFIRMADO")),ROWS($A$3:A118))),"")</f>
        <v/>
      </c>
      <c r="K118" s="27" t="str">
        <f ca="1">IFERROR(INDEX(MAESTRO!K:K,_xludf.AGGREGATE(15,6,ROW(MAESTRO!$B$3:$B$1000)/((MAESTRO!$B$3:$B$1000="OPA")*(UPPER(MAESTRO!$L$3:$L$1000)="CONFIRMADO")),ROWS($A$3:A118))),"")</f>
        <v/>
      </c>
      <c r="L118" s="27" t="str">
        <f ca="1">IFERROR(INDEX(MAESTRO!L:L,_xludf.AGGREGATE(15,6,ROW(MAESTRO!$B$3:$B$1000)/((MAESTRO!$B$3:$B$1000="OPA")*(UPPER(MAESTRO!$L$3:$L$1000)="CONFIRMADO")),ROWS($A$3:A118))),"")</f>
        <v/>
      </c>
      <c r="M118" s="27" t="str">
        <f ca="1">IFERROR(INDEX(MAESTRO!M:M,_xludf.AGGREGATE(15,6,ROW(MAESTRO!$B$3:$B$1000)/((MAESTRO!$B$3:$B$1000="OPA")*(UPPER(MAESTRO!$L$3:$L$1000)="CONFIRMADO")),ROWS($A$3:A118))),"")</f>
        <v/>
      </c>
      <c r="N118" s="27" t="str">
        <f ca="1">IFERROR(INDEX(MAESTRO!N:N,_xludf.AGGREGATE(15,6,ROW(MAESTRO!$B$3:$B$1000)/((MAESTRO!$B$3:$B$1000="OPA")*(UPPER(MAESTRO!$L$3:$L$1000)="CONFIRMADO")),ROWS($A$3:A118))),"")</f>
        <v/>
      </c>
      <c r="O118" s="27" t="str">
        <f ca="1">IFERROR(INDEX(MAESTRO!O:O,_xludf.AGGREGATE(15,6,ROW(MAESTRO!$B$3:$B$1000)/((MAESTRO!$B$3:$B$1000="OPA")*(UPPER(MAESTRO!$L$3:$L$1000)="CONFIRMADO")),ROWS($A$3:A118))),"")</f>
        <v/>
      </c>
      <c r="P118" s="27" t="str">
        <f ca="1">IFERROR(INDEX(MAESTRO!P:P,_xludf.AGGREGATE(15,6,ROW(MAESTRO!$B$3:$B$1000)/((MAESTRO!$B$3:$B$1000="OPA")*(UPPER(MAESTRO!$L$3:$L$1000)="CONFIRMADO")),ROWS($A$3:A118))),"")</f>
        <v/>
      </c>
      <c r="Q118" s="27" t="str">
        <f ca="1">IFERROR(INDEX(MAESTRO!Q:Q,_xludf.AGGREGATE(15,6,ROW(MAESTRO!$B$3:$B$1000)/((MAESTRO!$B$3:$B$1000="OPA")*(UPPER(MAESTRO!$L$3:$L$1000)="CONFIRMADO")),ROWS($A$3:A118))),"")</f>
        <v/>
      </c>
      <c r="R118" s="27" t="str">
        <f ca="1">IFERROR(INDEX(MAESTRO!R:R,_xludf.AGGREGATE(15,6,ROW(MAESTRO!$B$3:$B$1000)/((MAESTRO!$B$3:$B$1000="OPA")*(UPPER(MAESTRO!$L$3:$L$1000)="CONFIRMADO")),ROWS($A$3:A118))),"")</f>
        <v/>
      </c>
      <c r="S118" s="27" t="str">
        <f ca="1">IFERROR(INDEX(MAESTRO!S:S,_xludf.AGGREGATE(15,6,ROW(MAESTRO!$B$3:$B$1000)/((MAESTRO!$B$3:$B$1000="OPA")*(UPPER(MAESTRO!$L$3:$L$1000)="CONFIRMADO")),ROWS($A$3:A118))),"")</f>
        <v/>
      </c>
      <c r="T118" s="27" t="str">
        <f ca="1">IFERROR(INDEX(MAESTRO!T:T,_xludf.AGGREGATE(15,6,ROW(MAESTRO!$B$3:$B$1000)/((MAESTRO!$B$3:$B$1000="OPA")*(UPPER(MAESTRO!$L$3:$L$1000)="CONFIRMADO")),ROWS($A$3:A118))),"")</f>
        <v/>
      </c>
      <c r="U118" s="27" t="str">
        <f ca="1">IFERROR(INDEX(MAESTRO!U:U,_xludf.AGGREGATE(15,6,ROW(MAESTRO!$B$3:$B$1000)/((MAESTRO!$B$3:$B$1000="OPA")*(UPPER(MAESTRO!$L$3:$L$1000)="CONFIRMADO")),ROWS($A$3:A118))),"")</f>
        <v/>
      </c>
      <c r="V118" s="27" t="str">
        <f ca="1">IFERROR(INDEX(MAESTRO!V:V,_xludf.AGGREGATE(15,6,ROW(MAESTRO!$B$3:$B$1000)/((MAESTRO!$B$3:$B$1000="OPA")*(UPPER(MAESTRO!$L$3:$L$1000)="CONFIRMADO")),ROWS($A$3:A118))),"")</f>
        <v/>
      </c>
      <c r="W118" s="27" t="str">
        <f ca="1">IFERROR(INDEX(MAESTRO!W:W,_xludf.AGGREGATE(15,6,ROW(MAESTRO!$B$3:$B$1000)/((MAESTRO!$B$3:$B$1000="OPA")*(UPPER(MAESTRO!$L$3:$L$1000)="CONFIRMADO")),ROWS($A$3:A118))),"")</f>
        <v/>
      </c>
      <c r="X118" s="27" t="str">
        <f ca="1">IFERROR(INDEX(MAESTRO!X:X,_xludf.AGGREGATE(15,6,ROW(MAESTRO!$B$3:$B$1000)/((MAESTRO!$B$3:$B$1000="OPA")*(UPPER(MAESTRO!$L$3:$L$1000)="CONFIRMADO")),ROWS($A$3:A118))),"")</f>
        <v/>
      </c>
    </row>
    <row r="119" spans="1:24" ht="22.05" customHeight="1">
      <c r="A119" s="10" t="str">
        <f ca="1">IFERROR(INDEX(MAESTRO!A:A,_xludf.AGGREGATE(15,6,ROW(MAESTRO!$B$3:$B$1000)/((MAESTRO!$B$3:$B$1000="OPA")*(UPPER(MAESTRO!$L$3:$L$1000)="CONFIRMADO")),ROWS($A$3:A119))),"")</f>
        <v/>
      </c>
      <c r="B119" s="10" t="str">
        <f ca="1">IFERROR(INDEX(MAESTRO!B:B,_xludf.AGGREGATE(15,6,ROW(MAESTRO!$B$3:$B$1000)/((MAESTRO!$B$3:$B$1000="OPA")*(UPPER(MAESTRO!$L$3:$L$1000)="CONFIRMADO")),ROWS($A$3:A119))),"")</f>
        <v/>
      </c>
      <c r="C119" s="10" t="str">
        <f ca="1">IFERROR(INDEX(MAESTRO!C:C,_xludf.AGGREGATE(15,6,ROW(MAESTRO!$B$3:$B$1000)/((MAESTRO!$B$3:$B$1000="OPA")*(UPPER(MAESTRO!$L$3:$L$1000)="CONFIRMADO")),ROWS($A$3:A119))),"")</f>
        <v/>
      </c>
      <c r="D119" s="10" t="str">
        <f ca="1">IFERROR(INDEX(MAESTRO!D:D,_xludf.AGGREGATE(15,6,ROW(MAESTRO!$B$3:$B$1000)/((MAESTRO!$B$3:$B$1000="OPA")*(UPPER(MAESTRO!$L$3:$L$1000)="CONFIRMADO")),ROWS($A$3:A119))),"")</f>
        <v/>
      </c>
      <c r="E119" s="10" t="str">
        <f ca="1">IFERROR(INDEX(MAESTRO!E:E,_xludf.AGGREGATE(15,6,ROW(MAESTRO!$B$3:$B$1000)/((MAESTRO!$B$3:$B$1000="OPA")*(UPPER(MAESTRO!$L$3:$L$1000)="CONFIRMADO")),ROWS($A$3:A119))),"")</f>
        <v/>
      </c>
      <c r="F119" s="10" t="str">
        <f ca="1">IFERROR(INDEX(MAESTRO!F:F,_xludf.AGGREGATE(15,6,ROW(MAESTRO!$B$3:$B$1000)/((MAESTRO!$B$3:$B$1000="OPA")*(UPPER(MAESTRO!$L$3:$L$1000)="CONFIRMADO")),ROWS($A$3:A119))),"")</f>
        <v/>
      </c>
      <c r="G119" s="10" t="str">
        <f ca="1">IFERROR(INDEX(MAESTRO!G:G,_xludf.AGGREGATE(15,6,ROW(MAESTRO!$B$3:$B$1000)/((MAESTRO!$B$3:$B$1000="OPA")*(UPPER(MAESTRO!$L$3:$L$1000)="CONFIRMADO")),ROWS($A$3:A119))),"")</f>
        <v/>
      </c>
      <c r="H119" s="10" t="str">
        <f ca="1">IFERROR(INDEX(MAESTRO!H:H,_xludf.AGGREGATE(15,6,ROW(MAESTRO!$B$3:$B$1000)/((MAESTRO!$B$3:$B$1000="OPA")*(UPPER(MAESTRO!$L$3:$L$1000)="CONFIRMADO")),ROWS($A$3:A119))),"")</f>
        <v/>
      </c>
      <c r="I119" s="10" t="str">
        <f ca="1">IFERROR(INDEX(MAESTRO!I:I,_xludf.AGGREGATE(15,6,ROW(MAESTRO!$B$3:$B$1000)/((MAESTRO!$B$3:$B$1000="OPA")*(UPPER(MAESTRO!$L$3:$L$1000)="CONFIRMADO")),ROWS($A$3:A119))),"")</f>
        <v/>
      </c>
      <c r="J119" s="10" t="str">
        <f ca="1">IFERROR(INDEX(MAESTRO!J:J,_xludf.AGGREGATE(15,6,ROW(MAESTRO!$B$3:$B$1000)/((MAESTRO!$B$3:$B$1000="OPA")*(UPPER(MAESTRO!$L$3:$L$1000)="CONFIRMADO")),ROWS($A$3:A119))),"")</f>
        <v/>
      </c>
      <c r="K119" s="10" t="str">
        <f ca="1">IFERROR(INDEX(MAESTRO!K:K,_xludf.AGGREGATE(15,6,ROW(MAESTRO!$B$3:$B$1000)/((MAESTRO!$B$3:$B$1000="OPA")*(UPPER(MAESTRO!$L$3:$L$1000)="CONFIRMADO")),ROWS($A$3:A119))),"")</f>
        <v/>
      </c>
      <c r="L119" s="10" t="str">
        <f ca="1">IFERROR(INDEX(MAESTRO!L:L,_xludf.AGGREGATE(15,6,ROW(MAESTRO!$B$3:$B$1000)/((MAESTRO!$B$3:$B$1000="OPA")*(UPPER(MAESTRO!$L$3:$L$1000)="CONFIRMADO")),ROWS($A$3:A119))),"")</f>
        <v/>
      </c>
      <c r="M119" s="10" t="str">
        <f ca="1">IFERROR(INDEX(MAESTRO!M:M,_xludf.AGGREGATE(15,6,ROW(MAESTRO!$B$3:$B$1000)/((MAESTRO!$B$3:$B$1000="OPA")*(UPPER(MAESTRO!$L$3:$L$1000)="CONFIRMADO")),ROWS($A$3:A119))),"")</f>
        <v/>
      </c>
      <c r="N119" s="10" t="str">
        <f ca="1">IFERROR(INDEX(MAESTRO!N:N,_xludf.AGGREGATE(15,6,ROW(MAESTRO!$B$3:$B$1000)/((MAESTRO!$B$3:$B$1000="OPA")*(UPPER(MAESTRO!$L$3:$L$1000)="CONFIRMADO")),ROWS($A$3:A119))),"")</f>
        <v/>
      </c>
      <c r="O119" s="10" t="str">
        <f ca="1">IFERROR(INDEX(MAESTRO!O:O,_xludf.AGGREGATE(15,6,ROW(MAESTRO!$B$3:$B$1000)/((MAESTRO!$B$3:$B$1000="OPA")*(UPPER(MAESTRO!$L$3:$L$1000)="CONFIRMADO")),ROWS($A$3:A119))),"")</f>
        <v/>
      </c>
      <c r="P119" s="10" t="str">
        <f ca="1">IFERROR(INDEX(MAESTRO!P:P,_xludf.AGGREGATE(15,6,ROW(MAESTRO!$B$3:$B$1000)/((MAESTRO!$B$3:$B$1000="OPA")*(UPPER(MAESTRO!$L$3:$L$1000)="CONFIRMADO")),ROWS($A$3:A119))),"")</f>
        <v/>
      </c>
      <c r="Q119" s="10" t="str">
        <f ca="1">IFERROR(INDEX(MAESTRO!Q:Q,_xludf.AGGREGATE(15,6,ROW(MAESTRO!$B$3:$B$1000)/((MAESTRO!$B$3:$B$1000="OPA")*(UPPER(MAESTRO!$L$3:$L$1000)="CONFIRMADO")),ROWS($A$3:A119))),"")</f>
        <v/>
      </c>
      <c r="R119" s="10" t="str">
        <f ca="1">IFERROR(INDEX(MAESTRO!R:R,_xludf.AGGREGATE(15,6,ROW(MAESTRO!$B$3:$B$1000)/((MAESTRO!$B$3:$B$1000="OPA")*(UPPER(MAESTRO!$L$3:$L$1000)="CONFIRMADO")),ROWS($A$3:A119))),"")</f>
        <v/>
      </c>
      <c r="S119" s="10" t="str">
        <f ca="1">IFERROR(INDEX(MAESTRO!S:S,_xludf.AGGREGATE(15,6,ROW(MAESTRO!$B$3:$B$1000)/((MAESTRO!$B$3:$B$1000="OPA")*(UPPER(MAESTRO!$L$3:$L$1000)="CONFIRMADO")),ROWS($A$3:A119))),"")</f>
        <v/>
      </c>
      <c r="T119" s="10" t="str">
        <f ca="1">IFERROR(INDEX(MAESTRO!T:T,_xludf.AGGREGATE(15,6,ROW(MAESTRO!$B$3:$B$1000)/((MAESTRO!$B$3:$B$1000="OPA")*(UPPER(MAESTRO!$L$3:$L$1000)="CONFIRMADO")),ROWS($A$3:A119))),"")</f>
        <v/>
      </c>
      <c r="U119" s="10" t="str">
        <f ca="1">IFERROR(INDEX(MAESTRO!U:U,_xludf.AGGREGATE(15,6,ROW(MAESTRO!$B$3:$B$1000)/((MAESTRO!$B$3:$B$1000="OPA")*(UPPER(MAESTRO!$L$3:$L$1000)="CONFIRMADO")),ROWS($A$3:A119))),"")</f>
        <v/>
      </c>
      <c r="V119" s="10" t="str">
        <f ca="1">IFERROR(INDEX(MAESTRO!V:V,_xludf.AGGREGATE(15,6,ROW(MAESTRO!$B$3:$B$1000)/((MAESTRO!$B$3:$B$1000="OPA")*(UPPER(MAESTRO!$L$3:$L$1000)="CONFIRMADO")),ROWS($A$3:A119))),"")</f>
        <v/>
      </c>
      <c r="W119" s="10" t="str">
        <f ca="1">IFERROR(INDEX(MAESTRO!W:W,_xludf.AGGREGATE(15,6,ROW(MAESTRO!$B$3:$B$1000)/((MAESTRO!$B$3:$B$1000="OPA")*(UPPER(MAESTRO!$L$3:$L$1000)="CONFIRMADO")),ROWS($A$3:A119))),"")</f>
        <v/>
      </c>
      <c r="X119" s="10" t="str">
        <f ca="1">IFERROR(INDEX(MAESTRO!X:X,_xludf.AGGREGATE(15,6,ROW(MAESTRO!$B$3:$B$1000)/((MAESTRO!$B$3:$B$1000="OPA")*(UPPER(MAESTRO!$L$3:$L$1000)="CONFIRMADO")),ROWS($A$3:A119))),"")</f>
        <v/>
      </c>
    </row>
    <row r="120" spans="1:24" ht="22.05" customHeight="1">
      <c r="A120" s="27" t="str">
        <f ca="1">IFERROR(INDEX(MAESTRO!A:A,_xludf.AGGREGATE(15,6,ROW(MAESTRO!$B$3:$B$1000)/((MAESTRO!$B$3:$B$1000="OPA")*(UPPER(MAESTRO!$L$3:$L$1000)="CONFIRMADO")),ROWS($A$3:A120))),"")</f>
        <v/>
      </c>
      <c r="B120" s="27" t="str">
        <f ca="1">IFERROR(INDEX(MAESTRO!B:B,_xludf.AGGREGATE(15,6,ROW(MAESTRO!$B$3:$B$1000)/((MAESTRO!$B$3:$B$1000="OPA")*(UPPER(MAESTRO!$L$3:$L$1000)="CONFIRMADO")),ROWS($A$3:A120))),"")</f>
        <v/>
      </c>
      <c r="C120" s="27" t="str">
        <f ca="1">IFERROR(INDEX(MAESTRO!C:C,_xludf.AGGREGATE(15,6,ROW(MAESTRO!$B$3:$B$1000)/((MAESTRO!$B$3:$B$1000="OPA")*(UPPER(MAESTRO!$L$3:$L$1000)="CONFIRMADO")),ROWS($A$3:A120))),"")</f>
        <v/>
      </c>
      <c r="D120" s="27" t="str">
        <f ca="1">IFERROR(INDEX(MAESTRO!D:D,_xludf.AGGREGATE(15,6,ROW(MAESTRO!$B$3:$B$1000)/((MAESTRO!$B$3:$B$1000="OPA")*(UPPER(MAESTRO!$L$3:$L$1000)="CONFIRMADO")),ROWS($A$3:A120))),"")</f>
        <v/>
      </c>
      <c r="E120" s="27" t="str">
        <f ca="1">IFERROR(INDEX(MAESTRO!E:E,_xludf.AGGREGATE(15,6,ROW(MAESTRO!$B$3:$B$1000)/((MAESTRO!$B$3:$B$1000="OPA")*(UPPER(MAESTRO!$L$3:$L$1000)="CONFIRMADO")),ROWS($A$3:A120))),"")</f>
        <v/>
      </c>
      <c r="F120" s="27" t="str">
        <f ca="1">IFERROR(INDEX(MAESTRO!F:F,_xludf.AGGREGATE(15,6,ROW(MAESTRO!$B$3:$B$1000)/((MAESTRO!$B$3:$B$1000="OPA")*(UPPER(MAESTRO!$L$3:$L$1000)="CONFIRMADO")),ROWS($A$3:A120))),"")</f>
        <v/>
      </c>
      <c r="G120" s="27" t="str">
        <f ca="1">IFERROR(INDEX(MAESTRO!G:G,_xludf.AGGREGATE(15,6,ROW(MAESTRO!$B$3:$B$1000)/((MAESTRO!$B$3:$B$1000="OPA")*(UPPER(MAESTRO!$L$3:$L$1000)="CONFIRMADO")),ROWS($A$3:A120))),"")</f>
        <v/>
      </c>
      <c r="H120" s="27" t="str">
        <f ca="1">IFERROR(INDEX(MAESTRO!H:H,_xludf.AGGREGATE(15,6,ROW(MAESTRO!$B$3:$B$1000)/((MAESTRO!$B$3:$B$1000="OPA")*(UPPER(MAESTRO!$L$3:$L$1000)="CONFIRMADO")),ROWS($A$3:A120))),"")</f>
        <v/>
      </c>
      <c r="I120" s="27" t="str">
        <f ca="1">IFERROR(INDEX(MAESTRO!I:I,_xludf.AGGREGATE(15,6,ROW(MAESTRO!$B$3:$B$1000)/((MAESTRO!$B$3:$B$1000="OPA")*(UPPER(MAESTRO!$L$3:$L$1000)="CONFIRMADO")),ROWS($A$3:A120))),"")</f>
        <v/>
      </c>
      <c r="J120" s="27" t="str">
        <f ca="1">IFERROR(INDEX(MAESTRO!J:J,_xludf.AGGREGATE(15,6,ROW(MAESTRO!$B$3:$B$1000)/((MAESTRO!$B$3:$B$1000="OPA")*(UPPER(MAESTRO!$L$3:$L$1000)="CONFIRMADO")),ROWS($A$3:A120))),"")</f>
        <v/>
      </c>
      <c r="K120" s="27" t="str">
        <f ca="1">IFERROR(INDEX(MAESTRO!K:K,_xludf.AGGREGATE(15,6,ROW(MAESTRO!$B$3:$B$1000)/((MAESTRO!$B$3:$B$1000="OPA")*(UPPER(MAESTRO!$L$3:$L$1000)="CONFIRMADO")),ROWS($A$3:A120))),"")</f>
        <v/>
      </c>
      <c r="L120" s="27" t="str">
        <f ca="1">IFERROR(INDEX(MAESTRO!L:L,_xludf.AGGREGATE(15,6,ROW(MAESTRO!$B$3:$B$1000)/((MAESTRO!$B$3:$B$1000="OPA")*(UPPER(MAESTRO!$L$3:$L$1000)="CONFIRMADO")),ROWS($A$3:A120))),"")</f>
        <v/>
      </c>
      <c r="M120" s="27" t="str">
        <f ca="1">IFERROR(INDEX(MAESTRO!M:M,_xludf.AGGREGATE(15,6,ROW(MAESTRO!$B$3:$B$1000)/((MAESTRO!$B$3:$B$1000="OPA")*(UPPER(MAESTRO!$L$3:$L$1000)="CONFIRMADO")),ROWS($A$3:A120))),"")</f>
        <v/>
      </c>
      <c r="N120" s="27" t="str">
        <f ca="1">IFERROR(INDEX(MAESTRO!N:N,_xludf.AGGREGATE(15,6,ROW(MAESTRO!$B$3:$B$1000)/((MAESTRO!$B$3:$B$1000="OPA")*(UPPER(MAESTRO!$L$3:$L$1000)="CONFIRMADO")),ROWS($A$3:A120))),"")</f>
        <v/>
      </c>
      <c r="O120" s="27" t="str">
        <f ca="1">IFERROR(INDEX(MAESTRO!O:O,_xludf.AGGREGATE(15,6,ROW(MAESTRO!$B$3:$B$1000)/((MAESTRO!$B$3:$B$1000="OPA")*(UPPER(MAESTRO!$L$3:$L$1000)="CONFIRMADO")),ROWS($A$3:A120))),"")</f>
        <v/>
      </c>
      <c r="P120" s="27" t="str">
        <f ca="1">IFERROR(INDEX(MAESTRO!P:P,_xludf.AGGREGATE(15,6,ROW(MAESTRO!$B$3:$B$1000)/((MAESTRO!$B$3:$B$1000="OPA")*(UPPER(MAESTRO!$L$3:$L$1000)="CONFIRMADO")),ROWS($A$3:A120))),"")</f>
        <v/>
      </c>
      <c r="Q120" s="27" t="str">
        <f ca="1">IFERROR(INDEX(MAESTRO!Q:Q,_xludf.AGGREGATE(15,6,ROW(MAESTRO!$B$3:$B$1000)/((MAESTRO!$B$3:$B$1000="OPA")*(UPPER(MAESTRO!$L$3:$L$1000)="CONFIRMADO")),ROWS($A$3:A120))),"")</f>
        <v/>
      </c>
      <c r="R120" s="27" t="str">
        <f ca="1">IFERROR(INDEX(MAESTRO!R:R,_xludf.AGGREGATE(15,6,ROW(MAESTRO!$B$3:$B$1000)/((MAESTRO!$B$3:$B$1000="OPA")*(UPPER(MAESTRO!$L$3:$L$1000)="CONFIRMADO")),ROWS($A$3:A120))),"")</f>
        <v/>
      </c>
      <c r="S120" s="27" t="str">
        <f ca="1">IFERROR(INDEX(MAESTRO!S:S,_xludf.AGGREGATE(15,6,ROW(MAESTRO!$B$3:$B$1000)/((MAESTRO!$B$3:$B$1000="OPA")*(UPPER(MAESTRO!$L$3:$L$1000)="CONFIRMADO")),ROWS($A$3:A120))),"")</f>
        <v/>
      </c>
      <c r="T120" s="27" t="str">
        <f ca="1">IFERROR(INDEX(MAESTRO!T:T,_xludf.AGGREGATE(15,6,ROW(MAESTRO!$B$3:$B$1000)/((MAESTRO!$B$3:$B$1000="OPA")*(UPPER(MAESTRO!$L$3:$L$1000)="CONFIRMADO")),ROWS($A$3:A120))),"")</f>
        <v/>
      </c>
      <c r="U120" s="27" t="str">
        <f ca="1">IFERROR(INDEX(MAESTRO!U:U,_xludf.AGGREGATE(15,6,ROW(MAESTRO!$B$3:$B$1000)/((MAESTRO!$B$3:$B$1000="OPA")*(UPPER(MAESTRO!$L$3:$L$1000)="CONFIRMADO")),ROWS($A$3:A120))),"")</f>
        <v/>
      </c>
      <c r="V120" s="27" t="str">
        <f ca="1">IFERROR(INDEX(MAESTRO!V:V,_xludf.AGGREGATE(15,6,ROW(MAESTRO!$B$3:$B$1000)/((MAESTRO!$B$3:$B$1000="OPA")*(UPPER(MAESTRO!$L$3:$L$1000)="CONFIRMADO")),ROWS($A$3:A120))),"")</f>
        <v/>
      </c>
      <c r="W120" s="27" t="str">
        <f ca="1">IFERROR(INDEX(MAESTRO!W:W,_xludf.AGGREGATE(15,6,ROW(MAESTRO!$B$3:$B$1000)/((MAESTRO!$B$3:$B$1000="OPA")*(UPPER(MAESTRO!$L$3:$L$1000)="CONFIRMADO")),ROWS($A$3:A120))),"")</f>
        <v/>
      </c>
      <c r="X120" s="27" t="str">
        <f ca="1">IFERROR(INDEX(MAESTRO!X:X,_xludf.AGGREGATE(15,6,ROW(MAESTRO!$B$3:$B$1000)/((MAESTRO!$B$3:$B$1000="OPA")*(UPPER(MAESTRO!$L$3:$L$1000)="CONFIRMADO")),ROWS($A$3:A120))),"")</f>
        <v/>
      </c>
    </row>
    <row r="121" spans="1:24" ht="22.05" customHeight="1">
      <c r="A121" s="10" t="str">
        <f ca="1">IFERROR(INDEX(MAESTRO!A:A,_xludf.AGGREGATE(15,6,ROW(MAESTRO!$B$3:$B$1000)/((MAESTRO!$B$3:$B$1000="OPA")*(UPPER(MAESTRO!$L$3:$L$1000)="CONFIRMADO")),ROWS($A$3:A121))),"")</f>
        <v/>
      </c>
      <c r="B121" s="10" t="str">
        <f ca="1">IFERROR(INDEX(MAESTRO!B:B,_xludf.AGGREGATE(15,6,ROW(MAESTRO!$B$3:$B$1000)/((MAESTRO!$B$3:$B$1000="OPA")*(UPPER(MAESTRO!$L$3:$L$1000)="CONFIRMADO")),ROWS($A$3:A121))),"")</f>
        <v/>
      </c>
      <c r="C121" s="10" t="str">
        <f ca="1">IFERROR(INDEX(MAESTRO!C:C,_xludf.AGGREGATE(15,6,ROW(MAESTRO!$B$3:$B$1000)/((MAESTRO!$B$3:$B$1000="OPA")*(UPPER(MAESTRO!$L$3:$L$1000)="CONFIRMADO")),ROWS($A$3:A121))),"")</f>
        <v/>
      </c>
      <c r="D121" s="10" t="str">
        <f ca="1">IFERROR(INDEX(MAESTRO!D:D,_xludf.AGGREGATE(15,6,ROW(MAESTRO!$B$3:$B$1000)/((MAESTRO!$B$3:$B$1000="OPA")*(UPPER(MAESTRO!$L$3:$L$1000)="CONFIRMADO")),ROWS($A$3:A121))),"")</f>
        <v/>
      </c>
      <c r="E121" s="10" t="str">
        <f ca="1">IFERROR(INDEX(MAESTRO!E:E,_xludf.AGGREGATE(15,6,ROW(MAESTRO!$B$3:$B$1000)/((MAESTRO!$B$3:$B$1000="OPA")*(UPPER(MAESTRO!$L$3:$L$1000)="CONFIRMADO")),ROWS($A$3:A121))),"")</f>
        <v/>
      </c>
      <c r="F121" s="10" t="str">
        <f ca="1">IFERROR(INDEX(MAESTRO!F:F,_xludf.AGGREGATE(15,6,ROW(MAESTRO!$B$3:$B$1000)/((MAESTRO!$B$3:$B$1000="OPA")*(UPPER(MAESTRO!$L$3:$L$1000)="CONFIRMADO")),ROWS($A$3:A121))),"")</f>
        <v/>
      </c>
      <c r="G121" s="10" t="str">
        <f ca="1">IFERROR(INDEX(MAESTRO!G:G,_xludf.AGGREGATE(15,6,ROW(MAESTRO!$B$3:$B$1000)/((MAESTRO!$B$3:$B$1000="OPA")*(UPPER(MAESTRO!$L$3:$L$1000)="CONFIRMADO")),ROWS($A$3:A121))),"")</f>
        <v/>
      </c>
      <c r="H121" s="10" t="str">
        <f ca="1">IFERROR(INDEX(MAESTRO!H:H,_xludf.AGGREGATE(15,6,ROW(MAESTRO!$B$3:$B$1000)/((MAESTRO!$B$3:$B$1000="OPA")*(UPPER(MAESTRO!$L$3:$L$1000)="CONFIRMADO")),ROWS($A$3:A121))),"")</f>
        <v/>
      </c>
      <c r="I121" s="10" t="str">
        <f ca="1">IFERROR(INDEX(MAESTRO!I:I,_xludf.AGGREGATE(15,6,ROW(MAESTRO!$B$3:$B$1000)/((MAESTRO!$B$3:$B$1000="OPA")*(UPPER(MAESTRO!$L$3:$L$1000)="CONFIRMADO")),ROWS($A$3:A121))),"")</f>
        <v/>
      </c>
      <c r="J121" s="10" t="str">
        <f ca="1">IFERROR(INDEX(MAESTRO!J:J,_xludf.AGGREGATE(15,6,ROW(MAESTRO!$B$3:$B$1000)/((MAESTRO!$B$3:$B$1000="OPA")*(UPPER(MAESTRO!$L$3:$L$1000)="CONFIRMADO")),ROWS($A$3:A121))),"")</f>
        <v/>
      </c>
      <c r="K121" s="10" t="str">
        <f ca="1">IFERROR(INDEX(MAESTRO!K:K,_xludf.AGGREGATE(15,6,ROW(MAESTRO!$B$3:$B$1000)/((MAESTRO!$B$3:$B$1000="OPA")*(UPPER(MAESTRO!$L$3:$L$1000)="CONFIRMADO")),ROWS($A$3:A121))),"")</f>
        <v/>
      </c>
      <c r="L121" s="10" t="str">
        <f ca="1">IFERROR(INDEX(MAESTRO!L:L,_xludf.AGGREGATE(15,6,ROW(MAESTRO!$B$3:$B$1000)/((MAESTRO!$B$3:$B$1000="OPA")*(UPPER(MAESTRO!$L$3:$L$1000)="CONFIRMADO")),ROWS($A$3:A121))),"")</f>
        <v/>
      </c>
      <c r="M121" s="10" t="str">
        <f ca="1">IFERROR(INDEX(MAESTRO!M:M,_xludf.AGGREGATE(15,6,ROW(MAESTRO!$B$3:$B$1000)/((MAESTRO!$B$3:$B$1000="OPA")*(UPPER(MAESTRO!$L$3:$L$1000)="CONFIRMADO")),ROWS($A$3:A121))),"")</f>
        <v/>
      </c>
      <c r="N121" s="10" t="str">
        <f ca="1">IFERROR(INDEX(MAESTRO!N:N,_xludf.AGGREGATE(15,6,ROW(MAESTRO!$B$3:$B$1000)/((MAESTRO!$B$3:$B$1000="OPA")*(UPPER(MAESTRO!$L$3:$L$1000)="CONFIRMADO")),ROWS($A$3:A121))),"")</f>
        <v/>
      </c>
      <c r="O121" s="10" t="str">
        <f ca="1">IFERROR(INDEX(MAESTRO!O:O,_xludf.AGGREGATE(15,6,ROW(MAESTRO!$B$3:$B$1000)/((MAESTRO!$B$3:$B$1000="OPA")*(UPPER(MAESTRO!$L$3:$L$1000)="CONFIRMADO")),ROWS($A$3:A121))),"")</f>
        <v/>
      </c>
      <c r="P121" s="10" t="str">
        <f ca="1">IFERROR(INDEX(MAESTRO!P:P,_xludf.AGGREGATE(15,6,ROW(MAESTRO!$B$3:$B$1000)/((MAESTRO!$B$3:$B$1000="OPA")*(UPPER(MAESTRO!$L$3:$L$1000)="CONFIRMADO")),ROWS($A$3:A121))),"")</f>
        <v/>
      </c>
      <c r="Q121" s="10" t="str">
        <f ca="1">IFERROR(INDEX(MAESTRO!Q:Q,_xludf.AGGREGATE(15,6,ROW(MAESTRO!$B$3:$B$1000)/((MAESTRO!$B$3:$B$1000="OPA")*(UPPER(MAESTRO!$L$3:$L$1000)="CONFIRMADO")),ROWS($A$3:A121))),"")</f>
        <v/>
      </c>
      <c r="R121" s="10" t="str">
        <f ca="1">IFERROR(INDEX(MAESTRO!R:R,_xludf.AGGREGATE(15,6,ROW(MAESTRO!$B$3:$B$1000)/((MAESTRO!$B$3:$B$1000="OPA")*(UPPER(MAESTRO!$L$3:$L$1000)="CONFIRMADO")),ROWS($A$3:A121))),"")</f>
        <v/>
      </c>
      <c r="S121" s="10" t="str">
        <f ca="1">IFERROR(INDEX(MAESTRO!S:S,_xludf.AGGREGATE(15,6,ROW(MAESTRO!$B$3:$B$1000)/((MAESTRO!$B$3:$B$1000="OPA")*(UPPER(MAESTRO!$L$3:$L$1000)="CONFIRMADO")),ROWS($A$3:A121))),"")</f>
        <v/>
      </c>
      <c r="T121" s="10" t="str">
        <f ca="1">IFERROR(INDEX(MAESTRO!T:T,_xludf.AGGREGATE(15,6,ROW(MAESTRO!$B$3:$B$1000)/((MAESTRO!$B$3:$B$1000="OPA")*(UPPER(MAESTRO!$L$3:$L$1000)="CONFIRMADO")),ROWS($A$3:A121))),"")</f>
        <v/>
      </c>
      <c r="U121" s="10" t="str">
        <f ca="1">IFERROR(INDEX(MAESTRO!U:U,_xludf.AGGREGATE(15,6,ROW(MAESTRO!$B$3:$B$1000)/((MAESTRO!$B$3:$B$1000="OPA")*(UPPER(MAESTRO!$L$3:$L$1000)="CONFIRMADO")),ROWS($A$3:A121))),"")</f>
        <v/>
      </c>
      <c r="V121" s="10" t="str">
        <f ca="1">IFERROR(INDEX(MAESTRO!V:V,_xludf.AGGREGATE(15,6,ROW(MAESTRO!$B$3:$B$1000)/((MAESTRO!$B$3:$B$1000="OPA")*(UPPER(MAESTRO!$L$3:$L$1000)="CONFIRMADO")),ROWS($A$3:A121))),"")</f>
        <v/>
      </c>
      <c r="W121" s="10" t="str">
        <f ca="1">IFERROR(INDEX(MAESTRO!W:W,_xludf.AGGREGATE(15,6,ROW(MAESTRO!$B$3:$B$1000)/((MAESTRO!$B$3:$B$1000="OPA")*(UPPER(MAESTRO!$L$3:$L$1000)="CONFIRMADO")),ROWS($A$3:A121))),"")</f>
        <v/>
      </c>
      <c r="X121" s="10" t="str">
        <f ca="1">IFERROR(INDEX(MAESTRO!X:X,_xludf.AGGREGATE(15,6,ROW(MAESTRO!$B$3:$B$1000)/((MAESTRO!$B$3:$B$1000="OPA")*(UPPER(MAESTRO!$L$3:$L$1000)="CONFIRMADO")),ROWS($A$3:A121))),"")</f>
        <v/>
      </c>
    </row>
    <row r="122" spans="1:24" ht="22.05" customHeight="1">
      <c r="A122" s="27" t="str">
        <f ca="1">IFERROR(INDEX(MAESTRO!A:A,_xludf.AGGREGATE(15,6,ROW(MAESTRO!$B$3:$B$1000)/((MAESTRO!$B$3:$B$1000="OPA")*(UPPER(MAESTRO!$L$3:$L$1000)="CONFIRMADO")),ROWS($A$3:A122))),"")</f>
        <v/>
      </c>
      <c r="B122" s="27" t="str">
        <f ca="1">IFERROR(INDEX(MAESTRO!B:B,_xludf.AGGREGATE(15,6,ROW(MAESTRO!$B$3:$B$1000)/((MAESTRO!$B$3:$B$1000="OPA")*(UPPER(MAESTRO!$L$3:$L$1000)="CONFIRMADO")),ROWS($A$3:A122))),"")</f>
        <v/>
      </c>
      <c r="C122" s="27" t="str">
        <f ca="1">IFERROR(INDEX(MAESTRO!C:C,_xludf.AGGREGATE(15,6,ROW(MAESTRO!$B$3:$B$1000)/((MAESTRO!$B$3:$B$1000="OPA")*(UPPER(MAESTRO!$L$3:$L$1000)="CONFIRMADO")),ROWS($A$3:A122))),"")</f>
        <v/>
      </c>
      <c r="D122" s="27" t="str">
        <f ca="1">IFERROR(INDEX(MAESTRO!D:D,_xludf.AGGREGATE(15,6,ROW(MAESTRO!$B$3:$B$1000)/((MAESTRO!$B$3:$B$1000="OPA")*(UPPER(MAESTRO!$L$3:$L$1000)="CONFIRMADO")),ROWS($A$3:A122))),"")</f>
        <v/>
      </c>
      <c r="E122" s="27" t="str">
        <f ca="1">IFERROR(INDEX(MAESTRO!E:E,_xludf.AGGREGATE(15,6,ROW(MAESTRO!$B$3:$B$1000)/((MAESTRO!$B$3:$B$1000="OPA")*(UPPER(MAESTRO!$L$3:$L$1000)="CONFIRMADO")),ROWS($A$3:A122))),"")</f>
        <v/>
      </c>
      <c r="F122" s="27" t="str">
        <f ca="1">IFERROR(INDEX(MAESTRO!F:F,_xludf.AGGREGATE(15,6,ROW(MAESTRO!$B$3:$B$1000)/((MAESTRO!$B$3:$B$1000="OPA")*(UPPER(MAESTRO!$L$3:$L$1000)="CONFIRMADO")),ROWS($A$3:A122))),"")</f>
        <v/>
      </c>
      <c r="G122" s="27" t="str">
        <f ca="1">IFERROR(INDEX(MAESTRO!G:G,_xludf.AGGREGATE(15,6,ROW(MAESTRO!$B$3:$B$1000)/((MAESTRO!$B$3:$B$1000="OPA")*(UPPER(MAESTRO!$L$3:$L$1000)="CONFIRMADO")),ROWS($A$3:A122))),"")</f>
        <v/>
      </c>
      <c r="H122" s="27" t="str">
        <f ca="1">IFERROR(INDEX(MAESTRO!H:H,_xludf.AGGREGATE(15,6,ROW(MAESTRO!$B$3:$B$1000)/((MAESTRO!$B$3:$B$1000="OPA")*(UPPER(MAESTRO!$L$3:$L$1000)="CONFIRMADO")),ROWS($A$3:A122))),"")</f>
        <v/>
      </c>
      <c r="I122" s="27" t="str">
        <f ca="1">IFERROR(INDEX(MAESTRO!I:I,_xludf.AGGREGATE(15,6,ROW(MAESTRO!$B$3:$B$1000)/((MAESTRO!$B$3:$B$1000="OPA")*(UPPER(MAESTRO!$L$3:$L$1000)="CONFIRMADO")),ROWS($A$3:A122))),"")</f>
        <v/>
      </c>
      <c r="J122" s="27" t="str">
        <f ca="1">IFERROR(INDEX(MAESTRO!J:J,_xludf.AGGREGATE(15,6,ROW(MAESTRO!$B$3:$B$1000)/((MAESTRO!$B$3:$B$1000="OPA")*(UPPER(MAESTRO!$L$3:$L$1000)="CONFIRMADO")),ROWS($A$3:A122))),"")</f>
        <v/>
      </c>
      <c r="K122" s="27" t="str">
        <f ca="1">IFERROR(INDEX(MAESTRO!K:K,_xludf.AGGREGATE(15,6,ROW(MAESTRO!$B$3:$B$1000)/((MAESTRO!$B$3:$B$1000="OPA")*(UPPER(MAESTRO!$L$3:$L$1000)="CONFIRMADO")),ROWS($A$3:A122))),"")</f>
        <v/>
      </c>
      <c r="L122" s="27" t="str">
        <f ca="1">IFERROR(INDEX(MAESTRO!L:L,_xludf.AGGREGATE(15,6,ROW(MAESTRO!$B$3:$B$1000)/((MAESTRO!$B$3:$B$1000="OPA")*(UPPER(MAESTRO!$L$3:$L$1000)="CONFIRMADO")),ROWS($A$3:A122))),"")</f>
        <v/>
      </c>
      <c r="M122" s="27" t="str">
        <f ca="1">IFERROR(INDEX(MAESTRO!M:M,_xludf.AGGREGATE(15,6,ROW(MAESTRO!$B$3:$B$1000)/((MAESTRO!$B$3:$B$1000="OPA")*(UPPER(MAESTRO!$L$3:$L$1000)="CONFIRMADO")),ROWS($A$3:A122))),"")</f>
        <v/>
      </c>
      <c r="N122" s="27" t="str">
        <f ca="1">IFERROR(INDEX(MAESTRO!N:N,_xludf.AGGREGATE(15,6,ROW(MAESTRO!$B$3:$B$1000)/((MAESTRO!$B$3:$B$1000="OPA")*(UPPER(MAESTRO!$L$3:$L$1000)="CONFIRMADO")),ROWS($A$3:A122))),"")</f>
        <v/>
      </c>
      <c r="O122" s="27" t="str">
        <f ca="1">IFERROR(INDEX(MAESTRO!O:O,_xludf.AGGREGATE(15,6,ROW(MAESTRO!$B$3:$B$1000)/((MAESTRO!$B$3:$B$1000="OPA")*(UPPER(MAESTRO!$L$3:$L$1000)="CONFIRMADO")),ROWS($A$3:A122))),"")</f>
        <v/>
      </c>
      <c r="P122" s="27" t="str">
        <f ca="1">IFERROR(INDEX(MAESTRO!P:P,_xludf.AGGREGATE(15,6,ROW(MAESTRO!$B$3:$B$1000)/((MAESTRO!$B$3:$B$1000="OPA")*(UPPER(MAESTRO!$L$3:$L$1000)="CONFIRMADO")),ROWS($A$3:A122))),"")</f>
        <v/>
      </c>
      <c r="Q122" s="27" t="str">
        <f ca="1">IFERROR(INDEX(MAESTRO!Q:Q,_xludf.AGGREGATE(15,6,ROW(MAESTRO!$B$3:$B$1000)/((MAESTRO!$B$3:$B$1000="OPA")*(UPPER(MAESTRO!$L$3:$L$1000)="CONFIRMADO")),ROWS($A$3:A122))),"")</f>
        <v/>
      </c>
      <c r="R122" s="27" t="str">
        <f ca="1">IFERROR(INDEX(MAESTRO!R:R,_xludf.AGGREGATE(15,6,ROW(MAESTRO!$B$3:$B$1000)/((MAESTRO!$B$3:$B$1000="OPA")*(UPPER(MAESTRO!$L$3:$L$1000)="CONFIRMADO")),ROWS($A$3:A122))),"")</f>
        <v/>
      </c>
      <c r="S122" s="27" t="str">
        <f ca="1">IFERROR(INDEX(MAESTRO!S:S,_xludf.AGGREGATE(15,6,ROW(MAESTRO!$B$3:$B$1000)/((MAESTRO!$B$3:$B$1000="OPA")*(UPPER(MAESTRO!$L$3:$L$1000)="CONFIRMADO")),ROWS($A$3:A122))),"")</f>
        <v/>
      </c>
      <c r="T122" s="27" t="str">
        <f ca="1">IFERROR(INDEX(MAESTRO!T:T,_xludf.AGGREGATE(15,6,ROW(MAESTRO!$B$3:$B$1000)/((MAESTRO!$B$3:$B$1000="OPA")*(UPPER(MAESTRO!$L$3:$L$1000)="CONFIRMADO")),ROWS($A$3:A122))),"")</f>
        <v/>
      </c>
      <c r="U122" s="27" t="str">
        <f ca="1">IFERROR(INDEX(MAESTRO!U:U,_xludf.AGGREGATE(15,6,ROW(MAESTRO!$B$3:$B$1000)/((MAESTRO!$B$3:$B$1000="OPA")*(UPPER(MAESTRO!$L$3:$L$1000)="CONFIRMADO")),ROWS($A$3:A122))),"")</f>
        <v/>
      </c>
      <c r="V122" s="27" t="str">
        <f ca="1">IFERROR(INDEX(MAESTRO!V:V,_xludf.AGGREGATE(15,6,ROW(MAESTRO!$B$3:$B$1000)/((MAESTRO!$B$3:$B$1000="OPA")*(UPPER(MAESTRO!$L$3:$L$1000)="CONFIRMADO")),ROWS($A$3:A122))),"")</f>
        <v/>
      </c>
      <c r="W122" s="27" t="str">
        <f ca="1">IFERROR(INDEX(MAESTRO!W:W,_xludf.AGGREGATE(15,6,ROW(MAESTRO!$B$3:$B$1000)/((MAESTRO!$B$3:$B$1000="OPA")*(UPPER(MAESTRO!$L$3:$L$1000)="CONFIRMADO")),ROWS($A$3:A122))),"")</f>
        <v/>
      </c>
      <c r="X122" s="27" t="str">
        <f ca="1">IFERROR(INDEX(MAESTRO!X:X,_xludf.AGGREGATE(15,6,ROW(MAESTRO!$B$3:$B$1000)/((MAESTRO!$B$3:$B$1000="OPA")*(UPPER(MAESTRO!$L$3:$L$1000)="CONFIRMADO")),ROWS($A$3:A122))),"")</f>
        <v/>
      </c>
    </row>
    <row r="123" spans="1:24" ht="22.05" customHeight="1">
      <c r="A123" s="10" t="str">
        <f ca="1">IFERROR(INDEX(MAESTRO!A:A,_xludf.AGGREGATE(15,6,ROW(MAESTRO!$B$3:$B$1000)/((MAESTRO!$B$3:$B$1000="OPA")*(UPPER(MAESTRO!$L$3:$L$1000)="CONFIRMADO")),ROWS($A$3:A123))),"")</f>
        <v/>
      </c>
      <c r="B123" s="10" t="str">
        <f ca="1">IFERROR(INDEX(MAESTRO!B:B,_xludf.AGGREGATE(15,6,ROW(MAESTRO!$B$3:$B$1000)/((MAESTRO!$B$3:$B$1000="OPA")*(UPPER(MAESTRO!$L$3:$L$1000)="CONFIRMADO")),ROWS($A$3:A123))),"")</f>
        <v/>
      </c>
      <c r="C123" s="10" t="str">
        <f ca="1">IFERROR(INDEX(MAESTRO!C:C,_xludf.AGGREGATE(15,6,ROW(MAESTRO!$B$3:$B$1000)/((MAESTRO!$B$3:$B$1000="OPA")*(UPPER(MAESTRO!$L$3:$L$1000)="CONFIRMADO")),ROWS($A$3:A123))),"")</f>
        <v/>
      </c>
      <c r="D123" s="10" t="str">
        <f ca="1">IFERROR(INDEX(MAESTRO!D:D,_xludf.AGGREGATE(15,6,ROW(MAESTRO!$B$3:$B$1000)/((MAESTRO!$B$3:$B$1000="OPA")*(UPPER(MAESTRO!$L$3:$L$1000)="CONFIRMADO")),ROWS($A$3:A123))),"")</f>
        <v/>
      </c>
      <c r="E123" s="10" t="str">
        <f ca="1">IFERROR(INDEX(MAESTRO!E:E,_xludf.AGGREGATE(15,6,ROW(MAESTRO!$B$3:$B$1000)/((MAESTRO!$B$3:$B$1000="OPA")*(UPPER(MAESTRO!$L$3:$L$1000)="CONFIRMADO")),ROWS($A$3:A123))),"")</f>
        <v/>
      </c>
      <c r="F123" s="10" t="str">
        <f ca="1">IFERROR(INDEX(MAESTRO!F:F,_xludf.AGGREGATE(15,6,ROW(MAESTRO!$B$3:$B$1000)/((MAESTRO!$B$3:$B$1000="OPA")*(UPPER(MAESTRO!$L$3:$L$1000)="CONFIRMADO")),ROWS($A$3:A123))),"")</f>
        <v/>
      </c>
      <c r="G123" s="10" t="str">
        <f ca="1">IFERROR(INDEX(MAESTRO!G:G,_xludf.AGGREGATE(15,6,ROW(MAESTRO!$B$3:$B$1000)/((MAESTRO!$B$3:$B$1000="OPA")*(UPPER(MAESTRO!$L$3:$L$1000)="CONFIRMADO")),ROWS($A$3:A123))),"")</f>
        <v/>
      </c>
      <c r="H123" s="10" t="str">
        <f ca="1">IFERROR(INDEX(MAESTRO!H:H,_xludf.AGGREGATE(15,6,ROW(MAESTRO!$B$3:$B$1000)/((MAESTRO!$B$3:$B$1000="OPA")*(UPPER(MAESTRO!$L$3:$L$1000)="CONFIRMADO")),ROWS($A$3:A123))),"")</f>
        <v/>
      </c>
      <c r="I123" s="10" t="str">
        <f ca="1">IFERROR(INDEX(MAESTRO!I:I,_xludf.AGGREGATE(15,6,ROW(MAESTRO!$B$3:$B$1000)/((MAESTRO!$B$3:$B$1000="OPA")*(UPPER(MAESTRO!$L$3:$L$1000)="CONFIRMADO")),ROWS($A$3:A123))),"")</f>
        <v/>
      </c>
      <c r="J123" s="10" t="str">
        <f ca="1">IFERROR(INDEX(MAESTRO!J:J,_xludf.AGGREGATE(15,6,ROW(MAESTRO!$B$3:$B$1000)/((MAESTRO!$B$3:$B$1000="OPA")*(UPPER(MAESTRO!$L$3:$L$1000)="CONFIRMADO")),ROWS($A$3:A123))),"")</f>
        <v/>
      </c>
      <c r="K123" s="10" t="str">
        <f ca="1">IFERROR(INDEX(MAESTRO!K:K,_xludf.AGGREGATE(15,6,ROW(MAESTRO!$B$3:$B$1000)/((MAESTRO!$B$3:$B$1000="OPA")*(UPPER(MAESTRO!$L$3:$L$1000)="CONFIRMADO")),ROWS($A$3:A123))),"")</f>
        <v/>
      </c>
      <c r="L123" s="10" t="str">
        <f ca="1">IFERROR(INDEX(MAESTRO!L:L,_xludf.AGGREGATE(15,6,ROW(MAESTRO!$B$3:$B$1000)/((MAESTRO!$B$3:$B$1000="OPA")*(UPPER(MAESTRO!$L$3:$L$1000)="CONFIRMADO")),ROWS($A$3:A123))),"")</f>
        <v/>
      </c>
      <c r="M123" s="10" t="str">
        <f ca="1">IFERROR(INDEX(MAESTRO!M:M,_xludf.AGGREGATE(15,6,ROW(MAESTRO!$B$3:$B$1000)/((MAESTRO!$B$3:$B$1000="OPA")*(UPPER(MAESTRO!$L$3:$L$1000)="CONFIRMADO")),ROWS($A$3:A123))),"")</f>
        <v/>
      </c>
      <c r="N123" s="10" t="str">
        <f ca="1">IFERROR(INDEX(MAESTRO!N:N,_xludf.AGGREGATE(15,6,ROW(MAESTRO!$B$3:$B$1000)/((MAESTRO!$B$3:$B$1000="OPA")*(UPPER(MAESTRO!$L$3:$L$1000)="CONFIRMADO")),ROWS($A$3:A123))),"")</f>
        <v/>
      </c>
      <c r="O123" s="10" t="str">
        <f ca="1">IFERROR(INDEX(MAESTRO!O:O,_xludf.AGGREGATE(15,6,ROW(MAESTRO!$B$3:$B$1000)/((MAESTRO!$B$3:$B$1000="OPA")*(UPPER(MAESTRO!$L$3:$L$1000)="CONFIRMADO")),ROWS($A$3:A123))),"")</f>
        <v/>
      </c>
      <c r="P123" s="10" t="str">
        <f ca="1">IFERROR(INDEX(MAESTRO!P:P,_xludf.AGGREGATE(15,6,ROW(MAESTRO!$B$3:$B$1000)/((MAESTRO!$B$3:$B$1000="OPA")*(UPPER(MAESTRO!$L$3:$L$1000)="CONFIRMADO")),ROWS($A$3:A123))),"")</f>
        <v/>
      </c>
      <c r="Q123" s="10" t="str">
        <f ca="1">IFERROR(INDEX(MAESTRO!Q:Q,_xludf.AGGREGATE(15,6,ROW(MAESTRO!$B$3:$B$1000)/((MAESTRO!$B$3:$B$1000="OPA")*(UPPER(MAESTRO!$L$3:$L$1000)="CONFIRMADO")),ROWS($A$3:A123))),"")</f>
        <v/>
      </c>
      <c r="R123" s="10" t="str">
        <f ca="1">IFERROR(INDEX(MAESTRO!R:R,_xludf.AGGREGATE(15,6,ROW(MAESTRO!$B$3:$B$1000)/((MAESTRO!$B$3:$B$1000="OPA")*(UPPER(MAESTRO!$L$3:$L$1000)="CONFIRMADO")),ROWS($A$3:A123))),"")</f>
        <v/>
      </c>
      <c r="S123" s="10" t="str">
        <f ca="1">IFERROR(INDEX(MAESTRO!S:S,_xludf.AGGREGATE(15,6,ROW(MAESTRO!$B$3:$B$1000)/((MAESTRO!$B$3:$B$1000="OPA")*(UPPER(MAESTRO!$L$3:$L$1000)="CONFIRMADO")),ROWS($A$3:A123))),"")</f>
        <v/>
      </c>
      <c r="T123" s="10" t="str">
        <f ca="1">IFERROR(INDEX(MAESTRO!T:T,_xludf.AGGREGATE(15,6,ROW(MAESTRO!$B$3:$B$1000)/((MAESTRO!$B$3:$B$1000="OPA")*(UPPER(MAESTRO!$L$3:$L$1000)="CONFIRMADO")),ROWS($A$3:A123))),"")</f>
        <v/>
      </c>
      <c r="U123" s="10" t="str">
        <f ca="1">IFERROR(INDEX(MAESTRO!U:U,_xludf.AGGREGATE(15,6,ROW(MAESTRO!$B$3:$B$1000)/((MAESTRO!$B$3:$B$1000="OPA")*(UPPER(MAESTRO!$L$3:$L$1000)="CONFIRMADO")),ROWS($A$3:A123))),"")</f>
        <v/>
      </c>
      <c r="V123" s="10" t="str">
        <f ca="1">IFERROR(INDEX(MAESTRO!V:V,_xludf.AGGREGATE(15,6,ROW(MAESTRO!$B$3:$B$1000)/((MAESTRO!$B$3:$B$1000="OPA")*(UPPER(MAESTRO!$L$3:$L$1000)="CONFIRMADO")),ROWS($A$3:A123))),"")</f>
        <v/>
      </c>
      <c r="W123" s="10" t="str">
        <f ca="1">IFERROR(INDEX(MAESTRO!W:W,_xludf.AGGREGATE(15,6,ROW(MAESTRO!$B$3:$B$1000)/((MAESTRO!$B$3:$B$1000="OPA")*(UPPER(MAESTRO!$L$3:$L$1000)="CONFIRMADO")),ROWS($A$3:A123))),"")</f>
        <v/>
      </c>
      <c r="X123" s="10" t="str">
        <f ca="1">IFERROR(INDEX(MAESTRO!X:X,_xludf.AGGREGATE(15,6,ROW(MAESTRO!$B$3:$B$1000)/((MAESTRO!$B$3:$B$1000="OPA")*(UPPER(MAESTRO!$L$3:$L$1000)="CONFIRMADO")),ROWS($A$3:A123))),"")</f>
        <v/>
      </c>
    </row>
    <row r="124" spans="1:24" ht="22.05" customHeight="1">
      <c r="A124" s="27" t="str">
        <f ca="1">IFERROR(INDEX(MAESTRO!A:A,_xludf.AGGREGATE(15,6,ROW(MAESTRO!$B$3:$B$1000)/((MAESTRO!$B$3:$B$1000="OPA")*(UPPER(MAESTRO!$L$3:$L$1000)="CONFIRMADO")),ROWS($A$3:A124))),"")</f>
        <v/>
      </c>
      <c r="B124" s="27" t="str">
        <f ca="1">IFERROR(INDEX(MAESTRO!B:B,_xludf.AGGREGATE(15,6,ROW(MAESTRO!$B$3:$B$1000)/((MAESTRO!$B$3:$B$1000="OPA")*(UPPER(MAESTRO!$L$3:$L$1000)="CONFIRMADO")),ROWS($A$3:A124))),"")</f>
        <v/>
      </c>
      <c r="C124" s="27" t="str">
        <f ca="1">IFERROR(INDEX(MAESTRO!C:C,_xludf.AGGREGATE(15,6,ROW(MAESTRO!$B$3:$B$1000)/((MAESTRO!$B$3:$B$1000="OPA")*(UPPER(MAESTRO!$L$3:$L$1000)="CONFIRMADO")),ROWS($A$3:A124))),"")</f>
        <v/>
      </c>
      <c r="D124" s="27" t="str">
        <f ca="1">IFERROR(INDEX(MAESTRO!D:D,_xludf.AGGREGATE(15,6,ROW(MAESTRO!$B$3:$B$1000)/((MAESTRO!$B$3:$B$1000="OPA")*(UPPER(MAESTRO!$L$3:$L$1000)="CONFIRMADO")),ROWS($A$3:A124))),"")</f>
        <v/>
      </c>
      <c r="E124" s="27" t="str">
        <f ca="1">IFERROR(INDEX(MAESTRO!E:E,_xludf.AGGREGATE(15,6,ROW(MAESTRO!$B$3:$B$1000)/((MAESTRO!$B$3:$B$1000="OPA")*(UPPER(MAESTRO!$L$3:$L$1000)="CONFIRMADO")),ROWS($A$3:A124))),"")</f>
        <v/>
      </c>
      <c r="F124" s="27" t="str">
        <f ca="1">IFERROR(INDEX(MAESTRO!F:F,_xludf.AGGREGATE(15,6,ROW(MAESTRO!$B$3:$B$1000)/((MAESTRO!$B$3:$B$1000="OPA")*(UPPER(MAESTRO!$L$3:$L$1000)="CONFIRMADO")),ROWS($A$3:A124))),"")</f>
        <v/>
      </c>
      <c r="G124" s="27" t="str">
        <f ca="1">IFERROR(INDEX(MAESTRO!G:G,_xludf.AGGREGATE(15,6,ROW(MAESTRO!$B$3:$B$1000)/((MAESTRO!$B$3:$B$1000="OPA")*(UPPER(MAESTRO!$L$3:$L$1000)="CONFIRMADO")),ROWS($A$3:A124))),"")</f>
        <v/>
      </c>
      <c r="H124" s="27" t="str">
        <f ca="1">IFERROR(INDEX(MAESTRO!H:H,_xludf.AGGREGATE(15,6,ROW(MAESTRO!$B$3:$B$1000)/((MAESTRO!$B$3:$B$1000="OPA")*(UPPER(MAESTRO!$L$3:$L$1000)="CONFIRMADO")),ROWS($A$3:A124))),"")</f>
        <v/>
      </c>
      <c r="I124" s="27" t="str">
        <f ca="1">IFERROR(INDEX(MAESTRO!I:I,_xludf.AGGREGATE(15,6,ROW(MAESTRO!$B$3:$B$1000)/((MAESTRO!$B$3:$B$1000="OPA")*(UPPER(MAESTRO!$L$3:$L$1000)="CONFIRMADO")),ROWS($A$3:A124))),"")</f>
        <v/>
      </c>
      <c r="J124" s="27" t="str">
        <f ca="1">IFERROR(INDEX(MAESTRO!J:J,_xludf.AGGREGATE(15,6,ROW(MAESTRO!$B$3:$B$1000)/((MAESTRO!$B$3:$B$1000="OPA")*(UPPER(MAESTRO!$L$3:$L$1000)="CONFIRMADO")),ROWS($A$3:A124))),"")</f>
        <v/>
      </c>
      <c r="K124" s="27" t="str">
        <f ca="1">IFERROR(INDEX(MAESTRO!K:K,_xludf.AGGREGATE(15,6,ROW(MAESTRO!$B$3:$B$1000)/((MAESTRO!$B$3:$B$1000="OPA")*(UPPER(MAESTRO!$L$3:$L$1000)="CONFIRMADO")),ROWS($A$3:A124))),"")</f>
        <v/>
      </c>
      <c r="L124" s="27" t="str">
        <f ca="1">IFERROR(INDEX(MAESTRO!L:L,_xludf.AGGREGATE(15,6,ROW(MAESTRO!$B$3:$B$1000)/((MAESTRO!$B$3:$B$1000="OPA")*(UPPER(MAESTRO!$L$3:$L$1000)="CONFIRMADO")),ROWS($A$3:A124))),"")</f>
        <v/>
      </c>
      <c r="M124" s="27" t="str">
        <f ca="1">IFERROR(INDEX(MAESTRO!M:M,_xludf.AGGREGATE(15,6,ROW(MAESTRO!$B$3:$B$1000)/((MAESTRO!$B$3:$B$1000="OPA")*(UPPER(MAESTRO!$L$3:$L$1000)="CONFIRMADO")),ROWS($A$3:A124))),"")</f>
        <v/>
      </c>
      <c r="N124" s="27" t="str">
        <f ca="1">IFERROR(INDEX(MAESTRO!N:N,_xludf.AGGREGATE(15,6,ROW(MAESTRO!$B$3:$B$1000)/((MAESTRO!$B$3:$B$1000="OPA")*(UPPER(MAESTRO!$L$3:$L$1000)="CONFIRMADO")),ROWS($A$3:A124))),"")</f>
        <v/>
      </c>
      <c r="O124" s="27" t="str">
        <f ca="1">IFERROR(INDEX(MAESTRO!O:O,_xludf.AGGREGATE(15,6,ROW(MAESTRO!$B$3:$B$1000)/((MAESTRO!$B$3:$B$1000="OPA")*(UPPER(MAESTRO!$L$3:$L$1000)="CONFIRMADO")),ROWS($A$3:A124))),"")</f>
        <v/>
      </c>
      <c r="P124" s="27" t="str">
        <f ca="1">IFERROR(INDEX(MAESTRO!P:P,_xludf.AGGREGATE(15,6,ROW(MAESTRO!$B$3:$B$1000)/((MAESTRO!$B$3:$B$1000="OPA")*(UPPER(MAESTRO!$L$3:$L$1000)="CONFIRMADO")),ROWS($A$3:A124))),"")</f>
        <v/>
      </c>
      <c r="Q124" s="27" t="str">
        <f ca="1">IFERROR(INDEX(MAESTRO!Q:Q,_xludf.AGGREGATE(15,6,ROW(MAESTRO!$B$3:$B$1000)/((MAESTRO!$B$3:$B$1000="OPA")*(UPPER(MAESTRO!$L$3:$L$1000)="CONFIRMADO")),ROWS($A$3:A124))),"")</f>
        <v/>
      </c>
      <c r="R124" s="27" t="str">
        <f ca="1">IFERROR(INDEX(MAESTRO!R:R,_xludf.AGGREGATE(15,6,ROW(MAESTRO!$B$3:$B$1000)/((MAESTRO!$B$3:$B$1000="OPA")*(UPPER(MAESTRO!$L$3:$L$1000)="CONFIRMADO")),ROWS($A$3:A124))),"")</f>
        <v/>
      </c>
      <c r="S124" s="27" t="str">
        <f ca="1">IFERROR(INDEX(MAESTRO!S:S,_xludf.AGGREGATE(15,6,ROW(MAESTRO!$B$3:$B$1000)/((MAESTRO!$B$3:$B$1000="OPA")*(UPPER(MAESTRO!$L$3:$L$1000)="CONFIRMADO")),ROWS($A$3:A124))),"")</f>
        <v/>
      </c>
      <c r="T124" s="27" t="str">
        <f ca="1">IFERROR(INDEX(MAESTRO!T:T,_xludf.AGGREGATE(15,6,ROW(MAESTRO!$B$3:$B$1000)/((MAESTRO!$B$3:$B$1000="OPA")*(UPPER(MAESTRO!$L$3:$L$1000)="CONFIRMADO")),ROWS($A$3:A124))),"")</f>
        <v/>
      </c>
      <c r="U124" s="27" t="str">
        <f ca="1">IFERROR(INDEX(MAESTRO!U:U,_xludf.AGGREGATE(15,6,ROW(MAESTRO!$B$3:$B$1000)/((MAESTRO!$B$3:$B$1000="OPA")*(UPPER(MAESTRO!$L$3:$L$1000)="CONFIRMADO")),ROWS($A$3:A124))),"")</f>
        <v/>
      </c>
      <c r="V124" s="27" t="str">
        <f ca="1">IFERROR(INDEX(MAESTRO!V:V,_xludf.AGGREGATE(15,6,ROW(MAESTRO!$B$3:$B$1000)/((MAESTRO!$B$3:$B$1000="OPA")*(UPPER(MAESTRO!$L$3:$L$1000)="CONFIRMADO")),ROWS($A$3:A124))),"")</f>
        <v/>
      </c>
      <c r="W124" s="27" t="str">
        <f ca="1">IFERROR(INDEX(MAESTRO!W:W,_xludf.AGGREGATE(15,6,ROW(MAESTRO!$B$3:$B$1000)/((MAESTRO!$B$3:$B$1000="OPA")*(UPPER(MAESTRO!$L$3:$L$1000)="CONFIRMADO")),ROWS($A$3:A124))),"")</f>
        <v/>
      </c>
      <c r="X124" s="27" t="str">
        <f ca="1">IFERROR(INDEX(MAESTRO!X:X,_xludf.AGGREGATE(15,6,ROW(MAESTRO!$B$3:$B$1000)/((MAESTRO!$B$3:$B$1000="OPA")*(UPPER(MAESTRO!$L$3:$L$1000)="CONFIRMADO")),ROWS($A$3:A124))),"")</f>
        <v/>
      </c>
    </row>
    <row r="125" spans="1:24" ht="22.05" customHeight="1">
      <c r="A125" s="10" t="str">
        <f ca="1">IFERROR(INDEX(MAESTRO!A:A,_xludf.AGGREGATE(15,6,ROW(MAESTRO!$B$3:$B$1000)/((MAESTRO!$B$3:$B$1000="OPA")*(UPPER(MAESTRO!$L$3:$L$1000)="CONFIRMADO")),ROWS($A$3:A125))),"")</f>
        <v/>
      </c>
      <c r="B125" s="10" t="str">
        <f ca="1">IFERROR(INDEX(MAESTRO!B:B,_xludf.AGGREGATE(15,6,ROW(MAESTRO!$B$3:$B$1000)/((MAESTRO!$B$3:$B$1000="OPA")*(UPPER(MAESTRO!$L$3:$L$1000)="CONFIRMADO")),ROWS($A$3:A125))),"")</f>
        <v/>
      </c>
      <c r="C125" s="10" t="str">
        <f ca="1">IFERROR(INDEX(MAESTRO!C:C,_xludf.AGGREGATE(15,6,ROW(MAESTRO!$B$3:$B$1000)/((MAESTRO!$B$3:$B$1000="OPA")*(UPPER(MAESTRO!$L$3:$L$1000)="CONFIRMADO")),ROWS($A$3:A125))),"")</f>
        <v/>
      </c>
      <c r="D125" s="10" t="str">
        <f ca="1">IFERROR(INDEX(MAESTRO!D:D,_xludf.AGGREGATE(15,6,ROW(MAESTRO!$B$3:$B$1000)/((MAESTRO!$B$3:$B$1000="OPA")*(UPPER(MAESTRO!$L$3:$L$1000)="CONFIRMADO")),ROWS($A$3:A125))),"")</f>
        <v/>
      </c>
      <c r="E125" s="10" t="str">
        <f ca="1">IFERROR(INDEX(MAESTRO!E:E,_xludf.AGGREGATE(15,6,ROW(MAESTRO!$B$3:$B$1000)/((MAESTRO!$B$3:$B$1000="OPA")*(UPPER(MAESTRO!$L$3:$L$1000)="CONFIRMADO")),ROWS($A$3:A125))),"")</f>
        <v/>
      </c>
      <c r="F125" s="10" t="str">
        <f ca="1">IFERROR(INDEX(MAESTRO!F:F,_xludf.AGGREGATE(15,6,ROW(MAESTRO!$B$3:$B$1000)/((MAESTRO!$B$3:$B$1000="OPA")*(UPPER(MAESTRO!$L$3:$L$1000)="CONFIRMADO")),ROWS($A$3:A125))),"")</f>
        <v/>
      </c>
      <c r="G125" s="10" t="str">
        <f ca="1">IFERROR(INDEX(MAESTRO!G:G,_xludf.AGGREGATE(15,6,ROW(MAESTRO!$B$3:$B$1000)/((MAESTRO!$B$3:$B$1000="OPA")*(UPPER(MAESTRO!$L$3:$L$1000)="CONFIRMADO")),ROWS($A$3:A125))),"")</f>
        <v/>
      </c>
      <c r="H125" s="10" t="str">
        <f ca="1">IFERROR(INDEX(MAESTRO!H:H,_xludf.AGGREGATE(15,6,ROW(MAESTRO!$B$3:$B$1000)/((MAESTRO!$B$3:$B$1000="OPA")*(UPPER(MAESTRO!$L$3:$L$1000)="CONFIRMADO")),ROWS($A$3:A125))),"")</f>
        <v/>
      </c>
      <c r="I125" s="10" t="str">
        <f ca="1">IFERROR(INDEX(MAESTRO!I:I,_xludf.AGGREGATE(15,6,ROW(MAESTRO!$B$3:$B$1000)/((MAESTRO!$B$3:$B$1000="OPA")*(UPPER(MAESTRO!$L$3:$L$1000)="CONFIRMADO")),ROWS($A$3:A125))),"")</f>
        <v/>
      </c>
      <c r="J125" s="10" t="str">
        <f ca="1">IFERROR(INDEX(MAESTRO!J:J,_xludf.AGGREGATE(15,6,ROW(MAESTRO!$B$3:$B$1000)/((MAESTRO!$B$3:$B$1000="OPA")*(UPPER(MAESTRO!$L$3:$L$1000)="CONFIRMADO")),ROWS($A$3:A125))),"")</f>
        <v/>
      </c>
      <c r="K125" s="10" t="str">
        <f ca="1">IFERROR(INDEX(MAESTRO!K:K,_xludf.AGGREGATE(15,6,ROW(MAESTRO!$B$3:$B$1000)/((MAESTRO!$B$3:$B$1000="OPA")*(UPPER(MAESTRO!$L$3:$L$1000)="CONFIRMADO")),ROWS($A$3:A125))),"")</f>
        <v/>
      </c>
      <c r="L125" s="10" t="str">
        <f ca="1">IFERROR(INDEX(MAESTRO!L:L,_xludf.AGGREGATE(15,6,ROW(MAESTRO!$B$3:$B$1000)/((MAESTRO!$B$3:$B$1000="OPA")*(UPPER(MAESTRO!$L$3:$L$1000)="CONFIRMADO")),ROWS($A$3:A125))),"")</f>
        <v/>
      </c>
      <c r="M125" s="10" t="str">
        <f ca="1">IFERROR(INDEX(MAESTRO!M:M,_xludf.AGGREGATE(15,6,ROW(MAESTRO!$B$3:$B$1000)/((MAESTRO!$B$3:$B$1000="OPA")*(UPPER(MAESTRO!$L$3:$L$1000)="CONFIRMADO")),ROWS($A$3:A125))),"")</f>
        <v/>
      </c>
      <c r="N125" s="10" t="str">
        <f ca="1">IFERROR(INDEX(MAESTRO!N:N,_xludf.AGGREGATE(15,6,ROW(MAESTRO!$B$3:$B$1000)/((MAESTRO!$B$3:$B$1000="OPA")*(UPPER(MAESTRO!$L$3:$L$1000)="CONFIRMADO")),ROWS($A$3:A125))),"")</f>
        <v/>
      </c>
      <c r="O125" s="10" t="str">
        <f ca="1">IFERROR(INDEX(MAESTRO!O:O,_xludf.AGGREGATE(15,6,ROW(MAESTRO!$B$3:$B$1000)/((MAESTRO!$B$3:$B$1000="OPA")*(UPPER(MAESTRO!$L$3:$L$1000)="CONFIRMADO")),ROWS($A$3:A125))),"")</f>
        <v/>
      </c>
      <c r="P125" s="10" t="str">
        <f ca="1">IFERROR(INDEX(MAESTRO!P:P,_xludf.AGGREGATE(15,6,ROW(MAESTRO!$B$3:$B$1000)/((MAESTRO!$B$3:$B$1000="OPA")*(UPPER(MAESTRO!$L$3:$L$1000)="CONFIRMADO")),ROWS($A$3:A125))),"")</f>
        <v/>
      </c>
      <c r="Q125" s="10" t="str">
        <f ca="1">IFERROR(INDEX(MAESTRO!Q:Q,_xludf.AGGREGATE(15,6,ROW(MAESTRO!$B$3:$B$1000)/((MAESTRO!$B$3:$B$1000="OPA")*(UPPER(MAESTRO!$L$3:$L$1000)="CONFIRMADO")),ROWS($A$3:A125))),"")</f>
        <v/>
      </c>
      <c r="R125" s="10" t="str">
        <f ca="1">IFERROR(INDEX(MAESTRO!R:R,_xludf.AGGREGATE(15,6,ROW(MAESTRO!$B$3:$B$1000)/((MAESTRO!$B$3:$B$1000="OPA")*(UPPER(MAESTRO!$L$3:$L$1000)="CONFIRMADO")),ROWS($A$3:A125))),"")</f>
        <v/>
      </c>
      <c r="S125" s="10" t="str">
        <f ca="1">IFERROR(INDEX(MAESTRO!S:S,_xludf.AGGREGATE(15,6,ROW(MAESTRO!$B$3:$B$1000)/((MAESTRO!$B$3:$B$1000="OPA")*(UPPER(MAESTRO!$L$3:$L$1000)="CONFIRMADO")),ROWS($A$3:A125))),"")</f>
        <v/>
      </c>
      <c r="T125" s="10" t="str">
        <f ca="1">IFERROR(INDEX(MAESTRO!T:T,_xludf.AGGREGATE(15,6,ROW(MAESTRO!$B$3:$B$1000)/((MAESTRO!$B$3:$B$1000="OPA")*(UPPER(MAESTRO!$L$3:$L$1000)="CONFIRMADO")),ROWS($A$3:A125))),"")</f>
        <v/>
      </c>
      <c r="U125" s="10" t="str">
        <f ca="1">IFERROR(INDEX(MAESTRO!U:U,_xludf.AGGREGATE(15,6,ROW(MAESTRO!$B$3:$B$1000)/((MAESTRO!$B$3:$B$1000="OPA")*(UPPER(MAESTRO!$L$3:$L$1000)="CONFIRMADO")),ROWS($A$3:A125))),"")</f>
        <v/>
      </c>
      <c r="V125" s="10" t="str">
        <f ca="1">IFERROR(INDEX(MAESTRO!V:V,_xludf.AGGREGATE(15,6,ROW(MAESTRO!$B$3:$B$1000)/((MAESTRO!$B$3:$B$1000="OPA")*(UPPER(MAESTRO!$L$3:$L$1000)="CONFIRMADO")),ROWS($A$3:A125))),"")</f>
        <v/>
      </c>
      <c r="W125" s="10" t="str">
        <f ca="1">IFERROR(INDEX(MAESTRO!W:W,_xludf.AGGREGATE(15,6,ROW(MAESTRO!$B$3:$B$1000)/((MAESTRO!$B$3:$B$1000="OPA")*(UPPER(MAESTRO!$L$3:$L$1000)="CONFIRMADO")),ROWS($A$3:A125))),"")</f>
        <v/>
      </c>
      <c r="X125" s="10" t="str">
        <f ca="1">IFERROR(INDEX(MAESTRO!X:X,_xludf.AGGREGATE(15,6,ROW(MAESTRO!$B$3:$B$1000)/((MAESTRO!$B$3:$B$1000="OPA")*(UPPER(MAESTRO!$L$3:$L$1000)="CONFIRMADO")),ROWS($A$3:A125))),"")</f>
        <v/>
      </c>
    </row>
    <row r="126" spans="1:24" ht="22.05" customHeight="1">
      <c r="A126" s="27" t="str">
        <f ca="1">IFERROR(INDEX(MAESTRO!A:A,_xludf.AGGREGATE(15,6,ROW(MAESTRO!$B$3:$B$1000)/((MAESTRO!$B$3:$B$1000="OPA")*(UPPER(MAESTRO!$L$3:$L$1000)="CONFIRMADO")),ROWS($A$3:A126))),"")</f>
        <v/>
      </c>
      <c r="B126" s="27" t="str">
        <f ca="1">IFERROR(INDEX(MAESTRO!B:B,_xludf.AGGREGATE(15,6,ROW(MAESTRO!$B$3:$B$1000)/((MAESTRO!$B$3:$B$1000="OPA")*(UPPER(MAESTRO!$L$3:$L$1000)="CONFIRMADO")),ROWS($A$3:A126))),"")</f>
        <v/>
      </c>
      <c r="C126" s="27" t="str">
        <f ca="1">IFERROR(INDEX(MAESTRO!C:C,_xludf.AGGREGATE(15,6,ROW(MAESTRO!$B$3:$B$1000)/((MAESTRO!$B$3:$B$1000="OPA")*(UPPER(MAESTRO!$L$3:$L$1000)="CONFIRMADO")),ROWS($A$3:A126))),"")</f>
        <v/>
      </c>
      <c r="D126" s="27" t="str">
        <f ca="1">IFERROR(INDEX(MAESTRO!D:D,_xludf.AGGREGATE(15,6,ROW(MAESTRO!$B$3:$B$1000)/((MAESTRO!$B$3:$B$1000="OPA")*(UPPER(MAESTRO!$L$3:$L$1000)="CONFIRMADO")),ROWS($A$3:A126))),"")</f>
        <v/>
      </c>
      <c r="E126" s="27" t="str">
        <f ca="1">IFERROR(INDEX(MAESTRO!E:E,_xludf.AGGREGATE(15,6,ROW(MAESTRO!$B$3:$B$1000)/((MAESTRO!$B$3:$B$1000="OPA")*(UPPER(MAESTRO!$L$3:$L$1000)="CONFIRMADO")),ROWS($A$3:A126))),"")</f>
        <v/>
      </c>
      <c r="F126" s="27" t="str">
        <f ca="1">IFERROR(INDEX(MAESTRO!F:F,_xludf.AGGREGATE(15,6,ROW(MAESTRO!$B$3:$B$1000)/((MAESTRO!$B$3:$B$1000="OPA")*(UPPER(MAESTRO!$L$3:$L$1000)="CONFIRMADO")),ROWS($A$3:A126))),"")</f>
        <v/>
      </c>
      <c r="G126" s="27" t="str">
        <f ca="1">IFERROR(INDEX(MAESTRO!G:G,_xludf.AGGREGATE(15,6,ROW(MAESTRO!$B$3:$B$1000)/((MAESTRO!$B$3:$B$1000="OPA")*(UPPER(MAESTRO!$L$3:$L$1000)="CONFIRMADO")),ROWS($A$3:A126))),"")</f>
        <v/>
      </c>
      <c r="H126" s="27" t="str">
        <f ca="1">IFERROR(INDEX(MAESTRO!H:H,_xludf.AGGREGATE(15,6,ROW(MAESTRO!$B$3:$B$1000)/((MAESTRO!$B$3:$B$1000="OPA")*(UPPER(MAESTRO!$L$3:$L$1000)="CONFIRMADO")),ROWS($A$3:A126))),"")</f>
        <v/>
      </c>
      <c r="I126" s="27" t="str">
        <f ca="1">IFERROR(INDEX(MAESTRO!I:I,_xludf.AGGREGATE(15,6,ROW(MAESTRO!$B$3:$B$1000)/((MAESTRO!$B$3:$B$1000="OPA")*(UPPER(MAESTRO!$L$3:$L$1000)="CONFIRMADO")),ROWS($A$3:A126))),"")</f>
        <v/>
      </c>
      <c r="J126" s="27" t="str">
        <f ca="1">IFERROR(INDEX(MAESTRO!J:J,_xludf.AGGREGATE(15,6,ROW(MAESTRO!$B$3:$B$1000)/((MAESTRO!$B$3:$B$1000="OPA")*(UPPER(MAESTRO!$L$3:$L$1000)="CONFIRMADO")),ROWS($A$3:A126))),"")</f>
        <v/>
      </c>
      <c r="K126" s="27" t="str">
        <f ca="1">IFERROR(INDEX(MAESTRO!K:K,_xludf.AGGREGATE(15,6,ROW(MAESTRO!$B$3:$B$1000)/((MAESTRO!$B$3:$B$1000="OPA")*(UPPER(MAESTRO!$L$3:$L$1000)="CONFIRMADO")),ROWS($A$3:A126))),"")</f>
        <v/>
      </c>
      <c r="L126" s="27" t="str">
        <f ca="1">IFERROR(INDEX(MAESTRO!L:L,_xludf.AGGREGATE(15,6,ROW(MAESTRO!$B$3:$B$1000)/((MAESTRO!$B$3:$B$1000="OPA")*(UPPER(MAESTRO!$L$3:$L$1000)="CONFIRMADO")),ROWS($A$3:A126))),"")</f>
        <v/>
      </c>
      <c r="M126" s="27" t="str">
        <f ca="1">IFERROR(INDEX(MAESTRO!M:M,_xludf.AGGREGATE(15,6,ROW(MAESTRO!$B$3:$B$1000)/((MAESTRO!$B$3:$B$1000="OPA")*(UPPER(MAESTRO!$L$3:$L$1000)="CONFIRMADO")),ROWS($A$3:A126))),"")</f>
        <v/>
      </c>
      <c r="N126" s="27" t="str">
        <f ca="1">IFERROR(INDEX(MAESTRO!N:N,_xludf.AGGREGATE(15,6,ROW(MAESTRO!$B$3:$B$1000)/((MAESTRO!$B$3:$B$1000="OPA")*(UPPER(MAESTRO!$L$3:$L$1000)="CONFIRMADO")),ROWS($A$3:A126))),"")</f>
        <v/>
      </c>
      <c r="O126" s="27" t="str">
        <f ca="1">IFERROR(INDEX(MAESTRO!O:O,_xludf.AGGREGATE(15,6,ROW(MAESTRO!$B$3:$B$1000)/((MAESTRO!$B$3:$B$1000="OPA")*(UPPER(MAESTRO!$L$3:$L$1000)="CONFIRMADO")),ROWS($A$3:A126))),"")</f>
        <v/>
      </c>
      <c r="P126" s="27" t="str">
        <f ca="1">IFERROR(INDEX(MAESTRO!P:P,_xludf.AGGREGATE(15,6,ROW(MAESTRO!$B$3:$B$1000)/((MAESTRO!$B$3:$B$1000="OPA")*(UPPER(MAESTRO!$L$3:$L$1000)="CONFIRMADO")),ROWS($A$3:A126))),"")</f>
        <v/>
      </c>
      <c r="Q126" s="27" t="str">
        <f ca="1">IFERROR(INDEX(MAESTRO!Q:Q,_xludf.AGGREGATE(15,6,ROW(MAESTRO!$B$3:$B$1000)/((MAESTRO!$B$3:$B$1000="OPA")*(UPPER(MAESTRO!$L$3:$L$1000)="CONFIRMADO")),ROWS($A$3:A126))),"")</f>
        <v/>
      </c>
      <c r="R126" s="27" t="str">
        <f ca="1">IFERROR(INDEX(MAESTRO!R:R,_xludf.AGGREGATE(15,6,ROW(MAESTRO!$B$3:$B$1000)/((MAESTRO!$B$3:$B$1000="OPA")*(UPPER(MAESTRO!$L$3:$L$1000)="CONFIRMADO")),ROWS($A$3:A126))),"")</f>
        <v/>
      </c>
      <c r="S126" s="27" t="str">
        <f ca="1">IFERROR(INDEX(MAESTRO!S:S,_xludf.AGGREGATE(15,6,ROW(MAESTRO!$B$3:$B$1000)/((MAESTRO!$B$3:$B$1000="OPA")*(UPPER(MAESTRO!$L$3:$L$1000)="CONFIRMADO")),ROWS($A$3:A126))),"")</f>
        <v/>
      </c>
      <c r="T126" s="27" t="str">
        <f ca="1">IFERROR(INDEX(MAESTRO!T:T,_xludf.AGGREGATE(15,6,ROW(MAESTRO!$B$3:$B$1000)/((MAESTRO!$B$3:$B$1000="OPA")*(UPPER(MAESTRO!$L$3:$L$1000)="CONFIRMADO")),ROWS($A$3:A126))),"")</f>
        <v/>
      </c>
      <c r="U126" s="27" t="str">
        <f ca="1">IFERROR(INDEX(MAESTRO!U:U,_xludf.AGGREGATE(15,6,ROW(MAESTRO!$B$3:$B$1000)/((MAESTRO!$B$3:$B$1000="OPA")*(UPPER(MAESTRO!$L$3:$L$1000)="CONFIRMADO")),ROWS($A$3:A126))),"")</f>
        <v/>
      </c>
      <c r="V126" s="27" t="str">
        <f ca="1">IFERROR(INDEX(MAESTRO!V:V,_xludf.AGGREGATE(15,6,ROW(MAESTRO!$B$3:$B$1000)/((MAESTRO!$B$3:$B$1000="OPA")*(UPPER(MAESTRO!$L$3:$L$1000)="CONFIRMADO")),ROWS($A$3:A126))),"")</f>
        <v/>
      </c>
      <c r="W126" s="27" t="str">
        <f ca="1">IFERROR(INDEX(MAESTRO!W:W,_xludf.AGGREGATE(15,6,ROW(MAESTRO!$B$3:$B$1000)/((MAESTRO!$B$3:$B$1000="OPA")*(UPPER(MAESTRO!$L$3:$L$1000)="CONFIRMADO")),ROWS($A$3:A126))),"")</f>
        <v/>
      </c>
      <c r="X126" s="27" t="str">
        <f ca="1">IFERROR(INDEX(MAESTRO!X:X,_xludf.AGGREGATE(15,6,ROW(MAESTRO!$B$3:$B$1000)/((MAESTRO!$B$3:$B$1000="OPA")*(UPPER(MAESTRO!$L$3:$L$1000)="CONFIRMADO")),ROWS($A$3:A126))),"")</f>
        <v/>
      </c>
    </row>
    <row r="127" spans="1:24" ht="22.05" customHeight="1">
      <c r="A127" s="10" t="str">
        <f ca="1">IFERROR(INDEX(MAESTRO!A:A,_xludf.AGGREGATE(15,6,ROW(MAESTRO!$B$3:$B$1000)/((MAESTRO!$B$3:$B$1000="OPA")*(UPPER(MAESTRO!$L$3:$L$1000)="CONFIRMADO")),ROWS($A$3:A127))),"")</f>
        <v/>
      </c>
      <c r="B127" s="10" t="str">
        <f ca="1">IFERROR(INDEX(MAESTRO!B:B,_xludf.AGGREGATE(15,6,ROW(MAESTRO!$B$3:$B$1000)/((MAESTRO!$B$3:$B$1000="OPA")*(UPPER(MAESTRO!$L$3:$L$1000)="CONFIRMADO")),ROWS($A$3:A127))),"")</f>
        <v/>
      </c>
      <c r="C127" s="10" t="str">
        <f ca="1">IFERROR(INDEX(MAESTRO!C:C,_xludf.AGGREGATE(15,6,ROW(MAESTRO!$B$3:$B$1000)/((MAESTRO!$B$3:$B$1000="OPA")*(UPPER(MAESTRO!$L$3:$L$1000)="CONFIRMADO")),ROWS($A$3:A127))),"")</f>
        <v/>
      </c>
      <c r="D127" s="10" t="str">
        <f ca="1">IFERROR(INDEX(MAESTRO!D:D,_xludf.AGGREGATE(15,6,ROW(MAESTRO!$B$3:$B$1000)/((MAESTRO!$B$3:$B$1000="OPA")*(UPPER(MAESTRO!$L$3:$L$1000)="CONFIRMADO")),ROWS($A$3:A127))),"")</f>
        <v/>
      </c>
      <c r="E127" s="10" t="str">
        <f ca="1">IFERROR(INDEX(MAESTRO!E:E,_xludf.AGGREGATE(15,6,ROW(MAESTRO!$B$3:$B$1000)/((MAESTRO!$B$3:$B$1000="OPA")*(UPPER(MAESTRO!$L$3:$L$1000)="CONFIRMADO")),ROWS($A$3:A127))),"")</f>
        <v/>
      </c>
      <c r="F127" s="10" t="str">
        <f ca="1">IFERROR(INDEX(MAESTRO!F:F,_xludf.AGGREGATE(15,6,ROW(MAESTRO!$B$3:$B$1000)/((MAESTRO!$B$3:$B$1000="OPA")*(UPPER(MAESTRO!$L$3:$L$1000)="CONFIRMADO")),ROWS($A$3:A127))),"")</f>
        <v/>
      </c>
      <c r="G127" s="10" t="str">
        <f ca="1">IFERROR(INDEX(MAESTRO!G:G,_xludf.AGGREGATE(15,6,ROW(MAESTRO!$B$3:$B$1000)/((MAESTRO!$B$3:$B$1000="OPA")*(UPPER(MAESTRO!$L$3:$L$1000)="CONFIRMADO")),ROWS($A$3:A127))),"")</f>
        <v/>
      </c>
      <c r="H127" s="10" t="str">
        <f ca="1">IFERROR(INDEX(MAESTRO!H:H,_xludf.AGGREGATE(15,6,ROW(MAESTRO!$B$3:$B$1000)/((MAESTRO!$B$3:$B$1000="OPA")*(UPPER(MAESTRO!$L$3:$L$1000)="CONFIRMADO")),ROWS($A$3:A127))),"")</f>
        <v/>
      </c>
      <c r="I127" s="10" t="str">
        <f ca="1">IFERROR(INDEX(MAESTRO!I:I,_xludf.AGGREGATE(15,6,ROW(MAESTRO!$B$3:$B$1000)/((MAESTRO!$B$3:$B$1000="OPA")*(UPPER(MAESTRO!$L$3:$L$1000)="CONFIRMADO")),ROWS($A$3:A127))),"")</f>
        <v/>
      </c>
      <c r="J127" s="10" t="str">
        <f ca="1">IFERROR(INDEX(MAESTRO!J:J,_xludf.AGGREGATE(15,6,ROW(MAESTRO!$B$3:$B$1000)/((MAESTRO!$B$3:$B$1000="OPA")*(UPPER(MAESTRO!$L$3:$L$1000)="CONFIRMADO")),ROWS($A$3:A127))),"")</f>
        <v/>
      </c>
      <c r="K127" s="10" t="str">
        <f ca="1">IFERROR(INDEX(MAESTRO!K:K,_xludf.AGGREGATE(15,6,ROW(MAESTRO!$B$3:$B$1000)/((MAESTRO!$B$3:$B$1000="OPA")*(UPPER(MAESTRO!$L$3:$L$1000)="CONFIRMADO")),ROWS($A$3:A127))),"")</f>
        <v/>
      </c>
      <c r="L127" s="10" t="str">
        <f ca="1">IFERROR(INDEX(MAESTRO!L:L,_xludf.AGGREGATE(15,6,ROW(MAESTRO!$B$3:$B$1000)/((MAESTRO!$B$3:$B$1000="OPA")*(UPPER(MAESTRO!$L$3:$L$1000)="CONFIRMADO")),ROWS($A$3:A127))),"")</f>
        <v/>
      </c>
      <c r="M127" s="10" t="str">
        <f ca="1">IFERROR(INDEX(MAESTRO!M:M,_xludf.AGGREGATE(15,6,ROW(MAESTRO!$B$3:$B$1000)/((MAESTRO!$B$3:$B$1000="OPA")*(UPPER(MAESTRO!$L$3:$L$1000)="CONFIRMADO")),ROWS($A$3:A127))),"")</f>
        <v/>
      </c>
      <c r="N127" s="10" t="str">
        <f ca="1">IFERROR(INDEX(MAESTRO!N:N,_xludf.AGGREGATE(15,6,ROW(MAESTRO!$B$3:$B$1000)/((MAESTRO!$B$3:$B$1000="OPA")*(UPPER(MAESTRO!$L$3:$L$1000)="CONFIRMADO")),ROWS($A$3:A127))),"")</f>
        <v/>
      </c>
      <c r="O127" s="10" t="str">
        <f ca="1">IFERROR(INDEX(MAESTRO!O:O,_xludf.AGGREGATE(15,6,ROW(MAESTRO!$B$3:$B$1000)/((MAESTRO!$B$3:$B$1000="OPA")*(UPPER(MAESTRO!$L$3:$L$1000)="CONFIRMADO")),ROWS($A$3:A127))),"")</f>
        <v/>
      </c>
      <c r="P127" s="10" t="str">
        <f ca="1">IFERROR(INDEX(MAESTRO!P:P,_xludf.AGGREGATE(15,6,ROW(MAESTRO!$B$3:$B$1000)/((MAESTRO!$B$3:$B$1000="OPA")*(UPPER(MAESTRO!$L$3:$L$1000)="CONFIRMADO")),ROWS($A$3:A127))),"")</f>
        <v/>
      </c>
      <c r="Q127" s="10" t="str">
        <f ca="1">IFERROR(INDEX(MAESTRO!Q:Q,_xludf.AGGREGATE(15,6,ROW(MAESTRO!$B$3:$B$1000)/((MAESTRO!$B$3:$B$1000="OPA")*(UPPER(MAESTRO!$L$3:$L$1000)="CONFIRMADO")),ROWS($A$3:A127))),"")</f>
        <v/>
      </c>
      <c r="R127" s="10" t="str">
        <f ca="1">IFERROR(INDEX(MAESTRO!R:R,_xludf.AGGREGATE(15,6,ROW(MAESTRO!$B$3:$B$1000)/((MAESTRO!$B$3:$B$1000="OPA")*(UPPER(MAESTRO!$L$3:$L$1000)="CONFIRMADO")),ROWS($A$3:A127))),"")</f>
        <v/>
      </c>
      <c r="S127" s="10" t="str">
        <f ca="1">IFERROR(INDEX(MAESTRO!S:S,_xludf.AGGREGATE(15,6,ROW(MAESTRO!$B$3:$B$1000)/((MAESTRO!$B$3:$B$1000="OPA")*(UPPER(MAESTRO!$L$3:$L$1000)="CONFIRMADO")),ROWS($A$3:A127))),"")</f>
        <v/>
      </c>
      <c r="T127" s="10" t="str">
        <f ca="1">IFERROR(INDEX(MAESTRO!T:T,_xludf.AGGREGATE(15,6,ROW(MAESTRO!$B$3:$B$1000)/((MAESTRO!$B$3:$B$1000="OPA")*(UPPER(MAESTRO!$L$3:$L$1000)="CONFIRMADO")),ROWS($A$3:A127))),"")</f>
        <v/>
      </c>
      <c r="U127" s="10" t="str">
        <f ca="1">IFERROR(INDEX(MAESTRO!U:U,_xludf.AGGREGATE(15,6,ROW(MAESTRO!$B$3:$B$1000)/((MAESTRO!$B$3:$B$1000="OPA")*(UPPER(MAESTRO!$L$3:$L$1000)="CONFIRMADO")),ROWS($A$3:A127))),"")</f>
        <v/>
      </c>
      <c r="V127" s="10" t="str">
        <f ca="1">IFERROR(INDEX(MAESTRO!V:V,_xludf.AGGREGATE(15,6,ROW(MAESTRO!$B$3:$B$1000)/((MAESTRO!$B$3:$B$1000="OPA")*(UPPER(MAESTRO!$L$3:$L$1000)="CONFIRMADO")),ROWS($A$3:A127))),"")</f>
        <v/>
      </c>
      <c r="W127" s="10" t="str">
        <f ca="1">IFERROR(INDEX(MAESTRO!W:W,_xludf.AGGREGATE(15,6,ROW(MAESTRO!$B$3:$B$1000)/((MAESTRO!$B$3:$B$1000="OPA")*(UPPER(MAESTRO!$L$3:$L$1000)="CONFIRMADO")),ROWS($A$3:A127))),"")</f>
        <v/>
      </c>
      <c r="X127" s="10" t="str">
        <f ca="1">IFERROR(INDEX(MAESTRO!X:X,_xludf.AGGREGATE(15,6,ROW(MAESTRO!$B$3:$B$1000)/((MAESTRO!$B$3:$B$1000="OPA")*(UPPER(MAESTRO!$L$3:$L$1000)="CONFIRMADO")),ROWS($A$3:A127))),"")</f>
        <v/>
      </c>
    </row>
    <row r="128" spans="1:24" ht="22.05" customHeight="1">
      <c r="A128" s="27" t="str">
        <f ca="1">IFERROR(INDEX(MAESTRO!A:A,_xludf.AGGREGATE(15,6,ROW(MAESTRO!$B$3:$B$1000)/((MAESTRO!$B$3:$B$1000="OPA")*(UPPER(MAESTRO!$L$3:$L$1000)="CONFIRMADO")),ROWS($A$3:A128))),"")</f>
        <v/>
      </c>
      <c r="B128" s="27" t="str">
        <f ca="1">IFERROR(INDEX(MAESTRO!B:B,_xludf.AGGREGATE(15,6,ROW(MAESTRO!$B$3:$B$1000)/((MAESTRO!$B$3:$B$1000="OPA")*(UPPER(MAESTRO!$L$3:$L$1000)="CONFIRMADO")),ROWS($A$3:A128))),"")</f>
        <v/>
      </c>
      <c r="C128" s="27" t="str">
        <f ca="1">IFERROR(INDEX(MAESTRO!C:C,_xludf.AGGREGATE(15,6,ROW(MAESTRO!$B$3:$B$1000)/((MAESTRO!$B$3:$B$1000="OPA")*(UPPER(MAESTRO!$L$3:$L$1000)="CONFIRMADO")),ROWS($A$3:A128))),"")</f>
        <v/>
      </c>
      <c r="D128" s="27" t="str">
        <f ca="1">IFERROR(INDEX(MAESTRO!D:D,_xludf.AGGREGATE(15,6,ROW(MAESTRO!$B$3:$B$1000)/((MAESTRO!$B$3:$B$1000="OPA")*(UPPER(MAESTRO!$L$3:$L$1000)="CONFIRMADO")),ROWS($A$3:A128))),"")</f>
        <v/>
      </c>
      <c r="E128" s="27" t="str">
        <f ca="1">IFERROR(INDEX(MAESTRO!E:E,_xludf.AGGREGATE(15,6,ROW(MAESTRO!$B$3:$B$1000)/((MAESTRO!$B$3:$B$1000="OPA")*(UPPER(MAESTRO!$L$3:$L$1000)="CONFIRMADO")),ROWS($A$3:A128))),"")</f>
        <v/>
      </c>
      <c r="F128" s="27" t="str">
        <f ca="1">IFERROR(INDEX(MAESTRO!F:F,_xludf.AGGREGATE(15,6,ROW(MAESTRO!$B$3:$B$1000)/((MAESTRO!$B$3:$B$1000="OPA")*(UPPER(MAESTRO!$L$3:$L$1000)="CONFIRMADO")),ROWS($A$3:A128))),"")</f>
        <v/>
      </c>
      <c r="G128" s="27" t="str">
        <f ca="1">IFERROR(INDEX(MAESTRO!G:G,_xludf.AGGREGATE(15,6,ROW(MAESTRO!$B$3:$B$1000)/((MAESTRO!$B$3:$B$1000="OPA")*(UPPER(MAESTRO!$L$3:$L$1000)="CONFIRMADO")),ROWS($A$3:A128))),"")</f>
        <v/>
      </c>
      <c r="H128" s="27" t="str">
        <f ca="1">IFERROR(INDEX(MAESTRO!H:H,_xludf.AGGREGATE(15,6,ROW(MAESTRO!$B$3:$B$1000)/((MAESTRO!$B$3:$B$1000="OPA")*(UPPER(MAESTRO!$L$3:$L$1000)="CONFIRMADO")),ROWS($A$3:A128))),"")</f>
        <v/>
      </c>
      <c r="I128" s="27" t="str">
        <f ca="1">IFERROR(INDEX(MAESTRO!I:I,_xludf.AGGREGATE(15,6,ROW(MAESTRO!$B$3:$B$1000)/((MAESTRO!$B$3:$B$1000="OPA")*(UPPER(MAESTRO!$L$3:$L$1000)="CONFIRMADO")),ROWS($A$3:A128))),"")</f>
        <v/>
      </c>
      <c r="J128" s="27" t="str">
        <f ca="1">IFERROR(INDEX(MAESTRO!J:J,_xludf.AGGREGATE(15,6,ROW(MAESTRO!$B$3:$B$1000)/((MAESTRO!$B$3:$B$1000="OPA")*(UPPER(MAESTRO!$L$3:$L$1000)="CONFIRMADO")),ROWS($A$3:A128))),"")</f>
        <v/>
      </c>
      <c r="K128" s="27" t="str">
        <f ca="1">IFERROR(INDEX(MAESTRO!K:K,_xludf.AGGREGATE(15,6,ROW(MAESTRO!$B$3:$B$1000)/((MAESTRO!$B$3:$B$1000="OPA")*(UPPER(MAESTRO!$L$3:$L$1000)="CONFIRMADO")),ROWS($A$3:A128))),"")</f>
        <v/>
      </c>
      <c r="L128" s="27" t="str">
        <f ca="1">IFERROR(INDEX(MAESTRO!L:L,_xludf.AGGREGATE(15,6,ROW(MAESTRO!$B$3:$B$1000)/((MAESTRO!$B$3:$B$1000="OPA")*(UPPER(MAESTRO!$L$3:$L$1000)="CONFIRMADO")),ROWS($A$3:A128))),"")</f>
        <v/>
      </c>
      <c r="M128" s="27" t="str">
        <f ca="1">IFERROR(INDEX(MAESTRO!M:M,_xludf.AGGREGATE(15,6,ROW(MAESTRO!$B$3:$B$1000)/((MAESTRO!$B$3:$B$1000="OPA")*(UPPER(MAESTRO!$L$3:$L$1000)="CONFIRMADO")),ROWS($A$3:A128))),"")</f>
        <v/>
      </c>
      <c r="N128" s="27" t="str">
        <f ca="1">IFERROR(INDEX(MAESTRO!N:N,_xludf.AGGREGATE(15,6,ROW(MAESTRO!$B$3:$B$1000)/((MAESTRO!$B$3:$B$1000="OPA")*(UPPER(MAESTRO!$L$3:$L$1000)="CONFIRMADO")),ROWS($A$3:A128))),"")</f>
        <v/>
      </c>
      <c r="O128" s="27" t="str">
        <f ca="1">IFERROR(INDEX(MAESTRO!O:O,_xludf.AGGREGATE(15,6,ROW(MAESTRO!$B$3:$B$1000)/((MAESTRO!$B$3:$B$1000="OPA")*(UPPER(MAESTRO!$L$3:$L$1000)="CONFIRMADO")),ROWS($A$3:A128))),"")</f>
        <v/>
      </c>
      <c r="P128" s="27" t="str">
        <f ca="1">IFERROR(INDEX(MAESTRO!P:P,_xludf.AGGREGATE(15,6,ROW(MAESTRO!$B$3:$B$1000)/((MAESTRO!$B$3:$B$1000="OPA")*(UPPER(MAESTRO!$L$3:$L$1000)="CONFIRMADO")),ROWS($A$3:A128))),"")</f>
        <v/>
      </c>
      <c r="Q128" s="27" t="str">
        <f ca="1">IFERROR(INDEX(MAESTRO!Q:Q,_xludf.AGGREGATE(15,6,ROW(MAESTRO!$B$3:$B$1000)/((MAESTRO!$B$3:$B$1000="OPA")*(UPPER(MAESTRO!$L$3:$L$1000)="CONFIRMADO")),ROWS($A$3:A128))),"")</f>
        <v/>
      </c>
      <c r="R128" s="27" t="str">
        <f ca="1">IFERROR(INDEX(MAESTRO!R:R,_xludf.AGGREGATE(15,6,ROW(MAESTRO!$B$3:$B$1000)/((MAESTRO!$B$3:$B$1000="OPA")*(UPPER(MAESTRO!$L$3:$L$1000)="CONFIRMADO")),ROWS($A$3:A128))),"")</f>
        <v/>
      </c>
      <c r="S128" s="27" t="str">
        <f ca="1">IFERROR(INDEX(MAESTRO!S:S,_xludf.AGGREGATE(15,6,ROW(MAESTRO!$B$3:$B$1000)/((MAESTRO!$B$3:$B$1000="OPA")*(UPPER(MAESTRO!$L$3:$L$1000)="CONFIRMADO")),ROWS($A$3:A128))),"")</f>
        <v/>
      </c>
      <c r="T128" s="27" t="str">
        <f ca="1">IFERROR(INDEX(MAESTRO!T:T,_xludf.AGGREGATE(15,6,ROW(MAESTRO!$B$3:$B$1000)/((MAESTRO!$B$3:$B$1000="OPA")*(UPPER(MAESTRO!$L$3:$L$1000)="CONFIRMADO")),ROWS($A$3:A128))),"")</f>
        <v/>
      </c>
      <c r="U128" s="27" t="str">
        <f ca="1">IFERROR(INDEX(MAESTRO!U:U,_xludf.AGGREGATE(15,6,ROW(MAESTRO!$B$3:$B$1000)/((MAESTRO!$B$3:$B$1000="OPA")*(UPPER(MAESTRO!$L$3:$L$1000)="CONFIRMADO")),ROWS($A$3:A128))),"")</f>
        <v/>
      </c>
      <c r="V128" s="27" t="str">
        <f ca="1">IFERROR(INDEX(MAESTRO!V:V,_xludf.AGGREGATE(15,6,ROW(MAESTRO!$B$3:$B$1000)/((MAESTRO!$B$3:$B$1000="OPA")*(UPPER(MAESTRO!$L$3:$L$1000)="CONFIRMADO")),ROWS($A$3:A128))),"")</f>
        <v/>
      </c>
      <c r="W128" s="27" t="str">
        <f ca="1">IFERROR(INDEX(MAESTRO!W:W,_xludf.AGGREGATE(15,6,ROW(MAESTRO!$B$3:$B$1000)/((MAESTRO!$B$3:$B$1000="OPA")*(UPPER(MAESTRO!$L$3:$L$1000)="CONFIRMADO")),ROWS($A$3:A128))),"")</f>
        <v/>
      </c>
      <c r="X128" s="27" t="str">
        <f ca="1">IFERROR(INDEX(MAESTRO!X:X,_xludf.AGGREGATE(15,6,ROW(MAESTRO!$B$3:$B$1000)/((MAESTRO!$B$3:$B$1000="OPA")*(UPPER(MAESTRO!$L$3:$L$1000)="CONFIRMADO")),ROWS($A$3:A128))),"")</f>
        <v/>
      </c>
    </row>
    <row r="129" spans="1:24" ht="22.05" customHeight="1">
      <c r="A129" s="10" t="str">
        <f ca="1">IFERROR(INDEX(MAESTRO!A:A,_xludf.AGGREGATE(15,6,ROW(MAESTRO!$B$3:$B$1000)/((MAESTRO!$B$3:$B$1000="OPA")*(UPPER(MAESTRO!$L$3:$L$1000)="CONFIRMADO")),ROWS($A$3:A129))),"")</f>
        <v/>
      </c>
      <c r="B129" s="10" t="str">
        <f ca="1">IFERROR(INDEX(MAESTRO!B:B,_xludf.AGGREGATE(15,6,ROW(MAESTRO!$B$3:$B$1000)/((MAESTRO!$B$3:$B$1000="OPA")*(UPPER(MAESTRO!$L$3:$L$1000)="CONFIRMADO")),ROWS($A$3:A129))),"")</f>
        <v/>
      </c>
      <c r="C129" s="10" t="str">
        <f ca="1">IFERROR(INDEX(MAESTRO!C:C,_xludf.AGGREGATE(15,6,ROW(MAESTRO!$B$3:$B$1000)/((MAESTRO!$B$3:$B$1000="OPA")*(UPPER(MAESTRO!$L$3:$L$1000)="CONFIRMADO")),ROWS($A$3:A129))),"")</f>
        <v/>
      </c>
      <c r="D129" s="10" t="str">
        <f ca="1">IFERROR(INDEX(MAESTRO!D:D,_xludf.AGGREGATE(15,6,ROW(MAESTRO!$B$3:$B$1000)/((MAESTRO!$B$3:$B$1000="OPA")*(UPPER(MAESTRO!$L$3:$L$1000)="CONFIRMADO")),ROWS($A$3:A129))),"")</f>
        <v/>
      </c>
      <c r="E129" s="10" t="str">
        <f ca="1">IFERROR(INDEX(MAESTRO!E:E,_xludf.AGGREGATE(15,6,ROW(MAESTRO!$B$3:$B$1000)/((MAESTRO!$B$3:$B$1000="OPA")*(UPPER(MAESTRO!$L$3:$L$1000)="CONFIRMADO")),ROWS($A$3:A129))),"")</f>
        <v/>
      </c>
      <c r="F129" s="10" t="str">
        <f ca="1">IFERROR(INDEX(MAESTRO!F:F,_xludf.AGGREGATE(15,6,ROW(MAESTRO!$B$3:$B$1000)/((MAESTRO!$B$3:$B$1000="OPA")*(UPPER(MAESTRO!$L$3:$L$1000)="CONFIRMADO")),ROWS($A$3:A129))),"")</f>
        <v/>
      </c>
      <c r="G129" s="10" t="str">
        <f ca="1">IFERROR(INDEX(MAESTRO!G:G,_xludf.AGGREGATE(15,6,ROW(MAESTRO!$B$3:$B$1000)/((MAESTRO!$B$3:$B$1000="OPA")*(UPPER(MAESTRO!$L$3:$L$1000)="CONFIRMADO")),ROWS($A$3:A129))),"")</f>
        <v/>
      </c>
      <c r="H129" s="10" t="str">
        <f ca="1">IFERROR(INDEX(MAESTRO!H:H,_xludf.AGGREGATE(15,6,ROW(MAESTRO!$B$3:$B$1000)/((MAESTRO!$B$3:$B$1000="OPA")*(UPPER(MAESTRO!$L$3:$L$1000)="CONFIRMADO")),ROWS($A$3:A129))),"")</f>
        <v/>
      </c>
      <c r="I129" s="10" t="str">
        <f ca="1">IFERROR(INDEX(MAESTRO!I:I,_xludf.AGGREGATE(15,6,ROW(MAESTRO!$B$3:$B$1000)/((MAESTRO!$B$3:$B$1000="OPA")*(UPPER(MAESTRO!$L$3:$L$1000)="CONFIRMADO")),ROWS($A$3:A129))),"")</f>
        <v/>
      </c>
      <c r="J129" s="10" t="str">
        <f ca="1">IFERROR(INDEX(MAESTRO!J:J,_xludf.AGGREGATE(15,6,ROW(MAESTRO!$B$3:$B$1000)/((MAESTRO!$B$3:$B$1000="OPA")*(UPPER(MAESTRO!$L$3:$L$1000)="CONFIRMADO")),ROWS($A$3:A129))),"")</f>
        <v/>
      </c>
      <c r="K129" s="10" t="str">
        <f ca="1">IFERROR(INDEX(MAESTRO!K:K,_xludf.AGGREGATE(15,6,ROW(MAESTRO!$B$3:$B$1000)/((MAESTRO!$B$3:$B$1000="OPA")*(UPPER(MAESTRO!$L$3:$L$1000)="CONFIRMADO")),ROWS($A$3:A129))),"")</f>
        <v/>
      </c>
      <c r="L129" s="10" t="str">
        <f ca="1">IFERROR(INDEX(MAESTRO!L:L,_xludf.AGGREGATE(15,6,ROW(MAESTRO!$B$3:$B$1000)/((MAESTRO!$B$3:$B$1000="OPA")*(UPPER(MAESTRO!$L$3:$L$1000)="CONFIRMADO")),ROWS($A$3:A129))),"")</f>
        <v/>
      </c>
      <c r="M129" s="10" t="str">
        <f ca="1">IFERROR(INDEX(MAESTRO!M:M,_xludf.AGGREGATE(15,6,ROW(MAESTRO!$B$3:$B$1000)/((MAESTRO!$B$3:$B$1000="OPA")*(UPPER(MAESTRO!$L$3:$L$1000)="CONFIRMADO")),ROWS($A$3:A129))),"")</f>
        <v/>
      </c>
      <c r="N129" s="10" t="str">
        <f ca="1">IFERROR(INDEX(MAESTRO!N:N,_xludf.AGGREGATE(15,6,ROW(MAESTRO!$B$3:$B$1000)/((MAESTRO!$B$3:$B$1000="OPA")*(UPPER(MAESTRO!$L$3:$L$1000)="CONFIRMADO")),ROWS($A$3:A129))),"")</f>
        <v/>
      </c>
      <c r="O129" s="10" t="str">
        <f ca="1">IFERROR(INDEX(MAESTRO!O:O,_xludf.AGGREGATE(15,6,ROW(MAESTRO!$B$3:$B$1000)/((MAESTRO!$B$3:$B$1000="OPA")*(UPPER(MAESTRO!$L$3:$L$1000)="CONFIRMADO")),ROWS($A$3:A129))),"")</f>
        <v/>
      </c>
      <c r="P129" s="10" t="str">
        <f ca="1">IFERROR(INDEX(MAESTRO!P:P,_xludf.AGGREGATE(15,6,ROW(MAESTRO!$B$3:$B$1000)/((MAESTRO!$B$3:$B$1000="OPA")*(UPPER(MAESTRO!$L$3:$L$1000)="CONFIRMADO")),ROWS($A$3:A129))),"")</f>
        <v/>
      </c>
      <c r="Q129" s="10" t="str">
        <f ca="1">IFERROR(INDEX(MAESTRO!Q:Q,_xludf.AGGREGATE(15,6,ROW(MAESTRO!$B$3:$B$1000)/((MAESTRO!$B$3:$B$1000="OPA")*(UPPER(MAESTRO!$L$3:$L$1000)="CONFIRMADO")),ROWS($A$3:A129))),"")</f>
        <v/>
      </c>
      <c r="R129" s="10" t="str">
        <f ca="1">IFERROR(INDEX(MAESTRO!R:R,_xludf.AGGREGATE(15,6,ROW(MAESTRO!$B$3:$B$1000)/((MAESTRO!$B$3:$B$1000="OPA")*(UPPER(MAESTRO!$L$3:$L$1000)="CONFIRMADO")),ROWS($A$3:A129))),"")</f>
        <v/>
      </c>
      <c r="S129" s="10" t="str">
        <f ca="1">IFERROR(INDEX(MAESTRO!S:S,_xludf.AGGREGATE(15,6,ROW(MAESTRO!$B$3:$B$1000)/((MAESTRO!$B$3:$B$1000="OPA")*(UPPER(MAESTRO!$L$3:$L$1000)="CONFIRMADO")),ROWS($A$3:A129))),"")</f>
        <v/>
      </c>
      <c r="T129" s="10" t="str">
        <f ca="1">IFERROR(INDEX(MAESTRO!T:T,_xludf.AGGREGATE(15,6,ROW(MAESTRO!$B$3:$B$1000)/((MAESTRO!$B$3:$B$1000="OPA")*(UPPER(MAESTRO!$L$3:$L$1000)="CONFIRMADO")),ROWS($A$3:A129))),"")</f>
        <v/>
      </c>
      <c r="U129" s="10" t="str">
        <f ca="1">IFERROR(INDEX(MAESTRO!U:U,_xludf.AGGREGATE(15,6,ROW(MAESTRO!$B$3:$B$1000)/((MAESTRO!$B$3:$B$1000="OPA")*(UPPER(MAESTRO!$L$3:$L$1000)="CONFIRMADO")),ROWS($A$3:A129))),"")</f>
        <v/>
      </c>
      <c r="V129" s="10" t="str">
        <f ca="1">IFERROR(INDEX(MAESTRO!V:V,_xludf.AGGREGATE(15,6,ROW(MAESTRO!$B$3:$B$1000)/((MAESTRO!$B$3:$B$1000="OPA")*(UPPER(MAESTRO!$L$3:$L$1000)="CONFIRMADO")),ROWS($A$3:A129))),"")</f>
        <v/>
      </c>
      <c r="W129" s="10" t="str">
        <f ca="1">IFERROR(INDEX(MAESTRO!W:W,_xludf.AGGREGATE(15,6,ROW(MAESTRO!$B$3:$B$1000)/((MAESTRO!$B$3:$B$1000="OPA")*(UPPER(MAESTRO!$L$3:$L$1000)="CONFIRMADO")),ROWS($A$3:A129))),"")</f>
        <v/>
      </c>
      <c r="X129" s="10" t="str">
        <f ca="1">IFERROR(INDEX(MAESTRO!X:X,_xludf.AGGREGATE(15,6,ROW(MAESTRO!$B$3:$B$1000)/((MAESTRO!$B$3:$B$1000="OPA")*(UPPER(MAESTRO!$L$3:$L$1000)="CONFIRMADO")),ROWS($A$3:A129))),"")</f>
        <v/>
      </c>
    </row>
    <row r="130" spans="1:24" ht="22.05" customHeight="1">
      <c r="A130" s="27" t="str">
        <f ca="1">IFERROR(INDEX(MAESTRO!A:A,_xludf.AGGREGATE(15,6,ROW(MAESTRO!$B$3:$B$1000)/((MAESTRO!$B$3:$B$1000="OPA")*(UPPER(MAESTRO!$L$3:$L$1000)="CONFIRMADO")),ROWS($A$3:A130))),"")</f>
        <v/>
      </c>
      <c r="B130" s="27" t="str">
        <f ca="1">IFERROR(INDEX(MAESTRO!B:B,_xludf.AGGREGATE(15,6,ROW(MAESTRO!$B$3:$B$1000)/((MAESTRO!$B$3:$B$1000="OPA")*(UPPER(MAESTRO!$L$3:$L$1000)="CONFIRMADO")),ROWS($A$3:A130))),"")</f>
        <v/>
      </c>
      <c r="C130" s="27" t="str">
        <f ca="1">IFERROR(INDEX(MAESTRO!C:C,_xludf.AGGREGATE(15,6,ROW(MAESTRO!$B$3:$B$1000)/((MAESTRO!$B$3:$B$1000="OPA")*(UPPER(MAESTRO!$L$3:$L$1000)="CONFIRMADO")),ROWS($A$3:A130))),"")</f>
        <v/>
      </c>
      <c r="D130" s="27" t="str">
        <f ca="1">IFERROR(INDEX(MAESTRO!D:D,_xludf.AGGREGATE(15,6,ROW(MAESTRO!$B$3:$B$1000)/((MAESTRO!$B$3:$B$1000="OPA")*(UPPER(MAESTRO!$L$3:$L$1000)="CONFIRMADO")),ROWS($A$3:A130))),"")</f>
        <v/>
      </c>
      <c r="E130" s="27" t="str">
        <f ca="1">IFERROR(INDEX(MAESTRO!E:E,_xludf.AGGREGATE(15,6,ROW(MAESTRO!$B$3:$B$1000)/((MAESTRO!$B$3:$B$1000="OPA")*(UPPER(MAESTRO!$L$3:$L$1000)="CONFIRMADO")),ROWS($A$3:A130))),"")</f>
        <v/>
      </c>
      <c r="F130" s="27" t="str">
        <f ca="1">IFERROR(INDEX(MAESTRO!F:F,_xludf.AGGREGATE(15,6,ROW(MAESTRO!$B$3:$B$1000)/((MAESTRO!$B$3:$B$1000="OPA")*(UPPER(MAESTRO!$L$3:$L$1000)="CONFIRMADO")),ROWS($A$3:A130))),"")</f>
        <v/>
      </c>
      <c r="G130" s="27" t="str">
        <f ca="1">IFERROR(INDEX(MAESTRO!G:G,_xludf.AGGREGATE(15,6,ROW(MAESTRO!$B$3:$B$1000)/((MAESTRO!$B$3:$B$1000="OPA")*(UPPER(MAESTRO!$L$3:$L$1000)="CONFIRMADO")),ROWS($A$3:A130))),"")</f>
        <v/>
      </c>
      <c r="H130" s="27" t="str">
        <f ca="1">IFERROR(INDEX(MAESTRO!H:H,_xludf.AGGREGATE(15,6,ROW(MAESTRO!$B$3:$B$1000)/((MAESTRO!$B$3:$B$1000="OPA")*(UPPER(MAESTRO!$L$3:$L$1000)="CONFIRMADO")),ROWS($A$3:A130))),"")</f>
        <v/>
      </c>
      <c r="I130" s="27" t="str">
        <f ca="1">IFERROR(INDEX(MAESTRO!I:I,_xludf.AGGREGATE(15,6,ROW(MAESTRO!$B$3:$B$1000)/((MAESTRO!$B$3:$B$1000="OPA")*(UPPER(MAESTRO!$L$3:$L$1000)="CONFIRMADO")),ROWS($A$3:A130))),"")</f>
        <v/>
      </c>
      <c r="J130" s="27" t="str">
        <f ca="1">IFERROR(INDEX(MAESTRO!J:J,_xludf.AGGREGATE(15,6,ROW(MAESTRO!$B$3:$B$1000)/((MAESTRO!$B$3:$B$1000="OPA")*(UPPER(MAESTRO!$L$3:$L$1000)="CONFIRMADO")),ROWS($A$3:A130))),"")</f>
        <v/>
      </c>
      <c r="K130" s="27" t="str">
        <f ca="1">IFERROR(INDEX(MAESTRO!K:K,_xludf.AGGREGATE(15,6,ROW(MAESTRO!$B$3:$B$1000)/((MAESTRO!$B$3:$B$1000="OPA")*(UPPER(MAESTRO!$L$3:$L$1000)="CONFIRMADO")),ROWS($A$3:A130))),"")</f>
        <v/>
      </c>
      <c r="L130" s="27" t="str">
        <f ca="1">IFERROR(INDEX(MAESTRO!L:L,_xludf.AGGREGATE(15,6,ROW(MAESTRO!$B$3:$B$1000)/((MAESTRO!$B$3:$B$1000="OPA")*(UPPER(MAESTRO!$L$3:$L$1000)="CONFIRMADO")),ROWS($A$3:A130))),"")</f>
        <v/>
      </c>
      <c r="M130" s="27" t="str">
        <f ca="1">IFERROR(INDEX(MAESTRO!M:M,_xludf.AGGREGATE(15,6,ROW(MAESTRO!$B$3:$B$1000)/((MAESTRO!$B$3:$B$1000="OPA")*(UPPER(MAESTRO!$L$3:$L$1000)="CONFIRMADO")),ROWS($A$3:A130))),"")</f>
        <v/>
      </c>
      <c r="N130" s="27" t="str">
        <f ca="1">IFERROR(INDEX(MAESTRO!N:N,_xludf.AGGREGATE(15,6,ROW(MAESTRO!$B$3:$B$1000)/((MAESTRO!$B$3:$B$1000="OPA")*(UPPER(MAESTRO!$L$3:$L$1000)="CONFIRMADO")),ROWS($A$3:A130))),"")</f>
        <v/>
      </c>
      <c r="O130" s="27" t="str">
        <f ca="1">IFERROR(INDEX(MAESTRO!O:O,_xludf.AGGREGATE(15,6,ROW(MAESTRO!$B$3:$B$1000)/((MAESTRO!$B$3:$B$1000="OPA")*(UPPER(MAESTRO!$L$3:$L$1000)="CONFIRMADO")),ROWS($A$3:A130))),"")</f>
        <v/>
      </c>
      <c r="P130" s="27" t="str">
        <f ca="1">IFERROR(INDEX(MAESTRO!P:P,_xludf.AGGREGATE(15,6,ROW(MAESTRO!$B$3:$B$1000)/((MAESTRO!$B$3:$B$1000="OPA")*(UPPER(MAESTRO!$L$3:$L$1000)="CONFIRMADO")),ROWS($A$3:A130))),"")</f>
        <v/>
      </c>
      <c r="Q130" s="27" t="str">
        <f ca="1">IFERROR(INDEX(MAESTRO!Q:Q,_xludf.AGGREGATE(15,6,ROW(MAESTRO!$B$3:$B$1000)/((MAESTRO!$B$3:$B$1000="OPA")*(UPPER(MAESTRO!$L$3:$L$1000)="CONFIRMADO")),ROWS($A$3:A130))),"")</f>
        <v/>
      </c>
      <c r="R130" s="27" t="str">
        <f ca="1">IFERROR(INDEX(MAESTRO!R:R,_xludf.AGGREGATE(15,6,ROW(MAESTRO!$B$3:$B$1000)/((MAESTRO!$B$3:$B$1000="OPA")*(UPPER(MAESTRO!$L$3:$L$1000)="CONFIRMADO")),ROWS($A$3:A130))),"")</f>
        <v/>
      </c>
      <c r="S130" s="27" t="str">
        <f ca="1">IFERROR(INDEX(MAESTRO!S:S,_xludf.AGGREGATE(15,6,ROW(MAESTRO!$B$3:$B$1000)/((MAESTRO!$B$3:$B$1000="OPA")*(UPPER(MAESTRO!$L$3:$L$1000)="CONFIRMADO")),ROWS($A$3:A130))),"")</f>
        <v/>
      </c>
      <c r="T130" s="27" t="str">
        <f ca="1">IFERROR(INDEX(MAESTRO!T:T,_xludf.AGGREGATE(15,6,ROW(MAESTRO!$B$3:$B$1000)/((MAESTRO!$B$3:$B$1000="OPA")*(UPPER(MAESTRO!$L$3:$L$1000)="CONFIRMADO")),ROWS($A$3:A130))),"")</f>
        <v/>
      </c>
      <c r="U130" s="27" t="str">
        <f ca="1">IFERROR(INDEX(MAESTRO!U:U,_xludf.AGGREGATE(15,6,ROW(MAESTRO!$B$3:$B$1000)/((MAESTRO!$B$3:$B$1000="OPA")*(UPPER(MAESTRO!$L$3:$L$1000)="CONFIRMADO")),ROWS($A$3:A130))),"")</f>
        <v/>
      </c>
      <c r="V130" s="27" t="str">
        <f ca="1">IFERROR(INDEX(MAESTRO!V:V,_xludf.AGGREGATE(15,6,ROW(MAESTRO!$B$3:$B$1000)/((MAESTRO!$B$3:$B$1000="OPA")*(UPPER(MAESTRO!$L$3:$L$1000)="CONFIRMADO")),ROWS($A$3:A130))),"")</f>
        <v/>
      </c>
      <c r="W130" s="27" t="str">
        <f ca="1">IFERROR(INDEX(MAESTRO!W:W,_xludf.AGGREGATE(15,6,ROW(MAESTRO!$B$3:$B$1000)/((MAESTRO!$B$3:$B$1000="OPA")*(UPPER(MAESTRO!$L$3:$L$1000)="CONFIRMADO")),ROWS($A$3:A130))),"")</f>
        <v/>
      </c>
      <c r="X130" s="27" t="str">
        <f ca="1">IFERROR(INDEX(MAESTRO!X:X,_xludf.AGGREGATE(15,6,ROW(MAESTRO!$B$3:$B$1000)/((MAESTRO!$B$3:$B$1000="OPA")*(UPPER(MAESTRO!$L$3:$L$1000)="CONFIRMADO")),ROWS($A$3:A130))),"")</f>
        <v/>
      </c>
    </row>
    <row r="131" spans="1:24" ht="22.05" customHeight="1">
      <c r="A131" s="10" t="str">
        <f ca="1">IFERROR(INDEX(MAESTRO!A:A,_xludf.AGGREGATE(15,6,ROW(MAESTRO!$B$3:$B$1000)/((MAESTRO!$B$3:$B$1000="OPA")*(UPPER(MAESTRO!$L$3:$L$1000)="CONFIRMADO")),ROWS($A$3:A131))),"")</f>
        <v/>
      </c>
      <c r="B131" s="10" t="str">
        <f ca="1">IFERROR(INDEX(MAESTRO!B:B,_xludf.AGGREGATE(15,6,ROW(MAESTRO!$B$3:$B$1000)/((MAESTRO!$B$3:$B$1000="OPA")*(UPPER(MAESTRO!$L$3:$L$1000)="CONFIRMADO")),ROWS($A$3:A131))),"")</f>
        <v/>
      </c>
      <c r="C131" s="10" t="str">
        <f ca="1">IFERROR(INDEX(MAESTRO!C:C,_xludf.AGGREGATE(15,6,ROW(MAESTRO!$B$3:$B$1000)/((MAESTRO!$B$3:$B$1000="OPA")*(UPPER(MAESTRO!$L$3:$L$1000)="CONFIRMADO")),ROWS($A$3:A131))),"")</f>
        <v/>
      </c>
      <c r="D131" s="10" t="str">
        <f ca="1">IFERROR(INDEX(MAESTRO!D:D,_xludf.AGGREGATE(15,6,ROW(MAESTRO!$B$3:$B$1000)/((MAESTRO!$B$3:$B$1000="OPA")*(UPPER(MAESTRO!$L$3:$L$1000)="CONFIRMADO")),ROWS($A$3:A131))),"")</f>
        <v/>
      </c>
      <c r="E131" s="10" t="str">
        <f ca="1">IFERROR(INDEX(MAESTRO!E:E,_xludf.AGGREGATE(15,6,ROW(MAESTRO!$B$3:$B$1000)/((MAESTRO!$B$3:$B$1000="OPA")*(UPPER(MAESTRO!$L$3:$L$1000)="CONFIRMADO")),ROWS($A$3:A131))),"")</f>
        <v/>
      </c>
      <c r="F131" s="10" t="str">
        <f ca="1">IFERROR(INDEX(MAESTRO!F:F,_xludf.AGGREGATE(15,6,ROW(MAESTRO!$B$3:$B$1000)/((MAESTRO!$B$3:$B$1000="OPA")*(UPPER(MAESTRO!$L$3:$L$1000)="CONFIRMADO")),ROWS($A$3:A131))),"")</f>
        <v/>
      </c>
      <c r="G131" s="10" t="str">
        <f ca="1">IFERROR(INDEX(MAESTRO!G:G,_xludf.AGGREGATE(15,6,ROW(MAESTRO!$B$3:$B$1000)/((MAESTRO!$B$3:$B$1000="OPA")*(UPPER(MAESTRO!$L$3:$L$1000)="CONFIRMADO")),ROWS($A$3:A131))),"")</f>
        <v/>
      </c>
      <c r="H131" s="10" t="str">
        <f ca="1">IFERROR(INDEX(MAESTRO!H:H,_xludf.AGGREGATE(15,6,ROW(MAESTRO!$B$3:$B$1000)/((MAESTRO!$B$3:$B$1000="OPA")*(UPPER(MAESTRO!$L$3:$L$1000)="CONFIRMADO")),ROWS($A$3:A131))),"")</f>
        <v/>
      </c>
      <c r="I131" s="10" t="str">
        <f ca="1">IFERROR(INDEX(MAESTRO!I:I,_xludf.AGGREGATE(15,6,ROW(MAESTRO!$B$3:$B$1000)/((MAESTRO!$B$3:$B$1000="OPA")*(UPPER(MAESTRO!$L$3:$L$1000)="CONFIRMADO")),ROWS($A$3:A131))),"")</f>
        <v/>
      </c>
      <c r="J131" s="10" t="str">
        <f ca="1">IFERROR(INDEX(MAESTRO!J:J,_xludf.AGGREGATE(15,6,ROW(MAESTRO!$B$3:$B$1000)/((MAESTRO!$B$3:$B$1000="OPA")*(UPPER(MAESTRO!$L$3:$L$1000)="CONFIRMADO")),ROWS($A$3:A131))),"")</f>
        <v/>
      </c>
      <c r="K131" s="10" t="str">
        <f ca="1">IFERROR(INDEX(MAESTRO!K:K,_xludf.AGGREGATE(15,6,ROW(MAESTRO!$B$3:$B$1000)/((MAESTRO!$B$3:$B$1000="OPA")*(UPPER(MAESTRO!$L$3:$L$1000)="CONFIRMADO")),ROWS($A$3:A131))),"")</f>
        <v/>
      </c>
      <c r="L131" s="10" t="str">
        <f ca="1">IFERROR(INDEX(MAESTRO!L:L,_xludf.AGGREGATE(15,6,ROW(MAESTRO!$B$3:$B$1000)/((MAESTRO!$B$3:$B$1000="OPA")*(UPPER(MAESTRO!$L$3:$L$1000)="CONFIRMADO")),ROWS($A$3:A131))),"")</f>
        <v/>
      </c>
      <c r="M131" s="10" t="str">
        <f ca="1">IFERROR(INDEX(MAESTRO!M:M,_xludf.AGGREGATE(15,6,ROW(MAESTRO!$B$3:$B$1000)/((MAESTRO!$B$3:$B$1000="OPA")*(UPPER(MAESTRO!$L$3:$L$1000)="CONFIRMADO")),ROWS($A$3:A131))),"")</f>
        <v/>
      </c>
      <c r="N131" s="10" t="str">
        <f ca="1">IFERROR(INDEX(MAESTRO!N:N,_xludf.AGGREGATE(15,6,ROW(MAESTRO!$B$3:$B$1000)/((MAESTRO!$B$3:$B$1000="OPA")*(UPPER(MAESTRO!$L$3:$L$1000)="CONFIRMADO")),ROWS($A$3:A131))),"")</f>
        <v/>
      </c>
      <c r="O131" s="10" t="str">
        <f ca="1">IFERROR(INDEX(MAESTRO!O:O,_xludf.AGGREGATE(15,6,ROW(MAESTRO!$B$3:$B$1000)/((MAESTRO!$B$3:$B$1000="OPA")*(UPPER(MAESTRO!$L$3:$L$1000)="CONFIRMADO")),ROWS($A$3:A131))),"")</f>
        <v/>
      </c>
      <c r="P131" s="10" t="str">
        <f ca="1">IFERROR(INDEX(MAESTRO!P:P,_xludf.AGGREGATE(15,6,ROW(MAESTRO!$B$3:$B$1000)/((MAESTRO!$B$3:$B$1000="OPA")*(UPPER(MAESTRO!$L$3:$L$1000)="CONFIRMADO")),ROWS($A$3:A131))),"")</f>
        <v/>
      </c>
      <c r="Q131" s="10" t="str">
        <f ca="1">IFERROR(INDEX(MAESTRO!Q:Q,_xludf.AGGREGATE(15,6,ROW(MAESTRO!$B$3:$B$1000)/((MAESTRO!$B$3:$B$1000="OPA")*(UPPER(MAESTRO!$L$3:$L$1000)="CONFIRMADO")),ROWS($A$3:A131))),"")</f>
        <v/>
      </c>
      <c r="R131" s="10" t="str">
        <f ca="1">IFERROR(INDEX(MAESTRO!R:R,_xludf.AGGREGATE(15,6,ROW(MAESTRO!$B$3:$B$1000)/((MAESTRO!$B$3:$B$1000="OPA")*(UPPER(MAESTRO!$L$3:$L$1000)="CONFIRMADO")),ROWS($A$3:A131))),"")</f>
        <v/>
      </c>
      <c r="S131" s="10" t="str">
        <f ca="1">IFERROR(INDEX(MAESTRO!S:S,_xludf.AGGREGATE(15,6,ROW(MAESTRO!$B$3:$B$1000)/((MAESTRO!$B$3:$B$1000="OPA")*(UPPER(MAESTRO!$L$3:$L$1000)="CONFIRMADO")),ROWS($A$3:A131))),"")</f>
        <v/>
      </c>
      <c r="T131" s="10" t="str">
        <f ca="1">IFERROR(INDEX(MAESTRO!T:T,_xludf.AGGREGATE(15,6,ROW(MAESTRO!$B$3:$B$1000)/((MAESTRO!$B$3:$B$1000="OPA")*(UPPER(MAESTRO!$L$3:$L$1000)="CONFIRMADO")),ROWS($A$3:A131))),"")</f>
        <v/>
      </c>
      <c r="U131" s="10" t="str">
        <f ca="1">IFERROR(INDEX(MAESTRO!U:U,_xludf.AGGREGATE(15,6,ROW(MAESTRO!$B$3:$B$1000)/((MAESTRO!$B$3:$B$1000="OPA")*(UPPER(MAESTRO!$L$3:$L$1000)="CONFIRMADO")),ROWS($A$3:A131))),"")</f>
        <v/>
      </c>
      <c r="V131" s="10" t="str">
        <f ca="1">IFERROR(INDEX(MAESTRO!V:V,_xludf.AGGREGATE(15,6,ROW(MAESTRO!$B$3:$B$1000)/((MAESTRO!$B$3:$B$1000="OPA")*(UPPER(MAESTRO!$L$3:$L$1000)="CONFIRMADO")),ROWS($A$3:A131))),"")</f>
        <v/>
      </c>
      <c r="W131" s="10" t="str">
        <f ca="1">IFERROR(INDEX(MAESTRO!W:W,_xludf.AGGREGATE(15,6,ROW(MAESTRO!$B$3:$B$1000)/((MAESTRO!$B$3:$B$1000="OPA")*(UPPER(MAESTRO!$L$3:$L$1000)="CONFIRMADO")),ROWS($A$3:A131))),"")</f>
        <v/>
      </c>
      <c r="X131" s="10" t="str">
        <f ca="1">IFERROR(INDEX(MAESTRO!X:X,_xludf.AGGREGATE(15,6,ROW(MAESTRO!$B$3:$B$1000)/((MAESTRO!$B$3:$B$1000="OPA")*(UPPER(MAESTRO!$L$3:$L$1000)="CONFIRMADO")),ROWS($A$3:A131))),"")</f>
        <v/>
      </c>
    </row>
    <row r="132" spans="1:24" ht="22.05" customHeight="1">
      <c r="A132" s="27" t="str">
        <f ca="1">IFERROR(INDEX(MAESTRO!A:A,_xludf.AGGREGATE(15,6,ROW(MAESTRO!$B$3:$B$1000)/((MAESTRO!$B$3:$B$1000="OPA")*(UPPER(MAESTRO!$L$3:$L$1000)="CONFIRMADO")),ROWS($A$3:A132))),"")</f>
        <v/>
      </c>
      <c r="B132" s="27" t="str">
        <f ca="1">IFERROR(INDEX(MAESTRO!B:B,_xludf.AGGREGATE(15,6,ROW(MAESTRO!$B$3:$B$1000)/((MAESTRO!$B$3:$B$1000="OPA")*(UPPER(MAESTRO!$L$3:$L$1000)="CONFIRMADO")),ROWS($A$3:A132))),"")</f>
        <v/>
      </c>
      <c r="C132" s="27" t="str">
        <f ca="1">IFERROR(INDEX(MAESTRO!C:C,_xludf.AGGREGATE(15,6,ROW(MAESTRO!$B$3:$B$1000)/((MAESTRO!$B$3:$B$1000="OPA")*(UPPER(MAESTRO!$L$3:$L$1000)="CONFIRMADO")),ROWS($A$3:A132))),"")</f>
        <v/>
      </c>
      <c r="D132" s="27" t="str">
        <f ca="1">IFERROR(INDEX(MAESTRO!D:D,_xludf.AGGREGATE(15,6,ROW(MAESTRO!$B$3:$B$1000)/((MAESTRO!$B$3:$B$1000="OPA")*(UPPER(MAESTRO!$L$3:$L$1000)="CONFIRMADO")),ROWS($A$3:A132))),"")</f>
        <v/>
      </c>
      <c r="E132" s="27" t="str">
        <f ca="1">IFERROR(INDEX(MAESTRO!E:E,_xludf.AGGREGATE(15,6,ROW(MAESTRO!$B$3:$B$1000)/((MAESTRO!$B$3:$B$1000="OPA")*(UPPER(MAESTRO!$L$3:$L$1000)="CONFIRMADO")),ROWS($A$3:A132))),"")</f>
        <v/>
      </c>
      <c r="F132" s="27" t="str">
        <f ca="1">IFERROR(INDEX(MAESTRO!F:F,_xludf.AGGREGATE(15,6,ROW(MAESTRO!$B$3:$B$1000)/((MAESTRO!$B$3:$B$1000="OPA")*(UPPER(MAESTRO!$L$3:$L$1000)="CONFIRMADO")),ROWS($A$3:A132))),"")</f>
        <v/>
      </c>
      <c r="G132" s="27" t="str">
        <f ca="1">IFERROR(INDEX(MAESTRO!G:G,_xludf.AGGREGATE(15,6,ROW(MAESTRO!$B$3:$B$1000)/((MAESTRO!$B$3:$B$1000="OPA")*(UPPER(MAESTRO!$L$3:$L$1000)="CONFIRMADO")),ROWS($A$3:A132))),"")</f>
        <v/>
      </c>
      <c r="H132" s="27" t="str">
        <f ca="1">IFERROR(INDEX(MAESTRO!H:H,_xludf.AGGREGATE(15,6,ROW(MAESTRO!$B$3:$B$1000)/((MAESTRO!$B$3:$B$1000="OPA")*(UPPER(MAESTRO!$L$3:$L$1000)="CONFIRMADO")),ROWS($A$3:A132))),"")</f>
        <v/>
      </c>
      <c r="I132" s="27" t="str">
        <f ca="1">IFERROR(INDEX(MAESTRO!I:I,_xludf.AGGREGATE(15,6,ROW(MAESTRO!$B$3:$B$1000)/((MAESTRO!$B$3:$B$1000="OPA")*(UPPER(MAESTRO!$L$3:$L$1000)="CONFIRMADO")),ROWS($A$3:A132))),"")</f>
        <v/>
      </c>
      <c r="J132" s="27" t="str">
        <f ca="1">IFERROR(INDEX(MAESTRO!J:J,_xludf.AGGREGATE(15,6,ROW(MAESTRO!$B$3:$B$1000)/((MAESTRO!$B$3:$B$1000="OPA")*(UPPER(MAESTRO!$L$3:$L$1000)="CONFIRMADO")),ROWS($A$3:A132))),"")</f>
        <v/>
      </c>
      <c r="K132" s="27" t="str">
        <f ca="1">IFERROR(INDEX(MAESTRO!K:K,_xludf.AGGREGATE(15,6,ROW(MAESTRO!$B$3:$B$1000)/((MAESTRO!$B$3:$B$1000="OPA")*(UPPER(MAESTRO!$L$3:$L$1000)="CONFIRMADO")),ROWS($A$3:A132))),"")</f>
        <v/>
      </c>
      <c r="L132" s="27" t="str">
        <f ca="1">IFERROR(INDEX(MAESTRO!L:L,_xludf.AGGREGATE(15,6,ROW(MAESTRO!$B$3:$B$1000)/((MAESTRO!$B$3:$B$1000="OPA")*(UPPER(MAESTRO!$L$3:$L$1000)="CONFIRMADO")),ROWS($A$3:A132))),"")</f>
        <v/>
      </c>
      <c r="M132" s="27" t="str">
        <f ca="1">IFERROR(INDEX(MAESTRO!M:M,_xludf.AGGREGATE(15,6,ROW(MAESTRO!$B$3:$B$1000)/((MAESTRO!$B$3:$B$1000="OPA")*(UPPER(MAESTRO!$L$3:$L$1000)="CONFIRMADO")),ROWS($A$3:A132))),"")</f>
        <v/>
      </c>
      <c r="N132" s="27" t="str">
        <f ca="1">IFERROR(INDEX(MAESTRO!N:N,_xludf.AGGREGATE(15,6,ROW(MAESTRO!$B$3:$B$1000)/((MAESTRO!$B$3:$B$1000="OPA")*(UPPER(MAESTRO!$L$3:$L$1000)="CONFIRMADO")),ROWS($A$3:A132))),"")</f>
        <v/>
      </c>
      <c r="O132" s="27" t="str">
        <f ca="1">IFERROR(INDEX(MAESTRO!O:O,_xludf.AGGREGATE(15,6,ROW(MAESTRO!$B$3:$B$1000)/((MAESTRO!$B$3:$B$1000="OPA")*(UPPER(MAESTRO!$L$3:$L$1000)="CONFIRMADO")),ROWS($A$3:A132))),"")</f>
        <v/>
      </c>
      <c r="P132" s="27" t="str">
        <f ca="1">IFERROR(INDEX(MAESTRO!P:P,_xludf.AGGREGATE(15,6,ROW(MAESTRO!$B$3:$B$1000)/((MAESTRO!$B$3:$B$1000="OPA")*(UPPER(MAESTRO!$L$3:$L$1000)="CONFIRMADO")),ROWS($A$3:A132))),"")</f>
        <v/>
      </c>
      <c r="Q132" s="27" t="str">
        <f ca="1">IFERROR(INDEX(MAESTRO!Q:Q,_xludf.AGGREGATE(15,6,ROW(MAESTRO!$B$3:$B$1000)/((MAESTRO!$B$3:$B$1000="OPA")*(UPPER(MAESTRO!$L$3:$L$1000)="CONFIRMADO")),ROWS($A$3:A132))),"")</f>
        <v/>
      </c>
      <c r="R132" s="27" t="str">
        <f ca="1">IFERROR(INDEX(MAESTRO!R:R,_xludf.AGGREGATE(15,6,ROW(MAESTRO!$B$3:$B$1000)/((MAESTRO!$B$3:$B$1000="OPA")*(UPPER(MAESTRO!$L$3:$L$1000)="CONFIRMADO")),ROWS($A$3:A132))),"")</f>
        <v/>
      </c>
      <c r="S132" s="27" t="str">
        <f ca="1">IFERROR(INDEX(MAESTRO!S:S,_xludf.AGGREGATE(15,6,ROW(MAESTRO!$B$3:$B$1000)/((MAESTRO!$B$3:$B$1000="OPA")*(UPPER(MAESTRO!$L$3:$L$1000)="CONFIRMADO")),ROWS($A$3:A132))),"")</f>
        <v/>
      </c>
      <c r="T132" s="27" t="str">
        <f ca="1">IFERROR(INDEX(MAESTRO!T:T,_xludf.AGGREGATE(15,6,ROW(MAESTRO!$B$3:$B$1000)/((MAESTRO!$B$3:$B$1000="OPA")*(UPPER(MAESTRO!$L$3:$L$1000)="CONFIRMADO")),ROWS($A$3:A132))),"")</f>
        <v/>
      </c>
      <c r="U132" s="27" t="str">
        <f ca="1">IFERROR(INDEX(MAESTRO!U:U,_xludf.AGGREGATE(15,6,ROW(MAESTRO!$B$3:$B$1000)/((MAESTRO!$B$3:$B$1000="OPA")*(UPPER(MAESTRO!$L$3:$L$1000)="CONFIRMADO")),ROWS($A$3:A132))),"")</f>
        <v/>
      </c>
      <c r="V132" s="27" t="str">
        <f ca="1">IFERROR(INDEX(MAESTRO!V:V,_xludf.AGGREGATE(15,6,ROW(MAESTRO!$B$3:$B$1000)/((MAESTRO!$B$3:$B$1000="OPA")*(UPPER(MAESTRO!$L$3:$L$1000)="CONFIRMADO")),ROWS($A$3:A132))),"")</f>
        <v/>
      </c>
      <c r="W132" s="27" t="str">
        <f ca="1">IFERROR(INDEX(MAESTRO!W:W,_xludf.AGGREGATE(15,6,ROW(MAESTRO!$B$3:$B$1000)/((MAESTRO!$B$3:$B$1000="OPA")*(UPPER(MAESTRO!$L$3:$L$1000)="CONFIRMADO")),ROWS($A$3:A132))),"")</f>
        <v/>
      </c>
      <c r="X132" s="27" t="str">
        <f ca="1">IFERROR(INDEX(MAESTRO!X:X,_xludf.AGGREGATE(15,6,ROW(MAESTRO!$B$3:$B$1000)/((MAESTRO!$B$3:$B$1000="OPA")*(UPPER(MAESTRO!$L$3:$L$1000)="CONFIRMADO")),ROWS($A$3:A132))),"")</f>
        <v/>
      </c>
    </row>
    <row r="133" spans="1:24" ht="22.05" customHeight="1">
      <c r="A133" s="10" t="str">
        <f ca="1">IFERROR(INDEX(MAESTRO!A:A,_xludf.AGGREGATE(15,6,ROW(MAESTRO!$B$3:$B$1000)/((MAESTRO!$B$3:$B$1000="OPA")*(UPPER(MAESTRO!$L$3:$L$1000)="CONFIRMADO")),ROWS($A$3:A133))),"")</f>
        <v/>
      </c>
      <c r="B133" s="10" t="str">
        <f ca="1">IFERROR(INDEX(MAESTRO!B:B,_xludf.AGGREGATE(15,6,ROW(MAESTRO!$B$3:$B$1000)/((MAESTRO!$B$3:$B$1000="OPA")*(UPPER(MAESTRO!$L$3:$L$1000)="CONFIRMADO")),ROWS($A$3:A133))),"")</f>
        <v/>
      </c>
      <c r="C133" s="10" t="str">
        <f ca="1">IFERROR(INDEX(MAESTRO!C:C,_xludf.AGGREGATE(15,6,ROW(MAESTRO!$B$3:$B$1000)/((MAESTRO!$B$3:$B$1000="OPA")*(UPPER(MAESTRO!$L$3:$L$1000)="CONFIRMADO")),ROWS($A$3:A133))),"")</f>
        <v/>
      </c>
      <c r="D133" s="10" t="str">
        <f ca="1">IFERROR(INDEX(MAESTRO!D:D,_xludf.AGGREGATE(15,6,ROW(MAESTRO!$B$3:$B$1000)/((MAESTRO!$B$3:$B$1000="OPA")*(UPPER(MAESTRO!$L$3:$L$1000)="CONFIRMADO")),ROWS($A$3:A133))),"")</f>
        <v/>
      </c>
      <c r="E133" s="10" t="str">
        <f ca="1">IFERROR(INDEX(MAESTRO!E:E,_xludf.AGGREGATE(15,6,ROW(MAESTRO!$B$3:$B$1000)/((MAESTRO!$B$3:$B$1000="OPA")*(UPPER(MAESTRO!$L$3:$L$1000)="CONFIRMADO")),ROWS($A$3:A133))),"")</f>
        <v/>
      </c>
      <c r="F133" s="10" t="str">
        <f ca="1">IFERROR(INDEX(MAESTRO!F:F,_xludf.AGGREGATE(15,6,ROW(MAESTRO!$B$3:$B$1000)/((MAESTRO!$B$3:$B$1000="OPA")*(UPPER(MAESTRO!$L$3:$L$1000)="CONFIRMADO")),ROWS($A$3:A133))),"")</f>
        <v/>
      </c>
      <c r="G133" s="10" t="str">
        <f ca="1">IFERROR(INDEX(MAESTRO!G:G,_xludf.AGGREGATE(15,6,ROW(MAESTRO!$B$3:$B$1000)/((MAESTRO!$B$3:$B$1000="OPA")*(UPPER(MAESTRO!$L$3:$L$1000)="CONFIRMADO")),ROWS($A$3:A133))),"")</f>
        <v/>
      </c>
      <c r="H133" s="10" t="str">
        <f ca="1">IFERROR(INDEX(MAESTRO!H:H,_xludf.AGGREGATE(15,6,ROW(MAESTRO!$B$3:$B$1000)/((MAESTRO!$B$3:$B$1000="OPA")*(UPPER(MAESTRO!$L$3:$L$1000)="CONFIRMADO")),ROWS($A$3:A133))),"")</f>
        <v/>
      </c>
      <c r="I133" s="10" t="str">
        <f ca="1">IFERROR(INDEX(MAESTRO!I:I,_xludf.AGGREGATE(15,6,ROW(MAESTRO!$B$3:$B$1000)/((MAESTRO!$B$3:$B$1000="OPA")*(UPPER(MAESTRO!$L$3:$L$1000)="CONFIRMADO")),ROWS($A$3:A133))),"")</f>
        <v/>
      </c>
      <c r="J133" s="10" t="str">
        <f ca="1">IFERROR(INDEX(MAESTRO!J:J,_xludf.AGGREGATE(15,6,ROW(MAESTRO!$B$3:$B$1000)/((MAESTRO!$B$3:$B$1000="OPA")*(UPPER(MAESTRO!$L$3:$L$1000)="CONFIRMADO")),ROWS($A$3:A133))),"")</f>
        <v/>
      </c>
      <c r="K133" s="10" t="str">
        <f ca="1">IFERROR(INDEX(MAESTRO!K:K,_xludf.AGGREGATE(15,6,ROW(MAESTRO!$B$3:$B$1000)/((MAESTRO!$B$3:$B$1000="OPA")*(UPPER(MAESTRO!$L$3:$L$1000)="CONFIRMADO")),ROWS($A$3:A133))),"")</f>
        <v/>
      </c>
      <c r="L133" s="10" t="str">
        <f ca="1">IFERROR(INDEX(MAESTRO!L:L,_xludf.AGGREGATE(15,6,ROW(MAESTRO!$B$3:$B$1000)/((MAESTRO!$B$3:$B$1000="OPA")*(UPPER(MAESTRO!$L$3:$L$1000)="CONFIRMADO")),ROWS($A$3:A133))),"")</f>
        <v/>
      </c>
      <c r="M133" s="10" t="str">
        <f ca="1">IFERROR(INDEX(MAESTRO!M:M,_xludf.AGGREGATE(15,6,ROW(MAESTRO!$B$3:$B$1000)/((MAESTRO!$B$3:$B$1000="OPA")*(UPPER(MAESTRO!$L$3:$L$1000)="CONFIRMADO")),ROWS($A$3:A133))),"")</f>
        <v/>
      </c>
      <c r="N133" s="10" t="str">
        <f ca="1">IFERROR(INDEX(MAESTRO!N:N,_xludf.AGGREGATE(15,6,ROW(MAESTRO!$B$3:$B$1000)/((MAESTRO!$B$3:$B$1000="OPA")*(UPPER(MAESTRO!$L$3:$L$1000)="CONFIRMADO")),ROWS($A$3:A133))),"")</f>
        <v/>
      </c>
      <c r="O133" s="10" t="str">
        <f ca="1">IFERROR(INDEX(MAESTRO!O:O,_xludf.AGGREGATE(15,6,ROW(MAESTRO!$B$3:$B$1000)/((MAESTRO!$B$3:$B$1000="OPA")*(UPPER(MAESTRO!$L$3:$L$1000)="CONFIRMADO")),ROWS($A$3:A133))),"")</f>
        <v/>
      </c>
      <c r="P133" s="10" t="str">
        <f ca="1">IFERROR(INDEX(MAESTRO!P:P,_xludf.AGGREGATE(15,6,ROW(MAESTRO!$B$3:$B$1000)/((MAESTRO!$B$3:$B$1000="OPA")*(UPPER(MAESTRO!$L$3:$L$1000)="CONFIRMADO")),ROWS($A$3:A133))),"")</f>
        <v/>
      </c>
      <c r="Q133" s="10" t="str">
        <f ca="1">IFERROR(INDEX(MAESTRO!Q:Q,_xludf.AGGREGATE(15,6,ROW(MAESTRO!$B$3:$B$1000)/((MAESTRO!$B$3:$B$1000="OPA")*(UPPER(MAESTRO!$L$3:$L$1000)="CONFIRMADO")),ROWS($A$3:A133))),"")</f>
        <v/>
      </c>
      <c r="R133" s="10" t="str">
        <f ca="1">IFERROR(INDEX(MAESTRO!R:R,_xludf.AGGREGATE(15,6,ROW(MAESTRO!$B$3:$B$1000)/((MAESTRO!$B$3:$B$1000="OPA")*(UPPER(MAESTRO!$L$3:$L$1000)="CONFIRMADO")),ROWS($A$3:A133))),"")</f>
        <v/>
      </c>
      <c r="S133" s="10" t="str">
        <f ca="1">IFERROR(INDEX(MAESTRO!S:S,_xludf.AGGREGATE(15,6,ROW(MAESTRO!$B$3:$B$1000)/((MAESTRO!$B$3:$B$1000="OPA")*(UPPER(MAESTRO!$L$3:$L$1000)="CONFIRMADO")),ROWS($A$3:A133))),"")</f>
        <v/>
      </c>
      <c r="T133" s="10" t="str">
        <f ca="1">IFERROR(INDEX(MAESTRO!T:T,_xludf.AGGREGATE(15,6,ROW(MAESTRO!$B$3:$B$1000)/((MAESTRO!$B$3:$B$1000="OPA")*(UPPER(MAESTRO!$L$3:$L$1000)="CONFIRMADO")),ROWS($A$3:A133))),"")</f>
        <v/>
      </c>
      <c r="U133" s="10" t="str">
        <f ca="1">IFERROR(INDEX(MAESTRO!U:U,_xludf.AGGREGATE(15,6,ROW(MAESTRO!$B$3:$B$1000)/((MAESTRO!$B$3:$B$1000="OPA")*(UPPER(MAESTRO!$L$3:$L$1000)="CONFIRMADO")),ROWS($A$3:A133))),"")</f>
        <v/>
      </c>
      <c r="V133" s="10" t="str">
        <f ca="1">IFERROR(INDEX(MAESTRO!V:V,_xludf.AGGREGATE(15,6,ROW(MAESTRO!$B$3:$B$1000)/((MAESTRO!$B$3:$B$1000="OPA")*(UPPER(MAESTRO!$L$3:$L$1000)="CONFIRMADO")),ROWS($A$3:A133))),"")</f>
        <v/>
      </c>
      <c r="W133" s="10" t="str">
        <f ca="1">IFERROR(INDEX(MAESTRO!W:W,_xludf.AGGREGATE(15,6,ROW(MAESTRO!$B$3:$B$1000)/((MAESTRO!$B$3:$B$1000="OPA")*(UPPER(MAESTRO!$L$3:$L$1000)="CONFIRMADO")),ROWS($A$3:A133))),"")</f>
        <v/>
      </c>
      <c r="X133" s="10" t="str">
        <f ca="1">IFERROR(INDEX(MAESTRO!X:X,_xludf.AGGREGATE(15,6,ROW(MAESTRO!$B$3:$B$1000)/((MAESTRO!$B$3:$B$1000="OPA")*(UPPER(MAESTRO!$L$3:$L$1000)="CONFIRMADO")),ROWS($A$3:A133))),"")</f>
        <v/>
      </c>
    </row>
    <row r="134" spans="1:24" ht="22.05" customHeight="1">
      <c r="A134" s="27" t="str">
        <f ca="1">IFERROR(INDEX(MAESTRO!A:A,_xludf.AGGREGATE(15,6,ROW(MAESTRO!$B$3:$B$1000)/((MAESTRO!$B$3:$B$1000="OPA")*(UPPER(MAESTRO!$L$3:$L$1000)="CONFIRMADO")),ROWS($A$3:A134))),"")</f>
        <v/>
      </c>
      <c r="B134" s="27" t="str">
        <f ca="1">IFERROR(INDEX(MAESTRO!B:B,_xludf.AGGREGATE(15,6,ROW(MAESTRO!$B$3:$B$1000)/((MAESTRO!$B$3:$B$1000="OPA")*(UPPER(MAESTRO!$L$3:$L$1000)="CONFIRMADO")),ROWS($A$3:A134))),"")</f>
        <v/>
      </c>
      <c r="C134" s="27" t="str">
        <f ca="1">IFERROR(INDEX(MAESTRO!C:C,_xludf.AGGREGATE(15,6,ROW(MAESTRO!$B$3:$B$1000)/((MAESTRO!$B$3:$B$1000="OPA")*(UPPER(MAESTRO!$L$3:$L$1000)="CONFIRMADO")),ROWS($A$3:A134))),"")</f>
        <v/>
      </c>
      <c r="D134" s="27" t="str">
        <f ca="1">IFERROR(INDEX(MAESTRO!D:D,_xludf.AGGREGATE(15,6,ROW(MAESTRO!$B$3:$B$1000)/((MAESTRO!$B$3:$B$1000="OPA")*(UPPER(MAESTRO!$L$3:$L$1000)="CONFIRMADO")),ROWS($A$3:A134))),"")</f>
        <v/>
      </c>
      <c r="E134" s="27" t="str">
        <f ca="1">IFERROR(INDEX(MAESTRO!E:E,_xludf.AGGREGATE(15,6,ROW(MAESTRO!$B$3:$B$1000)/((MAESTRO!$B$3:$B$1000="OPA")*(UPPER(MAESTRO!$L$3:$L$1000)="CONFIRMADO")),ROWS($A$3:A134))),"")</f>
        <v/>
      </c>
      <c r="F134" s="27" t="str">
        <f ca="1">IFERROR(INDEX(MAESTRO!F:F,_xludf.AGGREGATE(15,6,ROW(MAESTRO!$B$3:$B$1000)/((MAESTRO!$B$3:$B$1000="OPA")*(UPPER(MAESTRO!$L$3:$L$1000)="CONFIRMADO")),ROWS($A$3:A134))),"")</f>
        <v/>
      </c>
      <c r="G134" s="27" t="str">
        <f ca="1">IFERROR(INDEX(MAESTRO!G:G,_xludf.AGGREGATE(15,6,ROW(MAESTRO!$B$3:$B$1000)/((MAESTRO!$B$3:$B$1000="OPA")*(UPPER(MAESTRO!$L$3:$L$1000)="CONFIRMADO")),ROWS($A$3:A134))),"")</f>
        <v/>
      </c>
      <c r="H134" s="27" t="str">
        <f ca="1">IFERROR(INDEX(MAESTRO!H:H,_xludf.AGGREGATE(15,6,ROW(MAESTRO!$B$3:$B$1000)/((MAESTRO!$B$3:$B$1000="OPA")*(UPPER(MAESTRO!$L$3:$L$1000)="CONFIRMADO")),ROWS($A$3:A134))),"")</f>
        <v/>
      </c>
      <c r="I134" s="27" t="str">
        <f ca="1">IFERROR(INDEX(MAESTRO!I:I,_xludf.AGGREGATE(15,6,ROW(MAESTRO!$B$3:$B$1000)/((MAESTRO!$B$3:$B$1000="OPA")*(UPPER(MAESTRO!$L$3:$L$1000)="CONFIRMADO")),ROWS($A$3:A134))),"")</f>
        <v/>
      </c>
      <c r="J134" s="27" t="str">
        <f ca="1">IFERROR(INDEX(MAESTRO!J:J,_xludf.AGGREGATE(15,6,ROW(MAESTRO!$B$3:$B$1000)/((MAESTRO!$B$3:$B$1000="OPA")*(UPPER(MAESTRO!$L$3:$L$1000)="CONFIRMADO")),ROWS($A$3:A134))),"")</f>
        <v/>
      </c>
      <c r="K134" s="27" t="str">
        <f ca="1">IFERROR(INDEX(MAESTRO!K:K,_xludf.AGGREGATE(15,6,ROW(MAESTRO!$B$3:$B$1000)/((MAESTRO!$B$3:$B$1000="OPA")*(UPPER(MAESTRO!$L$3:$L$1000)="CONFIRMADO")),ROWS($A$3:A134))),"")</f>
        <v/>
      </c>
      <c r="L134" s="27" t="str">
        <f ca="1">IFERROR(INDEX(MAESTRO!L:L,_xludf.AGGREGATE(15,6,ROW(MAESTRO!$B$3:$B$1000)/((MAESTRO!$B$3:$B$1000="OPA")*(UPPER(MAESTRO!$L$3:$L$1000)="CONFIRMADO")),ROWS($A$3:A134))),"")</f>
        <v/>
      </c>
      <c r="M134" s="27" t="str">
        <f ca="1">IFERROR(INDEX(MAESTRO!M:M,_xludf.AGGREGATE(15,6,ROW(MAESTRO!$B$3:$B$1000)/((MAESTRO!$B$3:$B$1000="OPA")*(UPPER(MAESTRO!$L$3:$L$1000)="CONFIRMADO")),ROWS($A$3:A134))),"")</f>
        <v/>
      </c>
      <c r="N134" s="27" t="str">
        <f ca="1">IFERROR(INDEX(MAESTRO!N:N,_xludf.AGGREGATE(15,6,ROW(MAESTRO!$B$3:$B$1000)/((MAESTRO!$B$3:$B$1000="OPA")*(UPPER(MAESTRO!$L$3:$L$1000)="CONFIRMADO")),ROWS($A$3:A134))),"")</f>
        <v/>
      </c>
      <c r="O134" s="27" t="str">
        <f ca="1">IFERROR(INDEX(MAESTRO!O:O,_xludf.AGGREGATE(15,6,ROW(MAESTRO!$B$3:$B$1000)/((MAESTRO!$B$3:$B$1000="OPA")*(UPPER(MAESTRO!$L$3:$L$1000)="CONFIRMADO")),ROWS($A$3:A134))),"")</f>
        <v/>
      </c>
      <c r="P134" s="27" t="str">
        <f ca="1">IFERROR(INDEX(MAESTRO!P:P,_xludf.AGGREGATE(15,6,ROW(MAESTRO!$B$3:$B$1000)/((MAESTRO!$B$3:$B$1000="OPA")*(UPPER(MAESTRO!$L$3:$L$1000)="CONFIRMADO")),ROWS($A$3:A134))),"")</f>
        <v/>
      </c>
      <c r="Q134" s="27" t="str">
        <f ca="1">IFERROR(INDEX(MAESTRO!Q:Q,_xludf.AGGREGATE(15,6,ROW(MAESTRO!$B$3:$B$1000)/((MAESTRO!$B$3:$B$1000="OPA")*(UPPER(MAESTRO!$L$3:$L$1000)="CONFIRMADO")),ROWS($A$3:A134))),"")</f>
        <v/>
      </c>
      <c r="R134" s="27" t="str">
        <f ca="1">IFERROR(INDEX(MAESTRO!R:R,_xludf.AGGREGATE(15,6,ROW(MAESTRO!$B$3:$B$1000)/((MAESTRO!$B$3:$B$1000="OPA")*(UPPER(MAESTRO!$L$3:$L$1000)="CONFIRMADO")),ROWS($A$3:A134))),"")</f>
        <v/>
      </c>
      <c r="S134" s="27" t="str">
        <f ca="1">IFERROR(INDEX(MAESTRO!S:S,_xludf.AGGREGATE(15,6,ROW(MAESTRO!$B$3:$B$1000)/((MAESTRO!$B$3:$B$1000="OPA")*(UPPER(MAESTRO!$L$3:$L$1000)="CONFIRMADO")),ROWS($A$3:A134))),"")</f>
        <v/>
      </c>
      <c r="T134" s="27" t="str">
        <f ca="1">IFERROR(INDEX(MAESTRO!T:T,_xludf.AGGREGATE(15,6,ROW(MAESTRO!$B$3:$B$1000)/((MAESTRO!$B$3:$B$1000="OPA")*(UPPER(MAESTRO!$L$3:$L$1000)="CONFIRMADO")),ROWS($A$3:A134))),"")</f>
        <v/>
      </c>
      <c r="U134" s="27" t="str">
        <f ca="1">IFERROR(INDEX(MAESTRO!U:U,_xludf.AGGREGATE(15,6,ROW(MAESTRO!$B$3:$B$1000)/((MAESTRO!$B$3:$B$1000="OPA")*(UPPER(MAESTRO!$L$3:$L$1000)="CONFIRMADO")),ROWS($A$3:A134))),"")</f>
        <v/>
      </c>
      <c r="V134" s="27" t="str">
        <f ca="1">IFERROR(INDEX(MAESTRO!V:V,_xludf.AGGREGATE(15,6,ROW(MAESTRO!$B$3:$B$1000)/((MAESTRO!$B$3:$B$1000="OPA")*(UPPER(MAESTRO!$L$3:$L$1000)="CONFIRMADO")),ROWS($A$3:A134))),"")</f>
        <v/>
      </c>
      <c r="W134" s="27" t="str">
        <f ca="1">IFERROR(INDEX(MAESTRO!W:W,_xludf.AGGREGATE(15,6,ROW(MAESTRO!$B$3:$B$1000)/((MAESTRO!$B$3:$B$1000="OPA")*(UPPER(MAESTRO!$L$3:$L$1000)="CONFIRMADO")),ROWS($A$3:A134))),"")</f>
        <v/>
      </c>
      <c r="X134" s="27" t="str">
        <f ca="1">IFERROR(INDEX(MAESTRO!X:X,_xludf.AGGREGATE(15,6,ROW(MAESTRO!$B$3:$B$1000)/((MAESTRO!$B$3:$B$1000="OPA")*(UPPER(MAESTRO!$L$3:$L$1000)="CONFIRMADO")),ROWS($A$3:A134))),"")</f>
        <v/>
      </c>
    </row>
    <row r="135" spans="1:24" ht="22.05" customHeight="1">
      <c r="A135" s="10" t="str">
        <f ca="1">IFERROR(INDEX(MAESTRO!A:A,_xludf.AGGREGATE(15,6,ROW(MAESTRO!$B$3:$B$1000)/((MAESTRO!$B$3:$B$1000="OPA")*(UPPER(MAESTRO!$L$3:$L$1000)="CONFIRMADO")),ROWS($A$3:A135))),"")</f>
        <v/>
      </c>
      <c r="B135" s="10" t="str">
        <f ca="1">IFERROR(INDEX(MAESTRO!B:B,_xludf.AGGREGATE(15,6,ROW(MAESTRO!$B$3:$B$1000)/((MAESTRO!$B$3:$B$1000="OPA")*(UPPER(MAESTRO!$L$3:$L$1000)="CONFIRMADO")),ROWS($A$3:A135))),"")</f>
        <v/>
      </c>
      <c r="C135" s="10" t="str">
        <f ca="1">IFERROR(INDEX(MAESTRO!C:C,_xludf.AGGREGATE(15,6,ROW(MAESTRO!$B$3:$B$1000)/((MAESTRO!$B$3:$B$1000="OPA")*(UPPER(MAESTRO!$L$3:$L$1000)="CONFIRMADO")),ROWS($A$3:A135))),"")</f>
        <v/>
      </c>
      <c r="D135" s="10" t="str">
        <f ca="1">IFERROR(INDEX(MAESTRO!D:D,_xludf.AGGREGATE(15,6,ROW(MAESTRO!$B$3:$B$1000)/((MAESTRO!$B$3:$B$1000="OPA")*(UPPER(MAESTRO!$L$3:$L$1000)="CONFIRMADO")),ROWS($A$3:A135))),"")</f>
        <v/>
      </c>
      <c r="E135" s="10" t="str">
        <f ca="1">IFERROR(INDEX(MAESTRO!E:E,_xludf.AGGREGATE(15,6,ROW(MAESTRO!$B$3:$B$1000)/((MAESTRO!$B$3:$B$1000="OPA")*(UPPER(MAESTRO!$L$3:$L$1000)="CONFIRMADO")),ROWS($A$3:A135))),"")</f>
        <v/>
      </c>
      <c r="F135" s="10" t="str">
        <f ca="1">IFERROR(INDEX(MAESTRO!F:F,_xludf.AGGREGATE(15,6,ROW(MAESTRO!$B$3:$B$1000)/((MAESTRO!$B$3:$B$1000="OPA")*(UPPER(MAESTRO!$L$3:$L$1000)="CONFIRMADO")),ROWS($A$3:A135))),"")</f>
        <v/>
      </c>
      <c r="G135" s="10" t="str">
        <f ca="1">IFERROR(INDEX(MAESTRO!G:G,_xludf.AGGREGATE(15,6,ROW(MAESTRO!$B$3:$B$1000)/((MAESTRO!$B$3:$B$1000="OPA")*(UPPER(MAESTRO!$L$3:$L$1000)="CONFIRMADO")),ROWS($A$3:A135))),"")</f>
        <v/>
      </c>
      <c r="H135" s="10" t="str">
        <f ca="1">IFERROR(INDEX(MAESTRO!H:H,_xludf.AGGREGATE(15,6,ROW(MAESTRO!$B$3:$B$1000)/((MAESTRO!$B$3:$B$1000="OPA")*(UPPER(MAESTRO!$L$3:$L$1000)="CONFIRMADO")),ROWS($A$3:A135))),"")</f>
        <v/>
      </c>
      <c r="I135" s="10" t="str">
        <f ca="1">IFERROR(INDEX(MAESTRO!I:I,_xludf.AGGREGATE(15,6,ROW(MAESTRO!$B$3:$B$1000)/((MAESTRO!$B$3:$B$1000="OPA")*(UPPER(MAESTRO!$L$3:$L$1000)="CONFIRMADO")),ROWS($A$3:A135))),"")</f>
        <v/>
      </c>
      <c r="J135" s="10" t="str">
        <f ca="1">IFERROR(INDEX(MAESTRO!J:J,_xludf.AGGREGATE(15,6,ROW(MAESTRO!$B$3:$B$1000)/((MAESTRO!$B$3:$B$1000="OPA")*(UPPER(MAESTRO!$L$3:$L$1000)="CONFIRMADO")),ROWS($A$3:A135))),"")</f>
        <v/>
      </c>
      <c r="K135" s="10" t="str">
        <f ca="1">IFERROR(INDEX(MAESTRO!K:K,_xludf.AGGREGATE(15,6,ROW(MAESTRO!$B$3:$B$1000)/((MAESTRO!$B$3:$B$1000="OPA")*(UPPER(MAESTRO!$L$3:$L$1000)="CONFIRMADO")),ROWS($A$3:A135))),"")</f>
        <v/>
      </c>
      <c r="L135" s="10" t="str">
        <f ca="1">IFERROR(INDEX(MAESTRO!L:L,_xludf.AGGREGATE(15,6,ROW(MAESTRO!$B$3:$B$1000)/((MAESTRO!$B$3:$B$1000="OPA")*(UPPER(MAESTRO!$L$3:$L$1000)="CONFIRMADO")),ROWS($A$3:A135))),"")</f>
        <v/>
      </c>
      <c r="M135" s="10" t="str">
        <f ca="1">IFERROR(INDEX(MAESTRO!M:M,_xludf.AGGREGATE(15,6,ROW(MAESTRO!$B$3:$B$1000)/((MAESTRO!$B$3:$B$1000="OPA")*(UPPER(MAESTRO!$L$3:$L$1000)="CONFIRMADO")),ROWS($A$3:A135))),"")</f>
        <v/>
      </c>
      <c r="N135" s="10" t="str">
        <f ca="1">IFERROR(INDEX(MAESTRO!N:N,_xludf.AGGREGATE(15,6,ROW(MAESTRO!$B$3:$B$1000)/((MAESTRO!$B$3:$B$1000="OPA")*(UPPER(MAESTRO!$L$3:$L$1000)="CONFIRMADO")),ROWS($A$3:A135))),"")</f>
        <v/>
      </c>
      <c r="O135" s="10" t="str">
        <f ca="1">IFERROR(INDEX(MAESTRO!O:O,_xludf.AGGREGATE(15,6,ROW(MAESTRO!$B$3:$B$1000)/((MAESTRO!$B$3:$B$1000="OPA")*(UPPER(MAESTRO!$L$3:$L$1000)="CONFIRMADO")),ROWS($A$3:A135))),"")</f>
        <v/>
      </c>
      <c r="P135" s="10" t="str">
        <f ca="1">IFERROR(INDEX(MAESTRO!P:P,_xludf.AGGREGATE(15,6,ROW(MAESTRO!$B$3:$B$1000)/((MAESTRO!$B$3:$B$1000="OPA")*(UPPER(MAESTRO!$L$3:$L$1000)="CONFIRMADO")),ROWS($A$3:A135))),"")</f>
        <v/>
      </c>
      <c r="Q135" s="10" t="str">
        <f ca="1">IFERROR(INDEX(MAESTRO!Q:Q,_xludf.AGGREGATE(15,6,ROW(MAESTRO!$B$3:$B$1000)/((MAESTRO!$B$3:$B$1000="OPA")*(UPPER(MAESTRO!$L$3:$L$1000)="CONFIRMADO")),ROWS($A$3:A135))),"")</f>
        <v/>
      </c>
      <c r="R135" s="10" t="str">
        <f ca="1">IFERROR(INDEX(MAESTRO!R:R,_xludf.AGGREGATE(15,6,ROW(MAESTRO!$B$3:$B$1000)/((MAESTRO!$B$3:$B$1000="OPA")*(UPPER(MAESTRO!$L$3:$L$1000)="CONFIRMADO")),ROWS($A$3:A135))),"")</f>
        <v/>
      </c>
      <c r="S135" s="10" t="str">
        <f ca="1">IFERROR(INDEX(MAESTRO!S:S,_xludf.AGGREGATE(15,6,ROW(MAESTRO!$B$3:$B$1000)/((MAESTRO!$B$3:$B$1000="OPA")*(UPPER(MAESTRO!$L$3:$L$1000)="CONFIRMADO")),ROWS($A$3:A135))),"")</f>
        <v/>
      </c>
      <c r="T135" s="10" t="str">
        <f ca="1">IFERROR(INDEX(MAESTRO!T:T,_xludf.AGGREGATE(15,6,ROW(MAESTRO!$B$3:$B$1000)/((MAESTRO!$B$3:$B$1000="OPA")*(UPPER(MAESTRO!$L$3:$L$1000)="CONFIRMADO")),ROWS($A$3:A135))),"")</f>
        <v/>
      </c>
      <c r="U135" s="10" t="str">
        <f ca="1">IFERROR(INDEX(MAESTRO!U:U,_xludf.AGGREGATE(15,6,ROW(MAESTRO!$B$3:$B$1000)/((MAESTRO!$B$3:$B$1000="OPA")*(UPPER(MAESTRO!$L$3:$L$1000)="CONFIRMADO")),ROWS($A$3:A135))),"")</f>
        <v/>
      </c>
      <c r="V135" s="10" t="str">
        <f ca="1">IFERROR(INDEX(MAESTRO!V:V,_xludf.AGGREGATE(15,6,ROW(MAESTRO!$B$3:$B$1000)/((MAESTRO!$B$3:$B$1000="OPA")*(UPPER(MAESTRO!$L$3:$L$1000)="CONFIRMADO")),ROWS($A$3:A135))),"")</f>
        <v/>
      </c>
      <c r="W135" s="10" t="str">
        <f ca="1">IFERROR(INDEX(MAESTRO!W:W,_xludf.AGGREGATE(15,6,ROW(MAESTRO!$B$3:$B$1000)/((MAESTRO!$B$3:$B$1000="OPA")*(UPPER(MAESTRO!$L$3:$L$1000)="CONFIRMADO")),ROWS($A$3:A135))),"")</f>
        <v/>
      </c>
      <c r="X135" s="10" t="str">
        <f ca="1">IFERROR(INDEX(MAESTRO!X:X,_xludf.AGGREGATE(15,6,ROW(MAESTRO!$B$3:$B$1000)/((MAESTRO!$B$3:$B$1000="OPA")*(UPPER(MAESTRO!$L$3:$L$1000)="CONFIRMADO")),ROWS($A$3:A135))),"")</f>
        <v/>
      </c>
    </row>
    <row r="136" spans="1:24" ht="22.05" customHeight="1">
      <c r="A136" s="27" t="str">
        <f ca="1">IFERROR(INDEX(MAESTRO!A:A,_xludf.AGGREGATE(15,6,ROW(MAESTRO!$B$3:$B$1000)/((MAESTRO!$B$3:$B$1000="OPA")*(UPPER(MAESTRO!$L$3:$L$1000)="CONFIRMADO")),ROWS($A$3:A136))),"")</f>
        <v/>
      </c>
      <c r="B136" s="27" t="str">
        <f ca="1">IFERROR(INDEX(MAESTRO!B:B,_xludf.AGGREGATE(15,6,ROW(MAESTRO!$B$3:$B$1000)/((MAESTRO!$B$3:$B$1000="OPA")*(UPPER(MAESTRO!$L$3:$L$1000)="CONFIRMADO")),ROWS($A$3:A136))),"")</f>
        <v/>
      </c>
      <c r="C136" s="27" t="str">
        <f ca="1">IFERROR(INDEX(MAESTRO!C:C,_xludf.AGGREGATE(15,6,ROW(MAESTRO!$B$3:$B$1000)/((MAESTRO!$B$3:$B$1000="OPA")*(UPPER(MAESTRO!$L$3:$L$1000)="CONFIRMADO")),ROWS($A$3:A136))),"")</f>
        <v/>
      </c>
      <c r="D136" s="27" t="str">
        <f ca="1">IFERROR(INDEX(MAESTRO!D:D,_xludf.AGGREGATE(15,6,ROW(MAESTRO!$B$3:$B$1000)/((MAESTRO!$B$3:$B$1000="OPA")*(UPPER(MAESTRO!$L$3:$L$1000)="CONFIRMADO")),ROWS($A$3:A136))),"")</f>
        <v/>
      </c>
      <c r="E136" s="27" t="str">
        <f ca="1">IFERROR(INDEX(MAESTRO!E:E,_xludf.AGGREGATE(15,6,ROW(MAESTRO!$B$3:$B$1000)/((MAESTRO!$B$3:$B$1000="OPA")*(UPPER(MAESTRO!$L$3:$L$1000)="CONFIRMADO")),ROWS($A$3:A136))),"")</f>
        <v/>
      </c>
      <c r="F136" s="27" t="str">
        <f ca="1">IFERROR(INDEX(MAESTRO!F:F,_xludf.AGGREGATE(15,6,ROW(MAESTRO!$B$3:$B$1000)/((MAESTRO!$B$3:$B$1000="OPA")*(UPPER(MAESTRO!$L$3:$L$1000)="CONFIRMADO")),ROWS($A$3:A136))),"")</f>
        <v/>
      </c>
      <c r="G136" s="27" t="str">
        <f ca="1">IFERROR(INDEX(MAESTRO!G:G,_xludf.AGGREGATE(15,6,ROW(MAESTRO!$B$3:$B$1000)/((MAESTRO!$B$3:$B$1000="OPA")*(UPPER(MAESTRO!$L$3:$L$1000)="CONFIRMADO")),ROWS($A$3:A136))),"")</f>
        <v/>
      </c>
      <c r="H136" s="27" t="str">
        <f ca="1">IFERROR(INDEX(MAESTRO!H:H,_xludf.AGGREGATE(15,6,ROW(MAESTRO!$B$3:$B$1000)/((MAESTRO!$B$3:$B$1000="OPA")*(UPPER(MAESTRO!$L$3:$L$1000)="CONFIRMADO")),ROWS($A$3:A136))),"")</f>
        <v/>
      </c>
      <c r="I136" s="27" t="str">
        <f ca="1">IFERROR(INDEX(MAESTRO!I:I,_xludf.AGGREGATE(15,6,ROW(MAESTRO!$B$3:$B$1000)/((MAESTRO!$B$3:$B$1000="OPA")*(UPPER(MAESTRO!$L$3:$L$1000)="CONFIRMADO")),ROWS($A$3:A136))),"")</f>
        <v/>
      </c>
      <c r="J136" s="27" t="str">
        <f ca="1">IFERROR(INDEX(MAESTRO!J:J,_xludf.AGGREGATE(15,6,ROW(MAESTRO!$B$3:$B$1000)/((MAESTRO!$B$3:$B$1000="OPA")*(UPPER(MAESTRO!$L$3:$L$1000)="CONFIRMADO")),ROWS($A$3:A136))),"")</f>
        <v/>
      </c>
      <c r="K136" s="27" t="str">
        <f ca="1">IFERROR(INDEX(MAESTRO!K:K,_xludf.AGGREGATE(15,6,ROW(MAESTRO!$B$3:$B$1000)/((MAESTRO!$B$3:$B$1000="OPA")*(UPPER(MAESTRO!$L$3:$L$1000)="CONFIRMADO")),ROWS($A$3:A136))),"")</f>
        <v/>
      </c>
      <c r="L136" s="27" t="str">
        <f ca="1">IFERROR(INDEX(MAESTRO!L:L,_xludf.AGGREGATE(15,6,ROW(MAESTRO!$B$3:$B$1000)/((MAESTRO!$B$3:$B$1000="OPA")*(UPPER(MAESTRO!$L$3:$L$1000)="CONFIRMADO")),ROWS($A$3:A136))),"")</f>
        <v/>
      </c>
      <c r="M136" s="27" t="str">
        <f ca="1">IFERROR(INDEX(MAESTRO!M:M,_xludf.AGGREGATE(15,6,ROW(MAESTRO!$B$3:$B$1000)/((MAESTRO!$B$3:$B$1000="OPA")*(UPPER(MAESTRO!$L$3:$L$1000)="CONFIRMADO")),ROWS($A$3:A136))),"")</f>
        <v/>
      </c>
      <c r="N136" s="27" t="str">
        <f ca="1">IFERROR(INDEX(MAESTRO!N:N,_xludf.AGGREGATE(15,6,ROW(MAESTRO!$B$3:$B$1000)/((MAESTRO!$B$3:$B$1000="OPA")*(UPPER(MAESTRO!$L$3:$L$1000)="CONFIRMADO")),ROWS($A$3:A136))),"")</f>
        <v/>
      </c>
      <c r="O136" s="27" t="str">
        <f ca="1">IFERROR(INDEX(MAESTRO!O:O,_xludf.AGGREGATE(15,6,ROW(MAESTRO!$B$3:$B$1000)/((MAESTRO!$B$3:$B$1000="OPA")*(UPPER(MAESTRO!$L$3:$L$1000)="CONFIRMADO")),ROWS($A$3:A136))),"")</f>
        <v/>
      </c>
      <c r="P136" s="27" t="str">
        <f ca="1">IFERROR(INDEX(MAESTRO!P:P,_xludf.AGGREGATE(15,6,ROW(MAESTRO!$B$3:$B$1000)/((MAESTRO!$B$3:$B$1000="OPA")*(UPPER(MAESTRO!$L$3:$L$1000)="CONFIRMADO")),ROWS($A$3:A136))),"")</f>
        <v/>
      </c>
      <c r="Q136" s="27" t="str">
        <f ca="1">IFERROR(INDEX(MAESTRO!Q:Q,_xludf.AGGREGATE(15,6,ROW(MAESTRO!$B$3:$B$1000)/((MAESTRO!$B$3:$B$1000="OPA")*(UPPER(MAESTRO!$L$3:$L$1000)="CONFIRMADO")),ROWS($A$3:A136))),"")</f>
        <v/>
      </c>
      <c r="R136" s="27" t="str">
        <f ca="1">IFERROR(INDEX(MAESTRO!R:R,_xludf.AGGREGATE(15,6,ROW(MAESTRO!$B$3:$B$1000)/((MAESTRO!$B$3:$B$1000="OPA")*(UPPER(MAESTRO!$L$3:$L$1000)="CONFIRMADO")),ROWS($A$3:A136))),"")</f>
        <v/>
      </c>
      <c r="S136" s="27" t="str">
        <f ca="1">IFERROR(INDEX(MAESTRO!S:S,_xludf.AGGREGATE(15,6,ROW(MAESTRO!$B$3:$B$1000)/((MAESTRO!$B$3:$B$1000="OPA")*(UPPER(MAESTRO!$L$3:$L$1000)="CONFIRMADO")),ROWS($A$3:A136))),"")</f>
        <v/>
      </c>
      <c r="T136" s="27" t="str">
        <f ca="1">IFERROR(INDEX(MAESTRO!T:T,_xludf.AGGREGATE(15,6,ROW(MAESTRO!$B$3:$B$1000)/((MAESTRO!$B$3:$B$1000="OPA")*(UPPER(MAESTRO!$L$3:$L$1000)="CONFIRMADO")),ROWS($A$3:A136))),"")</f>
        <v/>
      </c>
      <c r="U136" s="27" t="str">
        <f ca="1">IFERROR(INDEX(MAESTRO!U:U,_xludf.AGGREGATE(15,6,ROW(MAESTRO!$B$3:$B$1000)/((MAESTRO!$B$3:$B$1000="OPA")*(UPPER(MAESTRO!$L$3:$L$1000)="CONFIRMADO")),ROWS($A$3:A136))),"")</f>
        <v/>
      </c>
      <c r="V136" s="27" t="str">
        <f ca="1">IFERROR(INDEX(MAESTRO!V:V,_xludf.AGGREGATE(15,6,ROW(MAESTRO!$B$3:$B$1000)/((MAESTRO!$B$3:$B$1000="OPA")*(UPPER(MAESTRO!$L$3:$L$1000)="CONFIRMADO")),ROWS($A$3:A136))),"")</f>
        <v/>
      </c>
      <c r="W136" s="27" t="str">
        <f ca="1">IFERROR(INDEX(MAESTRO!W:W,_xludf.AGGREGATE(15,6,ROW(MAESTRO!$B$3:$B$1000)/((MAESTRO!$B$3:$B$1000="OPA")*(UPPER(MAESTRO!$L$3:$L$1000)="CONFIRMADO")),ROWS($A$3:A136))),"")</f>
        <v/>
      </c>
      <c r="X136" s="27" t="str">
        <f ca="1">IFERROR(INDEX(MAESTRO!X:X,_xludf.AGGREGATE(15,6,ROW(MAESTRO!$B$3:$B$1000)/((MAESTRO!$B$3:$B$1000="OPA")*(UPPER(MAESTRO!$L$3:$L$1000)="CONFIRMADO")),ROWS($A$3:A136))),"")</f>
        <v/>
      </c>
    </row>
    <row r="137" spans="1:24" ht="22.05" customHeight="1">
      <c r="A137" s="10" t="str">
        <f ca="1">IFERROR(INDEX(MAESTRO!A:A,_xludf.AGGREGATE(15,6,ROW(MAESTRO!$B$3:$B$1000)/((MAESTRO!$B$3:$B$1000="OPA")*(UPPER(MAESTRO!$L$3:$L$1000)="CONFIRMADO")),ROWS($A$3:A137))),"")</f>
        <v/>
      </c>
      <c r="B137" s="10" t="str">
        <f ca="1">IFERROR(INDEX(MAESTRO!B:B,_xludf.AGGREGATE(15,6,ROW(MAESTRO!$B$3:$B$1000)/((MAESTRO!$B$3:$B$1000="OPA")*(UPPER(MAESTRO!$L$3:$L$1000)="CONFIRMADO")),ROWS($A$3:A137))),"")</f>
        <v/>
      </c>
      <c r="C137" s="10" t="str">
        <f ca="1">IFERROR(INDEX(MAESTRO!C:C,_xludf.AGGREGATE(15,6,ROW(MAESTRO!$B$3:$B$1000)/((MAESTRO!$B$3:$B$1000="OPA")*(UPPER(MAESTRO!$L$3:$L$1000)="CONFIRMADO")),ROWS($A$3:A137))),"")</f>
        <v/>
      </c>
      <c r="D137" s="10" t="str">
        <f ca="1">IFERROR(INDEX(MAESTRO!D:D,_xludf.AGGREGATE(15,6,ROW(MAESTRO!$B$3:$B$1000)/((MAESTRO!$B$3:$B$1000="OPA")*(UPPER(MAESTRO!$L$3:$L$1000)="CONFIRMADO")),ROWS($A$3:A137))),"")</f>
        <v/>
      </c>
      <c r="E137" s="10" t="str">
        <f ca="1">IFERROR(INDEX(MAESTRO!E:E,_xludf.AGGREGATE(15,6,ROW(MAESTRO!$B$3:$B$1000)/((MAESTRO!$B$3:$B$1000="OPA")*(UPPER(MAESTRO!$L$3:$L$1000)="CONFIRMADO")),ROWS($A$3:A137))),"")</f>
        <v/>
      </c>
      <c r="F137" s="10" t="str">
        <f ca="1">IFERROR(INDEX(MAESTRO!F:F,_xludf.AGGREGATE(15,6,ROW(MAESTRO!$B$3:$B$1000)/((MAESTRO!$B$3:$B$1000="OPA")*(UPPER(MAESTRO!$L$3:$L$1000)="CONFIRMADO")),ROWS($A$3:A137))),"")</f>
        <v/>
      </c>
      <c r="G137" s="10" t="str">
        <f ca="1">IFERROR(INDEX(MAESTRO!G:G,_xludf.AGGREGATE(15,6,ROW(MAESTRO!$B$3:$B$1000)/((MAESTRO!$B$3:$B$1000="OPA")*(UPPER(MAESTRO!$L$3:$L$1000)="CONFIRMADO")),ROWS($A$3:A137))),"")</f>
        <v/>
      </c>
      <c r="H137" s="10" t="str">
        <f ca="1">IFERROR(INDEX(MAESTRO!H:H,_xludf.AGGREGATE(15,6,ROW(MAESTRO!$B$3:$B$1000)/((MAESTRO!$B$3:$B$1000="OPA")*(UPPER(MAESTRO!$L$3:$L$1000)="CONFIRMADO")),ROWS($A$3:A137))),"")</f>
        <v/>
      </c>
      <c r="I137" s="10" t="str">
        <f ca="1">IFERROR(INDEX(MAESTRO!I:I,_xludf.AGGREGATE(15,6,ROW(MAESTRO!$B$3:$B$1000)/((MAESTRO!$B$3:$B$1000="OPA")*(UPPER(MAESTRO!$L$3:$L$1000)="CONFIRMADO")),ROWS($A$3:A137))),"")</f>
        <v/>
      </c>
      <c r="J137" s="10" t="str">
        <f ca="1">IFERROR(INDEX(MAESTRO!J:J,_xludf.AGGREGATE(15,6,ROW(MAESTRO!$B$3:$B$1000)/((MAESTRO!$B$3:$B$1000="OPA")*(UPPER(MAESTRO!$L$3:$L$1000)="CONFIRMADO")),ROWS($A$3:A137))),"")</f>
        <v/>
      </c>
      <c r="K137" s="10" t="str">
        <f ca="1">IFERROR(INDEX(MAESTRO!K:K,_xludf.AGGREGATE(15,6,ROW(MAESTRO!$B$3:$B$1000)/((MAESTRO!$B$3:$B$1000="OPA")*(UPPER(MAESTRO!$L$3:$L$1000)="CONFIRMADO")),ROWS($A$3:A137))),"")</f>
        <v/>
      </c>
      <c r="L137" s="10" t="str">
        <f ca="1">IFERROR(INDEX(MAESTRO!L:L,_xludf.AGGREGATE(15,6,ROW(MAESTRO!$B$3:$B$1000)/((MAESTRO!$B$3:$B$1000="OPA")*(UPPER(MAESTRO!$L$3:$L$1000)="CONFIRMADO")),ROWS($A$3:A137))),"")</f>
        <v/>
      </c>
      <c r="M137" s="10" t="str">
        <f ca="1">IFERROR(INDEX(MAESTRO!M:M,_xludf.AGGREGATE(15,6,ROW(MAESTRO!$B$3:$B$1000)/((MAESTRO!$B$3:$B$1000="OPA")*(UPPER(MAESTRO!$L$3:$L$1000)="CONFIRMADO")),ROWS($A$3:A137))),"")</f>
        <v/>
      </c>
      <c r="N137" s="10" t="str">
        <f ca="1">IFERROR(INDEX(MAESTRO!N:N,_xludf.AGGREGATE(15,6,ROW(MAESTRO!$B$3:$B$1000)/((MAESTRO!$B$3:$B$1000="OPA")*(UPPER(MAESTRO!$L$3:$L$1000)="CONFIRMADO")),ROWS($A$3:A137))),"")</f>
        <v/>
      </c>
      <c r="O137" s="10" t="str">
        <f ca="1">IFERROR(INDEX(MAESTRO!O:O,_xludf.AGGREGATE(15,6,ROW(MAESTRO!$B$3:$B$1000)/((MAESTRO!$B$3:$B$1000="OPA")*(UPPER(MAESTRO!$L$3:$L$1000)="CONFIRMADO")),ROWS($A$3:A137))),"")</f>
        <v/>
      </c>
      <c r="P137" s="10" t="str">
        <f ca="1">IFERROR(INDEX(MAESTRO!P:P,_xludf.AGGREGATE(15,6,ROW(MAESTRO!$B$3:$B$1000)/((MAESTRO!$B$3:$B$1000="OPA")*(UPPER(MAESTRO!$L$3:$L$1000)="CONFIRMADO")),ROWS($A$3:A137))),"")</f>
        <v/>
      </c>
      <c r="Q137" s="10" t="str">
        <f ca="1">IFERROR(INDEX(MAESTRO!Q:Q,_xludf.AGGREGATE(15,6,ROW(MAESTRO!$B$3:$B$1000)/((MAESTRO!$B$3:$B$1000="OPA")*(UPPER(MAESTRO!$L$3:$L$1000)="CONFIRMADO")),ROWS($A$3:A137))),"")</f>
        <v/>
      </c>
      <c r="R137" s="10" t="str">
        <f ca="1">IFERROR(INDEX(MAESTRO!R:R,_xludf.AGGREGATE(15,6,ROW(MAESTRO!$B$3:$B$1000)/((MAESTRO!$B$3:$B$1000="OPA")*(UPPER(MAESTRO!$L$3:$L$1000)="CONFIRMADO")),ROWS($A$3:A137))),"")</f>
        <v/>
      </c>
      <c r="S137" s="10" t="str">
        <f ca="1">IFERROR(INDEX(MAESTRO!S:S,_xludf.AGGREGATE(15,6,ROW(MAESTRO!$B$3:$B$1000)/((MAESTRO!$B$3:$B$1000="OPA")*(UPPER(MAESTRO!$L$3:$L$1000)="CONFIRMADO")),ROWS($A$3:A137))),"")</f>
        <v/>
      </c>
      <c r="T137" s="10" t="str">
        <f ca="1">IFERROR(INDEX(MAESTRO!T:T,_xludf.AGGREGATE(15,6,ROW(MAESTRO!$B$3:$B$1000)/((MAESTRO!$B$3:$B$1000="OPA")*(UPPER(MAESTRO!$L$3:$L$1000)="CONFIRMADO")),ROWS($A$3:A137))),"")</f>
        <v/>
      </c>
      <c r="U137" s="10" t="str">
        <f ca="1">IFERROR(INDEX(MAESTRO!U:U,_xludf.AGGREGATE(15,6,ROW(MAESTRO!$B$3:$B$1000)/((MAESTRO!$B$3:$B$1000="OPA")*(UPPER(MAESTRO!$L$3:$L$1000)="CONFIRMADO")),ROWS($A$3:A137))),"")</f>
        <v/>
      </c>
      <c r="V137" s="10" t="str">
        <f ca="1">IFERROR(INDEX(MAESTRO!V:V,_xludf.AGGREGATE(15,6,ROW(MAESTRO!$B$3:$B$1000)/((MAESTRO!$B$3:$B$1000="OPA")*(UPPER(MAESTRO!$L$3:$L$1000)="CONFIRMADO")),ROWS($A$3:A137))),"")</f>
        <v/>
      </c>
      <c r="W137" s="10" t="str">
        <f ca="1">IFERROR(INDEX(MAESTRO!W:W,_xludf.AGGREGATE(15,6,ROW(MAESTRO!$B$3:$B$1000)/((MAESTRO!$B$3:$B$1000="OPA")*(UPPER(MAESTRO!$L$3:$L$1000)="CONFIRMADO")),ROWS($A$3:A137))),"")</f>
        <v/>
      </c>
      <c r="X137" s="10" t="str">
        <f ca="1">IFERROR(INDEX(MAESTRO!X:X,_xludf.AGGREGATE(15,6,ROW(MAESTRO!$B$3:$B$1000)/((MAESTRO!$B$3:$B$1000="OPA")*(UPPER(MAESTRO!$L$3:$L$1000)="CONFIRMADO")),ROWS($A$3:A137))),"")</f>
        <v/>
      </c>
    </row>
    <row r="138" spans="1:24" ht="22.05" customHeight="1">
      <c r="A138" s="27" t="str">
        <f ca="1">IFERROR(INDEX(MAESTRO!A:A,_xludf.AGGREGATE(15,6,ROW(MAESTRO!$B$3:$B$1000)/((MAESTRO!$B$3:$B$1000="OPA")*(UPPER(MAESTRO!$L$3:$L$1000)="CONFIRMADO")),ROWS($A$3:A138))),"")</f>
        <v/>
      </c>
      <c r="B138" s="27" t="str">
        <f ca="1">IFERROR(INDEX(MAESTRO!B:B,_xludf.AGGREGATE(15,6,ROW(MAESTRO!$B$3:$B$1000)/((MAESTRO!$B$3:$B$1000="OPA")*(UPPER(MAESTRO!$L$3:$L$1000)="CONFIRMADO")),ROWS($A$3:A138))),"")</f>
        <v/>
      </c>
      <c r="C138" s="27" t="str">
        <f ca="1">IFERROR(INDEX(MAESTRO!C:C,_xludf.AGGREGATE(15,6,ROW(MAESTRO!$B$3:$B$1000)/((MAESTRO!$B$3:$B$1000="OPA")*(UPPER(MAESTRO!$L$3:$L$1000)="CONFIRMADO")),ROWS($A$3:A138))),"")</f>
        <v/>
      </c>
      <c r="D138" s="27" t="str">
        <f ca="1">IFERROR(INDEX(MAESTRO!D:D,_xludf.AGGREGATE(15,6,ROW(MAESTRO!$B$3:$B$1000)/((MAESTRO!$B$3:$B$1000="OPA")*(UPPER(MAESTRO!$L$3:$L$1000)="CONFIRMADO")),ROWS($A$3:A138))),"")</f>
        <v/>
      </c>
      <c r="E138" s="27" t="str">
        <f ca="1">IFERROR(INDEX(MAESTRO!E:E,_xludf.AGGREGATE(15,6,ROW(MAESTRO!$B$3:$B$1000)/((MAESTRO!$B$3:$B$1000="OPA")*(UPPER(MAESTRO!$L$3:$L$1000)="CONFIRMADO")),ROWS($A$3:A138))),"")</f>
        <v/>
      </c>
      <c r="F138" s="27" t="str">
        <f ca="1">IFERROR(INDEX(MAESTRO!F:F,_xludf.AGGREGATE(15,6,ROW(MAESTRO!$B$3:$B$1000)/((MAESTRO!$B$3:$B$1000="OPA")*(UPPER(MAESTRO!$L$3:$L$1000)="CONFIRMADO")),ROWS($A$3:A138))),"")</f>
        <v/>
      </c>
      <c r="G138" s="27" t="str">
        <f ca="1">IFERROR(INDEX(MAESTRO!G:G,_xludf.AGGREGATE(15,6,ROW(MAESTRO!$B$3:$B$1000)/((MAESTRO!$B$3:$B$1000="OPA")*(UPPER(MAESTRO!$L$3:$L$1000)="CONFIRMADO")),ROWS($A$3:A138))),"")</f>
        <v/>
      </c>
      <c r="H138" s="27" t="str">
        <f ca="1">IFERROR(INDEX(MAESTRO!H:H,_xludf.AGGREGATE(15,6,ROW(MAESTRO!$B$3:$B$1000)/((MAESTRO!$B$3:$B$1000="OPA")*(UPPER(MAESTRO!$L$3:$L$1000)="CONFIRMADO")),ROWS($A$3:A138))),"")</f>
        <v/>
      </c>
      <c r="I138" s="27" t="str">
        <f ca="1">IFERROR(INDEX(MAESTRO!I:I,_xludf.AGGREGATE(15,6,ROW(MAESTRO!$B$3:$B$1000)/((MAESTRO!$B$3:$B$1000="OPA")*(UPPER(MAESTRO!$L$3:$L$1000)="CONFIRMADO")),ROWS($A$3:A138))),"")</f>
        <v/>
      </c>
      <c r="J138" s="27" t="str">
        <f ca="1">IFERROR(INDEX(MAESTRO!J:J,_xludf.AGGREGATE(15,6,ROW(MAESTRO!$B$3:$B$1000)/((MAESTRO!$B$3:$B$1000="OPA")*(UPPER(MAESTRO!$L$3:$L$1000)="CONFIRMADO")),ROWS($A$3:A138))),"")</f>
        <v/>
      </c>
      <c r="K138" s="27" t="str">
        <f ca="1">IFERROR(INDEX(MAESTRO!K:K,_xludf.AGGREGATE(15,6,ROW(MAESTRO!$B$3:$B$1000)/((MAESTRO!$B$3:$B$1000="OPA")*(UPPER(MAESTRO!$L$3:$L$1000)="CONFIRMADO")),ROWS($A$3:A138))),"")</f>
        <v/>
      </c>
      <c r="L138" s="27" t="str">
        <f ca="1">IFERROR(INDEX(MAESTRO!L:L,_xludf.AGGREGATE(15,6,ROW(MAESTRO!$B$3:$B$1000)/((MAESTRO!$B$3:$B$1000="OPA")*(UPPER(MAESTRO!$L$3:$L$1000)="CONFIRMADO")),ROWS($A$3:A138))),"")</f>
        <v/>
      </c>
      <c r="M138" s="27" t="str">
        <f ca="1">IFERROR(INDEX(MAESTRO!M:M,_xludf.AGGREGATE(15,6,ROW(MAESTRO!$B$3:$B$1000)/((MAESTRO!$B$3:$B$1000="OPA")*(UPPER(MAESTRO!$L$3:$L$1000)="CONFIRMADO")),ROWS($A$3:A138))),"")</f>
        <v/>
      </c>
      <c r="N138" s="27" t="str">
        <f ca="1">IFERROR(INDEX(MAESTRO!N:N,_xludf.AGGREGATE(15,6,ROW(MAESTRO!$B$3:$B$1000)/((MAESTRO!$B$3:$B$1000="OPA")*(UPPER(MAESTRO!$L$3:$L$1000)="CONFIRMADO")),ROWS($A$3:A138))),"")</f>
        <v/>
      </c>
      <c r="O138" s="27" t="str">
        <f ca="1">IFERROR(INDEX(MAESTRO!O:O,_xludf.AGGREGATE(15,6,ROW(MAESTRO!$B$3:$B$1000)/((MAESTRO!$B$3:$B$1000="OPA")*(UPPER(MAESTRO!$L$3:$L$1000)="CONFIRMADO")),ROWS($A$3:A138))),"")</f>
        <v/>
      </c>
      <c r="P138" s="27" t="str">
        <f ca="1">IFERROR(INDEX(MAESTRO!P:P,_xludf.AGGREGATE(15,6,ROW(MAESTRO!$B$3:$B$1000)/((MAESTRO!$B$3:$B$1000="OPA")*(UPPER(MAESTRO!$L$3:$L$1000)="CONFIRMADO")),ROWS($A$3:A138))),"")</f>
        <v/>
      </c>
      <c r="Q138" s="27" t="str">
        <f ca="1">IFERROR(INDEX(MAESTRO!Q:Q,_xludf.AGGREGATE(15,6,ROW(MAESTRO!$B$3:$B$1000)/((MAESTRO!$B$3:$B$1000="OPA")*(UPPER(MAESTRO!$L$3:$L$1000)="CONFIRMADO")),ROWS($A$3:A138))),"")</f>
        <v/>
      </c>
      <c r="R138" s="27" t="str">
        <f ca="1">IFERROR(INDEX(MAESTRO!R:R,_xludf.AGGREGATE(15,6,ROW(MAESTRO!$B$3:$B$1000)/((MAESTRO!$B$3:$B$1000="OPA")*(UPPER(MAESTRO!$L$3:$L$1000)="CONFIRMADO")),ROWS($A$3:A138))),"")</f>
        <v/>
      </c>
      <c r="S138" s="27" t="str">
        <f ca="1">IFERROR(INDEX(MAESTRO!S:S,_xludf.AGGREGATE(15,6,ROW(MAESTRO!$B$3:$B$1000)/((MAESTRO!$B$3:$B$1000="OPA")*(UPPER(MAESTRO!$L$3:$L$1000)="CONFIRMADO")),ROWS($A$3:A138))),"")</f>
        <v/>
      </c>
      <c r="T138" s="27" t="str">
        <f ca="1">IFERROR(INDEX(MAESTRO!T:T,_xludf.AGGREGATE(15,6,ROW(MAESTRO!$B$3:$B$1000)/((MAESTRO!$B$3:$B$1000="OPA")*(UPPER(MAESTRO!$L$3:$L$1000)="CONFIRMADO")),ROWS($A$3:A138))),"")</f>
        <v/>
      </c>
      <c r="U138" s="27" t="str">
        <f ca="1">IFERROR(INDEX(MAESTRO!U:U,_xludf.AGGREGATE(15,6,ROW(MAESTRO!$B$3:$B$1000)/((MAESTRO!$B$3:$B$1000="OPA")*(UPPER(MAESTRO!$L$3:$L$1000)="CONFIRMADO")),ROWS($A$3:A138))),"")</f>
        <v/>
      </c>
      <c r="V138" s="27" t="str">
        <f ca="1">IFERROR(INDEX(MAESTRO!V:V,_xludf.AGGREGATE(15,6,ROW(MAESTRO!$B$3:$B$1000)/((MAESTRO!$B$3:$B$1000="OPA")*(UPPER(MAESTRO!$L$3:$L$1000)="CONFIRMADO")),ROWS($A$3:A138))),"")</f>
        <v/>
      </c>
      <c r="W138" s="27" t="str">
        <f ca="1">IFERROR(INDEX(MAESTRO!W:W,_xludf.AGGREGATE(15,6,ROW(MAESTRO!$B$3:$B$1000)/((MAESTRO!$B$3:$B$1000="OPA")*(UPPER(MAESTRO!$L$3:$L$1000)="CONFIRMADO")),ROWS($A$3:A138))),"")</f>
        <v/>
      </c>
      <c r="X138" s="27" t="str">
        <f ca="1">IFERROR(INDEX(MAESTRO!X:X,_xludf.AGGREGATE(15,6,ROW(MAESTRO!$B$3:$B$1000)/((MAESTRO!$B$3:$B$1000="OPA")*(UPPER(MAESTRO!$L$3:$L$1000)="CONFIRMADO")),ROWS($A$3:A138))),"")</f>
        <v/>
      </c>
    </row>
    <row r="139" spans="1:24" ht="22.05" customHeight="1">
      <c r="A139" s="10" t="str">
        <f ca="1">IFERROR(INDEX(MAESTRO!A:A,_xludf.AGGREGATE(15,6,ROW(MAESTRO!$B$3:$B$1000)/((MAESTRO!$B$3:$B$1000="OPA")*(UPPER(MAESTRO!$L$3:$L$1000)="CONFIRMADO")),ROWS($A$3:A139))),"")</f>
        <v/>
      </c>
      <c r="B139" s="10" t="str">
        <f ca="1">IFERROR(INDEX(MAESTRO!B:B,_xludf.AGGREGATE(15,6,ROW(MAESTRO!$B$3:$B$1000)/((MAESTRO!$B$3:$B$1000="OPA")*(UPPER(MAESTRO!$L$3:$L$1000)="CONFIRMADO")),ROWS($A$3:A139))),"")</f>
        <v/>
      </c>
      <c r="C139" s="10" t="str">
        <f ca="1">IFERROR(INDEX(MAESTRO!C:C,_xludf.AGGREGATE(15,6,ROW(MAESTRO!$B$3:$B$1000)/((MAESTRO!$B$3:$B$1000="OPA")*(UPPER(MAESTRO!$L$3:$L$1000)="CONFIRMADO")),ROWS($A$3:A139))),"")</f>
        <v/>
      </c>
      <c r="D139" s="10" t="str">
        <f ca="1">IFERROR(INDEX(MAESTRO!D:D,_xludf.AGGREGATE(15,6,ROW(MAESTRO!$B$3:$B$1000)/((MAESTRO!$B$3:$B$1000="OPA")*(UPPER(MAESTRO!$L$3:$L$1000)="CONFIRMADO")),ROWS($A$3:A139))),"")</f>
        <v/>
      </c>
      <c r="E139" s="10" t="str">
        <f ca="1">IFERROR(INDEX(MAESTRO!E:E,_xludf.AGGREGATE(15,6,ROW(MAESTRO!$B$3:$B$1000)/((MAESTRO!$B$3:$B$1000="OPA")*(UPPER(MAESTRO!$L$3:$L$1000)="CONFIRMADO")),ROWS($A$3:A139))),"")</f>
        <v/>
      </c>
      <c r="F139" s="10" t="str">
        <f ca="1">IFERROR(INDEX(MAESTRO!F:F,_xludf.AGGREGATE(15,6,ROW(MAESTRO!$B$3:$B$1000)/((MAESTRO!$B$3:$B$1000="OPA")*(UPPER(MAESTRO!$L$3:$L$1000)="CONFIRMADO")),ROWS($A$3:A139))),"")</f>
        <v/>
      </c>
      <c r="G139" s="10" t="str">
        <f ca="1">IFERROR(INDEX(MAESTRO!G:G,_xludf.AGGREGATE(15,6,ROW(MAESTRO!$B$3:$B$1000)/((MAESTRO!$B$3:$B$1000="OPA")*(UPPER(MAESTRO!$L$3:$L$1000)="CONFIRMADO")),ROWS($A$3:A139))),"")</f>
        <v/>
      </c>
      <c r="H139" s="10" t="str">
        <f ca="1">IFERROR(INDEX(MAESTRO!H:H,_xludf.AGGREGATE(15,6,ROW(MAESTRO!$B$3:$B$1000)/((MAESTRO!$B$3:$B$1000="OPA")*(UPPER(MAESTRO!$L$3:$L$1000)="CONFIRMADO")),ROWS($A$3:A139))),"")</f>
        <v/>
      </c>
      <c r="I139" s="10" t="str">
        <f ca="1">IFERROR(INDEX(MAESTRO!I:I,_xludf.AGGREGATE(15,6,ROW(MAESTRO!$B$3:$B$1000)/((MAESTRO!$B$3:$B$1000="OPA")*(UPPER(MAESTRO!$L$3:$L$1000)="CONFIRMADO")),ROWS($A$3:A139))),"")</f>
        <v/>
      </c>
      <c r="J139" s="10" t="str">
        <f ca="1">IFERROR(INDEX(MAESTRO!J:J,_xludf.AGGREGATE(15,6,ROW(MAESTRO!$B$3:$B$1000)/((MAESTRO!$B$3:$B$1000="OPA")*(UPPER(MAESTRO!$L$3:$L$1000)="CONFIRMADO")),ROWS($A$3:A139))),"")</f>
        <v/>
      </c>
      <c r="K139" s="10" t="str">
        <f ca="1">IFERROR(INDEX(MAESTRO!K:K,_xludf.AGGREGATE(15,6,ROW(MAESTRO!$B$3:$B$1000)/((MAESTRO!$B$3:$B$1000="OPA")*(UPPER(MAESTRO!$L$3:$L$1000)="CONFIRMADO")),ROWS($A$3:A139))),"")</f>
        <v/>
      </c>
      <c r="L139" s="10" t="str">
        <f ca="1">IFERROR(INDEX(MAESTRO!L:L,_xludf.AGGREGATE(15,6,ROW(MAESTRO!$B$3:$B$1000)/((MAESTRO!$B$3:$B$1000="OPA")*(UPPER(MAESTRO!$L$3:$L$1000)="CONFIRMADO")),ROWS($A$3:A139))),"")</f>
        <v/>
      </c>
      <c r="M139" s="10" t="str">
        <f ca="1">IFERROR(INDEX(MAESTRO!M:M,_xludf.AGGREGATE(15,6,ROW(MAESTRO!$B$3:$B$1000)/((MAESTRO!$B$3:$B$1000="OPA")*(UPPER(MAESTRO!$L$3:$L$1000)="CONFIRMADO")),ROWS($A$3:A139))),"")</f>
        <v/>
      </c>
      <c r="N139" s="10" t="str">
        <f ca="1">IFERROR(INDEX(MAESTRO!N:N,_xludf.AGGREGATE(15,6,ROW(MAESTRO!$B$3:$B$1000)/((MAESTRO!$B$3:$B$1000="OPA")*(UPPER(MAESTRO!$L$3:$L$1000)="CONFIRMADO")),ROWS($A$3:A139))),"")</f>
        <v/>
      </c>
      <c r="O139" s="10" t="str">
        <f ca="1">IFERROR(INDEX(MAESTRO!O:O,_xludf.AGGREGATE(15,6,ROW(MAESTRO!$B$3:$B$1000)/((MAESTRO!$B$3:$B$1000="OPA")*(UPPER(MAESTRO!$L$3:$L$1000)="CONFIRMADO")),ROWS($A$3:A139))),"")</f>
        <v/>
      </c>
      <c r="P139" s="10" t="str">
        <f ca="1">IFERROR(INDEX(MAESTRO!P:P,_xludf.AGGREGATE(15,6,ROW(MAESTRO!$B$3:$B$1000)/((MAESTRO!$B$3:$B$1000="OPA")*(UPPER(MAESTRO!$L$3:$L$1000)="CONFIRMADO")),ROWS($A$3:A139))),"")</f>
        <v/>
      </c>
      <c r="Q139" s="10" t="str">
        <f ca="1">IFERROR(INDEX(MAESTRO!Q:Q,_xludf.AGGREGATE(15,6,ROW(MAESTRO!$B$3:$B$1000)/((MAESTRO!$B$3:$B$1000="OPA")*(UPPER(MAESTRO!$L$3:$L$1000)="CONFIRMADO")),ROWS($A$3:A139))),"")</f>
        <v/>
      </c>
      <c r="R139" s="10" t="str">
        <f ca="1">IFERROR(INDEX(MAESTRO!R:R,_xludf.AGGREGATE(15,6,ROW(MAESTRO!$B$3:$B$1000)/((MAESTRO!$B$3:$B$1000="OPA")*(UPPER(MAESTRO!$L$3:$L$1000)="CONFIRMADO")),ROWS($A$3:A139))),"")</f>
        <v/>
      </c>
      <c r="S139" s="10" t="str">
        <f ca="1">IFERROR(INDEX(MAESTRO!S:S,_xludf.AGGREGATE(15,6,ROW(MAESTRO!$B$3:$B$1000)/((MAESTRO!$B$3:$B$1000="OPA")*(UPPER(MAESTRO!$L$3:$L$1000)="CONFIRMADO")),ROWS($A$3:A139))),"")</f>
        <v/>
      </c>
      <c r="T139" s="10" t="str">
        <f ca="1">IFERROR(INDEX(MAESTRO!T:T,_xludf.AGGREGATE(15,6,ROW(MAESTRO!$B$3:$B$1000)/((MAESTRO!$B$3:$B$1000="OPA")*(UPPER(MAESTRO!$L$3:$L$1000)="CONFIRMADO")),ROWS($A$3:A139))),"")</f>
        <v/>
      </c>
      <c r="U139" s="10" t="str">
        <f ca="1">IFERROR(INDEX(MAESTRO!U:U,_xludf.AGGREGATE(15,6,ROW(MAESTRO!$B$3:$B$1000)/((MAESTRO!$B$3:$B$1000="OPA")*(UPPER(MAESTRO!$L$3:$L$1000)="CONFIRMADO")),ROWS($A$3:A139))),"")</f>
        <v/>
      </c>
      <c r="V139" s="10" t="str">
        <f ca="1">IFERROR(INDEX(MAESTRO!V:V,_xludf.AGGREGATE(15,6,ROW(MAESTRO!$B$3:$B$1000)/((MAESTRO!$B$3:$B$1000="OPA")*(UPPER(MAESTRO!$L$3:$L$1000)="CONFIRMADO")),ROWS($A$3:A139))),"")</f>
        <v/>
      </c>
      <c r="W139" s="10" t="str">
        <f ca="1">IFERROR(INDEX(MAESTRO!W:W,_xludf.AGGREGATE(15,6,ROW(MAESTRO!$B$3:$B$1000)/((MAESTRO!$B$3:$B$1000="OPA")*(UPPER(MAESTRO!$L$3:$L$1000)="CONFIRMADO")),ROWS($A$3:A139))),"")</f>
        <v/>
      </c>
      <c r="X139" s="10" t="str">
        <f ca="1">IFERROR(INDEX(MAESTRO!X:X,_xludf.AGGREGATE(15,6,ROW(MAESTRO!$B$3:$B$1000)/((MAESTRO!$B$3:$B$1000="OPA")*(UPPER(MAESTRO!$L$3:$L$1000)="CONFIRMADO")),ROWS($A$3:A139))),"")</f>
        <v/>
      </c>
    </row>
    <row r="140" spans="1:24" ht="22.05" customHeight="1">
      <c r="A140" s="27" t="str">
        <f ca="1">IFERROR(INDEX(MAESTRO!A:A,_xludf.AGGREGATE(15,6,ROW(MAESTRO!$B$3:$B$1000)/((MAESTRO!$B$3:$B$1000="OPA")*(UPPER(MAESTRO!$L$3:$L$1000)="CONFIRMADO")),ROWS($A$3:A140))),"")</f>
        <v/>
      </c>
      <c r="B140" s="27" t="str">
        <f ca="1">IFERROR(INDEX(MAESTRO!B:B,_xludf.AGGREGATE(15,6,ROW(MAESTRO!$B$3:$B$1000)/((MAESTRO!$B$3:$B$1000="OPA")*(UPPER(MAESTRO!$L$3:$L$1000)="CONFIRMADO")),ROWS($A$3:A140))),"")</f>
        <v/>
      </c>
      <c r="C140" s="27" t="str">
        <f ca="1">IFERROR(INDEX(MAESTRO!C:C,_xludf.AGGREGATE(15,6,ROW(MAESTRO!$B$3:$B$1000)/((MAESTRO!$B$3:$B$1000="OPA")*(UPPER(MAESTRO!$L$3:$L$1000)="CONFIRMADO")),ROWS($A$3:A140))),"")</f>
        <v/>
      </c>
      <c r="D140" s="27" t="str">
        <f ca="1">IFERROR(INDEX(MAESTRO!D:D,_xludf.AGGREGATE(15,6,ROW(MAESTRO!$B$3:$B$1000)/((MAESTRO!$B$3:$B$1000="OPA")*(UPPER(MAESTRO!$L$3:$L$1000)="CONFIRMADO")),ROWS($A$3:A140))),"")</f>
        <v/>
      </c>
      <c r="E140" s="27" t="str">
        <f ca="1">IFERROR(INDEX(MAESTRO!E:E,_xludf.AGGREGATE(15,6,ROW(MAESTRO!$B$3:$B$1000)/((MAESTRO!$B$3:$B$1000="OPA")*(UPPER(MAESTRO!$L$3:$L$1000)="CONFIRMADO")),ROWS($A$3:A140))),"")</f>
        <v/>
      </c>
      <c r="F140" s="27" t="str">
        <f ca="1">IFERROR(INDEX(MAESTRO!F:F,_xludf.AGGREGATE(15,6,ROW(MAESTRO!$B$3:$B$1000)/((MAESTRO!$B$3:$B$1000="OPA")*(UPPER(MAESTRO!$L$3:$L$1000)="CONFIRMADO")),ROWS($A$3:A140))),"")</f>
        <v/>
      </c>
      <c r="G140" s="27" t="str">
        <f ca="1">IFERROR(INDEX(MAESTRO!G:G,_xludf.AGGREGATE(15,6,ROW(MAESTRO!$B$3:$B$1000)/((MAESTRO!$B$3:$B$1000="OPA")*(UPPER(MAESTRO!$L$3:$L$1000)="CONFIRMADO")),ROWS($A$3:A140))),"")</f>
        <v/>
      </c>
      <c r="H140" s="27" t="str">
        <f ca="1">IFERROR(INDEX(MAESTRO!H:H,_xludf.AGGREGATE(15,6,ROW(MAESTRO!$B$3:$B$1000)/((MAESTRO!$B$3:$B$1000="OPA")*(UPPER(MAESTRO!$L$3:$L$1000)="CONFIRMADO")),ROWS($A$3:A140))),"")</f>
        <v/>
      </c>
      <c r="I140" s="27" t="str">
        <f ca="1">IFERROR(INDEX(MAESTRO!I:I,_xludf.AGGREGATE(15,6,ROW(MAESTRO!$B$3:$B$1000)/((MAESTRO!$B$3:$B$1000="OPA")*(UPPER(MAESTRO!$L$3:$L$1000)="CONFIRMADO")),ROWS($A$3:A140))),"")</f>
        <v/>
      </c>
      <c r="J140" s="27" t="str">
        <f ca="1">IFERROR(INDEX(MAESTRO!J:J,_xludf.AGGREGATE(15,6,ROW(MAESTRO!$B$3:$B$1000)/((MAESTRO!$B$3:$B$1000="OPA")*(UPPER(MAESTRO!$L$3:$L$1000)="CONFIRMADO")),ROWS($A$3:A140))),"")</f>
        <v/>
      </c>
      <c r="K140" s="27" t="str">
        <f ca="1">IFERROR(INDEX(MAESTRO!K:K,_xludf.AGGREGATE(15,6,ROW(MAESTRO!$B$3:$B$1000)/((MAESTRO!$B$3:$B$1000="OPA")*(UPPER(MAESTRO!$L$3:$L$1000)="CONFIRMADO")),ROWS($A$3:A140))),"")</f>
        <v/>
      </c>
      <c r="L140" s="27" t="str">
        <f ca="1">IFERROR(INDEX(MAESTRO!L:L,_xludf.AGGREGATE(15,6,ROW(MAESTRO!$B$3:$B$1000)/((MAESTRO!$B$3:$B$1000="OPA")*(UPPER(MAESTRO!$L$3:$L$1000)="CONFIRMADO")),ROWS($A$3:A140))),"")</f>
        <v/>
      </c>
      <c r="M140" s="27" t="str">
        <f ca="1">IFERROR(INDEX(MAESTRO!M:M,_xludf.AGGREGATE(15,6,ROW(MAESTRO!$B$3:$B$1000)/((MAESTRO!$B$3:$B$1000="OPA")*(UPPER(MAESTRO!$L$3:$L$1000)="CONFIRMADO")),ROWS($A$3:A140))),"")</f>
        <v/>
      </c>
      <c r="N140" s="27" t="str">
        <f ca="1">IFERROR(INDEX(MAESTRO!N:N,_xludf.AGGREGATE(15,6,ROW(MAESTRO!$B$3:$B$1000)/((MAESTRO!$B$3:$B$1000="OPA")*(UPPER(MAESTRO!$L$3:$L$1000)="CONFIRMADO")),ROWS($A$3:A140))),"")</f>
        <v/>
      </c>
      <c r="O140" s="27" t="str">
        <f ca="1">IFERROR(INDEX(MAESTRO!O:O,_xludf.AGGREGATE(15,6,ROW(MAESTRO!$B$3:$B$1000)/((MAESTRO!$B$3:$B$1000="OPA")*(UPPER(MAESTRO!$L$3:$L$1000)="CONFIRMADO")),ROWS($A$3:A140))),"")</f>
        <v/>
      </c>
      <c r="P140" s="27" t="str">
        <f ca="1">IFERROR(INDEX(MAESTRO!P:P,_xludf.AGGREGATE(15,6,ROW(MAESTRO!$B$3:$B$1000)/((MAESTRO!$B$3:$B$1000="OPA")*(UPPER(MAESTRO!$L$3:$L$1000)="CONFIRMADO")),ROWS($A$3:A140))),"")</f>
        <v/>
      </c>
      <c r="Q140" s="27" t="str">
        <f ca="1">IFERROR(INDEX(MAESTRO!Q:Q,_xludf.AGGREGATE(15,6,ROW(MAESTRO!$B$3:$B$1000)/((MAESTRO!$B$3:$B$1000="OPA")*(UPPER(MAESTRO!$L$3:$L$1000)="CONFIRMADO")),ROWS($A$3:A140))),"")</f>
        <v/>
      </c>
      <c r="R140" s="27" t="str">
        <f ca="1">IFERROR(INDEX(MAESTRO!R:R,_xludf.AGGREGATE(15,6,ROW(MAESTRO!$B$3:$B$1000)/((MAESTRO!$B$3:$B$1000="OPA")*(UPPER(MAESTRO!$L$3:$L$1000)="CONFIRMADO")),ROWS($A$3:A140))),"")</f>
        <v/>
      </c>
      <c r="S140" s="27" t="str">
        <f ca="1">IFERROR(INDEX(MAESTRO!S:S,_xludf.AGGREGATE(15,6,ROW(MAESTRO!$B$3:$B$1000)/((MAESTRO!$B$3:$B$1000="OPA")*(UPPER(MAESTRO!$L$3:$L$1000)="CONFIRMADO")),ROWS($A$3:A140))),"")</f>
        <v/>
      </c>
      <c r="T140" s="27" t="str">
        <f ca="1">IFERROR(INDEX(MAESTRO!T:T,_xludf.AGGREGATE(15,6,ROW(MAESTRO!$B$3:$B$1000)/((MAESTRO!$B$3:$B$1000="OPA")*(UPPER(MAESTRO!$L$3:$L$1000)="CONFIRMADO")),ROWS($A$3:A140))),"")</f>
        <v/>
      </c>
      <c r="U140" s="27" t="str">
        <f ca="1">IFERROR(INDEX(MAESTRO!U:U,_xludf.AGGREGATE(15,6,ROW(MAESTRO!$B$3:$B$1000)/((MAESTRO!$B$3:$B$1000="OPA")*(UPPER(MAESTRO!$L$3:$L$1000)="CONFIRMADO")),ROWS($A$3:A140))),"")</f>
        <v/>
      </c>
      <c r="V140" s="27" t="str">
        <f ca="1">IFERROR(INDEX(MAESTRO!V:V,_xludf.AGGREGATE(15,6,ROW(MAESTRO!$B$3:$B$1000)/((MAESTRO!$B$3:$B$1000="OPA")*(UPPER(MAESTRO!$L$3:$L$1000)="CONFIRMADO")),ROWS($A$3:A140))),"")</f>
        <v/>
      </c>
      <c r="W140" s="27" t="str">
        <f ca="1">IFERROR(INDEX(MAESTRO!W:W,_xludf.AGGREGATE(15,6,ROW(MAESTRO!$B$3:$B$1000)/((MAESTRO!$B$3:$B$1000="OPA")*(UPPER(MAESTRO!$L$3:$L$1000)="CONFIRMADO")),ROWS($A$3:A140))),"")</f>
        <v/>
      </c>
      <c r="X140" s="27" t="str">
        <f ca="1">IFERROR(INDEX(MAESTRO!X:X,_xludf.AGGREGATE(15,6,ROW(MAESTRO!$B$3:$B$1000)/((MAESTRO!$B$3:$B$1000="OPA")*(UPPER(MAESTRO!$L$3:$L$1000)="CONFIRMADO")),ROWS($A$3:A140))),"")</f>
        <v/>
      </c>
    </row>
    <row r="141" spans="1:24" ht="22.05" customHeight="1">
      <c r="A141" s="10" t="str">
        <f ca="1">IFERROR(INDEX(MAESTRO!A:A,_xludf.AGGREGATE(15,6,ROW(MAESTRO!$B$3:$B$1000)/((MAESTRO!$B$3:$B$1000="OPA")*(UPPER(MAESTRO!$L$3:$L$1000)="CONFIRMADO")),ROWS($A$3:A141))),"")</f>
        <v/>
      </c>
      <c r="B141" s="10" t="str">
        <f ca="1">IFERROR(INDEX(MAESTRO!B:B,_xludf.AGGREGATE(15,6,ROW(MAESTRO!$B$3:$B$1000)/((MAESTRO!$B$3:$B$1000="OPA")*(UPPER(MAESTRO!$L$3:$L$1000)="CONFIRMADO")),ROWS($A$3:A141))),"")</f>
        <v/>
      </c>
      <c r="C141" s="10" t="str">
        <f ca="1">IFERROR(INDEX(MAESTRO!C:C,_xludf.AGGREGATE(15,6,ROW(MAESTRO!$B$3:$B$1000)/((MAESTRO!$B$3:$B$1000="OPA")*(UPPER(MAESTRO!$L$3:$L$1000)="CONFIRMADO")),ROWS($A$3:A141))),"")</f>
        <v/>
      </c>
      <c r="D141" s="10" t="str">
        <f ca="1">IFERROR(INDEX(MAESTRO!D:D,_xludf.AGGREGATE(15,6,ROW(MAESTRO!$B$3:$B$1000)/((MAESTRO!$B$3:$B$1000="OPA")*(UPPER(MAESTRO!$L$3:$L$1000)="CONFIRMADO")),ROWS($A$3:A141))),"")</f>
        <v/>
      </c>
      <c r="E141" s="10" t="str">
        <f ca="1">IFERROR(INDEX(MAESTRO!E:E,_xludf.AGGREGATE(15,6,ROW(MAESTRO!$B$3:$B$1000)/((MAESTRO!$B$3:$B$1000="OPA")*(UPPER(MAESTRO!$L$3:$L$1000)="CONFIRMADO")),ROWS($A$3:A141))),"")</f>
        <v/>
      </c>
      <c r="F141" s="10" t="str">
        <f ca="1">IFERROR(INDEX(MAESTRO!F:F,_xludf.AGGREGATE(15,6,ROW(MAESTRO!$B$3:$B$1000)/((MAESTRO!$B$3:$B$1000="OPA")*(UPPER(MAESTRO!$L$3:$L$1000)="CONFIRMADO")),ROWS($A$3:A141))),"")</f>
        <v/>
      </c>
      <c r="G141" s="10" t="str">
        <f ca="1">IFERROR(INDEX(MAESTRO!G:G,_xludf.AGGREGATE(15,6,ROW(MAESTRO!$B$3:$B$1000)/((MAESTRO!$B$3:$B$1000="OPA")*(UPPER(MAESTRO!$L$3:$L$1000)="CONFIRMADO")),ROWS($A$3:A141))),"")</f>
        <v/>
      </c>
      <c r="H141" s="10" t="str">
        <f ca="1">IFERROR(INDEX(MAESTRO!H:H,_xludf.AGGREGATE(15,6,ROW(MAESTRO!$B$3:$B$1000)/((MAESTRO!$B$3:$B$1000="OPA")*(UPPER(MAESTRO!$L$3:$L$1000)="CONFIRMADO")),ROWS($A$3:A141))),"")</f>
        <v/>
      </c>
      <c r="I141" s="10" t="str">
        <f ca="1">IFERROR(INDEX(MAESTRO!I:I,_xludf.AGGREGATE(15,6,ROW(MAESTRO!$B$3:$B$1000)/((MAESTRO!$B$3:$B$1000="OPA")*(UPPER(MAESTRO!$L$3:$L$1000)="CONFIRMADO")),ROWS($A$3:A141))),"")</f>
        <v/>
      </c>
      <c r="J141" s="10" t="str">
        <f ca="1">IFERROR(INDEX(MAESTRO!J:J,_xludf.AGGREGATE(15,6,ROW(MAESTRO!$B$3:$B$1000)/((MAESTRO!$B$3:$B$1000="OPA")*(UPPER(MAESTRO!$L$3:$L$1000)="CONFIRMADO")),ROWS($A$3:A141))),"")</f>
        <v/>
      </c>
      <c r="K141" s="10" t="str">
        <f ca="1">IFERROR(INDEX(MAESTRO!K:K,_xludf.AGGREGATE(15,6,ROW(MAESTRO!$B$3:$B$1000)/((MAESTRO!$B$3:$B$1000="OPA")*(UPPER(MAESTRO!$L$3:$L$1000)="CONFIRMADO")),ROWS($A$3:A141))),"")</f>
        <v/>
      </c>
      <c r="L141" s="10" t="str">
        <f ca="1">IFERROR(INDEX(MAESTRO!L:L,_xludf.AGGREGATE(15,6,ROW(MAESTRO!$B$3:$B$1000)/((MAESTRO!$B$3:$B$1000="OPA")*(UPPER(MAESTRO!$L$3:$L$1000)="CONFIRMADO")),ROWS($A$3:A141))),"")</f>
        <v/>
      </c>
      <c r="M141" s="10" t="str">
        <f ca="1">IFERROR(INDEX(MAESTRO!M:M,_xludf.AGGREGATE(15,6,ROW(MAESTRO!$B$3:$B$1000)/((MAESTRO!$B$3:$B$1000="OPA")*(UPPER(MAESTRO!$L$3:$L$1000)="CONFIRMADO")),ROWS($A$3:A141))),"")</f>
        <v/>
      </c>
      <c r="N141" s="10" t="str">
        <f ca="1">IFERROR(INDEX(MAESTRO!N:N,_xludf.AGGREGATE(15,6,ROW(MAESTRO!$B$3:$B$1000)/((MAESTRO!$B$3:$B$1000="OPA")*(UPPER(MAESTRO!$L$3:$L$1000)="CONFIRMADO")),ROWS($A$3:A141))),"")</f>
        <v/>
      </c>
      <c r="O141" s="10" t="str">
        <f ca="1">IFERROR(INDEX(MAESTRO!O:O,_xludf.AGGREGATE(15,6,ROW(MAESTRO!$B$3:$B$1000)/((MAESTRO!$B$3:$B$1000="OPA")*(UPPER(MAESTRO!$L$3:$L$1000)="CONFIRMADO")),ROWS($A$3:A141))),"")</f>
        <v/>
      </c>
      <c r="P141" s="10" t="str">
        <f ca="1">IFERROR(INDEX(MAESTRO!P:P,_xludf.AGGREGATE(15,6,ROW(MAESTRO!$B$3:$B$1000)/((MAESTRO!$B$3:$B$1000="OPA")*(UPPER(MAESTRO!$L$3:$L$1000)="CONFIRMADO")),ROWS($A$3:A141))),"")</f>
        <v/>
      </c>
      <c r="Q141" s="10" t="str">
        <f ca="1">IFERROR(INDEX(MAESTRO!Q:Q,_xludf.AGGREGATE(15,6,ROW(MAESTRO!$B$3:$B$1000)/((MAESTRO!$B$3:$B$1000="OPA")*(UPPER(MAESTRO!$L$3:$L$1000)="CONFIRMADO")),ROWS($A$3:A141))),"")</f>
        <v/>
      </c>
      <c r="R141" s="10" t="str">
        <f ca="1">IFERROR(INDEX(MAESTRO!R:R,_xludf.AGGREGATE(15,6,ROW(MAESTRO!$B$3:$B$1000)/((MAESTRO!$B$3:$B$1000="OPA")*(UPPER(MAESTRO!$L$3:$L$1000)="CONFIRMADO")),ROWS($A$3:A141))),"")</f>
        <v/>
      </c>
      <c r="S141" s="10" t="str">
        <f ca="1">IFERROR(INDEX(MAESTRO!S:S,_xludf.AGGREGATE(15,6,ROW(MAESTRO!$B$3:$B$1000)/((MAESTRO!$B$3:$B$1000="OPA")*(UPPER(MAESTRO!$L$3:$L$1000)="CONFIRMADO")),ROWS($A$3:A141))),"")</f>
        <v/>
      </c>
      <c r="T141" s="10" t="str">
        <f ca="1">IFERROR(INDEX(MAESTRO!T:T,_xludf.AGGREGATE(15,6,ROW(MAESTRO!$B$3:$B$1000)/((MAESTRO!$B$3:$B$1000="OPA")*(UPPER(MAESTRO!$L$3:$L$1000)="CONFIRMADO")),ROWS($A$3:A141))),"")</f>
        <v/>
      </c>
      <c r="U141" s="10" t="str">
        <f ca="1">IFERROR(INDEX(MAESTRO!U:U,_xludf.AGGREGATE(15,6,ROW(MAESTRO!$B$3:$B$1000)/((MAESTRO!$B$3:$B$1000="OPA")*(UPPER(MAESTRO!$L$3:$L$1000)="CONFIRMADO")),ROWS($A$3:A141))),"")</f>
        <v/>
      </c>
      <c r="V141" s="10" t="str">
        <f ca="1">IFERROR(INDEX(MAESTRO!V:V,_xludf.AGGREGATE(15,6,ROW(MAESTRO!$B$3:$B$1000)/((MAESTRO!$B$3:$B$1000="OPA")*(UPPER(MAESTRO!$L$3:$L$1000)="CONFIRMADO")),ROWS($A$3:A141))),"")</f>
        <v/>
      </c>
      <c r="W141" s="10" t="str">
        <f ca="1">IFERROR(INDEX(MAESTRO!W:W,_xludf.AGGREGATE(15,6,ROW(MAESTRO!$B$3:$B$1000)/((MAESTRO!$B$3:$B$1000="OPA")*(UPPER(MAESTRO!$L$3:$L$1000)="CONFIRMADO")),ROWS($A$3:A141))),"")</f>
        <v/>
      </c>
      <c r="X141" s="10" t="str">
        <f ca="1">IFERROR(INDEX(MAESTRO!X:X,_xludf.AGGREGATE(15,6,ROW(MAESTRO!$B$3:$B$1000)/((MAESTRO!$B$3:$B$1000="OPA")*(UPPER(MAESTRO!$L$3:$L$1000)="CONFIRMADO")),ROWS($A$3:A141))),"")</f>
        <v/>
      </c>
    </row>
    <row r="142" spans="1:24" ht="22.05" customHeight="1">
      <c r="A142" s="27" t="str">
        <f ca="1">IFERROR(INDEX(MAESTRO!A:A,_xludf.AGGREGATE(15,6,ROW(MAESTRO!$B$3:$B$1000)/((MAESTRO!$B$3:$B$1000="OPA")*(UPPER(MAESTRO!$L$3:$L$1000)="CONFIRMADO")),ROWS($A$3:A142))),"")</f>
        <v/>
      </c>
      <c r="B142" s="27" t="str">
        <f ca="1">IFERROR(INDEX(MAESTRO!B:B,_xludf.AGGREGATE(15,6,ROW(MAESTRO!$B$3:$B$1000)/((MAESTRO!$B$3:$B$1000="OPA")*(UPPER(MAESTRO!$L$3:$L$1000)="CONFIRMADO")),ROWS($A$3:A142))),"")</f>
        <v/>
      </c>
      <c r="C142" s="27" t="str">
        <f ca="1">IFERROR(INDEX(MAESTRO!C:C,_xludf.AGGREGATE(15,6,ROW(MAESTRO!$B$3:$B$1000)/((MAESTRO!$B$3:$B$1000="OPA")*(UPPER(MAESTRO!$L$3:$L$1000)="CONFIRMADO")),ROWS($A$3:A142))),"")</f>
        <v/>
      </c>
      <c r="D142" s="27" t="str">
        <f ca="1">IFERROR(INDEX(MAESTRO!D:D,_xludf.AGGREGATE(15,6,ROW(MAESTRO!$B$3:$B$1000)/((MAESTRO!$B$3:$B$1000="OPA")*(UPPER(MAESTRO!$L$3:$L$1000)="CONFIRMADO")),ROWS($A$3:A142))),"")</f>
        <v/>
      </c>
      <c r="E142" s="27" t="str">
        <f ca="1">IFERROR(INDEX(MAESTRO!E:E,_xludf.AGGREGATE(15,6,ROW(MAESTRO!$B$3:$B$1000)/((MAESTRO!$B$3:$B$1000="OPA")*(UPPER(MAESTRO!$L$3:$L$1000)="CONFIRMADO")),ROWS($A$3:A142))),"")</f>
        <v/>
      </c>
      <c r="F142" s="27" t="str">
        <f ca="1">IFERROR(INDEX(MAESTRO!F:F,_xludf.AGGREGATE(15,6,ROW(MAESTRO!$B$3:$B$1000)/((MAESTRO!$B$3:$B$1000="OPA")*(UPPER(MAESTRO!$L$3:$L$1000)="CONFIRMADO")),ROWS($A$3:A142))),"")</f>
        <v/>
      </c>
      <c r="G142" s="27" t="str">
        <f ca="1">IFERROR(INDEX(MAESTRO!G:G,_xludf.AGGREGATE(15,6,ROW(MAESTRO!$B$3:$B$1000)/((MAESTRO!$B$3:$B$1000="OPA")*(UPPER(MAESTRO!$L$3:$L$1000)="CONFIRMADO")),ROWS($A$3:A142))),"")</f>
        <v/>
      </c>
      <c r="H142" s="27" t="str">
        <f ca="1">IFERROR(INDEX(MAESTRO!H:H,_xludf.AGGREGATE(15,6,ROW(MAESTRO!$B$3:$B$1000)/((MAESTRO!$B$3:$B$1000="OPA")*(UPPER(MAESTRO!$L$3:$L$1000)="CONFIRMADO")),ROWS($A$3:A142))),"")</f>
        <v/>
      </c>
      <c r="I142" s="27" t="str">
        <f ca="1">IFERROR(INDEX(MAESTRO!I:I,_xludf.AGGREGATE(15,6,ROW(MAESTRO!$B$3:$B$1000)/((MAESTRO!$B$3:$B$1000="OPA")*(UPPER(MAESTRO!$L$3:$L$1000)="CONFIRMADO")),ROWS($A$3:A142))),"")</f>
        <v/>
      </c>
      <c r="J142" s="27" t="str">
        <f ca="1">IFERROR(INDEX(MAESTRO!J:J,_xludf.AGGREGATE(15,6,ROW(MAESTRO!$B$3:$B$1000)/((MAESTRO!$B$3:$B$1000="OPA")*(UPPER(MAESTRO!$L$3:$L$1000)="CONFIRMADO")),ROWS($A$3:A142))),"")</f>
        <v/>
      </c>
      <c r="K142" s="27" t="str">
        <f ca="1">IFERROR(INDEX(MAESTRO!K:K,_xludf.AGGREGATE(15,6,ROW(MAESTRO!$B$3:$B$1000)/((MAESTRO!$B$3:$B$1000="OPA")*(UPPER(MAESTRO!$L$3:$L$1000)="CONFIRMADO")),ROWS($A$3:A142))),"")</f>
        <v/>
      </c>
      <c r="L142" s="27" t="str">
        <f ca="1">IFERROR(INDEX(MAESTRO!L:L,_xludf.AGGREGATE(15,6,ROW(MAESTRO!$B$3:$B$1000)/((MAESTRO!$B$3:$B$1000="OPA")*(UPPER(MAESTRO!$L$3:$L$1000)="CONFIRMADO")),ROWS($A$3:A142))),"")</f>
        <v/>
      </c>
      <c r="M142" s="27" t="str">
        <f ca="1">IFERROR(INDEX(MAESTRO!M:M,_xludf.AGGREGATE(15,6,ROW(MAESTRO!$B$3:$B$1000)/((MAESTRO!$B$3:$B$1000="OPA")*(UPPER(MAESTRO!$L$3:$L$1000)="CONFIRMADO")),ROWS($A$3:A142))),"")</f>
        <v/>
      </c>
      <c r="N142" s="27" t="str">
        <f ca="1">IFERROR(INDEX(MAESTRO!N:N,_xludf.AGGREGATE(15,6,ROW(MAESTRO!$B$3:$B$1000)/((MAESTRO!$B$3:$B$1000="OPA")*(UPPER(MAESTRO!$L$3:$L$1000)="CONFIRMADO")),ROWS($A$3:A142))),"")</f>
        <v/>
      </c>
      <c r="O142" s="27" t="str">
        <f ca="1">IFERROR(INDEX(MAESTRO!O:O,_xludf.AGGREGATE(15,6,ROW(MAESTRO!$B$3:$B$1000)/((MAESTRO!$B$3:$B$1000="OPA")*(UPPER(MAESTRO!$L$3:$L$1000)="CONFIRMADO")),ROWS($A$3:A142))),"")</f>
        <v/>
      </c>
      <c r="P142" s="27" t="str">
        <f ca="1">IFERROR(INDEX(MAESTRO!P:P,_xludf.AGGREGATE(15,6,ROW(MAESTRO!$B$3:$B$1000)/((MAESTRO!$B$3:$B$1000="OPA")*(UPPER(MAESTRO!$L$3:$L$1000)="CONFIRMADO")),ROWS($A$3:A142))),"")</f>
        <v/>
      </c>
      <c r="Q142" s="27" t="str">
        <f ca="1">IFERROR(INDEX(MAESTRO!Q:Q,_xludf.AGGREGATE(15,6,ROW(MAESTRO!$B$3:$B$1000)/((MAESTRO!$B$3:$B$1000="OPA")*(UPPER(MAESTRO!$L$3:$L$1000)="CONFIRMADO")),ROWS($A$3:A142))),"")</f>
        <v/>
      </c>
      <c r="R142" s="27" t="str">
        <f ca="1">IFERROR(INDEX(MAESTRO!R:R,_xludf.AGGREGATE(15,6,ROW(MAESTRO!$B$3:$B$1000)/((MAESTRO!$B$3:$B$1000="OPA")*(UPPER(MAESTRO!$L$3:$L$1000)="CONFIRMADO")),ROWS($A$3:A142))),"")</f>
        <v/>
      </c>
      <c r="S142" s="27" t="str">
        <f ca="1">IFERROR(INDEX(MAESTRO!S:S,_xludf.AGGREGATE(15,6,ROW(MAESTRO!$B$3:$B$1000)/((MAESTRO!$B$3:$B$1000="OPA")*(UPPER(MAESTRO!$L$3:$L$1000)="CONFIRMADO")),ROWS($A$3:A142))),"")</f>
        <v/>
      </c>
      <c r="T142" s="27" t="str">
        <f ca="1">IFERROR(INDEX(MAESTRO!T:T,_xludf.AGGREGATE(15,6,ROW(MAESTRO!$B$3:$B$1000)/((MAESTRO!$B$3:$B$1000="OPA")*(UPPER(MAESTRO!$L$3:$L$1000)="CONFIRMADO")),ROWS($A$3:A142))),"")</f>
        <v/>
      </c>
      <c r="U142" s="27" t="str">
        <f ca="1">IFERROR(INDEX(MAESTRO!U:U,_xludf.AGGREGATE(15,6,ROW(MAESTRO!$B$3:$B$1000)/((MAESTRO!$B$3:$B$1000="OPA")*(UPPER(MAESTRO!$L$3:$L$1000)="CONFIRMADO")),ROWS($A$3:A142))),"")</f>
        <v/>
      </c>
      <c r="V142" s="27" t="str">
        <f ca="1">IFERROR(INDEX(MAESTRO!V:V,_xludf.AGGREGATE(15,6,ROW(MAESTRO!$B$3:$B$1000)/((MAESTRO!$B$3:$B$1000="OPA")*(UPPER(MAESTRO!$L$3:$L$1000)="CONFIRMADO")),ROWS($A$3:A142))),"")</f>
        <v/>
      </c>
      <c r="W142" s="27" t="str">
        <f ca="1">IFERROR(INDEX(MAESTRO!W:W,_xludf.AGGREGATE(15,6,ROW(MAESTRO!$B$3:$B$1000)/((MAESTRO!$B$3:$B$1000="OPA")*(UPPER(MAESTRO!$L$3:$L$1000)="CONFIRMADO")),ROWS($A$3:A142))),"")</f>
        <v/>
      </c>
      <c r="X142" s="27" t="str">
        <f ca="1">IFERROR(INDEX(MAESTRO!X:X,_xludf.AGGREGATE(15,6,ROW(MAESTRO!$B$3:$B$1000)/((MAESTRO!$B$3:$B$1000="OPA")*(UPPER(MAESTRO!$L$3:$L$1000)="CONFIRMADO")),ROWS($A$3:A142))),"")</f>
        <v/>
      </c>
    </row>
    <row r="143" spans="1:24" ht="22.05" customHeight="1">
      <c r="A143" s="10" t="str">
        <f ca="1">IFERROR(INDEX(MAESTRO!A:A,_xludf.AGGREGATE(15,6,ROW(MAESTRO!$B$3:$B$1000)/((MAESTRO!$B$3:$B$1000="OPA")*(UPPER(MAESTRO!$L$3:$L$1000)="CONFIRMADO")),ROWS($A$3:A143))),"")</f>
        <v/>
      </c>
      <c r="B143" s="10" t="str">
        <f ca="1">IFERROR(INDEX(MAESTRO!B:B,_xludf.AGGREGATE(15,6,ROW(MAESTRO!$B$3:$B$1000)/((MAESTRO!$B$3:$B$1000="OPA")*(UPPER(MAESTRO!$L$3:$L$1000)="CONFIRMADO")),ROWS($A$3:A143))),"")</f>
        <v/>
      </c>
      <c r="C143" s="10" t="str">
        <f ca="1">IFERROR(INDEX(MAESTRO!C:C,_xludf.AGGREGATE(15,6,ROW(MAESTRO!$B$3:$B$1000)/((MAESTRO!$B$3:$B$1000="OPA")*(UPPER(MAESTRO!$L$3:$L$1000)="CONFIRMADO")),ROWS($A$3:A143))),"")</f>
        <v/>
      </c>
      <c r="D143" s="10" t="str">
        <f ca="1">IFERROR(INDEX(MAESTRO!D:D,_xludf.AGGREGATE(15,6,ROW(MAESTRO!$B$3:$B$1000)/((MAESTRO!$B$3:$B$1000="OPA")*(UPPER(MAESTRO!$L$3:$L$1000)="CONFIRMADO")),ROWS($A$3:A143))),"")</f>
        <v/>
      </c>
      <c r="E143" s="10" t="str">
        <f ca="1">IFERROR(INDEX(MAESTRO!E:E,_xludf.AGGREGATE(15,6,ROW(MAESTRO!$B$3:$B$1000)/((MAESTRO!$B$3:$B$1000="OPA")*(UPPER(MAESTRO!$L$3:$L$1000)="CONFIRMADO")),ROWS($A$3:A143))),"")</f>
        <v/>
      </c>
      <c r="F143" s="10" t="str">
        <f ca="1">IFERROR(INDEX(MAESTRO!F:F,_xludf.AGGREGATE(15,6,ROW(MAESTRO!$B$3:$B$1000)/((MAESTRO!$B$3:$B$1000="OPA")*(UPPER(MAESTRO!$L$3:$L$1000)="CONFIRMADO")),ROWS($A$3:A143))),"")</f>
        <v/>
      </c>
      <c r="G143" s="10" t="str">
        <f ca="1">IFERROR(INDEX(MAESTRO!G:G,_xludf.AGGREGATE(15,6,ROW(MAESTRO!$B$3:$B$1000)/((MAESTRO!$B$3:$B$1000="OPA")*(UPPER(MAESTRO!$L$3:$L$1000)="CONFIRMADO")),ROWS($A$3:A143))),"")</f>
        <v/>
      </c>
      <c r="H143" s="10" t="str">
        <f ca="1">IFERROR(INDEX(MAESTRO!H:H,_xludf.AGGREGATE(15,6,ROW(MAESTRO!$B$3:$B$1000)/((MAESTRO!$B$3:$B$1000="OPA")*(UPPER(MAESTRO!$L$3:$L$1000)="CONFIRMADO")),ROWS($A$3:A143))),"")</f>
        <v/>
      </c>
      <c r="I143" s="10" t="str">
        <f ca="1">IFERROR(INDEX(MAESTRO!I:I,_xludf.AGGREGATE(15,6,ROW(MAESTRO!$B$3:$B$1000)/((MAESTRO!$B$3:$B$1000="OPA")*(UPPER(MAESTRO!$L$3:$L$1000)="CONFIRMADO")),ROWS($A$3:A143))),"")</f>
        <v/>
      </c>
      <c r="J143" s="10" t="str">
        <f ca="1">IFERROR(INDEX(MAESTRO!J:J,_xludf.AGGREGATE(15,6,ROW(MAESTRO!$B$3:$B$1000)/((MAESTRO!$B$3:$B$1000="OPA")*(UPPER(MAESTRO!$L$3:$L$1000)="CONFIRMADO")),ROWS($A$3:A143))),"")</f>
        <v/>
      </c>
      <c r="K143" s="10" t="str">
        <f ca="1">IFERROR(INDEX(MAESTRO!K:K,_xludf.AGGREGATE(15,6,ROW(MAESTRO!$B$3:$B$1000)/((MAESTRO!$B$3:$B$1000="OPA")*(UPPER(MAESTRO!$L$3:$L$1000)="CONFIRMADO")),ROWS($A$3:A143))),"")</f>
        <v/>
      </c>
      <c r="L143" s="10" t="str">
        <f ca="1">IFERROR(INDEX(MAESTRO!L:L,_xludf.AGGREGATE(15,6,ROW(MAESTRO!$B$3:$B$1000)/((MAESTRO!$B$3:$B$1000="OPA")*(UPPER(MAESTRO!$L$3:$L$1000)="CONFIRMADO")),ROWS($A$3:A143))),"")</f>
        <v/>
      </c>
      <c r="M143" s="10" t="str">
        <f ca="1">IFERROR(INDEX(MAESTRO!M:M,_xludf.AGGREGATE(15,6,ROW(MAESTRO!$B$3:$B$1000)/((MAESTRO!$B$3:$B$1000="OPA")*(UPPER(MAESTRO!$L$3:$L$1000)="CONFIRMADO")),ROWS($A$3:A143))),"")</f>
        <v/>
      </c>
      <c r="N143" s="10" t="str">
        <f ca="1">IFERROR(INDEX(MAESTRO!N:N,_xludf.AGGREGATE(15,6,ROW(MAESTRO!$B$3:$B$1000)/((MAESTRO!$B$3:$B$1000="OPA")*(UPPER(MAESTRO!$L$3:$L$1000)="CONFIRMADO")),ROWS($A$3:A143))),"")</f>
        <v/>
      </c>
      <c r="O143" s="10" t="str">
        <f ca="1">IFERROR(INDEX(MAESTRO!O:O,_xludf.AGGREGATE(15,6,ROW(MAESTRO!$B$3:$B$1000)/((MAESTRO!$B$3:$B$1000="OPA")*(UPPER(MAESTRO!$L$3:$L$1000)="CONFIRMADO")),ROWS($A$3:A143))),"")</f>
        <v/>
      </c>
      <c r="P143" s="10" t="str">
        <f ca="1">IFERROR(INDEX(MAESTRO!P:P,_xludf.AGGREGATE(15,6,ROW(MAESTRO!$B$3:$B$1000)/((MAESTRO!$B$3:$B$1000="OPA")*(UPPER(MAESTRO!$L$3:$L$1000)="CONFIRMADO")),ROWS($A$3:A143))),"")</f>
        <v/>
      </c>
      <c r="Q143" s="10" t="str">
        <f ca="1">IFERROR(INDEX(MAESTRO!Q:Q,_xludf.AGGREGATE(15,6,ROW(MAESTRO!$B$3:$B$1000)/((MAESTRO!$B$3:$B$1000="OPA")*(UPPER(MAESTRO!$L$3:$L$1000)="CONFIRMADO")),ROWS($A$3:A143))),"")</f>
        <v/>
      </c>
      <c r="R143" s="10" t="str">
        <f ca="1">IFERROR(INDEX(MAESTRO!R:R,_xludf.AGGREGATE(15,6,ROW(MAESTRO!$B$3:$B$1000)/((MAESTRO!$B$3:$B$1000="OPA")*(UPPER(MAESTRO!$L$3:$L$1000)="CONFIRMADO")),ROWS($A$3:A143))),"")</f>
        <v/>
      </c>
      <c r="S143" s="10" t="str">
        <f ca="1">IFERROR(INDEX(MAESTRO!S:S,_xludf.AGGREGATE(15,6,ROW(MAESTRO!$B$3:$B$1000)/((MAESTRO!$B$3:$B$1000="OPA")*(UPPER(MAESTRO!$L$3:$L$1000)="CONFIRMADO")),ROWS($A$3:A143))),"")</f>
        <v/>
      </c>
      <c r="T143" s="10" t="str">
        <f ca="1">IFERROR(INDEX(MAESTRO!T:T,_xludf.AGGREGATE(15,6,ROW(MAESTRO!$B$3:$B$1000)/((MAESTRO!$B$3:$B$1000="OPA")*(UPPER(MAESTRO!$L$3:$L$1000)="CONFIRMADO")),ROWS($A$3:A143))),"")</f>
        <v/>
      </c>
      <c r="U143" s="10" t="str">
        <f ca="1">IFERROR(INDEX(MAESTRO!U:U,_xludf.AGGREGATE(15,6,ROW(MAESTRO!$B$3:$B$1000)/((MAESTRO!$B$3:$B$1000="OPA")*(UPPER(MAESTRO!$L$3:$L$1000)="CONFIRMADO")),ROWS($A$3:A143))),"")</f>
        <v/>
      </c>
      <c r="V143" s="10" t="str">
        <f ca="1">IFERROR(INDEX(MAESTRO!V:V,_xludf.AGGREGATE(15,6,ROW(MAESTRO!$B$3:$B$1000)/((MAESTRO!$B$3:$B$1000="OPA")*(UPPER(MAESTRO!$L$3:$L$1000)="CONFIRMADO")),ROWS($A$3:A143))),"")</f>
        <v/>
      </c>
      <c r="W143" s="10" t="str">
        <f ca="1">IFERROR(INDEX(MAESTRO!W:W,_xludf.AGGREGATE(15,6,ROW(MAESTRO!$B$3:$B$1000)/((MAESTRO!$B$3:$B$1000="OPA")*(UPPER(MAESTRO!$L$3:$L$1000)="CONFIRMADO")),ROWS($A$3:A143))),"")</f>
        <v/>
      </c>
      <c r="X143" s="10" t="str">
        <f ca="1">IFERROR(INDEX(MAESTRO!X:X,_xludf.AGGREGATE(15,6,ROW(MAESTRO!$B$3:$B$1000)/((MAESTRO!$B$3:$B$1000="OPA")*(UPPER(MAESTRO!$L$3:$L$1000)="CONFIRMADO")),ROWS($A$3:A143))),"")</f>
        <v/>
      </c>
    </row>
    <row r="144" spans="1:24" ht="22.05" customHeight="1">
      <c r="A144" s="27" t="str">
        <f ca="1">IFERROR(INDEX(MAESTRO!A:A,_xludf.AGGREGATE(15,6,ROW(MAESTRO!$B$3:$B$1000)/((MAESTRO!$B$3:$B$1000="OPA")*(UPPER(MAESTRO!$L$3:$L$1000)="CONFIRMADO")),ROWS($A$3:A144))),"")</f>
        <v/>
      </c>
      <c r="B144" s="27" t="str">
        <f ca="1">IFERROR(INDEX(MAESTRO!B:B,_xludf.AGGREGATE(15,6,ROW(MAESTRO!$B$3:$B$1000)/((MAESTRO!$B$3:$B$1000="OPA")*(UPPER(MAESTRO!$L$3:$L$1000)="CONFIRMADO")),ROWS($A$3:A144))),"")</f>
        <v/>
      </c>
      <c r="C144" s="27" t="str">
        <f ca="1">IFERROR(INDEX(MAESTRO!C:C,_xludf.AGGREGATE(15,6,ROW(MAESTRO!$B$3:$B$1000)/((MAESTRO!$B$3:$B$1000="OPA")*(UPPER(MAESTRO!$L$3:$L$1000)="CONFIRMADO")),ROWS($A$3:A144))),"")</f>
        <v/>
      </c>
      <c r="D144" s="27" t="str">
        <f ca="1">IFERROR(INDEX(MAESTRO!D:D,_xludf.AGGREGATE(15,6,ROW(MAESTRO!$B$3:$B$1000)/((MAESTRO!$B$3:$B$1000="OPA")*(UPPER(MAESTRO!$L$3:$L$1000)="CONFIRMADO")),ROWS($A$3:A144))),"")</f>
        <v/>
      </c>
      <c r="E144" s="27" t="str">
        <f ca="1">IFERROR(INDEX(MAESTRO!E:E,_xludf.AGGREGATE(15,6,ROW(MAESTRO!$B$3:$B$1000)/((MAESTRO!$B$3:$B$1000="OPA")*(UPPER(MAESTRO!$L$3:$L$1000)="CONFIRMADO")),ROWS($A$3:A144))),"")</f>
        <v/>
      </c>
      <c r="F144" s="27" t="str">
        <f ca="1">IFERROR(INDEX(MAESTRO!F:F,_xludf.AGGREGATE(15,6,ROW(MAESTRO!$B$3:$B$1000)/((MAESTRO!$B$3:$B$1000="OPA")*(UPPER(MAESTRO!$L$3:$L$1000)="CONFIRMADO")),ROWS($A$3:A144))),"")</f>
        <v/>
      </c>
      <c r="G144" s="27" t="str">
        <f ca="1">IFERROR(INDEX(MAESTRO!G:G,_xludf.AGGREGATE(15,6,ROW(MAESTRO!$B$3:$B$1000)/((MAESTRO!$B$3:$B$1000="OPA")*(UPPER(MAESTRO!$L$3:$L$1000)="CONFIRMADO")),ROWS($A$3:A144))),"")</f>
        <v/>
      </c>
      <c r="H144" s="27" t="str">
        <f ca="1">IFERROR(INDEX(MAESTRO!H:H,_xludf.AGGREGATE(15,6,ROW(MAESTRO!$B$3:$B$1000)/((MAESTRO!$B$3:$B$1000="OPA")*(UPPER(MAESTRO!$L$3:$L$1000)="CONFIRMADO")),ROWS($A$3:A144))),"")</f>
        <v/>
      </c>
      <c r="I144" s="27" t="str">
        <f ca="1">IFERROR(INDEX(MAESTRO!I:I,_xludf.AGGREGATE(15,6,ROW(MAESTRO!$B$3:$B$1000)/((MAESTRO!$B$3:$B$1000="OPA")*(UPPER(MAESTRO!$L$3:$L$1000)="CONFIRMADO")),ROWS($A$3:A144))),"")</f>
        <v/>
      </c>
      <c r="J144" s="27" t="str">
        <f ca="1">IFERROR(INDEX(MAESTRO!J:J,_xludf.AGGREGATE(15,6,ROW(MAESTRO!$B$3:$B$1000)/((MAESTRO!$B$3:$B$1000="OPA")*(UPPER(MAESTRO!$L$3:$L$1000)="CONFIRMADO")),ROWS($A$3:A144))),"")</f>
        <v/>
      </c>
      <c r="K144" s="27" t="str">
        <f ca="1">IFERROR(INDEX(MAESTRO!K:K,_xludf.AGGREGATE(15,6,ROW(MAESTRO!$B$3:$B$1000)/((MAESTRO!$B$3:$B$1000="OPA")*(UPPER(MAESTRO!$L$3:$L$1000)="CONFIRMADO")),ROWS($A$3:A144))),"")</f>
        <v/>
      </c>
      <c r="L144" s="27" t="str">
        <f ca="1">IFERROR(INDEX(MAESTRO!L:L,_xludf.AGGREGATE(15,6,ROW(MAESTRO!$B$3:$B$1000)/((MAESTRO!$B$3:$B$1000="OPA")*(UPPER(MAESTRO!$L$3:$L$1000)="CONFIRMADO")),ROWS($A$3:A144))),"")</f>
        <v/>
      </c>
      <c r="M144" s="27" t="str">
        <f ca="1">IFERROR(INDEX(MAESTRO!M:M,_xludf.AGGREGATE(15,6,ROW(MAESTRO!$B$3:$B$1000)/((MAESTRO!$B$3:$B$1000="OPA")*(UPPER(MAESTRO!$L$3:$L$1000)="CONFIRMADO")),ROWS($A$3:A144))),"")</f>
        <v/>
      </c>
      <c r="N144" s="27" t="str">
        <f ca="1">IFERROR(INDEX(MAESTRO!N:N,_xludf.AGGREGATE(15,6,ROW(MAESTRO!$B$3:$B$1000)/((MAESTRO!$B$3:$B$1000="OPA")*(UPPER(MAESTRO!$L$3:$L$1000)="CONFIRMADO")),ROWS($A$3:A144))),"")</f>
        <v/>
      </c>
      <c r="O144" s="27" t="str">
        <f ca="1">IFERROR(INDEX(MAESTRO!O:O,_xludf.AGGREGATE(15,6,ROW(MAESTRO!$B$3:$B$1000)/((MAESTRO!$B$3:$B$1000="OPA")*(UPPER(MAESTRO!$L$3:$L$1000)="CONFIRMADO")),ROWS($A$3:A144))),"")</f>
        <v/>
      </c>
      <c r="P144" s="27" t="str">
        <f ca="1">IFERROR(INDEX(MAESTRO!P:P,_xludf.AGGREGATE(15,6,ROW(MAESTRO!$B$3:$B$1000)/((MAESTRO!$B$3:$B$1000="OPA")*(UPPER(MAESTRO!$L$3:$L$1000)="CONFIRMADO")),ROWS($A$3:A144))),"")</f>
        <v/>
      </c>
      <c r="Q144" s="27" t="str">
        <f ca="1">IFERROR(INDEX(MAESTRO!Q:Q,_xludf.AGGREGATE(15,6,ROW(MAESTRO!$B$3:$B$1000)/((MAESTRO!$B$3:$B$1000="OPA")*(UPPER(MAESTRO!$L$3:$L$1000)="CONFIRMADO")),ROWS($A$3:A144))),"")</f>
        <v/>
      </c>
      <c r="R144" s="27" t="str">
        <f ca="1">IFERROR(INDEX(MAESTRO!R:R,_xludf.AGGREGATE(15,6,ROW(MAESTRO!$B$3:$B$1000)/((MAESTRO!$B$3:$B$1000="OPA")*(UPPER(MAESTRO!$L$3:$L$1000)="CONFIRMADO")),ROWS($A$3:A144))),"")</f>
        <v/>
      </c>
      <c r="S144" s="27" t="str">
        <f ca="1">IFERROR(INDEX(MAESTRO!S:S,_xludf.AGGREGATE(15,6,ROW(MAESTRO!$B$3:$B$1000)/((MAESTRO!$B$3:$B$1000="OPA")*(UPPER(MAESTRO!$L$3:$L$1000)="CONFIRMADO")),ROWS($A$3:A144))),"")</f>
        <v/>
      </c>
      <c r="T144" s="27" t="str">
        <f ca="1">IFERROR(INDEX(MAESTRO!T:T,_xludf.AGGREGATE(15,6,ROW(MAESTRO!$B$3:$B$1000)/((MAESTRO!$B$3:$B$1000="OPA")*(UPPER(MAESTRO!$L$3:$L$1000)="CONFIRMADO")),ROWS($A$3:A144))),"")</f>
        <v/>
      </c>
      <c r="U144" s="27" t="str">
        <f ca="1">IFERROR(INDEX(MAESTRO!U:U,_xludf.AGGREGATE(15,6,ROW(MAESTRO!$B$3:$B$1000)/((MAESTRO!$B$3:$B$1000="OPA")*(UPPER(MAESTRO!$L$3:$L$1000)="CONFIRMADO")),ROWS($A$3:A144))),"")</f>
        <v/>
      </c>
      <c r="V144" s="27" t="str">
        <f ca="1">IFERROR(INDEX(MAESTRO!V:V,_xludf.AGGREGATE(15,6,ROW(MAESTRO!$B$3:$B$1000)/((MAESTRO!$B$3:$B$1000="OPA")*(UPPER(MAESTRO!$L$3:$L$1000)="CONFIRMADO")),ROWS($A$3:A144))),"")</f>
        <v/>
      </c>
      <c r="W144" s="27" t="str">
        <f ca="1">IFERROR(INDEX(MAESTRO!W:W,_xludf.AGGREGATE(15,6,ROW(MAESTRO!$B$3:$B$1000)/((MAESTRO!$B$3:$B$1000="OPA")*(UPPER(MAESTRO!$L$3:$L$1000)="CONFIRMADO")),ROWS($A$3:A144))),"")</f>
        <v/>
      </c>
      <c r="X144" s="27" t="str">
        <f ca="1">IFERROR(INDEX(MAESTRO!X:X,_xludf.AGGREGATE(15,6,ROW(MAESTRO!$B$3:$B$1000)/((MAESTRO!$B$3:$B$1000="OPA")*(UPPER(MAESTRO!$L$3:$L$1000)="CONFIRMADO")),ROWS($A$3:A144))),"")</f>
        <v/>
      </c>
    </row>
    <row r="145" spans="1:24" ht="22.05" customHeight="1">
      <c r="A145" s="10" t="str">
        <f ca="1">IFERROR(INDEX(MAESTRO!A:A,_xludf.AGGREGATE(15,6,ROW(MAESTRO!$B$3:$B$1000)/((MAESTRO!$B$3:$B$1000="OPA")*(UPPER(MAESTRO!$L$3:$L$1000)="CONFIRMADO")),ROWS($A$3:A145))),"")</f>
        <v/>
      </c>
      <c r="B145" s="10" t="str">
        <f ca="1">IFERROR(INDEX(MAESTRO!B:B,_xludf.AGGREGATE(15,6,ROW(MAESTRO!$B$3:$B$1000)/((MAESTRO!$B$3:$B$1000="OPA")*(UPPER(MAESTRO!$L$3:$L$1000)="CONFIRMADO")),ROWS($A$3:A145))),"")</f>
        <v/>
      </c>
      <c r="C145" s="10" t="str">
        <f ca="1">IFERROR(INDEX(MAESTRO!C:C,_xludf.AGGREGATE(15,6,ROW(MAESTRO!$B$3:$B$1000)/((MAESTRO!$B$3:$B$1000="OPA")*(UPPER(MAESTRO!$L$3:$L$1000)="CONFIRMADO")),ROWS($A$3:A145))),"")</f>
        <v/>
      </c>
      <c r="D145" s="10" t="str">
        <f ca="1">IFERROR(INDEX(MAESTRO!D:D,_xludf.AGGREGATE(15,6,ROW(MAESTRO!$B$3:$B$1000)/((MAESTRO!$B$3:$B$1000="OPA")*(UPPER(MAESTRO!$L$3:$L$1000)="CONFIRMADO")),ROWS($A$3:A145))),"")</f>
        <v/>
      </c>
      <c r="E145" s="10" t="str">
        <f ca="1">IFERROR(INDEX(MAESTRO!E:E,_xludf.AGGREGATE(15,6,ROW(MAESTRO!$B$3:$B$1000)/((MAESTRO!$B$3:$B$1000="OPA")*(UPPER(MAESTRO!$L$3:$L$1000)="CONFIRMADO")),ROWS($A$3:A145))),"")</f>
        <v/>
      </c>
      <c r="F145" s="10" t="str">
        <f ca="1">IFERROR(INDEX(MAESTRO!F:F,_xludf.AGGREGATE(15,6,ROW(MAESTRO!$B$3:$B$1000)/((MAESTRO!$B$3:$B$1000="OPA")*(UPPER(MAESTRO!$L$3:$L$1000)="CONFIRMADO")),ROWS($A$3:A145))),"")</f>
        <v/>
      </c>
      <c r="G145" s="10" t="str">
        <f ca="1">IFERROR(INDEX(MAESTRO!G:G,_xludf.AGGREGATE(15,6,ROW(MAESTRO!$B$3:$B$1000)/((MAESTRO!$B$3:$B$1000="OPA")*(UPPER(MAESTRO!$L$3:$L$1000)="CONFIRMADO")),ROWS($A$3:A145))),"")</f>
        <v/>
      </c>
      <c r="H145" s="10" t="str">
        <f ca="1">IFERROR(INDEX(MAESTRO!H:H,_xludf.AGGREGATE(15,6,ROW(MAESTRO!$B$3:$B$1000)/((MAESTRO!$B$3:$B$1000="OPA")*(UPPER(MAESTRO!$L$3:$L$1000)="CONFIRMADO")),ROWS($A$3:A145))),"")</f>
        <v/>
      </c>
      <c r="I145" s="10" t="str">
        <f ca="1">IFERROR(INDEX(MAESTRO!I:I,_xludf.AGGREGATE(15,6,ROW(MAESTRO!$B$3:$B$1000)/((MAESTRO!$B$3:$B$1000="OPA")*(UPPER(MAESTRO!$L$3:$L$1000)="CONFIRMADO")),ROWS($A$3:A145))),"")</f>
        <v/>
      </c>
      <c r="J145" s="10" t="str">
        <f ca="1">IFERROR(INDEX(MAESTRO!J:J,_xludf.AGGREGATE(15,6,ROW(MAESTRO!$B$3:$B$1000)/((MAESTRO!$B$3:$B$1000="OPA")*(UPPER(MAESTRO!$L$3:$L$1000)="CONFIRMADO")),ROWS($A$3:A145))),"")</f>
        <v/>
      </c>
      <c r="K145" s="10" t="str">
        <f ca="1">IFERROR(INDEX(MAESTRO!K:K,_xludf.AGGREGATE(15,6,ROW(MAESTRO!$B$3:$B$1000)/((MAESTRO!$B$3:$B$1000="OPA")*(UPPER(MAESTRO!$L$3:$L$1000)="CONFIRMADO")),ROWS($A$3:A145))),"")</f>
        <v/>
      </c>
      <c r="L145" s="10" t="str">
        <f ca="1">IFERROR(INDEX(MAESTRO!L:L,_xludf.AGGREGATE(15,6,ROW(MAESTRO!$B$3:$B$1000)/((MAESTRO!$B$3:$B$1000="OPA")*(UPPER(MAESTRO!$L$3:$L$1000)="CONFIRMADO")),ROWS($A$3:A145))),"")</f>
        <v/>
      </c>
      <c r="M145" s="10" t="str">
        <f ca="1">IFERROR(INDEX(MAESTRO!M:M,_xludf.AGGREGATE(15,6,ROW(MAESTRO!$B$3:$B$1000)/((MAESTRO!$B$3:$B$1000="OPA")*(UPPER(MAESTRO!$L$3:$L$1000)="CONFIRMADO")),ROWS($A$3:A145))),"")</f>
        <v/>
      </c>
      <c r="N145" s="10" t="str">
        <f ca="1">IFERROR(INDEX(MAESTRO!N:N,_xludf.AGGREGATE(15,6,ROW(MAESTRO!$B$3:$B$1000)/((MAESTRO!$B$3:$B$1000="OPA")*(UPPER(MAESTRO!$L$3:$L$1000)="CONFIRMADO")),ROWS($A$3:A145))),"")</f>
        <v/>
      </c>
      <c r="O145" s="10" t="str">
        <f ca="1">IFERROR(INDEX(MAESTRO!O:O,_xludf.AGGREGATE(15,6,ROW(MAESTRO!$B$3:$B$1000)/((MAESTRO!$B$3:$B$1000="OPA")*(UPPER(MAESTRO!$L$3:$L$1000)="CONFIRMADO")),ROWS($A$3:A145))),"")</f>
        <v/>
      </c>
      <c r="P145" s="10" t="str">
        <f ca="1">IFERROR(INDEX(MAESTRO!P:P,_xludf.AGGREGATE(15,6,ROW(MAESTRO!$B$3:$B$1000)/((MAESTRO!$B$3:$B$1000="OPA")*(UPPER(MAESTRO!$L$3:$L$1000)="CONFIRMADO")),ROWS($A$3:A145))),"")</f>
        <v/>
      </c>
      <c r="Q145" s="10" t="str">
        <f ca="1">IFERROR(INDEX(MAESTRO!Q:Q,_xludf.AGGREGATE(15,6,ROW(MAESTRO!$B$3:$B$1000)/((MAESTRO!$B$3:$B$1000="OPA")*(UPPER(MAESTRO!$L$3:$L$1000)="CONFIRMADO")),ROWS($A$3:A145))),"")</f>
        <v/>
      </c>
      <c r="R145" s="10" t="str">
        <f ca="1">IFERROR(INDEX(MAESTRO!R:R,_xludf.AGGREGATE(15,6,ROW(MAESTRO!$B$3:$B$1000)/((MAESTRO!$B$3:$B$1000="OPA")*(UPPER(MAESTRO!$L$3:$L$1000)="CONFIRMADO")),ROWS($A$3:A145))),"")</f>
        <v/>
      </c>
      <c r="S145" s="10" t="str">
        <f ca="1">IFERROR(INDEX(MAESTRO!S:S,_xludf.AGGREGATE(15,6,ROW(MAESTRO!$B$3:$B$1000)/((MAESTRO!$B$3:$B$1000="OPA")*(UPPER(MAESTRO!$L$3:$L$1000)="CONFIRMADO")),ROWS($A$3:A145))),"")</f>
        <v/>
      </c>
      <c r="T145" s="10" t="str">
        <f ca="1">IFERROR(INDEX(MAESTRO!T:T,_xludf.AGGREGATE(15,6,ROW(MAESTRO!$B$3:$B$1000)/((MAESTRO!$B$3:$B$1000="OPA")*(UPPER(MAESTRO!$L$3:$L$1000)="CONFIRMADO")),ROWS($A$3:A145))),"")</f>
        <v/>
      </c>
      <c r="U145" s="10" t="str">
        <f ca="1">IFERROR(INDEX(MAESTRO!U:U,_xludf.AGGREGATE(15,6,ROW(MAESTRO!$B$3:$B$1000)/((MAESTRO!$B$3:$B$1000="OPA")*(UPPER(MAESTRO!$L$3:$L$1000)="CONFIRMADO")),ROWS($A$3:A145))),"")</f>
        <v/>
      </c>
      <c r="V145" s="10" t="str">
        <f ca="1">IFERROR(INDEX(MAESTRO!V:V,_xludf.AGGREGATE(15,6,ROW(MAESTRO!$B$3:$B$1000)/((MAESTRO!$B$3:$B$1000="OPA")*(UPPER(MAESTRO!$L$3:$L$1000)="CONFIRMADO")),ROWS($A$3:A145))),"")</f>
        <v/>
      </c>
      <c r="W145" s="10" t="str">
        <f ca="1">IFERROR(INDEX(MAESTRO!W:W,_xludf.AGGREGATE(15,6,ROW(MAESTRO!$B$3:$B$1000)/((MAESTRO!$B$3:$B$1000="OPA")*(UPPER(MAESTRO!$L$3:$L$1000)="CONFIRMADO")),ROWS($A$3:A145))),"")</f>
        <v/>
      </c>
      <c r="X145" s="10" t="str">
        <f ca="1">IFERROR(INDEX(MAESTRO!X:X,_xludf.AGGREGATE(15,6,ROW(MAESTRO!$B$3:$B$1000)/((MAESTRO!$B$3:$B$1000="OPA")*(UPPER(MAESTRO!$L$3:$L$1000)="CONFIRMADO")),ROWS($A$3:A145))),"")</f>
        <v/>
      </c>
    </row>
    <row r="146" spans="1:24" ht="22.05" customHeight="1">
      <c r="A146" s="27" t="str">
        <f ca="1">IFERROR(INDEX(MAESTRO!A:A,_xludf.AGGREGATE(15,6,ROW(MAESTRO!$B$3:$B$1000)/((MAESTRO!$B$3:$B$1000="OPA")*(UPPER(MAESTRO!$L$3:$L$1000)="CONFIRMADO")),ROWS($A$3:A146))),"")</f>
        <v/>
      </c>
      <c r="B146" s="27" t="str">
        <f ca="1">IFERROR(INDEX(MAESTRO!B:B,_xludf.AGGREGATE(15,6,ROW(MAESTRO!$B$3:$B$1000)/((MAESTRO!$B$3:$B$1000="OPA")*(UPPER(MAESTRO!$L$3:$L$1000)="CONFIRMADO")),ROWS($A$3:A146))),"")</f>
        <v/>
      </c>
      <c r="C146" s="27" t="str">
        <f ca="1">IFERROR(INDEX(MAESTRO!C:C,_xludf.AGGREGATE(15,6,ROW(MAESTRO!$B$3:$B$1000)/((MAESTRO!$B$3:$B$1000="OPA")*(UPPER(MAESTRO!$L$3:$L$1000)="CONFIRMADO")),ROWS($A$3:A146))),"")</f>
        <v/>
      </c>
      <c r="D146" s="27" t="str">
        <f ca="1">IFERROR(INDEX(MAESTRO!D:D,_xludf.AGGREGATE(15,6,ROW(MAESTRO!$B$3:$B$1000)/((MAESTRO!$B$3:$B$1000="OPA")*(UPPER(MAESTRO!$L$3:$L$1000)="CONFIRMADO")),ROWS($A$3:A146))),"")</f>
        <v/>
      </c>
      <c r="E146" s="27" t="str">
        <f ca="1">IFERROR(INDEX(MAESTRO!E:E,_xludf.AGGREGATE(15,6,ROW(MAESTRO!$B$3:$B$1000)/((MAESTRO!$B$3:$B$1000="OPA")*(UPPER(MAESTRO!$L$3:$L$1000)="CONFIRMADO")),ROWS($A$3:A146))),"")</f>
        <v/>
      </c>
      <c r="F146" s="27" t="str">
        <f ca="1">IFERROR(INDEX(MAESTRO!F:F,_xludf.AGGREGATE(15,6,ROW(MAESTRO!$B$3:$B$1000)/((MAESTRO!$B$3:$B$1000="OPA")*(UPPER(MAESTRO!$L$3:$L$1000)="CONFIRMADO")),ROWS($A$3:A146))),"")</f>
        <v/>
      </c>
      <c r="G146" s="27" t="str">
        <f ca="1">IFERROR(INDEX(MAESTRO!G:G,_xludf.AGGREGATE(15,6,ROW(MAESTRO!$B$3:$B$1000)/((MAESTRO!$B$3:$B$1000="OPA")*(UPPER(MAESTRO!$L$3:$L$1000)="CONFIRMADO")),ROWS($A$3:A146))),"")</f>
        <v/>
      </c>
      <c r="H146" s="27" t="str">
        <f ca="1">IFERROR(INDEX(MAESTRO!H:H,_xludf.AGGREGATE(15,6,ROW(MAESTRO!$B$3:$B$1000)/((MAESTRO!$B$3:$B$1000="OPA")*(UPPER(MAESTRO!$L$3:$L$1000)="CONFIRMADO")),ROWS($A$3:A146))),"")</f>
        <v/>
      </c>
      <c r="I146" s="27" t="str">
        <f ca="1">IFERROR(INDEX(MAESTRO!I:I,_xludf.AGGREGATE(15,6,ROW(MAESTRO!$B$3:$B$1000)/((MAESTRO!$B$3:$B$1000="OPA")*(UPPER(MAESTRO!$L$3:$L$1000)="CONFIRMADO")),ROWS($A$3:A146))),"")</f>
        <v/>
      </c>
      <c r="J146" s="27" t="str">
        <f ca="1">IFERROR(INDEX(MAESTRO!J:J,_xludf.AGGREGATE(15,6,ROW(MAESTRO!$B$3:$B$1000)/((MAESTRO!$B$3:$B$1000="OPA")*(UPPER(MAESTRO!$L$3:$L$1000)="CONFIRMADO")),ROWS($A$3:A146))),"")</f>
        <v/>
      </c>
      <c r="K146" s="27" t="str">
        <f ca="1">IFERROR(INDEX(MAESTRO!K:K,_xludf.AGGREGATE(15,6,ROW(MAESTRO!$B$3:$B$1000)/((MAESTRO!$B$3:$B$1000="OPA")*(UPPER(MAESTRO!$L$3:$L$1000)="CONFIRMADO")),ROWS($A$3:A146))),"")</f>
        <v/>
      </c>
      <c r="L146" s="27" t="str">
        <f ca="1">IFERROR(INDEX(MAESTRO!L:L,_xludf.AGGREGATE(15,6,ROW(MAESTRO!$B$3:$B$1000)/((MAESTRO!$B$3:$B$1000="OPA")*(UPPER(MAESTRO!$L$3:$L$1000)="CONFIRMADO")),ROWS($A$3:A146))),"")</f>
        <v/>
      </c>
      <c r="M146" s="27" t="str">
        <f ca="1">IFERROR(INDEX(MAESTRO!M:M,_xludf.AGGREGATE(15,6,ROW(MAESTRO!$B$3:$B$1000)/((MAESTRO!$B$3:$B$1000="OPA")*(UPPER(MAESTRO!$L$3:$L$1000)="CONFIRMADO")),ROWS($A$3:A146))),"")</f>
        <v/>
      </c>
      <c r="N146" s="27" t="str">
        <f ca="1">IFERROR(INDEX(MAESTRO!N:N,_xludf.AGGREGATE(15,6,ROW(MAESTRO!$B$3:$B$1000)/((MAESTRO!$B$3:$B$1000="OPA")*(UPPER(MAESTRO!$L$3:$L$1000)="CONFIRMADO")),ROWS($A$3:A146))),"")</f>
        <v/>
      </c>
      <c r="O146" s="27" t="str">
        <f ca="1">IFERROR(INDEX(MAESTRO!O:O,_xludf.AGGREGATE(15,6,ROW(MAESTRO!$B$3:$B$1000)/((MAESTRO!$B$3:$B$1000="OPA")*(UPPER(MAESTRO!$L$3:$L$1000)="CONFIRMADO")),ROWS($A$3:A146))),"")</f>
        <v/>
      </c>
      <c r="P146" s="27" t="str">
        <f ca="1">IFERROR(INDEX(MAESTRO!P:P,_xludf.AGGREGATE(15,6,ROW(MAESTRO!$B$3:$B$1000)/((MAESTRO!$B$3:$B$1000="OPA")*(UPPER(MAESTRO!$L$3:$L$1000)="CONFIRMADO")),ROWS($A$3:A146))),"")</f>
        <v/>
      </c>
      <c r="Q146" s="27" t="str">
        <f ca="1">IFERROR(INDEX(MAESTRO!Q:Q,_xludf.AGGREGATE(15,6,ROW(MAESTRO!$B$3:$B$1000)/((MAESTRO!$B$3:$B$1000="OPA")*(UPPER(MAESTRO!$L$3:$L$1000)="CONFIRMADO")),ROWS($A$3:A146))),"")</f>
        <v/>
      </c>
      <c r="R146" s="27" t="str">
        <f ca="1">IFERROR(INDEX(MAESTRO!R:R,_xludf.AGGREGATE(15,6,ROW(MAESTRO!$B$3:$B$1000)/((MAESTRO!$B$3:$B$1000="OPA")*(UPPER(MAESTRO!$L$3:$L$1000)="CONFIRMADO")),ROWS($A$3:A146))),"")</f>
        <v/>
      </c>
      <c r="S146" s="27" t="str">
        <f ca="1">IFERROR(INDEX(MAESTRO!S:S,_xludf.AGGREGATE(15,6,ROW(MAESTRO!$B$3:$B$1000)/((MAESTRO!$B$3:$B$1000="OPA")*(UPPER(MAESTRO!$L$3:$L$1000)="CONFIRMADO")),ROWS($A$3:A146))),"")</f>
        <v/>
      </c>
      <c r="T146" s="27" t="str">
        <f ca="1">IFERROR(INDEX(MAESTRO!T:T,_xludf.AGGREGATE(15,6,ROW(MAESTRO!$B$3:$B$1000)/((MAESTRO!$B$3:$B$1000="OPA")*(UPPER(MAESTRO!$L$3:$L$1000)="CONFIRMADO")),ROWS($A$3:A146))),"")</f>
        <v/>
      </c>
      <c r="U146" s="27" t="str">
        <f ca="1">IFERROR(INDEX(MAESTRO!U:U,_xludf.AGGREGATE(15,6,ROW(MAESTRO!$B$3:$B$1000)/((MAESTRO!$B$3:$B$1000="OPA")*(UPPER(MAESTRO!$L$3:$L$1000)="CONFIRMADO")),ROWS($A$3:A146))),"")</f>
        <v/>
      </c>
      <c r="V146" s="27" t="str">
        <f ca="1">IFERROR(INDEX(MAESTRO!V:V,_xludf.AGGREGATE(15,6,ROW(MAESTRO!$B$3:$B$1000)/((MAESTRO!$B$3:$B$1000="OPA")*(UPPER(MAESTRO!$L$3:$L$1000)="CONFIRMADO")),ROWS($A$3:A146))),"")</f>
        <v/>
      </c>
      <c r="W146" s="27" t="str">
        <f ca="1">IFERROR(INDEX(MAESTRO!W:W,_xludf.AGGREGATE(15,6,ROW(MAESTRO!$B$3:$B$1000)/((MAESTRO!$B$3:$B$1000="OPA")*(UPPER(MAESTRO!$L$3:$L$1000)="CONFIRMADO")),ROWS($A$3:A146))),"")</f>
        <v/>
      </c>
      <c r="X146" s="27" t="str">
        <f ca="1">IFERROR(INDEX(MAESTRO!X:X,_xludf.AGGREGATE(15,6,ROW(MAESTRO!$B$3:$B$1000)/((MAESTRO!$B$3:$B$1000="OPA")*(UPPER(MAESTRO!$L$3:$L$1000)="CONFIRMADO")),ROWS($A$3:A146))),"")</f>
        <v/>
      </c>
    </row>
    <row r="147" spans="1:24" ht="22.05" customHeight="1">
      <c r="A147" s="10" t="str">
        <f ca="1">IFERROR(INDEX(MAESTRO!A:A,_xludf.AGGREGATE(15,6,ROW(MAESTRO!$B$3:$B$1000)/((MAESTRO!$B$3:$B$1000="OPA")*(UPPER(MAESTRO!$L$3:$L$1000)="CONFIRMADO")),ROWS($A$3:A147))),"")</f>
        <v/>
      </c>
      <c r="B147" s="10" t="str">
        <f ca="1">IFERROR(INDEX(MAESTRO!B:B,_xludf.AGGREGATE(15,6,ROW(MAESTRO!$B$3:$B$1000)/((MAESTRO!$B$3:$B$1000="OPA")*(UPPER(MAESTRO!$L$3:$L$1000)="CONFIRMADO")),ROWS($A$3:A147))),"")</f>
        <v/>
      </c>
      <c r="C147" s="10" t="str">
        <f ca="1">IFERROR(INDEX(MAESTRO!C:C,_xludf.AGGREGATE(15,6,ROW(MAESTRO!$B$3:$B$1000)/((MAESTRO!$B$3:$B$1000="OPA")*(UPPER(MAESTRO!$L$3:$L$1000)="CONFIRMADO")),ROWS($A$3:A147))),"")</f>
        <v/>
      </c>
      <c r="D147" s="10" t="str">
        <f ca="1">IFERROR(INDEX(MAESTRO!D:D,_xludf.AGGREGATE(15,6,ROW(MAESTRO!$B$3:$B$1000)/((MAESTRO!$B$3:$B$1000="OPA")*(UPPER(MAESTRO!$L$3:$L$1000)="CONFIRMADO")),ROWS($A$3:A147))),"")</f>
        <v/>
      </c>
      <c r="E147" s="10" t="str">
        <f ca="1">IFERROR(INDEX(MAESTRO!E:E,_xludf.AGGREGATE(15,6,ROW(MAESTRO!$B$3:$B$1000)/((MAESTRO!$B$3:$B$1000="OPA")*(UPPER(MAESTRO!$L$3:$L$1000)="CONFIRMADO")),ROWS($A$3:A147))),"")</f>
        <v/>
      </c>
      <c r="F147" s="10" t="str">
        <f ca="1">IFERROR(INDEX(MAESTRO!F:F,_xludf.AGGREGATE(15,6,ROW(MAESTRO!$B$3:$B$1000)/((MAESTRO!$B$3:$B$1000="OPA")*(UPPER(MAESTRO!$L$3:$L$1000)="CONFIRMADO")),ROWS($A$3:A147))),"")</f>
        <v/>
      </c>
      <c r="G147" s="10" t="str">
        <f ca="1">IFERROR(INDEX(MAESTRO!G:G,_xludf.AGGREGATE(15,6,ROW(MAESTRO!$B$3:$B$1000)/((MAESTRO!$B$3:$B$1000="OPA")*(UPPER(MAESTRO!$L$3:$L$1000)="CONFIRMADO")),ROWS($A$3:A147))),"")</f>
        <v/>
      </c>
      <c r="H147" s="10" t="str">
        <f ca="1">IFERROR(INDEX(MAESTRO!H:H,_xludf.AGGREGATE(15,6,ROW(MAESTRO!$B$3:$B$1000)/((MAESTRO!$B$3:$B$1000="OPA")*(UPPER(MAESTRO!$L$3:$L$1000)="CONFIRMADO")),ROWS($A$3:A147))),"")</f>
        <v/>
      </c>
      <c r="I147" s="10" t="str">
        <f ca="1">IFERROR(INDEX(MAESTRO!I:I,_xludf.AGGREGATE(15,6,ROW(MAESTRO!$B$3:$B$1000)/((MAESTRO!$B$3:$B$1000="OPA")*(UPPER(MAESTRO!$L$3:$L$1000)="CONFIRMADO")),ROWS($A$3:A147))),"")</f>
        <v/>
      </c>
      <c r="J147" s="10" t="str">
        <f ca="1">IFERROR(INDEX(MAESTRO!J:J,_xludf.AGGREGATE(15,6,ROW(MAESTRO!$B$3:$B$1000)/((MAESTRO!$B$3:$B$1000="OPA")*(UPPER(MAESTRO!$L$3:$L$1000)="CONFIRMADO")),ROWS($A$3:A147))),"")</f>
        <v/>
      </c>
      <c r="K147" s="10" t="str">
        <f ca="1">IFERROR(INDEX(MAESTRO!K:K,_xludf.AGGREGATE(15,6,ROW(MAESTRO!$B$3:$B$1000)/((MAESTRO!$B$3:$B$1000="OPA")*(UPPER(MAESTRO!$L$3:$L$1000)="CONFIRMADO")),ROWS($A$3:A147))),"")</f>
        <v/>
      </c>
      <c r="L147" s="10" t="str">
        <f ca="1">IFERROR(INDEX(MAESTRO!L:L,_xludf.AGGREGATE(15,6,ROW(MAESTRO!$B$3:$B$1000)/((MAESTRO!$B$3:$B$1000="OPA")*(UPPER(MAESTRO!$L$3:$L$1000)="CONFIRMADO")),ROWS($A$3:A147))),"")</f>
        <v/>
      </c>
      <c r="M147" s="10" t="str">
        <f ca="1">IFERROR(INDEX(MAESTRO!M:M,_xludf.AGGREGATE(15,6,ROW(MAESTRO!$B$3:$B$1000)/((MAESTRO!$B$3:$B$1000="OPA")*(UPPER(MAESTRO!$L$3:$L$1000)="CONFIRMADO")),ROWS($A$3:A147))),"")</f>
        <v/>
      </c>
      <c r="N147" s="10" t="str">
        <f ca="1">IFERROR(INDEX(MAESTRO!N:N,_xludf.AGGREGATE(15,6,ROW(MAESTRO!$B$3:$B$1000)/((MAESTRO!$B$3:$B$1000="OPA")*(UPPER(MAESTRO!$L$3:$L$1000)="CONFIRMADO")),ROWS($A$3:A147))),"")</f>
        <v/>
      </c>
      <c r="O147" s="10" t="str">
        <f ca="1">IFERROR(INDEX(MAESTRO!O:O,_xludf.AGGREGATE(15,6,ROW(MAESTRO!$B$3:$B$1000)/((MAESTRO!$B$3:$B$1000="OPA")*(UPPER(MAESTRO!$L$3:$L$1000)="CONFIRMADO")),ROWS($A$3:A147))),"")</f>
        <v/>
      </c>
      <c r="P147" s="10" t="str">
        <f ca="1">IFERROR(INDEX(MAESTRO!P:P,_xludf.AGGREGATE(15,6,ROW(MAESTRO!$B$3:$B$1000)/((MAESTRO!$B$3:$B$1000="OPA")*(UPPER(MAESTRO!$L$3:$L$1000)="CONFIRMADO")),ROWS($A$3:A147))),"")</f>
        <v/>
      </c>
      <c r="Q147" s="10" t="str">
        <f ca="1">IFERROR(INDEX(MAESTRO!Q:Q,_xludf.AGGREGATE(15,6,ROW(MAESTRO!$B$3:$B$1000)/((MAESTRO!$B$3:$B$1000="OPA")*(UPPER(MAESTRO!$L$3:$L$1000)="CONFIRMADO")),ROWS($A$3:A147))),"")</f>
        <v/>
      </c>
      <c r="R147" s="10" t="str">
        <f ca="1">IFERROR(INDEX(MAESTRO!R:R,_xludf.AGGREGATE(15,6,ROW(MAESTRO!$B$3:$B$1000)/((MAESTRO!$B$3:$B$1000="OPA")*(UPPER(MAESTRO!$L$3:$L$1000)="CONFIRMADO")),ROWS($A$3:A147))),"")</f>
        <v/>
      </c>
      <c r="S147" s="10" t="str">
        <f ca="1">IFERROR(INDEX(MAESTRO!S:S,_xludf.AGGREGATE(15,6,ROW(MAESTRO!$B$3:$B$1000)/((MAESTRO!$B$3:$B$1000="OPA")*(UPPER(MAESTRO!$L$3:$L$1000)="CONFIRMADO")),ROWS($A$3:A147))),"")</f>
        <v/>
      </c>
      <c r="T147" s="10" t="str">
        <f ca="1">IFERROR(INDEX(MAESTRO!T:T,_xludf.AGGREGATE(15,6,ROW(MAESTRO!$B$3:$B$1000)/((MAESTRO!$B$3:$B$1000="OPA")*(UPPER(MAESTRO!$L$3:$L$1000)="CONFIRMADO")),ROWS($A$3:A147))),"")</f>
        <v/>
      </c>
      <c r="U147" s="10" t="str">
        <f ca="1">IFERROR(INDEX(MAESTRO!U:U,_xludf.AGGREGATE(15,6,ROW(MAESTRO!$B$3:$B$1000)/((MAESTRO!$B$3:$B$1000="OPA")*(UPPER(MAESTRO!$L$3:$L$1000)="CONFIRMADO")),ROWS($A$3:A147))),"")</f>
        <v/>
      </c>
      <c r="V147" s="10" t="str">
        <f ca="1">IFERROR(INDEX(MAESTRO!V:V,_xludf.AGGREGATE(15,6,ROW(MAESTRO!$B$3:$B$1000)/((MAESTRO!$B$3:$B$1000="OPA")*(UPPER(MAESTRO!$L$3:$L$1000)="CONFIRMADO")),ROWS($A$3:A147))),"")</f>
        <v/>
      </c>
      <c r="W147" s="10" t="str">
        <f ca="1">IFERROR(INDEX(MAESTRO!W:W,_xludf.AGGREGATE(15,6,ROW(MAESTRO!$B$3:$B$1000)/((MAESTRO!$B$3:$B$1000="OPA")*(UPPER(MAESTRO!$L$3:$L$1000)="CONFIRMADO")),ROWS($A$3:A147))),"")</f>
        <v/>
      </c>
      <c r="X147" s="10" t="str">
        <f ca="1">IFERROR(INDEX(MAESTRO!X:X,_xludf.AGGREGATE(15,6,ROW(MAESTRO!$B$3:$B$1000)/((MAESTRO!$B$3:$B$1000="OPA")*(UPPER(MAESTRO!$L$3:$L$1000)="CONFIRMADO")),ROWS($A$3:A147))),"")</f>
        <v/>
      </c>
    </row>
    <row r="148" spans="1:24" ht="22.05" customHeight="1">
      <c r="A148" s="27" t="str">
        <f ca="1">IFERROR(INDEX(MAESTRO!A:A,_xludf.AGGREGATE(15,6,ROW(MAESTRO!$B$3:$B$1000)/((MAESTRO!$B$3:$B$1000="OPA")*(UPPER(MAESTRO!$L$3:$L$1000)="CONFIRMADO")),ROWS($A$3:A148))),"")</f>
        <v/>
      </c>
      <c r="B148" s="27" t="str">
        <f ca="1">IFERROR(INDEX(MAESTRO!B:B,_xludf.AGGREGATE(15,6,ROW(MAESTRO!$B$3:$B$1000)/((MAESTRO!$B$3:$B$1000="OPA")*(UPPER(MAESTRO!$L$3:$L$1000)="CONFIRMADO")),ROWS($A$3:A148))),"")</f>
        <v/>
      </c>
      <c r="C148" s="27" t="str">
        <f ca="1">IFERROR(INDEX(MAESTRO!C:C,_xludf.AGGREGATE(15,6,ROW(MAESTRO!$B$3:$B$1000)/((MAESTRO!$B$3:$B$1000="OPA")*(UPPER(MAESTRO!$L$3:$L$1000)="CONFIRMADO")),ROWS($A$3:A148))),"")</f>
        <v/>
      </c>
      <c r="D148" s="27" t="str">
        <f ca="1">IFERROR(INDEX(MAESTRO!D:D,_xludf.AGGREGATE(15,6,ROW(MAESTRO!$B$3:$B$1000)/((MAESTRO!$B$3:$B$1000="OPA")*(UPPER(MAESTRO!$L$3:$L$1000)="CONFIRMADO")),ROWS($A$3:A148))),"")</f>
        <v/>
      </c>
      <c r="E148" s="27" t="str">
        <f ca="1">IFERROR(INDEX(MAESTRO!E:E,_xludf.AGGREGATE(15,6,ROW(MAESTRO!$B$3:$B$1000)/((MAESTRO!$B$3:$B$1000="OPA")*(UPPER(MAESTRO!$L$3:$L$1000)="CONFIRMADO")),ROWS($A$3:A148))),"")</f>
        <v/>
      </c>
      <c r="F148" s="27" t="str">
        <f ca="1">IFERROR(INDEX(MAESTRO!F:F,_xludf.AGGREGATE(15,6,ROW(MAESTRO!$B$3:$B$1000)/((MAESTRO!$B$3:$B$1000="OPA")*(UPPER(MAESTRO!$L$3:$L$1000)="CONFIRMADO")),ROWS($A$3:A148))),"")</f>
        <v/>
      </c>
      <c r="G148" s="27" t="str">
        <f ca="1">IFERROR(INDEX(MAESTRO!G:G,_xludf.AGGREGATE(15,6,ROW(MAESTRO!$B$3:$B$1000)/((MAESTRO!$B$3:$B$1000="OPA")*(UPPER(MAESTRO!$L$3:$L$1000)="CONFIRMADO")),ROWS($A$3:A148))),"")</f>
        <v/>
      </c>
      <c r="H148" s="27" t="str">
        <f ca="1">IFERROR(INDEX(MAESTRO!H:H,_xludf.AGGREGATE(15,6,ROW(MAESTRO!$B$3:$B$1000)/((MAESTRO!$B$3:$B$1000="OPA")*(UPPER(MAESTRO!$L$3:$L$1000)="CONFIRMADO")),ROWS($A$3:A148))),"")</f>
        <v/>
      </c>
      <c r="I148" s="27" t="str">
        <f ca="1">IFERROR(INDEX(MAESTRO!I:I,_xludf.AGGREGATE(15,6,ROW(MAESTRO!$B$3:$B$1000)/((MAESTRO!$B$3:$B$1000="OPA")*(UPPER(MAESTRO!$L$3:$L$1000)="CONFIRMADO")),ROWS($A$3:A148))),"")</f>
        <v/>
      </c>
      <c r="J148" s="27" t="str">
        <f ca="1">IFERROR(INDEX(MAESTRO!J:J,_xludf.AGGREGATE(15,6,ROW(MAESTRO!$B$3:$B$1000)/((MAESTRO!$B$3:$B$1000="OPA")*(UPPER(MAESTRO!$L$3:$L$1000)="CONFIRMADO")),ROWS($A$3:A148))),"")</f>
        <v/>
      </c>
      <c r="K148" s="27" t="str">
        <f ca="1">IFERROR(INDEX(MAESTRO!K:K,_xludf.AGGREGATE(15,6,ROW(MAESTRO!$B$3:$B$1000)/((MAESTRO!$B$3:$B$1000="OPA")*(UPPER(MAESTRO!$L$3:$L$1000)="CONFIRMADO")),ROWS($A$3:A148))),"")</f>
        <v/>
      </c>
      <c r="L148" s="27" t="str">
        <f ca="1">IFERROR(INDEX(MAESTRO!L:L,_xludf.AGGREGATE(15,6,ROW(MAESTRO!$B$3:$B$1000)/((MAESTRO!$B$3:$B$1000="OPA")*(UPPER(MAESTRO!$L$3:$L$1000)="CONFIRMADO")),ROWS($A$3:A148))),"")</f>
        <v/>
      </c>
      <c r="M148" s="27" t="str">
        <f ca="1">IFERROR(INDEX(MAESTRO!M:M,_xludf.AGGREGATE(15,6,ROW(MAESTRO!$B$3:$B$1000)/((MAESTRO!$B$3:$B$1000="OPA")*(UPPER(MAESTRO!$L$3:$L$1000)="CONFIRMADO")),ROWS($A$3:A148))),"")</f>
        <v/>
      </c>
      <c r="N148" s="27" t="str">
        <f ca="1">IFERROR(INDEX(MAESTRO!N:N,_xludf.AGGREGATE(15,6,ROW(MAESTRO!$B$3:$B$1000)/((MAESTRO!$B$3:$B$1000="OPA")*(UPPER(MAESTRO!$L$3:$L$1000)="CONFIRMADO")),ROWS($A$3:A148))),"")</f>
        <v/>
      </c>
      <c r="O148" s="27" t="str">
        <f ca="1">IFERROR(INDEX(MAESTRO!O:O,_xludf.AGGREGATE(15,6,ROW(MAESTRO!$B$3:$B$1000)/((MAESTRO!$B$3:$B$1000="OPA")*(UPPER(MAESTRO!$L$3:$L$1000)="CONFIRMADO")),ROWS($A$3:A148))),"")</f>
        <v/>
      </c>
      <c r="P148" s="27" t="str">
        <f ca="1">IFERROR(INDEX(MAESTRO!P:P,_xludf.AGGREGATE(15,6,ROW(MAESTRO!$B$3:$B$1000)/((MAESTRO!$B$3:$B$1000="OPA")*(UPPER(MAESTRO!$L$3:$L$1000)="CONFIRMADO")),ROWS($A$3:A148))),"")</f>
        <v/>
      </c>
      <c r="Q148" s="27" t="str">
        <f ca="1">IFERROR(INDEX(MAESTRO!Q:Q,_xludf.AGGREGATE(15,6,ROW(MAESTRO!$B$3:$B$1000)/((MAESTRO!$B$3:$B$1000="OPA")*(UPPER(MAESTRO!$L$3:$L$1000)="CONFIRMADO")),ROWS($A$3:A148))),"")</f>
        <v/>
      </c>
      <c r="R148" s="27" t="str">
        <f ca="1">IFERROR(INDEX(MAESTRO!R:R,_xludf.AGGREGATE(15,6,ROW(MAESTRO!$B$3:$B$1000)/((MAESTRO!$B$3:$B$1000="OPA")*(UPPER(MAESTRO!$L$3:$L$1000)="CONFIRMADO")),ROWS($A$3:A148))),"")</f>
        <v/>
      </c>
      <c r="S148" s="27" t="str">
        <f ca="1">IFERROR(INDEX(MAESTRO!S:S,_xludf.AGGREGATE(15,6,ROW(MAESTRO!$B$3:$B$1000)/((MAESTRO!$B$3:$B$1000="OPA")*(UPPER(MAESTRO!$L$3:$L$1000)="CONFIRMADO")),ROWS($A$3:A148))),"")</f>
        <v/>
      </c>
      <c r="T148" s="27" t="str">
        <f ca="1">IFERROR(INDEX(MAESTRO!T:T,_xludf.AGGREGATE(15,6,ROW(MAESTRO!$B$3:$B$1000)/((MAESTRO!$B$3:$B$1000="OPA")*(UPPER(MAESTRO!$L$3:$L$1000)="CONFIRMADO")),ROWS($A$3:A148))),"")</f>
        <v/>
      </c>
      <c r="U148" s="27" t="str">
        <f ca="1">IFERROR(INDEX(MAESTRO!U:U,_xludf.AGGREGATE(15,6,ROW(MAESTRO!$B$3:$B$1000)/((MAESTRO!$B$3:$B$1000="OPA")*(UPPER(MAESTRO!$L$3:$L$1000)="CONFIRMADO")),ROWS($A$3:A148))),"")</f>
        <v/>
      </c>
      <c r="V148" s="27" t="str">
        <f ca="1">IFERROR(INDEX(MAESTRO!V:V,_xludf.AGGREGATE(15,6,ROW(MAESTRO!$B$3:$B$1000)/((MAESTRO!$B$3:$B$1000="OPA")*(UPPER(MAESTRO!$L$3:$L$1000)="CONFIRMADO")),ROWS($A$3:A148))),"")</f>
        <v/>
      </c>
      <c r="W148" s="27" t="str">
        <f ca="1">IFERROR(INDEX(MAESTRO!W:W,_xludf.AGGREGATE(15,6,ROW(MAESTRO!$B$3:$B$1000)/((MAESTRO!$B$3:$B$1000="OPA")*(UPPER(MAESTRO!$L$3:$L$1000)="CONFIRMADO")),ROWS($A$3:A148))),"")</f>
        <v/>
      </c>
      <c r="X148" s="27" t="str">
        <f ca="1">IFERROR(INDEX(MAESTRO!X:X,_xludf.AGGREGATE(15,6,ROW(MAESTRO!$B$3:$B$1000)/((MAESTRO!$B$3:$B$1000="OPA")*(UPPER(MAESTRO!$L$3:$L$1000)="CONFIRMADO")),ROWS($A$3:A148))),"")</f>
        <v/>
      </c>
    </row>
    <row r="149" spans="1:24" ht="22.05" customHeight="1">
      <c r="A149" s="10" t="str">
        <f ca="1">IFERROR(INDEX(MAESTRO!A:A,_xludf.AGGREGATE(15,6,ROW(MAESTRO!$B$3:$B$1000)/((MAESTRO!$B$3:$B$1000="OPA")*(UPPER(MAESTRO!$L$3:$L$1000)="CONFIRMADO")),ROWS($A$3:A149))),"")</f>
        <v/>
      </c>
      <c r="B149" s="10" t="str">
        <f ca="1">IFERROR(INDEX(MAESTRO!B:B,_xludf.AGGREGATE(15,6,ROW(MAESTRO!$B$3:$B$1000)/((MAESTRO!$B$3:$B$1000="OPA")*(UPPER(MAESTRO!$L$3:$L$1000)="CONFIRMADO")),ROWS($A$3:A149))),"")</f>
        <v/>
      </c>
      <c r="C149" s="10" t="str">
        <f ca="1">IFERROR(INDEX(MAESTRO!C:C,_xludf.AGGREGATE(15,6,ROW(MAESTRO!$B$3:$B$1000)/((MAESTRO!$B$3:$B$1000="OPA")*(UPPER(MAESTRO!$L$3:$L$1000)="CONFIRMADO")),ROWS($A$3:A149))),"")</f>
        <v/>
      </c>
      <c r="D149" s="10" t="str">
        <f ca="1">IFERROR(INDEX(MAESTRO!D:D,_xludf.AGGREGATE(15,6,ROW(MAESTRO!$B$3:$B$1000)/((MAESTRO!$B$3:$B$1000="OPA")*(UPPER(MAESTRO!$L$3:$L$1000)="CONFIRMADO")),ROWS($A$3:A149))),"")</f>
        <v/>
      </c>
      <c r="E149" s="10" t="str">
        <f ca="1">IFERROR(INDEX(MAESTRO!E:E,_xludf.AGGREGATE(15,6,ROW(MAESTRO!$B$3:$B$1000)/((MAESTRO!$B$3:$B$1000="OPA")*(UPPER(MAESTRO!$L$3:$L$1000)="CONFIRMADO")),ROWS($A$3:A149))),"")</f>
        <v/>
      </c>
      <c r="F149" s="10" t="str">
        <f ca="1">IFERROR(INDEX(MAESTRO!F:F,_xludf.AGGREGATE(15,6,ROW(MAESTRO!$B$3:$B$1000)/((MAESTRO!$B$3:$B$1000="OPA")*(UPPER(MAESTRO!$L$3:$L$1000)="CONFIRMADO")),ROWS($A$3:A149))),"")</f>
        <v/>
      </c>
      <c r="G149" s="10" t="str">
        <f ca="1">IFERROR(INDEX(MAESTRO!G:G,_xludf.AGGREGATE(15,6,ROW(MAESTRO!$B$3:$B$1000)/((MAESTRO!$B$3:$B$1000="OPA")*(UPPER(MAESTRO!$L$3:$L$1000)="CONFIRMADO")),ROWS($A$3:A149))),"")</f>
        <v/>
      </c>
      <c r="H149" s="10" t="str">
        <f ca="1">IFERROR(INDEX(MAESTRO!H:H,_xludf.AGGREGATE(15,6,ROW(MAESTRO!$B$3:$B$1000)/((MAESTRO!$B$3:$B$1000="OPA")*(UPPER(MAESTRO!$L$3:$L$1000)="CONFIRMADO")),ROWS($A$3:A149))),"")</f>
        <v/>
      </c>
      <c r="I149" s="10" t="str">
        <f ca="1">IFERROR(INDEX(MAESTRO!I:I,_xludf.AGGREGATE(15,6,ROW(MAESTRO!$B$3:$B$1000)/((MAESTRO!$B$3:$B$1000="OPA")*(UPPER(MAESTRO!$L$3:$L$1000)="CONFIRMADO")),ROWS($A$3:A149))),"")</f>
        <v/>
      </c>
      <c r="J149" s="10" t="str">
        <f ca="1">IFERROR(INDEX(MAESTRO!J:J,_xludf.AGGREGATE(15,6,ROW(MAESTRO!$B$3:$B$1000)/((MAESTRO!$B$3:$B$1000="OPA")*(UPPER(MAESTRO!$L$3:$L$1000)="CONFIRMADO")),ROWS($A$3:A149))),"")</f>
        <v/>
      </c>
      <c r="K149" s="10" t="str">
        <f ca="1">IFERROR(INDEX(MAESTRO!K:K,_xludf.AGGREGATE(15,6,ROW(MAESTRO!$B$3:$B$1000)/((MAESTRO!$B$3:$B$1000="OPA")*(UPPER(MAESTRO!$L$3:$L$1000)="CONFIRMADO")),ROWS($A$3:A149))),"")</f>
        <v/>
      </c>
      <c r="L149" s="10" t="str">
        <f ca="1">IFERROR(INDEX(MAESTRO!L:L,_xludf.AGGREGATE(15,6,ROW(MAESTRO!$B$3:$B$1000)/((MAESTRO!$B$3:$B$1000="OPA")*(UPPER(MAESTRO!$L$3:$L$1000)="CONFIRMADO")),ROWS($A$3:A149))),"")</f>
        <v/>
      </c>
      <c r="M149" s="10" t="str">
        <f ca="1">IFERROR(INDEX(MAESTRO!M:M,_xludf.AGGREGATE(15,6,ROW(MAESTRO!$B$3:$B$1000)/((MAESTRO!$B$3:$B$1000="OPA")*(UPPER(MAESTRO!$L$3:$L$1000)="CONFIRMADO")),ROWS($A$3:A149))),"")</f>
        <v/>
      </c>
      <c r="N149" s="10" t="str">
        <f ca="1">IFERROR(INDEX(MAESTRO!N:N,_xludf.AGGREGATE(15,6,ROW(MAESTRO!$B$3:$B$1000)/((MAESTRO!$B$3:$B$1000="OPA")*(UPPER(MAESTRO!$L$3:$L$1000)="CONFIRMADO")),ROWS($A$3:A149))),"")</f>
        <v/>
      </c>
      <c r="O149" s="10" t="str">
        <f ca="1">IFERROR(INDEX(MAESTRO!O:O,_xludf.AGGREGATE(15,6,ROW(MAESTRO!$B$3:$B$1000)/((MAESTRO!$B$3:$B$1000="OPA")*(UPPER(MAESTRO!$L$3:$L$1000)="CONFIRMADO")),ROWS($A$3:A149))),"")</f>
        <v/>
      </c>
      <c r="P149" s="10" t="str">
        <f ca="1">IFERROR(INDEX(MAESTRO!P:P,_xludf.AGGREGATE(15,6,ROW(MAESTRO!$B$3:$B$1000)/((MAESTRO!$B$3:$B$1000="OPA")*(UPPER(MAESTRO!$L$3:$L$1000)="CONFIRMADO")),ROWS($A$3:A149))),"")</f>
        <v/>
      </c>
      <c r="Q149" s="10" t="str">
        <f ca="1">IFERROR(INDEX(MAESTRO!Q:Q,_xludf.AGGREGATE(15,6,ROW(MAESTRO!$B$3:$B$1000)/((MAESTRO!$B$3:$B$1000="OPA")*(UPPER(MAESTRO!$L$3:$L$1000)="CONFIRMADO")),ROWS($A$3:A149))),"")</f>
        <v/>
      </c>
      <c r="R149" s="10" t="str">
        <f ca="1">IFERROR(INDEX(MAESTRO!R:R,_xludf.AGGREGATE(15,6,ROW(MAESTRO!$B$3:$B$1000)/((MAESTRO!$B$3:$B$1000="OPA")*(UPPER(MAESTRO!$L$3:$L$1000)="CONFIRMADO")),ROWS($A$3:A149))),"")</f>
        <v/>
      </c>
      <c r="S149" s="10" t="str">
        <f ca="1">IFERROR(INDEX(MAESTRO!S:S,_xludf.AGGREGATE(15,6,ROW(MAESTRO!$B$3:$B$1000)/((MAESTRO!$B$3:$B$1000="OPA")*(UPPER(MAESTRO!$L$3:$L$1000)="CONFIRMADO")),ROWS($A$3:A149))),"")</f>
        <v/>
      </c>
      <c r="T149" s="10" t="str">
        <f ca="1">IFERROR(INDEX(MAESTRO!T:T,_xludf.AGGREGATE(15,6,ROW(MAESTRO!$B$3:$B$1000)/((MAESTRO!$B$3:$B$1000="OPA")*(UPPER(MAESTRO!$L$3:$L$1000)="CONFIRMADO")),ROWS($A$3:A149))),"")</f>
        <v/>
      </c>
      <c r="U149" s="10" t="str">
        <f ca="1">IFERROR(INDEX(MAESTRO!U:U,_xludf.AGGREGATE(15,6,ROW(MAESTRO!$B$3:$B$1000)/((MAESTRO!$B$3:$B$1000="OPA")*(UPPER(MAESTRO!$L$3:$L$1000)="CONFIRMADO")),ROWS($A$3:A149))),"")</f>
        <v/>
      </c>
      <c r="V149" s="10" t="str">
        <f ca="1">IFERROR(INDEX(MAESTRO!V:V,_xludf.AGGREGATE(15,6,ROW(MAESTRO!$B$3:$B$1000)/((MAESTRO!$B$3:$B$1000="OPA")*(UPPER(MAESTRO!$L$3:$L$1000)="CONFIRMADO")),ROWS($A$3:A149))),"")</f>
        <v/>
      </c>
      <c r="W149" s="10" t="str">
        <f ca="1">IFERROR(INDEX(MAESTRO!W:W,_xludf.AGGREGATE(15,6,ROW(MAESTRO!$B$3:$B$1000)/((MAESTRO!$B$3:$B$1000="OPA")*(UPPER(MAESTRO!$L$3:$L$1000)="CONFIRMADO")),ROWS($A$3:A149))),"")</f>
        <v/>
      </c>
      <c r="X149" s="10" t="str">
        <f ca="1">IFERROR(INDEX(MAESTRO!X:X,_xludf.AGGREGATE(15,6,ROW(MAESTRO!$B$3:$B$1000)/((MAESTRO!$B$3:$B$1000="OPA")*(UPPER(MAESTRO!$L$3:$L$1000)="CONFIRMADO")),ROWS($A$3:A149))),"")</f>
        <v/>
      </c>
    </row>
    <row r="150" spans="1:24" ht="22.05" customHeight="1">
      <c r="A150" s="27" t="str">
        <f ca="1">IFERROR(INDEX(MAESTRO!A:A,_xludf.AGGREGATE(15,6,ROW(MAESTRO!$B$3:$B$1000)/((MAESTRO!$B$3:$B$1000="OPA")*(UPPER(MAESTRO!$L$3:$L$1000)="CONFIRMADO")),ROWS($A$3:A150))),"")</f>
        <v/>
      </c>
      <c r="B150" s="27" t="str">
        <f ca="1">IFERROR(INDEX(MAESTRO!B:B,_xludf.AGGREGATE(15,6,ROW(MAESTRO!$B$3:$B$1000)/((MAESTRO!$B$3:$B$1000="OPA")*(UPPER(MAESTRO!$L$3:$L$1000)="CONFIRMADO")),ROWS($A$3:A150))),"")</f>
        <v/>
      </c>
      <c r="C150" s="27" t="str">
        <f ca="1">IFERROR(INDEX(MAESTRO!C:C,_xludf.AGGREGATE(15,6,ROW(MAESTRO!$B$3:$B$1000)/((MAESTRO!$B$3:$B$1000="OPA")*(UPPER(MAESTRO!$L$3:$L$1000)="CONFIRMADO")),ROWS($A$3:A150))),"")</f>
        <v/>
      </c>
      <c r="D150" s="27" t="str">
        <f ca="1">IFERROR(INDEX(MAESTRO!D:D,_xludf.AGGREGATE(15,6,ROW(MAESTRO!$B$3:$B$1000)/((MAESTRO!$B$3:$B$1000="OPA")*(UPPER(MAESTRO!$L$3:$L$1000)="CONFIRMADO")),ROWS($A$3:A150))),"")</f>
        <v/>
      </c>
      <c r="E150" s="27" t="str">
        <f ca="1">IFERROR(INDEX(MAESTRO!E:E,_xludf.AGGREGATE(15,6,ROW(MAESTRO!$B$3:$B$1000)/((MAESTRO!$B$3:$B$1000="OPA")*(UPPER(MAESTRO!$L$3:$L$1000)="CONFIRMADO")),ROWS($A$3:A150))),"")</f>
        <v/>
      </c>
      <c r="F150" s="27" t="str">
        <f ca="1">IFERROR(INDEX(MAESTRO!F:F,_xludf.AGGREGATE(15,6,ROW(MAESTRO!$B$3:$B$1000)/((MAESTRO!$B$3:$B$1000="OPA")*(UPPER(MAESTRO!$L$3:$L$1000)="CONFIRMADO")),ROWS($A$3:A150))),"")</f>
        <v/>
      </c>
      <c r="G150" s="27" t="str">
        <f ca="1">IFERROR(INDEX(MAESTRO!G:G,_xludf.AGGREGATE(15,6,ROW(MAESTRO!$B$3:$B$1000)/((MAESTRO!$B$3:$B$1000="OPA")*(UPPER(MAESTRO!$L$3:$L$1000)="CONFIRMADO")),ROWS($A$3:A150))),"")</f>
        <v/>
      </c>
      <c r="H150" s="27" t="str">
        <f ca="1">IFERROR(INDEX(MAESTRO!H:H,_xludf.AGGREGATE(15,6,ROW(MAESTRO!$B$3:$B$1000)/((MAESTRO!$B$3:$B$1000="OPA")*(UPPER(MAESTRO!$L$3:$L$1000)="CONFIRMADO")),ROWS($A$3:A150))),"")</f>
        <v/>
      </c>
      <c r="I150" s="27" t="str">
        <f ca="1">IFERROR(INDEX(MAESTRO!I:I,_xludf.AGGREGATE(15,6,ROW(MAESTRO!$B$3:$B$1000)/((MAESTRO!$B$3:$B$1000="OPA")*(UPPER(MAESTRO!$L$3:$L$1000)="CONFIRMADO")),ROWS($A$3:A150))),"")</f>
        <v/>
      </c>
      <c r="J150" s="27" t="str">
        <f ca="1">IFERROR(INDEX(MAESTRO!J:J,_xludf.AGGREGATE(15,6,ROW(MAESTRO!$B$3:$B$1000)/((MAESTRO!$B$3:$B$1000="OPA")*(UPPER(MAESTRO!$L$3:$L$1000)="CONFIRMADO")),ROWS($A$3:A150))),"")</f>
        <v/>
      </c>
      <c r="K150" s="27" t="str">
        <f ca="1">IFERROR(INDEX(MAESTRO!K:K,_xludf.AGGREGATE(15,6,ROW(MAESTRO!$B$3:$B$1000)/((MAESTRO!$B$3:$B$1000="OPA")*(UPPER(MAESTRO!$L$3:$L$1000)="CONFIRMADO")),ROWS($A$3:A150))),"")</f>
        <v/>
      </c>
      <c r="L150" s="27" t="str">
        <f ca="1">IFERROR(INDEX(MAESTRO!L:L,_xludf.AGGREGATE(15,6,ROW(MAESTRO!$B$3:$B$1000)/((MAESTRO!$B$3:$B$1000="OPA")*(UPPER(MAESTRO!$L$3:$L$1000)="CONFIRMADO")),ROWS($A$3:A150))),"")</f>
        <v/>
      </c>
      <c r="M150" s="27" t="str">
        <f ca="1">IFERROR(INDEX(MAESTRO!M:M,_xludf.AGGREGATE(15,6,ROW(MAESTRO!$B$3:$B$1000)/((MAESTRO!$B$3:$B$1000="OPA")*(UPPER(MAESTRO!$L$3:$L$1000)="CONFIRMADO")),ROWS($A$3:A150))),"")</f>
        <v/>
      </c>
      <c r="N150" s="27" t="str">
        <f ca="1">IFERROR(INDEX(MAESTRO!N:N,_xludf.AGGREGATE(15,6,ROW(MAESTRO!$B$3:$B$1000)/((MAESTRO!$B$3:$B$1000="OPA")*(UPPER(MAESTRO!$L$3:$L$1000)="CONFIRMADO")),ROWS($A$3:A150))),"")</f>
        <v/>
      </c>
      <c r="O150" s="27" t="str">
        <f ca="1">IFERROR(INDEX(MAESTRO!O:O,_xludf.AGGREGATE(15,6,ROW(MAESTRO!$B$3:$B$1000)/((MAESTRO!$B$3:$B$1000="OPA")*(UPPER(MAESTRO!$L$3:$L$1000)="CONFIRMADO")),ROWS($A$3:A150))),"")</f>
        <v/>
      </c>
      <c r="P150" s="27" t="str">
        <f ca="1">IFERROR(INDEX(MAESTRO!P:P,_xludf.AGGREGATE(15,6,ROW(MAESTRO!$B$3:$B$1000)/((MAESTRO!$B$3:$B$1000="OPA")*(UPPER(MAESTRO!$L$3:$L$1000)="CONFIRMADO")),ROWS($A$3:A150))),"")</f>
        <v/>
      </c>
      <c r="Q150" s="27" t="str">
        <f ca="1">IFERROR(INDEX(MAESTRO!Q:Q,_xludf.AGGREGATE(15,6,ROW(MAESTRO!$B$3:$B$1000)/((MAESTRO!$B$3:$B$1000="OPA")*(UPPER(MAESTRO!$L$3:$L$1000)="CONFIRMADO")),ROWS($A$3:A150))),"")</f>
        <v/>
      </c>
      <c r="R150" s="27" t="str">
        <f ca="1">IFERROR(INDEX(MAESTRO!R:R,_xludf.AGGREGATE(15,6,ROW(MAESTRO!$B$3:$B$1000)/((MAESTRO!$B$3:$B$1000="OPA")*(UPPER(MAESTRO!$L$3:$L$1000)="CONFIRMADO")),ROWS($A$3:A150))),"")</f>
        <v/>
      </c>
      <c r="S150" s="27" t="str">
        <f ca="1">IFERROR(INDEX(MAESTRO!S:S,_xludf.AGGREGATE(15,6,ROW(MAESTRO!$B$3:$B$1000)/((MAESTRO!$B$3:$B$1000="OPA")*(UPPER(MAESTRO!$L$3:$L$1000)="CONFIRMADO")),ROWS($A$3:A150))),"")</f>
        <v/>
      </c>
      <c r="T150" s="27" t="str">
        <f ca="1">IFERROR(INDEX(MAESTRO!T:T,_xludf.AGGREGATE(15,6,ROW(MAESTRO!$B$3:$B$1000)/((MAESTRO!$B$3:$B$1000="OPA")*(UPPER(MAESTRO!$L$3:$L$1000)="CONFIRMADO")),ROWS($A$3:A150))),"")</f>
        <v/>
      </c>
      <c r="U150" s="27" t="str">
        <f ca="1">IFERROR(INDEX(MAESTRO!U:U,_xludf.AGGREGATE(15,6,ROW(MAESTRO!$B$3:$B$1000)/((MAESTRO!$B$3:$B$1000="OPA")*(UPPER(MAESTRO!$L$3:$L$1000)="CONFIRMADO")),ROWS($A$3:A150))),"")</f>
        <v/>
      </c>
      <c r="V150" s="27" t="str">
        <f ca="1">IFERROR(INDEX(MAESTRO!V:V,_xludf.AGGREGATE(15,6,ROW(MAESTRO!$B$3:$B$1000)/((MAESTRO!$B$3:$B$1000="OPA")*(UPPER(MAESTRO!$L$3:$L$1000)="CONFIRMADO")),ROWS($A$3:A150))),"")</f>
        <v/>
      </c>
      <c r="W150" s="27" t="str">
        <f ca="1">IFERROR(INDEX(MAESTRO!W:W,_xludf.AGGREGATE(15,6,ROW(MAESTRO!$B$3:$B$1000)/((MAESTRO!$B$3:$B$1000="OPA")*(UPPER(MAESTRO!$L$3:$L$1000)="CONFIRMADO")),ROWS($A$3:A150))),"")</f>
        <v/>
      </c>
      <c r="X150" s="27" t="str">
        <f ca="1">IFERROR(INDEX(MAESTRO!X:X,_xludf.AGGREGATE(15,6,ROW(MAESTRO!$B$3:$B$1000)/((MAESTRO!$B$3:$B$1000="OPA")*(UPPER(MAESTRO!$L$3:$L$1000)="CONFIRMADO")),ROWS($A$3:A150))),"")</f>
        <v/>
      </c>
    </row>
    <row r="151" spans="1:24" ht="22.05" customHeight="1">
      <c r="A151" s="10" t="str">
        <f ca="1">IFERROR(INDEX(MAESTRO!A:A,_xludf.AGGREGATE(15,6,ROW(MAESTRO!$B$3:$B$1000)/((MAESTRO!$B$3:$B$1000="OPA")*(UPPER(MAESTRO!$L$3:$L$1000)="CONFIRMADO")),ROWS($A$3:A151))),"")</f>
        <v/>
      </c>
      <c r="B151" s="10" t="str">
        <f ca="1">IFERROR(INDEX(MAESTRO!B:B,_xludf.AGGREGATE(15,6,ROW(MAESTRO!$B$3:$B$1000)/((MAESTRO!$B$3:$B$1000="OPA")*(UPPER(MAESTRO!$L$3:$L$1000)="CONFIRMADO")),ROWS($A$3:A151))),"")</f>
        <v/>
      </c>
      <c r="C151" s="10" t="str">
        <f ca="1">IFERROR(INDEX(MAESTRO!C:C,_xludf.AGGREGATE(15,6,ROW(MAESTRO!$B$3:$B$1000)/((MAESTRO!$B$3:$B$1000="OPA")*(UPPER(MAESTRO!$L$3:$L$1000)="CONFIRMADO")),ROWS($A$3:A151))),"")</f>
        <v/>
      </c>
      <c r="D151" s="10" t="str">
        <f ca="1">IFERROR(INDEX(MAESTRO!D:D,_xludf.AGGREGATE(15,6,ROW(MAESTRO!$B$3:$B$1000)/((MAESTRO!$B$3:$B$1000="OPA")*(UPPER(MAESTRO!$L$3:$L$1000)="CONFIRMADO")),ROWS($A$3:A151))),"")</f>
        <v/>
      </c>
      <c r="E151" s="10" t="str">
        <f ca="1">IFERROR(INDEX(MAESTRO!E:E,_xludf.AGGREGATE(15,6,ROW(MAESTRO!$B$3:$B$1000)/((MAESTRO!$B$3:$B$1000="OPA")*(UPPER(MAESTRO!$L$3:$L$1000)="CONFIRMADO")),ROWS($A$3:A151))),"")</f>
        <v/>
      </c>
      <c r="F151" s="10" t="str">
        <f ca="1">IFERROR(INDEX(MAESTRO!F:F,_xludf.AGGREGATE(15,6,ROW(MAESTRO!$B$3:$B$1000)/((MAESTRO!$B$3:$B$1000="OPA")*(UPPER(MAESTRO!$L$3:$L$1000)="CONFIRMADO")),ROWS($A$3:A151))),"")</f>
        <v/>
      </c>
      <c r="G151" s="10" t="str">
        <f ca="1">IFERROR(INDEX(MAESTRO!G:G,_xludf.AGGREGATE(15,6,ROW(MAESTRO!$B$3:$B$1000)/((MAESTRO!$B$3:$B$1000="OPA")*(UPPER(MAESTRO!$L$3:$L$1000)="CONFIRMADO")),ROWS($A$3:A151))),"")</f>
        <v/>
      </c>
      <c r="H151" s="10" t="str">
        <f ca="1">IFERROR(INDEX(MAESTRO!H:H,_xludf.AGGREGATE(15,6,ROW(MAESTRO!$B$3:$B$1000)/((MAESTRO!$B$3:$B$1000="OPA")*(UPPER(MAESTRO!$L$3:$L$1000)="CONFIRMADO")),ROWS($A$3:A151))),"")</f>
        <v/>
      </c>
      <c r="I151" s="10" t="str">
        <f ca="1">IFERROR(INDEX(MAESTRO!I:I,_xludf.AGGREGATE(15,6,ROW(MAESTRO!$B$3:$B$1000)/((MAESTRO!$B$3:$B$1000="OPA")*(UPPER(MAESTRO!$L$3:$L$1000)="CONFIRMADO")),ROWS($A$3:A151))),"")</f>
        <v/>
      </c>
      <c r="J151" s="10" t="str">
        <f ca="1">IFERROR(INDEX(MAESTRO!J:J,_xludf.AGGREGATE(15,6,ROW(MAESTRO!$B$3:$B$1000)/((MAESTRO!$B$3:$B$1000="OPA")*(UPPER(MAESTRO!$L$3:$L$1000)="CONFIRMADO")),ROWS($A$3:A151))),"")</f>
        <v/>
      </c>
      <c r="K151" s="10" t="str">
        <f ca="1">IFERROR(INDEX(MAESTRO!K:K,_xludf.AGGREGATE(15,6,ROW(MAESTRO!$B$3:$B$1000)/((MAESTRO!$B$3:$B$1000="OPA")*(UPPER(MAESTRO!$L$3:$L$1000)="CONFIRMADO")),ROWS($A$3:A151))),"")</f>
        <v/>
      </c>
      <c r="L151" s="10" t="str">
        <f ca="1">IFERROR(INDEX(MAESTRO!L:L,_xludf.AGGREGATE(15,6,ROW(MAESTRO!$B$3:$B$1000)/((MAESTRO!$B$3:$B$1000="OPA")*(UPPER(MAESTRO!$L$3:$L$1000)="CONFIRMADO")),ROWS($A$3:A151))),"")</f>
        <v/>
      </c>
      <c r="M151" s="10" t="str">
        <f ca="1">IFERROR(INDEX(MAESTRO!M:M,_xludf.AGGREGATE(15,6,ROW(MAESTRO!$B$3:$B$1000)/((MAESTRO!$B$3:$B$1000="OPA")*(UPPER(MAESTRO!$L$3:$L$1000)="CONFIRMADO")),ROWS($A$3:A151))),"")</f>
        <v/>
      </c>
      <c r="N151" s="10" t="str">
        <f ca="1">IFERROR(INDEX(MAESTRO!N:N,_xludf.AGGREGATE(15,6,ROW(MAESTRO!$B$3:$B$1000)/((MAESTRO!$B$3:$B$1000="OPA")*(UPPER(MAESTRO!$L$3:$L$1000)="CONFIRMADO")),ROWS($A$3:A151))),"")</f>
        <v/>
      </c>
      <c r="O151" s="10" t="str">
        <f ca="1">IFERROR(INDEX(MAESTRO!O:O,_xludf.AGGREGATE(15,6,ROW(MAESTRO!$B$3:$B$1000)/((MAESTRO!$B$3:$B$1000="OPA")*(UPPER(MAESTRO!$L$3:$L$1000)="CONFIRMADO")),ROWS($A$3:A151))),"")</f>
        <v/>
      </c>
      <c r="P151" s="10" t="str">
        <f ca="1">IFERROR(INDEX(MAESTRO!P:P,_xludf.AGGREGATE(15,6,ROW(MAESTRO!$B$3:$B$1000)/((MAESTRO!$B$3:$B$1000="OPA")*(UPPER(MAESTRO!$L$3:$L$1000)="CONFIRMADO")),ROWS($A$3:A151))),"")</f>
        <v/>
      </c>
      <c r="Q151" s="10" t="str">
        <f ca="1">IFERROR(INDEX(MAESTRO!Q:Q,_xludf.AGGREGATE(15,6,ROW(MAESTRO!$B$3:$B$1000)/((MAESTRO!$B$3:$B$1000="OPA")*(UPPER(MAESTRO!$L$3:$L$1000)="CONFIRMADO")),ROWS($A$3:A151))),"")</f>
        <v/>
      </c>
      <c r="R151" s="10" t="str">
        <f ca="1">IFERROR(INDEX(MAESTRO!R:R,_xludf.AGGREGATE(15,6,ROW(MAESTRO!$B$3:$B$1000)/((MAESTRO!$B$3:$B$1000="OPA")*(UPPER(MAESTRO!$L$3:$L$1000)="CONFIRMADO")),ROWS($A$3:A151))),"")</f>
        <v/>
      </c>
      <c r="S151" s="10" t="str">
        <f ca="1">IFERROR(INDEX(MAESTRO!S:S,_xludf.AGGREGATE(15,6,ROW(MAESTRO!$B$3:$B$1000)/((MAESTRO!$B$3:$B$1000="OPA")*(UPPER(MAESTRO!$L$3:$L$1000)="CONFIRMADO")),ROWS($A$3:A151))),"")</f>
        <v/>
      </c>
      <c r="T151" s="10" t="str">
        <f ca="1">IFERROR(INDEX(MAESTRO!T:T,_xludf.AGGREGATE(15,6,ROW(MAESTRO!$B$3:$B$1000)/((MAESTRO!$B$3:$B$1000="OPA")*(UPPER(MAESTRO!$L$3:$L$1000)="CONFIRMADO")),ROWS($A$3:A151))),"")</f>
        <v/>
      </c>
      <c r="U151" s="10" t="str">
        <f ca="1">IFERROR(INDEX(MAESTRO!U:U,_xludf.AGGREGATE(15,6,ROW(MAESTRO!$B$3:$B$1000)/((MAESTRO!$B$3:$B$1000="OPA")*(UPPER(MAESTRO!$L$3:$L$1000)="CONFIRMADO")),ROWS($A$3:A151))),"")</f>
        <v/>
      </c>
      <c r="V151" s="10" t="str">
        <f ca="1">IFERROR(INDEX(MAESTRO!V:V,_xludf.AGGREGATE(15,6,ROW(MAESTRO!$B$3:$B$1000)/((MAESTRO!$B$3:$B$1000="OPA")*(UPPER(MAESTRO!$L$3:$L$1000)="CONFIRMADO")),ROWS($A$3:A151))),"")</f>
        <v/>
      </c>
      <c r="W151" s="10" t="str">
        <f ca="1">IFERROR(INDEX(MAESTRO!W:W,_xludf.AGGREGATE(15,6,ROW(MAESTRO!$B$3:$B$1000)/((MAESTRO!$B$3:$B$1000="OPA")*(UPPER(MAESTRO!$L$3:$L$1000)="CONFIRMADO")),ROWS($A$3:A151))),"")</f>
        <v/>
      </c>
      <c r="X151" s="10" t="str">
        <f ca="1">IFERROR(INDEX(MAESTRO!X:X,_xludf.AGGREGATE(15,6,ROW(MAESTRO!$B$3:$B$1000)/((MAESTRO!$B$3:$B$1000="OPA")*(UPPER(MAESTRO!$L$3:$L$1000)="CONFIRMADO")),ROWS($A$3:A151))),"")</f>
        <v/>
      </c>
    </row>
    <row r="152" spans="1:24" ht="22.05" customHeight="1">
      <c r="A152" s="27" t="str">
        <f ca="1">IFERROR(INDEX(MAESTRO!A:A,_xludf.AGGREGATE(15,6,ROW(MAESTRO!$B$3:$B$1000)/((MAESTRO!$B$3:$B$1000="OPA")*(UPPER(MAESTRO!$L$3:$L$1000)="CONFIRMADO")),ROWS($A$3:A152))),"")</f>
        <v/>
      </c>
      <c r="B152" s="27" t="str">
        <f ca="1">IFERROR(INDEX(MAESTRO!B:B,_xludf.AGGREGATE(15,6,ROW(MAESTRO!$B$3:$B$1000)/((MAESTRO!$B$3:$B$1000="OPA")*(UPPER(MAESTRO!$L$3:$L$1000)="CONFIRMADO")),ROWS($A$3:A152))),"")</f>
        <v/>
      </c>
      <c r="C152" s="27" t="str">
        <f ca="1">IFERROR(INDEX(MAESTRO!C:C,_xludf.AGGREGATE(15,6,ROW(MAESTRO!$B$3:$B$1000)/((MAESTRO!$B$3:$B$1000="OPA")*(UPPER(MAESTRO!$L$3:$L$1000)="CONFIRMADO")),ROWS($A$3:A152))),"")</f>
        <v/>
      </c>
      <c r="D152" s="27" t="str">
        <f ca="1">IFERROR(INDEX(MAESTRO!D:D,_xludf.AGGREGATE(15,6,ROW(MAESTRO!$B$3:$B$1000)/((MAESTRO!$B$3:$B$1000="OPA")*(UPPER(MAESTRO!$L$3:$L$1000)="CONFIRMADO")),ROWS($A$3:A152))),"")</f>
        <v/>
      </c>
      <c r="E152" s="27" t="str">
        <f ca="1">IFERROR(INDEX(MAESTRO!E:E,_xludf.AGGREGATE(15,6,ROW(MAESTRO!$B$3:$B$1000)/((MAESTRO!$B$3:$B$1000="OPA")*(UPPER(MAESTRO!$L$3:$L$1000)="CONFIRMADO")),ROWS($A$3:A152))),"")</f>
        <v/>
      </c>
      <c r="F152" s="27" t="str">
        <f ca="1">IFERROR(INDEX(MAESTRO!F:F,_xludf.AGGREGATE(15,6,ROW(MAESTRO!$B$3:$B$1000)/((MAESTRO!$B$3:$B$1000="OPA")*(UPPER(MAESTRO!$L$3:$L$1000)="CONFIRMADO")),ROWS($A$3:A152))),"")</f>
        <v/>
      </c>
      <c r="G152" s="27" t="str">
        <f ca="1">IFERROR(INDEX(MAESTRO!G:G,_xludf.AGGREGATE(15,6,ROW(MAESTRO!$B$3:$B$1000)/((MAESTRO!$B$3:$B$1000="OPA")*(UPPER(MAESTRO!$L$3:$L$1000)="CONFIRMADO")),ROWS($A$3:A152))),"")</f>
        <v/>
      </c>
      <c r="H152" s="27" t="str">
        <f ca="1">IFERROR(INDEX(MAESTRO!H:H,_xludf.AGGREGATE(15,6,ROW(MAESTRO!$B$3:$B$1000)/((MAESTRO!$B$3:$B$1000="OPA")*(UPPER(MAESTRO!$L$3:$L$1000)="CONFIRMADO")),ROWS($A$3:A152))),"")</f>
        <v/>
      </c>
      <c r="I152" s="27" t="str">
        <f ca="1">IFERROR(INDEX(MAESTRO!I:I,_xludf.AGGREGATE(15,6,ROW(MAESTRO!$B$3:$B$1000)/((MAESTRO!$B$3:$B$1000="OPA")*(UPPER(MAESTRO!$L$3:$L$1000)="CONFIRMADO")),ROWS($A$3:A152))),"")</f>
        <v/>
      </c>
      <c r="J152" s="27" t="str">
        <f ca="1">IFERROR(INDEX(MAESTRO!J:J,_xludf.AGGREGATE(15,6,ROW(MAESTRO!$B$3:$B$1000)/((MAESTRO!$B$3:$B$1000="OPA")*(UPPER(MAESTRO!$L$3:$L$1000)="CONFIRMADO")),ROWS($A$3:A152))),"")</f>
        <v/>
      </c>
      <c r="K152" s="27" t="str">
        <f ca="1">IFERROR(INDEX(MAESTRO!K:K,_xludf.AGGREGATE(15,6,ROW(MAESTRO!$B$3:$B$1000)/((MAESTRO!$B$3:$B$1000="OPA")*(UPPER(MAESTRO!$L$3:$L$1000)="CONFIRMADO")),ROWS($A$3:A152))),"")</f>
        <v/>
      </c>
      <c r="L152" s="27" t="str">
        <f ca="1">IFERROR(INDEX(MAESTRO!L:L,_xludf.AGGREGATE(15,6,ROW(MAESTRO!$B$3:$B$1000)/((MAESTRO!$B$3:$B$1000="OPA")*(UPPER(MAESTRO!$L$3:$L$1000)="CONFIRMADO")),ROWS($A$3:A152))),"")</f>
        <v/>
      </c>
      <c r="M152" s="27" t="str">
        <f ca="1">IFERROR(INDEX(MAESTRO!M:M,_xludf.AGGREGATE(15,6,ROW(MAESTRO!$B$3:$B$1000)/((MAESTRO!$B$3:$B$1000="OPA")*(UPPER(MAESTRO!$L$3:$L$1000)="CONFIRMADO")),ROWS($A$3:A152))),"")</f>
        <v/>
      </c>
      <c r="N152" s="27" t="str">
        <f ca="1">IFERROR(INDEX(MAESTRO!N:N,_xludf.AGGREGATE(15,6,ROW(MAESTRO!$B$3:$B$1000)/((MAESTRO!$B$3:$B$1000="OPA")*(UPPER(MAESTRO!$L$3:$L$1000)="CONFIRMADO")),ROWS($A$3:A152))),"")</f>
        <v/>
      </c>
      <c r="O152" s="27" t="str">
        <f ca="1">IFERROR(INDEX(MAESTRO!O:O,_xludf.AGGREGATE(15,6,ROW(MAESTRO!$B$3:$B$1000)/((MAESTRO!$B$3:$B$1000="OPA")*(UPPER(MAESTRO!$L$3:$L$1000)="CONFIRMADO")),ROWS($A$3:A152))),"")</f>
        <v/>
      </c>
      <c r="P152" s="27" t="str">
        <f ca="1">IFERROR(INDEX(MAESTRO!P:P,_xludf.AGGREGATE(15,6,ROW(MAESTRO!$B$3:$B$1000)/((MAESTRO!$B$3:$B$1000="OPA")*(UPPER(MAESTRO!$L$3:$L$1000)="CONFIRMADO")),ROWS($A$3:A152))),"")</f>
        <v/>
      </c>
      <c r="Q152" s="27" t="str">
        <f ca="1">IFERROR(INDEX(MAESTRO!Q:Q,_xludf.AGGREGATE(15,6,ROW(MAESTRO!$B$3:$B$1000)/((MAESTRO!$B$3:$B$1000="OPA")*(UPPER(MAESTRO!$L$3:$L$1000)="CONFIRMADO")),ROWS($A$3:A152))),"")</f>
        <v/>
      </c>
      <c r="R152" s="27" t="str">
        <f ca="1">IFERROR(INDEX(MAESTRO!R:R,_xludf.AGGREGATE(15,6,ROW(MAESTRO!$B$3:$B$1000)/((MAESTRO!$B$3:$B$1000="OPA")*(UPPER(MAESTRO!$L$3:$L$1000)="CONFIRMADO")),ROWS($A$3:A152))),"")</f>
        <v/>
      </c>
      <c r="S152" s="27" t="str">
        <f ca="1">IFERROR(INDEX(MAESTRO!S:S,_xludf.AGGREGATE(15,6,ROW(MAESTRO!$B$3:$B$1000)/((MAESTRO!$B$3:$B$1000="OPA")*(UPPER(MAESTRO!$L$3:$L$1000)="CONFIRMADO")),ROWS($A$3:A152))),"")</f>
        <v/>
      </c>
      <c r="T152" s="27" t="str">
        <f ca="1">IFERROR(INDEX(MAESTRO!T:T,_xludf.AGGREGATE(15,6,ROW(MAESTRO!$B$3:$B$1000)/((MAESTRO!$B$3:$B$1000="OPA")*(UPPER(MAESTRO!$L$3:$L$1000)="CONFIRMADO")),ROWS($A$3:A152))),"")</f>
        <v/>
      </c>
      <c r="U152" s="27" t="str">
        <f ca="1">IFERROR(INDEX(MAESTRO!U:U,_xludf.AGGREGATE(15,6,ROW(MAESTRO!$B$3:$B$1000)/((MAESTRO!$B$3:$B$1000="OPA")*(UPPER(MAESTRO!$L$3:$L$1000)="CONFIRMADO")),ROWS($A$3:A152))),"")</f>
        <v/>
      </c>
      <c r="V152" s="27" t="str">
        <f ca="1">IFERROR(INDEX(MAESTRO!V:V,_xludf.AGGREGATE(15,6,ROW(MAESTRO!$B$3:$B$1000)/((MAESTRO!$B$3:$B$1000="OPA")*(UPPER(MAESTRO!$L$3:$L$1000)="CONFIRMADO")),ROWS($A$3:A152))),"")</f>
        <v/>
      </c>
      <c r="W152" s="27" t="str">
        <f ca="1">IFERROR(INDEX(MAESTRO!W:W,_xludf.AGGREGATE(15,6,ROW(MAESTRO!$B$3:$B$1000)/((MAESTRO!$B$3:$B$1000="OPA")*(UPPER(MAESTRO!$L$3:$L$1000)="CONFIRMADO")),ROWS($A$3:A152))),"")</f>
        <v/>
      </c>
      <c r="X152" s="27" t="str">
        <f ca="1">IFERROR(INDEX(MAESTRO!X:X,_xludf.AGGREGATE(15,6,ROW(MAESTRO!$B$3:$B$1000)/((MAESTRO!$B$3:$B$1000="OPA")*(UPPER(MAESTRO!$L$3:$L$1000)="CONFIRMADO")),ROWS($A$3:A152))),"")</f>
        <v/>
      </c>
    </row>
    <row r="153" spans="1:24" ht="22.05" customHeight="1">
      <c r="A153" s="10" t="str">
        <f ca="1">IFERROR(INDEX(MAESTRO!A:A,_xludf.AGGREGATE(15,6,ROW(MAESTRO!$B$3:$B$1000)/((MAESTRO!$B$3:$B$1000="OPA")*(UPPER(MAESTRO!$L$3:$L$1000)="CONFIRMADO")),ROWS($A$3:A153))),"")</f>
        <v/>
      </c>
      <c r="B153" s="10" t="str">
        <f ca="1">IFERROR(INDEX(MAESTRO!B:B,_xludf.AGGREGATE(15,6,ROW(MAESTRO!$B$3:$B$1000)/((MAESTRO!$B$3:$B$1000="OPA")*(UPPER(MAESTRO!$L$3:$L$1000)="CONFIRMADO")),ROWS($A$3:A153))),"")</f>
        <v/>
      </c>
      <c r="C153" s="10" t="str">
        <f ca="1">IFERROR(INDEX(MAESTRO!C:C,_xludf.AGGREGATE(15,6,ROW(MAESTRO!$B$3:$B$1000)/((MAESTRO!$B$3:$B$1000="OPA")*(UPPER(MAESTRO!$L$3:$L$1000)="CONFIRMADO")),ROWS($A$3:A153))),"")</f>
        <v/>
      </c>
      <c r="D153" s="10" t="str">
        <f ca="1">IFERROR(INDEX(MAESTRO!D:D,_xludf.AGGREGATE(15,6,ROW(MAESTRO!$B$3:$B$1000)/((MAESTRO!$B$3:$B$1000="OPA")*(UPPER(MAESTRO!$L$3:$L$1000)="CONFIRMADO")),ROWS($A$3:A153))),"")</f>
        <v/>
      </c>
      <c r="E153" s="10" t="str">
        <f ca="1">IFERROR(INDEX(MAESTRO!E:E,_xludf.AGGREGATE(15,6,ROW(MAESTRO!$B$3:$B$1000)/((MAESTRO!$B$3:$B$1000="OPA")*(UPPER(MAESTRO!$L$3:$L$1000)="CONFIRMADO")),ROWS($A$3:A153))),"")</f>
        <v/>
      </c>
      <c r="F153" s="10" t="str">
        <f ca="1">IFERROR(INDEX(MAESTRO!F:F,_xludf.AGGREGATE(15,6,ROW(MAESTRO!$B$3:$B$1000)/((MAESTRO!$B$3:$B$1000="OPA")*(UPPER(MAESTRO!$L$3:$L$1000)="CONFIRMADO")),ROWS($A$3:A153))),"")</f>
        <v/>
      </c>
      <c r="G153" s="10" t="str">
        <f ca="1">IFERROR(INDEX(MAESTRO!G:G,_xludf.AGGREGATE(15,6,ROW(MAESTRO!$B$3:$B$1000)/((MAESTRO!$B$3:$B$1000="OPA")*(UPPER(MAESTRO!$L$3:$L$1000)="CONFIRMADO")),ROWS($A$3:A153))),"")</f>
        <v/>
      </c>
      <c r="H153" s="10" t="str">
        <f ca="1">IFERROR(INDEX(MAESTRO!H:H,_xludf.AGGREGATE(15,6,ROW(MAESTRO!$B$3:$B$1000)/((MAESTRO!$B$3:$B$1000="OPA")*(UPPER(MAESTRO!$L$3:$L$1000)="CONFIRMADO")),ROWS($A$3:A153))),"")</f>
        <v/>
      </c>
      <c r="I153" s="10" t="str">
        <f ca="1">IFERROR(INDEX(MAESTRO!I:I,_xludf.AGGREGATE(15,6,ROW(MAESTRO!$B$3:$B$1000)/((MAESTRO!$B$3:$B$1000="OPA")*(UPPER(MAESTRO!$L$3:$L$1000)="CONFIRMADO")),ROWS($A$3:A153))),"")</f>
        <v/>
      </c>
      <c r="J153" s="10" t="str">
        <f ca="1">IFERROR(INDEX(MAESTRO!J:J,_xludf.AGGREGATE(15,6,ROW(MAESTRO!$B$3:$B$1000)/((MAESTRO!$B$3:$B$1000="OPA")*(UPPER(MAESTRO!$L$3:$L$1000)="CONFIRMADO")),ROWS($A$3:A153))),"")</f>
        <v/>
      </c>
      <c r="K153" s="10" t="str">
        <f ca="1">IFERROR(INDEX(MAESTRO!K:K,_xludf.AGGREGATE(15,6,ROW(MAESTRO!$B$3:$B$1000)/((MAESTRO!$B$3:$B$1000="OPA")*(UPPER(MAESTRO!$L$3:$L$1000)="CONFIRMADO")),ROWS($A$3:A153))),"")</f>
        <v/>
      </c>
      <c r="L153" s="10" t="str">
        <f ca="1">IFERROR(INDEX(MAESTRO!L:L,_xludf.AGGREGATE(15,6,ROW(MAESTRO!$B$3:$B$1000)/((MAESTRO!$B$3:$B$1000="OPA")*(UPPER(MAESTRO!$L$3:$L$1000)="CONFIRMADO")),ROWS($A$3:A153))),"")</f>
        <v/>
      </c>
      <c r="M153" s="10" t="str">
        <f ca="1">IFERROR(INDEX(MAESTRO!M:M,_xludf.AGGREGATE(15,6,ROW(MAESTRO!$B$3:$B$1000)/((MAESTRO!$B$3:$B$1000="OPA")*(UPPER(MAESTRO!$L$3:$L$1000)="CONFIRMADO")),ROWS($A$3:A153))),"")</f>
        <v/>
      </c>
      <c r="N153" s="10" t="str">
        <f ca="1">IFERROR(INDEX(MAESTRO!N:N,_xludf.AGGREGATE(15,6,ROW(MAESTRO!$B$3:$B$1000)/((MAESTRO!$B$3:$B$1000="OPA")*(UPPER(MAESTRO!$L$3:$L$1000)="CONFIRMADO")),ROWS($A$3:A153))),"")</f>
        <v/>
      </c>
      <c r="O153" s="10" t="str">
        <f ca="1">IFERROR(INDEX(MAESTRO!O:O,_xludf.AGGREGATE(15,6,ROW(MAESTRO!$B$3:$B$1000)/((MAESTRO!$B$3:$B$1000="OPA")*(UPPER(MAESTRO!$L$3:$L$1000)="CONFIRMADO")),ROWS($A$3:A153))),"")</f>
        <v/>
      </c>
      <c r="P153" s="10" t="str">
        <f ca="1">IFERROR(INDEX(MAESTRO!P:P,_xludf.AGGREGATE(15,6,ROW(MAESTRO!$B$3:$B$1000)/((MAESTRO!$B$3:$B$1000="OPA")*(UPPER(MAESTRO!$L$3:$L$1000)="CONFIRMADO")),ROWS($A$3:A153))),"")</f>
        <v/>
      </c>
      <c r="Q153" s="10" t="str">
        <f ca="1">IFERROR(INDEX(MAESTRO!Q:Q,_xludf.AGGREGATE(15,6,ROW(MAESTRO!$B$3:$B$1000)/((MAESTRO!$B$3:$B$1000="OPA")*(UPPER(MAESTRO!$L$3:$L$1000)="CONFIRMADO")),ROWS($A$3:A153))),"")</f>
        <v/>
      </c>
      <c r="R153" s="10" t="str">
        <f ca="1">IFERROR(INDEX(MAESTRO!R:R,_xludf.AGGREGATE(15,6,ROW(MAESTRO!$B$3:$B$1000)/((MAESTRO!$B$3:$B$1000="OPA")*(UPPER(MAESTRO!$L$3:$L$1000)="CONFIRMADO")),ROWS($A$3:A153))),"")</f>
        <v/>
      </c>
      <c r="S153" s="10" t="str">
        <f ca="1">IFERROR(INDEX(MAESTRO!S:S,_xludf.AGGREGATE(15,6,ROW(MAESTRO!$B$3:$B$1000)/((MAESTRO!$B$3:$B$1000="OPA")*(UPPER(MAESTRO!$L$3:$L$1000)="CONFIRMADO")),ROWS($A$3:A153))),"")</f>
        <v/>
      </c>
      <c r="T153" s="10" t="str">
        <f ca="1">IFERROR(INDEX(MAESTRO!T:T,_xludf.AGGREGATE(15,6,ROW(MAESTRO!$B$3:$B$1000)/((MAESTRO!$B$3:$B$1000="OPA")*(UPPER(MAESTRO!$L$3:$L$1000)="CONFIRMADO")),ROWS($A$3:A153))),"")</f>
        <v/>
      </c>
      <c r="U153" s="10" t="str">
        <f ca="1">IFERROR(INDEX(MAESTRO!U:U,_xludf.AGGREGATE(15,6,ROW(MAESTRO!$B$3:$B$1000)/((MAESTRO!$B$3:$B$1000="OPA")*(UPPER(MAESTRO!$L$3:$L$1000)="CONFIRMADO")),ROWS($A$3:A153))),"")</f>
        <v/>
      </c>
      <c r="V153" s="10" t="str">
        <f ca="1">IFERROR(INDEX(MAESTRO!V:V,_xludf.AGGREGATE(15,6,ROW(MAESTRO!$B$3:$B$1000)/((MAESTRO!$B$3:$B$1000="OPA")*(UPPER(MAESTRO!$L$3:$L$1000)="CONFIRMADO")),ROWS($A$3:A153))),"")</f>
        <v/>
      </c>
      <c r="W153" s="10" t="str">
        <f ca="1">IFERROR(INDEX(MAESTRO!W:W,_xludf.AGGREGATE(15,6,ROW(MAESTRO!$B$3:$B$1000)/((MAESTRO!$B$3:$B$1000="OPA")*(UPPER(MAESTRO!$L$3:$L$1000)="CONFIRMADO")),ROWS($A$3:A153))),"")</f>
        <v/>
      </c>
      <c r="X153" s="10" t="str">
        <f ca="1">IFERROR(INDEX(MAESTRO!X:X,_xludf.AGGREGATE(15,6,ROW(MAESTRO!$B$3:$B$1000)/((MAESTRO!$B$3:$B$1000="OPA")*(UPPER(MAESTRO!$L$3:$L$1000)="CONFIRMADO")),ROWS($A$3:A153))),"")</f>
        <v/>
      </c>
    </row>
    <row r="154" spans="1:24" ht="22.05" customHeight="1">
      <c r="A154" s="27" t="str">
        <f ca="1">IFERROR(INDEX(MAESTRO!A:A,_xludf.AGGREGATE(15,6,ROW(MAESTRO!$B$3:$B$1000)/((MAESTRO!$B$3:$B$1000="OPA")*(UPPER(MAESTRO!$L$3:$L$1000)="CONFIRMADO")),ROWS($A$3:A154))),"")</f>
        <v/>
      </c>
      <c r="B154" s="27" t="str">
        <f ca="1">IFERROR(INDEX(MAESTRO!B:B,_xludf.AGGREGATE(15,6,ROW(MAESTRO!$B$3:$B$1000)/((MAESTRO!$B$3:$B$1000="OPA")*(UPPER(MAESTRO!$L$3:$L$1000)="CONFIRMADO")),ROWS($A$3:A154))),"")</f>
        <v/>
      </c>
      <c r="C154" s="27" t="str">
        <f ca="1">IFERROR(INDEX(MAESTRO!C:C,_xludf.AGGREGATE(15,6,ROW(MAESTRO!$B$3:$B$1000)/((MAESTRO!$B$3:$B$1000="OPA")*(UPPER(MAESTRO!$L$3:$L$1000)="CONFIRMADO")),ROWS($A$3:A154))),"")</f>
        <v/>
      </c>
      <c r="D154" s="27" t="str">
        <f ca="1">IFERROR(INDEX(MAESTRO!D:D,_xludf.AGGREGATE(15,6,ROW(MAESTRO!$B$3:$B$1000)/((MAESTRO!$B$3:$B$1000="OPA")*(UPPER(MAESTRO!$L$3:$L$1000)="CONFIRMADO")),ROWS($A$3:A154))),"")</f>
        <v/>
      </c>
      <c r="E154" s="27" t="str">
        <f ca="1">IFERROR(INDEX(MAESTRO!E:E,_xludf.AGGREGATE(15,6,ROW(MAESTRO!$B$3:$B$1000)/((MAESTRO!$B$3:$B$1000="OPA")*(UPPER(MAESTRO!$L$3:$L$1000)="CONFIRMADO")),ROWS($A$3:A154))),"")</f>
        <v/>
      </c>
      <c r="F154" s="27" t="str">
        <f ca="1">IFERROR(INDEX(MAESTRO!F:F,_xludf.AGGREGATE(15,6,ROW(MAESTRO!$B$3:$B$1000)/((MAESTRO!$B$3:$B$1000="OPA")*(UPPER(MAESTRO!$L$3:$L$1000)="CONFIRMADO")),ROWS($A$3:A154))),"")</f>
        <v/>
      </c>
      <c r="G154" s="27" t="str">
        <f ca="1">IFERROR(INDEX(MAESTRO!G:G,_xludf.AGGREGATE(15,6,ROW(MAESTRO!$B$3:$B$1000)/((MAESTRO!$B$3:$B$1000="OPA")*(UPPER(MAESTRO!$L$3:$L$1000)="CONFIRMADO")),ROWS($A$3:A154))),"")</f>
        <v/>
      </c>
      <c r="H154" s="27" t="str">
        <f ca="1">IFERROR(INDEX(MAESTRO!H:H,_xludf.AGGREGATE(15,6,ROW(MAESTRO!$B$3:$B$1000)/((MAESTRO!$B$3:$B$1000="OPA")*(UPPER(MAESTRO!$L$3:$L$1000)="CONFIRMADO")),ROWS($A$3:A154))),"")</f>
        <v/>
      </c>
      <c r="I154" s="27" t="str">
        <f ca="1">IFERROR(INDEX(MAESTRO!I:I,_xludf.AGGREGATE(15,6,ROW(MAESTRO!$B$3:$B$1000)/((MAESTRO!$B$3:$B$1000="OPA")*(UPPER(MAESTRO!$L$3:$L$1000)="CONFIRMADO")),ROWS($A$3:A154))),"")</f>
        <v/>
      </c>
      <c r="J154" s="27" t="str">
        <f ca="1">IFERROR(INDEX(MAESTRO!J:J,_xludf.AGGREGATE(15,6,ROW(MAESTRO!$B$3:$B$1000)/((MAESTRO!$B$3:$B$1000="OPA")*(UPPER(MAESTRO!$L$3:$L$1000)="CONFIRMADO")),ROWS($A$3:A154))),"")</f>
        <v/>
      </c>
      <c r="K154" s="27" t="str">
        <f ca="1">IFERROR(INDEX(MAESTRO!K:K,_xludf.AGGREGATE(15,6,ROW(MAESTRO!$B$3:$B$1000)/((MAESTRO!$B$3:$B$1000="OPA")*(UPPER(MAESTRO!$L$3:$L$1000)="CONFIRMADO")),ROWS($A$3:A154))),"")</f>
        <v/>
      </c>
      <c r="L154" s="27" t="str">
        <f ca="1">IFERROR(INDEX(MAESTRO!L:L,_xludf.AGGREGATE(15,6,ROW(MAESTRO!$B$3:$B$1000)/((MAESTRO!$B$3:$B$1000="OPA")*(UPPER(MAESTRO!$L$3:$L$1000)="CONFIRMADO")),ROWS($A$3:A154))),"")</f>
        <v/>
      </c>
      <c r="M154" s="27" t="str">
        <f ca="1">IFERROR(INDEX(MAESTRO!M:M,_xludf.AGGREGATE(15,6,ROW(MAESTRO!$B$3:$B$1000)/((MAESTRO!$B$3:$B$1000="OPA")*(UPPER(MAESTRO!$L$3:$L$1000)="CONFIRMADO")),ROWS($A$3:A154))),"")</f>
        <v/>
      </c>
      <c r="N154" s="27" t="str">
        <f ca="1">IFERROR(INDEX(MAESTRO!N:N,_xludf.AGGREGATE(15,6,ROW(MAESTRO!$B$3:$B$1000)/((MAESTRO!$B$3:$B$1000="OPA")*(UPPER(MAESTRO!$L$3:$L$1000)="CONFIRMADO")),ROWS($A$3:A154))),"")</f>
        <v/>
      </c>
      <c r="O154" s="27" t="str">
        <f ca="1">IFERROR(INDEX(MAESTRO!O:O,_xludf.AGGREGATE(15,6,ROW(MAESTRO!$B$3:$B$1000)/((MAESTRO!$B$3:$B$1000="OPA")*(UPPER(MAESTRO!$L$3:$L$1000)="CONFIRMADO")),ROWS($A$3:A154))),"")</f>
        <v/>
      </c>
      <c r="P154" s="27" t="str">
        <f ca="1">IFERROR(INDEX(MAESTRO!P:P,_xludf.AGGREGATE(15,6,ROW(MAESTRO!$B$3:$B$1000)/((MAESTRO!$B$3:$B$1000="OPA")*(UPPER(MAESTRO!$L$3:$L$1000)="CONFIRMADO")),ROWS($A$3:A154))),"")</f>
        <v/>
      </c>
      <c r="Q154" s="27" t="str">
        <f ca="1">IFERROR(INDEX(MAESTRO!Q:Q,_xludf.AGGREGATE(15,6,ROW(MAESTRO!$B$3:$B$1000)/((MAESTRO!$B$3:$B$1000="OPA")*(UPPER(MAESTRO!$L$3:$L$1000)="CONFIRMADO")),ROWS($A$3:A154))),"")</f>
        <v/>
      </c>
      <c r="R154" s="27" t="str">
        <f ca="1">IFERROR(INDEX(MAESTRO!R:R,_xludf.AGGREGATE(15,6,ROW(MAESTRO!$B$3:$B$1000)/((MAESTRO!$B$3:$B$1000="OPA")*(UPPER(MAESTRO!$L$3:$L$1000)="CONFIRMADO")),ROWS($A$3:A154))),"")</f>
        <v/>
      </c>
      <c r="S154" s="27" t="str">
        <f ca="1">IFERROR(INDEX(MAESTRO!S:S,_xludf.AGGREGATE(15,6,ROW(MAESTRO!$B$3:$B$1000)/((MAESTRO!$B$3:$B$1000="OPA")*(UPPER(MAESTRO!$L$3:$L$1000)="CONFIRMADO")),ROWS($A$3:A154))),"")</f>
        <v/>
      </c>
      <c r="T154" s="27" t="str">
        <f ca="1">IFERROR(INDEX(MAESTRO!T:T,_xludf.AGGREGATE(15,6,ROW(MAESTRO!$B$3:$B$1000)/((MAESTRO!$B$3:$B$1000="OPA")*(UPPER(MAESTRO!$L$3:$L$1000)="CONFIRMADO")),ROWS($A$3:A154))),"")</f>
        <v/>
      </c>
      <c r="U154" s="27" t="str">
        <f ca="1">IFERROR(INDEX(MAESTRO!U:U,_xludf.AGGREGATE(15,6,ROW(MAESTRO!$B$3:$B$1000)/((MAESTRO!$B$3:$B$1000="OPA")*(UPPER(MAESTRO!$L$3:$L$1000)="CONFIRMADO")),ROWS($A$3:A154))),"")</f>
        <v/>
      </c>
      <c r="V154" s="27" t="str">
        <f ca="1">IFERROR(INDEX(MAESTRO!V:V,_xludf.AGGREGATE(15,6,ROW(MAESTRO!$B$3:$B$1000)/((MAESTRO!$B$3:$B$1000="OPA")*(UPPER(MAESTRO!$L$3:$L$1000)="CONFIRMADO")),ROWS($A$3:A154))),"")</f>
        <v/>
      </c>
      <c r="W154" s="27" t="str">
        <f ca="1">IFERROR(INDEX(MAESTRO!W:W,_xludf.AGGREGATE(15,6,ROW(MAESTRO!$B$3:$B$1000)/((MAESTRO!$B$3:$B$1000="OPA")*(UPPER(MAESTRO!$L$3:$L$1000)="CONFIRMADO")),ROWS($A$3:A154))),"")</f>
        <v/>
      </c>
      <c r="X154" s="27" t="str">
        <f ca="1">IFERROR(INDEX(MAESTRO!X:X,_xludf.AGGREGATE(15,6,ROW(MAESTRO!$B$3:$B$1000)/((MAESTRO!$B$3:$B$1000="OPA")*(UPPER(MAESTRO!$L$3:$L$1000)="CONFIRMADO")),ROWS($A$3:A154))),"")</f>
        <v/>
      </c>
    </row>
    <row r="155" spans="1:24" ht="22.05" customHeight="1">
      <c r="A155" s="10" t="str">
        <f ca="1">IFERROR(INDEX(MAESTRO!A:A,_xludf.AGGREGATE(15,6,ROW(MAESTRO!$B$3:$B$1000)/((MAESTRO!$B$3:$B$1000="OPA")*(UPPER(MAESTRO!$L$3:$L$1000)="CONFIRMADO")),ROWS($A$3:A155))),"")</f>
        <v/>
      </c>
      <c r="B155" s="10" t="str">
        <f ca="1">IFERROR(INDEX(MAESTRO!B:B,_xludf.AGGREGATE(15,6,ROW(MAESTRO!$B$3:$B$1000)/((MAESTRO!$B$3:$B$1000="OPA")*(UPPER(MAESTRO!$L$3:$L$1000)="CONFIRMADO")),ROWS($A$3:A155))),"")</f>
        <v/>
      </c>
      <c r="C155" s="10" t="str">
        <f ca="1">IFERROR(INDEX(MAESTRO!C:C,_xludf.AGGREGATE(15,6,ROW(MAESTRO!$B$3:$B$1000)/((MAESTRO!$B$3:$B$1000="OPA")*(UPPER(MAESTRO!$L$3:$L$1000)="CONFIRMADO")),ROWS($A$3:A155))),"")</f>
        <v/>
      </c>
      <c r="D155" s="10" t="str">
        <f ca="1">IFERROR(INDEX(MAESTRO!D:D,_xludf.AGGREGATE(15,6,ROW(MAESTRO!$B$3:$B$1000)/((MAESTRO!$B$3:$B$1000="OPA")*(UPPER(MAESTRO!$L$3:$L$1000)="CONFIRMADO")),ROWS($A$3:A155))),"")</f>
        <v/>
      </c>
      <c r="E155" s="10" t="str">
        <f ca="1">IFERROR(INDEX(MAESTRO!E:E,_xludf.AGGREGATE(15,6,ROW(MAESTRO!$B$3:$B$1000)/((MAESTRO!$B$3:$B$1000="OPA")*(UPPER(MAESTRO!$L$3:$L$1000)="CONFIRMADO")),ROWS($A$3:A155))),"")</f>
        <v/>
      </c>
      <c r="F155" s="10" t="str">
        <f ca="1">IFERROR(INDEX(MAESTRO!F:F,_xludf.AGGREGATE(15,6,ROW(MAESTRO!$B$3:$B$1000)/((MAESTRO!$B$3:$B$1000="OPA")*(UPPER(MAESTRO!$L$3:$L$1000)="CONFIRMADO")),ROWS($A$3:A155))),"")</f>
        <v/>
      </c>
      <c r="G155" s="10" t="str">
        <f ca="1">IFERROR(INDEX(MAESTRO!G:G,_xludf.AGGREGATE(15,6,ROW(MAESTRO!$B$3:$B$1000)/((MAESTRO!$B$3:$B$1000="OPA")*(UPPER(MAESTRO!$L$3:$L$1000)="CONFIRMADO")),ROWS($A$3:A155))),"")</f>
        <v/>
      </c>
      <c r="H155" s="10" t="str">
        <f ca="1">IFERROR(INDEX(MAESTRO!H:H,_xludf.AGGREGATE(15,6,ROW(MAESTRO!$B$3:$B$1000)/((MAESTRO!$B$3:$B$1000="OPA")*(UPPER(MAESTRO!$L$3:$L$1000)="CONFIRMADO")),ROWS($A$3:A155))),"")</f>
        <v/>
      </c>
      <c r="I155" s="10" t="str">
        <f ca="1">IFERROR(INDEX(MAESTRO!I:I,_xludf.AGGREGATE(15,6,ROW(MAESTRO!$B$3:$B$1000)/((MAESTRO!$B$3:$B$1000="OPA")*(UPPER(MAESTRO!$L$3:$L$1000)="CONFIRMADO")),ROWS($A$3:A155))),"")</f>
        <v/>
      </c>
      <c r="J155" s="10" t="str">
        <f ca="1">IFERROR(INDEX(MAESTRO!J:J,_xludf.AGGREGATE(15,6,ROW(MAESTRO!$B$3:$B$1000)/((MAESTRO!$B$3:$B$1000="OPA")*(UPPER(MAESTRO!$L$3:$L$1000)="CONFIRMADO")),ROWS($A$3:A155))),"")</f>
        <v/>
      </c>
      <c r="K155" s="10" t="str">
        <f ca="1">IFERROR(INDEX(MAESTRO!K:K,_xludf.AGGREGATE(15,6,ROW(MAESTRO!$B$3:$B$1000)/((MAESTRO!$B$3:$B$1000="OPA")*(UPPER(MAESTRO!$L$3:$L$1000)="CONFIRMADO")),ROWS($A$3:A155))),"")</f>
        <v/>
      </c>
      <c r="L155" s="10" t="str">
        <f ca="1">IFERROR(INDEX(MAESTRO!L:L,_xludf.AGGREGATE(15,6,ROW(MAESTRO!$B$3:$B$1000)/((MAESTRO!$B$3:$B$1000="OPA")*(UPPER(MAESTRO!$L$3:$L$1000)="CONFIRMADO")),ROWS($A$3:A155))),"")</f>
        <v/>
      </c>
      <c r="M155" s="10" t="str">
        <f ca="1">IFERROR(INDEX(MAESTRO!M:M,_xludf.AGGREGATE(15,6,ROW(MAESTRO!$B$3:$B$1000)/((MAESTRO!$B$3:$B$1000="OPA")*(UPPER(MAESTRO!$L$3:$L$1000)="CONFIRMADO")),ROWS($A$3:A155))),"")</f>
        <v/>
      </c>
      <c r="N155" s="10" t="str">
        <f ca="1">IFERROR(INDEX(MAESTRO!N:N,_xludf.AGGREGATE(15,6,ROW(MAESTRO!$B$3:$B$1000)/((MAESTRO!$B$3:$B$1000="OPA")*(UPPER(MAESTRO!$L$3:$L$1000)="CONFIRMADO")),ROWS($A$3:A155))),"")</f>
        <v/>
      </c>
      <c r="O155" s="10" t="str">
        <f ca="1">IFERROR(INDEX(MAESTRO!O:O,_xludf.AGGREGATE(15,6,ROW(MAESTRO!$B$3:$B$1000)/((MAESTRO!$B$3:$B$1000="OPA")*(UPPER(MAESTRO!$L$3:$L$1000)="CONFIRMADO")),ROWS($A$3:A155))),"")</f>
        <v/>
      </c>
      <c r="P155" s="10" t="str">
        <f ca="1">IFERROR(INDEX(MAESTRO!P:P,_xludf.AGGREGATE(15,6,ROW(MAESTRO!$B$3:$B$1000)/((MAESTRO!$B$3:$B$1000="OPA")*(UPPER(MAESTRO!$L$3:$L$1000)="CONFIRMADO")),ROWS($A$3:A155))),"")</f>
        <v/>
      </c>
      <c r="Q155" s="10" t="str">
        <f ca="1">IFERROR(INDEX(MAESTRO!Q:Q,_xludf.AGGREGATE(15,6,ROW(MAESTRO!$B$3:$B$1000)/((MAESTRO!$B$3:$B$1000="OPA")*(UPPER(MAESTRO!$L$3:$L$1000)="CONFIRMADO")),ROWS($A$3:A155))),"")</f>
        <v/>
      </c>
      <c r="R155" s="10" t="str">
        <f ca="1">IFERROR(INDEX(MAESTRO!R:R,_xludf.AGGREGATE(15,6,ROW(MAESTRO!$B$3:$B$1000)/((MAESTRO!$B$3:$B$1000="OPA")*(UPPER(MAESTRO!$L$3:$L$1000)="CONFIRMADO")),ROWS($A$3:A155))),"")</f>
        <v/>
      </c>
      <c r="S155" s="10" t="str">
        <f ca="1">IFERROR(INDEX(MAESTRO!S:S,_xludf.AGGREGATE(15,6,ROW(MAESTRO!$B$3:$B$1000)/((MAESTRO!$B$3:$B$1000="OPA")*(UPPER(MAESTRO!$L$3:$L$1000)="CONFIRMADO")),ROWS($A$3:A155))),"")</f>
        <v/>
      </c>
      <c r="T155" s="10" t="str">
        <f ca="1">IFERROR(INDEX(MAESTRO!T:T,_xludf.AGGREGATE(15,6,ROW(MAESTRO!$B$3:$B$1000)/((MAESTRO!$B$3:$B$1000="OPA")*(UPPER(MAESTRO!$L$3:$L$1000)="CONFIRMADO")),ROWS($A$3:A155))),"")</f>
        <v/>
      </c>
      <c r="U155" s="10" t="str">
        <f ca="1">IFERROR(INDEX(MAESTRO!U:U,_xludf.AGGREGATE(15,6,ROW(MAESTRO!$B$3:$B$1000)/((MAESTRO!$B$3:$B$1000="OPA")*(UPPER(MAESTRO!$L$3:$L$1000)="CONFIRMADO")),ROWS($A$3:A155))),"")</f>
        <v/>
      </c>
      <c r="V155" s="10" t="str">
        <f ca="1">IFERROR(INDEX(MAESTRO!V:V,_xludf.AGGREGATE(15,6,ROW(MAESTRO!$B$3:$B$1000)/((MAESTRO!$B$3:$B$1000="OPA")*(UPPER(MAESTRO!$L$3:$L$1000)="CONFIRMADO")),ROWS($A$3:A155))),"")</f>
        <v/>
      </c>
      <c r="W155" s="10" t="str">
        <f ca="1">IFERROR(INDEX(MAESTRO!W:W,_xludf.AGGREGATE(15,6,ROW(MAESTRO!$B$3:$B$1000)/((MAESTRO!$B$3:$B$1000="OPA")*(UPPER(MAESTRO!$L$3:$L$1000)="CONFIRMADO")),ROWS($A$3:A155))),"")</f>
        <v/>
      </c>
      <c r="X155" s="10" t="str">
        <f ca="1">IFERROR(INDEX(MAESTRO!X:X,_xludf.AGGREGATE(15,6,ROW(MAESTRO!$B$3:$B$1000)/((MAESTRO!$B$3:$B$1000="OPA")*(UPPER(MAESTRO!$L$3:$L$1000)="CONFIRMADO")),ROWS($A$3:A155))),"")</f>
        <v/>
      </c>
    </row>
    <row r="156" spans="1:24" ht="22.05" customHeight="1">
      <c r="A156" s="27" t="str">
        <f ca="1">IFERROR(INDEX(MAESTRO!A:A,_xludf.AGGREGATE(15,6,ROW(MAESTRO!$B$3:$B$1000)/((MAESTRO!$B$3:$B$1000="OPA")*(UPPER(MAESTRO!$L$3:$L$1000)="CONFIRMADO")),ROWS($A$3:A156))),"")</f>
        <v/>
      </c>
      <c r="B156" s="27" t="str">
        <f ca="1">IFERROR(INDEX(MAESTRO!B:B,_xludf.AGGREGATE(15,6,ROW(MAESTRO!$B$3:$B$1000)/((MAESTRO!$B$3:$B$1000="OPA")*(UPPER(MAESTRO!$L$3:$L$1000)="CONFIRMADO")),ROWS($A$3:A156))),"")</f>
        <v/>
      </c>
      <c r="C156" s="27" t="str">
        <f ca="1">IFERROR(INDEX(MAESTRO!C:C,_xludf.AGGREGATE(15,6,ROW(MAESTRO!$B$3:$B$1000)/((MAESTRO!$B$3:$B$1000="OPA")*(UPPER(MAESTRO!$L$3:$L$1000)="CONFIRMADO")),ROWS($A$3:A156))),"")</f>
        <v/>
      </c>
      <c r="D156" s="27" t="str">
        <f ca="1">IFERROR(INDEX(MAESTRO!D:D,_xludf.AGGREGATE(15,6,ROW(MAESTRO!$B$3:$B$1000)/((MAESTRO!$B$3:$B$1000="OPA")*(UPPER(MAESTRO!$L$3:$L$1000)="CONFIRMADO")),ROWS($A$3:A156))),"")</f>
        <v/>
      </c>
      <c r="E156" s="27" t="str">
        <f ca="1">IFERROR(INDEX(MAESTRO!E:E,_xludf.AGGREGATE(15,6,ROW(MAESTRO!$B$3:$B$1000)/((MAESTRO!$B$3:$B$1000="OPA")*(UPPER(MAESTRO!$L$3:$L$1000)="CONFIRMADO")),ROWS($A$3:A156))),"")</f>
        <v/>
      </c>
      <c r="F156" s="27" t="str">
        <f ca="1">IFERROR(INDEX(MAESTRO!F:F,_xludf.AGGREGATE(15,6,ROW(MAESTRO!$B$3:$B$1000)/((MAESTRO!$B$3:$B$1000="OPA")*(UPPER(MAESTRO!$L$3:$L$1000)="CONFIRMADO")),ROWS($A$3:A156))),"")</f>
        <v/>
      </c>
      <c r="G156" s="27" t="str">
        <f ca="1">IFERROR(INDEX(MAESTRO!G:G,_xludf.AGGREGATE(15,6,ROW(MAESTRO!$B$3:$B$1000)/((MAESTRO!$B$3:$B$1000="OPA")*(UPPER(MAESTRO!$L$3:$L$1000)="CONFIRMADO")),ROWS($A$3:A156))),"")</f>
        <v/>
      </c>
      <c r="H156" s="27" t="str">
        <f ca="1">IFERROR(INDEX(MAESTRO!H:H,_xludf.AGGREGATE(15,6,ROW(MAESTRO!$B$3:$B$1000)/((MAESTRO!$B$3:$B$1000="OPA")*(UPPER(MAESTRO!$L$3:$L$1000)="CONFIRMADO")),ROWS($A$3:A156))),"")</f>
        <v/>
      </c>
      <c r="I156" s="27" t="str">
        <f ca="1">IFERROR(INDEX(MAESTRO!I:I,_xludf.AGGREGATE(15,6,ROW(MAESTRO!$B$3:$B$1000)/((MAESTRO!$B$3:$B$1000="OPA")*(UPPER(MAESTRO!$L$3:$L$1000)="CONFIRMADO")),ROWS($A$3:A156))),"")</f>
        <v/>
      </c>
      <c r="J156" s="27" t="str">
        <f ca="1">IFERROR(INDEX(MAESTRO!J:J,_xludf.AGGREGATE(15,6,ROW(MAESTRO!$B$3:$B$1000)/((MAESTRO!$B$3:$B$1000="OPA")*(UPPER(MAESTRO!$L$3:$L$1000)="CONFIRMADO")),ROWS($A$3:A156))),"")</f>
        <v/>
      </c>
      <c r="K156" s="27" t="str">
        <f ca="1">IFERROR(INDEX(MAESTRO!K:K,_xludf.AGGREGATE(15,6,ROW(MAESTRO!$B$3:$B$1000)/((MAESTRO!$B$3:$B$1000="OPA")*(UPPER(MAESTRO!$L$3:$L$1000)="CONFIRMADO")),ROWS($A$3:A156))),"")</f>
        <v/>
      </c>
      <c r="L156" s="27" t="str">
        <f ca="1">IFERROR(INDEX(MAESTRO!L:L,_xludf.AGGREGATE(15,6,ROW(MAESTRO!$B$3:$B$1000)/((MAESTRO!$B$3:$B$1000="OPA")*(UPPER(MAESTRO!$L$3:$L$1000)="CONFIRMADO")),ROWS($A$3:A156))),"")</f>
        <v/>
      </c>
      <c r="M156" s="27" t="str">
        <f ca="1">IFERROR(INDEX(MAESTRO!M:M,_xludf.AGGREGATE(15,6,ROW(MAESTRO!$B$3:$B$1000)/((MAESTRO!$B$3:$B$1000="OPA")*(UPPER(MAESTRO!$L$3:$L$1000)="CONFIRMADO")),ROWS($A$3:A156))),"")</f>
        <v/>
      </c>
      <c r="N156" s="27" t="str">
        <f ca="1">IFERROR(INDEX(MAESTRO!N:N,_xludf.AGGREGATE(15,6,ROW(MAESTRO!$B$3:$B$1000)/((MAESTRO!$B$3:$B$1000="OPA")*(UPPER(MAESTRO!$L$3:$L$1000)="CONFIRMADO")),ROWS($A$3:A156))),"")</f>
        <v/>
      </c>
      <c r="O156" s="27" t="str">
        <f ca="1">IFERROR(INDEX(MAESTRO!O:O,_xludf.AGGREGATE(15,6,ROW(MAESTRO!$B$3:$B$1000)/((MAESTRO!$B$3:$B$1000="OPA")*(UPPER(MAESTRO!$L$3:$L$1000)="CONFIRMADO")),ROWS($A$3:A156))),"")</f>
        <v/>
      </c>
      <c r="P156" s="27" t="str">
        <f ca="1">IFERROR(INDEX(MAESTRO!P:P,_xludf.AGGREGATE(15,6,ROW(MAESTRO!$B$3:$B$1000)/((MAESTRO!$B$3:$B$1000="OPA")*(UPPER(MAESTRO!$L$3:$L$1000)="CONFIRMADO")),ROWS($A$3:A156))),"")</f>
        <v/>
      </c>
      <c r="Q156" s="27" t="str">
        <f ca="1">IFERROR(INDEX(MAESTRO!Q:Q,_xludf.AGGREGATE(15,6,ROW(MAESTRO!$B$3:$B$1000)/((MAESTRO!$B$3:$B$1000="OPA")*(UPPER(MAESTRO!$L$3:$L$1000)="CONFIRMADO")),ROWS($A$3:A156))),"")</f>
        <v/>
      </c>
      <c r="R156" s="27" t="str">
        <f ca="1">IFERROR(INDEX(MAESTRO!R:R,_xludf.AGGREGATE(15,6,ROW(MAESTRO!$B$3:$B$1000)/((MAESTRO!$B$3:$B$1000="OPA")*(UPPER(MAESTRO!$L$3:$L$1000)="CONFIRMADO")),ROWS($A$3:A156))),"")</f>
        <v/>
      </c>
      <c r="S156" s="27" t="str">
        <f ca="1">IFERROR(INDEX(MAESTRO!S:S,_xludf.AGGREGATE(15,6,ROW(MAESTRO!$B$3:$B$1000)/((MAESTRO!$B$3:$B$1000="OPA")*(UPPER(MAESTRO!$L$3:$L$1000)="CONFIRMADO")),ROWS($A$3:A156))),"")</f>
        <v/>
      </c>
      <c r="T156" s="27" t="str">
        <f ca="1">IFERROR(INDEX(MAESTRO!T:T,_xludf.AGGREGATE(15,6,ROW(MAESTRO!$B$3:$B$1000)/((MAESTRO!$B$3:$B$1000="OPA")*(UPPER(MAESTRO!$L$3:$L$1000)="CONFIRMADO")),ROWS($A$3:A156))),"")</f>
        <v/>
      </c>
      <c r="U156" s="27" t="str">
        <f ca="1">IFERROR(INDEX(MAESTRO!U:U,_xludf.AGGREGATE(15,6,ROW(MAESTRO!$B$3:$B$1000)/((MAESTRO!$B$3:$B$1000="OPA")*(UPPER(MAESTRO!$L$3:$L$1000)="CONFIRMADO")),ROWS($A$3:A156))),"")</f>
        <v/>
      </c>
      <c r="V156" s="27" t="str">
        <f ca="1">IFERROR(INDEX(MAESTRO!V:V,_xludf.AGGREGATE(15,6,ROW(MAESTRO!$B$3:$B$1000)/((MAESTRO!$B$3:$B$1000="OPA")*(UPPER(MAESTRO!$L$3:$L$1000)="CONFIRMADO")),ROWS($A$3:A156))),"")</f>
        <v/>
      </c>
      <c r="W156" s="27" t="str">
        <f ca="1">IFERROR(INDEX(MAESTRO!W:W,_xludf.AGGREGATE(15,6,ROW(MAESTRO!$B$3:$B$1000)/((MAESTRO!$B$3:$B$1000="OPA")*(UPPER(MAESTRO!$L$3:$L$1000)="CONFIRMADO")),ROWS($A$3:A156))),"")</f>
        <v/>
      </c>
      <c r="X156" s="27" t="str">
        <f ca="1">IFERROR(INDEX(MAESTRO!X:X,_xludf.AGGREGATE(15,6,ROW(MAESTRO!$B$3:$B$1000)/((MAESTRO!$B$3:$B$1000="OPA")*(UPPER(MAESTRO!$L$3:$L$1000)="CONFIRMADO")),ROWS($A$3:A156))),"")</f>
        <v/>
      </c>
    </row>
    <row r="157" spans="1:24" ht="22.05" customHeight="1">
      <c r="A157" s="10" t="str">
        <f ca="1">IFERROR(INDEX(MAESTRO!A:A,_xludf.AGGREGATE(15,6,ROW(MAESTRO!$B$3:$B$1000)/((MAESTRO!$B$3:$B$1000="OPA")*(UPPER(MAESTRO!$L$3:$L$1000)="CONFIRMADO")),ROWS($A$3:A157))),"")</f>
        <v/>
      </c>
      <c r="B157" s="10" t="str">
        <f ca="1">IFERROR(INDEX(MAESTRO!B:B,_xludf.AGGREGATE(15,6,ROW(MAESTRO!$B$3:$B$1000)/((MAESTRO!$B$3:$B$1000="OPA")*(UPPER(MAESTRO!$L$3:$L$1000)="CONFIRMADO")),ROWS($A$3:A157))),"")</f>
        <v/>
      </c>
      <c r="C157" s="10" t="str">
        <f ca="1">IFERROR(INDEX(MAESTRO!C:C,_xludf.AGGREGATE(15,6,ROW(MAESTRO!$B$3:$B$1000)/((MAESTRO!$B$3:$B$1000="OPA")*(UPPER(MAESTRO!$L$3:$L$1000)="CONFIRMADO")),ROWS($A$3:A157))),"")</f>
        <v/>
      </c>
      <c r="D157" s="10" t="str">
        <f ca="1">IFERROR(INDEX(MAESTRO!D:D,_xludf.AGGREGATE(15,6,ROW(MAESTRO!$B$3:$B$1000)/((MAESTRO!$B$3:$B$1000="OPA")*(UPPER(MAESTRO!$L$3:$L$1000)="CONFIRMADO")),ROWS($A$3:A157))),"")</f>
        <v/>
      </c>
      <c r="E157" s="10" t="str">
        <f ca="1">IFERROR(INDEX(MAESTRO!E:E,_xludf.AGGREGATE(15,6,ROW(MAESTRO!$B$3:$B$1000)/((MAESTRO!$B$3:$B$1000="OPA")*(UPPER(MAESTRO!$L$3:$L$1000)="CONFIRMADO")),ROWS($A$3:A157))),"")</f>
        <v/>
      </c>
      <c r="F157" s="10" t="str">
        <f ca="1">IFERROR(INDEX(MAESTRO!F:F,_xludf.AGGREGATE(15,6,ROW(MAESTRO!$B$3:$B$1000)/((MAESTRO!$B$3:$B$1000="OPA")*(UPPER(MAESTRO!$L$3:$L$1000)="CONFIRMADO")),ROWS($A$3:A157))),"")</f>
        <v/>
      </c>
      <c r="G157" s="10" t="str">
        <f ca="1">IFERROR(INDEX(MAESTRO!G:G,_xludf.AGGREGATE(15,6,ROW(MAESTRO!$B$3:$B$1000)/((MAESTRO!$B$3:$B$1000="OPA")*(UPPER(MAESTRO!$L$3:$L$1000)="CONFIRMADO")),ROWS($A$3:A157))),"")</f>
        <v/>
      </c>
      <c r="H157" s="10" t="str">
        <f ca="1">IFERROR(INDEX(MAESTRO!H:H,_xludf.AGGREGATE(15,6,ROW(MAESTRO!$B$3:$B$1000)/((MAESTRO!$B$3:$B$1000="OPA")*(UPPER(MAESTRO!$L$3:$L$1000)="CONFIRMADO")),ROWS($A$3:A157))),"")</f>
        <v/>
      </c>
      <c r="I157" s="10" t="str">
        <f ca="1">IFERROR(INDEX(MAESTRO!I:I,_xludf.AGGREGATE(15,6,ROW(MAESTRO!$B$3:$B$1000)/((MAESTRO!$B$3:$B$1000="OPA")*(UPPER(MAESTRO!$L$3:$L$1000)="CONFIRMADO")),ROWS($A$3:A157))),"")</f>
        <v/>
      </c>
      <c r="J157" s="10" t="str">
        <f ca="1">IFERROR(INDEX(MAESTRO!J:J,_xludf.AGGREGATE(15,6,ROW(MAESTRO!$B$3:$B$1000)/((MAESTRO!$B$3:$B$1000="OPA")*(UPPER(MAESTRO!$L$3:$L$1000)="CONFIRMADO")),ROWS($A$3:A157))),"")</f>
        <v/>
      </c>
      <c r="K157" s="10" t="str">
        <f ca="1">IFERROR(INDEX(MAESTRO!K:K,_xludf.AGGREGATE(15,6,ROW(MAESTRO!$B$3:$B$1000)/((MAESTRO!$B$3:$B$1000="OPA")*(UPPER(MAESTRO!$L$3:$L$1000)="CONFIRMADO")),ROWS($A$3:A157))),"")</f>
        <v/>
      </c>
      <c r="L157" s="10" t="str">
        <f ca="1">IFERROR(INDEX(MAESTRO!L:L,_xludf.AGGREGATE(15,6,ROW(MAESTRO!$B$3:$B$1000)/((MAESTRO!$B$3:$B$1000="OPA")*(UPPER(MAESTRO!$L$3:$L$1000)="CONFIRMADO")),ROWS($A$3:A157))),"")</f>
        <v/>
      </c>
      <c r="M157" s="10" t="str">
        <f ca="1">IFERROR(INDEX(MAESTRO!M:M,_xludf.AGGREGATE(15,6,ROW(MAESTRO!$B$3:$B$1000)/((MAESTRO!$B$3:$B$1000="OPA")*(UPPER(MAESTRO!$L$3:$L$1000)="CONFIRMADO")),ROWS($A$3:A157))),"")</f>
        <v/>
      </c>
      <c r="N157" s="10" t="str">
        <f ca="1">IFERROR(INDEX(MAESTRO!N:N,_xludf.AGGREGATE(15,6,ROW(MAESTRO!$B$3:$B$1000)/((MAESTRO!$B$3:$B$1000="OPA")*(UPPER(MAESTRO!$L$3:$L$1000)="CONFIRMADO")),ROWS($A$3:A157))),"")</f>
        <v/>
      </c>
      <c r="O157" s="10" t="str">
        <f ca="1">IFERROR(INDEX(MAESTRO!O:O,_xludf.AGGREGATE(15,6,ROW(MAESTRO!$B$3:$B$1000)/((MAESTRO!$B$3:$B$1000="OPA")*(UPPER(MAESTRO!$L$3:$L$1000)="CONFIRMADO")),ROWS($A$3:A157))),"")</f>
        <v/>
      </c>
      <c r="P157" s="10" t="str">
        <f ca="1">IFERROR(INDEX(MAESTRO!P:P,_xludf.AGGREGATE(15,6,ROW(MAESTRO!$B$3:$B$1000)/((MAESTRO!$B$3:$B$1000="OPA")*(UPPER(MAESTRO!$L$3:$L$1000)="CONFIRMADO")),ROWS($A$3:A157))),"")</f>
        <v/>
      </c>
      <c r="Q157" s="10" t="str">
        <f ca="1">IFERROR(INDEX(MAESTRO!Q:Q,_xludf.AGGREGATE(15,6,ROW(MAESTRO!$B$3:$B$1000)/((MAESTRO!$B$3:$B$1000="OPA")*(UPPER(MAESTRO!$L$3:$L$1000)="CONFIRMADO")),ROWS($A$3:A157))),"")</f>
        <v/>
      </c>
      <c r="R157" s="10" t="str">
        <f ca="1">IFERROR(INDEX(MAESTRO!R:R,_xludf.AGGREGATE(15,6,ROW(MAESTRO!$B$3:$B$1000)/((MAESTRO!$B$3:$B$1000="OPA")*(UPPER(MAESTRO!$L$3:$L$1000)="CONFIRMADO")),ROWS($A$3:A157))),"")</f>
        <v/>
      </c>
      <c r="S157" s="10" t="str">
        <f ca="1">IFERROR(INDEX(MAESTRO!S:S,_xludf.AGGREGATE(15,6,ROW(MAESTRO!$B$3:$B$1000)/((MAESTRO!$B$3:$B$1000="OPA")*(UPPER(MAESTRO!$L$3:$L$1000)="CONFIRMADO")),ROWS($A$3:A157))),"")</f>
        <v/>
      </c>
      <c r="T157" s="10" t="str">
        <f ca="1">IFERROR(INDEX(MAESTRO!T:T,_xludf.AGGREGATE(15,6,ROW(MAESTRO!$B$3:$B$1000)/((MAESTRO!$B$3:$B$1000="OPA")*(UPPER(MAESTRO!$L$3:$L$1000)="CONFIRMADO")),ROWS($A$3:A157))),"")</f>
        <v/>
      </c>
      <c r="U157" s="10" t="str">
        <f ca="1">IFERROR(INDEX(MAESTRO!U:U,_xludf.AGGREGATE(15,6,ROW(MAESTRO!$B$3:$B$1000)/((MAESTRO!$B$3:$B$1000="OPA")*(UPPER(MAESTRO!$L$3:$L$1000)="CONFIRMADO")),ROWS($A$3:A157))),"")</f>
        <v/>
      </c>
      <c r="V157" s="10" t="str">
        <f ca="1">IFERROR(INDEX(MAESTRO!V:V,_xludf.AGGREGATE(15,6,ROW(MAESTRO!$B$3:$B$1000)/((MAESTRO!$B$3:$B$1000="OPA")*(UPPER(MAESTRO!$L$3:$L$1000)="CONFIRMADO")),ROWS($A$3:A157))),"")</f>
        <v/>
      </c>
      <c r="W157" s="10" t="str">
        <f ca="1">IFERROR(INDEX(MAESTRO!W:W,_xludf.AGGREGATE(15,6,ROW(MAESTRO!$B$3:$B$1000)/((MAESTRO!$B$3:$B$1000="OPA")*(UPPER(MAESTRO!$L$3:$L$1000)="CONFIRMADO")),ROWS($A$3:A157))),"")</f>
        <v/>
      </c>
      <c r="X157" s="10" t="str">
        <f ca="1">IFERROR(INDEX(MAESTRO!X:X,_xludf.AGGREGATE(15,6,ROW(MAESTRO!$B$3:$B$1000)/((MAESTRO!$B$3:$B$1000="OPA")*(UPPER(MAESTRO!$L$3:$L$1000)="CONFIRMADO")),ROWS($A$3:A157))),"")</f>
        <v/>
      </c>
    </row>
    <row r="158" spans="1:24" ht="22.05" customHeight="1">
      <c r="A158" s="27" t="str">
        <f ca="1">IFERROR(INDEX(MAESTRO!A:A,_xludf.AGGREGATE(15,6,ROW(MAESTRO!$B$3:$B$1000)/((MAESTRO!$B$3:$B$1000="OPA")*(UPPER(MAESTRO!$L$3:$L$1000)="CONFIRMADO")),ROWS($A$3:A158))),"")</f>
        <v/>
      </c>
      <c r="B158" s="27" t="str">
        <f ca="1">IFERROR(INDEX(MAESTRO!B:B,_xludf.AGGREGATE(15,6,ROW(MAESTRO!$B$3:$B$1000)/((MAESTRO!$B$3:$B$1000="OPA")*(UPPER(MAESTRO!$L$3:$L$1000)="CONFIRMADO")),ROWS($A$3:A158))),"")</f>
        <v/>
      </c>
      <c r="C158" s="27" t="str">
        <f ca="1">IFERROR(INDEX(MAESTRO!C:C,_xludf.AGGREGATE(15,6,ROW(MAESTRO!$B$3:$B$1000)/((MAESTRO!$B$3:$B$1000="OPA")*(UPPER(MAESTRO!$L$3:$L$1000)="CONFIRMADO")),ROWS($A$3:A158))),"")</f>
        <v/>
      </c>
      <c r="D158" s="27" t="str">
        <f ca="1">IFERROR(INDEX(MAESTRO!D:D,_xludf.AGGREGATE(15,6,ROW(MAESTRO!$B$3:$B$1000)/((MAESTRO!$B$3:$B$1000="OPA")*(UPPER(MAESTRO!$L$3:$L$1000)="CONFIRMADO")),ROWS($A$3:A158))),"")</f>
        <v/>
      </c>
      <c r="E158" s="27" t="str">
        <f ca="1">IFERROR(INDEX(MAESTRO!E:E,_xludf.AGGREGATE(15,6,ROW(MAESTRO!$B$3:$B$1000)/((MAESTRO!$B$3:$B$1000="OPA")*(UPPER(MAESTRO!$L$3:$L$1000)="CONFIRMADO")),ROWS($A$3:A158))),"")</f>
        <v/>
      </c>
      <c r="F158" s="27" t="str">
        <f ca="1">IFERROR(INDEX(MAESTRO!F:F,_xludf.AGGREGATE(15,6,ROW(MAESTRO!$B$3:$B$1000)/((MAESTRO!$B$3:$B$1000="OPA")*(UPPER(MAESTRO!$L$3:$L$1000)="CONFIRMADO")),ROWS($A$3:A158))),"")</f>
        <v/>
      </c>
      <c r="G158" s="27" t="str">
        <f ca="1">IFERROR(INDEX(MAESTRO!G:G,_xludf.AGGREGATE(15,6,ROW(MAESTRO!$B$3:$B$1000)/((MAESTRO!$B$3:$B$1000="OPA")*(UPPER(MAESTRO!$L$3:$L$1000)="CONFIRMADO")),ROWS($A$3:A158))),"")</f>
        <v/>
      </c>
      <c r="H158" s="27" t="str">
        <f ca="1">IFERROR(INDEX(MAESTRO!H:H,_xludf.AGGREGATE(15,6,ROW(MAESTRO!$B$3:$B$1000)/((MAESTRO!$B$3:$B$1000="OPA")*(UPPER(MAESTRO!$L$3:$L$1000)="CONFIRMADO")),ROWS($A$3:A158))),"")</f>
        <v/>
      </c>
      <c r="I158" s="27" t="str">
        <f ca="1">IFERROR(INDEX(MAESTRO!I:I,_xludf.AGGREGATE(15,6,ROW(MAESTRO!$B$3:$B$1000)/((MAESTRO!$B$3:$B$1000="OPA")*(UPPER(MAESTRO!$L$3:$L$1000)="CONFIRMADO")),ROWS($A$3:A158))),"")</f>
        <v/>
      </c>
      <c r="J158" s="27" t="str">
        <f ca="1">IFERROR(INDEX(MAESTRO!J:J,_xludf.AGGREGATE(15,6,ROW(MAESTRO!$B$3:$B$1000)/((MAESTRO!$B$3:$B$1000="OPA")*(UPPER(MAESTRO!$L$3:$L$1000)="CONFIRMADO")),ROWS($A$3:A158))),"")</f>
        <v/>
      </c>
      <c r="K158" s="27" t="str">
        <f ca="1">IFERROR(INDEX(MAESTRO!K:K,_xludf.AGGREGATE(15,6,ROW(MAESTRO!$B$3:$B$1000)/((MAESTRO!$B$3:$B$1000="OPA")*(UPPER(MAESTRO!$L$3:$L$1000)="CONFIRMADO")),ROWS($A$3:A158))),"")</f>
        <v/>
      </c>
      <c r="L158" s="27" t="str">
        <f ca="1">IFERROR(INDEX(MAESTRO!L:L,_xludf.AGGREGATE(15,6,ROW(MAESTRO!$B$3:$B$1000)/((MAESTRO!$B$3:$B$1000="OPA")*(UPPER(MAESTRO!$L$3:$L$1000)="CONFIRMADO")),ROWS($A$3:A158))),"")</f>
        <v/>
      </c>
      <c r="M158" s="27" t="str">
        <f ca="1">IFERROR(INDEX(MAESTRO!M:M,_xludf.AGGREGATE(15,6,ROW(MAESTRO!$B$3:$B$1000)/((MAESTRO!$B$3:$B$1000="OPA")*(UPPER(MAESTRO!$L$3:$L$1000)="CONFIRMADO")),ROWS($A$3:A158))),"")</f>
        <v/>
      </c>
      <c r="N158" s="27" t="str">
        <f ca="1">IFERROR(INDEX(MAESTRO!N:N,_xludf.AGGREGATE(15,6,ROW(MAESTRO!$B$3:$B$1000)/((MAESTRO!$B$3:$B$1000="OPA")*(UPPER(MAESTRO!$L$3:$L$1000)="CONFIRMADO")),ROWS($A$3:A158))),"")</f>
        <v/>
      </c>
      <c r="O158" s="27" t="str">
        <f ca="1">IFERROR(INDEX(MAESTRO!O:O,_xludf.AGGREGATE(15,6,ROW(MAESTRO!$B$3:$B$1000)/((MAESTRO!$B$3:$B$1000="OPA")*(UPPER(MAESTRO!$L$3:$L$1000)="CONFIRMADO")),ROWS($A$3:A158))),"")</f>
        <v/>
      </c>
      <c r="P158" s="27" t="str">
        <f ca="1">IFERROR(INDEX(MAESTRO!P:P,_xludf.AGGREGATE(15,6,ROW(MAESTRO!$B$3:$B$1000)/((MAESTRO!$B$3:$B$1000="OPA")*(UPPER(MAESTRO!$L$3:$L$1000)="CONFIRMADO")),ROWS($A$3:A158))),"")</f>
        <v/>
      </c>
      <c r="Q158" s="27" t="str">
        <f ca="1">IFERROR(INDEX(MAESTRO!Q:Q,_xludf.AGGREGATE(15,6,ROW(MAESTRO!$B$3:$B$1000)/((MAESTRO!$B$3:$B$1000="OPA")*(UPPER(MAESTRO!$L$3:$L$1000)="CONFIRMADO")),ROWS($A$3:A158))),"")</f>
        <v/>
      </c>
      <c r="R158" s="27" t="str">
        <f ca="1">IFERROR(INDEX(MAESTRO!R:R,_xludf.AGGREGATE(15,6,ROW(MAESTRO!$B$3:$B$1000)/((MAESTRO!$B$3:$B$1000="OPA")*(UPPER(MAESTRO!$L$3:$L$1000)="CONFIRMADO")),ROWS($A$3:A158))),"")</f>
        <v/>
      </c>
      <c r="S158" s="27" t="str">
        <f ca="1">IFERROR(INDEX(MAESTRO!S:S,_xludf.AGGREGATE(15,6,ROW(MAESTRO!$B$3:$B$1000)/((MAESTRO!$B$3:$B$1000="OPA")*(UPPER(MAESTRO!$L$3:$L$1000)="CONFIRMADO")),ROWS($A$3:A158))),"")</f>
        <v/>
      </c>
      <c r="T158" s="27" t="str">
        <f ca="1">IFERROR(INDEX(MAESTRO!T:T,_xludf.AGGREGATE(15,6,ROW(MAESTRO!$B$3:$B$1000)/((MAESTRO!$B$3:$B$1000="OPA")*(UPPER(MAESTRO!$L$3:$L$1000)="CONFIRMADO")),ROWS($A$3:A158))),"")</f>
        <v/>
      </c>
      <c r="U158" s="27" t="str">
        <f ca="1">IFERROR(INDEX(MAESTRO!U:U,_xludf.AGGREGATE(15,6,ROW(MAESTRO!$B$3:$B$1000)/((MAESTRO!$B$3:$B$1000="OPA")*(UPPER(MAESTRO!$L$3:$L$1000)="CONFIRMADO")),ROWS($A$3:A158))),"")</f>
        <v/>
      </c>
      <c r="V158" s="27" t="str">
        <f ca="1">IFERROR(INDEX(MAESTRO!V:V,_xludf.AGGREGATE(15,6,ROW(MAESTRO!$B$3:$B$1000)/((MAESTRO!$B$3:$B$1000="OPA")*(UPPER(MAESTRO!$L$3:$L$1000)="CONFIRMADO")),ROWS($A$3:A158))),"")</f>
        <v/>
      </c>
      <c r="W158" s="27" t="str">
        <f ca="1">IFERROR(INDEX(MAESTRO!W:W,_xludf.AGGREGATE(15,6,ROW(MAESTRO!$B$3:$B$1000)/((MAESTRO!$B$3:$B$1000="OPA")*(UPPER(MAESTRO!$L$3:$L$1000)="CONFIRMADO")),ROWS($A$3:A158))),"")</f>
        <v/>
      </c>
      <c r="X158" s="27" t="str">
        <f ca="1">IFERROR(INDEX(MAESTRO!X:X,_xludf.AGGREGATE(15,6,ROW(MAESTRO!$B$3:$B$1000)/((MAESTRO!$B$3:$B$1000="OPA")*(UPPER(MAESTRO!$L$3:$L$1000)="CONFIRMADO")),ROWS($A$3:A158))),"")</f>
        <v/>
      </c>
    </row>
    <row r="159" spans="1:24" ht="22.05" customHeight="1">
      <c r="A159" s="10" t="str">
        <f ca="1">IFERROR(INDEX(MAESTRO!A:A,_xludf.AGGREGATE(15,6,ROW(MAESTRO!$B$3:$B$1000)/((MAESTRO!$B$3:$B$1000="OPA")*(UPPER(MAESTRO!$L$3:$L$1000)="CONFIRMADO")),ROWS($A$3:A159))),"")</f>
        <v/>
      </c>
      <c r="B159" s="10" t="str">
        <f ca="1">IFERROR(INDEX(MAESTRO!B:B,_xludf.AGGREGATE(15,6,ROW(MAESTRO!$B$3:$B$1000)/((MAESTRO!$B$3:$B$1000="OPA")*(UPPER(MAESTRO!$L$3:$L$1000)="CONFIRMADO")),ROWS($A$3:A159))),"")</f>
        <v/>
      </c>
      <c r="C159" s="10" t="str">
        <f ca="1">IFERROR(INDEX(MAESTRO!C:C,_xludf.AGGREGATE(15,6,ROW(MAESTRO!$B$3:$B$1000)/((MAESTRO!$B$3:$B$1000="OPA")*(UPPER(MAESTRO!$L$3:$L$1000)="CONFIRMADO")),ROWS($A$3:A159))),"")</f>
        <v/>
      </c>
      <c r="D159" s="10" t="str">
        <f ca="1">IFERROR(INDEX(MAESTRO!D:D,_xludf.AGGREGATE(15,6,ROW(MAESTRO!$B$3:$B$1000)/((MAESTRO!$B$3:$B$1000="OPA")*(UPPER(MAESTRO!$L$3:$L$1000)="CONFIRMADO")),ROWS($A$3:A159))),"")</f>
        <v/>
      </c>
      <c r="E159" s="10" t="str">
        <f ca="1">IFERROR(INDEX(MAESTRO!E:E,_xludf.AGGREGATE(15,6,ROW(MAESTRO!$B$3:$B$1000)/((MAESTRO!$B$3:$B$1000="OPA")*(UPPER(MAESTRO!$L$3:$L$1000)="CONFIRMADO")),ROWS($A$3:A159))),"")</f>
        <v/>
      </c>
      <c r="F159" s="10" t="str">
        <f ca="1">IFERROR(INDEX(MAESTRO!F:F,_xludf.AGGREGATE(15,6,ROW(MAESTRO!$B$3:$B$1000)/((MAESTRO!$B$3:$B$1000="OPA")*(UPPER(MAESTRO!$L$3:$L$1000)="CONFIRMADO")),ROWS($A$3:A159))),"")</f>
        <v/>
      </c>
      <c r="G159" s="10" t="str">
        <f ca="1">IFERROR(INDEX(MAESTRO!G:G,_xludf.AGGREGATE(15,6,ROW(MAESTRO!$B$3:$B$1000)/((MAESTRO!$B$3:$B$1000="OPA")*(UPPER(MAESTRO!$L$3:$L$1000)="CONFIRMADO")),ROWS($A$3:A159))),"")</f>
        <v/>
      </c>
      <c r="H159" s="10" t="str">
        <f ca="1">IFERROR(INDEX(MAESTRO!H:H,_xludf.AGGREGATE(15,6,ROW(MAESTRO!$B$3:$B$1000)/((MAESTRO!$B$3:$B$1000="OPA")*(UPPER(MAESTRO!$L$3:$L$1000)="CONFIRMADO")),ROWS($A$3:A159))),"")</f>
        <v/>
      </c>
      <c r="I159" s="10" t="str">
        <f ca="1">IFERROR(INDEX(MAESTRO!I:I,_xludf.AGGREGATE(15,6,ROW(MAESTRO!$B$3:$B$1000)/((MAESTRO!$B$3:$B$1000="OPA")*(UPPER(MAESTRO!$L$3:$L$1000)="CONFIRMADO")),ROWS($A$3:A159))),"")</f>
        <v/>
      </c>
      <c r="J159" s="10" t="str">
        <f ca="1">IFERROR(INDEX(MAESTRO!J:J,_xludf.AGGREGATE(15,6,ROW(MAESTRO!$B$3:$B$1000)/((MAESTRO!$B$3:$B$1000="OPA")*(UPPER(MAESTRO!$L$3:$L$1000)="CONFIRMADO")),ROWS($A$3:A159))),"")</f>
        <v/>
      </c>
      <c r="K159" s="10" t="str">
        <f ca="1">IFERROR(INDEX(MAESTRO!K:K,_xludf.AGGREGATE(15,6,ROW(MAESTRO!$B$3:$B$1000)/((MAESTRO!$B$3:$B$1000="OPA")*(UPPER(MAESTRO!$L$3:$L$1000)="CONFIRMADO")),ROWS($A$3:A159))),"")</f>
        <v/>
      </c>
      <c r="L159" s="10" t="str">
        <f ca="1">IFERROR(INDEX(MAESTRO!L:L,_xludf.AGGREGATE(15,6,ROW(MAESTRO!$B$3:$B$1000)/((MAESTRO!$B$3:$B$1000="OPA")*(UPPER(MAESTRO!$L$3:$L$1000)="CONFIRMADO")),ROWS($A$3:A159))),"")</f>
        <v/>
      </c>
      <c r="M159" s="10" t="str">
        <f ca="1">IFERROR(INDEX(MAESTRO!M:M,_xludf.AGGREGATE(15,6,ROW(MAESTRO!$B$3:$B$1000)/((MAESTRO!$B$3:$B$1000="OPA")*(UPPER(MAESTRO!$L$3:$L$1000)="CONFIRMADO")),ROWS($A$3:A159))),"")</f>
        <v/>
      </c>
      <c r="N159" s="10" t="str">
        <f ca="1">IFERROR(INDEX(MAESTRO!N:N,_xludf.AGGREGATE(15,6,ROW(MAESTRO!$B$3:$B$1000)/((MAESTRO!$B$3:$B$1000="OPA")*(UPPER(MAESTRO!$L$3:$L$1000)="CONFIRMADO")),ROWS($A$3:A159))),"")</f>
        <v/>
      </c>
      <c r="O159" s="10" t="str">
        <f ca="1">IFERROR(INDEX(MAESTRO!O:O,_xludf.AGGREGATE(15,6,ROW(MAESTRO!$B$3:$B$1000)/((MAESTRO!$B$3:$B$1000="OPA")*(UPPER(MAESTRO!$L$3:$L$1000)="CONFIRMADO")),ROWS($A$3:A159))),"")</f>
        <v/>
      </c>
      <c r="P159" s="10" t="str">
        <f ca="1">IFERROR(INDEX(MAESTRO!P:P,_xludf.AGGREGATE(15,6,ROW(MAESTRO!$B$3:$B$1000)/((MAESTRO!$B$3:$B$1000="OPA")*(UPPER(MAESTRO!$L$3:$L$1000)="CONFIRMADO")),ROWS($A$3:A159))),"")</f>
        <v/>
      </c>
      <c r="Q159" s="10" t="str">
        <f ca="1">IFERROR(INDEX(MAESTRO!Q:Q,_xludf.AGGREGATE(15,6,ROW(MAESTRO!$B$3:$B$1000)/((MAESTRO!$B$3:$B$1000="OPA")*(UPPER(MAESTRO!$L$3:$L$1000)="CONFIRMADO")),ROWS($A$3:A159))),"")</f>
        <v/>
      </c>
      <c r="R159" s="10" t="str">
        <f ca="1">IFERROR(INDEX(MAESTRO!R:R,_xludf.AGGREGATE(15,6,ROW(MAESTRO!$B$3:$B$1000)/((MAESTRO!$B$3:$B$1000="OPA")*(UPPER(MAESTRO!$L$3:$L$1000)="CONFIRMADO")),ROWS($A$3:A159))),"")</f>
        <v/>
      </c>
      <c r="S159" s="10" t="str">
        <f ca="1">IFERROR(INDEX(MAESTRO!S:S,_xludf.AGGREGATE(15,6,ROW(MAESTRO!$B$3:$B$1000)/((MAESTRO!$B$3:$B$1000="OPA")*(UPPER(MAESTRO!$L$3:$L$1000)="CONFIRMADO")),ROWS($A$3:A159))),"")</f>
        <v/>
      </c>
      <c r="T159" s="10" t="str">
        <f ca="1">IFERROR(INDEX(MAESTRO!T:T,_xludf.AGGREGATE(15,6,ROW(MAESTRO!$B$3:$B$1000)/((MAESTRO!$B$3:$B$1000="OPA")*(UPPER(MAESTRO!$L$3:$L$1000)="CONFIRMADO")),ROWS($A$3:A159))),"")</f>
        <v/>
      </c>
      <c r="U159" s="10" t="str">
        <f ca="1">IFERROR(INDEX(MAESTRO!U:U,_xludf.AGGREGATE(15,6,ROW(MAESTRO!$B$3:$B$1000)/((MAESTRO!$B$3:$B$1000="OPA")*(UPPER(MAESTRO!$L$3:$L$1000)="CONFIRMADO")),ROWS($A$3:A159))),"")</f>
        <v/>
      </c>
      <c r="V159" s="10" t="str">
        <f ca="1">IFERROR(INDEX(MAESTRO!V:V,_xludf.AGGREGATE(15,6,ROW(MAESTRO!$B$3:$B$1000)/((MAESTRO!$B$3:$B$1000="OPA")*(UPPER(MAESTRO!$L$3:$L$1000)="CONFIRMADO")),ROWS($A$3:A159))),"")</f>
        <v/>
      </c>
      <c r="W159" s="10" t="str">
        <f ca="1">IFERROR(INDEX(MAESTRO!W:W,_xludf.AGGREGATE(15,6,ROW(MAESTRO!$B$3:$B$1000)/((MAESTRO!$B$3:$B$1000="OPA")*(UPPER(MAESTRO!$L$3:$L$1000)="CONFIRMADO")),ROWS($A$3:A159))),"")</f>
        <v/>
      </c>
      <c r="X159" s="10" t="str">
        <f ca="1">IFERROR(INDEX(MAESTRO!X:X,_xludf.AGGREGATE(15,6,ROW(MAESTRO!$B$3:$B$1000)/((MAESTRO!$B$3:$B$1000="OPA")*(UPPER(MAESTRO!$L$3:$L$1000)="CONFIRMADO")),ROWS($A$3:A159))),"")</f>
        <v/>
      </c>
    </row>
    <row r="160" spans="1:24" ht="22.05" customHeight="1">
      <c r="A160" s="27" t="str">
        <f ca="1">IFERROR(INDEX(MAESTRO!A:A,_xludf.AGGREGATE(15,6,ROW(MAESTRO!$B$3:$B$1000)/((MAESTRO!$B$3:$B$1000="OPA")*(UPPER(MAESTRO!$L$3:$L$1000)="CONFIRMADO")),ROWS($A$3:A160))),"")</f>
        <v/>
      </c>
      <c r="B160" s="27" t="str">
        <f ca="1">IFERROR(INDEX(MAESTRO!B:B,_xludf.AGGREGATE(15,6,ROW(MAESTRO!$B$3:$B$1000)/((MAESTRO!$B$3:$B$1000="OPA")*(UPPER(MAESTRO!$L$3:$L$1000)="CONFIRMADO")),ROWS($A$3:A160))),"")</f>
        <v/>
      </c>
      <c r="C160" s="27" t="str">
        <f ca="1">IFERROR(INDEX(MAESTRO!C:C,_xludf.AGGREGATE(15,6,ROW(MAESTRO!$B$3:$B$1000)/((MAESTRO!$B$3:$B$1000="OPA")*(UPPER(MAESTRO!$L$3:$L$1000)="CONFIRMADO")),ROWS($A$3:A160))),"")</f>
        <v/>
      </c>
      <c r="D160" s="27" t="str">
        <f ca="1">IFERROR(INDEX(MAESTRO!D:D,_xludf.AGGREGATE(15,6,ROW(MAESTRO!$B$3:$B$1000)/((MAESTRO!$B$3:$B$1000="OPA")*(UPPER(MAESTRO!$L$3:$L$1000)="CONFIRMADO")),ROWS($A$3:A160))),"")</f>
        <v/>
      </c>
      <c r="E160" s="27" t="str">
        <f ca="1">IFERROR(INDEX(MAESTRO!E:E,_xludf.AGGREGATE(15,6,ROW(MAESTRO!$B$3:$B$1000)/((MAESTRO!$B$3:$B$1000="OPA")*(UPPER(MAESTRO!$L$3:$L$1000)="CONFIRMADO")),ROWS($A$3:A160))),"")</f>
        <v/>
      </c>
      <c r="F160" s="27" t="str">
        <f ca="1">IFERROR(INDEX(MAESTRO!F:F,_xludf.AGGREGATE(15,6,ROW(MAESTRO!$B$3:$B$1000)/((MAESTRO!$B$3:$B$1000="OPA")*(UPPER(MAESTRO!$L$3:$L$1000)="CONFIRMADO")),ROWS($A$3:A160))),"")</f>
        <v/>
      </c>
      <c r="G160" s="27" t="str">
        <f ca="1">IFERROR(INDEX(MAESTRO!G:G,_xludf.AGGREGATE(15,6,ROW(MAESTRO!$B$3:$B$1000)/((MAESTRO!$B$3:$B$1000="OPA")*(UPPER(MAESTRO!$L$3:$L$1000)="CONFIRMADO")),ROWS($A$3:A160))),"")</f>
        <v/>
      </c>
      <c r="H160" s="27" t="str">
        <f ca="1">IFERROR(INDEX(MAESTRO!H:H,_xludf.AGGREGATE(15,6,ROW(MAESTRO!$B$3:$B$1000)/((MAESTRO!$B$3:$B$1000="OPA")*(UPPER(MAESTRO!$L$3:$L$1000)="CONFIRMADO")),ROWS($A$3:A160))),"")</f>
        <v/>
      </c>
      <c r="I160" s="27" t="str">
        <f ca="1">IFERROR(INDEX(MAESTRO!I:I,_xludf.AGGREGATE(15,6,ROW(MAESTRO!$B$3:$B$1000)/((MAESTRO!$B$3:$B$1000="OPA")*(UPPER(MAESTRO!$L$3:$L$1000)="CONFIRMADO")),ROWS($A$3:A160))),"")</f>
        <v/>
      </c>
      <c r="J160" s="27" t="str">
        <f ca="1">IFERROR(INDEX(MAESTRO!J:J,_xludf.AGGREGATE(15,6,ROW(MAESTRO!$B$3:$B$1000)/((MAESTRO!$B$3:$B$1000="OPA")*(UPPER(MAESTRO!$L$3:$L$1000)="CONFIRMADO")),ROWS($A$3:A160))),"")</f>
        <v/>
      </c>
      <c r="K160" s="27" t="str">
        <f ca="1">IFERROR(INDEX(MAESTRO!K:K,_xludf.AGGREGATE(15,6,ROW(MAESTRO!$B$3:$B$1000)/((MAESTRO!$B$3:$B$1000="OPA")*(UPPER(MAESTRO!$L$3:$L$1000)="CONFIRMADO")),ROWS($A$3:A160))),"")</f>
        <v/>
      </c>
      <c r="L160" s="27" t="str">
        <f ca="1">IFERROR(INDEX(MAESTRO!L:L,_xludf.AGGREGATE(15,6,ROW(MAESTRO!$B$3:$B$1000)/((MAESTRO!$B$3:$B$1000="OPA")*(UPPER(MAESTRO!$L$3:$L$1000)="CONFIRMADO")),ROWS($A$3:A160))),"")</f>
        <v/>
      </c>
      <c r="M160" s="27" t="str">
        <f ca="1">IFERROR(INDEX(MAESTRO!M:M,_xludf.AGGREGATE(15,6,ROW(MAESTRO!$B$3:$B$1000)/((MAESTRO!$B$3:$B$1000="OPA")*(UPPER(MAESTRO!$L$3:$L$1000)="CONFIRMADO")),ROWS($A$3:A160))),"")</f>
        <v/>
      </c>
      <c r="N160" s="27" t="str">
        <f ca="1">IFERROR(INDEX(MAESTRO!N:N,_xludf.AGGREGATE(15,6,ROW(MAESTRO!$B$3:$B$1000)/((MAESTRO!$B$3:$B$1000="OPA")*(UPPER(MAESTRO!$L$3:$L$1000)="CONFIRMADO")),ROWS($A$3:A160))),"")</f>
        <v/>
      </c>
      <c r="O160" s="27" t="str">
        <f ca="1">IFERROR(INDEX(MAESTRO!O:O,_xludf.AGGREGATE(15,6,ROW(MAESTRO!$B$3:$B$1000)/((MAESTRO!$B$3:$B$1000="OPA")*(UPPER(MAESTRO!$L$3:$L$1000)="CONFIRMADO")),ROWS($A$3:A160))),"")</f>
        <v/>
      </c>
      <c r="P160" s="27" t="str">
        <f ca="1">IFERROR(INDEX(MAESTRO!P:P,_xludf.AGGREGATE(15,6,ROW(MAESTRO!$B$3:$B$1000)/((MAESTRO!$B$3:$B$1000="OPA")*(UPPER(MAESTRO!$L$3:$L$1000)="CONFIRMADO")),ROWS($A$3:A160))),"")</f>
        <v/>
      </c>
      <c r="Q160" s="27" t="str">
        <f ca="1">IFERROR(INDEX(MAESTRO!Q:Q,_xludf.AGGREGATE(15,6,ROW(MAESTRO!$B$3:$B$1000)/((MAESTRO!$B$3:$B$1000="OPA")*(UPPER(MAESTRO!$L$3:$L$1000)="CONFIRMADO")),ROWS($A$3:A160))),"")</f>
        <v/>
      </c>
      <c r="R160" s="27" t="str">
        <f ca="1">IFERROR(INDEX(MAESTRO!R:R,_xludf.AGGREGATE(15,6,ROW(MAESTRO!$B$3:$B$1000)/((MAESTRO!$B$3:$B$1000="OPA")*(UPPER(MAESTRO!$L$3:$L$1000)="CONFIRMADO")),ROWS($A$3:A160))),"")</f>
        <v/>
      </c>
      <c r="S160" s="27" t="str">
        <f ca="1">IFERROR(INDEX(MAESTRO!S:S,_xludf.AGGREGATE(15,6,ROW(MAESTRO!$B$3:$B$1000)/((MAESTRO!$B$3:$B$1000="OPA")*(UPPER(MAESTRO!$L$3:$L$1000)="CONFIRMADO")),ROWS($A$3:A160))),"")</f>
        <v/>
      </c>
      <c r="T160" s="27" t="str">
        <f ca="1">IFERROR(INDEX(MAESTRO!T:T,_xludf.AGGREGATE(15,6,ROW(MAESTRO!$B$3:$B$1000)/((MAESTRO!$B$3:$B$1000="OPA")*(UPPER(MAESTRO!$L$3:$L$1000)="CONFIRMADO")),ROWS($A$3:A160))),"")</f>
        <v/>
      </c>
      <c r="U160" s="27" t="str">
        <f ca="1">IFERROR(INDEX(MAESTRO!U:U,_xludf.AGGREGATE(15,6,ROW(MAESTRO!$B$3:$B$1000)/((MAESTRO!$B$3:$B$1000="OPA")*(UPPER(MAESTRO!$L$3:$L$1000)="CONFIRMADO")),ROWS($A$3:A160))),"")</f>
        <v/>
      </c>
      <c r="V160" s="27" t="str">
        <f ca="1">IFERROR(INDEX(MAESTRO!V:V,_xludf.AGGREGATE(15,6,ROW(MAESTRO!$B$3:$B$1000)/((MAESTRO!$B$3:$B$1000="OPA")*(UPPER(MAESTRO!$L$3:$L$1000)="CONFIRMADO")),ROWS($A$3:A160))),"")</f>
        <v/>
      </c>
      <c r="W160" s="27" t="str">
        <f ca="1">IFERROR(INDEX(MAESTRO!W:W,_xludf.AGGREGATE(15,6,ROW(MAESTRO!$B$3:$B$1000)/((MAESTRO!$B$3:$B$1000="OPA")*(UPPER(MAESTRO!$L$3:$L$1000)="CONFIRMADO")),ROWS($A$3:A160))),"")</f>
        <v/>
      </c>
      <c r="X160" s="27" t="str">
        <f ca="1">IFERROR(INDEX(MAESTRO!X:X,_xludf.AGGREGATE(15,6,ROW(MAESTRO!$B$3:$B$1000)/((MAESTRO!$B$3:$B$1000="OPA")*(UPPER(MAESTRO!$L$3:$L$1000)="CONFIRMADO")),ROWS($A$3:A160))),"")</f>
        <v/>
      </c>
    </row>
    <row r="161" spans="1:24" ht="22.05" customHeight="1">
      <c r="A161" s="10" t="str">
        <f ca="1">IFERROR(INDEX(MAESTRO!A:A,_xludf.AGGREGATE(15,6,ROW(MAESTRO!$B$3:$B$1000)/((MAESTRO!$B$3:$B$1000="OPA")*(UPPER(MAESTRO!$L$3:$L$1000)="CONFIRMADO")),ROWS($A$3:A161))),"")</f>
        <v/>
      </c>
      <c r="B161" s="10" t="str">
        <f ca="1">IFERROR(INDEX(MAESTRO!B:B,_xludf.AGGREGATE(15,6,ROW(MAESTRO!$B$3:$B$1000)/((MAESTRO!$B$3:$B$1000="OPA")*(UPPER(MAESTRO!$L$3:$L$1000)="CONFIRMADO")),ROWS($A$3:A161))),"")</f>
        <v/>
      </c>
      <c r="C161" s="10" t="str">
        <f ca="1">IFERROR(INDEX(MAESTRO!C:C,_xludf.AGGREGATE(15,6,ROW(MAESTRO!$B$3:$B$1000)/((MAESTRO!$B$3:$B$1000="OPA")*(UPPER(MAESTRO!$L$3:$L$1000)="CONFIRMADO")),ROWS($A$3:A161))),"")</f>
        <v/>
      </c>
      <c r="D161" s="10" t="str">
        <f ca="1">IFERROR(INDEX(MAESTRO!D:D,_xludf.AGGREGATE(15,6,ROW(MAESTRO!$B$3:$B$1000)/((MAESTRO!$B$3:$B$1000="OPA")*(UPPER(MAESTRO!$L$3:$L$1000)="CONFIRMADO")),ROWS($A$3:A161))),"")</f>
        <v/>
      </c>
      <c r="E161" s="10" t="str">
        <f ca="1">IFERROR(INDEX(MAESTRO!E:E,_xludf.AGGREGATE(15,6,ROW(MAESTRO!$B$3:$B$1000)/((MAESTRO!$B$3:$B$1000="OPA")*(UPPER(MAESTRO!$L$3:$L$1000)="CONFIRMADO")),ROWS($A$3:A161))),"")</f>
        <v/>
      </c>
      <c r="F161" s="10" t="str">
        <f ca="1">IFERROR(INDEX(MAESTRO!F:F,_xludf.AGGREGATE(15,6,ROW(MAESTRO!$B$3:$B$1000)/((MAESTRO!$B$3:$B$1000="OPA")*(UPPER(MAESTRO!$L$3:$L$1000)="CONFIRMADO")),ROWS($A$3:A161))),"")</f>
        <v/>
      </c>
      <c r="G161" s="10" t="str">
        <f ca="1">IFERROR(INDEX(MAESTRO!G:G,_xludf.AGGREGATE(15,6,ROW(MAESTRO!$B$3:$B$1000)/((MAESTRO!$B$3:$B$1000="OPA")*(UPPER(MAESTRO!$L$3:$L$1000)="CONFIRMADO")),ROWS($A$3:A161))),"")</f>
        <v/>
      </c>
      <c r="H161" s="10" t="str">
        <f ca="1">IFERROR(INDEX(MAESTRO!H:H,_xludf.AGGREGATE(15,6,ROW(MAESTRO!$B$3:$B$1000)/((MAESTRO!$B$3:$B$1000="OPA")*(UPPER(MAESTRO!$L$3:$L$1000)="CONFIRMADO")),ROWS($A$3:A161))),"")</f>
        <v/>
      </c>
      <c r="I161" s="10" t="str">
        <f ca="1">IFERROR(INDEX(MAESTRO!I:I,_xludf.AGGREGATE(15,6,ROW(MAESTRO!$B$3:$B$1000)/((MAESTRO!$B$3:$B$1000="OPA")*(UPPER(MAESTRO!$L$3:$L$1000)="CONFIRMADO")),ROWS($A$3:A161))),"")</f>
        <v/>
      </c>
      <c r="J161" s="10" t="str">
        <f ca="1">IFERROR(INDEX(MAESTRO!J:J,_xludf.AGGREGATE(15,6,ROW(MAESTRO!$B$3:$B$1000)/((MAESTRO!$B$3:$B$1000="OPA")*(UPPER(MAESTRO!$L$3:$L$1000)="CONFIRMADO")),ROWS($A$3:A161))),"")</f>
        <v/>
      </c>
      <c r="K161" s="10" t="str">
        <f ca="1">IFERROR(INDEX(MAESTRO!K:K,_xludf.AGGREGATE(15,6,ROW(MAESTRO!$B$3:$B$1000)/((MAESTRO!$B$3:$B$1000="OPA")*(UPPER(MAESTRO!$L$3:$L$1000)="CONFIRMADO")),ROWS($A$3:A161))),"")</f>
        <v/>
      </c>
      <c r="L161" s="10" t="str">
        <f ca="1">IFERROR(INDEX(MAESTRO!L:L,_xludf.AGGREGATE(15,6,ROW(MAESTRO!$B$3:$B$1000)/((MAESTRO!$B$3:$B$1000="OPA")*(UPPER(MAESTRO!$L$3:$L$1000)="CONFIRMADO")),ROWS($A$3:A161))),"")</f>
        <v/>
      </c>
      <c r="M161" s="10" t="str">
        <f ca="1">IFERROR(INDEX(MAESTRO!M:M,_xludf.AGGREGATE(15,6,ROW(MAESTRO!$B$3:$B$1000)/((MAESTRO!$B$3:$B$1000="OPA")*(UPPER(MAESTRO!$L$3:$L$1000)="CONFIRMADO")),ROWS($A$3:A161))),"")</f>
        <v/>
      </c>
      <c r="N161" s="10" t="str">
        <f ca="1">IFERROR(INDEX(MAESTRO!N:N,_xludf.AGGREGATE(15,6,ROW(MAESTRO!$B$3:$B$1000)/((MAESTRO!$B$3:$B$1000="OPA")*(UPPER(MAESTRO!$L$3:$L$1000)="CONFIRMADO")),ROWS($A$3:A161))),"")</f>
        <v/>
      </c>
      <c r="O161" s="10" t="str">
        <f ca="1">IFERROR(INDEX(MAESTRO!O:O,_xludf.AGGREGATE(15,6,ROW(MAESTRO!$B$3:$B$1000)/((MAESTRO!$B$3:$B$1000="OPA")*(UPPER(MAESTRO!$L$3:$L$1000)="CONFIRMADO")),ROWS($A$3:A161))),"")</f>
        <v/>
      </c>
      <c r="P161" s="10" t="str">
        <f ca="1">IFERROR(INDEX(MAESTRO!P:P,_xludf.AGGREGATE(15,6,ROW(MAESTRO!$B$3:$B$1000)/((MAESTRO!$B$3:$B$1000="OPA")*(UPPER(MAESTRO!$L$3:$L$1000)="CONFIRMADO")),ROWS($A$3:A161))),"")</f>
        <v/>
      </c>
      <c r="Q161" s="10" t="str">
        <f ca="1">IFERROR(INDEX(MAESTRO!Q:Q,_xludf.AGGREGATE(15,6,ROW(MAESTRO!$B$3:$B$1000)/((MAESTRO!$B$3:$B$1000="OPA")*(UPPER(MAESTRO!$L$3:$L$1000)="CONFIRMADO")),ROWS($A$3:A161))),"")</f>
        <v/>
      </c>
      <c r="R161" s="10" t="str">
        <f ca="1">IFERROR(INDEX(MAESTRO!R:R,_xludf.AGGREGATE(15,6,ROW(MAESTRO!$B$3:$B$1000)/((MAESTRO!$B$3:$B$1000="OPA")*(UPPER(MAESTRO!$L$3:$L$1000)="CONFIRMADO")),ROWS($A$3:A161))),"")</f>
        <v/>
      </c>
      <c r="S161" s="10" t="str">
        <f ca="1">IFERROR(INDEX(MAESTRO!S:S,_xludf.AGGREGATE(15,6,ROW(MAESTRO!$B$3:$B$1000)/((MAESTRO!$B$3:$B$1000="OPA")*(UPPER(MAESTRO!$L$3:$L$1000)="CONFIRMADO")),ROWS($A$3:A161))),"")</f>
        <v/>
      </c>
      <c r="T161" s="10" t="str">
        <f ca="1">IFERROR(INDEX(MAESTRO!T:T,_xludf.AGGREGATE(15,6,ROW(MAESTRO!$B$3:$B$1000)/((MAESTRO!$B$3:$B$1000="OPA")*(UPPER(MAESTRO!$L$3:$L$1000)="CONFIRMADO")),ROWS($A$3:A161))),"")</f>
        <v/>
      </c>
      <c r="U161" s="10" t="str">
        <f ca="1">IFERROR(INDEX(MAESTRO!U:U,_xludf.AGGREGATE(15,6,ROW(MAESTRO!$B$3:$B$1000)/((MAESTRO!$B$3:$B$1000="OPA")*(UPPER(MAESTRO!$L$3:$L$1000)="CONFIRMADO")),ROWS($A$3:A161))),"")</f>
        <v/>
      </c>
      <c r="V161" s="10" t="str">
        <f ca="1">IFERROR(INDEX(MAESTRO!V:V,_xludf.AGGREGATE(15,6,ROW(MAESTRO!$B$3:$B$1000)/((MAESTRO!$B$3:$B$1000="OPA")*(UPPER(MAESTRO!$L$3:$L$1000)="CONFIRMADO")),ROWS($A$3:A161))),"")</f>
        <v/>
      </c>
      <c r="W161" s="10" t="str">
        <f ca="1">IFERROR(INDEX(MAESTRO!W:W,_xludf.AGGREGATE(15,6,ROW(MAESTRO!$B$3:$B$1000)/((MAESTRO!$B$3:$B$1000="OPA")*(UPPER(MAESTRO!$L$3:$L$1000)="CONFIRMADO")),ROWS($A$3:A161))),"")</f>
        <v/>
      </c>
      <c r="X161" s="10" t="str">
        <f ca="1">IFERROR(INDEX(MAESTRO!X:X,_xludf.AGGREGATE(15,6,ROW(MAESTRO!$B$3:$B$1000)/((MAESTRO!$B$3:$B$1000="OPA")*(UPPER(MAESTRO!$L$3:$L$1000)="CONFIRMADO")),ROWS($A$3:A161))),"")</f>
        <v/>
      </c>
    </row>
    <row r="162" spans="1:24" ht="22.05" customHeight="1">
      <c r="A162" s="27" t="str">
        <f ca="1">IFERROR(INDEX(MAESTRO!A:A,_xludf.AGGREGATE(15,6,ROW(MAESTRO!$B$3:$B$1000)/((MAESTRO!$B$3:$B$1000="OPA")*(UPPER(MAESTRO!$L$3:$L$1000)="CONFIRMADO")),ROWS($A$3:A162))),"")</f>
        <v/>
      </c>
      <c r="B162" s="27" t="str">
        <f ca="1">IFERROR(INDEX(MAESTRO!B:B,_xludf.AGGREGATE(15,6,ROW(MAESTRO!$B$3:$B$1000)/((MAESTRO!$B$3:$B$1000="OPA")*(UPPER(MAESTRO!$L$3:$L$1000)="CONFIRMADO")),ROWS($A$3:A162))),"")</f>
        <v/>
      </c>
      <c r="C162" s="27" t="str">
        <f ca="1">IFERROR(INDEX(MAESTRO!C:C,_xludf.AGGREGATE(15,6,ROW(MAESTRO!$B$3:$B$1000)/((MAESTRO!$B$3:$B$1000="OPA")*(UPPER(MAESTRO!$L$3:$L$1000)="CONFIRMADO")),ROWS($A$3:A162))),"")</f>
        <v/>
      </c>
      <c r="D162" s="27" t="str">
        <f ca="1">IFERROR(INDEX(MAESTRO!D:D,_xludf.AGGREGATE(15,6,ROW(MAESTRO!$B$3:$B$1000)/((MAESTRO!$B$3:$B$1000="OPA")*(UPPER(MAESTRO!$L$3:$L$1000)="CONFIRMADO")),ROWS($A$3:A162))),"")</f>
        <v/>
      </c>
      <c r="E162" s="27" t="str">
        <f ca="1">IFERROR(INDEX(MAESTRO!E:E,_xludf.AGGREGATE(15,6,ROW(MAESTRO!$B$3:$B$1000)/((MAESTRO!$B$3:$B$1000="OPA")*(UPPER(MAESTRO!$L$3:$L$1000)="CONFIRMADO")),ROWS($A$3:A162))),"")</f>
        <v/>
      </c>
      <c r="F162" s="27" t="str">
        <f ca="1">IFERROR(INDEX(MAESTRO!F:F,_xludf.AGGREGATE(15,6,ROW(MAESTRO!$B$3:$B$1000)/((MAESTRO!$B$3:$B$1000="OPA")*(UPPER(MAESTRO!$L$3:$L$1000)="CONFIRMADO")),ROWS($A$3:A162))),"")</f>
        <v/>
      </c>
      <c r="G162" s="27" t="str">
        <f ca="1">IFERROR(INDEX(MAESTRO!G:G,_xludf.AGGREGATE(15,6,ROW(MAESTRO!$B$3:$B$1000)/((MAESTRO!$B$3:$B$1000="OPA")*(UPPER(MAESTRO!$L$3:$L$1000)="CONFIRMADO")),ROWS($A$3:A162))),"")</f>
        <v/>
      </c>
      <c r="H162" s="27" t="str">
        <f ca="1">IFERROR(INDEX(MAESTRO!H:H,_xludf.AGGREGATE(15,6,ROW(MAESTRO!$B$3:$B$1000)/((MAESTRO!$B$3:$B$1000="OPA")*(UPPER(MAESTRO!$L$3:$L$1000)="CONFIRMADO")),ROWS($A$3:A162))),"")</f>
        <v/>
      </c>
      <c r="I162" s="27" t="str">
        <f ca="1">IFERROR(INDEX(MAESTRO!I:I,_xludf.AGGREGATE(15,6,ROW(MAESTRO!$B$3:$B$1000)/((MAESTRO!$B$3:$B$1000="OPA")*(UPPER(MAESTRO!$L$3:$L$1000)="CONFIRMADO")),ROWS($A$3:A162))),"")</f>
        <v/>
      </c>
      <c r="J162" s="27" t="str">
        <f ca="1">IFERROR(INDEX(MAESTRO!J:J,_xludf.AGGREGATE(15,6,ROW(MAESTRO!$B$3:$B$1000)/((MAESTRO!$B$3:$B$1000="OPA")*(UPPER(MAESTRO!$L$3:$L$1000)="CONFIRMADO")),ROWS($A$3:A162))),"")</f>
        <v/>
      </c>
      <c r="K162" s="27" t="str">
        <f ca="1">IFERROR(INDEX(MAESTRO!K:K,_xludf.AGGREGATE(15,6,ROW(MAESTRO!$B$3:$B$1000)/((MAESTRO!$B$3:$B$1000="OPA")*(UPPER(MAESTRO!$L$3:$L$1000)="CONFIRMADO")),ROWS($A$3:A162))),"")</f>
        <v/>
      </c>
      <c r="L162" s="27" t="str">
        <f ca="1">IFERROR(INDEX(MAESTRO!L:L,_xludf.AGGREGATE(15,6,ROW(MAESTRO!$B$3:$B$1000)/((MAESTRO!$B$3:$B$1000="OPA")*(UPPER(MAESTRO!$L$3:$L$1000)="CONFIRMADO")),ROWS($A$3:A162))),"")</f>
        <v/>
      </c>
      <c r="M162" s="27" t="str">
        <f ca="1">IFERROR(INDEX(MAESTRO!M:M,_xludf.AGGREGATE(15,6,ROW(MAESTRO!$B$3:$B$1000)/((MAESTRO!$B$3:$B$1000="OPA")*(UPPER(MAESTRO!$L$3:$L$1000)="CONFIRMADO")),ROWS($A$3:A162))),"")</f>
        <v/>
      </c>
      <c r="N162" s="27" t="str">
        <f ca="1">IFERROR(INDEX(MAESTRO!N:N,_xludf.AGGREGATE(15,6,ROW(MAESTRO!$B$3:$B$1000)/((MAESTRO!$B$3:$B$1000="OPA")*(UPPER(MAESTRO!$L$3:$L$1000)="CONFIRMADO")),ROWS($A$3:A162))),"")</f>
        <v/>
      </c>
      <c r="O162" s="27" t="str">
        <f ca="1">IFERROR(INDEX(MAESTRO!O:O,_xludf.AGGREGATE(15,6,ROW(MAESTRO!$B$3:$B$1000)/((MAESTRO!$B$3:$B$1000="OPA")*(UPPER(MAESTRO!$L$3:$L$1000)="CONFIRMADO")),ROWS($A$3:A162))),"")</f>
        <v/>
      </c>
      <c r="P162" s="27" t="str">
        <f ca="1">IFERROR(INDEX(MAESTRO!P:P,_xludf.AGGREGATE(15,6,ROW(MAESTRO!$B$3:$B$1000)/((MAESTRO!$B$3:$B$1000="OPA")*(UPPER(MAESTRO!$L$3:$L$1000)="CONFIRMADO")),ROWS($A$3:A162))),"")</f>
        <v/>
      </c>
      <c r="Q162" s="27" t="str">
        <f ca="1">IFERROR(INDEX(MAESTRO!Q:Q,_xludf.AGGREGATE(15,6,ROW(MAESTRO!$B$3:$B$1000)/((MAESTRO!$B$3:$B$1000="OPA")*(UPPER(MAESTRO!$L$3:$L$1000)="CONFIRMADO")),ROWS($A$3:A162))),"")</f>
        <v/>
      </c>
      <c r="R162" s="27" t="str">
        <f ca="1">IFERROR(INDEX(MAESTRO!R:R,_xludf.AGGREGATE(15,6,ROW(MAESTRO!$B$3:$B$1000)/((MAESTRO!$B$3:$B$1000="OPA")*(UPPER(MAESTRO!$L$3:$L$1000)="CONFIRMADO")),ROWS($A$3:A162))),"")</f>
        <v/>
      </c>
      <c r="S162" s="27" t="str">
        <f ca="1">IFERROR(INDEX(MAESTRO!S:S,_xludf.AGGREGATE(15,6,ROW(MAESTRO!$B$3:$B$1000)/((MAESTRO!$B$3:$B$1000="OPA")*(UPPER(MAESTRO!$L$3:$L$1000)="CONFIRMADO")),ROWS($A$3:A162))),"")</f>
        <v/>
      </c>
      <c r="T162" s="27" t="str">
        <f ca="1">IFERROR(INDEX(MAESTRO!T:T,_xludf.AGGREGATE(15,6,ROW(MAESTRO!$B$3:$B$1000)/((MAESTRO!$B$3:$B$1000="OPA")*(UPPER(MAESTRO!$L$3:$L$1000)="CONFIRMADO")),ROWS($A$3:A162))),"")</f>
        <v/>
      </c>
      <c r="U162" s="27" t="str">
        <f ca="1">IFERROR(INDEX(MAESTRO!U:U,_xludf.AGGREGATE(15,6,ROW(MAESTRO!$B$3:$B$1000)/((MAESTRO!$B$3:$B$1000="OPA")*(UPPER(MAESTRO!$L$3:$L$1000)="CONFIRMADO")),ROWS($A$3:A162))),"")</f>
        <v/>
      </c>
      <c r="V162" s="27" t="str">
        <f ca="1">IFERROR(INDEX(MAESTRO!V:V,_xludf.AGGREGATE(15,6,ROW(MAESTRO!$B$3:$B$1000)/((MAESTRO!$B$3:$B$1000="OPA")*(UPPER(MAESTRO!$L$3:$L$1000)="CONFIRMADO")),ROWS($A$3:A162))),"")</f>
        <v/>
      </c>
      <c r="W162" s="27" t="str">
        <f ca="1">IFERROR(INDEX(MAESTRO!W:W,_xludf.AGGREGATE(15,6,ROW(MAESTRO!$B$3:$B$1000)/((MAESTRO!$B$3:$B$1000="OPA")*(UPPER(MAESTRO!$L$3:$L$1000)="CONFIRMADO")),ROWS($A$3:A162))),"")</f>
        <v/>
      </c>
      <c r="X162" s="27" t="str">
        <f ca="1">IFERROR(INDEX(MAESTRO!X:X,_xludf.AGGREGATE(15,6,ROW(MAESTRO!$B$3:$B$1000)/((MAESTRO!$B$3:$B$1000="OPA")*(UPPER(MAESTRO!$L$3:$L$1000)="CONFIRMADO")),ROWS($A$3:A162))),"")</f>
        <v/>
      </c>
    </row>
    <row r="163" spans="1:24" ht="22.05" customHeight="1">
      <c r="A163" s="10" t="str">
        <f ca="1">IFERROR(INDEX(MAESTRO!A:A,_xludf.AGGREGATE(15,6,ROW(MAESTRO!$B$3:$B$1000)/((MAESTRO!$B$3:$B$1000="OPA")*(UPPER(MAESTRO!$L$3:$L$1000)="CONFIRMADO")),ROWS($A$3:A163))),"")</f>
        <v/>
      </c>
      <c r="B163" s="10" t="str">
        <f ca="1">IFERROR(INDEX(MAESTRO!B:B,_xludf.AGGREGATE(15,6,ROW(MAESTRO!$B$3:$B$1000)/((MAESTRO!$B$3:$B$1000="OPA")*(UPPER(MAESTRO!$L$3:$L$1000)="CONFIRMADO")),ROWS($A$3:A163))),"")</f>
        <v/>
      </c>
      <c r="C163" s="10" t="str">
        <f ca="1">IFERROR(INDEX(MAESTRO!C:C,_xludf.AGGREGATE(15,6,ROW(MAESTRO!$B$3:$B$1000)/((MAESTRO!$B$3:$B$1000="OPA")*(UPPER(MAESTRO!$L$3:$L$1000)="CONFIRMADO")),ROWS($A$3:A163))),"")</f>
        <v/>
      </c>
      <c r="D163" s="10" t="str">
        <f ca="1">IFERROR(INDEX(MAESTRO!D:D,_xludf.AGGREGATE(15,6,ROW(MAESTRO!$B$3:$B$1000)/((MAESTRO!$B$3:$B$1000="OPA")*(UPPER(MAESTRO!$L$3:$L$1000)="CONFIRMADO")),ROWS($A$3:A163))),"")</f>
        <v/>
      </c>
      <c r="E163" s="10" t="str">
        <f ca="1">IFERROR(INDEX(MAESTRO!E:E,_xludf.AGGREGATE(15,6,ROW(MAESTRO!$B$3:$B$1000)/((MAESTRO!$B$3:$B$1000="OPA")*(UPPER(MAESTRO!$L$3:$L$1000)="CONFIRMADO")),ROWS($A$3:A163))),"")</f>
        <v/>
      </c>
      <c r="F163" s="10" t="str">
        <f ca="1">IFERROR(INDEX(MAESTRO!F:F,_xludf.AGGREGATE(15,6,ROW(MAESTRO!$B$3:$B$1000)/((MAESTRO!$B$3:$B$1000="OPA")*(UPPER(MAESTRO!$L$3:$L$1000)="CONFIRMADO")),ROWS($A$3:A163))),"")</f>
        <v/>
      </c>
      <c r="G163" s="10" t="str">
        <f ca="1">IFERROR(INDEX(MAESTRO!G:G,_xludf.AGGREGATE(15,6,ROW(MAESTRO!$B$3:$B$1000)/((MAESTRO!$B$3:$B$1000="OPA")*(UPPER(MAESTRO!$L$3:$L$1000)="CONFIRMADO")),ROWS($A$3:A163))),"")</f>
        <v/>
      </c>
      <c r="H163" s="10" t="str">
        <f ca="1">IFERROR(INDEX(MAESTRO!H:H,_xludf.AGGREGATE(15,6,ROW(MAESTRO!$B$3:$B$1000)/((MAESTRO!$B$3:$B$1000="OPA")*(UPPER(MAESTRO!$L$3:$L$1000)="CONFIRMADO")),ROWS($A$3:A163))),"")</f>
        <v/>
      </c>
      <c r="I163" s="10" t="str">
        <f ca="1">IFERROR(INDEX(MAESTRO!I:I,_xludf.AGGREGATE(15,6,ROW(MAESTRO!$B$3:$B$1000)/((MAESTRO!$B$3:$B$1000="OPA")*(UPPER(MAESTRO!$L$3:$L$1000)="CONFIRMADO")),ROWS($A$3:A163))),"")</f>
        <v/>
      </c>
      <c r="J163" s="10" t="str">
        <f ca="1">IFERROR(INDEX(MAESTRO!J:J,_xludf.AGGREGATE(15,6,ROW(MAESTRO!$B$3:$B$1000)/((MAESTRO!$B$3:$B$1000="OPA")*(UPPER(MAESTRO!$L$3:$L$1000)="CONFIRMADO")),ROWS($A$3:A163))),"")</f>
        <v/>
      </c>
      <c r="K163" s="10" t="str">
        <f ca="1">IFERROR(INDEX(MAESTRO!K:K,_xludf.AGGREGATE(15,6,ROW(MAESTRO!$B$3:$B$1000)/((MAESTRO!$B$3:$B$1000="OPA")*(UPPER(MAESTRO!$L$3:$L$1000)="CONFIRMADO")),ROWS($A$3:A163))),"")</f>
        <v/>
      </c>
      <c r="L163" s="10" t="str">
        <f ca="1">IFERROR(INDEX(MAESTRO!L:L,_xludf.AGGREGATE(15,6,ROW(MAESTRO!$B$3:$B$1000)/((MAESTRO!$B$3:$B$1000="OPA")*(UPPER(MAESTRO!$L$3:$L$1000)="CONFIRMADO")),ROWS($A$3:A163))),"")</f>
        <v/>
      </c>
      <c r="M163" s="10" t="str">
        <f ca="1">IFERROR(INDEX(MAESTRO!M:M,_xludf.AGGREGATE(15,6,ROW(MAESTRO!$B$3:$B$1000)/((MAESTRO!$B$3:$B$1000="OPA")*(UPPER(MAESTRO!$L$3:$L$1000)="CONFIRMADO")),ROWS($A$3:A163))),"")</f>
        <v/>
      </c>
      <c r="N163" s="10" t="str">
        <f ca="1">IFERROR(INDEX(MAESTRO!N:N,_xludf.AGGREGATE(15,6,ROW(MAESTRO!$B$3:$B$1000)/((MAESTRO!$B$3:$B$1000="OPA")*(UPPER(MAESTRO!$L$3:$L$1000)="CONFIRMADO")),ROWS($A$3:A163))),"")</f>
        <v/>
      </c>
      <c r="O163" s="10" t="str">
        <f ca="1">IFERROR(INDEX(MAESTRO!O:O,_xludf.AGGREGATE(15,6,ROW(MAESTRO!$B$3:$B$1000)/((MAESTRO!$B$3:$B$1000="OPA")*(UPPER(MAESTRO!$L$3:$L$1000)="CONFIRMADO")),ROWS($A$3:A163))),"")</f>
        <v/>
      </c>
      <c r="P163" s="10" t="str">
        <f ca="1">IFERROR(INDEX(MAESTRO!P:P,_xludf.AGGREGATE(15,6,ROW(MAESTRO!$B$3:$B$1000)/((MAESTRO!$B$3:$B$1000="OPA")*(UPPER(MAESTRO!$L$3:$L$1000)="CONFIRMADO")),ROWS($A$3:A163))),"")</f>
        <v/>
      </c>
      <c r="Q163" s="10" t="str">
        <f ca="1">IFERROR(INDEX(MAESTRO!Q:Q,_xludf.AGGREGATE(15,6,ROW(MAESTRO!$B$3:$B$1000)/((MAESTRO!$B$3:$B$1000="OPA")*(UPPER(MAESTRO!$L$3:$L$1000)="CONFIRMADO")),ROWS($A$3:A163))),"")</f>
        <v/>
      </c>
      <c r="R163" s="10" t="str">
        <f ca="1">IFERROR(INDEX(MAESTRO!R:R,_xludf.AGGREGATE(15,6,ROW(MAESTRO!$B$3:$B$1000)/((MAESTRO!$B$3:$B$1000="OPA")*(UPPER(MAESTRO!$L$3:$L$1000)="CONFIRMADO")),ROWS($A$3:A163))),"")</f>
        <v/>
      </c>
      <c r="S163" s="10" t="str">
        <f ca="1">IFERROR(INDEX(MAESTRO!S:S,_xludf.AGGREGATE(15,6,ROW(MAESTRO!$B$3:$B$1000)/((MAESTRO!$B$3:$B$1000="OPA")*(UPPER(MAESTRO!$L$3:$L$1000)="CONFIRMADO")),ROWS($A$3:A163))),"")</f>
        <v/>
      </c>
      <c r="T163" s="10" t="str">
        <f ca="1">IFERROR(INDEX(MAESTRO!T:T,_xludf.AGGREGATE(15,6,ROW(MAESTRO!$B$3:$B$1000)/((MAESTRO!$B$3:$B$1000="OPA")*(UPPER(MAESTRO!$L$3:$L$1000)="CONFIRMADO")),ROWS($A$3:A163))),"")</f>
        <v/>
      </c>
      <c r="U163" s="10" t="str">
        <f ca="1">IFERROR(INDEX(MAESTRO!U:U,_xludf.AGGREGATE(15,6,ROW(MAESTRO!$B$3:$B$1000)/((MAESTRO!$B$3:$B$1000="OPA")*(UPPER(MAESTRO!$L$3:$L$1000)="CONFIRMADO")),ROWS($A$3:A163))),"")</f>
        <v/>
      </c>
      <c r="V163" s="10" t="str">
        <f ca="1">IFERROR(INDEX(MAESTRO!V:V,_xludf.AGGREGATE(15,6,ROW(MAESTRO!$B$3:$B$1000)/((MAESTRO!$B$3:$B$1000="OPA")*(UPPER(MAESTRO!$L$3:$L$1000)="CONFIRMADO")),ROWS($A$3:A163))),"")</f>
        <v/>
      </c>
      <c r="W163" s="10" t="str">
        <f ca="1">IFERROR(INDEX(MAESTRO!W:W,_xludf.AGGREGATE(15,6,ROW(MAESTRO!$B$3:$B$1000)/((MAESTRO!$B$3:$B$1000="OPA")*(UPPER(MAESTRO!$L$3:$L$1000)="CONFIRMADO")),ROWS($A$3:A163))),"")</f>
        <v/>
      </c>
      <c r="X163" s="10" t="str">
        <f ca="1">IFERROR(INDEX(MAESTRO!X:X,_xludf.AGGREGATE(15,6,ROW(MAESTRO!$B$3:$B$1000)/((MAESTRO!$B$3:$B$1000="OPA")*(UPPER(MAESTRO!$L$3:$L$1000)="CONFIRMADO")),ROWS($A$3:A163))),"")</f>
        <v/>
      </c>
    </row>
    <row r="164" spans="1:24" ht="22.05" customHeight="1">
      <c r="A164" s="27" t="str">
        <f ca="1">IFERROR(INDEX(MAESTRO!A:A,_xludf.AGGREGATE(15,6,ROW(MAESTRO!$B$3:$B$1000)/((MAESTRO!$B$3:$B$1000="OPA")*(UPPER(MAESTRO!$L$3:$L$1000)="CONFIRMADO")),ROWS($A$3:A164))),"")</f>
        <v/>
      </c>
      <c r="B164" s="27" t="str">
        <f ca="1">IFERROR(INDEX(MAESTRO!B:B,_xludf.AGGREGATE(15,6,ROW(MAESTRO!$B$3:$B$1000)/((MAESTRO!$B$3:$B$1000="OPA")*(UPPER(MAESTRO!$L$3:$L$1000)="CONFIRMADO")),ROWS($A$3:A164))),"")</f>
        <v/>
      </c>
      <c r="C164" s="27" t="str">
        <f ca="1">IFERROR(INDEX(MAESTRO!C:C,_xludf.AGGREGATE(15,6,ROW(MAESTRO!$B$3:$B$1000)/((MAESTRO!$B$3:$B$1000="OPA")*(UPPER(MAESTRO!$L$3:$L$1000)="CONFIRMADO")),ROWS($A$3:A164))),"")</f>
        <v/>
      </c>
      <c r="D164" s="27" t="str">
        <f ca="1">IFERROR(INDEX(MAESTRO!D:D,_xludf.AGGREGATE(15,6,ROW(MAESTRO!$B$3:$B$1000)/((MAESTRO!$B$3:$B$1000="OPA")*(UPPER(MAESTRO!$L$3:$L$1000)="CONFIRMADO")),ROWS($A$3:A164))),"")</f>
        <v/>
      </c>
      <c r="E164" s="27" t="str">
        <f ca="1">IFERROR(INDEX(MAESTRO!E:E,_xludf.AGGREGATE(15,6,ROW(MAESTRO!$B$3:$B$1000)/((MAESTRO!$B$3:$B$1000="OPA")*(UPPER(MAESTRO!$L$3:$L$1000)="CONFIRMADO")),ROWS($A$3:A164))),"")</f>
        <v/>
      </c>
      <c r="F164" s="27" t="str">
        <f ca="1">IFERROR(INDEX(MAESTRO!F:F,_xludf.AGGREGATE(15,6,ROW(MAESTRO!$B$3:$B$1000)/((MAESTRO!$B$3:$B$1000="OPA")*(UPPER(MAESTRO!$L$3:$L$1000)="CONFIRMADO")),ROWS($A$3:A164))),"")</f>
        <v/>
      </c>
      <c r="G164" s="27" t="str">
        <f ca="1">IFERROR(INDEX(MAESTRO!G:G,_xludf.AGGREGATE(15,6,ROW(MAESTRO!$B$3:$B$1000)/((MAESTRO!$B$3:$B$1000="OPA")*(UPPER(MAESTRO!$L$3:$L$1000)="CONFIRMADO")),ROWS($A$3:A164))),"")</f>
        <v/>
      </c>
      <c r="H164" s="27" t="str">
        <f ca="1">IFERROR(INDEX(MAESTRO!H:H,_xludf.AGGREGATE(15,6,ROW(MAESTRO!$B$3:$B$1000)/((MAESTRO!$B$3:$B$1000="OPA")*(UPPER(MAESTRO!$L$3:$L$1000)="CONFIRMADO")),ROWS($A$3:A164))),"")</f>
        <v/>
      </c>
      <c r="I164" s="27" t="str">
        <f ca="1">IFERROR(INDEX(MAESTRO!I:I,_xludf.AGGREGATE(15,6,ROW(MAESTRO!$B$3:$B$1000)/((MAESTRO!$B$3:$B$1000="OPA")*(UPPER(MAESTRO!$L$3:$L$1000)="CONFIRMADO")),ROWS($A$3:A164))),"")</f>
        <v/>
      </c>
      <c r="J164" s="27" t="str">
        <f ca="1">IFERROR(INDEX(MAESTRO!J:J,_xludf.AGGREGATE(15,6,ROW(MAESTRO!$B$3:$B$1000)/((MAESTRO!$B$3:$B$1000="OPA")*(UPPER(MAESTRO!$L$3:$L$1000)="CONFIRMADO")),ROWS($A$3:A164))),"")</f>
        <v/>
      </c>
      <c r="K164" s="27" t="str">
        <f ca="1">IFERROR(INDEX(MAESTRO!K:K,_xludf.AGGREGATE(15,6,ROW(MAESTRO!$B$3:$B$1000)/((MAESTRO!$B$3:$B$1000="OPA")*(UPPER(MAESTRO!$L$3:$L$1000)="CONFIRMADO")),ROWS($A$3:A164))),"")</f>
        <v/>
      </c>
      <c r="L164" s="27" t="str">
        <f ca="1">IFERROR(INDEX(MAESTRO!L:L,_xludf.AGGREGATE(15,6,ROW(MAESTRO!$B$3:$B$1000)/((MAESTRO!$B$3:$B$1000="OPA")*(UPPER(MAESTRO!$L$3:$L$1000)="CONFIRMADO")),ROWS($A$3:A164))),"")</f>
        <v/>
      </c>
      <c r="M164" s="27" t="str">
        <f ca="1">IFERROR(INDEX(MAESTRO!M:M,_xludf.AGGREGATE(15,6,ROW(MAESTRO!$B$3:$B$1000)/((MAESTRO!$B$3:$B$1000="OPA")*(UPPER(MAESTRO!$L$3:$L$1000)="CONFIRMADO")),ROWS($A$3:A164))),"")</f>
        <v/>
      </c>
      <c r="N164" s="27" t="str">
        <f ca="1">IFERROR(INDEX(MAESTRO!N:N,_xludf.AGGREGATE(15,6,ROW(MAESTRO!$B$3:$B$1000)/((MAESTRO!$B$3:$B$1000="OPA")*(UPPER(MAESTRO!$L$3:$L$1000)="CONFIRMADO")),ROWS($A$3:A164))),"")</f>
        <v/>
      </c>
      <c r="O164" s="27" t="str">
        <f ca="1">IFERROR(INDEX(MAESTRO!O:O,_xludf.AGGREGATE(15,6,ROW(MAESTRO!$B$3:$B$1000)/((MAESTRO!$B$3:$B$1000="OPA")*(UPPER(MAESTRO!$L$3:$L$1000)="CONFIRMADO")),ROWS($A$3:A164))),"")</f>
        <v/>
      </c>
      <c r="P164" s="27" t="str">
        <f ca="1">IFERROR(INDEX(MAESTRO!P:P,_xludf.AGGREGATE(15,6,ROW(MAESTRO!$B$3:$B$1000)/((MAESTRO!$B$3:$B$1000="OPA")*(UPPER(MAESTRO!$L$3:$L$1000)="CONFIRMADO")),ROWS($A$3:A164))),"")</f>
        <v/>
      </c>
      <c r="Q164" s="27" t="str">
        <f ca="1">IFERROR(INDEX(MAESTRO!Q:Q,_xludf.AGGREGATE(15,6,ROW(MAESTRO!$B$3:$B$1000)/((MAESTRO!$B$3:$B$1000="OPA")*(UPPER(MAESTRO!$L$3:$L$1000)="CONFIRMADO")),ROWS($A$3:A164))),"")</f>
        <v/>
      </c>
      <c r="R164" s="27" t="str">
        <f ca="1">IFERROR(INDEX(MAESTRO!R:R,_xludf.AGGREGATE(15,6,ROW(MAESTRO!$B$3:$B$1000)/((MAESTRO!$B$3:$B$1000="OPA")*(UPPER(MAESTRO!$L$3:$L$1000)="CONFIRMADO")),ROWS($A$3:A164))),"")</f>
        <v/>
      </c>
      <c r="S164" s="27" t="str">
        <f ca="1">IFERROR(INDEX(MAESTRO!S:S,_xludf.AGGREGATE(15,6,ROW(MAESTRO!$B$3:$B$1000)/((MAESTRO!$B$3:$B$1000="OPA")*(UPPER(MAESTRO!$L$3:$L$1000)="CONFIRMADO")),ROWS($A$3:A164))),"")</f>
        <v/>
      </c>
      <c r="T164" s="27" t="str">
        <f ca="1">IFERROR(INDEX(MAESTRO!T:T,_xludf.AGGREGATE(15,6,ROW(MAESTRO!$B$3:$B$1000)/((MAESTRO!$B$3:$B$1000="OPA")*(UPPER(MAESTRO!$L$3:$L$1000)="CONFIRMADO")),ROWS($A$3:A164))),"")</f>
        <v/>
      </c>
      <c r="U164" s="27" t="str">
        <f ca="1">IFERROR(INDEX(MAESTRO!U:U,_xludf.AGGREGATE(15,6,ROW(MAESTRO!$B$3:$B$1000)/((MAESTRO!$B$3:$B$1000="OPA")*(UPPER(MAESTRO!$L$3:$L$1000)="CONFIRMADO")),ROWS($A$3:A164))),"")</f>
        <v/>
      </c>
      <c r="V164" s="27" t="str">
        <f ca="1">IFERROR(INDEX(MAESTRO!V:V,_xludf.AGGREGATE(15,6,ROW(MAESTRO!$B$3:$B$1000)/((MAESTRO!$B$3:$B$1000="OPA")*(UPPER(MAESTRO!$L$3:$L$1000)="CONFIRMADO")),ROWS($A$3:A164))),"")</f>
        <v/>
      </c>
      <c r="W164" s="27" t="str">
        <f ca="1">IFERROR(INDEX(MAESTRO!W:W,_xludf.AGGREGATE(15,6,ROW(MAESTRO!$B$3:$B$1000)/((MAESTRO!$B$3:$B$1000="OPA")*(UPPER(MAESTRO!$L$3:$L$1000)="CONFIRMADO")),ROWS($A$3:A164))),"")</f>
        <v/>
      </c>
      <c r="X164" s="27" t="str">
        <f ca="1">IFERROR(INDEX(MAESTRO!X:X,_xludf.AGGREGATE(15,6,ROW(MAESTRO!$B$3:$B$1000)/((MAESTRO!$B$3:$B$1000="OPA")*(UPPER(MAESTRO!$L$3:$L$1000)="CONFIRMADO")),ROWS($A$3:A164))),"")</f>
        <v/>
      </c>
    </row>
    <row r="165" spans="1:24" ht="22.05" customHeight="1">
      <c r="A165" s="10" t="str">
        <f ca="1">IFERROR(INDEX(MAESTRO!A:A,_xludf.AGGREGATE(15,6,ROW(MAESTRO!$B$3:$B$1000)/((MAESTRO!$B$3:$B$1000="OPA")*(UPPER(MAESTRO!$L$3:$L$1000)="CONFIRMADO")),ROWS($A$3:A165))),"")</f>
        <v/>
      </c>
      <c r="B165" s="10" t="str">
        <f ca="1">IFERROR(INDEX(MAESTRO!B:B,_xludf.AGGREGATE(15,6,ROW(MAESTRO!$B$3:$B$1000)/((MAESTRO!$B$3:$B$1000="OPA")*(UPPER(MAESTRO!$L$3:$L$1000)="CONFIRMADO")),ROWS($A$3:A165))),"")</f>
        <v/>
      </c>
      <c r="C165" s="10" t="str">
        <f ca="1">IFERROR(INDEX(MAESTRO!C:C,_xludf.AGGREGATE(15,6,ROW(MAESTRO!$B$3:$B$1000)/((MAESTRO!$B$3:$B$1000="OPA")*(UPPER(MAESTRO!$L$3:$L$1000)="CONFIRMADO")),ROWS($A$3:A165))),"")</f>
        <v/>
      </c>
      <c r="D165" s="10" t="str">
        <f ca="1">IFERROR(INDEX(MAESTRO!D:D,_xludf.AGGREGATE(15,6,ROW(MAESTRO!$B$3:$B$1000)/((MAESTRO!$B$3:$B$1000="OPA")*(UPPER(MAESTRO!$L$3:$L$1000)="CONFIRMADO")),ROWS($A$3:A165))),"")</f>
        <v/>
      </c>
      <c r="E165" s="10" t="str">
        <f ca="1">IFERROR(INDEX(MAESTRO!E:E,_xludf.AGGREGATE(15,6,ROW(MAESTRO!$B$3:$B$1000)/((MAESTRO!$B$3:$B$1000="OPA")*(UPPER(MAESTRO!$L$3:$L$1000)="CONFIRMADO")),ROWS($A$3:A165))),"")</f>
        <v/>
      </c>
      <c r="F165" s="10" t="str">
        <f ca="1">IFERROR(INDEX(MAESTRO!F:F,_xludf.AGGREGATE(15,6,ROW(MAESTRO!$B$3:$B$1000)/((MAESTRO!$B$3:$B$1000="OPA")*(UPPER(MAESTRO!$L$3:$L$1000)="CONFIRMADO")),ROWS($A$3:A165))),"")</f>
        <v/>
      </c>
      <c r="G165" s="10" t="str">
        <f ca="1">IFERROR(INDEX(MAESTRO!G:G,_xludf.AGGREGATE(15,6,ROW(MAESTRO!$B$3:$B$1000)/((MAESTRO!$B$3:$B$1000="OPA")*(UPPER(MAESTRO!$L$3:$L$1000)="CONFIRMADO")),ROWS($A$3:A165))),"")</f>
        <v/>
      </c>
      <c r="H165" s="10" t="str">
        <f ca="1">IFERROR(INDEX(MAESTRO!H:H,_xludf.AGGREGATE(15,6,ROW(MAESTRO!$B$3:$B$1000)/((MAESTRO!$B$3:$B$1000="OPA")*(UPPER(MAESTRO!$L$3:$L$1000)="CONFIRMADO")),ROWS($A$3:A165))),"")</f>
        <v/>
      </c>
      <c r="I165" s="10" t="str">
        <f ca="1">IFERROR(INDEX(MAESTRO!I:I,_xludf.AGGREGATE(15,6,ROW(MAESTRO!$B$3:$B$1000)/((MAESTRO!$B$3:$B$1000="OPA")*(UPPER(MAESTRO!$L$3:$L$1000)="CONFIRMADO")),ROWS($A$3:A165))),"")</f>
        <v/>
      </c>
      <c r="J165" s="10" t="str">
        <f ca="1">IFERROR(INDEX(MAESTRO!J:J,_xludf.AGGREGATE(15,6,ROW(MAESTRO!$B$3:$B$1000)/((MAESTRO!$B$3:$B$1000="OPA")*(UPPER(MAESTRO!$L$3:$L$1000)="CONFIRMADO")),ROWS($A$3:A165))),"")</f>
        <v/>
      </c>
      <c r="K165" s="10" t="str">
        <f ca="1">IFERROR(INDEX(MAESTRO!K:K,_xludf.AGGREGATE(15,6,ROW(MAESTRO!$B$3:$B$1000)/((MAESTRO!$B$3:$B$1000="OPA")*(UPPER(MAESTRO!$L$3:$L$1000)="CONFIRMADO")),ROWS($A$3:A165))),"")</f>
        <v/>
      </c>
      <c r="L165" s="10" t="str">
        <f ca="1">IFERROR(INDEX(MAESTRO!L:L,_xludf.AGGREGATE(15,6,ROW(MAESTRO!$B$3:$B$1000)/((MAESTRO!$B$3:$B$1000="OPA")*(UPPER(MAESTRO!$L$3:$L$1000)="CONFIRMADO")),ROWS($A$3:A165))),"")</f>
        <v/>
      </c>
      <c r="M165" s="10" t="str">
        <f ca="1">IFERROR(INDEX(MAESTRO!M:M,_xludf.AGGREGATE(15,6,ROW(MAESTRO!$B$3:$B$1000)/((MAESTRO!$B$3:$B$1000="OPA")*(UPPER(MAESTRO!$L$3:$L$1000)="CONFIRMADO")),ROWS($A$3:A165))),"")</f>
        <v/>
      </c>
      <c r="N165" s="10" t="str">
        <f ca="1">IFERROR(INDEX(MAESTRO!N:N,_xludf.AGGREGATE(15,6,ROW(MAESTRO!$B$3:$B$1000)/((MAESTRO!$B$3:$B$1000="OPA")*(UPPER(MAESTRO!$L$3:$L$1000)="CONFIRMADO")),ROWS($A$3:A165))),"")</f>
        <v/>
      </c>
      <c r="O165" s="10" t="str">
        <f ca="1">IFERROR(INDEX(MAESTRO!O:O,_xludf.AGGREGATE(15,6,ROW(MAESTRO!$B$3:$B$1000)/((MAESTRO!$B$3:$B$1000="OPA")*(UPPER(MAESTRO!$L$3:$L$1000)="CONFIRMADO")),ROWS($A$3:A165))),"")</f>
        <v/>
      </c>
      <c r="P165" s="10" t="str">
        <f ca="1">IFERROR(INDEX(MAESTRO!P:P,_xludf.AGGREGATE(15,6,ROW(MAESTRO!$B$3:$B$1000)/((MAESTRO!$B$3:$B$1000="OPA")*(UPPER(MAESTRO!$L$3:$L$1000)="CONFIRMADO")),ROWS($A$3:A165))),"")</f>
        <v/>
      </c>
      <c r="Q165" s="10" t="str">
        <f ca="1">IFERROR(INDEX(MAESTRO!Q:Q,_xludf.AGGREGATE(15,6,ROW(MAESTRO!$B$3:$B$1000)/((MAESTRO!$B$3:$B$1000="OPA")*(UPPER(MAESTRO!$L$3:$L$1000)="CONFIRMADO")),ROWS($A$3:A165))),"")</f>
        <v/>
      </c>
      <c r="R165" s="10" t="str">
        <f ca="1">IFERROR(INDEX(MAESTRO!R:R,_xludf.AGGREGATE(15,6,ROW(MAESTRO!$B$3:$B$1000)/((MAESTRO!$B$3:$B$1000="OPA")*(UPPER(MAESTRO!$L$3:$L$1000)="CONFIRMADO")),ROWS($A$3:A165))),"")</f>
        <v/>
      </c>
      <c r="S165" s="10" t="str">
        <f ca="1">IFERROR(INDEX(MAESTRO!S:S,_xludf.AGGREGATE(15,6,ROW(MAESTRO!$B$3:$B$1000)/((MAESTRO!$B$3:$B$1000="OPA")*(UPPER(MAESTRO!$L$3:$L$1000)="CONFIRMADO")),ROWS($A$3:A165))),"")</f>
        <v/>
      </c>
      <c r="T165" s="10" t="str">
        <f ca="1">IFERROR(INDEX(MAESTRO!T:T,_xludf.AGGREGATE(15,6,ROW(MAESTRO!$B$3:$B$1000)/((MAESTRO!$B$3:$B$1000="OPA")*(UPPER(MAESTRO!$L$3:$L$1000)="CONFIRMADO")),ROWS($A$3:A165))),"")</f>
        <v/>
      </c>
      <c r="U165" s="10" t="str">
        <f ca="1">IFERROR(INDEX(MAESTRO!U:U,_xludf.AGGREGATE(15,6,ROW(MAESTRO!$B$3:$B$1000)/((MAESTRO!$B$3:$B$1000="OPA")*(UPPER(MAESTRO!$L$3:$L$1000)="CONFIRMADO")),ROWS($A$3:A165))),"")</f>
        <v/>
      </c>
      <c r="V165" s="10" t="str">
        <f ca="1">IFERROR(INDEX(MAESTRO!V:V,_xludf.AGGREGATE(15,6,ROW(MAESTRO!$B$3:$B$1000)/((MAESTRO!$B$3:$B$1000="OPA")*(UPPER(MAESTRO!$L$3:$L$1000)="CONFIRMADO")),ROWS($A$3:A165))),"")</f>
        <v/>
      </c>
      <c r="W165" s="10" t="str">
        <f ca="1">IFERROR(INDEX(MAESTRO!W:W,_xludf.AGGREGATE(15,6,ROW(MAESTRO!$B$3:$B$1000)/((MAESTRO!$B$3:$B$1000="OPA")*(UPPER(MAESTRO!$L$3:$L$1000)="CONFIRMADO")),ROWS($A$3:A165))),"")</f>
        <v/>
      </c>
      <c r="X165" s="10" t="str">
        <f ca="1">IFERROR(INDEX(MAESTRO!X:X,_xludf.AGGREGATE(15,6,ROW(MAESTRO!$B$3:$B$1000)/((MAESTRO!$B$3:$B$1000="OPA")*(UPPER(MAESTRO!$L$3:$L$1000)="CONFIRMADO")),ROWS($A$3:A165))),"")</f>
        <v/>
      </c>
    </row>
    <row r="166" spans="1:24" ht="22.05" customHeight="1">
      <c r="A166" s="27" t="str">
        <f ca="1">IFERROR(INDEX(MAESTRO!A:A,_xludf.AGGREGATE(15,6,ROW(MAESTRO!$B$3:$B$1000)/((MAESTRO!$B$3:$B$1000="OPA")*(UPPER(MAESTRO!$L$3:$L$1000)="CONFIRMADO")),ROWS($A$3:A166))),"")</f>
        <v/>
      </c>
      <c r="B166" s="27" t="str">
        <f ca="1">IFERROR(INDEX(MAESTRO!B:B,_xludf.AGGREGATE(15,6,ROW(MAESTRO!$B$3:$B$1000)/((MAESTRO!$B$3:$B$1000="OPA")*(UPPER(MAESTRO!$L$3:$L$1000)="CONFIRMADO")),ROWS($A$3:A166))),"")</f>
        <v/>
      </c>
      <c r="C166" s="27" t="str">
        <f ca="1">IFERROR(INDEX(MAESTRO!C:C,_xludf.AGGREGATE(15,6,ROW(MAESTRO!$B$3:$B$1000)/((MAESTRO!$B$3:$B$1000="OPA")*(UPPER(MAESTRO!$L$3:$L$1000)="CONFIRMADO")),ROWS($A$3:A166))),"")</f>
        <v/>
      </c>
      <c r="D166" s="27" t="str">
        <f ca="1">IFERROR(INDEX(MAESTRO!D:D,_xludf.AGGREGATE(15,6,ROW(MAESTRO!$B$3:$B$1000)/((MAESTRO!$B$3:$B$1000="OPA")*(UPPER(MAESTRO!$L$3:$L$1000)="CONFIRMADO")),ROWS($A$3:A166))),"")</f>
        <v/>
      </c>
      <c r="E166" s="27" t="str">
        <f ca="1">IFERROR(INDEX(MAESTRO!E:E,_xludf.AGGREGATE(15,6,ROW(MAESTRO!$B$3:$B$1000)/((MAESTRO!$B$3:$B$1000="OPA")*(UPPER(MAESTRO!$L$3:$L$1000)="CONFIRMADO")),ROWS($A$3:A166))),"")</f>
        <v/>
      </c>
      <c r="F166" s="27" t="str">
        <f ca="1">IFERROR(INDEX(MAESTRO!F:F,_xludf.AGGREGATE(15,6,ROW(MAESTRO!$B$3:$B$1000)/((MAESTRO!$B$3:$B$1000="OPA")*(UPPER(MAESTRO!$L$3:$L$1000)="CONFIRMADO")),ROWS($A$3:A166))),"")</f>
        <v/>
      </c>
      <c r="G166" s="27" t="str">
        <f ca="1">IFERROR(INDEX(MAESTRO!G:G,_xludf.AGGREGATE(15,6,ROW(MAESTRO!$B$3:$B$1000)/((MAESTRO!$B$3:$B$1000="OPA")*(UPPER(MAESTRO!$L$3:$L$1000)="CONFIRMADO")),ROWS($A$3:A166))),"")</f>
        <v/>
      </c>
      <c r="H166" s="27" t="str">
        <f ca="1">IFERROR(INDEX(MAESTRO!H:H,_xludf.AGGREGATE(15,6,ROW(MAESTRO!$B$3:$B$1000)/((MAESTRO!$B$3:$B$1000="OPA")*(UPPER(MAESTRO!$L$3:$L$1000)="CONFIRMADO")),ROWS($A$3:A166))),"")</f>
        <v/>
      </c>
      <c r="I166" s="27" t="str">
        <f ca="1">IFERROR(INDEX(MAESTRO!I:I,_xludf.AGGREGATE(15,6,ROW(MAESTRO!$B$3:$B$1000)/((MAESTRO!$B$3:$B$1000="OPA")*(UPPER(MAESTRO!$L$3:$L$1000)="CONFIRMADO")),ROWS($A$3:A166))),"")</f>
        <v/>
      </c>
      <c r="J166" s="27" t="str">
        <f ca="1">IFERROR(INDEX(MAESTRO!J:J,_xludf.AGGREGATE(15,6,ROW(MAESTRO!$B$3:$B$1000)/((MAESTRO!$B$3:$B$1000="OPA")*(UPPER(MAESTRO!$L$3:$L$1000)="CONFIRMADO")),ROWS($A$3:A166))),"")</f>
        <v/>
      </c>
      <c r="K166" s="27" t="str">
        <f ca="1">IFERROR(INDEX(MAESTRO!K:K,_xludf.AGGREGATE(15,6,ROW(MAESTRO!$B$3:$B$1000)/((MAESTRO!$B$3:$B$1000="OPA")*(UPPER(MAESTRO!$L$3:$L$1000)="CONFIRMADO")),ROWS($A$3:A166))),"")</f>
        <v/>
      </c>
      <c r="L166" s="27" t="str">
        <f ca="1">IFERROR(INDEX(MAESTRO!L:L,_xludf.AGGREGATE(15,6,ROW(MAESTRO!$B$3:$B$1000)/((MAESTRO!$B$3:$B$1000="OPA")*(UPPER(MAESTRO!$L$3:$L$1000)="CONFIRMADO")),ROWS($A$3:A166))),"")</f>
        <v/>
      </c>
      <c r="M166" s="27" t="str">
        <f ca="1">IFERROR(INDEX(MAESTRO!M:M,_xludf.AGGREGATE(15,6,ROW(MAESTRO!$B$3:$B$1000)/((MAESTRO!$B$3:$B$1000="OPA")*(UPPER(MAESTRO!$L$3:$L$1000)="CONFIRMADO")),ROWS($A$3:A166))),"")</f>
        <v/>
      </c>
      <c r="N166" s="27" t="str">
        <f ca="1">IFERROR(INDEX(MAESTRO!N:N,_xludf.AGGREGATE(15,6,ROW(MAESTRO!$B$3:$B$1000)/((MAESTRO!$B$3:$B$1000="OPA")*(UPPER(MAESTRO!$L$3:$L$1000)="CONFIRMADO")),ROWS($A$3:A166))),"")</f>
        <v/>
      </c>
      <c r="O166" s="27" t="str">
        <f ca="1">IFERROR(INDEX(MAESTRO!O:O,_xludf.AGGREGATE(15,6,ROW(MAESTRO!$B$3:$B$1000)/((MAESTRO!$B$3:$B$1000="OPA")*(UPPER(MAESTRO!$L$3:$L$1000)="CONFIRMADO")),ROWS($A$3:A166))),"")</f>
        <v/>
      </c>
      <c r="P166" s="27" t="str">
        <f ca="1">IFERROR(INDEX(MAESTRO!P:P,_xludf.AGGREGATE(15,6,ROW(MAESTRO!$B$3:$B$1000)/((MAESTRO!$B$3:$B$1000="OPA")*(UPPER(MAESTRO!$L$3:$L$1000)="CONFIRMADO")),ROWS($A$3:A166))),"")</f>
        <v/>
      </c>
      <c r="Q166" s="27" t="str">
        <f ca="1">IFERROR(INDEX(MAESTRO!Q:Q,_xludf.AGGREGATE(15,6,ROW(MAESTRO!$B$3:$B$1000)/((MAESTRO!$B$3:$B$1000="OPA")*(UPPER(MAESTRO!$L$3:$L$1000)="CONFIRMADO")),ROWS($A$3:A166))),"")</f>
        <v/>
      </c>
      <c r="R166" s="27" t="str">
        <f ca="1">IFERROR(INDEX(MAESTRO!R:R,_xludf.AGGREGATE(15,6,ROW(MAESTRO!$B$3:$B$1000)/((MAESTRO!$B$3:$B$1000="OPA")*(UPPER(MAESTRO!$L$3:$L$1000)="CONFIRMADO")),ROWS($A$3:A166))),"")</f>
        <v/>
      </c>
      <c r="S166" s="27" t="str">
        <f ca="1">IFERROR(INDEX(MAESTRO!S:S,_xludf.AGGREGATE(15,6,ROW(MAESTRO!$B$3:$B$1000)/((MAESTRO!$B$3:$B$1000="OPA")*(UPPER(MAESTRO!$L$3:$L$1000)="CONFIRMADO")),ROWS($A$3:A166))),"")</f>
        <v/>
      </c>
      <c r="T166" s="27" t="str">
        <f ca="1">IFERROR(INDEX(MAESTRO!T:T,_xludf.AGGREGATE(15,6,ROW(MAESTRO!$B$3:$B$1000)/((MAESTRO!$B$3:$B$1000="OPA")*(UPPER(MAESTRO!$L$3:$L$1000)="CONFIRMADO")),ROWS($A$3:A166))),"")</f>
        <v/>
      </c>
      <c r="U166" s="27" t="str">
        <f ca="1">IFERROR(INDEX(MAESTRO!U:U,_xludf.AGGREGATE(15,6,ROW(MAESTRO!$B$3:$B$1000)/((MAESTRO!$B$3:$B$1000="OPA")*(UPPER(MAESTRO!$L$3:$L$1000)="CONFIRMADO")),ROWS($A$3:A166))),"")</f>
        <v/>
      </c>
      <c r="V166" s="27" t="str">
        <f ca="1">IFERROR(INDEX(MAESTRO!V:V,_xludf.AGGREGATE(15,6,ROW(MAESTRO!$B$3:$B$1000)/((MAESTRO!$B$3:$B$1000="OPA")*(UPPER(MAESTRO!$L$3:$L$1000)="CONFIRMADO")),ROWS($A$3:A166))),"")</f>
        <v/>
      </c>
      <c r="W166" s="27" t="str">
        <f ca="1">IFERROR(INDEX(MAESTRO!W:W,_xludf.AGGREGATE(15,6,ROW(MAESTRO!$B$3:$B$1000)/((MAESTRO!$B$3:$B$1000="OPA")*(UPPER(MAESTRO!$L$3:$L$1000)="CONFIRMADO")),ROWS($A$3:A166))),"")</f>
        <v/>
      </c>
      <c r="X166" s="27" t="str">
        <f ca="1">IFERROR(INDEX(MAESTRO!X:X,_xludf.AGGREGATE(15,6,ROW(MAESTRO!$B$3:$B$1000)/((MAESTRO!$B$3:$B$1000="OPA")*(UPPER(MAESTRO!$L$3:$L$1000)="CONFIRMADO")),ROWS($A$3:A166))),"")</f>
        <v/>
      </c>
    </row>
    <row r="167" spans="1:24" ht="22.05" customHeight="1">
      <c r="A167" s="10" t="str">
        <f ca="1">IFERROR(INDEX(MAESTRO!A:A,_xludf.AGGREGATE(15,6,ROW(MAESTRO!$B$3:$B$1000)/((MAESTRO!$B$3:$B$1000="OPA")*(UPPER(MAESTRO!$L$3:$L$1000)="CONFIRMADO")),ROWS($A$3:A167))),"")</f>
        <v/>
      </c>
      <c r="B167" s="10" t="str">
        <f ca="1">IFERROR(INDEX(MAESTRO!B:B,_xludf.AGGREGATE(15,6,ROW(MAESTRO!$B$3:$B$1000)/((MAESTRO!$B$3:$B$1000="OPA")*(UPPER(MAESTRO!$L$3:$L$1000)="CONFIRMADO")),ROWS($A$3:A167))),"")</f>
        <v/>
      </c>
      <c r="C167" s="10" t="str">
        <f ca="1">IFERROR(INDEX(MAESTRO!C:C,_xludf.AGGREGATE(15,6,ROW(MAESTRO!$B$3:$B$1000)/((MAESTRO!$B$3:$B$1000="OPA")*(UPPER(MAESTRO!$L$3:$L$1000)="CONFIRMADO")),ROWS($A$3:A167))),"")</f>
        <v/>
      </c>
      <c r="D167" s="10" t="str">
        <f ca="1">IFERROR(INDEX(MAESTRO!D:D,_xludf.AGGREGATE(15,6,ROW(MAESTRO!$B$3:$B$1000)/((MAESTRO!$B$3:$B$1000="OPA")*(UPPER(MAESTRO!$L$3:$L$1000)="CONFIRMADO")),ROWS($A$3:A167))),"")</f>
        <v/>
      </c>
      <c r="E167" s="10" t="str">
        <f ca="1">IFERROR(INDEX(MAESTRO!E:E,_xludf.AGGREGATE(15,6,ROW(MAESTRO!$B$3:$B$1000)/((MAESTRO!$B$3:$B$1000="OPA")*(UPPER(MAESTRO!$L$3:$L$1000)="CONFIRMADO")),ROWS($A$3:A167))),"")</f>
        <v/>
      </c>
      <c r="F167" s="10" t="str">
        <f ca="1">IFERROR(INDEX(MAESTRO!F:F,_xludf.AGGREGATE(15,6,ROW(MAESTRO!$B$3:$B$1000)/((MAESTRO!$B$3:$B$1000="OPA")*(UPPER(MAESTRO!$L$3:$L$1000)="CONFIRMADO")),ROWS($A$3:A167))),"")</f>
        <v/>
      </c>
      <c r="G167" s="10" t="str">
        <f ca="1">IFERROR(INDEX(MAESTRO!G:G,_xludf.AGGREGATE(15,6,ROW(MAESTRO!$B$3:$B$1000)/((MAESTRO!$B$3:$B$1000="OPA")*(UPPER(MAESTRO!$L$3:$L$1000)="CONFIRMADO")),ROWS($A$3:A167))),"")</f>
        <v/>
      </c>
      <c r="H167" s="10" t="str">
        <f ca="1">IFERROR(INDEX(MAESTRO!H:H,_xludf.AGGREGATE(15,6,ROW(MAESTRO!$B$3:$B$1000)/((MAESTRO!$B$3:$B$1000="OPA")*(UPPER(MAESTRO!$L$3:$L$1000)="CONFIRMADO")),ROWS($A$3:A167))),"")</f>
        <v/>
      </c>
      <c r="I167" s="10" t="str">
        <f ca="1">IFERROR(INDEX(MAESTRO!I:I,_xludf.AGGREGATE(15,6,ROW(MAESTRO!$B$3:$B$1000)/((MAESTRO!$B$3:$B$1000="OPA")*(UPPER(MAESTRO!$L$3:$L$1000)="CONFIRMADO")),ROWS($A$3:A167))),"")</f>
        <v/>
      </c>
      <c r="J167" s="10" t="str">
        <f ca="1">IFERROR(INDEX(MAESTRO!J:J,_xludf.AGGREGATE(15,6,ROW(MAESTRO!$B$3:$B$1000)/((MAESTRO!$B$3:$B$1000="OPA")*(UPPER(MAESTRO!$L$3:$L$1000)="CONFIRMADO")),ROWS($A$3:A167))),"")</f>
        <v/>
      </c>
      <c r="K167" s="10" t="str">
        <f ca="1">IFERROR(INDEX(MAESTRO!K:K,_xludf.AGGREGATE(15,6,ROW(MAESTRO!$B$3:$B$1000)/((MAESTRO!$B$3:$B$1000="OPA")*(UPPER(MAESTRO!$L$3:$L$1000)="CONFIRMADO")),ROWS($A$3:A167))),"")</f>
        <v/>
      </c>
      <c r="L167" s="10" t="str">
        <f ca="1">IFERROR(INDEX(MAESTRO!L:L,_xludf.AGGREGATE(15,6,ROW(MAESTRO!$B$3:$B$1000)/((MAESTRO!$B$3:$B$1000="OPA")*(UPPER(MAESTRO!$L$3:$L$1000)="CONFIRMADO")),ROWS($A$3:A167))),"")</f>
        <v/>
      </c>
      <c r="M167" s="10" t="str">
        <f ca="1">IFERROR(INDEX(MAESTRO!M:M,_xludf.AGGREGATE(15,6,ROW(MAESTRO!$B$3:$B$1000)/((MAESTRO!$B$3:$B$1000="OPA")*(UPPER(MAESTRO!$L$3:$L$1000)="CONFIRMADO")),ROWS($A$3:A167))),"")</f>
        <v/>
      </c>
      <c r="N167" s="10" t="str">
        <f ca="1">IFERROR(INDEX(MAESTRO!N:N,_xludf.AGGREGATE(15,6,ROW(MAESTRO!$B$3:$B$1000)/((MAESTRO!$B$3:$B$1000="OPA")*(UPPER(MAESTRO!$L$3:$L$1000)="CONFIRMADO")),ROWS($A$3:A167))),"")</f>
        <v/>
      </c>
      <c r="O167" s="10" t="str">
        <f ca="1">IFERROR(INDEX(MAESTRO!O:O,_xludf.AGGREGATE(15,6,ROW(MAESTRO!$B$3:$B$1000)/((MAESTRO!$B$3:$B$1000="OPA")*(UPPER(MAESTRO!$L$3:$L$1000)="CONFIRMADO")),ROWS($A$3:A167))),"")</f>
        <v/>
      </c>
      <c r="P167" s="10" t="str">
        <f ca="1">IFERROR(INDEX(MAESTRO!P:P,_xludf.AGGREGATE(15,6,ROW(MAESTRO!$B$3:$B$1000)/((MAESTRO!$B$3:$B$1000="OPA")*(UPPER(MAESTRO!$L$3:$L$1000)="CONFIRMADO")),ROWS($A$3:A167))),"")</f>
        <v/>
      </c>
      <c r="Q167" s="10" t="str">
        <f ca="1">IFERROR(INDEX(MAESTRO!Q:Q,_xludf.AGGREGATE(15,6,ROW(MAESTRO!$B$3:$B$1000)/((MAESTRO!$B$3:$B$1000="OPA")*(UPPER(MAESTRO!$L$3:$L$1000)="CONFIRMADO")),ROWS($A$3:A167))),"")</f>
        <v/>
      </c>
      <c r="R167" s="10" t="str">
        <f ca="1">IFERROR(INDEX(MAESTRO!R:R,_xludf.AGGREGATE(15,6,ROW(MAESTRO!$B$3:$B$1000)/((MAESTRO!$B$3:$B$1000="OPA")*(UPPER(MAESTRO!$L$3:$L$1000)="CONFIRMADO")),ROWS($A$3:A167))),"")</f>
        <v/>
      </c>
      <c r="S167" s="10" t="str">
        <f ca="1">IFERROR(INDEX(MAESTRO!S:S,_xludf.AGGREGATE(15,6,ROW(MAESTRO!$B$3:$B$1000)/((MAESTRO!$B$3:$B$1000="OPA")*(UPPER(MAESTRO!$L$3:$L$1000)="CONFIRMADO")),ROWS($A$3:A167))),"")</f>
        <v/>
      </c>
      <c r="T167" s="10" t="str">
        <f ca="1">IFERROR(INDEX(MAESTRO!T:T,_xludf.AGGREGATE(15,6,ROW(MAESTRO!$B$3:$B$1000)/((MAESTRO!$B$3:$B$1000="OPA")*(UPPER(MAESTRO!$L$3:$L$1000)="CONFIRMADO")),ROWS($A$3:A167))),"")</f>
        <v/>
      </c>
      <c r="U167" s="10" t="str">
        <f ca="1">IFERROR(INDEX(MAESTRO!U:U,_xludf.AGGREGATE(15,6,ROW(MAESTRO!$B$3:$B$1000)/((MAESTRO!$B$3:$B$1000="OPA")*(UPPER(MAESTRO!$L$3:$L$1000)="CONFIRMADO")),ROWS($A$3:A167))),"")</f>
        <v/>
      </c>
      <c r="V167" s="10" t="str">
        <f ca="1">IFERROR(INDEX(MAESTRO!V:V,_xludf.AGGREGATE(15,6,ROW(MAESTRO!$B$3:$B$1000)/((MAESTRO!$B$3:$B$1000="OPA")*(UPPER(MAESTRO!$L$3:$L$1000)="CONFIRMADO")),ROWS($A$3:A167))),"")</f>
        <v/>
      </c>
      <c r="W167" s="10" t="str">
        <f ca="1">IFERROR(INDEX(MAESTRO!W:W,_xludf.AGGREGATE(15,6,ROW(MAESTRO!$B$3:$B$1000)/((MAESTRO!$B$3:$B$1000="OPA")*(UPPER(MAESTRO!$L$3:$L$1000)="CONFIRMADO")),ROWS($A$3:A167))),"")</f>
        <v/>
      </c>
      <c r="X167" s="10" t="str">
        <f ca="1">IFERROR(INDEX(MAESTRO!X:X,_xludf.AGGREGATE(15,6,ROW(MAESTRO!$B$3:$B$1000)/((MAESTRO!$B$3:$B$1000="OPA")*(UPPER(MAESTRO!$L$3:$L$1000)="CONFIRMADO")),ROWS($A$3:A167))),"")</f>
        <v/>
      </c>
    </row>
    <row r="168" spans="1:24" ht="22.05" customHeight="1">
      <c r="A168" s="27" t="str">
        <f ca="1">IFERROR(INDEX(MAESTRO!A:A,_xludf.AGGREGATE(15,6,ROW(MAESTRO!$B$3:$B$1000)/((MAESTRO!$B$3:$B$1000="OPA")*(UPPER(MAESTRO!$L$3:$L$1000)="CONFIRMADO")),ROWS($A$3:A168))),"")</f>
        <v/>
      </c>
      <c r="B168" s="27" t="str">
        <f ca="1">IFERROR(INDEX(MAESTRO!B:B,_xludf.AGGREGATE(15,6,ROW(MAESTRO!$B$3:$B$1000)/((MAESTRO!$B$3:$B$1000="OPA")*(UPPER(MAESTRO!$L$3:$L$1000)="CONFIRMADO")),ROWS($A$3:A168))),"")</f>
        <v/>
      </c>
      <c r="C168" s="27" t="str">
        <f ca="1">IFERROR(INDEX(MAESTRO!C:C,_xludf.AGGREGATE(15,6,ROW(MAESTRO!$B$3:$B$1000)/((MAESTRO!$B$3:$B$1000="OPA")*(UPPER(MAESTRO!$L$3:$L$1000)="CONFIRMADO")),ROWS($A$3:A168))),"")</f>
        <v/>
      </c>
      <c r="D168" s="27" t="str">
        <f ca="1">IFERROR(INDEX(MAESTRO!D:D,_xludf.AGGREGATE(15,6,ROW(MAESTRO!$B$3:$B$1000)/((MAESTRO!$B$3:$B$1000="OPA")*(UPPER(MAESTRO!$L$3:$L$1000)="CONFIRMADO")),ROWS($A$3:A168))),"")</f>
        <v/>
      </c>
      <c r="E168" s="27" t="str">
        <f ca="1">IFERROR(INDEX(MAESTRO!E:E,_xludf.AGGREGATE(15,6,ROW(MAESTRO!$B$3:$B$1000)/((MAESTRO!$B$3:$B$1000="OPA")*(UPPER(MAESTRO!$L$3:$L$1000)="CONFIRMADO")),ROWS($A$3:A168))),"")</f>
        <v/>
      </c>
      <c r="F168" s="27" t="str">
        <f ca="1">IFERROR(INDEX(MAESTRO!F:F,_xludf.AGGREGATE(15,6,ROW(MAESTRO!$B$3:$B$1000)/((MAESTRO!$B$3:$B$1000="OPA")*(UPPER(MAESTRO!$L$3:$L$1000)="CONFIRMADO")),ROWS($A$3:A168))),"")</f>
        <v/>
      </c>
      <c r="G168" s="27" t="str">
        <f ca="1">IFERROR(INDEX(MAESTRO!G:G,_xludf.AGGREGATE(15,6,ROW(MAESTRO!$B$3:$B$1000)/((MAESTRO!$B$3:$B$1000="OPA")*(UPPER(MAESTRO!$L$3:$L$1000)="CONFIRMADO")),ROWS($A$3:A168))),"")</f>
        <v/>
      </c>
      <c r="H168" s="27" t="str">
        <f ca="1">IFERROR(INDEX(MAESTRO!H:H,_xludf.AGGREGATE(15,6,ROW(MAESTRO!$B$3:$B$1000)/((MAESTRO!$B$3:$B$1000="OPA")*(UPPER(MAESTRO!$L$3:$L$1000)="CONFIRMADO")),ROWS($A$3:A168))),"")</f>
        <v/>
      </c>
      <c r="I168" s="27" t="str">
        <f ca="1">IFERROR(INDEX(MAESTRO!I:I,_xludf.AGGREGATE(15,6,ROW(MAESTRO!$B$3:$B$1000)/((MAESTRO!$B$3:$B$1000="OPA")*(UPPER(MAESTRO!$L$3:$L$1000)="CONFIRMADO")),ROWS($A$3:A168))),"")</f>
        <v/>
      </c>
      <c r="J168" s="27" t="str">
        <f ca="1">IFERROR(INDEX(MAESTRO!J:J,_xludf.AGGREGATE(15,6,ROW(MAESTRO!$B$3:$B$1000)/((MAESTRO!$B$3:$B$1000="OPA")*(UPPER(MAESTRO!$L$3:$L$1000)="CONFIRMADO")),ROWS($A$3:A168))),"")</f>
        <v/>
      </c>
      <c r="K168" s="27" t="str">
        <f ca="1">IFERROR(INDEX(MAESTRO!K:K,_xludf.AGGREGATE(15,6,ROW(MAESTRO!$B$3:$B$1000)/((MAESTRO!$B$3:$B$1000="OPA")*(UPPER(MAESTRO!$L$3:$L$1000)="CONFIRMADO")),ROWS($A$3:A168))),"")</f>
        <v/>
      </c>
      <c r="L168" s="27" t="str">
        <f ca="1">IFERROR(INDEX(MAESTRO!L:L,_xludf.AGGREGATE(15,6,ROW(MAESTRO!$B$3:$B$1000)/((MAESTRO!$B$3:$B$1000="OPA")*(UPPER(MAESTRO!$L$3:$L$1000)="CONFIRMADO")),ROWS($A$3:A168))),"")</f>
        <v/>
      </c>
      <c r="M168" s="27" t="str">
        <f ca="1">IFERROR(INDEX(MAESTRO!M:M,_xludf.AGGREGATE(15,6,ROW(MAESTRO!$B$3:$B$1000)/((MAESTRO!$B$3:$B$1000="OPA")*(UPPER(MAESTRO!$L$3:$L$1000)="CONFIRMADO")),ROWS($A$3:A168))),"")</f>
        <v/>
      </c>
      <c r="N168" s="27" t="str">
        <f ca="1">IFERROR(INDEX(MAESTRO!N:N,_xludf.AGGREGATE(15,6,ROW(MAESTRO!$B$3:$B$1000)/((MAESTRO!$B$3:$B$1000="OPA")*(UPPER(MAESTRO!$L$3:$L$1000)="CONFIRMADO")),ROWS($A$3:A168))),"")</f>
        <v/>
      </c>
      <c r="O168" s="27" t="str">
        <f ca="1">IFERROR(INDEX(MAESTRO!O:O,_xludf.AGGREGATE(15,6,ROW(MAESTRO!$B$3:$B$1000)/((MAESTRO!$B$3:$B$1000="OPA")*(UPPER(MAESTRO!$L$3:$L$1000)="CONFIRMADO")),ROWS($A$3:A168))),"")</f>
        <v/>
      </c>
      <c r="P168" s="27" t="str">
        <f ca="1">IFERROR(INDEX(MAESTRO!P:P,_xludf.AGGREGATE(15,6,ROW(MAESTRO!$B$3:$B$1000)/((MAESTRO!$B$3:$B$1000="OPA")*(UPPER(MAESTRO!$L$3:$L$1000)="CONFIRMADO")),ROWS($A$3:A168))),"")</f>
        <v/>
      </c>
      <c r="Q168" s="27" t="str">
        <f ca="1">IFERROR(INDEX(MAESTRO!Q:Q,_xludf.AGGREGATE(15,6,ROW(MAESTRO!$B$3:$B$1000)/((MAESTRO!$B$3:$B$1000="OPA")*(UPPER(MAESTRO!$L$3:$L$1000)="CONFIRMADO")),ROWS($A$3:A168))),"")</f>
        <v/>
      </c>
      <c r="R168" s="27" t="str">
        <f ca="1">IFERROR(INDEX(MAESTRO!R:R,_xludf.AGGREGATE(15,6,ROW(MAESTRO!$B$3:$B$1000)/((MAESTRO!$B$3:$B$1000="OPA")*(UPPER(MAESTRO!$L$3:$L$1000)="CONFIRMADO")),ROWS($A$3:A168))),"")</f>
        <v/>
      </c>
      <c r="S168" s="27" t="str">
        <f ca="1">IFERROR(INDEX(MAESTRO!S:S,_xludf.AGGREGATE(15,6,ROW(MAESTRO!$B$3:$B$1000)/((MAESTRO!$B$3:$B$1000="OPA")*(UPPER(MAESTRO!$L$3:$L$1000)="CONFIRMADO")),ROWS($A$3:A168))),"")</f>
        <v/>
      </c>
      <c r="T168" s="27" t="str">
        <f ca="1">IFERROR(INDEX(MAESTRO!T:T,_xludf.AGGREGATE(15,6,ROW(MAESTRO!$B$3:$B$1000)/((MAESTRO!$B$3:$B$1000="OPA")*(UPPER(MAESTRO!$L$3:$L$1000)="CONFIRMADO")),ROWS($A$3:A168))),"")</f>
        <v/>
      </c>
      <c r="U168" s="27" t="str">
        <f ca="1">IFERROR(INDEX(MAESTRO!U:U,_xludf.AGGREGATE(15,6,ROW(MAESTRO!$B$3:$B$1000)/((MAESTRO!$B$3:$B$1000="OPA")*(UPPER(MAESTRO!$L$3:$L$1000)="CONFIRMADO")),ROWS($A$3:A168))),"")</f>
        <v/>
      </c>
      <c r="V168" s="27" t="str">
        <f ca="1">IFERROR(INDEX(MAESTRO!V:V,_xludf.AGGREGATE(15,6,ROW(MAESTRO!$B$3:$B$1000)/((MAESTRO!$B$3:$B$1000="OPA")*(UPPER(MAESTRO!$L$3:$L$1000)="CONFIRMADO")),ROWS($A$3:A168))),"")</f>
        <v/>
      </c>
      <c r="W168" s="27" t="str">
        <f ca="1">IFERROR(INDEX(MAESTRO!W:W,_xludf.AGGREGATE(15,6,ROW(MAESTRO!$B$3:$B$1000)/((MAESTRO!$B$3:$B$1000="OPA")*(UPPER(MAESTRO!$L$3:$L$1000)="CONFIRMADO")),ROWS($A$3:A168))),"")</f>
        <v/>
      </c>
      <c r="X168" s="27" t="str">
        <f ca="1">IFERROR(INDEX(MAESTRO!X:X,_xludf.AGGREGATE(15,6,ROW(MAESTRO!$B$3:$B$1000)/((MAESTRO!$B$3:$B$1000="OPA")*(UPPER(MAESTRO!$L$3:$L$1000)="CONFIRMADO")),ROWS($A$3:A168))),"")</f>
        <v/>
      </c>
    </row>
    <row r="169" spans="1:24" ht="22.05" customHeight="1">
      <c r="A169" s="10" t="str">
        <f ca="1">IFERROR(INDEX(MAESTRO!A:A,_xludf.AGGREGATE(15,6,ROW(MAESTRO!$B$3:$B$1000)/((MAESTRO!$B$3:$B$1000="OPA")*(UPPER(MAESTRO!$L$3:$L$1000)="CONFIRMADO")),ROWS($A$3:A169))),"")</f>
        <v/>
      </c>
      <c r="B169" s="10" t="str">
        <f ca="1">IFERROR(INDEX(MAESTRO!B:B,_xludf.AGGREGATE(15,6,ROW(MAESTRO!$B$3:$B$1000)/((MAESTRO!$B$3:$B$1000="OPA")*(UPPER(MAESTRO!$L$3:$L$1000)="CONFIRMADO")),ROWS($A$3:A169))),"")</f>
        <v/>
      </c>
      <c r="C169" s="10" t="str">
        <f ca="1">IFERROR(INDEX(MAESTRO!C:C,_xludf.AGGREGATE(15,6,ROW(MAESTRO!$B$3:$B$1000)/((MAESTRO!$B$3:$B$1000="OPA")*(UPPER(MAESTRO!$L$3:$L$1000)="CONFIRMADO")),ROWS($A$3:A169))),"")</f>
        <v/>
      </c>
      <c r="D169" s="10" t="str">
        <f ca="1">IFERROR(INDEX(MAESTRO!D:D,_xludf.AGGREGATE(15,6,ROW(MAESTRO!$B$3:$B$1000)/((MAESTRO!$B$3:$B$1000="OPA")*(UPPER(MAESTRO!$L$3:$L$1000)="CONFIRMADO")),ROWS($A$3:A169))),"")</f>
        <v/>
      </c>
      <c r="E169" s="10" t="str">
        <f ca="1">IFERROR(INDEX(MAESTRO!E:E,_xludf.AGGREGATE(15,6,ROW(MAESTRO!$B$3:$B$1000)/((MAESTRO!$B$3:$B$1000="OPA")*(UPPER(MAESTRO!$L$3:$L$1000)="CONFIRMADO")),ROWS($A$3:A169))),"")</f>
        <v/>
      </c>
      <c r="F169" s="10" t="str">
        <f ca="1">IFERROR(INDEX(MAESTRO!F:F,_xludf.AGGREGATE(15,6,ROW(MAESTRO!$B$3:$B$1000)/((MAESTRO!$B$3:$B$1000="OPA")*(UPPER(MAESTRO!$L$3:$L$1000)="CONFIRMADO")),ROWS($A$3:A169))),"")</f>
        <v/>
      </c>
      <c r="G169" s="10" t="str">
        <f ca="1">IFERROR(INDEX(MAESTRO!G:G,_xludf.AGGREGATE(15,6,ROW(MAESTRO!$B$3:$B$1000)/((MAESTRO!$B$3:$B$1000="OPA")*(UPPER(MAESTRO!$L$3:$L$1000)="CONFIRMADO")),ROWS($A$3:A169))),"")</f>
        <v/>
      </c>
      <c r="H169" s="10" t="str">
        <f ca="1">IFERROR(INDEX(MAESTRO!H:H,_xludf.AGGREGATE(15,6,ROW(MAESTRO!$B$3:$B$1000)/((MAESTRO!$B$3:$B$1000="OPA")*(UPPER(MAESTRO!$L$3:$L$1000)="CONFIRMADO")),ROWS($A$3:A169))),"")</f>
        <v/>
      </c>
      <c r="I169" s="10" t="str">
        <f ca="1">IFERROR(INDEX(MAESTRO!I:I,_xludf.AGGREGATE(15,6,ROW(MAESTRO!$B$3:$B$1000)/((MAESTRO!$B$3:$B$1000="OPA")*(UPPER(MAESTRO!$L$3:$L$1000)="CONFIRMADO")),ROWS($A$3:A169))),"")</f>
        <v/>
      </c>
      <c r="J169" s="10" t="str">
        <f ca="1">IFERROR(INDEX(MAESTRO!J:J,_xludf.AGGREGATE(15,6,ROW(MAESTRO!$B$3:$B$1000)/((MAESTRO!$B$3:$B$1000="OPA")*(UPPER(MAESTRO!$L$3:$L$1000)="CONFIRMADO")),ROWS($A$3:A169))),"")</f>
        <v/>
      </c>
      <c r="K169" s="10" t="str">
        <f ca="1">IFERROR(INDEX(MAESTRO!K:K,_xludf.AGGREGATE(15,6,ROW(MAESTRO!$B$3:$B$1000)/((MAESTRO!$B$3:$B$1000="OPA")*(UPPER(MAESTRO!$L$3:$L$1000)="CONFIRMADO")),ROWS($A$3:A169))),"")</f>
        <v/>
      </c>
      <c r="L169" s="10" t="str">
        <f ca="1">IFERROR(INDEX(MAESTRO!L:L,_xludf.AGGREGATE(15,6,ROW(MAESTRO!$B$3:$B$1000)/((MAESTRO!$B$3:$B$1000="OPA")*(UPPER(MAESTRO!$L$3:$L$1000)="CONFIRMADO")),ROWS($A$3:A169))),"")</f>
        <v/>
      </c>
      <c r="M169" s="10" t="str">
        <f ca="1">IFERROR(INDEX(MAESTRO!M:M,_xludf.AGGREGATE(15,6,ROW(MAESTRO!$B$3:$B$1000)/((MAESTRO!$B$3:$B$1000="OPA")*(UPPER(MAESTRO!$L$3:$L$1000)="CONFIRMADO")),ROWS($A$3:A169))),"")</f>
        <v/>
      </c>
      <c r="N169" s="10" t="str">
        <f ca="1">IFERROR(INDEX(MAESTRO!N:N,_xludf.AGGREGATE(15,6,ROW(MAESTRO!$B$3:$B$1000)/((MAESTRO!$B$3:$B$1000="OPA")*(UPPER(MAESTRO!$L$3:$L$1000)="CONFIRMADO")),ROWS($A$3:A169))),"")</f>
        <v/>
      </c>
      <c r="O169" s="10" t="str">
        <f ca="1">IFERROR(INDEX(MAESTRO!O:O,_xludf.AGGREGATE(15,6,ROW(MAESTRO!$B$3:$B$1000)/((MAESTRO!$B$3:$B$1000="OPA")*(UPPER(MAESTRO!$L$3:$L$1000)="CONFIRMADO")),ROWS($A$3:A169))),"")</f>
        <v/>
      </c>
      <c r="P169" s="10" t="str">
        <f ca="1">IFERROR(INDEX(MAESTRO!P:P,_xludf.AGGREGATE(15,6,ROW(MAESTRO!$B$3:$B$1000)/((MAESTRO!$B$3:$B$1000="OPA")*(UPPER(MAESTRO!$L$3:$L$1000)="CONFIRMADO")),ROWS($A$3:A169))),"")</f>
        <v/>
      </c>
      <c r="Q169" s="10" t="str">
        <f ca="1">IFERROR(INDEX(MAESTRO!Q:Q,_xludf.AGGREGATE(15,6,ROW(MAESTRO!$B$3:$B$1000)/((MAESTRO!$B$3:$B$1000="OPA")*(UPPER(MAESTRO!$L$3:$L$1000)="CONFIRMADO")),ROWS($A$3:A169))),"")</f>
        <v/>
      </c>
      <c r="R169" s="10" t="str">
        <f ca="1">IFERROR(INDEX(MAESTRO!R:R,_xludf.AGGREGATE(15,6,ROW(MAESTRO!$B$3:$B$1000)/((MAESTRO!$B$3:$B$1000="OPA")*(UPPER(MAESTRO!$L$3:$L$1000)="CONFIRMADO")),ROWS($A$3:A169))),"")</f>
        <v/>
      </c>
      <c r="S169" s="10" t="str">
        <f ca="1">IFERROR(INDEX(MAESTRO!S:S,_xludf.AGGREGATE(15,6,ROW(MAESTRO!$B$3:$B$1000)/((MAESTRO!$B$3:$B$1000="OPA")*(UPPER(MAESTRO!$L$3:$L$1000)="CONFIRMADO")),ROWS($A$3:A169))),"")</f>
        <v/>
      </c>
      <c r="T169" s="10" t="str">
        <f ca="1">IFERROR(INDEX(MAESTRO!T:T,_xludf.AGGREGATE(15,6,ROW(MAESTRO!$B$3:$B$1000)/((MAESTRO!$B$3:$B$1000="OPA")*(UPPER(MAESTRO!$L$3:$L$1000)="CONFIRMADO")),ROWS($A$3:A169))),"")</f>
        <v/>
      </c>
      <c r="U169" s="10" t="str">
        <f ca="1">IFERROR(INDEX(MAESTRO!U:U,_xludf.AGGREGATE(15,6,ROW(MAESTRO!$B$3:$B$1000)/((MAESTRO!$B$3:$B$1000="OPA")*(UPPER(MAESTRO!$L$3:$L$1000)="CONFIRMADO")),ROWS($A$3:A169))),"")</f>
        <v/>
      </c>
      <c r="V169" s="10" t="str">
        <f ca="1">IFERROR(INDEX(MAESTRO!V:V,_xludf.AGGREGATE(15,6,ROW(MAESTRO!$B$3:$B$1000)/((MAESTRO!$B$3:$B$1000="OPA")*(UPPER(MAESTRO!$L$3:$L$1000)="CONFIRMADO")),ROWS($A$3:A169))),"")</f>
        <v/>
      </c>
      <c r="W169" s="10" t="str">
        <f ca="1">IFERROR(INDEX(MAESTRO!W:W,_xludf.AGGREGATE(15,6,ROW(MAESTRO!$B$3:$B$1000)/((MAESTRO!$B$3:$B$1000="OPA")*(UPPER(MAESTRO!$L$3:$L$1000)="CONFIRMADO")),ROWS($A$3:A169))),"")</f>
        <v/>
      </c>
      <c r="X169" s="10" t="str">
        <f ca="1">IFERROR(INDEX(MAESTRO!X:X,_xludf.AGGREGATE(15,6,ROW(MAESTRO!$B$3:$B$1000)/((MAESTRO!$B$3:$B$1000="OPA")*(UPPER(MAESTRO!$L$3:$L$1000)="CONFIRMADO")),ROWS($A$3:A169))),"")</f>
        <v/>
      </c>
    </row>
    <row r="170" spans="1:24" ht="22.05" customHeight="1">
      <c r="A170" s="27" t="str">
        <f ca="1">IFERROR(INDEX(MAESTRO!A:A,_xludf.AGGREGATE(15,6,ROW(MAESTRO!$B$3:$B$1000)/((MAESTRO!$B$3:$B$1000="OPA")*(UPPER(MAESTRO!$L$3:$L$1000)="CONFIRMADO")),ROWS($A$3:A170))),"")</f>
        <v/>
      </c>
      <c r="B170" s="27" t="str">
        <f ca="1">IFERROR(INDEX(MAESTRO!B:B,_xludf.AGGREGATE(15,6,ROW(MAESTRO!$B$3:$B$1000)/((MAESTRO!$B$3:$B$1000="OPA")*(UPPER(MAESTRO!$L$3:$L$1000)="CONFIRMADO")),ROWS($A$3:A170))),"")</f>
        <v/>
      </c>
      <c r="C170" s="27" t="str">
        <f ca="1">IFERROR(INDEX(MAESTRO!C:C,_xludf.AGGREGATE(15,6,ROW(MAESTRO!$B$3:$B$1000)/((MAESTRO!$B$3:$B$1000="OPA")*(UPPER(MAESTRO!$L$3:$L$1000)="CONFIRMADO")),ROWS($A$3:A170))),"")</f>
        <v/>
      </c>
      <c r="D170" s="27" t="str">
        <f ca="1">IFERROR(INDEX(MAESTRO!D:D,_xludf.AGGREGATE(15,6,ROW(MAESTRO!$B$3:$B$1000)/((MAESTRO!$B$3:$B$1000="OPA")*(UPPER(MAESTRO!$L$3:$L$1000)="CONFIRMADO")),ROWS($A$3:A170))),"")</f>
        <v/>
      </c>
      <c r="E170" s="27" t="str">
        <f ca="1">IFERROR(INDEX(MAESTRO!E:E,_xludf.AGGREGATE(15,6,ROW(MAESTRO!$B$3:$B$1000)/((MAESTRO!$B$3:$B$1000="OPA")*(UPPER(MAESTRO!$L$3:$L$1000)="CONFIRMADO")),ROWS($A$3:A170))),"")</f>
        <v/>
      </c>
      <c r="F170" s="27" t="str">
        <f ca="1">IFERROR(INDEX(MAESTRO!F:F,_xludf.AGGREGATE(15,6,ROW(MAESTRO!$B$3:$B$1000)/((MAESTRO!$B$3:$B$1000="OPA")*(UPPER(MAESTRO!$L$3:$L$1000)="CONFIRMADO")),ROWS($A$3:A170))),"")</f>
        <v/>
      </c>
      <c r="G170" s="27" t="str">
        <f ca="1">IFERROR(INDEX(MAESTRO!G:G,_xludf.AGGREGATE(15,6,ROW(MAESTRO!$B$3:$B$1000)/((MAESTRO!$B$3:$B$1000="OPA")*(UPPER(MAESTRO!$L$3:$L$1000)="CONFIRMADO")),ROWS($A$3:A170))),"")</f>
        <v/>
      </c>
      <c r="H170" s="27" t="str">
        <f ca="1">IFERROR(INDEX(MAESTRO!H:H,_xludf.AGGREGATE(15,6,ROW(MAESTRO!$B$3:$B$1000)/((MAESTRO!$B$3:$B$1000="OPA")*(UPPER(MAESTRO!$L$3:$L$1000)="CONFIRMADO")),ROWS($A$3:A170))),"")</f>
        <v/>
      </c>
      <c r="I170" s="27" t="str">
        <f ca="1">IFERROR(INDEX(MAESTRO!I:I,_xludf.AGGREGATE(15,6,ROW(MAESTRO!$B$3:$B$1000)/((MAESTRO!$B$3:$B$1000="OPA")*(UPPER(MAESTRO!$L$3:$L$1000)="CONFIRMADO")),ROWS($A$3:A170))),"")</f>
        <v/>
      </c>
      <c r="J170" s="27" t="str">
        <f ca="1">IFERROR(INDEX(MAESTRO!J:J,_xludf.AGGREGATE(15,6,ROW(MAESTRO!$B$3:$B$1000)/((MAESTRO!$B$3:$B$1000="OPA")*(UPPER(MAESTRO!$L$3:$L$1000)="CONFIRMADO")),ROWS($A$3:A170))),"")</f>
        <v/>
      </c>
      <c r="K170" s="27" t="str">
        <f ca="1">IFERROR(INDEX(MAESTRO!K:K,_xludf.AGGREGATE(15,6,ROW(MAESTRO!$B$3:$B$1000)/((MAESTRO!$B$3:$B$1000="OPA")*(UPPER(MAESTRO!$L$3:$L$1000)="CONFIRMADO")),ROWS($A$3:A170))),"")</f>
        <v/>
      </c>
      <c r="L170" s="27" t="str">
        <f ca="1">IFERROR(INDEX(MAESTRO!L:L,_xludf.AGGREGATE(15,6,ROW(MAESTRO!$B$3:$B$1000)/((MAESTRO!$B$3:$B$1000="OPA")*(UPPER(MAESTRO!$L$3:$L$1000)="CONFIRMADO")),ROWS($A$3:A170))),"")</f>
        <v/>
      </c>
      <c r="M170" s="27" t="str">
        <f ca="1">IFERROR(INDEX(MAESTRO!M:M,_xludf.AGGREGATE(15,6,ROW(MAESTRO!$B$3:$B$1000)/((MAESTRO!$B$3:$B$1000="OPA")*(UPPER(MAESTRO!$L$3:$L$1000)="CONFIRMADO")),ROWS($A$3:A170))),"")</f>
        <v/>
      </c>
      <c r="N170" s="27" t="str">
        <f ca="1">IFERROR(INDEX(MAESTRO!N:N,_xludf.AGGREGATE(15,6,ROW(MAESTRO!$B$3:$B$1000)/((MAESTRO!$B$3:$B$1000="OPA")*(UPPER(MAESTRO!$L$3:$L$1000)="CONFIRMADO")),ROWS($A$3:A170))),"")</f>
        <v/>
      </c>
      <c r="O170" s="27" t="str">
        <f ca="1">IFERROR(INDEX(MAESTRO!O:O,_xludf.AGGREGATE(15,6,ROW(MAESTRO!$B$3:$B$1000)/((MAESTRO!$B$3:$B$1000="OPA")*(UPPER(MAESTRO!$L$3:$L$1000)="CONFIRMADO")),ROWS($A$3:A170))),"")</f>
        <v/>
      </c>
      <c r="P170" s="27" t="str">
        <f ca="1">IFERROR(INDEX(MAESTRO!P:P,_xludf.AGGREGATE(15,6,ROW(MAESTRO!$B$3:$B$1000)/((MAESTRO!$B$3:$B$1000="OPA")*(UPPER(MAESTRO!$L$3:$L$1000)="CONFIRMADO")),ROWS($A$3:A170))),"")</f>
        <v/>
      </c>
      <c r="Q170" s="27" t="str">
        <f ca="1">IFERROR(INDEX(MAESTRO!Q:Q,_xludf.AGGREGATE(15,6,ROW(MAESTRO!$B$3:$B$1000)/((MAESTRO!$B$3:$B$1000="OPA")*(UPPER(MAESTRO!$L$3:$L$1000)="CONFIRMADO")),ROWS($A$3:A170))),"")</f>
        <v/>
      </c>
      <c r="R170" s="27" t="str">
        <f ca="1">IFERROR(INDEX(MAESTRO!R:R,_xludf.AGGREGATE(15,6,ROW(MAESTRO!$B$3:$B$1000)/((MAESTRO!$B$3:$B$1000="OPA")*(UPPER(MAESTRO!$L$3:$L$1000)="CONFIRMADO")),ROWS($A$3:A170))),"")</f>
        <v/>
      </c>
      <c r="S170" s="27" t="str">
        <f ca="1">IFERROR(INDEX(MAESTRO!S:S,_xludf.AGGREGATE(15,6,ROW(MAESTRO!$B$3:$B$1000)/((MAESTRO!$B$3:$B$1000="OPA")*(UPPER(MAESTRO!$L$3:$L$1000)="CONFIRMADO")),ROWS($A$3:A170))),"")</f>
        <v/>
      </c>
      <c r="T170" s="27" t="str">
        <f ca="1">IFERROR(INDEX(MAESTRO!T:T,_xludf.AGGREGATE(15,6,ROW(MAESTRO!$B$3:$B$1000)/((MAESTRO!$B$3:$B$1000="OPA")*(UPPER(MAESTRO!$L$3:$L$1000)="CONFIRMADO")),ROWS($A$3:A170))),"")</f>
        <v/>
      </c>
      <c r="U170" s="27" t="str">
        <f ca="1">IFERROR(INDEX(MAESTRO!U:U,_xludf.AGGREGATE(15,6,ROW(MAESTRO!$B$3:$B$1000)/((MAESTRO!$B$3:$B$1000="OPA")*(UPPER(MAESTRO!$L$3:$L$1000)="CONFIRMADO")),ROWS($A$3:A170))),"")</f>
        <v/>
      </c>
      <c r="V170" s="27" t="str">
        <f ca="1">IFERROR(INDEX(MAESTRO!V:V,_xludf.AGGREGATE(15,6,ROW(MAESTRO!$B$3:$B$1000)/((MAESTRO!$B$3:$B$1000="OPA")*(UPPER(MAESTRO!$L$3:$L$1000)="CONFIRMADO")),ROWS($A$3:A170))),"")</f>
        <v/>
      </c>
      <c r="W170" s="27" t="str">
        <f ca="1">IFERROR(INDEX(MAESTRO!W:W,_xludf.AGGREGATE(15,6,ROW(MAESTRO!$B$3:$B$1000)/((MAESTRO!$B$3:$B$1000="OPA")*(UPPER(MAESTRO!$L$3:$L$1000)="CONFIRMADO")),ROWS($A$3:A170))),"")</f>
        <v/>
      </c>
      <c r="X170" s="27" t="str">
        <f ca="1">IFERROR(INDEX(MAESTRO!X:X,_xludf.AGGREGATE(15,6,ROW(MAESTRO!$B$3:$B$1000)/((MAESTRO!$B$3:$B$1000="OPA")*(UPPER(MAESTRO!$L$3:$L$1000)="CONFIRMADO")),ROWS($A$3:A170))),"")</f>
        <v/>
      </c>
    </row>
    <row r="171" spans="1:24" ht="22.05" customHeight="1">
      <c r="A171" s="10" t="str">
        <f ca="1">IFERROR(INDEX(MAESTRO!A:A,_xludf.AGGREGATE(15,6,ROW(MAESTRO!$B$3:$B$1000)/((MAESTRO!$B$3:$B$1000="OPA")*(UPPER(MAESTRO!$L$3:$L$1000)="CONFIRMADO")),ROWS($A$3:A171))),"")</f>
        <v/>
      </c>
      <c r="B171" s="10" t="str">
        <f ca="1">IFERROR(INDEX(MAESTRO!B:B,_xludf.AGGREGATE(15,6,ROW(MAESTRO!$B$3:$B$1000)/((MAESTRO!$B$3:$B$1000="OPA")*(UPPER(MAESTRO!$L$3:$L$1000)="CONFIRMADO")),ROWS($A$3:A171))),"")</f>
        <v/>
      </c>
      <c r="C171" s="10" t="str">
        <f ca="1">IFERROR(INDEX(MAESTRO!C:C,_xludf.AGGREGATE(15,6,ROW(MAESTRO!$B$3:$B$1000)/((MAESTRO!$B$3:$B$1000="OPA")*(UPPER(MAESTRO!$L$3:$L$1000)="CONFIRMADO")),ROWS($A$3:A171))),"")</f>
        <v/>
      </c>
      <c r="D171" s="10" t="str">
        <f ca="1">IFERROR(INDEX(MAESTRO!D:D,_xludf.AGGREGATE(15,6,ROW(MAESTRO!$B$3:$B$1000)/((MAESTRO!$B$3:$B$1000="OPA")*(UPPER(MAESTRO!$L$3:$L$1000)="CONFIRMADO")),ROWS($A$3:A171))),"")</f>
        <v/>
      </c>
      <c r="E171" s="10" t="str">
        <f ca="1">IFERROR(INDEX(MAESTRO!E:E,_xludf.AGGREGATE(15,6,ROW(MAESTRO!$B$3:$B$1000)/((MAESTRO!$B$3:$B$1000="OPA")*(UPPER(MAESTRO!$L$3:$L$1000)="CONFIRMADO")),ROWS($A$3:A171))),"")</f>
        <v/>
      </c>
      <c r="F171" s="10" t="str">
        <f ca="1">IFERROR(INDEX(MAESTRO!F:F,_xludf.AGGREGATE(15,6,ROW(MAESTRO!$B$3:$B$1000)/((MAESTRO!$B$3:$B$1000="OPA")*(UPPER(MAESTRO!$L$3:$L$1000)="CONFIRMADO")),ROWS($A$3:A171))),"")</f>
        <v/>
      </c>
      <c r="G171" s="10" t="str">
        <f ca="1">IFERROR(INDEX(MAESTRO!G:G,_xludf.AGGREGATE(15,6,ROW(MAESTRO!$B$3:$B$1000)/((MAESTRO!$B$3:$B$1000="OPA")*(UPPER(MAESTRO!$L$3:$L$1000)="CONFIRMADO")),ROWS($A$3:A171))),"")</f>
        <v/>
      </c>
      <c r="H171" s="10" t="str">
        <f ca="1">IFERROR(INDEX(MAESTRO!H:H,_xludf.AGGREGATE(15,6,ROW(MAESTRO!$B$3:$B$1000)/((MAESTRO!$B$3:$B$1000="OPA")*(UPPER(MAESTRO!$L$3:$L$1000)="CONFIRMADO")),ROWS($A$3:A171))),"")</f>
        <v/>
      </c>
      <c r="I171" s="10" t="str">
        <f ca="1">IFERROR(INDEX(MAESTRO!I:I,_xludf.AGGREGATE(15,6,ROW(MAESTRO!$B$3:$B$1000)/((MAESTRO!$B$3:$B$1000="OPA")*(UPPER(MAESTRO!$L$3:$L$1000)="CONFIRMADO")),ROWS($A$3:A171))),"")</f>
        <v/>
      </c>
      <c r="J171" s="10" t="str">
        <f ca="1">IFERROR(INDEX(MAESTRO!J:J,_xludf.AGGREGATE(15,6,ROW(MAESTRO!$B$3:$B$1000)/((MAESTRO!$B$3:$B$1000="OPA")*(UPPER(MAESTRO!$L$3:$L$1000)="CONFIRMADO")),ROWS($A$3:A171))),"")</f>
        <v/>
      </c>
      <c r="K171" s="10" t="str">
        <f ca="1">IFERROR(INDEX(MAESTRO!K:K,_xludf.AGGREGATE(15,6,ROW(MAESTRO!$B$3:$B$1000)/((MAESTRO!$B$3:$B$1000="OPA")*(UPPER(MAESTRO!$L$3:$L$1000)="CONFIRMADO")),ROWS($A$3:A171))),"")</f>
        <v/>
      </c>
      <c r="L171" s="10" t="str">
        <f ca="1">IFERROR(INDEX(MAESTRO!L:L,_xludf.AGGREGATE(15,6,ROW(MAESTRO!$B$3:$B$1000)/((MAESTRO!$B$3:$B$1000="OPA")*(UPPER(MAESTRO!$L$3:$L$1000)="CONFIRMADO")),ROWS($A$3:A171))),"")</f>
        <v/>
      </c>
      <c r="M171" s="10" t="str">
        <f ca="1">IFERROR(INDEX(MAESTRO!M:M,_xludf.AGGREGATE(15,6,ROW(MAESTRO!$B$3:$B$1000)/((MAESTRO!$B$3:$B$1000="OPA")*(UPPER(MAESTRO!$L$3:$L$1000)="CONFIRMADO")),ROWS($A$3:A171))),"")</f>
        <v/>
      </c>
      <c r="N171" s="10" t="str">
        <f ca="1">IFERROR(INDEX(MAESTRO!N:N,_xludf.AGGREGATE(15,6,ROW(MAESTRO!$B$3:$B$1000)/((MAESTRO!$B$3:$B$1000="OPA")*(UPPER(MAESTRO!$L$3:$L$1000)="CONFIRMADO")),ROWS($A$3:A171))),"")</f>
        <v/>
      </c>
      <c r="O171" s="10" t="str">
        <f ca="1">IFERROR(INDEX(MAESTRO!O:O,_xludf.AGGREGATE(15,6,ROW(MAESTRO!$B$3:$B$1000)/((MAESTRO!$B$3:$B$1000="OPA")*(UPPER(MAESTRO!$L$3:$L$1000)="CONFIRMADO")),ROWS($A$3:A171))),"")</f>
        <v/>
      </c>
      <c r="P171" s="10" t="str">
        <f ca="1">IFERROR(INDEX(MAESTRO!P:P,_xludf.AGGREGATE(15,6,ROW(MAESTRO!$B$3:$B$1000)/((MAESTRO!$B$3:$B$1000="OPA")*(UPPER(MAESTRO!$L$3:$L$1000)="CONFIRMADO")),ROWS($A$3:A171))),"")</f>
        <v/>
      </c>
      <c r="Q171" s="10" t="str">
        <f ca="1">IFERROR(INDEX(MAESTRO!Q:Q,_xludf.AGGREGATE(15,6,ROW(MAESTRO!$B$3:$B$1000)/((MAESTRO!$B$3:$B$1000="OPA")*(UPPER(MAESTRO!$L$3:$L$1000)="CONFIRMADO")),ROWS($A$3:A171))),"")</f>
        <v/>
      </c>
      <c r="R171" s="10" t="str">
        <f ca="1">IFERROR(INDEX(MAESTRO!R:R,_xludf.AGGREGATE(15,6,ROW(MAESTRO!$B$3:$B$1000)/((MAESTRO!$B$3:$B$1000="OPA")*(UPPER(MAESTRO!$L$3:$L$1000)="CONFIRMADO")),ROWS($A$3:A171))),"")</f>
        <v/>
      </c>
      <c r="S171" s="10" t="str">
        <f ca="1">IFERROR(INDEX(MAESTRO!S:S,_xludf.AGGREGATE(15,6,ROW(MAESTRO!$B$3:$B$1000)/((MAESTRO!$B$3:$B$1000="OPA")*(UPPER(MAESTRO!$L$3:$L$1000)="CONFIRMADO")),ROWS($A$3:A171))),"")</f>
        <v/>
      </c>
      <c r="T171" s="10" t="str">
        <f ca="1">IFERROR(INDEX(MAESTRO!T:T,_xludf.AGGREGATE(15,6,ROW(MAESTRO!$B$3:$B$1000)/((MAESTRO!$B$3:$B$1000="OPA")*(UPPER(MAESTRO!$L$3:$L$1000)="CONFIRMADO")),ROWS($A$3:A171))),"")</f>
        <v/>
      </c>
      <c r="U171" s="10" t="str">
        <f ca="1">IFERROR(INDEX(MAESTRO!U:U,_xludf.AGGREGATE(15,6,ROW(MAESTRO!$B$3:$B$1000)/((MAESTRO!$B$3:$B$1000="OPA")*(UPPER(MAESTRO!$L$3:$L$1000)="CONFIRMADO")),ROWS($A$3:A171))),"")</f>
        <v/>
      </c>
      <c r="V171" s="10" t="str">
        <f ca="1">IFERROR(INDEX(MAESTRO!V:V,_xludf.AGGREGATE(15,6,ROW(MAESTRO!$B$3:$B$1000)/((MAESTRO!$B$3:$B$1000="OPA")*(UPPER(MAESTRO!$L$3:$L$1000)="CONFIRMADO")),ROWS($A$3:A171))),"")</f>
        <v/>
      </c>
      <c r="W171" s="10" t="str">
        <f ca="1">IFERROR(INDEX(MAESTRO!W:W,_xludf.AGGREGATE(15,6,ROW(MAESTRO!$B$3:$B$1000)/((MAESTRO!$B$3:$B$1000="OPA")*(UPPER(MAESTRO!$L$3:$L$1000)="CONFIRMADO")),ROWS($A$3:A171))),"")</f>
        <v/>
      </c>
      <c r="X171" s="10" t="str">
        <f ca="1">IFERROR(INDEX(MAESTRO!X:X,_xludf.AGGREGATE(15,6,ROW(MAESTRO!$B$3:$B$1000)/((MAESTRO!$B$3:$B$1000="OPA")*(UPPER(MAESTRO!$L$3:$L$1000)="CONFIRMADO")),ROWS($A$3:A171))),"")</f>
        <v/>
      </c>
    </row>
    <row r="172" spans="1:24" ht="22.05" customHeight="1">
      <c r="A172" s="27" t="str">
        <f ca="1">IFERROR(INDEX(MAESTRO!A:A,_xludf.AGGREGATE(15,6,ROW(MAESTRO!$B$3:$B$1000)/((MAESTRO!$B$3:$B$1000="OPA")*(UPPER(MAESTRO!$L$3:$L$1000)="CONFIRMADO")),ROWS($A$3:A172))),"")</f>
        <v/>
      </c>
      <c r="B172" s="27" t="str">
        <f ca="1">IFERROR(INDEX(MAESTRO!B:B,_xludf.AGGREGATE(15,6,ROW(MAESTRO!$B$3:$B$1000)/((MAESTRO!$B$3:$B$1000="OPA")*(UPPER(MAESTRO!$L$3:$L$1000)="CONFIRMADO")),ROWS($A$3:A172))),"")</f>
        <v/>
      </c>
      <c r="C172" s="27" t="str">
        <f ca="1">IFERROR(INDEX(MAESTRO!C:C,_xludf.AGGREGATE(15,6,ROW(MAESTRO!$B$3:$B$1000)/((MAESTRO!$B$3:$B$1000="OPA")*(UPPER(MAESTRO!$L$3:$L$1000)="CONFIRMADO")),ROWS($A$3:A172))),"")</f>
        <v/>
      </c>
      <c r="D172" s="27" t="str">
        <f ca="1">IFERROR(INDEX(MAESTRO!D:D,_xludf.AGGREGATE(15,6,ROW(MAESTRO!$B$3:$B$1000)/((MAESTRO!$B$3:$B$1000="OPA")*(UPPER(MAESTRO!$L$3:$L$1000)="CONFIRMADO")),ROWS($A$3:A172))),"")</f>
        <v/>
      </c>
      <c r="E172" s="27" t="str">
        <f ca="1">IFERROR(INDEX(MAESTRO!E:E,_xludf.AGGREGATE(15,6,ROW(MAESTRO!$B$3:$B$1000)/((MAESTRO!$B$3:$B$1000="OPA")*(UPPER(MAESTRO!$L$3:$L$1000)="CONFIRMADO")),ROWS($A$3:A172))),"")</f>
        <v/>
      </c>
      <c r="F172" s="27" t="str">
        <f ca="1">IFERROR(INDEX(MAESTRO!F:F,_xludf.AGGREGATE(15,6,ROW(MAESTRO!$B$3:$B$1000)/((MAESTRO!$B$3:$B$1000="OPA")*(UPPER(MAESTRO!$L$3:$L$1000)="CONFIRMADO")),ROWS($A$3:A172))),"")</f>
        <v/>
      </c>
      <c r="G172" s="27" t="str">
        <f ca="1">IFERROR(INDEX(MAESTRO!G:G,_xludf.AGGREGATE(15,6,ROW(MAESTRO!$B$3:$B$1000)/((MAESTRO!$B$3:$B$1000="OPA")*(UPPER(MAESTRO!$L$3:$L$1000)="CONFIRMADO")),ROWS($A$3:A172))),"")</f>
        <v/>
      </c>
      <c r="H172" s="27" t="str">
        <f ca="1">IFERROR(INDEX(MAESTRO!H:H,_xludf.AGGREGATE(15,6,ROW(MAESTRO!$B$3:$B$1000)/((MAESTRO!$B$3:$B$1000="OPA")*(UPPER(MAESTRO!$L$3:$L$1000)="CONFIRMADO")),ROWS($A$3:A172))),"")</f>
        <v/>
      </c>
      <c r="I172" s="27" t="str">
        <f ca="1">IFERROR(INDEX(MAESTRO!I:I,_xludf.AGGREGATE(15,6,ROW(MAESTRO!$B$3:$B$1000)/((MAESTRO!$B$3:$B$1000="OPA")*(UPPER(MAESTRO!$L$3:$L$1000)="CONFIRMADO")),ROWS($A$3:A172))),"")</f>
        <v/>
      </c>
      <c r="J172" s="27" t="str">
        <f ca="1">IFERROR(INDEX(MAESTRO!J:J,_xludf.AGGREGATE(15,6,ROW(MAESTRO!$B$3:$B$1000)/((MAESTRO!$B$3:$B$1000="OPA")*(UPPER(MAESTRO!$L$3:$L$1000)="CONFIRMADO")),ROWS($A$3:A172))),"")</f>
        <v/>
      </c>
      <c r="K172" s="27" t="str">
        <f ca="1">IFERROR(INDEX(MAESTRO!K:K,_xludf.AGGREGATE(15,6,ROW(MAESTRO!$B$3:$B$1000)/((MAESTRO!$B$3:$B$1000="OPA")*(UPPER(MAESTRO!$L$3:$L$1000)="CONFIRMADO")),ROWS($A$3:A172))),"")</f>
        <v/>
      </c>
      <c r="L172" s="27" t="str">
        <f ca="1">IFERROR(INDEX(MAESTRO!L:L,_xludf.AGGREGATE(15,6,ROW(MAESTRO!$B$3:$B$1000)/((MAESTRO!$B$3:$B$1000="OPA")*(UPPER(MAESTRO!$L$3:$L$1000)="CONFIRMADO")),ROWS($A$3:A172))),"")</f>
        <v/>
      </c>
      <c r="M172" s="27" t="str">
        <f ca="1">IFERROR(INDEX(MAESTRO!M:M,_xludf.AGGREGATE(15,6,ROW(MAESTRO!$B$3:$B$1000)/((MAESTRO!$B$3:$B$1000="OPA")*(UPPER(MAESTRO!$L$3:$L$1000)="CONFIRMADO")),ROWS($A$3:A172))),"")</f>
        <v/>
      </c>
      <c r="N172" s="27" t="str">
        <f ca="1">IFERROR(INDEX(MAESTRO!N:N,_xludf.AGGREGATE(15,6,ROW(MAESTRO!$B$3:$B$1000)/((MAESTRO!$B$3:$B$1000="OPA")*(UPPER(MAESTRO!$L$3:$L$1000)="CONFIRMADO")),ROWS($A$3:A172))),"")</f>
        <v/>
      </c>
      <c r="O172" s="27" t="str">
        <f ca="1">IFERROR(INDEX(MAESTRO!O:O,_xludf.AGGREGATE(15,6,ROW(MAESTRO!$B$3:$B$1000)/((MAESTRO!$B$3:$B$1000="OPA")*(UPPER(MAESTRO!$L$3:$L$1000)="CONFIRMADO")),ROWS($A$3:A172))),"")</f>
        <v/>
      </c>
      <c r="P172" s="27" t="str">
        <f ca="1">IFERROR(INDEX(MAESTRO!P:P,_xludf.AGGREGATE(15,6,ROW(MAESTRO!$B$3:$B$1000)/((MAESTRO!$B$3:$B$1000="OPA")*(UPPER(MAESTRO!$L$3:$L$1000)="CONFIRMADO")),ROWS($A$3:A172))),"")</f>
        <v/>
      </c>
      <c r="Q172" s="27" t="str">
        <f ca="1">IFERROR(INDEX(MAESTRO!Q:Q,_xludf.AGGREGATE(15,6,ROW(MAESTRO!$B$3:$B$1000)/((MAESTRO!$B$3:$B$1000="OPA")*(UPPER(MAESTRO!$L$3:$L$1000)="CONFIRMADO")),ROWS($A$3:A172))),"")</f>
        <v/>
      </c>
      <c r="R172" s="27" t="str">
        <f ca="1">IFERROR(INDEX(MAESTRO!R:R,_xludf.AGGREGATE(15,6,ROW(MAESTRO!$B$3:$B$1000)/((MAESTRO!$B$3:$B$1000="OPA")*(UPPER(MAESTRO!$L$3:$L$1000)="CONFIRMADO")),ROWS($A$3:A172))),"")</f>
        <v/>
      </c>
      <c r="S172" s="27" t="str">
        <f ca="1">IFERROR(INDEX(MAESTRO!S:S,_xludf.AGGREGATE(15,6,ROW(MAESTRO!$B$3:$B$1000)/((MAESTRO!$B$3:$B$1000="OPA")*(UPPER(MAESTRO!$L$3:$L$1000)="CONFIRMADO")),ROWS($A$3:A172))),"")</f>
        <v/>
      </c>
      <c r="T172" s="27" t="str">
        <f ca="1">IFERROR(INDEX(MAESTRO!T:T,_xludf.AGGREGATE(15,6,ROW(MAESTRO!$B$3:$B$1000)/((MAESTRO!$B$3:$B$1000="OPA")*(UPPER(MAESTRO!$L$3:$L$1000)="CONFIRMADO")),ROWS($A$3:A172))),"")</f>
        <v/>
      </c>
      <c r="U172" s="27" t="str">
        <f ca="1">IFERROR(INDEX(MAESTRO!U:U,_xludf.AGGREGATE(15,6,ROW(MAESTRO!$B$3:$B$1000)/((MAESTRO!$B$3:$B$1000="OPA")*(UPPER(MAESTRO!$L$3:$L$1000)="CONFIRMADO")),ROWS($A$3:A172))),"")</f>
        <v/>
      </c>
      <c r="V172" s="27" t="str">
        <f ca="1">IFERROR(INDEX(MAESTRO!V:V,_xludf.AGGREGATE(15,6,ROW(MAESTRO!$B$3:$B$1000)/((MAESTRO!$B$3:$B$1000="OPA")*(UPPER(MAESTRO!$L$3:$L$1000)="CONFIRMADO")),ROWS($A$3:A172))),"")</f>
        <v/>
      </c>
      <c r="W172" s="27" t="str">
        <f ca="1">IFERROR(INDEX(MAESTRO!W:W,_xludf.AGGREGATE(15,6,ROW(MAESTRO!$B$3:$B$1000)/((MAESTRO!$B$3:$B$1000="OPA")*(UPPER(MAESTRO!$L$3:$L$1000)="CONFIRMADO")),ROWS($A$3:A172))),"")</f>
        <v/>
      </c>
      <c r="X172" s="27" t="str">
        <f ca="1">IFERROR(INDEX(MAESTRO!X:X,_xludf.AGGREGATE(15,6,ROW(MAESTRO!$B$3:$B$1000)/((MAESTRO!$B$3:$B$1000="OPA")*(UPPER(MAESTRO!$L$3:$L$1000)="CONFIRMADO")),ROWS($A$3:A172))),"")</f>
        <v/>
      </c>
    </row>
    <row r="173" spans="1:24" ht="22.05" customHeight="1">
      <c r="A173" s="10" t="str">
        <f ca="1">IFERROR(INDEX(MAESTRO!A:A,_xludf.AGGREGATE(15,6,ROW(MAESTRO!$B$3:$B$1000)/((MAESTRO!$B$3:$B$1000="OPA")*(UPPER(MAESTRO!$L$3:$L$1000)="CONFIRMADO")),ROWS($A$3:A173))),"")</f>
        <v/>
      </c>
      <c r="B173" s="10" t="str">
        <f ca="1">IFERROR(INDEX(MAESTRO!B:B,_xludf.AGGREGATE(15,6,ROW(MAESTRO!$B$3:$B$1000)/((MAESTRO!$B$3:$B$1000="OPA")*(UPPER(MAESTRO!$L$3:$L$1000)="CONFIRMADO")),ROWS($A$3:A173))),"")</f>
        <v/>
      </c>
      <c r="C173" s="10" t="str">
        <f ca="1">IFERROR(INDEX(MAESTRO!C:C,_xludf.AGGREGATE(15,6,ROW(MAESTRO!$B$3:$B$1000)/((MAESTRO!$B$3:$B$1000="OPA")*(UPPER(MAESTRO!$L$3:$L$1000)="CONFIRMADO")),ROWS($A$3:A173))),"")</f>
        <v/>
      </c>
      <c r="D173" s="10" t="str">
        <f ca="1">IFERROR(INDEX(MAESTRO!D:D,_xludf.AGGREGATE(15,6,ROW(MAESTRO!$B$3:$B$1000)/((MAESTRO!$B$3:$B$1000="OPA")*(UPPER(MAESTRO!$L$3:$L$1000)="CONFIRMADO")),ROWS($A$3:A173))),"")</f>
        <v/>
      </c>
      <c r="E173" s="10" t="str">
        <f ca="1">IFERROR(INDEX(MAESTRO!E:E,_xludf.AGGREGATE(15,6,ROW(MAESTRO!$B$3:$B$1000)/((MAESTRO!$B$3:$B$1000="OPA")*(UPPER(MAESTRO!$L$3:$L$1000)="CONFIRMADO")),ROWS($A$3:A173))),"")</f>
        <v/>
      </c>
      <c r="F173" s="10" t="str">
        <f ca="1">IFERROR(INDEX(MAESTRO!F:F,_xludf.AGGREGATE(15,6,ROW(MAESTRO!$B$3:$B$1000)/((MAESTRO!$B$3:$B$1000="OPA")*(UPPER(MAESTRO!$L$3:$L$1000)="CONFIRMADO")),ROWS($A$3:A173))),"")</f>
        <v/>
      </c>
      <c r="G173" s="10" t="str">
        <f ca="1">IFERROR(INDEX(MAESTRO!G:G,_xludf.AGGREGATE(15,6,ROW(MAESTRO!$B$3:$B$1000)/((MAESTRO!$B$3:$B$1000="OPA")*(UPPER(MAESTRO!$L$3:$L$1000)="CONFIRMADO")),ROWS($A$3:A173))),"")</f>
        <v/>
      </c>
      <c r="H173" s="10" t="str">
        <f ca="1">IFERROR(INDEX(MAESTRO!H:H,_xludf.AGGREGATE(15,6,ROW(MAESTRO!$B$3:$B$1000)/((MAESTRO!$B$3:$B$1000="OPA")*(UPPER(MAESTRO!$L$3:$L$1000)="CONFIRMADO")),ROWS($A$3:A173))),"")</f>
        <v/>
      </c>
      <c r="I173" s="10" t="str">
        <f ca="1">IFERROR(INDEX(MAESTRO!I:I,_xludf.AGGREGATE(15,6,ROW(MAESTRO!$B$3:$B$1000)/((MAESTRO!$B$3:$B$1000="OPA")*(UPPER(MAESTRO!$L$3:$L$1000)="CONFIRMADO")),ROWS($A$3:A173))),"")</f>
        <v/>
      </c>
      <c r="J173" s="10" t="str">
        <f ca="1">IFERROR(INDEX(MAESTRO!J:J,_xludf.AGGREGATE(15,6,ROW(MAESTRO!$B$3:$B$1000)/((MAESTRO!$B$3:$B$1000="OPA")*(UPPER(MAESTRO!$L$3:$L$1000)="CONFIRMADO")),ROWS($A$3:A173))),"")</f>
        <v/>
      </c>
      <c r="K173" s="10" t="str">
        <f ca="1">IFERROR(INDEX(MAESTRO!K:K,_xludf.AGGREGATE(15,6,ROW(MAESTRO!$B$3:$B$1000)/((MAESTRO!$B$3:$B$1000="OPA")*(UPPER(MAESTRO!$L$3:$L$1000)="CONFIRMADO")),ROWS($A$3:A173))),"")</f>
        <v/>
      </c>
      <c r="L173" s="10" t="str">
        <f ca="1">IFERROR(INDEX(MAESTRO!L:L,_xludf.AGGREGATE(15,6,ROW(MAESTRO!$B$3:$B$1000)/((MAESTRO!$B$3:$B$1000="OPA")*(UPPER(MAESTRO!$L$3:$L$1000)="CONFIRMADO")),ROWS($A$3:A173))),"")</f>
        <v/>
      </c>
      <c r="M173" s="10" t="str">
        <f ca="1">IFERROR(INDEX(MAESTRO!M:M,_xludf.AGGREGATE(15,6,ROW(MAESTRO!$B$3:$B$1000)/((MAESTRO!$B$3:$B$1000="OPA")*(UPPER(MAESTRO!$L$3:$L$1000)="CONFIRMADO")),ROWS($A$3:A173))),"")</f>
        <v/>
      </c>
      <c r="N173" s="10" t="str">
        <f ca="1">IFERROR(INDEX(MAESTRO!N:N,_xludf.AGGREGATE(15,6,ROW(MAESTRO!$B$3:$B$1000)/((MAESTRO!$B$3:$B$1000="OPA")*(UPPER(MAESTRO!$L$3:$L$1000)="CONFIRMADO")),ROWS($A$3:A173))),"")</f>
        <v/>
      </c>
      <c r="O173" s="10" t="str">
        <f ca="1">IFERROR(INDEX(MAESTRO!O:O,_xludf.AGGREGATE(15,6,ROW(MAESTRO!$B$3:$B$1000)/((MAESTRO!$B$3:$B$1000="OPA")*(UPPER(MAESTRO!$L$3:$L$1000)="CONFIRMADO")),ROWS($A$3:A173))),"")</f>
        <v/>
      </c>
      <c r="P173" s="10" t="str">
        <f ca="1">IFERROR(INDEX(MAESTRO!P:P,_xludf.AGGREGATE(15,6,ROW(MAESTRO!$B$3:$B$1000)/((MAESTRO!$B$3:$B$1000="OPA")*(UPPER(MAESTRO!$L$3:$L$1000)="CONFIRMADO")),ROWS($A$3:A173))),"")</f>
        <v/>
      </c>
      <c r="Q173" s="10" t="str">
        <f ca="1">IFERROR(INDEX(MAESTRO!Q:Q,_xludf.AGGREGATE(15,6,ROW(MAESTRO!$B$3:$B$1000)/((MAESTRO!$B$3:$B$1000="OPA")*(UPPER(MAESTRO!$L$3:$L$1000)="CONFIRMADO")),ROWS($A$3:A173))),"")</f>
        <v/>
      </c>
      <c r="R173" s="10" t="str">
        <f ca="1">IFERROR(INDEX(MAESTRO!R:R,_xludf.AGGREGATE(15,6,ROW(MAESTRO!$B$3:$B$1000)/((MAESTRO!$B$3:$B$1000="OPA")*(UPPER(MAESTRO!$L$3:$L$1000)="CONFIRMADO")),ROWS($A$3:A173))),"")</f>
        <v/>
      </c>
      <c r="S173" s="10" t="str">
        <f ca="1">IFERROR(INDEX(MAESTRO!S:S,_xludf.AGGREGATE(15,6,ROW(MAESTRO!$B$3:$B$1000)/((MAESTRO!$B$3:$B$1000="OPA")*(UPPER(MAESTRO!$L$3:$L$1000)="CONFIRMADO")),ROWS($A$3:A173))),"")</f>
        <v/>
      </c>
      <c r="T173" s="10" t="str">
        <f ca="1">IFERROR(INDEX(MAESTRO!T:T,_xludf.AGGREGATE(15,6,ROW(MAESTRO!$B$3:$B$1000)/((MAESTRO!$B$3:$B$1000="OPA")*(UPPER(MAESTRO!$L$3:$L$1000)="CONFIRMADO")),ROWS($A$3:A173))),"")</f>
        <v/>
      </c>
      <c r="U173" s="10" t="str">
        <f ca="1">IFERROR(INDEX(MAESTRO!U:U,_xludf.AGGREGATE(15,6,ROW(MAESTRO!$B$3:$B$1000)/((MAESTRO!$B$3:$B$1000="OPA")*(UPPER(MAESTRO!$L$3:$L$1000)="CONFIRMADO")),ROWS($A$3:A173))),"")</f>
        <v/>
      </c>
      <c r="V173" s="10" t="str">
        <f ca="1">IFERROR(INDEX(MAESTRO!V:V,_xludf.AGGREGATE(15,6,ROW(MAESTRO!$B$3:$B$1000)/((MAESTRO!$B$3:$B$1000="OPA")*(UPPER(MAESTRO!$L$3:$L$1000)="CONFIRMADO")),ROWS($A$3:A173))),"")</f>
        <v/>
      </c>
      <c r="W173" s="10" t="str">
        <f ca="1">IFERROR(INDEX(MAESTRO!W:W,_xludf.AGGREGATE(15,6,ROW(MAESTRO!$B$3:$B$1000)/((MAESTRO!$B$3:$B$1000="OPA")*(UPPER(MAESTRO!$L$3:$L$1000)="CONFIRMADO")),ROWS($A$3:A173))),"")</f>
        <v/>
      </c>
      <c r="X173" s="10" t="str">
        <f ca="1">IFERROR(INDEX(MAESTRO!X:X,_xludf.AGGREGATE(15,6,ROW(MAESTRO!$B$3:$B$1000)/((MAESTRO!$B$3:$B$1000="OPA")*(UPPER(MAESTRO!$L$3:$L$1000)="CONFIRMADO")),ROWS($A$3:A173))),"")</f>
        <v/>
      </c>
    </row>
    <row r="174" spans="1:24" ht="22.05" customHeight="1">
      <c r="A174" s="27" t="str">
        <f ca="1">IFERROR(INDEX(MAESTRO!A:A,_xludf.AGGREGATE(15,6,ROW(MAESTRO!$B$3:$B$1000)/((MAESTRO!$B$3:$B$1000="OPA")*(UPPER(MAESTRO!$L$3:$L$1000)="CONFIRMADO")),ROWS($A$3:A174))),"")</f>
        <v/>
      </c>
      <c r="B174" s="27" t="str">
        <f ca="1">IFERROR(INDEX(MAESTRO!B:B,_xludf.AGGREGATE(15,6,ROW(MAESTRO!$B$3:$B$1000)/((MAESTRO!$B$3:$B$1000="OPA")*(UPPER(MAESTRO!$L$3:$L$1000)="CONFIRMADO")),ROWS($A$3:A174))),"")</f>
        <v/>
      </c>
      <c r="C174" s="27" t="str">
        <f ca="1">IFERROR(INDEX(MAESTRO!C:C,_xludf.AGGREGATE(15,6,ROW(MAESTRO!$B$3:$B$1000)/((MAESTRO!$B$3:$B$1000="OPA")*(UPPER(MAESTRO!$L$3:$L$1000)="CONFIRMADO")),ROWS($A$3:A174))),"")</f>
        <v/>
      </c>
      <c r="D174" s="27" t="str">
        <f ca="1">IFERROR(INDEX(MAESTRO!D:D,_xludf.AGGREGATE(15,6,ROW(MAESTRO!$B$3:$B$1000)/((MAESTRO!$B$3:$B$1000="OPA")*(UPPER(MAESTRO!$L$3:$L$1000)="CONFIRMADO")),ROWS($A$3:A174))),"")</f>
        <v/>
      </c>
      <c r="E174" s="27" t="str">
        <f ca="1">IFERROR(INDEX(MAESTRO!E:E,_xludf.AGGREGATE(15,6,ROW(MAESTRO!$B$3:$B$1000)/((MAESTRO!$B$3:$B$1000="OPA")*(UPPER(MAESTRO!$L$3:$L$1000)="CONFIRMADO")),ROWS($A$3:A174))),"")</f>
        <v/>
      </c>
      <c r="F174" s="27" t="str">
        <f ca="1">IFERROR(INDEX(MAESTRO!F:F,_xludf.AGGREGATE(15,6,ROW(MAESTRO!$B$3:$B$1000)/((MAESTRO!$B$3:$B$1000="OPA")*(UPPER(MAESTRO!$L$3:$L$1000)="CONFIRMADO")),ROWS($A$3:A174))),"")</f>
        <v/>
      </c>
      <c r="G174" s="27" t="str">
        <f ca="1">IFERROR(INDEX(MAESTRO!G:G,_xludf.AGGREGATE(15,6,ROW(MAESTRO!$B$3:$B$1000)/((MAESTRO!$B$3:$B$1000="OPA")*(UPPER(MAESTRO!$L$3:$L$1000)="CONFIRMADO")),ROWS($A$3:A174))),"")</f>
        <v/>
      </c>
      <c r="H174" s="27" t="str">
        <f ca="1">IFERROR(INDEX(MAESTRO!H:H,_xludf.AGGREGATE(15,6,ROW(MAESTRO!$B$3:$B$1000)/((MAESTRO!$B$3:$B$1000="OPA")*(UPPER(MAESTRO!$L$3:$L$1000)="CONFIRMADO")),ROWS($A$3:A174))),"")</f>
        <v/>
      </c>
      <c r="I174" s="27" t="str">
        <f ca="1">IFERROR(INDEX(MAESTRO!I:I,_xludf.AGGREGATE(15,6,ROW(MAESTRO!$B$3:$B$1000)/((MAESTRO!$B$3:$B$1000="OPA")*(UPPER(MAESTRO!$L$3:$L$1000)="CONFIRMADO")),ROWS($A$3:A174))),"")</f>
        <v/>
      </c>
      <c r="J174" s="27" t="str">
        <f ca="1">IFERROR(INDEX(MAESTRO!J:J,_xludf.AGGREGATE(15,6,ROW(MAESTRO!$B$3:$B$1000)/((MAESTRO!$B$3:$B$1000="OPA")*(UPPER(MAESTRO!$L$3:$L$1000)="CONFIRMADO")),ROWS($A$3:A174))),"")</f>
        <v/>
      </c>
      <c r="K174" s="27" t="str">
        <f ca="1">IFERROR(INDEX(MAESTRO!K:K,_xludf.AGGREGATE(15,6,ROW(MAESTRO!$B$3:$B$1000)/((MAESTRO!$B$3:$B$1000="OPA")*(UPPER(MAESTRO!$L$3:$L$1000)="CONFIRMADO")),ROWS($A$3:A174))),"")</f>
        <v/>
      </c>
      <c r="L174" s="27" t="str">
        <f ca="1">IFERROR(INDEX(MAESTRO!L:L,_xludf.AGGREGATE(15,6,ROW(MAESTRO!$B$3:$B$1000)/((MAESTRO!$B$3:$B$1000="OPA")*(UPPER(MAESTRO!$L$3:$L$1000)="CONFIRMADO")),ROWS($A$3:A174))),"")</f>
        <v/>
      </c>
      <c r="M174" s="27" t="str">
        <f ca="1">IFERROR(INDEX(MAESTRO!M:M,_xludf.AGGREGATE(15,6,ROW(MAESTRO!$B$3:$B$1000)/((MAESTRO!$B$3:$B$1000="OPA")*(UPPER(MAESTRO!$L$3:$L$1000)="CONFIRMADO")),ROWS($A$3:A174))),"")</f>
        <v/>
      </c>
      <c r="N174" s="27" t="str">
        <f ca="1">IFERROR(INDEX(MAESTRO!N:N,_xludf.AGGREGATE(15,6,ROW(MAESTRO!$B$3:$B$1000)/((MAESTRO!$B$3:$B$1000="OPA")*(UPPER(MAESTRO!$L$3:$L$1000)="CONFIRMADO")),ROWS($A$3:A174))),"")</f>
        <v/>
      </c>
      <c r="O174" s="27" t="str">
        <f ca="1">IFERROR(INDEX(MAESTRO!O:O,_xludf.AGGREGATE(15,6,ROW(MAESTRO!$B$3:$B$1000)/((MAESTRO!$B$3:$B$1000="OPA")*(UPPER(MAESTRO!$L$3:$L$1000)="CONFIRMADO")),ROWS($A$3:A174))),"")</f>
        <v/>
      </c>
      <c r="P174" s="27" t="str">
        <f ca="1">IFERROR(INDEX(MAESTRO!P:P,_xludf.AGGREGATE(15,6,ROW(MAESTRO!$B$3:$B$1000)/((MAESTRO!$B$3:$B$1000="OPA")*(UPPER(MAESTRO!$L$3:$L$1000)="CONFIRMADO")),ROWS($A$3:A174))),"")</f>
        <v/>
      </c>
      <c r="Q174" s="27" t="str">
        <f ca="1">IFERROR(INDEX(MAESTRO!Q:Q,_xludf.AGGREGATE(15,6,ROW(MAESTRO!$B$3:$B$1000)/((MAESTRO!$B$3:$B$1000="OPA")*(UPPER(MAESTRO!$L$3:$L$1000)="CONFIRMADO")),ROWS($A$3:A174))),"")</f>
        <v/>
      </c>
      <c r="R174" s="27" t="str">
        <f ca="1">IFERROR(INDEX(MAESTRO!R:R,_xludf.AGGREGATE(15,6,ROW(MAESTRO!$B$3:$B$1000)/((MAESTRO!$B$3:$B$1000="OPA")*(UPPER(MAESTRO!$L$3:$L$1000)="CONFIRMADO")),ROWS($A$3:A174))),"")</f>
        <v/>
      </c>
      <c r="S174" s="27" t="str">
        <f ca="1">IFERROR(INDEX(MAESTRO!S:S,_xludf.AGGREGATE(15,6,ROW(MAESTRO!$B$3:$B$1000)/((MAESTRO!$B$3:$B$1000="OPA")*(UPPER(MAESTRO!$L$3:$L$1000)="CONFIRMADO")),ROWS($A$3:A174))),"")</f>
        <v/>
      </c>
      <c r="T174" s="27" t="str">
        <f ca="1">IFERROR(INDEX(MAESTRO!T:T,_xludf.AGGREGATE(15,6,ROW(MAESTRO!$B$3:$B$1000)/((MAESTRO!$B$3:$B$1000="OPA")*(UPPER(MAESTRO!$L$3:$L$1000)="CONFIRMADO")),ROWS($A$3:A174))),"")</f>
        <v/>
      </c>
      <c r="U174" s="27" t="str">
        <f ca="1">IFERROR(INDEX(MAESTRO!U:U,_xludf.AGGREGATE(15,6,ROW(MAESTRO!$B$3:$B$1000)/((MAESTRO!$B$3:$B$1000="OPA")*(UPPER(MAESTRO!$L$3:$L$1000)="CONFIRMADO")),ROWS($A$3:A174))),"")</f>
        <v/>
      </c>
      <c r="V174" s="27" t="str">
        <f ca="1">IFERROR(INDEX(MAESTRO!V:V,_xludf.AGGREGATE(15,6,ROW(MAESTRO!$B$3:$B$1000)/((MAESTRO!$B$3:$B$1000="OPA")*(UPPER(MAESTRO!$L$3:$L$1000)="CONFIRMADO")),ROWS($A$3:A174))),"")</f>
        <v/>
      </c>
      <c r="W174" s="27" t="str">
        <f ca="1">IFERROR(INDEX(MAESTRO!W:W,_xludf.AGGREGATE(15,6,ROW(MAESTRO!$B$3:$B$1000)/((MAESTRO!$B$3:$B$1000="OPA")*(UPPER(MAESTRO!$L$3:$L$1000)="CONFIRMADO")),ROWS($A$3:A174))),"")</f>
        <v/>
      </c>
      <c r="X174" s="27" t="str">
        <f ca="1">IFERROR(INDEX(MAESTRO!X:X,_xludf.AGGREGATE(15,6,ROW(MAESTRO!$B$3:$B$1000)/((MAESTRO!$B$3:$B$1000="OPA")*(UPPER(MAESTRO!$L$3:$L$1000)="CONFIRMADO")),ROWS($A$3:A174))),"")</f>
        <v/>
      </c>
    </row>
    <row r="175" spans="1:24" ht="22.05" customHeight="1">
      <c r="A175" s="10" t="str">
        <f ca="1">IFERROR(INDEX(MAESTRO!A:A,_xludf.AGGREGATE(15,6,ROW(MAESTRO!$B$3:$B$1000)/((MAESTRO!$B$3:$B$1000="OPA")*(UPPER(MAESTRO!$L$3:$L$1000)="CONFIRMADO")),ROWS($A$3:A175))),"")</f>
        <v/>
      </c>
      <c r="B175" s="10" t="str">
        <f ca="1">IFERROR(INDEX(MAESTRO!B:B,_xludf.AGGREGATE(15,6,ROW(MAESTRO!$B$3:$B$1000)/((MAESTRO!$B$3:$B$1000="OPA")*(UPPER(MAESTRO!$L$3:$L$1000)="CONFIRMADO")),ROWS($A$3:A175))),"")</f>
        <v/>
      </c>
      <c r="C175" s="10" t="str">
        <f ca="1">IFERROR(INDEX(MAESTRO!C:C,_xludf.AGGREGATE(15,6,ROW(MAESTRO!$B$3:$B$1000)/((MAESTRO!$B$3:$B$1000="OPA")*(UPPER(MAESTRO!$L$3:$L$1000)="CONFIRMADO")),ROWS($A$3:A175))),"")</f>
        <v/>
      </c>
      <c r="D175" s="10" t="str">
        <f ca="1">IFERROR(INDEX(MAESTRO!D:D,_xludf.AGGREGATE(15,6,ROW(MAESTRO!$B$3:$B$1000)/((MAESTRO!$B$3:$B$1000="OPA")*(UPPER(MAESTRO!$L$3:$L$1000)="CONFIRMADO")),ROWS($A$3:A175))),"")</f>
        <v/>
      </c>
      <c r="E175" s="10" t="str">
        <f ca="1">IFERROR(INDEX(MAESTRO!E:E,_xludf.AGGREGATE(15,6,ROW(MAESTRO!$B$3:$B$1000)/((MAESTRO!$B$3:$B$1000="OPA")*(UPPER(MAESTRO!$L$3:$L$1000)="CONFIRMADO")),ROWS($A$3:A175))),"")</f>
        <v/>
      </c>
      <c r="F175" s="10" t="str">
        <f ca="1">IFERROR(INDEX(MAESTRO!F:F,_xludf.AGGREGATE(15,6,ROW(MAESTRO!$B$3:$B$1000)/((MAESTRO!$B$3:$B$1000="OPA")*(UPPER(MAESTRO!$L$3:$L$1000)="CONFIRMADO")),ROWS($A$3:A175))),"")</f>
        <v/>
      </c>
      <c r="G175" s="10" t="str">
        <f ca="1">IFERROR(INDEX(MAESTRO!G:G,_xludf.AGGREGATE(15,6,ROW(MAESTRO!$B$3:$B$1000)/((MAESTRO!$B$3:$B$1000="OPA")*(UPPER(MAESTRO!$L$3:$L$1000)="CONFIRMADO")),ROWS($A$3:A175))),"")</f>
        <v/>
      </c>
      <c r="H175" s="10" t="str">
        <f ca="1">IFERROR(INDEX(MAESTRO!H:H,_xludf.AGGREGATE(15,6,ROW(MAESTRO!$B$3:$B$1000)/((MAESTRO!$B$3:$B$1000="OPA")*(UPPER(MAESTRO!$L$3:$L$1000)="CONFIRMADO")),ROWS($A$3:A175))),"")</f>
        <v/>
      </c>
      <c r="I175" s="10" t="str">
        <f ca="1">IFERROR(INDEX(MAESTRO!I:I,_xludf.AGGREGATE(15,6,ROW(MAESTRO!$B$3:$B$1000)/((MAESTRO!$B$3:$B$1000="OPA")*(UPPER(MAESTRO!$L$3:$L$1000)="CONFIRMADO")),ROWS($A$3:A175))),"")</f>
        <v/>
      </c>
      <c r="J175" s="10" t="str">
        <f ca="1">IFERROR(INDEX(MAESTRO!J:J,_xludf.AGGREGATE(15,6,ROW(MAESTRO!$B$3:$B$1000)/((MAESTRO!$B$3:$B$1000="OPA")*(UPPER(MAESTRO!$L$3:$L$1000)="CONFIRMADO")),ROWS($A$3:A175))),"")</f>
        <v/>
      </c>
      <c r="K175" s="10" t="str">
        <f ca="1">IFERROR(INDEX(MAESTRO!K:K,_xludf.AGGREGATE(15,6,ROW(MAESTRO!$B$3:$B$1000)/((MAESTRO!$B$3:$B$1000="OPA")*(UPPER(MAESTRO!$L$3:$L$1000)="CONFIRMADO")),ROWS($A$3:A175))),"")</f>
        <v/>
      </c>
      <c r="L175" s="10" t="str">
        <f ca="1">IFERROR(INDEX(MAESTRO!L:L,_xludf.AGGREGATE(15,6,ROW(MAESTRO!$B$3:$B$1000)/((MAESTRO!$B$3:$B$1000="OPA")*(UPPER(MAESTRO!$L$3:$L$1000)="CONFIRMADO")),ROWS($A$3:A175))),"")</f>
        <v/>
      </c>
      <c r="M175" s="10" t="str">
        <f ca="1">IFERROR(INDEX(MAESTRO!M:M,_xludf.AGGREGATE(15,6,ROW(MAESTRO!$B$3:$B$1000)/((MAESTRO!$B$3:$B$1000="OPA")*(UPPER(MAESTRO!$L$3:$L$1000)="CONFIRMADO")),ROWS($A$3:A175))),"")</f>
        <v/>
      </c>
      <c r="N175" s="10" t="str">
        <f ca="1">IFERROR(INDEX(MAESTRO!N:N,_xludf.AGGREGATE(15,6,ROW(MAESTRO!$B$3:$B$1000)/((MAESTRO!$B$3:$B$1000="OPA")*(UPPER(MAESTRO!$L$3:$L$1000)="CONFIRMADO")),ROWS($A$3:A175))),"")</f>
        <v/>
      </c>
      <c r="O175" s="10" t="str">
        <f ca="1">IFERROR(INDEX(MAESTRO!O:O,_xludf.AGGREGATE(15,6,ROW(MAESTRO!$B$3:$B$1000)/((MAESTRO!$B$3:$B$1000="OPA")*(UPPER(MAESTRO!$L$3:$L$1000)="CONFIRMADO")),ROWS($A$3:A175))),"")</f>
        <v/>
      </c>
      <c r="P175" s="10" t="str">
        <f ca="1">IFERROR(INDEX(MAESTRO!P:P,_xludf.AGGREGATE(15,6,ROW(MAESTRO!$B$3:$B$1000)/((MAESTRO!$B$3:$B$1000="OPA")*(UPPER(MAESTRO!$L$3:$L$1000)="CONFIRMADO")),ROWS($A$3:A175))),"")</f>
        <v/>
      </c>
      <c r="Q175" s="10" t="str">
        <f ca="1">IFERROR(INDEX(MAESTRO!Q:Q,_xludf.AGGREGATE(15,6,ROW(MAESTRO!$B$3:$B$1000)/((MAESTRO!$B$3:$B$1000="OPA")*(UPPER(MAESTRO!$L$3:$L$1000)="CONFIRMADO")),ROWS($A$3:A175))),"")</f>
        <v/>
      </c>
      <c r="R175" s="10" t="str">
        <f ca="1">IFERROR(INDEX(MAESTRO!R:R,_xludf.AGGREGATE(15,6,ROW(MAESTRO!$B$3:$B$1000)/((MAESTRO!$B$3:$B$1000="OPA")*(UPPER(MAESTRO!$L$3:$L$1000)="CONFIRMADO")),ROWS($A$3:A175))),"")</f>
        <v/>
      </c>
      <c r="S175" s="10" t="str">
        <f ca="1">IFERROR(INDEX(MAESTRO!S:S,_xludf.AGGREGATE(15,6,ROW(MAESTRO!$B$3:$B$1000)/((MAESTRO!$B$3:$B$1000="OPA")*(UPPER(MAESTRO!$L$3:$L$1000)="CONFIRMADO")),ROWS($A$3:A175))),"")</f>
        <v/>
      </c>
      <c r="T175" s="10" t="str">
        <f ca="1">IFERROR(INDEX(MAESTRO!T:T,_xludf.AGGREGATE(15,6,ROW(MAESTRO!$B$3:$B$1000)/((MAESTRO!$B$3:$B$1000="OPA")*(UPPER(MAESTRO!$L$3:$L$1000)="CONFIRMADO")),ROWS($A$3:A175))),"")</f>
        <v/>
      </c>
      <c r="U175" s="10" t="str">
        <f ca="1">IFERROR(INDEX(MAESTRO!U:U,_xludf.AGGREGATE(15,6,ROW(MAESTRO!$B$3:$B$1000)/((MAESTRO!$B$3:$B$1000="OPA")*(UPPER(MAESTRO!$L$3:$L$1000)="CONFIRMADO")),ROWS($A$3:A175))),"")</f>
        <v/>
      </c>
      <c r="V175" s="10" t="str">
        <f ca="1">IFERROR(INDEX(MAESTRO!V:V,_xludf.AGGREGATE(15,6,ROW(MAESTRO!$B$3:$B$1000)/((MAESTRO!$B$3:$B$1000="OPA")*(UPPER(MAESTRO!$L$3:$L$1000)="CONFIRMADO")),ROWS($A$3:A175))),"")</f>
        <v/>
      </c>
      <c r="W175" s="10" t="str">
        <f ca="1">IFERROR(INDEX(MAESTRO!W:W,_xludf.AGGREGATE(15,6,ROW(MAESTRO!$B$3:$B$1000)/((MAESTRO!$B$3:$B$1000="OPA")*(UPPER(MAESTRO!$L$3:$L$1000)="CONFIRMADO")),ROWS($A$3:A175))),"")</f>
        <v/>
      </c>
      <c r="X175" s="10" t="str">
        <f ca="1">IFERROR(INDEX(MAESTRO!X:X,_xludf.AGGREGATE(15,6,ROW(MAESTRO!$B$3:$B$1000)/((MAESTRO!$B$3:$B$1000="OPA")*(UPPER(MAESTRO!$L$3:$L$1000)="CONFIRMADO")),ROWS($A$3:A175))),"")</f>
        <v/>
      </c>
    </row>
    <row r="176" spans="1:24" ht="22.05" customHeight="1">
      <c r="A176" s="27" t="str">
        <f ca="1">IFERROR(INDEX(MAESTRO!A:A,_xludf.AGGREGATE(15,6,ROW(MAESTRO!$B$3:$B$1000)/((MAESTRO!$B$3:$B$1000="OPA")*(UPPER(MAESTRO!$L$3:$L$1000)="CONFIRMADO")),ROWS($A$3:A176))),"")</f>
        <v/>
      </c>
      <c r="B176" s="27" t="str">
        <f ca="1">IFERROR(INDEX(MAESTRO!B:B,_xludf.AGGREGATE(15,6,ROW(MAESTRO!$B$3:$B$1000)/((MAESTRO!$B$3:$B$1000="OPA")*(UPPER(MAESTRO!$L$3:$L$1000)="CONFIRMADO")),ROWS($A$3:A176))),"")</f>
        <v/>
      </c>
      <c r="C176" s="27" t="str">
        <f ca="1">IFERROR(INDEX(MAESTRO!C:C,_xludf.AGGREGATE(15,6,ROW(MAESTRO!$B$3:$B$1000)/((MAESTRO!$B$3:$B$1000="OPA")*(UPPER(MAESTRO!$L$3:$L$1000)="CONFIRMADO")),ROWS($A$3:A176))),"")</f>
        <v/>
      </c>
      <c r="D176" s="27" t="str">
        <f ca="1">IFERROR(INDEX(MAESTRO!D:D,_xludf.AGGREGATE(15,6,ROW(MAESTRO!$B$3:$B$1000)/((MAESTRO!$B$3:$B$1000="OPA")*(UPPER(MAESTRO!$L$3:$L$1000)="CONFIRMADO")),ROWS($A$3:A176))),"")</f>
        <v/>
      </c>
      <c r="E176" s="27" t="str">
        <f ca="1">IFERROR(INDEX(MAESTRO!E:E,_xludf.AGGREGATE(15,6,ROW(MAESTRO!$B$3:$B$1000)/((MAESTRO!$B$3:$B$1000="OPA")*(UPPER(MAESTRO!$L$3:$L$1000)="CONFIRMADO")),ROWS($A$3:A176))),"")</f>
        <v/>
      </c>
      <c r="F176" s="27" t="str">
        <f ca="1">IFERROR(INDEX(MAESTRO!F:F,_xludf.AGGREGATE(15,6,ROW(MAESTRO!$B$3:$B$1000)/((MAESTRO!$B$3:$B$1000="OPA")*(UPPER(MAESTRO!$L$3:$L$1000)="CONFIRMADO")),ROWS($A$3:A176))),"")</f>
        <v/>
      </c>
      <c r="G176" s="27" t="str">
        <f ca="1">IFERROR(INDEX(MAESTRO!G:G,_xludf.AGGREGATE(15,6,ROW(MAESTRO!$B$3:$B$1000)/((MAESTRO!$B$3:$B$1000="OPA")*(UPPER(MAESTRO!$L$3:$L$1000)="CONFIRMADO")),ROWS($A$3:A176))),"")</f>
        <v/>
      </c>
      <c r="H176" s="27" t="str">
        <f ca="1">IFERROR(INDEX(MAESTRO!H:H,_xludf.AGGREGATE(15,6,ROW(MAESTRO!$B$3:$B$1000)/((MAESTRO!$B$3:$B$1000="OPA")*(UPPER(MAESTRO!$L$3:$L$1000)="CONFIRMADO")),ROWS($A$3:A176))),"")</f>
        <v/>
      </c>
      <c r="I176" s="27" t="str">
        <f ca="1">IFERROR(INDEX(MAESTRO!I:I,_xludf.AGGREGATE(15,6,ROW(MAESTRO!$B$3:$B$1000)/((MAESTRO!$B$3:$B$1000="OPA")*(UPPER(MAESTRO!$L$3:$L$1000)="CONFIRMADO")),ROWS($A$3:A176))),"")</f>
        <v/>
      </c>
      <c r="J176" s="27" t="str">
        <f ca="1">IFERROR(INDEX(MAESTRO!J:J,_xludf.AGGREGATE(15,6,ROW(MAESTRO!$B$3:$B$1000)/((MAESTRO!$B$3:$B$1000="OPA")*(UPPER(MAESTRO!$L$3:$L$1000)="CONFIRMADO")),ROWS($A$3:A176))),"")</f>
        <v/>
      </c>
      <c r="K176" s="27" t="str">
        <f ca="1">IFERROR(INDEX(MAESTRO!K:K,_xludf.AGGREGATE(15,6,ROW(MAESTRO!$B$3:$B$1000)/((MAESTRO!$B$3:$B$1000="OPA")*(UPPER(MAESTRO!$L$3:$L$1000)="CONFIRMADO")),ROWS($A$3:A176))),"")</f>
        <v/>
      </c>
      <c r="L176" s="27" t="str">
        <f ca="1">IFERROR(INDEX(MAESTRO!L:L,_xludf.AGGREGATE(15,6,ROW(MAESTRO!$B$3:$B$1000)/((MAESTRO!$B$3:$B$1000="OPA")*(UPPER(MAESTRO!$L$3:$L$1000)="CONFIRMADO")),ROWS($A$3:A176))),"")</f>
        <v/>
      </c>
      <c r="M176" s="27" t="str">
        <f ca="1">IFERROR(INDEX(MAESTRO!M:M,_xludf.AGGREGATE(15,6,ROW(MAESTRO!$B$3:$B$1000)/((MAESTRO!$B$3:$B$1000="OPA")*(UPPER(MAESTRO!$L$3:$L$1000)="CONFIRMADO")),ROWS($A$3:A176))),"")</f>
        <v/>
      </c>
      <c r="N176" s="27" t="str">
        <f ca="1">IFERROR(INDEX(MAESTRO!N:N,_xludf.AGGREGATE(15,6,ROW(MAESTRO!$B$3:$B$1000)/((MAESTRO!$B$3:$B$1000="OPA")*(UPPER(MAESTRO!$L$3:$L$1000)="CONFIRMADO")),ROWS($A$3:A176))),"")</f>
        <v/>
      </c>
      <c r="O176" s="27" t="str">
        <f ca="1">IFERROR(INDEX(MAESTRO!O:O,_xludf.AGGREGATE(15,6,ROW(MAESTRO!$B$3:$B$1000)/((MAESTRO!$B$3:$B$1000="OPA")*(UPPER(MAESTRO!$L$3:$L$1000)="CONFIRMADO")),ROWS($A$3:A176))),"")</f>
        <v/>
      </c>
      <c r="P176" s="27" t="str">
        <f ca="1">IFERROR(INDEX(MAESTRO!P:P,_xludf.AGGREGATE(15,6,ROW(MAESTRO!$B$3:$B$1000)/((MAESTRO!$B$3:$B$1000="OPA")*(UPPER(MAESTRO!$L$3:$L$1000)="CONFIRMADO")),ROWS($A$3:A176))),"")</f>
        <v/>
      </c>
      <c r="Q176" s="27" t="str">
        <f ca="1">IFERROR(INDEX(MAESTRO!Q:Q,_xludf.AGGREGATE(15,6,ROW(MAESTRO!$B$3:$B$1000)/((MAESTRO!$B$3:$B$1000="OPA")*(UPPER(MAESTRO!$L$3:$L$1000)="CONFIRMADO")),ROWS($A$3:A176))),"")</f>
        <v/>
      </c>
      <c r="R176" s="27" t="str">
        <f ca="1">IFERROR(INDEX(MAESTRO!R:R,_xludf.AGGREGATE(15,6,ROW(MAESTRO!$B$3:$B$1000)/((MAESTRO!$B$3:$B$1000="OPA")*(UPPER(MAESTRO!$L$3:$L$1000)="CONFIRMADO")),ROWS($A$3:A176))),"")</f>
        <v/>
      </c>
      <c r="S176" s="27" t="str">
        <f ca="1">IFERROR(INDEX(MAESTRO!S:S,_xludf.AGGREGATE(15,6,ROW(MAESTRO!$B$3:$B$1000)/((MAESTRO!$B$3:$B$1000="OPA")*(UPPER(MAESTRO!$L$3:$L$1000)="CONFIRMADO")),ROWS($A$3:A176))),"")</f>
        <v/>
      </c>
      <c r="T176" s="27" t="str">
        <f ca="1">IFERROR(INDEX(MAESTRO!T:T,_xludf.AGGREGATE(15,6,ROW(MAESTRO!$B$3:$B$1000)/((MAESTRO!$B$3:$B$1000="OPA")*(UPPER(MAESTRO!$L$3:$L$1000)="CONFIRMADO")),ROWS($A$3:A176))),"")</f>
        <v/>
      </c>
      <c r="U176" s="27" t="str">
        <f ca="1">IFERROR(INDEX(MAESTRO!U:U,_xludf.AGGREGATE(15,6,ROW(MAESTRO!$B$3:$B$1000)/((MAESTRO!$B$3:$B$1000="OPA")*(UPPER(MAESTRO!$L$3:$L$1000)="CONFIRMADO")),ROWS($A$3:A176))),"")</f>
        <v/>
      </c>
      <c r="V176" s="27" t="str">
        <f ca="1">IFERROR(INDEX(MAESTRO!V:V,_xludf.AGGREGATE(15,6,ROW(MAESTRO!$B$3:$B$1000)/((MAESTRO!$B$3:$B$1000="OPA")*(UPPER(MAESTRO!$L$3:$L$1000)="CONFIRMADO")),ROWS($A$3:A176))),"")</f>
        <v/>
      </c>
      <c r="W176" s="27" t="str">
        <f ca="1">IFERROR(INDEX(MAESTRO!W:W,_xludf.AGGREGATE(15,6,ROW(MAESTRO!$B$3:$B$1000)/((MAESTRO!$B$3:$B$1000="OPA")*(UPPER(MAESTRO!$L$3:$L$1000)="CONFIRMADO")),ROWS($A$3:A176))),"")</f>
        <v/>
      </c>
      <c r="X176" s="27" t="str">
        <f ca="1">IFERROR(INDEX(MAESTRO!X:X,_xludf.AGGREGATE(15,6,ROW(MAESTRO!$B$3:$B$1000)/((MAESTRO!$B$3:$B$1000="OPA")*(UPPER(MAESTRO!$L$3:$L$1000)="CONFIRMADO")),ROWS($A$3:A176))),"")</f>
        <v/>
      </c>
    </row>
    <row r="177" spans="1:24" ht="22.05" customHeight="1">
      <c r="A177" s="10" t="str">
        <f ca="1">IFERROR(INDEX(MAESTRO!A:A,_xludf.AGGREGATE(15,6,ROW(MAESTRO!$B$3:$B$1000)/((MAESTRO!$B$3:$B$1000="OPA")*(UPPER(MAESTRO!$L$3:$L$1000)="CONFIRMADO")),ROWS($A$3:A177))),"")</f>
        <v/>
      </c>
      <c r="B177" s="10" t="str">
        <f ca="1">IFERROR(INDEX(MAESTRO!B:B,_xludf.AGGREGATE(15,6,ROW(MAESTRO!$B$3:$B$1000)/((MAESTRO!$B$3:$B$1000="OPA")*(UPPER(MAESTRO!$L$3:$L$1000)="CONFIRMADO")),ROWS($A$3:A177))),"")</f>
        <v/>
      </c>
      <c r="C177" s="10" t="str">
        <f ca="1">IFERROR(INDEX(MAESTRO!C:C,_xludf.AGGREGATE(15,6,ROW(MAESTRO!$B$3:$B$1000)/((MAESTRO!$B$3:$B$1000="OPA")*(UPPER(MAESTRO!$L$3:$L$1000)="CONFIRMADO")),ROWS($A$3:A177))),"")</f>
        <v/>
      </c>
      <c r="D177" s="10" t="str">
        <f ca="1">IFERROR(INDEX(MAESTRO!D:D,_xludf.AGGREGATE(15,6,ROW(MAESTRO!$B$3:$B$1000)/((MAESTRO!$B$3:$B$1000="OPA")*(UPPER(MAESTRO!$L$3:$L$1000)="CONFIRMADO")),ROWS($A$3:A177))),"")</f>
        <v/>
      </c>
      <c r="E177" s="10" t="str">
        <f ca="1">IFERROR(INDEX(MAESTRO!E:E,_xludf.AGGREGATE(15,6,ROW(MAESTRO!$B$3:$B$1000)/((MAESTRO!$B$3:$B$1000="OPA")*(UPPER(MAESTRO!$L$3:$L$1000)="CONFIRMADO")),ROWS($A$3:A177))),"")</f>
        <v/>
      </c>
      <c r="F177" s="10" t="str">
        <f ca="1">IFERROR(INDEX(MAESTRO!F:F,_xludf.AGGREGATE(15,6,ROW(MAESTRO!$B$3:$B$1000)/((MAESTRO!$B$3:$B$1000="OPA")*(UPPER(MAESTRO!$L$3:$L$1000)="CONFIRMADO")),ROWS($A$3:A177))),"")</f>
        <v/>
      </c>
      <c r="G177" s="10" t="str">
        <f ca="1">IFERROR(INDEX(MAESTRO!G:G,_xludf.AGGREGATE(15,6,ROW(MAESTRO!$B$3:$B$1000)/((MAESTRO!$B$3:$B$1000="OPA")*(UPPER(MAESTRO!$L$3:$L$1000)="CONFIRMADO")),ROWS($A$3:A177))),"")</f>
        <v/>
      </c>
      <c r="H177" s="10" t="str">
        <f ca="1">IFERROR(INDEX(MAESTRO!H:H,_xludf.AGGREGATE(15,6,ROW(MAESTRO!$B$3:$B$1000)/((MAESTRO!$B$3:$B$1000="OPA")*(UPPER(MAESTRO!$L$3:$L$1000)="CONFIRMADO")),ROWS($A$3:A177))),"")</f>
        <v/>
      </c>
      <c r="I177" s="10" t="str">
        <f ca="1">IFERROR(INDEX(MAESTRO!I:I,_xludf.AGGREGATE(15,6,ROW(MAESTRO!$B$3:$B$1000)/((MAESTRO!$B$3:$B$1000="OPA")*(UPPER(MAESTRO!$L$3:$L$1000)="CONFIRMADO")),ROWS($A$3:A177))),"")</f>
        <v/>
      </c>
      <c r="J177" s="10" t="str">
        <f ca="1">IFERROR(INDEX(MAESTRO!J:J,_xludf.AGGREGATE(15,6,ROW(MAESTRO!$B$3:$B$1000)/((MAESTRO!$B$3:$B$1000="OPA")*(UPPER(MAESTRO!$L$3:$L$1000)="CONFIRMADO")),ROWS($A$3:A177))),"")</f>
        <v/>
      </c>
      <c r="K177" s="10" t="str">
        <f ca="1">IFERROR(INDEX(MAESTRO!K:K,_xludf.AGGREGATE(15,6,ROW(MAESTRO!$B$3:$B$1000)/((MAESTRO!$B$3:$B$1000="OPA")*(UPPER(MAESTRO!$L$3:$L$1000)="CONFIRMADO")),ROWS($A$3:A177))),"")</f>
        <v/>
      </c>
      <c r="L177" s="10" t="str">
        <f ca="1">IFERROR(INDEX(MAESTRO!L:L,_xludf.AGGREGATE(15,6,ROW(MAESTRO!$B$3:$B$1000)/((MAESTRO!$B$3:$B$1000="OPA")*(UPPER(MAESTRO!$L$3:$L$1000)="CONFIRMADO")),ROWS($A$3:A177))),"")</f>
        <v/>
      </c>
      <c r="M177" s="10" t="str">
        <f ca="1">IFERROR(INDEX(MAESTRO!M:M,_xludf.AGGREGATE(15,6,ROW(MAESTRO!$B$3:$B$1000)/((MAESTRO!$B$3:$B$1000="OPA")*(UPPER(MAESTRO!$L$3:$L$1000)="CONFIRMADO")),ROWS($A$3:A177))),"")</f>
        <v/>
      </c>
      <c r="N177" s="10" t="str">
        <f ca="1">IFERROR(INDEX(MAESTRO!N:N,_xludf.AGGREGATE(15,6,ROW(MAESTRO!$B$3:$B$1000)/((MAESTRO!$B$3:$B$1000="OPA")*(UPPER(MAESTRO!$L$3:$L$1000)="CONFIRMADO")),ROWS($A$3:A177))),"")</f>
        <v/>
      </c>
      <c r="O177" s="10" t="str">
        <f ca="1">IFERROR(INDEX(MAESTRO!O:O,_xludf.AGGREGATE(15,6,ROW(MAESTRO!$B$3:$B$1000)/((MAESTRO!$B$3:$B$1000="OPA")*(UPPER(MAESTRO!$L$3:$L$1000)="CONFIRMADO")),ROWS($A$3:A177))),"")</f>
        <v/>
      </c>
      <c r="P177" s="10" t="str">
        <f ca="1">IFERROR(INDEX(MAESTRO!P:P,_xludf.AGGREGATE(15,6,ROW(MAESTRO!$B$3:$B$1000)/((MAESTRO!$B$3:$B$1000="OPA")*(UPPER(MAESTRO!$L$3:$L$1000)="CONFIRMADO")),ROWS($A$3:A177))),"")</f>
        <v/>
      </c>
      <c r="Q177" s="10" t="str">
        <f ca="1">IFERROR(INDEX(MAESTRO!Q:Q,_xludf.AGGREGATE(15,6,ROW(MAESTRO!$B$3:$B$1000)/((MAESTRO!$B$3:$B$1000="OPA")*(UPPER(MAESTRO!$L$3:$L$1000)="CONFIRMADO")),ROWS($A$3:A177))),"")</f>
        <v/>
      </c>
      <c r="R177" s="10" t="str">
        <f ca="1">IFERROR(INDEX(MAESTRO!R:R,_xludf.AGGREGATE(15,6,ROW(MAESTRO!$B$3:$B$1000)/((MAESTRO!$B$3:$B$1000="OPA")*(UPPER(MAESTRO!$L$3:$L$1000)="CONFIRMADO")),ROWS($A$3:A177))),"")</f>
        <v/>
      </c>
      <c r="S177" s="10" t="str">
        <f ca="1">IFERROR(INDEX(MAESTRO!S:S,_xludf.AGGREGATE(15,6,ROW(MAESTRO!$B$3:$B$1000)/((MAESTRO!$B$3:$B$1000="OPA")*(UPPER(MAESTRO!$L$3:$L$1000)="CONFIRMADO")),ROWS($A$3:A177))),"")</f>
        <v/>
      </c>
      <c r="T177" s="10" t="str">
        <f ca="1">IFERROR(INDEX(MAESTRO!T:T,_xludf.AGGREGATE(15,6,ROW(MAESTRO!$B$3:$B$1000)/((MAESTRO!$B$3:$B$1000="OPA")*(UPPER(MAESTRO!$L$3:$L$1000)="CONFIRMADO")),ROWS($A$3:A177))),"")</f>
        <v/>
      </c>
      <c r="U177" s="10" t="str">
        <f ca="1">IFERROR(INDEX(MAESTRO!U:U,_xludf.AGGREGATE(15,6,ROW(MAESTRO!$B$3:$B$1000)/((MAESTRO!$B$3:$B$1000="OPA")*(UPPER(MAESTRO!$L$3:$L$1000)="CONFIRMADO")),ROWS($A$3:A177))),"")</f>
        <v/>
      </c>
      <c r="V177" s="10" t="str">
        <f ca="1">IFERROR(INDEX(MAESTRO!V:V,_xludf.AGGREGATE(15,6,ROW(MAESTRO!$B$3:$B$1000)/((MAESTRO!$B$3:$B$1000="OPA")*(UPPER(MAESTRO!$L$3:$L$1000)="CONFIRMADO")),ROWS($A$3:A177))),"")</f>
        <v/>
      </c>
      <c r="W177" s="10" t="str">
        <f ca="1">IFERROR(INDEX(MAESTRO!W:W,_xludf.AGGREGATE(15,6,ROW(MAESTRO!$B$3:$B$1000)/((MAESTRO!$B$3:$B$1000="OPA")*(UPPER(MAESTRO!$L$3:$L$1000)="CONFIRMADO")),ROWS($A$3:A177))),"")</f>
        <v/>
      </c>
      <c r="X177" s="10" t="str">
        <f ca="1">IFERROR(INDEX(MAESTRO!X:X,_xludf.AGGREGATE(15,6,ROW(MAESTRO!$B$3:$B$1000)/((MAESTRO!$B$3:$B$1000="OPA")*(UPPER(MAESTRO!$L$3:$L$1000)="CONFIRMADO")),ROWS($A$3:A177))),"")</f>
        <v/>
      </c>
    </row>
    <row r="178" spans="1:24" ht="22.05" customHeight="1">
      <c r="A178" s="27" t="str">
        <f ca="1">IFERROR(INDEX(MAESTRO!A:A,_xludf.AGGREGATE(15,6,ROW(MAESTRO!$B$3:$B$1000)/((MAESTRO!$B$3:$B$1000="OPA")*(UPPER(MAESTRO!$L$3:$L$1000)="CONFIRMADO")),ROWS($A$3:A178))),"")</f>
        <v/>
      </c>
      <c r="B178" s="27" t="str">
        <f ca="1">IFERROR(INDEX(MAESTRO!B:B,_xludf.AGGREGATE(15,6,ROW(MAESTRO!$B$3:$B$1000)/((MAESTRO!$B$3:$B$1000="OPA")*(UPPER(MAESTRO!$L$3:$L$1000)="CONFIRMADO")),ROWS($A$3:A178))),"")</f>
        <v/>
      </c>
      <c r="C178" s="27" t="str">
        <f ca="1">IFERROR(INDEX(MAESTRO!C:C,_xludf.AGGREGATE(15,6,ROW(MAESTRO!$B$3:$B$1000)/((MAESTRO!$B$3:$B$1000="OPA")*(UPPER(MAESTRO!$L$3:$L$1000)="CONFIRMADO")),ROWS($A$3:A178))),"")</f>
        <v/>
      </c>
      <c r="D178" s="27" t="str">
        <f ca="1">IFERROR(INDEX(MAESTRO!D:D,_xludf.AGGREGATE(15,6,ROW(MAESTRO!$B$3:$B$1000)/((MAESTRO!$B$3:$B$1000="OPA")*(UPPER(MAESTRO!$L$3:$L$1000)="CONFIRMADO")),ROWS($A$3:A178))),"")</f>
        <v/>
      </c>
      <c r="E178" s="27" t="str">
        <f ca="1">IFERROR(INDEX(MAESTRO!E:E,_xludf.AGGREGATE(15,6,ROW(MAESTRO!$B$3:$B$1000)/((MAESTRO!$B$3:$B$1000="OPA")*(UPPER(MAESTRO!$L$3:$L$1000)="CONFIRMADO")),ROWS($A$3:A178))),"")</f>
        <v/>
      </c>
      <c r="F178" s="27" t="str">
        <f ca="1">IFERROR(INDEX(MAESTRO!F:F,_xludf.AGGREGATE(15,6,ROW(MAESTRO!$B$3:$B$1000)/((MAESTRO!$B$3:$B$1000="OPA")*(UPPER(MAESTRO!$L$3:$L$1000)="CONFIRMADO")),ROWS($A$3:A178))),"")</f>
        <v/>
      </c>
      <c r="G178" s="27" t="str">
        <f ca="1">IFERROR(INDEX(MAESTRO!G:G,_xludf.AGGREGATE(15,6,ROW(MAESTRO!$B$3:$B$1000)/((MAESTRO!$B$3:$B$1000="OPA")*(UPPER(MAESTRO!$L$3:$L$1000)="CONFIRMADO")),ROWS($A$3:A178))),"")</f>
        <v/>
      </c>
      <c r="H178" s="27" t="str">
        <f ca="1">IFERROR(INDEX(MAESTRO!H:H,_xludf.AGGREGATE(15,6,ROW(MAESTRO!$B$3:$B$1000)/((MAESTRO!$B$3:$B$1000="OPA")*(UPPER(MAESTRO!$L$3:$L$1000)="CONFIRMADO")),ROWS($A$3:A178))),"")</f>
        <v/>
      </c>
      <c r="I178" s="27" t="str">
        <f ca="1">IFERROR(INDEX(MAESTRO!I:I,_xludf.AGGREGATE(15,6,ROW(MAESTRO!$B$3:$B$1000)/((MAESTRO!$B$3:$B$1000="OPA")*(UPPER(MAESTRO!$L$3:$L$1000)="CONFIRMADO")),ROWS($A$3:A178))),"")</f>
        <v/>
      </c>
      <c r="J178" s="27" t="str">
        <f ca="1">IFERROR(INDEX(MAESTRO!J:J,_xludf.AGGREGATE(15,6,ROW(MAESTRO!$B$3:$B$1000)/((MAESTRO!$B$3:$B$1000="OPA")*(UPPER(MAESTRO!$L$3:$L$1000)="CONFIRMADO")),ROWS($A$3:A178))),"")</f>
        <v/>
      </c>
      <c r="K178" s="27" t="str">
        <f ca="1">IFERROR(INDEX(MAESTRO!K:K,_xludf.AGGREGATE(15,6,ROW(MAESTRO!$B$3:$B$1000)/((MAESTRO!$B$3:$B$1000="OPA")*(UPPER(MAESTRO!$L$3:$L$1000)="CONFIRMADO")),ROWS($A$3:A178))),"")</f>
        <v/>
      </c>
      <c r="L178" s="27" t="str">
        <f ca="1">IFERROR(INDEX(MAESTRO!L:L,_xludf.AGGREGATE(15,6,ROW(MAESTRO!$B$3:$B$1000)/((MAESTRO!$B$3:$B$1000="OPA")*(UPPER(MAESTRO!$L$3:$L$1000)="CONFIRMADO")),ROWS($A$3:A178))),"")</f>
        <v/>
      </c>
      <c r="M178" s="27" t="str">
        <f ca="1">IFERROR(INDEX(MAESTRO!M:M,_xludf.AGGREGATE(15,6,ROW(MAESTRO!$B$3:$B$1000)/((MAESTRO!$B$3:$B$1000="OPA")*(UPPER(MAESTRO!$L$3:$L$1000)="CONFIRMADO")),ROWS($A$3:A178))),"")</f>
        <v/>
      </c>
      <c r="N178" s="27" t="str">
        <f ca="1">IFERROR(INDEX(MAESTRO!N:N,_xludf.AGGREGATE(15,6,ROW(MAESTRO!$B$3:$B$1000)/((MAESTRO!$B$3:$B$1000="OPA")*(UPPER(MAESTRO!$L$3:$L$1000)="CONFIRMADO")),ROWS($A$3:A178))),"")</f>
        <v/>
      </c>
      <c r="O178" s="27" t="str">
        <f ca="1">IFERROR(INDEX(MAESTRO!O:O,_xludf.AGGREGATE(15,6,ROW(MAESTRO!$B$3:$B$1000)/((MAESTRO!$B$3:$B$1000="OPA")*(UPPER(MAESTRO!$L$3:$L$1000)="CONFIRMADO")),ROWS($A$3:A178))),"")</f>
        <v/>
      </c>
      <c r="P178" s="27" t="str">
        <f ca="1">IFERROR(INDEX(MAESTRO!P:P,_xludf.AGGREGATE(15,6,ROW(MAESTRO!$B$3:$B$1000)/((MAESTRO!$B$3:$B$1000="OPA")*(UPPER(MAESTRO!$L$3:$L$1000)="CONFIRMADO")),ROWS($A$3:A178))),"")</f>
        <v/>
      </c>
      <c r="Q178" s="27" t="str">
        <f ca="1">IFERROR(INDEX(MAESTRO!Q:Q,_xludf.AGGREGATE(15,6,ROW(MAESTRO!$B$3:$B$1000)/((MAESTRO!$B$3:$B$1000="OPA")*(UPPER(MAESTRO!$L$3:$L$1000)="CONFIRMADO")),ROWS($A$3:A178))),"")</f>
        <v/>
      </c>
      <c r="R178" s="27" t="str">
        <f ca="1">IFERROR(INDEX(MAESTRO!R:R,_xludf.AGGREGATE(15,6,ROW(MAESTRO!$B$3:$B$1000)/((MAESTRO!$B$3:$B$1000="OPA")*(UPPER(MAESTRO!$L$3:$L$1000)="CONFIRMADO")),ROWS($A$3:A178))),"")</f>
        <v/>
      </c>
      <c r="S178" s="27" t="str">
        <f ca="1">IFERROR(INDEX(MAESTRO!S:S,_xludf.AGGREGATE(15,6,ROW(MAESTRO!$B$3:$B$1000)/((MAESTRO!$B$3:$B$1000="OPA")*(UPPER(MAESTRO!$L$3:$L$1000)="CONFIRMADO")),ROWS($A$3:A178))),"")</f>
        <v/>
      </c>
      <c r="T178" s="27" t="str">
        <f ca="1">IFERROR(INDEX(MAESTRO!T:T,_xludf.AGGREGATE(15,6,ROW(MAESTRO!$B$3:$B$1000)/((MAESTRO!$B$3:$B$1000="OPA")*(UPPER(MAESTRO!$L$3:$L$1000)="CONFIRMADO")),ROWS($A$3:A178))),"")</f>
        <v/>
      </c>
      <c r="U178" s="27" t="str">
        <f ca="1">IFERROR(INDEX(MAESTRO!U:U,_xludf.AGGREGATE(15,6,ROW(MAESTRO!$B$3:$B$1000)/((MAESTRO!$B$3:$B$1000="OPA")*(UPPER(MAESTRO!$L$3:$L$1000)="CONFIRMADO")),ROWS($A$3:A178))),"")</f>
        <v/>
      </c>
      <c r="V178" s="27" t="str">
        <f ca="1">IFERROR(INDEX(MAESTRO!V:V,_xludf.AGGREGATE(15,6,ROW(MAESTRO!$B$3:$B$1000)/((MAESTRO!$B$3:$B$1000="OPA")*(UPPER(MAESTRO!$L$3:$L$1000)="CONFIRMADO")),ROWS($A$3:A178))),"")</f>
        <v/>
      </c>
      <c r="W178" s="27" t="str">
        <f ca="1">IFERROR(INDEX(MAESTRO!W:W,_xludf.AGGREGATE(15,6,ROW(MAESTRO!$B$3:$B$1000)/((MAESTRO!$B$3:$B$1000="OPA")*(UPPER(MAESTRO!$L$3:$L$1000)="CONFIRMADO")),ROWS($A$3:A178))),"")</f>
        <v/>
      </c>
      <c r="X178" s="27" t="str">
        <f ca="1">IFERROR(INDEX(MAESTRO!X:X,_xludf.AGGREGATE(15,6,ROW(MAESTRO!$B$3:$B$1000)/((MAESTRO!$B$3:$B$1000="OPA")*(UPPER(MAESTRO!$L$3:$L$1000)="CONFIRMADO")),ROWS($A$3:A178))),"")</f>
        <v/>
      </c>
    </row>
    <row r="179" spans="1:24" ht="22.05" customHeight="1">
      <c r="A179" s="10" t="str">
        <f ca="1">IFERROR(INDEX(MAESTRO!A:A,_xludf.AGGREGATE(15,6,ROW(MAESTRO!$B$3:$B$1000)/((MAESTRO!$B$3:$B$1000="OPA")*(UPPER(MAESTRO!$L$3:$L$1000)="CONFIRMADO")),ROWS($A$3:A179))),"")</f>
        <v/>
      </c>
      <c r="B179" s="10" t="str">
        <f ca="1">IFERROR(INDEX(MAESTRO!B:B,_xludf.AGGREGATE(15,6,ROW(MAESTRO!$B$3:$B$1000)/((MAESTRO!$B$3:$B$1000="OPA")*(UPPER(MAESTRO!$L$3:$L$1000)="CONFIRMADO")),ROWS($A$3:A179))),"")</f>
        <v/>
      </c>
      <c r="C179" s="10" t="str">
        <f ca="1">IFERROR(INDEX(MAESTRO!C:C,_xludf.AGGREGATE(15,6,ROW(MAESTRO!$B$3:$B$1000)/((MAESTRO!$B$3:$B$1000="OPA")*(UPPER(MAESTRO!$L$3:$L$1000)="CONFIRMADO")),ROWS($A$3:A179))),"")</f>
        <v/>
      </c>
      <c r="D179" s="10" t="str">
        <f ca="1">IFERROR(INDEX(MAESTRO!D:D,_xludf.AGGREGATE(15,6,ROW(MAESTRO!$B$3:$B$1000)/((MAESTRO!$B$3:$B$1000="OPA")*(UPPER(MAESTRO!$L$3:$L$1000)="CONFIRMADO")),ROWS($A$3:A179))),"")</f>
        <v/>
      </c>
      <c r="E179" s="10" t="str">
        <f ca="1">IFERROR(INDEX(MAESTRO!E:E,_xludf.AGGREGATE(15,6,ROW(MAESTRO!$B$3:$B$1000)/((MAESTRO!$B$3:$B$1000="OPA")*(UPPER(MAESTRO!$L$3:$L$1000)="CONFIRMADO")),ROWS($A$3:A179))),"")</f>
        <v/>
      </c>
      <c r="F179" s="10" t="str">
        <f ca="1">IFERROR(INDEX(MAESTRO!F:F,_xludf.AGGREGATE(15,6,ROW(MAESTRO!$B$3:$B$1000)/((MAESTRO!$B$3:$B$1000="OPA")*(UPPER(MAESTRO!$L$3:$L$1000)="CONFIRMADO")),ROWS($A$3:A179))),"")</f>
        <v/>
      </c>
      <c r="G179" s="10" t="str">
        <f ca="1">IFERROR(INDEX(MAESTRO!G:G,_xludf.AGGREGATE(15,6,ROW(MAESTRO!$B$3:$B$1000)/((MAESTRO!$B$3:$B$1000="OPA")*(UPPER(MAESTRO!$L$3:$L$1000)="CONFIRMADO")),ROWS($A$3:A179))),"")</f>
        <v/>
      </c>
      <c r="H179" s="10" t="str">
        <f ca="1">IFERROR(INDEX(MAESTRO!H:H,_xludf.AGGREGATE(15,6,ROW(MAESTRO!$B$3:$B$1000)/((MAESTRO!$B$3:$B$1000="OPA")*(UPPER(MAESTRO!$L$3:$L$1000)="CONFIRMADO")),ROWS($A$3:A179))),"")</f>
        <v/>
      </c>
      <c r="I179" s="10" t="str">
        <f ca="1">IFERROR(INDEX(MAESTRO!I:I,_xludf.AGGREGATE(15,6,ROW(MAESTRO!$B$3:$B$1000)/((MAESTRO!$B$3:$B$1000="OPA")*(UPPER(MAESTRO!$L$3:$L$1000)="CONFIRMADO")),ROWS($A$3:A179))),"")</f>
        <v/>
      </c>
      <c r="J179" s="10" t="str">
        <f ca="1">IFERROR(INDEX(MAESTRO!J:J,_xludf.AGGREGATE(15,6,ROW(MAESTRO!$B$3:$B$1000)/((MAESTRO!$B$3:$B$1000="OPA")*(UPPER(MAESTRO!$L$3:$L$1000)="CONFIRMADO")),ROWS($A$3:A179))),"")</f>
        <v/>
      </c>
      <c r="K179" s="10" t="str">
        <f ca="1">IFERROR(INDEX(MAESTRO!K:K,_xludf.AGGREGATE(15,6,ROW(MAESTRO!$B$3:$B$1000)/((MAESTRO!$B$3:$B$1000="OPA")*(UPPER(MAESTRO!$L$3:$L$1000)="CONFIRMADO")),ROWS($A$3:A179))),"")</f>
        <v/>
      </c>
      <c r="L179" s="10" t="str">
        <f ca="1">IFERROR(INDEX(MAESTRO!L:L,_xludf.AGGREGATE(15,6,ROW(MAESTRO!$B$3:$B$1000)/((MAESTRO!$B$3:$B$1000="OPA")*(UPPER(MAESTRO!$L$3:$L$1000)="CONFIRMADO")),ROWS($A$3:A179))),"")</f>
        <v/>
      </c>
      <c r="M179" s="10" t="str">
        <f ca="1">IFERROR(INDEX(MAESTRO!M:M,_xludf.AGGREGATE(15,6,ROW(MAESTRO!$B$3:$B$1000)/((MAESTRO!$B$3:$B$1000="OPA")*(UPPER(MAESTRO!$L$3:$L$1000)="CONFIRMADO")),ROWS($A$3:A179))),"")</f>
        <v/>
      </c>
      <c r="N179" s="10" t="str">
        <f ca="1">IFERROR(INDEX(MAESTRO!N:N,_xludf.AGGREGATE(15,6,ROW(MAESTRO!$B$3:$B$1000)/((MAESTRO!$B$3:$B$1000="OPA")*(UPPER(MAESTRO!$L$3:$L$1000)="CONFIRMADO")),ROWS($A$3:A179))),"")</f>
        <v/>
      </c>
      <c r="O179" s="10" t="str">
        <f ca="1">IFERROR(INDEX(MAESTRO!O:O,_xludf.AGGREGATE(15,6,ROW(MAESTRO!$B$3:$B$1000)/((MAESTRO!$B$3:$B$1000="OPA")*(UPPER(MAESTRO!$L$3:$L$1000)="CONFIRMADO")),ROWS($A$3:A179))),"")</f>
        <v/>
      </c>
      <c r="P179" s="10" t="str">
        <f ca="1">IFERROR(INDEX(MAESTRO!P:P,_xludf.AGGREGATE(15,6,ROW(MAESTRO!$B$3:$B$1000)/((MAESTRO!$B$3:$B$1000="OPA")*(UPPER(MAESTRO!$L$3:$L$1000)="CONFIRMADO")),ROWS($A$3:A179))),"")</f>
        <v/>
      </c>
      <c r="Q179" s="10" t="str">
        <f ca="1">IFERROR(INDEX(MAESTRO!Q:Q,_xludf.AGGREGATE(15,6,ROW(MAESTRO!$B$3:$B$1000)/((MAESTRO!$B$3:$B$1000="OPA")*(UPPER(MAESTRO!$L$3:$L$1000)="CONFIRMADO")),ROWS($A$3:A179))),"")</f>
        <v/>
      </c>
      <c r="R179" s="10" t="str">
        <f ca="1">IFERROR(INDEX(MAESTRO!R:R,_xludf.AGGREGATE(15,6,ROW(MAESTRO!$B$3:$B$1000)/((MAESTRO!$B$3:$B$1000="OPA")*(UPPER(MAESTRO!$L$3:$L$1000)="CONFIRMADO")),ROWS($A$3:A179))),"")</f>
        <v/>
      </c>
      <c r="S179" s="10" t="str">
        <f ca="1">IFERROR(INDEX(MAESTRO!S:S,_xludf.AGGREGATE(15,6,ROW(MAESTRO!$B$3:$B$1000)/((MAESTRO!$B$3:$B$1000="OPA")*(UPPER(MAESTRO!$L$3:$L$1000)="CONFIRMADO")),ROWS($A$3:A179))),"")</f>
        <v/>
      </c>
      <c r="T179" s="10" t="str">
        <f ca="1">IFERROR(INDEX(MAESTRO!T:T,_xludf.AGGREGATE(15,6,ROW(MAESTRO!$B$3:$B$1000)/((MAESTRO!$B$3:$B$1000="OPA")*(UPPER(MAESTRO!$L$3:$L$1000)="CONFIRMADO")),ROWS($A$3:A179))),"")</f>
        <v/>
      </c>
      <c r="U179" s="10" t="str">
        <f ca="1">IFERROR(INDEX(MAESTRO!U:U,_xludf.AGGREGATE(15,6,ROW(MAESTRO!$B$3:$B$1000)/((MAESTRO!$B$3:$B$1000="OPA")*(UPPER(MAESTRO!$L$3:$L$1000)="CONFIRMADO")),ROWS($A$3:A179))),"")</f>
        <v/>
      </c>
      <c r="V179" s="10" t="str">
        <f ca="1">IFERROR(INDEX(MAESTRO!V:V,_xludf.AGGREGATE(15,6,ROW(MAESTRO!$B$3:$B$1000)/((MAESTRO!$B$3:$B$1000="OPA")*(UPPER(MAESTRO!$L$3:$L$1000)="CONFIRMADO")),ROWS($A$3:A179))),"")</f>
        <v/>
      </c>
      <c r="W179" s="10" t="str">
        <f ca="1">IFERROR(INDEX(MAESTRO!W:W,_xludf.AGGREGATE(15,6,ROW(MAESTRO!$B$3:$B$1000)/((MAESTRO!$B$3:$B$1000="OPA")*(UPPER(MAESTRO!$L$3:$L$1000)="CONFIRMADO")),ROWS($A$3:A179))),"")</f>
        <v/>
      </c>
      <c r="X179" s="10" t="str">
        <f ca="1">IFERROR(INDEX(MAESTRO!X:X,_xludf.AGGREGATE(15,6,ROW(MAESTRO!$B$3:$B$1000)/((MAESTRO!$B$3:$B$1000="OPA")*(UPPER(MAESTRO!$L$3:$L$1000)="CONFIRMADO")),ROWS($A$3:A179))),"")</f>
        <v/>
      </c>
    </row>
    <row r="180" spans="1:24" ht="22.05" customHeight="1">
      <c r="A180" s="27" t="str">
        <f ca="1">IFERROR(INDEX(MAESTRO!A:A,_xludf.AGGREGATE(15,6,ROW(MAESTRO!$B$3:$B$1000)/((MAESTRO!$B$3:$B$1000="OPA")*(UPPER(MAESTRO!$L$3:$L$1000)="CONFIRMADO")),ROWS($A$3:A180))),"")</f>
        <v/>
      </c>
      <c r="B180" s="27" t="str">
        <f ca="1">IFERROR(INDEX(MAESTRO!B:B,_xludf.AGGREGATE(15,6,ROW(MAESTRO!$B$3:$B$1000)/((MAESTRO!$B$3:$B$1000="OPA")*(UPPER(MAESTRO!$L$3:$L$1000)="CONFIRMADO")),ROWS($A$3:A180))),"")</f>
        <v/>
      </c>
      <c r="C180" s="27" t="str">
        <f ca="1">IFERROR(INDEX(MAESTRO!C:C,_xludf.AGGREGATE(15,6,ROW(MAESTRO!$B$3:$B$1000)/((MAESTRO!$B$3:$B$1000="OPA")*(UPPER(MAESTRO!$L$3:$L$1000)="CONFIRMADO")),ROWS($A$3:A180))),"")</f>
        <v/>
      </c>
      <c r="D180" s="27" t="str">
        <f ca="1">IFERROR(INDEX(MAESTRO!D:D,_xludf.AGGREGATE(15,6,ROW(MAESTRO!$B$3:$B$1000)/((MAESTRO!$B$3:$B$1000="OPA")*(UPPER(MAESTRO!$L$3:$L$1000)="CONFIRMADO")),ROWS($A$3:A180))),"")</f>
        <v/>
      </c>
      <c r="E180" s="27" t="str">
        <f ca="1">IFERROR(INDEX(MAESTRO!E:E,_xludf.AGGREGATE(15,6,ROW(MAESTRO!$B$3:$B$1000)/((MAESTRO!$B$3:$B$1000="OPA")*(UPPER(MAESTRO!$L$3:$L$1000)="CONFIRMADO")),ROWS($A$3:A180))),"")</f>
        <v/>
      </c>
      <c r="F180" s="27" t="str">
        <f ca="1">IFERROR(INDEX(MAESTRO!F:F,_xludf.AGGREGATE(15,6,ROW(MAESTRO!$B$3:$B$1000)/((MAESTRO!$B$3:$B$1000="OPA")*(UPPER(MAESTRO!$L$3:$L$1000)="CONFIRMADO")),ROWS($A$3:A180))),"")</f>
        <v/>
      </c>
      <c r="G180" s="27" t="str">
        <f ca="1">IFERROR(INDEX(MAESTRO!G:G,_xludf.AGGREGATE(15,6,ROW(MAESTRO!$B$3:$B$1000)/((MAESTRO!$B$3:$B$1000="OPA")*(UPPER(MAESTRO!$L$3:$L$1000)="CONFIRMADO")),ROWS($A$3:A180))),"")</f>
        <v/>
      </c>
      <c r="H180" s="27" t="str">
        <f ca="1">IFERROR(INDEX(MAESTRO!H:H,_xludf.AGGREGATE(15,6,ROW(MAESTRO!$B$3:$B$1000)/((MAESTRO!$B$3:$B$1000="OPA")*(UPPER(MAESTRO!$L$3:$L$1000)="CONFIRMADO")),ROWS($A$3:A180))),"")</f>
        <v/>
      </c>
      <c r="I180" s="27" t="str">
        <f ca="1">IFERROR(INDEX(MAESTRO!I:I,_xludf.AGGREGATE(15,6,ROW(MAESTRO!$B$3:$B$1000)/((MAESTRO!$B$3:$B$1000="OPA")*(UPPER(MAESTRO!$L$3:$L$1000)="CONFIRMADO")),ROWS($A$3:A180))),"")</f>
        <v/>
      </c>
      <c r="J180" s="27" t="str">
        <f ca="1">IFERROR(INDEX(MAESTRO!J:J,_xludf.AGGREGATE(15,6,ROW(MAESTRO!$B$3:$B$1000)/((MAESTRO!$B$3:$B$1000="OPA")*(UPPER(MAESTRO!$L$3:$L$1000)="CONFIRMADO")),ROWS($A$3:A180))),"")</f>
        <v/>
      </c>
      <c r="K180" s="27" t="str">
        <f ca="1">IFERROR(INDEX(MAESTRO!K:K,_xludf.AGGREGATE(15,6,ROW(MAESTRO!$B$3:$B$1000)/((MAESTRO!$B$3:$B$1000="OPA")*(UPPER(MAESTRO!$L$3:$L$1000)="CONFIRMADO")),ROWS($A$3:A180))),"")</f>
        <v/>
      </c>
      <c r="L180" s="27" t="str">
        <f ca="1">IFERROR(INDEX(MAESTRO!L:L,_xludf.AGGREGATE(15,6,ROW(MAESTRO!$B$3:$B$1000)/((MAESTRO!$B$3:$B$1000="OPA")*(UPPER(MAESTRO!$L$3:$L$1000)="CONFIRMADO")),ROWS($A$3:A180))),"")</f>
        <v/>
      </c>
      <c r="M180" s="27" t="str">
        <f ca="1">IFERROR(INDEX(MAESTRO!M:M,_xludf.AGGREGATE(15,6,ROW(MAESTRO!$B$3:$B$1000)/((MAESTRO!$B$3:$B$1000="OPA")*(UPPER(MAESTRO!$L$3:$L$1000)="CONFIRMADO")),ROWS($A$3:A180))),"")</f>
        <v/>
      </c>
      <c r="N180" s="27" t="str">
        <f ca="1">IFERROR(INDEX(MAESTRO!N:N,_xludf.AGGREGATE(15,6,ROW(MAESTRO!$B$3:$B$1000)/((MAESTRO!$B$3:$B$1000="OPA")*(UPPER(MAESTRO!$L$3:$L$1000)="CONFIRMADO")),ROWS($A$3:A180))),"")</f>
        <v/>
      </c>
      <c r="O180" s="27" t="str">
        <f ca="1">IFERROR(INDEX(MAESTRO!O:O,_xludf.AGGREGATE(15,6,ROW(MAESTRO!$B$3:$B$1000)/((MAESTRO!$B$3:$B$1000="OPA")*(UPPER(MAESTRO!$L$3:$L$1000)="CONFIRMADO")),ROWS($A$3:A180))),"")</f>
        <v/>
      </c>
      <c r="P180" s="27" t="str">
        <f ca="1">IFERROR(INDEX(MAESTRO!P:P,_xludf.AGGREGATE(15,6,ROW(MAESTRO!$B$3:$B$1000)/((MAESTRO!$B$3:$B$1000="OPA")*(UPPER(MAESTRO!$L$3:$L$1000)="CONFIRMADO")),ROWS($A$3:A180))),"")</f>
        <v/>
      </c>
      <c r="Q180" s="27" t="str">
        <f ca="1">IFERROR(INDEX(MAESTRO!Q:Q,_xludf.AGGREGATE(15,6,ROW(MAESTRO!$B$3:$B$1000)/((MAESTRO!$B$3:$B$1000="OPA")*(UPPER(MAESTRO!$L$3:$L$1000)="CONFIRMADO")),ROWS($A$3:A180))),"")</f>
        <v/>
      </c>
      <c r="R180" s="27" t="str">
        <f ca="1">IFERROR(INDEX(MAESTRO!R:R,_xludf.AGGREGATE(15,6,ROW(MAESTRO!$B$3:$B$1000)/((MAESTRO!$B$3:$B$1000="OPA")*(UPPER(MAESTRO!$L$3:$L$1000)="CONFIRMADO")),ROWS($A$3:A180))),"")</f>
        <v/>
      </c>
      <c r="S180" s="27" t="str">
        <f ca="1">IFERROR(INDEX(MAESTRO!S:S,_xludf.AGGREGATE(15,6,ROW(MAESTRO!$B$3:$B$1000)/((MAESTRO!$B$3:$B$1000="OPA")*(UPPER(MAESTRO!$L$3:$L$1000)="CONFIRMADO")),ROWS($A$3:A180))),"")</f>
        <v/>
      </c>
      <c r="T180" s="27" t="str">
        <f ca="1">IFERROR(INDEX(MAESTRO!T:T,_xludf.AGGREGATE(15,6,ROW(MAESTRO!$B$3:$B$1000)/((MAESTRO!$B$3:$B$1000="OPA")*(UPPER(MAESTRO!$L$3:$L$1000)="CONFIRMADO")),ROWS($A$3:A180))),"")</f>
        <v/>
      </c>
      <c r="U180" s="27" t="str">
        <f ca="1">IFERROR(INDEX(MAESTRO!U:U,_xludf.AGGREGATE(15,6,ROW(MAESTRO!$B$3:$B$1000)/((MAESTRO!$B$3:$B$1000="OPA")*(UPPER(MAESTRO!$L$3:$L$1000)="CONFIRMADO")),ROWS($A$3:A180))),"")</f>
        <v/>
      </c>
      <c r="V180" s="27" t="str">
        <f ca="1">IFERROR(INDEX(MAESTRO!V:V,_xludf.AGGREGATE(15,6,ROW(MAESTRO!$B$3:$B$1000)/((MAESTRO!$B$3:$B$1000="OPA")*(UPPER(MAESTRO!$L$3:$L$1000)="CONFIRMADO")),ROWS($A$3:A180))),"")</f>
        <v/>
      </c>
      <c r="W180" s="27" t="str">
        <f ca="1">IFERROR(INDEX(MAESTRO!W:W,_xludf.AGGREGATE(15,6,ROW(MAESTRO!$B$3:$B$1000)/((MAESTRO!$B$3:$B$1000="OPA")*(UPPER(MAESTRO!$L$3:$L$1000)="CONFIRMADO")),ROWS($A$3:A180))),"")</f>
        <v/>
      </c>
      <c r="X180" s="27" t="str">
        <f ca="1">IFERROR(INDEX(MAESTRO!X:X,_xludf.AGGREGATE(15,6,ROW(MAESTRO!$B$3:$B$1000)/((MAESTRO!$B$3:$B$1000="OPA")*(UPPER(MAESTRO!$L$3:$L$1000)="CONFIRMADO")),ROWS($A$3:A180))),"")</f>
        <v/>
      </c>
    </row>
    <row r="181" spans="1:24" ht="22.05" customHeight="1">
      <c r="A181" s="10" t="str">
        <f ca="1">IFERROR(INDEX(MAESTRO!A:A,_xludf.AGGREGATE(15,6,ROW(MAESTRO!$B$3:$B$1000)/((MAESTRO!$B$3:$B$1000="OPA")*(UPPER(MAESTRO!$L$3:$L$1000)="CONFIRMADO")),ROWS($A$3:A181))),"")</f>
        <v/>
      </c>
      <c r="B181" s="10" t="str">
        <f ca="1">IFERROR(INDEX(MAESTRO!B:B,_xludf.AGGREGATE(15,6,ROW(MAESTRO!$B$3:$B$1000)/((MAESTRO!$B$3:$B$1000="OPA")*(UPPER(MAESTRO!$L$3:$L$1000)="CONFIRMADO")),ROWS($A$3:A181))),"")</f>
        <v/>
      </c>
      <c r="C181" s="10" t="str">
        <f ca="1">IFERROR(INDEX(MAESTRO!C:C,_xludf.AGGREGATE(15,6,ROW(MAESTRO!$B$3:$B$1000)/((MAESTRO!$B$3:$B$1000="OPA")*(UPPER(MAESTRO!$L$3:$L$1000)="CONFIRMADO")),ROWS($A$3:A181))),"")</f>
        <v/>
      </c>
      <c r="D181" s="10" t="str">
        <f ca="1">IFERROR(INDEX(MAESTRO!D:D,_xludf.AGGREGATE(15,6,ROW(MAESTRO!$B$3:$B$1000)/((MAESTRO!$B$3:$B$1000="OPA")*(UPPER(MAESTRO!$L$3:$L$1000)="CONFIRMADO")),ROWS($A$3:A181))),"")</f>
        <v/>
      </c>
      <c r="E181" s="10" t="str">
        <f ca="1">IFERROR(INDEX(MAESTRO!E:E,_xludf.AGGREGATE(15,6,ROW(MAESTRO!$B$3:$B$1000)/((MAESTRO!$B$3:$B$1000="OPA")*(UPPER(MAESTRO!$L$3:$L$1000)="CONFIRMADO")),ROWS($A$3:A181))),"")</f>
        <v/>
      </c>
      <c r="F181" s="10" t="str">
        <f ca="1">IFERROR(INDEX(MAESTRO!F:F,_xludf.AGGREGATE(15,6,ROW(MAESTRO!$B$3:$B$1000)/((MAESTRO!$B$3:$B$1000="OPA")*(UPPER(MAESTRO!$L$3:$L$1000)="CONFIRMADO")),ROWS($A$3:A181))),"")</f>
        <v/>
      </c>
      <c r="G181" s="10" t="str">
        <f ca="1">IFERROR(INDEX(MAESTRO!G:G,_xludf.AGGREGATE(15,6,ROW(MAESTRO!$B$3:$B$1000)/((MAESTRO!$B$3:$B$1000="OPA")*(UPPER(MAESTRO!$L$3:$L$1000)="CONFIRMADO")),ROWS($A$3:A181))),"")</f>
        <v/>
      </c>
      <c r="H181" s="10" t="str">
        <f ca="1">IFERROR(INDEX(MAESTRO!H:H,_xludf.AGGREGATE(15,6,ROW(MAESTRO!$B$3:$B$1000)/((MAESTRO!$B$3:$B$1000="OPA")*(UPPER(MAESTRO!$L$3:$L$1000)="CONFIRMADO")),ROWS($A$3:A181))),"")</f>
        <v/>
      </c>
      <c r="I181" s="10" t="str">
        <f ca="1">IFERROR(INDEX(MAESTRO!I:I,_xludf.AGGREGATE(15,6,ROW(MAESTRO!$B$3:$B$1000)/((MAESTRO!$B$3:$B$1000="OPA")*(UPPER(MAESTRO!$L$3:$L$1000)="CONFIRMADO")),ROWS($A$3:A181))),"")</f>
        <v/>
      </c>
      <c r="J181" s="10" t="str">
        <f ca="1">IFERROR(INDEX(MAESTRO!J:J,_xludf.AGGREGATE(15,6,ROW(MAESTRO!$B$3:$B$1000)/((MAESTRO!$B$3:$B$1000="OPA")*(UPPER(MAESTRO!$L$3:$L$1000)="CONFIRMADO")),ROWS($A$3:A181))),"")</f>
        <v/>
      </c>
      <c r="K181" s="10" t="str">
        <f ca="1">IFERROR(INDEX(MAESTRO!K:K,_xludf.AGGREGATE(15,6,ROW(MAESTRO!$B$3:$B$1000)/((MAESTRO!$B$3:$B$1000="OPA")*(UPPER(MAESTRO!$L$3:$L$1000)="CONFIRMADO")),ROWS($A$3:A181))),"")</f>
        <v/>
      </c>
      <c r="L181" s="10" t="str">
        <f ca="1">IFERROR(INDEX(MAESTRO!L:L,_xludf.AGGREGATE(15,6,ROW(MAESTRO!$B$3:$B$1000)/((MAESTRO!$B$3:$B$1000="OPA")*(UPPER(MAESTRO!$L$3:$L$1000)="CONFIRMADO")),ROWS($A$3:A181))),"")</f>
        <v/>
      </c>
      <c r="M181" s="10" t="str">
        <f ca="1">IFERROR(INDEX(MAESTRO!M:M,_xludf.AGGREGATE(15,6,ROW(MAESTRO!$B$3:$B$1000)/((MAESTRO!$B$3:$B$1000="OPA")*(UPPER(MAESTRO!$L$3:$L$1000)="CONFIRMADO")),ROWS($A$3:A181))),"")</f>
        <v/>
      </c>
      <c r="N181" s="10" t="str">
        <f ca="1">IFERROR(INDEX(MAESTRO!N:N,_xludf.AGGREGATE(15,6,ROW(MAESTRO!$B$3:$B$1000)/((MAESTRO!$B$3:$B$1000="OPA")*(UPPER(MAESTRO!$L$3:$L$1000)="CONFIRMADO")),ROWS($A$3:A181))),"")</f>
        <v/>
      </c>
      <c r="O181" s="10" t="str">
        <f ca="1">IFERROR(INDEX(MAESTRO!O:O,_xludf.AGGREGATE(15,6,ROW(MAESTRO!$B$3:$B$1000)/((MAESTRO!$B$3:$B$1000="OPA")*(UPPER(MAESTRO!$L$3:$L$1000)="CONFIRMADO")),ROWS($A$3:A181))),"")</f>
        <v/>
      </c>
      <c r="P181" s="10" t="str">
        <f ca="1">IFERROR(INDEX(MAESTRO!P:P,_xludf.AGGREGATE(15,6,ROW(MAESTRO!$B$3:$B$1000)/((MAESTRO!$B$3:$B$1000="OPA")*(UPPER(MAESTRO!$L$3:$L$1000)="CONFIRMADO")),ROWS($A$3:A181))),"")</f>
        <v/>
      </c>
      <c r="Q181" s="10" t="str">
        <f ca="1">IFERROR(INDEX(MAESTRO!Q:Q,_xludf.AGGREGATE(15,6,ROW(MAESTRO!$B$3:$B$1000)/((MAESTRO!$B$3:$B$1000="OPA")*(UPPER(MAESTRO!$L$3:$L$1000)="CONFIRMADO")),ROWS($A$3:A181))),"")</f>
        <v/>
      </c>
      <c r="R181" s="10" t="str">
        <f ca="1">IFERROR(INDEX(MAESTRO!R:R,_xludf.AGGREGATE(15,6,ROW(MAESTRO!$B$3:$B$1000)/((MAESTRO!$B$3:$B$1000="OPA")*(UPPER(MAESTRO!$L$3:$L$1000)="CONFIRMADO")),ROWS($A$3:A181))),"")</f>
        <v/>
      </c>
      <c r="S181" s="10" t="str">
        <f ca="1">IFERROR(INDEX(MAESTRO!S:S,_xludf.AGGREGATE(15,6,ROW(MAESTRO!$B$3:$B$1000)/((MAESTRO!$B$3:$B$1000="OPA")*(UPPER(MAESTRO!$L$3:$L$1000)="CONFIRMADO")),ROWS($A$3:A181))),"")</f>
        <v/>
      </c>
      <c r="T181" s="10" t="str">
        <f ca="1">IFERROR(INDEX(MAESTRO!T:T,_xludf.AGGREGATE(15,6,ROW(MAESTRO!$B$3:$B$1000)/((MAESTRO!$B$3:$B$1000="OPA")*(UPPER(MAESTRO!$L$3:$L$1000)="CONFIRMADO")),ROWS($A$3:A181))),"")</f>
        <v/>
      </c>
      <c r="U181" s="10" t="str">
        <f ca="1">IFERROR(INDEX(MAESTRO!U:U,_xludf.AGGREGATE(15,6,ROW(MAESTRO!$B$3:$B$1000)/((MAESTRO!$B$3:$B$1000="OPA")*(UPPER(MAESTRO!$L$3:$L$1000)="CONFIRMADO")),ROWS($A$3:A181))),"")</f>
        <v/>
      </c>
      <c r="V181" s="10" t="str">
        <f ca="1">IFERROR(INDEX(MAESTRO!V:V,_xludf.AGGREGATE(15,6,ROW(MAESTRO!$B$3:$B$1000)/((MAESTRO!$B$3:$B$1000="OPA")*(UPPER(MAESTRO!$L$3:$L$1000)="CONFIRMADO")),ROWS($A$3:A181))),"")</f>
        <v/>
      </c>
      <c r="W181" s="10" t="str">
        <f ca="1">IFERROR(INDEX(MAESTRO!W:W,_xludf.AGGREGATE(15,6,ROW(MAESTRO!$B$3:$B$1000)/((MAESTRO!$B$3:$B$1000="OPA")*(UPPER(MAESTRO!$L$3:$L$1000)="CONFIRMADO")),ROWS($A$3:A181))),"")</f>
        <v/>
      </c>
      <c r="X181" s="10" t="str">
        <f ca="1">IFERROR(INDEX(MAESTRO!X:X,_xludf.AGGREGATE(15,6,ROW(MAESTRO!$B$3:$B$1000)/((MAESTRO!$B$3:$B$1000="OPA")*(UPPER(MAESTRO!$L$3:$L$1000)="CONFIRMADO")),ROWS($A$3:A181))),"")</f>
        <v/>
      </c>
    </row>
    <row r="182" spans="1:24" ht="22.05" customHeight="1">
      <c r="A182" s="27" t="str">
        <f ca="1">IFERROR(INDEX(MAESTRO!A:A,_xludf.AGGREGATE(15,6,ROW(MAESTRO!$B$3:$B$1000)/((MAESTRO!$B$3:$B$1000="OPA")*(UPPER(MAESTRO!$L$3:$L$1000)="CONFIRMADO")),ROWS($A$3:A182))),"")</f>
        <v/>
      </c>
      <c r="B182" s="27" t="str">
        <f ca="1">IFERROR(INDEX(MAESTRO!B:B,_xludf.AGGREGATE(15,6,ROW(MAESTRO!$B$3:$B$1000)/((MAESTRO!$B$3:$B$1000="OPA")*(UPPER(MAESTRO!$L$3:$L$1000)="CONFIRMADO")),ROWS($A$3:A182))),"")</f>
        <v/>
      </c>
      <c r="C182" s="27" t="str">
        <f ca="1">IFERROR(INDEX(MAESTRO!C:C,_xludf.AGGREGATE(15,6,ROW(MAESTRO!$B$3:$B$1000)/((MAESTRO!$B$3:$B$1000="OPA")*(UPPER(MAESTRO!$L$3:$L$1000)="CONFIRMADO")),ROWS($A$3:A182))),"")</f>
        <v/>
      </c>
      <c r="D182" s="27" t="str">
        <f ca="1">IFERROR(INDEX(MAESTRO!D:D,_xludf.AGGREGATE(15,6,ROW(MAESTRO!$B$3:$B$1000)/((MAESTRO!$B$3:$B$1000="OPA")*(UPPER(MAESTRO!$L$3:$L$1000)="CONFIRMADO")),ROWS($A$3:A182))),"")</f>
        <v/>
      </c>
      <c r="E182" s="27" t="str">
        <f ca="1">IFERROR(INDEX(MAESTRO!E:E,_xludf.AGGREGATE(15,6,ROW(MAESTRO!$B$3:$B$1000)/((MAESTRO!$B$3:$B$1000="OPA")*(UPPER(MAESTRO!$L$3:$L$1000)="CONFIRMADO")),ROWS($A$3:A182))),"")</f>
        <v/>
      </c>
      <c r="F182" s="27" t="str">
        <f ca="1">IFERROR(INDEX(MAESTRO!F:F,_xludf.AGGREGATE(15,6,ROW(MAESTRO!$B$3:$B$1000)/((MAESTRO!$B$3:$B$1000="OPA")*(UPPER(MAESTRO!$L$3:$L$1000)="CONFIRMADO")),ROWS($A$3:A182))),"")</f>
        <v/>
      </c>
      <c r="G182" s="27" t="str">
        <f ca="1">IFERROR(INDEX(MAESTRO!G:G,_xludf.AGGREGATE(15,6,ROW(MAESTRO!$B$3:$B$1000)/((MAESTRO!$B$3:$B$1000="OPA")*(UPPER(MAESTRO!$L$3:$L$1000)="CONFIRMADO")),ROWS($A$3:A182))),"")</f>
        <v/>
      </c>
      <c r="H182" s="27" t="str">
        <f ca="1">IFERROR(INDEX(MAESTRO!H:H,_xludf.AGGREGATE(15,6,ROW(MAESTRO!$B$3:$B$1000)/((MAESTRO!$B$3:$B$1000="OPA")*(UPPER(MAESTRO!$L$3:$L$1000)="CONFIRMADO")),ROWS($A$3:A182))),"")</f>
        <v/>
      </c>
      <c r="I182" s="27" t="str">
        <f ca="1">IFERROR(INDEX(MAESTRO!I:I,_xludf.AGGREGATE(15,6,ROW(MAESTRO!$B$3:$B$1000)/((MAESTRO!$B$3:$B$1000="OPA")*(UPPER(MAESTRO!$L$3:$L$1000)="CONFIRMADO")),ROWS($A$3:A182))),"")</f>
        <v/>
      </c>
      <c r="J182" s="27" t="str">
        <f ca="1">IFERROR(INDEX(MAESTRO!J:J,_xludf.AGGREGATE(15,6,ROW(MAESTRO!$B$3:$B$1000)/((MAESTRO!$B$3:$B$1000="OPA")*(UPPER(MAESTRO!$L$3:$L$1000)="CONFIRMADO")),ROWS($A$3:A182))),"")</f>
        <v/>
      </c>
      <c r="K182" s="27" t="str">
        <f ca="1">IFERROR(INDEX(MAESTRO!K:K,_xludf.AGGREGATE(15,6,ROW(MAESTRO!$B$3:$B$1000)/((MAESTRO!$B$3:$B$1000="OPA")*(UPPER(MAESTRO!$L$3:$L$1000)="CONFIRMADO")),ROWS($A$3:A182))),"")</f>
        <v/>
      </c>
      <c r="L182" s="27" t="str">
        <f ca="1">IFERROR(INDEX(MAESTRO!L:L,_xludf.AGGREGATE(15,6,ROW(MAESTRO!$B$3:$B$1000)/((MAESTRO!$B$3:$B$1000="OPA")*(UPPER(MAESTRO!$L$3:$L$1000)="CONFIRMADO")),ROWS($A$3:A182))),"")</f>
        <v/>
      </c>
      <c r="M182" s="27" t="str">
        <f ca="1">IFERROR(INDEX(MAESTRO!M:M,_xludf.AGGREGATE(15,6,ROW(MAESTRO!$B$3:$B$1000)/((MAESTRO!$B$3:$B$1000="OPA")*(UPPER(MAESTRO!$L$3:$L$1000)="CONFIRMADO")),ROWS($A$3:A182))),"")</f>
        <v/>
      </c>
      <c r="N182" s="27" t="str">
        <f ca="1">IFERROR(INDEX(MAESTRO!N:N,_xludf.AGGREGATE(15,6,ROW(MAESTRO!$B$3:$B$1000)/((MAESTRO!$B$3:$B$1000="OPA")*(UPPER(MAESTRO!$L$3:$L$1000)="CONFIRMADO")),ROWS($A$3:A182))),"")</f>
        <v/>
      </c>
      <c r="O182" s="27" t="str">
        <f ca="1">IFERROR(INDEX(MAESTRO!O:O,_xludf.AGGREGATE(15,6,ROW(MAESTRO!$B$3:$B$1000)/((MAESTRO!$B$3:$B$1000="OPA")*(UPPER(MAESTRO!$L$3:$L$1000)="CONFIRMADO")),ROWS($A$3:A182))),"")</f>
        <v/>
      </c>
      <c r="P182" s="27" t="str">
        <f ca="1">IFERROR(INDEX(MAESTRO!P:P,_xludf.AGGREGATE(15,6,ROW(MAESTRO!$B$3:$B$1000)/((MAESTRO!$B$3:$B$1000="OPA")*(UPPER(MAESTRO!$L$3:$L$1000)="CONFIRMADO")),ROWS($A$3:A182))),"")</f>
        <v/>
      </c>
      <c r="Q182" s="27" t="str">
        <f ca="1">IFERROR(INDEX(MAESTRO!Q:Q,_xludf.AGGREGATE(15,6,ROW(MAESTRO!$B$3:$B$1000)/((MAESTRO!$B$3:$B$1000="OPA")*(UPPER(MAESTRO!$L$3:$L$1000)="CONFIRMADO")),ROWS($A$3:A182))),"")</f>
        <v/>
      </c>
      <c r="R182" s="27" t="str">
        <f ca="1">IFERROR(INDEX(MAESTRO!R:R,_xludf.AGGREGATE(15,6,ROW(MAESTRO!$B$3:$B$1000)/((MAESTRO!$B$3:$B$1000="OPA")*(UPPER(MAESTRO!$L$3:$L$1000)="CONFIRMADO")),ROWS($A$3:A182))),"")</f>
        <v/>
      </c>
      <c r="S182" s="27" t="str">
        <f ca="1">IFERROR(INDEX(MAESTRO!S:S,_xludf.AGGREGATE(15,6,ROW(MAESTRO!$B$3:$B$1000)/((MAESTRO!$B$3:$B$1000="OPA")*(UPPER(MAESTRO!$L$3:$L$1000)="CONFIRMADO")),ROWS($A$3:A182))),"")</f>
        <v/>
      </c>
      <c r="T182" s="27" t="str">
        <f ca="1">IFERROR(INDEX(MAESTRO!T:T,_xludf.AGGREGATE(15,6,ROW(MAESTRO!$B$3:$B$1000)/((MAESTRO!$B$3:$B$1000="OPA")*(UPPER(MAESTRO!$L$3:$L$1000)="CONFIRMADO")),ROWS($A$3:A182))),"")</f>
        <v/>
      </c>
      <c r="U182" s="27" t="str">
        <f ca="1">IFERROR(INDEX(MAESTRO!U:U,_xludf.AGGREGATE(15,6,ROW(MAESTRO!$B$3:$B$1000)/((MAESTRO!$B$3:$B$1000="OPA")*(UPPER(MAESTRO!$L$3:$L$1000)="CONFIRMADO")),ROWS($A$3:A182))),"")</f>
        <v/>
      </c>
      <c r="V182" s="27" t="str">
        <f ca="1">IFERROR(INDEX(MAESTRO!V:V,_xludf.AGGREGATE(15,6,ROW(MAESTRO!$B$3:$B$1000)/((MAESTRO!$B$3:$B$1000="OPA")*(UPPER(MAESTRO!$L$3:$L$1000)="CONFIRMADO")),ROWS($A$3:A182))),"")</f>
        <v/>
      </c>
      <c r="W182" s="27" t="str">
        <f ca="1">IFERROR(INDEX(MAESTRO!W:W,_xludf.AGGREGATE(15,6,ROW(MAESTRO!$B$3:$B$1000)/((MAESTRO!$B$3:$B$1000="OPA")*(UPPER(MAESTRO!$L$3:$L$1000)="CONFIRMADO")),ROWS($A$3:A182))),"")</f>
        <v/>
      </c>
      <c r="X182" s="27" t="str">
        <f ca="1">IFERROR(INDEX(MAESTRO!X:X,_xludf.AGGREGATE(15,6,ROW(MAESTRO!$B$3:$B$1000)/((MAESTRO!$B$3:$B$1000="OPA")*(UPPER(MAESTRO!$L$3:$L$1000)="CONFIRMADO")),ROWS($A$3:A182))),"")</f>
        <v/>
      </c>
    </row>
    <row r="183" spans="1:24" ht="22.05" customHeight="1">
      <c r="A183" s="10" t="str">
        <f ca="1">IFERROR(INDEX(MAESTRO!A:A,_xludf.AGGREGATE(15,6,ROW(MAESTRO!$B$3:$B$1000)/((MAESTRO!$B$3:$B$1000="OPA")*(UPPER(MAESTRO!$L$3:$L$1000)="CONFIRMADO")),ROWS($A$3:A183))),"")</f>
        <v/>
      </c>
      <c r="B183" s="10" t="str">
        <f ca="1">IFERROR(INDEX(MAESTRO!B:B,_xludf.AGGREGATE(15,6,ROW(MAESTRO!$B$3:$B$1000)/((MAESTRO!$B$3:$B$1000="OPA")*(UPPER(MAESTRO!$L$3:$L$1000)="CONFIRMADO")),ROWS($A$3:A183))),"")</f>
        <v/>
      </c>
      <c r="C183" s="10" t="str">
        <f ca="1">IFERROR(INDEX(MAESTRO!C:C,_xludf.AGGREGATE(15,6,ROW(MAESTRO!$B$3:$B$1000)/((MAESTRO!$B$3:$B$1000="OPA")*(UPPER(MAESTRO!$L$3:$L$1000)="CONFIRMADO")),ROWS($A$3:A183))),"")</f>
        <v/>
      </c>
      <c r="D183" s="10" t="str">
        <f ca="1">IFERROR(INDEX(MAESTRO!D:D,_xludf.AGGREGATE(15,6,ROW(MAESTRO!$B$3:$B$1000)/((MAESTRO!$B$3:$B$1000="OPA")*(UPPER(MAESTRO!$L$3:$L$1000)="CONFIRMADO")),ROWS($A$3:A183))),"")</f>
        <v/>
      </c>
      <c r="E183" s="10" t="str">
        <f ca="1">IFERROR(INDEX(MAESTRO!E:E,_xludf.AGGREGATE(15,6,ROW(MAESTRO!$B$3:$B$1000)/((MAESTRO!$B$3:$B$1000="OPA")*(UPPER(MAESTRO!$L$3:$L$1000)="CONFIRMADO")),ROWS($A$3:A183))),"")</f>
        <v/>
      </c>
      <c r="F183" s="10" t="str">
        <f ca="1">IFERROR(INDEX(MAESTRO!F:F,_xludf.AGGREGATE(15,6,ROW(MAESTRO!$B$3:$B$1000)/((MAESTRO!$B$3:$B$1000="OPA")*(UPPER(MAESTRO!$L$3:$L$1000)="CONFIRMADO")),ROWS($A$3:A183))),"")</f>
        <v/>
      </c>
      <c r="G183" s="10" t="str">
        <f ca="1">IFERROR(INDEX(MAESTRO!G:G,_xludf.AGGREGATE(15,6,ROW(MAESTRO!$B$3:$B$1000)/((MAESTRO!$B$3:$B$1000="OPA")*(UPPER(MAESTRO!$L$3:$L$1000)="CONFIRMADO")),ROWS($A$3:A183))),"")</f>
        <v/>
      </c>
      <c r="H183" s="10" t="str">
        <f ca="1">IFERROR(INDEX(MAESTRO!H:H,_xludf.AGGREGATE(15,6,ROW(MAESTRO!$B$3:$B$1000)/((MAESTRO!$B$3:$B$1000="OPA")*(UPPER(MAESTRO!$L$3:$L$1000)="CONFIRMADO")),ROWS($A$3:A183))),"")</f>
        <v/>
      </c>
      <c r="I183" s="10" t="str">
        <f ca="1">IFERROR(INDEX(MAESTRO!I:I,_xludf.AGGREGATE(15,6,ROW(MAESTRO!$B$3:$B$1000)/((MAESTRO!$B$3:$B$1000="OPA")*(UPPER(MAESTRO!$L$3:$L$1000)="CONFIRMADO")),ROWS($A$3:A183))),"")</f>
        <v/>
      </c>
      <c r="J183" s="10" t="str">
        <f ca="1">IFERROR(INDEX(MAESTRO!J:J,_xludf.AGGREGATE(15,6,ROW(MAESTRO!$B$3:$B$1000)/((MAESTRO!$B$3:$B$1000="OPA")*(UPPER(MAESTRO!$L$3:$L$1000)="CONFIRMADO")),ROWS($A$3:A183))),"")</f>
        <v/>
      </c>
      <c r="K183" s="10" t="str">
        <f ca="1">IFERROR(INDEX(MAESTRO!K:K,_xludf.AGGREGATE(15,6,ROW(MAESTRO!$B$3:$B$1000)/((MAESTRO!$B$3:$B$1000="OPA")*(UPPER(MAESTRO!$L$3:$L$1000)="CONFIRMADO")),ROWS($A$3:A183))),"")</f>
        <v/>
      </c>
      <c r="L183" s="10" t="str">
        <f ca="1">IFERROR(INDEX(MAESTRO!L:L,_xludf.AGGREGATE(15,6,ROW(MAESTRO!$B$3:$B$1000)/((MAESTRO!$B$3:$B$1000="OPA")*(UPPER(MAESTRO!$L$3:$L$1000)="CONFIRMADO")),ROWS($A$3:A183))),"")</f>
        <v/>
      </c>
      <c r="M183" s="10" t="str">
        <f ca="1">IFERROR(INDEX(MAESTRO!M:M,_xludf.AGGREGATE(15,6,ROW(MAESTRO!$B$3:$B$1000)/((MAESTRO!$B$3:$B$1000="OPA")*(UPPER(MAESTRO!$L$3:$L$1000)="CONFIRMADO")),ROWS($A$3:A183))),"")</f>
        <v/>
      </c>
      <c r="N183" s="10" t="str">
        <f ca="1">IFERROR(INDEX(MAESTRO!N:N,_xludf.AGGREGATE(15,6,ROW(MAESTRO!$B$3:$B$1000)/((MAESTRO!$B$3:$B$1000="OPA")*(UPPER(MAESTRO!$L$3:$L$1000)="CONFIRMADO")),ROWS($A$3:A183))),"")</f>
        <v/>
      </c>
      <c r="O183" s="10" t="str">
        <f ca="1">IFERROR(INDEX(MAESTRO!O:O,_xludf.AGGREGATE(15,6,ROW(MAESTRO!$B$3:$B$1000)/((MAESTRO!$B$3:$B$1000="OPA")*(UPPER(MAESTRO!$L$3:$L$1000)="CONFIRMADO")),ROWS($A$3:A183))),"")</f>
        <v/>
      </c>
      <c r="P183" s="10" t="str">
        <f ca="1">IFERROR(INDEX(MAESTRO!P:P,_xludf.AGGREGATE(15,6,ROW(MAESTRO!$B$3:$B$1000)/((MAESTRO!$B$3:$B$1000="OPA")*(UPPER(MAESTRO!$L$3:$L$1000)="CONFIRMADO")),ROWS($A$3:A183))),"")</f>
        <v/>
      </c>
      <c r="Q183" s="10" t="str">
        <f ca="1">IFERROR(INDEX(MAESTRO!Q:Q,_xludf.AGGREGATE(15,6,ROW(MAESTRO!$B$3:$B$1000)/((MAESTRO!$B$3:$B$1000="OPA")*(UPPER(MAESTRO!$L$3:$L$1000)="CONFIRMADO")),ROWS($A$3:A183))),"")</f>
        <v/>
      </c>
      <c r="R183" s="10" t="str">
        <f ca="1">IFERROR(INDEX(MAESTRO!R:R,_xludf.AGGREGATE(15,6,ROW(MAESTRO!$B$3:$B$1000)/((MAESTRO!$B$3:$B$1000="OPA")*(UPPER(MAESTRO!$L$3:$L$1000)="CONFIRMADO")),ROWS($A$3:A183))),"")</f>
        <v/>
      </c>
      <c r="S183" s="10" t="str">
        <f ca="1">IFERROR(INDEX(MAESTRO!S:S,_xludf.AGGREGATE(15,6,ROW(MAESTRO!$B$3:$B$1000)/((MAESTRO!$B$3:$B$1000="OPA")*(UPPER(MAESTRO!$L$3:$L$1000)="CONFIRMADO")),ROWS($A$3:A183))),"")</f>
        <v/>
      </c>
      <c r="T183" s="10" t="str">
        <f ca="1">IFERROR(INDEX(MAESTRO!T:T,_xludf.AGGREGATE(15,6,ROW(MAESTRO!$B$3:$B$1000)/((MAESTRO!$B$3:$B$1000="OPA")*(UPPER(MAESTRO!$L$3:$L$1000)="CONFIRMADO")),ROWS($A$3:A183))),"")</f>
        <v/>
      </c>
      <c r="U183" s="10" t="str">
        <f ca="1">IFERROR(INDEX(MAESTRO!U:U,_xludf.AGGREGATE(15,6,ROW(MAESTRO!$B$3:$B$1000)/((MAESTRO!$B$3:$B$1000="OPA")*(UPPER(MAESTRO!$L$3:$L$1000)="CONFIRMADO")),ROWS($A$3:A183))),"")</f>
        <v/>
      </c>
      <c r="V183" s="10" t="str">
        <f ca="1">IFERROR(INDEX(MAESTRO!V:V,_xludf.AGGREGATE(15,6,ROW(MAESTRO!$B$3:$B$1000)/((MAESTRO!$B$3:$B$1000="OPA")*(UPPER(MAESTRO!$L$3:$L$1000)="CONFIRMADO")),ROWS($A$3:A183))),"")</f>
        <v/>
      </c>
      <c r="W183" s="10" t="str">
        <f ca="1">IFERROR(INDEX(MAESTRO!W:W,_xludf.AGGREGATE(15,6,ROW(MAESTRO!$B$3:$B$1000)/((MAESTRO!$B$3:$B$1000="OPA")*(UPPER(MAESTRO!$L$3:$L$1000)="CONFIRMADO")),ROWS($A$3:A183))),"")</f>
        <v/>
      </c>
      <c r="X183" s="10" t="str">
        <f ca="1">IFERROR(INDEX(MAESTRO!X:X,_xludf.AGGREGATE(15,6,ROW(MAESTRO!$B$3:$B$1000)/((MAESTRO!$B$3:$B$1000="OPA")*(UPPER(MAESTRO!$L$3:$L$1000)="CONFIRMADO")),ROWS($A$3:A183))),"")</f>
        <v/>
      </c>
    </row>
    <row r="184" spans="1:24" ht="22.05" customHeight="1">
      <c r="A184" s="27" t="str">
        <f ca="1">IFERROR(INDEX(MAESTRO!A:A,_xludf.AGGREGATE(15,6,ROW(MAESTRO!$B$3:$B$1000)/((MAESTRO!$B$3:$B$1000="OPA")*(UPPER(MAESTRO!$L$3:$L$1000)="CONFIRMADO")),ROWS($A$3:A184))),"")</f>
        <v/>
      </c>
      <c r="B184" s="27" t="str">
        <f ca="1">IFERROR(INDEX(MAESTRO!B:B,_xludf.AGGREGATE(15,6,ROW(MAESTRO!$B$3:$B$1000)/((MAESTRO!$B$3:$B$1000="OPA")*(UPPER(MAESTRO!$L$3:$L$1000)="CONFIRMADO")),ROWS($A$3:A184))),"")</f>
        <v/>
      </c>
      <c r="C184" s="27" t="str">
        <f ca="1">IFERROR(INDEX(MAESTRO!C:C,_xludf.AGGREGATE(15,6,ROW(MAESTRO!$B$3:$B$1000)/((MAESTRO!$B$3:$B$1000="OPA")*(UPPER(MAESTRO!$L$3:$L$1000)="CONFIRMADO")),ROWS($A$3:A184))),"")</f>
        <v/>
      </c>
      <c r="D184" s="27" t="str">
        <f ca="1">IFERROR(INDEX(MAESTRO!D:D,_xludf.AGGREGATE(15,6,ROW(MAESTRO!$B$3:$B$1000)/((MAESTRO!$B$3:$B$1000="OPA")*(UPPER(MAESTRO!$L$3:$L$1000)="CONFIRMADO")),ROWS($A$3:A184))),"")</f>
        <v/>
      </c>
      <c r="E184" s="27" t="str">
        <f ca="1">IFERROR(INDEX(MAESTRO!E:E,_xludf.AGGREGATE(15,6,ROW(MAESTRO!$B$3:$B$1000)/((MAESTRO!$B$3:$B$1000="OPA")*(UPPER(MAESTRO!$L$3:$L$1000)="CONFIRMADO")),ROWS($A$3:A184))),"")</f>
        <v/>
      </c>
      <c r="F184" s="27" t="str">
        <f ca="1">IFERROR(INDEX(MAESTRO!F:F,_xludf.AGGREGATE(15,6,ROW(MAESTRO!$B$3:$B$1000)/((MAESTRO!$B$3:$B$1000="OPA")*(UPPER(MAESTRO!$L$3:$L$1000)="CONFIRMADO")),ROWS($A$3:A184))),"")</f>
        <v/>
      </c>
      <c r="G184" s="27" t="str">
        <f ca="1">IFERROR(INDEX(MAESTRO!G:G,_xludf.AGGREGATE(15,6,ROW(MAESTRO!$B$3:$B$1000)/((MAESTRO!$B$3:$B$1000="OPA")*(UPPER(MAESTRO!$L$3:$L$1000)="CONFIRMADO")),ROWS($A$3:A184))),"")</f>
        <v/>
      </c>
      <c r="H184" s="27" t="str">
        <f ca="1">IFERROR(INDEX(MAESTRO!H:H,_xludf.AGGREGATE(15,6,ROW(MAESTRO!$B$3:$B$1000)/((MAESTRO!$B$3:$B$1000="OPA")*(UPPER(MAESTRO!$L$3:$L$1000)="CONFIRMADO")),ROWS($A$3:A184))),"")</f>
        <v/>
      </c>
      <c r="I184" s="27" t="str">
        <f ca="1">IFERROR(INDEX(MAESTRO!I:I,_xludf.AGGREGATE(15,6,ROW(MAESTRO!$B$3:$B$1000)/((MAESTRO!$B$3:$B$1000="OPA")*(UPPER(MAESTRO!$L$3:$L$1000)="CONFIRMADO")),ROWS($A$3:A184))),"")</f>
        <v/>
      </c>
      <c r="J184" s="27" t="str">
        <f ca="1">IFERROR(INDEX(MAESTRO!J:J,_xludf.AGGREGATE(15,6,ROW(MAESTRO!$B$3:$B$1000)/((MAESTRO!$B$3:$B$1000="OPA")*(UPPER(MAESTRO!$L$3:$L$1000)="CONFIRMADO")),ROWS($A$3:A184))),"")</f>
        <v/>
      </c>
      <c r="K184" s="27" t="str">
        <f ca="1">IFERROR(INDEX(MAESTRO!K:K,_xludf.AGGREGATE(15,6,ROW(MAESTRO!$B$3:$B$1000)/((MAESTRO!$B$3:$B$1000="OPA")*(UPPER(MAESTRO!$L$3:$L$1000)="CONFIRMADO")),ROWS($A$3:A184))),"")</f>
        <v/>
      </c>
      <c r="L184" s="27" t="str">
        <f ca="1">IFERROR(INDEX(MAESTRO!L:L,_xludf.AGGREGATE(15,6,ROW(MAESTRO!$B$3:$B$1000)/((MAESTRO!$B$3:$B$1000="OPA")*(UPPER(MAESTRO!$L$3:$L$1000)="CONFIRMADO")),ROWS($A$3:A184))),"")</f>
        <v/>
      </c>
      <c r="M184" s="27" t="str">
        <f ca="1">IFERROR(INDEX(MAESTRO!M:M,_xludf.AGGREGATE(15,6,ROW(MAESTRO!$B$3:$B$1000)/((MAESTRO!$B$3:$B$1000="OPA")*(UPPER(MAESTRO!$L$3:$L$1000)="CONFIRMADO")),ROWS($A$3:A184))),"")</f>
        <v/>
      </c>
      <c r="N184" s="27" t="str">
        <f ca="1">IFERROR(INDEX(MAESTRO!N:N,_xludf.AGGREGATE(15,6,ROW(MAESTRO!$B$3:$B$1000)/((MAESTRO!$B$3:$B$1000="OPA")*(UPPER(MAESTRO!$L$3:$L$1000)="CONFIRMADO")),ROWS($A$3:A184))),"")</f>
        <v/>
      </c>
      <c r="O184" s="27" t="str">
        <f ca="1">IFERROR(INDEX(MAESTRO!O:O,_xludf.AGGREGATE(15,6,ROW(MAESTRO!$B$3:$B$1000)/((MAESTRO!$B$3:$B$1000="OPA")*(UPPER(MAESTRO!$L$3:$L$1000)="CONFIRMADO")),ROWS($A$3:A184))),"")</f>
        <v/>
      </c>
      <c r="P184" s="27" t="str">
        <f ca="1">IFERROR(INDEX(MAESTRO!P:P,_xludf.AGGREGATE(15,6,ROW(MAESTRO!$B$3:$B$1000)/((MAESTRO!$B$3:$B$1000="OPA")*(UPPER(MAESTRO!$L$3:$L$1000)="CONFIRMADO")),ROWS($A$3:A184))),"")</f>
        <v/>
      </c>
      <c r="Q184" s="27" t="str">
        <f ca="1">IFERROR(INDEX(MAESTRO!Q:Q,_xludf.AGGREGATE(15,6,ROW(MAESTRO!$B$3:$B$1000)/((MAESTRO!$B$3:$B$1000="OPA")*(UPPER(MAESTRO!$L$3:$L$1000)="CONFIRMADO")),ROWS($A$3:A184))),"")</f>
        <v/>
      </c>
      <c r="R184" s="27" t="str">
        <f ca="1">IFERROR(INDEX(MAESTRO!R:R,_xludf.AGGREGATE(15,6,ROW(MAESTRO!$B$3:$B$1000)/((MAESTRO!$B$3:$B$1000="OPA")*(UPPER(MAESTRO!$L$3:$L$1000)="CONFIRMADO")),ROWS($A$3:A184))),"")</f>
        <v/>
      </c>
      <c r="S184" s="27" t="str">
        <f ca="1">IFERROR(INDEX(MAESTRO!S:S,_xludf.AGGREGATE(15,6,ROW(MAESTRO!$B$3:$B$1000)/((MAESTRO!$B$3:$B$1000="OPA")*(UPPER(MAESTRO!$L$3:$L$1000)="CONFIRMADO")),ROWS($A$3:A184))),"")</f>
        <v/>
      </c>
      <c r="T184" s="27" t="str">
        <f ca="1">IFERROR(INDEX(MAESTRO!T:T,_xludf.AGGREGATE(15,6,ROW(MAESTRO!$B$3:$B$1000)/((MAESTRO!$B$3:$B$1000="OPA")*(UPPER(MAESTRO!$L$3:$L$1000)="CONFIRMADO")),ROWS($A$3:A184))),"")</f>
        <v/>
      </c>
      <c r="U184" s="27" t="str">
        <f ca="1">IFERROR(INDEX(MAESTRO!U:U,_xludf.AGGREGATE(15,6,ROW(MAESTRO!$B$3:$B$1000)/((MAESTRO!$B$3:$B$1000="OPA")*(UPPER(MAESTRO!$L$3:$L$1000)="CONFIRMADO")),ROWS($A$3:A184))),"")</f>
        <v/>
      </c>
      <c r="V184" s="27" t="str">
        <f ca="1">IFERROR(INDEX(MAESTRO!V:V,_xludf.AGGREGATE(15,6,ROW(MAESTRO!$B$3:$B$1000)/((MAESTRO!$B$3:$B$1000="OPA")*(UPPER(MAESTRO!$L$3:$L$1000)="CONFIRMADO")),ROWS($A$3:A184))),"")</f>
        <v/>
      </c>
      <c r="W184" s="27" t="str">
        <f ca="1">IFERROR(INDEX(MAESTRO!W:W,_xludf.AGGREGATE(15,6,ROW(MAESTRO!$B$3:$B$1000)/((MAESTRO!$B$3:$B$1000="OPA")*(UPPER(MAESTRO!$L$3:$L$1000)="CONFIRMADO")),ROWS($A$3:A184))),"")</f>
        <v/>
      </c>
      <c r="X184" s="27" t="str">
        <f ca="1">IFERROR(INDEX(MAESTRO!X:X,_xludf.AGGREGATE(15,6,ROW(MAESTRO!$B$3:$B$1000)/((MAESTRO!$B$3:$B$1000="OPA")*(UPPER(MAESTRO!$L$3:$L$1000)="CONFIRMADO")),ROWS($A$3:A184))),"")</f>
        <v/>
      </c>
    </row>
    <row r="185" spans="1:24" ht="22.05" customHeight="1">
      <c r="A185" s="10" t="str">
        <f ca="1">IFERROR(INDEX(MAESTRO!A:A,_xludf.AGGREGATE(15,6,ROW(MAESTRO!$B$3:$B$1000)/((MAESTRO!$B$3:$B$1000="OPA")*(UPPER(MAESTRO!$L$3:$L$1000)="CONFIRMADO")),ROWS($A$3:A185))),"")</f>
        <v/>
      </c>
      <c r="B185" s="10" t="str">
        <f ca="1">IFERROR(INDEX(MAESTRO!B:B,_xludf.AGGREGATE(15,6,ROW(MAESTRO!$B$3:$B$1000)/((MAESTRO!$B$3:$B$1000="OPA")*(UPPER(MAESTRO!$L$3:$L$1000)="CONFIRMADO")),ROWS($A$3:A185))),"")</f>
        <v/>
      </c>
      <c r="C185" s="10" t="str">
        <f ca="1">IFERROR(INDEX(MAESTRO!C:C,_xludf.AGGREGATE(15,6,ROW(MAESTRO!$B$3:$B$1000)/((MAESTRO!$B$3:$B$1000="OPA")*(UPPER(MAESTRO!$L$3:$L$1000)="CONFIRMADO")),ROWS($A$3:A185))),"")</f>
        <v/>
      </c>
      <c r="D185" s="10" t="str">
        <f ca="1">IFERROR(INDEX(MAESTRO!D:D,_xludf.AGGREGATE(15,6,ROW(MAESTRO!$B$3:$B$1000)/((MAESTRO!$B$3:$B$1000="OPA")*(UPPER(MAESTRO!$L$3:$L$1000)="CONFIRMADO")),ROWS($A$3:A185))),"")</f>
        <v/>
      </c>
      <c r="E185" s="10" t="str">
        <f ca="1">IFERROR(INDEX(MAESTRO!E:E,_xludf.AGGREGATE(15,6,ROW(MAESTRO!$B$3:$B$1000)/((MAESTRO!$B$3:$B$1000="OPA")*(UPPER(MAESTRO!$L$3:$L$1000)="CONFIRMADO")),ROWS($A$3:A185))),"")</f>
        <v/>
      </c>
      <c r="F185" s="10" t="str">
        <f ca="1">IFERROR(INDEX(MAESTRO!F:F,_xludf.AGGREGATE(15,6,ROW(MAESTRO!$B$3:$B$1000)/((MAESTRO!$B$3:$B$1000="OPA")*(UPPER(MAESTRO!$L$3:$L$1000)="CONFIRMADO")),ROWS($A$3:A185))),"")</f>
        <v/>
      </c>
      <c r="G185" s="10" t="str">
        <f ca="1">IFERROR(INDEX(MAESTRO!G:G,_xludf.AGGREGATE(15,6,ROW(MAESTRO!$B$3:$B$1000)/((MAESTRO!$B$3:$B$1000="OPA")*(UPPER(MAESTRO!$L$3:$L$1000)="CONFIRMADO")),ROWS($A$3:A185))),"")</f>
        <v/>
      </c>
      <c r="H185" s="10" t="str">
        <f ca="1">IFERROR(INDEX(MAESTRO!H:H,_xludf.AGGREGATE(15,6,ROW(MAESTRO!$B$3:$B$1000)/((MAESTRO!$B$3:$B$1000="OPA")*(UPPER(MAESTRO!$L$3:$L$1000)="CONFIRMADO")),ROWS($A$3:A185))),"")</f>
        <v/>
      </c>
      <c r="I185" s="10" t="str">
        <f ca="1">IFERROR(INDEX(MAESTRO!I:I,_xludf.AGGREGATE(15,6,ROW(MAESTRO!$B$3:$B$1000)/((MAESTRO!$B$3:$B$1000="OPA")*(UPPER(MAESTRO!$L$3:$L$1000)="CONFIRMADO")),ROWS($A$3:A185))),"")</f>
        <v/>
      </c>
      <c r="J185" s="10" t="str">
        <f ca="1">IFERROR(INDEX(MAESTRO!J:J,_xludf.AGGREGATE(15,6,ROW(MAESTRO!$B$3:$B$1000)/((MAESTRO!$B$3:$B$1000="OPA")*(UPPER(MAESTRO!$L$3:$L$1000)="CONFIRMADO")),ROWS($A$3:A185))),"")</f>
        <v/>
      </c>
      <c r="K185" s="10" t="str">
        <f ca="1">IFERROR(INDEX(MAESTRO!K:K,_xludf.AGGREGATE(15,6,ROW(MAESTRO!$B$3:$B$1000)/((MAESTRO!$B$3:$B$1000="OPA")*(UPPER(MAESTRO!$L$3:$L$1000)="CONFIRMADO")),ROWS($A$3:A185))),"")</f>
        <v/>
      </c>
      <c r="L185" s="10" t="str">
        <f ca="1">IFERROR(INDEX(MAESTRO!L:L,_xludf.AGGREGATE(15,6,ROW(MAESTRO!$B$3:$B$1000)/((MAESTRO!$B$3:$B$1000="OPA")*(UPPER(MAESTRO!$L$3:$L$1000)="CONFIRMADO")),ROWS($A$3:A185))),"")</f>
        <v/>
      </c>
      <c r="M185" s="10" t="str">
        <f ca="1">IFERROR(INDEX(MAESTRO!M:M,_xludf.AGGREGATE(15,6,ROW(MAESTRO!$B$3:$B$1000)/((MAESTRO!$B$3:$B$1000="OPA")*(UPPER(MAESTRO!$L$3:$L$1000)="CONFIRMADO")),ROWS($A$3:A185))),"")</f>
        <v/>
      </c>
      <c r="N185" s="10" t="str">
        <f ca="1">IFERROR(INDEX(MAESTRO!N:N,_xludf.AGGREGATE(15,6,ROW(MAESTRO!$B$3:$B$1000)/((MAESTRO!$B$3:$B$1000="OPA")*(UPPER(MAESTRO!$L$3:$L$1000)="CONFIRMADO")),ROWS($A$3:A185))),"")</f>
        <v/>
      </c>
      <c r="O185" s="10" t="str">
        <f ca="1">IFERROR(INDEX(MAESTRO!O:O,_xludf.AGGREGATE(15,6,ROW(MAESTRO!$B$3:$B$1000)/((MAESTRO!$B$3:$B$1000="OPA")*(UPPER(MAESTRO!$L$3:$L$1000)="CONFIRMADO")),ROWS($A$3:A185))),"")</f>
        <v/>
      </c>
      <c r="P185" s="10" t="str">
        <f ca="1">IFERROR(INDEX(MAESTRO!P:P,_xludf.AGGREGATE(15,6,ROW(MAESTRO!$B$3:$B$1000)/((MAESTRO!$B$3:$B$1000="OPA")*(UPPER(MAESTRO!$L$3:$L$1000)="CONFIRMADO")),ROWS($A$3:A185))),"")</f>
        <v/>
      </c>
      <c r="Q185" s="10" t="str">
        <f ca="1">IFERROR(INDEX(MAESTRO!Q:Q,_xludf.AGGREGATE(15,6,ROW(MAESTRO!$B$3:$B$1000)/((MAESTRO!$B$3:$B$1000="OPA")*(UPPER(MAESTRO!$L$3:$L$1000)="CONFIRMADO")),ROWS($A$3:A185))),"")</f>
        <v/>
      </c>
      <c r="R185" s="10" t="str">
        <f ca="1">IFERROR(INDEX(MAESTRO!R:R,_xludf.AGGREGATE(15,6,ROW(MAESTRO!$B$3:$B$1000)/((MAESTRO!$B$3:$B$1000="OPA")*(UPPER(MAESTRO!$L$3:$L$1000)="CONFIRMADO")),ROWS($A$3:A185))),"")</f>
        <v/>
      </c>
      <c r="S185" s="10" t="str">
        <f ca="1">IFERROR(INDEX(MAESTRO!S:S,_xludf.AGGREGATE(15,6,ROW(MAESTRO!$B$3:$B$1000)/((MAESTRO!$B$3:$B$1000="OPA")*(UPPER(MAESTRO!$L$3:$L$1000)="CONFIRMADO")),ROWS($A$3:A185))),"")</f>
        <v/>
      </c>
      <c r="T185" s="10" t="str">
        <f ca="1">IFERROR(INDEX(MAESTRO!T:T,_xludf.AGGREGATE(15,6,ROW(MAESTRO!$B$3:$B$1000)/((MAESTRO!$B$3:$B$1000="OPA")*(UPPER(MAESTRO!$L$3:$L$1000)="CONFIRMADO")),ROWS($A$3:A185))),"")</f>
        <v/>
      </c>
      <c r="U185" s="10" t="str">
        <f ca="1">IFERROR(INDEX(MAESTRO!U:U,_xludf.AGGREGATE(15,6,ROW(MAESTRO!$B$3:$B$1000)/((MAESTRO!$B$3:$B$1000="OPA")*(UPPER(MAESTRO!$L$3:$L$1000)="CONFIRMADO")),ROWS($A$3:A185))),"")</f>
        <v/>
      </c>
      <c r="V185" s="10" t="str">
        <f ca="1">IFERROR(INDEX(MAESTRO!V:V,_xludf.AGGREGATE(15,6,ROW(MAESTRO!$B$3:$B$1000)/((MAESTRO!$B$3:$B$1000="OPA")*(UPPER(MAESTRO!$L$3:$L$1000)="CONFIRMADO")),ROWS($A$3:A185))),"")</f>
        <v/>
      </c>
      <c r="W185" s="10" t="str">
        <f ca="1">IFERROR(INDEX(MAESTRO!W:W,_xludf.AGGREGATE(15,6,ROW(MAESTRO!$B$3:$B$1000)/((MAESTRO!$B$3:$B$1000="OPA")*(UPPER(MAESTRO!$L$3:$L$1000)="CONFIRMADO")),ROWS($A$3:A185))),"")</f>
        <v/>
      </c>
      <c r="X185" s="10" t="str">
        <f ca="1">IFERROR(INDEX(MAESTRO!X:X,_xludf.AGGREGATE(15,6,ROW(MAESTRO!$B$3:$B$1000)/((MAESTRO!$B$3:$B$1000="OPA")*(UPPER(MAESTRO!$L$3:$L$1000)="CONFIRMADO")),ROWS($A$3:A185))),"")</f>
        <v/>
      </c>
    </row>
    <row r="186" spans="1:24" ht="22.05" customHeight="1">
      <c r="A186" s="27" t="str">
        <f ca="1">IFERROR(INDEX(MAESTRO!A:A,_xludf.AGGREGATE(15,6,ROW(MAESTRO!$B$3:$B$1000)/((MAESTRO!$B$3:$B$1000="OPA")*(UPPER(MAESTRO!$L$3:$L$1000)="CONFIRMADO")),ROWS($A$3:A186))),"")</f>
        <v/>
      </c>
      <c r="B186" s="27" t="str">
        <f ca="1">IFERROR(INDEX(MAESTRO!B:B,_xludf.AGGREGATE(15,6,ROW(MAESTRO!$B$3:$B$1000)/((MAESTRO!$B$3:$B$1000="OPA")*(UPPER(MAESTRO!$L$3:$L$1000)="CONFIRMADO")),ROWS($A$3:A186))),"")</f>
        <v/>
      </c>
      <c r="C186" s="27" t="str">
        <f ca="1">IFERROR(INDEX(MAESTRO!C:C,_xludf.AGGREGATE(15,6,ROW(MAESTRO!$B$3:$B$1000)/((MAESTRO!$B$3:$B$1000="OPA")*(UPPER(MAESTRO!$L$3:$L$1000)="CONFIRMADO")),ROWS($A$3:A186))),"")</f>
        <v/>
      </c>
      <c r="D186" s="27" t="str">
        <f ca="1">IFERROR(INDEX(MAESTRO!D:D,_xludf.AGGREGATE(15,6,ROW(MAESTRO!$B$3:$B$1000)/((MAESTRO!$B$3:$B$1000="OPA")*(UPPER(MAESTRO!$L$3:$L$1000)="CONFIRMADO")),ROWS($A$3:A186))),"")</f>
        <v/>
      </c>
      <c r="E186" s="27" t="str">
        <f ca="1">IFERROR(INDEX(MAESTRO!E:E,_xludf.AGGREGATE(15,6,ROW(MAESTRO!$B$3:$B$1000)/((MAESTRO!$B$3:$B$1000="OPA")*(UPPER(MAESTRO!$L$3:$L$1000)="CONFIRMADO")),ROWS($A$3:A186))),"")</f>
        <v/>
      </c>
      <c r="F186" s="27" t="str">
        <f ca="1">IFERROR(INDEX(MAESTRO!F:F,_xludf.AGGREGATE(15,6,ROW(MAESTRO!$B$3:$B$1000)/((MAESTRO!$B$3:$B$1000="OPA")*(UPPER(MAESTRO!$L$3:$L$1000)="CONFIRMADO")),ROWS($A$3:A186))),"")</f>
        <v/>
      </c>
      <c r="G186" s="27" t="str">
        <f ca="1">IFERROR(INDEX(MAESTRO!G:G,_xludf.AGGREGATE(15,6,ROW(MAESTRO!$B$3:$B$1000)/((MAESTRO!$B$3:$B$1000="OPA")*(UPPER(MAESTRO!$L$3:$L$1000)="CONFIRMADO")),ROWS($A$3:A186))),"")</f>
        <v/>
      </c>
      <c r="H186" s="27" t="str">
        <f ca="1">IFERROR(INDEX(MAESTRO!H:H,_xludf.AGGREGATE(15,6,ROW(MAESTRO!$B$3:$B$1000)/((MAESTRO!$B$3:$B$1000="OPA")*(UPPER(MAESTRO!$L$3:$L$1000)="CONFIRMADO")),ROWS($A$3:A186))),"")</f>
        <v/>
      </c>
      <c r="I186" s="27" t="str">
        <f ca="1">IFERROR(INDEX(MAESTRO!I:I,_xludf.AGGREGATE(15,6,ROW(MAESTRO!$B$3:$B$1000)/((MAESTRO!$B$3:$B$1000="OPA")*(UPPER(MAESTRO!$L$3:$L$1000)="CONFIRMADO")),ROWS($A$3:A186))),"")</f>
        <v/>
      </c>
      <c r="J186" s="27" t="str">
        <f ca="1">IFERROR(INDEX(MAESTRO!J:J,_xludf.AGGREGATE(15,6,ROW(MAESTRO!$B$3:$B$1000)/((MAESTRO!$B$3:$B$1000="OPA")*(UPPER(MAESTRO!$L$3:$L$1000)="CONFIRMADO")),ROWS($A$3:A186))),"")</f>
        <v/>
      </c>
      <c r="K186" s="27" t="str">
        <f ca="1">IFERROR(INDEX(MAESTRO!K:K,_xludf.AGGREGATE(15,6,ROW(MAESTRO!$B$3:$B$1000)/((MAESTRO!$B$3:$B$1000="OPA")*(UPPER(MAESTRO!$L$3:$L$1000)="CONFIRMADO")),ROWS($A$3:A186))),"")</f>
        <v/>
      </c>
      <c r="L186" s="27" t="str">
        <f ca="1">IFERROR(INDEX(MAESTRO!L:L,_xludf.AGGREGATE(15,6,ROW(MAESTRO!$B$3:$B$1000)/((MAESTRO!$B$3:$B$1000="OPA")*(UPPER(MAESTRO!$L$3:$L$1000)="CONFIRMADO")),ROWS($A$3:A186))),"")</f>
        <v/>
      </c>
      <c r="M186" s="27" t="str">
        <f ca="1">IFERROR(INDEX(MAESTRO!M:M,_xludf.AGGREGATE(15,6,ROW(MAESTRO!$B$3:$B$1000)/((MAESTRO!$B$3:$B$1000="OPA")*(UPPER(MAESTRO!$L$3:$L$1000)="CONFIRMADO")),ROWS($A$3:A186))),"")</f>
        <v/>
      </c>
      <c r="N186" s="27" t="str">
        <f ca="1">IFERROR(INDEX(MAESTRO!N:N,_xludf.AGGREGATE(15,6,ROW(MAESTRO!$B$3:$B$1000)/((MAESTRO!$B$3:$B$1000="OPA")*(UPPER(MAESTRO!$L$3:$L$1000)="CONFIRMADO")),ROWS($A$3:A186))),"")</f>
        <v/>
      </c>
      <c r="O186" s="27" t="str">
        <f ca="1">IFERROR(INDEX(MAESTRO!O:O,_xludf.AGGREGATE(15,6,ROW(MAESTRO!$B$3:$B$1000)/((MAESTRO!$B$3:$B$1000="OPA")*(UPPER(MAESTRO!$L$3:$L$1000)="CONFIRMADO")),ROWS($A$3:A186))),"")</f>
        <v/>
      </c>
      <c r="P186" s="27" t="str">
        <f ca="1">IFERROR(INDEX(MAESTRO!P:P,_xludf.AGGREGATE(15,6,ROW(MAESTRO!$B$3:$B$1000)/((MAESTRO!$B$3:$B$1000="OPA")*(UPPER(MAESTRO!$L$3:$L$1000)="CONFIRMADO")),ROWS($A$3:A186))),"")</f>
        <v/>
      </c>
      <c r="Q186" s="27" t="str">
        <f ca="1">IFERROR(INDEX(MAESTRO!Q:Q,_xludf.AGGREGATE(15,6,ROW(MAESTRO!$B$3:$B$1000)/((MAESTRO!$B$3:$B$1000="OPA")*(UPPER(MAESTRO!$L$3:$L$1000)="CONFIRMADO")),ROWS($A$3:A186))),"")</f>
        <v/>
      </c>
      <c r="R186" s="27" t="str">
        <f ca="1">IFERROR(INDEX(MAESTRO!R:R,_xludf.AGGREGATE(15,6,ROW(MAESTRO!$B$3:$B$1000)/((MAESTRO!$B$3:$B$1000="OPA")*(UPPER(MAESTRO!$L$3:$L$1000)="CONFIRMADO")),ROWS($A$3:A186))),"")</f>
        <v/>
      </c>
      <c r="S186" s="27" t="str">
        <f ca="1">IFERROR(INDEX(MAESTRO!S:S,_xludf.AGGREGATE(15,6,ROW(MAESTRO!$B$3:$B$1000)/((MAESTRO!$B$3:$B$1000="OPA")*(UPPER(MAESTRO!$L$3:$L$1000)="CONFIRMADO")),ROWS($A$3:A186))),"")</f>
        <v/>
      </c>
      <c r="T186" s="27" t="str">
        <f ca="1">IFERROR(INDEX(MAESTRO!T:T,_xludf.AGGREGATE(15,6,ROW(MAESTRO!$B$3:$B$1000)/((MAESTRO!$B$3:$B$1000="OPA")*(UPPER(MAESTRO!$L$3:$L$1000)="CONFIRMADO")),ROWS($A$3:A186))),"")</f>
        <v/>
      </c>
      <c r="U186" s="27" t="str">
        <f ca="1">IFERROR(INDEX(MAESTRO!U:U,_xludf.AGGREGATE(15,6,ROW(MAESTRO!$B$3:$B$1000)/((MAESTRO!$B$3:$B$1000="OPA")*(UPPER(MAESTRO!$L$3:$L$1000)="CONFIRMADO")),ROWS($A$3:A186))),"")</f>
        <v/>
      </c>
      <c r="V186" s="27" t="str">
        <f ca="1">IFERROR(INDEX(MAESTRO!V:V,_xludf.AGGREGATE(15,6,ROW(MAESTRO!$B$3:$B$1000)/((MAESTRO!$B$3:$B$1000="OPA")*(UPPER(MAESTRO!$L$3:$L$1000)="CONFIRMADO")),ROWS($A$3:A186))),"")</f>
        <v/>
      </c>
      <c r="W186" s="27" t="str">
        <f ca="1">IFERROR(INDEX(MAESTRO!W:W,_xludf.AGGREGATE(15,6,ROW(MAESTRO!$B$3:$B$1000)/((MAESTRO!$B$3:$B$1000="OPA")*(UPPER(MAESTRO!$L$3:$L$1000)="CONFIRMADO")),ROWS($A$3:A186))),"")</f>
        <v/>
      </c>
      <c r="X186" s="27" t="str">
        <f ca="1">IFERROR(INDEX(MAESTRO!X:X,_xludf.AGGREGATE(15,6,ROW(MAESTRO!$B$3:$B$1000)/((MAESTRO!$B$3:$B$1000="OPA")*(UPPER(MAESTRO!$L$3:$L$1000)="CONFIRMADO")),ROWS($A$3:A186))),"")</f>
        <v/>
      </c>
    </row>
    <row r="187" spans="1:24" ht="22.05" customHeight="1">
      <c r="A187" s="10" t="str">
        <f ca="1">IFERROR(INDEX(MAESTRO!A:A,_xludf.AGGREGATE(15,6,ROW(MAESTRO!$B$3:$B$1000)/((MAESTRO!$B$3:$B$1000="OPA")*(UPPER(MAESTRO!$L$3:$L$1000)="CONFIRMADO")),ROWS($A$3:A187))),"")</f>
        <v/>
      </c>
      <c r="B187" s="10" t="str">
        <f ca="1">IFERROR(INDEX(MAESTRO!B:B,_xludf.AGGREGATE(15,6,ROW(MAESTRO!$B$3:$B$1000)/((MAESTRO!$B$3:$B$1000="OPA")*(UPPER(MAESTRO!$L$3:$L$1000)="CONFIRMADO")),ROWS($A$3:A187))),"")</f>
        <v/>
      </c>
      <c r="C187" s="10" t="str">
        <f ca="1">IFERROR(INDEX(MAESTRO!C:C,_xludf.AGGREGATE(15,6,ROW(MAESTRO!$B$3:$B$1000)/((MAESTRO!$B$3:$B$1000="OPA")*(UPPER(MAESTRO!$L$3:$L$1000)="CONFIRMADO")),ROWS($A$3:A187))),"")</f>
        <v/>
      </c>
      <c r="D187" s="10" t="str">
        <f ca="1">IFERROR(INDEX(MAESTRO!D:D,_xludf.AGGREGATE(15,6,ROW(MAESTRO!$B$3:$B$1000)/((MAESTRO!$B$3:$B$1000="OPA")*(UPPER(MAESTRO!$L$3:$L$1000)="CONFIRMADO")),ROWS($A$3:A187))),"")</f>
        <v/>
      </c>
      <c r="E187" s="10" t="str">
        <f ca="1">IFERROR(INDEX(MAESTRO!E:E,_xludf.AGGREGATE(15,6,ROW(MAESTRO!$B$3:$B$1000)/((MAESTRO!$B$3:$B$1000="OPA")*(UPPER(MAESTRO!$L$3:$L$1000)="CONFIRMADO")),ROWS($A$3:A187))),"")</f>
        <v/>
      </c>
      <c r="F187" s="10" t="str">
        <f ca="1">IFERROR(INDEX(MAESTRO!F:F,_xludf.AGGREGATE(15,6,ROW(MAESTRO!$B$3:$B$1000)/((MAESTRO!$B$3:$B$1000="OPA")*(UPPER(MAESTRO!$L$3:$L$1000)="CONFIRMADO")),ROWS($A$3:A187))),"")</f>
        <v/>
      </c>
      <c r="G187" s="10" t="str">
        <f ca="1">IFERROR(INDEX(MAESTRO!G:G,_xludf.AGGREGATE(15,6,ROW(MAESTRO!$B$3:$B$1000)/((MAESTRO!$B$3:$B$1000="OPA")*(UPPER(MAESTRO!$L$3:$L$1000)="CONFIRMADO")),ROWS($A$3:A187))),"")</f>
        <v/>
      </c>
      <c r="H187" s="10" t="str">
        <f ca="1">IFERROR(INDEX(MAESTRO!H:H,_xludf.AGGREGATE(15,6,ROW(MAESTRO!$B$3:$B$1000)/((MAESTRO!$B$3:$B$1000="OPA")*(UPPER(MAESTRO!$L$3:$L$1000)="CONFIRMADO")),ROWS($A$3:A187))),"")</f>
        <v/>
      </c>
      <c r="I187" s="10" t="str">
        <f ca="1">IFERROR(INDEX(MAESTRO!I:I,_xludf.AGGREGATE(15,6,ROW(MAESTRO!$B$3:$B$1000)/((MAESTRO!$B$3:$B$1000="OPA")*(UPPER(MAESTRO!$L$3:$L$1000)="CONFIRMADO")),ROWS($A$3:A187))),"")</f>
        <v/>
      </c>
      <c r="J187" s="10" t="str">
        <f ca="1">IFERROR(INDEX(MAESTRO!J:J,_xludf.AGGREGATE(15,6,ROW(MAESTRO!$B$3:$B$1000)/((MAESTRO!$B$3:$B$1000="OPA")*(UPPER(MAESTRO!$L$3:$L$1000)="CONFIRMADO")),ROWS($A$3:A187))),"")</f>
        <v/>
      </c>
      <c r="K187" s="10" t="str">
        <f ca="1">IFERROR(INDEX(MAESTRO!K:K,_xludf.AGGREGATE(15,6,ROW(MAESTRO!$B$3:$B$1000)/((MAESTRO!$B$3:$B$1000="OPA")*(UPPER(MAESTRO!$L$3:$L$1000)="CONFIRMADO")),ROWS($A$3:A187))),"")</f>
        <v/>
      </c>
      <c r="L187" s="10" t="str">
        <f ca="1">IFERROR(INDEX(MAESTRO!L:L,_xludf.AGGREGATE(15,6,ROW(MAESTRO!$B$3:$B$1000)/((MAESTRO!$B$3:$B$1000="OPA")*(UPPER(MAESTRO!$L$3:$L$1000)="CONFIRMADO")),ROWS($A$3:A187))),"")</f>
        <v/>
      </c>
      <c r="M187" s="10" t="str">
        <f ca="1">IFERROR(INDEX(MAESTRO!M:M,_xludf.AGGREGATE(15,6,ROW(MAESTRO!$B$3:$B$1000)/((MAESTRO!$B$3:$B$1000="OPA")*(UPPER(MAESTRO!$L$3:$L$1000)="CONFIRMADO")),ROWS($A$3:A187))),"")</f>
        <v/>
      </c>
      <c r="N187" s="10" t="str">
        <f ca="1">IFERROR(INDEX(MAESTRO!N:N,_xludf.AGGREGATE(15,6,ROW(MAESTRO!$B$3:$B$1000)/((MAESTRO!$B$3:$B$1000="OPA")*(UPPER(MAESTRO!$L$3:$L$1000)="CONFIRMADO")),ROWS($A$3:A187))),"")</f>
        <v/>
      </c>
      <c r="O187" s="10" t="str">
        <f ca="1">IFERROR(INDEX(MAESTRO!O:O,_xludf.AGGREGATE(15,6,ROW(MAESTRO!$B$3:$B$1000)/((MAESTRO!$B$3:$B$1000="OPA")*(UPPER(MAESTRO!$L$3:$L$1000)="CONFIRMADO")),ROWS($A$3:A187))),"")</f>
        <v/>
      </c>
      <c r="P187" s="10" t="str">
        <f ca="1">IFERROR(INDEX(MAESTRO!P:P,_xludf.AGGREGATE(15,6,ROW(MAESTRO!$B$3:$B$1000)/((MAESTRO!$B$3:$B$1000="OPA")*(UPPER(MAESTRO!$L$3:$L$1000)="CONFIRMADO")),ROWS($A$3:A187))),"")</f>
        <v/>
      </c>
      <c r="Q187" s="10" t="str">
        <f ca="1">IFERROR(INDEX(MAESTRO!Q:Q,_xludf.AGGREGATE(15,6,ROW(MAESTRO!$B$3:$B$1000)/((MAESTRO!$B$3:$B$1000="OPA")*(UPPER(MAESTRO!$L$3:$L$1000)="CONFIRMADO")),ROWS($A$3:A187))),"")</f>
        <v/>
      </c>
      <c r="R187" s="10" t="str">
        <f ca="1">IFERROR(INDEX(MAESTRO!R:R,_xludf.AGGREGATE(15,6,ROW(MAESTRO!$B$3:$B$1000)/((MAESTRO!$B$3:$B$1000="OPA")*(UPPER(MAESTRO!$L$3:$L$1000)="CONFIRMADO")),ROWS($A$3:A187))),"")</f>
        <v/>
      </c>
      <c r="S187" s="10" t="str">
        <f ca="1">IFERROR(INDEX(MAESTRO!S:S,_xludf.AGGREGATE(15,6,ROW(MAESTRO!$B$3:$B$1000)/((MAESTRO!$B$3:$B$1000="OPA")*(UPPER(MAESTRO!$L$3:$L$1000)="CONFIRMADO")),ROWS($A$3:A187))),"")</f>
        <v/>
      </c>
      <c r="T187" s="10" t="str">
        <f ca="1">IFERROR(INDEX(MAESTRO!T:T,_xludf.AGGREGATE(15,6,ROW(MAESTRO!$B$3:$B$1000)/((MAESTRO!$B$3:$B$1000="OPA")*(UPPER(MAESTRO!$L$3:$L$1000)="CONFIRMADO")),ROWS($A$3:A187))),"")</f>
        <v/>
      </c>
      <c r="U187" s="10" t="str">
        <f ca="1">IFERROR(INDEX(MAESTRO!U:U,_xludf.AGGREGATE(15,6,ROW(MAESTRO!$B$3:$B$1000)/((MAESTRO!$B$3:$B$1000="OPA")*(UPPER(MAESTRO!$L$3:$L$1000)="CONFIRMADO")),ROWS($A$3:A187))),"")</f>
        <v/>
      </c>
      <c r="V187" s="10" t="str">
        <f ca="1">IFERROR(INDEX(MAESTRO!V:V,_xludf.AGGREGATE(15,6,ROW(MAESTRO!$B$3:$B$1000)/((MAESTRO!$B$3:$B$1000="OPA")*(UPPER(MAESTRO!$L$3:$L$1000)="CONFIRMADO")),ROWS($A$3:A187))),"")</f>
        <v/>
      </c>
      <c r="W187" s="10" t="str">
        <f ca="1">IFERROR(INDEX(MAESTRO!W:W,_xludf.AGGREGATE(15,6,ROW(MAESTRO!$B$3:$B$1000)/((MAESTRO!$B$3:$B$1000="OPA")*(UPPER(MAESTRO!$L$3:$L$1000)="CONFIRMADO")),ROWS($A$3:A187))),"")</f>
        <v/>
      </c>
      <c r="X187" s="10" t="str">
        <f ca="1">IFERROR(INDEX(MAESTRO!X:X,_xludf.AGGREGATE(15,6,ROW(MAESTRO!$B$3:$B$1000)/((MAESTRO!$B$3:$B$1000="OPA")*(UPPER(MAESTRO!$L$3:$L$1000)="CONFIRMADO")),ROWS($A$3:A187))),"")</f>
        <v/>
      </c>
    </row>
    <row r="188" spans="1:24" ht="22.05" customHeight="1">
      <c r="A188" s="27" t="str">
        <f ca="1">IFERROR(INDEX(MAESTRO!A:A,_xludf.AGGREGATE(15,6,ROW(MAESTRO!$B$3:$B$1000)/((MAESTRO!$B$3:$B$1000="OPA")*(UPPER(MAESTRO!$L$3:$L$1000)="CONFIRMADO")),ROWS($A$3:A188))),"")</f>
        <v/>
      </c>
      <c r="B188" s="27" t="str">
        <f ca="1">IFERROR(INDEX(MAESTRO!B:B,_xludf.AGGREGATE(15,6,ROW(MAESTRO!$B$3:$B$1000)/((MAESTRO!$B$3:$B$1000="OPA")*(UPPER(MAESTRO!$L$3:$L$1000)="CONFIRMADO")),ROWS($A$3:A188))),"")</f>
        <v/>
      </c>
      <c r="C188" s="27" t="str">
        <f ca="1">IFERROR(INDEX(MAESTRO!C:C,_xludf.AGGREGATE(15,6,ROW(MAESTRO!$B$3:$B$1000)/((MAESTRO!$B$3:$B$1000="OPA")*(UPPER(MAESTRO!$L$3:$L$1000)="CONFIRMADO")),ROWS($A$3:A188))),"")</f>
        <v/>
      </c>
      <c r="D188" s="27" t="str">
        <f ca="1">IFERROR(INDEX(MAESTRO!D:D,_xludf.AGGREGATE(15,6,ROW(MAESTRO!$B$3:$B$1000)/((MAESTRO!$B$3:$B$1000="OPA")*(UPPER(MAESTRO!$L$3:$L$1000)="CONFIRMADO")),ROWS($A$3:A188))),"")</f>
        <v/>
      </c>
      <c r="E188" s="27" t="str">
        <f ca="1">IFERROR(INDEX(MAESTRO!E:E,_xludf.AGGREGATE(15,6,ROW(MAESTRO!$B$3:$B$1000)/((MAESTRO!$B$3:$B$1000="OPA")*(UPPER(MAESTRO!$L$3:$L$1000)="CONFIRMADO")),ROWS($A$3:A188))),"")</f>
        <v/>
      </c>
      <c r="F188" s="27" t="str">
        <f ca="1">IFERROR(INDEX(MAESTRO!F:F,_xludf.AGGREGATE(15,6,ROW(MAESTRO!$B$3:$B$1000)/((MAESTRO!$B$3:$B$1000="OPA")*(UPPER(MAESTRO!$L$3:$L$1000)="CONFIRMADO")),ROWS($A$3:A188))),"")</f>
        <v/>
      </c>
      <c r="G188" s="27" t="str">
        <f ca="1">IFERROR(INDEX(MAESTRO!G:G,_xludf.AGGREGATE(15,6,ROW(MAESTRO!$B$3:$B$1000)/((MAESTRO!$B$3:$B$1000="OPA")*(UPPER(MAESTRO!$L$3:$L$1000)="CONFIRMADO")),ROWS($A$3:A188))),"")</f>
        <v/>
      </c>
      <c r="H188" s="27" t="str">
        <f ca="1">IFERROR(INDEX(MAESTRO!H:H,_xludf.AGGREGATE(15,6,ROW(MAESTRO!$B$3:$B$1000)/((MAESTRO!$B$3:$B$1000="OPA")*(UPPER(MAESTRO!$L$3:$L$1000)="CONFIRMADO")),ROWS($A$3:A188))),"")</f>
        <v/>
      </c>
      <c r="I188" s="27" t="str">
        <f ca="1">IFERROR(INDEX(MAESTRO!I:I,_xludf.AGGREGATE(15,6,ROW(MAESTRO!$B$3:$B$1000)/((MAESTRO!$B$3:$B$1000="OPA")*(UPPER(MAESTRO!$L$3:$L$1000)="CONFIRMADO")),ROWS($A$3:A188))),"")</f>
        <v/>
      </c>
      <c r="J188" s="27" t="str">
        <f ca="1">IFERROR(INDEX(MAESTRO!J:J,_xludf.AGGREGATE(15,6,ROW(MAESTRO!$B$3:$B$1000)/((MAESTRO!$B$3:$B$1000="OPA")*(UPPER(MAESTRO!$L$3:$L$1000)="CONFIRMADO")),ROWS($A$3:A188))),"")</f>
        <v/>
      </c>
      <c r="K188" s="27" t="str">
        <f ca="1">IFERROR(INDEX(MAESTRO!K:K,_xludf.AGGREGATE(15,6,ROW(MAESTRO!$B$3:$B$1000)/((MAESTRO!$B$3:$B$1000="OPA")*(UPPER(MAESTRO!$L$3:$L$1000)="CONFIRMADO")),ROWS($A$3:A188))),"")</f>
        <v/>
      </c>
      <c r="L188" s="27" t="str">
        <f ca="1">IFERROR(INDEX(MAESTRO!L:L,_xludf.AGGREGATE(15,6,ROW(MAESTRO!$B$3:$B$1000)/((MAESTRO!$B$3:$B$1000="OPA")*(UPPER(MAESTRO!$L$3:$L$1000)="CONFIRMADO")),ROWS($A$3:A188))),"")</f>
        <v/>
      </c>
      <c r="M188" s="27" t="str">
        <f ca="1">IFERROR(INDEX(MAESTRO!M:M,_xludf.AGGREGATE(15,6,ROW(MAESTRO!$B$3:$B$1000)/((MAESTRO!$B$3:$B$1000="OPA")*(UPPER(MAESTRO!$L$3:$L$1000)="CONFIRMADO")),ROWS($A$3:A188))),"")</f>
        <v/>
      </c>
      <c r="N188" s="27" t="str">
        <f ca="1">IFERROR(INDEX(MAESTRO!N:N,_xludf.AGGREGATE(15,6,ROW(MAESTRO!$B$3:$B$1000)/((MAESTRO!$B$3:$B$1000="OPA")*(UPPER(MAESTRO!$L$3:$L$1000)="CONFIRMADO")),ROWS($A$3:A188))),"")</f>
        <v/>
      </c>
      <c r="O188" s="27" t="str">
        <f ca="1">IFERROR(INDEX(MAESTRO!O:O,_xludf.AGGREGATE(15,6,ROW(MAESTRO!$B$3:$B$1000)/((MAESTRO!$B$3:$B$1000="OPA")*(UPPER(MAESTRO!$L$3:$L$1000)="CONFIRMADO")),ROWS($A$3:A188))),"")</f>
        <v/>
      </c>
      <c r="P188" s="27" t="str">
        <f ca="1">IFERROR(INDEX(MAESTRO!P:P,_xludf.AGGREGATE(15,6,ROW(MAESTRO!$B$3:$B$1000)/((MAESTRO!$B$3:$B$1000="OPA")*(UPPER(MAESTRO!$L$3:$L$1000)="CONFIRMADO")),ROWS($A$3:A188))),"")</f>
        <v/>
      </c>
      <c r="Q188" s="27" t="str">
        <f ca="1">IFERROR(INDEX(MAESTRO!Q:Q,_xludf.AGGREGATE(15,6,ROW(MAESTRO!$B$3:$B$1000)/((MAESTRO!$B$3:$B$1000="OPA")*(UPPER(MAESTRO!$L$3:$L$1000)="CONFIRMADO")),ROWS($A$3:A188))),"")</f>
        <v/>
      </c>
      <c r="R188" s="27" t="str">
        <f ca="1">IFERROR(INDEX(MAESTRO!R:R,_xludf.AGGREGATE(15,6,ROW(MAESTRO!$B$3:$B$1000)/((MAESTRO!$B$3:$B$1000="OPA")*(UPPER(MAESTRO!$L$3:$L$1000)="CONFIRMADO")),ROWS($A$3:A188))),"")</f>
        <v/>
      </c>
      <c r="S188" s="27" t="str">
        <f ca="1">IFERROR(INDEX(MAESTRO!S:S,_xludf.AGGREGATE(15,6,ROW(MAESTRO!$B$3:$B$1000)/((MAESTRO!$B$3:$B$1000="OPA")*(UPPER(MAESTRO!$L$3:$L$1000)="CONFIRMADO")),ROWS($A$3:A188))),"")</f>
        <v/>
      </c>
      <c r="T188" s="27" t="str">
        <f ca="1">IFERROR(INDEX(MAESTRO!T:T,_xludf.AGGREGATE(15,6,ROW(MAESTRO!$B$3:$B$1000)/((MAESTRO!$B$3:$B$1000="OPA")*(UPPER(MAESTRO!$L$3:$L$1000)="CONFIRMADO")),ROWS($A$3:A188))),"")</f>
        <v/>
      </c>
      <c r="U188" s="27" t="str">
        <f ca="1">IFERROR(INDEX(MAESTRO!U:U,_xludf.AGGREGATE(15,6,ROW(MAESTRO!$B$3:$B$1000)/((MAESTRO!$B$3:$B$1000="OPA")*(UPPER(MAESTRO!$L$3:$L$1000)="CONFIRMADO")),ROWS($A$3:A188))),"")</f>
        <v/>
      </c>
      <c r="V188" s="27" t="str">
        <f ca="1">IFERROR(INDEX(MAESTRO!V:V,_xludf.AGGREGATE(15,6,ROW(MAESTRO!$B$3:$B$1000)/((MAESTRO!$B$3:$B$1000="OPA")*(UPPER(MAESTRO!$L$3:$L$1000)="CONFIRMADO")),ROWS($A$3:A188))),"")</f>
        <v/>
      </c>
      <c r="W188" s="27" t="str">
        <f ca="1">IFERROR(INDEX(MAESTRO!W:W,_xludf.AGGREGATE(15,6,ROW(MAESTRO!$B$3:$B$1000)/((MAESTRO!$B$3:$B$1000="OPA")*(UPPER(MAESTRO!$L$3:$L$1000)="CONFIRMADO")),ROWS($A$3:A188))),"")</f>
        <v/>
      </c>
      <c r="X188" s="27" t="str">
        <f ca="1">IFERROR(INDEX(MAESTRO!X:X,_xludf.AGGREGATE(15,6,ROW(MAESTRO!$B$3:$B$1000)/((MAESTRO!$B$3:$B$1000="OPA")*(UPPER(MAESTRO!$L$3:$L$1000)="CONFIRMADO")),ROWS($A$3:A188))),"")</f>
        <v/>
      </c>
    </row>
    <row r="189" spans="1:24" ht="22.05" customHeight="1">
      <c r="A189" s="10" t="str">
        <f ca="1">IFERROR(INDEX(MAESTRO!A:A,_xludf.AGGREGATE(15,6,ROW(MAESTRO!$B$3:$B$1000)/((MAESTRO!$B$3:$B$1000="OPA")*(UPPER(MAESTRO!$L$3:$L$1000)="CONFIRMADO")),ROWS($A$3:A189))),"")</f>
        <v/>
      </c>
      <c r="B189" s="10" t="str">
        <f ca="1">IFERROR(INDEX(MAESTRO!B:B,_xludf.AGGREGATE(15,6,ROW(MAESTRO!$B$3:$B$1000)/((MAESTRO!$B$3:$B$1000="OPA")*(UPPER(MAESTRO!$L$3:$L$1000)="CONFIRMADO")),ROWS($A$3:A189))),"")</f>
        <v/>
      </c>
      <c r="C189" s="10" t="str">
        <f ca="1">IFERROR(INDEX(MAESTRO!C:C,_xludf.AGGREGATE(15,6,ROW(MAESTRO!$B$3:$B$1000)/((MAESTRO!$B$3:$B$1000="OPA")*(UPPER(MAESTRO!$L$3:$L$1000)="CONFIRMADO")),ROWS($A$3:A189))),"")</f>
        <v/>
      </c>
      <c r="D189" s="10" t="str">
        <f ca="1">IFERROR(INDEX(MAESTRO!D:D,_xludf.AGGREGATE(15,6,ROW(MAESTRO!$B$3:$B$1000)/((MAESTRO!$B$3:$B$1000="OPA")*(UPPER(MAESTRO!$L$3:$L$1000)="CONFIRMADO")),ROWS($A$3:A189))),"")</f>
        <v/>
      </c>
      <c r="E189" s="10" t="str">
        <f ca="1">IFERROR(INDEX(MAESTRO!E:E,_xludf.AGGREGATE(15,6,ROW(MAESTRO!$B$3:$B$1000)/((MAESTRO!$B$3:$B$1000="OPA")*(UPPER(MAESTRO!$L$3:$L$1000)="CONFIRMADO")),ROWS($A$3:A189))),"")</f>
        <v/>
      </c>
      <c r="F189" s="10" t="str">
        <f ca="1">IFERROR(INDEX(MAESTRO!F:F,_xludf.AGGREGATE(15,6,ROW(MAESTRO!$B$3:$B$1000)/((MAESTRO!$B$3:$B$1000="OPA")*(UPPER(MAESTRO!$L$3:$L$1000)="CONFIRMADO")),ROWS($A$3:A189))),"")</f>
        <v/>
      </c>
      <c r="G189" s="10" t="str">
        <f ca="1">IFERROR(INDEX(MAESTRO!G:G,_xludf.AGGREGATE(15,6,ROW(MAESTRO!$B$3:$B$1000)/((MAESTRO!$B$3:$B$1000="OPA")*(UPPER(MAESTRO!$L$3:$L$1000)="CONFIRMADO")),ROWS($A$3:A189))),"")</f>
        <v/>
      </c>
      <c r="H189" s="10" t="str">
        <f ca="1">IFERROR(INDEX(MAESTRO!H:H,_xludf.AGGREGATE(15,6,ROW(MAESTRO!$B$3:$B$1000)/((MAESTRO!$B$3:$B$1000="OPA")*(UPPER(MAESTRO!$L$3:$L$1000)="CONFIRMADO")),ROWS($A$3:A189))),"")</f>
        <v/>
      </c>
      <c r="I189" s="10" t="str">
        <f ca="1">IFERROR(INDEX(MAESTRO!I:I,_xludf.AGGREGATE(15,6,ROW(MAESTRO!$B$3:$B$1000)/((MAESTRO!$B$3:$B$1000="OPA")*(UPPER(MAESTRO!$L$3:$L$1000)="CONFIRMADO")),ROWS($A$3:A189))),"")</f>
        <v/>
      </c>
      <c r="J189" s="10" t="str">
        <f ca="1">IFERROR(INDEX(MAESTRO!J:J,_xludf.AGGREGATE(15,6,ROW(MAESTRO!$B$3:$B$1000)/((MAESTRO!$B$3:$B$1000="OPA")*(UPPER(MAESTRO!$L$3:$L$1000)="CONFIRMADO")),ROWS($A$3:A189))),"")</f>
        <v/>
      </c>
      <c r="K189" s="10" t="str">
        <f ca="1">IFERROR(INDEX(MAESTRO!K:K,_xludf.AGGREGATE(15,6,ROW(MAESTRO!$B$3:$B$1000)/((MAESTRO!$B$3:$B$1000="OPA")*(UPPER(MAESTRO!$L$3:$L$1000)="CONFIRMADO")),ROWS($A$3:A189))),"")</f>
        <v/>
      </c>
      <c r="L189" s="10" t="str">
        <f ca="1">IFERROR(INDEX(MAESTRO!L:L,_xludf.AGGREGATE(15,6,ROW(MAESTRO!$B$3:$B$1000)/((MAESTRO!$B$3:$B$1000="OPA")*(UPPER(MAESTRO!$L$3:$L$1000)="CONFIRMADO")),ROWS($A$3:A189))),"")</f>
        <v/>
      </c>
      <c r="M189" s="10" t="str">
        <f ca="1">IFERROR(INDEX(MAESTRO!M:M,_xludf.AGGREGATE(15,6,ROW(MAESTRO!$B$3:$B$1000)/((MAESTRO!$B$3:$B$1000="OPA")*(UPPER(MAESTRO!$L$3:$L$1000)="CONFIRMADO")),ROWS($A$3:A189))),"")</f>
        <v/>
      </c>
      <c r="N189" s="10" t="str">
        <f ca="1">IFERROR(INDEX(MAESTRO!N:N,_xludf.AGGREGATE(15,6,ROW(MAESTRO!$B$3:$B$1000)/((MAESTRO!$B$3:$B$1000="OPA")*(UPPER(MAESTRO!$L$3:$L$1000)="CONFIRMADO")),ROWS($A$3:A189))),"")</f>
        <v/>
      </c>
      <c r="O189" s="10" t="str">
        <f ca="1">IFERROR(INDEX(MAESTRO!O:O,_xludf.AGGREGATE(15,6,ROW(MAESTRO!$B$3:$B$1000)/((MAESTRO!$B$3:$B$1000="OPA")*(UPPER(MAESTRO!$L$3:$L$1000)="CONFIRMADO")),ROWS($A$3:A189))),"")</f>
        <v/>
      </c>
      <c r="P189" s="10" t="str">
        <f ca="1">IFERROR(INDEX(MAESTRO!P:P,_xludf.AGGREGATE(15,6,ROW(MAESTRO!$B$3:$B$1000)/((MAESTRO!$B$3:$B$1000="OPA")*(UPPER(MAESTRO!$L$3:$L$1000)="CONFIRMADO")),ROWS($A$3:A189))),"")</f>
        <v/>
      </c>
      <c r="Q189" s="10" t="str">
        <f ca="1">IFERROR(INDEX(MAESTRO!Q:Q,_xludf.AGGREGATE(15,6,ROW(MAESTRO!$B$3:$B$1000)/((MAESTRO!$B$3:$B$1000="OPA")*(UPPER(MAESTRO!$L$3:$L$1000)="CONFIRMADO")),ROWS($A$3:A189))),"")</f>
        <v/>
      </c>
      <c r="R189" s="10" t="str">
        <f ca="1">IFERROR(INDEX(MAESTRO!R:R,_xludf.AGGREGATE(15,6,ROW(MAESTRO!$B$3:$B$1000)/((MAESTRO!$B$3:$B$1000="OPA")*(UPPER(MAESTRO!$L$3:$L$1000)="CONFIRMADO")),ROWS($A$3:A189))),"")</f>
        <v/>
      </c>
      <c r="S189" s="10" t="str">
        <f ca="1">IFERROR(INDEX(MAESTRO!S:S,_xludf.AGGREGATE(15,6,ROW(MAESTRO!$B$3:$B$1000)/((MAESTRO!$B$3:$B$1000="OPA")*(UPPER(MAESTRO!$L$3:$L$1000)="CONFIRMADO")),ROWS($A$3:A189))),"")</f>
        <v/>
      </c>
      <c r="T189" s="10" t="str">
        <f ca="1">IFERROR(INDEX(MAESTRO!T:T,_xludf.AGGREGATE(15,6,ROW(MAESTRO!$B$3:$B$1000)/((MAESTRO!$B$3:$B$1000="OPA")*(UPPER(MAESTRO!$L$3:$L$1000)="CONFIRMADO")),ROWS($A$3:A189))),"")</f>
        <v/>
      </c>
      <c r="U189" s="10" t="str">
        <f ca="1">IFERROR(INDEX(MAESTRO!U:U,_xludf.AGGREGATE(15,6,ROW(MAESTRO!$B$3:$B$1000)/((MAESTRO!$B$3:$B$1000="OPA")*(UPPER(MAESTRO!$L$3:$L$1000)="CONFIRMADO")),ROWS($A$3:A189))),"")</f>
        <v/>
      </c>
      <c r="V189" s="10" t="str">
        <f ca="1">IFERROR(INDEX(MAESTRO!V:V,_xludf.AGGREGATE(15,6,ROW(MAESTRO!$B$3:$B$1000)/((MAESTRO!$B$3:$B$1000="OPA")*(UPPER(MAESTRO!$L$3:$L$1000)="CONFIRMADO")),ROWS($A$3:A189))),"")</f>
        <v/>
      </c>
      <c r="W189" s="10" t="str">
        <f ca="1">IFERROR(INDEX(MAESTRO!W:W,_xludf.AGGREGATE(15,6,ROW(MAESTRO!$B$3:$B$1000)/((MAESTRO!$B$3:$B$1000="OPA")*(UPPER(MAESTRO!$L$3:$L$1000)="CONFIRMADO")),ROWS($A$3:A189))),"")</f>
        <v/>
      </c>
      <c r="X189" s="10" t="str">
        <f ca="1">IFERROR(INDEX(MAESTRO!X:X,_xludf.AGGREGATE(15,6,ROW(MAESTRO!$B$3:$B$1000)/((MAESTRO!$B$3:$B$1000="OPA")*(UPPER(MAESTRO!$L$3:$L$1000)="CONFIRMADO")),ROWS($A$3:A189))),"")</f>
        <v/>
      </c>
    </row>
    <row r="190" spans="1:24" ht="22.05" customHeight="1">
      <c r="A190" s="27" t="str">
        <f ca="1">IFERROR(INDEX(MAESTRO!A:A,_xludf.AGGREGATE(15,6,ROW(MAESTRO!$B$3:$B$1000)/((MAESTRO!$B$3:$B$1000="OPA")*(UPPER(MAESTRO!$L$3:$L$1000)="CONFIRMADO")),ROWS($A$3:A190))),"")</f>
        <v/>
      </c>
      <c r="B190" s="27" t="str">
        <f ca="1">IFERROR(INDEX(MAESTRO!B:B,_xludf.AGGREGATE(15,6,ROW(MAESTRO!$B$3:$B$1000)/((MAESTRO!$B$3:$B$1000="OPA")*(UPPER(MAESTRO!$L$3:$L$1000)="CONFIRMADO")),ROWS($A$3:A190))),"")</f>
        <v/>
      </c>
      <c r="C190" s="27" t="str">
        <f ca="1">IFERROR(INDEX(MAESTRO!C:C,_xludf.AGGREGATE(15,6,ROW(MAESTRO!$B$3:$B$1000)/((MAESTRO!$B$3:$B$1000="OPA")*(UPPER(MAESTRO!$L$3:$L$1000)="CONFIRMADO")),ROWS($A$3:A190))),"")</f>
        <v/>
      </c>
      <c r="D190" s="27" t="str">
        <f ca="1">IFERROR(INDEX(MAESTRO!D:D,_xludf.AGGREGATE(15,6,ROW(MAESTRO!$B$3:$B$1000)/((MAESTRO!$B$3:$B$1000="OPA")*(UPPER(MAESTRO!$L$3:$L$1000)="CONFIRMADO")),ROWS($A$3:A190))),"")</f>
        <v/>
      </c>
      <c r="E190" s="27" t="str">
        <f ca="1">IFERROR(INDEX(MAESTRO!E:E,_xludf.AGGREGATE(15,6,ROW(MAESTRO!$B$3:$B$1000)/((MAESTRO!$B$3:$B$1000="OPA")*(UPPER(MAESTRO!$L$3:$L$1000)="CONFIRMADO")),ROWS($A$3:A190))),"")</f>
        <v/>
      </c>
      <c r="F190" s="27" t="str">
        <f ca="1">IFERROR(INDEX(MAESTRO!F:F,_xludf.AGGREGATE(15,6,ROW(MAESTRO!$B$3:$B$1000)/((MAESTRO!$B$3:$B$1000="OPA")*(UPPER(MAESTRO!$L$3:$L$1000)="CONFIRMADO")),ROWS($A$3:A190))),"")</f>
        <v/>
      </c>
      <c r="G190" s="27" t="str">
        <f ca="1">IFERROR(INDEX(MAESTRO!G:G,_xludf.AGGREGATE(15,6,ROW(MAESTRO!$B$3:$B$1000)/((MAESTRO!$B$3:$B$1000="OPA")*(UPPER(MAESTRO!$L$3:$L$1000)="CONFIRMADO")),ROWS($A$3:A190))),"")</f>
        <v/>
      </c>
      <c r="H190" s="27" t="str">
        <f ca="1">IFERROR(INDEX(MAESTRO!H:H,_xludf.AGGREGATE(15,6,ROW(MAESTRO!$B$3:$B$1000)/((MAESTRO!$B$3:$B$1000="OPA")*(UPPER(MAESTRO!$L$3:$L$1000)="CONFIRMADO")),ROWS($A$3:A190))),"")</f>
        <v/>
      </c>
      <c r="I190" s="27" t="str">
        <f ca="1">IFERROR(INDEX(MAESTRO!I:I,_xludf.AGGREGATE(15,6,ROW(MAESTRO!$B$3:$B$1000)/((MAESTRO!$B$3:$B$1000="OPA")*(UPPER(MAESTRO!$L$3:$L$1000)="CONFIRMADO")),ROWS($A$3:A190))),"")</f>
        <v/>
      </c>
      <c r="J190" s="27" t="str">
        <f ca="1">IFERROR(INDEX(MAESTRO!J:J,_xludf.AGGREGATE(15,6,ROW(MAESTRO!$B$3:$B$1000)/((MAESTRO!$B$3:$B$1000="OPA")*(UPPER(MAESTRO!$L$3:$L$1000)="CONFIRMADO")),ROWS($A$3:A190))),"")</f>
        <v/>
      </c>
      <c r="K190" s="27" t="str">
        <f ca="1">IFERROR(INDEX(MAESTRO!K:K,_xludf.AGGREGATE(15,6,ROW(MAESTRO!$B$3:$B$1000)/((MAESTRO!$B$3:$B$1000="OPA")*(UPPER(MAESTRO!$L$3:$L$1000)="CONFIRMADO")),ROWS($A$3:A190))),"")</f>
        <v/>
      </c>
      <c r="L190" s="27" t="str">
        <f ca="1">IFERROR(INDEX(MAESTRO!L:L,_xludf.AGGREGATE(15,6,ROW(MAESTRO!$B$3:$B$1000)/((MAESTRO!$B$3:$B$1000="OPA")*(UPPER(MAESTRO!$L$3:$L$1000)="CONFIRMADO")),ROWS($A$3:A190))),"")</f>
        <v/>
      </c>
      <c r="M190" s="27" t="str">
        <f ca="1">IFERROR(INDEX(MAESTRO!M:M,_xludf.AGGREGATE(15,6,ROW(MAESTRO!$B$3:$B$1000)/((MAESTRO!$B$3:$B$1000="OPA")*(UPPER(MAESTRO!$L$3:$L$1000)="CONFIRMADO")),ROWS($A$3:A190))),"")</f>
        <v/>
      </c>
      <c r="N190" s="27" t="str">
        <f ca="1">IFERROR(INDEX(MAESTRO!N:N,_xludf.AGGREGATE(15,6,ROW(MAESTRO!$B$3:$B$1000)/((MAESTRO!$B$3:$B$1000="OPA")*(UPPER(MAESTRO!$L$3:$L$1000)="CONFIRMADO")),ROWS($A$3:A190))),"")</f>
        <v/>
      </c>
      <c r="O190" s="27" t="str">
        <f ca="1">IFERROR(INDEX(MAESTRO!O:O,_xludf.AGGREGATE(15,6,ROW(MAESTRO!$B$3:$B$1000)/((MAESTRO!$B$3:$B$1000="OPA")*(UPPER(MAESTRO!$L$3:$L$1000)="CONFIRMADO")),ROWS($A$3:A190))),"")</f>
        <v/>
      </c>
      <c r="P190" s="27" t="str">
        <f ca="1">IFERROR(INDEX(MAESTRO!P:P,_xludf.AGGREGATE(15,6,ROW(MAESTRO!$B$3:$B$1000)/((MAESTRO!$B$3:$B$1000="OPA")*(UPPER(MAESTRO!$L$3:$L$1000)="CONFIRMADO")),ROWS($A$3:A190))),"")</f>
        <v/>
      </c>
      <c r="Q190" s="27" t="str">
        <f ca="1">IFERROR(INDEX(MAESTRO!Q:Q,_xludf.AGGREGATE(15,6,ROW(MAESTRO!$B$3:$B$1000)/((MAESTRO!$B$3:$B$1000="OPA")*(UPPER(MAESTRO!$L$3:$L$1000)="CONFIRMADO")),ROWS($A$3:A190))),"")</f>
        <v/>
      </c>
      <c r="R190" s="27" t="str">
        <f ca="1">IFERROR(INDEX(MAESTRO!R:R,_xludf.AGGREGATE(15,6,ROW(MAESTRO!$B$3:$B$1000)/((MAESTRO!$B$3:$B$1000="OPA")*(UPPER(MAESTRO!$L$3:$L$1000)="CONFIRMADO")),ROWS($A$3:A190))),"")</f>
        <v/>
      </c>
      <c r="S190" s="27" t="str">
        <f ca="1">IFERROR(INDEX(MAESTRO!S:S,_xludf.AGGREGATE(15,6,ROW(MAESTRO!$B$3:$B$1000)/((MAESTRO!$B$3:$B$1000="OPA")*(UPPER(MAESTRO!$L$3:$L$1000)="CONFIRMADO")),ROWS($A$3:A190))),"")</f>
        <v/>
      </c>
      <c r="T190" s="27" t="str">
        <f ca="1">IFERROR(INDEX(MAESTRO!T:T,_xludf.AGGREGATE(15,6,ROW(MAESTRO!$B$3:$B$1000)/((MAESTRO!$B$3:$B$1000="OPA")*(UPPER(MAESTRO!$L$3:$L$1000)="CONFIRMADO")),ROWS($A$3:A190))),"")</f>
        <v/>
      </c>
      <c r="U190" s="27" t="str">
        <f ca="1">IFERROR(INDEX(MAESTRO!U:U,_xludf.AGGREGATE(15,6,ROW(MAESTRO!$B$3:$B$1000)/((MAESTRO!$B$3:$B$1000="OPA")*(UPPER(MAESTRO!$L$3:$L$1000)="CONFIRMADO")),ROWS($A$3:A190))),"")</f>
        <v/>
      </c>
      <c r="V190" s="27" t="str">
        <f ca="1">IFERROR(INDEX(MAESTRO!V:V,_xludf.AGGREGATE(15,6,ROW(MAESTRO!$B$3:$B$1000)/((MAESTRO!$B$3:$B$1000="OPA")*(UPPER(MAESTRO!$L$3:$L$1000)="CONFIRMADO")),ROWS($A$3:A190))),"")</f>
        <v/>
      </c>
      <c r="W190" s="27" t="str">
        <f ca="1">IFERROR(INDEX(MAESTRO!W:W,_xludf.AGGREGATE(15,6,ROW(MAESTRO!$B$3:$B$1000)/((MAESTRO!$B$3:$B$1000="OPA")*(UPPER(MAESTRO!$L$3:$L$1000)="CONFIRMADO")),ROWS($A$3:A190))),"")</f>
        <v/>
      </c>
      <c r="X190" s="27" t="str">
        <f ca="1">IFERROR(INDEX(MAESTRO!X:X,_xludf.AGGREGATE(15,6,ROW(MAESTRO!$B$3:$B$1000)/((MAESTRO!$B$3:$B$1000="OPA")*(UPPER(MAESTRO!$L$3:$L$1000)="CONFIRMADO")),ROWS($A$3:A190))),"")</f>
        <v/>
      </c>
    </row>
    <row r="191" spans="1:24" ht="22.05" customHeight="1">
      <c r="A191" s="10" t="str">
        <f ca="1">IFERROR(INDEX(MAESTRO!A:A,_xludf.AGGREGATE(15,6,ROW(MAESTRO!$B$3:$B$1000)/((MAESTRO!$B$3:$B$1000="OPA")*(UPPER(MAESTRO!$L$3:$L$1000)="CONFIRMADO")),ROWS($A$3:A191))),"")</f>
        <v/>
      </c>
      <c r="B191" s="10" t="str">
        <f ca="1">IFERROR(INDEX(MAESTRO!B:B,_xludf.AGGREGATE(15,6,ROW(MAESTRO!$B$3:$B$1000)/((MAESTRO!$B$3:$B$1000="OPA")*(UPPER(MAESTRO!$L$3:$L$1000)="CONFIRMADO")),ROWS($A$3:A191))),"")</f>
        <v/>
      </c>
      <c r="C191" s="10" t="str">
        <f ca="1">IFERROR(INDEX(MAESTRO!C:C,_xludf.AGGREGATE(15,6,ROW(MAESTRO!$B$3:$B$1000)/((MAESTRO!$B$3:$B$1000="OPA")*(UPPER(MAESTRO!$L$3:$L$1000)="CONFIRMADO")),ROWS($A$3:A191))),"")</f>
        <v/>
      </c>
      <c r="D191" s="10" t="str">
        <f ca="1">IFERROR(INDEX(MAESTRO!D:D,_xludf.AGGREGATE(15,6,ROW(MAESTRO!$B$3:$B$1000)/((MAESTRO!$B$3:$B$1000="OPA")*(UPPER(MAESTRO!$L$3:$L$1000)="CONFIRMADO")),ROWS($A$3:A191))),"")</f>
        <v/>
      </c>
      <c r="E191" s="10" t="str">
        <f ca="1">IFERROR(INDEX(MAESTRO!E:E,_xludf.AGGREGATE(15,6,ROW(MAESTRO!$B$3:$B$1000)/((MAESTRO!$B$3:$B$1000="OPA")*(UPPER(MAESTRO!$L$3:$L$1000)="CONFIRMADO")),ROWS($A$3:A191))),"")</f>
        <v/>
      </c>
      <c r="F191" s="10" t="str">
        <f ca="1">IFERROR(INDEX(MAESTRO!F:F,_xludf.AGGREGATE(15,6,ROW(MAESTRO!$B$3:$B$1000)/((MAESTRO!$B$3:$B$1000="OPA")*(UPPER(MAESTRO!$L$3:$L$1000)="CONFIRMADO")),ROWS($A$3:A191))),"")</f>
        <v/>
      </c>
      <c r="G191" s="10" t="str">
        <f ca="1">IFERROR(INDEX(MAESTRO!G:G,_xludf.AGGREGATE(15,6,ROW(MAESTRO!$B$3:$B$1000)/((MAESTRO!$B$3:$B$1000="OPA")*(UPPER(MAESTRO!$L$3:$L$1000)="CONFIRMADO")),ROWS($A$3:A191))),"")</f>
        <v/>
      </c>
      <c r="H191" s="10" t="str">
        <f ca="1">IFERROR(INDEX(MAESTRO!H:H,_xludf.AGGREGATE(15,6,ROW(MAESTRO!$B$3:$B$1000)/((MAESTRO!$B$3:$B$1000="OPA")*(UPPER(MAESTRO!$L$3:$L$1000)="CONFIRMADO")),ROWS($A$3:A191))),"")</f>
        <v/>
      </c>
      <c r="I191" s="10" t="str">
        <f ca="1">IFERROR(INDEX(MAESTRO!I:I,_xludf.AGGREGATE(15,6,ROW(MAESTRO!$B$3:$B$1000)/((MAESTRO!$B$3:$B$1000="OPA")*(UPPER(MAESTRO!$L$3:$L$1000)="CONFIRMADO")),ROWS($A$3:A191))),"")</f>
        <v/>
      </c>
      <c r="J191" s="10" t="str">
        <f ca="1">IFERROR(INDEX(MAESTRO!J:J,_xludf.AGGREGATE(15,6,ROW(MAESTRO!$B$3:$B$1000)/((MAESTRO!$B$3:$B$1000="OPA")*(UPPER(MAESTRO!$L$3:$L$1000)="CONFIRMADO")),ROWS($A$3:A191))),"")</f>
        <v/>
      </c>
      <c r="K191" s="10" t="str">
        <f ca="1">IFERROR(INDEX(MAESTRO!K:K,_xludf.AGGREGATE(15,6,ROW(MAESTRO!$B$3:$B$1000)/((MAESTRO!$B$3:$B$1000="OPA")*(UPPER(MAESTRO!$L$3:$L$1000)="CONFIRMADO")),ROWS($A$3:A191))),"")</f>
        <v/>
      </c>
      <c r="L191" s="10" t="str">
        <f ca="1">IFERROR(INDEX(MAESTRO!L:L,_xludf.AGGREGATE(15,6,ROW(MAESTRO!$B$3:$B$1000)/((MAESTRO!$B$3:$B$1000="OPA")*(UPPER(MAESTRO!$L$3:$L$1000)="CONFIRMADO")),ROWS($A$3:A191))),"")</f>
        <v/>
      </c>
      <c r="M191" s="10" t="str">
        <f ca="1">IFERROR(INDEX(MAESTRO!M:M,_xludf.AGGREGATE(15,6,ROW(MAESTRO!$B$3:$B$1000)/((MAESTRO!$B$3:$B$1000="OPA")*(UPPER(MAESTRO!$L$3:$L$1000)="CONFIRMADO")),ROWS($A$3:A191))),"")</f>
        <v/>
      </c>
      <c r="N191" s="10" t="str">
        <f ca="1">IFERROR(INDEX(MAESTRO!N:N,_xludf.AGGREGATE(15,6,ROW(MAESTRO!$B$3:$B$1000)/((MAESTRO!$B$3:$B$1000="OPA")*(UPPER(MAESTRO!$L$3:$L$1000)="CONFIRMADO")),ROWS($A$3:A191))),"")</f>
        <v/>
      </c>
      <c r="O191" s="10" t="str">
        <f ca="1">IFERROR(INDEX(MAESTRO!O:O,_xludf.AGGREGATE(15,6,ROW(MAESTRO!$B$3:$B$1000)/((MAESTRO!$B$3:$B$1000="OPA")*(UPPER(MAESTRO!$L$3:$L$1000)="CONFIRMADO")),ROWS($A$3:A191))),"")</f>
        <v/>
      </c>
      <c r="P191" s="10" t="str">
        <f ca="1">IFERROR(INDEX(MAESTRO!P:P,_xludf.AGGREGATE(15,6,ROW(MAESTRO!$B$3:$B$1000)/((MAESTRO!$B$3:$B$1000="OPA")*(UPPER(MAESTRO!$L$3:$L$1000)="CONFIRMADO")),ROWS($A$3:A191))),"")</f>
        <v/>
      </c>
      <c r="Q191" s="10" t="str">
        <f ca="1">IFERROR(INDEX(MAESTRO!Q:Q,_xludf.AGGREGATE(15,6,ROW(MAESTRO!$B$3:$B$1000)/((MAESTRO!$B$3:$B$1000="OPA")*(UPPER(MAESTRO!$L$3:$L$1000)="CONFIRMADO")),ROWS($A$3:A191))),"")</f>
        <v/>
      </c>
      <c r="R191" s="10" t="str">
        <f ca="1">IFERROR(INDEX(MAESTRO!R:R,_xludf.AGGREGATE(15,6,ROW(MAESTRO!$B$3:$B$1000)/((MAESTRO!$B$3:$B$1000="OPA")*(UPPER(MAESTRO!$L$3:$L$1000)="CONFIRMADO")),ROWS($A$3:A191))),"")</f>
        <v/>
      </c>
      <c r="S191" s="10" t="str">
        <f ca="1">IFERROR(INDEX(MAESTRO!S:S,_xludf.AGGREGATE(15,6,ROW(MAESTRO!$B$3:$B$1000)/((MAESTRO!$B$3:$B$1000="OPA")*(UPPER(MAESTRO!$L$3:$L$1000)="CONFIRMADO")),ROWS($A$3:A191))),"")</f>
        <v/>
      </c>
      <c r="T191" s="10" t="str">
        <f ca="1">IFERROR(INDEX(MAESTRO!T:T,_xludf.AGGREGATE(15,6,ROW(MAESTRO!$B$3:$B$1000)/((MAESTRO!$B$3:$B$1000="OPA")*(UPPER(MAESTRO!$L$3:$L$1000)="CONFIRMADO")),ROWS($A$3:A191))),"")</f>
        <v/>
      </c>
      <c r="U191" s="10" t="str">
        <f ca="1">IFERROR(INDEX(MAESTRO!U:U,_xludf.AGGREGATE(15,6,ROW(MAESTRO!$B$3:$B$1000)/((MAESTRO!$B$3:$B$1000="OPA")*(UPPER(MAESTRO!$L$3:$L$1000)="CONFIRMADO")),ROWS($A$3:A191))),"")</f>
        <v/>
      </c>
      <c r="V191" s="10" t="str">
        <f ca="1">IFERROR(INDEX(MAESTRO!V:V,_xludf.AGGREGATE(15,6,ROW(MAESTRO!$B$3:$B$1000)/((MAESTRO!$B$3:$B$1000="OPA")*(UPPER(MAESTRO!$L$3:$L$1000)="CONFIRMADO")),ROWS($A$3:A191))),"")</f>
        <v/>
      </c>
      <c r="W191" s="10" t="str">
        <f ca="1">IFERROR(INDEX(MAESTRO!W:W,_xludf.AGGREGATE(15,6,ROW(MAESTRO!$B$3:$B$1000)/((MAESTRO!$B$3:$B$1000="OPA")*(UPPER(MAESTRO!$L$3:$L$1000)="CONFIRMADO")),ROWS($A$3:A191))),"")</f>
        <v/>
      </c>
      <c r="X191" s="10" t="str">
        <f ca="1">IFERROR(INDEX(MAESTRO!X:X,_xludf.AGGREGATE(15,6,ROW(MAESTRO!$B$3:$B$1000)/((MAESTRO!$B$3:$B$1000="OPA")*(UPPER(MAESTRO!$L$3:$L$1000)="CONFIRMADO")),ROWS($A$3:A191))),"")</f>
        <v/>
      </c>
    </row>
    <row r="192" spans="1:24" ht="22.05" customHeight="1">
      <c r="A192" s="27" t="str">
        <f ca="1">IFERROR(INDEX(MAESTRO!A:A,_xludf.AGGREGATE(15,6,ROW(MAESTRO!$B$3:$B$1000)/((MAESTRO!$B$3:$B$1000="OPA")*(UPPER(MAESTRO!$L$3:$L$1000)="CONFIRMADO")),ROWS($A$3:A192))),"")</f>
        <v/>
      </c>
      <c r="B192" s="27" t="str">
        <f ca="1">IFERROR(INDEX(MAESTRO!B:B,_xludf.AGGREGATE(15,6,ROW(MAESTRO!$B$3:$B$1000)/((MAESTRO!$B$3:$B$1000="OPA")*(UPPER(MAESTRO!$L$3:$L$1000)="CONFIRMADO")),ROWS($A$3:A192))),"")</f>
        <v/>
      </c>
      <c r="C192" s="27" t="str">
        <f ca="1">IFERROR(INDEX(MAESTRO!C:C,_xludf.AGGREGATE(15,6,ROW(MAESTRO!$B$3:$B$1000)/((MAESTRO!$B$3:$B$1000="OPA")*(UPPER(MAESTRO!$L$3:$L$1000)="CONFIRMADO")),ROWS($A$3:A192))),"")</f>
        <v/>
      </c>
      <c r="D192" s="27" t="str">
        <f ca="1">IFERROR(INDEX(MAESTRO!D:D,_xludf.AGGREGATE(15,6,ROW(MAESTRO!$B$3:$B$1000)/((MAESTRO!$B$3:$B$1000="OPA")*(UPPER(MAESTRO!$L$3:$L$1000)="CONFIRMADO")),ROWS($A$3:A192))),"")</f>
        <v/>
      </c>
      <c r="E192" s="27" t="str">
        <f ca="1">IFERROR(INDEX(MAESTRO!E:E,_xludf.AGGREGATE(15,6,ROW(MAESTRO!$B$3:$B$1000)/((MAESTRO!$B$3:$B$1000="OPA")*(UPPER(MAESTRO!$L$3:$L$1000)="CONFIRMADO")),ROWS($A$3:A192))),"")</f>
        <v/>
      </c>
      <c r="F192" s="27" t="str">
        <f ca="1">IFERROR(INDEX(MAESTRO!F:F,_xludf.AGGREGATE(15,6,ROW(MAESTRO!$B$3:$B$1000)/((MAESTRO!$B$3:$B$1000="OPA")*(UPPER(MAESTRO!$L$3:$L$1000)="CONFIRMADO")),ROWS($A$3:A192))),"")</f>
        <v/>
      </c>
      <c r="G192" s="27" t="str">
        <f ca="1">IFERROR(INDEX(MAESTRO!G:G,_xludf.AGGREGATE(15,6,ROW(MAESTRO!$B$3:$B$1000)/((MAESTRO!$B$3:$B$1000="OPA")*(UPPER(MAESTRO!$L$3:$L$1000)="CONFIRMADO")),ROWS($A$3:A192))),"")</f>
        <v/>
      </c>
      <c r="H192" s="27" t="str">
        <f ca="1">IFERROR(INDEX(MAESTRO!H:H,_xludf.AGGREGATE(15,6,ROW(MAESTRO!$B$3:$B$1000)/((MAESTRO!$B$3:$B$1000="OPA")*(UPPER(MAESTRO!$L$3:$L$1000)="CONFIRMADO")),ROWS($A$3:A192))),"")</f>
        <v/>
      </c>
      <c r="I192" s="27" t="str">
        <f ca="1">IFERROR(INDEX(MAESTRO!I:I,_xludf.AGGREGATE(15,6,ROW(MAESTRO!$B$3:$B$1000)/((MAESTRO!$B$3:$B$1000="OPA")*(UPPER(MAESTRO!$L$3:$L$1000)="CONFIRMADO")),ROWS($A$3:A192))),"")</f>
        <v/>
      </c>
      <c r="J192" s="27" t="str">
        <f ca="1">IFERROR(INDEX(MAESTRO!J:J,_xludf.AGGREGATE(15,6,ROW(MAESTRO!$B$3:$B$1000)/((MAESTRO!$B$3:$B$1000="OPA")*(UPPER(MAESTRO!$L$3:$L$1000)="CONFIRMADO")),ROWS($A$3:A192))),"")</f>
        <v/>
      </c>
      <c r="K192" s="27" t="str">
        <f ca="1">IFERROR(INDEX(MAESTRO!K:K,_xludf.AGGREGATE(15,6,ROW(MAESTRO!$B$3:$B$1000)/((MAESTRO!$B$3:$B$1000="OPA")*(UPPER(MAESTRO!$L$3:$L$1000)="CONFIRMADO")),ROWS($A$3:A192))),"")</f>
        <v/>
      </c>
      <c r="L192" s="27" t="str">
        <f ca="1">IFERROR(INDEX(MAESTRO!L:L,_xludf.AGGREGATE(15,6,ROW(MAESTRO!$B$3:$B$1000)/((MAESTRO!$B$3:$B$1000="OPA")*(UPPER(MAESTRO!$L$3:$L$1000)="CONFIRMADO")),ROWS($A$3:A192))),"")</f>
        <v/>
      </c>
      <c r="M192" s="27" t="str">
        <f ca="1">IFERROR(INDEX(MAESTRO!M:M,_xludf.AGGREGATE(15,6,ROW(MAESTRO!$B$3:$B$1000)/((MAESTRO!$B$3:$B$1000="OPA")*(UPPER(MAESTRO!$L$3:$L$1000)="CONFIRMADO")),ROWS($A$3:A192))),"")</f>
        <v/>
      </c>
      <c r="N192" s="27" t="str">
        <f ca="1">IFERROR(INDEX(MAESTRO!N:N,_xludf.AGGREGATE(15,6,ROW(MAESTRO!$B$3:$B$1000)/((MAESTRO!$B$3:$B$1000="OPA")*(UPPER(MAESTRO!$L$3:$L$1000)="CONFIRMADO")),ROWS($A$3:A192))),"")</f>
        <v/>
      </c>
      <c r="O192" s="27" t="str">
        <f ca="1">IFERROR(INDEX(MAESTRO!O:O,_xludf.AGGREGATE(15,6,ROW(MAESTRO!$B$3:$B$1000)/((MAESTRO!$B$3:$B$1000="OPA")*(UPPER(MAESTRO!$L$3:$L$1000)="CONFIRMADO")),ROWS($A$3:A192))),"")</f>
        <v/>
      </c>
      <c r="P192" s="27" t="str">
        <f ca="1">IFERROR(INDEX(MAESTRO!P:P,_xludf.AGGREGATE(15,6,ROW(MAESTRO!$B$3:$B$1000)/((MAESTRO!$B$3:$B$1000="OPA")*(UPPER(MAESTRO!$L$3:$L$1000)="CONFIRMADO")),ROWS($A$3:A192))),"")</f>
        <v/>
      </c>
      <c r="Q192" s="27" t="str">
        <f ca="1">IFERROR(INDEX(MAESTRO!Q:Q,_xludf.AGGREGATE(15,6,ROW(MAESTRO!$B$3:$B$1000)/((MAESTRO!$B$3:$B$1000="OPA")*(UPPER(MAESTRO!$L$3:$L$1000)="CONFIRMADO")),ROWS($A$3:A192))),"")</f>
        <v/>
      </c>
      <c r="R192" s="27" t="str">
        <f ca="1">IFERROR(INDEX(MAESTRO!R:R,_xludf.AGGREGATE(15,6,ROW(MAESTRO!$B$3:$B$1000)/((MAESTRO!$B$3:$B$1000="OPA")*(UPPER(MAESTRO!$L$3:$L$1000)="CONFIRMADO")),ROWS($A$3:A192))),"")</f>
        <v/>
      </c>
      <c r="S192" s="27" t="str">
        <f ca="1">IFERROR(INDEX(MAESTRO!S:S,_xludf.AGGREGATE(15,6,ROW(MAESTRO!$B$3:$B$1000)/((MAESTRO!$B$3:$B$1000="OPA")*(UPPER(MAESTRO!$L$3:$L$1000)="CONFIRMADO")),ROWS($A$3:A192))),"")</f>
        <v/>
      </c>
      <c r="T192" s="27" t="str">
        <f ca="1">IFERROR(INDEX(MAESTRO!T:T,_xludf.AGGREGATE(15,6,ROW(MAESTRO!$B$3:$B$1000)/((MAESTRO!$B$3:$B$1000="OPA")*(UPPER(MAESTRO!$L$3:$L$1000)="CONFIRMADO")),ROWS($A$3:A192))),"")</f>
        <v/>
      </c>
      <c r="U192" s="27" t="str">
        <f ca="1">IFERROR(INDEX(MAESTRO!U:U,_xludf.AGGREGATE(15,6,ROW(MAESTRO!$B$3:$B$1000)/((MAESTRO!$B$3:$B$1000="OPA")*(UPPER(MAESTRO!$L$3:$L$1000)="CONFIRMADO")),ROWS($A$3:A192))),"")</f>
        <v/>
      </c>
      <c r="V192" s="27" t="str">
        <f ca="1">IFERROR(INDEX(MAESTRO!V:V,_xludf.AGGREGATE(15,6,ROW(MAESTRO!$B$3:$B$1000)/((MAESTRO!$B$3:$B$1000="OPA")*(UPPER(MAESTRO!$L$3:$L$1000)="CONFIRMADO")),ROWS($A$3:A192))),"")</f>
        <v/>
      </c>
      <c r="W192" s="27" t="str">
        <f ca="1">IFERROR(INDEX(MAESTRO!W:W,_xludf.AGGREGATE(15,6,ROW(MAESTRO!$B$3:$B$1000)/((MAESTRO!$B$3:$B$1000="OPA")*(UPPER(MAESTRO!$L$3:$L$1000)="CONFIRMADO")),ROWS($A$3:A192))),"")</f>
        <v/>
      </c>
      <c r="X192" s="27" t="str">
        <f ca="1">IFERROR(INDEX(MAESTRO!X:X,_xludf.AGGREGATE(15,6,ROW(MAESTRO!$B$3:$B$1000)/((MAESTRO!$B$3:$B$1000="OPA")*(UPPER(MAESTRO!$L$3:$L$1000)="CONFIRMADO")),ROWS($A$3:A192))),"")</f>
        <v/>
      </c>
    </row>
    <row r="193" spans="1:24" ht="22.05" customHeight="1">
      <c r="A193" s="10" t="str">
        <f ca="1">IFERROR(INDEX(MAESTRO!A:A,_xludf.AGGREGATE(15,6,ROW(MAESTRO!$B$3:$B$1000)/((MAESTRO!$B$3:$B$1000="OPA")*(UPPER(MAESTRO!$L$3:$L$1000)="CONFIRMADO")),ROWS($A$3:A193))),"")</f>
        <v/>
      </c>
      <c r="B193" s="10" t="str">
        <f ca="1">IFERROR(INDEX(MAESTRO!B:B,_xludf.AGGREGATE(15,6,ROW(MAESTRO!$B$3:$B$1000)/((MAESTRO!$B$3:$B$1000="OPA")*(UPPER(MAESTRO!$L$3:$L$1000)="CONFIRMADO")),ROWS($A$3:A193))),"")</f>
        <v/>
      </c>
      <c r="C193" s="10" t="str">
        <f ca="1">IFERROR(INDEX(MAESTRO!C:C,_xludf.AGGREGATE(15,6,ROW(MAESTRO!$B$3:$B$1000)/((MAESTRO!$B$3:$B$1000="OPA")*(UPPER(MAESTRO!$L$3:$L$1000)="CONFIRMADO")),ROWS($A$3:A193))),"")</f>
        <v/>
      </c>
      <c r="D193" s="10" t="str">
        <f ca="1">IFERROR(INDEX(MAESTRO!D:D,_xludf.AGGREGATE(15,6,ROW(MAESTRO!$B$3:$B$1000)/((MAESTRO!$B$3:$B$1000="OPA")*(UPPER(MAESTRO!$L$3:$L$1000)="CONFIRMADO")),ROWS($A$3:A193))),"")</f>
        <v/>
      </c>
      <c r="E193" s="10" t="str">
        <f ca="1">IFERROR(INDEX(MAESTRO!E:E,_xludf.AGGREGATE(15,6,ROW(MAESTRO!$B$3:$B$1000)/((MAESTRO!$B$3:$B$1000="OPA")*(UPPER(MAESTRO!$L$3:$L$1000)="CONFIRMADO")),ROWS($A$3:A193))),"")</f>
        <v/>
      </c>
      <c r="F193" s="10" t="str">
        <f ca="1">IFERROR(INDEX(MAESTRO!F:F,_xludf.AGGREGATE(15,6,ROW(MAESTRO!$B$3:$B$1000)/((MAESTRO!$B$3:$B$1000="OPA")*(UPPER(MAESTRO!$L$3:$L$1000)="CONFIRMADO")),ROWS($A$3:A193))),"")</f>
        <v/>
      </c>
      <c r="G193" s="10" t="str">
        <f ca="1">IFERROR(INDEX(MAESTRO!G:G,_xludf.AGGREGATE(15,6,ROW(MAESTRO!$B$3:$B$1000)/((MAESTRO!$B$3:$B$1000="OPA")*(UPPER(MAESTRO!$L$3:$L$1000)="CONFIRMADO")),ROWS($A$3:A193))),"")</f>
        <v/>
      </c>
      <c r="H193" s="10" t="str">
        <f ca="1">IFERROR(INDEX(MAESTRO!H:H,_xludf.AGGREGATE(15,6,ROW(MAESTRO!$B$3:$B$1000)/((MAESTRO!$B$3:$B$1000="OPA")*(UPPER(MAESTRO!$L$3:$L$1000)="CONFIRMADO")),ROWS($A$3:A193))),"")</f>
        <v/>
      </c>
      <c r="I193" s="10" t="str">
        <f ca="1">IFERROR(INDEX(MAESTRO!I:I,_xludf.AGGREGATE(15,6,ROW(MAESTRO!$B$3:$B$1000)/((MAESTRO!$B$3:$B$1000="OPA")*(UPPER(MAESTRO!$L$3:$L$1000)="CONFIRMADO")),ROWS($A$3:A193))),"")</f>
        <v/>
      </c>
      <c r="J193" s="10" t="str">
        <f ca="1">IFERROR(INDEX(MAESTRO!J:J,_xludf.AGGREGATE(15,6,ROW(MAESTRO!$B$3:$B$1000)/((MAESTRO!$B$3:$B$1000="OPA")*(UPPER(MAESTRO!$L$3:$L$1000)="CONFIRMADO")),ROWS($A$3:A193))),"")</f>
        <v/>
      </c>
      <c r="K193" s="10" t="str">
        <f ca="1">IFERROR(INDEX(MAESTRO!K:K,_xludf.AGGREGATE(15,6,ROW(MAESTRO!$B$3:$B$1000)/((MAESTRO!$B$3:$B$1000="OPA")*(UPPER(MAESTRO!$L$3:$L$1000)="CONFIRMADO")),ROWS($A$3:A193))),"")</f>
        <v/>
      </c>
      <c r="L193" s="10" t="str">
        <f ca="1">IFERROR(INDEX(MAESTRO!L:L,_xludf.AGGREGATE(15,6,ROW(MAESTRO!$B$3:$B$1000)/((MAESTRO!$B$3:$B$1000="OPA")*(UPPER(MAESTRO!$L$3:$L$1000)="CONFIRMADO")),ROWS($A$3:A193))),"")</f>
        <v/>
      </c>
      <c r="M193" s="10" t="str">
        <f ca="1">IFERROR(INDEX(MAESTRO!M:M,_xludf.AGGREGATE(15,6,ROW(MAESTRO!$B$3:$B$1000)/((MAESTRO!$B$3:$B$1000="OPA")*(UPPER(MAESTRO!$L$3:$L$1000)="CONFIRMADO")),ROWS($A$3:A193))),"")</f>
        <v/>
      </c>
      <c r="N193" s="10" t="str">
        <f ca="1">IFERROR(INDEX(MAESTRO!N:N,_xludf.AGGREGATE(15,6,ROW(MAESTRO!$B$3:$B$1000)/((MAESTRO!$B$3:$B$1000="OPA")*(UPPER(MAESTRO!$L$3:$L$1000)="CONFIRMADO")),ROWS($A$3:A193))),"")</f>
        <v/>
      </c>
      <c r="O193" s="10" t="str">
        <f ca="1">IFERROR(INDEX(MAESTRO!O:O,_xludf.AGGREGATE(15,6,ROW(MAESTRO!$B$3:$B$1000)/((MAESTRO!$B$3:$B$1000="OPA")*(UPPER(MAESTRO!$L$3:$L$1000)="CONFIRMADO")),ROWS($A$3:A193))),"")</f>
        <v/>
      </c>
      <c r="P193" s="10" t="str">
        <f ca="1">IFERROR(INDEX(MAESTRO!P:P,_xludf.AGGREGATE(15,6,ROW(MAESTRO!$B$3:$B$1000)/((MAESTRO!$B$3:$B$1000="OPA")*(UPPER(MAESTRO!$L$3:$L$1000)="CONFIRMADO")),ROWS($A$3:A193))),"")</f>
        <v/>
      </c>
      <c r="Q193" s="10" t="str">
        <f ca="1">IFERROR(INDEX(MAESTRO!Q:Q,_xludf.AGGREGATE(15,6,ROW(MAESTRO!$B$3:$B$1000)/((MAESTRO!$B$3:$B$1000="OPA")*(UPPER(MAESTRO!$L$3:$L$1000)="CONFIRMADO")),ROWS($A$3:A193))),"")</f>
        <v/>
      </c>
      <c r="R193" s="10" t="str">
        <f ca="1">IFERROR(INDEX(MAESTRO!R:R,_xludf.AGGREGATE(15,6,ROW(MAESTRO!$B$3:$B$1000)/((MAESTRO!$B$3:$B$1000="OPA")*(UPPER(MAESTRO!$L$3:$L$1000)="CONFIRMADO")),ROWS($A$3:A193))),"")</f>
        <v/>
      </c>
      <c r="S193" s="10" t="str">
        <f ca="1">IFERROR(INDEX(MAESTRO!S:S,_xludf.AGGREGATE(15,6,ROW(MAESTRO!$B$3:$B$1000)/((MAESTRO!$B$3:$B$1000="OPA")*(UPPER(MAESTRO!$L$3:$L$1000)="CONFIRMADO")),ROWS($A$3:A193))),"")</f>
        <v/>
      </c>
      <c r="T193" s="10" t="str">
        <f ca="1">IFERROR(INDEX(MAESTRO!T:T,_xludf.AGGREGATE(15,6,ROW(MAESTRO!$B$3:$B$1000)/((MAESTRO!$B$3:$B$1000="OPA")*(UPPER(MAESTRO!$L$3:$L$1000)="CONFIRMADO")),ROWS($A$3:A193))),"")</f>
        <v/>
      </c>
      <c r="U193" s="10" t="str">
        <f ca="1">IFERROR(INDEX(MAESTRO!U:U,_xludf.AGGREGATE(15,6,ROW(MAESTRO!$B$3:$B$1000)/((MAESTRO!$B$3:$B$1000="OPA")*(UPPER(MAESTRO!$L$3:$L$1000)="CONFIRMADO")),ROWS($A$3:A193))),"")</f>
        <v/>
      </c>
      <c r="V193" s="10" t="str">
        <f ca="1">IFERROR(INDEX(MAESTRO!V:V,_xludf.AGGREGATE(15,6,ROW(MAESTRO!$B$3:$B$1000)/((MAESTRO!$B$3:$B$1000="OPA")*(UPPER(MAESTRO!$L$3:$L$1000)="CONFIRMADO")),ROWS($A$3:A193))),"")</f>
        <v/>
      </c>
      <c r="W193" s="10" t="str">
        <f ca="1">IFERROR(INDEX(MAESTRO!W:W,_xludf.AGGREGATE(15,6,ROW(MAESTRO!$B$3:$B$1000)/((MAESTRO!$B$3:$B$1000="OPA")*(UPPER(MAESTRO!$L$3:$L$1000)="CONFIRMADO")),ROWS($A$3:A193))),"")</f>
        <v/>
      </c>
      <c r="X193" s="10" t="str">
        <f ca="1">IFERROR(INDEX(MAESTRO!X:X,_xludf.AGGREGATE(15,6,ROW(MAESTRO!$B$3:$B$1000)/((MAESTRO!$B$3:$B$1000="OPA")*(UPPER(MAESTRO!$L$3:$L$1000)="CONFIRMADO")),ROWS($A$3:A193))),"")</f>
        <v/>
      </c>
    </row>
    <row r="194" spans="1:24" ht="22.05" customHeight="1">
      <c r="A194" s="27" t="str">
        <f ca="1">IFERROR(INDEX(MAESTRO!A:A,_xludf.AGGREGATE(15,6,ROW(MAESTRO!$B$3:$B$1000)/((MAESTRO!$B$3:$B$1000="OPA")*(UPPER(MAESTRO!$L$3:$L$1000)="CONFIRMADO")),ROWS($A$3:A194))),"")</f>
        <v/>
      </c>
      <c r="B194" s="27" t="str">
        <f ca="1">IFERROR(INDEX(MAESTRO!B:B,_xludf.AGGREGATE(15,6,ROW(MAESTRO!$B$3:$B$1000)/((MAESTRO!$B$3:$B$1000="OPA")*(UPPER(MAESTRO!$L$3:$L$1000)="CONFIRMADO")),ROWS($A$3:A194))),"")</f>
        <v/>
      </c>
      <c r="C194" s="27" t="str">
        <f ca="1">IFERROR(INDEX(MAESTRO!C:C,_xludf.AGGREGATE(15,6,ROW(MAESTRO!$B$3:$B$1000)/((MAESTRO!$B$3:$B$1000="OPA")*(UPPER(MAESTRO!$L$3:$L$1000)="CONFIRMADO")),ROWS($A$3:A194))),"")</f>
        <v/>
      </c>
      <c r="D194" s="27" t="str">
        <f ca="1">IFERROR(INDEX(MAESTRO!D:D,_xludf.AGGREGATE(15,6,ROW(MAESTRO!$B$3:$B$1000)/((MAESTRO!$B$3:$B$1000="OPA")*(UPPER(MAESTRO!$L$3:$L$1000)="CONFIRMADO")),ROWS($A$3:A194))),"")</f>
        <v/>
      </c>
      <c r="E194" s="27" t="str">
        <f ca="1">IFERROR(INDEX(MAESTRO!E:E,_xludf.AGGREGATE(15,6,ROW(MAESTRO!$B$3:$B$1000)/((MAESTRO!$B$3:$B$1000="OPA")*(UPPER(MAESTRO!$L$3:$L$1000)="CONFIRMADO")),ROWS($A$3:A194))),"")</f>
        <v/>
      </c>
      <c r="F194" s="27" t="str">
        <f ca="1">IFERROR(INDEX(MAESTRO!F:F,_xludf.AGGREGATE(15,6,ROW(MAESTRO!$B$3:$B$1000)/((MAESTRO!$B$3:$B$1000="OPA")*(UPPER(MAESTRO!$L$3:$L$1000)="CONFIRMADO")),ROWS($A$3:A194))),"")</f>
        <v/>
      </c>
      <c r="G194" s="27" t="str">
        <f ca="1">IFERROR(INDEX(MAESTRO!G:G,_xludf.AGGREGATE(15,6,ROW(MAESTRO!$B$3:$B$1000)/((MAESTRO!$B$3:$B$1000="OPA")*(UPPER(MAESTRO!$L$3:$L$1000)="CONFIRMADO")),ROWS($A$3:A194))),"")</f>
        <v/>
      </c>
      <c r="H194" s="27" t="str">
        <f ca="1">IFERROR(INDEX(MAESTRO!H:H,_xludf.AGGREGATE(15,6,ROW(MAESTRO!$B$3:$B$1000)/((MAESTRO!$B$3:$B$1000="OPA")*(UPPER(MAESTRO!$L$3:$L$1000)="CONFIRMADO")),ROWS($A$3:A194))),"")</f>
        <v/>
      </c>
      <c r="I194" s="27" t="str">
        <f ca="1">IFERROR(INDEX(MAESTRO!I:I,_xludf.AGGREGATE(15,6,ROW(MAESTRO!$B$3:$B$1000)/((MAESTRO!$B$3:$B$1000="OPA")*(UPPER(MAESTRO!$L$3:$L$1000)="CONFIRMADO")),ROWS($A$3:A194))),"")</f>
        <v/>
      </c>
      <c r="J194" s="27" t="str">
        <f ca="1">IFERROR(INDEX(MAESTRO!J:J,_xludf.AGGREGATE(15,6,ROW(MAESTRO!$B$3:$B$1000)/((MAESTRO!$B$3:$B$1000="OPA")*(UPPER(MAESTRO!$L$3:$L$1000)="CONFIRMADO")),ROWS($A$3:A194))),"")</f>
        <v/>
      </c>
      <c r="K194" s="27" t="str">
        <f ca="1">IFERROR(INDEX(MAESTRO!K:K,_xludf.AGGREGATE(15,6,ROW(MAESTRO!$B$3:$B$1000)/((MAESTRO!$B$3:$B$1000="OPA")*(UPPER(MAESTRO!$L$3:$L$1000)="CONFIRMADO")),ROWS($A$3:A194))),"")</f>
        <v/>
      </c>
      <c r="L194" s="27" t="str">
        <f ca="1">IFERROR(INDEX(MAESTRO!L:L,_xludf.AGGREGATE(15,6,ROW(MAESTRO!$B$3:$B$1000)/((MAESTRO!$B$3:$B$1000="OPA")*(UPPER(MAESTRO!$L$3:$L$1000)="CONFIRMADO")),ROWS($A$3:A194))),"")</f>
        <v/>
      </c>
      <c r="M194" s="27" t="str">
        <f ca="1">IFERROR(INDEX(MAESTRO!M:M,_xludf.AGGREGATE(15,6,ROW(MAESTRO!$B$3:$B$1000)/((MAESTRO!$B$3:$B$1000="OPA")*(UPPER(MAESTRO!$L$3:$L$1000)="CONFIRMADO")),ROWS($A$3:A194))),"")</f>
        <v/>
      </c>
      <c r="N194" s="27" t="str">
        <f ca="1">IFERROR(INDEX(MAESTRO!N:N,_xludf.AGGREGATE(15,6,ROW(MAESTRO!$B$3:$B$1000)/((MAESTRO!$B$3:$B$1000="OPA")*(UPPER(MAESTRO!$L$3:$L$1000)="CONFIRMADO")),ROWS($A$3:A194))),"")</f>
        <v/>
      </c>
      <c r="O194" s="27" t="str">
        <f ca="1">IFERROR(INDEX(MAESTRO!O:O,_xludf.AGGREGATE(15,6,ROW(MAESTRO!$B$3:$B$1000)/((MAESTRO!$B$3:$B$1000="OPA")*(UPPER(MAESTRO!$L$3:$L$1000)="CONFIRMADO")),ROWS($A$3:A194))),"")</f>
        <v/>
      </c>
      <c r="P194" s="27" t="str">
        <f ca="1">IFERROR(INDEX(MAESTRO!P:P,_xludf.AGGREGATE(15,6,ROW(MAESTRO!$B$3:$B$1000)/((MAESTRO!$B$3:$B$1000="OPA")*(UPPER(MAESTRO!$L$3:$L$1000)="CONFIRMADO")),ROWS($A$3:A194))),"")</f>
        <v/>
      </c>
      <c r="Q194" s="27" t="str">
        <f ca="1">IFERROR(INDEX(MAESTRO!Q:Q,_xludf.AGGREGATE(15,6,ROW(MAESTRO!$B$3:$B$1000)/((MAESTRO!$B$3:$B$1000="OPA")*(UPPER(MAESTRO!$L$3:$L$1000)="CONFIRMADO")),ROWS($A$3:A194))),"")</f>
        <v/>
      </c>
      <c r="R194" s="27" t="str">
        <f ca="1">IFERROR(INDEX(MAESTRO!R:R,_xludf.AGGREGATE(15,6,ROW(MAESTRO!$B$3:$B$1000)/((MAESTRO!$B$3:$B$1000="OPA")*(UPPER(MAESTRO!$L$3:$L$1000)="CONFIRMADO")),ROWS($A$3:A194))),"")</f>
        <v/>
      </c>
      <c r="S194" s="27" t="str">
        <f ca="1">IFERROR(INDEX(MAESTRO!S:S,_xludf.AGGREGATE(15,6,ROW(MAESTRO!$B$3:$B$1000)/((MAESTRO!$B$3:$B$1000="OPA")*(UPPER(MAESTRO!$L$3:$L$1000)="CONFIRMADO")),ROWS($A$3:A194))),"")</f>
        <v/>
      </c>
      <c r="T194" s="27" t="str">
        <f ca="1">IFERROR(INDEX(MAESTRO!T:T,_xludf.AGGREGATE(15,6,ROW(MAESTRO!$B$3:$B$1000)/((MAESTRO!$B$3:$B$1000="OPA")*(UPPER(MAESTRO!$L$3:$L$1000)="CONFIRMADO")),ROWS($A$3:A194))),"")</f>
        <v/>
      </c>
      <c r="U194" s="27" t="str">
        <f ca="1">IFERROR(INDEX(MAESTRO!U:U,_xludf.AGGREGATE(15,6,ROW(MAESTRO!$B$3:$B$1000)/((MAESTRO!$B$3:$B$1000="OPA")*(UPPER(MAESTRO!$L$3:$L$1000)="CONFIRMADO")),ROWS($A$3:A194))),"")</f>
        <v/>
      </c>
      <c r="V194" s="27" t="str">
        <f ca="1">IFERROR(INDEX(MAESTRO!V:V,_xludf.AGGREGATE(15,6,ROW(MAESTRO!$B$3:$B$1000)/((MAESTRO!$B$3:$B$1000="OPA")*(UPPER(MAESTRO!$L$3:$L$1000)="CONFIRMADO")),ROWS($A$3:A194))),"")</f>
        <v/>
      </c>
      <c r="W194" s="27" t="str">
        <f ca="1">IFERROR(INDEX(MAESTRO!W:W,_xludf.AGGREGATE(15,6,ROW(MAESTRO!$B$3:$B$1000)/((MAESTRO!$B$3:$B$1000="OPA")*(UPPER(MAESTRO!$L$3:$L$1000)="CONFIRMADO")),ROWS($A$3:A194))),"")</f>
        <v/>
      </c>
      <c r="X194" s="27" t="str">
        <f ca="1">IFERROR(INDEX(MAESTRO!X:X,_xludf.AGGREGATE(15,6,ROW(MAESTRO!$B$3:$B$1000)/((MAESTRO!$B$3:$B$1000="OPA")*(UPPER(MAESTRO!$L$3:$L$1000)="CONFIRMADO")),ROWS($A$3:A194))),"")</f>
        <v/>
      </c>
    </row>
    <row r="195" spans="1:24" ht="22.05" customHeight="1">
      <c r="A195" s="10" t="str">
        <f ca="1">IFERROR(INDEX(MAESTRO!A:A,_xludf.AGGREGATE(15,6,ROW(MAESTRO!$B$3:$B$1000)/((MAESTRO!$B$3:$B$1000="OPA")*(UPPER(MAESTRO!$L$3:$L$1000)="CONFIRMADO")),ROWS($A$3:A195))),"")</f>
        <v/>
      </c>
      <c r="B195" s="10" t="str">
        <f ca="1">IFERROR(INDEX(MAESTRO!B:B,_xludf.AGGREGATE(15,6,ROW(MAESTRO!$B$3:$B$1000)/((MAESTRO!$B$3:$B$1000="OPA")*(UPPER(MAESTRO!$L$3:$L$1000)="CONFIRMADO")),ROWS($A$3:A195))),"")</f>
        <v/>
      </c>
      <c r="C195" s="10" t="str">
        <f ca="1">IFERROR(INDEX(MAESTRO!C:C,_xludf.AGGREGATE(15,6,ROW(MAESTRO!$B$3:$B$1000)/((MAESTRO!$B$3:$B$1000="OPA")*(UPPER(MAESTRO!$L$3:$L$1000)="CONFIRMADO")),ROWS($A$3:A195))),"")</f>
        <v/>
      </c>
      <c r="D195" s="10" t="str">
        <f ca="1">IFERROR(INDEX(MAESTRO!D:D,_xludf.AGGREGATE(15,6,ROW(MAESTRO!$B$3:$B$1000)/((MAESTRO!$B$3:$B$1000="OPA")*(UPPER(MAESTRO!$L$3:$L$1000)="CONFIRMADO")),ROWS($A$3:A195))),"")</f>
        <v/>
      </c>
      <c r="E195" s="10" t="str">
        <f ca="1">IFERROR(INDEX(MAESTRO!E:E,_xludf.AGGREGATE(15,6,ROW(MAESTRO!$B$3:$B$1000)/((MAESTRO!$B$3:$B$1000="OPA")*(UPPER(MAESTRO!$L$3:$L$1000)="CONFIRMADO")),ROWS($A$3:A195))),"")</f>
        <v/>
      </c>
      <c r="F195" s="10" t="str">
        <f ca="1">IFERROR(INDEX(MAESTRO!F:F,_xludf.AGGREGATE(15,6,ROW(MAESTRO!$B$3:$B$1000)/((MAESTRO!$B$3:$B$1000="OPA")*(UPPER(MAESTRO!$L$3:$L$1000)="CONFIRMADO")),ROWS($A$3:A195))),"")</f>
        <v/>
      </c>
      <c r="G195" s="10" t="str">
        <f ca="1">IFERROR(INDEX(MAESTRO!G:G,_xludf.AGGREGATE(15,6,ROW(MAESTRO!$B$3:$B$1000)/((MAESTRO!$B$3:$B$1000="OPA")*(UPPER(MAESTRO!$L$3:$L$1000)="CONFIRMADO")),ROWS($A$3:A195))),"")</f>
        <v/>
      </c>
      <c r="H195" s="10" t="str">
        <f ca="1">IFERROR(INDEX(MAESTRO!H:H,_xludf.AGGREGATE(15,6,ROW(MAESTRO!$B$3:$B$1000)/((MAESTRO!$B$3:$B$1000="OPA")*(UPPER(MAESTRO!$L$3:$L$1000)="CONFIRMADO")),ROWS($A$3:A195))),"")</f>
        <v/>
      </c>
      <c r="I195" s="10" t="str">
        <f ca="1">IFERROR(INDEX(MAESTRO!I:I,_xludf.AGGREGATE(15,6,ROW(MAESTRO!$B$3:$B$1000)/((MAESTRO!$B$3:$B$1000="OPA")*(UPPER(MAESTRO!$L$3:$L$1000)="CONFIRMADO")),ROWS($A$3:A195))),"")</f>
        <v/>
      </c>
      <c r="J195" s="10" t="str">
        <f ca="1">IFERROR(INDEX(MAESTRO!J:J,_xludf.AGGREGATE(15,6,ROW(MAESTRO!$B$3:$B$1000)/((MAESTRO!$B$3:$B$1000="OPA")*(UPPER(MAESTRO!$L$3:$L$1000)="CONFIRMADO")),ROWS($A$3:A195))),"")</f>
        <v/>
      </c>
      <c r="K195" s="10" t="str">
        <f ca="1">IFERROR(INDEX(MAESTRO!K:K,_xludf.AGGREGATE(15,6,ROW(MAESTRO!$B$3:$B$1000)/((MAESTRO!$B$3:$B$1000="OPA")*(UPPER(MAESTRO!$L$3:$L$1000)="CONFIRMADO")),ROWS($A$3:A195))),"")</f>
        <v/>
      </c>
      <c r="L195" s="10" t="str">
        <f ca="1">IFERROR(INDEX(MAESTRO!L:L,_xludf.AGGREGATE(15,6,ROW(MAESTRO!$B$3:$B$1000)/((MAESTRO!$B$3:$B$1000="OPA")*(UPPER(MAESTRO!$L$3:$L$1000)="CONFIRMADO")),ROWS($A$3:A195))),"")</f>
        <v/>
      </c>
      <c r="M195" s="10" t="str">
        <f ca="1">IFERROR(INDEX(MAESTRO!M:M,_xludf.AGGREGATE(15,6,ROW(MAESTRO!$B$3:$B$1000)/((MAESTRO!$B$3:$B$1000="OPA")*(UPPER(MAESTRO!$L$3:$L$1000)="CONFIRMADO")),ROWS($A$3:A195))),"")</f>
        <v/>
      </c>
      <c r="N195" s="10" t="str">
        <f ca="1">IFERROR(INDEX(MAESTRO!N:N,_xludf.AGGREGATE(15,6,ROW(MAESTRO!$B$3:$B$1000)/((MAESTRO!$B$3:$B$1000="OPA")*(UPPER(MAESTRO!$L$3:$L$1000)="CONFIRMADO")),ROWS($A$3:A195))),"")</f>
        <v/>
      </c>
      <c r="O195" s="10" t="str">
        <f ca="1">IFERROR(INDEX(MAESTRO!O:O,_xludf.AGGREGATE(15,6,ROW(MAESTRO!$B$3:$B$1000)/((MAESTRO!$B$3:$B$1000="OPA")*(UPPER(MAESTRO!$L$3:$L$1000)="CONFIRMADO")),ROWS($A$3:A195))),"")</f>
        <v/>
      </c>
      <c r="P195" s="10" t="str">
        <f ca="1">IFERROR(INDEX(MAESTRO!P:P,_xludf.AGGREGATE(15,6,ROW(MAESTRO!$B$3:$B$1000)/((MAESTRO!$B$3:$B$1000="OPA")*(UPPER(MAESTRO!$L$3:$L$1000)="CONFIRMADO")),ROWS($A$3:A195))),"")</f>
        <v/>
      </c>
      <c r="Q195" s="10" t="str">
        <f ca="1">IFERROR(INDEX(MAESTRO!Q:Q,_xludf.AGGREGATE(15,6,ROW(MAESTRO!$B$3:$B$1000)/((MAESTRO!$B$3:$B$1000="OPA")*(UPPER(MAESTRO!$L$3:$L$1000)="CONFIRMADO")),ROWS($A$3:A195))),"")</f>
        <v/>
      </c>
      <c r="R195" s="10" t="str">
        <f ca="1">IFERROR(INDEX(MAESTRO!R:R,_xludf.AGGREGATE(15,6,ROW(MAESTRO!$B$3:$B$1000)/((MAESTRO!$B$3:$B$1000="OPA")*(UPPER(MAESTRO!$L$3:$L$1000)="CONFIRMADO")),ROWS($A$3:A195))),"")</f>
        <v/>
      </c>
      <c r="S195" s="10" t="str">
        <f ca="1">IFERROR(INDEX(MAESTRO!S:S,_xludf.AGGREGATE(15,6,ROW(MAESTRO!$B$3:$B$1000)/((MAESTRO!$B$3:$B$1000="OPA")*(UPPER(MAESTRO!$L$3:$L$1000)="CONFIRMADO")),ROWS($A$3:A195))),"")</f>
        <v/>
      </c>
      <c r="T195" s="10" t="str">
        <f ca="1">IFERROR(INDEX(MAESTRO!T:T,_xludf.AGGREGATE(15,6,ROW(MAESTRO!$B$3:$B$1000)/((MAESTRO!$B$3:$B$1000="OPA")*(UPPER(MAESTRO!$L$3:$L$1000)="CONFIRMADO")),ROWS($A$3:A195))),"")</f>
        <v/>
      </c>
      <c r="U195" s="10" t="str">
        <f ca="1">IFERROR(INDEX(MAESTRO!U:U,_xludf.AGGREGATE(15,6,ROW(MAESTRO!$B$3:$B$1000)/((MAESTRO!$B$3:$B$1000="OPA")*(UPPER(MAESTRO!$L$3:$L$1000)="CONFIRMADO")),ROWS($A$3:A195))),"")</f>
        <v/>
      </c>
      <c r="V195" s="10" t="str">
        <f ca="1">IFERROR(INDEX(MAESTRO!V:V,_xludf.AGGREGATE(15,6,ROW(MAESTRO!$B$3:$B$1000)/((MAESTRO!$B$3:$B$1000="OPA")*(UPPER(MAESTRO!$L$3:$L$1000)="CONFIRMADO")),ROWS($A$3:A195))),"")</f>
        <v/>
      </c>
      <c r="W195" s="10" t="str">
        <f ca="1">IFERROR(INDEX(MAESTRO!W:W,_xludf.AGGREGATE(15,6,ROW(MAESTRO!$B$3:$B$1000)/((MAESTRO!$B$3:$B$1000="OPA")*(UPPER(MAESTRO!$L$3:$L$1000)="CONFIRMADO")),ROWS($A$3:A195))),"")</f>
        <v/>
      </c>
      <c r="X195" s="10" t="str">
        <f ca="1">IFERROR(INDEX(MAESTRO!X:X,_xludf.AGGREGATE(15,6,ROW(MAESTRO!$B$3:$B$1000)/((MAESTRO!$B$3:$B$1000="OPA")*(UPPER(MAESTRO!$L$3:$L$1000)="CONFIRMADO")),ROWS($A$3:A195))),"")</f>
        <v/>
      </c>
    </row>
    <row r="196" spans="1:24" ht="22.05" customHeight="1">
      <c r="A196" s="27" t="str">
        <f ca="1">IFERROR(INDEX(MAESTRO!A:A,_xludf.AGGREGATE(15,6,ROW(MAESTRO!$B$3:$B$1000)/((MAESTRO!$B$3:$B$1000="OPA")*(UPPER(MAESTRO!$L$3:$L$1000)="CONFIRMADO")),ROWS($A$3:A196))),"")</f>
        <v/>
      </c>
      <c r="B196" s="27" t="str">
        <f ca="1">IFERROR(INDEX(MAESTRO!B:B,_xludf.AGGREGATE(15,6,ROW(MAESTRO!$B$3:$B$1000)/((MAESTRO!$B$3:$B$1000="OPA")*(UPPER(MAESTRO!$L$3:$L$1000)="CONFIRMADO")),ROWS($A$3:A196))),"")</f>
        <v/>
      </c>
      <c r="C196" s="27" t="str">
        <f ca="1">IFERROR(INDEX(MAESTRO!C:C,_xludf.AGGREGATE(15,6,ROW(MAESTRO!$B$3:$B$1000)/((MAESTRO!$B$3:$B$1000="OPA")*(UPPER(MAESTRO!$L$3:$L$1000)="CONFIRMADO")),ROWS($A$3:A196))),"")</f>
        <v/>
      </c>
      <c r="D196" s="27" t="str">
        <f ca="1">IFERROR(INDEX(MAESTRO!D:D,_xludf.AGGREGATE(15,6,ROW(MAESTRO!$B$3:$B$1000)/((MAESTRO!$B$3:$B$1000="OPA")*(UPPER(MAESTRO!$L$3:$L$1000)="CONFIRMADO")),ROWS($A$3:A196))),"")</f>
        <v/>
      </c>
      <c r="E196" s="27" t="str">
        <f ca="1">IFERROR(INDEX(MAESTRO!E:E,_xludf.AGGREGATE(15,6,ROW(MAESTRO!$B$3:$B$1000)/((MAESTRO!$B$3:$B$1000="OPA")*(UPPER(MAESTRO!$L$3:$L$1000)="CONFIRMADO")),ROWS($A$3:A196))),"")</f>
        <v/>
      </c>
      <c r="F196" s="27" t="str">
        <f ca="1">IFERROR(INDEX(MAESTRO!F:F,_xludf.AGGREGATE(15,6,ROW(MAESTRO!$B$3:$B$1000)/((MAESTRO!$B$3:$B$1000="OPA")*(UPPER(MAESTRO!$L$3:$L$1000)="CONFIRMADO")),ROWS($A$3:A196))),"")</f>
        <v/>
      </c>
      <c r="G196" s="27" t="str">
        <f ca="1">IFERROR(INDEX(MAESTRO!G:G,_xludf.AGGREGATE(15,6,ROW(MAESTRO!$B$3:$B$1000)/((MAESTRO!$B$3:$B$1000="OPA")*(UPPER(MAESTRO!$L$3:$L$1000)="CONFIRMADO")),ROWS($A$3:A196))),"")</f>
        <v/>
      </c>
      <c r="H196" s="27" t="str">
        <f ca="1">IFERROR(INDEX(MAESTRO!H:H,_xludf.AGGREGATE(15,6,ROW(MAESTRO!$B$3:$B$1000)/((MAESTRO!$B$3:$B$1000="OPA")*(UPPER(MAESTRO!$L$3:$L$1000)="CONFIRMADO")),ROWS($A$3:A196))),"")</f>
        <v/>
      </c>
      <c r="I196" s="27" t="str">
        <f ca="1">IFERROR(INDEX(MAESTRO!I:I,_xludf.AGGREGATE(15,6,ROW(MAESTRO!$B$3:$B$1000)/((MAESTRO!$B$3:$B$1000="OPA")*(UPPER(MAESTRO!$L$3:$L$1000)="CONFIRMADO")),ROWS($A$3:A196))),"")</f>
        <v/>
      </c>
      <c r="J196" s="27" t="str">
        <f ca="1">IFERROR(INDEX(MAESTRO!J:J,_xludf.AGGREGATE(15,6,ROW(MAESTRO!$B$3:$B$1000)/((MAESTRO!$B$3:$B$1000="OPA")*(UPPER(MAESTRO!$L$3:$L$1000)="CONFIRMADO")),ROWS($A$3:A196))),"")</f>
        <v/>
      </c>
      <c r="K196" s="27" t="str">
        <f ca="1">IFERROR(INDEX(MAESTRO!K:K,_xludf.AGGREGATE(15,6,ROW(MAESTRO!$B$3:$B$1000)/((MAESTRO!$B$3:$B$1000="OPA")*(UPPER(MAESTRO!$L$3:$L$1000)="CONFIRMADO")),ROWS($A$3:A196))),"")</f>
        <v/>
      </c>
      <c r="L196" s="27" t="str">
        <f ca="1">IFERROR(INDEX(MAESTRO!L:L,_xludf.AGGREGATE(15,6,ROW(MAESTRO!$B$3:$B$1000)/((MAESTRO!$B$3:$B$1000="OPA")*(UPPER(MAESTRO!$L$3:$L$1000)="CONFIRMADO")),ROWS($A$3:A196))),"")</f>
        <v/>
      </c>
      <c r="M196" s="27" t="str">
        <f ca="1">IFERROR(INDEX(MAESTRO!M:M,_xludf.AGGREGATE(15,6,ROW(MAESTRO!$B$3:$B$1000)/((MAESTRO!$B$3:$B$1000="OPA")*(UPPER(MAESTRO!$L$3:$L$1000)="CONFIRMADO")),ROWS($A$3:A196))),"")</f>
        <v/>
      </c>
      <c r="N196" s="27" t="str">
        <f ca="1">IFERROR(INDEX(MAESTRO!N:N,_xludf.AGGREGATE(15,6,ROW(MAESTRO!$B$3:$B$1000)/((MAESTRO!$B$3:$B$1000="OPA")*(UPPER(MAESTRO!$L$3:$L$1000)="CONFIRMADO")),ROWS($A$3:A196))),"")</f>
        <v/>
      </c>
      <c r="O196" s="27" t="str">
        <f ca="1">IFERROR(INDEX(MAESTRO!O:O,_xludf.AGGREGATE(15,6,ROW(MAESTRO!$B$3:$B$1000)/((MAESTRO!$B$3:$B$1000="OPA")*(UPPER(MAESTRO!$L$3:$L$1000)="CONFIRMADO")),ROWS($A$3:A196))),"")</f>
        <v/>
      </c>
      <c r="P196" s="27" t="str">
        <f ca="1">IFERROR(INDEX(MAESTRO!P:P,_xludf.AGGREGATE(15,6,ROW(MAESTRO!$B$3:$B$1000)/((MAESTRO!$B$3:$B$1000="OPA")*(UPPER(MAESTRO!$L$3:$L$1000)="CONFIRMADO")),ROWS($A$3:A196))),"")</f>
        <v/>
      </c>
      <c r="Q196" s="27" t="str">
        <f ca="1">IFERROR(INDEX(MAESTRO!Q:Q,_xludf.AGGREGATE(15,6,ROW(MAESTRO!$B$3:$B$1000)/((MAESTRO!$B$3:$B$1000="OPA")*(UPPER(MAESTRO!$L$3:$L$1000)="CONFIRMADO")),ROWS($A$3:A196))),"")</f>
        <v/>
      </c>
      <c r="R196" s="27" t="str">
        <f ca="1">IFERROR(INDEX(MAESTRO!R:R,_xludf.AGGREGATE(15,6,ROW(MAESTRO!$B$3:$B$1000)/((MAESTRO!$B$3:$B$1000="OPA")*(UPPER(MAESTRO!$L$3:$L$1000)="CONFIRMADO")),ROWS($A$3:A196))),"")</f>
        <v/>
      </c>
      <c r="S196" s="27" t="str">
        <f ca="1">IFERROR(INDEX(MAESTRO!S:S,_xludf.AGGREGATE(15,6,ROW(MAESTRO!$B$3:$B$1000)/((MAESTRO!$B$3:$B$1000="OPA")*(UPPER(MAESTRO!$L$3:$L$1000)="CONFIRMADO")),ROWS($A$3:A196))),"")</f>
        <v/>
      </c>
      <c r="T196" s="27" t="str">
        <f ca="1">IFERROR(INDEX(MAESTRO!T:T,_xludf.AGGREGATE(15,6,ROW(MAESTRO!$B$3:$B$1000)/((MAESTRO!$B$3:$B$1000="OPA")*(UPPER(MAESTRO!$L$3:$L$1000)="CONFIRMADO")),ROWS($A$3:A196))),"")</f>
        <v/>
      </c>
      <c r="U196" s="27" t="str">
        <f ca="1">IFERROR(INDEX(MAESTRO!U:U,_xludf.AGGREGATE(15,6,ROW(MAESTRO!$B$3:$B$1000)/((MAESTRO!$B$3:$B$1000="OPA")*(UPPER(MAESTRO!$L$3:$L$1000)="CONFIRMADO")),ROWS($A$3:A196))),"")</f>
        <v/>
      </c>
      <c r="V196" s="27" t="str">
        <f ca="1">IFERROR(INDEX(MAESTRO!V:V,_xludf.AGGREGATE(15,6,ROW(MAESTRO!$B$3:$B$1000)/((MAESTRO!$B$3:$B$1000="OPA")*(UPPER(MAESTRO!$L$3:$L$1000)="CONFIRMADO")),ROWS($A$3:A196))),"")</f>
        <v/>
      </c>
      <c r="W196" s="27" t="str">
        <f ca="1">IFERROR(INDEX(MAESTRO!W:W,_xludf.AGGREGATE(15,6,ROW(MAESTRO!$B$3:$B$1000)/((MAESTRO!$B$3:$B$1000="OPA")*(UPPER(MAESTRO!$L$3:$L$1000)="CONFIRMADO")),ROWS($A$3:A196))),"")</f>
        <v/>
      </c>
      <c r="X196" s="27" t="str">
        <f ca="1">IFERROR(INDEX(MAESTRO!X:X,_xludf.AGGREGATE(15,6,ROW(MAESTRO!$B$3:$B$1000)/((MAESTRO!$B$3:$B$1000="OPA")*(UPPER(MAESTRO!$L$3:$L$1000)="CONFIRMADO")),ROWS($A$3:A196))),"")</f>
        <v/>
      </c>
    </row>
    <row r="197" spans="1:24" ht="22.05" customHeight="1">
      <c r="A197" s="10" t="str">
        <f ca="1">IFERROR(INDEX(MAESTRO!A:A,_xludf.AGGREGATE(15,6,ROW(MAESTRO!$B$3:$B$1000)/((MAESTRO!$B$3:$B$1000="OPA")*(UPPER(MAESTRO!$L$3:$L$1000)="CONFIRMADO")),ROWS($A$3:A197))),"")</f>
        <v/>
      </c>
      <c r="B197" s="10" t="str">
        <f ca="1">IFERROR(INDEX(MAESTRO!B:B,_xludf.AGGREGATE(15,6,ROW(MAESTRO!$B$3:$B$1000)/((MAESTRO!$B$3:$B$1000="OPA")*(UPPER(MAESTRO!$L$3:$L$1000)="CONFIRMADO")),ROWS($A$3:A197))),"")</f>
        <v/>
      </c>
      <c r="C197" s="10" t="str">
        <f ca="1">IFERROR(INDEX(MAESTRO!C:C,_xludf.AGGREGATE(15,6,ROW(MAESTRO!$B$3:$B$1000)/((MAESTRO!$B$3:$B$1000="OPA")*(UPPER(MAESTRO!$L$3:$L$1000)="CONFIRMADO")),ROWS($A$3:A197))),"")</f>
        <v/>
      </c>
      <c r="D197" s="10" t="str">
        <f ca="1">IFERROR(INDEX(MAESTRO!D:D,_xludf.AGGREGATE(15,6,ROW(MAESTRO!$B$3:$B$1000)/((MAESTRO!$B$3:$B$1000="OPA")*(UPPER(MAESTRO!$L$3:$L$1000)="CONFIRMADO")),ROWS($A$3:A197))),"")</f>
        <v/>
      </c>
      <c r="E197" s="10" t="str">
        <f ca="1">IFERROR(INDEX(MAESTRO!E:E,_xludf.AGGREGATE(15,6,ROW(MAESTRO!$B$3:$B$1000)/((MAESTRO!$B$3:$B$1000="OPA")*(UPPER(MAESTRO!$L$3:$L$1000)="CONFIRMADO")),ROWS($A$3:A197))),"")</f>
        <v/>
      </c>
      <c r="F197" s="10" t="str">
        <f ca="1">IFERROR(INDEX(MAESTRO!F:F,_xludf.AGGREGATE(15,6,ROW(MAESTRO!$B$3:$B$1000)/((MAESTRO!$B$3:$B$1000="OPA")*(UPPER(MAESTRO!$L$3:$L$1000)="CONFIRMADO")),ROWS($A$3:A197))),"")</f>
        <v/>
      </c>
      <c r="G197" s="10" t="str">
        <f ca="1">IFERROR(INDEX(MAESTRO!G:G,_xludf.AGGREGATE(15,6,ROW(MAESTRO!$B$3:$B$1000)/((MAESTRO!$B$3:$B$1000="OPA")*(UPPER(MAESTRO!$L$3:$L$1000)="CONFIRMADO")),ROWS($A$3:A197))),"")</f>
        <v/>
      </c>
      <c r="H197" s="10" t="str">
        <f ca="1">IFERROR(INDEX(MAESTRO!H:H,_xludf.AGGREGATE(15,6,ROW(MAESTRO!$B$3:$B$1000)/((MAESTRO!$B$3:$B$1000="OPA")*(UPPER(MAESTRO!$L$3:$L$1000)="CONFIRMADO")),ROWS($A$3:A197))),"")</f>
        <v/>
      </c>
      <c r="I197" s="10" t="str">
        <f ca="1">IFERROR(INDEX(MAESTRO!I:I,_xludf.AGGREGATE(15,6,ROW(MAESTRO!$B$3:$B$1000)/((MAESTRO!$B$3:$B$1000="OPA")*(UPPER(MAESTRO!$L$3:$L$1000)="CONFIRMADO")),ROWS($A$3:A197))),"")</f>
        <v/>
      </c>
      <c r="J197" s="10" t="str">
        <f ca="1">IFERROR(INDEX(MAESTRO!J:J,_xludf.AGGREGATE(15,6,ROW(MAESTRO!$B$3:$B$1000)/((MAESTRO!$B$3:$B$1000="OPA")*(UPPER(MAESTRO!$L$3:$L$1000)="CONFIRMADO")),ROWS($A$3:A197))),"")</f>
        <v/>
      </c>
      <c r="K197" s="10" t="str">
        <f ca="1">IFERROR(INDEX(MAESTRO!K:K,_xludf.AGGREGATE(15,6,ROW(MAESTRO!$B$3:$B$1000)/((MAESTRO!$B$3:$B$1000="OPA")*(UPPER(MAESTRO!$L$3:$L$1000)="CONFIRMADO")),ROWS($A$3:A197))),"")</f>
        <v/>
      </c>
      <c r="L197" s="10" t="str">
        <f ca="1">IFERROR(INDEX(MAESTRO!L:L,_xludf.AGGREGATE(15,6,ROW(MAESTRO!$B$3:$B$1000)/((MAESTRO!$B$3:$B$1000="OPA")*(UPPER(MAESTRO!$L$3:$L$1000)="CONFIRMADO")),ROWS($A$3:A197))),"")</f>
        <v/>
      </c>
      <c r="M197" s="10" t="str">
        <f ca="1">IFERROR(INDEX(MAESTRO!M:M,_xludf.AGGREGATE(15,6,ROW(MAESTRO!$B$3:$B$1000)/((MAESTRO!$B$3:$B$1000="OPA")*(UPPER(MAESTRO!$L$3:$L$1000)="CONFIRMADO")),ROWS($A$3:A197))),"")</f>
        <v/>
      </c>
      <c r="N197" s="10" t="str">
        <f ca="1">IFERROR(INDEX(MAESTRO!N:N,_xludf.AGGREGATE(15,6,ROW(MAESTRO!$B$3:$B$1000)/((MAESTRO!$B$3:$B$1000="OPA")*(UPPER(MAESTRO!$L$3:$L$1000)="CONFIRMADO")),ROWS($A$3:A197))),"")</f>
        <v/>
      </c>
      <c r="O197" s="10" t="str">
        <f ca="1">IFERROR(INDEX(MAESTRO!O:O,_xludf.AGGREGATE(15,6,ROW(MAESTRO!$B$3:$B$1000)/((MAESTRO!$B$3:$B$1000="OPA")*(UPPER(MAESTRO!$L$3:$L$1000)="CONFIRMADO")),ROWS($A$3:A197))),"")</f>
        <v/>
      </c>
      <c r="P197" s="10" t="str">
        <f ca="1">IFERROR(INDEX(MAESTRO!P:P,_xludf.AGGREGATE(15,6,ROW(MAESTRO!$B$3:$B$1000)/((MAESTRO!$B$3:$B$1000="OPA")*(UPPER(MAESTRO!$L$3:$L$1000)="CONFIRMADO")),ROWS($A$3:A197))),"")</f>
        <v/>
      </c>
      <c r="Q197" s="10" t="str">
        <f ca="1">IFERROR(INDEX(MAESTRO!Q:Q,_xludf.AGGREGATE(15,6,ROW(MAESTRO!$B$3:$B$1000)/((MAESTRO!$B$3:$B$1000="OPA")*(UPPER(MAESTRO!$L$3:$L$1000)="CONFIRMADO")),ROWS($A$3:A197))),"")</f>
        <v/>
      </c>
      <c r="R197" s="10" t="str">
        <f ca="1">IFERROR(INDEX(MAESTRO!R:R,_xludf.AGGREGATE(15,6,ROW(MAESTRO!$B$3:$B$1000)/((MAESTRO!$B$3:$B$1000="OPA")*(UPPER(MAESTRO!$L$3:$L$1000)="CONFIRMADO")),ROWS($A$3:A197))),"")</f>
        <v/>
      </c>
      <c r="S197" s="10" t="str">
        <f ca="1">IFERROR(INDEX(MAESTRO!S:S,_xludf.AGGREGATE(15,6,ROW(MAESTRO!$B$3:$B$1000)/((MAESTRO!$B$3:$B$1000="OPA")*(UPPER(MAESTRO!$L$3:$L$1000)="CONFIRMADO")),ROWS($A$3:A197))),"")</f>
        <v/>
      </c>
      <c r="T197" s="10" t="str">
        <f ca="1">IFERROR(INDEX(MAESTRO!T:T,_xludf.AGGREGATE(15,6,ROW(MAESTRO!$B$3:$B$1000)/((MAESTRO!$B$3:$B$1000="OPA")*(UPPER(MAESTRO!$L$3:$L$1000)="CONFIRMADO")),ROWS($A$3:A197))),"")</f>
        <v/>
      </c>
      <c r="U197" s="10" t="str">
        <f ca="1">IFERROR(INDEX(MAESTRO!U:U,_xludf.AGGREGATE(15,6,ROW(MAESTRO!$B$3:$B$1000)/((MAESTRO!$B$3:$B$1000="OPA")*(UPPER(MAESTRO!$L$3:$L$1000)="CONFIRMADO")),ROWS($A$3:A197))),"")</f>
        <v/>
      </c>
      <c r="V197" s="10" t="str">
        <f ca="1">IFERROR(INDEX(MAESTRO!V:V,_xludf.AGGREGATE(15,6,ROW(MAESTRO!$B$3:$B$1000)/((MAESTRO!$B$3:$B$1000="OPA")*(UPPER(MAESTRO!$L$3:$L$1000)="CONFIRMADO")),ROWS($A$3:A197))),"")</f>
        <v/>
      </c>
      <c r="W197" s="10" t="str">
        <f ca="1">IFERROR(INDEX(MAESTRO!W:W,_xludf.AGGREGATE(15,6,ROW(MAESTRO!$B$3:$B$1000)/((MAESTRO!$B$3:$B$1000="OPA")*(UPPER(MAESTRO!$L$3:$L$1000)="CONFIRMADO")),ROWS($A$3:A197))),"")</f>
        <v/>
      </c>
      <c r="X197" s="10" t="str">
        <f ca="1">IFERROR(INDEX(MAESTRO!X:X,_xludf.AGGREGATE(15,6,ROW(MAESTRO!$B$3:$B$1000)/((MAESTRO!$B$3:$B$1000="OPA")*(UPPER(MAESTRO!$L$3:$L$1000)="CONFIRMADO")),ROWS($A$3:A197))),"")</f>
        <v/>
      </c>
    </row>
    <row r="198" spans="1:24" ht="22.05" customHeight="1">
      <c r="A198" s="27" t="str">
        <f ca="1">IFERROR(INDEX(MAESTRO!A:A,_xludf.AGGREGATE(15,6,ROW(MAESTRO!$B$3:$B$1000)/((MAESTRO!$B$3:$B$1000="OPA")*(UPPER(MAESTRO!$L$3:$L$1000)="CONFIRMADO")),ROWS($A$3:A198))),"")</f>
        <v/>
      </c>
      <c r="B198" s="27" t="str">
        <f ca="1">IFERROR(INDEX(MAESTRO!B:B,_xludf.AGGREGATE(15,6,ROW(MAESTRO!$B$3:$B$1000)/((MAESTRO!$B$3:$B$1000="OPA")*(UPPER(MAESTRO!$L$3:$L$1000)="CONFIRMADO")),ROWS($A$3:A198))),"")</f>
        <v/>
      </c>
      <c r="C198" s="27" t="str">
        <f ca="1">IFERROR(INDEX(MAESTRO!C:C,_xludf.AGGREGATE(15,6,ROW(MAESTRO!$B$3:$B$1000)/((MAESTRO!$B$3:$B$1000="OPA")*(UPPER(MAESTRO!$L$3:$L$1000)="CONFIRMADO")),ROWS($A$3:A198))),"")</f>
        <v/>
      </c>
      <c r="D198" s="27" t="str">
        <f ca="1">IFERROR(INDEX(MAESTRO!D:D,_xludf.AGGREGATE(15,6,ROW(MAESTRO!$B$3:$B$1000)/((MAESTRO!$B$3:$B$1000="OPA")*(UPPER(MAESTRO!$L$3:$L$1000)="CONFIRMADO")),ROWS($A$3:A198))),"")</f>
        <v/>
      </c>
      <c r="E198" s="27" t="str">
        <f ca="1">IFERROR(INDEX(MAESTRO!E:E,_xludf.AGGREGATE(15,6,ROW(MAESTRO!$B$3:$B$1000)/((MAESTRO!$B$3:$B$1000="OPA")*(UPPER(MAESTRO!$L$3:$L$1000)="CONFIRMADO")),ROWS($A$3:A198))),"")</f>
        <v/>
      </c>
      <c r="F198" s="27" t="str">
        <f ca="1">IFERROR(INDEX(MAESTRO!F:F,_xludf.AGGREGATE(15,6,ROW(MAESTRO!$B$3:$B$1000)/((MAESTRO!$B$3:$B$1000="OPA")*(UPPER(MAESTRO!$L$3:$L$1000)="CONFIRMADO")),ROWS($A$3:A198))),"")</f>
        <v/>
      </c>
      <c r="G198" s="27" t="str">
        <f ca="1">IFERROR(INDEX(MAESTRO!G:G,_xludf.AGGREGATE(15,6,ROW(MAESTRO!$B$3:$B$1000)/((MAESTRO!$B$3:$B$1000="OPA")*(UPPER(MAESTRO!$L$3:$L$1000)="CONFIRMADO")),ROWS($A$3:A198))),"")</f>
        <v/>
      </c>
      <c r="H198" s="27" t="str">
        <f ca="1">IFERROR(INDEX(MAESTRO!H:H,_xludf.AGGREGATE(15,6,ROW(MAESTRO!$B$3:$B$1000)/((MAESTRO!$B$3:$B$1000="OPA")*(UPPER(MAESTRO!$L$3:$L$1000)="CONFIRMADO")),ROWS($A$3:A198))),"")</f>
        <v/>
      </c>
      <c r="I198" s="27" t="str">
        <f ca="1">IFERROR(INDEX(MAESTRO!I:I,_xludf.AGGREGATE(15,6,ROW(MAESTRO!$B$3:$B$1000)/((MAESTRO!$B$3:$B$1000="OPA")*(UPPER(MAESTRO!$L$3:$L$1000)="CONFIRMADO")),ROWS($A$3:A198))),"")</f>
        <v/>
      </c>
      <c r="J198" s="27" t="str">
        <f ca="1">IFERROR(INDEX(MAESTRO!J:J,_xludf.AGGREGATE(15,6,ROW(MAESTRO!$B$3:$B$1000)/((MAESTRO!$B$3:$B$1000="OPA")*(UPPER(MAESTRO!$L$3:$L$1000)="CONFIRMADO")),ROWS($A$3:A198))),"")</f>
        <v/>
      </c>
      <c r="K198" s="27" t="str">
        <f ca="1">IFERROR(INDEX(MAESTRO!K:K,_xludf.AGGREGATE(15,6,ROW(MAESTRO!$B$3:$B$1000)/((MAESTRO!$B$3:$B$1000="OPA")*(UPPER(MAESTRO!$L$3:$L$1000)="CONFIRMADO")),ROWS($A$3:A198))),"")</f>
        <v/>
      </c>
      <c r="L198" s="27" t="str">
        <f ca="1">IFERROR(INDEX(MAESTRO!L:L,_xludf.AGGREGATE(15,6,ROW(MAESTRO!$B$3:$B$1000)/((MAESTRO!$B$3:$B$1000="OPA")*(UPPER(MAESTRO!$L$3:$L$1000)="CONFIRMADO")),ROWS($A$3:A198))),"")</f>
        <v/>
      </c>
      <c r="M198" s="27" t="str">
        <f ca="1">IFERROR(INDEX(MAESTRO!M:M,_xludf.AGGREGATE(15,6,ROW(MAESTRO!$B$3:$B$1000)/((MAESTRO!$B$3:$B$1000="OPA")*(UPPER(MAESTRO!$L$3:$L$1000)="CONFIRMADO")),ROWS($A$3:A198))),"")</f>
        <v/>
      </c>
      <c r="N198" s="27" t="str">
        <f ca="1">IFERROR(INDEX(MAESTRO!N:N,_xludf.AGGREGATE(15,6,ROW(MAESTRO!$B$3:$B$1000)/((MAESTRO!$B$3:$B$1000="OPA")*(UPPER(MAESTRO!$L$3:$L$1000)="CONFIRMADO")),ROWS($A$3:A198))),"")</f>
        <v/>
      </c>
      <c r="O198" s="27" t="str">
        <f ca="1">IFERROR(INDEX(MAESTRO!O:O,_xludf.AGGREGATE(15,6,ROW(MAESTRO!$B$3:$B$1000)/((MAESTRO!$B$3:$B$1000="OPA")*(UPPER(MAESTRO!$L$3:$L$1000)="CONFIRMADO")),ROWS($A$3:A198))),"")</f>
        <v/>
      </c>
      <c r="P198" s="27" t="str">
        <f ca="1">IFERROR(INDEX(MAESTRO!P:P,_xludf.AGGREGATE(15,6,ROW(MAESTRO!$B$3:$B$1000)/((MAESTRO!$B$3:$B$1000="OPA")*(UPPER(MAESTRO!$L$3:$L$1000)="CONFIRMADO")),ROWS($A$3:A198))),"")</f>
        <v/>
      </c>
      <c r="Q198" s="27" t="str">
        <f ca="1">IFERROR(INDEX(MAESTRO!Q:Q,_xludf.AGGREGATE(15,6,ROW(MAESTRO!$B$3:$B$1000)/((MAESTRO!$B$3:$B$1000="OPA")*(UPPER(MAESTRO!$L$3:$L$1000)="CONFIRMADO")),ROWS($A$3:A198))),"")</f>
        <v/>
      </c>
      <c r="R198" s="27" t="str">
        <f ca="1">IFERROR(INDEX(MAESTRO!R:R,_xludf.AGGREGATE(15,6,ROW(MAESTRO!$B$3:$B$1000)/((MAESTRO!$B$3:$B$1000="OPA")*(UPPER(MAESTRO!$L$3:$L$1000)="CONFIRMADO")),ROWS($A$3:A198))),"")</f>
        <v/>
      </c>
      <c r="S198" s="27" t="str">
        <f ca="1">IFERROR(INDEX(MAESTRO!S:S,_xludf.AGGREGATE(15,6,ROW(MAESTRO!$B$3:$B$1000)/((MAESTRO!$B$3:$B$1000="OPA")*(UPPER(MAESTRO!$L$3:$L$1000)="CONFIRMADO")),ROWS($A$3:A198))),"")</f>
        <v/>
      </c>
      <c r="T198" s="27" t="str">
        <f ca="1">IFERROR(INDEX(MAESTRO!T:T,_xludf.AGGREGATE(15,6,ROW(MAESTRO!$B$3:$B$1000)/((MAESTRO!$B$3:$B$1000="OPA")*(UPPER(MAESTRO!$L$3:$L$1000)="CONFIRMADO")),ROWS($A$3:A198))),"")</f>
        <v/>
      </c>
      <c r="U198" s="27" t="str">
        <f ca="1">IFERROR(INDEX(MAESTRO!U:U,_xludf.AGGREGATE(15,6,ROW(MAESTRO!$B$3:$B$1000)/((MAESTRO!$B$3:$B$1000="OPA")*(UPPER(MAESTRO!$L$3:$L$1000)="CONFIRMADO")),ROWS($A$3:A198))),"")</f>
        <v/>
      </c>
      <c r="V198" s="27" t="str">
        <f ca="1">IFERROR(INDEX(MAESTRO!V:V,_xludf.AGGREGATE(15,6,ROW(MAESTRO!$B$3:$B$1000)/((MAESTRO!$B$3:$B$1000="OPA")*(UPPER(MAESTRO!$L$3:$L$1000)="CONFIRMADO")),ROWS($A$3:A198))),"")</f>
        <v/>
      </c>
      <c r="W198" s="27" t="str">
        <f ca="1">IFERROR(INDEX(MAESTRO!W:W,_xludf.AGGREGATE(15,6,ROW(MAESTRO!$B$3:$B$1000)/((MAESTRO!$B$3:$B$1000="OPA")*(UPPER(MAESTRO!$L$3:$L$1000)="CONFIRMADO")),ROWS($A$3:A198))),"")</f>
        <v/>
      </c>
      <c r="X198" s="27" t="str">
        <f ca="1">IFERROR(INDEX(MAESTRO!X:X,_xludf.AGGREGATE(15,6,ROW(MAESTRO!$B$3:$B$1000)/((MAESTRO!$B$3:$B$1000="OPA")*(UPPER(MAESTRO!$L$3:$L$1000)="CONFIRMADO")),ROWS($A$3:A198))),"")</f>
        <v/>
      </c>
    </row>
    <row r="199" spans="1:24" ht="22.05" customHeight="1">
      <c r="A199" s="10" t="str">
        <f ca="1">IFERROR(INDEX(MAESTRO!A:A,_xludf.AGGREGATE(15,6,ROW(MAESTRO!$B$3:$B$1000)/((MAESTRO!$B$3:$B$1000="OPA")*(UPPER(MAESTRO!$L$3:$L$1000)="CONFIRMADO")),ROWS($A$3:A199))),"")</f>
        <v/>
      </c>
      <c r="B199" s="10" t="str">
        <f ca="1">IFERROR(INDEX(MAESTRO!B:B,_xludf.AGGREGATE(15,6,ROW(MAESTRO!$B$3:$B$1000)/((MAESTRO!$B$3:$B$1000="OPA")*(UPPER(MAESTRO!$L$3:$L$1000)="CONFIRMADO")),ROWS($A$3:A199))),"")</f>
        <v/>
      </c>
      <c r="C199" s="10" t="str">
        <f ca="1">IFERROR(INDEX(MAESTRO!C:C,_xludf.AGGREGATE(15,6,ROW(MAESTRO!$B$3:$B$1000)/((MAESTRO!$B$3:$B$1000="OPA")*(UPPER(MAESTRO!$L$3:$L$1000)="CONFIRMADO")),ROWS($A$3:A199))),"")</f>
        <v/>
      </c>
      <c r="D199" s="10" t="str">
        <f ca="1">IFERROR(INDEX(MAESTRO!D:D,_xludf.AGGREGATE(15,6,ROW(MAESTRO!$B$3:$B$1000)/((MAESTRO!$B$3:$B$1000="OPA")*(UPPER(MAESTRO!$L$3:$L$1000)="CONFIRMADO")),ROWS($A$3:A199))),"")</f>
        <v/>
      </c>
      <c r="E199" s="10" t="str">
        <f ca="1">IFERROR(INDEX(MAESTRO!E:E,_xludf.AGGREGATE(15,6,ROW(MAESTRO!$B$3:$B$1000)/((MAESTRO!$B$3:$B$1000="OPA")*(UPPER(MAESTRO!$L$3:$L$1000)="CONFIRMADO")),ROWS($A$3:A199))),"")</f>
        <v/>
      </c>
      <c r="F199" s="10" t="str">
        <f ca="1">IFERROR(INDEX(MAESTRO!F:F,_xludf.AGGREGATE(15,6,ROW(MAESTRO!$B$3:$B$1000)/((MAESTRO!$B$3:$B$1000="OPA")*(UPPER(MAESTRO!$L$3:$L$1000)="CONFIRMADO")),ROWS($A$3:A199))),"")</f>
        <v/>
      </c>
      <c r="G199" s="10" t="str">
        <f ca="1">IFERROR(INDEX(MAESTRO!G:G,_xludf.AGGREGATE(15,6,ROW(MAESTRO!$B$3:$B$1000)/((MAESTRO!$B$3:$B$1000="OPA")*(UPPER(MAESTRO!$L$3:$L$1000)="CONFIRMADO")),ROWS($A$3:A199))),"")</f>
        <v/>
      </c>
      <c r="H199" s="10" t="str">
        <f ca="1">IFERROR(INDEX(MAESTRO!H:H,_xludf.AGGREGATE(15,6,ROW(MAESTRO!$B$3:$B$1000)/((MAESTRO!$B$3:$B$1000="OPA")*(UPPER(MAESTRO!$L$3:$L$1000)="CONFIRMADO")),ROWS($A$3:A199))),"")</f>
        <v/>
      </c>
      <c r="I199" s="10" t="str">
        <f ca="1">IFERROR(INDEX(MAESTRO!I:I,_xludf.AGGREGATE(15,6,ROW(MAESTRO!$B$3:$B$1000)/((MAESTRO!$B$3:$B$1000="OPA")*(UPPER(MAESTRO!$L$3:$L$1000)="CONFIRMADO")),ROWS($A$3:A199))),"")</f>
        <v/>
      </c>
      <c r="J199" s="10" t="str">
        <f ca="1">IFERROR(INDEX(MAESTRO!J:J,_xludf.AGGREGATE(15,6,ROW(MAESTRO!$B$3:$B$1000)/((MAESTRO!$B$3:$B$1000="OPA")*(UPPER(MAESTRO!$L$3:$L$1000)="CONFIRMADO")),ROWS($A$3:A199))),"")</f>
        <v/>
      </c>
      <c r="K199" s="10" t="str">
        <f ca="1">IFERROR(INDEX(MAESTRO!K:K,_xludf.AGGREGATE(15,6,ROW(MAESTRO!$B$3:$B$1000)/((MAESTRO!$B$3:$B$1000="OPA")*(UPPER(MAESTRO!$L$3:$L$1000)="CONFIRMADO")),ROWS($A$3:A199))),"")</f>
        <v/>
      </c>
      <c r="L199" s="10" t="str">
        <f ca="1">IFERROR(INDEX(MAESTRO!L:L,_xludf.AGGREGATE(15,6,ROW(MAESTRO!$B$3:$B$1000)/((MAESTRO!$B$3:$B$1000="OPA")*(UPPER(MAESTRO!$L$3:$L$1000)="CONFIRMADO")),ROWS($A$3:A199))),"")</f>
        <v/>
      </c>
      <c r="M199" s="10" t="str">
        <f ca="1">IFERROR(INDEX(MAESTRO!M:M,_xludf.AGGREGATE(15,6,ROW(MAESTRO!$B$3:$B$1000)/((MAESTRO!$B$3:$B$1000="OPA")*(UPPER(MAESTRO!$L$3:$L$1000)="CONFIRMADO")),ROWS($A$3:A199))),"")</f>
        <v/>
      </c>
      <c r="N199" s="10" t="str">
        <f ca="1">IFERROR(INDEX(MAESTRO!N:N,_xludf.AGGREGATE(15,6,ROW(MAESTRO!$B$3:$B$1000)/((MAESTRO!$B$3:$B$1000="OPA")*(UPPER(MAESTRO!$L$3:$L$1000)="CONFIRMADO")),ROWS($A$3:A199))),"")</f>
        <v/>
      </c>
      <c r="O199" s="10" t="str">
        <f ca="1">IFERROR(INDEX(MAESTRO!O:O,_xludf.AGGREGATE(15,6,ROW(MAESTRO!$B$3:$B$1000)/((MAESTRO!$B$3:$B$1000="OPA")*(UPPER(MAESTRO!$L$3:$L$1000)="CONFIRMADO")),ROWS($A$3:A199))),"")</f>
        <v/>
      </c>
      <c r="P199" s="10" t="str">
        <f ca="1">IFERROR(INDEX(MAESTRO!P:P,_xludf.AGGREGATE(15,6,ROW(MAESTRO!$B$3:$B$1000)/((MAESTRO!$B$3:$B$1000="OPA")*(UPPER(MAESTRO!$L$3:$L$1000)="CONFIRMADO")),ROWS($A$3:A199))),"")</f>
        <v/>
      </c>
      <c r="Q199" s="10" t="str">
        <f ca="1">IFERROR(INDEX(MAESTRO!Q:Q,_xludf.AGGREGATE(15,6,ROW(MAESTRO!$B$3:$B$1000)/((MAESTRO!$B$3:$B$1000="OPA")*(UPPER(MAESTRO!$L$3:$L$1000)="CONFIRMADO")),ROWS($A$3:A199))),"")</f>
        <v/>
      </c>
      <c r="R199" s="10" t="str">
        <f ca="1">IFERROR(INDEX(MAESTRO!R:R,_xludf.AGGREGATE(15,6,ROW(MAESTRO!$B$3:$B$1000)/((MAESTRO!$B$3:$B$1000="OPA")*(UPPER(MAESTRO!$L$3:$L$1000)="CONFIRMADO")),ROWS($A$3:A199))),"")</f>
        <v/>
      </c>
      <c r="S199" s="10" t="str">
        <f ca="1">IFERROR(INDEX(MAESTRO!S:S,_xludf.AGGREGATE(15,6,ROW(MAESTRO!$B$3:$B$1000)/((MAESTRO!$B$3:$B$1000="OPA")*(UPPER(MAESTRO!$L$3:$L$1000)="CONFIRMADO")),ROWS($A$3:A199))),"")</f>
        <v/>
      </c>
      <c r="T199" s="10" t="str">
        <f ca="1">IFERROR(INDEX(MAESTRO!T:T,_xludf.AGGREGATE(15,6,ROW(MAESTRO!$B$3:$B$1000)/((MAESTRO!$B$3:$B$1000="OPA")*(UPPER(MAESTRO!$L$3:$L$1000)="CONFIRMADO")),ROWS($A$3:A199))),"")</f>
        <v/>
      </c>
      <c r="U199" s="10" t="str">
        <f ca="1">IFERROR(INDEX(MAESTRO!U:U,_xludf.AGGREGATE(15,6,ROW(MAESTRO!$B$3:$B$1000)/((MAESTRO!$B$3:$B$1000="OPA")*(UPPER(MAESTRO!$L$3:$L$1000)="CONFIRMADO")),ROWS($A$3:A199))),"")</f>
        <v/>
      </c>
      <c r="V199" s="10" t="str">
        <f ca="1">IFERROR(INDEX(MAESTRO!V:V,_xludf.AGGREGATE(15,6,ROW(MAESTRO!$B$3:$B$1000)/((MAESTRO!$B$3:$B$1000="OPA")*(UPPER(MAESTRO!$L$3:$L$1000)="CONFIRMADO")),ROWS($A$3:A199))),"")</f>
        <v/>
      </c>
      <c r="W199" s="10" t="str">
        <f ca="1">IFERROR(INDEX(MAESTRO!W:W,_xludf.AGGREGATE(15,6,ROW(MAESTRO!$B$3:$B$1000)/((MAESTRO!$B$3:$B$1000="OPA")*(UPPER(MAESTRO!$L$3:$L$1000)="CONFIRMADO")),ROWS($A$3:A199))),"")</f>
        <v/>
      </c>
      <c r="X199" s="10" t="str">
        <f ca="1">IFERROR(INDEX(MAESTRO!X:X,_xludf.AGGREGATE(15,6,ROW(MAESTRO!$B$3:$B$1000)/((MAESTRO!$B$3:$B$1000="OPA")*(UPPER(MAESTRO!$L$3:$L$1000)="CONFIRMADO")),ROWS($A$3:A199))),"")</f>
        <v/>
      </c>
    </row>
    <row r="200" spans="1:24" ht="22.05" customHeight="1">
      <c r="A200" s="27" t="str">
        <f ca="1">IFERROR(INDEX(MAESTRO!A:A,_xludf.AGGREGATE(15,6,ROW(MAESTRO!$B$3:$B$1000)/((MAESTRO!$B$3:$B$1000="OPA")*(UPPER(MAESTRO!$L$3:$L$1000)="CONFIRMADO")),ROWS($A$3:A200))),"")</f>
        <v/>
      </c>
      <c r="B200" s="27" t="str">
        <f ca="1">IFERROR(INDEX(MAESTRO!B:B,_xludf.AGGREGATE(15,6,ROW(MAESTRO!$B$3:$B$1000)/((MAESTRO!$B$3:$B$1000="OPA")*(UPPER(MAESTRO!$L$3:$L$1000)="CONFIRMADO")),ROWS($A$3:A200))),"")</f>
        <v/>
      </c>
      <c r="C200" s="27" t="str">
        <f ca="1">IFERROR(INDEX(MAESTRO!C:C,_xludf.AGGREGATE(15,6,ROW(MAESTRO!$B$3:$B$1000)/((MAESTRO!$B$3:$B$1000="OPA")*(UPPER(MAESTRO!$L$3:$L$1000)="CONFIRMADO")),ROWS($A$3:A200))),"")</f>
        <v/>
      </c>
      <c r="D200" s="27" t="str">
        <f ca="1">IFERROR(INDEX(MAESTRO!D:D,_xludf.AGGREGATE(15,6,ROW(MAESTRO!$B$3:$B$1000)/((MAESTRO!$B$3:$B$1000="OPA")*(UPPER(MAESTRO!$L$3:$L$1000)="CONFIRMADO")),ROWS($A$3:A200))),"")</f>
        <v/>
      </c>
      <c r="E200" s="27" t="str">
        <f ca="1">IFERROR(INDEX(MAESTRO!E:E,_xludf.AGGREGATE(15,6,ROW(MAESTRO!$B$3:$B$1000)/((MAESTRO!$B$3:$B$1000="OPA")*(UPPER(MAESTRO!$L$3:$L$1000)="CONFIRMADO")),ROWS($A$3:A200))),"")</f>
        <v/>
      </c>
      <c r="F200" s="27" t="str">
        <f ca="1">IFERROR(INDEX(MAESTRO!F:F,_xludf.AGGREGATE(15,6,ROW(MAESTRO!$B$3:$B$1000)/((MAESTRO!$B$3:$B$1000="OPA")*(UPPER(MAESTRO!$L$3:$L$1000)="CONFIRMADO")),ROWS($A$3:A200))),"")</f>
        <v/>
      </c>
      <c r="G200" s="27" t="str">
        <f ca="1">IFERROR(INDEX(MAESTRO!G:G,_xludf.AGGREGATE(15,6,ROW(MAESTRO!$B$3:$B$1000)/((MAESTRO!$B$3:$B$1000="OPA")*(UPPER(MAESTRO!$L$3:$L$1000)="CONFIRMADO")),ROWS($A$3:A200))),"")</f>
        <v/>
      </c>
      <c r="H200" s="27" t="str">
        <f ca="1">IFERROR(INDEX(MAESTRO!H:H,_xludf.AGGREGATE(15,6,ROW(MAESTRO!$B$3:$B$1000)/((MAESTRO!$B$3:$B$1000="OPA")*(UPPER(MAESTRO!$L$3:$L$1000)="CONFIRMADO")),ROWS($A$3:A200))),"")</f>
        <v/>
      </c>
      <c r="I200" s="27" t="str">
        <f ca="1">IFERROR(INDEX(MAESTRO!I:I,_xludf.AGGREGATE(15,6,ROW(MAESTRO!$B$3:$B$1000)/((MAESTRO!$B$3:$B$1000="OPA")*(UPPER(MAESTRO!$L$3:$L$1000)="CONFIRMADO")),ROWS($A$3:A200))),"")</f>
        <v/>
      </c>
      <c r="J200" s="27" t="str">
        <f ca="1">IFERROR(INDEX(MAESTRO!J:J,_xludf.AGGREGATE(15,6,ROW(MAESTRO!$B$3:$B$1000)/((MAESTRO!$B$3:$B$1000="OPA")*(UPPER(MAESTRO!$L$3:$L$1000)="CONFIRMADO")),ROWS($A$3:A200))),"")</f>
        <v/>
      </c>
      <c r="K200" s="27" t="str">
        <f ca="1">IFERROR(INDEX(MAESTRO!K:K,_xludf.AGGREGATE(15,6,ROW(MAESTRO!$B$3:$B$1000)/((MAESTRO!$B$3:$B$1000="OPA")*(UPPER(MAESTRO!$L$3:$L$1000)="CONFIRMADO")),ROWS($A$3:A200))),"")</f>
        <v/>
      </c>
      <c r="L200" s="27" t="str">
        <f ca="1">IFERROR(INDEX(MAESTRO!L:L,_xludf.AGGREGATE(15,6,ROW(MAESTRO!$B$3:$B$1000)/((MAESTRO!$B$3:$B$1000="OPA")*(UPPER(MAESTRO!$L$3:$L$1000)="CONFIRMADO")),ROWS($A$3:A200))),"")</f>
        <v/>
      </c>
      <c r="M200" s="27" t="str">
        <f ca="1">IFERROR(INDEX(MAESTRO!M:M,_xludf.AGGREGATE(15,6,ROW(MAESTRO!$B$3:$B$1000)/((MAESTRO!$B$3:$B$1000="OPA")*(UPPER(MAESTRO!$L$3:$L$1000)="CONFIRMADO")),ROWS($A$3:A200))),"")</f>
        <v/>
      </c>
      <c r="N200" s="27" t="str">
        <f ca="1">IFERROR(INDEX(MAESTRO!N:N,_xludf.AGGREGATE(15,6,ROW(MAESTRO!$B$3:$B$1000)/((MAESTRO!$B$3:$B$1000="OPA")*(UPPER(MAESTRO!$L$3:$L$1000)="CONFIRMADO")),ROWS($A$3:A200))),"")</f>
        <v/>
      </c>
      <c r="O200" s="27" t="str">
        <f ca="1">IFERROR(INDEX(MAESTRO!O:O,_xludf.AGGREGATE(15,6,ROW(MAESTRO!$B$3:$B$1000)/((MAESTRO!$B$3:$B$1000="OPA")*(UPPER(MAESTRO!$L$3:$L$1000)="CONFIRMADO")),ROWS($A$3:A200))),"")</f>
        <v/>
      </c>
      <c r="P200" s="27" t="str">
        <f ca="1">IFERROR(INDEX(MAESTRO!P:P,_xludf.AGGREGATE(15,6,ROW(MAESTRO!$B$3:$B$1000)/((MAESTRO!$B$3:$B$1000="OPA")*(UPPER(MAESTRO!$L$3:$L$1000)="CONFIRMADO")),ROWS($A$3:A200))),"")</f>
        <v/>
      </c>
      <c r="Q200" s="27" t="str">
        <f ca="1">IFERROR(INDEX(MAESTRO!Q:Q,_xludf.AGGREGATE(15,6,ROW(MAESTRO!$B$3:$B$1000)/((MAESTRO!$B$3:$B$1000="OPA")*(UPPER(MAESTRO!$L$3:$L$1000)="CONFIRMADO")),ROWS($A$3:A200))),"")</f>
        <v/>
      </c>
      <c r="R200" s="27" t="str">
        <f ca="1">IFERROR(INDEX(MAESTRO!R:R,_xludf.AGGREGATE(15,6,ROW(MAESTRO!$B$3:$B$1000)/((MAESTRO!$B$3:$B$1000="OPA")*(UPPER(MAESTRO!$L$3:$L$1000)="CONFIRMADO")),ROWS($A$3:A200))),"")</f>
        <v/>
      </c>
      <c r="S200" s="27" t="str">
        <f ca="1">IFERROR(INDEX(MAESTRO!S:S,_xludf.AGGREGATE(15,6,ROW(MAESTRO!$B$3:$B$1000)/((MAESTRO!$B$3:$B$1000="OPA")*(UPPER(MAESTRO!$L$3:$L$1000)="CONFIRMADO")),ROWS($A$3:A200))),"")</f>
        <v/>
      </c>
      <c r="T200" s="27" t="str">
        <f ca="1">IFERROR(INDEX(MAESTRO!T:T,_xludf.AGGREGATE(15,6,ROW(MAESTRO!$B$3:$B$1000)/((MAESTRO!$B$3:$B$1000="OPA")*(UPPER(MAESTRO!$L$3:$L$1000)="CONFIRMADO")),ROWS($A$3:A200))),"")</f>
        <v/>
      </c>
      <c r="U200" s="27" t="str">
        <f ca="1">IFERROR(INDEX(MAESTRO!U:U,_xludf.AGGREGATE(15,6,ROW(MAESTRO!$B$3:$B$1000)/((MAESTRO!$B$3:$B$1000="OPA")*(UPPER(MAESTRO!$L$3:$L$1000)="CONFIRMADO")),ROWS($A$3:A200))),"")</f>
        <v/>
      </c>
      <c r="V200" s="27" t="str">
        <f ca="1">IFERROR(INDEX(MAESTRO!V:V,_xludf.AGGREGATE(15,6,ROW(MAESTRO!$B$3:$B$1000)/((MAESTRO!$B$3:$B$1000="OPA")*(UPPER(MAESTRO!$L$3:$L$1000)="CONFIRMADO")),ROWS($A$3:A200))),"")</f>
        <v/>
      </c>
      <c r="W200" s="27" t="str">
        <f ca="1">IFERROR(INDEX(MAESTRO!W:W,_xludf.AGGREGATE(15,6,ROW(MAESTRO!$B$3:$B$1000)/((MAESTRO!$B$3:$B$1000="OPA")*(UPPER(MAESTRO!$L$3:$L$1000)="CONFIRMADO")),ROWS($A$3:A200))),"")</f>
        <v/>
      </c>
      <c r="X200" s="27" t="str">
        <f ca="1">IFERROR(INDEX(MAESTRO!X:X,_xludf.AGGREGATE(15,6,ROW(MAESTRO!$B$3:$B$1000)/((MAESTRO!$B$3:$B$1000="OPA")*(UPPER(MAESTRO!$L$3:$L$1000)="CONFIRMADO")),ROWS($A$3:A200))),"")</f>
        <v/>
      </c>
    </row>
    <row r="201" spans="1:24" ht="22.05" customHeight="1">
      <c r="A201" s="10" t="str">
        <f ca="1">IFERROR(INDEX(MAESTRO!A:A,_xludf.AGGREGATE(15,6,ROW(MAESTRO!$B$3:$B$1000)/((MAESTRO!$B$3:$B$1000="OPA")*(UPPER(MAESTRO!$L$3:$L$1000)="CONFIRMADO")),ROWS($A$3:A201))),"")</f>
        <v/>
      </c>
      <c r="B201" s="10" t="str">
        <f ca="1">IFERROR(INDEX(MAESTRO!B:B,_xludf.AGGREGATE(15,6,ROW(MAESTRO!$B$3:$B$1000)/((MAESTRO!$B$3:$B$1000="OPA")*(UPPER(MAESTRO!$L$3:$L$1000)="CONFIRMADO")),ROWS($A$3:A201))),"")</f>
        <v/>
      </c>
      <c r="C201" s="10" t="str">
        <f ca="1">IFERROR(INDEX(MAESTRO!C:C,_xludf.AGGREGATE(15,6,ROW(MAESTRO!$B$3:$B$1000)/((MAESTRO!$B$3:$B$1000="OPA")*(UPPER(MAESTRO!$L$3:$L$1000)="CONFIRMADO")),ROWS($A$3:A201))),"")</f>
        <v/>
      </c>
      <c r="D201" s="10" t="str">
        <f ca="1">IFERROR(INDEX(MAESTRO!D:D,_xludf.AGGREGATE(15,6,ROW(MAESTRO!$B$3:$B$1000)/((MAESTRO!$B$3:$B$1000="OPA")*(UPPER(MAESTRO!$L$3:$L$1000)="CONFIRMADO")),ROWS($A$3:A201))),"")</f>
        <v/>
      </c>
      <c r="E201" s="10" t="str">
        <f ca="1">IFERROR(INDEX(MAESTRO!E:E,_xludf.AGGREGATE(15,6,ROW(MAESTRO!$B$3:$B$1000)/((MAESTRO!$B$3:$B$1000="OPA")*(UPPER(MAESTRO!$L$3:$L$1000)="CONFIRMADO")),ROWS($A$3:A201))),"")</f>
        <v/>
      </c>
      <c r="F201" s="10" t="str">
        <f ca="1">IFERROR(INDEX(MAESTRO!F:F,_xludf.AGGREGATE(15,6,ROW(MAESTRO!$B$3:$B$1000)/((MAESTRO!$B$3:$B$1000="OPA")*(UPPER(MAESTRO!$L$3:$L$1000)="CONFIRMADO")),ROWS($A$3:A201))),"")</f>
        <v/>
      </c>
      <c r="G201" s="10" t="str">
        <f ca="1">IFERROR(INDEX(MAESTRO!G:G,_xludf.AGGREGATE(15,6,ROW(MAESTRO!$B$3:$B$1000)/((MAESTRO!$B$3:$B$1000="OPA")*(UPPER(MAESTRO!$L$3:$L$1000)="CONFIRMADO")),ROWS($A$3:A201))),"")</f>
        <v/>
      </c>
      <c r="H201" s="10" t="str">
        <f ca="1">IFERROR(INDEX(MAESTRO!H:H,_xludf.AGGREGATE(15,6,ROW(MAESTRO!$B$3:$B$1000)/((MAESTRO!$B$3:$B$1000="OPA")*(UPPER(MAESTRO!$L$3:$L$1000)="CONFIRMADO")),ROWS($A$3:A201))),"")</f>
        <v/>
      </c>
      <c r="I201" s="10" t="str">
        <f ca="1">IFERROR(INDEX(MAESTRO!I:I,_xludf.AGGREGATE(15,6,ROW(MAESTRO!$B$3:$B$1000)/((MAESTRO!$B$3:$B$1000="OPA")*(UPPER(MAESTRO!$L$3:$L$1000)="CONFIRMADO")),ROWS($A$3:A201))),"")</f>
        <v/>
      </c>
      <c r="J201" s="10" t="str">
        <f ca="1">IFERROR(INDEX(MAESTRO!J:J,_xludf.AGGREGATE(15,6,ROW(MAESTRO!$B$3:$B$1000)/((MAESTRO!$B$3:$B$1000="OPA")*(UPPER(MAESTRO!$L$3:$L$1000)="CONFIRMADO")),ROWS($A$3:A201))),"")</f>
        <v/>
      </c>
      <c r="K201" s="10" t="str">
        <f ca="1">IFERROR(INDEX(MAESTRO!K:K,_xludf.AGGREGATE(15,6,ROW(MAESTRO!$B$3:$B$1000)/((MAESTRO!$B$3:$B$1000="OPA")*(UPPER(MAESTRO!$L$3:$L$1000)="CONFIRMADO")),ROWS($A$3:A201))),"")</f>
        <v/>
      </c>
      <c r="L201" s="10" t="str">
        <f ca="1">IFERROR(INDEX(MAESTRO!L:L,_xludf.AGGREGATE(15,6,ROW(MAESTRO!$B$3:$B$1000)/((MAESTRO!$B$3:$B$1000="OPA")*(UPPER(MAESTRO!$L$3:$L$1000)="CONFIRMADO")),ROWS($A$3:A201))),"")</f>
        <v/>
      </c>
      <c r="M201" s="10" t="str">
        <f ca="1">IFERROR(INDEX(MAESTRO!M:M,_xludf.AGGREGATE(15,6,ROW(MAESTRO!$B$3:$B$1000)/((MAESTRO!$B$3:$B$1000="OPA")*(UPPER(MAESTRO!$L$3:$L$1000)="CONFIRMADO")),ROWS($A$3:A201))),"")</f>
        <v/>
      </c>
      <c r="N201" s="10" t="str">
        <f ca="1">IFERROR(INDEX(MAESTRO!N:N,_xludf.AGGREGATE(15,6,ROW(MAESTRO!$B$3:$B$1000)/((MAESTRO!$B$3:$B$1000="OPA")*(UPPER(MAESTRO!$L$3:$L$1000)="CONFIRMADO")),ROWS($A$3:A201))),"")</f>
        <v/>
      </c>
      <c r="O201" s="10" t="str">
        <f ca="1">IFERROR(INDEX(MAESTRO!O:O,_xludf.AGGREGATE(15,6,ROW(MAESTRO!$B$3:$B$1000)/((MAESTRO!$B$3:$B$1000="OPA")*(UPPER(MAESTRO!$L$3:$L$1000)="CONFIRMADO")),ROWS($A$3:A201))),"")</f>
        <v/>
      </c>
      <c r="P201" s="10" t="str">
        <f ca="1">IFERROR(INDEX(MAESTRO!P:P,_xludf.AGGREGATE(15,6,ROW(MAESTRO!$B$3:$B$1000)/((MAESTRO!$B$3:$B$1000="OPA")*(UPPER(MAESTRO!$L$3:$L$1000)="CONFIRMADO")),ROWS($A$3:A201))),"")</f>
        <v/>
      </c>
      <c r="Q201" s="10" t="str">
        <f ca="1">IFERROR(INDEX(MAESTRO!Q:Q,_xludf.AGGREGATE(15,6,ROW(MAESTRO!$B$3:$B$1000)/((MAESTRO!$B$3:$B$1000="OPA")*(UPPER(MAESTRO!$L$3:$L$1000)="CONFIRMADO")),ROWS($A$3:A201))),"")</f>
        <v/>
      </c>
      <c r="R201" s="10" t="str">
        <f ca="1">IFERROR(INDEX(MAESTRO!R:R,_xludf.AGGREGATE(15,6,ROW(MAESTRO!$B$3:$B$1000)/((MAESTRO!$B$3:$B$1000="OPA")*(UPPER(MAESTRO!$L$3:$L$1000)="CONFIRMADO")),ROWS($A$3:A201))),"")</f>
        <v/>
      </c>
      <c r="S201" s="10" t="str">
        <f ca="1">IFERROR(INDEX(MAESTRO!S:S,_xludf.AGGREGATE(15,6,ROW(MAESTRO!$B$3:$B$1000)/((MAESTRO!$B$3:$B$1000="OPA")*(UPPER(MAESTRO!$L$3:$L$1000)="CONFIRMADO")),ROWS($A$3:A201))),"")</f>
        <v/>
      </c>
      <c r="T201" s="10" t="str">
        <f ca="1">IFERROR(INDEX(MAESTRO!T:T,_xludf.AGGREGATE(15,6,ROW(MAESTRO!$B$3:$B$1000)/((MAESTRO!$B$3:$B$1000="OPA")*(UPPER(MAESTRO!$L$3:$L$1000)="CONFIRMADO")),ROWS($A$3:A201))),"")</f>
        <v/>
      </c>
      <c r="U201" s="10" t="str">
        <f ca="1">IFERROR(INDEX(MAESTRO!U:U,_xludf.AGGREGATE(15,6,ROW(MAESTRO!$B$3:$B$1000)/((MAESTRO!$B$3:$B$1000="OPA")*(UPPER(MAESTRO!$L$3:$L$1000)="CONFIRMADO")),ROWS($A$3:A201))),"")</f>
        <v/>
      </c>
      <c r="V201" s="10" t="str">
        <f ca="1">IFERROR(INDEX(MAESTRO!V:V,_xludf.AGGREGATE(15,6,ROW(MAESTRO!$B$3:$B$1000)/((MAESTRO!$B$3:$B$1000="OPA")*(UPPER(MAESTRO!$L$3:$L$1000)="CONFIRMADO")),ROWS($A$3:A201))),"")</f>
        <v/>
      </c>
      <c r="W201" s="10" t="str">
        <f ca="1">IFERROR(INDEX(MAESTRO!W:W,_xludf.AGGREGATE(15,6,ROW(MAESTRO!$B$3:$B$1000)/((MAESTRO!$B$3:$B$1000="OPA")*(UPPER(MAESTRO!$L$3:$L$1000)="CONFIRMADO")),ROWS($A$3:A201))),"")</f>
        <v/>
      </c>
      <c r="X201" s="10" t="str">
        <f ca="1">IFERROR(INDEX(MAESTRO!X:X,_xludf.AGGREGATE(15,6,ROW(MAESTRO!$B$3:$B$1000)/((MAESTRO!$B$3:$B$1000="OPA")*(UPPER(MAESTRO!$L$3:$L$1000)="CONFIRMADO")),ROWS($A$3:A201))),"")</f>
        <v/>
      </c>
    </row>
    <row r="202" spans="1:24" ht="22.05" customHeight="1">
      <c r="A202" s="27" t="str">
        <f ca="1">IFERROR(INDEX(MAESTRO!A:A,_xludf.AGGREGATE(15,6,ROW(MAESTRO!$B$3:$B$1000)/((MAESTRO!$B$3:$B$1000="OPA")*(UPPER(MAESTRO!$L$3:$L$1000)="CONFIRMADO")),ROWS($A$3:A202))),"")</f>
        <v/>
      </c>
      <c r="B202" s="27" t="str">
        <f ca="1">IFERROR(INDEX(MAESTRO!B:B,_xludf.AGGREGATE(15,6,ROW(MAESTRO!$B$3:$B$1000)/((MAESTRO!$B$3:$B$1000="OPA")*(UPPER(MAESTRO!$L$3:$L$1000)="CONFIRMADO")),ROWS($A$3:A202))),"")</f>
        <v/>
      </c>
      <c r="C202" s="27" t="str">
        <f ca="1">IFERROR(INDEX(MAESTRO!C:C,_xludf.AGGREGATE(15,6,ROW(MAESTRO!$B$3:$B$1000)/((MAESTRO!$B$3:$B$1000="OPA")*(UPPER(MAESTRO!$L$3:$L$1000)="CONFIRMADO")),ROWS($A$3:A202))),"")</f>
        <v/>
      </c>
      <c r="D202" s="27" t="str">
        <f ca="1">IFERROR(INDEX(MAESTRO!D:D,_xludf.AGGREGATE(15,6,ROW(MAESTRO!$B$3:$B$1000)/((MAESTRO!$B$3:$B$1000="OPA")*(UPPER(MAESTRO!$L$3:$L$1000)="CONFIRMADO")),ROWS($A$3:A202))),"")</f>
        <v/>
      </c>
      <c r="E202" s="27" t="str">
        <f ca="1">IFERROR(INDEX(MAESTRO!E:E,_xludf.AGGREGATE(15,6,ROW(MAESTRO!$B$3:$B$1000)/((MAESTRO!$B$3:$B$1000="OPA")*(UPPER(MAESTRO!$L$3:$L$1000)="CONFIRMADO")),ROWS($A$3:A202))),"")</f>
        <v/>
      </c>
      <c r="F202" s="27" t="str">
        <f ca="1">IFERROR(INDEX(MAESTRO!F:F,_xludf.AGGREGATE(15,6,ROW(MAESTRO!$B$3:$B$1000)/((MAESTRO!$B$3:$B$1000="OPA")*(UPPER(MAESTRO!$L$3:$L$1000)="CONFIRMADO")),ROWS($A$3:A202))),"")</f>
        <v/>
      </c>
      <c r="G202" s="27" t="str">
        <f ca="1">IFERROR(INDEX(MAESTRO!G:G,_xludf.AGGREGATE(15,6,ROW(MAESTRO!$B$3:$B$1000)/((MAESTRO!$B$3:$B$1000="OPA")*(UPPER(MAESTRO!$L$3:$L$1000)="CONFIRMADO")),ROWS($A$3:A202))),"")</f>
        <v/>
      </c>
      <c r="H202" s="27" t="str">
        <f ca="1">IFERROR(INDEX(MAESTRO!H:H,_xludf.AGGREGATE(15,6,ROW(MAESTRO!$B$3:$B$1000)/((MAESTRO!$B$3:$B$1000="OPA")*(UPPER(MAESTRO!$L$3:$L$1000)="CONFIRMADO")),ROWS($A$3:A202))),"")</f>
        <v/>
      </c>
      <c r="I202" s="27" t="str">
        <f ca="1">IFERROR(INDEX(MAESTRO!I:I,_xludf.AGGREGATE(15,6,ROW(MAESTRO!$B$3:$B$1000)/((MAESTRO!$B$3:$B$1000="OPA")*(UPPER(MAESTRO!$L$3:$L$1000)="CONFIRMADO")),ROWS($A$3:A202))),"")</f>
        <v/>
      </c>
      <c r="J202" s="27" t="str">
        <f ca="1">IFERROR(INDEX(MAESTRO!J:J,_xludf.AGGREGATE(15,6,ROW(MAESTRO!$B$3:$B$1000)/((MAESTRO!$B$3:$B$1000="OPA")*(UPPER(MAESTRO!$L$3:$L$1000)="CONFIRMADO")),ROWS($A$3:A202))),"")</f>
        <v/>
      </c>
      <c r="K202" s="27" t="str">
        <f ca="1">IFERROR(INDEX(MAESTRO!K:K,_xludf.AGGREGATE(15,6,ROW(MAESTRO!$B$3:$B$1000)/((MAESTRO!$B$3:$B$1000="OPA")*(UPPER(MAESTRO!$L$3:$L$1000)="CONFIRMADO")),ROWS($A$3:A202))),"")</f>
        <v/>
      </c>
      <c r="L202" s="27" t="str">
        <f ca="1">IFERROR(INDEX(MAESTRO!L:L,_xludf.AGGREGATE(15,6,ROW(MAESTRO!$B$3:$B$1000)/((MAESTRO!$B$3:$B$1000="OPA")*(UPPER(MAESTRO!$L$3:$L$1000)="CONFIRMADO")),ROWS($A$3:A202))),"")</f>
        <v/>
      </c>
      <c r="M202" s="27" t="str">
        <f ca="1">IFERROR(INDEX(MAESTRO!M:M,_xludf.AGGREGATE(15,6,ROW(MAESTRO!$B$3:$B$1000)/((MAESTRO!$B$3:$B$1000="OPA")*(UPPER(MAESTRO!$L$3:$L$1000)="CONFIRMADO")),ROWS($A$3:A202))),"")</f>
        <v/>
      </c>
      <c r="N202" s="27" t="str">
        <f ca="1">IFERROR(INDEX(MAESTRO!N:N,_xludf.AGGREGATE(15,6,ROW(MAESTRO!$B$3:$B$1000)/((MAESTRO!$B$3:$B$1000="OPA")*(UPPER(MAESTRO!$L$3:$L$1000)="CONFIRMADO")),ROWS($A$3:A202))),"")</f>
        <v/>
      </c>
      <c r="O202" s="27" t="str">
        <f ca="1">IFERROR(INDEX(MAESTRO!O:O,_xludf.AGGREGATE(15,6,ROW(MAESTRO!$B$3:$B$1000)/((MAESTRO!$B$3:$B$1000="OPA")*(UPPER(MAESTRO!$L$3:$L$1000)="CONFIRMADO")),ROWS($A$3:A202))),"")</f>
        <v/>
      </c>
      <c r="P202" s="27" t="str">
        <f ca="1">IFERROR(INDEX(MAESTRO!P:P,_xludf.AGGREGATE(15,6,ROW(MAESTRO!$B$3:$B$1000)/((MAESTRO!$B$3:$B$1000="OPA")*(UPPER(MAESTRO!$L$3:$L$1000)="CONFIRMADO")),ROWS($A$3:A202))),"")</f>
        <v/>
      </c>
      <c r="Q202" s="27" t="str">
        <f ca="1">IFERROR(INDEX(MAESTRO!Q:Q,_xludf.AGGREGATE(15,6,ROW(MAESTRO!$B$3:$B$1000)/((MAESTRO!$B$3:$B$1000="OPA")*(UPPER(MAESTRO!$L$3:$L$1000)="CONFIRMADO")),ROWS($A$3:A202))),"")</f>
        <v/>
      </c>
      <c r="R202" s="27" t="str">
        <f ca="1">IFERROR(INDEX(MAESTRO!R:R,_xludf.AGGREGATE(15,6,ROW(MAESTRO!$B$3:$B$1000)/((MAESTRO!$B$3:$B$1000="OPA")*(UPPER(MAESTRO!$L$3:$L$1000)="CONFIRMADO")),ROWS($A$3:A202))),"")</f>
        <v/>
      </c>
      <c r="S202" s="27" t="str">
        <f ca="1">IFERROR(INDEX(MAESTRO!S:S,_xludf.AGGREGATE(15,6,ROW(MAESTRO!$B$3:$B$1000)/((MAESTRO!$B$3:$B$1000="OPA")*(UPPER(MAESTRO!$L$3:$L$1000)="CONFIRMADO")),ROWS($A$3:A202))),"")</f>
        <v/>
      </c>
      <c r="T202" s="27" t="str">
        <f ca="1">IFERROR(INDEX(MAESTRO!T:T,_xludf.AGGREGATE(15,6,ROW(MAESTRO!$B$3:$B$1000)/((MAESTRO!$B$3:$B$1000="OPA")*(UPPER(MAESTRO!$L$3:$L$1000)="CONFIRMADO")),ROWS($A$3:A202))),"")</f>
        <v/>
      </c>
      <c r="U202" s="27" t="str">
        <f ca="1">IFERROR(INDEX(MAESTRO!U:U,_xludf.AGGREGATE(15,6,ROW(MAESTRO!$B$3:$B$1000)/((MAESTRO!$B$3:$B$1000="OPA")*(UPPER(MAESTRO!$L$3:$L$1000)="CONFIRMADO")),ROWS($A$3:A202))),"")</f>
        <v/>
      </c>
      <c r="V202" s="27" t="str">
        <f ca="1">IFERROR(INDEX(MAESTRO!V:V,_xludf.AGGREGATE(15,6,ROW(MAESTRO!$B$3:$B$1000)/((MAESTRO!$B$3:$B$1000="OPA")*(UPPER(MAESTRO!$L$3:$L$1000)="CONFIRMADO")),ROWS($A$3:A202))),"")</f>
        <v/>
      </c>
      <c r="W202" s="27" t="str">
        <f ca="1">IFERROR(INDEX(MAESTRO!W:W,_xludf.AGGREGATE(15,6,ROW(MAESTRO!$B$3:$B$1000)/((MAESTRO!$B$3:$B$1000="OPA")*(UPPER(MAESTRO!$L$3:$L$1000)="CONFIRMADO")),ROWS($A$3:A202))),"")</f>
        <v/>
      </c>
      <c r="X202" s="27" t="str">
        <f ca="1">IFERROR(INDEX(MAESTRO!X:X,_xludf.AGGREGATE(15,6,ROW(MAESTRO!$B$3:$B$1000)/((MAESTRO!$B$3:$B$1000="OPA")*(UPPER(MAESTRO!$L$3:$L$1000)="CONFIRMADO")),ROWS($A$3:A202))),"")</f>
        <v/>
      </c>
    </row>
    <row r="203" spans="1:24" ht="22.05" customHeight="1">
      <c r="A203" s="10" t="str">
        <f ca="1">IFERROR(INDEX(MAESTRO!A:A,_xludf.AGGREGATE(15,6,ROW(MAESTRO!$B$3:$B$1000)/((MAESTRO!$B$3:$B$1000="OPA")*(UPPER(MAESTRO!$L$3:$L$1000)="CONFIRMADO")),ROWS($A$3:A203))),"")</f>
        <v/>
      </c>
      <c r="B203" s="10" t="str">
        <f ca="1">IFERROR(INDEX(MAESTRO!B:B,_xludf.AGGREGATE(15,6,ROW(MAESTRO!$B$3:$B$1000)/((MAESTRO!$B$3:$B$1000="OPA")*(UPPER(MAESTRO!$L$3:$L$1000)="CONFIRMADO")),ROWS($A$3:A203))),"")</f>
        <v/>
      </c>
      <c r="C203" s="10" t="str">
        <f ca="1">IFERROR(INDEX(MAESTRO!C:C,_xludf.AGGREGATE(15,6,ROW(MAESTRO!$B$3:$B$1000)/((MAESTRO!$B$3:$B$1000="OPA")*(UPPER(MAESTRO!$L$3:$L$1000)="CONFIRMADO")),ROWS($A$3:A203))),"")</f>
        <v/>
      </c>
      <c r="D203" s="10" t="str">
        <f ca="1">IFERROR(INDEX(MAESTRO!D:D,_xludf.AGGREGATE(15,6,ROW(MAESTRO!$B$3:$B$1000)/((MAESTRO!$B$3:$B$1000="OPA")*(UPPER(MAESTRO!$L$3:$L$1000)="CONFIRMADO")),ROWS($A$3:A203))),"")</f>
        <v/>
      </c>
      <c r="E203" s="10" t="str">
        <f ca="1">IFERROR(INDEX(MAESTRO!E:E,_xludf.AGGREGATE(15,6,ROW(MAESTRO!$B$3:$B$1000)/((MAESTRO!$B$3:$B$1000="OPA")*(UPPER(MAESTRO!$L$3:$L$1000)="CONFIRMADO")),ROWS($A$3:A203))),"")</f>
        <v/>
      </c>
      <c r="F203" s="10" t="str">
        <f ca="1">IFERROR(INDEX(MAESTRO!F:F,_xludf.AGGREGATE(15,6,ROW(MAESTRO!$B$3:$B$1000)/((MAESTRO!$B$3:$B$1000="OPA")*(UPPER(MAESTRO!$L$3:$L$1000)="CONFIRMADO")),ROWS($A$3:A203))),"")</f>
        <v/>
      </c>
      <c r="G203" s="10" t="str">
        <f ca="1">IFERROR(INDEX(MAESTRO!G:G,_xludf.AGGREGATE(15,6,ROW(MAESTRO!$B$3:$B$1000)/((MAESTRO!$B$3:$B$1000="OPA")*(UPPER(MAESTRO!$L$3:$L$1000)="CONFIRMADO")),ROWS($A$3:A203))),"")</f>
        <v/>
      </c>
      <c r="H203" s="10" t="str">
        <f ca="1">IFERROR(INDEX(MAESTRO!H:H,_xludf.AGGREGATE(15,6,ROW(MAESTRO!$B$3:$B$1000)/((MAESTRO!$B$3:$B$1000="OPA")*(UPPER(MAESTRO!$L$3:$L$1000)="CONFIRMADO")),ROWS($A$3:A203))),"")</f>
        <v/>
      </c>
      <c r="I203" s="10" t="str">
        <f ca="1">IFERROR(INDEX(MAESTRO!I:I,_xludf.AGGREGATE(15,6,ROW(MAESTRO!$B$3:$B$1000)/((MAESTRO!$B$3:$B$1000="OPA")*(UPPER(MAESTRO!$L$3:$L$1000)="CONFIRMADO")),ROWS($A$3:A203))),"")</f>
        <v/>
      </c>
      <c r="J203" s="10" t="str">
        <f ca="1">IFERROR(INDEX(MAESTRO!J:J,_xludf.AGGREGATE(15,6,ROW(MAESTRO!$B$3:$B$1000)/((MAESTRO!$B$3:$B$1000="OPA")*(UPPER(MAESTRO!$L$3:$L$1000)="CONFIRMADO")),ROWS($A$3:A203))),"")</f>
        <v/>
      </c>
      <c r="K203" s="10" t="str">
        <f ca="1">IFERROR(INDEX(MAESTRO!K:K,_xludf.AGGREGATE(15,6,ROW(MAESTRO!$B$3:$B$1000)/((MAESTRO!$B$3:$B$1000="OPA")*(UPPER(MAESTRO!$L$3:$L$1000)="CONFIRMADO")),ROWS($A$3:A203))),"")</f>
        <v/>
      </c>
      <c r="L203" s="10" t="str">
        <f ca="1">IFERROR(INDEX(MAESTRO!L:L,_xludf.AGGREGATE(15,6,ROW(MAESTRO!$B$3:$B$1000)/((MAESTRO!$B$3:$B$1000="OPA")*(UPPER(MAESTRO!$L$3:$L$1000)="CONFIRMADO")),ROWS($A$3:A203))),"")</f>
        <v/>
      </c>
      <c r="M203" s="10" t="str">
        <f ca="1">IFERROR(INDEX(MAESTRO!M:M,_xludf.AGGREGATE(15,6,ROW(MAESTRO!$B$3:$B$1000)/((MAESTRO!$B$3:$B$1000="OPA")*(UPPER(MAESTRO!$L$3:$L$1000)="CONFIRMADO")),ROWS($A$3:A203))),"")</f>
        <v/>
      </c>
      <c r="N203" s="10" t="str">
        <f ca="1">IFERROR(INDEX(MAESTRO!N:N,_xludf.AGGREGATE(15,6,ROW(MAESTRO!$B$3:$B$1000)/((MAESTRO!$B$3:$B$1000="OPA")*(UPPER(MAESTRO!$L$3:$L$1000)="CONFIRMADO")),ROWS($A$3:A203))),"")</f>
        <v/>
      </c>
      <c r="O203" s="10" t="str">
        <f ca="1">IFERROR(INDEX(MAESTRO!O:O,_xludf.AGGREGATE(15,6,ROW(MAESTRO!$B$3:$B$1000)/((MAESTRO!$B$3:$B$1000="OPA")*(UPPER(MAESTRO!$L$3:$L$1000)="CONFIRMADO")),ROWS($A$3:A203))),"")</f>
        <v/>
      </c>
      <c r="P203" s="10" t="str">
        <f ca="1">IFERROR(INDEX(MAESTRO!P:P,_xludf.AGGREGATE(15,6,ROW(MAESTRO!$B$3:$B$1000)/((MAESTRO!$B$3:$B$1000="OPA")*(UPPER(MAESTRO!$L$3:$L$1000)="CONFIRMADO")),ROWS($A$3:A203))),"")</f>
        <v/>
      </c>
      <c r="Q203" s="10" t="str">
        <f ca="1">IFERROR(INDEX(MAESTRO!Q:Q,_xludf.AGGREGATE(15,6,ROW(MAESTRO!$B$3:$B$1000)/((MAESTRO!$B$3:$B$1000="OPA")*(UPPER(MAESTRO!$L$3:$L$1000)="CONFIRMADO")),ROWS($A$3:A203))),"")</f>
        <v/>
      </c>
      <c r="R203" s="10" t="str">
        <f ca="1">IFERROR(INDEX(MAESTRO!R:R,_xludf.AGGREGATE(15,6,ROW(MAESTRO!$B$3:$B$1000)/((MAESTRO!$B$3:$B$1000="OPA")*(UPPER(MAESTRO!$L$3:$L$1000)="CONFIRMADO")),ROWS($A$3:A203))),"")</f>
        <v/>
      </c>
      <c r="S203" s="10" t="str">
        <f ca="1">IFERROR(INDEX(MAESTRO!S:S,_xludf.AGGREGATE(15,6,ROW(MAESTRO!$B$3:$B$1000)/((MAESTRO!$B$3:$B$1000="OPA")*(UPPER(MAESTRO!$L$3:$L$1000)="CONFIRMADO")),ROWS($A$3:A203))),"")</f>
        <v/>
      </c>
      <c r="T203" s="10" t="str">
        <f ca="1">IFERROR(INDEX(MAESTRO!T:T,_xludf.AGGREGATE(15,6,ROW(MAESTRO!$B$3:$B$1000)/((MAESTRO!$B$3:$B$1000="OPA")*(UPPER(MAESTRO!$L$3:$L$1000)="CONFIRMADO")),ROWS($A$3:A203))),"")</f>
        <v/>
      </c>
      <c r="U203" s="10" t="str">
        <f ca="1">IFERROR(INDEX(MAESTRO!U:U,_xludf.AGGREGATE(15,6,ROW(MAESTRO!$B$3:$B$1000)/((MAESTRO!$B$3:$B$1000="OPA")*(UPPER(MAESTRO!$L$3:$L$1000)="CONFIRMADO")),ROWS($A$3:A203))),"")</f>
        <v/>
      </c>
      <c r="V203" s="10" t="str">
        <f ca="1">IFERROR(INDEX(MAESTRO!V:V,_xludf.AGGREGATE(15,6,ROW(MAESTRO!$B$3:$B$1000)/((MAESTRO!$B$3:$B$1000="OPA")*(UPPER(MAESTRO!$L$3:$L$1000)="CONFIRMADO")),ROWS($A$3:A203))),"")</f>
        <v/>
      </c>
      <c r="W203" s="10" t="str">
        <f ca="1">IFERROR(INDEX(MAESTRO!W:W,_xludf.AGGREGATE(15,6,ROW(MAESTRO!$B$3:$B$1000)/((MAESTRO!$B$3:$B$1000="OPA")*(UPPER(MAESTRO!$L$3:$L$1000)="CONFIRMADO")),ROWS($A$3:A203))),"")</f>
        <v/>
      </c>
      <c r="X203" s="10" t="str">
        <f ca="1">IFERROR(INDEX(MAESTRO!X:X,_xludf.AGGREGATE(15,6,ROW(MAESTRO!$B$3:$B$1000)/((MAESTRO!$B$3:$B$1000="OPA")*(UPPER(MAESTRO!$L$3:$L$1000)="CONFIRMADO")),ROWS($A$3:A203))),"")</f>
        <v/>
      </c>
    </row>
    <row r="204" spans="1:24" ht="22.05" customHeight="1">
      <c r="A204" s="27" t="str">
        <f ca="1">IFERROR(INDEX(MAESTRO!A:A,_xludf.AGGREGATE(15,6,ROW(MAESTRO!$B$3:$B$1000)/((MAESTRO!$B$3:$B$1000="OPA")*(UPPER(MAESTRO!$L$3:$L$1000)="CONFIRMADO")),ROWS($A$3:A204))),"")</f>
        <v/>
      </c>
      <c r="B204" s="27" t="str">
        <f ca="1">IFERROR(INDEX(MAESTRO!B:B,_xludf.AGGREGATE(15,6,ROW(MAESTRO!$B$3:$B$1000)/((MAESTRO!$B$3:$B$1000="OPA")*(UPPER(MAESTRO!$L$3:$L$1000)="CONFIRMADO")),ROWS($A$3:A204))),"")</f>
        <v/>
      </c>
      <c r="C204" s="27" t="str">
        <f ca="1">IFERROR(INDEX(MAESTRO!C:C,_xludf.AGGREGATE(15,6,ROW(MAESTRO!$B$3:$B$1000)/((MAESTRO!$B$3:$B$1000="OPA")*(UPPER(MAESTRO!$L$3:$L$1000)="CONFIRMADO")),ROWS($A$3:A204))),"")</f>
        <v/>
      </c>
      <c r="D204" s="27" t="str">
        <f ca="1">IFERROR(INDEX(MAESTRO!D:D,_xludf.AGGREGATE(15,6,ROW(MAESTRO!$B$3:$B$1000)/((MAESTRO!$B$3:$B$1000="OPA")*(UPPER(MAESTRO!$L$3:$L$1000)="CONFIRMADO")),ROWS($A$3:A204))),"")</f>
        <v/>
      </c>
      <c r="E204" s="27" t="str">
        <f ca="1">IFERROR(INDEX(MAESTRO!E:E,_xludf.AGGREGATE(15,6,ROW(MAESTRO!$B$3:$B$1000)/((MAESTRO!$B$3:$B$1000="OPA")*(UPPER(MAESTRO!$L$3:$L$1000)="CONFIRMADO")),ROWS($A$3:A204))),"")</f>
        <v/>
      </c>
      <c r="F204" s="27" t="str">
        <f ca="1">IFERROR(INDEX(MAESTRO!F:F,_xludf.AGGREGATE(15,6,ROW(MAESTRO!$B$3:$B$1000)/((MAESTRO!$B$3:$B$1000="OPA")*(UPPER(MAESTRO!$L$3:$L$1000)="CONFIRMADO")),ROWS($A$3:A204))),"")</f>
        <v/>
      </c>
      <c r="G204" s="27" t="str">
        <f ca="1">IFERROR(INDEX(MAESTRO!G:G,_xludf.AGGREGATE(15,6,ROW(MAESTRO!$B$3:$B$1000)/((MAESTRO!$B$3:$B$1000="OPA")*(UPPER(MAESTRO!$L$3:$L$1000)="CONFIRMADO")),ROWS($A$3:A204))),"")</f>
        <v/>
      </c>
      <c r="H204" s="27" t="str">
        <f ca="1">IFERROR(INDEX(MAESTRO!H:H,_xludf.AGGREGATE(15,6,ROW(MAESTRO!$B$3:$B$1000)/((MAESTRO!$B$3:$B$1000="OPA")*(UPPER(MAESTRO!$L$3:$L$1000)="CONFIRMADO")),ROWS($A$3:A204))),"")</f>
        <v/>
      </c>
      <c r="I204" s="27" t="str">
        <f ca="1">IFERROR(INDEX(MAESTRO!I:I,_xludf.AGGREGATE(15,6,ROW(MAESTRO!$B$3:$B$1000)/((MAESTRO!$B$3:$B$1000="OPA")*(UPPER(MAESTRO!$L$3:$L$1000)="CONFIRMADO")),ROWS($A$3:A204))),"")</f>
        <v/>
      </c>
      <c r="J204" s="27" t="str">
        <f ca="1">IFERROR(INDEX(MAESTRO!J:J,_xludf.AGGREGATE(15,6,ROW(MAESTRO!$B$3:$B$1000)/((MAESTRO!$B$3:$B$1000="OPA")*(UPPER(MAESTRO!$L$3:$L$1000)="CONFIRMADO")),ROWS($A$3:A204))),"")</f>
        <v/>
      </c>
      <c r="K204" s="27" t="str">
        <f ca="1">IFERROR(INDEX(MAESTRO!K:K,_xludf.AGGREGATE(15,6,ROW(MAESTRO!$B$3:$B$1000)/((MAESTRO!$B$3:$B$1000="OPA")*(UPPER(MAESTRO!$L$3:$L$1000)="CONFIRMADO")),ROWS($A$3:A204))),"")</f>
        <v/>
      </c>
      <c r="L204" s="27" t="str">
        <f ca="1">IFERROR(INDEX(MAESTRO!L:L,_xludf.AGGREGATE(15,6,ROW(MAESTRO!$B$3:$B$1000)/((MAESTRO!$B$3:$B$1000="OPA")*(UPPER(MAESTRO!$L$3:$L$1000)="CONFIRMADO")),ROWS($A$3:A204))),"")</f>
        <v/>
      </c>
      <c r="M204" s="27" t="str">
        <f ca="1">IFERROR(INDEX(MAESTRO!M:M,_xludf.AGGREGATE(15,6,ROW(MAESTRO!$B$3:$B$1000)/((MAESTRO!$B$3:$B$1000="OPA")*(UPPER(MAESTRO!$L$3:$L$1000)="CONFIRMADO")),ROWS($A$3:A204))),"")</f>
        <v/>
      </c>
      <c r="N204" s="27" t="str">
        <f ca="1">IFERROR(INDEX(MAESTRO!N:N,_xludf.AGGREGATE(15,6,ROW(MAESTRO!$B$3:$B$1000)/((MAESTRO!$B$3:$B$1000="OPA")*(UPPER(MAESTRO!$L$3:$L$1000)="CONFIRMADO")),ROWS($A$3:A204))),"")</f>
        <v/>
      </c>
      <c r="O204" s="27" t="str">
        <f ca="1">IFERROR(INDEX(MAESTRO!O:O,_xludf.AGGREGATE(15,6,ROW(MAESTRO!$B$3:$B$1000)/((MAESTRO!$B$3:$B$1000="OPA")*(UPPER(MAESTRO!$L$3:$L$1000)="CONFIRMADO")),ROWS($A$3:A204))),"")</f>
        <v/>
      </c>
      <c r="P204" s="27" t="str">
        <f ca="1">IFERROR(INDEX(MAESTRO!P:P,_xludf.AGGREGATE(15,6,ROW(MAESTRO!$B$3:$B$1000)/((MAESTRO!$B$3:$B$1000="OPA")*(UPPER(MAESTRO!$L$3:$L$1000)="CONFIRMADO")),ROWS($A$3:A204))),"")</f>
        <v/>
      </c>
      <c r="Q204" s="27" t="str">
        <f ca="1">IFERROR(INDEX(MAESTRO!Q:Q,_xludf.AGGREGATE(15,6,ROW(MAESTRO!$B$3:$B$1000)/((MAESTRO!$B$3:$B$1000="OPA")*(UPPER(MAESTRO!$L$3:$L$1000)="CONFIRMADO")),ROWS($A$3:A204))),"")</f>
        <v/>
      </c>
      <c r="R204" s="27" t="str">
        <f ca="1">IFERROR(INDEX(MAESTRO!R:R,_xludf.AGGREGATE(15,6,ROW(MAESTRO!$B$3:$B$1000)/((MAESTRO!$B$3:$B$1000="OPA")*(UPPER(MAESTRO!$L$3:$L$1000)="CONFIRMADO")),ROWS($A$3:A204))),"")</f>
        <v/>
      </c>
      <c r="S204" s="27" t="str">
        <f ca="1">IFERROR(INDEX(MAESTRO!S:S,_xludf.AGGREGATE(15,6,ROW(MAESTRO!$B$3:$B$1000)/((MAESTRO!$B$3:$B$1000="OPA")*(UPPER(MAESTRO!$L$3:$L$1000)="CONFIRMADO")),ROWS($A$3:A204))),"")</f>
        <v/>
      </c>
      <c r="T204" s="27" t="str">
        <f ca="1">IFERROR(INDEX(MAESTRO!T:T,_xludf.AGGREGATE(15,6,ROW(MAESTRO!$B$3:$B$1000)/((MAESTRO!$B$3:$B$1000="OPA")*(UPPER(MAESTRO!$L$3:$L$1000)="CONFIRMADO")),ROWS($A$3:A204))),"")</f>
        <v/>
      </c>
      <c r="U204" s="27" t="str">
        <f ca="1">IFERROR(INDEX(MAESTRO!U:U,_xludf.AGGREGATE(15,6,ROW(MAESTRO!$B$3:$B$1000)/((MAESTRO!$B$3:$B$1000="OPA")*(UPPER(MAESTRO!$L$3:$L$1000)="CONFIRMADO")),ROWS($A$3:A204))),"")</f>
        <v/>
      </c>
      <c r="V204" s="27" t="str">
        <f ca="1">IFERROR(INDEX(MAESTRO!V:V,_xludf.AGGREGATE(15,6,ROW(MAESTRO!$B$3:$B$1000)/((MAESTRO!$B$3:$B$1000="OPA")*(UPPER(MAESTRO!$L$3:$L$1000)="CONFIRMADO")),ROWS($A$3:A204))),"")</f>
        <v/>
      </c>
      <c r="W204" s="27" t="str">
        <f ca="1">IFERROR(INDEX(MAESTRO!W:W,_xludf.AGGREGATE(15,6,ROW(MAESTRO!$B$3:$B$1000)/((MAESTRO!$B$3:$B$1000="OPA")*(UPPER(MAESTRO!$L$3:$L$1000)="CONFIRMADO")),ROWS($A$3:A204))),"")</f>
        <v/>
      </c>
      <c r="X204" s="27" t="str">
        <f ca="1">IFERROR(INDEX(MAESTRO!X:X,_xludf.AGGREGATE(15,6,ROW(MAESTRO!$B$3:$B$1000)/((MAESTRO!$B$3:$B$1000="OPA")*(UPPER(MAESTRO!$L$3:$L$1000)="CONFIRMADO")),ROWS($A$3:A204))),"")</f>
        <v/>
      </c>
    </row>
    <row r="205" spans="1:24" ht="22.05" customHeight="1">
      <c r="A205" s="10" t="str">
        <f ca="1">IFERROR(INDEX(MAESTRO!A:A,_xludf.AGGREGATE(15,6,ROW(MAESTRO!$B$3:$B$1000)/((MAESTRO!$B$3:$B$1000="OPA")*(UPPER(MAESTRO!$L$3:$L$1000)="CONFIRMADO")),ROWS($A$3:A205))),"")</f>
        <v/>
      </c>
      <c r="B205" s="10" t="str">
        <f ca="1">IFERROR(INDEX(MAESTRO!B:B,_xludf.AGGREGATE(15,6,ROW(MAESTRO!$B$3:$B$1000)/((MAESTRO!$B$3:$B$1000="OPA")*(UPPER(MAESTRO!$L$3:$L$1000)="CONFIRMADO")),ROWS($A$3:A205))),"")</f>
        <v/>
      </c>
      <c r="C205" s="10" t="str">
        <f ca="1">IFERROR(INDEX(MAESTRO!C:C,_xludf.AGGREGATE(15,6,ROW(MAESTRO!$B$3:$B$1000)/((MAESTRO!$B$3:$B$1000="OPA")*(UPPER(MAESTRO!$L$3:$L$1000)="CONFIRMADO")),ROWS($A$3:A205))),"")</f>
        <v/>
      </c>
      <c r="D205" s="10" t="str">
        <f ca="1">IFERROR(INDEX(MAESTRO!D:D,_xludf.AGGREGATE(15,6,ROW(MAESTRO!$B$3:$B$1000)/((MAESTRO!$B$3:$B$1000="OPA")*(UPPER(MAESTRO!$L$3:$L$1000)="CONFIRMADO")),ROWS($A$3:A205))),"")</f>
        <v/>
      </c>
      <c r="E205" s="10" t="str">
        <f ca="1">IFERROR(INDEX(MAESTRO!E:E,_xludf.AGGREGATE(15,6,ROW(MAESTRO!$B$3:$B$1000)/((MAESTRO!$B$3:$B$1000="OPA")*(UPPER(MAESTRO!$L$3:$L$1000)="CONFIRMADO")),ROWS($A$3:A205))),"")</f>
        <v/>
      </c>
      <c r="F205" s="10" t="str">
        <f ca="1">IFERROR(INDEX(MAESTRO!F:F,_xludf.AGGREGATE(15,6,ROW(MAESTRO!$B$3:$B$1000)/((MAESTRO!$B$3:$B$1000="OPA")*(UPPER(MAESTRO!$L$3:$L$1000)="CONFIRMADO")),ROWS($A$3:A205))),"")</f>
        <v/>
      </c>
      <c r="G205" s="10" t="str">
        <f ca="1">IFERROR(INDEX(MAESTRO!G:G,_xludf.AGGREGATE(15,6,ROW(MAESTRO!$B$3:$B$1000)/((MAESTRO!$B$3:$B$1000="OPA")*(UPPER(MAESTRO!$L$3:$L$1000)="CONFIRMADO")),ROWS($A$3:A205))),"")</f>
        <v/>
      </c>
      <c r="H205" s="10" t="str">
        <f ca="1">IFERROR(INDEX(MAESTRO!H:H,_xludf.AGGREGATE(15,6,ROW(MAESTRO!$B$3:$B$1000)/((MAESTRO!$B$3:$B$1000="OPA")*(UPPER(MAESTRO!$L$3:$L$1000)="CONFIRMADO")),ROWS($A$3:A205))),"")</f>
        <v/>
      </c>
      <c r="I205" s="10" t="str">
        <f ca="1">IFERROR(INDEX(MAESTRO!I:I,_xludf.AGGREGATE(15,6,ROW(MAESTRO!$B$3:$B$1000)/((MAESTRO!$B$3:$B$1000="OPA")*(UPPER(MAESTRO!$L$3:$L$1000)="CONFIRMADO")),ROWS($A$3:A205))),"")</f>
        <v/>
      </c>
      <c r="J205" s="10" t="str">
        <f ca="1">IFERROR(INDEX(MAESTRO!J:J,_xludf.AGGREGATE(15,6,ROW(MAESTRO!$B$3:$B$1000)/((MAESTRO!$B$3:$B$1000="OPA")*(UPPER(MAESTRO!$L$3:$L$1000)="CONFIRMADO")),ROWS($A$3:A205))),"")</f>
        <v/>
      </c>
      <c r="K205" s="10" t="str">
        <f ca="1">IFERROR(INDEX(MAESTRO!K:K,_xludf.AGGREGATE(15,6,ROW(MAESTRO!$B$3:$B$1000)/((MAESTRO!$B$3:$B$1000="OPA")*(UPPER(MAESTRO!$L$3:$L$1000)="CONFIRMADO")),ROWS($A$3:A205))),"")</f>
        <v/>
      </c>
      <c r="L205" s="10" t="str">
        <f ca="1">IFERROR(INDEX(MAESTRO!L:L,_xludf.AGGREGATE(15,6,ROW(MAESTRO!$B$3:$B$1000)/((MAESTRO!$B$3:$B$1000="OPA")*(UPPER(MAESTRO!$L$3:$L$1000)="CONFIRMADO")),ROWS($A$3:A205))),"")</f>
        <v/>
      </c>
      <c r="M205" s="10" t="str">
        <f ca="1">IFERROR(INDEX(MAESTRO!M:M,_xludf.AGGREGATE(15,6,ROW(MAESTRO!$B$3:$B$1000)/((MAESTRO!$B$3:$B$1000="OPA")*(UPPER(MAESTRO!$L$3:$L$1000)="CONFIRMADO")),ROWS($A$3:A205))),"")</f>
        <v/>
      </c>
      <c r="N205" s="10" t="str">
        <f ca="1">IFERROR(INDEX(MAESTRO!N:N,_xludf.AGGREGATE(15,6,ROW(MAESTRO!$B$3:$B$1000)/((MAESTRO!$B$3:$B$1000="OPA")*(UPPER(MAESTRO!$L$3:$L$1000)="CONFIRMADO")),ROWS($A$3:A205))),"")</f>
        <v/>
      </c>
      <c r="O205" s="10" t="str">
        <f ca="1">IFERROR(INDEX(MAESTRO!O:O,_xludf.AGGREGATE(15,6,ROW(MAESTRO!$B$3:$B$1000)/((MAESTRO!$B$3:$B$1000="OPA")*(UPPER(MAESTRO!$L$3:$L$1000)="CONFIRMADO")),ROWS($A$3:A205))),"")</f>
        <v/>
      </c>
      <c r="P205" s="10" t="str">
        <f ca="1">IFERROR(INDEX(MAESTRO!P:P,_xludf.AGGREGATE(15,6,ROW(MAESTRO!$B$3:$B$1000)/((MAESTRO!$B$3:$B$1000="OPA")*(UPPER(MAESTRO!$L$3:$L$1000)="CONFIRMADO")),ROWS($A$3:A205))),"")</f>
        <v/>
      </c>
      <c r="Q205" s="10" t="str">
        <f ca="1">IFERROR(INDEX(MAESTRO!Q:Q,_xludf.AGGREGATE(15,6,ROW(MAESTRO!$B$3:$B$1000)/((MAESTRO!$B$3:$B$1000="OPA")*(UPPER(MAESTRO!$L$3:$L$1000)="CONFIRMADO")),ROWS($A$3:A205))),"")</f>
        <v/>
      </c>
      <c r="R205" s="10" t="str">
        <f ca="1">IFERROR(INDEX(MAESTRO!R:R,_xludf.AGGREGATE(15,6,ROW(MAESTRO!$B$3:$B$1000)/((MAESTRO!$B$3:$B$1000="OPA")*(UPPER(MAESTRO!$L$3:$L$1000)="CONFIRMADO")),ROWS($A$3:A205))),"")</f>
        <v/>
      </c>
      <c r="S205" s="10" t="str">
        <f ca="1">IFERROR(INDEX(MAESTRO!S:S,_xludf.AGGREGATE(15,6,ROW(MAESTRO!$B$3:$B$1000)/((MAESTRO!$B$3:$B$1000="OPA")*(UPPER(MAESTRO!$L$3:$L$1000)="CONFIRMADO")),ROWS($A$3:A205))),"")</f>
        <v/>
      </c>
      <c r="T205" s="10" t="str">
        <f ca="1">IFERROR(INDEX(MAESTRO!T:T,_xludf.AGGREGATE(15,6,ROW(MAESTRO!$B$3:$B$1000)/((MAESTRO!$B$3:$B$1000="OPA")*(UPPER(MAESTRO!$L$3:$L$1000)="CONFIRMADO")),ROWS($A$3:A205))),"")</f>
        <v/>
      </c>
      <c r="U205" s="10" t="str">
        <f ca="1">IFERROR(INDEX(MAESTRO!U:U,_xludf.AGGREGATE(15,6,ROW(MAESTRO!$B$3:$B$1000)/((MAESTRO!$B$3:$B$1000="OPA")*(UPPER(MAESTRO!$L$3:$L$1000)="CONFIRMADO")),ROWS($A$3:A205))),"")</f>
        <v/>
      </c>
      <c r="V205" s="10" t="str">
        <f ca="1">IFERROR(INDEX(MAESTRO!V:V,_xludf.AGGREGATE(15,6,ROW(MAESTRO!$B$3:$B$1000)/((MAESTRO!$B$3:$B$1000="OPA")*(UPPER(MAESTRO!$L$3:$L$1000)="CONFIRMADO")),ROWS($A$3:A205))),"")</f>
        <v/>
      </c>
      <c r="W205" s="10" t="str">
        <f ca="1">IFERROR(INDEX(MAESTRO!W:W,_xludf.AGGREGATE(15,6,ROW(MAESTRO!$B$3:$B$1000)/((MAESTRO!$B$3:$B$1000="OPA")*(UPPER(MAESTRO!$L$3:$L$1000)="CONFIRMADO")),ROWS($A$3:A205))),"")</f>
        <v/>
      </c>
      <c r="X205" s="10" t="str">
        <f ca="1">IFERROR(INDEX(MAESTRO!X:X,_xludf.AGGREGATE(15,6,ROW(MAESTRO!$B$3:$B$1000)/((MAESTRO!$B$3:$B$1000="OPA")*(UPPER(MAESTRO!$L$3:$L$1000)="CONFIRMADO")),ROWS($A$3:A205))),"")</f>
        <v/>
      </c>
    </row>
    <row r="206" spans="1:24" ht="22.05" customHeight="1">
      <c r="A206" s="27" t="str">
        <f ca="1">IFERROR(INDEX(MAESTRO!A:A,_xludf.AGGREGATE(15,6,ROW(MAESTRO!$B$3:$B$1000)/((MAESTRO!$B$3:$B$1000="OPA")*(UPPER(MAESTRO!$L$3:$L$1000)="CONFIRMADO")),ROWS($A$3:A206))),"")</f>
        <v/>
      </c>
      <c r="B206" s="27" t="str">
        <f ca="1">IFERROR(INDEX(MAESTRO!B:B,_xludf.AGGREGATE(15,6,ROW(MAESTRO!$B$3:$B$1000)/((MAESTRO!$B$3:$B$1000="OPA")*(UPPER(MAESTRO!$L$3:$L$1000)="CONFIRMADO")),ROWS($A$3:A206))),"")</f>
        <v/>
      </c>
      <c r="C206" s="27" t="str">
        <f ca="1">IFERROR(INDEX(MAESTRO!C:C,_xludf.AGGREGATE(15,6,ROW(MAESTRO!$B$3:$B$1000)/((MAESTRO!$B$3:$B$1000="OPA")*(UPPER(MAESTRO!$L$3:$L$1000)="CONFIRMADO")),ROWS($A$3:A206))),"")</f>
        <v/>
      </c>
      <c r="D206" s="27" t="str">
        <f ca="1">IFERROR(INDEX(MAESTRO!D:D,_xludf.AGGREGATE(15,6,ROW(MAESTRO!$B$3:$B$1000)/((MAESTRO!$B$3:$B$1000="OPA")*(UPPER(MAESTRO!$L$3:$L$1000)="CONFIRMADO")),ROWS($A$3:A206))),"")</f>
        <v/>
      </c>
      <c r="E206" s="27" t="str">
        <f ca="1">IFERROR(INDEX(MAESTRO!E:E,_xludf.AGGREGATE(15,6,ROW(MAESTRO!$B$3:$B$1000)/((MAESTRO!$B$3:$B$1000="OPA")*(UPPER(MAESTRO!$L$3:$L$1000)="CONFIRMADO")),ROWS($A$3:A206))),"")</f>
        <v/>
      </c>
      <c r="F206" s="27" t="str">
        <f ca="1">IFERROR(INDEX(MAESTRO!F:F,_xludf.AGGREGATE(15,6,ROW(MAESTRO!$B$3:$B$1000)/((MAESTRO!$B$3:$B$1000="OPA")*(UPPER(MAESTRO!$L$3:$L$1000)="CONFIRMADO")),ROWS($A$3:A206))),"")</f>
        <v/>
      </c>
      <c r="G206" s="27" t="str">
        <f ca="1">IFERROR(INDEX(MAESTRO!G:G,_xludf.AGGREGATE(15,6,ROW(MAESTRO!$B$3:$B$1000)/((MAESTRO!$B$3:$B$1000="OPA")*(UPPER(MAESTRO!$L$3:$L$1000)="CONFIRMADO")),ROWS($A$3:A206))),"")</f>
        <v/>
      </c>
      <c r="H206" s="27" t="str">
        <f ca="1">IFERROR(INDEX(MAESTRO!H:H,_xludf.AGGREGATE(15,6,ROW(MAESTRO!$B$3:$B$1000)/((MAESTRO!$B$3:$B$1000="OPA")*(UPPER(MAESTRO!$L$3:$L$1000)="CONFIRMADO")),ROWS($A$3:A206))),"")</f>
        <v/>
      </c>
      <c r="I206" s="27" t="str">
        <f ca="1">IFERROR(INDEX(MAESTRO!I:I,_xludf.AGGREGATE(15,6,ROW(MAESTRO!$B$3:$B$1000)/((MAESTRO!$B$3:$B$1000="OPA")*(UPPER(MAESTRO!$L$3:$L$1000)="CONFIRMADO")),ROWS($A$3:A206))),"")</f>
        <v/>
      </c>
      <c r="J206" s="27" t="str">
        <f ca="1">IFERROR(INDEX(MAESTRO!J:J,_xludf.AGGREGATE(15,6,ROW(MAESTRO!$B$3:$B$1000)/((MAESTRO!$B$3:$B$1000="OPA")*(UPPER(MAESTRO!$L$3:$L$1000)="CONFIRMADO")),ROWS($A$3:A206))),"")</f>
        <v/>
      </c>
      <c r="K206" s="27" t="str">
        <f ca="1">IFERROR(INDEX(MAESTRO!K:K,_xludf.AGGREGATE(15,6,ROW(MAESTRO!$B$3:$B$1000)/((MAESTRO!$B$3:$B$1000="OPA")*(UPPER(MAESTRO!$L$3:$L$1000)="CONFIRMADO")),ROWS($A$3:A206))),"")</f>
        <v/>
      </c>
      <c r="L206" s="27" t="str">
        <f ca="1">IFERROR(INDEX(MAESTRO!L:L,_xludf.AGGREGATE(15,6,ROW(MAESTRO!$B$3:$B$1000)/((MAESTRO!$B$3:$B$1000="OPA")*(UPPER(MAESTRO!$L$3:$L$1000)="CONFIRMADO")),ROWS($A$3:A206))),"")</f>
        <v/>
      </c>
      <c r="M206" s="27" t="str">
        <f ca="1">IFERROR(INDEX(MAESTRO!M:M,_xludf.AGGREGATE(15,6,ROW(MAESTRO!$B$3:$B$1000)/((MAESTRO!$B$3:$B$1000="OPA")*(UPPER(MAESTRO!$L$3:$L$1000)="CONFIRMADO")),ROWS($A$3:A206))),"")</f>
        <v/>
      </c>
      <c r="N206" s="27" t="str">
        <f ca="1">IFERROR(INDEX(MAESTRO!N:N,_xludf.AGGREGATE(15,6,ROW(MAESTRO!$B$3:$B$1000)/((MAESTRO!$B$3:$B$1000="OPA")*(UPPER(MAESTRO!$L$3:$L$1000)="CONFIRMADO")),ROWS($A$3:A206))),"")</f>
        <v/>
      </c>
      <c r="O206" s="27" t="str">
        <f ca="1">IFERROR(INDEX(MAESTRO!O:O,_xludf.AGGREGATE(15,6,ROW(MAESTRO!$B$3:$B$1000)/((MAESTRO!$B$3:$B$1000="OPA")*(UPPER(MAESTRO!$L$3:$L$1000)="CONFIRMADO")),ROWS($A$3:A206))),"")</f>
        <v/>
      </c>
      <c r="P206" s="27" t="str">
        <f ca="1">IFERROR(INDEX(MAESTRO!P:P,_xludf.AGGREGATE(15,6,ROW(MAESTRO!$B$3:$B$1000)/((MAESTRO!$B$3:$B$1000="OPA")*(UPPER(MAESTRO!$L$3:$L$1000)="CONFIRMADO")),ROWS($A$3:A206))),"")</f>
        <v/>
      </c>
      <c r="Q206" s="27" t="str">
        <f ca="1">IFERROR(INDEX(MAESTRO!Q:Q,_xludf.AGGREGATE(15,6,ROW(MAESTRO!$B$3:$B$1000)/((MAESTRO!$B$3:$B$1000="OPA")*(UPPER(MAESTRO!$L$3:$L$1000)="CONFIRMADO")),ROWS($A$3:A206))),"")</f>
        <v/>
      </c>
      <c r="R206" s="27" t="str">
        <f ca="1">IFERROR(INDEX(MAESTRO!R:R,_xludf.AGGREGATE(15,6,ROW(MAESTRO!$B$3:$B$1000)/((MAESTRO!$B$3:$B$1000="OPA")*(UPPER(MAESTRO!$L$3:$L$1000)="CONFIRMADO")),ROWS($A$3:A206))),"")</f>
        <v/>
      </c>
      <c r="S206" s="27" t="str">
        <f ca="1">IFERROR(INDEX(MAESTRO!S:S,_xludf.AGGREGATE(15,6,ROW(MAESTRO!$B$3:$B$1000)/((MAESTRO!$B$3:$B$1000="OPA")*(UPPER(MAESTRO!$L$3:$L$1000)="CONFIRMADO")),ROWS($A$3:A206))),"")</f>
        <v/>
      </c>
      <c r="T206" s="27" t="str">
        <f ca="1">IFERROR(INDEX(MAESTRO!T:T,_xludf.AGGREGATE(15,6,ROW(MAESTRO!$B$3:$B$1000)/((MAESTRO!$B$3:$B$1000="OPA")*(UPPER(MAESTRO!$L$3:$L$1000)="CONFIRMADO")),ROWS($A$3:A206))),"")</f>
        <v/>
      </c>
      <c r="U206" s="27" t="str">
        <f ca="1">IFERROR(INDEX(MAESTRO!U:U,_xludf.AGGREGATE(15,6,ROW(MAESTRO!$B$3:$B$1000)/((MAESTRO!$B$3:$B$1000="OPA")*(UPPER(MAESTRO!$L$3:$L$1000)="CONFIRMADO")),ROWS($A$3:A206))),"")</f>
        <v/>
      </c>
      <c r="V206" s="27" t="str">
        <f ca="1">IFERROR(INDEX(MAESTRO!V:V,_xludf.AGGREGATE(15,6,ROW(MAESTRO!$B$3:$B$1000)/((MAESTRO!$B$3:$B$1000="OPA")*(UPPER(MAESTRO!$L$3:$L$1000)="CONFIRMADO")),ROWS($A$3:A206))),"")</f>
        <v/>
      </c>
      <c r="W206" s="27" t="str">
        <f ca="1">IFERROR(INDEX(MAESTRO!W:W,_xludf.AGGREGATE(15,6,ROW(MAESTRO!$B$3:$B$1000)/((MAESTRO!$B$3:$B$1000="OPA")*(UPPER(MAESTRO!$L$3:$L$1000)="CONFIRMADO")),ROWS($A$3:A206))),"")</f>
        <v/>
      </c>
      <c r="X206" s="27" t="str">
        <f ca="1">IFERROR(INDEX(MAESTRO!X:X,_xludf.AGGREGATE(15,6,ROW(MAESTRO!$B$3:$B$1000)/((MAESTRO!$B$3:$B$1000="OPA")*(UPPER(MAESTRO!$L$3:$L$1000)="CONFIRMADO")),ROWS($A$3:A206))),"")</f>
        <v/>
      </c>
    </row>
    <row r="207" spans="1:24" ht="22.05" customHeight="1">
      <c r="A207" s="10" t="str">
        <f ca="1">IFERROR(INDEX(MAESTRO!A:A,_xludf.AGGREGATE(15,6,ROW(MAESTRO!$B$3:$B$1000)/((MAESTRO!$B$3:$B$1000="OPA")*(UPPER(MAESTRO!$L$3:$L$1000)="CONFIRMADO")),ROWS($A$3:A207))),"")</f>
        <v/>
      </c>
      <c r="B207" s="10" t="str">
        <f ca="1">IFERROR(INDEX(MAESTRO!B:B,_xludf.AGGREGATE(15,6,ROW(MAESTRO!$B$3:$B$1000)/((MAESTRO!$B$3:$B$1000="OPA")*(UPPER(MAESTRO!$L$3:$L$1000)="CONFIRMADO")),ROWS($A$3:A207))),"")</f>
        <v/>
      </c>
      <c r="C207" s="10" t="str">
        <f ca="1">IFERROR(INDEX(MAESTRO!C:C,_xludf.AGGREGATE(15,6,ROW(MAESTRO!$B$3:$B$1000)/((MAESTRO!$B$3:$B$1000="OPA")*(UPPER(MAESTRO!$L$3:$L$1000)="CONFIRMADO")),ROWS($A$3:A207))),"")</f>
        <v/>
      </c>
      <c r="D207" s="10" t="str">
        <f ca="1">IFERROR(INDEX(MAESTRO!D:D,_xludf.AGGREGATE(15,6,ROW(MAESTRO!$B$3:$B$1000)/((MAESTRO!$B$3:$B$1000="OPA")*(UPPER(MAESTRO!$L$3:$L$1000)="CONFIRMADO")),ROWS($A$3:A207))),"")</f>
        <v/>
      </c>
      <c r="E207" s="10" t="str">
        <f ca="1">IFERROR(INDEX(MAESTRO!E:E,_xludf.AGGREGATE(15,6,ROW(MAESTRO!$B$3:$B$1000)/((MAESTRO!$B$3:$B$1000="OPA")*(UPPER(MAESTRO!$L$3:$L$1000)="CONFIRMADO")),ROWS($A$3:A207))),"")</f>
        <v/>
      </c>
      <c r="F207" s="10" t="str">
        <f ca="1">IFERROR(INDEX(MAESTRO!F:F,_xludf.AGGREGATE(15,6,ROW(MAESTRO!$B$3:$B$1000)/((MAESTRO!$B$3:$B$1000="OPA")*(UPPER(MAESTRO!$L$3:$L$1000)="CONFIRMADO")),ROWS($A$3:A207))),"")</f>
        <v/>
      </c>
      <c r="G207" s="10" t="str">
        <f ca="1">IFERROR(INDEX(MAESTRO!G:G,_xludf.AGGREGATE(15,6,ROW(MAESTRO!$B$3:$B$1000)/((MAESTRO!$B$3:$B$1000="OPA")*(UPPER(MAESTRO!$L$3:$L$1000)="CONFIRMADO")),ROWS($A$3:A207))),"")</f>
        <v/>
      </c>
      <c r="H207" s="10" t="str">
        <f ca="1">IFERROR(INDEX(MAESTRO!H:H,_xludf.AGGREGATE(15,6,ROW(MAESTRO!$B$3:$B$1000)/((MAESTRO!$B$3:$B$1000="OPA")*(UPPER(MAESTRO!$L$3:$L$1000)="CONFIRMADO")),ROWS($A$3:A207))),"")</f>
        <v/>
      </c>
      <c r="I207" s="10" t="str">
        <f ca="1">IFERROR(INDEX(MAESTRO!I:I,_xludf.AGGREGATE(15,6,ROW(MAESTRO!$B$3:$B$1000)/((MAESTRO!$B$3:$B$1000="OPA")*(UPPER(MAESTRO!$L$3:$L$1000)="CONFIRMADO")),ROWS($A$3:A207))),"")</f>
        <v/>
      </c>
      <c r="J207" s="10" t="str">
        <f ca="1">IFERROR(INDEX(MAESTRO!J:J,_xludf.AGGREGATE(15,6,ROW(MAESTRO!$B$3:$B$1000)/((MAESTRO!$B$3:$B$1000="OPA")*(UPPER(MAESTRO!$L$3:$L$1000)="CONFIRMADO")),ROWS($A$3:A207))),"")</f>
        <v/>
      </c>
      <c r="K207" s="10" t="str">
        <f ca="1">IFERROR(INDEX(MAESTRO!K:K,_xludf.AGGREGATE(15,6,ROW(MAESTRO!$B$3:$B$1000)/((MAESTRO!$B$3:$B$1000="OPA")*(UPPER(MAESTRO!$L$3:$L$1000)="CONFIRMADO")),ROWS($A$3:A207))),"")</f>
        <v/>
      </c>
      <c r="L207" s="10" t="str">
        <f ca="1">IFERROR(INDEX(MAESTRO!L:L,_xludf.AGGREGATE(15,6,ROW(MAESTRO!$B$3:$B$1000)/((MAESTRO!$B$3:$B$1000="OPA")*(UPPER(MAESTRO!$L$3:$L$1000)="CONFIRMADO")),ROWS($A$3:A207))),"")</f>
        <v/>
      </c>
      <c r="M207" s="10" t="str">
        <f ca="1">IFERROR(INDEX(MAESTRO!M:M,_xludf.AGGREGATE(15,6,ROW(MAESTRO!$B$3:$B$1000)/((MAESTRO!$B$3:$B$1000="OPA")*(UPPER(MAESTRO!$L$3:$L$1000)="CONFIRMADO")),ROWS($A$3:A207))),"")</f>
        <v/>
      </c>
      <c r="N207" s="10" t="str">
        <f ca="1">IFERROR(INDEX(MAESTRO!N:N,_xludf.AGGREGATE(15,6,ROW(MAESTRO!$B$3:$B$1000)/((MAESTRO!$B$3:$B$1000="OPA")*(UPPER(MAESTRO!$L$3:$L$1000)="CONFIRMADO")),ROWS($A$3:A207))),"")</f>
        <v/>
      </c>
      <c r="O207" s="10" t="str">
        <f ca="1">IFERROR(INDEX(MAESTRO!O:O,_xludf.AGGREGATE(15,6,ROW(MAESTRO!$B$3:$B$1000)/((MAESTRO!$B$3:$B$1000="OPA")*(UPPER(MAESTRO!$L$3:$L$1000)="CONFIRMADO")),ROWS($A$3:A207))),"")</f>
        <v/>
      </c>
      <c r="P207" s="10" t="str">
        <f ca="1">IFERROR(INDEX(MAESTRO!P:P,_xludf.AGGREGATE(15,6,ROW(MAESTRO!$B$3:$B$1000)/((MAESTRO!$B$3:$B$1000="OPA")*(UPPER(MAESTRO!$L$3:$L$1000)="CONFIRMADO")),ROWS($A$3:A207))),"")</f>
        <v/>
      </c>
      <c r="Q207" s="10" t="str">
        <f ca="1">IFERROR(INDEX(MAESTRO!Q:Q,_xludf.AGGREGATE(15,6,ROW(MAESTRO!$B$3:$B$1000)/((MAESTRO!$B$3:$B$1000="OPA")*(UPPER(MAESTRO!$L$3:$L$1000)="CONFIRMADO")),ROWS($A$3:A207))),"")</f>
        <v/>
      </c>
      <c r="R207" s="10" t="str">
        <f ca="1">IFERROR(INDEX(MAESTRO!R:R,_xludf.AGGREGATE(15,6,ROW(MAESTRO!$B$3:$B$1000)/((MAESTRO!$B$3:$B$1000="OPA")*(UPPER(MAESTRO!$L$3:$L$1000)="CONFIRMADO")),ROWS($A$3:A207))),"")</f>
        <v/>
      </c>
      <c r="S207" s="10" t="str">
        <f ca="1">IFERROR(INDEX(MAESTRO!S:S,_xludf.AGGREGATE(15,6,ROW(MAESTRO!$B$3:$B$1000)/((MAESTRO!$B$3:$B$1000="OPA")*(UPPER(MAESTRO!$L$3:$L$1000)="CONFIRMADO")),ROWS($A$3:A207))),"")</f>
        <v/>
      </c>
      <c r="T207" s="10" t="str">
        <f ca="1">IFERROR(INDEX(MAESTRO!T:T,_xludf.AGGREGATE(15,6,ROW(MAESTRO!$B$3:$B$1000)/((MAESTRO!$B$3:$B$1000="OPA")*(UPPER(MAESTRO!$L$3:$L$1000)="CONFIRMADO")),ROWS($A$3:A207))),"")</f>
        <v/>
      </c>
      <c r="U207" s="10" t="str">
        <f ca="1">IFERROR(INDEX(MAESTRO!U:U,_xludf.AGGREGATE(15,6,ROW(MAESTRO!$B$3:$B$1000)/((MAESTRO!$B$3:$B$1000="OPA")*(UPPER(MAESTRO!$L$3:$L$1000)="CONFIRMADO")),ROWS($A$3:A207))),"")</f>
        <v/>
      </c>
      <c r="V207" s="10" t="str">
        <f ca="1">IFERROR(INDEX(MAESTRO!V:V,_xludf.AGGREGATE(15,6,ROW(MAESTRO!$B$3:$B$1000)/((MAESTRO!$B$3:$B$1000="OPA")*(UPPER(MAESTRO!$L$3:$L$1000)="CONFIRMADO")),ROWS($A$3:A207))),"")</f>
        <v/>
      </c>
      <c r="W207" s="10" t="str">
        <f ca="1">IFERROR(INDEX(MAESTRO!W:W,_xludf.AGGREGATE(15,6,ROW(MAESTRO!$B$3:$B$1000)/((MAESTRO!$B$3:$B$1000="OPA")*(UPPER(MAESTRO!$L$3:$L$1000)="CONFIRMADO")),ROWS($A$3:A207))),"")</f>
        <v/>
      </c>
      <c r="X207" s="10" t="str">
        <f ca="1">IFERROR(INDEX(MAESTRO!X:X,_xludf.AGGREGATE(15,6,ROW(MAESTRO!$B$3:$B$1000)/((MAESTRO!$B$3:$B$1000="OPA")*(UPPER(MAESTRO!$L$3:$L$1000)="CONFIRMADO")),ROWS($A$3:A207))),"")</f>
        <v/>
      </c>
    </row>
    <row r="208" spans="1:24" ht="22.05" customHeight="1">
      <c r="A208" s="27" t="str">
        <f ca="1">IFERROR(INDEX(MAESTRO!A:A,_xludf.AGGREGATE(15,6,ROW(MAESTRO!$B$3:$B$1000)/((MAESTRO!$B$3:$B$1000="OPA")*(UPPER(MAESTRO!$L$3:$L$1000)="CONFIRMADO")),ROWS($A$3:A208))),"")</f>
        <v/>
      </c>
      <c r="B208" s="27" t="str">
        <f ca="1">IFERROR(INDEX(MAESTRO!B:B,_xludf.AGGREGATE(15,6,ROW(MAESTRO!$B$3:$B$1000)/((MAESTRO!$B$3:$B$1000="OPA")*(UPPER(MAESTRO!$L$3:$L$1000)="CONFIRMADO")),ROWS($A$3:A208))),"")</f>
        <v/>
      </c>
      <c r="C208" s="27" t="str">
        <f ca="1">IFERROR(INDEX(MAESTRO!C:C,_xludf.AGGREGATE(15,6,ROW(MAESTRO!$B$3:$B$1000)/((MAESTRO!$B$3:$B$1000="OPA")*(UPPER(MAESTRO!$L$3:$L$1000)="CONFIRMADO")),ROWS($A$3:A208))),"")</f>
        <v/>
      </c>
      <c r="D208" s="27" t="str">
        <f ca="1">IFERROR(INDEX(MAESTRO!D:D,_xludf.AGGREGATE(15,6,ROW(MAESTRO!$B$3:$B$1000)/((MAESTRO!$B$3:$B$1000="OPA")*(UPPER(MAESTRO!$L$3:$L$1000)="CONFIRMADO")),ROWS($A$3:A208))),"")</f>
        <v/>
      </c>
      <c r="E208" s="27" t="str">
        <f ca="1">IFERROR(INDEX(MAESTRO!E:E,_xludf.AGGREGATE(15,6,ROW(MAESTRO!$B$3:$B$1000)/((MAESTRO!$B$3:$B$1000="OPA")*(UPPER(MAESTRO!$L$3:$L$1000)="CONFIRMADO")),ROWS($A$3:A208))),"")</f>
        <v/>
      </c>
      <c r="F208" s="27" t="str">
        <f ca="1">IFERROR(INDEX(MAESTRO!F:F,_xludf.AGGREGATE(15,6,ROW(MAESTRO!$B$3:$B$1000)/((MAESTRO!$B$3:$B$1000="OPA")*(UPPER(MAESTRO!$L$3:$L$1000)="CONFIRMADO")),ROWS($A$3:A208))),"")</f>
        <v/>
      </c>
      <c r="G208" s="27" t="str">
        <f ca="1">IFERROR(INDEX(MAESTRO!G:G,_xludf.AGGREGATE(15,6,ROW(MAESTRO!$B$3:$B$1000)/((MAESTRO!$B$3:$B$1000="OPA")*(UPPER(MAESTRO!$L$3:$L$1000)="CONFIRMADO")),ROWS($A$3:A208))),"")</f>
        <v/>
      </c>
      <c r="H208" s="27" t="str">
        <f ca="1">IFERROR(INDEX(MAESTRO!H:H,_xludf.AGGREGATE(15,6,ROW(MAESTRO!$B$3:$B$1000)/((MAESTRO!$B$3:$B$1000="OPA")*(UPPER(MAESTRO!$L$3:$L$1000)="CONFIRMADO")),ROWS($A$3:A208))),"")</f>
        <v/>
      </c>
      <c r="I208" s="27" t="str">
        <f ca="1">IFERROR(INDEX(MAESTRO!I:I,_xludf.AGGREGATE(15,6,ROW(MAESTRO!$B$3:$B$1000)/((MAESTRO!$B$3:$B$1000="OPA")*(UPPER(MAESTRO!$L$3:$L$1000)="CONFIRMADO")),ROWS($A$3:A208))),"")</f>
        <v/>
      </c>
      <c r="J208" s="27" t="str">
        <f ca="1">IFERROR(INDEX(MAESTRO!J:J,_xludf.AGGREGATE(15,6,ROW(MAESTRO!$B$3:$B$1000)/((MAESTRO!$B$3:$B$1000="OPA")*(UPPER(MAESTRO!$L$3:$L$1000)="CONFIRMADO")),ROWS($A$3:A208))),"")</f>
        <v/>
      </c>
      <c r="K208" s="27" t="str">
        <f ca="1">IFERROR(INDEX(MAESTRO!K:K,_xludf.AGGREGATE(15,6,ROW(MAESTRO!$B$3:$B$1000)/((MAESTRO!$B$3:$B$1000="OPA")*(UPPER(MAESTRO!$L$3:$L$1000)="CONFIRMADO")),ROWS($A$3:A208))),"")</f>
        <v/>
      </c>
      <c r="L208" s="27" t="str">
        <f ca="1">IFERROR(INDEX(MAESTRO!L:L,_xludf.AGGREGATE(15,6,ROW(MAESTRO!$B$3:$B$1000)/((MAESTRO!$B$3:$B$1000="OPA")*(UPPER(MAESTRO!$L$3:$L$1000)="CONFIRMADO")),ROWS($A$3:A208))),"")</f>
        <v/>
      </c>
      <c r="M208" s="27" t="str">
        <f ca="1">IFERROR(INDEX(MAESTRO!M:M,_xludf.AGGREGATE(15,6,ROW(MAESTRO!$B$3:$B$1000)/((MAESTRO!$B$3:$B$1000="OPA")*(UPPER(MAESTRO!$L$3:$L$1000)="CONFIRMADO")),ROWS($A$3:A208))),"")</f>
        <v/>
      </c>
      <c r="N208" s="27" t="str">
        <f ca="1">IFERROR(INDEX(MAESTRO!N:N,_xludf.AGGREGATE(15,6,ROW(MAESTRO!$B$3:$B$1000)/((MAESTRO!$B$3:$B$1000="OPA")*(UPPER(MAESTRO!$L$3:$L$1000)="CONFIRMADO")),ROWS($A$3:A208))),"")</f>
        <v/>
      </c>
      <c r="O208" s="27" t="str">
        <f ca="1">IFERROR(INDEX(MAESTRO!O:O,_xludf.AGGREGATE(15,6,ROW(MAESTRO!$B$3:$B$1000)/((MAESTRO!$B$3:$B$1000="OPA")*(UPPER(MAESTRO!$L$3:$L$1000)="CONFIRMADO")),ROWS($A$3:A208))),"")</f>
        <v/>
      </c>
      <c r="P208" s="27" t="str">
        <f ca="1">IFERROR(INDEX(MAESTRO!P:P,_xludf.AGGREGATE(15,6,ROW(MAESTRO!$B$3:$B$1000)/((MAESTRO!$B$3:$B$1000="OPA")*(UPPER(MAESTRO!$L$3:$L$1000)="CONFIRMADO")),ROWS($A$3:A208))),"")</f>
        <v/>
      </c>
      <c r="Q208" s="27" t="str">
        <f ca="1">IFERROR(INDEX(MAESTRO!Q:Q,_xludf.AGGREGATE(15,6,ROW(MAESTRO!$B$3:$B$1000)/((MAESTRO!$B$3:$B$1000="OPA")*(UPPER(MAESTRO!$L$3:$L$1000)="CONFIRMADO")),ROWS($A$3:A208))),"")</f>
        <v/>
      </c>
      <c r="R208" s="27" t="str">
        <f ca="1">IFERROR(INDEX(MAESTRO!R:R,_xludf.AGGREGATE(15,6,ROW(MAESTRO!$B$3:$B$1000)/((MAESTRO!$B$3:$B$1000="OPA")*(UPPER(MAESTRO!$L$3:$L$1000)="CONFIRMADO")),ROWS($A$3:A208))),"")</f>
        <v/>
      </c>
      <c r="S208" s="27" t="str">
        <f ca="1">IFERROR(INDEX(MAESTRO!S:S,_xludf.AGGREGATE(15,6,ROW(MAESTRO!$B$3:$B$1000)/((MAESTRO!$B$3:$B$1000="OPA")*(UPPER(MAESTRO!$L$3:$L$1000)="CONFIRMADO")),ROWS($A$3:A208))),"")</f>
        <v/>
      </c>
      <c r="T208" s="27" t="str">
        <f ca="1">IFERROR(INDEX(MAESTRO!T:T,_xludf.AGGREGATE(15,6,ROW(MAESTRO!$B$3:$B$1000)/((MAESTRO!$B$3:$B$1000="OPA")*(UPPER(MAESTRO!$L$3:$L$1000)="CONFIRMADO")),ROWS($A$3:A208))),"")</f>
        <v/>
      </c>
      <c r="U208" s="27" t="str">
        <f ca="1">IFERROR(INDEX(MAESTRO!U:U,_xludf.AGGREGATE(15,6,ROW(MAESTRO!$B$3:$B$1000)/((MAESTRO!$B$3:$B$1000="OPA")*(UPPER(MAESTRO!$L$3:$L$1000)="CONFIRMADO")),ROWS($A$3:A208))),"")</f>
        <v/>
      </c>
      <c r="V208" s="27" t="str">
        <f ca="1">IFERROR(INDEX(MAESTRO!V:V,_xludf.AGGREGATE(15,6,ROW(MAESTRO!$B$3:$B$1000)/((MAESTRO!$B$3:$B$1000="OPA")*(UPPER(MAESTRO!$L$3:$L$1000)="CONFIRMADO")),ROWS($A$3:A208))),"")</f>
        <v/>
      </c>
      <c r="W208" s="27" t="str">
        <f ca="1">IFERROR(INDEX(MAESTRO!W:W,_xludf.AGGREGATE(15,6,ROW(MAESTRO!$B$3:$B$1000)/((MAESTRO!$B$3:$B$1000="OPA")*(UPPER(MAESTRO!$L$3:$L$1000)="CONFIRMADO")),ROWS($A$3:A208))),"")</f>
        <v/>
      </c>
      <c r="X208" s="27" t="str">
        <f ca="1">IFERROR(INDEX(MAESTRO!X:X,_xludf.AGGREGATE(15,6,ROW(MAESTRO!$B$3:$B$1000)/((MAESTRO!$B$3:$B$1000="OPA")*(UPPER(MAESTRO!$L$3:$L$1000)="CONFIRMADO")),ROWS($A$3:A208))),"")</f>
        <v/>
      </c>
    </row>
    <row r="209" spans="1:24" ht="22.05" customHeight="1">
      <c r="A209" s="10" t="str">
        <f ca="1">IFERROR(INDEX(MAESTRO!A:A,_xludf.AGGREGATE(15,6,ROW(MAESTRO!$B$3:$B$1000)/((MAESTRO!$B$3:$B$1000="OPA")*(UPPER(MAESTRO!$L$3:$L$1000)="CONFIRMADO")),ROWS($A$3:A209))),"")</f>
        <v/>
      </c>
      <c r="B209" s="10" t="str">
        <f ca="1">IFERROR(INDEX(MAESTRO!B:B,_xludf.AGGREGATE(15,6,ROW(MAESTRO!$B$3:$B$1000)/((MAESTRO!$B$3:$B$1000="OPA")*(UPPER(MAESTRO!$L$3:$L$1000)="CONFIRMADO")),ROWS($A$3:A209))),"")</f>
        <v/>
      </c>
      <c r="C209" s="10" t="str">
        <f ca="1">IFERROR(INDEX(MAESTRO!C:C,_xludf.AGGREGATE(15,6,ROW(MAESTRO!$B$3:$B$1000)/((MAESTRO!$B$3:$B$1000="OPA")*(UPPER(MAESTRO!$L$3:$L$1000)="CONFIRMADO")),ROWS($A$3:A209))),"")</f>
        <v/>
      </c>
      <c r="D209" s="10" t="str">
        <f ca="1">IFERROR(INDEX(MAESTRO!D:D,_xludf.AGGREGATE(15,6,ROW(MAESTRO!$B$3:$B$1000)/((MAESTRO!$B$3:$B$1000="OPA")*(UPPER(MAESTRO!$L$3:$L$1000)="CONFIRMADO")),ROWS($A$3:A209))),"")</f>
        <v/>
      </c>
      <c r="E209" s="10" t="str">
        <f ca="1">IFERROR(INDEX(MAESTRO!E:E,_xludf.AGGREGATE(15,6,ROW(MAESTRO!$B$3:$B$1000)/((MAESTRO!$B$3:$B$1000="OPA")*(UPPER(MAESTRO!$L$3:$L$1000)="CONFIRMADO")),ROWS($A$3:A209))),"")</f>
        <v/>
      </c>
      <c r="F209" s="10" t="str">
        <f ca="1">IFERROR(INDEX(MAESTRO!F:F,_xludf.AGGREGATE(15,6,ROW(MAESTRO!$B$3:$B$1000)/((MAESTRO!$B$3:$B$1000="OPA")*(UPPER(MAESTRO!$L$3:$L$1000)="CONFIRMADO")),ROWS($A$3:A209))),"")</f>
        <v/>
      </c>
      <c r="G209" s="10" t="str">
        <f ca="1">IFERROR(INDEX(MAESTRO!G:G,_xludf.AGGREGATE(15,6,ROW(MAESTRO!$B$3:$B$1000)/((MAESTRO!$B$3:$B$1000="OPA")*(UPPER(MAESTRO!$L$3:$L$1000)="CONFIRMADO")),ROWS($A$3:A209))),"")</f>
        <v/>
      </c>
      <c r="H209" s="10" t="str">
        <f ca="1">IFERROR(INDEX(MAESTRO!H:H,_xludf.AGGREGATE(15,6,ROW(MAESTRO!$B$3:$B$1000)/((MAESTRO!$B$3:$B$1000="OPA")*(UPPER(MAESTRO!$L$3:$L$1000)="CONFIRMADO")),ROWS($A$3:A209))),"")</f>
        <v/>
      </c>
      <c r="I209" s="10" t="str">
        <f ca="1">IFERROR(INDEX(MAESTRO!I:I,_xludf.AGGREGATE(15,6,ROW(MAESTRO!$B$3:$B$1000)/((MAESTRO!$B$3:$B$1000="OPA")*(UPPER(MAESTRO!$L$3:$L$1000)="CONFIRMADO")),ROWS($A$3:A209))),"")</f>
        <v/>
      </c>
      <c r="J209" s="10" t="str">
        <f ca="1">IFERROR(INDEX(MAESTRO!J:J,_xludf.AGGREGATE(15,6,ROW(MAESTRO!$B$3:$B$1000)/((MAESTRO!$B$3:$B$1000="OPA")*(UPPER(MAESTRO!$L$3:$L$1000)="CONFIRMADO")),ROWS($A$3:A209))),"")</f>
        <v/>
      </c>
      <c r="K209" s="10" t="str">
        <f ca="1">IFERROR(INDEX(MAESTRO!K:K,_xludf.AGGREGATE(15,6,ROW(MAESTRO!$B$3:$B$1000)/((MAESTRO!$B$3:$B$1000="OPA")*(UPPER(MAESTRO!$L$3:$L$1000)="CONFIRMADO")),ROWS($A$3:A209))),"")</f>
        <v/>
      </c>
      <c r="L209" s="10" t="str">
        <f ca="1">IFERROR(INDEX(MAESTRO!L:L,_xludf.AGGREGATE(15,6,ROW(MAESTRO!$B$3:$B$1000)/((MAESTRO!$B$3:$B$1000="OPA")*(UPPER(MAESTRO!$L$3:$L$1000)="CONFIRMADO")),ROWS($A$3:A209))),"")</f>
        <v/>
      </c>
      <c r="M209" s="10" t="str">
        <f ca="1">IFERROR(INDEX(MAESTRO!M:M,_xludf.AGGREGATE(15,6,ROW(MAESTRO!$B$3:$B$1000)/((MAESTRO!$B$3:$B$1000="OPA")*(UPPER(MAESTRO!$L$3:$L$1000)="CONFIRMADO")),ROWS($A$3:A209))),"")</f>
        <v/>
      </c>
      <c r="N209" s="10" t="str">
        <f ca="1">IFERROR(INDEX(MAESTRO!N:N,_xludf.AGGREGATE(15,6,ROW(MAESTRO!$B$3:$B$1000)/((MAESTRO!$B$3:$B$1000="OPA")*(UPPER(MAESTRO!$L$3:$L$1000)="CONFIRMADO")),ROWS($A$3:A209))),"")</f>
        <v/>
      </c>
      <c r="O209" s="10" t="str">
        <f ca="1">IFERROR(INDEX(MAESTRO!O:O,_xludf.AGGREGATE(15,6,ROW(MAESTRO!$B$3:$B$1000)/((MAESTRO!$B$3:$B$1000="OPA")*(UPPER(MAESTRO!$L$3:$L$1000)="CONFIRMADO")),ROWS($A$3:A209))),"")</f>
        <v/>
      </c>
      <c r="P209" s="10" t="str">
        <f ca="1">IFERROR(INDEX(MAESTRO!P:P,_xludf.AGGREGATE(15,6,ROW(MAESTRO!$B$3:$B$1000)/((MAESTRO!$B$3:$B$1000="OPA")*(UPPER(MAESTRO!$L$3:$L$1000)="CONFIRMADO")),ROWS($A$3:A209))),"")</f>
        <v/>
      </c>
      <c r="Q209" s="10" t="str">
        <f ca="1">IFERROR(INDEX(MAESTRO!Q:Q,_xludf.AGGREGATE(15,6,ROW(MAESTRO!$B$3:$B$1000)/((MAESTRO!$B$3:$B$1000="OPA")*(UPPER(MAESTRO!$L$3:$L$1000)="CONFIRMADO")),ROWS($A$3:A209))),"")</f>
        <v/>
      </c>
      <c r="R209" s="10" t="str">
        <f ca="1">IFERROR(INDEX(MAESTRO!R:R,_xludf.AGGREGATE(15,6,ROW(MAESTRO!$B$3:$B$1000)/((MAESTRO!$B$3:$B$1000="OPA")*(UPPER(MAESTRO!$L$3:$L$1000)="CONFIRMADO")),ROWS($A$3:A209))),"")</f>
        <v/>
      </c>
      <c r="S209" s="10" t="str">
        <f ca="1">IFERROR(INDEX(MAESTRO!S:S,_xludf.AGGREGATE(15,6,ROW(MAESTRO!$B$3:$B$1000)/((MAESTRO!$B$3:$B$1000="OPA")*(UPPER(MAESTRO!$L$3:$L$1000)="CONFIRMADO")),ROWS($A$3:A209))),"")</f>
        <v/>
      </c>
      <c r="T209" s="10" t="str">
        <f ca="1">IFERROR(INDEX(MAESTRO!T:T,_xludf.AGGREGATE(15,6,ROW(MAESTRO!$B$3:$B$1000)/((MAESTRO!$B$3:$B$1000="OPA")*(UPPER(MAESTRO!$L$3:$L$1000)="CONFIRMADO")),ROWS($A$3:A209))),"")</f>
        <v/>
      </c>
      <c r="U209" s="10" t="str">
        <f ca="1">IFERROR(INDEX(MAESTRO!U:U,_xludf.AGGREGATE(15,6,ROW(MAESTRO!$B$3:$B$1000)/((MAESTRO!$B$3:$B$1000="OPA")*(UPPER(MAESTRO!$L$3:$L$1000)="CONFIRMADO")),ROWS($A$3:A209))),"")</f>
        <v/>
      </c>
      <c r="V209" s="10" t="str">
        <f ca="1">IFERROR(INDEX(MAESTRO!V:V,_xludf.AGGREGATE(15,6,ROW(MAESTRO!$B$3:$B$1000)/((MAESTRO!$B$3:$B$1000="OPA")*(UPPER(MAESTRO!$L$3:$L$1000)="CONFIRMADO")),ROWS($A$3:A209))),"")</f>
        <v/>
      </c>
      <c r="W209" s="10" t="str">
        <f ca="1">IFERROR(INDEX(MAESTRO!W:W,_xludf.AGGREGATE(15,6,ROW(MAESTRO!$B$3:$B$1000)/((MAESTRO!$B$3:$B$1000="OPA")*(UPPER(MAESTRO!$L$3:$L$1000)="CONFIRMADO")),ROWS($A$3:A209))),"")</f>
        <v/>
      </c>
      <c r="X209" s="10" t="str">
        <f ca="1">IFERROR(INDEX(MAESTRO!X:X,_xludf.AGGREGATE(15,6,ROW(MAESTRO!$B$3:$B$1000)/((MAESTRO!$B$3:$B$1000="OPA")*(UPPER(MAESTRO!$L$3:$L$1000)="CONFIRMADO")),ROWS($A$3:A209))),"")</f>
        <v/>
      </c>
    </row>
    <row r="210" spans="1:24" ht="22.05" customHeight="1">
      <c r="A210" s="27" t="str">
        <f ca="1">IFERROR(INDEX(MAESTRO!A:A,_xludf.AGGREGATE(15,6,ROW(MAESTRO!$B$3:$B$1000)/((MAESTRO!$B$3:$B$1000="OPA")*(UPPER(MAESTRO!$L$3:$L$1000)="CONFIRMADO")),ROWS($A$3:A210))),"")</f>
        <v/>
      </c>
      <c r="B210" s="27" t="str">
        <f ca="1">IFERROR(INDEX(MAESTRO!B:B,_xludf.AGGREGATE(15,6,ROW(MAESTRO!$B$3:$B$1000)/((MAESTRO!$B$3:$B$1000="OPA")*(UPPER(MAESTRO!$L$3:$L$1000)="CONFIRMADO")),ROWS($A$3:A210))),"")</f>
        <v/>
      </c>
      <c r="C210" s="27" t="str">
        <f ca="1">IFERROR(INDEX(MAESTRO!C:C,_xludf.AGGREGATE(15,6,ROW(MAESTRO!$B$3:$B$1000)/((MAESTRO!$B$3:$B$1000="OPA")*(UPPER(MAESTRO!$L$3:$L$1000)="CONFIRMADO")),ROWS($A$3:A210))),"")</f>
        <v/>
      </c>
      <c r="D210" s="27" t="str">
        <f ca="1">IFERROR(INDEX(MAESTRO!D:D,_xludf.AGGREGATE(15,6,ROW(MAESTRO!$B$3:$B$1000)/((MAESTRO!$B$3:$B$1000="OPA")*(UPPER(MAESTRO!$L$3:$L$1000)="CONFIRMADO")),ROWS($A$3:A210))),"")</f>
        <v/>
      </c>
      <c r="E210" s="27" t="str">
        <f ca="1">IFERROR(INDEX(MAESTRO!E:E,_xludf.AGGREGATE(15,6,ROW(MAESTRO!$B$3:$B$1000)/((MAESTRO!$B$3:$B$1000="OPA")*(UPPER(MAESTRO!$L$3:$L$1000)="CONFIRMADO")),ROWS($A$3:A210))),"")</f>
        <v/>
      </c>
      <c r="F210" s="27" t="str">
        <f ca="1">IFERROR(INDEX(MAESTRO!F:F,_xludf.AGGREGATE(15,6,ROW(MAESTRO!$B$3:$B$1000)/((MAESTRO!$B$3:$B$1000="OPA")*(UPPER(MAESTRO!$L$3:$L$1000)="CONFIRMADO")),ROWS($A$3:A210))),"")</f>
        <v/>
      </c>
      <c r="G210" s="27" t="str">
        <f ca="1">IFERROR(INDEX(MAESTRO!G:G,_xludf.AGGREGATE(15,6,ROW(MAESTRO!$B$3:$B$1000)/((MAESTRO!$B$3:$B$1000="OPA")*(UPPER(MAESTRO!$L$3:$L$1000)="CONFIRMADO")),ROWS($A$3:A210))),"")</f>
        <v/>
      </c>
      <c r="H210" s="27" t="str">
        <f ca="1">IFERROR(INDEX(MAESTRO!H:H,_xludf.AGGREGATE(15,6,ROW(MAESTRO!$B$3:$B$1000)/((MAESTRO!$B$3:$B$1000="OPA")*(UPPER(MAESTRO!$L$3:$L$1000)="CONFIRMADO")),ROWS($A$3:A210))),"")</f>
        <v/>
      </c>
      <c r="I210" s="27" t="str">
        <f ca="1">IFERROR(INDEX(MAESTRO!I:I,_xludf.AGGREGATE(15,6,ROW(MAESTRO!$B$3:$B$1000)/((MAESTRO!$B$3:$B$1000="OPA")*(UPPER(MAESTRO!$L$3:$L$1000)="CONFIRMADO")),ROWS($A$3:A210))),"")</f>
        <v/>
      </c>
      <c r="J210" s="27" t="str">
        <f ca="1">IFERROR(INDEX(MAESTRO!J:J,_xludf.AGGREGATE(15,6,ROW(MAESTRO!$B$3:$B$1000)/((MAESTRO!$B$3:$B$1000="OPA")*(UPPER(MAESTRO!$L$3:$L$1000)="CONFIRMADO")),ROWS($A$3:A210))),"")</f>
        <v/>
      </c>
      <c r="K210" s="27" t="str">
        <f ca="1">IFERROR(INDEX(MAESTRO!K:K,_xludf.AGGREGATE(15,6,ROW(MAESTRO!$B$3:$B$1000)/((MAESTRO!$B$3:$B$1000="OPA")*(UPPER(MAESTRO!$L$3:$L$1000)="CONFIRMADO")),ROWS($A$3:A210))),"")</f>
        <v/>
      </c>
      <c r="L210" s="27" t="str">
        <f ca="1">IFERROR(INDEX(MAESTRO!L:L,_xludf.AGGREGATE(15,6,ROW(MAESTRO!$B$3:$B$1000)/((MAESTRO!$B$3:$B$1000="OPA")*(UPPER(MAESTRO!$L$3:$L$1000)="CONFIRMADO")),ROWS($A$3:A210))),"")</f>
        <v/>
      </c>
      <c r="M210" s="27" t="str">
        <f ca="1">IFERROR(INDEX(MAESTRO!M:M,_xludf.AGGREGATE(15,6,ROW(MAESTRO!$B$3:$B$1000)/((MAESTRO!$B$3:$B$1000="OPA")*(UPPER(MAESTRO!$L$3:$L$1000)="CONFIRMADO")),ROWS($A$3:A210))),"")</f>
        <v/>
      </c>
      <c r="N210" s="27" t="str">
        <f ca="1">IFERROR(INDEX(MAESTRO!N:N,_xludf.AGGREGATE(15,6,ROW(MAESTRO!$B$3:$B$1000)/((MAESTRO!$B$3:$B$1000="OPA")*(UPPER(MAESTRO!$L$3:$L$1000)="CONFIRMADO")),ROWS($A$3:A210))),"")</f>
        <v/>
      </c>
      <c r="O210" s="27" t="str">
        <f ca="1">IFERROR(INDEX(MAESTRO!O:O,_xludf.AGGREGATE(15,6,ROW(MAESTRO!$B$3:$B$1000)/((MAESTRO!$B$3:$B$1000="OPA")*(UPPER(MAESTRO!$L$3:$L$1000)="CONFIRMADO")),ROWS($A$3:A210))),"")</f>
        <v/>
      </c>
      <c r="P210" s="27" t="str">
        <f ca="1">IFERROR(INDEX(MAESTRO!P:P,_xludf.AGGREGATE(15,6,ROW(MAESTRO!$B$3:$B$1000)/((MAESTRO!$B$3:$B$1000="OPA")*(UPPER(MAESTRO!$L$3:$L$1000)="CONFIRMADO")),ROWS($A$3:A210))),"")</f>
        <v/>
      </c>
      <c r="Q210" s="27" t="str">
        <f ca="1">IFERROR(INDEX(MAESTRO!Q:Q,_xludf.AGGREGATE(15,6,ROW(MAESTRO!$B$3:$B$1000)/((MAESTRO!$B$3:$B$1000="OPA")*(UPPER(MAESTRO!$L$3:$L$1000)="CONFIRMADO")),ROWS($A$3:A210))),"")</f>
        <v/>
      </c>
      <c r="R210" s="27" t="str">
        <f ca="1">IFERROR(INDEX(MAESTRO!R:R,_xludf.AGGREGATE(15,6,ROW(MAESTRO!$B$3:$B$1000)/((MAESTRO!$B$3:$B$1000="OPA")*(UPPER(MAESTRO!$L$3:$L$1000)="CONFIRMADO")),ROWS($A$3:A210))),"")</f>
        <v/>
      </c>
      <c r="S210" s="27" t="str">
        <f ca="1">IFERROR(INDEX(MAESTRO!S:S,_xludf.AGGREGATE(15,6,ROW(MAESTRO!$B$3:$B$1000)/((MAESTRO!$B$3:$B$1000="OPA")*(UPPER(MAESTRO!$L$3:$L$1000)="CONFIRMADO")),ROWS($A$3:A210))),"")</f>
        <v/>
      </c>
      <c r="T210" s="27" t="str">
        <f ca="1">IFERROR(INDEX(MAESTRO!T:T,_xludf.AGGREGATE(15,6,ROW(MAESTRO!$B$3:$B$1000)/((MAESTRO!$B$3:$B$1000="OPA")*(UPPER(MAESTRO!$L$3:$L$1000)="CONFIRMADO")),ROWS($A$3:A210))),"")</f>
        <v/>
      </c>
      <c r="U210" s="27" t="str">
        <f ca="1">IFERROR(INDEX(MAESTRO!U:U,_xludf.AGGREGATE(15,6,ROW(MAESTRO!$B$3:$B$1000)/((MAESTRO!$B$3:$B$1000="OPA")*(UPPER(MAESTRO!$L$3:$L$1000)="CONFIRMADO")),ROWS($A$3:A210))),"")</f>
        <v/>
      </c>
      <c r="V210" s="27" t="str">
        <f ca="1">IFERROR(INDEX(MAESTRO!V:V,_xludf.AGGREGATE(15,6,ROW(MAESTRO!$B$3:$B$1000)/((MAESTRO!$B$3:$B$1000="OPA")*(UPPER(MAESTRO!$L$3:$L$1000)="CONFIRMADO")),ROWS($A$3:A210))),"")</f>
        <v/>
      </c>
      <c r="W210" s="27" t="str">
        <f ca="1">IFERROR(INDEX(MAESTRO!W:W,_xludf.AGGREGATE(15,6,ROW(MAESTRO!$B$3:$B$1000)/((MAESTRO!$B$3:$B$1000="OPA")*(UPPER(MAESTRO!$L$3:$L$1000)="CONFIRMADO")),ROWS($A$3:A210))),"")</f>
        <v/>
      </c>
      <c r="X210" s="27" t="str">
        <f ca="1">IFERROR(INDEX(MAESTRO!X:X,_xludf.AGGREGATE(15,6,ROW(MAESTRO!$B$3:$B$1000)/((MAESTRO!$B$3:$B$1000="OPA")*(UPPER(MAESTRO!$L$3:$L$1000)="CONFIRMADO")),ROWS($A$3:A210))),"")</f>
        <v/>
      </c>
    </row>
    <row r="211" spans="1:24" ht="22.05" customHeight="1">
      <c r="A211" s="10" t="str">
        <f ca="1">IFERROR(INDEX(MAESTRO!A:A,_xludf.AGGREGATE(15,6,ROW(MAESTRO!$B$3:$B$1000)/((MAESTRO!$B$3:$B$1000="OPA")*(UPPER(MAESTRO!$L$3:$L$1000)="CONFIRMADO")),ROWS($A$3:A211))),"")</f>
        <v/>
      </c>
      <c r="B211" s="10" t="str">
        <f ca="1">IFERROR(INDEX(MAESTRO!B:B,_xludf.AGGREGATE(15,6,ROW(MAESTRO!$B$3:$B$1000)/((MAESTRO!$B$3:$B$1000="OPA")*(UPPER(MAESTRO!$L$3:$L$1000)="CONFIRMADO")),ROWS($A$3:A211))),"")</f>
        <v/>
      </c>
      <c r="C211" s="10" t="str">
        <f ca="1">IFERROR(INDEX(MAESTRO!C:C,_xludf.AGGREGATE(15,6,ROW(MAESTRO!$B$3:$B$1000)/((MAESTRO!$B$3:$B$1000="OPA")*(UPPER(MAESTRO!$L$3:$L$1000)="CONFIRMADO")),ROWS($A$3:A211))),"")</f>
        <v/>
      </c>
      <c r="D211" s="10" t="str">
        <f ca="1">IFERROR(INDEX(MAESTRO!D:D,_xludf.AGGREGATE(15,6,ROW(MAESTRO!$B$3:$B$1000)/((MAESTRO!$B$3:$B$1000="OPA")*(UPPER(MAESTRO!$L$3:$L$1000)="CONFIRMADO")),ROWS($A$3:A211))),"")</f>
        <v/>
      </c>
      <c r="E211" s="10" t="str">
        <f ca="1">IFERROR(INDEX(MAESTRO!E:E,_xludf.AGGREGATE(15,6,ROW(MAESTRO!$B$3:$B$1000)/((MAESTRO!$B$3:$B$1000="OPA")*(UPPER(MAESTRO!$L$3:$L$1000)="CONFIRMADO")),ROWS($A$3:A211))),"")</f>
        <v/>
      </c>
      <c r="F211" s="10" t="str">
        <f ca="1">IFERROR(INDEX(MAESTRO!F:F,_xludf.AGGREGATE(15,6,ROW(MAESTRO!$B$3:$B$1000)/((MAESTRO!$B$3:$B$1000="OPA")*(UPPER(MAESTRO!$L$3:$L$1000)="CONFIRMADO")),ROWS($A$3:A211))),"")</f>
        <v/>
      </c>
      <c r="G211" s="10" t="str">
        <f ca="1">IFERROR(INDEX(MAESTRO!G:G,_xludf.AGGREGATE(15,6,ROW(MAESTRO!$B$3:$B$1000)/((MAESTRO!$B$3:$B$1000="OPA")*(UPPER(MAESTRO!$L$3:$L$1000)="CONFIRMADO")),ROWS($A$3:A211))),"")</f>
        <v/>
      </c>
      <c r="H211" s="10" t="str">
        <f ca="1">IFERROR(INDEX(MAESTRO!H:H,_xludf.AGGREGATE(15,6,ROW(MAESTRO!$B$3:$B$1000)/((MAESTRO!$B$3:$B$1000="OPA")*(UPPER(MAESTRO!$L$3:$L$1000)="CONFIRMADO")),ROWS($A$3:A211))),"")</f>
        <v/>
      </c>
      <c r="I211" s="10" t="str">
        <f ca="1">IFERROR(INDEX(MAESTRO!I:I,_xludf.AGGREGATE(15,6,ROW(MAESTRO!$B$3:$B$1000)/((MAESTRO!$B$3:$B$1000="OPA")*(UPPER(MAESTRO!$L$3:$L$1000)="CONFIRMADO")),ROWS($A$3:A211))),"")</f>
        <v/>
      </c>
      <c r="J211" s="10" t="str">
        <f ca="1">IFERROR(INDEX(MAESTRO!J:J,_xludf.AGGREGATE(15,6,ROW(MAESTRO!$B$3:$B$1000)/((MAESTRO!$B$3:$B$1000="OPA")*(UPPER(MAESTRO!$L$3:$L$1000)="CONFIRMADO")),ROWS($A$3:A211))),"")</f>
        <v/>
      </c>
      <c r="K211" s="10" t="str">
        <f ca="1">IFERROR(INDEX(MAESTRO!K:K,_xludf.AGGREGATE(15,6,ROW(MAESTRO!$B$3:$B$1000)/((MAESTRO!$B$3:$B$1000="OPA")*(UPPER(MAESTRO!$L$3:$L$1000)="CONFIRMADO")),ROWS($A$3:A211))),"")</f>
        <v/>
      </c>
      <c r="L211" s="10" t="str">
        <f ca="1">IFERROR(INDEX(MAESTRO!L:L,_xludf.AGGREGATE(15,6,ROW(MAESTRO!$B$3:$B$1000)/((MAESTRO!$B$3:$B$1000="OPA")*(UPPER(MAESTRO!$L$3:$L$1000)="CONFIRMADO")),ROWS($A$3:A211))),"")</f>
        <v/>
      </c>
      <c r="M211" s="10" t="str">
        <f ca="1">IFERROR(INDEX(MAESTRO!M:M,_xludf.AGGREGATE(15,6,ROW(MAESTRO!$B$3:$B$1000)/((MAESTRO!$B$3:$B$1000="OPA")*(UPPER(MAESTRO!$L$3:$L$1000)="CONFIRMADO")),ROWS($A$3:A211))),"")</f>
        <v/>
      </c>
      <c r="N211" s="10" t="str">
        <f ca="1">IFERROR(INDEX(MAESTRO!N:N,_xludf.AGGREGATE(15,6,ROW(MAESTRO!$B$3:$B$1000)/((MAESTRO!$B$3:$B$1000="OPA")*(UPPER(MAESTRO!$L$3:$L$1000)="CONFIRMADO")),ROWS($A$3:A211))),"")</f>
        <v/>
      </c>
      <c r="O211" s="10" t="str">
        <f ca="1">IFERROR(INDEX(MAESTRO!O:O,_xludf.AGGREGATE(15,6,ROW(MAESTRO!$B$3:$B$1000)/((MAESTRO!$B$3:$B$1000="OPA")*(UPPER(MAESTRO!$L$3:$L$1000)="CONFIRMADO")),ROWS($A$3:A211))),"")</f>
        <v/>
      </c>
      <c r="P211" s="10" t="str">
        <f ca="1">IFERROR(INDEX(MAESTRO!P:P,_xludf.AGGREGATE(15,6,ROW(MAESTRO!$B$3:$B$1000)/((MAESTRO!$B$3:$B$1000="OPA")*(UPPER(MAESTRO!$L$3:$L$1000)="CONFIRMADO")),ROWS($A$3:A211))),"")</f>
        <v/>
      </c>
      <c r="Q211" s="10" t="str">
        <f ca="1">IFERROR(INDEX(MAESTRO!Q:Q,_xludf.AGGREGATE(15,6,ROW(MAESTRO!$B$3:$B$1000)/((MAESTRO!$B$3:$B$1000="OPA")*(UPPER(MAESTRO!$L$3:$L$1000)="CONFIRMADO")),ROWS($A$3:A211))),"")</f>
        <v/>
      </c>
      <c r="R211" s="10" t="str">
        <f ca="1">IFERROR(INDEX(MAESTRO!R:R,_xludf.AGGREGATE(15,6,ROW(MAESTRO!$B$3:$B$1000)/((MAESTRO!$B$3:$B$1000="OPA")*(UPPER(MAESTRO!$L$3:$L$1000)="CONFIRMADO")),ROWS($A$3:A211))),"")</f>
        <v/>
      </c>
      <c r="S211" s="10" t="str">
        <f ca="1">IFERROR(INDEX(MAESTRO!S:S,_xludf.AGGREGATE(15,6,ROW(MAESTRO!$B$3:$B$1000)/((MAESTRO!$B$3:$B$1000="OPA")*(UPPER(MAESTRO!$L$3:$L$1000)="CONFIRMADO")),ROWS($A$3:A211))),"")</f>
        <v/>
      </c>
      <c r="T211" s="10" t="str">
        <f ca="1">IFERROR(INDEX(MAESTRO!T:T,_xludf.AGGREGATE(15,6,ROW(MAESTRO!$B$3:$B$1000)/((MAESTRO!$B$3:$B$1000="OPA")*(UPPER(MAESTRO!$L$3:$L$1000)="CONFIRMADO")),ROWS($A$3:A211))),"")</f>
        <v/>
      </c>
      <c r="U211" s="10" t="str">
        <f ca="1">IFERROR(INDEX(MAESTRO!U:U,_xludf.AGGREGATE(15,6,ROW(MAESTRO!$B$3:$B$1000)/((MAESTRO!$B$3:$B$1000="OPA")*(UPPER(MAESTRO!$L$3:$L$1000)="CONFIRMADO")),ROWS($A$3:A211))),"")</f>
        <v/>
      </c>
      <c r="V211" s="10" t="str">
        <f ca="1">IFERROR(INDEX(MAESTRO!V:V,_xludf.AGGREGATE(15,6,ROW(MAESTRO!$B$3:$B$1000)/((MAESTRO!$B$3:$B$1000="OPA")*(UPPER(MAESTRO!$L$3:$L$1000)="CONFIRMADO")),ROWS($A$3:A211))),"")</f>
        <v/>
      </c>
      <c r="W211" s="10" t="str">
        <f ca="1">IFERROR(INDEX(MAESTRO!W:W,_xludf.AGGREGATE(15,6,ROW(MAESTRO!$B$3:$B$1000)/((MAESTRO!$B$3:$B$1000="OPA")*(UPPER(MAESTRO!$L$3:$L$1000)="CONFIRMADO")),ROWS($A$3:A211))),"")</f>
        <v/>
      </c>
      <c r="X211" s="10" t="str">
        <f ca="1">IFERROR(INDEX(MAESTRO!X:X,_xludf.AGGREGATE(15,6,ROW(MAESTRO!$B$3:$B$1000)/((MAESTRO!$B$3:$B$1000="OPA")*(UPPER(MAESTRO!$L$3:$L$1000)="CONFIRMADO")),ROWS($A$3:A211))),"")</f>
        <v/>
      </c>
    </row>
    <row r="212" spans="1:24" ht="22.05" customHeight="1">
      <c r="A212" s="27" t="str">
        <f ca="1">IFERROR(INDEX(MAESTRO!A:A,_xludf.AGGREGATE(15,6,ROW(MAESTRO!$B$3:$B$1000)/((MAESTRO!$B$3:$B$1000="OPA")*(UPPER(MAESTRO!$L$3:$L$1000)="CONFIRMADO")),ROWS($A$3:A212))),"")</f>
        <v/>
      </c>
      <c r="B212" s="27" t="str">
        <f ca="1">IFERROR(INDEX(MAESTRO!B:B,_xludf.AGGREGATE(15,6,ROW(MAESTRO!$B$3:$B$1000)/((MAESTRO!$B$3:$B$1000="OPA")*(UPPER(MAESTRO!$L$3:$L$1000)="CONFIRMADO")),ROWS($A$3:A212))),"")</f>
        <v/>
      </c>
      <c r="C212" s="27" t="str">
        <f ca="1">IFERROR(INDEX(MAESTRO!C:C,_xludf.AGGREGATE(15,6,ROW(MAESTRO!$B$3:$B$1000)/((MAESTRO!$B$3:$B$1000="OPA")*(UPPER(MAESTRO!$L$3:$L$1000)="CONFIRMADO")),ROWS($A$3:A212))),"")</f>
        <v/>
      </c>
      <c r="D212" s="27" t="str">
        <f ca="1">IFERROR(INDEX(MAESTRO!D:D,_xludf.AGGREGATE(15,6,ROW(MAESTRO!$B$3:$B$1000)/((MAESTRO!$B$3:$B$1000="OPA")*(UPPER(MAESTRO!$L$3:$L$1000)="CONFIRMADO")),ROWS($A$3:A212))),"")</f>
        <v/>
      </c>
      <c r="E212" s="27" t="str">
        <f ca="1">IFERROR(INDEX(MAESTRO!E:E,_xludf.AGGREGATE(15,6,ROW(MAESTRO!$B$3:$B$1000)/((MAESTRO!$B$3:$B$1000="OPA")*(UPPER(MAESTRO!$L$3:$L$1000)="CONFIRMADO")),ROWS($A$3:A212))),"")</f>
        <v/>
      </c>
      <c r="F212" s="27" t="str">
        <f ca="1">IFERROR(INDEX(MAESTRO!F:F,_xludf.AGGREGATE(15,6,ROW(MAESTRO!$B$3:$B$1000)/((MAESTRO!$B$3:$B$1000="OPA")*(UPPER(MAESTRO!$L$3:$L$1000)="CONFIRMADO")),ROWS($A$3:A212))),"")</f>
        <v/>
      </c>
      <c r="G212" s="27" t="str">
        <f ca="1">IFERROR(INDEX(MAESTRO!G:G,_xludf.AGGREGATE(15,6,ROW(MAESTRO!$B$3:$B$1000)/((MAESTRO!$B$3:$B$1000="OPA")*(UPPER(MAESTRO!$L$3:$L$1000)="CONFIRMADO")),ROWS($A$3:A212))),"")</f>
        <v/>
      </c>
      <c r="H212" s="27" t="str">
        <f ca="1">IFERROR(INDEX(MAESTRO!H:H,_xludf.AGGREGATE(15,6,ROW(MAESTRO!$B$3:$B$1000)/((MAESTRO!$B$3:$B$1000="OPA")*(UPPER(MAESTRO!$L$3:$L$1000)="CONFIRMADO")),ROWS($A$3:A212))),"")</f>
        <v/>
      </c>
      <c r="I212" s="27" t="str">
        <f ca="1">IFERROR(INDEX(MAESTRO!I:I,_xludf.AGGREGATE(15,6,ROW(MAESTRO!$B$3:$B$1000)/((MAESTRO!$B$3:$B$1000="OPA")*(UPPER(MAESTRO!$L$3:$L$1000)="CONFIRMADO")),ROWS($A$3:A212))),"")</f>
        <v/>
      </c>
      <c r="J212" s="27" t="str">
        <f ca="1">IFERROR(INDEX(MAESTRO!J:J,_xludf.AGGREGATE(15,6,ROW(MAESTRO!$B$3:$B$1000)/((MAESTRO!$B$3:$B$1000="OPA")*(UPPER(MAESTRO!$L$3:$L$1000)="CONFIRMADO")),ROWS($A$3:A212))),"")</f>
        <v/>
      </c>
      <c r="K212" s="27" t="str">
        <f ca="1">IFERROR(INDEX(MAESTRO!K:K,_xludf.AGGREGATE(15,6,ROW(MAESTRO!$B$3:$B$1000)/((MAESTRO!$B$3:$B$1000="OPA")*(UPPER(MAESTRO!$L$3:$L$1000)="CONFIRMADO")),ROWS($A$3:A212))),"")</f>
        <v/>
      </c>
      <c r="L212" s="27" t="str">
        <f ca="1">IFERROR(INDEX(MAESTRO!L:L,_xludf.AGGREGATE(15,6,ROW(MAESTRO!$B$3:$B$1000)/((MAESTRO!$B$3:$B$1000="OPA")*(UPPER(MAESTRO!$L$3:$L$1000)="CONFIRMADO")),ROWS($A$3:A212))),"")</f>
        <v/>
      </c>
      <c r="M212" s="27" t="str">
        <f ca="1">IFERROR(INDEX(MAESTRO!M:M,_xludf.AGGREGATE(15,6,ROW(MAESTRO!$B$3:$B$1000)/((MAESTRO!$B$3:$B$1000="OPA")*(UPPER(MAESTRO!$L$3:$L$1000)="CONFIRMADO")),ROWS($A$3:A212))),"")</f>
        <v/>
      </c>
      <c r="N212" s="27" t="str">
        <f ca="1">IFERROR(INDEX(MAESTRO!N:N,_xludf.AGGREGATE(15,6,ROW(MAESTRO!$B$3:$B$1000)/((MAESTRO!$B$3:$B$1000="OPA")*(UPPER(MAESTRO!$L$3:$L$1000)="CONFIRMADO")),ROWS($A$3:A212))),"")</f>
        <v/>
      </c>
      <c r="O212" s="27" t="str">
        <f ca="1">IFERROR(INDEX(MAESTRO!O:O,_xludf.AGGREGATE(15,6,ROW(MAESTRO!$B$3:$B$1000)/((MAESTRO!$B$3:$B$1000="OPA")*(UPPER(MAESTRO!$L$3:$L$1000)="CONFIRMADO")),ROWS($A$3:A212))),"")</f>
        <v/>
      </c>
      <c r="P212" s="27" t="str">
        <f ca="1">IFERROR(INDEX(MAESTRO!P:P,_xludf.AGGREGATE(15,6,ROW(MAESTRO!$B$3:$B$1000)/((MAESTRO!$B$3:$B$1000="OPA")*(UPPER(MAESTRO!$L$3:$L$1000)="CONFIRMADO")),ROWS($A$3:A212))),"")</f>
        <v/>
      </c>
      <c r="Q212" s="27" t="str">
        <f ca="1">IFERROR(INDEX(MAESTRO!Q:Q,_xludf.AGGREGATE(15,6,ROW(MAESTRO!$B$3:$B$1000)/((MAESTRO!$B$3:$B$1000="OPA")*(UPPER(MAESTRO!$L$3:$L$1000)="CONFIRMADO")),ROWS($A$3:A212))),"")</f>
        <v/>
      </c>
      <c r="R212" s="27" t="str">
        <f ca="1">IFERROR(INDEX(MAESTRO!R:R,_xludf.AGGREGATE(15,6,ROW(MAESTRO!$B$3:$B$1000)/((MAESTRO!$B$3:$B$1000="OPA")*(UPPER(MAESTRO!$L$3:$L$1000)="CONFIRMADO")),ROWS($A$3:A212))),"")</f>
        <v/>
      </c>
      <c r="S212" s="27" t="str">
        <f ca="1">IFERROR(INDEX(MAESTRO!S:S,_xludf.AGGREGATE(15,6,ROW(MAESTRO!$B$3:$B$1000)/((MAESTRO!$B$3:$B$1000="OPA")*(UPPER(MAESTRO!$L$3:$L$1000)="CONFIRMADO")),ROWS($A$3:A212))),"")</f>
        <v/>
      </c>
      <c r="T212" s="27" t="str">
        <f ca="1">IFERROR(INDEX(MAESTRO!T:T,_xludf.AGGREGATE(15,6,ROW(MAESTRO!$B$3:$B$1000)/((MAESTRO!$B$3:$B$1000="OPA")*(UPPER(MAESTRO!$L$3:$L$1000)="CONFIRMADO")),ROWS($A$3:A212))),"")</f>
        <v/>
      </c>
      <c r="U212" s="27" t="str">
        <f ca="1">IFERROR(INDEX(MAESTRO!U:U,_xludf.AGGREGATE(15,6,ROW(MAESTRO!$B$3:$B$1000)/((MAESTRO!$B$3:$B$1000="OPA")*(UPPER(MAESTRO!$L$3:$L$1000)="CONFIRMADO")),ROWS($A$3:A212))),"")</f>
        <v/>
      </c>
      <c r="V212" s="27" t="str">
        <f ca="1">IFERROR(INDEX(MAESTRO!V:V,_xludf.AGGREGATE(15,6,ROW(MAESTRO!$B$3:$B$1000)/((MAESTRO!$B$3:$B$1000="OPA")*(UPPER(MAESTRO!$L$3:$L$1000)="CONFIRMADO")),ROWS($A$3:A212))),"")</f>
        <v/>
      </c>
      <c r="W212" s="27" t="str">
        <f ca="1">IFERROR(INDEX(MAESTRO!W:W,_xludf.AGGREGATE(15,6,ROW(MAESTRO!$B$3:$B$1000)/((MAESTRO!$B$3:$B$1000="OPA")*(UPPER(MAESTRO!$L$3:$L$1000)="CONFIRMADO")),ROWS($A$3:A212))),"")</f>
        <v/>
      </c>
      <c r="X212" s="27" t="str">
        <f ca="1">IFERROR(INDEX(MAESTRO!X:X,_xludf.AGGREGATE(15,6,ROW(MAESTRO!$B$3:$B$1000)/((MAESTRO!$B$3:$B$1000="OPA")*(UPPER(MAESTRO!$L$3:$L$1000)="CONFIRMADO")),ROWS($A$3:A212))),"")</f>
        <v/>
      </c>
    </row>
    <row r="213" spans="1:24" ht="22.05" customHeight="1">
      <c r="A213" s="10" t="str">
        <f ca="1">IFERROR(INDEX(MAESTRO!A:A,_xludf.AGGREGATE(15,6,ROW(MAESTRO!$B$3:$B$1000)/((MAESTRO!$B$3:$B$1000="OPA")*(UPPER(MAESTRO!$L$3:$L$1000)="CONFIRMADO")),ROWS($A$3:A213))),"")</f>
        <v/>
      </c>
      <c r="B213" s="10" t="str">
        <f ca="1">IFERROR(INDEX(MAESTRO!B:B,_xludf.AGGREGATE(15,6,ROW(MAESTRO!$B$3:$B$1000)/((MAESTRO!$B$3:$B$1000="OPA")*(UPPER(MAESTRO!$L$3:$L$1000)="CONFIRMADO")),ROWS($A$3:A213))),"")</f>
        <v/>
      </c>
      <c r="C213" s="10" t="str">
        <f ca="1">IFERROR(INDEX(MAESTRO!C:C,_xludf.AGGREGATE(15,6,ROW(MAESTRO!$B$3:$B$1000)/((MAESTRO!$B$3:$B$1000="OPA")*(UPPER(MAESTRO!$L$3:$L$1000)="CONFIRMADO")),ROWS($A$3:A213))),"")</f>
        <v/>
      </c>
      <c r="D213" s="10" t="str">
        <f ca="1">IFERROR(INDEX(MAESTRO!D:D,_xludf.AGGREGATE(15,6,ROW(MAESTRO!$B$3:$B$1000)/((MAESTRO!$B$3:$B$1000="OPA")*(UPPER(MAESTRO!$L$3:$L$1000)="CONFIRMADO")),ROWS($A$3:A213))),"")</f>
        <v/>
      </c>
      <c r="E213" s="10" t="str">
        <f ca="1">IFERROR(INDEX(MAESTRO!E:E,_xludf.AGGREGATE(15,6,ROW(MAESTRO!$B$3:$B$1000)/((MAESTRO!$B$3:$B$1000="OPA")*(UPPER(MAESTRO!$L$3:$L$1000)="CONFIRMADO")),ROWS($A$3:A213))),"")</f>
        <v/>
      </c>
      <c r="F213" s="10" t="str">
        <f ca="1">IFERROR(INDEX(MAESTRO!F:F,_xludf.AGGREGATE(15,6,ROW(MAESTRO!$B$3:$B$1000)/((MAESTRO!$B$3:$B$1000="OPA")*(UPPER(MAESTRO!$L$3:$L$1000)="CONFIRMADO")),ROWS($A$3:A213))),"")</f>
        <v/>
      </c>
      <c r="G213" s="10" t="str">
        <f ca="1">IFERROR(INDEX(MAESTRO!G:G,_xludf.AGGREGATE(15,6,ROW(MAESTRO!$B$3:$B$1000)/((MAESTRO!$B$3:$B$1000="OPA")*(UPPER(MAESTRO!$L$3:$L$1000)="CONFIRMADO")),ROWS($A$3:A213))),"")</f>
        <v/>
      </c>
      <c r="H213" s="10" t="str">
        <f ca="1">IFERROR(INDEX(MAESTRO!H:H,_xludf.AGGREGATE(15,6,ROW(MAESTRO!$B$3:$B$1000)/((MAESTRO!$B$3:$B$1000="OPA")*(UPPER(MAESTRO!$L$3:$L$1000)="CONFIRMADO")),ROWS($A$3:A213))),"")</f>
        <v/>
      </c>
      <c r="I213" s="10" t="str">
        <f ca="1">IFERROR(INDEX(MAESTRO!I:I,_xludf.AGGREGATE(15,6,ROW(MAESTRO!$B$3:$B$1000)/((MAESTRO!$B$3:$B$1000="OPA")*(UPPER(MAESTRO!$L$3:$L$1000)="CONFIRMADO")),ROWS($A$3:A213))),"")</f>
        <v/>
      </c>
      <c r="J213" s="10" t="str">
        <f ca="1">IFERROR(INDEX(MAESTRO!J:J,_xludf.AGGREGATE(15,6,ROW(MAESTRO!$B$3:$B$1000)/((MAESTRO!$B$3:$B$1000="OPA")*(UPPER(MAESTRO!$L$3:$L$1000)="CONFIRMADO")),ROWS($A$3:A213))),"")</f>
        <v/>
      </c>
      <c r="K213" s="10" t="str">
        <f ca="1">IFERROR(INDEX(MAESTRO!K:K,_xludf.AGGREGATE(15,6,ROW(MAESTRO!$B$3:$B$1000)/((MAESTRO!$B$3:$B$1000="OPA")*(UPPER(MAESTRO!$L$3:$L$1000)="CONFIRMADO")),ROWS($A$3:A213))),"")</f>
        <v/>
      </c>
      <c r="L213" s="10" t="str">
        <f ca="1">IFERROR(INDEX(MAESTRO!L:L,_xludf.AGGREGATE(15,6,ROW(MAESTRO!$B$3:$B$1000)/((MAESTRO!$B$3:$B$1000="OPA")*(UPPER(MAESTRO!$L$3:$L$1000)="CONFIRMADO")),ROWS($A$3:A213))),"")</f>
        <v/>
      </c>
      <c r="M213" s="10" t="str">
        <f ca="1">IFERROR(INDEX(MAESTRO!M:M,_xludf.AGGREGATE(15,6,ROW(MAESTRO!$B$3:$B$1000)/((MAESTRO!$B$3:$B$1000="OPA")*(UPPER(MAESTRO!$L$3:$L$1000)="CONFIRMADO")),ROWS($A$3:A213))),"")</f>
        <v/>
      </c>
      <c r="N213" s="10" t="str">
        <f ca="1">IFERROR(INDEX(MAESTRO!N:N,_xludf.AGGREGATE(15,6,ROW(MAESTRO!$B$3:$B$1000)/((MAESTRO!$B$3:$B$1000="OPA")*(UPPER(MAESTRO!$L$3:$L$1000)="CONFIRMADO")),ROWS($A$3:A213))),"")</f>
        <v/>
      </c>
      <c r="O213" s="10" t="str">
        <f ca="1">IFERROR(INDEX(MAESTRO!O:O,_xludf.AGGREGATE(15,6,ROW(MAESTRO!$B$3:$B$1000)/((MAESTRO!$B$3:$B$1000="OPA")*(UPPER(MAESTRO!$L$3:$L$1000)="CONFIRMADO")),ROWS($A$3:A213))),"")</f>
        <v/>
      </c>
      <c r="P213" s="10" t="str">
        <f ca="1">IFERROR(INDEX(MAESTRO!P:P,_xludf.AGGREGATE(15,6,ROW(MAESTRO!$B$3:$B$1000)/((MAESTRO!$B$3:$B$1000="OPA")*(UPPER(MAESTRO!$L$3:$L$1000)="CONFIRMADO")),ROWS($A$3:A213))),"")</f>
        <v/>
      </c>
      <c r="Q213" s="10" t="str">
        <f ca="1">IFERROR(INDEX(MAESTRO!Q:Q,_xludf.AGGREGATE(15,6,ROW(MAESTRO!$B$3:$B$1000)/((MAESTRO!$B$3:$B$1000="OPA")*(UPPER(MAESTRO!$L$3:$L$1000)="CONFIRMADO")),ROWS($A$3:A213))),"")</f>
        <v/>
      </c>
      <c r="R213" s="10" t="str">
        <f ca="1">IFERROR(INDEX(MAESTRO!R:R,_xludf.AGGREGATE(15,6,ROW(MAESTRO!$B$3:$B$1000)/((MAESTRO!$B$3:$B$1000="OPA")*(UPPER(MAESTRO!$L$3:$L$1000)="CONFIRMADO")),ROWS($A$3:A213))),"")</f>
        <v/>
      </c>
      <c r="S213" s="10" t="str">
        <f ca="1">IFERROR(INDEX(MAESTRO!S:S,_xludf.AGGREGATE(15,6,ROW(MAESTRO!$B$3:$B$1000)/((MAESTRO!$B$3:$B$1000="OPA")*(UPPER(MAESTRO!$L$3:$L$1000)="CONFIRMADO")),ROWS($A$3:A213))),"")</f>
        <v/>
      </c>
      <c r="T213" s="10" t="str">
        <f ca="1">IFERROR(INDEX(MAESTRO!T:T,_xludf.AGGREGATE(15,6,ROW(MAESTRO!$B$3:$B$1000)/((MAESTRO!$B$3:$B$1000="OPA")*(UPPER(MAESTRO!$L$3:$L$1000)="CONFIRMADO")),ROWS($A$3:A213))),"")</f>
        <v/>
      </c>
      <c r="U213" s="10" t="str">
        <f ca="1">IFERROR(INDEX(MAESTRO!U:U,_xludf.AGGREGATE(15,6,ROW(MAESTRO!$B$3:$B$1000)/((MAESTRO!$B$3:$B$1000="OPA")*(UPPER(MAESTRO!$L$3:$L$1000)="CONFIRMADO")),ROWS($A$3:A213))),"")</f>
        <v/>
      </c>
      <c r="V213" s="10" t="str">
        <f ca="1">IFERROR(INDEX(MAESTRO!V:V,_xludf.AGGREGATE(15,6,ROW(MAESTRO!$B$3:$B$1000)/((MAESTRO!$B$3:$B$1000="OPA")*(UPPER(MAESTRO!$L$3:$L$1000)="CONFIRMADO")),ROWS($A$3:A213))),"")</f>
        <v/>
      </c>
      <c r="W213" s="10" t="str">
        <f ca="1">IFERROR(INDEX(MAESTRO!W:W,_xludf.AGGREGATE(15,6,ROW(MAESTRO!$B$3:$B$1000)/((MAESTRO!$B$3:$B$1000="OPA")*(UPPER(MAESTRO!$L$3:$L$1000)="CONFIRMADO")),ROWS($A$3:A213))),"")</f>
        <v/>
      </c>
      <c r="X213" s="10" t="str">
        <f ca="1">IFERROR(INDEX(MAESTRO!X:X,_xludf.AGGREGATE(15,6,ROW(MAESTRO!$B$3:$B$1000)/((MAESTRO!$B$3:$B$1000="OPA")*(UPPER(MAESTRO!$L$3:$L$1000)="CONFIRMADO")),ROWS($A$3:A213))),"")</f>
        <v/>
      </c>
    </row>
    <row r="214" spans="1:24" ht="22.05" customHeight="1">
      <c r="A214" s="27" t="str">
        <f ca="1">IFERROR(INDEX(MAESTRO!A:A,_xludf.AGGREGATE(15,6,ROW(MAESTRO!$B$3:$B$1000)/((MAESTRO!$B$3:$B$1000="OPA")*(UPPER(MAESTRO!$L$3:$L$1000)="CONFIRMADO")),ROWS($A$3:A214))),"")</f>
        <v/>
      </c>
      <c r="B214" s="27" t="str">
        <f ca="1">IFERROR(INDEX(MAESTRO!B:B,_xludf.AGGREGATE(15,6,ROW(MAESTRO!$B$3:$B$1000)/((MAESTRO!$B$3:$B$1000="OPA")*(UPPER(MAESTRO!$L$3:$L$1000)="CONFIRMADO")),ROWS($A$3:A214))),"")</f>
        <v/>
      </c>
      <c r="C214" s="27" t="str">
        <f ca="1">IFERROR(INDEX(MAESTRO!C:C,_xludf.AGGREGATE(15,6,ROW(MAESTRO!$B$3:$B$1000)/((MAESTRO!$B$3:$B$1000="OPA")*(UPPER(MAESTRO!$L$3:$L$1000)="CONFIRMADO")),ROWS($A$3:A214))),"")</f>
        <v/>
      </c>
      <c r="D214" s="27" t="str">
        <f ca="1">IFERROR(INDEX(MAESTRO!D:D,_xludf.AGGREGATE(15,6,ROW(MAESTRO!$B$3:$B$1000)/((MAESTRO!$B$3:$B$1000="OPA")*(UPPER(MAESTRO!$L$3:$L$1000)="CONFIRMADO")),ROWS($A$3:A214))),"")</f>
        <v/>
      </c>
      <c r="E214" s="27" t="str">
        <f ca="1">IFERROR(INDEX(MAESTRO!E:E,_xludf.AGGREGATE(15,6,ROW(MAESTRO!$B$3:$B$1000)/((MAESTRO!$B$3:$B$1000="OPA")*(UPPER(MAESTRO!$L$3:$L$1000)="CONFIRMADO")),ROWS($A$3:A214))),"")</f>
        <v/>
      </c>
      <c r="F214" s="27" t="str">
        <f ca="1">IFERROR(INDEX(MAESTRO!F:F,_xludf.AGGREGATE(15,6,ROW(MAESTRO!$B$3:$B$1000)/((MAESTRO!$B$3:$B$1000="OPA")*(UPPER(MAESTRO!$L$3:$L$1000)="CONFIRMADO")),ROWS($A$3:A214))),"")</f>
        <v/>
      </c>
      <c r="G214" s="27" t="str">
        <f ca="1">IFERROR(INDEX(MAESTRO!G:G,_xludf.AGGREGATE(15,6,ROW(MAESTRO!$B$3:$B$1000)/((MAESTRO!$B$3:$B$1000="OPA")*(UPPER(MAESTRO!$L$3:$L$1000)="CONFIRMADO")),ROWS($A$3:A214))),"")</f>
        <v/>
      </c>
      <c r="H214" s="27" t="str">
        <f ca="1">IFERROR(INDEX(MAESTRO!H:H,_xludf.AGGREGATE(15,6,ROW(MAESTRO!$B$3:$B$1000)/((MAESTRO!$B$3:$B$1000="OPA")*(UPPER(MAESTRO!$L$3:$L$1000)="CONFIRMADO")),ROWS($A$3:A214))),"")</f>
        <v/>
      </c>
      <c r="I214" s="27" t="str">
        <f ca="1">IFERROR(INDEX(MAESTRO!I:I,_xludf.AGGREGATE(15,6,ROW(MAESTRO!$B$3:$B$1000)/((MAESTRO!$B$3:$B$1000="OPA")*(UPPER(MAESTRO!$L$3:$L$1000)="CONFIRMADO")),ROWS($A$3:A214))),"")</f>
        <v/>
      </c>
      <c r="J214" s="27" t="str">
        <f ca="1">IFERROR(INDEX(MAESTRO!J:J,_xludf.AGGREGATE(15,6,ROW(MAESTRO!$B$3:$B$1000)/((MAESTRO!$B$3:$B$1000="OPA")*(UPPER(MAESTRO!$L$3:$L$1000)="CONFIRMADO")),ROWS($A$3:A214))),"")</f>
        <v/>
      </c>
      <c r="K214" s="27" t="str">
        <f ca="1">IFERROR(INDEX(MAESTRO!K:K,_xludf.AGGREGATE(15,6,ROW(MAESTRO!$B$3:$B$1000)/((MAESTRO!$B$3:$B$1000="OPA")*(UPPER(MAESTRO!$L$3:$L$1000)="CONFIRMADO")),ROWS($A$3:A214))),"")</f>
        <v/>
      </c>
      <c r="L214" s="27" t="str">
        <f ca="1">IFERROR(INDEX(MAESTRO!L:L,_xludf.AGGREGATE(15,6,ROW(MAESTRO!$B$3:$B$1000)/((MAESTRO!$B$3:$B$1000="OPA")*(UPPER(MAESTRO!$L$3:$L$1000)="CONFIRMADO")),ROWS($A$3:A214))),"")</f>
        <v/>
      </c>
      <c r="M214" s="27" t="str">
        <f ca="1">IFERROR(INDEX(MAESTRO!M:M,_xludf.AGGREGATE(15,6,ROW(MAESTRO!$B$3:$B$1000)/((MAESTRO!$B$3:$B$1000="OPA")*(UPPER(MAESTRO!$L$3:$L$1000)="CONFIRMADO")),ROWS($A$3:A214))),"")</f>
        <v/>
      </c>
      <c r="N214" s="27" t="str">
        <f ca="1">IFERROR(INDEX(MAESTRO!N:N,_xludf.AGGREGATE(15,6,ROW(MAESTRO!$B$3:$B$1000)/((MAESTRO!$B$3:$B$1000="OPA")*(UPPER(MAESTRO!$L$3:$L$1000)="CONFIRMADO")),ROWS($A$3:A214))),"")</f>
        <v/>
      </c>
      <c r="O214" s="27" t="str">
        <f ca="1">IFERROR(INDEX(MAESTRO!O:O,_xludf.AGGREGATE(15,6,ROW(MAESTRO!$B$3:$B$1000)/((MAESTRO!$B$3:$B$1000="OPA")*(UPPER(MAESTRO!$L$3:$L$1000)="CONFIRMADO")),ROWS($A$3:A214))),"")</f>
        <v/>
      </c>
      <c r="P214" s="27" t="str">
        <f ca="1">IFERROR(INDEX(MAESTRO!P:P,_xludf.AGGREGATE(15,6,ROW(MAESTRO!$B$3:$B$1000)/((MAESTRO!$B$3:$B$1000="OPA")*(UPPER(MAESTRO!$L$3:$L$1000)="CONFIRMADO")),ROWS($A$3:A214))),"")</f>
        <v/>
      </c>
      <c r="Q214" s="27" t="str">
        <f ca="1">IFERROR(INDEX(MAESTRO!Q:Q,_xludf.AGGREGATE(15,6,ROW(MAESTRO!$B$3:$B$1000)/((MAESTRO!$B$3:$B$1000="OPA")*(UPPER(MAESTRO!$L$3:$L$1000)="CONFIRMADO")),ROWS($A$3:A214))),"")</f>
        <v/>
      </c>
      <c r="R214" s="27" t="str">
        <f ca="1">IFERROR(INDEX(MAESTRO!R:R,_xludf.AGGREGATE(15,6,ROW(MAESTRO!$B$3:$B$1000)/((MAESTRO!$B$3:$B$1000="OPA")*(UPPER(MAESTRO!$L$3:$L$1000)="CONFIRMADO")),ROWS($A$3:A214))),"")</f>
        <v/>
      </c>
      <c r="S214" s="27" t="str">
        <f ca="1">IFERROR(INDEX(MAESTRO!S:S,_xludf.AGGREGATE(15,6,ROW(MAESTRO!$B$3:$B$1000)/((MAESTRO!$B$3:$B$1000="OPA")*(UPPER(MAESTRO!$L$3:$L$1000)="CONFIRMADO")),ROWS($A$3:A214))),"")</f>
        <v/>
      </c>
      <c r="T214" s="27" t="str">
        <f ca="1">IFERROR(INDEX(MAESTRO!T:T,_xludf.AGGREGATE(15,6,ROW(MAESTRO!$B$3:$B$1000)/((MAESTRO!$B$3:$B$1000="OPA")*(UPPER(MAESTRO!$L$3:$L$1000)="CONFIRMADO")),ROWS($A$3:A214))),"")</f>
        <v/>
      </c>
      <c r="U214" s="27" t="str">
        <f ca="1">IFERROR(INDEX(MAESTRO!U:U,_xludf.AGGREGATE(15,6,ROW(MAESTRO!$B$3:$B$1000)/((MAESTRO!$B$3:$B$1000="OPA")*(UPPER(MAESTRO!$L$3:$L$1000)="CONFIRMADO")),ROWS($A$3:A214))),"")</f>
        <v/>
      </c>
      <c r="V214" s="27" t="str">
        <f ca="1">IFERROR(INDEX(MAESTRO!V:V,_xludf.AGGREGATE(15,6,ROW(MAESTRO!$B$3:$B$1000)/((MAESTRO!$B$3:$B$1000="OPA")*(UPPER(MAESTRO!$L$3:$L$1000)="CONFIRMADO")),ROWS($A$3:A214))),"")</f>
        <v/>
      </c>
      <c r="W214" s="27" t="str">
        <f ca="1">IFERROR(INDEX(MAESTRO!W:W,_xludf.AGGREGATE(15,6,ROW(MAESTRO!$B$3:$B$1000)/((MAESTRO!$B$3:$B$1000="OPA")*(UPPER(MAESTRO!$L$3:$L$1000)="CONFIRMADO")),ROWS($A$3:A214))),"")</f>
        <v/>
      </c>
      <c r="X214" s="27" t="str">
        <f ca="1">IFERROR(INDEX(MAESTRO!X:X,_xludf.AGGREGATE(15,6,ROW(MAESTRO!$B$3:$B$1000)/((MAESTRO!$B$3:$B$1000="OPA")*(UPPER(MAESTRO!$L$3:$L$1000)="CONFIRMADO")),ROWS($A$3:A214))),"")</f>
        <v/>
      </c>
    </row>
    <row r="215" spans="1:24" ht="22.05" customHeight="1">
      <c r="A215" s="10" t="str">
        <f ca="1">IFERROR(INDEX(MAESTRO!A:A,_xludf.AGGREGATE(15,6,ROW(MAESTRO!$B$3:$B$1000)/((MAESTRO!$B$3:$B$1000="OPA")*(UPPER(MAESTRO!$L$3:$L$1000)="CONFIRMADO")),ROWS($A$3:A215))),"")</f>
        <v/>
      </c>
      <c r="B215" s="10" t="str">
        <f ca="1">IFERROR(INDEX(MAESTRO!B:B,_xludf.AGGREGATE(15,6,ROW(MAESTRO!$B$3:$B$1000)/((MAESTRO!$B$3:$B$1000="OPA")*(UPPER(MAESTRO!$L$3:$L$1000)="CONFIRMADO")),ROWS($A$3:A215))),"")</f>
        <v/>
      </c>
      <c r="C215" s="10" t="str">
        <f ca="1">IFERROR(INDEX(MAESTRO!C:C,_xludf.AGGREGATE(15,6,ROW(MAESTRO!$B$3:$B$1000)/((MAESTRO!$B$3:$B$1000="OPA")*(UPPER(MAESTRO!$L$3:$L$1000)="CONFIRMADO")),ROWS($A$3:A215))),"")</f>
        <v/>
      </c>
      <c r="D215" s="10" t="str">
        <f ca="1">IFERROR(INDEX(MAESTRO!D:D,_xludf.AGGREGATE(15,6,ROW(MAESTRO!$B$3:$B$1000)/((MAESTRO!$B$3:$B$1000="OPA")*(UPPER(MAESTRO!$L$3:$L$1000)="CONFIRMADO")),ROWS($A$3:A215))),"")</f>
        <v/>
      </c>
      <c r="E215" s="10" t="str">
        <f ca="1">IFERROR(INDEX(MAESTRO!E:E,_xludf.AGGREGATE(15,6,ROW(MAESTRO!$B$3:$B$1000)/((MAESTRO!$B$3:$B$1000="OPA")*(UPPER(MAESTRO!$L$3:$L$1000)="CONFIRMADO")),ROWS($A$3:A215))),"")</f>
        <v/>
      </c>
      <c r="F215" s="10" t="str">
        <f ca="1">IFERROR(INDEX(MAESTRO!F:F,_xludf.AGGREGATE(15,6,ROW(MAESTRO!$B$3:$B$1000)/((MAESTRO!$B$3:$B$1000="OPA")*(UPPER(MAESTRO!$L$3:$L$1000)="CONFIRMADO")),ROWS($A$3:A215))),"")</f>
        <v/>
      </c>
      <c r="G215" s="10" t="str">
        <f ca="1">IFERROR(INDEX(MAESTRO!G:G,_xludf.AGGREGATE(15,6,ROW(MAESTRO!$B$3:$B$1000)/((MAESTRO!$B$3:$B$1000="OPA")*(UPPER(MAESTRO!$L$3:$L$1000)="CONFIRMADO")),ROWS($A$3:A215))),"")</f>
        <v/>
      </c>
      <c r="H215" s="10" t="str">
        <f ca="1">IFERROR(INDEX(MAESTRO!H:H,_xludf.AGGREGATE(15,6,ROW(MAESTRO!$B$3:$B$1000)/((MAESTRO!$B$3:$B$1000="OPA")*(UPPER(MAESTRO!$L$3:$L$1000)="CONFIRMADO")),ROWS($A$3:A215))),"")</f>
        <v/>
      </c>
      <c r="I215" s="10" t="str">
        <f ca="1">IFERROR(INDEX(MAESTRO!I:I,_xludf.AGGREGATE(15,6,ROW(MAESTRO!$B$3:$B$1000)/((MAESTRO!$B$3:$B$1000="OPA")*(UPPER(MAESTRO!$L$3:$L$1000)="CONFIRMADO")),ROWS($A$3:A215))),"")</f>
        <v/>
      </c>
      <c r="J215" s="10" t="str">
        <f ca="1">IFERROR(INDEX(MAESTRO!J:J,_xludf.AGGREGATE(15,6,ROW(MAESTRO!$B$3:$B$1000)/((MAESTRO!$B$3:$B$1000="OPA")*(UPPER(MAESTRO!$L$3:$L$1000)="CONFIRMADO")),ROWS($A$3:A215))),"")</f>
        <v/>
      </c>
      <c r="K215" s="10" t="str">
        <f ca="1">IFERROR(INDEX(MAESTRO!K:K,_xludf.AGGREGATE(15,6,ROW(MAESTRO!$B$3:$B$1000)/((MAESTRO!$B$3:$B$1000="OPA")*(UPPER(MAESTRO!$L$3:$L$1000)="CONFIRMADO")),ROWS($A$3:A215))),"")</f>
        <v/>
      </c>
      <c r="L215" s="10" t="str">
        <f ca="1">IFERROR(INDEX(MAESTRO!L:L,_xludf.AGGREGATE(15,6,ROW(MAESTRO!$B$3:$B$1000)/((MAESTRO!$B$3:$B$1000="OPA")*(UPPER(MAESTRO!$L$3:$L$1000)="CONFIRMADO")),ROWS($A$3:A215))),"")</f>
        <v/>
      </c>
      <c r="M215" s="10" t="str">
        <f ca="1">IFERROR(INDEX(MAESTRO!M:M,_xludf.AGGREGATE(15,6,ROW(MAESTRO!$B$3:$B$1000)/((MAESTRO!$B$3:$B$1000="OPA")*(UPPER(MAESTRO!$L$3:$L$1000)="CONFIRMADO")),ROWS($A$3:A215))),"")</f>
        <v/>
      </c>
      <c r="N215" s="10" t="str">
        <f ca="1">IFERROR(INDEX(MAESTRO!N:N,_xludf.AGGREGATE(15,6,ROW(MAESTRO!$B$3:$B$1000)/((MAESTRO!$B$3:$B$1000="OPA")*(UPPER(MAESTRO!$L$3:$L$1000)="CONFIRMADO")),ROWS($A$3:A215))),"")</f>
        <v/>
      </c>
      <c r="O215" s="10" t="str">
        <f ca="1">IFERROR(INDEX(MAESTRO!O:O,_xludf.AGGREGATE(15,6,ROW(MAESTRO!$B$3:$B$1000)/((MAESTRO!$B$3:$B$1000="OPA")*(UPPER(MAESTRO!$L$3:$L$1000)="CONFIRMADO")),ROWS($A$3:A215))),"")</f>
        <v/>
      </c>
      <c r="P215" s="10" t="str">
        <f ca="1">IFERROR(INDEX(MAESTRO!P:P,_xludf.AGGREGATE(15,6,ROW(MAESTRO!$B$3:$B$1000)/((MAESTRO!$B$3:$B$1000="OPA")*(UPPER(MAESTRO!$L$3:$L$1000)="CONFIRMADO")),ROWS($A$3:A215))),"")</f>
        <v/>
      </c>
      <c r="Q215" s="10" t="str">
        <f ca="1">IFERROR(INDEX(MAESTRO!Q:Q,_xludf.AGGREGATE(15,6,ROW(MAESTRO!$B$3:$B$1000)/((MAESTRO!$B$3:$B$1000="OPA")*(UPPER(MAESTRO!$L$3:$L$1000)="CONFIRMADO")),ROWS($A$3:A215))),"")</f>
        <v/>
      </c>
      <c r="R215" s="10" t="str">
        <f ca="1">IFERROR(INDEX(MAESTRO!R:R,_xludf.AGGREGATE(15,6,ROW(MAESTRO!$B$3:$B$1000)/((MAESTRO!$B$3:$B$1000="OPA")*(UPPER(MAESTRO!$L$3:$L$1000)="CONFIRMADO")),ROWS($A$3:A215))),"")</f>
        <v/>
      </c>
      <c r="S215" s="10" t="str">
        <f ca="1">IFERROR(INDEX(MAESTRO!S:S,_xludf.AGGREGATE(15,6,ROW(MAESTRO!$B$3:$B$1000)/((MAESTRO!$B$3:$B$1000="OPA")*(UPPER(MAESTRO!$L$3:$L$1000)="CONFIRMADO")),ROWS($A$3:A215))),"")</f>
        <v/>
      </c>
      <c r="T215" s="10" t="str">
        <f ca="1">IFERROR(INDEX(MAESTRO!T:T,_xludf.AGGREGATE(15,6,ROW(MAESTRO!$B$3:$B$1000)/((MAESTRO!$B$3:$B$1000="OPA")*(UPPER(MAESTRO!$L$3:$L$1000)="CONFIRMADO")),ROWS($A$3:A215))),"")</f>
        <v/>
      </c>
      <c r="U215" s="10" t="str">
        <f ca="1">IFERROR(INDEX(MAESTRO!U:U,_xludf.AGGREGATE(15,6,ROW(MAESTRO!$B$3:$B$1000)/((MAESTRO!$B$3:$B$1000="OPA")*(UPPER(MAESTRO!$L$3:$L$1000)="CONFIRMADO")),ROWS($A$3:A215))),"")</f>
        <v/>
      </c>
      <c r="V215" s="10" t="str">
        <f ca="1">IFERROR(INDEX(MAESTRO!V:V,_xludf.AGGREGATE(15,6,ROW(MAESTRO!$B$3:$B$1000)/((MAESTRO!$B$3:$B$1000="OPA")*(UPPER(MAESTRO!$L$3:$L$1000)="CONFIRMADO")),ROWS($A$3:A215))),"")</f>
        <v/>
      </c>
      <c r="W215" s="10" t="str">
        <f ca="1">IFERROR(INDEX(MAESTRO!W:W,_xludf.AGGREGATE(15,6,ROW(MAESTRO!$B$3:$B$1000)/((MAESTRO!$B$3:$B$1000="OPA")*(UPPER(MAESTRO!$L$3:$L$1000)="CONFIRMADO")),ROWS($A$3:A215))),"")</f>
        <v/>
      </c>
      <c r="X215" s="10" t="str">
        <f ca="1">IFERROR(INDEX(MAESTRO!X:X,_xludf.AGGREGATE(15,6,ROW(MAESTRO!$B$3:$B$1000)/((MAESTRO!$B$3:$B$1000="OPA")*(UPPER(MAESTRO!$L$3:$L$1000)="CONFIRMADO")),ROWS($A$3:A215))),"")</f>
        <v/>
      </c>
    </row>
    <row r="216" spans="1:24" ht="22.05" customHeight="1">
      <c r="A216" s="27" t="str">
        <f ca="1">IFERROR(INDEX(MAESTRO!A:A,_xludf.AGGREGATE(15,6,ROW(MAESTRO!$B$3:$B$1000)/((MAESTRO!$B$3:$B$1000="OPA")*(UPPER(MAESTRO!$L$3:$L$1000)="CONFIRMADO")),ROWS($A$3:A216))),"")</f>
        <v/>
      </c>
      <c r="B216" s="27" t="str">
        <f ca="1">IFERROR(INDEX(MAESTRO!B:B,_xludf.AGGREGATE(15,6,ROW(MAESTRO!$B$3:$B$1000)/((MAESTRO!$B$3:$B$1000="OPA")*(UPPER(MAESTRO!$L$3:$L$1000)="CONFIRMADO")),ROWS($A$3:A216))),"")</f>
        <v/>
      </c>
      <c r="C216" s="27" t="str">
        <f ca="1">IFERROR(INDEX(MAESTRO!C:C,_xludf.AGGREGATE(15,6,ROW(MAESTRO!$B$3:$B$1000)/((MAESTRO!$B$3:$B$1000="OPA")*(UPPER(MAESTRO!$L$3:$L$1000)="CONFIRMADO")),ROWS($A$3:A216))),"")</f>
        <v/>
      </c>
      <c r="D216" s="27" t="str">
        <f ca="1">IFERROR(INDEX(MAESTRO!D:D,_xludf.AGGREGATE(15,6,ROW(MAESTRO!$B$3:$B$1000)/((MAESTRO!$B$3:$B$1000="OPA")*(UPPER(MAESTRO!$L$3:$L$1000)="CONFIRMADO")),ROWS($A$3:A216))),"")</f>
        <v/>
      </c>
      <c r="E216" s="27" t="str">
        <f ca="1">IFERROR(INDEX(MAESTRO!E:E,_xludf.AGGREGATE(15,6,ROW(MAESTRO!$B$3:$B$1000)/((MAESTRO!$B$3:$B$1000="OPA")*(UPPER(MAESTRO!$L$3:$L$1000)="CONFIRMADO")),ROWS($A$3:A216))),"")</f>
        <v/>
      </c>
      <c r="F216" s="27" t="str">
        <f ca="1">IFERROR(INDEX(MAESTRO!F:F,_xludf.AGGREGATE(15,6,ROW(MAESTRO!$B$3:$B$1000)/((MAESTRO!$B$3:$B$1000="OPA")*(UPPER(MAESTRO!$L$3:$L$1000)="CONFIRMADO")),ROWS($A$3:A216))),"")</f>
        <v/>
      </c>
      <c r="G216" s="27" t="str">
        <f ca="1">IFERROR(INDEX(MAESTRO!G:G,_xludf.AGGREGATE(15,6,ROW(MAESTRO!$B$3:$B$1000)/((MAESTRO!$B$3:$B$1000="OPA")*(UPPER(MAESTRO!$L$3:$L$1000)="CONFIRMADO")),ROWS($A$3:A216))),"")</f>
        <v/>
      </c>
      <c r="H216" s="27" t="str">
        <f ca="1">IFERROR(INDEX(MAESTRO!H:H,_xludf.AGGREGATE(15,6,ROW(MAESTRO!$B$3:$B$1000)/((MAESTRO!$B$3:$B$1000="OPA")*(UPPER(MAESTRO!$L$3:$L$1000)="CONFIRMADO")),ROWS($A$3:A216))),"")</f>
        <v/>
      </c>
      <c r="I216" s="27" t="str">
        <f ca="1">IFERROR(INDEX(MAESTRO!I:I,_xludf.AGGREGATE(15,6,ROW(MAESTRO!$B$3:$B$1000)/((MAESTRO!$B$3:$B$1000="OPA")*(UPPER(MAESTRO!$L$3:$L$1000)="CONFIRMADO")),ROWS($A$3:A216))),"")</f>
        <v/>
      </c>
      <c r="J216" s="27" t="str">
        <f ca="1">IFERROR(INDEX(MAESTRO!J:J,_xludf.AGGREGATE(15,6,ROW(MAESTRO!$B$3:$B$1000)/((MAESTRO!$B$3:$B$1000="OPA")*(UPPER(MAESTRO!$L$3:$L$1000)="CONFIRMADO")),ROWS($A$3:A216))),"")</f>
        <v/>
      </c>
      <c r="K216" s="27" t="str">
        <f ca="1">IFERROR(INDEX(MAESTRO!K:K,_xludf.AGGREGATE(15,6,ROW(MAESTRO!$B$3:$B$1000)/((MAESTRO!$B$3:$B$1000="OPA")*(UPPER(MAESTRO!$L$3:$L$1000)="CONFIRMADO")),ROWS($A$3:A216))),"")</f>
        <v/>
      </c>
      <c r="L216" s="27" t="str">
        <f ca="1">IFERROR(INDEX(MAESTRO!L:L,_xludf.AGGREGATE(15,6,ROW(MAESTRO!$B$3:$B$1000)/((MAESTRO!$B$3:$B$1000="OPA")*(UPPER(MAESTRO!$L$3:$L$1000)="CONFIRMADO")),ROWS($A$3:A216))),"")</f>
        <v/>
      </c>
      <c r="M216" s="27" t="str">
        <f ca="1">IFERROR(INDEX(MAESTRO!M:M,_xludf.AGGREGATE(15,6,ROW(MAESTRO!$B$3:$B$1000)/((MAESTRO!$B$3:$B$1000="OPA")*(UPPER(MAESTRO!$L$3:$L$1000)="CONFIRMADO")),ROWS($A$3:A216))),"")</f>
        <v/>
      </c>
      <c r="N216" s="27" t="str">
        <f ca="1">IFERROR(INDEX(MAESTRO!N:N,_xludf.AGGREGATE(15,6,ROW(MAESTRO!$B$3:$B$1000)/((MAESTRO!$B$3:$B$1000="OPA")*(UPPER(MAESTRO!$L$3:$L$1000)="CONFIRMADO")),ROWS($A$3:A216))),"")</f>
        <v/>
      </c>
      <c r="O216" s="27" t="str">
        <f ca="1">IFERROR(INDEX(MAESTRO!O:O,_xludf.AGGREGATE(15,6,ROW(MAESTRO!$B$3:$B$1000)/((MAESTRO!$B$3:$B$1000="OPA")*(UPPER(MAESTRO!$L$3:$L$1000)="CONFIRMADO")),ROWS($A$3:A216))),"")</f>
        <v/>
      </c>
      <c r="P216" s="27" t="str">
        <f ca="1">IFERROR(INDEX(MAESTRO!P:P,_xludf.AGGREGATE(15,6,ROW(MAESTRO!$B$3:$B$1000)/((MAESTRO!$B$3:$B$1000="OPA")*(UPPER(MAESTRO!$L$3:$L$1000)="CONFIRMADO")),ROWS($A$3:A216))),"")</f>
        <v/>
      </c>
      <c r="Q216" s="27" t="str">
        <f ca="1">IFERROR(INDEX(MAESTRO!Q:Q,_xludf.AGGREGATE(15,6,ROW(MAESTRO!$B$3:$B$1000)/((MAESTRO!$B$3:$B$1000="OPA")*(UPPER(MAESTRO!$L$3:$L$1000)="CONFIRMADO")),ROWS($A$3:A216))),"")</f>
        <v/>
      </c>
      <c r="R216" s="27" t="str">
        <f ca="1">IFERROR(INDEX(MAESTRO!R:R,_xludf.AGGREGATE(15,6,ROW(MAESTRO!$B$3:$B$1000)/((MAESTRO!$B$3:$B$1000="OPA")*(UPPER(MAESTRO!$L$3:$L$1000)="CONFIRMADO")),ROWS($A$3:A216))),"")</f>
        <v/>
      </c>
      <c r="S216" s="27" t="str">
        <f ca="1">IFERROR(INDEX(MAESTRO!S:S,_xludf.AGGREGATE(15,6,ROW(MAESTRO!$B$3:$B$1000)/((MAESTRO!$B$3:$B$1000="OPA")*(UPPER(MAESTRO!$L$3:$L$1000)="CONFIRMADO")),ROWS($A$3:A216))),"")</f>
        <v/>
      </c>
      <c r="T216" s="27" t="str">
        <f ca="1">IFERROR(INDEX(MAESTRO!T:T,_xludf.AGGREGATE(15,6,ROW(MAESTRO!$B$3:$B$1000)/((MAESTRO!$B$3:$B$1000="OPA")*(UPPER(MAESTRO!$L$3:$L$1000)="CONFIRMADO")),ROWS($A$3:A216))),"")</f>
        <v/>
      </c>
      <c r="U216" s="27" t="str">
        <f ca="1">IFERROR(INDEX(MAESTRO!U:U,_xludf.AGGREGATE(15,6,ROW(MAESTRO!$B$3:$B$1000)/((MAESTRO!$B$3:$B$1000="OPA")*(UPPER(MAESTRO!$L$3:$L$1000)="CONFIRMADO")),ROWS($A$3:A216))),"")</f>
        <v/>
      </c>
      <c r="V216" s="27" t="str">
        <f ca="1">IFERROR(INDEX(MAESTRO!V:V,_xludf.AGGREGATE(15,6,ROW(MAESTRO!$B$3:$B$1000)/((MAESTRO!$B$3:$B$1000="OPA")*(UPPER(MAESTRO!$L$3:$L$1000)="CONFIRMADO")),ROWS($A$3:A216))),"")</f>
        <v/>
      </c>
      <c r="W216" s="27" t="str">
        <f ca="1">IFERROR(INDEX(MAESTRO!W:W,_xludf.AGGREGATE(15,6,ROW(MAESTRO!$B$3:$B$1000)/((MAESTRO!$B$3:$B$1000="OPA")*(UPPER(MAESTRO!$L$3:$L$1000)="CONFIRMADO")),ROWS($A$3:A216))),"")</f>
        <v/>
      </c>
      <c r="X216" s="27" t="str">
        <f ca="1">IFERROR(INDEX(MAESTRO!X:X,_xludf.AGGREGATE(15,6,ROW(MAESTRO!$B$3:$B$1000)/((MAESTRO!$B$3:$B$1000="OPA")*(UPPER(MAESTRO!$L$3:$L$1000)="CONFIRMADO")),ROWS($A$3:A216))),"")</f>
        <v/>
      </c>
    </row>
    <row r="217" spans="1:24" ht="22.05" customHeight="1">
      <c r="A217" s="10" t="str">
        <f ca="1">IFERROR(INDEX(MAESTRO!A:A,_xludf.AGGREGATE(15,6,ROW(MAESTRO!$B$3:$B$1000)/((MAESTRO!$B$3:$B$1000="OPA")*(UPPER(MAESTRO!$L$3:$L$1000)="CONFIRMADO")),ROWS($A$3:A217))),"")</f>
        <v/>
      </c>
      <c r="B217" s="10" t="str">
        <f ca="1">IFERROR(INDEX(MAESTRO!B:B,_xludf.AGGREGATE(15,6,ROW(MAESTRO!$B$3:$B$1000)/((MAESTRO!$B$3:$B$1000="OPA")*(UPPER(MAESTRO!$L$3:$L$1000)="CONFIRMADO")),ROWS($A$3:A217))),"")</f>
        <v/>
      </c>
      <c r="C217" s="10" t="str">
        <f ca="1">IFERROR(INDEX(MAESTRO!C:C,_xludf.AGGREGATE(15,6,ROW(MAESTRO!$B$3:$B$1000)/((MAESTRO!$B$3:$B$1000="OPA")*(UPPER(MAESTRO!$L$3:$L$1000)="CONFIRMADO")),ROWS($A$3:A217))),"")</f>
        <v/>
      </c>
      <c r="D217" s="10" t="str">
        <f ca="1">IFERROR(INDEX(MAESTRO!D:D,_xludf.AGGREGATE(15,6,ROW(MAESTRO!$B$3:$B$1000)/((MAESTRO!$B$3:$B$1000="OPA")*(UPPER(MAESTRO!$L$3:$L$1000)="CONFIRMADO")),ROWS($A$3:A217))),"")</f>
        <v/>
      </c>
      <c r="E217" s="10" t="str">
        <f ca="1">IFERROR(INDEX(MAESTRO!E:E,_xludf.AGGREGATE(15,6,ROW(MAESTRO!$B$3:$B$1000)/((MAESTRO!$B$3:$B$1000="OPA")*(UPPER(MAESTRO!$L$3:$L$1000)="CONFIRMADO")),ROWS($A$3:A217))),"")</f>
        <v/>
      </c>
      <c r="F217" s="10" t="str">
        <f ca="1">IFERROR(INDEX(MAESTRO!F:F,_xludf.AGGREGATE(15,6,ROW(MAESTRO!$B$3:$B$1000)/((MAESTRO!$B$3:$B$1000="OPA")*(UPPER(MAESTRO!$L$3:$L$1000)="CONFIRMADO")),ROWS($A$3:A217))),"")</f>
        <v/>
      </c>
      <c r="G217" s="10" t="str">
        <f ca="1">IFERROR(INDEX(MAESTRO!G:G,_xludf.AGGREGATE(15,6,ROW(MAESTRO!$B$3:$B$1000)/((MAESTRO!$B$3:$B$1000="OPA")*(UPPER(MAESTRO!$L$3:$L$1000)="CONFIRMADO")),ROWS($A$3:A217))),"")</f>
        <v/>
      </c>
      <c r="H217" s="10" t="str">
        <f ca="1">IFERROR(INDEX(MAESTRO!H:H,_xludf.AGGREGATE(15,6,ROW(MAESTRO!$B$3:$B$1000)/((MAESTRO!$B$3:$B$1000="OPA")*(UPPER(MAESTRO!$L$3:$L$1000)="CONFIRMADO")),ROWS($A$3:A217))),"")</f>
        <v/>
      </c>
      <c r="I217" s="10" t="str">
        <f ca="1">IFERROR(INDEX(MAESTRO!I:I,_xludf.AGGREGATE(15,6,ROW(MAESTRO!$B$3:$B$1000)/((MAESTRO!$B$3:$B$1000="OPA")*(UPPER(MAESTRO!$L$3:$L$1000)="CONFIRMADO")),ROWS($A$3:A217))),"")</f>
        <v/>
      </c>
      <c r="J217" s="10" t="str">
        <f ca="1">IFERROR(INDEX(MAESTRO!J:J,_xludf.AGGREGATE(15,6,ROW(MAESTRO!$B$3:$B$1000)/((MAESTRO!$B$3:$B$1000="OPA")*(UPPER(MAESTRO!$L$3:$L$1000)="CONFIRMADO")),ROWS($A$3:A217))),"")</f>
        <v/>
      </c>
      <c r="K217" s="10" t="str">
        <f ca="1">IFERROR(INDEX(MAESTRO!K:K,_xludf.AGGREGATE(15,6,ROW(MAESTRO!$B$3:$B$1000)/((MAESTRO!$B$3:$B$1000="OPA")*(UPPER(MAESTRO!$L$3:$L$1000)="CONFIRMADO")),ROWS($A$3:A217))),"")</f>
        <v/>
      </c>
      <c r="L217" s="10" t="str">
        <f ca="1">IFERROR(INDEX(MAESTRO!L:L,_xludf.AGGREGATE(15,6,ROW(MAESTRO!$B$3:$B$1000)/((MAESTRO!$B$3:$B$1000="OPA")*(UPPER(MAESTRO!$L$3:$L$1000)="CONFIRMADO")),ROWS($A$3:A217))),"")</f>
        <v/>
      </c>
      <c r="M217" s="10" t="str">
        <f ca="1">IFERROR(INDEX(MAESTRO!M:M,_xludf.AGGREGATE(15,6,ROW(MAESTRO!$B$3:$B$1000)/((MAESTRO!$B$3:$B$1000="OPA")*(UPPER(MAESTRO!$L$3:$L$1000)="CONFIRMADO")),ROWS($A$3:A217))),"")</f>
        <v/>
      </c>
      <c r="N217" s="10" t="str">
        <f ca="1">IFERROR(INDEX(MAESTRO!N:N,_xludf.AGGREGATE(15,6,ROW(MAESTRO!$B$3:$B$1000)/((MAESTRO!$B$3:$B$1000="OPA")*(UPPER(MAESTRO!$L$3:$L$1000)="CONFIRMADO")),ROWS($A$3:A217))),"")</f>
        <v/>
      </c>
      <c r="O217" s="10" t="str">
        <f ca="1">IFERROR(INDEX(MAESTRO!O:O,_xludf.AGGREGATE(15,6,ROW(MAESTRO!$B$3:$B$1000)/((MAESTRO!$B$3:$B$1000="OPA")*(UPPER(MAESTRO!$L$3:$L$1000)="CONFIRMADO")),ROWS($A$3:A217))),"")</f>
        <v/>
      </c>
      <c r="P217" s="10" t="str">
        <f ca="1">IFERROR(INDEX(MAESTRO!P:P,_xludf.AGGREGATE(15,6,ROW(MAESTRO!$B$3:$B$1000)/((MAESTRO!$B$3:$B$1000="OPA")*(UPPER(MAESTRO!$L$3:$L$1000)="CONFIRMADO")),ROWS($A$3:A217))),"")</f>
        <v/>
      </c>
      <c r="Q217" s="10" t="str">
        <f ca="1">IFERROR(INDEX(MAESTRO!Q:Q,_xludf.AGGREGATE(15,6,ROW(MAESTRO!$B$3:$B$1000)/((MAESTRO!$B$3:$B$1000="OPA")*(UPPER(MAESTRO!$L$3:$L$1000)="CONFIRMADO")),ROWS($A$3:A217))),"")</f>
        <v/>
      </c>
      <c r="R217" s="10" t="str">
        <f ca="1">IFERROR(INDEX(MAESTRO!R:R,_xludf.AGGREGATE(15,6,ROW(MAESTRO!$B$3:$B$1000)/((MAESTRO!$B$3:$B$1000="OPA")*(UPPER(MAESTRO!$L$3:$L$1000)="CONFIRMADO")),ROWS($A$3:A217))),"")</f>
        <v/>
      </c>
      <c r="S217" s="10" t="str">
        <f ca="1">IFERROR(INDEX(MAESTRO!S:S,_xludf.AGGREGATE(15,6,ROW(MAESTRO!$B$3:$B$1000)/((MAESTRO!$B$3:$B$1000="OPA")*(UPPER(MAESTRO!$L$3:$L$1000)="CONFIRMADO")),ROWS($A$3:A217))),"")</f>
        <v/>
      </c>
      <c r="T217" s="10" t="str">
        <f ca="1">IFERROR(INDEX(MAESTRO!T:T,_xludf.AGGREGATE(15,6,ROW(MAESTRO!$B$3:$B$1000)/((MAESTRO!$B$3:$B$1000="OPA")*(UPPER(MAESTRO!$L$3:$L$1000)="CONFIRMADO")),ROWS($A$3:A217))),"")</f>
        <v/>
      </c>
      <c r="U217" s="10" t="str">
        <f ca="1">IFERROR(INDEX(MAESTRO!U:U,_xludf.AGGREGATE(15,6,ROW(MAESTRO!$B$3:$B$1000)/((MAESTRO!$B$3:$B$1000="OPA")*(UPPER(MAESTRO!$L$3:$L$1000)="CONFIRMADO")),ROWS($A$3:A217))),"")</f>
        <v/>
      </c>
      <c r="V217" s="10" t="str">
        <f ca="1">IFERROR(INDEX(MAESTRO!V:V,_xludf.AGGREGATE(15,6,ROW(MAESTRO!$B$3:$B$1000)/((MAESTRO!$B$3:$B$1000="OPA")*(UPPER(MAESTRO!$L$3:$L$1000)="CONFIRMADO")),ROWS($A$3:A217))),"")</f>
        <v/>
      </c>
      <c r="W217" s="10" t="str">
        <f ca="1">IFERROR(INDEX(MAESTRO!W:W,_xludf.AGGREGATE(15,6,ROW(MAESTRO!$B$3:$B$1000)/((MAESTRO!$B$3:$B$1000="OPA")*(UPPER(MAESTRO!$L$3:$L$1000)="CONFIRMADO")),ROWS($A$3:A217))),"")</f>
        <v/>
      </c>
      <c r="X217" s="10" t="str">
        <f ca="1">IFERROR(INDEX(MAESTRO!X:X,_xludf.AGGREGATE(15,6,ROW(MAESTRO!$B$3:$B$1000)/((MAESTRO!$B$3:$B$1000="OPA")*(UPPER(MAESTRO!$L$3:$L$1000)="CONFIRMADO")),ROWS($A$3:A217))),"")</f>
        <v/>
      </c>
    </row>
    <row r="218" spans="1:24" ht="22.05" customHeight="1">
      <c r="A218" s="27" t="str">
        <f ca="1">IFERROR(INDEX(MAESTRO!A:A,_xludf.AGGREGATE(15,6,ROW(MAESTRO!$B$3:$B$1000)/((MAESTRO!$B$3:$B$1000="OPA")*(UPPER(MAESTRO!$L$3:$L$1000)="CONFIRMADO")),ROWS($A$3:A218))),"")</f>
        <v/>
      </c>
      <c r="B218" s="27" t="str">
        <f ca="1">IFERROR(INDEX(MAESTRO!B:B,_xludf.AGGREGATE(15,6,ROW(MAESTRO!$B$3:$B$1000)/((MAESTRO!$B$3:$B$1000="OPA")*(UPPER(MAESTRO!$L$3:$L$1000)="CONFIRMADO")),ROWS($A$3:A218))),"")</f>
        <v/>
      </c>
      <c r="C218" s="27" t="str">
        <f ca="1">IFERROR(INDEX(MAESTRO!C:C,_xludf.AGGREGATE(15,6,ROW(MAESTRO!$B$3:$B$1000)/((MAESTRO!$B$3:$B$1000="OPA")*(UPPER(MAESTRO!$L$3:$L$1000)="CONFIRMADO")),ROWS($A$3:A218))),"")</f>
        <v/>
      </c>
      <c r="D218" s="27" t="str">
        <f ca="1">IFERROR(INDEX(MAESTRO!D:D,_xludf.AGGREGATE(15,6,ROW(MAESTRO!$B$3:$B$1000)/((MAESTRO!$B$3:$B$1000="OPA")*(UPPER(MAESTRO!$L$3:$L$1000)="CONFIRMADO")),ROWS($A$3:A218))),"")</f>
        <v/>
      </c>
      <c r="E218" s="27" t="str">
        <f ca="1">IFERROR(INDEX(MAESTRO!E:E,_xludf.AGGREGATE(15,6,ROW(MAESTRO!$B$3:$B$1000)/((MAESTRO!$B$3:$B$1000="OPA")*(UPPER(MAESTRO!$L$3:$L$1000)="CONFIRMADO")),ROWS($A$3:A218))),"")</f>
        <v/>
      </c>
      <c r="F218" s="27" t="str">
        <f ca="1">IFERROR(INDEX(MAESTRO!F:F,_xludf.AGGREGATE(15,6,ROW(MAESTRO!$B$3:$B$1000)/((MAESTRO!$B$3:$B$1000="OPA")*(UPPER(MAESTRO!$L$3:$L$1000)="CONFIRMADO")),ROWS($A$3:A218))),"")</f>
        <v/>
      </c>
      <c r="G218" s="27" t="str">
        <f ca="1">IFERROR(INDEX(MAESTRO!G:G,_xludf.AGGREGATE(15,6,ROW(MAESTRO!$B$3:$B$1000)/((MAESTRO!$B$3:$B$1000="OPA")*(UPPER(MAESTRO!$L$3:$L$1000)="CONFIRMADO")),ROWS($A$3:A218))),"")</f>
        <v/>
      </c>
      <c r="H218" s="27" t="str">
        <f ca="1">IFERROR(INDEX(MAESTRO!H:H,_xludf.AGGREGATE(15,6,ROW(MAESTRO!$B$3:$B$1000)/((MAESTRO!$B$3:$B$1000="OPA")*(UPPER(MAESTRO!$L$3:$L$1000)="CONFIRMADO")),ROWS($A$3:A218))),"")</f>
        <v/>
      </c>
      <c r="I218" s="27" t="str">
        <f ca="1">IFERROR(INDEX(MAESTRO!I:I,_xludf.AGGREGATE(15,6,ROW(MAESTRO!$B$3:$B$1000)/((MAESTRO!$B$3:$B$1000="OPA")*(UPPER(MAESTRO!$L$3:$L$1000)="CONFIRMADO")),ROWS($A$3:A218))),"")</f>
        <v/>
      </c>
      <c r="J218" s="27" t="str">
        <f ca="1">IFERROR(INDEX(MAESTRO!J:J,_xludf.AGGREGATE(15,6,ROW(MAESTRO!$B$3:$B$1000)/((MAESTRO!$B$3:$B$1000="OPA")*(UPPER(MAESTRO!$L$3:$L$1000)="CONFIRMADO")),ROWS($A$3:A218))),"")</f>
        <v/>
      </c>
      <c r="K218" s="27" t="str">
        <f ca="1">IFERROR(INDEX(MAESTRO!K:K,_xludf.AGGREGATE(15,6,ROW(MAESTRO!$B$3:$B$1000)/((MAESTRO!$B$3:$B$1000="OPA")*(UPPER(MAESTRO!$L$3:$L$1000)="CONFIRMADO")),ROWS($A$3:A218))),"")</f>
        <v/>
      </c>
      <c r="L218" s="27" t="str">
        <f ca="1">IFERROR(INDEX(MAESTRO!L:L,_xludf.AGGREGATE(15,6,ROW(MAESTRO!$B$3:$B$1000)/((MAESTRO!$B$3:$B$1000="OPA")*(UPPER(MAESTRO!$L$3:$L$1000)="CONFIRMADO")),ROWS($A$3:A218))),"")</f>
        <v/>
      </c>
      <c r="M218" s="27" t="str">
        <f ca="1">IFERROR(INDEX(MAESTRO!M:M,_xludf.AGGREGATE(15,6,ROW(MAESTRO!$B$3:$B$1000)/((MAESTRO!$B$3:$B$1000="OPA")*(UPPER(MAESTRO!$L$3:$L$1000)="CONFIRMADO")),ROWS($A$3:A218))),"")</f>
        <v/>
      </c>
      <c r="N218" s="27" t="str">
        <f ca="1">IFERROR(INDEX(MAESTRO!N:N,_xludf.AGGREGATE(15,6,ROW(MAESTRO!$B$3:$B$1000)/((MAESTRO!$B$3:$B$1000="OPA")*(UPPER(MAESTRO!$L$3:$L$1000)="CONFIRMADO")),ROWS($A$3:A218))),"")</f>
        <v/>
      </c>
      <c r="O218" s="27" t="str">
        <f ca="1">IFERROR(INDEX(MAESTRO!O:O,_xludf.AGGREGATE(15,6,ROW(MAESTRO!$B$3:$B$1000)/((MAESTRO!$B$3:$B$1000="OPA")*(UPPER(MAESTRO!$L$3:$L$1000)="CONFIRMADO")),ROWS($A$3:A218))),"")</f>
        <v/>
      </c>
      <c r="P218" s="27" t="str">
        <f ca="1">IFERROR(INDEX(MAESTRO!P:P,_xludf.AGGREGATE(15,6,ROW(MAESTRO!$B$3:$B$1000)/((MAESTRO!$B$3:$B$1000="OPA")*(UPPER(MAESTRO!$L$3:$L$1000)="CONFIRMADO")),ROWS($A$3:A218))),"")</f>
        <v/>
      </c>
      <c r="Q218" s="27" t="str">
        <f ca="1">IFERROR(INDEX(MAESTRO!Q:Q,_xludf.AGGREGATE(15,6,ROW(MAESTRO!$B$3:$B$1000)/((MAESTRO!$B$3:$B$1000="OPA")*(UPPER(MAESTRO!$L$3:$L$1000)="CONFIRMADO")),ROWS($A$3:A218))),"")</f>
        <v/>
      </c>
      <c r="R218" s="27" t="str">
        <f ca="1">IFERROR(INDEX(MAESTRO!R:R,_xludf.AGGREGATE(15,6,ROW(MAESTRO!$B$3:$B$1000)/((MAESTRO!$B$3:$B$1000="OPA")*(UPPER(MAESTRO!$L$3:$L$1000)="CONFIRMADO")),ROWS($A$3:A218))),"")</f>
        <v/>
      </c>
      <c r="S218" s="27" t="str">
        <f ca="1">IFERROR(INDEX(MAESTRO!S:S,_xludf.AGGREGATE(15,6,ROW(MAESTRO!$B$3:$B$1000)/((MAESTRO!$B$3:$B$1000="OPA")*(UPPER(MAESTRO!$L$3:$L$1000)="CONFIRMADO")),ROWS($A$3:A218))),"")</f>
        <v/>
      </c>
      <c r="T218" s="27" t="str">
        <f ca="1">IFERROR(INDEX(MAESTRO!T:T,_xludf.AGGREGATE(15,6,ROW(MAESTRO!$B$3:$B$1000)/((MAESTRO!$B$3:$B$1000="OPA")*(UPPER(MAESTRO!$L$3:$L$1000)="CONFIRMADO")),ROWS($A$3:A218))),"")</f>
        <v/>
      </c>
      <c r="U218" s="27" t="str">
        <f ca="1">IFERROR(INDEX(MAESTRO!U:U,_xludf.AGGREGATE(15,6,ROW(MAESTRO!$B$3:$B$1000)/((MAESTRO!$B$3:$B$1000="OPA")*(UPPER(MAESTRO!$L$3:$L$1000)="CONFIRMADO")),ROWS($A$3:A218))),"")</f>
        <v/>
      </c>
      <c r="V218" s="27" t="str">
        <f ca="1">IFERROR(INDEX(MAESTRO!V:V,_xludf.AGGREGATE(15,6,ROW(MAESTRO!$B$3:$B$1000)/((MAESTRO!$B$3:$B$1000="OPA")*(UPPER(MAESTRO!$L$3:$L$1000)="CONFIRMADO")),ROWS($A$3:A218))),"")</f>
        <v/>
      </c>
      <c r="W218" s="27" t="str">
        <f ca="1">IFERROR(INDEX(MAESTRO!W:W,_xludf.AGGREGATE(15,6,ROW(MAESTRO!$B$3:$B$1000)/((MAESTRO!$B$3:$B$1000="OPA")*(UPPER(MAESTRO!$L$3:$L$1000)="CONFIRMADO")),ROWS($A$3:A218))),"")</f>
        <v/>
      </c>
      <c r="X218" s="27" t="str">
        <f ca="1">IFERROR(INDEX(MAESTRO!X:X,_xludf.AGGREGATE(15,6,ROW(MAESTRO!$B$3:$B$1000)/((MAESTRO!$B$3:$B$1000="OPA")*(UPPER(MAESTRO!$L$3:$L$1000)="CONFIRMADO")),ROWS($A$3:A218))),"")</f>
        <v/>
      </c>
    </row>
    <row r="219" spans="1:24" ht="22.05" customHeight="1">
      <c r="A219" s="10" t="str">
        <f ca="1">IFERROR(INDEX(MAESTRO!A:A,_xludf.AGGREGATE(15,6,ROW(MAESTRO!$B$3:$B$1000)/((MAESTRO!$B$3:$B$1000="OPA")*(UPPER(MAESTRO!$L$3:$L$1000)="CONFIRMADO")),ROWS($A$3:A219))),"")</f>
        <v/>
      </c>
      <c r="B219" s="10" t="str">
        <f ca="1">IFERROR(INDEX(MAESTRO!B:B,_xludf.AGGREGATE(15,6,ROW(MAESTRO!$B$3:$B$1000)/((MAESTRO!$B$3:$B$1000="OPA")*(UPPER(MAESTRO!$L$3:$L$1000)="CONFIRMADO")),ROWS($A$3:A219))),"")</f>
        <v/>
      </c>
      <c r="C219" s="10" t="str">
        <f ca="1">IFERROR(INDEX(MAESTRO!C:C,_xludf.AGGREGATE(15,6,ROW(MAESTRO!$B$3:$B$1000)/((MAESTRO!$B$3:$B$1000="OPA")*(UPPER(MAESTRO!$L$3:$L$1000)="CONFIRMADO")),ROWS($A$3:A219))),"")</f>
        <v/>
      </c>
      <c r="D219" s="10" t="str">
        <f ca="1">IFERROR(INDEX(MAESTRO!D:D,_xludf.AGGREGATE(15,6,ROW(MAESTRO!$B$3:$B$1000)/((MAESTRO!$B$3:$B$1000="OPA")*(UPPER(MAESTRO!$L$3:$L$1000)="CONFIRMADO")),ROWS($A$3:A219))),"")</f>
        <v/>
      </c>
      <c r="E219" s="10" t="str">
        <f ca="1">IFERROR(INDEX(MAESTRO!E:E,_xludf.AGGREGATE(15,6,ROW(MAESTRO!$B$3:$B$1000)/((MAESTRO!$B$3:$B$1000="OPA")*(UPPER(MAESTRO!$L$3:$L$1000)="CONFIRMADO")),ROWS($A$3:A219))),"")</f>
        <v/>
      </c>
      <c r="F219" s="10" t="str">
        <f ca="1">IFERROR(INDEX(MAESTRO!F:F,_xludf.AGGREGATE(15,6,ROW(MAESTRO!$B$3:$B$1000)/((MAESTRO!$B$3:$B$1000="OPA")*(UPPER(MAESTRO!$L$3:$L$1000)="CONFIRMADO")),ROWS($A$3:A219))),"")</f>
        <v/>
      </c>
      <c r="G219" s="10" t="str">
        <f ca="1">IFERROR(INDEX(MAESTRO!G:G,_xludf.AGGREGATE(15,6,ROW(MAESTRO!$B$3:$B$1000)/((MAESTRO!$B$3:$B$1000="OPA")*(UPPER(MAESTRO!$L$3:$L$1000)="CONFIRMADO")),ROWS($A$3:A219))),"")</f>
        <v/>
      </c>
      <c r="H219" s="10" t="str">
        <f ca="1">IFERROR(INDEX(MAESTRO!H:H,_xludf.AGGREGATE(15,6,ROW(MAESTRO!$B$3:$B$1000)/((MAESTRO!$B$3:$B$1000="OPA")*(UPPER(MAESTRO!$L$3:$L$1000)="CONFIRMADO")),ROWS($A$3:A219))),"")</f>
        <v/>
      </c>
      <c r="I219" s="10" t="str">
        <f ca="1">IFERROR(INDEX(MAESTRO!I:I,_xludf.AGGREGATE(15,6,ROW(MAESTRO!$B$3:$B$1000)/((MAESTRO!$B$3:$B$1000="OPA")*(UPPER(MAESTRO!$L$3:$L$1000)="CONFIRMADO")),ROWS($A$3:A219))),"")</f>
        <v/>
      </c>
      <c r="J219" s="10" t="str">
        <f ca="1">IFERROR(INDEX(MAESTRO!J:J,_xludf.AGGREGATE(15,6,ROW(MAESTRO!$B$3:$B$1000)/((MAESTRO!$B$3:$B$1000="OPA")*(UPPER(MAESTRO!$L$3:$L$1000)="CONFIRMADO")),ROWS($A$3:A219))),"")</f>
        <v/>
      </c>
      <c r="K219" s="10" t="str">
        <f ca="1">IFERROR(INDEX(MAESTRO!K:K,_xludf.AGGREGATE(15,6,ROW(MAESTRO!$B$3:$B$1000)/((MAESTRO!$B$3:$B$1000="OPA")*(UPPER(MAESTRO!$L$3:$L$1000)="CONFIRMADO")),ROWS($A$3:A219))),"")</f>
        <v/>
      </c>
      <c r="L219" s="10" t="str">
        <f ca="1">IFERROR(INDEX(MAESTRO!L:L,_xludf.AGGREGATE(15,6,ROW(MAESTRO!$B$3:$B$1000)/((MAESTRO!$B$3:$B$1000="OPA")*(UPPER(MAESTRO!$L$3:$L$1000)="CONFIRMADO")),ROWS($A$3:A219))),"")</f>
        <v/>
      </c>
      <c r="M219" s="10" t="str">
        <f ca="1">IFERROR(INDEX(MAESTRO!M:M,_xludf.AGGREGATE(15,6,ROW(MAESTRO!$B$3:$B$1000)/((MAESTRO!$B$3:$B$1000="OPA")*(UPPER(MAESTRO!$L$3:$L$1000)="CONFIRMADO")),ROWS($A$3:A219))),"")</f>
        <v/>
      </c>
      <c r="N219" s="10" t="str">
        <f ca="1">IFERROR(INDEX(MAESTRO!N:N,_xludf.AGGREGATE(15,6,ROW(MAESTRO!$B$3:$B$1000)/((MAESTRO!$B$3:$B$1000="OPA")*(UPPER(MAESTRO!$L$3:$L$1000)="CONFIRMADO")),ROWS($A$3:A219))),"")</f>
        <v/>
      </c>
      <c r="O219" s="10" t="str">
        <f ca="1">IFERROR(INDEX(MAESTRO!O:O,_xludf.AGGREGATE(15,6,ROW(MAESTRO!$B$3:$B$1000)/((MAESTRO!$B$3:$B$1000="OPA")*(UPPER(MAESTRO!$L$3:$L$1000)="CONFIRMADO")),ROWS($A$3:A219))),"")</f>
        <v/>
      </c>
      <c r="P219" s="10" t="str">
        <f ca="1">IFERROR(INDEX(MAESTRO!P:P,_xludf.AGGREGATE(15,6,ROW(MAESTRO!$B$3:$B$1000)/((MAESTRO!$B$3:$B$1000="OPA")*(UPPER(MAESTRO!$L$3:$L$1000)="CONFIRMADO")),ROWS($A$3:A219))),"")</f>
        <v/>
      </c>
      <c r="Q219" s="10" t="str">
        <f ca="1">IFERROR(INDEX(MAESTRO!Q:Q,_xludf.AGGREGATE(15,6,ROW(MAESTRO!$B$3:$B$1000)/((MAESTRO!$B$3:$B$1000="OPA")*(UPPER(MAESTRO!$L$3:$L$1000)="CONFIRMADO")),ROWS($A$3:A219))),"")</f>
        <v/>
      </c>
      <c r="R219" s="10" t="str">
        <f ca="1">IFERROR(INDEX(MAESTRO!R:R,_xludf.AGGREGATE(15,6,ROW(MAESTRO!$B$3:$B$1000)/((MAESTRO!$B$3:$B$1000="OPA")*(UPPER(MAESTRO!$L$3:$L$1000)="CONFIRMADO")),ROWS($A$3:A219))),"")</f>
        <v/>
      </c>
      <c r="S219" s="10" t="str">
        <f ca="1">IFERROR(INDEX(MAESTRO!S:S,_xludf.AGGREGATE(15,6,ROW(MAESTRO!$B$3:$B$1000)/((MAESTRO!$B$3:$B$1000="OPA")*(UPPER(MAESTRO!$L$3:$L$1000)="CONFIRMADO")),ROWS($A$3:A219))),"")</f>
        <v/>
      </c>
      <c r="T219" s="10" t="str">
        <f ca="1">IFERROR(INDEX(MAESTRO!T:T,_xludf.AGGREGATE(15,6,ROW(MAESTRO!$B$3:$B$1000)/((MAESTRO!$B$3:$B$1000="OPA")*(UPPER(MAESTRO!$L$3:$L$1000)="CONFIRMADO")),ROWS($A$3:A219))),"")</f>
        <v/>
      </c>
      <c r="U219" s="10" t="str">
        <f ca="1">IFERROR(INDEX(MAESTRO!U:U,_xludf.AGGREGATE(15,6,ROW(MAESTRO!$B$3:$B$1000)/((MAESTRO!$B$3:$B$1000="OPA")*(UPPER(MAESTRO!$L$3:$L$1000)="CONFIRMADO")),ROWS($A$3:A219))),"")</f>
        <v/>
      </c>
      <c r="V219" s="10" t="str">
        <f ca="1">IFERROR(INDEX(MAESTRO!V:V,_xludf.AGGREGATE(15,6,ROW(MAESTRO!$B$3:$B$1000)/((MAESTRO!$B$3:$B$1000="OPA")*(UPPER(MAESTRO!$L$3:$L$1000)="CONFIRMADO")),ROWS($A$3:A219))),"")</f>
        <v/>
      </c>
      <c r="W219" s="10" t="str">
        <f ca="1">IFERROR(INDEX(MAESTRO!W:W,_xludf.AGGREGATE(15,6,ROW(MAESTRO!$B$3:$B$1000)/((MAESTRO!$B$3:$B$1000="OPA")*(UPPER(MAESTRO!$L$3:$L$1000)="CONFIRMADO")),ROWS($A$3:A219))),"")</f>
        <v/>
      </c>
      <c r="X219" s="10" t="str">
        <f ca="1">IFERROR(INDEX(MAESTRO!X:X,_xludf.AGGREGATE(15,6,ROW(MAESTRO!$B$3:$B$1000)/((MAESTRO!$B$3:$B$1000="OPA")*(UPPER(MAESTRO!$L$3:$L$1000)="CONFIRMADO")),ROWS($A$3:A219))),"")</f>
        <v/>
      </c>
    </row>
    <row r="220" spans="1:24" ht="22.05" customHeight="1">
      <c r="A220" s="27" t="str">
        <f ca="1">IFERROR(INDEX(MAESTRO!A:A,_xludf.AGGREGATE(15,6,ROW(MAESTRO!$B$3:$B$1000)/((MAESTRO!$B$3:$B$1000="OPA")*(UPPER(MAESTRO!$L$3:$L$1000)="CONFIRMADO")),ROWS($A$3:A220))),"")</f>
        <v/>
      </c>
      <c r="B220" s="27" t="str">
        <f ca="1">IFERROR(INDEX(MAESTRO!B:B,_xludf.AGGREGATE(15,6,ROW(MAESTRO!$B$3:$B$1000)/((MAESTRO!$B$3:$B$1000="OPA")*(UPPER(MAESTRO!$L$3:$L$1000)="CONFIRMADO")),ROWS($A$3:A220))),"")</f>
        <v/>
      </c>
      <c r="C220" s="27" t="str">
        <f ca="1">IFERROR(INDEX(MAESTRO!C:C,_xludf.AGGREGATE(15,6,ROW(MAESTRO!$B$3:$B$1000)/((MAESTRO!$B$3:$B$1000="OPA")*(UPPER(MAESTRO!$L$3:$L$1000)="CONFIRMADO")),ROWS($A$3:A220))),"")</f>
        <v/>
      </c>
      <c r="D220" s="27" t="str">
        <f ca="1">IFERROR(INDEX(MAESTRO!D:D,_xludf.AGGREGATE(15,6,ROW(MAESTRO!$B$3:$B$1000)/((MAESTRO!$B$3:$B$1000="OPA")*(UPPER(MAESTRO!$L$3:$L$1000)="CONFIRMADO")),ROWS($A$3:A220))),"")</f>
        <v/>
      </c>
      <c r="E220" s="27" t="str">
        <f ca="1">IFERROR(INDEX(MAESTRO!E:E,_xludf.AGGREGATE(15,6,ROW(MAESTRO!$B$3:$B$1000)/((MAESTRO!$B$3:$B$1000="OPA")*(UPPER(MAESTRO!$L$3:$L$1000)="CONFIRMADO")),ROWS($A$3:A220))),"")</f>
        <v/>
      </c>
      <c r="F220" s="27" t="str">
        <f ca="1">IFERROR(INDEX(MAESTRO!F:F,_xludf.AGGREGATE(15,6,ROW(MAESTRO!$B$3:$B$1000)/((MAESTRO!$B$3:$B$1000="OPA")*(UPPER(MAESTRO!$L$3:$L$1000)="CONFIRMADO")),ROWS($A$3:A220))),"")</f>
        <v/>
      </c>
      <c r="G220" s="27" t="str">
        <f ca="1">IFERROR(INDEX(MAESTRO!G:G,_xludf.AGGREGATE(15,6,ROW(MAESTRO!$B$3:$B$1000)/((MAESTRO!$B$3:$B$1000="OPA")*(UPPER(MAESTRO!$L$3:$L$1000)="CONFIRMADO")),ROWS($A$3:A220))),"")</f>
        <v/>
      </c>
      <c r="H220" s="27" t="str">
        <f ca="1">IFERROR(INDEX(MAESTRO!H:H,_xludf.AGGREGATE(15,6,ROW(MAESTRO!$B$3:$B$1000)/((MAESTRO!$B$3:$B$1000="OPA")*(UPPER(MAESTRO!$L$3:$L$1000)="CONFIRMADO")),ROWS($A$3:A220))),"")</f>
        <v/>
      </c>
      <c r="I220" s="27" t="str">
        <f ca="1">IFERROR(INDEX(MAESTRO!I:I,_xludf.AGGREGATE(15,6,ROW(MAESTRO!$B$3:$B$1000)/((MAESTRO!$B$3:$B$1000="OPA")*(UPPER(MAESTRO!$L$3:$L$1000)="CONFIRMADO")),ROWS($A$3:A220))),"")</f>
        <v/>
      </c>
      <c r="J220" s="27" t="str">
        <f ca="1">IFERROR(INDEX(MAESTRO!J:J,_xludf.AGGREGATE(15,6,ROW(MAESTRO!$B$3:$B$1000)/((MAESTRO!$B$3:$B$1000="OPA")*(UPPER(MAESTRO!$L$3:$L$1000)="CONFIRMADO")),ROWS($A$3:A220))),"")</f>
        <v/>
      </c>
      <c r="K220" s="27" t="str">
        <f ca="1">IFERROR(INDEX(MAESTRO!K:K,_xludf.AGGREGATE(15,6,ROW(MAESTRO!$B$3:$B$1000)/((MAESTRO!$B$3:$B$1000="OPA")*(UPPER(MAESTRO!$L$3:$L$1000)="CONFIRMADO")),ROWS($A$3:A220))),"")</f>
        <v/>
      </c>
      <c r="L220" s="27" t="str">
        <f ca="1">IFERROR(INDEX(MAESTRO!L:L,_xludf.AGGREGATE(15,6,ROW(MAESTRO!$B$3:$B$1000)/((MAESTRO!$B$3:$B$1000="OPA")*(UPPER(MAESTRO!$L$3:$L$1000)="CONFIRMADO")),ROWS($A$3:A220))),"")</f>
        <v/>
      </c>
      <c r="M220" s="27" t="str">
        <f ca="1">IFERROR(INDEX(MAESTRO!M:M,_xludf.AGGREGATE(15,6,ROW(MAESTRO!$B$3:$B$1000)/((MAESTRO!$B$3:$B$1000="OPA")*(UPPER(MAESTRO!$L$3:$L$1000)="CONFIRMADO")),ROWS($A$3:A220))),"")</f>
        <v/>
      </c>
      <c r="N220" s="27" t="str">
        <f ca="1">IFERROR(INDEX(MAESTRO!N:N,_xludf.AGGREGATE(15,6,ROW(MAESTRO!$B$3:$B$1000)/((MAESTRO!$B$3:$B$1000="OPA")*(UPPER(MAESTRO!$L$3:$L$1000)="CONFIRMADO")),ROWS($A$3:A220))),"")</f>
        <v/>
      </c>
      <c r="O220" s="27" t="str">
        <f ca="1">IFERROR(INDEX(MAESTRO!O:O,_xludf.AGGREGATE(15,6,ROW(MAESTRO!$B$3:$B$1000)/((MAESTRO!$B$3:$B$1000="OPA")*(UPPER(MAESTRO!$L$3:$L$1000)="CONFIRMADO")),ROWS($A$3:A220))),"")</f>
        <v/>
      </c>
      <c r="P220" s="27" t="str">
        <f ca="1">IFERROR(INDEX(MAESTRO!P:P,_xludf.AGGREGATE(15,6,ROW(MAESTRO!$B$3:$B$1000)/((MAESTRO!$B$3:$B$1000="OPA")*(UPPER(MAESTRO!$L$3:$L$1000)="CONFIRMADO")),ROWS($A$3:A220))),"")</f>
        <v/>
      </c>
      <c r="Q220" s="27" t="str">
        <f ca="1">IFERROR(INDEX(MAESTRO!Q:Q,_xludf.AGGREGATE(15,6,ROW(MAESTRO!$B$3:$B$1000)/((MAESTRO!$B$3:$B$1000="OPA")*(UPPER(MAESTRO!$L$3:$L$1000)="CONFIRMADO")),ROWS($A$3:A220))),"")</f>
        <v/>
      </c>
      <c r="R220" s="27" t="str">
        <f ca="1">IFERROR(INDEX(MAESTRO!R:R,_xludf.AGGREGATE(15,6,ROW(MAESTRO!$B$3:$B$1000)/((MAESTRO!$B$3:$B$1000="OPA")*(UPPER(MAESTRO!$L$3:$L$1000)="CONFIRMADO")),ROWS($A$3:A220))),"")</f>
        <v/>
      </c>
      <c r="S220" s="27" t="str">
        <f ca="1">IFERROR(INDEX(MAESTRO!S:S,_xludf.AGGREGATE(15,6,ROW(MAESTRO!$B$3:$B$1000)/((MAESTRO!$B$3:$B$1000="OPA")*(UPPER(MAESTRO!$L$3:$L$1000)="CONFIRMADO")),ROWS($A$3:A220))),"")</f>
        <v/>
      </c>
      <c r="T220" s="27" t="str">
        <f ca="1">IFERROR(INDEX(MAESTRO!T:T,_xludf.AGGREGATE(15,6,ROW(MAESTRO!$B$3:$B$1000)/((MAESTRO!$B$3:$B$1000="OPA")*(UPPER(MAESTRO!$L$3:$L$1000)="CONFIRMADO")),ROWS($A$3:A220))),"")</f>
        <v/>
      </c>
      <c r="U220" s="27" t="str">
        <f ca="1">IFERROR(INDEX(MAESTRO!U:U,_xludf.AGGREGATE(15,6,ROW(MAESTRO!$B$3:$B$1000)/((MAESTRO!$B$3:$B$1000="OPA")*(UPPER(MAESTRO!$L$3:$L$1000)="CONFIRMADO")),ROWS($A$3:A220))),"")</f>
        <v/>
      </c>
      <c r="V220" s="27" t="str">
        <f ca="1">IFERROR(INDEX(MAESTRO!V:V,_xludf.AGGREGATE(15,6,ROW(MAESTRO!$B$3:$B$1000)/((MAESTRO!$B$3:$B$1000="OPA")*(UPPER(MAESTRO!$L$3:$L$1000)="CONFIRMADO")),ROWS($A$3:A220))),"")</f>
        <v/>
      </c>
      <c r="W220" s="27" t="str">
        <f ca="1">IFERROR(INDEX(MAESTRO!W:W,_xludf.AGGREGATE(15,6,ROW(MAESTRO!$B$3:$B$1000)/((MAESTRO!$B$3:$B$1000="OPA")*(UPPER(MAESTRO!$L$3:$L$1000)="CONFIRMADO")),ROWS($A$3:A220))),"")</f>
        <v/>
      </c>
      <c r="X220" s="27" t="str">
        <f ca="1">IFERROR(INDEX(MAESTRO!X:X,_xludf.AGGREGATE(15,6,ROW(MAESTRO!$B$3:$B$1000)/((MAESTRO!$B$3:$B$1000="OPA")*(UPPER(MAESTRO!$L$3:$L$1000)="CONFIRMADO")),ROWS($A$3:A220))),"")</f>
        <v/>
      </c>
    </row>
    <row r="221" spans="1:24" ht="22.05" customHeight="1">
      <c r="A221" s="10" t="str">
        <f ca="1">IFERROR(INDEX(MAESTRO!A:A,_xludf.AGGREGATE(15,6,ROW(MAESTRO!$B$3:$B$1000)/((MAESTRO!$B$3:$B$1000="OPA")*(UPPER(MAESTRO!$L$3:$L$1000)="CONFIRMADO")),ROWS($A$3:A221))),"")</f>
        <v/>
      </c>
      <c r="B221" s="10" t="str">
        <f ca="1">IFERROR(INDEX(MAESTRO!B:B,_xludf.AGGREGATE(15,6,ROW(MAESTRO!$B$3:$B$1000)/((MAESTRO!$B$3:$B$1000="OPA")*(UPPER(MAESTRO!$L$3:$L$1000)="CONFIRMADO")),ROWS($A$3:A221))),"")</f>
        <v/>
      </c>
      <c r="C221" s="10" t="str">
        <f ca="1">IFERROR(INDEX(MAESTRO!C:C,_xludf.AGGREGATE(15,6,ROW(MAESTRO!$B$3:$B$1000)/((MAESTRO!$B$3:$B$1000="OPA")*(UPPER(MAESTRO!$L$3:$L$1000)="CONFIRMADO")),ROWS($A$3:A221))),"")</f>
        <v/>
      </c>
      <c r="D221" s="10" t="str">
        <f ca="1">IFERROR(INDEX(MAESTRO!D:D,_xludf.AGGREGATE(15,6,ROW(MAESTRO!$B$3:$B$1000)/((MAESTRO!$B$3:$B$1000="OPA")*(UPPER(MAESTRO!$L$3:$L$1000)="CONFIRMADO")),ROWS($A$3:A221))),"")</f>
        <v/>
      </c>
      <c r="E221" s="10" t="str">
        <f ca="1">IFERROR(INDEX(MAESTRO!E:E,_xludf.AGGREGATE(15,6,ROW(MAESTRO!$B$3:$B$1000)/((MAESTRO!$B$3:$B$1000="OPA")*(UPPER(MAESTRO!$L$3:$L$1000)="CONFIRMADO")),ROWS($A$3:A221))),"")</f>
        <v/>
      </c>
      <c r="F221" s="10" t="str">
        <f ca="1">IFERROR(INDEX(MAESTRO!F:F,_xludf.AGGREGATE(15,6,ROW(MAESTRO!$B$3:$B$1000)/((MAESTRO!$B$3:$B$1000="OPA")*(UPPER(MAESTRO!$L$3:$L$1000)="CONFIRMADO")),ROWS($A$3:A221))),"")</f>
        <v/>
      </c>
      <c r="G221" s="10" t="str">
        <f ca="1">IFERROR(INDEX(MAESTRO!G:G,_xludf.AGGREGATE(15,6,ROW(MAESTRO!$B$3:$B$1000)/((MAESTRO!$B$3:$B$1000="OPA")*(UPPER(MAESTRO!$L$3:$L$1000)="CONFIRMADO")),ROWS($A$3:A221))),"")</f>
        <v/>
      </c>
      <c r="H221" s="10" t="str">
        <f ca="1">IFERROR(INDEX(MAESTRO!H:H,_xludf.AGGREGATE(15,6,ROW(MAESTRO!$B$3:$B$1000)/((MAESTRO!$B$3:$B$1000="OPA")*(UPPER(MAESTRO!$L$3:$L$1000)="CONFIRMADO")),ROWS($A$3:A221))),"")</f>
        <v/>
      </c>
      <c r="I221" s="10" t="str">
        <f ca="1">IFERROR(INDEX(MAESTRO!I:I,_xludf.AGGREGATE(15,6,ROW(MAESTRO!$B$3:$B$1000)/((MAESTRO!$B$3:$B$1000="OPA")*(UPPER(MAESTRO!$L$3:$L$1000)="CONFIRMADO")),ROWS($A$3:A221))),"")</f>
        <v/>
      </c>
      <c r="J221" s="10" t="str">
        <f ca="1">IFERROR(INDEX(MAESTRO!J:J,_xludf.AGGREGATE(15,6,ROW(MAESTRO!$B$3:$B$1000)/((MAESTRO!$B$3:$B$1000="OPA")*(UPPER(MAESTRO!$L$3:$L$1000)="CONFIRMADO")),ROWS($A$3:A221))),"")</f>
        <v/>
      </c>
      <c r="K221" s="10" t="str">
        <f ca="1">IFERROR(INDEX(MAESTRO!K:K,_xludf.AGGREGATE(15,6,ROW(MAESTRO!$B$3:$B$1000)/((MAESTRO!$B$3:$B$1000="OPA")*(UPPER(MAESTRO!$L$3:$L$1000)="CONFIRMADO")),ROWS($A$3:A221))),"")</f>
        <v/>
      </c>
      <c r="L221" s="10" t="str">
        <f ca="1">IFERROR(INDEX(MAESTRO!L:L,_xludf.AGGREGATE(15,6,ROW(MAESTRO!$B$3:$B$1000)/((MAESTRO!$B$3:$B$1000="OPA")*(UPPER(MAESTRO!$L$3:$L$1000)="CONFIRMADO")),ROWS($A$3:A221))),"")</f>
        <v/>
      </c>
      <c r="M221" s="10" t="str">
        <f ca="1">IFERROR(INDEX(MAESTRO!M:M,_xludf.AGGREGATE(15,6,ROW(MAESTRO!$B$3:$B$1000)/((MAESTRO!$B$3:$B$1000="OPA")*(UPPER(MAESTRO!$L$3:$L$1000)="CONFIRMADO")),ROWS($A$3:A221))),"")</f>
        <v/>
      </c>
      <c r="N221" s="10" t="str">
        <f ca="1">IFERROR(INDEX(MAESTRO!N:N,_xludf.AGGREGATE(15,6,ROW(MAESTRO!$B$3:$B$1000)/((MAESTRO!$B$3:$B$1000="OPA")*(UPPER(MAESTRO!$L$3:$L$1000)="CONFIRMADO")),ROWS($A$3:A221))),"")</f>
        <v/>
      </c>
      <c r="O221" s="10" t="str">
        <f ca="1">IFERROR(INDEX(MAESTRO!O:O,_xludf.AGGREGATE(15,6,ROW(MAESTRO!$B$3:$B$1000)/((MAESTRO!$B$3:$B$1000="OPA")*(UPPER(MAESTRO!$L$3:$L$1000)="CONFIRMADO")),ROWS($A$3:A221))),"")</f>
        <v/>
      </c>
      <c r="P221" s="10" t="str">
        <f ca="1">IFERROR(INDEX(MAESTRO!P:P,_xludf.AGGREGATE(15,6,ROW(MAESTRO!$B$3:$B$1000)/((MAESTRO!$B$3:$B$1000="OPA")*(UPPER(MAESTRO!$L$3:$L$1000)="CONFIRMADO")),ROWS($A$3:A221))),"")</f>
        <v/>
      </c>
      <c r="Q221" s="10" t="str">
        <f ca="1">IFERROR(INDEX(MAESTRO!Q:Q,_xludf.AGGREGATE(15,6,ROW(MAESTRO!$B$3:$B$1000)/((MAESTRO!$B$3:$B$1000="OPA")*(UPPER(MAESTRO!$L$3:$L$1000)="CONFIRMADO")),ROWS($A$3:A221))),"")</f>
        <v/>
      </c>
      <c r="R221" s="10" t="str">
        <f ca="1">IFERROR(INDEX(MAESTRO!R:R,_xludf.AGGREGATE(15,6,ROW(MAESTRO!$B$3:$B$1000)/((MAESTRO!$B$3:$B$1000="OPA")*(UPPER(MAESTRO!$L$3:$L$1000)="CONFIRMADO")),ROWS($A$3:A221))),"")</f>
        <v/>
      </c>
      <c r="S221" s="10" t="str">
        <f ca="1">IFERROR(INDEX(MAESTRO!S:S,_xludf.AGGREGATE(15,6,ROW(MAESTRO!$B$3:$B$1000)/((MAESTRO!$B$3:$B$1000="OPA")*(UPPER(MAESTRO!$L$3:$L$1000)="CONFIRMADO")),ROWS($A$3:A221))),"")</f>
        <v/>
      </c>
      <c r="T221" s="10" t="str">
        <f ca="1">IFERROR(INDEX(MAESTRO!T:T,_xludf.AGGREGATE(15,6,ROW(MAESTRO!$B$3:$B$1000)/((MAESTRO!$B$3:$B$1000="OPA")*(UPPER(MAESTRO!$L$3:$L$1000)="CONFIRMADO")),ROWS($A$3:A221))),"")</f>
        <v/>
      </c>
      <c r="U221" s="10" t="str">
        <f ca="1">IFERROR(INDEX(MAESTRO!U:U,_xludf.AGGREGATE(15,6,ROW(MAESTRO!$B$3:$B$1000)/((MAESTRO!$B$3:$B$1000="OPA")*(UPPER(MAESTRO!$L$3:$L$1000)="CONFIRMADO")),ROWS($A$3:A221))),"")</f>
        <v/>
      </c>
      <c r="V221" s="10" t="str">
        <f ca="1">IFERROR(INDEX(MAESTRO!V:V,_xludf.AGGREGATE(15,6,ROW(MAESTRO!$B$3:$B$1000)/((MAESTRO!$B$3:$B$1000="OPA")*(UPPER(MAESTRO!$L$3:$L$1000)="CONFIRMADO")),ROWS($A$3:A221))),"")</f>
        <v/>
      </c>
      <c r="W221" s="10" t="str">
        <f ca="1">IFERROR(INDEX(MAESTRO!W:W,_xludf.AGGREGATE(15,6,ROW(MAESTRO!$B$3:$B$1000)/((MAESTRO!$B$3:$B$1000="OPA")*(UPPER(MAESTRO!$L$3:$L$1000)="CONFIRMADO")),ROWS($A$3:A221))),"")</f>
        <v/>
      </c>
      <c r="X221" s="10" t="str">
        <f ca="1">IFERROR(INDEX(MAESTRO!X:X,_xludf.AGGREGATE(15,6,ROW(MAESTRO!$B$3:$B$1000)/((MAESTRO!$B$3:$B$1000="OPA")*(UPPER(MAESTRO!$L$3:$L$1000)="CONFIRMADO")),ROWS($A$3:A221))),"")</f>
        <v/>
      </c>
    </row>
    <row r="222" spans="1:24" ht="22.05" customHeight="1">
      <c r="A222" s="27" t="str">
        <f ca="1">IFERROR(INDEX(MAESTRO!A:A,_xludf.AGGREGATE(15,6,ROW(MAESTRO!$B$3:$B$1000)/((MAESTRO!$B$3:$B$1000="OPA")*(UPPER(MAESTRO!$L$3:$L$1000)="CONFIRMADO")),ROWS($A$3:A222))),"")</f>
        <v/>
      </c>
      <c r="B222" s="27" t="str">
        <f ca="1">IFERROR(INDEX(MAESTRO!B:B,_xludf.AGGREGATE(15,6,ROW(MAESTRO!$B$3:$B$1000)/((MAESTRO!$B$3:$B$1000="OPA")*(UPPER(MAESTRO!$L$3:$L$1000)="CONFIRMADO")),ROWS($A$3:A222))),"")</f>
        <v/>
      </c>
      <c r="C222" s="27" t="str">
        <f ca="1">IFERROR(INDEX(MAESTRO!C:C,_xludf.AGGREGATE(15,6,ROW(MAESTRO!$B$3:$B$1000)/((MAESTRO!$B$3:$B$1000="OPA")*(UPPER(MAESTRO!$L$3:$L$1000)="CONFIRMADO")),ROWS($A$3:A222))),"")</f>
        <v/>
      </c>
      <c r="D222" s="27" t="str">
        <f ca="1">IFERROR(INDEX(MAESTRO!D:D,_xludf.AGGREGATE(15,6,ROW(MAESTRO!$B$3:$B$1000)/((MAESTRO!$B$3:$B$1000="OPA")*(UPPER(MAESTRO!$L$3:$L$1000)="CONFIRMADO")),ROWS($A$3:A222))),"")</f>
        <v/>
      </c>
      <c r="E222" s="27" t="str">
        <f ca="1">IFERROR(INDEX(MAESTRO!E:E,_xludf.AGGREGATE(15,6,ROW(MAESTRO!$B$3:$B$1000)/((MAESTRO!$B$3:$B$1000="OPA")*(UPPER(MAESTRO!$L$3:$L$1000)="CONFIRMADO")),ROWS($A$3:A222))),"")</f>
        <v/>
      </c>
      <c r="F222" s="27" t="str">
        <f ca="1">IFERROR(INDEX(MAESTRO!F:F,_xludf.AGGREGATE(15,6,ROW(MAESTRO!$B$3:$B$1000)/((MAESTRO!$B$3:$B$1000="OPA")*(UPPER(MAESTRO!$L$3:$L$1000)="CONFIRMADO")),ROWS($A$3:A222))),"")</f>
        <v/>
      </c>
      <c r="G222" s="27" t="str">
        <f ca="1">IFERROR(INDEX(MAESTRO!G:G,_xludf.AGGREGATE(15,6,ROW(MAESTRO!$B$3:$B$1000)/((MAESTRO!$B$3:$B$1000="OPA")*(UPPER(MAESTRO!$L$3:$L$1000)="CONFIRMADO")),ROWS($A$3:A222))),"")</f>
        <v/>
      </c>
      <c r="H222" s="27" t="str">
        <f ca="1">IFERROR(INDEX(MAESTRO!H:H,_xludf.AGGREGATE(15,6,ROW(MAESTRO!$B$3:$B$1000)/((MAESTRO!$B$3:$B$1000="OPA")*(UPPER(MAESTRO!$L$3:$L$1000)="CONFIRMADO")),ROWS($A$3:A222))),"")</f>
        <v/>
      </c>
      <c r="I222" s="27" t="str">
        <f ca="1">IFERROR(INDEX(MAESTRO!I:I,_xludf.AGGREGATE(15,6,ROW(MAESTRO!$B$3:$B$1000)/((MAESTRO!$B$3:$B$1000="OPA")*(UPPER(MAESTRO!$L$3:$L$1000)="CONFIRMADO")),ROWS($A$3:A222))),"")</f>
        <v/>
      </c>
      <c r="J222" s="27" t="str">
        <f ca="1">IFERROR(INDEX(MAESTRO!J:J,_xludf.AGGREGATE(15,6,ROW(MAESTRO!$B$3:$B$1000)/((MAESTRO!$B$3:$B$1000="OPA")*(UPPER(MAESTRO!$L$3:$L$1000)="CONFIRMADO")),ROWS($A$3:A222))),"")</f>
        <v/>
      </c>
      <c r="K222" s="27" t="str">
        <f ca="1">IFERROR(INDEX(MAESTRO!K:K,_xludf.AGGREGATE(15,6,ROW(MAESTRO!$B$3:$B$1000)/((MAESTRO!$B$3:$B$1000="OPA")*(UPPER(MAESTRO!$L$3:$L$1000)="CONFIRMADO")),ROWS($A$3:A222))),"")</f>
        <v/>
      </c>
      <c r="L222" s="27" t="str">
        <f ca="1">IFERROR(INDEX(MAESTRO!L:L,_xludf.AGGREGATE(15,6,ROW(MAESTRO!$B$3:$B$1000)/((MAESTRO!$B$3:$B$1000="OPA")*(UPPER(MAESTRO!$L$3:$L$1000)="CONFIRMADO")),ROWS($A$3:A222))),"")</f>
        <v/>
      </c>
      <c r="M222" s="27" t="str">
        <f ca="1">IFERROR(INDEX(MAESTRO!M:M,_xludf.AGGREGATE(15,6,ROW(MAESTRO!$B$3:$B$1000)/((MAESTRO!$B$3:$B$1000="OPA")*(UPPER(MAESTRO!$L$3:$L$1000)="CONFIRMADO")),ROWS($A$3:A222))),"")</f>
        <v/>
      </c>
      <c r="N222" s="27" t="str">
        <f ca="1">IFERROR(INDEX(MAESTRO!N:N,_xludf.AGGREGATE(15,6,ROW(MAESTRO!$B$3:$B$1000)/((MAESTRO!$B$3:$B$1000="OPA")*(UPPER(MAESTRO!$L$3:$L$1000)="CONFIRMADO")),ROWS($A$3:A222))),"")</f>
        <v/>
      </c>
      <c r="O222" s="27" t="str">
        <f ca="1">IFERROR(INDEX(MAESTRO!O:O,_xludf.AGGREGATE(15,6,ROW(MAESTRO!$B$3:$B$1000)/((MAESTRO!$B$3:$B$1000="OPA")*(UPPER(MAESTRO!$L$3:$L$1000)="CONFIRMADO")),ROWS($A$3:A222))),"")</f>
        <v/>
      </c>
      <c r="P222" s="27" t="str">
        <f ca="1">IFERROR(INDEX(MAESTRO!P:P,_xludf.AGGREGATE(15,6,ROW(MAESTRO!$B$3:$B$1000)/((MAESTRO!$B$3:$B$1000="OPA")*(UPPER(MAESTRO!$L$3:$L$1000)="CONFIRMADO")),ROWS($A$3:A222))),"")</f>
        <v/>
      </c>
      <c r="Q222" s="27" t="str">
        <f ca="1">IFERROR(INDEX(MAESTRO!Q:Q,_xludf.AGGREGATE(15,6,ROW(MAESTRO!$B$3:$B$1000)/((MAESTRO!$B$3:$B$1000="OPA")*(UPPER(MAESTRO!$L$3:$L$1000)="CONFIRMADO")),ROWS($A$3:A222))),"")</f>
        <v/>
      </c>
      <c r="R222" s="27" t="str">
        <f ca="1">IFERROR(INDEX(MAESTRO!R:R,_xludf.AGGREGATE(15,6,ROW(MAESTRO!$B$3:$B$1000)/((MAESTRO!$B$3:$B$1000="OPA")*(UPPER(MAESTRO!$L$3:$L$1000)="CONFIRMADO")),ROWS($A$3:A222))),"")</f>
        <v/>
      </c>
      <c r="S222" s="27" t="str">
        <f ca="1">IFERROR(INDEX(MAESTRO!S:S,_xludf.AGGREGATE(15,6,ROW(MAESTRO!$B$3:$B$1000)/((MAESTRO!$B$3:$B$1000="OPA")*(UPPER(MAESTRO!$L$3:$L$1000)="CONFIRMADO")),ROWS($A$3:A222))),"")</f>
        <v/>
      </c>
      <c r="T222" s="27" t="str">
        <f ca="1">IFERROR(INDEX(MAESTRO!T:T,_xludf.AGGREGATE(15,6,ROW(MAESTRO!$B$3:$B$1000)/((MAESTRO!$B$3:$B$1000="OPA")*(UPPER(MAESTRO!$L$3:$L$1000)="CONFIRMADO")),ROWS($A$3:A222))),"")</f>
        <v/>
      </c>
      <c r="U222" s="27" t="str">
        <f ca="1">IFERROR(INDEX(MAESTRO!U:U,_xludf.AGGREGATE(15,6,ROW(MAESTRO!$B$3:$B$1000)/((MAESTRO!$B$3:$B$1000="OPA")*(UPPER(MAESTRO!$L$3:$L$1000)="CONFIRMADO")),ROWS($A$3:A222))),"")</f>
        <v/>
      </c>
      <c r="V222" s="27" t="str">
        <f ca="1">IFERROR(INDEX(MAESTRO!V:V,_xludf.AGGREGATE(15,6,ROW(MAESTRO!$B$3:$B$1000)/((MAESTRO!$B$3:$B$1000="OPA")*(UPPER(MAESTRO!$L$3:$L$1000)="CONFIRMADO")),ROWS($A$3:A222))),"")</f>
        <v/>
      </c>
      <c r="W222" s="27" t="str">
        <f ca="1">IFERROR(INDEX(MAESTRO!W:W,_xludf.AGGREGATE(15,6,ROW(MAESTRO!$B$3:$B$1000)/((MAESTRO!$B$3:$B$1000="OPA")*(UPPER(MAESTRO!$L$3:$L$1000)="CONFIRMADO")),ROWS($A$3:A222))),"")</f>
        <v/>
      </c>
      <c r="X222" s="27" t="str">
        <f ca="1">IFERROR(INDEX(MAESTRO!X:X,_xludf.AGGREGATE(15,6,ROW(MAESTRO!$B$3:$B$1000)/((MAESTRO!$B$3:$B$1000="OPA")*(UPPER(MAESTRO!$L$3:$L$1000)="CONFIRMADO")),ROWS($A$3:A222))),"")</f>
        <v/>
      </c>
    </row>
    <row r="223" spans="1:24" ht="22.05" customHeight="1">
      <c r="A223" s="10" t="str">
        <f ca="1">IFERROR(INDEX(MAESTRO!A:A,_xludf.AGGREGATE(15,6,ROW(MAESTRO!$B$3:$B$1000)/((MAESTRO!$B$3:$B$1000="OPA")*(UPPER(MAESTRO!$L$3:$L$1000)="CONFIRMADO")),ROWS($A$3:A223))),"")</f>
        <v/>
      </c>
      <c r="B223" s="10" t="str">
        <f ca="1">IFERROR(INDEX(MAESTRO!B:B,_xludf.AGGREGATE(15,6,ROW(MAESTRO!$B$3:$B$1000)/((MAESTRO!$B$3:$B$1000="OPA")*(UPPER(MAESTRO!$L$3:$L$1000)="CONFIRMADO")),ROWS($A$3:A223))),"")</f>
        <v/>
      </c>
      <c r="C223" s="10" t="str">
        <f ca="1">IFERROR(INDEX(MAESTRO!C:C,_xludf.AGGREGATE(15,6,ROW(MAESTRO!$B$3:$B$1000)/((MAESTRO!$B$3:$B$1000="OPA")*(UPPER(MAESTRO!$L$3:$L$1000)="CONFIRMADO")),ROWS($A$3:A223))),"")</f>
        <v/>
      </c>
      <c r="D223" s="10" t="str">
        <f ca="1">IFERROR(INDEX(MAESTRO!D:D,_xludf.AGGREGATE(15,6,ROW(MAESTRO!$B$3:$B$1000)/((MAESTRO!$B$3:$B$1000="OPA")*(UPPER(MAESTRO!$L$3:$L$1000)="CONFIRMADO")),ROWS($A$3:A223))),"")</f>
        <v/>
      </c>
      <c r="E223" s="10" t="str">
        <f ca="1">IFERROR(INDEX(MAESTRO!E:E,_xludf.AGGREGATE(15,6,ROW(MAESTRO!$B$3:$B$1000)/((MAESTRO!$B$3:$B$1000="OPA")*(UPPER(MAESTRO!$L$3:$L$1000)="CONFIRMADO")),ROWS($A$3:A223))),"")</f>
        <v/>
      </c>
      <c r="F223" s="10" t="str">
        <f ca="1">IFERROR(INDEX(MAESTRO!F:F,_xludf.AGGREGATE(15,6,ROW(MAESTRO!$B$3:$B$1000)/((MAESTRO!$B$3:$B$1000="OPA")*(UPPER(MAESTRO!$L$3:$L$1000)="CONFIRMADO")),ROWS($A$3:A223))),"")</f>
        <v/>
      </c>
      <c r="G223" s="10" t="str">
        <f ca="1">IFERROR(INDEX(MAESTRO!G:G,_xludf.AGGREGATE(15,6,ROW(MAESTRO!$B$3:$B$1000)/((MAESTRO!$B$3:$B$1000="OPA")*(UPPER(MAESTRO!$L$3:$L$1000)="CONFIRMADO")),ROWS($A$3:A223))),"")</f>
        <v/>
      </c>
      <c r="H223" s="10" t="str">
        <f ca="1">IFERROR(INDEX(MAESTRO!H:H,_xludf.AGGREGATE(15,6,ROW(MAESTRO!$B$3:$B$1000)/((MAESTRO!$B$3:$B$1000="OPA")*(UPPER(MAESTRO!$L$3:$L$1000)="CONFIRMADO")),ROWS($A$3:A223))),"")</f>
        <v/>
      </c>
      <c r="I223" s="10" t="str">
        <f ca="1">IFERROR(INDEX(MAESTRO!I:I,_xludf.AGGREGATE(15,6,ROW(MAESTRO!$B$3:$B$1000)/((MAESTRO!$B$3:$B$1000="OPA")*(UPPER(MAESTRO!$L$3:$L$1000)="CONFIRMADO")),ROWS($A$3:A223))),"")</f>
        <v/>
      </c>
      <c r="J223" s="10" t="str">
        <f ca="1">IFERROR(INDEX(MAESTRO!J:J,_xludf.AGGREGATE(15,6,ROW(MAESTRO!$B$3:$B$1000)/((MAESTRO!$B$3:$B$1000="OPA")*(UPPER(MAESTRO!$L$3:$L$1000)="CONFIRMADO")),ROWS($A$3:A223))),"")</f>
        <v/>
      </c>
      <c r="K223" s="10" t="str">
        <f ca="1">IFERROR(INDEX(MAESTRO!K:K,_xludf.AGGREGATE(15,6,ROW(MAESTRO!$B$3:$B$1000)/((MAESTRO!$B$3:$B$1000="OPA")*(UPPER(MAESTRO!$L$3:$L$1000)="CONFIRMADO")),ROWS($A$3:A223))),"")</f>
        <v/>
      </c>
      <c r="L223" s="10" t="str">
        <f ca="1">IFERROR(INDEX(MAESTRO!L:L,_xludf.AGGREGATE(15,6,ROW(MAESTRO!$B$3:$B$1000)/((MAESTRO!$B$3:$B$1000="OPA")*(UPPER(MAESTRO!$L$3:$L$1000)="CONFIRMADO")),ROWS($A$3:A223))),"")</f>
        <v/>
      </c>
      <c r="M223" s="10" t="str">
        <f ca="1">IFERROR(INDEX(MAESTRO!M:M,_xludf.AGGREGATE(15,6,ROW(MAESTRO!$B$3:$B$1000)/((MAESTRO!$B$3:$B$1000="OPA")*(UPPER(MAESTRO!$L$3:$L$1000)="CONFIRMADO")),ROWS($A$3:A223))),"")</f>
        <v/>
      </c>
      <c r="N223" s="10" t="str">
        <f ca="1">IFERROR(INDEX(MAESTRO!N:N,_xludf.AGGREGATE(15,6,ROW(MAESTRO!$B$3:$B$1000)/((MAESTRO!$B$3:$B$1000="OPA")*(UPPER(MAESTRO!$L$3:$L$1000)="CONFIRMADO")),ROWS($A$3:A223))),"")</f>
        <v/>
      </c>
      <c r="O223" s="10" t="str">
        <f ca="1">IFERROR(INDEX(MAESTRO!O:O,_xludf.AGGREGATE(15,6,ROW(MAESTRO!$B$3:$B$1000)/((MAESTRO!$B$3:$B$1000="OPA")*(UPPER(MAESTRO!$L$3:$L$1000)="CONFIRMADO")),ROWS($A$3:A223))),"")</f>
        <v/>
      </c>
      <c r="P223" s="10" t="str">
        <f ca="1">IFERROR(INDEX(MAESTRO!P:P,_xludf.AGGREGATE(15,6,ROW(MAESTRO!$B$3:$B$1000)/((MAESTRO!$B$3:$B$1000="OPA")*(UPPER(MAESTRO!$L$3:$L$1000)="CONFIRMADO")),ROWS($A$3:A223))),"")</f>
        <v/>
      </c>
      <c r="Q223" s="10" t="str">
        <f ca="1">IFERROR(INDEX(MAESTRO!Q:Q,_xludf.AGGREGATE(15,6,ROW(MAESTRO!$B$3:$B$1000)/((MAESTRO!$B$3:$B$1000="OPA")*(UPPER(MAESTRO!$L$3:$L$1000)="CONFIRMADO")),ROWS($A$3:A223))),"")</f>
        <v/>
      </c>
      <c r="R223" s="10" t="str">
        <f ca="1">IFERROR(INDEX(MAESTRO!R:R,_xludf.AGGREGATE(15,6,ROW(MAESTRO!$B$3:$B$1000)/((MAESTRO!$B$3:$B$1000="OPA")*(UPPER(MAESTRO!$L$3:$L$1000)="CONFIRMADO")),ROWS($A$3:A223))),"")</f>
        <v/>
      </c>
      <c r="S223" s="10" t="str">
        <f ca="1">IFERROR(INDEX(MAESTRO!S:S,_xludf.AGGREGATE(15,6,ROW(MAESTRO!$B$3:$B$1000)/((MAESTRO!$B$3:$B$1000="OPA")*(UPPER(MAESTRO!$L$3:$L$1000)="CONFIRMADO")),ROWS($A$3:A223))),"")</f>
        <v/>
      </c>
      <c r="T223" s="10" t="str">
        <f ca="1">IFERROR(INDEX(MAESTRO!T:T,_xludf.AGGREGATE(15,6,ROW(MAESTRO!$B$3:$B$1000)/((MAESTRO!$B$3:$B$1000="OPA")*(UPPER(MAESTRO!$L$3:$L$1000)="CONFIRMADO")),ROWS($A$3:A223))),"")</f>
        <v/>
      </c>
      <c r="U223" s="10" t="str">
        <f ca="1">IFERROR(INDEX(MAESTRO!U:U,_xludf.AGGREGATE(15,6,ROW(MAESTRO!$B$3:$B$1000)/((MAESTRO!$B$3:$B$1000="OPA")*(UPPER(MAESTRO!$L$3:$L$1000)="CONFIRMADO")),ROWS($A$3:A223))),"")</f>
        <v/>
      </c>
      <c r="V223" s="10" t="str">
        <f ca="1">IFERROR(INDEX(MAESTRO!V:V,_xludf.AGGREGATE(15,6,ROW(MAESTRO!$B$3:$B$1000)/((MAESTRO!$B$3:$B$1000="OPA")*(UPPER(MAESTRO!$L$3:$L$1000)="CONFIRMADO")),ROWS($A$3:A223))),"")</f>
        <v/>
      </c>
      <c r="W223" s="10" t="str">
        <f ca="1">IFERROR(INDEX(MAESTRO!W:W,_xludf.AGGREGATE(15,6,ROW(MAESTRO!$B$3:$B$1000)/((MAESTRO!$B$3:$B$1000="OPA")*(UPPER(MAESTRO!$L$3:$L$1000)="CONFIRMADO")),ROWS($A$3:A223))),"")</f>
        <v/>
      </c>
      <c r="X223" s="10" t="str">
        <f ca="1">IFERROR(INDEX(MAESTRO!X:X,_xludf.AGGREGATE(15,6,ROW(MAESTRO!$B$3:$B$1000)/((MAESTRO!$B$3:$B$1000="OPA")*(UPPER(MAESTRO!$L$3:$L$1000)="CONFIRMADO")),ROWS($A$3:A223))),"")</f>
        <v/>
      </c>
    </row>
    <row r="224" spans="1:24" ht="22.05" customHeight="1">
      <c r="A224" s="27" t="str">
        <f ca="1">IFERROR(INDEX(MAESTRO!A:A,_xludf.AGGREGATE(15,6,ROW(MAESTRO!$B$3:$B$1000)/((MAESTRO!$B$3:$B$1000="OPA")*(UPPER(MAESTRO!$L$3:$L$1000)="CONFIRMADO")),ROWS($A$3:A224))),"")</f>
        <v/>
      </c>
      <c r="B224" s="27" t="str">
        <f ca="1">IFERROR(INDEX(MAESTRO!B:B,_xludf.AGGREGATE(15,6,ROW(MAESTRO!$B$3:$B$1000)/((MAESTRO!$B$3:$B$1000="OPA")*(UPPER(MAESTRO!$L$3:$L$1000)="CONFIRMADO")),ROWS($A$3:A224))),"")</f>
        <v/>
      </c>
      <c r="C224" s="27" t="str">
        <f ca="1">IFERROR(INDEX(MAESTRO!C:C,_xludf.AGGREGATE(15,6,ROW(MAESTRO!$B$3:$B$1000)/((MAESTRO!$B$3:$B$1000="OPA")*(UPPER(MAESTRO!$L$3:$L$1000)="CONFIRMADO")),ROWS($A$3:A224))),"")</f>
        <v/>
      </c>
      <c r="D224" s="27" t="str">
        <f ca="1">IFERROR(INDEX(MAESTRO!D:D,_xludf.AGGREGATE(15,6,ROW(MAESTRO!$B$3:$B$1000)/((MAESTRO!$B$3:$B$1000="OPA")*(UPPER(MAESTRO!$L$3:$L$1000)="CONFIRMADO")),ROWS($A$3:A224))),"")</f>
        <v/>
      </c>
      <c r="E224" s="27" t="str">
        <f ca="1">IFERROR(INDEX(MAESTRO!E:E,_xludf.AGGREGATE(15,6,ROW(MAESTRO!$B$3:$B$1000)/((MAESTRO!$B$3:$B$1000="OPA")*(UPPER(MAESTRO!$L$3:$L$1000)="CONFIRMADO")),ROWS($A$3:A224))),"")</f>
        <v/>
      </c>
      <c r="F224" s="27" t="str">
        <f ca="1">IFERROR(INDEX(MAESTRO!F:F,_xludf.AGGREGATE(15,6,ROW(MAESTRO!$B$3:$B$1000)/((MAESTRO!$B$3:$B$1000="OPA")*(UPPER(MAESTRO!$L$3:$L$1000)="CONFIRMADO")),ROWS($A$3:A224))),"")</f>
        <v/>
      </c>
      <c r="G224" s="27" t="str">
        <f ca="1">IFERROR(INDEX(MAESTRO!G:G,_xludf.AGGREGATE(15,6,ROW(MAESTRO!$B$3:$B$1000)/((MAESTRO!$B$3:$B$1000="OPA")*(UPPER(MAESTRO!$L$3:$L$1000)="CONFIRMADO")),ROWS($A$3:A224))),"")</f>
        <v/>
      </c>
      <c r="H224" s="27" t="str">
        <f ca="1">IFERROR(INDEX(MAESTRO!H:H,_xludf.AGGREGATE(15,6,ROW(MAESTRO!$B$3:$B$1000)/((MAESTRO!$B$3:$B$1000="OPA")*(UPPER(MAESTRO!$L$3:$L$1000)="CONFIRMADO")),ROWS($A$3:A224))),"")</f>
        <v/>
      </c>
      <c r="I224" s="27" t="str">
        <f ca="1">IFERROR(INDEX(MAESTRO!I:I,_xludf.AGGREGATE(15,6,ROW(MAESTRO!$B$3:$B$1000)/((MAESTRO!$B$3:$B$1000="OPA")*(UPPER(MAESTRO!$L$3:$L$1000)="CONFIRMADO")),ROWS($A$3:A224))),"")</f>
        <v/>
      </c>
      <c r="J224" s="27" t="str">
        <f ca="1">IFERROR(INDEX(MAESTRO!J:J,_xludf.AGGREGATE(15,6,ROW(MAESTRO!$B$3:$B$1000)/((MAESTRO!$B$3:$B$1000="OPA")*(UPPER(MAESTRO!$L$3:$L$1000)="CONFIRMADO")),ROWS($A$3:A224))),"")</f>
        <v/>
      </c>
      <c r="K224" s="27" t="str">
        <f ca="1">IFERROR(INDEX(MAESTRO!K:K,_xludf.AGGREGATE(15,6,ROW(MAESTRO!$B$3:$B$1000)/((MAESTRO!$B$3:$B$1000="OPA")*(UPPER(MAESTRO!$L$3:$L$1000)="CONFIRMADO")),ROWS($A$3:A224))),"")</f>
        <v/>
      </c>
      <c r="L224" s="27" t="str">
        <f ca="1">IFERROR(INDEX(MAESTRO!L:L,_xludf.AGGREGATE(15,6,ROW(MAESTRO!$B$3:$B$1000)/((MAESTRO!$B$3:$B$1000="OPA")*(UPPER(MAESTRO!$L$3:$L$1000)="CONFIRMADO")),ROWS($A$3:A224))),"")</f>
        <v/>
      </c>
      <c r="M224" s="27" t="str">
        <f ca="1">IFERROR(INDEX(MAESTRO!M:M,_xludf.AGGREGATE(15,6,ROW(MAESTRO!$B$3:$B$1000)/((MAESTRO!$B$3:$B$1000="OPA")*(UPPER(MAESTRO!$L$3:$L$1000)="CONFIRMADO")),ROWS($A$3:A224))),"")</f>
        <v/>
      </c>
      <c r="N224" s="27" t="str">
        <f ca="1">IFERROR(INDEX(MAESTRO!N:N,_xludf.AGGREGATE(15,6,ROW(MAESTRO!$B$3:$B$1000)/((MAESTRO!$B$3:$B$1000="OPA")*(UPPER(MAESTRO!$L$3:$L$1000)="CONFIRMADO")),ROWS($A$3:A224))),"")</f>
        <v/>
      </c>
      <c r="O224" s="27" t="str">
        <f ca="1">IFERROR(INDEX(MAESTRO!O:O,_xludf.AGGREGATE(15,6,ROW(MAESTRO!$B$3:$B$1000)/((MAESTRO!$B$3:$B$1000="OPA")*(UPPER(MAESTRO!$L$3:$L$1000)="CONFIRMADO")),ROWS($A$3:A224))),"")</f>
        <v/>
      </c>
      <c r="P224" s="27" t="str">
        <f ca="1">IFERROR(INDEX(MAESTRO!P:P,_xludf.AGGREGATE(15,6,ROW(MAESTRO!$B$3:$B$1000)/((MAESTRO!$B$3:$B$1000="OPA")*(UPPER(MAESTRO!$L$3:$L$1000)="CONFIRMADO")),ROWS($A$3:A224))),"")</f>
        <v/>
      </c>
      <c r="Q224" s="27" t="str">
        <f ca="1">IFERROR(INDEX(MAESTRO!Q:Q,_xludf.AGGREGATE(15,6,ROW(MAESTRO!$B$3:$B$1000)/((MAESTRO!$B$3:$B$1000="OPA")*(UPPER(MAESTRO!$L$3:$L$1000)="CONFIRMADO")),ROWS($A$3:A224))),"")</f>
        <v/>
      </c>
      <c r="R224" s="27" t="str">
        <f ca="1">IFERROR(INDEX(MAESTRO!R:R,_xludf.AGGREGATE(15,6,ROW(MAESTRO!$B$3:$B$1000)/((MAESTRO!$B$3:$B$1000="OPA")*(UPPER(MAESTRO!$L$3:$L$1000)="CONFIRMADO")),ROWS($A$3:A224))),"")</f>
        <v/>
      </c>
      <c r="S224" s="27" t="str">
        <f ca="1">IFERROR(INDEX(MAESTRO!S:S,_xludf.AGGREGATE(15,6,ROW(MAESTRO!$B$3:$B$1000)/((MAESTRO!$B$3:$B$1000="OPA")*(UPPER(MAESTRO!$L$3:$L$1000)="CONFIRMADO")),ROWS($A$3:A224))),"")</f>
        <v/>
      </c>
      <c r="T224" s="27" t="str">
        <f ca="1">IFERROR(INDEX(MAESTRO!T:T,_xludf.AGGREGATE(15,6,ROW(MAESTRO!$B$3:$B$1000)/((MAESTRO!$B$3:$B$1000="OPA")*(UPPER(MAESTRO!$L$3:$L$1000)="CONFIRMADO")),ROWS($A$3:A224))),"")</f>
        <v/>
      </c>
      <c r="U224" s="27" t="str">
        <f ca="1">IFERROR(INDEX(MAESTRO!U:U,_xludf.AGGREGATE(15,6,ROW(MAESTRO!$B$3:$B$1000)/((MAESTRO!$B$3:$B$1000="OPA")*(UPPER(MAESTRO!$L$3:$L$1000)="CONFIRMADO")),ROWS($A$3:A224))),"")</f>
        <v/>
      </c>
      <c r="V224" s="27" t="str">
        <f ca="1">IFERROR(INDEX(MAESTRO!V:V,_xludf.AGGREGATE(15,6,ROW(MAESTRO!$B$3:$B$1000)/((MAESTRO!$B$3:$B$1000="OPA")*(UPPER(MAESTRO!$L$3:$L$1000)="CONFIRMADO")),ROWS($A$3:A224))),"")</f>
        <v/>
      </c>
      <c r="W224" s="27" t="str">
        <f ca="1">IFERROR(INDEX(MAESTRO!W:W,_xludf.AGGREGATE(15,6,ROW(MAESTRO!$B$3:$B$1000)/((MAESTRO!$B$3:$B$1000="OPA")*(UPPER(MAESTRO!$L$3:$L$1000)="CONFIRMADO")),ROWS($A$3:A224))),"")</f>
        <v/>
      </c>
      <c r="X224" s="27" t="str">
        <f ca="1">IFERROR(INDEX(MAESTRO!X:X,_xludf.AGGREGATE(15,6,ROW(MAESTRO!$B$3:$B$1000)/((MAESTRO!$B$3:$B$1000="OPA")*(UPPER(MAESTRO!$L$3:$L$1000)="CONFIRMADO")),ROWS($A$3:A224))),"")</f>
        <v/>
      </c>
    </row>
    <row r="225" spans="1:24" ht="22.05" customHeight="1">
      <c r="A225" s="10" t="str">
        <f ca="1">IFERROR(INDEX(MAESTRO!A:A,_xludf.AGGREGATE(15,6,ROW(MAESTRO!$B$3:$B$1000)/((MAESTRO!$B$3:$B$1000="OPA")*(UPPER(MAESTRO!$L$3:$L$1000)="CONFIRMADO")),ROWS($A$3:A225))),"")</f>
        <v/>
      </c>
      <c r="B225" s="10" t="str">
        <f ca="1">IFERROR(INDEX(MAESTRO!B:B,_xludf.AGGREGATE(15,6,ROW(MAESTRO!$B$3:$B$1000)/((MAESTRO!$B$3:$B$1000="OPA")*(UPPER(MAESTRO!$L$3:$L$1000)="CONFIRMADO")),ROWS($A$3:A225))),"")</f>
        <v/>
      </c>
      <c r="C225" s="10" t="str">
        <f ca="1">IFERROR(INDEX(MAESTRO!C:C,_xludf.AGGREGATE(15,6,ROW(MAESTRO!$B$3:$B$1000)/((MAESTRO!$B$3:$B$1000="OPA")*(UPPER(MAESTRO!$L$3:$L$1000)="CONFIRMADO")),ROWS($A$3:A225))),"")</f>
        <v/>
      </c>
      <c r="D225" s="10" t="str">
        <f ca="1">IFERROR(INDEX(MAESTRO!D:D,_xludf.AGGREGATE(15,6,ROW(MAESTRO!$B$3:$B$1000)/((MAESTRO!$B$3:$B$1000="OPA")*(UPPER(MAESTRO!$L$3:$L$1000)="CONFIRMADO")),ROWS($A$3:A225))),"")</f>
        <v/>
      </c>
      <c r="E225" s="10" t="str">
        <f ca="1">IFERROR(INDEX(MAESTRO!E:E,_xludf.AGGREGATE(15,6,ROW(MAESTRO!$B$3:$B$1000)/((MAESTRO!$B$3:$B$1000="OPA")*(UPPER(MAESTRO!$L$3:$L$1000)="CONFIRMADO")),ROWS($A$3:A225))),"")</f>
        <v/>
      </c>
      <c r="F225" s="10" t="str">
        <f ca="1">IFERROR(INDEX(MAESTRO!F:F,_xludf.AGGREGATE(15,6,ROW(MAESTRO!$B$3:$B$1000)/((MAESTRO!$B$3:$B$1000="OPA")*(UPPER(MAESTRO!$L$3:$L$1000)="CONFIRMADO")),ROWS($A$3:A225))),"")</f>
        <v/>
      </c>
      <c r="G225" s="10" t="str">
        <f ca="1">IFERROR(INDEX(MAESTRO!G:G,_xludf.AGGREGATE(15,6,ROW(MAESTRO!$B$3:$B$1000)/((MAESTRO!$B$3:$B$1000="OPA")*(UPPER(MAESTRO!$L$3:$L$1000)="CONFIRMADO")),ROWS($A$3:A225))),"")</f>
        <v/>
      </c>
      <c r="H225" s="10" t="str">
        <f ca="1">IFERROR(INDEX(MAESTRO!H:H,_xludf.AGGREGATE(15,6,ROW(MAESTRO!$B$3:$B$1000)/((MAESTRO!$B$3:$B$1000="OPA")*(UPPER(MAESTRO!$L$3:$L$1000)="CONFIRMADO")),ROWS($A$3:A225))),"")</f>
        <v/>
      </c>
      <c r="I225" s="10" t="str">
        <f ca="1">IFERROR(INDEX(MAESTRO!I:I,_xludf.AGGREGATE(15,6,ROW(MAESTRO!$B$3:$B$1000)/((MAESTRO!$B$3:$B$1000="OPA")*(UPPER(MAESTRO!$L$3:$L$1000)="CONFIRMADO")),ROWS($A$3:A225))),"")</f>
        <v/>
      </c>
      <c r="J225" s="10" t="str">
        <f ca="1">IFERROR(INDEX(MAESTRO!J:J,_xludf.AGGREGATE(15,6,ROW(MAESTRO!$B$3:$B$1000)/((MAESTRO!$B$3:$B$1000="OPA")*(UPPER(MAESTRO!$L$3:$L$1000)="CONFIRMADO")),ROWS($A$3:A225))),"")</f>
        <v/>
      </c>
      <c r="K225" s="10" t="str">
        <f ca="1">IFERROR(INDEX(MAESTRO!K:K,_xludf.AGGREGATE(15,6,ROW(MAESTRO!$B$3:$B$1000)/((MAESTRO!$B$3:$B$1000="OPA")*(UPPER(MAESTRO!$L$3:$L$1000)="CONFIRMADO")),ROWS($A$3:A225))),"")</f>
        <v/>
      </c>
      <c r="L225" s="10" t="str">
        <f ca="1">IFERROR(INDEX(MAESTRO!L:L,_xludf.AGGREGATE(15,6,ROW(MAESTRO!$B$3:$B$1000)/((MAESTRO!$B$3:$B$1000="OPA")*(UPPER(MAESTRO!$L$3:$L$1000)="CONFIRMADO")),ROWS($A$3:A225))),"")</f>
        <v/>
      </c>
      <c r="M225" s="10" t="str">
        <f ca="1">IFERROR(INDEX(MAESTRO!M:M,_xludf.AGGREGATE(15,6,ROW(MAESTRO!$B$3:$B$1000)/((MAESTRO!$B$3:$B$1000="OPA")*(UPPER(MAESTRO!$L$3:$L$1000)="CONFIRMADO")),ROWS($A$3:A225))),"")</f>
        <v/>
      </c>
      <c r="N225" s="10" t="str">
        <f ca="1">IFERROR(INDEX(MAESTRO!N:N,_xludf.AGGREGATE(15,6,ROW(MAESTRO!$B$3:$B$1000)/((MAESTRO!$B$3:$B$1000="OPA")*(UPPER(MAESTRO!$L$3:$L$1000)="CONFIRMADO")),ROWS($A$3:A225))),"")</f>
        <v/>
      </c>
      <c r="O225" s="10" t="str">
        <f ca="1">IFERROR(INDEX(MAESTRO!O:O,_xludf.AGGREGATE(15,6,ROW(MAESTRO!$B$3:$B$1000)/((MAESTRO!$B$3:$B$1000="OPA")*(UPPER(MAESTRO!$L$3:$L$1000)="CONFIRMADO")),ROWS($A$3:A225))),"")</f>
        <v/>
      </c>
      <c r="P225" s="10" t="str">
        <f ca="1">IFERROR(INDEX(MAESTRO!P:P,_xludf.AGGREGATE(15,6,ROW(MAESTRO!$B$3:$B$1000)/((MAESTRO!$B$3:$B$1000="OPA")*(UPPER(MAESTRO!$L$3:$L$1000)="CONFIRMADO")),ROWS($A$3:A225))),"")</f>
        <v/>
      </c>
      <c r="Q225" s="10" t="str">
        <f ca="1">IFERROR(INDEX(MAESTRO!Q:Q,_xludf.AGGREGATE(15,6,ROW(MAESTRO!$B$3:$B$1000)/((MAESTRO!$B$3:$B$1000="OPA")*(UPPER(MAESTRO!$L$3:$L$1000)="CONFIRMADO")),ROWS($A$3:A225))),"")</f>
        <v/>
      </c>
      <c r="R225" s="10" t="str">
        <f ca="1">IFERROR(INDEX(MAESTRO!R:R,_xludf.AGGREGATE(15,6,ROW(MAESTRO!$B$3:$B$1000)/((MAESTRO!$B$3:$B$1000="OPA")*(UPPER(MAESTRO!$L$3:$L$1000)="CONFIRMADO")),ROWS($A$3:A225))),"")</f>
        <v/>
      </c>
      <c r="S225" s="10" t="str">
        <f ca="1">IFERROR(INDEX(MAESTRO!S:S,_xludf.AGGREGATE(15,6,ROW(MAESTRO!$B$3:$B$1000)/((MAESTRO!$B$3:$B$1000="OPA")*(UPPER(MAESTRO!$L$3:$L$1000)="CONFIRMADO")),ROWS($A$3:A225))),"")</f>
        <v/>
      </c>
      <c r="T225" s="10" t="str">
        <f ca="1">IFERROR(INDEX(MAESTRO!T:T,_xludf.AGGREGATE(15,6,ROW(MAESTRO!$B$3:$B$1000)/((MAESTRO!$B$3:$B$1000="OPA")*(UPPER(MAESTRO!$L$3:$L$1000)="CONFIRMADO")),ROWS($A$3:A225))),"")</f>
        <v/>
      </c>
      <c r="U225" s="10" t="str">
        <f ca="1">IFERROR(INDEX(MAESTRO!U:U,_xludf.AGGREGATE(15,6,ROW(MAESTRO!$B$3:$B$1000)/((MAESTRO!$B$3:$B$1000="OPA")*(UPPER(MAESTRO!$L$3:$L$1000)="CONFIRMADO")),ROWS($A$3:A225))),"")</f>
        <v/>
      </c>
      <c r="V225" s="10" t="str">
        <f ca="1">IFERROR(INDEX(MAESTRO!V:V,_xludf.AGGREGATE(15,6,ROW(MAESTRO!$B$3:$B$1000)/((MAESTRO!$B$3:$B$1000="OPA")*(UPPER(MAESTRO!$L$3:$L$1000)="CONFIRMADO")),ROWS($A$3:A225))),"")</f>
        <v/>
      </c>
      <c r="W225" s="10" t="str">
        <f ca="1">IFERROR(INDEX(MAESTRO!W:W,_xludf.AGGREGATE(15,6,ROW(MAESTRO!$B$3:$B$1000)/((MAESTRO!$B$3:$B$1000="OPA")*(UPPER(MAESTRO!$L$3:$L$1000)="CONFIRMADO")),ROWS($A$3:A225))),"")</f>
        <v/>
      </c>
      <c r="X225" s="10" t="str">
        <f ca="1">IFERROR(INDEX(MAESTRO!X:X,_xludf.AGGREGATE(15,6,ROW(MAESTRO!$B$3:$B$1000)/((MAESTRO!$B$3:$B$1000="OPA")*(UPPER(MAESTRO!$L$3:$L$1000)="CONFIRMADO")),ROWS($A$3:A225))),"")</f>
        <v/>
      </c>
    </row>
    <row r="226" spans="1:24" ht="22.05" customHeight="1">
      <c r="A226" s="27" t="str">
        <f ca="1">IFERROR(INDEX(MAESTRO!A:A,_xludf.AGGREGATE(15,6,ROW(MAESTRO!$B$3:$B$1000)/((MAESTRO!$B$3:$B$1000="OPA")*(UPPER(MAESTRO!$L$3:$L$1000)="CONFIRMADO")),ROWS($A$3:A226))),"")</f>
        <v/>
      </c>
      <c r="B226" s="27" t="str">
        <f ca="1">IFERROR(INDEX(MAESTRO!B:B,_xludf.AGGREGATE(15,6,ROW(MAESTRO!$B$3:$B$1000)/((MAESTRO!$B$3:$B$1000="OPA")*(UPPER(MAESTRO!$L$3:$L$1000)="CONFIRMADO")),ROWS($A$3:A226))),"")</f>
        <v/>
      </c>
      <c r="C226" s="27" t="str">
        <f ca="1">IFERROR(INDEX(MAESTRO!C:C,_xludf.AGGREGATE(15,6,ROW(MAESTRO!$B$3:$B$1000)/((MAESTRO!$B$3:$B$1000="OPA")*(UPPER(MAESTRO!$L$3:$L$1000)="CONFIRMADO")),ROWS($A$3:A226))),"")</f>
        <v/>
      </c>
      <c r="D226" s="27" t="str">
        <f ca="1">IFERROR(INDEX(MAESTRO!D:D,_xludf.AGGREGATE(15,6,ROW(MAESTRO!$B$3:$B$1000)/((MAESTRO!$B$3:$B$1000="OPA")*(UPPER(MAESTRO!$L$3:$L$1000)="CONFIRMADO")),ROWS($A$3:A226))),"")</f>
        <v/>
      </c>
      <c r="E226" s="27" t="str">
        <f ca="1">IFERROR(INDEX(MAESTRO!E:E,_xludf.AGGREGATE(15,6,ROW(MAESTRO!$B$3:$B$1000)/((MAESTRO!$B$3:$B$1000="OPA")*(UPPER(MAESTRO!$L$3:$L$1000)="CONFIRMADO")),ROWS($A$3:A226))),"")</f>
        <v/>
      </c>
      <c r="F226" s="27" t="str">
        <f ca="1">IFERROR(INDEX(MAESTRO!F:F,_xludf.AGGREGATE(15,6,ROW(MAESTRO!$B$3:$B$1000)/((MAESTRO!$B$3:$B$1000="OPA")*(UPPER(MAESTRO!$L$3:$L$1000)="CONFIRMADO")),ROWS($A$3:A226))),"")</f>
        <v/>
      </c>
      <c r="G226" s="27" t="str">
        <f ca="1">IFERROR(INDEX(MAESTRO!G:G,_xludf.AGGREGATE(15,6,ROW(MAESTRO!$B$3:$B$1000)/((MAESTRO!$B$3:$B$1000="OPA")*(UPPER(MAESTRO!$L$3:$L$1000)="CONFIRMADO")),ROWS($A$3:A226))),"")</f>
        <v/>
      </c>
      <c r="H226" s="27" t="str">
        <f ca="1">IFERROR(INDEX(MAESTRO!H:H,_xludf.AGGREGATE(15,6,ROW(MAESTRO!$B$3:$B$1000)/((MAESTRO!$B$3:$B$1000="OPA")*(UPPER(MAESTRO!$L$3:$L$1000)="CONFIRMADO")),ROWS($A$3:A226))),"")</f>
        <v/>
      </c>
      <c r="I226" s="27" t="str">
        <f ca="1">IFERROR(INDEX(MAESTRO!I:I,_xludf.AGGREGATE(15,6,ROW(MAESTRO!$B$3:$B$1000)/((MAESTRO!$B$3:$B$1000="OPA")*(UPPER(MAESTRO!$L$3:$L$1000)="CONFIRMADO")),ROWS($A$3:A226))),"")</f>
        <v/>
      </c>
      <c r="J226" s="27" t="str">
        <f ca="1">IFERROR(INDEX(MAESTRO!J:J,_xludf.AGGREGATE(15,6,ROW(MAESTRO!$B$3:$B$1000)/((MAESTRO!$B$3:$B$1000="OPA")*(UPPER(MAESTRO!$L$3:$L$1000)="CONFIRMADO")),ROWS($A$3:A226))),"")</f>
        <v/>
      </c>
      <c r="K226" s="27" t="str">
        <f ca="1">IFERROR(INDEX(MAESTRO!K:K,_xludf.AGGREGATE(15,6,ROW(MAESTRO!$B$3:$B$1000)/((MAESTRO!$B$3:$B$1000="OPA")*(UPPER(MAESTRO!$L$3:$L$1000)="CONFIRMADO")),ROWS($A$3:A226))),"")</f>
        <v/>
      </c>
      <c r="L226" s="27" t="str">
        <f ca="1">IFERROR(INDEX(MAESTRO!L:L,_xludf.AGGREGATE(15,6,ROW(MAESTRO!$B$3:$B$1000)/((MAESTRO!$B$3:$B$1000="OPA")*(UPPER(MAESTRO!$L$3:$L$1000)="CONFIRMADO")),ROWS($A$3:A226))),"")</f>
        <v/>
      </c>
      <c r="M226" s="27" t="str">
        <f ca="1">IFERROR(INDEX(MAESTRO!M:M,_xludf.AGGREGATE(15,6,ROW(MAESTRO!$B$3:$B$1000)/((MAESTRO!$B$3:$B$1000="OPA")*(UPPER(MAESTRO!$L$3:$L$1000)="CONFIRMADO")),ROWS($A$3:A226))),"")</f>
        <v/>
      </c>
      <c r="N226" s="27" t="str">
        <f ca="1">IFERROR(INDEX(MAESTRO!N:N,_xludf.AGGREGATE(15,6,ROW(MAESTRO!$B$3:$B$1000)/((MAESTRO!$B$3:$B$1000="OPA")*(UPPER(MAESTRO!$L$3:$L$1000)="CONFIRMADO")),ROWS($A$3:A226))),"")</f>
        <v/>
      </c>
      <c r="O226" s="27" t="str">
        <f ca="1">IFERROR(INDEX(MAESTRO!O:O,_xludf.AGGREGATE(15,6,ROW(MAESTRO!$B$3:$B$1000)/((MAESTRO!$B$3:$B$1000="OPA")*(UPPER(MAESTRO!$L$3:$L$1000)="CONFIRMADO")),ROWS($A$3:A226))),"")</f>
        <v/>
      </c>
      <c r="P226" s="27" t="str">
        <f ca="1">IFERROR(INDEX(MAESTRO!P:P,_xludf.AGGREGATE(15,6,ROW(MAESTRO!$B$3:$B$1000)/((MAESTRO!$B$3:$B$1000="OPA")*(UPPER(MAESTRO!$L$3:$L$1000)="CONFIRMADO")),ROWS($A$3:A226))),"")</f>
        <v/>
      </c>
      <c r="Q226" s="27" t="str">
        <f ca="1">IFERROR(INDEX(MAESTRO!Q:Q,_xludf.AGGREGATE(15,6,ROW(MAESTRO!$B$3:$B$1000)/((MAESTRO!$B$3:$B$1000="OPA")*(UPPER(MAESTRO!$L$3:$L$1000)="CONFIRMADO")),ROWS($A$3:A226))),"")</f>
        <v/>
      </c>
      <c r="R226" s="27" t="str">
        <f ca="1">IFERROR(INDEX(MAESTRO!R:R,_xludf.AGGREGATE(15,6,ROW(MAESTRO!$B$3:$B$1000)/((MAESTRO!$B$3:$B$1000="OPA")*(UPPER(MAESTRO!$L$3:$L$1000)="CONFIRMADO")),ROWS($A$3:A226))),"")</f>
        <v/>
      </c>
      <c r="S226" s="27" t="str">
        <f ca="1">IFERROR(INDEX(MAESTRO!S:S,_xludf.AGGREGATE(15,6,ROW(MAESTRO!$B$3:$B$1000)/((MAESTRO!$B$3:$B$1000="OPA")*(UPPER(MAESTRO!$L$3:$L$1000)="CONFIRMADO")),ROWS($A$3:A226))),"")</f>
        <v/>
      </c>
      <c r="T226" s="27" t="str">
        <f ca="1">IFERROR(INDEX(MAESTRO!T:T,_xludf.AGGREGATE(15,6,ROW(MAESTRO!$B$3:$B$1000)/((MAESTRO!$B$3:$B$1000="OPA")*(UPPER(MAESTRO!$L$3:$L$1000)="CONFIRMADO")),ROWS($A$3:A226))),"")</f>
        <v/>
      </c>
      <c r="U226" s="27" t="str">
        <f ca="1">IFERROR(INDEX(MAESTRO!U:U,_xludf.AGGREGATE(15,6,ROW(MAESTRO!$B$3:$B$1000)/((MAESTRO!$B$3:$B$1000="OPA")*(UPPER(MAESTRO!$L$3:$L$1000)="CONFIRMADO")),ROWS($A$3:A226))),"")</f>
        <v/>
      </c>
      <c r="V226" s="27" t="str">
        <f ca="1">IFERROR(INDEX(MAESTRO!V:V,_xludf.AGGREGATE(15,6,ROW(MAESTRO!$B$3:$B$1000)/((MAESTRO!$B$3:$B$1000="OPA")*(UPPER(MAESTRO!$L$3:$L$1000)="CONFIRMADO")),ROWS($A$3:A226))),"")</f>
        <v/>
      </c>
      <c r="W226" s="27" t="str">
        <f ca="1">IFERROR(INDEX(MAESTRO!W:W,_xludf.AGGREGATE(15,6,ROW(MAESTRO!$B$3:$B$1000)/((MAESTRO!$B$3:$B$1000="OPA")*(UPPER(MAESTRO!$L$3:$L$1000)="CONFIRMADO")),ROWS($A$3:A226))),"")</f>
        <v/>
      </c>
      <c r="X226" s="27" t="str">
        <f ca="1">IFERROR(INDEX(MAESTRO!X:X,_xludf.AGGREGATE(15,6,ROW(MAESTRO!$B$3:$B$1000)/((MAESTRO!$B$3:$B$1000="OPA")*(UPPER(MAESTRO!$L$3:$L$1000)="CONFIRMADO")),ROWS($A$3:A226))),"")</f>
        <v/>
      </c>
    </row>
    <row r="227" spans="1:24" ht="22.05" customHeight="1">
      <c r="A227" s="10" t="str">
        <f ca="1">IFERROR(INDEX(MAESTRO!A:A,_xludf.AGGREGATE(15,6,ROW(MAESTRO!$B$3:$B$1000)/((MAESTRO!$B$3:$B$1000="OPA")*(UPPER(MAESTRO!$L$3:$L$1000)="CONFIRMADO")),ROWS($A$3:A227))),"")</f>
        <v/>
      </c>
      <c r="B227" s="10" t="str">
        <f ca="1">IFERROR(INDEX(MAESTRO!B:B,_xludf.AGGREGATE(15,6,ROW(MAESTRO!$B$3:$B$1000)/((MAESTRO!$B$3:$B$1000="OPA")*(UPPER(MAESTRO!$L$3:$L$1000)="CONFIRMADO")),ROWS($A$3:A227))),"")</f>
        <v/>
      </c>
      <c r="C227" s="10" t="str">
        <f ca="1">IFERROR(INDEX(MAESTRO!C:C,_xludf.AGGREGATE(15,6,ROW(MAESTRO!$B$3:$B$1000)/((MAESTRO!$B$3:$B$1000="OPA")*(UPPER(MAESTRO!$L$3:$L$1000)="CONFIRMADO")),ROWS($A$3:A227))),"")</f>
        <v/>
      </c>
      <c r="D227" s="10" t="str">
        <f ca="1">IFERROR(INDEX(MAESTRO!D:D,_xludf.AGGREGATE(15,6,ROW(MAESTRO!$B$3:$B$1000)/((MAESTRO!$B$3:$B$1000="OPA")*(UPPER(MAESTRO!$L$3:$L$1000)="CONFIRMADO")),ROWS($A$3:A227))),"")</f>
        <v/>
      </c>
      <c r="E227" s="10" t="str">
        <f ca="1">IFERROR(INDEX(MAESTRO!E:E,_xludf.AGGREGATE(15,6,ROW(MAESTRO!$B$3:$B$1000)/((MAESTRO!$B$3:$B$1000="OPA")*(UPPER(MAESTRO!$L$3:$L$1000)="CONFIRMADO")),ROWS($A$3:A227))),"")</f>
        <v/>
      </c>
      <c r="F227" s="10" t="str">
        <f ca="1">IFERROR(INDEX(MAESTRO!F:F,_xludf.AGGREGATE(15,6,ROW(MAESTRO!$B$3:$B$1000)/((MAESTRO!$B$3:$B$1000="OPA")*(UPPER(MAESTRO!$L$3:$L$1000)="CONFIRMADO")),ROWS($A$3:A227))),"")</f>
        <v/>
      </c>
      <c r="G227" s="10" t="str">
        <f ca="1">IFERROR(INDEX(MAESTRO!G:G,_xludf.AGGREGATE(15,6,ROW(MAESTRO!$B$3:$B$1000)/((MAESTRO!$B$3:$B$1000="OPA")*(UPPER(MAESTRO!$L$3:$L$1000)="CONFIRMADO")),ROWS($A$3:A227))),"")</f>
        <v/>
      </c>
      <c r="H227" s="10" t="str">
        <f ca="1">IFERROR(INDEX(MAESTRO!H:H,_xludf.AGGREGATE(15,6,ROW(MAESTRO!$B$3:$B$1000)/((MAESTRO!$B$3:$B$1000="OPA")*(UPPER(MAESTRO!$L$3:$L$1000)="CONFIRMADO")),ROWS($A$3:A227))),"")</f>
        <v/>
      </c>
      <c r="I227" s="10" t="str">
        <f ca="1">IFERROR(INDEX(MAESTRO!I:I,_xludf.AGGREGATE(15,6,ROW(MAESTRO!$B$3:$B$1000)/((MAESTRO!$B$3:$B$1000="OPA")*(UPPER(MAESTRO!$L$3:$L$1000)="CONFIRMADO")),ROWS($A$3:A227))),"")</f>
        <v/>
      </c>
      <c r="J227" s="10" t="str">
        <f ca="1">IFERROR(INDEX(MAESTRO!J:J,_xludf.AGGREGATE(15,6,ROW(MAESTRO!$B$3:$B$1000)/((MAESTRO!$B$3:$B$1000="OPA")*(UPPER(MAESTRO!$L$3:$L$1000)="CONFIRMADO")),ROWS($A$3:A227))),"")</f>
        <v/>
      </c>
      <c r="K227" s="10" t="str">
        <f ca="1">IFERROR(INDEX(MAESTRO!K:K,_xludf.AGGREGATE(15,6,ROW(MAESTRO!$B$3:$B$1000)/((MAESTRO!$B$3:$B$1000="OPA")*(UPPER(MAESTRO!$L$3:$L$1000)="CONFIRMADO")),ROWS($A$3:A227))),"")</f>
        <v/>
      </c>
      <c r="L227" s="10" t="str">
        <f ca="1">IFERROR(INDEX(MAESTRO!L:L,_xludf.AGGREGATE(15,6,ROW(MAESTRO!$B$3:$B$1000)/((MAESTRO!$B$3:$B$1000="OPA")*(UPPER(MAESTRO!$L$3:$L$1000)="CONFIRMADO")),ROWS($A$3:A227))),"")</f>
        <v/>
      </c>
      <c r="M227" s="10" t="str">
        <f ca="1">IFERROR(INDEX(MAESTRO!M:M,_xludf.AGGREGATE(15,6,ROW(MAESTRO!$B$3:$B$1000)/((MAESTRO!$B$3:$B$1000="OPA")*(UPPER(MAESTRO!$L$3:$L$1000)="CONFIRMADO")),ROWS($A$3:A227))),"")</f>
        <v/>
      </c>
      <c r="N227" s="10" t="str">
        <f ca="1">IFERROR(INDEX(MAESTRO!N:N,_xludf.AGGREGATE(15,6,ROW(MAESTRO!$B$3:$B$1000)/((MAESTRO!$B$3:$B$1000="OPA")*(UPPER(MAESTRO!$L$3:$L$1000)="CONFIRMADO")),ROWS($A$3:A227))),"")</f>
        <v/>
      </c>
      <c r="O227" s="10" t="str">
        <f ca="1">IFERROR(INDEX(MAESTRO!O:O,_xludf.AGGREGATE(15,6,ROW(MAESTRO!$B$3:$B$1000)/((MAESTRO!$B$3:$B$1000="OPA")*(UPPER(MAESTRO!$L$3:$L$1000)="CONFIRMADO")),ROWS($A$3:A227))),"")</f>
        <v/>
      </c>
      <c r="P227" s="10" t="str">
        <f ca="1">IFERROR(INDEX(MAESTRO!P:P,_xludf.AGGREGATE(15,6,ROW(MAESTRO!$B$3:$B$1000)/((MAESTRO!$B$3:$B$1000="OPA")*(UPPER(MAESTRO!$L$3:$L$1000)="CONFIRMADO")),ROWS($A$3:A227))),"")</f>
        <v/>
      </c>
      <c r="Q227" s="10" t="str">
        <f ca="1">IFERROR(INDEX(MAESTRO!Q:Q,_xludf.AGGREGATE(15,6,ROW(MAESTRO!$B$3:$B$1000)/((MAESTRO!$B$3:$B$1000="OPA")*(UPPER(MAESTRO!$L$3:$L$1000)="CONFIRMADO")),ROWS($A$3:A227))),"")</f>
        <v/>
      </c>
      <c r="R227" s="10" t="str">
        <f ca="1">IFERROR(INDEX(MAESTRO!R:R,_xludf.AGGREGATE(15,6,ROW(MAESTRO!$B$3:$B$1000)/((MAESTRO!$B$3:$B$1000="OPA")*(UPPER(MAESTRO!$L$3:$L$1000)="CONFIRMADO")),ROWS($A$3:A227))),"")</f>
        <v/>
      </c>
      <c r="S227" s="10" t="str">
        <f ca="1">IFERROR(INDEX(MAESTRO!S:S,_xludf.AGGREGATE(15,6,ROW(MAESTRO!$B$3:$B$1000)/((MAESTRO!$B$3:$B$1000="OPA")*(UPPER(MAESTRO!$L$3:$L$1000)="CONFIRMADO")),ROWS($A$3:A227))),"")</f>
        <v/>
      </c>
      <c r="T227" s="10" t="str">
        <f ca="1">IFERROR(INDEX(MAESTRO!T:T,_xludf.AGGREGATE(15,6,ROW(MAESTRO!$B$3:$B$1000)/((MAESTRO!$B$3:$B$1000="OPA")*(UPPER(MAESTRO!$L$3:$L$1000)="CONFIRMADO")),ROWS($A$3:A227))),"")</f>
        <v/>
      </c>
      <c r="U227" s="10" t="str">
        <f ca="1">IFERROR(INDEX(MAESTRO!U:U,_xludf.AGGREGATE(15,6,ROW(MAESTRO!$B$3:$B$1000)/((MAESTRO!$B$3:$B$1000="OPA")*(UPPER(MAESTRO!$L$3:$L$1000)="CONFIRMADO")),ROWS($A$3:A227))),"")</f>
        <v/>
      </c>
      <c r="V227" s="10" t="str">
        <f ca="1">IFERROR(INDEX(MAESTRO!V:V,_xludf.AGGREGATE(15,6,ROW(MAESTRO!$B$3:$B$1000)/((MAESTRO!$B$3:$B$1000="OPA")*(UPPER(MAESTRO!$L$3:$L$1000)="CONFIRMADO")),ROWS($A$3:A227))),"")</f>
        <v/>
      </c>
      <c r="W227" s="10" t="str">
        <f ca="1">IFERROR(INDEX(MAESTRO!W:W,_xludf.AGGREGATE(15,6,ROW(MAESTRO!$B$3:$B$1000)/((MAESTRO!$B$3:$B$1000="OPA")*(UPPER(MAESTRO!$L$3:$L$1000)="CONFIRMADO")),ROWS($A$3:A227))),"")</f>
        <v/>
      </c>
      <c r="X227" s="10" t="str">
        <f ca="1">IFERROR(INDEX(MAESTRO!X:X,_xludf.AGGREGATE(15,6,ROW(MAESTRO!$B$3:$B$1000)/((MAESTRO!$B$3:$B$1000="OPA")*(UPPER(MAESTRO!$L$3:$L$1000)="CONFIRMADO")),ROWS($A$3:A227))),"")</f>
        <v/>
      </c>
    </row>
    <row r="228" spans="1:24" ht="22.05" customHeight="1">
      <c r="A228" s="27" t="str">
        <f ca="1">IFERROR(INDEX(MAESTRO!A:A,_xludf.AGGREGATE(15,6,ROW(MAESTRO!$B$3:$B$1000)/((MAESTRO!$B$3:$B$1000="OPA")*(UPPER(MAESTRO!$L$3:$L$1000)="CONFIRMADO")),ROWS($A$3:A228))),"")</f>
        <v/>
      </c>
      <c r="B228" s="27" t="str">
        <f ca="1">IFERROR(INDEX(MAESTRO!B:B,_xludf.AGGREGATE(15,6,ROW(MAESTRO!$B$3:$B$1000)/((MAESTRO!$B$3:$B$1000="OPA")*(UPPER(MAESTRO!$L$3:$L$1000)="CONFIRMADO")),ROWS($A$3:A228))),"")</f>
        <v/>
      </c>
      <c r="C228" s="27" t="str">
        <f ca="1">IFERROR(INDEX(MAESTRO!C:C,_xludf.AGGREGATE(15,6,ROW(MAESTRO!$B$3:$B$1000)/((MAESTRO!$B$3:$B$1000="OPA")*(UPPER(MAESTRO!$L$3:$L$1000)="CONFIRMADO")),ROWS($A$3:A228))),"")</f>
        <v/>
      </c>
      <c r="D228" s="27" t="str">
        <f ca="1">IFERROR(INDEX(MAESTRO!D:D,_xludf.AGGREGATE(15,6,ROW(MAESTRO!$B$3:$B$1000)/((MAESTRO!$B$3:$B$1000="OPA")*(UPPER(MAESTRO!$L$3:$L$1000)="CONFIRMADO")),ROWS($A$3:A228))),"")</f>
        <v/>
      </c>
      <c r="E228" s="27" t="str">
        <f ca="1">IFERROR(INDEX(MAESTRO!E:E,_xludf.AGGREGATE(15,6,ROW(MAESTRO!$B$3:$B$1000)/((MAESTRO!$B$3:$B$1000="OPA")*(UPPER(MAESTRO!$L$3:$L$1000)="CONFIRMADO")),ROWS($A$3:A228))),"")</f>
        <v/>
      </c>
      <c r="F228" s="27" t="str">
        <f ca="1">IFERROR(INDEX(MAESTRO!F:F,_xludf.AGGREGATE(15,6,ROW(MAESTRO!$B$3:$B$1000)/((MAESTRO!$B$3:$B$1000="OPA")*(UPPER(MAESTRO!$L$3:$L$1000)="CONFIRMADO")),ROWS($A$3:A228))),"")</f>
        <v/>
      </c>
      <c r="G228" s="27" t="str">
        <f ca="1">IFERROR(INDEX(MAESTRO!G:G,_xludf.AGGREGATE(15,6,ROW(MAESTRO!$B$3:$B$1000)/((MAESTRO!$B$3:$B$1000="OPA")*(UPPER(MAESTRO!$L$3:$L$1000)="CONFIRMADO")),ROWS($A$3:A228))),"")</f>
        <v/>
      </c>
      <c r="H228" s="27" t="str">
        <f ca="1">IFERROR(INDEX(MAESTRO!H:H,_xludf.AGGREGATE(15,6,ROW(MAESTRO!$B$3:$B$1000)/((MAESTRO!$B$3:$B$1000="OPA")*(UPPER(MAESTRO!$L$3:$L$1000)="CONFIRMADO")),ROWS($A$3:A228))),"")</f>
        <v/>
      </c>
      <c r="I228" s="27" t="str">
        <f ca="1">IFERROR(INDEX(MAESTRO!I:I,_xludf.AGGREGATE(15,6,ROW(MAESTRO!$B$3:$B$1000)/((MAESTRO!$B$3:$B$1000="OPA")*(UPPER(MAESTRO!$L$3:$L$1000)="CONFIRMADO")),ROWS($A$3:A228))),"")</f>
        <v/>
      </c>
      <c r="J228" s="27" t="str">
        <f ca="1">IFERROR(INDEX(MAESTRO!J:J,_xludf.AGGREGATE(15,6,ROW(MAESTRO!$B$3:$B$1000)/((MAESTRO!$B$3:$B$1000="OPA")*(UPPER(MAESTRO!$L$3:$L$1000)="CONFIRMADO")),ROWS($A$3:A228))),"")</f>
        <v/>
      </c>
      <c r="K228" s="27" t="str">
        <f ca="1">IFERROR(INDEX(MAESTRO!K:K,_xludf.AGGREGATE(15,6,ROW(MAESTRO!$B$3:$B$1000)/((MAESTRO!$B$3:$B$1000="OPA")*(UPPER(MAESTRO!$L$3:$L$1000)="CONFIRMADO")),ROWS($A$3:A228))),"")</f>
        <v/>
      </c>
      <c r="L228" s="27" t="str">
        <f ca="1">IFERROR(INDEX(MAESTRO!L:L,_xludf.AGGREGATE(15,6,ROW(MAESTRO!$B$3:$B$1000)/((MAESTRO!$B$3:$B$1000="OPA")*(UPPER(MAESTRO!$L$3:$L$1000)="CONFIRMADO")),ROWS($A$3:A228))),"")</f>
        <v/>
      </c>
      <c r="M228" s="27" t="str">
        <f ca="1">IFERROR(INDEX(MAESTRO!M:M,_xludf.AGGREGATE(15,6,ROW(MAESTRO!$B$3:$B$1000)/((MAESTRO!$B$3:$B$1000="OPA")*(UPPER(MAESTRO!$L$3:$L$1000)="CONFIRMADO")),ROWS($A$3:A228))),"")</f>
        <v/>
      </c>
      <c r="N228" s="27" t="str">
        <f ca="1">IFERROR(INDEX(MAESTRO!N:N,_xludf.AGGREGATE(15,6,ROW(MAESTRO!$B$3:$B$1000)/((MAESTRO!$B$3:$B$1000="OPA")*(UPPER(MAESTRO!$L$3:$L$1000)="CONFIRMADO")),ROWS($A$3:A228))),"")</f>
        <v/>
      </c>
      <c r="O228" s="27" t="str">
        <f ca="1">IFERROR(INDEX(MAESTRO!O:O,_xludf.AGGREGATE(15,6,ROW(MAESTRO!$B$3:$B$1000)/((MAESTRO!$B$3:$B$1000="OPA")*(UPPER(MAESTRO!$L$3:$L$1000)="CONFIRMADO")),ROWS($A$3:A228))),"")</f>
        <v/>
      </c>
      <c r="P228" s="27" t="str">
        <f ca="1">IFERROR(INDEX(MAESTRO!P:P,_xludf.AGGREGATE(15,6,ROW(MAESTRO!$B$3:$B$1000)/((MAESTRO!$B$3:$B$1000="OPA")*(UPPER(MAESTRO!$L$3:$L$1000)="CONFIRMADO")),ROWS($A$3:A228))),"")</f>
        <v/>
      </c>
      <c r="Q228" s="27" t="str">
        <f ca="1">IFERROR(INDEX(MAESTRO!Q:Q,_xludf.AGGREGATE(15,6,ROW(MAESTRO!$B$3:$B$1000)/((MAESTRO!$B$3:$B$1000="OPA")*(UPPER(MAESTRO!$L$3:$L$1000)="CONFIRMADO")),ROWS($A$3:A228))),"")</f>
        <v/>
      </c>
      <c r="R228" s="27" t="str">
        <f ca="1">IFERROR(INDEX(MAESTRO!R:R,_xludf.AGGREGATE(15,6,ROW(MAESTRO!$B$3:$B$1000)/((MAESTRO!$B$3:$B$1000="OPA")*(UPPER(MAESTRO!$L$3:$L$1000)="CONFIRMADO")),ROWS($A$3:A228))),"")</f>
        <v/>
      </c>
      <c r="S228" s="27" t="str">
        <f ca="1">IFERROR(INDEX(MAESTRO!S:S,_xludf.AGGREGATE(15,6,ROW(MAESTRO!$B$3:$B$1000)/((MAESTRO!$B$3:$B$1000="OPA")*(UPPER(MAESTRO!$L$3:$L$1000)="CONFIRMADO")),ROWS($A$3:A228))),"")</f>
        <v/>
      </c>
      <c r="T228" s="27" t="str">
        <f ca="1">IFERROR(INDEX(MAESTRO!T:T,_xludf.AGGREGATE(15,6,ROW(MAESTRO!$B$3:$B$1000)/((MAESTRO!$B$3:$B$1000="OPA")*(UPPER(MAESTRO!$L$3:$L$1000)="CONFIRMADO")),ROWS($A$3:A228))),"")</f>
        <v/>
      </c>
      <c r="U228" s="27" t="str">
        <f ca="1">IFERROR(INDEX(MAESTRO!U:U,_xludf.AGGREGATE(15,6,ROW(MAESTRO!$B$3:$B$1000)/((MAESTRO!$B$3:$B$1000="OPA")*(UPPER(MAESTRO!$L$3:$L$1000)="CONFIRMADO")),ROWS($A$3:A228))),"")</f>
        <v/>
      </c>
      <c r="V228" s="27" t="str">
        <f ca="1">IFERROR(INDEX(MAESTRO!V:V,_xludf.AGGREGATE(15,6,ROW(MAESTRO!$B$3:$B$1000)/((MAESTRO!$B$3:$B$1000="OPA")*(UPPER(MAESTRO!$L$3:$L$1000)="CONFIRMADO")),ROWS($A$3:A228))),"")</f>
        <v/>
      </c>
      <c r="W228" s="27" t="str">
        <f ca="1">IFERROR(INDEX(MAESTRO!W:W,_xludf.AGGREGATE(15,6,ROW(MAESTRO!$B$3:$B$1000)/((MAESTRO!$B$3:$B$1000="OPA")*(UPPER(MAESTRO!$L$3:$L$1000)="CONFIRMADO")),ROWS($A$3:A228))),"")</f>
        <v/>
      </c>
      <c r="X228" s="27" t="str">
        <f ca="1">IFERROR(INDEX(MAESTRO!X:X,_xludf.AGGREGATE(15,6,ROW(MAESTRO!$B$3:$B$1000)/((MAESTRO!$B$3:$B$1000="OPA")*(UPPER(MAESTRO!$L$3:$L$1000)="CONFIRMADO")),ROWS($A$3:A228))),"")</f>
        <v/>
      </c>
    </row>
    <row r="229" spans="1:24" ht="22.05" customHeight="1">
      <c r="A229" s="10" t="str">
        <f ca="1">IFERROR(INDEX(MAESTRO!A:A,_xludf.AGGREGATE(15,6,ROW(MAESTRO!$B$3:$B$1000)/((MAESTRO!$B$3:$B$1000="OPA")*(UPPER(MAESTRO!$L$3:$L$1000)="CONFIRMADO")),ROWS($A$3:A229))),"")</f>
        <v/>
      </c>
      <c r="B229" s="10" t="str">
        <f ca="1">IFERROR(INDEX(MAESTRO!B:B,_xludf.AGGREGATE(15,6,ROW(MAESTRO!$B$3:$B$1000)/((MAESTRO!$B$3:$B$1000="OPA")*(UPPER(MAESTRO!$L$3:$L$1000)="CONFIRMADO")),ROWS($A$3:A229))),"")</f>
        <v/>
      </c>
      <c r="C229" s="10" t="str">
        <f ca="1">IFERROR(INDEX(MAESTRO!C:C,_xludf.AGGREGATE(15,6,ROW(MAESTRO!$B$3:$B$1000)/((MAESTRO!$B$3:$B$1000="OPA")*(UPPER(MAESTRO!$L$3:$L$1000)="CONFIRMADO")),ROWS($A$3:A229))),"")</f>
        <v/>
      </c>
      <c r="D229" s="10" t="str">
        <f ca="1">IFERROR(INDEX(MAESTRO!D:D,_xludf.AGGREGATE(15,6,ROW(MAESTRO!$B$3:$B$1000)/((MAESTRO!$B$3:$B$1000="OPA")*(UPPER(MAESTRO!$L$3:$L$1000)="CONFIRMADO")),ROWS($A$3:A229))),"")</f>
        <v/>
      </c>
      <c r="E229" s="10" t="str">
        <f ca="1">IFERROR(INDEX(MAESTRO!E:E,_xludf.AGGREGATE(15,6,ROW(MAESTRO!$B$3:$B$1000)/((MAESTRO!$B$3:$B$1000="OPA")*(UPPER(MAESTRO!$L$3:$L$1000)="CONFIRMADO")),ROWS($A$3:A229))),"")</f>
        <v/>
      </c>
      <c r="F229" s="10" t="str">
        <f ca="1">IFERROR(INDEX(MAESTRO!F:F,_xludf.AGGREGATE(15,6,ROW(MAESTRO!$B$3:$B$1000)/((MAESTRO!$B$3:$B$1000="OPA")*(UPPER(MAESTRO!$L$3:$L$1000)="CONFIRMADO")),ROWS($A$3:A229))),"")</f>
        <v/>
      </c>
      <c r="G229" s="10" t="str">
        <f ca="1">IFERROR(INDEX(MAESTRO!G:G,_xludf.AGGREGATE(15,6,ROW(MAESTRO!$B$3:$B$1000)/((MAESTRO!$B$3:$B$1000="OPA")*(UPPER(MAESTRO!$L$3:$L$1000)="CONFIRMADO")),ROWS($A$3:A229))),"")</f>
        <v/>
      </c>
      <c r="H229" s="10" t="str">
        <f ca="1">IFERROR(INDEX(MAESTRO!H:H,_xludf.AGGREGATE(15,6,ROW(MAESTRO!$B$3:$B$1000)/((MAESTRO!$B$3:$B$1000="OPA")*(UPPER(MAESTRO!$L$3:$L$1000)="CONFIRMADO")),ROWS($A$3:A229))),"")</f>
        <v/>
      </c>
      <c r="I229" s="10" t="str">
        <f ca="1">IFERROR(INDEX(MAESTRO!I:I,_xludf.AGGREGATE(15,6,ROW(MAESTRO!$B$3:$B$1000)/((MAESTRO!$B$3:$B$1000="OPA")*(UPPER(MAESTRO!$L$3:$L$1000)="CONFIRMADO")),ROWS($A$3:A229))),"")</f>
        <v/>
      </c>
      <c r="J229" s="10" t="str">
        <f ca="1">IFERROR(INDEX(MAESTRO!J:J,_xludf.AGGREGATE(15,6,ROW(MAESTRO!$B$3:$B$1000)/((MAESTRO!$B$3:$B$1000="OPA")*(UPPER(MAESTRO!$L$3:$L$1000)="CONFIRMADO")),ROWS($A$3:A229))),"")</f>
        <v/>
      </c>
      <c r="K229" s="10" t="str">
        <f ca="1">IFERROR(INDEX(MAESTRO!K:K,_xludf.AGGREGATE(15,6,ROW(MAESTRO!$B$3:$B$1000)/((MAESTRO!$B$3:$B$1000="OPA")*(UPPER(MAESTRO!$L$3:$L$1000)="CONFIRMADO")),ROWS($A$3:A229))),"")</f>
        <v/>
      </c>
      <c r="L229" s="10" t="str">
        <f ca="1">IFERROR(INDEX(MAESTRO!L:L,_xludf.AGGREGATE(15,6,ROW(MAESTRO!$B$3:$B$1000)/((MAESTRO!$B$3:$B$1000="OPA")*(UPPER(MAESTRO!$L$3:$L$1000)="CONFIRMADO")),ROWS($A$3:A229))),"")</f>
        <v/>
      </c>
      <c r="M229" s="10" t="str">
        <f ca="1">IFERROR(INDEX(MAESTRO!M:M,_xludf.AGGREGATE(15,6,ROW(MAESTRO!$B$3:$B$1000)/((MAESTRO!$B$3:$B$1000="OPA")*(UPPER(MAESTRO!$L$3:$L$1000)="CONFIRMADO")),ROWS($A$3:A229))),"")</f>
        <v/>
      </c>
      <c r="N229" s="10" t="str">
        <f ca="1">IFERROR(INDEX(MAESTRO!N:N,_xludf.AGGREGATE(15,6,ROW(MAESTRO!$B$3:$B$1000)/((MAESTRO!$B$3:$B$1000="OPA")*(UPPER(MAESTRO!$L$3:$L$1000)="CONFIRMADO")),ROWS($A$3:A229))),"")</f>
        <v/>
      </c>
      <c r="O229" s="10" t="str">
        <f ca="1">IFERROR(INDEX(MAESTRO!O:O,_xludf.AGGREGATE(15,6,ROW(MAESTRO!$B$3:$B$1000)/((MAESTRO!$B$3:$B$1000="OPA")*(UPPER(MAESTRO!$L$3:$L$1000)="CONFIRMADO")),ROWS($A$3:A229))),"")</f>
        <v/>
      </c>
      <c r="P229" s="10" t="str">
        <f ca="1">IFERROR(INDEX(MAESTRO!P:P,_xludf.AGGREGATE(15,6,ROW(MAESTRO!$B$3:$B$1000)/((MAESTRO!$B$3:$B$1000="OPA")*(UPPER(MAESTRO!$L$3:$L$1000)="CONFIRMADO")),ROWS($A$3:A229))),"")</f>
        <v/>
      </c>
      <c r="Q229" s="10" t="str">
        <f ca="1">IFERROR(INDEX(MAESTRO!Q:Q,_xludf.AGGREGATE(15,6,ROW(MAESTRO!$B$3:$B$1000)/((MAESTRO!$B$3:$B$1000="OPA")*(UPPER(MAESTRO!$L$3:$L$1000)="CONFIRMADO")),ROWS($A$3:A229))),"")</f>
        <v/>
      </c>
      <c r="R229" s="10" t="str">
        <f ca="1">IFERROR(INDEX(MAESTRO!R:R,_xludf.AGGREGATE(15,6,ROW(MAESTRO!$B$3:$B$1000)/((MAESTRO!$B$3:$B$1000="OPA")*(UPPER(MAESTRO!$L$3:$L$1000)="CONFIRMADO")),ROWS($A$3:A229))),"")</f>
        <v/>
      </c>
      <c r="S229" s="10" t="str">
        <f ca="1">IFERROR(INDEX(MAESTRO!S:S,_xludf.AGGREGATE(15,6,ROW(MAESTRO!$B$3:$B$1000)/((MAESTRO!$B$3:$B$1000="OPA")*(UPPER(MAESTRO!$L$3:$L$1000)="CONFIRMADO")),ROWS($A$3:A229))),"")</f>
        <v/>
      </c>
      <c r="T229" s="10" t="str">
        <f ca="1">IFERROR(INDEX(MAESTRO!T:T,_xludf.AGGREGATE(15,6,ROW(MAESTRO!$B$3:$B$1000)/((MAESTRO!$B$3:$B$1000="OPA")*(UPPER(MAESTRO!$L$3:$L$1000)="CONFIRMADO")),ROWS($A$3:A229))),"")</f>
        <v/>
      </c>
      <c r="U229" s="10" t="str">
        <f ca="1">IFERROR(INDEX(MAESTRO!U:U,_xludf.AGGREGATE(15,6,ROW(MAESTRO!$B$3:$B$1000)/((MAESTRO!$B$3:$B$1000="OPA")*(UPPER(MAESTRO!$L$3:$L$1000)="CONFIRMADO")),ROWS($A$3:A229))),"")</f>
        <v/>
      </c>
      <c r="V229" s="10" t="str">
        <f ca="1">IFERROR(INDEX(MAESTRO!V:V,_xludf.AGGREGATE(15,6,ROW(MAESTRO!$B$3:$B$1000)/((MAESTRO!$B$3:$B$1000="OPA")*(UPPER(MAESTRO!$L$3:$L$1000)="CONFIRMADO")),ROWS($A$3:A229))),"")</f>
        <v/>
      </c>
      <c r="W229" s="10" t="str">
        <f ca="1">IFERROR(INDEX(MAESTRO!W:W,_xludf.AGGREGATE(15,6,ROW(MAESTRO!$B$3:$B$1000)/((MAESTRO!$B$3:$B$1000="OPA")*(UPPER(MAESTRO!$L$3:$L$1000)="CONFIRMADO")),ROWS($A$3:A229))),"")</f>
        <v/>
      </c>
      <c r="X229" s="10" t="str">
        <f ca="1">IFERROR(INDEX(MAESTRO!X:X,_xludf.AGGREGATE(15,6,ROW(MAESTRO!$B$3:$B$1000)/((MAESTRO!$B$3:$B$1000="OPA")*(UPPER(MAESTRO!$L$3:$L$1000)="CONFIRMADO")),ROWS($A$3:A229))),"")</f>
        <v/>
      </c>
    </row>
    <row r="230" spans="1:24" ht="22.05" customHeight="1">
      <c r="A230" s="27" t="str">
        <f ca="1">IFERROR(INDEX(MAESTRO!A:A,_xludf.AGGREGATE(15,6,ROW(MAESTRO!$B$3:$B$1000)/((MAESTRO!$B$3:$B$1000="OPA")*(UPPER(MAESTRO!$L$3:$L$1000)="CONFIRMADO")),ROWS($A$3:A230))),"")</f>
        <v/>
      </c>
      <c r="B230" s="27" t="str">
        <f ca="1">IFERROR(INDEX(MAESTRO!B:B,_xludf.AGGREGATE(15,6,ROW(MAESTRO!$B$3:$B$1000)/((MAESTRO!$B$3:$B$1000="OPA")*(UPPER(MAESTRO!$L$3:$L$1000)="CONFIRMADO")),ROWS($A$3:A230))),"")</f>
        <v/>
      </c>
      <c r="C230" s="27" t="str">
        <f ca="1">IFERROR(INDEX(MAESTRO!C:C,_xludf.AGGREGATE(15,6,ROW(MAESTRO!$B$3:$B$1000)/((MAESTRO!$B$3:$B$1000="OPA")*(UPPER(MAESTRO!$L$3:$L$1000)="CONFIRMADO")),ROWS($A$3:A230))),"")</f>
        <v/>
      </c>
      <c r="D230" s="27" t="str">
        <f ca="1">IFERROR(INDEX(MAESTRO!D:D,_xludf.AGGREGATE(15,6,ROW(MAESTRO!$B$3:$B$1000)/((MAESTRO!$B$3:$B$1000="OPA")*(UPPER(MAESTRO!$L$3:$L$1000)="CONFIRMADO")),ROWS($A$3:A230))),"")</f>
        <v/>
      </c>
      <c r="E230" s="27" t="str">
        <f ca="1">IFERROR(INDEX(MAESTRO!E:E,_xludf.AGGREGATE(15,6,ROW(MAESTRO!$B$3:$B$1000)/((MAESTRO!$B$3:$B$1000="OPA")*(UPPER(MAESTRO!$L$3:$L$1000)="CONFIRMADO")),ROWS($A$3:A230))),"")</f>
        <v/>
      </c>
      <c r="F230" s="27" t="str">
        <f ca="1">IFERROR(INDEX(MAESTRO!F:F,_xludf.AGGREGATE(15,6,ROW(MAESTRO!$B$3:$B$1000)/((MAESTRO!$B$3:$B$1000="OPA")*(UPPER(MAESTRO!$L$3:$L$1000)="CONFIRMADO")),ROWS($A$3:A230))),"")</f>
        <v/>
      </c>
      <c r="G230" s="27" t="str">
        <f ca="1">IFERROR(INDEX(MAESTRO!G:G,_xludf.AGGREGATE(15,6,ROW(MAESTRO!$B$3:$B$1000)/((MAESTRO!$B$3:$B$1000="OPA")*(UPPER(MAESTRO!$L$3:$L$1000)="CONFIRMADO")),ROWS($A$3:A230))),"")</f>
        <v/>
      </c>
      <c r="H230" s="27" t="str">
        <f ca="1">IFERROR(INDEX(MAESTRO!H:H,_xludf.AGGREGATE(15,6,ROW(MAESTRO!$B$3:$B$1000)/((MAESTRO!$B$3:$B$1000="OPA")*(UPPER(MAESTRO!$L$3:$L$1000)="CONFIRMADO")),ROWS($A$3:A230))),"")</f>
        <v/>
      </c>
      <c r="I230" s="27" t="str">
        <f ca="1">IFERROR(INDEX(MAESTRO!I:I,_xludf.AGGREGATE(15,6,ROW(MAESTRO!$B$3:$B$1000)/((MAESTRO!$B$3:$B$1000="OPA")*(UPPER(MAESTRO!$L$3:$L$1000)="CONFIRMADO")),ROWS($A$3:A230))),"")</f>
        <v/>
      </c>
      <c r="J230" s="27" t="str">
        <f ca="1">IFERROR(INDEX(MAESTRO!J:J,_xludf.AGGREGATE(15,6,ROW(MAESTRO!$B$3:$B$1000)/((MAESTRO!$B$3:$B$1000="OPA")*(UPPER(MAESTRO!$L$3:$L$1000)="CONFIRMADO")),ROWS($A$3:A230))),"")</f>
        <v/>
      </c>
      <c r="K230" s="27" t="str">
        <f ca="1">IFERROR(INDEX(MAESTRO!K:K,_xludf.AGGREGATE(15,6,ROW(MAESTRO!$B$3:$B$1000)/((MAESTRO!$B$3:$B$1000="OPA")*(UPPER(MAESTRO!$L$3:$L$1000)="CONFIRMADO")),ROWS($A$3:A230))),"")</f>
        <v/>
      </c>
      <c r="L230" s="27" t="str">
        <f ca="1">IFERROR(INDEX(MAESTRO!L:L,_xludf.AGGREGATE(15,6,ROW(MAESTRO!$B$3:$B$1000)/((MAESTRO!$B$3:$B$1000="OPA")*(UPPER(MAESTRO!$L$3:$L$1000)="CONFIRMADO")),ROWS($A$3:A230))),"")</f>
        <v/>
      </c>
      <c r="M230" s="27" t="str">
        <f ca="1">IFERROR(INDEX(MAESTRO!M:M,_xludf.AGGREGATE(15,6,ROW(MAESTRO!$B$3:$B$1000)/((MAESTRO!$B$3:$B$1000="OPA")*(UPPER(MAESTRO!$L$3:$L$1000)="CONFIRMADO")),ROWS($A$3:A230))),"")</f>
        <v/>
      </c>
      <c r="N230" s="27" t="str">
        <f ca="1">IFERROR(INDEX(MAESTRO!N:N,_xludf.AGGREGATE(15,6,ROW(MAESTRO!$B$3:$B$1000)/((MAESTRO!$B$3:$B$1000="OPA")*(UPPER(MAESTRO!$L$3:$L$1000)="CONFIRMADO")),ROWS($A$3:A230))),"")</f>
        <v/>
      </c>
      <c r="O230" s="27" t="str">
        <f ca="1">IFERROR(INDEX(MAESTRO!O:O,_xludf.AGGREGATE(15,6,ROW(MAESTRO!$B$3:$B$1000)/((MAESTRO!$B$3:$B$1000="OPA")*(UPPER(MAESTRO!$L$3:$L$1000)="CONFIRMADO")),ROWS($A$3:A230))),"")</f>
        <v/>
      </c>
      <c r="P230" s="27" t="str">
        <f ca="1">IFERROR(INDEX(MAESTRO!P:P,_xludf.AGGREGATE(15,6,ROW(MAESTRO!$B$3:$B$1000)/((MAESTRO!$B$3:$B$1000="OPA")*(UPPER(MAESTRO!$L$3:$L$1000)="CONFIRMADO")),ROWS($A$3:A230))),"")</f>
        <v/>
      </c>
      <c r="Q230" s="27" t="str">
        <f ca="1">IFERROR(INDEX(MAESTRO!Q:Q,_xludf.AGGREGATE(15,6,ROW(MAESTRO!$B$3:$B$1000)/((MAESTRO!$B$3:$B$1000="OPA")*(UPPER(MAESTRO!$L$3:$L$1000)="CONFIRMADO")),ROWS($A$3:A230))),"")</f>
        <v/>
      </c>
      <c r="R230" s="27" t="str">
        <f ca="1">IFERROR(INDEX(MAESTRO!R:R,_xludf.AGGREGATE(15,6,ROW(MAESTRO!$B$3:$B$1000)/((MAESTRO!$B$3:$B$1000="OPA")*(UPPER(MAESTRO!$L$3:$L$1000)="CONFIRMADO")),ROWS($A$3:A230))),"")</f>
        <v/>
      </c>
      <c r="S230" s="27" t="str">
        <f ca="1">IFERROR(INDEX(MAESTRO!S:S,_xludf.AGGREGATE(15,6,ROW(MAESTRO!$B$3:$B$1000)/((MAESTRO!$B$3:$B$1000="OPA")*(UPPER(MAESTRO!$L$3:$L$1000)="CONFIRMADO")),ROWS($A$3:A230))),"")</f>
        <v/>
      </c>
      <c r="T230" s="27" t="str">
        <f ca="1">IFERROR(INDEX(MAESTRO!T:T,_xludf.AGGREGATE(15,6,ROW(MAESTRO!$B$3:$B$1000)/((MAESTRO!$B$3:$B$1000="OPA")*(UPPER(MAESTRO!$L$3:$L$1000)="CONFIRMADO")),ROWS($A$3:A230))),"")</f>
        <v/>
      </c>
      <c r="U230" s="27" t="str">
        <f ca="1">IFERROR(INDEX(MAESTRO!U:U,_xludf.AGGREGATE(15,6,ROW(MAESTRO!$B$3:$B$1000)/((MAESTRO!$B$3:$B$1000="OPA")*(UPPER(MAESTRO!$L$3:$L$1000)="CONFIRMADO")),ROWS($A$3:A230))),"")</f>
        <v/>
      </c>
      <c r="V230" s="27" t="str">
        <f ca="1">IFERROR(INDEX(MAESTRO!V:V,_xludf.AGGREGATE(15,6,ROW(MAESTRO!$B$3:$B$1000)/((MAESTRO!$B$3:$B$1000="OPA")*(UPPER(MAESTRO!$L$3:$L$1000)="CONFIRMADO")),ROWS($A$3:A230))),"")</f>
        <v/>
      </c>
      <c r="W230" s="27" t="str">
        <f ca="1">IFERROR(INDEX(MAESTRO!W:W,_xludf.AGGREGATE(15,6,ROW(MAESTRO!$B$3:$B$1000)/((MAESTRO!$B$3:$B$1000="OPA")*(UPPER(MAESTRO!$L$3:$L$1000)="CONFIRMADO")),ROWS($A$3:A230))),"")</f>
        <v/>
      </c>
      <c r="X230" s="27" t="str">
        <f ca="1">IFERROR(INDEX(MAESTRO!X:X,_xludf.AGGREGATE(15,6,ROW(MAESTRO!$B$3:$B$1000)/((MAESTRO!$B$3:$B$1000="OPA")*(UPPER(MAESTRO!$L$3:$L$1000)="CONFIRMADO")),ROWS($A$3:A230))),"")</f>
        <v/>
      </c>
    </row>
    <row r="231" spans="1:24" ht="22.05" customHeight="1">
      <c r="A231" s="10" t="str">
        <f ca="1">IFERROR(INDEX(MAESTRO!A:A,_xludf.AGGREGATE(15,6,ROW(MAESTRO!$B$3:$B$1000)/((MAESTRO!$B$3:$B$1000="OPA")*(UPPER(MAESTRO!$L$3:$L$1000)="CONFIRMADO")),ROWS($A$3:A231))),"")</f>
        <v/>
      </c>
      <c r="B231" s="10" t="str">
        <f ca="1">IFERROR(INDEX(MAESTRO!B:B,_xludf.AGGREGATE(15,6,ROW(MAESTRO!$B$3:$B$1000)/((MAESTRO!$B$3:$B$1000="OPA")*(UPPER(MAESTRO!$L$3:$L$1000)="CONFIRMADO")),ROWS($A$3:A231))),"")</f>
        <v/>
      </c>
      <c r="C231" s="10" t="str">
        <f ca="1">IFERROR(INDEX(MAESTRO!C:C,_xludf.AGGREGATE(15,6,ROW(MAESTRO!$B$3:$B$1000)/((MAESTRO!$B$3:$B$1000="OPA")*(UPPER(MAESTRO!$L$3:$L$1000)="CONFIRMADO")),ROWS($A$3:A231))),"")</f>
        <v/>
      </c>
      <c r="D231" s="10" t="str">
        <f ca="1">IFERROR(INDEX(MAESTRO!D:D,_xludf.AGGREGATE(15,6,ROW(MAESTRO!$B$3:$B$1000)/((MAESTRO!$B$3:$B$1000="OPA")*(UPPER(MAESTRO!$L$3:$L$1000)="CONFIRMADO")),ROWS($A$3:A231))),"")</f>
        <v/>
      </c>
      <c r="E231" s="10" t="str">
        <f ca="1">IFERROR(INDEX(MAESTRO!E:E,_xludf.AGGREGATE(15,6,ROW(MAESTRO!$B$3:$B$1000)/((MAESTRO!$B$3:$B$1000="OPA")*(UPPER(MAESTRO!$L$3:$L$1000)="CONFIRMADO")),ROWS($A$3:A231))),"")</f>
        <v/>
      </c>
      <c r="F231" s="10" t="str">
        <f ca="1">IFERROR(INDEX(MAESTRO!F:F,_xludf.AGGREGATE(15,6,ROW(MAESTRO!$B$3:$B$1000)/((MAESTRO!$B$3:$B$1000="OPA")*(UPPER(MAESTRO!$L$3:$L$1000)="CONFIRMADO")),ROWS($A$3:A231))),"")</f>
        <v/>
      </c>
      <c r="G231" s="10" t="str">
        <f ca="1">IFERROR(INDEX(MAESTRO!G:G,_xludf.AGGREGATE(15,6,ROW(MAESTRO!$B$3:$B$1000)/((MAESTRO!$B$3:$B$1000="OPA")*(UPPER(MAESTRO!$L$3:$L$1000)="CONFIRMADO")),ROWS($A$3:A231))),"")</f>
        <v/>
      </c>
      <c r="H231" s="10" t="str">
        <f ca="1">IFERROR(INDEX(MAESTRO!H:H,_xludf.AGGREGATE(15,6,ROW(MAESTRO!$B$3:$B$1000)/((MAESTRO!$B$3:$B$1000="OPA")*(UPPER(MAESTRO!$L$3:$L$1000)="CONFIRMADO")),ROWS($A$3:A231))),"")</f>
        <v/>
      </c>
      <c r="I231" s="10" t="str">
        <f ca="1">IFERROR(INDEX(MAESTRO!I:I,_xludf.AGGREGATE(15,6,ROW(MAESTRO!$B$3:$B$1000)/((MAESTRO!$B$3:$B$1000="OPA")*(UPPER(MAESTRO!$L$3:$L$1000)="CONFIRMADO")),ROWS($A$3:A231))),"")</f>
        <v/>
      </c>
      <c r="J231" s="10" t="str">
        <f ca="1">IFERROR(INDEX(MAESTRO!J:J,_xludf.AGGREGATE(15,6,ROW(MAESTRO!$B$3:$B$1000)/((MAESTRO!$B$3:$B$1000="OPA")*(UPPER(MAESTRO!$L$3:$L$1000)="CONFIRMADO")),ROWS($A$3:A231))),"")</f>
        <v/>
      </c>
      <c r="K231" s="10" t="str">
        <f ca="1">IFERROR(INDEX(MAESTRO!K:K,_xludf.AGGREGATE(15,6,ROW(MAESTRO!$B$3:$B$1000)/((MAESTRO!$B$3:$B$1000="OPA")*(UPPER(MAESTRO!$L$3:$L$1000)="CONFIRMADO")),ROWS($A$3:A231))),"")</f>
        <v/>
      </c>
      <c r="L231" s="10" t="str">
        <f ca="1">IFERROR(INDEX(MAESTRO!L:L,_xludf.AGGREGATE(15,6,ROW(MAESTRO!$B$3:$B$1000)/((MAESTRO!$B$3:$B$1000="OPA")*(UPPER(MAESTRO!$L$3:$L$1000)="CONFIRMADO")),ROWS($A$3:A231))),"")</f>
        <v/>
      </c>
      <c r="M231" s="10" t="str">
        <f ca="1">IFERROR(INDEX(MAESTRO!M:M,_xludf.AGGREGATE(15,6,ROW(MAESTRO!$B$3:$B$1000)/((MAESTRO!$B$3:$B$1000="OPA")*(UPPER(MAESTRO!$L$3:$L$1000)="CONFIRMADO")),ROWS($A$3:A231))),"")</f>
        <v/>
      </c>
      <c r="N231" s="10" t="str">
        <f ca="1">IFERROR(INDEX(MAESTRO!N:N,_xludf.AGGREGATE(15,6,ROW(MAESTRO!$B$3:$B$1000)/((MAESTRO!$B$3:$B$1000="OPA")*(UPPER(MAESTRO!$L$3:$L$1000)="CONFIRMADO")),ROWS($A$3:A231))),"")</f>
        <v/>
      </c>
      <c r="O231" s="10" t="str">
        <f ca="1">IFERROR(INDEX(MAESTRO!O:O,_xludf.AGGREGATE(15,6,ROW(MAESTRO!$B$3:$B$1000)/((MAESTRO!$B$3:$B$1000="OPA")*(UPPER(MAESTRO!$L$3:$L$1000)="CONFIRMADO")),ROWS($A$3:A231))),"")</f>
        <v/>
      </c>
      <c r="P231" s="10" t="str">
        <f ca="1">IFERROR(INDEX(MAESTRO!P:P,_xludf.AGGREGATE(15,6,ROW(MAESTRO!$B$3:$B$1000)/((MAESTRO!$B$3:$B$1000="OPA")*(UPPER(MAESTRO!$L$3:$L$1000)="CONFIRMADO")),ROWS($A$3:A231))),"")</f>
        <v/>
      </c>
      <c r="Q231" s="10" t="str">
        <f ca="1">IFERROR(INDEX(MAESTRO!Q:Q,_xludf.AGGREGATE(15,6,ROW(MAESTRO!$B$3:$B$1000)/((MAESTRO!$B$3:$B$1000="OPA")*(UPPER(MAESTRO!$L$3:$L$1000)="CONFIRMADO")),ROWS($A$3:A231))),"")</f>
        <v/>
      </c>
      <c r="R231" s="10" t="str">
        <f ca="1">IFERROR(INDEX(MAESTRO!R:R,_xludf.AGGREGATE(15,6,ROW(MAESTRO!$B$3:$B$1000)/((MAESTRO!$B$3:$B$1000="OPA")*(UPPER(MAESTRO!$L$3:$L$1000)="CONFIRMADO")),ROWS($A$3:A231))),"")</f>
        <v/>
      </c>
      <c r="S231" s="10" t="str">
        <f ca="1">IFERROR(INDEX(MAESTRO!S:S,_xludf.AGGREGATE(15,6,ROW(MAESTRO!$B$3:$B$1000)/((MAESTRO!$B$3:$B$1000="OPA")*(UPPER(MAESTRO!$L$3:$L$1000)="CONFIRMADO")),ROWS($A$3:A231))),"")</f>
        <v/>
      </c>
      <c r="T231" s="10" t="str">
        <f ca="1">IFERROR(INDEX(MAESTRO!T:T,_xludf.AGGREGATE(15,6,ROW(MAESTRO!$B$3:$B$1000)/((MAESTRO!$B$3:$B$1000="OPA")*(UPPER(MAESTRO!$L$3:$L$1000)="CONFIRMADO")),ROWS($A$3:A231))),"")</f>
        <v/>
      </c>
      <c r="U231" s="10" t="str">
        <f ca="1">IFERROR(INDEX(MAESTRO!U:U,_xludf.AGGREGATE(15,6,ROW(MAESTRO!$B$3:$B$1000)/((MAESTRO!$B$3:$B$1000="OPA")*(UPPER(MAESTRO!$L$3:$L$1000)="CONFIRMADO")),ROWS($A$3:A231))),"")</f>
        <v/>
      </c>
      <c r="V231" s="10" t="str">
        <f ca="1">IFERROR(INDEX(MAESTRO!V:V,_xludf.AGGREGATE(15,6,ROW(MAESTRO!$B$3:$B$1000)/((MAESTRO!$B$3:$B$1000="OPA")*(UPPER(MAESTRO!$L$3:$L$1000)="CONFIRMADO")),ROWS($A$3:A231))),"")</f>
        <v/>
      </c>
      <c r="W231" s="10" t="str">
        <f ca="1">IFERROR(INDEX(MAESTRO!W:W,_xludf.AGGREGATE(15,6,ROW(MAESTRO!$B$3:$B$1000)/((MAESTRO!$B$3:$B$1000="OPA")*(UPPER(MAESTRO!$L$3:$L$1000)="CONFIRMADO")),ROWS($A$3:A231))),"")</f>
        <v/>
      </c>
      <c r="X231" s="10" t="str">
        <f ca="1">IFERROR(INDEX(MAESTRO!X:X,_xludf.AGGREGATE(15,6,ROW(MAESTRO!$B$3:$B$1000)/((MAESTRO!$B$3:$B$1000="OPA")*(UPPER(MAESTRO!$L$3:$L$1000)="CONFIRMADO")),ROWS($A$3:A231))),"")</f>
        <v/>
      </c>
    </row>
    <row r="232" spans="1:24" ht="22.05" customHeight="1">
      <c r="A232" s="27" t="str">
        <f ca="1">IFERROR(INDEX(MAESTRO!A:A,_xludf.AGGREGATE(15,6,ROW(MAESTRO!$B$3:$B$1000)/((MAESTRO!$B$3:$B$1000="OPA")*(UPPER(MAESTRO!$L$3:$L$1000)="CONFIRMADO")),ROWS($A$3:A232))),"")</f>
        <v/>
      </c>
      <c r="B232" s="27" t="str">
        <f ca="1">IFERROR(INDEX(MAESTRO!B:B,_xludf.AGGREGATE(15,6,ROW(MAESTRO!$B$3:$B$1000)/((MAESTRO!$B$3:$B$1000="OPA")*(UPPER(MAESTRO!$L$3:$L$1000)="CONFIRMADO")),ROWS($A$3:A232))),"")</f>
        <v/>
      </c>
      <c r="C232" s="27" t="str">
        <f ca="1">IFERROR(INDEX(MAESTRO!C:C,_xludf.AGGREGATE(15,6,ROW(MAESTRO!$B$3:$B$1000)/((MAESTRO!$B$3:$B$1000="OPA")*(UPPER(MAESTRO!$L$3:$L$1000)="CONFIRMADO")),ROWS($A$3:A232))),"")</f>
        <v/>
      </c>
      <c r="D232" s="27" t="str">
        <f ca="1">IFERROR(INDEX(MAESTRO!D:D,_xludf.AGGREGATE(15,6,ROW(MAESTRO!$B$3:$B$1000)/((MAESTRO!$B$3:$B$1000="OPA")*(UPPER(MAESTRO!$L$3:$L$1000)="CONFIRMADO")),ROWS($A$3:A232))),"")</f>
        <v/>
      </c>
      <c r="E232" s="27" t="str">
        <f ca="1">IFERROR(INDEX(MAESTRO!E:E,_xludf.AGGREGATE(15,6,ROW(MAESTRO!$B$3:$B$1000)/((MAESTRO!$B$3:$B$1000="OPA")*(UPPER(MAESTRO!$L$3:$L$1000)="CONFIRMADO")),ROWS($A$3:A232))),"")</f>
        <v/>
      </c>
      <c r="F232" s="27" t="str">
        <f ca="1">IFERROR(INDEX(MAESTRO!F:F,_xludf.AGGREGATE(15,6,ROW(MAESTRO!$B$3:$B$1000)/((MAESTRO!$B$3:$B$1000="OPA")*(UPPER(MAESTRO!$L$3:$L$1000)="CONFIRMADO")),ROWS($A$3:A232))),"")</f>
        <v/>
      </c>
      <c r="G232" s="27" t="str">
        <f ca="1">IFERROR(INDEX(MAESTRO!G:G,_xludf.AGGREGATE(15,6,ROW(MAESTRO!$B$3:$B$1000)/((MAESTRO!$B$3:$B$1000="OPA")*(UPPER(MAESTRO!$L$3:$L$1000)="CONFIRMADO")),ROWS($A$3:A232))),"")</f>
        <v/>
      </c>
      <c r="H232" s="27" t="str">
        <f ca="1">IFERROR(INDEX(MAESTRO!H:H,_xludf.AGGREGATE(15,6,ROW(MAESTRO!$B$3:$B$1000)/((MAESTRO!$B$3:$B$1000="OPA")*(UPPER(MAESTRO!$L$3:$L$1000)="CONFIRMADO")),ROWS($A$3:A232))),"")</f>
        <v/>
      </c>
      <c r="I232" s="27" t="str">
        <f ca="1">IFERROR(INDEX(MAESTRO!I:I,_xludf.AGGREGATE(15,6,ROW(MAESTRO!$B$3:$B$1000)/((MAESTRO!$B$3:$B$1000="OPA")*(UPPER(MAESTRO!$L$3:$L$1000)="CONFIRMADO")),ROWS($A$3:A232))),"")</f>
        <v/>
      </c>
      <c r="J232" s="27" t="str">
        <f ca="1">IFERROR(INDEX(MAESTRO!J:J,_xludf.AGGREGATE(15,6,ROW(MAESTRO!$B$3:$B$1000)/((MAESTRO!$B$3:$B$1000="OPA")*(UPPER(MAESTRO!$L$3:$L$1000)="CONFIRMADO")),ROWS($A$3:A232))),"")</f>
        <v/>
      </c>
      <c r="K232" s="27" t="str">
        <f ca="1">IFERROR(INDEX(MAESTRO!K:K,_xludf.AGGREGATE(15,6,ROW(MAESTRO!$B$3:$B$1000)/((MAESTRO!$B$3:$B$1000="OPA")*(UPPER(MAESTRO!$L$3:$L$1000)="CONFIRMADO")),ROWS($A$3:A232))),"")</f>
        <v/>
      </c>
      <c r="L232" s="27" t="str">
        <f ca="1">IFERROR(INDEX(MAESTRO!L:L,_xludf.AGGREGATE(15,6,ROW(MAESTRO!$B$3:$B$1000)/((MAESTRO!$B$3:$B$1000="OPA")*(UPPER(MAESTRO!$L$3:$L$1000)="CONFIRMADO")),ROWS($A$3:A232))),"")</f>
        <v/>
      </c>
      <c r="M232" s="27" t="str">
        <f ca="1">IFERROR(INDEX(MAESTRO!M:M,_xludf.AGGREGATE(15,6,ROW(MAESTRO!$B$3:$B$1000)/((MAESTRO!$B$3:$B$1000="OPA")*(UPPER(MAESTRO!$L$3:$L$1000)="CONFIRMADO")),ROWS($A$3:A232))),"")</f>
        <v/>
      </c>
      <c r="N232" s="27" t="str">
        <f ca="1">IFERROR(INDEX(MAESTRO!N:N,_xludf.AGGREGATE(15,6,ROW(MAESTRO!$B$3:$B$1000)/((MAESTRO!$B$3:$B$1000="OPA")*(UPPER(MAESTRO!$L$3:$L$1000)="CONFIRMADO")),ROWS($A$3:A232))),"")</f>
        <v/>
      </c>
      <c r="O232" s="27" t="str">
        <f ca="1">IFERROR(INDEX(MAESTRO!O:O,_xludf.AGGREGATE(15,6,ROW(MAESTRO!$B$3:$B$1000)/((MAESTRO!$B$3:$B$1000="OPA")*(UPPER(MAESTRO!$L$3:$L$1000)="CONFIRMADO")),ROWS($A$3:A232))),"")</f>
        <v/>
      </c>
      <c r="P232" s="27" t="str">
        <f ca="1">IFERROR(INDEX(MAESTRO!P:P,_xludf.AGGREGATE(15,6,ROW(MAESTRO!$B$3:$B$1000)/((MAESTRO!$B$3:$B$1000="OPA")*(UPPER(MAESTRO!$L$3:$L$1000)="CONFIRMADO")),ROWS($A$3:A232))),"")</f>
        <v/>
      </c>
      <c r="Q232" s="27" t="str">
        <f ca="1">IFERROR(INDEX(MAESTRO!Q:Q,_xludf.AGGREGATE(15,6,ROW(MAESTRO!$B$3:$B$1000)/((MAESTRO!$B$3:$B$1000="OPA")*(UPPER(MAESTRO!$L$3:$L$1000)="CONFIRMADO")),ROWS($A$3:A232))),"")</f>
        <v/>
      </c>
      <c r="R232" s="27" t="str">
        <f ca="1">IFERROR(INDEX(MAESTRO!R:R,_xludf.AGGREGATE(15,6,ROW(MAESTRO!$B$3:$B$1000)/((MAESTRO!$B$3:$B$1000="OPA")*(UPPER(MAESTRO!$L$3:$L$1000)="CONFIRMADO")),ROWS($A$3:A232))),"")</f>
        <v/>
      </c>
      <c r="S232" s="27" t="str">
        <f ca="1">IFERROR(INDEX(MAESTRO!S:S,_xludf.AGGREGATE(15,6,ROW(MAESTRO!$B$3:$B$1000)/((MAESTRO!$B$3:$B$1000="OPA")*(UPPER(MAESTRO!$L$3:$L$1000)="CONFIRMADO")),ROWS($A$3:A232))),"")</f>
        <v/>
      </c>
      <c r="T232" s="27" t="str">
        <f ca="1">IFERROR(INDEX(MAESTRO!T:T,_xludf.AGGREGATE(15,6,ROW(MAESTRO!$B$3:$B$1000)/((MAESTRO!$B$3:$B$1000="OPA")*(UPPER(MAESTRO!$L$3:$L$1000)="CONFIRMADO")),ROWS($A$3:A232))),"")</f>
        <v/>
      </c>
      <c r="U232" s="27" t="str">
        <f ca="1">IFERROR(INDEX(MAESTRO!U:U,_xludf.AGGREGATE(15,6,ROW(MAESTRO!$B$3:$B$1000)/((MAESTRO!$B$3:$B$1000="OPA")*(UPPER(MAESTRO!$L$3:$L$1000)="CONFIRMADO")),ROWS($A$3:A232))),"")</f>
        <v/>
      </c>
      <c r="V232" s="27" t="str">
        <f ca="1">IFERROR(INDEX(MAESTRO!V:V,_xludf.AGGREGATE(15,6,ROW(MAESTRO!$B$3:$B$1000)/((MAESTRO!$B$3:$B$1000="OPA")*(UPPER(MAESTRO!$L$3:$L$1000)="CONFIRMADO")),ROWS($A$3:A232))),"")</f>
        <v/>
      </c>
      <c r="W232" s="27" t="str">
        <f ca="1">IFERROR(INDEX(MAESTRO!W:W,_xludf.AGGREGATE(15,6,ROW(MAESTRO!$B$3:$B$1000)/((MAESTRO!$B$3:$B$1000="OPA")*(UPPER(MAESTRO!$L$3:$L$1000)="CONFIRMADO")),ROWS($A$3:A232))),"")</f>
        <v/>
      </c>
      <c r="X232" s="27" t="str">
        <f ca="1">IFERROR(INDEX(MAESTRO!X:X,_xludf.AGGREGATE(15,6,ROW(MAESTRO!$B$3:$B$1000)/((MAESTRO!$B$3:$B$1000="OPA")*(UPPER(MAESTRO!$L$3:$L$1000)="CONFIRMADO")),ROWS($A$3:A232))),"")</f>
        <v/>
      </c>
    </row>
    <row r="233" spans="1:24" ht="22.05" customHeight="1">
      <c r="A233" s="10" t="str">
        <f ca="1">IFERROR(INDEX(MAESTRO!A:A,_xludf.AGGREGATE(15,6,ROW(MAESTRO!$B$3:$B$1000)/((MAESTRO!$B$3:$B$1000="OPA")*(UPPER(MAESTRO!$L$3:$L$1000)="CONFIRMADO")),ROWS($A$3:A233))),"")</f>
        <v/>
      </c>
      <c r="B233" s="10" t="str">
        <f ca="1">IFERROR(INDEX(MAESTRO!B:B,_xludf.AGGREGATE(15,6,ROW(MAESTRO!$B$3:$B$1000)/((MAESTRO!$B$3:$B$1000="OPA")*(UPPER(MAESTRO!$L$3:$L$1000)="CONFIRMADO")),ROWS($A$3:A233))),"")</f>
        <v/>
      </c>
      <c r="C233" s="10" t="str">
        <f ca="1">IFERROR(INDEX(MAESTRO!C:C,_xludf.AGGREGATE(15,6,ROW(MAESTRO!$B$3:$B$1000)/((MAESTRO!$B$3:$B$1000="OPA")*(UPPER(MAESTRO!$L$3:$L$1000)="CONFIRMADO")),ROWS($A$3:A233))),"")</f>
        <v/>
      </c>
      <c r="D233" s="10" t="str">
        <f ca="1">IFERROR(INDEX(MAESTRO!D:D,_xludf.AGGREGATE(15,6,ROW(MAESTRO!$B$3:$B$1000)/((MAESTRO!$B$3:$B$1000="OPA")*(UPPER(MAESTRO!$L$3:$L$1000)="CONFIRMADO")),ROWS($A$3:A233))),"")</f>
        <v/>
      </c>
      <c r="E233" s="10" t="str">
        <f ca="1">IFERROR(INDEX(MAESTRO!E:E,_xludf.AGGREGATE(15,6,ROW(MAESTRO!$B$3:$B$1000)/((MAESTRO!$B$3:$B$1000="OPA")*(UPPER(MAESTRO!$L$3:$L$1000)="CONFIRMADO")),ROWS($A$3:A233))),"")</f>
        <v/>
      </c>
      <c r="F233" s="10" t="str">
        <f ca="1">IFERROR(INDEX(MAESTRO!F:F,_xludf.AGGREGATE(15,6,ROW(MAESTRO!$B$3:$B$1000)/((MAESTRO!$B$3:$B$1000="OPA")*(UPPER(MAESTRO!$L$3:$L$1000)="CONFIRMADO")),ROWS($A$3:A233))),"")</f>
        <v/>
      </c>
      <c r="G233" s="10" t="str">
        <f ca="1">IFERROR(INDEX(MAESTRO!G:G,_xludf.AGGREGATE(15,6,ROW(MAESTRO!$B$3:$B$1000)/((MAESTRO!$B$3:$B$1000="OPA")*(UPPER(MAESTRO!$L$3:$L$1000)="CONFIRMADO")),ROWS($A$3:A233))),"")</f>
        <v/>
      </c>
      <c r="H233" s="10" t="str">
        <f ca="1">IFERROR(INDEX(MAESTRO!H:H,_xludf.AGGREGATE(15,6,ROW(MAESTRO!$B$3:$B$1000)/((MAESTRO!$B$3:$B$1000="OPA")*(UPPER(MAESTRO!$L$3:$L$1000)="CONFIRMADO")),ROWS($A$3:A233))),"")</f>
        <v/>
      </c>
      <c r="I233" s="10" t="str">
        <f ca="1">IFERROR(INDEX(MAESTRO!I:I,_xludf.AGGREGATE(15,6,ROW(MAESTRO!$B$3:$B$1000)/((MAESTRO!$B$3:$B$1000="OPA")*(UPPER(MAESTRO!$L$3:$L$1000)="CONFIRMADO")),ROWS($A$3:A233))),"")</f>
        <v/>
      </c>
      <c r="J233" s="10" t="str">
        <f ca="1">IFERROR(INDEX(MAESTRO!J:J,_xludf.AGGREGATE(15,6,ROW(MAESTRO!$B$3:$B$1000)/((MAESTRO!$B$3:$B$1000="OPA")*(UPPER(MAESTRO!$L$3:$L$1000)="CONFIRMADO")),ROWS($A$3:A233))),"")</f>
        <v/>
      </c>
      <c r="K233" s="10" t="str">
        <f ca="1">IFERROR(INDEX(MAESTRO!K:K,_xludf.AGGREGATE(15,6,ROW(MAESTRO!$B$3:$B$1000)/((MAESTRO!$B$3:$B$1000="OPA")*(UPPER(MAESTRO!$L$3:$L$1000)="CONFIRMADO")),ROWS($A$3:A233))),"")</f>
        <v/>
      </c>
      <c r="L233" s="10" t="str">
        <f ca="1">IFERROR(INDEX(MAESTRO!L:L,_xludf.AGGREGATE(15,6,ROW(MAESTRO!$B$3:$B$1000)/((MAESTRO!$B$3:$B$1000="OPA")*(UPPER(MAESTRO!$L$3:$L$1000)="CONFIRMADO")),ROWS($A$3:A233))),"")</f>
        <v/>
      </c>
      <c r="M233" s="10" t="str">
        <f ca="1">IFERROR(INDEX(MAESTRO!M:M,_xludf.AGGREGATE(15,6,ROW(MAESTRO!$B$3:$B$1000)/((MAESTRO!$B$3:$B$1000="OPA")*(UPPER(MAESTRO!$L$3:$L$1000)="CONFIRMADO")),ROWS($A$3:A233))),"")</f>
        <v/>
      </c>
      <c r="N233" s="10" t="str">
        <f ca="1">IFERROR(INDEX(MAESTRO!N:N,_xludf.AGGREGATE(15,6,ROW(MAESTRO!$B$3:$B$1000)/((MAESTRO!$B$3:$B$1000="OPA")*(UPPER(MAESTRO!$L$3:$L$1000)="CONFIRMADO")),ROWS($A$3:A233))),"")</f>
        <v/>
      </c>
      <c r="O233" s="10" t="str">
        <f ca="1">IFERROR(INDEX(MAESTRO!O:O,_xludf.AGGREGATE(15,6,ROW(MAESTRO!$B$3:$B$1000)/((MAESTRO!$B$3:$B$1000="OPA")*(UPPER(MAESTRO!$L$3:$L$1000)="CONFIRMADO")),ROWS($A$3:A233))),"")</f>
        <v/>
      </c>
      <c r="P233" s="10" t="str">
        <f ca="1">IFERROR(INDEX(MAESTRO!P:P,_xludf.AGGREGATE(15,6,ROW(MAESTRO!$B$3:$B$1000)/((MAESTRO!$B$3:$B$1000="OPA")*(UPPER(MAESTRO!$L$3:$L$1000)="CONFIRMADO")),ROWS($A$3:A233))),"")</f>
        <v/>
      </c>
      <c r="Q233" s="10" t="str">
        <f ca="1">IFERROR(INDEX(MAESTRO!Q:Q,_xludf.AGGREGATE(15,6,ROW(MAESTRO!$B$3:$B$1000)/((MAESTRO!$B$3:$B$1000="OPA")*(UPPER(MAESTRO!$L$3:$L$1000)="CONFIRMADO")),ROWS($A$3:A233))),"")</f>
        <v/>
      </c>
      <c r="R233" s="10" t="str">
        <f ca="1">IFERROR(INDEX(MAESTRO!R:R,_xludf.AGGREGATE(15,6,ROW(MAESTRO!$B$3:$B$1000)/((MAESTRO!$B$3:$B$1000="OPA")*(UPPER(MAESTRO!$L$3:$L$1000)="CONFIRMADO")),ROWS($A$3:A233))),"")</f>
        <v/>
      </c>
      <c r="S233" s="10" t="str">
        <f ca="1">IFERROR(INDEX(MAESTRO!S:S,_xludf.AGGREGATE(15,6,ROW(MAESTRO!$B$3:$B$1000)/((MAESTRO!$B$3:$B$1000="OPA")*(UPPER(MAESTRO!$L$3:$L$1000)="CONFIRMADO")),ROWS($A$3:A233))),"")</f>
        <v/>
      </c>
      <c r="T233" s="10" t="str">
        <f ca="1">IFERROR(INDEX(MAESTRO!T:T,_xludf.AGGREGATE(15,6,ROW(MAESTRO!$B$3:$B$1000)/((MAESTRO!$B$3:$B$1000="OPA")*(UPPER(MAESTRO!$L$3:$L$1000)="CONFIRMADO")),ROWS($A$3:A233))),"")</f>
        <v/>
      </c>
      <c r="U233" s="10" t="str">
        <f ca="1">IFERROR(INDEX(MAESTRO!U:U,_xludf.AGGREGATE(15,6,ROW(MAESTRO!$B$3:$B$1000)/((MAESTRO!$B$3:$B$1000="OPA")*(UPPER(MAESTRO!$L$3:$L$1000)="CONFIRMADO")),ROWS($A$3:A233))),"")</f>
        <v/>
      </c>
      <c r="V233" s="10" t="str">
        <f ca="1">IFERROR(INDEX(MAESTRO!V:V,_xludf.AGGREGATE(15,6,ROW(MAESTRO!$B$3:$B$1000)/((MAESTRO!$B$3:$B$1000="OPA")*(UPPER(MAESTRO!$L$3:$L$1000)="CONFIRMADO")),ROWS($A$3:A233))),"")</f>
        <v/>
      </c>
      <c r="W233" s="10" t="str">
        <f ca="1">IFERROR(INDEX(MAESTRO!W:W,_xludf.AGGREGATE(15,6,ROW(MAESTRO!$B$3:$B$1000)/((MAESTRO!$B$3:$B$1000="OPA")*(UPPER(MAESTRO!$L$3:$L$1000)="CONFIRMADO")),ROWS($A$3:A233))),"")</f>
        <v/>
      </c>
      <c r="X233" s="10" t="str">
        <f ca="1">IFERROR(INDEX(MAESTRO!X:X,_xludf.AGGREGATE(15,6,ROW(MAESTRO!$B$3:$B$1000)/((MAESTRO!$B$3:$B$1000="OPA")*(UPPER(MAESTRO!$L$3:$L$1000)="CONFIRMADO")),ROWS($A$3:A233))),"")</f>
        <v/>
      </c>
    </row>
    <row r="234" spans="1:24" ht="22.05" customHeight="1">
      <c r="A234" s="27" t="str">
        <f ca="1">IFERROR(INDEX(MAESTRO!A:A,_xludf.AGGREGATE(15,6,ROW(MAESTRO!$B$3:$B$1000)/((MAESTRO!$B$3:$B$1000="OPA")*(UPPER(MAESTRO!$L$3:$L$1000)="CONFIRMADO")),ROWS($A$3:A234))),"")</f>
        <v/>
      </c>
      <c r="B234" s="27" t="str">
        <f ca="1">IFERROR(INDEX(MAESTRO!B:B,_xludf.AGGREGATE(15,6,ROW(MAESTRO!$B$3:$B$1000)/((MAESTRO!$B$3:$B$1000="OPA")*(UPPER(MAESTRO!$L$3:$L$1000)="CONFIRMADO")),ROWS($A$3:A234))),"")</f>
        <v/>
      </c>
      <c r="C234" s="27" t="str">
        <f ca="1">IFERROR(INDEX(MAESTRO!C:C,_xludf.AGGREGATE(15,6,ROW(MAESTRO!$B$3:$B$1000)/((MAESTRO!$B$3:$B$1000="OPA")*(UPPER(MAESTRO!$L$3:$L$1000)="CONFIRMADO")),ROWS($A$3:A234))),"")</f>
        <v/>
      </c>
      <c r="D234" s="27" t="str">
        <f ca="1">IFERROR(INDEX(MAESTRO!D:D,_xludf.AGGREGATE(15,6,ROW(MAESTRO!$B$3:$B$1000)/((MAESTRO!$B$3:$B$1000="OPA")*(UPPER(MAESTRO!$L$3:$L$1000)="CONFIRMADO")),ROWS($A$3:A234))),"")</f>
        <v/>
      </c>
      <c r="E234" s="27" t="str">
        <f ca="1">IFERROR(INDEX(MAESTRO!E:E,_xludf.AGGREGATE(15,6,ROW(MAESTRO!$B$3:$B$1000)/((MAESTRO!$B$3:$B$1000="OPA")*(UPPER(MAESTRO!$L$3:$L$1000)="CONFIRMADO")),ROWS($A$3:A234))),"")</f>
        <v/>
      </c>
      <c r="F234" s="27" t="str">
        <f ca="1">IFERROR(INDEX(MAESTRO!F:F,_xludf.AGGREGATE(15,6,ROW(MAESTRO!$B$3:$B$1000)/((MAESTRO!$B$3:$B$1000="OPA")*(UPPER(MAESTRO!$L$3:$L$1000)="CONFIRMADO")),ROWS($A$3:A234))),"")</f>
        <v/>
      </c>
      <c r="G234" s="27" t="str">
        <f ca="1">IFERROR(INDEX(MAESTRO!G:G,_xludf.AGGREGATE(15,6,ROW(MAESTRO!$B$3:$B$1000)/((MAESTRO!$B$3:$B$1000="OPA")*(UPPER(MAESTRO!$L$3:$L$1000)="CONFIRMADO")),ROWS($A$3:A234))),"")</f>
        <v/>
      </c>
      <c r="H234" s="27" t="str">
        <f ca="1">IFERROR(INDEX(MAESTRO!H:H,_xludf.AGGREGATE(15,6,ROW(MAESTRO!$B$3:$B$1000)/((MAESTRO!$B$3:$B$1000="OPA")*(UPPER(MAESTRO!$L$3:$L$1000)="CONFIRMADO")),ROWS($A$3:A234))),"")</f>
        <v/>
      </c>
      <c r="I234" s="27" t="str">
        <f ca="1">IFERROR(INDEX(MAESTRO!I:I,_xludf.AGGREGATE(15,6,ROW(MAESTRO!$B$3:$B$1000)/((MAESTRO!$B$3:$B$1000="OPA")*(UPPER(MAESTRO!$L$3:$L$1000)="CONFIRMADO")),ROWS($A$3:A234))),"")</f>
        <v/>
      </c>
      <c r="J234" s="27" t="str">
        <f ca="1">IFERROR(INDEX(MAESTRO!J:J,_xludf.AGGREGATE(15,6,ROW(MAESTRO!$B$3:$B$1000)/((MAESTRO!$B$3:$B$1000="OPA")*(UPPER(MAESTRO!$L$3:$L$1000)="CONFIRMADO")),ROWS($A$3:A234))),"")</f>
        <v/>
      </c>
      <c r="K234" s="27" t="str">
        <f ca="1">IFERROR(INDEX(MAESTRO!K:K,_xludf.AGGREGATE(15,6,ROW(MAESTRO!$B$3:$B$1000)/((MAESTRO!$B$3:$B$1000="OPA")*(UPPER(MAESTRO!$L$3:$L$1000)="CONFIRMADO")),ROWS($A$3:A234))),"")</f>
        <v/>
      </c>
      <c r="L234" s="27" t="str">
        <f ca="1">IFERROR(INDEX(MAESTRO!L:L,_xludf.AGGREGATE(15,6,ROW(MAESTRO!$B$3:$B$1000)/((MAESTRO!$B$3:$B$1000="OPA")*(UPPER(MAESTRO!$L$3:$L$1000)="CONFIRMADO")),ROWS($A$3:A234))),"")</f>
        <v/>
      </c>
      <c r="M234" s="27" t="str">
        <f ca="1">IFERROR(INDEX(MAESTRO!M:M,_xludf.AGGREGATE(15,6,ROW(MAESTRO!$B$3:$B$1000)/((MAESTRO!$B$3:$B$1000="OPA")*(UPPER(MAESTRO!$L$3:$L$1000)="CONFIRMADO")),ROWS($A$3:A234))),"")</f>
        <v/>
      </c>
      <c r="N234" s="27" t="str">
        <f ca="1">IFERROR(INDEX(MAESTRO!N:N,_xludf.AGGREGATE(15,6,ROW(MAESTRO!$B$3:$B$1000)/((MAESTRO!$B$3:$B$1000="OPA")*(UPPER(MAESTRO!$L$3:$L$1000)="CONFIRMADO")),ROWS($A$3:A234))),"")</f>
        <v/>
      </c>
      <c r="O234" s="27" t="str">
        <f ca="1">IFERROR(INDEX(MAESTRO!O:O,_xludf.AGGREGATE(15,6,ROW(MAESTRO!$B$3:$B$1000)/((MAESTRO!$B$3:$B$1000="OPA")*(UPPER(MAESTRO!$L$3:$L$1000)="CONFIRMADO")),ROWS($A$3:A234))),"")</f>
        <v/>
      </c>
      <c r="P234" s="27" t="str">
        <f ca="1">IFERROR(INDEX(MAESTRO!P:P,_xludf.AGGREGATE(15,6,ROW(MAESTRO!$B$3:$B$1000)/((MAESTRO!$B$3:$B$1000="OPA")*(UPPER(MAESTRO!$L$3:$L$1000)="CONFIRMADO")),ROWS($A$3:A234))),"")</f>
        <v/>
      </c>
      <c r="Q234" s="27" t="str">
        <f ca="1">IFERROR(INDEX(MAESTRO!Q:Q,_xludf.AGGREGATE(15,6,ROW(MAESTRO!$B$3:$B$1000)/((MAESTRO!$B$3:$B$1000="OPA")*(UPPER(MAESTRO!$L$3:$L$1000)="CONFIRMADO")),ROWS($A$3:A234))),"")</f>
        <v/>
      </c>
      <c r="R234" s="27" t="str">
        <f ca="1">IFERROR(INDEX(MAESTRO!R:R,_xludf.AGGREGATE(15,6,ROW(MAESTRO!$B$3:$B$1000)/((MAESTRO!$B$3:$B$1000="OPA")*(UPPER(MAESTRO!$L$3:$L$1000)="CONFIRMADO")),ROWS($A$3:A234))),"")</f>
        <v/>
      </c>
      <c r="S234" s="27" t="str">
        <f ca="1">IFERROR(INDEX(MAESTRO!S:S,_xludf.AGGREGATE(15,6,ROW(MAESTRO!$B$3:$B$1000)/((MAESTRO!$B$3:$B$1000="OPA")*(UPPER(MAESTRO!$L$3:$L$1000)="CONFIRMADO")),ROWS($A$3:A234))),"")</f>
        <v/>
      </c>
      <c r="T234" s="27" t="str">
        <f ca="1">IFERROR(INDEX(MAESTRO!T:T,_xludf.AGGREGATE(15,6,ROW(MAESTRO!$B$3:$B$1000)/((MAESTRO!$B$3:$B$1000="OPA")*(UPPER(MAESTRO!$L$3:$L$1000)="CONFIRMADO")),ROWS($A$3:A234))),"")</f>
        <v/>
      </c>
      <c r="U234" s="27" t="str">
        <f ca="1">IFERROR(INDEX(MAESTRO!U:U,_xludf.AGGREGATE(15,6,ROW(MAESTRO!$B$3:$B$1000)/((MAESTRO!$B$3:$B$1000="OPA")*(UPPER(MAESTRO!$L$3:$L$1000)="CONFIRMADO")),ROWS($A$3:A234))),"")</f>
        <v/>
      </c>
      <c r="V234" s="27" t="str">
        <f ca="1">IFERROR(INDEX(MAESTRO!V:V,_xludf.AGGREGATE(15,6,ROW(MAESTRO!$B$3:$B$1000)/((MAESTRO!$B$3:$B$1000="OPA")*(UPPER(MAESTRO!$L$3:$L$1000)="CONFIRMADO")),ROWS($A$3:A234))),"")</f>
        <v/>
      </c>
      <c r="W234" s="27" t="str">
        <f ca="1">IFERROR(INDEX(MAESTRO!W:W,_xludf.AGGREGATE(15,6,ROW(MAESTRO!$B$3:$B$1000)/((MAESTRO!$B$3:$B$1000="OPA")*(UPPER(MAESTRO!$L$3:$L$1000)="CONFIRMADO")),ROWS($A$3:A234))),"")</f>
        <v/>
      </c>
      <c r="X234" s="27" t="str">
        <f ca="1">IFERROR(INDEX(MAESTRO!X:X,_xludf.AGGREGATE(15,6,ROW(MAESTRO!$B$3:$B$1000)/((MAESTRO!$B$3:$B$1000="OPA")*(UPPER(MAESTRO!$L$3:$L$1000)="CONFIRMADO")),ROWS($A$3:A234))),"")</f>
        <v/>
      </c>
    </row>
    <row r="235" spans="1:24" ht="22.05" customHeight="1">
      <c r="A235" s="10" t="str">
        <f ca="1">IFERROR(INDEX(MAESTRO!A:A,_xludf.AGGREGATE(15,6,ROW(MAESTRO!$B$3:$B$1000)/((MAESTRO!$B$3:$B$1000="OPA")*(UPPER(MAESTRO!$L$3:$L$1000)="CONFIRMADO")),ROWS($A$3:A235))),"")</f>
        <v/>
      </c>
      <c r="B235" s="10" t="str">
        <f ca="1">IFERROR(INDEX(MAESTRO!B:B,_xludf.AGGREGATE(15,6,ROW(MAESTRO!$B$3:$B$1000)/((MAESTRO!$B$3:$B$1000="OPA")*(UPPER(MAESTRO!$L$3:$L$1000)="CONFIRMADO")),ROWS($A$3:A235))),"")</f>
        <v/>
      </c>
      <c r="C235" s="10" t="str">
        <f ca="1">IFERROR(INDEX(MAESTRO!C:C,_xludf.AGGREGATE(15,6,ROW(MAESTRO!$B$3:$B$1000)/((MAESTRO!$B$3:$B$1000="OPA")*(UPPER(MAESTRO!$L$3:$L$1000)="CONFIRMADO")),ROWS($A$3:A235))),"")</f>
        <v/>
      </c>
      <c r="D235" s="10" t="str">
        <f ca="1">IFERROR(INDEX(MAESTRO!D:D,_xludf.AGGREGATE(15,6,ROW(MAESTRO!$B$3:$B$1000)/((MAESTRO!$B$3:$B$1000="OPA")*(UPPER(MAESTRO!$L$3:$L$1000)="CONFIRMADO")),ROWS($A$3:A235))),"")</f>
        <v/>
      </c>
      <c r="E235" s="10" t="str">
        <f ca="1">IFERROR(INDEX(MAESTRO!E:E,_xludf.AGGREGATE(15,6,ROW(MAESTRO!$B$3:$B$1000)/((MAESTRO!$B$3:$B$1000="OPA")*(UPPER(MAESTRO!$L$3:$L$1000)="CONFIRMADO")),ROWS($A$3:A235))),"")</f>
        <v/>
      </c>
      <c r="F235" s="10" t="str">
        <f ca="1">IFERROR(INDEX(MAESTRO!F:F,_xludf.AGGREGATE(15,6,ROW(MAESTRO!$B$3:$B$1000)/((MAESTRO!$B$3:$B$1000="OPA")*(UPPER(MAESTRO!$L$3:$L$1000)="CONFIRMADO")),ROWS($A$3:A235))),"")</f>
        <v/>
      </c>
      <c r="G235" s="10" t="str">
        <f ca="1">IFERROR(INDEX(MAESTRO!G:G,_xludf.AGGREGATE(15,6,ROW(MAESTRO!$B$3:$B$1000)/((MAESTRO!$B$3:$B$1000="OPA")*(UPPER(MAESTRO!$L$3:$L$1000)="CONFIRMADO")),ROWS($A$3:A235))),"")</f>
        <v/>
      </c>
      <c r="H235" s="10" t="str">
        <f ca="1">IFERROR(INDEX(MAESTRO!H:H,_xludf.AGGREGATE(15,6,ROW(MAESTRO!$B$3:$B$1000)/((MAESTRO!$B$3:$B$1000="OPA")*(UPPER(MAESTRO!$L$3:$L$1000)="CONFIRMADO")),ROWS($A$3:A235))),"")</f>
        <v/>
      </c>
      <c r="I235" s="10" t="str">
        <f ca="1">IFERROR(INDEX(MAESTRO!I:I,_xludf.AGGREGATE(15,6,ROW(MAESTRO!$B$3:$B$1000)/((MAESTRO!$B$3:$B$1000="OPA")*(UPPER(MAESTRO!$L$3:$L$1000)="CONFIRMADO")),ROWS($A$3:A235))),"")</f>
        <v/>
      </c>
      <c r="J235" s="10" t="str">
        <f ca="1">IFERROR(INDEX(MAESTRO!J:J,_xludf.AGGREGATE(15,6,ROW(MAESTRO!$B$3:$B$1000)/((MAESTRO!$B$3:$B$1000="OPA")*(UPPER(MAESTRO!$L$3:$L$1000)="CONFIRMADO")),ROWS($A$3:A235))),"")</f>
        <v/>
      </c>
      <c r="K235" s="10" t="str">
        <f ca="1">IFERROR(INDEX(MAESTRO!K:K,_xludf.AGGREGATE(15,6,ROW(MAESTRO!$B$3:$B$1000)/((MAESTRO!$B$3:$B$1000="OPA")*(UPPER(MAESTRO!$L$3:$L$1000)="CONFIRMADO")),ROWS($A$3:A235))),"")</f>
        <v/>
      </c>
      <c r="L235" s="10" t="str">
        <f ca="1">IFERROR(INDEX(MAESTRO!L:L,_xludf.AGGREGATE(15,6,ROW(MAESTRO!$B$3:$B$1000)/((MAESTRO!$B$3:$B$1000="OPA")*(UPPER(MAESTRO!$L$3:$L$1000)="CONFIRMADO")),ROWS($A$3:A235))),"")</f>
        <v/>
      </c>
      <c r="M235" s="10" t="str">
        <f ca="1">IFERROR(INDEX(MAESTRO!M:M,_xludf.AGGREGATE(15,6,ROW(MAESTRO!$B$3:$B$1000)/((MAESTRO!$B$3:$B$1000="OPA")*(UPPER(MAESTRO!$L$3:$L$1000)="CONFIRMADO")),ROWS($A$3:A235))),"")</f>
        <v/>
      </c>
      <c r="N235" s="10" t="str">
        <f ca="1">IFERROR(INDEX(MAESTRO!N:N,_xludf.AGGREGATE(15,6,ROW(MAESTRO!$B$3:$B$1000)/((MAESTRO!$B$3:$B$1000="OPA")*(UPPER(MAESTRO!$L$3:$L$1000)="CONFIRMADO")),ROWS($A$3:A235))),"")</f>
        <v/>
      </c>
      <c r="O235" s="10" t="str">
        <f ca="1">IFERROR(INDEX(MAESTRO!O:O,_xludf.AGGREGATE(15,6,ROW(MAESTRO!$B$3:$B$1000)/((MAESTRO!$B$3:$B$1000="OPA")*(UPPER(MAESTRO!$L$3:$L$1000)="CONFIRMADO")),ROWS($A$3:A235))),"")</f>
        <v/>
      </c>
      <c r="P235" s="10" t="str">
        <f ca="1">IFERROR(INDEX(MAESTRO!P:P,_xludf.AGGREGATE(15,6,ROW(MAESTRO!$B$3:$B$1000)/((MAESTRO!$B$3:$B$1000="OPA")*(UPPER(MAESTRO!$L$3:$L$1000)="CONFIRMADO")),ROWS($A$3:A235))),"")</f>
        <v/>
      </c>
      <c r="Q235" s="10" t="str">
        <f ca="1">IFERROR(INDEX(MAESTRO!Q:Q,_xludf.AGGREGATE(15,6,ROW(MAESTRO!$B$3:$B$1000)/((MAESTRO!$B$3:$B$1000="OPA")*(UPPER(MAESTRO!$L$3:$L$1000)="CONFIRMADO")),ROWS($A$3:A235))),"")</f>
        <v/>
      </c>
      <c r="R235" s="10" t="str">
        <f ca="1">IFERROR(INDEX(MAESTRO!R:R,_xludf.AGGREGATE(15,6,ROW(MAESTRO!$B$3:$B$1000)/((MAESTRO!$B$3:$B$1000="OPA")*(UPPER(MAESTRO!$L$3:$L$1000)="CONFIRMADO")),ROWS($A$3:A235))),"")</f>
        <v/>
      </c>
      <c r="S235" s="10" t="str">
        <f ca="1">IFERROR(INDEX(MAESTRO!S:S,_xludf.AGGREGATE(15,6,ROW(MAESTRO!$B$3:$B$1000)/((MAESTRO!$B$3:$B$1000="OPA")*(UPPER(MAESTRO!$L$3:$L$1000)="CONFIRMADO")),ROWS($A$3:A235))),"")</f>
        <v/>
      </c>
      <c r="T235" s="10" t="str">
        <f ca="1">IFERROR(INDEX(MAESTRO!T:T,_xludf.AGGREGATE(15,6,ROW(MAESTRO!$B$3:$B$1000)/((MAESTRO!$B$3:$B$1000="OPA")*(UPPER(MAESTRO!$L$3:$L$1000)="CONFIRMADO")),ROWS($A$3:A235))),"")</f>
        <v/>
      </c>
      <c r="U235" s="10" t="str">
        <f ca="1">IFERROR(INDEX(MAESTRO!U:U,_xludf.AGGREGATE(15,6,ROW(MAESTRO!$B$3:$B$1000)/((MAESTRO!$B$3:$B$1000="OPA")*(UPPER(MAESTRO!$L$3:$L$1000)="CONFIRMADO")),ROWS($A$3:A235))),"")</f>
        <v/>
      </c>
      <c r="V235" s="10" t="str">
        <f ca="1">IFERROR(INDEX(MAESTRO!V:V,_xludf.AGGREGATE(15,6,ROW(MAESTRO!$B$3:$B$1000)/((MAESTRO!$B$3:$B$1000="OPA")*(UPPER(MAESTRO!$L$3:$L$1000)="CONFIRMADO")),ROWS($A$3:A235))),"")</f>
        <v/>
      </c>
      <c r="W235" s="10" t="str">
        <f ca="1">IFERROR(INDEX(MAESTRO!W:W,_xludf.AGGREGATE(15,6,ROW(MAESTRO!$B$3:$B$1000)/((MAESTRO!$B$3:$B$1000="OPA")*(UPPER(MAESTRO!$L$3:$L$1000)="CONFIRMADO")),ROWS($A$3:A235))),"")</f>
        <v/>
      </c>
      <c r="X235" s="10" t="str">
        <f ca="1">IFERROR(INDEX(MAESTRO!X:X,_xludf.AGGREGATE(15,6,ROW(MAESTRO!$B$3:$B$1000)/((MAESTRO!$B$3:$B$1000="OPA")*(UPPER(MAESTRO!$L$3:$L$1000)="CONFIRMADO")),ROWS($A$3:A235))),"")</f>
        <v/>
      </c>
    </row>
    <row r="236" spans="1:24" ht="22.05" customHeight="1">
      <c r="A236" s="27" t="str">
        <f ca="1">IFERROR(INDEX(MAESTRO!A:A,_xludf.AGGREGATE(15,6,ROW(MAESTRO!$B$3:$B$1000)/((MAESTRO!$B$3:$B$1000="OPA")*(UPPER(MAESTRO!$L$3:$L$1000)="CONFIRMADO")),ROWS($A$3:A236))),"")</f>
        <v/>
      </c>
      <c r="B236" s="27" t="str">
        <f ca="1">IFERROR(INDEX(MAESTRO!B:B,_xludf.AGGREGATE(15,6,ROW(MAESTRO!$B$3:$B$1000)/((MAESTRO!$B$3:$B$1000="OPA")*(UPPER(MAESTRO!$L$3:$L$1000)="CONFIRMADO")),ROWS($A$3:A236))),"")</f>
        <v/>
      </c>
      <c r="C236" s="27" t="str">
        <f ca="1">IFERROR(INDEX(MAESTRO!C:C,_xludf.AGGREGATE(15,6,ROW(MAESTRO!$B$3:$B$1000)/((MAESTRO!$B$3:$B$1000="OPA")*(UPPER(MAESTRO!$L$3:$L$1000)="CONFIRMADO")),ROWS($A$3:A236))),"")</f>
        <v/>
      </c>
      <c r="D236" s="27" t="str">
        <f ca="1">IFERROR(INDEX(MAESTRO!D:D,_xludf.AGGREGATE(15,6,ROW(MAESTRO!$B$3:$B$1000)/((MAESTRO!$B$3:$B$1000="OPA")*(UPPER(MAESTRO!$L$3:$L$1000)="CONFIRMADO")),ROWS($A$3:A236))),"")</f>
        <v/>
      </c>
      <c r="E236" s="27" t="str">
        <f ca="1">IFERROR(INDEX(MAESTRO!E:E,_xludf.AGGREGATE(15,6,ROW(MAESTRO!$B$3:$B$1000)/((MAESTRO!$B$3:$B$1000="OPA")*(UPPER(MAESTRO!$L$3:$L$1000)="CONFIRMADO")),ROWS($A$3:A236))),"")</f>
        <v/>
      </c>
      <c r="F236" s="27" t="str">
        <f ca="1">IFERROR(INDEX(MAESTRO!F:F,_xludf.AGGREGATE(15,6,ROW(MAESTRO!$B$3:$B$1000)/((MAESTRO!$B$3:$B$1000="OPA")*(UPPER(MAESTRO!$L$3:$L$1000)="CONFIRMADO")),ROWS($A$3:A236))),"")</f>
        <v/>
      </c>
      <c r="G236" s="27" t="str">
        <f ca="1">IFERROR(INDEX(MAESTRO!G:G,_xludf.AGGREGATE(15,6,ROW(MAESTRO!$B$3:$B$1000)/((MAESTRO!$B$3:$B$1000="OPA")*(UPPER(MAESTRO!$L$3:$L$1000)="CONFIRMADO")),ROWS($A$3:A236))),"")</f>
        <v/>
      </c>
      <c r="H236" s="27" t="str">
        <f ca="1">IFERROR(INDEX(MAESTRO!H:H,_xludf.AGGREGATE(15,6,ROW(MAESTRO!$B$3:$B$1000)/((MAESTRO!$B$3:$B$1000="OPA")*(UPPER(MAESTRO!$L$3:$L$1000)="CONFIRMADO")),ROWS($A$3:A236))),"")</f>
        <v/>
      </c>
      <c r="I236" s="27" t="str">
        <f ca="1">IFERROR(INDEX(MAESTRO!I:I,_xludf.AGGREGATE(15,6,ROW(MAESTRO!$B$3:$B$1000)/((MAESTRO!$B$3:$B$1000="OPA")*(UPPER(MAESTRO!$L$3:$L$1000)="CONFIRMADO")),ROWS($A$3:A236))),"")</f>
        <v/>
      </c>
      <c r="J236" s="27" t="str">
        <f ca="1">IFERROR(INDEX(MAESTRO!J:J,_xludf.AGGREGATE(15,6,ROW(MAESTRO!$B$3:$B$1000)/((MAESTRO!$B$3:$B$1000="OPA")*(UPPER(MAESTRO!$L$3:$L$1000)="CONFIRMADO")),ROWS($A$3:A236))),"")</f>
        <v/>
      </c>
      <c r="K236" s="27" t="str">
        <f ca="1">IFERROR(INDEX(MAESTRO!K:K,_xludf.AGGREGATE(15,6,ROW(MAESTRO!$B$3:$B$1000)/((MAESTRO!$B$3:$B$1000="OPA")*(UPPER(MAESTRO!$L$3:$L$1000)="CONFIRMADO")),ROWS($A$3:A236))),"")</f>
        <v/>
      </c>
      <c r="L236" s="27" t="str">
        <f ca="1">IFERROR(INDEX(MAESTRO!L:L,_xludf.AGGREGATE(15,6,ROW(MAESTRO!$B$3:$B$1000)/((MAESTRO!$B$3:$B$1000="OPA")*(UPPER(MAESTRO!$L$3:$L$1000)="CONFIRMADO")),ROWS($A$3:A236))),"")</f>
        <v/>
      </c>
      <c r="M236" s="27" t="str">
        <f ca="1">IFERROR(INDEX(MAESTRO!M:M,_xludf.AGGREGATE(15,6,ROW(MAESTRO!$B$3:$B$1000)/((MAESTRO!$B$3:$B$1000="OPA")*(UPPER(MAESTRO!$L$3:$L$1000)="CONFIRMADO")),ROWS($A$3:A236))),"")</f>
        <v/>
      </c>
      <c r="N236" s="27" t="str">
        <f ca="1">IFERROR(INDEX(MAESTRO!N:N,_xludf.AGGREGATE(15,6,ROW(MAESTRO!$B$3:$B$1000)/((MAESTRO!$B$3:$B$1000="OPA")*(UPPER(MAESTRO!$L$3:$L$1000)="CONFIRMADO")),ROWS($A$3:A236))),"")</f>
        <v/>
      </c>
      <c r="O236" s="27" t="str">
        <f ca="1">IFERROR(INDEX(MAESTRO!O:O,_xludf.AGGREGATE(15,6,ROW(MAESTRO!$B$3:$B$1000)/((MAESTRO!$B$3:$B$1000="OPA")*(UPPER(MAESTRO!$L$3:$L$1000)="CONFIRMADO")),ROWS($A$3:A236))),"")</f>
        <v/>
      </c>
      <c r="P236" s="27" t="str">
        <f ca="1">IFERROR(INDEX(MAESTRO!P:P,_xludf.AGGREGATE(15,6,ROW(MAESTRO!$B$3:$B$1000)/((MAESTRO!$B$3:$B$1000="OPA")*(UPPER(MAESTRO!$L$3:$L$1000)="CONFIRMADO")),ROWS($A$3:A236))),"")</f>
        <v/>
      </c>
      <c r="Q236" s="27" t="str">
        <f ca="1">IFERROR(INDEX(MAESTRO!Q:Q,_xludf.AGGREGATE(15,6,ROW(MAESTRO!$B$3:$B$1000)/((MAESTRO!$B$3:$B$1000="OPA")*(UPPER(MAESTRO!$L$3:$L$1000)="CONFIRMADO")),ROWS($A$3:A236))),"")</f>
        <v/>
      </c>
      <c r="R236" s="27" t="str">
        <f ca="1">IFERROR(INDEX(MAESTRO!R:R,_xludf.AGGREGATE(15,6,ROW(MAESTRO!$B$3:$B$1000)/((MAESTRO!$B$3:$B$1000="OPA")*(UPPER(MAESTRO!$L$3:$L$1000)="CONFIRMADO")),ROWS($A$3:A236))),"")</f>
        <v/>
      </c>
      <c r="S236" s="27" t="str">
        <f ca="1">IFERROR(INDEX(MAESTRO!S:S,_xludf.AGGREGATE(15,6,ROW(MAESTRO!$B$3:$B$1000)/((MAESTRO!$B$3:$B$1000="OPA")*(UPPER(MAESTRO!$L$3:$L$1000)="CONFIRMADO")),ROWS($A$3:A236))),"")</f>
        <v/>
      </c>
      <c r="T236" s="27" t="str">
        <f ca="1">IFERROR(INDEX(MAESTRO!T:T,_xludf.AGGREGATE(15,6,ROW(MAESTRO!$B$3:$B$1000)/((MAESTRO!$B$3:$B$1000="OPA")*(UPPER(MAESTRO!$L$3:$L$1000)="CONFIRMADO")),ROWS($A$3:A236))),"")</f>
        <v/>
      </c>
      <c r="U236" s="27" t="str">
        <f ca="1">IFERROR(INDEX(MAESTRO!U:U,_xludf.AGGREGATE(15,6,ROW(MAESTRO!$B$3:$B$1000)/((MAESTRO!$B$3:$B$1000="OPA")*(UPPER(MAESTRO!$L$3:$L$1000)="CONFIRMADO")),ROWS($A$3:A236))),"")</f>
        <v/>
      </c>
      <c r="V236" s="27" t="str">
        <f ca="1">IFERROR(INDEX(MAESTRO!V:V,_xludf.AGGREGATE(15,6,ROW(MAESTRO!$B$3:$B$1000)/((MAESTRO!$B$3:$B$1000="OPA")*(UPPER(MAESTRO!$L$3:$L$1000)="CONFIRMADO")),ROWS($A$3:A236))),"")</f>
        <v/>
      </c>
      <c r="W236" s="27" t="str">
        <f ca="1">IFERROR(INDEX(MAESTRO!W:W,_xludf.AGGREGATE(15,6,ROW(MAESTRO!$B$3:$B$1000)/((MAESTRO!$B$3:$B$1000="OPA")*(UPPER(MAESTRO!$L$3:$L$1000)="CONFIRMADO")),ROWS($A$3:A236))),"")</f>
        <v/>
      </c>
      <c r="X236" s="27" t="str">
        <f ca="1">IFERROR(INDEX(MAESTRO!X:X,_xludf.AGGREGATE(15,6,ROW(MAESTRO!$B$3:$B$1000)/((MAESTRO!$B$3:$B$1000="OPA")*(UPPER(MAESTRO!$L$3:$L$1000)="CONFIRMADO")),ROWS($A$3:A236))),"")</f>
        <v/>
      </c>
    </row>
    <row r="237" spans="1:24" ht="22.05" customHeight="1">
      <c r="A237" s="10" t="str">
        <f ca="1">IFERROR(INDEX(MAESTRO!A:A,_xludf.AGGREGATE(15,6,ROW(MAESTRO!$B$3:$B$1000)/((MAESTRO!$B$3:$B$1000="OPA")*(UPPER(MAESTRO!$L$3:$L$1000)="CONFIRMADO")),ROWS($A$3:A237))),"")</f>
        <v/>
      </c>
      <c r="B237" s="10" t="str">
        <f ca="1">IFERROR(INDEX(MAESTRO!B:B,_xludf.AGGREGATE(15,6,ROW(MAESTRO!$B$3:$B$1000)/((MAESTRO!$B$3:$B$1000="OPA")*(UPPER(MAESTRO!$L$3:$L$1000)="CONFIRMADO")),ROWS($A$3:A237))),"")</f>
        <v/>
      </c>
      <c r="C237" s="10" t="str">
        <f ca="1">IFERROR(INDEX(MAESTRO!C:C,_xludf.AGGREGATE(15,6,ROW(MAESTRO!$B$3:$B$1000)/((MAESTRO!$B$3:$B$1000="OPA")*(UPPER(MAESTRO!$L$3:$L$1000)="CONFIRMADO")),ROWS($A$3:A237))),"")</f>
        <v/>
      </c>
      <c r="D237" s="10" t="str">
        <f ca="1">IFERROR(INDEX(MAESTRO!D:D,_xludf.AGGREGATE(15,6,ROW(MAESTRO!$B$3:$B$1000)/((MAESTRO!$B$3:$B$1000="OPA")*(UPPER(MAESTRO!$L$3:$L$1000)="CONFIRMADO")),ROWS($A$3:A237))),"")</f>
        <v/>
      </c>
      <c r="E237" s="10" t="str">
        <f ca="1">IFERROR(INDEX(MAESTRO!E:E,_xludf.AGGREGATE(15,6,ROW(MAESTRO!$B$3:$B$1000)/((MAESTRO!$B$3:$B$1000="OPA")*(UPPER(MAESTRO!$L$3:$L$1000)="CONFIRMADO")),ROWS($A$3:A237))),"")</f>
        <v/>
      </c>
      <c r="F237" s="10" t="str">
        <f ca="1">IFERROR(INDEX(MAESTRO!F:F,_xludf.AGGREGATE(15,6,ROW(MAESTRO!$B$3:$B$1000)/((MAESTRO!$B$3:$B$1000="OPA")*(UPPER(MAESTRO!$L$3:$L$1000)="CONFIRMADO")),ROWS($A$3:A237))),"")</f>
        <v/>
      </c>
      <c r="G237" s="10" t="str">
        <f ca="1">IFERROR(INDEX(MAESTRO!G:G,_xludf.AGGREGATE(15,6,ROW(MAESTRO!$B$3:$B$1000)/((MAESTRO!$B$3:$B$1000="OPA")*(UPPER(MAESTRO!$L$3:$L$1000)="CONFIRMADO")),ROWS($A$3:A237))),"")</f>
        <v/>
      </c>
      <c r="H237" s="10" t="str">
        <f ca="1">IFERROR(INDEX(MAESTRO!H:H,_xludf.AGGREGATE(15,6,ROW(MAESTRO!$B$3:$B$1000)/((MAESTRO!$B$3:$B$1000="OPA")*(UPPER(MAESTRO!$L$3:$L$1000)="CONFIRMADO")),ROWS($A$3:A237))),"")</f>
        <v/>
      </c>
      <c r="I237" s="10" t="str">
        <f ca="1">IFERROR(INDEX(MAESTRO!I:I,_xludf.AGGREGATE(15,6,ROW(MAESTRO!$B$3:$B$1000)/((MAESTRO!$B$3:$B$1000="OPA")*(UPPER(MAESTRO!$L$3:$L$1000)="CONFIRMADO")),ROWS($A$3:A237))),"")</f>
        <v/>
      </c>
      <c r="J237" s="10" t="str">
        <f ca="1">IFERROR(INDEX(MAESTRO!J:J,_xludf.AGGREGATE(15,6,ROW(MAESTRO!$B$3:$B$1000)/((MAESTRO!$B$3:$B$1000="OPA")*(UPPER(MAESTRO!$L$3:$L$1000)="CONFIRMADO")),ROWS($A$3:A237))),"")</f>
        <v/>
      </c>
      <c r="K237" s="10" t="str">
        <f ca="1">IFERROR(INDEX(MAESTRO!K:K,_xludf.AGGREGATE(15,6,ROW(MAESTRO!$B$3:$B$1000)/((MAESTRO!$B$3:$B$1000="OPA")*(UPPER(MAESTRO!$L$3:$L$1000)="CONFIRMADO")),ROWS($A$3:A237))),"")</f>
        <v/>
      </c>
      <c r="L237" s="10" t="str">
        <f ca="1">IFERROR(INDEX(MAESTRO!L:L,_xludf.AGGREGATE(15,6,ROW(MAESTRO!$B$3:$B$1000)/((MAESTRO!$B$3:$B$1000="OPA")*(UPPER(MAESTRO!$L$3:$L$1000)="CONFIRMADO")),ROWS($A$3:A237))),"")</f>
        <v/>
      </c>
      <c r="M237" s="10" t="str">
        <f ca="1">IFERROR(INDEX(MAESTRO!M:M,_xludf.AGGREGATE(15,6,ROW(MAESTRO!$B$3:$B$1000)/((MAESTRO!$B$3:$B$1000="OPA")*(UPPER(MAESTRO!$L$3:$L$1000)="CONFIRMADO")),ROWS($A$3:A237))),"")</f>
        <v/>
      </c>
      <c r="N237" s="10" t="str">
        <f ca="1">IFERROR(INDEX(MAESTRO!N:N,_xludf.AGGREGATE(15,6,ROW(MAESTRO!$B$3:$B$1000)/((MAESTRO!$B$3:$B$1000="OPA")*(UPPER(MAESTRO!$L$3:$L$1000)="CONFIRMADO")),ROWS($A$3:A237))),"")</f>
        <v/>
      </c>
      <c r="O237" s="10" t="str">
        <f ca="1">IFERROR(INDEX(MAESTRO!O:O,_xludf.AGGREGATE(15,6,ROW(MAESTRO!$B$3:$B$1000)/((MAESTRO!$B$3:$B$1000="OPA")*(UPPER(MAESTRO!$L$3:$L$1000)="CONFIRMADO")),ROWS($A$3:A237))),"")</f>
        <v/>
      </c>
      <c r="P237" s="10" t="str">
        <f ca="1">IFERROR(INDEX(MAESTRO!P:P,_xludf.AGGREGATE(15,6,ROW(MAESTRO!$B$3:$B$1000)/((MAESTRO!$B$3:$B$1000="OPA")*(UPPER(MAESTRO!$L$3:$L$1000)="CONFIRMADO")),ROWS($A$3:A237))),"")</f>
        <v/>
      </c>
      <c r="Q237" s="10" t="str">
        <f ca="1">IFERROR(INDEX(MAESTRO!Q:Q,_xludf.AGGREGATE(15,6,ROW(MAESTRO!$B$3:$B$1000)/((MAESTRO!$B$3:$B$1000="OPA")*(UPPER(MAESTRO!$L$3:$L$1000)="CONFIRMADO")),ROWS($A$3:A237))),"")</f>
        <v/>
      </c>
      <c r="R237" s="10" t="str">
        <f ca="1">IFERROR(INDEX(MAESTRO!R:R,_xludf.AGGREGATE(15,6,ROW(MAESTRO!$B$3:$B$1000)/((MAESTRO!$B$3:$B$1000="OPA")*(UPPER(MAESTRO!$L$3:$L$1000)="CONFIRMADO")),ROWS($A$3:A237))),"")</f>
        <v/>
      </c>
      <c r="S237" s="10" t="str">
        <f ca="1">IFERROR(INDEX(MAESTRO!S:S,_xludf.AGGREGATE(15,6,ROW(MAESTRO!$B$3:$B$1000)/((MAESTRO!$B$3:$B$1000="OPA")*(UPPER(MAESTRO!$L$3:$L$1000)="CONFIRMADO")),ROWS($A$3:A237))),"")</f>
        <v/>
      </c>
      <c r="T237" s="10" t="str">
        <f ca="1">IFERROR(INDEX(MAESTRO!T:T,_xludf.AGGREGATE(15,6,ROW(MAESTRO!$B$3:$B$1000)/((MAESTRO!$B$3:$B$1000="OPA")*(UPPER(MAESTRO!$L$3:$L$1000)="CONFIRMADO")),ROWS($A$3:A237))),"")</f>
        <v/>
      </c>
      <c r="U237" s="10" t="str">
        <f ca="1">IFERROR(INDEX(MAESTRO!U:U,_xludf.AGGREGATE(15,6,ROW(MAESTRO!$B$3:$B$1000)/((MAESTRO!$B$3:$B$1000="OPA")*(UPPER(MAESTRO!$L$3:$L$1000)="CONFIRMADO")),ROWS($A$3:A237))),"")</f>
        <v/>
      </c>
      <c r="V237" s="10" t="str">
        <f ca="1">IFERROR(INDEX(MAESTRO!V:V,_xludf.AGGREGATE(15,6,ROW(MAESTRO!$B$3:$B$1000)/((MAESTRO!$B$3:$B$1000="OPA")*(UPPER(MAESTRO!$L$3:$L$1000)="CONFIRMADO")),ROWS($A$3:A237))),"")</f>
        <v/>
      </c>
      <c r="W237" s="10" t="str">
        <f ca="1">IFERROR(INDEX(MAESTRO!W:W,_xludf.AGGREGATE(15,6,ROW(MAESTRO!$B$3:$B$1000)/((MAESTRO!$B$3:$B$1000="OPA")*(UPPER(MAESTRO!$L$3:$L$1000)="CONFIRMADO")),ROWS($A$3:A237))),"")</f>
        <v/>
      </c>
      <c r="X237" s="10" t="str">
        <f ca="1">IFERROR(INDEX(MAESTRO!X:X,_xludf.AGGREGATE(15,6,ROW(MAESTRO!$B$3:$B$1000)/((MAESTRO!$B$3:$B$1000="OPA")*(UPPER(MAESTRO!$L$3:$L$1000)="CONFIRMADO")),ROWS($A$3:A237))),"")</f>
        <v/>
      </c>
    </row>
    <row r="238" spans="1:24" ht="22.05" customHeight="1">
      <c r="A238" s="27" t="str">
        <f ca="1">IFERROR(INDEX(MAESTRO!A:A,_xludf.AGGREGATE(15,6,ROW(MAESTRO!$B$3:$B$1000)/((MAESTRO!$B$3:$B$1000="OPA")*(UPPER(MAESTRO!$L$3:$L$1000)="CONFIRMADO")),ROWS($A$3:A238))),"")</f>
        <v/>
      </c>
      <c r="B238" s="27" t="str">
        <f ca="1">IFERROR(INDEX(MAESTRO!B:B,_xludf.AGGREGATE(15,6,ROW(MAESTRO!$B$3:$B$1000)/((MAESTRO!$B$3:$B$1000="OPA")*(UPPER(MAESTRO!$L$3:$L$1000)="CONFIRMADO")),ROWS($A$3:A238))),"")</f>
        <v/>
      </c>
      <c r="C238" s="27" t="str">
        <f ca="1">IFERROR(INDEX(MAESTRO!C:C,_xludf.AGGREGATE(15,6,ROW(MAESTRO!$B$3:$B$1000)/((MAESTRO!$B$3:$B$1000="OPA")*(UPPER(MAESTRO!$L$3:$L$1000)="CONFIRMADO")),ROWS($A$3:A238))),"")</f>
        <v/>
      </c>
      <c r="D238" s="27" t="str">
        <f ca="1">IFERROR(INDEX(MAESTRO!D:D,_xludf.AGGREGATE(15,6,ROW(MAESTRO!$B$3:$B$1000)/((MAESTRO!$B$3:$B$1000="OPA")*(UPPER(MAESTRO!$L$3:$L$1000)="CONFIRMADO")),ROWS($A$3:A238))),"")</f>
        <v/>
      </c>
      <c r="E238" s="27" t="str">
        <f ca="1">IFERROR(INDEX(MAESTRO!E:E,_xludf.AGGREGATE(15,6,ROW(MAESTRO!$B$3:$B$1000)/((MAESTRO!$B$3:$B$1000="OPA")*(UPPER(MAESTRO!$L$3:$L$1000)="CONFIRMADO")),ROWS($A$3:A238))),"")</f>
        <v/>
      </c>
      <c r="F238" s="27" t="str">
        <f ca="1">IFERROR(INDEX(MAESTRO!F:F,_xludf.AGGREGATE(15,6,ROW(MAESTRO!$B$3:$B$1000)/((MAESTRO!$B$3:$B$1000="OPA")*(UPPER(MAESTRO!$L$3:$L$1000)="CONFIRMADO")),ROWS($A$3:A238))),"")</f>
        <v/>
      </c>
      <c r="G238" s="27" t="str">
        <f ca="1">IFERROR(INDEX(MAESTRO!G:G,_xludf.AGGREGATE(15,6,ROW(MAESTRO!$B$3:$B$1000)/((MAESTRO!$B$3:$B$1000="OPA")*(UPPER(MAESTRO!$L$3:$L$1000)="CONFIRMADO")),ROWS($A$3:A238))),"")</f>
        <v/>
      </c>
      <c r="H238" s="27" t="str">
        <f ca="1">IFERROR(INDEX(MAESTRO!H:H,_xludf.AGGREGATE(15,6,ROW(MAESTRO!$B$3:$B$1000)/((MAESTRO!$B$3:$B$1000="OPA")*(UPPER(MAESTRO!$L$3:$L$1000)="CONFIRMADO")),ROWS($A$3:A238))),"")</f>
        <v/>
      </c>
      <c r="I238" s="27" t="str">
        <f ca="1">IFERROR(INDEX(MAESTRO!I:I,_xludf.AGGREGATE(15,6,ROW(MAESTRO!$B$3:$B$1000)/((MAESTRO!$B$3:$B$1000="OPA")*(UPPER(MAESTRO!$L$3:$L$1000)="CONFIRMADO")),ROWS($A$3:A238))),"")</f>
        <v/>
      </c>
      <c r="J238" s="27" t="str">
        <f ca="1">IFERROR(INDEX(MAESTRO!J:J,_xludf.AGGREGATE(15,6,ROW(MAESTRO!$B$3:$B$1000)/((MAESTRO!$B$3:$B$1000="OPA")*(UPPER(MAESTRO!$L$3:$L$1000)="CONFIRMADO")),ROWS($A$3:A238))),"")</f>
        <v/>
      </c>
      <c r="K238" s="27" t="str">
        <f ca="1">IFERROR(INDEX(MAESTRO!K:K,_xludf.AGGREGATE(15,6,ROW(MAESTRO!$B$3:$B$1000)/((MAESTRO!$B$3:$B$1000="OPA")*(UPPER(MAESTRO!$L$3:$L$1000)="CONFIRMADO")),ROWS($A$3:A238))),"")</f>
        <v/>
      </c>
      <c r="L238" s="27" t="str">
        <f ca="1">IFERROR(INDEX(MAESTRO!L:L,_xludf.AGGREGATE(15,6,ROW(MAESTRO!$B$3:$B$1000)/((MAESTRO!$B$3:$B$1000="OPA")*(UPPER(MAESTRO!$L$3:$L$1000)="CONFIRMADO")),ROWS($A$3:A238))),"")</f>
        <v/>
      </c>
      <c r="M238" s="27" t="str">
        <f ca="1">IFERROR(INDEX(MAESTRO!M:M,_xludf.AGGREGATE(15,6,ROW(MAESTRO!$B$3:$B$1000)/((MAESTRO!$B$3:$B$1000="OPA")*(UPPER(MAESTRO!$L$3:$L$1000)="CONFIRMADO")),ROWS($A$3:A238))),"")</f>
        <v/>
      </c>
      <c r="N238" s="27" t="str">
        <f ca="1">IFERROR(INDEX(MAESTRO!N:N,_xludf.AGGREGATE(15,6,ROW(MAESTRO!$B$3:$B$1000)/((MAESTRO!$B$3:$B$1000="OPA")*(UPPER(MAESTRO!$L$3:$L$1000)="CONFIRMADO")),ROWS($A$3:A238))),"")</f>
        <v/>
      </c>
      <c r="O238" s="27" t="str">
        <f ca="1">IFERROR(INDEX(MAESTRO!O:O,_xludf.AGGREGATE(15,6,ROW(MAESTRO!$B$3:$B$1000)/((MAESTRO!$B$3:$B$1000="OPA")*(UPPER(MAESTRO!$L$3:$L$1000)="CONFIRMADO")),ROWS($A$3:A238))),"")</f>
        <v/>
      </c>
      <c r="P238" s="27" t="str">
        <f ca="1">IFERROR(INDEX(MAESTRO!P:P,_xludf.AGGREGATE(15,6,ROW(MAESTRO!$B$3:$B$1000)/((MAESTRO!$B$3:$B$1000="OPA")*(UPPER(MAESTRO!$L$3:$L$1000)="CONFIRMADO")),ROWS($A$3:A238))),"")</f>
        <v/>
      </c>
      <c r="Q238" s="27" t="str">
        <f ca="1">IFERROR(INDEX(MAESTRO!Q:Q,_xludf.AGGREGATE(15,6,ROW(MAESTRO!$B$3:$B$1000)/((MAESTRO!$B$3:$B$1000="OPA")*(UPPER(MAESTRO!$L$3:$L$1000)="CONFIRMADO")),ROWS($A$3:A238))),"")</f>
        <v/>
      </c>
      <c r="R238" s="27" t="str">
        <f ca="1">IFERROR(INDEX(MAESTRO!R:R,_xludf.AGGREGATE(15,6,ROW(MAESTRO!$B$3:$B$1000)/((MAESTRO!$B$3:$B$1000="OPA")*(UPPER(MAESTRO!$L$3:$L$1000)="CONFIRMADO")),ROWS($A$3:A238))),"")</f>
        <v/>
      </c>
      <c r="S238" s="27" t="str">
        <f ca="1">IFERROR(INDEX(MAESTRO!S:S,_xludf.AGGREGATE(15,6,ROW(MAESTRO!$B$3:$B$1000)/((MAESTRO!$B$3:$B$1000="OPA")*(UPPER(MAESTRO!$L$3:$L$1000)="CONFIRMADO")),ROWS($A$3:A238))),"")</f>
        <v/>
      </c>
      <c r="T238" s="27" t="str">
        <f ca="1">IFERROR(INDEX(MAESTRO!T:T,_xludf.AGGREGATE(15,6,ROW(MAESTRO!$B$3:$B$1000)/((MAESTRO!$B$3:$B$1000="OPA")*(UPPER(MAESTRO!$L$3:$L$1000)="CONFIRMADO")),ROWS($A$3:A238))),"")</f>
        <v/>
      </c>
      <c r="U238" s="27" t="str">
        <f ca="1">IFERROR(INDEX(MAESTRO!U:U,_xludf.AGGREGATE(15,6,ROW(MAESTRO!$B$3:$B$1000)/((MAESTRO!$B$3:$B$1000="OPA")*(UPPER(MAESTRO!$L$3:$L$1000)="CONFIRMADO")),ROWS($A$3:A238))),"")</f>
        <v/>
      </c>
      <c r="V238" s="27" t="str">
        <f ca="1">IFERROR(INDEX(MAESTRO!V:V,_xludf.AGGREGATE(15,6,ROW(MAESTRO!$B$3:$B$1000)/((MAESTRO!$B$3:$B$1000="OPA")*(UPPER(MAESTRO!$L$3:$L$1000)="CONFIRMADO")),ROWS($A$3:A238))),"")</f>
        <v/>
      </c>
      <c r="W238" s="27" t="str">
        <f ca="1">IFERROR(INDEX(MAESTRO!W:W,_xludf.AGGREGATE(15,6,ROW(MAESTRO!$B$3:$B$1000)/((MAESTRO!$B$3:$B$1000="OPA")*(UPPER(MAESTRO!$L$3:$L$1000)="CONFIRMADO")),ROWS($A$3:A238))),"")</f>
        <v/>
      </c>
      <c r="X238" s="27" t="str">
        <f ca="1">IFERROR(INDEX(MAESTRO!X:X,_xludf.AGGREGATE(15,6,ROW(MAESTRO!$B$3:$B$1000)/((MAESTRO!$B$3:$B$1000="OPA")*(UPPER(MAESTRO!$L$3:$L$1000)="CONFIRMADO")),ROWS($A$3:A238))),"")</f>
        <v/>
      </c>
    </row>
    <row r="239" spans="1:24" ht="22.05" customHeight="1">
      <c r="A239" s="10" t="str">
        <f ca="1">IFERROR(INDEX(MAESTRO!A:A,_xludf.AGGREGATE(15,6,ROW(MAESTRO!$B$3:$B$1000)/((MAESTRO!$B$3:$B$1000="OPA")*(UPPER(MAESTRO!$L$3:$L$1000)="CONFIRMADO")),ROWS($A$3:A239))),"")</f>
        <v/>
      </c>
      <c r="B239" s="10" t="str">
        <f ca="1">IFERROR(INDEX(MAESTRO!B:B,_xludf.AGGREGATE(15,6,ROW(MAESTRO!$B$3:$B$1000)/((MAESTRO!$B$3:$B$1000="OPA")*(UPPER(MAESTRO!$L$3:$L$1000)="CONFIRMADO")),ROWS($A$3:A239))),"")</f>
        <v/>
      </c>
      <c r="C239" s="10" t="str">
        <f ca="1">IFERROR(INDEX(MAESTRO!C:C,_xludf.AGGREGATE(15,6,ROW(MAESTRO!$B$3:$B$1000)/((MAESTRO!$B$3:$B$1000="OPA")*(UPPER(MAESTRO!$L$3:$L$1000)="CONFIRMADO")),ROWS($A$3:A239))),"")</f>
        <v/>
      </c>
      <c r="D239" s="10" t="str">
        <f ca="1">IFERROR(INDEX(MAESTRO!D:D,_xludf.AGGREGATE(15,6,ROW(MAESTRO!$B$3:$B$1000)/((MAESTRO!$B$3:$B$1000="OPA")*(UPPER(MAESTRO!$L$3:$L$1000)="CONFIRMADO")),ROWS($A$3:A239))),"")</f>
        <v/>
      </c>
      <c r="E239" s="10" t="str">
        <f ca="1">IFERROR(INDEX(MAESTRO!E:E,_xludf.AGGREGATE(15,6,ROW(MAESTRO!$B$3:$B$1000)/((MAESTRO!$B$3:$B$1000="OPA")*(UPPER(MAESTRO!$L$3:$L$1000)="CONFIRMADO")),ROWS($A$3:A239))),"")</f>
        <v/>
      </c>
      <c r="F239" s="10" t="str">
        <f ca="1">IFERROR(INDEX(MAESTRO!F:F,_xludf.AGGREGATE(15,6,ROW(MAESTRO!$B$3:$B$1000)/((MAESTRO!$B$3:$B$1000="OPA")*(UPPER(MAESTRO!$L$3:$L$1000)="CONFIRMADO")),ROWS($A$3:A239))),"")</f>
        <v/>
      </c>
      <c r="G239" s="10" t="str">
        <f ca="1">IFERROR(INDEX(MAESTRO!G:G,_xludf.AGGREGATE(15,6,ROW(MAESTRO!$B$3:$B$1000)/((MAESTRO!$B$3:$B$1000="OPA")*(UPPER(MAESTRO!$L$3:$L$1000)="CONFIRMADO")),ROWS($A$3:A239))),"")</f>
        <v/>
      </c>
      <c r="H239" s="10" t="str">
        <f ca="1">IFERROR(INDEX(MAESTRO!H:H,_xludf.AGGREGATE(15,6,ROW(MAESTRO!$B$3:$B$1000)/((MAESTRO!$B$3:$B$1000="OPA")*(UPPER(MAESTRO!$L$3:$L$1000)="CONFIRMADO")),ROWS($A$3:A239))),"")</f>
        <v/>
      </c>
      <c r="I239" s="10" t="str">
        <f ca="1">IFERROR(INDEX(MAESTRO!I:I,_xludf.AGGREGATE(15,6,ROW(MAESTRO!$B$3:$B$1000)/((MAESTRO!$B$3:$B$1000="OPA")*(UPPER(MAESTRO!$L$3:$L$1000)="CONFIRMADO")),ROWS($A$3:A239))),"")</f>
        <v/>
      </c>
      <c r="J239" s="10" t="str">
        <f ca="1">IFERROR(INDEX(MAESTRO!J:J,_xludf.AGGREGATE(15,6,ROW(MAESTRO!$B$3:$B$1000)/((MAESTRO!$B$3:$B$1000="OPA")*(UPPER(MAESTRO!$L$3:$L$1000)="CONFIRMADO")),ROWS($A$3:A239))),"")</f>
        <v/>
      </c>
      <c r="K239" s="10" t="str">
        <f ca="1">IFERROR(INDEX(MAESTRO!K:K,_xludf.AGGREGATE(15,6,ROW(MAESTRO!$B$3:$B$1000)/((MAESTRO!$B$3:$B$1000="OPA")*(UPPER(MAESTRO!$L$3:$L$1000)="CONFIRMADO")),ROWS($A$3:A239))),"")</f>
        <v/>
      </c>
      <c r="L239" s="10" t="str">
        <f ca="1">IFERROR(INDEX(MAESTRO!L:L,_xludf.AGGREGATE(15,6,ROW(MAESTRO!$B$3:$B$1000)/((MAESTRO!$B$3:$B$1000="OPA")*(UPPER(MAESTRO!$L$3:$L$1000)="CONFIRMADO")),ROWS($A$3:A239))),"")</f>
        <v/>
      </c>
      <c r="M239" s="10" t="str">
        <f ca="1">IFERROR(INDEX(MAESTRO!M:M,_xludf.AGGREGATE(15,6,ROW(MAESTRO!$B$3:$B$1000)/((MAESTRO!$B$3:$B$1000="OPA")*(UPPER(MAESTRO!$L$3:$L$1000)="CONFIRMADO")),ROWS($A$3:A239))),"")</f>
        <v/>
      </c>
      <c r="N239" s="10" t="str">
        <f ca="1">IFERROR(INDEX(MAESTRO!N:N,_xludf.AGGREGATE(15,6,ROW(MAESTRO!$B$3:$B$1000)/((MAESTRO!$B$3:$B$1000="OPA")*(UPPER(MAESTRO!$L$3:$L$1000)="CONFIRMADO")),ROWS($A$3:A239))),"")</f>
        <v/>
      </c>
      <c r="O239" s="10" t="str">
        <f ca="1">IFERROR(INDEX(MAESTRO!O:O,_xludf.AGGREGATE(15,6,ROW(MAESTRO!$B$3:$B$1000)/((MAESTRO!$B$3:$B$1000="OPA")*(UPPER(MAESTRO!$L$3:$L$1000)="CONFIRMADO")),ROWS($A$3:A239))),"")</f>
        <v/>
      </c>
      <c r="P239" s="10" t="str">
        <f ca="1">IFERROR(INDEX(MAESTRO!P:P,_xludf.AGGREGATE(15,6,ROW(MAESTRO!$B$3:$B$1000)/((MAESTRO!$B$3:$B$1000="OPA")*(UPPER(MAESTRO!$L$3:$L$1000)="CONFIRMADO")),ROWS($A$3:A239))),"")</f>
        <v/>
      </c>
      <c r="Q239" s="10" t="str">
        <f ca="1">IFERROR(INDEX(MAESTRO!Q:Q,_xludf.AGGREGATE(15,6,ROW(MAESTRO!$B$3:$B$1000)/((MAESTRO!$B$3:$B$1000="OPA")*(UPPER(MAESTRO!$L$3:$L$1000)="CONFIRMADO")),ROWS($A$3:A239))),"")</f>
        <v/>
      </c>
      <c r="R239" s="10" t="str">
        <f ca="1">IFERROR(INDEX(MAESTRO!R:R,_xludf.AGGREGATE(15,6,ROW(MAESTRO!$B$3:$B$1000)/((MAESTRO!$B$3:$B$1000="OPA")*(UPPER(MAESTRO!$L$3:$L$1000)="CONFIRMADO")),ROWS($A$3:A239))),"")</f>
        <v/>
      </c>
      <c r="S239" s="10" t="str">
        <f ca="1">IFERROR(INDEX(MAESTRO!S:S,_xludf.AGGREGATE(15,6,ROW(MAESTRO!$B$3:$B$1000)/((MAESTRO!$B$3:$B$1000="OPA")*(UPPER(MAESTRO!$L$3:$L$1000)="CONFIRMADO")),ROWS($A$3:A239))),"")</f>
        <v/>
      </c>
      <c r="T239" s="10" t="str">
        <f ca="1">IFERROR(INDEX(MAESTRO!T:T,_xludf.AGGREGATE(15,6,ROW(MAESTRO!$B$3:$B$1000)/((MAESTRO!$B$3:$B$1000="OPA")*(UPPER(MAESTRO!$L$3:$L$1000)="CONFIRMADO")),ROWS($A$3:A239))),"")</f>
        <v/>
      </c>
      <c r="U239" s="10" t="str">
        <f ca="1">IFERROR(INDEX(MAESTRO!U:U,_xludf.AGGREGATE(15,6,ROW(MAESTRO!$B$3:$B$1000)/((MAESTRO!$B$3:$B$1000="OPA")*(UPPER(MAESTRO!$L$3:$L$1000)="CONFIRMADO")),ROWS($A$3:A239))),"")</f>
        <v/>
      </c>
      <c r="V239" s="10" t="str">
        <f ca="1">IFERROR(INDEX(MAESTRO!V:V,_xludf.AGGREGATE(15,6,ROW(MAESTRO!$B$3:$B$1000)/((MAESTRO!$B$3:$B$1000="OPA")*(UPPER(MAESTRO!$L$3:$L$1000)="CONFIRMADO")),ROWS($A$3:A239))),"")</f>
        <v/>
      </c>
      <c r="W239" s="10" t="str">
        <f ca="1">IFERROR(INDEX(MAESTRO!W:W,_xludf.AGGREGATE(15,6,ROW(MAESTRO!$B$3:$B$1000)/((MAESTRO!$B$3:$B$1000="OPA")*(UPPER(MAESTRO!$L$3:$L$1000)="CONFIRMADO")),ROWS($A$3:A239))),"")</f>
        <v/>
      </c>
      <c r="X239" s="10" t="str">
        <f ca="1">IFERROR(INDEX(MAESTRO!X:X,_xludf.AGGREGATE(15,6,ROW(MAESTRO!$B$3:$B$1000)/((MAESTRO!$B$3:$B$1000="OPA")*(UPPER(MAESTRO!$L$3:$L$1000)="CONFIRMADO")),ROWS($A$3:A239))),"")</f>
        <v/>
      </c>
    </row>
    <row r="240" spans="1:24" ht="22.05" customHeight="1">
      <c r="A240" s="27" t="str">
        <f ca="1">IFERROR(INDEX(MAESTRO!A:A,_xludf.AGGREGATE(15,6,ROW(MAESTRO!$B$3:$B$1000)/((MAESTRO!$B$3:$B$1000="OPA")*(UPPER(MAESTRO!$L$3:$L$1000)="CONFIRMADO")),ROWS($A$3:A240))),"")</f>
        <v/>
      </c>
      <c r="B240" s="27" t="str">
        <f ca="1">IFERROR(INDEX(MAESTRO!B:B,_xludf.AGGREGATE(15,6,ROW(MAESTRO!$B$3:$B$1000)/((MAESTRO!$B$3:$B$1000="OPA")*(UPPER(MAESTRO!$L$3:$L$1000)="CONFIRMADO")),ROWS($A$3:A240))),"")</f>
        <v/>
      </c>
      <c r="C240" s="27" t="str">
        <f ca="1">IFERROR(INDEX(MAESTRO!C:C,_xludf.AGGREGATE(15,6,ROW(MAESTRO!$B$3:$B$1000)/((MAESTRO!$B$3:$B$1000="OPA")*(UPPER(MAESTRO!$L$3:$L$1000)="CONFIRMADO")),ROWS($A$3:A240))),"")</f>
        <v/>
      </c>
      <c r="D240" s="27" t="str">
        <f ca="1">IFERROR(INDEX(MAESTRO!D:D,_xludf.AGGREGATE(15,6,ROW(MAESTRO!$B$3:$B$1000)/((MAESTRO!$B$3:$B$1000="OPA")*(UPPER(MAESTRO!$L$3:$L$1000)="CONFIRMADO")),ROWS($A$3:A240))),"")</f>
        <v/>
      </c>
      <c r="E240" s="27" t="str">
        <f ca="1">IFERROR(INDEX(MAESTRO!E:E,_xludf.AGGREGATE(15,6,ROW(MAESTRO!$B$3:$B$1000)/((MAESTRO!$B$3:$B$1000="OPA")*(UPPER(MAESTRO!$L$3:$L$1000)="CONFIRMADO")),ROWS($A$3:A240))),"")</f>
        <v/>
      </c>
      <c r="F240" s="27" t="str">
        <f ca="1">IFERROR(INDEX(MAESTRO!F:F,_xludf.AGGREGATE(15,6,ROW(MAESTRO!$B$3:$B$1000)/((MAESTRO!$B$3:$B$1000="OPA")*(UPPER(MAESTRO!$L$3:$L$1000)="CONFIRMADO")),ROWS($A$3:A240))),"")</f>
        <v/>
      </c>
      <c r="G240" s="27" t="str">
        <f ca="1">IFERROR(INDEX(MAESTRO!G:G,_xludf.AGGREGATE(15,6,ROW(MAESTRO!$B$3:$B$1000)/((MAESTRO!$B$3:$B$1000="OPA")*(UPPER(MAESTRO!$L$3:$L$1000)="CONFIRMADO")),ROWS($A$3:A240))),"")</f>
        <v/>
      </c>
      <c r="H240" s="27" t="str">
        <f ca="1">IFERROR(INDEX(MAESTRO!H:H,_xludf.AGGREGATE(15,6,ROW(MAESTRO!$B$3:$B$1000)/((MAESTRO!$B$3:$B$1000="OPA")*(UPPER(MAESTRO!$L$3:$L$1000)="CONFIRMADO")),ROWS($A$3:A240))),"")</f>
        <v/>
      </c>
      <c r="I240" s="27" t="str">
        <f ca="1">IFERROR(INDEX(MAESTRO!I:I,_xludf.AGGREGATE(15,6,ROW(MAESTRO!$B$3:$B$1000)/((MAESTRO!$B$3:$B$1000="OPA")*(UPPER(MAESTRO!$L$3:$L$1000)="CONFIRMADO")),ROWS($A$3:A240))),"")</f>
        <v/>
      </c>
      <c r="J240" s="27" t="str">
        <f ca="1">IFERROR(INDEX(MAESTRO!J:J,_xludf.AGGREGATE(15,6,ROW(MAESTRO!$B$3:$B$1000)/((MAESTRO!$B$3:$B$1000="OPA")*(UPPER(MAESTRO!$L$3:$L$1000)="CONFIRMADO")),ROWS($A$3:A240))),"")</f>
        <v/>
      </c>
      <c r="K240" s="27" t="str">
        <f ca="1">IFERROR(INDEX(MAESTRO!K:K,_xludf.AGGREGATE(15,6,ROW(MAESTRO!$B$3:$B$1000)/((MAESTRO!$B$3:$B$1000="OPA")*(UPPER(MAESTRO!$L$3:$L$1000)="CONFIRMADO")),ROWS($A$3:A240))),"")</f>
        <v/>
      </c>
      <c r="L240" s="27" t="str">
        <f ca="1">IFERROR(INDEX(MAESTRO!L:L,_xludf.AGGREGATE(15,6,ROW(MAESTRO!$B$3:$B$1000)/((MAESTRO!$B$3:$B$1000="OPA")*(UPPER(MAESTRO!$L$3:$L$1000)="CONFIRMADO")),ROWS($A$3:A240))),"")</f>
        <v/>
      </c>
      <c r="M240" s="27" t="str">
        <f ca="1">IFERROR(INDEX(MAESTRO!M:M,_xludf.AGGREGATE(15,6,ROW(MAESTRO!$B$3:$B$1000)/((MAESTRO!$B$3:$B$1000="OPA")*(UPPER(MAESTRO!$L$3:$L$1000)="CONFIRMADO")),ROWS($A$3:A240))),"")</f>
        <v/>
      </c>
      <c r="N240" s="27" t="str">
        <f ca="1">IFERROR(INDEX(MAESTRO!N:N,_xludf.AGGREGATE(15,6,ROW(MAESTRO!$B$3:$B$1000)/((MAESTRO!$B$3:$B$1000="OPA")*(UPPER(MAESTRO!$L$3:$L$1000)="CONFIRMADO")),ROWS($A$3:A240))),"")</f>
        <v/>
      </c>
      <c r="O240" s="27" t="str">
        <f ca="1">IFERROR(INDEX(MAESTRO!O:O,_xludf.AGGREGATE(15,6,ROW(MAESTRO!$B$3:$B$1000)/((MAESTRO!$B$3:$B$1000="OPA")*(UPPER(MAESTRO!$L$3:$L$1000)="CONFIRMADO")),ROWS($A$3:A240))),"")</f>
        <v/>
      </c>
      <c r="P240" s="27" t="str">
        <f ca="1">IFERROR(INDEX(MAESTRO!P:P,_xludf.AGGREGATE(15,6,ROW(MAESTRO!$B$3:$B$1000)/((MAESTRO!$B$3:$B$1000="OPA")*(UPPER(MAESTRO!$L$3:$L$1000)="CONFIRMADO")),ROWS($A$3:A240))),"")</f>
        <v/>
      </c>
      <c r="Q240" s="27" t="str">
        <f ca="1">IFERROR(INDEX(MAESTRO!Q:Q,_xludf.AGGREGATE(15,6,ROW(MAESTRO!$B$3:$B$1000)/((MAESTRO!$B$3:$B$1000="OPA")*(UPPER(MAESTRO!$L$3:$L$1000)="CONFIRMADO")),ROWS($A$3:A240))),"")</f>
        <v/>
      </c>
      <c r="R240" s="27" t="str">
        <f ca="1">IFERROR(INDEX(MAESTRO!R:R,_xludf.AGGREGATE(15,6,ROW(MAESTRO!$B$3:$B$1000)/((MAESTRO!$B$3:$B$1000="OPA")*(UPPER(MAESTRO!$L$3:$L$1000)="CONFIRMADO")),ROWS($A$3:A240))),"")</f>
        <v/>
      </c>
      <c r="S240" s="27" t="str">
        <f ca="1">IFERROR(INDEX(MAESTRO!S:S,_xludf.AGGREGATE(15,6,ROW(MAESTRO!$B$3:$B$1000)/((MAESTRO!$B$3:$B$1000="OPA")*(UPPER(MAESTRO!$L$3:$L$1000)="CONFIRMADO")),ROWS($A$3:A240))),"")</f>
        <v/>
      </c>
      <c r="T240" s="27" t="str">
        <f ca="1">IFERROR(INDEX(MAESTRO!T:T,_xludf.AGGREGATE(15,6,ROW(MAESTRO!$B$3:$B$1000)/((MAESTRO!$B$3:$B$1000="OPA")*(UPPER(MAESTRO!$L$3:$L$1000)="CONFIRMADO")),ROWS($A$3:A240))),"")</f>
        <v/>
      </c>
      <c r="U240" s="27" t="str">
        <f ca="1">IFERROR(INDEX(MAESTRO!U:U,_xludf.AGGREGATE(15,6,ROW(MAESTRO!$B$3:$B$1000)/((MAESTRO!$B$3:$B$1000="OPA")*(UPPER(MAESTRO!$L$3:$L$1000)="CONFIRMADO")),ROWS($A$3:A240))),"")</f>
        <v/>
      </c>
      <c r="V240" s="27" t="str">
        <f ca="1">IFERROR(INDEX(MAESTRO!V:V,_xludf.AGGREGATE(15,6,ROW(MAESTRO!$B$3:$B$1000)/((MAESTRO!$B$3:$B$1000="OPA")*(UPPER(MAESTRO!$L$3:$L$1000)="CONFIRMADO")),ROWS($A$3:A240))),"")</f>
        <v/>
      </c>
      <c r="W240" s="27" t="str">
        <f ca="1">IFERROR(INDEX(MAESTRO!W:W,_xludf.AGGREGATE(15,6,ROW(MAESTRO!$B$3:$B$1000)/((MAESTRO!$B$3:$B$1000="OPA")*(UPPER(MAESTRO!$L$3:$L$1000)="CONFIRMADO")),ROWS($A$3:A240))),"")</f>
        <v/>
      </c>
      <c r="X240" s="27" t="str">
        <f ca="1">IFERROR(INDEX(MAESTRO!X:X,_xludf.AGGREGATE(15,6,ROW(MAESTRO!$B$3:$B$1000)/((MAESTRO!$B$3:$B$1000="OPA")*(UPPER(MAESTRO!$L$3:$L$1000)="CONFIRMADO")),ROWS($A$3:A240))),"")</f>
        <v/>
      </c>
    </row>
    <row r="241" spans="1:24" ht="22.05" customHeight="1">
      <c r="A241" s="10" t="str">
        <f ca="1">IFERROR(INDEX(MAESTRO!A:A,_xludf.AGGREGATE(15,6,ROW(MAESTRO!$B$3:$B$1000)/((MAESTRO!$B$3:$B$1000="OPA")*(UPPER(MAESTRO!$L$3:$L$1000)="CONFIRMADO")),ROWS($A$3:A241))),"")</f>
        <v/>
      </c>
      <c r="B241" s="10" t="str">
        <f ca="1">IFERROR(INDEX(MAESTRO!B:B,_xludf.AGGREGATE(15,6,ROW(MAESTRO!$B$3:$B$1000)/((MAESTRO!$B$3:$B$1000="OPA")*(UPPER(MAESTRO!$L$3:$L$1000)="CONFIRMADO")),ROWS($A$3:A241))),"")</f>
        <v/>
      </c>
      <c r="C241" s="10" t="str">
        <f ca="1">IFERROR(INDEX(MAESTRO!C:C,_xludf.AGGREGATE(15,6,ROW(MAESTRO!$B$3:$B$1000)/((MAESTRO!$B$3:$B$1000="OPA")*(UPPER(MAESTRO!$L$3:$L$1000)="CONFIRMADO")),ROWS($A$3:A241))),"")</f>
        <v/>
      </c>
      <c r="D241" s="10" t="str">
        <f ca="1">IFERROR(INDEX(MAESTRO!D:D,_xludf.AGGREGATE(15,6,ROW(MAESTRO!$B$3:$B$1000)/((MAESTRO!$B$3:$B$1000="OPA")*(UPPER(MAESTRO!$L$3:$L$1000)="CONFIRMADO")),ROWS($A$3:A241))),"")</f>
        <v/>
      </c>
      <c r="E241" s="10" t="str">
        <f ca="1">IFERROR(INDEX(MAESTRO!E:E,_xludf.AGGREGATE(15,6,ROW(MAESTRO!$B$3:$B$1000)/((MAESTRO!$B$3:$B$1000="OPA")*(UPPER(MAESTRO!$L$3:$L$1000)="CONFIRMADO")),ROWS($A$3:A241))),"")</f>
        <v/>
      </c>
      <c r="F241" s="10" t="str">
        <f ca="1">IFERROR(INDEX(MAESTRO!F:F,_xludf.AGGREGATE(15,6,ROW(MAESTRO!$B$3:$B$1000)/((MAESTRO!$B$3:$B$1000="OPA")*(UPPER(MAESTRO!$L$3:$L$1000)="CONFIRMADO")),ROWS($A$3:A241))),"")</f>
        <v/>
      </c>
      <c r="G241" s="10" t="str">
        <f ca="1">IFERROR(INDEX(MAESTRO!G:G,_xludf.AGGREGATE(15,6,ROW(MAESTRO!$B$3:$B$1000)/((MAESTRO!$B$3:$B$1000="OPA")*(UPPER(MAESTRO!$L$3:$L$1000)="CONFIRMADO")),ROWS($A$3:A241))),"")</f>
        <v/>
      </c>
      <c r="H241" s="10" t="str">
        <f ca="1">IFERROR(INDEX(MAESTRO!H:H,_xludf.AGGREGATE(15,6,ROW(MAESTRO!$B$3:$B$1000)/((MAESTRO!$B$3:$B$1000="OPA")*(UPPER(MAESTRO!$L$3:$L$1000)="CONFIRMADO")),ROWS($A$3:A241))),"")</f>
        <v/>
      </c>
      <c r="I241" s="10" t="str">
        <f ca="1">IFERROR(INDEX(MAESTRO!I:I,_xludf.AGGREGATE(15,6,ROW(MAESTRO!$B$3:$B$1000)/((MAESTRO!$B$3:$B$1000="OPA")*(UPPER(MAESTRO!$L$3:$L$1000)="CONFIRMADO")),ROWS($A$3:A241))),"")</f>
        <v/>
      </c>
      <c r="J241" s="10" t="str">
        <f ca="1">IFERROR(INDEX(MAESTRO!J:J,_xludf.AGGREGATE(15,6,ROW(MAESTRO!$B$3:$B$1000)/((MAESTRO!$B$3:$B$1000="OPA")*(UPPER(MAESTRO!$L$3:$L$1000)="CONFIRMADO")),ROWS($A$3:A241))),"")</f>
        <v/>
      </c>
      <c r="K241" s="10" t="str">
        <f ca="1">IFERROR(INDEX(MAESTRO!K:K,_xludf.AGGREGATE(15,6,ROW(MAESTRO!$B$3:$B$1000)/((MAESTRO!$B$3:$B$1000="OPA")*(UPPER(MAESTRO!$L$3:$L$1000)="CONFIRMADO")),ROWS($A$3:A241))),"")</f>
        <v/>
      </c>
      <c r="L241" s="10" t="str">
        <f ca="1">IFERROR(INDEX(MAESTRO!L:L,_xludf.AGGREGATE(15,6,ROW(MAESTRO!$B$3:$B$1000)/((MAESTRO!$B$3:$B$1000="OPA")*(UPPER(MAESTRO!$L$3:$L$1000)="CONFIRMADO")),ROWS($A$3:A241))),"")</f>
        <v/>
      </c>
      <c r="M241" s="10" t="str">
        <f ca="1">IFERROR(INDEX(MAESTRO!M:M,_xludf.AGGREGATE(15,6,ROW(MAESTRO!$B$3:$B$1000)/((MAESTRO!$B$3:$B$1000="OPA")*(UPPER(MAESTRO!$L$3:$L$1000)="CONFIRMADO")),ROWS($A$3:A241))),"")</f>
        <v/>
      </c>
      <c r="N241" s="10" t="str">
        <f ca="1">IFERROR(INDEX(MAESTRO!N:N,_xludf.AGGREGATE(15,6,ROW(MAESTRO!$B$3:$B$1000)/((MAESTRO!$B$3:$B$1000="OPA")*(UPPER(MAESTRO!$L$3:$L$1000)="CONFIRMADO")),ROWS($A$3:A241))),"")</f>
        <v/>
      </c>
      <c r="O241" s="10" t="str">
        <f ca="1">IFERROR(INDEX(MAESTRO!O:O,_xludf.AGGREGATE(15,6,ROW(MAESTRO!$B$3:$B$1000)/((MAESTRO!$B$3:$B$1000="OPA")*(UPPER(MAESTRO!$L$3:$L$1000)="CONFIRMADO")),ROWS($A$3:A241))),"")</f>
        <v/>
      </c>
      <c r="P241" s="10" t="str">
        <f ca="1">IFERROR(INDEX(MAESTRO!P:P,_xludf.AGGREGATE(15,6,ROW(MAESTRO!$B$3:$B$1000)/((MAESTRO!$B$3:$B$1000="OPA")*(UPPER(MAESTRO!$L$3:$L$1000)="CONFIRMADO")),ROWS($A$3:A241))),"")</f>
        <v/>
      </c>
      <c r="Q241" s="10" t="str">
        <f ca="1">IFERROR(INDEX(MAESTRO!Q:Q,_xludf.AGGREGATE(15,6,ROW(MAESTRO!$B$3:$B$1000)/((MAESTRO!$B$3:$B$1000="OPA")*(UPPER(MAESTRO!$L$3:$L$1000)="CONFIRMADO")),ROWS($A$3:A241))),"")</f>
        <v/>
      </c>
      <c r="R241" s="10" t="str">
        <f ca="1">IFERROR(INDEX(MAESTRO!R:R,_xludf.AGGREGATE(15,6,ROW(MAESTRO!$B$3:$B$1000)/((MAESTRO!$B$3:$B$1000="OPA")*(UPPER(MAESTRO!$L$3:$L$1000)="CONFIRMADO")),ROWS($A$3:A241))),"")</f>
        <v/>
      </c>
      <c r="S241" s="10" t="str">
        <f ca="1">IFERROR(INDEX(MAESTRO!S:S,_xludf.AGGREGATE(15,6,ROW(MAESTRO!$B$3:$B$1000)/((MAESTRO!$B$3:$B$1000="OPA")*(UPPER(MAESTRO!$L$3:$L$1000)="CONFIRMADO")),ROWS($A$3:A241))),"")</f>
        <v/>
      </c>
      <c r="T241" s="10" t="str">
        <f ca="1">IFERROR(INDEX(MAESTRO!T:T,_xludf.AGGREGATE(15,6,ROW(MAESTRO!$B$3:$B$1000)/((MAESTRO!$B$3:$B$1000="OPA")*(UPPER(MAESTRO!$L$3:$L$1000)="CONFIRMADO")),ROWS($A$3:A241))),"")</f>
        <v/>
      </c>
      <c r="U241" s="10" t="str">
        <f ca="1">IFERROR(INDEX(MAESTRO!U:U,_xludf.AGGREGATE(15,6,ROW(MAESTRO!$B$3:$B$1000)/((MAESTRO!$B$3:$B$1000="OPA")*(UPPER(MAESTRO!$L$3:$L$1000)="CONFIRMADO")),ROWS($A$3:A241))),"")</f>
        <v/>
      </c>
      <c r="V241" s="10" t="str">
        <f ca="1">IFERROR(INDEX(MAESTRO!V:V,_xludf.AGGREGATE(15,6,ROW(MAESTRO!$B$3:$B$1000)/((MAESTRO!$B$3:$B$1000="OPA")*(UPPER(MAESTRO!$L$3:$L$1000)="CONFIRMADO")),ROWS($A$3:A241))),"")</f>
        <v/>
      </c>
      <c r="W241" s="10" t="str">
        <f ca="1">IFERROR(INDEX(MAESTRO!W:W,_xludf.AGGREGATE(15,6,ROW(MAESTRO!$B$3:$B$1000)/((MAESTRO!$B$3:$B$1000="OPA")*(UPPER(MAESTRO!$L$3:$L$1000)="CONFIRMADO")),ROWS($A$3:A241))),"")</f>
        <v/>
      </c>
      <c r="X241" s="10" t="str">
        <f ca="1">IFERROR(INDEX(MAESTRO!X:X,_xludf.AGGREGATE(15,6,ROW(MAESTRO!$B$3:$B$1000)/((MAESTRO!$B$3:$B$1000="OPA")*(UPPER(MAESTRO!$L$3:$L$1000)="CONFIRMADO")),ROWS($A$3:A241))),"")</f>
        <v/>
      </c>
    </row>
    <row r="242" spans="1:24" ht="22.05" customHeight="1">
      <c r="A242" s="27" t="str">
        <f ca="1">IFERROR(INDEX(MAESTRO!A:A,_xludf.AGGREGATE(15,6,ROW(MAESTRO!$B$3:$B$1000)/((MAESTRO!$B$3:$B$1000="OPA")*(UPPER(MAESTRO!$L$3:$L$1000)="CONFIRMADO")),ROWS($A$3:A242))),"")</f>
        <v/>
      </c>
      <c r="B242" s="27" t="str">
        <f ca="1">IFERROR(INDEX(MAESTRO!B:B,_xludf.AGGREGATE(15,6,ROW(MAESTRO!$B$3:$B$1000)/((MAESTRO!$B$3:$B$1000="OPA")*(UPPER(MAESTRO!$L$3:$L$1000)="CONFIRMADO")),ROWS($A$3:A242))),"")</f>
        <v/>
      </c>
      <c r="C242" s="27" t="str">
        <f ca="1">IFERROR(INDEX(MAESTRO!C:C,_xludf.AGGREGATE(15,6,ROW(MAESTRO!$B$3:$B$1000)/((MAESTRO!$B$3:$B$1000="OPA")*(UPPER(MAESTRO!$L$3:$L$1000)="CONFIRMADO")),ROWS($A$3:A242))),"")</f>
        <v/>
      </c>
      <c r="D242" s="27" t="str">
        <f ca="1">IFERROR(INDEX(MAESTRO!D:D,_xludf.AGGREGATE(15,6,ROW(MAESTRO!$B$3:$B$1000)/((MAESTRO!$B$3:$B$1000="OPA")*(UPPER(MAESTRO!$L$3:$L$1000)="CONFIRMADO")),ROWS($A$3:A242))),"")</f>
        <v/>
      </c>
      <c r="E242" s="27" t="str">
        <f ca="1">IFERROR(INDEX(MAESTRO!E:E,_xludf.AGGREGATE(15,6,ROW(MAESTRO!$B$3:$B$1000)/((MAESTRO!$B$3:$B$1000="OPA")*(UPPER(MAESTRO!$L$3:$L$1000)="CONFIRMADO")),ROWS($A$3:A242))),"")</f>
        <v/>
      </c>
      <c r="F242" s="27" t="str">
        <f ca="1">IFERROR(INDEX(MAESTRO!F:F,_xludf.AGGREGATE(15,6,ROW(MAESTRO!$B$3:$B$1000)/((MAESTRO!$B$3:$B$1000="OPA")*(UPPER(MAESTRO!$L$3:$L$1000)="CONFIRMADO")),ROWS($A$3:A242))),"")</f>
        <v/>
      </c>
      <c r="G242" s="27" t="str">
        <f ca="1">IFERROR(INDEX(MAESTRO!G:G,_xludf.AGGREGATE(15,6,ROW(MAESTRO!$B$3:$B$1000)/((MAESTRO!$B$3:$B$1000="OPA")*(UPPER(MAESTRO!$L$3:$L$1000)="CONFIRMADO")),ROWS($A$3:A242))),"")</f>
        <v/>
      </c>
      <c r="H242" s="27" t="str">
        <f ca="1">IFERROR(INDEX(MAESTRO!H:H,_xludf.AGGREGATE(15,6,ROW(MAESTRO!$B$3:$B$1000)/((MAESTRO!$B$3:$B$1000="OPA")*(UPPER(MAESTRO!$L$3:$L$1000)="CONFIRMADO")),ROWS($A$3:A242))),"")</f>
        <v/>
      </c>
      <c r="I242" s="27" t="str">
        <f ca="1">IFERROR(INDEX(MAESTRO!I:I,_xludf.AGGREGATE(15,6,ROW(MAESTRO!$B$3:$B$1000)/((MAESTRO!$B$3:$B$1000="OPA")*(UPPER(MAESTRO!$L$3:$L$1000)="CONFIRMADO")),ROWS($A$3:A242))),"")</f>
        <v/>
      </c>
      <c r="J242" s="27" t="str">
        <f ca="1">IFERROR(INDEX(MAESTRO!J:J,_xludf.AGGREGATE(15,6,ROW(MAESTRO!$B$3:$B$1000)/((MAESTRO!$B$3:$B$1000="OPA")*(UPPER(MAESTRO!$L$3:$L$1000)="CONFIRMADO")),ROWS($A$3:A242))),"")</f>
        <v/>
      </c>
      <c r="K242" s="27" t="str">
        <f ca="1">IFERROR(INDEX(MAESTRO!K:K,_xludf.AGGREGATE(15,6,ROW(MAESTRO!$B$3:$B$1000)/((MAESTRO!$B$3:$B$1000="OPA")*(UPPER(MAESTRO!$L$3:$L$1000)="CONFIRMADO")),ROWS($A$3:A242))),"")</f>
        <v/>
      </c>
      <c r="L242" s="27" t="str">
        <f ca="1">IFERROR(INDEX(MAESTRO!L:L,_xludf.AGGREGATE(15,6,ROW(MAESTRO!$B$3:$B$1000)/((MAESTRO!$B$3:$B$1000="OPA")*(UPPER(MAESTRO!$L$3:$L$1000)="CONFIRMADO")),ROWS($A$3:A242))),"")</f>
        <v/>
      </c>
      <c r="M242" s="27" t="str">
        <f ca="1">IFERROR(INDEX(MAESTRO!M:M,_xludf.AGGREGATE(15,6,ROW(MAESTRO!$B$3:$B$1000)/((MAESTRO!$B$3:$B$1000="OPA")*(UPPER(MAESTRO!$L$3:$L$1000)="CONFIRMADO")),ROWS($A$3:A242))),"")</f>
        <v/>
      </c>
      <c r="N242" s="27" t="str">
        <f ca="1">IFERROR(INDEX(MAESTRO!N:N,_xludf.AGGREGATE(15,6,ROW(MAESTRO!$B$3:$B$1000)/((MAESTRO!$B$3:$B$1000="OPA")*(UPPER(MAESTRO!$L$3:$L$1000)="CONFIRMADO")),ROWS($A$3:A242))),"")</f>
        <v/>
      </c>
      <c r="O242" s="27" t="str">
        <f ca="1">IFERROR(INDEX(MAESTRO!O:O,_xludf.AGGREGATE(15,6,ROW(MAESTRO!$B$3:$B$1000)/((MAESTRO!$B$3:$B$1000="OPA")*(UPPER(MAESTRO!$L$3:$L$1000)="CONFIRMADO")),ROWS($A$3:A242))),"")</f>
        <v/>
      </c>
      <c r="P242" s="27" t="str">
        <f ca="1">IFERROR(INDEX(MAESTRO!P:P,_xludf.AGGREGATE(15,6,ROW(MAESTRO!$B$3:$B$1000)/((MAESTRO!$B$3:$B$1000="OPA")*(UPPER(MAESTRO!$L$3:$L$1000)="CONFIRMADO")),ROWS($A$3:A242))),"")</f>
        <v/>
      </c>
      <c r="Q242" s="27" t="str">
        <f ca="1">IFERROR(INDEX(MAESTRO!Q:Q,_xludf.AGGREGATE(15,6,ROW(MAESTRO!$B$3:$B$1000)/((MAESTRO!$B$3:$B$1000="OPA")*(UPPER(MAESTRO!$L$3:$L$1000)="CONFIRMADO")),ROWS($A$3:A242))),"")</f>
        <v/>
      </c>
      <c r="R242" s="27" t="str">
        <f ca="1">IFERROR(INDEX(MAESTRO!R:R,_xludf.AGGREGATE(15,6,ROW(MAESTRO!$B$3:$B$1000)/((MAESTRO!$B$3:$B$1000="OPA")*(UPPER(MAESTRO!$L$3:$L$1000)="CONFIRMADO")),ROWS($A$3:A242))),"")</f>
        <v/>
      </c>
      <c r="S242" s="27" t="str">
        <f ca="1">IFERROR(INDEX(MAESTRO!S:S,_xludf.AGGREGATE(15,6,ROW(MAESTRO!$B$3:$B$1000)/((MAESTRO!$B$3:$B$1000="OPA")*(UPPER(MAESTRO!$L$3:$L$1000)="CONFIRMADO")),ROWS($A$3:A242))),"")</f>
        <v/>
      </c>
      <c r="T242" s="27" t="str">
        <f ca="1">IFERROR(INDEX(MAESTRO!T:T,_xludf.AGGREGATE(15,6,ROW(MAESTRO!$B$3:$B$1000)/((MAESTRO!$B$3:$B$1000="OPA")*(UPPER(MAESTRO!$L$3:$L$1000)="CONFIRMADO")),ROWS($A$3:A242))),"")</f>
        <v/>
      </c>
      <c r="U242" s="27" t="str">
        <f ca="1">IFERROR(INDEX(MAESTRO!U:U,_xludf.AGGREGATE(15,6,ROW(MAESTRO!$B$3:$B$1000)/((MAESTRO!$B$3:$B$1000="OPA")*(UPPER(MAESTRO!$L$3:$L$1000)="CONFIRMADO")),ROWS($A$3:A242))),"")</f>
        <v/>
      </c>
      <c r="V242" s="27" t="str">
        <f ca="1">IFERROR(INDEX(MAESTRO!V:V,_xludf.AGGREGATE(15,6,ROW(MAESTRO!$B$3:$B$1000)/((MAESTRO!$B$3:$B$1000="OPA")*(UPPER(MAESTRO!$L$3:$L$1000)="CONFIRMADO")),ROWS($A$3:A242))),"")</f>
        <v/>
      </c>
      <c r="W242" s="27" t="str">
        <f ca="1">IFERROR(INDEX(MAESTRO!W:W,_xludf.AGGREGATE(15,6,ROW(MAESTRO!$B$3:$B$1000)/((MAESTRO!$B$3:$B$1000="OPA")*(UPPER(MAESTRO!$L$3:$L$1000)="CONFIRMADO")),ROWS($A$3:A242))),"")</f>
        <v/>
      </c>
      <c r="X242" s="27" t="str">
        <f ca="1">IFERROR(INDEX(MAESTRO!X:X,_xludf.AGGREGATE(15,6,ROW(MAESTRO!$B$3:$B$1000)/((MAESTRO!$B$3:$B$1000="OPA")*(UPPER(MAESTRO!$L$3:$L$1000)="CONFIRMADO")),ROWS($A$3:A242))),"")</f>
        <v/>
      </c>
    </row>
    <row r="243" spans="1:24" ht="22.05" customHeight="1">
      <c r="A243" s="10" t="str">
        <f ca="1">IFERROR(INDEX(MAESTRO!A:A,_xludf.AGGREGATE(15,6,ROW(MAESTRO!$B$3:$B$1000)/((MAESTRO!$B$3:$B$1000="OPA")*(UPPER(MAESTRO!$L$3:$L$1000)="CONFIRMADO")),ROWS($A$3:A243))),"")</f>
        <v/>
      </c>
      <c r="B243" s="10" t="str">
        <f ca="1">IFERROR(INDEX(MAESTRO!B:B,_xludf.AGGREGATE(15,6,ROW(MAESTRO!$B$3:$B$1000)/((MAESTRO!$B$3:$B$1000="OPA")*(UPPER(MAESTRO!$L$3:$L$1000)="CONFIRMADO")),ROWS($A$3:A243))),"")</f>
        <v/>
      </c>
      <c r="C243" s="10" t="str">
        <f ca="1">IFERROR(INDEX(MAESTRO!C:C,_xludf.AGGREGATE(15,6,ROW(MAESTRO!$B$3:$B$1000)/((MAESTRO!$B$3:$B$1000="OPA")*(UPPER(MAESTRO!$L$3:$L$1000)="CONFIRMADO")),ROWS($A$3:A243))),"")</f>
        <v/>
      </c>
      <c r="D243" s="10" t="str">
        <f ca="1">IFERROR(INDEX(MAESTRO!D:D,_xludf.AGGREGATE(15,6,ROW(MAESTRO!$B$3:$B$1000)/((MAESTRO!$B$3:$B$1000="OPA")*(UPPER(MAESTRO!$L$3:$L$1000)="CONFIRMADO")),ROWS($A$3:A243))),"")</f>
        <v/>
      </c>
      <c r="E243" s="10" t="str">
        <f ca="1">IFERROR(INDEX(MAESTRO!E:E,_xludf.AGGREGATE(15,6,ROW(MAESTRO!$B$3:$B$1000)/((MAESTRO!$B$3:$B$1000="OPA")*(UPPER(MAESTRO!$L$3:$L$1000)="CONFIRMADO")),ROWS($A$3:A243))),"")</f>
        <v/>
      </c>
      <c r="F243" s="10" t="str">
        <f ca="1">IFERROR(INDEX(MAESTRO!F:F,_xludf.AGGREGATE(15,6,ROW(MAESTRO!$B$3:$B$1000)/((MAESTRO!$B$3:$B$1000="OPA")*(UPPER(MAESTRO!$L$3:$L$1000)="CONFIRMADO")),ROWS($A$3:A243))),"")</f>
        <v/>
      </c>
      <c r="G243" s="10" t="str">
        <f ca="1">IFERROR(INDEX(MAESTRO!G:G,_xludf.AGGREGATE(15,6,ROW(MAESTRO!$B$3:$B$1000)/((MAESTRO!$B$3:$B$1000="OPA")*(UPPER(MAESTRO!$L$3:$L$1000)="CONFIRMADO")),ROWS($A$3:A243))),"")</f>
        <v/>
      </c>
      <c r="H243" s="10" t="str">
        <f ca="1">IFERROR(INDEX(MAESTRO!H:H,_xludf.AGGREGATE(15,6,ROW(MAESTRO!$B$3:$B$1000)/((MAESTRO!$B$3:$B$1000="OPA")*(UPPER(MAESTRO!$L$3:$L$1000)="CONFIRMADO")),ROWS($A$3:A243))),"")</f>
        <v/>
      </c>
      <c r="I243" s="10" t="str">
        <f ca="1">IFERROR(INDEX(MAESTRO!I:I,_xludf.AGGREGATE(15,6,ROW(MAESTRO!$B$3:$B$1000)/((MAESTRO!$B$3:$B$1000="OPA")*(UPPER(MAESTRO!$L$3:$L$1000)="CONFIRMADO")),ROWS($A$3:A243))),"")</f>
        <v/>
      </c>
      <c r="J243" s="10" t="str">
        <f ca="1">IFERROR(INDEX(MAESTRO!J:J,_xludf.AGGREGATE(15,6,ROW(MAESTRO!$B$3:$B$1000)/((MAESTRO!$B$3:$B$1000="OPA")*(UPPER(MAESTRO!$L$3:$L$1000)="CONFIRMADO")),ROWS($A$3:A243))),"")</f>
        <v/>
      </c>
      <c r="K243" s="10" t="str">
        <f ca="1">IFERROR(INDEX(MAESTRO!K:K,_xludf.AGGREGATE(15,6,ROW(MAESTRO!$B$3:$B$1000)/((MAESTRO!$B$3:$B$1000="OPA")*(UPPER(MAESTRO!$L$3:$L$1000)="CONFIRMADO")),ROWS($A$3:A243))),"")</f>
        <v/>
      </c>
      <c r="L243" s="10" t="str">
        <f ca="1">IFERROR(INDEX(MAESTRO!L:L,_xludf.AGGREGATE(15,6,ROW(MAESTRO!$B$3:$B$1000)/((MAESTRO!$B$3:$B$1000="OPA")*(UPPER(MAESTRO!$L$3:$L$1000)="CONFIRMADO")),ROWS($A$3:A243))),"")</f>
        <v/>
      </c>
      <c r="M243" s="10" t="str">
        <f ca="1">IFERROR(INDEX(MAESTRO!M:M,_xludf.AGGREGATE(15,6,ROW(MAESTRO!$B$3:$B$1000)/((MAESTRO!$B$3:$B$1000="OPA")*(UPPER(MAESTRO!$L$3:$L$1000)="CONFIRMADO")),ROWS($A$3:A243))),"")</f>
        <v/>
      </c>
      <c r="N243" s="10" t="str">
        <f ca="1">IFERROR(INDEX(MAESTRO!N:N,_xludf.AGGREGATE(15,6,ROW(MAESTRO!$B$3:$B$1000)/((MAESTRO!$B$3:$B$1000="OPA")*(UPPER(MAESTRO!$L$3:$L$1000)="CONFIRMADO")),ROWS($A$3:A243))),"")</f>
        <v/>
      </c>
      <c r="O243" s="10" t="str">
        <f ca="1">IFERROR(INDEX(MAESTRO!O:O,_xludf.AGGREGATE(15,6,ROW(MAESTRO!$B$3:$B$1000)/((MAESTRO!$B$3:$B$1000="OPA")*(UPPER(MAESTRO!$L$3:$L$1000)="CONFIRMADO")),ROWS($A$3:A243))),"")</f>
        <v/>
      </c>
      <c r="P243" s="10" t="str">
        <f ca="1">IFERROR(INDEX(MAESTRO!P:P,_xludf.AGGREGATE(15,6,ROW(MAESTRO!$B$3:$B$1000)/((MAESTRO!$B$3:$B$1000="OPA")*(UPPER(MAESTRO!$L$3:$L$1000)="CONFIRMADO")),ROWS($A$3:A243))),"")</f>
        <v/>
      </c>
      <c r="Q243" s="10" t="str">
        <f ca="1">IFERROR(INDEX(MAESTRO!Q:Q,_xludf.AGGREGATE(15,6,ROW(MAESTRO!$B$3:$B$1000)/((MAESTRO!$B$3:$B$1000="OPA")*(UPPER(MAESTRO!$L$3:$L$1000)="CONFIRMADO")),ROWS($A$3:A243))),"")</f>
        <v/>
      </c>
      <c r="R243" s="10" t="str">
        <f ca="1">IFERROR(INDEX(MAESTRO!R:R,_xludf.AGGREGATE(15,6,ROW(MAESTRO!$B$3:$B$1000)/((MAESTRO!$B$3:$B$1000="OPA")*(UPPER(MAESTRO!$L$3:$L$1000)="CONFIRMADO")),ROWS($A$3:A243))),"")</f>
        <v/>
      </c>
      <c r="S243" s="10" t="str">
        <f ca="1">IFERROR(INDEX(MAESTRO!S:S,_xludf.AGGREGATE(15,6,ROW(MAESTRO!$B$3:$B$1000)/((MAESTRO!$B$3:$B$1000="OPA")*(UPPER(MAESTRO!$L$3:$L$1000)="CONFIRMADO")),ROWS($A$3:A243))),"")</f>
        <v/>
      </c>
      <c r="T243" s="10" t="str">
        <f ca="1">IFERROR(INDEX(MAESTRO!T:T,_xludf.AGGREGATE(15,6,ROW(MAESTRO!$B$3:$B$1000)/((MAESTRO!$B$3:$B$1000="OPA")*(UPPER(MAESTRO!$L$3:$L$1000)="CONFIRMADO")),ROWS($A$3:A243))),"")</f>
        <v/>
      </c>
      <c r="U243" s="10" t="str">
        <f ca="1">IFERROR(INDEX(MAESTRO!U:U,_xludf.AGGREGATE(15,6,ROW(MAESTRO!$B$3:$B$1000)/((MAESTRO!$B$3:$B$1000="OPA")*(UPPER(MAESTRO!$L$3:$L$1000)="CONFIRMADO")),ROWS($A$3:A243))),"")</f>
        <v/>
      </c>
      <c r="V243" s="10" t="str">
        <f ca="1">IFERROR(INDEX(MAESTRO!V:V,_xludf.AGGREGATE(15,6,ROW(MAESTRO!$B$3:$B$1000)/((MAESTRO!$B$3:$B$1000="OPA")*(UPPER(MAESTRO!$L$3:$L$1000)="CONFIRMADO")),ROWS($A$3:A243))),"")</f>
        <v/>
      </c>
      <c r="W243" s="10" t="str">
        <f ca="1">IFERROR(INDEX(MAESTRO!W:W,_xludf.AGGREGATE(15,6,ROW(MAESTRO!$B$3:$B$1000)/((MAESTRO!$B$3:$B$1000="OPA")*(UPPER(MAESTRO!$L$3:$L$1000)="CONFIRMADO")),ROWS($A$3:A243))),"")</f>
        <v/>
      </c>
      <c r="X243" s="10" t="str">
        <f ca="1">IFERROR(INDEX(MAESTRO!X:X,_xludf.AGGREGATE(15,6,ROW(MAESTRO!$B$3:$B$1000)/((MAESTRO!$B$3:$B$1000="OPA")*(UPPER(MAESTRO!$L$3:$L$1000)="CONFIRMADO")),ROWS($A$3:A243))),"")</f>
        <v/>
      </c>
    </row>
    <row r="244" spans="1:24" ht="22.05" customHeight="1">
      <c r="A244" s="27" t="str">
        <f ca="1">IFERROR(INDEX(MAESTRO!A:A,_xludf.AGGREGATE(15,6,ROW(MAESTRO!$B$3:$B$1000)/((MAESTRO!$B$3:$B$1000="OPA")*(UPPER(MAESTRO!$L$3:$L$1000)="CONFIRMADO")),ROWS($A$3:A244))),"")</f>
        <v/>
      </c>
      <c r="B244" s="27" t="str">
        <f ca="1">IFERROR(INDEX(MAESTRO!B:B,_xludf.AGGREGATE(15,6,ROW(MAESTRO!$B$3:$B$1000)/((MAESTRO!$B$3:$B$1000="OPA")*(UPPER(MAESTRO!$L$3:$L$1000)="CONFIRMADO")),ROWS($A$3:A244))),"")</f>
        <v/>
      </c>
      <c r="C244" s="27" t="str">
        <f ca="1">IFERROR(INDEX(MAESTRO!C:C,_xludf.AGGREGATE(15,6,ROW(MAESTRO!$B$3:$B$1000)/((MAESTRO!$B$3:$B$1000="OPA")*(UPPER(MAESTRO!$L$3:$L$1000)="CONFIRMADO")),ROWS($A$3:A244))),"")</f>
        <v/>
      </c>
      <c r="D244" s="27" t="str">
        <f ca="1">IFERROR(INDEX(MAESTRO!D:D,_xludf.AGGREGATE(15,6,ROW(MAESTRO!$B$3:$B$1000)/((MAESTRO!$B$3:$B$1000="OPA")*(UPPER(MAESTRO!$L$3:$L$1000)="CONFIRMADO")),ROWS($A$3:A244))),"")</f>
        <v/>
      </c>
      <c r="E244" s="27" t="str">
        <f ca="1">IFERROR(INDEX(MAESTRO!E:E,_xludf.AGGREGATE(15,6,ROW(MAESTRO!$B$3:$B$1000)/((MAESTRO!$B$3:$B$1000="OPA")*(UPPER(MAESTRO!$L$3:$L$1000)="CONFIRMADO")),ROWS($A$3:A244))),"")</f>
        <v/>
      </c>
      <c r="F244" s="27" t="str">
        <f ca="1">IFERROR(INDEX(MAESTRO!F:F,_xludf.AGGREGATE(15,6,ROW(MAESTRO!$B$3:$B$1000)/((MAESTRO!$B$3:$B$1000="OPA")*(UPPER(MAESTRO!$L$3:$L$1000)="CONFIRMADO")),ROWS($A$3:A244))),"")</f>
        <v/>
      </c>
      <c r="G244" s="27" t="str">
        <f ca="1">IFERROR(INDEX(MAESTRO!G:G,_xludf.AGGREGATE(15,6,ROW(MAESTRO!$B$3:$B$1000)/((MAESTRO!$B$3:$B$1000="OPA")*(UPPER(MAESTRO!$L$3:$L$1000)="CONFIRMADO")),ROWS($A$3:A244))),"")</f>
        <v/>
      </c>
      <c r="H244" s="27" t="str">
        <f ca="1">IFERROR(INDEX(MAESTRO!H:H,_xludf.AGGREGATE(15,6,ROW(MAESTRO!$B$3:$B$1000)/((MAESTRO!$B$3:$B$1000="OPA")*(UPPER(MAESTRO!$L$3:$L$1000)="CONFIRMADO")),ROWS($A$3:A244))),"")</f>
        <v/>
      </c>
      <c r="I244" s="27" t="str">
        <f ca="1">IFERROR(INDEX(MAESTRO!I:I,_xludf.AGGREGATE(15,6,ROW(MAESTRO!$B$3:$B$1000)/((MAESTRO!$B$3:$B$1000="OPA")*(UPPER(MAESTRO!$L$3:$L$1000)="CONFIRMADO")),ROWS($A$3:A244))),"")</f>
        <v/>
      </c>
      <c r="J244" s="27" t="str">
        <f ca="1">IFERROR(INDEX(MAESTRO!J:J,_xludf.AGGREGATE(15,6,ROW(MAESTRO!$B$3:$B$1000)/((MAESTRO!$B$3:$B$1000="OPA")*(UPPER(MAESTRO!$L$3:$L$1000)="CONFIRMADO")),ROWS($A$3:A244))),"")</f>
        <v/>
      </c>
      <c r="K244" s="27" t="str">
        <f ca="1">IFERROR(INDEX(MAESTRO!K:K,_xludf.AGGREGATE(15,6,ROW(MAESTRO!$B$3:$B$1000)/((MAESTRO!$B$3:$B$1000="OPA")*(UPPER(MAESTRO!$L$3:$L$1000)="CONFIRMADO")),ROWS($A$3:A244))),"")</f>
        <v/>
      </c>
      <c r="L244" s="27" t="str">
        <f ca="1">IFERROR(INDEX(MAESTRO!L:L,_xludf.AGGREGATE(15,6,ROW(MAESTRO!$B$3:$B$1000)/((MAESTRO!$B$3:$B$1000="OPA")*(UPPER(MAESTRO!$L$3:$L$1000)="CONFIRMADO")),ROWS($A$3:A244))),"")</f>
        <v/>
      </c>
      <c r="M244" s="27" t="str">
        <f ca="1">IFERROR(INDEX(MAESTRO!M:M,_xludf.AGGREGATE(15,6,ROW(MAESTRO!$B$3:$B$1000)/((MAESTRO!$B$3:$B$1000="OPA")*(UPPER(MAESTRO!$L$3:$L$1000)="CONFIRMADO")),ROWS($A$3:A244))),"")</f>
        <v/>
      </c>
      <c r="N244" s="27" t="str">
        <f ca="1">IFERROR(INDEX(MAESTRO!N:N,_xludf.AGGREGATE(15,6,ROW(MAESTRO!$B$3:$B$1000)/((MAESTRO!$B$3:$B$1000="OPA")*(UPPER(MAESTRO!$L$3:$L$1000)="CONFIRMADO")),ROWS($A$3:A244))),"")</f>
        <v/>
      </c>
      <c r="O244" s="27" t="str">
        <f ca="1">IFERROR(INDEX(MAESTRO!O:O,_xludf.AGGREGATE(15,6,ROW(MAESTRO!$B$3:$B$1000)/((MAESTRO!$B$3:$B$1000="OPA")*(UPPER(MAESTRO!$L$3:$L$1000)="CONFIRMADO")),ROWS($A$3:A244))),"")</f>
        <v/>
      </c>
      <c r="P244" s="27" t="str">
        <f ca="1">IFERROR(INDEX(MAESTRO!P:P,_xludf.AGGREGATE(15,6,ROW(MAESTRO!$B$3:$B$1000)/((MAESTRO!$B$3:$B$1000="OPA")*(UPPER(MAESTRO!$L$3:$L$1000)="CONFIRMADO")),ROWS($A$3:A244))),"")</f>
        <v/>
      </c>
      <c r="Q244" s="27" t="str">
        <f ca="1">IFERROR(INDEX(MAESTRO!Q:Q,_xludf.AGGREGATE(15,6,ROW(MAESTRO!$B$3:$B$1000)/((MAESTRO!$B$3:$B$1000="OPA")*(UPPER(MAESTRO!$L$3:$L$1000)="CONFIRMADO")),ROWS($A$3:A244))),"")</f>
        <v/>
      </c>
      <c r="R244" s="27" t="str">
        <f ca="1">IFERROR(INDEX(MAESTRO!R:R,_xludf.AGGREGATE(15,6,ROW(MAESTRO!$B$3:$B$1000)/((MAESTRO!$B$3:$B$1000="OPA")*(UPPER(MAESTRO!$L$3:$L$1000)="CONFIRMADO")),ROWS($A$3:A244))),"")</f>
        <v/>
      </c>
      <c r="S244" s="27" t="str">
        <f ca="1">IFERROR(INDEX(MAESTRO!S:S,_xludf.AGGREGATE(15,6,ROW(MAESTRO!$B$3:$B$1000)/((MAESTRO!$B$3:$B$1000="OPA")*(UPPER(MAESTRO!$L$3:$L$1000)="CONFIRMADO")),ROWS($A$3:A244))),"")</f>
        <v/>
      </c>
      <c r="T244" s="27" t="str">
        <f ca="1">IFERROR(INDEX(MAESTRO!T:T,_xludf.AGGREGATE(15,6,ROW(MAESTRO!$B$3:$B$1000)/((MAESTRO!$B$3:$B$1000="OPA")*(UPPER(MAESTRO!$L$3:$L$1000)="CONFIRMADO")),ROWS($A$3:A244))),"")</f>
        <v/>
      </c>
      <c r="U244" s="27" t="str">
        <f ca="1">IFERROR(INDEX(MAESTRO!U:U,_xludf.AGGREGATE(15,6,ROW(MAESTRO!$B$3:$B$1000)/((MAESTRO!$B$3:$B$1000="OPA")*(UPPER(MAESTRO!$L$3:$L$1000)="CONFIRMADO")),ROWS($A$3:A244))),"")</f>
        <v/>
      </c>
      <c r="V244" s="27" t="str">
        <f ca="1">IFERROR(INDEX(MAESTRO!V:V,_xludf.AGGREGATE(15,6,ROW(MAESTRO!$B$3:$B$1000)/((MAESTRO!$B$3:$B$1000="OPA")*(UPPER(MAESTRO!$L$3:$L$1000)="CONFIRMADO")),ROWS($A$3:A244))),"")</f>
        <v/>
      </c>
      <c r="W244" s="27" t="str">
        <f ca="1">IFERROR(INDEX(MAESTRO!W:W,_xludf.AGGREGATE(15,6,ROW(MAESTRO!$B$3:$B$1000)/((MAESTRO!$B$3:$B$1000="OPA")*(UPPER(MAESTRO!$L$3:$L$1000)="CONFIRMADO")),ROWS($A$3:A244))),"")</f>
        <v/>
      </c>
      <c r="X244" s="27" t="str">
        <f ca="1">IFERROR(INDEX(MAESTRO!X:X,_xludf.AGGREGATE(15,6,ROW(MAESTRO!$B$3:$B$1000)/((MAESTRO!$B$3:$B$1000="OPA")*(UPPER(MAESTRO!$L$3:$L$1000)="CONFIRMADO")),ROWS($A$3:A244))),"")</f>
        <v/>
      </c>
    </row>
    <row r="245" spans="1:24" ht="22.05" customHeight="1">
      <c r="A245" s="10" t="str">
        <f ca="1">IFERROR(INDEX(MAESTRO!A:A,_xludf.AGGREGATE(15,6,ROW(MAESTRO!$B$3:$B$1000)/((MAESTRO!$B$3:$B$1000="OPA")*(UPPER(MAESTRO!$L$3:$L$1000)="CONFIRMADO")),ROWS($A$3:A245))),"")</f>
        <v/>
      </c>
      <c r="B245" s="10" t="str">
        <f ca="1">IFERROR(INDEX(MAESTRO!B:B,_xludf.AGGREGATE(15,6,ROW(MAESTRO!$B$3:$B$1000)/((MAESTRO!$B$3:$B$1000="OPA")*(UPPER(MAESTRO!$L$3:$L$1000)="CONFIRMADO")),ROWS($A$3:A245))),"")</f>
        <v/>
      </c>
      <c r="C245" s="10" t="str">
        <f ca="1">IFERROR(INDEX(MAESTRO!C:C,_xludf.AGGREGATE(15,6,ROW(MAESTRO!$B$3:$B$1000)/((MAESTRO!$B$3:$B$1000="OPA")*(UPPER(MAESTRO!$L$3:$L$1000)="CONFIRMADO")),ROWS($A$3:A245))),"")</f>
        <v/>
      </c>
      <c r="D245" s="10" t="str">
        <f ca="1">IFERROR(INDEX(MAESTRO!D:D,_xludf.AGGREGATE(15,6,ROW(MAESTRO!$B$3:$B$1000)/((MAESTRO!$B$3:$B$1000="OPA")*(UPPER(MAESTRO!$L$3:$L$1000)="CONFIRMADO")),ROWS($A$3:A245))),"")</f>
        <v/>
      </c>
      <c r="E245" s="10" t="str">
        <f ca="1">IFERROR(INDEX(MAESTRO!E:E,_xludf.AGGREGATE(15,6,ROW(MAESTRO!$B$3:$B$1000)/((MAESTRO!$B$3:$B$1000="OPA")*(UPPER(MAESTRO!$L$3:$L$1000)="CONFIRMADO")),ROWS($A$3:A245))),"")</f>
        <v/>
      </c>
      <c r="F245" s="10" t="str">
        <f ca="1">IFERROR(INDEX(MAESTRO!F:F,_xludf.AGGREGATE(15,6,ROW(MAESTRO!$B$3:$B$1000)/((MAESTRO!$B$3:$B$1000="OPA")*(UPPER(MAESTRO!$L$3:$L$1000)="CONFIRMADO")),ROWS($A$3:A245))),"")</f>
        <v/>
      </c>
      <c r="G245" s="10" t="str">
        <f ca="1">IFERROR(INDEX(MAESTRO!G:G,_xludf.AGGREGATE(15,6,ROW(MAESTRO!$B$3:$B$1000)/((MAESTRO!$B$3:$B$1000="OPA")*(UPPER(MAESTRO!$L$3:$L$1000)="CONFIRMADO")),ROWS($A$3:A245))),"")</f>
        <v/>
      </c>
      <c r="H245" s="10" t="str">
        <f ca="1">IFERROR(INDEX(MAESTRO!H:H,_xludf.AGGREGATE(15,6,ROW(MAESTRO!$B$3:$B$1000)/((MAESTRO!$B$3:$B$1000="OPA")*(UPPER(MAESTRO!$L$3:$L$1000)="CONFIRMADO")),ROWS($A$3:A245))),"")</f>
        <v/>
      </c>
      <c r="I245" s="10" t="str">
        <f ca="1">IFERROR(INDEX(MAESTRO!I:I,_xludf.AGGREGATE(15,6,ROW(MAESTRO!$B$3:$B$1000)/((MAESTRO!$B$3:$B$1000="OPA")*(UPPER(MAESTRO!$L$3:$L$1000)="CONFIRMADO")),ROWS($A$3:A245))),"")</f>
        <v/>
      </c>
      <c r="J245" s="10" t="str">
        <f ca="1">IFERROR(INDEX(MAESTRO!J:J,_xludf.AGGREGATE(15,6,ROW(MAESTRO!$B$3:$B$1000)/((MAESTRO!$B$3:$B$1000="OPA")*(UPPER(MAESTRO!$L$3:$L$1000)="CONFIRMADO")),ROWS($A$3:A245))),"")</f>
        <v/>
      </c>
      <c r="K245" s="10" t="str">
        <f ca="1">IFERROR(INDEX(MAESTRO!K:K,_xludf.AGGREGATE(15,6,ROW(MAESTRO!$B$3:$B$1000)/((MAESTRO!$B$3:$B$1000="OPA")*(UPPER(MAESTRO!$L$3:$L$1000)="CONFIRMADO")),ROWS($A$3:A245))),"")</f>
        <v/>
      </c>
      <c r="L245" s="10" t="str">
        <f ca="1">IFERROR(INDEX(MAESTRO!L:L,_xludf.AGGREGATE(15,6,ROW(MAESTRO!$B$3:$B$1000)/((MAESTRO!$B$3:$B$1000="OPA")*(UPPER(MAESTRO!$L$3:$L$1000)="CONFIRMADO")),ROWS($A$3:A245))),"")</f>
        <v/>
      </c>
      <c r="M245" s="10" t="str">
        <f ca="1">IFERROR(INDEX(MAESTRO!M:M,_xludf.AGGREGATE(15,6,ROW(MAESTRO!$B$3:$B$1000)/((MAESTRO!$B$3:$B$1000="OPA")*(UPPER(MAESTRO!$L$3:$L$1000)="CONFIRMADO")),ROWS($A$3:A245))),"")</f>
        <v/>
      </c>
      <c r="N245" s="10" t="str">
        <f ca="1">IFERROR(INDEX(MAESTRO!N:N,_xludf.AGGREGATE(15,6,ROW(MAESTRO!$B$3:$B$1000)/((MAESTRO!$B$3:$B$1000="OPA")*(UPPER(MAESTRO!$L$3:$L$1000)="CONFIRMADO")),ROWS($A$3:A245))),"")</f>
        <v/>
      </c>
      <c r="O245" s="10" t="str">
        <f ca="1">IFERROR(INDEX(MAESTRO!O:O,_xludf.AGGREGATE(15,6,ROW(MAESTRO!$B$3:$B$1000)/((MAESTRO!$B$3:$B$1000="OPA")*(UPPER(MAESTRO!$L$3:$L$1000)="CONFIRMADO")),ROWS($A$3:A245))),"")</f>
        <v/>
      </c>
      <c r="P245" s="10" t="str">
        <f ca="1">IFERROR(INDEX(MAESTRO!P:P,_xludf.AGGREGATE(15,6,ROW(MAESTRO!$B$3:$B$1000)/((MAESTRO!$B$3:$B$1000="OPA")*(UPPER(MAESTRO!$L$3:$L$1000)="CONFIRMADO")),ROWS($A$3:A245))),"")</f>
        <v/>
      </c>
      <c r="Q245" s="10" t="str">
        <f ca="1">IFERROR(INDEX(MAESTRO!Q:Q,_xludf.AGGREGATE(15,6,ROW(MAESTRO!$B$3:$B$1000)/((MAESTRO!$B$3:$B$1000="OPA")*(UPPER(MAESTRO!$L$3:$L$1000)="CONFIRMADO")),ROWS($A$3:A245))),"")</f>
        <v/>
      </c>
      <c r="R245" s="10" t="str">
        <f ca="1">IFERROR(INDEX(MAESTRO!R:R,_xludf.AGGREGATE(15,6,ROW(MAESTRO!$B$3:$B$1000)/((MAESTRO!$B$3:$B$1000="OPA")*(UPPER(MAESTRO!$L$3:$L$1000)="CONFIRMADO")),ROWS($A$3:A245))),"")</f>
        <v/>
      </c>
      <c r="S245" s="10" t="str">
        <f ca="1">IFERROR(INDEX(MAESTRO!S:S,_xludf.AGGREGATE(15,6,ROW(MAESTRO!$B$3:$B$1000)/((MAESTRO!$B$3:$B$1000="OPA")*(UPPER(MAESTRO!$L$3:$L$1000)="CONFIRMADO")),ROWS($A$3:A245))),"")</f>
        <v/>
      </c>
      <c r="T245" s="10" t="str">
        <f ca="1">IFERROR(INDEX(MAESTRO!T:T,_xludf.AGGREGATE(15,6,ROW(MAESTRO!$B$3:$B$1000)/((MAESTRO!$B$3:$B$1000="OPA")*(UPPER(MAESTRO!$L$3:$L$1000)="CONFIRMADO")),ROWS($A$3:A245))),"")</f>
        <v/>
      </c>
      <c r="U245" s="10" t="str">
        <f ca="1">IFERROR(INDEX(MAESTRO!U:U,_xludf.AGGREGATE(15,6,ROW(MAESTRO!$B$3:$B$1000)/((MAESTRO!$B$3:$B$1000="OPA")*(UPPER(MAESTRO!$L$3:$L$1000)="CONFIRMADO")),ROWS($A$3:A245))),"")</f>
        <v/>
      </c>
      <c r="V245" s="10" t="str">
        <f ca="1">IFERROR(INDEX(MAESTRO!V:V,_xludf.AGGREGATE(15,6,ROW(MAESTRO!$B$3:$B$1000)/((MAESTRO!$B$3:$B$1000="OPA")*(UPPER(MAESTRO!$L$3:$L$1000)="CONFIRMADO")),ROWS($A$3:A245))),"")</f>
        <v/>
      </c>
      <c r="W245" s="10" t="str">
        <f ca="1">IFERROR(INDEX(MAESTRO!W:W,_xludf.AGGREGATE(15,6,ROW(MAESTRO!$B$3:$B$1000)/((MAESTRO!$B$3:$B$1000="OPA")*(UPPER(MAESTRO!$L$3:$L$1000)="CONFIRMADO")),ROWS($A$3:A245))),"")</f>
        <v/>
      </c>
      <c r="X245" s="10" t="str">
        <f ca="1">IFERROR(INDEX(MAESTRO!X:X,_xludf.AGGREGATE(15,6,ROW(MAESTRO!$B$3:$B$1000)/((MAESTRO!$B$3:$B$1000="OPA")*(UPPER(MAESTRO!$L$3:$L$1000)="CONFIRMADO")),ROWS($A$3:A245))),"")</f>
        <v/>
      </c>
    </row>
    <row r="246" spans="1:24" ht="22.05" customHeight="1">
      <c r="A246" s="27" t="str">
        <f ca="1">IFERROR(INDEX(MAESTRO!A:A,_xludf.AGGREGATE(15,6,ROW(MAESTRO!$B$3:$B$1000)/((MAESTRO!$B$3:$B$1000="OPA")*(UPPER(MAESTRO!$L$3:$L$1000)="CONFIRMADO")),ROWS($A$3:A246))),"")</f>
        <v/>
      </c>
      <c r="B246" s="27" t="str">
        <f ca="1">IFERROR(INDEX(MAESTRO!B:B,_xludf.AGGREGATE(15,6,ROW(MAESTRO!$B$3:$B$1000)/((MAESTRO!$B$3:$B$1000="OPA")*(UPPER(MAESTRO!$L$3:$L$1000)="CONFIRMADO")),ROWS($A$3:A246))),"")</f>
        <v/>
      </c>
      <c r="C246" s="27" t="str">
        <f ca="1">IFERROR(INDEX(MAESTRO!C:C,_xludf.AGGREGATE(15,6,ROW(MAESTRO!$B$3:$B$1000)/((MAESTRO!$B$3:$B$1000="OPA")*(UPPER(MAESTRO!$L$3:$L$1000)="CONFIRMADO")),ROWS($A$3:A246))),"")</f>
        <v/>
      </c>
      <c r="D246" s="27" t="str">
        <f ca="1">IFERROR(INDEX(MAESTRO!D:D,_xludf.AGGREGATE(15,6,ROW(MAESTRO!$B$3:$B$1000)/((MAESTRO!$B$3:$B$1000="OPA")*(UPPER(MAESTRO!$L$3:$L$1000)="CONFIRMADO")),ROWS($A$3:A246))),"")</f>
        <v/>
      </c>
      <c r="E246" s="27" t="str">
        <f ca="1">IFERROR(INDEX(MAESTRO!E:E,_xludf.AGGREGATE(15,6,ROW(MAESTRO!$B$3:$B$1000)/((MAESTRO!$B$3:$B$1000="OPA")*(UPPER(MAESTRO!$L$3:$L$1000)="CONFIRMADO")),ROWS($A$3:A246))),"")</f>
        <v/>
      </c>
      <c r="F246" s="27" t="str">
        <f ca="1">IFERROR(INDEX(MAESTRO!F:F,_xludf.AGGREGATE(15,6,ROW(MAESTRO!$B$3:$B$1000)/((MAESTRO!$B$3:$B$1000="OPA")*(UPPER(MAESTRO!$L$3:$L$1000)="CONFIRMADO")),ROWS($A$3:A246))),"")</f>
        <v/>
      </c>
      <c r="G246" s="27" t="str">
        <f ca="1">IFERROR(INDEX(MAESTRO!G:G,_xludf.AGGREGATE(15,6,ROW(MAESTRO!$B$3:$B$1000)/((MAESTRO!$B$3:$B$1000="OPA")*(UPPER(MAESTRO!$L$3:$L$1000)="CONFIRMADO")),ROWS($A$3:A246))),"")</f>
        <v/>
      </c>
      <c r="H246" s="27" t="str">
        <f ca="1">IFERROR(INDEX(MAESTRO!H:H,_xludf.AGGREGATE(15,6,ROW(MAESTRO!$B$3:$B$1000)/((MAESTRO!$B$3:$B$1000="OPA")*(UPPER(MAESTRO!$L$3:$L$1000)="CONFIRMADO")),ROWS($A$3:A246))),"")</f>
        <v/>
      </c>
      <c r="I246" s="27" t="str">
        <f ca="1">IFERROR(INDEX(MAESTRO!I:I,_xludf.AGGREGATE(15,6,ROW(MAESTRO!$B$3:$B$1000)/((MAESTRO!$B$3:$B$1000="OPA")*(UPPER(MAESTRO!$L$3:$L$1000)="CONFIRMADO")),ROWS($A$3:A246))),"")</f>
        <v/>
      </c>
      <c r="J246" s="27" t="str">
        <f ca="1">IFERROR(INDEX(MAESTRO!J:J,_xludf.AGGREGATE(15,6,ROW(MAESTRO!$B$3:$B$1000)/((MAESTRO!$B$3:$B$1000="OPA")*(UPPER(MAESTRO!$L$3:$L$1000)="CONFIRMADO")),ROWS($A$3:A246))),"")</f>
        <v/>
      </c>
      <c r="K246" s="27" t="str">
        <f ca="1">IFERROR(INDEX(MAESTRO!K:K,_xludf.AGGREGATE(15,6,ROW(MAESTRO!$B$3:$B$1000)/((MAESTRO!$B$3:$B$1000="OPA")*(UPPER(MAESTRO!$L$3:$L$1000)="CONFIRMADO")),ROWS($A$3:A246))),"")</f>
        <v/>
      </c>
      <c r="L246" s="27" t="str">
        <f ca="1">IFERROR(INDEX(MAESTRO!L:L,_xludf.AGGREGATE(15,6,ROW(MAESTRO!$B$3:$B$1000)/((MAESTRO!$B$3:$B$1000="OPA")*(UPPER(MAESTRO!$L$3:$L$1000)="CONFIRMADO")),ROWS($A$3:A246))),"")</f>
        <v/>
      </c>
      <c r="M246" s="27" t="str">
        <f ca="1">IFERROR(INDEX(MAESTRO!M:M,_xludf.AGGREGATE(15,6,ROW(MAESTRO!$B$3:$B$1000)/((MAESTRO!$B$3:$B$1000="OPA")*(UPPER(MAESTRO!$L$3:$L$1000)="CONFIRMADO")),ROWS($A$3:A246))),"")</f>
        <v/>
      </c>
      <c r="N246" s="27" t="str">
        <f ca="1">IFERROR(INDEX(MAESTRO!N:N,_xludf.AGGREGATE(15,6,ROW(MAESTRO!$B$3:$B$1000)/((MAESTRO!$B$3:$B$1000="OPA")*(UPPER(MAESTRO!$L$3:$L$1000)="CONFIRMADO")),ROWS($A$3:A246))),"")</f>
        <v/>
      </c>
      <c r="O246" s="27" t="str">
        <f ca="1">IFERROR(INDEX(MAESTRO!O:O,_xludf.AGGREGATE(15,6,ROW(MAESTRO!$B$3:$B$1000)/((MAESTRO!$B$3:$B$1000="OPA")*(UPPER(MAESTRO!$L$3:$L$1000)="CONFIRMADO")),ROWS($A$3:A246))),"")</f>
        <v/>
      </c>
      <c r="P246" s="27" t="str">
        <f ca="1">IFERROR(INDEX(MAESTRO!P:P,_xludf.AGGREGATE(15,6,ROW(MAESTRO!$B$3:$B$1000)/((MAESTRO!$B$3:$B$1000="OPA")*(UPPER(MAESTRO!$L$3:$L$1000)="CONFIRMADO")),ROWS($A$3:A246))),"")</f>
        <v/>
      </c>
      <c r="Q246" s="27" t="str">
        <f ca="1">IFERROR(INDEX(MAESTRO!Q:Q,_xludf.AGGREGATE(15,6,ROW(MAESTRO!$B$3:$B$1000)/((MAESTRO!$B$3:$B$1000="OPA")*(UPPER(MAESTRO!$L$3:$L$1000)="CONFIRMADO")),ROWS($A$3:A246))),"")</f>
        <v/>
      </c>
      <c r="R246" s="27" t="str">
        <f ca="1">IFERROR(INDEX(MAESTRO!R:R,_xludf.AGGREGATE(15,6,ROW(MAESTRO!$B$3:$B$1000)/((MAESTRO!$B$3:$B$1000="OPA")*(UPPER(MAESTRO!$L$3:$L$1000)="CONFIRMADO")),ROWS($A$3:A246))),"")</f>
        <v/>
      </c>
      <c r="S246" s="27" t="str">
        <f ca="1">IFERROR(INDEX(MAESTRO!S:S,_xludf.AGGREGATE(15,6,ROW(MAESTRO!$B$3:$B$1000)/((MAESTRO!$B$3:$B$1000="OPA")*(UPPER(MAESTRO!$L$3:$L$1000)="CONFIRMADO")),ROWS($A$3:A246))),"")</f>
        <v/>
      </c>
      <c r="T246" s="27" t="str">
        <f ca="1">IFERROR(INDEX(MAESTRO!T:T,_xludf.AGGREGATE(15,6,ROW(MAESTRO!$B$3:$B$1000)/((MAESTRO!$B$3:$B$1000="OPA")*(UPPER(MAESTRO!$L$3:$L$1000)="CONFIRMADO")),ROWS($A$3:A246))),"")</f>
        <v/>
      </c>
      <c r="U246" s="27" t="str">
        <f ca="1">IFERROR(INDEX(MAESTRO!U:U,_xludf.AGGREGATE(15,6,ROW(MAESTRO!$B$3:$B$1000)/((MAESTRO!$B$3:$B$1000="OPA")*(UPPER(MAESTRO!$L$3:$L$1000)="CONFIRMADO")),ROWS($A$3:A246))),"")</f>
        <v/>
      </c>
      <c r="V246" s="27" t="str">
        <f ca="1">IFERROR(INDEX(MAESTRO!V:V,_xludf.AGGREGATE(15,6,ROW(MAESTRO!$B$3:$B$1000)/((MAESTRO!$B$3:$B$1000="OPA")*(UPPER(MAESTRO!$L$3:$L$1000)="CONFIRMADO")),ROWS($A$3:A246))),"")</f>
        <v/>
      </c>
      <c r="W246" s="27" t="str">
        <f ca="1">IFERROR(INDEX(MAESTRO!W:W,_xludf.AGGREGATE(15,6,ROW(MAESTRO!$B$3:$B$1000)/((MAESTRO!$B$3:$B$1000="OPA")*(UPPER(MAESTRO!$L$3:$L$1000)="CONFIRMADO")),ROWS($A$3:A246))),"")</f>
        <v/>
      </c>
      <c r="X246" s="27" t="str">
        <f ca="1">IFERROR(INDEX(MAESTRO!X:X,_xludf.AGGREGATE(15,6,ROW(MAESTRO!$B$3:$B$1000)/((MAESTRO!$B$3:$B$1000="OPA")*(UPPER(MAESTRO!$L$3:$L$1000)="CONFIRMADO")),ROWS($A$3:A246))),"")</f>
        <v/>
      </c>
    </row>
    <row r="247" spans="1:24" ht="22.05" customHeight="1">
      <c r="A247" s="10" t="str">
        <f ca="1">IFERROR(INDEX(MAESTRO!A:A,_xludf.AGGREGATE(15,6,ROW(MAESTRO!$B$3:$B$1000)/((MAESTRO!$B$3:$B$1000="OPA")*(UPPER(MAESTRO!$L$3:$L$1000)="CONFIRMADO")),ROWS($A$3:A247))),"")</f>
        <v/>
      </c>
      <c r="B247" s="10" t="str">
        <f ca="1">IFERROR(INDEX(MAESTRO!B:B,_xludf.AGGREGATE(15,6,ROW(MAESTRO!$B$3:$B$1000)/((MAESTRO!$B$3:$B$1000="OPA")*(UPPER(MAESTRO!$L$3:$L$1000)="CONFIRMADO")),ROWS($A$3:A247))),"")</f>
        <v/>
      </c>
      <c r="C247" s="10" t="str">
        <f ca="1">IFERROR(INDEX(MAESTRO!C:C,_xludf.AGGREGATE(15,6,ROW(MAESTRO!$B$3:$B$1000)/((MAESTRO!$B$3:$B$1000="OPA")*(UPPER(MAESTRO!$L$3:$L$1000)="CONFIRMADO")),ROWS($A$3:A247))),"")</f>
        <v/>
      </c>
      <c r="D247" s="10" t="str">
        <f ca="1">IFERROR(INDEX(MAESTRO!D:D,_xludf.AGGREGATE(15,6,ROW(MAESTRO!$B$3:$B$1000)/((MAESTRO!$B$3:$B$1000="OPA")*(UPPER(MAESTRO!$L$3:$L$1000)="CONFIRMADO")),ROWS($A$3:A247))),"")</f>
        <v/>
      </c>
      <c r="E247" s="10" t="str">
        <f ca="1">IFERROR(INDEX(MAESTRO!E:E,_xludf.AGGREGATE(15,6,ROW(MAESTRO!$B$3:$B$1000)/((MAESTRO!$B$3:$B$1000="OPA")*(UPPER(MAESTRO!$L$3:$L$1000)="CONFIRMADO")),ROWS($A$3:A247))),"")</f>
        <v/>
      </c>
      <c r="F247" s="10" t="str">
        <f ca="1">IFERROR(INDEX(MAESTRO!F:F,_xludf.AGGREGATE(15,6,ROW(MAESTRO!$B$3:$B$1000)/((MAESTRO!$B$3:$B$1000="OPA")*(UPPER(MAESTRO!$L$3:$L$1000)="CONFIRMADO")),ROWS($A$3:A247))),"")</f>
        <v/>
      </c>
      <c r="G247" s="10" t="str">
        <f ca="1">IFERROR(INDEX(MAESTRO!G:G,_xludf.AGGREGATE(15,6,ROW(MAESTRO!$B$3:$B$1000)/((MAESTRO!$B$3:$B$1000="OPA")*(UPPER(MAESTRO!$L$3:$L$1000)="CONFIRMADO")),ROWS($A$3:A247))),"")</f>
        <v/>
      </c>
      <c r="H247" s="10" t="str">
        <f ca="1">IFERROR(INDEX(MAESTRO!H:H,_xludf.AGGREGATE(15,6,ROW(MAESTRO!$B$3:$B$1000)/((MAESTRO!$B$3:$B$1000="OPA")*(UPPER(MAESTRO!$L$3:$L$1000)="CONFIRMADO")),ROWS($A$3:A247))),"")</f>
        <v/>
      </c>
      <c r="I247" s="10" t="str">
        <f ca="1">IFERROR(INDEX(MAESTRO!I:I,_xludf.AGGREGATE(15,6,ROW(MAESTRO!$B$3:$B$1000)/((MAESTRO!$B$3:$B$1000="OPA")*(UPPER(MAESTRO!$L$3:$L$1000)="CONFIRMADO")),ROWS($A$3:A247))),"")</f>
        <v/>
      </c>
      <c r="J247" s="10" t="str">
        <f ca="1">IFERROR(INDEX(MAESTRO!J:J,_xludf.AGGREGATE(15,6,ROW(MAESTRO!$B$3:$B$1000)/((MAESTRO!$B$3:$B$1000="OPA")*(UPPER(MAESTRO!$L$3:$L$1000)="CONFIRMADO")),ROWS($A$3:A247))),"")</f>
        <v/>
      </c>
      <c r="K247" s="10" t="str">
        <f ca="1">IFERROR(INDEX(MAESTRO!K:K,_xludf.AGGREGATE(15,6,ROW(MAESTRO!$B$3:$B$1000)/((MAESTRO!$B$3:$B$1000="OPA")*(UPPER(MAESTRO!$L$3:$L$1000)="CONFIRMADO")),ROWS($A$3:A247))),"")</f>
        <v/>
      </c>
      <c r="L247" s="10" t="str">
        <f ca="1">IFERROR(INDEX(MAESTRO!L:L,_xludf.AGGREGATE(15,6,ROW(MAESTRO!$B$3:$B$1000)/((MAESTRO!$B$3:$B$1000="OPA")*(UPPER(MAESTRO!$L$3:$L$1000)="CONFIRMADO")),ROWS($A$3:A247))),"")</f>
        <v/>
      </c>
      <c r="M247" s="10" t="str">
        <f ca="1">IFERROR(INDEX(MAESTRO!M:M,_xludf.AGGREGATE(15,6,ROW(MAESTRO!$B$3:$B$1000)/((MAESTRO!$B$3:$B$1000="OPA")*(UPPER(MAESTRO!$L$3:$L$1000)="CONFIRMADO")),ROWS($A$3:A247))),"")</f>
        <v/>
      </c>
      <c r="N247" s="10" t="str">
        <f ca="1">IFERROR(INDEX(MAESTRO!N:N,_xludf.AGGREGATE(15,6,ROW(MAESTRO!$B$3:$B$1000)/((MAESTRO!$B$3:$B$1000="OPA")*(UPPER(MAESTRO!$L$3:$L$1000)="CONFIRMADO")),ROWS($A$3:A247))),"")</f>
        <v/>
      </c>
      <c r="O247" s="10" t="str">
        <f ca="1">IFERROR(INDEX(MAESTRO!O:O,_xludf.AGGREGATE(15,6,ROW(MAESTRO!$B$3:$B$1000)/((MAESTRO!$B$3:$B$1000="OPA")*(UPPER(MAESTRO!$L$3:$L$1000)="CONFIRMADO")),ROWS($A$3:A247))),"")</f>
        <v/>
      </c>
      <c r="P247" s="10" t="str">
        <f ca="1">IFERROR(INDEX(MAESTRO!P:P,_xludf.AGGREGATE(15,6,ROW(MAESTRO!$B$3:$B$1000)/((MAESTRO!$B$3:$B$1000="OPA")*(UPPER(MAESTRO!$L$3:$L$1000)="CONFIRMADO")),ROWS($A$3:A247))),"")</f>
        <v/>
      </c>
      <c r="Q247" s="10" t="str">
        <f ca="1">IFERROR(INDEX(MAESTRO!Q:Q,_xludf.AGGREGATE(15,6,ROW(MAESTRO!$B$3:$B$1000)/((MAESTRO!$B$3:$B$1000="OPA")*(UPPER(MAESTRO!$L$3:$L$1000)="CONFIRMADO")),ROWS($A$3:A247))),"")</f>
        <v/>
      </c>
      <c r="R247" s="10" t="str">
        <f ca="1">IFERROR(INDEX(MAESTRO!R:R,_xludf.AGGREGATE(15,6,ROW(MAESTRO!$B$3:$B$1000)/((MAESTRO!$B$3:$B$1000="OPA")*(UPPER(MAESTRO!$L$3:$L$1000)="CONFIRMADO")),ROWS($A$3:A247))),"")</f>
        <v/>
      </c>
      <c r="S247" s="10" t="str">
        <f ca="1">IFERROR(INDEX(MAESTRO!S:S,_xludf.AGGREGATE(15,6,ROW(MAESTRO!$B$3:$B$1000)/((MAESTRO!$B$3:$B$1000="OPA")*(UPPER(MAESTRO!$L$3:$L$1000)="CONFIRMADO")),ROWS($A$3:A247))),"")</f>
        <v/>
      </c>
      <c r="T247" s="10" t="str">
        <f ca="1">IFERROR(INDEX(MAESTRO!T:T,_xludf.AGGREGATE(15,6,ROW(MAESTRO!$B$3:$B$1000)/((MAESTRO!$B$3:$B$1000="OPA")*(UPPER(MAESTRO!$L$3:$L$1000)="CONFIRMADO")),ROWS($A$3:A247))),"")</f>
        <v/>
      </c>
      <c r="U247" s="10" t="str">
        <f ca="1">IFERROR(INDEX(MAESTRO!U:U,_xludf.AGGREGATE(15,6,ROW(MAESTRO!$B$3:$B$1000)/((MAESTRO!$B$3:$B$1000="OPA")*(UPPER(MAESTRO!$L$3:$L$1000)="CONFIRMADO")),ROWS($A$3:A247))),"")</f>
        <v/>
      </c>
      <c r="V247" s="10" t="str">
        <f ca="1">IFERROR(INDEX(MAESTRO!V:V,_xludf.AGGREGATE(15,6,ROW(MAESTRO!$B$3:$B$1000)/((MAESTRO!$B$3:$B$1000="OPA")*(UPPER(MAESTRO!$L$3:$L$1000)="CONFIRMADO")),ROWS($A$3:A247))),"")</f>
        <v/>
      </c>
      <c r="W247" s="10" t="str">
        <f ca="1">IFERROR(INDEX(MAESTRO!W:W,_xludf.AGGREGATE(15,6,ROW(MAESTRO!$B$3:$B$1000)/((MAESTRO!$B$3:$B$1000="OPA")*(UPPER(MAESTRO!$L$3:$L$1000)="CONFIRMADO")),ROWS($A$3:A247))),"")</f>
        <v/>
      </c>
      <c r="X247" s="10" t="str">
        <f ca="1">IFERROR(INDEX(MAESTRO!X:X,_xludf.AGGREGATE(15,6,ROW(MAESTRO!$B$3:$B$1000)/((MAESTRO!$B$3:$B$1000="OPA")*(UPPER(MAESTRO!$L$3:$L$1000)="CONFIRMADO")),ROWS($A$3:A247))),"")</f>
        <v/>
      </c>
    </row>
    <row r="248" spans="1:24" ht="22.05" customHeight="1">
      <c r="A248" s="27" t="str">
        <f ca="1">IFERROR(INDEX(MAESTRO!A:A,_xludf.AGGREGATE(15,6,ROW(MAESTRO!$B$3:$B$1000)/((MAESTRO!$B$3:$B$1000="OPA")*(UPPER(MAESTRO!$L$3:$L$1000)="CONFIRMADO")),ROWS($A$3:A248))),"")</f>
        <v/>
      </c>
      <c r="B248" s="27" t="str">
        <f ca="1">IFERROR(INDEX(MAESTRO!B:B,_xludf.AGGREGATE(15,6,ROW(MAESTRO!$B$3:$B$1000)/((MAESTRO!$B$3:$B$1000="OPA")*(UPPER(MAESTRO!$L$3:$L$1000)="CONFIRMADO")),ROWS($A$3:A248))),"")</f>
        <v/>
      </c>
      <c r="C248" s="27" t="str">
        <f ca="1">IFERROR(INDEX(MAESTRO!C:C,_xludf.AGGREGATE(15,6,ROW(MAESTRO!$B$3:$B$1000)/((MAESTRO!$B$3:$B$1000="OPA")*(UPPER(MAESTRO!$L$3:$L$1000)="CONFIRMADO")),ROWS($A$3:A248))),"")</f>
        <v/>
      </c>
      <c r="D248" s="27" t="str">
        <f ca="1">IFERROR(INDEX(MAESTRO!D:D,_xludf.AGGREGATE(15,6,ROW(MAESTRO!$B$3:$B$1000)/((MAESTRO!$B$3:$B$1000="OPA")*(UPPER(MAESTRO!$L$3:$L$1000)="CONFIRMADO")),ROWS($A$3:A248))),"")</f>
        <v/>
      </c>
      <c r="E248" s="27" t="str">
        <f ca="1">IFERROR(INDEX(MAESTRO!E:E,_xludf.AGGREGATE(15,6,ROW(MAESTRO!$B$3:$B$1000)/((MAESTRO!$B$3:$B$1000="OPA")*(UPPER(MAESTRO!$L$3:$L$1000)="CONFIRMADO")),ROWS($A$3:A248))),"")</f>
        <v/>
      </c>
      <c r="F248" s="27" t="str">
        <f ca="1">IFERROR(INDEX(MAESTRO!F:F,_xludf.AGGREGATE(15,6,ROW(MAESTRO!$B$3:$B$1000)/((MAESTRO!$B$3:$B$1000="OPA")*(UPPER(MAESTRO!$L$3:$L$1000)="CONFIRMADO")),ROWS($A$3:A248))),"")</f>
        <v/>
      </c>
      <c r="G248" s="27" t="str">
        <f ca="1">IFERROR(INDEX(MAESTRO!G:G,_xludf.AGGREGATE(15,6,ROW(MAESTRO!$B$3:$B$1000)/((MAESTRO!$B$3:$B$1000="OPA")*(UPPER(MAESTRO!$L$3:$L$1000)="CONFIRMADO")),ROWS($A$3:A248))),"")</f>
        <v/>
      </c>
      <c r="H248" s="27" t="str">
        <f ca="1">IFERROR(INDEX(MAESTRO!H:H,_xludf.AGGREGATE(15,6,ROW(MAESTRO!$B$3:$B$1000)/((MAESTRO!$B$3:$B$1000="OPA")*(UPPER(MAESTRO!$L$3:$L$1000)="CONFIRMADO")),ROWS($A$3:A248))),"")</f>
        <v/>
      </c>
      <c r="I248" s="27" t="str">
        <f ca="1">IFERROR(INDEX(MAESTRO!I:I,_xludf.AGGREGATE(15,6,ROW(MAESTRO!$B$3:$B$1000)/((MAESTRO!$B$3:$B$1000="OPA")*(UPPER(MAESTRO!$L$3:$L$1000)="CONFIRMADO")),ROWS($A$3:A248))),"")</f>
        <v/>
      </c>
      <c r="J248" s="27" t="str">
        <f ca="1">IFERROR(INDEX(MAESTRO!J:J,_xludf.AGGREGATE(15,6,ROW(MAESTRO!$B$3:$B$1000)/((MAESTRO!$B$3:$B$1000="OPA")*(UPPER(MAESTRO!$L$3:$L$1000)="CONFIRMADO")),ROWS($A$3:A248))),"")</f>
        <v/>
      </c>
      <c r="K248" s="27" t="str">
        <f ca="1">IFERROR(INDEX(MAESTRO!K:K,_xludf.AGGREGATE(15,6,ROW(MAESTRO!$B$3:$B$1000)/((MAESTRO!$B$3:$B$1000="OPA")*(UPPER(MAESTRO!$L$3:$L$1000)="CONFIRMADO")),ROWS($A$3:A248))),"")</f>
        <v/>
      </c>
      <c r="L248" s="27" t="str">
        <f ca="1">IFERROR(INDEX(MAESTRO!L:L,_xludf.AGGREGATE(15,6,ROW(MAESTRO!$B$3:$B$1000)/((MAESTRO!$B$3:$B$1000="OPA")*(UPPER(MAESTRO!$L$3:$L$1000)="CONFIRMADO")),ROWS($A$3:A248))),"")</f>
        <v/>
      </c>
      <c r="M248" s="27" t="str">
        <f ca="1">IFERROR(INDEX(MAESTRO!M:M,_xludf.AGGREGATE(15,6,ROW(MAESTRO!$B$3:$B$1000)/((MAESTRO!$B$3:$B$1000="OPA")*(UPPER(MAESTRO!$L$3:$L$1000)="CONFIRMADO")),ROWS($A$3:A248))),"")</f>
        <v/>
      </c>
      <c r="N248" s="27" t="str">
        <f ca="1">IFERROR(INDEX(MAESTRO!N:N,_xludf.AGGREGATE(15,6,ROW(MAESTRO!$B$3:$B$1000)/((MAESTRO!$B$3:$B$1000="OPA")*(UPPER(MAESTRO!$L$3:$L$1000)="CONFIRMADO")),ROWS($A$3:A248))),"")</f>
        <v/>
      </c>
      <c r="O248" s="27" t="str">
        <f ca="1">IFERROR(INDEX(MAESTRO!O:O,_xludf.AGGREGATE(15,6,ROW(MAESTRO!$B$3:$B$1000)/((MAESTRO!$B$3:$B$1000="OPA")*(UPPER(MAESTRO!$L$3:$L$1000)="CONFIRMADO")),ROWS($A$3:A248))),"")</f>
        <v/>
      </c>
      <c r="P248" s="27" t="str">
        <f ca="1">IFERROR(INDEX(MAESTRO!P:P,_xludf.AGGREGATE(15,6,ROW(MAESTRO!$B$3:$B$1000)/((MAESTRO!$B$3:$B$1000="OPA")*(UPPER(MAESTRO!$L$3:$L$1000)="CONFIRMADO")),ROWS($A$3:A248))),"")</f>
        <v/>
      </c>
      <c r="Q248" s="27" t="str">
        <f ca="1">IFERROR(INDEX(MAESTRO!Q:Q,_xludf.AGGREGATE(15,6,ROW(MAESTRO!$B$3:$B$1000)/((MAESTRO!$B$3:$B$1000="OPA")*(UPPER(MAESTRO!$L$3:$L$1000)="CONFIRMADO")),ROWS($A$3:A248))),"")</f>
        <v/>
      </c>
      <c r="R248" s="27" t="str">
        <f ca="1">IFERROR(INDEX(MAESTRO!R:R,_xludf.AGGREGATE(15,6,ROW(MAESTRO!$B$3:$B$1000)/((MAESTRO!$B$3:$B$1000="OPA")*(UPPER(MAESTRO!$L$3:$L$1000)="CONFIRMADO")),ROWS($A$3:A248))),"")</f>
        <v/>
      </c>
      <c r="S248" s="27" t="str">
        <f ca="1">IFERROR(INDEX(MAESTRO!S:S,_xludf.AGGREGATE(15,6,ROW(MAESTRO!$B$3:$B$1000)/((MAESTRO!$B$3:$B$1000="OPA")*(UPPER(MAESTRO!$L$3:$L$1000)="CONFIRMADO")),ROWS($A$3:A248))),"")</f>
        <v/>
      </c>
      <c r="T248" s="27" t="str">
        <f ca="1">IFERROR(INDEX(MAESTRO!T:T,_xludf.AGGREGATE(15,6,ROW(MAESTRO!$B$3:$B$1000)/((MAESTRO!$B$3:$B$1000="OPA")*(UPPER(MAESTRO!$L$3:$L$1000)="CONFIRMADO")),ROWS($A$3:A248))),"")</f>
        <v/>
      </c>
      <c r="U248" s="27" t="str">
        <f ca="1">IFERROR(INDEX(MAESTRO!U:U,_xludf.AGGREGATE(15,6,ROW(MAESTRO!$B$3:$B$1000)/((MAESTRO!$B$3:$B$1000="OPA")*(UPPER(MAESTRO!$L$3:$L$1000)="CONFIRMADO")),ROWS($A$3:A248))),"")</f>
        <v/>
      </c>
      <c r="V248" s="27" t="str">
        <f ca="1">IFERROR(INDEX(MAESTRO!V:V,_xludf.AGGREGATE(15,6,ROW(MAESTRO!$B$3:$B$1000)/((MAESTRO!$B$3:$B$1000="OPA")*(UPPER(MAESTRO!$L$3:$L$1000)="CONFIRMADO")),ROWS($A$3:A248))),"")</f>
        <v/>
      </c>
      <c r="W248" s="27" t="str">
        <f ca="1">IFERROR(INDEX(MAESTRO!W:W,_xludf.AGGREGATE(15,6,ROW(MAESTRO!$B$3:$B$1000)/((MAESTRO!$B$3:$B$1000="OPA")*(UPPER(MAESTRO!$L$3:$L$1000)="CONFIRMADO")),ROWS($A$3:A248))),"")</f>
        <v/>
      </c>
      <c r="X248" s="27" t="str">
        <f ca="1">IFERROR(INDEX(MAESTRO!X:X,_xludf.AGGREGATE(15,6,ROW(MAESTRO!$B$3:$B$1000)/((MAESTRO!$B$3:$B$1000="OPA")*(UPPER(MAESTRO!$L$3:$L$1000)="CONFIRMADO")),ROWS($A$3:A248))),"")</f>
        <v/>
      </c>
    </row>
    <row r="249" spans="1:24" ht="22.05" customHeight="1">
      <c r="A249" s="10" t="str">
        <f ca="1">IFERROR(INDEX(MAESTRO!A:A,_xludf.AGGREGATE(15,6,ROW(MAESTRO!$B$3:$B$1000)/((MAESTRO!$B$3:$B$1000="OPA")*(UPPER(MAESTRO!$L$3:$L$1000)="CONFIRMADO")),ROWS($A$3:A249))),"")</f>
        <v/>
      </c>
      <c r="B249" s="10" t="str">
        <f ca="1">IFERROR(INDEX(MAESTRO!B:B,_xludf.AGGREGATE(15,6,ROW(MAESTRO!$B$3:$B$1000)/((MAESTRO!$B$3:$B$1000="OPA")*(UPPER(MAESTRO!$L$3:$L$1000)="CONFIRMADO")),ROWS($A$3:A249))),"")</f>
        <v/>
      </c>
      <c r="C249" s="10" t="str">
        <f ca="1">IFERROR(INDEX(MAESTRO!C:C,_xludf.AGGREGATE(15,6,ROW(MAESTRO!$B$3:$B$1000)/((MAESTRO!$B$3:$B$1000="OPA")*(UPPER(MAESTRO!$L$3:$L$1000)="CONFIRMADO")),ROWS($A$3:A249))),"")</f>
        <v/>
      </c>
      <c r="D249" s="10" t="str">
        <f ca="1">IFERROR(INDEX(MAESTRO!D:D,_xludf.AGGREGATE(15,6,ROW(MAESTRO!$B$3:$B$1000)/((MAESTRO!$B$3:$B$1000="OPA")*(UPPER(MAESTRO!$L$3:$L$1000)="CONFIRMADO")),ROWS($A$3:A249))),"")</f>
        <v/>
      </c>
      <c r="E249" s="10" t="str">
        <f ca="1">IFERROR(INDEX(MAESTRO!E:E,_xludf.AGGREGATE(15,6,ROW(MAESTRO!$B$3:$B$1000)/((MAESTRO!$B$3:$B$1000="OPA")*(UPPER(MAESTRO!$L$3:$L$1000)="CONFIRMADO")),ROWS($A$3:A249))),"")</f>
        <v/>
      </c>
      <c r="F249" s="10" t="str">
        <f ca="1">IFERROR(INDEX(MAESTRO!F:F,_xludf.AGGREGATE(15,6,ROW(MAESTRO!$B$3:$B$1000)/((MAESTRO!$B$3:$B$1000="OPA")*(UPPER(MAESTRO!$L$3:$L$1000)="CONFIRMADO")),ROWS($A$3:A249))),"")</f>
        <v/>
      </c>
      <c r="G249" s="10" t="str">
        <f ca="1">IFERROR(INDEX(MAESTRO!G:G,_xludf.AGGREGATE(15,6,ROW(MAESTRO!$B$3:$B$1000)/((MAESTRO!$B$3:$B$1000="OPA")*(UPPER(MAESTRO!$L$3:$L$1000)="CONFIRMADO")),ROWS($A$3:A249))),"")</f>
        <v/>
      </c>
      <c r="H249" s="10" t="str">
        <f ca="1">IFERROR(INDEX(MAESTRO!H:H,_xludf.AGGREGATE(15,6,ROW(MAESTRO!$B$3:$B$1000)/((MAESTRO!$B$3:$B$1000="OPA")*(UPPER(MAESTRO!$L$3:$L$1000)="CONFIRMADO")),ROWS($A$3:A249))),"")</f>
        <v/>
      </c>
      <c r="I249" s="10" t="str">
        <f ca="1">IFERROR(INDEX(MAESTRO!I:I,_xludf.AGGREGATE(15,6,ROW(MAESTRO!$B$3:$B$1000)/((MAESTRO!$B$3:$B$1000="OPA")*(UPPER(MAESTRO!$L$3:$L$1000)="CONFIRMADO")),ROWS($A$3:A249))),"")</f>
        <v/>
      </c>
      <c r="J249" s="10" t="str">
        <f ca="1">IFERROR(INDEX(MAESTRO!J:J,_xludf.AGGREGATE(15,6,ROW(MAESTRO!$B$3:$B$1000)/((MAESTRO!$B$3:$B$1000="OPA")*(UPPER(MAESTRO!$L$3:$L$1000)="CONFIRMADO")),ROWS($A$3:A249))),"")</f>
        <v/>
      </c>
      <c r="K249" s="10" t="str">
        <f ca="1">IFERROR(INDEX(MAESTRO!K:K,_xludf.AGGREGATE(15,6,ROW(MAESTRO!$B$3:$B$1000)/((MAESTRO!$B$3:$B$1000="OPA")*(UPPER(MAESTRO!$L$3:$L$1000)="CONFIRMADO")),ROWS($A$3:A249))),"")</f>
        <v/>
      </c>
      <c r="L249" s="10" t="str">
        <f ca="1">IFERROR(INDEX(MAESTRO!L:L,_xludf.AGGREGATE(15,6,ROW(MAESTRO!$B$3:$B$1000)/((MAESTRO!$B$3:$B$1000="OPA")*(UPPER(MAESTRO!$L$3:$L$1000)="CONFIRMADO")),ROWS($A$3:A249))),"")</f>
        <v/>
      </c>
      <c r="M249" s="10" t="str">
        <f ca="1">IFERROR(INDEX(MAESTRO!M:M,_xludf.AGGREGATE(15,6,ROW(MAESTRO!$B$3:$B$1000)/((MAESTRO!$B$3:$B$1000="OPA")*(UPPER(MAESTRO!$L$3:$L$1000)="CONFIRMADO")),ROWS($A$3:A249))),"")</f>
        <v/>
      </c>
      <c r="N249" s="10" t="str">
        <f ca="1">IFERROR(INDEX(MAESTRO!N:N,_xludf.AGGREGATE(15,6,ROW(MAESTRO!$B$3:$B$1000)/((MAESTRO!$B$3:$B$1000="OPA")*(UPPER(MAESTRO!$L$3:$L$1000)="CONFIRMADO")),ROWS($A$3:A249))),"")</f>
        <v/>
      </c>
      <c r="O249" s="10" t="str">
        <f ca="1">IFERROR(INDEX(MAESTRO!O:O,_xludf.AGGREGATE(15,6,ROW(MAESTRO!$B$3:$B$1000)/((MAESTRO!$B$3:$B$1000="OPA")*(UPPER(MAESTRO!$L$3:$L$1000)="CONFIRMADO")),ROWS($A$3:A249))),"")</f>
        <v/>
      </c>
      <c r="P249" s="10" t="str">
        <f ca="1">IFERROR(INDEX(MAESTRO!P:P,_xludf.AGGREGATE(15,6,ROW(MAESTRO!$B$3:$B$1000)/((MAESTRO!$B$3:$B$1000="OPA")*(UPPER(MAESTRO!$L$3:$L$1000)="CONFIRMADO")),ROWS($A$3:A249))),"")</f>
        <v/>
      </c>
      <c r="Q249" s="10" t="str">
        <f ca="1">IFERROR(INDEX(MAESTRO!Q:Q,_xludf.AGGREGATE(15,6,ROW(MAESTRO!$B$3:$B$1000)/((MAESTRO!$B$3:$B$1000="OPA")*(UPPER(MAESTRO!$L$3:$L$1000)="CONFIRMADO")),ROWS($A$3:A249))),"")</f>
        <v/>
      </c>
      <c r="R249" s="10" t="str">
        <f ca="1">IFERROR(INDEX(MAESTRO!R:R,_xludf.AGGREGATE(15,6,ROW(MAESTRO!$B$3:$B$1000)/((MAESTRO!$B$3:$B$1000="OPA")*(UPPER(MAESTRO!$L$3:$L$1000)="CONFIRMADO")),ROWS($A$3:A249))),"")</f>
        <v/>
      </c>
      <c r="S249" s="10" t="str">
        <f ca="1">IFERROR(INDEX(MAESTRO!S:S,_xludf.AGGREGATE(15,6,ROW(MAESTRO!$B$3:$B$1000)/((MAESTRO!$B$3:$B$1000="OPA")*(UPPER(MAESTRO!$L$3:$L$1000)="CONFIRMADO")),ROWS($A$3:A249))),"")</f>
        <v/>
      </c>
      <c r="T249" s="10" t="str">
        <f ca="1">IFERROR(INDEX(MAESTRO!T:T,_xludf.AGGREGATE(15,6,ROW(MAESTRO!$B$3:$B$1000)/((MAESTRO!$B$3:$B$1000="OPA")*(UPPER(MAESTRO!$L$3:$L$1000)="CONFIRMADO")),ROWS($A$3:A249))),"")</f>
        <v/>
      </c>
      <c r="U249" s="10" t="str">
        <f ca="1">IFERROR(INDEX(MAESTRO!U:U,_xludf.AGGREGATE(15,6,ROW(MAESTRO!$B$3:$B$1000)/((MAESTRO!$B$3:$B$1000="OPA")*(UPPER(MAESTRO!$L$3:$L$1000)="CONFIRMADO")),ROWS($A$3:A249))),"")</f>
        <v/>
      </c>
      <c r="V249" s="10" t="str">
        <f ca="1">IFERROR(INDEX(MAESTRO!V:V,_xludf.AGGREGATE(15,6,ROW(MAESTRO!$B$3:$B$1000)/((MAESTRO!$B$3:$B$1000="OPA")*(UPPER(MAESTRO!$L$3:$L$1000)="CONFIRMADO")),ROWS($A$3:A249))),"")</f>
        <v/>
      </c>
      <c r="W249" s="10" t="str">
        <f ca="1">IFERROR(INDEX(MAESTRO!W:W,_xludf.AGGREGATE(15,6,ROW(MAESTRO!$B$3:$B$1000)/((MAESTRO!$B$3:$B$1000="OPA")*(UPPER(MAESTRO!$L$3:$L$1000)="CONFIRMADO")),ROWS($A$3:A249))),"")</f>
        <v/>
      </c>
      <c r="X249" s="10" t="str">
        <f ca="1">IFERROR(INDEX(MAESTRO!X:X,_xludf.AGGREGATE(15,6,ROW(MAESTRO!$B$3:$B$1000)/((MAESTRO!$B$3:$B$1000="OPA")*(UPPER(MAESTRO!$L$3:$L$1000)="CONFIRMADO")),ROWS($A$3:A249))),"")</f>
        <v/>
      </c>
    </row>
    <row r="250" spans="1:24" ht="22.05" customHeight="1">
      <c r="A250" s="27" t="str">
        <f ca="1">IFERROR(INDEX(MAESTRO!A:A,_xludf.AGGREGATE(15,6,ROW(MAESTRO!$B$3:$B$1000)/((MAESTRO!$B$3:$B$1000="OPA")*(UPPER(MAESTRO!$L$3:$L$1000)="CONFIRMADO")),ROWS($A$3:A250))),"")</f>
        <v/>
      </c>
      <c r="B250" s="27" t="str">
        <f ca="1">IFERROR(INDEX(MAESTRO!B:B,_xludf.AGGREGATE(15,6,ROW(MAESTRO!$B$3:$B$1000)/((MAESTRO!$B$3:$B$1000="OPA")*(UPPER(MAESTRO!$L$3:$L$1000)="CONFIRMADO")),ROWS($A$3:A250))),"")</f>
        <v/>
      </c>
      <c r="C250" s="27" t="str">
        <f ca="1">IFERROR(INDEX(MAESTRO!C:C,_xludf.AGGREGATE(15,6,ROW(MAESTRO!$B$3:$B$1000)/((MAESTRO!$B$3:$B$1000="OPA")*(UPPER(MAESTRO!$L$3:$L$1000)="CONFIRMADO")),ROWS($A$3:A250))),"")</f>
        <v/>
      </c>
      <c r="D250" s="27" t="str">
        <f ca="1">IFERROR(INDEX(MAESTRO!D:D,_xludf.AGGREGATE(15,6,ROW(MAESTRO!$B$3:$B$1000)/((MAESTRO!$B$3:$B$1000="OPA")*(UPPER(MAESTRO!$L$3:$L$1000)="CONFIRMADO")),ROWS($A$3:A250))),"")</f>
        <v/>
      </c>
      <c r="E250" s="27" t="str">
        <f ca="1">IFERROR(INDEX(MAESTRO!E:E,_xludf.AGGREGATE(15,6,ROW(MAESTRO!$B$3:$B$1000)/((MAESTRO!$B$3:$B$1000="OPA")*(UPPER(MAESTRO!$L$3:$L$1000)="CONFIRMADO")),ROWS($A$3:A250))),"")</f>
        <v/>
      </c>
      <c r="F250" s="27" t="str">
        <f ca="1">IFERROR(INDEX(MAESTRO!F:F,_xludf.AGGREGATE(15,6,ROW(MAESTRO!$B$3:$B$1000)/((MAESTRO!$B$3:$B$1000="OPA")*(UPPER(MAESTRO!$L$3:$L$1000)="CONFIRMADO")),ROWS($A$3:A250))),"")</f>
        <v/>
      </c>
      <c r="G250" s="27" t="str">
        <f ca="1">IFERROR(INDEX(MAESTRO!G:G,_xludf.AGGREGATE(15,6,ROW(MAESTRO!$B$3:$B$1000)/((MAESTRO!$B$3:$B$1000="OPA")*(UPPER(MAESTRO!$L$3:$L$1000)="CONFIRMADO")),ROWS($A$3:A250))),"")</f>
        <v/>
      </c>
      <c r="H250" s="27" t="str">
        <f ca="1">IFERROR(INDEX(MAESTRO!H:H,_xludf.AGGREGATE(15,6,ROW(MAESTRO!$B$3:$B$1000)/((MAESTRO!$B$3:$B$1000="OPA")*(UPPER(MAESTRO!$L$3:$L$1000)="CONFIRMADO")),ROWS($A$3:A250))),"")</f>
        <v/>
      </c>
      <c r="I250" s="27" t="str">
        <f ca="1">IFERROR(INDEX(MAESTRO!I:I,_xludf.AGGREGATE(15,6,ROW(MAESTRO!$B$3:$B$1000)/((MAESTRO!$B$3:$B$1000="OPA")*(UPPER(MAESTRO!$L$3:$L$1000)="CONFIRMADO")),ROWS($A$3:A250))),"")</f>
        <v/>
      </c>
      <c r="J250" s="27" t="str">
        <f ca="1">IFERROR(INDEX(MAESTRO!J:J,_xludf.AGGREGATE(15,6,ROW(MAESTRO!$B$3:$B$1000)/((MAESTRO!$B$3:$B$1000="OPA")*(UPPER(MAESTRO!$L$3:$L$1000)="CONFIRMADO")),ROWS($A$3:A250))),"")</f>
        <v/>
      </c>
      <c r="K250" s="27" t="str">
        <f ca="1">IFERROR(INDEX(MAESTRO!K:K,_xludf.AGGREGATE(15,6,ROW(MAESTRO!$B$3:$B$1000)/((MAESTRO!$B$3:$B$1000="OPA")*(UPPER(MAESTRO!$L$3:$L$1000)="CONFIRMADO")),ROWS($A$3:A250))),"")</f>
        <v/>
      </c>
      <c r="L250" s="27" t="str">
        <f ca="1">IFERROR(INDEX(MAESTRO!L:L,_xludf.AGGREGATE(15,6,ROW(MAESTRO!$B$3:$B$1000)/((MAESTRO!$B$3:$B$1000="OPA")*(UPPER(MAESTRO!$L$3:$L$1000)="CONFIRMADO")),ROWS($A$3:A250))),"")</f>
        <v/>
      </c>
      <c r="M250" s="27" t="str">
        <f ca="1">IFERROR(INDEX(MAESTRO!M:M,_xludf.AGGREGATE(15,6,ROW(MAESTRO!$B$3:$B$1000)/((MAESTRO!$B$3:$B$1000="OPA")*(UPPER(MAESTRO!$L$3:$L$1000)="CONFIRMADO")),ROWS($A$3:A250))),"")</f>
        <v/>
      </c>
      <c r="N250" s="27" t="str">
        <f ca="1">IFERROR(INDEX(MAESTRO!N:N,_xludf.AGGREGATE(15,6,ROW(MAESTRO!$B$3:$B$1000)/((MAESTRO!$B$3:$B$1000="OPA")*(UPPER(MAESTRO!$L$3:$L$1000)="CONFIRMADO")),ROWS($A$3:A250))),"")</f>
        <v/>
      </c>
      <c r="O250" s="27" t="str">
        <f ca="1">IFERROR(INDEX(MAESTRO!O:O,_xludf.AGGREGATE(15,6,ROW(MAESTRO!$B$3:$B$1000)/((MAESTRO!$B$3:$B$1000="OPA")*(UPPER(MAESTRO!$L$3:$L$1000)="CONFIRMADO")),ROWS($A$3:A250))),"")</f>
        <v/>
      </c>
      <c r="P250" s="27" t="str">
        <f ca="1">IFERROR(INDEX(MAESTRO!P:P,_xludf.AGGREGATE(15,6,ROW(MAESTRO!$B$3:$B$1000)/((MAESTRO!$B$3:$B$1000="OPA")*(UPPER(MAESTRO!$L$3:$L$1000)="CONFIRMADO")),ROWS($A$3:A250))),"")</f>
        <v/>
      </c>
      <c r="Q250" s="27" t="str">
        <f ca="1">IFERROR(INDEX(MAESTRO!Q:Q,_xludf.AGGREGATE(15,6,ROW(MAESTRO!$B$3:$B$1000)/((MAESTRO!$B$3:$B$1000="OPA")*(UPPER(MAESTRO!$L$3:$L$1000)="CONFIRMADO")),ROWS($A$3:A250))),"")</f>
        <v/>
      </c>
      <c r="R250" s="27" t="str">
        <f ca="1">IFERROR(INDEX(MAESTRO!R:R,_xludf.AGGREGATE(15,6,ROW(MAESTRO!$B$3:$B$1000)/((MAESTRO!$B$3:$B$1000="OPA")*(UPPER(MAESTRO!$L$3:$L$1000)="CONFIRMADO")),ROWS($A$3:A250))),"")</f>
        <v/>
      </c>
      <c r="S250" s="27" t="str">
        <f ca="1">IFERROR(INDEX(MAESTRO!S:S,_xludf.AGGREGATE(15,6,ROW(MAESTRO!$B$3:$B$1000)/((MAESTRO!$B$3:$B$1000="OPA")*(UPPER(MAESTRO!$L$3:$L$1000)="CONFIRMADO")),ROWS($A$3:A250))),"")</f>
        <v/>
      </c>
      <c r="T250" s="27" t="str">
        <f ca="1">IFERROR(INDEX(MAESTRO!T:T,_xludf.AGGREGATE(15,6,ROW(MAESTRO!$B$3:$B$1000)/((MAESTRO!$B$3:$B$1000="OPA")*(UPPER(MAESTRO!$L$3:$L$1000)="CONFIRMADO")),ROWS($A$3:A250))),"")</f>
        <v/>
      </c>
      <c r="U250" s="27" t="str">
        <f ca="1">IFERROR(INDEX(MAESTRO!U:U,_xludf.AGGREGATE(15,6,ROW(MAESTRO!$B$3:$B$1000)/((MAESTRO!$B$3:$B$1000="OPA")*(UPPER(MAESTRO!$L$3:$L$1000)="CONFIRMADO")),ROWS($A$3:A250))),"")</f>
        <v/>
      </c>
      <c r="V250" s="27" t="str">
        <f ca="1">IFERROR(INDEX(MAESTRO!V:V,_xludf.AGGREGATE(15,6,ROW(MAESTRO!$B$3:$B$1000)/((MAESTRO!$B$3:$B$1000="OPA")*(UPPER(MAESTRO!$L$3:$L$1000)="CONFIRMADO")),ROWS($A$3:A250))),"")</f>
        <v/>
      </c>
      <c r="W250" s="27" t="str">
        <f ca="1">IFERROR(INDEX(MAESTRO!W:W,_xludf.AGGREGATE(15,6,ROW(MAESTRO!$B$3:$B$1000)/((MAESTRO!$B$3:$B$1000="OPA")*(UPPER(MAESTRO!$L$3:$L$1000)="CONFIRMADO")),ROWS($A$3:A250))),"")</f>
        <v/>
      </c>
      <c r="X250" s="27" t="str">
        <f ca="1">IFERROR(INDEX(MAESTRO!X:X,_xludf.AGGREGATE(15,6,ROW(MAESTRO!$B$3:$B$1000)/((MAESTRO!$B$3:$B$1000="OPA")*(UPPER(MAESTRO!$L$3:$L$1000)="CONFIRMADO")),ROWS($A$3:A250))),"")</f>
        <v/>
      </c>
    </row>
    <row r="251" spans="1:24" ht="22.05" customHeight="1">
      <c r="A251" s="10" t="str">
        <f ca="1">IFERROR(INDEX(MAESTRO!A:A,_xludf.AGGREGATE(15,6,ROW(MAESTRO!$B$3:$B$1000)/((MAESTRO!$B$3:$B$1000="OPA")*(UPPER(MAESTRO!$L$3:$L$1000)="CONFIRMADO")),ROWS($A$3:A251))),"")</f>
        <v/>
      </c>
      <c r="B251" s="10" t="str">
        <f ca="1">IFERROR(INDEX(MAESTRO!B:B,_xludf.AGGREGATE(15,6,ROW(MAESTRO!$B$3:$B$1000)/((MAESTRO!$B$3:$B$1000="OPA")*(UPPER(MAESTRO!$L$3:$L$1000)="CONFIRMADO")),ROWS($A$3:A251))),"")</f>
        <v/>
      </c>
      <c r="C251" s="10" t="str">
        <f ca="1">IFERROR(INDEX(MAESTRO!C:C,_xludf.AGGREGATE(15,6,ROW(MAESTRO!$B$3:$B$1000)/((MAESTRO!$B$3:$B$1000="OPA")*(UPPER(MAESTRO!$L$3:$L$1000)="CONFIRMADO")),ROWS($A$3:A251))),"")</f>
        <v/>
      </c>
      <c r="D251" s="10" t="str">
        <f ca="1">IFERROR(INDEX(MAESTRO!D:D,_xludf.AGGREGATE(15,6,ROW(MAESTRO!$B$3:$B$1000)/((MAESTRO!$B$3:$B$1000="OPA")*(UPPER(MAESTRO!$L$3:$L$1000)="CONFIRMADO")),ROWS($A$3:A251))),"")</f>
        <v/>
      </c>
      <c r="E251" s="10" t="str">
        <f ca="1">IFERROR(INDEX(MAESTRO!E:E,_xludf.AGGREGATE(15,6,ROW(MAESTRO!$B$3:$B$1000)/((MAESTRO!$B$3:$B$1000="OPA")*(UPPER(MAESTRO!$L$3:$L$1000)="CONFIRMADO")),ROWS($A$3:A251))),"")</f>
        <v/>
      </c>
      <c r="F251" s="10" t="str">
        <f ca="1">IFERROR(INDEX(MAESTRO!F:F,_xludf.AGGREGATE(15,6,ROW(MAESTRO!$B$3:$B$1000)/((MAESTRO!$B$3:$B$1000="OPA")*(UPPER(MAESTRO!$L$3:$L$1000)="CONFIRMADO")),ROWS($A$3:A251))),"")</f>
        <v/>
      </c>
      <c r="G251" s="10" t="str">
        <f ca="1">IFERROR(INDEX(MAESTRO!G:G,_xludf.AGGREGATE(15,6,ROW(MAESTRO!$B$3:$B$1000)/((MAESTRO!$B$3:$B$1000="OPA")*(UPPER(MAESTRO!$L$3:$L$1000)="CONFIRMADO")),ROWS($A$3:A251))),"")</f>
        <v/>
      </c>
      <c r="H251" s="10" t="str">
        <f ca="1">IFERROR(INDEX(MAESTRO!H:H,_xludf.AGGREGATE(15,6,ROW(MAESTRO!$B$3:$B$1000)/((MAESTRO!$B$3:$B$1000="OPA")*(UPPER(MAESTRO!$L$3:$L$1000)="CONFIRMADO")),ROWS($A$3:A251))),"")</f>
        <v/>
      </c>
      <c r="I251" s="10" t="str">
        <f ca="1">IFERROR(INDEX(MAESTRO!I:I,_xludf.AGGREGATE(15,6,ROW(MAESTRO!$B$3:$B$1000)/((MAESTRO!$B$3:$B$1000="OPA")*(UPPER(MAESTRO!$L$3:$L$1000)="CONFIRMADO")),ROWS($A$3:A251))),"")</f>
        <v/>
      </c>
      <c r="J251" s="10" t="str">
        <f ca="1">IFERROR(INDEX(MAESTRO!J:J,_xludf.AGGREGATE(15,6,ROW(MAESTRO!$B$3:$B$1000)/((MAESTRO!$B$3:$B$1000="OPA")*(UPPER(MAESTRO!$L$3:$L$1000)="CONFIRMADO")),ROWS($A$3:A251))),"")</f>
        <v/>
      </c>
      <c r="K251" s="10" t="str">
        <f ca="1">IFERROR(INDEX(MAESTRO!K:K,_xludf.AGGREGATE(15,6,ROW(MAESTRO!$B$3:$B$1000)/((MAESTRO!$B$3:$B$1000="OPA")*(UPPER(MAESTRO!$L$3:$L$1000)="CONFIRMADO")),ROWS($A$3:A251))),"")</f>
        <v/>
      </c>
      <c r="L251" s="10" t="str">
        <f ca="1">IFERROR(INDEX(MAESTRO!L:L,_xludf.AGGREGATE(15,6,ROW(MAESTRO!$B$3:$B$1000)/((MAESTRO!$B$3:$B$1000="OPA")*(UPPER(MAESTRO!$L$3:$L$1000)="CONFIRMADO")),ROWS($A$3:A251))),"")</f>
        <v/>
      </c>
      <c r="M251" s="10" t="str">
        <f ca="1">IFERROR(INDEX(MAESTRO!M:M,_xludf.AGGREGATE(15,6,ROW(MAESTRO!$B$3:$B$1000)/((MAESTRO!$B$3:$B$1000="OPA")*(UPPER(MAESTRO!$L$3:$L$1000)="CONFIRMADO")),ROWS($A$3:A251))),"")</f>
        <v/>
      </c>
      <c r="N251" s="10" t="str">
        <f ca="1">IFERROR(INDEX(MAESTRO!N:N,_xludf.AGGREGATE(15,6,ROW(MAESTRO!$B$3:$B$1000)/((MAESTRO!$B$3:$B$1000="OPA")*(UPPER(MAESTRO!$L$3:$L$1000)="CONFIRMADO")),ROWS($A$3:A251))),"")</f>
        <v/>
      </c>
      <c r="O251" s="10" t="str">
        <f ca="1">IFERROR(INDEX(MAESTRO!O:O,_xludf.AGGREGATE(15,6,ROW(MAESTRO!$B$3:$B$1000)/((MAESTRO!$B$3:$B$1000="OPA")*(UPPER(MAESTRO!$L$3:$L$1000)="CONFIRMADO")),ROWS($A$3:A251))),"")</f>
        <v/>
      </c>
      <c r="P251" s="10" t="str">
        <f ca="1">IFERROR(INDEX(MAESTRO!P:P,_xludf.AGGREGATE(15,6,ROW(MAESTRO!$B$3:$B$1000)/((MAESTRO!$B$3:$B$1000="OPA")*(UPPER(MAESTRO!$L$3:$L$1000)="CONFIRMADO")),ROWS($A$3:A251))),"")</f>
        <v/>
      </c>
      <c r="Q251" s="10" t="str">
        <f ca="1">IFERROR(INDEX(MAESTRO!Q:Q,_xludf.AGGREGATE(15,6,ROW(MAESTRO!$B$3:$B$1000)/((MAESTRO!$B$3:$B$1000="OPA")*(UPPER(MAESTRO!$L$3:$L$1000)="CONFIRMADO")),ROWS($A$3:A251))),"")</f>
        <v/>
      </c>
      <c r="R251" s="10" t="str">
        <f ca="1">IFERROR(INDEX(MAESTRO!R:R,_xludf.AGGREGATE(15,6,ROW(MAESTRO!$B$3:$B$1000)/((MAESTRO!$B$3:$B$1000="OPA")*(UPPER(MAESTRO!$L$3:$L$1000)="CONFIRMADO")),ROWS($A$3:A251))),"")</f>
        <v/>
      </c>
      <c r="S251" s="10" t="str">
        <f ca="1">IFERROR(INDEX(MAESTRO!S:S,_xludf.AGGREGATE(15,6,ROW(MAESTRO!$B$3:$B$1000)/((MAESTRO!$B$3:$B$1000="OPA")*(UPPER(MAESTRO!$L$3:$L$1000)="CONFIRMADO")),ROWS($A$3:A251))),"")</f>
        <v/>
      </c>
      <c r="T251" s="10" t="str">
        <f ca="1">IFERROR(INDEX(MAESTRO!T:T,_xludf.AGGREGATE(15,6,ROW(MAESTRO!$B$3:$B$1000)/((MAESTRO!$B$3:$B$1000="OPA")*(UPPER(MAESTRO!$L$3:$L$1000)="CONFIRMADO")),ROWS($A$3:A251))),"")</f>
        <v/>
      </c>
      <c r="U251" s="10" t="str">
        <f ca="1">IFERROR(INDEX(MAESTRO!U:U,_xludf.AGGREGATE(15,6,ROW(MAESTRO!$B$3:$B$1000)/((MAESTRO!$B$3:$B$1000="OPA")*(UPPER(MAESTRO!$L$3:$L$1000)="CONFIRMADO")),ROWS($A$3:A251))),"")</f>
        <v/>
      </c>
      <c r="V251" s="10" t="str">
        <f ca="1">IFERROR(INDEX(MAESTRO!V:V,_xludf.AGGREGATE(15,6,ROW(MAESTRO!$B$3:$B$1000)/((MAESTRO!$B$3:$B$1000="OPA")*(UPPER(MAESTRO!$L$3:$L$1000)="CONFIRMADO")),ROWS($A$3:A251))),"")</f>
        <v/>
      </c>
      <c r="W251" s="10" t="str">
        <f ca="1">IFERROR(INDEX(MAESTRO!W:W,_xludf.AGGREGATE(15,6,ROW(MAESTRO!$B$3:$B$1000)/((MAESTRO!$B$3:$B$1000="OPA")*(UPPER(MAESTRO!$L$3:$L$1000)="CONFIRMADO")),ROWS($A$3:A251))),"")</f>
        <v/>
      </c>
      <c r="X251" s="10" t="str">
        <f ca="1">IFERROR(INDEX(MAESTRO!X:X,_xludf.AGGREGATE(15,6,ROW(MAESTRO!$B$3:$B$1000)/((MAESTRO!$B$3:$B$1000="OPA")*(UPPER(MAESTRO!$L$3:$L$1000)="CONFIRMADO")),ROWS($A$3:A251))),"")</f>
        <v/>
      </c>
    </row>
    <row r="252" spans="1:24" ht="22.05" customHeight="1">
      <c r="A252" s="27" t="str">
        <f ca="1">IFERROR(INDEX(MAESTRO!A:A,_xludf.AGGREGATE(15,6,ROW(MAESTRO!$B$3:$B$1000)/((MAESTRO!$B$3:$B$1000="OPA")*(UPPER(MAESTRO!$L$3:$L$1000)="CONFIRMADO")),ROWS($A$3:A252))),"")</f>
        <v/>
      </c>
      <c r="B252" s="27" t="str">
        <f ca="1">IFERROR(INDEX(MAESTRO!B:B,_xludf.AGGREGATE(15,6,ROW(MAESTRO!$B$3:$B$1000)/((MAESTRO!$B$3:$B$1000="OPA")*(UPPER(MAESTRO!$L$3:$L$1000)="CONFIRMADO")),ROWS($A$3:A252))),"")</f>
        <v/>
      </c>
      <c r="C252" s="27" t="str">
        <f ca="1">IFERROR(INDEX(MAESTRO!C:C,_xludf.AGGREGATE(15,6,ROW(MAESTRO!$B$3:$B$1000)/((MAESTRO!$B$3:$B$1000="OPA")*(UPPER(MAESTRO!$L$3:$L$1000)="CONFIRMADO")),ROWS($A$3:A252))),"")</f>
        <v/>
      </c>
      <c r="D252" s="27" t="str">
        <f ca="1">IFERROR(INDEX(MAESTRO!D:D,_xludf.AGGREGATE(15,6,ROW(MAESTRO!$B$3:$B$1000)/((MAESTRO!$B$3:$B$1000="OPA")*(UPPER(MAESTRO!$L$3:$L$1000)="CONFIRMADO")),ROWS($A$3:A252))),"")</f>
        <v/>
      </c>
      <c r="E252" s="27" t="str">
        <f ca="1">IFERROR(INDEX(MAESTRO!E:E,_xludf.AGGREGATE(15,6,ROW(MAESTRO!$B$3:$B$1000)/((MAESTRO!$B$3:$B$1000="OPA")*(UPPER(MAESTRO!$L$3:$L$1000)="CONFIRMADO")),ROWS($A$3:A252))),"")</f>
        <v/>
      </c>
      <c r="F252" s="27" t="str">
        <f ca="1">IFERROR(INDEX(MAESTRO!F:F,_xludf.AGGREGATE(15,6,ROW(MAESTRO!$B$3:$B$1000)/((MAESTRO!$B$3:$B$1000="OPA")*(UPPER(MAESTRO!$L$3:$L$1000)="CONFIRMADO")),ROWS($A$3:A252))),"")</f>
        <v/>
      </c>
      <c r="G252" s="27" t="str">
        <f ca="1">IFERROR(INDEX(MAESTRO!G:G,_xludf.AGGREGATE(15,6,ROW(MAESTRO!$B$3:$B$1000)/((MAESTRO!$B$3:$B$1000="OPA")*(UPPER(MAESTRO!$L$3:$L$1000)="CONFIRMADO")),ROWS($A$3:A252))),"")</f>
        <v/>
      </c>
      <c r="H252" s="27" t="str">
        <f ca="1">IFERROR(INDEX(MAESTRO!H:H,_xludf.AGGREGATE(15,6,ROW(MAESTRO!$B$3:$B$1000)/((MAESTRO!$B$3:$B$1000="OPA")*(UPPER(MAESTRO!$L$3:$L$1000)="CONFIRMADO")),ROWS($A$3:A252))),"")</f>
        <v/>
      </c>
      <c r="I252" s="27" t="str">
        <f ca="1">IFERROR(INDEX(MAESTRO!I:I,_xludf.AGGREGATE(15,6,ROW(MAESTRO!$B$3:$B$1000)/((MAESTRO!$B$3:$B$1000="OPA")*(UPPER(MAESTRO!$L$3:$L$1000)="CONFIRMADO")),ROWS($A$3:A252))),"")</f>
        <v/>
      </c>
      <c r="J252" s="27" t="str">
        <f ca="1">IFERROR(INDEX(MAESTRO!J:J,_xludf.AGGREGATE(15,6,ROW(MAESTRO!$B$3:$B$1000)/((MAESTRO!$B$3:$B$1000="OPA")*(UPPER(MAESTRO!$L$3:$L$1000)="CONFIRMADO")),ROWS($A$3:A252))),"")</f>
        <v/>
      </c>
      <c r="K252" s="27" t="str">
        <f ca="1">IFERROR(INDEX(MAESTRO!K:K,_xludf.AGGREGATE(15,6,ROW(MAESTRO!$B$3:$B$1000)/((MAESTRO!$B$3:$B$1000="OPA")*(UPPER(MAESTRO!$L$3:$L$1000)="CONFIRMADO")),ROWS($A$3:A252))),"")</f>
        <v/>
      </c>
      <c r="L252" s="27" t="str">
        <f ca="1">IFERROR(INDEX(MAESTRO!L:L,_xludf.AGGREGATE(15,6,ROW(MAESTRO!$B$3:$B$1000)/((MAESTRO!$B$3:$B$1000="OPA")*(UPPER(MAESTRO!$L$3:$L$1000)="CONFIRMADO")),ROWS($A$3:A252))),"")</f>
        <v/>
      </c>
      <c r="M252" s="27" t="str">
        <f ca="1">IFERROR(INDEX(MAESTRO!M:M,_xludf.AGGREGATE(15,6,ROW(MAESTRO!$B$3:$B$1000)/((MAESTRO!$B$3:$B$1000="OPA")*(UPPER(MAESTRO!$L$3:$L$1000)="CONFIRMADO")),ROWS($A$3:A252))),"")</f>
        <v/>
      </c>
      <c r="N252" s="27" t="str">
        <f ca="1">IFERROR(INDEX(MAESTRO!N:N,_xludf.AGGREGATE(15,6,ROW(MAESTRO!$B$3:$B$1000)/((MAESTRO!$B$3:$B$1000="OPA")*(UPPER(MAESTRO!$L$3:$L$1000)="CONFIRMADO")),ROWS($A$3:A252))),"")</f>
        <v/>
      </c>
      <c r="O252" s="27" t="str">
        <f ca="1">IFERROR(INDEX(MAESTRO!O:O,_xludf.AGGREGATE(15,6,ROW(MAESTRO!$B$3:$B$1000)/((MAESTRO!$B$3:$B$1000="OPA")*(UPPER(MAESTRO!$L$3:$L$1000)="CONFIRMADO")),ROWS($A$3:A252))),"")</f>
        <v/>
      </c>
      <c r="P252" s="27" t="str">
        <f ca="1">IFERROR(INDEX(MAESTRO!P:P,_xludf.AGGREGATE(15,6,ROW(MAESTRO!$B$3:$B$1000)/((MAESTRO!$B$3:$B$1000="OPA")*(UPPER(MAESTRO!$L$3:$L$1000)="CONFIRMADO")),ROWS($A$3:A252))),"")</f>
        <v/>
      </c>
      <c r="Q252" s="27" t="str">
        <f ca="1">IFERROR(INDEX(MAESTRO!Q:Q,_xludf.AGGREGATE(15,6,ROW(MAESTRO!$B$3:$B$1000)/((MAESTRO!$B$3:$B$1000="OPA")*(UPPER(MAESTRO!$L$3:$L$1000)="CONFIRMADO")),ROWS($A$3:A252))),"")</f>
        <v/>
      </c>
      <c r="R252" s="27" t="str">
        <f ca="1">IFERROR(INDEX(MAESTRO!R:R,_xludf.AGGREGATE(15,6,ROW(MAESTRO!$B$3:$B$1000)/((MAESTRO!$B$3:$B$1000="OPA")*(UPPER(MAESTRO!$L$3:$L$1000)="CONFIRMADO")),ROWS($A$3:A252))),"")</f>
        <v/>
      </c>
      <c r="S252" s="27" t="str">
        <f ca="1">IFERROR(INDEX(MAESTRO!S:S,_xludf.AGGREGATE(15,6,ROW(MAESTRO!$B$3:$B$1000)/((MAESTRO!$B$3:$B$1000="OPA")*(UPPER(MAESTRO!$L$3:$L$1000)="CONFIRMADO")),ROWS($A$3:A252))),"")</f>
        <v/>
      </c>
      <c r="T252" s="27" t="str">
        <f ca="1">IFERROR(INDEX(MAESTRO!T:T,_xludf.AGGREGATE(15,6,ROW(MAESTRO!$B$3:$B$1000)/((MAESTRO!$B$3:$B$1000="OPA")*(UPPER(MAESTRO!$L$3:$L$1000)="CONFIRMADO")),ROWS($A$3:A252))),"")</f>
        <v/>
      </c>
      <c r="U252" s="27" t="str">
        <f ca="1">IFERROR(INDEX(MAESTRO!U:U,_xludf.AGGREGATE(15,6,ROW(MAESTRO!$B$3:$B$1000)/((MAESTRO!$B$3:$B$1000="OPA")*(UPPER(MAESTRO!$L$3:$L$1000)="CONFIRMADO")),ROWS($A$3:A252))),"")</f>
        <v/>
      </c>
      <c r="V252" s="27" t="str">
        <f ca="1">IFERROR(INDEX(MAESTRO!V:V,_xludf.AGGREGATE(15,6,ROW(MAESTRO!$B$3:$B$1000)/((MAESTRO!$B$3:$B$1000="OPA")*(UPPER(MAESTRO!$L$3:$L$1000)="CONFIRMADO")),ROWS($A$3:A252))),"")</f>
        <v/>
      </c>
      <c r="W252" s="27" t="str">
        <f ca="1">IFERROR(INDEX(MAESTRO!W:W,_xludf.AGGREGATE(15,6,ROW(MAESTRO!$B$3:$B$1000)/((MAESTRO!$B$3:$B$1000="OPA")*(UPPER(MAESTRO!$L$3:$L$1000)="CONFIRMADO")),ROWS($A$3:A252))),"")</f>
        <v/>
      </c>
      <c r="X252" s="27" t="str">
        <f ca="1">IFERROR(INDEX(MAESTRO!X:X,_xludf.AGGREGATE(15,6,ROW(MAESTRO!$B$3:$B$1000)/((MAESTRO!$B$3:$B$1000="OPA")*(UPPER(MAESTRO!$L$3:$L$1000)="CONFIRMADO")),ROWS($A$3:A252))),"")</f>
        <v/>
      </c>
    </row>
    <row r="253" spans="1:24" ht="22.05" customHeight="1">
      <c r="A253" s="10" t="str">
        <f ca="1">IFERROR(INDEX(MAESTRO!A:A,_xludf.AGGREGATE(15,6,ROW(MAESTRO!$B$3:$B$1000)/((MAESTRO!$B$3:$B$1000="OPA")*(UPPER(MAESTRO!$L$3:$L$1000)="CONFIRMADO")),ROWS($A$3:A253))),"")</f>
        <v/>
      </c>
      <c r="B253" s="10" t="str">
        <f ca="1">IFERROR(INDEX(MAESTRO!B:B,_xludf.AGGREGATE(15,6,ROW(MAESTRO!$B$3:$B$1000)/((MAESTRO!$B$3:$B$1000="OPA")*(UPPER(MAESTRO!$L$3:$L$1000)="CONFIRMADO")),ROWS($A$3:A253))),"")</f>
        <v/>
      </c>
      <c r="C253" s="10" t="str">
        <f ca="1">IFERROR(INDEX(MAESTRO!C:C,_xludf.AGGREGATE(15,6,ROW(MAESTRO!$B$3:$B$1000)/((MAESTRO!$B$3:$B$1000="OPA")*(UPPER(MAESTRO!$L$3:$L$1000)="CONFIRMADO")),ROWS($A$3:A253))),"")</f>
        <v/>
      </c>
      <c r="D253" s="10" t="str">
        <f ca="1">IFERROR(INDEX(MAESTRO!D:D,_xludf.AGGREGATE(15,6,ROW(MAESTRO!$B$3:$B$1000)/((MAESTRO!$B$3:$B$1000="OPA")*(UPPER(MAESTRO!$L$3:$L$1000)="CONFIRMADO")),ROWS($A$3:A253))),"")</f>
        <v/>
      </c>
      <c r="E253" s="10" t="str">
        <f ca="1">IFERROR(INDEX(MAESTRO!E:E,_xludf.AGGREGATE(15,6,ROW(MAESTRO!$B$3:$B$1000)/((MAESTRO!$B$3:$B$1000="OPA")*(UPPER(MAESTRO!$L$3:$L$1000)="CONFIRMADO")),ROWS($A$3:A253))),"")</f>
        <v/>
      </c>
      <c r="F253" s="10" t="str">
        <f ca="1">IFERROR(INDEX(MAESTRO!F:F,_xludf.AGGREGATE(15,6,ROW(MAESTRO!$B$3:$B$1000)/((MAESTRO!$B$3:$B$1000="OPA")*(UPPER(MAESTRO!$L$3:$L$1000)="CONFIRMADO")),ROWS($A$3:A253))),"")</f>
        <v/>
      </c>
      <c r="G253" s="10" t="str">
        <f ca="1">IFERROR(INDEX(MAESTRO!G:G,_xludf.AGGREGATE(15,6,ROW(MAESTRO!$B$3:$B$1000)/((MAESTRO!$B$3:$B$1000="OPA")*(UPPER(MAESTRO!$L$3:$L$1000)="CONFIRMADO")),ROWS($A$3:A253))),"")</f>
        <v/>
      </c>
      <c r="H253" s="10" t="str">
        <f ca="1">IFERROR(INDEX(MAESTRO!H:H,_xludf.AGGREGATE(15,6,ROW(MAESTRO!$B$3:$B$1000)/((MAESTRO!$B$3:$B$1000="OPA")*(UPPER(MAESTRO!$L$3:$L$1000)="CONFIRMADO")),ROWS($A$3:A253))),"")</f>
        <v/>
      </c>
      <c r="I253" s="10" t="str">
        <f ca="1">IFERROR(INDEX(MAESTRO!I:I,_xludf.AGGREGATE(15,6,ROW(MAESTRO!$B$3:$B$1000)/((MAESTRO!$B$3:$B$1000="OPA")*(UPPER(MAESTRO!$L$3:$L$1000)="CONFIRMADO")),ROWS($A$3:A253))),"")</f>
        <v/>
      </c>
      <c r="J253" s="10" t="str">
        <f ca="1">IFERROR(INDEX(MAESTRO!J:J,_xludf.AGGREGATE(15,6,ROW(MAESTRO!$B$3:$B$1000)/((MAESTRO!$B$3:$B$1000="OPA")*(UPPER(MAESTRO!$L$3:$L$1000)="CONFIRMADO")),ROWS($A$3:A253))),"")</f>
        <v/>
      </c>
      <c r="K253" s="10" t="str">
        <f ca="1">IFERROR(INDEX(MAESTRO!K:K,_xludf.AGGREGATE(15,6,ROW(MAESTRO!$B$3:$B$1000)/((MAESTRO!$B$3:$B$1000="OPA")*(UPPER(MAESTRO!$L$3:$L$1000)="CONFIRMADO")),ROWS($A$3:A253))),"")</f>
        <v/>
      </c>
      <c r="L253" s="10" t="str">
        <f ca="1">IFERROR(INDEX(MAESTRO!L:L,_xludf.AGGREGATE(15,6,ROW(MAESTRO!$B$3:$B$1000)/((MAESTRO!$B$3:$B$1000="OPA")*(UPPER(MAESTRO!$L$3:$L$1000)="CONFIRMADO")),ROWS($A$3:A253))),"")</f>
        <v/>
      </c>
      <c r="M253" s="10" t="str">
        <f ca="1">IFERROR(INDEX(MAESTRO!M:M,_xludf.AGGREGATE(15,6,ROW(MAESTRO!$B$3:$B$1000)/((MAESTRO!$B$3:$B$1000="OPA")*(UPPER(MAESTRO!$L$3:$L$1000)="CONFIRMADO")),ROWS($A$3:A253))),"")</f>
        <v/>
      </c>
      <c r="N253" s="10" t="str">
        <f ca="1">IFERROR(INDEX(MAESTRO!N:N,_xludf.AGGREGATE(15,6,ROW(MAESTRO!$B$3:$B$1000)/((MAESTRO!$B$3:$B$1000="OPA")*(UPPER(MAESTRO!$L$3:$L$1000)="CONFIRMADO")),ROWS($A$3:A253))),"")</f>
        <v/>
      </c>
      <c r="O253" s="10" t="str">
        <f ca="1">IFERROR(INDEX(MAESTRO!O:O,_xludf.AGGREGATE(15,6,ROW(MAESTRO!$B$3:$B$1000)/((MAESTRO!$B$3:$B$1000="OPA")*(UPPER(MAESTRO!$L$3:$L$1000)="CONFIRMADO")),ROWS($A$3:A253))),"")</f>
        <v/>
      </c>
      <c r="P253" s="10" t="str">
        <f ca="1">IFERROR(INDEX(MAESTRO!P:P,_xludf.AGGREGATE(15,6,ROW(MAESTRO!$B$3:$B$1000)/((MAESTRO!$B$3:$B$1000="OPA")*(UPPER(MAESTRO!$L$3:$L$1000)="CONFIRMADO")),ROWS($A$3:A253))),"")</f>
        <v/>
      </c>
      <c r="Q253" s="10" t="str">
        <f ca="1">IFERROR(INDEX(MAESTRO!Q:Q,_xludf.AGGREGATE(15,6,ROW(MAESTRO!$B$3:$B$1000)/((MAESTRO!$B$3:$B$1000="OPA")*(UPPER(MAESTRO!$L$3:$L$1000)="CONFIRMADO")),ROWS($A$3:A253))),"")</f>
        <v/>
      </c>
      <c r="R253" s="10" t="str">
        <f ca="1">IFERROR(INDEX(MAESTRO!R:R,_xludf.AGGREGATE(15,6,ROW(MAESTRO!$B$3:$B$1000)/((MAESTRO!$B$3:$B$1000="OPA")*(UPPER(MAESTRO!$L$3:$L$1000)="CONFIRMADO")),ROWS($A$3:A253))),"")</f>
        <v/>
      </c>
      <c r="S253" s="10" t="str">
        <f ca="1">IFERROR(INDEX(MAESTRO!S:S,_xludf.AGGREGATE(15,6,ROW(MAESTRO!$B$3:$B$1000)/((MAESTRO!$B$3:$B$1000="OPA")*(UPPER(MAESTRO!$L$3:$L$1000)="CONFIRMADO")),ROWS($A$3:A253))),"")</f>
        <v/>
      </c>
      <c r="T253" s="10" t="str">
        <f ca="1">IFERROR(INDEX(MAESTRO!T:T,_xludf.AGGREGATE(15,6,ROW(MAESTRO!$B$3:$B$1000)/((MAESTRO!$B$3:$B$1000="OPA")*(UPPER(MAESTRO!$L$3:$L$1000)="CONFIRMADO")),ROWS($A$3:A253))),"")</f>
        <v/>
      </c>
      <c r="U253" s="10" t="str">
        <f ca="1">IFERROR(INDEX(MAESTRO!U:U,_xludf.AGGREGATE(15,6,ROW(MAESTRO!$B$3:$B$1000)/((MAESTRO!$B$3:$B$1000="OPA")*(UPPER(MAESTRO!$L$3:$L$1000)="CONFIRMADO")),ROWS($A$3:A253))),"")</f>
        <v/>
      </c>
      <c r="V253" s="10" t="str">
        <f ca="1">IFERROR(INDEX(MAESTRO!V:V,_xludf.AGGREGATE(15,6,ROW(MAESTRO!$B$3:$B$1000)/((MAESTRO!$B$3:$B$1000="OPA")*(UPPER(MAESTRO!$L$3:$L$1000)="CONFIRMADO")),ROWS($A$3:A253))),"")</f>
        <v/>
      </c>
      <c r="W253" s="10" t="str">
        <f ca="1">IFERROR(INDEX(MAESTRO!W:W,_xludf.AGGREGATE(15,6,ROW(MAESTRO!$B$3:$B$1000)/((MAESTRO!$B$3:$B$1000="OPA")*(UPPER(MAESTRO!$L$3:$L$1000)="CONFIRMADO")),ROWS($A$3:A253))),"")</f>
        <v/>
      </c>
      <c r="X253" s="10" t="str">
        <f ca="1">IFERROR(INDEX(MAESTRO!X:X,_xludf.AGGREGATE(15,6,ROW(MAESTRO!$B$3:$B$1000)/((MAESTRO!$B$3:$B$1000="OPA")*(UPPER(MAESTRO!$L$3:$L$1000)="CONFIRMADO")),ROWS($A$3:A253))),"")</f>
        <v/>
      </c>
    </row>
    <row r="254" spans="1:24" ht="22.05" customHeight="1">
      <c r="A254" s="27" t="str">
        <f ca="1">IFERROR(INDEX(MAESTRO!A:A,_xludf.AGGREGATE(15,6,ROW(MAESTRO!$B$3:$B$1000)/((MAESTRO!$B$3:$B$1000="OPA")*(UPPER(MAESTRO!$L$3:$L$1000)="CONFIRMADO")),ROWS($A$3:A254))),"")</f>
        <v/>
      </c>
      <c r="B254" s="27" t="str">
        <f ca="1">IFERROR(INDEX(MAESTRO!B:B,_xludf.AGGREGATE(15,6,ROW(MAESTRO!$B$3:$B$1000)/((MAESTRO!$B$3:$B$1000="OPA")*(UPPER(MAESTRO!$L$3:$L$1000)="CONFIRMADO")),ROWS($A$3:A254))),"")</f>
        <v/>
      </c>
      <c r="C254" s="27" t="str">
        <f ca="1">IFERROR(INDEX(MAESTRO!C:C,_xludf.AGGREGATE(15,6,ROW(MAESTRO!$B$3:$B$1000)/((MAESTRO!$B$3:$B$1000="OPA")*(UPPER(MAESTRO!$L$3:$L$1000)="CONFIRMADO")),ROWS($A$3:A254))),"")</f>
        <v/>
      </c>
      <c r="D254" s="27" t="str">
        <f ca="1">IFERROR(INDEX(MAESTRO!D:D,_xludf.AGGREGATE(15,6,ROW(MAESTRO!$B$3:$B$1000)/((MAESTRO!$B$3:$B$1000="OPA")*(UPPER(MAESTRO!$L$3:$L$1000)="CONFIRMADO")),ROWS($A$3:A254))),"")</f>
        <v/>
      </c>
      <c r="E254" s="27" t="str">
        <f ca="1">IFERROR(INDEX(MAESTRO!E:E,_xludf.AGGREGATE(15,6,ROW(MAESTRO!$B$3:$B$1000)/((MAESTRO!$B$3:$B$1000="OPA")*(UPPER(MAESTRO!$L$3:$L$1000)="CONFIRMADO")),ROWS($A$3:A254))),"")</f>
        <v/>
      </c>
      <c r="F254" s="27" t="str">
        <f ca="1">IFERROR(INDEX(MAESTRO!F:F,_xludf.AGGREGATE(15,6,ROW(MAESTRO!$B$3:$B$1000)/((MAESTRO!$B$3:$B$1000="OPA")*(UPPER(MAESTRO!$L$3:$L$1000)="CONFIRMADO")),ROWS($A$3:A254))),"")</f>
        <v/>
      </c>
      <c r="G254" s="27" t="str">
        <f ca="1">IFERROR(INDEX(MAESTRO!G:G,_xludf.AGGREGATE(15,6,ROW(MAESTRO!$B$3:$B$1000)/((MAESTRO!$B$3:$B$1000="OPA")*(UPPER(MAESTRO!$L$3:$L$1000)="CONFIRMADO")),ROWS($A$3:A254))),"")</f>
        <v/>
      </c>
      <c r="H254" s="27" t="str">
        <f ca="1">IFERROR(INDEX(MAESTRO!H:H,_xludf.AGGREGATE(15,6,ROW(MAESTRO!$B$3:$B$1000)/((MAESTRO!$B$3:$B$1000="OPA")*(UPPER(MAESTRO!$L$3:$L$1000)="CONFIRMADO")),ROWS($A$3:A254))),"")</f>
        <v/>
      </c>
      <c r="I254" s="27" t="str">
        <f ca="1">IFERROR(INDEX(MAESTRO!I:I,_xludf.AGGREGATE(15,6,ROW(MAESTRO!$B$3:$B$1000)/((MAESTRO!$B$3:$B$1000="OPA")*(UPPER(MAESTRO!$L$3:$L$1000)="CONFIRMADO")),ROWS($A$3:A254))),"")</f>
        <v/>
      </c>
      <c r="J254" s="27" t="str">
        <f ca="1">IFERROR(INDEX(MAESTRO!J:J,_xludf.AGGREGATE(15,6,ROW(MAESTRO!$B$3:$B$1000)/((MAESTRO!$B$3:$B$1000="OPA")*(UPPER(MAESTRO!$L$3:$L$1000)="CONFIRMADO")),ROWS($A$3:A254))),"")</f>
        <v/>
      </c>
      <c r="K254" s="27" t="str">
        <f ca="1">IFERROR(INDEX(MAESTRO!K:K,_xludf.AGGREGATE(15,6,ROW(MAESTRO!$B$3:$B$1000)/((MAESTRO!$B$3:$B$1000="OPA")*(UPPER(MAESTRO!$L$3:$L$1000)="CONFIRMADO")),ROWS($A$3:A254))),"")</f>
        <v/>
      </c>
      <c r="L254" s="27" t="str">
        <f ca="1">IFERROR(INDEX(MAESTRO!L:L,_xludf.AGGREGATE(15,6,ROW(MAESTRO!$B$3:$B$1000)/((MAESTRO!$B$3:$B$1000="OPA")*(UPPER(MAESTRO!$L$3:$L$1000)="CONFIRMADO")),ROWS($A$3:A254))),"")</f>
        <v/>
      </c>
      <c r="M254" s="27" t="str">
        <f ca="1">IFERROR(INDEX(MAESTRO!M:M,_xludf.AGGREGATE(15,6,ROW(MAESTRO!$B$3:$B$1000)/((MAESTRO!$B$3:$B$1000="OPA")*(UPPER(MAESTRO!$L$3:$L$1000)="CONFIRMADO")),ROWS($A$3:A254))),"")</f>
        <v/>
      </c>
      <c r="N254" s="27" t="str">
        <f ca="1">IFERROR(INDEX(MAESTRO!N:N,_xludf.AGGREGATE(15,6,ROW(MAESTRO!$B$3:$B$1000)/((MAESTRO!$B$3:$B$1000="OPA")*(UPPER(MAESTRO!$L$3:$L$1000)="CONFIRMADO")),ROWS($A$3:A254))),"")</f>
        <v/>
      </c>
      <c r="O254" s="27" t="str">
        <f ca="1">IFERROR(INDEX(MAESTRO!O:O,_xludf.AGGREGATE(15,6,ROW(MAESTRO!$B$3:$B$1000)/((MAESTRO!$B$3:$B$1000="OPA")*(UPPER(MAESTRO!$L$3:$L$1000)="CONFIRMADO")),ROWS($A$3:A254))),"")</f>
        <v/>
      </c>
      <c r="P254" s="27" t="str">
        <f ca="1">IFERROR(INDEX(MAESTRO!P:P,_xludf.AGGREGATE(15,6,ROW(MAESTRO!$B$3:$B$1000)/((MAESTRO!$B$3:$B$1000="OPA")*(UPPER(MAESTRO!$L$3:$L$1000)="CONFIRMADO")),ROWS($A$3:A254))),"")</f>
        <v/>
      </c>
      <c r="Q254" s="27" t="str">
        <f ca="1">IFERROR(INDEX(MAESTRO!Q:Q,_xludf.AGGREGATE(15,6,ROW(MAESTRO!$B$3:$B$1000)/((MAESTRO!$B$3:$B$1000="OPA")*(UPPER(MAESTRO!$L$3:$L$1000)="CONFIRMADO")),ROWS($A$3:A254))),"")</f>
        <v/>
      </c>
      <c r="R254" s="27" t="str">
        <f ca="1">IFERROR(INDEX(MAESTRO!R:R,_xludf.AGGREGATE(15,6,ROW(MAESTRO!$B$3:$B$1000)/((MAESTRO!$B$3:$B$1000="OPA")*(UPPER(MAESTRO!$L$3:$L$1000)="CONFIRMADO")),ROWS($A$3:A254))),"")</f>
        <v/>
      </c>
      <c r="S254" s="27" t="str">
        <f ca="1">IFERROR(INDEX(MAESTRO!S:S,_xludf.AGGREGATE(15,6,ROW(MAESTRO!$B$3:$B$1000)/((MAESTRO!$B$3:$B$1000="OPA")*(UPPER(MAESTRO!$L$3:$L$1000)="CONFIRMADO")),ROWS($A$3:A254))),"")</f>
        <v/>
      </c>
      <c r="T254" s="27" t="str">
        <f ca="1">IFERROR(INDEX(MAESTRO!T:T,_xludf.AGGREGATE(15,6,ROW(MAESTRO!$B$3:$B$1000)/((MAESTRO!$B$3:$B$1000="OPA")*(UPPER(MAESTRO!$L$3:$L$1000)="CONFIRMADO")),ROWS($A$3:A254))),"")</f>
        <v/>
      </c>
      <c r="U254" s="27" t="str">
        <f ca="1">IFERROR(INDEX(MAESTRO!U:U,_xludf.AGGREGATE(15,6,ROW(MAESTRO!$B$3:$B$1000)/((MAESTRO!$B$3:$B$1000="OPA")*(UPPER(MAESTRO!$L$3:$L$1000)="CONFIRMADO")),ROWS($A$3:A254))),"")</f>
        <v/>
      </c>
      <c r="V254" s="27" t="str">
        <f ca="1">IFERROR(INDEX(MAESTRO!V:V,_xludf.AGGREGATE(15,6,ROW(MAESTRO!$B$3:$B$1000)/((MAESTRO!$B$3:$B$1000="OPA")*(UPPER(MAESTRO!$L$3:$L$1000)="CONFIRMADO")),ROWS($A$3:A254))),"")</f>
        <v/>
      </c>
      <c r="W254" s="27" t="str">
        <f ca="1">IFERROR(INDEX(MAESTRO!W:W,_xludf.AGGREGATE(15,6,ROW(MAESTRO!$B$3:$B$1000)/((MAESTRO!$B$3:$B$1000="OPA")*(UPPER(MAESTRO!$L$3:$L$1000)="CONFIRMADO")),ROWS($A$3:A254))),"")</f>
        <v/>
      </c>
      <c r="X254" s="27" t="str">
        <f ca="1">IFERROR(INDEX(MAESTRO!X:X,_xludf.AGGREGATE(15,6,ROW(MAESTRO!$B$3:$B$1000)/((MAESTRO!$B$3:$B$1000="OPA")*(UPPER(MAESTRO!$L$3:$L$1000)="CONFIRMADO")),ROWS($A$3:A254))),"")</f>
        <v/>
      </c>
    </row>
    <row r="255" spans="1:24" ht="22.05" customHeight="1">
      <c r="A255" s="10" t="str">
        <f ca="1">IFERROR(INDEX(MAESTRO!A:A,_xludf.AGGREGATE(15,6,ROW(MAESTRO!$B$3:$B$1000)/((MAESTRO!$B$3:$B$1000="OPA")*(UPPER(MAESTRO!$L$3:$L$1000)="CONFIRMADO")),ROWS($A$3:A255))),"")</f>
        <v/>
      </c>
      <c r="B255" s="10" t="str">
        <f ca="1">IFERROR(INDEX(MAESTRO!B:B,_xludf.AGGREGATE(15,6,ROW(MAESTRO!$B$3:$B$1000)/((MAESTRO!$B$3:$B$1000="OPA")*(UPPER(MAESTRO!$L$3:$L$1000)="CONFIRMADO")),ROWS($A$3:A255))),"")</f>
        <v/>
      </c>
      <c r="C255" s="10" t="str">
        <f ca="1">IFERROR(INDEX(MAESTRO!C:C,_xludf.AGGREGATE(15,6,ROW(MAESTRO!$B$3:$B$1000)/((MAESTRO!$B$3:$B$1000="OPA")*(UPPER(MAESTRO!$L$3:$L$1000)="CONFIRMADO")),ROWS($A$3:A255))),"")</f>
        <v/>
      </c>
      <c r="D255" s="10" t="str">
        <f ca="1">IFERROR(INDEX(MAESTRO!D:D,_xludf.AGGREGATE(15,6,ROW(MAESTRO!$B$3:$B$1000)/((MAESTRO!$B$3:$B$1000="OPA")*(UPPER(MAESTRO!$L$3:$L$1000)="CONFIRMADO")),ROWS($A$3:A255))),"")</f>
        <v/>
      </c>
      <c r="E255" s="10" t="str">
        <f ca="1">IFERROR(INDEX(MAESTRO!E:E,_xludf.AGGREGATE(15,6,ROW(MAESTRO!$B$3:$B$1000)/((MAESTRO!$B$3:$B$1000="OPA")*(UPPER(MAESTRO!$L$3:$L$1000)="CONFIRMADO")),ROWS($A$3:A255))),"")</f>
        <v/>
      </c>
      <c r="F255" s="10" t="str">
        <f ca="1">IFERROR(INDEX(MAESTRO!F:F,_xludf.AGGREGATE(15,6,ROW(MAESTRO!$B$3:$B$1000)/((MAESTRO!$B$3:$B$1000="OPA")*(UPPER(MAESTRO!$L$3:$L$1000)="CONFIRMADO")),ROWS($A$3:A255))),"")</f>
        <v/>
      </c>
      <c r="G255" s="10" t="str">
        <f ca="1">IFERROR(INDEX(MAESTRO!G:G,_xludf.AGGREGATE(15,6,ROW(MAESTRO!$B$3:$B$1000)/((MAESTRO!$B$3:$B$1000="OPA")*(UPPER(MAESTRO!$L$3:$L$1000)="CONFIRMADO")),ROWS($A$3:A255))),"")</f>
        <v/>
      </c>
      <c r="H255" s="10" t="str">
        <f ca="1">IFERROR(INDEX(MAESTRO!H:H,_xludf.AGGREGATE(15,6,ROW(MAESTRO!$B$3:$B$1000)/((MAESTRO!$B$3:$B$1000="OPA")*(UPPER(MAESTRO!$L$3:$L$1000)="CONFIRMADO")),ROWS($A$3:A255))),"")</f>
        <v/>
      </c>
      <c r="I255" s="10" t="str">
        <f ca="1">IFERROR(INDEX(MAESTRO!I:I,_xludf.AGGREGATE(15,6,ROW(MAESTRO!$B$3:$B$1000)/((MAESTRO!$B$3:$B$1000="OPA")*(UPPER(MAESTRO!$L$3:$L$1000)="CONFIRMADO")),ROWS($A$3:A255))),"")</f>
        <v/>
      </c>
      <c r="J255" s="10" t="str">
        <f ca="1">IFERROR(INDEX(MAESTRO!J:J,_xludf.AGGREGATE(15,6,ROW(MAESTRO!$B$3:$B$1000)/((MAESTRO!$B$3:$B$1000="OPA")*(UPPER(MAESTRO!$L$3:$L$1000)="CONFIRMADO")),ROWS($A$3:A255))),"")</f>
        <v/>
      </c>
      <c r="K255" s="10" t="str">
        <f ca="1">IFERROR(INDEX(MAESTRO!K:K,_xludf.AGGREGATE(15,6,ROW(MAESTRO!$B$3:$B$1000)/((MAESTRO!$B$3:$B$1000="OPA")*(UPPER(MAESTRO!$L$3:$L$1000)="CONFIRMADO")),ROWS($A$3:A255))),"")</f>
        <v/>
      </c>
      <c r="L255" s="10" t="str">
        <f ca="1">IFERROR(INDEX(MAESTRO!L:L,_xludf.AGGREGATE(15,6,ROW(MAESTRO!$B$3:$B$1000)/((MAESTRO!$B$3:$B$1000="OPA")*(UPPER(MAESTRO!$L$3:$L$1000)="CONFIRMADO")),ROWS($A$3:A255))),"")</f>
        <v/>
      </c>
      <c r="M255" s="10" t="str">
        <f ca="1">IFERROR(INDEX(MAESTRO!M:M,_xludf.AGGREGATE(15,6,ROW(MAESTRO!$B$3:$B$1000)/((MAESTRO!$B$3:$B$1000="OPA")*(UPPER(MAESTRO!$L$3:$L$1000)="CONFIRMADO")),ROWS($A$3:A255))),"")</f>
        <v/>
      </c>
      <c r="N255" s="10" t="str">
        <f ca="1">IFERROR(INDEX(MAESTRO!N:N,_xludf.AGGREGATE(15,6,ROW(MAESTRO!$B$3:$B$1000)/((MAESTRO!$B$3:$B$1000="OPA")*(UPPER(MAESTRO!$L$3:$L$1000)="CONFIRMADO")),ROWS($A$3:A255))),"")</f>
        <v/>
      </c>
      <c r="O255" s="10" t="str">
        <f ca="1">IFERROR(INDEX(MAESTRO!O:O,_xludf.AGGREGATE(15,6,ROW(MAESTRO!$B$3:$B$1000)/((MAESTRO!$B$3:$B$1000="OPA")*(UPPER(MAESTRO!$L$3:$L$1000)="CONFIRMADO")),ROWS($A$3:A255))),"")</f>
        <v/>
      </c>
      <c r="P255" s="10" t="str">
        <f ca="1">IFERROR(INDEX(MAESTRO!P:P,_xludf.AGGREGATE(15,6,ROW(MAESTRO!$B$3:$B$1000)/((MAESTRO!$B$3:$B$1000="OPA")*(UPPER(MAESTRO!$L$3:$L$1000)="CONFIRMADO")),ROWS($A$3:A255))),"")</f>
        <v/>
      </c>
      <c r="Q255" s="10" t="str">
        <f ca="1">IFERROR(INDEX(MAESTRO!Q:Q,_xludf.AGGREGATE(15,6,ROW(MAESTRO!$B$3:$B$1000)/((MAESTRO!$B$3:$B$1000="OPA")*(UPPER(MAESTRO!$L$3:$L$1000)="CONFIRMADO")),ROWS($A$3:A255))),"")</f>
        <v/>
      </c>
      <c r="R255" s="10" t="str">
        <f ca="1">IFERROR(INDEX(MAESTRO!R:R,_xludf.AGGREGATE(15,6,ROW(MAESTRO!$B$3:$B$1000)/((MAESTRO!$B$3:$B$1000="OPA")*(UPPER(MAESTRO!$L$3:$L$1000)="CONFIRMADO")),ROWS($A$3:A255))),"")</f>
        <v/>
      </c>
      <c r="S255" s="10" t="str">
        <f ca="1">IFERROR(INDEX(MAESTRO!S:S,_xludf.AGGREGATE(15,6,ROW(MAESTRO!$B$3:$B$1000)/((MAESTRO!$B$3:$B$1000="OPA")*(UPPER(MAESTRO!$L$3:$L$1000)="CONFIRMADO")),ROWS($A$3:A255))),"")</f>
        <v/>
      </c>
      <c r="T255" s="10" t="str">
        <f ca="1">IFERROR(INDEX(MAESTRO!T:T,_xludf.AGGREGATE(15,6,ROW(MAESTRO!$B$3:$B$1000)/((MAESTRO!$B$3:$B$1000="OPA")*(UPPER(MAESTRO!$L$3:$L$1000)="CONFIRMADO")),ROWS($A$3:A255))),"")</f>
        <v/>
      </c>
      <c r="U255" s="10" t="str">
        <f ca="1">IFERROR(INDEX(MAESTRO!U:U,_xludf.AGGREGATE(15,6,ROW(MAESTRO!$B$3:$B$1000)/((MAESTRO!$B$3:$B$1000="OPA")*(UPPER(MAESTRO!$L$3:$L$1000)="CONFIRMADO")),ROWS($A$3:A255))),"")</f>
        <v/>
      </c>
      <c r="V255" s="10" t="str">
        <f ca="1">IFERROR(INDEX(MAESTRO!V:V,_xludf.AGGREGATE(15,6,ROW(MAESTRO!$B$3:$B$1000)/((MAESTRO!$B$3:$B$1000="OPA")*(UPPER(MAESTRO!$L$3:$L$1000)="CONFIRMADO")),ROWS($A$3:A255))),"")</f>
        <v/>
      </c>
      <c r="W255" s="10" t="str">
        <f ca="1">IFERROR(INDEX(MAESTRO!W:W,_xludf.AGGREGATE(15,6,ROW(MAESTRO!$B$3:$B$1000)/((MAESTRO!$B$3:$B$1000="OPA")*(UPPER(MAESTRO!$L$3:$L$1000)="CONFIRMADO")),ROWS($A$3:A255))),"")</f>
        <v/>
      </c>
      <c r="X255" s="10" t="str">
        <f ca="1">IFERROR(INDEX(MAESTRO!X:X,_xludf.AGGREGATE(15,6,ROW(MAESTRO!$B$3:$B$1000)/((MAESTRO!$B$3:$B$1000="OPA")*(UPPER(MAESTRO!$L$3:$L$1000)="CONFIRMADO")),ROWS($A$3:A255))),"")</f>
        <v/>
      </c>
    </row>
    <row r="256" spans="1:24" ht="22.05" customHeight="1">
      <c r="A256" s="27" t="str">
        <f ca="1">IFERROR(INDEX(MAESTRO!A:A,_xludf.AGGREGATE(15,6,ROW(MAESTRO!$B$3:$B$1000)/((MAESTRO!$B$3:$B$1000="OPA")*(UPPER(MAESTRO!$L$3:$L$1000)="CONFIRMADO")),ROWS($A$3:A256))),"")</f>
        <v/>
      </c>
      <c r="B256" s="27" t="str">
        <f ca="1">IFERROR(INDEX(MAESTRO!B:B,_xludf.AGGREGATE(15,6,ROW(MAESTRO!$B$3:$B$1000)/((MAESTRO!$B$3:$B$1000="OPA")*(UPPER(MAESTRO!$L$3:$L$1000)="CONFIRMADO")),ROWS($A$3:A256))),"")</f>
        <v/>
      </c>
      <c r="C256" s="27" t="str">
        <f ca="1">IFERROR(INDEX(MAESTRO!C:C,_xludf.AGGREGATE(15,6,ROW(MAESTRO!$B$3:$B$1000)/((MAESTRO!$B$3:$B$1000="OPA")*(UPPER(MAESTRO!$L$3:$L$1000)="CONFIRMADO")),ROWS($A$3:A256))),"")</f>
        <v/>
      </c>
      <c r="D256" s="27" t="str">
        <f ca="1">IFERROR(INDEX(MAESTRO!D:D,_xludf.AGGREGATE(15,6,ROW(MAESTRO!$B$3:$B$1000)/((MAESTRO!$B$3:$B$1000="OPA")*(UPPER(MAESTRO!$L$3:$L$1000)="CONFIRMADO")),ROWS($A$3:A256))),"")</f>
        <v/>
      </c>
      <c r="E256" s="27" t="str">
        <f ca="1">IFERROR(INDEX(MAESTRO!E:E,_xludf.AGGREGATE(15,6,ROW(MAESTRO!$B$3:$B$1000)/((MAESTRO!$B$3:$B$1000="OPA")*(UPPER(MAESTRO!$L$3:$L$1000)="CONFIRMADO")),ROWS($A$3:A256))),"")</f>
        <v/>
      </c>
      <c r="F256" s="27" t="str">
        <f ca="1">IFERROR(INDEX(MAESTRO!F:F,_xludf.AGGREGATE(15,6,ROW(MAESTRO!$B$3:$B$1000)/((MAESTRO!$B$3:$B$1000="OPA")*(UPPER(MAESTRO!$L$3:$L$1000)="CONFIRMADO")),ROWS($A$3:A256))),"")</f>
        <v/>
      </c>
      <c r="G256" s="27" t="str">
        <f ca="1">IFERROR(INDEX(MAESTRO!G:G,_xludf.AGGREGATE(15,6,ROW(MAESTRO!$B$3:$B$1000)/((MAESTRO!$B$3:$B$1000="OPA")*(UPPER(MAESTRO!$L$3:$L$1000)="CONFIRMADO")),ROWS($A$3:A256))),"")</f>
        <v/>
      </c>
      <c r="H256" s="27" t="str">
        <f ca="1">IFERROR(INDEX(MAESTRO!H:H,_xludf.AGGREGATE(15,6,ROW(MAESTRO!$B$3:$B$1000)/((MAESTRO!$B$3:$B$1000="OPA")*(UPPER(MAESTRO!$L$3:$L$1000)="CONFIRMADO")),ROWS($A$3:A256))),"")</f>
        <v/>
      </c>
      <c r="I256" s="27" t="str">
        <f ca="1">IFERROR(INDEX(MAESTRO!I:I,_xludf.AGGREGATE(15,6,ROW(MAESTRO!$B$3:$B$1000)/((MAESTRO!$B$3:$B$1000="OPA")*(UPPER(MAESTRO!$L$3:$L$1000)="CONFIRMADO")),ROWS($A$3:A256))),"")</f>
        <v/>
      </c>
      <c r="J256" s="27" t="str">
        <f ca="1">IFERROR(INDEX(MAESTRO!J:J,_xludf.AGGREGATE(15,6,ROW(MAESTRO!$B$3:$B$1000)/((MAESTRO!$B$3:$B$1000="OPA")*(UPPER(MAESTRO!$L$3:$L$1000)="CONFIRMADO")),ROWS($A$3:A256))),"")</f>
        <v/>
      </c>
      <c r="K256" s="27" t="str">
        <f ca="1">IFERROR(INDEX(MAESTRO!K:K,_xludf.AGGREGATE(15,6,ROW(MAESTRO!$B$3:$B$1000)/((MAESTRO!$B$3:$B$1000="OPA")*(UPPER(MAESTRO!$L$3:$L$1000)="CONFIRMADO")),ROWS($A$3:A256))),"")</f>
        <v/>
      </c>
      <c r="L256" s="27" t="str">
        <f ca="1">IFERROR(INDEX(MAESTRO!L:L,_xludf.AGGREGATE(15,6,ROW(MAESTRO!$B$3:$B$1000)/((MAESTRO!$B$3:$B$1000="OPA")*(UPPER(MAESTRO!$L$3:$L$1000)="CONFIRMADO")),ROWS($A$3:A256))),"")</f>
        <v/>
      </c>
      <c r="M256" s="27" t="str">
        <f ca="1">IFERROR(INDEX(MAESTRO!M:M,_xludf.AGGREGATE(15,6,ROW(MAESTRO!$B$3:$B$1000)/((MAESTRO!$B$3:$B$1000="OPA")*(UPPER(MAESTRO!$L$3:$L$1000)="CONFIRMADO")),ROWS($A$3:A256))),"")</f>
        <v/>
      </c>
      <c r="N256" s="27" t="str">
        <f ca="1">IFERROR(INDEX(MAESTRO!N:N,_xludf.AGGREGATE(15,6,ROW(MAESTRO!$B$3:$B$1000)/((MAESTRO!$B$3:$B$1000="OPA")*(UPPER(MAESTRO!$L$3:$L$1000)="CONFIRMADO")),ROWS($A$3:A256))),"")</f>
        <v/>
      </c>
      <c r="O256" s="27" t="str">
        <f ca="1">IFERROR(INDEX(MAESTRO!O:O,_xludf.AGGREGATE(15,6,ROW(MAESTRO!$B$3:$B$1000)/((MAESTRO!$B$3:$B$1000="OPA")*(UPPER(MAESTRO!$L$3:$L$1000)="CONFIRMADO")),ROWS($A$3:A256))),"")</f>
        <v/>
      </c>
      <c r="P256" s="27" t="str">
        <f ca="1">IFERROR(INDEX(MAESTRO!P:P,_xludf.AGGREGATE(15,6,ROW(MAESTRO!$B$3:$B$1000)/((MAESTRO!$B$3:$B$1000="OPA")*(UPPER(MAESTRO!$L$3:$L$1000)="CONFIRMADO")),ROWS($A$3:A256))),"")</f>
        <v/>
      </c>
      <c r="Q256" s="27" t="str">
        <f ca="1">IFERROR(INDEX(MAESTRO!Q:Q,_xludf.AGGREGATE(15,6,ROW(MAESTRO!$B$3:$B$1000)/((MAESTRO!$B$3:$B$1000="OPA")*(UPPER(MAESTRO!$L$3:$L$1000)="CONFIRMADO")),ROWS($A$3:A256))),"")</f>
        <v/>
      </c>
      <c r="R256" s="27" t="str">
        <f ca="1">IFERROR(INDEX(MAESTRO!R:R,_xludf.AGGREGATE(15,6,ROW(MAESTRO!$B$3:$B$1000)/((MAESTRO!$B$3:$B$1000="OPA")*(UPPER(MAESTRO!$L$3:$L$1000)="CONFIRMADO")),ROWS($A$3:A256))),"")</f>
        <v/>
      </c>
      <c r="S256" s="27" t="str">
        <f ca="1">IFERROR(INDEX(MAESTRO!S:S,_xludf.AGGREGATE(15,6,ROW(MAESTRO!$B$3:$B$1000)/((MAESTRO!$B$3:$B$1000="OPA")*(UPPER(MAESTRO!$L$3:$L$1000)="CONFIRMADO")),ROWS($A$3:A256))),"")</f>
        <v/>
      </c>
      <c r="T256" s="27" t="str">
        <f ca="1">IFERROR(INDEX(MAESTRO!T:T,_xludf.AGGREGATE(15,6,ROW(MAESTRO!$B$3:$B$1000)/((MAESTRO!$B$3:$B$1000="OPA")*(UPPER(MAESTRO!$L$3:$L$1000)="CONFIRMADO")),ROWS($A$3:A256))),"")</f>
        <v/>
      </c>
      <c r="U256" s="27" t="str">
        <f ca="1">IFERROR(INDEX(MAESTRO!U:U,_xludf.AGGREGATE(15,6,ROW(MAESTRO!$B$3:$B$1000)/((MAESTRO!$B$3:$B$1000="OPA")*(UPPER(MAESTRO!$L$3:$L$1000)="CONFIRMADO")),ROWS($A$3:A256))),"")</f>
        <v/>
      </c>
      <c r="V256" s="27" t="str">
        <f ca="1">IFERROR(INDEX(MAESTRO!V:V,_xludf.AGGREGATE(15,6,ROW(MAESTRO!$B$3:$B$1000)/((MAESTRO!$B$3:$B$1000="OPA")*(UPPER(MAESTRO!$L$3:$L$1000)="CONFIRMADO")),ROWS($A$3:A256))),"")</f>
        <v/>
      </c>
      <c r="W256" s="27" t="str">
        <f ca="1">IFERROR(INDEX(MAESTRO!W:W,_xludf.AGGREGATE(15,6,ROW(MAESTRO!$B$3:$B$1000)/((MAESTRO!$B$3:$B$1000="OPA")*(UPPER(MAESTRO!$L$3:$L$1000)="CONFIRMADO")),ROWS($A$3:A256))),"")</f>
        <v/>
      </c>
      <c r="X256" s="27" t="str">
        <f ca="1">IFERROR(INDEX(MAESTRO!X:X,_xludf.AGGREGATE(15,6,ROW(MAESTRO!$B$3:$B$1000)/((MAESTRO!$B$3:$B$1000="OPA")*(UPPER(MAESTRO!$L$3:$L$1000)="CONFIRMADO")),ROWS($A$3:A256))),"")</f>
        <v/>
      </c>
    </row>
    <row r="257" spans="1:24" ht="22.05" customHeight="1">
      <c r="A257" s="10" t="str">
        <f ca="1">IFERROR(INDEX(MAESTRO!A:A,_xludf.AGGREGATE(15,6,ROW(MAESTRO!$B$3:$B$1000)/((MAESTRO!$B$3:$B$1000="OPA")*(UPPER(MAESTRO!$L$3:$L$1000)="CONFIRMADO")),ROWS($A$3:A257))),"")</f>
        <v/>
      </c>
      <c r="B257" s="10" t="str">
        <f ca="1">IFERROR(INDEX(MAESTRO!B:B,_xludf.AGGREGATE(15,6,ROW(MAESTRO!$B$3:$B$1000)/((MAESTRO!$B$3:$B$1000="OPA")*(UPPER(MAESTRO!$L$3:$L$1000)="CONFIRMADO")),ROWS($A$3:A257))),"")</f>
        <v/>
      </c>
      <c r="C257" s="10" t="str">
        <f ca="1">IFERROR(INDEX(MAESTRO!C:C,_xludf.AGGREGATE(15,6,ROW(MAESTRO!$B$3:$B$1000)/((MAESTRO!$B$3:$B$1000="OPA")*(UPPER(MAESTRO!$L$3:$L$1000)="CONFIRMADO")),ROWS($A$3:A257))),"")</f>
        <v/>
      </c>
      <c r="D257" s="10" t="str">
        <f ca="1">IFERROR(INDEX(MAESTRO!D:D,_xludf.AGGREGATE(15,6,ROW(MAESTRO!$B$3:$B$1000)/((MAESTRO!$B$3:$B$1000="OPA")*(UPPER(MAESTRO!$L$3:$L$1000)="CONFIRMADO")),ROWS($A$3:A257))),"")</f>
        <v/>
      </c>
      <c r="E257" s="10" t="str">
        <f ca="1">IFERROR(INDEX(MAESTRO!E:E,_xludf.AGGREGATE(15,6,ROW(MAESTRO!$B$3:$B$1000)/((MAESTRO!$B$3:$B$1000="OPA")*(UPPER(MAESTRO!$L$3:$L$1000)="CONFIRMADO")),ROWS($A$3:A257))),"")</f>
        <v/>
      </c>
      <c r="F257" s="10" t="str">
        <f ca="1">IFERROR(INDEX(MAESTRO!F:F,_xludf.AGGREGATE(15,6,ROW(MAESTRO!$B$3:$B$1000)/((MAESTRO!$B$3:$B$1000="OPA")*(UPPER(MAESTRO!$L$3:$L$1000)="CONFIRMADO")),ROWS($A$3:A257))),"")</f>
        <v/>
      </c>
      <c r="G257" s="10" t="str">
        <f ca="1">IFERROR(INDEX(MAESTRO!G:G,_xludf.AGGREGATE(15,6,ROW(MAESTRO!$B$3:$B$1000)/((MAESTRO!$B$3:$B$1000="OPA")*(UPPER(MAESTRO!$L$3:$L$1000)="CONFIRMADO")),ROWS($A$3:A257))),"")</f>
        <v/>
      </c>
      <c r="H257" s="10" t="str">
        <f ca="1">IFERROR(INDEX(MAESTRO!H:H,_xludf.AGGREGATE(15,6,ROW(MAESTRO!$B$3:$B$1000)/((MAESTRO!$B$3:$B$1000="OPA")*(UPPER(MAESTRO!$L$3:$L$1000)="CONFIRMADO")),ROWS($A$3:A257))),"")</f>
        <v/>
      </c>
      <c r="I257" s="10" t="str">
        <f ca="1">IFERROR(INDEX(MAESTRO!I:I,_xludf.AGGREGATE(15,6,ROW(MAESTRO!$B$3:$B$1000)/((MAESTRO!$B$3:$B$1000="OPA")*(UPPER(MAESTRO!$L$3:$L$1000)="CONFIRMADO")),ROWS($A$3:A257))),"")</f>
        <v/>
      </c>
      <c r="J257" s="10" t="str">
        <f ca="1">IFERROR(INDEX(MAESTRO!J:J,_xludf.AGGREGATE(15,6,ROW(MAESTRO!$B$3:$B$1000)/((MAESTRO!$B$3:$B$1000="OPA")*(UPPER(MAESTRO!$L$3:$L$1000)="CONFIRMADO")),ROWS($A$3:A257))),"")</f>
        <v/>
      </c>
      <c r="K257" s="10" t="str">
        <f ca="1">IFERROR(INDEX(MAESTRO!K:K,_xludf.AGGREGATE(15,6,ROW(MAESTRO!$B$3:$B$1000)/((MAESTRO!$B$3:$B$1000="OPA")*(UPPER(MAESTRO!$L$3:$L$1000)="CONFIRMADO")),ROWS($A$3:A257))),"")</f>
        <v/>
      </c>
      <c r="L257" s="10" t="str">
        <f ca="1">IFERROR(INDEX(MAESTRO!L:L,_xludf.AGGREGATE(15,6,ROW(MAESTRO!$B$3:$B$1000)/((MAESTRO!$B$3:$B$1000="OPA")*(UPPER(MAESTRO!$L$3:$L$1000)="CONFIRMADO")),ROWS($A$3:A257))),"")</f>
        <v/>
      </c>
      <c r="M257" s="10" t="str">
        <f ca="1">IFERROR(INDEX(MAESTRO!M:M,_xludf.AGGREGATE(15,6,ROW(MAESTRO!$B$3:$B$1000)/((MAESTRO!$B$3:$B$1000="OPA")*(UPPER(MAESTRO!$L$3:$L$1000)="CONFIRMADO")),ROWS($A$3:A257))),"")</f>
        <v/>
      </c>
      <c r="N257" s="10" t="str">
        <f ca="1">IFERROR(INDEX(MAESTRO!N:N,_xludf.AGGREGATE(15,6,ROW(MAESTRO!$B$3:$B$1000)/((MAESTRO!$B$3:$B$1000="OPA")*(UPPER(MAESTRO!$L$3:$L$1000)="CONFIRMADO")),ROWS($A$3:A257))),"")</f>
        <v/>
      </c>
      <c r="O257" s="10" t="str">
        <f ca="1">IFERROR(INDEX(MAESTRO!O:O,_xludf.AGGREGATE(15,6,ROW(MAESTRO!$B$3:$B$1000)/((MAESTRO!$B$3:$B$1000="OPA")*(UPPER(MAESTRO!$L$3:$L$1000)="CONFIRMADO")),ROWS($A$3:A257))),"")</f>
        <v/>
      </c>
      <c r="P257" s="10" t="str">
        <f ca="1">IFERROR(INDEX(MAESTRO!P:P,_xludf.AGGREGATE(15,6,ROW(MAESTRO!$B$3:$B$1000)/((MAESTRO!$B$3:$B$1000="OPA")*(UPPER(MAESTRO!$L$3:$L$1000)="CONFIRMADO")),ROWS($A$3:A257))),"")</f>
        <v/>
      </c>
      <c r="Q257" s="10" t="str">
        <f ca="1">IFERROR(INDEX(MAESTRO!Q:Q,_xludf.AGGREGATE(15,6,ROW(MAESTRO!$B$3:$B$1000)/((MAESTRO!$B$3:$B$1000="OPA")*(UPPER(MAESTRO!$L$3:$L$1000)="CONFIRMADO")),ROWS($A$3:A257))),"")</f>
        <v/>
      </c>
      <c r="R257" s="10" t="str">
        <f ca="1">IFERROR(INDEX(MAESTRO!R:R,_xludf.AGGREGATE(15,6,ROW(MAESTRO!$B$3:$B$1000)/((MAESTRO!$B$3:$B$1000="OPA")*(UPPER(MAESTRO!$L$3:$L$1000)="CONFIRMADO")),ROWS($A$3:A257))),"")</f>
        <v/>
      </c>
      <c r="S257" s="10" t="str">
        <f ca="1">IFERROR(INDEX(MAESTRO!S:S,_xludf.AGGREGATE(15,6,ROW(MAESTRO!$B$3:$B$1000)/((MAESTRO!$B$3:$B$1000="OPA")*(UPPER(MAESTRO!$L$3:$L$1000)="CONFIRMADO")),ROWS($A$3:A257))),"")</f>
        <v/>
      </c>
      <c r="T257" s="10" t="str">
        <f ca="1">IFERROR(INDEX(MAESTRO!T:T,_xludf.AGGREGATE(15,6,ROW(MAESTRO!$B$3:$B$1000)/((MAESTRO!$B$3:$B$1000="OPA")*(UPPER(MAESTRO!$L$3:$L$1000)="CONFIRMADO")),ROWS($A$3:A257))),"")</f>
        <v/>
      </c>
      <c r="U257" s="10" t="str">
        <f ca="1">IFERROR(INDEX(MAESTRO!U:U,_xludf.AGGREGATE(15,6,ROW(MAESTRO!$B$3:$B$1000)/((MAESTRO!$B$3:$B$1000="OPA")*(UPPER(MAESTRO!$L$3:$L$1000)="CONFIRMADO")),ROWS($A$3:A257))),"")</f>
        <v/>
      </c>
      <c r="V257" s="10" t="str">
        <f ca="1">IFERROR(INDEX(MAESTRO!V:V,_xludf.AGGREGATE(15,6,ROW(MAESTRO!$B$3:$B$1000)/((MAESTRO!$B$3:$B$1000="OPA")*(UPPER(MAESTRO!$L$3:$L$1000)="CONFIRMADO")),ROWS($A$3:A257))),"")</f>
        <v/>
      </c>
      <c r="W257" s="10" t="str">
        <f ca="1">IFERROR(INDEX(MAESTRO!W:W,_xludf.AGGREGATE(15,6,ROW(MAESTRO!$B$3:$B$1000)/((MAESTRO!$B$3:$B$1000="OPA")*(UPPER(MAESTRO!$L$3:$L$1000)="CONFIRMADO")),ROWS($A$3:A257))),"")</f>
        <v/>
      </c>
      <c r="X257" s="10" t="str">
        <f ca="1">IFERROR(INDEX(MAESTRO!X:X,_xludf.AGGREGATE(15,6,ROW(MAESTRO!$B$3:$B$1000)/((MAESTRO!$B$3:$B$1000="OPA")*(UPPER(MAESTRO!$L$3:$L$1000)="CONFIRMADO")),ROWS($A$3:A257))),"")</f>
        <v/>
      </c>
    </row>
    <row r="258" spans="1:24" ht="22.05" customHeight="1">
      <c r="A258" s="27" t="str">
        <f ca="1">IFERROR(INDEX(MAESTRO!A:A,_xludf.AGGREGATE(15,6,ROW(MAESTRO!$B$3:$B$1000)/((MAESTRO!$B$3:$B$1000="OPA")*(UPPER(MAESTRO!$L$3:$L$1000)="CONFIRMADO")),ROWS($A$3:A258))),"")</f>
        <v/>
      </c>
      <c r="B258" s="27" t="str">
        <f ca="1">IFERROR(INDEX(MAESTRO!B:B,_xludf.AGGREGATE(15,6,ROW(MAESTRO!$B$3:$B$1000)/((MAESTRO!$B$3:$B$1000="OPA")*(UPPER(MAESTRO!$L$3:$L$1000)="CONFIRMADO")),ROWS($A$3:A258))),"")</f>
        <v/>
      </c>
      <c r="C258" s="27" t="str">
        <f ca="1">IFERROR(INDEX(MAESTRO!C:C,_xludf.AGGREGATE(15,6,ROW(MAESTRO!$B$3:$B$1000)/((MAESTRO!$B$3:$B$1000="OPA")*(UPPER(MAESTRO!$L$3:$L$1000)="CONFIRMADO")),ROWS($A$3:A258))),"")</f>
        <v/>
      </c>
      <c r="D258" s="27" t="str">
        <f ca="1">IFERROR(INDEX(MAESTRO!D:D,_xludf.AGGREGATE(15,6,ROW(MAESTRO!$B$3:$B$1000)/((MAESTRO!$B$3:$B$1000="OPA")*(UPPER(MAESTRO!$L$3:$L$1000)="CONFIRMADO")),ROWS($A$3:A258))),"")</f>
        <v/>
      </c>
      <c r="E258" s="27" t="str">
        <f ca="1">IFERROR(INDEX(MAESTRO!E:E,_xludf.AGGREGATE(15,6,ROW(MAESTRO!$B$3:$B$1000)/((MAESTRO!$B$3:$B$1000="OPA")*(UPPER(MAESTRO!$L$3:$L$1000)="CONFIRMADO")),ROWS($A$3:A258))),"")</f>
        <v/>
      </c>
      <c r="F258" s="27" t="str">
        <f ca="1">IFERROR(INDEX(MAESTRO!F:F,_xludf.AGGREGATE(15,6,ROW(MAESTRO!$B$3:$B$1000)/((MAESTRO!$B$3:$B$1000="OPA")*(UPPER(MAESTRO!$L$3:$L$1000)="CONFIRMADO")),ROWS($A$3:A258))),"")</f>
        <v/>
      </c>
      <c r="G258" s="27" t="str">
        <f ca="1">IFERROR(INDEX(MAESTRO!G:G,_xludf.AGGREGATE(15,6,ROW(MAESTRO!$B$3:$B$1000)/((MAESTRO!$B$3:$B$1000="OPA")*(UPPER(MAESTRO!$L$3:$L$1000)="CONFIRMADO")),ROWS($A$3:A258))),"")</f>
        <v/>
      </c>
      <c r="H258" s="27" t="str">
        <f ca="1">IFERROR(INDEX(MAESTRO!H:H,_xludf.AGGREGATE(15,6,ROW(MAESTRO!$B$3:$B$1000)/((MAESTRO!$B$3:$B$1000="OPA")*(UPPER(MAESTRO!$L$3:$L$1000)="CONFIRMADO")),ROWS($A$3:A258))),"")</f>
        <v/>
      </c>
      <c r="I258" s="27" t="str">
        <f ca="1">IFERROR(INDEX(MAESTRO!I:I,_xludf.AGGREGATE(15,6,ROW(MAESTRO!$B$3:$B$1000)/((MAESTRO!$B$3:$B$1000="OPA")*(UPPER(MAESTRO!$L$3:$L$1000)="CONFIRMADO")),ROWS($A$3:A258))),"")</f>
        <v/>
      </c>
      <c r="J258" s="27" t="str">
        <f ca="1">IFERROR(INDEX(MAESTRO!J:J,_xludf.AGGREGATE(15,6,ROW(MAESTRO!$B$3:$B$1000)/((MAESTRO!$B$3:$B$1000="OPA")*(UPPER(MAESTRO!$L$3:$L$1000)="CONFIRMADO")),ROWS($A$3:A258))),"")</f>
        <v/>
      </c>
      <c r="K258" s="27" t="str">
        <f ca="1">IFERROR(INDEX(MAESTRO!K:K,_xludf.AGGREGATE(15,6,ROW(MAESTRO!$B$3:$B$1000)/((MAESTRO!$B$3:$B$1000="OPA")*(UPPER(MAESTRO!$L$3:$L$1000)="CONFIRMADO")),ROWS($A$3:A258))),"")</f>
        <v/>
      </c>
      <c r="L258" s="27" t="str">
        <f ca="1">IFERROR(INDEX(MAESTRO!L:L,_xludf.AGGREGATE(15,6,ROW(MAESTRO!$B$3:$B$1000)/((MAESTRO!$B$3:$B$1000="OPA")*(UPPER(MAESTRO!$L$3:$L$1000)="CONFIRMADO")),ROWS($A$3:A258))),"")</f>
        <v/>
      </c>
      <c r="M258" s="27" t="str">
        <f ca="1">IFERROR(INDEX(MAESTRO!M:M,_xludf.AGGREGATE(15,6,ROW(MAESTRO!$B$3:$B$1000)/((MAESTRO!$B$3:$B$1000="OPA")*(UPPER(MAESTRO!$L$3:$L$1000)="CONFIRMADO")),ROWS($A$3:A258))),"")</f>
        <v/>
      </c>
      <c r="N258" s="27" t="str">
        <f ca="1">IFERROR(INDEX(MAESTRO!N:N,_xludf.AGGREGATE(15,6,ROW(MAESTRO!$B$3:$B$1000)/((MAESTRO!$B$3:$B$1000="OPA")*(UPPER(MAESTRO!$L$3:$L$1000)="CONFIRMADO")),ROWS($A$3:A258))),"")</f>
        <v/>
      </c>
      <c r="O258" s="27" t="str">
        <f ca="1">IFERROR(INDEX(MAESTRO!O:O,_xludf.AGGREGATE(15,6,ROW(MAESTRO!$B$3:$B$1000)/((MAESTRO!$B$3:$B$1000="OPA")*(UPPER(MAESTRO!$L$3:$L$1000)="CONFIRMADO")),ROWS($A$3:A258))),"")</f>
        <v/>
      </c>
      <c r="P258" s="27" t="str">
        <f ca="1">IFERROR(INDEX(MAESTRO!P:P,_xludf.AGGREGATE(15,6,ROW(MAESTRO!$B$3:$B$1000)/((MAESTRO!$B$3:$B$1000="OPA")*(UPPER(MAESTRO!$L$3:$L$1000)="CONFIRMADO")),ROWS($A$3:A258))),"")</f>
        <v/>
      </c>
      <c r="Q258" s="27" t="str">
        <f ca="1">IFERROR(INDEX(MAESTRO!Q:Q,_xludf.AGGREGATE(15,6,ROW(MAESTRO!$B$3:$B$1000)/((MAESTRO!$B$3:$B$1000="OPA")*(UPPER(MAESTRO!$L$3:$L$1000)="CONFIRMADO")),ROWS($A$3:A258))),"")</f>
        <v/>
      </c>
      <c r="R258" s="27" t="str">
        <f ca="1">IFERROR(INDEX(MAESTRO!R:R,_xludf.AGGREGATE(15,6,ROW(MAESTRO!$B$3:$B$1000)/((MAESTRO!$B$3:$B$1000="OPA")*(UPPER(MAESTRO!$L$3:$L$1000)="CONFIRMADO")),ROWS($A$3:A258))),"")</f>
        <v/>
      </c>
      <c r="S258" s="27" t="str">
        <f ca="1">IFERROR(INDEX(MAESTRO!S:S,_xludf.AGGREGATE(15,6,ROW(MAESTRO!$B$3:$B$1000)/((MAESTRO!$B$3:$B$1000="OPA")*(UPPER(MAESTRO!$L$3:$L$1000)="CONFIRMADO")),ROWS($A$3:A258))),"")</f>
        <v/>
      </c>
      <c r="T258" s="27" t="str">
        <f ca="1">IFERROR(INDEX(MAESTRO!T:T,_xludf.AGGREGATE(15,6,ROW(MAESTRO!$B$3:$B$1000)/((MAESTRO!$B$3:$B$1000="OPA")*(UPPER(MAESTRO!$L$3:$L$1000)="CONFIRMADO")),ROWS($A$3:A258))),"")</f>
        <v/>
      </c>
      <c r="U258" s="27" t="str">
        <f ca="1">IFERROR(INDEX(MAESTRO!U:U,_xludf.AGGREGATE(15,6,ROW(MAESTRO!$B$3:$B$1000)/((MAESTRO!$B$3:$B$1000="OPA")*(UPPER(MAESTRO!$L$3:$L$1000)="CONFIRMADO")),ROWS($A$3:A258))),"")</f>
        <v/>
      </c>
      <c r="V258" s="27" t="str">
        <f ca="1">IFERROR(INDEX(MAESTRO!V:V,_xludf.AGGREGATE(15,6,ROW(MAESTRO!$B$3:$B$1000)/((MAESTRO!$B$3:$B$1000="OPA")*(UPPER(MAESTRO!$L$3:$L$1000)="CONFIRMADO")),ROWS($A$3:A258))),"")</f>
        <v/>
      </c>
      <c r="W258" s="27" t="str">
        <f ca="1">IFERROR(INDEX(MAESTRO!W:W,_xludf.AGGREGATE(15,6,ROW(MAESTRO!$B$3:$B$1000)/((MAESTRO!$B$3:$B$1000="OPA")*(UPPER(MAESTRO!$L$3:$L$1000)="CONFIRMADO")),ROWS($A$3:A258))),"")</f>
        <v/>
      </c>
      <c r="X258" s="27" t="str">
        <f ca="1">IFERROR(INDEX(MAESTRO!X:X,_xludf.AGGREGATE(15,6,ROW(MAESTRO!$B$3:$B$1000)/((MAESTRO!$B$3:$B$1000="OPA")*(UPPER(MAESTRO!$L$3:$L$1000)="CONFIRMADO")),ROWS($A$3:A258))),"")</f>
        <v/>
      </c>
    </row>
    <row r="259" spans="1:24" ht="22.05" customHeight="1">
      <c r="A259" s="10" t="str">
        <f ca="1">IFERROR(INDEX(MAESTRO!A:A,_xludf.AGGREGATE(15,6,ROW(MAESTRO!$B$3:$B$1000)/((MAESTRO!$B$3:$B$1000="OPA")*(UPPER(MAESTRO!$L$3:$L$1000)="CONFIRMADO")),ROWS($A$3:A259))),"")</f>
        <v/>
      </c>
      <c r="B259" s="10" t="str">
        <f ca="1">IFERROR(INDEX(MAESTRO!B:B,_xludf.AGGREGATE(15,6,ROW(MAESTRO!$B$3:$B$1000)/((MAESTRO!$B$3:$B$1000="OPA")*(UPPER(MAESTRO!$L$3:$L$1000)="CONFIRMADO")),ROWS($A$3:A259))),"")</f>
        <v/>
      </c>
      <c r="C259" s="10" t="str">
        <f ca="1">IFERROR(INDEX(MAESTRO!C:C,_xludf.AGGREGATE(15,6,ROW(MAESTRO!$B$3:$B$1000)/((MAESTRO!$B$3:$B$1000="OPA")*(UPPER(MAESTRO!$L$3:$L$1000)="CONFIRMADO")),ROWS($A$3:A259))),"")</f>
        <v/>
      </c>
      <c r="D259" s="10" t="str">
        <f ca="1">IFERROR(INDEX(MAESTRO!D:D,_xludf.AGGREGATE(15,6,ROW(MAESTRO!$B$3:$B$1000)/((MAESTRO!$B$3:$B$1000="OPA")*(UPPER(MAESTRO!$L$3:$L$1000)="CONFIRMADO")),ROWS($A$3:A259))),"")</f>
        <v/>
      </c>
      <c r="E259" s="10" t="str">
        <f ca="1">IFERROR(INDEX(MAESTRO!E:E,_xludf.AGGREGATE(15,6,ROW(MAESTRO!$B$3:$B$1000)/((MAESTRO!$B$3:$B$1000="OPA")*(UPPER(MAESTRO!$L$3:$L$1000)="CONFIRMADO")),ROWS($A$3:A259))),"")</f>
        <v/>
      </c>
      <c r="F259" s="10" t="str">
        <f ca="1">IFERROR(INDEX(MAESTRO!F:F,_xludf.AGGREGATE(15,6,ROW(MAESTRO!$B$3:$B$1000)/((MAESTRO!$B$3:$B$1000="OPA")*(UPPER(MAESTRO!$L$3:$L$1000)="CONFIRMADO")),ROWS($A$3:A259))),"")</f>
        <v/>
      </c>
      <c r="G259" s="10" t="str">
        <f ca="1">IFERROR(INDEX(MAESTRO!G:G,_xludf.AGGREGATE(15,6,ROW(MAESTRO!$B$3:$B$1000)/((MAESTRO!$B$3:$B$1000="OPA")*(UPPER(MAESTRO!$L$3:$L$1000)="CONFIRMADO")),ROWS($A$3:A259))),"")</f>
        <v/>
      </c>
      <c r="H259" s="10" t="str">
        <f ca="1">IFERROR(INDEX(MAESTRO!H:H,_xludf.AGGREGATE(15,6,ROW(MAESTRO!$B$3:$B$1000)/((MAESTRO!$B$3:$B$1000="OPA")*(UPPER(MAESTRO!$L$3:$L$1000)="CONFIRMADO")),ROWS($A$3:A259))),"")</f>
        <v/>
      </c>
      <c r="I259" s="10" t="str">
        <f ca="1">IFERROR(INDEX(MAESTRO!I:I,_xludf.AGGREGATE(15,6,ROW(MAESTRO!$B$3:$B$1000)/((MAESTRO!$B$3:$B$1000="OPA")*(UPPER(MAESTRO!$L$3:$L$1000)="CONFIRMADO")),ROWS($A$3:A259))),"")</f>
        <v/>
      </c>
      <c r="J259" s="10" t="str">
        <f ca="1">IFERROR(INDEX(MAESTRO!J:J,_xludf.AGGREGATE(15,6,ROW(MAESTRO!$B$3:$B$1000)/((MAESTRO!$B$3:$B$1000="OPA")*(UPPER(MAESTRO!$L$3:$L$1000)="CONFIRMADO")),ROWS($A$3:A259))),"")</f>
        <v/>
      </c>
      <c r="K259" s="10" t="str">
        <f ca="1">IFERROR(INDEX(MAESTRO!K:K,_xludf.AGGREGATE(15,6,ROW(MAESTRO!$B$3:$B$1000)/((MAESTRO!$B$3:$B$1000="OPA")*(UPPER(MAESTRO!$L$3:$L$1000)="CONFIRMADO")),ROWS($A$3:A259))),"")</f>
        <v/>
      </c>
      <c r="L259" s="10" t="str">
        <f ca="1">IFERROR(INDEX(MAESTRO!L:L,_xludf.AGGREGATE(15,6,ROW(MAESTRO!$B$3:$B$1000)/((MAESTRO!$B$3:$B$1000="OPA")*(UPPER(MAESTRO!$L$3:$L$1000)="CONFIRMADO")),ROWS($A$3:A259))),"")</f>
        <v/>
      </c>
      <c r="M259" s="10" t="str">
        <f ca="1">IFERROR(INDEX(MAESTRO!M:M,_xludf.AGGREGATE(15,6,ROW(MAESTRO!$B$3:$B$1000)/((MAESTRO!$B$3:$B$1000="OPA")*(UPPER(MAESTRO!$L$3:$L$1000)="CONFIRMADO")),ROWS($A$3:A259))),"")</f>
        <v/>
      </c>
      <c r="N259" s="10" t="str">
        <f ca="1">IFERROR(INDEX(MAESTRO!N:N,_xludf.AGGREGATE(15,6,ROW(MAESTRO!$B$3:$B$1000)/((MAESTRO!$B$3:$B$1000="OPA")*(UPPER(MAESTRO!$L$3:$L$1000)="CONFIRMADO")),ROWS($A$3:A259))),"")</f>
        <v/>
      </c>
      <c r="O259" s="10" t="str">
        <f ca="1">IFERROR(INDEX(MAESTRO!O:O,_xludf.AGGREGATE(15,6,ROW(MAESTRO!$B$3:$B$1000)/((MAESTRO!$B$3:$B$1000="OPA")*(UPPER(MAESTRO!$L$3:$L$1000)="CONFIRMADO")),ROWS($A$3:A259))),"")</f>
        <v/>
      </c>
      <c r="P259" s="10" t="str">
        <f ca="1">IFERROR(INDEX(MAESTRO!P:P,_xludf.AGGREGATE(15,6,ROW(MAESTRO!$B$3:$B$1000)/((MAESTRO!$B$3:$B$1000="OPA")*(UPPER(MAESTRO!$L$3:$L$1000)="CONFIRMADO")),ROWS($A$3:A259))),"")</f>
        <v/>
      </c>
      <c r="Q259" s="10" t="str">
        <f ca="1">IFERROR(INDEX(MAESTRO!Q:Q,_xludf.AGGREGATE(15,6,ROW(MAESTRO!$B$3:$B$1000)/((MAESTRO!$B$3:$B$1000="OPA")*(UPPER(MAESTRO!$L$3:$L$1000)="CONFIRMADO")),ROWS($A$3:A259))),"")</f>
        <v/>
      </c>
      <c r="R259" s="10" t="str">
        <f ca="1">IFERROR(INDEX(MAESTRO!R:R,_xludf.AGGREGATE(15,6,ROW(MAESTRO!$B$3:$B$1000)/((MAESTRO!$B$3:$B$1000="OPA")*(UPPER(MAESTRO!$L$3:$L$1000)="CONFIRMADO")),ROWS($A$3:A259))),"")</f>
        <v/>
      </c>
      <c r="S259" s="10" t="str">
        <f ca="1">IFERROR(INDEX(MAESTRO!S:S,_xludf.AGGREGATE(15,6,ROW(MAESTRO!$B$3:$B$1000)/((MAESTRO!$B$3:$B$1000="OPA")*(UPPER(MAESTRO!$L$3:$L$1000)="CONFIRMADO")),ROWS($A$3:A259))),"")</f>
        <v/>
      </c>
      <c r="T259" s="10" t="str">
        <f ca="1">IFERROR(INDEX(MAESTRO!T:T,_xludf.AGGREGATE(15,6,ROW(MAESTRO!$B$3:$B$1000)/((MAESTRO!$B$3:$B$1000="OPA")*(UPPER(MAESTRO!$L$3:$L$1000)="CONFIRMADO")),ROWS($A$3:A259))),"")</f>
        <v/>
      </c>
      <c r="U259" s="10" t="str">
        <f ca="1">IFERROR(INDEX(MAESTRO!U:U,_xludf.AGGREGATE(15,6,ROW(MAESTRO!$B$3:$B$1000)/((MAESTRO!$B$3:$B$1000="OPA")*(UPPER(MAESTRO!$L$3:$L$1000)="CONFIRMADO")),ROWS($A$3:A259))),"")</f>
        <v/>
      </c>
      <c r="V259" s="10" t="str">
        <f ca="1">IFERROR(INDEX(MAESTRO!V:V,_xludf.AGGREGATE(15,6,ROW(MAESTRO!$B$3:$B$1000)/((MAESTRO!$B$3:$B$1000="OPA")*(UPPER(MAESTRO!$L$3:$L$1000)="CONFIRMADO")),ROWS($A$3:A259))),"")</f>
        <v/>
      </c>
      <c r="W259" s="10" t="str">
        <f ca="1">IFERROR(INDEX(MAESTRO!W:W,_xludf.AGGREGATE(15,6,ROW(MAESTRO!$B$3:$B$1000)/((MAESTRO!$B$3:$B$1000="OPA")*(UPPER(MAESTRO!$L$3:$L$1000)="CONFIRMADO")),ROWS($A$3:A259))),"")</f>
        <v/>
      </c>
      <c r="X259" s="10" t="str">
        <f ca="1">IFERROR(INDEX(MAESTRO!X:X,_xludf.AGGREGATE(15,6,ROW(MAESTRO!$B$3:$B$1000)/((MAESTRO!$B$3:$B$1000="OPA")*(UPPER(MAESTRO!$L$3:$L$1000)="CONFIRMADO")),ROWS($A$3:A259))),"")</f>
        <v/>
      </c>
    </row>
    <row r="260" spans="1:24" ht="22.05" customHeight="1">
      <c r="A260" s="27" t="str">
        <f ca="1">IFERROR(INDEX(MAESTRO!A:A,_xludf.AGGREGATE(15,6,ROW(MAESTRO!$B$3:$B$1000)/((MAESTRO!$B$3:$B$1000="OPA")*(UPPER(MAESTRO!$L$3:$L$1000)="CONFIRMADO")),ROWS($A$3:A260))),"")</f>
        <v/>
      </c>
      <c r="B260" s="27" t="str">
        <f ca="1">IFERROR(INDEX(MAESTRO!B:B,_xludf.AGGREGATE(15,6,ROW(MAESTRO!$B$3:$B$1000)/((MAESTRO!$B$3:$B$1000="OPA")*(UPPER(MAESTRO!$L$3:$L$1000)="CONFIRMADO")),ROWS($A$3:A260))),"")</f>
        <v/>
      </c>
      <c r="C260" s="27" t="str">
        <f ca="1">IFERROR(INDEX(MAESTRO!C:C,_xludf.AGGREGATE(15,6,ROW(MAESTRO!$B$3:$B$1000)/((MAESTRO!$B$3:$B$1000="OPA")*(UPPER(MAESTRO!$L$3:$L$1000)="CONFIRMADO")),ROWS($A$3:A260))),"")</f>
        <v/>
      </c>
      <c r="D260" s="27" t="str">
        <f ca="1">IFERROR(INDEX(MAESTRO!D:D,_xludf.AGGREGATE(15,6,ROW(MAESTRO!$B$3:$B$1000)/((MAESTRO!$B$3:$B$1000="OPA")*(UPPER(MAESTRO!$L$3:$L$1000)="CONFIRMADO")),ROWS($A$3:A260))),"")</f>
        <v/>
      </c>
      <c r="E260" s="27" t="str">
        <f ca="1">IFERROR(INDEX(MAESTRO!E:E,_xludf.AGGREGATE(15,6,ROW(MAESTRO!$B$3:$B$1000)/((MAESTRO!$B$3:$B$1000="OPA")*(UPPER(MAESTRO!$L$3:$L$1000)="CONFIRMADO")),ROWS($A$3:A260))),"")</f>
        <v/>
      </c>
      <c r="F260" s="27" t="str">
        <f ca="1">IFERROR(INDEX(MAESTRO!F:F,_xludf.AGGREGATE(15,6,ROW(MAESTRO!$B$3:$B$1000)/((MAESTRO!$B$3:$B$1000="OPA")*(UPPER(MAESTRO!$L$3:$L$1000)="CONFIRMADO")),ROWS($A$3:A260))),"")</f>
        <v/>
      </c>
      <c r="G260" s="27" t="str">
        <f ca="1">IFERROR(INDEX(MAESTRO!G:G,_xludf.AGGREGATE(15,6,ROW(MAESTRO!$B$3:$B$1000)/((MAESTRO!$B$3:$B$1000="OPA")*(UPPER(MAESTRO!$L$3:$L$1000)="CONFIRMADO")),ROWS($A$3:A260))),"")</f>
        <v/>
      </c>
      <c r="H260" s="27" t="str">
        <f ca="1">IFERROR(INDEX(MAESTRO!H:H,_xludf.AGGREGATE(15,6,ROW(MAESTRO!$B$3:$B$1000)/((MAESTRO!$B$3:$B$1000="OPA")*(UPPER(MAESTRO!$L$3:$L$1000)="CONFIRMADO")),ROWS($A$3:A260))),"")</f>
        <v/>
      </c>
      <c r="I260" s="27" t="str">
        <f ca="1">IFERROR(INDEX(MAESTRO!I:I,_xludf.AGGREGATE(15,6,ROW(MAESTRO!$B$3:$B$1000)/((MAESTRO!$B$3:$B$1000="OPA")*(UPPER(MAESTRO!$L$3:$L$1000)="CONFIRMADO")),ROWS($A$3:A260))),"")</f>
        <v/>
      </c>
      <c r="J260" s="27" t="str">
        <f ca="1">IFERROR(INDEX(MAESTRO!J:J,_xludf.AGGREGATE(15,6,ROW(MAESTRO!$B$3:$B$1000)/((MAESTRO!$B$3:$B$1000="OPA")*(UPPER(MAESTRO!$L$3:$L$1000)="CONFIRMADO")),ROWS($A$3:A260))),"")</f>
        <v/>
      </c>
      <c r="K260" s="27" t="str">
        <f ca="1">IFERROR(INDEX(MAESTRO!K:K,_xludf.AGGREGATE(15,6,ROW(MAESTRO!$B$3:$B$1000)/((MAESTRO!$B$3:$B$1000="OPA")*(UPPER(MAESTRO!$L$3:$L$1000)="CONFIRMADO")),ROWS($A$3:A260))),"")</f>
        <v/>
      </c>
      <c r="L260" s="27" t="str">
        <f ca="1">IFERROR(INDEX(MAESTRO!L:L,_xludf.AGGREGATE(15,6,ROW(MAESTRO!$B$3:$B$1000)/((MAESTRO!$B$3:$B$1000="OPA")*(UPPER(MAESTRO!$L$3:$L$1000)="CONFIRMADO")),ROWS($A$3:A260))),"")</f>
        <v/>
      </c>
      <c r="M260" s="27" t="str">
        <f ca="1">IFERROR(INDEX(MAESTRO!M:M,_xludf.AGGREGATE(15,6,ROW(MAESTRO!$B$3:$B$1000)/((MAESTRO!$B$3:$B$1000="OPA")*(UPPER(MAESTRO!$L$3:$L$1000)="CONFIRMADO")),ROWS($A$3:A260))),"")</f>
        <v/>
      </c>
      <c r="N260" s="27" t="str">
        <f ca="1">IFERROR(INDEX(MAESTRO!N:N,_xludf.AGGREGATE(15,6,ROW(MAESTRO!$B$3:$B$1000)/((MAESTRO!$B$3:$B$1000="OPA")*(UPPER(MAESTRO!$L$3:$L$1000)="CONFIRMADO")),ROWS($A$3:A260))),"")</f>
        <v/>
      </c>
      <c r="O260" s="27" t="str">
        <f ca="1">IFERROR(INDEX(MAESTRO!O:O,_xludf.AGGREGATE(15,6,ROW(MAESTRO!$B$3:$B$1000)/((MAESTRO!$B$3:$B$1000="OPA")*(UPPER(MAESTRO!$L$3:$L$1000)="CONFIRMADO")),ROWS($A$3:A260))),"")</f>
        <v/>
      </c>
      <c r="P260" s="27" t="str">
        <f ca="1">IFERROR(INDEX(MAESTRO!P:P,_xludf.AGGREGATE(15,6,ROW(MAESTRO!$B$3:$B$1000)/((MAESTRO!$B$3:$B$1000="OPA")*(UPPER(MAESTRO!$L$3:$L$1000)="CONFIRMADO")),ROWS($A$3:A260))),"")</f>
        <v/>
      </c>
      <c r="Q260" s="27" t="str">
        <f ca="1">IFERROR(INDEX(MAESTRO!Q:Q,_xludf.AGGREGATE(15,6,ROW(MAESTRO!$B$3:$B$1000)/((MAESTRO!$B$3:$B$1000="OPA")*(UPPER(MAESTRO!$L$3:$L$1000)="CONFIRMADO")),ROWS($A$3:A260))),"")</f>
        <v/>
      </c>
      <c r="R260" s="27" t="str">
        <f ca="1">IFERROR(INDEX(MAESTRO!R:R,_xludf.AGGREGATE(15,6,ROW(MAESTRO!$B$3:$B$1000)/((MAESTRO!$B$3:$B$1000="OPA")*(UPPER(MAESTRO!$L$3:$L$1000)="CONFIRMADO")),ROWS($A$3:A260))),"")</f>
        <v/>
      </c>
      <c r="S260" s="27" t="str">
        <f ca="1">IFERROR(INDEX(MAESTRO!S:S,_xludf.AGGREGATE(15,6,ROW(MAESTRO!$B$3:$B$1000)/((MAESTRO!$B$3:$B$1000="OPA")*(UPPER(MAESTRO!$L$3:$L$1000)="CONFIRMADO")),ROWS($A$3:A260))),"")</f>
        <v/>
      </c>
      <c r="T260" s="27" t="str">
        <f ca="1">IFERROR(INDEX(MAESTRO!T:T,_xludf.AGGREGATE(15,6,ROW(MAESTRO!$B$3:$B$1000)/((MAESTRO!$B$3:$B$1000="OPA")*(UPPER(MAESTRO!$L$3:$L$1000)="CONFIRMADO")),ROWS($A$3:A260))),"")</f>
        <v/>
      </c>
      <c r="U260" s="27" t="str">
        <f ca="1">IFERROR(INDEX(MAESTRO!U:U,_xludf.AGGREGATE(15,6,ROW(MAESTRO!$B$3:$B$1000)/((MAESTRO!$B$3:$B$1000="OPA")*(UPPER(MAESTRO!$L$3:$L$1000)="CONFIRMADO")),ROWS($A$3:A260))),"")</f>
        <v/>
      </c>
      <c r="V260" s="27" t="str">
        <f ca="1">IFERROR(INDEX(MAESTRO!V:V,_xludf.AGGREGATE(15,6,ROW(MAESTRO!$B$3:$B$1000)/((MAESTRO!$B$3:$B$1000="OPA")*(UPPER(MAESTRO!$L$3:$L$1000)="CONFIRMADO")),ROWS($A$3:A260))),"")</f>
        <v/>
      </c>
      <c r="W260" s="27" t="str">
        <f ca="1">IFERROR(INDEX(MAESTRO!W:W,_xludf.AGGREGATE(15,6,ROW(MAESTRO!$B$3:$B$1000)/((MAESTRO!$B$3:$B$1000="OPA")*(UPPER(MAESTRO!$L$3:$L$1000)="CONFIRMADO")),ROWS($A$3:A260))),"")</f>
        <v/>
      </c>
      <c r="X260" s="27" t="str">
        <f ca="1">IFERROR(INDEX(MAESTRO!X:X,_xludf.AGGREGATE(15,6,ROW(MAESTRO!$B$3:$B$1000)/((MAESTRO!$B$3:$B$1000="OPA")*(UPPER(MAESTRO!$L$3:$L$1000)="CONFIRMADO")),ROWS($A$3:A260))),"")</f>
        <v/>
      </c>
    </row>
    <row r="261" spans="1:24" ht="22.05" customHeight="1">
      <c r="A261" s="10" t="str">
        <f ca="1">IFERROR(INDEX(MAESTRO!A:A,_xludf.AGGREGATE(15,6,ROW(MAESTRO!$B$3:$B$1000)/((MAESTRO!$B$3:$B$1000="OPA")*(UPPER(MAESTRO!$L$3:$L$1000)="CONFIRMADO")),ROWS($A$3:A261))),"")</f>
        <v/>
      </c>
      <c r="B261" s="10" t="str">
        <f ca="1">IFERROR(INDEX(MAESTRO!B:B,_xludf.AGGREGATE(15,6,ROW(MAESTRO!$B$3:$B$1000)/((MAESTRO!$B$3:$B$1000="OPA")*(UPPER(MAESTRO!$L$3:$L$1000)="CONFIRMADO")),ROWS($A$3:A261))),"")</f>
        <v/>
      </c>
      <c r="C261" s="10" t="str">
        <f ca="1">IFERROR(INDEX(MAESTRO!C:C,_xludf.AGGREGATE(15,6,ROW(MAESTRO!$B$3:$B$1000)/((MAESTRO!$B$3:$B$1000="OPA")*(UPPER(MAESTRO!$L$3:$L$1000)="CONFIRMADO")),ROWS($A$3:A261))),"")</f>
        <v/>
      </c>
      <c r="D261" s="10" t="str">
        <f ca="1">IFERROR(INDEX(MAESTRO!D:D,_xludf.AGGREGATE(15,6,ROW(MAESTRO!$B$3:$B$1000)/((MAESTRO!$B$3:$B$1000="OPA")*(UPPER(MAESTRO!$L$3:$L$1000)="CONFIRMADO")),ROWS($A$3:A261))),"")</f>
        <v/>
      </c>
      <c r="E261" s="10" t="str">
        <f ca="1">IFERROR(INDEX(MAESTRO!E:E,_xludf.AGGREGATE(15,6,ROW(MAESTRO!$B$3:$B$1000)/((MAESTRO!$B$3:$B$1000="OPA")*(UPPER(MAESTRO!$L$3:$L$1000)="CONFIRMADO")),ROWS($A$3:A261))),"")</f>
        <v/>
      </c>
      <c r="F261" s="10" t="str">
        <f ca="1">IFERROR(INDEX(MAESTRO!F:F,_xludf.AGGREGATE(15,6,ROW(MAESTRO!$B$3:$B$1000)/((MAESTRO!$B$3:$B$1000="OPA")*(UPPER(MAESTRO!$L$3:$L$1000)="CONFIRMADO")),ROWS($A$3:A261))),"")</f>
        <v/>
      </c>
      <c r="G261" s="10" t="str">
        <f ca="1">IFERROR(INDEX(MAESTRO!G:G,_xludf.AGGREGATE(15,6,ROW(MAESTRO!$B$3:$B$1000)/((MAESTRO!$B$3:$B$1000="OPA")*(UPPER(MAESTRO!$L$3:$L$1000)="CONFIRMADO")),ROWS($A$3:A261))),"")</f>
        <v/>
      </c>
      <c r="H261" s="10" t="str">
        <f ca="1">IFERROR(INDEX(MAESTRO!H:H,_xludf.AGGREGATE(15,6,ROW(MAESTRO!$B$3:$B$1000)/((MAESTRO!$B$3:$B$1000="OPA")*(UPPER(MAESTRO!$L$3:$L$1000)="CONFIRMADO")),ROWS($A$3:A261))),"")</f>
        <v/>
      </c>
      <c r="I261" s="10" t="str">
        <f ca="1">IFERROR(INDEX(MAESTRO!I:I,_xludf.AGGREGATE(15,6,ROW(MAESTRO!$B$3:$B$1000)/((MAESTRO!$B$3:$B$1000="OPA")*(UPPER(MAESTRO!$L$3:$L$1000)="CONFIRMADO")),ROWS($A$3:A261))),"")</f>
        <v/>
      </c>
      <c r="J261" s="10" t="str">
        <f ca="1">IFERROR(INDEX(MAESTRO!J:J,_xludf.AGGREGATE(15,6,ROW(MAESTRO!$B$3:$B$1000)/((MAESTRO!$B$3:$B$1000="OPA")*(UPPER(MAESTRO!$L$3:$L$1000)="CONFIRMADO")),ROWS($A$3:A261))),"")</f>
        <v/>
      </c>
      <c r="K261" s="10" t="str">
        <f ca="1">IFERROR(INDEX(MAESTRO!K:K,_xludf.AGGREGATE(15,6,ROW(MAESTRO!$B$3:$B$1000)/((MAESTRO!$B$3:$B$1000="OPA")*(UPPER(MAESTRO!$L$3:$L$1000)="CONFIRMADO")),ROWS($A$3:A261))),"")</f>
        <v/>
      </c>
      <c r="L261" s="10" t="str">
        <f ca="1">IFERROR(INDEX(MAESTRO!L:L,_xludf.AGGREGATE(15,6,ROW(MAESTRO!$B$3:$B$1000)/((MAESTRO!$B$3:$B$1000="OPA")*(UPPER(MAESTRO!$L$3:$L$1000)="CONFIRMADO")),ROWS($A$3:A261))),"")</f>
        <v/>
      </c>
      <c r="M261" s="10" t="str">
        <f ca="1">IFERROR(INDEX(MAESTRO!M:M,_xludf.AGGREGATE(15,6,ROW(MAESTRO!$B$3:$B$1000)/((MAESTRO!$B$3:$B$1000="OPA")*(UPPER(MAESTRO!$L$3:$L$1000)="CONFIRMADO")),ROWS($A$3:A261))),"")</f>
        <v/>
      </c>
      <c r="N261" s="10" t="str">
        <f ca="1">IFERROR(INDEX(MAESTRO!N:N,_xludf.AGGREGATE(15,6,ROW(MAESTRO!$B$3:$B$1000)/((MAESTRO!$B$3:$B$1000="OPA")*(UPPER(MAESTRO!$L$3:$L$1000)="CONFIRMADO")),ROWS($A$3:A261))),"")</f>
        <v/>
      </c>
      <c r="O261" s="10" t="str">
        <f ca="1">IFERROR(INDEX(MAESTRO!O:O,_xludf.AGGREGATE(15,6,ROW(MAESTRO!$B$3:$B$1000)/((MAESTRO!$B$3:$B$1000="OPA")*(UPPER(MAESTRO!$L$3:$L$1000)="CONFIRMADO")),ROWS($A$3:A261))),"")</f>
        <v/>
      </c>
      <c r="P261" s="10" t="str">
        <f ca="1">IFERROR(INDEX(MAESTRO!P:P,_xludf.AGGREGATE(15,6,ROW(MAESTRO!$B$3:$B$1000)/((MAESTRO!$B$3:$B$1000="OPA")*(UPPER(MAESTRO!$L$3:$L$1000)="CONFIRMADO")),ROWS($A$3:A261))),"")</f>
        <v/>
      </c>
      <c r="Q261" s="10" t="str">
        <f ca="1">IFERROR(INDEX(MAESTRO!Q:Q,_xludf.AGGREGATE(15,6,ROW(MAESTRO!$B$3:$B$1000)/((MAESTRO!$B$3:$B$1000="OPA")*(UPPER(MAESTRO!$L$3:$L$1000)="CONFIRMADO")),ROWS($A$3:A261))),"")</f>
        <v/>
      </c>
      <c r="R261" s="10" t="str">
        <f ca="1">IFERROR(INDEX(MAESTRO!R:R,_xludf.AGGREGATE(15,6,ROW(MAESTRO!$B$3:$B$1000)/((MAESTRO!$B$3:$B$1000="OPA")*(UPPER(MAESTRO!$L$3:$L$1000)="CONFIRMADO")),ROWS($A$3:A261))),"")</f>
        <v/>
      </c>
      <c r="S261" s="10" t="str">
        <f ca="1">IFERROR(INDEX(MAESTRO!S:S,_xludf.AGGREGATE(15,6,ROW(MAESTRO!$B$3:$B$1000)/((MAESTRO!$B$3:$B$1000="OPA")*(UPPER(MAESTRO!$L$3:$L$1000)="CONFIRMADO")),ROWS($A$3:A261))),"")</f>
        <v/>
      </c>
      <c r="T261" s="10" t="str">
        <f ca="1">IFERROR(INDEX(MAESTRO!T:T,_xludf.AGGREGATE(15,6,ROW(MAESTRO!$B$3:$B$1000)/((MAESTRO!$B$3:$B$1000="OPA")*(UPPER(MAESTRO!$L$3:$L$1000)="CONFIRMADO")),ROWS($A$3:A261))),"")</f>
        <v/>
      </c>
      <c r="U261" s="10" t="str">
        <f ca="1">IFERROR(INDEX(MAESTRO!U:U,_xludf.AGGREGATE(15,6,ROW(MAESTRO!$B$3:$B$1000)/((MAESTRO!$B$3:$B$1000="OPA")*(UPPER(MAESTRO!$L$3:$L$1000)="CONFIRMADO")),ROWS($A$3:A261))),"")</f>
        <v/>
      </c>
      <c r="V261" s="10" t="str">
        <f ca="1">IFERROR(INDEX(MAESTRO!V:V,_xludf.AGGREGATE(15,6,ROW(MAESTRO!$B$3:$B$1000)/((MAESTRO!$B$3:$B$1000="OPA")*(UPPER(MAESTRO!$L$3:$L$1000)="CONFIRMADO")),ROWS($A$3:A261))),"")</f>
        <v/>
      </c>
      <c r="W261" s="10" t="str">
        <f ca="1">IFERROR(INDEX(MAESTRO!W:W,_xludf.AGGREGATE(15,6,ROW(MAESTRO!$B$3:$B$1000)/((MAESTRO!$B$3:$B$1000="OPA")*(UPPER(MAESTRO!$L$3:$L$1000)="CONFIRMADO")),ROWS($A$3:A261))),"")</f>
        <v/>
      </c>
      <c r="X261" s="10" t="str">
        <f ca="1">IFERROR(INDEX(MAESTRO!X:X,_xludf.AGGREGATE(15,6,ROW(MAESTRO!$B$3:$B$1000)/((MAESTRO!$B$3:$B$1000="OPA")*(UPPER(MAESTRO!$L$3:$L$1000)="CONFIRMADO")),ROWS($A$3:A261))),"")</f>
        <v/>
      </c>
    </row>
    <row r="262" spans="1:24" ht="22.05" customHeight="1">
      <c r="A262" s="27" t="str">
        <f ca="1">IFERROR(INDEX(MAESTRO!A:A,_xludf.AGGREGATE(15,6,ROW(MAESTRO!$B$3:$B$1000)/((MAESTRO!$B$3:$B$1000="OPA")*(UPPER(MAESTRO!$L$3:$L$1000)="CONFIRMADO")),ROWS($A$3:A262))),"")</f>
        <v/>
      </c>
      <c r="B262" s="27" t="str">
        <f ca="1">IFERROR(INDEX(MAESTRO!B:B,_xludf.AGGREGATE(15,6,ROW(MAESTRO!$B$3:$B$1000)/((MAESTRO!$B$3:$B$1000="OPA")*(UPPER(MAESTRO!$L$3:$L$1000)="CONFIRMADO")),ROWS($A$3:A262))),"")</f>
        <v/>
      </c>
      <c r="C262" s="27" t="str">
        <f ca="1">IFERROR(INDEX(MAESTRO!C:C,_xludf.AGGREGATE(15,6,ROW(MAESTRO!$B$3:$B$1000)/((MAESTRO!$B$3:$B$1000="OPA")*(UPPER(MAESTRO!$L$3:$L$1000)="CONFIRMADO")),ROWS($A$3:A262))),"")</f>
        <v/>
      </c>
      <c r="D262" s="27" t="str">
        <f ca="1">IFERROR(INDEX(MAESTRO!D:D,_xludf.AGGREGATE(15,6,ROW(MAESTRO!$B$3:$B$1000)/((MAESTRO!$B$3:$B$1000="OPA")*(UPPER(MAESTRO!$L$3:$L$1000)="CONFIRMADO")),ROWS($A$3:A262))),"")</f>
        <v/>
      </c>
      <c r="E262" s="27" t="str">
        <f ca="1">IFERROR(INDEX(MAESTRO!E:E,_xludf.AGGREGATE(15,6,ROW(MAESTRO!$B$3:$B$1000)/((MAESTRO!$B$3:$B$1000="OPA")*(UPPER(MAESTRO!$L$3:$L$1000)="CONFIRMADO")),ROWS($A$3:A262))),"")</f>
        <v/>
      </c>
      <c r="F262" s="27" t="str">
        <f ca="1">IFERROR(INDEX(MAESTRO!F:F,_xludf.AGGREGATE(15,6,ROW(MAESTRO!$B$3:$B$1000)/((MAESTRO!$B$3:$B$1000="OPA")*(UPPER(MAESTRO!$L$3:$L$1000)="CONFIRMADO")),ROWS($A$3:A262))),"")</f>
        <v/>
      </c>
      <c r="G262" s="27" t="str">
        <f ca="1">IFERROR(INDEX(MAESTRO!G:G,_xludf.AGGREGATE(15,6,ROW(MAESTRO!$B$3:$B$1000)/((MAESTRO!$B$3:$B$1000="OPA")*(UPPER(MAESTRO!$L$3:$L$1000)="CONFIRMADO")),ROWS($A$3:A262))),"")</f>
        <v/>
      </c>
      <c r="H262" s="27" t="str">
        <f ca="1">IFERROR(INDEX(MAESTRO!H:H,_xludf.AGGREGATE(15,6,ROW(MAESTRO!$B$3:$B$1000)/((MAESTRO!$B$3:$B$1000="OPA")*(UPPER(MAESTRO!$L$3:$L$1000)="CONFIRMADO")),ROWS($A$3:A262))),"")</f>
        <v/>
      </c>
      <c r="I262" s="27" t="str">
        <f ca="1">IFERROR(INDEX(MAESTRO!I:I,_xludf.AGGREGATE(15,6,ROW(MAESTRO!$B$3:$B$1000)/((MAESTRO!$B$3:$B$1000="OPA")*(UPPER(MAESTRO!$L$3:$L$1000)="CONFIRMADO")),ROWS($A$3:A262))),"")</f>
        <v/>
      </c>
      <c r="J262" s="27" t="str">
        <f ca="1">IFERROR(INDEX(MAESTRO!J:J,_xludf.AGGREGATE(15,6,ROW(MAESTRO!$B$3:$B$1000)/((MAESTRO!$B$3:$B$1000="OPA")*(UPPER(MAESTRO!$L$3:$L$1000)="CONFIRMADO")),ROWS($A$3:A262))),"")</f>
        <v/>
      </c>
      <c r="K262" s="27" t="str">
        <f ca="1">IFERROR(INDEX(MAESTRO!K:K,_xludf.AGGREGATE(15,6,ROW(MAESTRO!$B$3:$B$1000)/((MAESTRO!$B$3:$B$1000="OPA")*(UPPER(MAESTRO!$L$3:$L$1000)="CONFIRMADO")),ROWS($A$3:A262))),"")</f>
        <v/>
      </c>
      <c r="L262" s="27" t="str">
        <f ca="1">IFERROR(INDEX(MAESTRO!L:L,_xludf.AGGREGATE(15,6,ROW(MAESTRO!$B$3:$B$1000)/((MAESTRO!$B$3:$B$1000="OPA")*(UPPER(MAESTRO!$L$3:$L$1000)="CONFIRMADO")),ROWS($A$3:A262))),"")</f>
        <v/>
      </c>
      <c r="M262" s="27" t="str">
        <f ca="1">IFERROR(INDEX(MAESTRO!M:M,_xludf.AGGREGATE(15,6,ROW(MAESTRO!$B$3:$B$1000)/((MAESTRO!$B$3:$B$1000="OPA")*(UPPER(MAESTRO!$L$3:$L$1000)="CONFIRMADO")),ROWS($A$3:A262))),"")</f>
        <v/>
      </c>
      <c r="N262" s="27" t="str">
        <f ca="1">IFERROR(INDEX(MAESTRO!N:N,_xludf.AGGREGATE(15,6,ROW(MAESTRO!$B$3:$B$1000)/((MAESTRO!$B$3:$B$1000="OPA")*(UPPER(MAESTRO!$L$3:$L$1000)="CONFIRMADO")),ROWS($A$3:A262))),"")</f>
        <v/>
      </c>
      <c r="O262" s="27" t="str">
        <f ca="1">IFERROR(INDEX(MAESTRO!O:O,_xludf.AGGREGATE(15,6,ROW(MAESTRO!$B$3:$B$1000)/((MAESTRO!$B$3:$B$1000="OPA")*(UPPER(MAESTRO!$L$3:$L$1000)="CONFIRMADO")),ROWS($A$3:A262))),"")</f>
        <v/>
      </c>
      <c r="P262" s="27" t="str">
        <f ca="1">IFERROR(INDEX(MAESTRO!P:P,_xludf.AGGREGATE(15,6,ROW(MAESTRO!$B$3:$B$1000)/((MAESTRO!$B$3:$B$1000="OPA")*(UPPER(MAESTRO!$L$3:$L$1000)="CONFIRMADO")),ROWS($A$3:A262))),"")</f>
        <v/>
      </c>
      <c r="Q262" s="27" t="str">
        <f ca="1">IFERROR(INDEX(MAESTRO!Q:Q,_xludf.AGGREGATE(15,6,ROW(MAESTRO!$B$3:$B$1000)/((MAESTRO!$B$3:$B$1000="OPA")*(UPPER(MAESTRO!$L$3:$L$1000)="CONFIRMADO")),ROWS($A$3:A262))),"")</f>
        <v/>
      </c>
      <c r="R262" s="27" t="str">
        <f ca="1">IFERROR(INDEX(MAESTRO!R:R,_xludf.AGGREGATE(15,6,ROW(MAESTRO!$B$3:$B$1000)/((MAESTRO!$B$3:$B$1000="OPA")*(UPPER(MAESTRO!$L$3:$L$1000)="CONFIRMADO")),ROWS($A$3:A262))),"")</f>
        <v/>
      </c>
      <c r="S262" s="27" t="str">
        <f ca="1">IFERROR(INDEX(MAESTRO!S:S,_xludf.AGGREGATE(15,6,ROW(MAESTRO!$B$3:$B$1000)/((MAESTRO!$B$3:$B$1000="OPA")*(UPPER(MAESTRO!$L$3:$L$1000)="CONFIRMADO")),ROWS($A$3:A262))),"")</f>
        <v/>
      </c>
      <c r="T262" s="27" t="str">
        <f ca="1">IFERROR(INDEX(MAESTRO!T:T,_xludf.AGGREGATE(15,6,ROW(MAESTRO!$B$3:$B$1000)/((MAESTRO!$B$3:$B$1000="OPA")*(UPPER(MAESTRO!$L$3:$L$1000)="CONFIRMADO")),ROWS($A$3:A262))),"")</f>
        <v/>
      </c>
      <c r="U262" s="27" t="str">
        <f ca="1">IFERROR(INDEX(MAESTRO!U:U,_xludf.AGGREGATE(15,6,ROW(MAESTRO!$B$3:$B$1000)/((MAESTRO!$B$3:$B$1000="OPA")*(UPPER(MAESTRO!$L$3:$L$1000)="CONFIRMADO")),ROWS($A$3:A262))),"")</f>
        <v/>
      </c>
      <c r="V262" s="27" t="str">
        <f ca="1">IFERROR(INDEX(MAESTRO!V:V,_xludf.AGGREGATE(15,6,ROW(MAESTRO!$B$3:$B$1000)/((MAESTRO!$B$3:$B$1000="OPA")*(UPPER(MAESTRO!$L$3:$L$1000)="CONFIRMADO")),ROWS($A$3:A262))),"")</f>
        <v/>
      </c>
      <c r="W262" s="27" t="str">
        <f ca="1">IFERROR(INDEX(MAESTRO!W:W,_xludf.AGGREGATE(15,6,ROW(MAESTRO!$B$3:$B$1000)/((MAESTRO!$B$3:$B$1000="OPA")*(UPPER(MAESTRO!$L$3:$L$1000)="CONFIRMADO")),ROWS($A$3:A262))),"")</f>
        <v/>
      </c>
      <c r="X262" s="27" t="str">
        <f ca="1">IFERROR(INDEX(MAESTRO!X:X,_xludf.AGGREGATE(15,6,ROW(MAESTRO!$B$3:$B$1000)/((MAESTRO!$B$3:$B$1000="OPA")*(UPPER(MAESTRO!$L$3:$L$1000)="CONFIRMADO")),ROWS($A$3:A262))),"")</f>
        <v/>
      </c>
    </row>
    <row r="263" spans="1:24" ht="22.05" customHeight="1">
      <c r="A263" s="10" t="str">
        <f ca="1">IFERROR(INDEX(MAESTRO!A:A,_xludf.AGGREGATE(15,6,ROW(MAESTRO!$B$3:$B$1000)/((MAESTRO!$B$3:$B$1000="OPA")*(UPPER(MAESTRO!$L$3:$L$1000)="CONFIRMADO")),ROWS($A$3:A263))),"")</f>
        <v/>
      </c>
      <c r="B263" s="10" t="str">
        <f ca="1">IFERROR(INDEX(MAESTRO!B:B,_xludf.AGGREGATE(15,6,ROW(MAESTRO!$B$3:$B$1000)/((MAESTRO!$B$3:$B$1000="OPA")*(UPPER(MAESTRO!$L$3:$L$1000)="CONFIRMADO")),ROWS($A$3:A263))),"")</f>
        <v/>
      </c>
      <c r="C263" s="10" t="str">
        <f ca="1">IFERROR(INDEX(MAESTRO!C:C,_xludf.AGGREGATE(15,6,ROW(MAESTRO!$B$3:$B$1000)/((MAESTRO!$B$3:$B$1000="OPA")*(UPPER(MAESTRO!$L$3:$L$1000)="CONFIRMADO")),ROWS($A$3:A263))),"")</f>
        <v/>
      </c>
      <c r="D263" s="10" t="str">
        <f ca="1">IFERROR(INDEX(MAESTRO!D:D,_xludf.AGGREGATE(15,6,ROW(MAESTRO!$B$3:$B$1000)/((MAESTRO!$B$3:$B$1000="OPA")*(UPPER(MAESTRO!$L$3:$L$1000)="CONFIRMADO")),ROWS($A$3:A263))),"")</f>
        <v/>
      </c>
      <c r="E263" s="10" t="str">
        <f ca="1">IFERROR(INDEX(MAESTRO!E:E,_xludf.AGGREGATE(15,6,ROW(MAESTRO!$B$3:$B$1000)/((MAESTRO!$B$3:$B$1000="OPA")*(UPPER(MAESTRO!$L$3:$L$1000)="CONFIRMADO")),ROWS($A$3:A263))),"")</f>
        <v/>
      </c>
      <c r="F263" s="10" t="str">
        <f ca="1">IFERROR(INDEX(MAESTRO!F:F,_xludf.AGGREGATE(15,6,ROW(MAESTRO!$B$3:$B$1000)/((MAESTRO!$B$3:$B$1000="OPA")*(UPPER(MAESTRO!$L$3:$L$1000)="CONFIRMADO")),ROWS($A$3:A263))),"")</f>
        <v/>
      </c>
      <c r="G263" s="10" t="str">
        <f ca="1">IFERROR(INDEX(MAESTRO!G:G,_xludf.AGGREGATE(15,6,ROW(MAESTRO!$B$3:$B$1000)/((MAESTRO!$B$3:$B$1000="OPA")*(UPPER(MAESTRO!$L$3:$L$1000)="CONFIRMADO")),ROWS($A$3:A263))),"")</f>
        <v/>
      </c>
      <c r="H263" s="10" t="str">
        <f ca="1">IFERROR(INDEX(MAESTRO!H:H,_xludf.AGGREGATE(15,6,ROW(MAESTRO!$B$3:$B$1000)/((MAESTRO!$B$3:$B$1000="OPA")*(UPPER(MAESTRO!$L$3:$L$1000)="CONFIRMADO")),ROWS($A$3:A263))),"")</f>
        <v/>
      </c>
      <c r="I263" s="10" t="str">
        <f ca="1">IFERROR(INDEX(MAESTRO!I:I,_xludf.AGGREGATE(15,6,ROW(MAESTRO!$B$3:$B$1000)/((MAESTRO!$B$3:$B$1000="OPA")*(UPPER(MAESTRO!$L$3:$L$1000)="CONFIRMADO")),ROWS($A$3:A263))),"")</f>
        <v/>
      </c>
      <c r="J263" s="10" t="str">
        <f ca="1">IFERROR(INDEX(MAESTRO!J:J,_xludf.AGGREGATE(15,6,ROW(MAESTRO!$B$3:$B$1000)/((MAESTRO!$B$3:$B$1000="OPA")*(UPPER(MAESTRO!$L$3:$L$1000)="CONFIRMADO")),ROWS($A$3:A263))),"")</f>
        <v/>
      </c>
      <c r="K263" s="10" t="str">
        <f ca="1">IFERROR(INDEX(MAESTRO!K:K,_xludf.AGGREGATE(15,6,ROW(MAESTRO!$B$3:$B$1000)/((MAESTRO!$B$3:$B$1000="OPA")*(UPPER(MAESTRO!$L$3:$L$1000)="CONFIRMADO")),ROWS($A$3:A263))),"")</f>
        <v/>
      </c>
      <c r="L263" s="10" t="str">
        <f ca="1">IFERROR(INDEX(MAESTRO!L:L,_xludf.AGGREGATE(15,6,ROW(MAESTRO!$B$3:$B$1000)/((MAESTRO!$B$3:$B$1000="OPA")*(UPPER(MAESTRO!$L$3:$L$1000)="CONFIRMADO")),ROWS($A$3:A263))),"")</f>
        <v/>
      </c>
      <c r="M263" s="10" t="str">
        <f ca="1">IFERROR(INDEX(MAESTRO!M:M,_xludf.AGGREGATE(15,6,ROW(MAESTRO!$B$3:$B$1000)/((MAESTRO!$B$3:$B$1000="OPA")*(UPPER(MAESTRO!$L$3:$L$1000)="CONFIRMADO")),ROWS($A$3:A263))),"")</f>
        <v/>
      </c>
      <c r="N263" s="10" t="str">
        <f ca="1">IFERROR(INDEX(MAESTRO!N:N,_xludf.AGGREGATE(15,6,ROW(MAESTRO!$B$3:$B$1000)/((MAESTRO!$B$3:$B$1000="OPA")*(UPPER(MAESTRO!$L$3:$L$1000)="CONFIRMADO")),ROWS($A$3:A263))),"")</f>
        <v/>
      </c>
      <c r="O263" s="10" t="str">
        <f ca="1">IFERROR(INDEX(MAESTRO!O:O,_xludf.AGGREGATE(15,6,ROW(MAESTRO!$B$3:$B$1000)/((MAESTRO!$B$3:$B$1000="OPA")*(UPPER(MAESTRO!$L$3:$L$1000)="CONFIRMADO")),ROWS($A$3:A263))),"")</f>
        <v/>
      </c>
      <c r="P263" s="10" t="str">
        <f ca="1">IFERROR(INDEX(MAESTRO!P:P,_xludf.AGGREGATE(15,6,ROW(MAESTRO!$B$3:$B$1000)/((MAESTRO!$B$3:$B$1000="OPA")*(UPPER(MAESTRO!$L$3:$L$1000)="CONFIRMADO")),ROWS($A$3:A263))),"")</f>
        <v/>
      </c>
      <c r="Q263" s="10" t="str">
        <f ca="1">IFERROR(INDEX(MAESTRO!Q:Q,_xludf.AGGREGATE(15,6,ROW(MAESTRO!$B$3:$B$1000)/((MAESTRO!$B$3:$B$1000="OPA")*(UPPER(MAESTRO!$L$3:$L$1000)="CONFIRMADO")),ROWS($A$3:A263))),"")</f>
        <v/>
      </c>
      <c r="R263" s="10" t="str">
        <f ca="1">IFERROR(INDEX(MAESTRO!R:R,_xludf.AGGREGATE(15,6,ROW(MAESTRO!$B$3:$B$1000)/((MAESTRO!$B$3:$B$1000="OPA")*(UPPER(MAESTRO!$L$3:$L$1000)="CONFIRMADO")),ROWS($A$3:A263))),"")</f>
        <v/>
      </c>
      <c r="S263" s="10" t="str">
        <f ca="1">IFERROR(INDEX(MAESTRO!S:S,_xludf.AGGREGATE(15,6,ROW(MAESTRO!$B$3:$B$1000)/((MAESTRO!$B$3:$B$1000="OPA")*(UPPER(MAESTRO!$L$3:$L$1000)="CONFIRMADO")),ROWS($A$3:A263))),"")</f>
        <v/>
      </c>
      <c r="T263" s="10" t="str">
        <f ca="1">IFERROR(INDEX(MAESTRO!T:T,_xludf.AGGREGATE(15,6,ROW(MAESTRO!$B$3:$B$1000)/((MAESTRO!$B$3:$B$1000="OPA")*(UPPER(MAESTRO!$L$3:$L$1000)="CONFIRMADO")),ROWS($A$3:A263))),"")</f>
        <v/>
      </c>
      <c r="U263" s="10" t="str">
        <f ca="1">IFERROR(INDEX(MAESTRO!U:U,_xludf.AGGREGATE(15,6,ROW(MAESTRO!$B$3:$B$1000)/((MAESTRO!$B$3:$B$1000="OPA")*(UPPER(MAESTRO!$L$3:$L$1000)="CONFIRMADO")),ROWS($A$3:A263))),"")</f>
        <v/>
      </c>
      <c r="V263" s="10" t="str">
        <f ca="1">IFERROR(INDEX(MAESTRO!V:V,_xludf.AGGREGATE(15,6,ROW(MAESTRO!$B$3:$B$1000)/((MAESTRO!$B$3:$B$1000="OPA")*(UPPER(MAESTRO!$L$3:$L$1000)="CONFIRMADO")),ROWS($A$3:A263))),"")</f>
        <v/>
      </c>
      <c r="W263" s="10" t="str">
        <f ca="1">IFERROR(INDEX(MAESTRO!W:W,_xludf.AGGREGATE(15,6,ROW(MAESTRO!$B$3:$B$1000)/((MAESTRO!$B$3:$B$1000="OPA")*(UPPER(MAESTRO!$L$3:$L$1000)="CONFIRMADO")),ROWS($A$3:A263))),"")</f>
        <v/>
      </c>
      <c r="X263" s="10" t="str">
        <f ca="1">IFERROR(INDEX(MAESTRO!X:X,_xludf.AGGREGATE(15,6,ROW(MAESTRO!$B$3:$B$1000)/((MAESTRO!$B$3:$B$1000="OPA")*(UPPER(MAESTRO!$L$3:$L$1000)="CONFIRMADO")),ROWS($A$3:A263))),"")</f>
        <v/>
      </c>
    </row>
    <row r="264" spans="1:24" ht="22.05" customHeight="1">
      <c r="A264" s="27" t="str">
        <f ca="1">IFERROR(INDEX(MAESTRO!A:A,_xludf.AGGREGATE(15,6,ROW(MAESTRO!$B$3:$B$1000)/((MAESTRO!$B$3:$B$1000="OPA")*(UPPER(MAESTRO!$L$3:$L$1000)="CONFIRMADO")),ROWS($A$3:A264))),"")</f>
        <v/>
      </c>
      <c r="B264" s="27" t="str">
        <f ca="1">IFERROR(INDEX(MAESTRO!B:B,_xludf.AGGREGATE(15,6,ROW(MAESTRO!$B$3:$B$1000)/((MAESTRO!$B$3:$B$1000="OPA")*(UPPER(MAESTRO!$L$3:$L$1000)="CONFIRMADO")),ROWS($A$3:A264))),"")</f>
        <v/>
      </c>
      <c r="C264" s="27" t="str">
        <f ca="1">IFERROR(INDEX(MAESTRO!C:C,_xludf.AGGREGATE(15,6,ROW(MAESTRO!$B$3:$B$1000)/((MAESTRO!$B$3:$B$1000="OPA")*(UPPER(MAESTRO!$L$3:$L$1000)="CONFIRMADO")),ROWS($A$3:A264))),"")</f>
        <v/>
      </c>
      <c r="D264" s="27" t="str">
        <f ca="1">IFERROR(INDEX(MAESTRO!D:D,_xludf.AGGREGATE(15,6,ROW(MAESTRO!$B$3:$B$1000)/((MAESTRO!$B$3:$B$1000="OPA")*(UPPER(MAESTRO!$L$3:$L$1000)="CONFIRMADO")),ROWS($A$3:A264))),"")</f>
        <v/>
      </c>
      <c r="E264" s="27" t="str">
        <f ca="1">IFERROR(INDEX(MAESTRO!E:E,_xludf.AGGREGATE(15,6,ROW(MAESTRO!$B$3:$B$1000)/((MAESTRO!$B$3:$B$1000="OPA")*(UPPER(MAESTRO!$L$3:$L$1000)="CONFIRMADO")),ROWS($A$3:A264))),"")</f>
        <v/>
      </c>
      <c r="F264" s="27" t="str">
        <f ca="1">IFERROR(INDEX(MAESTRO!F:F,_xludf.AGGREGATE(15,6,ROW(MAESTRO!$B$3:$B$1000)/((MAESTRO!$B$3:$B$1000="OPA")*(UPPER(MAESTRO!$L$3:$L$1000)="CONFIRMADO")),ROWS($A$3:A264))),"")</f>
        <v/>
      </c>
      <c r="G264" s="27" t="str">
        <f ca="1">IFERROR(INDEX(MAESTRO!G:G,_xludf.AGGREGATE(15,6,ROW(MAESTRO!$B$3:$B$1000)/((MAESTRO!$B$3:$B$1000="OPA")*(UPPER(MAESTRO!$L$3:$L$1000)="CONFIRMADO")),ROWS($A$3:A264))),"")</f>
        <v/>
      </c>
      <c r="H264" s="27" t="str">
        <f ca="1">IFERROR(INDEX(MAESTRO!H:H,_xludf.AGGREGATE(15,6,ROW(MAESTRO!$B$3:$B$1000)/((MAESTRO!$B$3:$B$1000="OPA")*(UPPER(MAESTRO!$L$3:$L$1000)="CONFIRMADO")),ROWS($A$3:A264))),"")</f>
        <v/>
      </c>
      <c r="I264" s="27" t="str">
        <f ca="1">IFERROR(INDEX(MAESTRO!I:I,_xludf.AGGREGATE(15,6,ROW(MAESTRO!$B$3:$B$1000)/((MAESTRO!$B$3:$B$1000="OPA")*(UPPER(MAESTRO!$L$3:$L$1000)="CONFIRMADO")),ROWS($A$3:A264))),"")</f>
        <v/>
      </c>
      <c r="J264" s="27" t="str">
        <f ca="1">IFERROR(INDEX(MAESTRO!J:J,_xludf.AGGREGATE(15,6,ROW(MAESTRO!$B$3:$B$1000)/((MAESTRO!$B$3:$B$1000="OPA")*(UPPER(MAESTRO!$L$3:$L$1000)="CONFIRMADO")),ROWS($A$3:A264))),"")</f>
        <v/>
      </c>
      <c r="K264" s="27" t="str">
        <f ca="1">IFERROR(INDEX(MAESTRO!K:K,_xludf.AGGREGATE(15,6,ROW(MAESTRO!$B$3:$B$1000)/((MAESTRO!$B$3:$B$1000="OPA")*(UPPER(MAESTRO!$L$3:$L$1000)="CONFIRMADO")),ROWS($A$3:A264))),"")</f>
        <v/>
      </c>
      <c r="L264" s="27" t="str">
        <f ca="1">IFERROR(INDEX(MAESTRO!L:L,_xludf.AGGREGATE(15,6,ROW(MAESTRO!$B$3:$B$1000)/((MAESTRO!$B$3:$B$1000="OPA")*(UPPER(MAESTRO!$L$3:$L$1000)="CONFIRMADO")),ROWS($A$3:A264))),"")</f>
        <v/>
      </c>
      <c r="M264" s="27" t="str">
        <f ca="1">IFERROR(INDEX(MAESTRO!M:M,_xludf.AGGREGATE(15,6,ROW(MAESTRO!$B$3:$B$1000)/((MAESTRO!$B$3:$B$1000="OPA")*(UPPER(MAESTRO!$L$3:$L$1000)="CONFIRMADO")),ROWS($A$3:A264))),"")</f>
        <v/>
      </c>
      <c r="N264" s="27" t="str">
        <f ca="1">IFERROR(INDEX(MAESTRO!N:N,_xludf.AGGREGATE(15,6,ROW(MAESTRO!$B$3:$B$1000)/((MAESTRO!$B$3:$B$1000="OPA")*(UPPER(MAESTRO!$L$3:$L$1000)="CONFIRMADO")),ROWS($A$3:A264))),"")</f>
        <v/>
      </c>
      <c r="O264" s="27" t="str">
        <f ca="1">IFERROR(INDEX(MAESTRO!O:O,_xludf.AGGREGATE(15,6,ROW(MAESTRO!$B$3:$B$1000)/((MAESTRO!$B$3:$B$1000="OPA")*(UPPER(MAESTRO!$L$3:$L$1000)="CONFIRMADO")),ROWS($A$3:A264))),"")</f>
        <v/>
      </c>
      <c r="P264" s="27" t="str">
        <f ca="1">IFERROR(INDEX(MAESTRO!P:P,_xludf.AGGREGATE(15,6,ROW(MAESTRO!$B$3:$B$1000)/((MAESTRO!$B$3:$B$1000="OPA")*(UPPER(MAESTRO!$L$3:$L$1000)="CONFIRMADO")),ROWS($A$3:A264))),"")</f>
        <v/>
      </c>
      <c r="Q264" s="27" t="str">
        <f ca="1">IFERROR(INDEX(MAESTRO!Q:Q,_xludf.AGGREGATE(15,6,ROW(MAESTRO!$B$3:$B$1000)/((MAESTRO!$B$3:$B$1000="OPA")*(UPPER(MAESTRO!$L$3:$L$1000)="CONFIRMADO")),ROWS($A$3:A264))),"")</f>
        <v/>
      </c>
      <c r="R264" s="27" t="str">
        <f ca="1">IFERROR(INDEX(MAESTRO!R:R,_xludf.AGGREGATE(15,6,ROW(MAESTRO!$B$3:$B$1000)/((MAESTRO!$B$3:$B$1000="OPA")*(UPPER(MAESTRO!$L$3:$L$1000)="CONFIRMADO")),ROWS($A$3:A264))),"")</f>
        <v/>
      </c>
      <c r="S264" s="27" t="str">
        <f ca="1">IFERROR(INDEX(MAESTRO!S:S,_xludf.AGGREGATE(15,6,ROW(MAESTRO!$B$3:$B$1000)/((MAESTRO!$B$3:$B$1000="OPA")*(UPPER(MAESTRO!$L$3:$L$1000)="CONFIRMADO")),ROWS($A$3:A264))),"")</f>
        <v/>
      </c>
      <c r="T264" s="27" t="str">
        <f ca="1">IFERROR(INDEX(MAESTRO!T:T,_xludf.AGGREGATE(15,6,ROW(MAESTRO!$B$3:$B$1000)/((MAESTRO!$B$3:$B$1000="OPA")*(UPPER(MAESTRO!$L$3:$L$1000)="CONFIRMADO")),ROWS($A$3:A264))),"")</f>
        <v/>
      </c>
      <c r="U264" s="27" t="str">
        <f ca="1">IFERROR(INDEX(MAESTRO!U:U,_xludf.AGGREGATE(15,6,ROW(MAESTRO!$B$3:$B$1000)/((MAESTRO!$B$3:$B$1000="OPA")*(UPPER(MAESTRO!$L$3:$L$1000)="CONFIRMADO")),ROWS($A$3:A264))),"")</f>
        <v/>
      </c>
      <c r="V264" s="27" t="str">
        <f ca="1">IFERROR(INDEX(MAESTRO!V:V,_xludf.AGGREGATE(15,6,ROW(MAESTRO!$B$3:$B$1000)/((MAESTRO!$B$3:$B$1000="OPA")*(UPPER(MAESTRO!$L$3:$L$1000)="CONFIRMADO")),ROWS($A$3:A264))),"")</f>
        <v/>
      </c>
      <c r="W264" s="27" t="str">
        <f ca="1">IFERROR(INDEX(MAESTRO!W:W,_xludf.AGGREGATE(15,6,ROW(MAESTRO!$B$3:$B$1000)/((MAESTRO!$B$3:$B$1000="OPA")*(UPPER(MAESTRO!$L$3:$L$1000)="CONFIRMADO")),ROWS($A$3:A264))),"")</f>
        <v/>
      </c>
      <c r="X264" s="27" t="str">
        <f ca="1">IFERROR(INDEX(MAESTRO!X:X,_xludf.AGGREGATE(15,6,ROW(MAESTRO!$B$3:$B$1000)/((MAESTRO!$B$3:$B$1000="OPA")*(UPPER(MAESTRO!$L$3:$L$1000)="CONFIRMADO")),ROWS($A$3:A264))),"")</f>
        <v/>
      </c>
    </row>
    <row r="265" spans="1:24" ht="22.05" customHeight="1">
      <c r="A265" s="10" t="str">
        <f ca="1">IFERROR(INDEX(MAESTRO!A:A,_xludf.AGGREGATE(15,6,ROW(MAESTRO!$B$3:$B$1000)/((MAESTRO!$B$3:$B$1000="OPA")*(UPPER(MAESTRO!$L$3:$L$1000)="CONFIRMADO")),ROWS($A$3:A265))),"")</f>
        <v/>
      </c>
      <c r="B265" s="10" t="str">
        <f ca="1">IFERROR(INDEX(MAESTRO!B:B,_xludf.AGGREGATE(15,6,ROW(MAESTRO!$B$3:$B$1000)/((MAESTRO!$B$3:$B$1000="OPA")*(UPPER(MAESTRO!$L$3:$L$1000)="CONFIRMADO")),ROWS($A$3:A265))),"")</f>
        <v/>
      </c>
      <c r="C265" s="10" t="str">
        <f ca="1">IFERROR(INDEX(MAESTRO!C:C,_xludf.AGGREGATE(15,6,ROW(MAESTRO!$B$3:$B$1000)/((MAESTRO!$B$3:$B$1000="OPA")*(UPPER(MAESTRO!$L$3:$L$1000)="CONFIRMADO")),ROWS($A$3:A265))),"")</f>
        <v/>
      </c>
      <c r="D265" s="10" t="str">
        <f ca="1">IFERROR(INDEX(MAESTRO!D:D,_xludf.AGGREGATE(15,6,ROW(MAESTRO!$B$3:$B$1000)/((MAESTRO!$B$3:$B$1000="OPA")*(UPPER(MAESTRO!$L$3:$L$1000)="CONFIRMADO")),ROWS($A$3:A265))),"")</f>
        <v/>
      </c>
      <c r="E265" s="10" t="str">
        <f ca="1">IFERROR(INDEX(MAESTRO!E:E,_xludf.AGGREGATE(15,6,ROW(MAESTRO!$B$3:$B$1000)/((MAESTRO!$B$3:$B$1000="OPA")*(UPPER(MAESTRO!$L$3:$L$1000)="CONFIRMADO")),ROWS($A$3:A265))),"")</f>
        <v/>
      </c>
      <c r="F265" s="10" t="str">
        <f ca="1">IFERROR(INDEX(MAESTRO!F:F,_xludf.AGGREGATE(15,6,ROW(MAESTRO!$B$3:$B$1000)/((MAESTRO!$B$3:$B$1000="OPA")*(UPPER(MAESTRO!$L$3:$L$1000)="CONFIRMADO")),ROWS($A$3:A265))),"")</f>
        <v/>
      </c>
      <c r="G265" s="10" t="str">
        <f ca="1">IFERROR(INDEX(MAESTRO!G:G,_xludf.AGGREGATE(15,6,ROW(MAESTRO!$B$3:$B$1000)/((MAESTRO!$B$3:$B$1000="OPA")*(UPPER(MAESTRO!$L$3:$L$1000)="CONFIRMADO")),ROWS($A$3:A265))),"")</f>
        <v/>
      </c>
      <c r="H265" s="10" t="str">
        <f ca="1">IFERROR(INDEX(MAESTRO!H:H,_xludf.AGGREGATE(15,6,ROW(MAESTRO!$B$3:$B$1000)/((MAESTRO!$B$3:$B$1000="OPA")*(UPPER(MAESTRO!$L$3:$L$1000)="CONFIRMADO")),ROWS($A$3:A265))),"")</f>
        <v/>
      </c>
      <c r="I265" s="10" t="str">
        <f ca="1">IFERROR(INDEX(MAESTRO!I:I,_xludf.AGGREGATE(15,6,ROW(MAESTRO!$B$3:$B$1000)/((MAESTRO!$B$3:$B$1000="OPA")*(UPPER(MAESTRO!$L$3:$L$1000)="CONFIRMADO")),ROWS($A$3:A265))),"")</f>
        <v/>
      </c>
      <c r="J265" s="10" t="str">
        <f ca="1">IFERROR(INDEX(MAESTRO!J:J,_xludf.AGGREGATE(15,6,ROW(MAESTRO!$B$3:$B$1000)/((MAESTRO!$B$3:$B$1000="OPA")*(UPPER(MAESTRO!$L$3:$L$1000)="CONFIRMADO")),ROWS($A$3:A265))),"")</f>
        <v/>
      </c>
      <c r="K265" s="10" t="str">
        <f ca="1">IFERROR(INDEX(MAESTRO!K:K,_xludf.AGGREGATE(15,6,ROW(MAESTRO!$B$3:$B$1000)/((MAESTRO!$B$3:$B$1000="OPA")*(UPPER(MAESTRO!$L$3:$L$1000)="CONFIRMADO")),ROWS($A$3:A265))),"")</f>
        <v/>
      </c>
      <c r="L265" s="10" t="str">
        <f ca="1">IFERROR(INDEX(MAESTRO!L:L,_xludf.AGGREGATE(15,6,ROW(MAESTRO!$B$3:$B$1000)/((MAESTRO!$B$3:$B$1000="OPA")*(UPPER(MAESTRO!$L$3:$L$1000)="CONFIRMADO")),ROWS($A$3:A265))),"")</f>
        <v/>
      </c>
      <c r="M265" s="10" t="str">
        <f ca="1">IFERROR(INDEX(MAESTRO!M:M,_xludf.AGGREGATE(15,6,ROW(MAESTRO!$B$3:$B$1000)/((MAESTRO!$B$3:$B$1000="OPA")*(UPPER(MAESTRO!$L$3:$L$1000)="CONFIRMADO")),ROWS($A$3:A265))),"")</f>
        <v/>
      </c>
      <c r="N265" s="10" t="str">
        <f ca="1">IFERROR(INDEX(MAESTRO!N:N,_xludf.AGGREGATE(15,6,ROW(MAESTRO!$B$3:$B$1000)/((MAESTRO!$B$3:$B$1000="OPA")*(UPPER(MAESTRO!$L$3:$L$1000)="CONFIRMADO")),ROWS($A$3:A265))),"")</f>
        <v/>
      </c>
      <c r="O265" s="10" t="str">
        <f ca="1">IFERROR(INDEX(MAESTRO!O:O,_xludf.AGGREGATE(15,6,ROW(MAESTRO!$B$3:$B$1000)/((MAESTRO!$B$3:$B$1000="OPA")*(UPPER(MAESTRO!$L$3:$L$1000)="CONFIRMADO")),ROWS($A$3:A265))),"")</f>
        <v/>
      </c>
      <c r="P265" s="10" t="str">
        <f ca="1">IFERROR(INDEX(MAESTRO!P:P,_xludf.AGGREGATE(15,6,ROW(MAESTRO!$B$3:$B$1000)/((MAESTRO!$B$3:$B$1000="OPA")*(UPPER(MAESTRO!$L$3:$L$1000)="CONFIRMADO")),ROWS($A$3:A265))),"")</f>
        <v/>
      </c>
      <c r="Q265" s="10" t="str">
        <f ca="1">IFERROR(INDEX(MAESTRO!Q:Q,_xludf.AGGREGATE(15,6,ROW(MAESTRO!$B$3:$B$1000)/((MAESTRO!$B$3:$B$1000="OPA")*(UPPER(MAESTRO!$L$3:$L$1000)="CONFIRMADO")),ROWS($A$3:A265))),"")</f>
        <v/>
      </c>
      <c r="R265" s="10" t="str">
        <f ca="1">IFERROR(INDEX(MAESTRO!R:R,_xludf.AGGREGATE(15,6,ROW(MAESTRO!$B$3:$B$1000)/((MAESTRO!$B$3:$B$1000="OPA")*(UPPER(MAESTRO!$L$3:$L$1000)="CONFIRMADO")),ROWS($A$3:A265))),"")</f>
        <v/>
      </c>
      <c r="S265" s="10" t="str">
        <f ca="1">IFERROR(INDEX(MAESTRO!S:S,_xludf.AGGREGATE(15,6,ROW(MAESTRO!$B$3:$B$1000)/((MAESTRO!$B$3:$B$1000="OPA")*(UPPER(MAESTRO!$L$3:$L$1000)="CONFIRMADO")),ROWS($A$3:A265))),"")</f>
        <v/>
      </c>
      <c r="T265" s="10" t="str">
        <f ca="1">IFERROR(INDEX(MAESTRO!T:T,_xludf.AGGREGATE(15,6,ROW(MAESTRO!$B$3:$B$1000)/((MAESTRO!$B$3:$B$1000="OPA")*(UPPER(MAESTRO!$L$3:$L$1000)="CONFIRMADO")),ROWS($A$3:A265))),"")</f>
        <v/>
      </c>
      <c r="U265" s="10" t="str">
        <f ca="1">IFERROR(INDEX(MAESTRO!U:U,_xludf.AGGREGATE(15,6,ROW(MAESTRO!$B$3:$B$1000)/((MAESTRO!$B$3:$B$1000="OPA")*(UPPER(MAESTRO!$L$3:$L$1000)="CONFIRMADO")),ROWS($A$3:A265))),"")</f>
        <v/>
      </c>
      <c r="V265" s="10" t="str">
        <f ca="1">IFERROR(INDEX(MAESTRO!V:V,_xludf.AGGREGATE(15,6,ROW(MAESTRO!$B$3:$B$1000)/((MAESTRO!$B$3:$B$1000="OPA")*(UPPER(MAESTRO!$L$3:$L$1000)="CONFIRMADO")),ROWS($A$3:A265))),"")</f>
        <v/>
      </c>
      <c r="W265" s="10" t="str">
        <f ca="1">IFERROR(INDEX(MAESTRO!W:W,_xludf.AGGREGATE(15,6,ROW(MAESTRO!$B$3:$B$1000)/((MAESTRO!$B$3:$B$1000="OPA")*(UPPER(MAESTRO!$L$3:$L$1000)="CONFIRMADO")),ROWS($A$3:A265))),"")</f>
        <v/>
      </c>
      <c r="X265" s="10" t="str">
        <f ca="1">IFERROR(INDEX(MAESTRO!X:X,_xludf.AGGREGATE(15,6,ROW(MAESTRO!$B$3:$B$1000)/((MAESTRO!$B$3:$B$1000="OPA")*(UPPER(MAESTRO!$L$3:$L$1000)="CONFIRMADO")),ROWS($A$3:A265))),"")</f>
        <v/>
      </c>
    </row>
    <row r="266" spans="1:24" ht="22.05" customHeight="1">
      <c r="A266" s="27" t="str">
        <f ca="1">IFERROR(INDEX(MAESTRO!A:A,_xludf.AGGREGATE(15,6,ROW(MAESTRO!$B$3:$B$1000)/((MAESTRO!$B$3:$B$1000="OPA")*(UPPER(MAESTRO!$L$3:$L$1000)="CONFIRMADO")),ROWS($A$3:A266))),"")</f>
        <v/>
      </c>
      <c r="B266" s="27" t="str">
        <f ca="1">IFERROR(INDEX(MAESTRO!B:B,_xludf.AGGREGATE(15,6,ROW(MAESTRO!$B$3:$B$1000)/((MAESTRO!$B$3:$B$1000="OPA")*(UPPER(MAESTRO!$L$3:$L$1000)="CONFIRMADO")),ROWS($A$3:A266))),"")</f>
        <v/>
      </c>
      <c r="C266" s="27" t="str">
        <f ca="1">IFERROR(INDEX(MAESTRO!C:C,_xludf.AGGREGATE(15,6,ROW(MAESTRO!$B$3:$B$1000)/((MAESTRO!$B$3:$B$1000="OPA")*(UPPER(MAESTRO!$L$3:$L$1000)="CONFIRMADO")),ROWS($A$3:A266))),"")</f>
        <v/>
      </c>
      <c r="D266" s="27" t="str">
        <f ca="1">IFERROR(INDEX(MAESTRO!D:D,_xludf.AGGREGATE(15,6,ROW(MAESTRO!$B$3:$B$1000)/((MAESTRO!$B$3:$B$1000="OPA")*(UPPER(MAESTRO!$L$3:$L$1000)="CONFIRMADO")),ROWS($A$3:A266))),"")</f>
        <v/>
      </c>
      <c r="E266" s="27" t="str">
        <f ca="1">IFERROR(INDEX(MAESTRO!E:E,_xludf.AGGREGATE(15,6,ROW(MAESTRO!$B$3:$B$1000)/((MAESTRO!$B$3:$B$1000="OPA")*(UPPER(MAESTRO!$L$3:$L$1000)="CONFIRMADO")),ROWS($A$3:A266))),"")</f>
        <v/>
      </c>
      <c r="F266" s="27" t="str">
        <f ca="1">IFERROR(INDEX(MAESTRO!F:F,_xludf.AGGREGATE(15,6,ROW(MAESTRO!$B$3:$B$1000)/((MAESTRO!$B$3:$B$1000="OPA")*(UPPER(MAESTRO!$L$3:$L$1000)="CONFIRMADO")),ROWS($A$3:A266))),"")</f>
        <v/>
      </c>
      <c r="G266" s="27" t="str">
        <f ca="1">IFERROR(INDEX(MAESTRO!G:G,_xludf.AGGREGATE(15,6,ROW(MAESTRO!$B$3:$B$1000)/((MAESTRO!$B$3:$B$1000="OPA")*(UPPER(MAESTRO!$L$3:$L$1000)="CONFIRMADO")),ROWS($A$3:A266))),"")</f>
        <v/>
      </c>
      <c r="H266" s="27" t="str">
        <f ca="1">IFERROR(INDEX(MAESTRO!H:H,_xludf.AGGREGATE(15,6,ROW(MAESTRO!$B$3:$B$1000)/((MAESTRO!$B$3:$B$1000="OPA")*(UPPER(MAESTRO!$L$3:$L$1000)="CONFIRMADO")),ROWS($A$3:A266))),"")</f>
        <v/>
      </c>
      <c r="I266" s="27" t="str">
        <f ca="1">IFERROR(INDEX(MAESTRO!I:I,_xludf.AGGREGATE(15,6,ROW(MAESTRO!$B$3:$B$1000)/((MAESTRO!$B$3:$B$1000="OPA")*(UPPER(MAESTRO!$L$3:$L$1000)="CONFIRMADO")),ROWS($A$3:A266))),"")</f>
        <v/>
      </c>
      <c r="J266" s="27" t="str">
        <f ca="1">IFERROR(INDEX(MAESTRO!J:J,_xludf.AGGREGATE(15,6,ROW(MAESTRO!$B$3:$B$1000)/((MAESTRO!$B$3:$B$1000="OPA")*(UPPER(MAESTRO!$L$3:$L$1000)="CONFIRMADO")),ROWS($A$3:A266))),"")</f>
        <v/>
      </c>
      <c r="K266" s="27" t="str">
        <f ca="1">IFERROR(INDEX(MAESTRO!K:K,_xludf.AGGREGATE(15,6,ROW(MAESTRO!$B$3:$B$1000)/((MAESTRO!$B$3:$B$1000="OPA")*(UPPER(MAESTRO!$L$3:$L$1000)="CONFIRMADO")),ROWS($A$3:A266))),"")</f>
        <v/>
      </c>
      <c r="L266" s="27" t="str">
        <f ca="1">IFERROR(INDEX(MAESTRO!L:L,_xludf.AGGREGATE(15,6,ROW(MAESTRO!$B$3:$B$1000)/((MAESTRO!$B$3:$B$1000="OPA")*(UPPER(MAESTRO!$L$3:$L$1000)="CONFIRMADO")),ROWS($A$3:A266))),"")</f>
        <v/>
      </c>
      <c r="M266" s="27" t="str">
        <f ca="1">IFERROR(INDEX(MAESTRO!M:M,_xludf.AGGREGATE(15,6,ROW(MAESTRO!$B$3:$B$1000)/((MAESTRO!$B$3:$B$1000="OPA")*(UPPER(MAESTRO!$L$3:$L$1000)="CONFIRMADO")),ROWS($A$3:A266))),"")</f>
        <v/>
      </c>
      <c r="N266" s="27" t="str">
        <f ca="1">IFERROR(INDEX(MAESTRO!N:N,_xludf.AGGREGATE(15,6,ROW(MAESTRO!$B$3:$B$1000)/((MAESTRO!$B$3:$B$1000="OPA")*(UPPER(MAESTRO!$L$3:$L$1000)="CONFIRMADO")),ROWS($A$3:A266))),"")</f>
        <v/>
      </c>
      <c r="O266" s="27" t="str">
        <f ca="1">IFERROR(INDEX(MAESTRO!O:O,_xludf.AGGREGATE(15,6,ROW(MAESTRO!$B$3:$B$1000)/((MAESTRO!$B$3:$B$1000="OPA")*(UPPER(MAESTRO!$L$3:$L$1000)="CONFIRMADO")),ROWS($A$3:A266))),"")</f>
        <v/>
      </c>
      <c r="P266" s="27" t="str">
        <f ca="1">IFERROR(INDEX(MAESTRO!P:P,_xludf.AGGREGATE(15,6,ROW(MAESTRO!$B$3:$B$1000)/((MAESTRO!$B$3:$B$1000="OPA")*(UPPER(MAESTRO!$L$3:$L$1000)="CONFIRMADO")),ROWS($A$3:A266))),"")</f>
        <v/>
      </c>
      <c r="Q266" s="27" t="str">
        <f ca="1">IFERROR(INDEX(MAESTRO!Q:Q,_xludf.AGGREGATE(15,6,ROW(MAESTRO!$B$3:$B$1000)/((MAESTRO!$B$3:$B$1000="OPA")*(UPPER(MAESTRO!$L$3:$L$1000)="CONFIRMADO")),ROWS($A$3:A266))),"")</f>
        <v/>
      </c>
      <c r="R266" s="27" t="str">
        <f ca="1">IFERROR(INDEX(MAESTRO!R:R,_xludf.AGGREGATE(15,6,ROW(MAESTRO!$B$3:$B$1000)/((MAESTRO!$B$3:$B$1000="OPA")*(UPPER(MAESTRO!$L$3:$L$1000)="CONFIRMADO")),ROWS($A$3:A266))),"")</f>
        <v/>
      </c>
      <c r="S266" s="27" t="str">
        <f ca="1">IFERROR(INDEX(MAESTRO!S:S,_xludf.AGGREGATE(15,6,ROW(MAESTRO!$B$3:$B$1000)/((MAESTRO!$B$3:$B$1000="OPA")*(UPPER(MAESTRO!$L$3:$L$1000)="CONFIRMADO")),ROWS($A$3:A266))),"")</f>
        <v/>
      </c>
      <c r="T266" s="27" t="str">
        <f ca="1">IFERROR(INDEX(MAESTRO!T:T,_xludf.AGGREGATE(15,6,ROW(MAESTRO!$B$3:$B$1000)/((MAESTRO!$B$3:$B$1000="OPA")*(UPPER(MAESTRO!$L$3:$L$1000)="CONFIRMADO")),ROWS($A$3:A266))),"")</f>
        <v/>
      </c>
      <c r="U266" s="27" t="str">
        <f ca="1">IFERROR(INDEX(MAESTRO!U:U,_xludf.AGGREGATE(15,6,ROW(MAESTRO!$B$3:$B$1000)/((MAESTRO!$B$3:$B$1000="OPA")*(UPPER(MAESTRO!$L$3:$L$1000)="CONFIRMADO")),ROWS($A$3:A266))),"")</f>
        <v/>
      </c>
      <c r="V266" s="27" t="str">
        <f ca="1">IFERROR(INDEX(MAESTRO!V:V,_xludf.AGGREGATE(15,6,ROW(MAESTRO!$B$3:$B$1000)/((MAESTRO!$B$3:$B$1000="OPA")*(UPPER(MAESTRO!$L$3:$L$1000)="CONFIRMADO")),ROWS($A$3:A266))),"")</f>
        <v/>
      </c>
      <c r="W266" s="27" t="str">
        <f ca="1">IFERROR(INDEX(MAESTRO!W:W,_xludf.AGGREGATE(15,6,ROW(MAESTRO!$B$3:$B$1000)/((MAESTRO!$B$3:$B$1000="OPA")*(UPPER(MAESTRO!$L$3:$L$1000)="CONFIRMADO")),ROWS($A$3:A266))),"")</f>
        <v/>
      </c>
      <c r="X266" s="27" t="str">
        <f ca="1">IFERROR(INDEX(MAESTRO!X:X,_xludf.AGGREGATE(15,6,ROW(MAESTRO!$B$3:$B$1000)/((MAESTRO!$B$3:$B$1000="OPA")*(UPPER(MAESTRO!$L$3:$L$1000)="CONFIRMADO")),ROWS($A$3:A266))),"")</f>
        <v/>
      </c>
    </row>
    <row r="267" spans="1:24" ht="22.05" customHeight="1">
      <c r="A267" s="10" t="str">
        <f ca="1">IFERROR(INDEX(MAESTRO!A:A,_xludf.AGGREGATE(15,6,ROW(MAESTRO!$B$3:$B$1000)/((MAESTRO!$B$3:$B$1000="OPA")*(UPPER(MAESTRO!$L$3:$L$1000)="CONFIRMADO")),ROWS($A$3:A267))),"")</f>
        <v/>
      </c>
      <c r="B267" s="10" t="str">
        <f ca="1">IFERROR(INDEX(MAESTRO!B:B,_xludf.AGGREGATE(15,6,ROW(MAESTRO!$B$3:$B$1000)/((MAESTRO!$B$3:$B$1000="OPA")*(UPPER(MAESTRO!$L$3:$L$1000)="CONFIRMADO")),ROWS($A$3:A267))),"")</f>
        <v/>
      </c>
      <c r="C267" s="10" t="str">
        <f ca="1">IFERROR(INDEX(MAESTRO!C:C,_xludf.AGGREGATE(15,6,ROW(MAESTRO!$B$3:$B$1000)/((MAESTRO!$B$3:$B$1000="OPA")*(UPPER(MAESTRO!$L$3:$L$1000)="CONFIRMADO")),ROWS($A$3:A267))),"")</f>
        <v/>
      </c>
      <c r="D267" s="10" t="str">
        <f ca="1">IFERROR(INDEX(MAESTRO!D:D,_xludf.AGGREGATE(15,6,ROW(MAESTRO!$B$3:$B$1000)/((MAESTRO!$B$3:$B$1000="OPA")*(UPPER(MAESTRO!$L$3:$L$1000)="CONFIRMADO")),ROWS($A$3:A267))),"")</f>
        <v/>
      </c>
      <c r="E267" s="10" t="str">
        <f ca="1">IFERROR(INDEX(MAESTRO!E:E,_xludf.AGGREGATE(15,6,ROW(MAESTRO!$B$3:$B$1000)/((MAESTRO!$B$3:$B$1000="OPA")*(UPPER(MAESTRO!$L$3:$L$1000)="CONFIRMADO")),ROWS($A$3:A267))),"")</f>
        <v/>
      </c>
      <c r="F267" s="10" t="str">
        <f ca="1">IFERROR(INDEX(MAESTRO!F:F,_xludf.AGGREGATE(15,6,ROW(MAESTRO!$B$3:$B$1000)/((MAESTRO!$B$3:$B$1000="OPA")*(UPPER(MAESTRO!$L$3:$L$1000)="CONFIRMADO")),ROWS($A$3:A267))),"")</f>
        <v/>
      </c>
      <c r="G267" s="10" t="str">
        <f ca="1">IFERROR(INDEX(MAESTRO!G:G,_xludf.AGGREGATE(15,6,ROW(MAESTRO!$B$3:$B$1000)/((MAESTRO!$B$3:$B$1000="OPA")*(UPPER(MAESTRO!$L$3:$L$1000)="CONFIRMADO")),ROWS($A$3:A267))),"")</f>
        <v/>
      </c>
      <c r="H267" s="10" t="str">
        <f ca="1">IFERROR(INDEX(MAESTRO!H:H,_xludf.AGGREGATE(15,6,ROW(MAESTRO!$B$3:$B$1000)/((MAESTRO!$B$3:$B$1000="OPA")*(UPPER(MAESTRO!$L$3:$L$1000)="CONFIRMADO")),ROWS($A$3:A267))),"")</f>
        <v/>
      </c>
      <c r="I267" s="10" t="str">
        <f ca="1">IFERROR(INDEX(MAESTRO!I:I,_xludf.AGGREGATE(15,6,ROW(MAESTRO!$B$3:$B$1000)/((MAESTRO!$B$3:$B$1000="OPA")*(UPPER(MAESTRO!$L$3:$L$1000)="CONFIRMADO")),ROWS($A$3:A267))),"")</f>
        <v/>
      </c>
      <c r="J267" s="10" t="str">
        <f ca="1">IFERROR(INDEX(MAESTRO!J:J,_xludf.AGGREGATE(15,6,ROW(MAESTRO!$B$3:$B$1000)/((MAESTRO!$B$3:$B$1000="OPA")*(UPPER(MAESTRO!$L$3:$L$1000)="CONFIRMADO")),ROWS($A$3:A267))),"")</f>
        <v/>
      </c>
      <c r="K267" s="10" t="str">
        <f ca="1">IFERROR(INDEX(MAESTRO!K:K,_xludf.AGGREGATE(15,6,ROW(MAESTRO!$B$3:$B$1000)/((MAESTRO!$B$3:$B$1000="OPA")*(UPPER(MAESTRO!$L$3:$L$1000)="CONFIRMADO")),ROWS($A$3:A267))),"")</f>
        <v/>
      </c>
      <c r="L267" s="10" t="str">
        <f ca="1">IFERROR(INDEX(MAESTRO!L:L,_xludf.AGGREGATE(15,6,ROW(MAESTRO!$B$3:$B$1000)/((MAESTRO!$B$3:$B$1000="OPA")*(UPPER(MAESTRO!$L$3:$L$1000)="CONFIRMADO")),ROWS($A$3:A267))),"")</f>
        <v/>
      </c>
      <c r="M267" s="10" t="str">
        <f ca="1">IFERROR(INDEX(MAESTRO!M:M,_xludf.AGGREGATE(15,6,ROW(MAESTRO!$B$3:$B$1000)/((MAESTRO!$B$3:$B$1000="OPA")*(UPPER(MAESTRO!$L$3:$L$1000)="CONFIRMADO")),ROWS($A$3:A267))),"")</f>
        <v/>
      </c>
      <c r="N267" s="10" t="str">
        <f ca="1">IFERROR(INDEX(MAESTRO!N:N,_xludf.AGGREGATE(15,6,ROW(MAESTRO!$B$3:$B$1000)/((MAESTRO!$B$3:$B$1000="OPA")*(UPPER(MAESTRO!$L$3:$L$1000)="CONFIRMADO")),ROWS($A$3:A267))),"")</f>
        <v/>
      </c>
      <c r="O267" s="10" t="str">
        <f ca="1">IFERROR(INDEX(MAESTRO!O:O,_xludf.AGGREGATE(15,6,ROW(MAESTRO!$B$3:$B$1000)/((MAESTRO!$B$3:$B$1000="OPA")*(UPPER(MAESTRO!$L$3:$L$1000)="CONFIRMADO")),ROWS($A$3:A267))),"")</f>
        <v/>
      </c>
      <c r="P267" s="10" t="str">
        <f ca="1">IFERROR(INDEX(MAESTRO!P:P,_xludf.AGGREGATE(15,6,ROW(MAESTRO!$B$3:$B$1000)/((MAESTRO!$B$3:$B$1000="OPA")*(UPPER(MAESTRO!$L$3:$L$1000)="CONFIRMADO")),ROWS($A$3:A267))),"")</f>
        <v/>
      </c>
      <c r="Q267" s="10" t="str">
        <f ca="1">IFERROR(INDEX(MAESTRO!Q:Q,_xludf.AGGREGATE(15,6,ROW(MAESTRO!$B$3:$B$1000)/((MAESTRO!$B$3:$B$1000="OPA")*(UPPER(MAESTRO!$L$3:$L$1000)="CONFIRMADO")),ROWS($A$3:A267))),"")</f>
        <v/>
      </c>
      <c r="R267" s="10" t="str">
        <f ca="1">IFERROR(INDEX(MAESTRO!R:R,_xludf.AGGREGATE(15,6,ROW(MAESTRO!$B$3:$B$1000)/((MAESTRO!$B$3:$B$1000="OPA")*(UPPER(MAESTRO!$L$3:$L$1000)="CONFIRMADO")),ROWS($A$3:A267))),"")</f>
        <v/>
      </c>
      <c r="S267" s="10" t="str">
        <f ca="1">IFERROR(INDEX(MAESTRO!S:S,_xludf.AGGREGATE(15,6,ROW(MAESTRO!$B$3:$B$1000)/((MAESTRO!$B$3:$B$1000="OPA")*(UPPER(MAESTRO!$L$3:$L$1000)="CONFIRMADO")),ROWS($A$3:A267))),"")</f>
        <v/>
      </c>
      <c r="T267" s="10" t="str">
        <f ca="1">IFERROR(INDEX(MAESTRO!T:T,_xludf.AGGREGATE(15,6,ROW(MAESTRO!$B$3:$B$1000)/((MAESTRO!$B$3:$B$1000="OPA")*(UPPER(MAESTRO!$L$3:$L$1000)="CONFIRMADO")),ROWS($A$3:A267))),"")</f>
        <v/>
      </c>
      <c r="U267" s="10" t="str">
        <f ca="1">IFERROR(INDEX(MAESTRO!U:U,_xludf.AGGREGATE(15,6,ROW(MAESTRO!$B$3:$B$1000)/((MAESTRO!$B$3:$B$1000="OPA")*(UPPER(MAESTRO!$L$3:$L$1000)="CONFIRMADO")),ROWS($A$3:A267))),"")</f>
        <v/>
      </c>
      <c r="V267" s="10" t="str">
        <f ca="1">IFERROR(INDEX(MAESTRO!V:V,_xludf.AGGREGATE(15,6,ROW(MAESTRO!$B$3:$B$1000)/((MAESTRO!$B$3:$B$1000="OPA")*(UPPER(MAESTRO!$L$3:$L$1000)="CONFIRMADO")),ROWS($A$3:A267))),"")</f>
        <v/>
      </c>
      <c r="W267" s="10" t="str">
        <f ca="1">IFERROR(INDEX(MAESTRO!W:W,_xludf.AGGREGATE(15,6,ROW(MAESTRO!$B$3:$B$1000)/((MAESTRO!$B$3:$B$1000="OPA")*(UPPER(MAESTRO!$L$3:$L$1000)="CONFIRMADO")),ROWS($A$3:A267))),"")</f>
        <v/>
      </c>
      <c r="X267" s="10" t="str">
        <f ca="1">IFERROR(INDEX(MAESTRO!X:X,_xludf.AGGREGATE(15,6,ROW(MAESTRO!$B$3:$B$1000)/((MAESTRO!$B$3:$B$1000="OPA")*(UPPER(MAESTRO!$L$3:$L$1000)="CONFIRMADO")),ROWS($A$3:A267))),"")</f>
        <v/>
      </c>
    </row>
    <row r="268" spans="1:24" ht="22.05" customHeight="1">
      <c r="A268" s="27" t="str">
        <f ca="1">IFERROR(INDEX(MAESTRO!A:A,_xludf.AGGREGATE(15,6,ROW(MAESTRO!$B$3:$B$1000)/((MAESTRO!$B$3:$B$1000="OPA")*(UPPER(MAESTRO!$L$3:$L$1000)="CONFIRMADO")),ROWS($A$3:A268))),"")</f>
        <v/>
      </c>
      <c r="B268" s="27" t="str">
        <f ca="1">IFERROR(INDEX(MAESTRO!B:B,_xludf.AGGREGATE(15,6,ROW(MAESTRO!$B$3:$B$1000)/((MAESTRO!$B$3:$B$1000="OPA")*(UPPER(MAESTRO!$L$3:$L$1000)="CONFIRMADO")),ROWS($A$3:A268))),"")</f>
        <v/>
      </c>
      <c r="C268" s="27" t="str">
        <f ca="1">IFERROR(INDEX(MAESTRO!C:C,_xludf.AGGREGATE(15,6,ROW(MAESTRO!$B$3:$B$1000)/((MAESTRO!$B$3:$B$1000="OPA")*(UPPER(MAESTRO!$L$3:$L$1000)="CONFIRMADO")),ROWS($A$3:A268))),"")</f>
        <v/>
      </c>
      <c r="D268" s="27" t="str">
        <f ca="1">IFERROR(INDEX(MAESTRO!D:D,_xludf.AGGREGATE(15,6,ROW(MAESTRO!$B$3:$B$1000)/((MAESTRO!$B$3:$B$1000="OPA")*(UPPER(MAESTRO!$L$3:$L$1000)="CONFIRMADO")),ROWS($A$3:A268))),"")</f>
        <v/>
      </c>
      <c r="E268" s="27" t="str">
        <f ca="1">IFERROR(INDEX(MAESTRO!E:E,_xludf.AGGREGATE(15,6,ROW(MAESTRO!$B$3:$B$1000)/((MAESTRO!$B$3:$B$1000="OPA")*(UPPER(MAESTRO!$L$3:$L$1000)="CONFIRMADO")),ROWS($A$3:A268))),"")</f>
        <v/>
      </c>
      <c r="F268" s="27" t="str">
        <f ca="1">IFERROR(INDEX(MAESTRO!F:F,_xludf.AGGREGATE(15,6,ROW(MAESTRO!$B$3:$B$1000)/((MAESTRO!$B$3:$B$1000="OPA")*(UPPER(MAESTRO!$L$3:$L$1000)="CONFIRMADO")),ROWS($A$3:A268))),"")</f>
        <v/>
      </c>
      <c r="G268" s="27" t="str">
        <f ca="1">IFERROR(INDEX(MAESTRO!G:G,_xludf.AGGREGATE(15,6,ROW(MAESTRO!$B$3:$B$1000)/((MAESTRO!$B$3:$B$1000="OPA")*(UPPER(MAESTRO!$L$3:$L$1000)="CONFIRMADO")),ROWS($A$3:A268))),"")</f>
        <v/>
      </c>
      <c r="H268" s="27" t="str">
        <f ca="1">IFERROR(INDEX(MAESTRO!H:H,_xludf.AGGREGATE(15,6,ROW(MAESTRO!$B$3:$B$1000)/((MAESTRO!$B$3:$B$1000="OPA")*(UPPER(MAESTRO!$L$3:$L$1000)="CONFIRMADO")),ROWS($A$3:A268))),"")</f>
        <v/>
      </c>
      <c r="I268" s="27" t="str">
        <f ca="1">IFERROR(INDEX(MAESTRO!I:I,_xludf.AGGREGATE(15,6,ROW(MAESTRO!$B$3:$B$1000)/((MAESTRO!$B$3:$B$1000="OPA")*(UPPER(MAESTRO!$L$3:$L$1000)="CONFIRMADO")),ROWS($A$3:A268))),"")</f>
        <v/>
      </c>
      <c r="J268" s="27" t="str">
        <f ca="1">IFERROR(INDEX(MAESTRO!J:J,_xludf.AGGREGATE(15,6,ROW(MAESTRO!$B$3:$B$1000)/((MAESTRO!$B$3:$B$1000="OPA")*(UPPER(MAESTRO!$L$3:$L$1000)="CONFIRMADO")),ROWS($A$3:A268))),"")</f>
        <v/>
      </c>
      <c r="K268" s="27" t="str">
        <f ca="1">IFERROR(INDEX(MAESTRO!K:K,_xludf.AGGREGATE(15,6,ROW(MAESTRO!$B$3:$B$1000)/((MAESTRO!$B$3:$B$1000="OPA")*(UPPER(MAESTRO!$L$3:$L$1000)="CONFIRMADO")),ROWS($A$3:A268))),"")</f>
        <v/>
      </c>
      <c r="L268" s="27" t="str">
        <f ca="1">IFERROR(INDEX(MAESTRO!L:L,_xludf.AGGREGATE(15,6,ROW(MAESTRO!$B$3:$B$1000)/((MAESTRO!$B$3:$B$1000="OPA")*(UPPER(MAESTRO!$L$3:$L$1000)="CONFIRMADO")),ROWS($A$3:A268))),"")</f>
        <v/>
      </c>
      <c r="M268" s="27" t="str">
        <f ca="1">IFERROR(INDEX(MAESTRO!M:M,_xludf.AGGREGATE(15,6,ROW(MAESTRO!$B$3:$B$1000)/((MAESTRO!$B$3:$B$1000="OPA")*(UPPER(MAESTRO!$L$3:$L$1000)="CONFIRMADO")),ROWS($A$3:A268))),"")</f>
        <v/>
      </c>
      <c r="N268" s="27" t="str">
        <f ca="1">IFERROR(INDEX(MAESTRO!N:N,_xludf.AGGREGATE(15,6,ROW(MAESTRO!$B$3:$B$1000)/((MAESTRO!$B$3:$B$1000="OPA")*(UPPER(MAESTRO!$L$3:$L$1000)="CONFIRMADO")),ROWS($A$3:A268))),"")</f>
        <v/>
      </c>
      <c r="O268" s="27" t="str">
        <f ca="1">IFERROR(INDEX(MAESTRO!O:O,_xludf.AGGREGATE(15,6,ROW(MAESTRO!$B$3:$B$1000)/((MAESTRO!$B$3:$B$1000="OPA")*(UPPER(MAESTRO!$L$3:$L$1000)="CONFIRMADO")),ROWS($A$3:A268))),"")</f>
        <v/>
      </c>
      <c r="P268" s="27" t="str">
        <f ca="1">IFERROR(INDEX(MAESTRO!P:P,_xludf.AGGREGATE(15,6,ROW(MAESTRO!$B$3:$B$1000)/((MAESTRO!$B$3:$B$1000="OPA")*(UPPER(MAESTRO!$L$3:$L$1000)="CONFIRMADO")),ROWS($A$3:A268))),"")</f>
        <v/>
      </c>
      <c r="Q268" s="27" t="str">
        <f ca="1">IFERROR(INDEX(MAESTRO!Q:Q,_xludf.AGGREGATE(15,6,ROW(MAESTRO!$B$3:$B$1000)/((MAESTRO!$B$3:$B$1000="OPA")*(UPPER(MAESTRO!$L$3:$L$1000)="CONFIRMADO")),ROWS($A$3:A268))),"")</f>
        <v/>
      </c>
      <c r="R268" s="27" t="str">
        <f ca="1">IFERROR(INDEX(MAESTRO!R:R,_xludf.AGGREGATE(15,6,ROW(MAESTRO!$B$3:$B$1000)/((MAESTRO!$B$3:$B$1000="OPA")*(UPPER(MAESTRO!$L$3:$L$1000)="CONFIRMADO")),ROWS($A$3:A268))),"")</f>
        <v/>
      </c>
      <c r="S268" s="27" t="str">
        <f ca="1">IFERROR(INDEX(MAESTRO!S:S,_xludf.AGGREGATE(15,6,ROW(MAESTRO!$B$3:$B$1000)/((MAESTRO!$B$3:$B$1000="OPA")*(UPPER(MAESTRO!$L$3:$L$1000)="CONFIRMADO")),ROWS($A$3:A268))),"")</f>
        <v/>
      </c>
      <c r="T268" s="27" t="str">
        <f ca="1">IFERROR(INDEX(MAESTRO!T:T,_xludf.AGGREGATE(15,6,ROW(MAESTRO!$B$3:$B$1000)/((MAESTRO!$B$3:$B$1000="OPA")*(UPPER(MAESTRO!$L$3:$L$1000)="CONFIRMADO")),ROWS($A$3:A268))),"")</f>
        <v/>
      </c>
      <c r="U268" s="27" t="str">
        <f ca="1">IFERROR(INDEX(MAESTRO!U:U,_xludf.AGGREGATE(15,6,ROW(MAESTRO!$B$3:$B$1000)/((MAESTRO!$B$3:$B$1000="OPA")*(UPPER(MAESTRO!$L$3:$L$1000)="CONFIRMADO")),ROWS($A$3:A268))),"")</f>
        <v/>
      </c>
      <c r="V268" s="27" t="str">
        <f ca="1">IFERROR(INDEX(MAESTRO!V:V,_xludf.AGGREGATE(15,6,ROW(MAESTRO!$B$3:$B$1000)/((MAESTRO!$B$3:$B$1000="OPA")*(UPPER(MAESTRO!$L$3:$L$1000)="CONFIRMADO")),ROWS($A$3:A268))),"")</f>
        <v/>
      </c>
      <c r="W268" s="27" t="str">
        <f ca="1">IFERROR(INDEX(MAESTRO!W:W,_xludf.AGGREGATE(15,6,ROW(MAESTRO!$B$3:$B$1000)/((MAESTRO!$B$3:$B$1000="OPA")*(UPPER(MAESTRO!$L$3:$L$1000)="CONFIRMADO")),ROWS($A$3:A268))),"")</f>
        <v/>
      </c>
      <c r="X268" s="27" t="str">
        <f ca="1">IFERROR(INDEX(MAESTRO!X:X,_xludf.AGGREGATE(15,6,ROW(MAESTRO!$B$3:$B$1000)/((MAESTRO!$B$3:$B$1000="OPA")*(UPPER(MAESTRO!$L$3:$L$1000)="CONFIRMADO")),ROWS($A$3:A268))),"")</f>
        <v/>
      </c>
    </row>
    <row r="269" spans="1:24" ht="22.05" customHeight="1">
      <c r="A269" s="10" t="str">
        <f ca="1">IFERROR(INDEX(MAESTRO!A:A,_xludf.AGGREGATE(15,6,ROW(MAESTRO!$B$3:$B$1000)/((MAESTRO!$B$3:$B$1000="OPA")*(UPPER(MAESTRO!$L$3:$L$1000)="CONFIRMADO")),ROWS($A$3:A269))),"")</f>
        <v/>
      </c>
      <c r="B269" s="10" t="str">
        <f ca="1">IFERROR(INDEX(MAESTRO!B:B,_xludf.AGGREGATE(15,6,ROW(MAESTRO!$B$3:$B$1000)/((MAESTRO!$B$3:$B$1000="OPA")*(UPPER(MAESTRO!$L$3:$L$1000)="CONFIRMADO")),ROWS($A$3:A269))),"")</f>
        <v/>
      </c>
      <c r="C269" s="10" t="str">
        <f ca="1">IFERROR(INDEX(MAESTRO!C:C,_xludf.AGGREGATE(15,6,ROW(MAESTRO!$B$3:$B$1000)/((MAESTRO!$B$3:$B$1000="OPA")*(UPPER(MAESTRO!$L$3:$L$1000)="CONFIRMADO")),ROWS($A$3:A269))),"")</f>
        <v/>
      </c>
      <c r="D269" s="10" t="str">
        <f ca="1">IFERROR(INDEX(MAESTRO!D:D,_xludf.AGGREGATE(15,6,ROW(MAESTRO!$B$3:$B$1000)/((MAESTRO!$B$3:$B$1000="OPA")*(UPPER(MAESTRO!$L$3:$L$1000)="CONFIRMADO")),ROWS($A$3:A269))),"")</f>
        <v/>
      </c>
      <c r="E269" s="10" t="str">
        <f ca="1">IFERROR(INDEX(MAESTRO!E:E,_xludf.AGGREGATE(15,6,ROW(MAESTRO!$B$3:$B$1000)/((MAESTRO!$B$3:$B$1000="OPA")*(UPPER(MAESTRO!$L$3:$L$1000)="CONFIRMADO")),ROWS($A$3:A269))),"")</f>
        <v/>
      </c>
      <c r="F269" s="10" t="str">
        <f ca="1">IFERROR(INDEX(MAESTRO!F:F,_xludf.AGGREGATE(15,6,ROW(MAESTRO!$B$3:$B$1000)/((MAESTRO!$B$3:$B$1000="OPA")*(UPPER(MAESTRO!$L$3:$L$1000)="CONFIRMADO")),ROWS($A$3:A269))),"")</f>
        <v/>
      </c>
      <c r="G269" s="10" t="str">
        <f ca="1">IFERROR(INDEX(MAESTRO!G:G,_xludf.AGGREGATE(15,6,ROW(MAESTRO!$B$3:$B$1000)/((MAESTRO!$B$3:$B$1000="OPA")*(UPPER(MAESTRO!$L$3:$L$1000)="CONFIRMADO")),ROWS($A$3:A269))),"")</f>
        <v/>
      </c>
      <c r="H269" s="10" t="str">
        <f ca="1">IFERROR(INDEX(MAESTRO!H:H,_xludf.AGGREGATE(15,6,ROW(MAESTRO!$B$3:$B$1000)/((MAESTRO!$B$3:$B$1000="OPA")*(UPPER(MAESTRO!$L$3:$L$1000)="CONFIRMADO")),ROWS($A$3:A269))),"")</f>
        <v/>
      </c>
      <c r="I269" s="10" t="str">
        <f ca="1">IFERROR(INDEX(MAESTRO!I:I,_xludf.AGGREGATE(15,6,ROW(MAESTRO!$B$3:$B$1000)/((MAESTRO!$B$3:$B$1000="OPA")*(UPPER(MAESTRO!$L$3:$L$1000)="CONFIRMADO")),ROWS($A$3:A269))),"")</f>
        <v/>
      </c>
      <c r="J269" s="10" t="str">
        <f ca="1">IFERROR(INDEX(MAESTRO!J:J,_xludf.AGGREGATE(15,6,ROW(MAESTRO!$B$3:$B$1000)/((MAESTRO!$B$3:$B$1000="OPA")*(UPPER(MAESTRO!$L$3:$L$1000)="CONFIRMADO")),ROWS($A$3:A269))),"")</f>
        <v/>
      </c>
      <c r="K269" s="10" t="str">
        <f ca="1">IFERROR(INDEX(MAESTRO!K:K,_xludf.AGGREGATE(15,6,ROW(MAESTRO!$B$3:$B$1000)/((MAESTRO!$B$3:$B$1000="OPA")*(UPPER(MAESTRO!$L$3:$L$1000)="CONFIRMADO")),ROWS($A$3:A269))),"")</f>
        <v/>
      </c>
      <c r="L269" s="10" t="str">
        <f ca="1">IFERROR(INDEX(MAESTRO!L:L,_xludf.AGGREGATE(15,6,ROW(MAESTRO!$B$3:$B$1000)/((MAESTRO!$B$3:$B$1000="OPA")*(UPPER(MAESTRO!$L$3:$L$1000)="CONFIRMADO")),ROWS($A$3:A269))),"")</f>
        <v/>
      </c>
      <c r="M269" s="10" t="str">
        <f ca="1">IFERROR(INDEX(MAESTRO!M:M,_xludf.AGGREGATE(15,6,ROW(MAESTRO!$B$3:$B$1000)/((MAESTRO!$B$3:$B$1000="OPA")*(UPPER(MAESTRO!$L$3:$L$1000)="CONFIRMADO")),ROWS($A$3:A269))),"")</f>
        <v/>
      </c>
      <c r="N269" s="10" t="str">
        <f ca="1">IFERROR(INDEX(MAESTRO!N:N,_xludf.AGGREGATE(15,6,ROW(MAESTRO!$B$3:$B$1000)/((MAESTRO!$B$3:$B$1000="OPA")*(UPPER(MAESTRO!$L$3:$L$1000)="CONFIRMADO")),ROWS($A$3:A269))),"")</f>
        <v/>
      </c>
      <c r="O269" s="10" t="str">
        <f ca="1">IFERROR(INDEX(MAESTRO!O:O,_xludf.AGGREGATE(15,6,ROW(MAESTRO!$B$3:$B$1000)/((MAESTRO!$B$3:$B$1000="OPA")*(UPPER(MAESTRO!$L$3:$L$1000)="CONFIRMADO")),ROWS($A$3:A269))),"")</f>
        <v/>
      </c>
      <c r="P269" s="10" t="str">
        <f ca="1">IFERROR(INDEX(MAESTRO!P:P,_xludf.AGGREGATE(15,6,ROW(MAESTRO!$B$3:$B$1000)/((MAESTRO!$B$3:$B$1000="OPA")*(UPPER(MAESTRO!$L$3:$L$1000)="CONFIRMADO")),ROWS($A$3:A269))),"")</f>
        <v/>
      </c>
      <c r="Q269" s="10" t="str">
        <f ca="1">IFERROR(INDEX(MAESTRO!Q:Q,_xludf.AGGREGATE(15,6,ROW(MAESTRO!$B$3:$B$1000)/((MAESTRO!$B$3:$B$1000="OPA")*(UPPER(MAESTRO!$L$3:$L$1000)="CONFIRMADO")),ROWS($A$3:A269))),"")</f>
        <v/>
      </c>
      <c r="R269" s="10" t="str">
        <f ca="1">IFERROR(INDEX(MAESTRO!R:R,_xludf.AGGREGATE(15,6,ROW(MAESTRO!$B$3:$B$1000)/((MAESTRO!$B$3:$B$1000="OPA")*(UPPER(MAESTRO!$L$3:$L$1000)="CONFIRMADO")),ROWS($A$3:A269))),"")</f>
        <v/>
      </c>
      <c r="S269" s="10" t="str">
        <f ca="1">IFERROR(INDEX(MAESTRO!S:S,_xludf.AGGREGATE(15,6,ROW(MAESTRO!$B$3:$B$1000)/((MAESTRO!$B$3:$B$1000="OPA")*(UPPER(MAESTRO!$L$3:$L$1000)="CONFIRMADO")),ROWS($A$3:A269))),"")</f>
        <v/>
      </c>
      <c r="T269" s="10" t="str">
        <f ca="1">IFERROR(INDEX(MAESTRO!T:T,_xludf.AGGREGATE(15,6,ROW(MAESTRO!$B$3:$B$1000)/((MAESTRO!$B$3:$B$1000="OPA")*(UPPER(MAESTRO!$L$3:$L$1000)="CONFIRMADO")),ROWS($A$3:A269))),"")</f>
        <v/>
      </c>
      <c r="U269" s="10" t="str">
        <f ca="1">IFERROR(INDEX(MAESTRO!U:U,_xludf.AGGREGATE(15,6,ROW(MAESTRO!$B$3:$B$1000)/((MAESTRO!$B$3:$B$1000="OPA")*(UPPER(MAESTRO!$L$3:$L$1000)="CONFIRMADO")),ROWS($A$3:A269))),"")</f>
        <v/>
      </c>
      <c r="V269" s="10" t="str">
        <f ca="1">IFERROR(INDEX(MAESTRO!V:V,_xludf.AGGREGATE(15,6,ROW(MAESTRO!$B$3:$B$1000)/((MAESTRO!$B$3:$B$1000="OPA")*(UPPER(MAESTRO!$L$3:$L$1000)="CONFIRMADO")),ROWS($A$3:A269))),"")</f>
        <v/>
      </c>
      <c r="W269" s="10" t="str">
        <f ca="1">IFERROR(INDEX(MAESTRO!W:W,_xludf.AGGREGATE(15,6,ROW(MAESTRO!$B$3:$B$1000)/((MAESTRO!$B$3:$B$1000="OPA")*(UPPER(MAESTRO!$L$3:$L$1000)="CONFIRMADO")),ROWS($A$3:A269))),"")</f>
        <v/>
      </c>
      <c r="X269" s="10" t="str">
        <f ca="1">IFERROR(INDEX(MAESTRO!X:X,_xludf.AGGREGATE(15,6,ROW(MAESTRO!$B$3:$B$1000)/((MAESTRO!$B$3:$B$1000="OPA")*(UPPER(MAESTRO!$L$3:$L$1000)="CONFIRMADO")),ROWS($A$3:A269))),"")</f>
        <v/>
      </c>
    </row>
    <row r="270" spans="1:24" ht="22.05" customHeight="1">
      <c r="A270" s="27" t="str">
        <f ca="1">IFERROR(INDEX(MAESTRO!A:A,_xludf.AGGREGATE(15,6,ROW(MAESTRO!$B$3:$B$1000)/((MAESTRO!$B$3:$B$1000="OPA")*(UPPER(MAESTRO!$L$3:$L$1000)="CONFIRMADO")),ROWS($A$3:A270))),"")</f>
        <v/>
      </c>
      <c r="B270" s="27" t="str">
        <f ca="1">IFERROR(INDEX(MAESTRO!B:B,_xludf.AGGREGATE(15,6,ROW(MAESTRO!$B$3:$B$1000)/((MAESTRO!$B$3:$B$1000="OPA")*(UPPER(MAESTRO!$L$3:$L$1000)="CONFIRMADO")),ROWS($A$3:A270))),"")</f>
        <v/>
      </c>
      <c r="C270" s="27" t="str">
        <f ca="1">IFERROR(INDEX(MAESTRO!C:C,_xludf.AGGREGATE(15,6,ROW(MAESTRO!$B$3:$B$1000)/((MAESTRO!$B$3:$B$1000="OPA")*(UPPER(MAESTRO!$L$3:$L$1000)="CONFIRMADO")),ROWS($A$3:A270))),"")</f>
        <v/>
      </c>
      <c r="D270" s="27" t="str">
        <f ca="1">IFERROR(INDEX(MAESTRO!D:D,_xludf.AGGREGATE(15,6,ROW(MAESTRO!$B$3:$B$1000)/((MAESTRO!$B$3:$B$1000="OPA")*(UPPER(MAESTRO!$L$3:$L$1000)="CONFIRMADO")),ROWS($A$3:A270))),"")</f>
        <v/>
      </c>
      <c r="E270" s="27" t="str">
        <f ca="1">IFERROR(INDEX(MAESTRO!E:E,_xludf.AGGREGATE(15,6,ROW(MAESTRO!$B$3:$B$1000)/((MAESTRO!$B$3:$B$1000="OPA")*(UPPER(MAESTRO!$L$3:$L$1000)="CONFIRMADO")),ROWS($A$3:A270))),"")</f>
        <v/>
      </c>
      <c r="F270" s="27" t="str">
        <f ca="1">IFERROR(INDEX(MAESTRO!F:F,_xludf.AGGREGATE(15,6,ROW(MAESTRO!$B$3:$B$1000)/((MAESTRO!$B$3:$B$1000="OPA")*(UPPER(MAESTRO!$L$3:$L$1000)="CONFIRMADO")),ROWS($A$3:A270))),"")</f>
        <v/>
      </c>
      <c r="G270" s="27" t="str">
        <f ca="1">IFERROR(INDEX(MAESTRO!G:G,_xludf.AGGREGATE(15,6,ROW(MAESTRO!$B$3:$B$1000)/((MAESTRO!$B$3:$B$1000="OPA")*(UPPER(MAESTRO!$L$3:$L$1000)="CONFIRMADO")),ROWS($A$3:A270))),"")</f>
        <v/>
      </c>
      <c r="H270" s="27" t="str">
        <f ca="1">IFERROR(INDEX(MAESTRO!H:H,_xludf.AGGREGATE(15,6,ROW(MAESTRO!$B$3:$B$1000)/((MAESTRO!$B$3:$B$1000="OPA")*(UPPER(MAESTRO!$L$3:$L$1000)="CONFIRMADO")),ROWS($A$3:A270))),"")</f>
        <v/>
      </c>
      <c r="I270" s="27" t="str">
        <f ca="1">IFERROR(INDEX(MAESTRO!I:I,_xludf.AGGREGATE(15,6,ROW(MAESTRO!$B$3:$B$1000)/((MAESTRO!$B$3:$B$1000="OPA")*(UPPER(MAESTRO!$L$3:$L$1000)="CONFIRMADO")),ROWS($A$3:A270))),"")</f>
        <v/>
      </c>
      <c r="J270" s="27" t="str">
        <f ca="1">IFERROR(INDEX(MAESTRO!J:J,_xludf.AGGREGATE(15,6,ROW(MAESTRO!$B$3:$B$1000)/((MAESTRO!$B$3:$B$1000="OPA")*(UPPER(MAESTRO!$L$3:$L$1000)="CONFIRMADO")),ROWS($A$3:A270))),"")</f>
        <v/>
      </c>
      <c r="K270" s="27" t="str">
        <f ca="1">IFERROR(INDEX(MAESTRO!K:K,_xludf.AGGREGATE(15,6,ROW(MAESTRO!$B$3:$B$1000)/((MAESTRO!$B$3:$B$1000="OPA")*(UPPER(MAESTRO!$L$3:$L$1000)="CONFIRMADO")),ROWS($A$3:A270))),"")</f>
        <v/>
      </c>
      <c r="L270" s="27" t="str">
        <f ca="1">IFERROR(INDEX(MAESTRO!L:L,_xludf.AGGREGATE(15,6,ROW(MAESTRO!$B$3:$B$1000)/((MAESTRO!$B$3:$B$1000="OPA")*(UPPER(MAESTRO!$L$3:$L$1000)="CONFIRMADO")),ROWS($A$3:A270))),"")</f>
        <v/>
      </c>
      <c r="M270" s="27" t="str">
        <f ca="1">IFERROR(INDEX(MAESTRO!M:M,_xludf.AGGREGATE(15,6,ROW(MAESTRO!$B$3:$B$1000)/((MAESTRO!$B$3:$B$1000="OPA")*(UPPER(MAESTRO!$L$3:$L$1000)="CONFIRMADO")),ROWS($A$3:A270))),"")</f>
        <v/>
      </c>
      <c r="N270" s="27" t="str">
        <f ca="1">IFERROR(INDEX(MAESTRO!N:N,_xludf.AGGREGATE(15,6,ROW(MAESTRO!$B$3:$B$1000)/((MAESTRO!$B$3:$B$1000="OPA")*(UPPER(MAESTRO!$L$3:$L$1000)="CONFIRMADO")),ROWS($A$3:A270))),"")</f>
        <v/>
      </c>
      <c r="O270" s="27" t="str">
        <f ca="1">IFERROR(INDEX(MAESTRO!O:O,_xludf.AGGREGATE(15,6,ROW(MAESTRO!$B$3:$B$1000)/((MAESTRO!$B$3:$B$1000="OPA")*(UPPER(MAESTRO!$L$3:$L$1000)="CONFIRMADO")),ROWS($A$3:A270))),"")</f>
        <v/>
      </c>
      <c r="P270" s="27" t="str">
        <f ca="1">IFERROR(INDEX(MAESTRO!P:P,_xludf.AGGREGATE(15,6,ROW(MAESTRO!$B$3:$B$1000)/((MAESTRO!$B$3:$B$1000="OPA")*(UPPER(MAESTRO!$L$3:$L$1000)="CONFIRMADO")),ROWS($A$3:A270))),"")</f>
        <v/>
      </c>
      <c r="Q270" s="27" t="str">
        <f ca="1">IFERROR(INDEX(MAESTRO!Q:Q,_xludf.AGGREGATE(15,6,ROW(MAESTRO!$B$3:$B$1000)/((MAESTRO!$B$3:$B$1000="OPA")*(UPPER(MAESTRO!$L$3:$L$1000)="CONFIRMADO")),ROWS($A$3:A270))),"")</f>
        <v/>
      </c>
      <c r="R270" s="27" t="str">
        <f ca="1">IFERROR(INDEX(MAESTRO!R:R,_xludf.AGGREGATE(15,6,ROW(MAESTRO!$B$3:$B$1000)/((MAESTRO!$B$3:$B$1000="OPA")*(UPPER(MAESTRO!$L$3:$L$1000)="CONFIRMADO")),ROWS($A$3:A270))),"")</f>
        <v/>
      </c>
      <c r="S270" s="27" t="str">
        <f ca="1">IFERROR(INDEX(MAESTRO!S:S,_xludf.AGGREGATE(15,6,ROW(MAESTRO!$B$3:$B$1000)/((MAESTRO!$B$3:$B$1000="OPA")*(UPPER(MAESTRO!$L$3:$L$1000)="CONFIRMADO")),ROWS($A$3:A270))),"")</f>
        <v/>
      </c>
      <c r="T270" s="27" t="str">
        <f ca="1">IFERROR(INDEX(MAESTRO!T:T,_xludf.AGGREGATE(15,6,ROW(MAESTRO!$B$3:$B$1000)/((MAESTRO!$B$3:$B$1000="OPA")*(UPPER(MAESTRO!$L$3:$L$1000)="CONFIRMADO")),ROWS($A$3:A270))),"")</f>
        <v/>
      </c>
      <c r="U270" s="27" t="str">
        <f ca="1">IFERROR(INDEX(MAESTRO!U:U,_xludf.AGGREGATE(15,6,ROW(MAESTRO!$B$3:$B$1000)/((MAESTRO!$B$3:$B$1000="OPA")*(UPPER(MAESTRO!$L$3:$L$1000)="CONFIRMADO")),ROWS($A$3:A270))),"")</f>
        <v/>
      </c>
      <c r="V270" s="27" t="str">
        <f ca="1">IFERROR(INDEX(MAESTRO!V:V,_xludf.AGGREGATE(15,6,ROW(MAESTRO!$B$3:$B$1000)/((MAESTRO!$B$3:$B$1000="OPA")*(UPPER(MAESTRO!$L$3:$L$1000)="CONFIRMADO")),ROWS($A$3:A270))),"")</f>
        <v/>
      </c>
      <c r="W270" s="27" t="str">
        <f ca="1">IFERROR(INDEX(MAESTRO!W:W,_xludf.AGGREGATE(15,6,ROW(MAESTRO!$B$3:$B$1000)/((MAESTRO!$B$3:$B$1000="OPA")*(UPPER(MAESTRO!$L$3:$L$1000)="CONFIRMADO")),ROWS($A$3:A270))),"")</f>
        <v/>
      </c>
      <c r="X270" s="27" t="str">
        <f ca="1">IFERROR(INDEX(MAESTRO!X:X,_xludf.AGGREGATE(15,6,ROW(MAESTRO!$B$3:$B$1000)/((MAESTRO!$B$3:$B$1000="OPA")*(UPPER(MAESTRO!$L$3:$L$1000)="CONFIRMADO")),ROWS($A$3:A270))),"")</f>
        <v/>
      </c>
    </row>
    <row r="271" spans="1:24" ht="22.05" customHeight="1">
      <c r="A271" s="10" t="str">
        <f ca="1">IFERROR(INDEX(MAESTRO!A:A,_xludf.AGGREGATE(15,6,ROW(MAESTRO!$B$3:$B$1000)/((MAESTRO!$B$3:$B$1000="OPA")*(UPPER(MAESTRO!$L$3:$L$1000)="CONFIRMADO")),ROWS($A$3:A271))),"")</f>
        <v/>
      </c>
      <c r="B271" s="10" t="str">
        <f ca="1">IFERROR(INDEX(MAESTRO!B:B,_xludf.AGGREGATE(15,6,ROW(MAESTRO!$B$3:$B$1000)/((MAESTRO!$B$3:$B$1000="OPA")*(UPPER(MAESTRO!$L$3:$L$1000)="CONFIRMADO")),ROWS($A$3:A271))),"")</f>
        <v/>
      </c>
      <c r="C271" s="10" t="str">
        <f ca="1">IFERROR(INDEX(MAESTRO!C:C,_xludf.AGGREGATE(15,6,ROW(MAESTRO!$B$3:$B$1000)/((MAESTRO!$B$3:$B$1000="OPA")*(UPPER(MAESTRO!$L$3:$L$1000)="CONFIRMADO")),ROWS($A$3:A271))),"")</f>
        <v/>
      </c>
      <c r="D271" s="10" t="str">
        <f ca="1">IFERROR(INDEX(MAESTRO!D:D,_xludf.AGGREGATE(15,6,ROW(MAESTRO!$B$3:$B$1000)/((MAESTRO!$B$3:$B$1000="OPA")*(UPPER(MAESTRO!$L$3:$L$1000)="CONFIRMADO")),ROWS($A$3:A271))),"")</f>
        <v/>
      </c>
      <c r="E271" s="10" t="str">
        <f ca="1">IFERROR(INDEX(MAESTRO!E:E,_xludf.AGGREGATE(15,6,ROW(MAESTRO!$B$3:$B$1000)/((MAESTRO!$B$3:$B$1000="OPA")*(UPPER(MAESTRO!$L$3:$L$1000)="CONFIRMADO")),ROWS($A$3:A271))),"")</f>
        <v/>
      </c>
      <c r="F271" s="10" t="str">
        <f ca="1">IFERROR(INDEX(MAESTRO!F:F,_xludf.AGGREGATE(15,6,ROW(MAESTRO!$B$3:$B$1000)/((MAESTRO!$B$3:$B$1000="OPA")*(UPPER(MAESTRO!$L$3:$L$1000)="CONFIRMADO")),ROWS($A$3:A271))),"")</f>
        <v/>
      </c>
      <c r="G271" s="10" t="str">
        <f ca="1">IFERROR(INDEX(MAESTRO!G:G,_xludf.AGGREGATE(15,6,ROW(MAESTRO!$B$3:$B$1000)/((MAESTRO!$B$3:$B$1000="OPA")*(UPPER(MAESTRO!$L$3:$L$1000)="CONFIRMADO")),ROWS($A$3:A271))),"")</f>
        <v/>
      </c>
      <c r="H271" s="10" t="str">
        <f ca="1">IFERROR(INDEX(MAESTRO!H:H,_xludf.AGGREGATE(15,6,ROW(MAESTRO!$B$3:$B$1000)/((MAESTRO!$B$3:$B$1000="OPA")*(UPPER(MAESTRO!$L$3:$L$1000)="CONFIRMADO")),ROWS($A$3:A271))),"")</f>
        <v/>
      </c>
      <c r="I271" s="10" t="str">
        <f ca="1">IFERROR(INDEX(MAESTRO!I:I,_xludf.AGGREGATE(15,6,ROW(MAESTRO!$B$3:$B$1000)/((MAESTRO!$B$3:$B$1000="OPA")*(UPPER(MAESTRO!$L$3:$L$1000)="CONFIRMADO")),ROWS($A$3:A271))),"")</f>
        <v/>
      </c>
      <c r="J271" s="10" t="str">
        <f ca="1">IFERROR(INDEX(MAESTRO!J:J,_xludf.AGGREGATE(15,6,ROW(MAESTRO!$B$3:$B$1000)/((MAESTRO!$B$3:$B$1000="OPA")*(UPPER(MAESTRO!$L$3:$L$1000)="CONFIRMADO")),ROWS($A$3:A271))),"")</f>
        <v/>
      </c>
      <c r="K271" s="10" t="str">
        <f ca="1">IFERROR(INDEX(MAESTRO!K:K,_xludf.AGGREGATE(15,6,ROW(MAESTRO!$B$3:$B$1000)/((MAESTRO!$B$3:$B$1000="OPA")*(UPPER(MAESTRO!$L$3:$L$1000)="CONFIRMADO")),ROWS($A$3:A271))),"")</f>
        <v/>
      </c>
      <c r="L271" s="10" t="str">
        <f ca="1">IFERROR(INDEX(MAESTRO!L:L,_xludf.AGGREGATE(15,6,ROW(MAESTRO!$B$3:$B$1000)/((MAESTRO!$B$3:$B$1000="OPA")*(UPPER(MAESTRO!$L$3:$L$1000)="CONFIRMADO")),ROWS($A$3:A271))),"")</f>
        <v/>
      </c>
      <c r="M271" s="10" t="str">
        <f ca="1">IFERROR(INDEX(MAESTRO!M:M,_xludf.AGGREGATE(15,6,ROW(MAESTRO!$B$3:$B$1000)/((MAESTRO!$B$3:$B$1000="OPA")*(UPPER(MAESTRO!$L$3:$L$1000)="CONFIRMADO")),ROWS($A$3:A271))),"")</f>
        <v/>
      </c>
      <c r="N271" s="10" t="str">
        <f ca="1">IFERROR(INDEX(MAESTRO!N:N,_xludf.AGGREGATE(15,6,ROW(MAESTRO!$B$3:$B$1000)/((MAESTRO!$B$3:$B$1000="OPA")*(UPPER(MAESTRO!$L$3:$L$1000)="CONFIRMADO")),ROWS($A$3:A271))),"")</f>
        <v/>
      </c>
      <c r="O271" s="10" t="str">
        <f ca="1">IFERROR(INDEX(MAESTRO!O:O,_xludf.AGGREGATE(15,6,ROW(MAESTRO!$B$3:$B$1000)/((MAESTRO!$B$3:$B$1000="OPA")*(UPPER(MAESTRO!$L$3:$L$1000)="CONFIRMADO")),ROWS($A$3:A271))),"")</f>
        <v/>
      </c>
      <c r="P271" s="10" t="str">
        <f ca="1">IFERROR(INDEX(MAESTRO!P:P,_xludf.AGGREGATE(15,6,ROW(MAESTRO!$B$3:$B$1000)/((MAESTRO!$B$3:$B$1000="OPA")*(UPPER(MAESTRO!$L$3:$L$1000)="CONFIRMADO")),ROWS($A$3:A271))),"")</f>
        <v/>
      </c>
      <c r="Q271" s="10" t="str">
        <f ca="1">IFERROR(INDEX(MAESTRO!Q:Q,_xludf.AGGREGATE(15,6,ROW(MAESTRO!$B$3:$B$1000)/((MAESTRO!$B$3:$B$1000="OPA")*(UPPER(MAESTRO!$L$3:$L$1000)="CONFIRMADO")),ROWS($A$3:A271))),"")</f>
        <v/>
      </c>
      <c r="R271" s="10" t="str">
        <f ca="1">IFERROR(INDEX(MAESTRO!R:R,_xludf.AGGREGATE(15,6,ROW(MAESTRO!$B$3:$B$1000)/((MAESTRO!$B$3:$B$1000="OPA")*(UPPER(MAESTRO!$L$3:$L$1000)="CONFIRMADO")),ROWS($A$3:A271))),"")</f>
        <v/>
      </c>
      <c r="S271" s="10" t="str">
        <f ca="1">IFERROR(INDEX(MAESTRO!S:S,_xludf.AGGREGATE(15,6,ROW(MAESTRO!$B$3:$B$1000)/((MAESTRO!$B$3:$B$1000="OPA")*(UPPER(MAESTRO!$L$3:$L$1000)="CONFIRMADO")),ROWS($A$3:A271))),"")</f>
        <v/>
      </c>
      <c r="T271" s="10" t="str">
        <f ca="1">IFERROR(INDEX(MAESTRO!T:T,_xludf.AGGREGATE(15,6,ROW(MAESTRO!$B$3:$B$1000)/((MAESTRO!$B$3:$B$1000="OPA")*(UPPER(MAESTRO!$L$3:$L$1000)="CONFIRMADO")),ROWS($A$3:A271))),"")</f>
        <v/>
      </c>
      <c r="U271" s="10" t="str">
        <f ca="1">IFERROR(INDEX(MAESTRO!U:U,_xludf.AGGREGATE(15,6,ROW(MAESTRO!$B$3:$B$1000)/((MAESTRO!$B$3:$B$1000="OPA")*(UPPER(MAESTRO!$L$3:$L$1000)="CONFIRMADO")),ROWS($A$3:A271))),"")</f>
        <v/>
      </c>
      <c r="V271" s="10" t="str">
        <f ca="1">IFERROR(INDEX(MAESTRO!V:V,_xludf.AGGREGATE(15,6,ROW(MAESTRO!$B$3:$B$1000)/((MAESTRO!$B$3:$B$1000="OPA")*(UPPER(MAESTRO!$L$3:$L$1000)="CONFIRMADO")),ROWS($A$3:A271))),"")</f>
        <v/>
      </c>
      <c r="W271" s="10" t="str">
        <f ca="1">IFERROR(INDEX(MAESTRO!W:W,_xludf.AGGREGATE(15,6,ROW(MAESTRO!$B$3:$B$1000)/((MAESTRO!$B$3:$B$1000="OPA")*(UPPER(MAESTRO!$L$3:$L$1000)="CONFIRMADO")),ROWS($A$3:A271))),"")</f>
        <v/>
      </c>
      <c r="X271" s="10" t="str">
        <f ca="1">IFERROR(INDEX(MAESTRO!X:X,_xludf.AGGREGATE(15,6,ROW(MAESTRO!$B$3:$B$1000)/((MAESTRO!$B$3:$B$1000="OPA")*(UPPER(MAESTRO!$L$3:$L$1000)="CONFIRMADO")),ROWS($A$3:A271))),"")</f>
        <v/>
      </c>
    </row>
    <row r="272" spans="1:24" ht="22.05" customHeight="1">
      <c r="A272" s="27" t="str">
        <f ca="1">IFERROR(INDEX(MAESTRO!A:A,_xludf.AGGREGATE(15,6,ROW(MAESTRO!$B$3:$B$1000)/((MAESTRO!$B$3:$B$1000="OPA")*(UPPER(MAESTRO!$L$3:$L$1000)="CONFIRMADO")),ROWS($A$3:A272))),"")</f>
        <v/>
      </c>
      <c r="B272" s="27" t="str">
        <f ca="1">IFERROR(INDEX(MAESTRO!B:B,_xludf.AGGREGATE(15,6,ROW(MAESTRO!$B$3:$B$1000)/((MAESTRO!$B$3:$B$1000="OPA")*(UPPER(MAESTRO!$L$3:$L$1000)="CONFIRMADO")),ROWS($A$3:A272))),"")</f>
        <v/>
      </c>
      <c r="C272" s="27" t="str">
        <f ca="1">IFERROR(INDEX(MAESTRO!C:C,_xludf.AGGREGATE(15,6,ROW(MAESTRO!$B$3:$B$1000)/((MAESTRO!$B$3:$B$1000="OPA")*(UPPER(MAESTRO!$L$3:$L$1000)="CONFIRMADO")),ROWS($A$3:A272))),"")</f>
        <v/>
      </c>
      <c r="D272" s="27" t="str">
        <f ca="1">IFERROR(INDEX(MAESTRO!D:D,_xludf.AGGREGATE(15,6,ROW(MAESTRO!$B$3:$B$1000)/((MAESTRO!$B$3:$B$1000="OPA")*(UPPER(MAESTRO!$L$3:$L$1000)="CONFIRMADO")),ROWS($A$3:A272))),"")</f>
        <v/>
      </c>
      <c r="E272" s="27" t="str">
        <f ca="1">IFERROR(INDEX(MAESTRO!E:E,_xludf.AGGREGATE(15,6,ROW(MAESTRO!$B$3:$B$1000)/((MAESTRO!$B$3:$B$1000="OPA")*(UPPER(MAESTRO!$L$3:$L$1000)="CONFIRMADO")),ROWS($A$3:A272))),"")</f>
        <v/>
      </c>
      <c r="F272" s="27" t="str">
        <f ca="1">IFERROR(INDEX(MAESTRO!F:F,_xludf.AGGREGATE(15,6,ROW(MAESTRO!$B$3:$B$1000)/((MAESTRO!$B$3:$B$1000="OPA")*(UPPER(MAESTRO!$L$3:$L$1000)="CONFIRMADO")),ROWS($A$3:A272))),"")</f>
        <v/>
      </c>
      <c r="G272" s="27" t="str">
        <f ca="1">IFERROR(INDEX(MAESTRO!G:G,_xludf.AGGREGATE(15,6,ROW(MAESTRO!$B$3:$B$1000)/((MAESTRO!$B$3:$B$1000="OPA")*(UPPER(MAESTRO!$L$3:$L$1000)="CONFIRMADO")),ROWS($A$3:A272))),"")</f>
        <v/>
      </c>
      <c r="H272" s="27" t="str">
        <f ca="1">IFERROR(INDEX(MAESTRO!H:H,_xludf.AGGREGATE(15,6,ROW(MAESTRO!$B$3:$B$1000)/((MAESTRO!$B$3:$B$1000="OPA")*(UPPER(MAESTRO!$L$3:$L$1000)="CONFIRMADO")),ROWS($A$3:A272))),"")</f>
        <v/>
      </c>
      <c r="I272" s="27" t="str">
        <f ca="1">IFERROR(INDEX(MAESTRO!I:I,_xludf.AGGREGATE(15,6,ROW(MAESTRO!$B$3:$B$1000)/((MAESTRO!$B$3:$B$1000="OPA")*(UPPER(MAESTRO!$L$3:$L$1000)="CONFIRMADO")),ROWS($A$3:A272))),"")</f>
        <v/>
      </c>
      <c r="J272" s="27" t="str">
        <f ca="1">IFERROR(INDEX(MAESTRO!J:J,_xludf.AGGREGATE(15,6,ROW(MAESTRO!$B$3:$B$1000)/((MAESTRO!$B$3:$B$1000="OPA")*(UPPER(MAESTRO!$L$3:$L$1000)="CONFIRMADO")),ROWS($A$3:A272))),"")</f>
        <v/>
      </c>
      <c r="K272" s="27" t="str">
        <f ca="1">IFERROR(INDEX(MAESTRO!K:K,_xludf.AGGREGATE(15,6,ROW(MAESTRO!$B$3:$B$1000)/((MAESTRO!$B$3:$B$1000="OPA")*(UPPER(MAESTRO!$L$3:$L$1000)="CONFIRMADO")),ROWS($A$3:A272))),"")</f>
        <v/>
      </c>
      <c r="L272" s="27" t="str">
        <f ca="1">IFERROR(INDEX(MAESTRO!L:L,_xludf.AGGREGATE(15,6,ROW(MAESTRO!$B$3:$B$1000)/((MAESTRO!$B$3:$B$1000="OPA")*(UPPER(MAESTRO!$L$3:$L$1000)="CONFIRMADO")),ROWS($A$3:A272))),"")</f>
        <v/>
      </c>
      <c r="M272" s="27" t="str">
        <f ca="1">IFERROR(INDEX(MAESTRO!M:M,_xludf.AGGREGATE(15,6,ROW(MAESTRO!$B$3:$B$1000)/((MAESTRO!$B$3:$B$1000="OPA")*(UPPER(MAESTRO!$L$3:$L$1000)="CONFIRMADO")),ROWS($A$3:A272))),"")</f>
        <v/>
      </c>
      <c r="N272" s="27" t="str">
        <f ca="1">IFERROR(INDEX(MAESTRO!N:N,_xludf.AGGREGATE(15,6,ROW(MAESTRO!$B$3:$B$1000)/((MAESTRO!$B$3:$B$1000="OPA")*(UPPER(MAESTRO!$L$3:$L$1000)="CONFIRMADO")),ROWS($A$3:A272))),"")</f>
        <v/>
      </c>
      <c r="O272" s="27" t="str">
        <f ca="1">IFERROR(INDEX(MAESTRO!O:O,_xludf.AGGREGATE(15,6,ROW(MAESTRO!$B$3:$B$1000)/((MAESTRO!$B$3:$B$1000="OPA")*(UPPER(MAESTRO!$L$3:$L$1000)="CONFIRMADO")),ROWS($A$3:A272))),"")</f>
        <v/>
      </c>
      <c r="P272" s="27" t="str">
        <f ca="1">IFERROR(INDEX(MAESTRO!P:P,_xludf.AGGREGATE(15,6,ROW(MAESTRO!$B$3:$B$1000)/((MAESTRO!$B$3:$B$1000="OPA")*(UPPER(MAESTRO!$L$3:$L$1000)="CONFIRMADO")),ROWS($A$3:A272))),"")</f>
        <v/>
      </c>
      <c r="Q272" s="27" t="str">
        <f ca="1">IFERROR(INDEX(MAESTRO!Q:Q,_xludf.AGGREGATE(15,6,ROW(MAESTRO!$B$3:$B$1000)/((MAESTRO!$B$3:$B$1000="OPA")*(UPPER(MAESTRO!$L$3:$L$1000)="CONFIRMADO")),ROWS($A$3:A272))),"")</f>
        <v/>
      </c>
      <c r="R272" s="27" t="str">
        <f ca="1">IFERROR(INDEX(MAESTRO!R:R,_xludf.AGGREGATE(15,6,ROW(MAESTRO!$B$3:$B$1000)/((MAESTRO!$B$3:$B$1000="OPA")*(UPPER(MAESTRO!$L$3:$L$1000)="CONFIRMADO")),ROWS($A$3:A272))),"")</f>
        <v/>
      </c>
      <c r="S272" s="27" t="str">
        <f ca="1">IFERROR(INDEX(MAESTRO!S:S,_xludf.AGGREGATE(15,6,ROW(MAESTRO!$B$3:$B$1000)/((MAESTRO!$B$3:$B$1000="OPA")*(UPPER(MAESTRO!$L$3:$L$1000)="CONFIRMADO")),ROWS($A$3:A272))),"")</f>
        <v/>
      </c>
      <c r="T272" s="27" t="str">
        <f ca="1">IFERROR(INDEX(MAESTRO!T:T,_xludf.AGGREGATE(15,6,ROW(MAESTRO!$B$3:$B$1000)/((MAESTRO!$B$3:$B$1000="OPA")*(UPPER(MAESTRO!$L$3:$L$1000)="CONFIRMADO")),ROWS($A$3:A272))),"")</f>
        <v/>
      </c>
      <c r="U272" s="27" t="str">
        <f ca="1">IFERROR(INDEX(MAESTRO!U:U,_xludf.AGGREGATE(15,6,ROW(MAESTRO!$B$3:$B$1000)/((MAESTRO!$B$3:$B$1000="OPA")*(UPPER(MAESTRO!$L$3:$L$1000)="CONFIRMADO")),ROWS($A$3:A272))),"")</f>
        <v/>
      </c>
      <c r="V272" s="27" t="str">
        <f ca="1">IFERROR(INDEX(MAESTRO!V:V,_xludf.AGGREGATE(15,6,ROW(MAESTRO!$B$3:$B$1000)/((MAESTRO!$B$3:$B$1000="OPA")*(UPPER(MAESTRO!$L$3:$L$1000)="CONFIRMADO")),ROWS($A$3:A272))),"")</f>
        <v/>
      </c>
      <c r="W272" s="27" t="str">
        <f ca="1">IFERROR(INDEX(MAESTRO!W:W,_xludf.AGGREGATE(15,6,ROW(MAESTRO!$B$3:$B$1000)/((MAESTRO!$B$3:$B$1000="OPA")*(UPPER(MAESTRO!$L$3:$L$1000)="CONFIRMADO")),ROWS($A$3:A272))),"")</f>
        <v/>
      </c>
      <c r="X272" s="27" t="str">
        <f ca="1">IFERROR(INDEX(MAESTRO!X:X,_xludf.AGGREGATE(15,6,ROW(MAESTRO!$B$3:$B$1000)/((MAESTRO!$B$3:$B$1000="OPA")*(UPPER(MAESTRO!$L$3:$L$1000)="CONFIRMADO")),ROWS($A$3:A272))),"")</f>
        <v/>
      </c>
    </row>
    <row r="273" spans="1:24" ht="22.05" customHeight="1">
      <c r="A273" s="10" t="str">
        <f ca="1">IFERROR(INDEX(MAESTRO!A:A,_xludf.AGGREGATE(15,6,ROW(MAESTRO!$B$3:$B$1000)/((MAESTRO!$B$3:$B$1000="OPA")*(UPPER(MAESTRO!$L$3:$L$1000)="CONFIRMADO")),ROWS($A$3:A273))),"")</f>
        <v/>
      </c>
      <c r="B273" s="10" t="str">
        <f ca="1">IFERROR(INDEX(MAESTRO!B:B,_xludf.AGGREGATE(15,6,ROW(MAESTRO!$B$3:$B$1000)/((MAESTRO!$B$3:$B$1000="OPA")*(UPPER(MAESTRO!$L$3:$L$1000)="CONFIRMADO")),ROWS($A$3:A273))),"")</f>
        <v/>
      </c>
      <c r="C273" s="10" t="str">
        <f ca="1">IFERROR(INDEX(MAESTRO!C:C,_xludf.AGGREGATE(15,6,ROW(MAESTRO!$B$3:$B$1000)/((MAESTRO!$B$3:$B$1000="OPA")*(UPPER(MAESTRO!$L$3:$L$1000)="CONFIRMADO")),ROWS($A$3:A273))),"")</f>
        <v/>
      </c>
      <c r="D273" s="10" t="str">
        <f ca="1">IFERROR(INDEX(MAESTRO!D:D,_xludf.AGGREGATE(15,6,ROW(MAESTRO!$B$3:$B$1000)/((MAESTRO!$B$3:$B$1000="OPA")*(UPPER(MAESTRO!$L$3:$L$1000)="CONFIRMADO")),ROWS($A$3:A273))),"")</f>
        <v/>
      </c>
      <c r="E273" s="10" t="str">
        <f ca="1">IFERROR(INDEX(MAESTRO!E:E,_xludf.AGGREGATE(15,6,ROW(MAESTRO!$B$3:$B$1000)/((MAESTRO!$B$3:$B$1000="OPA")*(UPPER(MAESTRO!$L$3:$L$1000)="CONFIRMADO")),ROWS($A$3:A273))),"")</f>
        <v/>
      </c>
      <c r="F273" s="10" t="str">
        <f ca="1">IFERROR(INDEX(MAESTRO!F:F,_xludf.AGGREGATE(15,6,ROW(MAESTRO!$B$3:$B$1000)/((MAESTRO!$B$3:$B$1000="OPA")*(UPPER(MAESTRO!$L$3:$L$1000)="CONFIRMADO")),ROWS($A$3:A273))),"")</f>
        <v/>
      </c>
      <c r="G273" s="10" t="str">
        <f ca="1">IFERROR(INDEX(MAESTRO!G:G,_xludf.AGGREGATE(15,6,ROW(MAESTRO!$B$3:$B$1000)/((MAESTRO!$B$3:$B$1000="OPA")*(UPPER(MAESTRO!$L$3:$L$1000)="CONFIRMADO")),ROWS($A$3:A273))),"")</f>
        <v/>
      </c>
      <c r="H273" s="10" t="str">
        <f ca="1">IFERROR(INDEX(MAESTRO!H:H,_xludf.AGGREGATE(15,6,ROW(MAESTRO!$B$3:$B$1000)/((MAESTRO!$B$3:$B$1000="OPA")*(UPPER(MAESTRO!$L$3:$L$1000)="CONFIRMADO")),ROWS($A$3:A273))),"")</f>
        <v/>
      </c>
      <c r="I273" s="10" t="str">
        <f ca="1">IFERROR(INDEX(MAESTRO!I:I,_xludf.AGGREGATE(15,6,ROW(MAESTRO!$B$3:$B$1000)/((MAESTRO!$B$3:$B$1000="OPA")*(UPPER(MAESTRO!$L$3:$L$1000)="CONFIRMADO")),ROWS($A$3:A273))),"")</f>
        <v/>
      </c>
      <c r="J273" s="10" t="str">
        <f ca="1">IFERROR(INDEX(MAESTRO!J:J,_xludf.AGGREGATE(15,6,ROW(MAESTRO!$B$3:$B$1000)/((MAESTRO!$B$3:$B$1000="OPA")*(UPPER(MAESTRO!$L$3:$L$1000)="CONFIRMADO")),ROWS($A$3:A273))),"")</f>
        <v/>
      </c>
      <c r="K273" s="10" t="str">
        <f ca="1">IFERROR(INDEX(MAESTRO!K:K,_xludf.AGGREGATE(15,6,ROW(MAESTRO!$B$3:$B$1000)/((MAESTRO!$B$3:$B$1000="OPA")*(UPPER(MAESTRO!$L$3:$L$1000)="CONFIRMADO")),ROWS($A$3:A273))),"")</f>
        <v/>
      </c>
      <c r="L273" s="10" t="str">
        <f ca="1">IFERROR(INDEX(MAESTRO!L:L,_xludf.AGGREGATE(15,6,ROW(MAESTRO!$B$3:$B$1000)/((MAESTRO!$B$3:$B$1000="OPA")*(UPPER(MAESTRO!$L$3:$L$1000)="CONFIRMADO")),ROWS($A$3:A273))),"")</f>
        <v/>
      </c>
      <c r="M273" s="10" t="str">
        <f ca="1">IFERROR(INDEX(MAESTRO!M:M,_xludf.AGGREGATE(15,6,ROW(MAESTRO!$B$3:$B$1000)/((MAESTRO!$B$3:$B$1000="OPA")*(UPPER(MAESTRO!$L$3:$L$1000)="CONFIRMADO")),ROWS($A$3:A273))),"")</f>
        <v/>
      </c>
      <c r="N273" s="10" t="str">
        <f ca="1">IFERROR(INDEX(MAESTRO!N:N,_xludf.AGGREGATE(15,6,ROW(MAESTRO!$B$3:$B$1000)/((MAESTRO!$B$3:$B$1000="OPA")*(UPPER(MAESTRO!$L$3:$L$1000)="CONFIRMADO")),ROWS($A$3:A273))),"")</f>
        <v/>
      </c>
      <c r="O273" s="10" t="str">
        <f ca="1">IFERROR(INDEX(MAESTRO!O:O,_xludf.AGGREGATE(15,6,ROW(MAESTRO!$B$3:$B$1000)/((MAESTRO!$B$3:$B$1000="OPA")*(UPPER(MAESTRO!$L$3:$L$1000)="CONFIRMADO")),ROWS($A$3:A273))),"")</f>
        <v/>
      </c>
      <c r="P273" s="10" t="str">
        <f ca="1">IFERROR(INDEX(MAESTRO!P:P,_xludf.AGGREGATE(15,6,ROW(MAESTRO!$B$3:$B$1000)/((MAESTRO!$B$3:$B$1000="OPA")*(UPPER(MAESTRO!$L$3:$L$1000)="CONFIRMADO")),ROWS($A$3:A273))),"")</f>
        <v/>
      </c>
      <c r="Q273" s="10" t="str">
        <f ca="1">IFERROR(INDEX(MAESTRO!Q:Q,_xludf.AGGREGATE(15,6,ROW(MAESTRO!$B$3:$B$1000)/((MAESTRO!$B$3:$B$1000="OPA")*(UPPER(MAESTRO!$L$3:$L$1000)="CONFIRMADO")),ROWS($A$3:A273))),"")</f>
        <v/>
      </c>
      <c r="R273" s="10" t="str">
        <f ca="1">IFERROR(INDEX(MAESTRO!R:R,_xludf.AGGREGATE(15,6,ROW(MAESTRO!$B$3:$B$1000)/((MAESTRO!$B$3:$B$1000="OPA")*(UPPER(MAESTRO!$L$3:$L$1000)="CONFIRMADO")),ROWS($A$3:A273))),"")</f>
        <v/>
      </c>
      <c r="S273" s="10" t="str">
        <f ca="1">IFERROR(INDEX(MAESTRO!S:S,_xludf.AGGREGATE(15,6,ROW(MAESTRO!$B$3:$B$1000)/((MAESTRO!$B$3:$B$1000="OPA")*(UPPER(MAESTRO!$L$3:$L$1000)="CONFIRMADO")),ROWS($A$3:A273))),"")</f>
        <v/>
      </c>
      <c r="T273" s="10" t="str">
        <f ca="1">IFERROR(INDEX(MAESTRO!T:T,_xludf.AGGREGATE(15,6,ROW(MAESTRO!$B$3:$B$1000)/((MAESTRO!$B$3:$B$1000="OPA")*(UPPER(MAESTRO!$L$3:$L$1000)="CONFIRMADO")),ROWS($A$3:A273))),"")</f>
        <v/>
      </c>
      <c r="U273" s="10" t="str">
        <f ca="1">IFERROR(INDEX(MAESTRO!U:U,_xludf.AGGREGATE(15,6,ROW(MAESTRO!$B$3:$B$1000)/((MAESTRO!$B$3:$B$1000="OPA")*(UPPER(MAESTRO!$L$3:$L$1000)="CONFIRMADO")),ROWS($A$3:A273))),"")</f>
        <v/>
      </c>
      <c r="V273" s="10" t="str">
        <f ca="1">IFERROR(INDEX(MAESTRO!V:V,_xludf.AGGREGATE(15,6,ROW(MAESTRO!$B$3:$B$1000)/((MAESTRO!$B$3:$B$1000="OPA")*(UPPER(MAESTRO!$L$3:$L$1000)="CONFIRMADO")),ROWS($A$3:A273))),"")</f>
        <v/>
      </c>
      <c r="W273" s="10" t="str">
        <f ca="1">IFERROR(INDEX(MAESTRO!W:W,_xludf.AGGREGATE(15,6,ROW(MAESTRO!$B$3:$B$1000)/((MAESTRO!$B$3:$B$1000="OPA")*(UPPER(MAESTRO!$L$3:$L$1000)="CONFIRMADO")),ROWS($A$3:A273))),"")</f>
        <v/>
      </c>
      <c r="X273" s="10" t="str">
        <f ca="1">IFERROR(INDEX(MAESTRO!X:X,_xludf.AGGREGATE(15,6,ROW(MAESTRO!$B$3:$B$1000)/((MAESTRO!$B$3:$B$1000="OPA")*(UPPER(MAESTRO!$L$3:$L$1000)="CONFIRMADO")),ROWS($A$3:A273))),"")</f>
        <v/>
      </c>
    </row>
    <row r="274" spans="1:24" ht="22.05" customHeight="1">
      <c r="A274" s="27" t="str">
        <f ca="1">IFERROR(INDEX(MAESTRO!A:A,_xludf.AGGREGATE(15,6,ROW(MAESTRO!$B$3:$B$1000)/((MAESTRO!$B$3:$B$1000="OPA")*(UPPER(MAESTRO!$L$3:$L$1000)="CONFIRMADO")),ROWS($A$3:A274))),"")</f>
        <v/>
      </c>
      <c r="B274" s="27" t="str">
        <f ca="1">IFERROR(INDEX(MAESTRO!B:B,_xludf.AGGREGATE(15,6,ROW(MAESTRO!$B$3:$B$1000)/((MAESTRO!$B$3:$B$1000="OPA")*(UPPER(MAESTRO!$L$3:$L$1000)="CONFIRMADO")),ROWS($A$3:A274))),"")</f>
        <v/>
      </c>
      <c r="C274" s="27" t="str">
        <f ca="1">IFERROR(INDEX(MAESTRO!C:C,_xludf.AGGREGATE(15,6,ROW(MAESTRO!$B$3:$B$1000)/((MAESTRO!$B$3:$B$1000="OPA")*(UPPER(MAESTRO!$L$3:$L$1000)="CONFIRMADO")),ROWS($A$3:A274))),"")</f>
        <v/>
      </c>
      <c r="D274" s="27" t="str">
        <f ca="1">IFERROR(INDEX(MAESTRO!D:D,_xludf.AGGREGATE(15,6,ROW(MAESTRO!$B$3:$B$1000)/((MAESTRO!$B$3:$B$1000="OPA")*(UPPER(MAESTRO!$L$3:$L$1000)="CONFIRMADO")),ROWS($A$3:A274))),"")</f>
        <v/>
      </c>
      <c r="E274" s="27" t="str">
        <f ca="1">IFERROR(INDEX(MAESTRO!E:E,_xludf.AGGREGATE(15,6,ROW(MAESTRO!$B$3:$B$1000)/((MAESTRO!$B$3:$B$1000="OPA")*(UPPER(MAESTRO!$L$3:$L$1000)="CONFIRMADO")),ROWS($A$3:A274))),"")</f>
        <v/>
      </c>
      <c r="F274" s="27" t="str">
        <f ca="1">IFERROR(INDEX(MAESTRO!F:F,_xludf.AGGREGATE(15,6,ROW(MAESTRO!$B$3:$B$1000)/((MAESTRO!$B$3:$B$1000="OPA")*(UPPER(MAESTRO!$L$3:$L$1000)="CONFIRMADO")),ROWS($A$3:A274))),"")</f>
        <v/>
      </c>
      <c r="G274" s="27" t="str">
        <f ca="1">IFERROR(INDEX(MAESTRO!G:G,_xludf.AGGREGATE(15,6,ROW(MAESTRO!$B$3:$B$1000)/((MAESTRO!$B$3:$B$1000="OPA")*(UPPER(MAESTRO!$L$3:$L$1000)="CONFIRMADO")),ROWS($A$3:A274))),"")</f>
        <v/>
      </c>
      <c r="H274" s="27" t="str">
        <f ca="1">IFERROR(INDEX(MAESTRO!H:H,_xludf.AGGREGATE(15,6,ROW(MAESTRO!$B$3:$B$1000)/((MAESTRO!$B$3:$B$1000="OPA")*(UPPER(MAESTRO!$L$3:$L$1000)="CONFIRMADO")),ROWS($A$3:A274))),"")</f>
        <v/>
      </c>
      <c r="I274" s="27" t="str">
        <f ca="1">IFERROR(INDEX(MAESTRO!I:I,_xludf.AGGREGATE(15,6,ROW(MAESTRO!$B$3:$B$1000)/((MAESTRO!$B$3:$B$1000="OPA")*(UPPER(MAESTRO!$L$3:$L$1000)="CONFIRMADO")),ROWS($A$3:A274))),"")</f>
        <v/>
      </c>
      <c r="J274" s="27" t="str">
        <f ca="1">IFERROR(INDEX(MAESTRO!J:J,_xludf.AGGREGATE(15,6,ROW(MAESTRO!$B$3:$B$1000)/((MAESTRO!$B$3:$B$1000="OPA")*(UPPER(MAESTRO!$L$3:$L$1000)="CONFIRMADO")),ROWS($A$3:A274))),"")</f>
        <v/>
      </c>
      <c r="K274" s="27" t="str">
        <f ca="1">IFERROR(INDEX(MAESTRO!K:K,_xludf.AGGREGATE(15,6,ROW(MAESTRO!$B$3:$B$1000)/((MAESTRO!$B$3:$B$1000="OPA")*(UPPER(MAESTRO!$L$3:$L$1000)="CONFIRMADO")),ROWS($A$3:A274))),"")</f>
        <v/>
      </c>
      <c r="L274" s="27" t="str">
        <f ca="1">IFERROR(INDEX(MAESTRO!L:L,_xludf.AGGREGATE(15,6,ROW(MAESTRO!$B$3:$B$1000)/((MAESTRO!$B$3:$B$1000="OPA")*(UPPER(MAESTRO!$L$3:$L$1000)="CONFIRMADO")),ROWS($A$3:A274))),"")</f>
        <v/>
      </c>
      <c r="M274" s="27" t="str">
        <f ca="1">IFERROR(INDEX(MAESTRO!M:M,_xludf.AGGREGATE(15,6,ROW(MAESTRO!$B$3:$B$1000)/((MAESTRO!$B$3:$B$1000="OPA")*(UPPER(MAESTRO!$L$3:$L$1000)="CONFIRMADO")),ROWS($A$3:A274))),"")</f>
        <v/>
      </c>
      <c r="N274" s="27" t="str">
        <f ca="1">IFERROR(INDEX(MAESTRO!N:N,_xludf.AGGREGATE(15,6,ROW(MAESTRO!$B$3:$B$1000)/((MAESTRO!$B$3:$B$1000="OPA")*(UPPER(MAESTRO!$L$3:$L$1000)="CONFIRMADO")),ROWS($A$3:A274))),"")</f>
        <v/>
      </c>
      <c r="O274" s="27" t="str">
        <f ca="1">IFERROR(INDEX(MAESTRO!O:O,_xludf.AGGREGATE(15,6,ROW(MAESTRO!$B$3:$B$1000)/((MAESTRO!$B$3:$B$1000="OPA")*(UPPER(MAESTRO!$L$3:$L$1000)="CONFIRMADO")),ROWS($A$3:A274))),"")</f>
        <v/>
      </c>
      <c r="P274" s="27" t="str">
        <f ca="1">IFERROR(INDEX(MAESTRO!P:P,_xludf.AGGREGATE(15,6,ROW(MAESTRO!$B$3:$B$1000)/((MAESTRO!$B$3:$B$1000="OPA")*(UPPER(MAESTRO!$L$3:$L$1000)="CONFIRMADO")),ROWS($A$3:A274))),"")</f>
        <v/>
      </c>
      <c r="Q274" s="27" t="str">
        <f ca="1">IFERROR(INDEX(MAESTRO!Q:Q,_xludf.AGGREGATE(15,6,ROW(MAESTRO!$B$3:$B$1000)/((MAESTRO!$B$3:$B$1000="OPA")*(UPPER(MAESTRO!$L$3:$L$1000)="CONFIRMADO")),ROWS($A$3:A274))),"")</f>
        <v/>
      </c>
      <c r="R274" s="27" t="str">
        <f ca="1">IFERROR(INDEX(MAESTRO!R:R,_xludf.AGGREGATE(15,6,ROW(MAESTRO!$B$3:$B$1000)/((MAESTRO!$B$3:$B$1000="OPA")*(UPPER(MAESTRO!$L$3:$L$1000)="CONFIRMADO")),ROWS($A$3:A274))),"")</f>
        <v/>
      </c>
      <c r="S274" s="27" t="str">
        <f ca="1">IFERROR(INDEX(MAESTRO!S:S,_xludf.AGGREGATE(15,6,ROW(MAESTRO!$B$3:$B$1000)/((MAESTRO!$B$3:$B$1000="OPA")*(UPPER(MAESTRO!$L$3:$L$1000)="CONFIRMADO")),ROWS($A$3:A274))),"")</f>
        <v/>
      </c>
      <c r="T274" s="27" t="str">
        <f ca="1">IFERROR(INDEX(MAESTRO!T:T,_xludf.AGGREGATE(15,6,ROW(MAESTRO!$B$3:$B$1000)/((MAESTRO!$B$3:$B$1000="OPA")*(UPPER(MAESTRO!$L$3:$L$1000)="CONFIRMADO")),ROWS($A$3:A274))),"")</f>
        <v/>
      </c>
      <c r="U274" s="27" t="str">
        <f ca="1">IFERROR(INDEX(MAESTRO!U:U,_xludf.AGGREGATE(15,6,ROW(MAESTRO!$B$3:$B$1000)/((MAESTRO!$B$3:$B$1000="OPA")*(UPPER(MAESTRO!$L$3:$L$1000)="CONFIRMADO")),ROWS($A$3:A274))),"")</f>
        <v/>
      </c>
      <c r="V274" s="27" t="str">
        <f ca="1">IFERROR(INDEX(MAESTRO!V:V,_xludf.AGGREGATE(15,6,ROW(MAESTRO!$B$3:$B$1000)/((MAESTRO!$B$3:$B$1000="OPA")*(UPPER(MAESTRO!$L$3:$L$1000)="CONFIRMADO")),ROWS($A$3:A274))),"")</f>
        <v/>
      </c>
      <c r="W274" s="27" t="str">
        <f ca="1">IFERROR(INDEX(MAESTRO!W:W,_xludf.AGGREGATE(15,6,ROW(MAESTRO!$B$3:$B$1000)/((MAESTRO!$B$3:$B$1000="OPA")*(UPPER(MAESTRO!$L$3:$L$1000)="CONFIRMADO")),ROWS($A$3:A274))),"")</f>
        <v/>
      </c>
      <c r="X274" s="27" t="str">
        <f ca="1">IFERROR(INDEX(MAESTRO!X:X,_xludf.AGGREGATE(15,6,ROW(MAESTRO!$B$3:$B$1000)/((MAESTRO!$B$3:$B$1000="OPA")*(UPPER(MAESTRO!$L$3:$L$1000)="CONFIRMADO")),ROWS($A$3:A274))),"")</f>
        <v/>
      </c>
    </row>
    <row r="275" spans="1:24" ht="22.05" customHeight="1">
      <c r="A275" s="10" t="str">
        <f ca="1">IFERROR(INDEX(MAESTRO!A:A,_xludf.AGGREGATE(15,6,ROW(MAESTRO!$B$3:$B$1000)/((MAESTRO!$B$3:$B$1000="OPA")*(UPPER(MAESTRO!$L$3:$L$1000)="CONFIRMADO")),ROWS($A$3:A275))),"")</f>
        <v/>
      </c>
      <c r="B275" s="10" t="str">
        <f ca="1">IFERROR(INDEX(MAESTRO!B:B,_xludf.AGGREGATE(15,6,ROW(MAESTRO!$B$3:$B$1000)/((MAESTRO!$B$3:$B$1000="OPA")*(UPPER(MAESTRO!$L$3:$L$1000)="CONFIRMADO")),ROWS($A$3:A275))),"")</f>
        <v/>
      </c>
      <c r="C275" s="10" t="str">
        <f ca="1">IFERROR(INDEX(MAESTRO!C:C,_xludf.AGGREGATE(15,6,ROW(MAESTRO!$B$3:$B$1000)/((MAESTRO!$B$3:$B$1000="OPA")*(UPPER(MAESTRO!$L$3:$L$1000)="CONFIRMADO")),ROWS($A$3:A275))),"")</f>
        <v/>
      </c>
      <c r="D275" s="10" t="str">
        <f ca="1">IFERROR(INDEX(MAESTRO!D:D,_xludf.AGGREGATE(15,6,ROW(MAESTRO!$B$3:$B$1000)/((MAESTRO!$B$3:$B$1000="OPA")*(UPPER(MAESTRO!$L$3:$L$1000)="CONFIRMADO")),ROWS($A$3:A275))),"")</f>
        <v/>
      </c>
      <c r="E275" s="10" t="str">
        <f ca="1">IFERROR(INDEX(MAESTRO!E:E,_xludf.AGGREGATE(15,6,ROW(MAESTRO!$B$3:$B$1000)/((MAESTRO!$B$3:$B$1000="OPA")*(UPPER(MAESTRO!$L$3:$L$1000)="CONFIRMADO")),ROWS($A$3:A275))),"")</f>
        <v/>
      </c>
      <c r="F275" s="10" t="str">
        <f ca="1">IFERROR(INDEX(MAESTRO!F:F,_xludf.AGGREGATE(15,6,ROW(MAESTRO!$B$3:$B$1000)/((MAESTRO!$B$3:$B$1000="OPA")*(UPPER(MAESTRO!$L$3:$L$1000)="CONFIRMADO")),ROWS($A$3:A275))),"")</f>
        <v/>
      </c>
      <c r="G275" s="10" t="str">
        <f ca="1">IFERROR(INDEX(MAESTRO!G:G,_xludf.AGGREGATE(15,6,ROW(MAESTRO!$B$3:$B$1000)/((MAESTRO!$B$3:$B$1000="OPA")*(UPPER(MAESTRO!$L$3:$L$1000)="CONFIRMADO")),ROWS($A$3:A275))),"")</f>
        <v/>
      </c>
      <c r="H275" s="10" t="str">
        <f ca="1">IFERROR(INDEX(MAESTRO!H:H,_xludf.AGGREGATE(15,6,ROW(MAESTRO!$B$3:$B$1000)/((MAESTRO!$B$3:$B$1000="OPA")*(UPPER(MAESTRO!$L$3:$L$1000)="CONFIRMADO")),ROWS($A$3:A275))),"")</f>
        <v/>
      </c>
      <c r="I275" s="10" t="str">
        <f ca="1">IFERROR(INDEX(MAESTRO!I:I,_xludf.AGGREGATE(15,6,ROW(MAESTRO!$B$3:$B$1000)/((MAESTRO!$B$3:$B$1000="OPA")*(UPPER(MAESTRO!$L$3:$L$1000)="CONFIRMADO")),ROWS($A$3:A275))),"")</f>
        <v/>
      </c>
      <c r="J275" s="10" t="str">
        <f ca="1">IFERROR(INDEX(MAESTRO!J:J,_xludf.AGGREGATE(15,6,ROW(MAESTRO!$B$3:$B$1000)/((MAESTRO!$B$3:$B$1000="OPA")*(UPPER(MAESTRO!$L$3:$L$1000)="CONFIRMADO")),ROWS($A$3:A275))),"")</f>
        <v/>
      </c>
      <c r="K275" s="10" t="str">
        <f ca="1">IFERROR(INDEX(MAESTRO!K:K,_xludf.AGGREGATE(15,6,ROW(MAESTRO!$B$3:$B$1000)/((MAESTRO!$B$3:$B$1000="OPA")*(UPPER(MAESTRO!$L$3:$L$1000)="CONFIRMADO")),ROWS($A$3:A275))),"")</f>
        <v/>
      </c>
      <c r="L275" s="10" t="str">
        <f ca="1">IFERROR(INDEX(MAESTRO!L:L,_xludf.AGGREGATE(15,6,ROW(MAESTRO!$B$3:$B$1000)/((MAESTRO!$B$3:$B$1000="OPA")*(UPPER(MAESTRO!$L$3:$L$1000)="CONFIRMADO")),ROWS($A$3:A275))),"")</f>
        <v/>
      </c>
      <c r="M275" s="10" t="str">
        <f ca="1">IFERROR(INDEX(MAESTRO!M:M,_xludf.AGGREGATE(15,6,ROW(MAESTRO!$B$3:$B$1000)/((MAESTRO!$B$3:$B$1000="OPA")*(UPPER(MAESTRO!$L$3:$L$1000)="CONFIRMADO")),ROWS($A$3:A275))),"")</f>
        <v/>
      </c>
      <c r="N275" s="10" t="str">
        <f ca="1">IFERROR(INDEX(MAESTRO!N:N,_xludf.AGGREGATE(15,6,ROW(MAESTRO!$B$3:$B$1000)/((MAESTRO!$B$3:$B$1000="OPA")*(UPPER(MAESTRO!$L$3:$L$1000)="CONFIRMADO")),ROWS($A$3:A275))),"")</f>
        <v/>
      </c>
      <c r="O275" s="10" t="str">
        <f ca="1">IFERROR(INDEX(MAESTRO!O:O,_xludf.AGGREGATE(15,6,ROW(MAESTRO!$B$3:$B$1000)/((MAESTRO!$B$3:$B$1000="OPA")*(UPPER(MAESTRO!$L$3:$L$1000)="CONFIRMADO")),ROWS($A$3:A275))),"")</f>
        <v/>
      </c>
      <c r="P275" s="10" t="str">
        <f ca="1">IFERROR(INDEX(MAESTRO!P:P,_xludf.AGGREGATE(15,6,ROW(MAESTRO!$B$3:$B$1000)/((MAESTRO!$B$3:$B$1000="OPA")*(UPPER(MAESTRO!$L$3:$L$1000)="CONFIRMADO")),ROWS($A$3:A275))),"")</f>
        <v/>
      </c>
      <c r="Q275" s="10" t="str">
        <f ca="1">IFERROR(INDEX(MAESTRO!Q:Q,_xludf.AGGREGATE(15,6,ROW(MAESTRO!$B$3:$B$1000)/((MAESTRO!$B$3:$B$1000="OPA")*(UPPER(MAESTRO!$L$3:$L$1000)="CONFIRMADO")),ROWS($A$3:A275))),"")</f>
        <v/>
      </c>
      <c r="R275" s="10" t="str">
        <f ca="1">IFERROR(INDEX(MAESTRO!R:R,_xludf.AGGREGATE(15,6,ROW(MAESTRO!$B$3:$B$1000)/((MAESTRO!$B$3:$B$1000="OPA")*(UPPER(MAESTRO!$L$3:$L$1000)="CONFIRMADO")),ROWS($A$3:A275))),"")</f>
        <v/>
      </c>
      <c r="S275" s="10" t="str">
        <f ca="1">IFERROR(INDEX(MAESTRO!S:S,_xludf.AGGREGATE(15,6,ROW(MAESTRO!$B$3:$B$1000)/((MAESTRO!$B$3:$B$1000="OPA")*(UPPER(MAESTRO!$L$3:$L$1000)="CONFIRMADO")),ROWS($A$3:A275))),"")</f>
        <v/>
      </c>
      <c r="T275" s="10" t="str">
        <f ca="1">IFERROR(INDEX(MAESTRO!T:T,_xludf.AGGREGATE(15,6,ROW(MAESTRO!$B$3:$B$1000)/((MAESTRO!$B$3:$B$1000="OPA")*(UPPER(MAESTRO!$L$3:$L$1000)="CONFIRMADO")),ROWS($A$3:A275))),"")</f>
        <v/>
      </c>
      <c r="U275" s="10" t="str">
        <f ca="1">IFERROR(INDEX(MAESTRO!U:U,_xludf.AGGREGATE(15,6,ROW(MAESTRO!$B$3:$B$1000)/((MAESTRO!$B$3:$B$1000="OPA")*(UPPER(MAESTRO!$L$3:$L$1000)="CONFIRMADO")),ROWS($A$3:A275))),"")</f>
        <v/>
      </c>
      <c r="V275" s="10" t="str">
        <f ca="1">IFERROR(INDEX(MAESTRO!V:V,_xludf.AGGREGATE(15,6,ROW(MAESTRO!$B$3:$B$1000)/((MAESTRO!$B$3:$B$1000="OPA")*(UPPER(MAESTRO!$L$3:$L$1000)="CONFIRMADO")),ROWS($A$3:A275))),"")</f>
        <v/>
      </c>
      <c r="W275" s="10" t="str">
        <f ca="1">IFERROR(INDEX(MAESTRO!W:W,_xludf.AGGREGATE(15,6,ROW(MAESTRO!$B$3:$B$1000)/((MAESTRO!$B$3:$B$1000="OPA")*(UPPER(MAESTRO!$L$3:$L$1000)="CONFIRMADO")),ROWS($A$3:A275))),"")</f>
        <v/>
      </c>
      <c r="X275" s="10" t="str">
        <f ca="1">IFERROR(INDEX(MAESTRO!X:X,_xludf.AGGREGATE(15,6,ROW(MAESTRO!$B$3:$B$1000)/((MAESTRO!$B$3:$B$1000="OPA")*(UPPER(MAESTRO!$L$3:$L$1000)="CONFIRMADO")),ROWS($A$3:A275))),"")</f>
        <v/>
      </c>
    </row>
    <row r="276" spans="1:24" ht="22.05" customHeight="1">
      <c r="A276" s="27" t="str">
        <f ca="1">IFERROR(INDEX(MAESTRO!A:A,_xludf.AGGREGATE(15,6,ROW(MAESTRO!$B$3:$B$1000)/((MAESTRO!$B$3:$B$1000="OPA")*(UPPER(MAESTRO!$L$3:$L$1000)="CONFIRMADO")),ROWS($A$3:A276))),"")</f>
        <v/>
      </c>
      <c r="B276" s="27" t="str">
        <f ca="1">IFERROR(INDEX(MAESTRO!B:B,_xludf.AGGREGATE(15,6,ROW(MAESTRO!$B$3:$B$1000)/((MAESTRO!$B$3:$B$1000="OPA")*(UPPER(MAESTRO!$L$3:$L$1000)="CONFIRMADO")),ROWS($A$3:A276))),"")</f>
        <v/>
      </c>
      <c r="C276" s="27" t="str">
        <f ca="1">IFERROR(INDEX(MAESTRO!C:C,_xludf.AGGREGATE(15,6,ROW(MAESTRO!$B$3:$B$1000)/((MAESTRO!$B$3:$B$1000="OPA")*(UPPER(MAESTRO!$L$3:$L$1000)="CONFIRMADO")),ROWS($A$3:A276))),"")</f>
        <v/>
      </c>
      <c r="D276" s="27" t="str">
        <f ca="1">IFERROR(INDEX(MAESTRO!D:D,_xludf.AGGREGATE(15,6,ROW(MAESTRO!$B$3:$B$1000)/((MAESTRO!$B$3:$B$1000="OPA")*(UPPER(MAESTRO!$L$3:$L$1000)="CONFIRMADO")),ROWS($A$3:A276))),"")</f>
        <v/>
      </c>
      <c r="E276" s="27" t="str">
        <f ca="1">IFERROR(INDEX(MAESTRO!E:E,_xludf.AGGREGATE(15,6,ROW(MAESTRO!$B$3:$B$1000)/((MAESTRO!$B$3:$B$1000="OPA")*(UPPER(MAESTRO!$L$3:$L$1000)="CONFIRMADO")),ROWS($A$3:A276))),"")</f>
        <v/>
      </c>
      <c r="F276" s="27" t="str">
        <f ca="1">IFERROR(INDEX(MAESTRO!F:F,_xludf.AGGREGATE(15,6,ROW(MAESTRO!$B$3:$B$1000)/((MAESTRO!$B$3:$B$1000="OPA")*(UPPER(MAESTRO!$L$3:$L$1000)="CONFIRMADO")),ROWS($A$3:A276))),"")</f>
        <v/>
      </c>
      <c r="G276" s="27" t="str">
        <f ca="1">IFERROR(INDEX(MAESTRO!G:G,_xludf.AGGREGATE(15,6,ROW(MAESTRO!$B$3:$B$1000)/((MAESTRO!$B$3:$B$1000="OPA")*(UPPER(MAESTRO!$L$3:$L$1000)="CONFIRMADO")),ROWS($A$3:A276))),"")</f>
        <v/>
      </c>
      <c r="H276" s="27" t="str">
        <f ca="1">IFERROR(INDEX(MAESTRO!H:H,_xludf.AGGREGATE(15,6,ROW(MAESTRO!$B$3:$B$1000)/((MAESTRO!$B$3:$B$1000="OPA")*(UPPER(MAESTRO!$L$3:$L$1000)="CONFIRMADO")),ROWS($A$3:A276))),"")</f>
        <v/>
      </c>
      <c r="I276" s="27" t="str">
        <f ca="1">IFERROR(INDEX(MAESTRO!I:I,_xludf.AGGREGATE(15,6,ROW(MAESTRO!$B$3:$B$1000)/((MAESTRO!$B$3:$B$1000="OPA")*(UPPER(MAESTRO!$L$3:$L$1000)="CONFIRMADO")),ROWS($A$3:A276))),"")</f>
        <v/>
      </c>
      <c r="J276" s="27" t="str">
        <f ca="1">IFERROR(INDEX(MAESTRO!J:J,_xludf.AGGREGATE(15,6,ROW(MAESTRO!$B$3:$B$1000)/((MAESTRO!$B$3:$B$1000="OPA")*(UPPER(MAESTRO!$L$3:$L$1000)="CONFIRMADO")),ROWS($A$3:A276))),"")</f>
        <v/>
      </c>
      <c r="K276" s="27" t="str">
        <f ca="1">IFERROR(INDEX(MAESTRO!K:K,_xludf.AGGREGATE(15,6,ROW(MAESTRO!$B$3:$B$1000)/((MAESTRO!$B$3:$B$1000="OPA")*(UPPER(MAESTRO!$L$3:$L$1000)="CONFIRMADO")),ROWS($A$3:A276))),"")</f>
        <v/>
      </c>
      <c r="L276" s="27" t="str">
        <f ca="1">IFERROR(INDEX(MAESTRO!L:L,_xludf.AGGREGATE(15,6,ROW(MAESTRO!$B$3:$B$1000)/((MAESTRO!$B$3:$B$1000="OPA")*(UPPER(MAESTRO!$L$3:$L$1000)="CONFIRMADO")),ROWS($A$3:A276))),"")</f>
        <v/>
      </c>
      <c r="M276" s="27" t="str">
        <f ca="1">IFERROR(INDEX(MAESTRO!M:M,_xludf.AGGREGATE(15,6,ROW(MAESTRO!$B$3:$B$1000)/((MAESTRO!$B$3:$B$1000="OPA")*(UPPER(MAESTRO!$L$3:$L$1000)="CONFIRMADO")),ROWS($A$3:A276))),"")</f>
        <v/>
      </c>
      <c r="N276" s="27" t="str">
        <f ca="1">IFERROR(INDEX(MAESTRO!N:N,_xludf.AGGREGATE(15,6,ROW(MAESTRO!$B$3:$B$1000)/((MAESTRO!$B$3:$B$1000="OPA")*(UPPER(MAESTRO!$L$3:$L$1000)="CONFIRMADO")),ROWS($A$3:A276))),"")</f>
        <v/>
      </c>
      <c r="O276" s="27" t="str">
        <f ca="1">IFERROR(INDEX(MAESTRO!O:O,_xludf.AGGREGATE(15,6,ROW(MAESTRO!$B$3:$B$1000)/((MAESTRO!$B$3:$B$1000="OPA")*(UPPER(MAESTRO!$L$3:$L$1000)="CONFIRMADO")),ROWS($A$3:A276))),"")</f>
        <v/>
      </c>
      <c r="P276" s="27" t="str">
        <f ca="1">IFERROR(INDEX(MAESTRO!P:P,_xludf.AGGREGATE(15,6,ROW(MAESTRO!$B$3:$B$1000)/((MAESTRO!$B$3:$B$1000="OPA")*(UPPER(MAESTRO!$L$3:$L$1000)="CONFIRMADO")),ROWS($A$3:A276))),"")</f>
        <v/>
      </c>
      <c r="Q276" s="27" t="str">
        <f ca="1">IFERROR(INDEX(MAESTRO!Q:Q,_xludf.AGGREGATE(15,6,ROW(MAESTRO!$B$3:$B$1000)/((MAESTRO!$B$3:$B$1000="OPA")*(UPPER(MAESTRO!$L$3:$L$1000)="CONFIRMADO")),ROWS($A$3:A276))),"")</f>
        <v/>
      </c>
      <c r="R276" s="27" t="str">
        <f ca="1">IFERROR(INDEX(MAESTRO!R:R,_xludf.AGGREGATE(15,6,ROW(MAESTRO!$B$3:$B$1000)/((MAESTRO!$B$3:$B$1000="OPA")*(UPPER(MAESTRO!$L$3:$L$1000)="CONFIRMADO")),ROWS($A$3:A276))),"")</f>
        <v/>
      </c>
      <c r="S276" s="27" t="str">
        <f ca="1">IFERROR(INDEX(MAESTRO!S:S,_xludf.AGGREGATE(15,6,ROW(MAESTRO!$B$3:$B$1000)/((MAESTRO!$B$3:$B$1000="OPA")*(UPPER(MAESTRO!$L$3:$L$1000)="CONFIRMADO")),ROWS($A$3:A276))),"")</f>
        <v/>
      </c>
      <c r="T276" s="27" t="str">
        <f ca="1">IFERROR(INDEX(MAESTRO!T:T,_xludf.AGGREGATE(15,6,ROW(MAESTRO!$B$3:$B$1000)/((MAESTRO!$B$3:$B$1000="OPA")*(UPPER(MAESTRO!$L$3:$L$1000)="CONFIRMADO")),ROWS($A$3:A276))),"")</f>
        <v/>
      </c>
      <c r="U276" s="27" t="str">
        <f ca="1">IFERROR(INDEX(MAESTRO!U:U,_xludf.AGGREGATE(15,6,ROW(MAESTRO!$B$3:$B$1000)/((MAESTRO!$B$3:$B$1000="OPA")*(UPPER(MAESTRO!$L$3:$L$1000)="CONFIRMADO")),ROWS($A$3:A276))),"")</f>
        <v/>
      </c>
      <c r="V276" s="27" t="str">
        <f ca="1">IFERROR(INDEX(MAESTRO!V:V,_xludf.AGGREGATE(15,6,ROW(MAESTRO!$B$3:$B$1000)/((MAESTRO!$B$3:$B$1000="OPA")*(UPPER(MAESTRO!$L$3:$L$1000)="CONFIRMADO")),ROWS($A$3:A276))),"")</f>
        <v/>
      </c>
      <c r="W276" s="27" t="str">
        <f ca="1">IFERROR(INDEX(MAESTRO!W:W,_xludf.AGGREGATE(15,6,ROW(MAESTRO!$B$3:$B$1000)/((MAESTRO!$B$3:$B$1000="OPA")*(UPPER(MAESTRO!$L$3:$L$1000)="CONFIRMADO")),ROWS($A$3:A276))),"")</f>
        <v/>
      </c>
      <c r="X276" s="27" t="str">
        <f ca="1">IFERROR(INDEX(MAESTRO!X:X,_xludf.AGGREGATE(15,6,ROW(MAESTRO!$B$3:$B$1000)/((MAESTRO!$B$3:$B$1000="OPA")*(UPPER(MAESTRO!$L$3:$L$1000)="CONFIRMADO")),ROWS($A$3:A276))),"")</f>
        <v/>
      </c>
    </row>
    <row r="277" spans="1:24" ht="22.05" customHeight="1">
      <c r="A277" s="10" t="str">
        <f ca="1">IFERROR(INDEX(MAESTRO!A:A,_xludf.AGGREGATE(15,6,ROW(MAESTRO!$B$3:$B$1000)/((MAESTRO!$B$3:$B$1000="OPA")*(UPPER(MAESTRO!$L$3:$L$1000)="CONFIRMADO")),ROWS($A$3:A277))),"")</f>
        <v/>
      </c>
      <c r="B277" s="10" t="str">
        <f ca="1">IFERROR(INDEX(MAESTRO!B:B,_xludf.AGGREGATE(15,6,ROW(MAESTRO!$B$3:$B$1000)/((MAESTRO!$B$3:$B$1000="OPA")*(UPPER(MAESTRO!$L$3:$L$1000)="CONFIRMADO")),ROWS($A$3:A277))),"")</f>
        <v/>
      </c>
      <c r="C277" s="10" t="str">
        <f ca="1">IFERROR(INDEX(MAESTRO!C:C,_xludf.AGGREGATE(15,6,ROW(MAESTRO!$B$3:$B$1000)/((MAESTRO!$B$3:$B$1000="OPA")*(UPPER(MAESTRO!$L$3:$L$1000)="CONFIRMADO")),ROWS($A$3:A277))),"")</f>
        <v/>
      </c>
      <c r="D277" s="10" t="str">
        <f ca="1">IFERROR(INDEX(MAESTRO!D:D,_xludf.AGGREGATE(15,6,ROW(MAESTRO!$B$3:$B$1000)/((MAESTRO!$B$3:$B$1000="OPA")*(UPPER(MAESTRO!$L$3:$L$1000)="CONFIRMADO")),ROWS($A$3:A277))),"")</f>
        <v/>
      </c>
      <c r="E277" s="10" t="str">
        <f ca="1">IFERROR(INDEX(MAESTRO!E:E,_xludf.AGGREGATE(15,6,ROW(MAESTRO!$B$3:$B$1000)/((MAESTRO!$B$3:$B$1000="OPA")*(UPPER(MAESTRO!$L$3:$L$1000)="CONFIRMADO")),ROWS($A$3:A277))),"")</f>
        <v/>
      </c>
      <c r="F277" s="10" t="str">
        <f ca="1">IFERROR(INDEX(MAESTRO!F:F,_xludf.AGGREGATE(15,6,ROW(MAESTRO!$B$3:$B$1000)/((MAESTRO!$B$3:$B$1000="OPA")*(UPPER(MAESTRO!$L$3:$L$1000)="CONFIRMADO")),ROWS($A$3:A277))),"")</f>
        <v/>
      </c>
      <c r="G277" s="10" t="str">
        <f ca="1">IFERROR(INDEX(MAESTRO!G:G,_xludf.AGGREGATE(15,6,ROW(MAESTRO!$B$3:$B$1000)/((MAESTRO!$B$3:$B$1000="OPA")*(UPPER(MAESTRO!$L$3:$L$1000)="CONFIRMADO")),ROWS($A$3:A277))),"")</f>
        <v/>
      </c>
      <c r="H277" s="10" t="str">
        <f ca="1">IFERROR(INDEX(MAESTRO!H:H,_xludf.AGGREGATE(15,6,ROW(MAESTRO!$B$3:$B$1000)/((MAESTRO!$B$3:$B$1000="OPA")*(UPPER(MAESTRO!$L$3:$L$1000)="CONFIRMADO")),ROWS($A$3:A277))),"")</f>
        <v/>
      </c>
      <c r="I277" s="10" t="str">
        <f ca="1">IFERROR(INDEX(MAESTRO!I:I,_xludf.AGGREGATE(15,6,ROW(MAESTRO!$B$3:$B$1000)/((MAESTRO!$B$3:$B$1000="OPA")*(UPPER(MAESTRO!$L$3:$L$1000)="CONFIRMADO")),ROWS($A$3:A277))),"")</f>
        <v/>
      </c>
      <c r="J277" s="10" t="str">
        <f ca="1">IFERROR(INDEX(MAESTRO!J:J,_xludf.AGGREGATE(15,6,ROW(MAESTRO!$B$3:$B$1000)/((MAESTRO!$B$3:$B$1000="OPA")*(UPPER(MAESTRO!$L$3:$L$1000)="CONFIRMADO")),ROWS($A$3:A277))),"")</f>
        <v/>
      </c>
      <c r="K277" s="10" t="str">
        <f ca="1">IFERROR(INDEX(MAESTRO!K:K,_xludf.AGGREGATE(15,6,ROW(MAESTRO!$B$3:$B$1000)/((MAESTRO!$B$3:$B$1000="OPA")*(UPPER(MAESTRO!$L$3:$L$1000)="CONFIRMADO")),ROWS($A$3:A277))),"")</f>
        <v/>
      </c>
      <c r="L277" s="10" t="str">
        <f ca="1">IFERROR(INDEX(MAESTRO!L:L,_xludf.AGGREGATE(15,6,ROW(MAESTRO!$B$3:$B$1000)/((MAESTRO!$B$3:$B$1000="OPA")*(UPPER(MAESTRO!$L$3:$L$1000)="CONFIRMADO")),ROWS($A$3:A277))),"")</f>
        <v/>
      </c>
      <c r="M277" s="10" t="str">
        <f ca="1">IFERROR(INDEX(MAESTRO!M:M,_xludf.AGGREGATE(15,6,ROW(MAESTRO!$B$3:$B$1000)/((MAESTRO!$B$3:$B$1000="OPA")*(UPPER(MAESTRO!$L$3:$L$1000)="CONFIRMADO")),ROWS($A$3:A277))),"")</f>
        <v/>
      </c>
      <c r="N277" s="10" t="str">
        <f ca="1">IFERROR(INDEX(MAESTRO!N:N,_xludf.AGGREGATE(15,6,ROW(MAESTRO!$B$3:$B$1000)/((MAESTRO!$B$3:$B$1000="OPA")*(UPPER(MAESTRO!$L$3:$L$1000)="CONFIRMADO")),ROWS($A$3:A277))),"")</f>
        <v/>
      </c>
      <c r="O277" s="10" t="str">
        <f ca="1">IFERROR(INDEX(MAESTRO!O:O,_xludf.AGGREGATE(15,6,ROW(MAESTRO!$B$3:$B$1000)/((MAESTRO!$B$3:$B$1000="OPA")*(UPPER(MAESTRO!$L$3:$L$1000)="CONFIRMADO")),ROWS($A$3:A277))),"")</f>
        <v/>
      </c>
      <c r="P277" s="10" t="str">
        <f ca="1">IFERROR(INDEX(MAESTRO!P:P,_xludf.AGGREGATE(15,6,ROW(MAESTRO!$B$3:$B$1000)/((MAESTRO!$B$3:$B$1000="OPA")*(UPPER(MAESTRO!$L$3:$L$1000)="CONFIRMADO")),ROWS($A$3:A277))),"")</f>
        <v/>
      </c>
      <c r="Q277" s="10" t="str">
        <f ca="1">IFERROR(INDEX(MAESTRO!Q:Q,_xludf.AGGREGATE(15,6,ROW(MAESTRO!$B$3:$B$1000)/((MAESTRO!$B$3:$B$1000="OPA")*(UPPER(MAESTRO!$L$3:$L$1000)="CONFIRMADO")),ROWS($A$3:A277))),"")</f>
        <v/>
      </c>
      <c r="R277" s="10" t="str">
        <f ca="1">IFERROR(INDEX(MAESTRO!R:R,_xludf.AGGREGATE(15,6,ROW(MAESTRO!$B$3:$B$1000)/((MAESTRO!$B$3:$B$1000="OPA")*(UPPER(MAESTRO!$L$3:$L$1000)="CONFIRMADO")),ROWS($A$3:A277))),"")</f>
        <v/>
      </c>
      <c r="S277" s="10" t="str">
        <f ca="1">IFERROR(INDEX(MAESTRO!S:S,_xludf.AGGREGATE(15,6,ROW(MAESTRO!$B$3:$B$1000)/((MAESTRO!$B$3:$B$1000="OPA")*(UPPER(MAESTRO!$L$3:$L$1000)="CONFIRMADO")),ROWS($A$3:A277))),"")</f>
        <v/>
      </c>
      <c r="T277" s="10" t="str">
        <f ca="1">IFERROR(INDEX(MAESTRO!T:T,_xludf.AGGREGATE(15,6,ROW(MAESTRO!$B$3:$B$1000)/((MAESTRO!$B$3:$B$1000="OPA")*(UPPER(MAESTRO!$L$3:$L$1000)="CONFIRMADO")),ROWS($A$3:A277))),"")</f>
        <v/>
      </c>
      <c r="U277" s="10" t="str">
        <f ca="1">IFERROR(INDEX(MAESTRO!U:U,_xludf.AGGREGATE(15,6,ROW(MAESTRO!$B$3:$B$1000)/((MAESTRO!$B$3:$B$1000="OPA")*(UPPER(MAESTRO!$L$3:$L$1000)="CONFIRMADO")),ROWS($A$3:A277))),"")</f>
        <v/>
      </c>
      <c r="V277" s="10" t="str">
        <f ca="1">IFERROR(INDEX(MAESTRO!V:V,_xludf.AGGREGATE(15,6,ROW(MAESTRO!$B$3:$B$1000)/((MAESTRO!$B$3:$B$1000="OPA")*(UPPER(MAESTRO!$L$3:$L$1000)="CONFIRMADO")),ROWS($A$3:A277))),"")</f>
        <v/>
      </c>
      <c r="W277" s="10" t="str">
        <f ca="1">IFERROR(INDEX(MAESTRO!W:W,_xludf.AGGREGATE(15,6,ROW(MAESTRO!$B$3:$B$1000)/((MAESTRO!$B$3:$B$1000="OPA")*(UPPER(MAESTRO!$L$3:$L$1000)="CONFIRMADO")),ROWS($A$3:A277))),"")</f>
        <v/>
      </c>
      <c r="X277" s="10" t="str">
        <f ca="1">IFERROR(INDEX(MAESTRO!X:X,_xludf.AGGREGATE(15,6,ROW(MAESTRO!$B$3:$B$1000)/((MAESTRO!$B$3:$B$1000="OPA")*(UPPER(MAESTRO!$L$3:$L$1000)="CONFIRMADO")),ROWS($A$3:A277))),"")</f>
        <v/>
      </c>
    </row>
    <row r="278" spans="1:24" ht="22.05" customHeight="1">
      <c r="A278" s="27" t="str">
        <f ca="1">IFERROR(INDEX(MAESTRO!A:A,_xludf.AGGREGATE(15,6,ROW(MAESTRO!$B$3:$B$1000)/((MAESTRO!$B$3:$B$1000="OPA")*(UPPER(MAESTRO!$L$3:$L$1000)="CONFIRMADO")),ROWS($A$3:A278))),"")</f>
        <v/>
      </c>
      <c r="B278" s="27" t="str">
        <f ca="1">IFERROR(INDEX(MAESTRO!B:B,_xludf.AGGREGATE(15,6,ROW(MAESTRO!$B$3:$B$1000)/((MAESTRO!$B$3:$B$1000="OPA")*(UPPER(MAESTRO!$L$3:$L$1000)="CONFIRMADO")),ROWS($A$3:A278))),"")</f>
        <v/>
      </c>
      <c r="C278" s="27" t="str">
        <f ca="1">IFERROR(INDEX(MAESTRO!C:C,_xludf.AGGREGATE(15,6,ROW(MAESTRO!$B$3:$B$1000)/((MAESTRO!$B$3:$B$1000="OPA")*(UPPER(MAESTRO!$L$3:$L$1000)="CONFIRMADO")),ROWS($A$3:A278))),"")</f>
        <v/>
      </c>
      <c r="D278" s="27" t="str">
        <f ca="1">IFERROR(INDEX(MAESTRO!D:D,_xludf.AGGREGATE(15,6,ROW(MAESTRO!$B$3:$B$1000)/((MAESTRO!$B$3:$B$1000="OPA")*(UPPER(MAESTRO!$L$3:$L$1000)="CONFIRMADO")),ROWS($A$3:A278))),"")</f>
        <v/>
      </c>
      <c r="E278" s="27" t="str">
        <f ca="1">IFERROR(INDEX(MAESTRO!E:E,_xludf.AGGREGATE(15,6,ROW(MAESTRO!$B$3:$B$1000)/((MAESTRO!$B$3:$B$1000="OPA")*(UPPER(MAESTRO!$L$3:$L$1000)="CONFIRMADO")),ROWS($A$3:A278))),"")</f>
        <v/>
      </c>
      <c r="F278" s="27" t="str">
        <f ca="1">IFERROR(INDEX(MAESTRO!F:F,_xludf.AGGREGATE(15,6,ROW(MAESTRO!$B$3:$B$1000)/((MAESTRO!$B$3:$B$1000="OPA")*(UPPER(MAESTRO!$L$3:$L$1000)="CONFIRMADO")),ROWS($A$3:A278))),"")</f>
        <v/>
      </c>
      <c r="G278" s="27" t="str">
        <f ca="1">IFERROR(INDEX(MAESTRO!G:G,_xludf.AGGREGATE(15,6,ROW(MAESTRO!$B$3:$B$1000)/((MAESTRO!$B$3:$B$1000="OPA")*(UPPER(MAESTRO!$L$3:$L$1000)="CONFIRMADO")),ROWS($A$3:A278))),"")</f>
        <v/>
      </c>
      <c r="H278" s="27" t="str">
        <f ca="1">IFERROR(INDEX(MAESTRO!H:H,_xludf.AGGREGATE(15,6,ROW(MAESTRO!$B$3:$B$1000)/((MAESTRO!$B$3:$B$1000="OPA")*(UPPER(MAESTRO!$L$3:$L$1000)="CONFIRMADO")),ROWS($A$3:A278))),"")</f>
        <v/>
      </c>
      <c r="I278" s="27" t="str">
        <f ca="1">IFERROR(INDEX(MAESTRO!I:I,_xludf.AGGREGATE(15,6,ROW(MAESTRO!$B$3:$B$1000)/((MAESTRO!$B$3:$B$1000="OPA")*(UPPER(MAESTRO!$L$3:$L$1000)="CONFIRMADO")),ROWS($A$3:A278))),"")</f>
        <v/>
      </c>
      <c r="J278" s="27" t="str">
        <f ca="1">IFERROR(INDEX(MAESTRO!J:J,_xludf.AGGREGATE(15,6,ROW(MAESTRO!$B$3:$B$1000)/((MAESTRO!$B$3:$B$1000="OPA")*(UPPER(MAESTRO!$L$3:$L$1000)="CONFIRMADO")),ROWS($A$3:A278))),"")</f>
        <v/>
      </c>
      <c r="K278" s="27" t="str">
        <f ca="1">IFERROR(INDEX(MAESTRO!K:K,_xludf.AGGREGATE(15,6,ROW(MAESTRO!$B$3:$B$1000)/((MAESTRO!$B$3:$B$1000="OPA")*(UPPER(MAESTRO!$L$3:$L$1000)="CONFIRMADO")),ROWS($A$3:A278))),"")</f>
        <v/>
      </c>
      <c r="L278" s="27" t="str">
        <f ca="1">IFERROR(INDEX(MAESTRO!L:L,_xludf.AGGREGATE(15,6,ROW(MAESTRO!$B$3:$B$1000)/((MAESTRO!$B$3:$B$1000="OPA")*(UPPER(MAESTRO!$L$3:$L$1000)="CONFIRMADO")),ROWS($A$3:A278))),"")</f>
        <v/>
      </c>
      <c r="M278" s="27" t="str">
        <f ca="1">IFERROR(INDEX(MAESTRO!M:M,_xludf.AGGREGATE(15,6,ROW(MAESTRO!$B$3:$B$1000)/((MAESTRO!$B$3:$B$1000="OPA")*(UPPER(MAESTRO!$L$3:$L$1000)="CONFIRMADO")),ROWS($A$3:A278))),"")</f>
        <v/>
      </c>
      <c r="N278" s="27" t="str">
        <f ca="1">IFERROR(INDEX(MAESTRO!N:N,_xludf.AGGREGATE(15,6,ROW(MAESTRO!$B$3:$B$1000)/((MAESTRO!$B$3:$B$1000="OPA")*(UPPER(MAESTRO!$L$3:$L$1000)="CONFIRMADO")),ROWS($A$3:A278))),"")</f>
        <v/>
      </c>
      <c r="O278" s="27" t="str">
        <f ca="1">IFERROR(INDEX(MAESTRO!O:O,_xludf.AGGREGATE(15,6,ROW(MAESTRO!$B$3:$B$1000)/((MAESTRO!$B$3:$B$1000="OPA")*(UPPER(MAESTRO!$L$3:$L$1000)="CONFIRMADO")),ROWS($A$3:A278))),"")</f>
        <v/>
      </c>
      <c r="P278" s="27" t="str">
        <f ca="1">IFERROR(INDEX(MAESTRO!P:P,_xludf.AGGREGATE(15,6,ROW(MAESTRO!$B$3:$B$1000)/((MAESTRO!$B$3:$B$1000="OPA")*(UPPER(MAESTRO!$L$3:$L$1000)="CONFIRMADO")),ROWS($A$3:A278))),"")</f>
        <v/>
      </c>
      <c r="Q278" s="27" t="str">
        <f ca="1">IFERROR(INDEX(MAESTRO!Q:Q,_xludf.AGGREGATE(15,6,ROW(MAESTRO!$B$3:$B$1000)/((MAESTRO!$B$3:$B$1000="OPA")*(UPPER(MAESTRO!$L$3:$L$1000)="CONFIRMADO")),ROWS($A$3:A278))),"")</f>
        <v/>
      </c>
      <c r="R278" s="27" t="str">
        <f ca="1">IFERROR(INDEX(MAESTRO!R:R,_xludf.AGGREGATE(15,6,ROW(MAESTRO!$B$3:$B$1000)/((MAESTRO!$B$3:$B$1000="OPA")*(UPPER(MAESTRO!$L$3:$L$1000)="CONFIRMADO")),ROWS($A$3:A278))),"")</f>
        <v/>
      </c>
      <c r="S278" s="27" t="str">
        <f ca="1">IFERROR(INDEX(MAESTRO!S:S,_xludf.AGGREGATE(15,6,ROW(MAESTRO!$B$3:$B$1000)/((MAESTRO!$B$3:$B$1000="OPA")*(UPPER(MAESTRO!$L$3:$L$1000)="CONFIRMADO")),ROWS($A$3:A278))),"")</f>
        <v/>
      </c>
      <c r="T278" s="27" t="str">
        <f ca="1">IFERROR(INDEX(MAESTRO!T:T,_xludf.AGGREGATE(15,6,ROW(MAESTRO!$B$3:$B$1000)/((MAESTRO!$B$3:$B$1000="OPA")*(UPPER(MAESTRO!$L$3:$L$1000)="CONFIRMADO")),ROWS($A$3:A278))),"")</f>
        <v/>
      </c>
      <c r="U278" s="27" t="str">
        <f ca="1">IFERROR(INDEX(MAESTRO!U:U,_xludf.AGGREGATE(15,6,ROW(MAESTRO!$B$3:$B$1000)/((MAESTRO!$B$3:$B$1000="OPA")*(UPPER(MAESTRO!$L$3:$L$1000)="CONFIRMADO")),ROWS($A$3:A278))),"")</f>
        <v/>
      </c>
      <c r="V278" s="27" t="str">
        <f ca="1">IFERROR(INDEX(MAESTRO!V:V,_xludf.AGGREGATE(15,6,ROW(MAESTRO!$B$3:$B$1000)/((MAESTRO!$B$3:$B$1000="OPA")*(UPPER(MAESTRO!$L$3:$L$1000)="CONFIRMADO")),ROWS($A$3:A278))),"")</f>
        <v/>
      </c>
      <c r="W278" s="27" t="str">
        <f ca="1">IFERROR(INDEX(MAESTRO!W:W,_xludf.AGGREGATE(15,6,ROW(MAESTRO!$B$3:$B$1000)/((MAESTRO!$B$3:$B$1000="OPA")*(UPPER(MAESTRO!$L$3:$L$1000)="CONFIRMADO")),ROWS($A$3:A278))),"")</f>
        <v/>
      </c>
      <c r="X278" s="27" t="str">
        <f ca="1">IFERROR(INDEX(MAESTRO!X:X,_xludf.AGGREGATE(15,6,ROW(MAESTRO!$B$3:$B$1000)/((MAESTRO!$B$3:$B$1000="OPA")*(UPPER(MAESTRO!$L$3:$L$1000)="CONFIRMADO")),ROWS($A$3:A278))),"")</f>
        <v/>
      </c>
    </row>
    <row r="279" spans="1:24" ht="22.05" customHeight="1">
      <c r="A279" s="10" t="str">
        <f ca="1">IFERROR(INDEX(MAESTRO!A:A,_xludf.AGGREGATE(15,6,ROW(MAESTRO!$B$3:$B$1000)/((MAESTRO!$B$3:$B$1000="OPA")*(UPPER(MAESTRO!$L$3:$L$1000)="CONFIRMADO")),ROWS($A$3:A279))),"")</f>
        <v/>
      </c>
      <c r="B279" s="10" t="str">
        <f ca="1">IFERROR(INDEX(MAESTRO!B:B,_xludf.AGGREGATE(15,6,ROW(MAESTRO!$B$3:$B$1000)/((MAESTRO!$B$3:$B$1000="OPA")*(UPPER(MAESTRO!$L$3:$L$1000)="CONFIRMADO")),ROWS($A$3:A279))),"")</f>
        <v/>
      </c>
      <c r="C279" s="10" t="str">
        <f ca="1">IFERROR(INDEX(MAESTRO!C:C,_xludf.AGGREGATE(15,6,ROW(MAESTRO!$B$3:$B$1000)/((MAESTRO!$B$3:$B$1000="OPA")*(UPPER(MAESTRO!$L$3:$L$1000)="CONFIRMADO")),ROWS($A$3:A279))),"")</f>
        <v/>
      </c>
      <c r="D279" s="10" t="str">
        <f ca="1">IFERROR(INDEX(MAESTRO!D:D,_xludf.AGGREGATE(15,6,ROW(MAESTRO!$B$3:$B$1000)/((MAESTRO!$B$3:$B$1000="OPA")*(UPPER(MAESTRO!$L$3:$L$1000)="CONFIRMADO")),ROWS($A$3:A279))),"")</f>
        <v/>
      </c>
      <c r="E279" s="10" t="str">
        <f ca="1">IFERROR(INDEX(MAESTRO!E:E,_xludf.AGGREGATE(15,6,ROW(MAESTRO!$B$3:$B$1000)/((MAESTRO!$B$3:$B$1000="OPA")*(UPPER(MAESTRO!$L$3:$L$1000)="CONFIRMADO")),ROWS($A$3:A279))),"")</f>
        <v/>
      </c>
      <c r="F279" s="10" t="str">
        <f ca="1">IFERROR(INDEX(MAESTRO!F:F,_xludf.AGGREGATE(15,6,ROW(MAESTRO!$B$3:$B$1000)/((MAESTRO!$B$3:$B$1000="OPA")*(UPPER(MAESTRO!$L$3:$L$1000)="CONFIRMADO")),ROWS($A$3:A279))),"")</f>
        <v/>
      </c>
      <c r="G279" s="10" t="str">
        <f ca="1">IFERROR(INDEX(MAESTRO!G:G,_xludf.AGGREGATE(15,6,ROW(MAESTRO!$B$3:$B$1000)/((MAESTRO!$B$3:$B$1000="OPA")*(UPPER(MAESTRO!$L$3:$L$1000)="CONFIRMADO")),ROWS($A$3:A279))),"")</f>
        <v/>
      </c>
      <c r="H279" s="10" t="str">
        <f ca="1">IFERROR(INDEX(MAESTRO!H:H,_xludf.AGGREGATE(15,6,ROW(MAESTRO!$B$3:$B$1000)/((MAESTRO!$B$3:$B$1000="OPA")*(UPPER(MAESTRO!$L$3:$L$1000)="CONFIRMADO")),ROWS($A$3:A279))),"")</f>
        <v/>
      </c>
      <c r="I279" s="10" t="str">
        <f ca="1">IFERROR(INDEX(MAESTRO!I:I,_xludf.AGGREGATE(15,6,ROW(MAESTRO!$B$3:$B$1000)/((MAESTRO!$B$3:$B$1000="OPA")*(UPPER(MAESTRO!$L$3:$L$1000)="CONFIRMADO")),ROWS($A$3:A279))),"")</f>
        <v/>
      </c>
      <c r="J279" s="10" t="str">
        <f ca="1">IFERROR(INDEX(MAESTRO!J:J,_xludf.AGGREGATE(15,6,ROW(MAESTRO!$B$3:$B$1000)/((MAESTRO!$B$3:$B$1000="OPA")*(UPPER(MAESTRO!$L$3:$L$1000)="CONFIRMADO")),ROWS($A$3:A279))),"")</f>
        <v/>
      </c>
      <c r="K279" s="10" t="str">
        <f ca="1">IFERROR(INDEX(MAESTRO!K:K,_xludf.AGGREGATE(15,6,ROW(MAESTRO!$B$3:$B$1000)/((MAESTRO!$B$3:$B$1000="OPA")*(UPPER(MAESTRO!$L$3:$L$1000)="CONFIRMADO")),ROWS($A$3:A279))),"")</f>
        <v/>
      </c>
      <c r="L279" s="10" t="str">
        <f ca="1">IFERROR(INDEX(MAESTRO!L:L,_xludf.AGGREGATE(15,6,ROW(MAESTRO!$B$3:$B$1000)/((MAESTRO!$B$3:$B$1000="OPA")*(UPPER(MAESTRO!$L$3:$L$1000)="CONFIRMADO")),ROWS($A$3:A279))),"")</f>
        <v/>
      </c>
      <c r="M279" s="10" t="str">
        <f ca="1">IFERROR(INDEX(MAESTRO!M:M,_xludf.AGGREGATE(15,6,ROW(MAESTRO!$B$3:$B$1000)/((MAESTRO!$B$3:$B$1000="OPA")*(UPPER(MAESTRO!$L$3:$L$1000)="CONFIRMADO")),ROWS($A$3:A279))),"")</f>
        <v/>
      </c>
      <c r="N279" s="10" t="str">
        <f ca="1">IFERROR(INDEX(MAESTRO!N:N,_xludf.AGGREGATE(15,6,ROW(MAESTRO!$B$3:$B$1000)/((MAESTRO!$B$3:$B$1000="OPA")*(UPPER(MAESTRO!$L$3:$L$1000)="CONFIRMADO")),ROWS($A$3:A279))),"")</f>
        <v/>
      </c>
      <c r="O279" s="10" t="str">
        <f ca="1">IFERROR(INDEX(MAESTRO!O:O,_xludf.AGGREGATE(15,6,ROW(MAESTRO!$B$3:$B$1000)/((MAESTRO!$B$3:$B$1000="OPA")*(UPPER(MAESTRO!$L$3:$L$1000)="CONFIRMADO")),ROWS($A$3:A279))),"")</f>
        <v/>
      </c>
      <c r="P279" s="10" t="str">
        <f ca="1">IFERROR(INDEX(MAESTRO!P:P,_xludf.AGGREGATE(15,6,ROW(MAESTRO!$B$3:$B$1000)/((MAESTRO!$B$3:$B$1000="OPA")*(UPPER(MAESTRO!$L$3:$L$1000)="CONFIRMADO")),ROWS($A$3:A279))),"")</f>
        <v/>
      </c>
      <c r="Q279" s="10" t="str">
        <f ca="1">IFERROR(INDEX(MAESTRO!Q:Q,_xludf.AGGREGATE(15,6,ROW(MAESTRO!$B$3:$B$1000)/((MAESTRO!$B$3:$B$1000="OPA")*(UPPER(MAESTRO!$L$3:$L$1000)="CONFIRMADO")),ROWS($A$3:A279))),"")</f>
        <v/>
      </c>
      <c r="R279" s="10" t="str">
        <f ca="1">IFERROR(INDEX(MAESTRO!R:R,_xludf.AGGREGATE(15,6,ROW(MAESTRO!$B$3:$B$1000)/((MAESTRO!$B$3:$B$1000="OPA")*(UPPER(MAESTRO!$L$3:$L$1000)="CONFIRMADO")),ROWS($A$3:A279))),"")</f>
        <v/>
      </c>
      <c r="S279" s="10" t="str">
        <f ca="1">IFERROR(INDEX(MAESTRO!S:S,_xludf.AGGREGATE(15,6,ROW(MAESTRO!$B$3:$B$1000)/((MAESTRO!$B$3:$B$1000="OPA")*(UPPER(MAESTRO!$L$3:$L$1000)="CONFIRMADO")),ROWS($A$3:A279))),"")</f>
        <v/>
      </c>
      <c r="T279" s="10" t="str">
        <f ca="1">IFERROR(INDEX(MAESTRO!T:T,_xludf.AGGREGATE(15,6,ROW(MAESTRO!$B$3:$B$1000)/((MAESTRO!$B$3:$B$1000="OPA")*(UPPER(MAESTRO!$L$3:$L$1000)="CONFIRMADO")),ROWS($A$3:A279))),"")</f>
        <v/>
      </c>
      <c r="U279" s="10" t="str">
        <f ca="1">IFERROR(INDEX(MAESTRO!U:U,_xludf.AGGREGATE(15,6,ROW(MAESTRO!$B$3:$B$1000)/((MAESTRO!$B$3:$B$1000="OPA")*(UPPER(MAESTRO!$L$3:$L$1000)="CONFIRMADO")),ROWS($A$3:A279))),"")</f>
        <v/>
      </c>
      <c r="V279" s="10" t="str">
        <f ca="1">IFERROR(INDEX(MAESTRO!V:V,_xludf.AGGREGATE(15,6,ROW(MAESTRO!$B$3:$B$1000)/((MAESTRO!$B$3:$B$1000="OPA")*(UPPER(MAESTRO!$L$3:$L$1000)="CONFIRMADO")),ROWS($A$3:A279))),"")</f>
        <v/>
      </c>
      <c r="W279" s="10" t="str">
        <f ca="1">IFERROR(INDEX(MAESTRO!W:W,_xludf.AGGREGATE(15,6,ROW(MAESTRO!$B$3:$B$1000)/((MAESTRO!$B$3:$B$1000="OPA")*(UPPER(MAESTRO!$L$3:$L$1000)="CONFIRMADO")),ROWS($A$3:A279))),"")</f>
        <v/>
      </c>
      <c r="X279" s="10" t="str">
        <f ca="1">IFERROR(INDEX(MAESTRO!X:X,_xludf.AGGREGATE(15,6,ROW(MAESTRO!$B$3:$B$1000)/((MAESTRO!$B$3:$B$1000="OPA")*(UPPER(MAESTRO!$L$3:$L$1000)="CONFIRMADO")),ROWS($A$3:A279))),"")</f>
        <v/>
      </c>
    </row>
    <row r="280" spans="1:24" ht="22.05" customHeight="1">
      <c r="A280" s="27" t="str">
        <f ca="1">IFERROR(INDEX(MAESTRO!A:A,_xludf.AGGREGATE(15,6,ROW(MAESTRO!$B$3:$B$1000)/((MAESTRO!$B$3:$B$1000="OPA")*(UPPER(MAESTRO!$L$3:$L$1000)="CONFIRMADO")),ROWS($A$3:A280))),"")</f>
        <v/>
      </c>
      <c r="B280" s="27" t="str">
        <f ca="1">IFERROR(INDEX(MAESTRO!B:B,_xludf.AGGREGATE(15,6,ROW(MAESTRO!$B$3:$B$1000)/((MAESTRO!$B$3:$B$1000="OPA")*(UPPER(MAESTRO!$L$3:$L$1000)="CONFIRMADO")),ROWS($A$3:A280))),"")</f>
        <v/>
      </c>
      <c r="C280" s="27" t="str">
        <f ca="1">IFERROR(INDEX(MAESTRO!C:C,_xludf.AGGREGATE(15,6,ROW(MAESTRO!$B$3:$B$1000)/((MAESTRO!$B$3:$B$1000="OPA")*(UPPER(MAESTRO!$L$3:$L$1000)="CONFIRMADO")),ROWS($A$3:A280))),"")</f>
        <v/>
      </c>
      <c r="D280" s="27" t="str">
        <f ca="1">IFERROR(INDEX(MAESTRO!D:D,_xludf.AGGREGATE(15,6,ROW(MAESTRO!$B$3:$B$1000)/((MAESTRO!$B$3:$B$1000="OPA")*(UPPER(MAESTRO!$L$3:$L$1000)="CONFIRMADO")),ROWS($A$3:A280))),"")</f>
        <v/>
      </c>
      <c r="E280" s="27" t="str">
        <f ca="1">IFERROR(INDEX(MAESTRO!E:E,_xludf.AGGREGATE(15,6,ROW(MAESTRO!$B$3:$B$1000)/((MAESTRO!$B$3:$B$1000="OPA")*(UPPER(MAESTRO!$L$3:$L$1000)="CONFIRMADO")),ROWS($A$3:A280))),"")</f>
        <v/>
      </c>
      <c r="F280" s="27" t="str">
        <f ca="1">IFERROR(INDEX(MAESTRO!F:F,_xludf.AGGREGATE(15,6,ROW(MAESTRO!$B$3:$B$1000)/((MAESTRO!$B$3:$B$1000="OPA")*(UPPER(MAESTRO!$L$3:$L$1000)="CONFIRMADO")),ROWS($A$3:A280))),"")</f>
        <v/>
      </c>
      <c r="G280" s="27" t="str">
        <f ca="1">IFERROR(INDEX(MAESTRO!G:G,_xludf.AGGREGATE(15,6,ROW(MAESTRO!$B$3:$B$1000)/((MAESTRO!$B$3:$B$1000="OPA")*(UPPER(MAESTRO!$L$3:$L$1000)="CONFIRMADO")),ROWS($A$3:A280))),"")</f>
        <v/>
      </c>
      <c r="H280" s="27" t="str">
        <f ca="1">IFERROR(INDEX(MAESTRO!H:H,_xludf.AGGREGATE(15,6,ROW(MAESTRO!$B$3:$B$1000)/((MAESTRO!$B$3:$B$1000="OPA")*(UPPER(MAESTRO!$L$3:$L$1000)="CONFIRMADO")),ROWS($A$3:A280))),"")</f>
        <v/>
      </c>
      <c r="I280" s="27" t="str">
        <f ca="1">IFERROR(INDEX(MAESTRO!I:I,_xludf.AGGREGATE(15,6,ROW(MAESTRO!$B$3:$B$1000)/((MAESTRO!$B$3:$B$1000="OPA")*(UPPER(MAESTRO!$L$3:$L$1000)="CONFIRMADO")),ROWS($A$3:A280))),"")</f>
        <v/>
      </c>
      <c r="J280" s="27" t="str">
        <f ca="1">IFERROR(INDEX(MAESTRO!J:J,_xludf.AGGREGATE(15,6,ROW(MAESTRO!$B$3:$B$1000)/((MAESTRO!$B$3:$B$1000="OPA")*(UPPER(MAESTRO!$L$3:$L$1000)="CONFIRMADO")),ROWS($A$3:A280))),"")</f>
        <v/>
      </c>
      <c r="K280" s="27" t="str">
        <f ca="1">IFERROR(INDEX(MAESTRO!K:K,_xludf.AGGREGATE(15,6,ROW(MAESTRO!$B$3:$B$1000)/((MAESTRO!$B$3:$B$1000="OPA")*(UPPER(MAESTRO!$L$3:$L$1000)="CONFIRMADO")),ROWS($A$3:A280))),"")</f>
        <v/>
      </c>
      <c r="L280" s="27" t="str">
        <f ca="1">IFERROR(INDEX(MAESTRO!L:L,_xludf.AGGREGATE(15,6,ROW(MAESTRO!$B$3:$B$1000)/((MAESTRO!$B$3:$B$1000="OPA")*(UPPER(MAESTRO!$L$3:$L$1000)="CONFIRMADO")),ROWS($A$3:A280))),"")</f>
        <v/>
      </c>
      <c r="M280" s="27" t="str">
        <f ca="1">IFERROR(INDEX(MAESTRO!M:M,_xludf.AGGREGATE(15,6,ROW(MAESTRO!$B$3:$B$1000)/((MAESTRO!$B$3:$B$1000="OPA")*(UPPER(MAESTRO!$L$3:$L$1000)="CONFIRMADO")),ROWS($A$3:A280))),"")</f>
        <v/>
      </c>
      <c r="N280" s="27" t="str">
        <f ca="1">IFERROR(INDEX(MAESTRO!N:N,_xludf.AGGREGATE(15,6,ROW(MAESTRO!$B$3:$B$1000)/((MAESTRO!$B$3:$B$1000="OPA")*(UPPER(MAESTRO!$L$3:$L$1000)="CONFIRMADO")),ROWS($A$3:A280))),"")</f>
        <v/>
      </c>
      <c r="O280" s="27" t="str">
        <f ca="1">IFERROR(INDEX(MAESTRO!O:O,_xludf.AGGREGATE(15,6,ROW(MAESTRO!$B$3:$B$1000)/((MAESTRO!$B$3:$B$1000="OPA")*(UPPER(MAESTRO!$L$3:$L$1000)="CONFIRMADO")),ROWS($A$3:A280))),"")</f>
        <v/>
      </c>
      <c r="P280" s="27" t="str">
        <f ca="1">IFERROR(INDEX(MAESTRO!P:P,_xludf.AGGREGATE(15,6,ROW(MAESTRO!$B$3:$B$1000)/((MAESTRO!$B$3:$B$1000="OPA")*(UPPER(MAESTRO!$L$3:$L$1000)="CONFIRMADO")),ROWS($A$3:A280))),"")</f>
        <v/>
      </c>
      <c r="Q280" s="27" t="str">
        <f ca="1">IFERROR(INDEX(MAESTRO!Q:Q,_xludf.AGGREGATE(15,6,ROW(MAESTRO!$B$3:$B$1000)/((MAESTRO!$B$3:$B$1000="OPA")*(UPPER(MAESTRO!$L$3:$L$1000)="CONFIRMADO")),ROWS($A$3:A280))),"")</f>
        <v/>
      </c>
      <c r="R280" s="27" t="str">
        <f ca="1">IFERROR(INDEX(MAESTRO!R:R,_xludf.AGGREGATE(15,6,ROW(MAESTRO!$B$3:$B$1000)/((MAESTRO!$B$3:$B$1000="OPA")*(UPPER(MAESTRO!$L$3:$L$1000)="CONFIRMADO")),ROWS($A$3:A280))),"")</f>
        <v/>
      </c>
      <c r="S280" s="27" t="str">
        <f ca="1">IFERROR(INDEX(MAESTRO!S:S,_xludf.AGGREGATE(15,6,ROW(MAESTRO!$B$3:$B$1000)/((MAESTRO!$B$3:$B$1000="OPA")*(UPPER(MAESTRO!$L$3:$L$1000)="CONFIRMADO")),ROWS($A$3:A280))),"")</f>
        <v/>
      </c>
      <c r="T280" s="27" t="str">
        <f ca="1">IFERROR(INDEX(MAESTRO!T:T,_xludf.AGGREGATE(15,6,ROW(MAESTRO!$B$3:$B$1000)/((MAESTRO!$B$3:$B$1000="OPA")*(UPPER(MAESTRO!$L$3:$L$1000)="CONFIRMADO")),ROWS($A$3:A280))),"")</f>
        <v/>
      </c>
      <c r="U280" s="27" t="str">
        <f ca="1">IFERROR(INDEX(MAESTRO!U:U,_xludf.AGGREGATE(15,6,ROW(MAESTRO!$B$3:$B$1000)/((MAESTRO!$B$3:$B$1000="OPA")*(UPPER(MAESTRO!$L$3:$L$1000)="CONFIRMADO")),ROWS($A$3:A280))),"")</f>
        <v/>
      </c>
      <c r="V280" s="27" t="str">
        <f ca="1">IFERROR(INDEX(MAESTRO!V:V,_xludf.AGGREGATE(15,6,ROW(MAESTRO!$B$3:$B$1000)/((MAESTRO!$B$3:$B$1000="OPA")*(UPPER(MAESTRO!$L$3:$L$1000)="CONFIRMADO")),ROWS($A$3:A280))),"")</f>
        <v/>
      </c>
      <c r="W280" s="27" t="str">
        <f ca="1">IFERROR(INDEX(MAESTRO!W:W,_xludf.AGGREGATE(15,6,ROW(MAESTRO!$B$3:$B$1000)/((MAESTRO!$B$3:$B$1000="OPA")*(UPPER(MAESTRO!$L$3:$L$1000)="CONFIRMADO")),ROWS($A$3:A280))),"")</f>
        <v/>
      </c>
      <c r="X280" s="27" t="str">
        <f ca="1">IFERROR(INDEX(MAESTRO!X:X,_xludf.AGGREGATE(15,6,ROW(MAESTRO!$B$3:$B$1000)/((MAESTRO!$B$3:$B$1000="OPA")*(UPPER(MAESTRO!$L$3:$L$1000)="CONFIRMADO")),ROWS($A$3:A280))),"")</f>
        <v/>
      </c>
    </row>
    <row r="281" spans="1:24" ht="22.05" customHeight="1">
      <c r="A281" s="10" t="str">
        <f ca="1">IFERROR(INDEX(MAESTRO!A:A,_xludf.AGGREGATE(15,6,ROW(MAESTRO!$B$3:$B$1000)/((MAESTRO!$B$3:$B$1000="OPA")*(UPPER(MAESTRO!$L$3:$L$1000)="CONFIRMADO")),ROWS($A$3:A281))),"")</f>
        <v/>
      </c>
      <c r="B281" s="10" t="str">
        <f ca="1">IFERROR(INDEX(MAESTRO!B:B,_xludf.AGGREGATE(15,6,ROW(MAESTRO!$B$3:$B$1000)/((MAESTRO!$B$3:$B$1000="OPA")*(UPPER(MAESTRO!$L$3:$L$1000)="CONFIRMADO")),ROWS($A$3:A281))),"")</f>
        <v/>
      </c>
      <c r="C281" s="10" t="str">
        <f ca="1">IFERROR(INDEX(MAESTRO!C:C,_xludf.AGGREGATE(15,6,ROW(MAESTRO!$B$3:$B$1000)/((MAESTRO!$B$3:$B$1000="OPA")*(UPPER(MAESTRO!$L$3:$L$1000)="CONFIRMADO")),ROWS($A$3:A281))),"")</f>
        <v/>
      </c>
      <c r="D281" s="10" t="str">
        <f ca="1">IFERROR(INDEX(MAESTRO!D:D,_xludf.AGGREGATE(15,6,ROW(MAESTRO!$B$3:$B$1000)/((MAESTRO!$B$3:$B$1000="OPA")*(UPPER(MAESTRO!$L$3:$L$1000)="CONFIRMADO")),ROWS($A$3:A281))),"")</f>
        <v/>
      </c>
      <c r="E281" s="10" t="str">
        <f ca="1">IFERROR(INDEX(MAESTRO!E:E,_xludf.AGGREGATE(15,6,ROW(MAESTRO!$B$3:$B$1000)/((MAESTRO!$B$3:$B$1000="OPA")*(UPPER(MAESTRO!$L$3:$L$1000)="CONFIRMADO")),ROWS($A$3:A281))),"")</f>
        <v/>
      </c>
      <c r="F281" s="10" t="str">
        <f ca="1">IFERROR(INDEX(MAESTRO!F:F,_xludf.AGGREGATE(15,6,ROW(MAESTRO!$B$3:$B$1000)/((MAESTRO!$B$3:$B$1000="OPA")*(UPPER(MAESTRO!$L$3:$L$1000)="CONFIRMADO")),ROWS($A$3:A281))),"")</f>
        <v/>
      </c>
      <c r="G281" s="10" t="str">
        <f ca="1">IFERROR(INDEX(MAESTRO!G:G,_xludf.AGGREGATE(15,6,ROW(MAESTRO!$B$3:$B$1000)/((MAESTRO!$B$3:$B$1000="OPA")*(UPPER(MAESTRO!$L$3:$L$1000)="CONFIRMADO")),ROWS($A$3:A281))),"")</f>
        <v/>
      </c>
      <c r="H281" s="10" t="str">
        <f ca="1">IFERROR(INDEX(MAESTRO!H:H,_xludf.AGGREGATE(15,6,ROW(MAESTRO!$B$3:$B$1000)/((MAESTRO!$B$3:$B$1000="OPA")*(UPPER(MAESTRO!$L$3:$L$1000)="CONFIRMADO")),ROWS($A$3:A281))),"")</f>
        <v/>
      </c>
      <c r="I281" s="10" t="str">
        <f ca="1">IFERROR(INDEX(MAESTRO!I:I,_xludf.AGGREGATE(15,6,ROW(MAESTRO!$B$3:$B$1000)/((MAESTRO!$B$3:$B$1000="OPA")*(UPPER(MAESTRO!$L$3:$L$1000)="CONFIRMADO")),ROWS($A$3:A281))),"")</f>
        <v/>
      </c>
      <c r="J281" s="10" t="str">
        <f ca="1">IFERROR(INDEX(MAESTRO!J:J,_xludf.AGGREGATE(15,6,ROW(MAESTRO!$B$3:$B$1000)/((MAESTRO!$B$3:$B$1000="OPA")*(UPPER(MAESTRO!$L$3:$L$1000)="CONFIRMADO")),ROWS($A$3:A281))),"")</f>
        <v/>
      </c>
      <c r="K281" s="10" t="str">
        <f ca="1">IFERROR(INDEX(MAESTRO!K:K,_xludf.AGGREGATE(15,6,ROW(MAESTRO!$B$3:$B$1000)/((MAESTRO!$B$3:$B$1000="OPA")*(UPPER(MAESTRO!$L$3:$L$1000)="CONFIRMADO")),ROWS($A$3:A281))),"")</f>
        <v/>
      </c>
      <c r="L281" s="10" t="str">
        <f ca="1">IFERROR(INDEX(MAESTRO!L:L,_xludf.AGGREGATE(15,6,ROW(MAESTRO!$B$3:$B$1000)/((MAESTRO!$B$3:$B$1000="OPA")*(UPPER(MAESTRO!$L$3:$L$1000)="CONFIRMADO")),ROWS($A$3:A281))),"")</f>
        <v/>
      </c>
      <c r="M281" s="10" t="str">
        <f ca="1">IFERROR(INDEX(MAESTRO!M:M,_xludf.AGGREGATE(15,6,ROW(MAESTRO!$B$3:$B$1000)/((MAESTRO!$B$3:$B$1000="OPA")*(UPPER(MAESTRO!$L$3:$L$1000)="CONFIRMADO")),ROWS($A$3:A281))),"")</f>
        <v/>
      </c>
      <c r="N281" s="10" t="str">
        <f ca="1">IFERROR(INDEX(MAESTRO!N:N,_xludf.AGGREGATE(15,6,ROW(MAESTRO!$B$3:$B$1000)/((MAESTRO!$B$3:$B$1000="OPA")*(UPPER(MAESTRO!$L$3:$L$1000)="CONFIRMADO")),ROWS($A$3:A281))),"")</f>
        <v/>
      </c>
      <c r="O281" s="10" t="str">
        <f ca="1">IFERROR(INDEX(MAESTRO!O:O,_xludf.AGGREGATE(15,6,ROW(MAESTRO!$B$3:$B$1000)/((MAESTRO!$B$3:$B$1000="OPA")*(UPPER(MAESTRO!$L$3:$L$1000)="CONFIRMADO")),ROWS($A$3:A281))),"")</f>
        <v/>
      </c>
      <c r="P281" s="10" t="str">
        <f ca="1">IFERROR(INDEX(MAESTRO!P:P,_xludf.AGGREGATE(15,6,ROW(MAESTRO!$B$3:$B$1000)/((MAESTRO!$B$3:$B$1000="OPA")*(UPPER(MAESTRO!$L$3:$L$1000)="CONFIRMADO")),ROWS($A$3:A281))),"")</f>
        <v/>
      </c>
      <c r="Q281" s="10" t="str">
        <f ca="1">IFERROR(INDEX(MAESTRO!Q:Q,_xludf.AGGREGATE(15,6,ROW(MAESTRO!$B$3:$B$1000)/((MAESTRO!$B$3:$B$1000="OPA")*(UPPER(MAESTRO!$L$3:$L$1000)="CONFIRMADO")),ROWS($A$3:A281))),"")</f>
        <v/>
      </c>
      <c r="R281" s="10" t="str">
        <f ca="1">IFERROR(INDEX(MAESTRO!R:R,_xludf.AGGREGATE(15,6,ROW(MAESTRO!$B$3:$B$1000)/((MAESTRO!$B$3:$B$1000="OPA")*(UPPER(MAESTRO!$L$3:$L$1000)="CONFIRMADO")),ROWS($A$3:A281))),"")</f>
        <v/>
      </c>
      <c r="S281" s="10" t="str">
        <f ca="1">IFERROR(INDEX(MAESTRO!S:S,_xludf.AGGREGATE(15,6,ROW(MAESTRO!$B$3:$B$1000)/((MAESTRO!$B$3:$B$1000="OPA")*(UPPER(MAESTRO!$L$3:$L$1000)="CONFIRMADO")),ROWS($A$3:A281))),"")</f>
        <v/>
      </c>
      <c r="T281" s="10" t="str">
        <f ca="1">IFERROR(INDEX(MAESTRO!T:T,_xludf.AGGREGATE(15,6,ROW(MAESTRO!$B$3:$B$1000)/((MAESTRO!$B$3:$B$1000="OPA")*(UPPER(MAESTRO!$L$3:$L$1000)="CONFIRMADO")),ROWS($A$3:A281))),"")</f>
        <v/>
      </c>
      <c r="U281" s="10" t="str">
        <f ca="1">IFERROR(INDEX(MAESTRO!U:U,_xludf.AGGREGATE(15,6,ROW(MAESTRO!$B$3:$B$1000)/((MAESTRO!$B$3:$B$1000="OPA")*(UPPER(MAESTRO!$L$3:$L$1000)="CONFIRMADO")),ROWS($A$3:A281))),"")</f>
        <v/>
      </c>
      <c r="V281" s="10" t="str">
        <f ca="1">IFERROR(INDEX(MAESTRO!V:V,_xludf.AGGREGATE(15,6,ROW(MAESTRO!$B$3:$B$1000)/((MAESTRO!$B$3:$B$1000="OPA")*(UPPER(MAESTRO!$L$3:$L$1000)="CONFIRMADO")),ROWS($A$3:A281))),"")</f>
        <v/>
      </c>
      <c r="W281" s="10" t="str">
        <f ca="1">IFERROR(INDEX(MAESTRO!W:W,_xludf.AGGREGATE(15,6,ROW(MAESTRO!$B$3:$B$1000)/((MAESTRO!$B$3:$B$1000="OPA")*(UPPER(MAESTRO!$L$3:$L$1000)="CONFIRMADO")),ROWS($A$3:A281))),"")</f>
        <v/>
      </c>
      <c r="X281" s="10" t="str">
        <f ca="1">IFERROR(INDEX(MAESTRO!X:X,_xludf.AGGREGATE(15,6,ROW(MAESTRO!$B$3:$B$1000)/((MAESTRO!$B$3:$B$1000="OPA")*(UPPER(MAESTRO!$L$3:$L$1000)="CONFIRMADO")),ROWS($A$3:A281))),"")</f>
        <v/>
      </c>
    </row>
    <row r="282" spans="1:24" ht="22.05" customHeight="1">
      <c r="A282" s="27" t="str">
        <f ca="1">IFERROR(INDEX(MAESTRO!A:A,_xludf.AGGREGATE(15,6,ROW(MAESTRO!$B$3:$B$1000)/((MAESTRO!$B$3:$B$1000="OPA")*(UPPER(MAESTRO!$L$3:$L$1000)="CONFIRMADO")),ROWS($A$3:A282))),"")</f>
        <v/>
      </c>
      <c r="B282" s="27" t="str">
        <f ca="1">IFERROR(INDEX(MAESTRO!B:B,_xludf.AGGREGATE(15,6,ROW(MAESTRO!$B$3:$B$1000)/((MAESTRO!$B$3:$B$1000="OPA")*(UPPER(MAESTRO!$L$3:$L$1000)="CONFIRMADO")),ROWS($A$3:A282))),"")</f>
        <v/>
      </c>
      <c r="C282" s="27" t="str">
        <f ca="1">IFERROR(INDEX(MAESTRO!C:C,_xludf.AGGREGATE(15,6,ROW(MAESTRO!$B$3:$B$1000)/((MAESTRO!$B$3:$B$1000="OPA")*(UPPER(MAESTRO!$L$3:$L$1000)="CONFIRMADO")),ROWS($A$3:A282))),"")</f>
        <v/>
      </c>
      <c r="D282" s="27" t="str">
        <f ca="1">IFERROR(INDEX(MAESTRO!D:D,_xludf.AGGREGATE(15,6,ROW(MAESTRO!$B$3:$B$1000)/((MAESTRO!$B$3:$B$1000="OPA")*(UPPER(MAESTRO!$L$3:$L$1000)="CONFIRMADO")),ROWS($A$3:A282))),"")</f>
        <v/>
      </c>
      <c r="E282" s="27" t="str">
        <f ca="1">IFERROR(INDEX(MAESTRO!E:E,_xludf.AGGREGATE(15,6,ROW(MAESTRO!$B$3:$B$1000)/((MAESTRO!$B$3:$B$1000="OPA")*(UPPER(MAESTRO!$L$3:$L$1000)="CONFIRMADO")),ROWS($A$3:A282))),"")</f>
        <v/>
      </c>
      <c r="F282" s="27" t="str">
        <f ca="1">IFERROR(INDEX(MAESTRO!F:F,_xludf.AGGREGATE(15,6,ROW(MAESTRO!$B$3:$B$1000)/((MAESTRO!$B$3:$B$1000="OPA")*(UPPER(MAESTRO!$L$3:$L$1000)="CONFIRMADO")),ROWS($A$3:A282))),"")</f>
        <v/>
      </c>
      <c r="G282" s="27" t="str">
        <f ca="1">IFERROR(INDEX(MAESTRO!G:G,_xludf.AGGREGATE(15,6,ROW(MAESTRO!$B$3:$B$1000)/((MAESTRO!$B$3:$B$1000="OPA")*(UPPER(MAESTRO!$L$3:$L$1000)="CONFIRMADO")),ROWS($A$3:A282))),"")</f>
        <v/>
      </c>
      <c r="H282" s="27" t="str">
        <f ca="1">IFERROR(INDEX(MAESTRO!H:H,_xludf.AGGREGATE(15,6,ROW(MAESTRO!$B$3:$B$1000)/((MAESTRO!$B$3:$B$1000="OPA")*(UPPER(MAESTRO!$L$3:$L$1000)="CONFIRMADO")),ROWS($A$3:A282))),"")</f>
        <v/>
      </c>
      <c r="I282" s="27" t="str">
        <f ca="1">IFERROR(INDEX(MAESTRO!I:I,_xludf.AGGREGATE(15,6,ROW(MAESTRO!$B$3:$B$1000)/((MAESTRO!$B$3:$B$1000="OPA")*(UPPER(MAESTRO!$L$3:$L$1000)="CONFIRMADO")),ROWS($A$3:A282))),"")</f>
        <v/>
      </c>
      <c r="J282" s="27" t="str">
        <f ca="1">IFERROR(INDEX(MAESTRO!J:J,_xludf.AGGREGATE(15,6,ROW(MAESTRO!$B$3:$B$1000)/((MAESTRO!$B$3:$B$1000="OPA")*(UPPER(MAESTRO!$L$3:$L$1000)="CONFIRMADO")),ROWS($A$3:A282))),"")</f>
        <v/>
      </c>
      <c r="K282" s="27" t="str">
        <f ca="1">IFERROR(INDEX(MAESTRO!K:K,_xludf.AGGREGATE(15,6,ROW(MAESTRO!$B$3:$B$1000)/((MAESTRO!$B$3:$B$1000="OPA")*(UPPER(MAESTRO!$L$3:$L$1000)="CONFIRMADO")),ROWS($A$3:A282))),"")</f>
        <v/>
      </c>
      <c r="L282" s="27" t="str">
        <f ca="1">IFERROR(INDEX(MAESTRO!L:L,_xludf.AGGREGATE(15,6,ROW(MAESTRO!$B$3:$B$1000)/((MAESTRO!$B$3:$B$1000="OPA")*(UPPER(MAESTRO!$L$3:$L$1000)="CONFIRMADO")),ROWS($A$3:A282))),"")</f>
        <v/>
      </c>
      <c r="M282" s="27" t="str">
        <f ca="1">IFERROR(INDEX(MAESTRO!M:M,_xludf.AGGREGATE(15,6,ROW(MAESTRO!$B$3:$B$1000)/((MAESTRO!$B$3:$B$1000="OPA")*(UPPER(MAESTRO!$L$3:$L$1000)="CONFIRMADO")),ROWS($A$3:A282))),"")</f>
        <v/>
      </c>
      <c r="N282" s="27" t="str">
        <f ca="1">IFERROR(INDEX(MAESTRO!N:N,_xludf.AGGREGATE(15,6,ROW(MAESTRO!$B$3:$B$1000)/((MAESTRO!$B$3:$B$1000="OPA")*(UPPER(MAESTRO!$L$3:$L$1000)="CONFIRMADO")),ROWS($A$3:A282))),"")</f>
        <v/>
      </c>
      <c r="O282" s="27" t="str">
        <f ca="1">IFERROR(INDEX(MAESTRO!O:O,_xludf.AGGREGATE(15,6,ROW(MAESTRO!$B$3:$B$1000)/((MAESTRO!$B$3:$B$1000="OPA")*(UPPER(MAESTRO!$L$3:$L$1000)="CONFIRMADO")),ROWS($A$3:A282))),"")</f>
        <v/>
      </c>
      <c r="P282" s="27" t="str">
        <f ca="1">IFERROR(INDEX(MAESTRO!P:P,_xludf.AGGREGATE(15,6,ROW(MAESTRO!$B$3:$B$1000)/((MAESTRO!$B$3:$B$1000="OPA")*(UPPER(MAESTRO!$L$3:$L$1000)="CONFIRMADO")),ROWS($A$3:A282))),"")</f>
        <v/>
      </c>
      <c r="Q282" s="27" t="str">
        <f ca="1">IFERROR(INDEX(MAESTRO!Q:Q,_xludf.AGGREGATE(15,6,ROW(MAESTRO!$B$3:$B$1000)/((MAESTRO!$B$3:$B$1000="OPA")*(UPPER(MAESTRO!$L$3:$L$1000)="CONFIRMADO")),ROWS($A$3:A282))),"")</f>
        <v/>
      </c>
      <c r="R282" s="27" t="str">
        <f ca="1">IFERROR(INDEX(MAESTRO!R:R,_xludf.AGGREGATE(15,6,ROW(MAESTRO!$B$3:$B$1000)/((MAESTRO!$B$3:$B$1000="OPA")*(UPPER(MAESTRO!$L$3:$L$1000)="CONFIRMADO")),ROWS($A$3:A282))),"")</f>
        <v/>
      </c>
      <c r="S282" s="27" t="str">
        <f ca="1">IFERROR(INDEX(MAESTRO!S:S,_xludf.AGGREGATE(15,6,ROW(MAESTRO!$B$3:$B$1000)/((MAESTRO!$B$3:$B$1000="OPA")*(UPPER(MAESTRO!$L$3:$L$1000)="CONFIRMADO")),ROWS($A$3:A282))),"")</f>
        <v/>
      </c>
      <c r="T282" s="27" t="str">
        <f ca="1">IFERROR(INDEX(MAESTRO!T:T,_xludf.AGGREGATE(15,6,ROW(MAESTRO!$B$3:$B$1000)/((MAESTRO!$B$3:$B$1000="OPA")*(UPPER(MAESTRO!$L$3:$L$1000)="CONFIRMADO")),ROWS($A$3:A282))),"")</f>
        <v/>
      </c>
      <c r="U282" s="27" t="str">
        <f ca="1">IFERROR(INDEX(MAESTRO!U:U,_xludf.AGGREGATE(15,6,ROW(MAESTRO!$B$3:$B$1000)/((MAESTRO!$B$3:$B$1000="OPA")*(UPPER(MAESTRO!$L$3:$L$1000)="CONFIRMADO")),ROWS($A$3:A282))),"")</f>
        <v/>
      </c>
      <c r="V282" s="27" t="str">
        <f ca="1">IFERROR(INDEX(MAESTRO!V:V,_xludf.AGGREGATE(15,6,ROW(MAESTRO!$B$3:$B$1000)/((MAESTRO!$B$3:$B$1000="OPA")*(UPPER(MAESTRO!$L$3:$L$1000)="CONFIRMADO")),ROWS($A$3:A282))),"")</f>
        <v/>
      </c>
      <c r="W282" s="27" t="str">
        <f ca="1">IFERROR(INDEX(MAESTRO!W:W,_xludf.AGGREGATE(15,6,ROW(MAESTRO!$B$3:$B$1000)/((MAESTRO!$B$3:$B$1000="OPA")*(UPPER(MAESTRO!$L$3:$L$1000)="CONFIRMADO")),ROWS($A$3:A282))),"")</f>
        <v/>
      </c>
      <c r="X282" s="27" t="str">
        <f ca="1">IFERROR(INDEX(MAESTRO!X:X,_xludf.AGGREGATE(15,6,ROW(MAESTRO!$B$3:$B$1000)/((MAESTRO!$B$3:$B$1000="OPA")*(UPPER(MAESTRO!$L$3:$L$1000)="CONFIRMADO")),ROWS($A$3:A282))),"")</f>
        <v/>
      </c>
    </row>
    <row r="283" spans="1:24" ht="22.05" customHeight="1">
      <c r="A283" s="10" t="str">
        <f ca="1">IFERROR(INDEX(MAESTRO!A:A,_xludf.AGGREGATE(15,6,ROW(MAESTRO!$B$3:$B$1000)/((MAESTRO!$B$3:$B$1000="OPA")*(UPPER(MAESTRO!$L$3:$L$1000)="CONFIRMADO")),ROWS($A$3:A283))),"")</f>
        <v/>
      </c>
      <c r="B283" s="10" t="str">
        <f ca="1">IFERROR(INDEX(MAESTRO!B:B,_xludf.AGGREGATE(15,6,ROW(MAESTRO!$B$3:$B$1000)/((MAESTRO!$B$3:$B$1000="OPA")*(UPPER(MAESTRO!$L$3:$L$1000)="CONFIRMADO")),ROWS($A$3:A283))),"")</f>
        <v/>
      </c>
      <c r="C283" s="10" t="str">
        <f ca="1">IFERROR(INDEX(MAESTRO!C:C,_xludf.AGGREGATE(15,6,ROW(MAESTRO!$B$3:$B$1000)/((MAESTRO!$B$3:$B$1000="OPA")*(UPPER(MAESTRO!$L$3:$L$1000)="CONFIRMADO")),ROWS($A$3:A283))),"")</f>
        <v/>
      </c>
      <c r="D283" s="10" t="str">
        <f ca="1">IFERROR(INDEX(MAESTRO!D:D,_xludf.AGGREGATE(15,6,ROW(MAESTRO!$B$3:$B$1000)/((MAESTRO!$B$3:$B$1000="OPA")*(UPPER(MAESTRO!$L$3:$L$1000)="CONFIRMADO")),ROWS($A$3:A283))),"")</f>
        <v/>
      </c>
      <c r="E283" s="10" t="str">
        <f ca="1">IFERROR(INDEX(MAESTRO!E:E,_xludf.AGGREGATE(15,6,ROW(MAESTRO!$B$3:$B$1000)/((MAESTRO!$B$3:$B$1000="OPA")*(UPPER(MAESTRO!$L$3:$L$1000)="CONFIRMADO")),ROWS($A$3:A283))),"")</f>
        <v/>
      </c>
      <c r="F283" s="10" t="str">
        <f ca="1">IFERROR(INDEX(MAESTRO!F:F,_xludf.AGGREGATE(15,6,ROW(MAESTRO!$B$3:$B$1000)/((MAESTRO!$B$3:$B$1000="OPA")*(UPPER(MAESTRO!$L$3:$L$1000)="CONFIRMADO")),ROWS($A$3:A283))),"")</f>
        <v/>
      </c>
      <c r="G283" s="10" t="str">
        <f ca="1">IFERROR(INDEX(MAESTRO!G:G,_xludf.AGGREGATE(15,6,ROW(MAESTRO!$B$3:$B$1000)/((MAESTRO!$B$3:$B$1000="OPA")*(UPPER(MAESTRO!$L$3:$L$1000)="CONFIRMADO")),ROWS($A$3:A283))),"")</f>
        <v/>
      </c>
      <c r="H283" s="10" t="str">
        <f ca="1">IFERROR(INDEX(MAESTRO!H:H,_xludf.AGGREGATE(15,6,ROW(MAESTRO!$B$3:$B$1000)/((MAESTRO!$B$3:$B$1000="OPA")*(UPPER(MAESTRO!$L$3:$L$1000)="CONFIRMADO")),ROWS($A$3:A283))),"")</f>
        <v/>
      </c>
      <c r="I283" s="10" t="str">
        <f ca="1">IFERROR(INDEX(MAESTRO!I:I,_xludf.AGGREGATE(15,6,ROW(MAESTRO!$B$3:$B$1000)/((MAESTRO!$B$3:$B$1000="OPA")*(UPPER(MAESTRO!$L$3:$L$1000)="CONFIRMADO")),ROWS($A$3:A283))),"")</f>
        <v/>
      </c>
      <c r="J283" s="10" t="str">
        <f ca="1">IFERROR(INDEX(MAESTRO!J:J,_xludf.AGGREGATE(15,6,ROW(MAESTRO!$B$3:$B$1000)/((MAESTRO!$B$3:$B$1000="OPA")*(UPPER(MAESTRO!$L$3:$L$1000)="CONFIRMADO")),ROWS($A$3:A283))),"")</f>
        <v/>
      </c>
      <c r="K283" s="10" t="str">
        <f ca="1">IFERROR(INDEX(MAESTRO!K:K,_xludf.AGGREGATE(15,6,ROW(MAESTRO!$B$3:$B$1000)/((MAESTRO!$B$3:$B$1000="OPA")*(UPPER(MAESTRO!$L$3:$L$1000)="CONFIRMADO")),ROWS($A$3:A283))),"")</f>
        <v/>
      </c>
      <c r="L283" s="10" t="str">
        <f ca="1">IFERROR(INDEX(MAESTRO!L:L,_xludf.AGGREGATE(15,6,ROW(MAESTRO!$B$3:$B$1000)/((MAESTRO!$B$3:$B$1000="OPA")*(UPPER(MAESTRO!$L$3:$L$1000)="CONFIRMADO")),ROWS($A$3:A283))),"")</f>
        <v/>
      </c>
      <c r="M283" s="10" t="str">
        <f ca="1">IFERROR(INDEX(MAESTRO!M:M,_xludf.AGGREGATE(15,6,ROW(MAESTRO!$B$3:$B$1000)/((MAESTRO!$B$3:$B$1000="OPA")*(UPPER(MAESTRO!$L$3:$L$1000)="CONFIRMADO")),ROWS($A$3:A283))),"")</f>
        <v/>
      </c>
      <c r="N283" s="10" t="str">
        <f ca="1">IFERROR(INDEX(MAESTRO!N:N,_xludf.AGGREGATE(15,6,ROW(MAESTRO!$B$3:$B$1000)/((MAESTRO!$B$3:$B$1000="OPA")*(UPPER(MAESTRO!$L$3:$L$1000)="CONFIRMADO")),ROWS($A$3:A283))),"")</f>
        <v/>
      </c>
      <c r="O283" s="10" t="str">
        <f ca="1">IFERROR(INDEX(MAESTRO!O:O,_xludf.AGGREGATE(15,6,ROW(MAESTRO!$B$3:$B$1000)/((MAESTRO!$B$3:$B$1000="OPA")*(UPPER(MAESTRO!$L$3:$L$1000)="CONFIRMADO")),ROWS($A$3:A283))),"")</f>
        <v/>
      </c>
      <c r="P283" s="10" t="str">
        <f ca="1">IFERROR(INDEX(MAESTRO!P:P,_xludf.AGGREGATE(15,6,ROW(MAESTRO!$B$3:$B$1000)/((MAESTRO!$B$3:$B$1000="OPA")*(UPPER(MAESTRO!$L$3:$L$1000)="CONFIRMADO")),ROWS($A$3:A283))),"")</f>
        <v/>
      </c>
      <c r="Q283" s="10" t="str">
        <f ca="1">IFERROR(INDEX(MAESTRO!Q:Q,_xludf.AGGREGATE(15,6,ROW(MAESTRO!$B$3:$B$1000)/((MAESTRO!$B$3:$B$1000="OPA")*(UPPER(MAESTRO!$L$3:$L$1000)="CONFIRMADO")),ROWS($A$3:A283))),"")</f>
        <v/>
      </c>
      <c r="R283" s="10" t="str">
        <f ca="1">IFERROR(INDEX(MAESTRO!R:R,_xludf.AGGREGATE(15,6,ROW(MAESTRO!$B$3:$B$1000)/((MAESTRO!$B$3:$B$1000="OPA")*(UPPER(MAESTRO!$L$3:$L$1000)="CONFIRMADO")),ROWS($A$3:A283))),"")</f>
        <v/>
      </c>
      <c r="S283" s="10" t="str">
        <f ca="1">IFERROR(INDEX(MAESTRO!S:S,_xludf.AGGREGATE(15,6,ROW(MAESTRO!$B$3:$B$1000)/((MAESTRO!$B$3:$B$1000="OPA")*(UPPER(MAESTRO!$L$3:$L$1000)="CONFIRMADO")),ROWS($A$3:A283))),"")</f>
        <v/>
      </c>
      <c r="T283" s="10" t="str">
        <f ca="1">IFERROR(INDEX(MAESTRO!T:T,_xludf.AGGREGATE(15,6,ROW(MAESTRO!$B$3:$B$1000)/((MAESTRO!$B$3:$B$1000="OPA")*(UPPER(MAESTRO!$L$3:$L$1000)="CONFIRMADO")),ROWS($A$3:A283))),"")</f>
        <v/>
      </c>
      <c r="U283" s="10" t="str">
        <f ca="1">IFERROR(INDEX(MAESTRO!U:U,_xludf.AGGREGATE(15,6,ROW(MAESTRO!$B$3:$B$1000)/((MAESTRO!$B$3:$B$1000="OPA")*(UPPER(MAESTRO!$L$3:$L$1000)="CONFIRMADO")),ROWS($A$3:A283))),"")</f>
        <v/>
      </c>
      <c r="V283" s="10" t="str">
        <f ca="1">IFERROR(INDEX(MAESTRO!V:V,_xludf.AGGREGATE(15,6,ROW(MAESTRO!$B$3:$B$1000)/((MAESTRO!$B$3:$B$1000="OPA")*(UPPER(MAESTRO!$L$3:$L$1000)="CONFIRMADO")),ROWS($A$3:A283))),"")</f>
        <v/>
      </c>
      <c r="W283" s="10" t="str">
        <f ca="1">IFERROR(INDEX(MAESTRO!W:W,_xludf.AGGREGATE(15,6,ROW(MAESTRO!$B$3:$B$1000)/((MAESTRO!$B$3:$B$1000="OPA")*(UPPER(MAESTRO!$L$3:$L$1000)="CONFIRMADO")),ROWS($A$3:A283))),"")</f>
        <v/>
      </c>
      <c r="X283" s="10" t="str">
        <f ca="1">IFERROR(INDEX(MAESTRO!X:X,_xludf.AGGREGATE(15,6,ROW(MAESTRO!$B$3:$B$1000)/((MAESTRO!$B$3:$B$1000="OPA")*(UPPER(MAESTRO!$L$3:$L$1000)="CONFIRMADO")),ROWS($A$3:A283))),"")</f>
        <v/>
      </c>
    </row>
    <row r="284" spans="1:24" ht="22.05" customHeight="1">
      <c r="A284" s="27" t="str">
        <f ca="1">IFERROR(INDEX(MAESTRO!A:A,_xludf.AGGREGATE(15,6,ROW(MAESTRO!$B$3:$B$1000)/((MAESTRO!$B$3:$B$1000="OPA")*(UPPER(MAESTRO!$L$3:$L$1000)="CONFIRMADO")),ROWS($A$3:A284))),"")</f>
        <v/>
      </c>
      <c r="B284" s="27" t="str">
        <f ca="1">IFERROR(INDEX(MAESTRO!B:B,_xludf.AGGREGATE(15,6,ROW(MAESTRO!$B$3:$B$1000)/((MAESTRO!$B$3:$B$1000="OPA")*(UPPER(MAESTRO!$L$3:$L$1000)="CONFIRMADO")),ROWS($A$3:A284))),"")</f>
        <v/>
      </c>
      <c r="C284" s="27" t="str">
        <f ca="1">IFERROR(INDEX(MAESTRO!C:C,_xludf.AGGREGATE(15,6,ROW(MAESTRO!$B$3:$B$1000)/((MAESTRO!$B$3:$B$1000="OPA")*(UPPER(MAESTRO!$L$3:$L$1000)="CONFIRMADO")),ROWS($A$3:A284))),"")</f>
        <v/>
      </c>
      <c r="D284" s="27" t="str">
        <f ca="1">IFERROR(INDEX(MAESTRO!D:D,_xludf.AGGREGATE(15,6,ROW(MAESTRO!$B$3:$B$1000)/((MAESTRO!$B$3:$B$1000="OPA")*(UPPER(MAESTRO!$L$3:$L$1000)="CONFIRMADO")),ROWS($A$3:A284))),"")</f>
        <v/>
      </c>
      <c r="E284" s="27" t="str">
        <f ca="1">IFERROR(INDEX(MAESTRO!E:E,_xludf.AGGREGATE(15,6,ROW(MAESTRO!$B$3:$B$1000)/((MAESTRO!$B$3:$B$1000="OPA")*(UPPER(MAESTRO!$L$3:$L$1000)="CONFIRMADO")),ROWS($A$3:A284))),"")</f>
        <v/>
      </c>
      <c r="F284" s="27" t="str">
        <f ca="1">IFERROR(INDEX(MAESTRO!F:F,_xludf.AGGREGATE(15,6,ROW(MAESTRO!$B$3:$B$1000)/((MAESTRO!$B$3:$B$1000="OPA")*(UPPER(MAESTRO!$L$3:$L$1000)="CONFIRMADO")),ROWS($A$3:A284))),"")</f>
        <v/>
      </c>
      <c r="G284" s="27" t="str">
        <f ca="1">IFERROR(INDEX(MAESTRO!G:G,_xludf.AGGREGATE(15,6,ROW(MAESTRO!$B$3:$B$1000)/((MAESTRO!$B$3:$B$1000="OPA")*(UPPER(MAESTRO!$L$3:$L$1000)="CONFIRMADO")),ROWS($A$3:A284))),"")</f>
        <v/>
      </c>
      <c r="H284" s="27" t="str">
        <f ca="1">IFERROR(INDEX(MAESTRO!H:H,_xludf.AGGREGATE(15,6,ROW(MAESTRO!$B$3:$B$1000)/((MAESTRO!$B$3:$B$1000="OPA")*(UPPER(MAESTRO!$L$3:$L$1000)="CONFIRMADO")),ROWS($A$3:A284))),"")</f>
        <v/>
      </c>
      <c r="I284" s="27" t="str">
        <f ca="1">IFERROR(INDEX(MAESTRO!I:I,_xludf.AGGREGATE(15,6,ROW(MAESTRO!$B$3:$B$1000)/((MAESTRO!$B$3:$B$1000="OPA")*(UPPER(MAESTRO!$L$3:$L$1000)="CONFIRMADO")),ROWS($A$3:A284))),"")</f>
        <v/>
      </c>
      <c r="J284" s="27" t="str">
        <f ca="1">IFERROR(INDEX(MAESTRO!J:J,_xludf.AGGREGATE(15,6,ROW(MAESTRO!$B$3:$B$1000)/((MAESTRO!$B$3:$B$1000="OPA")*(UPPER(MAESTRO!$L$3:$L$1000)="CONFIRMADO")),ROWS($A$3:A284))),"")</f>
        <v/>
      </c>
      <c r="K284" s="27" t="str">
        <f ca="1">IFERROR(INDEX(MAESTRO!K:K,_xludf.AGGREGATE(15,6,ROW(MAESTRO!$B$3:$B$1000)/((MAESTRO!$B$3:$B$1000="OPA")*(UPPER(MAESTRO!$L$3:$L$1000)="CONFIRMADO")),ROWS($A$3:A284))),"")</f>
        <v/>
      </c>
      <c r="L284" s="27" t="str">
        <f ca="1">IFERROR(INDEX(MAESTRO!L:L,_xludf.AGGREGATE(15,6,ROW(MAESTRO!$B$3:$B$1000)/((MAESTRO!$B$3:$B$1000="OPA")*(UPPER(MAESTRO!$L$3:$L$1000)="CONFIRMADO")),ROWS($A$3:A284))),"")</f>
        <v/>
      </c>
      <c r="M284" s="27" t="str">
        <f ca="1">IFERROR(INDEX(MAESTRO!M:M,_xludf.AGGREGATE(15,6,ROW(MAESTRO!$B$3:$B$1000)/((MAESTRO!$B$3:$B$1000="OPA")*(UPPER(MAESTRO!$L$3:$L$1000)="CONFIRMADO")),ROWS($A$3:A284))),"")</f>
        <v/>
      </c>
      <c r="N284" s="27" t="str">
        <f ca="1">IFERROR(INDEX(MAESTRO!N:N,_xludf.AGGREGATE(15,6,ROW(MAESTRO!$B$3:$B$1000)/((MAESTRO!$B$3:$B$1000="OPA")*(UPPER(MAESTRO!$L$3:$L$1000)="CONFIRMADO")),ROWS($A$3:A284))),"")</f>
        <v/>
      </c>
      <c r="O284" s="27" t="str">
        <f ca="1">IFERROR(INDEX(MAESTRO!O:O,_xludf.AGGREGATE(15,6,ROW(MAESTRO!$B$3:$B$1000)/((MAESTRO!$B$3:$B$1000="OPA")*(UPPER(MAESTRO!$L$3:$L$1000)="CONFIRMADO")),ROWS($A$3:A284))),"")</f>
        <v/>
      </c>
      <c r="P284" s="27" t="str">
        <f ca="1">IFERROR(INDEX(MAESTRO!P:P,_xludf.AGGREGATE(15,6,ROW(MAESTRO!$B$3:$B$1000)/((MAESTRO!$B$3:$B$1000="OPA")*(UPPER(MAESTRO!$L$3:$L$1000)="CONFIRMADO")),ROWS($A$3:A284))),"")</f>
        <v/>
      </c>
      <c r="Q284" s="27" t="str">
        <f ca="1">IFERROR(INDEX(MAESTRO!Q:Q,_xludf.AGGREGATE(15,6,ROW(MAESTRO!$B$3:$B$1000)/((MAESTRO!$B$3:$B$1000="OPA")*(UPPER(MAESTRO!$L$3:$L$1000)="CONFIRMADO")),ROWS($A$3:A284))),"")</f>
        <v/>
      </c>
      <c r="R284" s="27" t="str">
        <f ca="1">IFERROR(INDEX(MAESTRO!R:R,_xludf.AGGREGATE(15,6,ROW(MAESTRO!$B$3:$B$1000)/((MAESTRO!$B$3:$B$1000="OPA")*(UPPER(MAESTRO!$L$3:$L$1000)="CONFIRMADO")),ROWS($A$3:A284))),"")</f>
        <v/>
      </c>
      <c r="S284" s="27" t="str">
        <f ca="1">IFERROR(INDEX(MAESTRO!S:S,_xludf.AGGREGATE(15,6,ROW(MAESTRO!$B$3:$B$1000)/((MAESTRO!$B$3:$B$1000="OPA")*(UPPER(MAESTRO!$L$3:$L$1000)="CONFIRMADO")),ROWS($A$3:A284))),"")</f>
        <v/>
      </c>
      <c r="T284" s="27" t="str">
        <f ca="1">IFERROR(INDEX(MAESTRO!T:T,_xludf.AGGREGATE(15,6,ROW(MAESTRO!$B$3:$B$1000)/((MAESTRO!$B$3:$B$1000="OPA")*(UPPER(MAESTRO!$L$3:$L$1000)="CONFIRMADO")),ROWS($A$3:A284))),"")</f>
        <v/>
      </c>
      <c r="U284" s="27" t="str">
        <f ca="1">IFERROR(INDEX(MAESTRO!U:U,_xludf.AGGREGATE(15,6,ROW(MAESTRO!$B$3:$B$1000)/((MAESTRO!$B$3:$B$1000="OPA")*(UPPER(MAESTRO!$L$3:$L$1000)="CONFIRMADO")),ROWS($A$3:A284))),"")</f>
        <v/>
      </c>
      <c r="V284" s="27" t="str">
        <f ca="1">IFERROR(INDEX(MAESTRO!V:V,_xludf.AGGREGATE(15,6,ROW(MAESTRO!$B$3:$B$1000)/((MAESTRO!$B$3:$B$1000="OPA")*(UPPER(MAESTRO!$L$3:$L$1000)="CONFIRMADO")),ROWS($A$3:A284))),"")</f>
        <v/>
      </c>
      <c r="W284" s="27" t="str">
        <f ca="1">IFERROR(INDEX(MAESTRO!W:W,_xludf.AGGREGATE(15,6,ROW(MAESTRO!$B$3:$B$1000)/((MAESTRO!$B$3:$B$1000="OPA")*(UPPER(MAESTRO!$L$3:$L$1000)="CONFIRMADO")),ROWS($A$3:A284))),"")</f>
        <v/>
      </c>
      <c r="X284" s="27" t="str">
        <f ca="1">IFERROR(INDEX(MAESTRO!X:X,_xludf.AGGREGATE(15,6,ROW(MAESTRO!$B$3:$B$1000)/((MAESTRO!$B$3:$B$1000="OPA")*(UPPER(MAESTRO!$L$3:$L$1000)="CONFIRMADO")),ROWS($A$3:A284))),"")</f>
        <v/>
      </c>
    </row>
    <row r="285" spans="1:24" ht="22.05" customHeight="1">
      <c r="A285" s="10" t="str">
        <f ca="1">IFERROR(INDEX(MAESTRO!A:A,_xludf.AGGREGATE(15,6,ROW(MAESTRO!$B$3:$B$1000)/((MAESTRO!$B$3:$B$1000="OPA")*(UPPER(MAESTRO!$L$3:$L$1000)="CONFIRMADO")),ROWS($A$3:A285))),"")</f>
        <v/>
      </c>
      <c r="B285" s="10" t="str">
        <f ca="1">IFERROR(INDEX(MAESTRO!B:B,_xludf.AGGREGATE(15,6,ROW(MAESTRO!$B$3:$B$1000)/((MAESTRO!$B$3:$B$1000="OPA")*(UPPER(MAESTRO!$L$3:$L$1000)="CONFIRMADO")),ROWS($A$3:A285))),"")</f>
        <v/>
      </c>
      <c r="C285" s="10" t="str">
        <f ca="1">IFERROR(INDEX(MAESTRO!C:C,_xludf.AGGREGATE(15,6,ROW(MAESTRO!$B$3:$B$1000)/((MAESTRO!$B$3:$B$1000="OPA")*(UPPER(MAESTRO!$L$3:$L$1000)="CONFIRMADO")),ROWS($A$3:A285))),"")</f>
        <v/>
      </c>
      <c r="D285" s="10" t="str">
        <f ca="1">IFERROR(INDEX(MAESTRO!D:D,_xludf.AGGREGATE(15,6,ROW(MAESTRO!$B$3:$B$1000)/((MAESTRO!$B$3:$B$1000="OPA")*(UPPER(MAESTRO!$L$3:$L$1000)="CONFIRMADO")),ROWS($A$3:A285))),"")</f>
        <v/>
      </c>
      <c r="E285" s="10" t="str">
        <f ca="1">IFERROR(INDEX(MAESTRO!E:E,_xludf.AGGREGATE(15,6,ROW(MAESTRO!$B$3:$B$1000)/((MAESTRO!$B$3:$B$1000="OPA")*(UPPER(MAESTRO!$L$3:$L$1000)="CONFIRMADO")),ROWS($A$3:A285))),"")</f>
        <v/>
      </c>
      <c r="F285" s="10" t="str">
        <f ca="1">IFERROR(INDEX(MAESTRO!F:F,_xludf.AGGREGATE(15,6,ROW(MAESTRO!$B$3:$B$1000)/((MAESTRO!$B$3:$B$1000="OPA")*(UPPER(MAESTRO!$L$3:$L$1000)="CONFIRMADO")),ROWS($A$3:A285))),"")</f>
        <v/>
      </c>
      <c r="G285" s="10" t="str">
        <f ca="1">IFERROR(INDEX(MAESTRO!G:G,_xludf.AGGREGATE(15,6,ROW(MAESTRO!$B$3:$B$1000)/((MAESTRO!$B$3:$B$1000="OPA")*(UPPER(MAESTRO!$L$3:$L$1000)="CONFIRMADO")),ROWS($A$3:A285))),"")</f>
        <v/>
      </c>
      <c r="H285" s="10" t="str">
        <f ca="1">IFERROR(INDEX(MAESTRO!H:H,_xludf.AGGREGATE(15,6,ROW(MAESTRO!$B$3:$B$1000)/((MAESTRO!$B$3:$B$1000="OPA")*(UPPER(MAESTRO!$L$3:$L$1000)="CONFIRMADO")),ROWS($A$3:A285))),"")</f>
        <v/>
      </c>
      <c r="I285" s="10" t="str">
        <f ca="1">IFERROR(INDEX(MAESTRO!I:I,_xludf.AGGREGATE(15,6,ROW(MAESTRO!$B$3:$B$1000)/((MAESTRO!$B$3:$B$1000="OPA")*(UPPER(MAESTRO!$L$3:$L$1000)="CONFIRMADO")),ROWS($A$3:A285))),"")</f>
        <v/>
      </c>
      <c r="J285" s="10" t="str">
        <f ca="1">IFERROR(INDEX(MAESTRO!J:J,_xludf.AGGREGATE(15,6,ROW(MAESTRO!$B$3:$B$1000)/((MAESTRO!$B$3:$B$1000="OPA")*(UPPER(MAESTRO!$L$3:$L$1000)="CONFIRMADO")),ROWS($A$3:A285))),"")</f>
        <v/>
      </c>
      <c r="K285" s="10" t="str">
        <f ca="1">IFERROR(INDEX(MAESTRO!K:K,_xludf.AGGREGATE(15,6,ROW(MAESTRO!$B$3:$B$1000)/((MAESTRO!$B$3:$B$1000="OPA")*(UPPER(MAESTRO!$L$3:$L$1000)="CONFIRMADO")),ROWS($A$3:A285))),"")</f>
        <v/>
      </c>
      <c r="L285" s="10" t="str">
        <f ca="1">IFERROR(INDEX(MAESTRO!L:L,_xludf.AGGREGATE(15,6,ROW(MAESTRO!$B$3:$B$1000)/((MAESTRO!$B$3:$B$1000="OPA")*(UPPER(MAESTRO!$L$3:$L$1000)="CONFIRMADO")),ROWS($A$3:A285))),"")</f>
        <v/>
      </c>
      <c r="M285" s="10" t="str">
        <f ca="1">IFERROR(INDEX(MAESTRO!M:M,_xludf.AGGREGATE(15,6,ROW(MAESTRO!$B$3:$B$1000)/((MAESTRO!$B$3:$B$1000="OPA")*(UPPER(MAESTRO!$L$3:$L$1000)="CONFIRMADO")),ROWS($A$3:A285))),"")</f>
        <v/>
      </c>
      <c r="N285" s="10" t="str">
        <f ca="1">IFERROR(INDEX(MAESTRO!N:N,_xludf.AGGREGATE(15,6,ROW(MAESTRO!$B$3:$B$1000)/((MAESTRO!$B$3:$B$1000="OPA")*(UPPER(MAESTRO!$L$3:$L$1000)="CONFIRMADO")),ROWS($A$3:A285))),"")</f>
        <v/>
      </c>
      <c r="O285" s="10" t="str">
        <f ca="1">IFERROR(INDEX(MAESTRO!O:O,_xludf.AGGREGATE(15,6,ROW(MAESTRO!$B$3:$B$1000)/((MAESTRO!$B$3:$B$1000="OPA")*(UPPER(MAESTRO!$L$3:$L$1000)="CONFIRMADO")),ROWS($A$3:A285))),"")</f>
        <v/>
      </c>
      <c r="P285" s="10" t="str">
        <f ca="1">IFERROR(INDEX(MAESTRO!P:P,_xludf.AGGREGATE(15,6,ROW(MAESTRO!$B$3:$B$1000)/((MAESTRO!$B$3:$B$1000="OPA")*(UPPER(MAESTRO!$L$3:$L$1000)="CONFIRMADO")),ROWS($A$3:A285))),"")</f>
        <v/>
      </c>
      <c r="Q285" s="10" t="str">
        <f ca="1">IFERROR(INDEX(MAESTRO!Q:Q,_xludf.AGGREGATE(15,6,ROW(MAESTRO!$B$3:$B$1000)/((MAESTRO!$B$3:$B$1000="OPA")*(UPPER(MAESTRO!$L$3:$L$1000)="CONFIRMADO")),ROWS($A$3:A285))),"")</f>
        <v/>
      </c>
      <c r="R285" s="10" t="str">
        <f ca="1">IFERROR(INDEX(MAESTRO!R:R,_xludf.AGGREGATE(15,6,ROW(MAESTRO!$B$3:$B$1000)/((MAESTRO!$B$3:$B$1000="OPA")*(UPPER(MAESTRO!$L$3:$L$1000)="CONFIRMADO")),ROWS($A$3:A285))),"")</f>
        <v/>
      </c>
      <c r="S285" s="10" t="str">
        <f ca="1">IFERROR(INDEX(MAESTRO!S:S,_xludf.AGGREGATE(15,6,ROW(MAESTRO!$B$3:$B$1000)/((MAESTRO!$B$3:$B$1000="OPA")*(UPPER(MAESTRO!$L$3:$L$1000)="CONFIRMADO")),ROWS($A$3:A285))),"")</f>
        <v/>
      </c>
      <c r="T285" s="10" t="str">
        <f ca="1">IFERROR(INDEX(MAESTRO!T:T,_xludf.AGGREGATE(15,6,ROW(MAESTRO!$B$3:$B$1000)/((MAESTRO!$B$3:$B$1000="OPA")*(UPPER(MAESTRO!$L$3:$L$1000)="CONFIRMADO")),ROWS($A$3:A285))),"")</f>
        <v/>
      </c>
      <c r="U285" s="10" t="str">
        <f ca="1">IFERROR(INDEX(MAESTRO!U:U,_xludf.AGGREGATE(15,6,ROW(MAESTRO!$B$3:$B$1000)/((MAESTRO!$B$3:$B$1000="OPA")*(UPPER(MAESTRO!$L$3:$L$1000)="CONFIRMADO")),ROWS($A$3:A285))),"")</f>
        <v/>
      </c>
      <c r="V285" s="10" t="str">
        <f ca="1">IFERROR(INDEX(MAESTRO!V:V,_xludf.AGGREGATE(15,6,ROW(MAESTRO!$B$3:$B$1000)/((MAESTRO!$B$3:$B$1000="OPA")*(UPPER(MAESTRO!$L$3:$L$1000)="CONFIRMADO")),ROWS($A$3:A285))),"")</f>
        <v/>
      </c>
      <c r="W285" s="10" t="str">
        <f ca="1">IFERROR(INDEX(MAESTRO!W:W,_xludf.AGGREGATE(15,6,ROW(MAESTRO!$B$3:$B$1000)/((MAESTRO!$B$3:$B$1000="OPA")*(UPPER(MAESTRO!$L$3:$L$1000)="CONFIRMADO")),ROWS($A$3:A285))),"")</f>
        <v/>
      </c>
      <c r="X285" s="10" t="str">
        <f ca="1">IFERROR(INDEX(MAESTRO!X:X,_xludf.AGGREGATE(15,6,ROW(MAESTRO!$B$3:$B$1000)/((MAESTRO!$B$3:$B$1000="OPA")*(UPPER(MAESTRO!$L$3:$L$1000)="CONFIRMADO")),ROWS($A$3:A285))),"")</f>
        <v/>
      </c>
    </row>
    <row r="286" spans="1:24" ht="22.05" customHeight="1">
      <c r="A286" s="27" t="str">
        <f ca="1">IFERROR(INDEX(MAESTRO!A:A,_xludf.AGGREGATE(15,6,ROW(MAESTRO!$B$3:$B$1000)/((MAESTRO!$B$3:$B$1000="OPA")*(UPPER(MAESTRO!$L$3:$L$1000)="CONFIRMADO")),ROWS($A$3:A286))),"")</f>
        <v/>
      </c>
      <c r="B286" s="27" t="str">
        <f ca="1">IFERROR(INDEX(MAESTRO!B:B,_xludf.AGGREGATE(15,6,ROW(MAESTRO!$B$3:$B$1000)/((MAESTRO!$B$3:$B$1000="OPA")*(UPPER(MAESTRO!$L$3:$L$1000)="CONFIRMADO")),ROWS($A$3:A286))),"")</f>
        <v/>
      </c>
      <c r="C286" s="27" t="str">
        <f ca="1">IFERROR(INDEX(MAESTRO!C:C,_xludf.AGGREGATE(15,6,ROW(MAESTRO!$B$3:$B$1000)/((MAESTRO!$B$3:$B$1000="OPA")*(UPPER(MAESTRO!$L$3:$L$1000)="CONFIRMADO")),ROWS($A$3:A286))),"")</f>
        <v/>
      </c>
      <c r="D286" s="27" t="str">
        <f ca="1">IFERROR(INDEX(MAESTRO!D:D,_xludf.AGGREGATE(15,6,ROW(MAESTRO!$B$3:$B$1000)/((MAESTRO!$B$3:$B$1000="OPA")*(UPPER(MAESTRO!$L$3:$L$1000)="CONFIRMADO")),ROWS($A$3:A286))),"")</f>
        <v/>
      </c>
      <c r="E286" s="27" t="str">
        <f ca="1">IFERROR(INDEX(MAESTRO!E:E,_xludf.AGGREGATE(15,6,ROW(MAESTRO!$B$3:$B$1000)/((MAESTRO!$B$3:$B$1000="OPA")*(UPPER(MAESTRO!$L$3:$L$1000)="CONFIRMADO")),ROWS($A$3:A286))),"")</f>
        <v/>
      </c>
      <c r="F286" s="27" t="str">
        <f ca="1">IFERROR(INDEX(MAESTRO!F:F,_xludf.AGGREGATE(15,6,ROW(MAESTRO!$B$3:$B$1000)/((MAESTRO!$B$3:$B$1000="OPA")*(UPPER(MAESTRO!$L$3:$L$1000)="CONFIRMADO")),ROWS($A$3:A286))),"")</f>
        <v/>
      </c>
      <c r="G286" s="27" t="str">
        <f ca="1">IFERROR(INDEX(MAESTRO!G:G,_xludf.AGGREGATE(15,6,ROW(MAESTRO!$B$3:$B$1000)/((MAESTRO!$B$3:$B$1000="OPA")*(UPPER(MAESTRO!$L$3:$L$1000)="CONFIRMADO")),ROWS($A$3:A286))),"")</f>
        <v/>
      </c>
      <c r="H286" s="27" t="str">
        <f ca="1">IFERROR(INDEX(MAESTRO!H:H,_xludf.AGGREGATE(15,6,ROW(MAESTRO!$B$3:$B$1000)/((MAESTRO!$B$3:$B$1000="OPA")*(UPPER(MAESTRO!$L$3:$L$1000)="CONFIRMADO")),ROWS($A$3:A286))),"")</f>
        <v/>
      </c>
      <c r="I286" s="27" t="str">
        <f ca="1">IFERROR(INDEX(MAESTRO!I:I,_xludf.AGGREGATE(15,6,ROW(MAESTRO!$B$3:$B$1000)/((MAESTRO!$B$3:$B$1000="OPA")*(UPPER(MAESTRO!$L$3:$L$1000)="CONFIRMADO")),ROWS($A$3:A286))),"")</f>
        <v/>
      </c>
      <c r="J286" s="27" t="str">
        <f ca="1">IFERROR(INDEX(MAESTRO!J:J,_xludf.AGGREGATE(15,6,ROW(MAESTRO!$B$3:$B$1000)/((MAESTRO!$B$3:$B$1000="OPA")*(UPPER(MAESTRO!$L$3:$L$1000)="CONFIRMADO")),ROWS($A$3:A286))),"")</f>
        <v/>
      </c>
      <c r="K286" s="27" t="str">
        <f ca="1">IFERROR(INDEX(MAESTRO!K:K,_xludf.AGGREGATE(15,6,ROW(MAESTRO!$B$3:$B$1000)/((MAESTRO!$B$3:$B$1000="OPA")*(UPPER(MAESTRO!$L$3:$L$1000)="CONFIRMADO")),ROWS($A$3:A286))),"")</f>
        <v/>
      </c>
      <c r="L286" s="27" t="str">
        <f ca="1">IFERROR(INDEX(MAESTRO!L:L,_xludf.AGGREGATE(15,6,ROW(MAESTRO!$B$3:$B$1000)/((MAESTRO!$B$3:$B$1000="OPA")*(UPPER(MAESTRO!$L$3:$L$1000)="CONFIRMADO")),ROWS($A$3:A286))),"")</f>
        <v/>
      </c>
      <c r="M286" s="27" t="str">
        <f ca="1">IFERROR(INDEX(MAESTRO!M:M,_xludf.AGGREGATE(15,6,ROW(MAESTRO!$B$3:$B$1000)/((MAESTRO!$B$3:$B$1000="OPA")*(UPPER(MAESTRO!$L$3:$L$1000)="CONFIRMADO")),ROWS($A$3:A286))),"")</f>
        <v/>
      </c>
      <c r="N286" s="27" t="str">
        <f ca="1">IFERROR(INDEX(MAESTRO!N:N,_xludf.AGGREGATE(15,6,ROW(MAESTRO!$B$3:$B$1000)/((MAESTRO!$B$3:$B$1000="OPA")*(UPPER(MAESTRO!$L$3:$L$1000)="CONFIRMADO")),ROWS($A$3:A286))),"")</f>
        <v/>
      </c>
      <c r="O286" s="27" t="str">
        <f ca="1">IFERROR(INDEX(MAESTRO!O:O,_xludf.AGGREGATE(15,6,ROW(MAESTRO!$B$3:$B$1000)/((MAESTRO!$B$3:$B$1000="OPA")*(UPPER(MAESTRO!$L$3:$L$1000)="CONFIRMADO")),ROWS($A$3:A286))),"")</f>
        <v/>
      </c>
      <c r="P286" s="27" t="str">
        <f ca="1">IFERROR(INDEX(MAESTRO!P:P,_xludf.AGGREGATE(15,6,ROW(MAESTRO!$B$3:$B$1000)/((MAESTRO!$B$3:$B$1000="OPA")*(UPPER(MAESTRO!$L$3:$L$1000)="CONFIRMADO")),ROWS($A$3:A286))),"")</f>
        <v/>
      </c>
      <c r="Q286" s="27" t="str">
        <f ca="1">IFERROR(INDEX(MAESTRO!Q:Q,_xludf.AGGREGATE(15,6,ROW(MAESTRO!$B$3:$B$1000)/((MAESTRO!$B$3:$B$1000="OPA")*(UPPER(MAESTRO!$L$3:$L$1000)="CONFIRMADO")),ROWS($A$3:A286))),"")</f>
        <v/>
      </c>
      <c r="R286" s="27" t="str">
        <f ca="1">IFERROR(INDEX(MAESTRO!R:R,_xludf.AGGREGATE(15,6,ROW(MAESTRO!$B$3:$B$1000)/((MAESTRO!$B$3:$B$1000="OPA")*(UPPER(MAESTRO!$L$3:$L$1000)="CONFIRMADO")),ROWS($A$3:A286))),"")</f>
        <v/>
      </c>
      <c r="S286" s="27" t="str">
        <f ca="1">IFERROR(INDEX(MAESTRO!S:S,_xludf.AGGREGATE(15,6,ROW(MAESTRO!$B$3:$B$1000)/((MAESTRO!$B$3:$B$1000="OPA")*(UPPER(MAESTRO!$L$3:$L$1000)="CONFIRMADO")),ROWS($A$3:A286))),"")</f>
        <v/>
      </c>
      <c r="T286" s="27" t="str">
        <f ca="1">IFERROR(INDEX(MAESTRO!T:T,_xludf.AGGREGATE(15,6,ROW(MAESTRO!$B$3:$B$1000)/((MAESTRO!$B$3:$B$1000="OPA")*(UPPER(MAESTRO!$L$3:$L$1000)="CONFIRMADO")),ROWS($A$3:A286))),"")</f>
        <v/>
      </c>
      <c r="U286" s="27" t="str">
        <f ca="1">IFERROR(INDEX(MAESTRO!U:U,_xludf.AGGREGATE(15,6,ROW(MAESTRO!$B$3:$B$1000)/((MAESTRO!$B$3:$B$1000="OPA")*(UPPER(MAESTRO!$L$3:$L$1000)="CONFIRMADO")),ROWS($A$3:A286))),"")</f>
        <v/>
      </c>
      <c r="V286" s="27" t="str">
        <f ca="1">IFERROR(INDEX(MAESTRO!V:V,_xludf.AGGREGATE(15,6,ROW(MAESTRO!$B$3:$B$1000)/((MAESTRO!$B$3:$B$1000="OPA")*(UPPER(MAESTRO!$L$3:$L$1000)="CONFIRMADO")),ROWS($A$3:A286))),"")</f>
        <v/>
      </c>
      <c r="W286" s="27" t="str">
        <f ca="1">IFERROR(INDEX(MAESTRO!W:W,_xludf.AGGREGATE(15,6,ROW(MAESTRO!$B$3:$B$1000)/((MAESTRO!$B$3:$B$1000="OPA")*(UPPER(MAESTRO!$L$3:$L$1000)="CONFIRMADO")),ROWS($A$3:A286))),"")</f>
        <v/>
      </c>
      <c r="X286" s="27" t="str">
        <f ca="1">IFERROR(INDEX(MAESTRO!X:X,_xludf.AGGREGATE(15,6,ROW(MAESTRO!$B$3:$B$1000)/((MAESTRO!$B$3:$B$1000="OPA")*(UPPER(MAESTRO!$L$3:$L$1000)="CONFIRMADO")),ROWS($A$3:A286))),"")</f>
        <v/>
      </c>
    </row>
    <row r="287" spans="1:24" ht="22.05" customHeight="1">
      <c r="A287" s="10" t="str">
        <f ca="1">IFERROR(INDEX(MAESTRO!A:A,_xludf.AGGREGATE(15,6,ROW(MAESTRO!$B$3:$B$1000)/((MAESTRO!$B$3:$B$1000="OPA")*(UPPER(MAESTRO!$L$3:$L$1000)="CONFIRMADO")),ROWS($A$3:A287))),"")</f>
        <v/>
      </c>
      <c r="B287" s="10" t="str">
        <f ca="1">IFERROR(INDEX(MAESTRO!B:B,_xludf.AGGREGATE(15,6,ROW(MAESTRO!$B$3:$B$1000)/((MAESTRO!$B$3:$B$1000="OPA")*(UPPER(MAESTRO!$L$3:$L$1000)="CONFIRMADO")),ROWS($A$3:A287))),"")</f>
        <v/>
      </c>
      <c r="C287" s="10" t="str">
        <f ca="1">IFERROR(INDEX(MAESTRO!C:C,_xludf.AGGREGATE(15,6,ROW(MAESTRO!$B$3:$B$1000)/((MAESTRO!$B$3:$B$1000="OPA")*(UPPER(MAESTRO!$L$3:$L$1000)="CONFIRMADO")),ROWS($A$3:A287))),"")</f>
        <v/>
      </c>
      <c r="D287" s="10" t="str">
        <f ca="1">IFERROR(INDEX(MAESTRO!D:D,_xludf.AGGREGATE(15,6,ROW(MAESTRO!$B$3:$B$1000)/((MAESTRO!$B$3:$B$1000="OPA")*(UPPER(MAESTRO!$L$3:$L$1000)="CONFIRMADO")),ROWS($A$3:A287))),"")</f>
        <v/>
      </c>
      <c r="E287" s="10" t="str">
        <f ca="1">IFERROR(INDEX(MAESTRO!E:E,_xludf.AGGREGATE(15,6,ROW(MAESTRO!$B$3:$B$1000)/((MAESTRO!$B$3:$B$1000="OPA")*(UPPER(MAESTRO!$L$3:$L$1000)="CONFIRMADO")),ROWS($A$3:A287))),"")</f>
        <v/>
      </c>
      <c r="F287" s="10" t="str">
        <f ca="1">IFERROR(INDEX(MAESTRO!F:F,_xludf.AGGREGATE(15,6,ROW(MAESTRO!$B$3:$B$1000)/((MAESTRO!$B$3:$B$1000="OPA")*(UPPER(MAESTRO!$L$3:$L$1000)="CONFIRMADO")),ROWS($A$3:A287))),"")</f>
        <v/>
      </c>
      <c r="G287" s="10" t="str">
        <f ca="1">IFERROR(INDEX(MAESTRO!G:G,_xludf.AGGREGATE(15,6,ROW(MAESTRO!$B$3:$B$1000)/((MAESTRO!$B$3:$B$1000="OPA")*(UPPER(MAESTRO!$L$3:$L$1000)="CONFIRMADO")),ROWS($A$3:A287))),"")</f>
        <v/>
      </c>
      <c r="H287" s="10" t="str">
        <f ca="1">IFERROR(INDEX(MAESTRO!H:H,_xludf.AGGREGATE(15,6,ROW(MAESTRO!$B$3:$B$1000)/((MAESTRO!$B$3:$B$1000="OPA")*(UPPER(MAESTRO!$L$3:$L$1000)="CONFIRMADO")),ROWS($A$3:A287))),"")</f>
        <v/>
      </c>
      <c r="I287" s="10" t="str">
        <f ca="1">IFERROR(INDEX(MAESTRO!I:I,_xludf.AGGREGATE(15,6,ROW(MAESTRO!$B$3:$B$1000)/((MAESTRO!$B$3:$B$1000="OPA")*(UPPER(MAESTRO!$L$3:$L$1000)="CONFIRMADO")),ROWS($A$3:A287))),"")</f>
        <v/>
      </c>
      <c r="J287" s="10" t="str">
        <f ca="1">IFERROR(INDEX(MAESTRO!J:J,_xludf.AGGREGATE(15,6,ROW(MAESTRO!$B$3:$B$1000)/((MAESTRO!$B$3:$B$1000="OPA")*(UPPER(MAESTRO!$L$3:$L$1000)="CONFIRMADO")),ROWS($A$3:A287))),"")</f>
        <v/>
      </c>
      <c r="K287" s="10" t="str">
        <f ca="1">IFERROR(INDEX(MAESTRO!K:K,_xludf.AGGREGATE(15,6,ROW(MAESTRO!$B$3:$B$1000)/((MAESTRO!$B$3:$B$1000="OPA")*(UPPER(MAESTRO!$L$3:$L$1000)="CONFIRMADO")),ROWS($A$3:A287))),"")</f>
        <v/>
      </c>
      <c r="L287" s="10" t="str">
        <f ca="1">IFERROR(INDEX(MAESTRO!L:L,_xludf.AGGREGATE(15,6,ROW(MAESTRO!$B$3:$B$1000)/((MAESTRO!$B$3:$B$1000="OPA")*(UPPER(MAESTRO!$L$3:$L$1000)="CONFIRMADO")),ROWS($A$3:A287))),"")</f>
        <v/>
      </c>
      <c r="M287" s="10" t="str">
        <f ca="1">IFERROR(INDEX(MAESTRO!M:M,_xludf.AGGREGATE(15,6,ROW(MAESTRO!$B$3:$B$1000)/((MAESTRO!$B$3:$B$1000="OPA")*(UPPER(MAESTRO!$L$3:$L$1000)="CONFIRMADO")),ROWS($A$3:A287))),"")</f>
        <v/>
      </c>
      <c r="N287" s="10" t="str">
        <f ca="1">IFERROR(INDEX(MAESTRO!N:N,_xludf.AGGREGATE(15,6,ROW(MAESTRO!$B$3:$B$1000)/((MAESTRO!$B$3:$B$1000="OPA")*(UPPER(MAESTRO!$L$3:$L$1000)="CONFIRMADO")),ROWS($A$3:A287))),"")</f>
        <v/>
      </c>
      <c r="O287" s="10" t="str">
        <f ca="1">IFERROR(INDEX(MAESTRO!O:O,_xludf.AGGREGATE(15,6,ROW(MAESTRO!$B$3:$B$1000)/((MAESTRO!$B$3:$B$1000="OPA")*(UPPER(MAESTRO!$L$3:$L$1000)="CONFIRMADO")),ROWS($A$3:A287))),"")</f>
        <v/>
      </c>
      <c r="P287" s="10" t="str">
        <f ca="1">IFERROR(INDEX(MAESTRO!P:P,_xludf.AGGREGATE(15,6,ROW(MAESTRO!$B$3:$B$1000)/((MAESTRO!$B$3:$B$1000="OPA")*(UPPER(MAESTRO!$L$3:$L$1000)="CONFIRMADO")),ROWS($A$3:A287))),"")</f>
        <v/>
      </c>
      <c r="Q287" s="10" t="str">
        <f ca="1">IFERROR(INDEX(MAESTRO!Q:Q,_xludf.AGGREGATE(15,6,ROW(MAESTRO!$B$3:$B$1000)/((MAESTRO!$B$3:$B$1000="OPA")*(UPPER(MAESTRO!$L$3:$L$1000)="CONFIRMADO")),ROWS($A$3:A287))),"")</f>
        <v/>
      </c>
      <c r="R287" s="10" t="str">
        <f ca="1">IFERROR(INDEX(MAESTRO!R:R,_xludf.AGGREGATE(15,6,ROW(MAESTRO!$B$3:$B$1000)/((MAESTRO!$B$3:$B$1000="OPA")*(UPPER(MAESTRO!$L$3:$L$1000)="CONFIRMADO")),ROWS($A$3:A287))),"")</f>
        <v/>
      </c>
      <c r="S287" s="10" t="str">
        <f ca="1">IFERROR(INDEX(MAESTRO!S:S,_xludf.AGGREGATE(15,6,ROW(MAESTRO!$B$3:$B$1000)/((MAESTRO!$B$3:$B$1000="OPA")*(UPPER(MAESTRO!$L$3:$L$1000)="CONFIRMADO")),ROWS($A$3:A287))),"")</f>
        <v/>
      </c>
      <c r="T287" s="10" t="str">
        <f ca="1">IFERROR(INDEX(MAESTRO!T:T,_xludf.AGGREGATE(15,6,ROW(MAESTRO!$B$3:$B$1000)/((MAESTRO!$B$3:$B$1000="OPA")*(UPPER(MAESTRO!$L$3:$L$1000)="CONFIRMADO")),ROWS($A$3:A287))),"")</f>
        <v/>
      </c>
      <c r="U287" s="10" t="str">
        <f ca="1">IFERROR(INDEX(MAESTRO!U:U,_xludf.AGGREGATE(15,6,ROW(MAESTRO!$B$3:$B$1000)/((MAESTRO!$B$3:$B$1000="OPA")*(UPPER(MAESTRO!$L$3:$L$1000)="CONFIRMADO")),ROWS($A$3:A287))),"")</f>
        <v/>
      </c>
      <c r="V287" s="10" t="str">
        <f ca="1">IFERROR(INDEX(MAESTRO!V:V,_xludf.AGGREGATE(15,6,ROW(MAESTRO!$B$3:$B$1000)/((MAESTRO!$B$3:$B$1000="OPA")*(UPPER(MAESTRO!$L$3:$L$1000)="CONFIRMADO")),ROWS($A$3:A287))),"")</f>
        <v/>
      </c>
      <c r="W287" s="10" t="str">
        <f ca="1">IFERROR(INDEX(MAESTRO!W:W,_xludf.AGGREGATE(15,6,ROW(MAESTRO!$B$3:$B$1000)/((MAESTRO!$B$3:$B$1000="OPA")*(UPPER(MAESTRO!$L$3:$L$1000)="CONFIRMADO")),ROWS($A$3:A287))),"")</f>
        <v/>
      </c>
      <c r="X287" s="10" t="str">
        <f ca="1">IFERROR(INDEX(MAESTRO!X:X,_xludf.AGGREGATE(15,6,ROW(MAESTRO!$B$3:$B$1000)/((MAESTRO!$B$3:$B$1000="OPA")*(UPPER(MAESTRO!$L$3:$L$1000)="CONFIRMADO")),ROWS($A$3:A287))),"")</f>
        <v/>
      </c>
    </row>
    <row r="288" spans="1:24" ht="22.05" customHeight="1">
      <c r="A288" s="27" t="str">
        <f ca="1">IFERROR(INDEX(MAESTRO!A:A,_xludf.AGGREGATE(15,6,ROW(MAESTRO!$B$3:$B$1000)/((MAESTRO!$B$3:$B$1000="OPA")*(UPPER(MAESTRO!$L$3:$L$1000)="CONFIRMADO")),ROWS($A$3:A288))),"")</f>
        <v/>
      </c>
      <c r="B288" s="27" t="str">
        <f ca="1">IFERROR(INDEX(MAESTRO!B:B,_xludf.AGGREGATE(15,6,ROW(MAESTRO!$B$3:$B$1000)/((MAESTRO!$B$3:$B$1000="OPA")*(UPPER(MAESTRO!$L$3:$L$1000)="CONFIRMADO")),ROWS($A$3:A288))),"")</f>
        <v/>
      </c>
      <c r="C288" s="27" t="str">
        <f ca="1">IFERROR(INDEX(MAESTRO!C:C,_xludf.AGGREGATE(15,6,ROW(MAESTRO!$B$3:$B$1000)/((MAESTRO!$B$3:$B$1000="OPA")*(UPPER(MAESTRO!$L$3:$L$1000)="CONFIRMADO")),ROWS($A$3:A288))),"")</f>
        <v/>
      </c>
      <c r="D288" s="27" t="str">
        <f ca="1">IFERROR(INDEX(MAESTRO!D:D,_xludf.AGGREGATE(15,6,ROW(MAESTRO!$B$3:$B$1000)/((MAESTRO!$B$3:$B$1000="OPA")*(UPPER(MAESTRO!$L$3:$L$1000)="CONFIRMADO")),ROWS($A$3:A288))),"")</f>
        <v/>
      </c>
      <c r="E288" s="27" t="str">
        <f ca="1">IFERROR(INDEX(MAESTRO!E:E,_xludf.AGGREGATE(15,6,ROW(MAESTRO!$B$3:$B$1000)/((MAESTRO!$B$3:$B$1000="OPA")*(UPPER(MAESTRO!$L$3:$L$1000)="CONFIRMADO")),ROWS($A$3:A288))),"")</f>
        <v/>
      </c>
      <c r="F288" s="27" t="str">
        <f ca="1">IFERROR(INDEX(MAESTRO!F:F,_xludf.AGGREGATE(15,6,ROW(MAESTRO!$B$3:$B$1000)/((MAESTRO!$B$3:$B$1000="OPA")*(UPPER(MAESTRO!$L$3:$L$1000)="CONFIRMADO")),ROWS($A$3:A288))),"")</f>
        <v/>
      </c>
      <c r="G288" s="27" t="str">
        <f ca="1">IFERROR(INDEX(MAESTRO!G:G,_xludf.AGGREGATE(15,6,ROW(MAESTRO!$B$3:$B$1000)/((MAESTRO!$B$3:$B$1000="OPA")*(UPPER(MAESTRO!$L$3:$L$1000)="CONFIRMADO")),ROWS($A$3:A288))),"")</f>
        <v/>
      </c>
      <c r="H288" s="27" t="str">
        <f ca="1">IFERROR(INDEX(MAESTRO!H:H,_xludf.AGGREGATE(15,6,ROW(MAESTRO!$B$3:$B$1000)/((MAESTRO!$B$3:$B$1000="OPA")*(UPPER(MAESTRO!$L$3:$L$1000)="CONFIRMADO")),ROWS($A$3:A288))),"")</f>
        <v/>
      </c>
      <c r="I288" s="27" t="str">
        <f ca="1">IFERROR(INDEX(MAESTRO!I:I,_xludf.AGGREGATE(15,6,ROW(MAESTRO!$B$3:$B$1000)/((MAESTRO!$B$3:$B$1000="OPA")*(UPPER(MAESTRO!$L$3:$L$1000)="CONFIRMADO")),ROWS($A$3:A288))),"")</f>
        <v/>
      </c>
      <c r="J288" s="27" t="str">
        <f ca="1">IFERROR(INDEX(MAESTRO!J:J,_xludf.AGGREGATE(15,6,ROW(MAESTRO!$B$3:$B$1000)/((MAESTRO!$B$3:$B$1000="OPA")*(UPPER(MAESTRO!$L$3:$L$1000)="CONFIRMADO")),ROWS($A$3:A288))),"")</f>
        <v/>
      </c>
      <c r="K288" s="27" t="str">
        <f ca="1">IFERROR(INDEX(MAESTRO!K:K,_xludf.AGGREGATE(15,6,ROW(MAESTRO!$B$3:$B$1000)/((MAESTRO!$B$3:$B$1000="OPA")*(UPPER(MAESTRO!$L$3:$L$1000)="CONFIRMADO")),ROWS($A$3:A288))),"")</f>
        <v/>
      </c>
      <c r="L288" s="27" t="str">
        <f ca="1">IFERROR(INDEX(MAESTRO!L:L,_xludf.AGGREGATE(15,6,ROW(MAESTRO!$B$3:$B$1000)/((MAESTRO!$B$3:$B$1000="OPA")*(UPPER(MAESTRO!$L$3:$L$1000)="CONFIRMADO")),ROWS($A$3:A288))),"")</f>
        <v/>
      </c>
      <c r="M288" s="27" t="str">
        <f ca="1">IFERROR(INDEX(MAESTRO!M:M,_xludf.AGGREGATE(15,6,ROW(MAESTRO!$B$3:$B$1000)/((MAESTRO!$B$3:$B$1000="OPA")*(UPPER(MAESTRO!$L$3:$L$1000)="CONFIRMADO")),ROWS($A$3:A288))),"")</f>
        <v/>
      </c>
      <c r="N288" s="27" t="str">
        <f ca="1">IFERROR(INDEX(MAESTRO!N:N,_xludf.AGGREGATE(15,6,ROW(MAESTRO!$B$3:$B$1000)/((MAESTRO!$B$3:$B$1000="OPA")*(UPPER(MAESTRO!$L$3:$L$1000)="CONFIRMADO")),ROWS($A$3:A288))),"")</f>
        <v/>
      </c>
      <c r="O288" s="27" t="str">
        <f ca="1">IFERROR(INDEX(MAESTRO!O:O,_xludf.AGGREGATE(15,6,ROW(MAESTRO!$B$3:$B$1000)/((MAESTRO!$B$3:$B$1000="OPA")*(UPPER(MAESTRO!$L$3:$L$1000)="CONFIRMADO")),ROWS($A$3:A288))),"")</f>
        <v/>
      </c>
      <c r="P288" s="27" t="str">
        <f ca="1">IFERROR(INDEX(MAESTRO!P:P,_xludf.AGGREGATE(15,6,ROW(MAESTRO!$B$3:$B$1000)/((MAESTRO!$B$3:$B$1000="OPA")*(UPPER(MAESTRO!$L$3:$L$1000)="CONFIRMADO")),ROWS($A$3:A288))),"")</f>
        <v/>
      </c>
      <c r="Q288" s="27" t="str">
        <f ca="1">IFERROR(INDEX(MAESTRO!Q:Q,_xludf.AGGREGATE(15,6,ROW(MAESTRO!$B$3:$B$1000)/((MAESTRO!$B$3:$B$1000="OPA")*(UPPER(MAESTRO!$L$3:$L$1000)="CONFIRMADO")),ROWS($A$3:A288))),"")</f>
        <v/>
      </c>
      <c r="R288" s="27" t="str">
        <f ca="1">IFERROR(INDEX(MAESTRO!R:R,_xludf.AGGREGATE(15,6,ROW(MAESTRO!$B$3:$B$1000)/((MAESTRO!$B$3:$B$1000="OPA")*(UPPER(MAESTRO!$L$3:$L$1000)="CONFIRMADO")),ROWS($A$3:A288))),"")</f>
        <v/>
      </c>
      <c r="S288" s="27" t="str">
        <f ca="1">IFERROR(INDEX(MAESTRO!S:S,_xludf.AGGREGATE(15,6,ROW(MAESTRO!$B$3:$B$1000)/((MAESTRO!$B$3:$B$1000="OPA")*(UPPER(MAESTRO!$L$3:$L$1000)="CONFIRMADO")),ROWS($A$3:A288))),"")</f>
        <v/>
      </c>
      <c r="T288" s="27" t="str">
        <f ca="1">IFERROR(INDEX(MAESTRO!T:T,_xludf.AGGREGATE(15,6,ROW(MAESTRO!$B$3:$B$1000)/((MAESTRO!$B$3:$B$1000="OPA")*(UPPER(MAESTRO!$L$3:$L$1000)="CONFIRMADO")),ROWS($A$3:A288))),"")</f>
        <v/>
      </c>
      <c r="U288" s="27" t="str">
        <f ca="1">IFERROR(INDEX(MAESTRO!U:U,_xludf.AGGREGATE(15,6,ROW(MAESTRO!$B$3:$B$1000)/((MAESTRO!$B$3:$B$1000="OPA")*(UPPER(MAESTRO!$L$3:$L$1000)="CONFIRMADO")),ROWS($A$3:A288))),"")</f>
        <v/>
      </c>
      <c r="V288" s="27" t="str">
        <f ca="1">IFERROR(INDEX(MAESTRO!V:V,_xludf.AGGREGATE(15,6,ROW(MAESTRO!$B$3:$B$1000)/((MAESTRO!$B$3:$B$1000="OPA")*(UPPER(MAESTRO!$L$3:$L$1000)="CONFIRMADO")),ROWS($A$3:A288))),"")</f>
        <v/>
      </c>
      <c r="W288" s="27" t="str">
        <f ca="1">IFERROR(INDEX(MAESTRO!W:W,_xludf.AGGREGATE(15,6,ROW(MAESTRO!$B$3:$B$1000)/((MAESTRO!$B$3:$B$1000="OPA")*(UPPER(MAESTRO!$L$3:$L$1000)="CONFIRMADO")),ROWS($A$3:A288))),"")</f>
        <v/>
      </c>
      <c r="X288" s="27" t="str">
        <f ca="1">IFERROR(INDEX(MAESTRO!X:X,_xludf.AGGREGATE(15,6,ROW(MAESTRO!$B$3:$B$1000)/((MAESTRO!$B$3:$B$1000="OPA")*(UPPER(MAESTRO!$L$3:$L$1000)="CONFIRMADO")),ROWS($A$3:A288))),"")</f>
        <v/>
      </c>
    </row>
    <row r="289" spans="1:24" ht="22.05" customHeight="1">
      <c r="A289" s="10" t="str">
        <f ca="1">IFERROR(INDEX(MAESTRO!A:A,_xludf.AGGREGATE(15,6,ROW(MAESTRO!$B$3:$B$1000)/((MAESTRO!$B$3:$B$1000="OPA")*(UPPER(MAESTRO!$L$3:$L$1000)="CONFIRMADO")),ROWS($A$3:A289))),"")</f>
        <v/>
      </c>
      <c r="B289" s="10" t="str">
        <f ca="1">IFERROR(INDEX(MAESTRO!B:B,_xludf.AGGREGATE(15,6,ROW(MAESTRO!$B$3:$B$1000)/((MAESTRO!$B$3:$B$1000="OPA")*(UPPER(MAESTRO!$L$3:$L$1000)="CONFIRMADO")),ROWS($A$3:A289))),"")</f>
        <v/>
      </c>
      <c r="C289" s="10" t="str">
        <f ca="1">IFERROR(INDEX(MAESTRO!C:C,_xludf.AGGREGATE(15,6,ROW(MAESTRO!$B$3:$B$1000)/((MAESTRO!$B$3:$B$1000="OPA")*(UPPER(MAESTRO!$L$3:$L$1000)="CONFIRMADO")),ROWS($A$3:A289))),"")</f>
        <v/>
      </c>
      <c r="D289" s="10" t="str">
        <f ca="1">IFERROR(INDEX(MAESTRO!D:D,_xludf.AGGREGATE(15,6,ROW(MAESTRO!$B$3:$B$1000)/((MAESTRO!$B$3:$B$1000="OPA")*(UPPER(MAESTRO!$L$3:$L$1000)="CONFIRMADO")),ROWS($A$3:A289))),"")</f>
        <v/>
      </c>
      <c r="E289" s="10" t="str">
        <f ca="1">IFERROR(INDEX(MAESTRO!E:E,_xludf.AGGREGATE(15,6,ROW(MAESTRO!$B$3:$B$1000)/((MAESTRO!$B$3:$B$1000="OPA")*(UPPER(MAESTRO!$L$3:$L$1000)="CONFIRMADO")),ROWS($A$3:A289))),"")</f>
        <v/>
      </c>
      <c r="F289" s="10" t="str">
        <f ca="1">IFERROR(INDEX(MAESTRO!F:F,_xludf.AGGREGATE(15,6,ROW(MAESTRO!$B$3:$B$1000)/((MAESTRO!$B$3:$B$1000="OPA")*(UPPER(MAESTRO!$L$3:$L$1000)="CONFIRMADO")),ROWS($A$3:A289))),"")</f>
        <v/>
      </c>
      <c r="G289" s="10" t="str">
        <f ca="1">IFERROR(INDEX(MAESTRO!G:G,_xludf.AGGREGATE(15,6,ROW(MAESTRO!$B$3:$B$1000)/((MAESTRO!$B$3:$B$1000="OPA")*(UPPER(MAESTRO!$L$3:$L$1000)="CONFIRMADO")),ROWS($A$3:A289))),"")</f>
        <v/>
      </c>
      <c r="H289" s="10" t="str">
        <f ca="1">IFERROR(INDEX(MAESTRO!H:H,_xludf.AGGREGATE(15,6,ROW(MAESTRO!$B$3:$B$1000)/((MAESTRO!$B$3:$B$1000="OPA")*(UPPER(MAESTRO!$L$3:$L$1000)="CONFIRMADO")),ROWS($A$3:A289))),"")</f>
        <v/>
      </c>
      <c r="I289" s="10" t="str">
        <f ca="1">IFERROR(INDEX(MAESTRO!I:I,_xludf.AGGREGATE(15,6,ROW(MAESTRO!$B$3:$B$1000)/((MAESTRO!$B$3:$B$1000="OPA")*(UPPER(MAESTRO!$L$3:$L$1000)="CONFIRMADO")),ROWS($A$3:A289))),"")</f>
        <v/>
      </c>
      <c r="J289" s="10" t="str">
        <f ca="1">IFERROR(INDEX(MAESTRO!J:J,_xludf.AGGREGATE(15,6,ROW(MAESTRO!$B$3:$B$1000)/((MAESTRO!$B$3:$B$1000="OPA")*(UPPER(MAESTRO!$L$3:$L$1000)="CONFIRMADO")),ROWS($A$3:A289))),"")</f>
        <v/>
      </c>
      <c r="K289" s="10" t="str">
        <f ca="1">IFERROR(INDEX(MAESTRO!K:K,_xludf.AGGREGATE(15,6,ROW(MAESTRO!$B$3:$B$1000)/((MAESTRO!$B$3:$B$1000="OPA")*(UPPER(MAESTRO!$L$3:$L$1000)="CONFIRMADO")),ROWS($A$3:A289))),"")</f>
        <v/>
      </c>
      <c r="L289" s="10" t="str">
        <f ca="1">IFERROR(INDEX(MAESTRO!L:L,_xludf.AGGREGATE(15,6,ROW(MAESTRO!$B$3:$B$1000)/((MAESTRO!$B$3:$B$1000="OPA")*(UPPER(MAESTRO!$L$3:$L$1000)="CONFIRMADO")),ROWS($A$3:A289))),"")</f>
        <v/>
      </c>
      <c r="M289" s="10" t="str">
        <f ca="1">IFERROR(INDEX(MAESTRO!M:M,_xludf.AGGREGATE(15,6,ROW(MAESTRO!$B$3:$B$1000)/((MAESTRO!$B$3:$B$1000="OPA")*(UPPER(MAESTRO!$L$3:$L$1000)="CONFIRMADO")),ROWS($A$3:A289))),"")</f>
        <v/>
      </c>
      <c r="N289" s="10" t="str">
        <f ca="1">IFERROR(INDEX(MAESTRO!N:N,_xludf.AGGREGATE(15,6,ROW(MAESTRO!$B$3:$B$1000)/((MAESTRO!$B$3:$B$1000="OPA")*(UPPER(MAESTRO!$L$3:$L$1000)="CONFIRMADO")),ROWS($A$3:A289))),"")</f>
        <v/>
      </c>
      <c r="O289" s="10" t="str">
        <f ca="1">IFERROR(INDEX(MAESTRO!O:O,_xludf.AGGREGATE(15,6,ROW(MAESTRO!$B$3:$B$1000)/((MAESTRO!$B$3:$B$1000="OPA")*(UPPER(MAESTRO!$L$3:$L$1000)="CONFIRMADO")),ROWS($A$3:A289))),"")</f>
        <v/>
      </c>
      <c r="P289" s="10" t="str">
        <f ca="1">IFERROR(INDEX(MAESTRO!P:P,_xludf.AGGREGATE(15,6,ROW(MAESTRO!$B$3:$B$1000)/((MAESTRO!$B$3:$B$1000="OPA")*(UPPER(MAESTRO!$L$3:$L$1000)="CONFIRMADO")),ROWS($A$3:A289))),"")</f>
        <v/>
      </c>
      <c r="Q289" s="10" t="str">
        <f ca="1">IFERROR(INDEX(MAESTRO!Q:Q,_xludf.AGGREGATE(15,6,ROW(MAESTRO!$B$3:$B$1000)/((MAESTRO!$B$3:$B$1000="OPA")*(UPPER(MAESTRO!$L$3:$L$1000)="CONFIRMADO")),ROWS($A$3:A289))),"")</f>
        <v/>
      </c>
      <c r="R289" s="10" t="str">
        <f ca="1">IFERROR(INDEX(MAESTRO!R:R,_xludf.AGGREGATE(15,6,ROW(MAESTRO!$B$3:$B$1000)/((MAESTRO!$B$3:$B$1000="OPA")*(UPPER(MAESTRO!$L$3:$L$1000)="CONFIRMADO")),ROWS($A$3:A289))),"")</f>
        <v/>
      </c>
      <c r="S289" s="10" t="str">
        <f ca="1">IFERROR(INDEX(MAESTRO!S:S,_xludf.AGGREGATE(15,6,ROW(MAESTRO!$B$3:$B$1000)/((MAESTRO!$B$3:$B$1000="OPA")*(UPPER(MAESTRO!$L$3:$L$1000)="CONFIRMADO")),ROWS($A$3:A289))),"")</f>
        <v/>
      </c>
      <c r="T289" s="10" t="str">
        <f ca="1">IFERROR(INDEX(MAESTRO!T:T,_xludf.AGGREGATE(15,6,ROW(MAESTRO!$B$3:$B$1000)/((MAESTRO!$B$3:$B$1000="OPA")*(UPPER(MAESTRO!$L$3:$L$1000)="CONFIRMADO")),ROWS($A$3:A289))),"")</f>
        <v/>
      </c>
      <c r="U289" s="10" t="str">
        <f ca="1">IFERROR(INDEX(MAESTRO!U:U,_xludf.AGGREGATE(15,6,ROW(MAESTRO!$B$3:$B$1000)/((MAESTRO!$B$3:$B$1000="OPA")*(UPPER(MAESTRO!$L$3:$L$1000)="CONFIRMADO")),ROWS($A$3:A289))),"")</f>
        <v/>
      </c>
      <c r="V289" s="10" t="str">
        <f ca="1">IFERROR(INDEX(MAESTRO!V:V,_xludf.AGGREGATE(15,6,ROW(MAESTRO!$B$3:$B$1000)/((MAESTRO!$B$3:$B$1000="OPA")*(UPPER(MAESTRO!$L$3:$L$1000)="CONFIRMADO")),ROWS($A$3:A289))),"")</f>
        <v/>
      </c>
      <c r="W289" s="10" t="str">
        <f ca="1">IFERROR(INDEX(MAESTRO!W:W,_xludf.AGGREGATE(15,6,ROW(MAESTRO!$B$3:$B$1000)/((MAESTRO!$B$3:$B$1000="OPA")*(UPPER(MAESTRO!$L$3:$L$1000)="CONFIRMADO")),ROWS($A$3:A289))),"")</f>
        <v/>
      </c>
      <c r="X289" s="10" t="str">
        <f ca="1">IFERROR(INDEX(MAESTRO!X:X,_xludf.AGGREGATE(15,6,ROW(MAESTRO!$B$3:$B$1000)/((MAESTRO!$B$3:$B$1000="OPA")*(UPPER(MAESTRO!$L$3:$L$1000)="CONFIRMADO")),ROWS($A$3:A289))),"")</f>
        <v/>
      </c>
    </row>
    <row r="290" spans="1:24" ht="22.05" customHeight="1">
      <c r="A290" s="27" t="str">
        <f ca="1">IFERROR(INDEX(MAESTRO!A:A,_xludf.AGGREGATE(15,6,ROW(MAESTRO!$B$3:$B$1000)/((MAESTRO!$B$3:$B$1000="OPA")*(UPPER(MAESTRO!$L$3:$L$1000)="CONFIRMADO")),ROWS($A$3:A290))),"")</f>
        <v/>
      </c>
      <c r="B290" s="27" t="str">
        <f ca="1">IFERROR(INDEX(MAESTRO!B:B,_xludf.AGGREGATE(15,6,ROW(MAESTRO!$B$3:$B$1000)/((MAESTRO!$B$3:$B$1000="OPA")*(UPPER(MAESTRO!$L$3:$L$1000)="CONFIRMADO")),ROWS($A$3:A290))),"")</f>
        <v/>
      </c>
      <c r="C290" s="27" t="str">
        <f ca="1">IFERROR(INDEX(MAESTRO!C:C,_xludf.AGGREGATE(15,6,ROW(MAESTRO!$B$3:$B$1000)/((MAESTRO!$B$3:$B$1000="OPA")*(UPPER(MAESTRO!$L$3:$L$1000)="CONFIRMADO")),ROWS($A$3:A290))),"")</f>
        <v/>
      </c>
      <c r="D290" s="27" t="str">
        <f ca="1">IFERROR(INDEX(MAESTRO!D:D,_xludf.AGGREGATE(15,6,ROW(MAESTRO!$B$3:$B$1000)/((MAESTRO!$B$3:$B$1000="OPA")*(UPPER(MAESTRO!$L$3:$L$1000)="CONFIRMADO")),ROWS($A$3:A290))),"")</f>
        <v/>
      </c>
      <c r="E290" s="27" t="str">
        <f ca="1">IFERROR(INDEX(MAESTRO!E:E,_xludf.AGGREGATE(15,6,ROW(MAESTRO!$B$3:$B$1000)/((MAESTRO!$B$3:$B$1000="OPA")*(UPPER(MAESTRO!$L$3:$L$1000)="CONFIRMADO")),ROWS($A$3:A290))),"")</f>
        <v/>
      </c>
      <c r="F290" s="27" t="str">
        <f ca="1">IFERROR(INDEX(MAESTRO!F:F,_xludf.AGGREGATE(15,6,ROW(MAESTRO!$B$3:$B$1000)/((MAESTRO!$B$3:$B$1000="OPA")*(UPPER(MAESTRO!$L$3:$L$1000)="CONFIRMADO")),ROWS($A$3:A290))),"")</f>
        <v/>
      </c>
      <c r="G290" s="27" t="str">
        <f ca="1">IFERROR(INDEX(MAESTRO!G:G,_xludf.AGGREGATE(15,6,ROW(MAESTRO!$B$3:$B$1000)/((MAESTRO!$B$3:$B$1000="OPA")*(UPPER(MAESTRO!$L$3:$L$1000)="CONFIRMADO")),ROWS($A$3:A290))),"")</f>
        <v/>
      </c>
      <c r="H290" s="27" t="str">
        <f ca="1">IFERROR(INDEX(MAESTRO!H:H,_xludf.AGGREGATE(15,6,ROW(MAESTRO!$B$3:$B$1000)/((MAESTRO!$B$3:$B$1000="OPA")*(UPPER(MAESTRO!$L$3:$L$1000)="CONFIRMADO")),ROWS($A$3:A290))),"")</f>
        <v/>
      </c>
      <c r="I290" s="27" t="str">
        <f ca="1">IFERROR(INDEX(MAESTRO!I:I,_xludf.AGGREGATE(15,6,ROW(MAESTRO!$B$3:$B$1000)/((MAESTRO!$B$3:$B$1000="OPA")*(UPPER(MAESTRO!$L$3:$L$1000)="CONFIRMADO")),ROWS($A$3:A290))),"")</f>
        <v/>
      </c>
      <c r="J290" s="27" t="str">
        <f ca="1">IFERROR(INDEX(MAESTRO!J:J,_xludf.AGGREGATE(15,6,ROW(MAESTRO!$B$3:$B$1000)/((MAESTRO!$B$3:$B$1000="OPA")*(UPPER(MAESTRO!$L$3:$L$1000)="CONFIRMADO")),ROWS($A$3:A290))),"")</f>
        <v/>
      </c>
      <c r="K290" s="27" t="str">
        <f ca="1">IFERROR(INDEX(MAESTRO!K:K,_xludf.AGGREGATE(15,6,ROW(MAESTRO!$B$3:$B$1000)/((MAESTRO!$B$3:$B$1000="OPA")*(UPPER(MAESTRO!$L$3:$L$1000)="CONFIRMADO")),ROWS($A$3:A290))),"")</f>
        <v/>
      </c>
      <c r="L290" s="27" t="str">
        <f ca="1">IFERROR(INDEX(MAESTRO!L:L,_xludf.AGGREGATE(15,6,ROW(MAESTRO!$B$3:$B$1000)/((MAESTRO!$B$3:$B$1000="OPA")*(UPPER(MAESTRO!$L$3:$L$1000)="CONFIRMADO")),ROWS($A$3:A290))),"")</f>
        <v/>
      </c>
      <c r="M290" s="27" t="str">
        <f ca="1">IFERROR(INDEX(MAESTRO!M:M,_xludf.AGGREGATE(15,6,ROW(MAESTRO!$B$3:$B$1000)/((MAESTRO!$B$3:$B$1000="OPA")*(UPPER(MAESTRO!$L$3:$L$1000)="CONFIRMADO")),ROWS($A$3:A290))),"")</f>
        <v/>
      </c>
      <c r="N290" s="27" t="str">
        <f ca="1">IFERROR(INDEX(MAESTRO!N:N,_xludf.AGGREGATE(15,6,ROW(MAESTRO!$B$3:$B$1000)/((MAESTRO!$B$3:$B$1000="OPA")*(UPPER(MAESTRO!$L$3:$L$1000)="CONFIRMADO")),ROWS($A$3:A290))),"")</f>
        <v/>
      </c>
      <c r="O290" s="27" t="str">
        <f ca="1">IFERROR(INDEX(MAESTRO!O:O,_xludf.AGGREGATE(15,6,ROW(MAESTRO!$B$3:$B$1000)/((MAESTRO!$B$3:$B$1000="OPA")*(UPPER(MAESTRO!$L$3:$L$1000)="CONFIRMADO")),ROWS($A$3:A290))),"")</f>
        <v/>
      </c>
      <c r="P290" s="27" t="str">
        <f ca="1">IFERROR(INDEX(MAESTRO!P:P,_xludf.AGGREGATE(15,6,ROW(MAESTRO!$B$3:$B$1000)/((MAESTRO!$B$3:$B$1000="OPA")*(UPPER(MAESTRO!$L$3:$L$1000)="CONFIRMADO")),ROWS($A$3:A290))),"")</f>
        <v/>
      </c>
      <c r="Q290" s="27" t="str">
        <f ca="1">IFERROR(INDEX(MAESTRO!Q:Q,_xludf.AGGREGATE(15,6,ROW(MAESTRO!$B$3:$B$1000)/((MAESTRO!$B$3:$B$1000="OPA")*(UPPER(MAESTRO!$L$3:$L$1000)="CONFIRMADO")),ROWS($A$3:A290))),"")</f>
        <v/>
      </c>
      <c r="R290" s="27" t="str">
        <f ca="1">IFERROR(INDEX(MAESTRO!R:R,_xludf.AGGREGATE(15,6,ROW(MAESTRO!$B$3:$B$1000)/((MAESTRO!$B$3:$B$1000="OPA")*(UPPER(MAESTRO!$L$3:$L$1000)="CONFIRMADO")),ROWS($A$3:A290))),"")</f>
        <v/>
      </c>
      <c r="S290" s="27" t="str">
        <f ca="1">IFERROR(INDEX(MAESTRO!S:S,_xludf.AGGREGATE(15,6,ROW(MAESTRO!$B$3:$B$1000)/((MAESTRO!$B$3:$B$1000="OPA")*(UPPER(MAESTRO!$L$3:$L$1000)="CONFIRMADO")),ROWS($A$3:A290))),"")</f>
        <v/>
      </c>
      <c r="T290" s="27" t="str">
        <f ca="1">IFERROR(INDEX(MAESTRO!T:T,_xludf.AGGREGATE(15,6,ROW(MAESTRO!$B$3:$B$1000)/((MAESTRO!$B$3:$B$1000="OPA")*(UPPER(MAESTRO!$L$3:$L$1000)="CONFIRMADO")),ROWS($A$3:A290))),"")</f>
        <v/>
      </c>
      <c r="U290" s="27" t="str">
        <f ca="1">IFERROR(INDEX(MAESTRO!U:U,_xludf.AGGREGATE(15,6,ROW(MAESTRO!$B$3:$B$1000)/((MAESTRO!$B$3:$B$1000="OPA")*(UPPER(MAESTRO!$L$3:$L$1000)="CONFIRMADO")),ROWS($A$3:A290))),"")</f>
        <v/>
      </c>
      <c r="V290" s="27" t="str">
        <f ca="1">IFERROR(INDEX(MAESTRO!V:V,_xludf.AGGREGATE(15,6,ROW(MAESTRO!$B$3:$B$1000)/((MAESTRO!$B$3:$B$1000="OPA")*(UPPER(MAESTRO!$L$3:$L$1000)="CONFIRMADO")),ROWS($A$3:A290))),"")</f>
        <v/>
      </c>
      <c r="W290" s="27" t="str">
        <f ca="1">IFERROR(INDEX(MAESTRO!W:W,_xludf.AGGREGATE(15,6,ROW(MAESTRO!$B$3:$B$1000)/((MAESTRO!$B$3:$B$1000="OPA")*(UPPER(MAESTRO!$L$3:$L$1000)="CONFIRMADO")),ROWS($A$3:A290))),"")</f>
        <v/>
      </c>
      <c r="X290" s="27" t="str">
        <f ca="1">IFERROR(INDEX(MAESTRO!X:X,_xludf.AGGREGATE(15,6,ROW(MAESTRO!$B$3:$B$1000)/((MAESTRO!$B$3:$B$1000="OPA")*(UPPER(MAESTRO!$L$3:$L$1000)="CONFIRMADO")),ROWS($A$3:A290))),"")</f>
        <v/>
      </c>
    </row>
    <row r="291" spans="1:24" ht="22.05" customHeight="1">
      <c r="A291" s="10" t="str">
        <f ca="1">IFERROR(INDEX(MAESTRO!A:A,_xludf.AGGREGATE(15,6,ROW(MAESTRO!$B$3:$B$1000)/((MAESTRO!$B$3:$B$1000="OPA")*(UPPER(MAESTRO!$L$3:$L$1000)="CONFIRMADO")),ROWS($A$3:A291))),"")</f>
        <v/>
      </c>
      <c r="B291" s="10" t="str">
        <f ca="1">IFERROR(INDEX(MAESTRO!B:B,_xludf.AGGREGATE(15,6,ROW(MAESTRO!$B$3:$B$1000)/((MAESTRO!$B$3:$B$1000="OPA")*(UPPER(MAESTRO!$L$3:$L$1000)="CONFIRMADO")),ROWS($A$3:A291))),"")</f>
        <v/>
      </c>
      <c r="C291" s="10" t="str">
        <f ca="1">IFERROR(INDEX(MAESTRO!C:C,_xludf.AGGREGATE(15,6,ROW(MAESTRO!$B$3:$B$1000)/((MAESTRO!$B$3:$B$1000="OPA")*(UPPER(MAESTRO!$L$3:$L$1000)="CONFIRMADO")),ROWS($A$3:A291))),"")</f>
        <v/>
      </c>
      <c r="D291" s="10" t="str">
        <f ca="1">IFERROR(INDEX(MAESTRO!D:D,_xludf.AGGREGATE(15,6,ROW(MAESTRO!$B$3:$B$1000)/((MAESTRO!$B$3:$B$1000="OPA")*(UPPER(MAESTRO!$L$3:$L$1000)="CONFIRMADO")),ROWS($A$3:A291))),"")</f>
        <v/>
      </c>
      <c r="E291" s="10" t="str">
        <f ca="1">IFERROR(INDEX(MAESTRO!E:E,_xludf.AGGREGATE(15,6,ROW(MAESTRO!$B$3:$B$1000)/((MAESTRO!$B$3:$B$1000="OPA")*(UPPER(MAESTRO!$L$3:$L$1000)="CONFIRMADO")),ROWS($A$3:A291))),"")</f>
        <v/>
      </c>
      <c r="F291" s="10" t="str">
        <f ca="1">IFERROR(INDEX(MAESTRO!F:F,_xludf.AGGREGATE(15,6,ROW(MAESTRO!$B$3:$B$1000)/((MAESTRO!$B$3:$B$1000="OPA")*(UPPER(MAESTRO!$L$3:$L$1000)="CONFIRMADO")),ROWS($A$3:A291))),"")</f>
        <v/>
      </c>
      <c r="G291" s="10" t="str">
        <f ca="1">IFERROR(INDEX(MAESTRO!G:G,_xludf.AGGREGATE(15,6,ROW(MAESTRO!$B$3:$B$1000)/((MAESTRO!$B$3:$B$1000="OPA")*(UPPER(MAESTRO!$L$3:$L$1000)="CONFIRMADO")),ROWS($A$3:A291))),"")</f>
        <v/>
      </c>
      <c r="H291" s="10" t="str">
        <f ca="1">IFERROR(INDEX(MAESTRO!H:H,_xludf.AGGREGATE(15,6,ROW(MAESTRO!$B$3:$B$1000)/((MAESTRO!$B$3:$B$1000="OPA")*(UPPER(MAESTRO!$L$3:$L$1000)="CONFIRMADO")),ROWS($A$3:A291))),"")</f>
        <v/>
      </c>
      <c r="I291" s="10" t="str">
        <f ca="1">IFERROR(INDEX(MAESTRO!I:I,_xludf.AGGREGATE(15,6,ROW(MAESTRO!$B$3:$B$1000)/((MAESTRO!$B$3:$B$1000="OPA")*(UPPER(MAESTRO!$L$3:$L$1000)="CONFIRMADO")),ROWS($A$3:A291))),"")</f>
        <v/>
      </c>
      <c r="J291" s="10" t="str">
        <f ca="1">IFERROR(INDEX(MAESTRO!J:J,_xludf.AGGREGATE(15,6,ROW(MAESTRO!$B$3:$B$1000)/((MAESTRO!$B$3:$B$1000="OPA")*(UPPER(MAESTRO!$L$3:$L$1000)="CONFIRMADO")),ROWS($A$3:A291))),"")</f>
        <v/>
      </c>
      <c r="K291" s="10" t="str">
        <f ca="1">IFERROR(INDEX(MAESTRO!K:K,_xludf.AGGREGATE(15,6,ROW(MAESTRO!$B$3:$B$1000)/((MAESTRO!$B$3:$B$1000="OPA")*(UPPER(MAESTRO!$L$3:$L$1000)="CONFIRMADO")),ROWS($A$3:A291))),"")</f>
        <v/>
      </c>
      <c r="L291" s="10" t="str">
        <f ca="1">IFERROR(INDEX(MAESTRO!L:L,_xludf.AGGREGATE(15,6,ROW(MAESTRO!$B$3:$B$1000)/((MAESTRO!$B$3:$B$1000="OPA")*(UPPER(MAESTRO!$L$3:$L$1000)="CONFIRMADO")),ROWS($A$3:A291))),"")</f>
        <v/>
      </c>
      <c r="M291" s="10" t="str">
        <f ca="1">IFERROR(INDEX(MAESTRO!M:M,_xludf.AGGREGATE(15,6,ROW(MAESTRO!$B$3:$B$1000)/((MAESTRO!$B$3:$B$1000="OPA")*(UPPER(MAESTRO!$L$3:$L$1000)="CONFIRMADO")),ROWS($A$3:A291))),"")</f>
        <v/>
      </c>
      <c r="N291" s="10" t="str">
        <f ca="1">IFERROR(INDEX(MAESTRO!N:N,_xludf.AGGREGATE(15,6,ROW(MAESTRO!$B$3:$B$1000)/((MAESTRO!$B$3:$B$1000="OPA")*(UPPER(MAESTRO!$L$3:$L$1000)="CONFIRMADO")),ROWS($A$3:A291))),"")</f>
        <v/>
      </c>
      <c r="O291" s="10" t="str">
        <f ca="1">IFERROR(INDEX(MAESTRO!O:O,_xludf.AGGREGATE(15,6,ROW(MAESTRO!$B$3:$B$1000)/((MAESTRO!$B$3:$B$1000="OPA")*(UPPER(MAESTRO!$L$3:$L$1000)="CONFIRMADO")),ROWS($A$3:A291))),"")</f>
        <v/>
      </c>
      <c r="P291" s="10" t="str">
        <f ca="1">IFERROR(INDEX(MAESTRO!P:P,_xludf.AGGREGATE(15,6,ROW(MAESTRO!$B$3:$B$1000)/((MAESTRO!$B$3:$B$1000="OPA")*(UPPER(MAESTRO!$L$3:$L$1000)="CONFIRMADO")),ROWS($A$3:A291))),"")</f>
        <v/>
      </c>
      <c r="Q291" s="10" t="str">
        <f ca="1">IFERROR(INDEX(MAESTRO!Q:Q,_xludf.AGGREGATE(15,6,ROW(MAESTRO!$B$3:$B$1000)/((MAESTRO!$B$3:$B$1000="OPA")*(UPPER(MAESTRO!$L$3:$L$1000)="CONFIRMADO")),ROWS($A$3:A291))),"")</f>
        <v/>
      </c>
      <c r="R291" s="10" t="str">
        <f ca="1">IFERROR(INDEX(MAESTRO!R:R,_xludf.AGGREGATE(15,6,ROW(MAESTRO!$B$3:$B$1000)/((MAESTRO!$B$3:$B$1000="OPA")*(UPPER(MAESTRO!$L$3:$L$1000)="CONFIRMADO")),ROWS($A$3:A291))),"")</f>
        <v/>
      </c>
      <c r="S291" s="10" t="str">
        <f ca="1">IFERROR(INDEX(MAESTRO!S:S,_xludf.AGGREGATE(15,6,ROW(MAESTRO!$B$3:$B$1000)/((MAESTRO!$B$3:$B$1000="OPA")*(UPPER(MAESTRO!$L$3:$L$1000)="CONFIRMADO")),ROWS($A$3:A291))),"")</f>
        <v/>
      </c>
      <c r="T291" s="10" t="str">
        <f ca="1">IFERROR(INDEX(MAESTRO!T:T,_xludf.AGGREGATE(15,6,ROW(MAESTRO!$B$3:$B$1000)/((MAESTRO!$B$3:$B$1000="OPA")*(UPPER(MAESTRO!$L$3:$L$1000)="CONFIRMADO")),ROWS($A$3:A291))),"")</f>
        <v/>
      </c>
      <c r="U291" s="10" t="str">
        <f ca="1">IFERROR(INDEX(MAESTRO!U:U,_xludf.AGGREGATE(15,6,ROW(MAESTRO!$B$3:$B$1000)/((MAESTRO!$B$3:$B$1000="OPA")*(UPPER(MAESTRO!$L$3:$L$1000)="CONFIRMADO")),ROWS($A$3:A291))),"")</f>
        <v/>
      </c>
      <c r="V291" s="10" t="str">
        <f ca="1">IFERROR(INDEX(MAESTRO!V:V,_xludf.AGGREGATE(15,6,ROW(MAESTRO!$B$3:$B$1000)/((MAESTRO!$B$3:$B$1000="OPA")*(UPPER(MAESTRO!$L$3:$L$1000)="CONFIRMADO")),ROWS($A$3:A291))),"")</f>
        <v/>
      </c>
      <c r="W291" s="10" t="str">
        <f ca="1">IFERROR(INDEX(MAESTRO!W:W,_xludf.AGGREGATE(15,6,ROW(MAESTRO!$B$3:$B$1000)/((MAESTRO!$B$3:$B$1000="OPA")*(UPPER(MAESTRO!$L$3:$L$1000)="CONFIRMADO")),ROWS($A$3:A291))),"")</f>
        <v/>
      </c>
      <c r="X291" s="10" t="str">
        <f ca="1">IFERROR(INDEX(MAESTRO!X:X,_xludf.AGGREGATE(15,6,ROW(MAESTRO!$B$3:$B$1000)/((MAESTRO!$B$3:$B$1000="OPA")*(UPPER(MAESTRO!$L$3:$L$1000)="CONFIRMADO")),ROWS($A$3:A291))),"")</f>
        <v/>
      </c>
    </row>
    <row r="292" spans="1:24" ht="22.05" customHeight="1">
      <c r="A292" s="27" t="str">
        <f ca="1">IFERROR(INDEX(MAESTRO!A:A,_xludf.AGGREGATE(15,6,ROW(MAESTRO!$B$3:$B$1000)/((MAESTRO!$B$3:$B$1000="OPA")*(UPPER(MAESTRO!$L$3:$L$1000)="CONFIRMADO")),ROWS($A$3:A292))),"")</f>
        <v/>
      </c>
      <c r="B292" s="27" t="str">
        <f ca="1">IFERROR(INDEX(MAESTRO!B:B,_xludf.AGGREGATE(15,6,ROW(MAESTRO!$B$3:$B$1000)/((MAESTRO!$B$3:$B$1000="OPA")*(UPPER(MAESTRO!$L$3:$L$1000)="CONFIRMADO")),ROWS($A$3:A292))),"")</f>
        <v/>
      </c>
      <c r="C292" s="27" t="str">
        <f ca="1">IFERROR(INDEX(MAESTRO!C:C,_xludf.AGGREGATE(15,6,ROW(MAESTRO!$B$3:$B$1000)/((MAESTRO!$B$3:$B$1000="OPA")*(UPPER(MAESTRO!$L$3:$L$1000)="CONFIRMADO")),ROWS($A$3:A292))),"")</f>
        <v/>
      </c>
      <c r="D292" s="27" t="str">
        <f ca="1">IFERROR(INDEX(MAESTRO!D:D,_xludf.AGGREGATE(15,6,ROW(MAESTRO!$B$3:$B$1000)/((MAESTRO!$B$3:$B$1000="OPA")*(UPPER(MAESTRO!$L$3:$L$1000)="CONFIRMADO")),ROWS($A$3:A292))),"")</f>
        <v/>
      </c>
      <c r="E292" s="27" t="str">
        <f ca="1">IFERROR(INDEX(MAESTRO!E:E,_xludf.AGGREGATE(15,6,ROW(MAESTRO!$B$3:$B$1000)/((MAESTRO!$B$3:$B$1000="OPA")*(UPPER(MAESTRO!$L$3:$L$1000)="CONFIRMADO")),ROWS($A$3:A292))),"")</f>
        <v/>
      </c>
      <c r="F292" s="27" t="str">
        <f ca="1">IFERROR(INDEX(MAESTRO!F:F,_xludf.AGGREGATE(15,6,ROW(MAESTRO!$B$3:$B$1000)/((MAESTRO!$B$3:$B$1000="OPA")*(UPPER(MAESTRO!$L$3:$L$1000)="CONFIRMADO")),ROWS($A$3:A292))),"")</f>
        <v/>
      </c>
      <c r="G292" s="27" t="str">
        <f ca="1">IFERROR(INDEX(MAESTRO!G:G,_xludf.AGGREGATE(15,6,ROW(MAESTRO!$B$3:$B$1000)/((MAESTRO!$B$3:$B$1000="OPA")*(UPPER(MAESTRO!$L$3:$L$1000)="CONFIRMADO")),ROWS($A$3:A292))),"")</f>
        <v/>
      </c>
      <c r="H292" s="27" t="str">
        <f ca="1">IFERROR(INDEX(MAESTRO!H:H,_xludf.AGGREGATE(15,6,ROW(MAESTRO!$B$3:$B$1000)/((MAESTRO!$B$3:$B$1000="OPA")*(UPPER(MAESTRO!$L$3:$L$1000)="CONFIRMADO")),ROWS($A$3:A292))),"")</f>
        <v/>
      </c>
      <c r="I292" s="27" t="str">
        <f ca="1">IFERROR(INDEX(MAESTRO!I:I,_xludf.AGGREGATE(15,6,ROW(MAESTRO!$B$3:$B$1000)/((MAESTRO!$B$3:$B$1000="OPA")*(UPPER(MAESTRO!$L$3:$L$1000)="CONFIRMADO")),ROWS($A$3:A292))),"")</f>
        <v/>
      </c>
      <c r="J292" s="27" t="str">
        <f ca="1">IFERROR(INDEX(MAESTRO!J:J,_xludf.AGGREGATE(15,6,ROW(MAESTRO!$B$3:$B$1000)/((MAESTRO!$B$3:$B$1000="OPA")*(UPPER(MAESTRO!$L$3:$L$1000)="CONFIRMADO")),ROWS($A$3:A292))),"")</f>
        <v/>
      </c>
      <c r="K292" s="27" t="str">
        <f ca="1">IFERROR(INDEX(MAESTRO!K:K,_xludf.AGGREGATE(15,6,ROW(MAESTRO!$B$3:$B$1000)/((MAESTRO!$B$3:$B$1000="OPA")*(UPPER(MAESTRO!$L$3:$L$1000)="CONFIRMADO")),ROWS($A$3:A292))),"")</f>
        <v/>
      </c>
      <c r="L292" s="27" t="str">
        <f ca="1">IFERROR(INDEX(MAESTRO!L:L,_xludf.AGGREGATE(15,6,ROW(MAESTRO!$B$3:$B$1000)/((MAESTRO!$B$3:$B$1000="OPA")*(UPPER(MAESTRO!$L$3:$L$1000)="CONFIRMADO")),ROWS($A$3:A292))),"")</f>
        <v/>
      </c>
      <c r="M292" s="27" t="str">
        <f ca="1">IFERROR(INDEX(MAESTRO!M:M,_xludf.AGGREGATE(15,6,ROW(MAESTRO!$B$3:$B$1000)/((MAESTRO!$B$3:$B$1000="OPA")*(UPPER(MAESTRO!$L$3:$L$1000)="CONFIRMADO")),ROWS($A$3:A292))),"")</f>
        <v/>
      </c>
      <c r="N292" s="27" t="str">
        <f ca="1">IFERROR(INDEX(MAESTRO!N:N,_xludf.AGGREGATE(15,6,ROW(MAESTRO!$B$3:$B$1000)/((MAESTRO!$B$3:$B$1000="OPA")*(UPPER(MAESTRO!$L$3:$L$1000)="CONFIRMADO")),ROWS($A$3:A292))),"")</f>
        <v/>
      </c>
      <c r="O292" s="27" t="str">
        <f ca="1">IFERROR(INDEX(MAESTRO!O:O,_xludf.AGGREGATE(15,6,ROW(MAESTRO!$B$3:$B$1000)/((MAESTRO!$B$3:$B$1000="OPA")*(UPPER(MAESTRO!$L$3:$L$1000)="CONFIRMADO")),ROWS($A$3:A292))),"")</f>
        <v/>
      </c>
      <c r="P292" s="27" t="str">
        <f ca="1">IFERROR(INDEX(MAESTRO!P:P,_xludf.AGGREGATE(15,6,ROW(MAESTRO!$B$3:$B$1000)/((MAESTRO!$B$3:$B$1000="OPA")*(UPPER(MAESTRO!$L$3:$L$1000)="CONFIRMADO")),ROWS($A$3:A292))),"")</f>
        <v/>
      </c>
      <c r="Q292" s="27" t="str">
        <f ca="1">IFERROR(INDEX(MAESTRO!Q:Q,_xludf.AGGREGATE(15,6,ROW(MAESTRO!$B$3:$B$1000)/((MAESTRO!$B$3:$B$1000="OPA")*(UPPER(MAESTRO!$L$3:$L$1000)="CONFIRMADO")),ROWS($A$3:A292))),"")</f>
        <v/>
      </c>
      <c r="R292" s="27" t="str">
        <f ca="1">IFERROR(INDEX(MAESTRO!R:R,_xludf.AGGREGATE(15,6,ROW(MAESTRO!$B$3:$B$1000)/((MAESTRO!$B$3:$B$1000="OPA")*(UPPER(MAESTRO!$L$3:$L$1000)="CONFIRMADO")),ROWS($A$3:A292))),"")</f>
        <v/>
      </c>
      <c r="S292" s="27" t="str">
        <f ca="1">IFERROR(INDEX(MAESTRO!S:S,_xludf.AGGREGATE(15,6,ROW(MAESTRO!$B$3:$B$1000)/((MAESTRO!$B$3:$B$1000="OPA")*(UPPER(MAESTRO!$L$3:$L$1000)="CONFIRMADO")),ROWS($A$3:A292))),"")</f>
        <v/>
      </c>
      <c r="T292" s="27" t="str">
        <f ca="1">IFERROR(INDEX(MAESTRO!T:T,_xludf.AGGREGATE(15,6,ROW(MAESTRO!$B$3:$B$1000)/((MAESTRO!$B$3:$B$1000="OPA")*(UPPER(MAESTRO!$L$3:$L$1000)="CONFIRMADO")),ROWS($A$3:A292))),"")</f>
        <v/>
      </c>
      <c r="U292" s="27" t="str">
        <f ca="1">IFERROR(INDEX(MAESTRO!U:U,_xludf.AGGREGATE(15,6,ROW(MAESTRO!$B$3:$B$1000)/((MAESTRO!$B$3:$B$1000="OPA")*(UPPER(MAESTRO!$L$3:$L$1000)="CONFIRMADO")),ROWS($A$3:A292))),"")</f>
        <v/>
      </c>
      <c r="V292" s="27" t="str">
        <f ca="1">IFERROR(INDEX(MAESTRO!V:V,_xludf.AGGREGATE(15,6,ROW(MAESTRO!$B$3:$B$1000)/((MAESTRO!$B$3:$B$1000="OPA")*(UPPER(MAESTRO!$L$3:$L$1000)="CONFIRMADO")),ROWS($A$3:A292))),"")</f>
        <v/>
      </c>
      <c r="W292" s="27" t="str">
        <f ca="1">IFERROR(INDEX(MAESTRO!W:W,_xludf.AGGREGATE(15,6,ROW(MAESTRO!$B$3:$B$1000)/((MAESTRO!$B$3:$B$1000="OPA")*(UPPER(MAESTRO!$L$3:$L$1000)="CONFIRMADO")),ROWS($A$3:A292))),"")</f>
        <v/>
      </c>
      <c r="X292" s="27" t="str">
        <f ca="1">IFERROR(INDEX(MAESTRO!X:X,_xludf.AGGREGATE(15,6,ROW(MAESTRO!$B$3:$B$1000)/((MAESTRO!$B$3:$B$1000="OPA")*(UPPER(MAESTRO!$L$3:$L$1000)="CONFIRMADO")),ROWS($A$3:A292))),"")</f>
        <v/>
      </c>
    </row>
    <row r="293" spans="1:24" ht="22.05" customHeight="1">
      <c r="A293" s="10" t="str">
        <f ca="1">IFERROR(INDEX(MAESTRO!A:A,_xludf.AGGREGATE(15,6,ROW(MAESTRO!$B$3:$B$1000)/((MAESTRO!$B$3:$B$1000="OPA")*(UPPER(MAESTRO!$L$3:$L$1000)="CONFIRMADO")),ROWS($A$3:A293))),"")</f>
        <v/>
      </c>
      <c r="B293" s="10" t="str">
        <f ca="1">IFERROR(INDEX(MAESTRO!B:B,_xludf.AGGREGATE(15,6,ROW(MAESTRO!$B$3:$B$1000)/((MAESTRO!$B$3:$B$1000="OPA")*(UPPER(MAESTRO!$L$3:$L$1000)="CONFIRMADO")),ROWS($A$3:A293))),"")</f>
        <v/>
      </c>
      <c r="C293" s="10" t="str">
        <f ca="1">IFERROR(INDEX(MAESTRO!C:C,_xludf.AGGREGATE(15,6,ROW(MAESTRO!$B$3:$B$1000)/((MAESTRO!$B$3:$B$1000="OPA")*(UPPER(MAESTRO!$L$3:$L$1000)="CONFIRMADO")),ROWS($A$3:A293))),"")</f>
        <v/>
      </c>
      <c r="D293" s="10" t="str">
        <f ca="1">IFERROR(INDEX(MAESTRO!D:D,_xludf.AGGREGATE(15,6,ROW(MAESTRO!$B$3:$B$1000)/((MAESTRO!$B$3:$B$1000="OPA")*(UPPER(MAESTRO!$L$3:$L$1000)="CONFIRMADO")),ROWS($A$3:A293))),"")</f>
        <v/>
      </c>
      <c r="E293" s="10" t="str">
        <f ca="1">IFERROR(INDEX(MAESTRO!E:E,_xludf.AGGREGATE(15,6,ROW(MAESTRO!$B$3:$B$1000)/((MAESTRO!$B$3:$B$1000="OPA")*(UPPER(MAESTRO!$L$3:$L$1000)="CONFIRMADO")),ROWS($A$3:A293))),"")</f>
        <v/>
      </c>
      <c r="F293" s="10" t="str">
        <f ca="1">IFERROR(INDEX(MAESTRO!F:F,_xludf.AGGREGATE(15,6,ROW(MAESTRO!$B$3:$B$1000)/((MAESTRO!$B$3:$B$1000="OPA")*(UPPER(MAESTRO!$L$3:$L$1000)="CONFIRMADO")),ROWS($A$3:A293))),"")</f>
        <v/>
      </c>
      <c r="G293" s="10" t="str">
        <f ca="1">IFERROR(INDEX(MAESTRO!G:G,_xludf.AGGREGATE(15,6,ROW(MAESTRO!$B$3:$B$1000)/((MAESTRO!$B$3:$B$1000="OPA")*(UPPER(MAESTRO!$L$3:$L$1000)="CONFIRMADO")),ROWS($A$3:A293))),"")</f>
        <v/>
      </c>
      <c r="H293" s="10" t="str">
        <f ca="1">IFERROR(INDEX(MAESTRO!H:H,_xludf.AGGREGATE(15,6,ROW(MAESTRO!$B$3:$B$1000)/((MAESTRO!$B$3:$B$1000="OPA")*(UPPER(MAESTRO!$L$3:$L$1000)="CONFIRMADO")),ROWS($A$3:A293))),"")</f>
        <v/>
      </c>
      <c r="I293" s="10" t="str">
        <f ca="1">IFERROR(INDEX(MAESTRO!I:I,_xludf.AGGREGATE(15,6,ROW(MAESTRO!$B$3:$B$1000)/((MAESTRO!$B$3:$B$1000="OPA")*(UPPER(MAESTRO!$L$3:$L$1000)="CONFIRMADO")),ROWS($A$3:A293))),"")</f>
        <v/>
      </c>
      <c r="J293" s="10" t="str">
        <f ca="1">IFERROR(INDEX(MAESTRO!J:J,_xludf.AGGREGATE(15,6,ROW(MAESTRO!$B$3:$B$1000)/((MAESTRO!$B$3:$B$1000="OPA")*(UPPER(MAESTRO!$L$3:$L$1000)="CONFIRMADO")),ROWS($A$3:A293))),"")</f>
        <v/>
      </c>
      <c r="K293" s="10" t="str">
        <f ca="1">IFERROR(INDEX(MAESTRO!K:K,_xludf.AGGREGATE(15,6,ROW(MAESTRO!$B$3:$B$1000)/((MAESTRO!$B$3:$B$1000="OPA")*(UPPER(MAESTRO!$L$3:$L$1000)="CONFIRMADO")),ROWS($A$3:A293))),"")</f>
        <v/>
      </c>
      <c r="L293" s="10" t="str">
        <f ca="1">IFERROR(INDEX(MAESTRO!L:L,_xludf.AGGREGATE(15,6,ROW(MAESTRO!$B$3:$B$1000)/((MAESTRO!$B$3:$B$1000="OPA")*(UPPER(MAESTRO!$L$3:$L$1000)="CONFIRMADO")),ROWS($A$3:A293))),"")</f>
        <v/>
      </c>
      <c r="M293" s="10" t="str">
        <f ca="1">IFERROR(INDEX(MAESTRO!M:M,_xludf.AGGREGATE(15,6,ROW(MAESTRO!$B$3:$B$1000)/((MAESTRO!$B$3:$B$1000="OPA")*(UPPER(MAESTRO!$L$3:$L$1000)="CONFIRMADO")),ROWS($A$3:A293))),"")</f>
        <v/>
      </c>
      <c r="N293" s="10" t="str">
        <f ca="1">IFERROR(INDEX(MAESTRO!N:N,_xludf.AGGREGATE(15,6,ROW(MAESTRO!$B$3:$B$1000)/((MAESTRO!$B$3:$B$1000="OPA")*(UPPER(MAESTRO!$L$3:$L$1000)="CONFIRMADO")),ROWS($A$3:A293))),"")</f>
        <v/>
      </c>
      <c r="O293" s="10" t="str">
        <f ca="1">IFERROR(INDEX(MAESTRO!O:O,_xludf.AGGREGATE(15,6,ROW(MAESTRO!$B$3:$B$1000)/((MAESTRO!$B$3:$B$1000="OPA")*(UPPER(MAESTRO!$L$3:$L$1000)="CONFIRMADO")),ROWS($A$3:A293))),"")</f>
        <v/>
      </c>
      <c r="P293" s="10" t="str">
        <f ca="1">IFERROR(INDEX(MAESTRO!P:P,_xludf.AGGREGATE(15,6,ROW(MAESTRO!$B$3:$B$1000)/((MAESTRO!$B$3:$B$1000="OPA")*(UPPER(MAESTRO!$L$3:$L$1000)="CONFIRMADO")),ROWS($A$3:A293))),"")</f>
        <v/>
      </c>
      <c r="Q293" s="10" t="str">
        <f ca="1">IFERROR(INDEX(MAESTRO!Q:Q,_xludf.AGGREGATE(15,6,ROW(MAESTRO!$B$3:$B$1000)/((MAESTRO!$B$3:$B$1000="OPA")*(UPPER(MAESTRO!$L$3:$L$1000)="CONFIRMADO")),ROWS($A$3:A293))),"")</f>
        <v/>
      </c>
      <c r="R293" s="10" t="str">
        <f ca="1">IFERROR(INDEX(MAESTRO!R:R,_xludf.AGGREGATE(15,6,ROW(MAESTRO!$B$3:$B$1000)/((MAESTRO!$B$3:$B$1000="OPA")*(UPPER(MAESTRO!$L$3:$L$1000)="CONFIRMADO")),ROWS($A$3:A293))),"")</f>
        <v/>
      </c>
      <c r="S293" s="10" t="str">
        <f ca="1">IFERROR(INDEX(MAESTRO!S:S,_xludf.AGGREGATE(15,6,ROW(MAESTRO!$B$3:$B$1000)/((MAESTRO!$B$3:$B$1000="OPA")*(UPPER(MAESTRO!$L$3:$L$1000)="CONFIRMADO")),ROWS($A$3:A293))),"")</f>
        <v/>
      </c>
      <c r="T293" s="10" t="str">
        <f ca="1">IFERROR(INDEX(MAESTRO!T:T,_xludf.AGGREGATE(15,6,ROW(MAESTRO!$B$3:$B$1000)/((MAESTRO!$B$3:$B$1000="OPA")*(UPPER(MAESTRO!$L$3:$L$1000)="CONFIRMADO")),ROWS($A$3:A293))),"")</f>
        <v/>
      </c>
      <c r="U293" s="10" t="str">
        <f ca="1">IFERROR(INDEX(MAESTRO!U:U,_xludf.AGGREGATE(15,6,ROW(MAESTRO!$B$3:$B$1000)/((MAESTRO!$B$3:$B$1000="OPA")*(UPPER(MAESTRO!$L$3:$L$1000)="CONFIRMADO")),ROWS($A$3:A293))),"")</f>
        <v/>
      </c>
      <c r="V293" s="10" t="str">
        <f ca="1">IFERROR(INDEX(MAESTRO!V:V,_xludf.AGGREGATE(15,6,ROW(MAESTRO!$B$3:$B$1000)/((MAESTRO!$B$3:$B$1000="OPA")*(UPPER(MAESTRO!$L$3:$L$1000)="CONFIRMADO")),ROWS($A$3:A293))),"")</f>
        <v/>
      </c>
      <c r="W293" s="10" t="str">
        <f ca="1">IFERROR(INDEX(MAESTRO!W:W,_xludf.AGGREGATE(15,6,ROW(MAESTRO!$B$3:$B$1000)/((MAESTRO!$B$3:$B$1000="OPA")*(UPPER(MAESTRO!$L$3:$L$1000)="CONFIRMADO")),ROWS($A$3:A293))),"")</f>
        <v/>
      </c>
      <c r="X293" s="10" t="str">
        <f ca="1">IFERROR(INDEX(MAESTRO!X:X,_xludf.AGGREGATE(15,6,ROW(MAESTRO!$B$3:$B$1000)/((MAESTRO!$B$3:$B$1000="OPA")*(UPPER(MAESTRO!$L$3:$L$1000)="CONFIRMADO")),ROWS($A$3:A293))),"")</f>
        <v/>
      </c>
    </row>
    <row r="294" spans="1:24" ht="22.05" customHeight="1">
      <c r="A294" s="27" t="str">
        <f ca="1">IFERROR(INDEX(MAESTRO!A:A,_xludf.AGGREGATE(15,6,ROW(MAESTRO!$B$3:$B$1000)/((MAESTRO!$B$3:$B$1000="OPA")*(UPPER(MAESTRO!$L$3:$L$1000)="CONFIRMADO")),ROWS($A$3:A294))),"")</f>
        <v/>
      </c>
      <c r="B294" s="27" t="str">
        <f ca="1">IFERROR(INDEX(MAESTRO!B:B,_xludf.AGGREGATE(15,6,ROW(MAESTRO!$B$3:$B$1000)/((MAESTRO!$B$3:$B$1000="OPA")*(UPPER(MAESTRO!$L$3:$L$1000)="CONFIRMADO")),ROWS($A$3:A294))),"")</f>
        <v/>
      </c>
      <c r="C294" s="27" t="str">
        <f ca="1">IFERROR(INDEX(MAESTRO!C:C,_xludf.AGGREGATE(15,6,ROW(MAESTRO!$B$3:$B$1000)/((MAESTRO!$B$3:$B$1000="OPA")*(UPPER(MAESTRO!$L$3:$L$1000)="CONFIRMADO")),ROWS($A$3:A294))),"")</f>
        <v/>
      </c>
      <c r="D294" s="27" t="str">
        <f ca="1">IFERROR(INDEX(MAESTRO!D:D,_xludf.AGGREGATE(15,6,ROW(MAESTRO!$B$3:$B$1000)/((MAESTRO!$B$3:$B$1000="OPA")*(UPPER(MAESTRO!$L$3:$L$1000)="CONFIRMADO")),ROWS($A$3:A294))),"")</f>
        <v/>
      </c>
      <c r="E294" s="27" t="str">
        <f ca="1">IFERROR(INDEX(MAESTRO!E:E,_xludf.AGGREGATE(15,6,ROW(MAESTRO!$B$3:$B$1000)/((MAESTRO!$B$3:$B$1000="OPA")*(UPPER(MAESTRO!$L$3:$L$1000)="CONFIRMADO")),ROWS($A$3:A294))),"")</f>
        <v/>
      </c>
      <c r="F294" s="27" t="str">
        <f ca="1">IFERROR(INDEX(MAESTRO!F:F,_xludf.AGGREGATE(15,6,ROW(MAESTRO!$B$3:$B$1000)/((MAESTRO!$B$3:$B$1000="OPA")*(UPPER(MAESTRO!$L$3:$L$1000)="CONFIRMADO")),ROWS($A$3:A294))),"")</f>
        <v/>
      </c>
      <c r="G294" s="27" t="str">
        <f ca="1">IFERROR(INDEX(MAESTRO!G:G,_xludf.AGGREGATE(15,6,ROW(MAESTRO!$B$3:$B$1000)/((MAESTRO!$B$3:$B$1000="OPA")*(UPPER(MAESTRO!$L$3:$L$1000)="CONFIRMADO")),ROWS($A$3:A294))),"")</f>
        <v/>
      </c>
      <c r="H294" s="27" t="str">
        <f ca="1">IFERROR(INDEX(MAESTRO!H:H,_xludf.AGGREGATE(15,6,ROW(MAESTRO!$B$3:$B$1000)/((MAESTRO!$B$3:$B$1000="OPA")*(UPPER(MAESTRO!$L$3:$L$1000)="CONFIRMADO")),ROWS($A$3:A294))),"")</f>
        <v/>
      </c>
      <c r="I294" s="27" t="str">
        <f ca="1">IFERROR(INDEX(MAESTRO!I:I,_xludf.AGGREGATE(15,6,ROW(MAESTRO!$B$3:$B$1000)/((MAESTRO!$B$3:$B$1000="OPA")*(UPPER(MAESTRO!$L$3:$L$1000)="CONFIRMADO")),ROWS($A$3:A294))),"")</f>
        <v/>
      </c>
      <c r="J294" s="27" t="str">
        <f ca="1">IFERROR(INDEX(MAESTRO!J:J,_xludf.AGGREGATE(15,6,ROW(MAESTRO!$B$3:$B$1000)/((MAESTRO!$B$3:$B$1000="OPA")*(UPPER(MAESTRO!$L$3:$L$1000)="CONFIRMADO")),ROWS($A$3:A294))),"")</f>
        <v/>
      </c>
      <c r="K294" s="27" t="str">
        <f ca="1">IFERROR(INDEX(MAESTRO!K:K,_xludf.AGGREGATE(15,6,ROW(MAESTRO!$B$3:$B$1000)/((MAESTRO!$B$3:$B$1000="OPA")*(UPPER(MAESTRO!$L$3:$L$1000)="CONFIRMADO")),ROWS($A$3:A294))),"")</f>
        <v/>
      </c>
      <c r="L294" s="27" t="str">
        <f ca="1">IFERROR(INDEX(MAESTRO!L:L,_xludf.AGGREGATE(15,6,ROW(MAESTRO!$B$3:$B$1000)/((MAESTRO!$B$3:$B$1000="OPA")*(UPPER(MAESTRO!$L$3:$L$1000)="CONFIRMADO")),ROWS($A$3:A294))),"")</f>
        <v/>
      </c>
      <c r="M294" s="27" t="str">
        <f ca="1">IFERROR(INDEX(MAESTRO!M:M,_xludf.AGGREGATE(15,6,ROW(MAESTRO!$B$3:$B$1000)/((MAESTRO!$B$3:$B$1000="OPA")*(UPPER(MAESTRO!$L$3:$L$1000)="CONFIRMADO")),ROWS($A$3:A294))),"")</f>
        <v/>
      </c>
      <c r="N294" s="27" t="str">
        <f ca="1">IFERROR(INDEX(MAESTRO!N:N,_xludf.AGGREGATE(15,6,ROW(MAESTRO!$B$3:$B$1000)/((MAESTRO!$B$3:$B$1000="OPA")*(UPPER(MAESTRO!$L$3:$L$1000)="CONFIRMADO")),ROWS($A$3:A294))),"")</f>
        <v/>
      </c>
      <c r="O294" s="27" t="str">
        <f ca="1">IFERROR(INDEX(MAESTRO!O:O,_xludf.AGGREGATE(15,6,ROW(MAESTRO!$B$3:$B$1000)/((MAESTRO!$B$3:$B$1000="OPA")*(UPPER(MAESTRO!$L$3:$L$1000)="CONFIRMADO")),ROWS($A$3:A294))),"")</f>
        <v/>
      </c>
      <c r="P294" s="27" t="str">
        <f ca="1">IFERROR(INDEX(MAESTRO!P:P,_xludf.AGGREGATE(15,6,ROW(MAESTRO!$B$3:$B$1000)/((MAESTRO!$B$3:$B$1000="OPA")*(UPPER(MAESTRO!$L$3:$L$1000)="CONFIRMADO")),ROWS($A$3:A294))),"")</f>
        <v/>
      </c>
      <c r="Q294" s="27" t="str">
        <f ca="1">IFERROR(INDEX(MAESTRO!Q:Q,_xludf.AGGREGATE(15,6,ROW(MAESTRO!$B$3:$B$1000)/((MAESTRO!$B$3:$B$1000="OPA")*(UPPER(MAESTRO!$L$3:$L$1000)="CONFIRMADO")),ROWS($A$3:A294))),"")</f>
        <v/>
      </c>
      <c r="R294" s="27" t="str">
        <f ca="1">IFERROR(INDEX(MAESTRO!R:R,_xludf.AGGREGATE(15,6,ROW(MAESTRO!$B$3:$B$1000)/((MAESTRO!$B$3:$B$1000="OPA")*(UPPER(MAESTRO!$L$3:$L$1000)="CONFIRMADO")),ROWS($A$3:A294))),"")</f>
        <v/>
      </c>
      <c r="S294" s="27" t="str">
        <f ca="1">IFERROR(INDEX(MAESTRO!S:S,_xludf.AGGREGATE(15,6,ROW(MAESTRO!$B$3:$B$1000)/((MAESTRO!$B$3:$B$1000="OPA")*(UPPER(MAESTRO!$L$3:$L$1000)="CONFIRMADO")),ROWS($A$3:A294))),"")</f>
        <v/>
      </c>
      <c r="T294" s="27" t="str">
        <f ca="1">IFERROR(INDEX(MAESTRO!T:T,_xludf.AGGREGATE(15,6,ROW(MAESTRO!$B$3:$B$1000)/((MAESTRO!$B$3:$B$1000="OPA")*(UPPER(MAESTRO!$L$3:$L$1000)="CONFIRMADO")),ROWS($A$3:A294))),"")</f>
        <v/>
      </c>
      <c r="U294" s="27" t="str">
        <f ca="1">IFERROR(INDEX(MAESTRO!U:U,_xludf.AGGREGATE(15,6,ROW(MAESTRO!$B$3:$B$1000)/((MAESTRO!$B$3:$B$1000="OPA")*(UPPER(MAESTRO!$L$3:$L$1000)="CONFIRMADO")),ROWS($A$3:A294))),"")</f>
        <v/>
      </c>
      <c r="V294" s="27" t="str">
        <f ca="1">IFERROR(INDEX(MAESTRO!V:V,_xludf.AGGREGATE(15,6,ROW(MAESTRO!$B$3:$B$1000)/((MAESTRO!$B$3:$B$1000="OPA")*(UPPER(MAESTRO!$L$3:$L$1000)="CONFIRMADO")),ROWS($A$3:A294))),"")</f>
        <v/>
      </c>
      <c r="W294" s="27" t="str">
        <f ca="1">IFERROR(INDEX(MAESTRO!W:W,_xludf.AGGREGATE(15,6,ROW(MAESTRO!$B$3:$B$1000)/((MAESTRO!$B$3:$B$1000="OPA")*(UPPER(MAESTRO!$L$3:$L$1000)="CONFIRMADO")),ROWS($A$3:A294))),"")</f>
        <v/>
      </c>
      <c r="X294" s="27" t="str">
        <f ca="1">IFERROR(INDEX(MAESTRO!X:X,_xludf.AGGREGATE(15,6,ROW(MAESTRO!$B$3:$B$1000)/((MAESTRO!$B$3:$B$1000="OPA")*(UPPER(MAESTRO!$L$3:$L$1000)="CONFIRMADO")),ROWS($A$3:A294))),"")</f>
        <v/>
      </c>
    </row>
    <row r="295" spans="1:24" ht="22.05" customHeight="1">
      <c r="A295" s="10" t="str">
        <f ca="1">IFERROR(INDEX(MAESTRO!A:A,_xludf.AGGREGATE(15,6,ROW(MAESTRO!$B$3:$B$1000)/((MAESTRO!$B$3:$B$1000="OPA")*(UPPER(MAESTRO!$L$3:$L$1000)="CONFIRMADO")),ROWS($A$3:A295))),"")</f>
        <v/>
      </c>
      <c r="B295" s="10" t="str">
        <f ca="1">IFERROR(INDEX(MAESTRO!B:B,_xludf.AGGREGATE(15,6,ROW(MAESTRO!$B$3:$B$1000)/((MAESTRO!$B$3:$B$1000="OPA")*(UPPER(MAESTRO!$L$3:$L$1000)="CONFIRMADO")),ROWS($A$3:A295))),"")</f>
        <v/>
      </c>
      <c r="C295" s="10" t="str">
        <f ca="1">IFERROR(INDEX(MAESTRO!C:C,_xludf.AGGREGATE(15,6,ROW(MAESTRO!$B$3:$B$1000)/((MAESTRO!$B$3:$B$1000="OPA")*(UPPER(MAESTRO!$L$3:$L$1000)="CONFIRMADO")),ROWS($A$3:A295))),"")</f>
        <v/>
      </c>
      <c r="D295" s="10" t="str">
        <f ca="1">IFERROR(INDEX(MAESTRO!D:D,_xludf.AGGREGATE(15,6,ROW(MAESTRO!$B$3:$B$1000)/((MAESTRO!$B$3:$B$1000="OPA")*(UPPER(MAESTRO!$L$3:$L$1000)="CONFIRMADO")),ROWS($A$3:A295))),"")</f>
        <v/>
      </c>
      <c r="E295" s="10" t="str">
        <f ca="1">IFERROR(INDEX(MAESTRO!E:E,_xludf.AGGREGATE(15,6,ROW(MAESTRO!$B$3:$B$1000)/((MAESTRO!$B$3:$B$1000="OPA")*(UPPER(MAESTRO!$L$3:$L$1000)="CONFIRMADO")),ROWS($A$3:A295))),"")</f>
        <v/>
      </c>
      <c r="F295" s="10" t="str">
        <f ca="1">IFERROR(INDEX(MAESTRO!F:F,_xludf.AGGREGATE(15,6,ROW(MAESTRO!$B$3:$B$1000)/((MAESTRO!$B$3:$B$1000="OPA")*(UPPER(MAESTRO!$L$3:$L$1000)="CONFIRMADO")),ROWS($A$3:A295))),"")</f>
        <v/>
      </c>
      <c r="G295" s="10" t="str">
        <f ca="1">IFERROR(INDEX(MAESTRO!G:G,_xludf.AGGREGATE(15,6,ROW(MAESTRO!$B$3:$B$1000)/((MAESTRO!$B$3:$B$1000="OPA")*(UPPER(MAESTRO!$L$3:$L$1000)="CONFIRMADO")),ROWS($A$3:A295))),"")</f>
        <v/>
      </c>
      <c r="H295" s="10" t="str">
        <f ca="1">IFERROR(INDEX(MAESTRO!H:H,_xludf.AGGREGATE(15,6,ROW(MAESTRO!$B$3:$B$1000)/((MAESTRO!$B$3:$B$1000="OPA")*(UPPER(MAESTRO!$L$3:$L$1000)="CONFIRMADO")),ROWS($A$3:A295))),"")</f>
        <v/>
      </c>
      <c r="I295" s="10" t="str">
        <f ca="1">IFERROR(INDEX(MAESTRO!I:I,_xludf.AGGREGATE(15,6,ROW(MAESTRO!$B$3:$B$1000)/((MAESTRO!$B$3:$B$1000="OPA")*(UPPER(MAESTRO!$L$3:$L$1000)="CONFIRMADO")),ROWS($A$3:A295))),"")</f>
        <v/>
      </c>
      <c r="J295" s="10" t="str">
        <f ca="1">IFERROR(INDEX(MAESTRO!J:J,_xludf.AGGREGATE(15,6,ROW(MAESTRO!$B$3:$B$1000)/((MAESTRO!$B$3:$B$1000="OPA")*(UPPER(MAESTRO!$L$3:$L$1000)="CONFIRMADO")),ROWS($A$3:A295))),"")</f>
        <v/>
      </c>
      <c r="K295" s="10" t="str">
        <f ca="1">IFERROR(INDEX(MAESTRO!K:K,_xludf.AGGREGATE(15,6,ROW(MAESTRO!$B$3:$B$1000)/((MAESTRO!$B$3:$B$1000="OPA")*(UPPER(MAESTRO!$L$3:$L$1000)="CONFIRMADO")),ROWS($A$3:A295))),"")</f>
        <v/>
      </c>
      <c r="L295" s="10" t="str">
        <f ca="1">IFERROR(INDEX(MAESTRO!L:L,_xludf.AGGREGATE(15,6,ROW(MAESTRO!$B$3:$B$1000)/((MAESTRO!$B$3:$B$1000="OPA")*(UPPER(MAESTRO!$L$3:$L$1000)="CONFIRMADO")),ROWS($A$3:A295))),"")</f>
        <v/>
      </c>
      <c r="M295" s="10" t="str">
        <f ca="1">IFERROR(INDEX(MAESTRO!M:M,_xludf.AGGREGATE(15,6,ROW(MAESTRO!$B$3:$B$1000)/((MAESTRO!$B$3:$B$1000="OPA")*(UPPER(MAESTRO!$L$3:$L$1000)="CONFIRMADO")),ROWS($A$3:A295))),"")</f>
        <v/>
      </c>
      <c r="N295" s="10" t="str">
        <f ca="1">IFERROR(INDEX(MAESTRO!N:N,_xludf.AGGREGATE(15,6,ROW(MAESTRO!$B$3:$B$1000)/((MAESTRO!$B$3:$B$1000="OPA")*(UPPER(MAESTRO!$L$3:$L$1000)="CONFIRMADO")),ROWS($A$3:A295))),"")</f>
        <v/>
      </c>
      <c r="O295" s="10" t="str">
        <f ca="1">IFERROR(INDEX(MAESTRO!O:O,_xludf.AGGREGATE(15,6,ROW(MAESTRO!$B$3:$B$1000)/((MAESTRO!$B$3:$B$1000="OPA")*(UPPER(MAESTRO!$L$3:$L$1000)="CONFIRMADO")),ROWS($A$3:A295))),"")</f>
        <v/>
      </c>
      <c r="P295" s="10" t="str">
        <f ca="1">IFERROR(INDEX(MAESTRO!P:P,_xludf.AGGREGATE(15,6,ROW(MAESTRO!$B$3:$B$1000)/((MAESTRO!$B$3:$B$1000="OPA")*(UPPER(MAESTRO!$L$3:$L$1000)="CONFIRMADO")),ROWS($A$3:A295))),"")</f>
        <v/>
      </c>
      <c r="Q295" s="10" t="str">
        <f ca="1">IFERROR(INDEX(MAESTRO!Q:Q,_xludf.AGGREGATE(15,6,ROW(MAESTRO!$B$3:$B$1000)/((MAESTRO!$B$3:$B$1000="OPA")*(UPPER(MAESTRO!$L$3:$L$1000)="CONFIRMADO")),ROWS($A$3:A295))),"")</f>
        <v/>
      </c>
      <c r="R295" s="10" t="str">
        <f ca="1">IFERROR(INDEX(MAESTRO!R:R,_xludf.AGGREGATE(15,6,ROW(MAESTRO!$B$3:$B$1000)/((MAESTRO!$B$3:$B$1000="OPA")*(UPPER(MAESTRO!$L$3:$L$1000)="CONFIRMADO")),ROWS($A$3:A295))),"")</f>
        <v/>
      </c>
      <c r="S295" s="10" t="str">
        <f ca="1">IFERROR(INDEX(MAESTRO!S:S,_xludf.AGGREGATE(15,6,ROW(MAESTRO!$B$3:$B$1000)/((MAESTRO!$B$3:$B$1000="OPA")*(UPPER(MAESTRO!$L$3:$L$1000)="CONFIRMADO")),ROWS($A$3:A295))),"")</f>
        <v/>
      </c>
      <c r="T295" s="10" t="str">
        <f ca="1">IFERROR(INDEX(MAESTRO!T:T,_xludf.AGGREGATE(15,6,ROW(MAESTRO!$B$3:$B$1000)/((MAESTRO!$B$3:$B$1000="OPA")*(UPPER(MAESTRO!$L$3:$L$1000)="CONFIRMADO")),ROWS($A$3:A295))),"")</f>
        <v/>
      </c>
      <c r="U295" s="10" t="str">
        <f ca="1">IFERROR(INDEX(MAESTRO!U:U,_xludf.AGGREGATE(15,6,ROW(MAESTRO!$B$3:$B$1000)/((MAESTRO!$B$3:$B$1000="OPA")*(UPPER(MAESTRO!$L$3:$L$1000)="CONFIRMADO")),ROWS($A$3:A295))),"")</f>
        <v/>
      </c>
      <c r="V295" s="10" t="str">
        <f ca="1">IFERROR(INDEX(MAESTRO!V:V,_xludf.AGGREGATE(15,6,ROW(MAESTRO!$B$3:$B$1000)/((MAESTRO!$B$3:$B$1000="OPA")*(UPPER(MAESTRO!$L$3:$L$1000)="CONFIRMADO")),ROWS($A$3:A295))),"")</f>
        <v/>
      </c>
      <c r="W295" s="10" t="str">
        <f ca="1">IFERROR(INDEX(MAESTRO!W:W,_xludf.AGGREGATE(15,6,ROW(MAESTRO!$B$3:$B$1000)/((MAESTRO!$B$3:$B$1000="OPA")*(UPPER(MAESTRO!$L$3:$L$1000)="CONFIRMADO")),ROWS($A$3:A295))),"")</f>
        <v/>
      </c>
      <c r="X295" s="10" t="str">
        <f ca="1">IFERROR(INDEX(MAESTRO!X:X,_xludf.AGGREGATE(15,6,ROW(MAESTRO!$B$3:$B$1000)/((MAESTRO!$B$3:$B$1000="OPA")*(UPPER(MAESTRO!$L$3:$L$1000)="CONFIRMADO")),ROWS($A$3:A295))),"")</f>
        <v/>
      </c>
    </row>
    <row r="296" spans="1:24" ht="22.05" customHeight="1">
      <c r="A296" s="27" t="str">
        <f ca="1">IFERROR(INDEX(MAESTRO!A:A,_xludf.AGGREGATE(15,6,ROW(MAESTRO!$B$3:$B$1000)/((MAESTRO!$B$3:$B$1000="OPA")*(UPPER(MAESTRO!$L$3:$L$1000)="CONFIRMADO")),ROWS($A$3:A296))),"")</f>
        <v/>
      </c>
      <c r="B296" s="27" t="str">
        <f ca="1">IFERROR(INDEX(MAESTRO!B:B,_xludf.AGGREGATE(15,6,ROW(MAESTRO!$B$3:$B$1000)/((MAESTRO!$B$3:$B$1000="OPA")*(UPPER(MAESTRO!$L$3:$L$1000)="CONFIRMADO")),ROWS($A$3:A296))),"")</f>
        <v/>
      </c>
      <c r="C296" s="27" t="str">
        <f ca="1">IFERROR(INDEX(MAESTRO!C:C,_xludf.AGGREGATE(15,6,ROW(MAESTRO!$B$3:$B$1000)/((MAESTRO!$B$3:$B$1000="OPA")*(UPPER(MAESTRO!$L$3:$L$1000)="CONFIRMADO")),ROWS($A$3:A296))),"")</f>
        <v/>
      </c>
      <c r="D296" s="27" t="str">
        <f ca="1">IFERROR(INDEX(MAESTRO!D:D,_xludf.AGGREGATE(15,6,ROW(MAESTRO!$B$3:$B$1000)/((MAESTRO!$B$3:$B$1000="OPA")*(UPPER(MAESTRO!$L$3:$L$1000)="CONFIRMADO")),ROWS($A$3:A296))),"")</f>
        <v/>
      </c>
      <c r="E296" s="27" t="str">
        <f ca="1">IFERROR(INDEX(MAESTRO!E:E,_xludf.AGGREGATE(15,6,ROW(MAESTRO!$B$3:$B$1000)/((MAESTRO!$B$3:$B$1000="OPA")*(UPPER(MAESTRO!$L$3:$L$1000)="CONFIRMADO")),ROWS($A$3:A296))),"")</f>
        <v/>
      </c>
      <c r="F296" s="27" t="str">
        <f ca="1">IFERROR(INDEX(MAESTRO!F:F,_xludf.AGGREGATE(15,6,ROW(MAESTRO!$B$3:$B$1000)/((MAESTRO!$B$3:$B$1000="OPA")*(UPPER(MAESTRO!$L$3:$L$1000)="CONFIRMADO")),ROWS($A$3:A296))),"")</f>
        <v/>
      </c>
      <c r="G296" s="27" t="str">
        <f ca="1">IFERROR(INDEX(MAESTRO!G:G,_xludf.AGGREGATE(15,6,ROW(MAESTRO!$B$3:$B$1000)/((MAESTRO!$B$3:$B$1000="OPA")*(UPPER(MAESTRO!$L$3:$L$1000)="CONFIRMADO")),ROWS($A$3:A296))),"")</f>
        <v/>
      </c>
      <c r="H296" s="27" t="str">
        <f ca="1">IFERROR(INDEX(MAESTRO!H:H,_xludf.AGGREGATE(15,6,ROW(MAESTRO!$B$3:$B$1000)/((MAESTRO!$B$3:$B$1000="OPA")*(UPPER(MAESTRO!$L$3:$L$1000)="CONFIRMADO")),ROWS($A$3:A296))),"")</f>
        <v/>
      </c>
      <c r="I296" s="27" t="str">
        <f ca="1">IFERROR(INDEX(MAESTRO!I:I,_xludf.AGGREGATE(15,6,ROW(MAESTRO!$B$3:$B$1000)/((MAESTRO!$B$3:$B$1000="OPA")*(UPPER(MAESTRO!$L$3:$L$1000)="CONFIRMADO")),ROWS($A$3:A296))),"")</f>
        <v/>
      </c>
      <c r="J296" s="27" t="str">
        <f ca="1">IFERROR(INDEX(MAESTRO!J:J,_xludf.AGGREGATE(15,6,ROW(MAESTRO!$B$3:$B$1000)/((MAESTRO!$B$3:$B$1000="OPA")*(UPPER(MAESTRO!$L$3:$L$1000)="CONFIRMADO")),ROWS($A$3:A296))),"")</f>
        <v/>
      </c>
      <c r="K296" s="27" t="str">
        <f ca="1">IFERROR(INDEX(MAESTRO!K:K,_xludf.AGGREGATE(15,6,ROW(MAESTRO!$B$3:$B$1000)/((MAESTRO!$B$3:$B$1000="OPA")*(UPPER(MAESTRO!$L$3:$L$1000)="CONFIRMADO")),ROWS($A$3:A296))),"")</f>
        <v/>
      </c>
      <c r="L296" s="27" t="str">
        <f ca="1">IFERROR(INDEX(MAESTRO!L:L,_xludf.AGGREGATE(15,6,ROW(MAESTRO!$B$3:$B$1000)/((MAESTRO!$B$3:$B$1000="OPA")*(UPPER(MAESTRO!$L$3:$L$1000)="CONFIRMADO")),ROWS($A$3:A296))),"")</f>
        <v/>
      </c>
      <c r="M296" s="27" t="str">
        <f ca="1">IFERROR(INDEX(MAESTRO!M:M,_xludf.AGGREGATE(15,6,ROW(MAESTRO!$B$3:$B$1000)/((MAESTRO!$B$3:$B$1000="OPA")*(UPPER(MAESTRO!$L$3:$L$1000)="CONFIRMADO")),ROWS($A$3:A296))),"")</f>
        <v/>
      </c>
      <c r="N296" s="27" t="str">
        <f ca="1">IFERROR(INDEX(MAESTRO!N:N,_xludf.AGGREGATE(15,6,ROW(MAESTRO!$B$3:$B$1000)/((MAESTRO!$B$3:$B$1000="OPA")*(UPPER(MAESTRO!$L$3:$L$1000)="CONFIRMADO")),ROWS($A$3:A296))),"")</f>
        <v/>
      </c>
      <c r="O296" s="27" t="str">
        <f ca="1">IFERROR(INDEX(MAESTRO!O:O,_xludf.AGGREGATE(15,6,ROW(MAESTRO!$B$3:$B$1000)/((MAESTRO!$B$3:$B$1000="OPA")*(UPPER(MAESTRO!$L$3:$L$1000)="CONFIRMADO")),ROWS($A$3:A296))),"")</f>
        <v/>
      </c>
      <c r="P296" s="27" t="str">
        <f ca="1">IFERROR(INDEX(MAESTRO!P:P,_xludf.AGGREGATE(15,6,ROW(MAESTRO!$B$3:$B$1000)/((MAESTRO!$B$3:$B$1000="OPA")*(UPPER(MAESTRO!$L$3:$L$1000)="CONFIRMADO")),ROWS($A$3:A296))),"")</f>
        <v/>
      </c>
      <c r="Q296" s="27" t="str">
        <f ca="1">IFERROR(INDEX(MAESTRO!Q:Q,_xludf.AGGREGATE(15,6,ROW(MAESTRO!$B$3:$B$1000)/((MAESTRO!$B$3:$B$1000="OPA")*(UPPER(MAESTRO!$L$3:$L$1000)="CONFIRMADO")),ROWS($A$3:A296))),"")</f>
        <v/>
      </c>
      <c r="R296" s="27" t="str">
        <f ca="1">IFERROR(INDEX(MAESTRO!R:R,_xludf.AGGREGATE(15,6,ROW(MAESTRO!$B$3:$B$1000)/((MAESTRO!$B$3:$B$1000="OPA")*(UPPER(MAESTRO!$L$3:$L$1000)="CONFIRMADO")),ROWS($A$3:A296))),"")</f>
        <v/>
      </c>
      <c r="S296" s="27" t="str">
        <f ca="1">IFERROR(INDEX(MAESTRO!S:S,_xludf.AGGREGATE(15,6,ROW(MAESTRO!$B$3:$B$1000)/((MAESTRO!$B$3:$B$1000="OPA")*(UPPER(MAESTRO!$L$3:$L$1000)="CONFIRMADO")),ROWS($A$3:A296))),"")</f>
        <v/>
      </c>
      <c r="T296" s="27" t="str">
        <f ca="1">IFERROR(INDEX(MAESTRO!T:T,_xludf.AGGREGATE(15,6,ROW(MAESTRO!$B$3:$B$1000)/((MAESTRO!$B$3:$B$1000="OPA")*(UPPER(MAESTRO!$L$3:$L$1000)="CONFIRMADO")),ROWS($A$3:A296))),"")</f>
        <v/>
      </c>
      <c r="U296" s="27" t="str">
        <f ca="1">IFERROR(INDEX(MAESTRO!U:U,_xludf.AGGREGATE(15,6,ROW(MAESTRO!$B$3:$B$1000)/((MAESTRO!$B$3:$B$1000="OPA")*(UPPER(MAESTRO!$L$3:$L$1000)="CONFIRMADO")),ROWS($A$3:A296))),"")</f>
        <v/>
      </c>
      <c r="V296" s="27" t="str">
        <f ca="1">IFERROR(INDEX(MAESTRO!V:V,_xludf.AGGREGATE(15,6,ROW(MAESTRO!$B$3:$B$1000)/((MAESTRO!$B$3:$B$1000="OPA")*(UPPER(MAESTRO!$L$3:$L$1000)="CONFIRMADO")),ROWS($A$3:A296))),"")</f>
        <v/>
      </c>
      <c r="W296" s="27" t="str">
        <f ca="1">IFERROR(INDEX(MAESTRO!W:W,_xludf.AGGREGATE(15,6,ROW(MAESTRO!$B$3:$B$1000)/((MAESTRO!$B$3:$B$1000="OPA")*(UPPER(MAESTRO!$L$3:$L$1000)="CONFIRMADO")),ROWS($A$3:A296))),"")</f>
        <v/>
      </c>
      <c r="X296" s="27" t="str">
        <f ca="1">IFERROR(INDEX(MAESTRO!X:X,_xludf.AGGREGATE(15,6,ROW(MAESTRO!$B$3:$B$1000)/((MAESTRO!$B$3:$B$1000="OPA")*(UPPER(MAESTRO!$L$3:$L$1000)="CONFIRMADO")),ROWS($A$3:A296))),"")</f>
        <v/>
      </c>
    </row>
    <row r="297" spans="1:24" ht="22.05" customHeight="1">
      <c r="A297" s="10" t="str">
        <f ca="1">IFERROR(INDEX(MAESTRO!A:A,_xludf.AGGREGATE(15,6,ROW(MAESTRO!$B$3:$B$1000)/((MAESTRO!$B$3:$B$1000="OPA")*(UPPER(MAESTRO!$L$3:$L$1000)="CONFIRMADO")),ROWS($A$3:A297))),"")</f>
        <v/>
      </c>
      <c r="B297" s="10" t="str">
        <f ca="1">IFERROR(INDEX(MAESTRO!B:B,_xludf.AGGREGATE(15,6,ROW(MAESTRO!$B$3:$B$1000)/((MAESTRO!$B$3:$B$1000="OPA")*(UPPER(MAESTRO!$L$3:$L$1000)="CONFIRMADO")),ROWS($A$3:A297))),"")</f>
        <v/>
      </c>
      <c r="C297" s="10" t="str">
        <f ca="1">IFERROR(INDEX(MAESTRO!C:C,_xludf.AGGREGATE(15,6,ROW(MAESTRO!$B$3:$B$1000)/((MAESTRO!$B$3:$B$1000="OPA")*(UPPER(MAESTRO!$L$3:$L$1000)="CONFIRMADO")),ROWS($A$3:A297))),"")</f>
        <v/>
      </c>
      <c r="D297" s="10" t="str">
        <f ca="1">IFERROR(INDEX(MAESTRO!D:D,_xludf.AGGREGATE(15,6,ROW(MAESTRO!$B$3:$B$1000)/((MAESTRO!$B$3:$B$1000="OPA")*(UPPER(MAESTRO!$L$3:$L$1000)="CONFIRMADO")),ROWS($A$3:A297))),"")</f>
        <v/>
      </c>
      <c r="E297" s="10" t="str">
        <f ca="1">IFERROR(INDEX(MAESTRO!E:E,_xludf.AGGREGATE(15,6,ROW(MAESTRO!$B$3:$B$1000)/((MAESTRO!$B$3:$B$1000="OPA")*(UPPER(MAESTRO!$L$3:$L$1000)="CONFIRMADO")),ROWS($A$3:A297))),"")</f>
        <v/>
      </c>
      <c r="F297" s="10" t="str">
        <f ca="1">IFERROR(INDEX(MAESTRO!F:F,_xludf.AGGREGATE(15,6,ROW(MAESTRO!$B$3:$B$1000)/((MAESTRO!$B$3:$B$1000="OPA")*(UPPER(MAESTRO!$L$3:$L$1000)="CONFIRMADO")),ROWS($A$3:A297))),"")</f>
        <v/>
      </c>
      <c r="G297" s="10" t="str">
        <f ca="1">IFERROR(INDEX(MAESTRO!G:G,_xludf.AGGREGATE(15,6,ROW(MAESTRO!$B$3:$B$1000)/((MAESTRO!$B$3:$B$1000="OPA")*(UPPER(MAESTRO!$L$3:$L$1000)="CONFIRMADO")),ROWS($A$3:A297))),"")</f>
        <v/>
      </c>
      <c r="H297" s="10" t="str">
        <f ca="1">IFERROR(INDEX(MAESTRO!H:H,_xludf.AGGREGATE(15,6,ROW(MAESTRO!$B$3:$B$1000)/((MAESTRO!$B$3:$B$1000="OPA")*(UPPER(MAESTRO!$L$3:$L$1000)="CONFIRMADO")),ROWS($A$3:A297))),"")</f>
        <v/>
      </c>
      <c r="I297" s="10" t="str">
        <f ca="1">IFERROR(INDEX(MAESTRO!I:I,_xludf.AGGREGATE(15,6,ROW(MAESTRO!$B$3:$B$1000)/((MAESTRO!$B$3:$B$1000="OPA")*(UPPER(MAESTRO!$L$3:$L$1000)="CONFIRMADO")),ROWS($A$3:A297))),"")</f>
        <v/>
      </c>
      <c r="J297" s="10" t="str">
        <f ca="1">IFERROR(INDEX(MAESTRO!J:J,_xludf.AGGREGATE(15,6,ROW(MAESTRO!$B$3:$B$1000)/((MAESTRO!$B$3:$B$1000="OPA")*(UPPER(MAESTRO!$L$3:$L$1000)="CONFIRMADO")),ROWS($A$3:A297))),"")</f>
        <v/>
      </c>
      <c r="K297" s="10" t="str">
        <f ca="1">IFERROR(INDEX(MAESTRO!K:K,_xludf.AGGREGATE(15,6,ROW(MAESTRO!$B$3:$B$1000)/((MAESTRO!$B$3:$B$1000="OPA")*(UPPER(MAESTRO!$L$3:$L$1000)="CONFIRMADO")),ROWS($A$3:A297))),"")</f>
        <v/>
      </c>
      <c r="L297" s="10" t="str">
        <f ca="1">IFERROR(INDEX(MAESTRO!L:L,_xludf.AGGREGATE(15,6,ROW(MAESTRO!$B$3:$B$1000)/((MAESTRO!$B$3:$B$1000="OPA")*(UPPER(MAESTRO!$L$3:$L$1000)="CONFIRMADO")),ROWS($A$3:A297))),"")</f>
        <v/>
      </c>
      <c r="M297" s="10" t="str">
        <f ca="1">IFERROR(INDEX(MAESTRO!M:M,_xludf.AGGREGATE(15,6,ROW(MAESTRO!$B$3:$B$1000)/((MAESTRO!$B$3:$B$1000="OPA")*(UPPER(MAESTRO!$L$3:$L$1000)="CONFIRMADO")),ROWS($A$3:A297))),"")</f>
        <v/>
      </c>
      <c r="N297" s="10" t="str">
        <f ca="1">IFERROR(INDEX(MAESTRO!N:N,_xludf.AGGREGATE(15,6,ROW(MAESTRO!$B$3:$B$1000)/((MAESTRO!$B$3:$B$1000="OPA")*(UPPER(MAESTRO!$L$3:$L$1000)="CONFIRMADO")),ROWS($A$3:A297))),"")</f>
        <v/>
      </c>
      <c r="O297" s="10" t="str">
        <f ca="1">IFERROR(INDEX(MAESTRO!O:O,_xludf.AGGREGATE(15,6,ROW(MAESTRO!$B$3:$B$1000)/((MAESTRO!$B$3:$B$1000="OPA")*(UPPER(MAESTRO!$L$3:$L$1000)="CONFIRMADO")),ROWS($A$3:A297))),"")</f>
        <v/>
      </c>
      <c r="P297" s="10" t="str">
        <f ca="1">IFERROR(INDEX(MAESTRO!P:P,_xludf.AGGREGATE(15,6,ROW(MAESTRO!$B$3:$B$1000)/((MAESTRO!$B$3:$B$1000="OPA")*(UPPER(MAESTRO!$L$3:$L$1000)="CONFIRMADO")),ROWS($A$3:A297))),"")</f>
        <v/>
      </c>
      <c r="Q297" s="10" t="str">
        <f ca="1">IFERROR(INDEX(MAESTRO!Q:Q,_xludf.AGGREGATE(15,6,ROW(MAESTRO!$B$3:$B$1000)/((MAESTRO!$B$3:$B$1000="OPA")*(UPPER(MAESTRO!$L$3:$L$1000)="CONFIRMADO")),ROWS($A$3:A297))),"")</f>
        <v/>
      </c>
      <c r="R297" s="10" t="str">
        <f ca="1">IFERROR(INDEX(MAESTRO!R:R,_xludf.AGGREGATE(15,6,ROW(MAESTRO!$B$3:$B$1000)/((MAESTRO!$B$3:$B$1000="OPA")*(UPPER(MAESTRO!$L$3:$L$1000)="CONFIRMADO")),ROWS($A$3:A297))),"")</f>
        <v/>
      </c>
      <c r="S297" s="10" t="str">
        <f ca="1">IFERROR(INDEX(MAESTRO!S:S,_xludf.AGGREGATE(15,6,ROW(MAESTRO!$B$3:$B$1000)/((MAESTRO!$B$3:$B$1000="OPA")*(UPPER(MAESTRO!$L$3:$L$1000)="CONFIRMADO")),ROWS($A$3:A297))),"")</f>
        <v/>
      </c>
      <c r="T297" s="10" t="str">
        <f ca="1">IFERROR(INDEX(MAESTRO!T:T,_xludf.AGGREGATE(15,6,ROW(MAESTRO!$B$3:$B$1000)/((MAESTRO!$B$3:$B$1000="OPA")*(UPPER(MAESTRO!$L$3:$L$1000)="CONFIRMADO")),ROWS($A$3:A297))),"")</f>
        <v/>
      </c>
      <c r="U297" s="10" t="str">
        <f ca="1">IFERROR(INDEX(MAESTRO!U:U,_xludf.AGGREGATE(15,6,ROW(MAESTRO!$B$3:$B$1000)/((MAESTRO!$B$3:$B$1000="OPA")*(UPPER(MAESTRO!$L$3:$L$1000)="CONFIRMADO")),ROWS($A$3:A297))),"")</f>
        <v/>
      </c>
      <c r="V297" s="10" t="str">
        <f ca="1">IFERROR(INDEX(MAESTRO!V:V,_xludf.AGGREGATE(15,6,ROW(MAESTRO!$B$3:$B$1000)/((MAESTRO!$B$3:$B$1000="OPA")*(UPPER(MAESTRO!$L$3:$L$1000)="CONFIRMADO")),ROWS($A$3:A297))),"")</f>
        <v/>
      </c>
      <c r="W297" s="10" t="str">
        <f ca="1">IFERROR(INDEX(MAESTRO!W:W,_xludf.AGGREGATE(15,6,ROW(MAESTRO!$B$3:$B$1000)/((MAESTRO!$B$3:$B$1000="OPA")*(UPPER(MAESTRO!$L$3:$L$1000)="CONFIRMADO")),ROWS($A$3:A297))),"")</f>
        <v/>
      </c>
      <c r="X297" s="10" t="str">
        <f ca="1">IFERROR(INDEX(MAESTRO!X:X,_xludf.AGGREGATE(15,6,ROW(MAESTRO!$B$3:$B$1000)/((MAESTRO!$B$3:$B$1000="OPA")*(UPPER(MAESTRO!$L$3:$L$1000)="CONFIRMADO")),ROWS($A$3:A297))),"")</f>
        <v/>
      </c>
    </row>
    <row r="298" spans="1:24" ht="22.05" customHeight="1">
      <c r="A298" s="27" t="str">
        <f ca="1">IFERROR(INDEX(MAESTRO!A:A,_xludf.AGGREGATE(15,6,ROW(MAESTRO!$B$3:$B$1000)/((MAESTRO!$B$3:$B$1000="OPA")*(UPPER(MAESTRO!$L$3:$L$1000)="CONFIRMADO")),ROWS($A$3:A298))),"")</f>
        <v/>
      </c>
      <c r="B298" s="27" t="str">
        <f ca="1">IFERROR(INDEX(MAESTRO!B:B,_xludf.AGGREGATE(15,6,ROW(MAESTRO!$B$3:$B$1000)/((MAESTRO!$B$3:$B$1000="OPA")*(UPPER(MAESTRO!$L$3:$L$1000)="CONFIRMADO")),ROWS($A$3:A298))),"")</f>
        <v/>
      </c>
      <c r="C298" s="27" t="str">
        <f ca="1">IFERROR(INDEX(MAESTRO!C:C,_xludf.AGGREGATE(15,6,ROW(MAESTRO!$B$3:$B$1000)/((MAESTRO!$B$3:$B$1000="OPA")*(UPPER(MAESTRO!$L$3:$L$1000)="CONFIRMADO")),ROWS($A$3:A298))),"")</f>
        <v/>
      </c>
      <c r="D298" s="27" t="str">
        <f ca="1">IFERROR(INDEX(MAESTRO!D:D,_xludf.AGGREGATE(15,6,ROW(MAESTRO!$B$3:$B$1000)/((MAESTRO!$B$3:$B$1000="OPA")*(UPPER(MAESTRO!$L$3:$L$1000)="CONFIRMADO")),ROWS($A$3:A298))),"")</f>
        <v/>
      </c>
      <c r="E298" s="27" t="str">
        <f ca="1">IFERROR(INDEX(MAESTRO!E:E,_xludf.AGGREGATE(15,6,ROW(MAESTRO!$B$3:$B$1000)/((MAESTRO!$B$3:$B$1000="OPA")*(UPPER(MAESTRO!$L$3:$L$1000)="CONFIRMADO")),ROWS($A$3:A298))),"")</f>
        <v/>
      </c>
      <c r="F298" s="27" t="str">
        <f ca="1">IFERROR(INDEX(MAESTRO!F:F,_xludf.AGGREGATE(15,6,ROW(MAESTRO!$B$3:$B$1000)/((MAESTRO!$B$3:$B$1000="OPA")*(UPPER(MAESTRO!$L$3:$L$1000)="CONFIRMADO")),ROWS($A$3:A298))),"")</f>
        <v/>
      </c>
      <c r="G298" s="27" t="str">
        <f ca="1">IFERROR(INDEX(MAESTRO!G:G,_xludf.AGGREGATE(15,6,ROW(MAESTRO!$B$3:$B$1000)/((MAESTRO!$B$3:$B$1000="OPA")*(UPPER(MAESTRO!$L$3:$L$1000)="CONFIRMADO")),ROWS($A$3:A298))),"")</f>
        <v/>
      </c>
      <c r="H298" s="27" t="str">
        <f ca="1">IFERROR(INDEX(MAESTRO!H:H,_xludf.AGGREGATE(15,6,ROW(MAESTRO!$B$3:$B$1000)/((MAESTRO!$B$3:$B$1000="OPA")*(UPPER(MAESTRO!$L$3:$L$1000)="CONFIRMADO")),ROWS($A$3:A298))),"")</f>
        <v/>
      </c>
      <c r="I298" s="27" t="str">
        <f ca="1">IFERROR(INDEX(MAESTRO!I:I,_xludf.AGGREGATE(15,6,ROW(MAESTRO!$B$3:$B$1000)/((MAESTRO!$B$3:$B$1000="OPA")*(UPPER(MAESTRO!$L$3:$L$1000)="CONFIRMADO")),ROWS($A$3:A298))),"")</f>
        <v/>
      </c>
      <c r="J298" s="27" t="str">
        <f ca="1">IFERROR(INDEX(MAESTRO!J:J,_xludf.AGGREGATE(15,6,ROW(MAESTRO!$B$3:$B$1000)/((MAESTRO!$B$3:$B$1000="OPA")*(UPPER(MAESTRO!$L$3:$L$1000)="CONFIRMADO")),ROWS($A$3:A298))),"")</f>
        <v/>
      </c>
      <c r="K298" s="27" t="str">
        <f ca="1">IFERROR(INDEX(MAESTRO!K:K,_xludf.AGGREGATE(15,6,ROW(MAESTRO!$B$3:$B$1000)/((MAESTRO!$B$3:$B$1000="OPA")*(UPPER(MAESTRO!$L$3:$L$1000)="CONFIRMADO")),ROWS($A$3:A298))),"")</f>
        <v/>
      </c>
      <c r="L298" s="27" t="str">
        <f ca="1">IFERROR(INDEX(MAESTRO!L:L,_xludf.AGGREGATE(15,6,ROW(MAESTRO!$B$3:$B$1000)/((MAESTRO!$B$3:$B$1000="OPA")*(UPPER(MAESTRO!$L$3:$L$1000)="CONFIRMADO")),ROWS($A$3:A298))),"")</f>
        <v/>
      </c>
      <c r="M298" s="27" t="str">
        <f ca="1">IFERROR(INDEX(MAESTRO!M:M,_xludf.AGGREGATE(15,6,ROW(MAESTRO!$B$3:$B$1000)/((MAESTRO!$B$3:$B$1000="OPA")*(UPPER(MAESTRO!$L$3:$L$1000)="CONFIRMADO")),ROWS($A$3:A298))),"")</f>
        <v/>
      </c>
      <c r="N298" s="27" t="str">
        <f ca="1">IFERROR(INDEX(MAESTRO!N:N,_xludf.AGGREGATE(15,6,ROW(MAESTRO!$B$3:$B$1000)/((MAESTRO!$B$3:$B$1000="OPA")*(UPPER(MAESTRO!$L$3:$L$1000)="CONFIRMADO")),ROWS($A$3:A298))),"")</f>
        <v/>
      </c>
      <c r="O298" s="27" t="str">
        <f ca="1">IFERROR(INDEX(MAESTRO!O:O,_xludf.AGGREGATE(15,6,ROW(MAESTRO!$B$3:$B$1000)/((MAESTRO!$B$3:$B$1000="OPA")*(UPPER(MAESTRO!$L$3:$L$1000)="CONFIRMADO")),ROWS($A$3:A298))),"")</f>
        <v/>
      </c>
      <c r="P298" s="27" t="str">
        <f ca="1">IFERROR(INDEX(MAESTRO!P:P,_xludf.AGGREGATE(15,6,ROW(MAESTRO!$B$3:$B$1000)/((MAESTRO!$B$3:$B$1000="OPA")*(UPPER(MAESTRO!$L$3:$L$1000)="CONFIRMADO")),ROWS($A$3:A298))),"")</f>
        <v/>
      </c>
      <c r="Q298" s="27" t="str">
        <f ca="1">IFERROR(INDEX(MAESTRO!Q:Q,_xludf.AGGREGATE(15,6,ROW(MAESTRO!$B$3:$B$1000)/((MAESTRO!$B$3:$B$1000="OPA")*(UPPER(MAESTRO!$L$3:$L$1000)="CONFIRMADO")),ROWS($A$3:A298))),"")</f>
        <v/>
      </c>
      <c r="R298" s="27" t="str">
        <f ca="1">IFERROR(INDEX(MAESTRO!R:R,_xludf.AGGREGATE(15,6,ROW(MAESTRO!$B$3:$B$1000)/((MAESTRO!$B$3:$B$1000="OPA")*(UPPER(MAESTRO!$L$3:$L$1000)="CONFIRMADO")),ROWS($A$3:A298))),"")</f>
        <v/>
      </c>
      <c r="S298" s="27" t="str">
        <f ca="1">IFERROR(INDEX(MAESTRO!S:S,_xludf.AGGREGATE(15,6,ROW(MAESTRO!$B$3:$B$1000)/((MAESTRO!$B$3:$B$1000="OPA")*(UPPER(MAESTRO!$L$3:$L$1000)="CONFIRMADO")),ROWS($A$3:A298))),"")</f>
        <v/>
      </c>
      <c r="T298" s="27" t="str">
        <f ca="1">IFERROR(INDEX(MAESTRO!T:T,_xludf.AGGREGATE(15,6,ROW(MAESTRO!$B$3:$B$1000)/((MAESTRO!$B$3:$B$1000="OPA")*(UPPER(MAESTRO!$L$3:$L$1000)="CONFIRMADO")),ROWS($A$3:A298))),"")</f>
        <v/>
      </c>
      <c r="U298" s="27" t="str">
        <f ca="1">IFERROR(INDEX(MAESTRO!U:U,_xludf.AGGREGATE(15,6,ROW(MAESTRO!$B$3:$B$1000)/((MAESTRO!$B$3:$B$1000="OPA")*(UPPER(MAESTRO!$L$3:$L$1000)="CONFIRMADO")),ROWS($A$3:A298))),"")</f>
        <v/>
      </c>
      <c r="V298" s="27" t="str">
        <f ca="1">IFERROR(INDEX(MAESTRO!V:V,_xludf.AGGREGATE(15,6,ROW(MAESTRO!$B$3:$B$1000)/((MAESTRO!$B$3:$B$1000="OPA")*(UPPER(MAESTRO!$L$3:$L$1000)="CONFIRMADO")),ROWS($A$3:A298))),"")</f>
        <v/>
      </c>
      <c r="W298" s="27" t="str">
        <f ca="1">IFERROR(INDEX(MAESTRO!W:W,_xludf.AGGREGATE(15,6,ROW(MAESTRO!$B$3:$B$1000)/((MAESTRO!$B$3:$B$1000="OPA")*(UPPER(MAESTRO!$L$3:$L$1000)="CONFIRMADO")),ROWS($A$3:A298))),"")</f>
        <v/>
      </c>
      <c r="X298" s="27" t="str">
        <f ca="1">IFERROR(INDEX(MAESTRO!X:X,_xludf.AGGREGATE(15,6,ROW(MAESTRO!$B$3:$B$1000)/((MAESTRO!$B$3:$B$1000="OPA")*(UPPER(MAESTRO!$L$3:$L$1000)="CONFIRMADO")),ROWS($A$3:A298))),"")</f>
        <v/>
      </c>
    </row>
    <row r="299" spans="1:24" ht="22.05" customHeight="1">
      <c r="A299" s="10" t="str">
        <f ca="1">IFERROR(INDEX(MAESTRO!A:A,_xludf.AGGREGATE(15,6,ROW(MAESTRO!$B$3:$B$1000)/((MAESTRO!$B$3:$B$1000="OPA")*(UPPER(MAESTRO!$L$3:$L$1000)="CONFIRMADO")),ROWS($A$3:A299))),"")</f>
        <v/>
      </c>
      <c r="B299" s="10" t="str">
        <f ca="1">IFERROR(INDEX(MAESTRO!B:B,_xludf.AGGREGATE(15,6,ROW(MAESTRO!$B$3:$B$1000)/((MAESTRO!$B$3:$B$1000="OPA")*(UPPER(MAESTRO!$L$3:$L$1000)="CONFIRMADO")),ROWS($A$3:A299))),"")</f>
        <v/>
      </c>
      <c r="C299" s="10" t="str">
        <f ca="1">IFERROR(INDEX(MAESTRO!C:C,_xludf.AGGREGATE(15,6,ROW(MAESTRO!$B$3:$B$1000)/((MAESTRO!$B$3:$B$1000="OPA")*(UPPER(MAESTRO!$L$3:$L$1000)="CONFIRMADO")),ROWS($A$3:A299))),"")</f>
        <v/>
      </c>
      <c r="D299" s="10" t="str">
        <f ca="1">IFERROR(INDEX(MAESTRO!D:D,_xludf.AGGREGATE(15,6,ROW(MAESTRO!$B$3:$B$1000)/((MAESTRO!$B$3:$B$1000="OPA")*(UPPER(MAESTRO!$L$3:$L$1000)="CONFIRMADO")),ROWS($A$3:A299))),"")</f>
        <v/>
      </c>
      <c r="E299" s="10" t="str">
        <f ca="1">IFERROR(INDEX(MAESTRO!E:E,_xludf.AGGREGATE(15,6,ROW(MAESTRO!$B$3:$B$1000)/((MAESTRO!$B$3:$B$1000="OPA")*(UPPER(MAESTRO!$L$3:$L$1000)="CONFIRMADO")),ROWS($A$3:A299))),"")</f>
        <v/>
      </c>
      <c r="F299" s="10" t="str">
        <f ca="1">IFERROR(INDEX(MAESTRO!F:F,_xludf.AGGREGATE(15,6,ROW(MAESTRO!$B$3:$B$1000)/((MAESTRO!$B$3:$B$1000="OPA")*(UPPER(MAESTRO!$L$3:$L$1000)="CONFIRMADO")),ROWS($A$3:A299))),"")</f>
        <v/>
      </c>
      <c r="G299" s="10" t="str">
        <f ca="1">IFERROR(INDEX(MAESTRO!G:G,_xludf.AGGREGATE(15,6,ROW(MAESTRO!$B$3:$B$1000)/((MAESTRO!$B$3:$B$1000="OPA")*(UPPER(MAESTRO!$L$3:$L$1000)="CONFIRMADO")),ROWS($A$3:A299))),"")</f>
        <v/>
      </c>
      <c r="H299" s="10" t="str">
        <f ca="1">IFERROR(INDEX(MAESTRO!H:H,_xludf.AGGREGATE(15,6,ROW(MAESTRO!$B$3:$B$1000)/((MAESTRO!$B$3:$B$1000="OPA")*(UPPER(MAESTRO!$L$3:$L$1000)="CONFIRMADO")),ROWS($A$3:A299))),"")</f>
        <v/>
      </c>
      <c r="I299" s="10" t="str">
        <f ca="1">IFERROR(INDEX(MAESTRO!I:I,_xludf.AGGREGATE(15,6,ROW(MAESTRO!$B$3:$B$1000)/((MAESTRO!$B$3:$B$1000="OPA")*(UPPER(MAESTRO!$L$3:$L$1000)="CONFIRMADO")),ROWS($A$3:A299))),"")</f>
        <v/>
      </c>
      <c r="J299" s="10" t="str">
        <f ca="1">IFERROR(INDEX(MAESTRO!J:J,_xludf.AGGREGATE(15,6,ROW(MAESTRO!$B$3:$B$1000)/((MAESTRO!$B$3:$B$1000="OPA")*(UPPER(MAESTRO!$L$3:$L$1000)="CONFIRMADO")),ROWS($A$3:A299))),"")</f>
        <v/>
      </c>
      <c r="K299" s="10" t="str">
        <f ca="1">IFERROR(INDEX(MAESTRO!K:K,_xludf.AGGREGATE(15,6,ROW(MAESTRO!$B$3:$B$1000)/((MAESTRO!$B$3:$B$1000="OPA")*(UPPER(MAESTRO!$L$3:$L$1000)="CONFIRMADO")),ROWS($A$3:A299))),"")</f>
        <v/>
      </c>
      <c r="L299" s="10" t="str">
        <f ca="1">IFERROR(INDEX(MAESTRO!L:L,_xludf.AGGREGATE(15,6,ROW(MAESTRO!$B$3:$B$1000)/((MAESTRO!$B$3:$B$1000="OPA")*(UPPER(MAESTRO!$L$3:$L$1000)="CONFIRMADO")),ROWS($A$3:A299))),"")</f>
        <v/>
      </c>
      <c r="M299" s="10" t="str">
        <f ca="1">IFERROR(INDEX(MAESTRO!M:M,_xludf.AGGREGATE(15,6,ROW(MAESTRO!$B$3:$B$1000)/((MAESTRO!$B$3:$B$1000="OPA")*(UPPER(MAESTRO!$L$3:$L$1000)="CONFIRMADO")),ROWS($A$3:A299))),"")</f>
        <v/>
      </c>
      <c r="N299" s="10" t="str">
        <f ca="1">IFERROR(INDEX(MAESTRO!N:N,_xludf.AGGREGATE(15,6,ROW(MAESTRO!$B$3:$B$1000)/((MAESTRO!$B$3:$B$1000="OPA")*(UPPER(MAESTRO!$L$3:$L$1000)="CONFIRMADO")),ROWS($A$3:A299))),"")</f>
        <v/>
      </c>
      <c r="O299" s="10" t="str">
        <f ca="1">IFERROR(INDEX(MAESTRO!O:O,_xludf.AGGREGATE(15,6,ROW(MAESTRO!$B$3:$B$1000)/((MAESTRO!$B$3:$B$1000="OPA")*(UPPER(MAESTRO!$L$3:$L$1000)="CONFIRMADO")),ROWS($A$3:A299))),"")</f>
        <v/>
      </c>
      <c r="P299" s="10" t="str">
        <f ca="1">IFERROR(INDEX(MAESTRO!P:P,_xludf.AGGREGATE(15,6,ROW(MAESTRO!$B$3:$B$1000)/((MAESTRO!$B$3:$B$1000="OPA")*(UPPER(MAESTRO!$L$3:$L$1000)="CONFIRMADO")),ROWS($A$3:A299))),"")</f>
        <v/>
      </c>
      <c r="Q299" s="10" t="str">
        <f ca="1">IFERROR(INDEX(MAESTRO!Q:Q,_xludf.AGGREGATE(15,6,ROW(MAESTRO!$B$3:$B$1000)/((MAESTRO!$B$3:$B$1000="OPA")*(UPPER(MAESTRO!$L$3:$L$1000)="CONFIRMADO")),ROWS($A$3:A299))),"")</f>
        <v/>
      </c>
      <c r="R299" s="10" t="str">
        <f ca="1">IFERROR(INDEX(MAESTRO!R:R,_xludf.AGGREGATE(15,6,ROW(MAESTRO!$B$3:$B$1000)/((MAESTRO!$B$3:$B$1000="OPA")*(UPPER(MAESTRO!$L$3:$L$1000)="CONFIRMADO")),ROWS($A$3:A299))),"")</f>
        <v/>
      </c>
      <c r="S299" s="10" t="str">
        <f ca="1">IFERROR(INDEX(MAESTRO!S:S,_xludf.AGGREGATE(15,6,ROW(MAESTRO!$B$3:$B$1000)/((MAESTRO!$B$3:$B$1000="OPA")*(UPPER(MAESTRO!$L$3:$L$1000)="CONFIRMADO")),ROWS($A$3:A299))),"")</f>
        <v/>
      </c>
      <c r="T299" s="10" t="str">
        <f ca="1">IFERROR(INDEX(MAESTRO!T:T,_xludf.AGGREGATE(15,6,ROW(MAESTRO!$B$3:$B$1000)/((MAESTRO!$B$3:$B$1000="OPA")*(UPPER(MAESTRO!$L$3:$L$1000)="CONFIRMADO")),ROWS($A$3:A299))),"")</f>
        <v/>
      </c>
      <c r="U299" s="10" t="str">
        <f ca="1">IFERROR(INDEX(MAESTRO!U:U,_xludf.AGGREGATE(15,6,ROW(MAESTRO!$B$3:$B$1000)/((MAESTRO!$B$3:$B$1000="OPA")*(UPPER(MAESTRO!$L$3:$L$1000)="CONFIRMADO")),ROWS($A$3:A299))),"")</f>
        <v/>
      </c>
      <c r="V299" s="10" t="str">
        <f ca="1">IFERROR(INDEX(MAESTRO!V:V,_xludf.AGGREGATE(15,6,ROW(MAESTRO!$B$3:$B$1000)/((MAESTRO!$B$3:$B$1000="OPA")*(UPPER(MAESTRO!$L$3:$L$1000)="CONFIRMADO")),ROWS($A$3:A299))),"")</f>
        <v/>
      </c>
      <c r="W299" s="10" t="str">
        <f ca="1">IFERROR(INDEX(MAESTRO!W:W,_xludf.AGGREGATE(15,6,ROW(MAESTRO!$B$3:$B$1000)/((MAESTRO!$B$3:$B$1000="OPA")*(UPPER(MAESTRO!$L$3:$L$1000)="CONFIRMADO")),ROWS($A$3:A299))),"")</f>
        <v/>
      </c>
      <c r="X299" s="10" t="str">
        <f ca="1">IFERROR(INDEX(MAESTRO!X:X,_xludf.AGGREGATE(15,6,ROW(MAESTRO!$B$3:$B$1000)/((MAESTRO!$B$3:$B$1000="OPA")*(UPPER(MAESTRO!$L$3:$L$1000)="CONFIRMADO")),ROWS($A$3:A299))),"")</f>
        <v/>
      </c>
    </row>
    <row r="300" spans="1:24" ht="22.05" customHeight="1">
      <c r="A300" s="27" t="str">
        <f ca="1">IFERROR(INDEX(MAESTRO!A:A,_xludf.AGGREGATE(15,6,ROW(MAESTRO!$B$3:$B$1000)/((MAESTRO!$B$3:$B$1000="OPA")*(UPPER(MAESTRO!$L$3:$L$1000)="CONFIRMADO")),ROWS($A$3:A300))),"")</f>
        <v/>
      </c>
      <c r="B300" s="27" t="str">
        <f ca="1">IFERROR(INDEX(MAESTRO!B:B,_xludf.AGGREGATE(15,6,ROW(MAESTRO!$B$3:$B$1000)/((MAESTRO!$B$3:$B$1000="OPA")*(UPPER(MAESTRO!$L$3:$L$1000)="CONFIRMADO")),ROWS($A$3:A300))),"")</f>
        <v/>
      </c>
      <c r="C300" s="27" t="str">
        <f ca="1">IFERROR(INDEX(MAESTRO!C:C,_xludf.AGGREGATE(15,6,ROW(MAESTRO!$B$3:$B$1000)/((MAESTRO!$B$3:$B$1000="OPA")*(UPPER(MAESTRO!$L$3:$L$1000)="CONFIRMADO")),ROWS($A$3:A300))),"")</f>
        <v/>
      </c>
      <c r="D300" s="27" t="str">
        <f ca="1">IFERROR(INDEX(MAESTRO!D:D,_xludf.AGGREGATE(15,6,ROW(MAESTRO!$B$3:$B$1000)/((MAESTRO!$B$3:$B$1000="OPA")*(UPPER(MAESTRO!$L$3:$L$1000)="CONFIRMADO")),ROWS($A$3:A300))),"")</f>
        <v/>
      </c>
      <c r="E300" s="27" t="str">
        <f ca="1">IFERROR(INDEX(MAESTRO!E:E,_xludf.AGGREGATE(15,6,ROW(MAESTRO!$B$3:$B$1000)/((MAESTRO!$B$3:$B$1000="OPA")*(UPPER(MAESTRO!$L$3:$L$1000)="CONFIRMADO")),ROWS($A$3:A300))),"")</f>
        <v/>
      </c>
      <c r="F300" s="27" t="str">
        <f ca="1">IFERROR(INDEX(MAESTRO!F:F,_xludf.AGGREGATE(15,6,ROW(MAESTRO!$B$3:$B$1000)/((MAESTRO!$B$3:$B$1000="OPA")*(UPPER(MAESTRO!$L$3:$L$1000)="CONFIRMADO")),ROWS($A$3:A300))),"")</f>
        <v/>
      </c>
      <c r="G300" s="27" t="str">
        <f ca="1">IFERROR(INDEX(MAESTRO!G:G,_xludf.AGGREGATE(15,6,ROW(MAESTRO!$B$3:$B$1000)/((MAESTRO!$B$3:$B$1000="OPA")*(UPPER(MAESTRO!$L$3:$L$1000)="CONFIRMADO")),ROWS($A$3:A300))),"")</f>
        <v/>
      </c>
      <c r="H300" s="27" t="str">
        <f ca="1">IFERROR(INDEX(MAESTRO!H:H,_xludf.AGGREGATE(15,6,ROW(MAESTRO!$B$3:$B$1000)/((MAESTRO!$B$3:$B$1000="OPA")*(UPPER(MAESTRO!$L$3:$L$1000)="CONFIRMADO")),ROWS($A$3:A300))),"")</f>
        <v/>
      </c>
      <c r="I300" s="27" t="str">
        <f ca="1">IFERROR(INDEX(MAESTRO!I:I,_xludf.AGGREGATE(15,6,ROW(MAESTRO!$B$3:$B$1000)/((MAESTRO!$B$3:$B$1000="OPA")*(UPPER(MAESTRO!$L$3:$L$1000)="CONFIRMADO")),ROWS($A$3:A300))),"")</f>
        <v/>
      </c>
      <c r="J300" s="27" t="str">
        <f ca="1">IFERROR(INDEX(MAESTRO!J:J,_xludf.AGGREGATE(15,6,ROW(MAESTRO!$B$3:$B$1000)/((MAESTRO!$B$3:$B$1000="OPA")*(UPPER(MAESTRO!$L$3:$L$1000)="CONFIRMADO")),ROWS($A$3:A300))),"")</f>
        <v/>
      </c>
      <c r="K300" s="27" t="str">
        <f ca="1">IFERROR(INDEX(MAESTRO!K:K,_xludf.AGGREGATE(15,6,ROW(MAESTRO!$B$3:$B$1000)/((MAESTRO!$B$3:$B$1000="OPA")*(UPPER(MAESTRO!$L$3:$L$1000)="CONFIRMADO")),ROWS($A$3:A300))),"")</f>
        <v/>
      </c>
      <c r="L300" s="27" t="str">
        <f ca="1">IFERROR(INDEX(MAESTRO!L:L,_xludf.AGGREGATE(15,6,ROW(MAESTRO!$B$3:$B$1000)/((MAESTRO!$B$3:$B$1000="OPA")*(UPPER(MAESTRO!$L$3:$L$1000)="CONFIRMADO")),ROWS($A$3:A300))),"")</f>
        <v/>
      </c>
      <c r="M300" s="27" t="str">
        <f ca="1">IFERROR(INDEX(MAESTRO!M:M,_xludf.AGGREGATE(15,6,ROW(MAESTRO!$B$3:$B$1000)/((MAESTRO!$B$3:$B$1000="OPA")*(UPPER(MAESTRO!$L$3:$L$1000)="CONFIRMADO")),ROWS($A$3:A300))),"")</f>
        <v/>
      </c>
      <c r="N300" s="27" t="str">
        <f ca="1">IFERROR(INDEX(MAESTRO!N:N,_xludf.AGGREGATE(15,6,ROW(MAESTRO!$B$3:$B$1000)/((MAESTRO!$B$3:$B$1000="OPA")*(UPPER(MAESTRO!$L$3:$L$1000)="CONFIRMADO")),ROWS($A$3:A300))),"")</f>
        <v/>
      </c>
      <c r="O300" s="27" t="str">
        <f ca="1">IFERROR(INDEX(MAESTRO!O:O,_xludf.AGGREGATE(15,6,ROW(MAESTRO!$B$3:$B$1000)/((MAESTRO!$B$3:$B$1000="OPA")*(UPPER(MAESTRO!$L$3:$L$1000)="CONFIRMADO")),ROWS($A$3:A300))),"")</f>
        <v/>
      </c>
      <c r="P300" s="27" t="str">
        <f ca="1">IFERROR(INDEX(MAESTRO!P:P,_xludf.AGGREGATE(15,6,ROW(MAESTRO!$B$3:$B$1000)/((MAESTRO!$B$3:$B$1000="OPA")*(UPPER(MAESTRO!$L$3:$L$1000)="CONFIRMADO")),ROWS($A$3:A300))),"")</f>
        <v/>
      </c>
      <c r="Q300" s="27" t="str">
        <f ca="1">IFERROR(INDEX(MAESTRO!Q:Q,_xludf.AGGREGATE(15,6,ROW(MAESTRO!$B$3:$B$1000)/((MAESTRO!$B$3:$B$1000="OPA")*(UPPER(MAESTRO!$L$3:$L$1000)="CONFIRMADO")),ROWS($A$3:A300))),"")</f>
        <v/>
      </c>
      <c r="R300" s="27" t="str">
        <f ca="1">IFERROR(INDEX(MAESTRO!R:R,_xludf.AGGREGATE(15,6,ROW(MAESTRO!$B$3:$B$1000)/((MAESTRO!$B$3:$B$1000="OPA")*(UPPER(MAESTRO!$L$3:$L$1000)="CONFIRMADO")),ROWS($A$3:A300))),"")</f>
        <v/>
      </c>
      <c r="S300" s="27" t="str">
        <f ca="1">IFERROR(INDEX(MAESTRO!S:S,_xludf.AGGREGATE(15,6,ROW(MAESTRO!$B$3:$B$1000)/((MAESTRO!$B$3:$B$1000="OPA")*(UPPER(MAESTRO!$L$3:$L$1000)="CONFIRMADO")),ROWS($A$3:A300))),"")</f>
        <v/>
      </c>
      <c r="T300" s="27" t="str">
        <f ca="1">IFERROR(INDEX(MAESTRO!T:T,_xludf.AGGREGATE(15,6,ROW(MAESTRO!$B$3:$B$1000)/((MAESTRO!$B$3:$B$1000="OPA")*(UPPER(MAESTRO!$L$3:$L$1000)="CONFIRMADO")),ROWS($A$3:A300))),"")</f>
        <v/>
      </c>
      <c r="U300" s="27" t="str">
        <f ca="1">IFERROR(INDEX(MAESTRO!U:U,_xludf.AGGREGATE(15,6,ROW(MAESTRO!$B$3:$B$1000)/((MAESTRO!$B$3:$B$1000="OPA")*(UPPER(MAESTRO!$L$3:$L$1000)="CONFIRMADO")),ROWS($A$3:A300))),"")</f>
        <v/>
      </c>
      <c r="V300" s="27" t="str">
        <f ca="1">IFERROR(INDEX(MAESTRO!V:V,_xludf.AGGREGATE(15,6,ROW(MAESTRO!$B$3:$B$1000)/((MAESTRO!$B$3:$B$1000="OPA")*(UPPER(MAESTRO!$L$3:$L$1000)="CONFIRMADO")),ROWS($A$3:A300))),"")</f>
        <v/>
      </c>
      <c r="W300" s="27" t="str">
        <f ca="1">IFERROR(INDEX(MAESTRO!W:W,_xludf.AGGREGATE(15,6,ROW(MAESTRO!$B$3:$B$1000)/((MAESTRO!$B$3:$B$1000="OPA")*(UPPER(MAESTRO!$L$3:$L$1000)="CONFIRMADO")),ROWS($A$3:A300))),"")</f>
        <v/>
      </c>
      <c r="X300" s="27" t="str">
        <f ca="1">IFERROR(INDEX(MAESTRO!X:X,_xludf.AGGREGATE(15,6,ROW(MAESTRO!$B$3:$B$1000)/((MAESTRO!$B$3:$B$1000="OPA")*(UPPER(MAESTRO!$L$3:$L$1000)="CONFIRMADO")),ROWS($A$3:A300))),"")</f>
        <v/>
      </c>
    </row>
    <row r="301" spans="1:24" ht="22.05" customHeight="1">
      <c r="A301" s="10" t="str">
        <f ca="1">IFERROR(INDEX(MAESTRO!A:A,_xludf.AGGREGATE(15,6,ROW(MAESTRO!$B$3:$B$1000)/((MAESTRO!$B$3:$B$1000="OPA")*(UPPER(MAESTRO!$L$3:$L$1000)="CONFIRMADO")),ROWS($A$3:A301))),"")</f>
        <v/>
      </c>
      <c r="B301" s="10" t="str">
        <f ca="1">IFERROR(INDEX(MAESTRO!B:B,_xludf.AGGREGATE(15,6,ROW(MAESTRO!$B$3:$B$1000)/((MAESTRO!$B$3:$B$1000="OPA")*(UPPER(MAESTRO!$L$3:$L$1000)="CONFIRMADO")),ROWS($A$3:A301))),"")</f>
        <v/>
      </c>
      <c r="C301" s="10" t="str">
        <f ca="1">IFERROR(INDEX(MAESTRO!C:C,_xludf.AGGREGATE(15,6,ROW(MAESTRO!$B$3:$B$1000)/((MAESTRO!$B$3:$B$1000="OPA")*(UPPER(MAESTRO!$L$3:$L$1000)="CONFIRMADO")),ROWS($A$3:A301))),"")</f>
        <v/>
      </c>
      <c r="D301" s="10" t="str">
        <f ca="1">IFERROR(INDEX(MAESTRO!D:D,_xludf.AGGREGATE(15,6,ROW(MAESTRO!$B$3:$B$1000)/((MAESTRO!$B$3:$B$1000="OPA")*(UPPER(MAESTRO!$L$3:$L$1000)="CONFIRMADO")),ROWS($A$3:A301))),"")</f>
        <v/>
      </c>
      <c r="E301" s="10" t="str">
        <f ca="1">IFERROR(INDEX(MAESTRO!E:E,_xludf.AGGREGATE(15,6,ROW(MAESTRO!$B$3:$B$1000)/((MAESTRO!$B$3:$B$1000="OPA")*(UPPER(MAESTRO!$L$3:$L$1000)="CONFIRMADO")),ROWS($A$3:A301))),"")</f>
        <v/>
      </c>
      <c r="F301" s="10" t="str">
        <f ca="1">IFERROR(INDEX(MAESTRO!F:F,_xludf.AGGREGATE(15,6,ROW(MAESTRO!$B$3:$B$1000)/((MAESTRO!$B$3:$B$1000="OPA")*(UPPER(MAESTRO!$L$3:$L$1000)="CONFIRMADO")),ROWS($A$3:A301))),"")</f>
        <v/>
      </c>
      <c r="G301" s="10" t="str">
        <f ca="1">IFERROR(INDEX(MAESTRO!G:G,_xludf.AGGREGATE(15,6,ROW(MAESTRO!$B$3:$B$1000)/((MAESTRO!$B$3:$B$1000="OPA")*(UPPER(MAESTRO!$L$3:$L$1000)="CONFIRMADO")),ROWS($A$3:A301))),"")</f>
        <v/>
      </c>
      <c r="H301" s="10" t="str">
        <f ca="1">IFERROR(INDEX(MAESTRO!H:H,_xludf.AGGREGATE(15,6,ROW(MAESTRO!$B$3:$B$1000)/((MAESTRO!$B$3:$B$1000="OPA")*(UPPER(MAESTRO!$L$3:$L$1000)="CONFIRMADO")),ROWS($A$3:A301))),"")</f>
        <v/>
      </c>
      <c r="I301" s="10" t="str">
        <f ca="1">IFERROR(INDEX(MAESTRO!I:I,_xludf.AGGREGATE(15,6,ROW(MAESTRO!$B$3:$B$1000)/((MAESTRO!$B$3:$B$1000="OPA")*(UPPER(MAESTRO!$L$3:$L$1000)="CONFIRMADO")),ROWS($A$3:A301))),"")</f>
        <v/>
      </c>
      <c r="J301" s="10" t="str">
        <f ca="1">IFERROR(INDEX(MAESTRO!J:J,_xludf.AGGREGATE(15,6,ROW(MAESTRO!$B$3:$B$1000)/((MAESTRO!$B$3:$B$1000="OPA")*(UPPER(MAESTRO!$L$3:$L$1000)="CONFIRMADO")),ROWS($A$3:A301))),"")</f>
        <v/>
      </c>
      <c r="K301" s="10" t="str">
        <f ca="1">IFERROR(INDEX(MAESTRO!K:K,_xludf.AGGREGATE(15,6,ROW(MAESTRO!$B$3:$B$1000)/((MAESTRO!$B$3:$B$1000="OPA")*(UPPER(MAESTRO!$L$3:$L$1000)="CONFIRMADO")),ROWS($A$3:A301))),"")</f>
        <v/>
      </c>
      <c r="L301" s="10" t="str">
        <f ca="1">IFERROR(INDEX(MAESTRO!L:L,_xludf.AGGREGATE(15,6,ROW(MAESTRO!$B$3:$B$1000)/((MAESTRO!$B$3:$B$1000="OPA")*(UPPER(MAESTRO!$L$3:$L$1000)="CONFIRMADO")),ROWS($A$3:A301))),"")</f>
        <v/>
      </c>
      <c r="M301" s="10" t="str">
        <f ca="1">IFERROR(INDEX(MAESTRO!M:M,_xludf.AGGREGATE(15,6,ROW(MAESTRO!$B$3:$B$1000)/((MAESTRO!$B$3:$B$1000="OPA")*(UPPER(MAESTRO!$L$3:$L$1000)="CONFIRMADO")),ROWS($A$3:A301))),"")</f>
        <v/>
      </c>
      <c r="N301" s="10" t="str">
        <f ca="1">IFERROR(INDEX(MAESTRO!N:N,_xludf.AGGREGATE(15,6,ROW(MAESTRO!$B$3:$B$1000)/((MAESTRO!$B$3:$B$1000="OPA")*(UPPER(MAESTRO!$L$3:$L$1000)="CONFIRMADO")),ROWS($A$3:A301))),"")</f>
        <v/>
      </c>
      <c r="O301" s="10" t="str">
        <f ca="1">IFERROR(INDEX(MAESTRO!O:O,_xludf.AGGREGATE(15,6,ROW(MAESTRO!$B$3:$B$1000)/((MAESTRO!$B$3:$B$1000="OPA")*(UPPER(MAESTRO!$L$3:$L$1000)="CONFIRMADO")),ROWS($A$3:A301))),"")</f>
        <v/>
      </c>
      <c r="P301" s="10" t="str">
        <f ca="1">IFERROR(INDEX(MAESTRO!P:P,_xludf.AGGREGATE(15,6,ROW(MAESTRO!$B$3:$B$1000)/((MAESTRO!$B$3:$B$1000="OPA")*(UPPER(MAESTRO!$L$3:$L$1000)="CONFIRMADO")),ROWS($A$3:A301))),"")</f>
        <v/>
      </c>
      <c r="Q301" s="10" t="str">
        <f ca="1">IFERROR(INDEX(MAESTRO!Q:Q,_xludf.AGGREGATE(15,6,ROW(MAESTRO!$B$3:$B$1000)/((MAESTRO!$B$3:$B$1000="OPA")*(UPPER(MAESTRO!$L$3:$L$1000)="CONFIRMADO")),ROWS($A$3:A301))),"")</f>
        <v/>
      </c>
      <c r="R301" s="10" t="str">
        <f ca="1">IFERROR(INDEX(MAESTRO!R:R,_xludf.AGGREGATE(15,6,ROW(MAESTRO!$B$3:$B$1000)/((MAESTRO!$B$3:$B$1000="OPA")*(UPPER(MAESTRO!$L$3:$L$1000)="CONFIRMADO")),ROWS($A$3:A301))),"")</f>
        <v/>
      </c>
      <c r="S301" s="10" t="str">
        <f ca="1">IFERROR(INDEX(MAESTRO!S:S,_xludf.AGGREGATE(15,6,ROW(MAESTRO!$B$3:$B$1000)/((MAESTRO!$B$3:$B$1000="OPA")*(UPPER(MAESTRO!$L$3:$L$1000)="CONFIRMADO")),ROWS($A$3:A301))),"")</f>
        <v/>
      </c>
      <c r="T301" s="10" t="str">
        <f ca="1">IFERROR(INDEX(MAESTRO!T:T,_xludf.AGGREGATE(15,6,ROW(MAESTRO!$B$3:$B$1000)/((MAESTRO!$B$3:$B$1000="OPA")*(UPPER(MAESTRO!$L$3:$L$1000)="CONFIRMADO")),ROWS($A$3:A301))),"")</f>
        <v/>
      </c>
      <c r="U301" s="10" t="str">
        <f ca="1">IFERROR(INDEX(MAESTRO!U:U,_xludf.AGGREGATE(15,6,ROW(MAESTRO!$B$3:$B$1000)/((MAESTRO!$B$3:$B$1000="OPA")*(UPPER(MAESTRO!$L$3:$L$1000)="CONFIRMADO")),ROWS($A$3:A301))),"")</f>
        <v/>
      </c>
      <c r="V301" s="10" t="str">
        <f ca="1">IFERROR(INDEX(MAESTRO!V:V,_xludf.AGGREGATE(15,6,ROW(MAESTRO!$B$3:$B$1000)/((MAESTRO!$B$3:$B$1000="OPA")*(UPPER(MAESTRO!$L$3:$L$1000)="CONFIRMADO")),ROWS($A$3:A301))),"")</f>
        <v/>
      </c>
      <c r="W301" s="10" t="str">
        <f ca="1">IFERROR(INDEX(MAESTRO!W:W,_xludf.AGGREGATE(15,6,ROW(MAESTRO!$B$3:$B$1000)/((MAESTRO!$B$3:$B$1000="OPA")*(UPPER(MAESTRO!$L$3:$L$1000)="CONFIRMADO")),ROWS($A$3:A301))),"")</f>
        <v/>
      </c>
      <c r="X301" s="10" t="str">
        <f ca="1">IFERROR(INDEX(MAESTRO!X:X,_xludf.AGGREGATE(15,6,ROW(MAESTRO!$B$3:$B$1000)/((MAESTRO!$B$3:$B$1000="OPA")*(UPPER(MAESTRO!$L$3:$L$1000)="CONFIRMADO")),ROWS($A$3:A301))),"")</f>
        <v/>
      </c>
    </row>
    <row r="302" spans="1:24" ht="22.05" customHeight="1">
      <c r="A302" s="27" t="str">
        <f ca="1">IFERROR(INDEX(MAESTRO!A:A,_xludf.AGGREGATE(15,6,ROW(MAESTRO!$B$3:$B$1000)/((MAESTRO!$B$3:$B$1000="OPA")*(UPPER(MAESTRO!$L$3:$L$1000)="CONFIRMADO")),ROWS($A$3:A302))),"")</f>
        <v/>
      </c>
      <c r="B302" s="27" t="str">
        <f ca="1">IFERROR(INDEX(MAESTRO!B:B,_xludf.AGGREGATE(15,6,ROW(MAESTRO!$B$3:$B$1000)/((MAESTRO!$B$3:$B$1000="OPA")*(UPPER(MAESTRO!$L$3:$L$1000)="CONFIRMADO")),ROWS($A$3:A302))),"")</f>
        <v/>
      </c>
      <c r="C302" s="27" t="str">
        <f ca="1">IFERROR(INDEX(MAESTRO!C:C,_xludf.AGGREGATE(15,6,ROW(MAESTRO!$B$3:$B$1000)/((MAESTRO!$B$3:$B$1000="OPA")*(UPPER(MAESTRO!$L$3:$L$1000)="CONFIRMADO")),ROWS($A$3:A302))),"")</f>
        <v/>
      </c>
      <c r="D302" s="27" t="str">
        <f ca="1">IFERROR(INDEX(MAESTRO!D:D,_xludf.AGGREGATE(15,6,ROW(MAESTRO!$B$3:$B$1000)/((MAESTRO!$B$3:$B$1000="OPA")*(UPPER(MAESTRO!$L$3:$L$1000)="CONFIRMADO")),ROWS($A$3:A302))),"")</f>
        <v/>
      </c>
      <c r="E302" s="27" t="str">
        <f ca="1">IFERROR(INDEX(MAESTRO!E:E,_xludf.AGGREGATE(15,6,ROW(MAESTRO!$B$3:$B$1000)/((MAESTRO!$B$3:$B$1000="OPA")*(UPPER(MAESTRO!$L$3:$L$1000)="CONFIRMADO")),ROWS($A$3:A302))),"")</f>
        <v/>
      </c>
      <c r="F302" s="27" t="str">
        <f ca="1">IFERROR(INDEX(MAESTRO!F:F,_xludf.AGGREGATE(15,6,ROW(MAESTRO!$B$3:$B$1000)/((MAESTRO!$B$3:$B$1000="OPA")*(UPPER(MAESTRO!$L$3:$L$1000)="CONFIRMADO")),ROWS($A$3:A302))),"")</f>
        <v/>
      </c>
      <c r="G302" s="27" t="str">
        <f ca="1">IFERROR(INDEX(MAESTRO!G:G,_xludf.AGGREGATE(15,6,ROW(MAESTRO!$B$3:$B$1000)/((MAESTRO!$B$3:$B$1000="OPA")*(UPPER(MAESTRO!$L$3:$L$1000)="CONFIRMADO")),ROWS($A$3:A302))),"")</f>
        <v/>
      </c>
      <c r="H302" s="27" t="str">
        <f ca="1">IFERROR(INDEX(MAESTRO!H:H,_xludf.AGGREGATE(15,6,ROW(MAESTRO!$B$3:$B$1000)/((MAESTRO!$B$3:$B$1000="OPA")*(UPPER(MAESTRO!$L$3:$L$1000)="CONFIRMADO")),ROWS($A$3:A302))),"")</f>
        <v/>
      </c>
      <c r="I302" s="27" t="str">
        <f ca="1">IFERROR(INDEX(MAESTRO!I:I,_xludf.AGGREGATE(15,6,ROW(MAESTRO!$B$3:$B$1000)/((MAESTRO!$B$3:$B$1000="OPA")*(UPPER(MAESTRO!$L$3:$L$1000)="CONFIRMADO")),ROWS($A$3:A302))),"")</f>
        <v/>
      </c>
      <c r="J302" s="27" t="str">
        <f ca="1">IFERROR(INDEX(MAESTRO!J:J,_xludf.AGGREGATE(15,6,ROW(MAESTRO!$B$3:$B$1000)/((MAESTRO!$B$3:$B$1000="OPA")*(UPPER(MAESTRO!$L$3:$L$1000)="CONFIRMADO")),ROWS($A$3:A302))),"")</f>
        <v/>
      </c>
      <c r="K302" s="27" t="str">
        <f ca="1">IFERROR(INDEX(MAESTRO!K:K,_xludf.AGGREGATE(15,6,ROW(MAESTRO!$B$3:$B$1000)/((MAESTRO!$B$3:$B$1000="OPA")*(UPPER(MAESTRO!$L$3:$L$1000)="CONFIRMADO")),ROWS($A$3:A302))),"")</f>
        <v/>
      </c>
      <c r="L302" s="27" t="str">
        <f ca="1">IFERROR(INDEX(MAESTRO!L:L,_xludf.AGGREGATE(15,6,ROW(MAESTRO!$B$3:$B$1000)/((MAESTRO!$B$3:$B$1000="OPA")*(UPPER(MAESTRO!$L$3:$L$1000)="CONFIRMADO")),ROWS($A$3:A302))),"")</f>
        <v/>
      </c>
      <c r="M302" s="27" t="str">
        <f ca="1">IFERROR(INDEX(MAESTRO!M:M,_xludf.AGGREGATE(15,6,ROW(MAESTRO!$B$3:$B$1000)/((MAESTRO!$B$3:$B$1000="OPA")*(UPPER(MAESTRO!$L$3:$L$1000)="CONFIRMADO")),ROWS($A$3:A302))),"")</f>
        <v/>
      </c>
      <c r="N302" s="27" t="str">
        <f ca="1">IFERROR(INDEX(MAESTRO!N:N,_xludf.AGGREGATE(15,6,ROW(MAESTRO!$B$3:$B$1000)/((MAESTRO!$B$3:$B$1000="OPA")*(UPPER(MAESTRO!$L$3:$L$1000)="CONFIRMADO")),ROWS($A$3:A302))),"")</f>
        <v/>
      </c>
      <c r="O302" s="27" t="str">
        <f ca="1">IFERROR(INDEX(MAESTRO!O:O,_xludf.AGGREGATE(15,6,ROW(MAESTRO!$B$3:$B$1000)/((MAESTRO!$B$3:$B$1000="OPA")*(UPPER(MAESTRO!$L$3:$L$1000)="CONFIRMADO")),ROWS($A$3:A302))),"")</f>
        <v/>
      </c>
      <c r="P302" s="27" t="str">
        <f ca="1">IFERROR(INDEX(MAESTRO!P:P,_xludf.AGGREGATE(15,6,ROW(MAESTRO!$B$3:$B$1000)/((MAESTRO!$B$3:$B$1000="OPA")*(UPPER(MAESTRO!$L$3:$L$1000)="CONFIRMADO")),ROWS($A$3:A302))),"")</f>
        <v/>
      </c>
      <c r="Q302" s="27" t="str">
        <f ca="1">IFERROR(INDEX(MAESTRO!Q:Q,_xludf.AGGREGATE(15,6,ROW(MAESTRO!$B$3:$B$1000)/((MAESTRO!$B$3:$B$1000="OPA")*(UPPER(MAESTRO!$L$3:$L$1000)="CONFIRMADO")),ROWS($A$3:A302))),"")</f>
        <v/>
      </c>
      <c r="R302" s="27" t="str">
        <f ca="1">IFERROR(INDEX(MAESTRO!R:R,_xludf.AGGREGATE(15,6,ROW(MAESTRO!$B$3:$B$1000)/((MAESTRO!$B$3:$B$1000="OPA")*(UPPER(MAESTRO!$L$3:$L$1000)="CONFIRMADO")),ROWS($A$3:A302))),"")</f>
        <v/>
      </c>
      <c r="S302" s="27" t="str">
        <f ca="1">IFERROR(INDEX(MAESTRO!S:S,_xludf.AGGREGATE(15,6,ROW(MAESTRO!$B$3:$B$1000)/((MAESTRO!$B$3:$B$1000="OPA")*(UPPER(MAESTRO!$L$3:$L$1000)="CONFIRMADO")),ROWS($A$3:A302))),"")</f>
        <v/>
      </c>
      <c r="T302" s="27" t="str">
        <f ca="1">IFERROR(INDEX(MAESTRO!T:T,_xludf.AGGREGATE(15,6,ROW(MAESTRO!$B$3:$B$1000)/((MAESTRO!$B$3:$B$1000="OPA")*(UPPER(MAESTRO!$L$3:$L$1000)="CONFIRMADO")),ROWS($A$3:A302))),"")</f>
        <v/>
      </c>
      <c r="U302" s="27" t="str">
        <f ca="1">IFERROR(INDEX(MAESTRO!U:U,_xludf.AGGREGATE(15,6,ROW(MAESTRO!$B$3:$B$1000)/((MAESTRO!$B$3:$B$1000="OPA")*(UPPER(MAESTRO!$L$3:$L$1000)="CONFIRMADO")),ROWS($A$3:A302))),"")</f>
        <v/>
      </c>
      <c r="V302" s="27" t="str">
        <f ca="1">IFERROR(INDEX(MAESTRO!V:V,_xludf.AGGREGATE(15,6,ROW(MAESTRO!$B$3:$B$1000)/((MAESTRO!$B$3:$B$1000="OPA")*(UPPER(MAESTRO!$L$3:$L$1000)="CONFIRMADO")),ROWS($A$3:A302))),"")</f>
        <v/>
      </c>
      <c r="W302" s="27" t="str">
        <f ca="1">IFERROR(INDEX(MAESTRO!W:W,_xludf.AGGREGATE(15,6,ROW(MAESTRO!$B$3:$B$1000)/((MAESTRO!$B$3:$B$1000="OPA")*(UPPER(MAESTRO!$L$3:$L$1000)="CONFIRMADO")),ROWS($A$3:A302))),"")</f>
        <v/>
      </c>
      <c r="X302" s="27" t="str">
        <f ca="1">IFERROR(INDEX(MAESTRO!X:X,_xludf.AGGREGATE(15,6,ROW(MAESTRO!$B$3:$B$1000)/((MAESTRO!$B$3:$B$1000="OPA")*(UPPER(MAESTRO!$L$3:$L$1000)="CONFIRMADO")),ROWS($A$3:A302))),"")</f>
        <v/>
      </c>
    </row>
    <row r="303" spans="1:24" ht="22.05" customHeight="1">
      <c r="A303" s="10" t="str">
        <f ca="1">IFERROR(INDEX(MAESTRO!A:A,_xludf.AGGREGATE(15,6,ROW(MAESTRO!$B$3:$B$1000)/((MAESTRO!$B$3:$B$1000="OPA")*(UPPER(MAESTRO!$L$3:$L$1000)="CONFIRMADO")),ROWS($A$3:A303))),"")</f>
        <v/>
      </c>
      <c r="B303" s="10" t="str">
        <f ca="1">IFERROR(INDEX(MAESTRO!B:B,_xludf.AGGREGATE(15,6,ROW(MAESTRO!$B$3:$B$1000)/((MAESTRO!$B$3:$B$1000="OPA")*(UPPER(MAESTRO!$L$3:$L$1000)="CONFIRMADO")),ROWS($A$3:A303))),"")</f>
        <v/>
      </c>
      <c r="C303" s="10" t="str">
        <f ca="1">IFERROR(INDEX(MAESTRO!C:C,_xludf.AGGREGATE(15,6,ROW(MAESTRO!$B$3:$B$1000)/((MAESTRO!$B$3:$B$1000="OPA")*(UPPER(MAESTRO!$L$3:$L$1000)="CONFIRMADO")),ROWS($A$3:A303))),"")</f>
        <v/>
      </c>
      <c r="D303" s="10" t="str">
        <f ca="1">IFERROR(INDEX(MAESTRO!D:D,_xludf.AGGREGATE(15,6,ROW(MAESTRO!$B$3:$B$1000)/((MAESTRO!$B$3:$B$1000="OPA")*(UPPER(MAESTRO!$L$3:$L$1000)="CONFIRMADO")),ROWS($A$3:A303))),"")</f>
        <v/>
      </c>
      <c r="E303" s="10" t="str">
        <f ca="1">IFERROR(INDEX(MAESTRO!E:E,_xludf.AGGREGATE(15,6,ROW(MAESTRO!$B$3:$B$1000)/((MAESTRO!$B$3:$B$1000="OPA")*(UPPER(MAESTRO!$L$3:$L$1000)="CONFIRMADO")),ROWS($A$3:A303))),"")</f>
        <v/>
      </c>
      <c r="F303" s="10" t="str">
        <f ca="1">IFERROR(INDEX(MAESTRO!F:F,_xludf.AGGREGATE(15,6,ROW(MAESTRO!$B$3:$B$1000)/((MAESTRO!$B$3:$B$1000="OPA")*(UPPER(MAESTRO!$L$3:$L$1000)="CONFIRMADO")),ROWS($A$3:A303))),"")</f>
        <v/>
      </c>
      <c r="G303" s="10" t="str">
        <f ca="1">IFERROR(INDEX(MAESTRO!G:G,_xludf.AGGREGATE(15,6,ROW(MAESTRO!$B$3:$B$1000)/((MAESTRO!$B$3:$B$1000="OPA")*(UPPER(MAESTRO!$L$3:$L$1000)="CONFIRMADO")),ROWS($A$3:A303))),"")</f>
        <v/>
      </c>
      <c r="H303" s="10" t="str">
        <f ca="1">IFERROR(INDEX(MAESTRO!H:H,_xludf.AGGREGATE(15,6,ROW(MAESTRO!$B$3:$B$1000)/((MAESTRO!$B$3:$B$1000="OPA")*(UPPER(MAESTRO!$L$3:$L$1000)="CONFIRMADO")),ROWS($A$3:A303))),"")</f>
        <v/>
      </c>
      <c r="I303" s="10" t="str">
        <f ca="1">IFERROR(INDEX(MAESTRO!I:I,_xludf.AGGREGATE(15,6,ROW(MAESTRO!$B$3:$B$1000)/((MAESTRO!$B$3:$B$1000="OPA")*(UPPER(MAESTRO!$L$3:$L$1000)="CONFIRMADO")),ROWS($A$3:A303))),"")</f>
        <v/>
      </c>
      <c r="J303" s="10" t="str">
        <f ca="1">IFERROR(INDEX(MAESTRO!J:J,_xludf.AGGREGATE(15,6,ROW(MAESTRO!$B$3:$B$1000)/((MAESTRO!$B$3:$B$1000="OPA")*(UPPER(MAESTRO!$L$3:$L$1000)="CONFIRMADO")),ROWS($A$3:A303))),"")</f>
        <v/>
      </c>
      <c r="K303" s="10" t="str">
        <f ca="1">IFERROR(INDEX(MAESTRO!K:K,_xludf.AGGREGATE(15,6,ROW(MAESTRO!$B$3:$B$1000)/((MAESTRO!$B$3:$B$1000="OPA")*(UPPER(MAESTRO!$L$3:$L$1000)="CONFIRMADO")),ROWS($A$3:A303))),"")</f>
        <v/>
      </c>
      <c r="L303" s="10" t="str">
        <f ca="1">IFERROR(INDEX(MAESTRO!L:L,_xludf.AGGREGATE(15,6,ROW(MAESTRO!$B$3:$B$1000)/((MAESTRO!$B$3:$B$1000="OPA")*(UPPER(MAESTRO!$L$3:$L$1000)="CONFIRMADO")),ROWS($A$3:A303))),"")</f>
        <v/>
      </c>
      <c r="M303" s="10" t="str">
        <f ca="1">IFERROR(INDEX(MAESTRO!M:M,_xludf.AGGREGATE(15,6,ROW(MAESTRO!$B$3:$B$1000)/((MAESTRO!$B$3:$B$1000="OPA")*(UPPER(MAESTRO!$L$3:$L$1000)="CONFIRMADO")),ROWS($A$3:A303))),"")</f>
        <v/>
      </c>
      <c r="N303" s="10" t="str">
        <f ca="1">IFERROR(INDEX(MAESTRO!N:N,_xludf.AGGREGATE(15,6,ROW(MAESTRO!$B$3:$B$1000)/((MAESTRO!$B$3:$B$1000="OPA")*(UPPER(MAESTRO!$L$3:$L$1000)="CONFIRMADO")),ROWS($A$3:A303))),"")</f>
        <v/>
      </c>
      <c r="O303" s="10" t="str">
        <f ca="1">IFERROR(INDEX(MAESTRO!O:O,_xludf.AGGREGATE(15,6,ROW(MAESTRO!$B$3:$B$1000)/((MAESTRO!$B$3:$B$1000="OPA")*(UPPER(MAESTRO!$L$3:$L$1000)="CONFIRMADO")),ROWS($A$3:A303))),"")</f>
        <v/>
      </c>
      <c r="P303" s="10" t="str">
        <f ca="1">IFERROR(INDEX(MAESTRO!P:P,_xludf.AGGREGATE(15,6,ROW(MAESTRO!$B$3:$B$1000)/((MAESTRO!$B$3:$B$1000="OPA")*(UPPER(MAESTRO!$L$3:$L$1000)="CONFIRMADO")),ROWS($A$3:A303))),"")</f>
        <v/>
      </c>
      <c r="Q303" s="10" t="str">
        <f ca="1">IFERROR(INDEX(MAESTRO!Q:Q,_xludf.AGGREGATE(15,6,ROW(MAESTRO!$B$3:$B$1000)/((MAESTRO!$B$3:$B$1000="OPA")*(UPPER(MAESTRO!$L$3:$L$1000)="CONFIRMADO")),ROWS($A$3:A303))),"")</f>
        <v/>
      </c>
      <c r="R303" s="10" t="str">
        <f ca="1">IFERROR(INDEX(MAESTRO!R:R,_xludf.AGGREGATE(15,6,ROW(MAESTRO!$B$3:$B$1000)/((MAESTRO!$B$3:$B$1000="OPA")*(UPPER(MAESTRO!$L$3:$L$1000)="CONFIRMADO")),ROWS($A$3:A303))),"")</f>
        <v/>
      </c>
      <c r="S303" s="10" t="str">
        <f ca="1">IFERROR(INDEX(MAESTRO!S:S,_xludf.AGGREGATE(15,6,ROW(MAESTRO!$B$3:$B$1000)/((MAESTRO!$B$3:$B$1000="OPA")*(UPPER(MAESTRO!$L$3:$L$1000)="CONFIRMADO")),ROWS($A$3:A303))),"")</f>
        <v/>
      </c>
      <c r="T303" s="10" t="str">
        <f ca="1">IFERROR(INDEX(MAESTRO!T:T,_xludf.AGGREGATE(15,6,ROW(MAESTRO!$B$3:$B$1000)/((MAESTRO!$B$3:$B$1000="OPA")*(UPPER(MAESTRO!$L$3:$L$1000)="CONFIRMADO")),ROWS($A$3:A303))),"")</f>
        <v/>
      </c>
      <c r="U303" s="10" t="str">
        <f ca="1">IFERROR(INDEX(MAESTRO!U:U,_xludf.AGGREGATE(15,6,ROW(MAESTRO!$B$3:$B$1000)/((MAESTRO!$B$3:$B$1000="OPA")*(UPPER(MAESTRO!$L$3:$L$1000)="CONFIRMADO")),ROWS($A$3:A303))),"")</f>
        <v/>
      </c>
      <c r="V303" s="10" t="str">
        <f ca="1">IFERROR(INDEX(MAESTRO!V:V,_xludf.AGGREGATE(15,6,ROW(MAESTRO!$B$3:$B$1000)/((MAESTRO!$B$3:$B$1000="OPA")*(UPPER(MAESTRO!$L$3:$L$1000)="CONFIRMADO")),ROWS($A$3:A303))),"")</f>
        <v/>
      </c>
      <c r="W303" s="10" t="str">
        <f ca="1">IFERROR(INDEX(MAESTRO!W:W,_xludf.AGGREGATE(15,6,ROW(MAESTRO!$B$3:$B$1000)/((MAESTRO!$B$3:$B$1000="OPA")*(UPPER(MAESTRO!$L$3:$L$1000)="CONFIRMADO")),ROWS($A$3:A303))),"")</f>
        <v/>
      </c>
      <c r="X303" s="10" t="str">
        <f ca="1">IFERROR(INDEX(MAESTRO!X:X,_xludf.AGGREGATE(15,6,ROW(MAESTRO!$B$3:$B$1000)/((MAESTRO!$B$3:$B$1000="OPA")*(UPPER(MAESTRO!$L$3:$L$1000)="CONFIRMADO")),ROWS($A$3:A303))),"")</f>
        <v/>
      </c>
    </row>
    <row r="304" spans="1:24" ht="22.05" customHeight="1">
      <c r="A304" s="27" t="str">
        <f ca="1">IFERROR(INDEX(MAESTRO!A:A,_xludf.AGGREGATE(15,6,ROW(MAESTRO!$B$3:$B$1000)/((MAESTRO!$B$3:$B$1000="OPA")*(UPPER(MAESTRO!$L$3:$L$1000)="CONFIRMADO")),ROWS($A$3:A304))),"")</f>
        <v/>
      </c>
      <c r="B304" s="27" t="str">
        <f ca="1">IFERROR(INDEX(MAESTRO!B:B,_xludf.AGGREGATE(15,6,ROW(MAESTRO!$B$3:$B$1000)/((MAESTRO!$B$3:$B$1000="OPA")*(UPPER(MAESTRO!$L$3:$L$1000)="CONFIRMADO")),ROWS($A$3:A304))),"")</f>
        <v/>
      </c>
      <c r="C304" s="27" t="str">
        <f ca="1">IFERROR(INDEX(MAESTRO!C:C,_xludf.AGGREGATE(15,6,ROW(MAESTRO!$B$3:$B$1000)/((MAESTRO!$B$3:$B$1000="OPA")*(UPPER(MAESTRO!$L$3:$L$1000)="CONFIRMADO")),ROWS($A$3:A304))),"")</f>
        <v/>
      </c>
      <c r="D304" s="27" t="str">
        <f ca="1">IFERROR(INDEX(MAESTRO!D:D,_xludf.AGGREGATE(15,6,ROW(MAESTRO!$B$3:$B$1000)/((MAESTRO!$B$3:$B$1000="OPA")*(UPPER(MAESTRO!$L$3:$L$1000)="CONFIRMADO")),ROWS($A$3:A304))),"")</f>
        <v/>
      </c>
      <c r="E304" s="27" t="str">
        <f ca="1">IFERROR(INDEX(MAESTRO!E:E,_xludf.AGGREGATE(15,6,ROW(MAESTRO!$B$3:$B$1000)/((MAESTRO!$B$3:$B$1000="OPA")*(UPPER(MAESTRO!$L$3:$L$1000)="CONFIRMADO")),ROWS($A$3:A304))),"")</f>
        <v/>
      </c>
      <c r="F304" s="27" t="str">
        <f ca="1">IFERROR(INDEX(MAESTRO!F:F,_xludf.AGGREGATE(15,6,ROW(MAESTRO!$B$3:$B$1000)/((MAESTRO!$B$3:$B$1000="OPA")*(UPPER(MAESTRO!$L$3:$L$1000)="CONFIRMADO")),ROWS($A$3:A304))),"")</f>
        <v/>
      </c>
      <c r="G304" s="27" t="str">
        <f ca="1">IFERROR(INDEX(MAESTRO!G:G,_xludf.AGGREGATE(15,6,ROW(MAESTRO!$B$3:$B$1000)/((MAESTRO!$B$3:$B$1000="OPA")*(UPPER(MAESTRO!$L$3:$L$1000)="CONFIRMADO")),ROWS($A$3:A304))),"")</f>
        <v/>
      </c>
      <c r="H304" s="27" t="str">
        <f ca="1">IFERROR(INDEX(MAESTRO!H:H,_xludf.AGGREGATE(15,6,ROW(MAESTRO!$B$3:$B$1000)/((MAESTRO!$B$3:$B$1000="OPA")*(UPPER(MAESTRO!$L$3:$L$1000)="CONFIRMADO")),ROWS($A$3:A304))),"")</f>
        <v/>
      </c>
      <c r="I304" s="27" t="str">
        <f ca="1">IFERROR(INDEX(MAESTRO!I:I,_xludf.AGGREGATE(15,6,ROW(MAESTRO!$B$3:$B$1000)/((MAESTRO!$B$3:$B$1000="OPA")*(UPPER(MAESTRO!$L$3:$L$1000)="CONFIRMADO")),ROWS($A$3:A304))),"")</f>
        <v/>
      </c>
      <c r="J304" s="27" t="str">
        <f ca="1">IFERROR(INDEX(MAESTRO!J:J,_xludf.AGGREGATE(15,6,ROW(MAESTRO!$B$3:$B$1000)/((MAESTRO!$B$3:$B$1000="OPA")*(UPPER(MAESTRO!$L$3:$L$1000)="CONFIRMADO")),ROWS($A$3:A304))),"")</f>
        <v/>
      </c>
      <c r="K304" s="27" t="str">
        <f ca="1">IFERROR(INDEX(MAESTRO!K:K,_xludf.AGGREGATE(15,6,ROW(MAESTRO!$B$3:$B$1000)/((MAESTRO!$B$3:$B$1000="OPA")*(UPPER(MAESTRO!$L$3:$L$1000)="CONFIRMADO")),ROWS($A$3:A304))),"")</f>
        <v/>
      </c>
      <c r="L304" s="27" t="str">
        <f ca="1">IFERROR(INDEX(MAESTRO!L:L,_xludf.AGGREGATE(15,6,ROW(MAESTRO!$B$3:$B$1000)/((MAESTRO!$B$3:$B$1000="OPA")*(UPPER(MAESTRO!$L$3:$L$1000)="CONFIRMADO")),ROWS($A$3:A304))),"")</f>
        <v/>
      </c>
      <c r="M304" s="27" t="str">
        <f ca="1">IFERROR(INDEX(MAESTRO!M:M,_xludf.AGGREGATE(15,6,ROW(MAESTRO!$B$3:$B$1000)/((MAESTRO!$B$3:$B$1000="OPA")*(UPPER(MAESTRO!$L$3:$L$1000)="CONFIRMADO")),ROWS($A$3:A304))),"")</f>
        <v/>
      </c>
      <c r="N304" s="27" t="str">
        <f ca="1">IFERROR(INDEX(MAESTRO!N:N,_xludf.AGGREGATE(15,6,ROW(MAESTRO!$B$3:$B$1000)/((MAESTRO!$B$3:$B$1000="OPA")*(UPPER(MAESTRO!$L$3:$L$1000)="CONFIRMADO")),ROWS($A$3:A304))),"")</f>
        <v/>
      </c>
      <c r="O304" s="27" t="str">
        <f ca="1">IFERROR(INDEX(MAESTRO!O:O,_xludf.AGGREGATE(15,6,ROW(MAESTRO!$B$3:$B$1000)/((MAESTRO!$B$3:$B$1000="OPA")*(UPPER(MAESTRO!$L$3:$L$1000)="CONFIRMADO")),ROWS($A$3:A304))),"")</f>
        <v/>
      </c>
      <c r="P304" s="27" t="str">
        <f ca="1">IFERROR(INDEX(MAESTRO!P:P,_xludf.AGGREGATE(15,6,ROW(MAESTRO!$B$3:$B$1000)/((MAESTRO!$B$3:$B$1000="OPA")*(UPPER(MAESTRO!$L$3:$L$1000)="CONFIRMADO")),ROWS($A$3:A304))),"")</f>
        <v/>
      </c>
      <c r="Q304" s="27" t="str">
        <f ca="1">IFERROR(INDEX(MAESTRO!Q:Q,_xludf.AGGREGATE(15,6,ROW(MAESTRO!$B$3:$B$1000)/((MAESTRO!$B$3:$B$1000="OPA")*(UPPER(MAESTRO!$L$3:$L$1000)="CONFIRMADO")),ROWS($A$3:A304))),"")</f>
        <v/>
      </c>
      <c r="R304" s="27" t="str">
        <f ca="1">IFERROR(INDEX(MAESTRO!R:R,_xludf.AGGREGATE(15,6,ROW(MAESTRO!$B$3:$B$1000)/((MAESTRO!$B$3:$B$1000="OPA")*(UPPER(MAESTRO!$L$3:$L$1000)="CONFIRMADO")),ROWS($A$3:A304))),"")</f>
        <v/>
      </c>
      <c r="S304" s="27" t="str">
        <f ca="1">IFERROR(INDEX(MAESTRO!S:S,_xludf.AGGREGATE(15,6,ROW(MAESTRO!$B$3:$B$1000)/((MAESTRO!$B$3:$B$1000="OPA")*(UPPER(MAESTRO!$L$3:$L$1000)="CONFIRMADO")),ROWS($A$3:A304))),"")</f>
        <v/>
      </c>
      <c r="T304" s="27" t="str">
        <f ca="1">IFERROR(INDEX(MAESTRO!T:T,_xludf.AGGREGATE(15,6,ROW(MAESTRO!$B$3:$B$1000)/((MAESTRO!$B$3:$B$1000="OPA")*(UPPER(MAESTRO!$L$3:$L$1000)="CONFIRMADO")),ROWS($A$3:A304))),"")</f>
        <v/>
      </c>
      <c r="U304" s="27" t="str">
        <f ca="1">IFERROR(INDEX(MAESTRO!U:U,_xludf.AGGREGATE(15,6,ROW(MAESTRO!$B$3:$B$1000)/((MAESTRO!$B$3:$B$1000="OPA")*(UPPER(MAESTRO!$L$3:$L$1000)="CONFIRMADO")),ROWS($A$3:A304))),"")</f>
        <v/>
      </c>
      <c r="V304" s="27" t="str">
        <f ca="1">IFERROR(INDEX(MAESTRO!V:V,_xludf.AGGREGATE(15,6,ROW(MAESTRO!$B$3:$B$1000)/((MAESTRO!$B$3:$B$1000="OPA")*(UPPER(MAESTRO!$L$3:$L$1000)="CONFIRMADO")),ROWS($A$3:A304))),"")</f>
        <v/>
      </c>
      <c r="W304" s="27" t="str">
        <f ca="1">IFERROR(INDEX(MAESTRO!W:W,_xludf.AGGREGATE(15,6,ROW(MAESTRO!$B$3:$B$1000)/((MAESTRO!$B$3:$B$1000="OPA")*(UPPER(MAESTRO!$L$3:$L$1000)="CONFIRMADO")),ROWS($A$3:A304))),"")</f>
        <v/>
      </c>
      <c r="X304" s="27" t="str">
        <f ca="1">IFERROR(INDEX(MAESTRO!X:X,_xludf.AGGREGATE(15,6,ROW(MAESTRO!$B$3:$B$1000)/((MAESTRO!$B$3:$B$1000="OPA")*(UPPER(MAESTRO!$L$3:$L$1000)="CONFIRMADO")),ROWS($A$3:A304))),"")</f>
        <v/>
      </c>
    </row>
    <row r="305" spans="1:24" ht="22.05" customHeight="1">
      <c r="A305" s="10" t="str">
        <f ca="1">IFERROR(INDEX(MAESTRO!A:A,_xludf.AGGREGATE(15,6,ROW(MAESTRO!$B$3:$B$1000)/((MAESTRO!$B$3:$B$1000="OPA")*(UPPER(MAESTRO!$L$3:$L$1000)="CONFIRMADO")),ROWS($A$3:A305))),"")</f>
        <v/>
      </c>
      <c r="B305" s="10" t="str">
        <f ca="1">IFERROR(INDEX(MAESTRO!B:B,_xludf.AGGREGATE(15,6,ROW(MAESTRO!$B$3:$B$1000)/((MAESTRO!$B$3:$B$1000="OPA")*(UPPER(MAESTRO!$L$3:$L$1000)="CONFIRMADO")),ROWS($A$3:A305))),"")</f>
        <v/>
      </c>
      <c r="C305" s="10" t="str">
        <f ca="1">IFERROR(INDEX(MAESTRO!C:C,_xludf.AGGREGATE(15,6,ROW(MAESTRO!$B$3:$B$1000)/((MAESTRO!$B$3:$B$1000="OPA")*(UPPER(MAESTRO!$L$3:$L$1000)="CONFIRMADO")),ROWS($A$3:A305))),"")</f>
        <v/>
      </c>
      <c r="D305" s="10" t="str">
        <f ca="1">IFERROR(INDEX(MAESTRO!D:D,_xludf.AGGREGATE(15,6,ROW(MAESTRO!$B$3:$B$1000)/((MAESTRO!$B$3:$B$1000="OPA")*(UPPER(MAESTRO!$L$3:$L$1000)="CONFIRMADO")),ROWS($A$3:A305))),"")</f>
        <v/>
      </c>
      <c r="E305" s="10" t="str">
        <f ca="1">IFERROR(INDEX(MAESTRO!E:E,_xludf.AGGREGATE(15,6,ROW(MAESTRO!$B$3:$B$1000)/((MAESTRO!$B$3:$B$1000="OPA")*(UPPER(MAESTRO!$L$3:$L$1000)="CONFIRMADO")),ROWS($A$3:A305))),"")</f>
        <v/>
      </c>
      <c r="F305" s="10" t="str">
        <f ca="1">IFERROR(INDEX(MAESTRO!F:F,_xludf.AGGREGATE(15,6,ROW(MAESTRO!$B$3:$B$1000)/((MAESTRO!$B$3:$B$1000="OPA")*(UPPER(MAESTRO!$L$3:$L$1000)="CONFIRMADO")),ROWS($A$3:A305))),"")</f>
        <v/>
      </c>
      <c r="G305" s="10" t="str">
        <f ca="1">IFERROR(INDEX(MAESTRO!G:G,_xludf.AGGREGATE(15,6,ROW(MAESTRO!$B$3:$B$1000)/((MAESTRO!$B$3:$B$1000="OPA")*(UPPER(MAESTRO!$L$3:$L$1000)="CONFIRMADO")),ROWS($A$3:A305))),"")</f>
        <v/>
      </c>
      <c r="H305" s="10" t="str">
        <f ca="1">IFERROR(INDEX(MAESTRO!H:H,_xludf.AGGREGATE(15,6,ROW(MAESTRO!$B$3:$B$1000)/((MAESTRO!$B$3:$B$1000="OPA")*(UPPER(MAESTRO!$L$3:$L$1000)="CONFIRMADO")),ROWS($A$3:A305))),"")</f>
        <v/>
      </c>
      <c r="I305" s="10" t="str">
        <f ca="1">IFERROR(INDEX(MAESTRO!I:I,_xludf.AGGREGATE(15,6,ROW(MAESTRO!$B$3:$B$1000)/((MAESTRO!$B$3:$B$1000="OPA")*(UPPER(MAESTRO!$L$3:$L$1000)="CONFIRMADO")),ROWS($A$3:A305))),"")</f>
        <v/>
      </c>
      <c r="J305" s="10" t="str">
        <f ca="1">IFERROR(INDEX(MAESTRO!J:J,_xludf.AGGREGATE(15,6,ROW(MAESTRO!$B$3:$B$1000)/((MAESTRO!$B$3:$B$1000="OPA")*(UPPER(MAESTRO!$L$3:$L$1000)="CONFIRMADO")),ROWS($A$3:A305))),"")</f>
        <v/>
      </c>
      <c r="K305" s="10" t="str">
        <f ca="1">IFERROR(INDEX(MAESTRO!K:K,_xludf.AGGREGATE(15,6,ROW(MAESTRO!$B$3:$B$1000)/((MAESTRO!$B$3:$B$1000="OPA")*(UPPER(MAESTRO!$L$3:$L$1000)="CONFIRMADO")),ROWS($A$3:A305))),"")</f>
        <v/>
      </c>
      <c r="L305" s="10" t="str">
        <f ca="1">IFERROR(INDEX(MAESTRO!L:L,_xludf.AGGREGATE(15,6,ROW(MAESTRO!$B$3:$B$1000)/((MAESTRO!$B$3:$B$1000="OPA")*(UPPER(MAESTRO!$L$3:$L$1000)="CONFIRMADO")),ROWS($A$3:A305))),"")</f>
        <v/>
      </c>
      <c r="M305" s="10" t="str">
        <f ca="1">IFERROR(INDEX(MAESTRO!M:M,_xludf.AGGREGATE(15,6,ROW(MAESTRO!$B$3:$B$1000)/((MAESTRO!$B$3:$B$1000="OPA")*(UPPER(MAESTRO!$L$3:$L$1000)="CONFIRMADO")),ROWS($A$3:A305))),"")</f>
        <v/>
      </c>
      <c r="N305" s="10" t="str">
        <f ca="1">IFERROR(INDEX(MAESTRO!N:N,_xludf.AGGREGATE(15,6,ROW(MAESTRO!$B$3:$B$1000)/((MAESTRO!$B$3:$B$1000="OPA")*(UPPER(MAESTRO!$L$3:$L$1000)="CONFIRMADO")),ROWS($A$3:A305))),"")</f>
        <v/>
      </c>
      <c r="O305" s="10" t="str">
        <f ca="1">IFERROR(INDEX(MAESTRO!O:O,_xludf.AGGREGATE(15,6,ROW(MAESTRO!$B$3:$B$1000)/((MAESTRO!$B$3:$B$1000="OPA")*(UPPER(MAESTRO!$L$3:$L$1000)="CONFIRMADO")),ROWS($A$3:A305))),"")</f>
        <v/>
      </c>
      <c r="P305" s="10" t="str">
        <f ca="1">IFERROR(INDEX(MAESTRO!P:P,_xludf.AGGREGATE(15,6,ROW(MAESTRO!$B$3:$B$1000)/((MAESTRO!$B$3:$B$1000="OPA")*(UPPER(MAESTRO!$L$3:$L$1000)="CONFIRMADO")),ROWS($A$3:A305))),"")</f>
        <v/>
      </c>
      <c r="Q305" s="10" t="str">
        <f ca="1">IFERROR(INDEX(MAESTRO!Q:Q,_xludf.AGGREGATE(15,6,ROW(MAESTRO!$B$3:$B$1000)/((MAESTRO!$B$3:$B$1000="OPA")*(UPPER(MAESTRO!$L$3:$L$1000)="CONFIRMADO")),ROWS($A$3:A305))),"")</f>
        <v/>
      </c>
      <c r="R305" s="10" t="str">
        <f ca="1">IFERROR(INDEX(MAESTRO!R:R,_xludf.AGGREGATE(15,6,ROW(MAESTRO!$B$3:$B$1000)/((MAESTRO!$B$3:$B$1000="OPA")*(UPPER(MAESTRO!$L$3:$L$1000)="CONFIRMADO")),ROWS($A$3:A305))),"")</f>
        <v/>
      </c>
      <c r="S305" s="10" t="str">
        <f ca="1">IFERROR(INDEX(MAESTRO!S:S,_xludf.AGGREGATE(15,6,ROW(MAESTRO!$B$3:$B$1000)/((MAESTRO!$B$3:$B$1000="OPA")*(UPPER(MAESTRO!$L$3:$L$1000)="CONFIRMADO")),ROWS($A$3:A305))),"")</f>
        <v/>
      </c>
      <c r="T305" s="10" t="str">
        <f ca="1">IFERROR(INDEX(MAESTRO!T:T,_xludf.AGGREGATE(15,6,ROW(MAESTRO!$B$3:$B$1000)/((MAESTRO!$B$3:$B$1000="OPA")*(UPPER(MAESTRO!$L$3:$L$1000)="CONFIRMADO")),ROWS($A$3:A305))),"")</f>
        <v/>
      </c>
      <c r="U305" s="10" t="str">
        <f ca="1">IFERROR(INDEX(MAESTRO!U:U,_xludf.AGGREGATE(15,6,ROW(MAESTRO!$B$3:$B$1000)/((MAESTRO!$B$3:$B$1000="OPA")*(UPPER(MAESTRO!$L$3:$L$1000)="CONFIRMADO")),ROWS($A$3:A305))),"")</f>
        <v/>
      </c>
      <c r="V305" s="10" t="str">
        <f ca="1">IFERROR(INDEX(MAESTRO!V:V,_xludf.AGGREGATE(15,6,ROW(MAESTRO!$B$3:$B$1000)/((MAESTRO!$B$3:$B$1000="OPA")*(UPPER(MAESTRO!$L$3:$L$1000)="CONFIRMADO")),ROWS($A$3:A305))),"")</f>
        <v/>
      </c>
      <c r="W305" s="10" t="str">
        <f ca="1">IFERROR(INDEX(MAESTRO!W:W,_xludf.AGGREGATE(15,6,ROW(MAESTRO!$B$3:$B$1000)/((MAESTRO!$B$3:$B$1000="OPA")*(UPPER(MAESTRO!$L$3:$L$1000)="CONFIRMADO")),ROWS($A$3:A305))),"")</f>
        <v/>
      </c>
      <c r="X305" s="10" t="str">
        <f ca="1">IFERROR(INDEX(MAESTRO!X:X,_xludf.AGGREGATE(15,6,ROW(MAESTRO!$B$3:$B$1000)/((MAESTRO!$B$3:$B$1000="OPA")*(UPPER(MAESTRO!$L$3:$L$1000)="CONFIRMADO")),ROWS($A$3:A305))),"")</f>
        <v/>
      </c>
    </row>
    <row r="306" spans="1:24" ht="22.05" customHeight="1">
      <c r="A306" s="27" t="str">
        <f ca="1">IFERROR(INDEX(MAESTRO!A:A,_xludf.AGGREGATE(15,6,ROW(MAESTRO!$B$3:$B$1000)/((MAESTRO!$B$3:$B$1000="OPA")*(UPPER(MAESTRO!$L$3:$L$1000)="CONFIRMADO")),ROWS($A$3:A306))),"")</f>
        <v/>
      </c>
      <c r="B306" s="27" t="str">
        <f ca="1">IFERROR(INDEX(MAESTRO!B:B,_xludf.AGGREGATE(15,6,ROW(MAESTRO!$B$3:$B$1000)/((MAESTRO!$B$3:$B$1000="OPA")*(UPPER(MAESTRO!$L$3:$L$1000)="CONFIRMADO")),ROWS($A$3:A306))),"")</f>
        <v/>
      </c>
      <c r="C306" s="27" t="str">
        <f ca="1">IFERROR(INDEX(MAESTRO!C:C,_xludf.AGGREGATE(15,6,ROW(MAESTRO!$B$3:$B$1000)/((MAESTRO!$B$3:$B$1000="OPA")*(UPPER(MAESTRO!$L$3:$L$1000)="CONFIRMADO")),ROWS($A$3:A306))),"")</f>
        <v/>
      </c>
      <c r="D306" s="27" t="str">
        <f ca="1">IFERROR(INDEX(MAESTRO!D:D,_xludf.AGGREGATE(15,6,ROW(MAESTRO!$B$3:$B$1000)/((MAESTRO!$B$3:$B$1000="OPA")*(UPPER(MAESTRO!$L$3:$L$1000)="CONFIRMADO")),ROWS($A$3:A306))),"")</f>
        <v/>
      </c>
      <c r="E306" s="27" t="str">
        <f ca="1">IFERROR(INDEX(MAESTRO!E:E,_xludf.AGGREGATE(15,6,ROW(MAESTRO!$B$3:$B$1000)/((MAESTRO!$B$3:$B$1000="OPA")*(UPPER(MAESTRO!$L$3:$L$1000)="CONFIRMADO")),ROWS($A$3:A306))),"")</f>
        <v/>
      </c>
      <c r="F306" s="27" t="str">
        <f ca="1">IFERROR(INDEX(MAESTRO!F:F,_xludf.AGGREGATE(15,6,ROW(MAESTRO!$B$3:$B$1000)/((MAESTRO!$B$3:$B$1000="OPA")*(UPPER(MAESTRO!$L$3:$L$1000)="CONFIRMADO")),ROWS($A$3:A306))),"")</f>
        <v/>
      </c>
      <c r="G306" s="27" t="str">
        <f ca="1">IFERROR(INDEX(MAESTRO!G:G,_xludf.AGGREGATE(15,6,ROW(MAESTRO!$B$3:$B$1000)/((MAESTRO!$B$3:$B$1000="OPA")*(UPPER(MAESTRO!$L$3:$L$1000)="CONFIRMADO")),ROWS($A$3:A306))),"")</f>
        <v/>
      </c>
      <c r="H306" s="27" t="str">
        <f ca="1">IFERROR(INDEX(MAESTRO!H:H,_xludf.AGGREGATE(15,6,ROW(MAESTRO!$B$3:$B$1000)/((MAESTRO!$B$3:$B$1000="OPA")*(UPPER(MAESTRO!$L$3:$L$1000)="CONFIRMADO")),ROWS($A$3:A306))),"")</f>
        <v/>
      </c>
      <c r="I306" s="27" t="str">
        <f ca="1">IFERROR(INDEX(MAESTRO!I:I,_xludf.AGGREGATE(15,6,ROW(MAESTRO!$B$3:$B$1000)/((MAESTRO!$B$3:$B$1000="OPA")*(UPPER(MAESTRO!$L$3:$L$1000)="CONFIRMADO")),ROWS($A$3:A306))),"")</f>
        <v/>
      </c>
      <c r="J306" s="27" t="str">
        <f ca="1">IFERROR(INDEX(MAESTRO!J:J,_xludf.AGGREGATE(15,6,ROW(MAESTRO!$B$3:$B$1000)/((MAESTRO!$B$3:$B$1000="OPA")*(UPPER(MAESTRO!$L$3:$L$1000)="CONFIRMADO")),ROWS($A$3:A306))),"")</f>
        <v/>
      </c>
      <c r="K306" s="27" t="str">
        <f ca="1">IFERROR(INDEX(MAESTRO!K:K,_xludf.AGGREGATE(15,6,ROW(MAESTRO!$B$3:$B$1000)/((MAESTRO!$B$3:$B$1000="OPA")*(UPPER(MAESTRO!$L$3:$L$1000)="CONFIRMADO")),ROWS($A$3:A306))),"")</f>
        <v/>
      </c>
      <c r="L306" s="27" t="str">
        <f ca="1">IFERROR(INDEX(MAESTRO!L:L,_xludf.AGGREGATE(15,6,ROW(MAESTRO!$B$3:$B$1000)/((MAESTRO!$B$3:$B$1000="OPA")*(UPPER(MAESTRO!$L$3:$L$1000)="CONFIRMADO")),ROWS($A$3:A306))),"")</f>
        <v/>
      </c>
      <c r="M306" s="27" t="str">
        <f ca="1">IFERROR(INDEX(MAESTRO!M:M,_xludf.AGGREGATE(15,6,ROW(MAESTRO!$B$3:$B$1000)/((MAESTRO!$B$3:$B$1000="OPA")*(UPPER(MAESTRO!$L$3:$L$1000)="CONFIRMADO")),ROWS($A$3:A306))),"")</f>
        <v/>
      </c>
      <c r="N306" s="27" t="str">
        <f ca="1">IFERROR(INDEX(MAESTRO!N:N,_xludf.AGGREGATE(15,6,ROW(MAESTRO!$B$3:$B$1000)/((MAESTRO!$B$3:$B$1000="OPA")*(UPPER(MAESTRO!$L$3:$L$1000)="CONFIRMADO")),ROWS($A$3:A306))),"")</f>
        <v/>
      </c>
      <c r="O306" s="27" t="str">
        <f ca="1">IFERROR(INDEX(MAESTRO!O:O,_xludf.AGGREGATE(15,6,ROW(MAESTRO!$B$3:$B$1000)/((MAESTRO!$B$3:$B$1000="OPA")*(UPPER(MAESTRO!$L$3:$L$1000)="CONFIRMADO")),ROWS($A$3:A306))),"")</f>
        <v/>
      </c>
      <c r="P306" s="27" t="str">
        <f ca="1">IFERROR(INDEX(MAESTRO!P:P,_xludf.AGGREGATE(15,6,ROW(MAESTRO!$B$3:$B$1000)/((MAESTRO!$B$3:$B$1000="OPA")*(UPPER(MAESTRO!$L$3:$L$1000)="CONFIRMADO")),ROWS($A$3:A306))),"")</f>
        <v/>
      </c>
      <c r="Q306" s="27" t="str">
        <f ca="1">IFERROR(INDEX(MAESTRO!Q:Q,_xludf.AGGREGATE(15,6,ROW(MAESTRO!$B$3:$B$1000)/((MAESTRO!$B$3:$B$1000="OPA")*(UPPER(MAESTRO!$L$3:$L$1000)="CONFIRMADO")),ROWS($A$3:A306))),"")</f>
        <v/>
      </c>
      <c r="R306" s="27" t="str">
        <f ca="1">IFERROR(INDEX(MAESTRO!R:R,_xludf.AGGREGATE(15,6,ROW(MAESTRO!$B$3:$B$1000)/((MAESTRO!$B$3:$B$1000="OPA")*(UPPER(MAESTRO!$L$3:$L$1000)="CONFIRMADO")),ROWS($A$3:A306))),"")</f>
        <v/>
      </c>
      <c r="S306" s="27" t="str">
        <f ca="1">IFERROR(INDEX(MAESTRO!S:S,_xludf.AGGREGATE(15,6,ROW(MAESTRO!$B$3:$B$1000)/((MAESTRO!$B$3:$B$1000="OPA")*(UPPER(MAESTRO!$L$3:$L$1000)="CONFIRMADO")),ROWS($A$3:A306))),"")</f>
        <v/>
      </c>
      <c r="T306" s="27" t="str">
        <f ca="1">IFERROR(INDEX(MAESTRO!T:T,_xludf.AGGREGATE(15,6,ROW(MAESTRO!$B$3:$B$1000)/((MAESTRO!$B$3:$B$1000="OPA")*(UPPER(MAESTRO!$L$3:$L$1000)="CONFIRMADO")),ROWS($A$3:A306))),"")</f>
        <v/>
      </c>
      <c r="U306" s="27" t="str">
        <f ca="1">IFERROR(INDEX(MAESTRO!U:U,_xludf.AGGREGATE(15,6,ROW(MAESTRO!$B$3:$B$1000)/((MAESTRO!$B$3:$B$1000="OPA")*(UPPER(MAESTRO!$L$3:$L$1000)="CONFIRMADO")),ROWS($A$3:A306))),"")</f>
        <v/>
      </c>
      <c r="V306" s="27" t="str">
        <f ca="1">IFERROR(INDEX(MAESTRO!V:V,_xludf.AGGREGATE(15,6,ROW(MAESTRO!$B$3:$B$1000)/((MAESTRO!$B$3:$B$1000="OPA")*(UPPER(MAESTRO!$L$3:$L$1000)="CONFIRMADO")),ROWS($A$3:A306))),"")</f>
        <v/>
      </c>
      <c r="W306" s="27" t="str">
        <f ca="1">IFERROR(INDEX(MAESTRO!W:W,_xludf.AGGREGATE(15,6,ROW(MAESTRO!$B$3:$B$1000)/((MAESTRO!$B$3:$B$1000="OPA")*(UPPER(MAESTRO!$L$3:$L$1000)="CONFIRMADO")),ROWS($A$3:A306))),"")</f>
        <v/>
      </c>
      <c r="X306" s="27" t="str">
        <f ca="1">IFERROR(INDEX(MAESTRO!X:X,_xludf.AGGREGATE(15,6,ROW(MAESTRO!$B$3:$B$1000)/((MAESTRO!$B$3:$B$1000="OPA")*(UPPER(MAESTRO!$L$3:$L$1000)="CONFIRMADO")),ROWS($A$3:A306))),"")</f>
        <v/>
      </c>
    </row>
    <row r="307" spans="1:24" ht="22.05" customHeight="1">
      <c r="A307" s="10" t="str">
        <f ca="1">IFERROR(INDEX(MAESTRO!A:A,_xludf.AGGREGATE(15,6,ROW(MAESTRO!$B$3:$B$1000)/((MAESTRO!$B$3:$B$1000="OPA")*(UPPER(MAESTRO!$L$3:$L$1000)="CONFIRMADO")),ROWS($A$3:A307))),"")</f>
        <v/>
      </c>
      <c r="B307" s="10" t="str">
        <f ca="1">IFERROR(INDEX(MAESTRO!B:B,_xludf.AGGREGATE(15,6,ROW(MAESTRO!$B$3:$B$1000)/((MAESTRO!$B$3:$B$1000="OPA")*(UPPER(MAESTRO!$L$3:$L$1000)="CONFIRMADO")),ROWS($A$3:A307))),"")</f>
        <v/>
      </c>
      <c r="C307" s="10" t="str">
        <f ca="1">IFERROR(INDEX(MAESTRO!C:C,_xludf.AGGREGATE(15,6,ROW(MAESTRO!$B$3:$B$1000)/((MAESTRO!$B$3:$B$1000="OPA")*(UPPER(MAESTRO!$L$3:$L$1000)="CONFIRMADO")),ROWS($A$3:A307))),"")</f>
        <v/>
      </c>
      <c r="D307" s="10" t="str">
        <f ca="1">IFERROR(INDEX(MAESTRO!D:D,_xludf.AGGREGATE(15,6,ROW(MAESTRO!$B$3:$B$1000)/((MAESTRO!$B$3:$B$1000="OPA")*(UPPER(MAESTRO!$L$3:$L$1000)="CONFIRMADO")),ROWS($A$3:A307))),"")</f>
        <v/>
      </c>
      <c r="E307" s="10" t="str">
        <f ca="1">IFERROR(INDEX(MAESTRO!E:E,_xludf.AGGREGATE(15,6,ROW(MAESTRO!$B$3:$B$1000)/((MAESTRO!$B$3:$B$1000="OPA")*(UPPER(MAESTRO!$L$3:$L$1000)="CONFIRMADO")),ROWS($A$3:A307))),"")</f>
        <v/>
      </c>
      <c r="F307" s="10" t="str">
        <f ca="1">IFERROR(INDEX(MAESTRO!F:F,_xludf.AGGREGATE(15,6,ROW(MAESTRO!$B$3:$B$1000)/((MAESTRO!$B$3:$B$1000="OPA")*(UPPER(MAESTRO!$L$3:$L$1000)="CONFIRMADO")),ROWS($A$3:A307))),"")</f>
        <v/>
      </c>
      <c r="G307" s="10" t="str">
        <f ca="1">IFERROR(INDEX(MAESTRO!G:G,_xludf.AGGREGATE(15,6,ROW(MAESTRO!$B$3:$B$1000)/((MAESTRO!$B$3:$B$1000="OPA")*(UPPER(MAESTRO!$L$3:$L$1000)="CONFIRMADO")),ROWS($A$3:A307))),"")</f>
        <v/>
      </c>
      <c r="H307" s="10" t="str">
        <f ca="1">IFERROR(INDEX(MAESTRO!H:H,_xludf.AGGREGATE(15,6,ROW(MAESTRO!$B$3:$B$1000)/((MAESTRO!$B$3:$B$1000="OPA")*(UPPER(MAESTRO!$L$3:$L$1000)="CONFIRMADO")),ROWS($A$3:A307))),"")</f>
        <v/>
      </c>
      <c r="I307" s="10" t="str">
        <f ca="1">IFERROR(INDEX(MAESTRO!I:I,_xludf.AGGREGATE(15,6,ROW(MAESTRO!$B$3:$B$1000)/((MAESTRO!$B$3:$B$1000="OPA")*(UPPER(MAESTRO!$L$3:$L$1000)="CONFIRMADO")),ROWS($A$3:A307))),"")</f>
        <v/>
      </c>
      <c r="J307" s="10" t="str">
        <f ca="1">IFERROR(INDEX(MAESTRO!J:J,_xludf.AGGREGATE(15,6,ROW(MAESTRO!$B$3:$B$1000)/((MAESTRO!$B$3:$B$1000="OPA")*(UPPER(MAESTRO!$L$3:$L$1000)="CONFIRMADO")),ROWS($A$3:A307))),"")</f>
        <v/>
      </c>
      <c r="K307" s="10" t="str">
        <f ca="1">IFERROR(INDEX(MAESTRO!K:K,_xludf.AGGREGATE(15,6,ROW(MAESTRO!$B$3:$B$1000)/((MAESTRO!$B$3:$B$1000="OPA")*(UPPER(MAESTRO!$L$3:$L$1000)="CONFIRMADO")),ROWS($A$3:A307))),"")</f>
        <v/>
      </c>
      <c r="L307" s="10" t="str">
        <f ca="1">IFERROR(INDEX(MAESTRO!L:L,_xludf.AGGREGATE(15,6,ROW(MAESTRO!$B$3:$B$1000)/((MAESTRO!$B$3:$B$1000="OPA")*(UPPER(MAESTRO!$L$3:$L$1000)="CONFIRMADO")),ROWS($A$3:A307))),"")</f>
        <v/>
      </c>
      <c r="M307" s="10" t="str">
        <f ca="1">IFERROR(INDEX(MAESTRO!M:M,_xludf.AGGREGATE(15,6,ROW(MAESTRO!$B$3:$B$1000)/((MAESTRO!$B$3:$B$1000="OPA")*(UPPER(MAESTRO!$L$3:$L$1000)="CONFIRMADO")),ROWS($A$3:A307))),"")</f>
        <v/>
      </c>
      <c r="N307" s="10" t="str">
        <f ca="1">IFERROR(INDEX(MAESTRO!N:N,_xludf.AGGREGATE(15,6,ROW(MAESTRO!$B$3:$B$1000)/((MAESTRO!$B$3:$B$1000="OPA")*(UPPER(MAESTRO!$L$3:$L$1000)="CONFIRMADO")),ROWS($A$3:A307))),"")</f>
        <v/>
      </c>
      <c r="O307" s="10" t="str">
        <f ca="1">IFERROR(INDEX(MAESTRO!O:O,_xludf.AGGREGATE(15,6,ROW(MAESTRO!$B$3:$B$1000)/((MAESTRO!$B$3:$B$1000="OPA")*(UPPER(MAESTRO!$L$3:$L$1000)="CONFIRMADO")),ROWS($A$3:A307))),"")</f>
        <v/>
      </c>
      <c r="P307" s="10" t="str">
        <f ca="1">IFERROR(INDEX(MAESTRO!P:P,_xludf.AGGREGATE(15,6,ROW(MAESTRO!$B$3:$B$1000)/((MAESTRO!$B$3:$B$1000="OPA")*(UPPER(MAESTRO!$L$3:$L$1000)="CONFIRMADO")),ROWS($A$3:A307))),"")</f>
        <v/>
      </c>
      <c r="Q307" s="10" t="str">
        <f ca="1">IFERROR(INDEX(MAESTRO!Q:Q,_xludf.AGGREGATE(15,6,ROW(MAESTRO!$B$3:$B$1000)/((MAESTRO!$B$3:$B$1000="OPA")*(UPPER(MAESTRO!$L$3:$L$1000)="CONFIRMADO")),ROWS($A$3:A307))),"")</f>
        <v/>
      </c>
      <c r="R307" s="10" t="str">
        <f ca="1">IFERROR(INDEX(MAESTRO!R:R,_xludf.AGGREGATE(15,6,ROW(MAESTRO!$B$3:$B$1000)/((MAESTRO!$B$3:$B$1000="OPA")*(UPPER(MAESTRO!$L$3:$L$1000)="CONFIRMADO")),ROWS($A$3:A307))),"")</f>
        <v/>
      </c>
      <c r="S307" s="10" t="str">
        <f ca="1">IFERROR(INDEX(MAESTRO!S:S,_xludf.AGGREGATE(15,6,ROW(MAESTRO!$B$3:$B$1000)/((MAESTRO!$B$3:$B$1000="OPA")*(UPPER(MAESTRO!$L$3:$L$1000)="CONFIRMADO")),ROWS($A$3:A307))),"")</f>
        <v/>
      </c>
      <c r="T307" s="10" t="str">
        <f ca="1">IFERROR(INDEX(MAESTRO!T:T,_xludf.AGGREGATE(15,6,ROW(MAESTRO!$B$3:$B$1000)/((MAESTRO!$B$3:$B$1000="OPA")*(UPPER(MAESTRO!$L$3:$L$1000)="CONFIRMADO")),ROWS($A$3:A307))),"")</f>
        <v/>
      </c>
      <c r="U307" s="10" t="str">
        <f ca="1">IFERROR(INDEX(MAESTRO!U:U,_xludf.AGGREGATE(15,6,ROW(MAESTRO!$B$3:$B$1000)/((MAESTRO!$B$3:$B$1000="OPA")*(UPPER(MAESTRO!$L$3:$L$1000)="CONFIRMADO")),ROWS($A$3:A307))),"")</f>
        <v/>
      </c>
      <c r="V307" s="10" t="str">
        <f ca="1">IFERROR(INDEX(MAESTRO!V:V,_xludf.AGGREGATE(15,6,ROW(MAESTRO!$B$3:$B$1000)/((MAESTRO!$B$3:$B$1000="OPA")*(UPPER(MAESTRO!$L$3:$L$1000)="CONFIRMADO")),ROWS($A$3:A307))),"")</f>
        <v/>
      </c>
      <c r="W307" s="10" t="str">
        <f ca="1">IFERROR(INDEX(MAESTRO!W:W,_xludf.AGGREGATE(15,6,ROW(MAESTRO!$B$3:$B$1000)/((MAESTRO!$B$3:$B$1000="OPA")*(UPPER(MAESTRO!$L$3:$L$1000)="CONFIRMADO")),ROWS($A$3:A307))),"")</f>
        <v/>
      </c>
      <c r="X307" s="10" t="str">
        <f ca="1">IFERROR(INDEX(MAESTRO!X:X,_xludf.AGGREGATE(15,6,ROW(MAESTRO!$B$3:$B$1000)/((MAESTRO!$B$3:$B$1000="OPA")*(UPPER(MAESTRO!$L$3:$L$1000)="CONFIRMADO")),ROWS($A$3:A307))),"")</f>
        <v/>
      </c>
    </row>
    <row r="308" spans="1:24" ht="22.05" customHeight="1">
      <c r="A308" s="27" t="str">
        <f ca="1">IFERROR(INDEX(MAESTRO!A:A,_xludf.AGGREGATE(15,6,ROW(MAESTRO!$B$3:$B$1000)/((MAESTRO!$B$3:$B$1000="OPA")*(UPPER(MAESTRO!$L$3:$L$1000)="CONFIRMADO")),ROWS($A$3:A308))),"")</f>
        <v/>
      </c>
      <c r="B308" s="27" t="str">
        <f ca="1">IFERROR(INDEX(MAESTRO!B:B,_xludf.AGGREGATE(15,6,ROW(MAESTRO!$B$3:$B$1000)/((MAESTRO!$B$3:$B$1000="OPA")*(UPPER(MAESTRO!$L$3:$L$1000)="CONFIRMADO")),ROWS($A$3:A308))),"")</f>
        <v/>
      </c>
      <c r="C308" s="27" t="str">
        <f ca="1">IFERROR(INDEX(MAESTRO!C:C,_xludf.AGGREGATE(15,6,ROW(MAESTRO!$B$3:$B$1000)/((MAESTRO!$B$3:$B$1000="OPA")*(UPPER(MAESTRO!$L$3:$L$1000)="CONFIRMADO")),ROWS($A$3:A308))),"")</f>
        <v/>
      </c>
      <c r="D308" s="27" t="str">
        <f ca="1">IFERROR(INDEX(MAESTRO!D:D,_xludf.AGGREGATE(15,6,ROW(MAESTRO!$B$3:$B$1000)/((MAESTRO!$B$3:$B$1000="OPA")*(UPPER(MAESTRO!$L$3:$L$1000)="CONFIRMADO")),ROWS($A$3:A308))),"")</f>
        <v/>
      </c>
      <c r="E308" s="27" t="str">
        <f ca="1">IFERROR(INDEX(MAESTRO!E:E,_xludf.AGGREGATE(15,6,ROW(MAESTRO!$B$3:$B$1000)/((MAESTRO!$B$3:$B$1000="OPA")*(UPPER(MAESTRO!$L$3:$L$1000)="CONFIRMADO")),ROWS($A$3:A308))),"")</f>
        <v/>
      </c>
      <c r="F308" s="27" t="str">
        <f ca="1">IFERROR(INDEX(MAESTRO!F:F,_xludf.AGGREGATE(15,6,ROW(MAESTRO!$B$3:$B$1000)/((MAESTRO!$B$3:$B$1000="OPA")*(UPPER(MAESTRO!$L$3:$L$1000)="CONFIRMADO")),ROWS($A$3:A308))),"")</f>
        <v/>
      </c>
      <c r="G308" s="27" t="str">
        <f ca="1">IFERROR(INDEX(MAESTRO!G:G,_xludf.AGGREGATE(15,6,ROW(MAESTRO!$B$3:$B$1000)/((MAESTRO!$B$3:$B$1000="OPA")*(UPPER(MAESTRO!$L$3:$L$1000)="CONFIRMADO")),ROWS($A$3:A308))),"")</f>
        <v/>
      </c>
      <c r="H308" s="27" t="str">
        <f ca="1">IFERROR(INDEX(MAESTRO!H:H,_xludf.AGGREGATE(15,6,ROW(MAESTRO!$B$3:$B$1000)/((MAESTRO!$B$3:$B$1000="OPA")*(UPPER(MAESTRO!$L$3:$L$1000)="CONFIRMADO")),ROWS($A$3:A308))),"")</f>
        <v/>
      </c>
      <c r="I308" s="27" t="str">
        <f ca="1">IFERROR(INDEX(MAESTRO!I:I,_xludf.AGGREGATE(15,6,ROW(MAESTRO!$B$3:$B$1000)/((MAESTRO!$B$3:$B$1000="OPA")*(UPPER(MAESTRO!$L$3:$L$1000)="CONFIRMADO")),ROWS($A$3:A308))),"")</f>
        <v/>
      </c>
      <c r="J308" s="27" t="str">
        <f ca="1">IFERROR(INDEX(MAESTRO!J:J,_xludf.AGGREGATE(15,6,ROW(MAESTRO!$B$3:$B$1000)/((MAESTRO!$B$3:$B$1000="OPA")*(UPPER(MAESTRO!$L$3:$L$1000)="CONFIRMADO")),ROWS($A$3:A308))),"")</f>
        <v/>
      </c>
      <c r="K308" s="27" t="str">
        <f ca="1">IFERROR(INDEX(MAESTRO!K:K,_xludf.AGGREGATE(15,6,ROW(MAESTRO!$B$3:$B$1000)/((MAESTRO!$B$3:$B$1000="OPA")*(UPPER(MAESTRO!$L$3:$L$1000)="CONFIRMADO")),ROWS($A$3:A308))),"")</f>
        <v/>
      </c>
      <c r="L308" s="27" t="str">
        <f ca="1">IFERROR(INDEX(MAESTRO!L:L,_xludf.AGGREGATE(15,6,ROW(MAESTRO!$B$3:$B$1000)/((MAESTRO!$B$3:$B$1000="OPA")*(UPPER(MAESTRO!$L$3:$L$1000)="CONFIRMADO")),ROWS($A$3:A308))),"")</f>
        <v/>
      </c>
      <c r="M308" s="27" t="str">
        <f ca="1">IFERROR(INDEX(MAESTRO!M:M,_xludf.AGGREGATE(15,6,ROW(MAESTRO!$B$3:$B$1000)/((MAESTRO!$B$3:$B$1000="OPA")*(UPPER(MAESTRO!$L$3:$L$1000)="CONFIRMADO")),ROWS($A$3:A308))),"")</f>
        <v/>
      </c>
      <c r="N308" s="27" t="str">
        <f ca="1">IFERROR(INDEX(MAESTRO!N:N,_xludf.AGGREGATE(15,6,ROW(MAESTRO!$B$3:$B$1000)/((MAESTRO!$B$3:$B$1000="OPA")*(UPPER(MAESTRO!$L$3:$L$1000)="CONFIRMADO")),ROWS($A$3:A308))),"")</f>
        <v/>
      </c>
      <c r="O308" s="27" t="str">
        <f ca="1">IFERROR(INDEX(MAESTRO!O:O,_xludf.AGGREGATE(15,6,ROW(MAESTRO!$B$3:$B$1000)/((MAESTRO!$B$3:$B$1000="OPA")*(UPPER(MAESTRO!$L$3:$L$1000)="CONFIRMADO")),ROWS($A$3:A308))),"")</f>
        <v/>
      </c>
      <c r="P308" s="27" t="str">
        <f ca="1">IFERROR(INDEX(MAESTRO!P:P,_xludf.AGGREGATE(15,6,ROW(MAESTRO!$B$3:$B$1000)/((MAESTRO!$B$3:$B$1000="OPA")*(UPPER(MAESTRO!$L$3:$L$1000)="CONFIRMADO")),ROWS($A$3:A308))),"")</f>
        <v/>
      </c>
      <c r="Q308" s="27" t="str">
        <f ca="1">IFERROR(INDEX(MAESTRO!Q:Q,_xludf.AGGREGATE(15,6,ROW(MAESTRO!$B$3:$B$1000)/((MAESTRO!$B$3:$B$1000="OPA")*(UPPER(MAESTRO!$L$3:$L$1000)="CONFIRMADO")),ROWS($A$3:A308))),"")</f>
        <v/>
      </c>
      <c r="R308" s="27" t="str">
        <f ca="1">IFERROR(INDEX(MAESTRO!R:R,_xludf.AGGREGATE(15,6,ROW(MAESTRO!$B$3:$B$1000)/((MAESTRO!$B$3:$B$1000="OPA")*(UPPER(MAESTRO!$L$3:$L$1000)="CONFIRMADO")),ROWS($A$3:A308))),"")</f>
        <v/>
      </c>
      <c r="S308" s="27" t="str">
        <f ca="1">IFERROR(INDEX(MAESTRO!S:S,_xludf.AGGREGATE(15,6,ROW(MAESTRO!$B$3:$B$1000)/((MAESTRO!$B$3:$B$1000="OPA")*(UPPER(MAESTRO!$L$3:$L$1000)="CONFIRMADO")),ROWS($A$3:A308))),"")</f>
        <v/>
      </c>
      <c r="T308" s="27" t="str">
        <f ca="1">IFERROR(INDEX(MAESTRO!T:T,_xludf.AGGREGATE(15,6,ROW(MAESTRO!$B$3:$B$1000)/((MAESTRO!$B$3:$B$1000="OPA")*(UPPER(MAESTRO!$L$3:$L$1000)="CONFIRMADO")),ROWS($A$3:A308))),"")</f>
        <v/>
      </c>
      <c r="U308" s="27" t="str">
        <f ca="1">IFERROR(INDEX(MAESTRO!U:U,_xludf.AGGREGATE(15,6,ROW(MAESTRO!$B$3:$B$1000)/((MAESTRO!$B$3:$B$1000="OPA")*(UPPER(MAESTRO!$L$3:$L$1000)="CONFIRMADO")),ROWS($A$3:A308))),"")</f>
        <v/>
      </c>
      <c r="V308" s="27" t="str">
        <f ca="1">IFERROR(INDEX(MAESTRO!V:V,_xludf.AGGREGATE(15,6,ROW(MAESTRO!$B$3:$B$1000)/((MAESTRO!$B$3:$B$1000="OPA")*(UPPER(MAESTRO!$L$3:$L$1000)="CONFIRMADO")),ROWS($A$3:A308))),"")</f>
        <v/>
      </c>
      <c r="W308" s="27" t="str">
        <f ca="1">IFERROR(INDEX(MAESTRO!W:W,_xludf.AGGREGATE(15,6,ROW(MAESTRO!$B$3:$B$1000)/((MAESTRO!$B$3:$B$1000="OPA")*(UPPER(MAESTRO!$L$3:$L$1000)="CONFIRMADO")),ROWS($A$3:A308))),"")</f>
        <v/>
      </c>
      <c r="X308" s="27" t="str">
        <f ca="1">IFERROR(INDEX(MAESTRO!X:X,_xludf.AGGREGATE(15,6,ROW(MAESTRO!$B$3:$B$1000)/((MAESTRO!$B$3:$B$1000="OPA")*(UPPER(MAESTRO!$L$3:$L$1000)="CONFIRMADO")),ROWS($A$3:A308))),"")</f>
        <v/>
      </c>
    </row>
    <row r="309" spans="1:24" ht="22.05" customHeight="1">
      <c r="A309" s="10" t="str">
        <f ca="1">IFERROR(INDEX(MAESTRO!A:A,_xludf.AGGREGATE(15,6,ROW(MAESTRO!$B$3:$B$1000)/((MAESTRO!$B$3:$B$1000="OPA")*(UPPER(MAESTRO!$L$3:$L$1000)="CONFIRMADO")),ROWS($A$3:A309))),"")</f>
        <v/>
      </c>
      <c r="B309" s="10" t="str">
        <f ca="1">IFERROR(INDEX(MAESTRO!B:B,_xludf.AGGREGATE(15,6,ROW(MAESTRO!$B$3:$B$1000)/((MAESTRO!$B$3:$B$1000="OPA")*(UPPER(MAESTRO!$L$3:$L$1000)="CONFIRMADO")),ROWS($A$3:A309))),"")</f>
        <v/>
      </c>
      <c r="C309" s="10" t="str">
        <f ca="1">IFERROR(INDEX(MAESTRO!C:C,_xludf.AGGREGATE(15,6,ROW(MAESTRO!$B$3:$B$1000)/((MAESTRO!$B$3:$B$1000="OPA")*(UPPER(MAESTRO!$L$3:$L$1000)="CONFIRMADO")),ROWS($A$3:A309))),"")</f>
        <v/>
      </c>
      <c r="D309" s="10" t="str">
        <f ca="1">IFERROR(INDEX(MAESTRO!D:D,_xludf.AGGREGATE(15,6,ROW(MAESTRO!$B$3:$B$1000)/((MAESTRO!$B$3:$B$1000="OPA")*(UPPER(MAESTRO!$L$3:$L$1000)="CONFIRMADO")),ROWS($A$3:A309))),"")</f>
        <v/>
      </c>
      <c r="E309" s="10" t="str">
        <f ca="1">IFERROR(INDEX(MAESTRO!E:E,_xludf.AGGREGATE(15,6,ROW(MAESTRO!$B$3:$B$1000)/((MAESTRO!$B$3:$B$1000="OPA")*(UPPER(MAESTRO!$L$3:$L$1000)="CONFIRMADO")),ROWS($A$3:A309))),"")</f>
        <v/>
      </c>
      <c r="F309" s="10" t="str">
        <f ca="1">IFERROR(INDEX(MAESTRO!F:F,_xludf.AGGREGATE(15,6,ROW(MAESTRO!$B$3:$B$1000)/((MAESTRO!$B$3:$B$1000="OPA")*(UPPER(MAESTRO!$L$3:$L$1000)="CONFIRMADO")),ROWS($A$3:A309))),"")</f>
        <v/>
      </c>
      <c r="G309" s="10" t="str">
        <f ca="1">IFERROR(INDEX(MAESTRO!G:G,_xludf.AGGREGATE(15,6,ROW(MAESTRO!$B$3:$B$1000)/((MAESTRO!$B$3:$B$1000="OPA")*(UPPER(MAESTRO!$L$3:$L$1000)="CONFIRMADO")),ROWS($A$3:A309))),"")</f>
        <v/>
      </c>
      <c r="H309" s="10" t="str">
        <f ca="1">IFERROR(INDEX(MAESTRO!H:H,_xludf.AGGREGATE(15,6,ROW(MAESTRO!$B$3:$B$1000)/((MAESTRO!$B$3:$B$1000="OPA")*(UPPER(MAESTRO!$L$3:$L$1000)="CONFIRMADO")),ROWS($A$3:A309))),"")</f>
        <v/>
      </c>
      <c r="I309" s="10" t="str">
        <f ca="1">IFERROR(INDEX(MAESTRO!I:I,_xludf.AGGREGATE(15,6,ROW(MAESTRO!$B$3:$B$1000)/((MAESTRO!$B$3:$B$1000="OPA")*(UPPER(MAESTRO!$L$3:$L$1000)="CONFIRMADO")),ROWS($A$3:A309))),"")</f>
        <v/>
      </c>
      <c r="J309" s="10" t="str">
        <f ca="1">IFERROR(INDEX(MAESTRO!J:J,_xludf.AGGREGATE(15,6,ROW(MAESTRO!$B$3:$B$1000)/((MAESTRO!$B$3:$B$1000="OPA")*(UPPER(MAESTRO!$L$3:$L$1000)="CONFIRMADO")),ROWS($A$3:A309))),"")</f>
        <v/>
      </c>
      <c r="K309" s="10" t="str">
        <f ca="1">IFERROR(INDEX(MAESTRO!K:K,_xludf.AGGREGATE(15,6,ROW(MAESTRO!$B$3:$B$1000)/((MAESTRO!$B$3:$B$1000="OPA")*(UPPER(MAESTRO!$L$3:$L$1000)="CONFIRMADO")),ROWS($A$3:A309))),"")</f>
        <v/>
      </c>
      <c r="L309" s="10" t="str">
        <f ca="1">IFERROR(INDEX(MAESTRO!L:L,_xludf.AGGREGATE(15,6,ROW(MAESTRO!$B$3:$B$1000)/((MAESTRO!$B$3:$B$1000="OPA")*(UPPER(MAESTRO!$L$3:$L$1000)="CONFIRMADO")),ROWS($A$3:A309))),"")</f>
        <v/>
      </c>
      <c r="M309" s="10" t="str">
        <f ca="1">IFERROR(INDEX(MAESTRO!M:M,_xludf.AGGREGATE(15,6,ROW(MAESTRO!$B$3:$B$1000)/((MAESTRO!$B$3:$B$1000="OPA")*(UPPER(MAESTRO!$L$3:$L$1000)="CONFIRMADO")),ROWS($A$3:A309))),"")</f>
        <v/>
      </c>
      <c r="N309" s="10" t="str">
        <f ca="1">IFERROR(INDEX(MAESTRO!N:N,_xludf.AGGREGATE(15,6,ROW(MAESTRO!$B$3:$B$1000)/((MAESTRO!$B$3:$B$1000="OPA")*(UPPER(MAESTRO!$L$3:$L$1000)="CONFIRMADO")),ROWS($A$3:A309))),"")</f>
        <v/>
      </c>
      <c r="O309" s="10" t="str">
        <f ca="1">IFERROR(INDEX(MAESTRO!O:O,_xludf.AGGREGATE(15,6,ROW(MAESTRO!$B$3:$B$1000)/((MAESTRO!$B$3:$B$1000="OPA")*(UPPER(MAESTRO!$L$3:$L$1000)="CONFIRMADO")),ROWS($A$3:A309))),"")</f>
        <v/>
      </c>
      <c r="P309" s="10" t="str">
        <f ca="1">IFERROR(INDEX(MAESTRO!P:P,_xludf.AGGREGATE(15,6,ROW(MAESTRO!$B$3:$B$1000)/((MAESTRO!$B$3:$B$1000="OPA")*(UPPER(MAESTRO!$L$3:$L$1000)="CONFIRMADO")),ROWS($A$3:A309))),"")</f>
        <v/>
      </c>
      <c r="Q309" s="10" t="str">
        <f ca="1">IFERROR(INDEX(MAESTRO!Q:Q,_xludf.AGGREGATE(15,6,ROW(MAESTRO!$B$3:$B$1000)/((MAESTRO!$B$3:$B$1000="OPA")*(UPPER(MAESTRO!$L$3:$L$1000)="CONFIRMADO")),ROWS($A$3:A309))),"")</f>
        <v/>
      </c>
      <c r="R309" s="10" t="str">
        <f ca="1">IFERROR(INDEX(MAESTRO!R:R,_xludf.AGGREGATE(15,6,ROW(MAESTRO!$B$3:$B$1000)/((MAESTRO!$B$3:$B$1000="OPA")*(UPPER(MAESTRO!$L$3:$L$1000)="CONFIRMADO")),ROWS($A$3:A309))),"")</f>
        <v/>
      </c>
      <c r="S309" s="10" t="str">
        <f ca="1">IFERROR(INDEX(MAESTRO!S:S,_xludf.AGGREGATE(15,6,ROW(MAESTRO!$B$3:$B$1000)/((MAESTRO!$B$3:$B$1000="OPA")*(UPPER(MAESTRO!$L$3:$L$1000)="CONFIRMADO")),ROWS($A$3:A309))),"")</f>
        <v/>
      </c>
      <c r="T309" s="10" t="str">
        <f ca="1">IFERROR(INDEX(MAESTRO!T:T,_xludf.AGGREGATE(15,6,ROW(MAESTRO!$B$3:$B$1000)/((MAESTRO!$B$3:$B$1000="OPA")*(UPPER(MAESTRO!$L$3:$L$1000)="CONFIRMADO")),ROWS($A$3:A309))),"")</f>
        <v/>
      </c>
      <c r="U309" s="10" t="str">
        <f ca="1">IFERROR(INDEX(MAESTRO!U:U,_xludf.AGGREGATE(15,6,ROW(MAESTRO!$B$3:$B$1000)/((MAESTRO!$B$3:$B$1000="OPA")*(UPPER(MAESTRO!$L$3:$L$1000)="CONFIRMADO")),ROWS($A$3:A309))),"")</f>
        <v/>
      </c>
      <c r="V309" s="10" t="str">
        <f ca="1">IFERROR(INDEX(MAESTRO!V:V,_xludf.AGGREGATE(15,6,ROW(MAESTRO!$B$3:$B$1000)/((MAESTRO!$B$3:$B$1000="OPA")*(UPPER(MAESTRO!$L$3:$L$1000)="CONFIRMADO")),ROWS($A$3:A309))),"")</f>
        <v/>
      </c>
      <c r="W309" s="10" t="str">
        <f ca="1">IFERROR(INDEX(MAESTRO!W:W,_xludf.AGGREGATE(15,6,ROW(MAESTRO!$B$3:$B$1000)/((MAESTRO!$B$3:$B$1000="OPA")*(UPPER(MAESTRO!$L$3:$L$1000)="CONFIRMADO")),ROWS($A$3:A309))),"")</f>
        <v/>
      </c>
      <c r="X309" s="10" t="str">
        <f ca="1">IFERROR(INDEX(MAESTRO!X:X,_xludf.AGGREGATE(15,6,ROW(MAESTRO!$B$3:$B$1000)/((MAESTRO!$B$3:$B$1000="OPA")*(UPPER(MAESTRO!$L$3:$L$1000)="CONFIRMADO")),ROWS($A$3:A309))),"")</f>
        <v/>
      </c>
    </row>
    <row r="310" spans="1:24" ht="22.05" customHeight="1">
      <c r="A310" s="27" t="str">
        <f ca="1">IFERROR(INDEX(MAESTRO!A:A,_xludf.AGGREGATE(15,6,ROW(MAESTRO!$B$3:$B$1000)/((MAESTRO!$B$3:$B$1000="OPA")*(UPPER(MAESTRO!$L$3:$L$1000)="CONFIRMADO")),ROWS($A$3:A310))),"")</f>
        <v/>
      </c>
      <c r="B310" s="27" t="str">
        <f ca="1">IFERROR(INDEX(MAESTRO!B:B,_xludf.AGGREGATE(15,6,ROW(MAESTRO!$B$3:$B$1000)/((MAESTRO!$B$3:$B$1000="OPA")*(UPPER(MAESTRO!$L$3:$L$1000)="CONFIRMADO")),ROWS($A$3:A310))),"")</f>
        <v/>
      </c>
      <c r="C310" s="27" t="str">
        <f ca="1">IFERROR(INDEX(MAESTRO!C:C,_xludf.AGGREGATE(15,6,ROW(MAESTRO!$B$3:$B$1000)/((MAESTRO!$B$3:$B$1000="OPA")*(UPPER(MAESTRO!$L$3:$L$1000)="CONFIRMADO")),ROWS($A$3:A310))),"")</f>
        <v/>
      </c>
      <c r="D310" s="27" t="str">
        <f ca="1">IFERROR(INDEX(MAESTRO!D:D,_xludf.AGGREGATE(15,6,ROW(MAESTRO!$B$3:$B$1000)/((MAESTRO!$B$3:$B$1000="OPA")*(UPPER(MAESTRO!$L$3:$L$1000)="CONFIRMADO")),ROWS($A$3:A310))),"")</f>
        <v/>
      </c>
      <c r="E310" s="27" t="str">
        <f ca="1">IFERROR(INDEX(MAESTRO!E:E,_xludf.AGGREGATE(15,6,ROW(MAESTRO!$B$3:$B$1000)/((MAESTRO!$B$3:$B$1000="OPA")*(UPPER(MAESTRO!$L$3:$L$1000)="CONFIRMADO")),ROWS($A$3:A310))),"")</f>
        <v/>
      </c>
      <c r="F310" s="27" t="str">
        <f ca="1">IFERROR(INDEX(MAESTRO!F:F,_xludf.AGGREGATE(15,6,ROW(MAESTRO!$B$3:$B$1000)/((MAESTRO!$B$3:$B$1000="OPA")*(UPPER(MAESTRO!$L$3:$L$1000)="CONFIRMADO")),ROWS($A$3:A310))),"")</f>
        <v/>
      </c>
      <c r="G310" s="27" t="str">
        <f ca="1">IFERROR(INDEX(MAESTRO!G:G,_xludf.AGGREGATE(15,6,ROW(MAESTRO!$B$3:$B$1000)/((MAESTRO!$B$3:$B$1000="OPA")*(UPPER(MAESTRO!$L$3:$L$1000)="CONFIRMADO")),ROWS($A$3:A310))),"")</f>
        <v/>
      </c>
      <c r="H310" s="27" t="str">
        <f ca="1">IFERROR(INDEX(MAESTRO!H:H,_xludf.AGGREGATE(15,6,ROW(MAESTRO!$B$3:$B$1000)/((MAESTRO!$B$3:$B$1000="OPA")*(UPPER(MAESTRO!$L$3:$L$1000)="CONFIRMADO")),ROWS($A$3:A310))),"")</f>
        <v/>
      </c>
      <c r="I310" s="27" t="str">
        <f ca="1">IFERROR(INDEX(MAESTRO!I:I,_xludf.AGGREGATE(15,6,ROW(MAESTRO!$B$3:$B$1000)/((MAESTRO!$B$3:$B$1000="OPA")*(UPPER(MAESTRO!$L$3:$L$1000)="CONFIRMADO")),ROWS($A$3:A310))),"")</f>
        <v/>
      </c>
      <c r="J310" s="27" t="str">
        <f ca="1">IFERROR(INDEX(MAESTRO!J:J,_xludf.AGGREGATE(15,6,ROW(MAESTRO!$B$3:$B$1000)/((MAESTRO!$B$3:$B$1000="OPA")*(UPPER(MAESTRO!$L$3:$L$1000)="CONFIRMADO")),ROWS($A$3:A310))),"")</f>
        <v/>
      </c>
      <c r="K310" s="27" t="str">
        <f ca="1">IFERROR(INDEX(MAESTRO!K:K,_xludf.AGGREGATE(15,6,ROW(MAESTRO!$B$3:$B$1000)/((MAESTRO!$B$3:$B$1000="OPA")*(UPPER(MAESTRO!$L$3:$L$1000)="CONFIRMADO")),ROWS($A$3:A310))),"")</f>
        <v/>
      </c>
      <c r="L310" s="27" t="str">
        <f ca="1">IFERROR(INDEX(MAESTRO!L:L,_xludf.AGGREGATE(15,6,ROW(MAESTRO!$B$3:$B$1000)/((MAESTRO!$B$3:$B$1000="OPA")*(UPPER(MAESTRO!$L$3:$L$1000)="CONFIRMADO")),ROWS($A$3:A310))),"")</f>
        <v/>
      </c>
      <c r="M310" s="27" t="str">
        <f ca="1">IFERROR(INDEX(MAESTRO!M:M,_xludf.AGGREGATE(15,6,ROW(MAESTRO!$B$3:$B$1000)/((MAESTRO!$B$3:$B$1000="OPA")*(UPPER(MAESTRO!$L$3:$L$1000)="CONFIRMADO")),ROWS($A$3:A310))),"")</f>
        <v/>
      </c>
      <c r="N310" s="27" t="str">
        <f ca="1">IFERROR(INDEX(MAESTRO!N:N,_xludf.AGGREGATE(15,6,ROW(MAESTRO!$B$3:$B$1000)/((MAESTRO!$B$3:$B$1000="OPA")*(UPPER(MAESTRO!$L$3:$L$1000)="CONFIRMADO")),ROWS($A$3:A310))),"")</f>
        <v/>
      </c>
      <c r="O310" s="27" t="str">
        <f ca="1">IFERROR(INDEX(MAESTRO!O:O,_xludf.AGGREGATE(15,6,ROW(MAESTRO!$B$3:$B$1000)/((MAESTRO!$B$3:$B$1000="OPA")*(UPPER(MAESTRO!$L$3:$L$1000)="CONFIRMADO")),ROWS($A$3:A310))),"")</f>
        <v/>
      </c>
      <c r="P310" s="27" t="str">
        <f ca="1">IFERROR(INDEX(MAESTRO!P:P,_xludf.AGGREGATE(15,6,ROW(MAESTRO!$B$3:$B$1000)/((MAESTRO!$B$3:$B$1000="OPA")*(UPPER(MAESTRO!$L$3:$L$1000)="CONFIRMADO")),ROWS($A$3:A310))),"")</f>
        <v/>
      </c>
      <c r="Q310" s="27" t="str">
        <f ca="1">IFERROR(INDEX(MAESTRO!Q:Q,_xludf.AGGREGATE(15,6,ROW(MAESTRO!$B$3:$B$1000)/((MAESTRO!$B$3:$B$1000="OPA")*(UPPER(MAESTRO!$L$3:$L$1000)="CONFIRMADO")),ROWS($A$3:A310))),"")</f>
        <v/>
      </c>
      <c r="R310" s="27" t="str">
        <f ca="1">IFERROR(INDEX(MAESTRO!R:R,_xludf.AGGREGATE(15,6,ROW(MAESTRO!$B$3:$B$1000)/((MAESTRO!$B$3:$B$1000="OPA")*(UPPER(MAESTRO!$L$3:$L$1000)="CONFIRMADO")),ROWS($A$3:A310))),"")</f>
        <v/>
      </c>
      <c r="S310" s="27" t="str">
        <f ca="1">IFERROR(INDEX(MAESTRO!S:S,_xludf.AGGREGATE(15,6,ROW(MAESTRO!$B$3:$B$1000)/((MAESTRO!$B$3:$B$1000="OPA")*(UPPER(MAESTRO!$L$3:$L$1000)="CONFIRMADO")),ROWS($A$3:A310))),"")</f>
        <v/>
      </c>
      <c r="T310" s="27" t="str">
        <f ca="1">IFERROR(INDEX(MAESTRO!T:T,_xludf.AGGREGATE(15,6,ROW(MAESTRO!$B$3:$B$1000)/((MAESTRO!$B$3:$B$1000="OPA")*(UPPER(MAESTRO!$L$3:$L$1000)="CONFIRMADO")),ROWS($A$3:A310))),"")</f>
        <v/>
      </c>
      <c r="U310" s="27" t="str">
        <f ca="1">IFERROR(INDEX(MAESTRO!U:U,_xludf.AGGREGATE(15,6,ROW(MAESTRO!$B$3:$B$1000)/((MAESTRO!$B$3:$B$1000="OPA")*(UPPER(MAESTRO!$L$3:$L$1000)="CONFIRMADO")),ROWS($A$3:A310))),"")</f>
        <v/>
      </c>
      <c r="V310" s="27" t="str">
        <f ca="1">IFERROR(INDEX(MAESTRO!V:V,_xludf.AGGREGATE(15,6,ROW(MAESTRO!$B$3:$B$1000)/((MAESTRO!$B$3:$B$1000="OPA")*(UPPER(MAESTRO!$L$3:$L$1000)="CONFIRMADO")),ROWS($A$3:A310))),"")</f>
        <v/>
      </c>
      <c r="W310" s="27" t="str">
        <f ca="1">IFERROR(INDEX(MAESTRO!W:W,_xludf.AGGREGATE(15,6,ROW(MAESTRO!$B$3:$B$1000)/((MAESTRO!$B$3:$B$1000="OPA")*(UPPER(MAESTRO!$L$3:$L$1000)="CONFIRMADO")),ROWS($A$3:A310))),"")</f>
        <v/>
      </c>
      <c r="X310" s="27" t="str">
        <f ca="1">IFERROR(INDEX(MAESTRO!X:X,_xludf.AGGREGATE(15,6,ROW(MAESTRO!$B$3:$B$1000)/((MAESTRO!$B$3:$B$1000="OPA")*(UPPER(MAESTRO!$L$3:$L$1000)="CONFIRMADO")),ROWS($A$3:A310))),"")</f>
        <v/>
      </c>
    </row>
    <row r="311" spans="1:24" ht="22.05" customHeight="1">
      <c r="A311" s="10" t="str">
        <f ca="1">IFERROR(INDEX(MAESTRO!A:A,_xludf.AGGREGATE(15,6,ROW(MAESTRO!$B$3:$B$1000)/((MAESTRO!$B$3:$B$1000="OPA")*(UPPER(MAESTRO!$L$3:$L$1000)="CONFIRMADO")),ROWS($A$3:A311))),"")</f>
        <v/>
      </c>
      <c r="B311" s="10" t="str">
        <f ca="1">IFERROR(INDEX(MAESTRO!B:B,_xludf.AGGREGATE(15,6,ROW(MAESTRO!$B$3:$B$1000)/((MAESTRO!$B$3:$B$1000="OPA")*(UPPER(MAESTRO!$L$3:$L$1000)="CONFIRMADO")),ROWS($A$3:A311))),"")</f>
        <v/>
      </c>
      <c r="C311" s="10" t="str">
        <f ca="1">IFERROR(INDEX(MAESTRO!C:C,_xludf.AGGREGATE(15,6,ROW(MAESTRO!$B$3:$B$1000)/((MAESTRO!$B$3:$B$1000="OPA")*(UPPER(MAESTRO!$L$3:$L$1000)="CONFIRMADO")),ROWS($A$3:A311))),"")</f>
        <v/>
      </c>
      <c r="D311" s="10" t="str">
        <f ca="1">IFERROR(INDEX(MAESTRO!D:D,_xludf.AGGREGATE(15,6,ROW(MAESTRO!$B$3:$B$1000)/((MAESTRO!$B$3:$B$1000="OPA")*(UPPER(MAESTRO!$L$3:$L$1000)="CONFIRMADO")),ROWS($A$3:A311))),"")</f>
        <v/>
      </c>
      <c r="E311" s="10" t="str">
        <f ca="1">IFERROR(INDEX(MAESTRO!E:E,_xludf.AGGREGATE(15,6,ROW(MAESTRO!$B$3:$B$1000)/((MAESTRO!$B$3:$B$1000="OPA")*(UPPER(MAESTRO!$L$3:$L$1000)="CONFIRMADO")),ROWS($A$3:A311))),"")</f>
        <v/>
      </c>
      <c r="F311" s="10" t="str">
        <f ca="1">IFERROR(INDEX(MAESTRO!F:F,_xludf.AGGREGATE(15,6,ROW(MAESTRO!$B$3:$B$1000)/((MAESTRO!$B$3:$B$1000="OPA")*(UPPER(MAESTRO!$L$3:$L$1000)="CONFIRMADO")),ROWS($A$3:A311))),"")</f>
        <v/>
      </c>
      <c r="G311" s="10" t="str">
        <f ca="1">IFERROR(INDEX(MAESTRO!G:G,_xludf.AGGREGATE(15,6,ROW(MAESTRO!$B$3:$B$1000)/((MAESTRO!$B$3:$B$1000="OPA")*(UPPER(MAESTRO!$L$3:$L$1000)="CONFIRMADO")),ROWS($A$3:A311))),"")</f>
        <v/>
      </c>
      <c r="H311" s="10" t="str">
        <f ca="1">IFERROR(INDEX(MAESTRO!H:H,_xludf.AGGREGATE(15,6,ROW(MAESTRO!$B$3:$B$1000)/((MAESTRO!$B$3:$B$1000="OPA")*(UPPER(MAESTRO!$L$3:$L$1000)="CONFIRMADO")),ROWS($A$3:A311))),"")</f>
        <v/>
      </c>
      <c r="I311" s="10" t="str">
        <f ca="1">IFERROR(INDEX(MAESTRO!I:I,_xludf.AGGREGATE(15,6,ROW(MAESTRO!$B$3:$B$1000)/((MAESTRO!$B$3:$B$1000="OPA")*(UPPER(MAESTRO!$L$3:$L$1000)="CONFIRMADO")),ROWS($A$3:A311))),"")</f>
        <v/>
      </c>
      <c r="J311" s="10" t="str">
        <f ca="1">IFERROR(INDEX(MAESTRO!J:J,_xludf.AGGREGATE(15,6,ROW(MAESTRO!$B$3:$B$1000)/((MAESTRO!$B$3:$B$1000="OPA")*(UPPER(MAESTRO!$L$3:$L$1000)="CONFIRMADO")),ROWS($A$3:A311))),"")</f>
        <v/>
      </c>
      <c r="K311" s="10" t="str">
        <f ca="1">IFERROR(INDEX(MAESTRO!K:K,_xludf.AGGREGATE(15,6,ROW(MAESTRO!$B$3:$B$1000)/((MAESTRO!$B$3:$B$1000="OPA")*(UPPER(MAESTRO!$L$3:$L$1000)="CONFIRMADO")),ROWS($A$3:A311))),"")</f>
        <v/>
      </c>
      <c r="L311" s="10" t="str">
        <f ca="1">IFERROR(INDEX(MAESTRO!L:L,_xludf.AGGREGATE(15,6,ROW(MAESTRO!$B$3:$B$1000)/((MAESTRO!$B$3:$B$1000="OPA")*(UPPER(MAESTRO!$L$3:$L$1000)="CONFIRMADO")),ROWS($A$3:A311))),"")</f>
        <v/>
      </c>
      <c r="M311" s="10" t="str">
        <f ca="1">IFERROR(INDEX(MAESTRO!M:M,_xludf.AGGREGATE(15,6,ROW(MAESTRO!$B$3:$B$1000)/((MAESTRO!$B$3:$B$1000="OPA")*(UPPER(MAESTRO!$L$3:$L$1000)="CONFIRMADO")),ROWS($A$3:A311))),"")</f>
        <v/>
      </c>
      <c r="N311" s="10" t="str">
        <f ca="1">IFERROR(INDEX(MAESTRO!N:N,_xludf.AGGREGATE(15,6,ROW(MAESTRO!$B$3:$B$1000)/((MAESTRO!$B$3:$B$1000="OPA")*(UPPER(MAESTRO!$L$3:$L$1000)="CONFIRMADO")),ROWS($A$3:A311))),"")</f>
        <v/>
      </c>
      <c r="O311" s="10" t="str">
        <f ca="1">IFERROR(INDEX(MAESTRO!O:O,_xludf.AGGREGATE(15,6,ROW(MAESTRO!$B$3:$B$1000)/((MAESTRO!$B$3:$B$1000="OPA")*(UPPER(MAESTRO!$L$3:$L$1000)="CONFIRMADO")),ROWS($A$3:A311))),"")</f>
        <v/>
      </c>
      <c r="P311" s="10" t="str">
        <f ca="1">IFERROR(INDEX(MAESTRO!P:P,_xludf.AGGREGATE(15,6,ROW(MAESTRO!$B$3:$B$1000)/((MAESTRO!$B$3:$B$1000="OPA")*(UPPER(MAESTRO!$L$3:$L$1000)="CONFIRMADO")),ROWS($A$3:A311))),"")</f>
        <v/>
      </c>
      <c r="Q311" s="10" t="str">
        <f ca="1">IFERROR(INDEX(MAESTRO!Q:Q,_xludf.AGGREGATE(15,6,ROW(MAESTRO!$B$3:$B$1000)/((MAESTRO!$B$3:$B$1000="OPA")*(UPPER(MAESTRO!$L$3:$L$1000)="CONFIRMADO")),ROWS($A$3:A311))),"")</f>
        <v/>
      </c>
      <c r="R311" s="10" t="str">
        <f ca="1">IFERROR(INDEX(MAESTRO!R:R,_xludf.AGGREGATE(15,6,ROW(MAESTRO!$B$3:$B$1000)/((MAESTRO!$B$3:$B$1000="OPA")*(UPPER(MAESTRO!$L$3:$L$1000)="CONFIRMADO")),ROWS($A$3:A311))),"")</f>
        <v/>
      </c>
      <c r="S311" s="10" t="str">
        <f ca="1">IFERROR(INDEX(MAESTRO!S:S,_xludf.AGGREGATE(15,6,ROW(MAESTRO!$B$3:$B$1000)/((MAESTRO!$B$3:$B$1000="OPA")*(UPPER(MAESTRO!$L$3:$L$1000)="CONFIRMADO")),ROWS($A$3:A311))),"")</f>
        <v/>
      </c>
      <c r="T311" s="10" t="str">
        <f ca="1">IFERROR(INDEX(MAESTRO!T:T,_xludf.AGGREGATE(15,6,ROW(MAESTRO!$B$3:$B$1000)/((MAESTRO!$B$3:$B$1000="OPA")*(UPPER(MAESTRO!$L$3:$L$1000)="CONFIRMADO")),ROWS($A$3:A311))),"")</f>
        <v/>
      </c>
      <c r="U311" s="10" t="str">
        <f ca="1">IFERROR(INDEX(MAESTRO!U:U,_xludf.AGGREGATE(15,6,ROW(MAESTRO!$B$3:$B$1000)/((MAESTRO!$B$3:$B$1000="OPA")*(UPPER(MAESTRO!$L$3:$L$1000)="CONFIRMADO")),ROWS($A$3:A311))),"")</f>
        <v/>
      </c>
      <c r="V311" s="10" t="str">
        <f ca="1">IFERROR(INDEX(MAESTRO!V:V,_xludf.AGGREGATE(15,6,ROW(MAESTRO!$B$3:$B$1000)/((MAESTRO!$B$3:$B$1000="OPA")*(UPPER(MAESTRO!$L$3:$L$1000)="CONFIRMADO")),ROWS($A$3:A311))),"")</f>
        <v/>
      </c>
      <c r="W311" s="10" t="str">
        <f ca="1">IFERROR(INDEX(MAESTRO!W:W,_xludf.AGGREGATE(15,6,ROW(MAESTRO!$B$3:$B$1000)/((MAESTRO!$B$3:$B$1000="OPA")*(UPPER(MAESTRO!$L$3:$L$1000)="CONFIRMADO")),ROWS($A$3:A311))),"")</f>
        <v/>
      </c>
      <c r="X311" s="10" t="str">
        <f ca="1">IFERROR(INDEX(MAESTRO!X:X,_xludf.AGGREGATE(15,6,ROW(MAESTRO!$B$3:$B$1000)/((MAESTRO!$B$3:$B$1000="OPA")*(UPPER(MAESTRO!$L$3:$L$1000)="CONFIRMADO")),ROWS($A$3:A311))),"")</f>
        <v/>
      </c>
    </row>
    <row r="312" spans="1:24" ht="22.05" customHeight="1">
      <c r="A312" s="27" t="str">
        <f ca="1">IFERROR(INDEX(MAESTRO!A:A,_xludf.AGGREGATE(15,6,ROW(MAESTRO!$B$3:$B$1000)/((MAESTRO!$B$3:$B$1000="OPA")*(UPPER(MAESTRO!$L$3:$L$1000)="CONFIRMADO")),ROWS($A$3:A312))),"")</f>
        <v/>
      </c>
      <c r="B312" s="27" t="str">
        <f ca="1">IFERROR(INDEX(MAESTRO!B:B,_xludf.AGGREGATE(15,6,ROW(MAESTRO!$B$3:$B$1000)/((MAESTRO!$B$3:$B$1000="OPA")*(UPPER(MAESTRO!$L$3:$L$1000)="CONFIRMADO")),ROWS($A$3:A312))),"")</f>
        <v/>
      </c>
      <c r="C312" s="27" t="str">
        <f ca="1">IFERROR(INDEX(MAESTRO!C:C,_xludf.AGGREGATE(15,6,ROW(MAESTRO!$B$3:$B$1000)/((MAESTRO!$B$3:$B$1000="OPA")*(UPPER(MAESTRO!$L$3:$L$1000)="CONFIRMADO")),ROWS($A$3:A312))),"")</f>
        <v/>
      </c>
      <c r="D312" s="27" t="str">
        <f ca="1">IFERROR(INDEX(MAESTRO!D:D,_xludf.AGGREGATE(15,6,ROW(MAESTRO!$B$3:$B$1000)/((MAESTRO!$B$3:$B$1000="OPA")*(UPPER(MAESTRO!$L$3:$L$1000)="CONFIRMADO")),ROWS($A$3:A312))),"")</f>
        <v/>
      </c>
      <c r="E312" s="27" t="str">
        <f ca="1">IFERROR(INDEX(MAESTRO!E:E,_xludf.AGGREGATE(15,6,ROW(MAESTRO!$B$3:$B$1000)/((MAESTRO!$B$3:$B$1000="OPA")*(UPPER(MAESTRO!$L$3:$L$1000)="CONFIRMADO")),ROWS($A$3:A312))),"")</f>
        <v/>
      </c>
      <c r="F312" s="27" t="str">
        <f ca="1">IFERROR(INDEX(MAESTRO!F:F,_xludf.AGGREGATE(15,6,ROW(MAESTRO!$B$3:$B$1000)/((MAESTRO!$B$3:$B$1000="OPA")*(UPPER(MAESTRO!$L$3:$L$1000)="CONFIRMADO")),ROWS($A$3:A312))),"")</f>
        <v/>
      </c>
      <c r="G312" s="27" t="str">
        <f ca="1">IFERROR(INDEX(MAESTRO!G:G,_xludf.AGGREGATE(15,6,ROW(MAESTRO!$B$3:$B$1000)/((MAESTRO!$B$3:$B$1000="OPA")*(UPPER(MAESTRO!$L$3:$L$1000)="CONFIRMADO")),ROWS($A$3:A312))),"")</f>
        <v/>
      </c>
      <c r="H312" s="27" t="str">
        <f ca="1">IFERROR(INDEX(MAESTRO!H:H,_xludf.AGGREGATE(15,6,ROW(MAESTRO!$B$3:$B$1000)/((MAESTRO!$B$3:$B$1000="OPA")*(UPPER(MAESTRO!$L$3:$L$1000)="CONFIRMADO")),ROWS($A$3:A312))),"")</f>
        <v/>
      </c>
      <c r="I312" s="27" t="str">
        <f ca="1">IFERROR(INDEX(MAESTRO!I:I,_xludf.AGGREGATE(15,6,ROW(MAESTRO!$B$3:$B$1000)/((MAESTRO!$B$3:$B$1000="OPA")*(UPPER(MAESTRO!$L$3:$L$1000)="CONFIRMADO")),ROWS($A$3:A312))),"")</f>
        <v/>
      </c>
      <c r="J312" s="27" t="str">
        <f ca="1">IFERROR(INDEX(MAESTRO!J:J,_xludf.AGGREGATE(15,6,ROW(MAESTRO!$B$3:$B$1000)/((MAESTRO!$B$3:$B$1000="OPA")*(UPPER(MAESTRO!$L$3:$L$1000)="CONFIRMADO")),ROWS($A$3:A312))),"")</f>
        <v/>
      </c>
      <c r="K312" s="27" t="str">
        <f ca="1">IFERROR(INDEX(MAESTRO!K:K,_xludf.AGGREGATE(15,6,ROW(MAESTRO!$B$3:$B$1000)/((MAESTRO!$B$3:$B$1000="OPA")*(UPPER(MAESTRO!$L$3:$L$1000)="CONFIRMADO")),ROWS($A$3:A312))),"")</f>
        <v/>
      </c>
      <c r="L312" s="27" t="str">
        <f ca="1">IFERROR(INDEX(MAESTRO!L:L,_xludf.AGGREGATE(15,6,ROW(MAESTRO!$B$3:$B$1000)/((MAESTRO!$B$3:$B$1000="OPA")*(UPPER(MAESTRO!$L$3:$L$1000)="CONFIRMADO")),ROWS($A$3:A312))),"")</f>
        <v/>
      </c>
      <c r="M312" s="27" t="str">
        <f ca="1">IFERROR(INDEX(MAESTRO!M:M,_xludf.AGGREGATE(15,6,ROW(MAESTRO!$B$3:$B$1000)/((MAESTRO!$B$3:$B$1000="OPA")*(UPPER(MAESTRO!$L$3:$L$1000)="CONFIRMADO")),ROWS($A$3:A312))),"")</f>
        <v/>
      </c>
      <c r="N312" s="27" t="str">
        <f ca="1">IFERROR(INDEX(MAESTRO!N:N,_xludf.AGGREGATE(15,6,ROW(MAESTRO!$B$3:$B$1000)/((MAESTRO!$B$3:$B$1000="OPA")*(UPPER(MAESTRO!$L$3:$L$1000)="CONFIRMADO")),ROWS($A$3:A312))),"")</f>
        <v/>
      </c>
      <c r="O312" s="27" t="str">
        <f ca="1">IFERROR(INDEX(MAESTRO!O:O,_xludf.AGGREGATE(15,6,ROW(MAESTRO!$B$3:$B$1000)/((MAESTRO!$B$3:$B$1000="OPA")*(UPPER(MAESTRO!$L$3:$L$1000)="CONFIRMADO")),ROWS($A$3:A312))),"")</f>
        <v/>
      </c>
      <c r="P312" s="27" t="str">
        <f ca="1">IFERROR(INDEX(MAESTRO!P:P,_xludf.AGGREGATE(15,6,ROW(MAESTRO!$B$3:$B$1000)/((MAESTRO!$B$3:$B$1000="OPA")*(UPPER(MAESTRO!$L$3:$L$1000)="CONFIRMADO")),ROWS($A$3:A312))),"")</f>
        <v/>
      </c>
      <c r="Q312" s="27" t="str">
        <f ca="1">IFERROR(INDEX(MAESTRO!Q:Q,_xludf.AGGREGATE(15,6,ROW(MAESTRO!$B$3:$B$1000)/((MAESTRO!$B$3:$B$1000="OPA")*(UPPER(MAESTRO!$L$3:$L$1000)="CONFIRMADO")),ROWS($A$3:A312))),"")</f>
        <v/>
      </c>
      <c r="R312" s="27" t="str">
        <f ca="1">IFERROR(INDEX(MAESTRO!R:R,_xludf.AGGREGATE(15,6,ROW(MAESTRO!$B$3:$B$1000)/((MAESTRO!$B$3:$B$1000="OPA")*(UPPER(MAESTRO!$L$3:$L$1000)="CONFIRMADO")),ROWS($A$3:A312))),"")</f>
        <v/>
      </c>
      <c r="S312" s="27" t="str">
        <f ca="1">IFERROR(INDEX(MAESTRO!S:S,_xludf.AGGREGATE(15,6,ROW(MAESTRO!$B$3:$B$1000)/((MAESTRO!$B$3:$B$1000="OPA")*(UPPER(MAESTRO!$L$3:$L$1000)="CONFIRMADO")),ROWS($A$3:A312))),"")</f>
        <v/>
      </c>
      <c r="T312" s="27" t="str">
        <f ca="1">IFERROR(INDEX(MAESTRO!T:T,_xludf.AGGREGATE(15,6,ROW(MAESTRO!$B$3:$B$1000)/((MAESTRO!$B$3:$B$1000="OPA")*(UPPER(MAESTRO!$L$3:$L$1000)="CONFIRMADO")),ROWS($A$3:A312))),"")</f>
        <v/>
      </c>
      <c r="U312" s="27" t="str">
        <f ca="1">IFERROR(INDEX(MAESTRO!U:U,_xludf.AGGREGATE(15,6,ROW(MAESTRO!$B$3:$B$1000)/((MAESTRO!$B$3:$B$1000="OPA")*(UPPER(MAESTRO!$L$3:$L$1000)="CONFIRMADO")),ROWS($A$3:A312))),"")</f>
        <v/>
      </c>
      <c r="V312" s="27" t="str">
        <f ca="1">IFERROR(INDEX(MAESTRO!V:V,_xludf.AGGREGATE(15,6,ROW(MAESTRO!$B$3:$B$1000)/((MAESTRO!$B$3:$B$1000="OPA")*(UPPER(MAESTRO!$L$3:$L$1000)="CONFIRMADO")),ROWS($A$3:A312))),"")</f>
        <v/>
      </c>
      <c r="W312" s="27" t="str">
        <f ca="1">IFERROR(INDEX(MAESTRO!W:W,_xludf.AGGREGATE(15,6,ROW(MAESTRO!$B$3:$B$1000)/((MAESTRO!$B$3:$B$1000="OPA")*(UPPER(MAESTRO!$L$3:$L$1000)="CONFIRMADO")),ROWS($A$3:A312))),"")</f>
        <v/>
      </c>
      <c r="X312" s="27" t="str">
        <f ca="1">IFERROR(INDEX(MAESTRO!X:X,_xludf.AGGREGATE(15,6,ROW(MAESTRO!$B$3:$B$1000)/((MAESTRO!$B$3:$B$1000="OPA")*(UPPER(MAESTRO!$L$3:$L$1000)="CONFIRMADO")),ROWS($A$3:A312))),"")</f>
        <v/>
      </c>
    </row>
    <row r="313" spans="1:24" ht="22.05" customHeight="1">
      <c r="A313" s="10" t="str">
        <f ca="1">IFERROR(INDEX(MAESTRO!A:A,_xludf.AGGREGATE(15,6,ROW(MAESTRO!$B$3:$B$1000)/((MAESTRO!$B$3:$B$1000="OPA")*(UPPER(MAESTRO!$L$3:$L$1000)="CONFIRMADO")),ROWS($A$3:A313))),"")</f>
        <v/>
      </c>
      <c r="B313" s="10" t="str">
        <f ca="1">IFERROR(INDEX(MAESTRO!B:B,_xludf.AGGREGATE(15,6,ROW(MAESTRO!$B$3:$B$1000)/((MAESTRO!$B$3:$B$1000="OPA")*(UPPER(MAESTRO!$L$3:$L$1000)="CONFIRMADO")),ROWS($A$3:A313))),"")</f>
        <v/>
      </c>
      <c r="C313" s="10" t="str">
        <f ca="1">IFERROR(INDEX(MAESTRO!C:C,_xludf.AGGREGATE(15,6,ROW(MAESTRO!$B$3:$B$1000)/((MAESTRO!$B$3:$B$1000="OPA")*(UPPER(MAESTRO!$L$3:$L$1000)="CONFIRMADO")),ROWS($A$3:A313))),"")</f>
        <v/>
      </c>
      <c r="D313" s="10" t="str">
        <f ca="1">IFERROR(INDEX(MAESTRO!D:D,_xludf.AGGREGATE(15,6,ROW(MAESTRO!$B$3:$B$1000)/((MAESTRO!$B$3:$B$1000="OPA")*(UPPER(MAESTRO!$L$3:$L$1000)="CONFIRMADO")),ROWS($A$3:A313))),"")</f>
        <v/>
      </c>
      <c r="E313" s="10" t="str">
        <f ca="1">IFERROR(INDEX(MAESTRO!E:E,_xludf.AGGREGATE(15,6,ROW(MAESTRO!$B$3:$B$1000)/((MAESTRO!$B$3:$B$1000="OPA")*(UPPER(MAESTRO!$L$3:$L$1000)="CONFIRMADO")),ROWS($A$3:A313))),"")</f>
        <v/>
      </c>
      <c r="F313" s="10" t="str">
        <f ca="1">IFERROR(INDEX(MAESTRO!F:F,_xludf.AGGREGATE(15,6,ROW(MAESTRO!$B$3:$B$1000)/((MAESTRO!$B$3:$B$1000="OPA")*(UPPER(MAESTRO!$L$3:$L$1000)="CONFIRMADO")),ROWS($A$3:A313))),"")</f>
        <v/>
      </c>
      <c r="G313" s="10" t="str">
        <f ca="1">IFERROR(INDEX(MAESTRO!G:G,_xludf.AGGREGATE(15,6,ROW(MAESTRO!$B$3:$B$1000)/((MAESTRO!$B$3:$B$1000="OPA")*(UPPER(MAESTRO!$L$3:$L$1000)="CONFIRMADO")),ROWS($A$3:A313))),"")</f>
        <v/>
      </c>
      <c r="H313" s="10" t="str">
        <f ca="1">IFERROR(INDEX(MAESTRO!H:H,_xludf.AGGREGATE(15,6,ROW(MAESTRO!$B$3:$B$1000)/((MAESTRO!$B$3:$B$1000="OPA")*(UPPER(MAESTRO!$L$3:$L$1000)="CONFIRMADO")),ROWS($A$3:A313))),"")</f>
        <v/>
      </c>
      <c r="I313" s="10" t="str">
        <f ca="1">IFERROR(INDEX(MAESTRO!I:I,_xludf.AGGREGATE(15,6,ROW(MAESTRO!$B$3:$B$1000)/((MAESTRO!$B$3:$B$1000="OPA")*(UPPER(MAESTRO!$L$3:$L$1000)="CONFIRMADO")),ROWS($A$3:A313))),"")</f>
        <v/>
      </c>
      <c r="J313" s="10" t="str">
        <f ca="1">IFERROR(INDEX(MAESTRO!J:J,_xludf.AGGREGATE(15,6,ROW(MAESTRO!$B$3:$B$1000)/((MAESTRO!$B$3:$B$1000="OPA")*(UPPER(MAESTRO!$L$3:$L$1000)="CONFIRMADO")),ROWS($A$3:A313))),"")</f>
        <v/>
      </c>
      <c r="K313" s="10" t="str">
        <f ca="1">IFERROR(INDEX(MAESTRO!K:K,_xludf.AGGREGATE(15,6,ROW(MAESTRO!$B$3:$B$1000)/((MAESTRO!$B$3:$B$1000="OPA")*(UPPER(MAESTRO!$L$3:$L$1000)="CONFIRMADO")),ROWS($A$3:A313))),"")</f>
        <v/>
      </c>
      <c r="L313" s="10" t="str">
        <f ca="1">IFERROR(INDEX(MAESTRO!L:L,_xludf.AGGREGATE(15,6,ROW(MAESTRO!$B$3:$B$1000)/((MAESTRO!$B$3:$B$1000="OPA")*(UPPER(MAESTRO!$L$3:$L$1000)="CONFIRMADO")),ROWS($A$3:A313))),"")</f>
        <v/>
      </c>
      <c r="M313" s="10" t="str">
        <f ca="1">IFERROR(INDEX(MAESTRO!M:M,_xludf.AGGREGATE(15,6,ROW(MAESTRO!$B$3:$B$1000)/((MAESTRO!$B$3:$B$1000="OPA")*(UPPER(MAESTRO!$L$3:$L$1000)="CONFIRMADO")),ROWS($A$3:A313))),"")</f>
        <v/>
      </c>
      <c r="N313" s="10" t="str">
        <f ca="1">IFERROR(INDEX(MAESTRO!N:N,_xludf.AGGREGATE(15,6,ROW(MAESTRO!$B$3:$B$1000)/((MAESTRO!$B$3:$B$1000="OPA")*(UPPER(MAESTRO!$L$3:$L$1000)="CONFIRMADO")),ROWS($A$3:A313))),"")</f>
        <v/>
      </c>
      <c r="O313" s="10" t="str">
        <f ca="1">IFERROR(INDEX(MAESTRO!O:O,_xludf.AGGREGATE(15,6,ROW(MAESTRO!$B$3:$B$1000)/((MAESTRO!$B$3:$B$1000="OPA")*(UPPER(MAESTRO!$L$3:$L$1000)="CONFIRMADO")),ROWS($A$3:A313))),"")</f>
        <v/>
      </c>
      <c r="P313" s="10" t="str">
        <f ca="1">IFERROR(INDEX(MAESTRO!P:P,_xludf.AGGREGATE(15,6,ROW(MAESTRO!$B$3:$B$1000)/((MAESTRO!$B$3:$B$1000="OPA")*(UPPER(MAESTRO!$L$3:$L$1000)="CONFIRMADO")),ROWS($A$3:A313))),"")</f>
        <v/>
      </c>
      <c r="Q313" s="10" t="str">
        <f ca="1">IFERROR(INDEX(MAESTRO!Q:Q,_xludf.AGGREGATE(15,6,ROW(MAESTRO!$B$3:$B$1000)/((MAESTRO!$B$3:$B$1000="OPA")*(UPPER(MAESTRO!$L$3:$L$1000)="CONFIRMADO")),ROWS($A$3:A313))),"")</f>
        <v/>
      </c>
      <c r="R313" s="10" t="str">
        <f ca="1">IFERROR(INDEX(MAESTRO!R:R,_xludf.AGGREGATE(15,6,ROW(MAESTRO!$B$3:$B$1000)/((MAESTRO!$B$3:$B$1000="OPA")*(UPPER(MAESTRO!$L$3:$L$1000)="CONFIRMADO")),ROWS($A$3:A313))),"")</f>
        <v/>
      </c>
      <c r="S313" s="10" t="str">
        <f ca="1">IFERROR(INDEX(MAESTRO!S:S,_xludf.AGGREGATE(15,6,ROW(MAESTRO!$B$3:$B$1000)/((MAESTRO!$B$3:$B$1000="OPA")*(UPPER(MAESTRO!$L$3:$L$1000)="CONFIRMADO")),ROWS($A$3:A313))),"")</f>
        <v/>
      </c>
      <c r="T313" s="10" t="str">
        <f ca="1">IFERROR(INDEX(MAESTRO!T:T,_xludf.AGGREGATE(15,6,ROW(MAESTRO!$B$3:$B$1000)/((MAESTRO!$B$3:$B$1000="OPA")*(UPPER(MAESTRO!$L$3:$L$1000)="CONFIRMADO")),ROWS($A$3:A313))),"")</f>
        <v/>
      </c>
      <c r="U313" s="10" t="str">
        <f ca="1">IFERROR(INDEX(MAESTRO!U:U,_xludf.AGGREGATE(15,6,ROW(MAESTRO!$B$3:$B$1000)/((MAESTRO!$B$3:$B$1000="OPA")*(UPPER(MAESTRO!$L$3:$L$1000)="CONFIRMADO")),ROWS($A$3:A313))),"")</f>
        <v/>
      </c>
      <c r="V313" s="10" t="str">
        <f ca="1">IFERROR(INDEX(MAESTRO!V:V,_xludf.AGGREGATE(15,6,ROW(MAESTRO!$B$3:$B$1000)/((MAESTRO!$B$3:$B$1000="OPA")*(UPPER(MAESTRO!$L$3:$L$1000)="CONFIRMADO")),ROWS($A$3:A313))),"")</f>
        <v/>
      </c>
      <c r="W313" s="10" t="str">
        <f ca="1">IFERROR(INDEX(MAESTRO!W:W,_xludf.AGGREGATE(15,6,ROW(MAESTRO!$B$3:$B$1000)/((MAESTRO!$B$3:$B$1000="OPA")*(UPPER(MAESTRO!$L$3:$L$1000)="CONFIRMADO")),ROWS($A$3:A313))),"")</f>
        <v/>
      </c>
      <c r="X313" s="10" t="str">
        <f ca="1">IFERROR(INDEX(MAESTRO!X:X,_xludf.AGGREGATE(15,6,ROW(MAESTRO!$B$3:$B$1000)/((MAESTRO!$B$3:$B$1000="OPA")*(UPPER(MAESTRO!$L$3:$L$1000)="CONFIRMADO")),ROWS($A$3:A313))),"")</f>
        <v/>
      </c>
    </row>
    <row r="314" spans="1:24" ht="22.05" customHeight="1">
      <c r="A314" s="27" t="str">
        <f ca="1">IFERROR(INDEX(MAESTRO!A:A,_xludf.AGGREGATE(15,6,ROW(MAESTRO!$B$3:$B$1000)/((MAESTRO!$B$3:$B$1000="OPA")*(UPPER(MAESTRO!$L$3:$L$1000)="CONFIRMADO")),ROWS($A$3:A314))),"")</f>
        <v/>
      </c>
      <c r="B314" s="27" t="str">
        <f ca="1">IFERROR(INDEX(MAESTRO!B:B,_xludf.AGGREGATE(15,6,ROW(MAESTRO!$B$3:$B$1000)/((MAESTRO!$B$3:$B$1000="OPA")*(UPPER(MAESTRO!$L$3:$L$1000)="CONFIRMADO")),ROWS($A$3:A314))),"")</f>
        <v/>
      </c>
      <c r="C314" s="27" t="str">
        <f ca="1">IFERROR(INDEX(MAESTRO!C:C,_xludf.AGGREGATE(15,6,ROW(MAESTRO!$B$3:$B$1000)/((MAESTRO!$B$3:$B$1000="OPA")*(UPPER(MAESTRO!$L$3:$L$1000)="CONFIRMADO")),ROWS($A$3:A314))),"")</f>
        <v/>
      </c>
      <c r="D314" s="27" t="str">
        <f ca="1">IFERROR(INDEX(MAESTRO!D:D,_xludf.AGGREGATE(15,6,ROW(MAESTRO!$B$3:$B$1000)/((MAESTRO!$B$3:$B$1000="OPA")*(UPPER(MAESTRO!$L$3:$L$1000)="CONFIRMADO")),ROWS($A$3:A314))),"")</f>
        <v/>
      </c>
      <c r="E314" s="27" t="str">
        <f ca="1">IFERROR(INDEX(MAESTRO!E:E,_xludf.AGGREGATE(15,6,ROW(MAESTRO!$B$3:$B$1000)/((MAESTRO!$B$3:$B$1000="OPA")*(UPPER(MAESTRO!$L$3:$L$1000)="CONFIRMADO")),ROWS($A$3:A314))),"")</f>
        <v/>
      </c>
      <c r="F314" s="27" t="str">
        <f ca="1">IFERROR(INDEX(MAESTRO!F:F,_xludf.AGGREGATE(15,6,ROW(MAESTRO!$B$3:$B$1000)/((MAESTRO!$B$3:$B$1000="OPA")*(UPPER(MAESTRO!$L$3:$L$1000)="CONFIRMADO")),ROWS($A$3:A314))),"")</f>
        <v/>
      </c>
      <c r="G314" s="27" t="str">
        <f ca="1">IFERROR(INDEX(MAESTRO!G:G,_xludf.AGGREGATE(15,6,ROW(MAESTRO!$B$3:$B$1000)/((MAESTRO!$B$3:$B$1000="OPA")*(UPPER(MAESTRO!$L$3:$L$1000)="CONFIRMADO")),ROWS($A$3:A314))),"")</f>
        <v/>
      </c>
      <c r="H314" s="27" t="str">
        <f ca="1">IFERROR(INDEX(MAESTRO!H:H,_xludf.AGGREGATE(15,6,ROW(MAESTRO!$B$3:$B$1000)/((MAESTRO!$B$3:$B$1000="OPA")*(UPPER(MAESTRO!$L$3:$L$1000)="CONFIRMADO")),ROWS($A$3:A314))),"")</f>
        <v/>
      </c>
      <c r="I314" s="27" t="str">
        <f ca="1">IFERROR(INDEX(MAESTRO!I:I,_xludf.AGGREGATE(15,6,ROW(MAESTRO!$B$3:$B$1000)/((MAESTRO!$B$3:$B$1000="OPA")*(UPPER(MAESTRO!$L$3:$L$1000)="CONFIRMADO")),ROWS($A$3:A314))),"")</f>
        <v/>
      </c>
      <c r="J314" s="27" t="str">
        <f ca="1">IFERROR(INDEX(MAESTRO!J:J,_xludf.AGGREGATE(15,6,ROW(MAESTRO!$B$3:$B$1000)/((MAESTRO!$B$3:$B$1000="OPA")*(UPPER(MAESTRO!$L$3:$L$1000)="CONFIRMADO")),ROWS($A$3:A314))),"")</f>
        <v/>
      </c>
      <c r="K314" s="27" t="str">
        <f ca="1">IFERROR(INDEX(MAESTRO!K:K,_xludf.AGGREGATE(15,6,ROW(MAESTRO!$B$3:$B$1000)/((MAESTRO!$B$3:$B$1000="OPA")*(UPPER(MAESTRO!$L$3:$L$1000)="CONFIRMADO")),ROWS($A$3:A314))),"")</f>
        <v/>
      </c>
      <c r="L314" s="27" t="str">
        <f ca="1">IFERROR(INDEX(MAESTRO!L:L,_xludf.AGGREGATE(15,6,ROW(MAESTRO!$B$3:$B$1000)/((MAESTRO!$B$3:$B$1000="OPA")*(UPPER(MAESTRO!$L$3:$L$1000)="CONFIRMADO")),ROWS($A$3:A314))),"")</f>
        <v/>
      </c>
      <c r="M314" s="27" t="str">
        <f ca="1">IFERROR(INDEX(MAESTRO!M:M,_xludf.AGGREGATE(15,6,ROW(MAESTRO!$B$3:$B$1000)/((MAESTRO!$B$3:$B$1000="OPA")*(UPPER(MAESTRO!$L$3:$L$1000)="CONFIRMADO")),ROWS($A$3:A314))),"")</f>
        <v/>
      </c>
      <c r="N314" s="27" t="str">
        <f ca="1">IFERROR(INDEX(MAESTRO!N:N,_xludf.AGGREGATE(15,6,ROW(MAESTRO!$B$3:$B$1000)/((MAESTRO!$B$3:$B$1000="OPA")*(UPPER(MAESTRO!$L$3:$L$1000)="CONFIRMADO")),ROWS($A$3:A314))),"")</f>
        <v/>
      </c>
      <c r="O314" s="27" t="str">
        <f ca="1">IFERROR(INDEX(MAESTRO!O:O,_xludf.AGGREGATE(15,6,ROW(MAESTRO!$B$3:$B$1000)/((MAESTRO!$B$3:$B$1000="OPA")*(UPPER(MAESTRO!$L$3:$L$1000)="CONFIRMADO")),ROWS($A$3:A314))),"")</f>
        <v/>
      </c>
      <c r="P314" s="27" t="str">
        <f ca="1">IFERROR(INDEX(MAESTRO!P:P,_xludf.AGGREGATE(15,6,ROW(MAESTRO!$B$3:$B$1000)/((MAESTRO!$B$3:$B$1000="OPA")*(UPPER(MAESTRO!$L$3:$L$1000)="CONFIRMADO")),ROWS($A$3:A314))),"")</f>
        <v/>
      </c>
      <c r="Q314" s="27" t="str">
        <f ca="1">IFERROR(INDEX(MAESTRO!Q:Q,_xludf.AGGREGATE(15,6,ROW(MAESTRO!$B$3:$B$1000)/((MAESTRO!$B$3:$B$1000="OPA")*(UPPER(MAESTRO!$L$3:$L$1000)="CONFIRMADO")),ROWS($A$3:A314))),"")</f>
        <v/>
      </c>
      <c r="R314" s="27" t="str">
        <f ca="1">IFERROR(INDEX(MAESTRO!R:R,_xludf.AGGREGATE(15,6,ROW(MAESTRO!$B$3:$B$1000)/((MAESTRO!$B$3:$B$1000="OPA")*(UPPER(MAESTRO!$L$3:$L$1000)="CONFIRMADO")),ROWS($A$3:A314))),"")</f>
        <v/>
      </c>
      <c r="S314" s="27" t="str">
        <f ca="1">IFERROR(INDEX(MAESTRO!S:S,_xludf.AGGREGATE(15,6,ROW(MAESTRO!$B$3:$B$1000)/((MAESTRO!$B$3:$B$1000="OPA")*(UPPER(MAESTRO!$L$3:$L$1000)="CONFIRMADO")),ROWS($A$3:A314))),"")</f>
        <v/>
      </c>
      <c r="T314" s="27" t="str">
        <f ca="1">IFERROR(INDEX(MAESTRO!T:T,_xludf.AGGREGATE(15,6,ROW(MAESTRO!$B$3:$B$1000)/((MAESTRO!$B$3:$B$1000="OPA")*(UPPER(MAESTRO!$L$3:$L$1000)="CONFIRMADO")),ROWS($A$3:A314))),"")</f>
        <v/>
      </c>
      <c r="U314" s="27" t="str">
        <f ca="1">IFERROR(INDEX(MAESTRO!U:U,_xludf.AGGREGATE(15,6,ROW(MAESTRO!$B$3:$B$1000)/((MAESTRO!$B$3:$B$1000="OPA")*(UPPER(MAESTRO!$L$3:$L$1000)="CONFIRMADO")),ROWS($A$3:A314))),"")</f>
        <v/>
      </c>
      <c r="V314" s="27" t="str">
        <f ca="1">IFERROR(INDEX(MAESTRO!V:V,_xludf.AGGREGATE(15,6,ROW(MAESTRO!$B$3:$B$1000)/((MAESTRO!$B$3:$B$1000="OPA")*(UPPER(MAESTRO!$L$3:$L$1000)="CONFIRMADO")),ROWS($A$3:A314))),"")</f>
        <v/>
      </c>
      <c r="W314" s="27" t="str">
        <f ca="1">IFERROR(INDEX(MAESTRO!W:W,_xludf.AGGREGATE(15,6,ROW(MAESTRO!$B$3:$B$1000)/((MAESTRO!$B$3:$B$1000="OPA")*(UPPER(MAESTRO!$L$3:$L$1000)="CONFIRMADO")),ROWS($A$3:A314))),"")</f>
        <v/>
      </c>
      <c r="X314" s="27" t="str">
        <f ca="1">IFERROR(INDEX(MAESTRO!X:X,_xludf.AGGREGATE(15,6,ROW(MAESTRO!$B$3:$B$1000)/((MAESTRO!$B$3:$B$1000="OPA")*(UPPER(MAESTRO!$L$3:$L$1000)="CONFIRMADO")),ROWS($A$3:A314))),"")</f>
        <v/>
      </c>
    </row>
    <row r="315" spans="1:24" ht="22.05" customHeight="1">
      <c r="A315" s="10" t="str">
        <f ca="1">IFERROR(INDEX(MAESTRO!A:A,_xludf.AGGREGATE(15,6,ROW(MAESTRO!$B$3:$B$1000)/((MAESTRO!$B$3:$B$1000="OPA")*(UPPER(MAESTRO!$L$3:$L$1000)="CONFIRMADO")),ROWS($A$3:A315))),"")</f>
        <v/>
      </c>
      <c r="B315" s="10" t="str">
        <f ca="1">IFERROR(INDEX(MAESTRO!B:B,_xludf.AGGREGATE(15,6,ROW(MAESTRO!$B$3:$B$1000)/((MAESTRO!$B$3:$B$1000="OPA")*(UPPER(MAESTRO!$L$3:$L$1000)="CONFIRMADO")),ROWS($A$3:A315))),"")</f>
        <v/>
      </c>
      <c r="C315" s="10" t="str">
        <f ca="1">IFERROR(INDEX(MAESTRO!C:C,_xludf.AGGREGATE(15,6,ROW(MAESTRO!$B$3:$B$1000)/((MAESTRO!$B$3:$B$1000="OPA")*(UPPER(MAESTRO!$L$3:$L$1000)="CONFIRMADO")),ROWS($A$3:A315))),"")</f>
        <v/>
      </c>
      <c r="D315" s="10" t="str">
        <f ca="1">IFERROR(INDEX(MAESTRO!D:D,_xludf.AGGREGATE(15,6,ROW(MAESTRO!$B$3:$B$1000)/((MAESTRO!$B$3:$B$1000="OPA")*(UPPER(MAESTRO!$L$3:$L$1000)="CONFIRMADO")),ROWS($A$3:A315))),"")</f>
        <v/>
      </c>
      <c r="E315" s="10" t="str">
        <f ca="1">IFERROR(INDEX(MAESTRO!E:E,_xludf.AGGREGATE(15,6,ROW(MAESTRO!$B$3:$B$1000)/((MAESTRO!$B$3:$B$1000="OPA")*(UPPER(MAESTRO!$L$3:$L$1000)="CONFIRMADO")),ROWS($A$3:A315))),"")</f>
        <v/>
      </c>
      <c r="F315" s="10" t="str">
        <f ca="1">IFERROR(INDEX(MAESTRO!F:F,_xludf.AGGREGATE(15,6,ROW(MAESTRO!$B$3:$B$1000)/((MAESTRO!$B$3:$B$1000="OPA")*(UPPER(MAESTRO!$L$3:$L$1000)="CONFIRMADO")),ROWS($A$3:A315))),"")</f>
        <v/>
      </c>
      <c r="G315" s="10" t="str">
        <f ca="1">IFERROR(INDEX(MAESTRO!G:G,_xludf.AGGREGATE(15,6,ROW(MAESTRO!$B$3:$B$1000)/((MAESTRO!$B$3:$B$1000="OPA")*(UPPER(MAESTRO!$L$3:$L$1000)="CONFIRMADO")),ROWS($A$3:A315))),"")</f>
        <v/>
      </c>
      <c r="H315" s="10" t="str">
        <f ca="1">IFERROR(INDEX(MAESTRO!H:H,_xludf.AGGREGATE(15,6,ROW(MAESTRO!$B$3:$B$1000)/((MAESTRO!$B$3:$B$1000="OPA")*(UPPER(MAESTRO!$L$3:$L$1000)="CONFIRMADO")),ROWS($A$3:A315))),"")</f>
        <v/>
      </c>
      <c r="I315" s="10" t="str">
        <f ca="1">IFERROR(INDEX(MAESTRO!I:I,_xludf.AGGREGATE(15,6,ROW(MAESTRO!$B$3:$B$1000)/((MAESTRO!$B$3:$B$1000="OPA")*(UPPER(MAESTRO!$L$3:$L$1000)="CONFIRMADO")),ROWS($A$3:A315))),"")</f>
        <v/>
      </c>
      <c r="J315" s="10" t="str">
        <f ca="1">IFERROR(INDEX(MAESTRO!J:J,_xludf.AGGREGATE(15,6,ROW(MAESTRO!$B$3:$B$1000)/((MAESTRO!$B$3:$B$1000="OPA")*(UPPER(MAESTRO!$L$3:$L$1000)="CONFIRMADO")),ROWS($A$3:A315))),"")</f>
        <v/>
      </c>
      <c r="K315" s="10" t="str">
        <f ca="1">IFERROR(INDEX(MAESTRO!K:K,_xludf.AGGREGATE(15,6,ROW(MAESTRO!$B$3:$B$1000)/((MAESTRO!$B$3:$B$1000="OPA")*(UPPER(MAESTRO!$L$3:$L$1000)="CONFIRMADO")),ROWS($A$3:A315))),"")</f>
        <v/>
      </c>
      <c r="L315" s="10" t="str">
        <f ca="1">IFERROR(INDEX(MAESTRO!L:L,_xludf.AGGREGATE(15,6,ROW(MAESTRO!$B$3:$B$1000)/((MAESTRO!$B$3:$B$1000="OPA")*(UPPER(MAESTRO!$L$3:$L$1000)="CONFIRMADO")),ROWS($A$3:A315))),"")</f>
        <v/>
      </c>
      <c r="M315" s="10" t="str">
        <f ca="1">IFERROR(INDEX(MAESTRO!M:M,_xludf.AGGREGATE(15,6,ROW(MAESTRO!$B$3:$B$1000)/((MAESTRO!$B$3:$B$1000="OPA")*(UPPER(MAESTRO!$L$3:$L$1000)="CONFIRMADO")),ROWS($A$3:A315))),"")</f>
        <v/>
      </c>
      <c r="N315" s="10" t="str">
        <f ca="1">IFERROR(INDEX(MAESTRO!N:N,_xludf.AGGREGATE(15,6,ROW(MAESTRO!$B$3:$B$1000)/((MAESTRO!$B$3:$B$1000="OPA")*(UPPER(MAESTRO!$L$3:$L$1000)="CONFIRMADO")),ROWS($A$3:A315))),"")</f>
        <v/>
      </c>
      <c r="O315" s="10" t="str">
        <f ca="1">IFERROR(INDEX(MAESTRO!O:O,_xludf.AGGREGATE(15,6,ROW(MAESTRO!$B$3:$B$1000)/((MAESTRO!$B$3:$B$1000="OPA")*(UPPER(MAESTRO!$L$3:$L$1000)="CONFIRMADO")),ROWS($A$3:A315))),"")</f>
        <v/>
      </c>
      <c r="P315" s="10" t="str">
        <f ca="1">IFERROR(INDEX(MAESTRO!P:P,_xludf.AGGREGATE(15,6,ROW(MAESTRO!$B$3:$B$1000)/((MAESTRO!$B$3:$B$1000="OPA")*(UPPER(MAESTRO!$L$3:$L$1000)="CONFIRMADO")),ROWS($A$3:A315))),"")</f>
        <v/>
      </c>
      <c r="Q315" s="10" t="str">
        <f ca="1">IFERROR(INDEX(MAESTRO!Q:Q,_xludf.AGGREGATE(15,6,ROW(MAESTRO!$B$3:$B$1000)/((MAESTRO!$B$3:$B$1000="OPA")*(UPPER(MAESTRO!$L$3:$L$1000)="CONFIRMADO")),ROWS($A$3:A315))),"")</f>
        <v/>
      </c>
      <c r="R315" s="10" t="str">
        <f ca="1">IFERROR(INDEX(MAESTRO!R:R,_xludf.AGGREGATE(15,6,ROW(MAESTRO!$B$3:$B$1000)/((MAESTRO!$B$3:$B$1000="OPA")*(UPPER(MAESTRO!$L$3:$L$1000)="CONFIRMADO")),ROWS($A$3:A315))),"")</f>
        <v/>
      </c>
      <c r="S315" s="10" t="str">
        <f ca="1">IFERROR(INDEX(MAESTRO!S:S,_xludf.AGGREGATE(15,6,ROW(MAESTRO!$B$3:$B$1000)/((MAESTRO!$B$3:$B$1000="OPA")*(UPPER(MAESTRO!$L$3:$L$1000)="CONFIRMADO")),ROWS($A$3:A315))),"")</f>
        <v/>
      </c>
      <c r="T315" s="10" t="str">
        <f ca="1">IFERROR(INDEX(MAESTRO!T:T,_xludf.AGGREGATE(15,6,ROW(MAESTRO!$B$3:$B$1000)/((MAESTRO!$B$3:$B$1000="OPA")*(UPPER(MAESTRO!$L$3:$L$1000)="CONFIRMADO")),ROWS($A$3:A315))),"")</f>
        <v/>
      </c>
      <c r="U315" s="10" t="str">
        <f ca="1">IFERROR(INDEX(MAESTRO!U:U,_xludf.AGGREGATE(15,6,ROW(MAESTRO!$B$3:$B$1000)/((MAESTRO!$B$3:$B$1000="OPA")*(UPPER(MAESTRO!$L$3:$L$1000)="CONFIRMADO")),ROWS($A$3:A315))),"")</f>
        <v/>
      </c>
      <c r="V315" s="10" t="str">
        <f ca="1">IFERROR(INDEX(MAESTRO!V:V,_xludf.AGGREGATE(15,6,ROW(MAESTRO!$B$3:$B$1000)/((MAESTRO!$B$3:$B$1000="OPA")*(UPPER(MAESTRO!$L$3:$L$1000)="CONFIRMADO")),ROWS($A$3:A315))),"")</f>
        <v/>
      </c>
      <c r="W315" s="10" t="str">
        <f ca="1">IFERROR(INDEX(MAESTRO!W:W,_xludf.AGGREGATE(15,6,ROW(MAESTRO!$B$3:$B$1000)/((MAESTRO!$B$3:$B$1000="OPA")*(UPPER(MAESTRO!$L$3:$L$1000)="CONFIRMADO")),ROWS($A$3:A315))),"")</f>
        <v/>
      </c>
      <c r="X315" s="10" t="str">
        <f ca="1">IFERROR(INDEX(MAESTRO!X:X,_xludf.AGGREGATE(15,6,ROW(MAESTRO!$B$3:$B$1000)/((MAESTRO!$B$3:$B$1000="OPA")*(UPPER(MAESTRO!$L$3:$L$1000)="CONFIRMADO")),ROWS($A$3:A315))),"")</f>
        <v/>
      </c>
    </row>
    <row r="316" spans="1:24" ht="22.05" customHeight="1">
      <c r="A316" s="27" t="str">
        <f ca="1">IFERROR(INDEX(MAESTRO!A:A,_xludf.AGGREGATE(15,6,ROW(MAESTRO!$B$3:$B$1000)/((MAESTRO!$B$3:$B$1000="OPA")*(UPPER(MAESTRO!$L$3:$L$1000)="CONFIRMADO")),ROWS($A$3:A316))),"")</f>
        <v/>
      </c>
      <c r="B316" s="27" t="str">
        <f ca="1">IFERROR(INDEX(MAESTRO!B:B,_xludf.AGGREGATE(15,6,ROW(MAESTRO!$B$3:$B$1000)/((MAESTRO!$B$3:$B$1000="OPA")*(UPPER(MAESTRO!$L$3:$L$1000)="CONFIRMADO")),ROWS($A$3:A316))),"")</f>
        <v/>
      </c>
      <c r="C316" s="27" t="str">
        <f ca="1">IFERROR(INDEX(MAESTRO!C:C,_xludf.AGGREGATE(15,6,ROW(MAESTRO!$B$3:$B$1000)/((MAESTRO!$B$3:$B$1000="OPA")*(UPPER(MAESTRO!$L$3:$L$1000)="CONFIRMADO")),ROWS($A$3:A316))),"")</f>
        <v/>
      </c>
      <c r="D316" s="27" t="str">
        <f ca="1">IFERROR(INDEX(MAESTRO!D:D,_xludf.AGGREGATE(15,6,ROW(MAESTRO!$B$3:$B$1000)/((MAESTRO!$B$3:$B$1000="OPA")*(UPPER(MAESTRO!$L$3:$L$1000)="CONFIRMADO")),ROWS($A$3:A316))),"")</f>
        <v/>
      </c>
      <c r="E316" s="27" t="str">
        <f ca="1">IFERROR(INDEX(MAESTRO!E:E,_xludf.AGGREGATE(15,6,ROW(MAESTRO!$B$3:$B$1000)/((MAESTRO!$B$3:$B$1000="OPA")*(UPPER(MAESTRO!$L$3:$L$1000)="CONFIRMADO")),ROWS($A$3:A316))),"")</f>
        <v/>
      </c>
      <c r="F316" s="27" t="str">
        <f ca="1">IFERROR(INDEX(MAESTRO!F:F,_xludf.AGGREGATE(15,6,ROW(MAESTRO!$B$3:$B$1000)/((MAESTRO!$B$3:$B$1000="OPA")*(UPPER(MAESTRO!$L$3:$L$1000)="CONFIRMADO")),ROWS($A$3:A316))),"")</f>
        <v/>
      </c>
      <c r="G316" s="27" t="str">
        <f ca="1">IFERROR(INDEX(MAESTRO!G:G,_xludf.AGGREGATE(15,6,ROW(MAESTRO!$B$3:$B$1000)/((MAESTRO!$B$3:$B$1000="OPA")*(UPPER(MAESTRO!$L$3:$L$1000)="CONFIRMADO")),ROWS($A$3:A316))),"")</f>
        <v/>
      </c>
      <c r="H316" s="27" t="str">
        <f ca="1">IFERROR(INDEX(MAESTRO!H:H,_xludf.AGGREGATE(15,6,ROW(MAESTRO!$B$3:$B$1000)/((MAESTRO!$B$3:$B$1000="OPA")*(UPPER(MAESTRO!$L$3:$L$1000)="CONFIRMADO")),ROWS($A$3:A316))),"")</f>
        <v/>
      </c>
      <c r="I316" s="27" t="str">
        <f ca="1">IFERROR(INDEX(MAESTRO!I:I,_xludf.AGGREGATE(15,6,ROW(MAESTRO!$B$3:$B$1000)/((MAESTRO!$B$3:$B$1000="OPA")*(UPPER(MAESTRO!$L$3:$L$1000)="CONFIRMADO")),ROWS($A$3:A316))),"")</f>
        <v/>
      </c>
      <c r="J316" s="27" t="str">
        <f ca="1">IFERROR(INDEX(MAESTRO!J:J,_xludf.AGGREGATE(15,6,ROW(MAESTRO!$B$3:$B$1000)/((MAESTRO!$B$3:$B$1000="OPA")*(UPPER(MAESTRO!$L$3:$L$1000)="CONFIRMADO")),ROWS($A$3:A316))),"")</f>
        <v/>
      </c>
      <c r="K316" s="27" t="str">
        <f ca="1">IFERROR(INDEX(MAESTRO!K:K,_xludf.AGGREGATE(15,6,ROW(MAESTRO!$B$3:$B$1000)/((MAESTRO!$B$3:$B$1000="OPA")*(UPPER(MAESTRO!$L$3:$L$1000)="CONFIRMADO")),ROWS($A$3:A316))),"")</f>
        <v/>
      </c>
      <c r="L316" s="27" t="str">
        <f ca="1">IFERROR(INDEX(MAESTRO!L:L,_xludf.AGGREGATE(15,6,ROW(MAESTRO!$B$3:$B$1000)/((MAESTRO!$B$3:$B$1000="OPA")*(UPPER(MAESTRO!$L$3:$L$1000)="CONFIRMADO")),ROWS($A$3:A316))),"")</f>
        <v/>
      </c>
      <c r="M316" s="27" t="str">
        <f ca="1">IFERROR(INDEX(MAESTRO!M:M,_xludf.AGGREGATE(15,6,ROW(MAESTRO!$B$3:$B$1000)/((MAESTRO!$B$3:$B$1000="OPA")*(UPPER(MAESTRO!$L$3:$L$1000)="CONFIRMADO")),ROWS($A$3:A316))),"")</f>
        <v/>
      </c>
      <c r="N316" s="27" t="str">
        <f ca="1">IFERROR(INDEX(MAESTRO!N:N,_xludf.AGGREGATE(15,6,ROW(MAESTRO!$B$3:$B$1000)/((MAESTRO!$B$3:$B$1000="OPA")*(UPPER(MAESTRO!$L$3:$L$1000)="CONFIRMADO")),ROWS($A$3:A316))),"")</f>
        <v/>
      </c>
      <c r="O316" s="27" t="str">
        <f ca="1">IFERROR(INDEX(MAESTRO!O:O,_xludf.AGGREGATE(15,6,ROW(MAESTRO!$B$3:$B$1000)/((MAESTRO!$B$3:$B$1000="OPA")*(UPPER(MAESTRO!$L$3:$L$1000)="CONFIRMADO")),ROWS($A$3:A316))),"")</f>
        <v/>
      </c>
      <c r="P316" s="27" t="str">
        <f ca="1">IFERROR(INDEX(MAESTRO!P:P,_xludf.AGGREGATE(15,6,ROW(MAESTRO!$B$3:$B$1000)/((MAESTRO!$B$3:$B$1000="OPA")*(UPPER(MAESTRO!$L$3:$L$1000)="CONFIRMADO")),ROWS($A$3:A316))),"")</f>
        <v/>
      </c>
      <c r="Q316" s="27" t="str">
        <f ca="1">IFERROR(INDEX(MAESTRO!Q:Q,_xludf.AGGREGATE(15,6,ROW(MAESTRO!$B$3:$B$1000)/((MAESTRO!$B$3:$B$1000="OPA")*(UPPER(MAESTRO!$L$3:$L$1000)="CONFIRMADO")),ROWS($A$3:A316))),"")</f>
        <v/>
      </c>
      <c r="R316" s="27" t="str">
        <f ca="1">IFERROR(INDEX(MAESTRO!R:R,_xludf.AGGREGATE(15,6,ROW(MAESTRO!$B$3:$B$1000)/((MAESTRO!$B$3:$B$1000="OPA")*(UPPER(MAESTRO!$L$3:$L$1000)="CONFIRMADO")),ROWS($A$3:A316))),"")</f>
        <v/>
      </c>
      <c r="S316" s="27" t="str">
        <f ca="1">IFERROR(INDEX(MAESTRO!S:S,_xludf.AGGREGATE(15,6,ROW(MAESTRO!$B$3:$B$1000)/((MAESTRO!$B$3:$B$1000="OPA")*(UPPER(MAESTRO!$L$3:$L$1000)="CONFIRMADO")),ROWS($A$3:A316))),"")</f>
        <v/>
      </c>
      <c r="T316" s="27" t="str">
        <f ca="1">IFERROR(INDEX(MAESTRO!T:T,_xludf.AGGREGATE(15,6,ROW(MAESTRO!$B$3:$B$1000)/((MAESTRO!$B$3:$B$1000="OPA")*(UPPER(MAESTRO!$L$3:$L$1000)="CONFIRMADO")),ROWS($A$3:A316))),"")</f>
        <v/>
      </c>
      <c r="U316" s="27" t="str">
        <f ca="1">IFERROR(INDEX(MAESTRO!U:U,_xludf.AGGREGATE(15,6,ROW(MAESTRO!$B$3:$B$1000)/((MAESTRO!$B$3:$B$1000="OPA")*(UPPER(MAESTRO!$L$3:$L$1000)="CONFIRMADO")),ROWS($A$3:A316))),"")</f>
        <v/>
      </c>
      <c r="V316" s="27" t="str">
        <f ca="1">IFERROR(INDEX(MAESTRO!V:V,_xludf.AGGREGATE(15,6,ROW(MAESTRO!$B$3:$B$1000)/((MAESTRO!$B$3:$B$1000="OPA")*(UPPER(MAESTRO!$L$3:$L$1000)="CONFIRMADO")),ROWS($A$3:A316))),"")</f>
        <v/>
      </c>
      <c r="W316" s="27" t="str">
        <f ca="1">IFERROR(INDEX(MAESTRO!W:W,_xludf.AGGREGATE(15,6,ROW(MAESTRO!$B$3:$B$1000)/((MAESTRO!$B$3:$B$1000="OPA")*(UPPER(MAESTRO!$L$3:$L$1000)="CONFIRMADO")),ROWS($A$3:A316))),"")</f>
        <v/>
      </c>
      <c r="X316" s="27" t="str">
        <f ca="1">IFERROR(INDEX(MAESTRO!X:X,_xludf.AGGREGATE(15,6,ROW(MAESTRO!$B$3:$B$1000)/((MAESTRO!$B$3:$B$1000="OPA")*(UPPER(MAESTRO!$L$3:$L$1000)="CONFIRMADO")),ROWS($A$3:A316))),"")</f>
        <v/>
      </c>
    </row>
    <row r="317" spans="1:24" ht="22.05" customHeight="1">
      <c r="A317" s="10" t="str">
        <f ca="1">IFERROR(INDEX(MAESTRO!A:A,_xludf.AGGREGATE(15,6,ROW(MAESTRO!$B$3:$B$1000)/((MAESTRO!$B$3:$B$1000="OPA")*(UPPER(MAESTRO!$L$3:$L$1000)="CONFIRMADO")),ROWS($A$3:A317))),"")</f>
        <v/>
      </c>
      <c r="B317" s="10" t="str">
        <f ca="1">IFERROR(INDEX(MAESTRO!B:B,_xludf.AGGREGATE(15,6,ROW(MAESTRO!$B$3:$B$1000)/((MAESTRO!$B$3:$B$1000="OPA")*(UPPER(MAESTRO!$L$3:$L$1000)="CONFIRMADO")),ROWS($A$3:A317))),"")</f>
        <v/>
      </c>
      <c r="C317" s="10" t="str">
        <f ca="1">IFERROR(INDEX(MAESTRO!C:C,_xludf.AGGREGATE(15,6,ROW(MAESTRO!$B$3:$B$1000)/((MAESTRO!$B$3:$B$1000="OPA")*(UPPER(MAESTRO!$L$3:$L$1000)="CONFIRMADO")),ROWS($A$3:A317))),"")</f>
        <v/>
      </c>
      <c r="D317" s="10" t="str">
        <f ca="1">IFERROR(INDEX(MAESTRO!D:D,_xludf.AGGREGATE(15,6,ROW(MAESTRO!$B$3:$B$1000)/((MAESTRO!$B$3:$B$1000="OPA")*(UPPER(MAESTRO!$L$3:$L$1000)="CONFIRMADO")),ROWS($A$3:A317))),"")</f>
        <v/>
      </c>
      <c r="E317" s="10" t="str">
        <f ca="1">IFERROR(INDEX(MAESTRO!E:E,_xludf.AGGREGATE(15,6,ROW(MAESTRO!$B$3:$B$1000)/((MAESTRO!$B$3:$B$1000="OPA")*(UPPER(MAESTRO!$L$3:$L$1000)="CONFIRMADO")),ROWS($A$3:A317))),"")</f>
        <v/>
      </c>
      <c r="F317" s="10" t="str">
        <f ca="1">IFERROR(INDEX(MAESTRO!F:F,_xludf.AGGREGATE(15,6,ROW(MAESTRO!$B$3:$B$1000)/((MAESTRO!$B$3:$B$1000="OPA")*(UPPER(MAESTRO!$L$3:$L$1000)="CONFIRMADO")),ROWS($A$3:A317))),"")</f>
        <v/>
      </c>
      <c r="G317" s="10" t="str">
        <f ca="1">IFERROR(INDEX(MAESTRO!G:G,_xludf.AGGREGATE(15,6,ROW(MAESTRO!$B$3:$B$1000)/((MAESTRO!$B$3:$B$1000="OPA")*(UPPER(MAESTRO!$L$3:$L$1000)="CONFIRMADO")),ROWS($A$3:A317))),"")</f>
        <v/>
      </c>
      <c r="H317" s="10" t="str">
        <f ca="1">IFERROR(INDEX(MAESTRO!H:H,_xludf.AGGREGATE(15,6,ROW(MAESTRO!$B$3:$B$1000)/((MAESTRO!$B$3:$B$1000="OPA")*(UPPER(MAESTRO!$L$3:$L$1000)="CONFIRMADO")),ROWS($A$3:A317))),"")</f>
        <v/>
      </c>
      <c r="I317" s="10" t="str">
        <f ca="1">IFERROR(INDEX(MAESTRO!I:I,_xludf.AGGREGATE(15,6,ROW(MAESTRO!$B$3:$B$1000)/((MAESTRO!$B$3:$B$1000="OPA")*(UPPER(MAESTRO!$L$3:$L$1000)="CONFIRMADO")),ROWS($A$3:A317))),"")</f>
        <v/>
      </c>
      <c r="J317" s="10" t="str">
        <f ca="1">IFERROR(INDEX(MAESTRO!J:J,_xludf.AGGREGATE(15,6,ROW(MAESTRO!$B$3:$B$1000)/((MAESTRO!$B$3:$B$1000="OPA")*(UPPER(MAESTRO!$L$3:$L$1000)="CONFIRMADO")),ROWS($A$3:A317))),"")</f>
        <v/>
      </c>
      <c r="K317" s="10" t="str">
        <f ca="1">IFERROR(INDEX(MAESTRO!K:K,_xludf.AGGREGATE(15,6,ROW(MAESTRO!$B$3:$B$1000)/((MAESTRO!$B$3:$B$1000="OPA")*(UPPER(MAESTRO!$L$3:$L$1000)="CONFIRMADO")),ROWS($A$3:A317))),"")</f>
        <v/>
      </c>
      <c r="L317" s="10" t="str">
        <f ca="1">IFERROR(INDEX(MAESTRO!L:L,_xludf.AGGREGATE(15,6,ROW(MAESTRO!$B$3:$B$1000)/((MAESTRO!$B$3:$B$1000="OPA")*(UPPER(MAESTRO!$L$3:$L$1000)="CONFIRMADO")),ROWS($A$3:A317))),"")</f>
        <v/>
      </c>
      <c r="M317" s="10" t="str">
        <f ca="1">IFERROR(INDEX(MAESTRO!M:M,_xludf.AGGREGATE(15,6,ROW(MAESTRO!$B$3:$B$1000)/((MAESTRO!$B$3:$B$1000="OPA")*(UPPER(MAESTRO!$L$3:$L$1000)="CONFIRMADO")),ROWS($A$3:A317))),"")</f>
        <v/>
      </c>
      <c r="N317" s="10" t="str">
        <f ca="1">IFERROR(INDEX(MAESTRO!N:N,_xludf.AGGREGATE(15,6,ROW(MAESTRO!$B$3:$B$1000)/((MAESTRO!$B$3:$B$1000="OPA")*(UPPER(MAESTRO!$L$3:$L$1000)="CONFIRMADO")),ROWS($A$3:A317))),"")</f>
        <v/>
      </c>
      <c r="O317" s="10" t="str">
        <f ca="1">IFERROR(INDEX(MAESTRO!O:O,_xludf.AGGREGATE(15,6,ROW(MAESTRO!$B$3:$B$1000)/((MAESTRO!$B$3:$B$1000="OPA")*(UPPER(MAESTRO!$L$3:$L$1000)="CONFIRMADO")),ROWS($A$3:A317))),"")</f>
        <v/>
      </c>
      <c r="P317" s="10" t="str">
        <f ca="1">IFERROR(INDEX(MAESTRO!P:P,_xludf.AGGREGATE(15,6,ROW(MAESTRO!$B$3:$B$1000)/((MAESTRO!$B$3:$B$1000="OPA")*(UPPER(MAESTRO!$L$3:$L$1000)="CONFIRMADO")),ROWS($A$3:A317))),"")</f>
        <v/>
      </c>
      <c r="Q317" s="10" t="str">
        <f ca="1">IFERROR(INDEX(MAESTRO!Q:Q,_xludf.AGGREGATE(15,6,ROW(MAESTRO!$B$3:$B$1000)/((MAESTRO!$B$3:$B$1000="OPA")*(UPPER(MAESTRO!$L$3:$L$1000)="CONFIRMADO")),ROWS($A$3:A317))),"")</f>
        <v/>
      </c>
      <c r="R317" s="10" t="str">
        <f ca="1">IFERROR(INDEX(MAESTRO!R:R,_xludf.AGGREGATE(15,6,ROW(MAESTRO!$B$3:$B$1000)/((MAESTRO!$B$3:$B$1000="OPA")*(UPPER(MAESTRO!$L$3:$L$1000)="CONFIRMADO")),ROWS($A$3:A317))),"")</f>
        <v/>
      </c>
      <c r="S317" s="10" t="str">
        <f ca="1">IFERROR(INDEX(MAESTRO!S:S,_xludf.AGGREGATE(15,6,ROW(MAESTRO!$B$3:$B$1000)/((MAESTRO!$B$3:$B$1000="OPA")*(UPPER(MAESTRO!$L$3:$L$1000)="CONFIRMADO")),ROWS($A$3:A317))),"")</f>
        <v/>
      </c>
      <c r="T317" s="10" t="str">
        <f ca="1">IFERROR(INDEX(MAESTRO!T:T,_xludf.AGGREGATE(15,6,ROW(MAESTRO!$B$3:$B$1000)/((MAESTRO!$B$3:$B$1000="OPA")*(UPPER(MAESTRO!$L$3:$L$1000)="CONFIRMADO")),ROWS($A$3:A317))),"")</f>
        <v/>
      </c>
      <c r="U317" s="10" t="str">
        <f ca="1">IFERROR(INDEX(MAESTRO!U:U,_xludf.AGGREGATE(15,6,ROW(MAESTRO!$B$3:$B$1000)/((MAESTRO!$B$3:$B$1000="OPA")*(UPPER(MAESTRO!$L$3:$L$1000)="CONFIRMADO")),ROWS($A$3:A317))),"")</f>
        <v/>
      </c>
      <c r="V317" s="10" t="str">
        <f ca="1">IFERROR(INDEX(MAESTRO!V:V,_xludf.AGGREGATE(15,6,ROW(MAESTRO!$B$3:$B$1000)/((MAESTRO!$B$3:$B$1000="OPA")*(UPPER(MAESTRO!$L$3:$L$1000)="CONFIRMADO")),ROWS($A$3:A317))),"")</f>
        <v/>
      </c>
      <c r="W317" s="10" t="str">
        <f ca="1">IFERROR(INDEX(MAESTRO!W:W,_xludf.AGGREGATE(15,6,ROW(MAESTRO!$B$3:$B$1000)/((MAESTRO!$B$3:$B$1000="OPA")*(UPPER(MAESTRO!$L$3:$L$1000)="CONFIRMADO")),ROWS($A$3:A317))),"")</f>
        <v/>
      </c>
      <c r="X317" s="10" t="str">
        <f ca="1">IFERROR(INDEX(MAESTRO!X:X,_xludf.AGGREGATE(15,6,ROW(MAESTRO!$B$3:$B$1000)/((MAESTRO!$B$3:$B$1000="OPA")*(UPPER(MAESTRO!$L$3:$L$1000)="CONFIRMADO")),ROWS($A$3:A317))),"")</f>
        <v/>
      </c>
    </row>
    <row r="318" spans="1:24" ht="22.05" customHeight="1">
      <c r="A318" s="27" t="str">
        <f ca="1">IFERROR(INDEX(MAESTRO!A:A,_xludf.AGGREGATE(15,6,ROW(MAESTRO!$B$3:$B$1000)/((MAESTRO!$B$3:$B$1000="OPA")*(UPPER(MAESTRO!$L$3:$L$1000)="CONFIRMADO")),ROWS($A$3:A318))),"")</f>
        <v/>
      </c>
      <c r="B318" s="27" t="str">
        <f ca="1">IFERROR(INDEX(MAESTRO!B:B,_xludf.AGGREGATE(15,6,ROW(MAESTRO!$B$3:$B$1000)/((MAESTRO!$B$3:$B$1000="OPA")*(UPPER(MAESTRO!$L$3:$L$1000)="CONFIRMADO")),ROWS($A$3:A318))),"")</f>
        <v/>
      </c>
      <c r="C318" s="27" t="str">
        <f ca="1">IFERROR(INDEX(MAESTRO!C:C,_xludf.AGGREGATE(15,6,ROW(MAESTRO!$B$3:$B$1000)/((MAESTRO!$B$3:$B$1000="OPA")*(UPPER(MAESTRO!$L$3:$L$1000)="CONFIRMADO")),ROWS($A$3:A318))),"")</f>
        <v/>
      </c>
      <c r="D318" s="27" t="str">
        <f ca="1">IFERROR(INDEX(MAESTRO!D:D,_xludf.AGGREGATE(15,6,ROW(MAESTRO!$B$3:$B$1000)/((MAESTRO!$B$3:$B$1000="OPA")*(UPPER(MAESTRO!$L$3:$L$1000)="CONFIRMADO")),ROWS($A$3:A318))),"")</f>
        <v/>
      </c>
      <c r="E318" s="27" t="str">
        <f ca="1">IFERROR(INDEX(MAESTRO!E:E,_xludf.AGGREGATE(15,6,ROW(MAESTRO!$B$3:$B$1000)/((MAESTRO!$B$3:$B$1000="OPA")*(UPPER(MAESTRO!$L$3:$L$1000)="CONFIRMADO")),ROWS($A$3:A318))),"")</f>
        <v/>
      </c>
      <c r="F318" s="27" t="str">
        <f ca="1">IFERROR(INDEX(MAESTRO!F:F,_xludf.AGGREGATE(15,6,ROW(MAESTRO!$B$3:$B$1000)/((MAESTRO!$B$3:$B$1000="OPA")*(UPPER(MAESTRO!$L$3:$L$1000)="CONFIRMADO")),ROWS($A$3:A318))),"")</f>
        <v/>
      </c>
      <c r="G318" s="27" t="str">
        <f ca="1">IFERROR(INDEX(MAESTRO!G:G,_xludf.AGGREGATE(15,6,ROW(MAESTRO!$B$3:$B$1000)/((MAESTRO!$B$3:$B$1000="OPA")*(UPPER(MAESTRO!$L$3:$L$1000)="CONFIRMADO")),ROWS($A$3:A318))),"")</f>
        <v/>
      </c>
      <c r="H318" s="27" t="str">
        <f ca="1">IFERROR(INDEX(MAESTRO!H:H,_xludf.AGGREGATE(15,6,ROW(MAESTRO!$B$3:$B$1000)/((MAESTRO!$B$3:$B$1000="OPA")*(UPPER(MAESTRO!$L$3:$L$1000)="CONFIRMADO")),ROWS($A$3:A318))),"")</f>
        <v/>
      </c>
      <c r="I318" s="27" t="str">
        <f ca="1">IFERROR(INDEX(MAESTRO!I:I,_xludf.AGGREGATE(15,6,ROW(MAESTRO!$B$3:$B$1000)/((MAESTRO!$B$3:$B$1000="OPA")*(UPPER(MAESTRO!$L$3:$L$1000)="CONFIRMADO")),ROWS($A$3:A318))),"")</f>
        <v/>
      </c>
      <c r="J318" s="27" t="str">
        <f ca="1">IFERROR(INDEX(MAESTRO!J:J,_xludf.AGGREGATE(15,6,ROW(MAESTRO!$B$3:$B$1000)/((MAESTRO!$B$3:$B$1000="OPA")*(UPPER(MAESTRO!$L$3:$L$1000)="CONFIRMADO")),ROWS($A$3:A318))),"")</f>
        <v/>
      </c>
      <c r="K318" s="27" t="str">
        <f ca="1">IFERROR(INDEX(MAESTRO!K:K,_xludf.AGGREGATE(15,6,ROW(MAESTRO!$B$3:$B$1000)/((MAESTRO!$B$3:$B$1000="OPA")*(UPPER(MAESTRO!$L$3:$L$1000)="CONFIRMADO")),ROWS($A$3:A318))),"")</f>
        <v/>
      </c>
      <c r="L318" s="27" t="str">
        <f ca="1">IFERROR(INDEX(MAESTRO!L:L,_xludf.AGGREGATE(15,6,ROW(MAESTRO!$B$3:$B$1000)/((MAESTRO!$B$3:$B$1000="OPA")*(UPPER(MAESTRO!$L$3:$L$1000)="CONFIRMADO")),ROWS($A$3:A318))),"")</f>
        <v/>
      </c>
      <c r="M318" s="27" t="str">
        <f ca="1">IFERROR(INDEX(MAESTRO!M:M,_xludf.AGGREGATE(15,6,ROW(MAESTRO!$B$3:$B$1000)/((MAESTRO!$B$3:$B$1000="OPA")*(UPPER(MAESTRO!$L$3:$L$1000)="CONFIRMADO")),ROWS($A$3:A318))),"")</f>
        <v/>
      </c>
      <c r="N318" s="27" t="str">
        <f ca="1">IFERROR(INDEX(MAESTRO!N:N,_xludf.AGGREGATE(15,6,ROW(MAESTRO!$B$3:$B$1000)/((MAESTRO!$B$3:$B$1000="OPA")*(UPPER(MAESTRO!$L$3:$L$1000)="CONFIRMADO")),ROWS($A$3:A318))),"")</f>
        <v/>
      </c>
      <c r="O318" s="27" t="str">
        <f ca="1">IFERROR(INDEX(MAESTRO!O:O,_xludf.AGGREGATE(15,6,ROW(MAESTRO!$B$3:$B$1000)/((MAESTRO!$B$3:$B$1000="OPA")*(UPPER(MAESTRO!$L$3:$L$1000)="CONFIRMADO")),ROWS($A$3:A318))),"")</f>
        <v/>
      </c>
      <c r="P318" s="27" t="str">
        <f ca="1">IFERROR(INDEX(MAESTRO!P:P,_xludf.AGGREGATE(15,6,ROW(MAESTRO!$B$3:$B$1000)/((MAESTRO!$B$3:$B$1000="OPA")*(UPPER(MAESTRO!$L$3:$L$1000)="CONFIRMADO")),ROWS($A$3:A318))),"")</f>
        <v/>
      </c>
      <c r="Q318" s="27" t="str">
        <f ca="1">IFERROR(INDEX(MAESTRO!Q:Q,_xludf.AGGREGATE(15,6,ROW(MAESTRO!$B$3:$B$1000)/((MAESTRO!$B$3:$B$1000="OPA")*(UPPER(MAESTRO!$L$3:$L$1000)="CONFIRMADO")),ROWS($A$3:A318))),"")</f>
        <v/>
      </c>
      <c r="R318" s="27" t="str">
        <f ca="1">IFERROR(INDEX(MAESTRO!R:R,_xludf.AGGREGATE(15,6,ROW(MAESTRO!$B$3:$B$1000)/((MAESTRO!$B$3:$B$1000="OPA")*(UPPER(MAESTRO!$L$3:$L$1000)="CONFIRMADO")),ROWS($A$3:A318))),"")</f>
        <v/>
      </c>
      <c r="S318" s="27" t="str">
        <f ca="1">IFERROR(INDEX(MAESTRO!S:S,_xludf.AGGREGATE(15,6,ROW(MAESTRO!$B$3:$B$1000)/((MAESTRO!$B$3:$B$1000="OPA")*(UPPER(MAESTRO!$L$3:$L$1000)="CONFIRMADO")),ROWS($A$3:A318))),"")</f>
        <v/>
      </c>
      <c r="T318" s="27" t="str">
        <f ca="1">IFERROR(INDEX(MAESTRO!T:T,_xludf.AGGREGATE(15,6,ROW(MAESTRO!$B$3:$B$1000)/((MAESTRO!$B$3:$B$1000="OPA")*(UPPER(MAESTRO!$L$3:$L$1000)="CONFIRMADO")),ROWS($A$3:A318))),"")</f>
        <v/>
      </c>
      <c r="U318" s="27" t="str">
        <f ca="1">IFERROR(INDEX(MAESTRO!U:U,_xludf.AGGREGATE(15,6,ROW(MAESTRO!$B$3:$B$1000)/((MAESTRO!$B$3:$B$1000="OPA")*(UPPER(MAESTRO!$L$3:$L$1000)="CONFIRMADO")),ROWS($A$3:A318))),"")</f>
        <v/>
      </c>
      <c r="V318" s="27" t="str">
        <f ca="1">IFERROR(INDEX(MAESTRO!V:V,_xludf.AGGREGATE(15,6,ROW(MAESTRO!$B$3:$B$1000)/((MAESTRO!$B$3:$B$1000="OPA")*(UPPER(MAESTRO!$L$3:$L$1000)="CONFIRMADO")),ROWS($A$3:A318))),"")</f>
        <v/>
      </c>
      <c r="W318" s="27" t="str">
        <f ca="1">IFERROR(INDEX(MAESTRO!W:W,_xludf.AGGREGATE(15,6,ROW(MAESTRO!$B$3:$B$1000)/((MAESTRO!$B$3:$B$1000="OPA")*(UPPER(MAESTRO!$L$3:$L$1000)="CONFIRMADO")),ROWS($A$3:A318))),"")</f>
        <v/>
      </c>
      <c r="X318" s="27" t="str">
        <f ca="1">IFERROR(INDEX(MAESTRO!X:X,_xludf.AGGREGATE(15,6,ROW(MAESTRO!$B$3:$B$1000)/((MAESTRO!$B$3:$B$1000="OPA")*(UPPER(MAESTRO!$L$3:$L$1000)="CONFIRMADO")),ROWS($A$3:A318))),"")</f>
        <v/>
      </c>
    </row>
    <row r="319" spans="1:24" ht="22.05" customHeight="1">
      <c r="A319" s="10" t="str">
        <f ca="1">IFERROR(INDEX(MAESTRO!A:A,_xludf.AGGREGATE(15,6,ROW(MAESTRO!$B$3:$B$1000)/((MAESTRO!$B$3:$B$1000="OPA")*(UPPER(MAESTRO!$L$3:$L$1000)="CONFIRMADO")),ROWS($A$3:A319))),"")</f>
        <v/>
      </c>
      <c r="B319" s="10" t="str">
        <f ca="1">IFERROR(INDEX(MAESTRO!B:B,_xludf.AGGREGATE(15,6,ROW(MAESTRO!$B$3:$B$1000)/((MAESTRO!$B$3:$B$1000="OPA")*(UPPER(MAESTRO!$L$3:$L$1000)="CONFIRMADO")),ROWS($A$3:A319))),"")</f>
        <v/>
      </c>
      <c r="C319" s="10" t="str">
        <f ca="1">IFERROR(INDEX(MAESTRO!C:C,_xludf.AGGREGATE(15,6,ROW(MAESTRO!$B$3:$B$1000)/((MAESTRO!$B$3:$B$1000="OPA")*(UPPER(MAESTRO!$L$3:$L$1000)="CONFIRMADO")),ROWS($A$3:A319))),"")</f>
        <v/>
      </c>
      <c r="D319" s="10" t="str">
        <f ca="1">IFERROR(INDEX(MAESTRO!D:D,_xludf.AGGREGATE(15,6,ROW(MAESTRO!$B$3:$B$1000)/((MAESTRO!$B$3:$B$1000="OPA")*(UPPER(MAESTRO!$L$3:$L$1000)="CONFIRMADO")),ROWS($A$3:A319))),"")</f>
        <v/>
      </c>
      <c r="E319" s="10" t="str">
        <f ca="1">IFERROR(INDEX(MAESTRO!E:E,_xludf.AGGREGATE(15,6,ROW(MAESTRO!$B$3:$B$1000)/((MAESTRO!$B$3:$B$1000="OPA")*(UPPER(MAESTRO!$L$3:$L$1000)="CONFIRMADO")),ROWS($A$3:A319))),"")</f>
        <v/>
      </c>
      <c r="F319" s="10" t="str">
        <f ca="1">IFERROR(INDEX(MAESTRO!F:F,_xludf.AGGREGATE(15,6,ROW(MAESTRO!$B$3:$B$1000)/((MAESTRO!$B$3:$B$1000="OPA")*(UPPER(MAESTRO!$L$3:$L$1000)="CONFIRMADO")),ROWS($A$3:A319))),"")</f>
        <v/>
      </c>
      <c r="G319" s="10" t="str">
        <f ca="1">IFERROR(INDEX(MAESTRO!G:G,_xludf.AGGREGATE(15,6,ROW(MAESTRO!$B$3:$B$1000)/((MAESTRO!$B$3:$B$1000="OPA")*(UPPER(MAESTRO!$L$3:$L$1000)="CONFIRMADO")),ROWS($A$3:A319))),"")</f>
        <v/>
      </c>
      <c r="H319" s="10" t="str">
        <f ca="1">IFERROR(INDEX(MAESTRO!H:H,_xludf.AGGREGATE(15,6,ROW(MAESTRO!$B$3:$B$1000)/((MAESTRO!$B$3:$B$1000="OPA")*(UPPER(MAESTRO!$L$3:$L$1000)="CONFIRMADO")),ROWS($A$3:A319))),"")</f>
        <v/>
      </c>
      <c r="I319" s="10" t="str">
        <f ca="1">IFERROR(INDEX(MAESTRO!I:I,_xludf.AGGREGATE(15,6,ROW(MAESTRO!$B$3:$B$1000)/((MAESTRO!$B$3:$B$1000="OPA")*(UPPER(MAESTRO!$L$3:$L$1000)="CONFIRMADO")),ROWS($A$3:A319))),"")</f>
        <v/>
      </c>
      <c r="J319" s="10" t="str">
        <f ca="1">IFERROR(INDEX(MAESTRO!J:J,_xludf.AGGREGATE(15,6,ROW(MAESTRO!$B$3:$B$1000)/((MAESTRO!$B$3:$B$1000="OPA")*(UPPER(MAESTRO!$L$3:$L$1000)="CONFIRMADO")),ROWS($A$3:A319))),"")</f>
        <v/>
      </c>
      <c r="K319" s="10" t="str">
        <f ca="1">IFERROR(INDEX(MAESTRO!K:K,_xludf.AGGREGATE(15,6,ROW(MAESTRO!$B$3:$B$1000)/((MAESTRO!$B$3:$B$1000="OPA")*(UPPER(MAESTRO!$L$3:$L$1000)="CONFIRMADO")),ROWS($A$3:A319))),"")</f>
        <v/>
      </c>
      <c r="L319" s="10" t="str">
        <f ca="1">IFERROR(INDEX(MAESTRO!L:L,_xludf.AGGREGATE(15,6,ROW(MAESTRO!$B$3:$B$1000)/((MAESTRO!$B$3:$B$1000="OPA")*(UPPER(MAESTRO!$L$3:$L$1000)="CONFIRMADO")),ROWS($A$3:A319))),"")</f>
        <v/>
      </c>
      <c r="M319" s="10" t="str">
        <f ca="1">IFERROR(INDEX(MAESTRO!M:M,_xludf.AGGREGATE(15,6,ROW(MAESTRO!$B$3:$B$1000)/((MAESTRO!$B$3:$B$1000="OPA")*(UPPER(MAESTRO!$L$3:$L$1000)="CONFIRMADO")),ROWS($A$3:A319))),"")</f>
        <v/>
      </c>
      <c r="N319" s="10" t="str">
        <f ca="1">IFERROR(INDEX(MAESTRO!N:N,_xludf.AGGREGATE(15,6,ROW(MAESTRO!$B$3:$B$1000)/((MAESTRO!$B$3:$B$1000="OPA")*(UPPER(MAESTRO!$L$3:$L$1000)="CONFIRMADO")),ROWS($A$3:A319))),"")</f>
        <v/>
      </c>
      <c r="O319" s="10" t="str">
        <f ca="1">IFERROR(INDEX(MAESTRO!O:O,_xludf.AGGREGATE(15,6,ROW(MAESTRO!$B$3:$B$1000)/((MAESTRO!$B$3:$B$1000="OPA")*(UPPER(MAESTRO!$L$3:$L$1000)="CONFIRMADO")),ROWS($A$3:A319))),"")</f>
        <v/>
      </c>
      <c r="P319" s="10" t="str">
        <f ca="1">IFERROR(INDEX(MAESTRO!P:P,_xludf.AGGREGATE(15,6,ROW(MAESTRO!$B$3:$B$1000)/((MAESTRO!$B$3:$B$1000="OPA")*(UPPER(MAESTRO!$L$3:$L$1000)="CONFIRMADO")),ROWS($A$3:A319))),"")</f>
        <v/>
      </c>
      <c r="Q319" s="10" t="str">
        <f ca="1">IFERROR(INDEX(MAESTRO!Q:Q,_xludf.AGGREGATE(15,6,ROW(MAESTRO!$B$3:$B$1000)/((MAESTRO!$B$3:$B$1000="OPA")*(UPPER(MAESTRO!$L$3:$L$1000)="CONFIRMADO")),ROWS($A$3:A319))),"")</f>
        <v/>
      </c>
      <c r="R319" s="10" t="str">
        <f ca="1">IFERROR(INDEX(MAESTRO!R:R,_xludf.AGGREGATE(15,6,ROW(MAESTRO!$B$3:$B$1000)/((MAESTRO!$B$3:$B$1000="OPA")*(UPPER(MAESTRO!$L$3:$L$1000)="CONFIRMADO")),ROWS($A$3:A319))),"")</f>
        <v/>
      </c>
      <c r="S319" s="10" t="str">
        <f ca="1">IFERROR(INDEX(MAESTRO!S:S,_xludf.AGGREGATE(15,6,ROW(MAESTRO!$B$3:$B$1000)/((MAESTRO!$B$3:$B$1000="OPA")*(UPPER(MAESTRO!$L$3:$L$1000)="CONFIRMADO")),ROWS($A$3:A319))),"")</f>
        <v/>
      </c>
      <c r="T319" s="10" t="str">
        <f ca="1">IFERROR(INDEX(MAESTRO!T:T,_xludf.AGGREGATE(15,6,ROW(MAESTRO!$B$3:$B$1000)/((MAESTRO!$B$3:$B$1000="OPA")*(UPPER(MAESTRO!$L$3:$L$1000)="CONFIRMADO")),ROWS($A$3:A319))),"")</f>
        <v/>
      </c>
      <c r="U319" s="10" t="str">
        <f ca="1">IFERROR(INDEX(MAESTRO!U:U,_xludf.AGGREGATE(15,6,ROW(MAESTRO!$B$3:$B$1000)/((MAESTRO!$B$3:$B$1000="OPA")*(UPPER(MAESTRO!$L$3:$L$1000)="CONFIRMADO")),ROWS($A$3:A319))),"")</f>
        <v/>
      </c>
      <c r="V319" s="10" t="str">
        <f ca="1">IFERROR(INDEX(MAESTRO!V:V,_xludf.AGGREGATE(15,6,ROW(MAESTRO!$B$3:$B$1000)/((MAESTRO!$B$3:$B$1000="OPA")*(UPPER(MAESTRO!$L$3:$L$1000)="CONFIRMADO")),ROWS($A$3:A319))),"")</f>
        <v/>
      </c>
      <c r="W319" s="10" t="str">
        <f ca="1">IFERROR(INDEX(MAESTRO!W:W,_xludf.AGGREGATE(15,6,ROW(MAESTRO!$B$3:$B$1000)/((MAESTRO!$B$3:$B$1000="OPA")*(UPPER(MAESTRO!$L$3:$L$1000)="CONFIRMADO")),ROWS($A$3:A319))),"")</f>
        <v/>
      </c>
      <c r="X319" s="10" t="str">
        <f ca="1">IFERROR(INDEX(MAESTRO!X:X,_xludf.AGGREGATE(15,6,ROW(MAESTRO!$B$3:$B$1000)/((MAESTRO!$B$3:$B$1000="OPA")*(UPPER(MAESTRO!$L$3:$L$1000)="CONFIRMADO")),ROWS($A$3:A319))),"")</f>
        <v/>
      </c>
    </row>
    <row r="320" spans="1:24" ht="22.05" customHeight="1">
      <c r="A320" s="27" t="str">
        <f ca="1">IFERROR(INDEX(MAESTRO!A:A,_xludf.AGGREGATE(15,6,ROW(MAESTRO!$B$3:$B$1000)/((MAESTRO!$B$3:$B$1000="OPA")*(UPPER(MAESTRO!$L$3:$L$1000)="CONFIRMADO")),ROWS($A$3:A320))),"")</f>
        <v/>
      </c>
      <c r="B320" s="27" t="str">
        <f ca="1">IFERROR(INDEX(MAESTRO!B:B,_xludf.AGGREGATE(15,6,ROW(MAESTRO!$B$3:$B$1000)/((MAESTRO!$B$3:$B$1000="OPA")*(UPPER(MAESTRO!$L$3:$L$1000)="CONFIRMADO")),ROWS($A$3:A320))),"")</f>
        <v/>
      </c>
      <c r="C320" s="27" t="str">
        <f ca="1">IFERROR(INDEX(MAESTRO!C:C,_xludf.AGGREGATE(15,6,ROW(MAESTRO!$B$3:$B$1000)/((MAESTRO!$B$3:$B$1000="OPA")*(UPPER(MAESTRO!$L$3:$L$1000)="CONFIRMADO")),ROWS($A$3:A320))),"")</f>
        <v/>
      </c>
      <c r="D320" s="27" t="str">
        <f ca="1">IFERROR(INDEX(MAESTRO!D:D,_xludf.AGGREGATE(15,6,ROW(MAESTRO!$B$3:$B$1000)/((MAESTRO!$B$3:$B$1000="OPA")*(UPPER(MAESTRO!$L$3:$L$1000)="CONFIRMADO")),ROWS($A$3:A320))),"")</f>
        <v/>
      </c>
      <c r="E320" s="27" t="str">
        <f ca="1">IFERROR(INDEX(MAESTRO!E:E,_xludf.AGGREGATE(15,6,ROW(MAESTRO!$B$3:$B$1000)/((MAESTRO!$B$3:$B$1000="OPA")*(UPPER(MAESTRO!$L$3:$L$1000)="CONFIRMADO")),ROWS($A$3:A320))),"")</f>
        <v/>
      </c>
      <c r="F320" s="27" t="str">
        <f ca="1">IFERROR(INDEX(MAESTRO!F:F,_xludf.AGGREGATE(15,6,ROW(MAESTRO!$B$3:$B$1000)/((MAESTRO!$B$3:$B$1000="OPA")*(UPPER(MAESTRO!$L$3:$L$1000)="CONFIRMADO")),ROWS($A$3:A320))),"")</f>
        <v/>
      </c>
      <c r="G320" s="27" t="str">
        <f ca="1">IFERROR(INDEX(MAESTRO!G:G,_xludf.AGGREGATE(15,6,ROW(MAESTRO!$B$3:$B$1000)/((MAESTRO!$B$3:$B$1000="OPA")*(UPPER(MAESTRO!$L$3:$L$1000)="CONFIRMADO")),ROWS($A$3:A320))),"")</f>
        <v/>
      </c>
      <c r="H320" s="27" t="str">
        <f ca="1">IFERROR(INDEX(MAESTRO!H:H,_xludf.AGGREGATE(15,6,ROW(MAESTRO!$B$3:$B$1000)/((MAESTRO!$B$3:$B$1000="OPA")*(UPPER(MAESTRO!$L$3:$L$1000)="CONFIRMADO")),ROWS($A$3:A320))),"")</f>
        <v/>
      </c>
      <c r="I320" s="27" t="str">
        <f ca="1">IFERROR(INDEX(MAESTRO!I:I,_xludf.AGGREGATE(15,6,ROW(MAESTRO!$B$3:$B$1000)/((MAESTRO!$B$3:$B$1000="OPA")*(UPPER(MAESTRO!$L$3:$L$1000)="CONFIRMADO")),ROWS($A$3:A320))),"")</f>
        <v/>
      </c>
      <c r="J320" s="27" t="str">
        <f ca="1">IFERROR(INDEX(MAESTRO!J:J,_xludf.AGGREGATE(15,6,ROW(MAESTRO!$B$3:$B$1000)/((MAESTRO!$B$3:$B$1000="OPA")*(UPPER(MAESTRO!$L$3:$L$1000)="CONFIRMADO")),ROWS($A$3:A320))),"")</f>
        <v/>
      </c>
      <c r="K320" s="27" t="str">
        <f ca="1">IFERROR(INDEX(MAESTRO!K:K,_xludf.AGGREGATE(15,6,ROW(MAESTRO!$B$3:$B$1000)/((MAESTRO!$B$3:$B$1000="OPA")*(UPPER(MAESTRO!$L$3:$L$1000)="CONFIRMADO")),ROWS($A$3:A320))),"")</f>
        <v/>
      </c>
      <c r="L320" s="27" t="str">
        <f ca="1">IFERROR(INDEX(MAESTRO!L:L,_xludf.AGGREGATE(15,6,ROW(MAESTRO!$B$3:$B$1000)/((MAESTRO!$B$3:$B$1000="OPA")*(UPPER(MAESTRO!$L$3:$L$1000)="CONFIRMADO")),ROWS($A$3:A320))),"")</f>
        <v/>
      </c>
      <c r="M320" s="27" t="str">
        <f ca="1">IFERROR(INDEX(MAESTRO!M:M,_xludf.AGGREGATE(15,6,ROW(MAESTRO!$B$3:$B$1000)/((MAESTRO!$B$3:$B$1000="OPA")*(UPPER(MAESTRO!$L$3:$L$1000)="CONFIRMADO")),ROWS($A$3:A320))),"")</f>
        <v/>
      </c>
      <c r="N320" s="27" t="str">
        <f ca="1">IFERROR(INDEX(MAESTRO!N:N,_xludf.AGGREGATE(15,6,ROW(MAESTRO!$B$3:$B$1000)/((MAESTRO!$B$3:$B$1000="OPA")*(UPPER(MAESTRO!$L$3:$L$1000)="CONFIRMADO")),ROWS($A$3:A320))),"")</f>
        <v/>
      </c>
      <c r="O320" s="27" t="str">
        <f ca="1">IFERROR(INDEX(MAESTRO!O:O,_xludf.AGGREGATE(15,6,ROW(MAESTRO!$B$3:$B$1000)/((MAESTRO!$B$3:$B$1000="OPA")*(UPPER(MAESTRO!$L$3:$L$1000)="CONFIRMADO")),ROWS($A$3:A320))),"")</f>
        <v/>
      </c>
      <c r="P320" s="27" t="str">
        <f ca="1">IFERROR(INDEX(MAESTRO!P:P,_xludf.AGGREGATE(15,6,ROW(MAESTRO!$B$3:$B$1000)/((MAESTRO!$B$3:$B$1000="OPA")*(UPPER(MAESTRO!$L$3:$L$1000)="CONFIRMADO")),ROWS($A$3:A320))),"")</f>
        <v/>
      </c>
      <c r="Q320" s="27" t="str">
        <f ca="1">IFERROR(INDEX(MAESTRO!Q:Q,_xludf.AGGREGATE(15,6,ROW(MAESTRO!$B$3:$B$1000)/((MAESTRO!$B$3:$B$1000="OPA")*(UPPER(MAESTRO!$L$3:$L$1000)="CONFIRMADO")),ROWS($A$3:A320))),"")</f>
        <v/>
      </c>
      <c r="R320" s="27" t="str">
        <f ca="1">IFERROR(INDEX(MAESTRO!R:R,_xludf.AGGREGATE(15,6,ROW(MAESTRO!$B$3:$B$1000)/((MAESTRO!$B$3:$B$1000="OPA")*(UPPER(MAESTRO!$L$3:$L$1000)="CONFIRMADO")),ROWS($A$3:A320))),"")</f>
        <v/>
      </c>
      <c r="S320" s="27" t="str">
        <f ca="1">IFERROR(INDEX(MAESTRO!S:S,_xludf.AGGREGATE(15,6,ROW(MAESTRO!$B$3:$B$1000)/((MAESTRO!$B$3:$B$1000="OPA")*(UPPER(MAESTRO!$L$3:$L$1000)="CONFIRMADO")),ROWS($A$3:A320))),"")</f>
        <v/>
      </c>
      <c r="T320" s="27" t="str">
        <f ca="1">IFERROR(INDEX(MAESTRO!T:T,_xludf.AGGREGATE(15,6,ROW(MAESTRO!$B$3:$B$1000)/((MAESTRO!$B$3:$B$1000="OPA")*(UPPER(MAESTRO!$L$3:$L$1000)="CONFIRMADO")),ROWS($A$3:A320))),"")</f>
        <v/>
      </c>
      <c r="U320" s="27" t="str">
        <f ca="1">IFERROR(INDEX(MAESTRO!U:U,_xludf.AGGREGATE(15,6,ROW(MAESTRO!$B$3:$B$1000)/((MAESTRO!$B$3:$B$1000="OPA")*(UPPER(MAESTRO!$L$3:$L$1000)="CONFIRMADO")),ROWS($A$3:A320))),"")</f>
        <v/>
      </c>
      <c r="V320" s="27" t="str">
        <f ca="1">IFERROR(INDEX(MAESTRO!V:V,_xludf.AGGREGATE(15,6,ROW(MAESTRO!$B$3:$B$1000)/((MAESTRO!$B$3:$B$1000="OPA")*(UPPER(MAESTRO!$L$3:$L$1000)="CONFIRMADO")),ROWS($A$3:A320))),"")</f>
        <v/>
      </c>
      <c r="W320" s="27" t="str">
        <f ca="1">IFERROR(INDEX(MAESTRO!W:W,_xludf.AGGREGATE(15,6,ROW(MAESTRO!$B$3:$B$1000)/((MAESTRO!$B$3:$B$1000="OPA")*(UPPER(MAESTRO!$L$3:$L$1000)="CONFIRMADO")),ROWS($A$3:A320))),"")</f>
        <v/>
      </c>
      <c r="X320" s="27" t="str">
        <f ca="1">IFERROR(INDEX(MAESTRO!X:X,_xludf.AGGREGATE(15,6,ROW(MAESTRO!$B$3:$B$1000)/((MAESTRO!$B$3:$B$1000="OPA")*(UPPER(MAESTRO!$L$3:$L$1000)="CONFIRMADO")),ROWS($A$3:A320))),"")</f>
        <v/>
      </c>
    </row>
    <row r="321" spans="1:24" ht="22.05" customHeight="1">
      <c r="A321" s="10" t="str">
        <f ca="1">IFERROR(INDEX(MAESTRO!A:A,_xludf.AGGREGATE(15,6,ROW(MAESTRO!$B$3:$B$1000)/((MAESTRO!$B$3:$B$1000="OPA")*(UPPER(MAESTRO!$L$3:$L$1000)="CONFIRMADO")),ROWS($A$3:A321))),"")</f>
        <v/>
      </c>
      <c r="B321" s="10" t="str">
        <f ca="1">IFERROR(INDEX(MAESTRO!B:B,_xludf.AGGREGATE(15,6,ROW(MAESTRO!$B$3:$B$1000)/((MAESTRO!$B$3:$B$1000="OPA")*(UPPER(MAESTRO!$L$3:$L$1000)="CONFIRMADO")),ROWS($A$3:A321))),"")</f>
        <v/>
      </c>
      <c r="C321" s="10" t="str">
        <f ca="1">IFERROR(INDEX(MAESTRO!C:C,_xludf.AGGREGATE(15,6,ROW(MAESTRO!$B$3:$B$1000)/((MAESTRO!$B$3:$B$1000="OPA")*(UPPER(MAESTRO!$L$3:$L$1000)="CONFIRMADO")),ROWS($A$3:A321))),"")</f>
        <v/>
      </c>
      <c r="D321" s="10" t="str">
        <f ca="1">IFERROR(INDEX(MAESTRO!D:D,_xludf.AGGREGATE(15,6,ROW(MAESTRO!$B$3:$B$1000)/((MAESTRO!$B$3:$B$1000="OPA")*(UPPER(MAESTRO!$L$3:$L$1000)="CONFIRMADO")),ROWS($A$3:A321))),"")</f>
        <v/>
      </c>
      <c r="E321" s="10" t="str">
        <f ca="1">IFERROR(INDEX(MAESTRO!E:E,_xludf.AGGREGATE(15,6,ROW(MAESTRO!$B$3:$B$1000)/((MAESTRO!$B$3:$B$1000="OPA")*(UPPER(MAESTRO!$L$3:$L$1000)="CONFIRMADO")),ROWS($A$3:A321))),"")</f>
        <v/>
      </c>
      <c r="F321" s="10" t="str">
        <f ca="1">IFERROR(INDEX(MAESTRO!F:F,_xludf.AGGREGATE(15,6,ROW(MAESTRO!$B$3:$B$1000)/((MAESTRO!$B$3:$B$1000="OPA")*(UPPER(MAESTRO!$L$3:$L$1000)="CONFIRMADO")),ROWS($A$3:A321))),"")</f>
        <v/>
      </c>
      <c r="G321" s="10" t="str">
        <f ca="1">IFERROR(INDEX(MAESTRO!G:G,_xludf.AGGREGATE(15,6,ROW(MAESTRO!$B$3:$B$1000)/((MAESTRO!$B$3:$B$1000="OPA")*(UPPER(MAESTRO!$L$3:$L$1000)="CONFIRMADO")),ROWS($A$3:A321))),"")</f>
        <v/>
      </c>
      <c r="H321" s="10" t="str">
        <f ca="1">IFERROR(INDEX(MAESTRO!H:H,_xludf.AGGREGATE(15,6,ROW(MAESTRO!$B$3:$B$1000)/((MAESTRO!$B$3:$B$1000="OPA")*(UPPER(MAESTRO!$L$3:$L$1000)="CONFIRMADO")),ROWS($A$3:A321))),"")</f>
        <v/>
      </c>
      <c r="I321" s="10" t="str">
        <f ca="1">IFERROR(INDEX(MAESTRO!I:I,_xludf.AGGREGATE(15,6,ROW(MAESTRO!$B$3:$B$1000)/((MAESTRO!$B$3:$B$1000="OPA")*(UPPER(MAESTRO!$L$3:$L$1000)="CONFIRMADO")),ROWS($A$3:A321))),"")</f>
        <v/>
      </c>
      <c r="J321" s="10" t="str">
        <f ca="1">IFERROR(INDEX(MAESTRO!J:J,_xludf.AGGREGATE(15,6,ROW(MAESTRO!$B$3:$B$1000)/((MAESTRO!$B$3:$B$1000="OPA")*(UPPER(MAESTRO!$L$3:$L$1000)="CONFIRMADO")),ROWS($A$3:A321))),"")</f>
        <v/>
      </c>
      <c r="K321" s="10" t="str">
        <f ca="1">IFERROR(INDEX(MAESTRO!K:K,_xludf.AGGREGATE(15,6,ROW(MAESTRO!$B$3:$B$1000)/((MAESTRO!$B$3:$B$1000="OPA")*(UPPER(MAESTRO!$L$3:$L$1000)="CONFIRMADO")),ROWS($A$3:A321))),"")</f>
        <v/>
      </c>
      <c r="L321" s="10" t="str">
        <f ca="1">IFERROR(INDEX(MAESTRO!L:L,_xludf.AGGREGATE(15,6,ROW(MAESTRO!$B$3:$B$1000)/((MAESTRO!$B$3:$B$1000="OPA")*(UPPER(MAESTRO!$L$3:$L$1000)="CONFIRMADO")),ROWS($A$3:A321))),"")</f>
        <v/>
      </c>
      <c r="M321" s="10" t="str">
        <f ca="1">IFERROR(INDEX(MAESTRO!M:M,_xludf.AGGREGATE(15,6,ROW(MAESTRO!$B$3:$B$1000)/((MAESTRO!$B$3:$B$1000="OPA")*(UPPER(MAESTRO!$L$3:$L$1000)="CONFIRMADO")),ROWS($A$3:A321))),"")</f>
        <v/>
      </c>
      <c r="N321" s="10" t="str">
        <f ca="1">IFERROR(INDEX(MAESTRO!N:N,_xludf.AGGREGATE(15,6,ROW(MAESTRO!$B$3:$B$1000)/((MAESTRO!$B$3:$B$1000="OPA")*(UPPER(MAESTRO!$L$3:$L$1000)="CONFIRMADO")),ROWS($A$3:A321))),"")</f>
        <v/>
      </c>
      <c r="O321" s="10" t="str">
        <f ca="1">IFERROR(INDEX(MAESTRO!O:O,_xludf.AGGREGATE(15,6,ROW(MAESTRO!$B$3:$B$1000)/((MAESTRO!$B$3:$B$1000="OPA")*(UPPER(MAESTRO!$L$3:$L$1000)="CONFIRMADO")),ROWS($A$3:A321))),"")</f>
        <v/>
      </c>
      <c r="P321" s="10" t="str">
        <f ca="1">IFERROR(INDEX(MAESTRO!P:P,_xludf.AGGREGATE(15,6,ROW(MAESTRO!$B$3:$B$1000)/((MAESTRO!$B$3:$B$1000="OPA")*(UPPER(MAESTRO!$L$3:$L$1000)="CONFIRMADO")),ROWS($A$3:A321))),"")</f>
        <v/>
      </c>
      <c r="Q321" s="10" t="str">
        <f ca="1">IFERROR(INDEX(MAESTRO!Q:Q,_xludf.AGGREGATE(15,6,ROW(MAESTRO!$B$3:$B$1000)/((MAESTRO!$B$3:$B$1000="OPA")*(UPPER(MAESTRO!$L$3:$L$1000)="CONFIRMADO")),ROWS($A$3:A321))),"")</f>
        <v/>
      </c>
      <c r="R321" s="10" t="str">
        <f ca="1">IFERROR(INDEX(MAESTRO!R:R,_xludf.AGGREGATE(15,6,ROW(MAESTRO!$B$3:$B$1000)/((MAESTRO!$B$3:$B$1000="OPA")*(UPPER(MAESTRO!$L$3:$L$1000)="CONFIRMADO")),ROWS($A$3:A321))),"")</f>
        <v/>
      </c>
      <c r="S321" s="10" t="str">
        <f ca="1">IFERROR(INDEX(MAESTRO!S:S,_xludf.AGGREGATE(15,6,ROW(MAESTRO!$B$3:$B$1000)/((MAESTRO!$B$3:$B$1000="OPA")*(UPPER(MAESTRO!$L$3:$L$1000)="CONFIRMADO")),ROWS($A$3:A321))),"")</f>
        <v/>
      </c>
      <c r="T321" s="10" t="str">
        <f ca="1">IFERROR(INDEX(MAESTRO!T:T,_xludf.AGGREGATE(15,6,ROW(MAESTRO!$B$3:$B$1000)/((MAESTRO!$B$3:$B$1000="OPA")*(UPPER(MAESTRO!$L$3:$L$1000)="CONFIRMADO")),ROWS($A$3:A321))),"")</f>
        <v/>
      </c>
      <c r="U321" s="10" t="str">
        <f ca="1">IFERROR(INDEX(MAESTRO!U:U,_xludf.AGGREGATE(15,6,ROW(MAESTRO!$B$3:$B$1000)/((MAESTRO!$B$3:$B$1000="OPA")*(UPPER(MAESTRO!$L$3:$L$1000)="CONFIRMADO")),ROWS($A$3:A321))),"")</f>
        <v/>
      </c>
      <c r="V321" s="10" t="str">
        <f ca="1">IFERROR(INDEX(MAESTRO!V:V,_xludf.AGGREGATE(15,6,ROW(MAESTRO!$B$3:$B$1000)/((MAESTRO!$B$3:$B$1000="OPA")*(UPPER(MAESTRO!$L$3:$L$1000)="CONFIRMADO")),ROWS($A$3:A321))),"")</f>
        <v/>
      </c>
      <c r="W321" s="10" t="str">
        <f ca="1">IFERROR(INDEX(MAESTRO!W:W,_xludf.AGGREGATE(15,6,ROW(MAESTRO!$B$3:$B$1000)/((MAESTRO!$B$3:$B$1000="OPA")*(UPPER(MAESTRO!$L$3:$L$1000)="CONFIRMADO")),ROWS($A$3:A321))),"")</f>
        <v/>
      </c>
      <c r="X321" s="10" t="str">
        <f ca="1">IFERROR(INDEX(MAESTRO!X:X,_xludf.AGGREGATE(15,6,ROW(MAESTRO!$B$3:$B$1000)/((MAESTRO!$B$3:$B$1000="OPA")*(UPPER(MAESTRO!$L$3:$L$1000)="CONFIRMADO")),ROWS($A$3:A321))),"")</f>
        <v/>
      </c>
    </row>
    <row r="322" spans="1:24" ht="22.05" customHeight="1">
      <c r="A322" s="27" t="str">
        <f ca="1">IFERROR(INDEX(MAESTRO!A:A,_xludf.AGGREGATE(15,6,ROW(MAESTRO!$B$3:$B$1000)/((MAESTRO!$B$3:$B$1000="OPA")*(UPPER(MAESTRO!$L$3:$L$1000)="CONFIRMADO")),ROWS($A$3:A322))),"")</f>
        <v/>
      </c>
      <c r="B322" s="27" t="str">
        <f ca="1">IFERROR(INDEX(MAESTRO!B:B,_xludf.AGGREGATE(15,6,ROW(MAESTRO!$B$3:$B$1000)/((MAESTRO!$B$3:$B$1000="OPA")*(UPPER(MAESTRO!$L$3:$L$1000)="CONFIRMADO")),ROWS($A$3:A322))),"")</f>
        <v/>
      </c>
      <c r="C322" s="27" t="str">
        <f ca="1">IFERROR(INDEX(MAESTRO!C:C,_xludf.AGGREGATE(15,6,ROW(MAESTRO!$B$3:$B$1000)/((MAESTRO!$B$3:$B$1000="OPA")*(UPPER(MAESTRO!$L$3:$L$1000)="CONFIRMADO")),ROWS($A$3:A322))),"")</f>
        <v/>
      </c>
      <c r="D322" s="27" t="str">
        <f ca="1">IFERROR(INDEX(MAESTRO!D:D,_xludf.AGGREGATE(15,6,ROW(MAESTRO!$B$3:$B$1000)/((MAESTRO!$B$3:$B$1000="OPA")*(UPPER(MAESTRO!$L$3:$L$1000)="CONFIRMADO")),ROWS($A$3:A322))),"")</f>
        <v/>
      </c>
      <c r="E322" s="27" t="str">
        <f ca="1">IFERROR(INDEX(MAESTRO!E:E,_xludf.AGGREGATE(15,6,ROW(MAESTRO!$B$3:$B$1000)/((MAESTRO!$B$3:$B$1000="OPA")*(UPPER(MAESTRO!$L$3:$L$1000)="CONFIRMADO")),ROWS($A$3:A322))),"")</f>
        <v/>
      </c>
      <c r="F322" s="27" t="str">
        <f ca="1">IFERROR(INDEX(MAESTRO!F:F,_xludf.AGGREGATE(15,6,ROW(MAESTRO!$B$3:$B$1000)/((MAESTRO!$B$3:$B$1000="OPA")*(UPPER(MAESTRO!$L$3:$L$1000)="CONFIRMADO")),ROWS($A$3:A322))),"")</f>
        <v/>
      </c>
      <c r="G322" s="27" t="str">
        <f ca="1">IFERROR(INDEX(MAESTRO!G:G,_xludf.AGGREGATE(15,6,ROW(MAESTRO!$B$3:$B$1000)/((MAESTRO!$B$3:$B$1000="OPA")*(UPPER(MAESTRO!$L$3:$L$1000)="CONFIRMADO")),ROWS($A$3:A322))),"")</f>
        <v/>
      </c>
      <c r="H322" s="27" t="str">
        <f ca="1">IFERROR(INDEX(MAESTRO!H:H,_xludf.AGGREGATE(15,6,ROW(MAESTRO!$B$3:$B$1000)/((MAESTRO!$B$3:$B$1000="OPA")*(UPPER(MAESTRO!$L$3:$L$1000)="CONFIRMADO")),ROWS($A$3:A322))),"")</f>
        <v/>
      </c>
      <c r="I322" s="27" t="str">
        <f ca="1">IFERROR(INDEX(MAESTRO!I:I,_xludf.AGGREGATE(15,6,ROW(MAESTRO!$B$3:$B$1000)/((MAESTRO!$B$3:$B$1000="OPA")*(UPPER(MAESTRO!$L$3:$L$1000)="CONFIRMADO")),ROWS($A$3:A322))),"")</f>
        <v/>
      </c>
      <c r="J322" s="27" t="str">
        <f ca="1">IFERROR(INDEX(MAESTRO!J:J,_xludf.AGGREGATE(15,6,ROW(MAESTRO!$B$3:$B$1000)/((MAESTRO!$B$3:$B$1000="OPA")*(UPPER(MAESTRO!$L$3:$L$1000)="CONFIRMADO")),ROWS($A$3:A322))),"")</f>
        <v/>
      </c>
      <c r="K322" s="27" t="str">
        <f ca="1">IFERROR(INDEX(MAESTRO!K:K,_xludf.AGGREGATE(15,6,ROW(MAESTRO!$B$3:$B$1000)/((MAESTRO!$B$3:$B$1000="OPA")*(UPPER(MAESTRO!$L$3:$L$1000)="CONFIRMADO")),ROWS($A$3:A322))),"")</f>
        <v/>
      </c>
      <c r="L322" s="27" t="str">
        <f ca="1">IFERROR(INDEX(MAESTRO!L:L,_xludf.AGGREGATE(15,6,ROW(MAESTRO!$B$3:$B$1000)/((MAESTRO!$B$3:$B$1000="OPA")*(UPPER(MAESTRO!$L$3:$L$1000)="CONFIRMADO")),ROWS($A$3:A322))),"")</f>
        <v/>
      </c>
      <c r="M322" s="27" t="str">
        <f ca="1">IFERROR(INDEX(MAESTRO!M:M,_xludf.AGGREGATE(15,6,ROW(MAESTRO!$B$3:$B$1000)/((MAESTRO!$B$3:$B$1000="OPA")*(UPPER(MAESTRO!$L$3:$L$1000)="CONFIRMADO")),ROWS($A$3:A322))),"")</f>
        <v/>
      </c>
      <c r="N322" s="27" t="str">
        <f ca="1">IFERROR(INDEX(MAESTRO!N:N,_xludf.AGGREGATE(15,6,ROW(MAESTRO!$B$3:$B$1000)/((MAESTRO!$B$3:$B$1000="OPA")*(UPPER(MAESTRO!$L$3:$L$1000)="CONFIRMADO")),ROWS($A$3:A322))),"")</f>
        <v/>
      </c>
      <c r="O322" s="27" t="str">
        <f ca="1">IFERROR(INDEX(MAESTRO!O:O,_xludf.AGGREGATE(15,6,ROW(MAESTRO!$B$3:$B$1000)/((MAESTRO!$B$3:$B$1000="OPA")*(UPPER(MAESTRO!$L$3:$L$1000)="CONFIRMADO")),ROWS($A$3:A322))),"")</f>
        <v/>
      </c>
      <c r="P322" s="27" t="str">
        <f ca="1">IFERROR(INDEX(MAESTRO!P:P,_xludf.AGGREGATE(15,6,ROW(MAESTRO!$B$3:$B$1000)/((MAESTRO!$B$3:$B$1000="OPA")*(UPPER(MAESTRO!$L$3:$L$1000)="CONFIRMADO")),ROWS($A$3:A322))),"")</f>
        <v/>
      </c>
      <c r="Q322" s="27" t="str">
        <f ca="1">IFERROR(INDEX(MAESTRO!Q:Q,_xludf.AGGREGATE(15,6,ROW(MAESTRO!$B$3:$B$1000)/((MAESTRO!$B$3:$B$1000="OPA")*(UPPER(MAESTRO!$L$3:$L$1000)="CONFIRMADO")),ROWS($A$3:A322))),"")</f>
        <v/>
      </c>
      <c r="R322" s="27" t="str">
        <f ca="1">IFERROR(INDEX(MAESTRO!R:R,_xludf.AGGREGATE(15,6,ROW(MAESTRO!$B$3:$B$1000)/((MAESTRO!$B$3:$B$1000="OPA")*(UPPER(MAESTRO!$L$3:$L$1000)="CONFIRMADO")),ROWS($A$3:A322))),"")</f>
        <v/>
      </c>
      <c r="S322" s="27" t="str">
        <f ca="1">IFERROR(INDEX(MAESTRO!S:S,_xludf.AGGREGATE(15,6,ROW(MAESTRO!$B$3:$B$1000)/((MAESTRO!$B$3:$B$1000="OPA")*(UPPER(MAESTRO!$L$3:$L$1000)="CONFIRMADO")),ROWS($A$3:A322))),"")</f>
        <v/>
      </c>
      <c r="T322" s="27" t="str">
        <f ca="1">IFERROR(INDEX(MAESTRO!T:T,_xludf.AGGREGATE(15,6,ROW(MAESTRO!$B$3:$B$1000)/((MAESTRO!$B$3:$B$1000="OPA")*(UPPER(MAESTRO!$L$3:$L$1000)="CONFIRMADO")),ROWS($A$3:A322))),"")</f>
        <v/>
      </c>
      <c r="U322" s="27" t="str">
        <f ca="1">IFERROR(INDEX(MAESTRO!U:U,_xludf.AGGREGATE(15,6,ROW(MAESTRO!$B$3:$B$1000)/((MAESTRO!$B$3:$B$1000="OPA")*(UPPER(MAESTRO!$L$3:$L$1000)="CONFIRMADO")),ROWS($A$3:A322))),"")</f>
        <v/>
      </c>
      <c r="V322" s="27" t="str">
        <f ca="1">IFERROR(INDEX(MAESTRO!V:V,_xludf.AGGREGATE(15,6,ROW(MAESTRO!$B$3:$B$1000)/((MAESTRO!$B$3:$B$1000="OPA")*(UPPER(MAESTRO!$L$3:$L$1000)="CONFIRMADO")),ROWS($A$3:A322))),"")</f>
        <v/>
      </c>
      <c r="W322" s="27" t="str">
        <f ca="1">IFERROR(INDEX(MAESTRO!W:W,_xludf.AGGREGATE(15,6,ROW(MAESTRO!$B$3:$B$1000)/((MAESTRO!$B$3:$B$1000="OPA")*(UPPER(MAESTRO!$L$3:$L$1000)="CONFIRMADO")),ROWS($A$3:A322))),"")</f>
        <v/>
      </c>
      <c r="X322" s="27" t="str">
        <f ca="1">IFERROR(INDEX(MAESTRO!X:X,_xludf.AGGREGATE(15,6,ROW(MAESTRO!$B$3:$B$1000)/((MAESTRO!$B$3:$B$1000="OPA")*(UPPER(MAESTRO!$L$3:$L$1000)="CONFIRMADO")),ROWS($A$3:A322))),"")</f>
        <v/>
      </c>
    </row>
    <row r="323" spans="1:24" ht="22.05" customHeight="1">
      <c r="A323" s="10" t="str">
        <f ca="1">IFERROR(INDEX(MAESTRO!A:A,_xludf.AGGREGATE(15,6,ROW(MAESTRO!$B$3:$B$1000)/((MAESTRO!$B$3:$B$1000="OPA")*(UPPER(MAESTRO!$L$3:$L$1000)="CONFIRMADO")),ROWS($A$3:A323))),"")</f>
        <v/>
      </c>
      <c r="B323" s="10" t="str">
        <f ca="1">IFERROR(INDEX(MAESTRO!B:B,_xludf.AGGREGATE(15,6,ROW(MAESTRO!$B$3:$B$1000)/((MAESTRO!$B$3:$B$1000="OPA")*(UPPER(MAESTRO!$L$3:$L$1000)="CONFIRMADO")),ROWS($A$3:A323))),"")</f>
        <v/>
      </c>
      <c r="C323" s="10" t="str">
        <f ca="1">IFERROR(INDEX(MAESTRO!C:C,_xludf.AGGREGATE(15,6,ROW(MAESTRO!$B$3:$B$1000)/((MAESTRO!$B$3:$B$1000="OPA")*(UPPER(MAESTRO!$L$3:$L$1000)="CONFIRMADO")),ROWS($A$3:A323))),"")</f>
        <v/>
      </c>
      <c r="D323" s="10" t="str">
        <f ca="1">IFERROR(INDEX(MAESTRO!D:D,_xludf.AGGREGATE(15,6,ROW(MAESTRO!$B$3:$B$1000)/((MAESTRO!$B$3:$B$1000="OPA")*(UPPER(MAESTRO!$L$3:$L$1000)="CONFIRMADO")),ROWS($A$3:A323))),"")</f>
        <v/>
      </c>
      <c r="E323" s="10" t="str">
        <f ca="1">IFERROR(INDEX(MAESTRO!E:E,_xludf.AGGREGATE(15,6,ROW(MAESTRO!$B$3:$B$1000)/((MAESTRO!$B$3:$B$1000="OPA")*(UPPER(MAESTRO!$L$3:$L$1000)="CONFIRMADO")),ROWS($A$3:A323))),"")</f>
        <v/>
      </c>
      <c r="F323" s="10" t="str">
        <f ca="1">IFERROR(INDEX(MAESTRO!F:F,_xludf.AGGREGATE(15,6,ROW(MAESTRO!$B$3:$B$1000)/((MAESTRO!$B$3:$B$1000="OPA")*(UPPER(MAESTRO!$L$3:$L$1000)="CONFIRMADO")),ROWS($A$3:A323))),"")</f>
        <v/>
      </c>
      <c r="G323" s="10" t="str">
        <f ca="1">IFERROR(INDEX(MAESTRO!G:G,_xludf.AGGREGATE(15,6,ROW(MAESTRO!$B$3:$B$1000)/((MAESTRO!$B$3:$B$1000="OPA")*(UPPER(MAESTRO!$L$3:$L$1000)="CONFIRMADO")),ROWS($A$3:A323))),"")</f>
        <v/>
      </c>
      <c r="H323" s="10" t="str">
        <f ca="1">IFERROR(INDEX(MAESTRO!H:H,_xludf.AGGREGATE(15,6,ROW(MAESTRO!$B$3:$B$1000)/((MAESTRO!$B$3:$B$1000="OPA")*(UPPER(MAESTRO!$L$3:$L$1000)="CONFIRMADO")),ROWS($A$3:A323))),"")</f>
        <v/>
      </c>
      <c r="I323" s="10" t="str">
        <f ca="1">IFERROR(INDEX(MAESTRO!I:I,_xludf.AGGREGATE(15,6,ROW(MAESTRO!$B$3:$B$1000)/((MAESTRO!$B$3:$B$1000="OPA")*(UPPER(MAESTRO!$L$3:$L$1000)="CONFIRMADO")),ROWS($A$3:A323))),"")</f>
        <v/>
      </c>
      <c r="J323" s="10" t="str">
        <f ca="1">IFERROR(INDEX(MAESTRO!J:J,_xludf.AGGREGATE(15,6,ROW(MAESTRO!$B$3:$B$1000)/((MAESTRO!$B$3:$B$1000="OPA")*(UPPER(MAESTRO!$L$3:$L$1000)="CONFIRMADO")),ROWS($A$3:A323))),"")</f>
        <v/>
      </c>
      <c r="K323" s="10" t="str">
        <f ca="1">IFERROR(INDEX(MAESTRO!K:K,_xludf.AGGREGATE(15,6,ROW(MAESTRO!$B$3:$B$1000)/((MAESTRO!$B$3:$B$1000="OPA")*(UPPER(MAESTRO!$L$3:$L$1000)="CONFIRMADO")),ROWS($A$3:A323))),"")</f>
        <v/>
      </c>
      <c r="L323" s="10" t="str">
        <f ca="1">IFERROR(INDEX(MAESTRO!L:L,_xludf.AGGREGATE(15,6,ROW(MAESTRO!$B$3:$B$1000)/((MAESTRO!$B$3:$B$1000="OPA")*(UPPER(MAESTRO!$L$3:$L$1000)="CONFIRMADO")),ROWS($A$3:A323))),"")</f>
        <v/>
      </c>
      <c r="M323" s="10" t="str">
        <f ca="1">IFERROR(INDEX(MAESTRO!M:M,_xludf.AGGREGATE(15,6,ROW(MAESTRO!$B$3:$B$1000)/((MAESTRO!$B$3:$B$1000="OPA")*(UPPER(MAESTRO!$L$3:$L$1000)="CONFIRMADO")),ROWS($A$3:A323))),"")</f>
        <v/>
      </c>
      <c r="N323" s="10" t="str">
        <f ca="1">IFERROR(INDEX(MAESTRO!N:N,_xludf.AGGREGATE(15,6,ROW(MAESTRO!$B$3:$B$1000)/((MAESTRO!$B$3:$B$1000="OPA")*(UPPER(MAESTRO!$L$3:$L$1000)="CONFIRMADO")),ROWS($A$3:A323))),"")</f>
        <v/>
      </c>
      <c r="O323" s="10" t="str">
        <f ca="1">IFERROR(INDEX(MAESTRO!O:O,_xludf.AGGREGATE(15,6,ROW(MAESTRO!$B$3:$B$1000)/((MAESTRO!$B$3:$B$1000="OPA")*(UPPER(MAESTRO!$L$3:$L$1000)="CONFIRMADO")),ROWS($A$3:A323))),"")</f>
        <v/>
      </c>
      <c r="P323" s="10" t="str">
        <f ca="1">IFERROR(INDEX(MAESTRO!P:P,_xludf.AGGREGATE(15,6,ROW(MAESTRO!$B$3:$B$1000)/((MAESTRO!$B$3:$B$1000="OPA")*(UPPER(MAESTRO!$L$3:$L$1000)="CONFIRMADO")),ROWS($A$3:A323))),"")</f>
        <v/>
      </c>
      <c r="Q323" s="10" t="str">
        <f ca="1">IFERROR(INDEX(MAESTRO!Q:Q,_xludf.AGGREGATE(15,6,ROW(MAESTRO!$B$3:$B$1000)/((MAESTRO!$B$3:$B$1000="OPA")*(UPPER(MAESTRO!$L$3:$L$1000)="CONFIRMADO")),ROWS($A$3:A323))),"")</f>
        <v/>
      </c>
      <c r="R323" s="10" t="str">
        <f ca="1">IFERROR(INDEX(MAESTRO!R:R,_xludf.AGGREGATE(15,6,ROW(MAESTRO!$B$3:$B$1000)/((MAESTRO!$B$3:$B$1000="OPA")*(UPPER(MAESTRO!$L$3:$L$1000)="CONFIRMADO")),ROWS($A$3:A323))),"")</f>
        <v/>
      </c>
      <c r="S323" s="10" t="str">
        <f ca="1">IFERROR(INDEX(MAESTRO!S:S,_xludf.AGGREGATE(15,6,ROW(MAESTRO!$B$3:$B$1000)/((MAESTRO!$B$3:$B$1000="OPA")*(UPPER(MAESTRO!$L$3:$L$1000)="CONFIRMADO")),ROWS($A$3:A323))),"")</f>
        <v/>
      </c>
      <c r="T323" s="10" t="str">
        <f ca="1">IFERROR(INDEX(MAESTRO!T:T,_xludf.AGGREGATE(15,6,ROW(MAESTRO!$B$3:$B$1000)/((MAESTRO!$B$3:$B$1000="OPA")*(UPPER(MAESTRO!$L$3:$L$1000)="CONFIRMADO")),ROWS($A$3:A323))),"")</f>
        <v/>
      </c>
      <c r="U323" s="10" t="str">
        <f ca="1">IFERROR(INDEX(MAESTRO!U:U,_xludf.AGGREGATE(15,6,ROW(MAESTRO!$B$3:$B$1000)/((MAESTRO!$B$3:$B$1000="OPA")*(UPPER(MAESTRO!$L$3:$L$1000)="CONFIRMADO")),ROWS($A$3:A323))),"")</f>
        <v/>
      </c>
      <c r="V323" s="10" t="str">
        <f ca="1">IFERROR(INDEX(MAESTRO!V:V,_xludf.AGGREGATE(15,6,ROW(MAESTRO!$B$3:$B$1000)/((MAESTRO!$B$3:$B$1000="OPA")*(UPPER(MAESTRO!$L$3:$L$1000)="CONFIRMADO")),ROWS($A$3:A323))),"")</f>
        <v/>
      </c>
      <c r="W323" s="10" t="str">
        <f ca="1">IFERROR(INDEX(MAESTRO!W:W,_xludf.AGGREGATE(15,6,ROW(MAESTRO!$B$3:$B$1000)/((MAESTRO!$B$3:$B$1000="OPA")*(UPPER(MAESTRO!$L$3:$L$1000)="CONFIRMADO")),ROWS($A$3:A323))),"")</f>
        <v/>
      </c>
      <c r="X323" s="10" t="str">
        <f ca="1">IFERROR(INDEX(MAESTRO!X:X,_xludf.AGGREGATE(15,6,ROW(MAESTRO!$B$3:$B$1000)/((MAESTRO!$B$3:$B$1000="OPA")*(UPPER(MAESTRO!$L$3:$L$1000)="CONFIRMADO")),ROWS($A$3:A323))),"")</f>
        <v/>
      </c>
    </row>
    <row r="324" spans="1:24" ht="22.05" customHeight="1">
      <c r="A324" s="27" t="str">
        <f ca="1">IFERROR(INDEX(MAESTRO!A:A,_xludf.AGGREGATE(15,6,ROW(MAESTRO!$B$3:$B$1000)/((MAESTRO!$B$3:$B$1000="OPA")*(UPPER(MAESTRO!$L$3:$L$1000)="CONFIRMADO")),ROWS($A$3:A324))),"")</f>
        <v/>
      </c>
      <c r="B324" s="27" t="str">
        <f ca="1">IFERROR(INDEX(MAESTRO!B:B,_xludf.AGGREGATE(15,6,ROW(MAESTRO!$B$3:$B$1000)/((MAESTRO!$B$3:$B$1000="OPA")*(UPPER(MAESTRO!$L$3:$L$1000)="CONFIRMADO")),ROWS($A$3:A324))),"")</f>
        <v/>
      </c>
      <c r="C324" s="27" t="str">
        <f ca="1">IFERROR(INDEX(MAESTRO!C:C,_xludf.AGGREGATE(15,6,ROW(MAESTRO!$B$3:$B$1000)/((MAESTRO!$B$3:$B$1000="OPA")*(UPPER(MAESTRO!$L$3:$L$1000)="CONFIRMADO")),ROWS($A$3:A324))),"")</f>
        <v/>
      </c>
      <c r="D324" s="27" t="str">
        <f ca="1">IFERROR(INDEX(MAESTRO!D:D,_xludf.AGGREGATE(15,6,ROW(MAESTRO!$B$3:$B$1000)/((MAESTRO!$B$3:$B$1000="OPA")*(UPPER(MAESTRO!$L$3:$L$1000)="CONFIRMADO")),ROWS($A$3:A324))),"")</f>
        <v/>
      </c>
      <c r="E324" s="27" t="str">
        <f ca="1">IFERROR(INDEX(MAESTRO!E:E,_xludf.AGGREGATE(15,6,ROW(MAESTRO!$B$3:$B$1000)/((MAESTRO!$B$3:$B$1000="OPA")*(UPPER(MAESTRO!$L$3:$L$1000)="CONFIRMADO")),ROWS($A$3:A324))),"")</f>
        <v/>
      </c>
      <c r="F324" s="27" t="str">
        <f ca="1">IFERROR(INDEX(MAESTRO!F:F,_xludf.AGGREGATE(15,6,ROW(MAESTRO!$B$3:$B$1000)/((MAESTRO!$B$3:$B$1000="OPA")*(UPPER(MAESTRO!$L$3:$L$1000)="CONFIRMADO")),ROWS($A$3:A324))),"")</f>
        <v/>
      </c>
      <c r="G324" s="27" t="str">
        <f ca="1">IFERROR(INDEX(MAESTRO!G:G,_xludf.AGGREGATE(15,6,ROW(MAESTRO!$B$3:$B$1000)/((MAESTRO!$B$3:$B$1000="OPA")*(UPPER(MAESTRO!$L$3:$L$1000)="CONFIRMADO")),ROWS($A$3:A324))),"")</f>
        <v/>
      </c>
      <c r="H324" s="27" t="str">
        <f ca="1">IFERROR(INDEX(MAESTRO!H:H,_xludf.AGGREGATE(15,6,ROW(MAESTRO!$B$3:$B$1000)/((MAESTRO!$B$3:$B$1000="OPA")*(UPPER(MAESTRO!$L$3:$L$1000)="CONFIRMADO")),ROWS($A$3:A324))),"")</f>
        <v/>
      </c>
      <c r="I324" s="27" t="str">
        <f ca="1">IFERROR(INDEX(MAESTRO!I:I,_xludf.AGGREGATE(15,6,ROW(MAESTRO!$B$3:$B$1000)/((MAESTRO!$B$3:$B$1000="OPA")*(UPPER(MAESTRO!$L$3:$L$1000)="CONFIRMADO")),ROWS($A$3:A324))),"")</f>
        <v/>
      </c>
      <c r="J324" s="27" t="str">
        <f ca="1">IFERROR(INDEX(MAESTRO!J:J,_xludf.AGGREGATE(15,6,ROW(MAESTRO!$B$3:$B$1000)/((MAESTRO!$B$3:$B$1000="OPA")*(UPPER(MAESTRO!$L$3:$L$1000)="CONFIRMADO")),ROWS($A$3:A324))),"")</f>
        <v/>
      </c>
      <c r="K324" s="27" t="str">
        <f ca="1">IFERROR(INDEX(MAESTRO!K:K,_xludf.AGGREGATE(15,6,ROW(MAESTRO!$B$3:$B$1000)/((MAESTRO!$B$3:$B$1000="OPA")*(UPPER(MAESTRO!$L$3:$L$1000)="CONFIRMADO")),ROWS($A$3:A324))),"")</f>
        <v/>
      </c>
      <c r="L324" s="27" t="str">
        <f ca="1">IFERROR(INDEX(MAESTRO!L:L,_xludf.AGGREGATE(15,6,ROW(MAESTRO!$B$3:$B$1000)/((MAESTRO!$B$3:$B$1000="OPA")*(UPPER(MAESTRO!$L$3:$L$1000)="CONFIRMADO")),ROWS($A$3:A324))),"")</f>
        <v/>
      </c>
      <c r="M324" s="27" t="str">
        <f ca="1">IFERROR(INDEX(MAESTRO!M:M,_xludf.AGGREGATE(15,6,ROW(MAESTRO!$B$3:$B$1000)/((MAESTRO!$B$3:$B$1000="OPA")*(UPPER(MAESTRO!$L$3:$L$1000)="CONFIRMADO")),ROWS($A$3:A324))),"")</f>
        <v/>
      </c>
      <c r="N324" s="27" t="str">
        <f ca="1">IFERROR(INDEX(MAESTRO!N:N,_xludf.AGGREGATE(15,6,ROW(MAESTRO!$B$3:$B$1000)/((MAESTRO!$B$3:$B$1000="OPA")*(UPPER(MAESTRO!$L$3:$L$1000)="CONFIRMADO")),ROWS($A$3:A324))),"")</f>
        <v/>
      </c>
      <c r="O324" s="27" t="str">
        <f ca="1">IFERROR(INDEX(MAESTRO!O:O,_xludf.AGGREGATE(15,6,ROW(MAESTRO!$B$3:$B$1000)/((MAESTRO!$B$3:$B$1000="OPA")*(UPPER(MAESTRO!$L$3:$L$1000)="CONFIRMADO")),ROWS($A$3:A324))),"")</f>
        <v/>
      </c>
      <c r="P324" s="27" t="str">
        <f ca="1">IFERROR(INDEX(MAESTRO!P:P,_xludf.AGGREGATE(15,6,ROW(MAESTRO!$B$3:$B$1000)/((MAESTRO!$B$3:$B$1000="OPA")*(UPPER(MAESTRO!$L$3:$L$1000)="CONFIRMADO")),ROWS($A$3:A324))),"")</f>
        <v/>
      </c>
      <c r="Q324" s="27" t="str">
        <f ca="1">IFERROR(INDEX(MAESTRO!Q:Q,_xludf.AGGREGATE(15,6,ROW(MAESTRO!$B$3:$B$1000)/((MAESTRO!$B$3:$B$1000="OPA")*(UPPER(MAESTRO!$L$3:$L$1000)="CONFIRMADO")),ROWS($A$3:A324))),"")</f>
        <v/>
      </c>
      <c r="R324" s="27" t="str">
        <f ca="1">IFERROR(INDEX(MAESTRO!R:R,_xludf.AGGREGATE(15,6,ROW(MAESTRO!$B$3:$B$1000)/((MAESTRO!$B$3:$B$1000="OPA")*(UPPER(MAESTRO!$L$3:$L$1000)="CONFIRMADO")),ROWS($A$3:A324))),"")</f>
        <v/>
      </c>
      <c r="S324" s="27" t="str">
        <f ca="1">IFERROR(INDEX(MAESTRO!S:S,_xludf.AGGREGATE(15,6,ROW(MAESTRO!$B$3:$B$1000)/((MAESTRO!$B$3:$B$1000="OPA")*(UPPER(MAESTRO!$L$3:$L$1000)="CONFIRMADO")),ROWS($A$3:A324))),"")</f>
        <v/>
      </c>
      <c r="T324" s="27" t="str">
        <f ca="1">IFERROR(INDEX(MAESTRO!T:T,_xludf.AGGREGATE(15,6,ROW(MAESTRO!$B$3:$B$1000)/((MAESTRO!$B$3:$B$1000="OPA")*(UPPER(MAESTRO!$L$3:$L$1000)="CONFIRMADO")),ROWS($A$3:A324))),"")</f>
        <v/>
      </c>
      <c r="U324" s="27" t="str">
        <f ca="1">IFERROR(INDEX(MAESTRO!U:U,_xludf.AGGREGATE(15,6,ROW(MAESTRO!$B$3:$B$1000)/((MAESTRO!$B$3:$B$1000="OPA")*(UPPER(MAESTRO!$L$3:$L$1000)="CONFIRMADO")),ROWS($A$3:A324))),"")</f>
        <v/>
      </c>
      <c r="V324" s="27" t="str">
        <f ca="1">IFERROR(INDEX(MAESTRO!V:V,_xludf.AGGREGATE(15,6,ROW(MAESTRO!$B$3:$B$1000)/((MAESTRO!$B$3:$B$1000="OPA")*(UPPER(MAESTRO!$L$3:$L$1000)="CONFIRMADO")),ROWS($A$3:A324))),"")</f>
        <v/>
      </c>
      <c r="W324" s="27" t="str">
        <f ca="1">IFERROR(INDEX(MAESTRO!W:W,_xludf.AGGREGATE(15,6,ROW(MAESTRO!$B$3:$B$1000)/((MAESTRO!$B$3:$B$1000="OPA")*(UPPER(MAESTRO!$L$3:$L$1000)="CONFIRMADO")),ROWS($A$3:A324))),"")</f>
        <v/>
      </c>
      <c r="X324" s="27" t="str">
        <f ca="1">IFERROR(INDEX(MAESTRO!X:X,_xludf.AGGREGATE(15,6,ROW(MAESTRO!$B$3:$B$1000)/((MAESTRO!$B$3:$B$1000="OPA")*(UPPER(MAESTRO!$L$3:$L$1000)="CONFIRMADO")),ROWS($A$3:A324))),"")</f>
        <v/>
      </c>
    </row>
    <row r="325" spans="1:24" ht="22.05" customHeight="1">
      <c r="A325" s="10" t="str">
        <f ca="1">IFERROR(INDEX(MAESTRO!A:A,_xludf.AGGREGATE(15,6,ROW(MAESTRO!$B$3:$B$1000)/((MAESTRO!$B$3:$B$1000="OPA")*(UPPER(MAESTRO!$L$3:$L$1000)="CONFIRMADO")),ROWS($A$3:A325))),"")</f>
        <v/>
      </c>
      <c r="B325" s="10" t="str">
        <f ca="1">IFERROR(INDEX(MAESTRO!B:B,_xludf.AGGREGATE(15,6,ROW(MAESTRO!$B$3:$B$1000)/((MAESTRO!$B$3:$B$1000="OPA")*(UPPER(MAESTRO!$L$3:$L$1000)="CONFIRMADO")),ROWS($A$3:A325))),"")</f>
        <v/>
      </c>
      <c r="C325" s="10" t="str">
        <f ca="1">IFERROR(INDEX(MAESTRO!C:C,_xludf.AGGREGATE(15,6,ROW(MAESTRO!$B$3:$B$1000)/((MAESTRO!$B$3:$B$1000="OPA")*(UPPER(MAESTRO!$L$3:$L$1000)="CONFIRMADO")),ROWS($A$3:A325))),"")</f>
        <v/>
      </c>
      <c r="D325" s="10" t="str">
        <f ca="1">IFERROR(INDEX(MAESTRO!D:D,_xludf.AGGREGATE(15,6,ROW(MAESTRO!$B$3:$B$1000)/((MAESTRO!$B$3:$B$1000="OPA")*(UPPER(MAESTRO!$L$3:$L$1000)="CONFIRMADO")),ROWS($A$3:A325))),"")</f>
        <v/>
      </c>
      <c r="E325" s="10" t="str">
        <f ca="1">IFERROR(INDEX(MAESTRO!E:E,_xludf.AGGREGATE(15,6,ROW(MAESTRO!$B$3:$B$1000)/((MAESTRO!$B$3:$B$1000="OPA")*(UPPER(MAESTRO!$L$3:$L$1000)="CONFIRMADO")),ROWS($A$3:A325))),"")</f>
        <v/>
      </c>
      <c r="F325" s="10" t="str">
        <f ca="1">IFERROR(INDEX(MAESTRO!F:F,_xludf.AGGREGATE(15,6,ROW(MAESTRO!$B$3:$B$1000)/((MAESTRO!$B$3:$B$1000="OPA")*(UPPER(MAESTRO!$L$3:$L$1000)="CONFIRMADO")),ROWS($A$3:A325))),"")</f>
        <v/>
      </c>
      <c r="G325" s="10" t="str">
        <f ca="1">IFERROR(INDEX(MAESTRO!G:G,_xludf.AGGREGATE(15,6,ROW(MAESTRO!$B$3:$B$1000)/((MAESTRO!$B$3:$B$1000="OPA")*(UPPER(MAESTRO!$L$3:$L$1000)="CONFIRMADO")),ROWS($A$3:A325))),"")</f>
        <v/>
      </c>
      <c r="H325" s="10" t="str">
        <f ca="1">IFERROR(INDEX(MAESTRO!H:H,_xludf.AGGREGATE(15,6,ROW(MAESTRO!$B$3:$B$1000)/((MAESTRO!$B$3:$B$1000="OPA")*(UPPER(MAESTRO!$L$3:$L$1000)="CONFIRMADO")),ROWS($A$3:A325))),"")</f>
        <v/>
      </c>
      <c r="I325" s="10" t="str">
        <f ca="1">IFERROR(INDEX(MAESTRO!I:I,_xludf.AGGREGATE(15,6,ROW(MAESTRO!$B$3:$B$1000)/((MAESTRO!$B$3:$B$1000="OPA")*(UPPER(MAESTRO!$L$3:$L$1000)="CONFIRMADO")),ROWS($A$3:A325))),"")</f>
        <v/>
      </c>
      <c r="J325" s="10" t="str">
        <f ca="1">IFERROR(INDEX(MAESTRO!J:J,_xludf.AGGREGATE(15,6,ROW(MAESTRO!$B$3:$B$1000)/((MAESTRO!$B$3:$B$1000="OPA")*(UPPER(MAESTRO!$L$3:$L$1000)="CONFIRMADO")),ROWS($A$3:A325))),"")</f>
        <v/>
      </c>
      <c r="K325" s="10" t="str">
        <f ca="1">IFERROR(INDEX(MAESTRO!K:K,_xludf.AGGREGATE(15,6,ROW(MAESTRO!$B$3:$B$1000)/((MAESTRO!$B$3:$B$1000="OPA")*(UPPER(MAESTRO!$L$3:$L$1000)="CONFIRMADO")),ROWS($A$3:A325))),"")</f>
        <v/>
      </c>
      <c r="L325" s="10" t="str">
        <f ca="1">IFERROR(INDEX(MAESTRO!L:L,_xludf.AGGREGATE(15,6,ROW(MAESTRO!$B$3:$B$1000)/((MAESTRO!$B$3:$B$1000="OPA")*(UPPER(MAESTRO!$L$3:$L$1000)="CONFIRMADO")),ROWS($A$3:A325))),"")</f>
        <v/>
      </c>
      <c r="M325" s="10" t="str">
        <f ca="1">IFERROR(INDEX(MAESTRO!M:M,_xludf.AGGREGATE(15,6,ROW(MAESTRO!$B$3:$B$1000)/((MAESTRO!$B$3:$B$1000="OPA")*(UPPER(MAESTRO!$L$3:$L$1000)="CONFIRMADO")),ROWS($A$3:A325))),"")</f>
        <v/>
      </c>
      <c r="N325" s="10" t="str">
        <f ca="1">IFERROR(INDEX(MAESTRO!N:N,_xludf.AGGREGATE(15,6,ROW(MAESTRO!$B$3:$B$1000)/((MAESTRO!$B$3:$B$1000="OPA")*(UPPER(MAESTRO!$L$3:$L$1000)="CONFIRMADO")),ROWS($A$3:A325))),"")</f>
        <v/>
      </c>
      <c r="O325" s="10" t="str">
        <f ca="1">IFERROR(INDEX(MAESTRO!O:O,_xludf.AGGREGATE(15,6,ROW(MAESTRO!$B$3:$B$1000)/((MAESTRO!$B$3:$B$1000="OPA")*(UPPER(MAESTRO!$L$3:$L$1000)="CONFIRMADO")),ROWS($A$3:A325))),"")</f>
        <v/>
      </c>
      <c r="P325" s="10" t="str">
        <f ca="1">IFERROR(INDEX(MAESTRO!P:P,_xludf.AGGREGATE(15,6,ROW(MAESTRO!$B$3:$B$1000)/((MAESTRO!$B$3:$B$1000="OPA")*(UPPER(MAESTRO!$L$3:$L$1000)="CONFIRMADO")),ROWS($A$3:A325))),"")</f>
        <v/>
      </c>
      <c r="Q325" s="10" t="str">
        <f ca="1">IFERROR(INDEX(MAESTRO!Q:Q,_xludf.AGGREGATE(15,6,ROW(MAESTRO!$B$3:$B$1000)/((MAESTRO!$B$3:$B$1000="OPA")*(UPPER(MAESTRO!$L$3:$L$1000)="CONFIRMADO")),ROWS($A$3:A325))),"")</f>
        <v/>
      </c>
      <c r="R325" s="10" t="str">
        <f ca="1">IFERROR(INDEX(MAESTRO!R:R,_xludf.AGGREGATE(15,6,ROW(MAESTRO!$B$3:$B$1000)/((MAESTRO!$B$3:$B$1000="OPA")*(UPPER(MAESTRO!$L$3:$L$1000)="CONFIRMADO")),ROWS($A$3:A325))),"")</f>
        <v/>
      </c>
      <c r="S325" s="10" t="str">
        <f ca="1">IFERROR(INDEX(MAESTRO!S:S,_xludf.AGGREGATE(15,6,ROW(MAESTRO!$B$3:$B$1000)/((MAESTRO!$B$3:$B$1000="OPA")*(UPPER(MAESTRO!$L$3:$L$1000)="CONFIRMADO")),ROWS($A$3:A325))),"")</f>
        <v/>
      </c>
      <c r="T325" s="10" t="str">
        <f ca="1">IFERROR(INDEX(MAESTRO!T:T,_xludf.AGGREGATE(15,6,ROW(MAESTRO!$B$3:$B$1000)/((MAESTRO!$B$3:$B$1000="OPA")*(UPPER(MAESTRO!$L$3:$L$1000)="CONFIRMADO")),ROWS($A$3:A325))),"")</f>
        <v/>
      </c>
      <c r="U325" s="10" t="str">
        <f ca="1">IFERROR(INDEX(MAESTRO!U:U,_xludf.AGGREGATE(15,6,ROW(MAESTRO!$B$3:$B$1000)/((MAESTRO!$B$3:$B$1000="OPA")*(UPPER(MAESTRO!$L$3:$L$1000)="CONFIRMADO")),ROWS($A$3:A325))),"")</f>
        <v/>
      </c>
      <c r="V325" s="10" t="str">
        <f ca="1">IFERROR(INDEX(MAESTRO!V:V,_xludf.AGGREGATE(15,6,ROW(MAESTRO!$B$3:$B$1000)/((MAESTRO!$B$3:$B$1000="OPA")*(UPPER(MAESTRO!$L$3:$L$1000)="CONFIRMADO")),ROWS($A$3:A325))),"")</f>
        <v/>
      </c>
      <c r="W325" s="10" t="str">
        <f ca="1">IFERROR(INDEX(MAESTRO!W:W,_xludf.AGGREGATE(15,6,ROW(MAESTRO!$B$3:$B$1000)/((MAESTRO!$B$3:$B$1000="OPA")*(UPPER(MAESTRO!$L$3:$L$1000)="CONFIRMADO")),ROWS($A$3:A325))),"")</f>
        <v/>
      </c>
      <c r="X325" s="10" t="str">
        <f ca="1">IFERROR(INDEX(MAESTRO!X:X,_xludf.AGGREGATE(15,6,ROW(MAESTRO!$B$3:$B$1000)/((MAESTRO!$B$3:$B$1000="OPA")*(UPPER(MAESTRO!$L$3:$L$1000)="CONFIRMADO")),ROWS($A$3:A325))),"")</f>
        <v/>
      </c>
    </row>
    <row r="326" spans="1:24" ht="22.05" customHeight="1">
      <c r="A326" s="27" t="str">
        <f ca="1">IFERROR(INDEX(MAESTRO!A:A,_xludf.AGGREGATE(15,6,ROW(MAESTRO!$B$3:$B$1000)/((MAESTRO!$B$3:$B$1000="OPA")*(UPPER(MAESTRO!$L$3:$L$1000)="CONFIRMADO")),ROWS($A$3:A326))),"")</f>
        <v/>
      </c>
      <c r="B326" s="27" t="str">
        <f ca="1">IFERROR(INDEX(MAESTRO!B:B,_xludf.AGGREGATE(15,6,ROW(MAESTRO!$B$3:$B$1000)/((MAESTRO!$B$3:$B$1000="OPA")*(UPPER(MAESTRO!$L$3:$L$1000)="CONFIRMADO")),ROWS($A$3:A326))),"")</f>
        <v/>
      </c>
      <c r="C326" s="27" t="str">
        <f ca="1">IFERROR(INDEX(MAESTRO!C:C,_xludf.AGGREGATE(15,6,ROW(MAESTRO!$B$3:$B$1000)/((MAESTRO!$B$3:$B$1000="OPA")*(UPPER(MAESTRO!$L$3:$L$1000)="CONFIRMADO")),ROWS($A$3:A326))),"")</f>
        <v/>
      </c>
      <c r="D326" s="27" t="str">
        <f ca="1">IFERROR(INDEX(MAESTRO!D:D,_xludf.AGGREGATE(15,6,ROW(MAESTRO!$B$3:$B$1000)/((MAESTRO!$B$3:$B$1000="OPA")*(UPPER(MAESTRO!$L$3:$L$1000)="CONFIRMADO")),ROWS($A$3:A326))),"")</f>
        <v/>
      </c>
      <c r="E326" s="27" t="str">
        <f ca="1">IFERROR(INDEX(MAESTRO!E:E,_xludf.AGGREGATE(15,6,ROW(MAESTRO!$B$3:$B$1000)/((MAESTRO!$B$3:$B$1000="OPA")*(UPPER(MAESTRO!$L$3:$L$1000)="CONFIRMADO")),ROWS($A$3:A326))),"")</f>
        <v/>
      </c>
      <c r="F326" s="27" t="str">
        <f ca="1">IFERROR(INDEX(MAESTRO!F:F,_xludf.AGGREGATE(15,6,ROW(MAESTRO!$B$3:$B$1000)/((MAESTRO!$B$3:$B$1000="OPA")*(UPPER(MAESTRO!$L$3:$L$1000)="CONFIRMADO")),ROWS($A$3:A326))),"")</f>
        <v/>
      </c>
      <c r="G326" s="27" t="str">
        <f ca="1">IFERROR(INDEX(MAESTRO!G:G,_xludf.AGGREGATE(15,6,ROW(MAESTRO!$B$3:$B$1000)/((MAESTRO!$B$3:$B$1000="OPA")*(UPPER(MAESTRO!$L$3:$L$1000)="CONFIRMADO")),ROWS($A$3:A326))),"")</f>
        <v/>
      </c>
      <c r="H326" s="27" t="str">
        <f ca="1">IFERROR(INDEX(MAESTRO!H:H,_xludf.AGGREGATE(15,6,ROW(MAESTRO!$B$3:$B$1000)/((MAESTRO!$B$3:$B$1000="OPA")*(UPPER(MAESTRO!$L$3:$L$1000)="CONFIRMADO")),ROWS($A$3:A326))),"")</f>
        <v/>
      </c>
      <c r="I326" s="27" t="str">
        <f ca="1">IFERROR(INDEX(MAESTRO!I:I,_xludf.AGGREGATE(15,6,ROW(MAESTRO!$B$3:$B$1000)/((MAESTRO!$B$3:$B$1000="OPA")*(UPPER(MAESTRO!$L$3:$L$1000)="CONFIRMADO")),ROWS($A$3:A326))),"")</f>
        <v/>
      </c>
      <c r="J326" s="27" t="str">
        <f ca="1">IFERROR(INDEX(MAESTRO!J:J,_xludf.AGGREGATE(15,6,ROW(MAESTRO!$B$3:$B$1000)/((MAESTRO!$B$3:$B$1000="OPA")*(UPPER(MAESTRO!$L$3:$L$1000)="CONFIRMADO")),ROWS($A$3:A326))),"")</f>
        <v/>
      </c>
      <c r="K326" s="27" t="str">
        <f ca="1">IFERROR(INDEX(MAESTRO!K:K,_xludf.AGGREGATE(15,6,ROW(MAESTRO!$B$3:$B$1000)/((MAESTRO!$B$3:$B$1000="OPA")*(UPPER(MAESTRO!$L$3:$L$1000)="CONFIRMADO")),ROWS($A$3:A326))),"")</f>
        <v/>
      </c>
      <c r="L326" s="27" t="str">
        <f ca="1">IFERROR(INDEX(MAESTRO!L:L,_xludf.AGGREGATE(15,6,ROW(MAESTRO!$B$3:$B$1000)/((MAESTRO!$B$3:$B$1000="OPA")*(UPPER(MAESTRO!$L$3:$L$1000)="CONFIRMADO")),ROWS($A$3:A326))),"")</f>
        <v/>
      </c>
      <c r="M326" s="27" t="str">
        <f ca="1">IFERROR(INDEX(MAESTRO!M:M,_xludf.AGGREGATE(15,6,ROW(MAESTRO!$B$3:$B$1000)/((MAESTRO!$B$3:$B$1000="OPA")*(UPPER(MAESTRO!$L$3:$L$1000)="CONFIRMADO")),ROWS($A$3:A326))),"")</f>
        <v/>
      </c>
      <c r="N326" s="27" t="str">
        <f ca="1">IFERROR(INDEX(MAESTRO!N:N,_xludf.AGGREGATE(15,6,ROW(MAESTRO!$B$3:$B$1000)/((MAESTRO!$B$3:$B$1000="OPA")*(UPPER(MAESTRO!$L$3:$L$1000)="CONFIRMADO")),ROWS($A$3:A326))),"")</f>
        <v/>
      </c>
      <c r="O326" s="27" t="str">
        <f ca="1">IFERROR(INDEX(MAESTRO!O:O,_xludf.AGGREGATE(15,6,ROW(MAESTRO!$B$3:$B$1000)/((MAESTRO!$B$3:$B$1000="OPA")*(UPPER(MAESTRO!$L$3:$L$1000)="CONFIRMADO")),ROWS($A$3:A326))),"")</f>
        <v/>
      </c>
      <c r="P326" s="27" t="str">
        <f ca="1">IFERROR(INDEX(MAESTRO!P:P,_xludf.AGGREGATE(15,6,ROW(MAESTRO!$B$3:$B$1000)/((MAESTRO!$B$3:$B$1000="OPA")*(UPPER(MAESTRO!$L$3:$L$1000)="CONFIRMADO")),ROWS($A$3:A326))),"")</f>
        <v/>
      </c>
      <c r="Q326" s="27" t="str">
        <f ca="1">IFERROR(INDEX(MAESTRO!Q:Q,_xludf.AGGREGATE(15,6,ROW(MAESTRO!$B$3:$B$1000)/((MAESTRO!$B$3:$B$1000="OPA")*(UPPER(MAESTRO!$L$3:$L$1000)="CONFIRMADO")),ROWS($A$3:A326))),"")</f>
        <v/>
      </c>
      <c r="R326" s="27" t="str">
        <f ca="1">IFERROR(INDEX(MAESTRO!R:R,_xludf.AGGREGATE(15,6,ROW(MAESTRO!$B$3:$B$1000)/((MAESTRO!$B$3:$B$1000="OPA")*(UPPER(MAESTRO!$L$3:$L$1000)="CONFIRMADO")),ROWS($A$3:A326))),"")</f>
        <v/>
      </c>
      <c r="S326" s="27" t="str">
        <f ca="1">IFERROR(INDEX(MAESTRO!S:S,_xludf.AGGREGATE(15,6,ROW(MAESTRO!$B$3:$B$1000)/((MAESTRO!$B$3:$B$1000="OPA")*(UPPER(MAESTRO!$L$3:$L$1000)="CONFIRMADO")),ROWS($A$3:A326))),"")</f>
        <v/>
      </c>
      <c r="T326" s="27" t="str">
        <f ca="1">IFERROR(INDEX(MAESTRO!T:T,_xludf.AGGREGATE(15,6,ROW(MAESTRO!$B$3:$B$1000)/((MAESTRO!$B$3:$B$1000="OPA")*(UPPER(MAESTRO!$L$3:$L$1000)="CONFIRMADO")),ROWS($A$3:A326))),"")</f>
        <v/>
      </c>
      <c r="U326" s="27" t="str">
        <f ca="1">IFERROR(INDEX(MAESTRO!U:U,_xludf.AGGREGATE(15,6,ROW(MAESTRO!$B$3:$B$1000)/((MAESTRO!$B$3:$B$1000="OPA")*(UPPER(MAESTRO!$L$3:$L$1000)="CONFIRMADO")),ROWS($A$3:A326))),"")</f>
        <v/>
      </c>
      <c r="V326" s="27" t="str">
        <f ca="1">IFERROR(INDEX(MAESTRO!V:V,_xludf.AGGREGATE(15,6,ROW(MAESTRO!$B$3:$B$1000)/((MAESTRO!$B$3:$B$1000="OPA")*(UPPER(MAESTRO!$L$3:$L$1000)="CONFIRMADO")),ROWS($A$3:A326))),"")</f>
        <v/>
      </c>
      <c r="W326" s="27" t="str">
        <f ca="1">IFERROR(INDEX(MAESTRO!W:W,_xludf.AGGREGATE(15,6,ROW(MAESTRO!$B$3:$B$1000)/((MAESTRO!$B$3:$B$1000="OPA")*(UPPER(MAESTRO!$L$3:$L$1000)="CONFIRMADO")),ROWS($A$3:A326))),"")</f>
        <v/>
      </c>
      <c r="X326" s="27" t="str">
        <f ca="1">IFERROR(INDEX(MAESTRO!X:X,_xludf.AGGREGATE(15,6,ROW(MAESTRO!$B$3:$B$1000)/((MAESTRO!$B$3:$B$1000="OPA")*(UPPER(MAESTRO!$L$3:$L$1000)="CONFIRMADO")),ROWS($A$3:A326))),"")</f>
        <v/>
      </c>
    </row>
    <row r="327" spans="1:24" ht="22.05" customHeight="1">
      <c r="A327" s="10" t="str">
        <f ca="1">IFERROR(INDEX(MAESTRO!A:A,_xludf.AGGREGATE(15,6,ROW(MAESTRO!$B$3:$B$1000)/((MAESTRO!$B$3:$B$1000="OPA")*(UPPER(MAESTRO!$L$3:$L$1000)="CONFIRMADO")),ROWS($A$3:A327))),"")</f>
        <v/>
      </c>
      <c r="B327" s="10" t="str">
        <f ca="1">IFERROR(INDEX(MAESTRO!B:B,_xludf.AGGREGATE(15,6,ROW(MAESTRO!$B$3:$B$1000)/((MAESTRO!$B$3:$B$1000="OPA")*(UPPER(MAESTRO!$L$3:$L$1000)="CONFIRMADO")),ROWS($A$3:A327))),"")</f>
        <v/>
      </c>
      <c r="C327" s="10" t="str">
        <f ca="1">IFERROR(INDEX(MAESTRO!C:C,_xludf.AGGREGATE(15,6,ROW(MAESTRO!$B$3:$B$1000)/((MAESTRO!$B$3:$B$1000="OPA")*(UPPER(MAESTRO!$L$3:$L$1000)="CONFIRMADO")),ROWS($A$3:A327))),"")</f>
        <v/>
      </c>
      <c r="D327" s="10" t="str">
        <f ca="1">IFERROR(INDEX(MAESTRO!D:D,_xludf.AGGREGATE(15,6,ROW(MAESTRO!$B$3:$B$1000)/((MAESTRO!$B$3:$B$1000="OPA")*(UPPER(MAESTRO!$L$3:$L$1000)="CONFIRMADO")),ROWS($A$3:A327))),"")</f>
        <v/>
      </c>
      <c r="E327" s="10" t="str">
        <f ca="1">IFERROR(INDEX(MAESTRO!E:E,_xludf.AGGREGATE(15,6,ROW(MAESTRO!$B$3:$B$1000)/((MAESTRO!$B$3:$B$1000="OPA")*(UPPER(MAESTRO!$L$3:$L$1000)="CONFIRMADO")),ROWS($A$3:A327))),"")</f>
        <v/>
      </c>
      <c r="F327" s="10" t="str">
        <f ca="1">IFERROR(INDEX(MAESTRO!F:F,_xludf.AGGREGATE(15,6,ROW(MAESTRO!$B$3:$B$1000)/((MAESTRO!$B$3:$B$1000="OPA")*(UPPER(MAESTRO!$L$3:$L$1000)="CONFIRMADO")),ROWS($A$3:A327))),"")</f>
        <v/>
      </c>
      <c r="G327" s="10" t="str">
        <f ca="1">IFERROR(INDEX(MAESTRO!G:G,_xludf.AGGREGATE(15,6,ROW(MAESTRO!$B$3:$B$1000)/((MAESTRO!$B$3:$B$1000="OPA")*(UPPER(MAESTRO!$L$3:$L$1000)="CONFIRMADO")),ROWS($A$3:A327))),"")</f>
        <v/>
      </c>
      <c r="H327" s="10" t="str">
        <f ca="1">IFERROR(INDEX(MAESTRO!H:H,_xludf.AGGREGATE(15,6,ROW(MAESTRO!$B$3:$B$1000)/((MAESTRO!$B$3:$B$1000="OPA")*(UPPER(MAESTRO!$L$3:$L$1000)="CONFIRMADO")),ROWS($A$3:A327))),"")</f>
        <v/>
      </c>
      <c r="I327" s="10" t="str">
        <f ca="1">IFERROR(INDEX(MAESTRO!I:I,_xludf.AGGREGATE(15,6,ROW(MAESTRO!$B$3:$B$1000)/((MAESTRO!$B$3:$B$1000="OPA")*(UPPER(MAESTRO!$L$3:$L$1000)="CONFIRMADO")),ROWS($A$3:A327))),"")</f>
        <v/>
      </c>
      <c r="J327" s="10" t="str">
        <f ca="1">IFERROR(INDEX(MAESTRO!J:J,_xludf.AGGREGATE(15,6,ROW(MAESTRO!$B$3:$B$1000)/((MAESTRO!$B$3:$B$1000="OPA")*(UPPER(MAESTRO!$L$3:$L$1000)="CONFIRMADO")),ROWS($A$3:A327))),"")</f>
        <v/>
      </c>
      <c r="K327" s="10" t="str">
        <f ca="1">IFERROR(INDEX(MAESTRO!K:K,_xludf.AGGREGATE(15,6,ROW(MAESTRO!$B$3:$B$1000)/((MAESTRO!$B$3:$B$1000="OPA")*(UPPER(MAESTRO!$L$3:$L$1000)="CONFIRMADO")),ROWS($A$3:A327))),"")</f>
        <v/>
      </c>
      <c r="L327" s="10" t="str">
        <f ca="1">IFERROR(INDEX(MAESTRO!L:L,_xludf.AGGREGATE(15,6,ROW(MAESTRO!$B$3:$B$1000)/((MAESTRO!$B$3:$B$1000="OPA")*(UPPER(MAESTRO!$L$3:$L$1000)="CONFIRMADO")),ROWS($A$3:A327))),"")</f>
        <v/>
      </c>
      <c r="M327" s="10" t="str">
        <f ca="1">IFERROR(INDEX(MAESTRO!M:M,_xludf.AGGREGATE(15,6,ROW(MAESTRO!$B$3:$B$1000)/((MAESTRO!$B$3:$B$1000="OPA")*(UPPER(MAESTRO!$L$3:$L$1000)="CONFIRMADO")),ROWS($A$3:A327))),"")</f>
        <v/>
      </c>
      <c r="N327" s="10" t="str">
        <f ca="1">IFERROR(INDEX(MAESTRO!N:N,_xludf.AGGREGATE(15,6,ROW(MAESTRO!$B$3:$B$1000)/((MAESTRO!$B$3:$B$1000="OPA")*(UPPER(MAESTRO!$L$3:$L$1000)="CONFIRMADO")),ROWS($A$3:A327))),"")</f>
        <v/>
      </c>
      <c r="O327" s="10" t="str">
        <f ca="1">IFERROR(INDEX(MAESTRO!O:O,_xludf.AGGREGATE(15,6,ROW(MAESTRO!$B$3:$B$1000)/((MAESTRO!$B$3:$B$1000="OPA")*(UPPER(MAESTRO!$L$3:$L$1000)="CONFIRMADO")),ROWS($A$3:A327))),"")</f>
        <v/>
      </c>
      <c r="P327" s="10" t="str">
        <f ca="1">IFERROR(INDEX(MAESTRO!P:P,_xludf.AGGREGATE(15,6,ROW(MAESTRO!$B$3:$B$1000)/((MAESTRO!$B$3:$B$1000="OPA")*(UPPER(MAESTRO!$L$3:$L$1000)="CONFIRMADO")),ROWS($A$3:A327))),"")</f>
        <v/>
      </c>
      <c r="Q327" s="10" t="str">
        <f ca="1">IFERROR(INDEX(MAESTRO!Q:Q,_xludf.AGGREGATE(15,6,ROW(MAESTRO!$B$3:$B$1000)/((MAESTRO!$B$3:$B$1000="OPA")*(UPPER(MAESTRO!$L$3:$L$1000)="CONFIRMADO")),ROWS($A$3:A327))),"")</f>
        <v/>
      </c>
      <c r="R327" s="10" t="str">
        <f ca="1">IFERROR(INDEX(MAESTRO!R:R,_xludf.AGGREGATE(15,6,ROW(MAESTRO!$B$3:$B$1000)/((MAESTRO!$B$3:$B$1000="OPA")*(UPPER(MAESTRO!$L$3:$L$1000)="CONFIRMADO")),ROWS($A$3:A327))),"")</f>
        <v/>
      </c>
      <c r="S327" s="10" t="str">
        <f ca="1">IFERROR(INDEX(MAESTRO!S:S,_xludf.AGGREGATE(15,6,ROW(MAESTRO!$B$3:$B$1000)/((MAESTRO!$B$3:$B$1000="OPA")*(UPPER(MAESTRO!$L$3:$L$1000)="CONFIRMADO")),ROWS($A$3:A327))),"")</f>
        <v/>
      </c>
      <c r="T327" s="10" t="str">
        <f ca="1">IFERROR(INDEX(MAESTRO!T:T,_xludf.AGGREGATE(15,6,ROW(MAESTRO!$B$3:$B$1000)/((MAESTRO!$B$3:$B$1000="OPA")*(UPPER(MAESTRO!$L$3:$L$1000)="CONFIRMADO")),ROWS($A$3:A327))),"")</f>
        <v/>
      </c>
      <c r="U327" s="10" t="str">
        <f ca="1">IFERROR(INDEX(MAESTRO!U:U,_xludf.AGGREGATE(15,6,ROW(MAESTRO!$B$3:$B$1000)/((MAESTRO!$B$3:$B$1000="OPA")*(UPPER(MAESTRO!$L$3:$L$1000)="CONFIRMADO")),ROWS($A$3:A327))),"")</f>
        <v/>
      </c>
      <c r="V327" s="10" t="str">
        <f ca="1">IFERROR(INDEX(MAESTRO!V:V,_xludf.AGGREGATE(15,6,ROW(MAESTRO!$B$3:$B$1000)/((MAESTRO!$B$3:$B$1000="OPA")*(UPPER(MAESTRO!$L$3:$L$1000)="CONFIRMADO")),ROWS($A$3:A327))),"")</f>
        <v/>
      </c>
      <c r="W327" s="10" t="str">
        <f ca="1">IFERROR(INDEX(MAESTRO!W:W,_xludf.AGGREGATE(15,6,ROW(MAESTRO!$B$3:$B$1000)/((MAESTRO!$B$3:$B$1000="OPA")*(UPPER(MAESTRO!$L$3:$L$1000)="CONFIRMADO")),ROWS($A$3:A327))),"")</f>
        <v/>
      </c>
      <c r="X327" s="10" t="str">
        <f ca="1">IFERROR(INDEX(MAESTRO!X:X,_xludf.AGGREGATE(15,6,ROW(MAESTRO!$B$3:$B$1000)/((MAESTRO!$B$3:$B$1000="OPA")*(UPPER(MAESTRO!$L$3:$L$1000)="CONFIRMADO")),ROWS($A$3:A327))),"")</f>
        <v/>
      </c>
    </row>
    <row r="328" spans="1:24" ht="22.05" customHeight="1">
      <c r="A328" s="27" t="str">
        <f ca="1">IFERROR(INDEX(MAESTRO!A:A,_xludf.AGGREGATE(15,6,ROW(MAESTRO!$B$3:$B$1000)/((MAESTRO!$B$3:$B$1000="OPA")*(UPPER(MAESTRO!$L$3:$L$1000)="CONFIRMADO")),ROWS($A$3:A328))),"")</f>
        <v/>
      </c>
      <c r="B328" s="27" t="str">
        <f ca="1">IFERROR(INDEX(MAESTRO!B:B,_xludf.AGGREGATE(15,6,ROW(MAESTRO!$B$3:$B$1000)/((MAESTRO!$B$3:$B$1000="OPA")*(UPPER(MAESTRO!$L$3:$L$1000)="CONFIRMADO")),ROWS($A$3:A328))),"")</f>
        <v/>
      </c>
      <c r="C328" s="27" t="str">
        <f ca="1">IFERROR(INDEX(MAESTRO!C:C,_xludf.AGGREGATE(15,6,ROW(MAESTRO!$B$3:$B$1000)/((MAESTRO!$B$3:$B$1000="OPA")*(UPPER(MAESTRO!$L$3:$L$1000)="CONFIRMADO")),ROWS($A$3:A328))),"")</f>
        <v/>
      </c>
      <c r="D328" s="27" t="str">
        <f ca="1">IFERROR(INDEX(MAESTRO!D:D,_xludf.AGGREGATE(15,6,ROW(MAESTRO!$B$3:$B$1000)/((MAESTRO!$B$3:$B$1000="OPA")*(UPPER(MAESTRO!$L$3:$L$1000)="CONFIRMADO")),ROWS($A$3:A328))),"")</f>
        <v/>
      </c>
      <c r="E328" s="27" t="str">
        <f ca="1">IFERROR(INDEX(MAESTRO!E:E,_xludf.AGGREGATE(15,6,ROW(MAESTRO!$B$3:$B$1000)/((MAESTRO!$B$3:$B$1000="OPA")*(UPPER(MAESTRO!$L$3:$L$1000)="CONFIRMADO")),ROWS($A$3:A328))),"")</f>
        <v/>
      </c>
      <c r="F328" s="27" t="str">
        <f ca="1">IFERROR(INDEX(MAESTRO!F:F,_xludf.AGGREGATE(15,6,ROW(MAESTRO!$B$3:$B$1000)/((MAESTRO!$B$3:$B$1000="OPA")*(UPPER(MAESTRO!$L$3:$L$1000)="CONFIRMADO")),ROWS($A$3:A328))),"")</f>
        <v/>
      </c>
      <c r="G328" s="27" t="str">
        <f ca="1">IFERROR(INDEX(MAESTRO!G:G,_xludf.AGGREGATE(15,6,ROW(MAESTRO!$B$3:$B$1000)/((MAESTRO!$B$3:$B$1000="OPA")*(UPPER(MAESTRO!$L$3:$L$1000)="CONFIRMADO")),ROWS($A$3:A328))),"")</f>
        <v/>
      </c>
      <c r="H328" s="27" t="str">
        <f ca="1">IFERROR(INDEX(MAESTRO!H:H,_xludf.AGGREGATE(15,6,ROW(MAESTRO!$B$3:$B$1000)/((MAESTRO!$B$3:$B$1000="OPA")*(UPPER(MAESTRO!$L$3:$L$1000)="CONFIRMADO")),ROWS($A$3:A328))),"")</f>
        <v/>
      </c>
      <c r="I328" s="27" t="str">
        <f ca="1">IFERROR(INDEX(MAESTRO!I:I,_xludf.AGGREGATE(15,6,ROW(MAESTRO!$B$3:$B$1000)/((MAESTRO!$B$3:$B$1000="OPA")*(UPPER(MAESTRO!$L$3:$L$1000)="CONFIRMADO")),ROWS($A$3:A328))),"")</f>
        <v/>
      </c>
      <c r="J328" s="27" t="str">
        <f ca="1">IFERROR(INDEX(MAESTRO!J:J,_xludf.AGGREGATE(15,6,ROW(MAESTRO!$B$3:$B$1000)/((MAESTRO!$B$3:$B$1000="OPA")*(UPPER(MAESTRO!$L$3:$L$1000)="CONFIRMADO")),ROWS($A$3:A328))),"")</f>
        <v/>
      </c>
      <c r="K328" s="27" t="str">
        <f ca="1">IFERROR(INDEX(MAESTRO!K:K,_xludf.AGGREGATE(15,6,ROW(MAESTRO!$B$3:$B$1000)/((MAESTRO!$B$3:$B$1000="OPA")*(UPPER(MAESTRO!$L$3:$L$1000)="CONFIRMADO")),ROWS($A$3:A328))),"")</f>
        <v/>
      </c>
      <c r="L328" s="27" t="str">
        <f ca="1">IFERROR(INDEX(MAESTRO!L:L,_xludf.AGGREGATE(15,6,ROW(MAESTRO!$B$3:$B$1000)/((MAESTRO!$B$3:$B$1000="OPA")*(UPPER(MAESTRO!$L$3:$L$1000)="CONFIRMADO")),ROWS($A$3:A328))),"")</f>
        <v/>
      </c>
      <c r="M328" s="27" t="str">
        <f ca="1">IFERROR(INDEX(MAESTRO!M:M,_xludf.AGGREGATE(15,6,ROW(MAESTRO!$B$3:$B$1000)/((MAESTRO!$B$3:$B$1000="OPA")*(UPPER(MAESTRO!$L$3:$L$1000)="CONFIRMADO")),ROWS($A$3:A328))),"")</f>
        <v/>
      </c>
      <c r="N328" s="27" t="str">
        <f ca="1">IFERROR(INDEX(MAESTRO!N:N,_xludf.AGGREGATE(15,6,ROW(MAESTRO!$B$3:$B$1000)/((MAESTRO!$B$3:$B$1000="OPA")*(UPPER(MAESTRO!$L$3:$L$1000)="CONFIRMADO")),ROWS($A$3:A328))),"")</f>
        <v/>
      </c>
      <c r="O328" s="27" t="str">
        <f ca="1">IFERROR(INDEX(MAESTRO!O:O,_xludf.AGGREGATE(15,6,ROW(MAESTRO!$B$3:$B$1000)/((MAESTRO!$B$3:$B$1000="OPA")*(UPPER(MAESTRO!$L$3:$L$1000)="CONFIRMADO")),ROWS($A$3:A328))),"")</f>
        <v/>
      </c>
      <c r="P328" s="27" t="str">
        <f ca="1">IFERROR(INDEX(MAESTRO!P:P,_xludf.AGGREGATE(15,6,ROW(MAESTRO!$B$3:$B$1000)/((MAESTRO!$B$3:$B$1000="OPA")*(UPPER(MAESTRO!$L$3:$L$1000)="CONFIRMADO")),ROWS($A$3:A328))),"")</f>
        <v/>
      </c>
      <c r="Q328" s="27" t="str">
        <f ca="1">IFERROR(INDEX(MAESTRO!Q:Q,_xludf.AGGREGATE(15,6,ROW(MAESTRO!$B$3:$B$1000)/((MAESTRO!$B$3:$B$1000="OPA")*(UPPER(MAESTRO!$L$3:$L$1000)="CONFIRMADO")),ROWS($A$3:A328))),"")</f>
        <v/>
      </c>
      <c r="R328" s="27" t="str">
        <f ca="1">IFERROR(INDEX(MAESTRO!R:R,_xludf.AGGREGATE(15,6,ROW(MAESTRO!$B$3:$B$1000)/((MAESTRO!$B$3:$B$1000="OPA")*(UPPER(MAESTRO!$L$3:$L$1000)="CONFIRMADO")),ROWS($A$3:A328))),"")</f>
        <v/>
      </c>
      <c r="S328" s="27" t="str">
        <f ca="1">IFERROR(INDEX(MAESTRO!S:S,_xludf.AGGREGATE(15,6,ROW(MAESTRO!$B$3:$B$1000)/((MAESTRO!$B$3:$B$1000="OPA")*(UPPER(MAESTRO!$L$3:$L$1000)="CONFIRMADO")),ROWS($A$3:A328))),"")</f>
        <v/>
      </c>
      <c r="T328" s="27" t="str">
        <f ca="1">IFERROR(INDEX(MAESTRO!T:T,_xludf.AGGREGATE(15,6,ROW(MAESTRO!$B$3:$B$1000)/((MAESTRO!$B$3:$B$1000="OPA")*(UPPER(MAESTRO!$L$3:$L$1000)="CONFIRMADO")),ROWS($A$3:A328))),"")</f>
        <v/>
      </c>
      <c r="U328" s="27" t="str">
        <f ca="1">IFERROR(INDEX(MAESTRO!U:U,_xludf.AGGREGATE(15,6,ROW(MAESTRO!$B$3:$B$1000)/((MAESTRO!$B$3:$B$1000="OPA")*(UPPER(MAESTRO!$L$3:$L$1000)="CONFIRMADO")),ROWS($A$3:A328))),"")</f>
        <v/>
      </c>
      <c r="V328" s="27" t="str">
        <f ca="1">IFERROR(INDEX(MAESTRO!V:V,_xludf.AGGREGATE(15,6,ROW(MAESTRO!$B$3:$B$1000)/((MAESTRO!$B$3:$B$1000="OPA")*(UPPER(MAESTRO!$L$3:$L$1000)="CONFIRMADO")),ROWS($A$3:A328))),"")</f>
        <v/>
      </c>
      <c r="W328" s="27" t="str">
        <f ca="1">IFERROR(INDEX(MAESTRO!W:W,_xludf.AGGREGATE(15,6,ROW(MAESTRO!$B$3:$B$1000)/((MAESTRO!$B$3:$B$1000="OPA")*(UPPER(MAESTRO!$L$3:$L$1000)="CONFIRMADO")),ROWS($A$3:A328))),"")</f>
        <v/>
      </c>
      <c r="X328" s="27" t="str">
        <f ca="1">IFERROR(INDEX(MAESTRO!X:X,_xludf.AGGREGATE(15,6,ROW(MAESTRO!$B$3:$B$1000)/((MAESTRO!$B$3:$B$1000="OPA")*(UPPER(MAESTRO!$L$3:$L$1000)="CONFIRMADO")),ROWS($A$3:A328))),"")</f>
        <v/>
      </c>
    </row>
    <row r="329" spans="1:24" ht="22.05" customHeight="1">
      <c r="A329" s="10" t="str">
        <f ca="1">IFERROR(INDEX(MAESTRO!A:A,_xludf.AGGREGATE(15,6,ROW(MAESTRO!$B$3:$B$1000)/((MAESTRO!$B$3:$B$1000="OPA")*(UPPER(MAESTRO!$L$3:$L$1000)="CONFIRMADO")),ROWS($A$3:A329))),"")</f>
        <v/>
      </c>
      <c r="B329" s="10" t="str">
        <f ca="1">IFERROR(INDEX(MAESTRO!B:B,_xludf.AGGREGATE(15,6,ROW(MAESTRO!$B$3:$B$1000)/((MAESTRO!$B$3:$B$1000="OPA")*(UPPER(MAESTRO!$L$3:$L$1000)="CONFIRMADO")),ROWS($A$3:A329))),"")</f>
        <v/>
      </c>
      <c r="C329" s="10" t="str">
        <f ca="1">IFERROR(INDEX(MAESTRO!C:C,_xludf.AGGREGATE(15,6,ROW(MAESTRO!$B$3:$B$1000)/((MAESTRO!$B$3:$B$1000="OPA")*(UPPER(MAESTRO!$L$3:$L$1000)="CONFIRMADO")),ROWS($A$3:A329))),"")</f>
        <v/>
      </c>
      <c r="D329" s="10" t="str">
        <f ca="1">IFERROR(INDEX(MAESTRO!D:D,_xludf.AGGREGATE(15,6,ROW(MAESTRO!$B$3:$B$1000)/((MAESTRO!$B$3:$B$1000="OPA")*(UPPER(MAESTRO!$L$3:$L$1000)="CONFIRMADO")),ROWS($A$3:A329))),"")</f>
        <v/>
      </c>
      <c r="E329" s="10" t="str">
        <f ca="1">IFERROR(INDEX(MAESTRO!E:E,_xludf.AGGREGATE(15,6,ROW(MAESTRO!$B$3:$B$1000)/((MAESTRO!$B$3:$B$1000="OPA")*(UPPER(MAESTRO!$L$3:$L$1000)="CONFIRMADO")),ROWS($A$3:A329))),"")</f>
        <v/>
      </c>
      <c r="F329" s="10" t="str">
        <f ca="1">IFERROR(INDEX(MAESTRO!F:F,_xludf.AGGREGATE(15,6,ROW(MAESTRO!$B$3:$B$1000)/((MAESTRO!$B$3:$B$1000="OPA")*(UPPER(MAESTRO!$L$3:$L$1000)="CONFIRMADO")),ROWS($A$3:A329))),"")</f>
        <v/>
      </c>
      <c r="G329" s="10" t="str">
        <f ca="1">IFERROR(INDEX(MAESTRO!G:G,_xludf.AGGREGATE(15,6,ROW(MAESTRO!$B$3:$B$1000)/((MAESTRO!$B$3:$B$1000="OPA")*(UPPER(MAESTRO!$L$3:$L$1000)="CONFIRMADO")),ROWS($A$3:A329))),"")</f>
        <v/>
      </c>
      <c r="H329" s="10" t="str">
        <f ca="1">IFERROR(INDEX(MAESTRO!H:H,_xludf.AGGREGATE(15,6,ROW(MAESTRO!$B$3:$B$1000)/((MAESTRO!$B$3:$B$1000="OPA")*(UPPER(MAESTRO!$L$3:$L$1000)="CONFIRMADO")),ROWS($A$3:A329))),"")</f>
        <v/>
      </c>
      <c r="I329" s="10" t="str">
        <f ca="1">IFERROR(INDEX(MAESTRO!I:I,_xludf.AGGREGATE(15,6,ROW(MAESTRO!$B$3:$B$1000)/((MAESTRO!$B$3:$B$1000="OPA")*(UPPER(MAESTRO!$L$3:$L$1000)="CONFIRMADO")),ROWS($A$3:A329))),"")</f>
        <v/>
      </c>
      <c r="J329" s="10" t="str">
        <f ca="1">IFERROR(INDEX(MAESTRO!J:J,_xludf.AGGREGATE(15,6,ROW(MAESTRO!$B$3:$B$1000)/((MAESTRO!$B$3:$B$1000="OPA")*(UPPER(MAESTRO!$L$3:$L$1000)="CONFIRMADO")),ROWS($A$3:A329))),"")</f>
        <v/>
      </c>
      <c r="K329" s="10" t="str">
        <f ca="1">IFERROR(INDEX(MAESTRO!K:K,_xludf.AGGREGATE(15,6,ROW(MAESTRO!$B$3:$B$1000)/((MAESTRO!$B$3:$B$1000="OPA")*(UPPER(MAESTRO!$L$3:$L$1000)="CONFIRMADO")),ROWS($A$3:A329))),"")</f>
        <v/>
      </c>
      <c r="L329" s="10" t="str">
        <f ca="1">IFERROR(INDEX(MAESTRO!L:L,_xludf.AGGREGATE(15,6,ROW(MAESTRO!$B$3:$B$1000)/((MAESTRO!$B$3:$B$1000="OPA")*(UPPER(MAESTRO!$L$3:$L$1000)="CONFIRMADO")),ROWS($A$3:A329))),"")</f>
        <v/>
      </c>
      <c r="M329" s="10" t="str">
        <f ca="1">IFERROR(INDEX(MAESTRO!M:M,_xludf.AGGREGATE(15,6,ROW(MAESTRO!$B$3:$B$1000)/((MAESTRO!$B$3:$B$1000="OPA")*(UPPER(MAESTRO!$L$3:$L$1000)="CONFIRMADO")),ROWS($A$3:A329))),"")</f>
        <v/>
      </c>
      <c r="N329" s="10" t="str">
        <f ca="1">IFERROR(INDEX(MAESTRO!N:N,_xludf.AGGREGATE(15,6,ROW(MAESTRO!$B$3:$B$1000)/((MAESTRO!$B$3:$B$1000="OPA")*(UPPER(MAESTRO!$L$3:$L$1000)="CONFIRMADO")),ROWS($A$3:A329))),"")</f>
        <v/>
      </c>
      <c r="O329" s="10" t="str">
        <f ca="1">IFERROR(INDEX(MAESTRO!O:O,_xludf.AGGREGATE(15,6,ROW(MAESTRO!$B$3:$B$1000)/((MAESTRO!$B$3:$B$1000="OPA")*(UPPER(MAESTRO!$L$3:$L$1000)="CONFIRMADO")),ROWS($A$3:A329))),"")</f>
        <v/>
      </c>
      <c r="P329" s="10" t="str">
        <f ca="1">IFERROR(INDEX(MAESTRO!P:P,_xludf.AGGREGATE(15,6,ROW(MAESTRO!$B$3:$B$1000)/((MAESTRO!$B$3:$B$1000="OPA")*(UPPER(MAESTRO!$L$3:$L$1000)="CONFIRMADO")),ROWS($A$3:A329))),"")</f>
        <v/>
      </c>
      <c r="Q329" s="10" t="str">
        <f ca="1">IFERROR(INDEX(MAESTRO!Q:Q,_xludf.AGGREGATE(15,6,ROW(MAESTRO!$B$3:$B$1000)/((MAESTRO!$B$3:$B$1000="OPA")*(UPPER(MAESTRO!$L$3:$L$1000)="CONFIRMADO")),ROWS($A$3:A329))),"")</f>
        <v/>
      </c>
      <c r="R329" s="10" t="str">
        <f ca="1">IFERROR(INDEX(MAESTRO!R:R,_xludf.AGGREGATE(15,6,ROW(MAESTRO!$B$3:$B$1000)/((MAESTRO!$B$3:$B$1000="OPA")*(UPPER(MAESTRO!$L$3:$L$1000)="CONFIRMADO")),ROWS($A$3:A329))),"")</f>
        <v/>
      </c>
      <c r="S329" s="10" t="str">
        <f ca="1">IFERROR(INDEX(MAESTRO!S:S,_xludf.AGGREGATE(15,6,ROW(MAESTRO!$B$3:$B$1000)/((MAESTRO!$B$3:$B$1000="OPA")*(UPPER(MAESTRO!$L$3:$L$1000)="CONFIRMADO")),ROWS($A$3:A329))),"")</f>
        <v/>
      </c>
      <c r="T329" s="10" t="str">
        <f ca="1">IFERROR(INDEX(MAESTRO!T:T,_xludf.AGGREGATE(15,6,ROW(MAESTRO!$B$3:$B$1000)/((MAESTRO!$B$3:$B$1000="OPA")*(UPPER(MAESTRO!$L$3:$L$1000)="CONFIRMADO")),ROWS($A$3:A329))),"")</f>
        <v/>
      </c>
      <c r="U329" s="10" t="str">
        <f ca="1">IFERROR(INDEX(MAESTRO!U:U,_xludf.AGGREGATE(15,6,ROW(MAESTRO!$B$3:$B$1000)/((MAESTRO!$B$3:$B$1000="OPA")*(UPPER(MAESTRO!$L$3:$L$1000)="CONFIRMADO")),ROWS($A$3:A329))),"")</f>
        <v/>
      </c>
      <c r="V329" s="10" t="str">
        <f ca="1">IFERROR(INDEX(MAESTRO!V:V,_xludf.AGGREGATE(15,6,ROW(MAESTRO!$B$3:$B$1000)/((MAESTRO!$B$3:$B$1000="OPA")*(UPPER(MAESTRO!$L$3:$L$1000)="CONFIRMADO")),ROWS($A$3:A329))),"")</f>
        <v/>
      </c>
      <c r="W329" s="10" t="str">
        <f ca="1">IFERROR(INDEX(MAESTRO!W:W,_xludf.AGGREGATE(15,6,ROW(MAESTRO!$B$3:$B$1000)/((MAESTRO!$B$3:$B$1000="OPA")*(UPPER(MAESTRO!$L$3:$L$1000)="CONFIRMADO")),ROWS($A$3:A329))),"")</f>
        <v/>
      </c>
      <c r="X329" s="10" t="str">
        <f ca="1">IFERROR(INDEX(MAESTRO!X:X,_xludf.AGGREGATE(15,6,ROW(MAESTRO!$B$3:$B$1000)/((MAESTRO!$B$3:$B$1000="OPA")*(UPPER(MAESTRO!$L$3:$L$1000)="CONFIRMADO")),ROWS($A$3:A329))),"")</f>
        <v/>
      </c>
    </row>
    <row r="330" spans="1:24" ht="22.05" customHeight="1">
      <c r="A330" s="27" t="str">
        <f ca="1">IFERROR(INDEX(MAESTRO!A:A,_xludf.AGGREGATE(15,6,ROW(MAESTRO!$B$3:$B$1000)/((MAESTRO!$B$3:$B$1000="OPA")*(UPPER(MAESTRO!$L$3:$L$1000)="CONFIRMADO")),ROWS($A$3:A330))),"")</f>
        <v/>
      </c>
      <c r="B330" s="27" t="str">
        <f ca="1">IFERROR(INDEX(MAESTRO!B:B,_xludf.AGGREGATE(15,6,ROW(MAESTRO!$B$3:$B$1000)/((MAESTRO!$B$3:$B$1000="OPA")*(UPPER(MAESTRO!$L$3:$L$1000)="CONFIRMADO")),ROWS($A$3:A330))),"")</f>
        <v/>
      </c>
      <c r="C330" s="27" t="str">
        <f ca="1">IFERROR(INDEX(MAESTRO!C:C,_xludf.AGGREGATE(15,6,ROW(MAESTRO!$B$3:$B$1000)/((MAESTRO!$B$3:$B$1000="OPA")*(UPPER(MAESTRO!$L$3:$L$1000)="CONFIRMADO")),ROWS($A$3:A330))),"")</f>
        <v/>
      </c>
      <c r="D330" s="27" t="str">
        <f ca="1">IFERROR(INDEX(MAESTRO!D:D,_xludf.AGGREGATE(15,6,ROW(MAESTRO!$B$3:$B$1000)/((MAESTRO!$B$3:$B$1000="OPA")*(UPPER(MAESTRO!$L$3:$L$1000)="CONFIRMADO")),ROWS($A$3:A330))),"")</f>
        <v/>
      </c>
      <c r="E330" s="27" t="str">
        <f ca="1">IFERROR(INDEX(MAESTRO!E:E,_xludf.AGGREGATE(15,6,ROW(MAESTRO!$B$3:$B$1000)/((MAESTRO!$B$3:$B$1000="OPA")*(UPPER(MAESTRO!$L$3:$L$1000)="CONFIRMADO")),ROWS($A$3:A330))),"")</f>
        <v/>
      </c>
      <c r="F330" s="27" t="str">
        <f ca="1">IFERROR(INDEX(MAESTRO!F:F,_xludf.AGGREGATE(15,6,ROW(MAESTRO!$B$3:$B$1000)/((MAESTRO!$B$3:$B$1000="OPA")*(UPPER(MAESTRO!$L$3:$L$1000)="CONFIRMADO")),ROWS($A$3:A330))),"")</f>
        <v/>
      </c>
      <c r="G330" s="27" t="str">
        <f ca="1">IFERROR(INDEX(MAESTRO!G:G,_xludf.AGGREGATE(15,6,ROW(MAESTRO!$B$3:$B$1000)/((MAESTRO!$B$3:$B$1000="OPA")*(UPPER(MAESTRO!$L$3:$L$1000)="CONFIRMADO")),ROWS($A$3:A330))),"")</f>
        <v/>
      </c>
      <c r="H330" s="27" t="str">
        <f ca="1">IFERROR(INDEX(MAESTRO!H:H,_xludf.AGGREGATE(15,6,ROW(MAESTRO!$B$3:$B$1000)/((MAESTRO!$B$3:$B$1000="OPA")*(UPPER(MAESTRO!$L$3:$L$1000)="CONFIRMADO")),ROWS($A$3:A330))),"")</f>
        <v/>
      </c>
      <c r="I330" s="27" t="str">
        <f ca="1">IFERROR(INDEX(MAESTRO!I:I,_xludf.AGGREGATE(15,6,ROW(MAESTRO!$B$3:$B$1000)/((MAESTRO!$B$3:$B$1000="OPA")*(UPPER(MAESTRO!$L$3:$L$1000)="CONFIRMADO")),ROWS($A$3:A330))),"")</f>
        <v/>
      </c>
      <c r="J330" s="27" t="str">
        <f ca="1">IFERROR(INDEX(MAESTRO!J:J,_xludf.AGGREGATE(15,6,ROW(MAESTRO!$B$3:$B$1000)/((MAESTRO!$B$3:$B$1000="OPA")*(UPPER(MAESTRO!$L$3:$L$1000)="CONFIRMADO")),ROWS($A$3:A330))),"")</f>
        <v/>
      </c>
      <c r="K330" s="27" t="str">
        <f ca="1">IFERROR(INDEX(MAESTRO!K:K,_xludf.AGGREGATE(15,6,ROW(MAESTRO!$B$3:$B$1000)/((MAESTRO!$B$3:$B$1000="OPA")*(UPPER(MAESTRO!$L$3:$L$1000)="CONFIRMADO")),ROWS($A$3:A330))),"")</f>
        <v/>
      </c>
      <c r="L330" s="27" t="str">
        <f ca="1">IFERROR(INDEX(MAESTRO!L:L,_xludf.AGGREGATE(15,6,ROW(MAESTRO!$B$3:$B$1000)/((MAESTRO!$B$3:$B$1000="OPA")*(UPPER(MAESTRO!$L$3:$L$1000)="CONFIRMADO")),ROWS($A$3:A330))),"")</f>
        <v/>
      </c>
      <c r="M330" s="27" t="str">
        <f ca="1">IFERROR(INDEX(MAESTRO!M:M,_xludf.AGGREGATE(15,6,ROW(MAESTRO!$B$3:$B$1000)/((MAESTRO!$B$3:$B$1000="OPA")*(UPPER(MAESTRO!$L$3:$L$1000)="CONFIRMADO")),ROWS($A$3:A330))),"")</f>
        <v/>
      </c>
      <c r="N330" s="27" t="str">
        <f ca="1">IFERROR(INDEX(MAESTRO!N:N,_xludf.AGGREGATE(15,6,ROW(MAESTRO!$B$3:$B$1000)/((MAESTRO!$B$3:$B$1000="OPA")*(UPPER(MAESTRO!$L$3:$L$1000)="CONFIRMADO")),ROWS($A$3:A330))),"")</f>
        <v/>
      </c>
      <c r="O330" s="27" t="str">
        <f ca="1">IFERROR(INDEX(MAESTRO!O:O,_xludf.AGGREGATE(15,6,ROW(MAESTRO!$B$3:$B$1000)/((MAESTRO!$B$3:$B$1000="OPA")*(UPPER(MAESTRO!$L$3:$L$1000)="CONFIRMADO")),ROWS($A$3:A330))),"")</f>
        <v/>
      </c>
      <c r="P330" s="27" t="str">
        <f ca="1">IFERROR(INDEX(MAESTRO!P:P,_xludf.AGGREGATE(15,6,ROW(MAESTRO!$B$3:$B$1000)/((MAESTRO!$B$3:$B$1000="OPA")*(UPPER(MAESTRO!$L$3:$L$1000)="CONFIRMADO")),ROWS($A$3:A330))),"")</f>
        <v/>
      </c>
      <c r="Q330" s="27" t="str">
        <f ca="1">IFERROR(INDEX(MAESTRO!Q:Q,_xludf.AGGREGATE(15,6,ROW(MAESTRO!$B$3:$B$1000)/((MAESTRO!$B$3:$B$1000="OPA")*(UPPER(MAESTRO!$L$3:$L$1000)="CONFIRMADO")),ROWS($A$3:A330))),"")</f>
        <v/>
      </c>
      <c r="R330" s="27" t="str">
        <f ca="1">IFERROR(INDEX(MAESTRO!R:R,_xludf.AGGREGATE(15,6,ROW(MAESTRO!$B$3:$B$1000)/((MAESTRO!$B$3:$B$1000="OPA")*(UPPER(MAESTRO!$L$3:$L$1000)="CONFIRMADO")),ROWS($A$3:A330))),"")</f>
        <v/>
      </c>
      <c r="S330" s="27" t="str">
        <f ca="1">IFERROR(INDEX(MAESTRO!S:S,_xludf.AGGREGATE(15,6,ROW(MAESTRO!$B$3:$B$1000)/((MAESTRO!$B$3:$B$1000="OPA")*(UPPER(MAESTRO!$L$3:$L$1000)="CONFIRMADO")),ROWS($A$3:A330))),"")</f>
        <v/>
      </c>
      <c r="T330" s="27" t="str">
        <f ca="1">IFERROR(INDEX(MAESTRO!T:T,_xludf.AGGREGATE(15,6,ROW(MAESTRO!$B$3:$B$1000)/((MAESTRO!$B$3:$B$1000="OPA")*(UPPER(MAESTRO!$L$3:$L$1000)="CONFIRMADO")),ROWS($A$3:A330))),"")</f>
        <v/>
      </c>
      <c r="U330" s="27" t="str">
        <f ca="1">IFERROR(INDEX(MAESTRO!U:U,_xludf.AGGREGATE(15,6,ROW(MAESTRO!$B$3:$B$1000)/((MAESTRO!$B$3:$B$1000="OPA")*(UPPER(MAESTRO!$L$3:$L$1000)="CONFIRMADO")),ROWS($A$3:A330))),"")</f>
        <v/>
      </c>
      <c r="V330" s="27" t="str">
        <f ca="1">IFERROR(INDEX(MAESTRO!V:V,_xludf.AGGREGATE(15,6,ROW(MAESTRO!$B$3:$B$1000)/((MAESTRO!$B$3:$B$1000="OPA")*(UPPER(MAESTRO!$L$3:$L$1000)="CONFIRMADO")),ROWS($A$3:A330))),"")</f>
        <v/>
      </c>
      <c r="W330" s="27" t="str">
        <f ca="1">IFERROR(INDEX(MAESTRO!W:W,_xludf.AGGREGATE(15,6,ROW(MAESTRO!$B$3:$B$1000)/((MAESTRO!$B$3:$B$1000="OPA")*(UPPER(MAESTRO!$L$3:$L$1000)="CONFIRMADO")),ROWS($A$3:A330))),"")</f>
        <v/>
      </c>
      <c r="X330" s="27" t="str">
        <f ca="1">IFERROR(INDEX(MAESTRO!X:X,_xludf.AGGREGATE(15,6,ROW(MAESTRO!$B$3:$B$1000)/((MAESTRO!$B$3:$B$1000="OPA")*(UPPER(MAESTRO!$L$3:$L$1000)="CONFIRMADO")),ROWS($A$3:A330))),"")</f>
        <v/>
      </c>
    </row>
    <row r="331" spans="1:24" ht="22.05" customHeight="1">
      <c r="A331" s="10" t="str">
        <f ca="1">IFERROR(INDEX(MAESTRO!A:A,_xludf.AGGREGATE(15,6,ROW(MAESTRO!$B$3:$B$1000)/((MAESTRO!$B$3:$B$1000="OPA")*(UPPER(MAESTRO!$L$3:$L$1000)="CONFIRMADO")),ROWS($A$3:A331))),"")</f>
        <v/>
      </c>
      <c r="B331" s="10" t="str">
        <f ca="1">IFERROR(INDEX(MAESTRO!B:B,_xludf.AGGREGATE(15,6,ROW(MAESTRO!$B$3:$B$1000)/((MAESTRO!$B$3:$B$1000="OPA")*(UPPER(MAESTRO!$L$3:$L$1000)="CONFIRMADO")),ROWS($A$3:A331))),"")</f>
        <v/>
      </c>
      <c r="C331" s="10" t="str">
        <f ca="1">IFERROR(INDEX(MAESTRO!C:C,_xludf.AGGREGATE(15,6,ROW(MAESTRO!$B$3:$B$1000)/((MAESTRO!$B$3:$B$1000="OPA")*(UPPER(MAESTRO!$L$3:$L$1000)="CONFIRMADO")),ROWS($A$3:A331))),"")</f>
        <v/>
      </c>
      <c r="D331" s="10" t="str">
        <f ca="1">IFERROR(INDEX(MAESTRO!D:D,_xludf.AGGREGATE(15,6,ROW(MAESTRO!$B$3:$B$1000)/((MAESTRO!$B$3:$B$1000="OPA")*(UPPER(MAESTRO!$L$3:$L$1000)="CONFIRMADO")),ROWS($A$3:A331))),"")</f>
        <v/>
      </c>
      <c r="E331" s="10" t="str">
        <f ca="1">IFERROR(INDEX(MAESTRO!E:E,_xludf.AGGREGATE(15,6,ROW(MAESTRO!$B$3:$B$1000)/((MAESTRO!$B$3:$B$1000="OPA")*(UPPER(MAESTRO!$L$3:$L$1000)="CONFIRMADO")),ROWS($A$3:A331))),"")</f>
        <v/>
      </c>
      <c r="F331" s="10" t="str">
        <f ca="1">IFERROR(INDEX(MAESTRO!F:F,_xludf.AGGREGATE(15,6,ROW(MAESTRO!$B$3:$B$1000)/((MAESTRO!$B$3:$B$1000="OPA")*(UPPER(MAESTRO!$L$3:$L$1000)="CONFIRMADO")),ROWS($A$3:A331))),"")</f>
        <v/>
      </c>
      <c r="G331" s="10" t="str">
        <f ca="1">IFERROR(INDEX(MAESTRO!G:G,_xludf.AGGREGATE(15,6,ROW(MAESTRO!$B$3:$B$1000)/((MAESTRO!$B$3:$B$1000="OPA")*(UPPER(MAESTRO!$L$3:$L$1000)="CONFIRMADO")),ROWS($A$3:A331))),"")</f>
        <v/>
      </c>
      <c r="H331" s="10" t="str">
        <f ca="1">IFERROR(INDEX(MAESTRO!H:H,_xludf.AGGREGATE(15,6,ROW(MAESTRO!$B$3:$B$1000)/((MAESTRO!$B$3:$B$1000="OPA")*(UPPER(MAESTRO!$L$3:$L$1000)="CONFIRMADO")),ROWS($A$3:A331))),"")</f>
        <v/>
      </c>
      <c r="I331" s="10" t="str">
        <f ca="1">IFERROR(INDEX(MAESTRO!I:I,_xludf.AGGREGATE(15,6,ROW(MAESTRO!$B$3:$B$1000)/((MAESTRO!$B$3:$B$1000="OPA")*(UPPER(MAESTRO!$L$3:$L$1000)="CONFIRMADO")),ROWS($A$3:A331))),"")</f>
        <v/>
      </c>
      <c r="J331" s="10" t="str">
        <f ca="1">IFERROR(INDEX(MAESTRO!J:J,_xludf.AGGREGATE(15,6,ROW(MAESTRO!$B$3:$B$1000)/((MAESTRO!$B$3:$B$1000="OPA")*(UPPER(MAESTRO!$L$3:$L$1000)="CONFIRMADO")),ROWS($A$3:A331))),"")</f>
        <v/>
      </c>
      <c r="K331" s="10" t="str">
        <f ca="1">IFERROR(INDEX(MAESTRO!K:K,_xludf.AGGREGATE(15,6,ROW(MAESTRO!$B$3:$B$1000)/((MAESTRO!$B$3:$B$1000="OPA")*(UPPER(MAESTRO!$L$3:$L$1000)="CONFIRMADO")),ROWS($A$3:A331))),"")</f>
        <v/>
      </c>
      <c r="L331" s="10" t="str">
        <f ca="1">IFERROR(INDEX(MAESTRO!L:L,_xludf.AGGREGATE(15,6,ROW(MAESTRO!$B$3:$B$1000)/((MAESTRO!$B$3:$B$1000="OPA")*(UPPER(MAESTRO!$L$3:$L$1000)="CONFIRMADO")),ROWS($A$3:A331))),"")</f>
        <v/>
      </c>
      <c r="M331" s="10" t="str">
        <f ca="1">IFERROR(INDEX(MAESTRO!M:M,_xludf.AGGREGATE(15,6,ROW(MAESTRO!$B$3:$B$1000)/((MAESTRO!$B$3:$B$1000="OPA")*(UPPER(MAESTRO!$L$3:$L$1000)="CONFIRMADO")),ROWS($A$3:A331))),"")</f>
        <v/>
      </c>
      <c r="N331" s="10" t="str">
        <f ca="1">IFERROR(INDEX(MAESTRO!N:N,_xludf.AGGREGATE(15,6,ROW(MAESTRO!$B$3:$B$1000)/((MAESTRO!$B$3:$B$1000="OPA")*(UPPER(MAESTRO!$L$3:$L$1000)="CONFIRMADO")),ROWS($A$3:A331))),"")</f>
        <v/>
      </c>
      <c r="O331" s="10" t="str">
        <f ca="1">IFERROR(INDEX(MAESTRO!O:O,_xludf.AGGREGATE(15,6,ROW(MAESTRO!$B$3:$B$1000)/((MAESTRO!$B$3:$B$1000="OPA")*(UPPER(MAESTRO!$L$3:$L$1000)="CONFIRMADO")),ROWS($A$3:A331))),"")</f>
        <v/>
      </c>
      <c r="P331" s="10" t="str">
        <f ca="1">IFERROR(INDEX(MAESTRO!P:P,_xludf.AGGREGATE(15,6,ROW(MAESTRO!$B$3:$B$1000)/((MAESTRO!$B$3:$B$1000="OPA")*(UPPER(MAESTRO!$L$3:$L$1000)="CONFIRMADO")),ROWS($A$3:A331))),"")</f>
        <v/>
      </c>
      <c r="Q331" s="10" t="str">
        <f ca="1">IFERROR(INDEX(MAESTRO!Q:Q,_xludf.AGGREGATE(15,6,ROW(MAESTRO!$B$3:$B$1000)/((MAESTRO!$B$3:$B$1000="OPA")*(UPPER(MAESTRO!$L$3:$L$1000)="CONFIRMADO")),ROWS($A$3:A331))),"")</f>
        <v/>
      </c>
      <c r="R331" s="10" t="str">
        <f ca="1">IFERROR(INDEX(MAESTRO!R:R,_xludf.AGGREGATE(15,6,ROW(MAESTRO!$B$3:$B$1000)/((MAESTRO!$B$3:$B$1000="OPA")*(UPPER(MAESTRO!$L$3:$L$1000)="CONFIRMADO")),ROWS($A$3:A331))),"")</f>
        <v/>
      </c>
      <c r="S331" s="10" t="str">
        <f ca="1">IFERROR(INDEX(MAESTRO!S:S,_xludf.AGGREGATE(15,6,ROW(MAESTRO!$B$3:$B$1000)/((MAESTRO!$B$3:$B$1000="OPA")*(UPPER(MAESTRO!$L$3:$L$1000)="CONFIRMADO")),ROWS($A$3:A331))),"")</f>
        <v/>
      </c>
      <c r="T331" s="10" t="str">
        <f ca="1">IFERROR(INDEX(MAESTRO!T:T,_xludf.AGGREGATE(15,6,ROW(MAESTRO!$B$3:$B$1000)/((MAESTRO!$B$3:$B$1000="OPA")*(UPPER(MAESTRO!$L$3:$L$1000)="CONFIRMADO")),ROWS($A$3:A331))),"")</f>
        <v/>
      </c>
      <c r="U331" s="10" t="str">
        <f ca="1">IFERROR(INDEX(MAESTRO!U:U,_xludf.AGGREGATE(15,6,ROW(MAESTRO!$B$3:$B$1000)/((MAESTRO!$B$3:$B$1000="OPA")*(UPPER(MAESTRO!$L$3:$L$1000)="CONFIRMADO")),ROWS($A$3:A331))),"")</f>
        <v/>
      </c>
      <c r="V331" s="10" t="str">
        <f ca="1">IFERROR(INDEX(MAESTRO!V:V,_xludf.AGGREGATE(15,6,ROW(MAESTRO!$B$3:$B$1000)/((MAESTRO!$B$3:$B$1000="OPA")*(UPPER(MAESTRO!$L$3:$L$1000)="CONFIRMADO")),ROWS($A$3:A331))),"")</f>
        <v/>
      </c>
      <c r="W331" s="10" t="str">
        <f ca="1">IFERROR(INDEX(MAESTRO!W:W,_xludf.AGGREGATE(15,6,ROW(MAESTRO!$B$3:$B$1000)/((MAESTRO!$B$3:$B$1000="OPA")*(UPPER(MAESTRO!$L$3:$L$1000)="CONFIRMADO")),ROWS($A$3:A331))),"")</f>
        <v/>
      </c>
      <c r="X331" s="10" t="str">
        <f ca="1">IFERROR(INDEX(MAESTRO!X:X,_xludf.AGGREGATE(15,6,ROW(MAESTRO!$B$3:$B$1000)/((MAESTRO!$B$3:$B$1000="OPA")*(UPPER(MAESTRO!$L$3:$L$1000)="CONFIRMADO")),ROWS($A$3:A331))),"")</f>
        <v/>
      </c>
    </row>
    <row r="332" spans="1:24" ht="22.05" customHeight="1">
      <c r="A332" s="27" t="str">
        <f ca="1">IFERROR(INDEX(MAESTRO!A:A,_xludf.AGGREGATE(15,6,ROW(MAESTRO!$B$3:$B$1000)/((MAESTRO!$B$3:$B$1000="OPA")*(UPPER(MAESTRO!$L$3:$L$1000)="CONFIRMADO")),ROWS($A$3:A332))),"")</f>
        <v/>
      </c>
      <c r="B332" s="27" t="str">
        <f ca="1">IFERROR(INDEX(MAESTRO!B:B,_xludf.AGGREGATE(15,6,ROW(MAESTRO!$B$3:$B$1000)/((MAESTRO!$B$3:$B$1000="OPA")*(UPPER(MAESTRO!$L$3:$L$1000)="CONFIRMADO")),ROWS($A$3:A332))),"")</f>
        <v/>
      </c>
      <c r="C332" s="27" t="str">
        <f ca="1">IFERROR(INDEX(MAESTRO!C:C,_xludf.AGGREGATE(15,6,ROW(MAESTRO!$B$3:$B$1000)/((MAESTRO!$B$3:$B$1000="OPA")*(UPPER(MAESTRO!$L$3:$L$1000)="CONFIRMADO")),ROWS($A$3:A332))),"")</f>
        <v/>
      </c>
      <c r="D332" s="27" t="str">
        <f ca="1">IFERROR(INDEX(MAESTRO!D:D,_xludf.AGGREGATE(15,6,ROW(MAESTRO!$B$3:$B$1000)/((MAESTRO!$B$3:$B$1000="OPA")*(UPPER(MAESTRO!$L$3:$L$1000)="CONFIRMADO")),ROWS($A$3:A332))),"")</f>
        <v/>
      </c>
      <c r="E332" s="27" t="str">
        <f ca="1">IFERROR(INDEX(MAESTRO!E:E,_xludf.AGGREGATE(15,6,ROW(MAESTRO!$B$3:$B$1000)/((MAESTRO!$B$3:$B$1000="OPA")*(UPPER(MAESTRO!$L$3:$L$1000)="CONFIRMADO")),ROWS($A$3:A332))),"")</f>
        <v/>
      </c>
      <c r="F332" s="27" t="str">
        <f ca="1">IFERROR(INDEX(MAESTRO!F:F,_xludf.AGGREGATE(15,6,ROW(MAESTRO!$B$3:$B$1000)/((MAESTRO!$B$3:$B$1000="OPA")*(UPPER(MAESTRO!$L$3:$L$1000)="CONFIRMADO")),ROWS($A$3:A332))),"")</f>
        <v/>
      </c>
      <c r="G332" s="27" t="str">
        <f ca="1">IFERROR(INDEX(MAESTRO!G:G,_xludf.AGGREGATE(15,6,ROW(MAESTRO!$B$3:$B$1000)/((MAESTRO!$B$3:$B$1000="OPA")*(UPPER(MAESTRO!$L$3:$L$1000)="CONFIRMADO")),ROWS($A$3:A332))),"")</f>
        <v/>
      </c>
      <c r="H332" s="27" t="str">
        <f ca="1">IFERROR(INDEX(MAESTRO!H:H,_xludf.AGGREGATE(15,6,ROW(MAESTRO!$B$3:$B$1000)/((MAESTRO!$B$3:$B$1000="OPA")*(UPPER(MAESTRO!$L$3:$L$1000)="CONFIRMADO")),ROWS($A$3:A332))),"")</f>
        <v/>
      </c>
      <c r="I332" s="27" t="str">
        <f ca="1">IFERROR(INDEX(MAESTRO!I:I,_xludf.AGGREGATE(15,6,ROW(MAESTRO!$B$3:$B$1000)/((MAESTRO!$B$3:$B$1000="OPA")*(UPPER(MAESTRO!$L$3:$L$1000)="CONFIRMADO")),ROWS($A$3:A332))),"")</f>
        <v/>
      </c>
      <c r="J332" s="27" t="str">
        <f ca="1">IFERROR(INDEX(MAESTRO!J:J,_xludf.AGGREGATE(15,6,ROW(MAESTRO!$B$3:$B$1000)/((MAESTRO!$B$3:$B$1000="OPA")*(UPPER(MAESTRO!$L$3:$L$1000)="CONFIRMADO")),ROWS($A$3:A332))),"")</f>
        <v/>
      </c>
      <c r="K332" s="27" t="str">
        <f ca="1">IFERROR(INDEX(MAESTRO!K:K,_xludf.AGGREGATE(15,6,ROW(MAESTRO!$B$3:$B$1000)/((MAESTRO!$B$3:$B$1000="OPA")*(UPPER(MAESTRO!$L$3:$L$1000)="CONFIRMADO")),ROWS($A$3:A332))),"")</f>
        <v/>
      </c>
      <c r="L332" s="27" t="str">
        <f ca="1">IFERROR(INDEX(MAESTRO!L:L,_xludf.AGGREGATE(15,6,ROW(MAESTRO!$B$3:$B$1000)/((MAESTRO!$B$3:$B$1000="OPA")*(UPPER(MAESTRO!$L$3:$L$1000)="CONFIRMADO")),ROWS($A$3:A332))),"")</f>
        <v/>
      </c>
      <c r="M332" s="27" t="str">
        <f ca="1">IFERROR(INDEX(MAESTRO!M:M,_xludf.AGGREGATE(15,6,ROW(MAESTRO!$B$3:$B$1000)/((MAESTRO!$B$3:$B$1000="OPA")*(UPPER(MAESTRO!$L$3:$L$1000)="CONFIRMADO")),ROWS($A$3:A332))),"")</f>
        <v/>
      </c>
      <c r="N332" s="27" t="str">
        <f ca="1">IFERROR(INDEX(MAESTRO!N:N,_xludf.AGGREGATE(15,6,ROW(MAESTRO!$B$3:$B$1000)/((MAESTRO!$B$3:$B$1000="OPA")*(UPPER(MAESTRO!$L$3:$L$1000)="CONFIRMADO")),ROWS($A$3:A332))),"")</f>
        <v/>
      </c>
      <c r="O332" s="27" t="str">
        <f ca="1">IFERROR(INDEX(MAESTRO!O:O,_xludf.AGGREGATE(15,6,ROW(MAESTRO!$B$3:$B$1000)/((MAESTRO!$B$3:$B$1000="OPA")*(UPPER(MAESTRO!$L$3:$L$1000)="CONFIRMADO")),ROWS($A$3:A332))),"")</f>
        <v/>
      </c>
      <c r="P332" s="27" t="str">
        <f ca="1">IFERROR(INDEX(MAESTRO!P:P,_xludf.AGGREGATE(15,6,ROW(MAESTRO!$B$3:$B$1000)/((MAESTRO!$B$3:$B$1000="OPA")*(UPPER(MAESTRO!$L$3:$L$1000)="CONFIRMADO")),ROWS($A$3:A332))),"")</f>
        <v/>
      </c>
      <c r="Q332" s="27" t="str">
        <f ca="1">IFERROR(INDEX(MAESTRO!Q:Q,_xludf.AGGREGATE(15,6,ROW(MAESTRO!$B$3:$B$1000)/((MAESTRO!$B$3:$B$1000="OPA")*(UPPER(MAESTRO!$L$3:$L$1000)="CONFIRMADO")),ROWS($A$3:A332))),"")</f>
        <v/>
      </c>
      <c r="R332" s="27" t="str">
        <f ca="1">IFERROR(INDEX(MAESTRO!R:R,_xludf.AGGREGATE(15,6,ROW(MAESTRO!$B$3:$B$1000)/((MAESTRO!$B$3:$B$1000="OPA")*(UPPER(MAESTRO!$L$3:$L$1000)="CONFIRMADO")),ROWS($A$3:A332))),"")</f>
        <v/>
      </c>
      <c r="S332" s="27" t="str">
        <f ca="1">IFERROR(INDEX(MAESTRO!S:S,_xludf.AGGREGATE(15,6,ROW(MAESTRO!$B$3:$B$1000)/((MAESTRO!$B$3:$B$1000="OPA")*(UPPER(MAESTRO!$L$3:$L$1000)="CONFIRMADO")),ROWS($A$3:A332))),"")</f>
        <v/>
      </c>
      <c r="T332" s="27" t="str">
        <f ca="1">IFERROR(INDEX(MAESTRO!T:T,_xludf.AGGREGATE(15,6,ROW(MAESTRO!$B$3:$B$1000)/((MAESTRO!$B$3:$B$1000="OPA")*(UPPER(MAESTRO!$L$3:$L$1000)="CONFIRMADO")),ROWS($A$3:A332))),"")</f>
        <v/>
      </c>
      <c r="U332" s="27" t="str">
        <f ca="1">IFERROR(INDEX(MAESTRO!U:U,_xludf.AGGREGATE(15,6,ROW(MAESTRO!$B$3:$B$1000)/((MAESTRO!$B$3:$B$1000="OPA")*(UPPER(MAESTRO!$L$3:$L$1000)="CONFIRMADO")),ROWS($A$3:A332))),"")</f>
        <v/>
      </c>
      <c r="V332" s="27" t="str">
        <f ca="1">IFERROR(INDEX(MAESTRO!V:V,_xludf.AGGREGATE(15,6,ROW(MAESTRO!$B$3:$B$1000)/((MAESTRO!$B$3:$B$1000="OPA")*(UPPER(MAESTRO!$L$3:$L$1000)="CONFIRMADO")),ROWS($A$3:A332))),"")</f>
        <v/>
      </c>
      <c r="W332" s="27" t="str">
        <f ca="1">IFERROR(INDEX(MAESTRO!W:W,_xludf.AGGREGATE(15,6,ROW(MAESTRO!$B$3:$B$1000)/((MAESTRO!$B$3:$B$1000="OPA")*(UPPER(MAESTRO!$L$3:$L$1000)="CONFIRMADO")),ROWS($A$3:A332))),"")</f>
        <v/>
      </c>
      <c r="X332" s="27" t="str">
        <f ca="1">IFERROR(INDEX(MAESTRO!X:X,_xludf.AGGREGATE(15,6,ROW(MAESTRO!$B$3:$B$1000)/((MAESTRO!$B$3:$B$1000="OPA")*(UPPER(MAESTRO!$L$3:$L$1000)="CONFIRMADO")),ROWS($A$3:A332))),"")</f>
        <v/>
      </c>
    </row>
    <row r="333" spans="1:24" ht="22.05" customHeight="1">
      <c r="A333" s="10" t="str">
        <f ca="1">IFERROR(INDEX(MAESTRO!A:A,_xludf.AGGREGATE(15,6,ROW(MAESTRO!$B$3:$B$1000)/((MAESTRO!$B$3:$B$1000="OPA")*(UPPER(MAESTRO!$L$3:$L$1000)="CONFIRMADO")),ROWS($A$3:A333))),"")</f>
        <v/>
      </c>
      <c r="B333" s="10" t="str">
        <f ca="1">IFERROR(INDEX(MAESTRO!B:B,_xludf.AGGREGATE(15,6,ROW(MAESTRO!$B$3:$B$1000)/((MAESTRO!$B$3:$B$1000="OPA")*(UPPER(MAESTRO!$L$3:$L$1000)="CONFIRMADO")),ROWS($A$3:A333))),"")</f>
        <v/>
      </c>
      <c r="C333" s="10" t="str">
        <f ca="1">IFERROR(INDEX(MAESTRO!C:C,_xludf.AGGREGATE(15,6,ROW(MAESTRO!$B$3:$B$1000)/((MAESTRO!$B$3:$B$1000="OPA")*(UPPER(MAESTRO!$L$3:$L$1000)="CONFIRMADO")),ROWS($A$3:A333))),"")</f>
        <v/>
      </c>
      <c r="D333" s="10" t="str">
        <f ca="1">IFERROR(INDEX(MAESTRO!D:D,_xludf.AGGREGATE(15,6,ROW(MAESTRO!$B$3:$B$1000)/((MAESTRO!$B$3:$B$1000="OPA")*(UPPER(MAESTRO!$L$3:$L$1000)="CONFIRMADO")),ROWS($A$3:A333))),"")</f>
        <v/>
      </c>
      <c r="E333" s="10" t="str">
        <f ca="1">IFERROR(INDEX(MAESTRO!E:E,_xludf.AGGREGATE(15,6,ROW(MAESTRO!$B$3:$B$1000)/((MAESTRO!$B$3:$B$1000="OPA")*(UPPER(MAESTRO!$L$3:$L$1000)="CONFIRMADO")),ROWS($A$3:A333))),"")</f>
        <v/>
      </c>
      <c r="F333" s="10" t="str">
        <f ca="1">IFERROR(INDEX(MAESTRO!F:F,_xludf.AGGREGATE(15,6,ROW(MAESTRO!$B$3:$B$1000)/((MAESTRO!$B$3:$B$1000="OPA")*(UPPER(MAESTRO!$L$3:$L$1000)="CONFIRMADO")),ROWS($A$3:A333))),"")</f>
        <v/>
      </c>
      <c r="G333" s="10" t="str">
        <f ca="1">IFERROR(INDEX(MAESTRO!G:G,_xludf.AGGREGATE(15,6,ROW(MAESTRO!$B$3:$B$1000)/((MAESTRO!$B$3:$B$1000="OPA")*(UPPER(MAESTRO!$L$3:$L$1000)="CONFIRMADO")),ROWS($A$3:A333))),"")</f>
        <v/>
      </c>
      <c r="H333" s="10" t="str">
        <f ca="1">IFERROR(INDEX(MAESTRO!H:H,_xludf.AGGREGATE(15,6,ROW(MAESTRO!$B$3:$B$1000)/((MAESTRO!$B$3:$B$1000="OPA")*(UPPER(MAESTRO!$L$3:$L$1000)="CONFIRMADO")),ROWS($A$3:A333))),"")</f>
        <v/>
      </c>
      <c r="I333" s="10" t="str">
        <f ca="1">IFERROR(INDEX(MAESTRO!I:I,_xludf.AGGREGATE(15,6,ROW(MAESTRO!$B$3:$B$1000)/((MAESTRO!$B$3:$B$1000="OPA")*(UPPER(MAESTRO!$L$3:$L$1000)="CONFIRMADO")),ROWS($A$3:A333))),"")</f>
        <v/>
      </c>
      <c r="J333" s="10" t="str">
        <f ca="1">IFERROR(INDEX(MAESTRO!J:J,_xludf.AGGREGATE(15,6,ROW(MAESTRO!$B$3:$B$1000)/((MAESTRO!$B$3:$B$1000="OPA")*(UPPER(MAESTRO!$L$3:$L$1000)="CONFIRMADO")),ROWS($A$3:A333))),"")</f>
        <v/>
      </c>
      <c r="K333" s="10" t="str">
        <f ca="1">IFERROR(INDEX(MAESTRO!K:K,_xludf.AGGREGATE(15,6,ROW(MAESTRO!$B$3:$B$1000)/((MAESTRO!$B$3:$B$1000="OPA")*(UPPER(MAESTRO!$L$3:$L$1000)="CONFIRMADO")),ROWS($A$3:A333))),"")</f>
        <v/>
      </c>
      <c r="L333" s="10" t="str">
        <f ca="1">IFERROR(INDEX(MAESTRO!L:L,_xludf.AGGREGATE(15,6,ROW(MAESTRO!$B$3:$B$1000)/((MAESTRO!$B$3:$B$1000="OPA")*(UPPER(MAESTRO!$L$3:$L$1000)="CONFIRMADO")),ROWS($A$3:A333))),"")</f>
        <v/>
      </c>
      <c r="M333" s="10" t="str">
        <f ca="1">IFERROR(INDEX(MAESTRO!M:M,_xludf.AGGREGATE(15,6,ROW(MAESTRO!$B$3:$B$1000)/((MAESTRO!$B$3:$B$1000="OPA")*(UPPER(MAESTRO!$L$3:$L$1000)="CONFIRMADO")),ROWS($A$3:A333))),"")</f>
        <v/>
      </c>
      <c r="N333" s="10" t="str">
        <f ca="1">IFERROR(INDEX(MAESTRO!N:N,_xludf.AGGREGATE(15,6,ROW(MAESTRO!$B$3:$B$1000)/((MAESTRO!$B$3:$B$1000="OPA")*(UPPER(MAESTRO!$L$3:$L$1000)="CONFIRMADO")),ROWS($A$3:A333))),"")</f>
        <v/>
      </c>
      <c r="O333" s="10" t="str">
        <f ca="1">IFERROR(INDEX(MAESTRO!O:O,_xludf.AGGREGATE(15,6,ROW(MAESTRO!$B$3:$B$1000)/((MAESTRO!$B$3:$B$1000="OPA")*(UPPER(MAESTRO!$L$3:$L$1000)="CONFIRMADO")),ROWS($A$3:A333))),"")</f>
        <v/>
      </c>
      <c r="P333" s="10" t="str">
        <f ca="1">IFERROR(INDEX(MAESTRO!P:P,_xludf.AGGREGATE(15,6,ROW(MAESTRO!$B$3:$B$1000)/((MAESTRO!$B$3:$B$1000="OPA")*(UPPER(MAESTRO!$L$3:$L$1000)="CONFIRMADO")),ROWS($A$3:A333))),"")</f>
        <v/>
      </c>
      <c r="Q333" s="10" t="str">
        <f ca="1">IFERROR(INDEX(MAESTRO!Q:Q,_xludf.AGGREGATE(15,6,ROW(MAESTRO!$B$3:$B$1000)/((MAESTRO!$B$3:$B$1000="OPA")*(UPPER(MAESTRO!$L$3:$L$1000)="CONFIRMADO")),ROWS($A$3:A333))),"")</f>
        <v/>
      </c>
      <c r="R333" s="10" t="str">
        <f ca="1">IFERROR(INDEX(MAESTRO!R:R,_xludf.AGGREGATE(15,6,ROW(MAESTRO!$B$3:$B$1000)/((MAESTRO!$B$3:$B$1000="OPA")*(UPPER(MAESTRO!$L$3:$L$1000)="CONFIRMADO")),ROWS($A$3:A333))),"")</f>
        <v/>
      </c>
      <c r="S333" s="10" t="str">
        <f ca="1">IFERROR(INDEX(MAESTRO!S:S,_xludf.AGGREGATE(15,6,ROW(MAESTRO!$B$3:$B$1000)/((MAESTRO!$B$3:$B$1000="OPA")*(UPPER(MAESTRO!$L$3:$L$1000)="CONFIRMADO")),ROWS($A$3:A333))),"")</f>
        <v/>
      </c>
      <c r="T333" s="10" t="str">
        <f ca="1">IFERROR(INDEX(MAESTRO!T:T,_xludf.AGGREGATE(15,6,ROW(MAESTRO!$B$3:$B$1000)/((MAESTRO!$B$3:$B$1000="OPA")*(UPPER(MAESTRO!$L$3:$L$1000)="CONFIRMADO")),ROWS($A$3:A333))),"")</f>
        <v/>
      </c>
      <c r="U333" s="10" t="str">
        <f ca="1">IFERROR(INDEX(MAESTRO!U:U,_xludf.AGGREGATE(15,6,ROW(MAESTRO!$B$3:$B$1000)/((MAESTRO!$B$3:$B$1000="OPA")*(UPPER(MAESTRO!$L$3:$L$1000)="CONFIRMADO")),ROWS($A$3:A333))),"")</f>
        <v/>
      </c>
      <c r="V333" s="10" t="str">
        <f ca="1">IFERROR(INDEX(MAESTRO!V:V,_xludf.AGGREGATE(15,6,ROW(MAESTRO!$B$3:$B$1000)/((MAESTRO!$B$3:$B$1000="OPA")*(UPPER(MAESTRO!$L$3:$L$1000)="CONFIRMADO")),ROWS($A$3:A333))),"")</f>
        <v/>
      </c>
      <c r="W333" s="10" t="str">
        <f ca="1">IFERROR(INDEX(MAESTRO!W:W,_xludf.AGGREGATE(15,6,ROW(MAESTRO!$B$3:$B$1000)/((MAESTRO!$B$3:$B$1000="OPA")*(UPPER(MAESTRO!$L$3:$L$1000)="CONFIRMADO")),ROWS($A$3:A333))),"")</f>
        <v/>
      </c>
      <c r="X333" s="10" t="str">
        <f ca="1">IFERROR(INDEX(MAESTRO!X:X,_xludf.AGGREGATE(15,6,ROW(MAESTRO!$B$3:$B$1000)/((MAESTRO!$B$3:$B$1000="OPA")*(UPPER(MAESTRO!$L$3:$L$1000)="CONFIRMADO")),ROWS($A$3:A333))),"")</f>
        <v/>
      </c>
    </row>
    <row r="334" spans="1:24" ht="22.05" customHeight="1">
      <c r="A334" s="27" t="str">
        <f ca="1">IFERROR(INDEX(MAESTRO!A:A,_xludf.AGGREGATE(15,6,ROW(MAESTRO!$B$3:$B$1000)/((MAESTRO!$B$3:$B$1000="OPA")*(UPPER(MAESTRO!$L$3:$L$1000)="CONFIRMADO")),ROWS($A$3:A334))),"")</f>
        <v/>
      </c>
      <c r="B334" s="27" t="str">
        <f ca="1">IFERROR(INDEX(MAESTRO!B:B,_xludf.AGGREGATE(15,6,ROW(MAESTRO!$B$3:$B$1000)/((MAESTRO!$B$3:$B$1000="OPA")*(UPPER(MAESTRO!$L$3:$L$1000)="CONFIRMADO")),ROWS($A$3:A334))),"")</f>
        <v/>
      </c>
      <c r="C334" s="27" t="str">
        <f ca="1">IFERROR(INDEX(MAESTRO!C:C,_xludf.AGGREGATE(15,6,ROW(MAESTRO!$B$3:$B$1000)/((MAESTRO!$B$3:$B$1000="OPA")*(UPPER(MAESTRO!$L$3:$L$1000)="CONFIRMADO")),ROWS($A$3:A334))),"")</f>
        <v/>
      </c>
      <c r="D334" s="27" t="str">
        <f ca="1">IFERROR(INDEX(MAESTRO!D:D,_xludf.AGGREGATE(15,6,ROW(MAESTRO!$B$3:$B$1000)/((MAESTRO!$B$3:$B$1000="OPA")*(UPPER(MAESTRO!$L$3:$L$1000)="CONFIRMADO")),ROWS($A$3:A334))),"")</f>
        <v/>
      </c>
      <c r="E334" s="27" t="str">
        <f ca="1">IFERROR(INDEX(MAESTRO!E:E,_xludf.AGGREGATE(15,6,ROW(MAESTRO!$B$3:$B$1000)/((MAESTRO!$B$3:$B$1000="OPA")*(UPPER(MAESTRO!$L$3:$L$1000)="CONFIRMADO")),ROWS($A$3:A334))),"")</f>
        <v/>
      </c>
      <c r="F334" s="27" t="str">
        <f ca="1">IFERROR(INDEX(MAESTRO!F:F,_xludf.AGGREGATE(15,6,ROW(MAESTRO!$B$3:$B$1000)/((MAESTRO!$B$3:$B$1000="OPA")*(UPPER(MAESTRO!$L$3:$L$1000)="CONFIRMADO")),ROWS($A$3:A334))),"")</f>
        <v/>
      </c>
      <c r="G334" s="27" t="str">
        <f ca="1">IFERROR(INDEX(MAESTRO!G:G,_xludf.AGGREGATE(15,6,ROW(MAESTRO!$B$3:$B$1000)/((MAESTRO!$B$3:$B$1000="OPA")*(UPPER(MAESTRO!$L$3:$L$1000)="CONFIRMADO")),ROWS($A$3:A334))),"")</f>
        <v/>
      </c>
      <c r="H334" s="27" t="str">
        <f ca="1">IFERROR(INDEX(MAESTRO!H:H,_xludf.AGGREGATE(15,6,ROW(MAESTRO!$B$3:$B$1000)/((MAESTRO!$B$3:$B$1000="OPA")*(UPPER(MAESTRO!$L$3:$L$1000)="CONFIRMADO")),ROWS($A$3:A334))),"")</f>
        <v/>
      </c>
      <c r="I334" s="27" t="str">
        <f ca="1">IFERROR(INDEX(MAESTRO!I:I,_xludf.AGGREGATE(15,6,ROW(MAESTRO!$B$3:$B$1000)/((MAESTRO!$B$3:$B$1000="OPA")*(UPPER(MAESTRO!$L$3:$L$1000)="CONFIRMADO")),ROWS($A$3:A334))),"")</f>
        <v/>
      </c>
      <c r="J334" s="27" t="str">
        <f ca="1">IFERROR(INDEX(MAESTRO!J:J,_xludf.AGGREGATE(15,6,ROW(MAESTRO!$B$3:$B$1000)/((MAESTRO!$B$3:$B$1000="OPA")*(UPPER(MAESTRO!$L$3:$L$1000)="CONFIRMADO")),ROWS($A$3:A334))),"")</f>
        <v/>
      </c>
      <c r="K334" s="27" t="str">
        <f ca="1">IFERROR(INDEX(MAESTRO!K:K,_xludf.AGGREGATE(15,6,ROW(MAESTRO!$B$3:$B$1000)/((MAESTRO!$B$3:$B$1000="OPA")*(UPPER(MAESTRO!$L$3:$L$1000)="CONFIRMADO")),ROWS($A$3:A334))),"")</f>
        <v/>
      </c>
      <c r="L334" s="27" t="str">
        <f ca="1">IFERROR(INDEX(MAESTRO!L:L,_xludf.AGGREGATE(15,6,ROW(MAESTRO!$B$3:$B$1000)/((MAESTRO!$B$3:$B$1000="OPA")*(UPPER(MAESTRO!$L$3:$L$1000)="CONFIRMADO")),ROWS($A$3:A334))),"")</f>
        <v/>
      </c>
      <c r="M334" s="27" t="str">
        <f ca="1">IFERROR(INDEX(MAESTRO!M:M,_xludf.AGGREGATE(15,6,ROW(MAESTRO!$B$3:$B$1000)/((MAESTRO!$B$3:$B$1000="OPA")*(UPPER(MAESTRO!$L$3:$L$1000)="CONFIRMADO")),ROWS($A$3:A334))),"")</f>
        <v/>
      </c>
      <c r="N334" s="27" t="str">
        <f ca="1">IFERROR(INDEX(MAESTRO!N:N,_xludf.AGGREGATE(15,6,ROW(MAESTRO!$B$3:$B$1000)/((MAESTRO!$B$3:$B$1000="OPA")*(UPPER(MAESTRO!$L$3:$L$1000)="CONFIRMADO")),ROWS($A$3:A334))),"")</f>
        <v/>
      </c>
      <c r="O334" s="27" t="str">
        <f ca="1">IFERROR(INDEX(MAESTRO!O:O,_xludf.AGGREGATE(15,6,ROW(MAESTRO!$B$3:$B$1000)/((MAESTRO!$B$3:$B$1000="OPA")*(UPPER(MAESTRO!$L$3:$L$1000)="CONFIRMADO")),ROWS($A$3:A334))),"")</f>
        <v/>
      </c>
      <c r="P334" s="27" t="str">
        <f ca="1">IFERROR(INDEX(MAESTRO!P:P,_xludf.AGGREGATE(15,6,ROW(MAESTRO!$B$3:$B$1000)/((MAESTRO!$B$3:$B$1000="OPA")*(UPPER(MAESTRO!$L$3:$L$1000)="CONFIRMADO")),ROWS($A$3:A334))),"")</f>
        <v/>
      </c>
      <c r="Q334" s="27" t="str">
        <f ca="1">IFERROR(INDEX(MAESTRO!Q:Q,_xludf.AGGREGATE(15,6,ROW(MAESTRO!$B$3:$B$1000)/((MAESTRO!$B$3:$B$1000="OPA")*(UPPER(MAESTRO!$L$3:$L$1000)="CONFIRMADO")),ROWS($A$3:A334))),"")</f>
        <v/>
      </c>
      <c r="R334" s="27" t="str">
        <f ca="1">IFERROR(INDEX(MAESTRO!R:R,_xludf.AGGREGATE(15,6,ROW(MAESTRO!$B$3:$B$1000)/((MAESTRO!$B$3:$B$1000="OPA")*(UPPER(MAESTRO!$L$3:$L$1000)="CONFIRMADO")),ROWS($A$3:A334))),"")</f>
        <v/>
      </c>
      <c r="S334" s="27" t="str">
        <f ca="1">IFERROR(INDEX(MAESTRO!S:S,_xludf.AGGREGATE(15,6,ROW(MAESTRO!$B$3:$B$1000)/((MAESTRO!$B$3:$B$1000="OPA")*(UPPER(MAESTRO!$L$3:$L$1000)="CONFIRMADO")),ROWS($A$3:A334))),"")</f>
        <v/>
      </c>
      <c r="T334" s="27" t="str">
        <f ca="1">IFERROR(INDEX(MAESTRO!T:T,_xludf.AGGREGATE(15,6,ROW(MAESTRO!$B$3:$B$1000)/((MAESTRO!$B$3:$B$1000="OPA")*(UPPER(MAESTRO!$L$3:$L$1000)="CONFIRMADO")),ROWS($A$3:A334))),"")</f>
        <v/>
      </c>
      <c r="U334" s="27" t="str">
        <f ca="1">IFERROR(INDEX(MAESTRO!U:U,_xludf.AGGREGATE(15,6,ROW(MAESTRO!$B$3:$B$1000)/((MAESTRO!$B$3:$B$1000="OPA")*(UPPER(MAESTRO!$L$3:$L$1000)="CONFIRMADO")),ROWS($A$3:A334))),"")</f>
        <v/>
      </c>
      <c r="V334" s="27" t="str">
        <f ca="1">IFERROR(INDEX(MAESTRO!V:V,_xludf.AGGREGATE(15,6,ROW(MAESTRO!$B$3:$B$1000)/((MAESTRO!$B$3:$B$1000="OPA")*(UPPER(MAESTRO!$L$3:$L$1000)="CONFIRMADO")),ROWS($A$3:A334))),"")</f>
        <v/>
      </c>
      <c r="W334" s="27" t="str">
        <f ca="1">IFERROR(INDEX(MAESTRO!W:W,_xludf.AGGREGATE(15,6,ROW(MAESTRO!$B$3:$B$1000)/((MAESTRO!$B$3:$B$1000="OPA")*(UPPER(MAESTRO!$L$3:$L$1000)="CONFIRMADO")),ROWS($A$3:A334))),"")</f>
        <v/>
      </c>
      <c r="X334" s="27" t="str">
        <f ca="1">IFERROR(INDEX(MAESTRO!X:X,_xludf.AGGREGATE(15,6,ROW(MAESTRO!$B$3:$B$1000)/((MAESTRO!$B$3:$B$1000="OPA")*(UPPER(MAESTRO!$L$3:$L$1000)="CONFIRMADO")),ROWS($A$3:A334))),"")</f>
        <v/>
      </c>
    </row>
    <row r="335" spans="1:24" ht="22.05" customHeight="1">
      <c r="A335" s="10" t="str">
        <f ca="1">IFERROR(INDEX(MAESTRO!A:A,_xludf.AGGREGATE(15,6,ROW(MAESTRO!$B$3:$B$1000)/((MAESTRO!$B$3:$B$1000="OPA")*(UPPER(MAESTRO!$L$3:$L$1000)="CONFIRMADO")),ROWS($A$3:A335))),"")</f>
        <v/>
      </c>
      <c r="B335" s="10" t="str">
        <f ca="1">IFERROR(INDEX(MAESTRO!B:B,_xludf.AGGREGATE(15,6,ROW(MAESTRO!$B$3:$B$1000)/((MAESTRO!$B$3:$B$1000="OPA")*(UPPER(MAESTRO!$L$3:$L$1000)="CONFIRMADO")),ROWS($A$3:A335))),"")</f>
        <v/>
      </c>
      <c r="C335" s="10" t="str">
        <f ca="1">IFERROR(INDEX(MAESTRO!C:C,_xludf.AGGREGATE(15,6,ROW(MAESTRO!$B$3:$B$1000)/((MAESTRO!$B$3:$B$1000="OPA")*(UPPER(MAESTRO!$L$3:$L$1000)="CONFIRMADO")),ROWS($A$3:A335))),"")</f>
        <v/>
      </c>
      <c r="D335" s="10" t="str">
        <f ca="1">IFERROR(INDEX(MAESTRO!D:D,_xludf.AGGREGATE(15,6,ROW(MAESTRO!$B$3:$B$1000)/((MAESTRO!$B$3:$B$1000="OPA")*(UPPER(MAESTRO!$L$3:$L$1000)="CONFIRMADO")),ROWS($A$3:A335))),"")</f>
        <v/>
      </c>
      <c r="E335" s="10" t="str">
        <f ca="1">IFERROR(INDEX(MAESTRO!E:E,_xludf.AGGREGATE(15,6,ROW(MAESTRO!$B$3:$B$1000)/((MAESTRO!$B$3:$B$1000="OPA")*(UPPER(MAESTRO!$L$3:$L$1000)="CONFIRMADO")),ROWS($A$3:A335))),"")</f>
        <v/>
      </c>
      <c r="F335" s="10" t="str">
        <f ca="1">IFERROR(INDEX(MAESTRO!F:F,_xludf.AGGREGATE(15,6,ROW(MAESTRO!$B$3:$B$1000)/((MAESTRO!$B$3:$B$1000="OPA")*(UPPER(MAESTRO!$L$3:$L$1000)="CONFIRMADO")),ROWS($A$3:A335))),"")</f>
        <v/>
      </c>
      <c r="G335" s="10" t="str">
        <f ca="1">IFERROR(INDEX(MAESTRO!G:G,_xludf.AGGREGATE(15,6,ROW(MAESTRO!$B$3:$B$1000)/((MAESTRO!$B$3:$B$1000="OPA")*(UPPER(MAESTRO!$L$3:$L$1000)="CONFIRMADO")),ROWS($A$3:A335))),"")</f>
        <v/>
      </c>
      <c r="H335" s="10" t="str">
        <f ca="1">IFERROR(INDEX(MAESTRO!H:H,_xludf.AGGREGATE(15,6,ROW(MAESTRO!$B$3:$B$1000)/((MAESTRO!$B$3:$B$1000="OPA")*(UPPER(MAESTRO!$L$3:$L$1000)="CONFIRMADO")),ROWS($A$3:A335))),"")</f>
        <v/>
      </c>
      <c r="I335" s="10" t="str">
        <f ca="1">IFERROR(INDEX(MAESTRO!I:I,_xludf.AGGREGATE(15,6,ROW(MAESTRO!$B$3:$B$1000)/((MAESTRO!$B$3:$B$1000="OPA")*(UPPER(MAESTRO!$L$3:$L$1000)="CONFIRMADO")),ROWS($A$3:A335))),"")</f>
        <v/>
      </c>
      <c r="J335" s="10" t="str">
        <f ca="1">IFERROR(INDEX(MAESTRO!J:J,_xludf.AGGREGATE(15,6,ROW(MAESTRO!$B$3:$B$1000)/((MAESTRO!$B$3:$B$1000="OPA")*(UPPER(MAESTRO!$L$3:$L$1000)="CONFIRMADO")),ROWS($A$3:A335))),"")</f>
        <v/>
      </c>
      <c r="K335" s="10" t="str">
        <f ca="1">IFERROR(INDEX(MAESTRO!K:K,_xludf.AGGREGATE(15,6,ROW(MAESTRO!$B$3:$B$1000)/((MAESTRO!$B$3:$B$1000="OPA")*(UPPER(MAESTRO!$L$3:$L$1000)="CONFIRMADO")),ROWS($A$3:A335))),"")</f>
        <v/>
      </c>
      <c r="L335" s="10" t="str">
        <f ca="1">IFERROR(INDEX(MAESTRO!L:L,_xludf.AGGREGATE(15,6,ROW(MAESTRO!$B$3:$B$1000)/((MAESTRO!$B$3:$B$1000="OPA")*(UPPER(MAESTRO!$L$3:$L$1000)="CONFIRMADO")),ROWS($A$3:A335))),"")</f>
        <v/>
      </c>
      <c r="M335" s="10" t="str">
        <f ca="1">IFERROR(INDEX(MAESTRO!M:M,_xludf.AGGREGATE(15,6,ROW(MAESTRO!$B$3:$B$1000)/((MAESTRO!$B$3:$B$1000="OPA")*(UPPER(MAESTRO!$L$3:$L$1000)="CONFIRMADO")),ROWS($A$3:A335))),"")</f>
        <v/>
      </c>
      <c r="N335" s="10" t="str">
        <f ca="1">IFERROR(INDEX(MAESTRO!N:N,_xludf.AGGREGATE(15,6,ROW(MAESTRO!$B$3:$B$1000)/((MAESTRO!$B$3:$B$1000="OPA")*(UPPER(MAESTRO!$L$3:$L$1000)="CONFIRMADO")),ROWS($A$3:A335))),"")</f>
        <v/>
      </c>
      <c r="O335" s="10" t="str">
        <f ca="1">IFERROR(INDEX(MAESTRO!O:O,_xludf.AGGREGATE(15,6,ROW(MAESTRO!$B$3:$B$1000)/((MAESTRO!$B$3:$B$1000="OPA")*(UPPER(MAESTRO!$L$3:$L$1000)="CONFIRMADO")),ROWS($A$3:A335))),"")</f>
        <v/>
      </c>
      <c r="P335" s="10" t="str">
        <f ca="1">IFERROR(INDEX(MAESTRO!P:P,_xludf.AGGREGATE(15,6,ROW(MAESTRO!$B$3:$B$1000)/((MAESTRO!$B$3:$B$1000="OPA")*(UPPER(MAESTRO!$L$3:$L$1000)="CONFIRMADO")),ROWS($A$3:A335))),"")</f>
        <v/>
      </c>
      <c r="Q335" s="10" t="str">
        <f ca="1">IFERROR(INDEX(MAESTRO!Q:Q,_xludf.AGGREGATE(15,6,ROW(MAESTRO!$B$3:$B$1000)/((MAESTRO!$B$3:$B$1000="OPA")*(UPPER(MAESTRO!$L$3:$L$1000)="CONFIRMADO")),ROWS($A$3:A335))),"")</f>
        <v/>
      </c>
      <c r="R335" s="10" t="str">
        <f ca="1">IFERROR(INDEX(MAESTRO!R:R,_xludf.AGGREGATE(15,6,ROW(MAESTRO!$B$3:$B$1000)/((MAESTRO!$B$3:$B$1000="OPA")*(UPPER(MAESTRO!$L$3:$L$1000)="CONFIRMADO")),ROWS($A$3:A335))),"")</f>
        <v/>
      </c>
      <c r="S335" s="10" t="str">
        <f ca="1">IFERROR(INDEX(MAESTRO!S:S,_xludf.AGGREGATE(15,6,ROW(MAESTRO!$B$3:$B$1000)/((MAESTRO!$B$3:$B$1000="OPA")*(UPPER(MAESTRO!$L$3:$L$1000)="CONFIRMADO")),ROWS($A$3:A335))),"")</f>
        <v/>
      </c>
      <c r="T335" s="10" t="str">
        <f ca="1">IFERROR(INDEX(MAESTRO!T:T,_xludf.AGGREGATE(15,6,ROW(MAESTRO!$B$3:$B$1000)/((MAESTRO!$B$3:$B$1000="OPA")*(UPPER(MAESTRO!$L$3:$L$1000)="CONFIRMADO")),ROWS($A$3:A335))),"")</f>
        <v/>
      </c>
      <c r="U335" s="10" t="str">
        <f ca="1">IFERROR(INDEX(MAESTRO!U:U,_xludf.AGGREGATE(15,6,ROW(MAESTRO!$B$3:$B$1000)/((MAESTRO!$B$3:$B$1000="OPA")*(UPPER(MAESTRO!$L$3:$L$1000)="CONFIRMADO")),ROWS($A$3:A335))),"")</f>
        <v/>
      </c>
      <c r="V335" s="10" t="str">
        <f ca="1">IFERROR(INDEX(MAESTRO!V:V,_xludf.AGGREGATE(15,6,ROW(MAESTRO!$B$3:$B$1000)/((MAESTRO!$B$3:$B$1000="OPA")*(UPPER(MAESTRO!$L$3:$L$1000)="CONFIRMADO")),ROWS($A$3:A335))),"")</f>
        <v/>
      </c>
      <c r="W335" s="10" t="str">
        <f ca="1">IFERROR(INDEX(MAESTRO!W:W,_xludf.AGGREGATE(15,6,ROW(MAESTRO!$B$3:$B$1000)/((MAESTRO!$B$3:$B$1000="OPA")*(UPPER(MAESTRO!$L$3:$L$1000)="CONFIRMADO")),ROWS($A$3:A335))),"")</f>
        <v/>
      </c>
      <c r="X335" s="10" t="str">
        <f ca="1">IFERROR(INDEX(MAESTRO!X:X,_xludf.AGGREGATE(15,6,ROW(MAESTRO!$B$3:$B$1000)/((MAESTRO!$B$3:$B$1000="OPA")*(UPPER(MAESTRO!$L$3:$L$1000)="CONFIRMADO")),ROWS($A$3:A335))),"")</f>
        <v/>
      </c>
    </row>
    <row r="336" spans="1:24" ht="22.05" customHeight="1">
      <c r="A336" s="27" t="str">
        <f ca="1">IFERROR(INDEX(MAESTRO!A:A,_xludf.AGGREGATE(15,6,ROW(MAESTRO!$B$3:$B$1000)/((MAESTRO!$B$3:$B$1000="OPA")*(UPPER(MAESTRO!$L$3:$L$1000)="CONFIRMADO")),ROWS($A$3:A336))),"")</f>
        <v/>
      </c>
      <c r="B336" s="27" t="str">
        <f ca="1">IFERROR(INDEX(MAESTRO!B:B,_xludf.AGGREGATE(15,6,ROW(MAESTRO!$B$3:$B$1000)/((MAESTRO!$B$3:$B$1000="OPA")*(UPPER(MAESTRO!$L$3:$L$1000)="CONFIRMADO")),ROWS($A$3:A336))),"")</f>
        <v/>
      </c>
      <c r="C336" s="27" t="str">
        <f ca="1">IFERROR(INDEX(MAESTRO!C:C,_xludf.AGGREGATE(15,6,ROW(MAESTRO!$B$3:$B$1000)/((MAESTRO!$B$3:$B$1000="OPA")*(UPPER(MAESTRO!$L$3:$L$1000)="CONFIRMADO")),ROWS($A$3:A336))),"")</f>
        <v/>
      </c>
      <c r="D336" s="27" t="str">
        <f ca="1">IFERROR(INDEX(MAESTRO!D:D,_xludf.AGGREGATE(15,6,ROW(MAESTRO!$B$3:$B$1000)/((MAESTRO!$B$3:$B$1000="OPA")*(UPPER(MAESTRO!$L$3:$L$1000)="CONFIRMADO")),ROWS($A$3:A336))),"")</f>
        <v/>
      </c>
      <c r="E336" s="27" t="str">
        <f ca="1">IFERROR(INDEX(MAESTRO!E:E,_xludf.AGGREGATE(15,6,ROW(MAESTRO!$B$3:$B$1000)/((MAESTRO!$B$3:$B$1000="OPA")*(UPPER(MAESTRO!$L$3:$L$1000)="CONFIRMADO")),ROWS($A$3:A336))),"")</f>
        <v/>
      </c>
      <c r="F336" s="27" t="str">
        <f ca="1">IFERROR(INDEX(MAESTRO!F:F,_xludf.AGGREGATE(15,6,ROW(MAESTRO!$B$3:$B$1000)/((MAESTRO!$B$3:$B$1000="OPA")*(UPPER(MAESTRO!$L$3:$L$1000)="CONFIRMADO")),ROWS($A$3:A336))),"")</f>
        <v/>
      </c>
      <c r="G336" s="27" t="str">
        <f ca="1">IFERROR(INDEX(MAESTRO!G:G,_xludf.AGGREGATE(15,6,ROW(MAESTRO!$B$3:$B$1000)/((MAESTRO!$B$3:$B$1000="OPA")*(UPPER(MAESTRO!$L$3:$L$1000)="CONFIRMADO")),ROWS($A$3:A336))),"")</f>
        <v/>
      </c>
      <c r="H336" s="27" t="str">
        <f ca="1">IFERROR(INDEX(MAESTRO!H:H,_xludf.AGGREGATE(15,6,ROW(MAESTRO!$B$3:$B$1000)/((MAESTRO!$B$3:$B$1000="OPA")*(UPPER(MAESTRO!$L$3:$L$1000)="CONFIRMADO")),ROWS($A$3:A336))),"")</f>
        <v/>
      </c>
      <c r="I336" s="27" t="str">
        <f ca="1">IFERROR(INDEX(MAESTRO!I:I,_xludf.AGGREGATE(15,6,ROW(MAESTRO!$B$3:$B$1000)/((MAESTRO!$B$3:$B$1000="OPA")*(UPPER(MAESTRO!$L$3:$L$1000)="CONFIRMADO")),ROWS($A$3:A336))),"")</f>
        <v/>
      </c>
      <c r="J336" s="27" t="str">
        <f ca="1">IFERROR(INDEX(MAESTRO!J:J,_xludf.AGGREGATE(15,6,ROW(MAESTRO!$B$3:$B$1000)/((MAESTRO!$B$3:$B$1000="OPA")*(UPPER(MAESTRO!$L$3:$L$1000)="CONFIRMADO")),ROWS($A$3:A336))),"")</f>
        <v/>
      </c>
      <c r="K336" s="27" t="str">
        <f ca="1">IFERROR(INDEX(MAESTRO!K:K,_xludf.AGGREGATE(15,6,ROW(MAESTRO!$B$3:$B$1000)/((MAESTRO!$B$3:$B$1000="OPA")*(UPPER(MAESTRO!$L$3:$L$1000)="CONFIRMADO")),ROWS($A$3:A336))),"")</f>
        <v/>
      </c>
      <c r="L336" s="27" t="str">
        <f ca="1">IFERROR(INDEX(MAESTRO!L:L,_xludf.AGGREGATE(15,6,ROW(MAESTRO!$B$3:$B$1000)/((MAESTRO!$B$3:$B$1000="OPA")*(UPPER(MAESTRO!$L$3:$L$1000)="CONFIRMADO")),ROWS($A$3:A336))),"")</f>
        <v/>
      </c>
      <c r="M336" s="27" t="str">
        <f ca="1">IFERROR(INDEX(MAESTRO!M:M,_xludf.AGGREGATE(15,6,ROW(MAESTRO!$B$3:$B$1000)/((MAESTRO!$B$3:$B$1000="OPA")*(UPPER(MAESTRO!$L$3:$L$1000)="CONFIRMADO")),ROWS($A$3:A336))),"")</f>
        <v/>
      </c>
      <c r="N336" s="27" t="str">
        <f ca="1">IFERROR(INDEX(MAESTRO!N:N,_xludf.AGGREGATE(15,6,ROW(MAESTRO!$B$3:$B$1000)/((MAESTRO!$B$3:$B$1000="OPA")*(UPPER(MAESTRO!$L$3:$L$1000)="CONFIRMADO")),ROWS($A$3:A336))),"")</f>
        <v/>
      </c>
      <c r="O336" s="27" t="str">
        <f ca="1">IFERROR(INDEX(MAESTRO!O:O,_xludf.AGGREGATE(15,6,ROW(MAESTRO!$B$3:$B$1000)/((MAESTRO!$B$3:$B$1000="OPA")*(UPPER(MAESTRO!$L$3:$L$1000)="CONFIRMADO")),ROWS($A$3:A336))),"")</f>
        <v/>
      </c>
      <c r="P336" s="27" t="str">
        <f ca="1">IFERROR(INDEX(MAESTRO!P:P,_xludf.AGGREGATE(15,6,ROW(MAESTRO!$B$3:$B$1000)/((MAESTRO!$B$3:$B$1000="OPA")*(UPPER(MAESTRO!$L$3:$L$1000)="CONFIRMADO")),ROWS($A$3:A336))),"")</f>
        <v/>
      </c>
      <c r="Q336" s="27" t="str">
        <f ca="1">IFERROR(INDEX(MAESTRO!Q:Q,_xludf.AGGREGATE(15,6,ROW(MAESTRO!$B$3:$B$1000)/((MAESTRO!$B$3:$B$1000="OPA")*(UPPER(MAESTRO!$L$3:$L$1000)="CONFIRMADO")),ROWS($A$3:A336))),"")</f>
        <v/>
      </c>
      <c r="R336" s="27" t="str">
        <f ca="1">IFERROR(INDEX(MAESTRO!R:R,_xludf.AGGREGATE(15,6,ROW(MAESTRO!$B$3:$B$1000)/((MAESTRO!$B$3:$B$1000="OPA")*(UPPER(MAESTRO!$L$3:$L$1000)="CONFIRMADO")),ROWS($A$3:A336))),"")</f>
        <v/>
      </c>
      <c r="S336" s="27" t="str">
        <f ca="1">IFERROR(INDEX(MAESTRO!S:S,_xludf.AGGREGATE(15,6,ROW(MAESTRO!$B$3:$B$1000)/((MAESTRO!$B$3:$B$1000="OPA")*(UPPER(MAESTRO!$L$3:$L$1000)="CONFIRMADO")),ROWS($A$3:A336))),"")</f>
        <v/>
      </c>
      <c r="T336" s="27" t="str">
        <f ca="1">IFERROR(INDEX(MAESTRO!T:T,_xludf.AGGREGATE(15,6,ROW(MAESTRO!$B$3:$B$1000)/((MAESTRO!$B$3:$B$1000="OPA")*(UPPER(MAESTRO!$L$3:$L$1000)="CONFIRMADO")),ROWS($A$3:A336))),"")</f>
        <v/>
      </c>
      <c r="U336" s="27" t="str">
        <f ca="1">IFERROR(INDEX(MAESTRO!U:U,_xludf.AGGREGATE(15,6,ROW(MAESTRO!$B$3:$B$1000)/((MAESTRO!$B$3:$B$1000="OPA")*(UPPER(MAESTRO!$L$3:$L$1000)="CONFIRMADO")),ROWS($A$3:A336))),"")</f>
        <v/>
      </c>
      <c r="V336" s="27" t="str">
        <f ca="1">IFERROR(INDEX(MAESTRO!V:V,_xludf.AGGREGATE(15,6,ROW(MAESTRO!$B$3:$B$1000)/((MAESTRO!$B$3:$B$1000="OPA")*(UPPER(MAESTRO!$L$3:$L$1000)="CONFIRMADO")),ROWS($A$3:A336))),"")</f>
        <v/>
      </c>
      <c r="W336" s="27" t="str">
        <f ca="1">IFERROR(INDEX(MAESTRO!W:W,_xludf.AGGREGATE(15,6,ROW(MAESTRO!$B$3:$B$1000)/((MAESTRO!$B$3:$B$1000="OPA")*(UPPER(MAESTRO!$L$3:$L$1000)="CONFIRMADO")),ROWS($A$3:A336))),"")</f>
        <v/>
      </c>
      <c r="X336" s="27" t="str">
        <f ca="1">IFERROR(INDEX(MAESTRO!X:X,_xludf.AGGREGATE(15,6,ROW(MAESTRO!$B$3:$B$1000)/((MAESTRO!$B$3:$B$1000="OPA")*(UPPER(MAESTRO!$L$3:$L$1000)="CONFIRMADO")),ROWS($A$3:A336))),"")</f>
        <v/>
      </c>
    </row>
    <row r="337" spans="1:24" ht="22.05" customHeight="1">
      <c r="A337" s="10" t="str">
        <f ca="1">IFERROR(INDEX(MAESTRO!A:A,_xludf.AGGREGATE(15,6,ROW(MAESTRO!$B$3:$B$1000)/((MAESTRO!$B$3:$B$1000="OPA")*(UPPER(MAESTRO!$L$3:$L$1000)="CONFIRMADO")),ROWS($A$3:A337))),"")</f>
        <v/>
      </c>
      <c r="B337" s="10" t="str">
        <f ca="1">IFERROR(INDEX(MAESTRO!B:B,_xludf.AGGREGATE(15,6,ROW(MAESTRO!$B$3:$B$1000)/((MAESTRO!$B$3:$B$1000="OPA")*(UPPER(MAESTRO!$L$3:$L$1000)="CONFIRMADO")),ROWS($A$3:A337))),"")</f>
        <v/>
      </c>
      <c r="C337" s="10" t="str">
        <f ca="1">IFERROR(INDEX(MAESTRO!C:C,_xludf.AGGREGATE(15,6,ROW(MAESTRO!$B$3:$B$1000)/((MAESTRO!$B$3:$B$1000="OPA")*(UPPER(MAESTRO!$L$3:$L$1000)="CONFIRMADO")),ROWS($A$3:A337))),"")</f>
        <v/>
      </c>
      <c r="D337" s="10" t="str">
        <f ca="1">IFERROR(INDEX(MAESTRO!D:D,_xludf.AGGREGATE(15,6,ROW(MAESTRO!$B$3:$B$1000)/((MAESTRO!$B$3:$B$1000="OPA")*(UPPER(MAESTRO!$L$3:$L$1000)="CONFIRMADO")),ROWS($A$3:A337))),"")</f>
        <v/>
      </c>
      <c r="E337" s="10" t="str">
        <f ca="1">IFERROR(INDEX(MAESTRO!E:E,_xludf.AGGREGATE(15,6,ROW(MAESTRO!$B$3:$B$1000)/((MAESTRO!$B$3:$B$1000="OPA")*(UPPER(MAESTRO!$L$3:$L$1000)="CONFIRMADO")),ROWS($A$3:A337))),"")</f>
        <v/>
      </c>
      <c r="F337" s="10" t="str">
        <f ca="1">IFERROR(INDEX(MAESTRO!F:F,_xludf.AGGREGATE(15,6,ROW(MAESTRO!$B$3:$B$1000)/((MAESTRO!$B$3:$B$1000="OPA")*(UPPER(MAESTRO!$L$3:$L$1000)="CONFIRMADO")),ROWS($A$3:A337))),"")</f>
        <v/>
      </c>
      <c r="G337" s="10" t="str">
        <f ca="1">IFERROR(INDEX(MAESTRO!G:G,_xludf.AGGREGATE(15,6,ROW(MAESTRO!$B$3:$B$1000)/((MAESTRO!$B$3:$B$1000="OPA")*(UPPER(MAESTRO!$L$3:$L$1000)="CONFIRMADO")),ROWS($A$3:A337))),"")</f>
        <v/>
      </c>
      <c r="H337" s="10" t="str">
        <f ca="1">IFERROR(INDEX(MAESTRO!H:H,_xludf.AGGREGATE(15,6,ROW(MAESTRO!$B$3:$B$1000)/((MAESTRO!$B$3:$B$1000="OPA")*(UPPER(MAESTRO!$L$3:$L$1000)="CONFIRMADO")),ROWS($A$3:A337))),"")</f>
        <v/>
      </c>
      <c r="I337" s="10" t="str">
        <f ca="1">IFERROR(INDEX(MAESTRO!I:I,_xludf.AGGREGATE(15,6,ROW(MAESTRO!$B$3:$B$1000)/((MAESTRO!$B$3:$B$1000="OPA")*(UPPER(MAESTRO!$L$3:$L$1000)="CONFIRMADO")),ROWS($A$3:A337))),"")</f>
        <v/>
      </c>
      <c r="J337" s="10" t="str">
        <f ca="1">IFERROR(INDEX(MAESTRO!J:J,_xludf.AGGREGATE(15,6,ROW(MAESTRO!$B$3:$B$1000)/((MAESTRO!$B$3:$B$1000="OPA")*(UPPER(MAESTRO!$L$3:$L$1000)="CONFIRMADO")),ROWS($A$3:A337))),"")</f>
        <v/>
      </c>
      <c r="K337" s="10" t="str">
        <f ca="1">IFERROR(INDEX(MAESTRO!K:K,_xludf.AGGREGATE(15,6,ROW(MAESTRO!$B$3:$B$1000)/((MAESTRO!$B$3:$B$1000="OPA")*(UPPER(MAESTRO!$L$3:$L$1000)="CONFIRMADO")),ROWS($A$3:A337))),"")</f>
        <v/>
      </c>
      <c r="L337" s="10" t="str">
        <f ca="1">IFERROR(INDEX(MAESTRO!L:L,_xludf.AGGREGATE(15,6,ROW(MAESTRO!$B$3:$B$1000)/((MAESTRO!$B$3:$B$1000="OPA")*(UPPER(MAESTRO!$L$3:$L$1000)="CONFIRMADO")),ROWS($A$3:A337))),"")</f>
        <v/>
      </c>
      <c r="M337" s="10" t="str">
        <f ca="1">IFERROR(INDEX(MAESTRO!M:M,_xludf.AGGREGATE(15,6,ROW(MAESTRO!$B$3:$B$1000)/((MAESTRO!$B$3:$B$1000="OPA")*(UPPER(MAESTRO!$L$3:$L$1000)="CONFIRMADO")),ROWS($A$3:A337))),"")</f>
        <v/>
      </c>
      <c r="N337" s="10" t="str">
        <f ca="1">IFERROR(INDEX(MAESTRO!N:N,_xludf.AGGREGATE(15,6,ROW(MAESTRO!$B$3:$B$1000)/((MAESTRO!$B$3:$B$1000="OPA")*(UPPER(MAESTRO!$L$3:$L$1000)="CONFIRMADO")),ROWS($A$3:A337))),"")</f>
        <v/>
      </c>
      <c r="O337" s="10" t="str">
        <f ca="1">IFERROR(INDEX(MAESTRO!O:O,_xludf.AGGREGATE(15,6,ROW(MAESTRO!$B$3:$B$1000)/((MAESTRO!$B$3:$B$1000="OPA")*(UPPER(MAESTRO!$L$3:$L$1000)="CONFIRMADO")),ROWS($A$3:A337))),"")</f>
        <v/>
      </c>
      <c r="P337" s="10" t="str">
        <f ca="1">IFERROR(INDEX(MAESTRO!P:P,_xludf.AGGREGATE(15,6,ROW(MAESTRO!$B$3:$B$1000)/((MAESTRO!$B$3:$B$1000="OPA")*(UPPER(MAESTRO!$L$3:$L$1000)="CONFIRMADO")),ROWS($A$3:A337))),"")</f>
        <v/>
      </c>
      <c r="Q337" s="10" t="str">
        <f ca="1">IFERROR(INDEX(MAESTRO!Q:Q,_xludf.AGGREGATE(15,6,ROW(MAESTRO!$B$3:$B$1000)/((MAESTRO!$B$3:$B$1000="OPA")*(UPPER(MAESTRO!$L$3:$L$1000)="CONFIRMADO")),ROWS($A$3:A337))),"")</f>
        <v/>
      </c>
      <c r="R337" s="10" t="str">
        <f ca="1">IFERROR(INDEX(MAESTRO!R:R,_xludf.AGGREGATE(15,6,ROW(MAESTRO!$B$3:$B$1000)/((MAESTRO!$B$3:$B$1000="OPA")*(UPPER(MAESTRO!$L$3:$L$1000)="CONFIRMADO")),ROWS($A$3:A337))),"")</f>
        <v/>
      </c>
      <c r="S337" s="10" t="str">
        <f ca="1">IFERROR(INDEX(MAESTRO!S:S,_xludf.AGGREGATE(15,6,ROW(MAESTRO!$B$3:$B$1000)/((MAESTRO!$B$3:$B$1000="OPA")*(UPPER(MAESTRO!$L$3:$L$1000)="CONFIRMADO")),ROWS($A$3:A337))),"")</f>
        <v/>
      </c>
      <c r="T337" s="10" t="str">
        <f ca="1">IFERROR(INDEX(MAESTRO!T:T,_xludf.AGGREGATE(15,6,ROW(MAESTRO!$B$3:$B$1000)/((MAESTRO!$B$3:$B$1000="OPA")*(UPPER(MAESTRO!$L$3:$L$1000)="CONFIRMADO")),ROWS($A$3:A337))),"")</f>
        <v/>
      </c>
      <c r="U337" s="10" t="str">
        <f ca="1">IFERROR(INDEX(MAESTRO!U:U,_xludf.AGGREGATE(15,6,ROW(MAESTRO!$B$3:$B$1000)/((MAESTRO!$B$3:$B$1000="OPA")*(UPPER(MAESTRO!$L$3:$L$1000)="CONFIRMADO")),ROWS($A$3:A337))),"")</f>
        <v/>
      </c>
      <c r="V337" s="10" t="str">
        <f ca="1">IFERROR(INDEX(MAESTRO!V:V,_xludf.AGGREGATE(15,6,ROW(MAESTRO!$B$3:$B$1000)/((MAESTRO!$B$3:$B$1000="OPA")*(UPPER(MAESTRO!$L$3:$L$1000)="CONFIRMADO")),ROWS($A$3:A337))),"")</f>
        <v/>
      </c>
      <c r="W337" s="10" t="str">
        <f ca="1">IFERROR(INDEX(MAESTRO!W:W,_xludf.AGGREGATE(15,6,ROW(MAESTRO!$B$3:$B$1000)/((MAESTRO!$B$3:$B$1000="OPA")*(UPPER(MAESTRO!$L$3:$L$1000)="CONFIRMADO")),ROWS($A$3:A337))),"")</f>
        <v/>
      </c>
      <c r="X337" s="10" t="str">
        <f ca="1">IFERROR(INDEX(MAESTRO!X:X,_xludf.AGGREGATE(15,6,ROW(MAESTRO!$B$3:$B$1000)/((MAESTRO!$B$3:$B$1000="OPA")*(UPPER(MAESTRO!$L$3:$L$1000)="CONFIRMADO")),ROWS($A$3:A337))),"")</f>
        <v/>
      </c>
    </row>
    <row r="338" spans="1:24" ht="22.05" customHeight="1">
      <c r="A338" s="27" t="str">
        <f ca="1">IFERROR(INDEX(MAESTRO!A:A,_xludf.AGGREGATE(15,6,ROW(MAESTRO!$B$3:$B$1000)/((MAESTRO!$B$3:$B$1000="OPA")*(UPPER(MAESTRO!$L$3:$L$1000)="CONFIRMADO")),ROWS($A$3:A338))),"")</f>
        <v/>
      </c>
      <c r="B338" s="27" t="str">
        <f ca="1">IFERROR(INDEX(MAESTRO!B:B,_xludf.AGGREGATE(15,6,ROW(MAESTRO!$B$3:$B$1000)/((MAESTRO!$B$3:$B$1000="OPA")*(UPPER(MAESTRO!$L$3:$L$1000)="CONFIRMADO")),ROWS($A$3:A338))),"")</f>
        <v/>
      </c>
      <c r="C338" s="27" t="str">
        <f ca="1">IFERROR(INDEX(MAESTRO!C:C,_xludf.AGGREGATE(15,6,ROW(MAESTRO!$B$3:$B$1000)/((MAESTRO!$B$3:$B$1000="OPA")*(UPPER(MAESTRO!$L$3:$L$1000)="CONFIRMADO")),ROWS($A$3:A338))),"")</f>
        <v/>
      </c>
      <c r="D338" s="27" t="str">
        <f ca="1">IFERROR(INDEX(MAESTRO!D:D,_xludf.AGGREGATE(15,6,ROW(MAESTRO!$B$3:$B$1000)/((MAESTRO!$B$3:$B$1000="OPA")*(UPPER(MAESTRO!$L$3:$L$1000)="CONFIRMADO")),ROWS($A$3:A338))),"")</f>
        <v/>
      </c>
      <c r="E338" s="27" t="str">
        <f ca="1">IFERROR(INDEX(MAESTRO!E:E,_xludf.AGGREGATE(15,6,ROW(MAESTRO!$B$3:$B$1000)/((MAESTRO!$B$3:$B$1000="OPA")*(UPPER(MAESTRO!$L$3:$L$1000)="CONFIRMADO")),ROWS($A$3:A338))),"")</f>
        <v/>
      </c>
      <c r="F338" s="27" t="str">
        <f ca="1">IFERROR(INDEX(MAESTRO!F:F,_xludf.AGGREGATE(15,6,ROW(MAESTRO!$B$3:$B$1000)/((MAESTRO!$B$3:$B$1000="OPA")*(UPPER(MAESTRO!$L$3:$L$1000)="CONFIRMADO")),ROWS($A$3:A338))),"")</f>
        <v/>
      </c>
      <c r="G338" s="27" t="str">
        <f ca="1">IFERROR(INDEX(MAESTRO!G:G,_xludf.AGGREGATE(15,6,ROW(MAESTRO!$B$3:$B$1000)/((MAESTRO!$B$3:$B$1000="OPA")*(UPPER(MAESTRO!$L$3:$L$1000)="CONFIRMADO")),ROWS($A$3:A338))),"")</f>
        <v/>
      </c>
      <c r="H338" s="27" t="str">
        <f ca="1">IFERROR(INDEX(MAESTRO!H:H,_xludf.AGGREGATE(15,6,ROW(MAESTRO!$B$3:$B$1000)/((MAESTRO!$B$3:$B$1000="OPA")*(UPPER(MAESTRO!$L$3:$L$1000)="CONFIRMADO")),ROWS($A$3:A338))),"")</f>
        <v/>
      </c>
      <c r="I338" s="27" t="str">
        <f ca="1">IFERROR(INDEX(MAESTRO!I:I,_xludf.AGGREGATE(15,6,ROW(MAESTRO!$B$3:$B$1000)/((MAESTRO!$B$3:$B$1000="OPA")*(UPPER(MAESTRO!$L$3:$L$1000)="CONFIRMADO")),ROWS($A$3:A338))),"")</f>
        <v/>
      </c>
      <c r="J338" s="27" t="str">
        <f ca="1">IFERROR(INDEX(MAESTRO!J:J,_xludf.AGGREGATE(15,6,ROW(MAESTRO!$B$3:$B$1000)/((MAESTRO!$B$3:$B$1000="OPA")*(UPPER(MAESTRO!$L$3:$L$1000)="CONFIRMADO")),ROWS($A$3:A338))),"")</f>
        <v/>
      </c>
      <c r="K338" s="27" t="str">
        <f ca="1">IFERROR(INDEX(MAESTRO!K:K,_xludf.AGGREGATE(15,6,ROW(MAESTRO!$B$3:$B$1000)/((MAESTRO!$B$3:$B$1000="OPA")*(UPPER(MAESTRO!$L$3:$L$1000)="CONFIRMADO")),ROWS($A$3:A338))),"")</f>
        <v/>
      </c>
      <c r="L338" s="27" t="str">
        <f ca="1">IFERROR(INDEX(MAESTRO!L:L,_xludf.AGGREGATE(15,6,ROW(MAESTRO!$B$3:$B$1000)/((MAESTRO!$B$3:$B$1000="OPA")*(UPPER(MAESTRO!$L$3:$L$1000)="CONFIRMADO")),ROWS($A$3:A338))),"")</f>
        <v/>
      </c>
      <c r="M338" s="27" t="str">
        <f ca="1">IFERROR(INDEX(MAESTRO!M:M,_xludf.AGGREGATE(15,6,ROW(MAESTRO!$B$3:$B$1000)/((MAESTRO!$B$3:$B$1000="OPA")*(UPPER(MAESTRO!$L$3:$L$1000)="CONFIRMADO")),ROWS($A$3:A338))),"")</f>
        <v/>
      </c>
      <c r="N338" s="27" t="str">
        <f ca="1">IFERROR(INDEX(MAESTRO!N:N,_xludf.AGGREGATE(15,6,ROW(MAESTRO!$B$3:$B$1000)/((MAESTRO!$B$3:$B$1000="OPA")*(UPPER(MAESTRO!$L$3:$L$1000)="CONFIRMADO")),ROWS($A$3:A338))),"")</f>
        <v/>
      </c>
      <c r="O338" s="27" t="str">
        <f ca="1">IFERROR(INDEX(MAESTRO!O:O,_xludf.AGGREGATE(15,6,ROW(MAESTRO!$B$3:$B$1000)/((MAESTRO!$B$3:$B$1000="OPA")*(UPPER(MAESTRO!$L$3:$L$1000)="CONFIRMADO")),ROWS($A$3:A338))),"")</f>
        <v/>
      </c>
      <c r="P338" s="27" t="str">
        <f ca="1">IFERROR(INDEX(MAESTRO!P:P,_xludf.AGGREGATE(15,6,ROW(MAESTRO!$B$3:$B$1000)/((MAESTRO!$B$3:$B$1000="OPA")*(UPPER(MAESTRO!$L$3:$L$1000)="CONFIRMADO")),ROWS($A$3:A338))),"")</f>
        <v/>
      </c>
      <c r="Q338" s="27" t="str">
        <f ca="1">IFERROR(INDEX(MAESTRO!Q:Q,_xludf.AGGREGATE(15,6,ROW(MAESTRO!$B$3:$B$1000)/((MAESTRO!$B$3:$B$1000="OPA")*(UPPER(MAESTRO!$L$3:$L$1000)="CONFIRMADO")),ROWS($A$3:A338))),"")</f>
        <v/>
      </c>
      <c r="R338" s="27" t="str">
        <f ca="1">IFERROR(INDEX(MAESTRO!R:R,_xludf.AGGREGATE(15,6,ROW(MAESTRO!$B$3:$B$1000)/((MAESTRO!$B$3:$B$1000="OPA")*(UPPER(MAESTRO!$L$3:$L$1000)="CONFIRMADO")),ROWS($A$3:A338))),"")</f>
        <v/>
      </c>
      <c r="S338" s="27" t="str">
        <f ca="1">IFERROR(INDEX(MAESTRO!S:S,_xludf.AGGREGATE(15,6,ROW(MAESTRO!$B$3:$B$1000)/((MAESTRO!$B$3:$B$1000="OPA")*(UPPER(MAESTRO!$L$3:$L$1000)="CONFIRMADO")),ROWS($A$3:A338))),"")</f>
        <v/>
      </c>
      <c r="T338" s="27" t="str">
        <f ca="1">IFERROR(INDEX(MAESTRO!T:T,_xludf.AGGREGATE(15,6,ROW(MAESTRO!$B$3:$B$1000)/((MAESTRO!$B$3:$B$1000="OPA")*(UPPER(MAESTRO!$L$3:$L$1000)="CONFIRMADO")),ROWS($A$3:A338))),"")</f>
        <v/>
      </c>
      <c r="U338" s="27" t="str">
        <f ca="1">IFERROR(INDEX(MAESTRO!U:U,_xludf.AGGREGATE(15,6,ROW(MAESTRO!$B$3:$B$1000)/((MAESTRO!$B$3:$B$1000="OPA")*(UPPER(MAESTRO!$L$3:$L$1000)="CONFIRMADO")),ROWS($A$3:A338))),"")</f>
        <v/>
      </c>
      <c r="V338" s="27" t="str">
        <f ca="1">IFERROR(INDEX(MAESTRO!V:V,_xludf.AGGREGATE(15,6,ROW(MAESTRO!$B$3:$B$1000)/((MAESTRO!$B$3:$B$1000="OPA")*(UPPER(MAESTRO!$L$3:$L$1000)="CONFIRMADO")),ROWS($A$3:A338))),"")</f>
        <v/>
      </c>
      <c r="W338" s="27" t="str">
        <f ca="1">IFERROR(INDEX(MAESTRO!W:W,_xludf.AGGREGATE(15,6,ROW(MAESTRO!$B$3:$B$1000)/((MAESTRO!$B$3:$B$1000="OPA")*(UPPER(MAESTRO!$L$3:$L$1000)="CONFIRMADO")),ROWS($A$3:A338))),"")</f>
        <v/>
      </c>
      <c r="X338" s="27" t="str">
        <f ca="1">IFERROR(INDEX(MAESTRO!X:X,_xludf.AGGREGATE(15,6,ROW(MAESTRO!$B$3:$B$1000)/((MAESTRO!$B$3:$B$1000="OPA")*(UPPER(MAESTRO!$L$3:$L$1000)="CONFIRMADO")),ROWS($A$3:A338))),"")</f>
        <v/>
      </c>
    </row>
    <row r="339" spans="1:24" ht="22.05" customHeight="1">
      <c r="A339" s="10" t="str">
        <f ca="1">IFERROR(INDEX(MAESTRO!A:A,_xludf.AGGREGATE(15,6,ROW(MAESTRO!$B$3:$B$1000)/((MAESTRO!$B$3:$B$1000="OPA")*(UPPER(MAESTRO!$L$3:$L$1000)="CONFIRMADO")),ROWS($A$3:A339))),"")</f>
        <v/>
      </c>
      <c r="B339" s="10" t="str">
        <f ca="1">IFERROR(INDEX(MAESTRO!B:B,_xludf.AGGREGATE(15,6,ROW(MAESTRO!$B$3:$B$1000)/((MAESTRO!$B$3:$B$1000="OPA")*(UPPER(MAESTRO!$L$3:$L$1000)="CONFIRMADO")),ROWS($A$3:A339))),"")</f>
        <v/>
      </c>
      <c r="C339" s="10" t="str">
        <f ca="1">IFERROR(INDEX(MAESTRO!C:C,_xludf.AGGREGATE(15,6,ROW(MAESTRO!$B$3:$B$1000)/((MAESTRO!$B$3:$B$1000="OPA")*(UPPER(MAESTRO!$L$3:$L$1000)="CONFIRMADO")),ROWS($A$3:A339))),"")</f>
        <v/>
      </c>
      <c r="D339" s="10" t="str">
        <f ca="1">IFERROR(INDEX(MAESTRO!D:D,_xludf.AGGREGATE(15,6,ROW(MAESTRO!$B$3:$B$1000)/((MAESTRO!$B$3:$B$1000="OPA")*(UPPER(MAESTRO!$L$3:$L$1000)="CONFIRMADO")),ROWS($A$3:A339))),"")</f>
        <v/>
      </c>
      <c r="E339" s="10" t="str">
        <f ca="1">IFERROR(INDEX(MAESTRO!E:E,_xludf.AGGREGATE(15,6,ROW(MAESTRO!$B$3:$B$1000)/((MAESTRO!$B$3:$B$1000="OPA")*(UPPER(MAESTRO!$L$3:$L$1000)="CONFIRMADO")),ROWS($A$3:A339))),"")</f>
        <v/>
      </c>
      <c r="F339" s="10" t="str">
        <f ca="1">IFERROR(INDEX(MAESTRO!F:F,_xludf.AGGREGATE(15,6,ROW(MAESTRO!$B$3:$B$1000)/((MAESTRO!$B$3:$B$1000="OPA")*(UPPER(MAESTRO!$L$3:$L$1000)="CONFIRMADO")),ROWS($A$3:A339))),"")</f>
        <v/>
      </c>
      <c r="G339" s="10" t="str">
        <f ca="1">IFERROR(INDEX(MAESTRO!G:G,_xludf.AGGREGATE(15,6,ROW(MAESTRO!$B$3:$B$1000)/((MAESTRO!$B$3:$B$1000="OPA")*(UPPER(MAESTRO!$L$3:$L$1000)="CONFIRMADO")),ROWS($A$3:A339))),"")</f>
        <v/>
      </c>
      <c r="H339" s="10" t="str">
        <f ca="1">IFERROR(INDEX(MAESTRO!H:H,_xludf.AGGREGATE(15,6,ROW(MAESTRO!$B$3:$B$1000)/((MAESTRO!$B$3:$B$1000="OPA")*(UPPER(MAESTRO!$L$3:$L$1000)="CONFIRMADO")),ROWS($A$3:A339))),"")</f>
        <v/>
      </c>
      <c r="I339" s="10" t="str">
        <f ca="1">IFERROR(INDEX(MAESTRO!I:I,_xludf.AGGREGATE(15,6,ROW(MAESTRO!$B$3:$B$1000)/((MAESTRO!$B$3:$B$1000="OPA")*(UPPER(MAESTRO!$L$3:$L$1000)="CONFIRMADO")),ROWS($A$3:A339))),"")</f>
        <v/>
      </c>
      <c r="J339" s="10" t="str">
        <f ca="1">IFERROR(INDEX(MAESTRO!J:J,_xludf.AGGREGATE(15,6,ROW(MAESTRO!$B$3:$B$1000)/((MAESTRO!$B$3:$B$1000="OPA")*(UPPER(MAESTRO!$L$3:$L$1000)="CONFIRMADO")),ROWS($A$3:A339))),"")</f>
        <v/>
      </c>
      <c r="K339" s="10" t="str">
        <f ca="1">IFERROR(INDEX(MAESTRO!K:K,_xludf.AGGREGATE(15,6,ROW(MAESTRO!$B$3:$B$1000)/((MAESTRO!$B$3:$B$1000="OPA")*(UPPER(MAESTRO!$L$3:$L$1000)="CONFIRMADO")),ROWS($A$3:A339))),"")</f>
        <v/>
      </c>
      <c r="L339" s="10" t="str">
        <f ca="1">IFERROR(INDEX(MAESTRO!L:L,_xludf.AGGREGATE(15,6,ROW(MAESTRO!$B$3:$B$1000)/((MAESTRO!$B$3:$B$1000="OPA")*(UPPER(MAESTRO!$L$3:$L$1000)="CONFIRMADO")),ROWS($A$3:A339))),"")</f>
        <v/>
      </c>
      <c r="M339" s="10" t="str">
        <f ca="1">IFERROR(INDEX(MAESTRO!M:M,_xludf.AGGREGATE(15,6,ROW(MAESTRO!$B$3:$B$1000)/((MAESTRO!$B$3:$B$1000="OPA")*(UPPER(MAESTRO!$L$3:$L$1000)="CONFIRMADO")),ROWS($A$3:A339))),"")</f>
        <v/>
      </c>
      <c r="N339" s="10" t="str">
        <f ca="1">IFERROR(INDEX(MAESTRO!N:N,_xludf.AGGREGATE(15,6,ROW(MAESTRO!$B$3:$B$1000)/((MAESTRO!$B$3:$B$1000="OPA")*(UPPER(MAESTRO!$L$3:$L$1000)="CONFIRMADO")),ROWS($A$3:A339))),"")</f>
        <v/>
      </c>
      <c r="O339" s="10" t="str">
        <f ca="1">IFERROR(INDEX(MAESTRO!O:O,_xludf.AGGREGATE(15,6,ROW(MAESTRO!$B$3:$B$1000)/((MAESTRO!$B$3:$B$1000="OPA")*(UPPER(MAESTRO!$L$3:$L$1000)="CONFIRMADO")),ROWS($A$3:A339))),"")</f>
        <v/>
      </c>
      <c r="P339" s="10" t="str">
        <f ca="1">IFERROR(INDEX(MAESTRO!P:P,_xludf.AGGREGATE(15,6,ROW(MAESTRO!$B$3:$B$1000)/((MAESTRO!$B$3:$B$1000="OPA")*(UPPER(MAESTRO!$L$3:$L$1000)="CONFIRMADO")),ROWS($A$3:A339))),"")</f>
        <v/>
      </c>
      <c r="Q339" s="10" t="str">
        <f ca="1">IFERROR(INDEX(MAESTRO!Q:Q,_xludf.AGGREGATE(15,6,ROW(MAESTRO!$B$3:$B$1000)/((MAESTRO!$B$3:$B$1000="OPA")*(UPPER(MAESTRO!$L$3:$L$1000)="CONFIRMADO")),ROWS($A$3:A339))),"")</f>
        <v/>
      </c>
      <c r="R339" s="10" t="str">
        <f ca="1">IFERROR(INDEX(MAESTRO!R:R,_xludf.AGGREGATE(15,6,ROW(MAESTRO!$B$3:$B$1000)/((MAESTRO!$B$3:$B$1000="OPA")*(UPPER(MAESTRO!$L$3:$L$1000)="CONFIRMADO")),ROWS($A$3:A339))),"")</f>
        <v/>
      </c>
      <c r="S339" s="10" t="str">
        <f ca="1">IFERROR(INDEX(MAESTRO!S:S,_xludf.AGGREGATE(15,6,ROW(MAESTRO!$B$3:$B$1000)/((MAESTRO!$B$3:$B$1000="OPA")*(UPPER(MAESTRO!$L$3:$L$1000)="CONFIRMADO")),ROWS($A$3:A339))),"")</f>
        <v/>
      </c>
      <c r="T339" s="10" t="str">
        <f ca="1">IFERROR(INDEX(MAESTRO!T:T,_xludf.AGGREGATE(15,6,ROW(MAESTRO!$B$3:$B$1000)/((MAESTRO!$B$3:$B$1000="OPA")*(UPPER(MAESTRO!$L$3:$L$1000)="CONFIRMADO")),ROWS($A$3:A339))),"")</f>
        <v/>
      </c>
      <c r="U339" s="10" t="str">
        <f ca="1">IFERROR(INDEX(MAESTRO!U:U,_xludf.AGGREGATE(15,6,ROW(MAESTRO!$B$3:$B$1000)/((MAESTRO!$B$3:$B$1000="OPA")*(UPPER(MAESTRO!$L$3:$L$1000)="CONFIRMADO")),ROWS($A$3:A339))),"")</f>
        <v/>
      </c>
      <c r="V339" s="10" t="str">
        <f ca="1">IFERROR(INDEX(MAESTRO!V:V,_xludf.AGGREGATE(15,6,ROW(MAESTRO!$B$3:$B$1000)/((MAESTRO!$B$3:$B$1000="OPA")*(UPPER(MAESTRO!$L$3:$L$1000)="CONFIRMADO")),ROWS($A$3:A339))),"")</f>
        <v/>
      </c>
      <c r="W339" s="10" t="str">
        <f ca="1">IFERROR(INDEX(MAESTRO!W:W,_xludf.AGGREGATE(15,6,ROW(MAESTRO!$B$3:$B$1000)/((MAESTRO!$B$3:$B$1000="OPA")*(UPPER(MAESTRO!$L$3:$L$1000)="CONFIRMADO")),ROWS($A$3:A339))),"")</f>
        <v/>
      </c>
      <c r="X339" s="10" t="str">
        <f ca="1">IFERROR(INDEX(MAESTRO!X:X,_xludf.AGGREGATE(15,6,ROW(MAESTRO!$B$3:$B$1000)/((MAESTRO!$B$3:$B$1000="OPA")*(UPPER(MAESTRO!$L$3:$L$1000)="CONFIRMADO")),ROWS($A$3:A339))),"")</f>
        <v/>
      </c>
    </row>
    <row r="340" spans="1:24" ht="22.05" customHeight="1">
      <c r="A340" s="27" t="str">
        <f ca="1">IFERROR(INDEX(MAESTRO!A:A,_xludf.AGGREGATE(15,6,ROW(MAESTRO!$B$3:$B$1000)/((MAESTRO!$B$3:$B$1000="OPA")*(UPPER(MAESTRO!$L$3:$L$1000)="CONFIRMADO")),ROWS($A$3:A340))),"")</f>
        <v/>
      </c>
      <c r="B340" s="27" t="str">
        <f ca="1">IFERROR(INDEX(MAESTRO!B:B,_xludf.AGGREGATE(15,6,ROW(MAESTRO!$B$3:$B$1000)/((MAESTRO!$B$3:$B$1000="OPA")*(UPPER(MAESTRO!$L$3:$L$1000)="CONFIRMADO")),ROWS($A$3:A340))),"")</f>
        <v/>
      </c>
      <c r="C340" s="27" t="str">
        <f ca="1">IFERROR(INDEX(MAESTRO!C:C,_xludf.AGGREGATE(15,6,ROW(MAESTRO!$B$3:$B$1000)/((MAESTRO!$B$3:$B$1000="OPA")*(UPPER(MAESTRO!$L$3:$L$1000)="CONFIRMADO")),ROWS($A$3:A340))),"")</f>
        <v/>
      </c>
      <c r="D340" s="27" t="str">
        <f ca="1">IFERROR(INDEX(MAESTRO!D:D,_xludf.AGGREGATE(15,6,ROW(MAESTRO!$B$3:$B$1000)/((MAESTRO!$B$3:$B$1000="OPA")*(UPPER(MAESTRO!$L$3:$L$1000)="CONFIRMADO")),ROWS($A$3:A340))),"")</f>
        <v/>
      </c>
      <c r="E340" s="27" t="str">
        <f ca="1">IFERROR(INDEX(MAESTRO!E:E,_xludf.AGGREGATE(15,6,ROW(MAESTRO!$B$3:$B$1000)/((MAESTRO!$B$3:$B$1000="OPA")*(UPPER(MAESTRO!$L$3:$L$1000)="CONFIRMADO")),ROWS($A$3:A340))),"")</f>
        <v/>
      </c>
      <c r="F340" s="27" t="str">
        <f ca="1">IFERROR(INDEX(MAESTRO!F:F,_xludf.AGGREGATE(15,6,ROW(MAESTRO!$B$3:$B$1000)/((MAESTRO!$B$3:$B$1000="OPA")*(UPPER(MAESTRO!$L$3:$L$1000)="CONFIRMADO")),ROWS($A$3:A340))),"")</f>
        <v/>
      </c>
      <c r="G340" s="27" t="str">
        <f ca="1">IFERROR(INDEX(MAESTRO!G:G,_xludf.AGGREGATE(15,6,ROW(MAESTRO!$B$3:$B$1000)/((MAESTRO!$B$3:$B$1000="OPA")*(UPPER(MAESTRO!$L$3:$L$1000)="CONFIRMADO")),ROWS($A$3:A340))),"")</f>
        <v/>
      </c>
      <c r="H340" s="27" t="str">
        <f ca="1">IFERROR(INDEX(MAESTRO!H:H,_xludf.AGGREGATE(15,6,ROW(MAESTRO!$B$3:$B$1000)/((MAESTRO!$B$3:$B$1000="OPA")*(UPPER(MAESTRO!$L$3:$L$1000)="CONFIRMADO")),ROWS($A$3:A340))),"")</f>
        <v/>
      </c>
      <c r="I340" s="27" t="str">
        <f ca="1">IFERROR(INDEX(MAESTRO!I:I,_xludf.AGGREGATE(15,6,ROW(MAESTRO!$B$3:$B$1000)/((MAESTRO!$B$3:$B$1000="OPA")*(UPPER(MAESTRO!$L$3:$L$1000)="CONFIRMADO")),ROWS($A$3:A340))),"")</f>
        <v/>
      </c>
      <c r="J340" s="27" t="str">
        <f ca="1">IFERROR(INDEX(MAESTRO!J:J,_xludf.AGGREGATE(15,6,ROW(MAESTRO!$B$3:$B$1000)/((MAESTRO!$B$3:$B$1000="OPA")*(UPPER(MAESTRO!$L$3:$L$1000)="CONFIRMADO")),ROWS($A$3:A340))),"")</f>
        <v/>
      </c>
      <c r="K340" s="27" t="str">
        <f ca="1">IFERROR(INDEX(MAESTRO!K:K,_xludf.AGGREGATE(15,6,ROW(MAESTRO!$B$3:$B$1000)/((MAESTRO!$B$3:$B$1000="OPA")*(UPPER(MAESTRO!$L$3:$L$1000)="CONFIRMADO")),ROWS($A$3:A340))),"")</f>
        <v/>
      </c>
      <c r="L340" s="27" t="str">
        <f ca="1">IFERROR(INDEX(MAESTRO!L:L,_xludf.AGGREGATE(15,6,ROW(MAESTRO!$B$3:$B$1000)/((MAESTRO!$B$3:$B$1000="OPA")*(UPPER(MAESTRO!$L$3:$L$1000)="CONFIRMADO")),ROWS($A$3:A340))),"")</f>
        <v/>
      </c>
      <c r="M340" s="27" t="str">
        <f ca="1">IFERROR(INDEX(MAESTRO!M:M,_xludf.AGGREGATE(15,6,ROW(MAESTRO!$B$3:$B$1000)/((MAESTRO!$B$3:$B$1000="OPA")*(UPPER(MAESTRO!$L$3:$L$1000)="CONFIRMADO")),ROWS($A$3:A340))),"")</f>
        <v/>
      </c>
      <c r="N340" s="27" t="str">
        <f ca="1">IFERROR(INDEX(MAESTRO!N:N,_xludf.AGGREGATE(15,6,ROW(MAESTRO!$B$3:$B$1000)/((MAESTRO!$B$3:$B$1000="OPA")*(UPPER(MAESTRO!$L$3:$L$1000)="CONFIRMADO")),ROWS($A$3:A340))),"")</f>
        <v/>
      </c>
      <c r="O340" s="27" t="str">
        <f ca="1">IFERROR(INDEX(MAESTRO!O:O,_xludf.AGGREGATE(15,6,ROW(MAESTRO!$B$3:$B$1000)/((MAESTRO!$B$3:$B$1000="OPA")*(UPPER(MAESTRO!$L$3:$L$1000)="CONFIRMADO")),ROWS($A$3:A340))),"")</f>
        <v/>
      </c>
      <c r="P340" s="27" t="str">
        <f ca="1">IFERROR(INDEX(MAESTRO!P:P,_xludf.AGGREGATE(15,6,ROW(MAESTRO!$B$3:$B$1000)/((MAESTRO!$B$3:$B$1000="OPA")*(UPPER(MAESTRO!$L$3:$L$1000)="CONFIRMADO")),ROWS($A$3:A340))),"")</f>
        <v/>
      </c>
      <c r="Q340" s="27" t="str">
        <f ca="1">IFERROR(INDEX(MAESTRO!Q:Q,_xludf.AGGREGATE(15,6,ROW(MAESTRO!$B$3:$B$1000)/((MAESTRO!$B$3:$B$1000="OPA")*(UPPER(MAESTRO!$L$3:$L$1000)="CONFIRMADO")),ROWS($A$3:A340))),"")</f>
        <v/>
      </c>
      <c r="R340" s="27" t="str">
        <f ca="1">IFERROR(INDEX(MAESTRO!R:R,_xludf.AGGREGATE(15,6,ROW(MAESTRO!$B$3:$B$1000)/((MAESTRO!$B$3:$B$1000="OPA")*(UPPER(MAESTRO!$L$3:$L$1000)="CONFIRMADO")),ROWS($A$3:A340))),"")</f>
        <v/>
      </c>
      <c r="S340" s="27" t="str">
        <f ca="1">IFERROR(INDEX(MAESTRO!S:S,_xludf.AGGREGATE(15,6,ROW(MAESTRO!$B$3:$B$1000)/((MAESTRO!$B$3:$B$1000="OPA")*(UPPER(MAESTRO!$L$3:$L$1000)="CONFIRMADO")),ROWS($A$3:A340))),"")</f>
        <v/>
      </c>
      <c r="T340" s="27" t="str">
        <f ca="1">IFERROR(INDEX(MAESTRO!T:T,_xludf.AGGREGATE(15,6,ROW(MAESTRO!$B$3:$B$1000)/((MAESTRO!$B$3:$B$1000="OPA")*(UPPER(MAESTRO!$L$3:$L$1000)="CONFIRMADO")),ROWS($A$3:A340))),"")</f>
        <v/>
      </c>
      <c r="U340" s="27" t="str">
        <f ca="1">IFERROR(INDEX(MAESTRO!U:U,_xludf.AGGREGATE(15,6,ROW(MAESTRO!$B$3:$B$1000)/((MAESTRO!$B$3:$B$1000="OPA")*(UPPER(MAESTRO!$L$3:$L$1000)="CONFIRMADO")),ROWS($A$3:A340))),"")</f>
        <v/>
      </c>
      <c r="V340" s="27" t="str">
        <f ca="1">IFERROR(INDEX(MAESTRO!V:V,_xludf.AGGREGATE(15,6,ROW(MAESTRO!$B$3:$B$1000)/((MAESTRO!$B$3:$B$1000="OPA")*(UPPER(MAESTRO!$L$3:$L$1000)="CONFIRMADO")),ROWS($A$3:A340))),"")</f>
        <v/>
      </c>
      <c r="W340" s="27" t="str">
        <f ca="1">IFERROR(INDEX(MAESTRO!W:W,_xludf.AGGREGATE(15,6,ROW(MAESTRO!$B$3:$B$1000)/((MAESTRO!$B$3:$B$1000="OPA")*(UPPER(MAESTRO!$L$3:$L$1000)="CONFIRMADO")),ROWS($A$3:A340))),"")</f>
        <v/>
      </c>
      <c r="X340" s="27" t="str">
        <f ca="1">IFERROR(INDEX(MAESTRO!X:X,_xludf.AGGREGATE(15,6,ROW(MAESTRO!$B$3:$B$1000)/((MAESTRO!$B$3:$B$1000="OPA")*(UPPER(MAESTRO!$L$3:$L$1000)="CONFIRMADO")),ROWS($A$3:A340))),"")</f>
        <v/>
      </c>
    </row>
    <row r="341" spans="1:24" ht="22.05" customHeight="1">
      <c r="A341" s="10" t="str">
        <f ca="1">IFERROR(INDEX(MAESTRO!A:A,_xludf.AGGREGATE(15,6,ROW(MAESTRO!$B$3:$B$1000)/((MAESTRO!$B$3:$B$1000="OPA")*(UPPER(MAESTRO!$L$3:$L$1000)="CONFIRMADO")),ROWS($A$3:A341))),"")</f>
        <v/>
      </c>
      <c r="B341" s="10" t="str">
        <f ca="1">IFERROR(INDEX(MAESTRO!B:B,_xludf.AGGREGATE(15,6,ROW(MAESTRO!$B$3:$B$1000)/((MAESTRO!$B$3:$B$1000="OPA")*(UPPER(MAESTRO!$L$3:$L$1000)="CONFIRMADO")),ROWS($A$3:A341))),"")</f>
        <v/>
      </c>
      <c r="C341" s="10" t="str">
        <f ca="1">IFERROR(INDEX(MAESTRO!C:C,_xludf.AGGREGATE(15,6,ROW(MAESTRO!$B$3:$B$1000)/((MAESTRO!$B$3:$B$1000="OPA")*(UPPER(MAESTRO!$L$3:$L$1000)="CONFIRMADO")),ROWS($A$3:A341))),"")</f>
        <v/>
      </c>
      <c r="D341" s="10" t="str">
        <f ca="1">IFERROR(INDEX(MAESTRO!D:D,_xludf.AGGREGATE(15,6,ROW(MAESTRO!$B$3:$B$1000)/((MAESTRO!$B$3:$B$1000="OPA")*(UPPER(MAESTRO!$L$3:$L$1000)="CONFIRMADO")),ROWS($A$3:A341))),"")</f>
        <v/>
      </c>
      <c r="E341" s="10" t="str">
        <f ca="1">IFERROR(INDEX(MAESTRO!E:E,_xludf.AGGREGATE(15,6,ROW(MAESTRO!$B$3:$B$1000)/((MAESTRO!$B$3:$B$1000="OPA")*(UPPER(MAESTRO!$L$3:$L$1000)="CONFIRMADO")),ROWS($A$3:A341))),"")</f>
        <v/>
      </c>
      <c r="F341" s="10" t="str">
        <f ca="1">IFERROR(INDEX(MAESTRO!F:F,_xludf.AGGREGATE(15,6,ROW(MAESTRO!$B$3:$B$1000)/((MAESTRO!$B$3:$B$1000="OPA")*(UPPER(MAESTRO!$L$3:$L$1000)="CONFIRMADO")),ROWS($A$3:A341))),"")</f>
        <v/>
      </c>
      <c r="G341" s="10" t="str">
        <f ca="1">IFERROR(INDEX(MAESTRO!G:G,_xludf.AGGREGATE(15,6,ROW(MAESTRO!$B$3:$B$1000)/((MAESTRO!$B$3:$B$1000="OPA")*(UPPER(MAESTRO!$L$3:$L$1000)="CONFIRMADO")),ROWS($A$3:A341))),"")</f>
        <v/>
      </c>
      <c r="H341" s="10" t="str">
        <f ca="1">IFERROR(INDEX(MAESTRO!H:H,_xludf.AGGREGATE(15,6,ROW(MAESTRO!$B$3:$B$1000)/((MAESTRO!$B$3:$B$1000="OPA")*(UPPER(MAESTRO!$L$3:$L$1000)="CONFIRMADO")),ROWS($A$3:A341))),"")</f>
        <v/>
      </c>
      <c r="I341" s="10" t="str">
        <f ca="1">IFERROR(INDEX(MAESTRO!I:I,_xludf.AGGREGATE(15,6,ROW(MAESTRO!$B$3:$B$1000)/((MAESTRO!$B$3:$B$1000="OPA")*(UPPER(MAESTRO!$L$3:$L$1000)="CONFIRMADO")),ROWS($A$3:A341))),"")</f>
        <v/>
      </c>
      <c r="J341" s="10" t="str">
        <f ca="1">IFERROR(INDEX(MAESTRO!J:J,_xludf.AGGREGATE(15,6,ROW(MAESTRO!$B$3:$B$1000)/((MAESTRO!$B$3:$B$1000="OPA")*(UPPER(MAESTRO!$L$3:$L$1000)="CONFIRMADO")),ROWS($A$3:A341))),"")</f>
        <v/>
      </c>
      <c r="K341" s="10" t="str">
        <f ca="1">IFERROR(INDEX(MAESTRO!K:K,_xludf.AGGREGATE(15,6,ROW(MAESTRO!$B$3:$B$1000)/((MAESTRO!$B$3:$B$1000="OPA")*(UPPER(MAESTRO!$L$3:$L$1000)="CONFIRMADO")),ROWS($A$3:A341))),"")</f>
        <v/>
      </c>
      <c r="L341" s="10" t="str">
        <f ca="1">IFERROR(INDEX(MAESTRO!L:L,_xludf.AGGREGATE(15,6,ROW(MAESTRO!$B$3:$B$1000)/((MAESTRO!$B$3:$B$1000="OPA")*(UPPER(MAESTRO!$L$3:$L$1000)="CONFIRMADO")),ROWS($A$3:A341))),"")</f>
        <v/>
      </c>
      <c r="M341" s="10" t="str">
        <f ca="1">IFERROR(INDEX(MAESTRO!M:M,_xludf.AGGREGATE(15,6,ROW(MAESTRO!$B$3:$B$1000)/((MAESTRO!$B$3:$B$1000="OPA")*(UPPER(MAESTRO!$L$3:$L$1000)="CONFIRMADO")),ROWS($A$3:A341))),"")</f>
        <v/>
      </c>
      <c r="N341" s="10" t="str">
        <f ca="1">IFERROR(INDEX(MAESTRO!N:N,_xludf.AGGREGATE(15,6,ROW(MAESTRO!$B$3:$B$1000)/((MAESTRO!$B$3:$B$1000="OPA")*(UPPER(MAESTRO!$L$3:$L$1000)="CONFIRMADO")),ROWS($A$3:A341))),"")</f>
        <v/>
      </c>
      <c r="O341" s="10" t="str">
        <f ca="1">IFERROR(INDEX(MAESTRO!O:O,_xludf.AGGREGATE(15,6,ROW(MAESTRO!$B$3:$B$1000)/((MAESTRO!$B$3:$B$1000="OPA")*(UPPER(MAESTRO!$L$3:$L$1000)="CONFIRMADO")),ROWS($A$3:A341))),"")</f>
        <v/>
      </c>
      <c r="P341" s="10" t="str">
        <f ca="1">IFERROR(INDEX(MAESTRO!P:P,_xludf.AGGREGATE(15,6,ROW(MAESTRO!$B$3:$B$1000)/((MAESTRO!$B$3:$B$1000="OPA")*(UPPER(MAESTRO!$L$3:$L$1000)="CONFIRMADO")),ROWS($A$3:A341))),"")</f>
        <v/>
      </c>
      <c r="Q341" s="10" t="str">
        <f ca="1">IFERROR(INDEX(MAESTRO!Q:Q,_xludf.AGGREGATE(15,6,ROW(MAESTRO!$B$3:$B$1000)/((MAESTRO!$B$3:$B$1000="OPA")*(UPPER(MAESTRO!$L$3:$L$1000)="CONFIRMADO")),ROWS($A$3:A341))),"")</f>
        <v/>
      </c>
      <c r="R341" s="10" t="str">
        <f ca="1">IFERROR(INDEX(MAESTRO!R:R,_xludf.AGGREGATE(15,6,ROW(MAESTRO!$B$3:$B$1000)/((MAESTRO!$B$3:$B$1000="OPA")*(UPPER(MAESTRO!$L$3:$L$1000)="CONFIRMADO")),ROWS($A$3:A341))),"")</f>
        <v/>
      </c>
      <c r="S341" s="10" t="str">
        <f ca="1">IFERROR(INDEX(MAESTRO!S:S,_xludf.AGGREGATE(15,6,ROW(MAESTRO!$B$3:$B$1000)/((MAESTRO!$B$3:$B$1000="OPA")*(UPPER(MAESTRO!$L$3:$L$1000)="CONFIRMADO")),ROWS($A$3:A341))),"")</f>
        <v/>
      </c>
      <c r="T341" s="10" t="str">
        <f ca="1">IFERROR(INDEX(MAESTRO!T:T,_xludf.AGGREGATE(15,6,ROW(MAESTRO!$B$3:$B$1000)/((MAESTRO!$B$3:$B$1000="OPA")*(UPPER(MAESTRO!$L$3:$L$1000)="CONFIRMADO")),ROWS($A$3:A341))),"")</f>
        <v/>
      </c>
      <c r="U341" s="10" t="str">
        <f ca="1">IFERROR(INDEX(MAESTRO!U:U,_xludf.AGGREGATE(15,6,ROW(MAESTRO!$B$3:$B$1000)/((MAESTRO!$B$3:$B$1000="OPA")*(UPPER(MAESTRO!$L$3:$L$1000)="CONFIRMADO")),ROWS($A$3:A341))),"")</f>
        <v/>
      </c>
      <c r="V341" s="10" t="str">
        <f ca="1">IFERROR(INDEX(MAESTRO!V:V,_xludf.AGGREGATE(15,6,ROW(MAESTRO!$B$3:$B$1000)/((MAESTRO!$B$3:$B$1000="OPA")*(UPPER(MAESTRO!$L$3:$L$1000)="CONFIRMADO")),ROWS($A$3:A341))),"")</f>
        <v/>
      </c>
      <c r="W341" s="10" t="str">
        <f ca="1">IFERROR(INDEX(MAESTRO!W:W,_xludf.AGGREGATE(15,6,ROW(MAESTRO!$B$3:$B$1000)/((MAESTRO!$B$3:$B$1000="OPA")*(UPPER(MAESTRO!$L$3:$L$1000)="CONFIRMADO")),ROWS($A$3:A341))),"")</f>
        <v/>
      </c>
      <c r="X341" s="10" t="str">
        <f ca="1">IFERROR(INDEX(MAESTRO!X:X,_xludf.AGGREGATE(15,6,ROW(MAESTRO!$B$3:$B$1000)/((MAESTRO!$B$3:$B$1000="OPA")*(UPPER(MAESTRO!$L$3:$L$1000)="CONFIRMADO")),ROWS($A$3:A341))),"")</f>
        <v/>
      </c>
    </row>
    <row r="342" spans="1:24" ht="22.05" customHeight="1">
      <c r="A342" s="27" t="str">
        <f ca="1">IFERROR(INDEX(MAESTRO!A:A,_xludf.AGGREGATE(15,6,ROW(MAESTRO!$B$3:$B$1000)/((MAESTRO!$B$3:$B$1000="OPA")*(UPPER(MAESTRO!$L$3:$L$1000)="CONFIRMADO")),ROWS($A$3:A342))),"")</f>
        <v/>
      </c>
      <c r="B342" s="27" t="str">
        <f ca="1">IFERROR(INDEX(MAESTRO!B:B,_xludf.AGGREGATE(15,6,ROW(MAESTRO!$B$3:$B$1000)/((MAESTRO!$B$3:$B$1000="OPA")*(UPPER(MAESTRO!$L$3:$L$1000)="CONFIRMADO")),ROWS($A$3:A342))),"")</f>
        <v/>
      </c>
      <c r="C342" s="27" t="str">
        <f ca="1">IFERROR(INDEX(MAESTRO!C:C,_xludf.AGGREGATE(15,6,ROW(MAESTRO!$B$3:$B$1000)/((MAESTRO!$B$3:$B$1000="OPA")*(UPPER(MAESTRO!$L$3:$L$1000)="CONFIRMADO")),ROWS($A$3:A342))),"")</f>
        <v/>
      </c>
      <c r="D342" s="27" t="str">
        <f ca="1">IFERROR(INDEX(MAESTRO!D:D,_xludf.AGGREGATE(15,6,ROW(MAESTRO!$B$3:$B$1000)/((MAESTRO!$B$3:$B$1000="OPA")*(UPPER(MAESTRO!$L$3:$L$1000)="CONFIRMADO")),ROWS($A$3:A342))),"")</f>
        <v/>
      </c>
      <c r="E342" s="27" t="str">
        <f ca="1">IFERROR(INDEX(MAESTRO!E:E,_xludf.AGGREGATE(15,6,ROW(MAESTRO!$B$3:$B$1000)/((MAESTRO!$B$3:$B$1000="OPA")*(UPPER(MAESTRO!$L$3:$L$1000)="CONFIRMADO")),ROWS($A$3:A342))),"")</f>
        <v/>
      </c>
      <c r="F342" s="27" t="str">
        <f ca="1">IFERROR(INDEX(MAESTRO!F:F,_xludf.AGGREGATE(15,6,ROW(MAESTRO!$B$3:$B$1000)/((MAESTRO!$B$3:$B$1000="OPA")*(UPPER(MAESTRO!$L$3:$L$1000)="CONFIRMADO")),ROWS($A$3:A342))),"")</f>
        <v/>
      </c>
      <c r="G342" s="27" t="str">
        <f ca="1">IFERROR(INDEX(MAESTRO!G:G,_xludf.AGGREGATE(15,6,ROW(MAESTRO!$B$3:$B$1000)/((MAESTRO!$B$3:$B$1000="OPA")*(UPPER(MAESTRO!$L$3:$L$1000)="CONFIRMADO")),ROWS($A$3:A342))),"")</f>
        <v/>
      </c>
      <c r="H342" s="27" t="str">
        <f ca="1">IFERROR(INDEX(MAESTRO!H:H,_xludf.AGGREGATE(15,6,ROW(MAESTRO!$B$3:$B$1000)/((MAESTRO!$B$3:$B$1000="OPA")*(UPPER(MAESTRO!$L$3:$L$1000)="CONFIRMADO")),ROWS($A$3:A342))),"")</f>
        <v/>
      </c>
      <c r="I342" s="27" t="str">
        <f ca="1">IFERROR(INDEX(MAESTRO!I:I,_xludf.AGGREGATE(15,6,ROW(MAESTRO!$B$3:$B$1000)/((MAESTRO!$B$3:$B$1000="OPA")*(UPPER(MAESTRO!$L$3:$L$1000)="CONFIRMADO")),ROWS($A$3:A342))),"")</f>
        <v/>
      </c>
      <c r="J342" s="27" t="str">
        <f ca="1">IFERROR(INDEX(MAESTRO!J:J,_xludf.AGGREGATE(15,6,ROW(MAESTRO!$B$3:$B$1000)/((MAESTRO!$B$3:$B$1000="OPA")*(UPPER(MAESTRO!$L$3:$L$1000)="CONFIRMADO")),ROWS($A$3:A342))),"")</f>
        <v/>
      </c>
      <c r="K342" s="27" t="str">
        <f ca="1">IFERROR(INDEX(MAESTRO!K:K,_xludf.AGGREGATE(15,6,ROW(MAESTRO!$B$3:$B$1000)/((MAESTRO!$B$3:$B$1000="OPA")*(UPPER(MAESTRO!$L$3:$L$1000)="CONFIRMADO")),ROWS($A$3:A342))),"")</f>
        <v/>
      </c>
      <c r="L342" s="27" t="str">
        <f ca="1">IFERROR(INDEX(MAESTRO!L:L,_xludf.AGGREGATE(15,6,ROW(MAESTRO!$B$3:$B$1000)/((MAESTRO!$B$3:$B$1000="OPA")*(UPPER(MAESTRO!$L$3:$L$1000)="CONFIRMADO")),ROWS($A$3:A342))),"")</f>
        <v/>
      </c>
      <c r="M342" s="27" t="str">
        <f ca="1">IFERROR(INDEX(MAESTRO!M:M,_xludf.AGGREGATE(15,6,ROW(MAESTRO!$B$3:$B$1000)/((MAESTRO!$B$3:$B$1000="OPA")*(UPPER(MAESTRO!$L$3:$L$1000)="CONFIRMADO")),ROWS($A$3:A342))),"")</f>
        <v/>
      </c>
      <c r="N342" s="27" t="str">
        <f ca="1">IFERROR(INDEX(MAESTRO!N:N,_xludf.AGGREGATE(15,6,ROW(MAESTRO!$B$3:$B$1000)/((MAESTRO!$B$3:$B$1000="OPA")*(UPPER(MAESTRO!$L$3:$L$1000)="CONFIRMADO")),ROWS($A$3:A342))),"")</f>
        <v/>
      </c>
      <c r="O342" s="27" t="str">
        <f ca="1">IFERROR(INDEX(MAESTRO!O:O,_xludf.AGGREGATE(15,6,ROW(MAESTRO!$B$3:$B$1000)/((MAESTRO!$B$3:$B$1000="OPA")*(UPPER(MAESTRO!$L$3:$L$1000)="CONFIRMADO")),ROWS($A$3:A342))),"")</f>
        <v/>
      </c>
      <c r="P342" s="27" t="str">
        <f ca="1">IFERROR(INDEX(MAESTRO!P:P,_xludf.AGGREGATE(15,6,ROW(MAESTRO!$B$3:$B$1000)/((MAESTRO!$B$3:$B$1000="OPA")*(UPPER(MAESTRO!$L$3:$L$1000)="CONFIRMADO")),ROWS($A$3:A342))),"")</f>
        <v/>
      </c>
      <c r="Q342" s="27" t="str">
        <f ca="1">IFERROR(INDEX(MAESTRO!Q:Q,_xludf.AGGREGATE(15,6,ROW(MAESTRO!$B$3:$B$1000)/((MAESTRO!$B$3:$B$1000="OPA")*(UPPER(MAESTRO!$L$3:$L$1000)="CONFIRMADO")),ROWS($A$3:A342))),"")</f>
        <v/>
      </c>
      <c r="R342" s="27" t="str">
        <f ca="1">IFERROR(INDEX(MAESTRO!R:R,_xludf.AGGREGATE(15,6,ROW(MAESTRO!$B$3:$B$1000)/((MAESTRO!$B$3:$B$1000="OPA")*(UPPER(MAESTRO!$L$3:$L$1000)="CONFIRMADO")),ROWS($A$3:A342))),"")</f>
        <v/>
      </c>
      <c r="S342" s="27" t="str">
        <f ca="1">IFERROR(INDEX(MAESTRO!S:S,_xludf.AGGREGATE(15,6,ROW(MAESTRO!$B$3:$B$1000)/((MAESTRO!$B$3:$B$1000="OPA")*(UPPER(MAESTRO!$L$3:$L$1000)="CONFIRMADO")),ROWS($A$3:A342))),"")</f>
        <v/>
      </c>
      <c r="T342" s="27" t="str">
        <f ca="1">IFERROR(INDEX(MAESTRO!T:T,_xludf.AGGREGATE(15,6,ROW(MAESTRO!$B$3:$B$1000)/((MAESTRO!$B$3:$B$1000="OPA")*(UPPER(MAESTRO!$L$3:$L$1000)="CONFIRMADO")),ROWS($A$3:A342))),"")</f>
        <v/>
      </c>
      <c r="U342" s="27" t="str">
        <f ca="1">IFERROR(INDEX(MAESTRO!U:U,_xludf.AGGREGATE(15,6,ROW(MAESTRO!$B$3:$B$1000)/((MAESTRO!$B$3:$B$1000="OPA")*(UPPER(MAESTRO!$L$3:$L$1000)="CONFIRMADO")),ROWS($A$3:A342))),"")</f>
        <v/>
      </c>
      <c r="V342" s="27" t="str">
        <f ca="1">IFERROR(INDEX(MAESTRO!V:V,_xludf.AGGREGATE(15,6,ROW(MAESTRO!$B$3:$B$1000)/((MAESTRO!$B$3:$B$1000="OPA")*(UPPER(MAESTRO!$L$3:$L$1000)="CONFIRMADO")),ROWS($A$3:A342))),"")</f>
        <v/>
      </c>
      <c r="W342" s="27" t="str">
        <f ca="1">IFERROR(INDEX(MAESTRO!W:W,_xludf.AGGREGATE(15,6,ROW(MAESTRO!$B$3:$B$1000)/((MAESTRO!$B$3:$B$1000="OPA")*(UPPER(MAESTRO!$L$3:$L$1000)="CONFIRMADO")),ROWS($A$3:A342))),"")</f>
        <v/>
      </c>
      <c r="X342" s="27" t="str">
        <f ca="1">IFERROR(INDEX(MAESTRO!X:X,_xludf.AGGREGATE(15,6,ROW(MAESTRO!$B$3:$B$1000)/((MAESTRO!$B$3:$B$1000="OPA")*(UPPER(MAESTRO!$L$3:$L$1000)="CONFIRMADO")),ROWS($A$3:A342))),"")</f>
        <v/>
      </c>
    </row>
    <row r="343" spans="1:24" ht="22.05" customHeight="1">
      <c r="A343" s="10" t="str">
        <f ca="1">IFERROR(INDEX(MAESTRO!A:A,_xludf.AGGREGATE(15,6,ROW(MAESTRO!$B$3:$B$1000)/((MAESTRO!$B$3:$B$1000="OPA")*(UPPER(MAESTRO!$L$3:$L$1000)="CONFIRMADO")),ROWS($A$3:A343))),"")</f>
        <v/>
      </c>
      <c r="B343" s="10" t="str">
        <f ca="1">IFERROR(INDEX(MAESTRO!B:B,_xludf.AGGREGATE(15,6,ROW(MAESTRO!$B$3:$B$1000)/((MAESTRO!$B$3:$B$1000="OPA")*(UPPER(MAESTRO!$L$3:$L$1000)="CONFIRMADO")),ROWS($A$3:A343))),"")</f>
        <v/>
      </c>
      <c r="C343" s="10" t="str">
        <f ca="1">IFERROR(INDEX(MAESTRO!C:C,_xludf.AGGREGATE(15,6,ROW(MAESTRO!$B$3:$B$1000)/((MAESTRO!$B$3:$B$1000="OPA")*(UPPER(MAESTRO!$L$3:$L$1000)="CONFIRMADO")),ROWS($A$3:A343))),"")</f>
        <v/>
      </c>
      <c r="D343" s="10" t="str">
        <f ca="1">IFERROR(INDEX(MAESTRO!D:D,_xludf.AGGREGATE(15,6,ROW(MAESTRO!$B$3:$B$1000)/((MAESTRO!$B$3:$B$1000="OPA")*(UPPER(MAESTRO!$L$3:$L$1000)="CONFIRMADO")),ROWS($A$3:A343))),"")</f>
        <v/>
      </c>
      <c r="E343" s="10" t="str">
        <f ca="1">IFERROR(INDEX(MAESTRO!E:E,_xludf.AGGREGATE(15,6,ROW(MAESTRO!$B$3:$B$1000)/((MAESTRO!$B$3:$B$1000="OPA")*(UPPER(MAESTRO!$L$3:$L$1000)="CONFIRMADO")),ROWS($A$3:A343))),"")</f>
        <v/>
      </c>
      <c r="F343" s="10" t="str">
        <f ca="1">IFERROR(INDEX(MAESTRO!F:F,_xludf.AGGREGATE(15,6,ROW(MAESTRO!$B$3:$B$1000)/((MAESTRO!$B$3:$B$1000="OPA")*(UPPER(MAESTRO!$L$3:$L$1000)="CONFIRMADO")),ROWS($A$3:A343))),"")</f>
        <v/>
      </c>
      <c r="G343" s="10" t="str">
        <f ca="1">IFERROR(INDEX(MAESTRO!G:G,_xludf.AGGREGATE(15,6,ROW(MAESTRO!$B$3:$B$1000)/((MAESTRO!$B$3:$B$1000="OPA")*(UPPER(MAESTRO!$L$3:$L$1000)="CONFIRMADO")),ROWS($A$3:A343))),"")</f>
        <v/>
      </c>
      <c r="H343" s="10" t="str">
        <f ca="1">IFERROR(INDEX(MAESTRO!H:H,_xludf.AGGREGATE(15,6,ROW(MAESTRO!$B$3:$B$1000)/((MAESTRO!$B$3:$B$1000="OPA")*(UPPER(MAESTRO!$L$3:$L$1000)="CONFIRMADO")),ROWS($A$3:A343))),"")</f>
        <v/>
      </c>
      <c r="I343" s="10" t="str">
        <f ca="1">IFERROR(INDEX(MAESTRO!I:I,_xludf.AGGREGATE(15,6,ROW(MAESTRO!$B$3:$B$1000)/((MAESTRO!$B$3:$B$1000="OPA")*(UPPER(MAESTRO!$L$3:$L$1000)="CONFIRMADO")),ROWS($A$3:A343))),"")</f>
        <v/>
      </c>
      <c r="J343" s="10" t="str">
        <f ca="1">IFERROR(INDEX(MAESTRO!J:J,_xludf.AGGREGATE(15,6,ROW(MAESTRO!$B$3:$B$1000)/((MAESTRO!$B$3:$B$1000="OPA")*(UPPER(MAESTRO!$L$3:$L$1000)="CONFIRMADO")),ROWS($A$3:A343))),"")</f>
        <v/>
      </c>
      <c r="K343" s="10" t="str">
        <f ca="1">IFERROR(INDEX(MAESTRO!K:K,_xludf.AGGREGATE(15,6,ROW(MAESTRO!$B$3:$B$1000)/((MAESTRO!$B$3:$B$1000="OPA")*(UPPER(MAESTRO!$L$3:$L$1000)="CONFIRMADO")),ROWS($A$3:A343))),"")</f>
        <v/>
      </c>
      <c r="L343" s="10" t="str">
        <f ca="1">IFERROR(INDEX(MAESTRO!L:L,_xludf.AGGREGATE(15,6,ROW(MAESTRO!$B$3:$B$1000)/((MAESTRO!$B$3:$B$1000="OPA")*(UPPER(MAESTRO!$L$3:$L$1000)="CONFIRMADO")),ROWS($A$3:A343))),"")</f>
        <v/>
      </c>
      <c r="M343" s="10" t="str">
        <f ca="1">IFERROR(INDEX(MAESTRO!M:M,_xludf.AGGREGATE(15,6,ROW(MAESTRO!$B$3:$B$1000)/((MAESTRO!$B$3:$B$1000="OPA")*(UPPER(MAESTRO!$L$3:$L$1000)="CONFIRMADO")),ROWS($A$3:A343))),"")</f>
        <v/>
      </c>
      <c r="N343" s="10" t="str">
        <f ca="1">IFERROR(INDEX(MAESTRO!N:N,_xludf.AGGREGATE(15,6,ROW(MAESTRO!$B$3:$B$1000)/((MAESTRO!$B$3:$B$1000="OPA")*(UPPER(MAESTRO!$L$3:$L$1000)="CONFIRMADO")),ROWS($A$3:A343))),"")</f>
        <v/>
      </c>
      <c r="O343" s="10" t="str">
        <f ca="1">IFERROR(INDEX(MAESTRO!O:O,_xludf.AGGREGATE(15,6,ROW(MAESTRO!$B$3:$B$1000)/((MAESTRO!$B$3:$B$1000="OPA")*(UPPER(MAESTRO!$L$3:$L$1000)="CONFIRMADO")),ROWS($A$3:A343))),"")</f>
        <v/>
      </c>
      <c r="P343" s="10" t="str">
        <f ca="1">IFERROR(INDEX(MAESTRO!P:P,_xludf.AGGREGATE(15,6,ROW(MAESTRO!$B$3:$B$1000)/((MAESTRO!$B$3:$B$1000="OPA")*(UPPER(MAESTRO!$L$3:$L$1000)="CONFIRMADO")),ROWS($A$3:A343))),"")</f>
        <v/>
      </c>
      <c r="Q343" s="10" t="str">
        <f ca="1">IFERROR(INDEX(MAESTRO!Q:Q,_xludf.AGGREGATE(15,6,ROW(MAESTRO!$B$3:$B$1000)/((MAESTRO!$B$3:$B$1000="OPA")*(UPPER(MAESTRO!$L$3:$L$1000)="CONFIRMADO")),ROWS($A$3:A343))),"")</f>
        <v/>
      </c>
      <c r="R343" s="10" t="str">
        <f ca="1">IFERROR(INDEX(MAESTRO!R:R,_xludf.AGGREGATE(15,6,ROW(MAESTRO!$B$3:$B$1000)/((MAESTRO!$B$3:$B$1000="OPA")*(UPPER(MAESTRO!$L$3:$L$1000)="CONFIRMADO")),ROWS($A$3:A343))),"")</f>
        <v/>
      </c>
      <c r="S343" s="10" t="str">
        <f ca="1">IFERROR(INDEX(MAESTRO!S:S,_xludf.AGGREGATE(15,6,ROW(MAESTRO!$B$3:$B$1000)/((MAESTRO!$B$3:$B$1000="OPA")*(UPPER(MAESTRO!$L$3:$L$1000)="CONFIRMADO")),ROWS($A$3:A343))),"")</f>
        <v/>
      </c>
      <c r="T343" s="10" t="str">
        <f ca="1">IFERROR(INDEX(MAESTRO!T:T,_xludf.AGGREGATE(15,6,ROW(MAESTRO!$B$3:$B$1000)/((MAESTRO!$B$3:$B$1000="OPA")*(UPPER(MAESTRO!$L$3:$L$1000)="CONFIRMADO")),ROWS($A$3:A343))),"")</f>
        <v/>
      </c>
      <c r="U343" s="10" t="str">
        <f ca="1">IFERROR(INDEX(MAESTRO!U:U,_xludf.AGGREGATE(15,6,ROW(MAESTRO!$B$3:$B$1000)/((MAESTRO!$B$3:$B$1000="OPA")*(UPPER(MAESTRO!$L$3:$L$1000)="CONFIRMADO")),ROWS($A$3:A343))),"")</f>
        <v/>
      </c>
      <c r="V343" s="10" t="str">
        <f ca="1">IFERROR(INDEX(MAESTRO!V:V,_xludf.AGGREGATE(15,6,ROW(MAESTRO!$B$3:$B$1000)/((MAESTRO!$B$3:$B$1000="OPA")*(UPPER(MAESTRO!$L$3:$L$1000)="CONFIRMADO")),ROWS($A$3:A343))),"")</f>
        <v/>
      </c>
      <c r="W343" s="10" t="str">
        <f ca="1">IFERROR(INDEX(MAESTRO!W:W,_xludf.AGGREGATE(15,6,ROW(MAESTRO!$B$3:$B$1000)/((MAESTRO!$B$3:$B$1000="OPA")*(UPPER(MAESTRO!$L$3:$L$1000)="CONFIRMADO")),ROWS($A$3:A343))),"")</f>
        <v/>
      </c>
      <c r="X343" s="10" t="str">
        <f ca="1">IFERROR(INDEX(MAESTRO!X:X,_xludf.AGGREGATE(15,6,ROW(MAESTRO!$B$3:$B$1000)/((MAESTRO!$B$3:$B$1000="OPA")*(UPPER(MAESTRO!$L$3:$L$1000)="CONFIRMADO")),ROWS($A$3:A343))),"")</f>
        <v/>
      </c>
    </row>
    <row r="344" spans="1:24" ht="22.05" customHeight="1">
      <c r="A344" s="27" t="str">
        <f ca="1">IFERROR(INDEX(MAESTRO!A:A,_xludf.AGGREGATE(15,6,ROW(MAESTRO!$B$3:$B$1000)/((MAESTRO!$B$3:$B$1000="OPA")*(UPPER(MAESTRO!$L$3:$L$1000)="CONFIRMADO")),ROWS($A$3:A344))),"")</f>
        <v/>
      </c>
      <c r="B344" s="27" t="str">
        <f ca="1">IFERROR(INDEX(MAESTRO!B:B,_xludf.AGGREGATE(15,6,ROW(MAESTRO!$B$3:$B$1000)/((MAESTRO!$B$3:$B$1000="OPA")*(UPPER(MAESTRO!$L$3:$L$1000)="CONFIRMADO")),ROWS($A$3:A344))),"")</f>
        <v/>
      </c>
      <c r="C344" s="27" t="str">
        <f ca="1">IFERROR(INDEX(MAESTRO!C:C,_xludf.AGGREGATE(15,6,ROW(MAESTRO!$B$3:$B$1000)/((MAESTRO!$B$3:$B$1000="OPA")*(UPPER(MAESTRO!$L$3:$L$1000)="CONFIRMADO")),ROWS($A$3:A344))),"")</f>
        <v/>
      </c>
      <c r="D344" s="27" t="str">
        <f ca="1">IFERROR(INDEX(MAESTRO!D:D,_xludf.AGGREGATE(15,6,ROW(MAESTRO!$B$3:$B$1000)/((MAESTRO!$B$3:$B$1000="OPA")*(UPPER(MAESTRO!$L$3:$L$1000)="CONFIRMADO")),ROWS($A$3:A344))),"")</f>
        <v/>
      </c>
      <c r="E344" s="27" t="str">
        <f ca="1">IFERROR(INDEX(MAESTRO!E:E,_xludf.AGGREGATE(15,6,ROW(MAESTRO!$B$3:$B$1000)/((MAESTRO!$B$3:$B$1000="OPA")*(UPPER(MAESTRO!$L$3:$L$1000)="CONFIRMADO")),ROWS($A$3:A344))),"")</f>
        <v/>
      </c>
      <c r="F344" s="27" t="str">
        <f ca="1">IFERROR(INDEX(MAESTRO!F:F,_xludf.AGGREGATE(15,6,ROW(MAESTRO!$B$3:$B$1000)/((MAESTRO!$B$3:$B$1000="OPA")*(UPPER(MAESTRO!$L$3:$L$1000)="CONFIRMADO")),ROWS($A$3:A344))),"")</f>
        <v/>
      </c>
      <c r="G344" s="27" t="str">
        <f ca="1">IFERROR(INDEX(MAESTRO!G:G,_xludf.AGGREGATE(15,6,ROW(MAESTRO!$B$3:$B$1000)/((MAESTRO!$B$3:$B$1000="OPA")*(UPPER(MAESTRO!$L$3:$L$1000)="CONFIRMADO")),ROWS($A$3:A344))),"")</f>
        <v/>
      </c>
      <c r="H344" s="27" t="str">
        <f ca="1">IFERROR(INDEX(MAESTRO!H:H,_xludf.AGGREGATE(15,6,ROW(MAESTRO!$B$3:$B$1000)/((MAESTRO!$B$3:$B$1000="OPA")*(UPPER(MAESTRO!$L$3:$L$1000)="CONFIRMADO")),ROWS($A$3:A344))),"")</f>
        <v/>
      </c>
      <c r="I344" s="27" t="str">
        <f ca="1">IFERROR(INDEX(MAESTRO!I:I,_xludf.AGGREGATE(15,6,ROW(MAESTRO!$B$3:$B$1000)/((MAESTRO!$B$3:$B$1000="OPA")*(UPPER(MAESTRO!$L$3:$L$1000)="CONFIRMADO")),ROWS($A$3:A344))),"")</f>
        <v/>
      </c>
      <c r="J344" s="27" t="str">
        <f ca="1">IFERROR(INDEX(MAESTRO!J:J,_xludf.AGGREGATE(15,6,ROW(MAESTRO!$B$3:$B$1000)/((MAESTRO!$B$3:$B$1000="OPA")*(UPPER(MAESTRO!$L$3:$L$1000)="CONFIRMADO")),ROWS($A$3:A344))),"")</f>
        <v/>
      </c>
      <c r="K344" s="27" t="str">
        <f ca="1">IFERROR(INDEX(MAESTRO!K:K,_xludf.AGGREGATE(15,6,ROW(MAESTRO!$B$3:$B$1000)/((MAESTRO!$B$3:$B$1000="OPA")*(UPPER(MAESTRO!$L$3:$L$1000)="CONFIRMADO")),ROWS($A$3:A344))),"")</f>
        <v/>
      </c>
      <c r="L344" s="27" t="str">
        <f ca="1">IFERROR(INDEX(MAESTRO!L:L,_xludf.AGGREGATE(15,6,ROW(MAESTRO!$B$3:$B$1000)/((MAESTRO!$B$3:$B$1000="OPA")*(UPPER(MAESTRO!$L$3:$L$1000)="CONFIRMADO")),ROWS($A$3:A344))),"")</f>
        <v/>
      </c>
      <c r="M344" s="27" t="str">
        <f ca="1">IFERROR(INDEX(MAESTRO!M:M,_xludf.AGGREGATE(15,6,ROW(MAESTRO!$B$3:$B$1000)/((MAESTRO!$B$3:$B$1000="OPA")*(UPPER(MAESTRO!$L$3:$L$1000)="CONFIRMADO")),ROWS($A$3:A344))),"")</f>
        <v/>
      </c>
      <c r="N344" s="27" t="str">
        <f ca="1">IFERROR(INDEX(MAESTRO!N:N,_xludf.AGGREGATE(15,6,ROW(MAESTRO!$B$3:$B$1000)/((MAESTRO!$B$3:$B$1000="OPA")*(UPPER(MAESTRO!$L$3:$L$1000)="CONFIRMADO")),ROWS($A$3:A344))),"")</f>
        <v/>
      </c>
      <c r="O344" s="27" t="str">
        <f ca="1">IFERROR(INDEX(MAESTRO!O:O,_xludf.AGGREGATE(15,6,ROW(MAESTRO!$B$3:$B$1000)/((MAESTRO!$B$3:$B$1000="OPA")*(UPPER(MAESTRO!$L$3:$L$1000)="CONFIRMADO")),ROWS($A$3:A344))),"")</f>
        <v/>
      </c>
      <c r="P344" s="27" t="str">
        <f ca="1">IFERROR(INDEX(MAESTRO!P:P,_xludf.AGGREGATE(15,6,ROW(MAESTRO!$B$3:$B$1000)/((MAESTRO!$B$3:$B$1000="OPA")*(UPPER(MAESTRO!$L$3:$L$1000)="CONFIRMADO")),ROWS($A$3:A344))),"")</f>
        <v/>
      </c>
      <c r="Q344" s="27" t="str">
        <f ca="1">IFERROR(INDEX(MAESTRO!Q:Q,_xludf.AGGREGATE(15,6,ROW(MAESTRO!$B$3:$B$1000)/((MAESTRO!$B$3:$B$1000="OPA")*(UPPER(MAESTRO!$L$3:$L$1000)="CONFIRMADO")),ROWS($A$3:A344))),"")</f>
        <v/>
      </c>
      <c r="R344" s="27" t="str">
        <f ca="1">IFERROR(INDEX(MAESTRO!R:R,_xludf.AGGREGATE(15,6,ROW(MAESTRO!$B$3:$B$1000)/((MAESTRO!$B$3:$B$1000="OPA")*(UPPER(MAESTRO!$L$3:$L$1000)="CONFIRMADO")),ROWS($A$3:A344))),"")</f>
        <v/>
      </c>
      <c r="S344" s="27" t="str">
        <f ca="1">IFERROR(INDEX(MAESTRO!S:S,_xludf.AGGREGATE(15,6,ROW(MAESTRO!$B$3:$B$1000)/((MAESTRO!$B$3:$B$1000="OPA")*(UPPER(MAESTRO!$L$3:$L$1000)="CONFIRMADO")),ROWS($A$3:A344))),"")</f>
        <v/>
      </c>
      <c r="T344" s="27" t="str">
        <f ca="1">IFERROR(INDEX(MAESTRO!T:T,_xludf.AGGREGATE(15,6,ROW(MAESTRO!$B$3:$B$1000)/((MAESTRO!$B$3:$B$1000="OPA")*(UPPER(MAESTRO!$L$3:$L$1000)="CONFIRMADO")),ROWS($A$3:A344))),"")</f>
        <v/>
      </c>
      <c r="U344" s="27" t="str">
        <f ca="1">IFERROR(INDEX(MAESTRO!U:U,_xludf.AGGREGATE(15,6,ROW(MAESTRO!$B$3:$B$1000)/((MAESTRO!$B$3:$B$1000="OPA")*(UPPER(MAESTRO!$L$3:$L$1000)="CONFIRMADO")),ROWS($A$3:A344))),"")</f>
        <v/>
      </c>
      <c r="V344" s="27" t="str">
        <f ca="1">IFERROR(INDEX(MAESTRO!V:V,_xludf.AGGREGATE(15,6,ROW(MAESTRO!$B$3:$B$1000)/((MAESTRO!$B$3:$B$1000="OPA")*(UPPER(MAESTRO!$L$3:$L$1000)="CONFIRMADO")),ROWS($A$3:A344))),"")</f>
        <v/>
      </c>
      <c r="W344" s="27" t="str">
        <f ca="1">IFERROR(INDEX(MAESTRO!W:W,_xludf.AGGREGATE(15,6,ROW(MAESTRO!$B$3:$B$1000)/((MAESTRO!$B$3:$B$1000="OPA")*(UPPER(MAESTRO!$L$3:$L$1000)="CONFIRMADO")),ROWS($A$3:A344))),"")</f>
        <v/>
      </c>
      <c r="X344" s="27" t="str">
        <f ca="1">IFERROR(INDEX(MAESTRO!X:X,_xludf.AGGREGATE(15,6,ROW(MAESTRO!$B$3:$B$1000)/((MAESTRO!$B$3:$B$1000="OPA")*(UPPER(MAESTRO!$L$3:$L$1000)="CONFIRMADO")),ROWS($A$3:A344))),"")</f>
        <v/>
      </c>
    </row>
    <row r="345" spans="1:24" ht="22.05" customHeight="1">
      <c r="A345" s="10" t="str">
        <f ca="1">IFERROR(INDEX(MAESTRO!A:A,_xludf.AGGREGATE(15,6,ROW(MAESTRO!$B$3:$B$1000)/((MAESTRO!$B$3:$B$1000="OPA")*(UPPER(MAESTRO!$L$3:$L$1000)="CONFIRMADO")),ROWS($A$3:A345))),"")</f>
        <v/>
      </c>
      <c r="B345" s="10" t="str">
        <f ca="1">IFERROR(INDEX(MAESTRO!B:B,_xludf.AGGREGATE(15,6,ROW(MAESTRO!$B$3:$B$1000)/((MAESTRO!$B$3:$B$1000="OPA")*(UPPER(MAESTRO!$L$3:$L$1000)="CONFIRMADO")),ROWS($A$3:A345))),"")</f>
        <v/>
      </c>
      <c r="C345" s="10" t="str">
        <f ca="1">IFERROR(INDEX(MAESTRO!C:C,_xludf.AGGREGATE(15,6,ROW(MAESTRO!$B$3:$B$1000)/((MAESTRO!$B$3:$B$1000="OPA")*(UPPER(MAESTRO!$L$3:$L$1000)="CONFIRMADO")),ROWS($A$3:A345))),"")</f>
        <v/>
      </c>
      <c r="D345" s="10" t="str">
        <f ca="1">IFERROR(INDEX(MAESTRO!D:D,_xludf.AGGREGATE(15,6,ROW(MAESTRO!$B$3:$B$1000)/((MAESTRO!$B$3:$B$1000="OPA")*(UPPER(MAESTRO!$L$3:$L$1000)="CONFIRMADO")),ROWS($A$3:A345))),"")</f>
        <v/>
      </c>
      <c r="E345" s="10" t="str">
        <f ca="1">IFERROR(INDEX(MAESTRO!E:E,_xludf.AGGREGATE(15,6,ROW(MAESTRO!$B$3:$B$1000)/((MAESTRO!$B$3:$B$1000="OPA")*(UPPER(MAESTRO!$L$3:$L$1000)="CONFIRMADO")),ROWS($A$3:A345))),"")</f>
        <v/>
      </c>
      <c r="F345" s="10" t="str">
        <f ca="1">IFERROR(INDEX(MAESTRO!F:F,_xludf.AGGREGATE(15,6,ROW(MAESTRO!$B$3:$B$1000)/((MAESTRO!$B$3:$B$1000="OPA")*(UPPER(MAESTRO!$L$3:$L$1000)="CONFIRMADO")),ROWS($A$3:A345))),"")</f>
        <v/>
      </c>
      <c r="G345" s="10" t="str">
        <f ca="1">IFERROR(INDEX(MAESTRO!G:G,_xludf.AGGREGATE(15,6,ROW(MAESTRO!$B$3:$B$1000)/((MAESTRO!$B$3:$B$1000="OPA")*(UPPER(MAESTRO!$L$3:$L$1000)="CONFIRMADO")),ROWS($A$3:A345))),"")</f>
        <v/>
      </c>
      <c r="H345" s="10" t="str">
        <f ca="1">IFERROR(INDEX(MAESTRO!H:H,_xludf.AGGREGATE(15,6,ROW(MAESTRO!$B$3:$B$1000)/((MAESTRO!$B$3:$B$1000="OPA")*(UPPER(MAESTRO!$L$3:$L$1000)="CONFIRMADO")),ROWS($A$3:A345))),"")</f>
        <v/>
      </c>
      <c r="I345" s="10" t="str">
        <f ca="1">IFERROR(INDEX(MAESTRO!I:I,_xludf.AGGREGATE(15,6,ROW(MAESTRO!$B$3:$B$1000)/((MAESTRO!$B$3:$B$1000="OPA")*(UPPER(MAESTRO!$L$3:$L$1000)="CONFIRMADO")),ROWS($A$3:A345))),"")</f>
        <v/>
      </c>
      <c r="J345" s="10" t="str">
        <f ca="1">IFERROR(INDEX(MAESTRO!J:J,_xludf.AGGREGATE(15,6,ROW(MAESTRO!$B$3:$B$1000)/((MAESTRO!$B$3:$B$1000="OPA")*(UPPER(MAESTRO!$L$3:$L$1000)="CONFIRMADO")),ROWS($A$3:A345))),"")</f>
        <v/>
      </c>
      <c r="K345" s="10" t="str">
        <f ca="1">IFERROR(INDEX(MAESTRO!K:K,_xludf.AGGREGATE(15,6,ROW(MAESTRO!$B$3:$B$1000)/((MAESTRO!$B$3:$B$1000="OPA")*(UPPER(MAESTRO!$L$3:$L$1000)="CONFIRMADO")),ROWS($A$3:A345))),"")</f>
        <v/>
      </c>
      <c r="L345" s="10" t="str">
        <f ca="1">IFERROR(INDEX(MAESTRO!L:L,_xludf.AGGREGATE(15,6,ROW(MAESTRO!$B$3:$B$1000)/((MAESTRO!$B$3:$B$1000="OPA")*(UPPER(MAESTRO!$L$3:$L$1000)="CONFIRMADO")),ROWS($A$3:A345))),"")</f>
        <v/>
      </c>
      <c r="M345" s="10" t="str">
        <f ca="1">IFERROR(INDEX(MAESTRO!M:M,_xludf.AGGREGATE(15,6,ROW(MAESTRO!$B$3:$B$1000)/((MAESTRO!$B$3:$B$1000="OPA")*(UPPER(MAESTRO!$L$3:$L$1000)="CONFIRMADO")),ROWS($A$3:A345))),"")</f>
        <v/>
      </c>
      <c r="N345" s="10" t="str">
        <f ca="1">IFERROR(INDEX(MAESTRO!N:N,_xludf.AGGREGATE(15,6,ROW(MAESTRO!$B$3:$B$1000)/((MAESTRO!$B$3:$B$1000="OPA")*(UPPER(MAESTRO!$L$3:$L$1000)="CONFIRMADO")),ROWS($A$3:A345))),"")</f>
        <v/>
      </c>
      <c r="O345" s="10" t="str">
        <f ca="1">IFERROR(INDEX(MAESTRO!O:O,_xludf.AGGREGATE(15,6,ROW(MAESTRO!$B$3:$B$1000)/((MAESTRO!$B$3:$B$1000="OPA")*(UPPER(MAESTRO!$L$3:$L$1000)="CONFIRMADO")),ROWS($A$3:A345))),"")</f>
        <v/>
      </c>
      <c r="P345" s="10" t="str">
        <f ca="1">IFERROR(INDEX(MAESTRO!P:P,_xludf.AGGREGATE(15,6,ROW(MAESTRO!$B$3:$B$1000)/((MAESTRO!$B$3:$B$1000="OPA")*(UPPER(MAESTRO!$L$3:$L$1000)="CONFIRMADO")),ROWS($A$3:A345))),"")</f>
        <v/>
      </c>
      <c r="Q345" s="10" t="str">
        <f ca="1">IFERROR(INDEX(MAESTRO!Q:Q,_xludf.AGGREGATE(15,6,ROW(MAESTRO!$B$3:$B$1000)/((MAESTRO!$B$3:$B$1000="OPA")*(UPPER(MAESTRO!$L$3:$L$1000)="CONFIRMADO")),ROWS($A$3:A345))),"")</f>
        <v/>
      </c>
      <c r="R345" s="10" t="str">
        <f ca="1">IFERROR(INDEX(MAESTRO!R:R,_xludf.AGGREGATE(15,6,ROW(MAESTRO!$B$3:$B$1000)/((MAESTRO!$B$3:$B$1000="OPA")*(UPPER(MAESTRO!$L$3:$L$1000)="CONFIRMADO")),ROWS($A$3:A345))),"")</f>
        <v/>
      </c>
      <c r="S345" s="10" t="str">
        <f ca="1">IFERROR(INDEX(MAESTRO!S:S,_xludf.AGGREGATE(15,6,ROW(MAESTRO!$B$3:$B$1000)/((MAESTRO!$B$3:$B$1000="OPA")*(UPPER(MAESTRO!$L$3:$L$1000)="CONFIRMADO")),ROWS($A$3:A345))),"")</f>
        <v/>
      </c>
      <c r="T345" s="10" t="str">
        <f ca="1">IFERROR(INDEX(MAESTRO!T:T,_xludf.AGGREGATE(15,6,ROW(MAESTRO!$B$3:$B$1000)/((MAESTRO!$B$3:$B$1000="OPA")*(UPPER(MAESTRO!$L$3:$L$1000)="CONFIRMADO")),ROWS($A$3:A345))),"")</f>
        <v/>
      </c>
      <c r="U345" s="10" t="str">
        <f ca="1">IFERROR(INDEX(MAESTRO!U:U,_xludf.AGGREGATE(15,6,ROW(MAESTRO!$B$3:$B$1000)/((MAESTRO!$B$3:$B$1000="OPA")*(UPPER(MAESTRO!$L$3:$L$1000)="CONFIRMADO")),ROWS($A$3:A345))),"")</f>
        <v/>
      </c>
      <c r="V345" s="10" t="str">
        <f ca="1">IFERROR(INDEX(MAESTRO!V:V,_xludf.AGGREGATE(15,6,ROW(MAESTRO!$B$3:$B$1000)/((MAESTRO!$B$3:$B$1000="OPA")*(UPPER(MAESTRO!$L$3:$L$1000)="CONFIRMADO")),ROWS($A$3:A345))),"")</f>
        <v/>
      </c>
      <c r="W345" s="10" t="str">
        <f ca="1">IFERROR(INDEX(MAESTRO!W:W,_xludf.AGGREGATE(15,6,ROW(MAESTRO!$B$3:$B$1000)/((MAESTRO!$B$3:$B$1000="OPA")*(UPPER(MAESTRO!$L$3:$L$1000)="CONFIRMADO")),ROWS($A$3:A345))),"")</f>
        <v/>
      </c>
      <c r="X345" s="10" t="str">
        <f ca="1">IFERROR(INDEX(MAESTRO!X:X,_xludf.AGGREGATE(15,6,ROW(MAESTRO!$B$3:$B$1000)/((MAESTRO!$B$3:$B$1000="OPA")*(UPPER(MAESTRO!$L$3:$L$1000)="CONFIRMADO")),ROWS($A$3:A345))),"")</f>
        <v/>
      </c>
    </row>
    <row r="346" spans="1:24" ht="22.05" customHeight="1">
      <c r="A346" s="27" t="str">
        <f ca="1">IFERROR(INDEX(MAESTRO!A:A,_xludf.AGGREGATE(15,6,ROW(MAESTRO!$B$3:$B$1000)/((MAESTRO!$B$3:$B$1000="OPA")*(UPPER(MAESTRO!$L$3:$L$1000)="CONFIRMADO")),ROWS($A$3:A346))),"")</f>
        <v/>
      </c>
      <c r="B346" s="27" t="str">
        <f ca="1">IFERROR(INDEX(MAESTRO!B:B,_xludf.AGGREGATE(15,6,ROW(MAESTRO!$B$3:$B$1000)/((MAESTRO!$B$3:$B$1000="OPA")*(UPPER(MAESTRO!$L$3:$L$1000)="CONFIRMADO")),ROWS($A$3:A346))),"")</f>
        <v/>
      </c>
      <c r="C346" s="27" t="str">
        <f ca="1">IFERROR(INDEX(MAESTRO!C:C,_xludf.AGGREGATE(15,6,ROW(MAESTRO!$B$3:$B$1000)/((MAESTRO!$B$3:$B$1000="OPA")*(UPPER(MAESTRO!$L$3:$L$1000)="CONFIRMADO")),ROWS($A$3:A346))),"")</f>
        <v/>
      </c>
      <c r="D346" s="27" t="str">
        <f ca="1">IFERROR(INDEX(MAESTRO!D:D,_xludf.AGGREGATE(15,6,ROW(MAESTRO!$B$3:$B$1000)/((MAESTRO!$B$3:$B$1000="OPA")*(UPPER(MAESTRO!$L$3:$L$1000)="CONFIRMADO")),ROWS($A$3:A346))),"")</f>
        <v/>
      </c>
      <c r="E346" s="27" t="str">
        <f ca="1">IFERROR(INDEX(MAESTRO!E:E,_xludf.AGGREGATE(15,6,ROW(MAESTRO!$B$3:$B$1000)/((MAESTRO!$B$3:$B$1000="OPA")*(UPPER(MAESTRO!$L$3:$L$1000)="CONFIRMADO")),ROWS($A$3:A346))),"")</f>
        <v/>
      </c>
      <c r="F346" s="27" t="str">
        <f ca="1">IFERROR(INDEX(MAESTRO!F:F,_xludf.AGGREGATE(15,6,ROW(MAESTRO!$B$3:$B$1000)/((MAESTRO!$B$3:$B$1000="OPA")*(UPPER(MAESTRO!$L$3:$L$1000)="CONFIRMADO")),ROWS($A$3:A346))),"")</f>
        <v/>
      </c>
      <c r="G346" s="27" t="str">
        <f ca="1">IFERROR(INDEX(MAESTRO!G:G,_xludf.AGGREGATE(15,6,ROW(MAESTRO!$B$3:$B$1000)/((MAESTRO!$B$3:$B$1000="OPA")*(UPPER(MAESTRO!$L$3:$L$1000)="CONFIRMADO")),ROWS($A$3:A346))),"")</f>
        <v/>
      </c>
      <c r="H346" s="27" t="str">
        <f ca="1">IFERROR(INDEX(MAESTRO!H:H,_xludf.AGGREGATE(15,6,ROW(MAESTRO!$B$3:$B$1000)/((MAESTRO!$B$3:$B$1000="OPA")*(UPPER(MAESTRO!$L$3:$L$1000)="CONFIRMADO")),ROWS($A$3:A346))),"")</f>
        <v/>
      </c>
      <c r="I346" s="27" t="str">
        <f ca="1">IFERROR(INDEX(MAESTRO!I:I,_xludf.AGGREGATE(15,6,ROW(MAESTRO!$B$3:$B$1000)/((MAESTRO!$B$3:$B$1000="OPA")*(UPPER(MAESTRO!$L$3:$L$1000)="CONFIRMADO")),ROWS($A$3:A346))),"")</f>
        <v/>
      </c>
      <c r="J346" s="27" t="str">
        <f ca="1">IFERROR(INDEX(MAESTRO!J:J,_xludf.AGGREGATE(15,6,ROW(MAESTRO!$B$3:$B$1000)/((MAESTRO!$B$3:$B$1000="OPA")*(UPPER(MAESTRO!$L$3:$L$1000)="CONFIRMADO")),ROWS($A$3:A346))),"")</f>
        <v/>
      </c>
      <c r="K346" s="27" t="str">
        <f ca="1">IFERROR(INDEX(MAESTRO!K:K,_xludf.AGGREGATE(15,6,ROW(MAESTRO!$B$3:$B$1000)/((MAESTRO!$B$3:$B$1000="OPA")*(UPPER(MAESTRO!$L$3:$L$1000)="CONFIRMADO")),ROWS($A$3:A346))),"")</f>
        <v/>
      </c>
      <c r="L346" s="27" t="str">
        <f ca="1">IFERROR(INDEX(MAESTRO!L:L,_xludf.AGGREGATE(15,6,ROW(MAESTRO!$B$3:$B$1000)/((MAESTRO!$B$3:$B$1000="OPA")*(UPPER(MAESTRO!$L$3:$L$1000)="CONFIRMADO")),ROWS($A$3:A346))),"")</f>
        <v/>
      </c>
      <c r="M346" s="27" t="str">
        <f ca="1">IFERROR(INDEX(MAESTRO!M:M,_xludf.AGGREGATE(15,6,ROW(MAESTRO!$B$3:$B$1000)/((MAESTRO!$B$3:$B$1000="OPA")*(UPPER(MAESTRO!$L$3:$L$1000)="CONFIRMADO")),ROWS($A$3:A346))),"")</f>
        <v/>
      </c>
      <c r="N346" s="27" t="str">
        <f ca="1">IFERROR(INDEX(MAESTRO!N:N,_xludf.AGGREGATE(15,6,ROW(MAESTRO!$B$3:$B$1000)/((MAESTRO!$B$3:$B$1000="OPA")*(UPPER(MAESTRO!$L$3:$L$1000)="CONFIRMADO")),ROWS($A$3:A346))),"")</f>
        <v/>
      </c>
      <c r="O346" s="27" t="str">
        <f ca="1">IFERROR(INDEX(MAESTRO!O:O,_xludf.AGGREGATE(15,6,ROW(MAESTRO!$B$3:$B$1000)/((MAESTRO!$B$3:$B$1000="OPA")*(UPPER(MAESTRO!$L$3:$L$1000)="CONFIRMADO")),ROWS($A$3:A346))),"")</f>
        <v/>
      </c>
      <c r="P346" s="27" t="str">
        <f ca="1">IFERROR(INDEX(MAESTRO!P:P,_xludf.AGGREGATE(15,6,ROW(MAESTRO!$B$3:$B$1000)/((MAESTRO!$B$3:$B$1000="OPA")*(UPPER(MAESTRO!$L$3:$L$1000)="CONFIRMADO")),ROWS($A$3:A346))),"")</f>
        <v/>
      </c>
      <c r="Q346" s="27" t="str">
        <f ca="1">IFERROR(INDEX(MAESTRO!Q:Q,_xludf.AGGREGATE(15,6,ROW(MAESTRO!$B$3:$B$1000)/((MAESTRO!$B$3:$B$1000="OPA")*(UPPER(MAESTRO!$L$3:$L$1000)="CONFIRMADO")),ROWS($A$3:A346))),"")</f>
        <v/>
      </c>
      <c r="R346" s="27" t="str">
        <f ca="1">IFERROR(INDEX(MAESTRO!R:R,_xludf.AGGREGATE(15,6,ROW(MAESTRO!$B$3:$B$1000)/((MAESTRO!$B$3:$B$1000="OPA")*(UPPER(MAESTRO!$L$3:$L$1000)="CONFIRMADO")),ROWS($A$3:A346))),"")</f>
        <v/>
      </c>
      <c r="S346" s="27" t="str">
        <f ca="1">IFERROR(INDEX(MAESTRO!S:S,_xludf.AGGREGATE(15,6,ROW(MAESTRO!$B$3:$B$1000)/((MAESTRO!$B$3:$B$1000="OPA")*(UPPER(MAESTRO!$L$3:$L$1000)="CONFIRMADO")),ROWS($A$3:A346))),"")</f>
        <v/>
      </c>
      <c r="T346" s="27" t="str">
        <f ca="1">IFERROR(INDEX(MAESTRO!T:T,_xludf.AGGREGATE(15,6,ROW(MAESTRO!$B$3:$B$1000)/((MAESTRO!$B$3:$B$1000="OPA")*(UPPER(MAESTRO!$L$3:$L$1000)="CONFIRMADO")),ROWS($A$3:A346))),"")</f>
        <v/>
      </c>
      <c r="U346" s="27" t="str">
        <f ca="1">IFERROR(INDEX(MAESTRO!U:U,_xludf.AGGREGATE(15,6,ROW(MAESTRO!$B$3:$B$1000)/((MAESTRO!$B$3:$B$1000="OPA")*(UPPER(MAESTRO!$L$3:$L$1000)="CONFIRMADO")),ROWS($A$3:A346))),"")</f>
        <v/>
      </c>
      <c r="V346" s="27" t="str">
        <f ca="1">IFERROR(INDEX(MAESTRO!V:V,_xludf.AGGREGATE(15,6,ROW(MAESTRO!$B$3:$B$1000)/((MAESTRO!$B$3:$B$1000="OPA")*(UPPER(MAESTRO!$L$3:$L$1000)="CONFIRMADO")),ROWS($A$3:A346))),"")</f>
        <v/>
      </c>
      <c r="W346" s="27" t="str">
        <f ca="1">IFERROR(INDEX(MAESTRO!W:W,_xludf.AGGREGATE(15,6,ROW(MAESTRO!$B$3:$B$1000)/((MAESTRO!$B$3:$B$1000="OPA")*(UPPER(MAESTRO!$L$3:$L$1000)="CONFIRMADO")),ROWS($A$3:A346))),"")</f>
        <v/>
      </c>
      <c r="X346" s="27" t="str">
        <f ca="1">IFERROR(INDEX(MAESTRO!X:X,_xludf.AGGREGATE(15,6,ROW(MAESTRO!$B$3:$B$1000)/((MAESTRO!$B$3:$B$1000="OPA")*(UPPER(MAESTRO!$L$3:$L$1000)="CONFIRMADO")),ROWS($A$3:A346))),"")</f>
        <v/>
      </c>
    </row>
    <row r="347" spans="1:24" ht="22.05" customHeight="1">
      <c r="A347" s="10" t="str">
        <f ca="1">IFERROR(INDEX(MAESTRO!A:A,_xludf.AGGREGATE(15,6,ROW(MAESTRO!$B$3:$B$1000)/((MAESTRO!$B$3:$B$1000="OPA")*(UPPER(MAESTRO!$L$3:$L$1000)="CONFIRMADO")),ROWS($A$3:A347))),"")</f>
        <v/>
      </c>
      <c r="B347" s="10" t="str">
        <f ca="1">IFERROR(INDEX(MAESTRO!B:B,_xludf.AGGREGATE(15,6,ROW(MAESTRO!$B$3:$B$1000)/((MAESTRO!$B$3:$B$1000="OPA")*(UPPER(MAESTRO!$L$3:$L$1000)="CONFIRMADO")),ROWS($A$3:A347))),"")</f>
        <v/>
      </c>
      <c r="C347" s="10" t="str">
        <f ca="1">IFERROR(INDEX(MAESTRO!C:C,_xludf.AGGREGATE(15,6,ROW(MAESTRO!$B$3:$B$1000)/((MAESTRO!$B$3:$B$1000="OPA")*(UPPER(MAESTRO!$L$3:$L$1000)="CONFIRMADO")),ROWS($A$3:A347))),"")</f>
        <v/>
      </c>
      <c r="D347" s="10" t="str">
        <f ca="1">IFERROR(INDEX(MAESTRO!D:D,_xludf.AGGREGATE(15,6,ROW(MAESTRO!$B$3:$B$1000)/((MAESTRO!$B$3:$B$1000="OPA")*(UPPER(MAESTRO!$L$3:$L$1000)="CONFIRMADO")),ROWS($A$3:A347))),"")</f>
        <v/>
      </c>
      <c r="E347" s="10" t="str">
        <f ca="1">IFERROR(INDEX(MAESTRO!E:E,_xludf.AGGREGATE(15,6,ROW(MAESTRO!$B$3:$B$1000)/((MAESTRO!$B$3:$B$1000="OPA")*(UPPER(MAESTRO!$L$3:$L$1000)="CONFIRMADO")),ROWS($A$3:A347))),"")</f>
        <v/>
      </c>
      <c r="F347" s="10" t="str">
        <f ca="1">IFERROR(INDEX(MAESTRO!F:F,_xludf.AGGREGATE(15,6,ROW(MAESTRO!$B$3:$B$1000)/((MAESTRO!$B$3:$B$1000="OPA")*(UPPER(MAESTRO!$L$3:$L$1000)="CONFIRMADO")),ROWS($A$3:A347))),"")</f>
        <v/>
      </c>
      <c r="G347" s="10" t="str">
        <f ca="1">IFERROR(INDEX(MAESTRO!G:G,_xludf.AGGREGATE(15,6,ROW(MAESTRO!$B$3:$B$1000)/((MAESTRO!$B$3:$B$1000="OPA")*(UPPER(MAESTRO!$L$3:$L$1000)="CONFIRMADO")),ROWS($A$3:A347))),"")</f>
        <v/>
      </c>
      <c r="H347" s="10" t="str">
        <f ca="1">IFERROR(INDEX(MAESTRO!H:H,_xludf.AGGREGATE(15,6,ROW(MAESTRO!$B$3:$B$1000)/((MAESTRO!$B$3:$B$1000="OPA")*(UPPER(MAESTRO!$L$3:$L$1000)="CONFIRMADO")),ROWS($A$3:A347))),"")</f>
        <v/>
      </c>
      <c r="I347" s="10" t="str">
        <f ca="1">IFERROR(INDEX(MAESTRO!I:I,_xludf.AGGREGATE(15,6,ROW(MAESTRO!$B$3:$B$1000)/((MAESTRO!$B$3:$B$1000="OPA")*(UPPER(MAESTRO!$L$3:$L$1000)="CONFIRMADO")),ROWS($A$3:A347))),"")</f>
        <v/>
      </c>
      <c r="J347" s="10" t="str">
        <f ca="1">IFERROR(INDEX(MAESTRO!J:J,_xludf.AGGREGATE(15,6,ROW(MAESTRO!$B$3:$B$1000)/((MAESTRO!$B$3:$B$1000="OPA")*(UPPER(MAESTRO!$L$3:$L$1000)="CONFIRMADO")),ROWS($A$3:A347))),"")</f>
        <v/>
      </c>
      <c r="K347" s="10" t="str">
        <f ca="1">IFERROR(INDEX(MAESTRO!K:K,_xludf.AGGREGATE(15,6,ROW(MAESTRO!$B$3:$B$1000)/((MAESTRO!$B$3:$B$1000="OPA")*(UPPER(MAESTRO!$L$3:$L$1000)="CONFIRMADO")),ROWS($A$3:A347))),"")</f>
        <v/>
      </c>
      <c r="L347" s="10" t="str">
        <f ca="1">IFERROR(INDEX(MAESTRO!L:L,_xludf.AGGREGATE(15,6,ROW(MAESTRO!$B$3:$B$1000)/((MAESTRO!$B$3:$B$1000="OPA")*(UPPER(MAESTRO!$L$3:$L$1000)="CONFIRMADO")),ROWS($A$3:A347))),"")</f>
        <v/>
      </c>
      <c r="M347" s="10" t="str">
        <f ca="1">IFERROR(INDEX(MAESTRO!M:M,_xludf.AGGREGATE(15,6,ROW(MAESTRO!$B$3:$B$1000)/((MAESTRO!$B$3:$B$1000="OPA")*(UPPER(MAESTRO!$L$3:$L$1000)="CONFIRMADO")),ROWS($A$3:A347))),"")</f>
        <v/>
      </c>
      <c r="N347" s="10" t="str">
        <f ca="1">IFERROR(INDEX(MAESTRO!N:N,_xludf.AGGREGATE(15,6,ROW(MAESTRO!$B$3:$B$1000)/((MAESTRO!$B$3:$B$1000="OPA")*(UPPER(MAESTRO!$L$3:$L$1000)="CONFIRMADO")),ROWS($A$3:A347))),"")</f>
        <v/>
      </c>
      <c r="O347" s="10" t="str">
        <f ca="1">IFERROR(INDEX(MAESTRO!O:O,_xludf.AGGREGATE(15,6,ROW(MAESTRO!$B$3:$B$1000)/((MAESTRO!$B$3:$B$1000="OPA")*(UPPER(MAESTRO!$L$3:$L$1000)="CONFIRMADO")),ROWS($A$3:A347))),"")</f>
        <v/>
      </c>
      <c r="P347" s="10" t="str">
        <f ca="1">IFERROR(INDEX(MAESTRO!P:P,_xludf.AGGREGATE(15,6,ROW(MAESTRO!$B$3:$B$1000)/((MAESTRO!$B$3:$B$1000="OPA")*(UPPER(MAESTRO!$L$3:$L$1000)="CONFIRMADO")),ROWS($A$3:A347))),"")</f>
        <v/>
      </c>
      <c r="Q347" s="10" t="str">
        <f ca="1">IFERROR(INDEX(MAESTRO!Q:Q,_xludf.AGGREGATE(15,6,ROW(MAESTRO!$B$3:$B$1000)/((MAESTRO!$B$3:$B$1000="OPA")*(UPPER(MAESTRO!$L$3:$L$1000)="CONFIRMADO")),ROWS($A$3:A347))),"")</f>
        <v/>
      </c>
      <c r="R347" s="10" t="str">
        <f ca="1">IFERROR(INDEX(MAESTRO!R:R,_xludf.AGGREGATE(15,6,ROW(MAESTRO!$B$3:$B$1000)/((MAESTRO!$B$3:$B$1000="OPA")*(UPPER(MAESTRO!$L$3:$L$1000)="CONFIRMADO")),ROWS($A$3:A347))),"")</f>
        <v/>
      </c>
      <c r="S347" s="10" t="str">
        <f ca="1">IFERROR(INDEX(MAESTRO!S:S,_xludf.AGGREGATE(15,6,ROW(MAESTRO!$B$3:$B$1000)/((MAESTRO!$B$3:$B$1000="OPA")*(UPPER(MAESTRO!$L$3:$L$1000)="CONFIRMADO")),ROWS($A$3:A347))),"")</f>
        <v/>
      </c>
      <c r="T347" s="10" t="str">
        <f ca="1">IFERROR(INDEX(MAESTRO!T:T,_xludf.AGGREGATE(15,6,ROW(MAESTRO!$B$3:$B$1000)/((MAESTRO!$B$3:$B$1000="OPA")*(UPPER(MAESTRO!$L$3:$L$1000)="CONFIRMADO")),ROWS($A$3:A347))),"")</f>
        <v/>
      </c>
      <c r="U347" s="10" t="str">
        <f ca="1">IFERROR(INDEX(MAESTRO!U:U,_xludf.AGGREGATE(15,6,ROW(MAESTRO!$B$3:$B$1000)/((MAESTRO!$B$3:$B$1000="OPA")*(UPPER(MAESTRO!$L$3:$L$1000)="CONFIRMADO")),ROWS($A$3:A347))),"")</f>
        <v/>
      </c>
      <c r="V347" s="10" t="str">
        <f ca="1">IFERROR(INDEX(MAESTRO!V:V,_xludf.AGGREGATE(15,6,ROW(MAESTRO!$B$3:$B$1000)/((MAESTRO!$B$3:$B$1000="OPA")*(UPPER(MAESTRO!$L$3:$L$1000)="CONFIRMADO")),ROWS($A$3:A347))),"")</f>
        <v/>
      </c>
      <c r="W347" s="10" t="str">
        <f ca="1">IFERROR(INDEX(MAESTRO!W:W,_xludf.AGGREGATE(15,6,ROW(MAESTRO!$B$3:$B$1000)/((MAESTRO!$B$3:$B$1000="OPA")*(UPPER(MAESTRO!$L$3:$L$1000)="CONFIRMADO")),ROWS($A$3:A347))),"")</f>
        <v/>
      </c>
      <c r="X347" s="10" t="str">
        <f ca="1">IFERROR(INDEX(MAESTRO!X:X,_xludf.AGGREGATE(15,6,ROW(MAESTRO!$B$3:$B$1000)/((MAESTRO!$B$3:$B$1000="OPA")*(UPPER(MAESTRO!$L$3:$L$1000)="CONFIRMADO")),ROWS($A$3:A347))),"")</f>
        <v/>
      </c>
    </row>
    <row r="348" spans="1:24" ht="22.05" customHeight="1">
      <c r="A348" s="27" t="str">
        <f ca="1">IFERROR(INDEX(MAESTRO!A:A,_xludf.AGGREGATE(15,6,ROW(MAESTRO!$B$3:$B$1000)/((MAESTRO!$B$3:$B$1000="OPA")*(UPPER(MAESTRO!$L$3:$L$1000)="CONFIRMADO")),ROWS($A$3:A348))),"")</f>
        <v/>
      </c>
      <c r="B348" s="27" t="str">
        <f ca="1">IFERROR(INDEX(MAESTRO!B:B,_xludf.AGGREGATE(15,6,ROW(MAESTRO!$B$3:$B$1000)/((MAESTRO!$B$3:$B$1000="OPA")*(UPPER(MAESTRO!$L$3:$L$1000)="CONFIRMADO")),ROWS($A$3:A348))),"")</f>
        <v/>
      </c>
      <c r="C348" s="27" t="str">
        <f ca="1">IFERROR(INDEX(MAESTRO!C:C,_xludf.AGGREGATE(15,6,ROW(MAESTRO!$B$3:$B$1000)/((MAESTRO!$B$3:$B$1000="OPA")*(UPPER(MAESTRO!$L$3:$L$1000)="CONFIRMADO")),ROWS($A$3:A348))),"")</f>
        <v/>
      </c>
      <c r="D348" s="27" t="str">
        <f ca="1">IFERROR(INDEX(MAESTRO!D:D,_xludf.AGGREGATE(15,6,ROW(MAESTRO!$B$3:$B$1000)/((MAESTRO!$B$3:$B$1000="OPA")*(UPPER(MAESTRO!$L$3:$L$1000)="CONFIRMADO")),ROWS($A$3:A348))),"")</f>
        <v/>
      </c>
      <c r="E348" s="27" t="str">
        <f ca="1">IFERROR(INDEX(MAESTRO!E:E,_xludf.AGGREGATE(15,6,ROW(MAESTRO!$B$3:$B$1000)/((MAESTRO!$B$3:$B$1000="OPA")*(UPPER(MAESTRO!$L$3:$L$1000)="CONFIRMADO")),ROWS($A$3:A348))),"")</f>
        <v/>
      </c>
      <c r="F348" s="27" t="str">
        <f ca="1">IFERROR(INDEX(MAESTRO!F:F,_xludf.AGGREGATE(15,6,ROW(MAESTRO!$B$3:$B$1000)/((MAESTRO!$B$3:$B$1000="OPA")*(UPPER(MAESTRO!$L$3:$L$1000)="CONFIRMADO")),ROWS($A$3:A348))),"")</f>
        <v/>
      </c>
      <c r="G348" s="27" t="str">
        <f ca="1">IFERROR(INDEX(MAESTRO!G:G,_xludf.AGGREGATE(15,6,ROW(MAESTRO!$B$3:$B$1000)/((MAESTRO!$B$3:$B$1000="OPA")*(UPPER(MAESTRO!$L$3:$L$1000)="CONFIRMADO")),ROWS($A$3:A348))),"")</f>
        <v/>
      </c>
      <c r="H348" s="27" t="str">
        <f ca="1">IFERROR(INDEX(MAESTRO!H:H,_xludf.AGGREGATE(15,6,ROW(MAESTRO!$B$3:$B$1000)/((MAESTRO!$B$3:$B$1000="OPA")*(UPPER(MAESTRO!$L$3:$L$1000)="CONFIRMADO")),ROWS($A$3:A348))),"")</f>
        <v/>
      </c>
      <c r="I348" s="27" t="str">
        <f ca="1">IFERROR(INDEX(MAESTRO!I:I,_xludf.AGGREGATE(15,6,ROW(MAESTRO!$B$3:$B$1000)/((MAESTRO!$B$3:$B$1000="OPA")*(UPPER(MAESTRO!$L$3:$L$1000)="CONFIRMADO")),ROWS($A$3:A348))),"")</f>
        <v/>
      </c>
      <c r="J348" s="27" t="str">
        <f ca="1">IFERROR(INDEX(MAESTRO!J:J,_xludf.AGGREGATE(15,6,ROW(MAESTRO!$B$3:$B$1000)/((MAESTRO!$B$3:$B$1000="OPA")*(UPPER(MAESTRO!$L$3:$L$1000)="CONFIRMADO")),ROWS($A$3:A348))),"")</f>
        <v/>
      </c>
      <c r="K348" s="27" t="str">
        <f ca="1">IFERROR(INDEX(MAESTRO!K:K,_xludf.AGGREGATE(15,6,ROW(MAESTRO!$B$3:$B$1000)/((MAESTRO!$B$3:$B$1000="OPA")*(UPPER(MAESTRO!$L$3:$L$1000)="CONFIRMADO")),ROWS($A$3:A348))),"")</f>
        <v/>
      </c>
      <c r="L348" s="27" t="str">
        <f ca="1">IFERROR(INDEX(MAESTRO!L:L,_xludf.AGGREGATE(15,6,ROW(MAESTRO!$B$3:$B$1000)/((MAESTRO!$B$3:$B$1000="OPA")*(UPPER(MAESTRO!$L$3:$L$1000)="CONFIRMADO")),ROWS($A$3:A348))),"")</f>
        <v/>
      </c>
      <c r="M348" s="27" t="str">
        <f ca="1">IFERROR(INDEX(MAESTRO!M:M,_xludf.AGGREGATE(15,6,ROW(MAESTRO!$B$3:$B$1000)/((MAESTRO!$B$3:$B$1000="OPA")*(UPPER(MAESTRO!$L$3:$L$1000)="CONFIRMADO")),ROWS($A$3:A348))),"")</f>
        <v/>
      </c>
      <c r="N348" s="27" t="str">
        <f ca="1">IFERROR(INDEX(MAESTRO!N:N,_xludf.AGGREGATE(15,6,ROW(MAESTRO!$B$3:$B$1000)/((MAESTRO!$B$3:$B$1000="OPA")*(UPPER(MAESTRO!$L$3:$L$1000)="CONFIRMADO")),ROWS($A$3:A348))),"")</f>
        <v/>
      </c>
      <c r="O348" s="27" t="str">
        <f ca="1">IFERROR(INDEX(MAESTRO!O:O,_xludf.AGGREGATE(15,6,ROW(MAESTRO!$B$3:$B$1000)/((MAESTRO!$B$3:$B$1000="OPA")*(UPPER(MAESTRO!$L$3:$L$1000)="CONFIRMADO")),ROWS($A$3:A348))),"")</f>
        <v/>
      </c>
      <c r="P348" s="27" t="str">
        <f ca="1">IFERROR(INDEX(MAESTRO!P:P,_xludf.AGGREGATE(15,6,ROW(MAESTRO!$B$3:$B$1000)/((MAESTRO!$B$3:$B$1000="OPA")*(UPPER(MAESTRO!$L$3:$L$1000)="CONFIRMADO")),ROWS($A$3:A348))),"")</f>
        <v/>
      </c>
      <c r="Q348" s="27" t="str">
        <f ca="1">IFERROR(INDEX(MAESTRO!Q:Q,_xludf.AGGREGATE(15,6,ROW(MAESTRO!$B$3:$B$1000)/((MAESTRO!$B$3:$B$1000="OPA")*(UPPER(MAESTRO!$L$3:$L$1000)="CONFIRMADO")),ROWS($A$3:A348))),"")</f>
        <v/>
      </c>
      <c r="R348" s="27" t="str">
        <f ca="1">IFERROR(INDEX(MAESTRO!R:R,_xludf.AGGREGATE(15,6,ROW(MAESTRO!$B$3:$B$1000)/((MAESTRO!$B$3:$B$1000="OPA")*(UPPER(MAESTRO!$L$3:$L$1000)="CONFIRMADO")),ROWS($A$3:A348))),"")</f>
        <v/>
      </c>
      <c r="S348" s="27" t="str">
        <f ca="1">IFERROR(INDEX(MAESTRO!S:S,_xludf.AGGREGATE(15,6,ROW(MAESTRO!$B$3:$B$1000)/((MAESTRO!$B$3:$B$1000="OPA")*(UPPER(MAESTRO!$L$3:$L$1000)="CONFIRMADO")),ROWS($A$3:A348))),"")</f>
        <v/>
      </c>
      <c r="T348" s="27" t="str">
        <f ca="1">IFERROR(INDEX(MAESTRO!T:T,_xludf.AGGREGATE(15,6,ROW(MAESTRO!$B$3:$B$1000)/((MAESTRO!$B$3:$B$1000="OPA")*(UPPER(MAESTRO!$L$3:$L$1000)="CONFIRMADO")),ROWS($A$3:A348))),"")</f>
        <v/>
      </c>
      <c r="U348" s="27" t="str">
        <f ca="1">IFERROR(INDEX(MAESTRO!U:U,_xludf.AGGREGATE(15,6,ROW(MAESTRO!$B$3:$B$1000)/((MAESTRO!$B$3:$B$1000="OPA")*(UPPER(MAESTRO!$L$3:$L$1000)="CONFIRMADO")),ROWS($A$3:A348))),"")</f>
        <v/>
      </c>
      <c r="V348" s="27" t="str">
        <f ca="1">IFERROR(INDEX(MAESTRO!V:V,_xludf.AGGREGATE(15,6,ROW(MAESTRO!$B$3:$B$1000)/((MAESTRO!$B$3:$B$1000="OPA")*(UPPER(MAESTRO!$L$3:$L$1000)="CONFIRMADO")),ROWS($A$3:A348))),"")</f>
        <v/>
      </c>
      <c r="W348" s="27" t="str">
        <f ca="1">IFERROR(INDEX(MAESTRO!W:W,_xludf.AGGREGATE(15,6,ROW(MAESTRO!$B$3:$B$1000)/((MAESTRO!$B$3:$B$1000="OPA")*(UPPER(MAESTRO!$L$3:$L$1000)="CONFIRMADO")),ROWS($A$3:A348))),"")</f>
        <v/>
      </c>
      <c r="X348" s="27" t="str">
        <f ca="1">IFERROR(INDEX(MAESTRO!X:X,_xludf.AGGREGATE(15,6,ROW(MAESTRO!$B$3:$B$1000)/((MAESTRO!$B$3:$B$1000="OPA")*(UPPER(MAESTRO!$L$3:$L$1000)="CONFIRMADO")),ROWS($A$3:A348))),"")</f>
        <v/>
      </c>
    </row>
    <row r="349" spans="1:24" ht="22.05" customHeight="1">
      <c r="A349" s="10" t="str">
        <f ca="1">IFERROR(INDEX(MAESTRO!A:A,_xludf.AGGREGATE(15,6,ROW(MAESTRO!$B$3:$B$1000)/((MAESTRO!$B$3:$B$1000="OPA")*(UPPER(MAESTRO!$L$3:$L$1000)="CONFIRMADO")),ROWS($A$3:A349))),"")</f>
        <v/>
      </c>
      <c r="B349" s="10" t="str">
        <f ca="1">IFERROR(INDEX(MAESTRO!B:B,_xludf.AGGREGATE(15,6,ROW(MAESTRO!$B$3:$B$1000)/((MAESTRO!$B$3:$B$1000="OPA")*(UPPER(MAESTRO!$L$3:$L$1000)="CONFIRMADO")),ROWS($A$3:A349))),"")</f>
        <v/>
      </c>
      <c r="C349" s="10" t="str">
        <f ca="1">IFERROR(INDEX(MAESTRO!C:C,_xludf.AGGREGATE(15,6,ROW(MAESTRO!$B$3:$B$1000)/((MAESTRO!$B$3:$B$1000="OPA")*(UPPER(MAESTRO!$L$3:$L$1000)="CONFIRMADO")),ROWS($A$3:A349))),"")</f>
        <v/>
      </c>
      <c r="D349" s="10" t="str">
        <f ca="1">IFERROR(INDEX(MAESTRO!D:D,_xludf.AGGREGATE(15,6,ROW(MAESTRO!$B$3:$B$1000)/((MAESTRO!$B$3:$B$1000="OPA")*(UPPER(MAESTRO!$L$3:$L$1000)="CONFIRMADO")),ROWS($A$3:A349))),"")</f>
        <v/>
      </c>
      <c r="E349" s="10" t="str">
        <f ca="1">IFERROR(INDEX(MAESTRO!E:E,_xludf.AGGREGATE(15,6,ROW(MAESTRO!$B$3:$B$1000)/((MAESTRO!$B$3:$B$1000="OPA")*(UPPER(MAESTRO!$L$3:$L$1000)="CONFIRMADO")),ROWS($A$3:A349))),"")</f>
        <v/>
      </c>
      <c r="F349" s="10" t="str">
        <f ca="1">IFERROR(INDEX(MAESTRO!F:F,_xludf.AGGREGATE(15,6,ROW(MAESTRO!$B$3:$B$1000)/((MAESTRO!$B$3:$B$1000="OPA")*(UPPER(MAESTRO!$L$3:$L$1000)="CONFIRMADO")),ROWS($A$3:A349))),"")</f>
        <v/>
      </c>
      <c r="G349" s="10" t="str">
        <f ca="1">IFERROR(INDEX(MAESTRO!G:G,_xludf.AGGREGATE(15,6,ROW(MAESTRO!$B$3:$B$1000)/((MAESTRO!$B$3:$B$1000="OPA")*(UPPER(MAESTRO!$L$3:$L$1000)="CONFIRMADO")),ROWS($A$3:A349))),"")</f>
        <v/>
      </c>
      <c r="H349" s="10" t="str">
        <f ca="1">IFERROR(INDEX(MAESTRO!H:H,_xludf.AGGREGATE(15,6,ROW(MAESTRO!$B$3:$B$1000)/((MAESTRO!$B$3:$B$1000="OPA")*(UPPER(MAESTRO!$L$3:$L$1000)="CONFIRMADO")),ROWS($A$3:A349))),"")</f>
        <v/>
      </c>
      <c r="I349" s="10" t="str">
        <f ca="1">IFERROR(INDEX(MAESTRO!I:I,_xludf.AGGREGATE(15,6,ROW(MAESTRO!$B$3:$B$1000)/((MAESTRO!$B$3:$B$1000="OPA")*(UPPER(MAESTRO!$L$3:$L$1000)="CONFIRMADO")),ROWS($A$3:A349))),"")</f>
        <v/>
      </c>
      <c r="J349" s="10" t="str">
        <f ca="1">IFERROR(INDEX(MAESTRO!J:J,_xludf.AGGREGATE(15,6,ROW(MAESTRO!$B$3:$B$1000)/((MAESTRO!$B$3:$B$1000="OPA")*(UPPER(MAESTRO!$L$3:$L$1000)="CONFIRMADO")),ROWS($A$3:A349))),"")</f>
        <v/>
      </c>
      <c r="K349" s="10" t="str">
        <f ca="1">IFERROR(INDEX(MAESTRO!K:K,_xludf.AGGREGATE(15,6,ROW(MAESTRO!$B$3:$B$1000)/((MAESTRO!$B$3:$B$1000="OPA")*(UPPER(MAESTRO!$L$3:$L$1000)="CONFIRMADO")),ROWS($A$3:A349))),"")</f>
        <v/>
      </c>
      <c r="L349" s="10" t="str">
        <f ca="1">IFERROR(INDEX(MAESTRO!L:L,_xludf.AGGREGATE(15,6,ROW(MAESTRO!$B$3:$B$1000)/((MAESTRO!$B$3:$B$1000="OPA")*(UPPER(MAESTRO!$L$3:$L$1000)="CONFIRMADO")),ROWS($A$3:A349))),"")</f>
        <v/>
      </c>
      <c r="M349" s="10" t="str">
        <f ca="1">IFERROR(INDEX(MAESTRO!M:M,_xludf.AGGREGATE(15,6,ROW(MAESTRO!$B$3:$B$1000)/((MAESTRO!$B$3:$B$1000="OPA")*(UPPER(MAESTRO!$L$3:$L$1000)="CONFIRMADO")),ROWS($A$3:A349))),"")</f>
        <v/>
      </c>
      <c r="N349" s="10" t="str">
        <f ca="1">IFERROR(INDEX(MAESTRO!N:N,_xludf.AGGREGATE(15,6,ROW(MAESTRO!$B$3:$B$1000)/((MAESTRO!$B$3:$B$1000="OPA")*(UPPER(MAESTRO!$L$3:$L$1000)="CONFIRMADO")),ROWS($A$3:A349))),"")</f>
        <v/>
      </c>
      <c r="O349" s="10" t="str">
        <f ca="1">IFERROR(INDEX(MAESTRO!O:O,_xludf.AGGREGATE(15,6,ROW(MAESTRO!$B$3:$B$1000)/((MAESTRO!$B$3:$B$1000="OPA")*(UPPER(MAESTRO!$L$3:$L$1000)="CONFIRMADO")),ROWS($A$3:A349))),"")</f>
        <v/>
      </c>
      <c r="P349" s="10" t="str">
        <f ca="1">IFERROR(INDEX(MAESTRO!P:P,_xludf.AGGREGATE(15,6,ROW(MAESTRO!$B$3:$B$1000)/((MAESTRO!$B$3:$B$1000="OPA")*(UPPER(MAESTRO!$L$3:$L$1000)="CONFIRMADO")),ROWS($A$3:A349))),"")</f>
        <v/>
      </c>
      <c r="Q349" s="10" t="str">
        <f ca="1">IFERROR(INDEX(MAESTRO!Q:Q,_xludf.AGGREGATE(15,6,ROW(MAESTRO!$B$3:$B$1000)/((MAESTRO!$B$3:$B$1000="OPA")*(UPPER(MAESTRO!$L$3:$L$1000)="CONFIRMADO")),ROWS($A$3:A349))),"")</f>
        <v/>
      </c>
      <c r="R349" s="10" t="str">
        <f ca="1">IFERROR(INDEX(MAESTRO!R:R,_xludf.AGGREGATE(15,6,ROW(MAESTRO!$B$3:$B$1000)/((MAESTRO!$B$3:$B$1000="OPA")*(UPPER(MAESTRO!$L$3:$L$1000)="CONFIRMADO")),ROWS($A$3:A349))),"")</f>
        <v/>
      </c>
      <c r="S349" s="10" t="str">
        <f ca="1">IFERROR(INDEX(MAESTRO!S:S,_xludf.AGGREGATE(15,6,ROW(MAESTRO!$B$3:$B$1000)/((MAESTRO!$B$3:$B$1000="OPA")*(UPPER(MAESTRO!$L$3:$L$1000)="CONFIRMADO")),ROWS($A$3:A349))),"")</f>
        <v/>
      </c>
      <c r="T349" s="10" t="str">
        <f ca="1">IFERROR(INDEX(MAESTRO!T:T,_xludf.AGGREGATE(15,6,ROW(MAESTRO!$B$3:$B$1000)/((MAESTRO!$B$3:$B$1000="OPA")*(UPPER(MAESTRO!$L$3:$L$1000)="CONFIRMADO")),ROWS($A$3:A349))),"")</f>
        <v/>
      </c>
      <c r="U349" s="10" t="str">
        <f ca="1">IFERROR(INDEX(MAESTRO!U:U,_xludf.AGGREGATE(15,6,ROW(MAESTRO!$B$3:$B$1000)/((MAESTRO!$B$3:$B$1000="OPA")*(UPPER(MAESTRO!$L$3:$L$1000)="CONFIRMADO")),ROWS($A$3:A349))),"")</f>
        <v/>
      </c>
      <c r="V349" s="10" t="str">
        <f ca="1">IFERROR(INDEX(MAESTRO!V:V,_xludf.AGGREGATE(15,6,ROW(MAESTRO!$B$3:$B$1000)/((MAESTRO!$B$3:$B$1000="OPA")*(UPPER(MAESTRO!$L$3:$L$1000)="CONFIRMADO")),ROWS($A$3:A349))),"")</f>
        <v/>
      </c>
      <c r="W349" s="10" t="str">
        <f ca="1">IFERROR(INDEX(MAESTRO!W:W,_xludf.AGGREGATE(15,6,ROW(MAESTRO!$B$3:$B$1000)/((MAESTRO!$B$3:$B$1000="OPA")*(UPPER(MAESTRO!$L$3:$L$1000)="CONFIRMADO")),ROWS($A$3:A349))),"")</f>
        <v/>
      </c>
      <c r="X349" s="10" t="str">
        <f ca="1">IFERROR(INDEX(MAESTRO!X:X,_xludf.AGGREGATE(15,6,ROW(MAESTRO!$B$3:$B$1000)/((MAESTRO!$B$3:$B$1000="OPA")*(UPPER(MAESTRO!$L$3:$L$1000)="CONFIRMADO")),ROWS($A$3:A349))),"")</f>
        <v/>
      </c>
    </row>
    <row r="350" spans="1:24" ht="22.05" customHeight="1">
      <c r="A350" s="27" t="str">
        <f ca="1">IFERROR(INDEX(MAESTRO!A:A,_xludf.AGGREGATE(15,6,ROW(MAESTRO!$B$3:$B$1000)/((MAESTRO!$B$3:$B$1000="OPA")*(UPPER(MAESTRO!$L$3:$L$1000)="CONFIRMADO")),ROWS($A$3:A350))),"")</f>
        <v/>
      </c>
      <c r="B350" s="27" t="str">
        <f ca="1">IFERROR(INDEX(MAESTRO!B:B,_xludf.AGGREGATE(15,6,ROW(MAESTRO!$B$3:$B$1000)/((MAESTRO!$B$3:$B$1000="OPA")*(UPPER(MAESTRO!$L$3:$L$1000)="CONFIRMADO")),ROWS($A$3:A350))),"")</f>
        <v/>
      </c>
      <c r="C350" s="27" t="str">
        <f ca="1">IFERROR(INDEX(MAESTRO!C:C,_xludf.AGGREGATE(15,6,ROW(MAESTRO!$B$3:$B$1000)/((MAESTRO!$B$3:$B$1000="OPA")*(UPPER(MAESTRO!$L$3:$L$1000)="CONFIRMADO")),ROWS($A$3:A350))),"")</f>
        <v/>
      </c>
      <c r="D350" s="27" t="str">
        <f ca="1">IFERROR(INDEX(MAESTRO!D:D,_xludf.AGGREGATE(15,6,ROW(MAESTRO!$B$3:$B$1000)/((MAESTRO!$B$3:$B$1000="OPA")*(UPPER(MAESTRO!$L$3:$L$1000)="CONFIRMADO")),ROWS($A$3:A350))),"")</f>
        <v/>
      </c>
      <c r="E350" s="27" t="str">
        <f ca="1">IFERROR(INDEX(MAESTRO!E:E,_xludf.AGGREGATE(15,6,ROW(MAESTRO!$B$3:$B$1000)/((MAESTRO!$B$3:$B$1000="OPA")*(UPPER(MAESTRO!$L$3:$L$1000)="CONFIRMADO")),ROWS($A$3:A350))),"")</f>
        <v/>
      </c>
      <c r="F350" s="27" t="str">
        <f ca="1">IFERROR(INDEX(MAESTRO!F:F,_xludf.AGGREGATE(15,6,ROW(MAESTRO!$B$3:$B$1000)/((MAESTRO!$B$3:$B$1000="OPA")*(UPPER(MAESTRO!$L$3:$L$1000)="CONFIRMADO")),ROWS($A$3:A350))),"")</f>
        <v/>
      </c>
      <c r="G350" s="27" t="str">
        <f ca="1">IFERROR(INDEX(MAESTRO!G:G,_xludf.AGGREGATE(15,6,ROW(MAESTRO!$B$3:$B$1000)/((MAESTRO!$B$3:$B$1000="OPA")*(UPPER(MAESTRO!$L$3:$L$1000)="CONFIRMADO")),ROWS($A$3:A350))),"")</f>
        <v/>
      </c>
      <c r="H350" s="27" t="str">
        <f ca="1">IFERROR(INDEX(MAESTRO!H:H,_xludf.AGGREGATE(15,6,ROW(MAESTRO!$B$3:$B$1000)/((MAESTRO!$B$3:$B$1000="OPA")*(UPPER(MAESTRO!$L$3:$L$1000)="CONFIRMADO")),ROWS($A$3:A350))),"")</f>
        <v/>
      </c>
      <c r="I350" s="27" t="str">
        <f ca="1">IFERROR(INDEX(MAESTRO!I:I,_xludf.AGGREGATE(15,6,ROW(MAESTRO!$B$3:$B$1000)/((MAESTRO!$B$3:$B$1000="OPA")*(UPPER(MAESTRO!$L$3:$L$1000)="CONFIRMADO")),ROWS($A$3:A350))),"")</f>
        <v/>
      </c>
      <c r="J350" s="27" t="str">
        <f ca="1">IFERROR(INDEX(MAESTRO!J:J,_xludf.AGGREGATE(15,6,ROW(MAESTRO!$B$3:$B$1000)/((MAESTRO!$B$3:$B$1000="OPA")*(UPPER(MAESTRO!$L$3:$L$1000)="CONFIRMADO")),ROWS($A$3:A350))),"")</f>
        <v/>
      </c>
      <c r="K350" s="27" t="str">
        <f ca="1">IFERROR(INDEX(MAESTRO!K:K,_xludf.AGGREGATE(15,6,ROW(MAESTRO!$B$3:$B$1000)/((MAESTRO!$B$3:$B$1000="OPA")*(UPPER(MAESTRO!$L$3:$L$1000)="CONFIRMADO")),ROWS($A$3:A350))),"")</f>
        <v/>
      </c>
      <c r="L350" s="27" t="str">
        <f ca="1">IFERROR(INDEX(MAESTRO!L:L,_xludf.AGGREGATE(15,6,ROW(MAESTRO!$B$3:$B$1000)/((MAESTRO!$B$3:$B$1000="OPA")*(UPPER(MAESTRO!$L$3:$L$1000)="CONFIRMADO")),ROWS($A$3:A350))),"")</f>
        <v/>
      </c>
      <c r="M350" s="27" t="str">
        <f ca="1">IFERROR(INDEX(MAESTRO!M:M,_xludf.AGGREGATE(15,6,ROW(MAESTRO!$B$3:$B$1000)/((MAESTRO!$B$3:$B$1000="OPA")*(UPPER(MAESTRO!$L$3:$L$1000)="CONFIRMADO")),ROWS($A$3:A350))),"")</f>
        <v/>
      </c>
      <c r="N350" s="27" t="str">
        <f ca="1">IFERROR(INDEX(MAESTRO!N:N,_xludf.AGGREGATE(15,6,ROW(MAESTRO!$B$3:$B$1000)/((MAESTRO!$B$3:$B$1000="OPA")*(UPPER(MAESTRO!$L$3:$L$1000)="CONFIRMADO")),ROWS($A$3:A350))),"")</f>
        <v/>
      </c>
      <c r="O350" s="27" t="str">
        <f ca="1">IFERROR(INDEX(MAESTRO!O:O,_xludf.AGGREGATE(15,6,ROW(MAESTRO!$B$3:$B$1000)/((MAESTRO!$B$3:$B$1000="OPA")*(UPPER(MAESTRO!$L$3:$L$1000)="CONFIRMADO")),ROWS($A$3:A350))),"")</f>
        <v/>
      </c>
      <c r="P350" s="27" t="str">
        <f ca="1">IFERROR(INDEX(MAESTRO!P:P,_xludf.AGGREGATE(15,6,ROW(MAESTRO!$B$3:$B$1000)/((MAESTRO!$B$3:$B$1000="OPA")*(UPPER(MAESTRO!$L$3:$L$1000)="CONFIRMADO")),ROWS($A$3:A350))),"")</f>
        <v/>
      </c>
      <c r="Q350" s="27" t="str">
        <f ca="1">IFERROR(INDEX(MAESTRO!Q:Q,_xludf.AGGREGATE(15,6,ROW(MAESTRO!$B$3:$B$1000)/((MAESTRO!$B$3:$B$1000="OPA")*(UPPER(MAESTRO!$L$3:$L$1000)="CONFIRMADO")),ROWS($A$3:A350))),"")</f>
        <v/>
      </c>
      <c r="R350" s="27" t="str">
        <f ca="1">IFERROR(INDEX(MAESTRO!R:R,_xludf.AGGREGATE(15,6,ROW(MAESTRO!$B$3:$B$1000)/((MAESTRO!$B$3:$B$1000="OPA")*(UPPER(MAESTRO!$L$3:$L$1000)="CONFIRMADO")),ROWS($A$3:A350))),"")</f>
        <v/>
      </c>
      <c r="S350" s="27" t="str">
        <f ca="1">IFERROR(INDEX(MAESTRO!S:S,_xludf.AGGREGATE(15,6,ROW(MAESTRO!$B$3:$B$1000)/((MAESTRO!$B$3:$B$1000="OPA")*(UPPER(MAESTRO!$L$3:$L$1000)="CONFIRMADO")),ROWS($A$3:A350))),"")</f>
        <v/>
      </c>
      <c r="T350" s="27" t="str">
        <f ca="1">IFERROR(INDEX(MAESTRO!T:T,_xludf.AGGREGATE(15,6,ROW(MAESTRO!$B$3:$B$1000)/((MAESTRO!$B$3:$B$1000="OPA")*(UPPER(MAESTRO!$L$3:$L$1000)="CONFIRMADO")),ROWS($A$3:A350))),"")</f>
        <v/>
      </c>
      <c r="U350" s="27" t="str">
        <f ca="1">IFERROR(INDEX(MAESTRO!U:U,_xludf.AGGREGATE(15,6,ROW(MAESTRO!$B$3:$B$1000)/((MAESTRO!$B$3:$B$1000="OPA")*(UPPER(MAESTRO!$L$3:$L$1000)="CONFIRMADO")),ROWS($A$3:A350))),"")</f>
        <v/>
      </c>
      <c r="V350" s="27" t="str">
        <f ca="1">IFERROR(INDEX(MAESTRO!V:V,_xludf.AGGREGATE(15,6,ROW(MAESTRO!$B$3:$B$1000)/((MAESTRO!$B$3:$B$1000="OPA")*(UPPER(MAESTRO!$L$3:$L$1000)="CONFIRMADO")),ROWS($A$3:A350))),"")</f>
        <v/>
      </c>
      <c r="W350" s="27" t="str">
        <f ca="1">IFERROR(INDEX(MAESTRO!W:W,_xludf.AGGREGATE(15,6,ROW(MAESTRO!$B$3:$B$1000)/((MAESTRO!$B$3:$B$1000="OPA")*(UPPER(MAESTRO!$L$3:$L$1000)="CONFIRMADO")),ROWS($A$3:A350))),"")</f>
        <v/>
      </c>
      <c r="X350" s="27" t="str">
        <f ca="1">IFERROR(INDEX(MAESTRO!X:X,_xludf.AGGREGATE(15,6,ROW(MAESTRO!$B$3:$B$1000)/((MAESTRO!$B$3:$B$1000="OPA")*(UPPER(MAESTRO!$L$3:$L$1000)="CONFIRMADO")),ROWS($A$3:A350))),"")</f>
        <v/>
      </c>
    </row>
    <row r="351" spans="1:24" ht="22.05" customHeight="1">
      <c r="A351" s="10" t="str">
        <f ca="1">IFERROR(INDEX(MAESTRO!A:A,_xludf.AGGREGATE(15,6,ROW(MAESTRO!$B$3:$B$1000)/((MAESTRO!$B$3:$B$1000="OPA")*(UPPER(MAESTRO!$L$3:$L$1000)="CONFIRMADO")),ROWS($A$3:A351))),"")</f>
        <v/>
      </c>
      <c r="B351" s="10" t="str">
        <f ca="1">IFERROR(INDEX(MAESTRO!B:B,_xludf.AGGREGATE(15,6,ROW(MAESTRO!$B$3:$B$1000)/((MAESTRO!$B$3:$B$1000="OPA")*(UPPER(MAESTRO!$L$3:$L$1000)="CONFIRMADO")),ROWS($A$3:A351))),"")</f>
        <v/>
      </c>
      <c r="C351" s="10" t="str">
        <f ca="1">IFERROR(INDEX(MAESTRO!C:C,_xludf.AGGREGATE(15,6,ROW(MAESTRO!$B$3:$B$1000)/((MAESTRO!$B$3:$B$1000="OPA")*(UPPER(MAESTRO!$L$3:$L$1000)="CONFIRMADO")),ROWS($A$3:A351))),"")</f>
        <v/>
      </c>
      <c r="D351" s="10" t="str">
        <f ca="1">IFERROR(INDEX(MAESTRO!D:D,_xludf.AGGREGATE(15,6,ROW(MAESTRO!$B$3:$B$1000)/((MAESTRO!$B$3:$B$1000="OPA")*(UPPER(MAESTRO!$L$3:$L$1000)="CONFIRMADO")),ROWS($A$3:A351))),"")</f>
        <v/>
      </c>
      <c r="E351" s="10" t="str">
        <f ca="1">IFERROR(INDEX(MAESTRO!E:E,_xludf.AGGREGATE(15,6,ROW(MAESTRO!$B$3:$B$1000)/((MAESTRO!$B$3:$B$1000="OPA")*(UPPER(MAESTRO!$L$3:$L$1000)="CONFIRMADO")),ROWS($A$3:A351))),"")</f>
        <v/>
      </c>
      <c r="F351" s="10" t="str">
        <f ca="1">IFERROR(INDEX(MAESTRO!F:F,_xludf.AGGREGATE(15,6,ROW(MAESTRO!$B$3:$B$1000)/((MAESTRO!$B$3:$B$1000="OPA")*(UPPER(MAESTRO!$L$3:$L$1000)="CONFIRMADO")),ROWS($A$3:A351))),"")</f>
        <v/>
      </c>
      <c r="G351" s="10" t="str">
        <f ca="1">IFERROR(INDEX(MAESTRO!G:G,_xludf.AGGREGATE(15,6,ROW(MAESTRO!$B$3:$B$1000)/((MAESTRO!$B$3:$B$1000="OPA")*(UPPER(MAESTRO!$L$3:$L$1000)="CONFIRMADO")),ROWS($A$3:A351))),"")</f>
        <v/>
      </c>
      <c r="H351" s="10" t="str">
        <f ca="1">IFERROR(INDEX(MAESTRO!H:H,_xludf.AGGREGATE(15,6,ROW(MAESTRO!$B$3:$B$1000)/((MAESTRO!$B$3:$B$1000="OPA")*(UPPER(MAESTRO!$L$3:$L$1000)="CONFIRMADO")),ROWS($A$3:A351))),"")</f>
        <v/>
      </c>
      <c r="I351" s="10" t="str">
        <f ca="1">IFERROR(INDEX(MAESTRO!I:I,_xludf.AGGREGATE(15,6,ROW(MAESTRO!$B$3:$B$1000)/((MAESTRO!$B$3:$B$1000="OPA")*(UPPER(MAESTRO!$L$3:$L$1000)="CONFIRMADO")),ROWS($A$3:A351))),"")</f>
        <v/>
      </c>
      <c r="J351" s="10" t="str">
        <f ca="1">IFERROR(INDEX(MAESTRO!J:J,_xludf.AGGREGATE(15,6,ROW(MAESTRO!$B$3:$B$1000)/((MAESTRO!$B$3:$B$1000="OPA")*(UPPER(MAESTRO!$L$3:$L$1000)="CONFIRMADO")),ROWS($A$3:A351))),"")</f>
        <v/>
      </c>
      <c r="K351" s="10" t="str">
        <f ca="1">IFERROR(INDEX(MAESTRO!K:K,_xludf.AGGREGATE(15,6,ROW(MAESTRO!$B$3:$B$1000)/((MAESTRO!$B$3:$B$1000="OPA")*(UPPER(MAESTRO!$L$3:$L$1000)="CONFIRMADO")),ROWS($A$3:A351))),"")</f>
        <v/>
      </c>
      <c r="L351" s="10" t="str">
        <f ca="1">IFERROR(INDEX(MAESTRO!L:L,_xludf.AGGREGATE(15,6,ROW(MAESTRO!$B$3:$B$1000)/((MAESTRO!$B$3:$B$1000="OPA")*(UPPER(MAESTRO!$L$3:$L$1000)="CONFIRMADO")),ROWS($A$3:A351))),"")</f>
        <v/>
      </c>
      <c r="M351" s="10" t="str">
        <f ca="1">IFERROR(INDEX(MAESTRO!M:M,_xludf.AGGREGATE(15,6,ROW(MAESTRO!$B$3:$B$1000)/((MAESTRO!$B$3:$B$1000="OPA")*(UPPER(MAESTRO!$L$3:$L$1000)="CONFIRMADO")),ROWS($A$3:A351))),"")</f>
        <v/>
      </c>
      <c r="N351" s="10" t="str">
        <f ca="1">IFERROR(INDEX(MAESTRO!N:N,_xludf.AGGREGATE(15,6,ROW(MAESTRO!$B$3:$B$1000)/((MAESTRO!$B$3:$B$1000="OPA")*(UPPER(MAESTRO!$L$3:$L$1000)="CONFIRMADO")),ROWS($A$3:A351))),"")</f>
        <v/>
      </c>
      <c r="O351" s="10" t="str">
        <f ca="1">IFERROR(INDEX(MAESTRO!O:O,_xludf.AGGREGATE(15,6,ROW(MAESTRO!$B$3:$B$1000)/((MAESTRO!$B$3:$B$1000="OPA")*(UPPER(MAESTRO!$L$3:$L$1000)="CONFIRMADO")),ROWS($A$3:A351))),"")</f>
        <v/>
      </c>
      <c r="P351" s="10" t="str">
        <f ca="1">IFERROR(INDEX(MAESTRO!P:P,_xludf.AGGREGATE(15,6,ROW(MAESTRO!$B$3:$B$1000)/((MAESTRO!$B$3:$B$1000="OPA")*(UPPER(MAESTRO!$L$3:$L$1000)="CONFIRMADO")),ROWS($A$3:A351))),"")</f>
        <v/>
      </c>
      <c r="Q351" s="10" t="str">
        <f ca="1">IFERROR(INDEX(MAESTRO!Q:Q,_xludf.AGGREGATE(15,6,ROW(MAESTRO!$B$3:$B$1000)/((MAESTRO!$B$3:$B$1000="OPA")*(UPPER(MAESTRO!$L$3:$L$1000)="CONFIRMADO")),ROWS($A$3:A351))),"")</f>
        <v/>
      </c>
      <c r="R351" s="10" t="str">
        <f ca="1">IFERROR(INDEX(MAESTRO!R:R,_xludf.AGGREGATE(15,6,ROW(MAESTRO!$B$3:$B$1000)/((MAESTRO!$B$3:$B$1000="OPA")*(UPPER(MAESTRO!$L$3:$L$1000)="CONFIRMADO")),ROWS($A$3:A351))),"")</f>
        <v/>
      </c>
      <c r="S351" s="10" t="str">
        <f ca="1">IFERROR(INDEX(MAESTRO!S:S,_xludf.AGGREGATE(15,6,ROW(MAESTRO!$B$3:$B$1000)/((MAESTRO!$B$3:$B$1000="OPA")*(UPPER(MAESTRO!$L$3:$L$1000)="CONFIRMADO")),ROWS($A$3:A351))),"")</f>
        <v/>
      </c>
      <c r="T351" s="10" t="str">
        <f ca="1">IFERROR(INDEX(MAESTRO!T:T,_xludf.AGGREGATE(15,6,ROW(MAESTRO!$B$3:$B$1000)/((MAESTRO!$B$3:$B$1000="OPA")*(UPPER(MAESTRO!$L$3:$L$1000)="CONFIRMADO")),ROWS($A$3:A351))),"")</f>
        <v/>
      </c>
      <c r="U351" s="10" t="str">
        <f ca="1">IFERROR(INDEX(MAESTRO!U:U,_xludf.AGGREGATE(15,6,ROW(MAESTRO!$B$3:$B$1000)/((MAESTRO!$B$3:$B$1000="OPA")*(UPPER(MAESTRO!$L$3:$L$1000)="CONFIRMADO")),ROWS($A$3:A351))),"")</f>
        <v/>
      </c>
      <c r="V351" s="10" t="str">
        <f ca="1">IFERROR(INDEX(MAESTRO!V:V,_xludf.AGGREGATE(15,6,ROW(MAESTRO!$B$3:$B$1000)/((MAESTRO!$B$3:$B$1000="OPA")*(UPPER(MAESTRO!$L$3:$L$1000)="CONFIRMADO")),ROWS($A$3:A351))),"")</f>
        <v/>
      </c>
      <c r="W351" s="10" t="str">
        <f ca="1">IFERROR(INDEX(MAESTRO!W:W,_xludf.AGGREGATE(15,6,ROW(MAESTRO!$B$3:$B$1000)/((MAESTRO!$B$3:$B$1000="OPA")*(UPPER(MAESTRO!$L$3:$L$1000)="CONFIRMADO")),ROWS($A$3:A351))),"")</f>
        <v/>
      </c>
      <c r="X351" s="10" t="str">
        <f ca="1">IFERROR(INDEX(MAESTRO!X:X,_xludf.AGGREGATE(15,6,ROW(MAESTRO!$B$3:$B$1000)/((MAESTRO!$B$3:$B$1000="OPA")*(UPPER(MAESTRO!$L$3:$L$1000)="CONFIRMADO")),ROWS($A$3:A351))),"")</f>
        <v/>
      </c>
    </row>
    <row r="352" spans="1:24" ht="22.05" customHeight="1">
      <c r="A352" s="27" t="str">
        <f ca="1">IFERROR(INDEX(MAESTRO!A:A,_xludf.AGGREGATE(15,6,ROW(MAESTRO!$B$3:$B$1000)/((MAESTRO!$B$3:$B$1000="OPA")*(UPPER(MAESTRO!$L$3:$L$1000)="CONFIRMADO")),ROWS($A$3:A352))),"")</f>
        <v/>
      </c>
      <c r="B352" s="27" t="str">
        <f ca="1">IFERROR(INDEX(MAESTRO!B:B,_xludf.AGGREGATE(15,6,ROW(MAESTRO!$B$3:$B$1000)/((MAESTRO!$B$3:$B$1000="OPA")*(UPPER(MAESTRO!$L$3:$L$1000)="CONFIRMADO")),ROWS($A$3:A352))),"")</f>
        <v/>
      </c>
      <c r="C352" s="27" t="str">
        <f ca="1">IFERROR(INDEX(MAESTRO!C:C,_xludf.AGGREGATE(15,6,ROW(MAESTRO!$B$3:$B$1000)/((MAESTRO!$B$3:$B$1000="OPA")*(UPPER(MAESTRO!$L$3:$L$1000)="CONFIRMADO")),ROWS($A$3:A352))),"")</f>
        <v/>
      </c>
      <c r="D352" s="27" t="str">
        <f ca="1">IFERROR(INDEX(MAESTRO!D:D,_xludf.AGGREGATE(15,6,ROW(MAESTRO!$B$3:$B$1000)/((MAESTRO!$B$3:$B$1000="OPA")*(UPPER(MAESTRO!$L$3:$L$1000)="CONFIRMADO")),ROWS($A$3:A352))),"")</f>
        <v/>
      </c>
      <c r="E352" s="27" t="str">
        <f ca="1">IFERROR(INDEX(MAESTRO!E:E,_xludf.AGGREGATE(15,6,ROW(MAESTRO!$B$3:$B$1000)/((MAESTRO!$B$3:$B$1000="OPA")*(UPPER(MAESTRO!$L$3:$L$1000)="CONFIRMADO")),ROWS($A$3:A352))),"")</f>
        <v/>
      </c>
      <c r="F352" s="27" t="str">
        <f ca="1">IFERROR(INDEX(MAESTRO!F:F,_xludf.AGGREGATE(15,6,ROW(MAESTRO!$B$3:$B$1000)/((MAESTRO!$B$3:$B$1000="OPA")*(UPPER(MAESTRO!$L$3:$L$1000)="CONFIRMADO")),ROWS($A$3:A352))),"")</f>
        <v/>
      </c>
      <c r="G352" s="27" t="str">
        <f ca="1">IFERROR(INDEX(MAESTRO!G:G,_xludf.AGGREGATE(15,6,ROW(MAESTRO!$B$3:$B$1000)/((MAESTRO!$B$3:$B$1000="OPA")*(UPPER(MAESTRO!$L$3:$L$1000)="CONFIRMADO")),ROWS($A$3:A352))),"")</f>
        <v/>
      </c>
      <c r="H352" s="27" t="str">
        <f ca="1">IFERROR(INDEX(MAESTRO!H:H,_xludf.AGGREGATE(15,6,ROW(MAESTRO!$B$3:$B$1000)/((MAESTRO!$B$3:$B$1000="OPA")*(UPPER(MAESTRO!$L$3:$L$1000)="CONFIRMADO")),ROWS($A$3:A352))),"")</f>
        <v/>
      </c>
      <c r="I352" s="27" t="str">
        <f ca="1">IFERROR(INDEX(MAESTRO!I:I,_xludf.AGGREGATE(15,6,ROW(MAESTRO!$B$3:$B$1000)/((MAESTRO!$B$3:$B$1000="OPA")*(UPPER(MAESTRO!$L$3:$L$1000)="CONFIRMADO")),ROWS($A$3:A352))),"")</f>
        <v/>
      </c>
      <c r="J352" s="27" t="str">
        <f ca="1">IFERROR(INDEX(MAESTRO!J:J,_xludf.AGGREGATE(15,6,ROW(MAESTRO!$B$3:$B$1000)/((MAESTRO!$B$3:$B$1000="OPA")*(UPPER(MAESTRO!$L$3:$L$1000)="CONFIRMADO")),ROWS($A$3:A352))),"")</f>
        <v/>
      </c>
      <c r="K352" s="27" t="str">
        <f ca="1">IFERROR(INDEX(MAESTRO!K:K,_xludf.AGGREGATE(15,6,ROW(MAESTRO!$B$3:$B$1000)/((MAESTRO!$B$3:$B$1000="OPA")*(UPPER(MAESTRO!$L$3:$L$1000)="CONFIRMADO")),ROWS($A$3:A352))),"")</f>
        <v/>
      </c>
      <c r="L352" s="27" t="str">
        <f ca="1">IFERROR(INDEX(MAESTRO!L:L,_xludf.AGGREGATE(15,6,ROW(MAESTRO!$B$3:$B$1000)/((MAESTRO!$B$3:$B$1000="OPA")*(UPPER(MAESTRO!$L$3:$L$1000)="CONFIRMADO")),ROWS($A$3:A352))),"")</f>
        <v/>
      </c>
      <c r="M352" s="27" t="str">
        <f ca="1">IFERROR(INDEX(MAESTRO!M:M,_xludf.AGGREGATE(15,6,ROW(MAESTRO!$B$3:$B$1000)/((MAESTRO!$B$3:$B$1000="OPA")*(UPPER(MAESTRO!$L$3:$L$1000)="CONFIRMADO")),ROWS($A$3:A352))),"")</f>
        <v/>
      </c>
      <c r="N352" s="27" t="str">
        <f ca="1">IFERROR(INDEX(MAESTRO!N:N,_xludf.AGGREGATE(15,6,ROW(MAESTRO!$B$3:$B$1000)/((MAESTRO!$B$3:$B$1000="OPA")*(UPPER(MAESTRO!$L$3:$L$1000)="CONFIRMADO")),ROWS($A$3:A352))),"")</f>
        <v/>
      </c>
      <c r="O352" s="27" t="str">
        <f ca="1">IFERROR(INDEX(MAESTRO!O:O,_xludf.AGGREGATE(15,6,ROW(MAESTRO!$B$3:$B$1000)/((MAESTRO!$B$3:$B$1000="OPA")*(UPPER(MAESTRO!$L$3:$L$1000)="CONFIRMADO")),ROWS($A$3:A352))),"")</f>
        <v/>
      </c>
      <c r="P352" s="27" t="str">
        <f ca="1">IFERROR(INDEX(MAESTRO!P:P,_xludf.AGGREGATE(15,6,ROW(MAESTRO!$B$3:$B$1000)/((MAESTRO!$B$3:$B$1000="OPA")*(UPPER(MAESTRO!$L$3:$L$1000)="CONFIRMADO")),ROWS($A$3:A352))),"")</f>
        <v/>
      </c>
      <c r="Q352" s="27" t="str">
        <f ca="1">IFERROR(INDEX(MAESTRO!Q:Q,_xludf.AGGREGATE(15,6,ROW(MAESTRO!$B$3:$B$1000)/((MAESTRO!$B$3:$B$1000="OPA")*(UPPER(MAESTRO!$L$3:$L$1000)="CONFIRMADO")),ROWS($A$3:A352))),"")</f>
        <v/>
      </c>
      <c r="R352" s="27" t="str">
        <f ca="1">IFERROR(INDEX(MAESTRO!R:R,_xludf.AGGREGATE(15,6,ROW(MAESTRO!$B$3:$B$1000)/((MAESTRO!$B$3:$B$1000="OPA")*(UPPER(MAESTRO!$L$3:$L$1000)="CONFIRMADO")),ROWS($A$3:A352))),"")</f>
        <v/>
      </c>
      <c r="S352" s="27" t="str">
        <f ca="1">IFERROR(INDEX(MAESTRO!S:S,_xludf.AGGREGATE(15,6,ROW(MAESTRO!$B$3:$B$1000)/((MAESTRO!$B$3:$B$1000="OPA")*(UPPER(MAESTRO!$L$3:$L$1000)="CONFIRMADO")),ROWS($A$3:A352))),"")</f>
        <v/>
      </c>
      <c r="T352" s="27" t="str">
        <f ca="1">IFERROR(INDEX(MAESTRO!T:T,_xludf.AGGREGATE(15,6,ROW(MAESTRO!$B$3:$B$1000)/((MAESTRO!$B$3:$B$1000="OPA")*(UPPER(MAESTRO!$L$3:$L$1000)="CONFIRMADO")),ROWS($A$3:A352))),"")</f>
        <v/>
      </c>
      <c r="U352" s="27" t="str">
        <f ca="1">IFERROR(INDEX(MAESTRO!U:U,_xludf.AGGREGATE(15,6,ROW(MAESTRO!$B$3:$B$1000)/((MAESTRO!$B$3:$B$1000="OPA")*(UPPER(MAESTRO!$L$3:$L$1000)="CONFIRMADO")),ROWS($A$3:A352))),"")</f>
        <v/>
      </c>
      <c r="V352" s="27" t="str">
        <f ca="1">IFERROR(INDEX(MAESTRO!V:V,_xludf.AGGREGATE(15,6,ROW(MAESTRO!$B$3:$B$1000)/((MAESTRO!$B$3:$B$1000="OPA")*(UPPER(MAESTRO!$L$3:$L$1000)="CONFIRMADO")),ROWS($A$3:A352))),"")</f>
        <v/>
      </c>
      <c r="W352" s="27" t="str">
        <f ca="1">IFERROR(INDEX(MAESTRO!W:W,_xludf.AGGREGATE(15,6,ROW(MAESTRO!$B$3:$B$1000)/((MAESTRO!$B$3:$B$1000="OPA")*(UPPER(MAESTRO!$L$3:$L$1000)="CONFIRMADO")),ROWS($A$3:A352))),"")</f>
        <v/>
      </c>
      <c r="X352" s="27" t="str">
        <f ca="1">IFERROR(INDEX(MAESTRO!X:X,_xludf.AGGREGATE(15,6,ROW(MAESTRO!$B$3:$B$1000)/((MAESTRO!$B$3:$B$1000="OPA")*(UPPER(MAESTRO!$L$3:$L$1000)="CONFIRMADO")),ROWS($A$3:A352))),"")</f>
        <v/>
      </c>
    </row>
    <row r="353" spans="1:24" ht="22.05" customHeight="1">
      <c r="A353" s="10" t="str">
        <f ca="1">IFERROR(INDEX(MAESTRO!A:A,_xludf.AGGREGATE(15,6,ROW(MAESTRO!$B$3:$B$1000)/((MAESTRO!$B$3:$B$1000="OPA")*(UPPER(MAESTRO!$L$3:$L$1000)="CONFIRMADO")),ROWS($A$3:A353))),"")</f>
        <v/>
      </c>
      <c r="B353" s="10" t="str">
        <f ca="1">IFERROR(INDEX(MAESTRO!B:B,_xludf.AGGREGATE(15,6,ROW(MAESTRO!$B$3:$B$1000)/((MAESTRO!$B$3:$B$1000="OPA")*(UPPER(MAESTRO!$L$3:$L$1000)="CONFIRMADO")),ROWS($A$3:A353))),"")</f>
        <v/>
      </c>
      <c r="C353" s="10" t="str">
        <f ca="1">IFERROR(INDEX(MAESTRO!C:C,_xludf.AGGREGATE(15,6,ROW(MAESTRO!$B$3:$B$1000)/((MAESTRO!$B$3:$B$1000="OPA")*(UPPER(MAESTRO!$L$3:$L$1000)="CONFIRMADO")),ROWS($A$3:A353))),"")</f>
        <v/>
      </c>
      <c r="D353" s="10" t="str">
        <f ca="1">IFERROR(INDEX(MAESTRO!D:D,_xludf.AGGREGATE(15,6,ROW(MAESTRO!$B$3:$B$1000)/((MAESTRO!$B$3:$B$1000="OPA")*(UPPER(MAESTRO!$L$3:$L$1000)="CONFIRMADO")),ROWS($A$3:A353))),"")</f>
        <v/>
      </c>
      <c r="E353" s="10" t="str">
        <f ca="1">IFERROR(INDEX(MAESTRO!E:E,_xludf.AGGREGATE(15,6,ROW(MAESTRO!$B$3:$B$1000)/((MAESTRO!$B$3:$B$1000="OPA")*(UPPER(MAESTRO!$L$3:$L$1000)="CONFIRMADO")),ROWS($A$3:A353))),"")</f>
        <v/>
      </c>
      <c r="F353" s="10" t="str">
        <f ca="1">IFERROR(INDEX(MAESTRO!F:F,_xludf.AGGREGATE(15,6,ROW(MAESTRO!$B$3:$B$1000)/((MAESTRO!$B$3:$B$1000="OPA")*(UPPER(MAESTRO!$L$3:$L$1000)="CONFIRMADO")),ROWS($A$3:A353))),"")</f>
        <v/>
      </c>
      <c r="G353" s="10" t="str">
        <f ca="1">IFERROR(INDEX(MAESTRO!G:G,_xludf.AGGREGATE(15,6,ROW(MAESTRO!$B$3:$B$1000)/((MAESTRO!$B$3:$B$1000="OPA")*(UPPER(MAESTRO!$L$3:$L$1000)="CONFIRMADO")),ROWS($A$3:A353))),"")</f>
        <v/>
      </c>
      <c r="H353" s="10" t="str">
        <f ca="1">IFERROR(INDEX(MAESTRO!H:H,_xludf.AGGREGATE(15,6,ROW(MAESTRO!$B$3:$B$1000)/((MAESTRO!$B$3:$B$1000="OPA")*(UPPER(MAESTRO!$L$3:$L$1000)="CONFIRMADO")),ROWS($A$3:A353))),"")</f>
        <v/>
      </c>
      <c r="I353" s="10" t="str">
        <f ca="1">IFERROR(INDEX(MAESTRO!I:I,_xludf.AGGREGATE(15,6,ROW(MAESTRO!$B$3:$B$1000)/((MAESTRO!$B$3:$B$1000="OPA")*(UPPER(MAESTRO!$L$3:$L$1000)="CONFIRMADO")),ROWS($A$3:A353))),"")</f>
        <v/>
      </c>
      <c r="J353" s="10" t="str">
        <f ca="1">IFERROR(INDEX(MAESTRO!J:J,_xludf.AGGREGATE(15,6,ROW(MAESTRO!$B$3:$B$1000)/((MAESTRO!$B$3:$B$1000="OPA")*(UPPER(MAESTRO!$L$3:$L$1000)="CONFIRMADO")),ROWS($A$3:A353))),"")</f>
        <v/>
      </c>
      <c r="K353" s="10" t="str">
        <f ca="1">IFERROR(INDEX(MAESTRO!K:K,_xludf.AGGREGATE(15,6,ROW(MAESTRO!$B$3:$B$1000)/((MAESTRO!$B$3:$B$1000="OPA")*(UPPER(MAESTRO!$L$3:$L$1000)="CONFIRMADO")),ROWS($A$3:A353))),"")</f>
        <v/>
      </c>
      <c r="L353" s="10" t="str">
        <f ca="1">IFERROR(INDEX(MAESTRO!L:L,_xludf.AGGREGATE(15,6,ROW(MAESTRO!$B$3:$B$1000)/((MAESTRO!$B$3:$B$1000="OPA")*(UPPER(MAESTRO!$L$3:$L$1000)="CONFIRMADO")),ROWS($A$3:A353))),"")</f>
        <v/>
      </c>
      <c r="M353" s="10" t="str">
        <f ca="1">IFERROR(INDEX(MAESTRO!M:M,_xludf.AGGREGATE(15,6,ROW(MAESTRO!$B$3:$B$1000)/((MAESTRO!$B$3:$B$1000="OPA")*(UPPER(MAESTRO!$L$3:$L$1000)="CONFIRMADO")),ROWS($A$3:A353))),"")</f>
        <v/>
      </c>
      <c r="N353" s="10" t="str">
        <f ca="1">IFERROR(INDEX(MAESTRO!N:N,_xludf.AGGREGATE(15,6,ROW(MAESTRO!$B$3:$B$1000)/((MAESTRO!$B$3:$B$1000="OPA")*(UPPER(MAESTRO!$L$3:$L$1000)="CONFIRMADO")),ROWS($A$3:A353))),"")</f>
        <v/>
      </c>
      <c r="O353" s="10" t="str">
        <f ca="1">IFERROR(INDEX(MAESTRO!O:O,_xludf.AGGREGATE(15,6,ROW(MAESTRO!$B$3:$B$1000)/((MAESTRO!$B$3:$B$1000="OPA")*(UPPER(MAESTRO!$L$3:$L$1000)="CONFIRMADO")),ROWS($A$3:A353))),"")</f>
        <v/>
      </c>
      <c r="P353" s="10" t="str">
        <f ca="1">IFERROR(INDEX(MAESTRO!P:P,_xludf.AGGREGATE(15,6,ROW(MAESTRO!$B$3:$B$1000)/((MAESTRO!$B$3:$B$1000="OPA")*(UPPER(MAESTRO!$L$3:$L$1000)="CONFIRMADO")),ROWS($A$3:A353))),"")</f>
        <v/>
      </c>
      <c r="Q353" s="10" t="str">
        <f ca="1">IFERROR(INDEX(MAESTRO!Q:Q,_xludf.AGGREGATE(15,6,ROW(MAESTRO!$B$3:$B$1000)/((MAESTRO!$B$3:$B$1000="OPA")*(UPPER(MAESTRO!$L$3:$L$1000)="CONFIRMADO")),ROWS($A$3:A353))),"")</f>
        <v/>
      </c>
      <c r="R353" s="10" t="str">
        <f ca="1">IFERROR(INDEX(MAESTRO!R:R,_xludf.AGGREGATE(15,6,ROW(MAESTRO!$B$3:$B$1000)/((MAESTRO!$B$3:$B$1000="OPA")*(UPPER(MAESTRO!$L$3:$L$1000)="CONFIRMADO")),ROWS($A$3:A353))),"")</f>
        <v/>
      </c>
      <c r="S353" s="10" t="str">
        <f ca="1">IFERROR(INDEX(MAESTRO!S:S,_xludf.AGGREGATE(15,6,ROW(MAESTRO!$B$3:$B$1000)/((MAESTRO!$B$3:$B$1000="OPA")*(UPPER(MAESTRO!$L$3:$L$1000)="CONFIRMADO")),ROWS($A$3:A353))),"")</f>
        <v/>
      </c>
      <c r="T353" s="10" t="str">
        <f ca="1">IFERROR(INDEX(MAESTRO!T:T,_xludf.AGGREGATE(15,6,ROW(MAESTRO!$B$3:$B$1000)/((MAESTRO!$B$3:$B$1000="OPA")*(UPPER(MAESTRO!$L$3:$L$1000)="CONFIRMADO")),ROWS($A$3:A353))),"")</f>
        <v/>
      </c>
      <c r="U353" s="10" t="str">
        <f ca="1">IFERROR(INDEX(MAESTRO!U:U,_xludf.AGGREGATE(15,6,ROW(MAESTRO!$B$3:$B$1000)/((MAESTRO!$B$3:$B$1000="OPA")*(UPPER(MAESTRO!$L$3:$L$1000)="CONFIRMADO")),ROWS($A$3:A353))),"")</f>
        <v/>
      </c>
      <c r="V353" s="10" t="str">
        <f ca="1">IFERROR(INDEX(MAESTRO!V:V,_xludf.AGGREGATE(15,6,ROW(MAESTRO!$B$3:$B$1000)/((MAESTRO!$B$3:$B$1000="OPA")*(UPPER(MAESTRO!$L$3:$L$1000)="CONFIRMADO")),ROWS($A$3:A353))),"")</f>
        <v/>
      </c>
      <c r="W353" s="10" t="str">
        <f ca="1">IFERROR(INDEX(MAESTRO!W:W,_xludf.AGGREGATE(15,6,ROW(MAESTRO!$B$3:$B$1000)/((MAESTRO!$B$3:$B$1000="OPA")*(UPPER(MAESTRO!$L$3:$L$1000)="CONFIRMADO")),ROWS($A$3:A353))),"")</f>
        <v/>
      </c>
      <c r="X353" s="10" t="str">
        <f ca="1">IFERROR(INDEX(MAESTRO!X:X,_xludf.AGGREGATE(15,6,ROW(MAESTRO!$B$3:$B$1000)/((MAESTRO!$B$3:$B$1000="OPA")*(UPPER(MAESTRO!$L$3:$L$1000)="CONFIRMADO")),ROWS($A$3:A353))),"")</f>
        <v/>
      </c>
    </row>
    <row r="354" spans="1:24" ht="22.05" customHeight="1">
      <c r="A354" s="27" t="str">
        <f ca="1">IFERROR(INDEX(MAESTRO!A:A,_xludf.AGGREGATE(15,6,ROW(MAESTRO!$B$3:$B$1000)/((MAESTRO!$B$3:$B$1000="OPA")*(UPPER(MAESTRO!$L$3:$L$1000)="CONFIRMADO")),ROWS($A$3:A354))),"")</f>
        <v/>
      </c>
      <c r="B354" s="27" t="str">
        <f ca="1">IFERROR(INDEX(MAESTRO!B:B,_xludf.AGGREGATE(15,6,ROW(MAESTRO!$B$3:$B$1000)/((MAESTRO!$B$3:$B$1000="OPA")*(UPPER(MAESTRO!$L$3:$L$1000)="CONFIRMADO")),ROWS($A$3:A354))),"")</f>
        <v/>
      </c>
      <c r="C354" s="27" t="str">
        <f ca="1">IFERROR(INDEX(MAESTRO!C:C,_xludf.AGGREGATE(15,6,ROW(MAESTRO!$B$3:$B$1000)/((MAESTRO!$B$3:$B$1000="OPA")*(UPPER(MAESTRO!$L$3:$L$1000)="CONFIRMADO")),ROWS($A$3:A354))),"")</f>
        <v/>
      </c>
      <c r="D354" s="27" t="str">
        <f ca="1">IFERROR(INDEX(MAESTRO!D:D,_xludf.AGGREGATE(15,6,ROW(MAESTRO!$B$3:$B$1000)/((MAESTRO!$B$3:$B$1000="OPA")*(UPPER(MAESTRO!$L$3:$L$1000)="CONFIRMADO")),ROWS($A$3:A354))),"")</f>
        <v/>
      </c>
      <c r="E354" s="27" t="str">
        <f ca="1">IFERROR(INDEX(MAESTRO!E:E,_xludf.AGGREGATE(15,6,ROW(MAESTRO!$B$3:$B$1000)/((MAESTRO!$B$3:$B$1000="OPA")*(UPPER(MAESTRO!$L$3:$L$1000)="CONFIRMADO")),ROWS($A$3:A354))),"")</f>
        <v/>
      </c>
      <c r="F354" s="27" t="str">
        <f ca="1">IFERROR(INDEX(MAESTRO!F:F,_xludf.AGGREGATE(15,6,ROW(MAESTRO!$B$3:$B$1000)/((MAESTRO!$B$3:$B$1000="OPA")*(UPPER(MAESTRO!$L$3:$L$1000)="CONFIRMADO")),ROWS($A$3:A354))),"")</f>
        <v/>
      </c>
      <c r="G354" s="27" t="str">
        <f ca="1">IFERROR(INDEX(MAESTRO!G:G,_xludf.AGGREGATE(15,6,ROW(MAESTRO!$B$3:$B$1000)/((MAESTRO!$B$3:$B$1000="OPA")*(UPPER(MAESTRO!$L$3:$L$1000)="CONFIRMADO")),ROWS($A$3:A354))),"")</f>
        <v/>
      </c>
      <c r="H354" s="27" t="str">
        <f ca="1">IFERROR(INDEX(MAESTRO!H:H,_xludf.AGGREGATE(15,6,ROW(MAESTRO!$B$3:$B$1000)/((MAESTRO!$B$3:$B$1000="OPA")*(UPPER(MAESTRO!$L$3:$L$1000)="CONFIRMADO")),ROWS($A$3:A354))),"")</f>
        <v/>
      </c>
      <c r="I354" s="27" t="str">
        <f ca="1">IFERROR(INDEX(MAESTRO!I:I,_xludf.AGGREGATE(15,6,ROW(MAESTRO!$B$3:$B$1000)/((MAESTRO!$B$3:$B$1000="OPA")*(UPPER(MAESTRO!$L$3:$L$1000)="CONFIRMADO")),ROWS($A$3:A354))),"")</f>
        <v/>
      </c>
      <c r="J354" s="27" t="str">
        <f ca="1">IFERROR(INDEX(MAESTRO!J:J,_xludf.AGGREGATE(15,6,ROW(MAESTRO!$B$3:$B$1000)/((MAESTRO!$B$3:$B$1000="OPA")*(UPPER(MAESTRO!$L$3:$L$1000)="CONFIRMADO")),ROWS($A$3:A354))),"")</f>
        <v/>
      </c>
      <c r="K354" s="27" t="str">
        <f ca="1">IFERROR(INDEX(MAESTRO!K:K,_xludf.AGGREGATE(15,6,ROW(MAESTRO!$B$3:$B$1000)/((MAESTRO!$B$3:$B$1000="OPA")*(UPPER(MAESTRO!$L$3:$L$1000)="CONFIRMADO")),ROWS($A$3:A354))),"")</f>
        <v/>
      </c>
      <c r="L354" s="27" t="str">
        <f ca="1">IFERROR(INDEX(MAESTRO!L:L,_xludf.AGGREGATE(15,6,ROW(MAESTRO!$B$3:$B$1000)/((MAESTRO!$B$3:$B$1000="OPA")*(UPPER(MAESTRO!$L$3:$L$1000)="CONFIRMADO")),ROWS($A$3:A354))),"")</f>
        <v/>
      </c>
      <c r="M354" s="27" t="str">
        <f ca="1">IFERROR(INDEX(MAESTRO!M:M,_xludf.AGGREGATE(15,6,ROW(MAESTRO!$B$3:$B$1000)/((MAESTRO!$B$3:$B$1000="OPA")*(UPPER(MAESTRO!$L$3:$L$1000)="CONFIRMADO")),ROWS($A$3:A354))),"")</f>
        <v/>
      </c>
      <c r="N354" s="27" t="str">
        <f ca="1">IFERROR(INDEX(MAESTRO!N:N,_xludf.AGGREGATE(15,6,ROW(MAESTRO!$B$3:$B$1000)/((MAESTRO!$B$3:$B$1000="OPA")*(UPPER(MAESTRO!$L$3:$L$1000)="CONFIRMADO")),ROWS($A$3:A354))),"")</f>
        <v/>
      </c>
      <c r="O354" s="27" t="str">
        <f ca="1">IFERROR(INDEX(MAESTRO!O:O,_xludf.AGGREGATE(15,6,ROW(MAESTRO!$B$3:$B$1000)/((MAESTRO!$B$3:$B$1000="OPA")*(UPPER(MAESTRO!$L$3:$L$1000)="CONFIRMADO")),ROWS($A$3:A354))),"")</f>
        <v/>
      </c>
      <c r="P354" s="27" t="str">
        <f ca="1">IFERROR(INDEX(MAESTRO!P:P,_xludf.AGGREGATE(15,6,ROW(MAESTRO!$B$3:$B$1000)/((MAESTRO!$B$3:$B$1000="OPA")*(UPPER(MAESTRO!$L$3:$L$1000)="CONFIRMADO")),ROWS($A$3:A354))),"")</f>
        <v/>
      </c>
      <c r="Q354" s="27" t="str">
        <f ca="1">IFERROR(INDEX(MAESTRO!Q:Q,_xludf.AGGREGATE(15,6,ROW(MAESTRO!$B$3:$B$1000)/((MAESTRO!$B$3:$B$1000="OPA")*(UPPER(MAESTRO!$L$3:$L$1000)="CONFIRMADO")),ROWS($A$3:A354))),"")</f>
        <v/>
      </c>
      <c r="R354" s="27" t="str">
        <f ca="1">IFERROR(INDEX(MAESTRO!R:R,_xludf.AGGREGATE(15,6,ROW(MAESTRO!$B$3:$B$1000)/((MAESTRO!$B$3:$B$1000="OPA")*(UPPER(MAESTRO!$L$3:$L$1000)="CONFIRMADO")),ROWS($A$3:A354))),"")</f>
        <v/>
      </c>
      <c r="S354" s="27" t="str">
        <f ca="1">IFERROR(INDEX(MAESTRO!S:S,_xludf.AGGREGATE(15,6,ROW(MAESTRO!$B$3:$B$1000)/((MAESTRO!$B$3:$B$1000="OPA")*(UPPER(MAESTRO!$L$3:$L$1000)="CONFIRMADO")),ROWS($A$3:A354))),"")</f>
        <v/>
      </c>
      <c r="T354" s="27" t="str">
        <f ca="1">IFERROR(INDEX(MAESTRO!T:T,_xludf.AGGREGATE(15,6,ROW(MAESTRO!$B$3:$B$1000)/((MAESTRO!$B$3:$B$1000="OPA")*(UPPER(MAESTRO!$L$3:$L$1000)="CONFIRMADO")),ROWS($A$3:A354))),"")</f>
        <v/>
      </c>
      <c r="U354" s="27" t="str">
        <f ca="1">IFERROR(INDEX(MAESTRO!U:U,_xludf.AGGREGATE(15,6,ROW(MAESTRO!$B$3:$B$1000)/((MAESTRO!$B$3:$B$1000="OPA")*(UPPER(MAESTRO!$L$3:$L$1000)="CONFIRMADO")),ROWS($A$3:A354))),"")</f>
        <v/>
      </c>
      <c r="V354" s="27" t="str">
        <f ca="1">IFERROR(INDEX(MAESTRO!V:V,_xludf.AGGREGATE(15,6,ROW(MAESTRO!$B$3:$B$1000)/((MAESTRO!$B$3:$B$1000="OPA")*(UPPER(MAESTRO!$L$3:$L$1000)="CONFIRMADO")),ROWS($A$3:A354))),"")</f>
        <v/>
      </c>
      <c r="W354" s="27" t="str">
        <f ca="1">IFERROR(INDEX(MAESTRO!W:W,_xludf.AGGREGATE(15,6,ROW(MAESTRO!$B$3:$B$1000)/((MAESTRO!$B$3:$B$1000="OPA")*(UPPER(MAESTRO!$L$3:$L$1000)="CONFIRMADO")),ROWS($A$3:A354))),"")</f>
        <v/>
      </c>
      <c r="X354" s="27" t="str">
        <f ca="1">IFERROR(INDEX(MAESTRO!X:X,_xludf.AGGREGATE(15,6,ROW(MAESTRO!$B$3:$B$1000)/((MAESTRO!$B$3:$B$1000="OPA")*(UPPER(MAESTRO!$L$3:$L$1000)="CONFIRMADO")),ROWS($A$3:A354))),"")</f>
        <v/>
      </c>
    </row>
    <row r="355" spans="1:24" ht="22.05" customHeight="1">
      <c r="A355" s="10" t="str">
        <f ca="1">IFERROR(INDEX(MAESTRO!A:A,_xludf.AGGREGATE(15,6,ROW(MAESTRO!$B$3:$B$1000)/((MAESTRO!$B$3:$B$1000="OPA")*(UPPER(MAESTRO!$L$3:$L$1000)="CONFIRMADO")),ROWS($A$3:A355))),"")</f>
        <v/>
      </c>
      <c r="B355" s="10" t="str">
        <f ca="1">IFERROR(INDEX(MAESTRO!B:B,_xludf.AGGREGATE(15,6,ROW(MAESTRO!$B$3:$B$1000)/((MAESTRO!$B$3:$B$1000="OPA")*(UPPER(MAESTRO!$L$3:$L$1000)="CONFIRMADO")),ROWS($A$3:A355))),"")</f>
        <v/>
      </c>
      <c r="C355" s="10" t="str">
        <f ca="1">IFERROR(INDEX(MAESTRO!C:C,_xludf.AGGREGATE(15,6,ROW(MAESTRO!$B$3:$B$1000)/((MAESTRO!$B$3:$B$1000="OPA")*(UPPER(MAESTRO!$L$3:$L$1000)="CONFIRMADO")),ROWS($A$3:A355))),"")</f>
        <v/>
      </c>
      <c r="D355" s="10" t="str">
        <f ca="1">IFERROR(INDEX(MAESTRO!D:D,_xludf.AGGREGATE(15,6,ROW(MAESTRO!$B$3:$B$1000)/((MAESTRO!$B$3:$B$1000="OPA")*(UPPER(MAESTRO!$L$3:$L$1000)="CONFIRMADO")),ROWS($A$3:A355))),"")</f>
        <v/>
      </c>
      <c r="E355" s="10" t="str">
        <f ca="1">IFERROR(INDEX(MAESTRO!E:E,_xludf.AGGREGATE(15,6,ROW(MAESTRO!$B$3:$B$1000)/((MAESTRO!$B$3:$B$1000="OPA")*(UPPER(MAESTRO!$L$3:$L$1000)="CONFIRMADO")),ROWS($A$3:A355))),"")</f>
        <v/>
      </c>
      <c r="F355" s="10" t="str">
        <f ca="1">IFERROR(INDEX(MAESTRO!F:F,_xludf.AGGREGATE(15,6,ROW(MAESTRO!$B$3:$B$1000)/((MAESTRO!$B$3:$B$1000="OPA")*(UPPER(MAESTRO!$L$3:$L$1000)="CONFIRMADO")),ROWS($A$3:A355))),"")</f>
        <v/>
      </c>
      <c r="G355" s="10" t="str">
        <f ca="1">IFERROR(INDEX(MAESTRO!G:G,_xludf.AGGREGATE(15,6,ROW(MAESTRO!$B$3:$B$1000)/((MAESTRO!$B$3:$B$1000="OPA")*(UPPER(MAESTRO!$L$3:$L$1000)="CONFIRMADO")),ROWS($A$3:A355))),"")</f>
        <v/>
      </c>
      <c r="H355" s="10" t="str">
        <f ca="1">IFERROR(INDEX(MAESTRO!H:H,_xludf.AGGREGATE(15,6,ROW(MAESTRO!$B$3:$B$1000)/((MAESTRO!$B$3:$B$1000="OPA")*(UPPER(MAESTRO!$L$3:$L$1000)="CONFIRMADO")),ROWS($A$3:A355))),"")</f>
        <v/>
      </c>
      <c r="I355" s="10" t="str">
        <f ca="1">IFERROR(INDEX(MAESTRO!I:I,_xludf.AGGREGATE(15,6,ROW(MAESTRO!$B$3:$B$1000)/((MAESTRO!$B$3:$B$1000="OPA")*(UPPER(MAESTRO!$L$3:$L$1000)="CONFIRMADO")),ROWS($A$3:A355))),"")</f>
        <v/>
      </c>
      <c r="J355" s="10" t="str">
        <f ca="1">IFERROR(INDEX(MAESTRO!J:J,_xludf.AGGREGATE(15,6,ROW(MAESTRO!$B$3:$B$1000)/((MAESTRO!$B$3:$B$1000="OPA")*(UPPER(MAESTRO!$L$3:$L$1000)="CONFIRMADO")),ROWS($A$3:A355))),"")</f>
        <v/>
      </c>
      <c r="K355" s="10" t="str">
        <f ca="1">IFERROR(INDEX(MAESTRO!K:K,_xludf.AGGREGATE(15,6,ROW(MAESTRO!$B$3:$B$1000)/((MAESTRO!$B$3:$B$1000="OPA")*(UPPER(MAESTRO!$L$3:$L$1000)="CONFIRMADO")),ROWS($A$3:A355))),"")</f>
        <v/>
      </c>
      <c r="L355" s="10" t="str">
        <f ca="1">IFERROR(INDEX(MAESTRO!L:L,_xludf.AGGREGATE(15,6,ROW(MAESTRO!$B$3:$B$1000)/((MAESTRO!$B$3:$B$1000="OPA")*(UPPER(MAESTRO!$L$3:$L$1000)="CONFIRMADO")),ROWS($A$3:A355))),"")</f>
        <v/>
      </c>
      <c r="M355" s="10" t="str">
        <f ca="1">IFERROR(INDEX(MAESTRO!M:M,_xludf.AGGREGATE(15,6,ROW(MAESTRO!$B$3:$B$1000)/((MAESTRO!$B$3:$B$1000="OPA")*(UPPER(MAESTRO!$L$3:$L$1000)="CONFIRMADO")),ROWS($A$3:A355))),"")</f>
        <v/>
      </c>
      <c r="N355" s="10" t="str">
        <f ca="1">IFERROR(INDEX(MAESTRO!N:N,_xludf.AGGREGATE(15,6,ROW(MAESTRO!$B$3:$B$1000)/((MAESTRO!$B$3:$B$1000="OPA")*(UPPER(MAESTRO!$L$3:$L$1000)="CONFIRMADO")),ROWS($A$3:A355))),"")</f>
        <v/>
      </c>
      <c r="O355" s="10" t="str">
        <f ca="1">IFERROR(INDEX(MAESTRO!O:O,_xludf.AGGREGATE(15,6,ROW(MAESTRO!$B$3:$B$1000)/((MAESTRO!$B$3:$B$1000="OPA")*(UPPER(MAESTRO!$L$3:$L$1000)="CONFIRMADO")),ROWS($A$3:A355))),"")</f>
        <v/>
      </c>
      <c r="P355" s="10" t="str">
        <f ca="1">IFERROR(INDEX(MAESTRO!P:P,_xludf.AGGREGATE(15,6,ROW(MAESTRO!$B$3:$B$1000)/((MAESTRO!$B$3:$B$1000="OPA")*(UPPER(MAESTRO!$L$3:$L$1000)="CONFIRMADO")),ROWS($A$3:A355))),"")</f>
        <v/>
      </c>
      <c r="Q355" s="10" t="str">
        <f ca="1">IFERROR(INDEX(MAESTRO!Q:Q,_xludf.AGGREGATE(15,6,ROW(MAESTRO!$B$3:$B$1000)/((MAESTRO!$B$3:$B$1000="OPA")*(UPPER(MAESTRO!$L$3:$L$1000)="CONFIRMADO")),ROWS($A$3:A355))),"")</f>
        <v/>
      </c>
      <c r="R355" s="10" t="str">
        <f ca="1">IFERROR(INDEX(MAESTRO!R:R,_xludf.AGGREGATE(15,6,ROW(MAESTRO!$B$3:$B$1000)/((MAESTRO!$B$3:$B$1000="OPA")*(UPPER(MAESTRO!$L$3:$L$1000)="CONFIRMADO")),ROWS($A$3:A355))),"")</f>
        <v/>
      </c>
      <c r="S355" s="10" t="str">
        <f ca="1">IFERROR(INDEX(MAESTRO!S:S,_xludf.AGGREGATE(15,6,ROW(MAESTRO!$B$3:$B$1000)/((MAESTRO!$B$3:$B$1000="OPA")*(UPPER(MAESTRO!$L$3:$L$1000)="CONFIRMADO")),ROWS($A$3:A355))),"")</f>
        <v/>
      </c>
      <c r="T355" s="10" t="str">
        <f ca="1">IFERROR(INDEX(MAESTRO!T:T,_xludf.AGGREGATE(15,6,ROW(MAESTRO!$B$3:$B$1000)/((MAESTRO!$B$3:$B$1000="OPA")*(UPPER(MAESTRO!$L$3:$L$1000)="CONFIRMADO")),ROWS($A$3:A355))),"")</f>
        <v/>
      </c>
      <c r="U355" s="10" t="str">
        <f ca="1">IFERROR(INDEX(MAESTRO!U:U,_xludf.AGGREGATE(15,6,ROW(MAESTRO!$B$3:$B$1000)/((MAESTRO!$B$3:$B$1000="OPA")*(UPPER(MAESTRO!$L$3:$L$1000)="CONFIRMADO")),ROWS($A$3:A355))),"")</f>
        <v/>
      </c>
      <c r="V355" s="10" t="str">
        <f ca="1">IFERROR(INDEX(MAESTRO!V:V,_xludf.AGGREGATE(15,6,ROW(MAESTRO!$B$3:$B$1000)/((MAESTRO!$B$3:$B$1000="OPA")*(UPPER(MAESTRO!$L$3:$L$1000)="CONFIRMADO")),ROWS($A$3:A355))),"")</f>
        <v/>
      </c>
      <c r="W355" s="10" t="str">
        <f ca="1">IFERROR(INDEX(MAESTRO!W:W,_xludf.AGGREGATE(15,6,ROW(MAESTRO!$B$3:$B$1000)/((MAESTRO!$B$3:$B$1000="OPA")*(UPPER(MAESTRO!$L$3:$L$1000)="CONFIRMADO")),ROWS($A$3:A355))),"")</f>
        <v/>
      </c>
      <c r="X355" s="10" t="str">
        <f ca="1">IFERROR(INDEX(MAESTRO!X:X,_xludf.AGGREGATE(15,6,ROW(MAESTRO!$B$3:$B$1000)/((MAESTRO!$B$3:$B$1000="OPA")*(UPPER(MAESTRO!$L$3:$L$1000)="CONFIRMADO")),ROWS($A$3:A355))),"")</f>
        <v/>
      </c>
    </row>
    <row r="356" spans="1:24" ht="22.05" customHeight="1">
      <c r="A356" s="27" t="str">
        <f ca="1">IFERROR(INDEX(MAESTRO!A:A,_xludf.AGGREGATE(15,6,ROW(MAESTRO!$B$3:$B$1000)/((MAESTRO!$B$3:$B$1000="OPA")*(UPPER(MAESTRO!$L$3:$L$1000)="CONFIRMADO")),ROWS($A$3:A356))),"")</f>
        <v/>
      </c>
      <c r="B356" s="27" t="str">
        <f ca="1">IFERROR(INDEX(MAESTRO!B:B,_xludf.AGGREGATE(15,6,ROW(MAESTRO!$B$3:$B$1000)/((MAESTRO!$B$3:$B$1000="OPA")*(UPPER(MAESTRO!$L$3:$L$1000)="CONFIRMADO")),ROWS($A$3:A356))),"")</f>
        <v/>
      </c>
      <c r="C356" s="27" t="str">
        <f ca="1">IFERROR(INDEX(MAESTRO!C:C,_xludf.AGGREGATE(15,6,ROW(MAESTRO!$B$3:$B$1000)/((MAESTRO!$B$3:$B$1000="OPA")*(UPPER(MAESTRO!$L$3:$L$1000)="CONFIRMADO")),ROWS($A$3:A356))),"")</f>
        <v/>
      </c>
      <c r="D356" s="27" t="str">
        <f ca="1">IFERROR(INDEX(MAESTRO!D:D,_xludf.AGGREGATE(15,6,ROW(MAESTRO!$B$3:$B$1000)/((MAESTRO!$B$3:$B$1000="OPA")*(UPPER(MAESTRO!$L$3:$L$1000)="CONFIRMADO")),ROWS($A$3:A356))),"")</f>
        <v/>
      </c>
      <c r="E356" s="27" t="str">
        <f ca="1">IFERROR(INDEX(MAESTRO!E:E,_xludf.AGGREGATE(15,6,ROW(MAESTRO!$B$3:$B$1000)/((MAESTRO!$B$3:$B$1000="OPA")*(UPPER(MAESTRO!$L$3:$L$1000)="CONFIRMADO")),ROWS($A$3:A356))),"")</f>
        <v/>
      </c>
      <c r="F356" s="27" t="str">
        <f ca="1">IFERROR(INDEX(MAESTRO!F:F,_xludf.AGGREGATE(15,6,ROW(MAESTRO!$B$3:$B$1000)/((MAESTRO!$B$3:$B$1000="OPA")*(UPPER(MAESTRO!$L$3:$L$1000)="CONFIRMADO")),ROWS($A$3:A356))),"")</f>
        <v/>
      </c>
      <c r="G356" s="27" t="str">
        <f ca="1">IFERROR(INDEX(MAESTRO!G:G,_xludf.AGGREGATE(15,6,ROW(MAESTRO!$B$3:$B$1000)/((MAESTRO!$B$3:$B$1000="OPA")*(UPPER(MAESTRO!$L$3:$L$1000)="CONFIRMADO")),ROWS($A$3:A356))),"")</f>
        <v/>
      </c>
      <c r="H356" s="27" t="str">
        <f ca="1">IFERROR(INDEX(MAESTRO!H:H,_xludf.AGGREGATE(15,6,ROW(MAESTRO!$B$3:$B$1000)/((MAESTRO!$B$3:$B$1000="OPA")*(UPPER(MAESTRO!$L$3:$L$1000)="CONFIRMADO")),ROWS($A$3:A356))),"")</f>
        <v/>
      </c>
      <c r="I356" s="27" t="str">
        <f ca="1">IFERROR(INDEX(MAESTRO!I:I,_xludf.AGGREGATE(15,6,ROW(MAESTRO!$B$3:$B$1000)/((MAESTRO!$B$3:$B$1000="OPA")*(UPPER(MAESTRO!$L$3:$L$1000)="CONFIRMADO")),ROWS($A$3:A356))),"")</f>
        <v/>
      </c>
      <c r="J356" s="27" t="str">
        <f ca="1">IFERROR(INDEX(MAESTRO!J:J,_xludf.AGGREGATE(15,6,ROW(MAESTRO!$B$3:$B$1000)/((MAESTRO!$B$3:$B$1000="OPA")*(UPPER(MAESTRO!$L$3:$L$1000)="CONFIRMADO")),ROWS($A$3:A356))),"")</f>
        <v/>
      </c>
      <c r="K356" s="27" t="str">
        <f ca="1">IFERROR(INDEX(MAESTRO!K:K,_xludf.AGGREGATE(15,6,ROW(MAESTRO!$B$3:$B$1000)/((MAESTRO!$B$3:$B$1000="OPA")*(UPPER(MAESTRO!$L$3:$L$1000)="CONFIRMADO")),ROWS($A$3:A356))),"")</f>
        <v/>
      </c>
      <c r="L356" s="27" t="str">
        <f ca="1">IFERROR(INDEX(MAESTRO!L:L,_xludf.AGGREGATE(15,6,ROW(MAESTRO!$B$3:$B$1000)/((MAESTRO!$B$3:$B$1000="OPA")*(UPPER(MAESTRO!$L$3:$L$1000)="CONFIRMADO")),ROWS($A$3:A356))),"")</f>
        <v/>
      </c>
      <c r="M356" s="27" t="str">
        <f ca="1">IFERROR(INDEX(MAESTRO!M:M,_xludf.AGGREGATE(15,6,ROW(MAESTRO!$B$3:$B$1000)/((MAESTRO!$B$3:$B$1000="OPA")*(UPPER(MAESTRO!$L$3:$L$1000)="CONFIRMADO")),ROWS($A$3:A356))),"")</f>
        <v/>
      </c>
      <c r="N356" s="27" t="str">
        <f ca="1">IFERROR(INDEX(MAESTRO!N:N,_xludf.AGGREGATE(15,6,ROW(MAESTRO!$B$3:$B$1000)/((MAESTRO!$B$3:$B$1000="OPA")*(UPPER(MAESTRO!$L$3:$L$1000)="CONFIRMADO")),ROWS($A$3:A356))),"")</f>
        <v/>
      </c>
      <c r="O356" s="27" t="str">
        <f ca="1">IFERROR(INDEX(MAESTRO!O:O,_xludf.AGGREGATE(15,6,ROW(MAESTRO!$B$3:$B$1000)/((MAESTRO!$B$3:$B$1000="OPA")*(UPPER(MAESTRO!$L$3:$L$1000)="CONFIRMADO")),ROWS($A$3:A356))),"")</f>
        <v/>
      </c>
      <c r="P356" s="27" t="str">
        <f ca="1">IFERROR(INDEX(MAESTRO!P:P,_xludf.AGGREGATE(15,6,ROW(MAESTRO!$B$3:$B$1000)/((MAESTRO!$B$3:$B$1000="OPA")*(UPPER(MAESTRO!$L$3:$L$1000)="CONFIRMADO")),ROWS($A$3:A356))),"")</f>
        <v/>
      </c>
      <c r="Q356" s="27" t="str">
        <f ca="1">IFERROR(INDEX(MAESTRO!Q:Q,_xludf.AGGREGATE(15,6,ROW(MAESTRO!$B$3:$B$1000)/((MAESTRO!$B$3:$B$1000="OPA")*(UPPER(MAESTRO!$L$3:$L$1000)="CONFIRMADO")),ROWS($A$3:A356))),"")</f>
        <v/>
      </c>
      <c r="R356" s="27" t="str">
        <f ca="1">IFERROR(INDEX(MAESTRO!R:R,_xludf.AGGREGATE(15,6,ROW(MAESTRO!$B$3:$B$1000)/((MAESTRO!$B$3:$B$1000="OPA")*(UPPER(MAESTRO!$L$3:$L$1000)="CONFIRMADO")),ROWS($A$3:A356))),"")</f>
        <v/>
      </c>
      <c r="S356" s="27" t="str">
        <f ca="1">IFERROR(INDEX(MAESTRO!S:S,_xludf.AGGREGATE(15,6,ROW(MAESTRO!$B$3:$B$1000)/((MAESTRO!$B$3:$B$1000="OPA")*(UPPER(MAESTRO!$L$3:$L$1000)="CONFIRMADO")),ROWS($A$3:A356))),"")</f>
        <v/>
      </c>
      <c r="T356" s="27" t="str">
        <f ca="1">IFERROR(INDEX(MAESTRO!T:T,_xludf.AGGREGATE(15,6,ROW(MAESTRO!$B$3:$B$1000)/((MAESTRO!$B$3:$B$1000="OPA")*(UPPER(MAESTRO!$L$3:$L$1000)="CONFIRMADO")),ROWS($A$3:A356))),"")</f>
        <v/>
      </c>
      <c r="U356" s="27" t="str">
        <f ca="1">IFERROR(INDEX(MAESTRO!U:U,_xludf.AGGREGATE(15,6,ROW(MAESTRO!$B$3:$B$1000)/((MAESTRO!$B$3:$B$1000="OPA")*(UPPER(MAESTRO!$L$3:$L$1000)="CONFIRMADO")),ROWS($A$3:A356))),"")</f>
        <v/>
      </c>
      <c r="V356" s="27" t="str">
        <f ca="1">IFERROR(INDEX(MAESTRO!V:V,_xludf.AGGREGATE(15,6,ROW(MAESTRO!$B$3:$B$1000)/((MAESTRO!$B$3:$B$1000="OPA")*(UPPER(MAESTRO!$L$3:$L$1000)="CONFIRMADO")),ROWS($A$3:A356))),"")</f>
        <v/>
      </c>
      <c r="W356" s="27" t="str">
        <f ca="1">IFERROR(INDEX(MAESTRO!W:W,_xludf.AGGREGATE(15,6,ROW(MAESTRO!$B$3:$B$1000)/((MAESTRO!$B$3:$B$1000="OPA")*(UPPER(MAESTRO!$L$3:$L$1000)="CONFIRMADO")),ROWS($A$3:A356))),"")</f>
        <v/>
      </c>
      <c r="X356" s="27" t="str">
        <f ca="1">IFERROR(INDEX(MAESTRO!X:X,_xludf.AGGREGATE(15,6,ROW(MAESTRO!$B$3:$B$1000)/((MAESTRO!$B$3:$B$1000="OPA")*(UPPER(MAESTRO!$L$3:$L$1000)="CONFIRMADO")),ROWS($A$3:A356))),"")</f>
        <v/>
      </c>
    </row>
    <row r="357" spans="1:24" ht="22.05" customHeight="1">
      <c r="A357" s="10" t="str">
        <f ca="1">IFERROR(INDEX(MAESTRO!A:A,_xludf.AGGREGATE(15,6,ROW(MAESTRO!$B$3:$B$1000)/((MAESTRO!$B$3:$B$1000="OPA")*(UPPER(MAESTRO!$L$3:$L$1000)="CONFIRMADO")),ROWS($A$3:A357))),"")</f>
        <v/>
      </c>
      <c r="B357" s="10" t="str">
        <f ca="1">IFERROR(INDEX(MAESTRO!B:B,_xludf.AGGREGATE(15,6,ROW(MAESTRO!$B$3:$B$1000)/((MAESTRO!$B$3:$B$1000="OPA")*(UPPER(MAESTRO!$L$3:$L$1000)="CONFIRMADO")),ROWS($A$3:A357))),"")</f>
        <v/>
      </c>
      <c r="C357" s="10" t="str">
        <f ca="1">IFERROR(INDEX(MAESTRO!C:C,_xludf.AGGREGATE(15,6,ROW(MAESTRO!$B$3:$B$1000)/((MAESTRO!$B$3:$B$1000="OPA")*(UPPER(MAESTRO!$L$3:$L$1000)="CONFIRMADO")),ROWS($A$3:A357))),"")</f>
        <v/>
      </c>
      <c r="D357" s="10" t="str">
        <f ca="1">IFERROR(INDEX(MAESTRO!D:D,_xludf.AGGREGATE(15,6,ROW(MAESTRO!$B$3:$B$1000)/((MAESTRO!$B$3:$B$1000="OPA")*(UPPER(MAESTRO!$L$3:$L$1000)="CONFIRMADO")),ROWS($A$3:A357))),"")</f>
        <v/>
      </c>
      <c r="E357" s="10" t="str">
        <f ca="1">IFERROR(INDEX(MAESTRO!E:E,_xludf.AGGREGATE(15,6,ROW(MAESTRO!$B$3:$B$1000)/((MAESTRO!$B$3:$B$1000="OPA")*(UPPER(MAESTRO!$L$3:$L$1000)="CONFIRMADO")),ROWS($A$3:A357))),"")</f>
        <v/>
      </c>
      <c r="F357" s="10" t="str">
        <f ca="1">IFERROR(INDEX(MAESTRO!F:F,_xludf.AGGREGATE(15,6,ROW(MAESTRO!$B$3:$B$1000)/((MAESTRO!$B$3:$B$1000="OPA")*(UPPER(MAESTRO!$L$3:$L$1000)="CONFIRMADO")),ROWS($A$3:A357))),"")</f>
        <v/>
      </c>
      <c r="G357" s="10" t="str">
        <f ca="1">IFERROR(INDEX(MAESTRO!G:G,_xludf.AGGREGATE(15,6,ROW(MAESTRO!$B$3:$B$1000)/((MAESTRO!$B$3:$B$1000="OPA")*(UPPER(MAESTRO!$L$3:$L$1000)="CONFIRMADO")),ROWS($A$3:A357))),"")</f>
        <v/>
      </c>
      <c r="H357" s="10" t="str">
        <f ca="1">IFERROR(INDEX(MAESTRO!H:H,_xludf.AGGREGATE(15,6,ROW(MAESTRO!$B$3:$B$1000)/((MAESTRO!$B$3:$B$1000="OPA")*(UPPER(MAESTRO!$L$3:$L$1000)="CONFIRMADO")),ROWS($A$3:A357))),"")</f>
        <v/>
      </c>
      <c r="I357" s="10" t="str">
        <f ca="1">IFERROR(INDEX(MAESTRO!I:I,_xludf.AGGREGATE(15,6,ROW(MAESTRO!$B$3:$B$1000)/((MAESTRO!$B$3:$B$1000="OPA")*(UPPER(MAESTRO!$L$3:$L$1000)="CONFIRMADO")),ROWS($A$3:A357))),"")</f>
        <v/>
      </c>
      <c r="J357" s="10" t="str">
        <f ca="1">IFERROR(INDEX(MAESTRO!J:J,_xludf.AGGREGATE(15,6,ROW(MAESTRO!$B$3:$B$1000)/((MAESTRO!$B$3:$B$1000="OPA")*(UPPER(MAESTRO!$L$3:$L$1000)="CONFIRMADO")),ROWS($A$3:A357))),"")</f>
        <v/>
      </c>
      <c r="K357" s="10" t="str">
        <f ca="1">IFERROR(INDEX(MAESTRO!K:K,_xludf.AGGREGATE(15,6,ROW(MAESTRO!$B$3:$B$1000)/((MAESTRO!$B$3:$B$1000="OPA")*(UPPER(MAESTRO!$L$3:$L$1000)="CONFIRMADO")),ROWS($A$3:A357))),"")</f>
        <v/>
      </c>
      <c r="L357" s="10" t="str">
        <f ca="1">IFERROR(INDEX(MAESTRO!L:L,_xludf.AGGREGATE(15,6,ROW(MAESTRO!$B$3:$B$1000)/((MAESTRO!$B$3:$B$1000="OPA")*(UPPER(MAESTRO!$L$3:$L$1000)="CONFIRMADO")),ROWS($A$3:A357))),"")</f>
        <v/>
      </c>
      <c r="M357" s="10" t="str">
        <f ca="1">IFERROR(INDEX(MAESTRO!M:M,_xludf.AGGREGATE(15,6,ROW(MAESTRO!$B$3:$B$1000)/((MAESTRO!$B$3:$B$1000="OPA")*(UPPER(MAESTRO!$L$3:$L$1000)="CONFIRMADO")),ROWS($A$3:A357))),"")</f>
        <v/>
      </c>
      <c r="N357" s="10" t="str">
        <f ca="1">IFERROR(INDEX(MAESTRO!N:N,_xludf.AGGREGATE(15,6,ROW(MAESTRO!$B$3:$B$1000)/((MAESTRO!$B$3:$B$1000="OPA")*(UPPER(MAESTRO!$L$3:$L$1000)="CONFIRMADO")),ROWS($A$3:A357))),"")</f>
        <v/>
      </c>
      <c r="O357" s="10" t="str">
        <f ca="1">IFERROR(INDEX(MAESTRO!O:O,_xludf.AGGREGATE(15,6,ROW(MAESTRO!$B$3:$B$1000)/((MAESTRO!$B$3:$B$1000="OPA")*(UPPER(MAESTRO!$L$3:$L$1000)="CONFIRMADO")),ROWS($A$3:A357))),"")</f>
        <v/>
      </c>
      <c r="P357" s="10" t="str">
        <f ca="1">IFERROR(INDEX(MAESTRO!P:P,_xludf.AGGREGATE(15,6,ROW(MAESTRO!$B$3:$B$1000)/((MAESTRO!$B$3:$B$1000="OPA")*(UPPER(MAESTRO!$L$3:$L$1000)="CONFIRMADO")),ROWS($A$3:A357))),"")</f>
        <v/>
      </c>
      <c r="Q357" s="10" t="str">
        <f ca="1">IFERROR(INDEX(MAESTRO!Q:Q,_xludf.AGGREGATE(15,6,ROW(MAESTRO!$B$3:$B$1000)/((MAESTRO!$B$3:$B$1000="OPA")*(UPPER(MAESTRO!$L$3:$L$1000)="CONFIRMADO")),ROWS($A$3:A357))),"")</f>
        <v/>
      </c>
      <c r="R357" s="10" t="str">
        <f ca="1">IFERROR(INDEX(MAESTRO!R:R,_xludf.AGGREGATE(15,6,ROW(MAESTRO!$B$3:$B$1000)/((MAESTRO!$B$3:$B$1000="OPA")*(UPPER(MAESTRO!$L$3:$L$1000)="CONFIRMADO")),ROWS($A$3:A357))),"")</f>
        <v/>
      </c>
      <c r="S357" s="10" t="str">
        <f ca="1">IFERROR(INDEX(MAESTRO!S:S,_xludf.AGGREGATE(15,6,ROW(MAESTRO!$B$3:$B$1000)/((MAESTRO!$B$3:$B$1000="OPA")*(UPPER(MAESTRO!$L$3:$L$1000)="CONFIRMADO")),ROWS($A$3:A357))),"")</f>
        <v/>
      </c>
      <c r="T357" s="10" t="str">
        <f ca="1">IFERROR(INDEX(MAESTRO!T:T,_xludf.AGGREGATE(15,6,ROW(MAESTRO!$B$3:$B$1000)/((MAESTRO!$B$3:$B$1000="OPA")*(UPPER(MAESTRO!$L$3:$L$1000)="CONFIRMADO")),ROWS($A$3:A357))),"")</f>
        <v/>
      </c>
      <c r="U357" s="10" t="str">
        <f ca="1">IFERROR(INDEX(MAESTRO!U:U,_xludf.AGGREGATE(15,6,ROW(MAESTRO!$B$3:$B$1000)/((MAESTRO!$B$3:$B$1000="OPA")*(UPPER(MAESTRO!$L$3:$L$1000)="CONFIRMADO")),ROWS($A$3:A357))),"")</f>
        <v/>
      </c>
      <c r="V357" s="10" t="str">
        <f ca="1">IFERROR(INDEX(MAESTRO!V:V,_xludf.AGGREGATE(15,6,ROW(MAESTRO!$B$3:$B$1000)/((MAESTRO!$B$3:$B$1000="OPA")*(UPPER(MAESTRO!$L$3:$L$1000)="CONFIRMADO")),ROWS($A$3:A357))),"")</f>
        <v/>
      </c>
      <c r="W357" s="10" t="str">
        <f ca="1">IFERROR(INDEX(MAESTRO!W:W,_xludf.AGGREGATE(15,6,ROW(MAESTRO!$B$3:$B$1000)/((MAESTRO!$B$3:$B$1000="OPA")*(UPPER(MAESTRO!$L$3:$L$1000)="CONFIRMADO")),ROWS($A$3:A357))),"")</f>
        <v/>
      </c>
      <c r="X357" s="10" t="str">
        <f ca="1">IFERROR(INDEX(MAESTRO!X:X,_xludf.AGGREGATE(15,6,ROW(MAESTRO!$B$3:$B$1000)/((MAESTRO!$B$3:$B$1000="OPA")*(UPPER(MAESTRO!$L$3:$L$1000)="CONFIRMADO")),ROWS($A$3:A357))),"")</f>
        <v/>
      </c>
    </row>
    <row r="358" spans="1:24" ht="22.05" customHeight="1">
      <c r="A358" s="27" t="str">
        <f ca="1">IFERROR(INDEX(MAESTRO!A:A,_xludf.AGGREGATE(15,6,ROW(MAESTRO!$B$3:$B$1000)/((MAESTRO!$B$3:$B$1000="OPA")*(UPPER(MAESTRO!$L$3:$L$1000)="CONFIRMADO")),ROWS($A$3:A358))),"")</f>
        <v/>
      </c>
      <c r="B358" s="27" t="str">
        <f ca="1">IFERROR(INDEX(MAESTRO!B:B,_xludf.AGGREGATE(15,6,ROW(MAESTRO!$B$3:$B$1000)/((MAESTRO!$B$3:$B$1000="OPA")*(UPPER(MAESTRO!$L$3:$L$1000)="CONFIRMADO")),ROWS($A$3:A358))),"")</f>
        <v/>
      </c>
      <c r="C358" s="27" t="str">
        <f ca="1">IFERROR(INDEX(MAESTRO!C:C,_xludf.AGGREGATE(15,6,ROW(MAESTRO!$B$3:$B$1000)/((MAESTRO!$B$3:$B$1000="OPA")*(UPPER(MAESTRO!$L$3:$L$1000)="CONFIRMADO")),ROWS($A$3:A358))),"")</f>
        <v/>
      </c>
      <c r="D358" s="27" t="str">
        <f ca="1">IFERROR(INDEX(MAESTRO!D:D,_xludf.AGGREGATE(15,6,ROW(MAESTRO!$B$3:$B$1000)/((MAESTRO!$B$3:$B$1000="OPA")*(UPPER(MAESTRO!$L$3:$L$1000)="CONFIRMADO")),ROWS($A$3:A358))),"")</f>
        <v/>
      </c>
      <c r="E358" s="27" t="str">
        <f ca="1">IFERROR(INDEX(MAESTRO!E:E,_xludf.AGGREGATE(15,6,ROW(MAESTRO!$B$3:$B$1000)/((MAESTRO!$B$3:$B$1000="OPA")*(UPPER(MAESTRO!$L$3:$L$1000)="CONFIRMADO")),ROWS($A$3:A358))),"")</f>
        <v/>
      </c>
      <c r="F358" s="27" t="str">
        <f ca="1">IFERROR(INDEX(MAESTRO!F:F,_xludf.AGGREGATE(15,6,ROW(MAESTRO!$B$3:$B$1000)/((MAESTRO!$B$3:$B$1000="OPA")*(UPPER(MAESTRO!$L$3:$L$1000)="CONFIRMADO")),ROWS($A$3:A358))),"")</f>
        <v/>
      </c>
      <c r="G358" s="27" t="str">
        <f ca="1">IFERROR(INDEX(MAESTRO!G:G,_xludf.AGGREGATE(15,6,ROW(MAESTRO!$B$3:$B$1000)/((MAESTRO!$B$3:$B$1000="OPA")*(UPPER(MAESTRO!$L$3:$L$1000)="CONFIRMADO")),ROWS($A$3:A358))),"")</f>
        <v/>
      </c>
      <c r="H358" s="27" t="str">
        <f ca="1">IFERROR(INDEX(MAESTRO!H:H,_xludf.AGGREGATE(15,6,ROW(MAESTRO!$B$3:$B$1000)/((MAESTRO!$B$3:$B$1000="OPA")*(UPPER(MAESTRO!$L$3:$L$1000)="CONFIRMADO")),ROWS($A$3:A358))),"")</f>
        <v/>
      </c>
      <c r="I358" s="27" t="str">
        <f ca="1">IFERROR(INDEX(MAESTRO!I:I,_xludf.AGGREGATE(15,6,ROW(MAESTRO!$B$3:$B$1000)/((MAESTRO!$B$3:$B$1000="OPA")*(UPPER(MAESTRO!$L$3:$L$1000)="CONFIRMADO")),ROWS($A$3:A358))),"")</f>
        <v/>
      </c>
      <c r="J358" s="27" t="str">
        <f ca="1">IFERROR(INDEX(MAESTRO!J:J,_xludf.AGGREGATE(15,6,ROW(MAESTRO!$B$3:$B$1000)/((MAESTRO!$B$3:$B$1000="OPA")*(UPPER(MAESTRO!$L$3:$L$1000)="CONFIRMADO")),ROWS($A$3:A358))),"")</f>
        <v/>
      </c>
      <c r="K358" s="27" t="str">
        <f ca="1">IFERROR(INDEX(MAESTRO!K:K,_xludf.AGGREGATE(15,6,ROW(MAESTRO!$B$3:$B$1000)/((MAESTRO!$B$3:$B$1000="OPA")*(UPPER(MAESTRO!$L$3:$L$1000)="CONFIRMADO")),ROWS($A$3:A358))),"")</f>
        <v/>
      </c>
      <c r="L358" s="27" t="str">
        <f ca="1">IFERROR(INDEX(MAESTRO!L:L,_xludf.AGGREGATE(15,6,ROW(MAESTRO!$B$3:$B$1000)/((MAESTRO!$B$3:$B$1000="OPA")*(UPPER(MAESTRO!$L$3:$L$1000)="CONFIRMADO")),ROWS($A$3:A358))),"")</f>
        <v/>
      </c>
      <c r="M358" s="27" t="str">
        <f ca="1">IFERROR(INDEX(MAESTRO!M:M,_xludf.AGGREGATE(15,6,ROW(MAESTRO!$B$3:$B$1000)/((MAESTRO!$B$3:$B$1000="OPA")*(UPPER(MAESTRO!$L$3:$L$1000)="CONFIRMADO")),ROWS($A$3:A358))),"")</f>
        <v/>
      </c>
      <c r="N358" s="27" t="str">
        <f ca="1">IFERROR(INDEX(MAESTRO!N:N,_xludf.AGGREGATE(15,6,ROW(MAESTRO!$B$3:$B$1000)/((MAESTRO!$B$3:$B$1000="OPA")*(UPPER(MAESTRO!$L$3:$L$1000)="CONFIRMADO")),ROWS($A$3:A358))),"")</f>
        <v/>
      </c>
      <c r="O358" s="27" t="str">
        <f ca="1">IFERROR(INDEX(MAESTRO!O:O,_xludf.AGGREGATE(15,6,ROW(MAESTRO!$B$3:$B$1000)/((MAESTRO!$B$3:$B$1000="OPA")*(UPPER(MAESTRO!$L$3:$L$1000)="CONFIRMADO")),ROWS($A$3:A358))),"")</f>
        <v/>
      </c>
      <c r="P358" s="27" t="str">
        <f ca="1">IFERROR(INDEX(MAESTRO!P:P,_xludf.AGGREGATE(15,6,ROW(MAESTRO!$B$3:$B$1000)/((MAESTRO!$B$3:$B$1000="OPA")*(UPPER(MAESTRO!$L$3:$L$1000)="CONFIRMADO")),ROWS($A$3:A358))),"")</f>
        <v/>
      </c>
      <c r="Q358" s="27" t="str">
        <f ca="1">IFERROR(INDEX(MAESTRO!Q:Q,_xludf.AGGREGATE(15,6,ROW(MAESTRO!$B$3:$B$1000)/((MAESTRO!$B$3:$B$1000="OPA")*(UPPER(MAESTRO!$L$3:$L$1000)="CONFIRMADO")),ROWS($A$3:A358))),"")</f>
        <v/>
      </c>
      <c r="R358" s="27" t="str">
        <f ca="1">IFERROR(INDEX(MAESTRO!R:R,_xludf.AGGREGATE(15,6,ROW(MAESTRO!$B$3:$B$1000)/((MAESTRO!$B$3:$B$1000="OPA")*(UPPER(MAESTRO!$L$3:$L$1000)="CONFIRMADO")),ROWS($A$3:A358))),"")</f>
        <v/>
      </c>
      <c r="S358" s="27" t="str">
        <f ca="1">IFERROR(INDEX(MAESTRO!S:S,_xludf.AGGREGATE(15,6,ROW(MAESTRO!$B$3:$B$1000)/((MAESTRO!$B$3:$B$1000="OPA")*(UPPER(MAESTRO!$L$3:$L$1000)="CONFIRMADO")),ROWS($A$3:A358))),"")</f>
        <v/>
      </c>
      <c r="T358" s="27" t="str">
        <f ca="1">IFERROR(INDEX(MAESTRO!T:T,_xludf.AGGREGATE(15,6,ROW(MAESTRO!$B$3:$B$1000)/((MAESTRO!$B$3:$B$1000="OPA")*(UPPER(MAESTRO!$L$3:$L$1000)="CONFIRMADO")),ROWS($A$3:A358))),"")</f>
        <v/>
      </c>
      <c r="U358" s="27" t="str">
        <f ca="1">IFERROR(INDEX(MAESTRO!U:U,_xludf.AGGREGATE(15,6,ROW(MAESTRO!$B$3:$B$1000)/((MAESTRO!$B$3:$B$1000="OPA")*(UPPER(MAESTRO!$L$3:$L$1000)="CONFIRMADO")),ROWS($A$3:A358))),"")</f>
        <v/>
      </c>
      <c r="V358" s="27" t="str">
        <f ca="1">IFERROR(INDEX(MAESTRO!V:V,_xludf.AGGREGATE(15,6,ROW(MAESTRO!$B$3:$B$1000)/((MAESTRO!$B$3:$B$1000="OPA")*(UPPER(MAESTRO!$L$3:$L$1000)="CONFIRMADO")),ROWS($A$3:A358))),"")</f>
        <v/>
      </c>
      <c r="W358" s="27" t="str">
        <f ca="1">IFERROR(INDEX(MAESTRO!W:W,_xludf.AGGREGATE(15,6,ROW(MAESTRO!$B$3:$B$1000)/((MAESTRO!$B$3:$B$1000="OPA")*(UPPER(MAESTRO!$L$3:$L$1000)="CONFIRMADO")),ROWS($A$3:A358))),"")</f>
        <v/>
      </c>
      <c r="X358" s="27" t="str">
        <f ca="1">IFERROR(INDEX(MAESTRO!X:X,_xludf.AGGREGATE(15,6,ROW(MAESTRO!$B$3:$B$1000)/((MAESTRO!$B$3:$B$1000="OPA")*(UPPER(MAESTRO!$L$3:$L$1000)="CONFIRMADO")),ROWS($A$3:A358))),"")</f>
        <v/>
      </c>
    </row>
    <row r="359" spans="1:24" ht="22.05" customHeight="1">
      <c r="A359" s="10" t="str">
        <f ca="1">IFERROR(INDEX(MAESTRO!A:A,_xludf.AGGREGATE(15,6,ROW(MAESTRO!$B$3:$B$1000)/((MAESTRO!$B$3:$B$1000="OPA")*(UPPER(MAESTRO!$L$3:$L$1000)="CONFIRMADO")),ROWS($A$3:A359))),"")</f>
        <v/>
      </c>
      <c r="B359" s="10" t="str">
        <f ca="1">IFERROR(INDEX(MAESTRO!B:B,_xludf.AGGREGATE(15,6,ROW(MAESTRO!$B$3:$B$1000)/((MAESTRO!$B$3:$B$1000="OPA")*(UPPER(MAESTRO!$L$3:$L$1000)="CONFIRMADO")),ROWS($A$3:A359))),"")</f>
        <v/>
      </c>
      <c r="C359" s="10" t="str">
        <f ca="1">IFERROR(INDEX(MAESTRO!C:C,_xludf.AGGREGATE(15,6,ROW(MAESTRO!$B$3:$B$1000)/((MAESTRO!$B$3:$B$1000="OPA")*(UPPER(MAESTRO!$L$3:$L$1000)="CONFIRMADO")),ROWS($A$3:A359))),"")</f>
        <v/>
      </c>
      <c r="D359" s="10" t="str">
        <f ca="1">IFERROR(INDEX(MAESTRO!D:D,_xludf.AGGREGATE(15,6,ROW(MAESTRO!$B$3:$B$1000)/((MAESTRO!$B$3:$B$1000="OPA")*(UPPER(MAESTRO!$L$3:$L$1000)="CONFIRMADO")),ROWS($A$3:A359))),"")</f>
        <v/>
      </c>
      <c r="E359" s="10" t="str">
        <f ca="1">IFERROR(INDEX(MAESTRO!E:E,_xludf.AGGREGATE(15,6,ROW(MAESTRO!$B$3:$B$1000)/((MAESTRO!$B$3:$B$1000="OPA")*(UPPER(MAESTRO!$L$3:$L$1000)="CONFIRMADO")),ROWS($A$3:A359))),"")</f>
        <v/>
      </c>
      <c r="F359" s="10" t="str">
        <f ca="1">IFERROR(INDEX(MAESTRO!F:F,_xludf.AGGREGATE(15,6,ROW(MAESTRO!$B$3:$B$1000)/((MAESTRO!$B$3:$B$1000="OPA")*(UPPER(MAESTRO!$L$3:$L$1000)="CONFIRMADO")),ROWS($A$3:A359))),"")</f>
        <v/>
      </c>
      <c r="G359" s="10" t="str">
        <f ca="1">IFERROR(INDEX(MAESTRO!G:G,_xludf.AGGREGATE(15,6,ROW(MAESTRO!$B$3:$B$1000)/((MAESTRO!$B$3:$B$1000="OPA")*(UPPER(MAESTRO!$L$3:$L$1000)="CONFIRMADO")),ROWS($A$3:A359))),"")</f>
        <v/>
      </c>
      <c r="H359" s="10" t="str">
        <f ca="1">IFERROR(INDEX(MAESTRO!H:H,_xludf.AGGREGATE(15,6,ROW(MAESTRO!$B$3:$B$1000)/((MAESTRO!$B$3:$B$1000="OPA")*(UPPER(MAESTRO!$L$3:$L$1000)="CONFIRMADO")),ROWS($A$3:A359))),"")</f>
        <v/>
      </c>
      <c r="I359" s="10" t="str">
        <f ca="1">IFERROR(INDEX(MAESTRO!I:I,_xludf.AGGREGATE(15,6,ROW(MAESTRO!$B$3:$B$1000)/((MAESTRO!$B$3:$B$1000="OPA")*(UPPER(MAESTRO!$L$3:$L$1000)="CONFIRMADO")),ROWS($A$3:A359))),"")</f>
        <v/>
      </c>
      <c r="J359" s="10" t="str">
        <f ca="1">IFERROR(INDEX(MAESTRO!J:J,_xludf.AGGREGATE(15,6,ROW(MAESTRO!$B$3:$B$1000)/((MAESTRO!$B$3:$B$1000="OPA")*(UPPER(MAESTRO!$L$3:$L$1000)="CONFIRMADO")),ROWS($A$3:A359))),"")</f>
        <v/>
      </c>
      <c r="K359" s="10" t="str">
        <f ca="1">IFERROR(INDEX(MAESTRO!K:K,_xludf.AGGREGATE(15,6,ROW(MAESTRO!$B$3:$B$1000)/((MAESTRO!$B$3:$B$1000="OPA")*(UPPER(MAESTRO!$L$3:$L$1000)="CONFIRMADO")),ROWS($A$3:A359))),"")</f>
        <v/>
      </c>
      <c r="L359" s="10" t="str">
        <f ca="1">IFERROR(INDEX(MAESTRO!L:L,_xludf.AGGREGATE(15,6,ROW(MAESTRO!$B$3:$B$1000)/((MAESTRO!$B$3:$B$1000="OPA")*(UPPER(MAESTRO!$L$3:$L$1000)="CONFIRMADO")),ROWS($A$3:A359))),"")</f>
        <v/>
      </c>
      <c r="M359" s="10" t="str">
        <f ca="1">IFERROR(INDEX(MAESTRO!M:M,_xludf.AGGREGATE(15,6,ROW(MAESTRO!$B$3:$B$1000)/((MAESTRO!$B$3:$B$1000="OPA")*(UPPER(MAESTRO!$L$3:$L$1000)="CONFIRMADO")),ROWS($A$3:A359))),"")</f>
        <v/>
      </c>
      <c r="N359" s="10" t="str">
        <f ca="1">IFERROR(INDEX(MAESTRO!N:N,_xludf.AGGREGATE(15,6,ROW(MAESTRO!$B$3:$B$1000)/((MAESTRO!$B$3:$B$1000="OPA")*(UPPER(MAESTRO!$L$3:$L$1000)="CONFIRMADO")),ROWS($A$3:A359))),"")</f>
        <v/>
      </c>
      <c r="O359" s="10" t="str">
        <f ca="1">IFERROR(INDEX(MAESTRO!O:O,_xludf.AGGREGATE(15,6,ROW(MAESTRO!$B$3:$B$1000)/((MAESTRO!$B$3:$B$1000="OPA")*(UPPER(MAESTRO!$L$3:$L$1000)="CONFIRMADO")),ROWS($A$3:A359))),"")</f>
        <v/>
      </c>
      <c r="P359" s="10" t="str">
        <f ca="1">IFERROR(INDEX(MAESTRO!P:P,_xludf.AGGREGATE(15,6,ROW(MAESTRO!$B$3:$B$1000)/((MAESTRO!$B$3:$B$1000="OPA")*(UPPER(MAESTRO!$L$3:$L$1000)="CONFIRMADO")),ROWS($A$3:A359))),"")</f>
        <v/>
      </c>
      <c r="Q359" s="10" t="str">
        <f ca="1">IFERROR(INDEX(MAESTRO!Q:Q,_xludf.AGGREGATE(15,6,ROW(MAESTRO!$B$3:$B$1000)/((MAESTRO!$B$3:$B$1000="OPA")*(UPPER(MAESTRO!$L$3:$L$1000)="CONFIRMADO")),ROWS($A$3:A359))),"")</f>
        <v/>
      </c>
      <c r="R359" s="10" t="str">
        <f ca="1">IFERROR(INDEX(MAESTRO!R:R,_xludf.AGGREGATE(15,6,ROW(MAESTRO!$B$3:$B$1000)/((MAESTRO!$B$3:$B$1000="OPA")*(UPPER(MAESTRO!$L$3:$L$1000)="CONFIRMADO")),ROWS($A$3:A359))),"")</f>
        <v/>
      </c>
      <c r="S359" s="10" t="str">
        <f ca="1">IFERROR(INDEX(MAESTRO!S:S,_xludf.AGGREGATE(15,6,ROW(MAESTRO!$B$3:$B$1000)/((MAESTRO!$B$3:$B$1000="OPA")*(UPPER(MAESTRO!$L$3:$L$1000)="CONFIRMADO")),ROWS($A$3:A359))),"")</f>
        <v/>
      </c>
      <c r="T359" s="10" t="str">
        <f ca="1">IFERROR(INDEX(MAESTRO!T:T,_xludf.AGGREGATE(15,6,ROW(MAESTRO!$B$3:$B$1000)/((MAESTRO!$B$3:$B$1000="OPA")*(UPPER(MAESTRO!$L$3:$L$1000)="CONFIRMADO")),ROWS($A$3:A359))),"")</f>
        <v/>
      </c>
      <c r="U359" s="10" t="str">
        <f ca="1">IFERROR(INDEX(MAESTRO!U:U,_xludf.AGGREGATE(15,6,ROW(MAESTRO!$B$3:$B$1000)/((MAESTRO!$B$3:$B$1000="OPA")*(UPPER(MAESTRO!$L$3:$L$1000)="CONFIRMADO")),ROWS($A$3:A359))),"")</f>
        <v/>
      </c>
      <c r="V359" s="10" t="str">
        <f ca="1">IFERROR(INDEX(MAESTRO!V:V,_xludf.AGGREGATE(15,6,ROW(MAESTRO!$B$3:$B$1000)/((MAESTRO!$B$3:$B$1000="OPA")*(UPPER(MAESTRO!$L$3:$L$1000)="CONFIRMADO")),ROWS($A$3:A359))),"")</f>
        <v/>
      </c>
      <c r="W359" s="10" t="str">
        <f ca="1">IFERROR(INDEX(MAESTRO!W:W,_xludf.AGGREGATE(15,6,ROW(MAESTRO!$B$3:$B$1000)/((MAESTRO!$B$3:$B$1000="OPA")*(UPPER(MAESTRO!$L$3:$L$1000)="CONFIRMADO")),ROWS($A$3:A359))),"")</f>
        <v/>
      </c>
      <c r="X359" s="10" t="str">
        <f ca="1">IFERROR(INDEX(MAESTRO!X:X,_xludf.AGGREGATE(15,6,ROW(MAESTRO!$B$3:$B$1000)/((MAESTRO!$B$3:$B$1000="OPA")*(UPPER(MAESTRO!$L$3:$L$1000)="CONFIRMADO")),ROWS($A$3:A359))),"")</f>
        <v/>
      </c>
    </row>
    <row r="360" spans="1:24" ht="22.05" customHeight="1">
      <c r="A360" s="27" t="str">
        <f ca="1">IFERROR(INDEX(MAESTRO!A:A,_xludf.AGGREGATE(15,6,ROW(MAESTRO!$B$3:$B$1000)/((MAESTRO!$B$3:$B$1000="OPA")*(UPPER(MAESTRO!$L$3:$L$1000)="CONFIRMADO")),ROWS($A$3:A360))),"")</f>
        <v/>
      </c>
      <c r="B360" s="27" t="str">
        <f ca="1">IFERROR(INDEX(MAESTRO!B:B,_xludf.AGGREGATE(15,6,ROW(MAESTRO!$B$3:$B$1000)/((MAESTRO!$B$3:$B$1000="OPA")*(UPPER(MAESTRO!$L$3:$L$1000)="CONFIRMADO")),ROWS($A$3:A360))),"")</f>
        <v/>
      </c>
      <c r="C360" s="27" t="str">
        <f ca="1">IFERROR(INDEX(MAESTRO!C:C,_xludf.AGGREGATE(15,6,ROW(MAESTRO!$B$3:$B$1000)/((MAESTRO!$B$3:$B$1000="OPA")*(UPPER(MAESTRO!$L$3:$L$1000)="CONFIRMADO")),ROWS($A$3:A360))),"")</f>
        <v/>
      </c>
      <c r="D360" s="27" t="str">
        <f ca="1">IFERROR(INDEX(MAESTRO!D:D,_xludf.AGGREGATE(15,6,ROW(MAESTRO!$B$3:$B$1000)/((MAESTRO!$B$3:$B$1000="OPA")*(UPPER(MAESTRO!$L$3:$L$1000)="CONFIRMADO")),ROWS($A$3:A360))),"")</f>
        <v/>
      </c>
      <c r="E360" s="27" t="str">
        <f ca="1">IFERROR(INDEX(MAESTRO!E:E,_xludf.AGGREGATE(15,6,ROW(MAESTRO!$B$3:$B$1000)/((MAESTRO!$B$3:$B$1000="OPA")*(UPPER(MAESTRO!$L$3:$L$1000)="CONFIRMADO")),ROWS($A$3:A360))),"")</f>
        <v/>
      </c>
      <c r="F360" s="27" t="str">
        <f ca="1">IFERROR(INDEX(MAESTRO!F:F,_xludf.AGGREGATE(15,6,ROW(MAESTRO!$B$3:$B$1000)/((MAESTRO!$B$3:$B$1000="OPA")*(UPPER(MAESTRO!$L$3:$L$1000)="CONFIRMADO")),ROWS($A$3:A360))),"")</f>
        <v/>
      </c>
      <c r="G360" s="27" t="str">
        <f ca="1">IFERROR(INDEX(MAESTRO!G:G,_xludf.AGGREGATE(15,6,ROW(MAESTRO!$B$3:$B$1000)/((MAESTRO!$B$3:$B$1000="OPA")*(UPPER(MAESTRO!$L$3:$L$1000)="CONFIRMADO")),ROWS($A$3:A360))),"")</f>
        <v/>
      </c>
      <c r="H360" s="27" t="str">
        <f ca="1">IFERROR(INDEX(MAESTRO!H:H,_xludf.AGGREGATE(15,6,ROW(MAESTRO!$B$3:$B$1000)/((MAESTRO!$B$3:$B$1000="OPA")*(UPPER(MAESTRO!$L$3:$L$1000)="CONFIRMADO")),ROWS($A$3:A360))),"")</f>
        <v/>
      </c>
      <c r="I360" s="27" t="str">
        <f ca="1">IFERROR(INDEX(MAESTRO!I:I,_xludf.AGGREGATE(15,6,ROW(MAESTRO!$B$3:$B$1000)/((MAESTRO!$B$3:$B$1000="OPA")*(UPPER(MAESTRO!$L$3:$L$1000)="CONFIRMADO")),ROWS($A$3:A360))),"")</f>
        <v/>
      </c>
      <c r="J360" s="27" t="str">
        <f ca="1">IFERROR(INDEX(MAESTRO!J:J,_xludf.AGGREGATE(15,6,ROW(MAESTRO!$B$3:$B$1000)/((MAESTRO!$B$3:$B$1000="OPA")*(UPPER(MAESTRO!$L$3:$L$1000)="CONFIRMADO")),ROWS($A$3:A360))),"")</f>
        <v/>
      </c>
      <c r="K360" s="27" t="str">
        <f ca="1">IFERROR(INDEX(MAESTRO!K:K,_xludf.AGGREGATE(15,6,ROW(MAESTRO!$B$3:$B$1000)/((MAESTRO!$B$3:$B$1000="OPA")*(UPPER(MAESTRO!$L$3:$L$1000)="CONFIRMADO")),ROWS($A$3:A360))),"")</f>
        <v/>
      </c>
      <c r="L360" s="27" t="str">
        <f ca="1">IFERROR(INDEX(MAESTRO!L:L,_xludf.AGGREGATE(15,6,ROW(MAESTRO!$B$3:$B$1000)/((MAESTRO!$B$3:$B$1000="OPA")*(UPPER(MAESTRO!$L$3:$L$1000)="CONFIRMADO")),ROWS($A$3:A360))),"")</f>
        <v/>
      </c>
      <c r="M360" s="27" t="str">
        <f ca="1">IFERROR(INDEX(MAESTRO!M:M,_xludf.AGGREGATE(15,6,ROW(MAESTRO!$B$3:$B$1000)/((MAESTRO!$B$3:$B$1000="OPA")*(UPPER(MAESTRO!$L$3:$L$1000)="CONFIRMADO")),ROWS($A$3:A360))),"")</f>
        <v/>
      </c>
      <c r="N360" s="27" t="str">
        <f ca="1">IFERROR(INDEX(MAESTRO!N:N,_xludf.AGGREGATE(15,6,ROW(MAESTRO!$B$3:$B$1000)/((MAESTRO!$B$3:$B$1000="OPA")*(UPPER(MAESTRO!$L$3:$L$1000)="CONFIRMADO")),ROWS($A$3:A360))),"")</f>
        <v/>
      </c>
      <c r="O360" s="27" t="str">
        <f ca="1">IFERROR(INDEX(MAESTRO!O:O,_xludf.AGGREGATE(15,6,ROW(MAESTRO!$B$3:$B$1000)/((MAESTRO!$B$3:$B$1000="OPA")*(UPPER(MAESTRO!$L$3:$L$1000)="CONFIRMADO")),ROWS($A$3:A360))),"")</f>
        <v/>
      </c>
      <c r="P360" s="27" t="str">
        <f ca="1">IFERROR(INDEX(MAESTRO!P:P,_xludf.AGGREGATE(15,6,ROW(MAESTRO!$B$3:$B$1000)/((MAESTRO!$B$3:$B$1000="OPA")*(UPPER(MAESTRO!$L$3:$L$1000)="CONFIRMADO")),ROWS($A$3:A360))),"")</f>
        <v/>
      </c>
      <c r="Q360" s="27" t="str">
        <f ca="1">IFERROR(INDEX(MAESTRO!Q:Q,_xludf.AGGREGATE(15,6,ROW(MAESTRO!$B$3:$B$1000)/((MAESTRO!$B$3:$B$1000="OPA")*(UPPER(MAESTRO!$L$3:$L$1000)="CONFIRMADO")),ROWS($A$3:A360))),"")</f>
        <v/>
      </c>
      <c r="R360" s="27" t="str">
        <f ca="1">IFERROR(INDEX(MAESTRO!R:R,_xludf.AGGREGATE(15,6,ROW(MAESTRO!$B$3:$B$1000)/((MAESTRO!$B$3:$B$1000="OPA")*(UPPER(MAESTRO!$L$3:$L$1000)="CONFIRMADO")),ROWS($A$3:A360))),"")</f>
        <v/>
      </c>
      <c r="S360" s="27" t="str">
        <f ca="1">IFERROR(INDEX(MAESTRO!S:S,_xludf.AGGREGATE(15,6,ROW(MAESTRO!$B$3:$B$1000)/((MAESTRO!$B$3:$B$1000="OPA")*(UPPER(MAESTRO!$L$3:$L$1000)="CONFIRMADO")),ROWS($A$3:A360))),"")</f>
        <v/>
      </c>
      <c r="T360" s="27" t="str">
        <f ca="1">IFERROR(INDEX(MAESTRO!T:T,_xludf.AGGREGATE(15,6,ROW(MAESTRO!$B$3:$B$1000)/((MAESTRO!$B$3:$B$1000="OPA")*(UPPER(MAESTRO!$L$3:$L$1000)="CONFIRMADO")),ROWS($A$3:A360))),"")</f>
        <v/>
      </c>
      <c r="U360" s="27" t="str">
        <f ca="1">IFERROR(INDEX(MAESTRO!U:U,_xludf.AGGREGATE(15,6,ROW(MAESTRO!$B$3:$B$1000)/((MAESTRO!$B$3:$B$1000="OPA")*(UPPER(MAESTRO!$L$3:$L$1000)="CONFIRMADO")),ROWS($A$3:A360))),"")</f>
        <v/>
      </c>
      <c r="V360" s="27" t="str">
        <f ca="1">IFERROR(INDEX(MAESTRO!V:V,_xludf.AGGREGATE(15,6,ROW(MAESTRO!$B$3:$B$1000)/((MAESTRO!$B$3:$B$1000="OPA")*(UPPER(MAESTRO!$L$3:$L$1000)="CONFIRMADO")),ROWS($A$3:A360))),"")</f>
        <v/>
      </c>
      <c r="W360" s="27" t="str">
        <f ca="1">IFERROR(INDEX(MAESTRO!W:W,_xludf.AGGREGATE(15,6,ROW(MAESTRO!$B$3:$B$1000)/((MAESTRO!$B$3:$B$1000="OPA")*(UPPER(MAESTRO!$L$3:$L$1000)="CONFIRMADO")),ROWS($A$3:A360))),"")</f>
        <v/>
      </c>
      <c r="X360" s="27" t="str">
        <f ca="1">IFERROR(INDEX(MAESTRO!X:X,_xludf.AGGREGATE(15,6,ROW(MAESTRO!$B$3:$B$1000)/((MAESTRO!$B$3:$B$1000="OPA")*(UPPER(MAESTRO!$L$3:$L$1000)="CONFIRMADO")),ROWS($A$3:A360))),"")</f>
        <v/>
      </c>
    </row>
    <row r="361" spans="1:24" ht="22.05" customHeight="1">
      <c r="A361" s="10" t="str">
        <f ca="1">IFERROR(INDEX(MAESTRO!A:A,_xludf.AGGREGATE(15,6,ROW(MAESTRO!$B$3:$B$1000)/((MAESTRO!$B$3:$B$1000="OPA")*(UPPER(MAESTRO!$L$3:$L$1000)="CONFIRMADO")),ROWS($A$3:A361))),"")</f>
        <v/>
      </c>
      <c r="B361" s="10" t="str">
        <f ca="1">IFERROR(INDEX(MAESTRO!B:B,_xludf.AGGREGATE(15,6,ROW(MAESTRO!$B$3:$B$1000)/((MAESTRO!$B$3:$B$1000="OPA")*(UPPER(MAESTRO!$L$3:$L$1000)="CONFIRMADO")),ROWS($A$3:A361))),"")</f>
        <v/>
      </c>
      <c r="C361" s="10" t="str">
        <f ca="1">IFERROR(INDEX(MAESTRO!C:C,_xludf.AGGREGATE(15,6,ROW(MAESTRO!$B$3:$B$1000)/((MAESTRO!$B$3:$B$1000="OPA")*(UPPER(MAESTRO!$L$3:$L$1000)="CONFIRMADO")),ROWS($A$3:A361))),"")</f>
        <v/>
      </c>
      <c r="D361" s="10" t="str">
        <f ca="1">IFERROR(INDEX(MAESTRO!D:D,_xludf.AGGREGATE(15,6,ROW(MAESTRO!$B$3:$B$1000)/((MAESTRO!$B$3:$B$1000="OPA")*(UPPER(MAESTRO!$L$3:$L$1000)="CONFIRMADO")),ROWS($A$3:A361))),"")</f>
        <v/>
      </c>
      <c r="E361" s="10" t="str">
        <f ca="1">IFERROR(INDEX(MAESTRO!E:E,_xludf.AGGREGATE(15,6,ROW(MAESTRO!$B$3:$B$1000)/((MAESTRO!$B$3:$B$1000="OPA")*(UPPER(MAESTRO!$L$3:$L$1000)="CONFIRMADO")),ROWS($A$3:A361))),"")</f>
        <v/>
      </c>
      <c r="F361" s="10" t="str">
        <f ca="1">IFERROR(INDEX(MAESTRO!F:F,_xludf.AGGREGATE(15,6,ROW(MAESTRO!$B$3:$B$1000)/((MAESTRO!$B$3:$B$1000="OPA")*(UPPER(MAESTRO!$L$3:$L$1000)="CONFIRMADO")),ROWS($A$3:A361))),"")</f>
        <v/>
      </c>
      <c r="G361" s="10" t="str">
        <f ca="1">IFERROR(INDEX(MAESTRO!G:G,_xludf.AGGREGATE(15,6,ROW(MAESTRO!$B$3:$B$1000)/((MAESTRO!$B$3:$B$1000="OPA")*(UPPER(MAESTRO!$L$3:$L$1000)="CONFIRMADO")),ROWS($A$3:A361))),"")</f>
        <v/>
      </c>
      <c r="H361" s="10" t="str">
        <f ca="1">IFERROR(INDEX(MAESTRO!H:H,_xludf.AGGREGATE(15,6,ROW(MAESTRO!$B$3:$B$1000)/((MAESTRO!$B$3:$B$1000="OPA")*(UPPER(MAESTRO!$L$3:$L$1000)="CONFIRMADO")),ROWS($A$3:A361))),"")</f>
        <v/>
      </c>
      <c r="I361" s="10" t="str">
        <f ca="1">IFERROR(INDEX(MAESTRO!I:I,_xludf.AGGREGATE(15,6,ROW(MAESTRO!$B$3:$B$1000)/((MAESTRO!$B$3:$B$1000="OPA")*(UPPER(MAESTRO!$L$3:$L$1000)="CONFIRMADO")),ROWS($A$3:A361))),"")</f>
        <v/>
      </c>
      <c r="J361" s="10" t="str">
        <f ca="1">IFERROR(INDEX(MAESTRO!J:J,_xludf.AGGREGATE(15,6,ROW(MAESTRO!$B$3:$B$1000)/((MAESTRO!$B$3:$B$1000="OPA")*(UPPER(MAESTRO!$L$3:$L$1000)="CONFIRMADO")),ROWS($A$3:A361))),"")</f>
        <v/>
      </c>
      <c r="K361" s="10" t="str">
        <f ca="1">IFERROR(INDEX(MAESTRO!K:K,_xludf.AGGREGATE(15,6,ROW(MAESTRO!$B$3:$B$1000)/((MAESTRO!$B$3:$B$1000="OPA")*(UPPER(MAESTRO!$L$3:$L$1000)="CONFIRMADO")),ROWS($A$3:A361))),"")</f>
        <v/>
      </c>
      <c r="L361" s="10" t="str">
        <f ca="1">IFERROR(INDEX(MAESTRO!L:L,_xludf.AGGREGATE(15,6,ROW(MAESTRO!$B$3:$B$1000)/((MAESTRO!$B$3:$B$1000="OPA")*(UPPER(MAESTRO!$L$3:$L$1000)="CONFIRMADO")),ROWS($A$3:A361))),"")</f>
        <v/>
      </c>
      <c r="M361" s="10" t="str">
        <f ca="1">IFERROR(INDEX(MAESTRO!M:M,_xludf.AGGREGATE(15,6,ROW(MAESTRO!$B$3:$B$1000)/((MAESTRO!$B$3:$B$1000="OPA")*(UPPER(MAESTRO!$L$3:$L$1000)="CONFIRMADO")),ROWS($A$3:A361))),"")</f>
        <v/>
      </c>
      <c r="N361" s="10" t="str">
        <f ca="1">IFERROR(INDEX(MAESTRO!N:N,_xludf.AGGREGATE(15,6,ROW(MAESTRO!$B$3:$B$1000)/((MAESTRO!$B$3:$B$1000="OPA")*(UPPER(MAESTRO!$L$3:$L$1000)="CONFIRMADO")),ROWS($A$3:A361))),"")</f>
        <v/>
      </c>
      <c r="O361" s="10" t="str">
        <f ca="1">IFERROR(INDEX(MAESTRO!O:O,_xludf.AGGREGATE(15,6,ROW(MAESTRO!$B$3:$B$1000)/((MAESTRO!$B$3:$B$1000="OPA")*(UPPER(MAESTRO!$L$3:$L$1000)="CONFIRMADO")),ROWS($A$3:A361))),"")</f>
        <v/>
      </c>
      <c r="P361" s="10" t="str">
        <f ca="1">IFERROR(INDEX(MAESTRO!P:P,_xludf.AGGREGATE(15,6,ROW(MAESTRO!$B$3:$B$1000)/((MAESTRO!$B$3:$B$1000="OPA")*(UPPER(MAESTRO!$L$3:$L$1000)="CONFIRMADO")),ROWS($A$3:A361))),"")</f>
        <v/>
      </c>
      <c r="Q361" s="10" t="str">
        <f ca="1">IFERROR(INDEX(MAESTRO!Q:Q,_xludf.AGGREGATE(15,6,ROW(MAESTRO!$B$3:$B$1000)/((MAESTRO!$B$3:$B$1000="OPA")*(UPPER(MAESTRO!$L$3:$L$1000)="CONFIRMADO")),ROWS($A$3:A361))),"")</f>
        <v/>
      </c>
      <c r="R361" s="10" t="str">
        <f ca="1">IFERROR(INDEX(MAESTRO!R:R,_xludf.AGGREGATE(15,6,ROW(MAESTRO!$B$3:$B$1000)/((MAESTRO!$B$3:$B$1000="OPA")*(UPPER(MAESTRO!$L$3:$L$1000)="CONFIRMADO")),ROWS($A$3:A361))),"")</f>
        <v/>
      </c>
      <c r="S361" s="10" t="str">
        <f ca="1">IFERROR(INDEX(MAESTRO!S:S,_xludf.AGGREGATE(15,6,ROW(MAESTRO!$B$3:$B$1000)/((MAESTRO!$B$3:$B$1000="OPA")*(UPPER(MAESTRO!$L$3:$L$1000)="CONFIRMADO")),ROWS($A$3:A361))),"")</f>
        <v/>
      </c>
      <c r="T361" s="10" t="str">
        <f ca="1">IFERROR(INDEX(MAESTRO!T:T,_xludf.AGGREGATE(15,6,ROW(MAESTRO!$B$3:$B$1000)/((MAESTRO!$B$3:$B$1000="OPA")*(UPPER(MAESTRO!$L$3:$L$1000)="CONFIRMADO")),ROWS($A$3:A361))),"")</f>
        <v/>
      </c>
      <c r="U361" s="10" t="str">
        <f ca="1">IFERROR(INDEX(MAESTRO!U:U,_xludf.AGGREGATE(15,6,ROW(MAESTRO!$B$3:$B$1000)/((MAESTRO!$B$3:$B$1000="OPA")*(UPPER(MAESTRO!$L$3:$L$1000)="CONFIRMADO")),ROWS($A$3:A361))),"")</f>
        <v/>
      </c>
      <c r="V361" s="10" t="str">
        <f ca="1">IFERROR(INDEX(MAESTRO!V:V,_xludf.AGGREGATE(15,6,ROW(MAESTRO!$B$3:$B$1000)/((MAESTRO!$B$3:$B$1000="OPA")*(UPPER(MAESTRO!$L$3:$L$1000)="CONFIRMADO")),ROWS($A$3:A361))),"")</f>
        <v/>
      </c>
      <c r="W361" s="10" t="str">
        <f ca="1">IFERROR(INDEX(MAESTRO!W:W,_xludf.AGGREGATE(15,6,ROW(MAESTRO!$B$3:$B$1000)/((MAESTRO!$B$3:$B$1000="OPA")*(UPPER(MAESTRO!$L$3:$L$1000)="CONFIRMADO")),ROWS($A$3:A361))),"")</f>
        <v/>
      </c>
      <c r="X361" s="10" t="str">
        <f ca="1">IFERROR(INDEX(MAESTRO!X:X,_xludf.AGGREGATE(15,6,ROW(MAESTRO!$B$3:$B$1000)/((MAESTRO!$B$3:$B$1000="OPA")*(UPPER(MAESTRO!$L$3:$L$1000)="CONFIRMADO")),ROWS($A$3:A361))),"")</f>
        <v/>
      </c>
    </row>
    <row r="362" spans="1:24" ht="22.05" customHeight="1">
      <c r="A362" s="27" t="str">
        <f ca="1">IFERROR(INDEX(MAESTRO!A:A,_xludf.AGGREGATE(15,6,ROW(MAESTRO!$B$3:$B$1000)/((MAESTRO!$B$3:$B$1000="OPA")*(UPPER(MAESTRO!$L$3:$L$1000)="CONFIRMADO")),ROWS($A$3:A362))),"")</f>
        <v/>
      </c>
      <c r="B362" s="27" t="str">
        <f ca="1">IFERROR(INDEX(MAESTRO!B:B,_xludf.AGGREGATE(15,6,ROW(MAESTRO!$B$3:$B$1000)/((MAESTRO!$B$3:$B$1000="OPA")*(UPPER(MAESTRO!$L$3:$L$1000)="CONFIRMADO")),ROWS($A$3:A362))),"")</f>
        <v/>
      </c>
      <c r="C362" s="27" t="str">
        <f ca="1">IFERROR(INDEX(MAESTRO!C:C,_xludf.AGGREGATE(15,6,ROW(MAESTRO!$B$3:$B$1000)/((MAESTRO!$B$3:$B$1000="OPA")*(UPPER(MAESTRO!$L$3:$L$1000)="CONFIRMADO")),ROWS($A$3:A362))),"")</f>
        <v/>
      </c>
      <c r="D362" s="27" t="str">
        <f ca="1">IFERROR(INDEX(MAESTRO!D:D,_xludf.AGGREGATE(15,6,ROW(MAESTRO!$B$3:$B$1000)/((MAESTRO!$B$3:$B$1000="OPA")*(UPPER(MAESTRO!$L$3:$L$1000)="CONFIRMADO")),ROWS($A$3:A362))),"")</f>
        <v/>
      </c>
      <c r="E362" s="27" t="str">
        <f ca="1">IFERROR(INDEX(MAESTRO!E:E,_xludf.AGGREGATE(15,6,ROW(MAESTRO!$B$3:$B$1000)/((MAESTRO!$B$3:$B$1000="OPA")*(UPPER(MAESTRO!$L$3:$L$1000)="CONFIRMADO")),ROWS($A$3:A362))),"")</f>
        <v/>
      </c>
      <c r="F362" s="27" t="str">
        <f ca="1">IFERROR(INDEX(MAESTRO!F:F,_xludf.AGGREGATE(15,6,ROW(MAESTRO!$B$3:$B$1000)/((MAESTRO!$B$3:$B$1000="OPA")*(UPPER(MAESTRO!$L$3:$L$1000)="CONFIRMADO")),ROWS($A$3:A362))),"")</f>
        <v/>
      </c>
      <c r="G362" s="27" t="str">
        <f ca="1">IFERROR(INDEX(MAESTRO!G:G,_xludf.AGGREGATE(15,6,ROW(MAESTRO!$B$3:$B$1000)/((MAESTRO!$B$3:$B$1000="OPA")*(UPPER(MAESTRO!$L$3:$L$1000)="CONFIRMADO")),ROWS($A$3:A362))),"")</f>
        <v/>
      </c>
      <c r="H362" s="27" t="str">
        <f ca="1">IFERROR(INDEX(MAESTRO!H:H,_xludf.AGGREGATE(15,6,ROW(MAESTRO!$B$3:$B$1000)/((MAESTRO!$B$3:$B$1000="OPA")*(UPPER(MAESTRO!$L$3:$L$1000)="CONFIRMADO")),ROWS($A$3:A362))),"")</f>
        <v/>
      </c>
      <c r="I362" s="27" t="str">
        <f ca="1">IFERROR(INDEX(MAESTRO!I:I,_xludf.AGGREGATE(15,6,ROW(MAESTRO!$B$3:$B$1000)/((MAESTRO!$B$3:$B$1000="OPA")*(UPPER(MAESTRO!$L$3:$L$1000)="CONFIRMADO")),ROWS($A$3:A362))),"")</f>
        <v/>
      </c>
      <c r="J362" s="27" t="str">
        <f ca="1">IFERROR(INDEX(MAESTRO!J:J,_xludf.AGGREGATE(15,6,ROW(MAESTRO!$B$3:$B$1000)/((MAESTRO!$B$3:$B$1000="OPA")*(UPPER(MAESTRO!$L$3:$L$1000)="CONFIRMADO")),ROWS($A$3:A362))),"")</f>
        <v/>
      </c>
      <c r="K362" s="27" t="str">
        <f ca="1">IFERROR(INDEX(MAESTRO!K:K,_xludf.AGGREGATE(15,6,ROW(MAESTRO!$B$3:$B$1000)/((MAESTRO!$B$3:$B$1000="OPA")*(UPPER(MAESTRO!$L$3:$L$1000)="CONFIRMADO")),ROWS($A$3:A362))),"")</f>
        <v/>
      </c>
      <c r="L362" s="27" t="str">
        <f ca="1">IFERROR(INDEX(MAESTRO!L:L,_xludf.AGGREGATE(15,6,ROW(MAESTRO!$B$3:$B$1000)/((MAESTRO!$B$3:$B$1000="OPA")*(UPPER(MAESTRO!$L$3:$L$1000)="CONFIRMADO")),ROWS($A$3:A362))),"")</f>
        <v/>
      </c>
      <c r="M362" s="27" t="str">
        <f ca="1">IFERROR(INDEX(MAESTRO!M:M,_xludf.AGGREGATE(15,6,ROW(MAESTRO!$B$3:$B$1000)/((MAESTRO!$B$3:$B$1000="OPA")*(UPPER(MAESTRO!$L$3:$L$1000)="CONFIRMADO")),ROWS($A$3:A362))),"")</f>
        <v/>
      </c>
      <c r="N362" s="27" t="str">
        <f ca="1">IFERROR(INDEX(MAESTRO!N:N,_xludf.AGGREGATE(15,6,ROW(MAESTRO!$B$3:$B$1000)/((MAESTRO!$B$3:$B$1000="OPA")*(UPPER(MAESTRO!$L$3:$L$1000)="CONFIRMADO")),ROWS($A$3:A362))),"")</f>
        <v/>
      </c>
      <c r="O362" s="27" t="str">
        <f ca="1">IFERROR(INDEX(MAESTRO!O:O,_xludf.AGGREGATE(15,6,ROW(MAESTRO!$B$3:$B$1000)/((MAESTRO!$B$3:$B$1000="OPA")*(UPPER(MAESTRO!$L$3:$L$1000)="CONFIRMADO")),ROWS($A$3:A362))),"")</f>
        <v/>
      </c>
      <c r="P362" s="27" t="str">
        <f ca="1">IFERROR(INDEX(MAESTRO!P:P,_xludf.AGGREGATE(15,6,ROW(MAESTRO!$B$3:$B$1000)/((MAESTRO!$B$3:$B$1000="OPA")*(UPPER(MAESTRO!$L$3:$L$1000)="CONFIRMADO")),ROWS($A$3:A362))),"")</f>
        <v/>
      </c>
      <c r="Q362" s="27" t="str">
        <f ca="1">IFERROR(INDEX(MAESTRO!Q:Q,_xludf.AGGREGATE(15,6,ROW(MAESTRO!$B$3:$B$1000)/((MAESTRO!$B$3:$B$1000="OPA")*(UPPER(MAESTRO!$L$3:$L$1000)="CONFIRMADO")),ROWS($A$3:A362))),"")</f>
        <v/>
      </c>
      <c r="R362" s="27" t="str">
        <f ca="1">IFERROR(INDEX(MAESTRO!R:R,_xludf.AGGREGATE(15,6,ROW(MAESTRO!$B$3:$B$1000)/((MAESTRO!$B$3:$B$1000="OPA")*(UPPER(MAESTRO!$L$3:$L$1000)="CONFIRMADO")),ROWS($A$3:A362))),"")</f>
        <v/>
      </c>
      <c r="S362" s="27" t="str">
        <f ca="1">IFERROR(INDEX(MAESTRO!S:S,_xludf.AGGREGATE(15,6,ROW(MAESTRO!$B$3:$B$1000)/((MAESTRO!$B$3:$B$1000="OPA")*(UPPER(MAESTRO!$L$3:$L$1000)="CONFIRMADO")),ROWS($A$3:A362))),"")</f>
        <v/>
      </c>
      <c r="T362" s="27" t="str">
        <f ca="1">IFERROR(INDEX(MAESTRO!T:T,_xludf.AGGREGATE(15,6,ROW(MAESTRO!$B$3:$B$1000)/((MAESTRO!$B$3:$B$1000="OPA")*(UPPER(MAESTRO!$L$3:$L$1000)="CONFIRMADO")),ROWS($A$3:A362))),"")</f>
        <v/>
      </c>
      <c r="U362" s="27" t="str">
        <f ca="1">IFERROR(INDEX(MAESTRO!U:U,_xludf.AGGREGATE(15,6,ROW(MAESTRO!$B$3:$B$1000)/((MAESTRO!$B$3:$B$1000="OPA")*(UPPER(MAESTRO!$L$3:$L$1000)="CONFIRMADO")),ROWS($A$3:A362))),"")</f>
        <v/>
      </c>
      <c r="V362" s="27" t="str">
        <f ca="1">IFERROR(INDEX(MAESTRO!V:V,_xludf.AGGREGATE(15,6,ROW(MAESTRO!$B$3:$B$1000)/((MAESTRO!$B$3:$B$1000="OPA")*(UPPER(MAESTRO!$L$3:$L$1000)="CONFIRMADO")),ROWS($A$3:A362))),"")</f>
        <v/>
      </c>
      <c r="W362" s="27" t="str">
        <f ca="1">IFERROR(INDEX(MAESTRO!W:W,_xludf.AGGREGATE(15,6,ROW(MAESTRO!$B$3:$B$1000)/((MAESTRO!$B$3:$B$1000="OPA")*(UPPER(MAESTRO!$L$3:$L$1000)="CONFIRMADO")),ROWS($A$3:A362))),"")</f>
        <v/>
      </c>
      <c r="X362" s="27" t="str">
        <f ca="1">IFERROR(INDEX(MAESTRO!X:X,_xludf.AGGREGATE(15,6,ROW(MAESTRO!$B$3:$B$1000)/((MAESTRO!$B$3:$B$1000="OPA")*(UPPER(MAESTRO!$L$3:$L$1000)="CONFIRMADO")),ROWS($A$3:A362))),"")</f>
        <v/>
      </c>
    </row>
    <row r="363" spans="1:24" ht="22.05" customHeight="1">
      <c r="A363" s="10" t="str">
        <f ca="1">IFERROR(INDEX(MAESTRO!A:A,_xludf.AGGREGATE(15,6,ROW(MAESTRO!$B$3:$B$1000)/((MAESTRO!$B$3:$B$1000="OPA")*(UPPER(MAESTRO!$L$3:$L$1000)="CONFIRMADO")),ROWS($A$3:A363))),"")</f>
        <v/>
      </c>
      <c r="B363" s="10" t="str">
        <f ca="1">IFERROR(INDEX(MAESTRO!B:B,_xludf.AGGREGATE(15,6,ROW(MAESTRO!$B$3:$B$1000)/((MAESTRO!$B$3:$B$1000="OPA")*(UPPER(MAESTRO!$L$3:$L$1000)="CONFIRMADO")),ROWS($A$3:A363))),"")</f>
        <v/>
      </c>
      <c r="C363" s="10" t="str">
        <f ca="1">IFERROR(INDEX(MAESTRO!C:C,_xludf.AGGREGATE(15,6,ROW(MAESTRO!$B$3:$B$1000)/((MAESTRO!$B$3:$B$1000="OPA")*(UPPER(MAESTRO!$L$3:$L$1000)="CONFIRMADO")),ROWS($A$3:A363))),"")</f>
        <v/>
      </c>
      <c r="D363" s="10" t="str">
        <f ca="1">IFERROR(INDEX(MAESTRO!D:D,_xludf.AGGREGATE(15,6,ROW(MAESTRO!$B$3:$B$1000)/((MAESTRO!$B$3:$B$1000="OPA")*(UPPER(MAESTRO!$L$3:$L$1000)="CONFIRMADO")),ROWS($A$3:A363))),"")</f>
        <v/>
      </c>
      <c r="E363" s="10" t="str">
        <f ca="1">IFERROR(INDEX(MAESTRO!E:E,_xludf.AGGREGATE(15,6,ROW(MAESTRO!$B$3:$B$1000)/((MAESTRO!$B$3:$B$1000="OPA")*(UPPER(MAESTRO!$L$3:$L$1000)="CONFIRMADO")),ROWS($A$3:A363))),"")</f>
        <v/>
      </c>
      <c r="F363" s="10" t="str">
        <f ca="1">IFERROR(INDEX(MAESTRO!F:F,_xludf.AGGREGATE(15,6,ROW(MAESTRO!$B$3:$B$1000)/((MAESTRO!$B$3:$B$1000="OPA")*(UPPER(MAESTRO!$L$3:$L$1000)="CONFIRMADO")),ROWS($A$3:A363))),"")</f>
        <v/>
      </c>
      <c r="G363" s="10" t="str">
        <f ca="1">IFERROR(INDEX(MAESTRO!G:G,_xludf.AGGREGATE(15,6,ROW(MAESTRO!$B$3:$B$1000)/((MAESTRO!$B$3:$B$1000="OPA")*(UPPER(MAESTRO!$L$3:$L$1000)="CONFIRMADO")),ROWS($A$3:A363))),"")</f>
        <v/>
      </c>
      <c r="H363" s="10" t="str">
        <f ca="1">IFERROR(INDEX(MAESTRO!H:H,_xludf.AGGREGATE(15,6,ROW(MAESTRO!$B$3:$B$1000)/((MAESTRO!$B$3:$B$1000="OPA")*(UPPER(MAESTRO!$L$3:$L$1000)="CONFIRMADO")),ROWS($A$3:A363))),"")</f>
        <v/>
      </c>
      <c r="I363" s="10" t="str">
        <f ca="1">IFERROR(INDEX(MAESTRO!I:I,_xludf.AGGREGATE(15,6,ROW(MAESTRO!$B$3:$B$1000)/((MAESTRO!$B$3:$B$1000="OPA")*(UPPER(MAESTRO!$L$3:$L$1000)="CONFIRMADO")),ROWS($A$3:A363))),"")</f>
        <v/>
      </c>
      <c r="J363" s="10" t="str">
        <f ca="1">IFERROR(INDEX(MAESTRO!J:J,_xludf.AGGREGATE(15,6,ROW(MAESTRO!$B$3:$B$1000)/((MAESTRO!$B$3:$B$1000="OPA")*(UPPER(MAESTRO!$L$3:$L$1000)="CONFIRMADO")),ROWS($A$3:A363))),"")</f>
        <v/>
      </c>
      <c r="K363" s="10" t="str">
        <f ca="1">IFERROR(INDEX(MAESTRO!K:K,_xludf.AGGREGATE(15,6,ROW(MAESTRO!$B$3:$B$1000)/((MAESTRO!$B$3:$B$1000="OPA")*(UPPER(MAESTRO!$L$3:$L$1000)="CONFIRMADO")),ROWS($A$3:A363))),"")</f>
        <v/>
      </c>
      <c r="L363" s="10" t="str">
        <f ca="1">IFERROR(INDEX(MAESTRO!L:L,_xludf.AGGREGATE(15,6,ROW(MAESTRO!$B$3:$B$1000)/((MAESTRO!$B$3:$B$1000="OPA")*(UPPER(MAESTRO!$L$3:$L$1000)="CONFIRMADO")),ROWS($A$3:A363))),"")</f>
        <v/>
      </c>
      <c r="M363" s="10" t="str">
        <f ca="1">IFERROR(INDEX(MAESTRO!M:M,_xludf.AGGREGATE(15,6,ROW(MAESTRO!$B$3:$B$1000)/((MAESTRO!$B$3:$B$1000="OPA")*(UPPER(MAESTRO!$L$3:$L$1000)="CONFIRMADO")),ROWS($A$3:A363))),"")</f>
        <v/>
      </c>
      <c r="N363" s="10" t="str">
        <f ca="1">IFERROR(INDEX(MAESTRO!N:N,_xludf.AGGREGATE(15,6,ROW(MAESTRO!$B$3:$B$1000)/((MAESTRO!$B$3:$B$1000="OPA")*(UPPER(MAESTRO!$L$3:$L$1000)="CONFIRMADO")),ROWS($A$3:A363))),"")</f>
        <v/>
      </c>
      <c r="O363" s="10" t="str">
        <f ca="1">IFERROR(INDEX(MAESTRO!O:O,_xludf.AGGREGATE(15,6,ROW(MAESTRO!$B$3:$B$1000)/((MAESTRO!$B$3:$B$1000="OPA")*(UPPER(MAESTRO!$L$3:$L$1000)="CONFIRMADO")),ROWS($A$3:A363))),"")</f>
        <v/>
      </c>
      <c r="P363" s="10" t="str">
        <f ca="1">IFERROR(INDEX(MAESTRO!P:P,_xludf.AGGREGATE(15,6,ROW(MAESTRO!$B$3:$B$1000)/((MAESTRO!$B$3:$B$1000="OPA")*(UPPER(MAESTRO!$L$3:$L$1000)="CONFIRMADO")),ROWS($A$3:A363))),"")</f>
        <v/>
      </c>
      <c r="Q363" s="10" t="str">
        <f ca="1">IFERROR(INDEX(MAESTRO!Q:Q,_xludf.AGGREGATE(15,6,ROW(MAESTRO!$B$3:$B$1000)/((MAESTRO!$B$3:$B$1000="OPA")*(UPPER(MAESTRO!$L$3:$L$1000)="CONFIRMADO")),ROWS($A$3:A363))),"")</f>
        <v/>
      </c>
      <c r="R363" s="10" t="str">
        <f ca="1">IFERROR(INDEX(MAESTRO!R:R,_xludf.AGGREGATE(15,6,ROW(MAESTRO!$B$3:$B$1000)/((MAESTRO!$B$3:$B$1000="OPA")*(UPPER(MAESTRO!$L$3:$L$1000)="CONFIRMADO")),ROWS($A$3:A363))),"")</f>
        <v/>
      </c>
      <c r="S363" s="10" t="str">
        <f ca="1">IFERROR(INDEX(MAESTRO!S:S,_xludf.AGGREGATE(15,6,ROW(MAESTRO!$B$3:$B$1000)/((MAESTRO!$B$3:$B$1000="OPA")*(UPPER(MAESTRO!$L$3:$L$1000)="CONFIRMADO")),ROWS($A$3:A363))),"")</f>
        <v/>
      </c>
      <c r="T363" s="10" t="str">
        <f ca="1">IFERROR(INDEX(MAESTRO!T:T,_xludf.AGGREGATE(15,6,ROW(MAESTRO!$B$3:$B$1000)/((MAESTRO!$B$3:$B$1000="OPA")*(UPPER(MAESTRO!$L$3:$L$1000)="CONFIRMADO")),ROWS($A$3:A363))),"")</f>
        <v/>
      </c>
      <c r="U363" s="10" t="str">
        <f ca="1">IFERROR(INDEX(MAESTRO!U:U,_xludf.AGGREGATE(15,6,ROW(MAESTRO!$B$3:$B$1000)/((MAESTRO!$B$3:$B$1000="OPA")*(UPPER(MAESTRO!$L$3:$L$1000)="CONFIRMADO")),ROWS($A$3:A363))),"")</f>
        <v/>
      </c>
      <c r="V363" s="10" t="str">
        <f ca="1">IFERROR(INDEX(MAESTRO!V:V,_xludf.AGGREGATE(15,6,ROW(MAESTRO!$B$3:$B$1000)/((MAESTRO!$B$3:$B$1000="OPA")*(UPPER(MAESTRO!$L$3:$L$1000)="CONFIRMADO")),ROWS($A$3:A363))),"")</f>
        <v/>
      </c>
      <c r="W363" s="10" t="str">
        <f ca="1">IFERROR(INDEX(MAESTRO!W:W,_xludf.AGGREGATE(15,6,ROW(MAESTRO!$B$3:$B$1000)/((MAESTRO!$B$3:$B$1000="OPA")*(UPPER(MAESTRO!$L$3:$L$1000)="CONFIRMADO")),ROWS($A$3:A363))),"")</f>
        <v/>
      </c>
      <c r="X363" s="10" t="str">
        <f ca="1">IFERROR(INDEX(MAESTRO!X:X,_xludf.AGGREGATE(15,6,ROW(MAESTRO!$B$3:$B$1000)/((MAESTRO!$B$3:$B$1000="OPA")*(UPPER(MAESTRO!$L$3:$L$1000)="CONFIRMADO")),ROWS($A$3:A363))),"")</f>
        <v/>
      </c>
    </row>
    <row r="364" spans="1:24" ht="22.05" customHeight="1">
      <c r="A364" s="27" t="str">
        <f ca="1">IFERROR(INDEX(MAESTRO!A:A,_xludf.AGGREGATE(15,6,ROW(MAESTRO!$B$3:$B$1000)/((MAESTRO!$B$3:$B$1000="OPA")*(UPPER(MAESTRO!$L$3:$L$1000)="CONFIRMADO")),ROWS($A$3:A364))),"")</f>
        <v/>
      </c>
      <c r="B364" s="27" t="str">
        <f ca="1">IFERROR(INDEX(MAESTRO!B:B,_xludf.AGGREGATE(15,6,ROW(MAESTRO!$B$3:$B$1000)/((MAESTRO!$B$3:$B$1000="OPA")*(UPPER(MAESTRO!$L$3:$L$1000)="CONFIRMADO")),ROWS($A$3:A364))),"")</f>
        <v/>
      </c>
      <c r="C364" s="27" t="str">
        <f ca="1">IFERROR(INDEX(MAESTRO!C:C,_xludf.AGGREGATE(15,6,ROW(MAESTRO!$B$3:$B$1000)/((MAESTRO!$B$3:$B$1000="OPA")*(UPPER(MAESTRO!$L$3:$L$1000)="CONFIRMADO")),ROWS($A$3:A364))),"")</f>
        <v/>
      </c>
      <c r="D364" s="27" t="str">
        <f ca="1">IFERROR(INDEX(MAESTRO!D:D,_xludf.AGGREGATE(15,6,ROW(MAESTRO!$B$3:$B$1000)/((MAESTRO!$B$3:$B$1000="OPA")*(UPPER(MAESTRO!$L$3:$L$1000)="CONFIRMADO")),ROWS($A$3:A364))),"")</f>
        <v/>
      </c>
      <c r="E364" s="27" t="str">
        <f ca="1">IFERROR(INDEX(MAESTRO!E:E,_xludf.AGGREGATE(15,6,ROW(MAESTRO!$B$3:$B$1000)/((MAESTRO!$B$3:$B$1000="OPA")*(UPPER(MAESTRO!$L$3:$L$1000)="CONFIRMADO")),ROWS($A$3:A364))),"")</f>
        <v/>
      </c>
      <c r="F364" s="27" t="str">
        <f ca="1">IFERROR(INDEX(MAESTRO!F:F,_xludf.AGGREGATE(15,6,ROW(MAESTRO!$B$3:$B$1000)/((MAESTRO!$B$3:$B$1000="OPA")*(UPPER(MAESTRO!$L$3:$L$1000)="CONFIRMADO")),ROWS($A$3:A364))),"")</f>
        <v/>
      </c>
      <c r="G364" s="27" t="str">
        <f ca="1">IFERROR(INDEX(MAESTRO!G:G,_xludf.AGGREGATE(15,6,ROW(MAESTRO!$B$3:$B$1000)/((MAESTRO!$B$3:$B$1000="OPA")*(UPPER(MAESTRO!$L$3:$L$1000)="CONFIRMADO")),ROWS($A$3:A364))),"")</f>
        <v/>
      </c>
      <c r="H364" s="27" t="str">
        <f ca="1">IFERROR(INDEX(MAESTRO!H:H,_xludf.AGGREGATE(15,6,ROW(MAESTRO!$B$3:$B$1000)/((MAESTRO!$B$3:$B$1000="OPA")*(UPPER(MAESTRO!$L$3:$L$1000)="CONFIRMADO")),ROWS($A$3:A364))),"")</f>
        <v/>
      </c>
      <c r="I364" s="27" t="str">
        <f ca="1">IFERROR(INDEX(MAESTRO!I:I,_xludf.AGGREGATE(15,6,ROW(MAESTRO!$B$3:$B$1000)/((MAESTRO!$B$3:$B$1000="OPA")*(UPPER(MAESTRO!$L$3:$L$1000)="CONFIRMADO")),ROWS($A$3:A364))),"")</f>
        <v/>
      </c>
      <c r="J364" s="27" t="str">
        <f ca="1">IFERROR(INDEX(MAESTRO!J:J,_xludf.AGGREGATE(15,6,ROW(MAESTRO!$B$3:$B$1000)/((MAESTRO!$B$3:$B$1000="OPA")*(UPPER(MAESTRO!$L$3:$L$1000)="CONFIRMADO")),ROWS($A$3:A364))),"")</f>
        <v/>
      </c>
      <c r="K364" s="27" t="str">
        <f ca="1">IFERROR(INDEX(MAESTRO!K:K,_xludf.AGGREGATE(15,6,ROW(MAESTRO!$B$3:$B$1000)/((MAESTRO!$B$3:$B$1000="OPA")*(UPPER(MAESTRO!$L$3:$L$1000)="CONFIRMADO")),ROWS($A$3:A364))),"")</f>
        <v/>
      </c>
      <c r="L364" s="27" t="str">
        <f ca="1">IFERROR(INDEX(MAESTRO!L:L,_xludf.AGGREGATE(15,6,ROW(MAESTRO!$B$3:$B$1000)/((MAESTRO!$B$3:$B$1000="OPA")*(UPPER(MAESTRO!$L$3:$L$1000)="CONFIRMADO")),ROWS($A$3:A364))),"")</f>
        <v/>
      </c>
      <c r="M364" s="27" t="str">
        <f ca="1">IFERROR(INDEX(MAESTRO!M:M,_xludf.AGGREGATE(15,6,ROW(MAESTRO!$B$3:$B$1000)/((MAESTRO!$B$3:$B$1000="OPA")*(UPPER(MAESTRO!$L$3:$L$1000)="CONFIRMADO")),ROWS($A$3:A364))),"")</f>
        <v/>
      </c>
      <c r="N364" s="27" t="str">
        <f ca="1">IFERROR(INDEX(MAESTRO!N:N,_xludf.AGGREGATE(15,6,ROW(MAESTRO!$B$3:$B$1000)/((MAESTRO!$B$3:$B$1000="OPA")*(UPPER(MAESTRO!$L$3:$L$1000)="CONFIRMADO")),ROWS($A$3:A364))),"")</f>
        <v/>
      </c>
      <c r="O364" s="27" t="str">
        <f ca="1">IFERROR(INDEX(MAESTRO!O:O,_xludf.AGGREGATE(15,6,ROW(MAESTRO!$B$3:$B$1000)/((MAESTRO!$B$3:$B$1000="OPA")*(UPPER(MAESTRO!$L$3:$L$1000)="CONFIRMADO")),ROWS($A$3:A364))),"")</f>
        <v/>
      </c>
      <c r="P364" s="27" t="str">
        <f ca="1">IFERROR(INDEX(MAESTRO!P:P,_xludf.AGGREGATE(15,6,ROW(MAESTRO!$B$3:$B$1000)/((MAESTRO!$B$3:$B$1000="OPA")*(UPPER(MAESTRO!$L$3:$L$1000)="CONFIRMADO")),ROWS($A$3:A364))),"")</f>
        <v/>
      </c>
      <c r="Q364" s="27" t="str">
        <f ca="1">IFERROR(INDEX(MAESTRO!Q:Q,_xludf.AGGREGATE(15,6,ROW(MAESTRO!$B$3:$B$1000)/((MAESTRO!$B$3:$B$1000="OPA")*(UPPER(MAESTRO!$L$3:$L$1000)="CONFIRMADO")),ROWS($A$3:A364))),"")</f>
        <v/>
      </c>
      <c r="R364" s="27" t="str">
        <f ca="1">IFERROR(INDEX(MAESTRO!R:R,_xludf.AGGREGATE(15,6,ROW(MAESTRO!$B$3:$B$1000)/((MAESTRO!$B$3:$B$1000="OPA")*(UPPER(MAESTRO!$L$3:$L$1000)="CONFIRMADO")),ROWS($A$3:A364))),"")</f>
        <v/>
      </c>
      <c r="S364" s="27" t="str">
        <f ca="1">IFERROR(INDEX(MAESTRO!S:S,_xludf.AGGREGATE(15,6,ROW(MAESTRO!$B$3:$B$1000)/((MAESTRO!$B$3:$B$1000="OPA")*(UPPER(MAESTRO!$L$3:$L$1000)="CONFIRMADO")),ROWS($A$3:A364))),"")</f>
        <v/>
      </c>
      <c r="T364" s="27" t="str">
        <f ca="1">IFERROR(INDEX(MAESTRO!T:T,_xludf.AGGREGATE(15,6,ROW(MAESTRO!$B$3:$B$1000)/((MAESTRO!$B$3:$B$1000="OPA")*(UPPER(MAESTRO!$L$3:$L$1000)="CONFIRMADO")),ROWS($A$3:A364))),"")</f>
        <v/>
      </c>
      <c r="U364" s="27" t="str">
        <f ca="1">IFERROR(INDEX(MAESTRO!U:U,_xludf.AGGREGATE(15,6,ROW(MAESTRO!$B$3:$B$1000)/((MAESTRO!$B$3:$B$1000="OPA")*(UPPER(MAESTRO!$L$3:$L$1000)="CONFIRMADO")),ROWS($A$3:A364))),"")</f>
        <v/>
      </c>
      <c r="V364" s="27" t="str">
        <f ca="1">IFERROR(INDEX(MAESTRO!V:V,_xludf.AGGREGATE(15,6,ROW(MAESTRO!$B$3:$B$1000)/((MAESTRO!$B$3:$B$1000="OPA")*(UPPER(MAESTRO!$L$3:$L$1000)="CONFIRMADO")),ROWS($A$3:A364))),"")</f>
        <v/>
      </c>
      <c r="W364" s="27" t="str">
        <f ca="1">IFERROR(INDEX(MAESTRO!W:W,_xludf.AGGREGATE(15,6,ROW(MAESTRO!$B$3:$B$1000)/((MAESTRO!$B$3:$B$1000="OPA")*(UPPER(MAESTRO!$L$3:$L$1000)="CONFIRMADO")),ROWS($A$3:A364))),"")</f>
        <v/>
      </c>
      <c r="X364" s="27" t="str">
        <f ca="1">IFERROR(INDEX(MAESTRO!X:X,_xludf.AGGREGATE(15,6,ROW(MAESTRO!$B$3:$B$1000)/((MAESTRO!$B$3:$B$1000="OPA")*(UPPER(MAESTRO!$L$3:$L$1000)="CONFIRMADO")),ROWS($A$3:A364))),"")</f>
        <v/>
      </c>
    </row>
    <row r="365" spans="1:24" ht="22.05" customHeight="1">
      <c r="A365" s="10" t="str">
        <f ca="1">IFERROR(INDEX(MAESTRO!A:A,_xludf.AGGREGATE(15,6,ROW(MAESTRO!$B$3:$B$1000)/((MAESTRO!$B$3:$B$1000="OPA")*(UPPER(MAESTRO!$L$3:$L$1000)="CONFIRMADO")),ROWS($A$3:A365))),"")</f>
        <v/>
      </c>
      <c r="B365" s="10" t="str">
        <f ca="1">IFERROR(INDEX(MAESTRO!B:B,_xludf.AGGREGATE(15,6,ROW(MAESTRO!$B$3:$B$1000)/((MAESTRO!$B$3:$B$1000="OPA")*(UPPER(MAESTRO!$L$3:$L$1000)="CONFIRMADO")),ROWS($A$3:A365))),"")</f>
        <v/>
      </c>
      <c r="C365" s="10" t="str">
        <f ca="1">IFERROR(INDEX(MAESTRO!C:C,_xludf.AGGREGATE(15,6,ROW(MAESTRO!$B$3:$B$1000)/((MAESTRO!$B$3:$B$1000="OPA")*(UPPER(MAESTRO!$L$3:$L$1000)="CONFIRMADO")),ROWS($A$3:A365))),"")</f>
        <v/>
      </c>
      <c r="D365" s="10" t="str">
        <f ca="1">IFERROR(INDEX(MAESTRO!D:D,_xludf.AGGREGATE(15,6,ROW(MAESTRO!$B$3:$B$1000)/((MAESTRO!$B$3:$B$1000="OPA")*(UPPER(MAESTRO!$L$3:$L$1000)="CONFIRMADO")),ROWS($A$3:A365))),"")</f>
        <v/>
      </c>
      <c r="E365" s="10" t="str">
        <f ca="1">IFERROR(INDEX(MAESTRO!E:E,_xludf.AGGREGATE(15,6,ROW(MAESTRO!$B$3:$B$1000)/((MAESTRO!$B$3:$B$1000="OPA")*(UPPER(MAESTRO!$L$3:$L$1000)="CONFIRMADO")),ROWS($A$3:A365))),"")</f>
        <v/>
      </c>
      <c r="F365" s="10" t="str">
        <f ca="1">IFERROR(INDEX(MAESTRO!F:F,_xludf.AGGREGATE(15,6,ROW(MAESTRO!$B$3:$B$1000)/((MAESTRO!$B$3:$B$1000="OPA")*(UPPER(MAESTRO!$L$3:$L$1000)="CONFIRMADO")),ROWS($A$3:A365))),"")</f>
        <v/>
      </c>
      <c r="G365" s="10" t="str">
        <f ca="1">IFERROR(INDEX(MAESTRO!G:G,_xludf.AGGREGATE(15,6,ROW(MAESTRO!$B$3:$B$1000)/((MAESTRO!$B$3:$B$1000="OPA")*(UPPER(MAESTRO!$L$3:$L$1000)="CONFIRMADO")),ROWS($A$3:A365))),"")</f>
        <v/>
      </c>
      <c r="H365" s="10" t="str">
        <f ca="1">IFERROR(INDEX(MAESTRO!H:H,_xludf.AGGREGATE(15,6,ROW(MAESTRO!$B$3:$B$1000)/((MAESTRO!$B$3:$B$1000="OPA")*(UPPER(MAESTRO!$L$3:$L$1000)="CONFIRMADO")),ROWS($A$3:A365))),"")</f>
        <v/>
      </c>
      <c r="I365" s="10" t="str">
        <f ca="1">IFERROR(INDEX(MAESTRO!I:I,_xludf.AGGREGATE(15,6,ROW(MAESTRO!$B$3:$B$1000)/((MAESTRO!$B$3:$B$1000="OPA")*(UPPER(MAESTRO!$L$3:$L$1000)="CONFIRMADO")),ROWS($A$3:A365))),"")</f>
        <v/>
      </c>
      <c r="J365" s="10" t="str">
        <f ca="1">IFERROR(INDEX(MAESTRO!J:J,_xludf.AGGREGATE(15,6,ROW(MAESTRO!$B$3:$B$1000)/((MAESTRO!$B$3:$B$1000="OPA")*(UPPER(MAESTRO!$L$3:$L$1000)="CONFIRMADO")),ROWS($A$3:A365))),"")</f>
        <v/>
      </c>
      <c r="K365" s="10" t="str">
        <f ca="1">IFERROR(INDEX(MAESTRO!K:K,_xludf.AGGREGATE(15,6,ROW(MAESTRO!$B$3:$B$1000)/((MAESTRO!$B$3:$B$1000="OPA")*(UPPER(MAESTRO!$L$3:$L$1000)="CONFIRMADO")),ROWS($A$3:A365))),"")</f>
        <v/>
      </c>
      <c r="L365" s="10" t="str">
        <f ca="1">IFERROR(INDEX(MAESTRO!L:L,_xludf.AGGREGATE(15,6,ROW(MAESTRO!$B$3:$B$1000)/((MAESTRO!$B$3:$B$1000="OPA")*(UPPER(MAESTRO!$L$3:$L$1000)="CONFIRMADO")),ROWS($A$3:A365))),"")</f>
        <v/>
      </c>
      <c r="M365" s="10" t="str">
        <f ca="1">IFERROR(INDEX(MAESTRO!M:M,_xludf.AGGREGATE(15,6,ROW(MAESTRO!$B$3:$B$1000)/((MAESTRO!$B$3:$B$1000="OPA")*(UPPER(MAESTRO!$L$3:$L$1000)="CONFIRMADO")),ROWS($A$3:A365))),"")</f>
        <v/>
      </c>
      <c r="N365" s="10" t="str">
        <f ca="1">IFERROR(INDEX(MAESTRO!N:N,_xludf.AGGREGATE(15,6,ROW(MAESTRO!$B$3:$B$1000)/((MAESTRO!$B$3:$B$1000="OPA")*(UPPER(MAESTRO!$L$3:$L$1000)="CONFIRMADO")),ROWS($A$3:A365))),"")</f>
        <v/>
      </c>
      <c r="O365" s="10" t="str">
        <f ca="1">IFERROR(INDEX(MAESTRO!O:O,_xludf.AGGREGATE(15,6,ROW(MAESTRO!$B$3:$B$1000)/((MAESTRO!$B$3:$B$1000="OPA")*(UPPER(MAESTRO!$L$3:$L$1000)="CONFIRMADO")),ROWS($A$3:A365))),"")</f>
        <v/>
      </c>
      <c r="P365" s="10" t="str">
        <f ca="1">IFERROR(INDEX(MAESTRO!P:P,_xludf.AGGREGATE(15,6,ROW(MAESTRO!$B$3:$B$1000)/((MAESTRO!$B$3:$B$1000="OPA")*(UPPER(MAESTRO!$L$3:$L$1000)="CONFIRMADO")),ROWS($A$3:A365))),"")</f>
        <v/>
      </c>
      <c r="Q365" s="10" t="str">
        <f ca="1">IFERROR(INDEX(MAESTRO!Q:Q,_xludf.AGGREGATE(15,6,ROW(MAESTRO!$B$3:$B$1000)/((MAESTRO!$B$3:$B$1000="OPA")*(UPPER(MAESTRO!$L$3:$L$1000)="CONFIRMADO")),ROWS($A$3:A365))),"")</f>
        <v/>
      </c>
      <c r="R365" s="10" t="str">
        <f ca="1">IFERROR(INDEX(MAESTRO!R:R,_xludf.AGGREGATE(15,6,ROW(MAESTRO!$B$3:$B$1000)/((MAESTRO!$B$3:$B$1000="OPA")*(UPPER(MAESTRO!$L$3:$L$1000)="CONFIRMADO")),ROWS($A$3:A365))),"")</f>
        <v/>
      </c>
      <c r="S365" s="10" t="str">
        <f ca="1">IFERROR(INDEX(MAESTRO!S:S,_xludf.AGGREGATE(15,6,ROW(MAESTRO!$B$3:$B$1000)/((MAESTRO!$B$3:$B$1000="OPA")*(UPPER(MAESTRO!$L$3:$L$1000)="CONFIRMADO")),ROWS($A$3:A365))),"")</f>
        <v/>
      </c>
      <c r="T365" s="10" t="str">
        <f ca="1">IFERROR(INDEX(MAESTRO!T:T,_xludf.AGGREGATE(15,6,ROW(MAESTRO!$B$3:$B$1000)/((MAESTRO!$B$3:$B$1000="OPA")*(UPPER(MAESTRO!$L$3:$L$1000)="CONFIRMADO")),ROWS($A$3:A365))),"")</f>
        <v/>
      </c>
      <c r="U365" s="10" t="str">
        <f ca="1">IFERROR(INDEX(MAESTRO!U:U,_xludf.AGGREGATE(15,6,ROW(MAESTRO!$B$3:$B$1000)/((MAESTRO!$B$3:$B$1000="OPA")*(UPPER(MAESTRO!$L$3:$L$1000)="CONFIRMADO")),ROWS($A$3:A365))),"")</f>
        <v/>
      </c>
      <c r="V365" s="10" t="str">
        <f ca="1">IFERROR(INDEX(MAESTRO!V:V,_xludf.AGGREGATE(15,6,ROW(MAESTRO!$B$3:$B$1000)/((MAESTRO!$B$3:$B$1000="OPA")*(UPPER(MAESTRO!$L$3:$L$1000)="CONFIRMADO")),ROWS($A$3:A365))),"")</f>
        <v/>
      </c>
      <c r="W365" s="10" t="str">
        <f ca="1">IFERROR(INDEX(MAESTRO!W:W,_xludf.AGGREGATE(15,6,ROW(MAESTRO!$B$3:$B$1000)/((MAESTRO!$B$3:$B$1000="OPA")*(UPPER(MAESTRO!$L$3:$L$1000)="CONFIRMADO")),ROWS($A$3:A365))),"")</f>
        <v/>
      </c>
      <c r="X365" s="10" t="str">
        <f ca="1">IFERROR(INDEX(MAESTRO!X:X,_xludf.AGGREGATE(15,6,ROW(MAESTRO!$B$3:$B$1000)/((MAESTRO!$B$3:$B$1000="OPA")*(UPPER(MAESTRO!$L$3:$L$1000)="CONFIRMADO")),ROWS($A$3:A365))),"")</f>
        <v/>
      </c>
    </row>
    <row r="366" spans="1:24" ht="22.05" customHeight="1">
      <c r="A366" s="27" t="str">
        <f ca="1">IFERROR(INDEX(MAESTRO!A:A,_xludf.AGGREGATE(15,6,ROW(MAESTRO!$B$3:$B$1000)/((MAESTRO!$B$3:$B$1000="OPA")*(UPPER(MAESTRO!$L$3:$L$1000)="CONFIRMADO")),ROWS($A$3:A366))),"")</f>
        <v/>
      </c>
      <c r="B366" s="27" t="str">
        <f ca="1">IFERROR(INDEX(MAESTRO!B:B,_xludf.AGGREGATE(15,6,ROW(MAESTRO!$B$3:$B$1000)/((MAESTRO!$B$3:$B$1000="OPA")*(UPPER(MAESTRO!$L$3:$L$1000)="CONFIRMADO")),ROWS($A$3:A366))),"")</f>
        <v/>
      </c>
      <c r="C366" s="27" t="str">
        <f ca="1">IFERROR(INDEX(MAESTRO!C:C,_xludf.AGGREGATE(15,6,ROW(MAESTRO!$B$3:$B$1000)/((MAESTRO!$B$3:$B$1000="OPA")*(UPPER(MAESTRO!$L$3:$L$1000)="CONFIRMADO")),ROWS($A$3:A366))),"")</f>
        <v/>
      </c>
      <c r="D366" s="27" t="str">
        <f ca="1">IFERROR(INDEX(MAESTRO!D:D,_xludf.AGGREGATE(15,6,ROW(MAESTRO!$B$3:$B$1000)/((MAESTRO!$B$3:$B$1000="OPA")*(UPPER(MAESTRO!$L$3:$L$1000)="CONFIRMADO")),ROWS($A$3:A366))),"")</f>
        <v/>
      </c>
      <c r="E366" s="27" t="str">
        <f ca="1">IFERROR(INDEX(MAESTRO!E:E,_xludf.AGGREGATE(15,6,ROW(MAESTRO!$B$3:$B$1000)/((MAESTRO!$B$3:$B$1000="OPA")*(UPPER(MAESTRO!$L$3:$L$1000)="CONFIRMADO")),ROWS($A$3:A366))),"")</f>
        <v/>
      </c>
      <c r="F366" s="27" t="str">
        <f ca="1">IFERROR(INDEX(MAESTRO!F:F,_xludf.AGGREGATE(15,6,ROW(MAESTRO!$B$3:$B$1000)/((MAESTRO!$B$3:$B$1000="OPA")*(UPPER(MAESTRO!$L$3:$L$1000)="CONFIRMADO")),ROWS($A$3:A366))),"")</f>
        <v/>
      </c>
      <c r="G366" s="27" t="str">
        <f ca="1">IFERROR(INDEX(MAESTRO!G:G,_xludf.AGGREGATE(15,6,ROW(MAESTRO!$B$3:$B$1000)/((MAESTRO!$B$3:$B$1000="OPA")*(UPPER(MAESTRO!$L$3:$L$1000)="CONFIRMADO")),ROWS($A$3:A366))),"")</f>
        <v/>
      </c>
      <c r="H366" s="27" t="str">
        <f ca="1">IFERROR(INDEX(MAESTRO!H:H,_xludf.AGGREGATE(15,6,ROW(MAESTRO!$B$3:$B$1000)/((MAESTRO!$B$3:$B$1000="OPA")*(UPPER(MAESTRO!$L$3:$L$1000)="CONFIRMADO")),ROWS($A$3:A366))),"")</f>
        <v/>
      </c>
      <c r="I366" s="27" t="str">
        <f ca="1">IFERROR(INDEX(MAESTRO!I:I,_xludf.AGGREGATE(15,6,ROW(MAESTRO!$B$3:$B$1000)/((MAESTRO!$B$3:$B$1000="OPA")*(UPPER(MAESTRO!$L$3:$L$1000)="CONFIRMADO")),ROWS($A$3:A366))),"")</f>
        <v/>
      </c>
      <c r="J366" s="27" t="str">
        <f ca="1">IFERROR(INDEX(MAESTRO!J:J,_xludf.AGGREGATE(15,6,ROW(MAESTRO!$B$3:$B$1000)/((MAESTRO!$B$3:$B$1000="OPA")*(UPPER(MAESTRO!$L$3:$L$1000)="CONFIRMADO")),ROWS($A$3:A366))),"")</f>
        <v/>
      </c>
      <c r="K366" s="27" t="str">
        <f ca="1">IFERROR(INDEX(MAESTRO!K:K,_xludf.AGGREGATE(15,6,ROW(MAESTRO!$B$3:$B$1000)/((MAESTRO!$B$3:$B$1000="OPA")*(UPPER(MAESTRO!$L$3:$L$1000)="CONFIRMADO")),ROWS($A$3:A366))),"")</f>
        <v/>
      </c>
      <c r="L366" s="27" t="str">
        <f ca="1">IFERROR(INDEX(MAESTRO!L:L,_xludf.AGGREGATE(15,6,ROW(MAESTRO!$B$3:$B$1000)/((MAESTRO!$B$3:$B$1000="OPA")*(UPPER(MAESTRO!$L$3:$L$1000)="CONFIRMADO")),ROWS($A$3:A366))),"")</f>
        <v/>
      </c>
      <c r="M366" s="27" t="str">
        <f ca="1">IFERROR(INDEX(MAESTRO!M:M,_xludf.AGGREGATE(15,6,ROW(MAESTRO!$B$3:$B$1000)/((MAESTRO!$B$3:$B$1000="OPA")*(UPPER(MAESTRO!$L$3:$L$1000)="CONFIRMADO")),ROWS($A$3:A366))),"")</f>
        <v/>
      </c>
      <c r="N366" s="27" t="str">
        <f ca="1">IFERROR(INDEX(MAESTRO!N:N,_xludf.AGGREGATE(15,6,ROW(MAESTRO!$B$3:$B$1000)/((MAESTRO!$B$3:$B$1000="OPA")*(UPPER(MAESTRO!$L$3:$L$1000)="CONFIRMADO")),ROWS($A$3:A366))),"")</f>
        <v/>
      </c>
      <c r="O366" s="27" t="str">
        <f ca="1">IFERROR(INDEX(MAESTRO!O:O,_xludf.AGGREGATE(15,6,ROW(MAESTRO!$B$3:$B$1000)/((MAESTRO!$B$3:$B$1000="OPA")*(UPPER(MAESTRO!$L$3:$L$1000)="CONFIRMADO")),ROWS($A$3:A366))),"")</f>
        <v/>
      </c>
      <c r="P366" s="27" t="str">
        <f ca="1">IFERROR(INDEX(MAESTRO!P:P,_xludf.AGGREGATE(15,6,ROW(MAESTRO!$B$3:$B$1000)/((MAESTRO!$B$3:$B$1000="OPA")*(UPPER(MAESTRO!$L$3:$L$1000)="CONFIRMADO")),ROWS($A$3:A366))),"")</f>
        <v/>
      </c>
      <c r="Q366" s="27" t="str">
        <f ca="1">IFERROR(INDEX(MAESTRO!Q:Q,_xludf.AGGREGATE(15,6,ROW(MAESTRO!$B$3:$B$1000)/((MAESTRO!$B$3:$B$1000="OPA")*(UPPER(MAESTRO!$L$3:$L$1000)="CONFIRMADO")),ROWS($A$3:A366))),"")</f>
        <v/>
      </c>
      <c r="R366" s="27" t="str">
        <f ca="1">IFERROR(INDEX(MAESTRO!R:R,_xludf.AGGREGATE(15,6,ROW(MAESTRO!$B$3:$B$1000)/((MAESTRO!$B$3:$B$1000="OPA")*(UPPER(MAESTRO!$L$3:$L$1000)="CONFIRMADO")),ROWS($A$3:A366))),"")</f>
        <v/>
      </c>
      <c r="S366" s="27" t="str">
        <f ca="1">IFERROR(INDEX(MAESTRO!S:S,_xludf.AGGREGATE(15,6,ROW(MAESTRO!$B$3:$B$1000)/((MAESTRO!$B$3:$B$1000="OPA")*(UPPER(MAESTRO!$L$3:$L$1000)="CONFIRMADO")),ROWS($A$3:A366))),"")</f>
        <v/>
      </c>
      <c r="T366" s="27" t="str">
        <f ca="1">IFERROR(INDEX(MAESTRO!T:T,_xludf.AGGREGATE(15,6,ROW(MAESTRO!$B$3:$B$1000)/((MAESTRO!$B$3:$B$1000="OPA")*(UPPER(MAESTRO!$L$3:$L$1000)="CONFIRMADO")),ROWS($A$3:A366))),"")</f>
        <v/>
      </c>
      <c r="U366" s="27" t="str">
        <f ca="1">IFERROR(INDEX(MAESTRO!U:U,_xludf.AGGREGATE(15,6,ROW(MAESTRO!$B$3:$B$1000)/((MAESTRO!$B$3:$B$1000="OPA")*(UPPER(MAESTRO!$L$3:$L$1000)="CONFIRMADO")),ROWS($A$3:A366))),"")</f>
        <v/>
      </c>
      <c r="V366" s="27" t="str">
        <f ca="1">IFERROR(INDEX(MAESTRO!V:V,_xludf.AGGREGATE(15,6,ROW(MAESTRO!$B$3:$B$1000)/((MAESTRO!$B$3:$B$1000="OPA")*(UPPER(MAESTRO!$L$3:$L$1000)="CONFIRMADO")),ROWS($A$3:A366))),"")</f>
        <v/>
      </c>
      <c r="W366" s="27" t="str">
        <f ca="1">IFERROR(INDEX(MAESTRO!W:W,_xludf.AGGREGATE(15,6,ROW(MAESTRO!$B$3:$B$1000)/((MAESTRO!$B$3:$B$1000="OPA")*(UPPER(MAESTRO!$L$3:$L$1000)="CONFIRMADO")),ROWS($A$3:A366))),"")</f>
        <v/>
      </c>
      <c r="X366" s="27" t="str">
        <f ca="1">IFERROR(INDEX(MAESTRO!X:X,_xludf.AGGREGATE(15,6,ROW(MAESTRO!$B$3:$B$1000)/((MAESTRO!$B$3:$B$1000="OPA")*(UPPER(MAESTRO!$L$3:$L$1000)="CONFIRMADO")),ROWS($A$3:A366))),"")</f>
        <v/>
      </c>
    </row>
    <row r="367" spans="1:24" ht="22.05" customHeight="1">
      <c r="A367" s="10" t="str">
        <f ca="1">IFERROR(INDEX(MAESTRO!A:A,_xludf.AGGREGATE(15,6,ROW(MAESTRO!$B$3:$B$1000)/((MAESTRO!$B$3:$B$1000="OPA")*(UPPER(MAESTRO!$L$3:$L$1000)="CONFIRMADO")),ROWS($A$3:A367))),"")</f>
        <v/>
      </c>
      <c r="B367" s="10" t="str">
        <f ca="1">IFERROR(INDEX(MAESTRO!B:B,_xludf.AGGREGATE(15,6,ROW(MAESTRO!$B$3:$B$1000)/((MAESTRO!$B$3:$B$1000="OPA")*(UPPER(MAESTRO!$L$3:$L$1000)="CONFIRMADO")),ROWS($A$3:A367))),"")</f>
        <v/>
      </c>
      <c r="C367" s="10" t="str">
        <f ca="1">IFERROR(INDEX(MAESTRO!C:C,_xludf.AGGREGATE(15,6,ROW(MAESTRO!$B$3:$B$1000)/((MAESTRO!$B$3:$B$1000="OPA")*(UPPER(MAESTRO!$L$3:$L$1000)="CONFIRMADO")),ROWS($A$3:A367))),"")</f>
        <v/>
      </c>
      <c r="D367" s="10" t="str">
        <f ca="1">IFERROR(INDEX(MAESTRO!D:D,_xludf.AGGREGATE(15,6,ROW(MAESTRO!$B$3:$B$1000)/((MAESTRO!$B$3:$B$1000="OPA")*(UPPER(MAESTRO!$L$3:$L$1000)="CONFIRMADO")),ROWS($A$3:A367))),"")</f>
        <v/>
      </c>
      <c r="E367" s="10" t="str">
        <f ca="1">IFERROR(INDEX(MAESTRO!E:E,_xludf.AGGREGATE(15,6,ROW(MAESTRO!$B$3:$B$1000)/((MAESTRO!$B$3:$B$1000="OPA")*(UPPER(MAESTRO!$L$3:$L$1000)="CONFIRMADO")),ROWS($A$3:A367))),"")</f>
        <v/>
      </c>
      <c r="F367" s="10" t="str">
        <f ca="1">IFERROR(INDEX(MAESTRO!F:F,_xludf.AGGREGATE(15,6,ROW(MAESTRO!$B$3:$B$1000)/((MAESTRO!$B$3:$B$1000="OPA")*(UPPER(MAESTRO!$L$3:$L$1000)="CONFIRMADO")),ROWS($A$3:A367))),"")</f>
        <v/>
      </c>
      <c r="G367" s="10" t="str">
        <f ca="1">IFERROR(INDEX(MAESTRO!G:G,_xludf.AGGREGATE(15,6,ROW(MAESTRO!$B$3:$B$1000)/((MAESTRO!$B$3:$B$1000="OPA")*(UPPER(MAESTRO!$L$3:$L$1000)="CONFIRMADO")),ROWS($A$3:A367))),"")</f>
        <v/>
      </c>
      <c r="H367" s="10" t="str">
        <f ca="1">IFERROR(INDEX(MAESTRO!H:H,_xludf.AGGREGATE(15,6,ROW(MAESTRO!$B$3:$B$1000)/((MAESTRO!$B$3:$B$1000="OPA")*(UPPER(MAESTRO!$L$3:$L$1000)="CONFIRMADO")),ROWS($A$3:A367))),"")</f>
        <v/>
      </c>
      <c r="I367" s="10" t="str">
        <f ca="1">IFERROR(INDEX(MAESTRO!I:I,_xludf.AGGREGATE(15,6,ROW(MAESTRO!$B$3:$B$1000)/((MAESTRO!$B$3:$B$1000="OPA")*(UPPER(MAESTRO!$L$3:$L$1000)="CONFIRMADO")),ROWS($A$3:A367))),"")</f>
        <v/>
      </c>
      <c r="J367" s="10" t="str">
        <f ca="1">IFERROR(INDEX(MAESTRO!J:J,_xludf.AGGREGATE(15,6,ROW(MAESTRO!$B$3:$B$1000)/((MAESTRO!$B$3:$B$1000="OPA")*(UPPER(MAESTRO!$L$3:$L$1000)="CONFIRMADO")),ROWS($A$3:A367))),"")</f>
        <v/>
      </c>
      <c r="K367" s="10" t="str">
        <f ca="1">IFERROR(INDEX(MAESTRO!K:K,_xludf.AGGREGATE(15,6,ROW(MAESTRO!$B$3:$B$1000)/((MAESTRO!$B$3:$B$1000="OPA")*(UPPER(MAESTRO!$L$3:$L$1000)="CONFIRMADO")),ROWS($A$3:A367))),"")</f>
        <v/>
      </c>
      <c r="L367" s="10" t="str">
        <f ca="1">IFERROR(INDEX(MAESTRO!L:L,_xludf.AGGREGATE(15,6,ROW(MAESTRO!$B$3:$B$1000)/((MAESTRO!$B$3:$B$1000="OPA")*(UPPER(MAESTRO!$L$3:$L$1000)="CONFIRMADO")),ROWS($A$3:A367))),"")</f>
        <v/>
      </c>
      <c r="M367" s="10" t="str">
        <f ca="1">IFERROR(INDEX(MAESTRO!M:M,_xludf.AGGREGATE(15,6,ROW(MAESTRO!$B$3:$B$1000)/((MAESTRO!$B$3:$B$1000="OPA")*(UPPER(MAESTRO!$L$3:$L$1000)="CONFIRMADO")),ROWS($A$3:A367))),"")</f>
        <v/>
      </c>
      <c r="N367" s="10" t="str">
        <f ca="1">IFERROR(INDEX(MAESTRO!N:N,_xludf.AGGREGATE(15,6,ROW(MAESTRO!$B$3:$B$1000)/((MAESTRO!$B$3:$B$1000="OPA")*(UPPER(MAESTRO!$L$3:$L$1000)="CONFIRMADO")),ROWS($A$3:A367))),"")</f>
        <v/>
      </c>
      <c r="O367" s="10" t="str">
        <f ca="1">IFERROR(INDEX(MAESTRO!O:O,_xludf.AGGREGATE(15,6,ROW(MAESTRO!$B$3:$B$1000)/((MAESTRO!$B$3:$B$1000="OPA")*(UPPER(MAESTRO!$L$3:$L$1000)="CONFIRMADO")),ROWS($A$3:A367))),"")</f>
        <v/>
      </c>
      <c r="P367" s="10" t="str">
        <f ca="1">IFERROR(INDEX(MAESTRO!P:P,_xludf.AGGREGATE(15,6,ROW(MAESTRO!$B$3:$B$1000)/((MAESTRO!$B$3:$B$1000="OPA")*(UPPER(MAESTRO!$L$3:$L$1000)="CONFIRMADO")),ROWS($A$3:A367))),"")</f>
        <v/>
      </c>
      <c r="Q367" s="10" t="str">
        <f ca="1">IFERROR(INDEX(MAESTRO!Q:Q,_xludf.AGGREGATE(15,6,ROW(MAESTRO!$B$3:$B$1000)/((MAESTRO!$B$3:$B$1000="OPA")*(UPPER(MAESTRO!$L$3:$L$1000)="CONFIRMADO")),ROWS($A$3:A367))),"")</f>
        <v/>
      </c>
      <c r="R367" s="10" t="str">
        <f ca="1">IFERROR(INDEX(MAESTRO!R:R,_xludf.AGGREGATE(15,6,ROW(MAESTRO!$B$3:$B$1000)/((MAESTRO!$B$3:$B$1000="OPA")*(UPPER(MAESTRO!$L$3:$L$1000)="CONFIRMADO")),ROWS($A$3:A367))),"")</f>
        <v/>
      </c>
      <c r="S367" s="10" t="str">
        <f ca="1">IFERROR(INDEX(MAESTRO!S:S,_xludf.AGGREGATE(15,6,ROW(MAESTRO!$B$3:$B$1000)/((MAESTRO!$B$3:$B$1000="OPA")*(UPPER(MAESTRO!$L$3:$L$1000)="CONFIRMADO")),ROWS($A$3:A367))),"")</f>
        <v/>
      </c>
      <c r="T367" s="10" t="str">
        <f ca="1">IFERROR(INDEX(MAESTRO!T:T,_xludf.AGGREGATE(15,6,ROW(MAESTRO!$B$3:$B$1000)/((MAESTRO!$B$3:$B$1000="OPA")*(UPPER(MAESTRO!$L$3:$L$1000)="CONFIRMADO")),ROWS($A$3:A367))),"")</f>
        <v/>
      </c>
      <c r="U367" s="10" t="str">
        <f ca="1">IFERROR(INDEX(MAESTRO!U:U,_xludf.AGGREGATE(15,6,ROW(MAESTRO!$B$3:$B$1000)/((MAESTRO!$B$3:$B$1000="OPA")*(UPPER(MAESTRO!$L$3:$L$1000)="CONFIRMADO")),ROWS($A$3:A367))),"")</f>
        <v/>
      </c>
      <c r="V367" s="10" t="str">
        <f ca="1">IFERROR(INDEX(MAESTRO!V:V,_xludf.AGGREGATE(15,6,ROW(MAESTRO!$B$3:$B$1000)/((MAESTRO!$B$3:$B$1000="OPA")*(UPPER(MAESTRO!$L$3:$L$1000)="CONFIRMADO")),ROWS($A$3:A367))),"")</f>
        <v/>
      </c>
      <c r="W367" s="10" t="str">
        <f ca="1">IFERROR(INDEX(MAESTRO!W:W,_xludf.AGGREGATE(15,6,ROW(MAESTRO!$B$3:$B$1000)/((MAESTRO!$B$3:$B$1000="OPA")*(UPPER(MAESTRO!$L$3:$L$1000)="CONFIRMADO")),ROWS($A$3:A367))),"")</f>
        <v/>
      </c>
      <c r="X367" s="10" t="str">
        <f ca="1">IFERROR(INDEX(MAESTRO!X:X,_xludf.AGGREGATE(15,6,ROW(MAESTRO!$B$3:$B$1000)/((MAESTRO!$B$3:$B$1000="OPA")*(UPPER(MAESTRO!$L$3:$L$1000)="CONFIRMADO")),ROWS($A$3:A367))),"")</f>
        <v/>
      </c>
    </row>
    <row r="368" spans="1:24" ht="22.05" customHeight="1">
      <c r="A368" s="27" t="str">
        <f ca="1">IFERROR(INDEX(MAESTRO!A:A,_xludf.AGGREGATE(15,6,ROW(MAESTRO!$B$3:$B$1000)/((MAESTRO!$B$3:$B$1000="OPA")*(UPPER(MAESTRO!$L$3:$L$1000)="CONFIRMADO")),ROWS($A$3:A368))),"")</f>
        <v/>
      </c>
      <c r="B368" s="27" t="str">
        <f ca="1">IFERROR(INDEX(MAESTRO!B:B,_xludf.AGGREGATE(15,6,ROW(MAESTRO!$B$3:$B$1000)/((MAESTRO!$B$3:$B$1000="OPA")*(UPPER(MAESTRO!$L$3:$L$1000)="CONFIRMADO")),ROWS($A$3:A368))),"")</f>
        <v/>
      </c>
      <c r="C368" s="27" t="str">
        <f ca="1">IFERROR(INDEX(MAESTRO!C:C,_xludf.AGGREGATE(15,6,ROW(MAESTRO!$B$3:$B$1000)/((MAESTRO!$B$3:$B$1000="OPA")*(UPPER(MAESTRO!$L$3:$L$1000)="CONFIRMADO")),ROWS($A$3:A368))),"")</f>
        <v/>
      </c>
      <c r="D368" s="27" t="str">
        <f ca="1">IFERROR(INDEX(MAESTRO!D:D,_xludf.AGGREGATE(15,6,ROW(MAESTRO!$B$3:$B$1000)/((MAESTRO!$B$3:$B$1000="OPA")*(UPPER(MAESTRO!$L$3:$L$1000)="CONFIRMADO")),ROWS($A$3:A368))),"")</f>
        <v/>
      </c>
      <c r="E368" s="27" t="str">
        <f ca="1">IFERROR(INDEX(MAESTRO!E:E,_xludf.AGGREGATE(15,6,ROW(MAESTRO!$B$3:$B$1000)/((MAESTRO!$B$3:$B$1000="OPA")*(UPPER(MAESTRO!$L$3:$L$1000)="CONFIRMADO")),ROWS($A$3:A368))),"")</f>
        <v/>
      </c>
      <c r="F368" s="27" t="str">
        <f ca="1">IFERROR(INDEX(MAESTRO!F:F,_xludf.AGGREGATE(15,6,ROW(MAESTRO!$B$3:$B$1000)/((MAESTRO!$B$3:$B$1000="OPA")*(UPPER(MAESTRO!$L$3:$L$1000)="CONFIRMADO")),ROWS($A$3:A368))),"")</f>
        <v/>
      </c>
      <c r="G368" s="27" t="str">
        <f ca="1">IFERROR(INDEX(MAESTRO!G:G,_xludf.AGGREGATE(15,6,ROW(MAESTRO!$B$3:$B$1000)/((MAESTRO!$B$3:$B$1000="OPA")*(UPPER(MAESTRO!$L$3:$L$1000)="CONFIRMADO")),ROWS($A$3:A368))),"")</f>
        <v/>
      </c>
      <c r="H368" s="27" t="str">
        <f ca="1">IFERROR(INDEX(MAESTRO!H:H,_xludf.AGGREGATE(15,6,ROW(MAESTRO!$B$3:$B$1000)/((MAESTRO!$B$3:$B$1000="OPA")*(UPPER(MAESTRO!$L$3:$L$1000)="CONFIRMADO")),ROWS($A$3:A368))),"")</f>
        <v/>
      </c>
      <c r="I368" s="27" t="str">
        <f ca="1">IFERROR(INDEX(MAESTRO!I:I,_xludf.AGGREGATE(15,6,ROW(MAESTRO!$B$3:$B$1000)/((MAESTRO!$B$3:$B$1000="OPA")*(UPPER(MAESTRO!$L$3:$L$1000)="CONFIRMADO")),ROWS($A$3:A368))),"")</f>
        <v/>
      </c>
      <c r="J368" s="27" t="str">
        <f ca="1">IFERROR(INDEX(MAESTRO!J:J,_xludf.AGGREGATE(15,6,ROW(MAESTRO!$B$3:$B$1000)/((MAESTRO!$B$3:$B$1000="OPA")*(UPPER(MAESTRO!$L$3:$L$1000)="CONFIRMADO")),ROWS($A$3:A368))),"")</f>
        <v/>
      </c>
      <c r="K368" s="27" t="str">
        <f ca="1">IFERROR(INDEX(MAESTRO!K:K,_xludf.AGGREGATE(15,6,ROW(MAESTRO!$B$3:$B$1000)/((MAESTRO!$B$3:$B$1000="OPA")*(UPPER(MAESTRO!$L$3:$L$1000)="CONFIRMADO")),ROWS($A$3:A368))),"")</f>
        <v/>
      </c>
      <c r="L368" s="27" t="str">
        <f ca="1">IFERROR(INDEX(MAESTRO!L:L,_xludf.AGGREGATE(15,6,ROW(MAESTRO!$B$3:$B$1000)/((MAESTRO!$B$3:$B$1000="OPA")*(UPPER(MAESTRO!$L$3:$L$1000)="CONFIRMADO")),ROWS($A$3:A368))),"")</f>
        <v/>
      </c>
      <c r="M368" s="27" t="str">
        <f ca="1">IFERROR(INDEX(MAESTRO!M:M,_xludf.AGGREGATE(15,6,ROW(MAESTRO!$B$3:$B$1000)/((MAESTRO!$B$3:$B$1000="OPA")*(UPPER(MAESTRO!$L$3:$L$1000)="CONFIRMADO")),ROWS($A$3:A368))),"")</f>
        <v/>
      </c>
      <c r="N368" s="27" t="str">
        <f ca="1">IFERROR(INDEX(MAESTRO!N:N,_xludf.AGGREGATE(15,6,ROW(MAESTRO!$B$3:$B$1000)/((MAESTRO!$B$3:$B$1000="OPA")*(UPPER(MAESTRO!$L$3:$L$1000)="CONFIRMADO")),ROWS($A$3:A368))),"")</f>
        <v/>
      </c>
      <c r="O368" s="27" t="str">
        <f ca="1">IFERROR(INDEX(MAESTRO!O:O,_xludf.AGGREGATE(15,6,ROW(MAESTRO!$B$3:$B$1000)/((MAESTRO!$B$3:$B$1000="OPA")*(UPPER(MAESTRO!$L$3:$L$1000)="CONFIRMADO")),ROWS($A$3:A368))),"")</f>
        <v/>
      </c>
      <c r="P368" s="27" t="str">
        <f ca="1">IFERROR(INDEX(MAESTRO!P:P,_xludf.AGGREGATE(15,6,ROW(MAESTRO!$B$3:$B$1000)/((MAESTRO!$B$3:$B$1000="OPA")*(UPPER(MAESTRO!$L$3:$L$1000)="CONFIRMADO")),ROWS($A$3:A368))),"")</f>
        <v/>
      </c>
      <c r="Q368" s="27" t="str">
        <f ca="1">IFERROR(INDEX(MAESTRO!Q:Q,_xludf.AGGREGATE(15,6,ROW(MAESTRO!$B$3:$B$1000)/((MAESTRO!$B$3:$B$1000="OPA")*(UPPER(MAESTRO!$L$3:$L$1000)="CONFIRMADO")),ROWS($A$3:A368))),"")</f>
        <v/>
      </c>
      <c r="R368" s="27" t="str">
        <f ca="1">IFERROR(INDEX(MAESTRO!R:R,_xludf.AGGREGATE(15,6,ROW(MAESTRO!$B$3:$B$1000)/((MAESTRO!$B$3:$B$1000="OPA")*(UPPER(MAESTRO!$L$3:$L$1000)="CONFIRMADO")),ROWS($A$3:A368))),"")</f>
        <v/>
      </c>
      <c r="S368" s="27" t="str">
        <f ca="1">IFERROR(INDEX(MAESTRO!S:S,_xludf.AGGREGATE(15,6,ROW(MAESTRO!$B$3:$B$1000)/((MAESTRO!$B$3:$B$1000="OPA")*(UPPER(MAESTRO!$L$3:$L$1000)="CONFIRMADO")),ROWS($A$3:A368))),"")</f>
        <v/>
      </c>
      <c r="T368" s="27" t="str">
        <f ca="1">IFERROR(INDEX(MAESTRO!T:T,_xludf.AGGREGATE(15,6,ROW(MAESTRO!$B$3:$B$1000)/((MAESTRO!$B$3:$B$1000="OPA")*(UPPER(MAESTRO!$L$3:$L$1000)="CONFIRMADO")),ROWS($A$3:A368))),"")</f>
        <v/>
      </c>
      <c r="U368" s="27" t="str">
        <f ca="1">IFERROR(INDEX(MAESTRO!U:U,_xludf.AGGREGATE(15,6,ROW(MAESTRO!$B$3:$B$1000)/((MAESTRO!$B$3:$B$1000="OPA")*(UPPER(MAESTRO!$L$3:$L$1000)="CONFIRMADO")),ROWS($A$3:A368))),"")</f>
        <v/>
      </c>
      <c r="V368" s="27" t="str">
        <f ca="1">IFERROR(INDEX(MAESTRO!V:V,_xludf.AGGREGATE(15,6,ROW(MAESTRO!$B$3:$B$1000)/((MAESTRO!$B$3:$B$1000="OPA")*(UPPER(MAESTRO!$L$3:$L$1000)="CONFIRMADO")),ROWS($A$3:A368))),"")</f>
        <v/>
      </c>
      <c r="W368" s="27" t="str">
        <f ca="1">IFERROR(INDEX(MAESTRO!W:W,_xludf.AGGREGATE(15,6,ROW(MAESTRO!$B$3:$B$1000)/((MAESTRO!$B$3:$B$1000="OPA")*(UPPER(MAESTRO!$L$3:$L$1000)="CONFIRMADO")),ROWS($A$3:A368))),"")</f>
        <v/>
      </c>
      <c r="X368" s="27" t="str">
        <f ca="1">IFERROR(INDEX(MAESTRO!X:X,_xludf.AGGREGATE(15,6,ROW(MAESTRO!$B$3:$B$1000)/((MAESTRO!$B$3:$B$1000="OPA")*(UPPER(MAESTRO!$L$3:$L$1000)="CONFIRMADO")),ROWS($A$3:A368))),"")</f>
        <v/>
      </c>
    </row>
    <row r="369" spans="1:24" ht="22.05" customHeight="1">
      <c r="A369" s="10" t="str">
        <f ca="1">IFERROR(INDEX(MAESTRO!A:A,_xludf.AGGREGATE(15,6,ROW(MAESTRO!$B$3:$B$1000)/((MAESTRO!$B$3:$B$1000="OPA")*(UPPER(MAESTRO!$L$3:$L$1000)="CONFIRMADO")),ROWS($A$3:A369))),"")</f>
        <v/>
      </c>
      <c r="B369" s="10" t="str">
        <f ca="1">IFERROR(INDEX(MAESTRO!B:B,_xludf.AGGREGATE(15,6,ROW(MAESTRO!$B$3:$B$1000)/((MAESTRO!$B$3:$B$1000="OPA")*(UPPER(MAESTRO!$L$3:$L$1000)="CONFIRMADO")),ROWS($A$3:A369))),"")</f>
        <v/>
      </c>
      <c r="C369" s="10" t="str">
        <f ca="1">IFERROR(INDEX(MAESTRO!C:C,_xludf.AGGREGATE(15,6,ROW(MAESTRO!$B$3:$B$1000)/((MAESTRO!$B$3:$B$1000="OPA")*(UPPER(MAESTRO!$L$3:$L$1000)="CONFIRMADO")),ROWS($A$3:A369))),"")</f>
        <v/>
      </c>
      <c r="D369" s="10" t="str">
        <f ca="1">IFERROR(INDEX(MAESTRO!D:D,_xludf.AGGREGATE(15,6,ROW(MAESTRO!$B$3:$B$1000)/((MAESTRO!$B$3:$B$1000="OPA")*(UPPER(MAESTRO!$L$3:$L$1000)="CONFIRMADO")),ROWS($A$3:A369))),"")</f>
        <v/>
      </c>
      <c r="E369" s="10" t="str">
        <f ca="1">IFERROR(INDEX(MAESTRO!E:E,_xludf.AGGREGATE(15,6,ROW(MAESTRO!$B$3:$B$1000)/((MAESTRO!$B$3:$B$1000="OPA")*(UPPER(MAESTRO!$L$3:$L$1000)="CONFIRMADO")),ROWS($A$3:A369))),"")</f>
        <v/>
      </c>
      <c r="F369" s="10" t="str">
        <f ca="1">IFERROR(INDEX(MAESTRO!F:F,_xludf.AGGREGATE(15,6,ROW(MAESTRO!$B$3:$B$1000)/((MAESTRO!$B$3:$B$1000="OPA")*(UPPER(MAESTRO!$L$3:$L$1000)="CONFIRMADO")),ROWS($A$3:A369))),"")</f>
        <v/>
      </c>
      <c r="G369" s="10" t="str">
        <f ca="1">IFERROR(INDEX(MAESTRO!G:G,_xludf.AGGREGATE(15,6,ROW(MAESTRO!$B$3:$B$1000)/((MAESTRO!$B$3:$B$1000="OPA")*(UPPER(MAESTRO!$L$3:$L$1000)="CONFIRMADO")),ROWS($A$3:A369))),"")</f>
        <v/>
      </c>
      <c r="H369" s="10" t="str">
        <f ca="1">IFERROR(INDEX(MAESTRO!H:H,_xludf.AGGREGATE(15,6,ROW(MAESTRO!$B$3:$B$1000)/((MAESTRO!$B$3:$B$1000="OPA")*(UPPER(MAESTRO!$L$3:$L$1000)="CONFIRMADO")),ROWS($A$3:A369))),"")</f>
        <v/>
      </c>
      <c r="I369" s="10" t="str">
        <f ca="1">IFERROR(INDEX(MAESTRO!I:I,_xludf.AGGREGATE(15,6,ROW(MAESTRO!$B$3:$B$1000)/((MAESTRO!$B$3:$B$1000="OPA")*(UPPER(MAESTRO!$L$3:$L$1000)="CONFIRMADO")),ROWS($A$3:A369))),"")</f>
        <v/>
      </c>
      <c r="J369" s="10" t="str">
        <f ca="1">IFERROR(INDEX(MAESTRO!J:J,_xludf.AGGREGATE(15,6,ROW(MAESTRO!$B$3:$B$1000)/((MAESTRO!$B$3:$B$1000="OPA")*(UPPER(MAESTRO!$L$3:$L$1000)="CONFIRMADO")),ROWS($A$3:A369))),"")</f>
        <v/>
      </c>
      <c r="K369" s="10" t="str">
        <f ca="1">IFERROR(INDEX(MAESTRO!K:K,_xludf.AGGREGATE(15,6,ROW(MAESTRO!$B$3:$B$1000)/((MAESTRO!$B$3:$B$1000="OPA")*(UPPER(MAESTRO!$L$3:$L$1000)="CONFIRMADO")),ROWS($A$3:A369))),"")</f>
        <v/>
      </c>
      <c r="L369" s="10" t="str">
        <f ca="1">IFERROR(INDEX(MAESTRO!L:L,_xludf.AGGREGATE(15,6,ROW(MAESTRO!$B$3:$B$1000)/((MAESTRO!$B$3:$B$1000="OPA")*(UPPER(MAESTRO!$L$3:$L$1000)="CONFIRMADO")),ROWS($A$3:A369))),"")</f>
        <v/>
      </c>
      <c r="M369" s="10" t="str">
        <f ca="1">IFERROR(INDEX(MAESTRO!M:M,_xludf.AGGREGATE(15,6,ROW(MAESTRO!$B$3:$B$1000)/((MAESTRO!$B$3:$B$1000="OPA")*(UPPER(MAESTRO!$L$3:$L$1000)="CONFIRMADO")),ROWS($A$3:A369))),"")</f>
        <v/>
      </c>
      <c r="N369" s="10" t="str">
        <f ca="1">IFERROR(INDEX(MAESTRO!N:N,_xludf.AGGREGATE(15,6,ROW(MAESTRO!$B$3:$B$1000)/((MAESTRO!$B$3:$B$1000="OPA")*(UPPER(MAESTRO!$L$3:$L$1000)="CONFIRMADO")),ROWS($A$3:A369))),"")</f>
        <v/>
      </c>
      <c r="O369" s="10" t="str">
        <f ca="1">IFERROR(INDEX(MAESTRO!O:O,_xludf.AGGREGATE(15,6,ROW(MAESTRO!$B$3:$B$1000)/((MAESTRO!$B$3:$B$1000="OPA")*(UPPER(MAESTRO!$L$3:$L$1000)="CONFIRMADO")),ROWS($A$3:A369))),"")</f>
        <v/>
      </c>
      <c r="P369" s="10" t="str">
        <f ca="1">IFERROR(INDEX(MAESTRO!P:P,_xludf.AGGREGATE(15,6,ROW(MAESTRO!$B$3:$B$1000)/((MAESTRO!$B$3:$B$1000="OPA")*(UPPER(MAESTRO!$L$3:$L$1000)="CONFIRMADO")),ROWS($A$3:A369))),"")</f>
        <v/>
      </c>
      <c r="Q369" s="10" t="str">
        <f ca="1">IFERROR(INDEX(MAESTRO!Q:Q,_xludf.AGGREGATE(15,6,ROW(MAESTRO!$B$3:$B$1000)/((MAESTRO!$B$3:$B$1000="OPA")*(UPPER(MAESTRO!$L$3:$L$1000)="CONFIRMADO")),ROWS($A$3:A369))),"")</f>
        <v/>
      </c>
      <c r="R369" s="10" t="str">
        <f ca="1">IFERROR(INDEX(MAESTRO!R:R,_xludf.AGGREGATE(15,6,ROW(MAESTRO!$B$3:$B$1000)/((MAESTRO!$B$3:$B$1000="OPA")*(UPPER(MAESTRO!$L$3:$L$1000)="CONFIRMADO")),ROWS($A$3:A369))),"")</f>
        <v/>
      </c>
      <c r="S369" s="10" t="str">
        <f ca="1">IFERROR(INDEX(MAESTRO!S:S,_xludf.AGGREGATE(15,6,ROW(MAESTRO!$B$3:$B$1000)/((MAESTRO!$B$3:$B$1000="OPA")*(UPPER(MAESTRO!$L$3:$L$1000)="CONFIRMADO")),ROWS($A$3:A369))),"")</f>
        <v/>
      </c>
      <c r="T369" s="10" t="str">
        <f ca="1">IFERROR(INDEX(MAESTRO!T:T,_xludf.AGGREGATE(15,6,ROW(MAESTRO!$B$3:$B$1000)/((MAESTRO!$B$3:$B$1000="OPA")*(UPPER(MAESTRO!$L$3:$L$1000)="CONFIRMADO")),ROWS($A$3:A369))),"")</f>
        <v/>
      </c>
      <c r="U369" s="10" t="str">
        <f ca="1">IFERROR(INDEX(MAESTRO!U:U,_xludf.AGGREGATE(15,6,ROW(MAESTRO!$B$3:$B$1000)/((MAESTRO!$B$3:$B$1000="OPA")*(UPPER(MAESTRO!$L$3:$L$1000)="CONFIRMADO")),ROWS($A$3:A369))),"")</f>
        <v/>
      </c>
      <c r="V369" s="10" t="str">
        <f ca="1">IFERROR(INDEX(MAESTRO!V:V,_xludf.AGGREGATE(15,6,ROW(MAESTRO!$B$3:$B$1000)/((MAESTRO!$B$3:$B$1000="OPA")*(UPPER(MAESTRO!$L$3:$L$1000)="CONFIRMADO")),ROWS($A$3:A369))),"")</f>
        <v/>
      </c>
      <c r="W369" s="10" t="str">
        <f ca="1">IFERROR(INDEX(MAESTRO!W:W,_xludf.AGGREGATE(15,6,ROW(MAESTRO!$B$3:$B$1000)/((MAESTRO!$B$3:$B$1000="OPA")*(UPPER(MAESTRO!$L$3:$L$1000)="CONFIRMADO")),ROWS($A$3:A369))),"")</f>
        <v/>
      </c>
      <c r="X369" s="10" t="str">
        <f ca="1">IFERROR(INDEX(MAESTRO!X:X,_xludf.AGGREGATE(15,6,ROW(MAESTRO!$B$3:$B$1000)/((MAESTRO!$B$3:$B$1000="OPA")*(UPPER(MAESTRO!$L$3:$L$1000)="CONFIRMADO")),ROWS($A$3:A369))),"")</f>
        <v/>
      </c>
    </row>
    <row r="370" spans="1:24" ht="22.05" customHeight="1">
      <c r="A370" s="27" t="str">
        <f ca="1">IFERROR(INDEX(MAESTRO!A:A,_xludf.AGGREGATE(15,6,ROW(MAESTRO!$B$3:$B$1000)/((MAESTRO!$B$3:$B$1000="OPA")*(UPPER(MAESTRO!$L$3:$L$1000)="CONFIRMADO")),ROWS($A$3:A370))),"")</f>
        <v/>
      </c>
      <c r="B370" s="27" t="str">
        <f ca="1">IFERROR(INDEX(MAESTRO!B:B,_xludf.AGGREGATE(15,6,ROW(MAESTRO!$B$3:$B$1000)/((MAESTRO!$B$3:$B$1000="OPA")*(UPPER(MAESTRO!$L$3:$L$1000)="CONFIRMADO")),ROWS($A$3:A370))),"")</f>
        <v/>
      </c>
      <c r="C370" s="27" t="str">
        <f ca="1">IFERROR(INDEX(MAESTRO!C:C,_xludf.AGGREGATE(15,6,ROW(MAESTRO!$B$3:$B$1000)/((MAESTRO!$B$3:$B$1000="OPA")*(UPPER(MAESTRO!$L$3:$L$1000)="CONFIRMADO")),ROWS($A$3:A370))),"")</f>
        <v/>
      </c>
      <c r="D370" s="27" t="str">
        <f ca="1">IFERROR(INDEX(MAESTRO!D:D,_xludf.AGGREGATE(15,6,ROW(MAESTRO!$B$3:$B$1000)/((MAESTRO!$B$3:$B$1000="OPA")*(UPPER(MAESTRO!$L$3:$L$1000)="CONFIRMADO")),ROWS($A$3:A370))),"")</f>
        <v/>
      </c>
      <c r="E370" s="27" t="str">
        <f ca="1">IFERROR(INDEX(MAESTRO!E:E,_xludf.AGGREGATE(15,6,ROW(MAESTRO!$B$3:$B$1000)/((MAESTRO!$B$3:$B$1000="OPA")*(UPPER(MAESTRO!$L$3:$L$1000)="CONFIRMADO")),ROWS($A$3:A370))),"")</f>
        <v/>
      </c>
      <c r="F370" s="27" t="str">
        <f ca="1">IFERROR(INDEX(MAESTRO!F:F,_xludf.AGGREGATE(15,6,ROW(MAESTRO!$B$3:$B$1000)/((MAESTRO!$B$3:$B$1000="OPA")*(UPPER(MAESTRO!$L$3:$L$1000)="CONFIRMADO")),ROWS($A$3:A370))),"")</f>
        <v/>
      </c>
      <c r="G370" s="27" t="str">
        <f ca="1">IFERROR(INDEX(MAESTRO!G:G,_xludf.AGGREGATE(15,6,ROW(MAESTRO!$B$3:$B$1000)/((MAESTRO!$B$3:$B$1000="OPA")*(UPPER(MAESTRO!$L$3:$L$1000)="CONFIRMADO")),ROWS($A$3:A370))),"")</f>
        <v/>
      </c>
      <c r="H370" s="27" t="str">
        <f ca="1">IFERROR(INDEX(MAESTRO!H:H,_xludf.AGGREGATE(15,6,ROW(MAESTRO!$B$3:$B$1000)/((MAESTRO!$B$3:$B$1000="OPA")*(UPPER(MAESTRO!$L$3:$L$1000)="CONFIRMADO")),ROWS($A$3:A370))),"")</f>
        <v/>
      </c>
      <c r="I370" s="27" t="str">
        <f ca="1">IFERROR(INDEX(MAESTRO!I:I,_xludf.AGGREGATE(15,6,ROW(MAESTRO!$B$3:$B$1000)/((MAESTRO!$B$3:$B$1000="OPA")*(UPPER(MAESTRO!$L$3:$L$1000)="CONFIRMADO")),ROWS($A$3:A370))),"")</f>
        <v/>
      </c>
      <c r="J370" s="27" t="str">
        <f ca="1">IFERROR(INDEX(MAESTRO!J:J,_xludf.AGGREGATE(15,6,ROW(MAESTRO!$B$3:$B$1000)/((MAESTRO!$B$3:$B$1000="OPA")*(UPPER(MAESTRO!$L$3:$L$1000)="CONFIRMADO")),ROWS($A$3:A370))),"")</f>
        <v/>
      </c>
      <c r="K370" s="27" t="str">
        <f ca="1">IFERROR(INDEX(MAESTRO!K:K,_xludf.AGGREGATE(15,6,ROW(MAESTRO!$B$3:$B$1000)/((MAESTRO!$B$3:$B$1000="OPA")*(UPPER(MAESTRO!$L$3:$L$1000)="CONFIRMADO")),ROWS($A$3:A370))),"")</f>
        <v/>
      </c>
      <c r="L370" s="27" t="str">
        <f ca="1">IFERROR(INDEX(MAESTRO!L:L,_xludf.AGGREGATE(15,6,ROW(MAESTRO!$B$3:$B$1000)/((MAESTRO!$B$3:$B$1000="OPA")*(UPPER(MAESTRO!$L$3:$L$1000)="CONFIRMADO")),ROWS($A$3:A370))),"")</f>
        <v/>
      </c>
      <c r="M370" s="27" t="str">
        <f ca="1">IFERROR(INDEX(MAESTRO!M:M,_xludf.AGGREGATE(15,6,ROW(MAESTRO!$B$3:$B$1000)/((MAESTRO!$B$3:$B$1000="OPA")*(UPPER(MAESTRO!$L$3:$L$1000)="CONFIRMADO")),ROWS($A$3:A370))),"")</f>
        <v/>
      </c>
      <c r="N370" s="27" t="str">
        <f ca="1">IFERROR(INDEX(MAESTRO!N:N,_xludf.AGGREGATE(15,6,ROW(MAESTRO!$B$3:$B$1000)/((MAESTRO!$B$3:$B$1000="OPA")*(UPPER(MAESTRO!$L$3:$L$1000)="CONFIRMADO")),ROWS($A$3:A370))),"")</f>
        <v/>
      </c>
      <c r="O370" s="27" t="str">
        <f ca="1">IFERROR(INDEX(MAESTRO!O:O,_xludf.AGGREGATE(15,6,ROW(MAESTRO!$B$3:$B$1000)/((MAESTRO!$B$3:$B$1000="OPA")*(UPPER(MAESTRO!$L$3:$L$1000)="CONFIRMADO")),ROWS($A$3:A370))),"")</f>
        <v/>
      </c>
      <c r="P370" s="27" t="str">
        <f ca="1">IFERROR(INDEX(MAESTRO!P:P,_xludf.AGGREGATE(15,6,ROW(MAESTRO!$B$3:$B$1000)/((MAESTRO!$B$3:$B$1000="OPA")*(UPPER(MAESTRO!$L$3:$L$1000)="CONFIRMADO")),ROWS($A$3:A370))),"")</f>
        <v/>
      </c>
      <c r="Q370" s="27" t="str">
        <f ca="1">IFERROR(INDEX(MAESTRO!Q:Q,_xludf.AGGREGATE(15,6,ROW(MAESTRO!$B$3:$B$1000)/((MAESTRO!$B$3:$B$1000="OPA")*(UPPER(MAESTRO!$L$3:$L$1000)="CONFIRMADO")),ROWS($A$3:A370))),"")</f>
        <v/>
      </c>
      <c r="R370" s="27" t="str">
        <f ca="1">IFERROR(INDEX(MAESTRO!R:R,_xludf.AGGREGATE(15,6,ROW(MAESTRO!$B$3:$B$1000)/((MAESTRO!$B$3:$B$1000="OPA")*(UPPER(MAESTRO!$L$3:$L$1000)="CONFIRMADO")),ROWS($A$3:A370))),"")</f>
        <v/>
      </c>
      <c r="S370" s="27" t="str">
        <f ca="1">IFERROR(INDEX(MAESTRO!S:S,_xludf.AGGREGATE(15,6,ROW(MAESTRO!$B$3:$B$1000)/((MAESTRO!$B$3:$B$1000="OPA")*(UPPER(MAESTRO!$L$3:$L$1000)="CONFIRMADO")),ROWS($A$3:A370))),"")</f>
        <v/>
      </c>
      <c r="T370" s="27" t="str">
        <f ca="1">IFERROR(INDEX(MAESTRO!T:T,_xludf.AGGREGATE(15,6,ROW(MAESTRO!$B$3:$B$1000)/((MAESTRO!$B$3:$B$1000="OPA")*(UPPER(MAESTRO!$L$3:$L$1000)="CONFIRMADO")),ROWS($A$3:A370))),"")</f>
        <v/>
      </c>
      <c r="U370" s="27" t="str">
        <f ca="1">IFERROR(INDEX(MAESTRO!U:U,_xludf.AGGREGATE(15,6,ROW(MAESTRO!$B$3:$B$1000)/((MAESTRO!$B$3:$B$1000="OPA")*(UPPER(MAESTRO!$L$3:$L$1000)="CONFIRMADO")),ROWS($A$3:A370))),"")</f>
        <v/>
      </c>
      <c r="V370" s="27" t="str">
        <f ca="1">IFERROR(INDEX(MAESTRO!V:V,_xludf.AGGREGATE(15,6,ROW(MAESTRO!$B$3:$B$1000)/((MAESTRO!$B$3:$B$1000="OPA")*(UPPER(MAESTRO!$L$3:$L$1000)="CONFIRMADO")),ROWS($A$3:A370))),"")</f>
        <v/>
      </c>
      <c r="W370" s="27" t="str">
        <f ca="1">IFERROR(INDEX(MAESTRO!W:W,_xludf.AGGREGATE(15,6,ROW(MAESTRO!$B$3:$B$1000)/((MAESTRO!$B$3:$B$1000="OPA")*(UPPER(MAESTRO!$L$3:$L$1000)="CONFIRMADO")),ROWS($A$3:A370))),"")</f>
        <v/>
      </c>
      <c r="X370" s="27" t="str">
        <f ca="1">IFERROR(INDEX(MAESTRO!X:X,_xludf.AGGREGATE(15,6,ROW(MAESTRO!$B$3:$B$1000)/((MAESTRO!$B$3:$B$1000="OPA")*(UPPER(MAESTRO!$L$3:$L$1000)="CONFIRMADO")),ROWS($A$3:A370))),"")</f>
        <v/>
      </c>
    </row>
    <row r="371" spans="1:24" ht="22.05" customHeight="1">
      <c r="A371" s="10" t="str">
        <f ca="1">IFERROR(INDEX(MAESTRO!A:A,_xludf.AGGREGATE(15,6,ROW(MAESTRO!$B$3:$B$1000)/((MAESTRO!$B$3:$B$1000="OPA")*(UPPER(MAESTRO!$L$3:$L$1000)="CONFIRMADO")),ROWS($A$3:A371))),"")</f>
        <v/>
      </c>
      <c r="B371" s="10" t="str">
        <f ca="1">IFERROR(INDEX(MAESTRO!B:B,_xludf.AGGREGATE(15,6,ROW(MAESTRO!$B$3:$B$1000)/((MAESTRO!$B$3:$B$1000="OPA")*(UPPER(MAESTRO!$L$3:$L$1000)="CONFIRMADO")),ROWS($A$3:A371))),"")</f>
        <v/>
      </c>
      <c r="C371" s="10" t="str">
        <f ca="1">IFERROR(INDEX(MAESTRO!C:C,_xludf.AGGREGATE(15,6,ROW(MAESTRO!$B$3:$B$1000)/((MAESTRO!$B$3:$B$1000="OPA")*(UPPER(MAESTRO!$L$3:$L$1000)="CONFIRMADO")),ROWS($A$3:A371))),"")</f>
        <v/>
      </c>
      <c r="D371" s="10" t="str">
        <f ca="1">IFERROR(INDEX(MAESTRO!D:D,_xludf.AGGREGATE(15,6,ROW(MAESTRO!$B$3:$B$1000)/((MAESTRO!$B$3:$B$1000="OPA")*(UPPER(MAESTRO!$L$3:$L$1000)="CONFIRMADO")),ROWS($A$3:A371))),"")</f>
        <v/>
      </c>
      <c r="E371" s="10" t="str">
        <f ca="1">IFERROR(INDEX(MAESTRO!E:E,_xludf.AGGREGATE(15,6,ROW(MAESTRO!$B$3:$B$1000)/((MAESTRO!$B$3:$B$1000="OPA")*(UPPER(MAESTRO!$L$3:$L$1000)="CONFIRMADO")),ROWS($A$3:A371))),"")</f>
        <v/>
      </c>
      <c r="F371" s="10" t="str">
        <f ca="1">IFERROR(INDEX(MAESTRO!F:F,_xludf.AGGREGATE(15,6,ROW(MAESTRO!$B$3:$B$1000)/((MAESTRO!$B$3:$B$1000="OPA")*(UPPER(MAESTRO!$L$3:$L$1000)="CONFIRMADO")),ROWS($A$3:A371))),"")</f>
        <v/>
      </c>
      <c r="G371" s="10" t="str">
        <f ca="1">IFERROR(INDEX(MAESTRO!G:G,_xludf.AGGREGATE(15,6,ROW(MAESTRO!$B$3:$B$1000)/((MAESTRO!$B$3:$B$1000="OPA")*(UPPER(MAESTRO!$L$3:$L$1000)="CONFIRMADO")),ROWS($A$3:A371))),"")</f>
        <v/>
      </c>
      <c r="H371" s="10" t="str">
        <f ca="1">IFERROR(INDEX(MAESTRO!H:H,_xludf.AGGREGATE(15,6,ROW(MAESTRO!$B$3:$B$1000)/((MAESTRO!$B$3:$B$1000="OPA")*(UPPER(MAESTRO!$L$3:$L$1000)="CONFIRMADO")),ROWS($A$3:A371))),"")</f>
        <v/>
      </c>
      <c r="I371" s="10" t="str">
        <f ca="1">IFERROR(INDEX(MAESTRO!I:I,_xludf.AGGREGATE(15,6,ROW(MAESTRO!$B$3:$B$1000)/((MAESTRO!$B$3:$B$1000="OPA")*(UPPER(MAESTRO!$L$3:$L$1000)="CONFIRMADO")),ROWS($A$3:A371))),"")</f>
        <v/>
      </c>
      <c r="J371" s="10" t="str">
        <f ca="1">IFERROR(INDEX(MAESTRO!J:J,_xludf.AGGREGATE(15,6,ROW(MAESTRO!$B$3:$B$1000)/((MAESTRO!$B$3:$B$1000="OPA")*(UPPER(MAESTRO!$L$3:$L$1000)="CONFIRMADO")),ROWS($A$3:A371))),"")</f>
        <v/>
      </c>
      <c r="K371" s="10" t="str">
        <f ca="1">IFERROR(INDEX(MAESTRO!K:K,_xludf.AGGREGATE(15,6,ROW(MAESTRO!$B$3:$B$1000)/((MAESTRO!$B$3:$B$1000="OPA")*(UPPER(MAESTRO!$L$3:$L$1000)="CONFIRMADO")),ROWS($A$3:A371))),"")</f>
        <v/>
      </c>
      <c r="L371" s="10" t="str">
        <f ca="1">IFERROR(INDEX(MAESTRO!L:L,_xludf.AGGREGATE(15,6,ROW(MAESTRO!$B$3:$B$1000)/((MAESTRO!$B$3:$B$1000="OPA")*(UPPER(MAESTRO!$L$3:$L$1000)="CONFIRMADO")),ROWS($A$3:A371))),"")</f>
        <v/>
      </c>
      <c r="M371" s="10" t="str">
        <f ca="1">IFERROR(INDEX(MAESTRO!M:M,_xludf.AGGREGATE(15,6,ROW(MAESTRO!$B$3:$B$1000)/((MAESTRO!$B$3:$B$1000="OPA")*(UPPER(MAESTRO!$L$3:$L$1000)="CONFIRMADO")),ROWS($A$3:A371))),"")</f>
        <v/>
      </c>
      <c r="N371" s="10" t="str">
        <f ca="1">IFERROR(INDEX(MAESTRO!N:N,_xludf.AGGREGATE(15,6,ROW(MAESTRO!$B$3:$B$1000)/((MAESTRO!$B$3:$B$1000="OPA")*(UPPER(MAESTRO!$L$3:$L$1000)="CONFIRMADO")),ROWS($A$3:A371))),"")</f>
        <v/>
      </c>
      <c r="O371" s="10" t="str">
        <f ca="1">IFERROR(INDEX(MAESTRO!O:O,_xludf.AGGREGATE(15,6,ROW(MAESTRO!$B$3:$B$1000)/((MAESTRO!$B$3:$B$1000="OPA")*(UPPER(MAESTRO!$L$3:$L$1000)="CONFIRMADO")),ROWS($A$3:A371))),"")</f>
        <v/>
      </c>
      <c r="P371" s="10" t="str">
        <f ca="1">IFERROR(INDEX(MAESTRO!P:P,_xludf.AGGREGATE(15,6,ROW(MAESTRO!$B$3:$B$1000)/((MAESTRO!$B$3:$B$1000="OPA")*(UPPER(MAESTRO!$L$3:$L$1000)="CONFIRMADO")),ROWS($A$3:A371))),"")</f>
        <v/>
      </c>
      <c r="Q371" s="10" t="str">
        <f ca="1">IFERROR(INDEX(MAESTRO!Q:Q,_xludf.AGGREGATE(15,6,ROW(MAESTRO!$B$3:$B$1000)/((MAESTRO!$B$3:$B$1000="OPA")*(UPPER(MAESTRO!$L$3:$L$1000)="CONFIRMADO")),ROWS($A$3:A371))),"")</f>
        <v/>
      </c>
      <c r="R371" s="10" t="str">
        <f ca="1">IFERROR(INDEX(MAESTRO!R:R,_xludf.AGGREGATE(15,6,ROW(MAESTRO!$B$3:$B$1000)/((MAESTRO!$B$3:$B$1000="OPA")*(UPPER(MAESTRO!$L$3:$L$1000)="CONFIRMADO")),ROWS($A$3:A371))),"")</f>
        <v/>
      </c>
      <c r="S371" s="10" t="str">
        <f ca="1">IFERROR(INDEX(MAESTRO!S:S,_xludf.AGGREGATE(15,6,ROW(MAESTRO!$B$3:$B$1000)/((MAESTRO!$B$3:$B$1000="OPA")*(UPPER(MAESTRO!$L$3:$L$1000)="CONFIRMADO")),ROWS($A$3:A371))),"")</f>
        <v/>
      </c>
      <c r="T371" s="10" t="str">
        <f ca="1">IFERROR(INDEX(MAESTRO!T:T,_xludf.AGGREGATE(15,6,ROW(MAESTRO!$B$3:$B$1000)/((MAESTRO!$B$3:$B$1000="OPA")*(UPPER(MAESTRO!$L$3:$L$1000)="CONFIRMADO")),ROWS($A$3:A371))),"")</f>
        <v/>
      </c>
      <c r="U371" s="10" t="str">
        <f ca="1">IFERROR(INDEX(MAESTRO!U:U,_xludf.AGGREGATE(15,6,ROW(MAESTRO!$B$3:$B$1000)/((MAESTRO!$B$3:$B$1000="OPA")*(UPPER(MAESTRO!$L$3:$L$1000)="CONFIRMADO")),ROWS($A$3:A371))),"")</f>
        <v/>
      </c>
      <c r="V371" s="10" t="str">
        <f ca="1">IFERROR(INDEX(MAESTRO!V:V,_xludf.AGGREGATE(15,6,ROW(MAESTRO!$B$3:$B$1000)/((MAESTRO!$B$3:$B$1000="OPA")*(UPPER(MAESTRO!$L$3:$L$1000)="CONFIRMADO")),ROWS($A$3:A371))),"")</f>
        <v/>
      </c>
      <c r="W371" s="10" t="str">
        <f ca="1">IFERROR(INDEX(MAESTRO!W:W,_xludf.AGGREGATE(15,6,ROW(MAESTRO!$B$3:$B$1000)/((MAESTRO!$B$3:$B$1000="OPA")*(UPPER(MAESTRO!$L$3:$L$1000)="CONFIRMADO")),ROWS($A$3:A371))),"")</f>
        <v/>
      </c>
      <c r="X371" s="10" t="str">
        <f ca="1">IFERROR(INDEX(MAESTRO!X:X,_xludf.AGGREGATE(15,6,ROW(MAESTRO!$B$3:$B$1000)/((MAESTRO!$B$3:$B$1000="OPA")*(UPPER(MAESTRO!$L$3:$L$1000)="CONFIRMADO")),ROWS($A$3:A371))),"")</f>
        <v/>
      </c>
    </row>
    <row r="372" spans="1:24" ht="22.05" customHeight="1">
      <c r="A372" s="27" t="str">
        <f ca="1">IFERROR(INDEX(MAESTRO!A:A,_xludf.AGGREGATE(15,6,ROW(MAESTRO!$B$3:$B$1000)/((MAESTRO!$B$3:$B$1000="OPA")*(UPPER(MAESTRO!$L$3:$L$1000)="CONFIRMADO")),ROWS($A$3:A372))),"")</f>
        <v/>
      </c>
      <c r="B372" s="27" t="str">
        <f ca="1">IFERROR(INDEX(MAESTRO!B:B,_xludf.AGGREGATE(15,6,ROW(MAESTRO!$B$3:$B$1000)/((MAESTRO!$B$3:$B$1000="OPA")*(UPPER(MAESTRO!$L$3:$L$1000)="CONFIRMADO")),ROWS($A$3:A372))),"")</f>
        <v/>
      </c>
      <c r="C372" s="27" t="str">
        <f ca="1">IFERROR(INDEX(MAESTRO!C:C,_xludf.AGGREGATE(15,6,ROW(MAESTRO!$B$3:$B$1000)/((MAESTRO!$B$3:$B$1000="OPA")*(UPPER(MAESTRO!$L$3:$L$1000)="CONFIRMADO")),ROWS($A$3:A372))),"")</f>
        <v/>
      </c>
      <c r="D372" s="27" t="str">
        <f ca="1">IFERROR(INDEX(MAESTRO!D:D,_xludf.AGGREGATE(15,6,ROW(MAESTRO!$B$3:$B$1000)/((MAESTRO!$B$3:$B$1000="OPA")*(UPPER(MAESTRO!$L$3:$L$1000)="CONFIRMADO")),ROWS($A$3:A372))),"")</f>
        <v/>
      </c>
      <c r="E372" s="27" t="str">
        <f ca="1">IFERROR(INDEX(MAESTRO!E:E,_xludf.AGGREGATE(15,6,ROW(MAESTRO!$B$3:$B$1000)/((MAESTRO!$B$3:$B$1000="OPA")*(UPPER(MAESTRO!$L$3:$L$1000)="CONFIRMADO")),ROWS($A$3:A372))),"")</f>
        <v/>
      </c>
      <c r="F372" s="27" t="str">
        <f ca="1">IFERROR(INDEX(MAESTRO!F:F,_xludf.AGGREGATE(15,6,ROW(MAESTRO!$B$3:$B$1000)/((MAESTRO!$B$3:$B$1000="OPA")*(UPPER(MAESTRO!$L$3:$L$1000)="CONFIRMADO")),ROWS($A$3:A372))),"")</f>
        <v/>
      </c>
      <c r="G372" s="27" t="str">
        <f ca="1">IFERROR(INDEX(MAESTRO!G:G,_xludf.AGGREGATE(15,6,ROW(MAESTRO!$B$3:$B$1000)/((MAESTRO!$B$3:$B$1000="OPA")*(UPPER(MAESTRO!$L$3:$L$1000)="CONFIRMADO")),ROWS($A$3:A372))),"")</f>
        <v/>
      </c>
      <c r="H372" s="27" t="str">
        <f ca="1">IFERROR(INDEX(MAESTRO!H:H,_xludf.AGGREGATE(15,6,ROW(MAESTRO!$B$3:$B$1000)/((MAESTRO!$B$3:$B$1000="OPA")*(UPPER(MAESTRO!$L$3:$L$1000)="CONFIRMADO")),ROWS($A$3:A372))),"")</f>
        <v/>
      </c>
      <c r="I372" s="27" t="str">
        <f ca="1">IFERROR(INDEX(MAESTRO!I:I,_xludf.AGGREGATE(15,6,ROW(MAESTRO!$B$3:$B$1000)/((MAESTRO!$B$3:$B$1000="OPA")*(UPPER(MAESTRO!$L$3:$L$1000)="CONFIRMADO")),ROWS($A$3:A372))),"")</f>
        <v/>
      </c>
      <c r="J372" s="27" t="str">
        <f ca="1">IFERROR(INDEX(MAESTRO!J:J,_xludf.AGGREGATE(15,6,ROW(MAESTRO!$B$3:$B$1000)/((MAESTRO!$B$3:$B$1000="OPA")*(UPPER(MAESTRO!$L$3:$L$1000)="CONFIRMADO")),ROWS($A$3:A372))),"")</f>
        <v/>
      </c>
      <c r="K372" s="27" t="str">
        <f ca="1">IFERROR(INDEX(MAESTRO!K:K,_xludf.AGGREGATE(15,6,ROW(MAESTRO!$B$3:$B$1000)/((MAESTRO!$B$3:$B$1000="OPA")*(UPPER(MAESTRO!$L$3:$L$1000)="CONFIRMADO")),ROWS($A$3:A372))),"")</f>
        <v/>
      </c>
      <c r="L372" s="27" t="str">
        <f ca="1">IFERROR(INDEX(MAESTRO!L:L,_xludf.AGGREGATE(15,6,ROW(MAESTRO!$B$3:$B$1000)/((MAESTRO!$B$3:$B$1000="OPA")*(UPPER(MAESTRO!$L$3:$L$1000)="CONFIRMADO")),ROWS($A$3:A372))),"")</f>
        <v/>
      </c>
      <c r="M372" s="27" t="str">
        <f ca="1">IFERROR(INDEX(MAESTRO!M:M,_xludf.AGGREGATE(15,6,ROW(MAESTRO!$B$3:$B$1000)/((MAESTRO!$B$3:$B$1000="OPA")*(UPPER(MAESTRO!$L$3:$L$1000)="CONFIRMADO")),ROWS($A$3:A372))),"")</f>
        <v/>
      </c>
      <c r="N372" s="27" t="str">
        <f ca="1">IFERROR(INDEX(MAESTRO!N:N,_xludf.AGGREGATE(15,6,ROW(MAESTRO!$B$3:$B$1000)/((MAESTRO!$B$3:$B$1000="OPA")*(UPPER(MAESTRO!$L$3:$L$1000)="CONFIRMADO")),ROWS($A$3:A372))),"")</f>
        <v/>
      </c>
      <c r="O372" s="27" t="str">
        <f ca="1">IFERROR(INDEX(MAESTRO!O:O,_xludf.AGGREGATE(15,6,ROW(MAESTRO!$B$3:$B$1000)/((MAESTRO!$B$3:$B$1000="OPA")*(UPPER(MAESTRO!$L$3:$L$1000)="CONFIRMADO")),ROWS($A$3:A372))),"")</f>
        <v/>
      </c>
      <c r="P372" s="27" t="str">
        <f ca="1">IFERROR(INDEX(MAESTRO!P:P,_xludf.AGGREGATE(15,6,ROW(MAESTRO!$B$3:$B$1000)/((MAESTRO!$B$3:$B$1000="OPA")*(UPPER(MAESTRO!$L$3:$L$1000)="CONFIRMADO")),ROWS($A$3:A372))),"")</f>
        <v/>
      </c>
      <c r="Q372" s="27" t="str">
        <f ca="1">IFERROR(INDEX(MAESTRO!Q:Q,_xludf.AGGREGATE(15,6,ROW(MAESTRO!$B$3:$B$1000)/((MAESTRO!$B$3:$B$1000="OPA")*(UPPER(MAESTRO!$L$3:$L$1000)="CONFIRMADO")),ROWS($A$3:A372))),"")</f>
        <v/>
      </c>
      <c r="R372" s="27" t="str">
        <f ca="1">IFERROR(INDEX(MAESTRO!R:R,_xludf.AGGREGATE(15,6,ROW(MAESTRO!$B$3:$B$1000)/((MAESTRO!$B$3:$B$1000="OPA")*(UPPER(MAESTRO!$L$3:$L$1000)="CONFIRMADO")),ROWS($A$3:A372))),"")</f>
        <v/>
      </c>
      <c r="S372" s="27" t="str">
        <f ca="1">IFERROR(INDEX(MAESTRO!S:S,_xludf.AGGREGATE(15,6,ROW(MAESTRO!$B$3:$B$1000)/((MAESTRO!$B$3:$B$1000="OPA")*(UPPER(MAESTRO!$L$3:$L$1000)="CONFIRMADO")),ROWS($A$3:A372))),"")</f>
        <v/>
      </c>
      <c r="T372" s="27" t="str">
        <f ca="1">IFERROR(INDEX(MAESTRO!T:T,_xludf.AGGREGATE(15,6,ROW(MAESTRO!$B$3:$B$1000)/((MAESTRO!$B$3:$B$1000="OPA")*(UPPER(MAESTRO!$L$3:$L$1000)="CONFIRMADO")),ROWS($A$3:A372))),"")</f>
        <v/>
      </c>
      <c r="U372" s="27" t="str">
        <f ca="1">IFERROR(INDEX(MAESTRO!U:U,_xludf.AGGREGATE(15,6,ROW(MAESTRO!$B$3:$B$1000)/((MAESTRO!$B$3:$B$1000="OPA")*(UPPER(MAESTRO!$L$3:$L$1000)="CONFIRMADO")),ROWS($A$3:A372))),"")</f>
        <v/>
      </c>
      <c r="V372" s="27" t="str">
        <f ca="1">IFERROR(INDEX(MAESTRO!V:V,_xludf.AGGREGATE(15,6,ROW(MAESTRO!$B$3:$B$1000)/((MAESTRO!$B$3:$B$1000="OPA")*(UPPER(MAESTRO!$L$3:$L$1000)="CONFIRMADO")),ROWS($A$3:A372))),"")</f>
        <v/>
      </c>
      <c r="W372" s="27" t="str">
        <f ca="1">IFERROR(INDEX(MAESTRO!W:W,_xludf.AGGREGATE(15,6,ROW(MAESTRO!$B$3:$B$1000)/((MAESTRO!$B$3:$B$1000="OPA")*(UPPER(MAESTRO!$L$3:$L$1000)="CONFIRMADO")),ROWS($A$3:A372))),"")</f>
        <v/>
      </c>
      <c r="X372" s="27" t="str">
        <f ca="1">IFERROR(INDEX(MAESTRO!X:X,_xludf.AGGREGATE(15,6,ROW(MAESTRO!$B$3:$B$1000)/((MAESTRO!$B$3:$B$1000="OPA")*(UPPER(MAESTRO!$L$3:$L$1000)="CONFIRMADO")),ROWS($A$3:A372))),"")</f>
        <v/>
      </c>
    </row>
    <row r="373" spans="1:24" ht="22.05" customHeight="1">
      <c r="A373" s="10" t="str">
        <f ca="1">IFERROR(INDEX(MAESTRO!A:A,_xludf.AGGREGATE(15,6,ROW(MAESTRO!$B$3:$B$1000)/((MAESTRO!$B$3:$B$1000="OPA")*(UPPER(MAESTRO!$L$3:$L$1000)="CONFIRMADO")),ROWS($A$3:A373))),"")</f>
        <v/>
      </c>
      <c r="B373" s="10" t="str">
        <f ca="1">IFERROR(INDEX(MAESTRO!B:B,_xludf.AGGREGATE(15,6,ROW(MAESTRO!$B$3:$B$1000)/((MAESTRO!$B$3:$B$1000="OPA")*(UPPER(MAESTRO!$L$3:$L$1000)="CONFIRMADO")),ROWS($A$3:A373))),"")</f>
        <v/>
      </c>
      <c r="C373" s="10" t="str">
        <f ca="1">IFERROR(INDEX(MAESTRO!C:C,_xludf.AGGREGATE(15,6,ROW(MAESTRO!$B$3:$B$1000)/((MAESTRO!$B$3:$B$1000="OPA")*(UPPER(MAESTRO!$L$3:$L$1000)="CONFIRMADO")),ROWS($A$3:A373))),"")</f>
        <v/>
      </c>
      <c r="D373" s="10" t="str">
        <f ca="1">IFERROR(INDEX(MAESTRO!D:D,_xludf.AGGREGATE(15,6,ROW(MAESTRO!$B$3:$B$1000)/((MAESTRO!$B$3:$B$1000="OPA")*(UPPER(MAESTRO!$L$3:$L$1000)="CONFIRMADO")),ROWS($A$3:A373))),"")</f>
        <v/>
      </c>
      <c r="E373" s="10" t="str">
        <f ca="1">IFERROR(INDEX(MAESTRO!E:E,_xludf.AGGREGATE(15,6,ROW(MAESTRO!$B$3:$B$1000)/((MAESTRO!$B$3:$B$1000="OPA")*(UPPER(MAESTRO!$L$3:$L$1000)="CONFIRMADO")),ROWS($A$3:A373))),"")</f>
        <v/>
      </c>
      <c r="F373" s="10" t="str">
        <f ca="1">IFERROR(INDEX(MAESTRO!F:F,_xludf.AGGREGATE(15,6,ROW(MAESTRO!$B$3:$B$1000)/((MAESTRO!$B$3:$B$1000="OPA")*(UPPER(MAESTRO!$L$3:$L$1000)="CONFIRMADO")),ROWS($A$3:A373))),"")</f>
        <v/>
      </c>
      <c r="G373" s="10" t="str">
        <f ca="1">IFERROR(INDEX(MAESTRO!G:G,_xludf.AGGREGATE(15,6,ROW(MAESTRO!$B$3:$B$1000)/((MAESTRO!$B$3:$B$1000="OPA")*(UPPER(MAESTRO!$L$3:$L$1000)="CONFIRMADO")),ROWS($A$3:A373))),"")</f>
        <v/>
      </c>
      <c r="H373" s="10" t="str">
        <f ca="1">IFERROR(INDEX(MAESTRO!H:H,_xludf.AGGREGATE(15,6,ROW(MAESTRO!$B$3:$B$1000)/((MAESTRO!$B$3:$B$1000="OPA")*(UPPER(MAESTRO!$L$3:$L$1000)="CONFIRMADO")),ROWS($A$3:A373))),"")</f>
        <v/>
      </c>
      <c r="I373" s="10" t="str">
        <f ca="1">IFERROR(INDEX(MAESTRO!I:I,_xludf.AGGREGATE(15,6,ROW(MAESTRO!$B$3:$B$1000)/((MAESTRO!$B$3:$B$1000="OPA")*(UPPER(MAESTRO!$L$3:$L$1000)="CONFIRMADO")),ROWS($A$3:A373))),"")</f>
        <v/>
      </c>
      <c r="J373" s="10" t="str">
        <f ca="1">IFERROR(INDEX(MAESTRO!J:J,_xludf.AGGREGATE(15,6,ROW(MAESTRO!$B$3:$B$1000)/((MAESTRO!$B$3:$B$1000="OPA")*(UPPER(MAESTRO!$L$3:$L$1000)="CONFIRMADO")),ROWS($A$3:A373))),"")</f>
        <v/>
      </c>
      <c r="K373" s="10" t="str">
        <f ca="1">IFERROR(INDEX(MAESTRO!K:K,_xludf.AGGREGATE(15,6,ROW(MAESTRO!$B$3:$B$1000)/((MAESTRO!$B$3:$B$1000="OPA")*(UPPER(MAESTRO!$L$3:$L$1000)="CONFIRMADO")),ROWS($A$3:A373))),"")</f>
        <v/>
      </c>
      <c r="L373" s="10" t="str">
        <f ca="1">IFERROR(INDEX(MAESTRO!L:L,_xludf.AGGREGATE(15,6,ROW(MAESTRO!$B$3:$B$1000)/((MAESTRO!$B$3:$B$1000="OPA")*(UPPER(MAESTRO!$L$3:$L$1000)="CONFIRMADO")),ROWS($A$3:A373))),"")</f>
        <v/>
      </c>
      <c r="M373" s="10" t="str">
        <f ca="1">IFERROR(INDEX(MAESTRO!M:M,_xludf.AGGREGATE(15,6,ROW(MAESTRO!$B$3:$B$1000)/((MAESTRO!$B$3:$B$1000="OPA")*(UPPER(MAESTRO!$L$3:$L$1000)="CONFIRMADO")),ROWS($A$3:A373))),"")</f>
        <v/>
      </c>
      <c r="N373" s="10" t="str">
        <f ca="1">IFERROR(INDEX(MAESTRO!N:N,_xludf.AGGREGATE(15,6,ROW(MAESTRO!$B$3:$B$1000)/((MAESTRO!$B$3:$B$1000="OPA")*(UPPER(MAESTRO!$L$3:$L$1000)="CONFIRMADO")),ROWS($A$3:A373))),"")</f>
        <v/>
      </c>
      <c r="O373" s="10" t="str">
        <f ca="1">IFERROR(INDEX(MAESTRO!O:O,_xludf.AGGREGATE(15,6,ROW(MAESTRO!$B$3:$B$1000)/((MAESTRO!$B$3:$B$1000="OPA")*(UPPER(MAESTRO!$L$3:$L$1000)="CONFIRMADO")),ROWS($A$3:A373))),"")</f>
        <v/>
      </c>
      <c r="P373" s="10" t="str">
        <f ca="1">IFERROR(INDEX(MAESTRO!P:P,_xludf.AGGREGATE(15,6,ROW(MAESTRO!$B$3:$B$1000)/((MAESTRO!$B$3:$B$1000="OPA")*(UPPER(MAESTRO!$L$3:$L$1000)="CONFIRMADO")),ROWS($A$3:A373))),"")</f>
        <v/>
      </c>
      <c r="Q373" s="10" t="str">
        <f ca="1">IFERROR(INDEX(MAESTRO!Q:Q,_xludf.AGGREGATE(15,6,ROW(MAESTRO!$B$3:$B$1000)/((MAESTRO!$B$3:$B$1000="OPA")*(UPPER(MAESTRO!$L$3:$L$1000)="CONFIRMADO")),ROWS($A$3:A373))),"")</f>
        <v/>
      </c>
      <c r="R373" s="10" t="str">
        <f ca="1">IFERROR(INDEX(MAESTRO!R:R,_xludf.AGGREGATE(15,6,ROW(MAESTRO!$B$3:$B$1000)/((MAESTRO!$B$3:$B$1000="OPA")*(UPPER(MAESTRO!$L$3:$L$1000)="CONFIRMADO")),ROWS($A$3:A373))),"")</f>
        <v/>
      </c>
      <c r="S373" s="10" t="str">
        <f ca="1">IFERROR(INDEX(MAESTRO!S:S,_xludf.AGGREGATE(15,6,ROW(MAESTRO!$B$3:$B$1000)/((MAESTRO!$B$3:$B$1000="OPA")*(UPPER(MAESTRO!$L$3:$L$1000)="CONFIRMADO")),ROWS($A$3:A373))),"")</f>
        <v/>
      </c>
      <c r="T373" s="10" t="str">
        <f ca="1">IFERROR(INDEX(MAESTRO!T:T,_xludf.AGGREGATE(15,6,ROW(MAESTRO!$B$3:$B$1000)/((MAESTRO!$B$3:$B$1000="OPA")*(UPPER(MAESTRO!$L$3:$L$1000)="CONFIRMADO")),ROWS($A$3:A373))),"")</f>
        <v/>
      </c>
      <c r="U373" s="10" t="str">
        <f ca="1">IFERROR(INDEX(MAESTRO!U:U,_xludf.AGGREGATE(15,6,ROW(MAESTRO!$B$3:$B$1000)/((MAESTRO!$B$3:$B$1000="OPA")*(UPPER(MAESTRO!$L$3:$L$1000)="CONFIRMADO")),ROWS($A$3:A373))),"")</f>
        <v/>
      </c>
      <c r="V373" s="10" t="str">
        <f ca="1">IFERROR(INDEX(MAESTRO!V:V,_xludf.AGGREGATE(15,6,ROW(MAESTRO!$B$3:$B$1000)/((MAESTRO!$B$3:$B$1000="OPA")*(UPPER(MAESTRO!$L$3:$L$1000)="CONFIRMADO")),ROWS($A$3:A373))),"")</f>
        <v/>
      </c>
      <c r="W373" s="10" t="str">
        <f ca="1">IFERROR(INDEX(MAESTRO!W:W,_xludf.AGGREGATE(15,6,ROW(MAESTRO!$B$3:$B$1000)/((MAESTRO!$B$3:$B$1000="OPA")*(UPPER(MAESTRO!$L$3:$L$1000)="CONFIRMADO")),ROWS($A$3:A373))),"")</f>
        <v/>
      </c>
      <c r="X373" s="10" t="str">
        <f ca="1">IFERROR(INDEX(MAESTRO!X:X,_xludf.AGGREGATE(15,6,ROW(MAESTRO!$B$3:$B$1000)/((MAESTRO!$B$3:$B$1000="OPA")*(UPPER(MAESTRO!$L$3:$L$1000)="CONFIRMADO")),ROWS($A$3:A373))),"")</f>
        <v/>
      </c>
    </row>
    <row r="374" spans="1:24" ht="22.05" customHeight="1">
      <c r="A374" s="27" t="str">
        <f ca="1">IFERROR(INDEX(MAESTRO!A:A,_xludf.AGGREGATE(15,6,ROW(MAESTRO!$B$3:$B$1000)/((MAESTRO!$B$3:$B$1000="OPA")*(UPPER(MAESTRO!$L$3:$L$1000)="CONFIRMADO")),ROWS($A$3:A374))),"")</f>
        <v/>
      </c>
      <c r="B374" s="27" t="str">
        <f ca="1">IFERROR(INDEX(MAESTRO!B:B,_xludf.AGGREGATE(15,6,ROW(MAESTRO!$B$3:$B$1000)/((MAESTRO!$B$3:$B$1000="OPA")*(UPPER(MAESTRO!$L$3:$L$1000)="CONFIRMADO")),ROWS($A$3:A374))),"")</f>
        <v/>
      </c>
      <c r="C374" s="27" t="str">
        <f ca="1">IFERROR(INDEX(MAESTRO!C:C,_xludf.AGGREGATE(15,6,ROW(MAESTRO!$B$3:$B$1000)/((MAESTRO!$B$3:$B$1000="OPA")*(UPPER(MAESTRO!$L$3:$L$1000)="CONFIRMADO")),ROWS($A$3:A374))),"")</f>
        <v/>
      </c>
      <c r="D374" s="27" t="str">
        <f ca="1">IFERROR(INDEX(MAESTRO!D:D,_xludf.AGGREGATE(15,6,ROW(MAESTRO!$B$3:$B$1000)/((MAESTRO!$B$3:$B$1000="OPA")*(UPPER(MAESTRO!$L$3:$L$1000)="CONFIRMADO")),ROWS($A$3:A374))),"")</f>
        <v/>
      </c>
      <c r="E374" s="27" t="str">
        <f ca="1">IFERROR(INDEX(MAESTRO!E:E,_xludf.AGGREGATE(15,6,ROW(MAESTRO!$B$3:$B$1000)/((MAESTRO!$B$3:$B$1000="OPA")*(UPPER(MAESTRO!$L$3:$L$1000)="CONFIRMADO")),ROWS($A$3:A374))),"")</f>
        <v/>
      </c>
      <c r="F374" s="27" t="str">
        <f ca="1">IFERROR(INDEX(MAESTRO!F:F,_xludf.AGGREGATE(15,6,ROW(MAESTRO!$B$3:$B$1000)/((MAESTRO!$B$3:$B$1000="OPA")*(UPPER(MAESTRO!$L$3:$L$1000)="CONFIRMADO")),ROWS($A$3:A374))),"")</f>
        <v/>
      </c>
      <c r="G374" s="27" t="str">
        <f ca="1">IFERROR(INDEX(MAESTRO!G:G,_xludf.AGGREGATE(15,6,ROW(MAESTRO!$B$3:$B$1000)/((MAESTRO!$B$3:$B$1000="OPA")*(UPPER(MAESTRO!$L$3:$L$1000)="CONFIRMADO")),ROWS($A$3:A374))),"")</f>
        <v/>
      </c>
      <c r="H374" s="27" t="str">
        <f ca="1">IFERROR(INDEX(MAESTRO!H:H,_xludf.AGGREGATE(15,6,ROW(MAESTRO!$B$3:$B$1000)/((MAESTRO!$B$3:$B$1000="OPA")*(UPPER(MAESTRO!$L$3:$L$1000)="CONFIRMADO")),ROWS($A$3:A374))),"")</f>
        <v/>
      </c>
      <c r="I374" s="27" t="str">
        <f ca="1">IFERROR(INDEX(MAESTRO!I:I,_xludf.AGGREGATE(15,6,ROW(MAESTRO!$B$3:$B$1000)/((MAESTRO!$B$3:$B$1000="OPA")*(UPPER(MAESTRO!$L$3:$L$1000)="CONFIRMADO")),ROWS($A$3:A374))),"")</f>
        <v/>
      </c>
      <c r="J374" s="27" t="str">
        <f ca="1">IFERROR(INDEX(MAESTRO!J:J,_xludf.AGGREGATE(15,6,ROW(MAESTRO!$B$3:$B$1000)/((MAESTRO!$B$3:$B$1000="OPA")*(UPPER(MAESTRO!$L$3:$L$1000)="CONFIRMADO")),ROWS($A$3:A374))),"")</f>
        <v/>
      </c>
      <c r="K374" s="27" t="str">
        <f ca="1">IFERROR(INDEX(MAESTRO!K:K,_xludf.AGGREGATE(15,6,ROW(MAESTRO!$B$3:$B$1000)/((MAESTRO!$B$3:$B$1000="OPA")*(UPPER(MAESTRO!$L$3:$L$1000)="CONFIRMADO")),ROWS($A$3:A374))),"")</f>
        <v/>
      </c>
      <c r="L374" s="27" t="str">
        <f ca="1">IFERROR(INDEX(MAESTRO!L:L,_xludf.AGGREGATE(15,6,ROW(MAESTRO!$B$3:$B$1000)/((MAESTRO!$B$3:$B$1000="OPA")*(UPPER(MAESTRO!$L$3:$L$1000)="CONFIRMADO")),ROWS($A$3:A374))),"")</f>
        <v/>
      </c>
      <c r="M374" s="27" t="str">
        <f ca="1">IFERROR(INDEX(MAESTRO!M:M,_xludf.AGGREGATE(15,6,ROW(MAESTRO!$B$3:$B$1000)/((MAESTRO!$B$3:$B$1000="OPA")*(UPPER(MAESTRO!$L$3:$L$1000)="CONFIRMADO")),ROWS($A$3:A374))),"")</f>
        <v/>
      </c>
      <c r="N374" s="27" t="str">
        <f ca="1">IFERROR(INDEX(MAESTRO!N:N,_xludf.AGGREGATE(15,6,ROW(MAESTRO!$B$3:$B$1000)/((MAESTRO!$B$3:$B$1000="OPA")*(UPPER(MAESTRO!$L$3:$L$1000)="CONFIRMADO")),ROWS($A$3:A374))),"")</f>
        <v/>
      </c>
      <c r="O374" s="27" t="str">
        <f ca="1">IFERROR(INDEX(MAESTRO!O:O,_xludf.AGGREGATE(15,6,ROW(MAESTRO!$B$3:$B$1000)/((MAESTRO!$B$3:$B$1000="OPA")*(UPPER(MAESTRO!$L$3:$L$1000)="CONFIRMADO")),ROWS($A$3:A374))),"")</f>
        <v/>
      </c>
      <c r="P374" s="27" t="str">
        <f ca="1">IFERROR(INDEX(MAESTRO!P:P,_xludf.AGGREGATE(15,6,ROW(MAESTRO!$B$3:$B$1000)/((MAESTRO!$B$3:$B$1000="OPA")*(UPPER(MAESTRO!$L$3:$L$1000)="CONFIRMADO")),ROWS($A$3:A374))),"")</f>
        <v/>
      </c>
      <c r="Q374" s="27" t="str">
        <f ca="1">IFERROR(INDEX(MAESTRO!Q:Q,_xludf.AGGREGATE(15,6,ROW(MAESTRO!$B$3:$B$1000)/((MAESTRO!$B$3:$B$1000="OPA")*(UPPER(MAESTRO!$L$3:$L$1000)="CONFIRMADO")),ROWS($A$3:A374))),"")</f>
        <v/>
      </c>
      <c r="R374" s="27" t="str">
        <f ca="1">IFERROR(INDEX(MAESTRO!R:R,_xludf.AGGREGATE(15,6,ROW(MAESTRO!$B$3:$B$1000)/((MAESTRO!$B$3:$B$1000="OPA")*(UPPER(MAESTRO!$L$3:$L$1000)="CONFIRMADO")),ROWS($A$3:A374))),"")</f>
        <v/>
      </c>
      <c r="S374" s="27" t="str">
        <f ca="1">IFERROR(INDEX(MAESTRO!S:S,_xludf.AGGREGATE(15,6,ROW(MAESTRO!$B$3:$B$1000)/((MAESTRO!$B$3:$B$1000="OPA")*(UPPER(MAESTRO!$L$3:$L$1000)="CONFIRMADO")),ROWS($A$3:A374))),"")</f>
        <v/>
      </c>
      <c r="T374" s="27" t="str">
        <f ca="1">IFERROR(INDEX(MAESTRO!T:T,_xludf.AGGREGATE(15,6,ROW(MAESTRO!$B$3:$B$1000)/((MAESTRO!$B$3:$B$1000="OPA")*(UPPER(MAESTRO!$L$3:$L$1000)="CONFIRMADO")),ROWS($A$3:A374))),"")</f>
        <v/>
      </c>
      <c r="U374" s="27" t="str">
        <f ca="1">IFERROR(INDEX(MAESTRO!U:U,_xludf.AGGREGATE(15,6,ROW(MAESTRO!$B$3:$B$1000)/((MAESTRO!$B$3:$B$1000="OPA")*(UPPER(MAESTRO!$L$3:$L$1000)="CONFIRMADO")),ROWS($A$3:A374))),"")</f>
        <v/>
      </c>
      <c r="V374" s="27" t="str">
        <f ca="1">IFERROR(INDEX(MAESTRO!V:V,_xludf.AGGREGATE(15,6,ROW(MAESTRO!$B$3:$B$1000)/((MAESTRO!$B$3:$B$1000="OPA")*(UPPER(MAESTRO!$L$3:$L$1000)="CONFIRMADO")),ROWS($A$3:A374))),"")</f>
        <v/>
      </c>
      <c r="W374" s="27" t="str">
        <f ca="1">IFERROR(INDEX(MAESTRO!W:W,_xludf.AGGREGATE(15,6,ROW(MAESTRO!$B$3:$B$1000)/((MAESTRO!$B$3:$B$1000="OPA")*(UPPER(MAESTRO!$L$3:$L$1000)="CONFIRMADO")),ROWS($A$3:A374))),"")</f>
        <v/>
      </c>
      <c r="X374" s="27" t="str">
        <f ca="1">IFERROR(INDEX(MAESTRO!X:X,_xludf.AGGREGATE(15,6,ROW(MAESTRO!$B$3:$B$1000)/((MAESTRO!$B$3:$B$1000="OPA")*(UPPER(MAESTRO!$L$3:$L$1000)="CONFIRMADO")),ROWS($A$3:A374))),"")</f>
        <v/>
      </c>
    </row>
    <row r="375" spans="1:24" ht="22.05" customHeight="1">
      <c r="A375" s="10" t="str">
        <f ca="1">IFERROR(INDEX(MAESTRO!A:A,_xludf.AGGREGATE(15,6,ROW(MAESTRO!$B$3:$B$1000)/((MAESTRO!$B$3:$B$1000="OPA")*(UPPER(MAESTRO!$L$3:$L$1000)="CONFIRMADO")),ROWS($A$3:A375))),"")</f>
        <v/>
      </c>
      <c r="B375" s="10" t="str">
        <f ca="1">IFERROR(INDEX(MAESTRO!B:B,_xludf.AGGREGATE(15,6,ROW(MAESTRO!$B$3:$B$1000)/((MAESTRO!$B$3:$B$1000="OPA")*(UPPER(MAESTRO!$L$3:$L$1000)="CONFIRMADO")),ROWS($A$3:A375))),"")</f>
        <v/>
      </c>
      <c r="C375" s="10" t="str">
        <f ca="1">IFERROR(INDEX(MAESTRO!C:C,_xludf.AGGREGATE(15,6,ROW(MAESTRO!$B$3:$B$1000)/((MAESTRO!$B$3:$B$1000="OPA")*(UPPER(MAESTRO!$L$3:$L$1000)="CONFIRMADO")),ROWS($A$3:A375))),"")</f>
        <v/>
      </c>
      <c r="D375" s="10" t="str">
        <f ca="1">IFERROR(INDEX(MAESTRO!D:D,_xludf.AGGREGATE(15,6,ROW(MAESTRO!$B$3:$B$1000)/((MAESTRO!$B$3:$B$1000="OPA")*(UPPER(MAESTRO!$L$3:$L$1000)="CONFIRMADO")),ROWS($A$3:A375))),"")</f>
        <v/>
      </c>
      <c r="E375" s="10" t="str">
        <f ca="1">IFERROR(INDEX(MAESTRO!E:E,_xludf.AGGREGATE(15,6,ROW(MAESTRO!$B$3:$B$1000)/((MAESTRO!$B$3:$B$1000="OPA")*(UPPER(MAESTRO!$L$3:$L$1000)="CONFIRMADO")),ROWS($A$3:A375))),"")</f>
        <v/>
      </c>
      <c r="F375" s="10" t="str">
        <f ca="1">IFERROR(INDEX(MAESTRO!F:F,_xludf.AGGREGATE(15,6,ROW(MAESTRO!$B$3:$B$1000)/((MAESTRO!$B$3:$B$1000="OPA")*(UPPER(MAESTRO!$L$3:$L$1000)="CONFIRMADO")),ROWS($A$3:A375))),"")</f>
        <v/>
      </c>
      <c r="G375" s="10" t="str">
        <f ca="1">IFERROR(INDEX(MAESTRO!G:G,_xludf.AGGREGATE(15,6,ROW(MAESTRO!$B$3:$B$1000)/((MAESTRO!$B$3:$B$1000="OPA")*(UPPER(MAESTRO!$L$3:$L$1000)="CONFIRMADO")),ROWS($A$3:A375))),"")</f>
        <v/>
      </c>
      <c r="H375" s="10" t="str">
        <f ca="1">IFERROR(INDEX(MAESTRO!H:H,_xludf.AGGREGATE(15,6,ROW(MAESTRO!$B$3:$B$1000)/((MAESTRO!$B$3:$B$1000="OPA")*(UPPER(MAESTRO!$L$3:$L$1000)="CONFIRMADO")),ROWS($A$3:A375))),"")</f>
        <v/>
      </c>
      <c r="I375" s="10" t="str">
        <f ca="1">IFERROR(INDEX(MAESTRO!I:I,_xludf.AGGREGATE(15,6,ROW(MAESTRO!$B$3:$B$1000)/((MAESTRO!$B$3:$B$1000="OPA")*(UPPER(MAESTRO!$L$3:$L$1000)="CONFIRMADO")),ROWS($A$3:A375))),"")</f>
        <v/>
      </c>
      <c r="J375" s="10" t="str">
        <f ca="1">IFERROR(INDEX(MAESTRO!J:J,_xludf.AGGREGATE(15,6,ROW(MAESTRO!$B$3:$B$1000)/((MAESTRO!$B$3:$B$1000="OPA")*(UPPER(MAESTRO!$L$3:$L$1000)="CONFIRMADO")),ROWS($A$3:A375))),"")</f>
        <v/>
      </c>
      <c r="K375" s="10" t="str">
        <f ca="1">IFERROR(INDEX(MAESTRO!K:K,_xludf.AGGREGATE(15,6,ROW(MAESTRO!$B$3:$B$1000)/((MAESTRO!$B$3:$B$1000="OPA")*(UPPER(MAESTRO!$L$3:$L$1000)="CONFIRMADO")),ROWS($A$3:A375))),"")</f>
        <v/>
      </c>
      <c r="L375" s="10" t="str">
        <f ca="1">IFERROR(INDEX(MAESTRO!L:L,_xludf.AGGREGATE(15,6,ROW(MAESTRO!$B$3:$B$1000)/((MAESTRO!$B$3:$B$1000="OPA")*(UPPER(MAESTRO!$L$3:$L$1000)="CONFIRMADO")),ROWS($A$3:A375))),"")</f>
        <v/>
      </c>
      <c r="M375" s="10" t="str">
        <f ca="1">IFERROR(INDEX(MAESTRO!M:M,_xludf.AGGREGATE(15,6,ROW(MAESTRO!$B$3:$B$1000)/((MAESTRO!$B$3:$B$1000="OPA")*(UPPER(MAESTRO!$L$3:$L$1000)="CONFIRMADO")),ROWS($A$3:A375))),"")</f>
        <v/>
      </c>
      <c r="N375" s="10" t="str">
        <f ca="1">IFERROR(INDEX(MAESTRO!N:N,_xludf.AGGREGATE(15,6,ROW(MAESTRO!$B$3:$B$1000)/((MAESTRO!$B$3:$B$1000="OPA")*(UPPER(MAESTRO!$L$3:$L$1000)="CONFIRMADO")),ROWS($A$3:A375))),"")</f>
        <v/>
      </c>
      <c r="O375" s="10" t="str">
        <f ca="1">IFERROR(INDEX(MAESTRO!O:O,_xludf.AGGREGATE(15,6,ROW(MAESTRO!$B$3:$B$1000)/((MAESTRO!$B$3:$B$1000="OPA")*(UPPER(MAESTRO!$L$3:$L$1000)="CONFIRMADO")),ROWS($A$3:A375))),"")</f>
        <v/>
      </c>
      <c r="P375" s="10" t="str">
        <f ca="1">IFERROR(INDEX(MAESTRO!P:P,_xludf.AGGREGATE(15,6,ROW(MAESTRO!$B$3:$B$1000)/((MAESTRO!$B$3:$B$1000="OPA")*(UPPER(MAESTRO!$L$3:$L$1000)="CONFIRMADO")),ROWS($A$3:A375))),"")</f>
        <v/>
      </c>
      <c r="Q375" s="10" t="str">
        <f ca="1">IFERROR(INDEX(MAESTRO!Q:Q,_xludf.AGGREGATE(15,6,ROW(MAESTRO!$B$3:$B$1000)/((MAESTRO!$B$3:$B$1000="OPA")*(UPPER(MAESTRO!$L$3:$L$1000)="CONFIRMADO")),ROWS($A$3:A375))),"")</f>
        <v/>
      </c>
      <c r="R375" s="10" t="str">
        <f ca="1">IFERROR(INDEX(MAESTRO!R:R,_xludf.AGGREGATE(15,6,ROW(MAESTRO!$B$3:$B$1000)/((MAESTRO!$B$3:$B$1000="OPA")*(UPPER(MAESTRO!$L$3:$L$1000)="CONFIRMADO")),ROWS($A$3:A375))),"")</f>
        <v/>
      </c>
      <c r="S375" s="10" t="str">
        <f ca="1">IFERROR(INDEX(MAESTRO!S:S,_xludf.AGGREGATE(15,6,ROW(MAESTRO!$B$3:$B$1000)/((MAESTRO!$B$3:$B$1000="OPA")*(UPPER(MAESTRO!$L$3:$L$1000)="CONFIRMADO")),ROWS($A$3:A375))),"")</f>
        <v/>
      </c>
      <c r="T375" s="10" t="str">
        <f ca="1">IFERROR(INDEX(MAESTRO!T:T,_xludf.AGGREGATE(15,6,ROW(MAESTRO!$B$3:$B$1000)/((MAESTRO!$B$3:$B$1000="OPA")*(UPPER(MAESTRO!$L$3:$L$1000)="CONFIRMADO")),ROWS($A$3:A375))),"")</f>
        <v/>
      </c>
      <c r="U375" s="10" t="str">
        <f ca="1">IFERROR(INDEX(MAESTRO!U:U,_xludf.AGGREGATE(15,6,ROW(MAESTRO!$B$3:$B$1000)/((MAESTRO!$B$3:$B$1000="OPA")*(UPPER(MAESTRO!$L$3:$L$1000)="CONFIRMADO")),ROWS($A$3:A375))),"")</f>
        <v/>
      </c>
      <c r="V375" s="10" t="str">
        <f ca="1">IFERROR(INDEX(MAESTRO!V:V,_xludf.AGGREGATE(15,6,ROW(MAESTRO!$B$3:$B$1000)/((MAESTRO!$B$3:$B$1000="OPA")*(UPPER(MAESTRO!$L$3:$L$1000)="CONFIRMADO")),ROWS($A$3:A375))),"")</f>
        <v/>
      </c>
      <c r="W375" s="10" t="str">
        <f ca="1">IFERROR(INDEX(MAESTRO!W:W,_xludf.AGGREGATE(15,6,ROW(MAESTRO!$B$3:$B$1000)/((MAESTRO!$B$3:$B$1000="OPA")*(UPPER(MAESTRO!$L$3:$L$1000)="CONFIRMADO")),ROWS($A$3:A375))),"")</f>
        <v/>
      </c>
      <c r="X375" s="10" t="str">
        <f ca="1">IFERROR(INDEX(MAESTRO!X:X,_xludf.AGGREGATE(15,6,ROW(MAESTRO!$B$3:$B$1000)/((MAESTRO!$B$3:$B$1000="OPA")*(UPPER(MAESTRO!$L$3:$L$1000)="CONFIRMADO")),ROWS($A$3:A375))),"")</f>
        <v/>
      </c>
    </row>
    <row r="376" spans="1:24" ht="22.05" customHeight="1">
      <c r="A376" s="27" t="str">
        <f ca="1">IFERROR(INDEX(MAESTRO!A:A,_xludf.AGGREGATE(15,6,ROW(MAESTRO!$B$3:$B$1000)/((MAESTRO!$B$3:$B$1000="OPA")*(UPPER(MAESTRO!$L$3:$L$1000)="CONFIRMADO")),ROWS($A$3:A376))),"")</f>
        <v/>
      </c>
      <c r="B376" s="27" t="str">
        <f ca="1">IFERROR(INDEX(MAESTRO!B:B,_xludf.AGGREGATE(15,6,ROW(MAESTRO!$B$3:$B$1000)/((MAESTRO!$B$3:$B$1000="OPA")*(UPPER(MAESTRO!$L$3:$L$1000)="CONFIRMADO")),ROWS($A$3:A376))),"")</f>
        <v/>
      </c>
      <c r="C376" s="27" t="str">
        <f ca="1">IFERROR(INDEX(MAESTRO!C:C,_xludf.AGGREGATE(15,6,ROW(MAESTRO!$B$3:$B$1000)/((MAESTRO!$B$3:$B$1000="OPA")*(UPPER(MAESTRO!$L$3:$L$1000)="CONFIRMADO")),ROWS($A$3:A376))),"")</f>
        <v/>
      </c>
      <c r="D376" s="27" t="str">
        <f ca="1">IFERROR(INDEX(MAESTRO!D:D,_xludf.AGGREGATE(15,6,ROW(MAESTRO!$B$3:$B$1000)/((MAESTRO!$B$3:$B$1000="OPA")*(UPPER(MAESTRO!$L$3:$L$1000)="CONFIRMADO")),ROWS($A$3:A376))),"")</f>
        <v/>
      </c>
      <c r="E376" s="27" t="str">
        <f ca="1">IFERROR(INDEX(MAESTRO!E:E,_xludf.AGGREGATE(15,6,ROW(MAESTRO!$B$3:$B$1000)/((MAESTRO!$B$3:$B$1000="OPA")*(UPPER(MAESTRO!$L$3:$L$1000)="CONFIRMADO")),ROWS($A$3:A376))),"")</f>
        <v/>
      </c>
      <c r="F376" s="27" t="str">
        <f ca="1">IFERROR(INDEX(MAESTRO!F:F,_xludf.AGGREGATE(15,6,ROW(MAESTRO!$B$3:$B$1000)/((MAESTRO!$B$3:$B$1000="OPA")*(UPPER(MAESTRO!$L$3:$L$1000)="CONFIRMADO")),ROWS($A$3:A376))),"")</f>
        <v/>
      </c>
      <c r="G376" s="27" t="str">
        <f ca="1">IFERROR(INDEX(MAESTRO!G:G,_xludf.AGGREGATE(15,6,ROW(MAESTRO!$B$3:$B$1000)/((MAESTRO!$B$3:$B$1000="OPA")*(UPPER(MAESTRO!$L$3:$L$1000)="CONFIRMADO")),ROWS($A$3:A376))),"")</f>
        <v/>
      </c>
      <c r="H376" s="27" t="str">
        <f ca="1">IFERROR(INDEX(MAESTRO!H:H,_xludf.AGGREGATE(15,6,ROW(MAESTRO!$B$3:$B$1000)/((MAESTRO!$B$3:$B$1000="OPA")*(UPPER(MAESTRO!$L$3:$L$1000)="CONFIRMADO")),ROWS($A$3:A376))),"")</f>
        <v/>
      </c>
      <c r="I376" s="27" t="str">
        <f ca="1">IFERROR(INDEX(MAESTRO!I:I,_xludf.AGGREGATE(15,6,ROW(MAESTRO!$B$3:$B$1000)/((MAESTRO!$B$3:$B$1000="OPA")*(UPPER(MAESTRO!$L$3:$L$1000)="CONFIRMADO")),ROWS($A$3:A376))),"")</f>
        <v/>
      </c>
      <c r="J376" s="27" t="str">
        <f ca="1">IFERROR(INDEX(MAESTRO!J:J,_xludf.AGGREGATE(15,6,ROW(MAESTRO!$B$3:$B$1000)/((MAESTRO!$B$3:$B$1000="OPA")*(UPPER(MAESTRO!$L$3:$L$1000)="CONFIRMADO")),ROWS($A$3:A376))),"")</f>
        <v/>
      </c>
      <c r="K376" s="27" t="str">
        <f ca="1">IFERROR(INDEX(MAESTRO!K:K,_xludf.AGGREGATE(15,6,ROW(MAESTRO!$B$3:$B$1000)/((MAESTRO!$B$3:$B$1000="OPA")*(UPPER(MAESTRO!$L$3:$L$1000)="CONFIRMADO")),ROWS($A$3:A376))),"")</f>
        <v/>
      </c>
      <c r="L376" s="27" t="str">
        <f ca="1">IFERROR(INDEX(MAESTRO!L:L,_xludf.AGGREGATE(15,6,ROW(MAESTRO!$B$3:$B$1000)/((MAESTRO!$B$3:$B$1000="OPA")*(UPPER(MAESTRO!$L$3:$L$1000)="CONFIRMADO")),ROWS($A$3:A376))),"")</f>
        <v/>
      </c>
      <c r="M376" s="27" t="str">
        <f ca="1">IFERROR(INDEX(MAESTRO!M:M,_xludf.AGGREGATE(15,6,ROW(MAESTRO!$B$3:$B$1000)/((MAESTRO!$B$3:$B$1000="OPA")*(UPPER(MAESTRO!$L$3:$L$1000)="CONFIRMADO")),ROWS($A$3:A376))),"")</f>
        <v/>
      </c>
      <c r="N376" s="27" t="str">
        <f ca="1">IFERROR(INDEX(MAESTRO!N:N,_xludf.AGGREGATE(15,6,ROW(MAESTRO!$B$3:$B$1000)/((MAESTRO!$B$3:$B$1000="OPA")*(UPPER(MAESTRO!$L$3:$L$1000)="CONFIRMADO")),ROWS($A$3:A376))),"")</f>
        <v/>
      </c>
      <c r="O376" s="27" t="str">
        <f ca="1">IFERROR(INDEX(MAESTRO!O:O,_xludf.AGGREGATE(15,6,ROW(MAESTRO!$B$3:$B$1000)/((MAESTRO!$B$3:$B$1000="OPA")*(UPPER(MAESTRO!$L$3:$L$1000)="CONFIRMADO")),ROWS($A$3:A376))),"")</f>
        <v/>
      </c>
      <c r="P376" s="27" t="str">
        <f ca="1">IFERROR(INDEX(MAESTRO!P:P,_xludf.AGGREGATE(15,6,ROW(MAESTRO!$B$3:$B$1000)/((MAESTRO!$B$3:$B$1000="OPA")*(UPPER(MAESTRO!$L$3:$L$1000)="CONFIRMADO")),ROWS($A$3:A376))),"")</f>
        <v/>
      </c>
      <c r="Q376" s="27" t="str">
        <f ca="1">IFERROR(INDEX(MAESTRO!Q:Q,_xludf.AGGREGATE(15,6,ROW(MAESTRO!$B$3:$B$1000)/((MAESTRO!$B$3:$B$1000="OPA")*(UPPER(MAESTRO!$L$3:$L$1000)="CONFIRMADO")),ROWS($A$3:A376))),"")</f>
        <v/>
      </c>
      <c r="R376" s="27" t="str">
        <f ca="1">IFERROR(INDEX(MAESTRO!R:R,_xludf.AGGREGATE(15,6,ROW(MAESTRO!$B$3:$B$1000)/((MAESTRO!$B$3:$B$1000="OPA")*(UPPER(MAESTRO!$L$3:$L$1000)="CONFIRMADO")),ROWS($A$3:A376))),"")</f>
        <v/>
      </c>
      <c r="S376" s="27" t="str">
        <f ca="1">IFERROR(INDEX(MAESTRO!S:S,_xludf.AGGREGATE(15,6,ROW(MAESTRO!$B$3:$B$1000)/((MAESTRO!$B$3:$B$1000="OPA")*(UPPER(MAESTRO!$L$3:$L$1000)="CONFIRMADO")),ROWS($A$3:A376))),"")</f>
        <v/>
      </c>
      <c r="T376" s="27" t="str">
        <f ca="1">IFERROR(INDEX(MAESTRO!T:T,_xludf.AGGREGATE(15,6,ROW(MAESTRO!$B$3:$B$1000)/((MAESTRO!$B$3:$B$1000="OPA")*(UPPER(MAESTRO!$L$3:$L$1000)="CONFIRMADO")),ROWS($A$3:A376))),"")</f>
        <v/>
      </c>
      <c r="U376" s="27" t="str">
        <f ca="1">IFERROR(INDEX(MAESTRO!U:U,_xludf.AGGREGATE(15,6,ROW(MAESTRO!$B$3:$B$1000)/((MAESTRO!$B$3:$B$1000="OPA")*(UPPER(MAESTRO!$L$3:$L$1000)="CONFIRMADO")),ROWS($A$3:A376))),"")</f>
        <v/>
      </c>
      <c r="V376" s="27" t="str">
        <f ca="1">IFERROR(INDEX(MAESTRO!V:V,_xludf.AGGREGATE(15,6,ROW(MAESTRO!$B$3:$B$1000)/((MAESTRO!$B$3:$B$1000="OPA")*(UPPER(MAESTRO!$L$3:$L$1000)="CONFIRMADO")),ROWS($A$3:A376))),"")</f>
        <v/>
      </c>
      <c r="W376" s="27" t="str">
        <f ca="1">IFERROR(INDEX(MAESTRO!W:W,_xludf.AGGREGATE(15,6,ROW(MAESTRO!$B$3:$B$1000)/((MAESTRO!$B$3:$B$1000="OPA")*(UPPER(MAESTRO!$L$3:$L$1000)="CONFIRMADO")),ROWS($A$3:A376))),"")</f>
        <v/>
      </c>
      <c r="X376" s="27" t="str">
        <f ca="1">IFERROR(INDEX(MAESTRO!X:X,_xludf.AGGREGATE(15,6,ROW(MAESTRO!$B$3:$B$1000)/((MAESTRO!$B$3:$B$1000="OPA")*(UPPER(MAESTRO!$L$3:$L$1000)="CONFIRMADO")),ROWS($A$3:A376))),"")</f>
        <v/>
      </c>
    </row>
    <row r="377" spans="1:24" ht="22.05" customHeight="1">
      <c r="A377" s="10" t="str">
        <f ca="1">IFERROR(INDEX(MAESTRO!A:A,_xludf.AGGREGATE(15,6,ROW(MAESTRO!$B$3:$B$1000)/((MAESTRO!$B$3:$B$1000="OPA")*(UPPER(MAESTRO!$L$3:$L$1000)="CONFIRMADO")),ROWS($A$3:A377))),"")</f>
        <v/>
      </c>
      <c r="B377" s="10" t="str">
        <f ca="1">IFERROR(INDEX(MAESTRO!B:B,_xludf.AGGREGATE(15,6,ROW(MAESTRO!$B$3:$B$1000)/((MAESTRO!$B$3:$B$1000="OPA")*(UPPER(MAESTRO!$L$3:$L$1000)="CONFIRMADO")),ROWS($A$3:A377))),"")</f>
        <v/>
      </c>
      <c r="C377" s="10" t="str">
        <f ca="1">IFERROR(INDEX(MAESTRO!C:C,_xludf.AGGREGATE(15,6,ROW(MAESTRO!$B$3:$B$1000)/((MAESTRO!$B$3:$B$1000="OPA")*(UPPER(MAESTRO!$L$3:$L$1000)="CONFIRMADO")),ROWS($A$3:A377))),"")</f>
        <v/>
      </c>
      <c r="D377" s="10" t="str">
        <f ca="1">IFERROR(INDEX(MAESTRO!D:D,_xludf.AGGREGATE(15,6,ROW(MAESTRO!$B$3:$B$1000)/((MAESTRO!$B$3:$B$1000="OPA")*(UPPER(MAESTRO!$L$3:$L$1000)="CONFIRMADO")),ROWS($A$3:A377))),"")</f>
        <v/>
      </c>
      <c r="E377" s="10" t="str">
        <f ca="1">IFERROR(INDEX(MAESTRO!E:E,_xludf.AGGREGATE(15,6,ROW(MAESTRO!$B$3:$B$1000)/((MAESTRO!$B$3:$B$1000="OPA")*(UPPER(MAESTRO!$L$3:$L$1000)="CONFIRMADO")),ROWS($A$3:A377))),"")</f>
        <v/>
      </c>
      <c r="F377" s="10" t="str">
        <f ca="1">IFERROR(INDEX(MAESTRO!F:F,_xludf.AGGREGATE(15,6,ROW(MAESTRO!$B$3:$B$1000)/((MAESTRO!$B$3:$B$1000="OPA")*(UPPER(MAESTRO!$L$3:$L$1000)="CONFIRMADO")),ROWS($A$3:A377))),"")</f>
        <v/>
      </c>
      <c r="G377" s="10" t="str">
        <f ca="1">IFERROR(INDEX(MAESTRO!G:G,_xludf.AGGREGATE(15,6,ROW(MAESTRO!$B$3:$B$1000)/((MAESTRO!$B$3:$B$1000="OPA")*(UPPER(MAESTRO!$L$3:$L$1000)="CONFIRMADO")),ROWS($A$3:A377))),"")</f>
        <v/>
      </c>
      <c r="H377" s="10" t="str">
        <f ca="1">IFERROR(INDEX(MAESTRO!H:H,_xludf.AGGREGATE(15,6,ROW(MAESTRO!$B$3:$B$1000)/((MAESTRO!$B$3:$B$1000="OPA")*(UPPER(MAESTRO!$L$3:$L$1000)="CONFIRMADO")),ROWS($A$3:A377))),"")</f>
        <v/>
      </c>
      <c r="I377" s="10" t="str">
        <f ca="1">IFERROR(INDEX(MAESTRO!I:I,_xludf.AGGREGATE(15,6,ROW(MAESTRO!$B$3:$B$1000)/((MAESTRO!$B$3:$B$1000="OPA")*(UPPER(MAESTRO!$L$3:$L$1000)="CONFIRMADO")),ROWS($A$3:A377))),"")</f>
        <v/>
      </c>
      <c r="J377" s="10" t="str">
        <f ca="1">IFERROR(INDEX(MAESTRO!J:J,_xludf.AGGREGATE(15,6,ROW(MAESTRO!$B$3:$B$1000)/((MAESTRO!$B$3:$B$1000="OPA")*(UPPER(MAESTRO!$L$3:$L$1000)="CONFIRMADO")),ROWS($A$3:A377))),"")</f>
        <v/>
      </c>
      <c r="K377" s="10" t="str">
        <f ca="1">IFERROR(INDEX(MAESTRO!K:K,_xludf.AGGREGATE(15,6,ROW(MAESTRO!$B$3:$B$1000)/((MAESTRO!$B$3:$B$1000="OPA")*(UPPER(MAESTRO!$L$3:$L$1000)="CONFIRMADO")),ROWS($A$3:A377))),"")</f>
        <v/>
      </c>
      <c r="L377" s="10" t="str">
        <f ca="1">IFERROR(INDEX(MAESTRO!L:L,_xludf.AGGREGATE(15,6,ROW(MAESTRO!$B$3:$B$1000)/((MAESTRO!$B$3:$B$1000="OPA")*(UPPER(MAESTRO!$L$3:$L$1000)="CONFIRMADO")),ROWS($A$3:A377))),"")</f>
        <v/>
      </c>
      <c r="M377" s="10" t="str">
        <f ca="1">IFERROR(INDEX(MAESTRO!M:M,_xludf.AGGREGATE(15,6,ROW(MAESTRO!$B$3:$B$1000)/((MAESTRO!$B$3:$B$1000="OPA")*(UPPER(MAESTRO!$L$3:$L$1000)="CONFIRMADO")),ROWS($A$3:A377))),"")</f>
        <v/>
      </c>
      <c r="N377" s="10" t="str">
        <f ca="1">IFERROR(INDEX(MAESTRO!N:N,_xludf.AGGREGATE(15,6,ROW(MAESTRO!$B$3:$B$1000)/((MAESTRO!$B$3:$B$1000="OPA")*(UPPER(MAESTRO!$L$3:$L$1000)="CONFIRMADO")),ROWS($A$3:A377))),"")</f>
        <v/>
      </c>
      <c r="O377" s="10" t="str">
        <f ca="1">IFERROR(INDEX(MAESTRO!O:O,_xludf.AGGREGATE(15,6,ROW(MAESTRO!$B$3:$B$1000)/((MAESTRO!$B$3:$B$1000="OPA")*(UPPER(MAESTRO!$L$3:$L$1000)="CONFIRMADO")),ROWS($A$3:A377))),"")</f>
        <v/>
      </c>
      <c r="P377" s="10" t="str">
        <f ca="1">IFERROR(INDEX(MAESTRO!P:P,_xludf.AGGREGATE(15,6,ROW(MAESTRO!$B$3:$B$1000)/((MAESTRO!$B$3:$B$1000="OPA")*(UPPER(MAESTRO!$L$3:$L$1000)="CONFIRMADO")),ROWS($A$3:A377))),"")</f>
        <v/>
      </c>
      <c r="Q377" s="10" t="str">
        <f ca="1">IFERROR(INDEX(MAESTRO!Q:Q,_xludf.AGGREGATE(15,6,ROW(MAESTRO!$B$3:$B$1000)/((MAESTRO!$B$3:$B$1000="OPA")*(UPPER(MAESTRO!$L$3:$L$1000)="CONFIRMADO")),ROWS($A$3:A377))),"")</f>
        <v/>
      </c>
      <c r="R377" s="10" t="str">
        <f ca="1">IFERROR(INDEX(MAESTRO!R:R,_xludf.AGGREGATE(15,6,ROW(MAESTRO!$B$3:$B$1000)/((MAESTRO!$B$3:$B$1000="OPA")*(UPPER(MAESTRO!$L$3:$L$1000)="CONFIRMADO")),ROWS($A$3:A377))),"")</f>
        <v/>
      </c>
      <c r="S377" s="10" t="str">
        <f ca="1">IFERROR(INDEX(MAESTRO!S:S,_xludf.AGGREGATE(15,6,ROW(MAESTRO!$B$3:$B$1000)/((MAESTRO!$B$3:$B$1000="OPA")*(UPPER(MAESTRO!$L$3:$L$1000)="CONFIRMADO")),ROWS($A$3:A377))),"")</f>
        <v/>
      </c>
      <c r="T377" s="10" t="str">
        <f ca="1">IFERROR(INDEX(MAESTRO!T:T,_xludf.AGGREGATE(15,6,ROW(MAESTRO!$B$3:$B$1000)/((MAESTRO!$B$3:$B$1000="OPA")*(UPPER(MAESTRO!$L$3:$L$1000)="CONFIRMADO")),ROWS($A$3:A377))),"")</f>
        <v/>
      </c>
      <c r="U377" s="10" t="str">
        <f ca="1">IFERROR(INDEX(MAESTRO!U:U,_xludf.AGGREGATE(15,6,ROW(MAESTRO!$B$3:$B$1000)/((MAESTRO!$B$3:$B$1000="OPA")*(UPPER(MAESTRO!$L$3:$L$1000)="CONFIRMADO")),ROWS($A$3:A377))),"")</f>
        <v/>
      </c>
      <c r="V377" s="10" t="str">
        <f ca="1">IFERROR(INDEX(MAESTRO!V:V,_xludf.AGGREGATE(15,6,ROW(MAESTRO!$B$3:$B$1000)/((MAESTRO!$B$3:$B$1000="OPA")*(UPPER(MAESTRO!$L$3:$L$1000)="CONFIRMADO")),ROWS($A$3:A377))),"")</f>
        <v/>
      </c>
      <c r="W377" s="10" t="str">
        <f ca="1">IFERROR(INDEX(MAESTRO!W:W,_xludf.AGGREGATE(15,6,ROW(MAESTRO!$B$3:$B$1000)/((MAESTRO!$B$3:$B$1000="OPA")*(UPPER(MAESTRO!$L$3:$L$1000)="CONFIRMADO")),ROWS($A$3:A377))),"")</f>
        <v/>
      </c>
      <c r="X377" s="10" t="str">
        <f ca="1">IFERROR(INDEX(MAESTRO!X:X,_xludf.AGGREGATE(15,6,ROW(MAESTRO!$B$3:$B$1000)/((MAESTRO!$B$3:$B$1000="OPA")*(UPPER(MAESTRO!$L$3:$L$1000)="CONFIRMADO")),ROWS($A$3:A377))),"")</f>
        <v/>
      </c>
    </row>
    <row r="378" spans="1:24" ht="22.05" customHeight="1">
      <c r="A378" s="27" t="str">
        <f ca="1">IFERROR(INDEX(MAESTRO!A:A,_xludf.AGGREGATE(15,6,ROW(MAESTRO!$B$3:$B$1000)/((MAESTRO!$B$3:$B$1000="OPA")*(UPPER(MAESTRO!$L$3:$L$1000)="CONFIRMADO")),ROWS($A$3:A378))),"")</f>
        <v/>
      </c>
      <c r="B378" s="27" t="str">
        <f ca="1">IFERROR(INDEX(MAESTRO!B:B,_xludf.AGGREGATE(15,6,ROW(MAESTRO!$B$3:$B$1000)/((MAESTRO!$B$3:$B$1000="OPA")*(UPPER(MAESTRO!$L$3:$L$1000)="CONFIRMADO")),ROWS($A$3:A378))),"")</f>
        <v/>
      </c>
      <c r="C378" s="27" t="str">
        <f ca="1">IFERROR(INDEX(MAESTRO!C:C,_xludf.AGGREGATE(15,6,ROW(MAESTRO!$B$3:$B$1000)/((MAESTRO!$B$3:$B$1000="OPA")*(UPPER(MAESTRO!$L$3:$L$1000)="CONFIRMADO")),ROWS($A$3:A378))),"")</f>
        <v/>
      </c>
      <c r="D378" s="27" t="str">
        <f ca="1">IFERROR(INDEX(MAESTRO!D:D,_xludf.AGGREGATE(15,6,ROW(MAESTRO!$B$3:$B$1000)/((MAESTRO!$B$3:$B$1000="OPA")*(UPPER(MAESTRO!$L$3:$L$1000)="CONFIRMADO")),ROWS($A$3:A378))),"")</f>
        <v/>
      </c>
      <c r="E378" s="27" t="str">
        <f ca="1">IFERROR(INDEX(MAESTRO!E:E,_xludf.AGGREGATE(15,6,ROW(MAESTRO!$B$3:$B$1000)/((MAESTRO!$B$3:$B$1000="OPA")*(UPPER(MAESTRO!$L$3:$L$1000)="CONFIRMADO")),ROWS($A$3:A378))),"")</f>
        <v/>
      </c>
      <c r="F378" s="27" t="str">
        <f ca="1">IFERROR(INDEX(MAESTRO!F:F,_xludf.AGGREGATE(15,6,ROW(MAESTRO!$B$3:$B$1000)/((MAESTRO!$B$3:$B$1000="OPA")*(UPPER(MAESTRO!$L$3:$L$1000)="CONFIRMADO")),ROWS($A$3:A378))),"")</f>
        <v/>
      </c>
      <c r="G378" s="27" t="str">
        <f ca="1">IFERROR(INDEX(MAESTRO!G:G,_xludf.AGGREGATE(15,6,ROW(MAESTRO!$B$3:$B$1000)/((MAESTRO!$B$3:$B$1000="OPA")*(UPPER(MAESTRO!$L$3:$L$1000)="CONFIRMADO")),ROWS($A$3:A378))),"")</f>
        <v/>
      </c>
      <c r="H378" s="27" t="str">
        <f ca="1">IFERROR(INDEX(MAESTRO!H:H,_xludf.AGGREGATE(15,6,ROW(MAESTRO!$B$3:$B$1000)/((MAESTRO!$B$3:$B$1000="OPA")*(UPPER(MAESTRO!$L$3:$L$1000)="CONFIRMADO")),ROWS($A$3:A378))),"")</f>
        <v/>
      </c>
      <c r="I378" s="27" t="str">
        <f ca="1">IFERROR(INDEX(MAESTRO!I:I,_xludf.AGGREGATE(15,6,ROW(MAESTRO!$B$3:$B$1000)/((MAESTRO!$B$3:$B$1000="OPA")*(UPPER(MAESTRO!$L$3:$L$1000)="CONFIRMADO")),ROWS($A$3:A378))),"")</f>
        <v/>
      </c>
      <c r="J378" s="27" t="str">
        <f ca="1">IFERROR(INDEX(MAESTRO!J:J,_xludf.AGGREGATE(15,6,ROW(MAESTRO!$B$3:$B$1000)/((MAESTRO!$B$3:$B$1000="OPA")*(UPPER(MAESTRO!$L$3:$L$1000)="CONFIRMADO")),ROWS($A$3:A378))),"")</f>
        <v/>
      </c>
      <c r="K378" s="27" t="str">
        <f ca="1">IFERROR(INDEX(MAESTRO!K:K,_xludf.AGGREGATE(15,6,ROW(MAESTRO!$B$3:$B$1000)/((MAESTRO!$B$3:$B$1000="OPA")*(UPPER(MAESTRO!$L$3:$L$1000)="CONFIRMADO")),ROWS($A$3:A378))),"")</f>
        <v/>
      </c>
      <c r="L378" s="27" t="str">
        <f ca="1">IFERROR(INDEX(MAESTRO!L:L,_xludf.AGGREGATE(15,6,ROW(MAESTRO!$B$3:$B$1000)/((MAESTRO!$B$3:$B$1000="OPA")*(UPPER(MAESTRO!$L$3:$L$1000)="CONFIRMADO")),ROWS($A$3:A378))),"")</f>
        <v/>
      </c>
      <c r="M378" s="27" t="str">
        <f ca="1">IFERROR(INDEX(MAESTRO!M:M,_xludf.AGGREGATE(15,6,ROW(MAESTRO!$B$3:$B$1000)/((MAESTRO!$B$3:$B$1000="OPA")*(UPPER(MAESTRO!$L$3:$L$1000)="CONFIRMADO")),ROWS($A$3:A378))),"")</f>
        <v/>
      </c>
      <c r="N378" s="27" t="str">
        <f ca="1">IFERROR(INDEX(MAESTRO!N:N,_xludf.AGGREGATE(15,6,ROW(MAESTRO!$B$3:$B$1000)/((MAESTRO!$B$3:$B$1000="OPA")*(UPPER(MAESTRO!$L$3:$L$1000)="CONFIRMADO")),ROWS($A$3:A378))),"")</f>
        <v/>
      </c>
      <c r="O378" s="27" t="str">
        <f ca="1">IFERROR(INDEX(MAESTRO!O:O,_xludf.AGGREGATE(15,6,ROW(MAESTRO!$B$3:$B$1000)/((MAESTRO!$B$3:$B$1000="OPA")*(UPPER(MAESTRO!$L$3:$L$1000)="CONFIRMADO")),ROWS($A$3:A378))),"")</f>
        <v/>
      </c>
      <c r="P378" s="27" t="str">
        <f ca="1">IFERROR(INDEX(MAESTRO!P:P,_xludf.AGGREGATE(15,6,ROW(MAESTRO!$B$3:$B$1000)/((MAESTRO!$B$3:$B$1000="OPA")*(UPPER(MAESTRO!$L$3:$L$1000)="CONFIRMADO")),ROWS($A$3:A378))),"")</f>
        <v/>
      </c>
      <c r="Q378" s="27" t="str">
        <f ca="1">IFERROR(INDEX(MAESTRO!Q:Q,_xludf.AGGREGATE(15,6,ROW(MAESTRO!$B$3:$B$1000)/((MAESTRO!$B$3:$B$1000="OPA")*(UPPER(MAESTRO!$L$3:$L$1000)="CONFIRMADO")),ROWS($A$3:A378))),"")</f>
        <v/>
      </c>
      <c r="R378" s="27" t="str">
        <f ca="1">IFERROR(INDEX(MAESTRO!R:R,_xludf.AGGREGATE(15,6,ROW(MAESTRO!$B$3:$B$1000)/((MAESTRO!$B$3:$B$1000="OPA")*(UPPER(MAESTRO!$L$3:$L$1000)="CONFIRMADO")),ROWS($A$3:A378))),"")</f>
        <v/>
      </c>
      <c r="S378" s="27" t="str">
        <f ca="1">IFERROR(INDEX(MAESTRO!S:S,_xludf.AGGREGATE(15,6,ROW(MAESTRO!$B$3:$B$1000)/((MAESTRO!$B$3:$B$1000="OPA")*(UPPER(MAESTRO!$L$3:$L$1000)="CONFIRMADO")),ROWS($A$3:A378))),"")</f>
        <v/>
      </c>
      <c r="T378" s="27" t="str">
        <f ca="1">IFERROR(INDEX(MAESTRO!T:T,_xludf.AGGREGATE(15,6,ROW(MAESTRO!$B$3:$B$1000)/((MAESTRO!$B$3:$B$1000="OPA")*(UPPER(MAESTRO!$L$3:$L$1000)="CONFIRMADO")),ROWS($A$3:A378))),"")</f>
        <v/>
      </c>
      <c r="U378" s="27" t="str">
        <f ca="1">IFERROR(INDEX(MAESTRO!U:U,_xludf.AGGREGATE(15,6,ROW(MAESTRO!$B$3:$B$1000)/((MAESTRO!$B$3:$B$1000="OPA")*(UPPER(MAESTRO!$L$3:$L$1000)="CONFIRMADO")),ROWS($A$3:A378))),"")</f>
        <v/>
      </c>
      <c r="V378" s="27" t="str">
        <f ca="1">IFERROR(INDEX(MAESTRO!V:V,_xludf.AGGREGATE(15,6,ROW(MAESTRO!$B$3:$B$1000)/((MAESTRO!$B$3:$B$1000="OPA")*(UPPER(MAESTRO!$L$3:$L$1000)="CONFIRMADO")),ROWS($A$3:A378))),"")</f>
        <v/>
      </c>
      <c r="W378" s="27" t="str">
        <f ca="1">IFERROR(INDEX(MAESTRO!W:W,_xludf.AGGREGATE(15,6,ROW(MAESTRO!$B$3:$B$1000)/((MAESTRO!$B$3:$B$1000="OPA")*(UPPER(MAESTRO!$L$3:$L$1000)="CONFIRMADO")),ROWS($A$3:A378))),"")</f>
        <v/>
      </c>
      <c r="X378" s="27" t="str">
        <f ca="1">IFERROR(INDEX(MAESTRO!X:X,_xludf.AGGREGATE(15,6,ROW(MAESTRO!$B$3:$B$1000)/((MAESTRO!$B$3:$B$1000="OPA")*(UPPER(MAESTRO!$L$3:$L$1000)="CONFIRMADO")),ROWS($A$3:A378))),"")</f>
        <v/>
      </c>
    </row>
    <row r="379" spans="1:24" ht="22.05" customHeight="1">
      <c r="A379" s="10" t="str">
        <f ca="1">IFERROR(INDEX(MAESTRO!A:A,_xludf.AGGREGATE(15,6,ROW(MAESTRO!$B$3:$B$1000)/((MAESTRO!$B$3:$B$1000="OPA")*(UPPER(MAESTRO!$L$3:$L$1000)="CONFIRMADO")),ROWS($A$3:A379))),"")</f>
        <v/>
      </c>
      <c r="B379" s="10" t="str">
        <f ca="1">IFERROR(INDEX(MAESTRO!B:B,_xludf.AGGREGATE(15,6,ROW(MAESTRO!$B$3:$B$1000)/((MAESTRO!$B$3:$B$1000="OPA")*(UPPER(MAESTRO!$L$3:$L$1000)="CONFIRMADO")),ROWS($A$3:A379))),"")</f>
        <v/>
      </c>
      <c r="C379" s="10" t="str">
        <f ca="1">IFERROR(INDEX(MAESTRO!C:C,_xludf.AGGREGATE(15,6,ROW(MAESTRO!$B$3:$B$1000)/((MAESTRO!$B$3:$B$1000="OPA")*(UPPER(MAESTRO!$L$3:$L$1000)="CONFIRMADO")),ROWS($A$3:A379))),"")</f>
        <v/>
      </c>
      <c r="D379" s="10" t="str">
        <f ca="1">IFERROR(INDEX(MAESTRO!D:D,_xludf.AGGREGATE(15,6,ROW(MAESTRO!$B$3:$B$1000)/((MAESTRO!$B$3:$B$1000="OPA")*(UPPER(MAESTRO!$L$3:$L$1000)="CONFIRMADO")),ROWS($A$3:A379))),"")</f>
        <v/>
      </c>
      <c r="E379" s="10" t="str">
        <f ca="1">IFERROR(INDEX(MAESTRO!E:E,_xludf.AGGREGATE(15,6,ROW(MAESTRO!$B$3:$B$1000)/((MAESTRO!$B$3:$B$1000="OPA")*(UPPER(MAESTRO!$L$3:$L$1000)="CONFIRMADO")),ROWS($A$3:A379))),"")</f>
        <v/>
      </c>
      <c r="F379" s="10" t="str">
        <f ca="1">IFERROR(INDEX(MAESTRO!F:F,_xludf.AGGREGATE(15,6,ROW(MAESTRO!$B$3:$B$1000)/((MAESTRO!$B$3:$B$1000="OPA")*(UPPER(MAESTRO!$L$3:$L$1000)="CONFIRMADO")),ROWS($A$3:A379))),"")</f>
        <v/>
      </c>
      <c r="G379" s="10" t="str">
        <f ca="1">IFERROR(INDEX(MAESTRO!G:G,_xludf.AGGREGATE(15,6,ROW(MAESTRO!$B$3:$B$1000)/((MAESTRO!$B$3:$B$1000="OPA")*(UPPER(MAESTRO!$L$3:$L$1000)="CONFIRMADO")),ROWS($A$3:A379))),"")</f>
        <v/>
      </c>
      <c r="H379" s="10" t="str">
        <f ca="1">IFERROR(INDEX(MAESTRO!H:H,_xludf.AGGREGATE(15,6,ROW(MAESTRO!$B$3:$B$1000)/((MAESTRO!$B$3:$B$1000="OPA")*(UPPER(MAESTRO!$L$3:$L$1000)="CONFIRMADO")),ROWS($A$3:A379))),"")</f>
        <v/>
      </c>
      <c r="I379" s="10" t="str">
        <f ca="1">IFERROR(INDEX(MAESTRO!I:I,_xludf.AGGREGATE(15,6,ROW(MAESTRO!$B$3:$B$1000)/((MAESTRO!$B$3:$B$1000="OPA")*(UPPER(MAESTRO!$L$3:$L$1000)="CONFIRMADO")),ROWS($A$3:A379))),"")</f>
        <v/>
      </c>
      <c r="J379" s="10" t="str">
        <f ca="1">IFERROR(INDEX(MAESTRO!J:J,_xludf.AGGREGATE(15,6,ROW(MAESTRO!$B$3:$B$1000)/((MAESTRO!$B$3:$B$1000="OPA")*(UPPER(MAESTRO!$L$3:$L$1000)="CONFIRMADO")),ROWS($A$3:A379))),"")</f>
        <v/>
      </c>
      <c r="K379" s="10" t="str">
        <f ca="1">IFERROR(INDEX(MAESTRO!K:K,_xludf.AGGREGATE(15,6,ROW(MAESTRO!$B$3:$B$1000)/((MAESTRO!$B$3:$B$1000="OPA")*(UPPER(MAESTRO!$L$3:$L$1000)="CONFIRMADO")),ROWS($A$3:A379))),"")</f>
        <v/>
      </c>
      <c r="L379" s="10" t="str">
        <f ca="1">IFERROR(INDEX(MAESTRO!L:L,_xludf.AGGREGATE(15,6,ROW(MAESTRO!$B$3:$B$1000)/((MAESTRO!$B$3:$B$1000="OPA")*(UPPER(MAESTRO!$L$3:$L$1000)="CONFIRMADO")),ROWS($A$3:A379))),"")</f>
        <v/>
      </c>
      <c r="M379" s="10" t="str">
        <f ca="1">IFERROR(INDEX(MAESTRO!M:M,_xludf.AGGREGATE(15,6,ROW(MAESTRO!$B$3:$B$1000)/((MAESTRO!$B$3:$B$1000="OPA")*(UPPER(MAESTRO!$L$3:$L$1000)="CONFIRMADO")),ROWS($A$3:A379))),"")</f>
        <v/>
      </c>
      <c r="N379" s="10" t="str">
        <f ca="1">IFERROR(INDEX(MAESTRO!N:N,_xludf.AGGREGATE(15,6,ROW(MAESTRO!$B$3:$B$1000)/((MAESTRO!$B$3:$B$1000="OPA")*(UPPER(MAESTRO!$L$3:$L$1000)="CONFIRMADO")),ROWS($A$3:A379))),"")</f>
        <v/>
      </c>
      <c r="O379" s="10" t="str">
        <f ca="1">IFERROR(INDEX(MAESTRO!O:O,_xludf.AGGREGATE(15,6,ROW(MAESTRO!$B$3:$B$1000)/((MAESTRO!$B$3:$B$1000="OPA")*(UPPER(MAESTRO!$L$3:$L$1000)="CONFIRMADO")),ROWS($A$3:A379))),"")</f>
        <v/>
      </c>
      <c r="P379" s="10" t="str">
        <f ca="1">IFERROR(INDEX(MAESTRO!P:P,_xludf.AGGREGATE(15,6,ROW(MAESTRO!$B$3:$B$1000)/((MAESTRO!$B$3:$B$1000="OPA")*(UPPER(MAESTRO!$L$3:$L$1000)="CONFIRMADO")),ROWS($A$3:A379))),"")</f>
        <v/>
      </c>
      <c r="Q379" s="10" t="str">
        <f ca="1">IFERROR(INDEX(MAESTRO!Q:Q,_xludf.AGGREGATE(15,6,ROW(MAESTRO!$B$3:$B$1000)/((MAESTRO!$B$3:$B$1000="OPA")*(UPPER(MAESTRO!$L$3:$L$1000)="CONFIRMADO")),ROWS($A$3:A379))),"")</f>
        <v/>
      </c>
      <c r="R379" s="10" t="str">
        <f ca="1">IFERROR(INDEX(MAESTRO!R:R,_xludf.AGGREGATE(15,6,ROW(MAESTRO!$B$3:$B$1000)/((MAESTRO!$B$3:$B$1000="OPA")*(UPPER(MAESTRO!$L$3:$L$1000)="CONFIRMADO")),ROWS($A$3:A379))),"")</f>
        <v/>
      </c>
      <c r="S379" s="10" t="str">
        <f ca="1">IFERROR(INDEX(MAESTRO!S:S,_xludf.AGGREGATE(15,6,ROW(MAESTRO!$B$3:$B$1000)/((MAESTRO!$B$3:$B$1000="OPA")*(UPPER(MAESTRO!$L$3:$L$1000)="CONFIRMADO")),ROWS($A$3:A379))),"")</f>
        <v/>
      </c>
      <c r="T379" s="10" t="str">
        <f ca="1">IFERROR(INDEX(MAESTRO!T:T,_xludf.AGGREGATE(15,6,ROW(MAESTRO!$B$3:$B$1000)/((MAESTRO!$B$3:$B$1000="OPA")*(UPPER(MAESTRO!$L$3:$L$1000)="CONFIRMADO")),ROWS($A$3:A379))),"")</f>
        <v/>
      </c>
      <c r="U379" s="10" t="str">
        <f ca="1">IFERROR(INDEX(MAESTRO!U:U,_xludf.AGGREGATE(15,6,ROW(MAESTRO!$B$3:$B$1000)/((MAESTRO!$B$3:$B$1000="OPA")*(UPPER(MAESTRO!$L$3:$L$1000)="CONFIRMADO")),ROWS($A$3:A379))),"")</f>
        <v/>
      </c>
      <c r="V379" s="10" t="str">
        <f ca="1">IFERROR(INDEX(MAESTRO!V:V,_xludf.AGGREGATE(15,6,ROW(MAESTRO!$B$3:$B$1000)/((MAESTRO!$B$3:$B$1000="OPA")*(UPPER(MAESTRO!$L$3:$L$1000)="CONFIRMADO")),ROWS($A$3:A379))),"")</f>
        <v/>
      </c>
      <c r="W379" s="10" t="str">
        <f ca="1">IFERROR(INDEX(MAESTRO!W:W,_xludf.AGGREGATE(15,6,ROW(MAESTRO!$B$3:$B$1000)/((MAESTRO!$B$3:$B$1000="OPA")*(UPPER(MAESTRO!$L$3:$L$1000)="CONFIRMADO")),ROWS($A$3:A379))),"")</f>
        <v/>
      </c>
      <c r="X379" s="10" t="str">
        <f ca="1">IFERROR(INDEX(MAESTRO!X:X,_xludf.AGGREGATE(15,6,ROW(MAESTRO!$B$3:$B$1000)/((MAESTRO!$B$3:$B$1000="OPA")*(UPPER(MAESTRO!$L$3:$L$1000)="CONFIRMADO")),ROWS($A$3:A379))),"")</f>
        <v/>
      </c>
    </row>
    <row r="380" spans="1:24" ht="22.05" customHeight="1">
      <c r="A380" s="27" t="str">
        <f ca="1">IFERROR(INDEX(MAESTRO!A:A,_xludf.AGGREGATE(15,6,ROW(MAESTRO!$B$3:$B$1000)/((MAESTRO!$B$3:$B$1000="OPA")*(UPPER(MAESTRO!$L$3:$L$1000)="CONFIRMADO")),ROWS($A$3:A380))),"")</f>
        <v/>
      </c>
      <c r="B380" s="27" t="str">
        <f ca="1">IFERROR(INDEX(MAESTRO!B:B,_xludf.AGGREGATE(15,6,ROW(MAESTRO!$B$3:$B$1000)/((MAESTRO!$B$3:$B$1000="OPA")*(UPPER(MAESTRO!$L$3:$L$1000)="CONFIRMADO")),ROWS($A$3:A380))),"")</f>
        <v/>
      </c>
      <c r="C380" s="27" t="str">
        <f ca="1">IFERROR(INDEX(MAESTRO!C:C,_xludf.AGGREGATE(15,6,ROW(MAESTRO!$B$3:$B$1000)/((MAESTRO!$B$3:$B$1000="OPA")*(UPPER(MAESTRO!$L$3:$L$1000)="CONFIRMADO")),ROWS($A$3:A380))),"")</f>
        <v/>
      </c>
      <c r="D380" s="27" t="str">
        <f ca="1">IFERROR(INDEX(MAESTRO!D:D,_xludf.AGGREGATE(15,6,ROW(MAESTRO!$B$3:$B$1000)/((MAESTRO!$B$3:$B$1000="OPA")*(UPPER(MAESTRO!$L$3:$L$1000)="CONFIRMADO")),ROWS($A$3:A380))),"")</f>
        <v/>
      </c>
      <c r="E380" s="27" t="str">
        <f ca="1">IFERROR(INDEX(MAESTRO!E:E,_xludf.AGGREGATE(15,6,ROW(MAESTRO!$B$3:$B$1000)/((MAESTRO!$B$3:$B$1000="OPA")*(UPPER(MAESTRO!$L$3:$L$1000)="CONFIRMADO")),ROWS($A$3:A380))),"")</f>
        <v/>
      </c>
      <c r="F380" s="27" t="str">
        <f ca="1">IFERROR(INDEX(MAESTRO!F:F,_xludf.AGGREGATE(15,6,ROW(MAESTRO!$B$3:$B$1000)/((MAESTRO!$B$3:$B$1000="OPA")*(UPPER(MAESTRO!$L$3:$L$1000)="CONFIRMADO")),ROWS($A$3:A380))),"")</f>
        <v/>
      </c>
      <c r="G380" s="27" t="str">
        <f ca="1">IFERROR(INDEX(MAESTRO!G:G,_xludf.AGGREGATE(15,6,ROW(MAESTRO!$B$3:$B$1000)/((MAESTRO!$B$3:$B$1000="OPA")*(UPPER(MAESTRO!$L$3:$L$1000)="CONFIRMADO")),ROWS($A$3:A380))),"")</f>
        <v/>
      </c>
      <c r="H380" s="27" t="str">
        <f ca="1">IFERROR(INDEX(MAESTRO!H:H,_xludf.AGGREGATE(15,6,ROW(MAESTRO!$B$3:$B$1000)/((MAESTRO!$B$3:$B$1000="OPA")*(UPPER(MAESTRO!$L$3:$L$1000)="CONFIRMADO")),ROWS($A$3:A380))),"")</f>
        <v/>
      </c>
      <c r="I380" s="27" t="str">
        <f ca="1">IFERROR(INDEX(MAESTRO!I:I,_xludf.AGGREGATE(15,6,ROW(MAESTRO!$B$3:$B$1000)/((MAESTRO!$B$3:$B$1000="OPA")*(UPPER(MAESTRO!$L$3:$L$1000)="CONFIRMADO")),ROWS($A$3:A380))),"")</f>
        <v/>
      </c>
      <c r="J380" s="27" t="str">
        <f ca="1">IFERROR(INDEX(MAESTRO!J:J,_xludf.AGGREGATE(15,6,ROW(MAESTRO!$B$3:$B$1000)/((MAESTRO!$B$3:$B$1000="OPA")*(UPPER(MAESTRO!$L$3:$L$1000)="CONFIRMADO")),ROWS($A$3:A380))),"")</f>
        <v/>
      </c>
      <c r="K380" s="27" t="str">
        <f ca="1">IFERROR(INDEX(MAESTRO!K:K,_xludf.AGGREGATE(15,6,ROW(MAESTRO!$B$3:$B$1000)/((MAESTRO!$B$3:$B$1000="OPA")*(UPPER(MAESTRO!$L$3:$L$1000)="CONFIRMADO")),ROWS($A$3:A380))),"")</f>
        <v/>
      </c>
      <c r="L380" s="27" t="str">
        <f ca="1">IFERROR(INDEX(MAESTRO!L:L,_xludf.AGGREGATE(15,6,ROW(MAESTRO!$B$3:$B$1000)/((MAESTRO!$B$3:$B$1000="OPA")*(UPPER(MAESTRO!$L$3:$L$1000)="CONFIRMADO")),ROWS($A$3:A380))),"")</f>
        <v/>
      </c>
      <c r="M380" s="27" t="str">
        <f ca="1">IFERROR(INDEX(MAESTRO!M:M,_xludf.AGGREGATE(15,6,ROW(MAESTRO!$B$3:$B$1000)/((MAESTRO!$B$3:$B$1000="OPA")*(UPPER(MAESTRO!$L$3:$L$1000)="CONFIRMADO")),ROWS($A$3:A380))),"")</f>
        <v/>
      </c>
      <c r="N380" s="27" t="str">
        <f ca="1">IFERROR(INDEX(MAESTRO!N:N,_xludf.AGGREGATE(15,6,ROW(MAESTRO!$B$3:$B$1000)/((MAESTRO!$B$3:$B$1000="OPA")*(UPPER(MAESTRO!$L$3:$L$1000)="CONFIRMADO")),ROWS($A$3:A380))),"")</f>
        <v/>
      </c>
      <c r="O380" s="27" t="str">
        <f ca="1">IFERROR(INDEX(MAESTRO!O:O,_xludf.AGGREGATE(15,6,ROW(MAESTRO!$B$3:$B$1000)/((MAESTRO!$B$3:$B$1000="OPA")*(UPPER(MAESTRO!$L$3:$L$1000)="CONFIRMADO")),ROWS($A$3:A380))),"")</f>
        <v/>
      </c>
      <c r="P380" s="27" t="str">
        <f ca="1">IFERROR(INDEX(MAESTRO!P:P,_xludf.AGGREGATE(15,6,ROW(MAESTRO!$B$3:$B$1000)/((MAESTRO!$B$3:$B$1000="OPA")*(UPPER(MAESTRO!$L$3:$L$1000)="CONFIRMADO")),ROWS($A$3:A380))),"")</f>
        <v/>
      </c>
      <c r="Q380" s="27" t="str">
        <f ca="1">IFERROR(INDEX(MAESTRO!Q:Q,_xludf.AGGREGATE(15,6,ROW(MAESTRO!$B$3:$B$1000)/((MAESTRO!$B$3:$B$1000="OPA")*(UPPER(MAESTRO!$L$3:$L$1000)="CONFIRMADO")),ROWS($A$3:A380))),"")</f>
        <v/>
      </c>
      <c r="R380" s="27" t="str">
        <f ca="1">IFERROR(INDEX(MAESTRO!R:R,_xludf.AGGREGATE(15,6,ROW(MAESTRO!$B$3:$B$1000)/((MAESTRO!$B$3:$B$1000="OPA")*(UPPER(MAESTRO!$L$3:$L$1000)="CONFIRMADO")),ROWS($A$3:A380))),"")</f>
        <v/>
      </c>
      <c r="S380" s="27" t="str">
        <f ca="1">IFERROR(INDEX(MAESTRO!S:S,_xludf.AGGREGATE(15,6,ROW(MAESTRO!$B$3:$B$1000)/((MAESTRO!$B$3:$B$1000="OPA")*(UPPER(MAESTRO!$L$3:$L$1000)="CONFIRMADO")),ROWS($A$3:A380))),"")</f>
        <v/>
      </c>
      <c r="T380" s="27" t="str">
        <f ca="1">IFERROR(INDEX(MAESTRO!T:T,_xludf.AGGREGATE(15,6,ROW(MAESTRO!$B$3:$B$1000)/((MAESTRO!$B$3:$B$1000="OPA")*(UPPER(MAESTRO!$L$3:$L$1000)="CONFIRMADO")),ROWS($A$3:A380))),"")</f>
        <v/>
      </c>
      <c r="U380" s="27" t="str">
        <f ca="1">IFERROR(INDEX(MAESTRO!U:U,_xludf.AGGREGATE(15,6,ROW(MAESTRO!$B$3:$B$1000)/((MAESTRO!$B$3:$B$1000="OPA")*(UPPER(MAESTRO!$L$3:$L$1000)="CONFIRMADO")),ROWS($A$3:A380))),"")</f>
        <v/>
      </c>
      <c r="V380" s="27" t="str">
        <f ca="1">IFERROR(INDEX(MAESTRO!V:V,_xludf.AGGREGATE(15,6,ROW(MAESTRO!$B$3:$B$1000)/((MAESTRO!$B$3:$B$1000="OPA")*(UPPER(MAESTRO!$L$3:$L$1000)="CONFIRMADO")),ROWS($A$3:A380))),"")</f>
        <v/>
      </c>
      <c r="W380" s="27" t="str">
        <f ca="1">IFERROR(INDEX(MAESTRO!W:W,_xludf.AGGREGATE(15,6,ROW(MAESTRO!$B$3:$B$1000)/((MAESTRO!$B$3:$B$1000="OPA")*(UPPER(MAESTRO!$L$3:$L$1000)="CONFIRMADO")),ROWS($A$3:A380))),"")</f>
        <v/>
      </c>
      <c r="X380" s="27" t="str">
        <f ca="1">IFERROR(INDEX(MAESTRO!X:X,_xludf.AGGREGATE(15,6,ROW(MAESTRO!$B$3:$B$1000)/((MAESTRO!$B$3:$B$1000="OPA")*(UPPER(MAESTRO!$L$3:$L$1000)="CONFIRMADO")),ROWS($A$3:A380))),"")</f>
        <v/>
      </c>
    </row>
    <row r="381" spans="1:24" ht="22.05" customHeight="1">
      <c r="A381" s="10" t="str">
        <f ca="1">IFERROR(INDEX(MAESTRO!A:A,_xludf.AGGREGATE(15,6,ROW(MAESTRO!$B$3:$B$1000)/((MAESTRO!$B$3:$B$1000="OPA")*(UPPER(MAESTRO!$L$3:$L$1000)="CONFIRMADO")),ROWS($A$3:A381))),"")</f>
        <v/>
      </c>
      <c r="B381" s="10" t="str">
        <f ca="1">IFERROR(INDEX(MAESTRO!B:B,_xludf.AGGREGATE(15,6,ROW(MAESTRO!$B$3:$B$1000)/((MAESTRO!$B$3:$B$1000="OPA")*(UPPER(MAESTRO!$L$3:$L$1000)="CONFIRMADO")),ROWS($A$3:A381))),"")</f>
        <v/>
      </c>
      <c r="C381" s="10" t="str">
        <f ca="1">IFERROR(INDEX(MAESTRO!C:C,_xludf.AGGREGATE(15,6,ROW(MAESTRO!$B$3:$B$1000)/((MAESTRO!$B$3:$B$1000="OPA")*(UPPER(MAESTRO!$L$3:$L$1000)="CONFIRMADO")),ROWS($A$3:A381))),"")</f>
        <v/>
      </c>
      <c r="D381" s="10" t="str">
        <f ca="1">IFERROR(INDEX(MAESTRO!D:D,_xludf.AGGREGATE(15,6,ROW(MAESTRO!$B$3:$B$1000)/((MAESTRO!$B$3:$B$1000="OPA")*(UPPER(MAESTRO!$L$3:$L$1000)="CONFIRMADO")),ROWS($A$3:A381))),"")</f>
        <v/>
      </c>
      <c r="E381" s="10" t="str">
        <f ca="1">IFERROR(INDEX(MAESTRO!E:E,_xludf.AGGREGATE(15,6,ROW(MAESTRO!$B$3:$B$1000)/((MAESTRO!$B$3:$B$1000="OPA")*(UPPER(MAESTRO!$L$3:$L$1000)="CONFIRMADO")),ROWS($A$3:A381))),"")</f>
        <v/>
      </c>
      <c r="F381" s="10" t="str">
        <f ca="1">IFERROR(INDEX(MAESTRO!F:F,_xludf.AGGREGATE(15,6,ROW(MAESTRO!$B$3:$B$1000)/((MAESTRO!$B$3:$B$1000="OPA")*(UPPER(MAESTRO!$L$3:$L$1000)="CONFIRMADO")),ROWS($A$3:A381))),"")</f>
        <v/>
      </c>
      <c r="G381" s="10" t="str">
        <f ca="1">IFERROR(INDEX(MAESTRO!G:G,_xludf.AGGREGATE(15,6,ROW(MAESTRO!$B$3:$B$1000)/((MAESTRO!$B$3:$B$1000="OPA")*(UPPER(MAESTRO!$L$3:$L$1000)="CONFIRMADO")),ROWS($A$3:A381))),"")</f>
        <v/>
      </c>
      <c r="H381" s="10" t="str">
        <f ca="1">IFERROR(INDEX(MAESTRO!H:H,_xludf.AGGREGATE(15,6,ROW(MAESTRO!$B$3:$B$1000)/((MAESTRO!$B$3:$B$1000="OPA")*(UPPER(MAESTRO!$L$3:$L$1000)="CONFIRMADO")),ROWS($A$3:A381))),"")</f>
        <v/>
      </c>
      <c r="I381" s="10" t="str">
        <f ca="1">IFERROR(INDEX(MAESTRO!I:I,_xludf.AGGREGATE(15,6,ROW(MAESTRO!$B$3:$B$1000)/((MAESTRO!$B$3:$B$1000="OPA")*(UPPER(MAESTRO!$L$3:$L$1000)="CONFIRMADO")),ROWS($A$3:A381))),"")</f>
        <v/>
      </c>
      <c r="J381" s="10" t="str">
        <f ca="1">IFERROR(INDEX(MAESTRO!J:J,_xludf.AGGREGATE(15,6,ROW(MAESTRO!$B$3:$B$1000)/((MAESTRO!$B$3:$B$1000="OPA")*(UPPER(MAESTRO!$L$3:$L$1000)="CONFIRMADO")),ROWS($A$3:A381))),"")</f>
        <v/>
      </c>
      <c r="K381" s="10" t="str">
        <f ca="1">IFERROR(INDEX(MAESTRO!K:K,_xludf.AGGREGATE(15,6,ROW(MAESTRO!$B$3:$B$1000)/((MAESTRO!$B$3:$B$1000="OPA")*(UPPER(MAESTRO!$L$3:$L$1000)="CONFIRMADO")),ROWS($A$3:A381))),"")</f>
        <v/>
      </c>
      <c r="L381" s="10" t="str">
        <f ca="1">IFERROR(INDEX(MAESTRO!L:L,_xludf.AGGREGATE(15,6,ROW(MAESTRO!$B$3:$B$1000)/((MAESTRO!$B$3:$B$1000="OPA")*(UPPER(MAESTRO!$L$3:$L$1000)="CONFIRMADO")),ROWS($A$3:A381))),"")</f>
        <v/>
      </c>
      <c r="M381" s="10" t="str">
        <f ca="1">IFERROR(INDEX(MAESTRO!M:M,_xludf.AGGREGATE(15,6,ROW(MAESTRO!$B$3:$B$1000)/((MAESTRO!$B$3:$B$1000="OPA")*(UPPER(MAESTRO!$L$3:$L$1000)="CONFIRMADO")),ROWS($A$3:A381))),"")</f>
        <v/>
      </c>
      <c r="N381" s="10" t="str">
        <f ca="1">IFERROR(INDEX(MAESTRO!N:N,_xludf.AGGREGATE(15,6,ROW(MAESTRO!$B$3:$B$1000)/((MAESTRO!$B$3:$B$1000="OPA")*(UPPER(MAESTRO!$L$3:$L$1000)="CONFIRMADO")),ROWS($A$3:A381))),"")</f>
        <v/>
      </c>
      <c r="O381" s="10" t="str">
        <f ca="1">IFERROR(INDEX(MAESTRO!O:O,_xludf.AGGREGATE(15,6,ROW(MAESTRO!$B$3:$B$1000)/((MAESTRO!$B$3:$B$1000="OPA")*(UPPER(MAESTRO!$L$3:$L$1000)="CONFIRMADO")),ROWS($A$3:A381))),"")</f>
        <v/>
      </c>
      <c r="P381" s="10" t="str">
        <f ca="1">IFERROR(INDEX(MAESTRO!P:P,_xludf.AGGREGATE(15,6,ROW(MAESTRO!$B$3:$B$1000)/((MAESTRO!$B$3:$B$1000="OPA")*(UPPER(MAESTRO!$L$3:$L$1000)="CONFIRMADO")),ROWS($A$3:A381))),"")</f>
        <v/>
      </c>
      <c r="Q381" s="10" t="str">
        <f ca="1">IFERROR(INDEX(MAESTRO!Q:Q,_xludf.AGGREGATE(15,6,ROW(MAESTRO!$B$3:$B$1000)/((MAESTRO!$B$3:$B$1000="OPA")*(UPPER(MAESTRO!$L$3:$L$1000)="CONFIRMADO")),ROWS($A$3:A381))),"")</f>
        <v/>
      </c>
      <c r="R381" s="10" t="str">
        <f ca="1">IFERROR(INDEX(MAESTRO!R:R,_xludf.AGGREGATE(15,6,ROW(MAESTRO!$B$3:$B$1000)/((MAESTRO!$B$3:$B$1000="OPA")*(UPPER(MAESTRO!$L$3:$L$1000)="CONFIRMADO")),ROWS($A$3:A381))),"")</f>
        <v/>
      </c>
      <c r="S381" s="10" t="str">
        <f ca="1">IFERROR(INDEX(MAESTRO!S:S,_xludf.AGGREGATE(15,6,ROW(MAESTRO!$B$3:$B$1000)/((MAESTRO!$B$3:$B$1000="OPA")*(UPPER(MAESTRO!$L$3:$L$1000)="CONFIRMADO")),ROWS($A$3:A381))),"")</f>
        <v/>
      </c>
      <c r="T381" s="10" t="str">
        <f ca="1">IFERROR(INDEX(MAESTRO!T:T,_xludf.AGGREGATE(15,6,ROW(MAESTRO!$B$3:$B$1000)/((MAESTRO!$B$3:$B$1000="OPA")*(UPPER(MAESTRO!$L$3:$L$1000)="CONFIRMADO")),ROWS($A$3:A381))),"")</f>
        <v/>
      </c>
      <c r="U381" s="10" t="str">
        <f ca="1">IFERROR(INDEX(MAESTRO!U:U,_xludf.AGGREGATE(15,6,ROW(MAESTRO!$B$3:$B$1000)/((MAESTRO!$B$3:$B$1000="OPA")*(UPPER(MAESTRO!$L$3:$L$1000)="CONFIRMADO")),ROWS($A$3:A381))),"")</f>
        <v/>
      </c>
      <c r="V381" s="10" t="str">
        <f ca="1">IFERROR(INDEX(MAESTRO!V:V,_xludf.AGGREGATE(15,6,ROW(MAESTRO!$B$3:$B$1000)/((MAESTRO!$B$3:$B$1000="OPA")*(UPPER(MAESTRO!$L$3:$L$1000)="CONFIRMADO")),ROWS($A$3:A381))),"")</f>
        <v/>
      </c>
      <c r="W381" s="10" t="str">
        <f ca="1">IFERROR(INDEX(MAESTRO!W:W,_xludf.AGGREGATE(15,6,ROW(MAESTRO!$B$3:$B$1000)/((MAESTRO!$B$3:$B$1000="OPA")*(UPPER(MAESTRO!$L$3:$L$1000)="CONFIRMADO")),ROWS($A$3:A381))),"")</f>
        <v/>
      </c>
      <c r="X381" s="10" t="str">
        <f ca="1">IFERROR(INDEX(MAESTRO!X:X,_xludf.AGGREGATE(15,6,ROW(MAESTRO!$B$3:$B$1000)/((MAESTRO!$B$3:$B$1000="OPA")*(UPPER(MAESTRO!$L$3:$L$1000)="CONFIRMADO")),ROWS($A$3:A381))),"")</f>
        <v/>
      </c>
    </row>
    <row r="382" spans="1:24" ht="22.05" customHeight="1">
      <c r="A382" s="27" t="str">
        <f ca="1">IFERROR(INDEX(MAESTRO!A:A,_xludf.AGGREGATE(15,6,ROW(MAESTRO!$B$3:$B$1000)/((MAESTRO!$B$3:$B$1000="OPA")*(UPPER(MAESTRO!$L$3:$L$1000)="CONFIRMADO")),ROWS($A$3:A382))),"")</f>
        <v/>
      </c>
      <c r="B382" s="27" t="str">
        <f ca="1">IFERROR(INDEX(MAESTRO!B:B,_xludf.AGGREGATE(15,6,ROW(MAESTRO!$B$3:$B$1000)/((MAESTRO!$B$3:$B$1000="OPA")*(UPPER(MAESTRO!$L$3:$L$1000)="CONFIRMADO")),ROWS($A$3:A382))),"")</f>
        <v/>
      </c>
      <c r="C382" s="27" t="str">
        <f ca="1">IFERROR(INDEX(MAESTRO!C:C,_xludf.AGGREGATE(15,6,ROW(MAESTRO!$B$3:$B$1000)/((MAESTRO!$B$3:$B$1000="OPA")*(UPPER(MAESTRO!$L$3:$L$1000)="CONFIRMADO")),ROWS($A$3:A382))),"")</f>
        <v/>
      </c>
      <c r="D382" s="27" t="str">
        <f ca="1">IFERROR(INDEX(MAESTRO!D:D,_xludf.AGGREGATE(15,6,ROW(MAESTRO!$B$3:$B$1000)/((MAESTRO!$B$3:$B$1000="OPA")*(UPPER(MAESTRO!$L$3:$L$1000)="CONFIRMADO")),ROWS($A$3:A382))),"")</f>
        <v/>
      </c>
      <c r="E382" s="27" t="str">
        <f ca="1">IFERROR(INDEX(MAESTRO!E:E,_xludf.AGGREGATE(15,6,ROW(MAESTRO!$B$3:$B$1000)/((MAESTRO!$B$3:$B$1000="OPA")*(UPPER(MAESTRO!$L$3:$L$1000)="CONFIRMADO")),ROWS($A$3:A382))),"")</f>
        <v/>
      </c>
      <c r="F382" s="27" t="str">
        <f ca="1">IFERROR(INDEX(MAESTRO!F:F,_xludf.AGGREGATE(15,6,ROW(MAESTRO!$B$3:$B$1000)/((MAESTRO!$B$3:$B$1000="OPA")*(UPPER(MAESTRO!$L$3:$L$1000)="CONFIRMADO")),ROWS($A$3:A382))),"")</f>
        <v/>
      </c>
      <c r="G382" s="27" t="str">
        <f ca="1">IFERROR(INDEX(MAESTRO!G:G,_xludf.AGGREGATE(15,6,ROW(MAESTRO!$B$3:$B$1000)/((MAESTRO!$B$3:$B$1000="OPA")*(UPPER(MAESTRO!$L$3:$L$1000)="CONFIRMADO")),ROWS($A$3:A382))),"")</f>
        <v/>
      </c>
      <c r="H382" s="27" t="str">
        <f ca="1">IFERROR(INDEX(MAESTRO!H:H,_xludf.AGGREGATE(15,6,ROW(MAESTRO!$B$3:$B$1000)/((MAESTRO!$B$3:$B$1000="OPA")*(UPPER(MAESTRO!$L$3:$L$1000)="CONFIRMADO")),ROWS($A$3:A382))),"")</f>
        <v/>
      </c>
      <c r="I382" s="27" t="str">
        <f ca="1">IFERROR(INDEX(MAESTRO!I:I,_xludf.AGGREGATE(15,6,ROW(MAESTRO!$B$3:$B$1000)/((MAESTRO!$B$3:$B$1000="OPA")*(UPPER(MAESTRO!$L$3:$L$1000)="CONFIRMADO")),ROWS($A$3:A382))),"")</f>
        <v/>
      </c>
      <c r="J382" s="27" t="str">
        <f ca="1">IFERROR(INDEX(MAESTRO!J:J,_xludf.AGGREGATE(15,6,ROW(MAESTRO!$B$3:$B$1000)/((MAESTRO!$B$3:$B$1000="OPA")*(UPPER(MAESTRO!$L$3:$L$1000)="CONFIRMADO")),ROWS($A$3:A382))),"")</f>
        <v/>
      </c>
      <c r="K382" s="27" t="str">
        <f ca="1">IFERROR(INDEX(MAESTRO!K:K,_xludf.AGGREGATE(15,6,ROW(MAESTRO!$B$3:$B$1000)/((MAESTRO!$B$3:$B$1000="OPA")*(UPPER(MAESTRO!$L$3:$L$1000)="CONFIRMADO")),ROWS($A$3:A382))),"")</f>
        <v/>
      </c>
      <c r="L382" s="27" t="str">
        <f ca="1">IFERROR(INDEX(MAESTRO!L:L,_xludf.AGGREGATE(15,6,ROW(MAESTRO!$B$3:$B$1000)/((MAESTRO!$B$3:$B$1000="OPA")*(UPPER(MAESTRO!$L$3:$L$1000)="CONFIRMADO")),ROWS($A$3:A382))),"")</f>
        <v/>
      </c>
      <c r="M382" s="27" t="str">
        <f ca="1">IFERROR(INDEX(MAESTRO!M:M,_xludf.AGGREGATE(15,6,ROW(MAESTRO!$B$3:$B$1000)/((MAESTRO!$B$3:$B$1000="OPA")*(UPPER(MAESTRO!$L$3:$L$1000)="CONFIRMADO")),ROWS($A$3:A382))),"")</f>
        <v/>
      </c>
      <c r="N382" s="27" t="str">
        <f ca="1">IFERROR(INDEX(MAESTRO!N:N,_xludf.AGGREGATE(15,6,ROW(MAESTRO!$B$3:$B$1000)/((MAESTRO!$B$3:$B$1000="OPA")*(UPPER(MAESTRO!$L$3:$L$1000)="CONFIRMADO")),ROWS($A$3:A382))),"")</f>
        <v/>
      </c>
      <c r="O382" s="27" t="str">
        <f ca="1">IFERROR(INDEX(MAESTRO!O:O,_xludf.AGGREGATE(15,6,ROW(MAESTRO!$B$3:$B$1000)/((MAESTRO!$B$3:$B$1000="OPA")*(UPPER(MAESTRO!$L$3:$L$1000)="CONFIRMADO")),ROWS($A$3:A382))),"")</f>
        <v/>
      </c>
      <c r="P382" s="27" t="str">
        <f ca="1">IFERROR(INDEX(MAESTRO!P:P,_xludf.AGGREGATE(15,6,ROW(MAESTRO!$B$3:$B$1000)/((MAESTRO!$B$3:$B$1000="OPA")*(UPPER(MAESTRO!$L$3:$L$1000)="CONFIRMADO")),ROWS($A$3:A382))),"")</f>
        <v/>
      </c>
      <c r="Q382" s="27" t="str">
        <f ca="1">IFERROR(INDEX(MAESTRO!Q:Q,_xludf.AGGREGATE(15,6,ROW(MAESTRO!$B$3:$B$1000)/((MAESTRO!$B$3:$B$1000="OPA")*(UPPER(MAESTRO!$L$3:$L$1000)="CONFIRMADO")),ROWS($A$3:A382))),"")</f>
        <v/>
      </c>
      <c r="R382" s="27" t="str">
        <f ca="1">IFERROR(INDEX(MAESTRO!R:R,_xludf.AGGREGATE(15,6,ROW(MAESTRO!$B$3:$B$1000)/((MAESTRO!$B$3:$B$1000="OPA")*(UPPER(MAESTRO!$L$3:$L$1000)="CONFIRMADO")),ROWS($A$3:A382))),"")</f>
        <v/>
      </c>
      <c r="S382" s="27" t="str">
        <f ca="1">IFERROR(INDEX(MAESTRO!S:S,_xludf.AGGREGATE(15,6,ROW(MAESTRO!$B$3:$B$1000)/((MAESTRO!$B$3:$B$1000="OPA")*(UPPER(MAESTRO!$L$3:$L$1000)="CONFIRMADO")),ROWS($A$3:A382))),"")</f>
        <v/>
      </c>
      <c r="T382" s="27" t="str">
        <f ca="1">IFERROR(INDEX(MAESTRO!T:T,_xludf.AGGREGATE(15,6,ROW(MAESTRO!$B$3:$B$1000)/((MAESTRO!$B$3:$B$1000="OPA")*(UPPER(MAESTRO!$L$3:$L$1000)="CONFIRMADO")),ROWS($A$3:A382))),"")</f>
        <v/>
      </c>
      <c r="U382" s="27" t="str">
        <f ca="1">IFERROR(INDEX(MAESTRO!U:U,_xludf.AGGREGATE(15,6,ROW(MAESTRO!$B$3:$B$1000)/((MAESTRO!$B$3:$B$1000="OPA")*(UPPER(MAESTRO!$L$3:$L$1000)="CONFIRMADO")),ROWS($A$3:A382))),"")</f>
        <v/>
      </c>
      <c r="V382" s="27" t="str">
        <f ca="1">IFERROR(INDEX(MAESTRO!V:V,_xludf.AGGREGATE(15,6,ROW(MAESTRO!$B$3:$B$1000)/((MAESTRO!$B$3:$B$1000="OPA")*(UPPER(MAESTRO!$L$3:$L$1000)="CONFIRMADO")),ROWS($A$3:A382))),"")</f>
        <v/>
      </c>
      <c r="W382" s="27" t="str">
        <f ca="1">IFERROR(INDEX(MAESTRO!W:W,_xludf.AGGREGATE(15,6,ROW(MAESTRO!$B$3:$B$1000)/((MAESTRO!$B$3:$B$1000="OPA")*(UPPER(MAESTRO!$L$3:$L$1000)="CONFIRMADO")),ROWS($A$3:A382))),"")</f>
        <v/>
      </c>
      <c r="X382" s="27" t="str">
        <f ca="1">IFERROR(INDEX(MAESTRO!X:X,_xludf.AGGREGATE(15,6,ROW(MAESTRO!$B$3:$B$1000)/((MAESTRO!$B$3:$B$1000="OPA")*(UPPER(MAESTRO!$L$3:$L$1000)="CONFIRMADO")),ROWS($A$3:A382))),"")</f>
        <v/>
      </c>
    </row>
    <row r="383" spans="1:24" ht="22.05" customHeight="1">
      <c r="A383" s="10" t="str">
        <f ca="1">IFERROR(INDEX(MAESTRO!A:A,_xludf.AGGREGATE(15,6,ROW(MAESTRO!$B$3:$B$1000)/((MAESTRO!$B$3:$B$1000="OPA")*(UPPER(MAESTRO!$L$3:$L$1000)="CONFIRMADO")),ROWS($A$3:A383))),"")</f>
        <v/>
      </c>
      <c r="B383" s="10" t="str">
        <f ca="1">IFERROR(INDEX(MAESTRO!B:B,_xludf.AGGREGATE(15,6,ROW(MAESTRO!$B$3:$B$1000)/((MAESTRO!$B$3:$B$1000="OPA")*(UPPER(MAESTRO!$L$3:$L$1000)="CONFIRMADO")),ROWS($A$3:A383))),"")</f>
        <v/>
      </c>
      <c r="C383" s="10" t="str">
        <f ca="1">IFERROR(INDEX(MAESTRO!C:C,_xludf.AGGREGATE(15,6,ROW(MAESTRO!$B$3:$B$1000)/((MAESTRO!$B$3:$B$1000="OPA")*(UPPER(MAESTRO!$L$3:$L$1000)="CONFIRMADO")),ROWS($A$3:A383))),"")</f>
        <v/>
      </c>
      <c r="D383" s="10" t="str">
        <f ca="1">IFERROR(INDEX(MAESTRO!D:D,_xludf.AGGREGATE(15,6,ROW(MAESTRO!$B$3:$B$1000)/((MAESTRO!$B$3:$B$1000="OPA")*(UPPER(MAESTRO!$L$3:$L$1000)="CONFIRMADO")),ROWS($A$3:A383))),"")</f>
        <v/>
      </c>
      <c r="E383" s="10" t="str">
        <f ca="1">IFERROR(INDEX(MAESTRO!E:E,_xludf.AGGREGATE(15,6,ROW(MAESTRO!$B$3:$B$1000)/((MAESTRO!$B$3:$B$1000="OPA")*(UPPER(MAESTRO!$L$3:$L$1000)="CONFIRMADO")),ROWS($A$3:A383))),"")</f>
        <v/>
      </c>
      <c r="F383" s="10" t="str">
        <f ca="1">IFERROR(INDEX(MAESTRO!F:F,_xludf.AGGREGATE(15,6,ROW(MAESTRO!$B$3:$B$1000)/((MAESTRO!$B$3:$B$1000="OPA")*(UPPER(MAESTRO!$L$3:$L$1000)="CONFIRMADO")),ROWS($A$3:A383))),"")</f>
        <v/>
      </c>
      <c r="G383" s="10" t="str">
        <f ca="1">IFERROR(INDEX(MAESTRO!G:G,_xludf.AGGREGATE(15,6,ROW(MAESTRO!$B$3:$B$1000)/((MAESTRO!$B$3:$B$1000="OPA")*(UPPER(MAESTRO!$L$3:$L$1000)="CONFIRMADO")),ROWS($A$3:A383))),"")</f>
        <v/>
      </c>
      <c r="H383" s="10" t="str">
        <f ca="1">IFERROR(INDEX(MAESTRO!H:H,_xludf.AGGREGATE(15,6,ROW(MAESTRO!$B$3:$B$1000)/((MAESTRO!$B$3:$B$1000="OPA")*(UPPER(MAESTRO!$L$3:$L$1000)="CONFIRMADO")),ROWS($A$3:A383))),"")</f>
        <v/>
      </c>
      <c r="I383" s="10" t="str">
        <f ca="1">IFERROR(INDEX(MAESTRO!I:I,_xludf.AGGREGATE(15,6,ROW(MAESTRO!$B$3:$B$1000)/((MAESTRO!$B$3:$B$1000="OPA")*(UPPER(MAESTRO!$L$3:$L$1000)="CONFIRMADO")),ROWS($A$3:A383))),"")</f>
        <v/>
      </c>
      <c r="J383" s="10" t="str">
        <f ca="1">IFERROR(INDEX(MAESTRO!J:J,_xludf.AGGREGATE(15,6,ROW(MAESTRO!$B$3:$B$1000)/((MAESTRO!$B$3:$B$1000="OPA")*(UPPER(MAESTRO!$L$3:$L$1000)="CONFIRMADO")),ROWS($A$3:A383))),"")</f>
        <v/>
      </c>
      <c r="K383" s="10" t="str">
        <f ca="1">IFERROR(INDEX(MAESTRO!K:K,_xludf.AGGREGATE(15,6,ROW(MAESTRO!$B$3:$B$1000)/((MAESTRO!$B$3:$B$1000="OPA")*(UPPER(MAESTRO!$L$3:$L$1000)="CONFIRMADO")),ROWS($A$3:A383))),"")</f>
        <v/>
      </c>
      <c r="L383" s="10" t="str">
        <f ca="1">IFERROR(INDEX(MAESTRO!L:L,_xludf.AGGREGATE(15,6,ROW(MAESTRO!$B$3:$B$1000)/((MAESTRO!$B$3:$B$1000="OPA")*(UPPER(MAESTRO!$L$3:$L$1000)="CONFIRMADO")),ROWS($A$3:A383))),"")</f>
        <v/>
      </c>
      <c r="M383" s="10" t="str">
        <f ca="1">IFERROR(INDEX(MAESTRO!M:M,_xludf.AGGREGATE(15,6,ROW(MAESTRO!$B$3:$B$1000)/((MAESTRO!$B$3:$B$1000="OPA")*(UPPER(MAESTRO!$L$3:$L$1000)="CONFIRMADO")),ROWS($A$3:A383))),"")</f>
        <v/>
      </c>
      <c r="N383" s="10" t="str">
        <f ca="1">IFERROR(INDEX(MAESTRO!N:N,_xludf.AGGREGATE(15,6,ROW(MAESTRO!$B$3:$B$1000)/((MAESTRO!$B$3:$B$1000="OPA")*(UPPER(MAESTRO!$L$3:$L$1000)="CONFIRMADO")),ROWS($A$3:A383))),"")</f>
        <v/>
      </c>
      <c r="O383" s="10" t="str">
        <f ca="1">IFERROR(INDEX(MAESTRO!O:O,_xludf.AGGREGATE(15,6,ROW(MAESTRO!$B$3:$B$1000)/((MAESTRO!$B$3:$B$1000="OPA")*(UPPER(MAESTRO!$L$3:$L$1000)="CONFIRMADO")),ROWS($A$3:A383))),"")</f>
        <v/>
      </c>
      <c r="P383" s="10" t="str">
        <f ca="1">IFERROR(INDEX(MAESTRO!P:P,_xludf.AGGREGATE(15,6,ROW(MAESTRO!$B$3:$B$1000)/((MAESTRO!$B$3:$B$1000="OPA")*(UPPER(MAESTRO!$L$3:$L$1000)="CONFIRMADO")),ROWS($A$3:A383))),"")</f>
        <v/>
      </c>
      <c r="Q383" s="10" t="str">
        <f ca="1">IFERROR(INDEX(MAESTRO!Q:Q,_xludf.AGGREGATE(15,6,ROW(MAESTRO!$B$3:$B$1000)/((MAESTRO!$B$3:$B$1000="OPA")*(UPPER(MAESTRO!$L$3:$L$1000)="CONFIRMADO")),ROWS($A$3:A383))),"")</f>
        <v/>
      </c>
      <c r="R383" s="10" t="str">
        <f ca="1">IFERROR(INDEX(MAESTRO!R:R,_xludf.AGGREGATE(15,6,ROW(MAESTRO!$B$3:$B$1000)/((MAESTRO!$B$3:$B$1000="OPA")*(UPPER(MAESTRO!$L$3:$L$1000)="CONFIRMADO")),ROWS($A$3:A383))),"")</f>
        <v/>
      </c>
      <c r="S383" s="10" t="str">
        <f ca="1">IFERROR(INDEX(MAESTRO!S:S,_xludf.AGGREGATE(15,6,ROW(MAESTRO!$B$3:$B$1000)/((MAESTRO!$B$3:$B$1000="OPA")*(UPPER(MAESTRO!$L$3:$L$1000)="CONFIRMADO")),ROWS($A$3:A383))),"")</f>
        <v/>
      </c>
      <c r="T383" s="10" t="str">
        <f ca="1">IFERROR(INDEX(MAESTRO!T:T,_xludf.AGGREGATE(15,6,ROW(MAESTRO!$B$3:$B$1000)/((MAESTRO!$B$3:$B$1000="OPA")*(UPPER(MAESTRO!$L$3:$L$1000)="CONFIRMADO")),ROWS($A$3:A383))),"")</f>
        <v/>
      </c>
      <c r="U383" s="10" t="str">
        <f ca="1">IFERROR(INDEX(MAESTRO!U:U,_xludf.AGGREGATE(15,6,ROW(MAESTRO!$B$3:$B$1000)/((MAESTRO!$B$3:$B$1000="OPA")*(UPPER(MAESTRO!$L$3:$L$1000)="CONFIRMADO")),ROWS($A$3:A383))),"")</f>
        <v/>
      </c>
      <c r="V383" s="10" t="str">
        <f ca="1">IFERROR(INDEX(MAESTRO!V:V,_xludf.AGGREGATE(15,6,ROW(MAESTRO!$B$3:$B$1000)/((MAESTRO!$B$3:$B$1000="OPA")*(UPPER(MAESTRO!$L$3:$L$1000)="CONFIRMADO")),ROWS($A$3:A383))),"")</f>
        <v/>
      </c>
      <c r="W383" s="10" t="str">
        <f ca="1">IFERROR(INDEX(MAESTRO!W:W,_xludf.AGGREGATE(15,6,ROW(MAESTRO!$B$3:$B$1000)/((MAESTRO!$B$3:$B$1000="OPA")*(UPPER(MAESTRO!$L$3:$L$1000)="CONFIRMADO")),ROWS($A$3:A383))),"")</f>
        <v/>
      </c>
      <c r="X383" s="10" t="str">
        <f ca="1">IFERROR(INDEX(MAESTRO!X:X,_xludf.AGGREGATE(15,6,ROW(MAESTRO!$B$3:$B$1000)/((MAESTRO!$B$3:$B$1000="OPA")*(UPPER(MAESTRO!$L$3:$L$1000)="CONFIRMADO")),ROWS($A$3:A383))),"")</f>
        <v/>
      </c>
    </row>
    <row r="384" spans="1:24" ht="22.05" customHeight="1">
      <c r="A384" s="27" t="str">
        <f ca="1">IFERROR(INDEX(MAESTRO!A:A,_xludf.AGGREGATE(15,6,ROW(MAESTRO!$B$3:$B$1000)/((MAESTRO!$B$3:$B$1000="OPA")*(UPPER(MAESTRO!$L$3:$L$1000)="CONFIRMADO")),ROWS($A$3:A384))),"")</f>
        <v/>
      </c>
      <c r="B384" s="27" t="str">
        <f ca="1">IFERROR(INDEX(MAESTRO!B:B,_xludf.AGGREGATE(15,6,ROW(MAESTRO!$B$3:$B$1000)/((MAESTRO!$B$3:$B$1000="OPA")*(UPPER(MAESTRO!$L$3:$L$1000)="CONFIRMADO")),ROWS($A$3:A384))),"")</f>
        <v/>
      </c>
      <c r="C384" s="27" t="str">
        <f ca="1">IFERROR(INDEX(MAESTRO!C:C,_xludf.AGGREGATE(15,6,ROW(MAESTRO!$B$3:$B$1000)/((MAESTRO!$B$3:$B$1000="OPA")*(UPPER(MAESTRO!$L$3:$L$1000)="CONFIRMADO")),ROWS($A$3:A384))),"")</f>
        <v/>
      </c>
      <c r="D384" s="27" t="str">
        <f ca="1">IFERROR(INDEX(MAESTRO!D:D,_xludf.AGGREGATE(15,6,ROW(MAESTRO!$B$3:$B$1000)/((MAESTRO!$B$3:$B$1000="OPA")*(UPPER(MAESTRO!$L$3:$L$1000)="CONFIRMADO")),ROWS($A$3:A384))),"")</f>
        <v/>
      </c>
      <c r="E384" s="27" t="str">
        <f ca="1">IFERROR(INDEX(MAESTRO!E:E,_xludf.AGGREGATE(15,6,ROW(MAESTRO!$B$3:$B$1000)/((MAESTRO!$B$3:$B$1000="OPA")*(UPPER(MAESTRO!$L$3:$L$1000)="CONFIRMADO")),ROWS($A$3:A384))),"")</f>
        <v/>
      </c>
      <c r="F384" s="27" t="str">
        <f ca="1">IFERROR(INDEX(MAESTRO!F:F,_xludf.AGGREGATE(15,6,ROW(MAESTRO!$B$3:$B$1000)/((MAESTRO!$B$3:$B$1000="OPA")*(UPPER(MAESTRO!$L$3:$L$1000)="CONFIRMADO")),ROWS($A$3:A384))),"")</f>
        <v/>
      </c>
      <c r="G384" s="27" t="str">
        <f ca="1">IFERROR(INDEX(MAESTRO!G:G,_xludf.AGGREGATE(15,6,ROW(MAESTRO!$B$3:$B$1000)/((MAESTRO!$B$3:$B$1000="OPA")*(UPPER(MAESTRO!$L$3:$L$1000)="CONFIRMADO")),ROWS($A$3:A384))),"")</f>
        <v/>
      </c>
      <c r="H384" s="27" t="str">
        <f ca="1">IFERROR(INDEX(MAESTRO!H:H,_xludf.AGGREGATE(15,6,ROW(MAESTRO!$B$3:$B$1000)/((MAESTRO!$B$3:$B$1000="OPA")*(UPPER(MAESTRO!$L$3:$L$1000)="CONFIRMADO")),ROWS($A$3:A384))),"")</f>
        <v/>
      </c>
      <c r="I384" s="27" t="str">
        <f ca="1">IFERROR(INDEX(MAESTRO!I:I,_xludf.AGGREGATE(15,6,ROW(MAESTRO!$B$3:$B$1000)/((MAESTRO!$B$3:$B$1000="OPA")*(UPPER(MAESTRO!$L$3:$L$1000)="CONFIRMADO")),ROWS($A$3:A384))),"")</f>
        <v/>
      </c>
      <c r="J384" s="27" t="str">
        <f ca="1">IFERROR(INDEX(MAESTRO!J:J,_xludf.AGGREGATE(15,6,ROW(MAESTRO!$B$3:$B$1000)/((MAESTRO!$B$3:$B$1000="OPA")*(UPPER(MAESTRO!$L$3:$L$1000)="CONFIRMADO")),ROWS($A$3:A384))),"")</f>
        <v/>
      </c>
      <c r="K384" s="27" t="str">
        <f ca="1">IFERROR(INDEX(MAESTRO!K:K,_xludf.AGGREGATE(15,6,ROW(MAESTRO!$B$3:$B$1000)/((MAESTRO!$B$3:$B$1000="OPA")*(UPPER(MAESTRO!$L$3:$L$1000)="CONFIRMADO")),ROWS($A$3:A384))),"")</f>
        <v/>
      </c>
      <c r="L384" s="27" t="str">
        <f ca="1">IFERROR(INDEX(MAESTRO!L:L,_xludf.AGGREGATE(15,6,ROW(MAESTRO!$B$3:$B$1000)/((MAESTRO!$B$3:$B$1000="OPA")*(UPPER(MAESTRO!$L$3:$L$1000)="CONFIRMADO")),ROWS($A$3:A384))),"")</f>
        <v/>
      </c>
      <c r="M384" s="27" t="str">
        <f ca="1">IFERROR(INDEX(MAESTRO!M:M,_xludf.AGGREGATE(15,6,ROW(MAESTRO!$B$3:$B$1000)/((MAESTRO!$B$3:$B$1000="OPA")*(UPPER(MAESTRO!$L$3:$L$1000)="CONFIRMADO")),ROWS($A$3:A384))),"")</f>
        <v/>
      </c>
      <c r="N384" s="27" t="str">
        <f ca="1">IFERROR(INDEX(MAESTRO!N:N,_xludf.AGGREGATE(15,6,ROW(MAESTRO!$B$3:$B$1000)/((MAESTRO!$B$3:$B$1000="OPA")*(UPPER(MAESTRO!$L$3:$L$1000)="CONFIRMADO")),ROWS($A$3:A384))),"")</f>
        <v/>
      </c>
      <c r="O384" s="27" t="str">
        <f ca="1">IFERROR(INDEX(MAESTRO!O:O,_xludf.AGGREGATE(15,6,ROW(MAESTRO!$B$3:$B$1000)/((MAESTRO!$B$3:$B$1000="OPA")*(UPPER(MAESTRO!$L$3:$L$1000)="CONFIRMADO")),ROWS($A$3:A384))),"")</f>
        <v/>
      </c>
      <c r="P384" s="27" t="str">
        <f ca="1">IFERROR(INDEX(MAESTRO!P:P,_xludf.AGGREGATE(15,6,ROW(MAESTRO!$B$3:$B$1000)/((MAESTRO!$B$3:$B$1000="OPA")*(UPPER(MAESTRO!$L$3:$L$1000)="CONFIRMADO")),ROWS($A$3:A384))),"")</f>
        <v/>
      </c>
      <c r="Q384" s="27" t="str">
        <f ca="1">IFERROR(INDEX(MAESTRO!Q:Q,_xludf.AGGREGATE(15,6,ROW(MAESTRO!$B$3:$B$1000)/((MAESTRO!$B$3:$B$1000="OPA")*(UPPER(MAESTRO!$L$3:$L$1000)="CONFIRMADO")),ROWS($A$3:A384))),"")</f>
        <v/>
      </c>
      <c r="R384" s="27" t="str">
        <f ca="1">IFERROR(INDEX(MAESTRO!R:R,_xludf.AGGREGATE(15,6,ROW(MAESTRO!$B$3:$B$1000)/((MAESTRO!$B$3:$B$1000="OPA")*(UPPER(MAESTRO!$L$3:$L$1000)="CONFIRMADO")),ROWS($A$3:A384))),"")</f>
        <v/>
      </c>
      <c r="S384" s="27" t="str">
        <f ca="1">IFERROR(INDEX(MAESTRO!S:S,_xludf.AGGREGATE(15,6,ROW(MAESTRO!$B$3:$B$1000)/((MAESTRO!$B$3:$B$1000="OPA")*(UPPER(MAESTRO!$L$3:$L$1000)="CONFIRMADO")),ROWS($A$3:A384))),"")</f>
        <v/>
      </c>
      <c r="T384" s="27" t="str">
        <f ca="1">IFERROR(INDEX(MAESTRO!T:T,_xludf.AGGREGATE(15,6,ROW(MAESTRO!$B$3:$B$1000)/((MAESTRO!$B$3:$B$1000="OPA")*(UPPER(MAESTRO!$L$3:$L$1000)="CONFIRMADO")),ROWS($A$3:A384))),"")</f>
        <v/>
      </c>
      <c r="U384" s="27" t="str">
        <f ca="1">IFERROR(INDEX(MAESTRO!U:U,_xludf.AGGREGATE(15,6,ROW(MAESTRO!$B$3:$B$1000)/((MAESTRO!$B$3:$B$1000="OPA")*(UPPER(MAESTRO!$L$3:$L$1000)="CONFIRMADO")),ROWS($A$3:A384))),"")</f>
        <v/>
      </c>
      <c r="V384" s="27" t="str">
        <f ca="1">IFERROR(INDEX(MAESTRO!V:V,_xludf.AGGREGATE(15,6,ROW(MAESTRO!$B$3:$B$1000)/((MAESTRO!$B$3:$B$1000="OPA")*(UPPER(MAESTRO!$L$3:$L$1000)="CONFIRMADO")),ROWS($A$3:A384))),"")</f>
        <v/>
      </c>
      <c r="W384" s="27" t="str">
        <f ca="1">IFERROR(INDEX(MAESTRO!W:W,_xludf.AGGREGATE(15,6,ROW(MAESTRO!$B$3:$B$1000)/((MAESTRO!$B$3:$B$1000="OPA")*(UPPER(MAESTRO!$L$3:$L$1000)="CONFIRMADO")),ROWS($A$3:A384))),"")</f>
        <v/>
      </c>
      <c r="X384" s="27" t="str">
        <f ca="1">IFERROR(INDEX(MAESTRO!X:X,_xludf.AGGREGATE(15,6,ROW(MAESTRO!$B$3:$B$1000)/((MAESTRO!$B$3:$B$1000="OPA")*(UPPER(MAESTRO!$L$3:$L$1000)="CONFIRMADO")),ROWS($A$3:A384))),"")</f>
        <v/>
      </c>
    </row>
    <row r="385" spans="1:24" ht="22.05" customHeight="1">
      <c r="A385" s="10" t="str">
        <f ca="1">IFERROR(INDEX(MAESTRO!A:A,_xludf.AGGREGATE(15,6,ROW(MAESTRO!$B$3:$B$1000)/((MAESTRO!$B$3:$B$1000="OPA")*(UPPER(MAESTRO!$L$3:$L$1000)="CONFIRMADO")),ROWS($A$3:A385))),"")</f>
        <v/>
      </c>
      <c r="B385" s="10" t="str">
        <f ca="1">IFERROR(INDEX(MAESTRO!B:B,_xludf.AGGREGATE(15,6,ROW(MAESTRO!$B$3:$B$1000)/((MAESTRO!$B$3:$B$1000="OPA")*(UPPER(MAESTRO!$L$3:$L$1000)="CONFIRMADO")),ROWS($A$3:A385))),"")</f>
        <v/>
      </c>
      <c r="C385" s="10" t="str">
        <f ca="1">IFERROR(INDEX(MAESTRO!C:C,_xludf.AGGREGATE(15,6,ROW(MAESTRO!$B$3:$B$1000)/((MAESTRO!$B$3:$B$1000="OPA")*(UPPER(MAESTRO!$L$3:$L$1000)="CONFIRMADO")),ROWS($A$3:A385))),"")</f>
        <v/>
      </c>
      <c r="D385" s="10" t="str">
        <f ca="1">IFERROR(INDEX(MAESTRO!D:D,_xludf.AGGREGATE(15,6,ROW(MAESTRO!$B$3:$B$1000)/((MAESTRO!$B$3:$B$1000="OPA")*(UPPER(MAESTRO!$L$3:$L$1000)="CONFIRMADO")),ROWS($A$3:A385))),"")</f>
        <v/>
      </c>
      <c r="E385" s="10" t="str">
        <f ca="1">IFERROR(INDEX(MAESTRO!E:E,_xludf.AGGREGATE(15,6,ROW(MAESTRO!$B$3:$B$1000)/((MAESTRO!$B$3:$B$1000="OPA")*(UPPER(MAESTRO!$L$3:$L$1000)="CONFIRMADO")),ROWS($A$3:A385))),"")</f>
        <v/>
      </c>
      <c r="F385" s="10" t="str">
        <f ca="1">IFERROR(INDEX(MAESTRO!F:F,_xludf.AGGREGATE(15,6,ROW(MAESTRO!$B$3:$B$1000)/((MAESTRO!$B$3:$B$1000="OPA")*(UPPER(MAESTRO!$L$3:$L$1000)="CONFIRMADO")),ROWS($A$3:A385))),"")</f>
        <v/>
      </c>
      <c r="G385" s="10" t="str">
        <f ca="1">IFERROR(INDEX(MAESTRO!G:G,_xludf.AGGREGATE(15,6,ROW(MAESTRO!$B$3:$B$1000)/((MAESTRO!$B$3:$B$1000="OPA")*(UPPER(MAESTRO!$L$3:$L$1000)="CONFIRMADO")),ROWS($A$3:A385))),"")</f>
        <v/>
      </c>
      <c r="H385" s="10" t="str">
        <f ca="1">IFERROR(INDEX(MAESTRO!H:H,_xludf.AGGREGATE(15,6,ROW(MAESTRO!$B$3:$B$1000)/((MAESTRO!$B$3:$B$1000="OPA")*(UPPER(MAESTRO!$L$3:$L$1000)="CONFIRMADO")),ROWS($A$3:A385))),"")</f>
        <v/>
      </c>
      <c r="I385" s="10" t="str">
        <f ca="1">IFERROR(INDEX(MAESTRO!I:I,_xludf.AGGREGATE(15,6,ROW(MAESTRO!$B$3:$B$1000)/((MAESTRO!$B$3:$B$1000="OPA")*(UPPER(MAESTRO!$L$3:$L$1000)="CONFIRMADO")),ROWS($A$3:A385))),"")</f>
        <v/>
      </c>
      <c r="J385" s="10" t="str">
        <f ca="1">IFERROR(INDEX(MAESTRO!J:J,_xludf.AGGREGATE(15,6,ROW(MAESTRO!$B$3:$B$1000)/((MAESTRO!$B$3:$B$1000="OPA")*(UPPER(MAESTRO!$L$3:$L$1000)="CONFIRMADO")),ROWS($A$3:A385))),"")</f>
        <v/>
      </c>
      <c r="K385" s="10" t="str">
        <f ca="1">IFERROR(INDEX(MAESTRO!K:K,_xludf.AGGREGATE(15,6,ROW(MAESTRO!$B$3:$B$1000)/((MAESTRO!$B$3:$B$1000="OPA")*(UPPER(MAESTRO!$L$3:$L$1000)="CONFIRMADO")),ROWS($A$3:A385))),"")</f>
        <v/>
      </c>
      <c r="L385" s="10" t="str">
        <f ca="1">IFERROR(INDEX(MAESTRO!L:L,_xludf.AGGREGATE(15,6,ROW(MAESTRO!$B$3:$B$1000)/((MAESTRO!$B$3:$B$1000="OPA")*(UPPER(MAESTRO!$L$3:$L$1000)="CONFIRMADO")),ROWS($A$3:A385))),"")</f>
        <v/>
      </c>
      <c r="M385" s="10" t="str">
        <f ca="1">IFERROR(INDEX(MAESTRO!M:M,_xludf.AGGREGATE(15,6,ROW(MAESTRO!$B$3:$B$1000)/((MAESTRO!$B$3:$B$1000="OPA")*(UPPER(MAESTRO!$L$3:$L$1000)="CONFIRMADO")),ROWS($A$3:A385))),"")</f>
        <v/>
      </c>
      <c r="N385" s="10" t="str">
        <f ca="1">IFERROR(INDEX(MAESTRO!N:N,_xludf.AGGREGATE(15,6,ROW(MAESTRO!$B$3:$B$1000)/((MAESTRO!$B$3:$B$1000="OPA")*(UPPER(MAESTRO!$L$3:$L$1000)="CONFIRMADO")),ROWS($A$3:A385))),"")</f>
        <v/>
      </c>
      <c r="O385" s="10" t="str">
        <f ca="1">IFERROR(INDEX(MAESTRO!O:O,_xludf.AGGREGATE(15,6,ROW(MAESTRO!$B$3:$B$1000)/((MAESTRO!$B$3:$B$1000="OPA")*(UPPER(MAESTRO!$L$3:$L$1000)="CONFIRMADO")),ROWS($A$3:A385))),"")</f>
        <v/>
      </c>
      <c r="P385" s="10" t="str">
        <f ca="1">IFERROR(INDEX(MAESTRO!P:P,_xludf.AGGREGATE(15,6,ROW(MAESTRO!$B$3:$B$1000)/((MAESTRO!$B$3:$B$1000="OPA")*(UPPER(MAESTRO!$L$3:$L$1000)="CONFIRMADO")),ROWS($A$3:A385))),"")</f>
        <v/>
      </c>
      <c r="Q385" s="10" t="str">
        <f ca="1">IFERROR(INDEX(MAESTRO!Q:Q,_xludf.AGGREGATE(15,6,ROW(MAESTRO!$B$3:$B$1000)/((MAESTRO!$B$3:$B$1000="OPA")*(UPPER(MAESTRO!$L$3:$L$1000)="CONFIRMADO")),ROWS($A$3:A385))),"")</f>
        <v/>
      </c>
      <c r="R385" s="10" t="str">
        <f ca="1">IFERROR(INDEX(MAESTRO!R:R,_xludf.AGGREGATE(15,6,ROW(MAESTRO!$B$3:$B$1000)/((MAESTRO!$B$3:$B$1000="OPA")*(UPPER(MAESTRO!$L$3:$L$1000)="CONFIRMADO")),ROWS($A$3:A385))),"")</f>
        <v/>
      </c>
      <c r="S385" s="10" t="str">
        <f ca="1">IFERROR(INDEX(MAESTRO!S:S,_xludf.AGGREGATE(15,6,ROW(MAESTRO!$B$3:$B$1000)/((MAESTRO!$B$3:$B$1000="OPA")*(UPPER(MAESTRO!$L$3:$L$1000)="CONFIRMADO")),ROWS($A$3:A385))),"")</f>
        <v/>
      </c>
      <c r="T385" s="10" t="str">
        <f ca="1">IFERROR(INDEX(MAESTRO!T:T,_xludf.AGGREGATE(15,6,ROW(MAESTRO!$B$3:$B$1000)/((MAESTRO!$B$3:$B$1000="OPA")*(UPPER(MAESTRO!$L$3:$L$1000)="CONFIRMADO")),ROWS($A$3:A385))),"")</f>
        <v/>
      </c>
      <c r="U385" s="10" t="str">
        <f ca="1">IFERROR(INDEX(MAESTRO!U:U,_xludf.AGGREGATE(15,6,ROW(MAESTRO!$B$3:$B$1000)/((MAESTRO!$B$3:$B$1000="OPA")*(UPPER(MAESTRO!$L$3:$L$1000)="CONFIRMADO")),ROWS($A$3:A385))),"")</f>
        <v/>
      </c>
      <c r="V385" s="10" t="str">
        <f ca="1">IFERROR(INDEX(MAESTRO!V:V,_xludf.AGGREGATE(15,6,ROW(MAESTRO!$B$3:$B$1000)/((MAESTRO!$B$3:$B$1000="OPA")*(UPPER(MAESTRO!$L$3:$L$1000)="CONFIRMADO")),ROWS($A$3:A385))),"")</f>
        <v/>
      </c>
      <c r="W385" s="10" t="str">
        <f ca="1">IFERROR(INDEX(MAESTRO!W:W,_xludf.AGGREGATE(15,6,ROW(MAESTRO!$B$3:$B$1000)/((MAESTRO!$B$3:$B$1000="OPA")*(UPPER(MAESTRO!$L$3:$L$1000)="CONFIRMADO")),ROWS($A$3:A385))),"")</f>
        <v/>
      </c>
      <c r="X385" s="10" t="str">
        <f ca="1">IFERROR(INDEX(MAESTRO!X:X,_xludf.AGGREGATE(15,6,ROW(MAESTRO!$B$3:$B$1000)/((MAESTRO!$B$3:$B$1000="OPA")*(UPPER(MAESTRO!$L$3:$L$1000)="CONFIRMADO")),ROWS($A$3:A385))),"")</f>
        <v/>
      </c>
    </row>
    <row r="386" spans="1:24" ht="22.05" customHeight="1">
      <c r="A386" s="27" t="str">
        <f ca="1">IFERROR(INDEX(MAESTRO!A:A,_xludf.AGGREGATE(15,6,ROW(MAESTRO!$B$3:$B$1000)/((MAESTRO!$B$3:$B$1000="OPA")*(UPPER(MAESTRO!$L$3:$L$1000)="CONFIRMADO")),ROWS($A$3:A386))),"")</f>
        <v/>
      </c>
      <c r="B386" s="27" t="str">
        <f ca="1">IFERROR(INDEX(MAESTRO!B:B,_xludf.AGGREGATE(15,6,ROW(MAESTRO!$B$3:$B$1000)/((MAESTRO!$B$3:$B$1000="OPA")*(UPPER(MAESTRO!$L$3:$L$1000)="CONFIRMADO")),ROWS($A$3:A386))),"")</f>
        <v/>
      </c>
      <c r="C386" s="27" t="str">
        <f ca="1">IFERROR(INDEX(MAESTRO!C:C,_xludf.AGGREGATE(15,6,ROW(MAESTRO!$B$3:$B$1000)/((MAESTRO!$B$3:$B$1000="OPA")*(UPPER(MAESTRO!$L$3:$L$1000)="CONFIRMADO")),ROWS($A$3:A386))),"")</f>
        <v/>
      </c>
      <c r="D386" s="27" t="str">
        <f ca="1">IFERROR(INDEX(MAESTRO!D:D,_xludf.AGGREGATE(15,6,ROW(MAESTRO!$B$3:$B$1000)/((MAESTRO!$B$3:$B$1000="OPA")*(UPPER(MAESTRO!$L$3:$L$1000)="CONFIRMADO")),ROWS($A$3:A386))),"")</f>
        <v/>
      </c>
      <c r="E386" s="27" t="str">
        <f ca="1">IFERROR(INDEX(MAESTRO!E:E,_xludf.AGGREGATE(15,6,ROW(MAESTRO!$B$3:$B$1000)/((MAESTRO!$B$3:$B$1000="OPA")*(UPPER(MAESTRO!$L$3:$L$1000)="CONFIRMADO")),ROWS($A$3:A386))),"")</f>
        <v/>
      </c>
      <c r="F386" s="27" t="str">
        <f ca="1">IFERROR(INDEX(MAESTRO!F:F,_xludf.AGGREGATE(15,6,ROW(MAESTRO!$B$3:$B$1000)/((MAESTRO!$B$3:$B$1000="OPA")*(UPPER(MAESTRO!$L$3:$L$1000)="CONFIRMADO")),ROWS($A$3:A386))),"")</f>
        <v/>
      </c>
      <c r="G386" s="27" t="str">
        <f ca="1">IFERROR(INDEX(MAESTRO!G:G,_xludf.AGGREGATE(15,6,ROW(MAESTRO!$B$3:$B$1000)/((MAESTRO!$B$3:$B$1000="OPA")*(UPPER(MAESTRO!$L$3:$L$1000)="CONFIRMADO")),ROWS($A$3:A386))),"")</f>
        <v/>
      </c>
      <c r="H386" s="27" t="str">
        <f ca="1">IFERROR(INDEX(MAESTRO!H:H,_xludf.AGGREGATE(15,6,ROW(MAESTRO!$B$3:$B$1000)/((MAESTRO!$B$3:$B$1000="OPA")*(UPPER(MAESTRO!$L$3:$L$1000)="CONFIRMADO")),ROWS($A$3:A386))),"")</f>
        <v/>
      </c>
      <c r="I386" s="27" t="str">
        <f ca="1">IFERROR(INDEX(MAESTRO!I:I,_xludf.AGGREGATE(15,6,ROW(MAESTRO!$B$3:$B$1000)/((MAESTRO!$B$3:$B$1000="OPA")*(UPPER(MAESTRO!$L$3:$L$1000)="CONFIRMADO")),ROWS($A$3:A386))),"")</f>
        <v/>
      </c>
      <c r="J386" s="27" t="str">
        <f ca="1">IFERROR(INDEX(MAESTRO!J:J,_xludf.AGGREGATE(15,6,ROW(MAESTRO!$B$3:$B$1000)/((MAESTRO!$B$3:$B$1000="OPA")*(UPPER(MAESTRO!$L$3:$L$1000)="CONFIRMADO")),ROWS($A$3:A386))),"")</f>
        <v/>
      </c>
      <c r="K386" s="27" t="str">
        <f ca="1">IFERROR(INDEX(MAESTRO!K:K,_xludf.AGGREGATE(15,6,ROW(MAESTRO!$B$3:$B$1000)/((MAESTRO!$B$3:$B$1000="OPA")*(UPPER(MAESTRO!$L$3:$L$1000)="CONFIRMADO")),ROWS($A$3:A386))),"")</f>
        <v/>
      </c>
      <c r="L386" s="27" t="str">
        <f ca="1">IFERROR(INDEX(MAESTRO!L:L,_xludf.AGGREGATE(15,6,ROW(MAESTRO!$B$3:$B$1000)/((MAESTRO!$B$3:$B$1000="OPA")*(UPPER(MAESTRO!$L$3:$L$1000)="CONFIRMADO")),ROWS($A$3:A386))),"")</f>
        <v/>
      </c>
      <c r="M386" s="27" t="str">
        <f ca="1">IFERROR(INDEX(MAESTRO!M:M,_xludf.AGGREGATE(15,6,ROW(MAESTRO!$B$3:$B$1000)/((MAESTRO!$B$3:$B$1000="OPA")*(UPPER(MAESTRO!$L$3:$L$1000)="CONFIRMADO")),ROWS($A$3:A386))),"")</f>
        <v/>
      </c>
      <c r="N386" s="27" t="str">
        <f ca="1">IFERROR(INDEX(MAESTRO!N:N,_xludf.AGGREGATE(15,6,ROW(MAESTRO!$B$3:$B$1000)/((MAESTRO!$B$3:$B$1000="OPA")*(UPPER(MAESTRO!$L$3:$L$1000)="CONFIRMADO")),ROWS($A$3:A386))),"")</f>
        <v/>
      </c>
      <c r="O386" s="27" t="str">
        <f ca="1">IFERROR(INDEX(MAESTRO!O:O,_xludf.AGGREGATE(15,6,ROW(MAESTRO!$B$3:$B$1000)/((MAESTRO!$B$3:$B$1000="OPA")*(UPPER(MAESTRO!$L$3:$L$1000)="CONFIRMADO")),ROWS($A$3:A386))),"")</f>
        <v/>
      </c>
      <c r="P386" s="27" t="str">
        <f ca="1">IFERROR(INDEX(MAESTRO!P:P,_xludf.AGGREGATE(15,6,ROW(MAESTRO!$B$3:$B$1000)/((MAESTRO!$B$3:$B$1000="OPA")*(UPPER(MAESTRO!$L$3:$L$1000)="CONFIRMADO")),ROWS($A$3:A386))),"")</f>
        <v/>
      </c>
      <c r="Q386" s="27" t="str">
        <f ca="1">IFERROR(INDEX(MAESTRO!Q:Q,_xludf.AGGREGATE(15,6,ROW(MAESTRO!$B$3:$B$1000)/((MAESTRO!$B$3:$B$1000="OPA")*(UPPER(MAESTRO!$L$3:$L$1000)="CONFIRMADO")),ROWS($A$3:A386))),"")</f>
        <v/>
      </c>
      <c r="R386" s="27" t="str">
        <f ca="1">IFERROR(INDEX(MAESTRO!R:R,_xludf.AGGREGATE(15,6,ROW(MAESTRO!$B$3:$B$1000)/((MAESTRO!$B$3:$B$1000="OPA")*(UPPER(MAESTRO!$L$3:$L$1000)="CONFIRMADO")),ROWS($A$3:A386))),"")</f>
        <v/>
      </c>
      <c r="S386" s="27" t="str">
        <f ca="1">IFERROR(INDEX(MAESTRO!S:S,_xludf.AGGREGATE(15,6,ROW(MAESTRO!$B$3:$B$1000)/((MAESTRO!$B$3:$B$1000="OPA")*(UPPER(MAESTRO!$L$3:$L$1000)="CONFIRMADO")),ROWS($A$3:A386))),"")</f>
        <v/>
      </c>
      <c r="T386" s="27" t="str">
        <f ca="1">IFERROR(INDEX(MAESTRO!T:T,_xludf.AGGREGATE(15,6,ROW(MAESTRO!$B$3:$B$1000)/((MAESTRO!$B$3:$B$1000="OPA")*(UPPER(MAESTRO!$L$3:$L$1000)="CONFIRMADO")),ROWS($A$3:A386))),"")</f>
        <v/>
      </c>
      <c r="U386" s="27" t="str">
        <f ca="1">IFERROR(INDEX(MAESTRO!U:U,_xludf.AGGREGATE(15,6,ROW(MAESTRO!$B$3:$B$1000)/((MAESTRO!$B$3:$B$1000="OPA")*(UPPER(MAESTRO!$L$3:$L$1000)="CONFIRMADO")),ROWS($A$3:A386))),"")</f>
        <v/>
      </c>
      <c r="V386" s="27" t="str">
        <f ca="1">IFERROR(INDEX(MAESTRO!V:V,_xludf.AGGREGATE(15,6,ROW(MAESTRO!$B$3:$B$1000)/((MAESTRO!$B$3:$B$1000="OPA")*(UPPER(MAESTRO!$L$3:$L$1000)="CONFIRMADO")),ROWS($A$3:A386))),"")</f>
        <v/>
      </c>
      <c r="W386" s="27" t="str">
        <f ca="1">IFERROR(INDEX(MAESTRO!W:W,_xludf.AGGREGATE(15,6,ROW(MAESTRO!$B$3:$B$1000)/((MAESTRO!$B$3:$B$1000="OPA")*(UPPER(MAESTRO!$L$3:$L$1000)="CONFIRMADO")),ROWS($A$3:A386))),"")</f>
        <v/>
      </c>
      <c r="X386" s="27" t="str">
        <f ca="1">IFERROR(INDEX(MAESTRO!X:X,_xludf.AGGREGATE(15,6,ROW(MAESTRO!$B$3:$B$1000)/((MAESTRO!$B$3:$B$1000="OPA")*(UPPER(MAESTRO!$L$3:$L$1000)="CONFIRMADO")),ROWS($A$3:A386))),"")</f>
        <v/>
      </c>
    </row>
    <row r="387" spans="1:24" ht="22.05" customHeight="1">
      <c r="A387" s="10" t="str">
        <f ca="1">IFERROR(INDEX(MAESTRO!A:A,_xludf.AGGREGATE(15,6,ROW(MAESTRO!$B$3:$B$1000)/((MAESTRO!$B$3:$B$1000="OPA")*(UPPER(MAESTRO!$L$3:$L$1000)="CONFIRMADO")),ROWS($A$3:A387))),"")</f>
        <v/>
      </c>
      <c r="B387" s="10" t="str">
        <f ca="1">IFERROR(INDEX(MAESTRO!B:B,_xludf.AGGREGATE(15,6,ROW(MAESTRO!$B$3:$B$1000)/((MAESTRO!$B$3:$B$1000="OPA")*(UPPER(MAESTRO!$L$3:$L$1000)="CONFIRMADO")),ROWS($A$3:A387))),"")</f>
        <v/>
      </c>
      <c r="C387" s="10" t="str">
        <f ca="1">IFERROR(INDEX(MAESTRO!C:C,_xludf.AGGREGATE(15,6,ROW(MAESTRO!$B$3:$B$1000)/((MAESTRO!$B$3:$B$1000="OPA")*(UPPER(MAESTRO!$L$3:$L$1000)="CONFIRMADO")),ROWS($A$3:A387))),"")</f>
        <v/>
      </c>
      <c r="D387" s="10" t="str">
        <f ca="1">IFERROR(INDEX(MAESTRO!D:D,_xludf.AGGREGATE(15,6,ROW(MAESTRO!$B$3:$B$1000)/((MAESTRO!$B$3:$B$1000="OPA")*(UPPER(MAESTRO!$L$3:$L$1000)="CONFIRMADO")),ROWS($A$3:A387))),"")</f>
        <v/>
      </c>
      <c r="E387" s="10" t="str">
        <f ca="1">IFERROR(INDEX(MAESTRO!E:E,_xludf.AGGREGATE(15,6,ROW(MAESTRO!$B$3:$B$1000)/((MAESTRO!$B$3:$B$1000="OPA")*(UPPER(MAESTRO!$L$3:$L$1000)="CONFIRMADO")),ROWS($A$3:A387))),"")</f>
        <v/>
      </c>
      <c r="F387" s="10" t="str">
        <f ca="1">IFERROR(INDEX(MAESTRO!F:F,_xludf.AGGREGATE(15,6,ROW(MAESTRO!$B$3:$B$1000)/((MAESTRO!$B$3:$B$1000="OPA")*(UPPER(MAESTRO!$L$3:$L$1000)="CONFIRMADO")),ROWS($A$3:A387))),"")</f>
        <v/>
      </c>
      <c r="G387" s="10" t="str">
        <f ca="1">IFERROR(INDEX(MAESTRO!G:G,_xludf.AGGREGATE(15,6,ROW(MAESTRO!$B$3:$B$1000)/((MAESTRO!$B$3:$B$1000="OPA")*(UPPER(MAESTRO!$L$3:$L$1000)="CONFIRMADO")),ROWS($A$3:A387))),"")</f>
        <v/>
      </c>
      <c r="H387" s="10" t="str">
        <f ca="1">IFERROR(INDEX(MAESTRO!H:H,_xludf.AGGREGATE(15,6,ROW(MAESTRO!$B$3:$B$1000)/((MAESTRO!$B$3:$B$1000="OPA")*(UPPER(MAESTRO!$L$3:$L$1000)="CONFIRMADO")),ROWS($A$3:A387))),"")</f>
        <v/>
      </c>
      <c r="I387" s="10" t="str">
        <f ca="1">IFERROR(INDEX(MAESTRO!I:I,_xludf.AGGREGATE(15,6,ROW(MAESTRO!$B$3:$B$1000)/((MAESTRO!$B$3:$B$1000="OPA")*(UPPER(MAESTRO!$L$3:$L$1000)="CONFIRMADO")),ROWS($A$3:A387))),"")</f>
        <v/>
      </c>
      <c r="J387" s="10" t="str">
        <f ca="1">IFERROR(INDEX(MAESTRO!J:J,_xludf.AGGREGATE(15,6,ROW(MAESTRO!$B$3:$B$1000)/((MAESTRO!$B$3:$B$1000="OPA")*(UPPER(MAESTRO!$L$3:$L$1000)="CONFIRMADO")),ROWS($A$3:A387))),"")</f>
        <v/>
      </c>
      <c r="K387" s="10" t="str">
        <f ca="1">IFERROR(INDEX(MAESTRO!K:K,_xludf.AGGREGATE(15,6,ROW(MAESTRO!$B$3:$B$1000)/((MAESTRO!$B$3:$B$1000="OPA")*(UPPER(MAESTRO!$L$3:$L$1000)="CONFIRMADO")),ROWS($A$3:A387))),"")</f>
        <v/>
      </c>
      <c r="L387" s="10" t="str">
        <f ca="1">IFERROR(INDEX(MAESTRO!L:L,_xludf.AGGREGATE(15,6,ROW(MAESTRO!$B$3:$B$1000)/((MAESTRO!$B$3:$B$1000="OPA")*(UPPER(MAESTRO!$L$3:$L$1000)="CONFIRMADO")),ROWS($A$3:A387))),"")</f>
        <v/>
      </c>
      <c r="M387" s="10" t="str">
        <f ca="1">IFERROR(INDEX(MAESTRO!M:M,_xludf.AGGREGATE(15,6,ROW(MAESTRO!$B$3:$B$1000)/((MAESTRO!$B$3:$B$1000="OPA")*(UPPER(MAESTRO!$L$3:$L$1000)="CONFIRMADO")),ROWS($A$3:A387))),"")</f>
        <v/>
      </c>
      <c r="N387" s="10" t="str">
        <f ca="1">IFERROR(INDEX(MAESTRO!N:N,_xludf.AGGREGATE(15,6,ROW(MAESTRO!$B$3:$B$1000)/((MAESTRO!$B$3:$B$1000="OPA")*(UPPER(MAESTRO!$L$3:$L$1000)="CONFIRMADO")),ROWS($A$3:A387))),"")</f>
        <v/>
      </c>
      <c r="O387" s="10" t="str">
        <f ca="1">IFERROR(INDEX(MAESTRO!O:O,_xludf.AGGREGATE(15,6,ROW(MAESTRO!$B$3:$B$1000)/((MAESTRO!$B$3:$B$1000="OPA")*(UPPER(MAESTRO!$L$3:$L$1000)="CONFIRMADO")),ROWS($A$3:A387))),"")</f>
        <v/>
      </c>
      <c r="P387" s="10" t="str">
        <f ca="1">IFERROR(INDEX(MAESTRO!P:P,_xludf.AGGREGATE(15,6,ROW(MAESTRO!$B$3:$B$1000)/((MAESTRO!$B$3:$B$1000="OPA")*(UPPER(MAESTRO!$L$3:$L$1000)="CONFIRMADO")),ROWS($A$3:A387))),"")</f>
        <v/>
      </c>
      <c r="Q387" s="10" t="str">
        <f ca="1">IFERROR(INDEX(MAESTRO!Q:Q,_xludf.AGGREGATE(15,6,ROW(MAESTRO!$B$3:$B$1000)/((MAESTRO!$B$3:$B$1000="OPA")*(UPPER(MAESTRO!$L$3:$L$1000)="CONFIRMADO")),ROWS($A$3:A387))),"")</f>
        <v/>
      </c>
      <c r="R387" s="10" t="str">
        <f ca="1">IFERROR(INDEX(MAESTRO!R:R,_xludf.AGGREGATE(15,6,ROW(MAESTRO!$B$3:$B$1000)/((MAESTRO!$B$3:$B$1000="OPA")*(UPPER(MAESTRO!$L$3:$L$1000)="CONFIRMADO")),ROWS($A$3:A387))),"")</f>
        <v/>
      </c>
      <c r="S387" s="10" t="str">
        <f ca="1">IFERROR(INDEX(MAESTRO!S:S,_xludf.AGGREGATE(15,6,ROW(MAESTRO!$B$3:$B$1000)/((MAESTRO!$B$3:$B$1000="OPA")*(UPPER(MAESTRO!$L$3:$L$1000)="CONFIRMADO")),ROWS($A$3:A387))),"")</f>
        <v/>
      </c>
      <c r="T387" s="10" t="str">
        <f ca="1">IFERROR(INDEX(MAESTRO!T:T,_xludf.AGGREGATE(15,6,ROW(MAESTRO!$B$3:$B$1000)/((MAESTRO!$B$3:$B$1000="OPA")*(UPPER(MAESTRO!$L$3:$L$1000)="CONFIRMADO")),ROWS($A$3:A387))),"")</f>
        <v/>
      </c>
      <c r="U387" s="10" t="str">
        <f ca="1">IFERROR(INDEX(MAESTRO!U:U,_xludf.AGGREGATE(15,6,ROW(MAESTRO!$B$3:$B$1000)/((MAESTRO!$B$3:$B$1000="OPA")*(UPPER(MAESTRO!$L$3:$L$1000)="CONFIRMADO")),ROWS($A$3:A387))),"")</f>
        <v/>
      </c>
      <c r="V387" s="10" t="str">
        <f ca="1">IFERROR(INDEX(MAESTRO!V:V,_xludf.AGGREGATE(15,6,ROW(MAESTRO!$B$3:$B$1000)/((MAESTRO!$B$3:$B$1000="OPA")*(UPPER(MAESTRO!$L$3:$L$1000)="CONFIRMADO")),ROWS($A$3:A387))),"")</f>
        <v/>
      </c>
      <c r="W387" s="10" t="str">
        <f ca="1">IFERROR(INDEX(MAESTRO!W:W,_xludf.AGGREGATE(15,6,ROW(MAESTRO!$B$3:$B$1000)/((MAESTRO!$B$3:$B$1000="OPA")*(UPPER(MAESTRO!$L$3:$L$1000)="CONFIRMADO")),ROWS($A$3:A387))),"")</f>
        <v/>
      </c>
      <c r="X387" s="10" t="str">
        <f ca="1">IFERROR(INDEX(MAESTRO!X:X,_xludf.AGGREGATE(15,6,ROW(MAESTRO!$B$3:$B$1000)/((MAESTRO!$B$3:$B$1000="OPA")*(UPPER(MAESTRO!$L$3:$L$1000)="CONFIRMADO")),ROWS($A$3:A387))),"")</f>
        <v/>
      </c>
    </row>
    <row r="388" spans="1:24" ht="22.05" customHeight="1">
      <c r="A388" s="27" t="str">
        <f ca="1">IFERROR(INDEX(MAESTRO!A:A,_xludf.AGGREGATE(15,6,ROW(MAESTRO!$B$3:$B$1000)/((MAESTRO!$B$3:$B$1000="OPA")*(UPPER(MAESTRO!$L$3:$L$1000)="CONFIRMADO")),ROWS($A$3:A388))),"")</f>
        <v/>
      </c>
      <c r="B388" s="27" t="str">
        <f ca="1">IFERROR(INDEX(MAESTRO!B:B,_xludf.AGGREGATE(15,6,ROW(MAESTRO!$B$3:$B$1000)/((MAESTRO!$B$3:$B$1000="OPA")*(UPPER(MAESTRO!$L$3:$L$1000)="CONFIRMADO")),ROWS($A$3:A388))),"")</f>
        <v/>
      </c>
      <c r="C388" s="27" t="str">
        <f ca="1">IFERROR(INDEX(MAESTRO!C:C,_xludf.AGGREGATE(15,6,ROW(MAESTRO!$B$3:$B$1000)/((MAESTRO!$B$3:$B$1000="OPA")*(UPPER(MAESTRO!$L$3:$L$1000)="CONFIRMADO")),ROWS($A$3:A388))),"")</f>
        <v/>
      </c>
      <c r="D388" s="27" t="str">
        <f ca="1">IFERROR(INDEX(MAESTRO!D:D,_xludf.AGGREGATE(15,6,ROW(MAESTRO!$B$3:$B$1000)/((MAESTRO!$B$3:$B$1000="OPA")*(UPPER(MAESTRO!$L$3:$L$1000)="CONFIRMADO")),ROWS($A$3:A388))),"")</f>
        <v/>
      </c>
      <c r="E388" s="27" t="str">
        <f ca="1">IFERROR(INDEX(MAESTRO!E:E,_xludf.AGGREGATE(15,6,ROW(MAESTRO!$B$3:$B$1000)/((MAESTRO!$B$3:$B$1000="OPA")*(UPPER(MAESTRO!$L$3:$L$1000)="CONFIRMADO")),ROWS($A$3:A388))),"")</f>
        <v/>
      </c>
      <c r="F388" s="27" t="str">
        <f ca="1">IFERROR(INDEX(MAESTRO!F:F,_xludf.AGGREGATE(15,6,ROW(MAESTRO!$B$3:$B$1000)/((MAESTRO!$B$3:$B$1000="OPA")*(UPPER(MAESTRO!$L$3:$L$1000)="CONFIRMADO")),ROWS($A$3:A388))),"")</f>
        <v/>
      </c>
      <c r="G388" s="27" t="str">
        <f ca="1">IFERROR(INDEX(MAESTRO!G:G,_xludf.AGGREGATE(15,6,ROW(MAESTRO!$B$3:$B$1000)/((MAESTRO!$B$3:$B$1000="OPA")*(UPPER(MAESTRO!$L$3:$L$1000)="CONFIRMADO")),ROWS($A$3:A388))),"")</f>
        <v/>
      </c>
      <c r="H388" s="27" t="str">
        <f ca="1">IFERROR(INDEX(MAESTRO!H:H,_xludf.AGGREGATE(15,6,ROW(MAESTRO!$B$3:$B$1000)/((MAESTRO!$B$3:$B$1000="OPA")*(UPPER(MAESTRO!$L$3:$L$1000)="CONFIRMADO")),ROWS($A$3:A388))),"")</f>
        <v/>
      </c>
      <c r="I388" s="27" t="str">
        <f ca="1">IFERROR(INDEX(MAESTRO!I:I,_xludf.AGGREGATE(15,6,ROW(MAESTRO!$B$3:$B$1000)/((MAESTRO!$B$3:$B$1000="OPA")*(UPPER(MAESTRO!$L$3:$L$1000)="CONFIRMADO")),ROWS($A$3:A388))),"")</f>
        <v/>
      </c>
      <c r="J388" s="27" t="str">
        <f ca="1">IFERROR(INDEX(MAESTRO!J:J,_xludf.AGGREGATE(15,6,ROW(MAESTRO!$B$3:$B$1000)/((MAESTRO!$B$3:$B$1000="OPA")*(UPPER(MAESTRO!$L$3:$L$1000)="CONFIRMADO")),ROWS($A$3:A388))),"")</f>
        <v/>
      </c>
      <c r="K388" s="27" t="str">
        <f ca="1">IFERROR(INDEX(MAESTRO!K:K,_xludf.AGGREGATE(15,6,ROW(MAESTRO!$B$3:$B$1000)/((MAESTRO!$B$3:$B$1000="OPA")*(UPPER(MAESTRO!$L$3:$L$1000)="CONFIRMADO")),ROWS($A$3:A388))),"")</f>
        <v/>
      </c>
      <c r="L388" s="27" t="str">
        <f ca="1">IFERROR(INDEX(MAESTRO!L:L,_xludf.AGGREGATE(15,6,ROW(MAESTRO!$B$3:$B$1000)/((MAESTRO!$B$3:$B$1000="OPA")*(UPPER(MAESTRO!$L$3:$L$1000)="CONFIRMADO")),ROWS($A$3:A388))),"")</f>
        <v/>
      </c>
      <c r="M388" s="27" t="str">
        <f ca="1">IFERROR(INDEX(MAESTRO!M:M,_xludf.AGGREGATE(15,6,ROW(MAESTRO!$B$3:$B$1000)/((MAESTRO!$B$3:$B$1000="OPA")*(UPPER(MAESTRO!$L$3:$L$1000)="CONFIRMADO")),ROWS($A$3:A388))),"")</f>
        <v/>
      </c>
      <c r="N388" s="27" t="str">
        <f ca="1">IFERROR(INDEX(MAESTRO!N:N,_xludf.AGGREGATE(15,6,ROW(MAESTRO!$B$3:$B$1000)/((MAESTRO!$B$3:$B$1000="OPA")*(UPPER(MAESTRO!$L$3:$L$1000)="CONFIRMADO")),ROWS($A$3:A388))),"")</f>
        <v/>
      </c>
      <c r="O388" s="27" t="str">
        <f ca="1">IFERROR(INDEX(MAESTRO!O:O,_xludf.AGGREGATE(15,6,ROW(MAESTRO!$B$3:$B$1000)/((MAESTRO!$B$3:$B$1000="OPA")*(UPPER(MAESTRO!$L$3:$L$1000)="CONFIRMADO")),ROWS($A$3:A388))),"")</f>
        <v/>
      </c>
      <c r="P388" s="27" t="str">
        <f ca="1">IFERROR(INDEX(MAESTRO!P:P,_xludf.AGGREGATE(15,6,ROW(MAESTRO!$B$3:$B$1000)/((MAESTRO!$B$3:$B$1000="OPA")*(UPPER(MAESTRO!$L$3:$L$1000)="CONFIRMADO")),ROWS($A$3:A388))),"")</f>
        <v/>
      </c>
      <c r="Q388" s="27" t="str">
        <f ca="1">IFERROR(INDEX(MAESTRO!Q:Q,_xludf.AGGREGATE(15,6,ROW(MAESTRO!$B$3:$B$1000)/((MAESTRO!$B$3:$B$1000="OPA")*(UPPER(MAESTRO!$L$3:$L$1000)="CONFIRMADO")),ROWS($A$3:A388))),"")</f>
        <v/>
      </c>
      <c r="R388" s="27" t="str">
        <f ca="1">IFERROR(INDEX(MAESTRO!R:R,_xludf.AGGREGATE(15,6,ROW(MAESTRO!$B$3:$B$1000)/((MAESTRO!$B$3:$B$1000="OPA")*(UPPER(MAESTRO!$L$3:$L$1000)="CONFIRMADO")),ROWS($A$3:A388))),"")</f>
        <v/>
      </c>
      <c r="S388" s="27" t="str">
        <f ca="1">IFERROR(INDEX(MAESTRO!S:S,_xludf.AGGREGATE(15,6,ROW(MAESTRO!$B$3:$B$1000)/((MAESTRO!$B$3:$B$1000="OPA")*(UPPER(MAESTRO!$L$3:$L$1000)="CONFIRMADO")),ROWS($A$3:A388))),"")</f>
        <v/>
      </c>
      <c r="T388" s="27" t="str">
        <f ca="1">IFERROR(INDEX(MAESTRO!T:T,_xludf.AGGREGATE(15,6,ROW(MAESTRO!$B$3:$B$1000)/((MAESTRO!$B$3:$B$1000="OPA")*(UPPER(MAESTRO!$L$3:$L$1000)="CONFIRMADO")),ROWS($A$3:A388))),"")</f>
        <v/>
      </c>
      <c r="U388" s="27" t="str">
        <f ca="1">IFERROR(INDEX(MAESTRO!U:U,_xludf.AGGREGATE(15,6,ROW(MAESTRO!$B$3:$B$1000)/((MAESTRO!$B$3:$B$1000="OPA")*(UPPER(MAESTRO!$L$3:$L$1000)="CONFIRMADO")),ROWS($A$3:A388))),"")</f>
        <v/>
      </c>
      <c r="V388" s="27" t="str">
        <f ca="1">IFERROR(INDEX(MAESTRO!V:V,_xludf.AGGREGATE(15,6,ROW(MAESTRO!$B$3:$B$1000)/((MAESTRO!$B$3:$B$1000="OPA")*(UPPER(MAESTRO!$L$3:$L$1000)="CONFIRMADO")),ROWS($A$3:A388))),"")</f>
        <v/>
      </c>
      <c r="W388" s="27" t="str">
        <f ca="1">IFERROR(INDEX(MAESTRO!W:W,_xludf.AGGREGATE(15,6,ROW(MAESTRO!$B$3:$B$1000)/((MAESTRO!$B$3:$B$1000="OPA")*(UPPER(MAESTRO!$L$3:$L$1000)="CONFIRMADO")),ROWS($A$3:A388))),"")</f>
        <v/>
      </c>
      <c r="X388" s="27" t="str">
        <f ca="1">IFERROR(INDEX(MAESTRO!X:X,_xludf.AGGREGATE(15,6,ROW(MAESTRO!$B$3:$B$1000)/((MAESTRO!$B$3:$B$1000="OPA")*(UPPER(MAESTRO!$L$3:$L$1000)="CONFIRMADO")),ROWS($A$3:A388))),"")</f>
        <v/>
      </c>
    </row>
    <row r="389" spans="1:24" ht="22.05" customHeight="1">
      <c r="A389" s="10" t="str">
        <f ca="1">IFERROR(INDEX(MAESTRO!A:A,_xludf.AGGREGATE(15,6,ROW(MAESTRO!$B$3:$B$1000)/((MAESTRO!$B$3:$B$1000="OPA")*(UPPER(MAESTRO!$L$3:$L$1000)="CONFIRMADO")),ROWS($A$3:A389))),"")</f>
        <v/>
      </c>
      <c r="B389" s="10" t="str">
        <f ca="1">IFERROR(INDEX(MAESTRO!B:B,_xludf.AGGREGATE(15,6,ROW(MAESTRO!$B$3:$B$1000)/((MAESTRO!$B$3:$B$1000="OPA")*(UPPER(MAESTRO!$L$3:$L$1000)="CONFIRMADO")),ROWS($A$3:A389))),"")</f>
        <v/>
      </c>
      <c r="C389" s="10" t="str">
        <f ca="1">IFERROR(INDEX(MAESTRO!C:C,_xludf.AGGREGATE(15,6,ROW(MAESTRO!$B$3:$B$1000)/((MAESTRO!$B$3:$B$1000="OPA")*(UPPER(MAESTRO!$L$3:$L$1000)="CONFIRMADO")),ROWS($A$3:A389))),"")</f>
        <v/>
      </c>
      <c r="D389" s="10" t="str">
        <f ca="1">IFERROR(INDEX(MAESTRO!D:D,_xludf.AGGREGATE(15,6,ROW(MAESTRO!$B$3:$B$1000)/((MAESTRO!$B$3:$B$1000="OPA")*(UPPER(MAESTRO!$L$3:$L$1000)="CONFIRMADO")),ROWS($A$3:A389))),"")</f>
        <v/>
      </c>
      <c r="E389" s="10" t="str">
        <f ca="1">IFERROR(INDEX(MAESTRO!E:E,_xludf.AGGREGATE(15,6,ROW(MAESTRO!$B$3:$B$1000)/((MAESTRO!$B$3:$B$1000="OPA")*(UPPER(MAESTRO!$L$3:$L$1000)="CONFIRMADO")),ROWS($A$3:A389))),"")</f>
        <v/>
      </c>
      <c r="F389" s="10" t="str">
        <f ca="1">IFERROR(INDEX(MAESTRO!F:F,_xludf.AGGREGATE(15,6,ROW(MAESTRO!$B$3:$B$1000)/((MAESTRO!$B$3:$B$1000="OPA")*(UPPER(MAESTRO!$L$3:$L$1000)="CONFIRMADO")),ROWS($A$3:A389))),"")</f>
        <v/>
      </c>
      <c r="G389" s="10" t="str">
        <f ca="1">IFERROR(INDEX(MAESTRO!G:G,_xludf.AGGREGATE(15,6,ROW(MAESTRO!$B$3:$B$1000)/((MAESTRO!$B$3:$B$1000="OPA")*(UPPER(MAESTRO!$L$3:$L$1000)="CONFIRMADO")),ROWS($A$3:A389))),"")</f>
        <v/>
      </c>
      <c r="H389" s="10" t="str">
        <f ca="1">IFERROR(INDEX(MAESTRO!H:H,_xludf.AGGREGATE(15,6,ROW(MAESTRO!$B$3:$B$1000)/((MAESTRO!$B$3:$B$1000="OPA")*(UPPER(MAESTRO!$L$3:$L$1000)="CONFIRMADO")),ROWS($A$3:A389))),"")</f>
        <v/>
      </c>
      <c r="I389" s="10" t="str">
        <f ca="1">IFERROR(INDEX(MAESTRO!I:I,_xludf.AGGREGATE(15,6,ROW(MAESTRO!$B$3:$B$1000)/((MAESTRO!$B$3:$B$1000="OPA")*(UPPER(MAESTRO!$L$3:$L$1000)="CONFIRMADO")),ROWS($A$3:A389))),"")</f>
        <v/>
      </c>
      <c r="J389" s="10" t="str">
        <f ca="1">IFERROR(INDEX(MAESTRO!J:J,_xludf.AGGREGATE(15,6,ROW(MAESTRO!$B$3:$B$1000)/((MAESTRO!$B$3:$B$1000="OPA")*(UPPER(MAESTRO!$L$3:$L$1000)="CONFIRMADO")),ROWS($A$3:A389))),"")</f>
        <v/>
      </c>
      <c r="K389" s="10" t="str">
        <f ca="1">IFERROR(INDEX(MAESTRO!K:K,_xludf.AGGREGATE(15,6,ROW(MAESTRO!$B$3:$B$1000)/((MAESTRO!$B$3:$B$1000="OPA")*(UPPER(MAESTRO!$L$3:$L$1000)="CONFIRMADO")),ROWS($A$3:A389))),"")</f>
        <v/>
      </c>
      <c r="L389" s="10" t="str">
        <f ca="1">IFERROR(INDEX(MAESTRO!L:L,_xludf.AGGREGATE(15,6,ROW(MAESTRO!$B$3:$B$1000)/((MAESTRO!$B$3:$B$1000="OPA")*(UPPER(MAESTRO!$L$3:$L$1000)="CONFIRMADO")),ROWS($A$3:A389))),"")</f>
        <v/>
      </c>
      <c r="M389" s="10" t="str">
        <f ca="1">IFERROR(INDEX(MAESTRO!M:M,_xludf.AGGREGATE(15,6,ROW(MAESTRO!$B$3:$B$1000)/((MAESTRO!$B$3:$B$1000="OPA")*(UPPER(MAESTRO!$L$3:$L$1000)="CONFIRMADO")),ROWS($A$3:A389))),"")</f>
        <v/>
      </c>
      <c r="N389" s="10" t="str">
        <f ca="1">IFERROR(INDEX(MAESTRO!N:N,_xludf.AGGREGATE(15,6,ROW(MAESTRO!$B$3:$B$1000)/((MAESTRO!$B$3:$B$1000="OPA")*(UPPER(MAESTRO!$L$3:$L$1000)="CONFIRMADO")),ROWS($A$3:A389))),"")</f>
        <v/>
      </c>
      <c r="O389" s="10" t="str">
        <f ca="1">IFERROR(INDEX(MAESTRO!O:O,_xludf.AGGREGATE(15,6,ROW(MAESTRO!$B$3:$B$1000)/((MAESTRO!$B$3:$B$1000="OPA")*(UPPER(MAESTRO!$L$3:$L$1000)="CONFIRMADO")),ROWS($A$3:A389))),"")</f>
        <v/>
      </c>
      <c r="P389" s="10" t="str">
        <f ca="1">IFERROR(INDEX(MAESTRO!P:P,_xludf.AGGREGATE(15,6,ROW(MAESTRO!$B$3:$B$1000)/((MAESTRO!$B$3:$B$1000="OPA")*(UPPER(MAESTRO!$L$3:$L$1000)="CONFIRMADO")),ROWS($A$3:A389))),"")</f>
        <v/>
      </c>
      <c r="Q389" s="10" t="str">
        <f ca="1">IFERROR(INDEX(MAESTRO!Q:Q,_xludf.AGGREGATE(15,6,ROW(MAESTRO!$B$3:$B$1000)/((MAESTRO!$B$3:$B$1000="OPA")*(UPPER(MAESTRO!$L$3:$L$1000)="CONFIRMADO")),ROWS($A$3:A389))),"")</f>
        <v/>
      </c>
      <c r="R389" s="10" t="str">
        <f ca="1">IFERROR(INDEX(MAESTRO!R:R,_xludf.AGGREGATE(15,6,ROW(MAESTRO!$B$3:$B$1000)/((MAESTRO!$B$3:$B$1000="OPA")*(UPPER(MAESTRO!$L$3:$L$1000)="CONFIRMADO")),ROWS($A$3:A389))),"")</f>
        <v/>
      </c>
      <c r="S389" s="10" t="str">
        <f ca="1">IFERROR(INDEX(MAESTRO!S:S,_xludf.AGGREGATE(15,6,ROW(MAESTRO!$B$3:$B$1000)/((MAESTRO!$B$3:$B$1000="OPA")*(UPPER(MAESTRO!$L$3:$L$1000)="CONFIRMADO")),ROWS($A$3:A389))),"")</f>
        <v/>
      </c>
      <c r="T389" s="10" t="str">
        <f ca="1">IFERROR(INDEX(MAESTRO!T:T,_xludf.AGGREGATE(15,6,ROW(MAESTRO!$B$3:$B$1000)/((MAESTRO!$B$3:$B$1000="OPA")*(UPPER(MAESTRO!$L$3:$L$1000)="CONFIRMADO")),ROWS($A$3:A389))),"")</f>
        <v/>
      </c>
      <c r="U389" s="10" t="str">
        <f ca="1">IFERROR(INDEX(MAESTRO!U:U,_xludf.AGGREGATE(15,6,ROW(MAESTRO!$B$3:$B$1000)/((MAESTRO!$B$3:$B$1000="OPA")*(UPPER(MAESTRO!$L$3:$L$1000)="CONFIRMADO")),ROWS($A$3:A389))),"")</f>
        <v/>
      </c>
      <c r="V389" s="10" t="str">
        <f ca="1">IFERROR(INDEX(MAESTRO!V:V,_xludf.AGGREGATE(15,6,ROW(MAESTRO!$B$3:$B$1000)/((MAESTRO!$B$3:$B$1000="OPA")*(UPPER(MAESTRO!$L$3:$L$1000)="CONFIRMADO")),ROWS($A$3:A389))),"")</f>
        <v/>
      </c>
      <c r="W389" s="10" t="str">
        <f ca="1">IFERROR(INDEX(MAESTRO!W:W,_xludf.AGGREGATE(15,6,ROW(MAESTRO!$B$3:$B$1000)/((MAESTRO!$B$3:$B$1000="OPA")*(UPPER(MAESTRO!$L$3:$L$1000)="CONFIRMADO")),ROWS($A$3:A389))),"")</f>
        <v/>
      </c>
      <c r="X389" s="10" t="str">
        <f ca="1">IFERROR(INDEX(MAESTRO!X:X,_xludf.AGGREGATE(15,6,ROW(MAESTRO!$B$3:$B$1000)/((MAESTRO!$B$3:$B$1000="OPA")*(UPPER(MAESTRO!$L$3:$L$1000)="CONFIRMADO")),ROWS($A$3:A389))),"")</f>
        <v/>
      </c>
    </row>
    <row r="390" spans="1:24" ht="22.05" customHeight="1">
      <c r="A390" s="27" t="str">
        <f ca="1">IFERROR(INDEX(MAESTRO!A:A,_xludf.AGGREGATE(15,6,ROW(MAESTRO!$B$3:$B$1000)/((MAESTRO!$B$3:$B$1000="OPA")*(UPPER(MAESTRO!$L$3:$L$1000)="CONFIRMADO")),ROWS($A$3:A390))),"")</f>
        <v/>
      </c>
      <c r="B390" s="27" t="str">
        <f ca="1">IFERROR(INDEX(MAESTRO!B:B,_xludf.AGGREGATE(15,6,ROW(MAESTRO!$B$3:$B$1000)/((MAESTRO!$B$3:$B$1000="OPA")*(UPPER(MAESTRO!$L$3:$L$1000)="CONFIRMADO")),ROWS($A$3:A390))),"")</f>
        <v/>
      </c>
      <c r="C390" s="27" t="str">
        <f ca="1">IFERROR(INDEX(MAESTRO!C:C,_xludf.AGGREGATE(15,6,ROW(MAESTRO!$B$3:$B$1000)/((MAESTRO!$B$3:$B$1000="OPA")*(UPPER(MAESTRO!$L$3:$L$1000)="CONFIRMADO")),ROWS($A$3:A390))),"")</f>
        <v/>
      </c>
      <c r="D390" s="27" t="str">
        <f ca="1">IFERROR(INDEX(MAESTRO!D:D,_xludf.AGGREGATE(15,6,ROW(MAESTRO!$B$3:$B$1000)/((MAESTRO!$B$3:$B$1000="OPA")*(UPPER(MAESTRO!$L$3:$L$1000)="CONFIRMADO")),ROWS($A$3:A390))),"")</f>
        <v/>
      </c>
      <c r="E390" s="27" t="str">
        <f ca="1">IFERROR(INDEX(MAESTRO!E:E,_xludf.AGGREGATE(15,6,ROW(MAESTRO!$B$3:$B$1000)/((MAESTRO!$B$3:$B$1000="OPA")*(UPPER(MAESTRO!$L$3:$L$1000)="CONFIRMADO")),ROWS($A$3:A390))),"")</f>
        <v/>
      </c>
      <c r="F390" s="27" t="str">
        <f ca="1">IFERROR(INDEX(MAESTRO!F:F,_xludf.AGGREGATE(15,6,ROW(MAESTRO!$B$3:$B$1000)/((MAESTRO!$B$3:$B$1000="OPA")*(UPPER(MAESTRO!$L$3:$L$1000)="CONFIRMADO")),ROWS($A$3:A390))),"")</f>
        <v/>
      </c>
      <c r="G390" s="27" t="str">
        <f ca="1">IFERROR(INDEX(MAESTRO!G:G,_xludf.AGGREGATE(15,6,ROW(MAESTRO!$B$3:$B$1000)/((MAESTRO!$B$3:$B$1000="OPA")*(UPPER(MAESTRO!$L$3:$L$1000)="CONFIRMADO")),ROWS($A$3:A390))),"")</f>
        <v/>
      </c>
      <c r="H390" s="27" t="str">
        <f ca="1">IFERROR(INDEX(MAESTRO!H:H,_xludf.AGGREGATE(15,6,ROW(MAESTRO!$B$3:$B$1000)/((MAESTRO!$B$3:$B$1000="OPA")*(UPPER(MAESTRO!$L$3:$L$1000)="CONFIRMADO")),ROWS($A$3:A390))),"")</f>
        <v/>
      </c>
      <c r="I390" s="27" t="str">
        <f ca="1">IFERROR(INDEX(MAESTRO!I:I,_xludf.AGGREGATE(15,6,ROW(MAESTRO!$B$3:$B$1000)/((MAESTRO!$B$3:$B$1000="OPA")*(UPPER(MAESTRO!$L$3:$L$1000)="CONFIRMADO")),ROWS($A$3:A390))),"")</f>
        <v/>
      </c>
      <c r="J390" s="27" t="str">
        <f ca="1">IFERROR(INDEX(MAESTRO!J:J,_xludf.AGGREGATE(15,6,ROW(MAESTRO!$B$3:$B$1000)/((MAESTRO!$B$3:$B$1000="OPA")*(UPPER(MAESTRO!$L$3:$L$1000)="CONFIRMADO")),ROWS($A$3:A390))),"")</f>
        <v/>
      </c>
      <c r="K390" s="27" t="str">
        <f ca="1">IFERROR(INDEX(MAESTRO!K:K,_xludf.AGGREGATE(15,6,ROW(MAESTRO!$B$3:$B$1000)/((MAESTRO!$B$3:$B$1000="OPA")*(UPPER(MAESTRO!$L$3:$L$1000)="CONFIRMADO")),ROWS($A$3:A390))),"")</f>
        <v/>
      </c>
      <c r="L390" s="27" t="str">
        <f ca="1">IFERROR(INDEX(MAESTRO!L:L,_xludf.AGGREGATE(15,6,ROW(MAESTRO!$B$3:$B$1000)/((MAESTRO!$B$3:$B$1000="OPA")*(UPPER(MAESTRO!$L$3:$L$1000)="CONFIRMADO")),ROWS($A$3:A390))),"")</f>
        <v/>
      </c>
      <c r="M390" s="27" t="str">
        <f ca="1">IFERROR(INDEX(MAESTRO!M:M,_xludf.AGGREGATE(15,6,ROW(MAESTRO!$B$3:$B$1000)/((MAESTRO!$B$3:$B$1000="OPA")*(UPPER(MAESTRO!$L$3:$L$1000)="CONFIRMADO")),ROWS($A$3:A390))),"")</f>
        <v/>
      </c>
      <c r="N390" s="27" t="str">
        <f ca="1">IFERROR(INDEX(MAESTRO!N:N,_xludf.AGGREGATE(15,6,ROW(MAESTRO!$B$3:$B$1000)/((MAESTRO!$B$3:$B$1000="OPA")*(UPPER(MAESTRO!$L$3:$L$1000)="CONFIRMADO")),ROWS($A$3:A390))),"")</f>
        <v/>
      </c>
      <c r="O390" s="27" t="str">
        <f ca="1">IFERROR(INDEX(MAESTRO!O:O,_xludf.AGGREGATE(15,6,ROW(MAESTRO!$B$3:$B$1000)/((MAESTRO!$B$3:$B$1000="OPA")*(UPPER(MAESTRO!$L$3:$L$1000)="CONFIRMADO")),ROWS($A$3:A390))),"")</f>
        <v/>
      </c>
      <c r="P390" s="27" t="str">
        <f ca="1">IFERROR(INDEX(MAESTRO!P:P,_xludf.AGGREGATE(15,6,ROW(MAESTRO!$B$3:$B$1000)/((MAESTRO!$B$3:$B$1000="OPA")*(UPPER(MAESTRO!$L$3:$L$1000)="CONFIRMADO")),ROWS($A$3:A390))),"")</f>
        <v/>
      </c>
      <c r="Q390" s="27" t="str">
        <f ca="1">IFERROR(INDEX(MAESTRO!Q:Q,_xludf.AGGREGATE(15,6,ROW(MAESTRO!$B$3:$B$1000)/((MAESTRO!$B$3:$B$1000="OPA")*(UPPER(MAESTRO!$L$3:$L$1000)="CONFIRMADO")),ROWS($A$3:A390))),"")</f>
        <v/>
      </c>
      <c r="R390" s="27" t="str">
        <f ca="1">IFERROR(INDEX(MAESTRO!R:R,_xludf.AGGREGATE(15,6,ROW(MAESTRO!$B$3:$B$1000)/((MAESTRO!$B$3:$B$1000="OPA")*(UPPER(MAESTRO!$L$3:$L$1000)="CONFIRMADO")),ROWS($A$3:A390))),"")</f>
        <v/>
      </c>
      <c r="S390" s="27" t="str">
        <f ca="1">IFERROR(INDEX(MAESTRO!S:S,_xludf.AGGREGATE(15,6,ROW(MAESTRO!$B$3:$B$1000)/((MAESTRO!$B$3:$B$1000="OPA")*(UPPER(MAESTRO!$L$3:$L$1000)="CONFIRMADO")),ROWS($A$3:A390))),"")</f>
        <v/>
      </c>
      <c r="T390" s="27" t="str">
        <f ca="1">IFERROR(INDEX(MAESTRO!T:T,_xludf.AGGREGATE(15,6,ROW(MAESTRO!$B$3:$B$1000)/((MAESTRO!$B$3:$B$1000="OPA")*(UPPER(MAESTRO!$L$3:$L$1000)="CONFIRMADO")),ROWS($A$3:A390))),"")</f>
        <v/>
      </c>
      <c r="U390" s="27" t="str">
        <f ca="1">IFERROR(INDEX(MAESTRO!U:U,_xludf.AGGREGATE(15,6,ROW(MAESTRO!$B$3:$B$1000)/((MAESTRO!$B$3:$B$1000="OPA")*(UPPER(MAESTRO!$L$3:$L$1000)="CONFIRMADO")),ROWS($A$3:A390))),"")</f>
        <v/>
      </c>
      <c r="V390" s="27" t="str">
        <f ca="1">IFERROR(INDEX(MAESTRO!V:V,_xludf.AGGREGATE(15,6,ROW(MAESTRO!$B$3:$B$1000)/((MAESTRO!$B$3:$B$1000="OPA")*(UPPER(MAESTRO!$L$3:$L$1000)="CONFIRMADO")),ROWS($A$3:A390))),"")</f>
        <v/>
      </c>
      <c r="W390" s="27" t="str">
        <f ca="1">IFERROR(INDEX(MAESTRO!W:W,_xludf.AGGREGATE(15,6,ROW(MAESTRO!$B$3:$B$1000)/((MAESTRO!$B$3:$B$1000="OPA")*(UPPER(MAESTRO!$L$3:$L$1000)="CONFIRMADO")),ROWS($A$3:A390))),"")</f>
        <v/>
      </c>
      <c r="X390" s="27" t="str">
        <f ca="1">IFERROR(INDEX(MAESTRO!X:X,_xludf.AGGREGATE(15,6,ROW(MAESTRO!$B$3:$B$1000)/((MAESTRO!$B$3:$B$1000="OPA")*(UPPER(MAESTRO!$L$3:$L$1000)="CONFIRMADO")),ROWS($A$3:A390))),"")</f>
        <v/>
      </c>
    </row>
    <row r="391" spans="1:24" ht="22.05" customHeight="1">
      <c r="A391" s="10" t="str">
        <f ca="1">IFERROR(INDEX(MAESTRO!A:A,_xludf.AGGREGATE(15,6,ROW(MAESTRO!$B$3:$B$1000)/((MAESTRO!$B$3:$B$1000="OPA")*(UPPER(MAESTRO!$L$3:$L$1000)="CONFIRMADO")),ROWS($A$3:A391))),"")</f>
        <v/>
      </c>
      <c r="B391" s="10" t="str">
        <f ca="1">IFERROR(INDEX(MAESTRO!B:B,_xludf.AGGREGATE(15,6,ROW(MAESTRO!$B$3:$B$1000)/((MAESTRO!$B$3:$B$1000="OPA")*(UPPER(MAESTRO!$L$3:$L$1000)="CONFIRMADO")),ROWS($A$3:A391))),"")</f>
        <v/>
      </c>
      <c r="C391" s="10" t="str">
        <f ca="1">IFERROR(INDEX(MAESTRO!C:C,_xludf.AGGREGATE(15,6,ROW(MAESTRO!$B$3:$B$1000)/((MAESTRO!$B$3:$B$1000="OPA")*(UPPER(MAESTRO!$L$3:$L$1000)="CONFIRMADO")),ROWS($A$3:A391))),"")</f>
        <v/>
      </c>
      <c r="D391" s="10" t="str">
        <f ca="1">IFERROR(INDEX(MAESTRO!D:D,_xludf.AGGREGATE(15,6,ROW(MAESTRO!$B$3:$B$1000)/((MAESTRO!$B$3:$B$1000="OPA")*(UPPER(MAESTRO!$L$3:$L$1000)="CONFIRMADO")),ROWS($A$3:A391))),"")</f>
        <v/>
      </c>
      <c r="E391" s="10" t="str">
        <f ca="1">IFERROR(INDEX(MAESTRO!E:E,_xludf.AGGREGATE(15,6,ROW(MAESTRO!$B$3:$B$1000)/((MAESTRO!$B$3:$B$1000="OPA")*(UPPER(MAESTRO!$L$3:$L$1000)="CONFIRMADO")),ROWS($A$3:A391))),"")</f>
        <v/>
      </c>
      <c r="F391" s="10" t="str">
        <f ca="1">IFERROR(INDEX(MAESTRO!F:F,_xludf.AGGREGATE(15,6,ROW(MAESTRO!$B$3:$B$1000)/((MAESTRO!$B$3:$B$1000="OPA")*(UPPER(MAESTRO!$L$3:$L$1000)="CONFIRMADO")),ROWS($A$3:A391))),"")</f>
        <v/>
      </c>
      <c r="G391" s="10" t="str">
        <f ca="1">IFERROR(INDEX(MAESTRO!G:G,_xludf.AGGREGATE(15,6,ROW(MAESTRO!$B$3:$B$1000)/((MAESTRO!$B$3:$B$1000="OPA")*(UPPER(MAESTRO!$L$3:$L$1000)="CONFIRMADO")),ROWS($A$3:A391))),"")</f>
        <v/>
      </c>
      <c r="H391" s="10" t="str">
        <f ca="1">IFERROR(INDEX(MAESTRO!H:H,_xludf.AGGREGATE(15,6,ROW(MAESTRO!$B$3:$B$1000)/((MAESTRO!$B$3:$B$1000="OPA")*(UPPER(MAESTRO!$L$3:$L$1000)="CONFIRMADO")),ROWS($A$3:A391))),"")</f>
        <v/>
      </c>
      <c r="I391" s="10" t="str">
        <f ca="1">IFERROR(INDEX(MAESTRO!I:I,_xludf.AGGREGATE(15,6,ROW(MAESTRO!$B$3:$B$1000)/((MAESTRO!$B$3:$B$1000="OPA")*(UPPER(MAESTRO!$L$3:$L$1000)="CONFIRMADO")),ROWS($A$3:A391))),"")</f>
        <v/>
      </c>
      <c r="J391" s="10" t="str">
        <f ca="1">IFERROR(INDEX(MAESTRO!J:J,_xludf.AGGREGATE(15,6,ROW(MAESTRO!$B$3:$B$1000)/((MAESTRO!$B$3:$B$1000="OPA")*(UPPER(MAESTRO!$L$3:$L$1000)="CONFIRMADO")),ROWS($A$3:A391))),"")</f>
        <v/>
      </c>
      <c r="K391" s="10" t="str">
        <f ca="1">IFERROR(INDEX(MAESTRO!K:K,_xludf.AGGREGATE(15,6,ROW(MAESTRO!$B$3:$B$1000)/((MAESTRO!$B$3:$B$1000="OPA")*(UPPER(MAESTRO!$L$3:$L$1000)="CONFIRMADO")),ROWS($A$3:A391))),"")</f>
        <v/>
      </c>
      <c r="L391" s="10" t="str">
        <f ca="1">IFERROR(INDEX(MAESTRO!L:L,_xludf.AGGREGATE(15,6,ROW(MAESTRO!$B$3:$B$1000)/((MAESTRO!$B$3:$B$1000="OPA")*(UPPER(MAESTRO!$L$3:$L$1000)="CONFIRMADO")),ROWS($A$3:A391))),"")</f>
        <v/>
      </c>
      <c r="M391" s="10" t="str">
        <f ca="1">IFERROR(INDEX(MAESTRO!M:M,_xludf.AGGREGATE(15,6,ROW(MAESTRO!$B$3:$B$1000)/((MAESTRO!$B$3:$B$1000="OPA")*(UPPER(MAESTRO!$L$3:$L$1000)="CONFIRMADO")),ROWS($A$3:A391))),"")</f>
        <v/>
      </c>
      <c r="N391" s="10" t="str">
        <f ca="1">IFERROR(INDEX(MAESTRO!N:N,_xludf.AGGREGATE(15,6,ROW(MAESTRO!$B$3:$B$1000)/((MAESTRO!$B$3:$B$1000="OPA")*(UPPER(MAESTRO!$L$3:$L$1000)="CONFIRMADO")),ROWS($A$3:A391))),"")</f>
        <v/>
      </c>
      <c r="O391" s="10" t="str">
        <f ca="1">IFERROR(INDEX(MAESTRO!O:O,_xludf.AGGREGATE(15,6,ROW(MAESTRO!$B$3:$B$1000)/((MAESTRO!$B$3:$B$1000="OPA")*(UPPER(MAESTRO!$L$3:$L$1000)="CONFIRMADO")),ROWS($A$3:A391))),"")</f>
        <v/>
      </c>
      <c r="P391" s="10" t="str">
        <f ca="1">IFERROR(INDEX(MAESTRO!P:P,_xludf.AGGREGATE(15,6,ROW(MAESTRO!$B$3:$B$1000)/((MAESTRO!$B$3:$B$1000="OPA")*(UPPER(MAESTRO!$L$3:$L$1000)="CONFIRMADO")),ROWS($A$3:A391))),"")</f>
        <v/>
      </c>
      <c r="Q391" s="10" t="str">
        <f ca="1">IFERROR(INDEX(MAESTRO!Q:Q,_xludf.AGGREGATE(15,6,ROW(MAESTRO!$B$3:$B$1000)/((MAESTRO!$B$3:$B$1000="OPA")*(UPPER(MAESTRO!$L$3:$L$1000)="CONFIRMADO")),ROWS($A$3:A391))),"")</f>
        <v/>
      </c>
      <c r="R391" s="10" t="str">
        <f ca="1">IFERROR(INDEX(MAESTRO!R:R,_xludf.AGGREGATE(15,6,ROW(MAESTRO!$B$3:$B$1000)/((MAESTRO!$B$3:$B$1000="OPA")*(UPPER(MAESTRO!$L$3:$L$1000)="CONFIRMADO")),ROWS($A$3:A391))),"")</f>
        <v/>
      </c>
      <c r="S391" s="10" t="str">
        <f ca="1">IFERROR(INDEX(MAESTRO!S:S,_xludf.AGGREGATE(15,6,ROW(MAESTRO!$B$3:$B$1000)/((MAESTRO!$B$3:$B$1000="OPA")*(UPPER(MAESTRO!$L$3:$L$1000)="CONFIRMADO")),ROWS($A$3:A391))),"")</f>
        <v/>
      </c>
      <c r="T391" s="10" t="str">
        <f ca="1">IFERROR(INDEX(MAESTRO!T:T,_xludf.AGGREGATE(15,6,ROW(MAESTRO!$B$3:$B$1000)/((MAESTRO!$B$3:$B$1000="OPA")*(UPPER(MAESTRO!$L$3:$L$1000)="CONFIRMADO")),ROWS($A$3:A391))),"")</f>
        <v/>
      </c>
      <c r="U391" s="10" t="str">
        <f ca="1">IFERROR(INDEX(MAESTRO!U:U,_xludf.AGGREGATE(15,6,ROW(MAESTRO!$B$3:$B$1000)/((MAESTRO!$B$3:$B$1000="OPA")*(UPPER(MAESTRO!$L$3:$L$1000)="CONFIRMADO")),ROWS($A$3:A391))),"")</f>
        <v/>
      </c>
      <c r="V391" s="10" t="str">
        <f ca="1">IFERROR(INDEX(MAESTRO!V:V,_xludf.AGGREGATE(15,6,ROW(MAESTRO!$B$3:$B$1000)/((MAESTRO!$B$3:$B$1000="OPA")*(UPPER(MAESTRO!$L$3:$L$1000)="CONFIRMADO")),ROWS($A$3:A391))),"")</f>
        <v/>
      </c>
      <c r="W391" s="10" t="str">
        <f ca="1">IFERROR(INDEX(MAESTRO!W:W,_xludf.AGGREGATE(15,6,ROW(MAESTRO!$B$3:$B$1000)/((MAESTRO!$B$3:$B$1000="OPA")*(UPPER(MAESTRO!$L$3:$L$1000)="CONFIRMADO")),ROWS($A$3:A391))),"")</f>
        <v/>
      </c>
      <c r="X391" s="10" t="str">
        <f ca="1">IFERROR(INDEX(MAESTRO!X:X,_xludf.AGGREGATE(15,6,ROW(MAESTRO!$B$3:$B$1000)/((MAESTRO!$B$3:$B$1000="OPA")*(UPPER(MAESTRO!$L$3:$L$1000)="CONFIRMADO")),ROWS($A$3:A391))),"")</f>
        <v/>
      </c>
    </row>
    <row r="392" spans="1:24" ht="22.05" customHeight="1">
      <c r="A392" s="27" t="str">
        <f ca="1">IFERROR(INDEX(MAESTRO!A:A,_xludf.AGGREGATE(15,6,ROW(MAESTRO!$B$3:$B$1000)/((MAESTRO!$B$3:$B$1000="OPA")*(UPPER(MAESTRO!$L$3:$L$1000)="CONFIRMADO")),ROWS($A$3:A392))),"")</f>
        <v/>
      </c>
      <c r="B392" s="27" t="str">
        <f ca="1">IFERROR(INDEX(MAESTRO!B:B,_xludf.AGGREGATE(15,6,ROW(MAESTRO!$B$3:$B$1000)/((MAESTRO!$B$3:$B$1000="OPA")*(UPPER(MAESTRO!$L$3:$L$1000)="CONFIRMADO")),ROWS($A$3:A392))),"")</f>
        <v/>
      </c>
      <c r="C392" s="27" t="str">
        <f ca="1">IFERROR(INDEX(MAESTRO!C:C,_xludf.AGGREGATE(15,6,ROW(MAESTRO!$B$3:$B$1000)/((MAESTRO!$B$3:$B$1000="OPA")*(UPPER(MAESTRO!$L$3:$L$1000)="CONFIRMADO")),ROWS($A$3:A392))),"")</f>
        <v/>
      </c>
      <c r="D392" s="27" t="str">
        <f ca="1">IFERROR(INDEX(MAESTRO!D:D,_xludf.AGGREGATE(15,6,ROW(MAESTRO!$B$3:$B$1000)/((MAESTRO!$B$3:$B$1000="OPA")*(UPPER(MAESTRO!$L$3:$L$1000)="CONFIRMADO")),ROWS($A$3:A392))),"")</f>
        <v/>
      </c>
      <c r="E392" s="27" t="str">
        <f ca="1">IFERROR(INDEX(MAESTRO!E:E,_xludf.AGGREGATE(15,6,ROW(MAESTRO!$B$3:$B$1000)/((MAESTRO!$B$3:$B$1000="OPA")*(UPPER(MAESTRO!$L$3:$L$1000)="CONFIRMADO")),ROWS($A$3:A392))),"")</f>
        <v/>
      </c>
      <c r="F392" s="27" t="str">
        <f ca="1">IFERROR(INDEX(MAESTRO!F:F,_xludf.AGGREGATE(15,6,ROW(MAESTRO!$B$3:$B$1000)/((MAESTRO!$B$3:$B$1000="OPA")*(UPPER(MAESTRO!$L$3:$L$1000)="CONFIRMADO")),ROWS($A$3:A392))),"")</f>
        <v/>
      </c>
      <c r="G392" s="27" t="str">
        <f ca="1">IFERROR(INDEX(MAESTRO!G:G,_xludf.AGGREGATE(15,6,ROW(MAESTRO!$B$3:$B$1000)/((MAESTRO!$B$3:$B$1000="OPA")*(UPPER(MAESTRO!$L$3:$L$1000)="CONFIRMADO")),ROWS($A$3:A392))),"")</f>
        <v/>
      </c>
      <c r="H392" s="27" t="str">
        <f ca="1">IFERROR(INDEX(MAESTRO!H:H,_xludf.AGGREGATE(15,6,ROW(MAESTRO!$B$3:$B$1000)/((MAESTRO!$B$3:$B$1000="OPA")*(UPPER(MAESTRO!$L$3:$L$1000)="CONFIRMADO")),ROWS($A$3:A392))),"")</f>
        <v/>
      </c>
      <c r="I392" s="27" t="str">
        <f ca="1">IFERROR(INDEX(MAESTRO!I:I,_xludf.AGGREGATE(15,6,ROW(MAESTRO!$B$3:$B$1000)/((MAESTRO!$B$3:$B$1000="OPA")*(UPPER(MAESTRO!$L$3:$L$1000)="CONFIRMADO")),ROWS($A$3:A392))),"")</f>
        <v/>
      </c>
      <c r="J392" s="27" t="str">
        <f ca="1">IFERROR(INDEX(MAESTRO!J:J,_xludf.AGGREGATE(15,6,ROW(MAESTRO!$B$3:$B$1000)/((MAESTRO!$B$3:$B$1000="OPA")*(UPPER(MAESTRO!$L$3:$L$1000)="CONFIRMADO")),ROWS($A$3:A392))),"")</f>
        <v/>
      </c>
      <c r="K392" s="27" t="str">
        <f ca="1">IFERROR(INDEX(MAESTRO!K:K,_xludf.AGGREGATE(15,6,ROW(MAESTRO!$B$3:$B$1000)/((MAESTRO!$B$3:$B$1000="OPA")*(UPPER(MAESTRO!$L$3:$L$1000)="CONFIRMADO")),ROWS($A$3:A392))),"")</f>
        <v/>
      </c>
      <c r="L392" s="27" t="str">
        <f ca="1">IFERROR(INDEX(MAESTRO!L:L,_xludf.AGGREGATE(15,6,ROW(MAESTRO!$B$3:$B$1000)/((MAESTRO!$B$3:$B$1000="OPA")*(UPPER(MAESTRO!$L$3:$L$1000)="CONFIRMADO")),ROWS($A$3:A392))),"")</f>
        <v/>
      </c>
      <c r="M392" s="27" t="str">
        <f ca="1">IFERROR(INDEX(MAESTRO!M:M,_xludf.AGGREGATE(15,6,ROW(MAESTRO!$B$3:$B$1000)/((MAESTRO!$B$3:$B$1000="OPA")*(UPPER(MAESTRO!$L$3:$L$1000)="CONFIRMADO")),ROWS($A$3:A392))),"")</f>
        <v/>
      </c>
      <c r="N392" s="27" t="str">
        <f ca="1">IFERROR(INDEX(MAESTRO!N:N,_xludf.AGGREGATE(15,6,ROW(MAESTRO!$B$3:$B$1000)/((MAESTRO!$B$3:$B$1000="OPA")*(UPPER(MAESTRO!$L$3:$L$1000)="CONFIRMADO")),ROWS($A$3:A392))),"")</f>
        <v/>
      </c>
      <c r="O392" s="27" t="str">
        <f ca="1">IFERROR(INDEX(MAESTRO!O:O,_xludf.AGGREGATE(15,6,ROW(MAESTRO!$B$3:$B$1000)/((MAESTRO!$B$3:$B$1000="OPA")*(UPPER(MAESTRO!$L$3:$L$1000)="CONFIRMADO")),ROWS($A$3:A392))),"")</f>
        <v/>
      </c>
      <c r="P392" s="27" t="str">
        <f ca="1">IFERROR(INDEX(MAESTRO!P:P,_xludf.AGGREGATE(15,6,ROW(MAESTRO!$B$3:$B$1000)/((MAESTRO!$B$3:$B$1000="OPA")*(UPPER(MAESTRO!$L$3:$L$1000)="CONFIRMADO")),ROWS($A$3:A392))),"")</f>
        <v/>
      </c>
      <c r="Q392" s="27" t="str">
        <f ca="1">IFERROR(INDEX(MAESTRO!Q:Q,_xludf.AGGREGATE(15,6,ROW(MAESTRO!$B$3:$B$1000)/((MAESTRO!$B$3:$B$1000="OPA")*(UPPER(MAESTRO!$L$3:$L$1000)="CONFIRMADO")),ROWS($A$3:A392))),"")</f>
        <v/>
      </c>
      <c r="R392" s="27" t="str">
        <f ca="1">IFERROR(INDEX(MAESTRO!R:R,_xludf.AGGREGATE(15,6,ROW(MAESTRO!$B$3:$B$1000)/((MAESTRO!$B$3:$B$1000="OPA")*(UPPER(MAESTRO!$L$3:$L$1000)="CONFIRMADO")),ROWS($A$3:A392))),"")</f>
        <v/>
      </c>
      <c r="S392" s="27" t="str">
        <f ca="1">IFERROR(INDEX(MAESTRO!S:S,_xludf.AGGREGATE(15,6,ROW(MAESTRO!$B$3:$B$1000)/((MAESTRO!$B$3:$B$1000="OPA")*(UPPER(MAESTRO!$L$3:$L$1000)="CONFIRMADO")),ROWS($A$3:A392))),"")</f>
        <v/>
      </c>
      <c r="T392" s="27" t="str">
        <f ca="1">IFERROR(INDEX(MAESTRO!T:T,_xludf.AGGREGATE(15,6,ROW(MAESTRO!$B$3:$B$1000)/((MAESTRO!$B$3:$B$1000="OPA")*(UPPER(MAESTRO!$L$3:$L$1000)="CONFIRMADO")),ROWS($A$3:A392))),"")</f>
        <v/>
      </c>
      <c r="U392" s="27" t="str">
        <f ca="1">IFERROR(INDEX(MAESTRO!U:U,_xludf.AGGREGATE(15,6,ROW(MAESTRO!$B$3:$B$1000)/((MAESTRO!$B$3:$B$1000="OPA")*(UPPER(MAESTRO!$L$3:$L$1000)="CONFIRMADO")),ROWS($A$3:A392))),"")</f>
        <v/>
      </c>
      <c r="V392" s="27" t="str">
        <f ca="1">IFERROR(INDEX(MAESTRO!V:V,_xludf.AGGREGATE(15,6,ROW(MAESTRO!$B$3:$B$1000)/((MAESTRO!$B$3:$B$1000="OPA")*(UPPER(MAESTRO!$L$3:$L$1000)="CONFIRMADO")),ROWS($A$3:A392))),"")</f>
        <v/>
      </c>
      <c r="W392" s="27" t="str">
        <f ca="1">IFERROR(INDEX(MAESTRO!W:W,_xludf.AGGREGATE(15,6,ROW(MAESTRO!$B$3:$B$1000)/((MAESTRO!$B$3:$B$1000="OPA")*(UPPER(MAESTRO!$L$3:$L$1000)="CONFIRMADO")),ROWS($A$3:A392))),"")</f>
        <v/>
      </c>
      <c r="X392" s="27" t="str">
        <f ca="1">IFERROR(INDEX(MAESTRO!X:X,_xludf.AGGREGATE(15,6,ROW(MAESTRO!$B$3:$B$1000)/((MAESTRO!$B$3:$B$1000="OPA")*(UPPER(MAESTRO!$L$3:$L$1000)="CONFIRMADO")),ROWS($A$3:A392))),"")</f>
        <v/>
      </c>
    </row>
    <row r="393" spans="1:24" ht="22.05" customHeight="1">
      <c r="A393" s="10" t="str">
        <f ca="1">IFERROR(INDEX(MAESTRO!A:A,_xludf.AGGREGATE(15,6,ROW(MAESTRO!$B$3:$B$1000)/((MAESTRO!$B$3:$B$1000="OPA")*(UPPER(MAESTRO!$L$3:$L$1000)="CONFIRMADO")),ROWS($A$3:A393))),"")</f>
        <v/>
      </c>
      <c r="B393" s="10" t="str">
        <f ca="1">IFERROR(INDEX(MAESTRO!B:B,_xludf.AGGREGATE(15,6,ROW(MAESTRO!$B$3:$B$1000)/((MAESTRO!$B$3:$B$1000="OPA")*(UPPER(MAESTRO!$L$3:$L$1000)="CONFIRMADO")),ROWS($A$3:A393))),"")</f>
        <v/>
      </c>
      <c r="C393" s="10" t="str">
        <f ca="1">IFERROR(INDEX(MAESTRO!C:C,_xludf.AGGREGATE(15,6,ROW(MAESTRO!$B$3:$B$1000)/((MAESTRO!$B$3:$B$1000="OPA")*(UPPER(MAESTRO!$L$3:$L$1000)="CONFIRMADO")),ROWS($A$3:A393))),"")</f>
        <v/>
      </c>
      <c r="D393" s="10" t="str">
        <f ca="1">IFERROR(INDEX(MAESTRO!D:D,_xludf.AGGREGATE(15,6,ROW(MAESTRO!$B$3:$B$1000)/((MAESTRO!$B$3:$B$1000="OPA")*(UPPER(MAESTRO!$L$3:$L$1000)="CONFIRMADO")),ROWS($A$3:A393))),"")</f>
        <v/>
      </c>
      <c r="E393" s="10" t="str">
        <f ca="1">IFERROR(INDEX(MAESTRO!E:E,_xludf.AGGREGATE(15,6,ROW(MAESTRO!$B$3:$B$1000)/((MAESTRO!$B$3:$B$1000="OPA")*(UPPER(MAESTRO!$L$3:$L$1000)="CONFIRMADO")),ROWS($A$3:A393))),"")</f>
        <v/>
      </c>
      <c r="F393" s="10" t="str">
        <f ca="1">IFERROR(INDEX(MAESTRO!F:F,_xludf.AGGREGATE(15,6,ROW(MAESTRO!$B$3:$B$1000)/((MAESTRO!$B$3:$B$1000="OPA")*(UPPER(MAESTRO!$L$3:$L$1000)="CONFIRMADO")),ROWS($A$3:A393))),"")</f>
        <v/>
      </c>
      <c r="G393" s="10" t="str">
        <f ca="1">IFERROR(INDEX(MAESTRO!G:G,_xludf.AGGREGATE(15,6,ROW(MAESTRO!$B$3:$B$1000)/((MAESTRO!$B$3:$B$1000="OPA")*(UPPER(MAESTRO!$L$3:$L$1000)="CONFIRMADO")),ROWS($A$3:A393))),"")</f>
        <v/>
      </c>
      <c r="H393" s="10" t="str">
        <f ca="1">IFERROR(INDEX(MAESTRO!H:H,_xludf.AGGREGATE(15,6,ROW(MAESTRO!$B$3:$B$1000)/((MAESTRO!$B$3:$B$1000="OPA")*(UPPER(MAESTRO!$L$3:$L$1000)="CONFIRMADO")),ROWS($A$3:A393))),"")</f>
        <v/>
      </c>
      <c r="I393" s="10" t="str">
        <f ca="1">IFERROR(INDEX(MAESTRO!I:I,_xludf.AGGREGATE(15,6,ROW(MAESTRO!$B$3:$B$1000)/((MAESTRO!$B$3:$B$1000="OPA")*(UPPER(MAESTRO!$L$3:$L$1000)="CONFIRMADO")),ROWS($A$3:A393))),"")</f>
        <v/>
      </c>
      <c r="J393" s="10" t="str">
        <f ca="1">IFERROR(INDEX(MAESTRO!J:J,_xludf.AGGREGATE(15,6,ROW(MAESTRO!$B$3:$B$1000)/((MAESTRO!$B$3:$B$1000="OPA")*(UPPER(MAESTRO!$L$3:$L$1000)="CONFIRMADO")),ROWS($A$3:A393))),"")</f>
        <v/>
      </c>
      <c r="K393" s="10" t="str">
        <f ca="1">IFERROR(INDEX(MAESTRO!K:K,_xludf.AGGREGATE(15,6,ROW(MAESTRO!$B$3:$B$1000)/((MAESTRO!$B$3:$B$1000="OPA")*(UPPER(MAESTRO!$L$3:$L$1000)="CONFIRMADO")),ROWS($A$3:A393))),"")</f>
        <v/>
      </c>
      <c r="L393" s="10" t="str">
        <f ca="1">IFERROR(INDEX(MAESTRO!L:L,_xludf.AGGREGATE(15,6,ROW(MAESTRO!$B$3:$B$1000)/((MAESTRO!$B$3:$B$1000="OPA")*(UPPER(MAESTRO!$L$3:$L$1000)="CONFIRMADO")),ROWS($A$3:A393))),"")</f>
        <v/>
      </c>
      <c r="M393" s="10" t="str">
        <f ca="1">IFERROR(INDEX(MAESTRO!M:M,_xludf.AGGREGATE(15,6,ROW(MAESTRO!$B$3:$B$1000)/((MAESTRO!$B$3:$B$1000="OPA")*(UPPER(MAESTRO!$L$3:$L$1000)="CONFIRMADO")),ROWS($A$3:A393))),"")</f>
        <v/>
      </c>
      <c r="N393" s="10" t="str">
        <f ca="1">IFERROR(INDEX(MAESTRO!N:N,_xludf.AGGREGATE(15,6,ROW(MAESTRO!$B$3:$B$1000)/((MAESTRO!$B$3:$B$1000="OPA")*(UPPER(MAESTRO!$L$3:$L$1000)="CONFIRMADO")),ROWS($A$3:A393))),"")</f>
        <v/>
      </c>
      <c r="O393" s="10" t="str">
        <f ca="1">IFERROR(INDEX(MAESTRO!O:O,_xludf.AGGREGATE(15,6,ROW(MAESTRO!$B$3:$B$1000)/((MAESTRO!$B$3:$B$1000="OPA")*(UPPER(MAESTRO!$L$3:$L$1000)="CONFIRMADO")),ROWS($A$3:A393))),"")</f>
        <v/>
      </c>
      <c r="P393" s="10" t="str">
        <f ca="1">IFERROR(INDEX(MAESTRO!P:P,_xludf.AGGREGATE(15,6,ROW(MAESTRO!$B$3:$B$1000)/((MAESTRO!$B$3:$B$1000="OPA")*(UPPER(MAESTRO!$L$3:$L$1000)="CONFIRMADO")),ROWS($A$3:A393))),"")</f>
        <v/>
      </c>
      <c r="Q393" s="10" t="str">
        <f ca="1">IFERROR(INDEX(MAESTRO!Q:Q,_xludf.AGGREGATE(15,6,ROW(MAESTRO!$B$3:$B$1000)/((MAESTRO!$B$3:$B$1000="OPA")*(UPPER(MAESTRO!$L$3:$L$1000)="CONFIRMADO")),ROWS($A$3:A393))),"")</f>
        <v/>
      </c>
      <c r="R393" s="10" t="str">
        <f ca="1">IFERROR(INDEX(MAESTRO!R:R,_xludf.AGGREGATE(15,6,ROW(MAESTRO!$B$3:$B$1000)/((MAESTRO!$B$3:$B$1000="OPA")*(UPPER(MAESTRO!$L$3:$L$1000)="CONFIRMADO")),ROWS($A$3:A393))),"")</f>
        <v/>
      </c>
      <c r="S393" s="10" t="str">
        <f ca="1">IFERROR(INDEX(MAESTRO!S:S,_xludf.AGGREGATE(15,6,ROW(MAESTRO!$B$3:$B$1000)/((MAESTRO!$B$3:$B$1000="OPA")*(UPPER(MAESTRO!$L$3:$L$1000)="CONFIRMADO")),ROWS($A$3:A393))),"")</f>
        <v/>
      </c>
      <c r="T393" s="10" t="str">
        <f ca="1">IFERROR(INDEX(MAESTRO!T:T,_xludf.AGGREGATE(15,6,ROW(MAESTRO!$B$3:$B$1000)/((MAESTRO!$B$3:$B$1000="OPA")*(UPPER(MAESTRO!$L$3:$L$1000)="CONFIRMADO")),ROWS($A$3:A393))),"")</f>
        <v/>
      </c>
      <c r="U393" s="10" t="str">
        <f ca="1">IFERROR(INDEX(MAESTRO!U:U,_xludf.AGGREGATE(15,6,ROW(MAESTRO!$B$3:$B$1000)/((MAESTRO!$B$3:$B$1000="OPA")*(UPPER(MAESTRO!$L$3:$L$1000)="CONFIRMADO")),ROWS($A$3:A393))),"")</f>
        <v/>
      </c>
      <c r="V393" s="10" t="str">
        <f ca="1">IFERROR(INDEX(MAESTRO!V:V,_xludf.AGGREGATE(15,6,ROW(MAESTRO!$B$3:$B$1000)/((MAESTRO!$B$3:$B$1000="OPA")*(UPPER(MAESTRO!$L$3:$L$1000)="CONFIRMADO")),ROWS($A$3:A393))),"")</f>
        <v/>
      </c>
      <c r="W393" s="10" t="str">
        <f ca="1">IFERROR(INDEX(MAESTRO!W:W,_xludf.AGGREGATE(15,6,ROW(MAESTRO!$B$3:$B$1000)/((MAESTRO!$B$3:$B$1000="OPA")*(UPPER(MAESTRO!$L$3:$L$1000)="CONFIRMADO")),ROWS($A$3:A393))),"")</f>
        <v/>
      </c>
      <c r="X393" s="10" t="str">
        <f ca="1">IFERROR(INDEX(MAESTRO!X:X,_xludf.AGGREGATE(15,6,ROW(MAESTRO!$B$3:$B$1000)/((MAESTRO!$B$3:$B$1000="OPA")*(UPPER(MAESTRO!$L$3:$L$1000)="CONFIRMADO")),ROWS($A$3:A393))),"")</f>
        <v/>
      </c>
    </row>
    <row r="394" spans="1:24" ht="22.05" customHeight="1">
      <c r="A394" s="27" t="str">
        <f ca="1">IFERROR(INDEX(MAESTRO!A:A,_xludf.AGGREGATE(15,6,ROW(MAESTRO!$B$3:$B$1000)/((MAESTRO!$B$3:$B$1000="OPA")*(UPPER(MAESTRO!$L$3:$L$1000)="CONFIRMADO")),ROWS($A$3:A394))),"")</f>
        <v/>
      </c>
      <c r="B394" s="27" t="str">
        <f ca="1">IFERROR(INDEX(MAESTRO!B:B,_xludf.AGGREGATE(15,6,ROW(MAESTRO!$B$3:$B$1000)/((MAESTRO!$B$3:$B$1000="OPA")*(UPPER(MAESTRO!$L$3:$L$1000)="CONFIRMADO")),ROWS($A$3:A394))),"")</f>
        <v/>
      </c>
      <c r="C394" s="27" t="str">
        <f ca="1">IFERROR(INDEX(MAESTRO!C:C,_xludf.AGGREGATE(15,6,ROW(MAESTRO!$B$3:$B$1000)/((MAESTRO!$B$3:$B$1000="OPA")*(UPPER(MAESTRO!$L$3:$L$1000)="CONFIRMADO")),ROWS($A$3:A394))),"")</f>
        <v/>
      </c>
      <c r="D394" s="27" t="str">
        <f ca="1">IFERROR(INDEX(MAESTRO!D:D,_xludf.AGGREGATE(15,6,ROW(MAESTRO!$B$3:$B$1000)/((MAESTRO!$B$3:$B$1000="OPA")*(UPPER(MAESTRO!$L$3:$L$1000)="CONFIRMADO")),ROWS($A$3:A394))),"")</f>
        <v/>
      </c>
      <c r="E394" s="27" t="str">
        <f ca="1">IFERROR(INDEX(MAESTRO!E:E,_xludf.AGGREGATE(15,6,ROW(MAESTRO!$B$3:$B$1000)/((MAESTRO!$B$3:$B$1000="OPA")*(UPPER(MAESTRO!$L$3:$L$1000)="CONFIRMADO")),ROWS($A$3:A394))),"")</f>
        <v/>
      </c>
      <c r="F394" s="27" t="str">
        <f ca="1">IFERROR(INDEX(MAESTRO!F:F,_xludf.AGGREGATE(15,6,ROW(MAESTRO!$B$3:$B$1000)/((MAESTRO!$B$3:$B$1000="OPA")*(UPPER(MAESTRO!$L$3:$L$1000)="CONFIRMADO")),ROWS($A$3:A394))),"")</f>
        <v/>
      </c>
      <c r="G394" s="27" t="str">
        <f ca="1">IFERROR(INDEX(MAESTRO!G:G,_xludf.AGGREGATE(15,6,ROW(MAESTRO!$B$3:$B$1000)/((MAESTRO!$B$3:$B$1000="OPA")*(UPPER(MAESTRO!$L$3:$L$1000)="CONFIRMADO")),ROWS($A$3:A394))),"")</f>
        <v/>
      </c>
      <c r="H394" s="27" t="str">
        <f ca="1">IFERROR(INDEX(MAESTRO!H:H,_xludf.AGGREGATE(15,6,ROW(MAESTRO!$B$3:$B$1000)/((MAESTRO!$B$3:$B$1000="OPA")*(UPPER(MAESTRO!$L$3:$L$1000)="CONFIRMADO")),ROWS($A$3:A394))),"")</f>
        <v/>
      </c>
      <c r="I394" s="27" t="str">
        <f ca="1">IFERROR(INDEX(MAESTRO!I:I,_xludf.AGGREGATE(15,6,ROW(MAESTRO!$B$3:$B$1000)/((MAESTRO!$B$3:$B$1000="OPA")*(UPPER(MAESTRO!$L$3:$L$1000)="CONFIRMADO")),ROWS($A$3:A394))),"")</f>
        <v/>
      </c>
      <c r="J394" s="27" t="str">
        <f ca="1">IFERROR(INDEX(MAESTRO!J:J,_xludf.AGGREGATE(15,6,ROW(MAESTRO!$B$3:$B$1000)/((MAESTRO!$B$3:$B$1000="OPA")*(UPPER(MAESTRO!$L$3:$L$1000)="CONFIRMADO")),ROWS($A$3:A394))),"")</f>
        <v/>
      </c>
      <c r="K394" s="27" t="str">
        <f ca="1">IFERROR(INDEX(MAESTRO!K:K,_xludf.AGGREGATE(15,6,ROW(MAESTRO!$B$3:$B$1000)/((MAESTRO!$B$3:$B$1000="OPA")*(UPPER(MAESTRO!$L$3:$L$1000)="CONFIRMADO")),ROWS($A$3:A394))),"")</f>
        <v/>
      </c>
      <c r="L394" s="27" t="str">
        <f ca="1">IFERROR(INDEX(MAESTRO!L:L,_xludf.AGGREGATE(15,6,ROW(MAESTRO!$B$3:$B$1000)/((MAESTRO!$B$3:$B$1000="OPA")*(UPPER(MAESTRO!$L$3:$L$1000)="CONFIRMADO")),ROWS($A$3:A394))),"")</f>
        <v/>
      </c>
      <c r="M394" s="27" t="str">
        <f ca="1">IFERROR(INDEX(MAESTRO!M:M,_xludf.AGGREGATE(15,6,ROW(MAESTRO!$B$3:$B$1000)/((MAESTRO!$B$3:$B$1000="OPA")*(UPPER(MAESTRO!$L$3:$L$1000)="CONFIRMADO")),ROWS($A$3:A394))),"")</f>
        <v/>
      </c>
      <c r="N394" s="27" t="str">
        <f ca="1">IFERROR(INDEX(MAESTRO!N:N,_xludf.AGGREGATE(15,6,ROW(MAESTRO!$B$3:$B$1000)/((MAESTRO!$B$3:$B$1000="OPA")*(UPPER(MAESTRO!$L$3:$L$1000)="CONFIRMADO")),ROWS($A$3:A394))),"")</f>
        <v/>
      </c>
      <c r="O394" s="27" t="str">
        <f ca="1">IFERROR(INDEX(MAESTRO!O:O,_xludf.AGGREGATE(15,6,ROW(MAESTRO!$B$3:$B$1000)/((MAESTRO!$B$3:$B$1000="OPA")*(UPPER(MAESTRO!$L$3:$L$1000)="CONFIRMADO")),ROWS($A$3:A394))),"")</f>
        <v/>
      </c>
      <c r="P394" s="27" t="str">
        <f ca="1">IFERROR(INDEX(MAESTRO!P:P,_xludf.AGGREGATE(15,6,ROW(MAESTRO!$B$3:$B$1000)/((MAESTRO!$B$3:$B$1000="OPA")*(UPPER(MAESTRO!$L$3:$L$1000)="CONFIRMADO")),ROWS($A$3:A394))),"")</f>
        <v/>
      </c>
      <c r="Q394" s="27" t="str">
        <f ca="1">IFERROR(INDEX(MAESTRO!Q:Q,_xludf.AGGREGATE(15,6,ROW(MAESTRO!$B$3:$B$1000)/((MAESTRO!$B$3:$B$1000="OPA")*(UPPER(MAESTRO!$L$3:$L$1000)="CONFIRMADO")),ROWS($A$3:A394))),"")</f>
        <v/>
      </c>
      <c r="R394" s="27" t="str">
        <f ca="1">IFERROR(INDEX(MAESTRO!R:R,_xludf.AGGREGATE(15,6,ROW(MAESTRO!$B$3:$B$1000)/((MAESTRO!$B$3:$B$1000="OPA")*(UPPER(MAESTRO!$L$3:$L$1000)="CONFIRMADO")),ROWS($A$3:A394))),"")</f>
        <v/>
      </c>
      <c r="S394" s="27" t="str">
        <f ca="1">IFERROR(INDEX(MAESTRO!S:S,_xludf.AGGREGATE(15,6,ROW(MAESTRO!$B$3:$B$1000)/((MAESTRO!$B$3:$B$1000="OPA")*(UPPER(MAESTRO!$L$3:$L$1000)="CONFIRMADO")),ROWS($A$3:A394))),"")</f>
        <v/>
      </c>
      <c r="T394" s="27" t="str">
        <f ca="1">IFERROR(INDEX(MAESTRO!T:T,_xludf.AGGREGATE(15,6,ROW(MAESTRO!$B$3:$B$1000)/((MAESTRO!$B$3:$B$1000="OPA")*(UPPER(MAESTRO!$L$3:$L$1000)="CONFIRMADO")),ROWS($A$3:A394))),"")</f>
        <v/>
      </c>
      <c r="U394" s="27" t="str">
        <f ca="1">IFERROR(INDEX(MAESTRO!U:U,_xludf.AGGREGATE(15,6,ROW(MAESTRO!$B$3:$B$1000)/((MAESTRO!$B$3:$B$1000="OPA")*(UPPER(MAESTRO!$L$3:$L$1000)="CONFIRMADO")),ROWS($A$3:A394))),"")</f>
        <v/>
      </c>
      <c r="V394" s="27" t="str">
        <f ca="1">IFERROR(INDEX(MAESTRO!V:V,_xludf.AGGREGATE(15,6,ROW(MAESTRO!$B$3:$B$1000)/((MAESTRO!$B$3:$B$1000="OPA")*(UPPER(MAESTRO!$L$3:$L$1000)="CONFIRMADO")),ROWS($A$3:A394))),"")</f>
        <v/>
      </c>
      <c r="W394" s="27" t="str">
        <f ca="1">IFERROR(INDEX(MAESTRO!W:W,_xludf.AGGREGATE(15,6,ROW(MAESTRO!$B$3:$B$1000)/((MAESTRO!$B$3:$B$1000="OPA")*(UPPER(MAESTRO!$L$3:$L$1000)="CONFIRMADO")),ROWS($A$3:A394))),"")</f>
        <v/>
      </c>
      <c r="X394" s="27" t="str">
        <f ca="1">IFERROR(INDEX(MAESTRO!X:X,_xludf.AGGREGATE(15,6,ROW(MAESTRO!$B$3:$B$1000)/((MAESTRO!$B$3:$B$1000="OPA")*(UPPER(MAESTRO!$L$3:$L$1000)="CONFIRMADO")),ROWS($A$3:A394))),"")</f>
        <v/>
      </c>
    </row>
    <row r="395" spans="1:24" ht="22.05" customHeight="1">
      <c r="A395" s="10" t="str">
        <f ca="1">IFERROR(INDEX(MAESTRO!A:A,_xludf.AGGREGATE(15,6,ROW(MAESTRO!$B$3:$B$1000)/((MAESTRO!$B$3:$B$1000="OPA")*(UPPER(MAESTRO!$L$3:$L$1000)="CONFIRMADO")),ROWS($A$3:A395))),"")</f>
        <v/>
      </c>
      <c r="B395" s="10" t="str">
        <f ca="1">IFERROR(INDEX(MAESTRO!B:B,_xludf.AGGREGATE(15,6,ROW(MAESTRO!$B$3:$B$1000)/((MAESTRO!$B$3:$B$1000="OPA")*(UPPER(MAESTRO!$L$3:$L$1000)="CONFIRMADO")),ROWS($A$3:A395))),"")</f>
        <v/>
      </c>
      <c r="C395" s="10" t="str">
        <f ca="1">IFERROR(INDEX(MAESTRO!C:C,_xludf.AGGREGATE(15,6,ROW(MAESTRO!$B$3:$B$1000)/((MAESTRO!$B$3:$B$1000="OPA")*(UPPER(MAESTRO!$L$3:$L$1000)="CONFIRMADO")),ROWS($A$3:A395))),"")</f>
        <v/>
      </c>
      <c r="D395" s="10" t="str">
        <f ca="1">IFERROR(INDEX(MAESTRO!D:D,_xludf.AGGREGATE(15,6,ROW(MAESTRO!$B$3:$B$1000)/((MAESTRO!$B$3:$B$1000="OPA")*(UPPER(MAESTRO!$L$3:$L$1000)="CONFIRMADO")),ROWS($A$3:A395))),"")</f>
        <v/>
      </c>
      <c r="E395" s="10" t="str">
        <f ca="1">IFERROR(INDEX(MAESTRO!E:E,_xludf.AGGREGATE(15,6,ROW(MAESTRO!$B$3:$B$1000)/((MAESTRO!$B$3:$B$1000="OPA")*(UPPER(MAESTRO!$L$3:$L$1000)="CONFIRMADO")),ROWS($A$3:A395))),"")</f>
        <v/>
      </c>
      <c r="F395" s="10" t="str">
        <f ca="1">IFERROR(INDEX(MAESTRO!F:F,_xludf.AGGREGATE(15,6,ROW(MAESTRO!$B$3:$B$1000)/((MAESTRO!$B$3:$B$1000="OPA")*(UPPER(MAESTRO!$L$3:$L$1000)="CONFIRMADO")),ROWS($A$3:A395))),"")</f>
        <v/>
      </c>
      <c r="G395" s="10" t="str">
        <f ca="1">IFERROR(INDEX(MAESTRO!G:G,_xludf.AGGREGATE(15,6,ROW(MAESTRO!$B$3:$B$1000)/((MAESTRO!$B$3:$B$1000="OPA")*(UPPER(MAESTRO!$L$3:$L$1000)="CONFIRMADO")),ROWS($A$3:A395))),"")</f>
        <v/>
      </c>
      <c r="H395" s="10" t="str">
        <f ca="1">IFERROR(INDEX(MAESTRO!H:H,_xludf.AGGREGATE(15,6,ROW(MAESTRO!$B$3:$B$1000)/((MAESTRO!$B$3:$B$1000="OPA")*(UPPER(MAESTRO!$L$3:$L$1000)="CONFIRMADO")),ROWS($A$3:A395))),"")</f>
        <v/>
      </c>
      <c r="I395" s="10" t="str">
        <f ca="1">IFERROR(INDEX(MAESTRO!I:I,_xludf.AGGREGATE(15,6,ROW(MAESTRO!$B$3:$B$1000)/((MAESTRO!$B$3:$B$1000="OPA")*(UPPER(MAESTRO!$L$3:$L$1000)="CONFIRMADO")),ROWS($A$3:A395))),"")</f>
        <v/>
      </c>
      <c r="J395" s="10" t="str">
        <f ca="1">IFERROR(INDEX(MAESTRO!J:J,_xludf.AGGREGATE(15,6,ROW(MAESTRO!$B$3:$B$1000)/((MAESTRO!$B$3:$B$1000="OPA")*(UPPER(MAESTRO!$L$3:$L$1000)="CONFIRMADO")),ROWS($A$3:A395))),"")</f>
        <v/>
      </c>
      <c r="K395" s="10" t="str">
        <f ca="1">IFERROR(INDEX(MAESTRO!K:K,_xludf.AGGREGATE(15,6,ROW(MAESTRO!$B$3:$B$1000)/((MAESTRO!$B$3:$B$1000="OPA")*(UPPER(MAESTRO!$L$3:$L$1000)="CONFIRMADO")),ROWS($A$3:A395))),"")</f>
        <v/>
      </c>
      <c r="L395" s="10" t="str">
        <f ca="1">IFERROR(INDEX(MAESTRO!L:L,_xludf.AGGREGATE(15,6,ROW(MAESTRO!$B$3:$B$1000)/((MAESTRO!$B$3:$B$1000="OPA")*(UPPER(MAESTRO!$L$3:$L$1000)="CONFIRMADO")),ROWS($A$3:A395))),"")</f>
        <v/>
      </c>
      <c r="M395" s="10" t="str">
        <f ca="1">IFERROR(INDEX(MAESTRO!M:M,_xludf.AGGREGATE(15,6,ROW(MAESTRO!$B$3:$B$1000)/((MAESTRO!$B$3:$B$1000="OPA")*(UPPER(MAESTRO!$L$3:$L$1000)="CONFIRMADO")),ROWS($A$3:A395))),"")</f>
        <v/>
      </c>
      <c r="N395" s="10" t="str">
        <f ca="1">IFERROR(INDEX(MAESTRO!N:N,_xludf.AGGREGATE(15,6,ROW(MAESTRO!$B$3:$B$1000)/((MAESTRO!$B$3:$B$1000="OPA")*(UPPER(MAESTRO!$L$3:$L$1000)="CONFIRMADO")),ROWS($A$3:A395))),"")</f>
        <v/>
      </c>
      <c r="O395" s="10" t="str">
        <f ca="1">IFERROR(INDEX(MAESTRO!O:O,_xludf.AGGREGATE(15,6,ROW(MAESTRO!$B$3:$B$1000)/((MAESTRO!$B$3:$B$1000="OPA")*(UPPER(MAESTRO!$L$3:$L$1000)="CONFIRMADO")),ROWS($A$3:A395))),"")</f>
        <v/>
      </c>
      <c r="P395" s="10" t="str">
        <f ca="1">IFERROR(INDEX(MAESTRO!P:P,_xludf.AGGREGATE(15,6,ROW(MAESTRO!$B$3:$B$1000)/((MAESTRO!$B$3:$B$1000="OPA")*(UPPER(MAESTRO!$L$3:$L$1000)="CONFIRMADO")),ROWS($A$3:A395))),"")</f>
        <v/>
      </c>
      <c r="Q395" s="10" t="str">
        <f ca="1">IFERROR(INDEX(MAESTRO!Q:Q,_xludf.AGGREGATE(15,6,ROW(MAESTRO!$B$3:$B$1000)/((MAESTRO!$B$3:$B$1000="OPA")*(UPPER(MAESTRO!$L$3:$L$1000)="CONFIRMADO")),ROWS($A$3:A395))),"")</f>
        <v/>
      </c>
      <c r="R395" s="10" t="str">
        <f ca="1">IFERROR(INDEX(MAESTRO!R:R,_xludf.AGGREGATE(15,6,ROW(MAESTRO!$B$3:$B$1000)/((MAESTRO!$B$3:$B$1000="OPA")*(UPPER(MAESTRO!$L$3:$L$1000)="CONFIRMADO")),ROWS($A$3:A395))),"")</f>
        <v/>
      </c>
      <c r="S395" s="10" t="str">
        <f ca="1">IFERROR(INDEX(MAESTRO!S:S,_xludf.AGGREGATE(15,6,ROW(MAESTRO!$B$3:$B$1000)/((MAESTRO!$B$3:$B$1000="OPA")*(UPPER(MAESTRO!$L$3:$L$1000)="CONFIRMADO")),ROWS($A$3:A395))),"")</f>
        <v/>
      </c>
      <c r="T395" s="10" t="str">
        <f ca="1">IFERROR(INDEX(MAESTRO!T:T,_xludf.AGGREGATE(15,6,ROW(MAESTRO!$B$3:$B$1000)/((MAESTRO!$B$3:$B$1000="OPA")*(UPPER(MAESTRO!$L$3:$L$1000)="CONFIRMADO")),ROWS($A$3:A395))),"")</f>
        <v/>
      </c>
      <c r="U395" s="10" t="str">
        <f ca="1">IFERROR(INDEX(MAESTRO!U:U,_xludf.AGGREGATE(15,6,ROW(MAESTRO!$B$3:$B$1000)/((MAESTRO!$B$3:$B$1000="OPA")*(UPPER(MAESTRO!$L$3:$L$1000)="CONFIRMADO")),ROWS($A$3:A395))),"")</f>
        <v/>
      </c>
      <c r="V395" s="10" t="str">
        <f ca="1">IFERROR(INDEX(MAESTRO!V:V,_xludf.AGGREGATE(15,6,ROW(MAESTRO!$B$3:$B$1000)/((MAESTRO!$B$3:$B$1000="OPA")*(UPPER(MAESTRO!$L$3:$L$1000)="CONFIRMADO")),ROWS($A$3:A395))),"")</f>
        <v/>
      </c>
      <c r="W395" s="10" t="str">
        <f ca="1">IFERROR(INDEX(MAESTRO!W:W,_xludf.AGGREGATE(15,6,ROW(MAESTRO!$B$3:$B$1000)/((MAESTRO!$B$3:$B$1000="OPA")*(UPPER(MAESTRO!$L$3:$L$1000)="CONFIRMADO")),ROWS($A$3:A395))),"")</f>
        <v/>
      </c>
      <c r="X395" s="10" t="str">
        <f ca="1">IFERROR(INDEX(MAESTRO!X:X,_xludf.AGGREGATE(15,6,ROW(MAESTRO!$B$3:$B$1000)/((MAESTRO!$B$3:$B$1000="OPA")*(UPPER(MAESTRO!$L$3:$L$1000)="CONFIRMADO")),ROWS($A$3:A395))),"")</f>
        <v/>
      </c>
    </row>
    <row r="396" spans="1:24" ht="22.05" customHeight="1">
      <c r="A396" s="27" t="str">
        <f ca="1">IFERROR(INDEX(MAESTRO!A:A,_xludf.AGGREGATE(15,6,ROW(MAESTRO!$B$3:$B$1000)/((MAESTRO!$B$3:$B$1000="OPA")*(UPPER(MAESTRO!$L$3:$L$1000)="CONFIRMADO")),ROWS($A$3:A396))),"")</f>
        <v/>
      </c>
      <c r="B396" s="27" t="str">
        <f ca="1">IFERROR(INDEX(MAESTRO!B:B,_xludf.AGGREGATE(15,6,ROW(MAESTRO!$B$3:$B$1000)/((MAESTRO!$B$3:$B$1000="OPA")*(UPPER(MAESTRO!$L$3:$L$1000)="CONFIRMADO")),ROWS($A$3:A396))),"")</f>
        <v/>
      </c>
      <c r="C396" s="27" t="str">
        <f ca="1">IFERROR(INDEX(MAESTRO!C:C,_xludf.AGGREGATE(15,6,ROW(MAESTRO!$B$3:$B$1000)/((MAESTRO!$B$3:$B$1000="OPA")*(UPPER(MAESTRO!$L$3:$L$1000)="CONFIRMADO")),ROWS($A$3:A396))),"")</f>
        <v/>
      </c>
      <c r="D396" s="27" t="str">
        <f ca="1">IFERROR(INDEX(MAESTRO!D:D,_xludf.AGGREGATE(15,6,ROW(MAESTRO!$B$3:$B$1000)/((MAESTRO!$B$3:$B$1000="OPA")*(UPPER(MAESTRO!$L$3:$L$1000)="CONFIRMADO")),ROWS($A$3:A396))),"")</f>
        <v/>
      </c>
      <c r="E396" s="27" t="str">
        <f ca="1">IFERROR(INDEX(MAESTRO!E:E,_xludf.AGGREGATE(15,6,ROW(MAESTRO!$B$3:$B$1000)/((MAESTRO!$B$3:$B$1000="OPA")*(UPPER(MAESTRO!$L$3:$L$1000)="CONFIRMADO")),ROWS($A$3:A396))),"")</f>
        <v/>
      </c>
      <c r="F396" s="27" t="str">
        <f ca="1">IFERROR(INDEX(MAESTRO!F:F,_xludf.AGGREGATE(15,6,ROW(MAESTRO!$B$3:$B$1000)/((MAESTRO!$B$3:$B$1000="OPA")*(UPPER(MAESTRO!$L$3:$L$1000)="CONFIRMADO")),ROWS($A$3:A396))),"")</f>
        <v/>
      </c>
      <c r="G396" s="27" t="str">
        <f ca="1">IFERROR(INDEX(MAESTRO!G:G,_xludf.AGGREGATE(15,6,ROW(MAESTRO!$B$3:$B$1000)/((MAESTRO!$B$3:$B$1000="OPA")*(UPPER(MAESTRO!$L$3:$L$1000)="CONFIRMADO")),ROWS($A$3:A396))),"")</f>
        <v/>
      </c>
      <c r="H396" s="27" t="str">
        <f ca="1">IFERROR(INDEX(MAESTRO!H:H,_xludf.AGGREGATE(15,6,ROW(MAESTRO!$B$3:$B$1000)/((MAESTRO!$B$3:$B$1000="OPA")*(UPPER(MAESTRO!$L$3:$L$1000)="CONFIRMADO")),ROWS($A$3:A396))),"")</f>
        <v/>
      </c>
      <c r="I396" s="27" t="str">
        <f ca="1">IFERROR(INDEX(MAESTRO!I:I,_xludf.AGGREGATE(15,6,ROW(MAESTRO!$B$3:$B$1000)/((MAESTRO!$B$3:$B$1000="OPA")*(UPPER(MAESTRO!$L$3:$L$1000)="CONFIRMADO")),ROWS($A$3:A396))),"")</f>
        <v/>
      </c>
      <c r="J396" s="27" t="str">
        <f ca="1">IFERROR(INDEX(MAESTRO!J:J,_xludf.AGGREGATE(15,6,ROW(MAESTRO!$B$3:$B$1000)/((MAESTRO!$B$3:$B$1000="OPA")*(UPPER(MAESTRO!$L$3:$L$1000)="CONFIRMADO")),ROWS($A$3:A396))),"")</f>
        <v/>
      </c>
      <c r="K396" s="27" t="str">
        <f ca="1">IFERROR(INDEX(MAESTRO!K:K,_xludf.AGGREGATE(15,6,ROW(MAESTRO!$B$3:$B$1000)/((MAESTRO!$B$3:$B$1000="OPA")*(UPPER(MAESTRO!$L$3:$L$1000)="CONFIRMADO")),ROWS($A$3:A396))),"")</f>
        <v/>
      </c>
      <c r="L396" s="27" t="str">
        <f ca="1">IFERROR(INDEX(MAESTRO!L:L,_xludf.AGGREGATE(15,6,ROW(MAESTRO!$B$3:$B$1000)/((MAESTRO!$B$3:$B$1000="OPA")*(UPPER(MAESTRO!$L$3:$L$1000)="CONFIRMADO")),ROWS($A$3:A396))),"")</f>
        <v/>
      </c>
      <c r="M396" s="27" t="str">
        <f ca="1">IFERROR(INDEX(MAESTRO!M:M,_xludf.AGGREGATE(15,6,ROW(MAESTRO!$B$3:$B$1000)/((MAESTRO!$B$3:$B$1000="OPA")*(UPPER(MAESTRO!$L$3:$L$1000)="CONFIRMADO")),ROWS($A$3:A396))),"")</f>
        <v/>
      </c>
      <c r="N396" s="27" t="str">
        <f ca="1">IFERROR(INDEX(MAESTRO!N:N,_xludf.AGGREGATE(15,6,ROW(MAESTRO!$B$3:$B$1000)/((MAESTRO!$B$3:$B$1000="OPA")*(UPPER(MAESTRO!$L$3:$L$1000)="CONFIRMADO")),ROWS($A$3:A396))),"")</f>
        <v/>
      </c>
      <c r="O396" s="27" t="str">
        <f ca="1">IFERROR(INDEX(MAESTRO!O:O,_xludf.AGGREGATE(15,6,ROW(MAESTRO!$B$3:$B$1000)/((MAESTRO!$B$3:$B$1000="OPA")*(UPPER(MAESTRO!$L$3:$L$1000)="CONFIRMADO")),ROWS($A$3:A396))),"")</f>
        <v/>
      </c>
      <c r="P396" s="27" t="str">
        <f ca="1">IFERROR(INDEX(MAESTRO!P:P,_xludf.AGGREGATE(15,6,ROW(MAESTRO!$B$3:$B$1000)/((MAESTRO!$B$3:$B$1000="OPA")*(UPPER(MAESTRO!$L$3:$L$1000)="CONFIRMADO")),ROWS($A$3:A396))),"")</f>
        <v/>
      </c>
      <c r="Q396" s="27" t="str">
        <f ca="1">IFERROR(INDEX(MAESTRO!Q:Q,_xludf.AGGREGATE(15,6,ROW(MAESTRO!$B$3:$B$1000)/((MAESTRO!$B$3:$B$1000="OPA")*(UPPER(MAESTRO!$L$3:$L$1000)="CONFIRMADO")),ROWS($A$3:A396))),"")</f>
        <v/>
      </c>
      <c r="R396" s="27" t="str">
        <f ca="1">IFERROR(INDEX(MAESTRO!R:R,_xludf.AGGREGATE(15,6,ROW(MAESTRO!$B$3:$B$1000)/((MAESTRO!$B$3:$B$1000="OPA")*(UPPER(MAESTRO!$L$3:$L$1000)="CONFIRMADO")),ROWS($A$3:A396))),"")</f>
        <v/>
      </c>
      <c r="S396" s="27" t="str">
        <f ca="1">IFERROR(INDEX(MAESTRO!S:S,_xludf.AGGREGATE(15,6,ROW(MAESTRO!$B$3:$B$1000)/((MAESTRO!$B$3:$B$1000="OPA")*(UPPER(MAESTRO!$L$3:$L$1000)="CONFIRMADO")),ROWS($A$3:A396))),"")</f>
        <v/>
      </c>
      <c r="T396" s="27" t="str">
        <f ca="1">IFERROR(INDEX(MAESTRO!T:T,_xludf.AGGREGATE(15,6,ROW(MAESTRO!$B$3:$B$1000)/((MAESTRO!$B$3:$B$1000="OPA")*(UPPER(MAESTRO!$L$3:$L$1000)="CONFIRMADO")),ROWS($A$3:A396))),"")</f>
        <v/>
      </c>
      <c r="U396" s="27" t="str">
        <f ca="1">IFERROR(INDEX(MAESTRO!U:U,_xludf.AGGREGATE(15,6,ROW(MAESTRO!$B$3:$B$1000)/((MAESTRO!$B$3:$B$1000="OPA")*(UPPER(MAESTRO!$L$3:$L$1000)="CONFIRMADO")),ROWS($A$3:A396))),"")</f>
        <v/>
      </c>
      <c r="V396" s="27" t="str">
        <f ca="1">IFERROR(INDEX(MAESTRO!V:V,_xludf.AGGREGATE(15,6,ROW(MAESTRO!$B$3:$B$1000)/((MAESTRO!$B$3:$B$1000="OPA")*(UPPER(MAESTRO!$L$3:$L$1000)="CONFIRMADO")),ROWS($A$3:A396))),"")</f>
        <v/>
      </c>
      <c r="W396" s="27" t="str">
        <f ca="1">IFERROR(INDEX(MAESTRO!W:W,_xludf.AGGREGATE(15,6,ROW(MAESTRO!$B$3:$B$1000)/((MAESTRO!$B$3:$B$1000="OPA")*(UPPER(MAESTRO!$L$3:$L$1000)="CONFIRMADO")),ROWS($A$3:A396))),"")</f>
        <v/>
      </c>
      <c r="X396" s="27" t="str">
        <f ca="1">IFERROR(INDEX(MAESTRO!X:X,_xludf.AGGREGATE(15,6,ROW(MAESTRO!$B$3:$B$1000)/((MAESTRO!$B$3:$B$1000="OPA")*(UPPER(MAESTRO!$L$3:$L$1000)="CONFIRMADO")),ROWS($A$3:A396))),"")</f>
        <v/>
      </c>
    </row>
    <row r="397" spans="1:24" ht="22.05" customHeight="1">
      <c r="A397" s="10" t="str">
        <f ca="1">IFERROR(INDEX(MAESTRO!A:A,_xludf.AGGREGATE(15,6,ROW(MAESTRO!$B$3:$B$1000)/((MAESTRO!$B$3:$B$1000="OPA")*(UPPER(MAESTRO!$L$3:$L$1000)="CONFIRMADO")),ROWS($A$3:A397))),"")</f>
        <v/>
      </c>
      <c r="B397" s="10" t="str">
        <f ca="1">IFERROR(INDEX(MAESTRO!B:B,_xludf.AGGREGATE(15,6,ROW(MAESTRO!$B$3:$B$1000)/((MAESTRO!$B$3:$B$1000="OPA")*(UPPER(MAESTRO!$L$3:$L$1000)="CONFIRMADO")),ROWS($A$3:A397))),"")</f>
        <v/>
      </c>
      <c r="C397" s="10" t="str">
        <f ca="1">IFERROR(INDEX(MAESTRO!C:C,_xludf.AGGREGATE(15,6,ROW(MAESTRO!$B$3:$B$1000)/((MAESTRO!$B$3:$B$1000="OPA")*(UPPER(MAESTRO!$L$3:$L$1000)="CONFIRMADO")),ROWS($A$3:A397))),"")</f>
        <v/>
      </c>
      <c r="D397" s="10" t="str">
        <f ca="1">IFERROR(INDEX(MAESTRO!D:D,_xludf.AGGREGATE(15,6,ROW(MAESTRO!$B$3:$B$1000)/((MAESTRO!$B$3:$B$1000="OPA")*(UPPER(MAESTRO!$L$3:$L$1000)="CONFIRMADO")),ROWS($A$3:A397))),"")</f>
        <v/>
      </c>
      <c r="E397" s="10" t="str">
        <f ca="1">IFERROR(INDEX(MAESTRO!E:E,_xludf.AGGREGATE(15,6,ROW(MAESTRO!$B$3:$B$1000)/((MAESTRO!$B$3:$B$1000="OPA")*(UPPER(MAESTRO!$L$3:$L$1000)="CONFIRMADO")),ROWS($A$3:A397))),"")</f>
        <v/>
      </c>
      <c r="F397" s="10" t="str">
        <f ca="1">IFERROR(INDEX(MAESTRO!F:F,_xludf.AGGREGATE(15,6,ROW(MAESTRO!$B$3:$B$1000)/((MAESTRO!$B$3:$B$1000="OPA")*(UPPER(MAESTRO!$L$3:$L$1000)="CONFIRMADO")),ROWS($A$3:A397))),"")</f>
        <v/>
      </c>
      <c r="G397" s="10" t="str">
        <f ca="1">IFERROR(INDEX(MAESTRO!G:G,_xludf.AGGREGATE(15,6,ROW(MAESTRO!$B$3:$B$1000)/((MAESTRO!$B$3:$B$1000="OPA")*(UPPER(MAESTRO!$L$3:$L$1000)="CONFIRMADO")),ROWS($A$3:A397))),"")</f>
        <v/>
      </c>
      <c r="H397" s="10" t="str">
        <f ca="1">IFERROR(INDEX(MAESTRO!H:H,_xludf.AGGREGATE(15,6,ROW(MAESTRO!$B$3:$B$1000)/((MAESTRO!$B$3:$B$1000="OPA")*(UPPER(MAESTRO!$L$3:$L$1000)="CONFIRMADO")),ROWS($A$3:A397))),"")</f>
        <v/>
      </c>
      <c r="I397" s="10" t="str">
        <f ca="1">IFERROR(INDEX(MAESTRO!I:I,_xludf.AGGREGATE(15,6,ROW(MAESTRO!$B$3:$B$1000)/((MAESTRO!$B$3:$B$1000="OPA")*(UPPER(MAESTRO!$L$3:$L$1000)="CONFIRMADO")),ROWS($A$3:A397))),"")</f>
        <v/>
      </c>
      <c r="J397" s="10" t="str">
        <f ca="1">IFERROR(INDEX(MAESTRO!J:J,_xludf.AGGREGATE(15,6,ROW(MAESTRO!$B$3:$B$1000)/((MAESTRO!$B$3:$B$1000="OPA")*(UPPER(MAESTRO!$L$3:$L$1000)="CONFIRMADO")),ROWS($A$3:A397))),"")</f>
        <v/>
      </c>
      <c r="K397" s="10" t="str">
        <f ca="1">IFERROR(INDEX(MAESTRO!K:K,_xludf.AGGREGATE(15,6,ROW(MAESTRO!$B$3:$B$1000)/((MAESTRO!$B$3:$B$1000="OPA")*(UPPER(MAESTRO!$L$3:$L$1000)="CONFIRMADO")),ROWS($A$3:A397))),"")</f>
        <v/>
      </c>
      <c r="L397" s="10" t="str">
        <f ca="1">IFERROR(INDEX(MAESTRO!L:L,_xludf.AGGREGATE(15,6,ROW(MAESTRO!$B$3:$B$1000)/((MAESTRO!$B$3:$B$1000="OPA")*(UPPER(MAESTRO!$L$3:$L$1000)="CONFIRMADO")),ROWS($A$3:A397))),"")</f>
        <v/>
      </c>
      <c r="M397" s="10" t="str">
        <f ca="1">IFERROR(INDEX(MAESTRO!M:M,_xludf.AGGREGATE(15,6,ROW(MAESTRO!$B$3:$B$1000)/((MAESTRO!$B$3:$B$1000="OPA")*(UPPER(MAESTRO!$L$3:$L$1000)="CONFIRMADO")),ROWS($A$3:A397))),"")</f>
        <v/>
      </c>
      <c r="N397" s="10" t="str">
        <f ca="1">IFERROR(INDEX(MAESTRO!N:N,_xludf.AGGREGATE(15,6,ROW(MAESTRO!$B$3:$B$1000)/((MAESTRO!$B$3:$B$1000="OPA")*(UPPER(MAESTRO!$L$3:$L$1000)="CONFIRMADO")),ROWS($A$3:A397))),"")</f>
        <v/>
      </c>
      <c r="O397" s="10" t="str">
        <f ca="1">IFERROR(INDEX(MAESTRO!O:O,_xludf.AGGREGATE(15,6,ROW(MAESTRO!$B$3:$B$1000)/((MAESTRO!$B$3:$B$1000="OPA")*(UPPER(MAESTRO!$L$3:$L$1000)="CONFIRMADO")),ROWS($A$3:A397))),"")</f>
        <v/>
      </c>
      <c r="P397" s="10" t="str">
        <f ca="1">IFERROR(INDEX(MAESTRO!P:P,_xludf.AGGREGATE(15,6,ROW(MAESTRO!$B$3:$B$1000)/((MAESTRO!$B$3:$B$1000="OPA")*(UPPER(MAESTRO!$L$3:$L$1000)="CONFIRMADO")),ROWS($A$3:A397))),"")</f>
        <v/>
      </c>
      <c r="Q397" s="10" t="str">
        <f ca="1">IFERROR(INDEX(MAESTRO!Q:Q,_xludf.AGGREGATE(15,6,ROW(MAESTRO!$B$3:$B$1000)/((MAESTRO!$B$3:$B$1000="OPA")*(UPPER(MAESTRO!$L$3:$L$1000)="CONFIRMADO")),ROWS($A$3:A397))),"")</f>
        <v/>
      </c>
      <c r="R397" s="10" t="str">
        <f ca="1">IFERROR(INDEX(MAESTRO!R:R,_xludf.AGGREGATE(15,6,ROW(MAESTRO!$B$3:$B$1000)/((MAESTRO!$B$3:$B$1000="OPA")*(UPPER(MAESTRO!$L$3:$L$1000)="CONFIRMADO")),ROWS($A$3:A397))),"")</f>
        <v/>
      </c>
      <c r="S397" s="10" t="str">
        <f ca="1">IFERROR(INDEX(MAESTRO!S:S,_xludf.AGGREGATE(15,6,ROW(MAESTRO!$B$3:$B$1000)/((MAESTRO!$B$3:$B$1000="OPA")*(UPPER(MAESTRO!$L$3:$L$1000)="CONFIRMADO")),ROWS($A$3:A397))),"")</f>
        <v/>
      </c>
      <c r="T397" s="10" t="str">
        <f ca="1">IFERROR(INDEX(MAESTRO!T:T,_xludf.AGGREGATE(15,6,ROW(MAESTRO!$B$3:$B$1000)/((MAESTRO!$B$3:$B$1000="OPA")*(UPPER(MAESTRO!$L$3:$L$1000)="CONFIRMADO")),ROWS($A$3:A397))),"")</f>
        <v/>
      </c>
      <c r="U397" s="10" t="str">
        <f ca="1">IFERROR(INDEX(MAESTRO!U:U,_xludf.AGGREGATE(15,6,ROW(MAESTRO!$B$3:$B$1000)/((MAESTRO!$B$3:$B$1000="OPA")*(UPPER(MAESTRO!$L$3:$L$1000)="CONFIRMADO")),ROWS($A$3:A397))),"")</f>
        <v/>
      </c>
      <c r="V397" s="10" t="str">
        <f ca="1">IFERROR(INDEX(MAESTRO!V:V,_xludf.AGGREGATE(15,6,ROW(MAESTRO!$B$3:$B$1000)/((MAESTRO!$B$3:$B$1000="OPA")*(UPPER(MAESTRO!$L$3:$L$1000)="CONFIRMADO")),ROWS($A$3:A397))),"")</f>
        <v/>
      </c>
      <c r="W397" s="10" t="str">
        <f ca="1">IFERROR(INDEX(MAESTRO!W:W,_xludf.AGGREGATE(15,6,ROW(MAESTRO!$B$3:$B$1000)/((MAESTRO!$B$3:$B$1000="OPA")*(UPPER(MAESTRO!$L$3:$L$1000)="CONFIRMADO")),ROWS($A$3:A397))),"")</f>
        <v/>
      </c>
      <c r="X397" s="10" t="str">
        <f ca="1">IFERROR(INDEX(MAESTRO!X:X,_xludf.AGGREGATE(15,6,ROW(MAESTRO!$B$3:$B$1000)/((MAESTRO!$B$3:$B$1000="OPA")*(UPPER(MAESTRO!$L$3:$L$1000)="CONFIRMADO")),ROWS($A$3:A397))),"")</f>
        <v/>
      </c>
    </row>
    <row r="398" spans="1:24" ht="22.05" customHeight="1">
      <c r="A398" s="27" t="str">
        <f ca="1">IFERROR(INDEX(MAESTRO!A:A,_xludf.AGGREGATE(15,6,ROW(MAESTRO!$B$3:$B$1000)/((MAESTRO!$B$3:$B$1000="OPA")*(UPPER(MAESTRO!$L$3:$L$1000)="CONFIRMADO")),ROWS($A$3:A398))),"")</f>
        <v/>
      </c>
      <c r="B398" s="27" t="str">
        <f ca="1">IFERROR(INDEX(MAESTRO!B:B,_xludf.AGGREGATE(15,6,ROW(MAESTRO!$B$3:$B$1000)/((MAESTRO!$B$3:$B$1000="OPA")*(UPPER(MAESTRO!$L$3:$L$1000)="CONFIRMADO")),ROWS($A$3:A398))),"")</f>
        <v/>
      </c>
      <c r="C398" s="27" t="str">
        <f ca="1">IFERROR(INDEX(MAESTRO!C:C,_xludf.AGGREGATE(15,6,ROW(MAESTRO!$B$3:$B$1000)/((MAESTRO!$B$3:$B$1000="OPA")*(UPPER(MAESTRO!$L$3:$L$1000)="CONFIRMADO")),ROWS($A$3:A398))),"")</f>
        <v/>
      </c>
      <c r="D398" s="27" t="str">
        <f ca="1">IFERROR(INDEX(MAESTRO!D:D,_xludf.AGGREGATE(15,6,ROW(MAESTRO!$B$3:$B$1000)/((MAESTRO!$B$3:$B$1000="OPA")*(UPPER(MAESTRO!$L$3:$L$1000)="CONFIRMADO")),ROWS($A$3:A398))),"")</f>
        <v/>
      </c>
      <c r="E398" s="27" t="str">
        <f ca="1">IFERROR(INDEX(MAESTRO!E:E,_xludf.AGGREGATE(15,6,ROW(MAESTRO!$B$3:$B$1000)/((MAESTRO!$B$3:$B$1000="OPA")*(UPPER(MAESTRO!$L$3:$L$1000)="CONFIRMADO")),ROWS($A$3:A398))),"")</f>
        <v/>
      </c>
      <c r="F398" s="27" t="str">
        <f ca="1">IFERROR(INDEX(MAESTRO!F:F,_xludf.AGGREGATE(15,6,ROW(MAESTRO!$B$3:$B$1000)/((MAESTRO!$B$3:$B$1000="OPA")*(UPPER(MAESTRO!$L$3:$L$1000)="CONFIRMADO")),ROWS($A$3:A398))),"")</f>
        <v/>
      </c>
      <c r="G398" s="27" t="str">
        <f ca="1">IFERROR(INDEX(MAESTRO!G:G,_xludf.AGGREGATE(15,6,ROW(MAESTRO!$B$3:$B$1000)/((MAESTRO!$B$3:$B$1000="OPA")*(UPPER(MAESTRO!$L$3:$L$1000)="CONFIRMADO")),ROWS($A$3:A398))),"")</f>
        <v/>
      </c>
      <c r="H398" s="27" t="str">
        <f ca="1">IFERROR(INDEX(MAESTRO!H:H,_xludf.AGGREGATE(15,6,ROW(MAESTRO!$B$3:$B$1000)/((MAESTRO!$B$3:$B$1000="OPA")*(UPPER(MAESTRO!$L$3:$L$1000)="CONFIRMADO")),ROWS($A$3:A398))),"")</f>
        <v/>
      </c>
      <c r="I398" s="27" t="str">
        <f ca="1">IFERROR(INDEX(MAESTRO!I:I,_xludf.AGGREGATE(15,6,ROW(MAESTRO!$B$3:$B$1000)/((MAESTRO!$B$3:$B$1000="OPA")*(UPPER(MAESTRO!$L$3:$L$1000)="CONFIRMADO")),ROWS($A$3:A398))),"")</f>
        <v/>
      </c>
      <c r="J398" s="27" t="str">
        <f ca="1">IFERROR(INDEX(MAESTRO!J:J,_xludf.AGGREGATE(15,6,ROW(MAESTRO!$B$3:$B$1000)/((MAESTRO!$B$3:$B$1000="OPA")*(UPPER(MAESTRO!$L$3:$L$1000)="CONFIRMADO")),ROWS($A$3:A398))),"")</f>
        <v/>
      </c>
      <c r="K398" s="27" t="str">
        <f ca="1">IFERROR(INDEX(MAESTRO!K:K,_xludf.AGGREGATE(15,6,ROW(MAESTRO!$B$3:$B$1000)/((MAESTRO!$B$3:$B$1000="OPA")*(UPPER(MAESTRO!$L$3:$L$1000)="CONFIRMADO")),ROWS($A$3:A398))),"")</f>
        <v/>
      </c>
      <c r="L398" s="27" t="str">
        <f ca="1">IFERROR(INDEX(MAESTRO!L:L,_xludf.AGGREGATE(15,6,ROW(MAESTRO!$B$3:$B$1000)/((MAESTRO!$B$3:$B$1000="OPA")*(UPPER(MAESTRO!$L$3:$L$1000)="CONFIRMADO")),ROWS($A$3:A398))),"")</f>
        <v/>
      </c>
      <c r="M398" s="27" t="str">
        <f ca="1">IFERROR(INDEX(MAESTRO!M:M,_xludf.AGGREGATE(15,6,ROW(MAESTRO!$B$3:$B$1000)/((MAESTRO!$B$3:$B$1000="OPA")*(UPPER(MAESTRO!$L$3:$L$1000)="CONFIRMADO")),ROWS($A$3:A398))),"")</f>
        <v/>
      </c>
      <c r="N398" s="27" t="str">
        <f ca="1">IFERROR(INDEX(MAESTRO!N:N,_xludf.AGGREGATE(15,6,ROW(MAESTRO!$B$3:$B$1000)/((MAESTRO!$B$3:$B$1000="OPA")*(UPPER(MAESTRO!$L$3:$L$1000)="CONFIRMADO")),ROWS($A$3:A398))),"")</f>
        <v/>
      </c>
      <c r="O398" s="27" t="str">
        <f ca="1">IFERROR(INDEX(MAESTRO!O:O,_xludf.AGGREGATE(15,6,ROW(MAESTRO!$B$3:$B$1000)/((MAESTRO!$B$3:$B$1000="OPA")*(UPPER(MAESTRO!$L$3:$L$1000)="CONFIRMADO")),ROWS($A$3:A398))),"")</f>
        <v/>
      </c>
      <c r="P398" s="27" t="str">
        <f ca="1">IFERROR(INDEX(MAESTRO!P:P,_xludf.AGGREGATE(15,6,ROW(MAESTRO!$B$3:$B$1000)/((MAESTRO!$B$3:$B$1000="OPA")*(UPPER(MAESTRO!$L$3:$L$1000)="CONFIRMADO")),ROWS($A$3:A398))),"")</f>
        <v/>
      </c>
      <c r="Q398" s="27" t="str">
        <f ca="1">IFERROR(INDEX(MAESTRO!Q:Q,_xludf.AGGREGATE(15,6,ROW(MAESTRO!$B$3:$B$1000)/((MAESTRO!$B$3:$B$1000="OPA")*(UPPER(MAESTRO!$L$3:$L$1000)="CONFIRMADO")),ROWS($A$3:A398))),"")</f>
        <v/>
      </c>
      <c r="R398" s="27" t="str">
        <f ca="1">IFERROR(INDEX(MAESTRO!R:R,_xludf.AGGREGATE(15,6,ROW(MAESTRO!$B$3:$B$1000)/((MAESTRO!$B$3:$B$1000="OPA")*(UPPER(MAESTRO!$L$3:$L$1000)="CONFIRMADO")),ROWS($A$3:A398))),"")</f>
        <v/>
      </c>
      <c r="S398" s="27" t="str">
        <f ca="1">IFERROR(INDEX(MAESTRO!S:S,_xludf.AGGREGATE(15,6,ROW(MAESTRO!$B$3:$B$1000)/((MAESTRO!$B$3:$B$1000="OPA")*(UPPER(MAESTRO!$L$3:$L$1000)="CONFIRMADO")),ROWS($A$3:A398))),"")</f>
        <v/>
      </c>
      <c r="T398" s="27" t="str">
        <f ca="1">IFERROR(INDEX(MAESTRO!T:T,_xludf.AGGREGATE(15,6,ROW(MAESTRO!$B$3:$B$1000)/((MAESTRO!$B$3:$B$1000="OPA")*(UPPER(MAESTRO!$L$3:$L$1000)="CONFIRMADO")),ROWS($A$3:A398))),"")</f>
        <v/>
      </c>
      <c r="U398" s="27" t="str">
        <f ca="1">IFERROR(INDEX(MAESTRO!U:U,_xludf.AGGREGATE(15,6,ROW(MAESTRO!$B$3:$B$1000)/((MAESTRO!$B$3:$B$1000="OPA")*(UPPER(MAESTRO!$L$3:$L$1000)="CONFIRMADO")),ROWS($A$3:A398))),"")</f>
        <v/>
      </c>
      <c r="V398" s="27" t="str">
        <f ca="1">IFERROR(INDEX(MAESTRO!V:V,_xludf.AGGREGATE(15,6,ROW(MAESTRO!$B$3:$B$1000)/((MAESTRO!$B$3:$B$1000="OPA")*(UPPER(MAESTRO!$L$3:$L$1000)="CONFIRMADO")),ROWS($A$3:A398))),"")</f>
        <v/>
      </c>
      <c r="W398" s="27" t="str">
        <f ca="1">IFERROR(INDEX(MAESTRO!W:W,_xludf.AGGREGATE(15,6,ROW(MAESTRO!$B$3:$B$1000)/((MAESTRO!$B$3:$B$1000="OPA")*(UPPER(MAESTRO!$L$3:$L$1000)="CONFIRMADO")),ROWS($A$3:A398))),"")</f>
        <v/>
      </c>
      <c r="X398" s="27" t="str">
        <f ca="1">IFERROR(INDEX(MAESTRO!X:X,_xludf.AGGREGATE(15,6,ROW(MAESTRO!$B$3:$B$1000)/((MAESTRO!$B$3:$B$1000="OPA")*(UPPER(MAESTRO!$L$3:$L$1000)="CONFIRMADO")),ROWS($A$3:A398))),"")</f>
        <v/>
      </c>
    </row>
    <row r="399" spans="1:24" ht="22.05" customHeight="1">
      <c r="A399" s="10" t="str">
        <f ca="1">IFERROR(INDEX(MAESTRO!A:A,_xludf.AGGREGATE(15,6,ROW(MAESTRO!$B$3:$B$1000)/((MAESTRO!$B$3:$B$1000="OPA")*(UPPER(MAESTRO!$L$3:$L$1000)="CONFIRMADO")),ROWS($A$3:A399))),"")</f>
        <v/>
      </c>
      <c r="B399" s="10" t="str">
        <f ca="1">IFERROR(INDEX(MAESTRO!B:B,_xludf.AGGREGATE(15,6,ROW(MAESTRO!$B$3:$B$1000)/((MAESTRO!$B$3:$B$1000="OPA")*(UPPER(MAESTRO!$L$3:$L$1000)="CONFIRMADO")),ROWS($A$3:A399))),"")</f>
        <v/>
      </c>
      <c r="C399" s="10" t="str">
        <f ca="1">IFERROR(INDEX(MAESTRO!C:C,_xludf.AGGREGATE(15,6,ROW(MAESTRO!$B$3:$B$1000)/((MAESTRO!$B$3:$B$1000="OPA")*(UPPER(MAESTRO!$L$3:$L$1000)="CONFIRMADO")),ROWS($A$3:A399))),"")</f>
        <v/>
      </c>
      <c r="D399" s="10" t="str">
        <f ca="1">IFERROR(INDEX(MAESTRO!D:D,_xludf.AGGREGATE(15,6,ROW(MAESTRO!$B$3:$B$1000)/((MAESTRO!$B$3:$B$1000="OPA")*(UPPER(MAESTRO!$L$3:$L$1000)="CONFIRMADO")),ROWS($A$3:A399))),"")</f>
        <v/>
      </c>
      <c r="E399" s="10" t="str">
        <f ca="1">IFERROR(INDEX(MAESTRO!E:E,_xludf.AGGREGATE(15,6,ROW(MAESTRO!$B$3:$B$1000)/((MAESTRO!$B$3:$B$1000="OPA")*(UPPER(MAESTRO!$L$3:$L$1000)="CONFIRMADO")),ROWS($A$3:A399))),"")</f>
        <v/>
      </c>
      <c r="F399" s="10" t="str">
        <f ca="1">IFERROR(INDEX(MAESTRO!F:F,_xludf.AGGREGATE(15,6,ROW(MAESTRO!$B$3:$B$1000)/((MAESTRO!$B$3:$B$1000="OPA")*(UPPER(MAESTRO!$L$3:$L$1000)="CONFIRMADO")),ROWS($A$3:A399))),"")</f>
        <v/>
      </c>
      <c r="G399" s="10" t="str">
        <f ca="1">IFERROR(INDEX(MAESTRO!G:G,_xludf.AGGREGATE(15,6,ROW(MAESTRO!$B$3:$B$1000)/((MAESTRO!$B$3:$B$1000="OPA")*(UPPER(MAESTRO!$L$3:$L$1000)="CONFIRMADO")),ROWS($A$3:A399))),"")</f>
        <v/>
      </c>
      <c r="H399" s="10" t="str">
        <f ca="1">IFERROR(INDEX(MAESTRO!H:H,_xludf.AGGREGATE(15,6,ROW(MAESTRO!$B$3:$B$1000)/((MAESTRO!$B$3:$B$1000="OPA")*(UPPER(MAESTRO!$L$3:$L$1000)="CONFIRMADO")),ROWS($A$3:A399))),"")</f>
        <v/>
      </c>
      <c r="I399" s="10" t="str">
        <f ca="1">IFERROR(INDEX(MAESTRO!I:I,_xludf.AGGREGATE(15,6,ROW(MAESTRO!$B$3:$B$1000)/((MAESTRO!$B$3:$B$1000="OPA")*(UPPER(MAESTRO!$L$3:$L$1000)="CONFIRMADO")),ROWS($A$3:A399))),"")</f>
        <v/>
      </c>
      <c r="J399" s="10" t="str">
        <f ca="1">IFERROR(INDEX(MAESTRO!J:J,_xludf.AGGREGATE(15,6,ROW(MAESTRO!$B$3:$B$1000)/((MAESTRO!$B$3:$B$1000="OPA")*(UPPER(MAESTRO!$L$3:$L$1000)="CONFIRMADO")),ROWS($A$3:A399))),"")</f>
        <v/>
      </c>
      <c r="K399" s="10" t="str">
        <f ca="1">IFERROR(INDEX(MAESTRO!K:K,_xludf.AGGREGATE(15,6,ROW(MAESTRO!$B$3:$B$1000)/((MAESTRO!$B$3:$B$1000="OPA")*(UPPER(MAESTRO!$L$3:$L$1000)="CONFIRMADO")),ROWS($A$3:A399))),"")</f>
        <v/>
      </c>
      <c r="L399" s="10" t="str">
        <f ca="1">IFERROR(INDEX(MAESTRO!L:L,_xludf.AGGREGATE(15,6,ROW(MAESTRO!$B$3:$B$1000)/((MAESTRO!$B$3:$B$1000="OPA")*(UPPER(MAESTRO!$L$3:$L$1000)="CONFIRMADO")),ROWS($A$3:A399))),"")</f>
        <v/>
      </c>
      <c r="M399" s="10" t="str">
        <f ca="1">IFERROR(INDEX(MAESTRO!M:M,_xludf.AGGREGATE(15,6,ROW(MAESTRO!$B$3:$B$1000)/((MAESTRO!$B$3:$B$1000="OPA")*(UPPER(MAESTRO!$L$3:$L$1000)="CONFIRMADO")),ROWS($A$3:A399))),"")</f>
        <v/>
      </c>
      <c r="N399" s="10" t="str">
        <f ca="1">IFERROR(INDEX(MAESTRO!N:N,_xludf.AGGREGATE(15,6,ROW(MAESTRO!$B$3:$B$1000)/((MAESTRO!$B$3:$B$1000="OPA")*(UPPER(MAESTRO!$L$3:$L$1000)="CONFIRMADO")),ROWS($A$3:A399))),"")</f>
        <v/>
      </c>
      <c r="O399" s="10" t="str">
        <f ca="1">IFERROR(INDEX(MAESTRO!O:O,_xludf.AGGREGATE(15,6,ROW(MAESTRO!$B$3:$B$1000)/((MAESTRO!$B$3:$B$1000="OPA")*(UPPER(MAESTRO!$L$3:$L$1000)="CONFIRMADO")),ROWS($A$3:A399))),"")</f>
        <v/>
      </c>
      <c r="P399" s="10" t="str">
        <f ca="1">IFERROR(INDEX(MAESTRO!P:P,_xludf.AGGREGATE(15,6,ROW(MAESTRO!$B$3:$B$1000)/((MAESTRO!$B$3:$B$1000="OPA")*(UPPER(MAESTRO!$L$3:$L$1000)="CONFIRMADO")),ROWS($A$3:A399))),"")</f>
        <v/>
      </c>
      <c r="Q399" s="10" t="str">
        <f ca="1">IFERROR(INDEX(MAESTRO!Q:Q,_xludf.AGGREGATE(15,6,ROW(MAESTRO!$B$3:$B$1000)/((MAESTRO!$B$3:$B$1000="OPA")*(UPPER(MAESTRO!$L$3:$L$1000)="CONFIRMADO")),ROWS($A$3:A399))),"")</f>
        <v/>
      </c>
      <c r="R399" s="10" t="str">
        <f ca="1">IFERROR(INDEX(MAESTRO!R:R,_xludf.AGGREGATE(15,6,ROW(MAESTRO!$B$3:$B$1000)/((MAESTRO!$B$3:$B$1000="OPA")*(UPPER(MAESTRO!$L$3:$L$1000)="CONFIRMADO")),ROWS($A$3:A399))),"")</f>
        <v/>
      </c>
      <c r="S399" s="10" t="str">
        <f ca="1">IFERROR(INDEX(MAESTRO!S:S,_xludf.AGGREGATE(15,6,ROW(MAESTRO!$B$3:$B$1000)/((MAESTRO!$B$3:$B$1000="OPA")*(UPPER(MAESTRO!$L$3:$L$1000)="CONFIRMADO")),ROWS($A$3:A399))),"")</f>
        <v/>
      </c>
      <c r="T399" s="10" t="str">
        <f ca="1">IFERROR(INDEX(MAESTRO!T:T,_xludf.AGGREGATE(15,6,ROW(MAESTRO!$B$3:$B$1000)/((MAESTRO!$B$3:$B$1000="OPA")*(UPPER(MAESTRO!$L$3:$L$1000)="CONFIRMADO")),ROWS($A$3:A399))),"")</f>
        <v/>
      </c>
      <c r="U399" s="10" t="str">
        <f ca="1">IFERROR(INDEX(MAESTRO!U:U,_xludf.AGGREGATE(15,6,ROW(MAESTRO!$B$3:$B$1000)/((MAESTRO!$B$3:$B$1000="OPA")*(UPPER(MAESTRO!$L$3:$L$1000)="CONFIRMADO")),ROWS($A$3:A399))),"")</f>
        <v/>
      </c>
      <c r="V399" s="10" t="str">
        <f ca="1">IFERROR(INDEX(MAESTRO!V:V,_xludf.AGGREGATE(15,6,ROW(MAESTRO!$B$3:$B$1000)/((MAESTRO!$B$3:$B$1000="OPA")*(UPPER(MAESTRO!$L$3:$L$1000)="CONFIRMADO")),ROWS($A$3:A399))),"")</f>
        <v/>
      </c>
      <c r="W399" s="10" t="str">
        <f ca="1">IFERROR(INDEX(MAESTRO!W:W,_xludf.AGGREGATE(15,6,ROW(MAESTRO!$B$3:$B$1000)/((MAESTRO!$B$3:$B$1000="OPA")*(UPPER(MAESTRO!$L$3:$L$1000)="CONFIRMADO")),ROWS($A$3:A399))),"")</f>
        <v/>
      </c>
      <c r="X399" s="10" t="str">
        <f ca="1">IFERROR(INDEX(MAESTRO!X:X,_xludf.AGGREGATE(15,6,ROW(MAESTRO!$B$3:$B$1000)/((MAESTRO!$B$3:$B$1000="OPA")*(UPPER(MAESTRO!$L$3:$L$1000)="CONFIRMADO")),ROWS($A$3:A399))),"")</f>
        <v/>
      </c>
    </row>
    <row r="400" spans="1:24" ht="22.05" customHeight="1">
      <c r="A400" s="27" t="str">
        <f ca="1">IFERROR(INDEX(MAESTRO!A:A,_xludf.AGGREGATE(15,6,ROW(MAESTRO!$B$3:$B$1000)/((MAESTRO!$B$3:$B$1000="OPA")*(UPPER(MAESTRO!$L$3:$L$1000)="CONFIRMADO")),ROWS($A$3:A400))),"")</f>
        <v/>
      </c>
      <c r="B400" s="27" t="str">
        <f ca="1">IFERROR(INDEX(MAESTRO!B:B,_xludf.AGGREGATE(15,6,ROW(MAESTRO!$B$3:$B$1000)/((MAESTRO!$B$3:$B$1000="OPA")*(UPPER(MAESTRO!$L$3:$L$1000)="CONFIRMADO")),ROWS($A$3:A400))),"")</f>
        <v/>
      </c>
      <c r="C400" s="27" t="str">
        <f ca="1">IFERROR(INDEX(MAESTRO!C:C,_xludf.AGGREGATE(15,6,ROW(MAESTRO!$B$3:$B$1000)/((MAESTRO!$B$3:$B$1000="OPA")*(UPPER(MAESTRO!$L$3:$L$1000)="CONFIRMADO")),ROWS($A$3:A400))),"")</f>
        <v/>
      </c>
      <c r="D400" s="27" t="str">
        <f ca="1">IFERROR(INDEX(MAESTRO!D:D,_xludf.AGGREGATE(15,6,ROW(MAESTRO!$B$3:$B$1000)/((MAESTRO!$B$3:$B$1000="OPA")*(UPPER(MAESTRO!$L$3:$L$1000)="CONFIRMADO")),ROWS($A$3:A400))),"")</f>
        <v/>
      </c>
      <c r="E400" s="27" t="str">
        <f ca="1">IFERROR(INDEX(MAESTRO!E:E,_xludf.AGGREGATE(15,6,ROW(MAESTRO!$B$3:$B$1000)/((MAESTRO!$B$3:$B$1000="OPA")*(UPPER(MAESTRO!$L$3:$L$1000)="CONFIRMADO")),ROWS($A$3:A400))),"")</f>
        <v/>
      </c>
      <c r="F400" s="27" t="str">
        <f ca="1">IFERROR(INDEX(MAESTRO!F:F,_xludf.AGGREGATE(15,6,ROW(MAESTRO!$B$3:$B$1000)/((MAESTRO!$B$3:$B$1000="OPA")*(UPPER(MAESTRO!$L$3:$L$1000)="CONFIRMADO")),ROWS($A$3:A400))),"")</f>
        <v/>
      </c>
      <c r="G400" s="27" t="str">
        <f ca="1">IFERROR(INDEX(MAESTRO!G:G,_xludf.AGGREGATE(15,6,ROW(MAESTRO!$B$3:$B$1000)/((MAESTRO!$B$3:$B$1000="OPA")*(UPPER(MAESTRO!$L$3:$L$1000)="CONFIRMADO")),ROWS($A$3:A400))),"")</f>
        <v/>
      </c>
      <c r="H400" s="27" t="str">
        <f ca="1">IFERROR(INDEX(MAESTRO!H:H,_xludf.AGGREGATE(15,6,ROW(MAESTRO!$B$3:$B$1000)/((MAESTRO!$B$3:$B$1000="OPA")*(UPPER(MAESTRO!$L$3:$L$1000)="CONFIRMADO")),ROWS($A$3:A400))),"")</f>
        <v/>
      </c>
      <c r="I400" s="27" t="str">
        <f ca="1">IFERROR(INDEX(MAESTRO!I:I,_xludf.AGGREGATE(15,6,ROW(MAESTRO!$B$3:$B$1000)/((MAESTRO!$B$3:$B$1000="OPA")*(UPPER(MAESTRO!$L$3:$L$1000)="CONFIRMADO")),ROWS($A$3:A400))),"")</f>
        <v/>
      </c>
      <c r="J400" s="27" t="str">
        <f ca="1">IFERROR(INDEX(MAESTRO!J:J,_xludf.AGGREGATE(15,6,ROW(MAESTRO!$B$3:$B$1000)/((MAESTRO!$B$3:$B$1000="OPA")*(UPPER(MAESTRO!$L$3:$L$1000)="CONFIRMADO")),ROWS($A$3:A400))),"")</f>
        <v/>
      </c>
      <c r="K400" s="27" t="str">
        <f ca="1">IFERROR(INDEX(MAESTRO!K:K,_xludf.AGGREGATE(15,6,ROW(MAESTRO!$B$3:$B$1000)/((MAESTRO!$B$3:$B$1000="OPA")*(UPPER(MAESTRO!$L$3:$L$1000)="CONFIRMADO")),ROWS($A$3:A400))),"")</f>
        <v/>
      </c>
      <c r="L400" s="27" t="str">
        <f ca="1">IFERROR(INDEX(MAESTRO!L:L,_xludf.AGGREGATE(15,6,ROW(MAESTRO!$B$3:$B$1000)/((MAESTRO!$B$3:$B$1000="OPA")*(UPPER(MAESTRO!$L$3:$L$1000)="CONFIRMADO")),ROWS($A$3:A400))),"")</f>
        <v/>
      </c>
      <c r="M400" s="27" t="str">
        <f ca="1">IFERROR(INDEX(MAESTRO!M:M,_xludf.AGGREGATE(15,6,ROW(MAESTRO!$B$3:$B$1000)/((MAESTRO!$B$3:$B$1000="OPA")*(UPPER(MAESTRO!$L$3:$L$1000)="CONFIRMADO")),ROWS($A$3:A400))),"")</f>
        <v/>
      </c>
      <c r="N400" s="27" t="str">
        <f ca="1">IFERROR(INDEX(MAESTRO!N:N,_xludf.AGGREGATE(15,6,ROW(MAESTRO!$B$3:$B$1000)/((MAESTRO!$B$3:$B$1000="OPA")*(UPPER(MAESTRO!$L$3:$L$1000)="CONFIRMADO")),ROWS($A$3:A400))),"")</f>
        <v/>
      </c>
      <c r="O400" s="27" t="str">
        <f ca="1">IFERROR(INDEX(MAESTRO!O:O,_xludf.AGGREGATE(15,6,ROW(MAESTRO!$B$3:$B$1000)/((MAESTRO!$B$3:$B$1000="OPA")*(UPPER(MAESTRO!$L$3:$L$1000)="CONFIRMADO")),ROWS($A$3:A400))),"")</f>
        <v/>
      </c>
      <c r="P400" s="27" t="str">
        <f ca="1">IFERROR(INDEX(MAESTRO!P:P,_xludf.AGGREGATE(15,6,ROW(MAESTRO!$B$3:$B$1000)/((MAESTRO!$B$3:$B$1000="OPA")*(UPPER(MAESTRO!$L$3:$L$1000)="CONFIRMADO")),ROWS($A$3:A400))),"")</f>
        <v/>
      </c>
      <c r="Q400" s="27" t="str">
        <f ca="1">IFERROR(INDEX(MAESTRO!Q:Q,_xludf.AGGREGATE(15,6,ROW(MAESTRO!$B$3:$B$1000)/((MAESTRO!$B$3:$B$1000="OPA")*(UPPER(MAESTRO!$L$3:$L$1000)="CONFIRMADO")),ROWS($A$3:A400))),"")</f>
        <v/>
      </c>
      <c r="R400" s="27" t="str">
        <f ca="1">IFERROR(INDEX(MAESTRO!R:R,_xludf.AGGREGATE(15,6,ROW(MAESTRO!$B$3:$B$1000)/((MAESTRO!$B$3:$B$1000="OPA")*(UPPER(MAESTRO!$L$3:$L$1000)="CONFIRMADO")),ROWS($A$3:A400))),"")</f>
        <v/>
      </c>
      <c r="S400" s="27" t="str">
        <f ca="1">IFERROR(INDEX(MAESTRO!S:S,_xludf.AGGREGATE(15,6,ROW(MAESTRO!$B$3:$B$1000)/((MAESTRO!$B$3:$B$1000="OPA")*(UPPER(MAESTRO!$L$3:$L$1000)="CONFIRMADO")),ROWS($A$3:A400))),"")</f>
        <v/>
      </c>
      <c r="T400" s="27" t="str">
        <f ca="1">IFERROR(INDEX(MAESTRO!T:T,_xludf.AGGREGATE(15,6,ROW(MAESTRO!$B$3:$B$1000)/((MAESTRO!$B$3:$B$1000="OPA")*(UPPER(MAESTRO!$L$3:$L$1000)="CONFIRMADO")),ROWS($A$3:A400))),"")</f>
        <v/>
      </c>
      <c r="U400" s="27" t="str">
        <f ca="1">IFERROR(INDEX(MAESTRO!U:U,_xludf.AGGREGATE(15,6,ROW(MAESTRO!$B$3:$B$1000)/((MAESTRO!$B$3:$B$1000="OPA")*(UPPER(MAESTRO!$L$3:$L$1000)="CONFIRMADO")),ROWS($A$3:A400))),"")</f>
        <v/>
      </c>
      <c r="V400" s="27" t="str">
        <f ca="1">IFERROR(INDEX(MAESTRO!V:V,_xludf.AGGREGATE(15,6,ROW(MAESTRO!$B$3:$B$1000)/((MAESTRO!$B$3:$B$1000="OPA")*(UPPER(MAESTRO!$L$3:$L$1000)="CONFIRMADO")),ROWS($A$3:A400))),"")</f>
        <v/>
      </c>
      <c r="W400" s="27" t="str">
        <f ca="1">IFERROR(INDEX(MAESTRO!W:W,_xludf.AGGREGATE(15,6,ROW(MAESTRO!$B$3:$B$1000)/((MAESTRO!$B$3:$B$1000="OPA")*(UPPER(MAESTRO!$L$3:$L$1000)="CONFIRMADO")),ROWS($A$3:A400))),"")</f>
        <v/>
      </c>
      <c r="X400" s="27" t="str">
        <f ca="1">IFERROR(INDEX(MAESTRO!X:X,_xludf.AGGREGATE(15,6,ROW(MAESTRO!$B$3:$B$1000)/((MAESTRO!$B$3:$B$1000="OPA")*(UPPER(MAESTRO!$L$3:$L$1000)="CONFIRMADO")),ROWS($A$3:A400))),"")</f>
        <v/>
      </c>
    </row>
    <row r="401" spans="1:24" ht="22.05" customHeight="1">
      <c r="A401" s="10" t="str">
        <f ca="1">IFERROR(INDEX(MAESTRO!A:A,_xludf.AGGREGATE(15,6,ROW(MAESTRO!$B$3:$B$1000)/((MAESTRO!$B$3:$B$1000="OPA")*(UPPER(MAESTRO!$L$3:$L$1000)="CONFIRMADO")),ROWS($A$3:A401))),"")</f>
        <v/>
      </c>
      <c r="B401" s="10" t="str">
        <f ca="1">IFERROR(INDEX(MAESTRO!B:B,_xludf.AGGREGATE(15,6,ROW(MAESTRO!$B$3:$B$1000)/((MAESTRO!$B$3:$B$1000="OPA")*(UPPER(MAESTRO!$L$3:$L$1000)="CONFIRMADO")),ROWS($A$3:A401))),"")</f>
        <v/>
      </c>
      <c r="C401" s="10" t="str">
        <f ca="1">IFERROR(INDEX(MAESTRO!C:C,_xludf.AGGREGATE(15,6,ROW(MAESTRO!$B$3:$B$1000)/((MAESTRO!$B$3:$B$1000="OPA")*(UPPER(MAESTRO!$L$3:$L$1000)="CONFIRMADO")),ROWS($A$3:A401))),"")</f>
        <v/>
      </c>
      <c r="D401" s="10" t="str">
        <f ca="1">IFERROR(INDEX(MAESTRO!D:D,_xludf.AGGREGATE(15,6,ROW(MAESTRO!$B$3:$B$1000)/((MAESTRO!$B$3:$B$1000="OPA")*(UPPER(MAESTRO!$L$3:$L$1000)="CONFIRMADO")),ROWS($A$3:A401))),"")</f>
        <v/>
      </c>
      <c r="E401" s="10" t="str">
        <f ca="1">IFERROR(INDEX(MAESTRO!E:E,_xludf.AGGREGATE(15,6,ROW(MAESTRO!$B$3:$B$1000)/((MAESTRO!$B$3:$B$1000="OPA")*(UPPER(MAESTRO!$L$3:$L$1000)="CONFIRMADO")),ROWS($A$3:A401))),"")</f>
        <v/>
      </c>
      <c r="F401" s="10" t="str">
        <f ca="1">IFERROR(INDEX(MAESTRO!F:F,_xludf.AGGREGATE(15,6,ROW(MAESTRO!$B$3:$B$1000)/((MAESTRO!$B$3:$B$1000="OPA")*(UPPER(MAESTRO!$L$3:$L$1000)="CONFIRMADO")),ROWS($A$3:A401))),"")</f>
        <v/>
      </c>
      <c r="G401" s="10" t="str">
        <f ca="1">IFERROR(INDEX(MAESTRO!G:G,_xludf.AGGREGATE(15,6,ROW(MAESTRO!$B$3:$B$1000)/((MAESTRO!$B$3:$B$1000="OPA")*(UPPER(MAESTRO!$L$3:$L$1000)="CONFIRMADO")),ROWS($A$3:A401))),"")</f>
        <v/>
      </c>
      <c r="H401" s="10" t="str">
        <f ca="1">IFERROR(INDEX(MAESTRO!H:H,_xludf.AGGREGATE(15,6,ROW(MAESTRO!$B$3:$B$1000)/((MAESTRO!$B$3:$B$1000="OPA")*(UPPER(MAESTRO!$L$3:$L$1000)="CONFIRMADO")),ROWS($A$3:A401))),"")</f>
        <v/>
      </c>
      <c r="I401" s="10" t="str">
        <f ca="1">IFERROR(INDEX(MAESTRO!I:I,_xludf.AGGREGATE(15,6,ROW(MAESTRO!$B$3:$B$1000)/((MAESTRO!$B$3:$B$1000="OPA")*(UPPER(MAESTRO!$L$3:$L$1000)="CONFIRMADO")),ROWS($A$3:A401))),"")</f>
        <v/>
      </c>
      <c r="J401" s="10" t="str">
        <f ca="1">IFERROR(INDEX(MAESTRO!J:J,_xludf.AGGREGATE(15,6,ROW(MAESTRO!$B$3:$B$1000)/((MAESTRO!$B$3:$B$1000="OPA")*(UPPER(MAESTRO!$L$3:$L$1000)="CONFIRMADO")),ROWS($A$3:A401))),"")</f>
        <v/>
      </c>
      <c r="K401" s="10" t="str">
        <f ca="1">IFERROR(INDEX(MAESTRO!K:K,_xludf.AGGREGATE(15,6,ROW(MAESTRO!$B$3:$B$1000)/((MAESTRO!$B$3:$B$1000="OPA")*(UPPER(MAESTRO!$L$3:$L$1000)="CONFIRMADO")),ROWS($A$3:A401))),"")</f>
        <v/>
      </c>
      <c r="L401" s="10" t="str">
        <f ca="1">IFERROR(INDEX(MAESTRO!L:L,_xludf.AGGREGATE(15,6,ROW(MAESTRO!$B$3:$B$1000)/((MAESTRO!$B$3:$B$1000="OPA")*(UPPER(MAESTRO!$L$3:$L$1000)="CONFIRMADO")),ROWS($A$3:A401))),"")</f>
        <v/>
      </c>
      <c r="M401" s="10" t="str">
        <f ca="1">IFERROR(INDEX(MAESTRO!M:M,_xludf.AGGREGATE(15,6,ROW(MAESTRO!$B$3:$B$1000)/((MAESTRO!$B$3:$B$1000="OPA")*(UPPER(MAESTRO!$L$3:$L$1000)="CONFIRMADO")),ROWS($A$3:A401))),"")</f>
        <v/>
      </c>
      <c r="N401" s="10" t="str">
        <f ca="1">IFERROR(INDEX(MAESTRO!N:N,_xludf.AGGREGATE(15,6,ROW(MAESTRO!$B$3:$B$1000)/((MAESTRO!$B$3:$B$1000="OPA")*(UPPER(MAESTRO!$L$3:$L$1000)="CONFIRMADO")),ROWS($A$3:A401))),"")</f>
        <v/>
      </c>
      <c r="O401" s="10" t="str">
        <f ca="1">IFERROR(INDEX(MAESTRO!O:O,_xludf.AGGREGATE(15,6,ROW(MAESTRO!$B$3:$B$1000)/((MAESTRO!$B$3:$B$1000="OPA")*(UPPER(MAESTRO!$L$3:$L$1000)="CONFIRMADO")),ROWS($A$3:A401))),"")</f>
        <v/>
      </c>
      <c r="P401" s="10" t="str">
        <f ca="1">IFERROR(INDEX(MAESTRO!P:P,_xludf.AGGREGATE(15,6,ROW(MAESTRO!$B$3:$B$1000)/((MAESTRO!$B$3:$B$1000="OPA")*(UPPER(MAESTRO!$L$3:$L$1000)="CONFIRMADO")),ROWS($A$3:A401))),"")</f>
        <v/>
      </c>
      <c r="Q401" s="10" t="str">
        <f ca="1">IFERROR(INDEX(MAESTRO!Q:Q,_xludf.AGGREGATE(15,6,ROW(MAESTRO!$B$3:$B$1000)/((MAESTRO!$B$3:$B$1000="OPA")*(UPPER(MAESTRO!$L$3:$L$1000)="CONFIRMADO")),ROWS($A$3:A401))),"")</f>
        <v/>
      </c>
      <c r="R401" s="10" t="str">
        <f ca="1">IFERROR(INDEX(MAESTRO!R:R,_xludf.AGGREGATE(15,6,ROW(MAESTRO!$B$3:$B$1000)/((MAESTRO!$B$3:$B$1000="OPA")*(UPPER(MAESTRO!$L$3:$L$1000)="CONFIRMADO")),ROWS($A$3:A401))),"")</f>
        <v/>
      </c>
      <c r="S401" s="10" t="str">
        <f ca="1">IFERROR(INDEX(MAESTRO!S:S,_xludf.AGGREGATE(15,6,ROW(MAESTRO!$B$3:$B$1000)/((MAESTRO!$B$3:$B$1000="OPA")*(UPPER(MAESTRO!$L$3:$L$1000)="CONFIRMADO")),ROWS($A$3:A401))),"")</f>
        <v/>
      </c>
      <c r="T401" s="10" t="str">
        <f ca="1">IFERROR(INDEX(MAESTRO!T:T,_xludf.AGGREGATE(15,6,ROW(MAESTRO!$B$3:$B$1000)/((MAESTRO!$B$3:$B$1000="OPA")*(UPPER(MAESTRO!$L$3:$L$1000)="CONFIRMADO")),ROWS($A$3:A401))),"")</f>
        <v/>
      </c>
      <c r="U401" s="10" t="str">
        <f ca="1">IFERROR(INDEX(MAESTRO!U:U,_xludf.AGGREGATE(15,6,ROW(MAESTRO!$B$3:$B$1000)/((MAESTRO!$B$3:$B$1000="OPA")*(UPPER(MAESTRO!$L$3:$L$1000)="CONFIRMADO")),ROWS($A$3:A401))),"")</f>
        <v/>
      </c>
      <c r="V401" s="10" t="str">
        <f ca="1">IFERROR(INDEX(MAESTRO!V:V,_xludf.AGGREGATE(15,6,ROW(MAESTRO!$B$3:$B$1000)/((MAESTRO!$B$3:$B$1000="OPA")*(UPPER(MAESTRO!$L$3:$L$1000)="CONFIRMADO")),ROWS($A$3:A401))),"")</f>
        <v/>
      </c>
      <c r="W401" s="10" t="str">
        <f ca="1">IFERROR(INDEX(MAESTRO!W:W,_xludf.AGGREGATE(15,6,ROW(MAESTRO!$B$3:$B$1000)/((MAESTRO!$B$3:$B$1000="OPA")*(UPPER(MAESTRO!$L$3:$L$1000)="CONFIRMADO")),ROWS($A$3:A401))),"")</f>
        <v/>
      </c>
      <c r="X401" s="10" t="str">
        <f ca="1">IFERROR(INDEX(MAESTRO!X:X,_xludf.AGGREGATE(15,6,ROW(MAESTRO!$B$3:$B$1000)/((MAESTRO!$B$3:$B$1000="OPA")*(UPPER(MAESTRO!$L$3:$L$1000)="CONFIRMADO")),ROWS($A$3:A401))),"")</f>
        <v/>
      </c>
    </row>
    <row r="402" spans="1:24" ht="22.05" customHeight="1">
      <c r="A402" s="27" t="str">
        <f ca="1">IFERROR(INDEX(MAESTRO!A:A,_xludf.AGGREGATE(15,6,ROW(MAESTRO!$B$3:$B$1000)/((MAESTRO!$B$3:$B$1000="OPA")*(UPPER(MAESTRO!$L$3:$L$1000)="CONFIRMADO")),ROWS($A$3:A402))),"")</f>
        <v/>
      </c>
      <c r="B402" s="27" t="str">
        <f ca="1">IFERROR(INDEX(MAESTRO!B:B,_xludf.AGGREGATE(15,6,ROW(MAESTRO!$B$3:$B$1000)/((MAESTRO!$B$3:$B$1000="OPA")*(UPPER(MAESTRO!$L$3:$L$1000)="CONFIRMADO")),ROWS($A$3:A402))),"")</f>
        <v/>
      </c>
      <c r="C402" s="27" t="str">
        <f ca="1">IFERROR(INDEX(MAESTRO!C:C,_xludf.AGGREGATE(15,6,ROW(MAESTRO!$B$3:$B$1000)/((MAESTRO!$B$3:$B$1000="OPA")*(UPPER(MAESTRO!$L$3:$L$1000)="CONFIRMADO")),ROWS($A$3:A402))),"")</f>
        <v/>
      </c>
      <c r="D402" s="27" t="str">
        <f ca="1">IFERROR(INDEX(MAESTRO!D:D,_xludf.AGGREGATE(15,6,ROW(MAESTRO!$B$3:$B$1000)/((MAESTRO!$B$3:$B$1000="OPA")*(UPPER(MAESTRO!$L$3:$L$1000)="CONFIRMADO")),ROWS($A$3:A402))),"")</f>
        <v/>
      </c>
      <c r="E402" s="27" t="str">
        <f ca="1">IFERROR(INDEX(MAESTRO!E:E,_xludf.AGGREGATE(15,6,ROW(MAESTRO!$B$3:$B$1000)/((MAESTRO!$B$3:$B$1000="OPA")*(UPPER(MAESTRO!$L$3:$L$1000)="CONFIRMADO")),ROWS($A$3:A402))),"")</f>
        <v/>
      </c>
      <c r="F402" s="27" t="str">
        <f ca="1">IFERROR(INDEX(MAESTRO!F:F,_xludf.AGGREGATE(15,6,ROW(MAESTRO!$B$3:$B$1000)/((MAESTRO!$B$3:$B$1000="OPA")*(UPPER(MAESTRO!$L$3:$L$1000)="CONFIRMADO")),ROWS($A$3:A402))),"")</f>
        <v/>
      </c>
      <c r="G402" s="27" t="str">
        <f ca="1">IFERROR(INDEX(MAESTRO!G:G,_xludf.AGGREGATE(15,6,ROW(MAESTRO!$B$3:$B$1000)/((MAESTRO!$B$3:$B$1000="OPA")*(UPPER(MAESTRO!$L$3:$L$1000)="CONFIRMADO")),ROWS($A$3:A402))),"")</f>
        <v/>
      </c>
      <c r="H402" s="27" t="str">
        <f ca="1">IFERROR(INDEX(MAESTRO!H:H,_xludf.AGGREGATE(15,6,ROW(MAESTRO!$B$3:$B$1000)/((MAESTRO!$B$3:$B$1000="OPA")*(UPPER(MAESTRO!$L$3:$L$1000)="CONFIRMADO")),ROWS($A$3:A402))),"")</f>
        <v/>
      </c>
      <c r="I402" s="27" t="str">
        <f ca="1">IFERROR(INDEX(MAESTRO!I:I,_xludf.AGGREGATE(15,6,ROW(MAESTRO!$B$3:$B$1000)/((MAESTRO!$B$3:$B$1000="OPA")*(UPPER(MAESTRO!$L$3:$L$1000)="CONFIRMADO")),ROWS($A$3:A402))),"")</f>
        <v/>
      </c>
      <c r="J402" s="27" t="str">
        <f ca="1">IFERROR(INDEX(MAESTRO!J:J,_xludf.AGGREGATE(15,6,ROW(MAESTRO!$B$3:$B$1000)/((MAESTRO!$B$3:$B$1000="OPA")*(UPPER(MAESTRO!$L$3:$L$1000)="CONFIRMADO")),ROWS($A$3:A402))),"")</f>
        <v/>
      </c>
      <c r="K402" s="27" t="str">
        <f ca="1">IFERROR(INDEX(MAESTRO!K:K,_xludf.AGGREGATE(15,6,ROW(MAESTRO!$B$3:$B$1000)/((MAESTRO!$B$3:$B$1000="OPA")*(UPPER(MAESTRO!$L$3:$L$1000)="CONFIRMADO")),ROWS($A$3:A402))),"")</f>
        <v/>
      </c>
      <c r="L402" s="27" t="str">
        <f ca="1">IFERROR(INDEX(MAESTRO!L:L,_xludf.AGGREGATE(15,6,ROW(MAESTRO!$B$3:$B$1000)/((MAESTRO!$B$3:$B$1000="OPA")*(UPPER(MAESTRO!$L$3:$L$1000)="CONFIRMADO")),ROWS($A$3:A402))),"")</f>
        <v/>
      </c>
      <c r="M402" s="27" t="str">
        <f ca="1">IFERROR(INDEX(MAESTRO!M:M,_xludf.AGGREGATE(15,6,ROW(MAESTRO!$B$3:$B$1000)/((MAESTRO!$B$3:$B$1000="OPA")*(UPPER(MAESTRO!$L$3:$L$1000)="CONFIRMADO")),ROWS($A$3:A402))),"")</f>
        <v/>
      </c>
      <c r="N402" s="27" t="str">
        <f ca="1">IFERROR(INDEX(MAESTRO!N:N,_xludf.AGGREGATE(15,6,ROW(MAESTRO!$B$3:$B$1000)/((MAESTRO!$B$3:$B$1000="OPA")*(UPPER(MAESTRO!$L$3:$L$1000)="CONFIRMADO")),ROWS($A$3:A402))),"")</f>
        <v/>
      </c>
      <c r="O402" s="27" t="str">
        <f ca="1">IFERROR(INDEX(MAESTRO!O:O,_xludf.AGGREGATE(15,6,ROW(MAESTRO!$B$3:$B$1000)/((MAESTRO!$B$3:$B$1000="OPA")*(UPPER(MAESTRO!$L$3:$L$1000)="CONFIRMADO")),ROWS($A$3:A402))),"")</f>
        <v/>
      </c>
      <c r="P402" s="27" t="str">
        <f ca="1">IFERROR(INDEX(MAESTRO!P:P,_xludf.AGGREGATE(15,6,ROW(MAESTRO!$B$3:$B$1000)/((MAESTRO!$B$3:$B$1000="OPA")*(UPPER(MAESTRO!$L$3:$L$1000)="CONFIRMADO")),ROWS($A$3:A402))),"")</f>
        <v/>
      </c>
      <c r="Q402" s="27" t="str">
        <f ca="1">IFERROR(INDEX(MAESTRO!Q:Q,_xludf.AGGREGATE(15,6,ROW(MAESTRO!$B$3:$B$1000)/((MAESTRO!$B$3:$B$1000="OPA")*(UPPER(MAESTRO!$L$3:$L$1000)="CONFIRMADO")),ROWS($A$3:A402))),"")</f>
        <v/>
      </c>
      <c r="R402" s="27" t="str">
        <f ca="1">IFERROR(INDEX(MAESTRO!R:R,_xludf.AGGREGATE(15,6,ROW(MAESTRO!$B$3:$B$1000)/((MAESTRO!$B$3:$B$1000="OPA")*(UPPER(MAESTRO!$L$3:$L$1000)="CONFIRMADO")),ROWS($A$3:A402))),"")</f>
        <v/>
      </c>
      <c r="S402" s="27" t="str">
        <f ca="1">IFERROR(INDEX(MAESTRO!S:S,_xludf.AGGREGATE(15,6,ROW(MAESTRO!$B$3:$B$1000)/((MAESTRO!$B$3:$B$1000="OPA")*(UPPER(MAESTRO!$L$3:$L$1000)="CONFIRMADO")),ROWS($A$3:A402))),"")</f>
        <v/>
      </c>
      <c r="T402" s="27" t="str">
        <f ca="1">IFERROR(INDEX(MAESTRO!T:T,_xludf.AGGREGATE(15,6,ROW(MAESTRO!$B$3:$B$1000)/((MAESTRO!$B$3:$B$1000="OPA")*(UPPER(MAESTRO!$L$3:$L$1000)="CONFIRMADO")),ROWS($A$3:A402))),"")</f>
        <v/>
      </c>
      <c r="U402" s="27" t="str">
        <f ca="1">IFERROR(INDEX(MAESTRO!U:U,_xludf.AGGREGATE(15,6,ROW(MAESTRO!$B$3:$B$1000)/((MAESTRO!$B$3:$B$1000="OPA")*(UPPER(MAESTRO!$L$3:$L$1000)="CONFIRMADO")),ROWS($A$3:A402))),"")</f>
        <v/>
      </c>
      <c r="V402" s="27" t="str">
        <f ca="1">IFERROR(INDEX(MAESTRO!V:V,_xludf.AGGREGATE(15,6,ROW(MAESTRO!$B$3:$B$1000)/((MAESTRO!$B$3:$B$1000="OPA")*(UPPER(MAESTRO!$L$3:$L$1000)="CONFIRMADO")),ROWS($A$3:A402))),"")</f>
        <v/>
      </c>
      <c r="W402" s="27" t="str">
        <f ca="1">IFERROR(INDEX(MAESTRO!W:W,_xludf.AGGREGATE(15,6,ROW(MAESTRO!$B$3:$B$1000)/((MAESTRO!$B$3:$B$1000="OPA")*(UPPER(MAESTRO!$L$3:$L$1000)="CONFIRMADO")),ROWS($A$3:A402))),"")</f>
        <v/>
      </c>
      <c r="X402" s="27" t="str">
        <f ca="1">IFERROR(INDEX(MAESTRO!X:X,_xludf.AGGREGATE(15,6,ROW(MAESTRO!$B$3:$B$1000)/((MAESTRO!$B$3:$B$1000="OPA")*(UPPER(MAESTRO!$L$3:$L$1000)="CONFIRMADO")),ROWS($A$3:A402))),"")</f>
        <v/>
      </c>
    </row>
    <row r="403" spans="1:24" ht="22.05" customHeight="1">
      <c r="A403" s="10" t="str">
        <f ca="1">IFERROR(INDEX(MAESTRO!A:A,_xludf.AGGREGATE(15,6,ROW(MAESTRO!$B$3:$B$1000)/((MAESTRO!$B$3:$B$1000="OPA")*(UPPER(MAESTRO!$L$3:$L$1000)="CONFIRMADO")),ROWS($A$3:A403))),"")</f>
        <v/>
      </c>
      <c r="B403" s="10" t="str">
        <f ca="1">IFERROR(INDEX(MAESTRO!B:B,_xludf.AGGREGATE(15,6,ROW(MAESTRO!$B$3:$B$1000)/((MAESTRO!$B$3:$B$1000="OPA")*(UPPER(MAESTRO!$L$3:$L$1000)="CONFIRMADO")),ROWS($A$3:A403))),"")</f>
        <v/>
      </c>
      <c r="C403" s="10" t="str">
        <f ca="1">IFERROR(INDEX(MAESTRO!C:C,_xludf.AGGREGATE(15,6,ROW(MAESTRO!$B$3:$B$1000)/((MAESTRO!$B$3:$B$1000="OPA")*(UPPER(MAESTRO!$L$3:$L$1000)="CONFIRMADO")),ROWS($A$3:A403))),"")</f>
        <v/>
      </c>
      <c r="D403" s="10" t="str">
        <f ca="1">IFERROR(INDEX(MAESTRO!D:D,_xludf.AGGREGATE(15,6,ROW(MAESTRO!$B$3:$B$1000)/((MAESTRO!$B$3:$B$1000="OPA")*(UPPER(MAESTRO!$L$3:$L$1000)="CONFIRMADO")),ROWS($A$3:A403))),"")</f>
        <v/>
      </c>
      <c r="E403" s="10" t="str">
        <f ca="1">IFERROR(INDEX(MAESTRO!E:E,_xludf.AGGREGATE(15,6,ROW(MAESTRO!$B$3:$B$1000)/((MAESTRO!$B$3:$B$1000="OPA")*(UPPER(MAESTRO!$L$3:$L$1000)="CONFIRMADO")),ROWS($A$3:A403))),"")</f>
        <v/>
      </c>
      <c r="F403" s="10" t="str">
        <f ca="1">IFERROR(INDEX(MAESTRO!F:F,_xludf.AGGREGATE(15,6,ROW(MAESTRO!$B$3:$B$1000)/((MAESTRO!$B$3:$B$1000="OPA")*(UPPER(MAESTRO!$L$3:$L$1000)="CONFIRMADO")),ROWS($A$3:A403))),"")</f>
        <v/>
      </c>
      <c r="G403" s="10" t="str">
        <f ca="1">IFERROR(INDEX(MAESTRO!G:G,_xludf.AGGREGATE(15,6,ROW(MAESTRO!$B$3:$B$1000)/((MAESTRO!$B$3:$B$1000="OPA")*(UPPER(MAESTRO!$L$3:$L$1000)="CONFIRMADO")),ROWS($A$3:A403))),"")</f>
        <v/>
      </c>
      <c r="H403" s="10" t="str">
        <f ca="1">IFERROR(INDEX(MAESTRO!H:H,_xludf.AGGREGATE(15,6,ROW(MAESTRO!$B$3:$B$1000)/((MAESTRO!$B$3:$B$1000="OPA")*(UPPER(MAESTRO!$L$3:$L$1000)="CONFIRMADO")),ROWS($A$3:A403))),"")</f>
        <v/>
      </c>
      <c r="I403" s="10" t="str">
        <f ca="1">IFERROR(INDEX(MAESTRO!I:I,_xludf.AGGREGATE(15,6,ROW(MAESTRO!$B$3:$B$1000)/((MAESTRO!$B$3:$B$1000="OPA")*(UPPER(MAESTRO!$L$3:$L$1000)="CONFIRMADO")),ROWS($A$3:A403))),"")</f>
        <v/>
      </c>
      <c r="J403" s="10" t="str">
        <f ca="1">IFERROR(INDEX(MAESTRO!J:J,_xludf.AGGREGATE(15,6,ROW(MAESTRO!$B$3:$B$1000)/((MAESTRO!$B$3:$B$1000="OPA")*(UPPER(MAESTRO!$L$3:$L$1000)="CONFIRMADO")),ROWS($A$3:A403))),"")</f>
        <v/>
      </c>
      <c r="K403" s="10" t="str">
        <f ca="1">IFERROR(INDEX(MAESTRO!K:K,_xludf.AGGREGATE(15,6,ROW(MAESTRO!$B$3:$B$1000)/((MAESTRO!$B$3:$B$1000="OPA")*(UPPER(MAESTRO!$L$3:$L$1000)="CONFIRMADO")),ROWS($A$3:A403))),"")</f>
        <v/>
      </c>
      <c r="L403" s="10" t="str">
        <f ca="1">IFERROR(INDEX(MAESTRO!L:L,_xludf.AGGREGATE(15,6,ROW(MAESTRO!$B$3:$B$1000)/((MAESTRO!$B$3:$B$1000="OPA")*(UPPER(MAESTRO!$L$3:$L$1000)="CONFIRMADO")),ROWS($A$3:A403))),"")</f>
        <v/>
      </c>
      <c r="M403" s="10" t="str">
        <f ca="1">IFERROR(INDEX(MAESTRO!M:M,_xludf.AGGREGATE(15,6,ROW(MAESTRO!$B$3:$B$1000)/((MAESTRO!$B$3:$B$1000="OPA")*(UPPER(MAESTRO!$L$3:$L$1000)="CONFIRMADO")),ROWS($A$3:A403))),"")</f>
        <v/>
      </c>
      <c r="N403" s="10" t="str">
        <f ca="1">IFERROR(INDEX(MAESTRO!N:N,_xludf.AGGREGATE(15,6,ROW(MAESTRO!$B$3:$B$1000)/((MAESTRO!$B$3:$B$1000="OPA")*(UPPER(MAESTRO!$L$3:$L$1000)="CONFIRMADO")),ROWS($A$3:A403))),"")</f>
        <v/>
      </c>
      <c r="O403" s="10" t="str">
        <f ca="1">IFERROR(INDEX(MAESTRO!O:O,_xludf.AGGREGATE(15,6,ROW(MAESTRO!$B$3:$B$1000)/((MAESTRO!$B$3:$B$1000="OPA")*(UPPER(MAESTRO!$L$3:$L$1000)="CONFIRMADO")),ROWS($A$3:A403))),"")</f>
        <v/>
      </c>
      <c r="P403" s="10" t="str">
        <f ca="1">IFERROR(INDEX(MAESTRO!P:P,_xludf.AGGREGATE(15,6,ROW(MAESTRO!$B$3:$B$1000)/((MAESTRO!$B$3:$B$1000="OPA")*(UPPER(MAESTRO!$L$3:$L$1000)="CONFIRMADO")),ROWS($A$3:A403))),"")</f>
        <v/>
      </c>
      <c r="Q403" s="10" t="str">
        <f ca="1">IFERROR(INDEX(MAESTRO!Q:Q,_xludf.AGGREGATE(15,6,ROW(MAESTRO!$B$3:$B$1000)/((MAESTRO!$B$3:$B$1000="OPA")*(UPPER(MAESTRO!$L$3:$L$1000)="CONFIRMADO")),ROWS($A$3:A403))),"")</f>
        <v/>
      </c>
      <c r="R403" s="10" t="str">
        <f ca="1">IFERROR(INDEX(MAESTRO!R:R,_xludf.AGGREGATE(15,6,ROW(MAESTRO!$B$3:$B$1000)/((MAESTRO!$B$3:$B$1000="OPA")*(UPPER(MAESTRO!$L$3:$L$1000)="CONFIRMADO")),ROWS($A$3:A403))),"")</f>
        <v/>
      </c>
      <c r="S403" s="10" t="str">
        <f ca="1">IFERROR(INDEX(MAESTRO!S:S,_xludf.AGGREGATE(15,6,ROW(MAESTRO!$B$3:$B$1000)/((MAESTRO!$B$3:$B$1000="OPA")*(UPPER(MAESTRO!$L$3:$L$1000)="CONFIRMADO")),ROWS($A$3:A403))),"")</f>
        <v/>
      </c>
      <c r="T403" s="10" t="str">
        <f ca="1">IFERROR(INDEX(MAESTRO!T:T,_xludf.AGGREGATE(15,6,ROW(MAESTRO!$B$3:$B$1000)/((MAESTRO!$B$3:$B$1000="OPA")*(UPPER(MAESTRO!$L$3:$L$1000)="CONFIRMADO")),ROWS($A$3:A403))),"")</f>
        <v/>
      </c>
      <c r="U403" s="10" t="str">
        <f ca="1">IFERROR(INDEX(MAESTRO!U:U,_xludf.AGGREGATE(15,6,ROW(MAESTRO!$B$3:$B$1000)/((MAESTRO!$B$3:$B$1000="OPA")*(UPPER(MAESTRO!$L$3:$L$1000)="CONFIRMADO")),ROWS($A$3:A403))),"")</f>
        <v/>
      </c>
      <c r="V403" s="10" t="str">
        <f ca="1">IFERROR(INDEX(MAESTRO!V:V,_xludf.AGGREGATE(15,6,ROW(MAESTRO!$B$3:$B$1000)/((MAESTRO!$B$3:$B$1000="OPA")*(UPPER(MAESTRO!$L$3:$L$1000)="CONFIRMADO")),ROWS($A$3:A403))),"")</f>
        <v/>
      </c>
      <c r="W403" s="10" t="str">
        <f ca="1">IFERROR(INDEX(MAESTRO!W:W,_xludf.AGGREGATE(15,6,ROW(MAESTRO!$B$3:$B$1000)/((MAESTRO!$B$3:$B$1000="OPA")*(UPPER(MAESTRO!$L$3:$L$1000)="CONFIRMADO")),ROWS($A$3:A403))),"")</f>
        <v/>
      </c>
      <c r="X403" s="10" t="str">
        <f ca="1">IFERROR(INDEX(MAESTRO!X:X,_xludf.AGGREGATE(15,6,ROW(MAESTRO!$B$3:$B$1000)/((MAESTRO!$B$3:$B$1000="OPA")*(UPPER(MAESTRO!$L$3:$L$1000)="CONFIRMADO")),ROWS($A$3:A403))),"")</f>
        <v/>
      </c>
    </row>
    <row r="404" spans="1:24" ht="22.05" customHeight="1">
      <c r="A404" s="27" t="str">
        <f ca="1">IFERROR(INDEX(MAESTRO!A:A,_xludf.AGGREGATE(15,6,ROW(MAESTRO!$B$3:$B$1000)/((MAESTRO!$B$3:$B$1000="OPA")*(UPPER(MAESTRO!$L$3:$L$1000)="CONFIRMADO")),ROWS($A$3:A404))),"")</f>
        <v/>
      </c>
      <c r="B404" s="27" t="str">
        <f ca="1">IFERROR(INDEX(MAESTRO!B:B,_xludf.AGGREGATE(15,6,ROW(MAESTRO!$B$3:$B$1000)/((MAESTRO!$B$3:$B$1000="OPA")*(UPPER(MAESTRO!$L$3:$L$1000)="CONFIRMADO")),ROWS($A$3:A404))),"")</f>
        <v/>
      </c>
      <c r="C404" s="27" t="str">
        <f ca="1">IFERROR(INDEX(MAESTRO!C:C,_xludf.AGGREGATE(15,6,ROW(MAESTRO!$B$3:$B$1000)/((MAESTRO!$B$3:$B$1000="OPA")*(UPPER(MAESTRO!$L$3:$L$1000)="CONFIRMADO")),ROWS($A$3:A404))),"")</f>
        <v/>
      </c>
      <c r="D404" s="27" t="str">
        <f ca="1">IFERROR(INDEX(MAESTRO!D:D,_xludf.AGGREGATE(15,6,ROW(MAESTRO!$B$3:$B$1000)/((MAESTRO!$B$3:$B$1000="OPA")*(UPPER(MAESTRO!$L$3:$L$1000)="CONFIRMADO")),ROWS($A$3:A404))),"")</f>
        <v/>
      </c>
      <c r="E404" s="27" t="str">
        <f ca="1">IFERROR(INDEX(MAESTRO!E:E,_xludf.AGGREGATE(15,6,ROW(MAESTRO!$B$3:$B$1000)/((MAESTRO!$B$3:$B$1000="OPA")*(UPPER(MAESTRO!$L$3:$L$1000)="CONFIRMADO")),ROWS($A$3:A404))),"")</f>
        <v/>
      </c>
      <c r="F404" s="27" t="str">
        <f ca="1">IFERROR(INDEX(MAESTRO!F:F,_xludf.AGGREGATE(15,6,ROW(MAESTRO!$B$3:$B$1000)/((MAESTRO!$B$3:$B$1000="OPA")*(UPPER(MAESTRO!$L$3:$L$1000)="CONFIRMADO")),ROWS($A$3:A404))),"")</f>
        <v/>
      </c>
      <c r="G404" s="27" t="str">
        <f ca="1">IFERROR(INDEX(MAESTRO!G:G,_xludf.AGGREGATE(15,6,ROW(MAESTRO!$B$3:$B$1000)/((MAESTRO!$B$3:$B$1000="OPA")*(UPPER(MAESTRO!$L$3:$L$1000)="CONFIRMADO")),ROWS($A$3:A404))),"")</f>
        <v/>
      </c>
      <c r="H404" s="27" t="str">
        <f ca="1">IFERROR(INDEX(MAESTRO!H:H,_xludf.AGGREGATE(15,6,ROW(MAESTRO!$B$3:$B$1000)/((MAESTRO!$B$3:$B$1000="OPA")*(UPPER(MAESTRO!$L$3:$L$1000)="CONFIRMADO")),ROWS($A$3:A404))),"")</f>
        <v/>
      </c>
      <c r="I404" s="27" t="str">
        <f ca="1">IFERROR(INDEX(MAESTRO!I:I,_xludf.AGGREGATE(15,6,ROW(MAESTRO!$B$3:$B$1000)/((MAESTRO!$B$3:$B$1000="OPA")*(UPPER(MAESTRO!$L$3:$L$1000)="CONFIRMADO")),ROWS($A$3:A404))),"")</f>
        <v/>
      </c>
      <c r="J404" s="27" t="str">
        <f ca="1">IFERROR(INDEX(MAESTRO!J:J,_xludf.AGGREGATE(15,6,ROW(MAESTRO!$B$3:$B$1000)/((MAESTRO!$B$3:$B$1000="OPA")*(UPPER(MAESTRO!$L$3:$L$1000)="CONFIRMADO")),ROWS($A$3:A404))),"")</f>
        <v/>
      </c>
      <c r="K404" s="27" t="str">
        <f ca="1">IFERROR(INDEX(MAESTRO!K:K,_xludf.AGGREGATE(15,6,ROW(MAESTRO!$B$3:$B$1000)/((MAESTRO!$B$3:$B$1000="OPA")*(UPPER(MAESTRO!$L$3:$L$1000)="CONFIRMADO")),ROWS($A$3:A404))),"")</f>
        <v/>
      </c>
      <c r="L404" s="27" t="str">
        <f ca="1">IFERROR(INDEX(MAESTRO!L:L,_xludf.AGGREGATE(15,6,ROW(MAESTRO!$B$3:$B$1000)/((MAESTRO!$B$3:$B$1000="OPA")*(UPPER(MAESTRO!$L$3:$L$1000)="CONFIRMADO")),ROWS($A$3:A404))),"")</f>
        <v/>
      </c>
      <c r="M404" s="27" t="str">
        <f ca="1">IFERROR(INDEX(MAESTRO!M:M,_xludf.AGGREGATE(15,6,ROW(MAESTRO!$B$3:$B$1000)/((MAESTRO!$B$3:$B$1000="OPA")*(UPPER(MAESTRO!$L$3:$L$1000)="CONFIRMADO")),ROWS($A$3:A404))),"")</f>
        <v/>
      </c>
      <c r="N404" s="27" t="str">
        <f ca="1">IFERROR(INDEX(MAESTRO!N:N,_xludf.AGGREGATE(15,6,ROW(MAESTRO!$B$3:$B$1000)/((MAESTRO!$B$3:$B$1000="OPA")*(UPPER(MAESTRO!$L$3:$L$1000)="CONFIRMADO")),ROWS($A$3:A404))),"")</f>
        <v/>
      </c>
      <c r="O404" s="27" t="str">
        <f ca="1">IFERROR(INDEX(MAESTRO!O:O,_xludf.AGGREGATE(15,6,ROW(MAESTRO!$B$3:$B$1000)/((MAESTRO!$B$3:$B$1000="OPA")*(UPPER(MAESTRO!$L$3:$L$1000)="CONFIRMADO")),ROWS($A$3:A404))),"")</f>
        <v/>
      </c>
      <c r="P404" s="27" t="str">
        <f ca="1">IFERROR(INDEX(MAESTRO!P:P,_xludf.AGGREGATE(15,6,ROW(MAESTRO!$B$3:$B$1000)/((MAESTRO!$B$3:$B$1000="OPA")*(UPPER(MAESTRO!$L$3:$L$1000)="CONFIRMADO")),ROWS($A$3:A404))),"")</f>
        <v/>
      </c>
      <c r="Q404" s="27" t="str">
        <f ca="1">IFERROR(INDEX(MAESTRO!Q:Q,_xludf.AGGREGATE(15,6,ROW(MAESTRO!$B$3:$B$1000)/((MAESTRO!$B$3:$B$1000="OPA")*(UPPER(MAESTRO!$L$3:$L$1000)="CONFIRMADO")),ROWS($A$3:A404))),"")</f>
        <v/>
      </c>
      <c r="R404" s="27" t="str">
        <f ca="1">IFERROR(INDEX(MAESTRO!R:R,_xludf.AGGREGATE(15,6,ROW(MAESTRO!$B$3:$B$1000)/((MAESTRO!$B$3:$B$1000="OPA")*(UPPER(MAESTRO!$L$3:$L$1000)="CONFIRMADO")),ROWS($A$3:A404))),"")</f>
        <v/>
      </c>
      <c r="S404" s="27" t="str">
        <f ca="1">IFERROR(INDEX(MAESTRO!S:S,_xludf.AGGREGATE(15,6,ROW(MAESTRO!$B$3:$B$1000)/((MAESTRO!$B$3:$B$1000="OPA")*(UPPER(MAESTRO!$L$3:$L$1000)="CONFIRMADO")),ROWS($A$3:A404))),"")</f>
        <v/>
      </c>
      <c r="T404" s="27" t="str">
        <f ca="1">IFERROR(INDEX(MAESTRO!T:T,_xludf.AGGREGATE(15,6,ROW(MAESTRO!$B$3:$B$1000)/((MAESTRO!$B$3:$B$1000="OPA")*(UPPER(MAESTRO!$L$3:$L$1000)="CONFIRMADO")),ROWS($A$3:A404))),"")</f>
        <v/>
      </c>
      <c r="U404" s="27" t="str">
        <f ca="1">IFERROR(INDEX(MAESTRO!U:U,_xludf.AGGREGATE(15,6,ROW(MAESTRO!$B$3:$B$1000)/((MAESTRO!$B$3:$B$1000="OPA")*(UPPER(MAESTRO!$L$3:$L$1000)="CONFIRMADO")),ROWS($A$3:A404))),"")</f>
        <v/>
      </c>
      <c r="V404" s="27" t="str">
        <f ca="1">IFERROR(INDEX(MAESTRO!V:V,_xludf.AGGREGATE(15,6,ROW(MAESTRO!$B$3:$B$1000)/((MAESTRO!$B$3:$B$1000="OPA")*(UPPER(MAESTRO!$L$3:$L$1000)="CONFIRMADO")),ROWS($A$3:A404))),"")</f>
        <v/>
      </c>
      <c r="W404" s="27" t="str">
        <f ca="1">IFERROR(INDEX(MAESTRO!W:W,_xludf.AGGREGATE(15,6,ROW(MAESTRO!$B$3:$B$1000)/((MAESTRO!$B$3:$B$1000="OPA")*(UPPER(MAESTRO!$L$3:$L$1000)="CONFIRMADO")),ROWS($A$3:A404))),"")</f>
        <v/>
      </c>
      <c r="X404" s="27" t="str">
        <f ca="1">IFERROR(INDEX(MAESTRO!X:X,_xludf.AGGREGATE(15,6,ROW(MAESTRO!$B$3:$B$1000)/((MAESTRO!$B$3:$B$1000="OPA")*(UPPER(MAESTRO!$L$3:$L$1000)="CONFIRMADO")),ROWS($A$3:A404))),"")</f>
        <v/>
      </c>
    </row>
    <row r="405" spans="1:24" ht="22.05" customHeight="1">
      <c r="A405" s="10" t="str">
        <f ca="1">IFERROR(INDEX(MAESTRO!A:A,_xludf.AGGREGATE(15,6,ROW(MAESTRO!$B$3:$B$1000)/((MAESTRO!$B$3:$B$1000="OPA")*(UPPER(MAESTRO!$L$3:$L$1000)="CONFIRMADO")),ROWS($A$3:A405))),"")</f>
        <v/>
      </c>
      <c r="B405" s="10" t="str">
        <f ca="1">IFERROR(INDEX(MAESTRO!B:B,_xludf.AGGREGATE(15,6,ROW(MAESTRO!$B$3:$B$1000)/((MAESTRO!$B$3:$B$1000="OPA")*(UPPER(MAESTRO!$L$3:$L$1000)="CONFIRMADO")),ROWS($A$3:A405))),"")</f>
        <v/>
      </c>
      <c r="C405" s="10" t="str">
        <f ca="1">IFERROR(INDEX(MAESTRO!C:C,_xludf.AGGREGATE(15,6,ROW(MAESTRO!$B$3:$B$1000)/((MAESTRO!$B$3:$B$1000="OPA")*(UPPER(MAESTRO!$L$3:$L$1000)="CONFIRMADO")),ROWS($A$3:A405))),"")</f>
        <v/>
      </c>
      <c r="D405" s="10" t="str">
        <f ca="1">IFERROR(INDEX(MAESTRO!D:D,_xludf.AGGREGATE(15,6,ROW(MAESTRO!$B$3:$B$1000)/((MAESTRO!$B$3:$B$1000="OPA")*(UPPER(MAESTRO!$L$3:$L$1000)="CONFIRMADO")),ROWS($A$3:A405))),"")</f>
        <v/>
      </c>
      <c r="E405" s="10" t="str">
        <f ca="1">IFERROR(INDEX(MAESTRO!E:E,_xludf.AGGREGATE(15,6,ROW(MAESTRO!$B$3:$B$1000)/((MAESTRO!$B$3:$B$1000="OPA")*(UPPER(MAESTRO!$L$3:$L$1000)="CONFIRMADO")),ROWS($A$3:A405))),"")</f>
        <v/>
      </c>
      <c r="F405" s="10" t="str">
        <f ca="1">IFERROR(INDEX(MAESTRO!F:F,_xludf.AGGREGATE(15,6,ROW(MAESTRO!$B$3:$B$1000)/((MAESTRO!$B$3:$B$1000="OPA")*(UPPER(MAESTRO!$L$3:$L$1000)="CONFIRMADO")),ROWS($A$3:A405))),"")</f>
        <v/>
      </c>
      <c r="G405" s="10" t="str">
        <f ca="1">IFERROR(INDEX(MAESTRO!G:G,_xludf.AGGREGATE(15,6,ROW(MAESTRO!$B$3:$B$1000)/((MAESTRO!$B$3:$B$1000="OPA")*(UPPER(MAESTRO!$L$3:$L$1000)="CONFIRMADO")),ROWS($A$3:A405))),"")</f>
        <v/>
      </c>
      <c r="H405" s="10" t="str">
        <f ca="1">IFERROR(INDEX(MAESTRO!H:H,_xludf.AGGREGATE(15,6,ROW(MAESTRO!$B$3:$B$1000)/((MAESTRO!$B$3:$B$1000="OPA")*(UPPER(MAESTRO!$L$3:$L$1000)="CONFIRMADO")),ROWS($A$3:A405))),"")</f>
        <v/>
      </c>
      <c r="I405" s="10" t="str">
        <f ca="1">IFERROR(INDEX(MAESTRO!I:I,_xludf.AGGREGATE(15,6,ROW(MAESTRO!$B$3:$B$1000)/((MAESTRO!$B$3:$B$1000="OPA")*(UPPER(MAESTRO!$L$3:$L$1000)="CONFIRMADO")),ROWS($A$3:A405))),"")</f>
        <v/>
      </c>
      <c r="J405" s="10" t="str">
        <f ca="1">IFERROR(INDEX(MAESTRO!J:J,_xludf.AGGREGATE(15,6,ROW(MAESTRO!$B$3:$B$1000)/((MAESTRO!$B$3:$B$1000="OPA")*(UPPER(MAESTRO!$L$3:$L$1000)="CONFIRMADO")),ROWS($A$3:A405))),"")</f>
        <v/>
      </c>
      <c r="K405" s="10" t="str">
        <f ca="1">IFERROR(INDEX(MAESTRO!K:K,_xludf.AGGREGATE(15,6,ROW(MAESTRO!$B$3:$B$1000)/((MAESTRO!$B$3:$B$1000="OPA")*(UPPER(MAESTRO!$L$3:$L$1000)="CONFIRMADO")),ROWS($A$3:A405))),"")</f>
        <v/>
      </c>
      <c r="L405" s="10" t="str">
        <f ca="1">IFERROR(INDEX(MAESTRO!L:L,_xludf.AGGREGATE(15,6,ROW(MAESTRO!$B$3:$B$1000)/((MAESTRO!$B$3:$B$1000="OPA")*(UPPER(MAESTRO!$L$3:$L$1000)="CONFIRMADO")),ROWS($A$3:A405))),"")</f>
        <v/>
      </c>
      <c r="M405" s="10" t="str">
        <f ca="1">IFERROR(INDEX(MAESTRO!M:M,_xludf.AGGREGATE(15,6,ROW(MAESTRO!$B$3:$B$1000)/((MAESTRO!$B$3:$B$1000="OPA")*(UPPER(MAESTRO!$L$3:$L$1000)="CONFIRMADO")),ROWS($A$3:A405))),"")</f>
        <v/>
      </c>
      <c r="N405" s="10" t="str">
        <f ca="1">IFERROR(INDEX(MAESTRO!N:N,_xludf.AGGREGATE(15,6,ROW(MAESTRO!$B$3:$B$1000)/((MAESTRO!$B$3:$B$1000="OPA")*(UPPER(MAESTRO!$L$3:$L$1000)="CONFIRMADO")),ROWS($A$3:A405))),"")</f>
        <v/>
      </c>
      <c r="O405" s="10" t="str">
        <f ca="1">IFERROR(INDEX(MAESTRO!O:O,_xludf.AGGREGATE(15,6,ROW(MAESTRO!$B$3:$B$1000)/((MAESTRO!$B$3:$B$1000="OPA")*(UPPER(MAESTRO!$L$3:$L$1000)="CONFIRMADO")),ROWS($A$3:A405))),"")</f>
        <v/>
      </c>
      <c r="P405" s="10" t="str">
        <f ca="1">IFERROR(INDEX(MAESTRO!P:P,_xludf.AGGREGATE(15,6,ROW(MAESTRO!$B$3:$B$1000)/((MAESTRO!$B$3:$B$1000="OPA")*(UPPER(MAESTRO!$L$3:$L$1000)="CONFIRMADO")),ROWS($A$3:A405))),"")</f>
        <v/>
      </c>
      <c r="Q405" s="10" t="str">
        <f ca="1">IFERROR(INDEX(MAESTRO!Q:Q,_xludf.AGGREGATE(15,6,ROW(MAESTRO!$B$3:$B$1000)/((MAESTRO!$B$3:$B$1000="OPA")*(UPPER(MAESTRO!$L$3:$L$1000)="CONFIRMADO")),ROWS($A$3:A405))),"")</f>
        <v/>
      </c>
      <c r="R405" s="10" t="str">
        <f ca="1">IFERROR(INDEX(MAESTRO!R:R,_xludf.AGGREGATE(15,6,ROW(MAESTRO!$B$3:$B$1000)/((MAESTRO!$B$3:$B$1000="OPA")*(UPPER(MAESTRO!$L$3:$L$1000)="CONFIRMADO")),ROWS($A$3:A405))),"")</f>
        <v/>
      </c>
      <c r="S405" s="10" t="str">
        <f ca="1">IFERROR(INDEX(MAESTRO!S:S,_xludf.AGGREGATE(15,6,ROW(MAESTRO!$B$3:$B$1000)/((MAESTRO!$B$3:$B$1000="OPA")*(UPPER(MAESTRO!$L$3:$L$1000)="CONFIRMADO")),ROWS($A$3:A405))),"")</f>
        <v/>
      </c>
      <c r="T405" s="10" t="str">
        <f ca="1">IFERROR(INDEX(MAESTRO!T:T,_xludf.AGGREGATE(15,6,ROW(MAESTRO!$B$3:$B$1000)/((MAESTRO!$B$3:$B$1000="OPA")*(UPPER(MAESTRO!$L$3:$L$1000)="CONFIRMADO")),ROWS($A$3:A405))),"")</f>
        <v/>
      </c>
      <c r="U405" s="10" t="str">
        <f ca="1">IFERROR(INDEX(MAESTRO!U:U,_xludf.AGGREGATE(15,6,ROW(MAESTRO!$B$3:$B$1000)/((MAESTRO!$B$3:$B$1000="OPA")*(UPPER(MAESTRO!$L$3:$L$1000)="CONFIRMADO")),ROWS($A$3:A405))),"")</f>
        <v/>
      </c>
      <c r="V405" s="10" t="str">
        <f ca="1">IFERROR(INDEX(MAESTRO!V:V,_xludf.AGGREGATE(15,6,ROW(MAESTRO!$B$3:$B$1000)/((MAESTRO!$B$3:$B$1000="OPA")*(UPPER(MAESTRO!$L$3:$L$1000)="CONFIRMADO")),ROWS($A$3:A405))),"")</f>
        <v/>
      </c>
      <c r="W405" s="10" t="str">
        <f ca="1">IFERROR(INDEX(MAESTRO!W:W,_xludf.AGGREGATE(15,6,ROW(MAESTRO!$B$3:$B$1000)/((MAESTRO!$B$3:$B$1000="OPA")*(UPPER(MAESTRO!$L$3:$L$1000)="CONFIRMADO")),ROWS($A$3:A405))),"")</f>
        <v/>
      </c>
      <c r="X405" s="10" t="str">
        <f ca="1">IFERROR(INDEX(MAESTRO!X:X,_xludf.AGGREGATE(15,6,ROW(MAESTRO!$B$3:$B$1000)/((MAESTRO!$B$3:$B$1000="OPA")*(UPPER(MAESTRO!$L$3:$L$1000)="CONFIRMADO")),ROWS($A$3:A405))),"")</f>
        <v/>
      </c>
    </row>
    <row r="406" spans="1:24" ht="22.05" customHeight="1">
      <c r="A406" s="27" t="str">
        <f ca="1">IFERROR(INDEX(MAESTRO!A:A,_xludf.AGGREGATE(15,6,ROW(MAESTRO!$B$3:$B$1000)/((MAESTRO!$B$3:$B$1000="OPA")*(UPPER(MAESTRO!$L$3:$L$1000)="CONFIRMADO")),ROWS($A$3:A406))),"")</f>
        <v/>
      </c>
      <c r="B406" s="27" t="str">
        <f ca="1">IFERROR(INDEX(MAESTRO!B:B,_xludf.AGGREGATE(15,6,ROW(MAESTRO!$B$3:$B$1000)/((MAESTRO!$B$3:$B$1000="OPA")*(UPPER(MAESTRO!$L$3:$L$1000)="CONFIRMADO")),ROWS($A$3:A406))),"")</f>
        <v/>
      </c>
      <c r="C406" s="27" t="str">
        <f ca="1">IFERROR(INDEX(MAESTRO!C:C,_xludf.AGGREGATE(15,6,ROW(MAESTRO!$B$3:$B$1000)/((MAESTRO!$B$3:$B$1000="OPA")*(UPPER(MAESTRO!$L$3:$L$1000)="CONFIRMADO")),ROWS($A$3:A406))),"")</f>
        <v/>
      </c>
      <c r="D406" s="27" t="str">
        <f ca="1">IFERROR(INDEX(MAESTRO!D:D,_xludf.AGGREGATE(15,6,ROW(MAESTRO!$B$3:$B$1000)/((MAESTRO!$B$3:$B$1000="OPA")*(UPPER(MAESTRO!$L$3:$L$1000)="CONFIRMADO")),ROWS($A$3:A406))),"")</f>
        <v/>
      </c>
      <c r="E406" s="27" t="str">
        <f ca="1">IFERROR(INDEX(MAESTRO!E:E,_xludf.AGGREGATE(15,6,ROW(MAESTRO!$B$3:$B$1000)/((MAESTRO!$B$3:$B$1000="OPA")*(UPPER(MAESTRO!$L$3:$L$1000)="CONFIRMADO")),ROWS($A$3:A406))),"")</f>
        <v/>
      </c>
      <c r="F406" s="27" t="str">
        <f ca="1">IFERROR(INDEX(MAESTRO!F:F,_xludf.AGGREGATE(15,6,ROW(MAESTRO!$B$3:$B$1000)/((MAESTRO!$B$3:$B$1000="OPA")*(UPPER(MAESTRO!$L$3:$L$1000)="CONFIRMADO")),ROWS($A$3:A406))),"")</f>
        <v/>
      </c>
      <c r="G406" s="27" t="str">
        <f ca="1">IFERROR(INDEX(MAESTRO!G:G,_xludf.AGGREGATE(15,6,ROW(MAESTRO!$B$3:$B$1000)/((MAESTRO!$B$3:$B$1000="OPA")*(UPPER(MAESTRO!$L$3:$L$1000)="CONFIRMADO")),ROWS($A$3:A406))),"")</f>
        <v/>
      </c>
      <c r="H406" s="27" t="str">
        <f ca="1">IFERROR(INDEX(MAESTRO!H:H,_xludf.AGGREGATE(15,6,ROW(MAESTRO!$B$3:$B$1000)/((MAESTRO!$B$3:$B$1000="OPA")*(UPPER(MAESTRO!$L$3:$L$1000)="CONFIRMADO")),ROWS($A$3:A406))),"")</f>
        <v/>
      </c>
      <c r="I406" s="27" t="str">
        <f ca="1">IFERROR(INDEX(MAESTRO!I:I,_xludf.AGGREGATE(15,6,ROW(MAESTRO!$B$3:$B$1000)/((MAESTRO!$B$3:$B$1000="OPA")*(UPPER(MAESTRO!$L$3:$L$1000)="CONFIRMADO")),ROWS($A$3:A406))),"")</f>
        <v/>
      </c>
      <c r="J406" s="27" t="str">
        <f ca="1">IFERROR(INDEX(MAESTRO!J:J,_xludf.AGGREGATE(15,6,ROW(MAESTRO!$B$3:$B$1000)/((MAESTRO!$B$3:$B$1000="OPA")*(UPPER(MAESTRO!$L$3:$L$1000)="CONFIRMADO")),ROWS($A$3:A406))),"")</f>
        <v/>
      </c>
      <c r="K406" s="27" t="str">
        <f ca="1">IFERROR(INDEX(MAESTRO!K:K,_xludf.AGGREGATE(15,6,ROW(MAESTRO!$B$3:$B$1000)/((MAESTRO!$B$3:$B$1000="OPA")*(UPPER(MAESTRO!$L$3:$L$1000)="CONFIRMADO")),ROWS($A$3:A406))),"")</f>
        <v/>
      </c>
      <c r="L406" s="27" t="str">
        <f ca="1">IFERROR(INDEX(MAESTRO!L:L,_xludf.AGGREGATE(15,6,ROW(MAESTRO!$B$3:$B$1000)/((MAESTRO!$B$3:$B$1000="OPA")*(UPPER(MAESTRO!$L$3:$L$1000)="CONFIRMADO")),ROWS($A$3:A406))),"")</f>
        <v/>
      </c>
      <c r="M406" s="27" t="str">
        <f ca="1">IFERROR(INDEX(MAESTRO!M:M,_xludf.AGGREGATE(15,6,ROW(MAESTRO!$B$3:$B$1000)/((MAESTRO!$B$3:$B$1000="OPA")*(UPPER(MAESTRO!$L$3:$L$1000)="CONFIRMADO")),ROWS($A$3:A406))),"")</f>
        <v/>
      </c>
      <c r="N406" s="27" t="str">
        <f ca="1">IFERROR(INDEX(MAESTRO!N:N,_xludf.AGGREGATE(15,6,ROW(MAESTRO!$B$3:$B$1000)/((MAESTRO!$B$3:$B$1000="OPA")*(UPPER(MAESTRO!$L$3:$L$1000)="CONFIRMADO")),ROWS($A$3:A406))),"")</f>
        <v/>
      </c>
      <c r="O406" s="27" t="str">
        <f ca="1">IFERROR(INDEX(MAESTRO!O:O,_xludf.AGGREGATE(15,6,ROW(MAESTRO!$B$3:$B$1000)/((MAESTRO!$B$3:$B$1000="OPA")*(UPPER(MAESTRO!$L$3:$L$1000)="CONFIRMADO")),ROWS($A$3:A406))),"")</f>
        <v/>
      </c>
      <c r="P406" s="27" t="str">
        <f ca="1">IFERROR(INDEX(MAESTRO!P:P,_xludf.AGGREGATE(15,6,ROW(MAESTRO!$B$3:$B$1000)/((MAESTRO!$B$3:$B$1000="OPA")*(UPPER(MAESTRO!$L$3:$L$1000)="CONFIRMADO")),ROWS($A$3:A406))),"")</f>
        <v/>
      </c>
      <c r="Q406" s="27" t="str">
        <f ca="1">IFERROR(INDEX(MAESTRO!Q:Q,_xludf.AGGREGATE(15,6,ROW(MAESTRO!$B$3:$B$1000)/((MAESTRO!$B$3:$B$1000="OPA")*(UPPER(MAESTRO!$L$3:$L$1000)="CONFIRMADO")),ROWS($A$3:A406))),"")</f>
        <v/>
      </c>
      <c r="R406" s="27" t="str">
        <f ca="1">IFERROR(INDEX(MAESTRO!R:R,_xludf.AGGREGATE(15,6,ROW(MAESTRO!$B$3:$B$1000)/((MAESTRO!$B$3:$B$1000="OPA")*(UPPER(MAESTRO!$L$3:$L$1000)="CONFIRMADO")),ROWS($A$3:A406))),"")</f>
        <v/>
      </c>
      <c r="S406" s="27" t="str">
        <f ca="1">IFERROR(INDEX(MAESTRO!S:S,_xludf.AGGREGATE(15,6,ROW(MAESTRO!$B$3:$B$1000)/((MAESTRO!$B$3:$B$1000="OPA")*(UPPER(MAESTRO!$L$3:$L$1000)="CONFIRMADO")),ROWS($A$3:A406))),"")</f>
        <v/>
      </c>
      <c r="T406" s="27" t="str">
        <f ca="1">IFERROR(INDEX(MAESTRO!T:T,_xludf.AGGREGATE(15,6,ROW(MAESTRO!$B$3:$B$1000)/((MAESTRO!$B$3:$B$1000="OPA")*(UPPER(MAESTRO!$L$3:$L$1000)="CONFIRMADO")),ROWS($A$3:A406))),"")</f>
        <v/>
      </c>
      <c r="U406" s="27" t="str">
        <f ca="1">IFERROR(INDEX(MAESTRO!U:U,_xludf.AGGREGATE(15,6,ROW(MAESTRO!$B$3:$B$1000)/((MAESTRO!$B$3:$B$1000="OPA")*(UPPER(MAESTRO!$L$3:$L$1000)="CONFIRMADO")),ROWS($A$3:A406))),"")</f>
        <v/>
      </c>
      <c r="V406" s="27" t="str">
        <f ca="1">IFERROR(INDEX(MAESTRO!V:V,_xludf.AGGREGATE(15,6,ROW(MAESTRO!$B$3:$B$1000)/((MAESTRO!$B$3:$B$1000="OPA")*(UPPER(MAESTRO!$L$3:$L$1000)="CONFIRMADO")),ROWS($A$3:A406))),"")</f>
        <v/>
      </c>
      <c r="W406" s="27" t="str">
        <f ca="1">IFERROR(INDEX(MAESTRO!W:W,_xludf.AGGREGATE(15,6,ROW(MAESTRO!$B$3:$B$1000)/((MAESTRO!$B$3:$B$1000="OPA")*(UPPER(MAESTRO!$L$3:$L$1000)="CONFIRMADO")),ROWS($A$3:A406))),"")</f>
        <v/>
      </c>
      <c r="X406" s="27" t="str">
        <f ca="1">IFERROR(INDEX(MAESTRO!X:X,_xludf.AGGREGATE(15,6,ROW(MAESTRO!$B$3:$B$1000)/((MAESTRO!$B$3:$B$1000="OPA")*(UPPER(MAESTRO!$L$3:$L$1000)="CONFIRMADO")),ROWS($A$3:A406))),"")</f>
        <v/>
      </c>
    </row>
    <row r="407" spans="1:24" ht="22.05" customHeight="1">
      <c r="A407" s="10" t="str">
        <f ca="1">IFERROR(INDEX(MAESTRO!A:A,_xludf.AGGREGATE(15,6,ROW(MAESTRO!$B$3:$B$1000)/((MAESTRO!$B$3:$B$1000="OPA")*(UPPER(MAESTRO!$L$3:$L$1000)="CONFIRMADO")),ROWS($A$3:A407))),"")</f>
        <v/>
      </c>
      <c r="B407" s="10" t="str">
        <f ca="1">IFERROR(INDEX(MAESTRO!B:B,_xludf.AGGREGATE(15,6,ROW(MAESTRO!$B$3:$B$1000)/((MAESTRO!$B$3:$B$1000="OPA")*(UPPER(MAESTRO!$L$3:$L$1000)="CONFIRMADO")),ROWS($A$3:A407))),"")</f>
        <v/>
      </c>
      <c r="C407" s="10" t="str">
        <f ca="1">IFERROR(INDEX(MAESTRO!C:C,_xludf.AGGREGATE(15,6,ROW(MAESTRO!$B$3:$B$1000)/((MAESTRO!$B$3:$B$1000="OPA")*(UPPER(MAESTRO!$L$3:$L$1000)="CONFIRMADO")),ROWS($A$3:A407))),"")</f>
        <v/>
      </c>
      <c r="D407" s="10" t="str">
        <f ca="1">IFERROR(INDEX(MAESTRO!D:D,_xludf.AGGREGATE(15,6,ROW(MAESTRO!$B$3:$B$1000)/((MAESTRO!$B$3:$B$1000="OPA")*(UPPER(MAESTRO!$L$3:$L$1000)="CONFIRMADO")),ROWS($A$3:A407))),"")</f>
        <v/>
      </c>
      <c r="E407" s="10" t="str">
        <f ca="1">IFERROR(INDEX(MAESTRO!E:E,_xludf.AGGREGATE(15,6,ROW(MAESTRO!$B$3:$B$1000)/((MAESTRO!$B$3:$B$1000="OPA")*(UPPER(MAESTRO!$L$3:$L$1000)="CONFIRMADO")),ROWS($A$3:A407))),"")</f>
        <v/>
      </c>
      <c r="F407" s="10" t="str">
        <f ca="1">IFERROR(INDEX(MAESTRO!F:F,_xludf.AGGREGATE(15,6,ROW(MAESTRO!$B$3:$B$1000)/((MAESTRO!$B$3:$B$1000="OPA")*(UPPER(MAESTRO!$L$3:$L$1000)="CONFIRMADO")),ROWS($A$3:A407))),"")</f>
        <v/>
      </c>
      <c r="G407" s="10" t="str">
        <f ca="1">IFERROR(INDEX(MAESTRO!G:G,_xludf.AGGREGATE(15,6,ROW(MAESTRO!$B$3:$B$1000)/((MAESTRO!$B$3:$B$1000="OPA")*(UPPER(MAESTRO!$L$3:$L$1000)="CONFIRMADO")),ROWS($A$3:A407))),"")</f>
        <v/>
      </c>
      <c r="H407" s="10" t="str">
        <f ca="1">IFERROR(INDEX(MAESTRO!H:H,_xludf.AGGREGATE(15,6,ROW(MAESTRO!$B$3:$B$1000)/((MAESTRO!$B$3:$B$1000="OPA")*(UPPER(MAESTRO!$L$3:$L$1000)="CONFIRMADO")),ROWS($A$3:A407))),"")</f>
        <v/>
      </c>
      <c r="I407" s="10" t="str">
        <f ca="1">IFERROR(INDEX(MAESTRO!I:I,_xludf.AGGREGATE(15,6,ROW(MAESTRO!$B$3:$B$1000)/((MAESTRO!$B$3:$B$1000="OPA")*(UPPER(MAESTRO!$L$3:$L$1000)="CONFIRMADO")),ROWS($A$3:A407))),"")</f>
        <v/>
      </c>
      <c r="J407" s="10" t="str">
        <f ca="1">IFERROR(INDEX(MAESTRO!J:J,_xludf.AGGREGATE(15,6,ROW(MAESTRO!$B$3:$B$1000)/((MAESTRO!$B$3:$B$1000="OPA")*(UPPER(MAESTRO!$L$3:$L$1000)="CONFIRMADO")),ROWS($A$3:A407))),"")</f>
        <v/>
      </c>
      <c r="K407" s="10" t="str">
        <f ca="1">IFERROR(INDEX(MAESTRO!K:K,_xludf.AGGREGATE(15,6,ROW(MAESTRO!$B$3:$B$1000)/((MAESTRO!$B$3:$B$1000="OPA")*(UPPER(MAESTRO!$L$3:$L$1000)="CONFIRMADO")),ROWS($A$3:A407))),"")</f>
        <v/>
      </c>
      <c r="L407" s="10" t="str">
        <f ca="1">IFERROR(INDEX(MAESTRO!L:L,_xludf.AGGREGATE(15,6,ROW(MAESTRO!$B$3:$B$1000)/((MAESTRO!$B$3:$B$1000="OPA")*(UPPER(MAESTRO!$L$3:$L$1000)="CONFIRMADO")),ROWS($A$3:A407))),"")</f>
        <v/>
      </c>
      <c r="M407" s="10" t="str">
        <f ca="1">IFERROR(INDEX(MAESTRO!M:M,_xludf.AGGREGATE(15,6,ROW(MAESTRO!$B$3:$B$1000)/((MAESTRO!$B$3:$B$1000="OPA")*(UPPER(MAESTRO!$L$3:$L$1000)="CONFIRMADO")),ROWS($A$3:A407))),"")</f>
        <v/>
      </c>
      <c r="N407" s="10" t="str">
        <f ca="1">IFERROR(INDEX(MAESTRO!N:N,_xludf.AGGREGATE(15,6,ROW(MAESTRO!$B$3:$B$1000)/((MAESTRO!$B$3:$B$1000="OPA")*(UPPER(MAESTRO!$L$3:$L$1000)="CONFIRMADO")),ROWS($A$3:A407))),"")</f>
        <v/>
      </c>
      <c r="O407" s="10" t="str">
        <f ca="1">IFERROR(INDEX(MAESTRO!O:O,_xludf.AGGREGATE(15,6,ROW(MAESTRO!$B$3:$B$1000)/((MAESTRO!$B$3:$B$1000="OPA")*(UPPER(MAESTRO!$L$3:$L$1000)="CONFIRMADO")),ROWS($A$3:A407))),"")</f>
        <v/>
      </c>
      <c r="P407" s="10" t="str">
        <f ca="1">IFERROR(INDEX(MAESTRO!P:P,_xludf.AGGREGATE(15,6,ROW(MAESTRO!$B$3:$B$1000)/((MAESTRO!$B$3:$B$1000="OPA")*(UPPER(MAESTRO!$L$3:$L$1000)="CONFIRMADO")),ROWS($A$3:A407))),"")</f>
        <v/>
      </c>
      <c r="Q407" s="10" t="str">
        <f ca="1">IFERROR(INDEX(MAESTRO!Q:Q,_xludf.AGGREGATE(15,6,ROW(MAESTRO!$B$3:$B$1000)/((MAESTRO!$B$3:$B$1000="OPA")*(UPPER(MAESTRO!$L$3:$L$1000)="CONFIRMADO")),ROWS($A$3:A407))),"")</f>
        <v/>
      </c>
      <c r="R407" s="10" t="str">
        <f ca="1">IFERROR(INDEX(MAESTRO!R:R,_xludf.AGGREGATE(15,6,ROW(MAESTRO!$B$3:$B$1000)/((MAESTRO!$B$3:$B$1000="OPA")*(UPPER(MAESTRO!$L$3:$L$1000)="CONFIRMADO")),ROWS($A$3:A407))),"")</f>
        <v/>
      </c>
      <c r="S407" s="10" t="str">
        <f ca="1">IFERROR(INDEX(MAESTRO!S:S,_xludf.AGGREGATE(15,6,ROW(MAESTRO!$B$3:$B$1000)/((MAESTRO!$B$3:$B$1000="OPA")*(UPPER(MAESTRO!$L$3:$L$1000)="CONFIRMADO")),ROWS($A$3:A407))),"")</f>
        <v/>
      </c>
      <c r="T407" s="10" t="str">
        <f ca="1">IFERROR(INDEX(MAESTRO!T:T,_xludf.AGGREGATE(15,6,ROW(MAESTRO!$B$3:$B$1000)/((MAESTRO!$B$3:$B$1000="OPA")*(UPPER(MAESTRO!$L$3:$L$1000)="CONFIRMADO")),ROWS($A$3:A407))),"")</f>
        <v/>
      </c>
      <c r="U407" s="10" t="str">
        <f ca="1">IFERROR(INDEX(MAESTRO!U:U,_xludf.AGGREGATE(15,6,ROW(MAESTRO!$B$3:$B$1000)/((MAESTRO!$B$3:$B$1000="OPA")*(UPPER(MAESTRO!$L$3:$L$1000)="CONFIRMADO")),ROWS($A$3:A407))),"")</f>
        <v/>
      </c>
      <c r="V407" s="10" t="str">
        <f ca="1">IFERROR(INDEX(MAESTRO!V:V,_xludf.AGGREGATE(15,6,ROW(MAESTRO!$B$3:$B$1000)/((MAESTRO!$B$3:$B$1000="OPA")*(UPPER(MAESTRO!$L$3:$L$1000)="CONFIRMADO")),ROWS($A$3:A407))),"")</f>
        <v/>
      </c>
      <c r="W407" s="10" t="str">
        <f ca="1">IFERROR(INDEX(MAESTRO!W:W,_xludf.AGGREGATE(15,6,ROW(MAESTRO!$B$3:$B$1000)/((MAESTRO!$B$3:$B$1000="OPA")*(UPPER(MAESTRO!$L$3:$L$1000)="CONFIRMADO")),ROWS($A$3:A407))),"")</f>
        <v/>
      </c>
      <c r="X407" s="10" t="str">
        <f ca="1">IFERROR(INDEX(MAESTRO!X:X,_xludf.AGGREGATE(15,6,ROW(MAESTRO!$B$3:$B$1000)/((MAESTRO!$B$3:$B$1000="OPA")*(UPPER(MAESTRO!$L$3:$L$1000)="CONFIRMADO")),ROWS($A$3:A407))),"")</f>
        <v/>
      </c>
    </row>
    <row r="408" spans="1:24" ht="22.05" customHeight="1">
      <c r="A408" s="27" t="str">
        <f ca="1">IFERROR(INDEX(MAESTRO!A:A,_xludf.AGGREGATE(15,6,ROW(MAESTRO!$B$3:$B$1000)/((MAESTRO!$B$3:$B$1000="OPA")*(UPPER(MAESTRO!$L$3:$L$1000)="CONFIRMADO")),ROWS($A$3:A408))),"")</f>
        <v/>
      </c>
      <c r="B408" s="27" t="str">
        <f ca="1">IFERROR(INDEX(MAESTRO!B:B,_xludf.AGGREGATE(15,6,ROW(MAESTRO!$B$3:$B$1000)/((MAESTRO!$B$3:$B$1000="OPA")*(UPPER(MAESTRO!$L$3:$L$1000)="CONFIRMADO")),ROWS($A$3:A408))),"")</f>
        <v/>
      </c>
      <c r="C408" s="27" t="str">
        <f ca="1">IFERROR(INDEX(MAESTRO!C:C,_xludf.AGGREGATE(15,6,ROW(MAESTRO!$B$3:$B$1000)/((MAESTRO!$B$3:$B$1000="OPA")*(UPPER(MAESTRO!$L$3:$L$1000)="CONFIRMADO")),ROWS($A$3:A408))),"")</f>
        <v/>
      </c>
      <c r="D408" s="27" t="str">
        <f ca="1">IFERROR(INDEX(MAESTRO!D:D,_xludf.AGGREGATE(15,6,ROW(MAESTRO!$B$3:$B$1000)/((MAESTRO!$B$3:$B$1000="OPA")*(UPPER(MAESTRO!$L$3:$L$1000)="CONFIRMADO")),ROWS($A$3:A408))),"")</f>
        <v/>
      </c>
      <c r="E408" s="27" t="str">
        <f ca="1">IFERROR(INDEX(MAESTRO!E:E,_xludf.AGGREGATE(15,6,ROW(MAESTRO!$B$3:$B$1000)/((MAESTRO!$B$3:$B$1000="OPA")*(UPPER(MAESTRO!$L$3:$L$1000)="CONFIRMADO")),ROWS($A$3:A408))),"")</f>
        <v/>
      </c>
      <c r="F408" s="27" t="str">
        <f ca="1">IFERROR(INDEX(MAESTRO!F:F,_xludf.AGGREGATE(15,6,ROW(MAESTRO!$B$3:$B$1000)/((MAESTRO!$B$3:$B$1000="OPA")*(UPPER(MAESTRO!$L$3:$L$1000)="CONFIRMADO")),ROWS($A$3:A408))),"")</f>
        <v/>
      </c>
      <c r="G408" s="27" t="str">
        <f ca="1">IFERROR(INDEX(MAESTRO!G:G,_xludf.AGGREGATE(15,6,ROW(MAESTRO!$B$3:$B$1000)/((MAESTRO!$B$3:$B$1000="OPA")*(UPPER(MAESTRO!$L$3:$L$1000)="CONFIRMADO")),ROWS($A$3:A408))),"")</f>
        <v/>
      </c>
      <c r="H408" s="27" t="str">
        <f ca="1">IFERROR(INDEX(MAESTRO!H:H,_xludf.AGGREGATE(15,6,ROW(MAESTRO!$B$3:$B$1000)/((MAESTRO!$B$3:$B$1000="OPA")*(UPPER(MAESTRO!$L$3:$L$1000)="CONFIRMADO")),ROWS($A$3:A408))),"")</f>
        <v/>
      </c>
      <c r="I408" s="27" t="str">
        <f ca="1">IFERROR(INDEX(MAESTRO!I:I,_xludf.AGGREGATE(15,6,ROW(MAESTRO!$B$3:$B$1000)/((MAESTRO!$B$3:$B$1000="OPA")*(UPPER(MAESTRO!$L$3:$L$1000)="CONFIRMADO")),ROWS($A$3:A408))),"")</f>
        <v/>
      </c>
      <c r="J408" s="27" t="str">
        <f ca="1">IFERROR(INDEX(MAESTRO!J:J,_xludf.AGGREGATE(15,6,ROW(MAESTRO!$B$3:$B$1000)/((MAESTRO!$B$3:$B$1000="OPA")*(UPPER(MAESTRO!$L$3:$L$1000)="CONFIRMADO")),ROWS($A$3:A408))),"")</f>
        <v/>
      </c>
      <c r="K408" s="27" t="str">
        <f ca="1">IFERROR(INDEX(MAESTRO!K:K,_xludf.AGGREGATE(15,6,ROW(MAESTRO!$B$3:$B$1000)/((MAESTRO!$B$3:$B$1000="OPA")*(UPPER(MAESTRO!$L$3:$L$1000)="CONFIRMADO")),ROWS($A$3:A408))),"")</f>
        <v/>
      </c>
      <c r="L408" s="27" t="str">
        <f ca="1">IFERROR(INDEX(MAESTRO!L:L,_xludf.AGGREGATE(15,6,ROW(MAESTRO!$B$3:$B$1000)/((MAESTRO!$B$3:$B$1000="OPA")*(UPPER(MAESTRO!$L$3:$L$1000)="CONFIRMADO")),ROWS($A$3:A408))),"")</f>
        <v/>
      </c>
      <c r="M408" s="27" t="str">
        <f ca="1">IFERROR(INDEX(MAESTRO!M:M,_xludf.AGGREGATE(15,6,ROW(MAESTRO!$B$3:$B$1000)/((MAESTRO!$B$3:$B$1000="OPA")*(UPPER(MAESTRO!$L$3:$L$1000)="CONFIRMADO")),ROWS($A$3:A408))),"")</f>
        <v/>
      </c>
      <c r="N408" s="27" t="str">
        <f ca="1">IFERROR(INDEX(MAESTRO!N:N,_xludf.AGGREGATE(15,6,ROW(MAESTRO!$B$3:$B$1000)/((MAESTRO!$B$3:$B$1000="OPA")*(UPPER(MAESTRO!$L$3:$L$1000)="CONFIRMADO")),ROWS($A$3:A408))),"")</f>
        <v/>
      </c>
      <c r="O408" s="27" t="str">
        <f ca="1">IFERROR(INDEX(MAESTRO!O:O,_xludf.AGGREGATE(15,6,ROW(MAESTRO!$B$3:$B$1000)/((MAESTRO!$B$3:$B$1000="OPA")*(UPPER(MAESTRO!$L$3:$L$1000)="CONFIRMADO")),ROWS($A$3:A408))),"")</f>
        <v/>
      </c>
      <c r="P408" s="27" t="str">
        <f ca="1">IFERROR(INDEX(MAESTRO!P:P,_xludf.AGGREGATE(15,6,ROW(MAESTRO!$B$3:$B$1000)/((MAESTRO!$B$3:$B$1000="OPA")*(UPPER(MAESTRO!$L$3:$L$1000)="CONFIRMADO")),ROWS($A$3:A408))),"")</f>
        <v/>
      </c>
      <c r="Q408" s="27" t="str">
        <f ca="1">IFERROR(INDEX(MAESTRO!Q:Q,_xludf.AGGREGATE(15,6,ROW(MAESTRO!$B$3:$B$1000)/((MAESTRO!$B$3:$B$1000="OPA")*(UPPER(MAESTRO!$L$3:$L$1000)="CONFIRMADO")),ROWS($A$3:A408))),"")</f>
        <v/>
      </c>
      <c r="R408" s="27" t="str">
        <f ca="1">IFERROR(INDEX(MAESTRO!R:R,_xludf.AGGREGATE(15,6,ROW(MAESTRO!$B$3:$B$1000)/((MAESTRO!$B$3:$B$1000="OPA")*(UPPER(MAESTRO!$L$3:$L$1000)="CONFIRMADO")),ROWS($A$3:A408))),"")</f>
        <v/>
      </c>
      <c r="S408" s="27" t="str">
        <f ca="1">IFERROR(INDEX(MAESTRO!S:S,_xludf.AGGREGATE(15,6,ROW(MAESTRO!$B$3:$B$1000)/((MAESTRO!$B$3:$B$1000="OPA")*(UPPER(MAESTRO!$L$3:$L$1000)="CONFIRMADO")),ROWS($A$3:A408))),"")</f>
        <v/>
      </c>
      <c r="T408" s="27" t="str">
        <f ca="1">IFERROR(INDEX(MAESTRO!T:T,_xludf.AGGREGATE(15,6,ROW(MAESTRO!$B$3:$B$1000)/((MAESTRO!$B$3:$B$1000="OPA")*(UPPER(MAESTRO!$L$3:$L$1000)="CONFIRMADO")),ROWS($A$3:A408))),"")</f>
        <v/>
      </c>
      <c r="U408" s="27" t="str">
        <f ca="1">IFERROR(INDEX(MAESTRO!U:U,_xludf.AGGREGATE(15,6,ROW(MAESTRO!$B$3:$B$1000)/((MAESTRO!$B$3:$B$1000="OPA")*(UPPER(MAESTRO!$L$3:$L$1000)="CONFIRMADO")),ROWS($A$3:A408))),"")</f>
        <v/>
      </c>
      <c r="V408" s="27" t="str">
        <f ca="1">IFERROR(INDEX(MAESTRO!V:V,_xludf.AGGREGATE(15,6,ROW(MAESTRO!$B$3:$B$1000)/((MAESTRO!$B$3:$B$1000="OPA")*(UPPER(MAESTRO!$L$3:$L$1000)="CONFIRMADO")),ROWS($A$3:A408))),"")</f>
        <v/>
      </c>
      <c r="W408" s="27" t="str">
        <f ca="1">IFERROR(INDEX(MAESTRO!W:W,_xludf.AGGREGATE(15,6,ROW(MAESTRO!$B$3:$B$1000)/((MAESTRO!$B$3:$B$1000="OPA")*(UPPER(MAESTRO!$L$3:$L$1000)="CONFIRMADO")),ROWS($A$3:A408))),"")</f>
        <v/>
      </c>
      <c r="X408" s="27" t="str">
        <f ca="1">IFERROR(INDEX(MAESTRO!X:X,_xludf.AGGREGATE(15,6,ROW(MAESTRO!$B$3:$B$1000)/((MAESTRO!$B$3:$B$1000="OPA")*(UPPER(MAESTRO!$L$3:$L$1000)="CONFIRMADO")),ROWS($A$3:A408))),"")</f>
        <v/>
      </c>
    </row>
    <row r="409" spans="1:24" ht="22.05" customHeight="1">
      <c r="A409" s="10" t="str">
        <f ca="1">IFERROR(INDEX(MAESTRO!A:A,_xludf.AGGREGATE(15,6,ROW(MAESTRO!$B$3:$B$1000)/((MAESTRO!$B$3:$B$1000="OPA")*(UPPER(MAESTRO!$L$3:$L$1000)="CONFIRMADO")),ROWS($A$3:A409))),"")</f>
        <v/>
      </c>
      <c r="B409" s="10" t="str">
        <f ca="1">IFERROR(INDEX(MAESTRO!B:B,_xludf.AGGREGATE(15,6,ROW(MAESTRO!$B$3:$B$1000)/((MAESTRO!$B$3:$B$1000="OPA")*(UPPER(MAESTRO!$L$3:$L$1000)="CONFIRMADO")),ROWS($A$3:A409))),"")</f>
        <v/>
      </c>
      <c r="C409" s="10" t="str">
        <f ca="1">IFERROR(INDEX(MAESTRO!C:C,_xludf.AGGREGATE(15,6,ROW(MAESTRO!$B$3:$B$1000)/((MAESTRO!$B$3:$B$1000="OPA")*(UPPER(MAESTRO!$L$3:$L$1000)="CONFIRMADO")),ROWS($A$3:A409))),"")</f>
        <v/>
      </c>
      <c r="D409" s="10" t="str">
        <f ca="1">IFERROR(INDEX(MAESTRO!D:D,_xludf.AGGREGATE(15,6,ROW(MAESTRO!$B$3:$B$1000)/((MAESTRO!$B$3:$B$1000="OPA")*(UPPER(MAESTRO!$L$3:$L$1000)="CONFIRMADO")),ROWS($A$3:A409))),"")</f>
        <v/>
      </c>
      <c r="E409" s="10" t="str">
        <f ca="1">IFERROR(INDEX(MAESTRO!E:E,_xludf.AGGREGATE(15,6,ROW(MAESTRO!$B$3:$B$1000)/((MAESTRO!$B$3:$B$1000="OPA")*(UPPER(MAESTRO!$L$3:$L$1000)="CONFIRMADO")),ROWS($A$3:A409))),"")</f>
        <v/>
      </c>
      <c r="F409" s="10" t="str">
        <f ca="1">IFERROR(INDEX(MAESTRO!F:F,_xludf.AGGREGATE(15,6,ROW(MAESTRO!$B$3:$B$1000)/((MAESTRO!$B$3:$B$1000="OPA")*(UPPER(MAESTRO!$L$3:$L$1000)="CONFIRMADO")),ROWS($A$3:A409))),"")</f>
        <v/>
      </c>
      <c r="G409" s="10" t="str">
        <f ca="1">IFERROR(INDEX(MAESTRO!G:G,_xludf.AGGREGATE(15,6,ROW(MAESTRO!$B$3:$B$1000)/((MAESTRO!$B$3:$B$1000="OPA")*(UPPER(MAESTRO!$L$3:$L$1000)="CONFIRMADO")),ROWS($A$3:A409))),"")</f>
        <v/>
      </c>
      <c r="H409" s="10" t="str">
        <f ca="1">IFERROR(INDEX(MAESTRO!H:H,_xludf.AGGREGATE(15,6,ROW(MAESTRO!$B$3:$B$1000)/((MAESTRO!$B$3:$B$1000="OPA")*(UPPER(MAESTRO!$L$3:$L$1000)="CONFIRMADO")),ROWS($A$3:A409))),"")</f>
        <v/>
      </c>
      <c r="I409" s="10" t="str">
        <f ca="1">IFERROR(INDEX(MAESTRO!I:I,_xludf.AGGREGATE(15,6,ROW(MAESTRO!$B$3:$B$1000)/((MAESTRO!$B$3:$B$1000="OPA")*(UPPER(MAESTRO!$L$3:$L$1000)="CONFIRMADO")),ROWS($A$3:A409))),"")</f>
        <v/>
      </c>
      <c r="J409" s="10" t="str">
        <f ca="1">IFERROR(INDEX(MAESTRO!J:J,_xludf.AGGREGATE(15,6,ROW(MAESTRO!$B$3:$B$1000)/((MAESTRO!$B$3:$B$1000="OPA")*(UPPER(MAESTRO!$L$3:$L$1000)="CONFIRMADO")),ROWS($A$3:A409))),"")</f>
        <v/>
      </c>
      <c r="K409" s="10" t="str">
        <f ca="1">IFERROR(INDEX(MAESTRO!K:K,_xludf.AGGREGATE(15,6,ROW(MAESTRO!$B$3:$B$1000)/((MAESTRO!$B$3:$B$1000="OPA")*(UPPER(MAESTRO!$L$3:$L$1000)="CONFIRMADO")),ROWS($A$3:A409))),"")</f>
        <v/>
      </c>
      <c r="L409" s="10" t="str">
        <f ca="1">IFERROR(INDEX(MAESTRO!L:L,_xludf.AGGREGATE(15,6,ROW(MAESTRO!$B$3:$B$1000)/((MAESTRO!$B$3:$B$1000="OPA")*(UPPER(MAESTRO!$L$3:$L$1000)="CONFIRMADO")),ROWS($A$3:A409))),"")</f>
        <v/>
      </c>
      <c r="M409" s="10" t="str">
        <f ca="1">IFERROR(INDEX(MAESTRO!M:M,_xludf.AGGREGATE(15,6,ROW(MAESTRO!$B$3:$B$1000)/((MAESTRO!$B$3:$B$1000="OPA")*(UPPER(MAESTRO!$L$3:$L$1000)="CONFIRMADO")),ROWS($A$3:A409))),"")</f>
        <v/>
      </c>
      <c r="N409" s="10" t="str">
        <f ca="1">IFERROR(INDEX(MAESTRO!N:N,_xludf.AGGREGATE(15,6,ROW(MAESTRO!$B$3:$B$1000)/((MAESTRO!$B$3:$B$1000="OPA")*(UPPER(MAESTRO!$L$3:$L$1000)="CONFIRMADO")),ROWS($A$3:A409))),"")</f>
        <v/>
      </c>
      <c r="O409" s="10" t="str">
        <f ca="1">IFERROR(INDEX(MAESTRO!O:O,_xludf.AGGREGATE(15,6,ROW(MAESTRO!$B$3:$B$1000)/((MAESTRO!$B$3:$B$1000="OPA")*(UPPER(MAESTRO!$L$3:$L$1000)="CONFIRMADO")),ROWS($A$3:A409))),"")</f>
        <v/>
      </c>
      <c r="P409" s="10" t="str">
        <f ca="1">IFERROR(INDEX(MAESTRO!P:P,_xludf.AGGREGATE(15,6,ROW(MAESTRO!$B$3:$B$1000)/((MAESTRO!$B$3:$B$1000="OPA")*(UPPER(MAESTRO!$L$3:$L$1000)="CONFIRMADO")),ROWS($A$3:A409))),"")</f>
        <v/>
      </c>
      <c r="Q409" s="10" t="str">
        <f ca="1">IFERROR(INDEX(MAESTRO!Q:Q,_xludf.AGGREGATE(15,6,ROW(MAESTRO!$B$3:$B$1000)/((MAESTRO!$B$3:$B$1000="OPA")*(UPPER(MAESTRO!$L$3:$L$1000)="CONFIRMADO")),ROWS($A$3:A409))),"")</f>
        <v/>
      </c>
      <c r="R409" s="10" t="str">
        <f ca="1">IFERROR(INDEX(MAESTRO!R:R,_xludf.AGGREGATE(15,6,ROW(MAESTRO!$B$3:$B$1000)/((MAESTRO!$B$3:$B$1000="OPA")*(UPPER(MAESTRO!$L$3:$L$1000)="CONFIRMADO")),ROWS($A$3:A409))),"")</f>
        <v/>
      </c>
      <c r="S409" s="10" t="str">
        <f ca="1">IFERROR(INDEX(MAESTRO!S:S,_xludf.AGGREGATE(15,6,ROW(MAESTRO!$B$3:$B$1000)/((MAESTRO!$B$3:$B$1000="OPA")*(UPPER(MAESTRO!$L$3:$L$1000)="CONFIRMADO")),ROWS($A$3:A409))),"")</f>
        <v/>
      </c>
      <c r="T409" s="10" t="str">
        <f ca="1">IFERROR(INDEX(MAESTRO!T:T,_xludf.AGGREGATE(15,6,ROW(MAESTRO!$B$3:$B$1000)/((MAESTRO!$B$3:$B$1000="OPA")*(UPPER(MAESTRO!$L$3:$L$1000)="CONFIRMADO")),ROWS($A$3:A409))),"")</f>
        <v/>
      </c>
      <c r="U409" s="10" t="str">
        <f ca="1">IFERROR(INDEX(MAESTRO!U:U,_xludf.AGGREGATE(15,6,ROW(MAESTRO!$B$3:$B$1000)/((MAESTRO!$B$3:$B$1000="OPA")*(UPPER(MAESTRO!$L$3:$L$1000)="CONFIRMADO")),ROWS($A$3:A409))),"")</f>
        <v/>
      </c>
      <c r="V409" s="10" t="str">
        <f ca="1">IFERROR(INDEX(MAESTRO!V:V,_xludf.AGGREGATE(15,6,ROW(MAESTRO!$B$3:$B$1000)/((MAESTRO!$B$3:$B$1000="OPA")*(UPPER(MAESTRO!$L$3:$L$1000)="CONFIRMADO")),ROWS($A$3:A409))),"")</f>
        <v/>
      </c>
      <c r="W409" s="10" t="str">
        <f ca="1">IFERROR(INDEX(MAESTRO!W:W,_xludf.AGGREGATE(15,6,ROW(MAESTRO!$B$3:$B$1000)/((MAESTRO!$B$3:$B$1000="OPA")*(UPPER(MAESTRO!$L$3:$L$1000)="CONFIRMADO")),ROWS($A$3:A409))),"")</f>
        <v/>
      </c>
      <c r="X409" s="10" t="str">
        <f ca="1">IFERROR(INDEX(MAESTRO!X:X,_xludf.AGGREGATE(15,6,ROW(MAESTRO!$B$3:$B$1000)/((MAESTRO!$B$3:$B$1000="OPA")*(UPPER(MAESTRO!$L$3:$L$1000)="CONFIRMADO")),ROWS($A$3:A409))),"")</f>
        <v/>
      </c>
    </row>
    <row r="410" spans="1:24" ht="22.05" customHeight="1">
      <c r="A410" s="27" t="str">
        <f ca="1">IFERROR(INDEX(MAESTRO!A:A,_xludf.AGGREGATE(15,6,ROW(MAESTRO!$B$3:$B$1000)/((MAESTRO!$B$3:$B$1000="OPA")*(UPPER(MAESTRO!$L$3:$L$1000)="CONFIRMADO")),ROWS($A$3:A410))),"")</f>
        <v/>
      </c>
      <c r="B410" s="27" t="str">
        <f ca="1">IFERROR(INDEX(MAESTRO!B:B,_xludf.AGGREGATE(15,6,ROW(MAESTRO!$B$3:$B$1000)/((MAESTRO!$B$3:$B$1000="OPA")*(UPPER(MAESTRO!$L$3:$L$1000)="CONFIRMADO")),ROWS($A$3:A410))),"")</f>
        <v/>
      </c>
      <c r="C410" s="27" t="str">
        <f ca="1">IFERROR(INDEX(MAESTRO!C:C,_xludf.AGGREGATE(15,6,ROW(MAESTRO!$B$3:$B$1000)/((MAESTRO!$B$3:$B$1000="OPA")*(UPPER(MAESTRO!$L$3:$L$1000)="CONFIRMADO")),ROWS($A$3:A410))),"")</f>
        <v/>
      </c>
      <c r="D410" s="27" t="str">
        <f ca="1">IFERROR(INDEX(MAESTRO!D:D,_xludf.AGGREGATE(15,6,ROW(MAESTRO!$B$3:$B$1000)/((MAESTRO!$B$3:$B$1000="OPA")*(UPPER(MAESTRO!$L$3:$L$1000)="CONFIRMADO")),ROWS($A$3:A410))),"")</f>
        <v/>
      </c>
      <c r="E410" s="27" t="str">
        <f ca="1">IFERROR(INDEX(MAESTRO!E:E,_xludf.AGGREGATE(15,6,ROW(MAESTRO!$B$3:$B$1000)/((MAESTRO!$B$3:$B$1000="OPA")*(UPPER(MAESTRO!$L$3:$L$1000)="CONFIRMADO")),ROWS($A$3:A410))),"")</f>
        <v/>
      </c>
      <c r="F410" s="27" t="str">
        <f ca="1">IFERROR(INDEX(MAESTRO!F:F,_xludf.AGGREGATE(15,6,ROW(MAESTRO!$B$3:$B$1000)/((MAESTRO!$B$3:$B$1000="OPA")*(UPPER(MAESTRO!$L$3:$L$1000)="CONFIRMADO")),ROWS($A$3:A410))),"")</f>
        <v/>
      </c>
      <c r="G410" s="27" t="str">
        <f ca="1">IFERROR(INDEX(MAESTRO!G:G,_xludf.AGGREGATE(15,6,ROW(MAESTRO!$B$3:$B$1000)/((MAESTRO!$B$3:$B$1000="OPA")*(UPPER(MAESTRO!$L$3:$L$1000)="CONFIRMADO")),ROWS($A$3:A410))),"")</f>
        <v/>
      </c>
      <c r="H410" s="27" t="str">
        <f ca="1">IFERROR(INDEX(MAESTRO!H:H,_xludf.AGGREGATE(15,6,ROW(MAESTRO!$B$3:$B$1000)/((MAESTRO!$B$3:$B$1000="OPA")*(UPPER(MAESTRO!$L$3:$L$1000)="CONFIRMADO")),ROWS($A$3:A410))),"")</f>
        <v/>
      </c>
      <c r="I410" s="27" t="str">
        <f ca="1">IFERROR(INDEX(MAESTRO!I:I,_xludf.AGGREGATE(15,6,ROW(MAESTRO!$B$3:$B$1000)/((MAESTRO!$B$3:$B$1000="OPA")*(UPPER(MAESTRO!$L$3:$L$1000)="CONFIRMADO")),ROWS($A$3:A410))),"")</f>
        <v/>
      </c>
      <c r="J410" s="27" t="str">
        <f ca="1">IFERROR(INDEX(MAESTRO!J:J,_xludf.AGGREGATE(15,6,ROW(MAESTRO!$B$3:$B$1000)/((MAESTRO!$B$3:$B$1000="OPA")*(UPPER(MAESTRO!$L$3:$L$1000)="CONFIRMADO")),ROWS($A$3:A410))),"")</f>
        <v/>
      </c>
      <c r="K410" s="27" t="str">
        <f ca="1">IFERROR(INDEX(MAESTRO!K:K,_xludf.AGGREGATE(15,6,ROW(MAESTRO!$B$3:$B$1000)/((MAESTRO!$B$3:$B$1000="OPA")*(UPPER(MAESTRO!$L$3:$L$1000)="CONFIRMADO")),ROWS($A$3:A410))),"")</f>
        <v/>
      </c>
      <c r="L410" s="27" t="str">
        <f ca="1">IFERROR(INDEX(MAESTRO!L:L,_xludf.AGGREGATE(15,6,ROW(MAESTRO!$B$3:$B$1000)/((MAESTRO!$B$3:$B$1000="OPA")*(UPPER(MAESTRO!$L$3:$L$1000)="CONFIRMADO")),ROWS($A$3:A410))),"")</f>
        <v/>
      </c>
      <c r="M410" s="27" t="str">
        <f ca="1">IFERROR(INDEX(MAESTRO!M:M,_xludf.AGGREGATE(15,6,ROW(MAESTRO!$B$3:$B$1000)/((MAESTRO!$B$3:$B$1000="OPA")*(UPPER(MAESTRO!$L$3:$L$1000)="CONFIRMADO")),ROWS($A$3:A410))),"")</f>
        <v/>
      </c>
      <c r="N410" s="27" t="str">
        <f ca="1">IFERROR(INDEX(MAESTRO!N:N,_xludf.AGGREGATE(15,6,ROW(MAESTRO!$B$3:$B$1000)/((MAESTRO!$B$3:$B$1000="OPA")*(UPPER(MAESTRO!$L$3:$L$1000)="CONFIRMADO")),ROWS($A$3:A410))),"")</f>
        <v/>
      </c>
      <c r="O410" s="27" t="str">
        <f ca="1">IFERROR(INDEX(MAESTRO!O:O,_xludf.AGGREGATE(15,6,ROW(MAESTRO!$B$3:$B$1000)/((MAESTRO!$B$3:$B$1000="OPA")*(UPPER(MAESTRO!$L$3:$L$1000)="CONFIRMADO")),ROWS($A$3:A410))),"")</f>
        <v/>
      </c>
      <c r="P410" s="27" t="str">
        <f ca="1">IFERROR(INDEX(MAESTRO!P:P,_xludf.AGGREGATE(15,6,ROW(MAESTRO!$B$3:$B$1000)/((MAESTRO!$B$3:$B$1000="OPA")*(UPPER(MAESTRO!$L$3:$L$1000)="CONFIRMADO")),ROWS($A$3:A410))),"")</f>
        <v/>
      </c>
      <c r="Q410" s="27" t="str">
        <f ca="1">IFERROR(INDEX(MAESTRO!Q:Q,_xludf.AGGREGATE(15,6,ROW(MAESTRO!$B$3:$B$1000)/((MAESTRO!$B$3:$B$1000="OPA")*(UPPER(MAESTRO!$L$3:$L$1000)="CONFIRMADO")),ROWS($A$3:A410))),"")</f>
        <v/>
      </c>
      <c r="R410" s="27" t="str">
        <f ca="1">IFERROR(INDEX(MAESTRO!R:R,_xludf.AGGREGATE(15,6,ROW(MAESTRO!$B$3:$B$1000)/((MAESTRO!$B$3:$B$1000="OPA")*(UPPER(MAESTRO!$L$3:$L$1000)="CONFIRMADO")),ROWS($A$3:A410))),"")</f>
        <v/>
      </c>
      <c r="S410" s="27" t="str">
        <f ca="1">IFERROR(INDEX(MAESTRO!S:S,_xludf.AGGREGATE(15,6,ROW(MAESTRO!$B$3:$B$1000)/((MAESTRO!$B$3:$B$1000="OPA")*(UPPER(MAESTRO!$L$3:$L$1000)="CONFIRMADO")),ROWS($A$3:A410))),"")</f>
        <v/>
      </c>
      <c r="T410" s="27" t="str">
        <f ca="1">IFERROR(INDEX(MAESTRO!T:T,_xludf.AGGREGATE(15,6,ROW(MAESTRO!$B$3:$B$1000)/((MAESTRO!$B$3:$B$1000="OPA")*(UPPER(MAESTRO!$L$3:$L$1000)="CONFIRMADO")),ROWS($A$3:A410))),"")</f>
        <v/>
      </c>
      <c r="U410" s="27" t="str">
        <f ca="1">IFERROR(INDEX(MAESTRO!U:U,_xludf.AGGREGATE(15,6,ROW(MAESTRO!$B$3:$B$1000)/((MAESTRO!$B$3:$B$1000="OPA")*(UPPER(MAESTRO!$L$3:$L$1000)="CONFIRMADO")),ROWS($A$3:A410))),"")</f>
        <v/>
      </c>
      <c r="V410" s="27" t="str">
        <f ca="1">IFERROR(INDEX(MAESTRO!V:V,_xludf.AGGREGATE(15,6,ROW(MAESTRO!$B$3:$B$1000)/((MAESTRO!$B$3:$B$1000="OPA")*(UPPER(MAESTRO!$L$3:$L$1000)="CONFIRMADO")),ROWS($A$3:A410))),"")</f>
        <v/>
      </c>
      <c r="W410" s="27" t="str">
        <f ca="1">IFERROR(INDEX(MAESTRO!W:W,_xludf.AGGREGATE(15,6,ROW(MAESTRO!$B$3:$B$1000)/((MAESTRO!$B$3:$B$1000="OPA")*(UPPER(MAESTRO!$L$3:$L$1000)="CONFIRMADO")),ROWS($A$3:A410))),"")</f>
        <v/>
      </c>
      <c r="X410" s="27" t="str">
        <f ca="1">IFERROR(INDEX(MAESTRO!X:X,_xludf.AGGREGATE(15,6,ROW(MAESTRO!$B$3:$B$1000)/((MAESTRO!$B$3:$B$1000="OPA")*(UPPER(MAESTRO!$L$3:$L$1000)="CONFIRMADO")),ROWS($A$3:A410))),"")</f>
        <v/>
      </c>
    </row>
    <row r="411" spans="1:24" ht="22.05" customHeight="1">
      <c r="A411" s="10" t="str">
        <f ca="1">IFERROR(INDEX(MAESTRO!A:A,_xludf.AGGREGATE(15,6,ROW(MAESTRO!$B$3:$B$1000)/((MAESTRO!$B$3:$B$1000="OPA")*(UPPER(MAESTRO!$L$3:$L$1000)="CONFIRMADO")),ROWS($A$3:A411))),"")</f>
        <v/>
      </c>
      <c r="B411" s="10" t="str">
        <f ca="1">IFERROR(INDEX(MAESTRO!B:B,_xludf.AGGREGATE(15,6,ROW(MAESTRO!$B$3:$B$1000)/((MAESTRO!$B$3:$B$1000="OPA")*(UPPER(MAESTRO!$L$3:$L$1000)="CONFIRMADO")),ROWS($A$3:A411))),"")</f>
        <v/>
      </c>
      <c r="C411" s="10" t="str">
        <f ca="1">IFERROR(INDEX(MAESTRO!C:C,_xludf.AGGREGATE(15,6,ROW(MAESTRO!$B$3:$B$1000)/((MAESTRO!$B$3:$B$1000="OPA")*(UPPER(MAESTRO!$L$3:$L$1000)="CONFIRMADO")),ROWS($A$3:A411))),"")</f>
        <v/>
      </c>
      <c r="D411" s="10" t="str">
        <f ca="1">IFERROR(INDEX(MAESTRO!D:D,_xludf.AGGREGATE(15,6,ROW(MAESTRO!$B$3:$B$1000)/((MAESTRO!$B$3:$B$1000="OPA")*(UPPER(MAESTRO!$L$3:$L$1000)="CONFIRMADO")),ROWS($A$3:A411))),"")</f>
        <v/>
      </c>
      <c r="E411" s="10" t="str">
        <f ca="1">IFERROR(INDEX(MAESTRO!E:E,_xludf.AGGREGATE(15,6,ROW(MAESTRO!$B$3:$B$1000)/((MAESTRO!$B$3:$B$1000="OPA")*(UPPER(MAESTRO!$L$3:$L$1000)="CONFIRMADO")),ROWS($A$3:A411))),"")</f>
        <v/>
      </c>
      <c r="F411" s="10" t="str">
        <f ca="1">IFERROR(INDEX(MAESTRO!F:F,_xludf.AGGREGATE(15,6,ROW(MAESTRO!$B$3:$B$1000)/((MAESTRO!$B$3:$B$1000="OPA")*(UPPER(MAESTRO!$L$3:$L$1000)="CONFIRMADO")),ROWS($A$3:A411))),"")</f>
        <v/>
      </c>
      <c r="G411" s="10" t="str">
        <f ca="1">IFERROR(INDEX(MAESTRO!G:G,_xludf.AGGREGATE(15,6,ROW(MAESTRO!$B$3:$B$1000)/((MAESTRO!$B$3:$B$1000="OPA")*(UPPER(MAESTRO!$L$3:$L$1000)="CONFIRMADO")),ROWS($A$3:A411))),"")</f>
        <v/>
      </c>
      <c r="H411" s="10" t="str">
        <f ca="1">IFERROR(INDEX(MAESTRO!H:H,_xludf.AGGREGATE(15,6,ROW(MAESTRO!$B$3:$B$1000)/((MAESTRO!$B$3:$B$1000="OPA")*(UPPER(MAESTRO!$L$3:$L$1000)="CONFIRMADO")),ROWS($A$3:A411))),"")</f>
        <v/>
      </c>
      <c r="I411" s="10" t="str">
        <f ca="1">IFERROR(INDEX(MAESTRO!I:I,_xludf.AGGREGATE(15,6,ROW(MAESTRO!$B$3:$B$1000)/((MAESTRO!$B$3:$B$1000="OPA")*(UPPER(MAESTRO!$L$3:$L$1000)="CONFIRMADO")),ROWS($A$3:A411))),"")</f>
        <v/>
      </c>
      <c r="J411" s="10" t="str">
        <f ca="1">IFERROR(INDEX(MAESTRO!J:J,_xludf.AGGREGATE(15,6,ROW(MAESTRO!$B$3:$B$1000)/((MAESTRO!$B$3:$B$1000="OPA")*(UPPER(MAESTRO!$L$3:$L$1000)="CONFIRMADO")),ROWS($A$3:A411))),"")</f>
        <v/>
      </c>
      <c r="K411" s="10" t="str">
        <f ca="1">IFERROR(INDEX(MAESTRO!K:K,_xludf.AGGREGATE(15,6,ROW(MAESTRO!$B$3:$B$1000)/((MAESTRO!$B$3:$B$1000="OPA")*(UPPER(MAESTRO!$L$3:$L$1000)="CONFIRMADO")),ROWS($A$3:A411))),"")</f>
        <v/>
      </c>
      <c r="L411" s="10" t="str">
        <f ca="1">IFERROR(INDEX(MAESTRO!L:L,_xludf.AGGREGATE(15,6,ROW(MAESTRO!$B$3:$B$1000)/((MAESTRO!$B$3:$B$1000="OPA")*(UPPER(MAESTRO!$L$3:$L$1000)="CONFIRMADO")),ROWS($A$3:A411))),"")</f>
        <v/>
      </c>
      <c r="M411" s="10" t="str">
        <f ca="1">IFERROR(INDEX(MAESTRO!M:M,_xludf.AGGREGATE(15,6,ROW(MAESTRO!$B$3:$B$1000)/((MAESTRO!$B$3:$B$1000="OPA")*(UPPER(MAESTRO!$L$3:$L$1000)="CONFIRMADO")),ROWS($A$3:A411))),"")</f>
        <v/>
      </c>
      <c r="N411" s="10" t="str">
        <f ca="1">IFERROR(INDEX(MAESTRO!N:N,_xludf.AGGREGATE(15,6,ROW(MAESTRO!$B$3:$B$1000)/((MAESTRO!$B$3:$B$1000="OPA")*(UPPER(MAESTRO!$L$3:$L$1000)="CONFIRMADO")),ROWS($A$3:A411))),"")</f>
        <v/>
      </c>
      <c r="O411" s="10" t="str">
        <f ca="1">IFERROR(INDEX(MAESTRO!O:O,_xludf.AGGREGATE(15,6,ROW(MAESTRO!$B$3:$B$1000)/((MAESTRO!$B$3:$B$1000="OPA")*(UPPER(MAESTRO!$L$3:$L$1000)="CONFIRMADO")),ROWS($A$3:A411))),"")</f>
        <v/>
      </c>
      <c r="P411" s="10" t="str">
        <f ca="1">IFERROR(INDEX(MAESTRO!P:P,_xludf.AGGREGATE(15,6,ROW(MAESTRO!$B$3:$B$1000)/((MAESTRO!$B$3:$B$1000="OPA")*(UPPER(MAESTRO!$L$3:$L$1000)="CONFIRMADO")),ROWS($A$3:A411))),"")</f>
        <v/>
      </c>
      <c r="Q411" s="10" t="str">
        <f ca="1">IFERROR(INDEX(MAESTRO!Q:Q,_xludf.AGGREGATE(15,6,ROW(MAESTRO!$B$3:$B$1000)/((MAESTRO!$B$3:$B$1000="OPA")*(UPPER(MAESTRO!$L$3:$L$1000)="CONFIRMADO")),ROWS($A$3:A411))),"")</f>
        <v/>
      </c>
      <c r="R411" s="10" t="str">
        <f ca="1">IFERROR(INDEX(MAESTRO!R:R,_xludf.AGGREGATE(15,6,ROW(MAESTRO!$B$3:$B$1000)/((MAESTRO!$B$3:$B$1000="OPA")*(UPPER(MAESTRO!$L$3:$L$1000)="CONFIRMADO")),ROWS($A$3:A411))),"")</f>
        <v/>
      </c>
      <c r="S411" s="10" t="str">
        <f ca="1">IFERROR(INDEX(MAESTRO!S:S,_xludf.AGGREGATE(15,6,ROW(MAESTRO!$B$3:$B$1000)/((MAESTRO!$B$3:$B$1000="OPA")*(UPPER(MAESTRO!$L$3:$L$1000)="CONFIRMADO")),ROWS($A$3:A411))),"")</f>
        <v/>
      </c>
      <c r="T411" s="10" t="str">
        <f ca="1">IFERROR(INDEX(MAESTRO!T:T,_xludf.AGGREGATE(15,6,ROW(MAESTRO!$B$3:$B$1000)/((MAESTRO!$B$3:$B$1000="OPA")*(UPPER(MAESTRO!$L$3:$L$1000)="CONFIRMADO")),ROWS($A$3:A411))),"")</f>
        <v/>
      </c>
      <c r="U411" s="10" t="str">
        <f ca="1">IFERROR(INDEX(MAESTRO!U:U,_xludf.AGGREGATE(15,6,ROW(MAESTRO!$B$3:$B$1000)/((MAESTRO!$B$3:$B$1000="OPA")*(UPPER(MAESTRO!$L$3:$L$1000)="CONFIRMADO")),ROWS($A$3:A411))),"")</f>
        <v/>
      </c>
      <c r="V411" s="10" t="str">
        <f ca="1">IFERROR(INDEX(MAESTRO!V:V,_xludf.AGGREGATE(15,6,ROW(MAESTRO!$B$3:$B$1000)/((MAESTRO!$B$3:$B$1000="OPA")*(UPPER(MAESTRO!$L$3:$L$1000)="CONFIRMADO")),ROWS($A$3:A411))),"")</f>
        <v/>
      </c>
      <c r="W411" s="10" t="str">
        <f ca="1">IFERROR(INDEX(MAESTRO!W:W,_xludf.AGGREGATE(15,6,ROW(MAESTRO!$B$3:$B$1000)/((MAESTRO!$B$3:$B$1000="OPA")*(UPPER(MAESTRO!$L$3:$L$1000)="CONFIRMADO")),ROWS($A$3:A411))),"")</f>
        <v/>
      </c>
      <c r="X411" s="10" t="str">
        <f ca="1">IFERROR(INDEX(MAESTRO!X:X,_xludf.AGGREGATE(15,6,ROW(MAESTRO!$B$3:$B$1000)/((MAESTRO!$B$3:$B$1000="OPA")*(UPPER(MAESTRO!$L$3:$L$1000)="CONFIRMADO")),ROWS($A$3:A411))),"")</f>
        <v/>
      </c>
    </row>
    <row r="412" spans="1:24" ht="22.05" customHeight="1">
      <c r="A412" s="27" t="str">
        <f ca="1">IFERROR(INDEX(MAESTRO!A:A,_xludf.AGGREGATE(15,6,ROW(MAESTRO!$B$3:$B$1000)/((MAESTRO!$B$3:$B$1000="OPA")*(UPPER(MAESTRO!$L$3:$L$1000)="CONFIRMADO")),ROWS($A$3:A412))),"")</f>
        <v/>
      </c>
      <c r="B412" s="27" t="str">
        <f ca="1">IFERROR(INDEX(MAESTRO!B:B,_xludf.AGGREGATE(15,6,ROW(MAESTRO!$B$3:$B$1000)/((MAESTRO!$B$3:$B$1000="OPA")*(UPPER(MAESTRO!$L$3:$L$1000)="CONFIRMADO")),ROWS($A$3:A412))),"")</f>
        <v/>
      </c>
      <c r="C412" s="27" t="str">
        <f ca="1">IFERROR(INDEX(MAESTRO!C:C,_xludf.AGGREGATE(15,6,ROW(MAESTRO!$B$3:$B$1000)/((MAESTRO!$B$3:$B$1000="OPA")*(UPPER(MAESTRO!$L$3:$L$1000)="CONFIRMADO")),ROWS($A$3:A412))),"")</f>
        <v/>
      </c>
      <c r="D412" s="27" t="str">
        <f ca="1">IFERROR(INDEX(MAESTRO!D:D,_xludf.AGGREGATE(15,6,ROW(MAESTRO!$B$3:$B$1000)/((MAESTRO!$B$3:$B$1000="OPA")*(UPPER(MAESTRO!$L$3:$L$1000)="CONFIRMADO")),ROWS($A$3:A412))),"")</f>
        <v/>
      </c>
      <c r="E412" s="27" t="str">
        <f ca="1">IFERROR(INDEX(MAESTRO!E:E,_xludf.AGGREGATE(15,6,ROW(MAESTRO!$B$3:$B$1000)/((MAESTRO!$B$3:$B$1000="OPA")*(UPPER(MAESTRO!$L$3:$L$1000)="CONFIRMADO")),ROWS($A$3:A412))),"")</f>
        <v/>
      </c>
      <c r="F412" s="27" t="str">
        <f ca="1">IFERROR(INDEX(MAESTRO!F:F,_xludf.AGGREGATE(15,6,ROW(MAESTRO!$B$3:$B$1000)/((MAESTRO!$B$3:$B$1000="OPA")*(UPPER(MAESTRO!$L$3:$L$1000)="CONFIRMADO")),ROWS($A$3:A412))),"")</f>
        <v/>
      </c>
      <c r="G412" s="27" t="str">
        <f ca="1">IFERROR(INDEX(MAESTRO!G:G,_xludf.AGGREGATE(15,6,ROW(MAESTRO!$B$3:$B$1000)/((MAESTRO!$B$3:$B$1000="OPA")*(UPPER(MAESTRO!$L$3:$L$1000)="CONFIRMADO")),ROWS($A$3:A412))),"")</f>
        <v/>
      </c>
      <c r="H412" s="27" t="str">
        <f ca="1">IFERROR(INDEX(MAESTRO!H:H,_xludf.AGGREGATE(15,6,ROW(MAESTRO!$B$3:$B$1000)/((MAESTRO!$B$3:$B$1000="OPA")*(UPPER(MAESTRO!$L$3:$L$1000)="CONFIRMADO")),ROWS($A$3:A412))),"")</f>
        <v/>
      </c>
      <c r="I412" s="27" t="str">
        <f ca="1">IFERROR(INDEX(MAESTRO!I:I,_xludf.AGGREGATE(15,6,ROW(MAESTRO!$B$3:$B$1000)/((MAESTRO!$B$3:$B$1000="OPA")*(UPPER(MAESTRO!$L$3:$L$1000)="CONFIRMADO")),ROWS($A$3:A412))),"")</f>
        <v/>
      </c>
      <c r="J412" s="27" t="str">
        <f ca="1">IFERROR(INDEX(MAESTRO!J:J,_xludf.AGGREGATE(15,6,ROW(MAESTRO!$B$3:$B$1000)/((MAESTRO!$B$3:$B$1000="OPA")*(UPPER(MAESTRO!$L$3:$L$1000)="CONFIRMADO")),ROWS($A$3:A412))),"")</f>
        <v/>
      </c>
      <c r="K412" s="27" t="str">
        <f ca="1">IFERROR(INDEX(MAESTRO!K:K,_xludf.AGGREGATE(15,6,ROW(MAESTRO!$B$3:$B$1000)/((MAESTRO!$B$3:$B$1000="OPA")*(UPPER(MAESTRO!$L$3:$L$1000)="CONFIRMADO")),ROWS($A$3:A412))),"")</f>
        <v/>
      </c>
      <c r="L412" s="27" t="str">
        <f ca="1">IFERROR(INDEX(MAESTRO!L:L,_xludf.AGGREGATE(15,6,ROW(MAESTRO!$B$3:$B$1000)/((MAESTRO!$B$3:$B$1000="OPA")*(UPPER(MAESTRO!$L$3:$L$1000)="CONFIRMADO")),ROWS($A$3:A412))),"")</f>
        <v/>
      </c>
      <c r="M412" s="27" t="str">
        <f ca="1">IFERROR(INDEX(MAESTRO!M:M,_xludf.AGGREGATE(15,6,ROW(MAESTRO!$B$3:$B$1000)/((MAESTRO!$B$3:$B$1000="OPA")*(UPPER(MAESTRO!$L$3:$L$1000)="CONFIRMADO")),ROWS($A$3:A412))),"")</f>
        <v/>
      </c>
      <c r="N412" s="27" t="str">
        <f ca="1">IFERROR(INDEX(MAESTRO!N:N,_xludf.AGGREGATE(15,6,ROW(MAESTRO!$B$3:$B$1000)/((MAESTRO!$B$3:$B$1000="OPA")*(UPPER(MAESTRO!$L$3:$L$1000)="CONFIRMADO")),ROWS($A$3:A412))),"")</f>
        <v/>
      </c>
      <c r="O412" s="27" t="str">
        <f ca="1">IFERROR(INDEX(MAESTRO!O:O,_xludf.AGGREGATE(15,6,ROW(MAESTRO!$B$3:$B$1000)/((MAESTRO!$B$3:$B$1000="OPA")*(UPPER(MAESTRO!$L$3:$L$1000)="CONFIRMADO")),ROWS($A$3:A412))),"")</f>
        <v/>
      </c>
      <c r="P412" s="27" t="str">
        <f ca="1">IFERROR(INDEX(MAESTRO!P:P,_xludf.AGGREGATE(15,6,ROW(MAESTRO!$B$3:$B$1000)/((MAESTRO!$B$3:$B$1000="OPA")*(UPPER(MAESTRO!$L$3:$L$1000)="CONFIRMADO")),ROWS($A$3:A412))),"")</f>
        <v/>
      </c>
      <c r="Q412" s="27" t="str">
        <f ca="1">IFERROR(INDEX(MAESTRO!Q:Q,_xludf.AGGREGATE(15,6,ROW(MAESTRO!$B$3:$B$1000)/((MAESTRO!$B$3:$B$1000="OPA")*(UPPER(MAESTRO!$L$3:$L$1000)="CONFIRMADO")),ROWS($A$3:A412))),"")</f>
        <v/>
      </c>
      <c r="R412" s="27" t="str">
        <f ca="1">IFERROR(INDEX(MAESTRO!R:R,_xludf.AGGREGATE(15,6,ROW(MAESTRO!$B$3:$B$1000)/((MAESTRO!$B$3:$B$1000="OPA")*(UPPER(MAESTRO!$L$3:$L$1000)="CONFIRMADO")),ROWS($A$3:A412))),"")</f>
        <v/>
      </c>
      <c r="S412" s="27" t="str">
        <f ca="1">IFERROR(INDEX(MAESTRO!S:S,_xludf.AGGREGATE(15,6,ROW(MAESTRO!$B$3:$B$1000)/((MAESTRO!$B$3:$B$1000="OPA")*(UPPER(MAESTRO!$L$3:$L$1000)="CONFIRMADO")),ROWS($A$3:A412))),"")</f>
        <v/>
      </c>
      <c r="T412" s="27" t="str">
        <f ca="1">IFERROR(INDEX(MAESTRO!T:T,_xludf.AGGREGATE(15,6,ROW(MAESTRO!$B$3:$B$1000)/((MAESTRO!$B$3:$B$1000="OPA")*(UPPER(MAESTRO!$L$3:$L$1000)="CONFIRMADO")),ROWS($A$3:A412))),"")</f>
        <v/>
      </c>
      <c r="U412" s="27" t="str">
        <f ca="1">IFERROR(INDEX(MAESTRO!U:U,_xludf.AGGREGATE(15,6,ROW(MAESTRO!$B$3:$B$1000)/((MAESTRO!$B$3:$B$1000="OPA")*(UPPER(MAESTRO!$L$3:$L$1000)="CONFIRMADO")),ROWS($A$3:A412))),"")</f>
        <v/>
      </c>
      <c r="V412" s="27" t="str">
        <f ca="1">IFERROR(INDEX(MAESTRO!V:V,_xludf.AGGREGATE(15,6,ROW(MAESTRO!$B$3:$B$1000)/((MAESTRO!$B$3:$B$1000="OPA")*(UPPER(MAESTRO!$L$3:$L$1000)="CONFIRMADO")),ROWS($A$3:A412))),"")</f>
        <v/>
      </c>
      <c r="W412" s="27" t="str">
        <f ca="1">IFERROR(INDEX(MAESTRO!W:W,_xludf.AGGREGATE(15,6,ROW(MAESTRO!$B$3:$B$1000)/((MAESTRO!$B$3:$B$1000="OPA")*(UPPER(MAESTRO!$L$3:$L$1000)="CONFIRMADO")),ROWS($A$3:A412))),"")</f>
        <v/>
      </c>
      <c r="X412" s="27" t="str">
        <f ca="1">IFERROR(INDEX(MAESTRO!X:X,_xludf.AGGREGATE(15,6,ROW(MAESTRO!$B$3:$B$1000)/((MAESTRO!$B$3:$B$1000="OPA")*(UPPER(MAESTRO!$L$3:$L$1000)="CONFIRMADO")),ROWS($A$3:A412))),"")</f>
        <v/>
      </c>
    </row>
    <row r="413" spans="1:24" ht="22.05" customHeight="1">
      <c r="A413" s="10" t="str">
        <f ca="1">IFERROR(INDEX(MAESTRO!A:A,_xludf.AGGREGATE(15,6,ROW(MAESTRO!$B$3:$B$1000)/((MAESTRO!$B$3:$B$1000="OPA")*(UPPER(MAESTRO!$L$3:$L$1000)="CONFIRMADO")),ROWS($A$3:A413))),"")</f>
        <v/>
      </c>
      <c r="B413" s="10" t="str">
        <f ca="1">IFERROR(INDEX(MAESTRO!B:B,_xludf.AGGREGATE(15,6,ROW(MAESTRO!$B$3:$B$1000)/((MAESTRO!$B$3:$B$1000="OPA")*(UPPER(MAESTRO!$L$3:$L$1000)="CONFIRMADO")),ROWS($A$3:A413))),"")</f>
        <v/>
      </c>
      <c r="C413" s="10" t="str">
        <f ca="1">IFERROR(INDEX(MAESTRO!C:C,_xludf.AGGREGATE(15,6,ROW(MAESTRO!$B$3:$B$1000)/((MAESTRO!$B$3:$B$1000="OPA")*(UPPER(MAESTRO!$L$3:$L$1000)="CONFIRMADO")),ROWS($A$3:A413))),"")</f>
        <v/>
      </c>
      <c r="D413" s="10" t="str">
        <f ca="1">IFERROR(INDEX(MAESTRO!D:D,_xludf.AGGREGATE(15,6,ROW(MAESTRO!$B$3:$B$1000)/((MAESTRO!$B$3:$B$1000="OPA")*(UPPER(MAESTRO!$L$3:$L$1000)="CONFIRMADO")),ROWS($A$3:A413))),"")</f>
        <v/>
      </c>
      <c r="E413" s="10" t="str">
        <f ca="1">IFERROR(INDEX(MAESTRO!E:E,_xludf.AGGREGATE(15,6,ROW(MAESTRO!$B$3:$B$1000)/((MAESTRO!$B$3:$B$1000="OPA")*(UPPER(MAESTRO!$L$3:$L$1000)="CONFIRMADO")),ROWS($A$3:A413))),"")</f>
        <v/>
      </c>
      <c r="F413" s="10" t="str">
        <f ca="1">IFERROR(INDEX(MAESTRO!F:F,_xludf.AGGREGATE(15,6,ROW(MAESTRO!$B$3:$B$1000)/((MAESTRO!$B$3:$B$1000="OPA")*(UPPER(MAESTRO!$L$3:$L$1000)="CONFIRMADO")),ROWS($A$3:A413))),"")</f>
        <v/>
      </c>
      <c r="G413" s="10" t="str">
        <f ca="1">IFERROR(INDEX(MAESTRO!G:G,_xludf.AGGREGATE(15,6,ROW(MAESTRO!$B$3:$B$1000)/((MAESTRO!$B$3:$B$1000="OPA")*(UPPER(MAESTRO!$L$3:$L$1000)="CONFIRMADO")),ROWS($A$3:A413))),"")</f>
        <v/>
      </c>
      <c r="H413" s="10" t="str">
        <f ca="1">IFERROR(INDEX(MAESTRO!H:H,_xludf.AGGREGATE(15,6,ROW(MAESTRO!$B$3:$B$1000)/((MAESTRO!$B$3:$B$1000="OPA")*(UPPER(MAESTRO!$L$3:$L$1000)="CONFIRMADO")),ROWS($A$3:A413))),"")</f>
        <v/>
      </c>
      <c r="I413" s="10" t="str">
        <f ca="1">IFERROR(INDEX(MAESTRO!I:I,_xludf.AGGREGATE(15,6,ROW(MAESTRO!$B$3:$B$1000)/((MAESTRO!$B$3:$B$1000="OPA")*(UPPER(MAESTRO!$L$3:$L$1000)="CONFIRMADO")),ROWS($A$3:A413))),"")</f>
        <v/>
      </c>
      <c r="J413" s="10" t="str">
        <f ca="1">IFERROR(INDEX(MAESTRO!J:J,_xludf.AGGREGATE(15,6,ROW(MAESTRO!$B$3:$B$1000)/((MAESTRO!$B$3:$B$1000="OPA")*(UPPER(MAESTRO!$L$3:$L$1000)="CONFIRMADO")),ROWS($A$3:A413))),"")</f>
        <v/>
      </c>
      <c r="K413" s="10" t="str">
        <f ca="1">IFERROR(INDEX(MAESTRO!K:K,_xludf.AGGREGATE(15,6,ROW(MAESTRO!$B$3:$B$1000)/((MAESTRO!$B$3:$B$1000="OPA")*(UPPER(MAESTRO!$L$3:$L$1000)="CONFIRMADO")),ROWS($A$3:A413))),"")</f>
        <v/>
      </c>
      <c r="L413" s="10" t="str">
        <f ca="1">IFERROR(INDEX(MAESTRO!L:L,_xludf.AGGREGATE(15,6,ROW(MAESTRO!$B$3:$B$1000)/((MAESTRO!$B$3:$B$1000="OPA")*(UPPER(MAESTRO!$L$3:$L$1000)="CONFIRMADO")),ROWS($A$3:A413))),"")</f>
        <v/>
      </c>
      <c r="M413" s="10" t="str">
        <f ca="1">IFERROR(INDEX(MAESTRO!M:M,_xludf.AGGREGATE(15,6,ROW(MAESTRO!$B$3:$B$1000)/((MAESTRO!$B$3:$B$1000="OPA")*(UPPER(MAESTRO!$L$3:$L$1000)="CONFIRMADO")),ROWS($A$3:A413))),"")</f>
        <v/>
      </c>
      <c r="N413" s="10" t="str">
        <f ca="1">IFERROR(INDEX(MAESTRO!N:N,_xludf.AGGREGATE(15,6,ROW(MAESTRO!$B$3:$B$1000)/((MAESTRO!$B$3:$B$1000="OPA")*(UPPER(MAESTRO!$L$3:$L$1000)="CONFIRMADO")),ROWS($A$3:A413))),"")</f>
        <v/>
      </c>
      <c r="O413" s="10" t="str">
        <f ca="1">IFERROR(INDEX(MAESTRO!O:O,_xludf.AGGREGATE(15,6,ROW(MAESTRO!$B$3:$B$1000)/((MAESTRO!$B$3:$B$1000="OPA")*(UPPER(MAESTRO!$L$3:$L$1000)="CONFIRMADO")),ROWS($A$3:A413))),"")</f>
        <v/>
      </c>
      <c r="P413" s="10" t="str">
        <f ca="1">IFERROR(INDEX(MAESTRO!P:P,_xludf.AGGREGATE(15,6,ROW(MAESTRO!$B$3:$B$1000)/((MAESTRO!$B$3:$B$1000="OPA")*(UPPER(MAESTRO!$L$3:$L$1000)="CONFIRMADO")),ROWS($A$3:A413))),"")</f>
        <v/>
      </c>
      <c r="Q413" s="10" t="str">
        <f ca="1">IFERROR(INDEX(MAESTRO!Q:Q,_xludf.AGGREGATE(15,6,ROW(MAESTRO!$B$3:$B$1000)/((MAESTRO!$B$3:$B$1000="OPA")*(UPPER(MAESTRO!$L$3:$L$1000)="CONFIRMADO")),ROWS($A$3:A413))),"")</f>
        <v/>
      </c>
      <c r="R413" s="10" t="str">
        <f ca="1">IFERROR(INDEX(MAESTRO!R:R,_xludf.AGGREGATE(15,6,ROW(MAESTRO!$B$3:$B$1000)/((MAESTRO!$B$3:$B$1000="OPA")*(UPPER(MAESTRO!$L$3:$L$1000)="CONFIRMADO")),ROWS($A$3:A413))),"")</f>
        <v/>
      </c>
      <c r="S413" s="10" t="str">
        <f ca="1">IFERROR(INDEX(MAESTRO!S:S,_xludf.AGGREGATE(15,6,ROW(MAESTRO!$B$3:$B$1000)/((MAESTRO!$B$3:$B$1000="OPA")*(UPPER(MAESTRO!$L$3:$L$1000)="CONFIRMADO")),ROWS($A$3:A413))),"")</f>
        <v/>
      </c>
      <c r="T413" s="10" t="str">
        <f ca="1">IFERROR(INDEX(MAESTRO!T:T,_xludf.AGGREGATE(15,6,ROW(MAESTRO!$B$3:$B$1000)/((MAESTRO!$B$3:$B$1000="OPA")*(UPPER(MAESTRO!$L$3:$L$1000)="CONFIRMADO")),ROWS($A$3:A413))),"")</f>
        <v/>
      </c>
      <c r="U413" s="10" t="str">
        <f ca="1">IFERROR(INDEX(MAESTRO!U:U,_xludf.AGGREGATE(15,6,ROW(MAESTRO!$B$3:$B$1000)/((MAESTRO!$B$3:$B$1000="OPA")*(UPPER(MAESTRO!$L$3:$L$1000)="CONFIRMADO")),ROWS($A$3:A413))),"")</f>
        <v/>
      </c>
      <c r="V413" s="10" t="str">
        <f ca="1">IFERROR(INDEX(MAESTRO!V:V,_xludf.AGGREGATE(15,6,ROW(MAESTRO!$B$3:$B$1000)/((MAESTRO!$B$3:$B$1000="OPA")*(UPPER(MAESTRO!$L$3:$L$1000)="CONFIRMADO")),ROWS($A$3:A413))),"")</f>
        <v/>
      </c>
      <c r="W413" s="10" t="str">
        <f ca="1">IFERROR(INDEX(MAESTRO!W:W,_xludf.AGGREGATE(15,6,ROW(MAESTRO!$B$3:$B$1000)/((MAESTRO!$B$3:$B$1000="OPA")*(UPPER(MAESTRO!$L$3:$L$1000)="CONFIRMADO")),ROWS($A$3:A413))),"")</f>
        <v/>
      </c>
      <c r="X413" s="10" t="str">
        <f ca="1">IFERROR(INDEX(MAESTRO!X:X,_xludf.AGGREGATE(15,6,ROW(MAESTRO!$B$3:$B$1000)/((MAESTRO!$B$3:$B$1000="OPA")*(UPPER(MAESTRO!$L$3:$L$1000)="CONFIRMADO")),ROWS($A$3:A413))),"")</f>
        <v/>
      </c>
    </row>
    <row r="414" spans="1:24" ht="22.05" customHeight="1">
      <c r="A414" s="27" t="str">
        <f ca="1">IFERROR(INDEX(MAESTRO!A:A,_xludf.AGGREGATE(15,6,ROW(MAESTRO!$B$3:$B$1000)/((MAESTRO!$B$3:$B$1000="OPA")*(UPPER(MAESTRO!$L$3:$L$1000)="CONFIRMADO")),ROWS($A$3:A414))),"")</f>
        <v/>
      </c>
      <c r="B414" s="27" t="str">
        <f ca="1">IFERROR(INDEX(MAESTRO!B:B,_xludf.AGGREGATE(15,6,ROW(MAESTRO!$B$3:$B$1000)/((MAESTRO!$B$3:$B$1000="OPA")*(UPPER(MAESTRO!$L$3:$L$1000)="CONFIRMADO")),ROWS($A$3:A414))),"")</f>
        <v/>
      </c>
      <c r="C414" s="27" t="str">
        <f ca="1">IFERROR(INDEX(MAESTRO!C:C,_xludf.AGGREGATE(15,6,ROW(MAESTRO!$B$3:$B$1000)/((MAESTRO!$B$3:$B$1000="OPA")*(UPPER(MAESTRO!$L$3:$L$1000)="CONFIRMADO")),ROWS($A$3:A414))),"")</f>
        <v/>
      </c>
      <c r="D414" s="27" t="str">
        <f ca="1">IFERROR(INDEX(MAESTRO!D:D,_xludf.AGGREGATE(15,6,ROW(MAESTRO!$B$3:$B$1000)/((MAESTRO!$B$3:$B$1000="OPA")*(UPPER(MAESTRO!$L$3:$L$1000)="CONFIRMADO")),ROWS($A$3:A414))),"")</f>
        <v/>
      </c>
      <c r="E414" s="27" t="str">
        <f ca="1">IFERROR(INDEX(MAESTRO!E:E,_xludf.AGGREGATE(15,6,ROW(MAESTRO!$B$3:$B$1000)/((MAESTRO!$B$3:$B$1000="OPA")*(UPPER(MAESTRO!$L$3:$L$1000)="CONFIRMADO")),ROWS($A$3:A414))),"")</f>
        <v/>
      </c>
      <c r="F414" s="27" t="str">
        <f ca="1">IFERROR(INDEX(MAESTRO!F:F,_xludf.AGGREGATE(15,6,ROW(MAESTRO!$B$3:$B$1000)/((MAESTRO!$B$3:$B$1000="OPA")*(UPPER(MAESTRO!$L$3:$L$1000)="CONFIRMADO")),ROWS($A$3:A414))),"")</f>
        <v/>
      </c>
      <c r="G414" s="27" t="str">
        <f ca="1">IFERROR(INDEX(MAESTRO!G:G,_xludf.AGGREGATE(15,6,ROW(MAESTRO!$B$3:$B$1000)/((MAESTRO!$B$3:$B$1000="OPA")*(UPPER(MAESTRO!$L$3:$L$1000)="CONFIRMADO")),ROWS($A$3:A414))),"")</f>
        <v/>
      </c>
      <c r="H414" s="27" t="str">
        <f ca="1">IFERROR(INDEX(MAESTRO!H:H,_xludf.AGGREGATE(15,6,ROW(MAESTRO!$B$3:$B$1000)/((MAESTRO!$B$3:$B$1000="OPA")*(UPPER(MAESTRO!$L$3:$L$1000)="CONFIRMADO")),ROWS($A$3:A414))),"")</f>
        <v/>
      </c>
      <c r="I414" s="27" t="str">
        <f ca="1">IFERROR(INDEX(MAESTRO!I:I,_xludf.AGGREGATE(15,6,ROW(MAESTRO!$B$3:$B$1000)/((MAESTRO!$B$3:$B$1000="OPA")*(UPPER(MAESTRO!$L$3:$L$1000)="CONFIRMADO")),ROWS($A$3:A414))),"")</f>
        <v/>
      </c>
      <c r="J414" s="27" t="str">
        <f ca="1">IFERROR(INDEX(MAESTRO!J:J,_xludf.AGGREGATE(15,6,ROW(MAESTRO!$B$3:$B$1000)/((MAESTRO!$B$3:$B$1000="OPA")*(UPPER(MAESTRO!$L$3:$L$1000)="CONFIRMADO")),ROWS($A$3:A414))),"")</f>
        <v/>
      </c>
      <c r="K414" s="27" t="str">
        <f ca="1">IFERROR(INDEX(MAESTRO!K:K,_xludf.AGGREGATE(15,6,ROW(MAESTRO!$B$3:$B$1000)/((MAESTRO!$B$3:$B$1000="OPA")*(UPPER(MAESTRO!$L$3:$L$1000)="CONFIRMADO")),ROWS($A$3:A414))),"")</f>
        <v/>
      </c>
      <c r="L414" s="27" t="str">
        <f ca="1">IFERROR(INDEX(MAESTRO!L:L,_xludf.AGGREGATE(15,6,ROW(MAESTRO!$B$3:$B$1000)/((MAESTRO!$B$3:$B$1000="OPA")*(UPPER(MAESTRO!$L$3:$L$1000)="CONFIRMADO")),ROWS($A$3:A414))),"")</f>
        <v/>
      </c>
      <c r="M414" s="27" t="str">
        <f ca="1">IFERROR(INDEX(MAESTRO!M:M,_xludf.AGGREGATE(15,6,ROW(MAESTRO!$B$3:$B$1000)/((MAESTRO!$B$3:$B$1000="OPA")*(UPPER(MAESTRO!$L$3:$L$1000)="CONFIRMADO")),ROWS($A$3:A414))),"")</f>
        <v/>
      </c>
      <c r="N414" s="27" t="str">
        <f ca="1">IFERROR(INDEX(MAESTRO!N:N,_xludf.AGGREGATE(15,6,ROW(MAESTRO!$B$3:$B$1000)/((MAESTRO!$B$3:$B$1000="OPA")*(UPPER(MAESTRO!$L$3:$L$1000)="CONFIRMADO")),ROWS($A$3:A414))),"")</f>
        <v/>
      </c>
      <c r="O414" s="27" t="str">
        <f ca="1">IFERROR(INDEX(MAESTRO!O:O,_xludf.AGGREGATE(15,6,ROW(MAESTRO!$B$3:$B$1000)/((MAESTRO!$B$3:$B$1000="OPA")*(UPPER(MAESTRO!$L$3:$L$1000)="CONFIRMADO")),ROWS($A$3:A414))),"")</f>
        <v/>
      </c>
      <c r="P414" s="27" t="str">
        <f ca="1">IFERROR(INDEX(MAESTRO!P:P,_xludf.AGGREGATE(15,6,ROW(MAESTRO!$B$3:$B$1000)/((MAESTRO!$B$3:$B$1000="OPA")*(UPPER(MAESTRO!$L$3:$L$1000)="CONFIRMADO")),ROWS($A$3:A414))),"")</f>
        <v/>
      </c>
      <c r="Q414" s="27" t="str">
        <f ca="1">IFERROR(INDEX(MAESTRO!Q:Q,_xludf.AGGREGATE(15,6,ROW(MAESTRO!$B$3:$B$1000)/((MAESTRO!$B$3:$B$1000="OPA")*(UPPER(MAESTRO!$L$3:$L$1000)="CONFIRMADO")),ROWS($A$3:A414))),"")</f>
        <v/>
      </c>
      <c r="R414" s="27" t="str">
        <f ca="1">IFERROR(INDEX(MAESTRO!R:R,_xludf.AGGREGATE(15,6,ROW(MAESTRO!$B$3:$B$1000)/((MAESTRO!$B$3:$B$1000="OPA")*(UPPER(MAESTRO!$L$3:$L$1000)="CONFIRMADO")),ROWS($A$3:A414))),"")</f>
        <v/>
      </c>
      <c r="S414" s="27" t="str">
        <f ca="1">IFERROR(INDEX(MAESTRO!S:S,_xludf.AGGREGATE(15,6,ROW(MAESTRO!$B$3:$B$1000)/((MAESTRO!$B$3:$B$1000="OPA")*(UPPER(MAESTRO!$L$3:$L$1000)="CONFIRMADO")),ROWS($A$3:A414))),"")</f>
        <v/>
      </c>
      <c r="T414" s="27" t="str">
        <f ca="1">IFERROR(INDEX(MAESTRO!T:T,_xludf.AGGREGATE(15,6,ROW(MAESTRO!$B$3:$B$1000)/((MAESTRO!$B$3:$B$1000="OPA")*(UPPER(MAESTRO!$L$3:$L$1000)="CONFIRMADO")),ROWS($A$3:A414))),"")</f>
        <v/>
      </c>
      <c r="U414" s="27" t="str">
        <f ca="1">IFERROR(INDEX(MAESTRO!U:U,_xludf.AGGREGATE(15,6,ROW(MAESTRO!$B$3:$B$1000)/((MAESTRO!$B$3:$B$1000="OPA")*(UPPER(MAESTRO!$L$3:$L$1000)="CONFIRMADO")),ROWS($A$3:A414))),"")</f>
        <v/>
      </c>
      <c r="V414" s="27" t="str">
        <f ca="1">IFERROR(INDEX(MAESTRO!V:V,_xludf.AGGREGATE(15,6,ROW(MAESTRO!$B$3:$B$1000)/((MAESTRO!$B$3:$B$1000="OPA")*(UPPER(MAESTRO!$L$3:$L$1000)="CONFIRMADO")),ROWS($A$3:A414))),"")</f>
        <v/>
      </c>
      <c r="W414" s="27" t="str">
        <f ca="1">IFERROR(INDEX(MAESTRO!W:W,_xludf.AGGREGATE(15,6,ROW(MAESTRO!$B$3:$B$1000)/((MAESTRO!$B$3:$B$1000="OPA")*(UPPER(MAESTRO!$L$3:$L$1000)="CONFIRMADO")),ROWS($A$3:A414))),"")</f>
        <v/>
      </c>
      <c r="X414" s="27" t="str">
        <f ca="1">IFERROR(INDEX(MAESTRO!X:X,_xludf.AGGREGATE(15,6,ROW(MAESTRO!$B$3:$B$1000)/((MAESTRO!$B$3:$B$1000="OPA")*(UPPER(MAESTRO!$L$3:$L$1000)="CONFIRMADO")),ROWS($A$3:A414))),"")</f>
        <v/>
      </c>
    </row>
    <row r="415" spans="1:24" ht="22.05" customHeight="1">
      <c r="A415" s="10" t="str">
        <f ca="1">IFERROR(INDEX(MAESTRO!A:A,_xludf.AGGREGATE(15,6,ROW(MAESTRO!$B$3:$B$1000)/((MAESTRO!$B$3:$B$1000="OPA")*(UPPER(MAESTRO!$L$3:$L$1000)="CONFIRMADO")),ROWS($A$3:A415))),"")</f>
        <v/>
      </c>
      <c r="B415" s="10" t="str">
        <f ca="1">IFERROR(INDEX(MAESTRO!B:B,_xludf.AGGREGATE(15,6,ROW(MAESTRO!$B$3:$B$1000)/((MAESTRO!$B$3:$B$1000="OPA")*(UPPER(MAESTRO!$L$3:$L$1000)="CONFIRMADO")),ROWS($A$3:A415))),"")</f>
        <v/>
      </c>
      <c r="C415" s="10" t="str">
        <f ca="1">IFERROR(INDEX(MAESTRO!C:C,_xludf.AGGREGATE(15,6,ROW(MAESTRO!$B$3:$B$1000)/((MAESTRO!$B$3:$B$1000="OPA")*(UPPER(MAESTRO!$L$3:$L$1000)="CONFIRMADO")),ROWS($A$3:A415))),"")</f>
        <v/>
      </c>
      <c r="D415" s="10" t="str">
        <f ca="1">IFERROR(INDEX(MAESTRO!D:D,_xludf.AGGREGATE(15,6,ROW(MAESTRO!$B$3:$B$1000)/((MAESTRO!$B$3:$B$1000="OPA")*(UPPER(MAESTRO!$L$3:$L$1000)="CONFIRMADO")),ROWS($A$3:A415))),"")</f>
        <v/>
      </c>
      <c r="E415" s="10" t="str">
        <f ca="1">IFERROR(INDEX(MAESTRO!E:E,_xludf.AGGREGATE(15,6,ROW(MAESTRO!$B$3:$B$1000)/((MAESTRO!$B$3:$B$1000="OPA")*(UPPER(MAESTRO!$L$3:$L$1000)="CONFIRMADO")),ROWS($A$3:A415))),"")</f>
        <v/>
      </c>
      <c r="F415" s="10" t="str">
        <f ca="1">IFERROR(INDEX(MAESTRO!F:F,_xludf.AGGREGATE(15,6,ROW(MAESTRO!$B$3:$B$1000)/((MAESTRO!$B$3:$B$1000="OPA")*(UPPER(MAESTRO!$L$3:$L$1000)="CONFIRMADO")),ROWS($A$3:A415))),"")</f>
        <v/>
      </c>
      <c r="G415" s="10" t="str">
        <f ca="1">IFERROR(INDEX(MAESTRO!G:G,_xludf.AGGREGATE(15,6,ROW(MAESTRO!$B$3:$B$1000)/((MAESTRO!$B$3:$B$1000="OPA")*(UPPER(MAESTRO!$L$3:$L$1000)="CONFIRMADO")),ROWS($A$3:A415))),"")</f>
        <v/>
      </c>
      <c r="H415" s="10" t="str">
        <f ca="1">IFERROR(INDEX(MAESTRO!H:H,_xludf.AGGREGATE(15,6,ROW(MAESTRO!$B$3:$B$1000)/((MAESTRO!$B$3:$B$1000="OPA")*(UPPER(MAESTRO!$L$3:$L$1000)="CONFIRMADO")),ROWS($A$3:A415))),"")</f>
        <v/>
      </c>
      <c r="I415" s="10" t="str">
        <f ca="1">IFERROR(INDEX(MAESTRO!I:I,_xludf.AGGREGATE(15,6,ROW(MAESTRO!$B$3:$B$1000)/((MAESTRO!$B$3:$B$1000="OPA")*(UPPER(MAESTRO!$L$3:$L$1000)="CONFIRMADO")),ROWS($A$3:A415))),"")</f>
        <v/>
      </c>
      <c r="J415" s="10" t="str">
        <f ca="1">IFERROR(INDEX(MAESTRO!J:J,_xludf.AGGREGATE(15,6,ROW(MAESTRO!$B$3:$B$1000)/((MAESTRO!$B$3:$B$1000="OPA")*(UPPER(MAESTRO!$L$3:$L$1000)="CONFIRMADO")),ROWS($A$3:A415))),"")</f>
        <v/>
      </c>
      <c r="K415" s="10" t="str">
        <f ca="1">IFERROR(INDEX(MAESTRO!K:K,_xludf.AGGREGATE(15,6,ROW(MAESTRO!$B$3:$B$1000)/((MAESTRO!$B$3:$B$1000="OPA")*(UPPER(MAESTRO!$L$3:$L$1000)="CONFIRMADO")),ROWS($A$3:A415))),"")</f>
        <v/>
      </c>
      <c r="L415" s="10" t="str">
        <f ca="1">IFERROR(INDEX(MAESTRO!L:L,_xludf.AGGREGATE(15,6,ROW(MAESTRO!$B$3:$B$1000)/((MAESTRO!$B$3:$B$1000="OPA")*(UPPER(MAESTRO!$L$3:$L$1000)="CONFIRMADO")),ROWS($A$3:A415))),"")</f>
        <v/>
      </c>
      <c r="M415" s="10" t="str">
        <f ca="1">IFERROR(INDEX(MAESTRO!M:M,_xludf.AGGREGATE(15,6,ROW(MAESTRO!$B$3:$B$1000)/((MAESTRO!$B$3:$B$1000="OPA")*(UPPER(MAESTRO!$L$3:$L$1000)="CONFIRMADO")),ROWS($A$3:A415))),"")</f>
        <v/>
      </c>
      <c r="N415" s="10" t="str">
        <f ca="1">IFERROR(INDEX(MAESTRO!N:N,_xludf.AGGREGATE(15,6,ROW(MAESTRO!$B$3:$B$1000)/((MAESTRO!$B$3:$B$1000="OPA")*(UPPER(MAESTRO!$L$3:$L$1000)="CONFIRMADO")),ROWS($A$3:A415))),"")</f>
        <v/>
      </c>
      <c r="O415" s="10" t="str">
        <f ca="1">IFERROR(INDEX(MAESTRO!O:O,_xludf.AGGREGATE(15,6,ROW(MAESTRO!$B$3:$B$1000)/((MAESTRO!$B$3:$B$1000="OPA")*(UPPER(MAESTRO!$L$3:$L$1000)="CONFIRMADO")),ROWS($A$3:A415))),"")</f>
        <v/>
      </c>
      <c r="P415" s="10" t="str">
        <f ca="1">IFERROR(INDEX(MAESTRO!P:P,_xludf.AGGREGATE(15,6,ROW(MAESTRO!$B$3:$B$1000)/((MAESTRO!$B$3:$B$1000="OPA")*(UPPER(MAESTRO!$L$3:$L$1000)="CONFIRMADO")),ROWS($A$3:A415))),"")</f>
        <v/>
      </c>
      <c r="Q415" s="10" t="str">
        <f ca="1">IFERROR(INDEX(MAESTRO!Q:Q,_xludf.AGGREGATE(15,6,ROW(MAESTRO!$B$3:$B$1000)/((MAESTRO!$B$3:$B$1000="OPA")*(UPPER(MAESTRO!$L$3:$L$1000)="CONFIRMADO")),ROWS($A$3:A415))),"")</f>
        <v/>
      </c>
      <c r="R415" s="10" t="str">
        <f ca="1">IFERROR(INDEX(MAESTRO!R:R,_xludf.AGGREGATE(15,6,ROW(MAESTRO!$B$3:$B$1000)/((MAESTRO!$B$3:$B$1000="OPA")*(UPPER(MAESTRO!$L$3:$L$1000)="CONFIRMADO")),ROWS($A$3:A415))),"")</f>
        <v/>
      </c>
      <c r="S415" s="10" t="str">
        <f ca="1">IFERROR(INDEX(MAESTRO!S:S,_xludf.AGGREGATE(15,6,ROW(MAESTRO!$B$3:$B$1000)/((MAESTRO!$B$3:$B$1000="OPA")*(UPPER(MAESTRO!$L$3:$L$1000)="CONFIRMADO")),ROWS($A$3:A415))),"")</f>
        <v/>
      </c>
      <c r="T415" s="10" t="str">
        <f ca="1">IFERROR(INDEX(MAESTRO!T:T,_xludf.AGGREGATE(15,6,ROW(MAESTRO!$B$3:$B$1000)/((MAESTRO!$B$3:$B$1000="OPA")*(UPPER(MAESTRO!$L$3:$L$1000)="CONFIRMADO")),ROWS($A$3:A415))),"")</f>
        <v/>
      </c>
      <c r="U415" s="10" t="str">
        <f ca="1">IFERROR(INDEX(MAESTRO!U:U,_xludf.AGGREGATE(15,6,ROW(MAESTRO!$B$3:$B$1000)/((MAESTRO!$B$3:$B$1000="OPA")*(UPPER(MAESTRO!$L$3:$L$1000)="CONFIRMADO")),ROWS($A$3:A415))),"")</f>
        <v/>
      </c>
      <c r="V415" s="10" t="str">
        <f ca="1">IFERROR(INDEX(MAESTRO!V:V,_xludf.AGGREGATE(15,6,ROW(MAESTRO!$B$3:$B$1000)/((MAESTRO!$B$3:$B$1000="OPA")*(UPPER(MAESTRO!$L$3:$L$1000)="CONFIRMADO")),ROWS($A$3:A415))),"")</f>
        <v/>
      </c>
      <c r="W415" s="10" t="str">
        <f ca="1">IFERROR(INDEX(MAESTRO!W:W,_xludf.AGGREGATE(15,6,ROW(MAESTRO!$B$3:$B$1000)/((MAESTRO!$B$3:$B$1000="OPA")*(UPPER(MAESTRO!$L$3:$L$1000)="CONFIRMADO")),ROWS($A$3:A415))),"")</f>
        <v/>
      </c>
      <c r="X415" s="10" t="str">
        <f ca="1">IFERROR(INDEX(MAESTRO!X:X,_xludf.AGGREGATE(15,6,ROW(MAESTRO!$B$3:$B$1000)/((MAESTRO!$B$3:$B$1000="OPA")*(UPPER(MAESTRO!$L$3:$L$1000)="CONFIRMADO")),ROWS($A$3:A415))),"")</f>
        <v/>
      </c>
    </row>
    <row r="416" spans="1:24" ht="22.05" customHeight="1">
      <c r="A416" s="27" t="str">
        <f ca="1">IFERROR(INDEX(MAESTRO!A:A,_xludf.AGGREGATE(15,6,ROW(MAESTRO!$B$3:$B$1000)/((MAESTRO!$B$3:$B$1000="OPA")*(UPPER(MAESTRO!$L$3:$L$1000)="CONFIRMADO")),ROWS($A$3:A416))),"")</f>
        <v/>
      </c>
      <c r="B416" s="27" t="str">
        <f ca="1">IFERROR(INDEX(MAESTRO!B:B,_xludf.AGGREGATE(15,6,ROW(MAESTRO!$B$3:$B$1000)/((MAESTRO!$B$3:$B$1000="OPA")*(UPPER(MAESTRO!$L$3:$L$1000)="CONFIRMADO")),ROWS($A$3:A416))),"")</f>
        <v/>
      </c>
      <c r="C416" s="27" t="str">
        <f ca="1">IFERROR(INDEX(MAESTRO!C:C,_xludf.AGGREGATE(15,6,ROW(MAESTRO!$B$3:$B$1000)/((MAESTRO!$B$3:$B$1000="OPA")*(UPPER(MAESTRO!$L$3:$L$1000)="CONFIRMADO")),ROWS($A$3:A416))),"")</f>
        <v/>
      </c>
      <c r="D416" s="27" t="str">
        <f ca="1">IFERROR(INDEX(MAESTRO!D:D,_xludf.AGGREGATE(15,6,ROW(MAESTRO!$B$3:$B$1000)/((MAESTRO!$B$3:$B$1000="OPA")*(UPPER(MAESTRO!$L$3:$L$1000)="CONFIRMADO")),ROWS($A$3:A416))),"")</f>
        <v/>
      </c>
      <c r="E416" s="27" t="str">
        <f ca="1">IFERROR(INDEX(MAESTRO!E:E,_xludf.AGGREGATE(15,6,ROW(MAESTRO!$B$3:$B$1000)/((MAESTRO!$B$3:$B$1000="OPA")*(UPPER(MAESTRO!$L$3:$L$1000)="CONFIRMADO")),ROWS($A$3:A416))),"")</f>
        <v/>
      </c>
      <c r="F416" s="27" t="str">
        <f ca="1">IFERROR(INDEX(MAESTRO!F:F,_xludf.AGGREGATE(15,6,ROW(MAESTRO!$B$3:$B$1000)/((MAESTRO!$B$3:$B$1000="OPA")*(UPPER(MAESTRO!$L$3:$L$1000)="CONFIRMADO")),ROWS($A$3:A416))),"")</f>
        <v/>
      </c>
      <c r="G416" s="27" t="str">
        <f ca="1">IFERROR(INDEX(MAESTRO!G:G,_xludf.AGGREGATE(15,6,ROW(MAESTRO!$B$3:$B$1000)/((MAESTRO!$B$3:$B$1000="OPA")*(UPPER(MAESTRO!$L$3:$L$1000)="CONFIRMADO")),ROWS($A$3:A416))),"")</f>
        <v/>
      </c>
      <c r="H416" s="27" t="str">
        <f ca="1">IFERROR(INDEX(MAESTRO!H:H,_xludf.AGGREGATE(15,6,ROW(MAESTRO!$B$3:$B$1000)/((MAESTRO!$B$3:$B$1000="OPA")*(UPPER(MAESTRO!$L$3:$L$1000)="CONFIRMADO")),ROWS($A$3:A416))),"")</f>
        <v/>
      </c>
      <c r="I416" s="27" t="str">
        <f ca="1">IFERROR(INDEX(MAESTRO!I:I,_xludf.AGGREGATE(15,6,ROW(MAESTRO!$B$3:$B$1000)/((MAESTRO!$B$3:$B$1000="OPA")*(UPPER(MAESTRO!$L$3:$L$1000)="CONFIRMADO")),ROWS($A$3:A416))),"")</f>
        <v/>
      </c>
      <c r="J416" s="27" t="str">
        <f ca="1">IFERROR(INDEX(MAESTRO!J:J,_xludf.AGGREGATE(15,6,ROW(MAESTRO!$B$3:$B$1000)/((MAESTRO!$B$3:$B$1000="OPA")*(UPPER(MAESTRO!$L$3:$L$1000)="CONFIRMADO")),ROWS($A$3:A416))),"")</f>
        <v/>
      </c>
      <c r="K416" s="27" t="str">
        <f ca="1">IFERROR(INDEX(MAESTRO!K:K,_xludf.AGGREGATE(15,6,ROW(MAESTRO!$B$3:$B$1000)/((MAESTRO!$B$3:$B$1000="OPA")*(UPPER(MAESTRO!$L$3:$L$1000)="CONFIRMADO")),ROWS($A$3:A416))),"")</f>
        <v/>
      </c>
      <c r="L416" s="27" t="str">
        <f ca="1">IFERROR(INDEX(MAESTRO!L:L,_xludf.AGGREGATE(15,6,ROW(MAESTRO!$B$3:$B$1000)/((MAESTRO!$B$3:$B$1000="OPA")*(UPPER(MAESTRO!$L$3:$L$1000)="CONFIRMADO")),ROWS($A$3:A416))),"")</f>
        <v/>
      </c>
      <c r="M416" s="27" t="str">
        <f ca="1">IFERROR(INDEX(MAESTRO!M:M,_xludf.AGGREGATE(15,6,ROW(MAESTRO!$B$3:$B$1000)/((MAESTRO!$B$3:$B$1000="OPA")*(UPPER(MAESTRO!$L$3:$L$1000)="CONFIRMADO")),ROWS($A$3:A416))),"")</f>
        <v/>
      </c>
      <c r="N416" s="27" t="str">
        <f ca="1">IFERROR(INDEX(MAESTRO!N:N,_xludf.AGGREGATE(15,6,ROW(MAESTRO!$B$3:$B$1000)/((MAESTRO!$B$3:$B$1000="OPA")*(UPPER(MAESTRO!$L$3:$L$1000)="CONFIRMADO")),ROWS($A$3:A416))),"")</f>
        <v/>
      </c>
      <c r="O416" s="27" t="str">
        <f ca="1">IFERROR(INDEX(MAESTRO!O:O,_xludf.AGGREGATE(15,6,ROW(MAESTRO!$B$3:$B$1000)/((MAESTRO!$B$3:$B$1000="OPA")*(UPPER(MAESTRO!$L$3:$L$1000)="CONFIRMADO")),ROWS($A$3:A416))),"")</f>
        <v/>
      </c>
      <c r="P416" s="27" t="str">
        <f ca="1">IFERROR(INDEX(MAESTRO!P:P,_xludf.AGGREGATE(15,6,ROW(MAESTRO!$B$3:$B$1000)/((MAESTRO!$B$3:$B$1000="OPA")*(UPPER(MAESTRO!$L$3:$L$1000)="CONFIRMADO")),ROWS($A$3:A416))),"")</f>
        <v/>
      </c>
      <c r="Q416" s="27" t="str">
        <f ca="1">IFERROR(INDEX(MAESTRO!Q:Q,_xludf.AGGREGATE(15,6,ROW(MAESTRO!$B$3:$B$1000)/((MAESTRO!$B$3:$B$1000="OPA")*(UPPER(MAESTRO!$L$3:$L$1000)="CONFIRMADO")),ROWS($A$3:A416))),"")</f>
        <v/>
      </c>
      <c r="R416" s="27" t="str">
        <f ca="1">IFERROR(INDEX(MAESTRO!R:R,_xludf.AGGREGATE(15,6,ROW(MAESTRO!$B$3:$B$1000)/((MAESTRO!$B$3:$B$1000="OPA")*(UPPER(MAESTRO!$L$3:$L$1000)="CONFIRMADO")),ROWS($A$3:A416))),"")</f>
        <v/>
      </c>
      <c r="S416" s="27" t="str">
        <f ca="1">IFERROR(INDEX(MAESTRO!S:S,_xludf.AGGREGATE(15,6,ROW(MAESTRO!$B$3:$B$1000)/((MAESTRO!$B$3:$B$1000="OPA")*(UPPER(MAESTRO!$L$3:$L$1000)="CONFIRMADO")),ROWS($A$3:A416))),"")</f>
        <v/>
      </c>
      <c r="T416" s="27" t="str">
        <f ca="1">IFERROR(INDEX(MAESTRO!T:T,_xludf.AGGREGATE(15,6,ROW(MAESTRO!$B$3:$B$1000)/((MAESTRO!$B$3:$B$1000="OPA")*(UPPER(MAESTRO!$L$3:$L$1000)="CONFIRMADO")),ROWS($A$3:A416))),"")</f>
        <v/>
      </c>
      <c r="U416" s="27" t="str">
        <f ca="1">IFERROR(INDEX(MAESTRO!U:U,_xludf.AGGREGATE(15,6,ROW(MAESTRO!$B$3:$B$1000)/((MAESTRO!$B$3:$B$1000="OPA")*(UPPER(MAESTRO!$L$3:$L$1000)="CONFIRMADO")),ROWS($A$3:A416))),"")</f>
        <v/>
      </c>
      <c r="V416" s="27" t="str">
        <f ca="1">IFERROR(INDEX(MAESTRO!V:V,_xludf.AGGREGATE(15,6,ROW(MAESTRO!$B$3:$B$1000)/((MAESTRO!$B$3:$B$1000="OPA")*(UPPER(MAESTRO!$L$3:$L$1000)="CONFIRMADO")),ROWS($A$3:A416))),"")</f>
        <v/>
      </c>
      <c r="W416" s="27" t="str">
        <f ca="1">IFERROR(INDEX(MAESTRO!W:W,_xludf.AGGREGATE(15,6,ROW(MAESTRO!$B$3:$B$1000)/((MAESTRO!$B$3:$B$1000="OPA")*(UPPER(MAESTRO!$L$3:$L$1000)="CONFIRMADO")),ROWS($A$3:A416))),"")</f>
        <v/>
      </c>
      <c r="X416" s="27" t="str">
        <f ca="1">IFERROR(INDEX(MAESTRO!X:X,_xludf.AGGREGATE(15,6,ROW(MAESTRO!$B$3:$B$1000)/((MAESTRO!$B$3:$B$1000="OPA")*(UPPER(MAESTRO!$L$3:$L$1000)="CONFIRMADO")),ROWS($A$3:A416))),"")</f>
        <v/>
      </c>
    </row>
    <row r="417" spans="1:24" ht="22.05" customHeight="1">
      <c r="A417" s="10" t="str">
        <f ca="1">IFERROR(INDEX(MAESTRO!A:A,_xludf.AGGREGATE(15,6,ROW(MAESTRO!$B$3:$B$1000)/((MAESTRO!$B$3:$B$1000="OPA")*(UPPER(MAESTRO!$L$3:$L$1000)="CONFIRMADO")),ROWS($A$3:A417))),"")</f>
        <v/>
      </c>
      <c r="B417" s="10" t="str">
        <f ca="1">IFERROR(INDEX(MAESTRO!B:B,_xludf.AGGREGATE(15,6,ROW(MAESTRO!$B$3:$B$1000)/((MAESTRO!$B$3:$B$1000="OPA")*(UPPER(MAESTRO!$L$3:$L$1000)="CONFIRMADO")),ROWS($A$3:A417))),"")</f>
        <v/>
      </c>
      <c r="C417" s="10" t="str">
        <f ca="1">IFERROR(INDEX(MAESTRO!C:C,_xludf.AGGREGATE(15,6,ROW(MAESTRO!$B$3:$B$1000)/((MAESTRO!$B$3:$B$1000="OPA")*(UPPER(MAESTRO!$L$3:$L$1000)="CONFIRMADO")),ROWS($A$3:A417))),"")</f>
        <v/>
      </c>
      <c r="D417" s="10" t="str">
        <f ca="1">IFERROR(INDEX(MAESTRO!D:D,_xludf.AGGREGATE(15,6,ROW(MAESTRO!$B$3:$B$1000)/((MAESTRO!$B$3:$B$1000="OPA")*(UPPER(MAESTRO!$L$3:$L$1000)="CONFIRMADO")),ROWS($A$3:A417))),"")</f>
        <v/>
      </c>
      <c r="E417" s="10" t="str">
        <f ca="1">IFERROR(INDEX(MAESTRO!E:E,_xludf.AGGREGATE(15,6,ROW(MAESTRO!$B$3:$B$1000)/((MAESTRO!$B$3:$B$1000="OPA")*(UPPER(MAESTRO!$L$3:$L$1000)="CONFIRMADO")),ROWS($A$3:A417))),"")</f>
        <v/>
      </c>
      <c r="F417" s="10" t="str">
        <f ca="1">IFERROR(INDEX(MAESTRO!F:F,_xludf.AGGREGATE(15,6,ROW(MAESTRO!$B$3:$B$1000)/((MAESTRO!$B$3:$B$1000="OPA")*(UPPER(MAESTRO!$L$3:$L$1000)="CONFIRMADO")),ROWS($A$3:A417))),"")</f>
        <v/>
      </c>
      <c r="G417" s="10" t="str">
        <f ca="1">IFERROR(INDEX(MAESTRO!G:G,_xludf.AGGREGATE(15,6,ROW(MAESTRO!$B$3:$B$1000)/((MAESTRO!$B$3:$B$1000="OPA")*(UPPER(MAESTRO!$L$3:$L$1000)="CONFIRMADO")),ROWS($A$3:A417))),"")</f>
        <v/>
      </c>
      <c r="H417" s="10" t="str">
        <f ca="1">IFERROR(INDEX(MAESTRO!H:H,_xludf.AGGREGATE(15,6,ROW(MAESTRO!$B$3:$B$1000)/((MAESTRO!$B$3:$B$1000="OPA")*(UPPER(MAESTRO!$L$3:$L$1000)="CONFIRMADO")),ROWS($A$3:A417))),"")</f>
        <v/>
      </c>
      <c r="I417" s="10" t="str">
        <f ca="1">IFERROR(INDEX(MAESTRO!I:I,_xludf.AGGREGATE(15,6,ROW(MAESTRO!$B$3:$B$1000)/((MAESTRO!$B$3:$B$1000="OPA")*(UPPER(MAESTRO!$L$3:$L$1000)="CONFIRMADO")),ROWS($A$3:A417))),"")</f>
        <v/>
      </c>
      <c r="J417" s="10" t="str">
        <f ca="1">IFERROR(INDEX(MAESTRO!J:J,_xludf.AGGREGATE(15,6,ROW(MAESTRO!$B$3:$B$1000)/((MAESTRO!$B$3:$B$1000="OPA")*(UPPER(MAESTRO!$L$3:$L$1000)="CONFIRMADO")),ROWS($A$3:A417))),"")</f>
        <v/>
      </c>
      <c r="K417" s="10" t="str">
        <f ca="1">IFERROR(INDEX(MAESTRO!K:K,_xludf.AGGREGATE(15,6,ROW(MAESTRO!$B$3:$B$1000)/((MAESTRO!$B$3:$B$1000="OPA")*(UPPER(MAESTRO!$L$3:$L$1000)="CONFIRMADO")),ROWS($A$3:A417))),"")</f>
        <v/>
      </c>
      <c r="L417" s="10" t="str">
        <f ca="1">IFERROR(INDEX(MAESTRO!L:L,_xludf.AGGREGATE(15,6,ROW(MAESTRO!$B$3:$B$1000)/((MAESTRO!$B$3:$B$1000="OPA")*(UPPER(MAESTRO!$L$3:$L$1000)="CONFIRMADO")),ROWS($A$3:A417))),"")</f>
        <v/>
      </c>
      <c r="M417" s="10" t="str">
        <f ca="1">IFERROR(INDEX(MAESTRO!M:M,_xludf.AGGREGATE(15,6,ROW(MAESTRO!$B$3:$B$1000)/((MAESTRO!$B$3:$B$1000="OPA")*(UPPER(MAESTRO!$L$3:$L$1000)="CONFIRMADO")),ROWS($A$3:A417))),"")</f>
        <v/>
      </c>
      <c r="N417" s="10" t="str">
        <f ca="1">IFERROR(INDEX(MAESTRO!N:N,_xludf.AGGREGATE(15,6,ROW(MAESTRO!$B$3:$B$1000)/((MAESTRO!$B$3:$B$1000="OPA")*(UPPER(MAESTRO!$L$3:$L$1000)="CONFIRMADO")),ROWS($A$3:A417))),"")</f>
        <v/>
      </c>
      <c r="O417" s="10" t="str">
        <f ca="1">IFERROR(INDEX(MAESTRO!O:O,_xludf.AGGREGATE(15,6,ROW(MAESTRO!$B$3:$B$1000)/((MAESTRO!$B$3:$B$1000="OPA")*(UPPER(MAESTRO!$L$3:$L$1000)="CONFIRMADO")),ROWS($A$3:A417))),"")</f>
        <v/>
      </c>
      <c r="P417" s="10" t="str">
        <f ca="1">IFERROR(INDEX(MAESTRO!P:P,_xludf.AGGREGATE(15,6,ROW(MAESTRO!$B$3:$B$1000)/((MAESTRO!$B$3:$B$1000="OPA")*(UPPER(MAESTRO!$L$3:$L$1000)="CONFIRMADO")),ROWS($A$3:A417))),"")</f>
        <v/>
      </c>
      <c r="Q417" s="10" t="str">
        <f ca="1">IFERROR(INDEX(MAESTRO!Q:Q,_xludf.AGGREGATE(15,6,ROW(MAESTRO!$B$3:$B$1000)/((MAESTRO!$B$3:$B$1000="OPA")*(UPPER(MAESTRO!$L$3:$L$1000)="CONFIRMADO")),ROWS($A$3:A417))),"")</f>
        <v/>
      </c>
      <c r="R417" s="10" t="str">
        <f ca="1">IFERROR(INDEX(MAESTRO!R:R,_xludf.AGGREGATE(15,6,ROW(MAESTRO!$B$3:$B$1000)/((MAESTRO!$B$3:$B$1000="OPA")*(UPPER(MAESTRO!$L$3:$L$1000)="CONFIRMADO")),ROWS($A$3:A417))),"")</f>
        <v/>
      </c>
      <c r="S417" s="10" t="str">
        <f ca="1">IFERROR(INDEX(MAESTRO!S:S,_xludf.AGGREGATE(15,6,ROW(MAESTRO!$B$3:$B$1000)/((MAESTRO!$B$3:$B$1000="OPA")*(UPPER(MAESTRO!$L$3:$L$1000)="CONFIRMADO")),ROWS($A$3:A417))),"")</f>
        <v/>
      </c>
      <c r="T417" s="10" t="str">
        <f ca="1">IFERROR(INDEX(MAESTRO!T:T,_xludf.AGGREGATE(15,6,ROW(MAESTRO!$B$3:$B$1000)/((MAESTRO!$B$3:$B$1000="OPA")*(UPPER(MAESTRO!$L$3:$L$1000)="CONFIRMADO")),ROWS($A$3:A417))),"")</f>
        <v/>
      </c>
      <c r="U417" s="10" t="str">
        <f ca="1">IFERROR(INDEX(MAESTRO!U:U,_xludf.AGGREGATE(15,6,ROW(MAESTRO!$B$3:$B$1000)/((MAESTRO!$B$3:$B$1000="OPA")*(UPPER(MAESTRO!$L$3:$L$1000)="CONFIRMADO")),ROWS($A$3:A417))),"")</f>
        <v/>
      </c>
      <c r="V417" s="10" t="str">
        <f ca="1">IFERROR(INDEX(MAESTRO!V:V,_xludf.AGGREGATE(15,6,ROW(MAESTRO!$B$3:$B$1000)/((MAESTRO!$B$3:$B$1000="OPA")*(UPPER(MAESTRO!$L$3:$L$1000)="CONFIRMADO")),ROWS($A$3:A417))),"")</f>
        <v/>
      </c>
      <c r="W417" s="10" t="str">
        <f ca="1">IFERROR(INDEX(MAESTRO!W:W,_xludf.AGGREGATE(15,6,ROW(MAESTRO!$B$3:$B$1000)/((MAESTRO!$B$3:$B$1000="OPA")*(UPPER(MAESTRO!$L$3:$L$1000)="CONFIRMADO")),ROWS($A$3:A417))),"")</f>
        <v/>
      </c>
      <c r="X417" s="10" t="str">
        <f ca="1">IFERROR(INDEX(MAESTRO!X:X,_xludf.AGGREGATE(15,6,ROW(MAESTRO!$B$3:$B$1000)/((MAESTRO!$B$3:$B$1000="OPA")*(UPPER(MAESTRO!$L$3:$L$1000)="CONFIRMADO")),ROWS($A$3:A417))),"")</f>
        <v/>
      </c>
    </row>
    <row r="418" spans="1:24" ht="22.05" customHeight="1">
      <c r="A418" s="27" t="str">
        <f ca="1">IFERROR(INDEX(MAESTRO!A:A,_xludf.AGGREGATE(15,6,ROW(MAESTRO!$B$3:$B$1000)/((MAESTRO!$B$3:$B$1000="OPA")*(UPPER(MAESTRO!$L$3:$L$1000)="CONFIRMADO")),ROWS($A$3:A418))),"")</f>
        <v/>
      </c>
      <c r="B418" s="27" t="str">
        <f ca="1">IFERROR(INDEX(MAESTRO!B:B,_xludf.AGGREGATE(15,6,ROW(MAESTRO!$B$3:$B$1000)/((MAESTRO!$B$3:$B$1000="OPA")*(UPPER(MAESTRO!$L$3:$L$1000)="CONFIRMADO")),ROWS($A$3:A418))),"")</f>
        <v/>
      </c>
      <c r="C418" s="27" t="str">
        <f ca="1">IFERROR(INDEX(MAESTRO!C:C,_xludf.AGGREGATE(15,6,ROW(MAESTRO!$B$3:$B$1000)/((MAESTRO!$B$3:$B$1000="OPA")*(UPPER(MAESTRO!$L$3:$L$1000)="CONFIRMADO")),ROWS($A$3:A418))),"")</f>
        <v/>
      </c>
      <c r="D418" s="27" t="str">
        <f ca="1">IFERROR(INDEX(MAESTRO!D:D,_xludf.AGGREGATE(15,6,ROW(MAESTRO!$B$3:$B$1000)/((MAESTRO!$B$3:$B$1000="OPA")*(UPPER(MAESTRO!$L$3:$L$1000)="CONFIRMADO")),ROWS($A$3:A418))),"")</f>
        <v/>
      </c>
      <c r="E418" s="27" t="str">
        <f ca="1">IFERROR(INDEX(MAESTRO!E:E,_xludf.AGGREGATE(15,6,ROW(MAESTRO!$B$3:$B$1000)/((MAESTRO!$B$3:$B$1000="OPA")*(UPPER(MAESTRO!$L$3:$L$1000)="CONFIRMADO")),ROWS($A$3:A418))),"")</f>
        <v/>
      </c>
      <c r="F418" s="27" t="str">
        <f ca="1">IFERROR(INDEX(MAESTRO!F:F,_xludf.AGGREGATE(15,6,ROW(MAESTRO!$B$3:$B$1000)/((MAESTRO!$B$3:$B$1000="OPA")*(UPPER(MAESTRO!$L$3:$L$1000)="CONFIRMADO")),ROWS($A$3:A418))),"")</f>
        <v/>
      </c>
      <c r="G418" s="27" t="str">
        <f ca="1">IFERROR(INDEX(MAESTRO!G:G,_xludf.AGGREGATE(15,6,ROW(MAESTRO!$B$3:$B$1000)/((MAESTRO!$B$3:$B$1000="OPA")*(UPPER(MAESTRO!$L$3:$L$1000)="CONFIRMADO")),ROWS($A$3:A418))),"")</f>
        <v/>
      </c>
      <c r="H418" s="27" t="str">
        <f ca="1">IFERROR(INDEX(MAESTRO!H:H,_xludf.AGGREGATE(15,6,ROW(MAESTRO!$B$3:$B$1000)/((MAESTRO!$B$3:$B$1000="OPA")*(UPPER(MAESTRO!$L$3:$L$1000)="CONFIRMADO")),ROWS($A$3:A418))),"")</f>
        <v/>
      </c>
      <c r="I418" s="27" t="str">
        <f ca="1">IFERROR(INDEX(MAESTRO!I:I,_xludf.AGGREGATE(15,6,ROW(MAESTRO!$B$3:$B$1000)/((MAESTRO!$B$3:$B$1000="OPA")*(UPPER(MAESTRO!$L$3:$L$1000)="CONFIRMADO")),ROWS($A$3:A418))),"")</f>
        <v/>
      </c>
      <c r="J418" s="27" t="str">
        <f ca="1">IFERROR(INDEX(MAESTRO!J:J,_xludf.AGGREGATE(15,6,ROW(MAESTRO!$B$3:$B$1000)/((MAESTRO!$B$3:$B$1000="OPA")*(UPPER(MAESTRO!$L$3:$L$1000)="CONFIRMADO")),ROWS($A$3:A418))),"")</f>
        <v/>
      </c>
      <c r="K418" s="27" t="str">
        <f ca="1">IFERROR(INDEX(MAESTRO!K:K,_xludf.AGGREGATE(15,6,ROW(MAESTRO!$B$3:$B$1000)/((MAESTRO!$B$3:$B$1000="OPA")*(UPPER(MAESTRO!$L$3:$L$1000)="CONFIRMADO")),ROWS($A$3:A418))),"")</f>
        <v/>
      </c>
      <c r="L418" s="27" t="str">
        <f ca="1">IFERROR(INDEX(MAESTRO!L:L,_xludf.AGGREGATE(15,6,ROW(MAESTRO!$B$3:$B$1000)/((MAESTRO!$B$3:$B$1000="OPA")*(UPPER(MAESTRO!$L$3:$L$1000)="CONFIRMADO")),ROWS($A$3:A418))),"")</f>
        <v/>
      </c>
      <c r="M418" s="27" t="str">
        <f ca="1">IFERROR(INDEX(MAESTRO!M:M,_xludf.AGGREGATE(15,6,ROW(MAESTRO!$B$3:$B$1000)/((MAESTRO!$B$3:$B$1000="OPA")*(UPPER(MAESTRO!$L$3:$L$1000)="CONFIRMADO")),ROWS($A$3:A418))),"")</f>
        <v/>
      </c>
      <c r="N418" s="27" t="str">
        <f ca="1">IFERROR(INDEX(MAESTRO!N:N,_xludf.AGGREGATE(15,6,ROW(MAESTRO!$B$3:$B$1000)/((MAESTRO!$B$3:$B$1000="OPA")*(UPPER(MAESTRO!$L$3:$L$1000)="CONFIRMADO")),ROWS($A$3:A418))),"")</f>
        <v/>
      </c>
      <c r="O418" s="27" t="str">
        <f ca="1">IFERROR(INDEX(MAESTRO!O:O,_xludf.AGGREGATE(15,6,ROW(MAESTRO!$B$3:$B$1000)/((MAESTRO!$B$3:$B$1000="OPA")*(UPPER(MAESTRO!$L$3:$L$1000)="CONFIRMADO")),ROWS($A$3:A418))),"")</f>
        <v/>
      </c>
      <c r="P418" s="27" t="str">
        <f ca="1">IFERROR(INDEX(MAESTRO!P:P,_xludf.AGGREGATE(15,6,ROW(MAESTRO!$B$3:$B$1000)/((MAESTRO!$B$3:$B$1000="OPA")*(UPPER(MAESTRO!$L$3:$L$1000)="CONFIRMADO")),ROWS($A$3:A418))),"")</f>
        <v/>
      </c>
      <c r="Q418" s="27" t="str">
        <f ca="1">IFERROR(INDEX(MAESTRO!Q:Q,_xludf.AGGREGATE(15,6,ROW(MAESTRO!$B$3:$B$1000)/((MAESTRO!$B$3:$B$1000="OPA")*(UPPER(MAESTRO!$L$3:$L$1000)="CONFIRMADO")),ROWS($A$3:A418))),"")</f>
        <v/>
      </c>
      <c r="R418" s="27" t="str">
        <f ca="1">IFERROR(INDEX(MAESTRO!R:R,_xludf.AGGREGATE(15,6,ROW(MAESTRO!$B$3:$B$1000)/((MAESTRO!$B$3:$B$1000="OPA")*(UPPER(MAESTRO!$L$3:$L$1000)="CONFIRMADO")),ROWS($A$3:A418))),"")</f>
        <v/>
      </c>
      <c r="S418" s="27" t="str">
        <f ca="1">IFERROR(INDEX(MAESTRO!S:S,_xludf.AGGREGATE(15,6,ROW(MAESTRO!$B$3:$B$1000)/((MAESTRO!$B$3:$B$1000="OPA")*(UPPER(MAESTRO!$L$3:$L$1000)="CONFIRMADO")),ROWS($A$3:A418))),"")</f>
        <v/>
      </c>
      <c r="T418" s="27" t="str">
        <f ca="1">IFERROR(INDEX(MAESTRO!T:T,_xludf.AGGREGATE(15,6,ROW(MAESTRO!$B$3:$B$1000)/((MAESTRO!$B$3:$B$1000="OPA")*(UPPER(MAESTRO!$L$3:$L$1000)="CONFIRMADO")),ROWS($A$3:A418))),"")</f>
        <v/>
      </c>
      <c r="U418" s="27" t="str">
        <f ca="1">IFERROR(INDEX(MAESTRO!U:U,_xludf.AGGREGATE(15,6,ROW(MAESTRO!$B$3:$B$1000)/((MAESTRO!$B$3:$B$1000="OPA")*(UPPER(MAESTRO!$L$3:$L$1000)="CONFIRMADO")),ROWS($A$3:A418))),"")</f>
        <v/>
      </c>
      <c r="V418" s="27" t="str">
        <f ca="1">IFERROR(INDEX(MAESTRO!V:V,_xludf.AGGREGATE(15,6,ROW(MAESTRO!$B$3:$B$1000)/((MAESTRO!$B$3:$B$1000="OPA")*(UPPER(MAESTRO!$L$3:$L$1000)="CONFIRMADO")),ROWS($A$3:A418))),"")</f>
        <v/>
      </c>
      <c r="W418" s="27" t="str">
        <f ca="1">IFERROR(INDEX(MAESTRO!W:W,_xludf.AGGREGATE(15,6,ROW(MAESTRO!$B$3:$B$1000)/((MAESTRO!$B$3:$B$1000="OPA")*(UPPER(MAESTRO!$L$3:$L$1000)="CONFIRMADO")),ROWS($A$3:A418))),"")</f>
        <v/>
      </c>
      <c r="X418" s="27" t="str">
        <f ca="1">IFERROR(INDEX(MAESTRO!X:X,_xludf.AGGREGATE(15,6,ROW(MAESTRO!$B$3:$B$1000)/((MAESTRO!$B$3:$B$1000="OPA")*(UPPER(MAESTRO!$L$3:$L$1000)="CONFIRMADO")),ROWS($A$3:A418))),"")</f>
        <v/>
      </c>
    </row>
    <row r="419" spans="1:24" ht="22.05" customHeight="1">
      <c r="A419" s="10" t="str">
        <f ca="1">IFERROR(INDEX(MAESTRO!A:A,_xludf.AGGREGATE(15,6,ROW(MAESTRO!$B$3:$B$1000)/((MAESTRO!$B$3:$B$1000="OPA")*(UPPER(MAESTRO!$L$3:$L$1000)="CONFIRMADO")),ROWS($A$3:A419))),"")</f>
        <v/>
      </c>
      <c r="B419" s="10" t="str">
        <f ca="1">IFERROR(INDEX(MAESTRO!B:B,_xludf.AGGREGATE(15,6,ROW(MAESTRO!$B$3:$B$1000)/((MAESTRO!$B$3:$B$1000="OPA")*(UPPER(MAESTRO!$L$3:$L$1000)="CONFIRMADO")),ROWS($A$3:A419))),"")</f>
        <v/>
      </c>
      <c r="C419" s="10" t="str">
        <f ca="1">IFERROR(INDEX(MAESTRO!C:C,_xludf.AGGREGATE(15,6,ROW(MAESTRO!$B$3:$B$1000)/((MAESTRO!$B$3:$B$1000="OPA")*(UPPER(MAESTRO!$L$3:$L$1000)="CONFIRMADO")),ROWS($A$3:A419))),"")</f>
        <v/>
      </c>
      <c r="D419" s="10" t="str">
        <f ca="1">IFERROR(INDEX(MAESTRO!D:D,_xludf.AGGREGATE(15,6,ROW(MAESTRO!$B$3:$B$1000)/((MAESTRO!$B$3:$B$1000="OPA")*(UPPER(MAESTRO!$L$3:$L$1000)="CONFIRMADO")),ROWS($A$3:A419))),"")</f>
        <v/>
      </c>
      <c r="E419" s="10" t="str">
        <f ca="1">IFERROR(INDEX(MAESTRO!E:E,_xludf.AGGREGATE(15,6,ROW(MAESTRO!$B$3:$B$1000)/((MAESTRO!$B$3:$B$1000="OPA")*(UPPER(MAESTRO!$L$3:$L$1000)="CONFIRMADO")),ROWS($A$3:A419))),"")</f>
        <v/>
      </c>
      <c r="F419" s="10" t="str">
        <f ca="1">IFERROR(INDEX(MAESTRO!F:F,_xludf.AGGREGATE(15,6,ROW(MAESTRO!$B$3:$B$1000)/((MAESTRO!$B$3:$B$1000="OPA")*(UPPER(MAESTRO!$L$3:$L$1000)="CONFIRMADO")),ROWS($A$3:A419))),"")</f>
        <v/>
      </c>
      <c r="G419" s="10" t="str">
        <f ca="1">IFERROR(INDEX(MAESTRO!G:G,_xludf.AGGREGATE(15,6,ROW(MAESTRO!$B$3:$B$1000)/((MAESTRO!$B$3:$B$1000="OPA")*(UPPER(MAESTRO!$L$3:$L$1000)="CONFIRMADO")),ROWS($A$3:A419))),"")</f>
        <v/>
      </c>
      <c r="H419" s="10" t="str">
        <f ca="1">IFERROR(INDEX(MAESTRO!H:H,_xludf.AGGREGATE(15,6,ROW(MAESTRO!$B$3:$B$1000)/((MAESTRO!$B$3:$B$1000="OPA")*(UPPER(MAESTRO!$L$3:$L$1000)="CONFIRMADO")),ROWS($A$3:A419))),"")</f>
        <v/>
      </c>
      <c r="I419" s="10" t="str">
        <f ca="1">IFERROR(INDEX(MAESTRO!I:I,_xludf.AGGREGATE(15,6,ROW(MAESTRO!$B$3:$B$1000)/((MAESTRO!$B$3:$B$1000="OPA")*(UPPER(MAESTRO!$L$3:$L$1000)="CONFIRMADO")),ROWS($A$3:A419))),"")</f>
        <v/>
      </c>
      <c r="J419" s="10" t="str">
        <f ca="1">IFERROR(INDEX(MAESTRO!J:J,_xludf.AGGREGATE(15,6,ROW(MAESTRO!$B$3:$B$1000)/((MAESTRO!$B$3:$B$1000="OPA")*(UPPER(MAESTRO!$L$3:$L$1000)="CONFIRMADO")),ROWS($A$3:A419))),"")</f>
        <v/>
      </c>
      <c r="K419" s="10" t="str">
        <f ca="1">IFERROR(INDEX(MAESTRO!K:K,_xludf.AGGREGATE(15,6,ROW(MAESTRO!$B$3:$B$1000)/((MAESTRO!$B$3:$B$1000="OPA")*(UPPER(MAESTRO!$L$3:$L$1000)="CONFIRMADO")),ROWS($A$3:A419))),"")</f>
        <v/>
      </c>
      <c r="L419" s="10" t="str">
        <f ca="1">IFERROR(INDEX(MAESTRO!L:L,_xludf.AGGREGATE(15,6,ROW(MAESTRO!$B$3:$B$1000)/((MAESTRO!$B$3:$B$1000="OPA")*(UPPER(MAESTRO!$L$3:$L$1000)="CONFIRMADO")),ROWS($A$3:A419))),"")</f>
        <v/>
      </c>
      <c r="M419" s="10" t="str">
        <f ca="1">IFERROR(INDEX(MAESTRO!M:M,_xludf.AGGREGATE(15,6,ROW(MAESTRO!$B$3:$B$1000)/((MAESTRO!$B$3:$B$1000="OPA")*(UPPER(MAESTRO!$L$3:$L$1000)="CONFIRMADO")),ROWS($A$3:A419))),"")</f>
        <v/>
      </c>
      <c r="N419" s="10" t="str">
        <f ca="1">IFERROR(INDEX(MAESTRO!N:N,_xludf.AGGREGATE(15,6,ROW(MAESTRO!$B$3:$B$1000)/((MAESTRO!$B$3:$B$1000="OPA")*(UPPER(MAESTRO!$L$3:$L$1000)="CONFIRMADO")),ROWS($A$3:A419))),"")</f>
        <v/>
      </c>
      <c r="O419" s="10" t="str">
        <f ca="1">IFERROR(INDEX(MAESTRO!O:O,_xludf.AGGREGATE(15,6,ROW(MAESTRO!$B$3:$B$1000)/((MAESTRO!$B$3:$B$1000="OPA")*(UPPER(MAESTRO!$L$3:$L$1000)="CONFIRMADO")),ROWS($A$3:A419))),"")</f>
        <v/>
      </c>
      <c r="P419" s="10" t="str">
        <f ca="1">IFERROR(INDEX(MAESTRO!P:P,_xludf.AGGREGATE(15,6,ROW(MAESTRO!$B$3:$B$1000)/((MAESTRO!$B$3:$B$1000="OPA")*(UPPER(MAESTRO!$L$3:$L$1000)="CONFIRMADO")),ROWS($A$3:A419))),"")</f>
        <v/>
      </c>
      <c r="Q419" s="10" t="str">
        <f ca="1">IFERROR(INDEX(MAESTRO!Q:Q,_xludf.AGGREGATE(15,6,ROW(MAESTRO!$B$3:$B$1000)/((MAESTRO!$B$3:$B$1000="OPA")*(UPPER(MAESTRO!$L$3:$L$1000)="CONFIRMADO")),ROWS($A$3:A419))),"")</f>
        <v/>
      </c>
      <c r="R419" s="10" t="str">
        <f ca="1">IFERROR(INDEX(MAESTRO!R:R,_xludf.AGGREGATE(15,6,ROW(MAESTRO!$B$3:$B$1000)/((MAESTRO!$B$3:$B$1000="OPA")*(UPPER(MAESTRO!$L$3:$L$1000)="CONFIRMADO")),ROWS($A$3:A419))),"")</f>
        <v/>
      </c>
      <c r="S419" s="10" t="str">
        <f ca="1">IFERROR(INDEX(MAESTRO!S:S,_xludf.AGGREGATE(15,6,ROW(MAESTRO!$B$3:$B$1000)/((MAESTRO!$B$3:$B$1000="OPA")*(UPPER(MAESTRO!$L$3:$L$1000)="CONFIRMADO")),ROWS($A$3:A419))),"")</f>
        <v/>
      </c>
      <c r="T419" s="10" t="str">
        <f ca="1">IFERROR(INDEX(MAESTRO!T:T,_xludf.AGGREGATE(15,6,ROW(MAESTRO!$B$3:$B$1000)/((MAESTRO!$B$3:$B$1000="OPA")*(UPPER(MAESTRO!$L$3:$L$1000)="CONFIRMADO")),ROWS($A$3:A419))),"")</f>
        <v/>
      </c>
      <c r="U419" s="10" t="str">
        <f ca="1">IFERROR(INDEX(MAESTRO!U:U,_xludf.AGGREGATE(15,6,ROW(MAESTRO!$B$3:$B$1000)/((MAESTRO!$B$3:$B$1000="OPA")*(UPPER(MAESTRO!$L$3:$L$1000)="CONFIRMADO")),ROWS($A$3:A419))),"")</f>
        <v/>
      </c>
      <c r="V419" s="10" t="str">
        <f ca="1">IFERROR(INDEX(MAESTRO!V:V,_xludf.AGGREGATE(15,6,ROW(MAESTRO!$B$3:$B$1000)/((MAESTRO!$B$3:$B$1000="OPA")*(UPPER(MAESTRO!$L$3:$L$1000)="CONFIRMADO")),ROWS($A$3:A419))),"")</f>
        <v/>
      </c>
      <c r="W419" s="10" t="str">
        <f ca="1">IFERROR(INDEX(MAESTRO!W:W,_xludf.AGGREGATE(15,6,ROW(MAESTRO!$B$3:$B$1000)/((MAESTRO!$B$3:$B$1000="OPA")*(UPPER(MAESTRO!$L$3:$L$1000)="CONFIRMADO")),ROWS($A$3:A419))),"")</f>
        <v/>
      </c>
      <c r="X419" s="10" t="str">
        <f ca="1">IFERROR(INDEX(MAESTRO!X:X,_xludf.AGGREGATE(15,6,ROW(MAESTRO!$B$3:$B$1000)/((MAESTRO!$B$3:$B$1000="OPA")*(UPPER(MAESTRO!$L$3:$L$1000)="CONFIRMADO")),ROWS($A$3:A419))),"")</f>
        <v/>
      </c>
    </row>
    <row r="420" spans="1:24" ht="22.05" customHeight="1">
      <c r="A420" s="27" t="str">
        <f ca="1">IFERROR(INDEX(MAESTRO!A:A,_xludf.AGGREGATE(15,6,ROW(MAESTRO!$B$3:$B$1000)/((MAESTRO!$B$3:$B$1000="OPA")*(UPPER(MAESTRO!$L$3:$L$1000)="CONFIRMADO")),ROWS($A$3:A420))),"")</f>
        <v/>
      </c>
      <c r="B420" s="27" t="str">
        <f ca="1">IFERROR(INDEX(MAESTRO!B:B,_xludf.AGGREGATE(15,6,ROW(MAESTRO!$B$3:$B$1000)/((MAESTRO!$B$3:$B$1000="OPA")*(UPPER(MAESTRO!$L$3:$L$1000)="CONFIRMADO")),ROWS($A$3:A420))),"")</f>
        <v/>
      </c>
      <c r="C420" s="27" t="str">
        <f ca="1">IFERROR(INDEX(MAESTRO!C:C,_xludf.AGGREGATE(15,6,ROW(MAESTRO!$B$3:$B$1000)/((MAESTRO!$B$3:$B$1000="OPA")*(UPPER(MAESTRO!$L$3:$L$1000)="CONFIRMADO")),ROWS($A$3:A420))),"")</f>
        <v/>
      </c>
      <c r="D420" s="27" t="str">
        <f ca="1">IFERROR(INDEX(MAESTRO!D:D,_xludf.AGGREGATE(15,6,ROW(MAESTRO!$B$3:$B$1000)/((MAESTRO!$B$3:$B$1000="OPA")*(UPPER(MAESTRO!$L$3:$L$1000)="CONFIRMADO")),ROWS($A$3:A420))),"")</f>
        <v/>
      </c>
      <c r="E420" s="27" t="str">
        <f ca="1">IFERROR(INDEX(MAESTRO!E:E,_xludf.AGGREGATE(15,6,ROW(MAESTRO!$B$3:$B$1000)/((MAESTRO!$B$3:$B$1000="OPA")*(UPPER(MAESTRO!$L$3:$L$1000)="CONFIRMADO")),ROWS($A$3:A420))),"")</f>
        <v/>
      </c>
      <c r="F420" s="27" t="str">
        <f ca="1">IFERROR(INDEX(MAESTRO!F:F,_xludf.AGGREGATE(15,6,ROW(MAESTRO!$B$3:$B$1000)/((MAESTRO!$B$3:$B$1000="OPA")*(UPPER(MAESTRO!$L$3:$L$1000)="CONFIRMADO")),ROWS($A$3:A420))),"")</f>
        <v/>
      </c>
      <c r="G420" s="27" t="str">
        <f ca="1">IFERROR(INDEX(MAESTRO!G:G,_xludf.AGGREGATE(15,6,ROW(MAESTRO!$B$3:$B$1000)/((MAESTRO!$B$3:$B$1000="OPA")*(UPPER(MAESTRO!$L$3:$L$1000)="CONFIRMADO")),ROWS($A$3:A420))),"")</f>
        <v/>
      </c>
      <c r="H420" s="27" t="str">
        <f ca="1">IFERROR(INDEX(MAESTRO!H:H,_xludf.AGGREGATE(15,6,ROW(MAESTRO!$B$3:$B$1000)/((MAESTRO!$B$3:$B$1000="OPA")*(UPPER(MAESTRO!$L$3:$L$1000)="CONFIRMADO")),ROWS($A$3:A420))),"")</f>
        <v/>
      </c>
      <c r="I420" s="27" t="str">
        <f ca="1">IFERROR(INDEX(MAESTRO!I:I,_xludf.AGGREGATE(15,6,ROW(MAESTRO!$B$3:$B$1000)/((MAESTRO!$B$3:$B$1000="OPA")*(UPPER(MAESTRO!$L$3:$L$1000)="CONFIRMADO")),ROWS($A$3:A420))),"")</f>
        <v/>
      </c>
      <c r="J420" s="27" t="str">
        <f ca="1">IFERROR(INDEX(MAESTRO!J:J,_xludf.AGGREGATE(15,6,ROW(MAESTRO!$B$3:$B$1000)/((MAESTRO!$B$3:$B$1000="OPA")*(UPPER(MAESTRO!$L$3:$L$1000)="CONFIRMADO")),ROWS($A$3:A420))),"")</f>
        <v/>
      </c>
      <c r="K420" s="27" t="str">
        <f ca="1">IFERROR(INDEX(MAESTRO!K:K,_xludf.AGGREGATE(15,6,ROW(MAESTRO!$B$3:$B$1000)/((MAESTRO!$B$3:$B$1000="OPA")*(UPPER(MAESTRO!$L$3:$L$1000)="CONFIRMADO")),ROWS($A$3:A420))),"")</f>
        <v/>
      </c>
      <c r="L420" s="27" t="str">
        <f ca="1">IFERROR(INDEX(MAESTRO!L:L,_xludf.AGGREGATE(15,6,ROW(MAESTRO!$B$3:$B$1000)/((MAESTRO!$B$3:$B$1000="OPA")*(UPPER(MAESTRO!$L$3:$L$1000)="CONFIRMADO")),ROWS($A$3:A420))),"")</f>
        <v/>
      </c>
      <c r="M420" s="27" t="str">
        <f ca="1">IFERROR(INDEX(MAESTRO!M:M,_xludf.AGGREGATE(15,6,ROW(MAESTRO!$B$3:$B$1000)/((MAESTRO!$B$3:$B$1000="OPA")*(UPPER(MAESTRO!$L$3:$L$1000)="CONFIRMADO")),ROWS($A$3:A420))),"")</f>
        <v/>
      </c>
      <c r="N420" s="27" t="str">
        <f ca="1">IFERROR(INDEX(MAESTRO!N:N,_xludf.AGGREGATE(15,6,ROW(MAESTRO!$B$3:$B$1000)/((MAESTRO!$B$3:$B$1000="OPA")*(UPPER(MAESTRO!$L$3:$L$1000)="CONFIRMADO")),ROWS($A$3:A420))),"")</f>
        <v/>
      </c>
      <c r="O420" s="27" t="str">
        <f ca="1">IFERROR(INDEX(MAESTRO!O:O,_xludf.AGGREGATE(15,6,ROW(MAESTRO!$B$3:$B$1000)/((MAESTRO!$B$3:$B$1000="OPA")*(UPPER(MAESTRO!$L$3:$L$1000)="CONFIRMADO")),ROWS($A$3:A420))),"")</f>
        <v/>
      </c>
      <c r="P420" s="27" t="str">
        <f ca="1">IFERROR(INDEX(MAESTRO!P:P,_xludf.AGGREGATE(15,6,ROW(MAESTRO!$B$3:$B$1000)/((MAESTRO!$B$3:$B$1000="OPA")*(UPPER(MAESTRO!$L$3:$L$1000)="CONFIRMADO")),ROWS($A$3:A420))),"")</f>
        <v/>
      </c>
      <c r="Q420" s="27" t="str">
        <f ca="1">IFERROR(INDEX(MAESTRO!Q:Q,_xludf.AGGREGATE(15,6,ROW(MAESTRO!$B$3:$B$1000)/((MAESTRO!$B$3:$B$1000="OPA")*(UPPER(MAESTRO!$L$3:$L$1000)="CONFIRMADO")),ROWS($A$3:A420))),"")</f>
        <v/>
      </c>
      <c r="R420" s="27" t="str">
        <f ca="1">IFERROR(INDEX(MAESTRO!R:R,_xludf.AGGREGATE(15,6,ROW(MAESTRO!$B$3:$B$1000)/((MAESTRO!$B$3:$B$1000="OPA")*(UPPER(MAESTRO!$L$3:$L$1000)="CONFIRMADO")),ROWS($A$3:A420))),"")</f>
        <v/>
      </c>
      <c r="S420" s="27" t="str">
        <f ca="1">IFERROR(INDEX(MAESTRO!S:S,_xludf.AGGREGATE(15,6,ROW(MAESTRO!$B$3:$B$1000)/((MAESTRO!$B$3:$B$1000="OPA")*(UPPER(MAESTRO!$L$3:$L$1000)="CONFIRMADO")),ROWS($A$3:A420))),"")</f>
        <v/>
      </c>
      <c r="T420" s="27" t="str">
        <f ca="1">IFERROR(INDEX(MAESTRO!T:T,_xludf.AGGREGATE(15,6,ROW(MAESTRO!$B$3:$B$1000)/((MAESTRO!$B$3:$B$1000="OPA")*(UPPER(MAESTRO!$L$3:$L$1000)="CONFIRMADO")),ROWS($A$3:A420))),"")</f>
        <v/>
      </c>
      <c r="U420" s="27" t="str">
        <f ca="1">IFERROR(INDEX(MAESTRO!U:U,_xludf.AGGREGATE(15,6,ROW(MAESTRO!$B$3:$B$1000)/((MAESTRO!$B$3:$B$1000="OPA")*(UPPER(MAESTRO!$L$3:$L$1000)="CONFIRMADO")),ROWS($A$3:A420))),"")</f>
        <v/>
      </c>
      <c r="V420" s="27" t="str">
        <f ca="1">IFERROR(INDEX(MAESTRO!V:V,_xludf.AGGREGATE(15,6,ROW(MAESTRO!$B$3:$B$1000)/((MAESTRO!$B$3:$B$1000="OPA")*(UPPER(MAESTRO!$L$3:$L$1000)="CONFIRMADO")),ROWS($A$3:A420))),"")</f>
        <v/>
      </c>
      <c r="W420" s="27" t="str">
        <f ca="1">IFERROR(INDEX(MAESTRO!W:W,_xludf.AGGREGATE(15,6,ROW(MAESTRO!$B$3:$B$1000)/((MAESTRO!$B$3:$B$1000="OPA")*(UPPER(MAESTRO!$L$3:$L$1000)="CONFIRMADO")),ROWS($A$3:A420))),"")</f>
        <v/>
      </c>
      <c r="X420" s="27" t="str">
        <f ca="1">IFERROR(INDEX(MAESTRO!X:X,_xludf.AGGREGATE(15,6,ROW(MAESTRO!$B$3:$B$1000)/((MAESTRO!$B$3:$B$1000="OPA")*(UPPER(MAESTRO!$L$3:$L$1000)="CONFIRMADO")),ROWS($A$3:A420))),"")</f>
        <v/>
      </c>
    </row>
    <row r="421" spans="1:24" ht="22.05" customHeight="1">
      <c r="A421" s="10" t="str">
        <f ca="1">IFERROR(INDEX(MAESTRO!A:A,_xludf.AGGREGATE(15,6,ROW(MAESTRO!$B$3:$B$1000)/((MAESTRO!$B$3:$B$1000="OPA")*(UPPER(MAESTRO!$L$3:$L$1000)="CONFIRMADO")),ROWS($A$3:A421))),"")</f>
        <v/>
      </c>
      <c r="B421" s="10" t="str">
        <f ca="1">IFERROR(INDEX(MAESTRO!B:B,_xludf.AGGREGATE(15,6,ROW(MAESTRO!$B$3:$B$1000)/((MAESTRO!$B$3:$B$1000="OPA")*(UPPER(MAESTRO!$L$3:$L$1000)="CONFIRMADO")),ROWS($A$3:A421))),"")</f>
        <v/>
      </c>
      <c r="C421" s="10" t="str">
        <f ca="1">IFERROR(INDEX(MAESTRO!C:C,_xludf.AGGREGATE(15,6,ROW(MAESTRO!$B$3:$B$1000)/((MAESTRO!$B$3:$B$1000="OPA")*(UPPER(MAESTRO!$L$3:$L$1000)="CONFIRMADO")),ROWS($A$3:A421))),"")</f>
        <v/>
      </c>
      <c r="D421" s="10" t="str">
        <f ca="1">IFERROR(INDEX(MAESTRO!D:D,_xludf.AGGREGATE(15,6,ROW(MAESTRO!$B$3:$B$1000)/((MAESTRO!$B$3:$B$1000="OPA")*(UPPER(MAESTRO!$L$3:$L$1000)="CONFIRMADO")),ROWS($A$3:A421))),"")</f>
        <v/>
      </c>
      <c r="E421" s="10" t="str">
        <f ca="1">IFERROR(INDEX(MAESTRO!E:E,_xludf.AGGREGATE(15,6,ROW(MAESTRO!$B$3:$B$1000)/((MAESTRO!$B$3:$B$1000="OPA")*(UPPER(MAESTRO!$L$3:$L$1000)="CONFIRMADO")),ROWS($A$3:A421))),"")</f>
        <v/>
      </c>
      <c r="F421" s="10" t="str">
        <f ca="1">IFERROR(INDEX(MAESTRO!F:F,_xludf.AGGREGATE(15,6,ROW(MAESTRO!$B$3:$B$1000)/((MAESTRO!$B$3:$B$1000="OPA")*(UPPER(MAESTRO!$L$3:$L$1000)="CONFIRMADO")),ROWS($A$3:A421))),"")</f>
        <v/>
      </c>
      <c r="G421" s="10" t="str">
        <f ca="1">IFERROR(INDEX(MAESTRO!G:G,_xludf.AGGREGATE(15,6,ROW(MAESTRO!$B$3:$B$1000)/((MAESTRO!$B$3:$B$1000="OPA")*(UPPER(MAESTRO!$L$3:$L$1000)="CONFIRMADO")),ROWS($A$3:A421))),"")</f>
        <v/>
      </c>
      <c r="H421" s="10" t="str">
        <f ca="1">IFERROR(INDEX(MAESTRO!H:H,_xludf.AGGREGATE(15,6,ROW(MAESTRO!$B$3:$B$1000)/((MAESTRO!$B$3:$B$1000="OPA")*(UPPER(MAESTRO!$L$3:$L$1000)="CONFIRMADO")),ROWS($A$3:A421))),"")</f>
        <v/>
      </c>
      <c r="I421" s="10" t="str">
        <f ca="1">IFERROR(INDEX(MAESTRO!I:I,_xludf.AGGREGATE(15,6,ROW(MAESTRO!$B$3:$B$1000)/((MAESTRO!$B$3:$B$1000="OPA")*(UPPER(MAESTRO!$L$3:$L$1000)="CONFIRMADO")),ROWS($A$3:A421))),"")</f>
        <v/>
      </c>
      <c r="J421" s="10" t="str">
        <f ca="1">IFERROR(INDEX(MAESTRO!J:J,_xludf.AGGREGATE(15,6,ROW(MAESTRO!$B$3:$B$1000)/((MAESTRO!$B$3:$B$1000="OPA")*(UPPER(MAESTRO!$L$3:$L$1000)="CONFIRMADO")),ROWS($A$3:A421))),"")</f>
        <v/>
      </c>
      <c r="K421" s="10" t="str">
        <f ca="1">IFERROR(INDEX(MAESTRO!K:K,_xludf.AGGREGATE(15,6,ROW(MAESTRO!$B$3:$B$1000)/((MAESTRO!$B$3:$B$1000="OPA")*(UPPER(MAESTRO!$L$3:$L$1000)="CONFIRMADO")),ROWS($A$3:A421))),"")</f>
        <v/>
      </c>
      <c r="L421" s="10" t="str">
        <f ca="1">IFERROR(INDEX(MAESTRO!L:L,_xludf.AGGREGATE(15,6,ROW(MAESTRO!$B$3:$B$1000)/((MAESTRO!$B$3:$B$1000="OPA")*(UPPER(MAESTRO!$L$3:$L$1000)="CONFIRMADO")),ROWS($A$3:A421))),"")</f>
        <v/>
      </c>
      <c r="M421" s="10" t="str">
        <f ca="1">IFERROR(INDEX(MAESTRO!M:M,_xludf.AGGREGATE(15,6,ROW(MAESTRO!$B$3:$B$1000)/((MAESTRO!$B$3:$B$1000="OPA")*(UPPER(MAESTRO!$L$3:$L$1000)="CONFIRMADO")),ROWS($A$3:A421))),"")</f>
        <v/>
      </c>
      <c r="N421" s="10" t="str">
        <f ca="1">IFERROR(INDEX(MAESTRO!N:N,_xludf.AGGREGATE(15,6,ROW(MAESTRO!$B$3:$B$1000)/((MAESTRO!$B$3:$B$1000="OPA")*(UPPER(MAESTRO!$L$3:$L$1000)="CONFIRMADO")),ROWS($A$3:A421))),"")</f>
        <v/>
      </c>
      <c r="O421" s="10" t="str">
        <f ca="1">IFERROR(INDEX(MAESTRO!O:O,_xludf.AGGREGATE(15,6,ROW(MAESTRO!$B$3:$B$1000)/((MAESTRO!$B$3:$B$1000="OPA")*(UPPER(MAESTRO!$L$3:$L$1000)="CONFIRMADO")),ROWS($A$3:A421))),"")</f>
        <v/>
      </c>
      <c r="P421" s="10" t="str">
        <f ca="1">IFERROR(INDEX(MAESTRO!P:P,_xludf.AGGREGATE(15,6,ROW(MAESTRO!$B$3:$B$1000)/((MAESTRO!$B$3:$B$1000="OPA")*(UPPER(MAESTRO!$L$3:$L$1000)="CONFIRMADO")),ROWS($A$3:A421))),"")</f>
        <v/>
      </c>
      <c r="Q421" s="10" t="str">
        <f ca="1">IFERROR(INDEX(MAESTRO!Q:Q,_xludf.AGGREGATE(15,6,ROW(MAESTRO!$B$3:$B$1000)/((MAESTRO!$B$3:$B$1000="OPA")*(UPPER(MAESTRO!$L$3:$L$1000)="CONFIRMADO")),ROWS($A$3:A421))),"")</f>
        <v/>
      </c>
      <c r="R421" s="10" t="str">
        <f ca="1">IFERROR(INDEX(MAESTRO!R:R,_xludf.AGGREGATE(15,6,ROW(MAESTRO!$B$3:$B$1000)/((MAESTRO!$B$3:$B$1000="OPA")*(UPPER(MAESTRO!$L$3:$L$1000)="CONFIRMADO")),ROWS($A$3:A421))),"")</f>
        <v/>
      </c>
      <c r="S421" s="10" t="str">
        <f ca="1">IFERROR(INDEX(MAESTRO!S:S,_xludf.AGGREGATE(15,6,ROW(MAESTRO!$B$3:$B$1000)/((MAESTRO!$B$3:$B$1000="OPA")*(UPPER(MAESTRO!$L$3:$L$1000)="CONFIRMADO")),ROWS($A$3:A421))),"")</f>
        <v/>
      </c>
      <c r="T421" s="10" t="str">
        <f ca="1">IFERROR(INDEX(MAESTRO!T:T,_xludf.AGGREGATE(15,6,ROW(MAESTRO!$B$3:$B$1000)/((MAESTRO!$B$3:$B$1000="OPA")*(UPPER(MAESTRO!$L$3:$L$1000)="CONFIRMADO")),ROWS($A$3:A421))),"")</f>
        <v/>
      </c>
      <c r="U421" s="10" t="str">
        <f ca="1">IFERROR(INDEX(MAESTRO!U:U,_xludf.AGGREGATE(15,6,ROW(MAESTRO!$B$3:$B$1000)/((MAESTRO!$B$3:$B$1000="OPA")*(UPPER(MAESTRO!$L$3:$L$1000)="CONFIRMADO")),ROWS($A$3:A421))),"")</f>
        <v/>
      </c>
      <c r="V421" s="10" t="str">
        <f ca="1">IFERROR(INDEX(MAESTRO!V:V,_xludf.AGGREGATE(15,6,ROW(MAESTRO!$B$3:$B$1000)/((MAESTRO!$B$3:$B$1000="OPA")*(UPPER(MAESTRO!$L$3:$L$1000)="CONFIRMADO")),ROWS($A$3:A421))),"")</f>
        <v/>
      </c>
      <c r="W421" s="10" t="str">
        <f ca="1">IFERROR(INDEX(MAESTRO!W:W,_xludf.AGGREGATE(15,6,ROW(MAESTRO!$B$3:$B$1000)/((MAESTRO!$B$3:$B$1000="OPA")*(UPPER(MAESTRO!$L$3:$L$1000)="CONFIRMADO")),ROWS($A$3:A421))),"")</f>
        <v/>
      </c>
      <c r="X421" s="10" t="str">
        <f ca="1">IFERROR(INDEX(MAESTRO!X:X,_xludf.AGGREGATE(15,6,ROW(MAESTRO!$B$3:$B$1000)/((MAESTRO!$B$3:$B$1000="OPA")*(UPPER(MAESTRO!$L$3:$L$1000)="CONFIRMADO")),ROWS($A$3:A421))),"")</f>
        <v/>
      </c>
    </row>
    <row r="422" spans="1:24" ht="22.05" customHeight="1">
      <c r="A422" s="27" t="str">
        <f ca="1">IFERROR(INDEX(MAESTRO!A:A,_xludf.AGGREGATE(15,6,ROW(MAESTRO!$B$3:$B$1000)/((MAESTRO!$B$3:$B$1000="OPA")*(UPPER(MAESTRO!$L$3:$L$1000)="CONFIRMADO")),ROWS($A$3:A422))),"")</f>
        <v/>
      </c>
      <c r="B422" s="27" t="str">
        <f ca="1">IFERROR(INDEX(MAESTRO!B:B,_xludf.AGGREGATE(15,6,ROW(MAESTRO!$B$3:$B$1000)/((MAESTRO!$B$3:$B$1000="OPA")*(UPPER(MAESTRO!$L$3:$L$1000)="CONFIRMADO")),ROWS($A$3:A422))),"")</f>
        <v/>
      </c>
      <c r="C422" s="27" t="str">
        <f ca="1">IFERROR(INDEX(MAESTRO!C:C,_xludf.AGGREGATE(15,6,ROW(MAESTRO!$B$3:$B$1000)/((MAESTRO!$B$3:$B$1000="OPA")*(UPPER(MAESTRO!$L$3:$L$1000)="CONFIRMADO")),ROWS($A$3:A422))),"")</f>
        <v/>
      </c>
      <c r="D422" s="27" t="str">
        <f ca="1">IFERROR(INDEX(MAESTRO!D:D,_xludf.AGGREGATE(15,6,ROW(MAESTRO!$B$3:$B$1000)/((MAESTRO!$B$3:$B$1000="OPA")*(UPPER(MAESTRO!$L$3:$L$1000)="CONFIRMADO")),ROWS($A$3:A422))),"")</f>
        <v/>
      </c>
      <c r="E422" s="27" t="str">
        <f ca="1">IFERROR(INDEX(MAESTRO!E:E,_xludf.AGGREGATE(15,6,ROW(MAESTRO!$B$3:$B$1000)/((MAESTRO!$B$3:$B$1000="OPA")*(UPPER(MAESTRO!$L$3:$L$1000)="CONFIRMADO")),ROWS($A$3:A422))),"")</f>
        <v/>
      </c>
      <c r="F422" s="27" t="str">
        <f ca="1">IFERROR(INDEX(MAESTRO!F:F,_xludf.AGGREGATE(15,6,ROW(MAESTRO!$B$3:$B$1000)/((MAESTRO!$B$3:$B$1000="OPA")*(UPPER(MAESTRO!$L$3:$L$1000)="CONFIRMADO")),ROWS($A$3:A422))),"")</f>
        <v/>
      </c>
      <c r="G422" s="27" t="str">
        <f ca="1">IFERROR(INDEX(MAESTRO!G:G,_xludf.AGGREGATE(15,6,ROW(MAESTRO!$B$3:$B$1000)/((MAESTRO!$B$3:$B$1000="OPA")*(UPPER(MAESTRO!$L$3:$L$1000)="CONFIRMADO")),ROWS($A$3:A422))),"")</f>
        <v/>
      </c>
      <c r="H422" s="27" t="str">
        <f ca="1">IFERROR(INDEX(MAESTRO!H:H,_xludf.AGGREGATE(15,6,ROW(MAESTRO!$B$3:$B$1000)/((MAESTRO!$B$3:$B$1000="OPA")*(UPPER(MAESTRO!$L$3:$L$1000)="CONFIRMADO")),ROWS($A$3:A422))),"")</f>
        <v/>
      </c>
      <c r="I422" s="27" t="str">
        <f ca="1">IFERROR(INDEX(MAESTRO!I:I,_xludf.AGGREGATE(15,6,ROW(MAESTRO!$B$3:$B$1000)/((MAESTRO!$B$3:$B$1000="OPA")*(UPPER(MAESTRO!$L$3:$L$1000)="CONFIRMADO")),ROWS($A$3:A422))),"")</f>
        <v/>
      </c>
      <c r="J422" s="27" t="str">
        <f ca="1">IFERROR(INDEX(MAESTRO!J:J,_xludf.AGGREGATE(15,6,ROW(MAESTRO!$B$3:$B$1000)/((MAESTRO!$B$3:$B$1000="OPA")*(UPPER(MAESTRO!$L$3:$L$1000)="CONFIRMADO")),ROWS($A$3:A422))),"")</f>
        <v/>
      </c>
      <c r="K422" s="27" t="str">
        <f ca="1">IFERROR(INDEX(MAESTRO!K:K,_xludf.AGGREGATE(15,6,ROW(MAESTRO!$B$3:$B$1000)/((MAESTRO!$B$3:$B$1000="OPA")*(UPPER(MAESTRO!$L$3:$L$1000)="CONFIRMADO")),ROWS($A$3:A422))),"")</f>
        <v/>
      </c>
      <c r="L422" s="27" t="str">
        <f ca="1">IFERROR(INDEX(MAESTRO!L:L,_xludf.AGGREGATE(15,6,ROW(MAESTRO!$B$3:$B$1000)/((MAESTRO!$B$3:$B$1000="OPA")*(UPPER(MAESTRO!$L$3:$L$1000)="CONFIRMADO")),ROWS($A$3:A422))),"")</f>
        <v/>
      </c>
      <c r="M422" s="27" t="str">
        <f ca="1">IFERROR(INDEX(MAESTRO!M:M,_xludf.AGGREGATE(15,6,ROW(MAESTRO!$B$3:$B$1000)/((MAESTRO!$B$3:$B$1000="OPA")*(UPPER(MAESTRO!$L$3:$L$1000)="CONFIRMADO")),ROWS($A$3:A422))),"")</f>
        <v/>
      </c>
      <c r="N422" s="27" t="str">
        <f ca="1">IFERROR(INDEX(MAESTRO!N:N,_xludf.AGGREGATE(15,6,ROW(MAESTRO!$B$3:$B$1000)/((MAESTRO!$B$3:$B$1000="OPA")*(UPPER(MAESTRO!$L$3:$L$1000)="CONFIRMADO")),ROWS($A$3:A422))),"")</f>
        <v/>
      </c>
      <c r="O422" s="27" t="str">
        <f ca="1">IFERROR(INDEX(MAESTRO!O:O,_xludf.AGGREGATE(15,6,ROW(MAESTRO!$B$3:$B$1000)/((MAESTRO!$B$3:$B$1000="OPA")*(UPPER(MAESTRO!$L$3:$L$1000)="CONFIRMADO")),ROWS($A$3:A422))),"")</f>
        <v/>
      </c>
      <c r="P422" s="27" t="str">
        <f ca="1">IFERROR(INDEX(MAESTRO!P:P,_xludf.AGGREGATE(15,6,ROW(MAESTRO!$B$3:$B$1000)/((MAESTRO!$B$3:$B$1000="OPA")*(UPPER(MAESTRO!$L$3:$L$1000)="CONFIRMADO")),ROWS($A$3:A422))),"")</f>
        <v/>
      </c>
      <c r="Q422" s="27" t="str">
        <f ca="1">IFERROR(INDEX(MAESTRO!Q:Q,_xludf.AGGREGATE(15,6,ROW(MAESTRO!$B$3:$B$1000)/((MAESTRO!$B$3:$B$1000="OPA")*(UPPER(MAESTRO!$L$3:$L$1000)="CONFIRMADO")),ROWS($A$3:A422))),"")</f>
        <v/>
      </c>
      <c r="R422" s="27" t="str">
        <f ca="1">IFERROR(INDEX(MAESTRO!R:R,_xludf.AGGREGATE(15,6,ROW(MAESTRO!$B$3:$B$1000)/((MAESTRO!$B$3:$B$1000="OPA")*(UPPER(MAESTRO!$L$3:$L$1000)="CONFIRMADO")),ROWS($A$3:A422))),"")</f>
        <v/>
      </c>
      <c r="S422" s="27" t="str">
        <f ca="1">IFERROR(INDEX(MAESTRO!S:S,_xludf.AGGREGATE(15,6,ROW(MAESTRO!$B$3:$B$1000)/((MAESTRO!$B$3:$B$1000="OPA")*(UPPER(MAESTRO!$L$3:$L$1000)="CONFIRMADO")),ROWS($A$3:A422))),"")</f>
        <v/>
      </c>
      <c r="T422" s="27" t="str">
        <f ca="1">IFERROR(INDEX(MAESTRO!T:T,_xludf.AGGREGATE(15,6,ROW(MAESTRO!$B$3:$B$1000)/((MAESTRO!$B$3:$B$1000="OPA")*(UPPER(MAESTRO!$L$3:$L$1000)="CONFIRMADO")),ROWS($A$3:A422))),"")</f>
        <v/>
      </c>
      <c r="U422" s="27" t="str">
        <f ca="1">IFERROR(INDEX(MAESTRO!U:U,_xludf.AGGREGATE(15,6,ROW(MAESTRO!$B$3:$B$1000)/((MAESTRO!$B$3:$B$1000="OPA")*(UPPER(MAESTRO!$L$3:$L$1000)="CONFIRMADO")),ROWS($A$3:A422))),"")</f>
        <v/>
      </c>
      <c r="V422" s="27" t="str">
        <f ca="1">IFERROR(INDEX(MAESTRO!V:V,_xludf.AGGREGATE(15,6,ROW(MAESTRO!$B$3:$B$1000)/((MAESTRO!$B$3:$B$1000="OPA")*(UPPER(MAESTRO!$L$3:$L$1000)="CONFIRMADO")),ROWS($A$3:A422))),"")</f>
        <v/>
      </c>
      <c r="W422" s="27" t="str">
        <f ca="1">IFERROR(INDEX(MAESTRO!W:W,_xludf.AGGREGATE(15,6,ROW(MAESTRO!$B$3:$B$1000)/((MAESTRO!$B$3:$B$1000="OPA")*(UPPER(MAESTRO!$L$3:$L$1000)="CONFIRMADO")),ROWS($A$3:A422))),"")</f>
        <v/>
      </c>
      <c r="X422" s="27" t="str">
        <f ca="1">IFERROR(INDEX(MAESTRO!X:X,_xludf.AGGREGATE(15,6,ROW(MAESTRO!$B$3:$B$1000)/((MAESTRO!$B$3:$B$1000="OPA")*(UPPER(MAESTRO!$L$3:$L$1000)="CONFIRMADO")),ROWS($A$3:A422))),"")</f>
        <v/>
      </c>
    </row>
    <row r="423" spans="1:24" ht="22.05" customHeight="1">
      <c r="A423" s="10" t="str">
        <f ca="1">IFERROR(INDEX(MAESTRO!A:A,_xludf.AGGREGATE(15,6,ROW(MAESTRO!$B$3:$B$1000)/((MAESTRO!$B$3:$B$1000="OPA")*(UPPER(MAESTRO!$L$3:$L$1000)="CONFIRMADO")),ROWS($A$3:A423))),"")</f>
        <v/>
      </c>
      <c r="B423" s="10" t="str">
        <f ca="1">IFERROR(INDEX(MAESTRO!B:B,_xludf.AGGREGATE(15,6,ROW(MAESTRO!$B$3:$B$1000)/((MAESTRO!$B$3:$B$1000="OPA")*(UPPER(MAESTRO!$L$3:$L$1000)="CONFIRMADO")),ROWS($A$3:A423))),"")</f>
        <v/>
      </c>
      <c r="C423" s="10" t="str">
        <f ca="1">IFERROR(INDEX(MAESTRO!C:C,_xludf.AGGREGATE(15,6,ROW(MAESTRO!$B$3:$B$1000)/((MAESTRO!$B$3:$B$1000="OPA")*(UPPER(MAESTRO!$L$3:$L$1000)="CONFIRMADO")),ROWS($A$3:A423))),"")</f>
        <v/>
      </c>
      <c r="D423" s="10" t="str">
        <f ca="1">IFERROR(INDEX(MAESTRO!D:D,_xludf.AGGREGATE(15,6,ROW(MAESTRO!$B$3:$B$1000)/((MAESTRO!$B$3:$B$1000="OPA")*(UPPER(MAESTRO!$L$3:$L$1000)="CONFIRMADO")),ROWS($A$3:A423))),"")</f>
        <v/>
      </c>
      <c r="E423" s="10" t="str">
        <f ca="1">IFERROR(INDEX(MAESTRO!E:E,_xludf.AGGREGATE(15,6,ROW(MAESTRO!$B$3:$B$1000)/((MAESTRO!$B$3:$B$1000="OPA")*(UPPER(MAESTRO!$L$3:$L$1000)="CONFIRMADO")),ROWS($A$3:A423))),"")</f>
        <v/>
      </c>
      <c r="F423" s="10" t="str">
        <f ca="1">IFERROR(INDEX(MAESTRO!F:F,_xludf.AGGREGATE(15,6,ROW(MAESTRO!$B$3:$B$1000)/((MAESTRO!$B$3:$B$1000="OPA")*(UPPER(MAESTRO!$L$3:$L$1000)="CONFIRMADO")),ROWS($A$3:A423))),"")</f>
        <v/>
      </c>
      <c r="G423" s="10" t="str">
        <f ca="1">IFERROR(INDEX(MAESTRO!G:G,_xludf.AGGREGATE(15,6,ROW(MAESTRO!$B$3:$B$1000)/((MAESTRO!$B$3:$B$1000="OPA")*(UPPER(MAESTRO!$L$3:$L$1000)="CONFIRMADO")),ROWS($A$3:A423))),"")</f>
        <v/>
      </c>
      <c r="H423" s="10" t="str">
        <f ca="1">IFERROR(INDEX(MAESTRO!H:H,_xludf.AGGREGATE(15,6,ROW(MAESTRO!$B$3:$B$1000)/((MAESTRO!$B$3:$B$1000="OPA")*(UPPER(MAESTRO!$L$3:$L$1000)="CONFIRMADO")),ROWS($A$3:A423))),"")</f>
        <v/>
      </c>
      <c r="I423" s="10" t="str">
        <f ca="1">IFERROR(INDEX(MAESTRO!I:I,_xludf.AGGREGATE(15,6,ROW(MAESTRO!$B$3:$B$1000)/((MAESTRO!$B$3:$B$1000="OPA")*(UPPER(MAESTRO!$L$3:$L$1000)="CONFIRMADO")),ROWS($A$3:A423))),"")</f>
        <v/>
      </c>
      <c r="J423" s="10" t="str">
        <f ca="1">IFERROR(INDEX(MAESTRO!J:J,_xludf.AGGREGATE(15,6,ROW(MAESTRO!$B$3:$B$1000)/((MAESTRO!$B$3:$B$1000="OPA")*(UPPER(MAESTRO!$L$3:$L$1000)="CONFIRMADO")),ROWS($A$3:A423))),"")</f>
        <v/>
      </c>
      <c r="K423" s="10" t="str">
        <f ca="1">IFERROR(INDEX(MAESTRO!K:K,_xludf.AGGREGATE(15,6,ROW(MAESTRO!$B$3:$B$1000)/((MAESTRO!$B$3:$B$1000="OPA")*(UPPER(MAESTRO!$L$3:$L$1000)="CONFIRMADO")),ROWS($A$3:A423))),"")</f>
        <v/>
      </c>
      <c r="L423" s="10" t="str">
        <f ca="1">IFERROR(INDEX(MAESTRO!L:L,_xludf.AGGREGATE(15,6,ROW(MAESTRO!$B$3:$B$1000)/((MAESTRO!$B$3:$B$1000="OPA")*(UPPER(MAESTRO!$L$3:$L$1000)="CONFIRMADO")),ROWS($A$3:A423))),"")</f>
        <v/>
      </c>
      <c r="M423" s="10" t="str">
        <f ca="1">IFERROR(INDEX(MAESTRO!M:M,_xludf.AGGREGATE(15,6,ROW(MAESTRO!$B$3:$B$1000)/((MAESTRO!$B$3:$B$1000="OPA")*(UPPER(MAESTRO!$L$3:$L$1000)="CONFIRMADO")),ROWS($A$3:A423))),"")</f>
        <v/>
      </c>
      <c r="N423" s="10" t="str">
        <f ca="1">IFERROR(INDEX(MAESTRO!N:N,_xludf.AGGREGATE(15,6,ROW(MAESTRO!$B$3:$B$1000)/((MAESTRO!$B$3:$B$1000="OPA")*(UPPER(MAESTRO!$L$3:$L$1000)="CONFIRMADO")),ROWS($A$3:A423))),"")</f>
        <v/>
      </c>
      <c r="O423" s="10" t="str">
        <f ca="1">IFERROR(INDEX(MAESTRO!O:O,_xludf.AGGREGATE(15,6,ROW(MAESTRO!$B$3:$B$1000)/((MAESTRO!$B$3:$B$1000="OPA")*(UPPER(MAESTRO!$L$3:$L$1000)="CONFIRMADO")),ROWS($A$3:A423))),"")</f>
        <v/>
      </c>
      <c r="P423" s="10" t="str">
        <f ca="1">IFERROR(INDEX(MAESTRO!P:P,_xludf.AGGREGATE(15,6,ROW(MAESTRO!$B$3:$B$1000)/((MAESTRO!$B$3:$B$1000="OPA")*(UPPER(MAESTRO!$L$3:$L$1000)="CONFIRMADO")),ROWS($A$3:A423))),"")</f>
        <v/>
      </c>
      <c r="Q423" s="10" t="str">
        <f ca="1">IFERROR(INDEX(MAESTRO!Q:Q,_xludf.AGGREGATE(15,6,ROW(MAESTRO!$B$3:$B$1000)/((MAESTRO!$B$3:$B$1000="OPA")*(UPPER(MAESTRO!$L$3:$L$1000)="CONFIRMADO")),ROWS($A$3:A423))),"")</f>
        <v/>
      </c>
      <c r="R423" s="10" t="str">
        <f ca="1">IFERROR(INDEX(MAESTRO!R:R,_xludf.AGGREGATE(15,6,ROW(MAESTRO!$B$3:$B$1000)/((MAESTRO!$B$3:$B$1000="OPA")*(UPPER(MAESTRO!$L$3:$L$1000)="CONFIRMADO")),ROWS($A$3:A423))),"")</f>
        <v/>
      </c>
      <c r="S423" s="10" t="str">
        <f ca="1">IFERROR(INDEX(MAESTRO!S:S,_xludf.AGGREGATE(15,6,ROW(MAESTRO!$B$3:$B$1000)/((MAESTRO!$B$3:$B$1000="OPA")*(UPPER(MAESTRO!$L$3:$L$1000)="CONFIRMADO")),ROWS($A$3:A423))),"")</f>
        <v/>
      </c>
      <c r="T423" s="10" t="str">
        <f ca="1">IFERROR(INDEX(MAESTRO!T:T,_xludf.AGGREGATE(15,6,ROW(MAESTRO!$B$3:$B$1000)/((MAESTRO!$B$3:$B$1000="OPA")*(UPPER(MAESTRO!$L$3:$L$1000)="CONFIRMADO")),ROWS($A$3:A423))),"")</f>
        <v/>
      </c>
      <c r="U423" s="10" t="str">
        <f ca="1">IFERROR(INDEX(MAESTRO!U:U,_xludf.AGGREGATE(15,6,ROW(MAESTRO!$B$3:$B$1000)/((MAESTRO!$B$3:$B$1000="OPA")*(UPPER(MAESTRO!$L$3:$L$1000)="CONFIRMADO")),ROWS($A$3:A423))),"")</f>
        <v/>
      </c>
      <c r="V423" s="10" t="str">
        <f ca="1">IFERROR(INDEX(MAESTRO!V:V,_xludf.AGGREGATE(15,6,ROW(MAESTRO!$B$3:$B$1000)/((MAESTRO!$B$3:$B$1000="OPA")*(UPPER(MAESTRO!$L$3:$L$1000)="CONFIRMADO")),ROWS($A$3:A423))),"")</f>
        <v/>
      </c>
      <c r="W423" s="10" t="str">
        <f ca="1">IFERROR(INDEX(MAESTRO!W:W,_xludf.AGGREGATE(15,6,ROW(MAESTRO!$B$3:$B$1000)/((MAESTRO!$B$3:$B$1000="OPA")*(UPPER(MAESTRO!$L$3:$L$1000)="CONFIRMADO")),ROWS($A$3:A423))),"")</f>
        <v/>
      </c>
      <c r="X423" s="10" t="str">
        <f ca="1">IFERROR(INDEX(MAESTRO!X:X,_xludf.AGGREGATE(15,6,ROW(MAESTRO!$B$3:$B$1000)/((MAESTRO!$B$3:$B$1000="OPA")*(UPPER(MAESTRO!$L$3:$L$1000)="CONFIRMADO")),ROWS($A$3:A423))),"")</f>
        <v/>
      </c>
    </row>
    <row r="424" spans="1:24" ht="22.05" customHeight="1">
      <c r="A424" s="27" t="str">
        <f ca="1">IFERROR(INDEX(MAESTRO!A:A,_xludf.AGGREGATE(15,6,ROW(MAESTRO!$B$3:$B$1000)/((MAESTRO!$B$3:$B$1000="OPA")*(UPPER(MAESTRO!$L$3:$L$1000)="CONFIRMADO")),ROWS($A$3:A424))),"")</f>
        <v/>
      </c>
      <c r="B424" s="27" t="str">
        <f ca="1">IFERROR(INDEX(MAESTRO!B:B,_xludf.AGGREGATE(15,6,ROW(MAESTRO!$B$3:$B$1000)/((MAESTRO!$B$3:$B$1000="OPA")*(UPPER(MAESTRO!$L$3:$L$1000)="CONFIRMADO")),ROWS($A$3:A424))),"")</f>
        <v/>
      </c>
      <c r="C424" s="27" t="str">
        <f ca="1">IFERROR(INDEX(MAESTRO!C:C,_xludf.AGGREGATE(15,6,ROW(MAESTRO!$B$3:$B$1000)/((MAESTRO!$B$3:$B$1000="OPA")*(UPPER(MAESTRO!$L$3:$L$1000)="CONFIRMADO")),ROWS($A$3:A424))),"")</f>
        <v/>
      </c>
      <c r="D424" s="27" t="str">
        <f ca="1">IFERROR(INDEX(MAESTRO!D:D,_xludf.AGGREGATE(15,6,ROW(MAESTRO!$B$3:$B$1000)/((MAESTRO!$B$3:$B$1000="OPA")*(UPPER(MAESTRO!$L$3:$L$1000)="CONFIRMADO")),ROWS($A$3:A424))),"")</f>
        <v/>
      </c>
      <c r="E424" s="27" t="str">
        <f ca="1">IFERROR(INDEX(MAESTRO!E:E,_xludf.AGGREGATE(15,6,ROW(MAESTRO!$B$3:$B$1000)/((MAESTRO!$B$3:$B$1000="OPA")*(UPPER(MAESTRO!$L$3:$L$1000)="CONFIRMADO")),ROWS($A$3:A424))),"")</f>
        <v/>
      </c>
      <c r="F424" s="27" t="str">
        <f ca="1">IFERROR(INDEX(MAESTRO!F:F,_xludf.AGGREGATE(15,6,ROW(MAESTRO!$B$3:$B$1000)/((MAESTRO!$B$3:$B$1000="OPA")*(UPPER(MAESTRO!$L$3:$L$1000)="CONFIRMADO")),ROWS($A$3:A424))),"")</f>
        <v/>
      </c>
      <c r="G424" s="27" t="str">
        <f ca="1">IFERROR(INDEX(MAESTRO!G:G,_xludf.AGGREGATE(15,6,ROW(MAESTRO!$B$3:$B$1000)/((MAESTRO!$B$3:$B$1000="OPA")*(UPPER(MAESTRO!$L$3:$L$1000)="CONFIRMADO")),ROWS($A$3:A424))),"")</f>
        <v/>
      </c>
      <c r="H424" s="27" t="str">
        <f ca="1">IFERROR(INDEX(MAESTRO!H:H,_xludf.AGGREGATE(15,6,ROW(MAESTRO!$B$3:$B$1000)/((MAESTRO!$B$3:$B$1000="OPA")*(UPPER(MAESTRO!$L$3:$L$1000)="CONFIRMADO")),ROWS($A$3:A424))),"")</f>
        <v/>
      </c>
      <c r="I424" s="27" t="str">
        <f ca="1">IFERROR(INDEX(MAESTRO!I:I,_xludf.AGGREGATE(15,6,ROW(MAESTRO!$B$3:$B$1000)/((MAESTRO!$B$3:$B$1000="OPA")*(UPPER(MAESTRO!$L$3:$L$1000)="CONFIRMADO")),ROWS($A$3:A424))),"")</f>
        <v/>
      </c>
      <c r="J424" s="27" t="str">
        <f ca="1">IFERROR(INDEX(MAESTRO!J:J,_xludf.AGGREGATE(15,6,ROW(MAESTRO!$B$3:$B$1000)/((MAESTRO!$B$3:$B$1000="OPA")*(UPPER(MAESTRO!$L$3:$L$1000)="CONFIRMADO")),ROWS($A$3:A424))),"")</f>
        <v/>
      </c>
      <c r="K424" s="27" t="str">
        <f ca="1">IFERROR(INDEX(MAESTRO!K:K,_xludf.AGGREGATE(15,6,ROW(MAESTRO!$B$3:$B$1000)/((MAESTRO!$B$3:$B$1000="OPA")*(UPPER(MAESTRO!$L$3:$L$1000)="CONFIRMADO")),ROWS($A$3:A424))),"")</f>
        <v/>
      </c>
      <c r="L424" s="27" t="str">
        <f ca="1">IFERROR(INDEX(MAESTRO!L:L,_xludf.AGGREGATE(15,6,ROW(MAESTRO!$B$3:$B$1000)/((MAESTRO!$B$3:$B$1000="OPA")*(UPPER(MAESTRO!$L$3:$L$1000)="CONFIRMADO")),ROWS($A$3:A424))),"")</f>
        <v/>
      </c>
      <c r="M424" s="27" t="str">
        <f ca="1">IFERROR(INDEX(MAESTRO!M:M,_xludf.AGGREGATE(15,6,ROW(MAESTRO!$B$3:$B$1000)/((MAESTRO!$B$3:$B$1000="OPA")*(UPPER(MAESTRO!$L$3:$L$1000)="CONFIRMADO")),ROWS($A$3:A424))),"")</f>
        <v/>
      </c>
      <c r="N424" s="27" t="str">
        <f ca="1">IFERROR(INDEX(MAESTRO!N:N,_xludf.AGGREGATE(15,6,ROW(MAESTRO!$B$3:$B$1000)/((MAESTRO!$B$3:$B$1000="OPA")*(UPPER(MAESTRO!$L$3:$L$1000)="CONFIRMADO")),ROWS($A$3:A424))),"")</f>
        <v/>
      </c>
      <c r="O424" s="27" t="str">
        <f ca="1">IFERROR(INDEX(MAESTRO!O:O,_xludf.AGGREGATE(15,6,ROW(MAESTRO!$B$3:$B$1000)/((MAESTRO!$B$3:$B$1000="OPA")*(UPPER(MAESTRO!$L$3:$L$1000)="CONFIRMADO")),ROWS($A$3:A424))),"")</f>
        <v/>
      </c>
      <c r="P424" s="27" t="str">
        <f ca="1">IFERROR(INDEX(MAESTRO!P:P,_xludf.AGGREGATE(15,6,ROW(MAESTRO!$B$3:$B$1000)/((MAESTRO!$B$3:$B$1000="OPA")*(UPPER(MAESTRO!$L$3:$L$1000)="CONFIRMADO")),ROWS($A$3:A424))),"")</f>
        <v/>
      </c>
      <c r="Q424" s="27" t="str">
        <f ca="1">IFERROR(INDEX(MAESTRO!Q:Q,_xludf.AGGREGATE(15,6,ROW(MAESTRO!$B$3:$B$1000)/((MAESTRO!$B$3:$B$1000="OPA")*(UPPER(MAESTRO!$L$3:$L$1000)="CONFIRMADO")),ROWS($A$3:A424))),"")</f>
        <v/>
      </c>
      <c r="R424" s="27" t="str">
        <f ca="1">IFERROR(INDEX(MAESTRO!R:R,_xludf.AGGREGATE(15,6,ROW(MAESTRO!$B$3:$B$1000)/((MAESTRO!$B$3:$B$1000="OPA")*(UPPER(MAESTRO!$L$3:$L$1000)="CONFIRMADO")),ROWS($A$3:A424))),"")</f>
        <v/>
      </c>
      <c r="S424" s="27" t="str">
        <f ca="1">IFERROR(INDEX(MAESTRO!S:S,_xludf.AGGREGATE(15,6,ROW(MAESTRO!$B$3:$B$1000)/((MAESTRO!$B$3:$B$1000="OPA")*(UPPER(MAESTRO!$L$3:$L$1000)="CONFIRMADO")),ROWS($A$3:A424))),"")</f>
        <v/>
      </c>
      <c r="T424" s="27" t="str">
        <f ca="1">IFERROR(INDEX(MAESTRO!T:T,_xludf.AGGREGATE(15,6,ROW(MAESTRO!$B$3:$B$1000)/((MAESTRO!$B$3:$B$1000="OPA")*(UPPER(MAESTRO!$L$3:$L$1000)="CONFIRMADO")),ROWS($A$3:A424))),"")</f>
        <v/>
      </c>
      <c r="U424" s="27" t="str">
        <f ca="1">IFERROR(INDEX(MAESTRO!U:U,_xludf.AGGREGATE(15,6,ROW(MAESTRO!$B$3:$B$1000)/((MAESTRO!$B$3:$B$1000="OPA")*(UPPER(MAESTRO!$L$3:$L$1000)="CONFIRMADO")),ROWS($A$3:A424))),"")</f>
        <v/>
      </c>
      <c r="V424" s="27" t="str">
        <f ca="1">IFERROR(INDEX(MAESTRO!V:V,_xludf.AGGREGATE(15,6,ROW(MAESTRO!$B$3:$B$1000)/((MAESTRO!$B$3:$B$1000="OPA")*(UPPER(MAESTRO!$L$3:$L$1000)="CONFIRMADO")),ROWS($A$3:A424))),"")</f>
        <v/>
      </c>
      <c r="W424" s="27" t="str">
        <f ca="1">IFERROR(INDEX(MAESTRO!W:W,_xludf.AGGREGATE(15,6,ROW(MAESTRO!$B$3:$B$1000)/((MAESTRO!$B$3:$B$1000="OPA")*(UPPER(MAESTRO!$L$3:$L$1000)="CONFIRMADO")),ROWS($A$3:A424))),"")</f>
        <v/>
      </c>
      <c r="X424" s="27" t="str">
        <f ca="1">IFERROR(INDEX(MAESTRO!X:X,_xludf.AGGREGATE(15,6,ROW(MAESTRO!$B$3:$B$1000)/((MAESTRO!$B$3:$B$1000="OPA")*(UPPER(MAESTRO!$L$3:$L$1000)="CONFIRMADO")),ROWS($A$3:A424))),"")</f>
        <v/>
      </c>
    </row>
    <row r="425" spans="1:24" ht="22.05" customHeight="1">
      <c r="A425" s="10" t="str">
        <f ca="1">IFERROR(INDEX(MAESTRO!A:A,_xludf.AGGREGATE(15,6,ROW(MAESTRO!$B$3:$B$1000)/((MAESTRO!$B$3:$B$1000="OPA")*(UPPER(MAESTRO!$L$3:$L$1000)="CONFIRMADO")),ROWS($A$3:A425))),"")</f>
        <v/>
      </c>
      <c r="B425" s="10" t="str">
        <f ca="1">IFERROR(INDEX(MAESTRO!B:B,_xludf.AGGREGATE(15,6,ROW(MAESTRO!$B$3:$B$1000)/((MAESTRO!$B$3:$B$1000="OPA")*(UPPER(MAESTRO!$L$3:$L$1000)="CONFIRMADO")),ROWS($A$3:A425))),"")</f>
        <v/>
      </c>
      <c r="C425" s="10" t="str">
        <f ca="1">IFERROR(INDEX(MAESTRO!C:C,_xludf.AGGREGATE(15,6,ROW(MAESTRO!$B$3:$B$1000)/((MAESTRO!$B$3:$B$1000="OPA")*(UPPER(MAESTRO!$L$3:$L$1000)="CONFIRMADO")),ROWS($A$3:A425))),"")</f>
        <v/>
      </c>
      <c r="D425" s="10" t="str">
        <f ca="1">IFERROR(INDEX(MAESTRO!D:D,_xludf.AGGREGATE(15,6,ROW(MAESTRO!$B$3:$B$1000)/((MAESTRO!$B$3:$B$1000="OPA")*(UPPER(MAESTRO!$L$3:$L$1000)="CONFIRMADO")),ROWS($A$3:A425))),"")</f>
        <v/>
      </c>
      <c r="E425" s="10" t="str">
        <f ca="1">IFERROR(INDEX(MAESTRO!E:E,_xludf.AGGREGATE(15,6,ROW(MAESTRO!$B$3:$B$1000)/((MAESTRO!$B$3:$B$1000="OPA")*(UPPER(MAESTRO!$L$3:$L$1000)="CONFIRMADO")),ROWS($A$3:A425))),"")</f>
        <v/>
      </c>
      <c r="F425" s="10" t="str">
        <f ca="1">IFERROR(INDEX(MAESTRO!F:F,_xludf.AGGREGATE(15,6,ROW(MAESTRO!$B$3:$B$1000)/((MAESTRO!$B$3:$B$1000="OPA")*(UPPER(MAESTRO!$L$3:$L$1000)="CONFIRMADO")),ROWS($A$3:A425))),"")</f>
        <v/>
      </c>
      <c r="G425" s="10" t="str">
        <f ca="1">IFERROR(INDEX(MAESTRO!G:G,_xludf.AGGREGATE(15,6,ROW(MAESTRO!$B$3:$B$1000)/((MAESTRO!$B$3:$B$1000="OPA")*(UPPER(MAESTRO!$L$3:$L$1000)="CONFIRMADO")),ROWS($A$3:A425))),"")</f>
        <v/>
      </c>
      <c r="H425" s="10" t="str">
        <f ca="1">IFERROR(INDEX(MAESTRO!H:H,_xludf.AGGREGATE(15,6,ROW(MAESTRO!$B$3:$B$1000)/((MAESTRO!$B$3:$B$1000="OPA")*(UPPER(MAESTRO!$L$3:$L$1000)="CONFIRMADO")),ROWS($A$3:A425))),"")</f>
        <v/>
      </c>
      <c r="I425" s="10" t="str">
        <f ca="1">IFERROR(INDEX(MAESTRO!I:I,_xludf.AGGREGATE(15,6,ROW(MAESTRO!$B$3:$B$1000)/((MAESTRO!$B$3:$B$1000="OPA")*(UPPER(MAESTRO!$L$3:$L$1000)="CONFIRMADO")),ROWS($A$3:A425))),"")</f>
        <v/>
      </c>
      <c r="J425" s="10" t="str">
        <f ca="1">IFERROR(INDEX(MAESTRO!J:J,_xludf.AGGREGATE(15,6,ROW(MAESTRO!$B$3:$B$1000)/((MAESTRO!$B$3:$B$1000="OPA")*(UPPER(MAESTRO!$L$3:$L$1000)="CONFIRMADO")),ROWS($A$3:A425))),"")</f>
        <v/>
      </c>
      <c r="K425" s="10" t="str">
        <f ca="1">IFERROR(INDEX(MAESTRO!K:K,_xludf.AGGREGATE(15,6,ROW(MAESTRO!$B$3:$B$1000)/((MAESTRO!$B$3:$B$1000="OPA")*(UPPER(MAESTRO!$L$3:$L$1000)="CONFIRMADO")),ROWS($A$3:A425))),"")</f>
        <v/>
      </c>
      <c r="L425" s="10" t="str">
        <f ca="1">IFERROR(INDEX(MAESTRO!L:L,_xludf.AGGREGATE(15,6,ROW(MAESTRO!$B$3:$B$1000)/((MAESTRO!$B$3:$B$1000="OPA")*(UPPER(MAESTRO!$L$3:$L$1000)="CONFIRMADO")),ROWS($A$3:A425))),"")</f>
        <v/>
      </c>
      <c r="M425" s="10" t="str">
        <f ca="1">IFERROR(INDEX(MAESTRO!M:M,_xludf.AGGREGATE(15,6,ROW(MAESTRO!$B$3:$B$1000)/((MAESTRO!$B$3:$B$1000="OPA")*(UPPER(MAESTRO!$L$3:$L$1000)="CONFIRMADO")),ROWS($A$3:A425))),"")</f>
        <v/>
      </c>
      <c r="N425" s="10" t="str">
        <f ca="1">IFERROR(INDEX(MAESTRO!N:N,_xludf.AGGREGATE(15,6,ROW(MAESTRO!$B$3:$B$1000)/((MAESTRO!$B$3:$B$1000="OPA")*(UPPER(MAESTRO!$L$3:$L$1000)="CONFIRMADO")),ROWS($A$3:A425))),"")</f>
        <v/>
      </c>
      <c r="O425" s="10" t="str">
        <f ca="1">IFERROR(INDEX(MAESTRO!O:O,_xludf.AGGREGATE(15,6,ROW(MAESTRO!$B$3:$B$1000)/((MAESTRO!$B$3:$B$1000="OPA")*(UPPER(MAESTRO!$L$3:$L$1000)="CONFIRMADO")),ROWS($A$3:A425))),"")</f>
        <v/>
      </c>
      <c r="P425" s="10" t="str">
        <f ca="1">IFERROR(INDEX(MAESTRO!P:P,_xludf.AGGREGATE(15,6,ROW(MAESTRO!$B$3:$B$1000)/((MAESTRO!$B$3:$B$1000="OPA")*(UPPER(MAESTRO!$L$3:$L$1000)="CONFIRMADO")),ROWS($A$3:A425))),"")</f>
        <v/>
      </c>
      <c r="Q425" s="10" t="str">
        <f ca="1">IFERROR(INDEX(MAESTRO!Q:Q,_xludf.AGGREGATE(15,6,ROW(MAESTRO!$B$3:$B$1000)/((MAESTRO!$B$3:$B$1000="OPA")*(UPPER(MAESTRO!$L$3:$L$1000)="CONFIRMADO")),ROWS($A$3:A425))),"")</f>
        <v/>
      </c>
      <c r="R425" s="10" t="str">
        <f ca="1">IFERROR(INDEX(MAESTRO!R:R,_xludf.AGGREGATE(15,6,ROW(MAESTRO!$B$3:$B$1000)/((MAESTRO!$B$3:$B$1000="OPA")*(UPPER(MAESTRO!$L$3:$L$1000)="CONFIRMADO")),ROWS($A$3:A425))),"")</f>
        <v/>
      </c>
      <c r="S425" s="10" t="str">
        <f ca="1">IFERROR(INDEX(MAESTRO!S:S,_xludf.AGGREGATE(15,6,ROW(MAESTRO!$B$3:$B$1000)/((MAESTRO!$B$3:$B$1000="OPA")*(UPPER(MAESTRO!$L$3:$L$1000)="CONFIRMADO")),ROWS($A$3:A425))),"")</f>
        <v/>
      </c>
      <c r="T425" s="10" t="str">
        <f ca="1">IFERROR(INDEX(MAESTRO!T:T,_xludf.AGGREGATE(15,6,ROW(MAESTRO!$B$3:$B$1000)/((MAESTRO!$B$3:$B$1000="OPA")*(UPPER(MAESTRO!$L$3:$L$1000)="CONFIRMADO")),ROWS($A$3:A425))),"")</f>
        <v/>
      </c>
      <c r="U425" s="10" t="str">
        <f ca="1">IFERROR(INDEX(MAESTRO!U:U,_xludf.AGGREGATE(15,6,ROW(MAESTRO!$B$3:$B$1000)/((MAESTRO!$B$3:$B$1000="OPA")*(UPPER(MAESTRO!$L$3:$L$1000)="CONFIRMADO")),ROWS($A$3:A425))),"")</f>
        <v/>
      </c>
      <c r="V425" s="10" t="str">
        <f ca="1">IFERROR(INDEX(MAESTRO!V:V,_xludf.AGGREGATE(15,6,ROW(MAESTRO!$B$3:$B$1000)/((MAESTRO!$B$3:$B$1000="OPA")*(UPPER(MAESTRO!$L$3:$L$1000)="CONFIRMADO")),ROWS($A$3:A425))),"")</f>
        <v/>
      </c>
      <c r="W425" s="10" t="str">
        <f ca="1">IFERROR(INDEX(MAESTRO!W:W,_xludf.AGGREGATE(15,6,ROW(MAESTRO!$B$3:$B$1000)/((MAESTRO!$B$3:$B$1000="OPA")*(UPPER(MAESTRO!$L$3:$L$1000)="CONFIRMADO")),ROWS($A$3:A425))),"")</f>
        <v/>
      </c>
      <c r="X425" s="10" t="str">
        <f ca="1">IFERROR(INDEX(MAESTRO!X:X,_xludf.AGGREGATE(15,6,ROW(MAESTRO!$B$3:$B$1000)/((MAESTRO!$B$3:$B$1000="OPA")*(UPPER(MAESTRO!$L$3:$L$1000)="CONFIRMADO")),ROWS($A$3:A425))),"")</f>
        <v/>
      </c>
    </row>
    <row r="426" spans="1:24" ht="22.05" customHeight="1">
      <c r="A426" s="27" t="str">
        <f ca="1">IFERROR(INDEX(MAESTRO!A:A,_xludf.AGGREGATE(15,6,ROW(MAESTRO!$B$3:$B$1000)/((MAESTRO!$B$3:$B$1000="OPA")*(UPPER(MAESTRO!$L$3:$L$1000)="CONFIRMADO")),ROWS($A$3:A426))),"")</f>
        <v/>
      </c>
      <c r="B426" s="27" t="str">
        <f ca="1">IFERROR(INDEX(MAESTRO!B:B,_xludf.AGGREGATE(15,6,ROW(MAESTRO!$B$3:$B$1000)/((MAESTRO!$B$3:$B$1000="OPA")*(UPPER(MAESTRO!$L$3:$L$1000)="CONFIRMADO")),ROWS($A$3:A426))),"")</f>
        <v/>
      </c>
      <c r="C426" s="27" t="str">
        <f ca="1">IFERROR(INDEX(MAESTRO!C:C,_xludf.AGGREGATE(15,6,ROW(MAESTRO!$B$3:$B$1000)/((MAESTRO!$B$3:$B$1000="OPA")*(UPPER(MAESTRO!$L$3:$L$1000)="CONFIRMADO")),ROWS($A$3:A426))),"")</f>
        <v/>
      </c>
      <c r="D426" s="27" t="str">
        <f ca="1">IFERROR(INDEX(MAESTRO!D:D,_xludf.AGGREGATE(15,6,ROW(MAESTRO!$B$3:$B$1000)/((MAESTRO!$B$3:$B$1000="OPA")*(UPPER(MAESTRO!$L$3:$L$1000)="CONFIRMADO")),ROWS($A$3:A426))),"")</f>
        <v/>
      </c>
      <c r="E426" s="27" t="str">
        <f ca="1">IFERROR(INDEX(MAESTRO!E:E,_xludf.AGGREGATE(15,6,ROW(MAESTRO!$B$3:$B$1000)/((MAESTRO!$B$3:$B$1000="OPA")*(UPPER(MAESTRO!$L$3:$L$1000)="CONFIRMADO")),ROWS($A$3:A426))),"")</f>
        <v/>
      </c>
      <c r="F426" s="27" t="str">
        <f ca="1">IFERROR(INDEX(MAESTRO!F:F,_xludf.AGGREGATE(15,6,ROW(MAESTRO!$B$3:$B$1000)/((MAESTRO!$B$3:$B$1000="OPA")*(UPPER(MAESTRO!$L$3:$L$1000)="CONFIRMADO")),ROWS($A$3:A426))),"")</f>
        <v/>
      </c>
      <c r="G426" s="27" t="str">
        <f ca="1">IFERROR(INDEX(MAESTRO!G:G,_xludf.AGGREGATE(15,6,ROW(MAESTRO!$B$3:$B$1000)/((MAESTRO!$B$3:$B$1000="OPA")*(UPPER(MAESTRO!$L$3:$L$1000)="CONFIRMADO")),ROWS($A$3:A426))),"")</f>
        <v/>
      </c>
      <c r="H426" s="27" t="str">
        <f ca="1">IFERROR(INDEX(MAESTRO!H:H,_xludf.AGGREGATE(15,6,ROW(MAESTRO!$B$3:$B$1000)/((MAESTRO!$B$3:$B$1000="OPA")*(UPPER(MAESTRO!$L$3:$L$1000)="CONFIRMADO")),ROWS($A$3:A426))),"")</f>
        <v/>
      </c>
      <c r="I426" s="27" t="str">
        <f ca="1">IFERROR(INDEX(MAESTRO!I:I,_xludf.AGGREGATE(15,6,ROW(MAESTRO!$B$3:$B$1000)/((MAESTRO!$B$3:$B$1000="OPA")*(UPPER(MAESTRO!$L$3:$L$1000)="CONFIRMADO")),ROWS($A$3:A426))),"")</f>
        <v/>
      </c>
      <c r="J426" s="27" t="str">
        <f ca="1">IFERROR(INDEX(MAESTRO!J:J,_xludf.AGGREGATE(15,6,ROW(MAESTRO!$B$3:$B$1000)/((MAESTRO!$B$3:$B$1000="OPA")*(UPPER(MAESTRO!$L$3:$L$1000)="CONFIRMADO")),ROWS($A$3:A426))),"")</f>
        <v/>
      </c>
      <c r="K426" s="27" t="str">
        <f ca="1">IFERROR(INDEX(MAESTRO!K:K,_xludf.AGGREGATE(15,6,ROW(MAESTRO!$B$3:$B$1000)/((MAESTRO!$B$3:$B$1000="OPA")*(UPPER(MAESTRO!$L$3:$L$1000)="CONFIRMADO")),ROWS($A$3:A426))),"")</f>
        <v/>
      </c>
      <c r="L426" s="27" t="str">
        <f ca="1">IFERROR(INDEX(MAESTRO!L:L,_xludf.AGGREGATE(15,6,ROW(MAESTRO!$B$3:$B$1000)/((MAESTRO!$B$3:$B$1000="OPA")*(UPPER(MAESTRO!$L$3:$L$1000)="CONFIRMADO")),ROWS($A$3:A426))),"")</f>
        <v/>
      </c>
      <c r="M426" s="27" t="str">
        <f ca="1">IFERROR(INDEX(MAESTRO!M:M,_xludf.AGGREGATE(15,6,ROW(MAESTRO!$B$3:$B$1000)/((MAESTRO!$B$3:$B$1000="OPA")*(UPPER(MAESTRO!$L$3:$L$1000)="CONFIRMADO")),ROWS($A$3:A426))),"")</f>
        <v/>
      </c>
      <c r="N426" s="27" t="str">
        <f ca="1">IFERROR(INDEX(MAESTRO!N:N,_xludf.AGGREGATE(15,6,ROW(MAESTRO!$B$3:$B$1000)/((MAESTRO!$B$3:$B$1000="OPA")*(UPPER(MAESTRO!$L$3:$L$1000)="CONFIRMADO")),ROWS($A$3:A426))),"")</f>
        <v/>
      </c>
      <c r="O426" s="27" t="str">
        <f ca="1">IFERROR(INDEX(MAESTRO!O:O,_xludf.AGGREGATE(15,6,ROW(MAESTRO!$B$3:$B$1000)/((MAESTRO!$B$3:$B$1000="OPA")*(UPPER(MAESTRO!$L$3:$L$1000)="CONFIRMADO")),ROWS($A$3:A426))),"")</f>
        <v/>
      </c>
      <c r="P426" s="27" t="str">
        <f ca="1">IFERROR(INDEX(MAESTRO!P:P,_xludf.AGGREGATE(15,6,ROW(MAESTRO!$B$3:$B$1000)/((MAESTRO!$B$3:$B$1000="OPA")*(UPPER(MAESTRO!$L$3:$L$1000)="CONFIRMADO")),ROWS($A$3:A426))),"")</f>
        <v/>
      </c>
      <c r="Q426" s="27" t="str">
        <f ca="1">IFERROR(INDEX(MAESTRO!Q:Q,_xludf.AGGREGATE(15,6,ROW(MAESTRO!$B$3:$B$1000)/((MAESTRO!$B$3:$B$1000="OPA")*(UPPER(MAESTRO!$L$3:$L$1000)="CONFIRMADO")),ROWS($A$3:A426))),"")</f>
        <v/>
      </c>
      <c r="R426" s="27" t="str">
        <f ca="1">IFERROR(INDEX(MAESTRO!R:R,_xludf.AGGREGATE(15,6,ROW(MAESTRO!$B$3:$B$1000)/((MAESTRO!$B$3:$B$1000="OPA")*(UPPER(MAESTRO!$L$3:$L$1000)="CONFIRMADO")),ROWS($A$3:A426))),"")</f>
        <v/>
      </c>
      <c r="S426" s="27" t="str">
        <f ca="1">IFERROR(INDEX(MAESTRO!S:S,_xludf.AGGREGATE(15,6,ROW(MAESTRO!$B$3:$B$1000)/((MAESTRO!$B$3:$B$1000="OPA")*(UPPER(MAESTRO!$L$3:$L$1000)="CONFIRMADO")),ROWS($A$3:A426))),"")</f>
        <v/>
      </c>
      <c r="T426" s="27" t="str">
        <f ca="1">IFERROR(INDEX(MAESTRO!T:T,_xludf.AGGREGATE(15,6,ROW(MAESTRO!$B$3:$B$1000)/((MAESTRO!$B$3:$B$1000="OPA")*(UPPER(MAESTRO!$L$3:$L$1000)="CONFIRMADO")),ROWS($A$3:A426))),"")</f>
        <v/>
      </c>
      <c r="U426" s="27" t="str">
        <f ca="1">IFERROR(INDEX(MAESTRO!U:U,_xludf.AGGREGATE(15,6,ROW(MAESTRO!$B$3:$B$1000)/((MAESTRO!$B$3:$B$1000="OPA")*(UPPER(MAESTRO!$L$3:$L$1000)="CONFIRMADO")),ROWS($A$3:A426))),"")</f>
        <v/>
      </c>
      <c r="V426" s="27" t="str">
        <f ca="1">IFERROR(INDEX(MAESTRO!V:V,_xludf.AGGREGATE(15,6,ROW(MAESTRO!$B$3:$B$1000)/((MAESTRO!$B$3:$B$1000="OPA")*(UPPER(MAESTRO!$L$3:$L$1000)="CONFIRMADO")),ROWS($A$3:A426))),"")</f>
        <v/>
      </c>
      <c r="W426" s="27" t="str">
        <f ca="1">IFERROR(INDEX(MAESTRO!W:W,_xludf.AGGREGATE(15,6,ROW(MAESTRO!$B$3:$B$1000)/((MAESTRO!$B$3:$B$1000="OPA")*(UPPER(MAESTRO!$L$3:$L$1000)="CONFIRMADO")),ROWS($A$3:A426))),"")</f>
        <v/>
      </c>
      <c r="X426" s="27" t="str">
        <f ca="1">IFERROR(INDEX(MAESTRO!X:X,_xludf.AGGREGATE(15,6,ROW(MAESTRO!$B$3:$B$1000)/((MAESTRO!$B$3:$B$1000="OPA")*(UPPER(MAESTRO!$L$3:$L$1000)="CONFIRMADO")),ROWS($A$3:A426))),"")</f>
        <v/>
      </c>
    </row>
    <row r="427" spans="1:24" ht="22.05" customHeight="1">
      <c r="A427" s="10" t="str">
        <f ca="1">IFERROR(INDEX(MAESTRO!A:A,_xludf.AGGREGATE(15,6,ROW(MAESTRO!$B$3:$B$1000)/((MAESTRO!$B$3:$B$1000="OPA")*(UPPER(MAESTRO!$L$3:$L$1000)="CONFIRMADO")),ROWS($A$3:A427))),"")</f>
        <v/>
      </c>
      <c r="B427" s="10" t="str">
        <f ca="1">IFERROR(INDEX(MAESTRO!B:B,_xludf.AGGREGATE(15,6,ROW(MAESTRO!$B$3:$B$1000)/((MAESTRO!$B$3:$B$1000="OPA")*(UPPER(MAESTRO!$L$3:$L$1000)="CONFIRMADO")),ROWS($A$3:A427))),"")</f>
        <v/>
      </c>
      <c r="C427" s="10" t="str">
        <f ca="1">IFERROR(INDEX(MAESTRO!C:C,_xludf.AGGREGATE(15,6,ROW(MAESTRO!$B$3:$B$1000)/((MAESTRO!$B$3:$B$1000="OPA")*(UPPER(MAESTRO!$L$3:$L$1000)="CONFIRMADO")),ROWS($A$3:A427))),"")</f>
        <v/>
      </c>
      <c r="D427" s="10" t="str">
        <f ca="1">IFERROR(INDEX(MAESTRO!D:D,_xludf.AGGREGATE(15,6,ROW(MAESTRO!$B$3:$B$1000)/((MAESTRO!$B$3:$B$1000="OPA")*(UPPER(MAESTRO!$L$3:$L$1000)="CONFIRMADO")),ROWS($A$3:A427))),"")</f>
        <v/>
      </c>
      <c r="E427" s="10" t="str">
        <f ca="1">IFERROR(INDEX(MAESTRO!E:E,_xludf.AGGREGATE(15,6,ROW(MAESTRO!$B$3:$B$1000)/((MAESTRO!$B$3:$B$1000="OPA")*(UPPER(MAESTRO!$L$3:$L$1000)="CONFIRMADO")),ROWS($A$3:A427))),"")</f>
        <v/>
      </c>
      <c r="F427" s="10" t="str">
        <f ca="1">IFERROR(INDEX(MAESTRO!F:F,_xludf.AGGREGATE(15,6,ROW(MAESTRO!$B$3:$B$1000)/((MAESTRO!$B$3:$B$1000="OPA")*(UPPER(MAESTRO!$L$3:$L$1000)="CONFIRMADO")),ROWS($A$3:A427))),"")</f>
        <v/>
      </c>
      <c r="G427" s="10" t="str">
        <f ca="1">IFERROR(INDEX(MAESTRO!G:G,_xludf.AGGREGATE(15,6,ROW(MAESTRO!$B$3:$B$1000)/((MAESTRO!$B$3:$B$1000="OPA")*(UPPER(MAESTRO!$L$3:$L$1000)="CONFIRMADO")),ROWS($A$3:A427))),"")</f>
        <v/>
      </c>
      <c r="H427" s="10" t="str">
        <f ca="1">IFERROR(INDEX(MAESTRO!H:H,_xludf.AGGREGATE(15,6,ROW(MAESTRO!$B$3:$B$1000)/((MAESTRO!$B$3:$B$1000="OPA")*(UPPER(MAESTRO!$L$3:$L$1000)="CONFIRMADO")),ROWS($A$3:A427))),"")</f>
        <v/>
      </c>
      <c r="I427" s="10" t="str">
        <f ca="1">IFERROR(INDEX(MAESTRO!I:I,_xludf.AGGREGATE(15,6,ROW(MAESTRO!$B$3:$B$1000)/((MAESTRO!$B$3:$B$1000="OPA")*(UPPER(MAESTRO!$L$3:$L$1000)="CONFIRMADO")),ROWS($A$3:A427))),"")</f>
        <v/>
      </c>
      <c r="J427" s="10" t="str">
        <f ca="1">IFERROR(INDEX(MAESTRO!J:J,_xludf.AGGREGATE(15,6,ROW(MAESTRO!$B$3:$B$1000)/((MAESTRO!$B$3:$B$1000="OPA")*(UPPER(MAESTRO!$L$3:$L$1000)="CONFIRMADO")),ROWS($A$3:A427))),"")</f>
        <v/>
      </c>
      <c r="K427" s="10" t="str">
        <f ca="1">IFERROR(INDEX(MAESTRO!K:K,_xludf.AGGREGATE(15,6,ROW(MAESTRO!$B$3:$B$1000)/((MAESTRO!$B$3:$B$1000="OPA")*(UPPER(MAESTRO!$L$3:$L$1000)="CONFIRMADO")),ROWS($A$3:A427))),"")</f>
        <v/>
      </c>
      <c r="L427" s="10" t="str">
        <f ca="1">IFERROR(INDEX(MAESTRO!L:L,_xludf.AGGREGATE(15,6,ROW(MAESTRO!$B$3:$B$1000)/((MAESTRO!$B$3:$B$1000="OPA")*(UPPER(MAESTRO!$L$3:$L$1000)="CONFIRMADO")),ROWS($A$3:A427))),"")</f>
        <v/>
      </c>
      <c r="M427" s="10" t="str">
        <f ca="1">IFERROR(INDEX(MAESTRO!M:M,_xludf.AGGREGATE(15,6,ROW(MAESTRO!$B$3:$B$1000)/((MAESTRO!$B$3:$B$1000="OPA")*(UPPER(MAESTRO!$L$3:$L$1000)="CONFIRMADO")),ROWS($A$3:A427))),"")</f>
        <v/>
      </c>
      <c r="N427" s="10" t="str">
        <f ca="1">IFERROR(INDEX(MAESTRO!N:N,_xludf.AGGREGATE(15,6,ROW(MAESTRO!$B$3:$B$1000)/((MAESTRO!$B$3:$B$1000="OPA")*(UPPER(MAESTRO!$L$3:$L$1000)="CONFIRMADO")),ROWS($A$3:A427))),"")</f>
        <v/>
      </c>
      <c r="O427" s="10" t="str">
        <f ca="1">IFERROR(INDEX(MAESTRO!O:O,_xludf.AGGREGATE(15,6,ROW(MAESTRO!$B$3:$B$1000)/((MAESTRO!$B$3:$B$1000="OPA")*(UPPER(MAESTRO!$L$3:$L$1000)="CONFIRMADO")),ROWS($A$3:A427))),"")</f>
        <v/>
      </c>
      <c r="P427" s="10" t="str">
        <f ca="1">IFERROR(INDEX(MAESTRO!P:P,_xludf.AGGREGATE(15,6,ROW(MAESTRO!$B$3:$B$1000)/((MAESTRO!$B$3:$B$1000="OPA")*(UPPER(MAESTRO!$L$3:$L$1000)="CONFIRMADO")),ROWS($A$3:A427))),"")</f>
        <v/>
      </c>
      <c r="Q427" s="10" t="str">
        <f ca="1">IFERROR(INDEX(MAESTRO!Q:Q,_xludf.AGGREGATE(15,6,ROW(MAESTRO!$B$3:$B$1000)/((MAESTRO!$B$3:$B$1000="OPA")*(UPPER(MAESTRO!$L$3:$L$1000)="CONFIRMADO")),ROWS($A$3:A427))),"")</f>
        <v/>
      </c>
      <c r="R427" s="10" t="str">
        <f ca="1">IFERROR(INDEX(MAESTRO!R:R,_xludf.AGGREGATE(15,6,ROW(MAESTRO!$B$3:$B$1000)/((MAESTRO!$B$3:$B$1000="OPA")*(UPPER(MAESTRO!$L$3:$L$1000)="CONFIRMADO")),ROWS($A$3:A427))),"")</f>
        <v/>
      </c>
      <c r="S427" s="10" t="str">
        <f ca="1">IFERROR(INDEX(MAESTRO!S:S,_xludf.AGGREGATE(15,6,ROW(MAESTRO!$B$3:$B$1000)/((MAESTRO!$B$3:$B$1000="OPA")*(UPPER(MAESTRO!$L$3:$L$1000)="CONFIRMADO")),ROWS($A$3:A427))),"")</f>
        <v/>
      </c>
      <c r="T427" s="10" t="str">
        <f ca="1">IFERROR(INDEX(MAESTRO!T:T,_xludf.AGGREGATE(15,6,ROW(MAESTRO!$B$3:$B$1000)/((MAESTRO!$B$3:$B$1000="OPA")*(UPPER(MAESTRO!$L$3:$L$1000)="CONFIRMADO")),ROWS($A$3:A427))),"")</f>
        <v/>
      </c>
      <c r="U427" s="10" t="str">
        <f ca="1">IFERROR(INDEX(MAESTRO!U:U,_xludf.AGGREGATE(15,6,ROW(MAESTRO!$B$3:$B$1000)/((MAESTRO!$B$3:$B$1000="OPA")*(UPPER(MAESTRO!$L$3:$L$1000)="CONFIRMADO")),ROWS($A$3:A427))),"")</f>
        <v/>
      </c>
      <c r="V427" s="10" t="str">
        <f ca="1">IFERROR(INDEX(MAESTRO!V:V,_xludf.AGGREGATE(15,6,ROW(MAESTRO!$B$3:$B$1000)/((MAESTRO!$B$3:$B$1000="OPA")*(UPPER(MAESTRO!$L$3:$L$1000)="CONFIRMADO")),ROWS($A$3:A427))),"")</f>
        <v/>
      </c>
      <c r="W427" s="10" t="str">
        <f ca="1">IFERROR(INDEX(MAESTRO!W:W,_xludf.AGGREGATE(15,6,ROW(MAESTRO!$B$3:$B$1000)/((MAESTRO!$B$3:$B$1000="OPA")*(UPPER(MAESTRO!$L$3:$L$1000)="CONFIRMADO")),ROWS($A$3:A427))),"")</f>
        <v/>
      </c>
      <c r="X427" s="10" t="str">
        <f ca="1">IFERROR(INDEX(MAESTRO!X:X,_xludf.AGGREGATE(15,6,ROW(MAESTRO!$B$3:$B$1000)/((MAESTRO!$B$3:$B$1000="OPA")*(UPPER(MAESTRO!$L$3:$L$1000)="CONFIRMADO")),ROWS($A$3:A427))),"")</f>
        <v/>
      </c>
    </row>
    <row r="428" spans="1:24" ht="22.05" customHeight="1">
      <c r="A428" s="27" t="str">
        <f ca="1">IFERROR(INDEX(MAESTRO!A:A,_xludf.AGGREGATE(15,6,ROW(MAESTRO!$B$3:$B$1000)/((MAESTRO!$B$3:$B$1000="OPA")*(UPPER(MAESTRO!$L$3:$L$1000)="CONFIRMADO")),ROWS($A$3:A428))),"")</f>
        <v/>
      </c>
      <c r="B428" s="27" t="str">
        <f ca="1">IFERROR(INDEX(MAESTRO!B:B,_xludf.AGGREGATE(15,6,ROW(MAESTRO!$B$3:$B$1000)/((MAESTRO!$B$3:$B$1000="OPA")*(UPPER(MAESTRO!$L$3:$L$1000)="CONFIRMADO")),ROWS($A$3:A428))),"")</f>
        <v/>
      </c>
      <c r="C428" s="27" t="str">
        <f ca="1">IFERROR(INDEX(MAESTRO!C:C,_xludf.AGGREGATE(15,6,ROW(MAESTRO!$B$3:$B$1000)/((MAESTRO!$B$3:$B$1000="OPA")*(UPPER(MAESTRO!$L$3:$L$1000)="CONFIRMADO")),ROWS($A$3:A428))),"")</f>
        <v/>
      </c>
      <c r="D428" s="27" t="str">
        <f ca="1">IFERROR(INDEX(MAESTRO!D:D,_xludf.AGGREGATE(15,6,ROW(MAESTRO!$B$3:$B$1000)/((MAESTRO!$B$3:$B$1000="OPA")*(UPPER(MAESTRO!$L$3:$L$1000)="CONFIRMADO")),ROWS($A$3:A428))),"")</f>
        <v/>
      </c>
      <c r="E428" s="27" t="str">
        <f ca="1">IFERROR(INDEX(MAESTRO!E:E,_xludf.AGGREGATE(15,6,ROW(MAESTRO!$B$3:$B$1000)/((MAESTRO!$B$3:$B$1000="OPA")*(UPPER(MAESTRO!$L$3:$L$1000)="CONFIRMADO")),ROWS($A$3:A428))),"")</f>
        <v/>
      </c>
      <c r="F428" s="27" t="str">
        <f ca="1">IFERROR(INDEX(MAESTRO!F:F,_xludf.AGGREGATE(15,6,ROW(MAESTRO!$B$3:$B$1000)/((MAESTRO!$B$3:$B$1000="OPA")*(UPPER(MAESTRO!$L$3:$L$1000)="CONFIRMADO")),ROWS($A$3:A428))),"")</f>
        <v/>
      </c>
      <c r="G428" s="27" t="str">
        <f ca="1">IFERROR(INDEX(MAESTRO!G:G,_xludf.AGGREGATE(15,6,ROW(MAESTRO!$B$3:$B$1000)/((MAESTRO!$B$3:$B$1000="OPA")*(UPPER(MAESTRO!$L$3:$L$1000)="CONFIRMADO")),ROWS($A$3:A428))),"")</f>
        <v/>
      </c>
      <c r="H428" s="27" t="str">
        <f ca="1">IFERROR(INDEX(MAESTRO!H:H,_xludf.AGGREGATE(15,6,ROW(MAESTRO!$B$3:$B$1000)/((MAESTRO!$B$3:$B$1000="OPA")*(UPPER(MAESTRO!$L$3:$L$1000)="CONFIRMADO")),ROWS($A$3:A428))),"")</f>
        <v/>
      </c>
      <c r="I428" s="27" t="str">
        <f ca="1">IFERROR(INDEX(MAESTRO!I:I,_xludf.AGGREGATE(15,6,ROW(MAESTRO!$B$3:$B$1000)/((MAESTRO!$B$3:$B$1000="OPA")*(UPPER(MAESTRO!$L$3:$L$1000)="CONFIRMADO")),ROWS($A$3:A428))),"")</f>
        <v/>
      </c>
      <c r="J428" s="27" t="str">
        <f ca="1">IFERROR(INDEX(MAESTRO!J:J,_xludf.AGGREGATE(15,6,ROW(MAESTRO!$B$3:$B$1000)/((MAESTRO!$B$3:$B$1000="OPA")*(UPPER(MAESTRO!$L$3:$L$1000)="CONFIRMADO")),ROWS($A$3:A428))),"")</f>
        <v/>
      </c>
      <c r="K428" s="27" t="str">
        <f ca="1">IFERROR(INDEX(MAESTRO!K:K,_xludf.AGGREGATE(15,6,ROW(MAESTRO!$B$3:$B$1000)/((MAESTRO!$B$3:$B$1000="OPA")*(UPPER(MAESTRO!$L$3:$L$1000)="CONFIRMADO")),ROWS($A$3:A428))),"")</f>
        <v/>
      </c>
      <c r="L428" s="27" t="str">
        <f ca="1">IFERROR(INDEX(MAESTRO!L:L,_xludf.AGGREGATE(15,6,ROW(MAESTRO!$B$3:$B$1000)/((MAESTRO!$B$3:$B$1000="OPA")*(UPPER(MAESTRO!$L$3:$L$1000)="CONFIRMADO")),ROWS($A$3:A428))),"")</f>
        <v/>
      </c>
      <c r="M428" s="27" t="str">
        <f ca="1">IFERROR(INDEX(MAESTRO!M:M,_xludf.AGGREGATE(15,6,ROW(MAESTRO!$B$3:$B$1000)/((MAESTRO!$B$3:$B$1000="OPA")*(UPPER(MAESTRO!$L$3:$L$1000)="CONFIRMADO")),ROWS($A$3:A428))),"")</f>
        <v/>
      </c>
      <c r="N428" s="27" t="str">
        <f ca="1">IFERROR(INDEX(MAESTRO!N:N,_xludf.AGGREGATE(15,6,ROW(MAESTRO!$B$3:$B$1000)/((MAESTRO!$B$3:$B$1000="OPA")*(UPPER(MAESTRO!$L$3:$L$1000)="CONFIRMADO")),ROWS($A$3:A428))),"")</f>
        <v/>
      </c>
      <c r="O428" s="27" t="str">
        <f ca="1">IFERROR(INDEX(MAESTRO!O:O,_xludf.AGGREGATE(15,6,ROW(MAESTRO!$B$3:$B$1000)/((MAESTRO!$B$3:$B$1000="OPA")*(UPPER(MAESTRO!$L$3:$L$1000)="CONFIRMADO")),ROWS($A$3:A428))),"")</f>
        <v/>
      </c>
      <c r="P428" s="27" t="str">
        <f ca="1">IFERROR(INDEX(MAESTRO!P:P,_xludf.AGGREGATE(15,6,ROW(MAESTRO!$B$3:$B$1000)/((MAESTRO!$B$3:$B$1000="OPA")*(UPPER(MAESTRO!$L$3:$L$1000)="CONFIRMADO")),ROWS($A$3:A428))),"")</f>
        <v/>
      </c>
      <c r="Q428" s="27" t="str">
        <f ca="1">IFERROR(INDEX(MAESTRO!Q:Q,_xludf.AGGREGATE(15,6,ROW(MAESTRO!$B$3:$B$1000)/((MAESTRO!$B$3:$B$1000="OPA")*(UPPER(MAESTRO!$L$3:$L$1000)="CONFIRMADO")),ROWS($A$3:A428))),"")</f>
        <v/>
      </c>
      <c r="R428" s="27" t="str">
        <f ca="1">IFERROR(INDEX(MAESTRO!R:R,_xludf.AGGREGATE(15,6,ROW(MAESTRO!$B$3:$B$1000)/((MAESTRO!$B$3:$B$1000="OPA")*(UPPER(MAESTRO!$L$3:$L$1000)="CONFIRMADO")),ROWS($A$3:A428))),"")</f>
        <v/>
      </c>
      <c r="S428" s="27" t="str">
        <f ca="1">IFERROR(INDEX(MAESTRO!S:S,_xludf.AGGREGATE(15,6,ROW(MAESTRO!$B$3:$B$1000)/((MAESTRO!$B$3:$B$1000="OPA")*(UPPER(MAESTRO!$L$3:$L$1000)="CONFIRMADO")),ROWS($A$3:A428))),"")</f>
        <v/>
      </c>
      <c r="T428" s="27" t="str">
        <f ca="1">IFERROR(INDEX(MAESTRO!T:T,_xludf.AGGREGATE(15,6,ROW(MAESTRO!$B$3:$B$1000)/((MAESTRO!$B$3:$B$1000="OPA")*(UPPER(MAESTRO!$L$3:$L$1000)="CONFIRMADO")),ROWS($A$3:A428))),"")</f>
        <v/>
      </c>
      <c r="U428" s="27" t="str">
        <f ca="1">IFERROR(INDEX(MAESTRO!U:U,_xludf.AGGREGATE(15,6,ROW(MAESTRO!$B$3:$B$1000)/((MAESTRO!$B$3:$B$1000="OPA")*(UPPER(MAESTRO!$L$3:$L$1000)="CONFIRMADO")),ROWS($A$3:A428))),"")</f>
        <v/>
      </c>
      <c r="V428" s="27" t="str">
        <f ca="1">IFERROR(INDEX(MAESTRO!V:V,_xludf.AGGREGATE(15,6,ROW(MAESTRO!$B$3:$B$1000)/((MAESTRO!$B$3:$B$1000="OPA")*(UPPER(MAESTRO!$L$3:$L$1000)="CONFIRMADO")),ROWS($A$3:A428))),"")</f>
        <v/>
      </c>
      <c r="W428" s="27" t="str">
        <f ca="1">IFERROR(INDEX(MAESTRO!W:W,_xludf.AGGREGATE(15,6,ROW(MAESTRO!$B$3:$B$1000)/((MAESTRO!$B$3:$B$1000="OPA")*(UPPER(MAESTRO!$L$3:$L$1000)="CONFIRMADO")),ROWS($A$3:A428))),"")</f>
        <v/>
      </c>
      <c r="X428" s="27" t="str">
        <f ca="1">IFERROR(INDEX(MAESTRO!X:X,_xludf.AGGREGATE(15,6,ROW(MAESTRO!$B$3:$B$1000)/((MAESTRO!$B$3:$B$1000="OPA")*(UPPER(MAESTRO!$L$3:$L$1000)="CONFIRMADO")),ROWS($A$3:A428))),"")</f>
        <v/>
      </c>
    </row>
    <row r="429" spans="1:24" ht="22.05" customHeight="1">
      <c r="A429" s="10" t="str">
        <f ca="1">IFERROR(INDEX(MAESTRO!A:A,_xludf.AGGREGATE(15,6,ROW(MAESTRO!$B$3:$B$1000)/((MAESTRO!$B$3:$B$1000="OPA")*(UPPER(MAESTRO!$L$3:$L$1000)="CONFIRMADO")),ROWS($A$3:A429))),"")</f>
        <v/>
      </c>
      <c r="B429" s="10" t="str">
        <f ca="1">IFERROR(INDEX(MAESTRO!B:B,_xludf.AGGREGATE(15,6,ROW(MAESTRO!$B$3:$B$1000)/((MAESTRO!$B$3:$B$1000="OPA")*(UPPER(MAESTRO!$L$3:$L$1000)="CONFIRMADO")),ROWS($A$3:A429))),"")</f>
        <v/>
      </c>
      <c r="C429" s="10" t="str">
        <f ca="1">IFERROR(INDEX(MAESTRO!C:C,_xludf.AGGREGATE(15,6,ROW(MAESTRO!$B$3:$B$1000)/((MAESTRO!$B$3:$B$1000="OPA")*(UPPER(MAESTRO!$L$3:$L$1000)="CONFIRMADO")),ROWS($A$3:A429))),"")</f>
        <v/>
      </c>
      <c r="D429" s="10" t="str">
        <f ca="1">IFERROR(INDEX(MAESTRO!D:D,_xludf.AGGREGATE(15,6,ROW(MAESTRO!$B$3:$B$1000)/((MAESTRO!$B$3:$B$1000="OPA")*(UPPER(MAESTRO!$L$3:$L$1000)="CONFIRMADO")),ROWS($A$3:A429))),"")</f>
        <v/>
      </c>
      <c r="E429" s="10" t="str">
        <f ca="1">IFERROR(INDEX(MAESTRO!E:E,_xludf.AGGREGATE(15,6,ROW(MAESTRO!$B$3:$B$1000)/((MAESTRO!$B$3:$B$1000="OPA")*(UPPER(MAESTRO!$L$3:$L$1000)="CONFIRMADO")),ROWS($A$3:A429))),"")</f>
        <v/>
      </c>
      <c r="F429" s="10" t="str">
        <f ca="1">IFERROR(INDEX(MAESTRO!F:F,_xludf.AGGREGATE(15,6,ROW(MAESTRO!$B$3:$B$1000)/((MAESTRO!$B$3:$B$1000="OPA")*(UPPER(MAESTRO!$L$3:$L$1000)="CONFIRMADO")),ROWS($A$3:A429))),"")</f>
        <v/>
      </c>
      <c r="G429" s="10" t="str">
        <f ca="1">IFERROR(INDEX(MAESTRO!G:G,_xludf.AGGREGATE(15,6,ROW(MAESTRO!$B$3:$B$1000)/((MAESTRO!$B$3:$B$1000="OPA")*(UPPER(MAESTRO!$L$3:$L$1000)="CONFIRMADO")),ROWS($A$3:A429))),"")</f>
        <v/>
      </c>
      <c r="H429" s="10" t="str">
        <f ca="1">IFERROR(INDEX(MAESTRO!H:H,_xludf.AGGREGATE(15,6,ROW(MAESTRO!$B$3:$B$1000)/((MAESTRO!$B$3:$B$1000="OPA")*(UPPER(MAESTRO!$L$3:$L$1000)="CONFIRMADO")),ROWS($A$3:A429))),"")</f>
        <v/>
      </c>
      <c r="I429" s="10" t="str">
        <f ca="1">IFERROR(INDEX(MAESTRO!I:I,_xludf.AGGREGATE(15,6,ROW(MAESTRO!$B$3:$B$1000)/((MAESTRO!$B$3:$B$1000="OPA")*(UPPER(MAESTRO!$L$3:$L$1000)="CONFIRMADO")),ROWS($A$3:A429))),"")</f>
        <v/>
      </c>
      <c r="J429" s="10" t="str">
        <f ca="1">IFERROR(INDEX(MAESTRO!J:J,_xludf.AGGREGATE(15,6,ROW(MAESTRO!$B$3:$B$1000)/((MAESTRO!$B$3:$B$1000="OPA")*(UPPER(MAESTRO!$L$3:$L$1000)="CONFIRMADO")),ROWS($A$3:A429))),"")</f>
        <v/>
      </c>
      <c r="K429" s="10" t="str">
        <f ca="1">IFERROR(INDEX(MAESTRO!K:K,_xludf.AGGREGATE(15,6,ROW(MAESTRO!$B$3:$B$1000)/((MAESTRO!$B$3:$B$1000="OPA")*(UPPER(MAESTRO!$L$3:$L$1000)="CONFIRMADO")),ROWS($A$3:A429))),"")</f>
        <v/>
      </c>
      <c r="L429" s="10" t="str">
        <f ca="1">IFERROR(INDEX(MAESTRO!L:L,_xludf.AGGREGATE(15,6,ROW(MAESTRO!$B$3:$B$1000)/((MAESTRO!$B$3:$B$1000="OPA")*(UPPER(MAESTRO!$L$3:$L$1000)="CONFIRMADO")),ROWS($A$3:A429))),"")</f>
        <v/>
      </c>
      <c r="M429" s="10" t="str">
        <f ca="1">IFERROR(INDEX(MAESTRO!M:M,_xludf.AGGREGATE(15,6,ROW(MAESTRO!$B$3:$B$1000)/((MAESTRO!$B$3:$B$1000="OPA")*(UPPER(MAESTRO!$L$3:$L$1000)="CONFIRMADO")),ROWS($A$3:A429))),"")</f>
        <v/>
      </c>
      <c r="N429" s="10" t="str">
        <f ca="1">IFERROR(INDEX(MAESTRO!N:N,_xludf.AGGREGATE(15,6,ROW(MAESTRO!$B$3:$B$1000)/((MAESTRO!$B$3:$B$1000="OPA")*(UPPER(MAESTRO!$L$3:$L$1000)="CONFIRMADO")),ROWS($A$3:A429))),"")</f>
        <v/>
      </c>
      <c r="O429" s="10" t="str">
        <f ca="1">IFERROR(INDEX(MAESTRO!O:O,_xludf.AGGREGATE(15,6,ROW(MAESTRO!$B$3:$B$1000)/((MAESTRO!$B$3:$B$1000="OPA")*(UPPER(MAESTRO!$L$3:$L$1000)="CONFIRMADO")),ROWS($A$3:A429))),"")</f>
        <v/>
      </c>
      <c r="P429" s="10" t="str">
        <f ca="1">IFERROR(INDEX(MAESTRO!P:P,_xludf.AGGREGATE(15,6,ROW(MAESTRO!$B$3:$B$1000)/((MAESTRO!$B$3:$B$1000="OPA")*(UPPER(MAESTRO!$L$3:$L$1000)="CONFIRMADO")),ROWS($A$3:A429))),"")</f>
        <v/>
      </c>
      <c r="Q429" s="10" t="str">
        <f ca="1">IFERROR(INDEX(MAESTRO!Q:Q,_xludf.AGGREGATE(15,6,ROW(MAESTRO!$B$3:$B$1000)/((MAESTRO!$B$3:$B$1000="OPA")*(UPPER(MAESTRO!$L$3:$L$1000)="CONFIRMADO")),ROWS($A$3:A429))),"")</f>
        <v/>
      </c>
      <c r="R429" s="10" t="str">
        <f ca="1">IFERROR(INDEX(MAESTRO!R:R,_xludf.AGGREGATE(15,6,ROW(MAESTRO!$B$3:$B$1000)/((MAESTRO!$B$3:$B$1000="OPA")*(UPPER(MAESTRO!$L$3:$L$1000)="CONFIRMADO")),ROWS($A$3:A429))),"")</f>
        <v/>
      </c>
      <c r="S429" s="10" t="str">
        <f ca="1">IFERROR(INDEX(MAESTRO!S:S,_xludf.AGGREGATE(15,6,ROW(MAESTRO!$B$3:$B$1000)/((MAESTRO!$B$3:$B$1000="OPA")*(UPPER(MAESTRO!$L$3:$L$1000)="CONFIRMADO")),ROWS($A$3:A429))),"")</f>
        <v/>
      </c>
      <c r="T429" s="10" t="str">
        <f ca="1">IFERROR(INDEX(MAESTRO!T:T,_xludf.AGGREGATE(15,6,ROW(MAESTRO!$B$3:$B$1000)/((MAESTRO!$B$3:$B$1000="OPA")*(UPPER(MAESTRO!$L$3:$L$1000)="CONFIRMADO")),ROWS($A$3:A429))),"")</f>
        <v/>
      </c>
      <c r="U429" s="10" t="str">
        <f ca="1">IFERROR(INDEX(MAESTRO!U:U,_xludf.AGGREGATE(15,6,ROW(MAESTRO!$B$3:$B$1000)/((MAESTRO!$B$3:$B$1000="OPA")*(UPPER(MAESTRO!$L$3:$L$1000)="CONFIRMADO")),ROWS($A$3:A429))),"")</f>
        <v/>
      </c>
      <c r="V429" s="10" t="str">
        <f ca="1">IFERROR(INDEX(MAESTRO!V:V,_xludf.AGGREGATE(15,6,ROW(MAESTRO!$B$3:$B$1000)/((MAESTRO!$B$3:$B$1000="OPA")*(UPPER(MAESTRO!$L$3:$L$1000)="CONFIRMADO")),ROWS($A$3:A429))),"")</f>
        <v/>
      </c>
      <c r="W429" s="10" t="str">
        <f ca="1">IFERROR(INDEX(MAESTRO!W:W,_xludf.AGGREGATE(15,6,ROW(MAESTRO!$B$3:$B$1000)/((MAESTRO!$B$3:$B$1000="OPA")*(UPPER(MAESTRO!$L$3:$L$1000)="CONFIRMADO")),ROWS($A$3:A429))),"")</f>
        <v/>
      </c>
      <c r="X429" s="10" t="str">
        <f ca="1">IFERROR(INDEX(MAESTRO!X:X,_xludf.AGGREGATE(15,6,ROW(MAESTRO!$B$3:$B$1000)/((MAESTRO!$B$3:$B$1000="OPA")*(UPPER(MAESTRO!$L$3:$L$1000)="CONFIRMADO")),ROWS($A$3:A429))),"")</f>
        <v/>
      </c>
    </row>
    <row r="430" spans="1:24" ht="22.05" customHeight="1">
      <c r="A430" s="27" t="str">
        <f ca="1">IFERROR(INDEX(MAESTRO!A:A,_xludf.AGGREGATE(15,6,ROW(MAESTRO!$B$3:$B$1000)/((MAESTRO!$B$3:$B$1000="OPA")*(UPPER(MAESTRO!$L$3:$L$1000)="CONFIRMADO")),ROWS($A$3:A430))),"")</f>
        <v/>
      </c>
      <c r="B430" s="27" t="str">
        <f ca="1">IFERROR(INDEX(MAESTRO!B:B,_xludf.AGGREGATE(15,6,ROW(MAESTRO!$B$3:$B$1000)/((MAESTRO!$B$3:$B$1000="OPA")*(UPPER(MAESTRO!$L$3:$L$1000)="CONFIRMADO")),ROWS($A$3:A430))),"")</f>
        <v/>
      </c>
      <c r="C430" s="27" t="str">
        <f ca="1">IFERROR(INDEX(MAESTRO!C:C,_xludf.AGGREGATE(15,6,ROW(MAESTRO!$B$3:$B$1000)/((MAESTRO!$B$3:$B$1000="OPA")*(UPPER(MAESTRO!$L$3:$L$1000)="CONFIRMADO")),ROWS($A$3:A430))),"")</f>
        <v/>
      </c>
      <c r="D430" s="27" t="str">
        <f ca="1">IFERROR(INDEX(MAESTRO!D:D,_xludf.AGGREGATE(15,6,ROW(MAESTRO!$B$3:$B$1000)/((MAESTRO!$B$3:$B$1000="OPA")*(UPPER(MAESTRO!$L$3:$L$1000)="CONFIRMADO")),ROWS($A$3:A430))),"")</f>
        <v/>
      </c>
      <c r="E430" s="27" t="str">
        <f ca="1">IFERROR(INDEX(MAESTRO!E:E,_xludf.AGGREGATE(15,6,ROW(MAESTRO!$B$3:$B$1000)/((MAESTRO!$B$3:$B$1000="OPA")*(UPPER(MAESTRO!$L$3:$L$1000)="CONFIRMADO")),ROWS($A$3:A430))),"")</f>
        <v/>
      </c>
      <c r="F430" s="27" t="str">
        <f ca="1">IFERROR(INDEX(MAESTRO!F:F,_xludf.AGGREGATE(15,6,ROW(MAESTRO!$B$3:$B$1000)/((MAESTRO!$B$3:$B$1000="OPA")*(UPPER(MAESTRO!$L$3:$L$1000)="CONFIRMADO")),ROWS($A$3:A430))),"")</f>
        <v/>
      </c>
      <c r="G430" s="27" t="str">
        <f ca="1">IFERROR(INDEX(MAESTRO!G:G,_xludf.AGGREGATE(15,6,ROW(MAESTRO!$B$3:$B$1000)/((MAESTRO!$B$3:$B$1000="OPA")*(UPPER(MAESTRO!$L$3:$L$1000)="CONFIRMADO")),ROWS($A$3:A430))),"")</f>
        <v/>
      </c>
      <c r="H430" s="27" t="str">
        <f ca="1">IFERROR(INDEX(MAESTRO!H:H,_xludf.AGGREGATE(15,6,ROW(MAESTRO!$B$3:$B$1000)/((MAESTRO!$B$3:$B$1000="OPA")*(UPPER(MAESTRO!$L$3:$L$1000)="CONFIRMADO")),ROWS($A$3:A430))),"")</f>
        <v/>
      </c>
      <c r="I430" s="27" t="str">
        <f ca="1">IFERROR(INDEX(MAESTRO!I:I,_xludf.AGGREGATE(15,6,ROW(MAESTRO!$B$3:$B$1000)/((MAESTRO!$B$3:$B$1000="OPA")*(UPPER(MAESTRO!$L$3:$L$1000)="CONFIRMADO")),ROWS($A$3:A430))),"")</f>
        <v/>
      </c>
      <c r="J430" s="27" t="str">
        <f ca="1">IFERROR(INDEX(MAESTRO!J:J,_xludf.AGGREGATE(15,6,ROW(MAESTRO!$B$3:$B$1000)/((MAESTRO!$B$3:$B$1000="OPA")*(UPPER(MAESTRO!$L$3:$L$1000)="CONFIRMADO")),ROWS($A$3:A430))),"")</f>
        <v/>
      </c>
      <c r="K430" s="27" t="str">
        <f ca="1">IFERROR(INDEX(MAESTRO!K:K,_xludf.AGGREGATE(15,6,ROW(MAESTRO!$B$3:$B$1000)/((MAESTRO!$B$3:$B$1000="OPA")*(UPPER(MAESTRO!$L$3:$L$1000)="CONFIRMADO")),ROWS($A$3:A430))),"")</f>
        <v/>
      </c>
      <c r="L430" s="27" t="str">
        <f ca="1">IFERROR(INDEX(MAESTRO!L:L,_xludf.AGGREGATE(15,6,ROW(MAESTRO!$B$3:$B$1000)/((MAESTRO!$B$3:$B$1000="OPA")*(UPPER(MAESTRO!$L$3:$L$1000)="CONFIRMADO")),ROWS($A$3:A430))),"")</f>
        <v/>
      </c>
      <c r="M430" s="27" t="str">
        <f ca="1">IFERROR(INDEX(MAESTRO!M:M,_xludf.AGGREGATE(15,6,ROW(MAESTRO!$B$3:$B$1000)/((MAESTRO!$B$3:$B$1000="OPA")*(UPPER(MAESTRO!$L$3:$L$1000)="CONFIRMADO")),ROWS($A$3:A430))),"")</f>
        <v/>
      </c>
      <c r="N430" s="27" t="str">
        <f ca="1">IFERROR(INDEX(MAESTRO!N:N,_xludf.AGGREGATE(15,6,ROW(MAESTRO!$B$3:$B$1000)/((MAESTRO!$B$3:$B$1000="OPA")*(UPPER(MAESTRO!$L$3:$L$1000)="CONFIRMADO")),ROWS($A$3:A430))),"")</f>
        <v/>
      </c>
      <c r="O430" s="27" t="str">
        <f ca="1">IFERROR(INDEX(MAESTRO!O:O,_xludf.AGGREGATE(15,6,ROW(MAESTRO!$B$3:$B$1000)/((MAESTRO!$B$3:$B$1000="OPA")*(UPPER(MAESTRO!$L$3:$L$1000)="CONFIRMADO")),ROWS($A$3:A430))),"")</f>
        <v/>
      </c>
      <c r="P430" s="27" t="str">
        <f ca="1">IFERROR(INDEX(MAESTRO!P:P,_xludf.AGGREGATE(15,6,ROW(MAESTRO!$B$3:$B$1000)/((MAESTRO!$B$3:$B$1000="OPA")*(UPPER(MAESTRO!$L$3:$L$1000)="CONFIRMADO")),ROWS($A$3:A430))),"")</f>
        <v/>
      </c>
      <c r="Q430" s="27" t="str">
        <f ca="1">IFERROR(INDEX(MAESTRO!Q:Q,_xludf.AGGREGATE(15,6,ROW(MAESTRO!$B$3:$B$1000)/((MAESTRO!$B$3:$B$1000="OPA")*(UPPER(MAESTRO!$L$3:$L$1000)="CONFIRMADO")),ROWS($A$3:A430))),"")</f>
        <v/>
      </c>
      <c r="R430" s="27" t="str">
        <f ca="1">IFERROR(INDEX(MAESTRO!R:R,_xludf.AGGREGATE(15,6,ROW(MAESTRO!$B$3:$B$1000)/((MAESTRO!$B$3:$B$1000="OPA")*(UPPER(MAESTRO!$L$3:$L$1000)="CONFIRMADO")),ROWS($A$3:A430))),"")</f>
        <v/>
      </c>
      <c r="S430" s="27" t="str">
        <f ca="1">IFERROR(INDEX(MAESTRO!S:S,_xludf.AGGREGATE(15,6,ROW(MAESTRO!$B$3:$B$1000)/((MAESTRO!$B$3:$B$1000="OPA")*(UPPER(MAESTRO!$L$3:$L$1000)="CONFIRMADO")),ROWS($A$3:A430))),"")</f>
        <v/>
      </c>
      <c r="T430" s="27" t="str">
        <f ca="1">IFERROR(INDEX(MAESTRO!T:T,_xludf.AGGREGATE(15,6,ROW(MAESTRO!$B$3:$B$1000)/((MAESTRO!$B$3:$B$1000="OPA")*(UPPER(MAESTRO!$L$3:$L$1000)="CONFIRMADO")),ROWS($A$3:A430))),"")</f>
        <v/>
      </c>
      <c r="U430" s="27" t="str">
        <f ca="1">IFERROR(INDEX(MAESTRO!U:U,_xludf.AGGREGATE(15,6,ROW(MAESTRO!$B$3:$B$1000)/((MAESTRO!$B$3:$B$1000="OPA")*(UPPER(MAESTRO!$L$3:$L$1000)="CONFIRMADO")),ROWS($A$3:A430))),"")</f>
        <v/>
      </c>
      <c r="V430" s="27" t="str">
        <f ca="1">IFERROR(INDEX(MAESTRO!V:V,_xludf.AGGREGATE(15,6,ROW(MAESTRO!$B$3:$B$1000)/((MAESTRO!$B$3:$B$1000="OPA")*(UPPER(MAESTRO!$L$3:$L$1000)="CONFIRMADO")),ROWS($A$3:A430))),"")</f>
        <v/>
      </c>
      <c r="W430" s="27" t="str">
        <f ca="1">IFERROR(INDEX(MAESTRO!W:W,_xludf.AGGREGATE(15,6,ROW(MAESTRO!$B$3:$B$1000)/((MAESTRO!$B$3:$B$1000="OPA")*(UPPER(MAESTRO!$L$3:$L$1000)="CONFIRMADO")),ROWS($A$3:A430))),"")</f>
        <v/>
      </c>
      <c r="X430" s="27" t="str">
        <f ca="1">IFERROR(INDEX(MAESTRO!X:X,_xludf.AGGREGATE(15,6,ROW(MAESTRO!$B$3:$B$1000)/((MAESTRO!$B$3:$B$1000="OPA")*(UPPER(MAESTRO!$L$3:$L$1000)="CONFIRMADO")),ROWS($A$3:A430))),"")</f>
        <v/>
      </c>
    </row>
    <row r="431" spans="1:24" ht="22.05" customHeight="1">
      <c r="A431" s="10" t="str">
        <f ca="1">IFERROR(INDEX(MAESTRO!A:A,_xludf.AGGREGATE(15,6,ROW(MAESTRO!$B$3:$B$1000)/((MAESTRO!$B$3:$B$1000="OPA")*(UPPER(MAESTRO!$L$3:$L$1000)="CONFIRMADO")),ROWS($A$3:A431))),"")</f>
        <v/>
      </c>
      <c r="B431" s="10" t="str">
        <f ca="1">IFERROR(INDEX(MAESTRO!B:B,_xludf.AGGREGATE(15,6,ROW(MAESTRO!$B$3:$B$1000)/((MAESTRO!$B$3:$B$1000="OPA")*(UPPER(MAESTRO!$L$3:$L$1000)="CONFIRMADO")),ROWS($A$3:A431))),"")</f>
        <v/>
      </c>
      <c r="C431" s="10" t="str">
        <f ca="1">IFERROR(INDEX(MAESTRO!C:C,_xludf.AGGREGATE(15,6,ROW(MAESTRO!$B$3:$B$1000)/((MAESTRO!$B$3:$B$1000="OPA")*(UPPER(MAESTRO!$L$3:$L$1000)="CONFIRMADO")),ROWS($A$3:A431))),"")</f>
        <v/>
      </c>
      <c r="D431" s="10" t="str">
        <f ca="1">IFERROR(INDEX(MAESTRO!D:D,_xludf.AGGREGATE(15,6,ROW(MAESTRO!$B$3:$B$1000)/((MAESTRO!$B$3:$B$1000="OPA")*(UPPER(MAESTRO!$L$3:$L$1000)="CONFIRMADO")),ROWS($A$3:A431))),"")</f>
        <v/>
      </c>
      <c r="E431" s="10" t="str">
        <f ca="1">IFERROR(INDEX(MAESTRO!E:E,_xludf.AGGREGATE(15,6,ROW(MAESTRO!$B$3:$B$1000)/((MAESTRO!$B$3:$B$1000="OPA")*(UPPER(MAESTRO!$L$3:$L$1000)="CONFIRMADO")),ROWS($A$3:A431))),"")</f>
        <v/>
      </c>
      <c r="F431" s="10" t="str">
        <f ca="1">IFERROR(INDEX(MAESTRO!F:F,_xludf.AGGREGATE(15,6,ROW(MAESTRO!$B$3:$B$1000)/((MAESTRO!$B$3:$B$1000="OPA")*(UPPER(MAESTRO!$L$3:$L$1000)="CONFIRMADO")),ROWS($A$3:A431))),"")</f>
        <v/>
      </c>
      <c r="G431" s="10" t="str">
        <f ca="1">IFERROR(INDEX(MAESTRO!G:G,_xludf.AGGREGATE(15,6,ROW(MAESTRO!$B$3:$B$1000)/((MAESTRO!$B$3:$B$1000="OPA")*(UPPER(MAESTRO!$L$3:$L$1000)="CONFIRMADO")),ROWS($A$3:A431))),"")</f>
        <v/>
      </c>
      <c r="H431" s="10" t="str">
        <f ca="1">IFERROR(INDEX(MAESTRO!H:H,_xludf.AGGREGATE(15,6,ROW(MAESTRO!$B$3:$B$1000)/((MAESTRO!$B$3:$B$1000="OPA")*(UPPER(MAESTRO!$L$3:$L$1000)="CONFIRMADO")),ROWS($A$3:A431))),"")</f>
        <v/>
      </c>
      <c r="I431" s="10" t="str">
        <f ca="1">IFERROR(INDEX(MAESTRO!I:I,_xludf.AGGREGATE(15,6,ROW(MAESTRO!$B$3:$B$1000)/((MAESTRO!$B$3:$B$1000="OPA")*(UPPER(MAESTRO!$L$3:$L$1000)="CONFIRMADO")),ROWS($A$3:A431))),"")</f>
        <v/>
      </c>
      <c r="J431" s="10" t="str">
        <f ca="1">IFERROR(INDEX(MAESTRO!J:J,_xludf.AGGREGATE(15,6,ROW(MAESTRO!$B$3:$B$1000)/((MAESTRO!$B$3:$B$1000="OPA")*(UPPER(MAESTRO!$L$3:$L$1000)="CONFIRMADO")),ROWS($A$3:A431))),"")</f>
        <v/>
      </c>
      <c r="K431" s="10" t="str">
        <f ca="1">IFERROR(INDEX(MAESTRO!K:K,_xludf.AGGREGATE(15,6,ROW(MAESTRO!$B$3:$B$1000)/((MAESTRO!$B$3:$B$1000="OPA")*(UPPER(MAESTRO!$L$3:$L$1000)="CONFIRMADO")),ROWS($A$3:A431))),"")</f>
        <v/>
      </c>
      <c r="L431" s="10" t="str">
        <f ca="1">IFERROR(INDEX(MAESTRO!L:L,_xludf.AGGREGATE(15,6,ROW(MAESTRO!$B$3:$B$1000)/((MAESTRO!$B$3:$B$1000="OPA")*(UPPER(MAESTRO!$L$3:$L$1000)="CONFIRMADO")),ROWS($A$3:A431))),"")</f>
        <v/>
      </c>
      <c r="M431" s="10" t="str">
        <f ca="1">IFERROR(INDEX(MAESTRO!M:M,_xludf.AGGREGATE(15,6,ROW(MAESTRO!$B$3:$B$1000)/((MAESTRO!$B$3:$B$1000="OPA")*(UPPER(MAESTRO!$L$3:$L$1000)="CONFIRMADO")),ROWS($A$3:A431))),"")</f>
        <v/>
      </c>
      <c r="N431" s="10" t="str">
        <f ca="1">IFERROR(INDEX(MAESTRO!N:N,_xludf.AGGREGATE(15,6,ROW(MAESTRO!$B$3:$B$1000)/((MAESTRO!$B$3:$B$1000="OPA")*(UPPER(MAESTRO!$L$3:$L$1000)="CONFIRMADO")),ROWS($A$3:A431))),"")</f>
        <v/>
      </c>
      <c r="O431" s="10" t="str">
        <f ca="1">IFERROR(INDEX(MAESTRO!O:O,_xludf.AGGREGATE(15,6,ROW(MAESTRO!$B$3:$B$1000)/((MAESTRO!$B$3:$B$1000="OPA")*(UPPER(MAESTRO!$L$3:$L$1000)="CONFIRMADO")),ROWS($A$3:A431))),"")</f>
        <v/>
      </c>
      <c r="P431" s="10" t="str">
        <f ca="1">IFERROR(INDEX(MAESTRO!P:P,_xludf.AGGREGATE(15,6,ROW(MAESTRO!$B$3:$B$1000)/((MAESTRO!$B$3:$B$1000="OPA")*(UPPER(MAESTRO!$L$3:$L$1000)="CONFIRMADO")),ROWS($A$3:A431))),"")</f>
        <v/>
      </c>
      <c r="Q431" s="10" t="str">
        <f ca="1">IFERROR(INDEX(MAESTRO!Q:Q,_xludf.AGGREGATE(15,6,ROW(MAESTRO!$B$3:$B$1000)/((MAESTRO!$B$3:$B$1000="OPA")*(UPPER(MAESTRO!$L$3:$L$1000)="CONFIRMADO")),ROWS($A$3:A431))),"")</f>
        <v/>
      </c>
      <c r="R431" s="10" t="str">
        <f ca="1">IFERROR(INDEX(MAESTRO!R:R,_xludf.AGGREGATE(15,6,ROW(MAESTRO!$B$3:$B$1000)/((MAESTRO!$B$3:$B$1000="OPA")*(UPPER(MAESTRO!$L$3:$L$1000)="CONFIRMADO")),ROWS($A$3:A431))),"")</f>
        <v/>
      </c>
      <c r="S431" s="10" t="str">
        <f ca="1">IFERROR(INDEX(MAESTRO!S:S,_xludf.AGGREGATE(15,6,ROW(MAESTRO!$B$3:$B$1000)/((MAESTRO!$B$3:$B$1000="OPA")*(UPPER(MAESTRO!$L$3:$L$1000)="CONFIRMADO")),ROWS($A$3:A431))),"")</f>
        <v/>
      </c>
      <c r="T431" s="10" t="str">
        <f ca="1">IFERROR(INDEX(MAESTRO!T:T,_xludf.AGGREGATE(15,6,ROW(MAESTRO!$B$3:$B$1000)/((MAESTRO!$B$3:$B$1000="OPA")*(UPPER(MAESTRO!$L$3:$L$1000)="CONFIRMADO")),ROWS($A$3:A431))),"")</f>
        <v/>
      </c>
      <c r="U431" s="10" t="str">
        <f ca="1">IFERROR(INDEX(MAESTRO!U:U,_xludf.AGGREGATE(15,6,ROW(MAESTRO!$B$3:$B$1000)/((MAESTRO!$B$3:$B$1000="OPA")*(UPPER(MAESTRO!$L$3:$L$1000)="CONFIRMADO")),ROWS($A$3:A431))),"")</f>
        <v/>
      </c>
      <c r="V431" s="10" t="str">
        <f ca="1">IFERROR(INDEX(MAESTRO!V:V,_xludf.AGGREGATE(15,6,ROW(MAESTRO!$B$3:$B$1000)/((MAESTRO!$B$3:$B$1000="OPA")*(UPPER(MAESTRO!$L$3:$L$1000)="CONFIRMADO")),ROWS($A$3:A431))),"")</f>
        <v/>
      </c>
      <c r="W431" s="10" t="str">
        <f ca="1">IFERROR(INDEX(MAESTRO!W:W,_xludf.AGGREGATE(15,6,ROW(MAESTRO!$B$3:$B$1000)/((MAESTRO!$B$3:$B$1000="OPA")*(UPPER(MAESTRO!$L$3:$L$1000)="CONFIRMADO")),ROWS($A$3:A431))),"")</f>
        <v/>
      </c>
      <c r="X431" s="10" t="str">
        <f ca="1">IFERROR(INDEX(MAESTRO!X:X,_xludf.AGGREGATE(15,6,ROW(MAESTRO!$B$3:$B$1000)/((MAESTRO!$B$3:$B$1000="OPA")*(UPPER(MAESTRO!$L$3:$L$1000)="CONFIRMADO")),ROWS($A$3:A431))),"")</f>
        <v/>
      </c>
    </row>
    <row r="432" spans="1:24" ht="22.05" customHeight="1">
      <c r="A432" s="27" t="str">
        <f ca="1">IFERROR(INDEX(MAESTRO!A:A,_xludf.AGGREGATE(15,6,ROW(MAESTRO!$B$3:$B$1000)/((MAESTRO!$B$3:$B$1000="OPA")*(UPPER(MAESTRO!$L$3:$L$1000)="CONFIRMADO")),ROWS($A$3:A432))),"")</f>
        <v/>
      </c>
      <c r="B432" s="27" t="str">
        <f ca="1">IFERROR(INDEX(MAESTRO!B:B,_xludf.AGGREGATE(15,6,ROW(MAESTRO!$B$3:$B$1000)/((MAESTRO!$B$3:$B$1000="OPA")*(UPPER(MAESTRO!$L$3:$L$1000)="CONFIRMADO")),ROWS($A$3:A432))),"")</f>
        <v/>
      </c>
      <c r="C432" s="27" t="str">
        <f ca="1">IFERROR(INDEX(MAESTRO!C:C,_xludf.AGGREGATE(15,6,ROW(MAESTRO!$B$3:$B$1000)/((MAESTRO!$B$3:$B$1000="OPA")*(UPPER(MAESTRO!$L$3:$L$1000)="CONFIRMADO")),ROWS($A$3:A432))),"")</f>
        <v/>
      </c>
      <c r="D432" s="27" t="str">
        <f ca="1">IFERROR(INDEX(MAESTRO!D:D,_xludf.AGGREGATE(15,6,ROW(MAESTRO!$B$3:$B$1000)/((MAESTRO!$B$3:$B$1000="OPA")*(UPPER(MAESTRO!$L$3:$L$1000)="CONFIRMADO")),ROWS($A$3:A432))),"")</f>
        <v/>
      </c>
      <c r="E432" s="27" t="str">
        <f ca="1">IFERROR(INDEX(MAESTRO!E:E,_xludf.AGGREGATE(15,6,ROW(MAESTRO!$B$3:$B$1000)/((MAESTRO!$B$3:$B$1000="OPA")*(UPPER(MAESTRO!$L$3:$L$1000)="CONFIRMADO")),ROWS($A$3:A432))),"")</f>
        <v/>
      </c>
      <c r="F432" s="27" t="str">
        <f ca="1">IFERROR(INDEX(MAESTRO!F:F,_xludf.AGGREGATE(15,6,ROW(MAESTRO!$B$3:$B$1000)/((MAESTRO!$B$3:$B$1000="OPA")*(UPPER(MAESTRO!$L$3:$L$1000)="CONFIRMADO")),ROWS($A$3:A432))),"")</f>
        <v/>
      </c>
      <c r="G432" s="27" t="str">
        <f ca="1">IFERROR(INDEX(MAESTRO!G:G,_xludf.AGGREGATE(15,6,ROW(MAESTRO!$B$3:$B$1000)/((MAESTRO!$B$3:$B$1000="OPA")*(UPPER(MAESTRO!$L$3:$L$1000)="CONFIRMADO")),ROWS($A$3:A432))),"")</f>
        <v/>
      </c>
      <c r="H432" s="27" t="str">
        <f ca="1">IFERROR(INDEX(MAESTRO!H:H,_xludf.AGGREGATE(15,6,ROW(MAESTRO!$B$3:$B$1000)/((MAESTRO!$B$3:$B$1000="OPA")*(UPPER(MAESTRO!$L$3:$L$1000)="CONFIRMADO")),ROWS($A$3:A432))),"")</f>
        <v/>
      </c>
      <c r="I432" s="27" t="str">
        <f ca="1">IFERROR(INDEX(MAESTRO!I:I,_xludf.AGGREGATE(15,6,ROW(MAESTRO!$B$3:$B$1000)/((MAESTRO!$B$3:$B$1000="OPA")*(UPPER(MAESTRO!$L$3:$L$1000)="CONFIRMADO")),ROWS($A$3:A432))),"")</f>
        <v/>
      </c>
      <c r="J432" s="27" t="str">
        <f ca="1">IFERROR(INDEX(MAESTRO!J:J,_xludf.AGGREGATE(15,6,ROW(MAESTRO!$B$3:$B$1000)/((MAESTRO!$B$3:$B$1000="OPA")*(UPPER(MAESTRO!$L$3:$L$1000)="CONFIRMADO")),ROWS($A$3:A432))),"")</f>
        <v/>
      </c>
      <c r="K432" s="27" t="str">
        <f ca="1">IFERROR(INDEX(MAESTRO!K:K,_xludf.AGGREGATE(15,6,ROW(MAESTRO!$B$3:$B$1000)/((MAESTRO!$B$3:$B$1000="OPA")*(UPPER(MAESTRO!$L$3:$L$1000)="CONFIRMADO")),ROWS($A$3:A432))),"")</f>
        <v/>
      </c>
      <c r="L432" s="27" t="str">
        <f ca="1">IFERROR(INDEX(MAESTRO!L:L,_xludf.AGGREGATE(15,6,ROW(MAESTRO!$B$3:$B$1000)/((MAESTRO!$B$3:$B$1000="OPA")*(UPPER(MAESTRO!$L$3:$L$1000)="CONFIRMADO")),ROWS($A$3:A432))),"")</f>
        <v/>
      </c>
      <c r="M432" s="27" t="str">
        <f ca="1">IFERROR(INDEX(MAESTRO!M:M,_xludf.AGGREGATE(15,6,ROW(MAESTRO!$B$3:$B$1000)/((MAESTRO!$B$3:$B$1000="OPA")*(UPPER(MAESTRO!$L$3:$L$1000)="CONFIRMADO")),ROWS($A$3:A432))),"")</f>
        <v/>
      </c>
      <c r="N432" s="27" t="str">
        <f ca="1">IFERROR(INDEX(MAESTRO!N:N,_xludf.AGGREGATE(15,6,ROW(MAESTRO!$B$3:$B$1000)/((MAESTRO!$B$3:$B$1000="OPA")*(UPPER(MAESTRO!$L$3:$L$1000)="CONFIRMADO")),ROWS($A$3:A432))),"")</f>
        <v/>
      </c>
      <c r="O432" s="27" t="str">
        <f ca="1">IFERROR(INDEX(MAESTRO!O:O,_xludf.AGGREGATE(15,6,ROW(MAESTRO!$B$3:$B$1000)/((MAESTRO!$B$3:$B$1000="OPA")*(UPPER(MAESTRO!$L$3:$L$1000)="CONFIRMADO")),ROWS($A$3:A432))),"")</f>
        <v/>
      </c>
      <c r="P432" s="27" t="str">
        <f ca="1">IFERROR(INDEX(MAESTRO!P:P,_xludf.AGGREGATE(15,6,ROW(MAESTRO!$B$3:$B$1000)/((MAESTRO!$B$3:$B$1000="OPA")*(UPPER(MAESTRO!$L$3:$L$1000)="CONFIRMADO")),ROWS($A$3:A432))),"")</f>
        <v/>
      </c>
      <c r="Q432" s="27" t="str">
        <f ca="1">IFERROR(INDEX(MAESTRO!Q:Q,_xludf.AGGREGATE(15,6,ROW(MAESTRO!$B$3:$B$1000)/((MAESTRO!$B$3:$B$1000="OPA")*(UPPER(MAESTRO!$L$3:$L$1000)="CONFIRMADO")),ROWS($A$3:A432))),"")</f>
        <v/>
      </c>
      <c r="R432" s="27" t="str">
        <f ca="1">IFERROR(INDEX(MAESTRO!R:R,_xludf.AGGREGATE(15,6,ROW(MAESTRO!$B$3:$B$1000)/((MAESTRO!$B$3:$B$1000="OPA")*(UPPER(MAESTRO!$L$3:$L$1000)="CONFIRMADO")),ROWS($A$3:A432))),"")</f>
        <v/>
      </c>
      <c r="S432" s="27" t="str">
        <f ca="1">IFERROR(INDEX(MAESTRO!S:S,_xludf.AGGREGATE(15,6,ROW(MAESTRO!$B$3:$B$1000)/((MAESTRO!$B$3:$B$1000="OPA")*(UPPER(MAESTRO!$L$3:$L$1000)="CONFIRMADO")),ROWS($A$3:A432))),"")</f>
        <v/>
      </c>
      <c r="T432" s="27" t="str">
        <f ca="1">IFERROR(INDEX(MAESTRO!T:T,_xludf.AGGREGATE(15,6,ROW(MAESTRO!$B$3:$B$1000)/((MAESTRO!$B$3:$B$1000="OPA")*(UPPER(MAESTRO!$L$3:$L$1000)="CONFIRMADO")),ROWS($A$3:A432))),"")</f>
        <v/>
      </c>
      <c r="U432" s="27" t="str">
        <f ca="1">IFERROR(INDEX(MAESTRO!U:U,_xludf.AGGREGATE(15,6,ROW(MAESTRO!$B$3:$B$1000)/((MAESTRO!$B$3:$B$1000="OPA")*(UPPER(MAESTRO!$L$3:$L$1000)="CONFIRMADO")),ROWS($A$3:A432))),"")</f>
        <v/>
      </c>
      <c r="V432" s="27" t="str">
        <f ca="1">IFERROR(INDEX(MAESTRO!V:V,_xludf.AGGREGATE(15,6,ROW(MAESTRO!$B$3:$B$1000)/((MAESTRO!$B$3:$B$1000="OPA")*(UPPER(MAESTRO!$L$3:$L$1000)="CONFIRMADO")),ROWS($A$3:A432))),"")</f>
        <v/>
      </c>
      <c r="W432" s="27" t="str">
        <f ca="1">IFERROR(INDEX(MAESTRO!W:W,_xludf.AGGREGATE(15,6,ROW(MAESTRO!$B$3:$B$1000)/((MAESTRO!$B$3:$B$1000="OPA")*(UPPER(MAESTRO!$L$3:$L$1000)="CONFIRMADO")),ROWS($A$3:A432))),"")</f>
        <v/>
      </c>
      <c r="X432" s="27" t="str">
        <f ca="1">IFERROR(INDEX(MAESTRO!X:X,_xludf.AGGREGATE(15,6,ROW(MAESTRO!$B$3:$B$1000)/((MAESTRO!$B$3:$B$1000="OPA")*(UPPER(MAESTRO!$L$3:$L$1000)="CONFIRMADO")),ROWS($A$3:A432))),"")</f>
        <v/>
      </c>
    </row>
    <row r="433" spans="1:24" ht="22.05" customHeight="1">
      <c r="A433" s="10" t="str">
        <f ca="1">IFERROR(INDEX(MAESTRO!A:A,_xludf.AGGREGATE(15,6,ROW(MAESTRO!$B$3:$B$1000)/((MAESTRO!$B$3:$B$1000="OPA")*(UPPER(MAESTRO!$L$3:$L$1000)="CONFIRMADO")),ROWS($A$3:A433))),"")</f>
        <v/>
      </c>
      <c r="B433" s="10" t="str">
        <f ca="1">IFERROR(INDEX(MAESTRO!B:B,_xludf.AGGREGATE(15,6,ROW(MAESTRO!$B$3:$B$1000)/((MAESTRO!$B$3:$B$1000="OPA")*(UPPER(MAESTRO!$L$3:$L$1000)="CONFIRMADO")),ROWS($A$3:A433))),"")</f>
        <v/>
      </c>
      <c r="C433" s="10" t="str">
        <f ca="1">IFERROR(INDEX(MAESTRO!C:C,_xludf.AGGREGATE(15,6,ROW(MAESTRO!$B$3:$B$1000)/((MAESTRO!$B$3:$B$1000="OPA")*(UPPER(MAESTRO!$L$3:$L$1000)="CONFIRMADO")),ROWS($A$3:A433))),"")</f>
        <v/>
      </c>
      <c r="D433" s="10" t="str">
        <f ca="1">IFERROR(INDEX(MAESTRO!D:D,_xludf.AGGREGATE(15,6,ROW(MAESTRO!$B$3:$B$1000)/((MAESTRO!$B$3:$B$1000="OPA")*(UPPER(MAESTRO!$L$3:$L$1000)="CONFIRMADO")),ROWS($A$3:A433))),"")</f>
        <v/>
      </c>
      <c r="E433" s="10" t="str">
        <f ca="1">IFERROR(INDEX(MAESTRO!E:E,_xludf.AGGREGATE(15,6,ROW(MAESTRO!$B$3:$B$1000)/((MAESTRO!$B$3:$B$1000="OPA")*(UPPER(MAESTRO!$L$3:$L$1000)="CONFIRMADO")),ROWS($A$3:A433))),"")</f>
        <v/>
      </c>
      <c r="F433" s="10" t="str">
        <f ca="1">IFERROR(INDEX(MAESTRO!F:F,_xludf.AGGREGATE(15,6,ROW(MAESTRO!$B$3:$B$1000)/((MAESTRO!$B$3:$B$1000="OPA")*(UPPER(MAESTRO!$L$3:$L$1000)="CONFIRMADO")),ROWS($A$3:A433))),"")</f>
        <v/>
      </c>
      <c r="G433" s="10" t="str">
        <f ca="1">IFERROR(INDEX(MAESTRO!G:G,_xludf.AGGREGATE(15,6,ROW(MAESTRO!$B$3:$B$1000)/((MAESTRO!$B$3:$B$1000="OPA")*(UPPER(MAESTRO!$L$3:$L$1000)="CONFIRMADO")),ROWS($A$3:A433))),"")</f>
        <v/>
      </c>
      <c r="H433" s="10" t="str">
        <f ca="1">IFERROR(INDEX(MAESTRO!H:H,_xludf.AGGREGATE(15,6,ROW(MAESTRO!$B$3:$B$1000)/((MAESTRO!$B$3:$B$1000="OPA")*(UPPER(MAESTRO!$L$3:$L$1000)="CONFIRMADO")),ROWS($A$3:A433))),"")</f>
        <v/>
      </c>
      <c r="I433" s="10" t="str">
        <f ca="1">IFERROR(INDEX(MAESTRO!I:I,_xludf.AGGREGATE(15,6,ROW(MAESTRO!$B$3:$B$1000)/((MAESTRO!$B$3:$B$1000="OPA")*(UPPER(MAESTRO!$L$3:$L$1000)="CONFIRMADO")),ROWS($A$3:A433))),"")</f>
        <v/>
      </c>
      <c r="J433" s="10" t="str">
        <f ca="1">IFERROR(INDEX(MAESTRO!J:J,_xludf.AGGREGATE(15,6,ROW(MAESTRO!$B$3:$B$1000)/((MAESTRO!$B$3:$B$1000="OPA")*(UPPER(MAESTRO!$L$3:$L$1000)="CONFIRMADO")),ROWS($A$3:A433))),"")</f>
        <v/>
      </c>
      <c r="K433" s="10" t="str">
        <f ca="1">IFERROR(INDEX(MAESTRO!K:K,_xludf.AGGREGATE(15,6,ROW(MAESTRO!$B$3:$B$1000)/((MAESTRO!$B$3:$B$1000="OPA")*(UPPER(MAESTRO!$L$3:$L$1000)="CONFIRMADO")),ROWS($A$3:A433))),"")</f>
        <v/>
      </c>
      <c r="L433" s="10" t="str">
        <f ca="1">IFERROR(INDEX(MAESTRO!L:L,_xludf.AGGREGATE(15,6,ROW(MAESTRO!$B$3:$B$1000)/((MAESTRO!$B$3:$B$1000="OPA")*(UPPER(MAESTRO!$L$3:$L$1000)="CONFIRMADO")),ROWS($A$3:A433))),"")</f>
        <v/>
      </c>
      <c r="M433" s="10" t="str">
        <f ca="1">IFERROR(INDEX(MAESTRO!M:M,_xludf.AGGREGATE(15,6,ROW(MAESTRO!$B$3:$B$1000)/((MAESTRO!$B$3:$B$1000="OPA")*(UPPER(MAESTRO!$L$3:$L$1000)="CONFIRMADO")),ROWS($A$3:A433))),"")</f>
        <v/>
      </c>
      <c r="N433" s="10" t="str">
        <f ca="1">IFERROR(INDEX(MAESTRO!N:N,_xludf.AGGREGATE(15,6,ROW(MAESTRO!$B$3:$B$1000)/((MAESTRO!$B$3:$B$1000="OPA")*(UPPER(MAESTRO!$L$3:$L$1000)="CONFIRMADO")),ROWS($A$3:A433))),"")</f>
        <v/>
      </c>
      <c r="O433" s="10" t="str">
        <f ca="1">IFERROR(INDEX(MAESTRO!O:O,_xludf.AGGREGATE(15,6,ROW(MAESTRO!$B$3:$B$1000)/((MAESTRO!$B$3:$B$1000="OPA")*(UPPER(MAESTRO!$L$3:$L$1000)="CONFIRMADO")),ROWS($A$3:A433))),"")</f>
        <v/>
      </c>
      <c r="P433" s="10" t="str">
        <f ca="1">IFERROR(INDEX(MAESTRO!P:P,_xludf.AGGREGATE(15,6,ROW(MAESTRO!$B$3:$B$1000)/((MAESTRO!$B$3:$B$1000="OPA")*(UPPER(MAESTRO!$L$3:$L$1000)="CONFIRMADO")),ROWS($A$3:A433))),"")</f>
        <v/>
      </c>
      <c r="Q433" s="10" t="str">
        <f ca="1">IFERROR(INDEX(MAESTRO!Q:Q,_xludf.AGGREGATE(15,6,ROW(MAESTRO!$B$3:$B$1000)/((MAESTRO!$B$3:$B$1000="OPA")*(UPPER(MAESTRO!$L$3:$L$1000)="CONFIRMADO")),ROWS($A$3:A433))),"")</f>
        <v/>
      </c>
      <c r="R433" s="10" t="str">
        <f ca="1">IFERROR(INDEX(MAESTRO!R:R,_xludf.AGGREGATE(15,6,ROW(MAESTRO!$B$3:$B$1000)/((MAESTRO!$B$3:$B$1000="OPA")*(UPPER(MAESTRO!$L$3:$L$1000)="CONFIRMADO")),ROWS($A$3:A433))),"")</f>
        <v/>
      </c>
      <c r="S433" s="10" t="str">
        <f ca="1">IFERROR(INDEX(MAESTRO!S:S,_xludf.AGGREGATE(15,6,ROW(MAESTRO!$B$3:$B$1000)/((MAESTRO!$B$3:$B$1000="OPA")*(UPPER(MAESTRO!$L$3:$L$1000)="CONFIRMADO")),ROWS($A$3:A433))),"")</f>
        <v/>
      </c>
      <c r="T433" s="10" t="str">
        <f ca="1">IFERROR(INDEX(MAESTRO!T:T,_xludf.AGGREGATE(15,6,ROW(MAESTRO!$B$3:$B$1000)/((MAESTRO!$B$3:$B$1000="OPA")*(UPPER(MAESTRO!$L$3:$L$1000)="CONFIRMADO")),ROWS($A$3:A433))),"")</f>
        <v/>
      </c>
      <c r="U433" s="10" t="str">
        <f ca="1">IFERROR(INDEX(MAESTRO!U:U,_xludf.AGGREGATE(15,6,ROW(MAESTRO!$B$3:$B$1000)/((MAESTRO!$B$3:$B$1000="OPA")*(UPPER(MAESTRO!$L$3:$L$1000)="CONFIRMADO")),ROWS($A$3:A433))),"")</f>
        <v/>
      </c>
      <c r="V433" s="10" t="str">
        <f ca="1">IFERROR(INDEX(MAESTRO!V:V,_xludf.AGGREGATE(15,6,ROW(MAESTRO!$B$3:$B$1000)/((MAESTRO!$B$3:$B$1000="OPA")*(UPPER(MAESTRO!$L$3:$L$1000)="CONFIRMADO")),ROWS($A$3:A433))),"")</f>
        <v/>
      </c>
      <c r="W433" s="10" t="str">
        <f ca="1">IFERROR(INDEX(MAESTRO!W:W,_xludf.AGGREGATE(15,6,ROW(MAESTRO!$B$3:$B$1000)/((MAESTRO!$B$3:$B$1000="OPA")*(UPPER(MAESTRO!$L$3:$L$1000)="CONFIRMADO")),ROWS($A$3:A433))),"")</f>
        <v/>
      </c>
      <c r="X433" s="10" t="str">
        <f ca="1">IFERROR(INDEX(MAESTRO!X:X,_xludf.AGGREGATE(15,6,ROW(MAESTRO!$B$3:$B$1000)/((MAESTRO!$B$3:$B$1000="OPA")*(UPPER(MAESTRO!$L$3:$L$1000)="CONFIRMADO")),ROWS($A$3:A433))),"")</f>
        <v/>
      </c>
    </row>
    <row r="434" spans="1:24" ht="22.05" customHeight="1">
      <c r="A434" s="27" t="str">
        <f ca="1">IFERROR(INDEX(MAESTRO!A:A,_xludf.AGGREGATE(15,6,ROW(MAESTRO!$B$3:$B$1000)/((MAESTRO!$B$3:$B$1000="OPA")*(UPPER(MAESTRO!$L$3:$L$1000)="CONFIRMADO")),ROWS($A$3:A434))),"")</f>
        <v/>
      </c>
      <c r="B434" s="27" t="str">
        <f ca="1">IFERROR(INDEX(MAESTRO!B:B,_xludf.AGGREGATE(15,6,ROW(MAESTRO!$B$3:$B$1000)/((MAESTRO!$B$3:$B$1000="OPA")*(UPPER(MAESTRO!$L$3:$L$1000)="CONFIRMADO")),ROWS($A$3:A434))),"")</f>
        <v/>
      </c>
      <c r="C434" s="27" t="str">
        <f ca="1">IFERROR(INDEX(MAESTRO!C:C,_xludf.AGGREGATE(15,6,ROW(MAESTRO!$B$3:$B$1000)/((MAESTRO!$B$3:$B$1000="OPA")*(UPPER(MAESTRO!$L$3:$L$1000)="CONFIRMADO")),ROWS($A$3:A434))),"")</f>
        <v/>
      </c>
      <c r="D434" s="27" t="str">
        <f ca="1">IFERROR(INDEX(MAESTRO!D:D,_xludf.AGGREGATE(15,6,ROW(MAESTRO!$B$3:$B$1000)/((MAESTRO!$B$3:$B$1000="OPA")*(UPPER(MAESTRO!$L$3:$L$1000)="CONFIRMADO")),ROWS($A$3:A434))),"")</f>
        <v/>
      </c>
      <c r="E434" s="27" t="str">
        <f ca="1">IFERROR(INDEX(MAESTRO!E:E,_xludf.AGGREGATE(15,6,ROW(MAESTRO!$B$3:$B$1000)/((MAESTRO!$B$3:$B$1000="OPA")*(UPPER(MAESTRO!$L$3:$L$1000)="CONFIRMADO")),ROWS($A$3:A434))),"")</f>
        <v/>
      </c>
      <c r="F434" s="27" t="str">
        <f ca="1">IFERROR(INDEX(MAESTRO!F:F,_xludf.AGGREGATE(15,6,ROW(MAESTRO!$B$3:$B$1000)/((MAESTRO!$B$3:$B$1000="OPA")*(UPPER(MAESTRO!$L$3:$L$1000)="CONFIRMADO")),ROWS($A$3:A434))),"")</f>
        <v/>
      </c>
      <c r="G434" s="27" t="str">
        <f ca="1">IFERROR(INDEX(MAESTRO!G:G,_xludf.AGGREGATE(15,6,ROW(MAESTRO!$B$3:$B$1000)/((MAESTRO!$B$3:$B$1000="OPA")*(UPPER(MAESTRO!$L$3:$L$1000)="CONFIRMADO")),ROWS($A$3:A434))),"")</f>
        <v/>
      </c>
      <c r="H434" s="27" t="str">
        <f ca="1">IFERROR(INDEX(MAESTRO!H:H,_xludf.AGGREGATE(15,6,ROW(MAESTRO!$B$3:$B$1000)/((MAESTRO!$B$3:$B$1000="OPA")*(UPPER(MAESTRO!$L$3:$L$1000)="CONFIRMADO")),ROWS($A$3:A434))),"")</f>
        <v/>
      </c>
      <c r="I434" s="27" t="str">
        <f ca="1">IFERROR(INDEX(MAESTRO!I:I,_xludf.AGGREGATE(15,6,ROW(MAESTRO!$B$3:$B$1000)/((MAESTRO!$B$3:$B$1000="OPA")*(UPPER(MAESTRO!$L$3:$L$1000)="CONFIRMADO")),ROWS($A$3:A434))),"")</f>
        <v/>
      </c>
      <c r="J434" s="27" t="str">
        <f ca="1">IFERROR(INDEX(MAESTRO!J:J,_xludf.AGGREGATE(15,6,ROW(MAESTRO!$B$3:$B$1000)/((MAESTRO!$B$3:$B$1000="OPA")*(UPPER(MAESTRO!$L$3:$L$1000)="CONFIRMADO")),ROWS($A$3:A434))),"")</f>
        <v/>
      </c>
      <c r="K434" s="27" t="str">
        <f ca="1">IFERROR(INDEX(MAESTRO!K:K,_xludf.AGGREGATE(15,6,ROW(MAESTRO!$B$3:$B$1000)/((MAESTRO!$B$3:$B$1000="OPA")*(UPPER(MAESTRO!$L$3:$L$1000)="CONFIRMADO")),ROWS($A$3:A434))),"")</f>
        <v/>
      </c>
      <c r="L434" s="27" t="str">
        <f ca="1">IFERROR(INDEX(MAESTRO!L:L,_xludf.AGGREGATE(15,6,ROW(MAESTRO!$B$3:$B$1000)/((MAESTRO!$B$3:$B$1000="OPA")*(UPPER(MAESTRO!$L$3:$L$1000)="CONFIRMADO")),ROWS($A$3:A434))),"")</f>
        <v/>
      </c>
      <c r="M434" s="27" t="str">
        <f ca="1">IFERROR(INDEX(MAESTRO!M:M,_xludf.AGGREGATE(15,6,ROW(MAESTRO!$B$3:$B$1000)/((MAESTRO!$B$3:$B$1000="OPA")*(UPPER(MAESTRO!$L$3:$L$1000)="CONFIRMADO")),ROWS($A$3:A434))),"")</f>
        <v/>
      </c>
      <c r="N434" s="27" t="str">
        <f ca="1">IFERROR(INDEX(MAESTRO!N:N,_xludf.AGGREGATE(15,6,ROW(MAESTRO!$B$3:$B$1000)/((MAESTRO!$B$3:$B$1000="OPA")*(UPPER(MAESTRO!$L$3:$L$1000)="CONFIRMADO")),ROWS($A$3:A434))),"")</f>
        <v/>
      </c>
      <c r="O434" s="27" t="str">
        <f ca="1">IFERROR(INDEX(MAESTRO!O:O,_xludf.AGGREGATE(15,6,ROW(MAESTRO!$B$3:$B$1000)/((MAESTRO!$B$3:$B$1000="OPA")*(UPPER(MAESTRO!$L$3:$L$1000)="CONFIRMADO")),ROWS($A$3:A434))),"")</f>
        <v/>
      </c>
      <c r="P434" s="27" t="str">
        <f ca="1">IFERROR(INDEX(MAESTRO!P:P,_xludf.AGGREGATE(15,6,ROW(MAESTRO!$B$3:$B$1000)/((MAESTRO!$B$3:$B$1000="OPA")*(UPPER(MAESTRO!$L$3:$L$1000)="CONFIRMADO")),ROWS($A$3:A434))),"")</f>
        <v/>
      </c>
      <c r="Q434" s="27" t="str">
        <f ca="1">IFERROR(INDEX(MAESTRO!Q:Q,_xludf.AGGREGATE(15,6,ROW(MAESTRO!$B$3:$B$1000)/((MAESTRO!$B$3:$B$1000="OPA")*(UPPER(MAESTRO!$L$3:$L$1000)="CONFIRMADO")),ROWS($A$3:A434))),"")</f>
        <v/>
      </c>
      <c r="R434" s="27" t="str">
        <f ca="1">IFERROR(INDEX(MAESTRO!R:R,_xludf.AGGREGATE(15,6,ROW(MAESTRO!$B$3:$B$1000)/((MAESTRO!$B$3:$B$1000="OPA")*(UPPER(MAESTRO!$L$3:$L$1000)="CONFIRMADO")),ROWS($A$3:A434))),"")</f>
        <v/>
      </c>
      <c r="S434" s="27" t="str">
        <f ca="1">IFERROR(INDEX(MAESTRO!S:S,_xludf.AGGREGATE(15,6,ROW(MAESTRO!$B$3:$B$1000)/((MAESTRO!$B$3:$B$1000="OPA")*(UPPER(MAESTRO!$L$3:$L$1000)="CONFIRMADO")),ROWS($A$3:A434))),"")</f>
        <v/>
      </c>
      <c r="T434" s="27" t="str">
        <f ca="1">IFERROR(INDEX(MAESTRO!T:T,_xludf.AGGREGATE(15,6,ROW(MAESTRO!$B$3:$B$1000)/((MAESTRO!$B$3:$B$1000="OPA")*(UPPER(MAESTRO!$L$3:$L$1000)="CONFIRMADO")),ROWS($A$3:A434))),"")</f>
        <v/>
      </c>
      <c r="U434" s="27" t="str">
        <f ca="1">IFERROR(INDEX(MAESTRO!U:U,_xludf.AGGREGATE(15,6,ROW(MAESTRO!$B$3:$B$1000)/((MAESTRO!$B$3:$B$1000="OPA")*(UPPER(MAESTRO!$L$3:$L$1000)="CONFIRMADO")),ROWS($A$3:A434))),"")</f>
        <v/>
      </c>
      <c r="V434" s="27" t="str">
        <f ca="1">IFERROR(INDEX(MAESTRO!V:V,_xludf.AGGREGATE(15,6,ROW(MAESTRO!$B$3:$B$1000)/((MAESTRO!$B$3:$B$1000="OPA")*(UPPER(MAESTRO!$L$3:$L$1000)="CONFIRMADO")),ROWS($A$3:A434))),"")</f>
        <v/>
      </c>
      <c r="W434" s="27" t="str">
        <f ca="1">IFERROR(INDEX(MAESTRO!W:W,_xludf.AGGREGATE(15,6,ROW(MAESTRO!$B$3:$B$1000)/((MAESTRO!$B$3:$B$1000="OPA")*(UPPER(MAESTRO!$L$3:$L$1000)="CONFIRMADO")),ROWS($A$3:A434))),"")</f>
        <v/>
      </c>
      <c r="X434" s="27" t="str">
        <f ca="1">IFERROR(INDEX(MAESTRO!X:X,_xludf.AGGREGATE(15,6,ROW(MAESTRO!$B$3:$B$1000)/((MAESTRO!$B$3:$B$1000="OPA")*(UPPER(MAESTRO!$L$3:$L$1000)="CONFIRMADO")),ROWS($A$3:A434))),"")</f>
        <v/>
      </c>
    </row>
    <row r="435" spans="1:24" ht="22.05" customHeight="1">
      <c r="A435" s="10" t="str">
        <f ca="1">IFERROR(INDEX(MAESTRO!A:A,_xludf.AGGREGATE(15,6,ROW(MAESTRO!$B$3:$B$1000)/((MAESTRO!$B$3:$B$1000="OPA")*(UPPER(MAESTRO!$L$3:$L$1000)="CONFIRMADO")),ROWS($A$3:A435))),"")</f>
        <v/>
      </c>
      <c r="B435" s="10" t="str">
        <f ca="1">IFERROR(INDEX(MAESTRO!B:B,_xludf.AGGREGATE(15,6,ROW(MAESTRO!$B$3:$B$1000)/((MAESTRO!$B$3:$B$1000="OPA")*(UPPER(MAESTRO!$L$3:$L$1000)="CONFIRMADO")),ROWS($A$3:A435))),"")</f>
        <v/>
      </c>
      <c r="C435" s="10" t="str">
        <f ca="1">IFERROR(INDEX(MAESTRO!C:C,_xludf.AGGREGATE(15,6,ROW(MAESTRO!$B$3:$B$1000)/((MAESTRO!$B$3:$B$1000="OPA")*(UPPER(MAESTRO!$L$3:$L$1000)="CONFIRMADO")),ROWS($A$3:A435))),"")</f>
        <v/>
      </c>
      <c r="D435" s="10" t="str">
        <f ca="1">IFERROR(INDEX(MAESTRO!D:D,_xludf.AGGREGATE(15,6,ROW(MAESTRO!$B$3:$B$1000)/((MAESTRO!$B$3:$B$1000="OPA")*(UPPER(MAESTRO!$L$3:$L$1000)="CONFIRMADO")),ROWS($A$3:A435))),"")</f>
        <v/>
      </c>
      <c r="E435" s="10" t="str">
        <f ca="1">IFERROR(INDEX(MAESTRO!E:E,_xludf.AGGREGATE(15,6,ROW(MAESTRO!$B$3:$B$1000)/((MAESTRO!$B$3:$B$1000="OPA")*(UPPER(MAESTRO!$L$3:$L$1000)="CONFIRMADO")),ROWS($A$3:A435))),"")</f>
        <v/>
      </c>
      <c r="F435" s="10" t="str">
        <f ca="1">IFERROR(INDEX(MAESTRO!F:F,_xludf.AGGREGATE(15,6,ROW(MAESTRO!$B$3:$B$1000)/((MAESTRO!$B$3:$B$1000="OPA")*(UPPER(MAESTRO!$L$3:$L$1000)="CONFIRMADO")),ROWS($A$3:A435))),"")</f>
        <v/>
      </c>
      <c r="G435" s="10" t="str">
        <f ca="1">IFERROR(INDEX(MAESTRO!G:G,_xludf.AGGREGATE(15,6,ROW(MAESTRO!$B$3:$B$1000)/((MAESTRO!$B$3:$B$1000="OPA")*(UPPER(MAESTRO!$L$3:$L$1000)="CONFIRMADO")),ROWS($A$3:A435))),"")</f>
        <v/>
      </c>
      <c r="H435" s="10" t="str">
        <f ca="1">IFERROR(INDEX(MAESTRO!H:H,_xludf.AGGREGATE(15,6,ROW(MAESTRO!$B$3:$B$1000)/((MAESTRO!$B$3:$B$1000="OPA")*(UPPER(MAESTRO!$L$3:$L$1000)="CONFIRMADO")),ROWS($A$3:A435))),"")</f>
        <v/>
      </c>
      <c r="I435" s="10" t="str">
        <f ca="1">IFERROR(INDEX(MAESTRO!I:I,_xludf.AGGREGATE(15,6,ROW(MAESTRO!$B$3:$B$1000)/((MAESTRO!$B$3:$B$1000="OPA")*(UPPER(MAESTRO!$L$3:$L$1000)="CONFIRMADO")),ROWS($A$3:A435))),"")</f>
        <v/>
      </c>
      <c r="J435" s="10" t="str">
        <f ca="1">IFERROR(INDEX(MAESTRO!J:J,_xludf.AGGREGATE(15,6,ROW(MAESTRO!$B$3:$B$1000)/((MAESTRO!$B$3:$B$1000="OPA")*(UPPER(MAESTRO!$L$3:$L$1000)="CONFIRMADO")),ROWS($A$3:A435))),"")</f>
        <v/>
      </c>
      <c r="K435" s="10" t="str">
        <f ca="1">IFERROR(INDEX(MAESTRO!K:K,_xludf.AGGREGATE(15,6,ROW(MAESTRO!$B$3:$B$1000)/((MAESTRO!$B$3:$B$1000="OPA")*(UPPER(MAESTRO!$L$3:$L$1000)="CONFIRMADO")),ROWS($A$3:A435))),"")</f>
        <v/>
      </c>
      <c r="L435" s="10" t="str">
        <f ca="1">IFERROR(INDEX(MAESTRO!L:L,_xludf.AGGREGATE(15,6,ROW(MAESTRO!$B$3:$B$1000)/((MAESTRO!$B$3:$B$1000="OPA")*(UPPER(MAESTRO!$L$3:$L$1000)="CONFIRMADO")),ROWS($A$3:A435))),"")</f>
        <v/>
      </c>
      <c r="M435" s="10" t="str">
        <f ca="1">IFERROR(INDEX(MAESTRO!M:M,_xludf.AGGREGATE(15,6,ROW(MAESTRO!$B$3:$B$1000)/((MAESTRO!$B$3:$B$1000="OPA")*(UPPER(MAESTRO!$L$3:$L$1000)="CONFIRMADO")),ROWS($A$3:A435))),"")</f>
        <v/>
      </c>
      <c r="N435" s="10" t="str">
        <f ca="1">IFERROR(INDEX(MAESTRO!N:N,_xludf.AGGREGATE(15,6,ROW(MAESTRO!$B$3:$B$1000)/((MAESTRO!$B$3:$B$1000="OPA")*(UPPER(MAESTRO!$L$3:$L$1000)="CONFIRMADO")),ROWS($A$3:A435))),"")</f>
        <v/>
      </c>
      <c r="O435" s="10" t="str">
        <f ca="1">IFERROR(INDEX(MAESTRO!O:O,_xludf.AGGREGATE(15,6,ROW(MAESTRO!$B$3:$B$1000)/((MAESTRO!$B$3:$B$1000="OPA")*(UPPER(MAESTRO!$L$3:$L$1000)="CONFIRMADO")),ROWS($A$3:A435))),"")</f>
        <v/>
      </c>
      <c r="P435" s="10" t="str">
        <f ca="1">IFERROR(INDEX(MAESTRO!P:P,_xludf.AGGREGATE(15,6,ROW(MAESTRO!$B$3:$B$1000)/((MAESTRO!$B$3:$B$1000="OPA")*(UPPER(MAESTRO!$L$3:$L$1000)="CONFIRMADO")),ROWS($A$3:A435))),"")</f>
        <v/>
      </c>
      <c r="Q435" s="10" t="str">
        <f ca="1">IFERROR(INDEX(MAESTRO!Q:Q,_xludf.AGGREGATE(15,6,ROW(MAESTRO!$B$3:$B$1000)/((MAESTRO!$B$3:$B$1000="OPA")*(UPPER(MAESTRO!$L$3:$L$1000)="CONFIRMADO")),ROWS($A$3:A435))),"")</f>
        <v/>
      </c>
      <c r="R435" s="10" t="str">
        <f ca="1">IFERROR(INDEX(MAESTRO!R:R,_xludf.AGGREGATE(15,6,ROW(MAESTRO!$B$3:$B$1000)/((MAESTRO!$B$3:$B$1000="OPA")*(UPPER(MAESTRO!$L$3:$L$1000)="CONFIRMADO")),ROWS($A$3:A435))),"")</f>
        <v/>
      </c>
      <c r="S435" s="10" t="str">
        <f ca="1">IFERROR(INDEX(MAESTRO!S:S,_xludf.AGGREGATE(15,6,ROW(MAESTRO!$B$3:$B$1000)/((MAESTRO!$B$3:$B$1000="OPA")*(UPPER(MAESTRO!$L$3:$L$1000)="CONFIRMADO")),ROWS($A$3:A435))),"")</f>
        <v/>
      </c>
      <c r="T435" s="10" t="str">
        <f ca="1">IFERROR(INDEX(MAESTRO!T:T,_xludf.AGGREGATE(15,6,ROW(MAESTRO!$B$3:$B$1000)/((MAESTRO!$B$3:$B$1000="OPA")*(UPPER(MAESTRO!$L$3:$L$1000)="CONFIRMADO")),ROWS($A$3:A435))),"")</f>
        <v/>
      </c>
      <c r="U435" s="10" t="str">
        <f ca="1">IFERROR(INDEX(MAESTRO!U:U,_xludf.AGGREGATE(15,6,ROW(MAESTRO!$B$3:$B$1000)/((MAESTRO!$B$3:$B$1000="OPA")*(UPPER(MAESTRO!$L$3:$L$1000)="CONFIRMADO")),ROWS($A$3:A435))),"")</f>
        <v/>
      </c>
      <c r="V435" s="10" t="str">
        <f ca="1">IFERROR(INDEX(MAESTRO!V:V,_xludf.AGGREGATE(15,6,ROW(MAESTRO!$B$3:$B$1000)/((MAESTRO!$B$3:$B$1000="OPA")*(UPPER(MAESTRO!$L$3:$L$1000)="CONFIRMADO")),ROWS($A$3:A435))),"")</f>
        <v/>
      </c>
      <c r="W435" s="10" t="str">
        <f ca="1">IFERROR(INDEX(MAESTRO!W:W,_xludf.AGGREGATE(15,6,ROW(MAESTRO!$B$3:$B$1000)/((MAESTRO!$B$3:$B$1000="OPA")*(UPPER(MAESTRO!$L$3:$L$1000)="CONFIRMADO")),ROWS($A$3:A435))),"")</f>
        <v/>
      </c>
      <c r="X435" s="10" t="str">
        <f ca="1">IFERROR(INDEX(MAESTRO!X:X,_xludf.AGGREGATE(15,6,ROW(MAESTRO!$B$3:$B$1000)/((MAESTRO!$B$3:$B$1000="OPA")*(UPPER(MAESTRO!$L$3:$L$1000)="CONFIRMADO")),ROWS($A$3:A435))),"")</f>
        <v/>
      </c>
    </row>
    <row r="436" spans="1:24" ht="22.05" customHeight="1">
      <c r="A436" s="27" t="str">
        <f ca="1">IFERROR(INDEX(MAESTRO!A:A,_xludf.AGGREGATE(15,6,ROW(MAESTRO!$B$3:$B$1000)/((MAESTRO!$B$3:$B$1000="OPA")*(UPPER(MAESTRO!$L$3:$L$1000)="CONFIRMADO")),ROWS($A$3:A436))),"")</f>
        <v/>
      </c>
      <c r="B436" s="27" t="str">
        <f ca="1">IFERROR(INDEX(MAESTRO!B:B,_xludf.AGGREGATE(15,6,ROW(MAESTRO!$B$3:$B$1000)/((MAESTRO!$B$3:$B$1000="OPA")*(UPPER(MAESTRO!$L$3:$L$1000)="CONFIRMADO")),ROWS($A$3:A436))),"")</f>
        <v/>
      </c>
      <c r="C436" s="27" t="str">
        <f ca="1">IFERROR(INDEX(MAESTRO!C:C,_xludf.AGGREGATE(15,6,ROW(MAESTRO!$B$3:$B$1000)/((MAESTRO!$B$3:$B$1000="OPA")*(UPPER(MAESTRO!$L$3:$L$1000)="CONFIRMADO")),ROWS($A$3:A436))),"")</f>
        <v/>
      </c>
      <c r="D436" s="27" t="str">
        <f ca="1">IFERROR(INDEX(MAESTRO!D:D,_xludf.AGGREGATE(15,6,ROW(MAESTRO!$B$3:$B$1000)/((MAESTRO!$B$3:$B$1000="OPA")*(UPPER(MAESTRO!$L$3:$L$1000)="CONFIRMADO")),ROWS($A$3:A436))),"")</f>
        <v/>
      </c>
      <c r="E436" s="27" t="str">
        <f ca="1">IFERROR(INDEX(MAESTRO!E:E,_xludf.AGGREGATE(15,6,ROW(MAESTRO!$B$3:$B$1000)/((MAESTRO!$B$3:$B$1000="OPA")*(UPPER(MAESTRO!$L$3:$L$1000)="CONFIRMADO")),ROWS($A$3:A436))),"")</f>
        <v/>
      </c>
      <c r="F436" s="27" t="str">
        <f ca="1">IFERROR(INDEX(MAESTRO!F:F,_xludf.AGGREGATE(15,6,ROW(MAESTRO!$B$3:$B$1000)/((MAESTRO!$B$3:$B$1000="OPA")*(UPPER(MAESTRO!$L$3:$L$1000)="CONFIRMADO")),ROWS($A$3:A436))),"")</f>
        <v/>
      </c>
      <c r="G436" s="27" t="str">
        <f ca="1">IFERROR(INDEX(MAESTRO!G:G,_xludf.AGGREGATE(15,6,ROW(MAESTRO!$B$3:$B$1000)/((MAESTRO!$B$3:$B$1000="OPA")*(UPPER(MAESTRO!$L$3:$L$1000)="CONFIRMADO")),ROWS($A$3:A436))),"")</f>
        <v/>
      </c>
      <c r="H436" s="27" t="str">
        <f ca="1">IFERROR(INDEX(MAESTRO!H:H,_xludf.AGGREGATE(15,6,ROW(MAESTRO!$B$3:$B$1000)/((MAESTRO!$B$3:$B$1000="OPA")*(UPPER(MAESTRO!$L$3:$L$1000)="CONFIRMADO")),ROWS($A$3:A436))),"")</f>
        <v/>
      </c>
      <c r="I436" s="27" t="str">
        <f ca="1">IFERROR(INDEX(MAESTRO!I:I,_xludf.AGGREGATE(15,6,ROW(MAESTRO!$B$3:$B$1000)/((MAESTRO!$B$3:$B$1000="OPA")*(UPPER(MAESTRO!$L$3:$L$1000)="CONFIRMADO")),ROWS($A$3:A436))),"")</f>
        <v/>
      </c>
      <c r="J436" s="27" t="str">
        <f ca="1">IFERROR(INDEX(MAESTRO!J:J,_xludf.AGGREGATE(15,6,ROW(MAESTRO!$B$3:$B$1000)/((MAESTRO!$B$3:$B$1000="OPA")*(UPPER(MAESTRO!$L$3:$L$1000)="CONFIRMADO")),ROWS($A$3:A436))),"")</f>
        <v/>
      </c>
      <c r="K436" s="27" t="str">
        <f ca="1">IFERROR(INDEX(MAESTRO!K:K,_xludf.AGGREGATE(15,6,ROW(MAESTRO!$B$3:$B$1000)/((MAESTRO!$B$3:$B$1000="OPA")*(UPPER(MAESTRO!$L$3:$L$1000)="CONFIRMADO")),ROWS($A$3:A436))),"")</f>
        <v/>
      </c>
      <c r="L436" s="27" t="str">
        <f ca="1">IFERROR(INDEX(MAESTRO!L:L,_xludf.AGGREGATE(15,6,ROW(MAESTRO!$B$3:$B$1000)/((MAESTRO!$B$3:$B$1000="OPA")*(UPPER(MAESTRO!$L$3:$L$1000)="CONFIRMADO")),ROWS($A$3:A436))),"")</f>
        <v/>
      </c>
      <c r="M436" s="27" t="str">
        <f ca="1">IFERROR(INDEX(MAESTRO!M:M,_xludf.AGGREGATE(15,6,ROW(MAESTRO!$B$3:$B$1000)/((MAESTRO!$B$3:$B$1000="OPA")*(UPPER(MAESTRO!$L$3:$L$1000)="CONFIRMADO")),ROWS($A$3:A436))),"")</f>
        <v/>
      </c>
      <c r="N436" s="27" t="str">
        <f ca="1">IFERROR(INDEX(MAESTRO!N:N,_xludf.AGGREGATE(15,6,ROW(MAESTRO!$B$3:$B$1000)/((MAESTRO!$B$3:$B$1000="OPA")*(UPPER(MAESTRO!$L$3:$L$1000)="CONFIRMADO")),ROWS($A$3:A436))),"")</f>
        <v/>
      </c>
      <c r="O436" s="27" t="str">
        <f ca="1">IFERROR(INDEX(MAESTRO!O:O,_xludf.AGGREGATE(15,6,ROW(MAESTRO!$B$3:$B$1000)/((MAESTRO!$B$3:$B$1000="OPA")*(UPPER(MAESTRO!$L$3:$L$1000)="CONFIRMADO")),ROWS($A$3:A436))),"")</f>
        <v/>
      </c>
      <c r="P436" s="27" t="str">
        <f ca="1">IFERROR(INDEX(MAESTRO!P:P,_xludf.AGGREGATE(15,6,ROW(MAESTRO!$B$3:$B$1000)/((MAESTRO!$B$3:$B$1000="OPA")*(UPPER(MAESTRO!$L$3:$L$1000)="CONFIRMADO")),ROWS($A$3:A436))),"")</f>
        <v/>
      </c>
      <c r="Q436" s="27" t="str">
        <f ca="1">IFERROR(INDEX(MAESTRO!Q:Q,_xludf.AGGREGATE(15,6,ROW(MAESTRO!$B$3:$B$1000)/((MAESTRO!$B$3:$B$1000="OPA")*(UPPER(MAESTRO!$L$3:$L$1000)="CONFIRMADO")),ROWS($A$3:A436))),"")</f>
        <v/>
      </c>
      <c r="R436" s="27" t="str">
        <f ca="1">IFERROR(INDEX(MAESTRO!R:R,_xludf.AGGREGATE(15,6,ROW(MAESTRO!$B$3:$B$1000)/((MAESTRO!$B$3:$B$1000="OPA")*(UPPER(MAESTRO!$L$3:$L$1000)="CONFIRMADO")),ROWS($A$3:A436))),"")</f>
        <v/>
      </c>
      <c r="S436" s="27" t="str">
        <f ca="1">IFERROR(INDEX(MAESTRO!S:S,_xludf.AGGREGATE(15,6,ROW(MAESTRO!$B$3:$B$1000)/((MAESTRO!$B$3:$B$1000="OPA")*(UPPER(MAESTRO!$L$3:$L$1000)="CONFIRMADO")),ROWS($A$3:A436))),"")</f>
        <v/>
      </c>
      <c r="T436" s="27" t="str">
        <f ca="1">IFERROR(INDEX(MAESTRO!T:T,_xludf.AGGREGATE(15,6,ROW(MAESTRO!$B$3:$B$1000)/((MAESTRO!$B$3:$B$1000="OPA")*(UPPER(MAESTRO!$L$3:$L$1000)="CONFIRMADO")),ROWS($A$3:A436))),"")</f>
        <v/>
      </c>
      <c r="U436" s="27" t="str">
        <f ca="1">IFERROR(INDEX(MAESTRO!U:U,_xludf.AGGREGATE(15,6,ROW(MAESTRO!$B$3:$B$1000)/((MAESTRO!$B$3:$B$1000="OPA")*(UPPER(MAESTRO!$L$3:$L$1000)="CONFIRMADO")),ROWS($A$3:A436))),"")</f>
        <v/>
      </c>
      <c r="V436" s="27" t="str">
        <f ca="1">IFERROR(INDEX(MAESTRO!V:V,_xludf.AGGREGATE(15,6,ROW(MAESTRO!$B$3:$B$1000)/((MAESTRO!$B$3:$B$1000="OPA")*(UPPER(MAESTRO!$L$3:$L$1000)="CONFIRMADO")),ROWS($A$3:A436))),"")</f>
        <v/>
      </c>
      <c r="W436" s="27" t="str">
        <f ca="1">IFERROR(INDEX(MAESTRO!W:W,_xludf.AGGREGATE(15,6,ROW(MAESTRO!$B$3:$B$1000)/((MAESTRO!$B$3:$B$1000="OPA")*(UPPER(MAESTRO!$L$3:$L$1000)="CONFIRMADO")),ROWS($A$3:A436))),"")</f>
        <v/>
      </c>
      <c r="X436" s="27" t="str">
        <f ca="1">IFERROR(INDEX(MAESTRO!X:X,_xludf.AGGREGATE(15,6,ROW(MAESTRO!$B$3:$B$1000)/((MAESTRO!$B$3:$B$1000="OPA")*(UPPER(MAESTRO!$L$3:$L$1000)="CONFIRMADO")),ROWS($A$3:A436))),"")</f>
        <v/>
      </c>
    </row>
    <row r="437" spans="1:24" ht="22.05" customHeight="1">
      <c r="A437" s="10" t="str">
        <f ca="1">IFERROR(INDEX(MAESTRO!A:A,_xludf.AGGREGATE(15,6,ROW(MAESTRO!$B$3:$B$1000)/((MAESTRO!$B$3:$B$1000="OPA")*(UPPER(MAESTRO!$L$3:$L$1000)="CONFIRMADO")),ROWS($A$3:A437))),"")</f>
        <v/>
      </c>
      <c r="B437" s="10" t="str">
        <f ca="1">IFERROR(INDEX(MAESTRO!B:B,_xludf.AGGREGATE(15,6,ROW(MAESTRO!$B$3:$B$1000)/((MAESTRO!$B$3:$B$1000="OPA")*(UPPER(MAESTRO!$L$3:$L$1000)="CONFIRMADO")),ROWS($A$3:A437))),"")</f>
        <v/>
      </c>
      <c r="C437" s="10" t="str">
        <f ca="1">IFERROR(INDEX(MAESTRO!C:C,_xludf.AGGREGATE(15,6,ROW(MAESTRO!$B$3:$B$1000)/((MAESTRO!$B$3:$B$1000="OPA")*(UPPER(MAESTRO!$L$3:$L$1000)="CONFIRMADO")),ROWS($A$3:A437))),"")</f>
        <v/>
      </c>
      <c r="D437" s="10" t="str">
        <f ca="1">IFERROR(INDEX(MAESTRO!D:D,_xludf.AGGREGATE(15,6,ROW(MAESTRO!$B$3:$B$1000)/((MAESTRO!$B$3:$B$1000="OPA")*(UPPER(MAESTRO!$L$3:$L$1000)="CONFIRMADO")),ROWS($A$3:A437))),"")</f>
        <v/>
      </c>
      <c r="E437" s="10" t="str">
        <f ca="1">IFERROR(INDEX(MAESTRO!E:E,_xludf.AGGREGATE(15,6,ROW(MAESTRO!$B$3:$B$1000)/((MAESTRO!$B$3:$B$1000="OPA")*(UPPER(MAESTRO!$L$3:$L$1000)="CONFIRMADO")),ROWS($A$3:A437))),"")</f>
        <v/>
      </c>
      <c r="F437" s="10" t="str">
        <f ca="1">IFERROR(INDEX(MAESTRO!F:F,_xludf.AGGREGATE(15,6,ROW(MAESTRO!$B$3:$B$1000)/((MAESTRO!$B$3:$B$1000="OPA")*(UPPER(MAESTRO!$L$3:$L$1000)="CONFIRMADO")),ROWS($A$3:A437))),"")</f>
        <v/>
      </c>
      <c r="G437" s="10" t="str">
        <f ca="1">IFERROR(INDEX(MAESTRO!G:G,_xludf.AGGREGATE(15,6,ROW(MAESTRO!$B$3:$B$1000)/((MAESTRO!$B$3:$B$1000="OPA")*(UPPER(MAESTRO!$L$3:$L$1000)="CONFIRMADO")),ROWS($A$3:A437))),"")</f>
        <v/>
      </c>
      <c r="H437" s="10" t="str">
        <f ca="1">IFERROR(INDEX(MAESTRO!H:H,_xludf.AGGREGATE(15,6,ROW(MAESTRO!$B$3:$B$1000)/((MAESTRO!$B$3:$B$1000="OPA")*(UPPER(MAESTRO!$L$3:$L$1000)="CONFIRMADO")),ROWS($A$3:A437))),"")</f>
        <v/>
      </c>
      <c r="I437" s="10" t="str">
        <f ca="1">IFERROR(INDEX(MAESTRO!I:I,_xludf.AGGREGATE(15,6,ROW(MAESTRO!$B$3:$B$1000)/((MAESTRO!$B$3:$B$1000="OPA")*(UPPER(MAESTRO!$L$3:$L$1000)="CONFIRMADO")),ROWS($A$3:A437))),"")</f>
        <v/>
      </c>
      <c r="J437" s="10" t="str">
        <f ca="1">IFERROR(INDEX(MAESTRO!J:J,_xludf.AGGREGATE(15,6,ROW(MAESTRO!$B$3:$B$1000)/((MAESTRO!$B$3:$B$1000="OPA")*(UPPER(MAESTRO!$L$3:$L$1000)="CONFIRMADO")),ROWS($A$3:A437))),"")</f>
        <v/>
      </c>
      <c r="K437" s="10" t="str">
        <f ca="1">IFERROR(INDEX(MAESTRO!K:K,_xludf.AGGREGATE(15,6,ROW(MAESTRO!$B$3:$B$1000)/((MAESTRO!$B$3:$B$1000="OPA")*(UPPER(MAESTRO!$L$3:$L$1000)="CONFIRMADO")),ROWS($A$3:A437))),"")</f>
        <v/>
      </c>
      <c r="L437" s="10" t="str">
        <f ca="1">IFERROR(INDEX(MAESTRO!L:L,_xludf.AGGREGATE(15,6,ROW(MAESTRO!$B$3:$B$1000)/((MAESTRO!$B$3:$B$1000="OPA")*(UPPER(MAESTRO!$L$3:$L$1000)="CONFIRMADO")),ROWS($A$3:A437))),"")</f>
        <v/>
      </c>
      <c r="M437" s="10" t="str">
        <f ca="1">IFERROR(INDEX(MAESTRO!M:M,_xludf.AGGREGATE(15,6,ROW(MAESTRO!$B$3:$B$1000)/((MAESTRO!$B$3:$B$1000="OPA")*(UPPER(MAESTRO!$L$3:$L$1000)="CONFIRMADO")),ROWS($A$3:A437))),"")</f>
        <v/>
      </c>
      <c r="N437" s="10" t="str">
        <f ca="1">IFERROR(INDEX(MAESTRO!N:N,_xludf.AGGREGATE(15,6,ROW(MAESTRO!$B$3:$B$1000)/((MAESTRO!$B$3:$B$1000="OPA")*(UPPER(MAESTRO!$L$3:$L$1000)="CONFIRMADO")),ROWS($A$3:A437))),"")</f>
        <v/>
      </c>
      <c r="O437" s="10" t="str">
        <f ca="1">IFERROR(INDEX(MAESTRO!O:O,_xludf.AGGREGATE(15,6,ROW(MAESTRO!$B$3:$B$1000)/((MAESTRO!$B$3:$B$1000="OPA")*(UPPER(MAESTRO!$L$3:$L$1000)="CONFIRMADO")),ROWS($A$3:A437))),"")</f>
        <v/>
      </c>
      <c r="P437" s="10" t="str">
        <f ca="1">IFERROR(INDEX(MAESTRO!P:P,_xludf.AGGREGATE(15,6,ROW(MAESTRO!$B$3:$B$1000)/((MAESTRO!$B$3:$B$1000="OPA")*(UPPER(MAESTRO!$L$3:$L$1000)="CONFIRMADO")),ROWS($A$3:A437))),"")</f>
        <v/>
      </c>
      <c r="Q437" s="10" t="str">
        <f ca="1">IFERROR(INDEX(MAESTRO!Q:Q,_xludf.AGGREGATE(15,6,ROW(MAESTRO!$B$3:$B$1000)/((MAESTRO!$B$3:$B$1000="OPA")*(UPPER(MAESTRO!$L$3:$L$1000)="CONFIRMADO")),ROWS($A$3:A437))),"")</f>
        <v/>
      </c>
      <c r="R437" s="10" t="str">
        <f ca="1">IFERROR(INDEX(MAESTRO!R:R,_xludf.AGGREGATE(15,6,ROW(MAESTRO!$B$3:$B$1000)/((MAESTRO!$B$3:$B$1000="OPA")*(UPPER(MAESTRO!$L$3:$L$1000)="CONFIRMADO")),ROWS($A$3:A437))),"")</f>
        <v/>
      </c>
      <c r="S437" s="10" t="str">
        <f ca="1">IFERROR(INDEX(MAESTRO!S:S,_xludf.AGGREGATE(15,6,ROW(MAESTRO!$B$3:$B$1000)/((MAESTRO!$B$3:$B$1000="OPA")*(UPPER(MAESTRO!$L$3:$L$1000)="CONFIRMADO")),ROWS($A$3:A437))),"")</f>
        <v/>
      </c>
      <c r="T437" s="10" t="str">
        <f ca="1">IFERROR(INDEX(MAESTRO!T:T,_xludf.AGGREGATE(15,6,ROW(MAESTRO!$B$3:$B$1000)/((MAESTRO!$B$3:$B$1000="OPA")*(UPPER(MAESTRO!$L$3:$L$1000)="CONFIRMADO")),ROWS($A$3:A437))),"")</f>
        <v/>
      </c>
      <c r="U437" s="10" t="str">
        <f ca="1">IFERROR(INDEX(MAESTRO!U:U,_xludf.AGGREGATE(15,6,ROW(MAESTRO!$B$3:$B$1000)/((MAESTRO!$B$3:$B$1000="OPA")*(UPPER(MAESTRO!$L$3:$L$1000)="CONFIRMADO")),ROWS($A$3:A437))),"")</f>
        <v/>
      </c>
      <c r="V437" s="10" t="str">
        <f ca="1">IFERROR(INDEX(MAESTRO!V:V,_xludf.AGGREGATE(15,6,ROW(MAESTRO!$B$3:$B$1000)/((MAESTRO!$B$3:$B$1000="OPA")*(UPPER(MAESTRO!$L$3:$L$1000)="CONFIRMADO")),ROWS($A$3:A437))),"")</f>
        <v/>
      </c>
      <c r="W437" s="10" t="str">
        <f ca="1">IFERROR(INDEX(MAESTRO!W:W,_xludf.AGGREGATE(15,6,ROW(MAESTRO!$B$3:$B$1000)/((MAESTRO!$B$3:$B$1000="OPA")*(UPPER(MAESTRO!$L$3:$L$1000)="CONFIRMADO")),ROWS($A$3:A437))),"")</f>
        <v/>
      </c>
      <c r="X437" s="10" t="str">
        <f ca="1">IFERROR(INDEX(MAESTRO!X:X,_xludf.AGGREGATE(15,6,ROW(MAESTRO!$B$3:$B$1000)/((MAESTRO!$B$3:$B$1000="OPA")*(UPPER(MAESTRO!$L$3:$L$1000)="CONFIRMADO")),ROWS($A$3:A437))),"")</f>
        <v/>
      </c>
    </row>
    <row r="438" spans="1:24" ht="22.05" customHeight="1">
      <c r="A438" s="27" t="str">
        <f ca="1">IFERROR(INDEX(MAESTRO!A:A,_xludf.AGGREGATE(15,6,ROW(MAESTRO!$B$3:$B$1000)/((MAESTRO!$B$3:$B$1000="OPA")*(UPPER(MAESTRO!$L$3:$L$1000)="CONFIRMADO")),ROWS($A$3:A438))),"")</f>
        <v/>
      </c>
      <c r="B438" s="27" t="str">
        <f ca="1">IFERROR(INDEX(MAESTRO!B:B,_xludf.AGGREGATE(15,6,ROW(MAESTRO!$B$3:$B$1000)/((MAESTRO!$B$3:$B$1000="OPA")*(UPPER(MAESTRO!$L$3:$L$1000)="CONFIRMADO")),ROWS($A$3:A438))),"")</f>
        <v/>
      </c>
      <c r="C438" s="27" t="str">
        <f ca="1">IFERROR(INDEX(MAESTRO!C:C,_xludf.AGGREGATE(15,6,ROW(MAESTRO!$B$3:$B$1000)/((MAESTRO!$B$3:$B$1000="OPA")*(UPPER(MAESTRO!$L$3:$L$1000)="CONFIRMADO")),ROWS($A$3:A438))),"")</f>
        <v/>
      </c>
      <c r="D438" s="27" t="str">
        <f ca="1">IFERROR(INDEX(MAESTRO!D:D,_xludf.AGGREGATE(15,6,ROW(MAESTRO!$B$3:$B$1000)/((MAESTRO!$B$3:$B$1000="OPA")*(UPPER(MAESTRO!$L$3:$L$1000)="CONFIRMADO")),ROWS($A$3:A438))),"")</f>
        <v/>
      </c>
      <c r="E438" s="27" t="str">
        <f ca="1">IFERROR(INDEX(MAESTRO!E:E,_xludf.AGGREGATE(15,6,ROW(MAESTRO!$B$3:$B$1000)/((MAESTRO!$B$3:$B$1000="OPA")*(UPPER(MAESTRO!$L$3:$L$1000)="CONFIRMADO")),ROWS($A$3:A438))),"")</f>
        <v/>
      </c>
      <c r="F438" s="27" t="str">
        <f ca="1">IFERROR(INDEX(MAESTRO!F:F,_xludf.AGGREGATE(15,6,ROW(MAESTRO!$B$3:$B$1000)/((MAESTRO!$B$3:$B$1000="OPA")*(UPPER(MAESTRO!$L$3:$L$1000)="CONFIRMADO")),ROWS($A$3:A438))),"")</f>
        <v/>
      </c>
      <c r="G438" s="27" t="str">
        <f ca="1">IFERROR(INDEX(MAESTRO!G:G,_xludf.AGGREGATE(15,6,ROW(MAESTRO!$B$3:$B$1000)/((MAESTRO!$B$3:$B$1000="OPA")*(UPPER(MAESTRO!$L$3:$L$1000)="CONFIRMADO")),ROWS($A$3:A438))),"")</f>
        <v/>
      </c>
      <c r="H438" s="27" t="str">
        <f ca="1">IFERROR(INDEX(MAESTRO!H:H,_xludf.AGGREGATE(15,6,ROW(MAESTRO!$B$3:$B$1000)/((MAESTRO!$B$3:$B$1000="OPA")*(UPPER(MAESTRO!$L$3:$L$1000)="CONFIRMADO")),ROWS($A$3:A438))),"")</f>
        <v/>
      </c>
      <c r="I438" s="27" t="str">
        <f ca="1">IFERROR(INDEX(MAESTRO!I:I,_xludf.AGGREGATE(15,6,ROW(MAESTRO!$B$3:$B$1000)/((MAESTRO!$B$3:$B$1000="OPA")*(UPPER(MAESTRO!$L$3:$L$1000)="CONFIRMADO")),ROWS($A$3:A438))),"")</f>
        <v/>
      </c>
      <c r="J438" s="27" t="str">
        <f ca="1">IFERROR(INDEX(MAESTRO!J:J,_xludf.AGGREGATE(15,6,ROW(MAESTRO!$B$3:$B$1000)/((MAESTRO!$B$3:$B$1000="OPA")*(UPPER(MAESTRO!$L$3:$L$1000)="CONFIRMADO")),ROWS($A$3:A438))),"")</f>
        <v/>
      </c>
      <c r="K438" s="27" t="str">
        <f ca="1">IFERROR(INDEX(MAESTRO!K:K,_xludf.AGGREGATE(15,6,ROW(MAESTRO!$B$3:$B$1000)/((MAESTRO!$B$3:$B$1000="OPA")*(UPPER(MAESTRO!$L$3:$L$1000)="CONFIRMADO")),ROWS($A$3:A438))),"")</f>
        <v/>
      </c>
      <c r="L438" s="27" t="str">
        <f ca="1">IFERROR(INDEX(MAESTRO!L:L,_xludf.AGGREGATE(15,6,ROW(MAESTRO!$B$3:$B$1000)/((MAESTRO!$B$3:$B$1000="OPA")*(UPPER(MAESTRO!$L$3:$L$1000)="CONFIRMADO")),ROWS($A$3:A438))),"")</f>
        <v/>
      </c>
      <c r="M438" s="27" t="str">
        <f ca="1">IFERROR(INDEX(MAESTRO!M:M,_xludf.AGGREGATE(15,6,ROW(MAESTRO!$B$3:$B$1000)/((MAESTRO!$B$3:$B$1000="OPA")*(UPPER(MAESTRO!$L$3:$L$1000)="CONFIRMADO")),ROWS($A$3:A438))),"")</f>
        <v/>
      </c>
      <c r="N438" s="27" t="str">
        <f ca="1">IFERROR(INDEX(MAESTRO!N:N,_xludf.AGGREGATE(15,6,ROW(MAESTRO!$B$3:$B$1000)/((MAESTRO!$B$3:$B$1000="OPA")*(UPPER(MAESTRO!$L$3:$L$1000)="CONFIRMADO")),ROWS($A$3:A438))),"")</f>
        <v/>
      </c>
      <c r="O438" s="27" t="str">
        <f ca="1">IFERROR(INDEX(MAESTRO!O:O,_xludf.AGGREGATE(15,6,ROW(MAESTRO!$B$3:$B$1000)/((MAESTRO!$B$3:$B$1000="OPA")*(UPPER(MAESTRO!$L$3:$L$1000)="CONFIRMADO")),ROWS($A$3:A438))),"")</f>
        <v/>
      </c>
      <c r="P438" s="27" t="str">
        <f ca="1">IFERROR(INDEX(MAESTRO!P:P,_xludf.AGGREGATE(15,6,ROW(MAESTRO!$B$3:$B$1000)/((MAESTRO!$B$3:$B$1000="OPA")*(UPPER(MAESTRO!$L$3:$L$1000)="CONFIRMADO")),ROWS($A$3:A438))),"")</f>
        <v/>
      </c>
      <c r="Q438" s="27" t="str">
        <f ca="1">IFERROR(INDEX(MAESTRO!Q:Q,_xludf.AGGREGATE(15,6,ROW(MAESTRO!$B$3:$B$1000)/((MAESTRO!$B$3:$B$1000="OPA")*(UPPER(MAESTRO!$L$3:$L$1000)="CONFIRMADO")),ROWS($A$3:A438))),"")</f>
        <v/>
      </c>
      <c r="R438" s="27" t="str">
        <f ca="1">IFERROR(INDEX(MAESTRO!R:R,_xludf.AGGREGATE(15,6,ROW(MAESTRO!$B$3:$B$1000)/((MAESTRO!$B$3:$B$1000="OPA")*(UPPER(MAESTRO!$L$3:$L$1000)="CONFIRMADO")),ROWS($A$3:A438))),"")</f>
        <v/>
      </c>
      <c r="S438" s="27" t="str">
        <f ca="1">IFERROR(INDEX(MAESTRO!S:S,_xludf.AGGREGATE(15,6,ROW(MAESTRO!$B$3:$B$1000)/((MAESTRO!$B$3:$B$1000="OPA")*(UPPER(MAESTRO!$L$3:$L$1000)="CONFIRMADO")),ROWS($A$3:A438))),"")</f>
        <v/>
      </c>
      <c r="T438" s="27" t="str">
        <f ca="1">IFERROR(INDEX(MAESTRO!T:T,_xludf.AGGREGATE(15,6,ROW(MAESTRO!$B$3:$B$1000)/((MAESTRO!$B$3:$B$1000="OPA")*(UPPER(MAESTRO!$L$3:$L$1000)="CONFIRMADO")),ROWS($A$3:A438))),"")</f>
        <v/>
      </c>
      <c r="U438" s="27" t="str">
        <f ca="1">IFERROR(INDEX(MAESTRO!U:U,_xludf.AGGREGATE(15,6,ROW(MAESTRO!$B$3:$B$1000)/((MAESTRO!$B$3:$B$1000="OPA")*(UPPER(MAESTRO!$L$3:$L$1000)="CONFIRMADO")),ROWS($A$3:A438))),"")</f>
        <v/>
      </c>
      <c r="V438" s="27" t="str">
        <f ca="1">IFERROR(INDEX(MAESTRO!V:V,_xludf.AGGREGATE(15,6,ROW(MAESTRO!$B$3:$B$1000)/((MAESTRO!$B$3:$B$1000="OPA")*(UPPER(MAESTRO!$L$3:$L$1000)="CONFIRMADO")),ROWS($A$3:A438))),"")</f>
        <v/>
      </c>
      <c r="W438" s="27" t="str">
        <f ca="1">IFERROR(INDEX(MAESTRO!W:W,_xludf.AGGREGATE(15,6,ROW(MAESTRO!$B$3:$B$1000)/((MAESTRO!$B$3:$B$1000="OPA")*(UPPER(MAESTRO!$L$3:$L$1000)="CONFIRMADO")),ROWS($A$3:A438))),"")</f>
        <v/>
      </c>
      <c r="X438" s="27" t="str">
        <f ca="1">IFERROR(INDEX(MAESTRO!X:X,_xludf.AGGREGATE(15,6,ROW(MAESTRO!$B$3:$B$1000)/((MAESTRO!$B$3:$B$1000="OPA")*(UPPER(MAESTRO!$L$3:$L$1000)="CONFIRMADO")),ROWS($A$3:A438))),"")</f>
        <v/>
      </c>
    </row>
    <row r="439" spans="1:24" ht="22.05" customHeight="1">
      <c r="A439" s="10" t="str">
        <f ca="1">IFERROR(INDEX(MAESTRO!A:A,_xludf.AGGREGATE(15,6,ROW(MAESTRO!$B$3:$B$1000)/((MAESTRO!$B$3:$B$1000="OPA")*(UPPER(MAESTRO!$L$3:$L$1000)="CONFIRMADO")),ROWS($A$3:A439))),"")</f>
        <v/>
      </c>
      <c r="B439" s="10" t="str">
        <f ca="1">IFERROR(INDEX(MAESTRO!B:B,_xludf.AGGREGATE(15,6,ROW(MAESTRO!$B$3:$B$1000)/((MAESTRO!$B$3:$B$1000="OPA")*(UPPER(MAESTRO!$L$3:$L$1000)="CONFIRMADO")),ROWS($A$3:A439))),"")</f>
        <v/>
      </c>
      <c r="C439" s="10" t="str">
        <f ca="1">IFERROR(INDEX(MAESTRO!C:C,_xludf.AGGREGATE(15,6,ROW(MAESTRO!$B$3:$B$1000)/((MAESTRO!$B$3:$B$1000="OPA")*(UPPER(MAESTRO!$L$3:$L$1000)="CONFIRMADO")),ROWS($A$3:A439))),"")</f>
        <v/>
      </c>
      <c r="D439" s="10" t="str">
        <f ca="1">IFERROR(INDEX(MAESTRO!D:D,_xludf.AGGREGATE(15,6,ROW(MAESTRO!$B$3:$B$1000)/((MAESTRO!$B$3:$B$1000="OPA")*(UPPER(MAESTRO!$L$3:$L$1000)="CONFIRMADO")),ROWS($A$3:A439))),"")</f>
        <v/>
      </c>
      <c r="E439" s="10" t="str">
        <f ca="1">IFERROR(INDEX(MAESTRO!E:E,_xludf.AGGREGATE(15,6,ROW(MAESTRO!$B$3:$B$1000)/((MAESTRO!$B$3:$B$1000="OPA")*(UPPER(MAESTRO!$L$3:$L$1000)="CONFIRMADO")),ROWS($A$3:A439))),"")</f>
        <v/>
      </c>
      <c r="F439" s="10" t="str">
        <f ca="1">IFERROR(INDEX(MAESTRO!F:F,_xludf.AGGREGATE(15,6,ROW(MAESTRO!$B$3:$B$1000)/((MAESTRO!$B$3:$B$1000="OPA")*(UPPER(MAESTRO!$L$3:$L$1000)="CONFIRMADO")),ROWS($A$3:A439))),"")</f>
        <v/>
      </c>
      <c r="G439" s="10" t="str">
        <f ca="1">IFERROR(INDEX(MAESTRO!G:G,_xludf.AGGREGATE(15,6,ROW(MAESTRO!$B$3:$B$1000)/((MAESTRO!$B$3:$B$1000="OPA")*(UPPER(MAESTRO!$L$3:$L$1000)="CONFIRMADO")),ROWS($A$3:A439))),"")</f>
        <v/>
      </c>
      <c r="H439" s="10" t="str">
        <f ca="1">IFERROR(INDEX(MAESTRO!H:H,_xludf.AGGREGATE(15,6,ROW(MAESTRO!$B$3:$B$1000)/((MAESTRO!$B$3:$B$1000="OPA")*(UPPER(MAESTRO!$L$3:$L$1000)="CONFIRMADO")),ROWS($A$3:A439))),"")</f>
        <v/>
      </c>
      <c r="I439" s="10" t="str">
        <f ca="1">IFERROR(INDEX(MAESTRO!I:I,_xludf.AGGREGATE(15,6,ROW(MAESTRO!$B$3:$B$1000)/((MAESTRO!$B$3:$B$1000="OPA")*(UPPER(MAESTRO!$L$3:$L$1000)="CONFIRMADO")),ROWS($A$3:A439))),"")</f>
        <v/>
      </c>
      <c r="J439" s="10" t="str">
        <f ca="1">IFERROR(INDEX(MAESTRO!J:J,_xludf.AGGREGATE(15,6,ROW(MAESTRO!$B$3:$B$1000)/((MAESTRO!$B$3:$B$1000="OPA")*(UPPER(MAESTRO!$L$3:$L$1000)="CONFIRMADO")),ROWS($A$3:A439))),"")</f>
        <v/>
      </c>
      <c r="K439" s="10" t="str">
        <f ca="1">IFERROR(INDEX(MAESTRO!K:K,_xludf.AGGREGATE(15,6,ROW(MAESTRO!$B$3:$B$1000)/((MAESTRO!$B$3:$B$1000="OPA")*(UPPER(MAESTRO!$L$3:$L$1000)="CONFIRMADO")),ROWS($A$3:A439))),"")</f>
        <v/>
      </c>
      <c r="L439" s="10" t="str">
        <f ca="1">IFERROR(INDEX(MAESTRO!L:L,_xludf.AGGREGATE(15,6,ROW(MAESTRO!$B$3:$B$1000)/((MAESTRO!$B$3:$B$1000="OPA")*(UPPER(MAESTRO!$L$3:$L$1000)="CONFIRMADO")),ROWS($A$3:A439))),"")</f>
        <v/>
      </c>
      <c r="M439" s="10" t="str">
        <f ca="1">IFERROR(INDEX(MAESTRO!M:M,_xludf.AGGREGATE(15,6,ROW(MAESTRO!$B$3:$B$1000)/((MAESTRO!$B$3:$B$1000="OPA")*(UPPER(MAESTRO!$L$3:$L$1000)="CONFIRMADO")),ROWS($A$3:A439))),"")</f>
        <v/>
      </c>
      <c r="N439" s="10" t="str">
        <f ca="1">IFERROR(INDEX(MAESTRO!N:N,_xludf.AGGREGATE(15,6,ROW(MAESTRO!$B$3:$B$1000)/((MAESTRO!$B$3:$B$1000="OPA")*(UPPER(MAESTRO!$L$3:$L$1000)="CONFIRMADO")),ROWS($A$3:A439))),"")</f>
        <v/>
      </c>
      <c r="O439" s="10" t="str">
        <f ca="1">IFERROR(INDEX(MAESTRO!O:O,_xludf.AGGREGATE(15,6,ROW(MAESTRO!$B$3:$B$1000)/((MAESTRO!$B$3:$B$1000="OPA")*(UPPER(MAESTRO!$L$3:$L$1000)="CONFIRMADO")),ROWS($A$3:A439))),"")</f>
        <v/>
      </c>
      <c r="P439" s="10" t="str">
        <f ca="1">IFERROR(INDEX(MAESTRO!P:P,_xludf.AGGREGATE(15,6,ROW(MAESTRO!$B$3:$B$1000)/((MAESTRO!$B$3:$B$1000="OPA")*(UPPER(MAESTRO!$L$3:$L$1000)="CONFIRMADO")),ROWS($A$3:A439))),"")</f>
        <v/>
      </c>
      <c r="Q439" s="10" t="str">
        <f ca="1">IFERROR(INDEX(MAESTRO!Q:Q,_xludf.AGGREGATE(15,6,ROW(MAESTRO!$B$3:$B$1000)/((MAESTRO!$B$3:$B$1000="OPA")*(UPPER(MAESTRO!$L$3:$L$1000)="CONFIRMADO")),ROWS($A$3:A439))),"")</f>
        <v/>
      </c>
      <c r="R439" s="10" t="str">
        <f ca="1">IFERROR(INDEX(MAESTRO!R:R,_xludf.AGGREGATE(15,6,ROW(MAESTRO!$B$3:$B$1000)/((MAESTRO!$B$3:$B$1000="OPA")*(UPPER(MAESTRO!$L$3:$L$1000)="CONFIRMADO")),ROWS($A$3:A439))),"")</f>
        <v/>
      </c>
      <c r="S439" s="10" t="str">
        <f ca="1">IFERROR(INDEX(MAESTRO!S:S,_xludf.AGGREGATE(15,6,ROW(MAESTRO!$B$3:$B$1000)/((MAESTRO!$B$3:$B$1000="OPA")*(UPPER(MAESTRO!$L$3:$L$1000)="CONFIRMADO")),ROWS($A$3:A439))),"")</f>
        <v/>
      </c>
      <c r="T439" s="10" t="str">
        <f ca="1">IFERROR(INDEX(MAESTRO!T:T,_xludf.AGGREGATE(15,6,ROW(MAESTRO!$B$3:$B$1000)/((MAESTRO!$B$3:$B$1000="OPA")*(UPPER(MAESTRO!$L$3:$L$1000)="CONFIRMADO")),ROWS($A$3:A439))),"")</f>
        <v/>
      </c>
      <c r="U439" s="10" t="str">
        <f ca="1">IFERROR(INDEX(MAESTRO!U:U,_xludf.AGGREGATE(15,6,ROW(MAESTRO!$B$3:$B$1000)/((MAESTRO!$B$3:$B$1000="OPA")*(UPPER(MAESTRO!$L$3:$L$1000)="CONFIRMADO")),ROWS($A$3:A439))),"")</f>
        <v/>
      </c>
      <c r="V439" s="10" t="str">
        <f ca="1">IFERROR(INDEX(MAESTRO!V:V,_xludf.AGGREGATE(15,6,ROW(MAESTRO!$B$3:$B$1000)/((MAESTRO!$B$3:$B$1000="OPA")*(UPPER(MAESTRO!$L$3:$L$1000)="CONFIRMADO")),ROWS($A$3:A439))),"")</f>
        <v/>
      </c>
      <c r="W439" s="10" t="str">
        <f ca="1">IFERROR(INDEX(MAESTRO!W:W,_xludf.AGGREGATE(15,6,ROW(MAESTRO!$B$3:$B$1000)/((MAESTRO!$B$3:$B$1000="OPA")*(UPPER(MAESTRO!$L$3:$L$1000)="CONFIRMADO")),ROWS($A$3:A439))),"")</f>
        <v/>
      </c>
      <c r="X439" s="10" t="str">
        <f ca="1">IFERROR(INDEX(MAESTRO!X:X,_xludf.AGGREGATE(15,6,ROW(MAESTRO!$B$3:$B$1000)/((MAESTRO!$B$3:$B$1000="OPA")*(UPPER(MAESTRO!$L$3:$L$1000)="CONFIRMADO")),ROWS($A$3:A439))),"")</f>
        <v/>
      </c>
    </row>
    <row r="440" spans="1:24" ht="22.05" customHeight="1">
      <c r="A440" s="27" t="str">
        <f ca="1">IFERROR(INDEX(MAESTRO!A:A,_xludf.AGGREGATE(15,6,ROW(MAESTRO!$B$3:$B$1000)/((MAESTRO!$B$3:$B$1000="OPA")*(UPPER(MAESTRO!$L$3:$L$1000)="CONFIRMADO")),ROWS($A$3:A440))),"")</f>
        <v/>
      </c>
      <c r="B440" s="27" t="str">
        <f ca="1">IFERROR(INDEX(MAESTRO!B:B,_xludf.AGGREGATE(15,6,ROW(MAESTRO!$B$3:$B$1000)/((MAESTRO!$B$3:$B$1000="OPA")*(UPPER(MAESTRO!$L$3:$L$1000)="CONFIRMADO")),ROWS($A$3:A440))),"")</f>
        <v/>
      </c>
      <c r="C440" s="27" t="str">
        <f ca="1">IFERROR(INDEX(MAESTRO!C:C,_xludf.AGGREGATE(15,6,ROW(MAESTRO!$B$3:$B$1000)/((MAESTRO!$B$3:$B$1000="OPA")*(UPPER(MAESTRO!$L$3:$L$1000)="CONFIRMADO")),ROWS($A$3:A440))),"")</f>
        <v/>
      </c>
      <c r="D440" s="27" t="str">
        <f ca="1">IFERROR(INDEX(MAESTRO!D:D,_xludf.AGGREGATE(15,6,ROW(MAESTRO!$B$3:$B$1000)/((MAESTRO!$B$3:$B$1000="OPA")*(UPPER(MAESTRO!$L$3:$L$1000)="CONFIRMADO")),ROWS($A$3:A440))),"")</f>
        <v/>
      </c>
      <c r="E440" s="27" t="str">
        <f ca="1">IFERROR(INDEX(MAESTRO!E:E,_xludf.AGGREGATE(15,6,ROW(MAESTRO!$B$3:$B$1000)/((MAESTRO!$B$3:$B$1000="OPA")*(UPPER(MAESTRO!$L$3:$L$1000)="CONFIRMADO")),ROWS($A$3:A440))),"")</f>
        <v/>
      </c>
      <c r="F440" s="27" t="str">
        <f ca="1">IFERROR(INDEX(MAESTRO!F:F,_xludf.AGGREGATE(15,6,ROW(MAESTRO!$B$3:$B$1000)/((MAESTRO!$B$3:$B$1000="OPA")*(UPPER(MAESTRO!$L$3:$L$1000)="CONFIRMADO")),ROWS($A$3:A440))),"")</f>
        <v/>
      </c>
      <c r="G440" s="27" t="str">
        <f ca="1">IFERROR(INDEX(MAESTRO!G:G,_xludf.AGGREGATE(15,6,ROW(MAESTRO!$B$3:$B$1000)/((MAESTRO!$B$3:$B$1000="OPA")*(UPPER(MAESTRO!$L$3:$L$1000)="CONFIRMADO")),ROWS($A$3:A440))),"")</f>
        <v/>
      </c>
      <c r="H440" s="27" t="str">
        <f ca="1">IFERROR(INDEX(MAESTRO!H:H,_xludf.AGGREGATE(15,6,ROW(MAESTRO!$B$3:$B$1000)/((MAESTRO!$B$3:$B$1000="OPA")*(UPPER(MAESTRO!$L$3:$L$1000)="CONFIRMADO")),ROWS($A$3:A440))),"")</f>
        <v/>
      </c>
      <c r="I440" s="27" t="str">
        <f ca="1">IFERROR(INDEX(MAESTRO!I:I,_xludf.AGGREGATE(15,6,ROW(MAESTRO!$B$3:$B$1000)/((MAESTRO!$B$3:$B$1000="OPA")*(UPPER(MAESTRO!$L$3:$L$1000)="CONFIRMADO")),ROWS($A$3:A440))),"")</f>
        <v/>
      </c>
      <c r="J440" s="27" t="str">
        <f ca="1">IFERROR(INDEX(MAESTRO!J:J,_xludf.AGGREGATE(15,6,ROW(MAESTRO!$B$3:$B$1000)/((MAESTRO!$B$3:$B$1000="OPA")*(UPPER(MAESTRO!$L$3:$L$1000)="CONFIRMADO")),ROWS($A$3:A440))),"")</f>
        <v/>
      </c>
      <c r="K440" s="27" t="str">
        <f ca="1">IFERROR(INDEX(MAESTRO!K:K,_xludf.AGGREGATE(15,6,ROW(MAESTRO!$B$3:$B$1000)/((MAESTRO!$B$3:$B$1000="OPA")*(UPPER(MAESTRO!$L$3:$L$1000)="CONFIRMADO")),ROWS($A$3:A440))),"")</f>
        <v/>
      </c>
      <c r="L440" s="27" t="str">
        <f ca="1">IFERROR(INDEX(MAESTRO!L:L,_xludf.AGGREGATE(15,6,ROW(MAESTRO!$B$3:$B$1000)/((MAESTRO!$B$3:$B$1000="OPA")*(UPPER(MAESTRO!$L$3:$L$1000)="CONFIRMADO")),ROWS($A$3:A440))),"")</f>
        <v/>
      </c>
      <c r="M440" s="27" t="str">
        <f ca="1">IFERROR(INDEX(MAESTRO!M:M,_xludf.AGGREGATE(15,6,ROW(MAESTRO!$B$3:$B$1000)/((MAESTRO!$B$3:$B$1000="OPA")*(UPPER(MAESTRO!$L$3:$L$1000)="CONFIRMADO")),ROWS($A$3:A440))),"")</f>
        <v/>
      </c>
      <c r="N440" s="27" t="str">
        <f ca="1">IFERROR(INDEX(MAESTRO!N:N,_xludf.AGGREGATE(15,6,ROW(MAESTRO!$B$3:$B$1000)/((MAESTRO!$B$3:$B$1000="OPA")*(UPPER(MAESTRO!$L$3:$L$1000)="CONFIRMADO")),ROWS($A$3:A440))),"")</f>
        <v/>
      </c>
      <c r="O440" s="27" t="str">
        <f ca="1">IFERROR(INDEX(MAESTRO!O:O,_xludf.AGGREGATE(15,6,ROW(MAESTRO!$B$3:$B$1000)/((MAESTRO!$B$3:$B$1000="OPA")*(UPPER(MAESTRO!$L$3:$L$1000)="CONFIRMADO")),ROWS($A$3:A440))),"")</f>
        <v/>
      </c>
      <c r="P440" s="27" t="str">
        <f ca="1">IFERROR(INDEX(MAESTRO!P:P,_xludf.AGGREGATE(15,6,ROW(MAESTRO!$B$3:$B$1000)/((MAESTRO!$B$3:$B$1000="OPA")*(UPPER(MAESTRO!$L$3:$L$1000)="CONFIRMADO")),ROWS($A$3:A440))),"")</f>
        <v/>
      </c>
      <c r="Q440" s="27" t="str">
        <f ca="1">IFERROR(INDEX(MAESTRO!Q:Q,_xludf.AGGREGATE(15,6,ROW(MAESTRO!$B$3:$B$1000)/((MAESTRO!$B$3:$B$1000="OPA")*(UPPER(MAESTRO!$L$3:$L$1000)="CONFIRMADO")),ROWS($A$3:A440))),"")</f>
        <v/>
      </c>
      <c r="R440" s="27" t="str">
        <f ca="1">IFERROR(INDEX(MAESTRO!R:R,_xludf.AGGREGATE(15,6,ROW(MAESTRO!$B$3:$B$1000)/((MAESTRO!$B$3:$B$1000="OPA")*(UPPER(MAESTRO!$L$3:$L$1000)="CONFIRMADO")),ROWS($A$3:A440))),"")</f>
        <v/>
      </c>
      <c r="S440" s="27" t="str">
        <f ca="1">IFERROR(INDEX(MAESTRO!S:S,_xludf.AGGREGATE(15,6,ROW(MAESTRO!$B$3:$B$1000)/((MAESTRO!$B$3:$B$1000="OPA")*(UPPER(MAESTRO!$L$3:$L$1000)="CONFIRMADO")),ROWS($A$3:A440))),"")</f>
        <v/>
      </c>
      <c r="T440" s="27" t="str">
        <f ca="1">IFERROR(INDEX(MAESTRO!T:T,_xludf.AGGREGATE(15,6,ROW(MAESTRO!$B$3:$B$1000)/((MAESTRO!$B$3:$B$1000="OPA")*(UPPER(MAESTRO!$L$3:$L$1000)="CONFIRMADO")),ROWS($A$3:A440))),"")</f>
        <v/>
      </c>
      <c r="U440" s="27" t="str">
        <f ca="1">IFERROR(INDEX(MAESTRO!U:U,_xludf.AGGREGATE(15,6,ROW(MAESTRO!$B$3:$B$1000)/((MAESTRO!$B$3:$B$1000="OPA")*(UPPER(MAESTRO!$L$3:$L$1000)="CONFIRMADO")),ROWS($A$3:A440))),"")</f>
        <v/>
      </c>
      <c r="V440" s="27" t="str">
        <f ca="1">IFERROR(INDEX(MAESTRO!V:V,_xludf.AGGREGATE(15,6,ROW(MAESTRO!$B$3:$B$1000)/((MAESTRO!$B$3:$B$1000="OPA")*(UPPER(MAESTRO!$L$3:$L$1000)="CONFIRMADO")),ROWS($A$3:A440))),"")</f>
        <v/>
      </c>
      <c r="W440" s="27" t="str">
        <f ca="1">IFERROR(INDEX(MAESTRO!W:W,_xludf.AGGREGATE(15,6,ROW(MAESTRO!$B$3:$B$1000)/((MAESTRO!$B$3:$B$1000="OPA")*(UPPER(MAESTRO!$L$3:$L$1000)="CONFIRMADO")),ROWS($A$3:A440))),"")</f>
        <v/>
      </c>
      <c r="X440" s="27" t="str">
        <f ca="1">IFERROR(INDEX(MAESTRO!X:X,_xludf.AGGREGATE(15,6,ROW(MAESTRO!$B$3:$B$1000)/((MAESTRO!$B$3:$B$1000="OPA")*(UPPER(MAESTRO!$L$3:$L$1000)="CONFIRMADO")),ROWS($A$3:A440))),"")</f>
        <v/>
      </c>
    </row>
    <row r="441" spans="1:24" ht="22.05" customHeight="1">
      <c r="A441" s="10" t="str">
        <f ca="1">IFERROR(INDEX(MAESTRO!A:A,_xludf.AGGREGATE(15,6,ROW(MAESTRO!$B$3:$B$1000)/((MAESTRO!$B$3:$B$1000="OPA")*(UPPER(MAESTRO!$L$3:$L$1000)="CONFIRMADO")),ROWS($A$3:A441))),"")</f>
        <v/>
      </c>
      <c r="B441" s="10" t="str">
        <f ca="1">IFERROR(INDEX(MAESTRO!B:B,_xludf.AGGREGATE(15,6,ROW(MAESTRO!$B$3:$B$1000)/((MAESTRO!$B$3:$B$1000="OPA")*(UPPER(MAESTRO!$L$3:$L$1000)="CONFIRMADO")),ROWS($A$3:A441))),"")</f>
        <v/>
      </c>
      <c r="C441" s="10" t="str">
        <f ca="1">IFERROR(INDEX(MAESTRO!C:C,_xludf.AGGREGATE(15,6,ROW(MAESTRO!$B$3:$B$1000)/((MAESTRO!$B$3:$B$1000="OPA")*(UPPER(MAESTRO!$L$3:$L$1000)="CONFIRMADO")),ROWS($A$3:A441))),"")</f>
        <v/>
      </c>
      <c r="D441" s="10" t="str">
        <f ca="1">IFERROR(INDEX(MAESTRO!D:D,_xludf.AGGREGATE(15,6,ROW(MAESTRO!$B$3:$B$1000)/((MAESTRO!$B$3:$B$1000="OPA")*(UPPER(MAESTRO!$L$3:$L$1000)="CONFIRMADO")),ROWS($A$3:A441))),"")</f>
        <v/>
      </c>
      <c r="E441" s="10" t="str">
        <f ca="1">IFERROR(INDEX(MAESTRO!E:E,_xludf.AGGREGATE(15,6,ROW(MAESTRO!$B$3:$B$1000)/((MAESTRO!$B$3:$B$1000="OPA")*(UPPER(MAESTRO!$L$3:$L$1000)="CONFIRMADO")),ROWS($A$3:A441))),"")</f>
        <v/>
      </c>
      <c r="F441" s="10" t="str">
        <f ca="1">IFERROR(INDEX(MAESTRO!F:F,_xludf.AGGREGATE(15,6,ROW(MAESTRO!$B$3:$B$1000)/((MAESTRO!$B$3:$B$1000="OPA")*(UPPER(MAESTRO!$L$3:$L$1000)="CONFIRMADO")),ROWS($A$3:A441))),"")</f>
        <v/>
      </c>
      <c r="G441" s="10" t="str">
        <f ca="1">IFERROR(INDEX(MAESTRO!G:G,_xludf.AGGREGATE(15,6,ROW(MAESTRO!$B$3:$B$1000)/((MAESTRO!$B$3:$B$1000="OPA")*(UPPER(MAESTRO!$L$3:$L$1000)="CONFIRMADO")),ROWS($A$3:A441))),"")</f>
        <v/>
      </c>
      <c r="H441" s="10" t="str">
        <f ca="1">IFERROR(INDEX(MAESTRO!H:H,_xludf.AGGREGATE(15,6,ROW(MAESTRO!$B$3:$B$1000)/((MAESTRO!$B$3:$B$1000="OPA")*(UPPER(MAESTRO!$L$3:$L$1000)="CONFIRMADO")),ROWS($A$3:A441))),"")</f>
        <v/>
      </c>
      <c r="I441" s="10" t="str">
        <f ca="1">IFERROR(INDEX(MAESTRO!I:I,_xludf.AGGREGATE(15,6,ROW(MAESTRO!$B$3:$B$1000)/((MAESTRO!$B$3:$B$1000="OPA")*(UPPER(MAESTRO!$L$3:$L$1000)="CONFIRMADO")),ROWS($A$3:A441))),"")</f>
        <v/>
      </c>
      <c r="J441" s="10" t="str">
        <f ca="1">IFERROR(INDEX(MAESTRO!J:J,_xludf.AGGREGATE(15,6,ROW(MAESTRO!$B$3:$B$1000)/((MAESTRO!$B$3:$B$1000="OPA")*(UPPER(MAESTRO!$L$3:$L$1000)="CONFIRMADO")),ROWS($A$3:A441))),"")</f>
        <v/>
      </c>
      <c r="K441" s="10" t="str">
        <f ca="1">IFERROR(INDEX(MAESTRO!K:K,_xludf.AGGREGATE(15,6,ROW(MAESTRO!$B$3:$B$1000)/((MAESTRO!$B$3:$B$1000="OPA")*(UPPER(MAESTRO!$L$3:$L$1000)="CONFIRMADO")),ROWS($A$3:A441))),"")</f>
        <v/>
      </c>
      <c r="L441" s="10" t="str">
        <f ca="1">IFERROR(INDEX(MAESTRO!L:L,_xludf.AGGREGATE(15,6,ROW(MAESTRO!$B$3:$B$1000)/((MAESTRO!$B$3:$B$1000="OPA")*(UPPER(MAESTRO!$L$3:$L$1000)="CONFIRMADO")),ROWS($A$3:A441))),"")</f>
        <v/>
      </c>
      <c r="M441" s="10" t="str">
        <f ca="1">IFERROR(INDEX(MAESTRO!M:M,_xludf.AGGREGATE(15,6,ROW(MAESTRO!$B$3:$B$1000)/((MAESTRO!$B$3:$B$1000="OPA")*(UPPER(MAESTRO!$L$3:$L$1000)="CONFIRMADO")),ROWS($A$3:A441))),"")</f>
        <v/>
      </c>
      <c r="N441" s="10" t="str">
        <f ca="1">IFERROR(INDEX(MAESTRO!N:N,_xludf.AGGREGATE(15,6,ROW(MAESTRO!$B$3:$B$1000)/((MAESTRO!$B$3:$B$1000="OPA")*(UPPER(MAESTRO!$L$3:$L$1000)="CONFIRMADO")),ROWS($A$3:A441))),"")</f>
        <v/>
      </c>
      <c r="O441" s="10" t="str">
        <f ca="1">IFERROR(INDEX(MAESTRO!O:O,_xludf.AGGREGATE(15,6,ROW(MAESTRO!$B$3:$B$1000)/((MAESTRO!$B$3:$B$1000="OPA")*(UPPER(MAESTRO!$L$3:$L$1000)="CONFIRMADO")),ROWS($A$3:A441))),"")</f>
        <v/>
      </c>
      <c r="P441" s="10" t="str">
        <f ca="1">IFERROR(INDEX(MAESTRO!P:P,_xludf.AGGREGATE(15,6,ROW(MAESTRO!$B$3:$B$1000)/((MAESTRO!$B$3:$B$1000="OPA")*(UPPER(MAESTRO!$L$3:$L$1000)="CONFIRMADO")),ROWS($A$3:A441))),"")</f>
        <v/>
      </c>
      <c r="Q441" s="10" t="str">
        <f ca="1">IFERROR(INDEX(MAESTRO!Q:Q,_xludf.AGGREGATE(15,6,ROW(MAESTRO!$B$3:$B$1000)/((MAESTRO!$B$3:$B$1000="OPA")*(UPPER(MAESTRO!$L$3:$L$1000)="CONFIRMADO")),ROWS($A$3:A441))),"")</f>
        <v/>
      </c>
      <c r="R441" s="10" t="str">
        <f ca="1">IFERROR(INDEX(MAESTRO!R:R,_xludf.AGGREGATE(15,6,ROW(MAESTRO!$B$3:$B$1000)/((MAESTRO!$B$3:$B$1000="OPA")*(UPPER(MAESTRO!$L$3:$L$1000)="CONFIRMADO")),ROWS($A$3:A441))),"")</f>
        <v/>
      </c>
      <c r="S441" s="10" t="str">
        <f ca="1">IFERROR(INDEX(MAESTRO!S:S,_xludf.AGGREGATE(15,6,ROW(MAESTRO!$B$3:$B$1000)/((MAESTRO!$B$3:$B$1000="OPA")*(UPPER(MAESTRO!$L$3:$L$1000)="CONFIRMADO")),ROWS($A$3:A441))),"")</f>
        <v/>
      </c>
      <c r="T441" s="10" t="str">
        <f ca="1">IFERROR(INDEX(MAESTRO!T:T,_xludf.AGGREGATE(15,6,ROW(MAESTRO!$B$3:$B$1000)/((MAESTRO!$B$3:$B$1000="OPA")*(UPPER(MAESTRO!$L$3:$L$1000)="CONFIRMADO")),ROWS($A$3:A441))),"")</f>
        <v/>
      </c>
      <c r="U441" s="10" t="str">
        <f ca="1">IFERROR(INDEX(MAESTRO!U:U,_xludf.AGGREGATE(15,6,ROW(MAESTRO!$B$3:$B$1000)/((MAESTRO!$B$3:$B$1000="OPA")*(UPPER(MAESTRO!$L$3:$L$1000)="CONFIRMADO")),ROWS($A$3:A441))),"")</f>
        <v/>
      </c>
      <c r="V441" s="10" t="str">
        <f ca="1">IFERROR(INDEX(MAESTRO!V:V,_xludf.AGGREGATE(15,6,ROW(MAESTRO!$B$3:$B$1000)/((MAESTRO!$B$3:$B$1000="OPA")*(UPPER(MAESTRO!$L$3:$L$1000)="CONFIRMADO")),ROWS($A$3:A441))),"")</f>
        <v/>
      </c>
      <c r="W441" s="10" t="str">
        <f ca="1">IFERROR(INDEX(MAESTRO!W:W,_xludf.AGGREGATE(15,6,ROW(MAESTRO!$B$3:$B$1000)/((MAESTRO!$B$3:$B$1000="OPA")*(UPPER(MAESTRO!$L$3:$L$1000)="CONFIRMADO")),ROWS($A$3:A441))),"")</f>
        <v/>
      </c>
      <c r="X441" s="10" t="str">
        <f ca="1">IFERROR(INDEX(MAESTRO!X:X,_xludf.AGGREGATE(15,6,ROW(MAESTRO!$B$3:$B$1000)/((MAESTRO!$B$3:$B$1000="OPA")*(UPPER(MAESTRO!$L$3:$L$1000)="CONFIRMADO")),ROWS($A$3:A441))),"")</f>
        <v/>
      </c>
    </row>
    <row r="442" spans="1:24" ht="22.05" customHeight="1">
      <c r="A442" s="27" t="str">
        <f ca="1">IFERROR(INDEX(MAESTRO!A:A,_xludf.AGGREGATE(15,6,ROW(MAESTRO!$B$3:$B$1000)/((MAESTRO!$B$3:$B$1000="OPA")*(UPPER(MAESTRO!$L$3:$L$1000)="CONFIRMADO")),ROWS($A$3:A442))),"")</f>
        <v/>
      </c>
      <c r="B442" s="27" t="str">
        <f ca="1">IFERROR(INDEX(MAESTRO!B:B,_xludf.AGGREGATE(15,6,ROW(MAESTRO!$B$3:$B$1000)/((MAESTRO!$B$3:$B$1000="OPA")*(UPPER(MAESTRO!$L$3:$L$1000)="CONFIRMADO")),ROWS($A$3:A442))),"")</f>
        <v/>
      </c>
      <c r="C442" s="27" t="str">
        <f ca="1">IFERROR(INDEX(MAESTRO!C:C,_xludf.AGGREGATE(15,6,ROW(MAESTRO!$B$3:$B$1000)/((MAESTRO!$B$3:$B$1000="OPA")*(UPPER(MAESTRO!$L$3:$L$1000)="CONFIRMADO")),ROWS($A$3:A442))),"")</f>
        <v/>
      </c>
      <c r="D442" s="27" t="str">
        <f ca="1">IFERROR(INDEX(MAESTRO!D:D,_xludf.AGGREGATE(15,6,ROW(MAESTRO!$B$3:$B$1000)/((MAESTRO!$B$3:$B$1000="OPA")*(UPPER(MAESTRO!$L$3:$L$1000)="CONFIRMADO")),ROWS($A$3:A442))),"")</f>
        <v/>
      </c>
      <c r="E442" s="27" t="str">
        <f ca="1">IFERROR(INDEX(MAESTRO!E:E,_xludf.AGGREGATE(15,6,ROW(MAESTRO!$B$3:$B$1000)/((MAESTRO!$B$3:$B$1000="OPA")*(UPPER(MAESTRO!$L$3:$L$1000)="CONFIRMADO")),ROWS($A$3:A442))),"")</f>
        <v/>
      </c>
      <c r="F442" s="27" t="str">
        <f ca="1">IFERROR(INDEX(MAESTRO!F:F,_xludf.AGGREGATE(15,6,ROW(MAESTRO!$B$3:$B$1000)/((MAESTRO!$B$3:$B$1000="OPA")*(UPPER(MAESTRO!$L$3:$L$1000)="CONFIRMADO")),ROWS($A$3:A442))),"")</f>
        <v/>
      </c>
      <c r="G442" s="27" t="str">
        <f ca="1">IFERROR(INDEX(MAESTRO!G:G,_xludf.AGGREGATE(15,6,ROW(MAESTRO!$B$3:$B$1000)/((MAESTRO!$B$3:$B$1000="OPA")*(UPPER(MAESTRO!$L$3:$L$1000)="CONFIRMADO")),ROWS($A$3:A442))),"")</f>
        <v/>
      </c>
      <c r="H442" s="27" t="str">
        <f ca="1">IFERROR(INDEX(MAESTRO!H:H,_xludf.AGGREGATE(15,6,ROW(MAESTRO!$B$3:$B$1000)/((MAESTRO!$B$3:$B$1000="OPA")*(UPPER(MAESTRO!$L$3:$L$1000)="CONFIRMADO")),ROWS($A$3:A442))),"")</f>
        <v/>
      </c>
      <c r="I442" s="27" t="str">
        <f ca="1">IFERROR(INDEX(MAESTRO!I:I,_xludf.AGGREGATE(15,6,ROW(MAESTRO!$B$3:$B$1000)/((MAESTRO!$B$3:$B$1000="OPA")*(UPPER(MAESTRO!$L$3:$L$1000)="CONFIRMADO")),ROWS($A$3:A442))),"")</f>
        <v/>
      </c>
      <c r="J442" s="27" t="str">
        <f ca="1">IFERROR(INDEX(MAESTRO!J:J,_xludf.AGGREGATE(15,6,ROW(MAESTRO!$B$3:$B$1000)/((MAESTRO!$B$3:$B$1000="OPA")*(UPPER(MAESTRO!$L$3:$L$1000)="CONFIRMADO")),ROWS($A$3:A442))),"")</f>
        <v/>
      </c>
      <c r="K442" s="27" t="str">
        <f ca="1">IFERROR(INDEX(MAESTRO!K:K,_xludf.AGGREGATE(15,6,ROW(MAESTRO!$B$3:$B$1000)/((MAESTRO!$B$3:$B$1000="OPA")*(UPPER(MAESTRO!$L$3:$L$1000)="CONFIRMADO")),ROWS($A$3:A442))),"")</f>
        <v/>
      </c>
      <c r="L442" s="27" t="str">
        <f ca="1">IFERROR(INDEX(MAESTRO!L:L,_xludf.AGGREGATE(15,6,ROW(MAESTRO!$B$3:$B$1000)/((MAESTRO!$B$3:$B$1000="OPA")*(UPPER(MAESTRO!$L$3:$L$1000)="CONFIRMADO")),ROWS($A$3:A442))),"")</f>
        <v/>
      </c>
      <c r="M442" s="27" t="str">
        <f ca="1">IFERROR(INDEX(MAESTRO!M:M,_xludf.AGGREGATE(15,6,ROW(MAESTRO!$B$3:$B$1000)/((MAESTRO!$B$3:$B$1000="OPA")*(UPPER(MAESTRO!$L$3:$L$1000)="CONFIRMADO")),ROWS($A$3:A442))),"")</f>
        <v/>
      </c>
      <c r="N442" s="27" t="str">
        <f ca="1">IFERROR(INDEX(MAESTRO!N:N,_xludf.AGGREGATE(15,6,ROW(MAESTRO!$B$3:$B$1000)/((MAESTRO!$B$3:$B$1000="OPA")*(UPPER(MAESTRO!$L$3:$L$1000)="CONFIRMADO")),ROWS($A$3:A442))),"")</f>
        <v/>
      </c>
      <c r="O442" s="27" t="str">
        <f ca="1">IFERROR(INDEX(MAESTRO!O:O,_xludf.AGGREGATE(15,6,ROW(MAESTRO!$B$3:$B$1000)/((MAESTRO!$B$3:$B$1000="OPA")*(UPPER(MAESTRO!$L$3:$L$1000)="CONFIRMADO")),ROWS($A$3:A442))),"")</f>
        <v/>
      </c>
      <c r="P442" s="27" t="str">
        <f ca="1">IFERROR(INDEX(MAESTRO!P:P,_xludf.AGGREGATE(15,6,ROW(MAESTRO!$B$3:$B$1000)/((MAESTRO!$B$3:$B$1000="OPA")*(UPPER(MAESTRO!$L$3:$L$1000)="CONFIRMADO")),ROWS($A$3:A442))),"")</f>
        <v/>
      </c>
      <c r="Q442" s="27" t="str">
        <f ca="1">IFERROR(INDEX(MAESTRO!Q:Q,_xludf.AGGREGATE(15,6,ROW(MAESTRO!$B$3:$B$1000)/((MAESTRO!$B$3:$B$1000="OPA")*(UPPER(MAESTRO!$L$3:$L$1000)="CONFIRMADO")),ROWS($A$3:A442))),"")</f>
        <v/>
      </c>
      <c r="R442" s="27" t="str">
        <f ca="1">IFERROR(INDEX(MAESTRO!R:R,_xludf.AGGREGATE(15,6,ROW(MAESTRO!$B$3:$B$1000)/((MAESTRO!$B$3:$B$1000="OPA")*(UPPER(MAESTRO!$L$3:$L$1000)="CONFIRMADO")),ROWS($A$3:A442))),"")</f>
        <v/>
      </c>
      <c r="S442" s="27" t="str">
        <f ca="1">IFERROR(INDEX(MAESTRO!S:S,_xludf.AGGREGATE(15,6,ROW(MAESTRO!$B$3:$B$1000)/((MAESTRO!$B$3:$B$1000="OPA")*(UPPER(MAESTRO!$L$3:$L$1000)="CONFIRMADO")),ROWS($A$3:A442))),"")</f>
        <v/>
      </c>
      <c r="T442" s="27" t="str">
        <f ca="1">IFERROR(INDEX(MAESTRO!T:T,_xludf.AGGREGATE(15,6,ROW(MAESTRO!$B$3:$B$1000)/((MAESTRO!$B$3:$B$1000="OPA")*(UPPER(MAESTRO!$L$3:$L$1000)="CONFIRMADO")),ROWS($A$3:A442))),"")</f>
        <v/>
      </c>
      <c r="U442" s="27" t="str">
        <f ca="1">IFERROR(INDEX(MAESTRO!U:U,_xludf.AGGREGATE(15,6,ROW(MAESTRO!$B$3:$B$1000)/((MAESTRO!$B$3:$B$1000="OPA")*(UPPER(MAESTRO!$L$3:$L$1000)="CONFIRMADO")),ROWS($A$3:A442))),"")</f>
        <v/>
      </c>
      <c r="V442" s="27" t="str">
        <f ca="1">IFERROR(INDEX(MAESTRO!V:V,_xludf.AGGREGATE(15,6,ROW(MAESTRO!$B$3:$B$1000)/((MAESTRO!$B$3:$B$1000="OPA")*(UPPER(MAESTRO!$L$3:$L$1000)="CONFIRMADO")),ROWS($A$3:A442))),"")</f>
        <v/>
      </c>
      <c r="W442" s="27" t="str">
        <f ca="1">IFERROR(INDEX(MAESTRO!W:W,_xludf.AGGREGATE(15,6,ROW(MAESTRO!$B$3:$B$1000)/((MAESTRO!$B$3:$B$1000="OPA")*(UPPER(MAESTRO!$L$3:$L$1000)="CONFIRMADO")),ROWS($A$3:A442))),"")</f>
        <v/>
      </c>
      <c r="X442" s="27" t="str">
        <f ca="1">IFERROR(INDEX(MAESTRO!X:X,_xludf.AGGREGATE(15,6,ROW(MAESTRO!$B$3:$B$1000)/((MAESTRO!$B$3:$B$1000="OPA")*(UPPER(MAESTRO!$L$3:$L$1000)="CONFIRMADO")),ROWS($A$3:A442))),"")</f>
        <v/>
      </c>
    </row>
    <row r="443" spans="1:24" ht="22.05" customHeight="1">
      <c r="A443" s="10" t="str">
        <f ca="1">IFERROR(INDEX(MAESTRO!A:A,_xludf.AGGREGATE(15,6,ROW(MAESTRO!$B$3:$B$1000)/((MAESTRO!$B$3:$B$1000="OPA")*(UPPER(MAESTRO!$L$3:$L$1000)="CONFIRMADO")),ROWS($A$3:A443))),"")</f>
        <v/>
      </c>
      <c r="B443" s="10" t="str">
        <f ca="1">IFERROR(INDEX(MAESTRO!B:B,_xludf.AGGREGATE(15,6,ROW(MAESTRO!$B$3:$B$1000)/((MAESTRO!$B$3:$B$1000="OPA")*(UPPER(MAESTRO!$L$3:$L$1000)="CONFIRMADO")),ROWS($A$3:A443))),"")</f>
        <v/>
      </c>
      <c r="C443" s="10" t="str">
        <f ca="1">IFERROR(INDEX(MAESTRO!C:C,_xludf.AGGREGATE(15,6,ROW(MAESTRO!$B$3:$B$1000)/((MAESTRO!$B$3:$B$1000="OPA")*(UPPER(MAESTRO!$L$3:$L$1000)="CONFIRMADO")),ROWS($A$3:A443))),"")</f>
        <v/>
      </c>
      <c r="D443" s="10" t="str">
        <f ca="1">IFERROR(INDEX(MAESTRO!D:D,_xludf.AGGREGATE(15,6,ROW(MAESTRO!$B$3:$B$1000)/((MAESTRO!$B$3:$B$1000="OPA")*(UPPER(MAESTRO!$L$3:$L$1000)="CONFIRMADO")),ROWS($A$3:A443))),"")</f>
        <v/>
      </c>
      <c r="E443" s="10" t="str">
        <f ca="1">IFERROR(INDEX(MAESTRO!E:E,_xludf.AGGREGATE(15,6,ROW(MAESTRO!$B$3:$B$1000)/((MAESTRO!$B$3:$B$1000="OPA")*(UPPER(MAESTRO!$L$3:$L$1000)="CONFIRMADO")),ROWS($A$3:A443))),"")</f>
        <v/>
      </c>
      <c r="F443" s="10" t="str">
        <f ca="1">IFERROR(INDEX(MAESTRO!F:F,_xludf.AGGREGATE(15,6,ROW(MAESTRO!$B$3:$B$1000)/((MAESTRO!$B$3:$B$1000="OPA")*(UPPER(MAESTRO!$L$3:$L$1000)="CONFIRMADO")),ROWS($A$3:A443))),"")</f>
        <v/>
      </c>
      <c r="G443" s="10" t="str">
        <f ca="1">IFERROR(INDEX(MAESTRO!G:G,_xludf.AGGREGATE(15,6,ROW(MAESTRO!$B$3:$B$1000)/((MAESTRO!$B$3:$B$1000="OPA")*(UPPER(MAESTRO!$L$3:$L$1000)="CONFIRMADO")),ROWS($A$3:A443))),"")</f>
        <v/>
      </c>
      <c r="H443" s="10" t="str">
        <f ca="1">IFERROR(INDEX(MAESTRO!H:H,_xludf.AGGREGATE(15,6,ROW(MAESTRO!$B$3:$B$1000)/((MAESTRO!$B$3:$B$1000="OPA")*(UPPER(MAESTRO!$L$3:$L$1000)="CONFIRMADO")),ROWS($A$3:A443))),"")</f>
        <v/>
      </c>
      <c r="I443" s="10" t="str">
        <f ca="1">IFERROR(INDEX(MAESTRO!I:I,_xludf.AGGREGATE(15,6,ROW(MAESTRO!$B$3:$B$1000)/((MAESTRO!$B$3:$B$1000="OPA")*(UPPER(MAESTRO!$L$3:$L$1000)="CONFIRMADO")),ROWS($A$3:A443))),"")</f>
        <v/>
      </c>
      <c r="J443" s="10" t="str">
        <f ca="1">IFERROR(INDEX(MAESTRO!J:J,_xludf.AGGREGATE(15,6,ROW(MAESTRO!$B$3:$B$1000)/((MAESTRO!$B$3:$B$1000="OPA")*(UPPER(MAESTRO!$L$3:$L$1000)="CONFIRMADO")),ROWS($A$3:A443))),"")</f>
        <v/>
      </c>
      <c r="K443" s="10" t="str">
        <f ca="1">IFERROR(INDEX(MAESTRO!K:K,_xludf.AGGREGATE(15,6,ROW(MAESTRO!$B$3:$B$1000)/((MAESTRO!$B$3:$B$1000="OPA")*(UPPER(MAESTRO!$L$3:$L$1000)="CONFIRMADO")),ROWS($A$3:A443))),"")</f>
        <v/>
      </c>
      <c r="L443" s="10" t="str">
        <f ca="1">IFERROR(INDEX(MAESTRO!L:L,_xludf.AGGREGATE(15,6,ROW(MAESTRO!$B$3:$B$1000)/((MAESTRO!$B$3:$B$1000="OPA")*(UPPER(MAESTRO!$L$3:$L$1000)="CONFIRMADO")),ROWS($A$3:A443))),"")</f>
        <v/>
      </c>
      <c r="M443" s="10" t="str">
        <f ca="1">IFERROR(INDEX(MAESTRO!M:M,_xludf.AGGREGATE(15,6,ROW(MAESTRO!$B$3:$B$1000)/((MAESTRO!$B$3:$B$1000="OPA")*(UPPER(MAESTRO!$L$3:$L$1000)="CONFIRMADO")),ROWS($A$3:A443))),"")</f>
        <v/>
      </c>
      <c r="N443" s="10" t="str">
        <f ca="1">IFERROR(INDEX(MAESTRO!N:N,_xludf.AGGREGATE(15,6,ROW(MAESTRO!$B$3:$B$1000)/((MAESTRO!$B$3:$B$1000="OPA")*(UPPER(MAESTRO!$L$3:$L$1000)="CONFIRMADO")),ROWS($A$3:A443))),"")</f>
        <v/>
      </c>
      <c r="O443" s="10" t="str">
        <f ca="1">IFERROR(INDEX(MAESTRO!O:O,_xludf.AGGREGATE(15,6,ROW(MAESTRO!$B$3:$B$1000)/((MAESTRO!$B$3:$B$1000="OPA")*(UPPER(MAESTRO!$L$3:$L$1000)="CONFIRMADO")),ROWS($A$3:A443))),"")</f>
        <v/>
      </c>
      <c r="P443" s="10" t="str">
        <f ca="1">IFERROR(INDEX(MAESTRO!P:P,_xludf.AGGREGATE(15,6,ROW(MAESTRO!$B$3:$B$1000)/((MAESTRO!$B$3:$B$1000="OPA")*(UPPER(MAESTRO!$L$3:$L$1000)="CONFIRMADO")),ROWS($A$3:A443))),"")</f>
        <v/>
      </c>
      <c r="Q443" s="10" t="str">
        <f ca="1">IFERROR(INDEX(MAESTRO!Q:Q,_xludf.AGGREGATE(15,6,ROW(MAESTRO!$B$3:$B$1000)/((MAESTRO!$B$3:$B$1000="OPA")*(UPPER(MAESTRO!$L$3:$L$1000)="CONFIRMADO")),ROWS($A$3:A443))),"")</f>
        <v/>
      </c>
      <c r="R443" s="10" t="str">
        <f ca="1">IFERROR(INDEX(MAESTRO!R:R,_xludf.AGGREGATE(15,6,ROW(MAESTRO!$B$3:$B$1000)/((MAESTRO!$B$3:$B$1000="OPA")*(UPPER(MAESTRO!$L$3:$L$1000)="CONFIRMADO")),ROWS($A$3:A443))),"")</f>
        <v/>
      </c>
      <c r="S443" s="10" t="str">
        <f ca="1">IFERROR(INDEX(MAESTRO!S:S,_xludf.AGGREGATE(15,6,ROW(MAESTRO!$B$3:$B$1000)/((MAESTRO!$B$3:$B$1000="OPA")*(UPPER(MAESTRO!$L$3:$L$1000)="CONFIRMADO")),ROWS($A$3:A443))),"")</f>
        <v/>
      </c>
      <c r="T443" s="10" t="str">
        <f ca="1">IFERROR(INDEX(MAESTRO!T:T,_xludf.AGGREGATE(15,6,ROW(MAESTRO!$B$3:$B$1000)/((MAESTRO!$B$3:$B$1000="OPA")*(UPPER(MAESTRO!$L$3:$L$1000)="CONFIRMADO")),ROWS($A$3:A443))),"")</f>
        <v/>
      </c>
      <c r="U443" s="10" t="str">
        <f ca="1">IFERROR(INDEX(MAESTRO!U:U,_xludf.AGGREGATE(15,6,ROW(MAESTRO!$B$3:$B$1000)/((MAESTRO!$B$3:$B$1000="OPA")*(UPPER(MAESTRO!$L$3:$L$1000)="CONFIRMADO")),ROWS($A$3:A443))),"")</f>
        <v/>
      </c>
      <c r="V443" s="10" t="str">
        <f ca="1">IFERROR(INDEX(MAESTRO!V:V,_xludf.AGGREGATE(15,6,ROW(MAESTRO!$B$3:$B$1000)/((MAESTRO!$B$3:$B$1000="OPA")*(UPPER(MAESTRO!$L$3:$L$1000)="CONFIRMADO")),ROWS($A$3:A443))),"")</f>
        <v/>
      </c>
      <c r="W443" s="10" t="str">
        <f ca="1">IFERROR(INDEX(MAESTRO!W:W,_xludf.AGGREGATE(15,6,ROW(MAESTRO!$B$3:$B$1000)/((MAESTRO!$B$3:$B$1000="OPA")*(UPPER(MAESTRO!$L$3:$L$1000)="CONFIRMADO")),ROWS($A$3:A443))),"")</f>
        <v/>
      </c>
      <c r="X443" s="10" t="str">
        <f ca="1">IFERROR(INDEX(MAESTRO!X:X,_xludf.AGGREGATE(15,6,ROW(MAESTRO!$B$3:$B$1000)/((MAESTRO!$B$3:$B$1000="OPA")*(UPPER(MAESTRO!$L$3:$L$1000)="CONFIRMADO")),ROWS($A$3:A443))),"")</f>
        <v/>
      </c>
    </row>
    <row r="444" spans="1:24" ht="22.05" customHeight="1">
      <c r="A444" s="27" t="str">
        <f ca="1">IFERROR(INDEX(MAESTRO!A:A,_xludf.AGGREGATE(15,6,ROW(MAESTRO!$B$3:$B$1000)/((MAESTRO!$B$3:$B$1000="OPA")*(UPPER(MAESTRO!$L$3:$L$1000)="CONFIRMADO")),ROWS($A$3:A444))),"")</f>
        <v/>
      </c>
      <c r="B444" s="27" t="str">
        <f ca="1">IFERROR(INDEX(MAESTRO!B:B,_xludf.AGGREGATE(15,6,ROW(MAESTRO!$B$3:$B$1000)/((MAESTRO!$B$3:$B$1000="OPA")*(UPPER(MAESTRO!$L$3:$L$1000)="CONFIRMADO")),ROWS($A$3:A444))),"")</f>
        <v/>
      </c>
      <c r="C444" s="27" t="str">
        <f ca="1">IFERROR(INDEX(MAESTRO!C:C,_xludf.AGGREGATE(15,6,ROW(MAESTRO!$B$3:$B$1000)/((MAESTRO!$B$3:$B$1000="OPA")*(UPPER(MAESTRO!$L$3:$L$1000)="CONFIRMADO")),ROWS($A$3:A444))),"")</f>
        <v/>
      </c>
      <c r="D444" s="27" t="str">
        <f ca="1">IFERROR(INDEX(MAESTRO!D:D,_xludf.AGGREGATE(15,6,ROW(MAESTRO!$B$3:$B$1000)/((MAESTRO!$B$3:$B$1000="OPA")*(UPPER(MAESTRO!$L$3:$L$1000)="CONFIRMADO")),ROWS($A$3:A444))),"")</f>
        <v/>
      </c>
      <c r="E444" s="27" t="str">
        <f ca="1">IFERROR(INDEX(MAESTRO!E:E,_xludf.AGGREGATE(15,6,ROW(MAESTRO!$B$3:$B$1000)/((MAESTRO!$B$3:$B$1000="OPA")*(UPPER(MAESTRO!$L$3:$L$1000)="CONFIRMADO")),ROWS($A$3:A444))),"")</f>
        <v/>
      </c>
      <c r="F444" s="27" t="str">
        <f ca="1">IFERROR(INDEX(MAESTRO!F:F,_xludf.AGGREGATE(15,6,ROW(MAESTRO!$B$3:$B$1000)/((MAESTRO!$B$3:$B$1000="OPA")*(UPPER(MAESTRO!$L$3:$L$1000)="CONFIRMADO")),ROWS($A$3:A444))),"")</f>
        <v/>
      </c>
      <c r="G444" s="27" t="str">
        <f ca="1">IFERROR(INDEX(MAESTRO!G:G,_xludf.AGGREGATE(15,6,ROW(MAESTRO!$B$3:$B$1000)/((MAESTRO!$B$3:$B$1000="OPA")*(UPPER(MAESTRO!$L$3:$L$1000)="CONFIRMADO")),ROWS($A$3:A444))),"")</f>
        <v/>
      </c>
      <c r="H444" s="27" t="str">
        <f ca="1">IFERROR(INDEX(MAESTRO!H:H,_xludf.AGGREGATE(15,6,ROW(MAESTRO!$B$3:$B$1000)/((MAESTRO!$B$3:$B$1000="OPA")*(UPPER(MAESTRO!$L$3:$L$1000)="CONFIRMADO")),ROWS($A$3:A444))),"")</f>
        <v/>
      </c>
      <c r="I444" s="27" t="str">
        <f ca="1">IFERROR(INDEX(MAESTRO!I:I,_xludf.AGGREGATE(15,6,ROW(MAESTRO!$B$3:$B$1000)/((MAESTRO!$B$3:$B$1000="OPA")*(UPPER(MAESTRO!$L$3:$L$1000)="CONFIRMADO")),ROWS($A$3:A444))),"")</f>
        <v/>
      </c>
      <c r="J444" s="27" t="str">
        <f ca="1">IFERROR(INDEX(MAESTRO!J:J,_xludf.AGGREGATE(15,6,ROW(MAESTRO!$B$3:$B$1000)/((MAESTRO!$B$3:$B$1000="OPA")*(UPPER(MAESTRO!$L$3:$L$1000)="CONFIRMADO")),ROWS($A$3:A444))),"")</f>
        <v/>
      </c>
      <c r="K444" s="27" t="str">
        <f ca="1">IFERROR(INDEX(MAESTRO!K:K,_xludf.AGGREGATE(15,6,ROW(MAESTRO!$B$3:$B$1000)/((MAESTRO!$B$3:$B$1000="OPA")*(UPPER(MAESTRO!$L$3:$L$1000)="CONFIRMADO")),ROWS($A$3:A444))),"")</f>
        <v/>
      </c>
      <c r="L444" s="27" t="str">
        <f ca="1">IFERROR(INDEX(MAESTRO!L:L,_xludf.AGGREGATE(15,6,ROW(MAESTRO!$B$3:$B$1000)/((MAESTRO!$B$3:$B$1000="OPA")*(UPPER(MAESTRO!$L$3:$L$1000)="CONFIRMADO")),ROWS($A$3:A444))),"")</f>
        <v/>
      </c>
      <c r="M444" s="27" t="str">
        <f ca="1">IFERROR(INDEX(MAESTRO!M:M,_xludf.AGGREGATE(15,6,ROW(MAESTRO!$B$3:$B$1000)/((MAESTRO!$B$3:$B$1000="OPA")*(UPPER(MAESTRO!$L$3:$L$1000)="CONFIRMADO")),ROWS($A$3:A444))),"")</f>
        <v/>
      </c>
      <c r="N444" s="27" t="str">
        <f ca="1">IFERROR(INDEX(MAESTRO!N:N,_xludf.AGGREGATE(15,6,ROW(MAESTRO!$B$3:$B$1000)/((MAESTRO!$B$3:$B$1000="OPA")*(UPPER(MAESTRO!$L$3:$L$1000)="CONFIRMADO")),ROWS($A$3:A444))),"")</f>
        <v/>
      </c>
      <c r="O444" s="27" t="str">
        <f ca="1">IFERROR(INDEX(MAESTRO!O:O,_xludf.AGGREGATE(15,6,ROW(MAESTRO!$B$3:$B$1000)/((MAESTRO!$B$3:$B$1000="OPA")*(UPPER(MAESTRO!$L$3:$L$1000)="CONFIRMADO")),ROWS($A$3:A444))),"")</f>
        <v/>
      </c>
      <c r="P444" s="27" t="str">
        <f ca="1">IFERROR(INDEX(MAESTRO!P:P,_xludf.AGGREGATE(15,6,ROW(MAESTRO!$B$3:$B$1000)/((MAESTRO!$B$3:$B$1000="OPA")*(UPPER(MAESTRO!$L$3:$L$1000)="CONFIRMADO")),ROWS($A$3:A444))),"")</f>
        <v/>
      </c>
      <c r="Q444" s="27" t="str">
        <f ca="1">IFERROR(INDEX(MAESTRO!Q:Q,_xludf.AGGREGATE(15,6,ROW(MAESTRO!$B$3:$B$1000)/((MAESTRO!$B$3:$B$1000="OPA")*(UPPER(MAESTRO!$L$3:$L$1000)="CONFIRMADO")),ROWS($A$3:A444))),"")</f>
        <v/>
      </c>
      <c r="R444" s="27" t="str">
        <f ca="1">IFERROR(INDEX(MAESTRO!R:R,_xludf.AGGREGATE(15,6,ROW(MAESTRO!$B$3:$B$1000)/((MAESTRO!$B$3:$B$1000="OPA")*(UPPER(MAESTRO!$L$3:$L$1000)="CONFIRMADO")),ROWS($A$3:A444))),"")</f>
        <v/>
      </c>
      <c r="S444" s="27" t="str">
        <f ca="1">IFERROR(INDEX(MAESTRO!S:S,_xludf.AGGREGATE(15,6,ROW(MAESTRO!$B$3:$B$1000)/((MAESTRO!$B$3:$B$1000="OPA")*(UPPER(MAESTRO!$L$3:$L$1000)="CONFIRMADO")),ROWS($A$3:A444))),"")</f>
        <v/>
      </c>
      <c r="T444" s="27" t="str">
        <f ca="1">IFERROR(INDEX(MAESTRO!T:T,_xludf.AGGREGATE(15,6,ROW(MAESTRO!$B$3:$B$1000)/((MAESTRO!$B$3:$B$1000="OPA")*(UPPER(MAESTRO!$L$3:$L$1000)="CONFIRMADO")),ROWS($A$3:A444))),"")</f>
        <v/>
      </c>
      <c r="U444" s="27" t="str">
        <f ca="1">IFERROR(INDEX(MAESTRO!U:U,_xludf.AGGREGATE(15,6,ROW(MAESTRO!$B$3:$B$1000)/((MAESTRO!$B$3:$B$1000="OPA")*(UPPER(MAESTRO!$L$3:$L$1000)="CONFIRMADO")),ROWS($A$3:A444))),"")</f>
        <v/>
      </c>
      <c r="V444" s="27" t="str">
        <f ca="1">IFERROR(INDEX(MAESTRO!V:V,_xludf.AGGREGATE(15,6,ROW(MAESTRO!$B$3:$B$1000)/((MAESTRO!$B$3:$B$1000="OPA")*(UPPER(MAESTRO!$L$3:$L$1000)="CONFIRMADO")),ROWS($A$3:A444))),"")</f>
        <v/>
      </c>
      <c r="W444" s="27" t="str">
        <f ca="1">IFERROR(INDEX(MAESTRO!W:W,_xludf.AGGREGATE(15,6,ROW(MAESTRO!$B$3:$B$1000)/((MAESTRO!$B$3:$B$1000="OPA")*(UPPER(MAESTRO!$L$3:$L$1000)="CONFIRMADO")),ROWS($A$3:A444))),"")</f>
        <v/>
      </c>
      <c r="X444" s="27" t="str">
        <f ca="1">IFERROR(INDEX(MAESTRO!X:X,_xludf.AGGREGATE(15,6,ROW(MAESTRO!$B$3:$B$1000)/((MAESTRO!$B$3:$B$1000="OPA")*(UPPER(MAESTRO!$L$3:$L$1000)="CONFIRMADO")),ROWS($A$3:A444))),"")</f>
        <v/>
      </c>
    </row>
    <row r="445" spans="1:24" ht="22.05" customHeight="1">
      <c r="A445" s="10" t="str">
        <f ca="1">IFERROR(INDEX(MAESTRO!A:A,_xludf.AGGREGATE(15,6,ROW(MAESTRO!$B$3:$B$1000)/((MAESTRO!$B$3:$B$1000="OPA")*(UPPER(MAESTRO!$L$3:$L$1000)="CONFIRMADO")),ROWS($A$3:A445))),"")</f>
        <v/>
      </c>
      <c r="B445" s="10" t="str">
        <f ca="1">IFERROR(INDEX(MAESTRO!B:B,_xludf.AGGREGATE(15,6,ROW(MAESTRO!$B$3:$B$1000)/((MAESTRO!$B$3:$B$1000="OPA")*(UPPER(MAESTRO!$L$3:$L$1000)="CONFIRMADO")),ROWS($A$3:A445))),"")</f>
        <v/>
      </c>
      <c r="C445" s="10" t="str">
        <f ca="1">IFERROR(INDEX(MAESTRO!C:C,_xludf.AGGREGATE(15,6,ROW(MAESTRO!$B$3:$B$1000)/((MAESTRO!$B$3:$B$1000="OPA")*(UPPER(MAESTRO!$L$3:$L$1000)="CONFIRMADO")),ROWS($A$3:A445))),"")</f>
        <v/>
      </c>
      <c r="D445" s="10" t="str">
        <f ca="1">IFERROR(INDEX(MAESTRO!D:D,_xludf.AGGREGATE(15,6,ROW(MAESTRO!$B$3:$B$1000)/((MAESTRO!$B$3:$B$1000="OPA")*(UPPER(MAESTRO!$L$3:$L$1000)="CONFIRMADO")),ROWS($A$3:A445))),"")</f>
        <v/>
      </c>
      <c r="E445" s="10" t="str">
        <f ca="1">IFERROR(INDEX(MAESTRO!E:E,_xludf.AGGREGATE(15,6,ROW(MAESTRO!$B$3:$B$1000)/((MAESTRO!$B$3:$B$1000="OPA")*(UPPER(MAESTRO!$L$3:$L$1000)="CONFIRMADO")),ROWS($A$3:A445))),"")</f>
        <v/>
      </c>
      <c r="F445" s="10" t="str">
        <f ca="1">IFERROR(INDEX(MAESTRO!F:F,_xludf.AGGREGATE(15,6,ROW(MAESTRO!$B$3:$B$1000)/((MAESTRO!$B$3:$B$1000="OPA")*(UPPER(MAESTRO!$L$3:$L$1000)="CONFIRMADO")),ROWS($A$3:A445))),"")</f>
        <v/>
      </c>
      <c r="G445" s="10" t="str">
        <f ca="1">IFERROR(INDEX(MAESTRO!G:G,_xludf.AGGREGATE(15,6,ROW(MAESTRO!$B$3:$B$1000)/((MAESTRO!$B$3:$B$1000="OPA")*(UPPER(MAESTRO!$L$3:$L$1000)="CONFIRMADO")),ROWS($A$3:A445))),"")</f>
        <v/>
      </c>
      <c r="H445" s="10" t="str">
        <f ca="1">IFERROR(INDEX(MAESTRO!H:H,_xludf.AGGREGATE(15,6,ROW(MAESTRO!$B$3:$B$1000)/((MAESTRO!$B$3:$B$1000="OPA")*(UPPER(MAESTRO!$L$3:$L$1000)="CONFIRMADO")),ROWS($A$3:A445))),"")</f>
        <v/>
      </c>
      <c r="I445" s="10" t="str">
        <f ca="1">IFERROR(INDEX(MAESTRO!I:I,_xludf.AGGREGATE(15,6,ROW(MAESTRO!$B$3:$B$1000)/((MAESTRO!$B$3:$B$1000="OPA")*(UPPER(MAESTRO!$L$3:$L$1000)="CONFIRMADO")),ROWS($A$3:A445))),"")</f>
        <v/>
      </c>
      <c r="J445" s="10" t="str">
        <f ca="1">IFERROR(INDEX(MAESTRO!J:J,_xludf.AGGREGATE(15,6,ROW(MAESTRO!$B$3:$B$1000)/((MAESTRO!$B$3:$B$1000="OPA")*(UPPER(MAESTRO!$L$3:$L$1000)="CONFIRMADO")),ROWS($A$3:A445))),"")</f>
        <v/>
      </c>
      <c r="K445" s="10" t="str">
        <f ca="1">IFERROR(INDEX(MAESTRO!K:K,_xludf.AGGREGATE(15,6,ROW(MAESTRO!$B$3:$B$1000)/((MAESTRO!$B$3:$B$1000="OPA")*(UPPER(MAESTRO!$L$3:$L$1000)="CONFIRMADO")),ROWS($A$3:A445))),"")</f>
        <v/>
      </c>
      <c r="L445" s="10" t="str">
        <f ca="1">IFERROR(INDEX(MAESTRO!L:L,_xludf.AGGREGATE(15,6,ROW(MAESTRO!$B$3:$B$1000)/((MAESTRO!$B$3:$B$1000="OPA")*(UPPER(MAESTRO!$L$3:$L$1000)="CONFIRMADO")),ROWS($A$3:A445))),"")</f>
        <v/>
      </c>
      <c r="M445" s="10" t="str">
        <f ca="1">IFERROR(INDEX(MAESTRO!M:M,_xludf.AGGREGATE(15,6,ROW(MAESTRO!$B$3:$B$1000)/((MAESTRO!$B$3:$B$1000="OPA")*(UPPER(MAESTRO!$L$3:$L$1000)="CONFIRMADO")),ROWS($A$3:A445))),"")</f>
        <v/>
      </c>
      <c r="N445" s="10" t="str">
        <f ca="1">IFERROR(INDEX(MAESTRO!N:N,_xludf.AGGREGATE(15,6,ROW(MAESTRO!$B$3:$B$1000)/((MAESTRO!$B$3:$B$1000="OPA")*(UPPER(MAESTRO!$L$3:$L$1000)="CONFIRMADO")),ROWS($A$3:A445))),"")</f>
        <v/>
      </c>
      <c r="O445" s="10" t="str">
        <f ca="1">IFERROR(INDEX(MAESTRO!O:O,_xludf.AGGREGATE(15,6,ROW(MAESTRO!$B$3:$B$1000)/((MAESTRO!$B$3:$B$1000="OPA")*(UPPER(MAESTRO!$L$3:$L$1000)="CONFIRMADO")),ROWS($A$3:A445))),"")</f>
        <v/>
      </c>
      <c r="P445" s="10" t="str">
        <f ca="1">IFERROR(INDEX(MAESTRO!P:P,_xludf.AGGREGATE(15,6,ROW(MAESTRO!$B$3:$B$1000)/((MAESTRO!$B$3:$B$1000="OPA")*(UPPER(MAESTRO!$L$3:$L$1000)="CONFIRMADO")),ROWS($A$3:A445))),"")</f>
        <v/>
      </c>
      <c r="Q445" s="10" t="str">
        <f ca="1">IFERROR(INDEX(MAESTRO!Q:Q,_xludf.AGGREGATE(15,6,ROW(MAESTRO!$B$3:$B$1000)/((MAESTRO!$B$3:$B$1000="OPA")*(UPPER(MAESTRO!$L$3:$L$1000)="CONFIRMADO")),ROWS($A$3:A445))),"")</f>
        <v/>
      </c>
      <c r="R445" s="10" t="str">
        <f ca="1">IFERROR(INDEX(MAESTRO!R:R,_xludf.AGGREGATE(15,6,ROW(MAESTRO!$B$3:$B$1000)/((MAESTRO!$B$3:$B$1000="OPA")*(UPPER(MAESTRO!$L$3:$L$1000)="CONFIRMADO")),ROWS($A$3:A445))),"")</f>
        <v/>
      </c>
      <c r="S445" s="10" t="str">
        <f ca="1">IFERROR(INDEX(MAESTRO!S:S,_xludf.AGGREGATE(15,6,ROW(MAESTRO!$B$3:$B$1000)/((MAESTRO!$B$3:$B$1000="OPA")*(UPPER(MAESTRO!$L$3:$L$1000)="CONFIRMADO")),ROWS($A$3:A445))),"")</f>
        <v/>
      </c>
      <c r="T445" s="10" t="str">
        <f ca="1">IFERROR(INDEX(MAESTRO!T:T,_xludf.AGGREGATE(15,6,ROW(MAESTRO!$B$3:$B$1000)/((MAESTRO!$B$3:$B$1000="OPA")*(UPPER(MAESTRO!$L$3:$L$1000)="CONFIRMADO")),ROWS($A$3:A445))),"")</f>
        <v/>
      </c>
      <c r="U445" s="10" t="str">
        <f ca="1">IFERROR(INDEX(MAESTRO!U:U,_xludf.AGGREGATE(15,6,ROW(MAESTRO!$B$3:$B$1000)/((MAESTRO!$B$3:$B$1000="OPA")*(UPPER(MAESTRO!$L$3:$L$1000)="CONFIRMADO")),ROWS($A$3:A445))),"")</f>
        <v/>
      </c>
      <c r="V445" s="10" t="str">
        <f ca="1">IFERROR(INDEX(MAESTRO!V:V,_xludf.AGGREGATE(15,6,ROW(MAESTRO!$B$3:$B$1000)/((MAESTRO!$B$3:$B$1000="OPA")*(UPPER(MAESTRO!$L$3:$L$1000)="CONFIRMADO")),ROWS($A$3:A445))),"")</f>
        <v/>
      </c>
      <c r="W445" s="10" t="str">
        <f ca="1">IFERROR(INDEX(MAESTRO!W:W,_xludf.AGGREGATE(15,6,ROW(MAESTRO!$B$3:$B$1000)/((MAESTRO!$B$3:$B$1000="OPA")*(UPPER(MAESTRO!$L$3:$L$1000)="CONFIRMADO")),ROWS($A$3:A445))),"")</f>
        <v/>
      </c>
      <c r="X445" s="10" t="str">
        <f ca="1">IFERROR(INDEX(MAESTRO!X:X,_xludf.AGGREGATE(15,6,ROW(MAESTRO!$B$3:$B$1000)/((MAESTRO!$B$3:$B$1000="OPA")*(UPPER(MAESTRO!$L$3:$L$1000)="CONFIRMADO")),ROWS($A$3:A445))),"")</f>
        <v/>
      </c>
    </row>
    <row r="446" spans="1:24" ht="22.05" customHeight="1">
      <c r="A446" s="27" t="str">
        <f ca="1">IFERROR(INDEX(MAESTRO!A:A,_xludf.AGGREGATE(15,6,ROW(MAESTRO!$B$3:$B$1000)/((MAESTRO!$B$3:$B$1000="OPA")*(UPPER(MAESTRO!$L$3:$L$1000)="CONFIRMADO")),ROWS($A$3:A446))),"")</f>
        <v/>
      </c>
      <c r="B446" s="27" t="str">
        <f ca="1">IFERROR(INDEX(MAESTRO!B:B,_xludf.AGGREGATE(15,6,ROW(MAESTRO!$B$3:$B$1000)/((MAESTRO!$B$3:$B$1000="OPA")*(UPPER(MAESTRO!$L$3:$L$1000)="CONFIRMADO")),ROWS($A$3:A446))),"")</f>
        <v/>
      </c>
      <c r="C446" s="27" t="str">
        <f ca="1">IFERROR(INDEX(MAESTRO!C:C,_xludf.AGGREGATE(15,6,ROW(MAESTRO!$B$3:$B$1000)/((MAESTRO!$B$3:$B$1000="OPA")*(UPPER(MAESTRO!$L$3:$L$1000)="CONFIRMADO")),ROWS($A$3:A446))),"")</f>
        <v/>
      </c>
      <c r="D446" s="27" t="str">
        <f ca="1">IFERROR(INDEX(MAESTRO!D:D,_xludf.AGGREGATE(15,6,ROW(MAESTRO!$B$3:$B$1000)/((MAESTRO!$B$3:$B$1000="OPA")*(UPPER(MAESTRO!$L$3:$L$1000)="CONFIRMADO")),ROWS($A$3:A446))),"")</f>
        <v/>
      </c>
      <c r="E446" s="27" t="str">
        <f ca="1">IFERROR(INDEX(MAESTRO!E:E,_xludf.AGGREGATE(15,6,ROW(MAESTRO!$B$3:$B$1000)/((MAESTRO!$B$3:$B$1000="OPA")*(UPPER(MAESTRO!$L$3:$L$1000)="CONFIRMADO")),ROWS($A$3:A446))),"")</f>
        <v/>
      </c>
      <c r="F446" s="27" t="str">
        <f ca="1">IFERROR(INDEX(MAESTRO!F:F,_xludf.AGGREGATE(15,6,ROW(MAESTRO!$B$3:$B$1000)/((MAESTRO!$B$3:$B$1000="OPA")*(UPPER(MAESTRO!$L$3:$L$1000)="CONFIRMADO")),ROWS($A$3:A446))),"")</f>
        <v/>
      </c>
      <c r="G446" s="27" t="str">
        <f ca="1">IFERROR(INDEX(MAESTRO!G:G,_xludf.AGGREGATE(15,6,ROW(MAESTRO!$B$3:$B$1000)/((MAESTRO!$B$3:$B$1000="OPA")*(UPPER(MAESTRO!$L$3:$L$1000)="CONFIRMADO")),ROWS($A$3:A446))),"")</f>
        <v/>
      </c>
      <c r="H446" s="27" t="str">
        <f ca="1">IFERROR(INDEX(MAESTRO!H:H,_xludf.AGGREGATE(15,6,ROW(MAESTRO!$B$3:$B$1000)/((MAESTRO!$B$3:$B$1000="OPA")*(UPPER(MAESTRO!$L$3:$L$1000)="CONFIRMADO")),ROWS($A$3:A446))),"")</f>
        <v/>
      </c>
      <c r="I446" s="27" t="str">
        <f ca="1">IFERROR(INDEX(MAESTRO!I:I,_xludf.AGGREGATE(15,6,ROW(MAESTRO!$B$3:$B$1000)/((MAESTRO!$B$3:$B$1000="OPA")*(UPPER(MAESTRO!$L$3:$L$1000)="CONFIRMADO")),ROWS($A$3:A446))),"")</f>
        <v/>
      </c>
      <c r="J446" s="27" t="str">
        <f ca="1">IFERROR(INDEX(MAESTRO!J:J,_xludf.AGGREGATE(15,6,ROW(MAESTRO!$B$3:$B$1000)/((MAESTRO!$B$3:$B$1000="OPA")*(UPPER(MAESTRO!$L$3:$L$1000)="CONFIRMADO")),ROWS($A$3:A446))),"")</f>
        <v/>
      </c>
      <c r="K446" s="27" t="str">
        <f ca="1">IFERROR(INDEX(MAESTRO!K:K,_xludf.AGGREGATE(15,6,ROW(MAESTRO!$B$3:$B$1000)/((MAESTRO!$B$3:$B$1000="OPA")*(UPPER(MAESTRO!$L$3:$L$1000)="CONFIRMADO")),ROWS($A$3:A446))),"")</f>
        <v/>
      </c>
      <c r="L446" s="27" t="str">
        <f ca="1">IFERROR(INDEX(MAESTRO!L:L,_xludf.AGGREGATE(15,6,ROW(MAESTRO!$B$3:$B$1000)/((MAESTRO!$B$3:$B$1000="OPA")*(UPPER(MAESTRO!$L$3:$L$1000)="CONFIRMADO")),ROWS($A$3:A446))),"")</f>
        <v/>
      </c>
      <c r="M446" s="27" t="str">
        <f ca="1">IFERROR(INDEX(MAESTRO!M:M,_xludf.AGGREGATE(15,6,ROW(MAESTRO!$B$3:$B$1000)/((MAESTRO!$B$3:$B$1000="OPA")*(UPPER(MAESTRO!$L$3:$L$1000)="CONFIRMADO")),ROWS($A$3:A446))),"")</f>
        <v/>
      </c>
      <c r="N446" s="27" t="str">
        <f ca="1">IFERROR(INDEX(MAESTRO!N:N,_xludf.AGGREGATE(15,6,ROW(MAESTRO!$B$3:$B$1000)/((MAESTRO!$B$3:$B$1000="OPA")*(UPPER(MAESTRO!$L$3:$L$1000)="CONFIRMADO")),ROWS($A$3:A446))),"")</f>
        <v/>
      </c>
      <c r="O446" s="27" t="str">
        <f ca="1">IFERROR(INDEX(MAESTRO!O:O,_xludf.AGGREGATE(15,6,ROW(MAESTRO!$B$3:$B$1000)/((MAESTRO!$B$3:$B$1000="OPA")*(UPPER(MAESTRO!$L$3:$L$1000)="CONFIRMADO")),ROWS($A$3:A446))),"")</f>
        <v/>
      </c>
      <c r="P446" s="27" t="str">
        <f ca="1">IFERROR(INDEX(MAESTRO!P:P,_xludf.AGGREGATE(15,6,ROW(MAESTRO!$B$3:$B$1000)/((MAESTRO!$B$3:$B$1000="OPA")*(UPPER(MAESTRO!$L$3:$L$1000)="CONFIRMADO")),ROWS($A$3:A446))),"")</f>
        <v/>
      </c>
      <c r="Q446" s="27" t="str">
        <f ca="1">IFERROR(INDEX(MAESTRO!Q:Q,_xludf.AGGREGATE(15,6,ROW(MAESTRO!$B$3:$B$1000)/((MAESTRO!$B$3:$B$1000="OPA")*(UPPER(MAESTRO!$L$3:$L$1000)="CONFIRMADO")),ROWS($A$3:A446))),"")</f>
        <v/>
      </c>
      <c r="R446" s="27" t="str">
        <f ca="1">IFERROR(INDEX(MAESTRO!R:R,_xludf.AGGREGATE(15,6,ROW(MAESTRO!$B$3:$B$1000)/((MAESTRO!$B$3:$B$1000="OPA")*(UPPER(MAESTRO!$L$3:$L$1000)="CONFIRMADO")),ROWS($A$3:A446))),"")</f>
        <v/>
      </c>
      <c r="S446" s="27" t="str">
        <f ca="1">IFERROR(INDEX(MAESTRO!S:S,_xludf.AGGREGATE(15,6,ROW(MAESTRO!$B$3:$B$1000)/((MAESTRO!$B$3:$B$1000="OPA")*(UPPER(MAESTRO!$L$3:$L$1000)="CONFIRMADO")),ROWS($A$3:A446))),"")</f>
        <v/>
      </c>
      <c r="T446" s="27" t="str">
        <f ca="1">IFERROR(INDEX(MAESTRO!T:T,_xludf.AGGREGATE(15,6,ROW(MAESTRO!$B$3:$B$1000)/((MAESTRO!$B$3:$B$1000="OPA")*(UPPER(MAESTRO!$L$3:$L$1000)="CONFIRMADO")),ROWS($A$3:A446))),"")</f>
        <v/>
      </c>
      <c r="U446" s="27" t="str">
        <f ca="1">IFERROR(INDEX(MAESTRO!U:U,_xludf.AGGREGATE(15,6,ROW(MAESTRO!$B$3:$B$1000)/((MAESTRO!$B$3:$B$1000="OPA")*(UPPER(MAESTRO!$L$3:$L$1000)="CONFIRMADO")),ROWS($A$3:A446))),"")</f>
        <v/>
      </c>
      <c r="V446" s="27" t="str">
        <f ca="1">IFERROR(INDEX(MAESTRO!V:V,_xludf.AGGREGATE(15,6,ROW(MAESTRO!$B$3:$B$1000)/((MAESTRO!$B$3:$B$1000="OPA")*(UPPER(MAESTRO!$L$3:$L$1000)="CONFIRMADO")),ROWS($A$3:A446))),"")</f>
        <v/>
      </c>
      <c r="W446" s="27" t="str">
        <f ca="1">IFERROR(INDEX(MAESTRO!W:W,_xludf.AGGREGATE(15,6,ROW(MAESTRO!$B$3:$B$1000)/((MAESTRO!$B$3:$B$1000="OPA")*(UPPER(MAESTRO!$L$3:$L$1000)="CONFIRMADO")),ROWS($A$3:A446))),"")</f>
        <v/>
      </c>
      <c r="X446" s="27" t="str">
        <f ca="1">IFERROR(INDEX(MAESTRO!X:X,_xludf.AGGREGATE(15,6,ROW(MAESTRO!$B$3:$B$1000)/((MAESTRO!$B$3:$B$1000="OPA")*(UPPER(MAESTRO!$L$3:$L$1000)="CONFIRMADO")),ROWS($A$3:A446))),"")</f>
        <v/>
      </c>
    </row>
    <row r="447" spans="1:24" ht="22.05" customHeight="1">
      <c r="A447" s="10" t="str">
        <f ca="1">IFERROR(INDEX(MAESTRO!A:A,_xludf.AGGREGATE(15,6,ROW(MAESTRO!$B$3:$B$1000)/((MAESTRO!$B$3:$B$1000="OPA")*(UPPER(MAESTRO!$L$3:$L$1000)="CONFIRMADO")),ROWS($A$3:A447))),"")</f>
        <v/>
      </c>
      <c r="B447" s="10" t="str">
        <f ca="1">IFERROR(INDEX(MAESTRO!B:B,_xludf.AGGREGATE(15,6,ROW(MAESTRO!$B$3:$B$1000)/((MAESTRO!$B$3:$B$1000="OPA")*(UPPER(MAESTRO!$L$3:$L$1000)="CONFIRMADO")),ROWS($A$3:A447))),"")</f>
        <v/>
      </c>
      <c r="C447" s="10" t="str">
        <f ca="1">IFERROR(INDEX(MAESTRO!C:C,_xludf.AGGREGATE(15,6,ROW(MAESTRO!$B$3:$B$1000)/((MAESTRO!$B$3:$B$1000="OPA")*(UPPER(MAESTRO!$L$3:$L$1000)="CONFIRMADO")),ROWS($A$3:A447))),"")</f>
        <v/>
      </c>
      <c r="D447" s="10" t="str">
        <f ca="1">IFERROR(INDEX(MAESTRO!D:D,_xludf.AGGREGATE(15,6,ROW(MAESTRO!$B$3:$B$1000)/((MAESTRO!$B$3:$B$1000="OPA")*(UPPER(MAESTRO!$L$3:$L$1000)="CONFIRMADO")),ROWS($A$3:A447))),"")</f>
        <v/>
      </c>
      <c r="E447" s="10" t="str">
        <f ca="1">IFERROR(INDEX(MAESTRO!E:E,_xludf.AGGREGATE(15,6,ROW(MAESTRO!$B$3:$B$1000)/((MAESTRO!$B$3:$B$1000="OPA")*(UPPER(MAESTRO!$L$3:$L$1000)="CONFIRMADO")),ROWS($A$3:A447))),"")</f>
        <v/>
      </c>
      <c r="F447" s="10" t="str">
        <f ca="1">IFERROR(INDEX(MAESTRO!F:F,_xludf.AGGREGATE(15,6,ROW(MAESTRO!$B$3:$B$1000)/((MAESTRO!$B$3:$B$1000="OPA")*(UPPER(MAESTRO!$L$3:$L$1000)="CONFIRMADO")),ROWS($A$3:A447))),"")</f>
        <v/>
      </c>
      <c r="G447" s="10" t="str">
        <f ca="1">IFERROR(INDEX(MAESTRO!G:G,_xludf.AGGREGATE(15,6,ROW(MAESTRO!$B$3:$B$1000)/((MAESTRO!$B$3:$B$1000="OPA")*(UPPER(MAESTRO!$L$3:$L$1000)="CONFIRMADO")),ROWS($A$3:A447))),"")</f>
        <v/>
      </c>
      <c r="H447" s="10" t="str">
        <f ca="1">IFERROR(INDEX(MAESTRO!H:H,_xludf.AGGREGATE(15,6,ROW(MAESTRO!$B$3:$B$1000)/((MAESTRO!$B$3:$B$1000="OPA")*(UPPER(MAESTRO!$L$3:$L$1000)="CONFIRMADO")),ROWS($A$3:A447))),"")</f>
        <v/>
      </c>
      <c r="I447" s="10" t="str">
        <f ca="1">IFERROR(INDEX(MAESTRO!I:I,_xludf.AGGREGATE(15,6,ROW(MAESTRO!$B$3:$B$1000)/((MAESTRO!$B$3:$B$1000="OPA")*(UPPER(MAESTRO!$L$3:$L$1000)="CONFIRMADO")),ROWS($A$3:A447))),"")</f>
        <v/>
      </c>
      <c r="J447" s="10" t="str">
        <f ca="1">IFERROR(INDEX(MAESTRO!J:J,_xludf.AGGREGATE(15,6,ROW(MAESTRO!$B$3:$B$1000)/((MAESTRO!$B$3:$B$1000="OPA")*(UPPER(MAESTRO!$L$3:$L$1000)="CONFIRMADO")),ROWS($A$3:A447))),"")</f>
        <v/>
      </c>
      <c r="K447" s="10" t="str">
        <f ca="1">IFERROR(INDEX(MAESTRO!K:K,_xludf.AGGREGATE(15,6,ROW(MAESTRO!$B$3:$B$1000)/((MAESTRO!$B$3:$B$1000="OPA")*(UPPER(MAESTRO!$L$3:$L$1000)="CONFIRMADO")),ROWS($A$3:A447))),"")</f>
        <v/>
      </c>
      <c r="L447" s="10" t="str">
        <f ca="1">IFERROR(INDEX(MAESTRO!L:L,_xludf.AGGREGATE(15,6,ROW(MAESTRO!$B$3:$B$1000)/((MAESTRO!$B$3:$B$1000="OPA")*(UPPER(MAESTRO!$L$3:$L$1000)="CONFIRMADO")),ROWS($A$3:A447))),"")</f>
        <v/>
      </c>
      <c r="M447" s="10" t="str">
        <f ca="1">IFERROR(INDEX(MAESTRO!M:M,_xludf.AGGREGATE(15,6,ROW(MAESTRO!$B$3:$B$1000)/((MAESTRO!$B$3:$B$1000="OPA")*(UPPER(MAESTRO!$L$3:$L$1000)="CONFIRMADO")),ROWS($A$3:A447))),"")</f>
        <v/>
      </c>
      <c r="N447" s="10" t="str">
        <f ca="1">IFERROR(INDEX(MAESTRO!N:N,_xludf.AGGREGATE(15,6,ROW(MAESTRO!$B$3:$B$1000)/((MAESTRO!$B$3:$B$1000="OPA")*(UPPER(MAESTRO!$L$3:$L$1000)="CONFIRMADO")),ROWS($A$3:A447))),"")</f>
        <v/>
      </c>
      <c r="O447" s="10" t="str">
        <f ca="1">IFERROR(INDEX(MAESTRO!O:O,_xludf.AGGREGATE(15,6,ROW(MAESTRO!$B$3:$B$1000)/((MAESTRO!$B$3:$B$1000="OPA")*(UPPER(MAESTRO!$L$3:$L$1000)="CONFIRMADO")),ROWS($A$3:A447))),"")</f>
        <v/>
      </c>
      <c r="P447" s="10" t="str">
        <f ca="1">IFERROR(INDEX(MAESTRO!P:P,_xludf.AGGREGATE(15,6,ROW(MAESTRO!$B$3:$B$1000)/((MAESTRO!$B$3:$B$1000="OPA")*(UPPER(MAESTRO!$L$3:$L$1000)="CONFIRMADO")),ROWS($A$3:A447))),"")</f>
        <v/>
      </c>
      <c r="Q447" s="10" t="str">
        <f ca="1">IFERROR(INDEX(MAESTRO!Q:Q,_xludf.AGGREGATE(15,6,ROW(MAESTRO!$B$3:$B$1000)/((MAESTRO!$B$3:$B$1000="OPA")*(UPPER(MAESTRO!$L$3:$L$1000)="CONFIRMADO")),ROWS($A$3:A447))),"")</f>
        <v/>
      </c>
      <c r="R447" s="10" t="str">
        <f ca="1">IFERROR(INDEX(MAESTRO!R:R,_xludf.AGGREGATE(15,6,ROW(MAESTRO!$B$3:$B$1000)/((MAESTRO!$B$3:$B$1000="OPA")*(UPPER(MAESTRO!$L$3:$L$1000)="CONFIRMADO")),ROWS($A$3:A447))),"")</f>
        <v/>
      </c>
      <c r="S447" s="10" t="str">
        <f ca="1">IFERROR(INDEX(MAESTRO!S:S,_xludf.AGGREGATE(15,6,ROW(MAESTRO!$B$3:$B$1000)/((MAESTRO!$B$3:$B$1000="OPA")*(UPPER(MAESTRO!$L$3:$L$1000)="CONFIRMADO")),ROWS($A$3:A447))),"")</f>
        <v/>
      </c>
      <c r="T447" s="10" t="str">
        <f ca="1">IFERROR(INDEX(MAESTRO!T:T,_xludf.AGGREGATE(15,6,ROW(MAESTRO!$B$3:$B$1000)/((MAESTRO!$B$3:$B$1000="OPA")*(UPPER(MAESTRO!$L$3:$L$1000)="CONFIRMADO")),ROWS($A$3:A447))),"")</f>
        <v/>
      </c>
      <c r="U447" s="10" t="str">
        <f ca="1">IFERROR(INDEX(MAESTRO!U:U,_xludf.AGGREGATE(15,6,ROW(MAESTRO!$B$3:$B$1000)/((MAESTRO!$B$3:$B$1000="OPA")*(UPPER(MAESTRO!$L$3:$L$1000)="CONFIRMADO")),ROWS($A$3:A447))),"")</f>
        <v/>
      </c>
      <c r="V447" s="10" t="str">
        <f ca="1">IFERROR(INDEX(MAESTRO!V:V,_xludf.AGGREGATE(15,6,ROW(MAESTRO!$B$3:$B$1000)/((MAESTRO!$B$3:$B$1000="OPA")*(UPPER(MAESTRO!$L$3:$L$1000)="CONFIRMADO")),ROWS($A$3:A447))),"")</f>
        <v/>
      </c>
      <c r="W447" s="10" t="str">
        <f ca="1">IFERROR(INDEX(MAESTRO!W:W,_xludf.AGGREGATE(15,6,ROW(MAESTRO!$B$3:$B$1000)/((MAESTRO!$B$3:$B$1000="OPA")*(UPPER(MAESTRO!$L$3:$L$1000)="CONFIRMADO")),ROWS($A$3:A447))),"")</f>
        <v/>
      </c>
      <c r="X447" s="10" t="str">
        <f ca="1">IFERROR(INDEX(MAESTRO!X:X,_xludf.AGGREGATE(15,6,ROW(MAESTRO!$B$3:$B$1000)/((MAESTRO!$B$3:$B$1000="OPA")*(UPPER(MAESTRO!$L$3:$L$1000)="CONFIRMADO")),ROWS($A$3:A447))),"")</f>
        <v/>
      </c>
    </row>
    <row r="448" spans="1:24" ht="22.05" customHeight="1">
      <c r="A448" s="27" t="str">
        <f ca="1">IFERROR(INDEX(MAESTRO!A:A,_xludf.AGGREGATE(15,6,ROW(MAESTRO!$B$3:$B$1000)/((MAESTRO!$B$3:$B$1000="OPA")*(UPPER(MAESTRO!$L$3:$L$1000)="CONFIRMADO")),ROWS($A$3:A448))),"")</f>
        <v/>
      </c>
      <c r="B448" s="27" t="str">
        <f ca="1">IFERROR(INDEX(MAESTRO!B:B,_xludf.AGGREGATE(15,6,ROW(MAESTRO!$B$3:$B$1000)/((MAESTRO!$B$3:$B$1000="OPA")*(UPPER(MAESTRO!$L$3:$L$1000)="CONFIRMADO")),ROWS($A$3:A448))),"")</f>
        <v/>
      </c>
      <c r="C448" s="27" t="str">
        <f ca="1">IFERROR(INDEX(MAESTRO!C:C,_xludf.AGGREGATE(15,6,ROW(MAESTRO!$B$3:$B$1000)/((MAESTRO!$B$3:$B$1000="OPA")*(UPPER(MAESTRO!$L$3:$L$1000)="CONFIRMADO")),ROWS($A$3:A448))),"")</f>
        <v/>
      </c>
      <c r="D448" s="27" t="str">
        <f ca="1">IFERROR(INDEX(MAESTRO!D:D,_xludf.AGGREGATE(15,6,ROW(MAESTRO!$B$3:$B$1000)/((MAESTRO!$B$3:$B$1000="OPA")*(UPPER(MAESTRO!$L$3:$L$1000)="CONFIRMADO")),ROWS($A$3:A448))),"")</f>
        <v/>
      </c>
      <c r="E448" s="27" t="str">
        <f ca="1">IFERROR(INDEX(MAESTRO!E:E,_xludf.AGGREGATE(15,6,ROW(MAESTRO!$B$3:$B$1000)/((MAESTRO!$B$3:$B$1000="OPA")*(UPPER(MAESTRO!$L$3:$L$1000)="CONFIRMADO")),ROWS($A$3:A448))),"")</f>
        <v/>
      </c>
      <c r="F448" s="27" t="str">
        <f ca="1">IFERROR(INDEX(MAESTRO!F:F,_xludf.AGGREGATE(15,6,ROW(MAESTRO!$B$3:$B$1000)/((MAESTRO!$B$3:$B$1000="OPA")*(UPPER(MAESTRO!$L$3:$L$1000)="CONFIRMADO")),ROWS($A$3:A448))),"")</f>
        <v/>
      </c>
      <c r="G448" s="27" t="str">
        <f ca="1">IFERROR(INDEX(MAESTRO!G:G,_xludf.AGGREGATE(15,6,ROW(MAESTRO!$B$3:$B$1000)/((MAESTRO!$B$3:$B$1000="OPA")*(UPPER(MAESTRO!$L$3:$L$1000)="CONFIRMADO")),ROWS($A$3:A448))),"")</f>
        <v/>
      </c>
      <c r="H448" s="27" t="str">
        <f ca="1">IFERROR(INDEX(MAESTRO!H:H,_xludf.AGGREGATE(15,6,ROW(MAESTRO!$B$3:$B$1000)/((MAESTRO!$B$3:$B$1000="OPA")*(UPPER(MAESTRO!$L$3:$L$1000)="CONFIRMADO")),ROWS($A$3:A448))),"")</f>
        <v/>
      </c>
      <c r="I448" s="27" t="str">
        <f ca="1">IFERROR(INDEX(MAESTRO!I:I,_xludf.AGGREGATE(15,6,ROW(MAESTRO!$B$3:$B$1000)/((MAESTRO!$B$3:$B$1000="OPA")*(UPPER(MAESTRO!$L$3:$L$1000)="CONFIRMADO")),ROWS($A$3:A448))),"")</f>
        <v/>
      </c>
      <c r="J448" s="27" t="str">
        <f ca="1">IFERROR(INDEX(MAESTRO!J:J,_xludf.AGGREGATE(15,6,ROW(MAESTRO!$B$3:$B$1000)/((MAESTRO!$B$3:$B$1000="OPA")*(UPPER(MAESTRO!$L$3:$L$1000)="CONFIRMADO")),ROWS($A$3:A448))),"")</f>
        <v/>
      </c>
      <c r="K448" s="27" t="str">
        <f ca="1">IFERROR(INDEX(MAESTRO!K:K,_xludf.AGGREGATE(15,6,ROW(MAESTRO!$B$3:$B$1000)/((MAESTRO!$B$3:$B$1000="OPA")*(UPPER(MAESTRO!$L$3:$L$1000)="CONFIRMADO")),ROWS($A$3:A448))),"")</f>
        <v/>
      </c>
      <c r="L448" s="27" t="str">
        <f ca="1">IFERROR(INDEX(MAESTRO!L:L,_xludf.AGGREGATE(15,6,ROW(MAESTRO!$B$3:$B$1000)/((MAESTRO!$B$3:$B$1000="OPA")*(UPPER(MAESTRO!$L$3:$L$1000)="CONFIRMADO")),ROWS($A$3:A448))),"")</f>
        <v/>
      </c>
      <c r="M448" s="27" t="str">
        <f ca="1">IFERROR(INDEX(MAESTRO!M:M,_xludf.AGGREGATE(15,6,ROW(MAESTRO!$B$3:$B$1000)/((MAESTRO!$B$3:$B$1000="OPA")*(UPPER(MAESTRO!$L$3:$L$1000)="CONFIRMADO")),ROWS($A$3:A448))),"")</f>
        <v/>
      </c>
      <c r="N448" s="27" t="str">
        <f ca="1">IFERROR(INDEX(MAESTRO!N:N,_xludf.AGGREGATE(15,6,ROW(MAESTRO!$B$3:$B$1000)/((MAESTRO!$B$3:$B$1000="OPA")*(UPPER(MAESTRO!$L$3:$L$1000)="CONFIRMADO")),ROWS($A$3:A448))),"")</f>
        <v/>
      </c>
      <c r="O448" s="27" t="str">
        <f ca="1">IFERROR(INDEX(MAESTRO!O:O,_xludf.AGGREGATE(15,6,ROW(MAESTRO!$B$3:$B$1000)/((MAESTRO!$B$3:$B$1000="OPA")*(UPPER(MAESTRO!$L$3:$L$1000)="CONFIRMADO")),ROWS($A$3:A448))),"")</f>
        <v/>
      </c>
      <c r="P448" s="27" t="str">
        <f ca="1">IFERROR(INDEX(MAESTRO!P:P,_xludf.AGGREGATE(15,6,ROW(MAESTRO!$B$3:$B$1000)/((MAESTRO!$B$3:$B$1000="OPA")*(UPPER(MAESTRO!$L$3:$L$1000)="CONFIRMADO")),ROWS($A$3:A448))),"")</f>
        <v/>
      </c>
      <c r="Q448" s="27" t="str">
        <f ca="1">IFERROR(INDEX(MAESTRO!Q:Q,_xludf.AGGREGATE(15,6,ROW(MAESTRO!$B$3:$B$1000)/((MAESTRO!$B$3:$B$1000="OPA")*(UPPER(MAESTRO!$L$3:$L$1000)="CONFIRMADO")),ROWS($A$3:A448))),"")</f>
        <v/>
      </c>
      <c r="R448" s="27" t="str">
        <f ca="1">IFERROR(INDEX(MAESTRO!R:R,_xludf.AGGREGATE(15,6,ROW(MAESTRO!$B$3:$B$1000)/((MAESTRO!$B$3:$B$1000="OPA")*(UPPER(MAESTRO!$L$3:$L$1000)="CONFIRMADO")),ROWS($A$3:A448))),"")</f>
        <v/>
      </c>
      <c r="S448" s="27" t="str">
        <f ca="1">IFERROR(INDEX(MAESTRO!S:S,_xludf.AGGREGATE(15,6,ROW(MAESTRO!$B$3:$B$1000)/((MAESTRO!$B$3:$B$1000="OPA")*(UPPER(MAESTRO!$L$3:$L$1000)="CONFIRMADO")),ROWS($A$3:A448))),"")</f>
        <v/>
      </c>
      <c r="T448" s="27" t="str">
        <f ca="1">IFERROR(INDEX(MAESTRO!T:T,_xludf.AGGREGATE(15,6,ROW(MAESTRO!$B$3:$B$1000)/((MAESTRO!$B$3:$B$1000="OPA")*(UPPER(MAESTRO!$L$3:$L$1000)="CONFIRMADO")),ROWS($A$3:A448))),"")</f>
        <v/>
      </c>
      <c r="U448" s="27" t="str">
        <f ca="1">IFERROR(INDEX(MAESTRO!U:U,_xludf.AGGREGATE(15,6,ROW(MAESTRO!$B$3:$B$1000)/((MAESTRO!$B$3:$B$1000="OPA")*(UPPER(MAESTRO!$L$3:$L$1000)="CONFIRMADO")),ROWS($A$3:A448))),"")</f>
        <v/>
      </c>
      <c r="V448" s="27" t="str">
        <f ca="1">IFERROR(INDEX(MAESTRO!V:V,_xludf.AGGREGATE(15,6,ROW(MAESTRO!$B$3:$B$1000)/((MAESTRO!$B$3:$B$1000="OPA")*(UPPER(MAESTRO!$L$3:$L$1000)="CONFIRMADO")),ROWS($A$3:A448))),"")</f>
        <v/>
      </c>
      <c r="W448" s="27" t="str">
        <f ca="1">IFERROR(INDEX(MAESTRO!W:W,_xludf.AGGREGATE(15,6,ROW(MAESTRO!$B$3:$B$1000)/((MAESTRO!$B$3:$B$1000="OPA")*(UPPER(MAESTRO!$L$3:$L$1000)="CONFIRMADO")),ROWS($A$3:A448))),"")</f>
        <v/>
      </c>
      <c r="X448" s="27" t="str">
        <f ca="1">IFERROR(INDEX(MAESTRO!X:X,_xludf.AGGREGATE(15,6,ROW(MAESTRO!$B$3:$B$1000)/((MAESTRO!$B$3:$B$1000="OPA")*(UPPER(MAESTRO!$L$3:$L$1000)="CONFIRMADO")),ROWS($A$3:A448))),"")</f>
        <v/>
      </c>
    </row>
    <row r="449" spans="1:24" ht="22.05" customHeight="1">
      <c r="A449" s="10" t="str">
        <f ca="1">IFERROR(INDEX(MAESTRO!A:A,_xludf.AGGREGATE(15,6,ROW(MAESTRO!$B$3:$B$1000)/((MAESTRO!$B$3:$B$1000="OPA")*(UPPER(MAESTRO!$L$3:$L$1000)="CONFIRMADO")),ROWS($A$3:A449))),"")</f>
        <v/>
      </c>
      <c r="B449" s="10" t="str">
        <f ca="1">IFERROR(INDEX(MAESTRO!B:B,_xludf.AGGREGATE(15,6,ROW(MAESTRO!$B$3:$B$1000)/((MAESTRO!$B$3:$B$1000="OPA")*(UPPER(MAESTRO!$L$3:$L$1000)="CONFIRMADO")),ROWS($A$3:A449))),"")</f>
        <v/>
      </c>
      <c r="C449" s="10" t="str">
        <f ca="1">IFERROR(INDEX(MAESTRO!C:C,_xludf.AGGREGATE(15,6,ROW(MAESTRO!$B$3:$B$1000)/((MAESTRO!$B$3:$B$1000="OPA")*(UPPER(MAESTRO!$L$3:$L$1000)="CONFIRMADO")),ROWS($A$3:A449))),"")</f>
        <v/>
      </c>
      <c r="D449" s="10" t="str">
        <f ca="1">IFERROR(INDEX(MAESTRO!D:D,_xludf.AGGREGATE(15,6,ROW(MAESTRO!$B$3:$B$1000)/((MAESTRO!$B$3:$B$1000="OPA")*(UPPER(MAESTRO!$L$3:$L$1000)="CONFIRMADO")),ROWS($A$3:A449))),"")</f>
        <v/>
      </c>
      <c r="E449" s="10" t="str">
        <f ca="1">IFERROR(INDEX(MAESTRO!E:E,_xludf.AGGREGATE(15,6,ROW(MAESTRO!$B$3:$B$1000)/((MAESTRO!$B$3:$B$1000="OPA")*(UPPER(MAESTRO!$L$3:$L$1000)="CONFIRMADO")),ROWS($A$3:A449))),"")</f>
        <v/>
      </c>
      <c r="F449" s="10" t="str">
        <f ca="1">IFERROR(INDEX(MAESTRO!F:F,_xludf.AGGREGATE(15,6,ROW(MAESTRO!$B$3:$B$1000)/((MAESTRO!$B$3:$B$1000="OPA")*(UPPER(MAESTRO!$L$3:$L$1000)="CONFIRMADO")),ROWS($A$3:A449))),"")</f>
        <v/>
      </c>
      <c r="G449" s="10" t="str">
        <f ca="1">IFERROR(INDEX(MAESTRO!G:G,_xludf.AGGREGATE(15,6,ROW(MAESTRO!$B$3:$B$1000)/((MAESTRO!$B$3:$B$1000="OPA")*(UPPER(MAESTRO!$L$3:$L$1000)="CONFIRMADO")),ROWS($A$3:A449))),"")</f>
        <v/>
      </c>
      <c r="H449" s="10" t="str">
        <f ca="1">IFERROR(INDEX(MAESTRO!H:H,_xludf.AGGREGATE(15,6,ROW(MAESTRO!$B$3:$B$1000)/((MAESTRO!$B$3:$B$1000="OPA")*(UPPER(MAESTRO!$L$3:$L$1000)="CONFIRMADO")),ROWS($A$3:A449))),"")</f>
        <v/>
      </c>
      <c r="I449" s="10" t="str">
        <f ca="1">IFERROR(INDEX(MAESTRO!I:I,_xludf.AGGREGATE(15,6,ROW(MAESTRO!$B$3:$B$1000)/((MAESTRO!$B$3:$B$1000="OPA")*(UPPER(MAESTRO!$L$3:$L$1000)="CONFIRMADO")),ROWS($A$3:A449))),"")</f>
        <v/>
      </c>
      <c r="J449" s="10" t="str">
        <f ca="1">IFERROR(INDEX(MAESTRO!J:J,_xludf.AGGREGATE(15,6,ROW(MAESTRO!$B$3:$B$1000)/((MAESTRO!$B$3:$B$1000="OPA")*(UPPER(MAESTRO!$L$3:$L$1000)="CONFIRMADO")),ROWS($A$3:A449))),"")</f>
        <v/>
      </c>
      <c r="K449" s="10" t="str">
        <f ca="1">IFERROR(INDEX(MAESTRO!K:K,_xludf.AGGREGATE(15,6,ROW(MAESTRO!$B$3:$B$1000)/((MAESTRO!$B$3:$B$1000="OPA")*(UPPER(MAESTRO!$L$3:$L$1000)="CONFIRMADO")),ROWS($A$3:A449))),"")</f>
        <v/>
      </c>
      <c r="L449" s="10" t="str">
        <f ca="1">IFERROR(INDEX(MAESTRO!L:L,_xludf.AGGREGATE(15,6,ROW(MAESTRO!$B$3:$B$1000)/((MAESTRO!$B$3:$B$1000="OPA")*(UPPER(MAESTRO!$L$3:$L$1000)="CONFIRMADO")),ROWS($A$3:A449))),"")</f>
        <v/>
      </c>
      <c r="M449" s="10" t="str">
        <f ca="1">IFERROR(INDEX(MAESTRO!M:M,_xludf.AGGREGATE(15,6,ROW(MAESTRO!$B$3:$B$1000)/((MAESTRO!$B$3:$B$1000="OPA")*(UPPER(MAESTRO!$L$3:$L$1000)="CONFIRMADO")),ROWS($A$3:A449))),"")</f>
        <v/>
      </c>
      <c r="N449" s="10" t="str">
        <f ca="1">IFERROR(INDEX(MAESTRO!N:N,_xludf.AGGREGATE(15,6,ROW(MAESTRO!$B$3:$B$1000)/((MAESTRO!$B$3:$B$1000="OPA")*(UPPER(MAESTRO!$L$3:$L$1000)="CONFIRMADO")),ROWS($A$3:A449))),"")</f>
        <v/>
      </c>
      <c r="O449" s="10" t="str">
        <f ca="1">IFERROR(INDEX(MAESTRO!O:O,_xludf.AGGREGATE(15,6,ROW(MAESTRO!$B$3:$B$1000)/((MAESTRO!$B$3:$B$1000="OPA")*(UPPER(MAESTRO!$L$3:$L$1000)="CONFIRMADO")),ROWS($A$3:A449))),"")</f>
        <v/>
      </c>
      <c r="P449" s="10" t="str">
        <f ca="1">IFERROR(INDEX(MAESTRO!P:P,_xludf.AGGREGATE(15,6,ROW(MAESTRO!$B$3:$B$1000)/((MAESTRO!$B$3:$B$1000="OPA")*(UPPER(MAESTRO!$L$3:$L$1000)="CONFIRMADO")),ROWS($A$3:A449))),"")</f>
        <v/>
      </c>
      <c r="Q449" s="10" t="str">
        <f ca="1">IFERROR(INDEX(MAESTRO!Q:Q,_xludf.AGGREGATE(15,6,ROW(MAESTRO!$B$3:$B$1000)/((MAESTRO!$B$3:$B$1000="OPA")*(UPPER(MAESTRO!$L$3:$L$1000)="CONFIRMADO")),ROWS($A$3:A449))),"")</f>
        <v/>
      </c>
      <c r="R449" s="10" t="str">
        <f ca="1">IFERROR(INDEX(MAESTRO!R:R,_xludf.AGGREGATE(15,6,ROW(MAESTRO!$B$3:$B$1000)/((MAESTRO!$B$3:$B$1000="OPA")*(UPPER(MAESTRO!$L$3:$L$1000)="CONFIRMADO")),ROWS($A$3:A449))),"")</f>
        <v/>
      </c>
      <c r="S449" s="10" t="str">
        <f ca="1">IFERROR(INDEX(MAESTRO!S:S,_xludf.AGGREGATE(15,6,ROW(MAESTRO!$B$3:$B$1000)/((MAESTRO!$B$3:$B$1000="OPA")*(UPPER(MAESTRO!$L$3:$L$1000)="CONFIRMADO")),ROWS($A$3:A449))),"")</f>
        <v/>
      </c>
      <c r="T449" s="10" t="str">
        <f ca="1">IFERROR(INDEX(MAESTRO!T:T,_xludf.AGGREGATE(15,6,ROW(MAESTRO!$B$3:$B$1000)/((MAESTRO!$B$3:$B$1000="OPA")*(UPPER(MAESTRO!$L$3:$L$1000)="CONFIRMADO")),ROWS($A$3:A449))),"")</f>
        <v/>
      </c>
      <c r="U449" s="10" t="str">
        <f ca="1">IFERROR(INDEX(MAESTRO!U:U,_xludf.AGGREGATE(15,6,ROW(MAESTRO!$B$3:$B$1000)/((MAESTRO!$B$3:$B$1000="OPA")*(UPPER(MAESTRO!$L$3:$L$1000)="CONFIRMADO")),ROWS($A$3:A449))),"")</f>
        <v/>
      </c>
      <c r="V449" s="10" t="str">
        <f ca="1">IFERROR(INDEX(MAESTRO!V:V,_xludf.AGGREGATE(15,6,ROW(MAESTRO!$B$3:$B$1000)/((MAESTRO!$B$3:$B$1000="OPA")*(UPPER(MAESTRO!$L$3:$L$1000)="CONFIRMADO")),ROWS($A$3:A449))),"")</f>
        <v/>
      </c>
      <c r="W449" s="10" t="str">
        <f ca="1">IFERROR(INDEX(MAESTRO!W:W,_xludf.AGGREGATE(15,6,ROW(MAESTRO!$B$3:$B$1000)/((MAESTRO!$B$3:$B$1000="OPA")*(UPPER(MAESTRO!$L$3:$L$1000)="CONFIRMADO")),ROWS($A$3:A449))),"")</f>
        <v/>
      </c>
      <c r="X449" s="10" t="str">
        <f ca="1">IFERROR(INDEX(MAESTRO!X:X,_xludf.AGGREGATE(15,6,ROW(MAESTRO!$B$3:$B$1000)/((MAESTRO!$B$3:$B$1000="OPA")*(UPPER(MAESTRO!$L$3:$L$1000)="CONFIRMADO")),ROWS($A$3:A449))),"")</f>
        <v/>
      </c>
    </row>
    <row r="450" spans="1:24" ht="22.05" customHeight="1">
      <c r="A450" s="27" t="str">
        <f ca="1">IFERROR(INDEX(MAESTRO!A:A,_xludf.AGGREGATE(15,6,ROW(MAESTRO!$B$3:$B$1000)/((MAESTRO!$B$3:$B$1000="OPA")*(UPPER(MAESTRO!$L$3:$L$1000)="CONFIRMADO")),ROWS($A$3:A450))),"")</f>
        <v/>
      </c>
      <c r="B450" s="27" t="str">
        <f ca="1">IFERROR(INDEX(MAESTRO!B:B,_xludf.AGGREGATE(15,6,ROW(MAESTRO!$B$3:$B$1000)/((MAESTRO!$B$3:$B$1000="OPA")*(UPPER(MAESTRO!$L$3:$L$1000)="CONFIRMADO")),ROWS($A$3:A450))),"")</f>
        <v/>
      </c>
      <c r="C450" s="27" t="str">
        <f ca="1">IFERROR(INDEX(MAESTRO!C:C,_xludf.AGGREGATE(15,6,ROW(MAESTRO!$B$3:$B$1000)/((MAESTRO!$B$3:$B$1000="OPA")*(UPPER(MAESTRO!$L$3:$L$1000)="CONFIRMADO")),ROWS($A$3:A450))),"")</f>
        <v/>
      </c>
      <c r="D450" s="27" t="str">
        <f ca="1">IFERROR(INDEX(MAESTRO!D:D,_xludf.AGGREGATE(15,6,ROW(MAESTRO!$B$3:$B$1000)/((MAESTRO!$B$3:$B$1000="OPA")*(UPPER(MAESTRO!$L$3:$L$1000)="CONFIRMADO")),ROWS($A$3:A450))),"")</f>
        <v/>
      </c>
      <c r="E450" s="27" t="str">
        <f ca="1">IFERROR(INDEX(MAESTRO!E:E,_xludf.AGGREGATE(15,6,ROW(MAESTRO!$B$3:$B$1000)/((MAESTRO!$B$3:$B$1000="OPA")*(UPPER(MAESTRO!$L$3:$L$1000)="CONFIRMADO")),ROWS($A$3:A450))),"")</f>
        <v/>
      </c>
      <c r="F450" s="27" t="str">
        <f ca="1">IFERROR(INDEX(MAESTRO!F:F,_xludf.AGGREGATE(15,6,ROW(MAESTRO!$B$3:$B$1000)/((MAESTRO!$B$3:$B$1000="OPA")*(UPPER(MAESTRO!$L$3:$L$1000)="CONFIRMADO")),ROWS($A$3:A450))),"")</f>
        <v/>
      </c>
      <c r="G450" s="27" t="str">
        <f ca="1">IFERROR(INDEX(MAESTRO!G:G,_xludf.AGGREGATE(15,6,ROW(MAESTRO!$B$3:$B$1000)/((MAESTRO!$B$3:$B$1000="OPA")*(UPPER(MAESTRO!$L$3:$L$1000)="CONFIRMADO")),ROWS($A$3:A450))),"")</f>
        <v/>
      </c>
      <c r="H450" s="27" t="str">
        <f ca="1">IFERROR(INDEX(MAESTRO!H:H,_xludf.AGGREGATE(15,6,ROW(MAESTRO!$B$3:$B$1000)/((MAESTRO!$B$3:$B$1000="OPA")*(UPPER(MAESTRO!$L$3:$L$1000)="CONFIRMADO")),ROWS($A$3:A450))),"")</f>
        <v/>
      </c>
      <c r="I450" s="27" t="str">
        <f ca="1">IFERROR(INDEX(MAESTRO!I:I,_xludf.AGGREGATE(15,6,ROW(MAESTRO!$B$3:$B$1000)/((MAESTRO!$B$3:$B$1000="OPA")*(UPPER(MAESTRO!$L$3:$L$1000)="CONFIRMADO")),ROWS($A$3:A450))),"")</f>
        <v/>
      </c>
      <c r="J450" s="27" t="str">
        <f ca="1">IFERROR(INDEX(MAESTRO!J:J,_xludf.AGGREGATE(15,6,ROW(MAESTRO!$B$3:$B$1000)/((MAESTRO!$B$3:$B$1000="OPA")*(UPPER(MAESTRO!$L$3:$L$1000)="CONFIRMADO")),ROWS($A$3:A450))),"")</f>
        <v/>
      </c>
      <c r="K450" s="27" t="str">
        <f ca="1">IFERROR(INDEX(MAESTRO!K:K,_xludf.AGGREGATE(15,6,ROW(MAESTRO!$B$3:$B$1000)/((MAESTRO!$B$3:$B$1000="OPA")*(UPPER(MAESTRO!$L$3:$L$1000)="CONFIRMADO")),ROWS($A$3:A450))),"")</f>
        <v/>
      </c>
      <c r="L450" s="27" t="str">
        <f ca="1">IFERROR(INDEX(MAESTRO!L:L,_xludf.AGGREGATE(15,6,ROW(MAESTRO!$B$3:$B$1000)/((MAESTRO!$B$3:$B$1000="OPA")*(UPPER(MAESTRO!$L$3:$L$1000)="CONFIRMADO")),ROWS($A$3:A450))),"")</f>
        <v/>
      </c>
      <c r="M450" s="27" t="str">
        <f ca="1">IFERROR(INDEX(MAESTRO!M:M,_xludf.AGGREGATE(15,6,ROW(MAESTRO!$B$3:$B$1000)/((MAESTRO!$B$3:$B$1000="OPA")*(UPPER(MAESTRO!$L$3:$L$1000)="CONFIRMADO")),ROWS($A$3:A450))),"")</f>
        <v/>
      </c>
      <c r="N450" s="27" t="str">
        <f ca="1">IFERROR(INDEX(MAESTRO!N:N,_xludf.AGGREGATE(15,6,ROW(MAESTRO!$B$3:$B$1000)/((MAESTRO!$B$3:$B$1000="OPA")*(UPPER(MAESTRO!$L$3:$L$1000)="CONFIRMADO")),ROWS($A$3:A450))),"")</f>
        <v/>
      </c>
      <c r="O450" s="27" t="str">
        <f ca="1">IFERROR(INDEX(MAESTRO!O:O,_xludf.AGGREGATE(15,6,ROW(MAESTRO!$B$3:$B$1000)/((MAESTRO!$B$3:$B$1000="OPA")*(UPPER(MAESTRO!$L$3:$L$1000)="CONFIRMADO")),ROWS($A$3:A450))),"")</f>
        <v/>
      </c>
      <c r="P450" s="27" t="str">
        <f ca="1">IFERROR(INDEX(MAESTRO!P:P,_xludf.AGGREGATE(15,6,ROW(MAESTRO!$B$3:$B$1000)/((MAESTRO!$B$3:$B$1000="OPA")*(UPPER(MAESTRO!$L$3:$L$1000)="CONFIRMADO")),ROWS($A$3:A450))),"")</f>
        <v/>
      </c>
      <c r="Q450" s="27" t="str">
        <f ca="1">IFERROR(INDEX(MAESTRO!Q:Q,_xludf.AGGREGATE(15,6,ROW(MAESTRO!$B$3:$B$1000)/((MAESTRO!$B$3:$B$1000="OPA")*(UPPER(MAESTRO!$L$3:$L$1000)="CONFIRMADO")),ROWS($A$3:A450))),"")</f>
        <v/>
      </c>
      <c r="R450" s="27" t="str">
        <f ca="1">IFERROR(INDEX(MAESTRO!R:R,_xludf.AGGREGATE(15,6,ROW(MAESTRO!$B$3:$B$1000)/((MAESTRO!$B$3:$B$1000="OPA")*(UPPER(MAESTRO!$L$3:$L$1000)="CONFIRMADO")),ROWS($A$3:A450))),"")</f>
        <v/>
      </c>
      <c r="S450" s="27" t="str">
        <f ca="1">IFERROR(INDEX(MAESTRO!S:S,_xludf.AGGREGATE(15,6,ROW(MAESTRO!$B$3:$B$1000)/((MAESTRO!$B$3:$B$1000="OPA")*(UPPER(MAESTRO!$L$3:$L$1000)="CONFIRMADO")),ROWS($A$3:A450))),"")</f>
        <v/>
      </c>
      <c r="T450" s="27" t="str">
        <f ca="1">IFERROR(INDEX(MAESTRO!T:T,_xludf.AGGREGATE(15,6,ROW(MAESTRO!$B$3:$B$1000)/((MAESTRO!$B$3:$B$1000="OPA")*(UPPER(MAESTRO!$L$3:$L$1000)="CONFIRMADO")),ROWS($A$3:A450))),"")</f>
        <v/>
      </c>
      <c r="U450" s="27" t="str">
        <f ca="1">IFERROR(INDEX(MAESTRO!U:U,_xludf.AGGREGATE(15,6,ROW(MAESTRO!$B$3:$B$1000)/((MAESTRO!$B$3:$B$1000="OPA")*(UPPER(MAESTRO!$L$3:$L$1000)="CONFIRMADO")),ROWS($A$3:A450))),"")</f>
        <v/>
      </c>
      <c r="V450" s="27" t="str">
        <f ca="1">IFERROR(INDEX(MAESTRO!V:V,_xludf.AGGREGATE(15,6,ROW(MAESTRO!$B$3:$B$1000)/((MAESTRO!$B$3:$B$1000="OPA")*(UPPER(MAESTRO!$L$3:$L$1000)="CONFIRMADO")),ROWS($A$3:A450))),"")</f>
        <v/>
      </c>
      <c r="W450" s="27" t="str">
        <f ca="1">IFERROR(INDEX(MAESTRO!W:W,_xludf.AGGREGATE(15,6,ROW(MAESTRO!$B$3:$B$1000)/((MAESTRO!$B$3:$B$1000="OPA")*(UPPER(MAESTRO!$L$3:$L$1000)="CONFIRMADO")),ROWS($A$3:A450))),"")</f>
        <v/>
      </c>
      <c r="X450" s="27" t="str">
        <f ca="1">IFERROR(INDEX(MAESTRO!X:X,_xludf.AGGREGATE(15,6,ROW(MAESTRO!$B$3:$B$1000)/((MAESTRO!$B$3:$B$1000="OPA")*(UPPER(MAESTRO!$L$3:$L$1000)="CONFIRMADO")),ROWS($A$3:A450))),"")</f>
        <v/>
      </c>
    </row>
    <row r="451" spans="1:24" ht="22.05" customHeight="1">
      <c r="A451" s="10" t="str">
        <f ca="1">IFERROR(INDEX(MAESTRO!A:A,_xludf.AGGREGATE(15,6,ROW(MAESTRO!$B$3:$B$1000)/((MAESTRO!$B$3:$B$1000="OPA")*(UPPER(MAESTRO!$L$3:$L$1000)="CONFIRMADO")),ROWS($A$3:A451))),"")</f>
        <v/>
      </c>
      <c r="B451" s="10" t="str">
        <f ca="1">IFERROR(INDEX(MAESTRO!B:B,_xludf.AGGREGATE(15,6,ROW(MAESTRO!$B$3:$B$1000)/((MAESTRO!$B$3:$B$1000="OPA")*(UPPER(MAESTRO!$L$3:$L$1000)="CONFIRMADO")),ROWS($A$3:A451))),"")</f>
        <v/>
      </c>
      <c r="C451" s="10" t="str">
        <f ca="1">IFERROR(INDEX(MAESTRO!C:C,_xludf.AGGREGATE(15,6,ROW(MAESTRO!$B$3:$B$1000)/((MAESTRO!$B$3:$B$1000="OPA")*(UPPER(MAESTRO!$L$3:$L$1000)="CONFIRMADO")),ROWS($A$3:A451))),"")</f>
        <v/>
      </c>
      <c r="D451" s="10" t="str">
        <f ca="1">IFERROR(INDEX(MAESTRO!D:D,_xludf.AGGREGATE(15,6,ROW(MAESTRO!$B$3:$B$1000)/((MAESTRO!$B$3:$B$1000="OPA")*(UPPER(MAESTRO!$L$3:$L$1000)="CONFIRMADO")),ROWS($A$3:A451))),"")</f>
        <v/>
      </c>
      <c r="E451" s="10" t="str">
        <f ca="1">IFERROR(INDEX(MAESTRO!E:E,_xludf.AGGREGATE(15,6,ROW(MAESTRO!$B$3:$B$1000)/((MAESTRO!$B$3:$B$1000="OPA")*(UPPER(MAESTRO!$L$3:$L$1000)="CONFIRMADO")),ROWS($A$3:A451))),"")</f>
        <v/>
      </c>
      <c r="F451" s="10" t="str">
        <f ca="1">IFERROR(INDEX(MAESTRO!F:F,_xludf.AGGREGATE(15,6,ROW(MAESTRO!$B$3:$B$1000)/((MAESTRO!$B$3:$B$1000="OPA")*(UPPER(MAESTRO!$L$3:$L$1000)="CONFIRMADO")),ROWS($A$3:A451))),"")</f>
        <v/>
      </c>
      <c r="G451" s="10" t="str">
        <f ca="1">IFERROR(INDEX(MAESTRO!G:G,_xludf.AGGREGATE(15,6,ROW(MAESTRO!$B$3:$B$1000)/((MAESTRO!$B$3:$B$1000="OPA")*(UPPER(MAESTRO!$L$3:$L$1000)="CONFIRMADO")),ROWS($A$3:A451))),"")</f>
        <v/>
      </c>
      <c r="H451" s="10" t="str">
        <f ca="1">IFERROR(INDEX(MAESTRO!H:H,_xludf.AGGREGATE(15,6,ROW(MAESTRO!$B$3:$B$1000)/((MAESTRO!$B$3:$B$1000="OPA")*(UPPER(MAESTRO!$L$3:$L$1000)="CONFIRMADO")),ROWS($A$3:A451))),"")</f>
        <v/>
      </c>
      <c r="I451" s="10" t="str">
        <f ca="1">IFERROR(INDEX(MAESTRO!I:I,_xludf.AGGREGATE(15,6,ROW(MAESTRO!$B$3:$B$1000)/((MAESTRO!$B$3:$B$1000="OPA")*(UPPER(MAESTRO!$L$3:$L$1000)="CONFIRMADO")),ROWS($A$3:A451))),"")</f>
        <v/>
      </c>
      <c r="J451" s="10" t="str">
        <f ca="1">IFERROR(INDEX(MAESTRO!J:J,_xludf.AGGREGATE(15,6,ROW(MAESTRO!$B$3:$B$1000)/((MAESTRO!$B$3:$B$1000="OPA")*(UPPER(MAESTRO!$L$3:$L$1000)="CONFIRMADO")),ROWS($A$3:A451))),"")</f>
        <v/>
      </c>
      <c r="K451" s="10" t="str">
        <f ca="1">IFERROR(INDEX(MAESTRO!K:K,_xludf.AGGREGATE(15,6,ROW(MAESTRO!$B$3:$B$1000)/((MAESTRO!$B$3:$B$1000="OPA")*(UPPER(MAESTRO!$L$3:$L$1000)="CONFIRMADO")),ROWS($A$3:A451))),"")</f>
        <v/>
      </c>
      <c r="L451" s="10" t="str">
        <f ca="1">IFERROR(INDEX(MAESTRO!L:L,_xludf.AGGREGATE(15,6,ROW(MAESTRO!$B$3:$B$1000)/((MAESTRO!$B$3:$B$1000="OPA")*(UPPER(MAESTRO!$L$3:$L$1000)="CONFIRMADO")),ROWS($A$3:A451))),"")</f>
        <v/>
      </c>
      <c r="M451" s="10" t="str">
        <f ca="1">IFERROR(INDEX(MAESTRO!M:M,_xludf.AGGREGATE(15,6,ROW(MAESTRO!$B$3:$B$1000)/((MAESTRO!$B$3:$B$1000="OPA")*(UPPER(MAESTRO!$L$3:$L$1000)="CONFIRMADO")),ROWS($A$3:A451))),"")</f>
        <v/>
      </c>
      <c r="N451" s="10" t="str">
        <f ca="1">IFERROR(INDEX(MAESTRO!N:N,_xludf.AGGREGATE(15,6,ROW(MAESTRO!$B$3:$B$1000)/((MAESTRO!$B$3:$B$1000="OPA")*(UPPER(MAESTRO!$L$3:$L$1000)="CONFIRMADO")),ROWS($A$3:A451))),"")</f>
        <v/>
      </c>
      <c r="O451" s="10" t="str">
        <f ca="1">IFERROR(INDEX(MAESTRO!O:O,_xludf.AGGREGATE(15,6,ROW(MAESTRO!$B$3:$B$1000)/((MAESTRO!$B$3:$B$1000="OPA")*(UPPER(MAESTRO!$L$3:$L$1000)="CONFIRMADO")),ROWS($A$3:A451))),"")</f>
        <v/>
      </c>
      <c r="P451" s="10" t="str">
        <f ca="1">IFERROR(INDEX(MAESTRO!P:P,_xludf.AGGREGATE(15,6,ROW(MAESTRO!$B$3:$B$1000)/((MAESTRO!$B$3:$B$1000="OPA")*(UPPER(MAESTRO!$L$3:$L$1000)="CONFIRMADO")),ROWS($A$3:A451))),"")</f>
        <v/>
      </c>
      <c r="Q451" s="10" t="str">
        <f ca="1">IFERROR(INDEX(MAESTRO!Q:Q,_xludf.AGGREGATE(15,6,ROW(MAESTRO!$B$3:$B$1000)/((MAESTRO!$B$3:$B$1000="OPA")*(UPPER(MAESTRO!$L$3:$L$1000)="CONFIRMADO")),ROWS($A$3:A451))),"")</f>
        <v/>
      </c>
      <c r="R451" s="10" t="str">
        <f ca="1">IFERROR(INDEX(MAESTRO!R:R,_xludf.AGGREGATE(15,6,ROW(MAESTRO!$B$3:$B$1000)/((MAESTRO!$B$3:$B$1000="OPA")*(UPPER(MAESTRO!$L$3:$L$1000)="CONFIRMADO")),ROWS($A$3:A451))),"")</f>
        <v/>
      </c>
      <c r="S451" s="10" t="str">
        <f ca="1">IFERROR(INDEX(MAESTRO!S:S,_xludf.AGGREGATE(15,6,ROW(MAESTRO!$B$3:$B$1000)/((MAESTRO!$B$3:$B$1000="OPA")*(UPPER(MAESTRO!$L$3:$L$1000)="CONFIRMADO")),ROWS($A$3:A451))),"")</f>
        <v/>
      </c>
      <c r="T451" s="10" t="str">
        <f ca="1">IFERROR(INDEX(MAESTRO!T:T,_xludf.AGGREGATE(15,6,ROW(MAESTRO!$B$3:$B$1000)/((MAESTRO!$B$3:$B$1000="OPA")*(UPPER(MAESTRO!$L$3:$L$1000)="CONFIRMADO")),ROWS($A$3:A451))),"")</f>
        <v/>
      </c>
      <c r="U451" s="10" t="str">
        <f ca="1">IFERROR(INDEX(MAESTRO!U:U,_xludf.AGGREGATE(15,6,ROW(MAESTRO!$B$3:$B$1000)/((MAESTRO!$B$3:$B$1000="OPA")*(UPPER(MAESTRO!$L$3:$L$1000)="CONFIRMADO")),ROWS($A$3:A451))),"")</f>
        <v/>
      </c>
      <c r="V451" s="10" t="str">
        <f ca="1">IFERROR(INDEX(MAESTRO!V:V,_xludf.AGGREGATE(15,6,ROW(MAESTRO!$B$3:$B$1000)/((MAESTRO!$B$3:$B$1000="OPA")*(UPPER(MAESTRO!$L$3:$L$1000)="CONFIRMADO")),ROWS($A$3:A451))),"")</f>
        <v/>
      </c>
      <c r="W451" s="10" t="str">
        <f ca="1">IFERROR(INDEX(MAESTRO!W:W,_xludf.AGGREGATE(15,6,ROW(MAESTRO!$B$3:$B$1000)/((MAESTRO!$B$3:$B$1000="OPA")*(UPPER(MAESTRO!$L$3:$L$1000)="CONFIRMADO")),ROWS($A$3:A451))),"")</f>
        <v/>
      </c>
      <c r="X451" s="10" t="str">
        <f ca="1">IFERROR(INDEX(MAESTRO!X:X,_xludf.AGGREGATE(15,6,ROW(MAESTRO!$B$3:$B$1000)/((MAESTRO!$B$3:$B$1000="OPA")*(UPPER(MAESTRO!$L$3:$L$1000)="CONFIRMADO")),ROWS($A$3:A451))),"")</f>
        <v/>
      </c>
    </row>
    <row r="452" spans="1:24" ht="22.05" customHeight="1">
      <c r="A452" s="27" t="str">
        <f ca="1">IFERROR(INDEX(MAESTRO!A:A,_xludf.AGGREGATE(15,6,ROW(MAESTRO!$B$3:$B$1000)/((MAESTRO!$B$3:$B$1000="OPA")*(UPPER(MAESTRO!$L$3:$L$1000)="CONFIRMADO")),ROWS($A$3:A452))),"")</f>
        <v/>
      </c>
      <c r="B452" s="27" t="str">
        <f ca="1">IFERROR(INDEX(MAESTRO!B:B,_xludf.AGGREGATE(15,6,ROW(MAESTRO!$B$3:$B$1000)/((MAESTRO!$B$3:$B$1000="OPA")*(UPPER(MAESTRO!$L$3:$L$1000)="CONFIRMADO")),ROWS($A$3:A452))),"")</f>
        <v/>
      </c>
      <c r="C452" s="27" t="str">
        <f ca="1">IFERROR(INDEX(MAESTRO!C:C,_xludf.AGGREGATE(15,6,ROW(MAESTRO!$B$3:$B$1000)/((MAESTRO!$B$3:$B$1000="OPA")*(UPPER(MAESTRO!$L$3:$L$1000)="CONFIRMADO")),ROWS($A$3:A452))),"")</f>
        <v/>
      </c>
      <c r="D452" s="27" t="str">
        <f ca="1">IFERROR(INDEX(MAESTRO!D:D,_xludf.AGGREGATE(15,6,ROW(MAESTRO!$B$3:$B$1000)/((MAESTRO!$B$3:$B$1000="OPA")*(UPPER(MAESTRO!$L$3:$L$1000)="CONFIRMADO")),ROWS($A$3:A452))),"")</f>
        <v/>
      </c>
      <c r="E452" s="27" t="str">
        <f ca="1">IFERROR(INDEX(MAESTRO!E:E,_xludf.AGGREGATE(15,6,ROW(MAESTRO!$B$3:$B$1000)/((MAESTRO!$B$3:$B$1000="OPA")*(UPPER(MAESTRO!$L$3:$L$1000)="CONFIRMADO")),ROWS($A$3:A452))),"")</f>
        <v/>
      </c>
      <c r="F452" s="27" t="str">
        <f ca="1">IFERROR(INDEX(MAESTRO!F:F,_xludf.AGGREGATE(15,6,ROW(MAESTRO!$B$3:$B$1000)/((MAESTRO!$B$3:$B$1000="OPA")*(UPPER(MAESTRO!$L$3:$L$1000)="CONFIRMADO")),ROWS($A$3:A452))),"")</f>
        <v/>
      </c>
      <c r="G452" s="27" t="str">
        <f ca="1">IFERROR(INDEX(MAESTRO!G:G,_xludf.AGGREGATE(15,6,ROW(MAESTRO!$B$3:$B$1000)/((MAESTRO!$B$3:$B$1000="OPA")*(UPPER(MAESTRO!$L$3:$L$1000)="CONFIRMADO")),ROWS($A$3:A452))),"")</f>
        <v/>
      </c>
      <c r="H452" s="27" t="str">
        <f ca="1">IFERROR(INDEX(MAESTRO!H:H,_xludf.AGGREGATE(15,6,ROW(MAESTRO!$B$3:$B$1000)/((MAESTRO!$B$3:$B$1000="OPA")*(UPPER(MAESTRO!$L$3:$L$1000)="CONFIRMADO")),ROWS($A$3:A452))),"")</f>
        <v/>
      </c>
      <c r="I452" s="27" t="str">
        <f ca="1">IFERROR(INDEX(MAESTRO!I:I,_xludf.AGGREGATE(15,6,ROW(MAESTRO!$B$3:$B$1000)/((MAESTRO!$B$3:$B$1000="OPA")*(UPPER(MAESTRO!$L$3:$L$1000)="CONFIRMADO")),ROWS($A$3:A452))),"")</f>
        <v/>
      </c>
      <c r="J452" s="27" t="str">
        <f ca="1">IFERROR(INDEX(MAESTRO!J:J,_xludf.AGGREGATE(15,6,ROW(MAESTRO!$B$3:$B$1000)/((MAESTRO!$B$3:$B$1000="OPA")*(UPPER(MAESTRO!$L$3:$L$1000)="CONFIRMADO")),ROWS($A$3:A452))),"")</f>
        <v/>
      </c>
      <c r="K452" s="27" t="str">
        <f ca="1">IFERROR(INDEX(MAESTRO!K:K,_xludf.AGGREGATE(15,6,ROW(MAESTRO!$B$3:$B$1000)/((MAESTRO!$B$3:$B$1000="OPA")*(UPPER(MAESTRO!$L$3:$L$1000)="CONFIRMADO")),ROWS($A$3:A452))),"")</f>
        <v/>
      </c>
      <c r="L452" s="27" t="str">
        <f ca="1">IFERROR(INDEX(MAESTRO!L:L,_xludf.AGGREGATE(15,6,ROW(MAESTRO!$B$3:$B$1000)/((MAESTRO!$B$3:$B$1000="OPA")*(UPPER(MAESTRO!$L$3:$L$1000)="CONFIRMADO")),ROWS($A$3:A452))),"")</f>
        <v/>
      </c>
      <c r="M452" s="27" t="str">
        <f ca="1">IFERROR(INDEX(MAESTRO!M:M,_xludf.AGGREGATE(15,6,ROW(MAESTRO!$B$3:$B$1000)/((MAESTRO!$B$3:$B$1000="OPA")*(UPPER(MAESTRO!$L$3:$L$1000)="CONFIRMADO")),ROWS($A$3:A452))),"")</f>
        <v/>
      </c>
      <c r="N452" s="27" t="str">
        <f ca="1">IFERROR(INDEX(MAESTRO!N:N,_xludf.AGGREGATE(15,6,ROW(MAESTRO!$B$3:$B$1000)/((MAESTRO!$B$3:$B$1000="OPA")*(UPPER(MAESTRO!$L$3:$L$1000)="CONFIRMADO")),ROWS($A$3:A452))),"")</f>
        <v/>
      </c>
      <c r="O452" s="27" t="str">
        <f ca="1">IFERROR(INDEX(MAESTRO!O:O,_xludf.AGGREGATE(15,6,ROW(MAESTRO!$B$3:$B$1000)/((MAESTRO!$B$3:$B$1000="OPA")*(UPPER(MAESTRO!$L$3:$L$1000)="CONFIRMADO")),ROWS($A$3:A452))),"")</f>
        <v/>
      </c>
      <c r="P452" s="27" t="str">
        <f ca="1">IFERROR(INDEX(MAESTRO!P:P,_xludf.AGGREGATE(15,6,ROW(MAESTRO!$B$3:$B$1000)/((MAESTRO!$B$3:$B$1000="OPA")*(UPPER(MAESTRO!$L$3:$L$1000)="CONFIRMADO")),ROWS($A$3:A452))),"")</f>
        <v/>
      </c>
      <c r="Q452" s="27" t="str">
        <f ca="1">IFERROR(INDEX(MAESTRO!Q:Q,_xludf.AGGREGATE(15,6,ROW(MAESTRO!$B$3:$B$1000)/((MAESTRO!$B$3:$B$1000="OPA")*(UPPER(MAESTRO!$L$3:$L$1000)="CONFIRMADO")),ROWS($A$3:A452))),"")</f>
        <v/>
      </c>
      <c r="R452" s="27" t="str">
        <f ca="1">IFERROR(INDEX(MAESTRO!R:R,_xludf.AGGREGATE(15,6,ROW(MAESTRO!$B$3:$B$1000)/((MAESTRO!$B$3:$B$1000="OPA")*(UPPER(MAESTRO!$L$3:$L$1000)="CONFIRMADO")),ROWS($A$3:A452))),"")</f>
        <v/>
      </c>
      <c r="S452" s="27" t="str">
        <f ca="1">IFERROR(INDEX(MAESTRO!S:S,_xludf.AGGREGATE(15,6,ROW(MAESTRO!$B$3:$B$1000)/((MAESTRO!$B$3:$B$1000="OPA")*(UPPER(MAESTRO!$L$3:$L$1000)="CONFIRMADO")),ROWS($A$3:A452))),"")</f>
        <v/>
      </c>
      <c r="T452" s="27" t="str">
        <f ca="1">IFERROR(INDEX(MAESTRO!T:T,_xludf.AGGREGATE(15,6,ROW(MAESTRO!$B$3:$B$1000)/((MAESTRO!$B$3:$B$1000="OPA")*(UPPER(MAESTRO!$L$3:$L$1000)="CONFIRMADO")),ROWS($A$3:A452))),"")</f>
        <v/>
      </c>
      <c r="U452" s="27" t="str">
        <f ca="1">IFERROR(INDEX(MAESTRO!U:U,_xludf.AGGREGATE(15,6,ROW(MAESTRO!$B$3:$B$1000)/((MAESTRO!$B$3:$B$1000="OPA")*(UPPER(MAESTRO!$L$3:$L$1000)="CONFIRMADO")),ROWS($A$3:A452))),"")</f>
        <v/>
      </c>
      <c r="V452" s="27" t="str">
        <f ca="1">IFERROR(INDEX(MAESTRO!V:V,_xludf.AGGREGATE(15,6,ROW(MAESTRO!$B$3:$B$1000)/((MAESTRO!$B$3:$B$1000="OPA")*(UPPER(MAESTRO!$L$3:$L$1000)="CONFIRMADO")),ROWS($A$3:A452))),"")</f>
        <v/>
      </c>
      <c r="W452" s="27" t="str">
        <f ca="1">IFERROR(INDEX(MAESTRO!W:W,_xludf.AGGREGATE(15,6,ROW(MAESTRO!$B$3:$B$1000)/((MAESTRO!$B$3:$B$1000="OPA")*(UPPER(MAESTRO!$L$3:$L$1000)="CONFIRMADO")),ROWS($A$3:A452))),"")</f>
        <v/>
      </c>
      <c r="X452" s="27" t="str">
        <f ca="1">IFERROR(INDEX(MAESTRO!X:X,_xludf.AGGREGATE(15,6,ROW(MAESTRO!$B$3:$B$1000)/((MAESTRO!$B$3:$B$1000="OPA")*(UPPER(MAESTRO!$L$3:$L$1000)="CONFIRMADO")),ROWS($A$3:A452))),"")</f>
        <v/>
      </c>
    </row>
    <row r="453" spans="1:24" ht="22.05" customHeight="1">
      <c r="A453" s="10" t="str">
        <f ca="1">IFERROR(INDEX(MAESTRO!A:A,_xludf.AGGREGATE(15,6,ROW(MAESTRO!$B$3:$B$1000)/((MAESTRO!$B$3:$B$1000="OPA")*(UPPER(MAESTRO!$L$3:$L$1000)="CONFIRMADO")),ROWS($A$3:A453))),"")</f>
        <v/>
      </c>
      <c r="B453" s="10" t="str">
        <f ca="1">IFERROR(INDEX(MAESTRO!B:B,_xludf.AGGREGATE(15,6,ROW(MAESTRO!$B$3:$B$1000)/((MAESTRO!$B$3:$B$1000="OPA")*(UPPER(MAESTRO!$L$3:$L$1000)="CONFIRMADO")),ROWS($A$3:A453))),"")</f>
        <v/>
      </c>
      <c r="C453" s="10" t="str">
        <f ca="1">IFERROR(INDEX(MAESTRO!C:C,_xludf.AGGREGATE(15,6,ROW(MAESTRO!$B$3:$B$1000)/((MAESTRO!$B$3:$B$1000="OPA")*(UPPER(MAESTRO!$L$3:$L$1000)="CONFIRMADO")),ROWS($A$3:A453))),"")</f>
        <v/>
      </c>
      <c r="D453" s="10" t="str">
        <f ca="1">IFERROR(INDEX(MAESTRO!D:D,_xludf.AGGREGATE(15,6,ROW(MAESTRO!$B$3:$B$1000)/((MAESTRO!$B$3:$B$1000="OPA")*(UPPER(MAESTRO!$L$3:$L$1000)="CONFIRMADO")),ROWS($A$3:A453))),"")</f>
        <v/>
      </c>
      <c r="E453" s="10" t="str">
        <f ca="1">IFERROR(INDEX(MAESTRO!E:E,_xludf.AGGREGATE(15,6,ROW(MAESTRO!$B$3:$B$1000)/((MAESTRO!$B$3:$B$1000="OPA")*(UPPER(MAESTRO!$L$3:$L$1000)="CONFIRMADO")),ROWS($A$3:A453))),"")</f>
        <v/>
      </c>
      <c r="F453" s="10" t="str">
        <f ca="1">IFERROR(INDEX(MAESTRO!F:F,_xludf.AGGREGATE(15,6,ROW(MAESTRO!$B$3:$B$1000)/((MAESTRO!$B$3:$B$1000="OPA")*(UPPER(MAESTRO!$L$3:$L$1000)="CONFIRMADO")),ROWS($A$3:A453))),"")</f>
        <v/>
      </c>
      <c r="G453" s="10" t="str">
        <f ca="1">IFERROR(INDEX(MAESTRO!G:G,_xludf.AGGREGATE(15,6,ROW(MAESTRO!$B$3:$B$1000)/((MAESTRO!$B$3:$B$1000="OPA")*(UPPER(MAESTRO!$L$3:$L$1000)="CONFIRMADO")),ROWS($A$3:A453))),"")</f>
        <v/>
      </c>
      <c r="H453" s="10" t="str">
        <f ca="1">IFERROR(INDEX(MAESTRO!H:H,_xludf.AGGREGATE(15,6,ROW(MAESTRO!$B$3:$B$1000)/((MAESTRO!$B$3:$B$1000="OPA")*(UPPER(MAESTRO!$L$3:$L$1000)="CONFIRMADO")),ROWS($A$3:A453))),"")</f>
        <v/>
      </c>
      <c r="I453" s="10" t="str">
        <f ca="1">IFERROR(INDEX(MAESTRO!I:I,_xludf.AGGREGATE(15,6,ROW(MAESTRO!$B$3:$B$1000)/((MAESTRO!$B$3:$B$1000="OPA")*(UPPER(MAESTRO!$L$3:$L$1000)="CONFIRMADO")),ROWS($A$3:A453))),"")</f>
        <v/>
      </c>
      <c r="J453" s="10" t="str">
        <f ca="1">IFERROR(INDEX(MAESTRO!J:J,_xludf.AGGREGATE(15,6,ROW(MAESTRO!$B$3:$B$1000)/((MAESTRO!$B$3:$B$1000="OPA")*(UPPER(MAESTRO!$L$3:$L$1000)="CONFIRMADO")),ROWS($A$3:A453))),"")</f>
        <v/>
      </c>
      <c r="K453" s="10" t="str">
        <f ca="1">IFERROR(INDEX(MAESTRO!K:K,_xludf.AGGREGATE(15,6,ROW(MAESTRO!$B$3:$B$1000)/((MAESTRO!$B$3:$B$1000="OPA")*(UPPER(MAESTRO!$L$3:$L$1000)="CONFIRMADO")),ROWS($A$3:A453))),"")</f>
        <v/>
      </c>
      <c r="L453" s="10" t="str">
        <f ca="1">IFERROR(INDEX(MAESTRO!L:L,_xludf.AGGREGATE(15,6,ROW(MAESTRO!$B$3:$B$1000)/((MAESTRO!$B$3:$B$1000="OPA")*(UPPER(MAESTRO!$L$3:$L$1000)="CONFIRMADO")),ROWS($A$3:A453))),"")</f>
        <v/>
      </c>
      <c r="M453" s="10" t="str">
        <f ca="1">IFERROR(INDEX(MAESTRO!M:M,_xludf.AGGREGATE(15,6,ROW(MAESTRO!$B$3:$B$1000)/((MAESTRO!$B$3:$B$1000="OPA")*(UPPER(MAESTRO!$L$3:$L$1000)="CONFIRMADO")),ROWS($A$3:A453))),"")</f>
        <v/>
      </c>
      <c r="N453" s="10" t="str">
        <f ca="1">IFERROR(INDEX(MAESTRO!N:N,_xludf.AGGREGATE(15,6,ROW(MAESTRO!$B$3:$B$1000)/((MAESTRO!$B$3:$B$1000="OPA")*(UPPER(MAESTRO!$L$3:$L$1000)="CONFIRMADO")),ROWS($A$3:A453))),"")</f>
        <v/>
      </c>
      <c r="O453" s="10" t="str">
        <f ca="1">IFERROR(INDEX(MAESTRO!O:O,_xludf.AGGREGATE(15,6,ROW(MAESTRO!$B$3:$B$1000)/((MAESTRO!$B$3:$B$1000="OPA")*(UPPER(MAESTRO!$L$3:$L$1000)="CONFIRMADO")),ROWS($A$3:A453))),"")</f>
        <v/>
      </c>
      <c r="P453" s="10" t="str">
        <f ca="1">IFERROR(INDEX(MAESTRO!P:P,_xludf.AGGREGATE(15,6,ROW(MAESTRO!$B$3:$B$1000)/((MAESTRO!$B$3:$B$1000="OPA")*(UPPER(MAESTRO!$L$3:$L$1000)="CONFIRMADO")),ROWS($A$3:A453))),"")</f>
        <v/>
      </c>
      <c r="Q453" s="10" t="str">
        <f ca="1">IFERROR(INDEX(MAESTRO!Q:Q,_xludf.AGGREGATE(15,6,ROW(MAESTRO!$B$3:$B$1000)/((MAESTRO!$B$3:$B$1000="OPA")*(UPPER(MAESTRO!$L$3:$L$1000)="CONFIRMADO")),ROWS($A$3:A453))),"")</f>
        <v/>
      </c>
      <c r="R453" s="10" t="str">
        <f ca="1">IFERROR(INDEX(MAESTRO!R:R,_xludf.AGGREGATE(15,6,ROW(MAESTRO!$B$3:$B$1000)/((MAESTRO!$B$3:$B$1000="OPA")*(UPPER(MAESTRO!$L$3:$L$1000)="CONFIRMADO")),ROWS($A$3:A453))),"")</f>
        <v/>
      </c>
      <c r="S453" s="10" t="str">
        <f ca="1">IFERROR(INDEX(MAESTRO!S:S,_xludf.AGGREGATE(15,6,ROW(MAESTRO!$B$3:$B$1000)/((MAESTRO!$B$3:$B$1000="OPA")*(UPPER(MAESTRO!$L$3:$L$1000)="CONFIRMADO")),ROWS($A$3:A453))),"")</f>
        <v/>
      </c>
      <c r="T453" s="10" t="str">
        <f ca="1">IFERROR(INDEX(MAESTRO!T:T,_xludf.AGGREGATE(15,6,ROW(MAESTRO!$B$3:$B$1000)/((MAESTRO!$B$3:$B$1000="OPA")*(UPPER(MAESTRO!$L$3:$L$1000)="CONFIRMADO")),ROWS($A$3:A453))),"")</f>
        <v/>
      </c>
      <c r="U453" s="10" t="str">
        <f ca="1">IFERROR(INDEX(MAESTRO!U:U,_xludf.AGGREGATE(15,6,ROW(MAESTRO!$B$3:$B$1000)/((MAESTRO!$B$3:$B$1000="OPA")*(UPPER(MAESTRO!$L$3:$L$1000)="CONFIRMADO")),ROWS($A$3:A453))),"")</f>
        <v/>
      </c>
      <c r="V453" s="10" t="str">
        <f ca="1">IFERROR(INDEX(MAESTRO!V:V,_xludf.AGGREGATE(15,6,ROW(MAESTRO!$B$3:$B$1000)/((MAESTRO!$B$3:$B$1000="OPA")*(UPPER(MAESTRO!$L$3:$L$1000)="CONFIRMADO")),ROWS($A$3:A453))),"")</f>
        <v/>
      </c>
      <c r="W453" s="10" t="str">
        <f ca="1">IFERROR(INDEX(MAESTRO!W:W,_xludf.AGGREGATE(15,6,ROW(MAESTRO!$B$3:$B$1000)/((MAESTRO!$B$3:$B$1000="OPA")*(UPPER(MAESTRO!$L$3:$L$1000)="CONFIRMADO")),ROWS($A$3:A453))),"")</f>
        <v/>
      </c>
      <c r="X453" s="10" t="str">
        <f ca="1">IFERROR(INDEX(MAESTRO!X:X,_xludf.AGGREGATE(15,6,ROW(MAESTRO!$B$3:$B$1000)/((MAESTRO!$B$3:$B$1000="OPA")*(UPPER(MAESTRO!$L$3:$L$1000)="CONFIRMADO")),ROWS($A$3:A453))),"")</f>
        <v/>
      </c>
    </row>
    <row r="454" spans="1:24" ht="22.05" customHeight="1">
      <c r="A454" s="27" t="str">
        <f ca="1">IFERROR(INDEX(MAESTRO!A:A,_xludf.AGGREGATE(15,6,ROW(MAESTRO!$B$3:$B$1000)/((MAESTRO!$B$3:$B$1000="OPA")*(UPPER(MAESTRO!$L$3:$L$1000)="CONFIRMADO")),ROWS($A$3:A454))),"")</f>
        <v/>
      </c>
      <c r="B454" s="27" t="str">
        <f ca="1">IFERROR(INDEX(MAESTRO!B:B,_xludf.AGGREGATE(15,6,ROW(MAESTRO!$B$3:$B$1000)/((MAESTRO!$B$3:$B$1000="OPA")*(UPPER(MAESTRO!$L$3:$L$1000)="CONFIRMADO")),ROWS($A$3:A454))),"")</f>
        <v/>
      </c>
      <c r="C454" s="27" t="str">
        <f ca="1">IFERROR(INDEX(MAESTRO!C:C,_xludf.AGGREGATE(15,6,ROW(MAESTRO!$B$3:$B$1000)/((MAESTRO!$B$3:$B$1000="OPA")*(UPPER(MAESTRO!$L$3:$L$1000)="CONFIRMADO")),ROWS($A$3:A454))),"")</f>
        <v/>
      </c>
      <c r="D454" s="27" t="str">
        <f ca="1">IFERROR(INDEX(MAESTRO!D:D,_xludf.AGGREGATE(15,6,ROW(MAESTRO!$B$3:$B$1000)/((MAESTRO!$B$3:$B$1000="OPA")*(UPPER(MAESTRO!$L$3:$L$1000)="CONFIRMADO")),ROWS($A$3:A454))),"")</f>
        <v/>
      </c>
      <c r="E454" s="27" t="str">
        <f ca="1">IFERROR(INDEX(MAESTRO!E:E,_xludf.AGGREGATE(15,6,ROW(MAESTRO!$B$3:$B$1000)/((MAESTRO!$B$3:$B$1000="OPA")*(UPPER(MAESTRO!$L$3:$L$1000)="CONFIRMADO")),ROWS($A$3:A454))),"")</f>
        <v/>
      </c>
      <c r="F454" s="27" t="str">
        <f ca="1">IFERROR(INDEX(MAESTRO!F:F,_xludf.AGGREGATE(15,6,ROW(MAESTRO!$B$3:$B$1000)/((MAESTRO!$B$3:$B$1000="OPA")*(UPPER(MAESTRO!$L$3:$L$1000)="CONFIRMADO")),ROWS($A$3:A454))),"")</f>
        <v/>
      </c>
      <c r="G454" s="27" t="str">
        <f ca="1">IFERROR(INDEX(MAESTRO!G:G,_xludf.AGGREGATE(15,6,ROW(MAESTRO!$B$3:$B$1000)/((MAESTRO!$B$3:$B$1000="OPA")*(UPPER(MAESTRO!$L$3:$L$1000)="CONFIRMADO")),ROWS($A$3:A454))),"")</f>
        <v/>
      </c>
      <c r="H454" s="27" t="str">
        <f ca="1">IFERROR(INDEX(MAESTRO!H:H,_xludf.AGGREGATE(15,6,ROW(MAESTRO!$B$3:$B$1000)/((MAESTRO!$B$3:$B$1000="OPA")*(UPPER(MAESTRO!$L$3:$L$1000)="CONFIRMADO")),ROWS($A$3:A454))),"")</f>
        <v/>
      </c>
      <c r="I454" s="27" t="str">
        <f ca="1">IFERROR(INDEX(MAESTRO!I:I,_xludf.AGGREGATE(15,6,ROW(MAESTRO!$B$3:$B$1000)/((MAESTRO!$B$3:$B$1000="OPA")*(UPPER(MAESTRO!$L$3:$L$1000)="CONFIRMADO")),ROWS($A$3:A454))),"")</f>
        <v/>
      </c>
      <c r="J454" s="27" t="str">
        <f ca="1">IFERROR(INDEX(MAESTRO!J:J,_xludf.AGGREGATE(15,6,ROW(MAESTRO!$B$3:$B$1000)/((MAESTRO!$B$3:$B$1000="OPA")*(UPPER(MAESTRO!$L$3:$L$1000)="CONFIRMADO")),ROWS($A$3:A454))),"")</f>
        <v/>
      </c>
      <c r="K454" s="27" t="str">
        <f ca="1">IFERROR(INDEX(MAESTRO!K:K,_xludf.AGGREGATE(15,6,ROW(MAESTRO!$B$3:$B$1000)/((MAESTRO!$B$3:$B$1000="OPA")*(UPPER(MAESTRO!$L$3:$L$1000)="CONFIRMADO")),ROWS($A$3:A454))),"")</f>
        <v/>
      </c>
      <c r="L454" s="27" t="str">
        <f ca="1">IFERROR(INDEX(MAESTRO!L:L,_xludf.AGGREGATE(15,6,ROW(MAESTRO!$B$3:$B$1000)/((MAESTRO!$B$3:$B$1000="OPA")*(UPPER(MAESTRO!$L$3:$L$1000)="CONFIRMADO")),ROWS($A$3:A454))),"")</f>
        <v/>
      </c>
      <c r="M454" s="27" t="str">
        <f ca="1">IFERROR(INDEX(MAESTRO!M:M,_xludf.AGGREGATE(15,6,ROW(MAESTRO!$B$3:$B$1000)/((MAESTRO!$B$3:$B$1000="OPA")*(UPPER(MAESTRO!$L$3:$L$1000)="CONFIRMADO")),ROWS($A$3:A454))),"")</f>
        <v/>
      </c>
      <c r="N454" s="27" t="str">
        <f ca="1">IFERROR(INDEX(MAESTRO!N:N,_xludf.AGGREGATE(15,6,ROW(MAESTRO!$B$3:$B$1000)/((MAESTRO!$B$3:$B$1000="OPA")*(UPPER(MAESTRO!$L$3:$L$1000)="CONFIRMADO")),ROWS($A$3:A454))),"")</f>
        <v/>
      </c>
      <c r="O454" s="27" t="str">
        <f ca="1">IFERROR(INDEX(MAESTRO!O:O,_xludf.AGGREGATE(15,6,ROW(MAESTRO!$B$3:$B$1000)/((MAESTRO!$B$3:$B$1000="OPA")*(UPPER(MAESTRO!$L$3:$L$1000)="CONFIRMADO")),ROWS($A$3:A454))),"")</f>
        <v/>
      </c>
      <c r="P454" s="27" t="str">
        <f ca="1">IFERROR(INDEX(MAESTRO!P:P,_xludf.AGGREGATE(15,6,ROW(MAESTRO!$B$3:$B$1000)/((MAESTRO!$B$3:$B$1000="OPA")*(UPPER(MAESTRO!$L$3:$L$1000)="CONFIRMADO")),ROWS($A$3:A454))),"")</f>
        <v/>
      </c>
      <c r="Q454" s="27" t="str">
        <f ca="1">IFERROR(INDEX(MAESTRO!Q:Q,_xludf.AGGREGATE(15,6,ROW(MAESTRO!$B$3:$B$1000)/((MAESTRO!$B$3:$B$1000="OPA")*(UPPER(MAESTRO!$L$3:$L$1000)="CONFIRMADO")),ROWS($A$3:A454))),"")</f>
        <v/>
      </c>
      <c r="R454" s="27" t="str">
        <f ca="1">IFERROR(INDEX(MAESTRO!R:R,_xludf.AGGREGATE(15,6,ROW(MAESTRO!$B$3:$B$1000)/((MAESTRO!$B$3:$B$1000="OPA")*(UPPER(MAESTRO!$L$3:$L$1000)="CONFIRMADO")),ROWS($A$3:A454))),"")</f>
        <v/>
      </c>
      <c r="S454" s="27" t="str">
        <f ca="1">IFERROR(INDEX(MAESTRO!S:S,_xludf.AGGREGATE(15,6,ROW(MAESTRO!$B$3:$B$1000)/((MAESTRO!$B$3:$B$1000="OPA")*(UPPER(MAESTRO!$L$3:$L$1000)="CONFIRMADO")),ROWS($A$3:A454))),"")</f>
        <v/>
      </c>
      <c r="T454" s="27" t="str">
        <f ca="1">IFERROR(INDEX(MAESTRO!T:T,_xludf.AGGREGATE(15,6,ROW(MAESTRO!$B$3:$B$1000)/((MAESTRO!$B$3:$B$1000="OPA")*(UPPER(MAESTRO!$L$3:$L$1000)="CONFIRMADO")),ROWS($A$3:A454))),"")</f>
        <v/>
      </c>
      <c r="U454" s="27" t="str">
        <f ca="1">IFERROR(INDEX(MAESTRO!U:U,_xludf.AGGREGATE(15,6,ROW(MAESTRO!$B$3:$B$1000)/((MAESTRO!$B$3:$B$1000="OPA")*(UPPER(MAESTRO!$L$3:$L$1000)="CONFIRMADO")),ROWS($A$3:A454))),"")</f>
        <v/>
      </c>
      <c r="V454" s="27" t="str">
        <f ca="1">IFERROR(INDEX(MAESTRO!V:V,_xludf.AGGREGATE(15,6,ROW(MAESTRO!$B$3:$B$1000)/((MAESTRO!$B$3:$B$1000="OPA")*(UPPER(MAESTRO!$L$3:$L$1000)="CONFIRMADO")),ROWS($A$3:A454))),"")</f>
        <v/>
      </c>
      <c r="W454" s="27" t="str">
        <f ca="1">IFERROR(INDEX(MAESTRO!W:W,_xludf.AGGREGATE(15,6,ROW(MAESTRO!$B$3:$B$1000)/((MAESTRO!$B$3:$B$1000="OPA")*(UPPER(MAESTRO!$L$3:$L$1000)="CONFIRMADO")),ROWS($A$3:A454))),"")</f>
        <v/>
      </c>
      <c r="X454" s="27" t="str">
        <f ca="1">IFERROR(INDEX(MAESTRO!X:X,_xludf.AGGREGATE(15,6,ROW(MAESTRO!$B$3:$B$1000)/((MAESTRO!$B$3:$B$1000="OPA")*(UPPER(MAESTRO!$L$3:$L$1000)="CONFIRMADO")),ROWS($A$3:A454))),"")</f>
        <v/>
      </c>
    </row>
    <row r="455" spans="1:24" ht="22.05" customHeight="1">
      <c r="A455" s="10" t="str">
        <f ca="1">IFERROR(INDEX(MAESTRO!A:A,_xludf.AGGREGATE(15,6,ROW(MAESTRO!$B$3:$B$1000)/((MAESTRO!$B$3:$B$1000="OPA")*(UPPER(MAESTRO!$L$3:$L$1000)="CONFIRMADO")),ROWS($A$3:A455))),"")</f>
        <v/>
      </c>
      <c r="B455" s="10" t="str">
        <f ca="1">IFERROR(INDEX(MAESTRO!B:B,_xludf.AGGREGATE(15,6,ROW(MAESTRO!$B$3:$B$1000)/((MAESTRO!$B$3:$B$1000="OPA")*(UPPER(MAESTRO!$L$3:$L$1000)="CONFIRMADO")),ROWS($A$3:A455))),"")</f>
        <v/>
      </c>
      <c r="C455" s="10" t="str">
        <f ca="1">IFERROR(INDEX(MAESTRO!C:C,_xludf.AGGREGATE(15,6,ROW(MAESTRO!$B$3:$B$1000)/((MAESTRO!$B$3:$B$1000="OPA")*(UPPER(MAESTRO!$L$3:$L$1000)="CONFIRMADO")),ROWS($A$3:A455))),"")</f>
        <v/>
      </c>
      <c r="D455" s="10" t="str">
        <f ca="1">IFERROR(INDEX(MAESTRO!D:D,_xludf.AGGREGATE(15,6,ROW(MAESTRO!$B$3:$B$1000)/((MAESTRO!$B$3:$B$1000="OPA")*(UPPER(MAESTRO!$L$3:$L$1000)="CONFIRMADO")),ROWS($A$3:A455))),"")</f>
        <v/>
      </c>
      <c r="E455" s="10" t="str">
        <f ca="1">IFERROR(INDEX(MAESTRO!E:E,_xludf.AGGREGATE(15,6,ROW(MAESTRO!$B$3:$B$1000)/((MAESTRO!$B$3:$B$1000="OPA")*(UPPER(MAESTRO!$L$3:$L$1000)="CONFIRMADO")),ROWS($A$3:A455))),"")</f>
        <v/>
      </c>
      <c r="F455" s="10" t="str">
        <f ca="1">IFERROR(INDEX(MAESTRO!F:F,_xludf.AGGREGATE(15,6,ROW(MAESTRO!$B$3:$B$1000)/((MAESTRO!$B$3:$B$1000="OPA")*(UPPER(MAESTRO!$L$3:$L$1000)="CONFIRMADO")),ROWS($A$3:A455))),"")</f>
        <v/>
      </c>
      <c r="G455" s="10" t="str">
        <f ca="1">IFERROR(INDEX(MAESTRO!G:G,_xludf.AGGREGATE(15,6,ROW(MAESTRO!$B$3:$B$1000)/((MAESTRO!$B$3:$B$1000="OPA")*(UPPER(MAESTRO!$L$3:$L$1000)="CONFIRMADO")),ROWS($A$3:A455))),"")</f>
        <v/>
      </c>
      <c r="H455" s="10" t="str">
        <f ca="1">IFERROR(INDEX(MAESTRO!H:H,_xludf.AGGREGATE(15,6,ROW(MAESTRO!$B$3:$B$1000)/((MAESTRO!$B$3:$B$1000="OPA")*(UPPER(MAESTRO!$L$3:$L$1000)="CONFIRMADO")),ROWS($A$3:A455))),"")</f>
        <v/>
      </c>
      <c r="I455" s="10" t="str">
        <f ca="1">IFERROR(INDEX(MAESTRO!I:I,_xludf.AGGREGATE(15,6,ROW(MAESTRO!$B$3:$B$1000)/((MAESTRO!$B$3:$B$1000="OPA")*(UPPER(MAESTRO!$L$3:$L$1000)="CONFIRMADO")),ROWS($A$3:A455))),"")</f>
        <v/>
      </c>
      <c r="J455" s="10" t="str">
        <f ca="1">IFERROR(INDEX(MAESTRO!J:J,_xludf.AGGREGATE(15,6,ROW(MAESTRO!$B$3:$B$1000)/((MAESTRO!$B$3:$B$1000="OPA")*(UPPER(MAESTRO!$L$3:$L$1000)="CONFIRMADO")),ROWS($A$3:A455))),"")</f>
        <v/>
      </c>
      <c r="K455" s="10" t="str">
        <f ca="1">IFERROR(INDEX(MAESTRO!K:K,_xludf.AGGREGATE(15,6,ROW(MAESTRO!$B$3:$B$1000)/((MAESTRO!$B$3:$B$1000="OPA")*(UPPER(MAESTRO!$L$3:$L$1000)="CONFIRMADO")),ROWS($A$3:A455))),"")</f>
        <v/>
      </c>
      <c r="L455" s="10" t="str">
        <f ca="1">IFERROR(INDEX(MAESTRO!L:L,_xludf.AGGREGATE(15,6,ROW(MAESTRO!$B$3:$B$1000)/((MAESTRO!$B$3:$B$1000="OPA")*(UPPER(MAESTRO!$L$3:$L$1000)="CONFIRMADO")),ROWS($A$3:A455))),"")</f>
        <v/>
      </c>
      <c r="M455" s="10" t="str">
        <f ca="1">IFERROR(INDEX(MAESTRO!M:M,_xludf.AGGREGATE(15,6,ROW(MAESTRO!$B$3:$B$1000)/((MAESTRO!$B$3:$B$1000="OPA")*(UPPER(MAESTRO!$L$3:$L$1000)="CONFIRMADO")),ROWS($A$3:A455))),"")</f>
        <v/>
      </c>
      <c r="N455" s="10" t="str">
        <f ca="1">IFERROR(INDEX(MAESTRO!N:N,_xludf.AGGREGATE(15,6,ROW(MAESTRO!$B$3:$B$1000)/((MAESTRO!$B$3:$B$1000="OPA")*(UPPER(MAESTRO!$L$3:$L$1000)="CONFIRMADO")),ROWS($A$3:A455))),"")</f>
        <v/>
      </c>
      <c r="O455" s="10" t="str">
        <f ca="1">IFERROR(INDEX(MAESTRO!O:O,_xludf.AGGREGATE(15,6,ROW(MAESTRO!$B$3:$B$1000)/((MAESTRO!$B$3:$B$1000="OPA")*(UPPER(MAESTRO!$L$3:$L$1000)="CONFIRMADO")),ROWS($A$3:A455))),"")</f>
        <v/>
      </c>
      <c r="P455" s="10" t="str">
        <f ca="1">IFERROR(INDEX(MAESTRO!P:P,_xludf.AGGREGATE(15,6,ROW(MAESTRO!$B$3:$B$1000)/((MAESTRO!$B$3:$B$1000="OPA")*(UPPER(MAESTRO!$L$3:$L$1000)="CONFIRMADO")),ROWS($A$3:A455))),"")</f>
        <v/>
      </c>
      <c r="Q455" s="10" t="str">
        <f ca="1">IFERROR(INDEX(MAESTRO!Q:Q,_xludf.AGGREGATE(15,6,ROW(MAESTRO!$B$3:$B$1000)/((MAESTRO!$B$3:$B$1000="OPA")*(UPPER(MAESTRO!$L$3:$L$1000)="CONFIRMADO")),ROWS($A$3:A455))),"")</f>
        <v/>
      </c>
      <c r="R455" s="10" t="str">
        <f ca="1">IFERROR(INDEX(MAESTRO!R:R,_xludf.AGGREGATE(15,6,ROW(MAESTRO!$B$3:$B$1000)/((MAESTRO!$B$3:$B$1000="OPA")*(UPPER(MAESTRO!$L$3:$L$1000)="CONFIRMADO")),ROWS($A$3:A455))),"")</f>
        <v/>
      </c>
      <c r="S455" s="10" t="str">
        <f ca="1">IFERROR(INDEX(MAESTRO!S:S,_xludf.AGGREGATE(15,6,ROW(MAESTRO!$B$3:$B$1000)/((MAESTRO!$B$3:$B$1000="OPA")*(UPPER(MAESTRO!$L$3:$L$1000)="CONFIRMADO")),ROWS($A$3:A455))),"")</f>
        <v/>
      </c>
      <c r="T455" s="10" t="str">
        <f ca="1">IFERROR(INDEX(MAESTRO!T:T,_xludf.AGGREGATE(15,6,ROW(MAESTRO!$B$3:$B$1000)/((MAESTRO!$B$3:$B$1000="OPA")*(UPPER(MAESTRO!$L$3:$L$1000)="CONFIRMADO")),ROWS($A$3:A455))),"")</f>
        <v/>
      </c>
      <c r="U455" s="10" t="str">
        <f ca="1">IFERROR(INDEX(MAESTRO!U:U,_xludf.AGGREGATE(15,6,ROW(MAESTRO!$B$3:$B$1000)/((MAESTRO!$B$3:$B$1000="OPA")*(UPPER(MAESTRO!$L$3:$L$1000)="CONFIRMADO")),ROWS($A$3:A455))),"")</f>
        <v/>
      </c>
      <c r="V455" s="10" t="str">
        <f ca="1">IFERROR(INDEX(MAESTRO!V:V,_xludf.AGGREGATE(15,6,ROW(MAESTRO!$B$3:$B$1000)/((MAESTRO!$B$3:$B$1000="OPA")*(UPPER(MAESTRO!$L$3:$L$1000)="CONFIRMADO")),ROWS($A$3:A455))),"")</f>
        <v/>
      </c>
      <c r="W455" s="10" t="str">
        <f ca="1">IFERROR(INDEX(MAESTRO!W:W,_xludf.AGGREGATE(15,6,ROW(MAESTRO!$B$3:$B$1000)/((MAESTRO!$B$3:$B$1000="OPA")*(UPPER(MAESTRO!$L$3:$L$1000)="CONFIRMADO")),ROWS($A$3:A455))),"")</f>
        <v/>
      </c>
      <c r="X455" s="10" t="str">
        <f ca="1">IFERROR(INDEX(MAESTRO!X:X,_xludf.AGGREGATE(15,6,ROW(MAESTRO!$B$3:$B$1000)/((MAESTRO!$B$3:$B$1000="OPA")*(UPPER(MAESTRO!$L$3:$L$1000)="CONFIRMADO")),ROWS($A$3:A455))),"")</f>
        <v/>
      </c>
    </row>
    <row r="456" spans="1:24" ht="22.05" customHeight="1">
      <c r="A456" s="27" t="str">
        <f ca="1">IFERROR(INDEX(MAESTRO!A:A,_xludf.AGGREGATE(15,6,ROW(MAESTRO!$B$3:$B$1000)/((MAESTRO!$B$3:$B$1000="OPA")*(UPPER(MAESTRO!$L$3:$L$1000)="CONFIRMADO")),ROWS($A$3:A456))),"")</f>
        <v/>
      </c>
      <c r="B456" s="27" t="str">
        <f ca="1">IFERROR(INDEX(MAESTRO!B:B,_xludf.AGGREGATE(15,6,ROW(MAESTRO!$B$3:$B$1000)/((MAESTRO!$B$3:$B$1000="OPA")*(UPPER(MAESTRO!$L$3:$L$1000)="CONFIRMADO")),ROWS($A$3:A456))),"")</f>
        <v/>
      </c>
      <c r="C456" s="27" t="str">
        <f ca="1">IFERROR(INDEX(MAESTRO!C:C,_xludf.AGGREGATE(15,6,ROW(MAESTRO!$B$3:$B$1000)/((MAESTRO!$B$3:$B$1000="OPA")*(UPPER(MAESTRO!$L$3:$L$1000)="CONFIRMADO")),ROWS($A$3:A456))),"")</f>
        <v/>
      </c>
      <c r="D456" s="27" t="str">
        <f ca="1">IFERROR(INDEX(MAESTRO!D:D,_xludf.AGGREGATE(15,6,ROW(MAESTRO!$B$3:$B$1000)/((MAESTRO!$B$3:$B$1000="OPA")*(UPPER(MAESTRO!$L$3:$L$1000)="CONFIRMADO")),ROWS($A$3:A456))),"")</f>
        <v/>
      </c>
      <c r="E456" s="27" t="str">
        <f ca="1">IFERROR(INDEX(MAESTRO!E:E,_xludf.AGGREGATE(15,6,ROW(MAESTRO!$B$3:$B$1000)/((MAESTRO!$B$3:$B$1000="OPA")*(UPPER(MAESTRO!$L$3:$L$1000)="CONFIRMADO")),ROWS($A$3:A456))),"")</f>
        <v/>
      </c>
      <c r="F456" s="27" t="str">
        <f ca="1">IFERROR(INDEX(MAESTRO!F:F,_xludf.AGGREGATE(15,6,ROW(MAESTRO!$B$3:$B$1000)/((MAESTRO!$B$3:$B$1000="OPA")*(UPPER(MAESTRO!$L$3:$L$1000)="CONFIRMADO")),ROWS($A$3:A456))),"")</f>
        <v/>
      </c>
      <c r="G456" s="27" t="str">
        <f ca="1">IFERROR(INDEX(MAESTRO!G:G,_xludf.AGGREGATE(15,6,ROW(MAESTRO!$B$3:$B$1000)/((MAESTRO!$B$3:$B$1000="OPA")*(UPPER(MAESTRO!$L$3:$L$1000)="CONFIRMADO")),ROWS($A$3:A456))),"")</f>
        <v/>
      </c>
      <c r="H456" s="27" t="str">
        <f ca="1">IFERROR(INDEX(MAESTRO!H:H,_xludf.AGGREGATE(15,6,ROW(MAESTRO!$B$3:$B$1000)/((MAESTRO!$B$3:$B$1000="OPA")*(UPPER(MAESTRO!$L$3:$L$1000)="CONFIRMADO")),ROWS($A$3:A456))),"")</f>
        <v/>
      </c>
      <c r="I456" s="27" t="str">
        <f ca="1">IFERROR(INDEX(MAESTRO!I:I,_xludf.AGGREGATE(15,6,ROW(MAESTRO!$B$3:$B$1000)/((MAESTRO!$B$3:$B$1000="OPA")*(UPPER(MAESTRO!$L$3:$L$1000)="CONFIRMADO")),ROWS($A$3:A456))),"")</f>
        <v/>
      </c>
      <c r="J456" s="27" t="str">
        <f ca="1">IFERROR(INDEX(MAESTRO!J:J,_xludf.AGGREGATE(15,6,ROW(MAESTRO!$B$3:$B$1000)/((MAESTRO!$B$3:$B$1000="OPA")*(UPPER(MAESTRO!$L$3:$L$1000)="CONFIRMADO")),ROWS($A$3:A456))),"")</f>
        <v/>
      </c>
      <c r="K456" s="27" t="str">
        <f ca="1">IFERROR(INDEX(MAESTRO!K:K,_xludf.AGGREGATE(15,6,ROW(MAESTRO!$B$3:$B$1000)/((MAESTRO!$B$3:$B$1000="OPA")*(UPPER(MAESTRO!$L$3:$L$1000)="CONFIRMADO")),ROWS($A$3:A456))),"")</f>
        <v/>
      </c>
      <c r="L456" s="27" t="str">
        <f ca="1">IFERROR(INDEX(MAESTRO!L:L,_xludf.AGGREGATE(15,6,ROW(MAESTRO!$B$3:$B$1000)/((MAESTRO!$B$3:$B$1000="OPA")*(UPPER(MAESTRO!$L$3:$L$1000)="CONFIRMADO")),ROWS($A$3:A456))),"")</f>
        <v/>
      </c>
      <c r="M456" s="27" t="str">
        <f ca="1">IFERROR(INDEX(MAESTRO!M:M,_xludf.AGGREGATE(15,6,ROW(MAESTRO!$B$3:$B$1000)/((MAESTRO!$B$3:$B$1000="OPA")*(UPPER(MAESTRO!$L$3:$L$1000)="CONFIRMADO")),ROWS($A$3:A456))),"")</f>
        <v/>
      </c>
      <c r="N456" s="27" t="str">
        <f ca="1">IFERROR(INDEX(MAESTRO!N:N,_xludf.AGGREGATE(15,6,ROW(MAESTRO!$B$3:$B$1000)/((MAESTRO!$B$3:$B$1000="OPA")*(UPPER(MAESTRO!$L$3:$L$1000)="CONFIRMADO")),ROWS($A$3:A456))),"")</f>
        <v/>
      </c>
      <c r="O456" s="27" t="str">
        <f ca="1">IFERROR(INDEX(MAESTRO!O:O,_xludf.AGGREGATE(15,6,ROW(MAESTRO!$B$3:$B$1000)/((MAESTRO!$B$3:$B$1000="OPA")*(UPPER(MAESTRO!$L$3:$L$1000)="CONFIRMADO")),ROWS($A$3:A456))),"")</f>
        <v/>
      </c>
      <c r="P456" s="27" t="str">
        <f ca="1">IFERROR(INDEX(MAESTRO!P:P,_xludf.AGGREGATE(15,6,ROW(MAESTRO!$B$3:$B$1000)/((MAESTRO!$B$3:$B$1000="OPA")*(UPPER(MAESTRO!$L$3:$L$1000)="CONFIRMADO")),ROWS($A$3:A456))),"")</f>
        <v/>
      </c>
      <c r="Q456" s="27" t="str">
        <f ca="1">IFERROR(INDEX(MAESTRO!Q:Q,_xludf.AGGREGATE(15,6,ROW(MAESTRO!$B$3:$B$1000)/((MAESTRO!$B$3:$B$1000="OPA")*(UPPER(MAESTRO!$L$3:$L$1000)="CONFIRMADO")),ROWS($A$3:A456))),"")</f>
        <v/>
      </c>
      <c r="R456" s="27" t="str">
        <f ca="1">IFERROR(INDEX(MAESTRO!R:R,_xludf.AGGREGATE(15,6,ROW(MAESTRO!$B$3:$B$1000)/((MAESTRO!$B$3:$B$1000="OPA")*(UPPER(MAESTRO!$L$3:$L$1000)="CONFIRMADO")),ROWS($A$3:A456))),"")</f>
        <v/>
      </c>
      <c r="S456" s="27" t="str">
        <f ca="1">IFERROR(INDEX(MAESTRO!S:S,_xludf.AGGREGATE(15,6,ROW(MAESTRO!$B$3:$B$1000)/((MAESTRO!$B$3:$B$1000="OPA")*(UPPER(MAESTRO!$L$3:$L$1000)="CONFIRMADO")),ROWS($A$3:A456))),"")</f>
        <v/>
      </c>
      <c r="T456" s="27" t="str">
        <f ca="1">IFERROR(INDEX(MAESTRO!T:T,_xludf.AGGREGATE(15,6,ROW(MAESTRO!$B$3:$B$1000)/((MAESTRO!$B$3:$B$1000="OPA")*(UPPER(MAESTRO!$L$3:$L$1000)="CONFIRMADO")),ROWS($A$3:A456))),"")</f>
        <v/>
      </c>
      <c r="U456" s="27" t="str">
        <f ca="1">IFERROR(INDEX(MAESTRO!U:U,_xludf.AGGREGATE(15,6,ROW(MAESTRO!$B$3:$B$1000)/((MAESTRO!$B$3:$B$1000="OPA")*(UPPER(MAESTRO!$L$3:$L$1000)="CONFIRMADO")),ROWS($A$3:A456))),"")</f>
        <v/>
      </c>
      <c r="V456" s="27" t="str">
        <f ca="1">IFERROR(INDEX(MAESTRO!V:V,_xludf.AGGREGATE(15,6,ROW(MAESTRO!$B$3:$B$1000)/((MAESTRO!$B$3:$B$1000="OPA")*(UPPER(MAESTRO!$L$3:$L$1000)="CONFIRMADO")),ROWS($A$3:A456))),"")</f>
        <v/>
      </c>
      <c r="W456" s="27" t="str">
        <f ca="1">IFERROR(INDEX(MAESTRO!W:W,_xludf.AGGREGATE(15,6,ROW(MAESTRO!$B$3:$B$1000)/((MAESTRO!$B$3:$B$1000="OPA")*(UPPER(MAESTRO!$L$3:$L$1000)="CONFIRMADO")),ROWS($A$3:A456))),"")</f>
        <v/>
      </c>
      <c r="X456" s="27" t="str">
        <f ca="1">IFERROR(INDEX(MAESTRO!X:X,_xludf.AGGREGATE(15,6,ROW(MAESTRO!$B$3:$B$1000)/((MAESTRO!$B$3:$B$1000="OPA")*(UPPER(MAESTRO!$L$3:$L$1000)="CONFIRMADO")),ROWS($A$3:A456))),"")</f>
        <v/>
      </c>
    </row>
    <row r="457" spans="1:24" ht="22.05" customHeight="1">
      <c r="A457" s="10" t="str">
        <f ca="1">IFERROR(INDEX(MAESTRO!A:A,_xludf.AGGREGATE(15,6,ROW(MAESTRO!$B$3:$B$1000)/((MAESTRO!$B$3:$B$1000="OPA")*(UPPER(MAESTRO!$L$3:$L$1000)="CONFIRMADO")),ROWS($A$3:A457))),"")</f>
        <v/>
      </c>
      <c r="B457" s="10" t="str">
        <f ca="1">IFERROR(INDEX(MAESTRO!B:B,_xludf.AGGREGATE(15,6,ROW(MAESTRO!$B$3:$B$1000)/((MAESTRO!$B$3:$B$1000="OPA")*(UPPER(MAESTRO!$L$3:$L$1000)="CONFIRMADO")),ROWS($A$3:A457))),"")</f>
        <v/>
      </c>
      <c r="C457" s="10" t="str">
        <f ca="1">IFERROR(INDEX(MAESTRO!C:C,_xludf.AGGREGATE(15,6,ROW(MAESTRO!$B$3:$B$1000)/((MAESTRO!$B$3:$B$1000="OPA")*(UPPER(MAESTRO!$L$3:$L$1000)="CONFIRMADO")),ROWS($A$3:A457))),"")</f>
        <v/>
      </c>
      <c r="D457" s="10" t="str">
        <f ca="1">IFERROR(INDEX(MAESTRO!D:D,_xludf.AGGREGATE(15,6,ROW(MAESTRO!$B$3:$B$1000)/((MAESTRO!$B$3:$B$1000="OPA")*(UPPER(MAESTRO!$L$3:$L$1000)="CONFIRMADO")),ROWS($A$3:A457))),"")</f>
        <v/>
      </c>
      <c r="E457" s="10" t="str">
        <f ca="1">IFERROR(INDEX(MAESTRO!E:E,_xludf.AGGREGATE(15,6,ROW(MAESTRO!$B$3:$B$1000)/((MAESTRO!$B$3:$B$1000="OPA")*(UPPER(MAESTRO!$L$3:$L$1000)="CONFIRMADO")),ROWS($A$3:A457))),"")</f>
        <v/>
      </c>
      <c r="F457" s="10" t="str">
        <f ca="1">IFERROR(INDEX(MAESTRO!F:F,_xludf.AGGREGATE(15,6,ROW(MAESTRO!$B$3:$B$1000)/((MAESTRO!$B$3:$B$1000="OPA")*(UPPER(MAESTRO!$L$3:$L$1000)="CONFIRMADO")),ROWS($A$3:A457))),"")</f>
        <v/>
      </c>
      <c r="G457" s="10" t="str">
        <f ca="1">IFERROR(INDEX(MAESTRO!G:G,_xludf.AGGREGATE(15,6,ROW(MAESTRO!$B$3:$B$1000)/((MAESTRO!$B$3:$B$1000="OPA")*(UPPER(MAESTRO!$L$3:$L$1000)="CONFIRMADO")),ROWS($A$3:A457))),"")</f>
        <v/>
      </c>
      <c r="H457" s="10" t="str">
        <f ca="1">IFERROR(INDEX(MAESTRO!H:H,_xludf.AGGREGATE(15,6,ROW(MAESTRO!$B$3:$B$1000)/((MAESTRO!$B$3:$B$1000="OPA")*(UPPER(MAESTRO!$L$3:$L$1000)="CONFIRMADO")),ROWS($A$3:A457))),"")</f>
        <v/>
      </c>
      <c r="I457" s="10" t="str">
        <f ca="1">IFERROR(INDEX(MAESTRO!I:I,_xludf.AGGREGATE(15,6,ROW(MAESTRO!$B$3:$B$1000)/((MAESTRO!$B$3:$B$1000="OPA")*(UPPER(MAESTRO!$L$3:$L$1000)="CONFIRMADO")),ROWS($A$3:A457))),"")</f>
        <v/>
      </c>
      <c r="J457" s="10" t="str">
        <f ca="1">IFERROR(INDEX(MAESTRO!J:J,_xludf.AGGREGATE(15,6,ROW(MAESTRO!$B$3:$B$1000)/((MAESTRO!$B$3:$B$1000="OPA")*(UPPER(MAESTRO!$L$3:$L$1000)="CONFIRMADO")),ROWS($A$3:A457))),"")</f>
        <v/>
      </c>
      <c r="K457" s="10" t="str">
        <f ca="1">IFERROR(INDEX(MAESTRO!K:K,_xludf.AGGREGATE(15,6,ROW(MAESTRO!$B$3:$B$1000)/((MAESTRO!$B$3:$B$1000="OPA")*(UPPER(MAESTRO!$L$3:$L$1000)="CONFIRMADO")),ROWS($A$3:A457))),"")</f>
        <v/>
      </c>
      <c r="L457" s="10" t="str">
        <f ca="1">IFERROR(INDEX(MAESTRO!L:L,_xludf.AGGREGATE(15,6,ROW(MAESTRO!$B$3:$B$1000)/((MAESTRO!$B$3:$B$1000="OPA")*(UPPER(MAESTRO!$L$3:$L$1000)="CONFIRMADO")),ROWS($A$3:A457))),"")</f>
        <v/>
      </c>
      <c r="M457" s="10" t="str">
        <f ca="1">IFERROR(INDEX(MAESTRO!M:M,_xludf.AGGREGATE(15,6,ROW(MAESTRO!$B$3:$B$1000)/((MAESTRO!$B$3:$B$1000="OPA")*(UPPER(MAESTRO!$L$3:$L$1000)="CONFIRMADO")),ROWS($A$3:A457))),"")</f>
        <v/>
      </c>
      <c r="N457" s="10" t="str">
        <f ca="1">IFERROR(INDEX(MAESTRO!N:N,_xludf.AGGREGATE(15,6,ROW(MAESTRO!$B$3:$B$1000)/((MAESTRO!$B$3:$B$1000="OPA")*(UPPER(MAESTRO!$L$3:$L$1000)="CONFIRMADO")),ROWS($A$3:A457))),"")</f>
        <v/>
      </c>
      <c r="O457" s="10" t="str">
        <f ca="1">IFERROR(INDEX(MAESTRO!O:O,_xludf.AGGREGATE(15,6,ROW(MAESTRO!$B$3:$B$1000)/((MAESTRO!$B$3:$B$1000="OPA")*(UPPER(MAESTRO!$L$3:$L$1000)="CONFIRMADO")),ROWS($A$3:A457))),"")</f>
        <v/>
      </c>
      <c r="P457" s="10" t="str">
        <f ca="1">IFERROR(INDEX(MAESTRO!P:P,_xludf.AGGREGATE(15,6,ROW(MAESTRO!$B$3:$B$1000)/((MAESTRO!$B$3:$B$1000="OPA")*(UPPER(MAESTRO!$L$3:$L$1000)="CONFIRMADO")),ROWS($A$3:A457))),"")</f>
        <v/>
      </c>
      <c r="Q457" s="10" t="str">
        <f ca="1">IFERROR(INDEX(MAESTRO!Q:Q,_xludf.AGGREGATE(15,6,ROW(MAESTRO!$B$3:$B$1000)/((MAESTRO!$B$3:$B$1000="OPA")*(UPPER(MAESTRO!$L$3:$L$1000)="CONFIRMADO")),ROWS($A$3:A457))),"")</f>
        <v/>
      </c>
      <c r="R457" s="10" t="str">
        <f ca="1">IFERROR(INDEX(MAESTRO!R:R,_xludf.AGGREGATE(15,6,ROW(MAESTRO!$B$3:$B$1000)/((MAESTRO!$B$3:$B$1000="OPA")*(UPPER(MAESTRO!$L$3:$L$1000)="CONFIRMADO")),ROWS($A$3:A457))),"")</f>
        <v/>
      </c>
      <c r="S457" s="10" t="str">
        <f ca="1">IFERROR(INDEX(MAESTRO!S:S,_xludf.AGGREGATE(15,6,ROW(MAESTRO!$B$3:$B$1000)/((MAESTRO!$B$3:$B$1000="OPA")*(UPPER(MAESTRO!$L$3:$L$1000)="CONFIRMADO")),ROWS($A$3:A457))),"")</f>
        <v/>
      </c>
      <c r="T457" s="10" t="str">
        <f ca="1">IFERROR(INDEX(MAESTRO!T:T,_xludf.AGGREGATE(15,6,ROW(MAESTRO!$B$3:$B$1000)/((MAESTRO!$B$3:$B$1000="OPA")*(UPPER(MAESTRO!$L$3:$L$1000)="CONFIRMADO")),ROWS($A$3:A457))),"")</f>
        <v/>
      </c>
      <c r="U457" s="10" t="str">
        <f ca="1">IFERROR(INDEX(MAESTRO!U:U,_xludf.AGGREGATE(15,6,ROW(MAESTRO!$B$3:$B$1000)/((MAESTRO!$B$3:$B$1000="OPA")*(UPPER(MAESTRO!$L$3:$L$1000)="CONFIRMADO")),ROWS($A$3:A457))),"")</f>
        <v/>
      </c>
      <c r="V457" s="10" t="str">
        <f ca="1">IFERROR(INDEX(MAESTRO!V:V,_xludf.AGGREGATE(15,6,ROW(MAESTRO!$B$3:$B$1000)/((MAESTRO!$B$3:$B$1000="OPA")*(UPPER(MAESTRO!$L$3:$L$1000)="CONFIRMADO")),ROWS($A$3:A457))),"")</f>
        <v/>
      </c>
      <c r="W457" s="10" t="str">
        <f ca="1">IFERROR(INDEX(MAESTRO!W:W,_xludf.AGGREGATE(15,6,ROW(MAESTRO!$B$3:$B$1000)/((MAESTRO!$B$3:$B$1000="OPA")*(UPPER(MAESTRO!$L$3:$L$1000)="CONFIRMADO")),ROWS($A$3:A457))),"")</f>
        <v/>
      </c>
      <c r="X457" s="10" t="str">
        <f ca="1">IFERROR(INDEX(MAESTRO!X:X,_xludf.AGGREGATE(15,6,ROW(MAESTRO!$B$3:$B$1000)/((MAESTRO!$B$3:$B$1000="OPA")*(UPPER(MAESTRO!$L$3:$L$1000)="CONFIRMADO")),ROWS($A$3:A457))),"")</f>
        <v/>
      </c>
    </row>
    <row r="458" spans="1:24" ht="22.05" customHeight="1">
      <c r="A458" s="27" t="str">
        <f ca="1">IFERROR(INDEX(MAESTRO!A:A,_xludf.AGGREGATE(15,6,ROW(MAESTRO!$B$3:$B$1000)/((MAESTRO!$B$3:$B$1000="OPA")*(UPPER(MAESTRO!$L$3:$L$1000)="CONFIRMADO")),ROWS($A$3:A458))),"")</f>
        <v/>
      </c>
      <c r="B458" s="27" t="str">
        <f ca="1">IFERROR(INDEX(MAESTRO!B:B,_xludf.AGGREGATE(15,6,ROW(MAESTRO!$B$3:$B$1000)/((MAESTRO!$B$3:$B$1000="OPA")*(UPPER(MAESTRO!$L$3:$L$1000)="CONFIRMADO")),ROWS($A$3:A458))),"")</f>
        <v/>
      </c>
      <c r="C458" s="27" t="str">
        <f ca="1">IFERROR(INDEX(MAESTRO!C:C,_xludf.AGGREGATE(15,6,ROW(MAESTRO!$B$3:$B$1000)/((MAESTRO!$B$3:$B$1000="OPA")*(UPPER(MAESTRO!$L$3:$L$1000)="CONFIRMADO")),ROWS($A$3:A458))),"")</f>
        <v/>
      </c>
      <c r="D458" s="27" t="str">
        <f ca="1">IFERROR(INDEX(MAESTRO!D:D,_xludf.AGGREGATE(15,6,ROW(MAESTRO!$B$3:$B$1000)/((MAESTRO!$B$3:$B$1000="OPA")*(UPPER(MAESTRO!$L$3:$L$1000)="CONFIRMADO")),ROWS($A$3:A458))),"")</f>
        <v/>
      </c>
      <c r="E458" s="27" t="str">
        <f ca="1">IFERROR(INDEX(MAESTRO!E:E,_xludf.AGGREGATE(15,6,ROW(MAESTRO!$B$3:$B$1000)/((MAESTRO!$B$3:$B$1000="OPA")*(UPPER(MAESTRO!$L$3:$L$1000)="CONFIRMADO")),ROWS($A$3:A458))),"")</f>
        <v/>
      </c>
      <c r="F458" s="27" t="str">
        <f ca="1">IFERROR(INDEX(MAESTRO!F:F,_xludf.AGGREGATE(15,6,ROW(MAESTRO!$B$3:$B$1000)/((MAESTRO!$B$3:$B$1000="OPA")*(UPPER(MAESTRO!$L$3:$L$1000)="CONFIRMADO")),ROWS($A$3:A458))),"")</f>
        <v/>
      </c>
      <c r="G458" s="27" t="str">
        <f ca="1">IFERROR(INDEX(MAESTRO!G:G,_xludf.AGGREGATE(15,6,ROW(MAESTRO!$B$3:$B$1000)/((MAESTRO!$B$3:$B$1000="OPA")*(UPPER(MAESTRO!$L$3:$L$1000)="CONFIRMADO")),ROWS($A$3:A458))),"")</f>
        <v/>
      </c>
      <c r="H458" s="27" t="str">
        <f ca="1">IFERROR(INDEX(MAESTRO!H:H,_xludf.AGGREGATE(15,6,ROW(MAESTRO!$B$3:$B$1000)/((MAESTRO!$B$3:$B$1000="OPA")*(UPPER(MAESTRO!$L$3:$L$1000)="CONFIRMADO")),ROWS($A$3:A458))),"")</f>
        <v/>
      </c>
      <c r="I458" s="27" t="str">
        <f ca="1">IFERROR(INDEX(MAESTRO!I:I,_xludf.AGGREGATE(15,6,ROW(MAESTRO!$B$3:$B$1000)/((MAESTRO!$B$3:$B$1000="OPA")*(UPPER(MAESTRO!$L$3:$L$1000)="CONFIRMADO")),ROWS($A$3:A458))),"")</f>
        <v/>
      </c>
      <c r="J458" s="27" t="str">
        <f ca="1">IFERROR(INDEX(MAESTRO!J:J,_xludf.AGGREGATE(15,6,ROW(MAESTRO!$B$3:$B$1000)/((MAESTRO!$B$3:$B$1000="OPA")*(UPPER(MAESTRO!$L$3:$L$1000)="CONFIRMADO")),ROWS($A$3:A458))),"")</f>
        <v/>
      </c>
      <c r="K458" s="27" t="str">
        <f ca="1">IFERROR(INDEX(MAESTRO!K:K,_xludf.AGGREGATE(15,6,ROW(MAESTRO!$B$3:$B$1000)/((MAESTRO!$B$3:$B$1000="OPA")*(UPPER(MAESTRO!$L$3:$L$1000)="CONFIRMADO")),ROWS($A$3:A458))),"")</f>
        <v/>
      </c>
      <c r="L458" s="27" t="str">
        <f ca="1">IFERROR(INDEX(MAESTRO!L:L,_xludf.AGGREGATE(15,6,ROW(MAESTRO!$B$3:$B$1000)/((MAESTRO!$B$3:$B$1000="OPA")*(UPPER(MAESTRO!$L$3:$L$1000)="CONFIRMADO")),ROWS($A$3:A458))),"")</f>
        <v/>
      </c>
      <c r="M458" s="27" t="str">
        <f ca="1">IFERROR(INDEX(MAESTRO!M:M,_xludf.AGGREGATE(15,6,ROW(MAESTRO!$B$3:$B$1000)/((MAESTRO!$B$3:$B$1000="OPA")*(UPPER(MAESTRO!$L$3:$L$1000)="CONFIRMADO")),ROWS($A$3:A458))),"")</f>
        <v/>
      </c>
      <c r="N458" s="27" t="str">
        <f ca="1">IFERROR(INDEX(MAESTRO!N:N,_xludf.AGGREGATE(15,6,ROW(MAESTRO!$B$3:$B$1000)/((MAESTRO!$B$3:$B$1000="OPA")*(UPPER(MAESTRO!$L$3:$L$1000)="CONFIRMADO")),ROWS($A$3:A458))),"")</f>
        <v/>
      </c>
      <c r="O458" s="27" t="str">
        <f ca="1">IFERROR(INDEX(MAESTRO!O:O,_xludf.AGGREGATE(15,6,ROW(MAESTRO!$B$3:$B$1000)/((MAESTRO!$B$3:$B$1000="OPA")*(UPPER(MAESTRO!$L$3:$L$1000)="CONFIRMADO")),ROWS($A$3:A458))),"")</f>
        <v/>
      </c>
      <c r="P458" s="27" t="str">
        <f ca="1">IFERROR(INDEX(MAESTRO!P:P,_xludf.AGGREGATE(15,6,ROW(MAESTRO!$B$3:$B$1000)/((MAESTRO!$B$3:$B$1000="OPA")*(UPPER(MAESTRO!$L$3:$L$1000)="CONFIRMADO")),ROWS($A$3:A458))),"")</f>
        <v/>
      </c>
      <c r="Q458" s="27" t="str">
        <f ca="1">IFERROR(INDEX(MAESTRO!Q:Q,_xludf.AGGREGATE(15,6,ROW(MAESTRO!$B$3:$B$1000)/((MAESTRO!$B$3:$B$1000="OPA")*(UPPER(MAESTRO!$L$3:$L$1000)="CONFIRMADO")),ROWS($A$3:A458))),"")</f>
        <v/>
      </c>
      <c r="R458" s="27" t="str">
        <f ca="1">IFERROR(INDEX(MAESTRO!R:R,_xludf.AGGREGATE(15,6,ROW(MAESTRO!$B$3:$B$1000)/((MAESTRO!$B$3:$B$1000="OPA")*(UPPER(MAESTRO!$L$3:$L$1000)="CONFIRMADO")),ROWS($A$3:A458))),"")</f>
        <v/>
      </c>
      <c r="S458" s="27" t="str">
        <f ca="1">IFERROR(INDEX(MAESTRO!S:S,_xludf.AGGREGATE(15,6,ROW(MAESTRO!$B$3:$B$1000)/((MAESTRO!$B$3:$B$1000="OPA")*(UPPER(MAESTRO!$L$3:$L$1000)="CONFIRMADO")),ROWS($A$3:A458))),"")</f>
        <v/>
      </c>
      <c r="T458" s="27" t="str">
        <f ca="1">IFERROR(INDEX(MAESTRO!T:T,_xludf.AGGREGATE(15,6,ROW(MAESTRO!$B$3:$B$1000)/((MAESTRO!$B$3:$B$1000="OPA")*(UPPER(MAESTRO!$L$3:$L$1000)="CONFIRMADO")),ROWS($A$3:A458))),"")</f>
        <v/>
      </c>
      <c r="U458" s="27" t="str">
        <f ca="1">IFERROR(INDEX(MAESTRO!U:U,_xludf.AGGREGATE(15,6,ROW(MAESTRO!$B$3:$B$1000)/((MAESTRO!$B$3:$B$1000="OPA")*(UPPER(MAESTRO!$L$3:$L$1000)="CONFIRMADO")),ROWS($A$3:A458))),"")</f>
        <v/>
      </c>
      <c r="V458" s="27" t="str">
        <f ca="1">IFERROR(INDEX(MAESTRO!V:V,_xludf.AGGREGATE(15,6,ROW(MAESTRO!$B$3:$B$1000)/((MAESTRO!$B$3:$B$1000="OPA")*(UPPER(MAESTRO!$L$3:$L$1000)="CONFIRMADO")),ROWS($A$3:A458))),"")</f>
        <v/>
      </c>
      <c r="W458" s="27" t="str">
        <f ca="1">IFERROR(INDEX(MAESTRO!W:W,_xludf.AGGREGATE(15,6,ROW(MAESTRO!$B$3:$B$1000)/((MAESTRO!$B$3:$B$1000="OPA")*(UPPER(MAESTRO!$L$3:$L$1000)="CONFIRMADO")),ROWS($A$3:A458))),"")</f>
        <v/>
      </c>
      <c r="X458" s="27" t="str">
        <f ca="1">IFERROR(INDEX(MAESTRO!X:X,_xludf.AGGREGATE(15,6,ROW(MAESTRO!$B$3:$B$1000)/((MAESTRO!$B$3:$B$1000="OPA")*(UPPER(MAESTRO!$L$3:$L$1000)="CONFIRMADO")),ROWS($A$3:A458))),"")</f>
        <v/>
      </c>
    </row>
    <row r="459" spans="1:24" ht="22.05" customHeight="1">
      <c r="A459" s="10" t="str">
        <f ca="1">IFERROR(INDEX(MAESTRO!A:A,_xludf.AGGREGATE(15,6,ROW(MAESTRO!$B$3:$B$1000)/((MAESTRO!$B$3:$B$1000="OPA")*(UPPER(MAESTRO!$L$3:$L$1000)="CONFIRMADO")),ROWS($A$3:A459))),"")</f>
        <v/>
      </c>
      <c r="B459" s="10" t="str">
        <f ca="1">IFERROR(INDEX(MAESTRO!B:B,_xludf.AGGREGATE(15,6,ROW(MAESTRO!$B$3:$B$1000)/((MAESTRO!$B$3:$B$1000="OPA")*(UPPER(MAESTRO!$L$3:$L$1000)="CONFIRMADO")),ROWS($A$3:A459))),"")</f>
        <v/>
      </c>
      <c r="C459" s="10" t="str">
        <f ca="1">IFERROR(INDEX(MAESTRO!C:C,_xludf.AGGREGATE(15,6,ROW(MAESTRO!$B$3:$B$1000)/((MAESTRO!$B$3:$B$1000="OPA")*(UPPER(MAESTRO!$L$3:$L$1000)="CONFIRMADO")),ROWS($A$3:A459))),"")</f>
        <v/>
      </c>
      <c r="D459" s="10" t="str">
        <f ca="1">IFERROR(INDEX(MAESTRO!D:D,_xludf.AGGREGATE(15,6,ROW(MAESTRO!$B$3:$B$1000)/((MAESTRO!$B$3:$B$1000="OPA")*(UPPER(MAESTRO!$L$3:$L$1000)="CONFIRMADO")),ROWS($A$3:A459))),"")</f>
        <v/>
      </c>
      <c r="E459" s="10" t="str">
        <f ca="1">IFERROR(INDEX(MAESTRO!E:E,_xludf.AGGREGATE(15,6,ROW(MAESTRO!$B$3:$B$1000)/((MAESTRO!$B$3:$B$1000="OPA")*(UPPER(MAESTRO!$L$3:$L$1000)="CONFIRMADO")),ROWS($A$3:A459))),"")</f>
        <v/>
      </c>
      <c r="F459" s="10" t="str">
        <f ca="1">IFERROR(INDEX(MAESTRO!F:F,_xludf.AGGREGATE(15,6,ROW(MAESTRO!$B$3:$B$1000)/((MAESTRO!$B$3:$B$1000="OPA")*(UPPER(MAESTRO!$L$3:$L$1000)="CONFIRMADO")),ROWS($A$3:A459))),"")</f>
        <v/>
      </c>
      <c r="G459" s="10" t="str">
        <f ca="1">IFERROR(INDEX(MAESTRO!G:G,_xludf.AGGREGATE(15,6,ROW(MAESTRO!$B$3:$B$1000)/((MAESTRO!$B$3:$B$1000="OPA")*(UPPER(MAESTRO!$L$3:$L$1000)="CONFIRMADO")),ROWS($A$3:A459))),"")</f>
        <v/>
      </c>
      <c r="H459" s="10" t="str">
        <f ca="1">IFERROR(INDEX(MAESTRO!H:H,_xludf.AGGREGATE(15,6,ROW(MAESTRO!$B$3:$B$1000)/((MAESTRO!$B$3:$B$1000="OPA")*(UPPER(MAESTRO!$L$3:$L$1000)="CONFIRMADO")),ROWS($A$3:A459))),"")</f>
        <v/>
      </c>
      <c r="I459" s="10" t="str">
        <f ca="1">IFERROR(INDEX(MAESTRO!I:I,_xludf.AGGREGATE(15,6,ROW(MAESTRO!$B$3:$B$1000)/((MAESTRO!$B$3:$B$1000="OPA")*(UPPER(MAESTRO!$L$3:$L$1000)="CONFIRMADO")),ROWS($A$3:A459))),"")</f>
        <v/>
      </c>
      <c r="J459" s="10" t="str">
        <f ca="1">IFERROR(INDEX(MAESTRO!J:J,_xludf.AGGREGATE(15,6,ROW(MAESTRO!$B$3:$B$1000)/((MAESTRO!$B$3:$B$1000="OPA")*(UPPER(MAESTRO!$L$3:$L$1000)="CONFIRMADO")),ROWS($A$3:A459))),"")</f>
        <v/>
      </c>
      <c r="K459" s="10" t="str">
        <f ca="1">IFERROR(INDEX(MAESTRO!K:K,_xludf.AGGREGATE(15,6,ROW(MAESTRO!$B$3:$B$1000)/((MAESTRO!$B$3:$B$1000="OPA")*(UPPER(MAESTRO!$L$3:$L$1000)="CONFIRMADO")),ROWS($A$3:A459))),"")</f>
        <v/>
      </c>
      <c r="L459" s="10" t="str">
        <f ca="1">IFERROR(INDEX(MAESTRO!L:L,_xludf.AGGREGATE(15,6,ROW(MAESTRO!$B$3:$B$1000)/((MAESTRO!$B$3:$B$1000="OPA")*(UPPER(MAESTRO!$L$3:$L$1000)="CONFIRMADO")),ROWS($A$3:A459))),"")</f>
        <v/>
      </c>
      <c r="M459" s="10" t="str">
        <f ca="1">IFERROR(INDEX(MAESTRO!M:M,_xludf.AGGREGATE(15,6,ROW(MAESTRO!$B$3:$B$1000)/((MAESTRO!$B$3:$B$1000="OPA")*(UPPER(MAESTRO!$L$3:$L$1000)="CONFIRMADO")),ROWS($A$3:A459))),"")</f>
        <v/>
      </c>
      <c r="N459" s="10" t="str">
        <f ca="1">IFERROR(INDEX(MAESTRO!N:N,_xludf.AGGREGATE(15,6,ROW(MAESTRO!$B$3:$B$1000)/((MAESTRO!$B$3:$B$1000="OPA")*(UPPER(MAESTRO!$L$3:$L$1000)="CONFIRMADO")),ROWS($A$3:A459))),"")</f>
        <v/>
      </c>
      <c r="O459" s="10" t="str">
        <f ca="1">IFERROR(INDEX(MAESTRO!O:O,_xludf.AGGREGATE(15,6,ROW(MAESTRO!$B$3:$B$1000)/((MAESTRO!$B$3:$B$1000="OPA")*(UPPER(MAESTRO!$L$3:$L$1000)="CONFIRMADO")),ROWS($A$3:A459))),"")</f>
        <v/>
      </c>
      <c r="P459" s="10" t="str">
        <f ca="1">IFERROR(INDEX(MAESTRO!P:P,_xludf.AGGREGATE(15,6,ROW(MAESTRO!$B$3:$B$1000)/((MAESTRO!$B$3:$B$1000="OPA")*(UPPER(MAESTRO!$L$3:$L$1000)="CONFIRMADO")),ROWS($A$3:A459))),"")</f>
        <v/>
      </c>
      <c r="Q459" s="10" t="str">
        <f ca="1">IFERROR(INDEX(MAESTRO!Q:Q,_xludf.AGGREGATE(15,6,ROW(MAESTRO!$B$3:$B$1000)/((MAESTRO!$B$3:$B$1000="OPA")*(UPPER(MAESTRO!$L$3:$L$1000)="CONFIRMADO")),ROWS($A$3:A459))),"")</f>
        <v/>
      </c>
      <c r="R459" s="10" t="str">
        <f ca="1">IFERROR(INDEX(MAESTRO!R:R,_xludf.AGGREGATE(15,6,ROW(MAESTRO!$B$3:$B$1000)/((MAESTRO!$B$3:$B$1000="OPA")*(UPPER(MAESTRO!$L$3:$L$1000)="CONFIRMADO")),ROWS($A$3:A459))),"")</f>
        <v/>
      </c>
      <c r="S459" s="10" t="str">
        <f ca="1">IFERROR(INDEX(MAESTRO!S:S,_xludf.AGGREGATE(15,6,ROW(MAESTRO!$B$3:$B$1000)/((MAESTRO!$B$3:$B$1000="OPA")*(UPPER(MAESTRO!$L$3:$L$1000)="CONFIRMADO")),ROWS($A$3:A459))),"")</f>
        <v/>
      </c>
      <c r="T459" s="10" t="str">
        <f ca="1">IFERROR(INDEX(MAESTRO!T:T,_xludf.AGGREGATE(15,6,ROW(MAESTRO!$B$3:$B$1000)/((MAESTRO!$B$3:$B$1000="OPA")*(UPPER(MAESTRO!$L$3:$L$1000)="CONFIRMADO")),ROWS($A$3:A459))),"")</f>
        <v/>
      </c>
      <c r="U459" s="10" t="str">
        <f ca="1">IFERROR(INDEX(MAESTRO!U:U,_xludf.AGGREGATE(15,6,ROW(MAESTRO!$B$3:$B$1000)/((MAESTRO!$B$3:$B$1000="OPA")*(UPPER(MAESTRO!$L$3:$L$1000)="CONFIRMADO")),ROWS($A$3:A459))),"")</f>
        <v/>
      </c>
      <c r="V459" s="10" t="str">
        <f ca="1">IFERROR(INDEX(MAESTRO!V:V,_xludf.AGGREGATE(15,6,ROW(MAESTRO!$B$3:$B$1000)/((MAESTRO!$B$3:$B$1000="OPA")*(UPPER(MAESTRO!$L$3:$L$1000)="CONFIRMADO")),ROWS($A$3:A459))),"")</f>
        <v/>
      </c>
      <c r="W459" s="10" t="str">
        <f ca="1">IFERROR(INDEX(MAESTRO!W:W,_xludf.AGGREGATE(15,6,ROW(MAESTRO!$B$3:$B$1000)/((MAESTRO!$B$3:$B$1000="OPA")*(UPPER(MAESTRO!$L$3:$L$1000)="CONFIRMADO")),ROWS($A$3:A459))),"")</f>
        <v/>
      </c>
      <c r="X459" s="10" t="str">
        <f ca="1">IFERROR(INDEX(MAESTRO!X:X,_xludf.AGGREGATE(15,6,ROW(MAESTRO!$B$3:$B$1000)/((MAESTRO!$B$3:$B$1000="OPA")*(UPPER(MAESTRO!$L$3:$L$1000)="CONFIRMADO")),ROWS($A$3:A459))),"")</f>
        <v/>
      </c>
    </row>
    <row r="460" spans="1:24" ht="22.05" customHeight="1">
      <c r="A460" s="27" t="str">
        <f ca="1">IFERROR(INDEX(MAESTRO!A:A,_xludf.AGGREGATE(15,6,ROW(MAESTRO!$B$3:$B$1000)/((MAESTRO!$B$3:$B$1000="OPA")*(UPPER(MAESTRO!$L$3:$L$1000)="CONFIRMADO")),ROWS($A$3:A460))),"")</f>
        <v/>
      </c>
      <c r="B460" s="27" t="str">
        <f ca="1">IFERROR(INDEX(MAESTRO!B:B,_xludf.AGGREGATE(15,6,ROW(MAESTRO!$B$3:$B$1000)/((MAESTRO!$B$3:$B$1000="OPA")*(UPPER(MAESTRO!$L$3:$L$1000)="CONFIRMADO")),ROWS($A$3:A460))),"")</f>
        <v/>
      </c>
      <c r="C460" s="27" t="str">
        <f ca="1">IFERROR(INDEX(MAESTRO!C:C,_xludf.AGGREGATE(15,6,ROW(MAESTRO!$B$3:$B$1000)/((MAESTRO!$B$3:$B$1000="OPA")*(UPPER(MAESTRO!$L$3:$L$1000)="CONFIRMADO")),ROWS($A$3:A460))),"")</f>
        <v/>
      </c>
      <c r="D460" s="27" t="str">
        <f ca="1">IFERROR(INDEX(MAESTRO!D:D,_xludf.AGGREGATE(15,6,ROW(MAESTRO!$B$3:$B$1000)/((MAESTRO!$B$3:$B$1000="OPA")*(UPPER(MAESTRO!$L$3:$L$1000)="CONFIRMADO")),ROWS($A$3:A460))),"")</f>
        <v/>
      </c>
      <c r="E460" s="27" t="str">
        <f ca="1">IFERROR(INDEX(MAESTRO!E:E,_xludf.AGGREGATE(15,6,ROW(MAESTRO!$B$3:$B$1000)/((MAESTRO!$B$3:$B$1000="OPA")*(UPPER(MAESTRO!$L$3:$L$1000)="CONFIRMADO")),ROWS($A$3:A460))),"")</f>
        <v/>
      </c>
      <c r="F460" s="27" t="str">
        <f ca="1">IFERROR(INDEX(MAESTRO!F:F,_xludf.AGGREGATE(15,6,ROW(MAESTRO!$B$3:$B$1000)/((MAESTRO!$B$3:$B$1000="OPA")*(UPPER(MAESTRO!$L$3:$L$1000)="CONFIRMADO")),ROWS($A$3:A460))),"")</f>
        <v/>
      </c>
      <c r="G460" s="27" t="str">
        <f ca="1">IFERROR(INDEX(MAESTRO!G:G,_xludf.AGGREGATE(15,6,ROW(MAESTRO!$B$3:$B$1000)/((MAESTRO!$B$3:$B$1000="OPA")*(UPPER(MAESTRO!$L$3:$L$1000)="CONFIRMADO")),ROWS($A$3:A460))),"")</f>
        <v/>
      </c>
      <c r="H460" s="27" t="str">
        <f ca="1">IFERROR(INDEX(MAESTRO!H:H,_xludf.AGGREGATE(15,6,ROW(MAESTRO!$B$3:$B$1000)/((MAESTRO!$B$3:$B$1000="OPA")*(UPPER(MAESTRO!$L$3:$L$1000)="CONFIRMADO")),ROWS($A$3:A460))),"")</f>
        <v/>
      </c>
      <c r="I460" s="27" t="str">
        <f ca="1">IFERROR(INDEX(MAESTRO!I:I,_xludf.AGGREGATE(15,6,ROW(MAESTRO!$B$3:$B$1000)/((MAESTRO!$B$3:$B$1000="OPA")*(UPPER(MAESTRO!$L$3:$L$1000)="CONFIRMADO")),ROWS($A$3:A460))),"")</f>
        <v/>
      </c>
      <c r="J460" s="27" t="str">
        <f ca="1">IFERROR(INDEX(MAESTRO!J:J,_xludf.AGGREGATE(15,6,ROW(MAESTRO!$B$3:$B$1000)/((MAESTRO!$B$3:$B$1000="OPA")*(UPPER(MAESTRO!$L$3:$L$1000)="CONFIRMADO")),ROWS($A$3:A460))),"")</f>
        <v/>
      </c>
      <c r="K460" s="27" t="str">
        <f ca="1">IFERROR(INDEX(MAESTRO!K:K,_xludf.AGGREGATE(15,6,ROW(MAESTRO!$B$3:$B$1000)/((MAESTRO!$B$3:$B$1000="OPA")*(UPPER(MAESTRO!$L$3:$L$1000)="CONFIRMADO")),ROWS($A$3:A460))),"")</f>
        <v/>
      </c>
      <c r="L460" s="27" t="str">
        <f ca="1">IFERROR(INDEX(MAESTRO!L:L,_xludf.AGGREGATE(15,6,ROW(MAESTRO!$B$3:$B$1000)/((MAESTRO!$B$3:$B$1000="OPA")*(UPPER(MAESTRO!$L$3:$L$1000)="CONFIRMADO")),ROWS($A$3:A460))),"")</f>
        <v/>
      </c>
      <c r="M460" s="27" t="str">
        <f ca="1">IFERROR(INDEX(MAESTRO!M:M,_xludf.AGGREGATE(15,6,ROW(MAESTRO!$B$3:$B$1000)/((MAESTRO!$B$3:$B$1000="OPA")*(UPPER(MAESTRO!$L$3:$L$1000)="CONFIRMADO")),ROWS($A$3:A460))),"")</f>
        <v/>
      </c>
      <c r="N460" s="27" t="str">
        <f ca="1">IFERROR(INDEX(MAESTRO!N:N,_xludf.AGGREGATE(15,6,ROW(MAESTRO!$B$3:$B$1000)/((MAESTRO!$B$3:$B$1000="OPA")*(UPPER(MAESTRO!$L$3:$L$1000)="CONFIRMADO")),ROWS($A$3:A460))),"")</f>
        <v/>
      </c>
      <c r="O460" s="27" t="str">
        <f ca="1">IFERROR(INDEX(MAESTRO!O:O,_xludf.AGGREGATE(15,6,ROW(MAESTRO!$B$3:$B$1000)/((MAESTRO!$B$3:$B$1000="OPA")*(UPPER(MAESTRO!$L$3:$L$1000)="CONFIRMADO")),ROWS($A$3:A460))),"")</f>
        <v/>
      </c>
      <c r="P460" s="27" t="str">
        <f ca="1">IFERROR(INDEX(MAESTRO!P:P,_xludf.AGGREGATE(15,6,ROW(MAESTRO!$B$3:$B$1000)/((MAESTRO!$B$3:$B$1000="OPA")*(UPPER(MAESTRO!$L$3:$L$1000)="CONFIRMADO")),ROWS($A$3:A460))),"")</f>
        <v/>
      </c>
      <c r="Q460" s="27" t="str">
        <f ca="1">IFERROR(INDEX(MAESTRO!Q:Q,_xludf.AGGREGATE(15,6,ROW(MAESTRO!$B$3:$B$1000)/((MAESTRO!$B$3:$B$1000="OPA")*(UPPER(MAESTRO!$L$3:$L$1000)="CONFIRMADO")),ROWS($A$3:A460))),"")</f>
        <v/>
      </c>
      <c r="R460" s="27" t="str">
        <f ca="1">IFERROR(INDEX(MAESTRO!R:R,_xludf.AGGREGATE(15,6,ROW(MAESTRO!$B$3:$B$1000)/((MAESTRO!$B$3:$B$1000="OPA")*(UPPER(MAESTRO!$L$3:$L$1000)="CONFIRMADO")),ROWS($A$3:A460))),"")</f>
        <v/>
      </c>
      <c r="S460" s="27" t="str">
        <f ca="1">IFERROR(INDEX(MAESTRO!S:S,_xludf.AGGREGATE(15,6,ROW(MAESTRO!$B$3:$B$1000)/((MAESTRO!$B$3:$B$1000="OPA")*(UPPER(MAESTRO!$L$3:$L$1000)="CONFIRMADO")),ROWS($A$3:A460))),"")</f>
        <v/>
      </c>
      <c r="T460" s="27" t="str">
        <f ca="1">IFERROR(INDEX(MAESTRO!T:T,_xludf.AGGREGATE(15,6,ROW(MAESTRO!$B$3:$B$1000)/((MAESTRO!$B$3:$B$1000="OPA")*(UPPER(MAESTRO!$L$3:$L$1000)="CONFIRMADO")),ROWS($A$3:A460))),"")</f>
        <v/>
      </c>
      <c r="U460" s="27" t="str">
        <f ca="1">IFERROR(INDEX(MAESTRO!U:U,_xludf.AGGREGATE(15,6,ROW(MAESTRO!$B$3:$B$1000)/((MAESTRO!$B$3:$B$1000="OPA")*(UPPER(MAESTRO!$L$3:$L$1000)="CONFIRMADO")),ROWS($A$3:A460))),"")</f>
        <v/>
      </c>
      <c r="V460" s="27" t="str">
        <f ca="1">IFERROR(INDEX(MAESTRO!V:V,_xludf.AGGREGATE(15,6,ROW(MAESTRO!$B$3:$B$1000)/((MAESTRO!$B$3:$B$1000="OPA")*(UPPER(MAESTRO!$L$3:$L$1000)="CONFIRMADO")),ROWS($A$3:A460))),"")</f>
        <v/>
      </c>
      <c r="W460" s="27" t="str">
        <f ca="1">IFERROR(INDEX(MAESTRO!W:W,_xludf.AGGREGATE(15,6,ROW(MAESTRO!$B$3:$B$1000)/((MAESTRO!$B$3:$B$1000="OPA")*(UPPER(MAESTRO!$L$3:$L$1000)="CONFIRMADO")),ROWS($A$3:A460))),"")</f>
        <v/>
      </c>
      <c r="X460" s="27" t="str">
        <f ca="1">IFERROR(INDEX(MAESTRO!X:X,_xludf.AGGREGATE(15,6,ROW(MAESTRO!$B$3:$B$1000)/((MAESTRO!$B$3:$B$1000="OPA")*(UPPER(MAESTRO!$L$3:$L$1000)="CONFIRMADO")),ROWS($A$3:A460))),"")</f>
        <v/>
      </c>
    </row>
    <row r="461" spans="1:24" ht="22.05" customHeight="1">
      <c r="A461" s="10" t="str">
        <f ca="1">IFERROR(INDEX(MAESTRO!A:A,_xludf.AGGREGATE(15,6,ROW(MAESTRO!$B$3:$B$1000)/((MAESTRO!$B$3:$B$1000="OPA")*(UPPER(MAESTRO!$L$3:$L$1000)="CONFIRMADO")),ROWS($A$3:A461))),"")</f>
        <v/>
      </c>
      <c r="B461" s="10" t="str">
        <f ca="1">IFERROR(INDEX(MAESTRO!B:B,_xludf.AGGREGATE(15,6,ROW(MAESTRO!$B$3:$B$1000)/((MAESTRO!$B$3:$B$1000="OPA")*(UPPER(MAESTRO!$L$3:$L$1000)="CONFIRMADO")),ROWS($A$3:A461))),"")</f>
        <v/>
      </c>
      <c r="C461" s="10" t="str">
        <f ca="1">IFERROR(INDEX(MAESTRO!C:C,_xludf.AGGREGATE(15,6,ROW(MAESTRO!$B$3:$B$1000)/((MAESTRO!$B$3:$B$1000="OPA")*(UPPER(MAESTRO!$L$3:$L$1000)="CONFIRMADO")),ROWS($A$3:A461))),"")</f>
        <v/>
      </c>
      <c r="D461" s="10" t="str">
        <f ca="1">IFERROR(INDEX(MAESTRO!D:D,_xludf.AGGREGATE(15,6,ROW(MAESTRO!$B$3:$B$1000)/((MAESTRO!$B$3:$B$1000="OPA")*(UPPER(MAESTRO!$L$3:$L$1000)="CONFIRMADO")),ROWS($A$3:A461))),"")</f>
        <v/>
      </c>
      <c r="E461" s="10" t="str">
        <f ca="1">IFERROR(INDEX(MAESTRO!E:E,_xludf.AGGREGATE(15,6,ROW(MAESTRO!$B$3:$B$1000)/((MAESTRO!$B$3:$B$1000="OPA")*(UPPER(MAESTRO!$L$3:$L$1000)="CONFIRMADO")),ROWS($A$3:A461))),"")</f>
        <v/>
      </c>
      <c r="F461" s="10" t="str">
        <f ca="1">IFERROR(INDEX(MAESTRO!F:F,_xludf.AGGREGATE(15,6,ROW(MAESTRO!$B$3:$B$1000)/((MAESTRO!$B$3:$B$1000="OPA")*(UPPER(MAESTRO!$L$3:$L$1000)="CONFIRMADO")),ROWS($A$3:A461))),"")</f>
        <v/>
      </c>
      <c r="G461" s="10" t="str">
        <f ca="1">IFERROR(INDEX(MAESTRO!G:G,_xludf.AGGREGATE(15,6,ROW(MAESTRO!$B$3:$B$1000)/((MAESTRO!$B$3:$B$1000="OPA")*(UPPER(MAESTRO!$L$3:$L$1000)="CONFIRMADO")),ROWS($A$3:A461))),"")</f>
        <v/>
      </c>
      <c r="H461" s="10" t="str">
        <f ca="1">IFERROR(INDEX(MAESTRO!H:H,_xludf.AGGREGATE(15,6,ROW(MAESTRO!$B$3:$B$1000)/((MAESTRO!$B$3:$B$1000="OPA")*(UPPER(MAESTRO!$L$3:$L$1000)="CONFIRMADO")),ROWS($A$3:A461))),"")</f>
        <v/>
      </c>
      <c r="I461" s="10" t="str">
        <f ca="1">IFERROR(INDEX(MAESTRO!I:I,_xludf.AGGREGATE(15,6,ROW(MAESTRO!$B$3:$B$1000)/((MAESTRO!$B$3:$B$1000="OPA")*(UPPER(MAESTRO!$L$3:$L$1000)="CONFIRMADO")),ROWS($A$3:A461))),"")</f>
        <v/>
      </c>
      <c r="J461" s="10" t="str">
        <f ca="1">IFERROR(INDEX(MAESTRO!J:J,_xludf.AGGREGATE(15,6,ROW(MAESTRO!$B$3:$B$1000)/((MAESTRO!$B$3:$B$1000="OPA")*(UPPER(MAESTRO!$L$3:$L$1000)="CONFIRMADO")),ROWS($A$3:A461))),"")</f>
        <v/>
      </c>
      <c r="K461" s="10" t="str">
        <f ca="1">IFERROR(INDEX(MAESTRO!K:K,_xludf.AGGREGATE(15,6,ROW(MAESTRO!$B$3:$B$1000)/((MAESTRO!$B$3:$B$1000="OPA")*(UPPER(MAESTRO!$L$3:$L$1000)="CONFIRMADO")),ROWS($A$3:A461))),"")</f>
        <v/>
      </c>
      <c r="L461" s="10" t="str">
        <f ca="1">IFERROR(INDEX(MAESTRO!L:L,_xludf.AGGREGATE(15,6,ROW(MAESTRO!$B$3:$B$1000)/((MAESTRO!$B$3:$B$1000="OPA")*(UPPER(MAESTRO!$L$3:$L$1000)="CONFIRMADO")),ROWS($A$3:A461))),"")</f>
        <v/>
      </c>
      <c r="M461" s="10" t="str">
        <f ca="1">IFERROR(INDEX(MAESTRO!M:M,_xludf.AGGREGATE(15,6,ROW(MAESTRO!$B$3:$B$1000)/((MAESTRO!$B$3:$B$1000="OPA")*(UPPER(MAESTRO!$L$3:$L$1000)="CONFIRMADO")),ROWS($A$3:A461))),"")</f>
        <v/>
      </c>
      <c r="N461" s="10" t="str">
        <f ca="1">IFERROR(INDEX(MAESTRO!N:N,_xludf.AGGREGATE(15,6,ROW(MAESTRO!$B$3:$B$1000)/((MAESTRO!$B$3:$B$1000="OPA")*(UPPER(MAESTRO!$L$3:$L$1000)="CONFIRMADO")),ROWS($A$3:A461))),"")</f>
        <v/>
      </c>
      <c r="O461" s="10" t="str">
        <f ca="1">IFERROR(INDEX(MAESTRO!O:O,_xludf.AGGREGATE(15,6,ROW(MAESTRO!$B$3:$B$1000)/((MAESTRO!$B$3:$B$1000="OPA")*(UPPER(MAESTRO!$L$3:$L$1000)="CONFIRMADO")),ROWS($A$3:A461))),"")</f>
        <v/>
      </c>
      <c r="P461" s="10" t="str">
        <f ca="1">IFERROR(INDEX(MAESTRO!P:P,_xludf.AGGREGATE(15,6,ROW(MAESTRO!$B$3:$B$1000)/((MAESTRO!$B$3:$B$1000="OPA")*(UPPER(MAESTRO!$L$3:$L$1000)="CONFIRMADO")),ROWS($A$3:A461))),"")</f>
        <v/>
      </c>
      <c r="Q461" s="10" t="str">
        <f ca="1">IFERROR(INDEX(MAESTRO!Q:Q,_xludf.AGGREGATE(15,6,ROW(MAESTRO!$B$3:$B$1000)/((MAESTRO!$B$3:$B$1000="OPA")*(UPPER(MAESTRO!$L$3:$L$1000)="CONFIRMADO")),ROWS($A$3:A461))),"")</f>
        <v/>
      </c>
      <c r="R461" s="10" t="str">
        <f ca="1">IFERROR(INDEX(MAESTRO!R:R,_xludf.AGGREGATE(15,6,ROW(MAESTRO!$B$3:$B$1000)/((MAESTRO!$B$3:$B$1000="OPA")*(UPPER(MAESTRO!$L$3:$L$1000)="CONFIRMADO")),ROWS($A$3:A461))),"")</f>
        <v/>
      </c>
      <c r="S461" s="10" t="str">
        <f ca="1">IFERROR(INDEX(MAESTRO!S:S,_xludf.AGGREGATE(15,6,ROW(MAESTRO!$B$3:$B$1000)/((MAESTRO!$B$3:$B$1000="OPA")*(UPPER(MAESTRO!$L$3:$L$1000)="CONFIRMADO")),ROWS($A$3:A461))),"")</f>
        <v/>
      </c>
      <c r="T461" s="10" t="str">
        <f ca="1">IFERROR(INDEX(MAESTRO!T:T,_xludf.AGGREGATE(15,6,ROW(MAESTRO!$B$3:$B$1000)/((MAESTRO!$B$3:$B$1000="OPA")*(UPPER(MAESTRO!$L$3:$L$1000)="CONFIRMADO")),ROWS($A$3:A461))),"")</f>
        <v/>
      </c>
      <c r="U461" s="10" t="str">
        <f ca="1">IFERROR(INDEX(MAESTRO!U:U,_xludf.AGGREGATE(15,6,ROW(MAESTRO!$B$3:$B$1000)/((MAESTRO!$B$3:$B$1000="OPA")*(UPPER(MAESTRO!$L$3:$L$1000)="CONFIRMADO")),ROWS($A$3:A461))),"")</f>
        <v/>
      </c>
      <c r="V461" s="10" t="str">
        <f ca="1">IFERROR(INDEX(MAESTRO!V:V,_xludf.AGGREGATE(15,6,ROW(MAESTRO!$B$3:$B$1000)/((MAESTRO!$B$3:$B$1000="OPA")*(UPPER(MAESTRO!$L$3:$L$1000)="CONFIRMADO")),ROWS($A$3:A461))),"")</f>
        <v/>
      </c>
      <c r="W461" s="10" t="str">
        <f ca="1">IFERROR(INDEX(MAESTRO!W:W,_xludf.AGGREGATE(15,6,ROW(MAESTRO!$B$3:$B$1000)/((MAESTRO!$B$3:$B$1000="OPA")*(UPPER(MAESTRO!$L$3:$L$1000)="CONFIRMADO")),ROWS($A$3:A461))),"")</f>
        <v/>
      </c>
      <c r="X461" s="10" t="str">
        <f ca="1">IFERROR(INDEX(MAESTRO!X:X,_xludf.AGGREGATE(15,6,ROW(MAESTRO!$B$3:$B$1000)/((MAESTRO!$B$3:$B$1000="OPA")*(UPPER(MAESTRO!$L$3:$L$1000)="CONFIRMADO")),ROWS($A$3:A461))),"")</f>
        <v/>
      </c>
    </row>
    <row r="462" spans="1:24" ht="22.05" customHeight="1">
      <c r="A462" s="27" t="str">
        <f ca="1">IFERROR(INDEX(MAESTRO!A:A,_xludf.AGGREGATE(15,6,ROW(MAESTRO!$B$3:$B$1000)/((MAESTRO!$B$3:$B$1000="OPA")*(UPPER(MAESTRO!$L$3:$L$1000)="CONFIRMADO")),ROWS($A$3:A462))),"")</f>
        <v/>
      </c>
      <c r="B462" s="27" t="str">
        <f ca="1">IFERROR(INDEX(MAESTRO!B:B,_xludf.AGGREGATE(15,6,ROW(MAESTRO!$B$3:$B$1000)/((MAESTRO!$B$3:$B$1000="OPA")*(UPPER(MAESTRO!$L$3:$L$1000)="CONFIRMADO")),ROWS($A$3:A462))),"")</f>
        <v/>
      </c>
      <c r="C462" s="27" t="str">
        <f ca="1">IFERROR(INDEX(MAESTRO!C:C,_xludf.AGGREGATE(15,6,ROW(MAESTRO!$B$3:$B$1000)/((MAESTRO!$B$3:$B$1000="OPA")*(UPPER(MAESTRO!$L$3:$L$1000)="CONFIRMADO")),ROWS($A$3:A462))),"")</f>
        <v/>
      </c>
      <c r="D462" s="27" t="str">
        <f ca="1">IFERROR(INDEX(MAESTRO!D:D,_xludf.AGGREGATE(15,6,ROW(MAESTRO!$B$3:$B$1000)/((MAESTRO!$B$3:$B$1000="OPA")*(UPPER(MAESTRO!$L$3:$L$1000)="CONFIRMADO")),ROWS($A$3:A462))),"")</f>
        <v/>
      </c>
      <c r="E462" s="27" t="str">
        <f ca="1">IFERROR(INDEX(MAESTRO!E:E,_xludf.AGGREGATE(15,6,ROW(MAESTRO!$B$3:$B$1000)/((MAESTRO!$B$3:$B$1000="OPA")*(UPPER(MAESTRO!$L$3:$L$1000)="CONFIRMADO")),ROWS($A$3:A462))),"")</f>
        <v/>
      </c>
      <c r="F462" s="27" t="str">
        <f ca="1">IFERROR(INDEX(MAESTRO!F:F,_xludf.AGGREGATE(15,6,ROW(MAESTRO!$B$3:$B$1000)/((MAESTRO!$B$3:$B$1000="OPA")*(UPPER(MAESTRO!$L$3:$L$1000)="CONFIRMADO")),ROWS($A$3:A462))),"")</f>
        <v/>
      </c>
      <c r="G462" s="27" t="str">
        <f ca="1">IFERROR(INDEX(MAESTRO!G:G,_xludf.AGGREGATE(15,6,ROW(MAESTRO!$B$3:$B$1000)/((MAESTRO!$B$3:$B$1000="OPA")*(UPPER(MAESTRO!$L$3:$L$1000)="CONFIRMADO")),ROWS($A$3:A462))),"")</f>
        <v/>
      </c>
      <c r="H462" s="27" t="str">
        <f ca="1">IFERROR(INDEX(MAESTRO!H:H,_xludf.AGGREGATE(15,6,ROW(MAESTRO!$B$3:$B$1000)/((MAESTRO!$B$3:$B$1000="OPA")*(UPPER(MAESTRO!$L$3:$L$1000)="CONFIRMADO")),ROWS($A$3:A462))),"")</f>
        <v/>
      </c>
      <c r="I462" s="27" t="str">
        <f ca="1">IFERROR(INDEX(MAESTRO!I:I,_xludf.AGGREGATE(15,6,ROW(MAESTRO!$B$3:$B$1000)/((MAESTRO!$B$3:$B$1000="OPA")*(UPPER(MAESTRO!$L$3:$L$1000)="CONFIRMADO")),ROWS($A$3:A462))),"")</f>
        <v/>
      </c>
      <c r="J462" s="27" t="str">
        <f ca="1">IFERROR(INDEX(MAESTRO!J:J,_xludf.AGGREGATE(15,6,ROW(MAESTRO!$B$3:$B$1000)/((MAESTRO!$B$3:$B$1000="OPA")*(UPPER(MAESTRO!$L$3:$L$1000)="CONFIRMADO")),ROWS($A$3:A462))),"")</f>
        <v/>
      </c>
      <c r="K462" s="27" t="str">
        <f ca="1">IFERROR(INDEX(MAESTRO!K:K,_xludf.AGGREGATE(15,6,ROW(MAESTRO!$B$3:$B$1000)/((MAESTRO!$B$3:$B$1000="OPA")*(UPPER(MAESTRO!$L$3:$L$1000)="CONFIRMADO")),ROWS($A$3:A462))),"")</f>
        <v/>
      </c>
      <c r="L462" s="27" t="str">
        <f ca="1">IFERROR(INDEX(MAESTRO!L:L,_xludf.AGGREGATE(15,6,ROW(MAESTRO!$B$3:$B$1000)/((MAESTRO!$B$3:$B$1000="OPA")*(UPPER(MAESTRO!$L$3:$L$1000)="CONFIRMADO")),ROWS($A$3:A462))),"")</f>
        <v/>
      </c>
      <c r="M462" s="27" t="str">
        <f ca="1">IFERROR(INDEX(MAESTRO!M:M,_xludf.AGGREGATE(15,6,ROW(MAESTRO!$B$3:$B$1000)/((MAESTRO!$B$3:$B$1000="OPA")*(UPPER(MAESTRO!$L$3:$L$1000)="CONFIRMADO")),ROWS($A$3:A462))),"")</f>
        <v/>
      </c>
      <c r="N462" s="27" t="str">
        <f ca="1">IFERROR(INDEX(MAESTRO!N:N,_xludf.AGGREGATE(15,6,ROW(MAESTRO!$B$3:$B$1000)/((MAESTRO!$B$3:$B$1000="OPA")*(UPPER(MAESTRO!$L$3:$L$1000)="CONFIRMADO")),ROWS($A$3:A462))),"")</f>
        <v/>
      </c>
      <c r="O462" s="27" t="str">
        <f ca="1">IFERROR(INDEX(MAESTRO!O:O,_xludf.AGGREGATE(15,6,ROW(MAESTRO!$B$3:$B$1000)/((MAESTRO!$B$3:$B$1000="OPA")*(UPPER(MAESTRO!$L$3:$L$1000)="CONFIRMADO")),ROWS($A$3:A462))),"")</f>
        <v/>
      </c>
      <c r="P462" s="27" t="str">
        <f ca="1">IFERROR(INDEX(MAESTRO!P:P,_xludf.AGGREGATE(15,6,ROW(MAESTRO!$B$3:$B$1000)/((MAESTRO!$B$3:$B$1000="OPA")*(UPPER(MAESTRO!$L$3:$L$1000)="CONFIRMADO")),ROWS($A$3:A462))),"")</f>
        <v/>
      </c>
      <c r="Q462" s="27" t="str">
        <f ca="1">IFERROR(INDEX(MAESTRO!Q:Q,_xludf.AGGREGATE(15,6,ROW(MAESTRO!$B$3:$B$1000)/((MAESTRO!$B$3:$B$1000="OPA")*(UPPER(MAESTRO!$L$3:$L$1000)="CONFIRMADO")),ROWS($A$3:A462))),"")</f>
        <v/>
      </c>
      <c r="R462" s="27" t="str">
        <f ca="1">IFERROR(INDEX(MAESTRO!R:R,_xludf.AGGREGATE(15,6,ROW(MAESTRO!$B$3:$B$1000)/((MAESTRO!$B$3:$B$1000="OPA")*(UPPER(MAESTRO!$L$3:$L$1000)="CONFIRMADO")),ROWS($A$3:A462))),"")</f>
        <v/>
      </c>
      <c r="S462" s="27" t="str">
        <f ca="1">IFERROR(INDEX(MAESTRO!S:S,_xludf.AGGREGATE(15,6,ROW(MAESTRO!$B$3:$B$1000)/((MAESTRO!$B$3:$B$1000="OPA")*(UPPER(MAESTRO!$L$3:$L$1000)="CONFIRMADO")),ROWS($A$3:A462))),"")</f>
        <v/>
      </c>
      <c r="T462" s="27" t="str">
        <f ca="1">IFERROR(INDEX(MAESTRO!T:T,_xludf.AGGREGATE(15,6,ROW(MAESTRO!$B$3:$B$1000)/((MAESTRO!$B$3:$B$1000="OPA")*(UPPER(MAESTRO!$L$3:$L$1000)="CONFIRMADO")),ROWS($A$3:A462))),"")</f>
        <v/>
      </c>
      <c r="U462" s="27" t="str">
        <f ca="1">IFERROR(INDEX(MAESTRO!U:U,_xludf.AGGREGATE(15,6,ROW(MAESTRO!$B$3:$B$1000)/((MAESTRO!$B$3:$B$1000="OPA")*(UPPER(MAESTRO!$L$3:$L$1000)="CONFIRMADO")),ROWS($A$3:A462))),"")</f>
        <v/>
      </c>
      <c r="V462" s="27" t="str">
        <f ca="1">IFERROR(INDEX(MAESTRO!V:V,_xludf.AGGREGATE(15,6,ROW(MAESTRO!$B$3:$B$1000)/((MAESTRO!$B$3:$B$1000="OPA")*(UPPER(MAESTRO!$L$3:$L$1000)="CONFIRMADO")),ROWS($A$3:A462))),"")</f>
        <v/>
      </c>
      <c r="W462" s="27" t="str">
        <f ca="1">IFERROR(INDEX(MAESTRO!W:W,_xludf.AGGREGATE(15,6,ROW(MAESTRO!$B$3:$B$1000)/((MAESTRO!$B$3:$B$1000="OPA")*(UPPER(MAESTRO!$L$3:$L$1000)="CONFIRMADO")),ROWS($A$3:A462))),"")</f>
        <v/>
      </c>
      <c r="X462" s="27" t="str">
        <f ca="1">IFERROR(INDEX(MAESTRO!X:X,_xludf.AGGREGATE(15,6,ROW(MAESTRO!$B$3:$B$1000)/((MAESTRO!$B$3:$B$1000="OPA")*(UPPER(MAESTRO!$L$3:$L$1000)="CONFIRMADO")),ROWS($A$3:A462))),"")</f>
        <v/>
      </c>
    </row>
    <row r="463" spans="1:24" ht="22.05" customHeight="1">
      <c r="A463" s="10" t="str">
        <f ca="1">IFERROR(INDEX(MAESTRO!A:A,_xludf.AGGREGATE(15,6,ROW(MAESTRO!$B$3:$B$1000)/((MAESTRO!$B$3:$B$1000="OPA")*(UPPER(MAESTRO!$L$3:$L$1000)="CONFIRMADO")),ROWS($A$3:A463))),"")</f>
        <v/>
      </c>
      <c r="B463" s="10" t="str">
        <f ca="1">IFERROR(INDEX(MAESTRO!B:B,_xludf.AGGREGATE(15,6,ROW(MAESTRO!$B$3:$B$1000)/((MAESTRO!$B$3:$B$1000="OPA")*(UPPER(MAESTRO!$L$3:$L$1000)="CONFIRMADO")),ROWS($A$3:A463))),"")</f>
        <v/>
      </c>
      <c r="C463" s="10" t="str">
        <f ca="1">IFERROR(INDEX(MAESTRO!C:C,_xludf.AGGREGATE(15,6,ROW(MAESTRO!$B$3:$B$1000)/((MAESTRO!$B$3:$B$1000="OPA")*(UPPER(MAESTRO!$L$3:$L$1000)="CONFIRMADO")),ROWS($A$3:A463))),"")</f>
        <v/>
      </c>
      <c r="D463" s="10" t="str">
        <f ca="1">IFERROR(INDEX(MAESTRO!D:D,_xludf.AGGREGATE(15,6,ROW(MAESTRO!$B$3:$B$1000)/((MAESTRO!$B$3:$B$1000="OPA")*(UPPER(MAESTRO!$L$3:$L$1000)="CONFIRMADO")),ROWS($A$3:A463))),"")</f>
        <v/>
      </c>
      <c r="E463" s="10" t="str">
        <f ca="1">IFERROR(INDEX(MAESTRO!E:E,_xludf.AGGREGATE(15,6,ROW(MAESTRO!$B$3:$B$1000)/((MAESTRO!$B$3:$B$1000="OPA")*(UPPER(MAESTRO!$L$3:$L$1000)="CONFIRMADO")),ROWS($A$3:A463))),"")</f>
        <v/>
      </c>
      <c r="F463" s="10" t="str">
        <f ca="1">IFERROR(INDEX(MAESTRO!F:F,_xludf.AGGREGATE(15,6,ROW(MAESTRO!$B$3:$B$1000)/((MAESTRO!$B$3:$B$1000="OPA")*(UPPER(MAESTRO!$L$3:$L$1000)="CONFIRMADO")),ROWS($A$3:A463))),"")</f>
        <v/>
      </c>
      <c r="G463" s="10" t="str">
        <f ca="1">IFERROR(INDEX(MAESTRO!G:G,_xludf.AGGREGATE(15,6,ROW(MAESTRO!$B$3:$B$1000)/((MAESTRO!$B$3:$B$1000="OPA")*(UPPER(MAESTRO!$L$3:$L$1000)="CONFIRMADO")),ROWS($A$3:A463))),"")</f>
        <v/>
      </c>
      <c r="H463" s="10" t="str">
        <f ca="1">IFERROR(INDEX(MAESTRO!H:H,_xludf.AGGREGATE(15,6,ROW(MAESTRO!$B$3:$B$1000)/((MAESTRO!$B$3:$B$1000="OPA")*(UPPER(MAESTRO!$L$3:$L$1000)="CONFIRMADO")),ROWS($A$3:A463))),"")</f>
        <v/>
      </c>
      <c r="I463" s="10" t="str">
        <f ca="1">IFERROR(INDEX(MAESTRO!I:I,_xludf.AGGREGATE(15,6,ROW(MAESTRO!$B$3:$B$1000)/((MAESTRO!$B$3:$B$1000="OPA")*(UPPER(MAESTRO!$L$3:$L$1000)="CONFIRMADO")),ROWS($A$3:A463))),"")</f>
        <v/>
      </c>
      <c r="J463" s="10" t="str">
        <f ca="1">IFERROR(INDEX(MAESTRO!J:J,_xludf.AGGREGATE(15,6,ROW(MAESTRO!$B$3:$B$1000)/((MAESTRO!$B$3:$B$1000="OPA")*(UPPER(MAESTRO!$L$3:$L$1000)="CONFIRMADO")),ROWS($A$3:A463))),"")</f>
        <v/>
      </c>
      <c r="K463" s="10" t="str">
        <f ca="1">IFERROR(INDEX(MAESTRO!K:K,_xludf.AGGREGATE(15,6,ROW(MAESTRO!$B$3:$B$1000)/((MAESTRO!$B$3:$B$1000="OPA")*(UPPER(MAESTRO!$L$3:$L$1000)="CONFIRMADO")),ROWS($A$3:A463))),"")</f>
        <v/>
      </c>
      <c r="L463" s="10" t="str">
        <f ca="1">IFERROR(INDEX(MAESTRO!L:L,_xludf.AGGREGATE(15,6,ROW(MAESTRO!$B$3:$B$1000)/((MAESTRO!$B$3:$B$1000="OPA")*(UPPER(MAESTRO!$L$3:$L$1000)="CONFIRMADO")),ROWS($A$3:A463))),"")</f>
        <v/>
      </c>
      <c r="M463" s="10" t="str">
        <f ca="1">IFERROR(INDEX(MAESTRO!M:M,_xludf.AGGREGATE(15,6,ROW(MAESTRO!$B$3:$B$1000)/((MAESTRO!$B$3:$B$1000="OPA")*(UPPER(MAESTRO!$L$3:$L$1000)="CONFIRMADO")),ROWS($A$3:A463))),"")</f>
        <v/>
      </c>
      <c r="N463" s="10" t="str">
        <f ca="1">IFERROR(INDEX(MAESTRO!N:N,_xludf.AGGREGATE(15,6,ROW(MAESTRO!$B$3:$B$1000)/((MAESTRO!$B$3:$B$1000="OPA")*(UPPER(MAESTRO!$L$3:$L$1000)="CONFIRMADO")),ROWS($A$3:A463))),"")</f>
        <v/>
      </c>
      <c r="O463" s="10" t="str">
        <f ca="1">IFERROR(INDEX(MAESTRO!O:O,_xludf.AGGREGATE(15,6,ROW(MAESTRO!$B$3:$B$1000)/((MAESTRO!$B$3:$B$1000="OPA")*(UPPER(MAESTRO!$L$3:$L$1000)="CONFIRMADO")),ROWS($A$3:A463))),"")</f>
        <v/>
      </c>
      <c r="P463" s="10" t="str">
        <f ca="1">IFERROR(INDEX(MAESTRO!P:P,_xludf.AGGREGATE(15,6,ROW(MAESTRO!$B$3:$B$1000)/((MAESTRO!$B$3:$B$1000="OPA")*(UPPER(MAESTRO!$L$3:$L$1000)="CONFIRMADO")),ROWS($A$3:A463))),"")</f>
        <v/>
      </c>
      <c r="Q463" s="10" t="str">
        <f ca="1">IFERROR(INDEX(MAESTRO!Q:Q,_xludf.AGGREGATE(15,6,ROW(MAESTRO!$B$3:$B$1000)/((MAESTRO!$B$3:$B$1000="OPA")*(UPPER(MAESTRO!$L$3:$L$1000)="CONFIRMADO")),ROWS($A$3:A463))),"")</f>
        <v/>
      </c>
      <c r="R463" s="10" t="str">
        <f ca="1">IFERROR(INDEX(MAESTRO!R:R,_xludf.AGGREGATE(15,6,ROW(MAESTRO!$B$3:$B$1000)/((MAESTRO!$B$3:$B$1000="OPA")*(UPPER(MAESTRO!$L$3:$L$1000)="CONFIRMADO")),ROWS($A$3:A463))),"")</f>
        <v/>
      </c>
      <c r="S463" s="10" t="str">
        <f ca="1">IFERROR(INDEX(MAESTRO!S:S,_xludf.AGGREGATE(15,6,ROW(MAESTRO!$B$3:$B$1000)/((MAESTRO!$B$3:$B$1000="OPA")*(UPPER(MAESTRO!$L$3:$L$1000)="CONFIRMADO")),ROWS($A$3:A463))),"")</f>
        <v/>
      </c>
      <c r="T463" s="10" t="str">
        <f ca="1">IFERROR(INDEX(MAESTRO!T:T,_xludf.AGGREGATE(15,6,ROW(MAESTRO!$B$3:$B$1000)/((MAESTRO!$B$3:$B$1000="OPA")*(UPPER(MAESTRO!$L$3:$L$1000)="CONFIRMADO")),ROWS($A$3:A463))),"")</f>
        <v/>
      </c>
      <c r="U463" s="10" t="str">
        <f ca="1">IFERROR(INDEX(MAESTRO!U:U,_xludf.AGGREGATE(15,6,ROW(MAESTRO!$B$3:$B$1000)/((MAESTRO!$B$3:$B$1000="OPA")*(UPPER(MAESTRO!$L$3:$L$1000)="CONFIRMADO")),ROWS($A$3:A463))),"")</f>
        <v/>
      </c>
      <c r="V463" s="10" t="str">
        <f ca="1">IFERROR(INDEX(MAESTRO!V:V,_xludf.AGGREGATE(15,6,ROW(MAESTRO!$B$3:$B$1000)/((MAESTRO!$B$3:$B$1000="OPA")*(UPPER(MAESTRO!$L$3:$L$1000)="CONFIRMADO")),ROWS($A$3:A463))),"")</f>
        <v/>
      </c>
      <c r="W463" s="10" t="str">
        <f ca="1">IFERROR(INDEX(MAESTRO!W:W,_xludf.AGGREGATE(15,6,ROW(MAESTRO!$B$3:$B$1000)/((MAESTRO!$B$3:$B$1000="OPA")*(UPPER(MAESTRO!$L$3:$L$1000)="CONFIRMADO")),ROWS($A$3:A463))),"")</f>
        <v/>
      </c>
      <c r="X463" s="10" t="str">
        <f ca="1">IFERROR(INDEX(MAESTRO!X:X,_xludf.AGGREGATE(15,6,ROW(MAESTRO!$B$3:$B$1000)/((MAESTRO!$B$3:$B$1000="OPA")*(UPPER(MAESTRO!$L$3:$L$1000)="CONFIRMADO")),ROWS($A$3:A463))),"")</f>
        <v/>
      </c>
    </row>
    <row r="464" spans="1:24" ht="22.05" customHeight="1">
      <c r="A464" s="27" t="str">
        <f ca="1">IFERROR(INDEX(MAESTRO!A:A,_xludf.AGGREGATE(15,6,ROW(MAESTRO!$B$3:$B$1000)/((MAESTRO!$B$3:$B$1000="OPA")*(UPPER(MAESTRO!$L$3:$L$1000)="CONFIRMADO")),ROWS($A$3:A464))),"")</f>
        <v/>
      </c>
      <c r="B464" s="27" t="str">
        <f ca="1">IFERROR(INDEX(MAESTRO!B:B,_xludf.AGGREGATE(15,6,ROW(MAESTRO!$B$3:$B$1000)/((MAESTRO!$B$3:$B$1000="OPA")*(UPPER(MAESTRO!$L$3:$L$1000)="CONFIRMADO")),ROWS($A$3:A464))),"")</f>
        <v/>
      </c>
      <c r="C464" s="27" t="str">
        <f ca="1">IFERROR(INDEX(MAESTRO!C:C,_xludf.AGGREGATE(15,6,ROW(MAESTRO!$B$3:$B$1000)/((MAESTRO!$B$3:$B$1000="OPA")*(UPPER(MAESTRO!$L$3:$L$1000)="CONFIRMADO")),ROWS($A$3:A464))),"")</f>
        <v/>
      </c>
      <c r="D464" s="27" t="str">
        <f ca="1">IFERROR(INDEX(MAESTRO!D:D,_xludf.AGGREGATE(15,6,ROW(MAESTRO!$B$3:$B$1000)/((MAESTRO!$B$3:$B$1000="OPA")*(UPPER(MAESTRO!$L$3:$L$1000)="CONFIRMADO")),ROWS($A$3:A464))),"")</f>
        <v/>
      </c>
      <c r="E464" s="27" t="str">
        <f ca="1">IFERROR(INDEX(MAESTRO!E:E,_xludf.AGGREGATE(15,6,ROW(MAESTRO!$B$3:$B$1000)/((MAESTRO!$B$3:$B$1000="OPA")*(UPPER(MAESTRO!$L$3:$L$1000)="CONFIRMADO")),ROWS($A$3:A464))),"")</f>
        <v/>
      </c>
      <c r="F464" s="27" t="str">
        <f ca="1">IFERROR(INDEX(MAESTRO!F:F,_xludf.AGGREGATE(15,6,ROW(MAESTRO!$B$3:$B$1000)/((MAESTRO!$B$3:$B$1000="OPA")*(UPPER(MAESTRO!$L$3:$L$1000)="CONFIRMADO")),ROWS($A$3:A464))),"")</f>
        <v/>
      </c>
      <c r="G464" s="27" t="str">
        <f ca="1">IFERROR(INDEX(MAESTRO!G:G,_xludf.AGGREGATE(15,6,ROW(MAESTRO!$B$3:$B$1000)/((MAESTRO!$B$3:$B$1000="OPA")*(UPPER(MAESTRO!$L$3:$L$1000)="CONFIRMADO")),ROWS($A$3:A464))),"")</f>
        <v/>
      </c>
      <c r="H464" s="27" t="str">
        <f ca="1">IFERROR(INDEX(MAESTRO!H:H,_xludf.AGGREGATE(15,6,ROW(MAESTRO!$B$3:$B$1000)/((MAESTRO!$B$3:$B$1000="OPA")*(UPPER(MAESTRO!$L$3:$L$1000)="CONFIRMADO")),ROWS($A$3:A464))),"")</f>
        <v/>
      </c>
      <c r="I464" s="27" t="str">
        <f ca="1">IFERROR(INDEX(MAESTRO!I:I,_xludf.AGGREGATE(15,6,ROW(MAESTRO!$B$3:$B$1000)/((MAESTRO!$B$3:$B$1000="OPA")*(UPPER(MAESTRO!$L$3:$L$1000)="CONFIRMADO")),ROWS($A$3:A464))),"")</f>
        <v/>
      </c>
      <c r="J464" s="27" t="str">
        <f ca="1">IFERROR(INDEX(MAESTRO!J:J,_xludf.AGGREGATE(15,6,ROW(MAESTRO!$B$3:$B$1000)/((MAESTRO!$B$3:$B$1000="OPA")*(UPPER(MAESTRO!$L$3:$L$1000)="CONFIRMADO")),ROWS($A$3:A464))),"")</f>
        <v/>
      </c>
      <c r="K464" s="27" t="str">
        <f ca="1">IFERROR(INDEX(MAESTRO!K:K,_xludf.AGGREGATE(15,6,ROW(MAESTRO!$B$3:$B$1000)/((MAESTRO!$B$3:$B$1000="OPA")*(UPPER(MAESTRO!$L$3:$L$1000)="CONFIRMADO")),ROWS($A$3:A464))),"")</f>
        <v/>
      </c>
      <c r="L464" s="27" t="str">
        <f ca="1">IFERROR(INDEX(MAESTRO!L:L,_xludf.AGGREGATE(15,6,ROW(MAESTRO!$B$3:$B$1000)/((MAESTRO!$B$3:$B$1000="OPA")*(UPPER(MAESTRO!$L$3:$L$1000)="CONFIRMADO")),ROWS($A$3:A464))),"")</f>
        <v/>
      </c>
      <c r="M464" s="27" t="str">
        <f ca="1">IFERROR(INDEX(MAESTRO!M:M,_xludf.AGGREGATE(15,6,ROW(MAESTRO!$B$3:$B$1000)/((MAESTRO!$B$3:$B$1000="OPA")*(UPPER(MAESTRO!$L$3:$L$1000)="CONFIRMADO")),ROWS($A$3:A464))),"")</f>
        <v/>
      </c>
      <c r="N464" s="27" t="str">
        <f ca="1">IFERROR(INDEX(MAESTRO!N:N,_xludf.AGGREGATE(15,6,ROW(MAESTRO!$B$3:$B$1000)/((MAESTRO!$B$3:$B$1000="OPA")*(UPPER(MAESTRO!$L$3:$L$1000)="CONFIRMADO")),ROWS($A$3:A464))),"")</f>
        <v/>
      </c>
      <c r="O464" s="27" t="str">
        <f ca="1">IFERROR(INDEX(MAESTRO!O:O,_xludf.AGGREGATE(15,6,ROW(MAESTRO!$B$3:$B$1000)/((MAESTRO!$B$3:$B$1000="OPA")*(UPPER(MAESTRO!$L$3:$L$1000)="CONFIRMADO")),ROWS($A$3:A464))),"")</f>
        <v/>
      </c>
      <c r="P464" s="27" t="str">
        <f ca="1">IFERROR(INDEX(MAESTRO!P:P,_xludf.AGGREGATE(15,6,ROW(MAESTRO!$B$3:$B$1000)/((MAESTRO!$B$3:$B$1000="OPA")*(UPPER(MAESTRO!$L$3:$L$1000)="CONFIRMADO")),ROWS($A$3:A464))),"")</f>
        <v/>
      </c>
      <c r="Q464" s="27" t="str">
        <f ca="1">IFERROR(INDEX(MAESTRO!Q:Q,_xludf.AGGREGATE(15,6,ROW(MAESTRO!$B$3:$B$1000)/((MAESTRO!$B$3:$B$1000="OPA")*(UPPER(MAESTRO!$L$3:$L$1000)="CONFIRMADO")),ROWS($A$3:A464))),"")</f>
        <v/>
      </c>
      <c r="R464" s="27" t="str">
        <f ca="1">IFERROR(INDEX(MAESTRO!R:R,_xludf.AGGREGATE(15,6,ROW(MAESTRO!$B$3:$B$1000)/((MAESTRO!$B$3:$B$1000="OPA")*(UPPER(MAESTRO!$L$3:$L$1000)="CONFIRMADO")),ROWS($A$3:A464))),"")</f>
        <v/>
      </c>
      <c r="S464" s="27" t="str">
        <f ca="1">IFERROR(INDEX(MAESTRO!S:S,_xludf.AGGREGATE(15,6,ROW(MAESTRO!$B$3:$B$1000)/((MAESTRO!$B$3:$B$1000="OPA")*(UPPER(MAESTRO!$L$3:$L$1000)="CONFIRMADO")),ROWS($A$3:A464))),"")</f>
        <v/>
      </c>
      <c r="T464" s="27" t="str">
        <f ca="1">IFERROR(INDEX(MAESTRO!T:T,_xludf.AGGREGATE(15,6,ROW(MAESTRO!$B$3:$B$1000)/((MAESTRO!$B$3:$B$1000="OPA")*(UPPER(MAESTRO!$L$3:$L$1000)="CONFIRMADO")),ROWS($A$3:A464))),"")</f>
        <v/>
      </c>
      <c r="U464" s="27" t="str">
        <f ca="1">IFERROR(INDEX(MAESTRO!U:U,_xludf.AGGREGATE(15,6,ROW(MAESTRO!$B$3:$B$1000)/((MAESTRO!$B$3:$B$1000="OPA")*(UPPER(MAESTRO!$L$3:$L$1000)="CONFIRMADO")),ROWS($A$3:A464))),"")</f>
        <v/>
      </c>
      <c r="V464" s="27" t="str">
        <f ca="1">IFERROR(INDEX(MAESTRO!V:V,_xludf.AGGREGATE(15,6,ROW(MAESTRO!$B$3:$B$1000)/((MAESTRO!$B$3:$B$1000="OPA")*(UPPER(MAESTRO!$L$3:$L$1000)="CONFIRMADO")),ROWS($A$3:A464))),"")</f>
        <v/>
      </c>
      <c r="W464" s="27" t="str">
        <f ca="1">IFERROR(INDEX(MAESTRO!W:W,_xludf.AGGREGATE(15,6,ROW(MAESTRO!$B$3:$B$1000)/((MAESTRO!$B$3:$B$1000="OPA")*(UPPER(MAESTRO!$L$3:$L$1000)="CONFIRMADO")),ROWS($A$3:A464))),"")</f>
        <v/>
      </c>
      <c r="X464" s="27" t="str">
        <f ca="1">IFERROR(INDEX(MAESTRO!X:X,_xludf.AGGREGATE(15,6,ROW(MAESTRO!$B$3:$B$1000)/((MAESTRO!$B$3:$B$1000="OPA")*(UPPER(MAESTRO!$L$3:$L$1000)="CONFIRMADO")),ROWS($A$3:A464))),"")</f>
        <v/>
      </c>
    </row>
    <row r="465" spans="1:24" ht="22.05" customHeight="1">
      <c r="A465" s="10" t="str">
        <f ca="1">IFERROR(INDEX(MAESTRO!A:A,_xludf.AGGREGATE(15,6,ROW(MAESTRO!$B$3:$B$1000)/((MAESTRO!$B$3:$B$1000="OPA")*(UPPER(MAESTRO!$L$3:$L$1000)="CONFIRMADO")),ROWS($A$3:A465))),"")</f>
        <v/>
      </c>
      <c r="B465" s="10" t="str">
        <f ca="1">IFERROR(INDEX(MAESTRO!B:B,_xludf.AGGREGATE(15,6,ROW(MAESTRO!$B$3:$B$1000)/((MAESTRO!$B$3:$B$1000="OPA")*(UPPER(MAESTRO!$L$3:$L$1000)="CONFIRMADO")),ROWS($A$3:A465))),"")</f>
        <v/>
      </c>
      <c r="C465" s="10" t="str">
        <f ca="1">IFERROR(INDEX(MAESTRO!C:C,_xludf.AGGREGATE(15,6,ROW(MAESTRO!$B$3:$B$1000)/((MAESTRO!$B$3:$B$1000="OPA")*(UPPER(MAESTRO!$L$3:$L$1000)="CONFIRMADO")),ROWS($A$3:A465))),"")</f>
        <v/>
      </c>
      <c r="D465" s="10" t="str">
        <f ca="1">IFERROR(INDEX(MAESTRO!D:D,_xludf.AGGREGATE(15,6,ROW(MAESTRO!$B$3:$B$1000)/((MAESTRO!$B$3:$B$1000="OPA")*(UPPER(MAESTRO!$L$3:$L$1000)="CONFIRMADO")),ROWS($A$3:A465))),"")</f>
        <v/>
      </c>
      <c r="E465" s="10" t="str">
        <f ca="1">IFERROR(INDEX(MAESTRO!E:E,_xludf.AGGREGATE(15,6,ROW(MAESTRO!$B$3:$B$1000)/((MAESTRO!$B$3:$B$1000="OPA")*(UPPER(MAESTRO!$L$3:$L$1000)="CONFIRMADO")),ROWS($A$3:A465))),"")</f>
        <v/>
      </c>
      <c r="F465" s="10" t="str">
        <f ca="1">IFERROR(INDEX(MAESTRO!F:F,_xludf.AGGREGATE(15,6,ROW(MAESTRO!$B$3:$B$1000)/((MAESTRO!$B$3:$B$1000="OPA")*(UPPER(MAESTRO!$L$3:$L$1000)="CONFIRMADO")),ROWS($A$3:A465))),"")</f>
        <v/>
      </c>
      <c r="G465" s="10" t="str">
        <f ca="1">IFERROR(INDEX(MAESTRO!G:G,_xludf.AGGREGATE(15,6,ROW(MAESTRO!$B$3:$B$1000)/((MAESTRO!$B$3:$B$1000="OPA")*(UPPER(MAESTRO!$L$3:$L$1000)="CONFIRMADO")),ROWS($A$3:A465))),"")</f>
        <v/>
      </c>
      <c r="H465" s="10" t="str">
        <f ca="1">IFERROR(INDEX(MAESTRO!H:H,_xludf.AGGREGATE(15,6,ROW(MAESTRO!$B$3:$B$1000)/((MAESTRO!$B$3:$B$1000="OPA")*(UPPER(MAESTRO!$L$3:$L$1000)="CONFIRMADO")),ROWS($A$3:A465))),"")</f>
        <v/>
      </c>
      <c r="I465" s="10" t="str">
        <f ca="1">IFERROR(INDEX(MAESTRO!I:I,_xludf.AGGREGATE(15,6,ROW(MAESTRO!$B$3:$B$1000)/((MAESTRO!$B$3:$B$1000="OPA")*(UPPER(MAESTRO!$L$3:$L$1000)="CONFIRMADO")),ROWS($A$3:A465))),"")</f>
        <v/>
      </c>
      <c r="J465" s="10" t="str">
        <f ca="1">IFERROR(INDEX(MAESTRO!J:J,_xludf.AGGREGATE(15,6,ROW(MAESTRO!$B$3:$B$1000)/((MAESTRO!$B$3:$B$1000="OPA")*(UPPER(MAESTRO!$L$3:$L$1000)="CONFIRMADO")),ROWS($A$3:A465))),"")</f>
        <v/>
      </c>
      <c r="K465" s="10" t="str">
        <f ca="1">IFERROR(INDEX(MAESTRO!K:K,_xludf.AGGREGATE(15,6,ROW(MAESTRO!$B$3:$B$1000)/((MAESTRO!$B$3:$B$1000="OPA")*(UPPER(MAESTRO!$L$3:$L$1000)="CONFIRMADO")),ROWS($A$3:A465))),"")</f>
        <v/>
      </c>
      <c r="L465" s="10" t="str">
        <f ca="1">IFERROR(INDEX(MAESTRO!L:L,_xludf.AGGREGATE(15,6,ROW(MAESTRO!$B$3:$B$1000)/((MAESTRO!$B$3:$B$1000="OPA")*(UPPER(MAESTRO!$L$3:$L$1000)="CONFIRMADO")),ROWS($A$3:A465))),"")</f>
        <v/>
      </c>
      <c r="M465" s="10" t="str">
        <f ca="1">IFERROR(INDEX(MAESTRO!M:M,_xludf.AGGREGATE(15,6,ROW(MAESTRO!$B$3:$B$1000)/((MAESTRO!$B$3:$B$1000="OPA")*(UPPER(MAESTRO!$L$3:$L$1000)="CONFIRMADO")),ROWS($A$3:A465))),"")</f>
        <v/>
      </c>
      <c r="N465" s="10" t="str">
        <f ca="1">IFERROR(INDEX(MAESTRO!N:N,_xludf.AGGREGATE(15,6,ROW(MAESTRO!$B$3:$B$1000)/((MAESTRO!$B$3:$B$1000="OPA")*(UPPER(MAESTRO!$L$3:$L$1000)="CONFIRMADO")),ROWS($A$3:A465))),"")</f>
        <v/>
      </c>
      <c r="O465" s="10" t="str">
        <f ca="1">IFERROR(INDEX(MAESTRO!O:O,_xludf.AGGREGATE(15,6,ROW(MAESTRO!$B$3:$B$1000)/((MAESTRO!$B$3:$B$1000="OPA")*(UPPER(MAESTRO!$L$3:$L$1000)="CONFIRMADO")),ROWS($A$3:A465))),"")</f>
        <v/>
      </c>
      <c r="P465" s="10" t="str">
        <f ca="1">IFERROR(INDEX(MAESTRO!P:P,_xludf.AGGREGATE(15,6,ROW(MAESTRO!$B$3:$B$1000)/((MAESTRO!$B$3:$B$1000="OPA")*(UPPER(MAESTRO!$L$3:$L$1000)="CONFIRMADO")),ROWS($A$3:A465))),"")</f>
        <v/>
      </c>
      <c r="Q465" s="10" t="str">
        <f ca="1">IFERROR(INDEX(MAESTRO!Q:Q,_xludf.AGGREGATE(15,6,ROW(MAESTRO!$B$3:$B$1000)/((MAESTRO!$B$3:$B$1000="OPA")*(UPPER(MAESTRO!$L$3:$L$1000)="CONFIRMADO")),ROWS($A$3:A465))),"")</f>
        <v/>
      </c>
      <c r="R465" s="10" t="str">
        <f ca="1">IFERROR(INDEX(MAESTRO!R:R,_xludf.AGGREGATE(15,6,ROW(MAESTRO!$B$3:$B$1000)/((MAESTRO!$B$3:$B$1000="OPA")*(UPPER(MAESTRO!$L$3:$L$1000)="CONFIRMADO")),ROWS($A$3:A465))),"")</f>
        <v/>
      </c>
      <c r="S465" s="10" t="str">
        <f ca="1">IFERROR(INDEX(MAESTRO!S:S,_xludf.AGGREGATE(15,6,ROW(MAESTRO!$B$3:$B$1000)/((MAESTRO!$B$3:$B$1000="OPA")*(UPPER(MAESTRO!$L$3:$L$1000)="CONFIRMADO")),ROWS($A$3:A465))),"")</f>
        <v/>
      </c>
      <c r="T465" s="10" t="str">
        <f ca="1">IFERROR(INDEX(MAESTRO!T:T,_xludf.AGGREGATE(15,6,ROW(MAESTRO!$B$3:$B$1000)/((MAESTRO!$B$3:$B$1000="OPA")*(UPPER(MAESTRO!$L$3:$L$1000)="CONFIRMADO")),ROWS($A$3:A465))),"")</f>
        <v/>
      </c>
      <c r="U465" s="10" t="str">
        <f ca="1">IFERROR(INDEX(MAESTRO!U:U,_xludf.AGGREGATE(15,6,ROW(MAESTRO!$B$3:$B$1000)/((MAESTRO!$B$3:$B$1000="OPA")*(UPPER(MAESTRO!$L$3:$L$1000)="CONFIRMADO")),ROWS($A$3:A465))),"")</f>
        <v/>
      </c>
      <c r="V465" s="10" t="str">
        <f ca="1">IFERROR(INDEX(MAESTRO!V:V,_xludf.AGGREGATE(15,6,ROW(MAESTRO!$B$3:$B$1000)/((MAESTRO!$B$3:$B$1000="OPA")*(UPPER(MAESTRO!$L$3:$L$1000)="CONFIRMADO")),ROWS($A$3:A465))),"")</f>
        <v/>
      </c>
      <c r="W465" s="10" t="str">
        <f ca="1">IFERROR(INDEX(MAESTRO!W:W,_xludf.AGGREGATE(15,6,ROW(MAESTRO!$B$3:$B$1000)/((MAESTRO!$B$3:$B$1000="OPA")*(UPPER(MAESTRO!$L$3:$L$1000)="CONFIRMADO")),ROWS($A$3:A465))),"")</f>
        <v/>
      </c>
      <c r="X465" s="10" t="str">
        <f ca="1">IFERROR(INDEX(MAESTRO!X:X,_xludf.AGGREGATE(15,6,ROW(MAESTRO!$B$3:$B$1000)/((MAESTRO!$B$3:$B$1000="OPA")*(UPPER(MAESTRO!$L$3:$L$1000)="CONFIRMADO")),ROWS($A$3:A465))),"")</f>
        <v/>
      </c>
    </row>
    <row r="466" spans="1:24" ht="22.05" customHeight="1">
      <c r="A466" s="27" t="str">
        <f ca="1">IFERROR(INDEX(MAESTRO!A:A,_xludf.AGGREGATE(15,6,ROW(MAESTRO!$B$3:$B$1000)/((MAESTRO!$B$3:$B$1000="OPA")*(UPPER(MAESTRO!$L$3:$L$1000)="CONFIRMADO")),ROWS($A$3:A466))),"")</f>
        <v/>
      </c>
      <c r="B466" s="27" t="str">
        <f ca="1">IFERROR(INDEX(MAESTRO!B:B,_xludf.AGGREGATE(15,6,ROW(MAESTRO!$B$3:$B$1000)/((MAESTRO!$B$3:$B$1000="OPA")*(UPPER(MAESTRO!$L$3:$L$1000)="CONFIRMADO")),ROWS($A$3:A466))),"")</f>
        <v/>
      </c>
      <c r="C466" s="27" t="str">
        <f ca="1">IFERROR(INDEX(MAESTRO!C:C,_xludf.AGGREGATE(15,6,ROW(MAESTRO!$B$3:$B$1000)/((MAESTRO!$B$3:$B$1000="OPA")*(UPPER(MAESTRO!$L$3:$L$1000)="CONFIRMADO")),ROWS($A$3:A466))),"")</f>
        <v/>
      </c>
      <c r="D466" s="27" t="str">
        <f ca="1">IFERROR(INDEX(MAESTRO!D:D,_xludf.AGGREGATE(15,6,ROW(MAESTRO!$B$3:$B$1000)/((MAESTRO!$B$3:$B$1000="OPA")*(UPPER(MAESTRO!$L$3:$L$1000)="CONFIRMADO")),ROWS($A$3:A466))),"")</f>
        <v/>
      </c>
      <c r="E466" s="27" t="str">
        <f ca="1">IFERROR(INDEX(MAESTRO!E:E,_xludf.AGGREGATE(15,6,ROW(MAESTRO!$B$3:$B$1000)/((MAESTRO!$B$3:$B$1000="OPA")*(UPPER(MAESTRO!$L$3:$L$1000)="CONFIRMADO")),ROWS($A$3:A466))),"")</f>
        <v/>
      </c>
      <c r="F466" s="27" t="str">
        <f ca="1">IFERROR(INDEX(MAESTRO!F:F,_xludf.AGGREGATE(15,6,ROW(MAESTRO!$B$3:$B$1000)/((MAESTRO!$B$3:$B$1000="OPA")*(UPPER(MAESTRO!$L$3:$L$1000)="CONFIRMADO")),ROWS($A$3:A466))),"")</f>
        <v/>
      </c>
      <c r="G466" s="27" t="str">
        <f ca="1">IFERROR(INDEX(MAESTRO!G:G,_xludf.AGGREGATE(15,6,ROW(MAESTRO!$B$3:$B$1000)/((MAESTRO!$B$3:$B$1000="OPA")*(UPPER(MAESTRO!$L$3:$L$1000)="CONFIRMADO")),ROWS($A$3:A466))),"")</f>
        <v/>
      </c>
      <c r="H466" s="27" t="str">
        <f ca="1">IFERROR(INDEX(MAESTRO!H:H,_xludf.AGGREGATE(15,6,ROW(MAESTRO!$B$3:$B$1000)/((MAESTRO!$B$3:$B$1000="OPA")*(UPPER(MAESTRO!$L$3:$L$1000)="CONFIRMADO")),ROWS($A$3:A466))),"")</f>
        <v/>
      </c>
      <c r="I466" s="27" t="str">
        <f ca="1">IFERROR(INDEX(MAESTRO!I:I,_xludf.AGGREGATE(15,6,ROW(MAESTRO!$B$3:$B$1000)/((MAESTRO!$B$3:$B$1000="OPA")*(UPPER(MAESTRO!$L$3:$L$1000)="CONFIRMADO")),ROWS($A$3:A466))),"")</f>
        <v/>
      </c>
      <c r="J466" s="27" t="str">
        <f ca="1">IFERROR(INDEX(MAESTRO!J:J,_xludf.AGGREGATE(15,6,ROW(MAESTRO!$B$3:$B$1000)/((MAESTRO!$B$3:$B$1000="OPA")*(UPPER(MAESTRO!$L$3:$L$1000)="CONFIRMADO")),ROWS($A$3:A466))),"")</f>
        <v/>
      </c>
      <c r="K466" s="27" t="str">
        <f ca="1">IFERROR(INDEX(MAESTRO!K:K,_xludf.AGGREGATE(15,6,ROW(MAESTRO!$B$3:$B$1000)/((MAESTRO!$B$3:$B$1000="OPA")*(UPPER(MAESTRO!$L$3:$L$1000)="CONFIRMADO")),ROWS($A$3:A466))),"")</f>
        <v/>
      </c>
      <c r="L466" s="27" t="str">
        <f ca="1">IFERROR(INDEX(MAESTRO!L:L,_xludf.AGGREGATE(15,6,ROW(MAESTRO!$B$3:$B$1000)/((MAESTRO!$B$3:$B$1000="OPA")*(UPPER(MAESTRO!$L$3:$L$1000)="CONFIRMADO")),ROWS($A$3:A466))),"")</f>
        <v/>
      </c>
      <c r="M466" s="27" t="str">
        <f ca="1">IFERROR(INDEX(MAESTRO!M:M,_xludf.AGGREGATE(15,6,ROW(MAESTRO!$B$3:$B$1000)/((MAESTRO!$B$3:$B$1000="OPA")*(UPPER(MAESTRO!$L$3:$L$1000)="CONFIRMADO")),ROWS($A$3:A466))),"")</f>
        <v/>
      </c>
      <c r="N466" s="27" t="str">
        <f ca="1">IFERROR(INDEX(MAESTRO!N:N,_xludf.AGGREGATE(15,6,ROW(MAESTRO!$B$3:$B$1000)/((MAESTRO!$B$3:$B$1000="OPA")*(UPPER(MAESTRO!$L$3:$L$1000)="CONFIRMADO")),ROWS($A$3:A466))),"")</f>
        <v/>
      </c>
      <c r="O466" s="27" t="str">
        <f ca="1">IFERROR(INDEX(MAESTRO!O:O,_xludf.AGGREGATE(15,6,ROW(MAESTRO!$B$3:$B$1000)/((MAESTRO!$B$3:$B$1000="OPA")*(UPPER(MAESTRO!$L$3:$L$1000)="CONFIRMADO")),ROWS($A$3:A466))),"")</f>
        <v/>
      </c>
      <c r="P466" s="27" t="str">
        <f ca="1">IFERROR(INDEX(MAESTRO!P:P,_xludf.AGGREGATE(15,6,ROW(MAESTRO!$B$3:$B$1000)/((MAESTRO!$B$3:$B$1000="OPA")*(UPPER(MAESTRO!$L$3:$L$1000)="CONFIRMADO")),ROWS($A$3:A466))),"")</f>
        <v/>
      </c>
      <c r="Q466" s="27" t="str">
        <f ca="1">IFERROR(INDEX(MAESTRO!Q:Q,_xludf.AGGREGATE(15,6,ROW(MAESTRO!$B$3:$B$1000)/((MAESTRO!$B$3:$B$1000="OPA")*(UPPER(MAESTRO!$L$3:$L$1000)="CONFIRMADO")),ROWS($A$3:A466))),"")</f>
        <v/>
      </c>
      <c r="R466" s="27" t="str">
        <f ca="1">IFERROR(INDEX(MAESTRO!R:R,_xludf.AGGREGATE(15,6,ROW(MAESTRO!$B$3:$B$1000)/((MAESTRO!$B$3:$B$1000="OPA")*(UPPER(MAESTRO!$L$3:$L$1000)="CONFIRMADO")),ROWS($A$3:A466))),"")</f>
        <v/>
      </c>
      <c r="S466" s="27" t="str">
        <f ca="1">IFERROR(INDEX(MAESTRO!S:S,_xludf.AGGREGATE(15,6,ROW(MAESTRO!$B$3:$B$1000)/((MAESTRO!$B$3:$B$1000="OPA")*(UPPER(MAESTRO!$L$3:$L$1000)="CONFIRMADO")),ROWS($A$3:A466))),"")</f>
        <v/>
      </c>
      <c r="T466" s="27" t="str">
        <f ca="1">IFERROR(INDEX(MAESTRO!T:T,_xludf.AGGREGATE(15,6,ROW(MAESTRO!$B$3:$B$1000)/((MAESTRO!$B$3:$B$1000="OPA")*(UPPER(MAESTRO!$L$3:$L$1000)="CONFIRMADO")),ROWS($A$3:A466))),"")</f>
        <v/>
      </c>
      <c r="U466" s="27" t="str">
        <f ca="1">IFERROR(INDEX(MAESTRO!U:U,_xludf.AGGREGATE(15,6,ROW(MAESTRO!$B$3:$B$1000)/((MAESTRO!$B$3:$B$1000="OPA")*(UPPER(MAESTRO!$L$3:$L$1000)="CONFIRMADO")),ROWS($A$3:A466))),"")</f>
        <v/>
      </c>
      <c r="V466" s="27" t="str">
        <f ca="1">IFERROR(INDEX(MAESTRO!V:V,_xludf.AGGREGATE(15,6,ROW(MAESTRO!$B$3:$B$1000)/((MAESTRO!$B$3:$B$1000="OPA")*(UPPER(MAESTRO!$L$3:$L$1000)="CONFIRMADO")),ROWS($A$3:A466))),"")</f>
        <v/>
      </c>
      <c r="W466" s="27" t="str">
        <f ca="1">IFERROR(INDEX(MAESTRO!W:W,_xludf.AGGREGATE(15,6,ROW(MAESTRO!$B$3:$B$1000)/((MAESTRO!$B$3:$B$1000="OPA")*(UPPER(MAESTRO!$L$3:$L$1000)="CONFIRMADO")),ROWS($A$3:A466))),"")</f>
        <v/>
      </c>
      <c r="X466" s="27" t="str">
        <f ca="1">IFERROR(INDEX(MAESTRO!X:X,_xludf.AGGREGATE(15,6,ROW(MAESTRO!$B$3:$B$1000)/((MAESTRO!$B$3:$B$1000="OPA")*(UPPER(MAESTRO!$L$3:$L$1000)="CONFIRMADO")),ROWS($A$3:A466))),"")</f>
        <v/>
      </c>
    </row>
    <row r="467" spans="1:24" ht="22.05" customHeight="1">
      <c r="A467" s="10" t="str">
        <f ca="1">IFERROR(INDEX(MAESTRO!A:A,_xludf.AGGREGATE(15,6,ROW(MAESTRO!$B$3:$B$1000)/((MAESTRO!$B$3:$B$1000="OPA")*(UPPER(MAESTRO!$L$3:$L$1000)="CONFIRMADO")),ROWS($A$3:A467))),"")</f>
        <v/>
      </c>
      <c r="B467" s="10" t="str">
        <f ca="1">IFERROR(INDEX(MAESTRO!B:B,_xludf.AGGREGATE(15,6,ROW(MAESTRO!$B$3:$B$1000)/((MAESTRO!$B$3:$B$1000="OPA")*(UPPER(MAESTRO!$L$3:$L$1000)="CONFIRMADO")),ROWS($A$3:A467))),"")</f>
        <v/>
      </c>
      <c r="C467" s="10" t="str">
        <f ca="1">IFERROR(INDEX(MAESTRO!C:C,_xludf.AGGREGATE(15,6,ROW(MAESTRO!$B$3:$B$1000)/((MAESTRO!$B$3:$B$1000="OPA")*(UPPER(MAESTRO!$L$3:$L$1000)="CONFIRMADO")),ROWS($A$3:A467))),"")</f>
        <v/>
      </c>
      <c r="D467" s="10" t="str">
        <f ca="1">IFERROR(INDEX(MAESTRO!D:D,_xludf.AGGREGATE(15,6,ROW(MAESTRO!$B$3:$B$1000)/((MAESTRO!$B$3:$B$1000="OPA")*(UPPER(MAESTRO!$L$3:$L$1000)="CONFIRMADO")),ROWS($A$3:A467))),"")</f>
        <v/>
      </c>
      <c r="E467" s="10" t="str">
        <f ca="1">IFERROR(INDEX(MAESTRO!E:E,_xludf.AGGREGATE(15,6,ROW(MAESTRO!$B$3:$B$1000)/((MAESTRO!$B$3:$B$1000="OPA")*(UPPER(MAESTRO!$L$3:$L$1000)="CONFIRMADO")),ROWS($A$3:A467))),"")</f>
        <v/>
      </c>
      <c r="F467" s="10" t="str">
        <f ca="1">IFERROR(INDEX(MAESTRO!F:F,_xludf.AGGREGATE(15,6,ROW(MAESTRO!$B$3:$B$1000)/((MAESTRO!$B$3:$B$1000="OPA")*(UPPER(MAESTRO!$L$3:$L$1000)="CONFIRMADO")),ROWS($A$3:A467))),"")</f>
        <v/>
      </c>
      <c r="G467" s="10" t="str">
        <f ca="1">IFERROR(INDEX(MAESTRO!G:G,_xludf.AGGREGATE(15,6,ROW(MAESTRO!$B$3:$B$1000)/((MAESTRO!$B$3:$B$1000="OPA")*(UPPER(MAESTRO!$L$3:$L$1000)="CONFIRMADO")),ROWS($A$3:A467))),"")</f>
        <v/>
      </c>
      <c r="H467" s="10" t="str">
        <f ca="1">IFERROR(INDEX(MAESTRO!H:H,_xludf.AGGREGATE(15,6,ROW(MAESTRO!$B$3:$B$1000)/((MAESTRO!$B$3:$B$1000="OPA")*(UPPER(MAESTRO!$L$3:$L$1000)="CONFIRMADO")),ROWS($A$3:A467))),"")</f>
        <v/>
      </c>
      <c r="I467" s="10" t="str">
        <f ca="1">IFERROR(INDEX(MAESTRO!I:I,_xludf.AGGREGATE(15,6,ROW(MAESTRO!$B$3:$B$1000)/((MAESTRO!$B$3:$B$1000="OPA")*(UPPER(MAESTRO!$L$3:$L$1000)="CONFIRMADO")),ROWS($A$3:A467))),"")</f>
        <v/>
      </c>
      <c r="J467" s="10" t="str">
        <f ca="1">IFERROR(INDEX(MAESTRO!J:J,_xludf.AGGREGATE(15,6,ROW(MAESTRO!$B$3:$B$1000)/((MAESTRO!$B$3:$B$1000="OPA")*(UPPER(MAESTRO!$L$3:$L$1000)="CONFIRMADO")),ROWS($A$3:A467))),"")</f>
        <v/>
      </c>
      <c r="K467" s="10" t="str">
        <f ca="1">IFERROR(INDEX(MAESTRO!K:K,_xludf.AGGREGATE(15,6,ROW(MAESTRO!$B$3:$B$1000)/((MAESTRO!$B$3:$B$1000="OPA")*(UPPER(MAESTRO!$L$3:$L$1000)="CONFIRMADO")),ROWS($A$3:A467))),"")</f>
        <v/>
      </c>
      <c r="L467" s="10" t="str">
        <f ca="1">IFERROR(INDEX(MAESTRO!L:L,_xludf.AGGREGATE(15,6,ROW(MAESTRO!$B$3:$B$1000)/((MAESTRO!$B$3:$B$1000="OPA")*(UPPER(MAESTRO!$L$3:$L$1000)="CONFIRMADO")),ROWS($A$3:A467))),"")</f>
        <v/>
      </c>
      <c r="M467" s="10" t="str">
        <f ca="1">IFERROR(INDEX(MAESTRO!M:M,_xludf.AGGREGATE(15,6,ROW(MAESTRO!$B$3:$B$1000)/((MAESTRO!$B$3:$B$1000="OPA")*(UPPER(MAESTRO!$L$3:$L$1000)="CONFIRMADO")),ROWS($A$3:A467))),"")</f>
        <v/>
      </c>
      <c r="N467" s="10" t="str">
        <f ca="1">IFERROR(INDEX(MAESTRO!N:N,_xludf.AGGREGATE(15,6,ROW(MAESTRO!$B$3:$B$1000)/((MAESTRO!$B$3:$B$1000="OPA")*(UPPER(MAESTRO!$L$3:$L$1000)="CONFIRMADO")),ROWS($A$3:A467))),"")</f>
        <v/>
      </c>
      <c r="O467" s="10" t="str">
        <f ca="1">IFERROR(INDEX(MAESTRO!O:O,_xludf.AGGREGATE(15,6,ROW(MAESTRO!$B$3:$B$1000)/((MAESTRO!$B$3:$B$1000="OPA")*(UPPER(MAESTRO!$L$3:$L$1000)="CONFIRMADO")),ROWS($A$3:A467))),"")</f>
        <v/>
      </c>
      <c r="P467" s="10" t="str">
        <f ca="1">IFERROR(INDEX(MAESTRO!P:P,_xludf.AGGREGATE(15,6,ROW(MAESTRO!$B$3:$B$1000)/((MAESTRO!$B$3:$B$1000="OPA")*(UPPER(MAESTRO!$L$3:$L$1000)="CONFIRMADO")),ROWS($A$3:A467))),"")</f>
        <v/>
      </c>
      <c r="Q467" s="10" t="str">
        <f ca="1">IFERROR(INDEX(MAESTRO!Q:Q,_xludf.AGGREGATE(15,6,ROW(MAESTRO!$B$3:$B$1000)/((MAESTRO!$B$3:$B$1000="OPA")*(UPPER(MAESTRO!$L$3:$L$1000)="CONFIRMADO")),ROWS($A$3:A467))),"")</f>
        <v/>
      </c>
      <c r="R467" s="10" t="str">
        <f ca="1">IFERROR(INDEX(MAESTRO!R:R,_xludf.AGGREGATE(15,6,ROW(MAESTRO!$B$3:$B$1000)/((MAESTRO!$B$3:$B$1000="OPA")*(UPPER(MAESTRO!$L$3:$L$1000)="CONFIRMADO")),ROWS($A$3:A467))),"")</f>
        <v/>
      </c>
      <c r="S467" s="10" t="str">
        <f ca="1">IFERROR(INDEX(MAESTRO!S:S,_xludf.AGGREGATE(15,6,ROW(MAESTRO!$B$3:$B$1000)/((MAESTRO!$B$3:$B$1000="OPA")*(UPPER(MAESTRO!$L$3:$L$1000)="CONFIRMADO")),ROWS($A$3:A467))),"")</f>
        <v/>
      </c>
      <c r="T467" s="10" t="str">
        <f ca="1">IFERROR(INDEX(MAESTRO!T:T,_xludf.AGGREGATE(15,6,ROW(MAESTRO!$B$3:$B$1000)/((MAESTRO!$B$3:$B$1000="OPA")*(UPPER(MAESTRO!$L$3:$L$1000)="CONFIRMADO")),ROWS($A$3:A467))),"")</f>
        <v/>
      </c>
      <c r="U467" s="10" t="str">
        <f ca="1">IFERROR(INDEX(MAESTRO!U:U,_xludf.AGGREGATE(15,6,ROW(MAESTRO!$B$3:$B$1000)/((MAESTRO!$B$3:$B$1000="OPA")*(UPPER(MAESTRO!$L$3:$L$1000)="CONFIRMADO")),ROWS($A$3:A467))),"")</f>
        <v/>
      </c>
      <c r="V467" s="10" t="str">
        <f ca="1">IFERROR(INDEX(MAESTRO!V:V,_xludf.AGGREGATE(15,6,ROW(MAESTRO!$B$3:$B$1000)/((MAESTRO!$B$3:$B$1000="OPA")*(UPPER(MAESTRO!$L$3:$L$1000)="CONFIRMADO")),ROWS($A$3:A467))),"")</f>
        <v/>
      </c>
      <c r="W467" s="10" t="str">
        <f ca="1">IFERROR(INDEX(MAESTRO!W:W,_xludf.AGGREGATE(15,6,ROW(MAESTRO!$B$3:$B$1000)/((MAESTRO!$B$3:$B$1000="OPA")*(UPPER(MAESTRO!$L$3:$L$1000)="CONFIRMADO")),ROWS($A$3:A467))),"")</f>
        <v/>
      </c>
      <c r="X467" s="10" t="str">
        <f ca="1">IFERROR(INDEX(MAESTRO!X:X,_xludf.AGGREGATE(15,6,ROW(MAESTRO!$B$3:$B$1000)/((MAESTRO!$B$3:$B$1000="OPA")*(UPPER(MAESTRO!$L$3:$L$1000)="CONFIRMADO")),ROWS($A$3:A467))),"")</f>
        <v/>
      </c>
    </row>
    <row r="468" spans="1:24" ht="22.05" customHeight="1">
      <c r="A468" s="27" t="str">
        <f ca="1">IFERROR(INDEX(MAESTRO!A:A,_xludf.AGGREGATE(15,6,ROW(MAESTRO!$B$3:$B$1000)/((MAESTRO!$B$3:$B$1000="OPA")*(UPPER(MAESTRO!$L$3:$L$1000)="CONFIRMADO")),ROWS($A$3:A468))),"")</f>
        <v/>
      </c>
      <c r="B468" s="27" t="str">
        <f ca="1">IFERROR(INDEX(MAESTRO!B:B,_xludf.AGGREGATE(15,6,ROW(MAESTRO!$B$3:$B$1000)/((MAESTRO!$B$3:$B$1000="OPA")*(UPPER(MAESTRO!$L$3:$L$1000)="CONFIRMADO")),ROWS($A$3:A468))),"")</f>
        <v/>
      </c>
      <c r="C468" s="27" t="str">
        <f ca="1">IFERROR(INDEX(MAESTRO!C:C,_xludf.AGGREGATE(15,6,ROW(MAESTRO!$B$3:$B$1000)/((MAESTRO!$B$3:$B$1000="OPA")*(UPPER(MAESTRO!$L$3:$L$1000)="CONFIRMADO")),ROWS($A$3:A468))),"")</f>
        <v/>
      </c>
      <c r="D468" s="27" t="str">
        <f ca="1">IFERROR(INDEX(MAESTRO!D:D,_xludf.AGGREGATE(15,6,ROW(MAESTRO!$B$3:$B$1000)/((MAESTRO!$B$3:$B$1000="OPA")*(UPPER(MAESTRO!$L$3:$L$1000)="CONFIRMADO")),ROWS($A$3:A468))),"")</f>
        <v/>
      </c>
      <c r="E468" s="27" t="str">
        <f ca="1">IFERROR(INDEX(MAESTRO!E:E,_xludf.AGGREGATE(15,6,ROW(MAESTRO!$B$3:$B$1000)/((MAESTRO!$B$3:$B$1000="OPA")*(UPPER(MAESTRO!$L$3:$L$1000)="CONFIRMADO")),ROWS($A$3:A468))),"")</f>
        <v/>
      </c>
      <c r="F468" s="27" t="str">
        <f ca="1">IFERROR(INDEX(MAESTRO!F:F,_xludf.AGGREGATE(15,6,ROW(MAESTRO!$B$3:$B$1000)/((MAESTRO!$B$3:$B$1000="OPA")*(UPPER(MAESTRO!$L$3:$L$1000)="CONFIRMADO")),ROWS($A$3:A468))),"")</f>
        <v/>
      </c>
      <c r="G468" s="27" t="str">
        <f ca="1">IFERROR(INDEX(MAESTRO!G:G,_xludf.AGGREGATE(15,6,ROW(MAESTRO!$B$3:$B$1000)/((MAESTRO!$B$3:$B$1000="OPA")*(UPPER(MAESTRO!$L$3:$L$1000)="CONFIRMADO")),ROWS($A$3:A468))),"")</f>
        <v/>
      </c>
      <c r="H468" s="27" t="str">
        <f ca="1">IFERROR(INDEX(MAESTRO!H:H,_xludf.AGGREGATE(15,6,ROW(MAESTRO!$B$3:$B$1000)/((MAESTRO!$B$3:$B$1000="OPA")*(UPPER(MAESTRO!$L$3:$L$1000)="CONFIRMADO")),ROWS($A$3:A468))),"")</f>
        <v/>
      </c>
      <c r="I468" s="27" t="str">
        <f ca="1">IFERROR(INDEX(MAESTRO!I:I,_xludf.AGGREGATE(15,6,ROW(MAESTRO!$B$3:$B$1000)/((MAESTRO!$B$3:$B$1000="OPA")*(UPPER(MAESTRO!$L$3:$L$1000)="CONFIRMADO")),ROWS($A$3:A468))),"")</f>
        <v/>
      </c>
      <c r="J468" s="27" t="str">
        <f ca="1">IFERROR(INDEX(MAESTRO!J:J,_xludf.AGGREGATE(15,6,ROW(MAESTRO!$B$3:$B$1000)/((MAESTRO!$B$3:$B$1000="OPA")*(UPPER(MAESTRO!$L$3:$L$1000)="CONFIRMADO")),ROWS($A$3:A468))),"")</f>
        <v/>
      </c>
      <c r="K468" s="27" t="str">
        <f ca="1">IFERROR(INDEX(MAESTRO!K:K,_xludf.AGGREGATE(15,6,ROW(MAESTRO!$B$3:$B$1000)/((MAESTRO!$B$3:$B$1000="OPA")*(UPPER(MAESTRO!$L$3:$L$1000)="CONFIRMADO")),ROWS($A$3:A468))),"")</f>
        <v/>
      </c>
      <c r="L468" s="27" t="str">
        <f ca="1">IFERROR(INDEX(MAESTRO!L:L,_xludf.AGGREGATE(15,6,ROW(MAESTRO!$B$3:$B$1000)/((MAESTRO!$B$3:$B$1000="OPA")*(UPPER(MAESTRO!$L$3:$L$1000)="CONFIRMADO")),ROWS($A$3:A468))),"")</f>
        <v/>
      </c>
      <c r="M468" s="27" t="str">
        <f ca="1">IFERROR(INDEX(MAESTRO!M:M,_xludf.AGGREGATE(15,6,ROW(MAESTRO!$B$3:$B$1000)/((MAESTRO!$B$3:$B$1000="OPA")*(UPPER(MAESTRO!$L$3:$L$1000)="CONFIRMADO")),ROWS($A$3:A468))),"")</f>
        <v/>
      </c>
      <c r="N468" s="27" t="str">
        <f ca="1">IFERROR(INDEX(MAESTRO!N:N,_xludf.AGGREGATE(15,6,ROW(MAESTRO!$B$3:$B$1000)/((MAESTRO!$B$3:$B$1000="OPA")*(UPPER(MAESTRO!$L$3:$L$1000)="CONFIRMADO")),ROWS($A$3:A468))),"")</f>
        <v/>
      </c>
      <c r="O468" s="27" t="str">
        <f ca="1">IFERROR(INDEX(MAESTRO!O:O,_xludf.AGGREGATE(15,6,ROW(MAESTRO!$B$3:$B$1000)/((MAESTRO!$B$3:$B$1000="OPA")*(UPPER(MAESTRO!$L$3:$L$1000)="CONFIRMADO")),ROWS($A$3:A468))),"")</f>
        <v/>
      </c>
      <c r="P468" s="27" t="str">
        <f ca="1">IFERROR(INDEX(MAESTRO!P:P,_xludf.AGGREGATE(15,6,ROW(MAESTRO!$B$3:$B$1000)/((MAESTRO!$B$3:$B$1000="OPA")*(UPPER(MAESTRO!$L$3:$L$1000)="CONFIRMADO")),ROWS($A$3:A468))),"")</f>
        <v/>
      </c>
      <c r="Q468" s="27" t="str">
        <f ca="1">IFERROR(INDEX(MAESTRO!Q:Q,_xludf.AGGREGATE(15,6,ROW(MAESTRO!$B$3:$B$1000)/((MAESTRO!$B$3:$B$1000="OPA")*(UPPER(MAESTRO!$L$3:$L$1000)="CONFIRMADO")),ROWS($A$3:A468))),"")</f>
        <v/>
      </c>
      <c r="R468" s="27" t="str">
        <f ca="1">IFERROR(INDEX(MAESTRO!R:R,_xludf.AGGREGATE(15,6,ROW(MAESTRO!$B$3:$B$1000)/((MAESTRO!$B$3:$B$1000="OPA")*(UPPER(MAESTRO!$L$3:$L$1000)="CONFIRMADO")),ROWS($A$3:A468))),"")</f>
        <v/>
      </c>
      <c r="S468" s="27" t="str">
        <f ca="1">IFERROR(INDEX(MAESTRO!S:S,_xludf.AGGREGATE(15,6,ROW(MAESTRO!$B$3:$B$1000)/((MAESTRO!$B$3:$B$1000="OPA")*(UPPER(MAESTRO!$L$3:$L$1000)="CONFIRMADO")),ROWS($A$3:A468))),"")</f>
        <v/>
      </c>
      <c r="T468" s="27" t="str">
        <f ca="1">IFERROR(INDEX(MAESTRO!T:T,_xludf.AGGREGATE(15,6,ROW(MAESTRO!$B$3:$B$1000)/((MAESTRO!$B$3:$B$1000="OPA")*(UPPER(MAESTRO!$L$3:$L$1000)="CONFIRMADO")),ROWS($A$3:A468))),"")</f>
        <v/>
      </c>
      <c r="U468" s="27" t="str">
        <f ca="1">IFERROR(INDEX(MAESTRO!U:U,_xludf.AGGREGATE(15,6,ROW(MAESTRO!$B$3:$B$1000)/((MAESTRO!$B$3:$B$1000="OPA")*(UPPER(MAESTRO!$L$3:$L$1000)="CONFIRMADO")),ROWS($A$3:A468))),"")</f>
        <v/>
      </c>
      <c r="V468" s="27" t="str">
        <f ca="1">IFERROR(INDEX(MAESTRO!V:V,_xludf.AGGREGATE(15,6,ROW(MAESTRO!$B$3:$B$1000)/((MAESTRO!$B$3:$B$1000="OPA")*(UPPER(MAESTRO!$L$3:$L$1000)="CONFIRMADO")),ROWS($A$3:A468))),"")</f>
        <v/>
      </c>
      <c r="W468" s="27" t="str">
        <f ca="1">IFERROR(INDEX(MAESTRO!W:W,_xludf.AGGREGATE(15,6,ROW(MAESTRO!$B$3:$B$1000)/((MAESTRO!$B$3:$B$1000="OPA")*(UPPER(MAESTRO!$L$3:$L$1000)="CONFIRMADO")),ROWS($A$3:A468))),"")</f>
        <v/>
      </c>
      <c r="X468" s="27" t="str">
        <f ca="1">IFERROR(INDEX(MAESTRO!X:X,_xludf.AGGREGATE(15,6,ROW(MAESTRO!$B$3:$B$1000)/((MAESTRO!$B$3:$B$1000="OPA")*(UPPER(MAESTRO!$L$3:$L$1000)="CONFIRMADO")),ROWS($A$3:A468))),"")</f>
        <v/>
      </c>
    </row>
    <row r="469" spans="1:24" ht="22.05" customHeight="1">
      <c r="A469" s="10" t="str">
        <f ca="1">IFERROR(INDEX(MAESTRO!A:A,_xludf.AGGREGATE(15,6,ROW(MAESTRO!$B$3:$B$1000)/((MAESTRO!$B$3:$B$1000="OPA")*(UPPER(MAESTRO!$L$3:$L$1000)="CONFIRMADO")),ROWS($A$3:A469))),"")</f>
        <v/>
      </c>
      <c r="B469" s="10" t="str">
        <f ca="1">IFERROR(INDEX(MAESTRO!B:B,_xludf.AGGREGATE(15,6,ROW(MAESTRO!$B$3:$B$1000)/((MAESTRO!$B$3:$B$1000="OPA")*(UPPER(MAESTRO!$L$3:$L$1000)="CONFIRMADO")),ROWS($A$3:A469))),"")</f>
        <v/>
      </c>
      <c r="C469" s="10" t="str">
        <f ca="1">IFERROR(INDEX(MAESTRO!C:C,_xludf.AGGREGATE(15,6,ROW(MAESTRO!$B$3:$B$1000)/((MAESTRO!$B$3:$B$1000="OPA")*(UPPER(MAESTRO!$L$3:$L$1000)="CONFIRMADO")),ROWS($A$3:A469))),"")</f>
        <v/>
      </c>
      <c r="D469" s="10" t="str">
        <f ca="1">IFERROR(INDEX(MAESTRO!D:D,_xludf.AGGREGATE(15,6,ROW(MAESTRO!$B$3:$B$1000)/((MAESTRO!$B$3:$B$1000="OPA")*(UPPER(MAESTRO!$L$3:$L$1000)="CONFIRMADO")),ROWS($A$3:A469))),"")</f>
        <v/>
      </c>
      <c r="E469" s="10" t="str">
        <f ca="1">IFERROR(INDEX(MAESTRO!E:E,_xludf.AGGREGATE(15,6,ROW(MAESTRO!$B$3:$B$1000)/((MAESTRO!$B$3:$B$1000="OPA")*(UPPER(MAESTRO!$L$3:$L$1000)="CONFIRMADO")),ROWS($A$3:A469))),"")</f>
        <v/>
      </c>
      <c r="F469" s="10" t="str">
        <f ca="1">IFERROR(INDEX(MAESTRO!F:F,_xludf.AGGREGATE(15,6,ROW(MAESTRO!$B$3:$B$1000)/((MAESTRO!$B$3:$B$1000="OPA")*(UPPER(MAESTRO!$L$3:$L$1000)="CONFIRMADO")),ROWS($A$3:A469))),"")</f>
        <v/>
      </c>
      <c r="G469" s="10" t="str">
        <f ca="1">IFERROR(INDEX(MAESTRO!G:G,_xludf.AGGREGATE(15,6,ROW(MAESTRO!$B$3:$B$1000)/((MAESTRO!$B$3:$B$1000="OPA")*(UPPER(MAESTRO!$L$3:$L$1000)="CONFIRMADO")),ROWS($A$3:A469))),"")</f>
        <v/>
      </c>
      <c r="H469" s="10" t="str">
        <f ca="1">IFERROR(INDEX(MAESTRO!H:H,_xludf.AGGREGATE(15,6,ROW(MAESTRO!$B$3:$B$1000)/((MAESTRO!$B$3:$B$1000="OPA")*(UPPER(MAESTRO!$L$3:$L$1000)="CONFIRMADO")),ROWS($A$3:A469))),"")</f>
        <v/>
      </c>
      <c r="I469" s="10" t="str">
        <f ca="1">IFERROR(INDEX(MAESTRO!I:I,_xludf.AGGREGATE(15,6,ROW(MAESTRO!$B$3:$B$1000)/((MAESTRO!$B$3:$B$1000="OPA")*(UPPER(MAESTRO!$L$3:$L$1000)="CONFIRMADO")),ROWS($A$3:A469))),"")</f>
        <v/>
      </c>
      <c r="J469" s="10" t="str">
        <f ca="1">IFERROR(INDEX(MAESTRO!J:J,_xludf.AGGREGATE(15,6,ROW(MAESTRO!$B$3:$B$1000)/((MAESTRO!$B$3:$B$1000="OPA")*(UPPER(MAESTRO!$L$3:$L$1000)="CONFIRMADO")),ROWS($A$3:A469))),"")</f>
        <v/>
      </c>
      <c r="K469" s="10" t="str">
        <f ca="1">IFERROR(INDEX(MAESTRO!K:K,_xludf.AGGREGATE(15,6,ROW(MAESTRO!$B$3:$B$1000)/((MAESTRO!$B$3:$B$1000="OPA")*(UPPER(MAESTRO!$L$3:$L$1000)="CONFIRMADO")),ROWS($A$3:A469))),"")</f>
        <v/>
      </c>
      <c r="L469" s="10" t="str">
        <f ca="1">IFERROR(INDEX(MAESTRO!L:L,_xludf.AGGREGATE(15,6,ROW(MAESTRO!$B$3:$B$1000)/((MAESTRO!$B$3:$B$1000="OPA")*(UPPER(MAESTRO!$L$3:$L$1000)="CONFIRMADO")),ROWS($A$3:A469))),"")</f>
        <v/>
      </c>
      <c r="M469" s="10" t="str">
        <f ca="1">IFERROR(INDEX(MAESTRO!M:M,_xludf.AGGREGATE(15,6,ROW(MAESTRO!$B$3:$B$1000)/((MAESTRO!$B$3:$B$1000="OPA")*(UPPER(MAESTRO!$L$3:$L$1000)="CONFIRMADO")),ROWS($A$3:A469))),"")</f>
        <v/>
      </c>
      <c r="N469" s="10" t="str">
        <f ca="1">IFERROR(INDEX(MAESTRO!N:N,_xludf.AGGREGATE(15,6,ROW(MAESTRO!$B$3:$B$1000)/((MAESTRO!$B$3:$B$1000="OPA")*(UPPER(MAESTRO!$L$3:$L$1000)="CONFIRMADO")),ROWS($A$3:A469))),"")</f>
        <v/>
      </c>
      <c r="O469" s="10" t="str">
        <f ca="1">IFERROR(INDEX(MAESTRO!O:O,_xludf.AGGREGATE(15,6,ROW(MAESTRO!$B$3:$B$1000)/((MAESTRO!$B$3:$B$1000="OPA")*(UPPER(MAESTRO!$L$3:$L$1000)="CONFIRMADO")),ROWS($A$3:A469))),"")</f>
        <v/>
      </c>
      <c r="P469" s="10" t="str">
        <f ca="1">IFERROR(INDEX(MAESTRO!P:P,_xludf.AGGREGATE(15,6,ROW(MAESTRO!$B$3:$B$1000)/((MAESTRO!$B$3:$B$1000="OPA")*(UPPER(MAESTRO!$L$3:$L$1000)="CONFIRMADO")),ROWS($A$3:A469))),"")</f>
        <v/>
      </c>
      <c r="Q469" s="10" t="str">
        <f ca="1">IFERROR(INDEX(MAESTRO!Q:Q,_xludf.AGGREGATE(15,6,ROW(MAESTRO!$B$3:$B$1000)/((MAESTRO!$B$3:$B$1000="OPA")*(UPPER(MAESTRO!$L$3:$L$1000)="CONFIRMADO")),ROWS($A$3:A469))),"")</f>
        <v/>
      </c>
      <c r="R469" s="10" t="str">
        <f ca="1">IFERROR(INDEX(MAESTRO!R:R,_xludf.AGGREGATE(15,6,ROW(MAESTRO!$B$3:$B$1000)/((MAESTRO!$B$3:$B$1000="OPA")*(UPPER(MAESTRO!$L$3:$L$1000)="CONFIRMADO")),ROWS($A$3:A469))),"")</f>
        <v/>
      </c>
      <c r="S469" s="10" t="str">
        <f ca="1">IFERROR(INDEX(MAESTRO!S:S,_xludf.AGGREGATE(15,6,ROW(MAESTRO!$B$3:$B$1000)/((MAESTRO!$B$3:$B$1000="OPA")*(UPPER(MAESTRO!$L$3:$L$1000)="CONFIRMADO")),ROWS($A$3:A469))),"")</f>
        <v/>
      </c>
      <c r="T469" s="10" t="str">
        <f ca="1">IFERROR(INDEX(MAESTRO!T:T,_xludf.AGGREGATE(15,6,ROW(MAESTRO!$B$3:$B$1000)/((MAESTRO!$B$3:$B$1000="OPA")*(UPPER(MAESTRO!$L$3:$L$1000)="CONFIRMADO")),ROWS($A$3:A469))),"")</f>
        <v/>
      </c>
      <c r="U469" s="10" t="str">
        <f ca="1">IFERROR(INDEX(MAESTRO!U:U,_xludf.AGGREGATE(15,6,ROW(MAESTRO!$B$3:$B$1000)/((MAESTRO!$B$3:$B$1000="OPA")*(UPPER(MAESTRO!$L$3:$L$1000)="CONFIRMADO")),ROWS($A$3:A469))),"")</f>
        <v/>
      </c>
      <c r="V469" s="10" t="str">
        <f ca="1">IFERROR(INDEX(MAESTRO!V:V,_xludf.AGGREGATE(15,6,ROW(MAESTRO!$B$3:$B$1000)/((MAESTRO!$B$3:$B$1000="OPA")*(UPPER(MAESTRO!$L$3:$L$1000)="CONFIRMADO")),ROWS($A$3:A469))),"")</f>
        <v/>
      </c>
      <c r="W469" s="10" t="str">
        <f ca="1">IFERROR(INDEX(MAESTRO!W:W,_xludf.AGGREGATE(15,6,ROW(MAESTRO!$B$3:$B$1000)/((MAESTRO!$B$3:$B$1000="OPA")*(UPPER(MAESTRO!$L$3:$L$1000)="CONFIRMADO")),ROWS($A$3:A469))),"")</f>
        <v/>
      </c>
      <c r="X469" s="10" t="str">
        <f ca="1">IFERROR(INDEX(MAESTRO!X:X,_xludf.AGGREGATE(15,6,ROW(MAESTRO!$B$3:$B$1000)/((MAESTRO!$B$3:$B$1000="OPA")*(UPPER(MAESTRO!$L$3:$L$1000)="CONFIRMADO")),ROWS($A$3:A469))),"")</f>
        <v/>
      </c>
    </row>
    <row r="470" spans="1:24" ht="22.05" customHeight="1">
      <c r="A470" s="27" t="str">
        <f ca="1">IFERROR(INDEX(MAESTRO!A:A,_xludf.AGGREGATE(15,6,ROW(MAESTRO!$B$3:$B$1000)/((MAESTRO!$B$3:$B$1000="OPA")*(UPPER(MAESTRO!$L$3:$L$1000)="CONFIRMADO")),ROWS($A$3:A470))),"")</f>
        <v/>
      </c>
      <c r="B470" s="27" t="str">
        <f ca="1">IFERROR(INDEX(MAESTRO!B:B,_xludf.AGGREGATE(15,6,ROW(MAESTRO!$B$3:$B$1000)/((MAESTRO!$B$3:$B$1000="OPA")*(UPPER(MAESTRO!$L$3:$L$1000)="CONFIRMADO")),ROWS($A$3:A470))),"")</f>
        <v/>
      </c>
      <c r="C470" s="27" t="str">
        <f ca="1">IFERROR(INDEX(MAESTRO!C:C,_xludf.AGGREGATE(15,6,ROW(MAESTRO!$B$3:$B$1000)/((MAESTRO!$B$3:$B$1000="OPA")*(UPPER(MAESTRO!$L$3:$L$1000)="CONFIRMADO")),ROWS($A$3:A470))),"")</f>
        <v/>
      </c>
      <c r="D470" s="27" t="str">
        <f ca="1">IFERROR(INDEX(MAESTRO!D:D,_xludf.AGGREGATE(15,6,ROW(MAESTRO!$B$3:$B$1000)/((MAESTRO!$B$3:$B$1000="OPA")*(UPPER(MAESTRO!$L$3:$L$1000)="CONFIRMADO")),ROWS($A$3:A470))),"")</f>
        <v/>
      </c>
      <c r="E470" s="27" t="str">
        <f ca="1">IFERROR(INDEX(MAESTRO!E:E,_xludf.AGGREGATE(15,6,ROW(MAESTRO!$B$3:$B$1000)/((MAESTRO!$B$3:$B$1000="OPA")*(UPPER(MAESTRO!$L$3:$L$1000)="CONFIRMADO")),ROWS($A$3:A470))),"")</f>
        <v/>
      </c>
      <c r="F470" s="27" t="str">
        <f ca="1">IFERROR(INDEX(MAESTRO!F:F,_xludf.AGGREGATE(15,6,ROW(MAESTRO!$B$3:$B$1000)/((MAESTRO!$B$3:$B$1000="OPA")*(UPPER(MAESTRO!$L$3:$L$1000)="CONFIRMADO")),ROWS($A$3:A470))),"")</f>
        <v/>
      </c>
      <c r="G470" s="27" t="str">
        <f ca="1">IFERROR(INDEX(MAESTRO!G:G,_xludf.AGGREGATE(15,6,ROW(MAESTRO!$B$3:$B$1000)/((MAESTRO!$B$3:$B$1000="OPA")*(UPPER(MAESTRO!$L$3:$L$1000)="CONFIRMADO")),ROWS($A$3:A470))),"")</f>
        <v/>
      </c>
      <c r="H470" s="27" t="str">
        <f ca="1">IFERROR(INDEX(MAESTRO!H:H,_xludf.AGGREGATE(15,6,ROW(MAESTRO!$B$3:$B$1000)/((MAESTRO!$B$3:$B$1000="OPA")*(UPPER(MAESTRO!$L$3:$L$1000)="CONFIRMADO")),ROWS($A$3:A470))),"")</f>
        <v/>
      </c>
      <c r="I470" s="27" t="str">
        <f ca="1">IFERROR(INDEX(MAESTRO!I:I,_xludf.AGGREGATE(15,6,ROW(MAESTRO!$B$3:$B$1000)/((MAESTRO!$B$3:$B$1000="OPA")*(UPPER(MAESTRO!$L$3:$L$1000)="CONFIRMADO")),ROWS($A$3:A470))),"")</f>
        <v/>
      </c>
      <c r="J470" s="27" t="str">
        <f ca="1">IFERROR(INDEX(MAESTRO!J:J,_xludf.AGGREGATE(15,6,ROW(MAESTRO!$B$3:$B$1000)/((MAESTRO!$B$3:$B$1000="OPA")*(UPPER(MAESTRO!$L$3:$L$1000)="CONFIRMADO")),ROWS($A$3:A470))),"")</f>
        <v/>
      </c>
      <c r="K470" s="27" t="str">
        <f ca="1">IFERROR(INDEX(MAESTRO!K:K,_xludf.AGGREGATE(15,6,ROW(MAESTRO!$B$3:$B$1000)/((MAESTRO!$B$3:$B$1000="OPA")*(UPPER(MAESTRO!$L$3:$L$1000)="CONFIRMADO")),ROWS($A$3:A470))),"")</f>
        <v/>
      </c>
      <c r="L470" s="27" t="str">
        <f ca="1">IFERROR(INDEX(MAESTRO!L:L,_xludf.AGGREGATE(15,6,ROW(MAESTRO!$B$3:$B$1000)/((MAESTRO!$B$3:$B$1000="OPA")*(UPPER(MAESTRO!$L$3:$L$1000)="CONFIRMADO")),ROWS($A$3:A470))),"")</f>
        <v/>
      </c>
      <c r="M470" s="27" t="str">
        <f ca="1">IFERROR(INDEX(MAESTRO!M:M,_xludf.AGGREGATE(15,6,ROW(MAESTRO!$B$3:$B$1000)/((MAESTRO!$B$3:$B$1000="OPA")*(UPPER(MAESTRO!$L$3:$L$1000)="CONFIRMADO")),ROWS($A$3:A470))),"")</f>
        <v/>
      </c>
      <c r="N470" s="27" t="str">
        <f ca="1">IFERROR(INDEX(MAESTRO!N:N,_xludf.AGGREGATE(15,6,ROW(MAESTRO!$B$3:$B$1000)/((MAESTRO!$B$3:$B$1000="OPA")*(UPPER(MAESTRO!$L$3:$L$1000)="CONFIRMADO")),ROWS($A$3:A470))),"")</f>
        <v/>
      </c>
      <c r="O470" s="27" t="str">
        <f ca="1">IFERROR(INDEX(MAESTRO!O:O,_xludf.AGGREGATE(15,6,ROW(MAESTRO!$B$3:$B$1000)/((MAESTRO!$B$3:$B$1000="OPA")*(UPPER(MAESTRO!$L$3:$L$1000)="CONFIRMADO")),ROWS($A$3:A470))),"")</f>
        <v/>
      </c>
      <c r="P470" s="27" t="str">
        <f ca="1">IFERROR(INDEX(MAESTRO!P:P,_xludf.AGGREGATE(15,6,ROW(MAESTRO!$B$3:$B$1000)/((MAESTRO!$B$3:$B$1000="OPA")*(UPPER(MAESTRO!$L$3:$L$1000)="CONFIRMADO")),ROWS($A$3:A470))),"")</f>
        <v/>
      </c>
      <c r="Q470" s="27" t="str">
        <f ca="1">IFERROR(INDEX(MAESTRO!Q:Q,_xludf.AGGREGATE(15,6,ROW(MAESTRO!$B$3:$B$1000)/((MAESTRO!$B$3:$B$1000="OPA")*(UPPER(MAESTRO!$L$3:$L$1000)="CONFIRMADO")),ROWS($A$3:A470))),"")</f>
        <v/>
      </c>
      <c r="R470" s="27" t="str">
        <f ca="1">IFERROR(INDEX(MAESTRO!R:R,_xludf.AGGREGATE(15,6,ROW(MAESTRO!$B$3:$B$1000)/((MAESTRO!$B$3:$B$1000="OPA")*(UPPER(MAESTRO!$L$3:$L$1000)="CONFIRMADO")),ROWS($A$3:A470))),"")</f>
        <v/>
      </c>
      <c r="S470" s="27" t="str">
        <f ca="1">IFERROR(INDEX(MAESTRO!S:S,_xludf.AGGREGATE(15,6,ROW(MAESTRO!$B$3:$B$1000)/((MAESTRO!$B$3:$B$1000="OPA")*(UPPER(MAESTRO!$L$3:$L$1000)="CONFIRMADO")),ROWS($A$3:A470))),"")</f>
        <v/>
      </c>
      <c r="T470" s="27" t="str">
        <f ca="1">IFERROR(INDEX(MAESTRO!T:T,_xludf.AGGREGATE(15,6,ROW(MAESTRO!$B$3:$B$1000)/((MAESTRO!$B$3:$B$1000="OPA")*(UPPER(MAESTRO!$L$3:$L$1000)="CONFIRMADO")),ROWS($A$3:A470))),"")</f>
        <v/>
      </c>
      <c r="U470" s="27" t="str">
        <f ca="1">IFERROR(INDEX(MAESTRO!U:U,_xludf.AGGREGATE(15,6,ROW(MAESTRO!$B$3:$B$1000)/((MAESTRO!$B$3:$B$1000="OPA")*(UPPER(MAESTRO!$L$3:$L$1000)="CONFIRMADO")),ROWS($A$3:A470))),"")</f>
        <v/>
      </c>
      <c r="V470" s="27" t="str">
        <f ca="1">IFERROR(INDEX(MAESTRO!V:V,_xludf.AGGREGATE(15,6,ROW(MAESTRO!$B$3:$B$1000)/((MAESTRO!$B$3:$B$1000="OPA")*(UPPER(MAESTRO!$L$3:$L$1000)="CONFIRMADO")),ROWS($A$3:A470))),"")</f>
        <v/>
      </c>
      <c r="W470" s="27" t="str">
        <f ca="1">IFERROR(INDEX(MAESTRO!W:W,_xludf.AGGREGATE(15,6,ROW(MAESTRO!$B$3:$B$1000)/((MAESTRO!$B$3:$B$1000="OPA")*(UPPER(MAESTRO!$L$3:$L$1000)="CONFIRMADO")),ROWS($A$3:A470))),"")</f>
        <v/>
      </c>
      <c r="X470" s="27" t="str">
        <f ca="1">IFERROR(INDEX(MAESTRO!X:X,_xludf.AGGREGATE(15,6,ROW(MAESTRO!$B$3:$B$1000)/((MAESTRO!$B$3:$B$1000="OPA")*(UPPER(MAESTRO!$L$3:$L$1000)="CONFIRMADO")),ROWS($A$3:A470))),"")</f>
        <v/>
      </c>
    </row>
    <row r="471" spans="1:24" ht="22.05" customHeight="1">
      <c r="A471" s="10" t="str">
        <f ca="1">IFERROR(INDEX(MAESTRO!A:A,_xludf.AGGREGATE(15,6,ROW(MAESTRO!$B$3:$B$1000)/((MAESTRO!$B$3:$B$1000="OPA")*(UPPER(MAESTRO!$L$3:$L$1000)="CONFIRMADO")),ROWS($A$3:A471))),"")</f>
        <v/>
      </c>
      <c r="B471" s="10" t="str">
        <f ca="1">IFERROR(INDEX(MAESTRO!B:B,_xludf.AGGREGATE(15,6,ROW(MAESTRO!$B$3:$B$1000)/((MAESTRO!$B$3:$B$1000="OPA")*(UPPER(MAESTRO!$L$3:$L$1000)="CONFIRMADO")),ROWS($A$3:A471))),"")</f>
        <v/>
      </c>
      <c r="C471" s="10" t="str">
        <f ca="1">IFERROR(INDEX(MAESTRO!C:C,_xludf.AGGREGATE(15,6,ROW(MAESTRO!$B$3:$B$1000)/((MAESTRO!$B$3:$B$1000="OPA")*(UPPER(MAESTRO!$L$3:$L$1000)="CONFIRMADO")),ROWS($A$3:A471))),"")</f>
        <v/>
      </c>
      <c r="D471" s="10" t="str">
        <f ca="1">IFERROR(INDEX(MAESTRO!D:D,_xludf.AGGREGATE(15,6,ROW(MAESTRO!$B$3:$B$1000)/((MAESTRO!$B$3:$B$1000="OPA")*(UPPER(MAESTRO!$L$3:$L$1000)="CONFIRMADO")),ROWS($A$3:A471))),"")</f>
        <v/>
      </c>
      <c r="E471" s="10" t="str">
        <f ca="1">IFERROR(INDEX(MAESTRO!E:E,_xludf.AGGREGATE(15,6,ROW(MAESTRO!$B$3:$B$1000)/((MAESTRO!$B$3:$B$1000="OPA")*(UPPER(MAESTRO!$L$3:$L$1000)="CONFIRMADO")),ROWS($A$3:A471))),"")</f>
        <v/>
      </c>
      <c r="F471" s="10" t="str">
        <f ca="1">IFERROR(INDEX(MAESTRO!F:F,_xludf.AGGREGATE(15,6,ROW(MAESTRO!$B$3:$B$1000)/((MAESTRO!$B$3:$B$1000="OPA")*(UPPER(MAESTRO!$L$3:$L$1000)="CONFIRMADO")),ROWS($A$3:A471))),"")</f>
        <v/>
      </c>
      <c r="G471" s="10" t="str">
        <f ca="1">IFERROR(INDEX(MAESTRO!G:G,_xludf.AGGREGATE(15,6,ROW(MAESTRO!$B$3:$B$1000)/((MAESTRO!$B$3:$B$1000="OPA")*(UPPER(MAESTRO!$L$3:$L$1000)="CONFIRMADO")),ROWS($A$3:A471))),"")</f>
        <v/>
      </c>
      <c r="H471" s="10" t="str">
        <f ca="1">IFERROR(INDEX(MAESTRO!H:H,_xludf.AGGREGATE(15,6,ROW(MAESTRO!$B$3:$B$1000)/((MAESTRO!$B$3:$B$1000="OPA")*(UPPER(MAESTRO!$L$3:$L$1000)="CONFIRMADO")),ROWS($A$3:A471))),"")</f>
        <v/>
      </c>
      <c r="I471" s="10" t="str">
        <f ca="1">IFERROR(INDEX(MAESTRO!I:I,_xludf.AGGREGATE(15,6,ROW(MAESTRO!$B$3:$B$1000)/((MAESTRO!$B$3:$B$1000="OPA")*(UPPER(MAESTRO!$L$3:$L$1000)="CONFIRMADO")),ROWS($A$3:A471))),"")</f>
        <v/>
      </c>
      <c r="J471" s="10" t="str">
        <f ca="1">IFERROR(INDEX(MAESTRO!J:J,_xludf.AGGREGATE(15,6,ROW(MAESTRO!$B$3:$B$1000)/((MAESTRO!$B$3:$B$1000="OPA")*(UPPER(MAESTRO!$L$3:$L$1000)="CONFIRMADO")),ROWS($A$3:A471))),"")</f>
        <v/>
      </c>
      <c r="K471" s="10" t="str">
        <f ca="1">IFERROR(INDEX(MAESTRO!K:K,_xludf.AGGREGATE(15,6,ROW(MAESTRO!$B$3:$B$1000)/((MAESTRO!$B$3:$B$1000="OPA")*(UPPER(MAESTRO!$L$3:$L$1000)="CONFIRMADO")),ROWS($A$3:A471))),"")</f>
        <v/>
      </c>
      <c r="L471" s="10" t="str">
        <f ca="1">IFERROR(INDEX(MAESTRO!L:L,_xludf.AGGREGATE(15,6,ROW(MAESTRO!$B$3:$B$1000)/((MAESTRO!$B$3:$B$1000="OPA")*(UPPER(MAESTRO!$L$3:$L$1000)="CONFIRMADO")),ROWS($A$3:A471))),"")</f>
        <v/>
      </c>
      <c r="M471" s="10" t="str">
        <f ca="1">IFERROR(INDEX(MAESTRO!M:M,_xludf.AGGREGATE(15,6,ROW(MAESTRO!$B$3:$B$1000)/((MAESTRO!$B$3:$B$1000="OPA")*(UPPER(MAESTRO!$L$3:$L$1000)="CONFIRMADO")),ROWS($A$3:A471))),"")</f>
        <v/>
      </c>
      <c r="N471" s="10" t="str">
        <f ca="1">IFERROR(INDEX(MAESTRO!N:N,_xludf.AGGREGATE(15,6,ROW(MAESTRO!$B$3:$B$1000)/((MAESTRO!$B$3:$B$1000="OPA")*(UPPER(MAESTRO!$L$3:$L$1000)="CONFIRMADO")),ROWS($A$3:A471))),"")</f>
        <v/>
      </c>
      <c r="O471" s="10" t="str">
        <f ca="1">IFERROR(INDEX(MAESTRO!O:O,_xludf.AGGREGATE(15,6,ROW(MAESTRO!$B$3:$B$1000)/((MAESTRO!$B$3:$B$1000="OPA")*(UPPER(MAESTRO!$L$3:$L$1000)="CONFIRMADO")),ROWS($A$3:A471))),"")</f>
        <v/>
      </c>
      <c r="P471" s="10" t="str">
        <f ca="1">IFERROR(INDEX(MAESTRO!P:P,_xludf.AGGREGATE(15,6,ROW(MAESTRO!$B$3:$B$1000)/((MAESTRO!$B$3:$B$1000="OPA")*(UPPER(MAESTRO!$L$3:$L$1000)="CONFIRMADO")),ROWS($A$3:A471))),"")</f>
        <v/>
      </c>
      <c r="Q471" s="10" t="str">
        <f ca="1">IFERROR(INDEX(MAESTRO!Q:Q,_xludf.AGGREGATE(15,6,ROW(MAESTRO!$B$3:$B$1000)/((MAESTRO!$B$3:$B$1000="OPA")*(UPPER(MAESTRO!$L$3:$L$1000)="CONFIRMADO")),ROWS($A$3:A471))),"")</f>
        <v/>
      </c>
      <c r="R471" s="10" t="str">
        <f ca="1">IFERROR(INDEX(MAESTRO!R:R,_xludf.AGGREGATE(15,6,ROW(MAESTRO!$B$3:$B$1000)/((MAESTRO!$B$3:$B$1000="OPA")*(UPPER(MAESTRO!$L$3:$L$1000)="CONFIRMADO")),ROWS($A$3:A471))),"")</f>
        <v/>
      </c>
      <c r="S471" s="10" t="str">
        <f ca="1">IFERROR(INDEX(MAESTRO!S:S,_xludf.AGGREGATE(15,6,ROW(MAESTRO!$B$3:$B$1000)/((MAESTRO!$B$3:$B$1000="OPA")*(UPPER(MAESTRO!$L$3:$L$1000)="CONFIRMADO")),ROWS($A$3:A471))),"")</f>
        <v/>
      </c>
      <c r="T471" s="10" t="str">
        <f ca="1">IFERROR(INDEX(MAESTRO!T:T,_xludf.AGGREGATE(15,6,ROW(MAESTRO!$B$3:$B$1000)/((MAESTRO!$B$3:$B$1000="OPA")*(UPPER(MAESTRO!$L$3:$L$1000)="CONFIRMADO")),ROWS($A$3:A471))),"")</f>
        <v/>
      </c>
      <c r="U471" s="10" t="str">
        <f ca="1">IFERROR(INDEX(MAESTRO!U:U,_xludf.AGGREGATE(15,6,ROW(MAESTRO!$B$3:$B$1000)/((MAESTRO!$B$3:$B$1000="OPA")*(UPPER(MAESTRO!$L$3:$L$1000)="CONFIRMADO")),ROWS($A$3:A471))),"")</f>
        <v/>
      </c>
      <c r="V471" s="10" t="str">
        <f ca="1">IFERROR(INDEX(MAESTRO!V:V,_xludf.AGGREGATE(15,6,ROW(MAESTRO!$B$3:$B$1000)/((MAESTRO!$B$3:$B$1000="OPA")*(UPPER(MAESTRO!$L$3:$L$1000)="CONFIRMADO")),ROWS($A$3:A471))),"")</f>
        <v/>
      </c>
      <c r="W471" s="10" t="str">
        <f ca="1">IFERROR(INDEX(MAESTRO!W:W,_xludf.AGGREGATE(15,6,ROW(MAESTRO!$B$3:$B$1000)/((MAESTRO!$B$3:$B$1000="OPA")*(UPPER(MAESTRO!$L$3:$L$1000)="CONFIRMADO")),ROWS($A$3:A471))),"")</f>
        <v/>
      </c>
      <c r="X471" s="10" t="str">
        <f ca="1">IFERROR(INDEX(MAESTRO!X:X,_xludf.AGGREGATE(15,6,ROW(MAESTRO!$B$3:$B$1000)/((MAESTRO!$B$3:$B$1000="OPA")*(UPPER(MAESTRO!$L$3:$L$1000)="CONFIRMADO")),ROWS($A$3:A471))),"")</f>
        <v/>
      </c>
    </row>
    <row r="472" spans="1:24" ht="22.05" customHeight="1">
      <c r="A472" s="27" t="str">
        <f ca="1">IFERROR(INDEX(MAESTRO!A:A,_xludf.AGGREGATE(15,6,ROW(MAESTRO!$B$3:$B$1000)/((MAESTRO!$B$3:$B$1000="OPA")*(UPPER(MAESTRO!$L$3:$L$1000)="CONFIRMADO")),ROWS($A$3:A472))),"")</f>
        <v/>
      </c>
      <c r="B472" s="27" t="str">
        <f ca="1">IFERROR(INDEX(MAESTRO!B:B,_xludf.AGGREGATE(15,6,ROW(MAESTRO!$B$3:$B$1000)/((MAESTRO!$B$3:$B$1000="OPA")*(UPPER(MAESTRO!$L$3:$L$1000)="CONFIRMADO")),ROWS($A$3:A472))),"")</f>
        <v/>
      </c>
      <c r="C472" s="27" t="str">
        <f ca="1">IFERROR(INDEX(MAESTRO!C:C,_xludf.AGGREGATE(15,6,ROW(MAESTRO!$B$3:$B$1000)/((MAESTRO!$B$3:$B$1000="OPA")*(UPPER(MAESTRO!$L$3:$L$1000)="CONFIRMADO")),ROWS($A$3:A472))),"")</f>
        <v/>
      </c>
      <c r="D472" s="27" t="str">
        <f ca="1">IFERROR(INDEX(MAESTRO!D:D,_xludf.AGGREGATE(15,6,ROW(MAESTRO!$B$3:$B$1000)/((MAESTRO!$B$3:$B$1000="OPA")*(UPPER(MAESTRO!$L$3:$L$1000)="CONFIRMADO")),ROWS($A$3:A472))),"")</f>
        <v/>
      </c>
      <c r="E472" s="27" t="str">
        <f ca="1">IFERROR(INDEX(MAESTRO!E:E,_xludf.AGGREGATE(15,6,ROW(MAESTRO!$B$3:$B$1000)/((MAESTRO!$B$3:$B$1000="OPA")*(UPPER(MAESTRO!$L$3:$L$1000)="CONFIRMADO")),ROWS($A$3:A472))),"")</f>
        <v/>
      </c>
      <c r="F472" s="27" t="str">
        <f ca="1">IFERROR(INDEX(MAESTRO!F:F,_xludf.AGGREGATE(15,6,ROW(MAESTRO!$B$3:$B$1000)/((MAESTRO!$B$3:$B$1000="OPA")*(UPPER(MAESTRO!$L$3:$L$1000)="CONFIRMADO")),ROWS($A$3:A472))),"")</f>
        <v/>
      </c>
      <c r="G472" s="27" t="str">
        <f ca="1">IFERROR(INDEX(MAESTRO!G:G,_xludf.AGGREGATE(15,6,ROW(MAESTRO!$B$3:$B$1000)/((MAESTRO!$B$3:$B$1000="OPA")*(UPPER(MAESTRO!$L$3:$L$1000)="CONFIRMADO")),ROWS($A$3:A472))),"")</f>
        <v/>
      </c>
      <c r="H472" s="27" t="str">
        <f ca="1">IFERROR(INDEX(MAESTRO!H:H,_xludf.AGGREGATE(15,6,ROW(MAESTRO!$B$3:$B$1000)/((MAESTRO!$B$3:$B$1000="OPA")*(UPPER(MAESTRO!$L$3:$L$1000)="CONFIRMADO")),ROWS($A$3:A472))),"")</f>
        <v/>
      </c>
      <c r="I472" s="27" t="str">
        <f ca="1">IFERROR(INDEX(MAESTRO!I:I,_xludf.AGGREGATE(15,6,ROW(MAESTRO!$B$3:$B$1000)/((MAESTRO!$B$3:$B$1000="OPA")*(UPPER(MAESTRO!$L$3:$L$1000)="CONFIRMADO")),ROWS($A$3:A472))),"")</f>
        <v/>
      </c>
      <c r="J472" s="27" t="str">
        <f ca="1">IFERROR(INDEX(MAESTRO!J:J,_xludf.AGGREGATE(15,6,ROW(MAESTRO!$B$3:$B$1000)/((MAESTRO!$B$3:$B$1000="OPA")*(UPPER(MAESTRO!$L$3:$L$1000)="CONFIRMADO")),ROWS($A$3:A472))),"")</f>
        <v/>
      </c>
      <c r="K472" s="27" t="str">
        <f ca="1">IFERROR(INDEX(MAESTRO!K:K,_xludf.AGGREGATE(15,6,ROW(MAESTRO!$B$3:$B$1000)/((MAESTRO!$B$3:$B$1000="OPA")*(UPPER(MAESTRO!$L$3:$L$1000)="CONFIRMADO")),ROWS($A$3:A472))),"")</f>
        <v/>
      </c>
      <c r="L472" s="27" t="str">
        <f ca="1">IFERROR(INDEX(MAESTRO!L:L,_xludf.AGGREGATE(15,6,ROW(MAESTRO!$B$3:$B$1000)/((MAESTRO!$B$3:$B$1000="OPA")*(UPPER(MAESTRO!$L$3:$L$1000)="CONFIRMADO")),ROWS($A$3:A472))),"")</f>
        <v/>
      </c>
      <c r="M472" s="27" t="str">
        <f ca="1">IFERROR(INDEX(MAESTRO!M:M,_xludf.AGGREGATE(15,6,ROW(MAESTRO!$B$3:$B$1000)/((MAESTRO!$B$3:$B$1000="OPA")*(UPPER(MAESTRO!$L$3:$L$1000)="CONFIRMADO")),ROWS($A$3:A472))),"")</f>
        <v/>
      </c>
      <c r="N472" s="27" t="str">
        <f ca="1">IFERROR(INDEX(MAESTRO!N:N,_xludf.AGGREGATE(15,6,ROW(MAESTRO!$B$3:$B$1000)/((MAESTRO!$B$3:$B$1000="OPA")*(UPPER(MAESTRO!$L$3:$L$1000)="CONFIRMADO")),ROWS($A$3:A472))),"")</f>
        <v/>
      </c>
      <c r="O472" s="27" t="str">
        <f ca="1">IFERROR(INDEX(MAESTRO!O:O,_xludf.AGGREGATE(15,6,ROW(MAESTRO!$B$3:$B$1000)/((MAESTRO!$B$3:$B$1000="OPA")*(UPPER(MAESTRO!$L$3:$L$1000)="CONFIRMADO")),ROWS($A$3:A472))),"")</f>
        <v/>
      </c>
      <c r="P472" s="27" t="str">
        <f ca="1">IFERROR(INDEX(MAESTRO!P:P,_xludf.AGGREGATE(15,6,ROW(MAESTRO!$B$3:$B$1000)/((MAESTRO!$B$3:$B$1000="OPA")*(UPPER(MAESTRO!$L$3:$L$1000)="CONFIRMADO")),ROWS($A$3:A472))),"")</f>
        <v/>
      </c>
      <c r="Q472" s="27" t="str">
        <f ca="1">IFERROR(INDEX(MAESTRO!Q:Q,_xludf.AGGREGATE(15,6,ROW(MAESTRO!$B$3:$B$1000)/((MAESTRO!$B$3:$B$1000="OPA")*(UPPER(MAESTRO!$L$3:$L$1000)="CONFIRMADO")),ROWS($A$3:A472))),"")</f>
        <v/>
      </c>
      <c r="R472" s="27" t="str">
        <f ca="1">IFERROR(INDEX(MAESTRO!R:R,_xludf.AGGREGATE(15,6,ROW(MAESTRO!$B$3:$B$1000)/((MAESTRO!$B$3:$B$1000="OPA")*(UPPER(MAESTRO!$L$3:$L$1000)="CONFIRMADO")),ROWS($A$3:A472))),"")</f>
        <v/>
      </c>
      <c r="S472" s="27" t="str">
        <f ca="1">IFERROR(INDEX(MAESTRO!S:S,_xludf.AGGREGATE(15,6,ROW(MAESTRO!$B$3:$B$1000)/((MAESTRO!$B$3:$B$1000="OPA")*(UPPER(MAESTRO!$L$3:$L$1000)="CONFIRMADO")),ROWS($A$3:A472))),"")</f>
        <v/>
      </c>
      <c r="T472" s="27" t="str">
        <f ca="1">IFERROR(INDEX(MAESTRO!T:T,_xludf.AGGREGATE(15,6,ROW(MAESTRO!$B$3:$B$1000)/((MAESTRO!$B$3:$B$1000="OPA")*(UPPER(MAESTRO!$L$3:$L$1000)="CONFIRMADO")),ROWS($A$3:A472))),"")</f>
        <v/>
      </c>
      <c r="U472" s="27" t="str">
        <f ca="1">IFERROR(INDEX(MAESTRO!U:U,_xludf.AGGREGATE(15,6,ROW(MAESTRO!$B$3:$B$1000)/((MAESTRO!$B$3:$B$1000="OPA")*(UPPER(MAESTRO!$L$3:$L$1000)="CONFIRMADO")),ROWS($A$3:A472))),"")</f>
        <v/>
      </c>
      <c r="V472" s="27" t="str">
        <f ca="1">IFERROR(INDEX(MAESTRO!V:V,_xludf.AGGREGATE(15,6,ROW(MAESTRO!$B$3:$B$1000)/((MAESTRO!$B$3:$B$1000="OPA")*(UPPER(MAESTRO!$L$3:$L$1000)="CONFIRMADO")),ROWS($A$3:A472))),"")</f>
        <v/>
      </c>
      <c r="W472" s="27" t="str">
        <f ca="1">IFERROR(INDEX(MAESTRO!W:W,_xludf.AGGREGATE(15,6,ROW(MAESTRO!$B$3:$B$1000)/((MAESTRO!$B$3:$B$1000="OPA")*(UPPER(MAESTRO!$L$3:$L$1000)="CONFIRMADO")),ROWS($A$3:A472))),"")</f>
        <v/>
      </c>
      <c r="X472" s="27" t="str">
        <f ca="1">IFERROR(INDEX(MAESTRO!X:X,_xludf.AGGREGATE(15,6,ROW(MAESTRO!$B$3:$B$1000)/((MAESTRO!$B$3:$B$1000="OPA")*(UPPER(MAESTRO!$L$3:$L$1000)="CONFIRMADO")),ROWS($A$3:A472))),"")</f>
        <v/>
      </c>
    </row>
    <row r="473" spans="1:24" ht="22.05" customHeight="1">
      <c r="A473" s="10" t="str">
        <f ca="1">IFERROR(INDEX(MAESTRO!A:A,_xludf.AGGREGATE(15,6,ROW(MAESTRO!$B$3:$B$1000)/((MAESTRO!$B$3:$B$1000="OPA")*(UPPER(MAESTRO!$L$3:$L$1000)="CONFIRMADO")),ROWS($A$3:A473))),"")</f>
        <v/>
      </c>
      <c r="B473" s="10" t="str">
        <f ca="1">IFERROR(INDEX(MAESTRO!B:B,_xludf.AGGREGATE(15,6,ROW(MAESTRO!$B$3:$B$1000)/((MAESTRO!$B$3:$B$1000="OPA")*(UPPER(MAESTRO!$L$3:$L$1000)="CONFIRMADO")),ROWS($A$3:A473))),"")</f>
        <v/>
      </c>
      <c r="C473" s="10" t="str">
        <f ca="1">IFERROR(INDEX(MAESTRO!C:C,_xludf.AGGREGATE(15,6,ROW(MAESTRO!$B$3:$B$1000)/((MAESTRO!$B$3:$B$1000="OPA")*(UPPER(MAESTRO!$L$3:$L$1000)="CONFIRMADO")),ROWS($A$3:A473))),"")</f>
        <v/>
      </c>
      <c r="D473" s="10" t="str">
        <f ca="1">IFERROR(INDEX(MAESTRO!D:D,_xludf.AGGREGATE(15,6,ROW(MAESTRO!$B$3:$B$1000)/((MAESTRO!$B$3:$B$1000="OPA")*(UPPER(MAESTRO!$L$3:$L$1000)="CONFIRMADO")),ROWS($A$3:A473))),"")</f>
        <v/>
      </c>
      <c r="E473" s="10" t="str">
        <f ca="1">IFERROR(INDEX(MAESTRO!E:E,_xludf.AGGREGATE(15,6,ROW(MAESTRO!$B$3:$B$1000)/((MAESTRO!$B$3:$B$1000="OPA")*(UPPER(MAESTRO!$L$3:$L$1000)="CONFIRMADO")),ROWS($A$3:A473))),"")</f>
        <v/>
      </c>
      <c r="F473" s="10" t="str">
        <f ca="1">IFERROR(INDEX(MAESTRO!F:F,_xludf.AGGREGATE(15,6,ROW(MAESTRO!$B$3:$B$1000)/((MAESTRO!$B$3:$B$1000="OPA")*(UPPER(MAESTRO!$L$3:$L$1000)="CONFIRMADO")),ROWS($A$3:A473))),"")</f>
        <v/>
      </c>
      <c r="G473" s="10" t="str">
        <f ca="1">IFERROR(INDEX(MAESTRO!G:G,_xludf.AGGREGATE(15,6,ROW(MAESTRO!$B$3:$B$1000)/((MAESTRO!$B$3:$B$1000="OPA")*(UPPER(MAESTRO!$L$3:$L$1000)="CONFIRMADO")),ROWS($A$3:A473))),"")</f>
        <v/>
      </c>
      <c r="H473" s="10" t="str">
        <f ca="1">IFERROR(INDEX(MAESTRO!H:H,_xludf.AGGREGATE(15,6,ROW(MAESTRO!$B$3:$B$1000)/((MAESTRO!$B$3:$B$1000="OPA")*(UPPER(MAESTRO!$L$3:$L$1000)="CONFIRMADO")),ROWS($A$3:A473))),"")</f>
        <v/>
      </c>
      <c r="I473" s="10" t="str">
        <f ca="1">IFERROR(INDEX(MAESTRO!I:I,_xludf.AGGREGATE(15,6,ROW(MAESTRO!$B$3:$B$1000)/((MAESTRO!$B$3:$B$1000="OPA")*(UPPER(MAESTRO!$L$3:$L$1000)="CONFIRMADO")),ROWS($A$3:A473))),"")</f>
        <v/>
      </c>
      <c r="J473" s="10" t="str">
        <f ca="1">IFERROR(INDEX(MAESTRO!J:J,_xludf.AGGREGATE(15,6,ROW(MAESTRO!$B$3:$B$1000)/((MAESTRO!$B$3:$B$1000="OPA")*(UPPER(MAESTRO!$L$3:$L$1000)="CONFIRMADO")),ROWS($A$3:A473))),"")</f>
        <v/>
      </c>
      <c r="K473" s="10" t="str">
        <f ca="1">IFERROR(INDEX(MAESTRO!K:K,_xludf.AGGREGATE(15,6,ROW(MAESTRO!$B$3:$B$1000)/((MAESTRO!$B$3:$B$1000="OPA")*(UPPER(MAESTRO!$L$3:$L$1000)="CONFIRMADO")),ROWS($A$3:A473))),"")</f>
        <v/>
      </c>
      <c r="L473" s="10" t="str">
        <f ca="1">IFERROR(INDEX(MAESTRO!L:L,_xludf.AGGREGATE(15,6,ROW(MAESTRO!$B$3:$B$1000)/((MAESTRO!$B$3:$B$1000="OPA")*(UPPER(MAESTRO!$L$3:$L$1000)="CONFIRMADO")),ROWS($A$3:A473))),"")</f>
        <v/>
      </c>
      <c r="M473" s="10" t="str">
        <f ca="1">IFERROR(INDEX(MAESTRO!M:M,_xludf.AGGREGATE(15,6,ROW(MAESTRO!$B$3:$B$1000)/((MAESTRO!$B$3:$B$1000="OPA")*(UPPER(MAESTRO!$L$3:$L$1000)="CONFIRMADO")),ROWS($A$3:A473))),"")</f>
        <v/>
      </c>
      <c r="N473" s="10" t="str">
        <f ca="1">IFERROR(INDEX(MAESTRO!N:N,_xludf.AGGREGATE(15,6,ROW(MAESTRO!$B$3:$B$1000)/((MAESTRO!$B$3:$B$1000="OPA")*(UPPER(MAESTRO!$L$3:$L$1000)="CONFIRMADO")),ROWS($A$3:A473))),"")</f>
        <v/>
      </c>
      <c r="O473" s="10" t="str">
        <f ca="1">IFERROR(INDEX(MAESTRO!O:O,_xludf.AGGREGATE(15,6,ROW(MAESTRO!$B$3:$B$1000)/((MAESTRO!$B$3:$B$1000="OPA")*(UPPER(MAESTRO!$L$3:$L$1000)="CONFIRMADO")),ROWS($A$3:A473))),"")</f>
        <v/>
      </c>
      <c r="P473" s="10" t="str">
        <f ca="1">IFERROR(INDEX(MAESTRO!P:P,_xludf.AGGREGATE(15,6,ROW(MAESTRO!$B$3:$B$1000)/((MAESTRO!$B$3:$B$1000="OPA")*(UPPER(MAESTRO!$L$3:$L$1000)="CONFIRMADO")),ROWS($A$3:A473))),"")</f>
        <v/>
      </c>
      <c r="Q473" s="10" t="str">
        <f ca="1">IFERROR(INDEX(MAESTRO!Q:Q,_xludf.AGGREGATE(15,6,ROW(MAESTRO!$B$3:$B$1000)/((MAESTRO!$B$3:$B$1000="OPA")*(UPPER(MAESTRO!$L$3:$L$1000)="CONFIRMADO")),ROWS($A$3:A473))),"")</f>
        <v/>
      </c>
      <c r="R473" s="10" t="str">
        <f ca="1">IFERROR(INDEX(MAESTRO!R:R,_xludf.AGGREGATE(15,6,ROW(MAESTRO!$B$3:$B$1000)/((MAESTRO!$B$3:$B$1000="OPA")*(UPPER(MAESTRO!$L$3:$L$1000)="CONFIRMADO")),ROWS($A$3:A473))),"")</f>
        <v/>
      </c>
      <c r="S473" s="10" t="str">
        <f ca="1">IFERROR(INDEX(MAESTRO!S:S,_xludf.AGGREGATE(15,6,ROW(MAESTRO!$B$3:$B$1000)/((MAESTRO!$B$3:$B$1000="OPA")*(UPPER(MAESTRO!$L$3:$L$1000)="CONFIRMADO")),ROWS($A$3:A473))),"")</f>
        <v/>
      </c>
      <c r="T473" s="10" t="str">
        <f ca="1">IFERROR(INDEX(MAESTRO!T:T,_xludf.AGGREGATE(15,6,ROW(MAESTRO!$B$3:$B$1000)/((MAESTRO!$B$3:$B$1000="OPA")*(UPPER(MAESTRO!$L$3:$L$1000)="CONFIRMADO")),ROWS($A$3:A473))),"")</f>
        <v/>
      </c>
      <c r="U473" s="10" t="str">
        <f ca="1">IFERROR(INDEX(MAESTRO!U:U,_xludf.AGGREGATE(15,6,ROW(MAESTRO!$B$3:$B$1000)/((MAESTRO!$B$3:$B$1000="OPA")*(UPPER(MAESTRO!$L$3:$L$1000)="CONFIRMADO")),ROWS($A$3:A473))),"")</f>
        <v/>
      </c>
      <c r="V473" s="10" t="str">
        <f ca="1">IFERROR(INDEX(MAESTRO!V:V,_xludf.AGGREGATE(15,6,ROW(MAESTRO!$B$3:$B$1000)/((MAESTRO!$B$3:$B$1000="OPA")*(UPPER(MAESTRO!$L$3:$L$1000)="CONFIRMADO")),ROWS($A$3:A473))),"")</f>
        <v/>
      </c>
      <c r="W473" s="10" t="str">
        <f ca="1">IFERROR(INDEX(MAESTRO!W:W,_xludf.AGGREGATE(15,6,ROW(MAESTRO!$B$3:$B$1000)/((MAESTRO!$B$3:$B$1000="OPA")*(UPPER(MAESTRO!$L$3:$L$1000)="CONFIRMADO")),ROWS($A$3:A473))),"")</f>
        <v/>
      </c>
      <c r="X473" s="10" t="str">
        <f ca="1">IFERROR(INDEX(MAESTRO!X:X,_xludf.AGGREGATE(15,6,ROW(MAESTRO!$B$3:$B$1000)/((MAESTRO!$B$3:$B$1000="OPA")*(UPPER(MAESTRO!$L$3:$L$1000)="CONFIRMADO")),ROWS($A$3:A473))),"")</f>
        <v/>
      </c>
    </row>
    <row r="474" spans="1:24" ht="22.05" customHeight="1">
      <c r="A474" s="27" t="str">
        <f ca="1">IFERROR(INDEX(MAESTRO!A:A,_xludf.AGGREGATE(15,6,ROW(MAESTRO!$B$3:$B$1000)/((MAESTRO!$B$3:$B$1000="OPA")*(UPPER(MAESTRO!$L$3:$L$1000)="CONFIRMADO")),ROWS($A$3:A474))),"")</f>
        <v/>
      </c>
      <c r="B474" s="27" t="str">
        <f ca="1">IFERROR(INDEX(MAESTRO!B:B,_xludf.AGGREGATE(15,6,ROW(MAESTRO!$B$3:$B$1000)/((MAESTRO!$B$3:$B$1000="OPA")*(UPPER(MAESTRO!$L$3:$L$1000)="CONFIRMADO")),ROWS($A$3:A474))),"")</f>
        <v/>
      </c>
      <c r="C474" s="27" t="str">
        <f ca="1">IFERROR(INDEX(MAESTRO!C:C,_xludf.AGGREGATE(15,6,ROW(MAESTRO!$B$3:$B$1000)/((MAESTRO!$B$3:$B$1000="OPA")*(UPPER(MAESTRO!$L$3:$L$1000)="CONFIRMADO")),ROWS($A$3:A474))),"")</f>
        <v/>
      </c>
      <c r="D474" s="27" t="str">
        <f ca="1">IFERROR(INDEX(MAESTRO!D:D,_xludf.AGGREGATE(15,6,ROW(MAESTRO!$B$3:$B$1000)/((MAESTRO!$B$3:$B$1000="OPA")*(UPPER(MAESTRO!$L$3:$L$1000)="CONFIRMADO")),ROWS($A$3:A474))),"")</f>
        <v/>
      </c>
      <c r="E474" s="27" t="str">
        <f ca="1">IFERROR(INDEX(MAESTRO!E:E,_xludf.AGGREGATE(15,6,ROW(MAESTRO!$B$3:$B$1000)/((MAESTRO!$B$3:$B$1000="OPA")*(UPPER(MAESTRO!$L$3:$L$1000)="CONFIRMADO")),ROWS($A$3:A474))),"")</f>
        <v/>
      </c>
      <c r="F474" s="27" t="str">
        <f ca="1">IFERROR(INDEX(MAESTRO!F:F,_xludf.AGGREGATE(15,6,ROW(MAESTRO!$B$3:$B$1000)/((MAESTRO!$B$3:$B$1000="OPA")*(UPPER(MAESTRO!$L$3:$L$1000)="CONFIRMADO")),ROWS($A$3:A474))),"")</f>
        <v/>
      </c>
      <c r="G474" s="27" t="str">
        <f ca="1">IFERROR(INDEX(MAESTRO!G:G,_xludf.AGGREGATE(15,6,ROW(MAESTRO!$B$3:$B$1000)/((MAESTRO!$B$3:$B$1000="OPA")*(UPPER(MAESTRO!$L$3:$L$1000)="CONFIRMADO")),ROWS($A$3:A474))),"")</f>
        <v/>
      </c>
      <c r="H474" s="27" t="str">
        <f ca="1">IFERROR(INDEX(MAESTRO!H:H,_xludf.AGGREGATE(15,6,ROW(MAESTRO!$B$3:$B$1000)/((MAESTRO!$B$3:$B$1000="OPA")*(UPPER(MAESTRO!$L$3:$L$1000)="CONFIRMADO")),ROWS($A$3:A474))),"")</f>
        <v/>
      </c>
      <c r="I474" s="27" t="str">
        <f ca="1">IFERROR(INDEX(MAESTRO!I:I,_xludf.AGGREGATE(15,6,ROW(MAESTRO!$B$3:$B$1000)/((MAESTRO!$B$3:$B$1000="OPA")*(UPPER(MAESTRO!$L$3:$L$1000)="CONFIRMADO")),ROWS($A$3:A474))),"")</f>
        <v/>
      </c>
      <c r="J474" s="27" t="str">
        <f ca="1">IFERROR(INDEX(MAESTRO!J:J,_xludf.AGGREGATE(15,6,ROW(MAESTRO!$B$3:$B$1000)/((MAESTRO!$B$3:$B$1000="OPA")*(UPPER(MAESTRO!$L$3:$L$1000)="CONFIRMADO")),ROWS($A$3:A474))),"")</f>
        <v/>
      </c>
      <c r="K474" s="27" t="str">
        <f ca="1">IFERROR(INDEX(MAESTRO!K:K,_xludf.AGGREGATE(15,6,ROW(MAESTRO!$B$3:$B$1000)/((MAESTRO!$B$3:$B$1000="OPA")*(UPPER(MAESTRO!$L$3:$L$1000)="CONFIRMADO")),ROWS($A$3:A474))),"")</f>
        <v/>
      </c>
      <c r="L474" s="27" t="str">
        <f ca="1">IFERROR(INDEX(MAESTRO!L:L,_xludf.AGGREGATE(15,6,ROW(MAESTRO!$B$3:$B$1000)/((MAESTRO!$B$3:$B$1000="OPA")*(UPPER(MAESTRO!$L$3:$L$1000)="CONFIRMADO")),ROWS($A$3:A474))),"")</f>
        <v/>
      </c>
      <c r="M474" s="27" t="str">
        <f ca="1">IFERROR(INDEX(MAESTRO!M:M,_xludf.AGGREGATE(15,6,ROW(MAESTRO!$B$3:$B$1000)/((MAESTRO!$B$3:$B$1000="OPA")*(UPPER(MAESTRO!$L$3:$L$1000)="CONFIRMADO")),ROWS($A$3:A474))),"")</f>
        <v/>
      </c>
      <c r="N474" s="27" t="str">
        <f ca="1">IFERROR(INDEX(MAESTRO!N:N,_xludf.AGGREGATE(15,6,ROW(MAESTRO!$B$3:$B$1000)/((MAESTRO!$B$3:$B$1000="OPA")*(UPPER(MAESTRO!$L$3:$L$1000)="CONFIRMADO")),ROWS($A$3:A474))),"")</f>
        <v/>
      </c>
      <c r="O474" s="27" t="str">
        <f ca="1">IFERROR(INDEX(MAESTRO!O:O,_xludf.AGGREGATE(15,6,ROW(MAESTRO!$B$3:$B$1000)/((MAESTRO!$B$3:$B$1000="OPA")*(UPPER(MAESTRO!$L$3:$L$1000)="CONFIRMADO")),ROWS($A$3:A474))),"")</f>
        <v/>
      </c>
      <c r="P474" s="27" t="str">
        <f ca="1">IFERROR(INDEX(MAESTRO!P:P,_xludf.AGGREGATE(15,6,ROW(MAESTRO!$B$3:$B$1000)/((MAESTRO!$B$3:$B$1000="OPA")*(UPPER(MAESTRO!$L$3:$L$1000)="CONFIRMADO")),ROWS($A$3:A474))),"")</f>
        <v/>
      </c>
      <c r="Q474" s="27" t="str">
        <f ca="1">IFERROR(INDEX(MAESTRO!Q:Q,_xludf.AGGREGATE(15,6,ROW(MAESTRO!$B$3:$B$1000)/((MAESTRO!$B$3:$B$1000="OPA")*(UPPER(MAESTRO!$L$3:$L$1000)="CONFIRMADO")),ROWS($A$3:A474))),"")</f>
        <v/>
      </c>
      <c r="R474" s="27" t="str">
        <f ca="1">IFERROR(INDEX(MAESTRO!R:R,_xludf.AGGREGATE(15,6,ROW(MAESTRO!$B$3:$B$1000)/((MAESTRO!$B$3:$B$1000="OPA")*(UPPER(MAESTRO!$L$3:$L$1000)="CONFIRMADO")),ROWS($A$3:A474))),"")</f>
        <v/>
      </c>
      <c r="S474" s="27" t="str">
        <f ca="1">IFERROR(INDEX(MAESTRO!S:S,_xludf.AGGREGATE(15,6,ROW(MAESTRO!$B$3:$B$1000)/((MAESTRO!$B$3:$B$1000="OPA")*(UPPER(MAESTRO!$L$3:$L$1000)="CONFIRMADO")),ROWS($A$3:A474))),"")</f>
        <v/>
      </c>
      <c r="T474" s="27" t="str">
        <f ca="1">IFERROR(INDEX(MAESTRO!T:T,_xludf.AGGREGATE(15,6,ROW(MAESTRO!$B$3:$B$1000)/((MAESTRO!$B$3:$B$1000="OPA")*(UPPER(MAESTRO!$L$3:$L$1000)="CONFIRMADO")),ROWS($A$3:A474))),"")</f>
        <v/>
      </c>
      <c r="U474" s="27" t="str">
        <f ca="1">IFERROR(INDEX(MAESTRO!U:U,_xludf.AGGREGATE(15,6,ROW(MAESTRO!$B$3:$B$1000)/((MAESTRO!$B$3:$B$1000="OPA")*(UPPER(MAESTRO!$L$3:$L$1000)="CONFIRMADO")),ROWS($A$3:A474))),"")</f>
        <v/>
      </c>
      <c r="V474" s="27" t="str">
        <f ca="1">IFERROR(INDEX(MAESTRO!V:V,_xludf.AGGREGATE(15,6,ROW(MAESTRO!$B$3:$B$1000)/((MAESTRO!$B$3:$B$1000="OPA")*(UPPER(MAESTRO!$L$3:$L$1000)="CONFIRMADO")),ROWS($A$3:A474))),"")</f>
        <v/>
      </c>
      <c r="W474" s="27" t="str">
        <f ca="1">IFERROR(INDEX(MAESTRO!W:W,_xludf.AGGREGATE(15,6,ROW(MAESTRO!$B$3:$B$1000)/((MAESTRO!$B$3:$B$1000="OPA")*(UPPER(MAESTRO!$L$3:$L$1000)="CONFIRMADO")),ROWS($A$3:A474))),"")</f>
        <v/>
      </c>
      <c r="X474" s="27" t="str">
        <f ca="1">IFERROR(INDEX(MAESTRO!X:X,_xludf.AGGREGATE(15,6,ROW(MAESTRO!$B$3:$B$1000)/((MAESTRO!$B$3:$B$1000="OPA")*(UPPER(MAESTRO!$L$3:$L$1000)="CONFIRMADO")),ROWS($A$3:A474))),"")</f>
        <v/>
      </c>
    </row>
    <row r="475" spans="1:24" ht="22.05" customHeight="1">
      <c r="A475" s="10" t="str">
        <f ca="1">IFERROR(INDEX(MAESTRO!A:A,_xludf.AGGREGATE(15,6,ROW(MAESTRO!$B$3:$B$1000)/((MAESTRO!$B$3:$B$1000="OPA")*(UPPER(MAESTRO!$L$3:$L$1000)="CONFIRMADO")),ROWS($A$3:A475))),"")</f>
        <v/>
      </c>
      <c r="B475" s="10" t="str">
        <f ca="1">IFERROR(INDEX(MAESTRO!B:B,_xludf.AGGREGATE(15,6,ROW(MAESTRO!$B$3:$B$1000)/((MAESTRO!$B$3:$B$1000="OPA")*(UPPER(MAESTRO!$L$3:$L$1000)="CONFIRMADO")),ROWS($A$3:A475))),"")</f>
        <v/>
      </c>
      <c r="C475" s="10" t="str">
        <f ca="1">IFERROR(INDEX(MAESTRO!C:C,_xludf.AGGREGATE(15,6,ROW(MAESTRO!$B$3:$B$1000)/((MAESTRO!$B$3:$B$1000="OPA")*(UPPER(MAESTRO!$L$3:$L$1000)="CONFIRMADO")),ROWS($A$3:A475))),"")</f>
        <v/>
      </c>
      <c r="D475" s="10" t="str">
        <f ca="1">IFERROR(INDEX(MAESTRO!D:D,_xludf.AGGREGATE(15,6,ROW(MAESTRO!$B$3:$B$1000)/((MAESTRO!$B$3:$B$1000="OPA")*(UPPER(MAESTRO!$L$3:$L$1000)="CONFIRMADO")),ROWS($A$3:A475))),"")</f>
        <v/>
      </c>
      <c r="E475" s="10" t="str">
        <f ca="1">IFERROR(INDEX(MAESTRO!E:E,_xludf.AGGREGATE(15,6,ROW(MAESTRO!$B$3:$B$1000)/((MAESTRO!$B$3:$B$1000="OPA")*(UPPER(MAESTRO!$L$3:$L$1000)="CONFIRMADO")),ROWS($A$3:A475))),"")</f>
        <v/>
      </c>
      <c r="F475" s="10" t="str">
        <f ca="1">IFERROR(INDEX(MAESTRO!F:F,_xludf.AGGREGATE(15,6,ROW(MAESTRO!$B$3:$B$1000)/((MAESTRO!$B$3:$B$1000="OPA")*(UPPER(MAESTRO!$L$3:$L$1000)="CONFIRMADO")),ROWS($A$3:A475))),"")</f>
        <v/>
      </c>
      <c r="G475" s="10" t="str">
        <f ca="1">IFERROR(INDEX(MAESTRO!G:G,_xludf.AGGREGATE(15,6,ROW(MAESTRO!$B$3:$B$1000)/((MAESTRO!$B$3:$B$1000="OPA")*(UPPER(MAESTRO!$L$3:$L$1000)="CONFIRMADO")),ROWS($A$3:A475))),"")</f>
        <v/>
      </c>
      <c r="H475" s="10" t="str">
        <f ca="1">IFERROR(INDEX(MAESTRO!H:H,_xludf.AGGREGATE(15,6,ROW(MAESTRO!$B$3:$B$1000)/((MAESTRO!$B$3:$B$1000="OPA")*(UPPER(MAESTRO!$L$3:$L$1000)="CONFIRMADO")),ROWS($A$3:A475))),"")</f>
        <v/>
      </c>
      <c r="I475" s="10" t="str">
        <f ca="1">IFERROR(INDEX(MAESTRO!I:I,_xludf.AGGREGATE(15,6,ROW(MAESTRO!$B$3:$B$1000)/((MAESTRO!$B$3:$B$1000="OPA")*(UPPER(MAESTRO!$L$3:$L$1000)="CONFIRMADO")),ROWS($A$3:A475))),"")</f>
        <v/>
      </c>
      <c r="J475" s="10" t="str">
        <f ca="1">IFERROR(INDEX(MAESTRO!J:J,_xludf.AGGREGATE(15,6,ROW(MAESTRO!$B$3:$B$1000)/((MAESTRO!$B$3:$B$1000="OPA")*(UPPER(MAESTRO!$L$3:$L$1000)="CONFIRMADO")),ROWS($A$3:A475))),"")</f>
        <v/>
      </c>
      <c r="K475" s="10" t="str">
        <f ca="1">IFERROR(INDEX(MAESTRO!K:K,_xludf.AGGREGATE(15,6,ROW(MAESTRO!$B$3:$B$1000)/((MAESTRO!$B$3:$B$1000="OPA")*(UPPER(MAESTRO!$L$3:$L$1000)="CONFIRMADO")),ROWS($A$3:A475))),"")</f>
        <v/>
      </c>
      <c r="L475" s="10" t="str">
        <f ca="1">IFERROR(INDEX(MAESTRO!L:L,_xludf.AGGREGATE(15,6,ROW(MAESTRO!$B$3:$B$1000)/((MAESTRO!$B$3:$B$1000="OPA")*(UPPER(MAESTRO!$L$3:$L$1000)="CONFIRMADO")),ROWS($A$3:A475))),"")</f>
        <v/>
      </c>
      <c r="M475" s="10" t="str">
        <f ca="1">IFERROR(INDEX(MAESTRO!M:M,_xludf.AGGREGATE(15,6,ROW(MAESTRO!$B$3:$B$1000)/((MAESTRO!$B$3:$B$1000="OPA")*(UPPER(MAESTRO!$L$3:$L$1000)="CONFIRMADO")),ROWS($A$3:A475))),"")</f>
        <v/>
      </c>
      <c r="N475" s="10" t="str">
        <f ca="1">IFERROR(INDEX(MAESTRO!N:N,_xludf.AGGREGATE(15,6,ROW(MAESTRO!$B$3:$B$1000)/((MAESTRO!$B$3:$B$1000="OPA")*(UPPER(MAESTRO!$L$3:$L$1000)="CONFIRMADO")),ROWS($A$3:A475))),"")</f>
        <v/>
      </c>
      <c r="O475" s="10" t="str">
        <f ca="1">IFERROR(INDEX(MAESTRO!O:O,_xludf.AGGREGATE(15,6,ROW(MAESTRO!$B$3:$B$1000)/((MAESTRO!$B$3:$B$1000="OPA")*(UPPER(MAESTRO!$L$3:$L$1000)="CONFIRMADO")),ROWS($A$3:A475))),"")</f>
        <v/>
      </c>
      <c r="P475" s="10" t="str">
        <f ca="1">IFERROR(INDEX(MAESTRO!P:P,_xludf.AGGREGATE(15,6,ROW(MAESTRO!$B$3:$B$1000)/((MAESTRO!$B$3:$B$1000="OPA")*(UPPER(MAESTRO!$L$3:$L$1000)="CONFIRMADO")),ROWS($A$3:A475))),"")</f>
        <v/>
      </c>
      <c r="Q475" s="10" t="str">
        <f ca="1">IFERROR(INDEX(MAESTRO!Q:Q,_xludf.AGGREGATE(15,6,ROW(MAESTRO!$B$3:$B$1000)/((MAESTRO!$B$3:$B$1000="OPA")*(UPPER(MAESTRO!$L$3:$L$1000)="CONFIRMADO")),ROWS($A$3:A475))),"")</f>
        <v/>
      </c>
      <c r="R475" s="10" t="str">
        <f ca="1">IFERROR(INDEX(MAESTRO!R:R,_xludf.AGGREGATE(15,6,ROW(MAESTRO!$B$3:$B$1000)/((MAESTRO!$B$3:$B$1000="OPA")*(UPPER(MAESTRO!$L$3:$L$1000)="CONFIRMADO")),ROWS($A$3:A475))),"")</f>
        <v/>
      </c>
      <c r="S475" s="10" t="str">
        <f ca="1">IFERROR(INDEX(MAESTRO!S:S,_xludf.AGGREGATE(15,6,ROW(MAESTRO!$B$3:$B$1000)/((MAESTRO!$B$3:$B$1000="OPA")*(UPPER(MAESTRO!$L$3:$L$1000)="CONFIRMADO")),ROWS($A$3:A475))),"")</f>
        <v/>
      </c>
      <c r="T475" s="10" t="str">
        <f ca="1">IFERROR(INDEX(MAESTRO!T:T,_xludf.AGGREGATE(15,6,ROW(MAESTRO!$B$3:$B$1000)/((MAESTRO!$B$3:$B$1000="OPA")*(UPPER(MAESTRO!$L$3:$L$1000)="CONFIRMADO")),ROWS($A$3:A475))),"")</f>
        <v/>
      </c>
      <c r="U475" s="10" t="str">
        <f ca="1">IFERROR(INDEX(MAESTRO!U:U,_xludf.AGGREGATE(15,6,ROW(MAESTRO!$B$3:$B$1000)/((MAESTRO!$B$3:$B$1000="OPA")*(UPPER(MAESTRO!$L$3:$L$1000)="CONFIRMADO")),ROWS($A$3:A475))),"")</f>
        <v/>
      </c>
      <c r="V475" s="10" t="str">
        <f ca="1">IFERROR(INDEX(MAESTRO!V:V,_xludf.AGGREGATE(15,6,ROW(MAESTRO!$B$3:$B$1000)/((MAESTRO!$B$3:$B$1000="OPA")*(UPPER(MAESTRO!$L$3:$L$1000)="CONFIRMADO")),ROWS($A$3:A475))),"")</f>
        <v/>
      </c>
      <c r="W475" s="10" t="str">
        <f ca="1">IFERROR(INDEX(MAESTRO!W:W,_xludf.AGGREGATE(15,6,ROW(MAESTRO!$B$3:$B$1000)/((MAESTRO!$B$3:$B$1000="OPA")*(UPPER(MAESTRO!$L$3:$L$1000)="CONFIRMADO")),ROWS($A$3:A475))),"")</f>
        <v/>
      </c>
      <c r="X475" s="10" t="str">
        <f ca="1">IFERROR(INDEX(MAESTRO!X:X,_xludf.AGGREGATE(15,6,ROW(MAESTRO!$B$3:$B$1000)/((MAESTRO!$B$3:$B$1000="OPA")*(UPPER(MAESTRO!$L$3:$L$1000)="CONFIRMADO")),ROWS($A$3:A475))),"")</f>
        <v/>
      </c>
    </row>
    <row r="476" spans="1:24" ht="22.05" customHeight="1">
      <c r="A476" s="27" t="str">
        <f ca="1">IFERROR(INDEX(MAESTRO!A:A,_xludf.AGGREGATE(15,6,ROW(MAESTRO!$B$3:$B$1000)/((MAESTRO!$B$3:$B$1000="OPA")*(UPPER(MAESTRO!$L$3:$L$1000)="CONFIRMADO")),ROWS($A$3:A476))),"")</f>
        <v/>
      </c>
      <c r="B476" s="27" t="str">
        <f ca="1">IFERROR(INDEX(MAESTRO!B:B,_xludf.AGGREGATE(15,6,ROW(MAESTRO!$B$3:$B$1000)/((MAESTRO!$B$3:$B$1000="OPA")*(UPPER(MAESTRO!$L$3:$L$1000)="CONFIRMADO")),ROWS($A$3:A476))),"")</f>
        <v/>
      </c>
      <c r="C476" s="27" t="str">
        <f ca="1">IFERROR(INDEX(MAESTRO!C:C,_xludf.AGGREGATE(15,6,ROW(MAESTRO!$B$3:$B$1000)/((MAESTRO!$B$3:$B$1000="OPA")*(UPPER(MAESTRO!$L$3:$L$1000)="CONFIRMADO")),ROWS($A$3:A476))),"")</f>
        <v/>
      </c>
      <c r="D476" s="27" t="str">
        <f ca="1">IFERROR(INDEX(MAESTRO!D:D,_xludf.AGGREGATE(15,6,ROW(MAESTRO!$B$3:$B$1000)/((MAESTRO!$B$3:$B$1000="OPA")*(UPPER(MAESTRO!$L$3:$L$1000)="CONFIRMADO")),ROWS($A$3:A476))),"")</f>
        <v/>
      </c>
      <c r="E476" s="27" t="str">
        <f ca="1">IFERROR(INDEX(MAESTRO!E:E,_xludf.AGGREGATE(15,6,ROW(MAESTRO!$B$3:$B$1000)/((MAESTRO!$B$3:$B$1000="OPA")*(UPPER(MAESTRO!$L$3:$L$1000)="CONFIRMADO")),ROWS($A$3:A476))),"")</f>
        <v/>
      </c>
      <c r="F476" s="27" t="str">
        <f ca="1">IFERROR(INDEX(MAESTRO!F:F,_xludf.AGGREGATE(15,6,ROW(MAESTRO!$B$3:$B$1000)/((MAESTRO!$B$3:$B$1000="OPA")*(UPPER(MAESTRO!$L$3:$L$1000)="CONFIRMADO")),ROWS($A$3:A476))),"")</f>
        <v/>
      </c>
      <c r="G476" s="27" t="str">
        <f ca="1">IFERROR(INDEX(MAESTRO!G:G,_xludf.AGGREGATE(15,6,ROW(MAESTRO!$B$3:$B$1000)/((MAESTRO!$B$3:$B$1000="OPA")*(UPPER(MAESTRO!$L$3:$L$1000)="CONFIRMADO")),ROWS($A$3:A476))),"")</f>
        <v/>
      </c>
      <c r="H476" s="27" t="str">
        <f ca="1">IFERROR(INDEX(MAESTRO!H:H,_xludf.AGGREGATE(15,6,ROW(MAESTRO!$B$3:$B$1000)/((MAESTRO!$B$3:$B$1000="OPA")*(UPPER(MAESTRO!$L$3:$L$1000)="CONFIRMADO")),ROWS($A$3:A476))),"")</f>
        <v/>
      </c>
      <c r="I476" s="27" t="str">
        <f ca="1">IFERROR(INDEX(MAESTRO!I:I,_xludf.AGGREGATE(15,6,ROW(MAESTRO!$B$3:$B$1000)/((MAESTRO!$B$3:$B$1000="OPA")*(UPPER(MAESTRO!$L$3:$L$1000)="CONFIRMADO")),ROWS($A$3:A476))),"")</f>
        <v/>
      </c>
      <c r="J476" s="27" t="str">
        <f ca="1">IFERROR(INDEX(MAESTRO!J:J,_xludf.AGGREGATE(15,6,ROW(MAESTRO!$B$3:$B$1000)/((MAESTRO!$B$3:$B$1000="OPA")*(UPPER(MAESTRO!$L$3:$L$1000)="CONFIRMADO")),ROWS($A$3:A476))),"")</f>
        <v/>
      </c>
      <c r="K476" s="27" t="str">
        <f ca="1">IFERROR(INDEX(MAESTRO!K:K,_xludf.AGGREGATE(15,6,ROW(MAESTRO!$B$3:$B$1000)/((MAESTRO!$B$3:$B$1000="OPA")*(UPPER(MAESTRO!$L$3:$L$1000)="CONFIRMADO")),ROWS($A$3:A476))),"")</f>
        <v/>
      </c>
      <c r="L476" s="27" t="str">
        <f ca="1">IFERROR(INDEX(MAESTRO!L:L,_xludf.AGGREGATE(15,6,ROW(MAESTRO!$B$3:$B$1000)/((MAESTRO!$B$3:$B$1000="OPA")*(UPPER(MAESTRO!$L$3:$L$1000)="CONFIRMADO")),ROWS($A$3:A476))),"")</f>
        <v/>
      </c>
      <c r="M476" s="27" t="str">
        <f ca="1">IFERROR(INDEX(MAESTRO!M:M,_xludf.AGGREGATE(15,6,ROW(MAESTRO!$B$3:$B$1000)/((MAESTRO!$B$3:$B$1000="OPA")*(UPPER(MAESTRO!$L$3:$L$1000)="CONFIRMADO")),ROWS($A$3:A476))),"")</f>
        <v/>
      </c>
      <c r="N476" s="27" t="str">
        <f ca="1">IFERROR(INDEX(MAESTRO!N:N,_xludf.AGGREGATE(15,6,ROW(MAESTRO!$B$3:$B$1000)/((MAESTRO!$B$3:$B$1000="OPA")*(UPPER(MAESTRO!$L$3:$L$1000)="CONFIRMADO")),ROWS($A$3:A476))),"")</f>
        <v/>
      </c>
      <c r="O476" s="27" t="str">
        <f ca="1">IFERROR(INDEX(MAESTRO!O:O,_xludf.AGGREGATE(15,6,ROW(MAESTRO!$B$3:$B$1000)/((MAESTRO!$B$3:$B$1000="OPA")*(UPPER(MAESTRO!$L$3:$L$1000)="CONFIRMADO")),ROWS($A$3:A476))),"")</f>
        <v/>
      </c>
      <c r="P476" s="27" t="str">
        <f ca="1">IFERROR(INDEX(MAESTRO!P:P,_xludf.AGGREGATE(15,6,ROW(MAESTRO!$B$3:$B$1000)/((MAESTRO!$B$3:$B$1000="OPA")*(UPPER(MAESTRO!$L$3:$L$1000)="CONFIRMADO")),ROWS($A$3:A476))),"")</f>
        <v/>
      </c>
      <c r="Q476" s="27" t="str">
        <f ca="1">IFERROR(INDEX(MAESTRO!Q:Q,_xludf.AGGREGATE(15,6,ROW(MAESTRO!$B$3:$B$1000)/((MAESTRO!$B$3:$B$1000="OPA")*(UPPER(MAESTRO!$L$3:$L$1000)="CONFIRMADO")),ROWS($A$3:A476))),"")</f>
        <v/>
      </c>
      <c r="R476" s="27" t="str">
        <f ca="1">IFERROR(INDEX(MAESTRO!R:R,_xludf.AGGREGATE(15,6,ROW(MAESTRO!$B$3:$B$1000)/((MAESTRO!$B$3:$B$1000="OPA")*(UPPER(MAESTRO!$L$3:$L$1000)="CONFIRMADO")),ROWS($A$3:A476))),"")</f>
        <v/>
      </c>
      <c r="S476" s="27" t="str">
        <f ca="1">IFERROR(INDEX(MAESTRO!S:S,_xludf.AGGREGATE(15,6,ROW(MAESTRO!$B$3:$B$1000)/((MAESTRO!$B$3:$B$1000="OPA")*(UPPER(MAESTRO!$L$3:$L$1000)="CONFIRMADO")),ROWS($A$3:A476))),"")</f>
        <v/>
      </c>
      <c r="T476" s="27" t="str">
        <f ca="1">IFERROR(INDEX(MAESTRO!T:T,_xludf.AGGREGATE(15,6,ROW(MAESTRO!$B$3:$B$1000)/((MAESTRO!$B$3:$B$1000="OPA")*(UPPER(MAESTRO!$L$3:$L$1000)="CONFIRMADO")),ROWS($A$3:A476))),"")</f>
        <v/>
      </c>
      <c r="U476" s="27" t="str">
        <f ca="1">IFERROR(INDEX(MAESTRO!U:U,_xludf.AGGREGATE(15,6,ROW(MAESTRO!$B$3:$B$1000)/((MAESTRO!$B$3:$B$1000="OPA")*(UPPER(MAESTRO!$L$3:$L$1000)="CONFIRMADO")),ROWS($A$3:A476))),"")</f>
        <v/>
      </c>
      <c r="V476" s="27" t="str">
        <f ca="1">IFERROR(INDEX(MAESTRO!V:V,_xludf.AGGREGATE(15,6,ROW(MAESTRO!$B$3:$B$1000)/((MAESTRO!$B$3:$B$1000="OPA")*(UPPER(MAESTRO!$L$3:$L$1000)="CONFIRMADO")),ROWS($A$3:A476))),"")</f>
        <v/>
      </c>
      <c r="W476" s="27" t="str">
        <f ca="1">IFERROR(INDEX(MAESTRO!W:W,_xludf.AGGREGATE(15,6,ROW(MAESTRO!$B$3:$B$1000)/((MAESTRO!$B$3:$B$1000="OPA")*(UPPER(MAESTRO!$L$3:$L$1000)="CONFIRMADO")),ROWS($A$3:A476))),"")</f>
        <v/>
      </c>
      <c r="X476" s="27" t="str">
        <f ca="1">IFERROR(INDEX(MAESTRO!X:X,_xludf.AGGREGATE(15,6,ROW(MAESTRO!$B$3:$B$1000)/((MAESTRO!$B$3:$B$1000="OPA")*(UPPER(MAESTRO!$L$3:$L$1000)="CONFIRMADO")),ROWS($A$3:A476))),"")</f>
        <v/>
      </c>
    </row>
    <row r="477" spans="1:24" ht="22.05" customHeight="1">
      <c r="A477" s="10" t="str">
        <f ca="1">IFERROR(INDEX(MAESTRO!A:A,_xludf.AGGREGATE(15,6,ROW(MAESTRO!$B$3:$B$1000)/((MAESTRO!$B$3:$B$1000="OPA")*(UPPER(MAESTRO!$L$3:$L$1000)="CONFIRMADO")),ROWS($A$3:A477))),"")</f>
        <v/>
      </c>
      <c r="B477" s="10" t="str">
        <f ca="1">IFERROR(INDEX(MAESTRO!B:B,_xludf.AGGREGATE(15,6,ROW(MAESTRO!$B$3:$B$1000)/((MAESTRO!$B$3:$B$1000="OPA")*(UPPER(MAESTRO!$L$3:$L$1000)="CONFIRMADO")),ROWS($A$3:A477))),"")</f>
        <v/>
      </c>
      <c r="C477" s="10" t="str">
        <f ca="1">IFERROR(INDEX(MAESTRO!C:C,_xludf.AGGREGATE(15,6,ROW(MAESTRO!$B$3:$B$1000)/((MAESTRO!$B$3:$B$1000="OPA")*(UPPER(MAESTRO!$L$3:$L$1000)="CONFIRMADO")),ROWS($A$3:A477))),"")</f>
        <v/>
      </c>
      <c r="D477" s="10" t="str">
        <f ca="1">IFERROR(INDEX(MAESTRO!D:D,_xludf.AGGREGATE(15,6,ROW(MAESTRO!$B$3:$B$1000)/((MAESTRO!$B$3:$B$1000="OPA")*(UPPER(MAESTRO!$L$3:$L$1000)="CONFIRMADO")),ROWS($A$3:A477))),"")</f>
        <v/>
      </c>
      <c r="E477" s="10" t="str">
        <f ca="1">IFERROR(INDEX(MAESTRO!E:E,_xludf.AGGREGATE(15,6,ROW(MAESTRO!$B$3:$B$1000)/((MAESTRO!$B$3:$B$1000="OPA")*(UPPER(MAESTRO!$L$3:$L$1000)="CONFIRMADO")),ROWS($A$3:A477))),"")</f>
        <v/>
      </c>
      <c r="F477" s="10" t="str">
        <f ca="1">IFERROR(INDEX(MAESTRO!F:F,_xludf.AGGREGATE(15,6,ROW(MAESTRO!$B$3:$B$1000)/((MAESTRO!$B$3:$B$1000="OPA")*(UPPER(MAESTRO!$L$3:$L$1000)="CONFIRMADO")),ROWS($A$3:A477))),"")</f>
        <v/>
      </c>
      <c r="G477" s="10" t="str">
        <f ca="1">IFERROR(INDEX(MAESTRO!G:G,_xludf.AGGREGATE(15,6,ROW(MAESTRO!$B$3:$B$1000)/((MAESTRO!$B$3:$B$1000="OPA")*(UPPER(MAESTRO!$L$3:$L$1000)="CONFIRMADO")),ROWS($A$3:A477))),"")</f>
        <v/>
      </c>
      <c r="H477" s="10" t="str">
        <f ca="1">IFERROR(INDEX(MAESTRO!H:H,_xludf.AGGREGATE(15,6,ROW(MAESTRO!$B$3:$B$1000)/((MAESTRO!$B$3:$B$1000="OPA")*(UPPER(MAESTRO!$L$3:$L$1000)="CONFIRMADO")),ROWS($A$3:A477))),"")</f>
        <v/>
      </c>
      <c r="I477" s="10" t="str">
        <f ca="1">IFERROR(INDEX(MAESTRO!I:I,_xludf.AGGREGATE(15,6,ROW(MAESTRO!$B$3:$B$1000)/((MAESTRO!$B$3:$B$1000="OPA")*(UPPER(MAESTRO!$L$3:$L$1000)="CONFIRMADO")),ROWS($A$3:A477))),"")</f>
        <v/>
      </c>
      <c r="J477" s="10" t="str">
        <f ca="1">IFERROR(INDEX(MAESTRO!J:J,_xludf.AGGREGATE(15,6,ROW(MAESTRO!$B$3:$B$1000)/((MAESTRO!$B$3:$B$1000="OPA")*(UPPER(MAESTRO!$L$3:$L$1000)="CONFIRMADO")),ROWS($A$3:A477))),"")</f>
        <v/>
      </c>
      <c r="K477" s="10" t="str">
        <f ca="1">IFERROR(INDEX(MAESTRO!K:K,_xludf.AGGREGATE(15,6,ROW(MAESTRO!$B$3:$B$1000)/((MAESTRO!$B$3:$B$1000="OPA")*(UPPER(MAESTRO!$L$3:$L$1000)="CONFIRMADO")),ROWS($A$3:A477))),"")</f>
        <v/>
      </c>
      <c r="L477" s="10" t="str">
        <f ca="1">IFERROR(INDEX(MAESTRO!L:L,_xludf.AGGREGATE(15,6,ROW(MAESTRO!$B$3:$B$1000)/((MAESTRO!$B$3:$B$1000="OPA")*(UPPER(MAESTRO!$L$3:$L$1000)="CONFIRMADO")),ROWS($A$3:A477))),"")</f>
        <v/>
      </c>
      <c r="M477" s="10" t="str">
        <f ca="1">IFERROR(INDEX(MAESTRO!M:M,_xludf.AGGREGATE(15,6,ROW(MAESTRO!$B$3:$B$1000)/((MAESTRO!$B$3:$B$1000="OPA")*(UPPER(MAESTRO!$L$3:$L$1000)="CONFIRMADO")),ROWS($A$3:A477))),"")</f>
        <v/>
      </c>
      <c r="N477" s="10" t="str">
        <f ca="1">IFERROR(INDEX(MAESTRO!N:N,_xludf.AGGREGATE(15,6,ROW(MAESTRO!$B$3:$B$1000)/((MAESTRO!$B$3:$B$1000="OPA")*(UPPER(MAESTRO!$L$3:$L$1000)="CONFIRMADO")),ROWS($A$3:A477))),"")</f>
        <v/>
      </c>
      <c r="O477" s="10" t="str">
        <f ca="1">IFERROR(INDEX(MAESTRO!O:O,_xludf.AGGREGATE(15,6,ROW(MAESTRO!$B$3:$B$1000)/((MAESTRO!$B$3:$B$1000="OPA")*(UPPER(MAESTRO!$L$3:$L$1000)="CONFIRMADO")),ROWS($A$3:A477))),"")</f>
        <v/>
      </c>
      <c r="P477" s="10" t="str">
        <f ca="1">IFERROR(INDEX(MAESTRO!P:P,_xludf.AGGREGATE(15,6,ROW(MAESTRO!$B$3:$B$1000)/((MAESTRO!$B$3:$B$1000="OPA")*(UPPER(MAESTRO!$L$3:$L$1000)="CONFIRMADO")),ROWS($A$3:A477))),"")</f>
        <v/>
      </c>
      <c r="Q477" s="10" t="str">
        <f ca="1">IFERROR(INDEX(MAESTRO!Q:Q,_xludf.AGGREGATE(15,6,ROW(MAESTRO!$B$3:$B$1000)/((MAESTRO!$B$3:$B$1000="OPA")*(UPPER(MAESTRO!$L$3:$L$1000)="CONFIRMADO")),ROWS($A$3:A477))),"")</f>
        <v/>
      </c>
      <c r="R477" s="10" t="str">
        <f ca="1">IFERROR(INDEX(MAESTRO!R:R,_xludf.AGGREGATE(15,6,ROW(MAESTRO!$B$3:$B$1000)/((MAESTRO!$B$3:$B$1000="OPA")*(UPPER(MAESTRO!$L$3:$L$1000)="CONFIRMADO")),ROWS($A$3:A477))),"")</f>
        <v/>
      </c>
      <c r="S477" s="10" t="str">
        <f ca="1">IFERROR(INDEX(MAESTRO!S:S,_xludf.AGGREGATE(15,6,ROW(MAESTRO!$B$3:$B$1000)/((MAESTRO!$B$3:$B$1000="OPA")*(UPPER(MAESTRO!$L$3:$L$1000)="CONFIRMADO")),ROWS($A$3:A477))),"")</f>
        <v/>
      </c>
      <c r="T477" s="10" t="str">
        <f ca="1">IFERROR(INDEX(MAESTRO!T:T,_xludf.AGGREGATE(15,6,ROW(MAESTRO!$B$3:$B$1000)/((MAESTRO!$B$3:$B$1000="OPA")*(UPPER(MAESTRO!$L$3:$L$1000)="CONFIRMADO")),ROWS($A$3:A477))),"")</f>
        <v/>
      </c>
      <c r="U477" s="10" t="str">
        <f ca="1">IFERROR(INDEX(MAESTRO!U:U,_xludf.AGGREGATE(15,6,ROW(MAESTRO!$B$3:$B$1000)/((MAESTRO!$B$3:$B$1000="OPA")*(UPPER(MAESTRO!$L$3:$L$1000)="CONFIRMADO")),ROWS($A$3:A477))),"")</f>
        <v/>
      </c>
      <c r="V477" s="10" t="str">
        <f ca="1">IFERROR(INDEX(MAESTRO!V:V,_xludf.AGGREGATE(15,6,ROW(MAESTRO!$B$3:$B$1000)/((MAESTRO!$B$3:$B$1000="OPA")*(UPPER(MAESTRO!$L$3:$L$1000)="CONFIRMADO")),ROWS($A$3:A477))),"")</f>
        <v/>
      </c>
      <c r="W477" s="10" t="str">
        <f ca="1">IFERROR(INDEX(MAESTRO!W:W,_xludf.AGGREGATE(15,6,ROW(MAESTRO!$B$3:$B$1000)/((MAESTRO!$B$3:$B$1000="OPA")*(UPPER(MAESTRO!$L$3:$L$1000)="CONFIRMADO")),ROWS($A$3:A477))),"")</f>
        <v/>
      </c>
      <c r="X477" s="10" t="str">
        <f ca="1">IFERROR(INDEX(MAESTRO!X:X,_xludf.AGGREGATE(15,6,ROW(MAESTRO!$B$3:$B$1000)/((MAESTRO!$B$3:$B$1000="OPA")*(UPPER(MAESTRO!$L$3:$L$1000)="CONFIRMADO")),ROWS($A$3:A477))),"")</f>
        <v/>
      </c>
    </row>
    <row r="478" spans="1:24" ht="22.05" customHeight="1">
      <c r="A478" s="27" t="str">
        <f ca="1">IFERROR(INDEX(MAESTRO!A:A,_xludf.AGGREGATE(15,6,ROW(MAESTRO!$B$3:$B$1000)/((MAESTRO!$B$3:$B$1000="OPA")*(UPPER(MAESTRO!$L$3:$L$1000)="CONFIRMADO")),ROWS($A$3:A478))),"")</f>
        <v/>
      </c>
      <c r="B478" s="27" t="str">
        <f ca="1">IFERROR(INDEX(MAESTRO!B:B,_xludf.AGGREGATE(15,6,ROW(MAESTRO!$B$3:$B$1000)/((MAESTRO!$B$3:$B$1000="OPA")*(UPPER(MAESTRO!$L$3:$L$1000)="CONFIRMADO")),ROWS($A$3:A478))),"")</f>
        <v/>
      </c>
      <c r="C478" s="27" t="str">
        <f ca="1">IFERROR(INDEX(MAESTRO!C:C,_xludf.AGGREGATE(15,6,ROW(MAESTRO!$B$3:$B$1000)/((MAESTRO!$B$3:$B$1000="OPA")*(UPPER(MAESTRO!$L$3:$L$1000)="CONFIRMADO")),ROWS($A$3:A478))),"")</f>
        <v/>
      </c>
      <c r="D478" s="27" t="str">
        <f ca="1">IFERROR(INDEX(MAESTRO!D:D,_xludf.AGGREGATE(15,6,ROW(MAESTRO!$B$3:$B$1000)/((MAESTRO!$B$3:$B$1000="OPA")*(UPPER(MAESTRO!$L$3:$L$1000)="CONFIRMADO")),ROWS($A$3:A478))),"")</f>
        <v/>
      </c>
      <c r="E478" s="27" t="str">
        <f ca="1">IFERROR(INDEX(MAESTRO!E:E,_xludf.AGGREGATE(15,6,ROW(MAESTRO!$B$3:$B$1000)/((MAESTRO!$B$3:$B$1000="OPA")*(UPPER(MAESTRO!$L$3:$L$1000)="CONFIRMADO")),ROWS($A$3:A478))),"")</f>
        <v/>
      </c>
      <c r="F478" s="27" t="str">
        <f ca="1">IFERROR(INDEX(MAESTRO!F:F,_xludf.AGGREGATE(15,6,ROW(MAESTRO!$B$3:$B$1000)/((MAESTRO!$B$3:$B$1000="OPA")*(UPPER(MAESTRO!$L$3:$L$1000)="CONFIRMADO")),ROWS($A$3:A478))),"")</f>
        <v/>
      </c>
      <c r="G478" s="27" t="str">
        <f ca="1">IFERROR(INDEX(MAESTRO!G:G,_xludf.AGGREGATE(15,6,ROW(MAESTRO!$B$3:$B$1000)/((MAESTRO!$B$3:$B$1000="OPA")*(UPPER(MAESTRO!$L$3:$L$1000)="CONFIRMADO")),ROWS($A$3:A478))),"")</f>
        <v/>
      </c>
      <c r="H478" s="27" t="str">
        <f ca="1">IFERROR(INDEX(MAESTRO!H:H,_xludf.AGGREGATE(15,6,ROW(MAESTRO!$B$3:$B$1000)/((MAESTRO!$B$3:$B$1000="OPA")*(UPPER(MAESTRO!$L$3:$L$1000)="CONFIRMADO")),ROWS($A$3:A478))),"")</f>
        <v/>
      </c>
      <c r="I478" s="27" t="str">
        <f ca="1">IFERROR(INDEX(MAESTRO!I:I,_xludf.AGGREGATE(15,6,ROW(MAESTRO!$B$3:$B$1000)/((MAESTRO!$B$3:$B$1000="OPA")*(UPPER(MAESTRO!$L$3:$L$1000)="CONFIRMADO")),ROWS($A$3:A478))),"")</f>
        <v/>
      </c>
      <c r="J478" s="27" t="str">
        <f ca="1">IFERROR(INDEX(MAESTRO!J:J,_xludf.AGGREGATE(15,6,ROW(MAESTRO!$B$3:$B$1000)/((MAESTRO!$B$3:$B$1000="OPA")*(UPPER(MAESTRO!$L$3:$L$1000)="CONFIRMADO")),ROWS($A$3:A478))),"")</f>
        <v/>
      </c>
      <c r="K478" s="27" t="str">
        <f ca="1">IFERROR(INDEX(MAESTRO!K:K,_xludf.AGGREGATE(15,6,ROW(MAESTRO!$B$3:$B$1000)/((MAESTRO!$B$3:$B$1000="OPA")*(UPPER(MAESTRO!$L$3:$L$1000)="CONFIRMADO")),ROWS($A$3:A478))),"")</f>
        <v/>
      </c>
      <c r="L478" s="27" t="str">
        <f ca="1">IFERROR(INDEX(MAESTRO!L:L,_xludf.AGGREGATE(15,6,ROW(MAESTRO!$B$3:$B$1000)/((MAESTRO!$B$3:$B$1000="OPA")*(UPPER(MAESTRO!$L$3:$L$1000)="CONFIRMADO")),ROWS($A$3:A478))),"")</f>
        <v/>
      </c>
      <c r="M478" s="27" t="str">
        <f ca="1">IFERROR(INDEX(MAESTRO!M:M,_xludf.AGGREGATE(15,6,ROW(MAESTRO!$B$3:$B$1000)/((MAESTRO!$B$3:$B$1000="OPA")*(UPPER(MAESTRO!$L$3:$L$1000)="CONFIRMADO")),ROWS($A$3:A478))),"")</f>
        <v/>
      </c>
      <c r="N478" s="27" t="str">
        <f ca="1">IFERROR(INDEX(MAESTRO!N:N,_xludf.AGGREGATE(15,6,ROW(MAESTRO!$B$3:$B$1000)/((MAESTRO!$B$3:$B$1000="OPA")*(UPPER(MAESTRO!$L$3:$L$1000)="CONFIRMADO")),ROWS($A$3:A478))),"")</f>
        <v/>
      </c>
      <c r="O478" s="27" t="str">
        <f ca="1">IFERROR(INDEX(MAESTRO!O:O,_xludf.AGGREGATE(15,6,ROW(MAESTRO!$B$3:$B$1000)/((MAESTRO!$B$3:$B$1000="OPA")*(UPPER(MAESTRO!$L$3:$L$1000)="CONFIRMADO")),ROWS($A$3:A478))),"")</f>
        <v/>
      </c>
      <c r="P478" s="27" t="str">
        <f ca="1">IFERROR(INDEX(MAESTRO!P:P,_xludf.AGGREGATE(15,6,ROW(MAESTRO!$B$3:$B$1000)/((MAESTRO!$B$3:$B$1000="OPA")*(UPPER(MAESTRO!$L$3:$L$1000)="CONFIRMADO")),ROWS($A$3:A478))),"")</f>
        <v/>
      </c>
      <c r="Q478" s="27" t="str">
        <f ca="1">IFERROR(INDEX(MAESTRO!Q:Q,_xludf.AGGREGATE(15,6,ROW(MAESTRO!$B$3:$B$1000)/((MAESTRO!$B$3:$B$1000="OPA")*(UPPER(MAESTRO!$L$3:$L$1000)="CONFIRMADO")),ROWS($A$3:A478))),"")</f>
        <v/>
      </c>
      <c r="R478" s="27" t="str">
        <f ca="1">IFERROR(INDEX(MAESTRO!R:R,_xludf.AGGREGATE(15,6,ROW(MAESTRO!$B$3:$B$1000)/((MAESTRO!$B$3:$B$1000="OPA")*(UPPER(MAESTRO!$L$3:$L$1000)="CONFIRMADO")),ROWS($A$3:A478))),"")</f>
        <v/>
      </c>
      <c r="S478" s="27" t="str">
        <f ca="1">IFERROR(INDEX(MAESTRO!S:S,_xludf.AGGREGATE(15,6,ROW(MAESTRO!$B$3:$B$1000)/((MAESTRO!$B$3:$B$1000="OPA")*(UPPER(MAESTRO!$L$3:$L$1000)="CONFIRMADO")),ROWS($A$3:A478))),"")</f>
        <v/>
      </c>
      <c r="T478" s="27" t="str">
        <f ca="1">IFERROR(INDEX(MAESTRO!T:T,_xludf.AGGREGATE(15,6,ROW(MAESTRO!$B$3:$B$1000)/((MAESTRO!$B$3:$B$1000="OPA")*(UPPER(MAESTRO!$L$3:$L$1000)="CONFIRMADO")),ROWS($A$3:A478))),"")</f>
        <v/>
      </c>
      <c r="U478" s="27" t="str">
        <f ca="1">IFERROR(INDEX(MAESTRO!U:U,_xludf.AGGREGATE(15,6,ROW(MAESTRO!$B$3:$B$1000)/((MAESTRO!$B$3:$B$1000="OPA")*(UPPER(MAESTRO!$L$3:$L$1000)="CONFIRMADO")),ROWS($A$3:A478))),"")</f>
        <v/>
      </c>
      <c r="V478" s="27" t="str">
        <f ca="1">IFERROR(INDEX(MAESTRO!V:V,_xludf.AGGREGATE(15,6,ROW(MAESTRO!$B$3:$B$1000)/((MAESTRO!$B$3:$B$1000="OPA")*(UPPER(MAESTRO!$L$3:$L$1000)="CONFIRMADO")),ROWS($A$3:A478))),"")</f>
        <v/>
      </c>
      <c r="W478" s="27" t="str">
        <f ca="1">IFERROR(INDEX(MAESTRO!W:W,_xludf.AGGREGATE(15,6,ROW(MAESTRO!$B$3:$B$1000)/((MAESTRO!$B$3:$B$1000="OPA")*(UPPER(MAESTRO!$L$3:$L$1000)="CONFIRMADO")),ROWS($A$3:A478))),"")</f>
        <v/>
      </c>
      <c r="X478" s="27" t="str">
        <f ca="1">IFERROR(INDEX(MAESTRO!X:X,_xludf.AGGREGATE(15,6,ROW(MAESTRO!$B$3:$B$1000)/((MAESTRO!$B$3:$B$1000="OPA")*(UPPER(MAESTRO!$L$3:$L$1000)="CONFIRMADO")),ROWS($A$3:A478))),"")</f>
        <v/>
      </c>
    </row>
    <row r="479" spans="1:24" ht="22.05" customHeight="1">
      <c r="A479" s="10" t="str">
        <f ca="1">IFERROR(INDEX(MAESTRO!A:A,_xludf.AGGREGATE(15,6,ROW(MAESTRO!$B$3:$B$1000)/((MAESTRO!$B$3:$B$1000="OPA")*(UPPER(MAESTRO!$L$3:$L$1000)="CONFIRMADO")),ROWS($A$3:A479))),"")</f>
        <v/>
      </c>
      <c r="B479" s="10" t="str">
        <f ca="1">IFERROR(INDEX(MAESTRO!B:B,_xludf.AGGREGATE(15,6,ROW(MAESTRO!$B$3:$B$1000)/((MAESTRO!$B$3:$B$1000="OPA")*(UPPER(MAESTRO!$L$3:$L$1000)="CONFIRMADO")),ROWS($A$3:A479))),"")</f>
        <v/>
      </c>
      <c r="C479" s="10" t="str">
        <f ca="1">IFERROR(INDEX(MAESTRO!C:C,_xludf.AGGREGATE(15,6,ROW(MAESTRO!$B$3:$B$1000)/((MAESTRO!$B$3:$B$1000="OPA")*(UPPER(MAESTRO!$L$3:$L$1000)="CONFIRMADO")),ROWS($A$3:A479))),"")</f>
        <v/>
      </c>
      <c r="D479" s="10" t="str">
        <f ca="1">IFERROR(INDEX(MAESTRO!D:D,_xludf.AGGREGATE(15,6,ROW(MAESTRO!$B$3:$B$1000)/((MAESTRO!$B$3:$B$1000="OPA")*(UPPER(MAESTRO!$L$3:$L$1000)="CONFIRMADO")),ROWS($A$3:A479))),"")</f>
        <v/>
      </c>
      <c r="E479" s="10" t="str">
        <f ca="1">IFERROR(INDEX(MAESTRO!E:E,_xludf.AGGREGATE(15,6,ROW(MAESTRO!$B$3:$B$1000)/((MAESTRO!$B$3:$B$1000="OPA")*(UPPER(MAESTRO!$L$3:$L$1000)="CONFIRMADO")),ROWS($A$3:A479))),"")</f>
        <v/>
      </c>
      <c r="F479" s="10" t="str">
        <f ca="1">IFERROR(INDEX(MAESTRO!F:F,_xludf.AGGREGATE(15,6,ROW(MAESTRO!$B$3:$B$1000)/((MAESTRO!$B$3:$B$1000="OPA")*(UPPER(MAESTRO!$L$3:$L$1000)="CONFIRMADO")),ROWS($A$3:A479))),"")</f>
        <v/>
      </c>
      <c r="G479" s="10" t="str">
        <f ca="1">IFERROR(INDEX(MAESTRO!G:G,_xludf.AGGREGATE(15,6,ROW(MAESTRO!$B$3:$B$1000)/((MAESTRO!$B$3:$B$1000="OPA")*(UPPER(MAESTRO!$L$3:$L$1000)="CONFIRMADO")),ROWS($A$3:A479))),"")</f>
        <v/>
      </c>
      <c r="H479" s="10" t="str">
        <f ca="1">IFERROR(INDEX(MAESTRO!H:H,_xludf.AGGREGATE(15,6,ROW(MAESTRO!$B$3:$B$1000)/((MAESTRO!$B$3:$B$1000="OPA")*(UPPER(MAESTRO!$L$3:$L$1000)="CONFIRMADO")),ROWS($A$3:A479))),"")</f>
        <v/>
      </c>
      <c r="I479" s="10" t="str">
        <f ca="1">IFERROR(INDEX(MAESTRO!I:I,_xludf.AGGREGATE(15,6,ROW(MAESTRO!$B$3:$B$1000)/((MAESTRO!$B$3:$B$1000="OPA")*(UPPER(MAESTRO!$L$3:$L$1000)="CONFIRMADO")),ROWS($A$3:A479))),"")</f>
        <v/>
      </c>
      <c r="J479" s="10" t="str">
        <f ca="1">IFERROR(INDEX(MAESTRO!J:J,_xludf.AGGREGATE(15,6,ROW(MAESTRO!$B$3:$B$1000)/((MAESTRO!$B$3:$B$1000="OPA")*(UPPER(MAESTRO!$L$3:$L$1000)="CONFIRMADO")),ROWS($A$3:A479))),"")</f>
        <v/>
      </c>
      <c r="K479" s="10" t="str">
        <f ca="1">IFERROR(INDEX(MAESTRO!K:K,_xludf.AGGREGATE(15,6,ROW(MAESTRO!$B$3:$B$1000)/((MAESTRO!$B$3:$B$1000="OPA")*(UPPER(MAESTRO!$L$3:$L$1000)="CONFIRMADO")),ROWS($A$3:A479))),"")</f>
        <v/>
      </c>
      <c r="L479" s="10" t="str">
        <f ca="1">IFERROR(INDEX(MAESTRO!L:L,_xludf.AGGREGATE(15,6,ROW(MAESTRO!$B$3:$B$1000)/((MAESTRO!$B$3:$B$1000="OPA")*(UPPER(MAESTRO!$L$3:$L$1000)="CONFIRMADO")),ROWS($A$3:A479))),"")</f>
        <v/>
      </c>
      <c r="M479" s="10" t="str">
        <f ca="1">IFERROR(INDEX(MAESTRO!M:M,_xludf.AGGREGATE(15,6,ROW(MAESTRO!$B$3:$B$1000)/((MAESTRO!$B$3:$B$1000="OPA")*(UPPER(MAESTRO!$L$3:$L$1000)="CONFIRMADO")),ROWS($A$3:A479))),"")</f>
        <v/>
      </c>
      <c r="N479" s="10" t="str">
        <f ca="1">IFERROR(INDEX(MAESTRO!N:N,_xludf.AGGREGATE(15,6,ROW(MAESTRO!$B$3:$B$1000)/((MAESTRO!$B$3:$B$1000="OPA")*(UPPER(MAESTRO!$L$3:$L$1000)="CONFIRMADO")),ROWS($A$3:A479))),"")</f>
        <v/>
      </c>
      <c r="O479" s="10" t="str">
        <f ca="1">IFERROR(INDEX(MAESTRO!O:O,_xludf.AGGREGATE(15,6,ROW(MAESTRO!$B$3:$B$1000)/((MAESTRO!$B$3:$B$1000="OPA")*(UPPER(MAESTRO!$L$3:$L$1000)="CONFIRMADO")),ROWS($A$3:A479))),"")</f>
        <v/>
      </c>
      <c r="P479" s="10" t="str">
        <f ca="1">IFERROR(INDEX(MAESTRO!P:P,_xludf.AGGREGATE(15,6,ROW(MAESTRO!$B$3:$B$1000)/((MAESTRO!$B$3:$B$1000="OPA")*(UPPER(MAESTRO!$L$3:$L$1000)="CONFIRMADO")),ROWS($A$3:A479))),"")</f>
        <v/>
      </c>
      <c r="Q479" s="10" t="str">
        <f ca="1">IFERROR(INDEX(MAESTRO!Q:Q,_xludf.AGGREGATE(15,6,ROW(MAESTRO!$B$3:$B$1000)/((MAESTRO!$B$3:$B$1000="OPA")*(UPPER(MAESTRO!$L$3:$L$1000)="CONFIRMADO")),ROWS($A$3:A479))),"")</f>
        <v/>
      </c>
      <c r="R479" s="10" t="str">
        <f ca="1">IFERROR(INDEX(MAESTRO!R:R,_xludf.AGGREGATE(15,6,ROW(MAESTRO!$B$3:$B$1000)/((MAESTRO!$B$3:$B$1000="OPA")*(UPPER(MAESTRO!$L$3:$L$1000)="CONFIRMADO")),ROWS($A$3:A479))),"")</f>
        <v/>
      </c>
      <c r="S479" s="10" t="str">
        <f ca="1">IFERROR(INDEX(MAESTRO!S:S,_xludf.AGGREGATE(15,6,ROW(MAESTRO!$B$3:$B$1000)/((MAESTRO!$B$3:$B$1000="OPA")*(UPPER(MAESTRO!$L$3:$L$1000)="CONFIRMADO")),ROWS($A$3:A479))),"")</f>
        <v/>
      </c>
      <c r="T479" s="10" t="str">
        <f ca="1">IFERROR(INDEX(MAESTRO!T:T,_xludf.AGGREGATE(15,6,ROW(MAESTRO!$B$3:$B$1000)/((MAESTRO!$B$3:$B$1000="OPA")*(UPPER(MAESTRO!$L$3:$L$1000)="CONFIRMADO")),ROWS($A$3:A479))),"")</f>
        <v/>
      </c>
      <c r="U479" s="10" t="str">
        <f ca="1">IFERROR(INDEX(MAESTRO!U:U,_xludf.AGGREGATE(15,6,ROW(MAESTRO!$B$3:$B$1000)/((MAESTRO!$B$3:$B$1000="OPA")*(UPPER(MAESTRO!$L$3:$L$1000)="CONFIRMADO")),ROWS($A$3:A479))),"")</f>
        <v/>
      </c>
      <c r="V479" s="10" t="str">
        <f ca="1">IFERROR(INDEX(MAESTRO!V:V,_xludf.AGGREGATE(15,6,ROW(MAESTRO!$B$3:$B$1000)/((MAESTRO!$B$3:$B$1000="OPA")*(UPPER(MAESTRO!$L$3:$L$1000)="CONFIRMADO")),ROWS($A$3:A479))),"")</f>
        <v/>
      </c>
      <c r="W479" s="10" t="str">
        <f ca="1">IFERROR(INDEX(MAESTRO!W:W,_xludf.AGGREGATE(15,6,ROW(MAESTRO!$B$3:$B$1000)/((MAESTRO!$B$3:$B$1000="OPA")*(UPPER(MAESTRO!$L$3:$L$1000)="CONFIRMADO")),ROWS($A$3:A479))),"")</f>
        <v/>
      </c>
      <c r="X479" s="10" t="str">
        <f ca="1">IFERROR(INDEX(MAESTRO!X:X,_xludf.AGGREGATE(15,6,ROW(MAESTRO!$B$3:$B$1000)/((MAESTRO!$B$3:$B$1000="OPA")*(UPPER(MAESTRO!$L$3:$L$1000)="CONFIRMADO")),ROWS($A$3:A479))),"")</f>
        <v/>
      </c>
    </row>
    <row r="480" spans="1:24" ht="22.05" customHeight="1">
      <c r="A480" s="27" t="str">
        <f ca="1">IFERROR(INDEX(MAESTRO!A:A,_xludf.AGGREGATE(15,6,ROW(MAESTRO!$B$3:$B$1000)/((MAESTRO!$B$3:$B$1000="OPA")*(UPPER(MAESTRO!$L$3:$L$1000)="CONFIRMADO")),ROWS($A$3:A480))),"")</f>
        <v/>
      </c>
      <c r="B480" s="27" t="str">
        <f ca="1">IFERROR(INDEX(MAESTRO!B:B,_xludf.AGGREGATE(15,6,ROW(MAESTRO!$B$3:$B$1000)/((MAESTRO!$B$3:$B$1000="OPA")*(UPPER(MAESTRO!$L$3:$L$1000)="CONFIRMADO")),ROWS($A$3:A480))),"")</f>
        <v/>
      </c>
      <c r="C480" s="27" t="str">
        <f ca="1">IFERROR(INDEX(MAESTRO!C:C,_xludf.AGGREGATE(15,6,ROW(MAESTRO!$B$3:$B$1000)/((MAESTRO!$B$3:$B$1000="OPA")*(UPPER(MAESTRO!$L$3:$L$1000)="CONFIRMADO")),ROWS($A$3:A480))),"")</f>
        <v/>
      </c>
      <c r="D480" s="27" t="str">
        <f ca="1">IFERROR(INDEX(MAESTRO!D:D,_xludf.AGGREGATE(15,6,ROW(MAESTRO!$B$3:$B$1000)/((MAESTRO!$B$3:$B$1000="OPA")*(UPPER(MAESTRO!$L$3:$L$1000)="CONFIRMADO")),ROWS($A$3:A480))),"")</f>
        <v/>
      </c>
      <c r="E480" s="27" t="str">
        <f ca="1">IFERROR(INDEX(MAESTRO!E:E,_xludf.AGGREGATE(15,6,ROW(MAESTRO!$B$3:$B$1000)/((MAESTRO!$B$3:$B$1000="OPA")*(UPPER(MAESTRO!$L$3:$L$1000)="CONFIRMADO")),ROWS($A$3:A480))),"")</f>
        <v/>
      </c>
      <c r="F480" s="27" t="str">
        <f ca="1">IFERROR(INDEX(MAESTRO!F:F,_xludf.AGGREGATE(15,6,ROW(MAESTRO!$B$3:$B$1000)/((MAESTRO!$B$3:$B$1000="OPA")*(UPPER(MAESTRO!$L$3:$L$1000)="CONFIRMADO")),ROWS($A$3:A480))),"")</f>
        <v/>
      </c>
      <c r="G480" s="27" t="str">
        <f ca="1">IFERROR(INDEX(MAESTRO!G:G,_xludf.AGGREGATE(15,6,ROW(MAESTRO!$B$3:$B$1000)/((MAESTRO!$B$3:$B$1000="OPA")*(UPPER(MAESTRO!$L$3:$L$1000)="CONFIRMADO")),ROWS($A$3:A480))),"")</f>
        <v/>
      </c>
      <c r="H480" s="27" t="str">
        <f ca="1">IFERROR(INDEX(MAESTRO!H:H,_xludf.AGGREGATE(15,6,ROW(MAESTRO!$B$3:$B$1000)/((MAESTRO!$B$3:$B$1000="OPA")*(UPPER(MAESTRO!$L$3:$L$1000)="CONFIRMADO")),ROWS($A$3:A480))),"")</f>
        <v/>
      </c>
      <c r="I480" s="27" t="str">
        <f ca="1">IFERROR(INDEX(MAESTRO!I:I,_xludf.AGGREGATE(15,6,ROW(MAESTRO!$B$3:$B$1000)/((MAESTRO!$B$3:$B$1000="OPA")*(UPPER(MAESTRO!$L$3:$L$1000)="CONFIRMADO")),ROWS($A$3:A480))),"")</f>
        <v/>
      </c>
      <c r="J480" s="27" t="str">
        <f ca="1">IFERROR(INDEX(MAESTRO!J:J,_xludf.AGGREGATE(15,6,ROW(MAESTRO!$B$3:$B$1000)/((MAESTRO!$B$3:$B$1000="OPA")*(UPPER(MAESTRO!$L$3:$L$1000)="CONFIRMADO")),ROWS($A$3:A480))),"")</f>
        <v/>
      </c>
      <c r="K480" s="27" t="str">
        <f ca="1">IFERROR(INDEX(MAESTRO!K:K,_xludf.AGGREGATE(15,6,ROW(MAESTRO!$B$3:$B$1000)/((MAESTRO!$B$3:$B$1000="OPA")*(UPPER(MAESTRO!$L$3:$L$1000)="CONFIRMADO")),ROWS($A$3:A480))),"")</f>
        <v/>
      </c>
      <c r="L480" s="27" t="str">
        <f ca="1">IFERROR(INDEX(MAESTRO!L:L,_xludf.AGGREGATE(15,6,ROW(MAESTRO!$B$3:$B$1000)/((MAESTRO!$B$3:$B$1000="OPA")*(UPPER(MAESTRO!$L$3:$L$1000)="CONFIRMADO")),ROWS($A$3:A480))),"")</f>
        <v/>
      </c>
      <c r="M480" s="27" t="str">
        <f ca="1">IFERROR(INDEX(MAESTRO!M:M,_xludf.AGGREGATE(15,6,ROW(MAESTRO!$B$3:$B$1000)/((MAESTRO!$B$3:$B$1000="OPA")*(UPPER(MAESTRO!$L$3:$L$1000)="CONFIRMADO")),ROWS($A$3:A480))),"")</f>
        <v/>
      </c>
      <c r="N480" s="27" t="str">
        <f ca="1">IFERROR(INDEX(MAESTRO!N:N,_xludf.AGGREGATE(15,6,ROW(MAESTRO!$B$3:$B$1000)/((MAESTRO!$B$3:$B$1000="OPA")*(UPPER(MAESTRO!$L$3:$L$1000)="CONFIRMADO")),ROWS($A$3:A480))),"")</f>
        <v/>
      </c>
      <c r="O480" s="27" t="str">
        <f ca="1">IFERROR(INDEX(MAESTRO!O:O,_xludf.AGGREGATE(15,6,ROW(MAESTRO!$B$3:$B$1000)/((MAESTRO!$B$3:$B$1000="OPA")*(UPPER(MAESTRO!$L$3:$L$1000)="CONFIRMADO")),ROWS($A$3:A480))),"")</f>
        <v/>
      </c>
      <c r="P480" s="27" t="str">
        <f ca="1">IFERROR(INDEX(MAESTRO!P:P,_xludf.AGGREGATE(15,6,ROW(MAESTRO!$B$3:$B$1000)/((MAESTRO!$B$3:$B$1000="OPA")*(UPPER(MAESTRO!$L$3:$L$1000)="CONFIRMADO")),ROWS($A$3:A480))),"")</f>
        <v/>
      </c>
      <c r="Q480" s="27" t="str">
        <f ca="1">IFERROR(INDEX(MAESTRO!Q:Q,_xludf.AGGREGATE(15,6,ROW(MAESTRO!$B$3:$B$1000)/((MAESTRO!$B$3:$B$1000="OPA")*(UPPER(MAESTRO!$L$3:$L$1000)="CONFIRMADO")),ROWS($A$3:A480))),"")</f>
        <v/>
      </c>
      <c r="R480" s="27" t="str">
        <f ca="1">IFERROR(INDEX(MAESTRO!R:R,_xludf.AGGREGATE(15,6,ROW(MAESTRO!$B$3:$B$1000)/((MAESTRO!$B$3:$B$1000="OPA")*(UPPER(MAESTRO!$L$3:$L$1000)="CONFIRMADO")),ROWS($A$3:A480))),"")</f>
        <v/>
      </c>
      <c r="S480" s="27" t="str">
        <f ca="1">IFERROR(INDEX(MAESTRO!S:S,_xludf.AGGREGATE(15,6,ROW(MAESTRO!$B$3:$B$1000)/((MAESTRO!$B$3:$B$1000="OPA")*(UPPER(MAESTRO!$L$3:$L$1000)="CONFIRMADO")),ROWS($A$3:A480))),"")</f>
        <v/>
      </c>
      <c r="T480" s="27" t="str">
        <f ca="1">IFERROR(INDEX(MAESTRO!T:T,_xludf.AGGREGATE(15,6,ROW(MAESTRO!$B$3:$B$1000)/((MAESTRO!$B$3:$B$1000="OPA")*(UPPER(MAESTRO!$L$3:$L$1000)="CONFIRMADO")),ROWS($A$3:A480))),"")</f>
        <v/>
      </c>
      <c r="U480" s="27" t="str">
        <f ca="1">IFERROR(INDEX(MAESTRO!U:U,_xludf.AGGREGATE(15,6,ROW(MAESTRO!$B$3:$B$1000)/((MAESTRO!$B$3:$B$1000="OPA")*(UPPER(MAESTRO!$L$3:$L$1000)="CONFIRMADO")),ROWS($A$3:A480))),"")</f>
        <v/>
      </c>
      <c r="V480" s="27" t="str">
        <f ca="1">IFERROR(INDEX(MAESTRO!V:V,_xludf.AGGREGATE(15,6,ROW(MAESTRO!$B$3:$B$1000)/((MAESTRO!$B$3:$B$1000="OPA")*(UPPER(MAESTRO!$L$3:$L$1000)="CONFIRMADO")),ROWS($A$3:A480))),"")</f>
        <v/>
      </c>
      <c r="W480" s="27" t="str">
        <f ca="1">IFERROR(INDEX(MAESTRO!W:W,_xludf.AGGREGATE(15,6,ROW(MAESTRO!$B$3:$B$1000)/((MAESTRO!$B$3:$B$1000="OPA")*(UPPER(MAESTRO!$L$3:$L$1000)="CONFIRMADO")),ROWS($A$3:A480))),"")</f>
        <v/>
      </c>
      <c r="X480" s="27" t="str">
        <f ca="1">IFERROR(INDEX(MAESTRO!X:X,_xludf.AGGREGATE(15,6,ROW(MAESTRO!$B$3:$B$1000)/((MAESTRO!$B$3:$B$1000="OPA")*(UPPER(MAESTRO!$L$3:$L$1000)="CONFIRMADO")),ROWS($A$3:A480))),"")</f>
        <v/>
      </c>
    </row>
    <row r="481" spans="1:24" ht="22.05" customHeight="1">
      <c r="A481" s="10" t="str">
        <f ca="1">IFERROR(INDEX(MAESTRO!A:A,_xludf.AGGREGATE(15,6,ROW(MAESTRO!$B$3:$B$1000)/((MAESTRO!$B$3:$B$1000="OPA")*(UPPER(MAESTRO!$L$3:$L$1000)="CONFIRMADO")),ROWS($A$3:A481))),"")</f>
        <v/>
      </c>
      <c r="B481" s="10" t="str">
        <f ca="1">IFERROR(INDEX(MAESTRO!B:B,_xludf.AGGREGATE(15,6,ROW(MAESTRO!$B$3:$B$1000)/((MAESTRO!$B$3:$B$1000="OPA")*(UPPER(MAESTRO!$L$3:$L$1000)="CONFIRMADO")),ROWS($A$3:A481))),"")</f>
        <v/>
      </c>
      <c r="C481" s="10" t="str">
        <f ca="1">IFERROR(INDEX(MAESTRO!C:C,_xludf.AGGREGATE(15,6,ROW(MAESTRO!$B$3:$B$1000)/((MAESTRO!$B$3:$B$1000="OPA")*(UPPER(MAESTRO!$L$3:$L$1000)="CONFIRMADO")),ROWS($A$3:A481))),"")</f>
        <v/>
      </c>
      <c r="D481" s="10" t="str">
        <f ca="1">IFERROR(INDEX(MAESTRO!D:D,_xludf.AGGREGATE(15,6,ROW(MAESTRO!$B$3:$B$1000)/((MAESTRO!$B$3:$B$1000="OPA")*(UPPER(MAESTRO!$L$3:$L$1000)="CONFIRMADO")),ROWS($A$3:A481))),"")</f>
        <v/>
      </c>
      <c r="E481" s="10" t="str">
        <f ca="1">IFERROR(INDEX(MAESTRO!E:E,_xludf.AGGREGATE(15,6,ROW(MAESTRO!$B$3:$B$1000)/((MAESTRO!$B$3:$B$1000="OPA")*(UPPER(MAESTRO!$L$3:$L$1000)="CONFIRMADO")),ROWS($A$3:A481))),"")</f>
        <v/>
      </c>
      <c r="F481" s="10" t="str">
        <f ca="1">IFERROR(INDEX(MAESTRO!F:F,_xludf.AGGREGATE(15,6,ROW(MAESTRO!$B$3:$B$1000)/((MAESTRO!$B$3:$B$1000="OPA")*(UPPER(MAESTRO!$L$3:$L$1000)="CONFIRMADO")),ROWS($A$3:A481))),"")</f>
        <v/>
      </c>
      <c r="G481" s="10" t="str">
        <f ca="1">IFERROR(INDEX(MAESTRO!G:G,_xludf.AGGREGATE(15,6,ROW(MAESTRO!$B$3:$B$1000)/((MAESTRO!$B$3:$B$1000="OPA")*(UPPER(MAESTRO!$L$3:$L$1000)="CONFIRMADO")),ROWS($A$3:A481))),"")</f>
        <v/>
      </c>
      <c r="H481" s="10" t="str">
        <f ca="1">IFERROR(INDEX(MAESTRO!H:H,_xludf.AGGREGATE(15,6,ROW(MAESTRO!$B$3:$B$1000)/((MAESTRO!$B$3:$B$1000="OPA")*(UPPER(MAESTRO!$L$3:$L$1000)="CONFIRMADO")),ROWS($A$3:A481))),"")</f>
        <v/>
      </c>
      <c r="I481" s="10" t="str">
        <f ca="1">IFERROR(INDEX(MAESTRO!I:I,_xludf.AGGREGATE(15,6,ROW(MAESTRO!$B$3:$B$1000)/((MAESTRO!$B$3:$B$1000="OPA")*(UPPER(MAESTRO!$L$3:$L$1000)="CONFIRMADO")),ROWS($A$3:A481))),"")</f>
        <v/>
      </c>
      <c r="J481" s="10" t="str">
        <f ca="1">IFERROR(INDEX(MAESTRO!J:J,_xludf.AGGREGATE(15,6,ROW(MAESTRO!$B$3:$B$1000)/((MAESTRO!$B$3:$B$1000="OPA")*(UPPER(MAESTRO!$L$3:$L$1000)="CONFIRMADO")),ROWS($A$3:A481))),"")</f>
        <v/>
      </c>
      <c r="K481" s="10" t="str">
        <f ca="1">IFERROR(INDEX(MAESTRO!K:K,_xludf.AGGREGATE(15,6,ROW(MAESTRO!$B$3:$B$1000)/((MAESTRO!$B$3:$B$1000="OPA")*(UPPER(MAESTRO!$L$3:$L$1000)="CONFIRMADO")),ROWS($A$3:A481))),"")</f>
        <v/>
      </c>
      <c r="L481" s="10" t="str">
        <f ca="1">IFERROR(INDEX(MAESTRO!L:L,_xludf.AGGREGATE(15,6,ROW(MAESTRO!$B$3:$B$1000)/((MAESTRO!$B$3:$B$1000="OPA")*(UPPER(MAESTRO!$L$3:$L$1000)="CONFIRMADO")),ROWS($A$3:A481))),"")</f>
        <v/>
      </c>
      <c r="M481" s="10" t="str">
        <f ca="1">IFERROR(INDEX(MAESTRO!M:M,_xludf.AGGREGATE(15,6,ROW(MAESTRO!$B$3:$B$1000)/((MAESTRO!$B$3:$B$1000="OPA")*(UPPER(MAESTRO!$L$3:$L$1000)="CONFIRMADO")),ROWS($A$3:A481))),"")</f>
        <v/>
      </c>
      <c r="N481" s="10" t="str">
        <f ca="1">IFERROR(INDEX(MAESTRO!N:N,_xludf.AGGREGATE(15,6,ROW(MAESTRO!$B$3:$B$1000)/((MAESTRO!$B$3:$B$1000="OPA")*(UPPER(MAESTRO!$L$3:$L$1000)="CONFIRMADO")),ROWS($A$3:A481))),"")</f>
        <v/>
      </c>
      <c r="O481" s="10" t="str">
        <f ca="1">IFERROR(INDEX(MAESTRO!O:O,_xludf.AGGREGATE(15,6,ROW(MAESTRO!$B$3:$B$1000)/((MAESTRO!$B$3:$B$1000="OPA")*(UPPER(MAESTRO!$L$3:$L$1000)="CONFIRMADO")),ROWS($A$3:A481))),"")</f>
        <v/>
      </c>
      <c r="P481" s="10" t="str">
        <f ca="1">IFERROR(INDEX(MAESTRO!P:P,_xludf.AGGREGATE(15,6,ROW(MAESTRO!$B$3:$B$1000)/((MAESTRO!$B$3:$B$1000="OPA")*(UPPER(MAESTRO!$L$3:$L$1000)="CONFIRMADO")),ROWS($A$3:A481))),"")</f>
        <v/>
      </c>
      <c r="Q481" s="10" t="str">
        <f ca="1">IFERROR(INDEX(MAESTRO!Q:Q,_xludf.AGGREGATE(15,6,ROW(MAESTRO!$B$3:$B$1000)/((MAESTRO!$B$3:$B$1000="OPA")*(UPPER(MAESTRO!$L$3:$L$1000)="CONFIRMADO")),ROWS($A$3:A481))),"")</f>
        <v/>
      </c>
      <c r="R481" s="10" t="str">
        <f ca="1">IFERROR(INDEX(MAESTRO!R:R,_xludf.AGGREGATE(15,6,ROW(MAESTRO!$B$3:$B$1000)/((MAESTRO!$B$3:$B$1000="OPA")*(UPPER(MAESTRO!$L$3:$L$1000)="CONFIRMADO")),ROWS($A$3:A481))),"")</f>
        <v/>
      </c>
      <c r="S481" s="10" t="str">
        <f ca="1">IFERROR(INDEX(MAESTRO!S:S,_xludf.AGGREGATE(15,6,ROW(MAESTRO!$B$3:$B$1000)/((MAESTRO!$B$3:$B$1000="OPA")*(UPPER(MAESTRO!$L$3:$L$1000)="CONFIRMADO")),ROWS($A$3:A481))),"")</f>
        <v/>
      </c>
      <c r="T481" s="10" t="str">
        <f ca="1">IFERROR(INDEX(MAESTRO!T:T,_xludf.AGGREGATE(15,6,ROW(MAESTRO!$B$3:$B$1000)/((MAESTRO!$B$3:$B$1000="OPA")*(UPPER(MAESTRO!$L$3:$L$1000)="CONFIRMADO")),ROWS($A$3:A481))),"")</f>
        <v/>
      </c>
      <c r="U481" s="10" t="str">
        <f ca="1">IFERROR(INDEX(MAESTRO!U:U,_xludf.AGGREGATE(15,6,ROW(MAESTRO!$B$3:$B$1000)/((MAESTRO!$B$3:$B$1000="OPA")*(UPPER(MAESTRO!$L$3:$L$1000)="CONFIRMADO")),ROWS($A$3:A481))),"")</f>
        <v/>
      </c>
      <c r="V481" s="10" t="str">
        <f ca="1">IFERROR(INDEX(MAESTRO!V:V,_xludf.AGGREGATE(15,6,ROW(MAESTRO!$B$3:$B$1000)/((MAESTRO!$B$3:$B$1000="OPA")*(UPPER(MAESTRO!$L$3:$L$1000)="CONFIRMADO")),ROWS($A$3:A481))),"")</f>
        <v/>
      </c>
      <c r="W481" s="10" t="str">
        <f ca="1">IFERROR(INDEX(MAESTRO!W:W,_xludf.AGGREGATE(15,6,ROW(MAESTRO!$B$3:$B$1000)/((MAESTRO!$B$3:$B$1000="OPA")*(UPPER(MAESTRO!$L$3:$L$1000)="CONFIRMADO")),ROWS($A$3:A481))),"")</f>
        <v/>
      </c>
      <c r="X481" s="10" t="str">
        <f ca="1">IFERROR(INDEX(MAESTRO!X:X,_xludf.AGGREGATE(15,6,ROW(MAESTRO!$B$3:$B$1000)/((MAESTRO!$B$3:$B$1000="OPA")*(UPPER(MAESTRO!$L$3:$L$1000)="CONFIRMADO")),ROWS($A$3:A481))),"")</f>
        <v/>
      </c>
    </row>
    <row r="482" spans="1:24" ht="22.05" customHeight="1">
      <c r="A482" s="27" t="str">
        <f ca="1">IFERROR(INDEX(MAESTRO!A:A,_xludf.AGGREGATE(15,6,ROW(MAESTRO!$B$3:$B$1000)/((MAESTRO!$B$3:$B$1000="OPA")*(UPPER(MAESTRO!$L$3:$L$1000)="CONFIRMADO")),ROWS($A$3:A482))),"")</f>
        <v/>
      </c>
      <c r="B482" s="27" t="str">
        <f ca="1">IFERROR(INDEX(MAESTRO!B:B,_xludf.AGGREGATE(15,6,ROW(MAESTRO!$B$3:$B$1000)/((MAESTRO!$B$3:$B$1000="OPA")*(UPPER(MAESTRO!$L$3:$L$1000)="CONFIRMADO")),ROWS($A$3:A482))),"")</f>
        <v/>
      </c>
      <c r="C482" s="27" t="str">
        <f ca="1">IFERROR(INDEX(MAESTRO!C:C,_xludf.AGGREGATE(15,6,ROW(MAESTRO!$B$3:$B$1000)/((MAESTRO!$B$3:$B$1000="OPA")*(UPPER(MAESTRO!$L$3:$L$1000)="CONFIRMADO")),ROWS($A$3:A482))),"")</f>
        <v/>
      </c>
      <c r="D482" s="27" t="str">
        <f ca="1">IFERROR(INDEX(MAESTRO!D:D,_xludf.AGGREGATE(15,6,ROW(MAESTRO!$B$3:$B$1000)/((MAESTRO!$B$3:$B$1000="OPA")*(UPPER(MAESTRO!$L$3:$L$1000)="CONFIRMADO")),ROWS($A$3:A482))),"")</f>
        <v/>
      </c>
      <c r="E482" s="27" t="str">
        <f ca="1">IFERROR(INDEX(MAESTRO!E:E,_xludf.AGGREGATE(15,6,ROW(MAESTRO!$B$3:$B$1000)/((MAESTRO!$B$3:$B$1000="OPA")*(UPPER(MAESTRO!$L$3:$L$1000)="CONFIRMADO")),ROWS($A$3:A482))),"")</f>
        <v/>
      </c>
      <c r="F482" s="27" t="str">
        <f ca="1">IFERROR(INDEX(MAESTRO!F:F,_xludf.AGGREGATE(15,6,ROW(MAESTRO!$B$3:$B$1000)/((MAESTRO!$B$3:$B$1000="OPA")*(UPPER(MAESTRO!$L$3:$L$1000)="CONFIRMADO")),ROWS($A$3:A482))),"")</f>
        <v/>
      </c>
      <c r="G482" s="27" t="str">
        <f ca="1">IFERROR(INDEX(MAESTRO!G:G,_xludf.AGGREGATE(15,6,ROW(MAESTRO!$B$3:$B$1000)/((MAESTRO!$B$3:$B$1000="OPA")*(UPPER(MAESTRO!$L$3:$L$1000)="CONFIRMADO")),ROWS($A$3:A482))),"")</f>
        <v/>
      </c>
      <c r="H482" s="27" t="str">
        <f ca="1">IFERROR(INDEX(MAESTRO!H:H,_xludf.AGGREGATE(15,6,ROW(MAESTRO!$B$3:$B$1000)/((MAESTRO!$B$3:$B$1000="OPA")*(UPPER(MAESTRO!$L$3:$L$1000)="CONFIRMADO")),ROWS($A$3:A482))),"")</f>
        <v/>
      </c>
      <c r="I482" s="27" t="str">
        <f ca="1">IFERROR(INDEX(MAESTRO!I:I,_xludf.AGGREGATE(15,6,ROW(MAESTRO!$B$3:$B$1000)/((MAESTRO!$B$3:$B$1000="OPA")*(UPPER(MAESTRO!$L$3:$L$1000)="CONFIRMADO")),ROWS($A$3:A482))),"")</f>
        <v/>
      </c>
      <c r="J482" s="27" t="str">
        <f ca="1">IFERROR(INDEX(MAESTRO!J:J,_xludf.AGGREGATE(15,6,ROW(MAESTRO!$B$3:$B$1000)/((MAESTRO!$B$3:$B$1000="OPA")*(UPPER(MAESTRO!$L$3:$L$1000)="CONFIRMADO")),ROWS($A$3:A482))),"")</f>
        <v/>
      </c>
      <c r="K482" s="27" t="str">
        <f ca="1">IFERROR(INDEX(MAESTRO!K:K,_xludf.AGGREGATE(15,6,ROW(MAESTRO!$B$3:$B$1000)/((MAESTRO!$B$3:$B$1000="OPA")*(UPPER(MAESTRO!$L$3:$L$1000)="CONFIRMADO")),ROWS($A$3:A482))),"")</f>
        <v/>
      </c>
      <c r="L482" s="27" t="str">
        <f ca="1">IFERROR(INDEX(MAESTRO!L:L,_xludf.AGGREGATE(15,6,ROW(MAESTRO!$B$3:$B$1000)/((MAESTRO!$B$3:$B$1000="OPA")*(UPPER(MAESTRO!$L$3:$L$1000)="CONFIRMADO")),ROWS($A$3:A482))),"")</f>
        <v/>
      </c>
      <c r="M482" s="27" t="str">
        <f ca="1">IFERROR(INDEX(MAESTRO!M:M,_xludf.AGGREGATE(15,6,ROW(MAESTRO!$B$3:$B$1000)/((MAESTRO!$B$3:$B$1000="OPA")*(UPPER(MAESTRO!$L$3:$L$1000)="CONFIRMADO")),ROWS($A$3:A482))),"")</f>
        <v/>
      </c>
      <c r="N482" s="27" t="str">
        <f ca="1">IFERROR(INDEX(MAESTRO!N:N,_xludf.AGGREGATE(15,6,ROW(MAESTRO!$B$3:$B$1000)/((MAESTRO!$B$3:$B$1000="OPA")*(UPPER(MAESTRO!$L$3:$L$1000)="CONFIRMADO")),ROWS($A$3:A482))),"")</f>
        <v/>
      </c>
      <c r="O482" s="27" t="str">
        <f ca="1">IFERROR(INDEX(MAESTRO!O:O,_xludf.AGGREGATE(15,6,ROW(MAESTRO!$B$3:$B$1000)/((MAESTRO!$B$3:$B$1000="OPA")*(UPPER(MAESTRO!$L$3:$L$1000)="CONFIRMADO")),ROWS($A$3:A482))),"")</f>
        <v/>
      </c>
      <c r="P482" s="27" t="str">
        <f ca="1">IFERROR(INDEX(MAESTRO!P:P,_xludf.AGGREGATE(15,6,ROW(MAESTRO!$B$3:$B$1000)/((MAESTRO!$B$3:$B$1000="OPA")*(UPPER(MAESTRO!$L$3:$L$1000)="CONFIRMADO")),ROWS($A$3:A482))),"")</f>
        <v/>
      </c>
      <c r="Q482" s="27" t="str">
        <f ca="1">IFERROR(INDEX(MAESTRO!Q:Q,_xludf.AGGREGATE(15,6,ROW(MAESTRO!$B$3:$B$1000)/((MAESTRO!$B$3:$B$1000="OPA")*(UPPER(MAESTRO!$L$3:$L$1000)="CONFIRMADO")),ROWS($A$3:A482))),"")</f>
        <v/>
      </c>
      <c r="R482" s="27" t="str">
        <f ca="1">IFERROR(INDEX(MAESTRO!R:R,_xludf.AGGREGATE(15,6,ROW(MAESTRO!$B$3:$B$1000)/((MAESTRO!$B$3:$B$1000="OPA")*(UPPER(MAESTRO!$L$3:$L$1000)="CONFIRMADO")),ROWS($A$3:A482))),"")</f>
        <v/>
      </c>
      <c r="S482" s="27" t="str">
        <f ca="1">IFERROR(INDEX(MAESTRO!S:S,_xludf.AGGREGATE(15,6,ROW(MAESTRO!$B$3:$B$1000)/((MAESTRO!$B$3:$B$1000="OPA")*(UPPER(MAESTRO!$L$3:$L$1000)="CONFIRMADO")),ROWS($A$3:A482))),"")</f>
        <v/>
      </c>
      <c r="T482" s="27" t="str">
        <f ca="1">IFERROR(INDEX(MAESTRO!T:T,_xludf.AGGREGATE(15,6,ROW(MAESTRO!$B$3:$B$1000)/((MAESTRO!$B$3:$B$1000="OPA")*(UPPER(MAESTRO!$L$3:$L$1000)="CONFIRMADO")),ROWS($A$3:A482))),"")</f>
        <v/>
      </c>
      <c r="U482" s="27" t="str">
        <f ca="1">IFERROR(INDEX(MAESTRO!U:U,_xludf.AGGREGATE(15,6,ROW(MAESTRO!$B$3:$B$1000)/((MAESTRO!$B$3:$B$1000="OPA")*(UPPER(MAESTRO!$L$3:$L$1000)="CONFIRMADO")),ROWS($A$3:A482))),"")</f>
        <v/>
      </c>
      <c r="V482" s="27" t="str">
        <f ca="1">IFERROR(INDEX(MAESTRO!V:V,_xludf.AGGREGATE(15,6,ROW(MAESTRO!$B$3:$B$1000)/((MAESTRO!$B$3:$B$1000="OPA")*(UPPER(MAESTRO!$L$3:$L$1000)="CONFIRMADO")),ROWS($A$3:A482))),"")</f>
        <v/>
      </c>
      <c r="W482" s="27" t="str">
        <f ca="1">IFERROR(INDEX(MAESTRO!W:W,_xludf.AGGREGATE(15,6,ROW(MAESTRO!$B$3:$B$1000)/((MAESTRO!$B$3:$B$1000="OPA")*(UPPER(MAESTRO!$L$3:$L$1000)="CONFIRMADO")),ROWS($A$3:A482))),"")</f>
        <v/>
      </c>
      <c r="X482" s="27" t="str">
        <f ca="1">IFERROR(INDEX(MAESTRO!X:X,_xludf.AGGREGATE(15,6,ROW(MAESTRO!$B$3:$B$1000)/((MAESTRO!$B$3:$B$1000="OPA")*(UPPER(MAESTRO!$L$3:$L$1000)="CONFIRMADO")),ROWS($A$3:A482))),"")</f>
        <v/>
      </c>
    </row>
    <row r="483" spans="1:24" ht="22.05" customHeight="1">
      <c r="A483" s="10" t="str">
        <f ca="1">IFERROR(INDEX(MAESTRO!A:A,_xludf.AGGREGATE(15,6,ROW(MAESTRO!$B$3:$B$1000)/((MAESTRO!$B$3:$B$1000="OPA")*(UPPER(MAESTRO!$L$3:$L$1000)="CONFIRMADO")),ROWS($A$3:A483))),"")</f>
        <v/>
      </c>
      <c r="B483" s="10" t="str">
        <f ca="1">IFERROR(INDEX(MAESTRO!B:B,_xludf.AGGREGATE(15,6,ROW(MAESTRO!$B$3:$B$1000)/((MAESTRO!$B$3:$B$1000="OPA")*(UPPER(MAESTRO!$L$3:$L$1000)="CONFIRMADO")),ROWS($A$3:A483))),"")</f>
        <v/>
      </c>
      <c r="C483" s="10" t="str">
        <f ca="1">IFERROR(INDEX(MAESTRO!C:C,_xludf.AGGREGATE(15,6,ROW(MAESTRO!$B$3:$B$1000)/((MAESTRO!$B$3:$B$1000="OPA")*(UPPER(MAESTRO!$L$3:$L$1000)="CONFIRMADO")),ROWS($A$3:A483))),"")</f>
        <v/>
      </c>
      <c r="D483" s="10" t="str">
        <f ca="1">IFERROR(INDEX(MAESTRO!D:D,_xludf.AGGREGATE(15,6,ROW(MAESTRO!$B$3:$B$1000)/((MAESTRO!$B$3:$B$1000="OPA")*(UPPER(MAESTRO!$L$3:$L$1000)="CONFIRMADO")),ROWS($A$3:A483))),"")</f>
        <v/>
      </c>
      <c r="E483" s="10" t="str">
        <f ca="1">IFERROR(INDEX(MAESTRO!E:E,_xludf.AGGREGATE(15,6,ROW(MAESTRO!$B$3:$B$1000)/((MAESTRO!$B$3:$B$1000="OPA")*(UPPER(MAESTRO!$L$3:$L$1000)="CONFIRMADO")),ROWS($A$3:A483))),"")</f>
        <v/>
      </c>
      <c r="F483" s="10" t="str">
        <f ca="1">IFERROR(INDEX(MAESTRO!F:F,_xludf.AGGREGATE(15,6,ROW(MAESTRO!$B$3:$B$1000)/((MAESTRO!$B$3:$B$1000="OPA")*(UPPER(MAESTRO!$L$3:$L$1000)="CONFIRMADO")),ROWS($A$3:A483))),"")</f>
        <v/>
      </c>
      <c r="G483" s="10" t="str">
        <f ca="1">IFERROR(INDEX(MAESTRO!G:G,_xludf.AGGREGATE(15,6,ROW(MAESTRO!$B$3:$B$1000)/((MAESTRO!$B$3:$B$1000="OPA")*(UPPER(MAESTRO!$L$3:$L$1000)="CONFIRMADO")),ROWS($A$3:A483))),"")</f>
        <v/>
      </c>
      <c r="H483" s="10" t="str">
        <f ca="1">IFERROR(INDEX(MAESTRO!H:H,_xludf.AGGREGATE(15,6,ROW(MAESTRO!$B$3:$B$1000)/((MAESTRO!$B$3:$B$1000="OPA")*(UPPER(MAESTRO!$L$3:$L$1000)="CONFIRMADO")),ROWS($A$3:A483))),"")</f>
        <v/>
      </c>
      <c r="I483" s="10" t="str">
        <f ca="1">IFERROR(INDEX(MAESTRO!I:I,_xludf.AGGREGATE(15,6,ROW(MAESTRO!$B$3:$B$1000)/((MAESTRO!$B$3:$B$1000="OPA")*(UPPER(MAESTRO!$L$3:$L$1000)="CONFIRMADO")),ROWS($A$3:A483))),"")</f>
        <v/>
      </c>
      <c r="J483" s="10" t="str">
        <f ca="1">IFERROR(INDEX(MAESTRO!J:J,_xludf.AGGREGATE(15,6,ROW(MAESTRO!$B$3:$B$1000)/((MAESTRO!$B$3:$B$1000="OPA")*(UPPER(MAESTRO!$L$3:$L$1000)="CONFIRMADO")),ROWS($A$3:A483))),"")</f>
        <v/>
      </c>
      <c r="K483" s="10" t="str">
        <f ca="1">IFERROR(INDEX(MAESTRO!K:K,_xludf.AGGREGATE(15,6,ROW(MAESTRO!$B$3:$B$1000)/((MAESTRO!$B$3:$B$1000="OPA")*(UPPER(MAESTRO!$L$3:$L$1000)="CONFIRMADO")),ROWS($A$3:A483))),"")</f>
        <v/>
      </c>
      <c r="L483" s="10" t="str">
        <f ca="1">IFERROR(INDEX(MAESTRO!L:L,_xludf.AGGREGATE(15,6,ROW(MAESTRO!$B$3:$B$1000)/((MAESTRO!$B$3:$B$1000="OPA")*(UPPER(MAESTRO!$L$3:$L$1000)="CONFIRMADO")),ROWS($A$3:A483))),"")</f>
        <v/>
      </c>
      <c r="M483" s="10" t="str">
        <f ca="1">IFERROR(INDEX(MAESTRO!M:M,_xludf.AGGREGATE(15,6,ROW(MAESTRO!$B$3:$B$1000)/((MAESTRO!$B$3:$B$1000="OPA")*(UPPER(MAESTRO!$L$3:$L$1000)="CONFIRMADO")),ROWS($A$3:A483))),"")</f>
        <v/>
      </c>
      <c r="N483" s="10" t="str">
        <f ca="1">IFERROR(INDEX(MAESTRO!N:N,_xludf.AGGREGATE(15,6,ROW(MAESTRO!$B$3:$B$1000)/((MAESTRO!$B$3:$B$1000="OPA")*(UPPER(MAESTRO!$L$3:$L$1000)="CONFIRMADO")),ROWS($A$3:A483))),"")</f>
        <v/>
      </c>
      <c r="O483" s="10" t="str">
        <f ca="1">IFERROR(INDEX(MAESTRO!O:O,_xludf.AGGREGATE(15,6,ROW(MAESTRO!$B$3:$B$1000)/((MAESTRO!$B$3:$B$1000="OPA")*(UPPER(MAESTRO!$L$3:$L$1000)="CONFIRMADO")),ROWS($A$3:A483))),"")</f>
        <v/>
      </c>
      <c r="P483" s="10" t="str">
        <f ca="1">IFERROR(INDEX(MAESTRO!P:P,_xludf.AGGREGATE(15,6,ROW(MAESTRO!$B$3:$B$1000)/((MAESTRO!$B$3:$B$1000="OPA")*(UPPER(MAESTRO!$L$3:$L$1000)="CONFIRMADO")),ROWS($A$3:A483))),"")</f>
        <v/>
      </c>
      <c r="Q483" s="10" t="str">
        <f ca="1">IFERROR(INDEX(MAESTRO!Q:Q,_xludf.AGGREGATE(15,6,ROW(MAESTRO!$B$3:$B$1000)/((MAESTRO!$B$3:$B$1000="OPA")*(UPPER(MAESTRO!$L$3:$L$1000)="CONFIRMADO")),ROWS($A$3:A483))),"")</f>
        <v/>
      </c>
      <c r="R483" s="10" t="str">
        <f ca="1">IFERROR(INDEX(MAESTRO!R:R,_xludf.AGGREGATE(15,6,ROW(MAESTRO!$B$3:$B$1000)/((MAESTRO!$B$3:$B$1000="OPA")*(UPPER(MAESTRO!$L$3:$L$1000)="CONFIRMADO")),ROWS($A$3:A483))),"")</f>
        <v/>
      </c>
      <c r="S483" s="10" t="str">
        <f ca="1">IFERROR(INDEX(MAESTRO!S:S,_xludf.AGGREGATE(15,6,ROW(MAESTRO!$B$3:$B$1000)/((MAESTRO!$B$3:$B$1000="OPA")*(UPPER(MAESTRO!$L$3:$L$1000)="CONFIRMADO")),ROWS($A$3:A483))),"")</f>
        <v/>
      </c>
      <c r="T483" s="10" t="str">
        <f ca="1">IFERROR(INDEX(MAESTRO!T:T,_xludf.AGGREGATE(15,6,ROW(MAESTRO!$B$3:$B$1000)/((MAESTRO!$B$3:$B$1000="OPA")*(UPPER(MAESTRO!$L$3:$L$1000)="CONFIRMADO")),ROWS($A$3:A483))),"")</f>
        <v/>
      </c>
      <c r="U483" s="10" t="str">
        <f ca="1">IFERROR(INDEX(MAESTRO!U:U,_xludf.AGGREGATE(15,6,ROW(MAESTRO!$B$3:$B$1000)/((MAESTRO!$B$3:$B$1000="OPA")*(UPPER(MAESTRO!$L$3:$L$1000)="CONFIRMADO")),ROWS($A$3:A483))),"")</f>
        <v/>
      </c>
      <c r="V483" s="10" t="str">
        <f ca="1">IFERROR(INDEX(MAESTRO!V:V,_xludf.AGGREGATE(15,6,ROW(MAESTRO!$B$3:$B$1000)/((MAESTRO!$B$3:$B$1000="OPA")*(UPPER(MAESTRO!$L$3:$L$1000)="CONFIRMADO")),ROWS($A$3:A483))),"")</f>
        <v/>
      </c>
      <c r="W483" s="10" t="str">
        <f ca="1">IFERROR(INDEX(MAESTRO!W:W,_xludf.AGGREGATE(15,6,ROW(MAESTRO!$B$3:$B$1000)/((MAESTRO!$B$3:$B$1000="OPA")*(UPPER(MAESTRO!$L$3:$L$1000)="CONFIRMADO")),ROWS($A$3:A483))),"")</f>
        <v/>
      </c>
      <c r="X483" s="10" t="str">
        <f ca="1">IFERROR(INDEX(MAESTRO!X:X,_xludf.AGGREGATE(15,6,ROW(MAESTRO!$B$3:$B$1000)/((MAESTRO!$B$3:$B$1000="OPA")*(UPPER(MAESTRO!$L$3:$L$1000)="CONFIRMADO")),ROWS($A$3:A483))),"")</f>
        <v/>
      </c>
    </row>
    <row r="484" spans="1:24" ht="22.05" customHeight="1">
      <c r="A484" s="27" t="str">
        <f ca="1">IFERROR(INDEX(MAESTRO!A:A,_xludf.AGGREGATE(15,6,ROW(MAESTRO!$B$3:$B$1000)/((MAESTRO!$B$3:$B$1000="OPA")*(UPPER(MAESTRO!$L$3:$L$1000)="CONFIRMADO")),ROWS($A$3:A484))),"")</f>
        <v/>
      </c>
      <c r="B484" s="27" t="str">
        <f ca="1">IFERROR(INDEX(MAESTRO!B:B,_xludf.AGGREGATE(15,6,ROW(MAESTRO!$B$3:$B$1000)/((MAESTRO!$B$3:$B$1000="OPA")*(UPPER(MAESTRO!$L$3:$L$1000)="CONFIRMADO")),ROWS($A$3:A484))),"")</f>
        <v/>
      </c>
      <c r="C484" s="27" t="str">
        <f ca="1">IFERROR(INDEX(MAESTRO!C:C,_xludf.AGGREGATE(15,6,ROW(MAESTRO!$B$3:$B$1000)/((MAESTRO!$B$3:$B$1000="OPA")*(UPPER(MAESTRO!$L$3:$L$1000)="CONFIRMADO")),ROWS($A$3:A484))),"")</f>
        <v/>
      </c>
      <c r="D484" s="27" t="str">
        <f ca="1">IFERROR(INDEX(MAESTRO!D:D,_xludf.AGGREGATE(15,6,ROW(MAESTRO!$B$3:$B$1000)/((MAESTRO!$B$3:$B$1000="OPA")*(UPPER(MAESTRO!$L$3:$L$1000)="CONFIRMADO")),ROWS($A$3:A484))),"")</f>
        <v/>
      </c>
      <c r="E484" s="27" t="str">
        <f ca="1">IFERROR(INDEX(MAESTRO!E:E,_xludf.AGGREGATE(15,6,ROW(MAESTRO!$B$3:$B$1000)/((MAESTRO!$B$3:$B$1000="OPA")*(UPPER(MAESTRO!$L$3:$L$1000)="CONFIRMADO")),ROWS($A$3:A484))),"")</f>
        <v/>
      </c>
      <c r="F484" s="27" t="str">
        <f ca="1">IFERROR(INDEX(MAESTRO!F:F,_xludf.AGGREGATE(15,6,ROW(MAESTRO!$B$3:$B$1000)/((MAESTRO!$B$3:$B$1000="OPA")*(UPPER(MAESTRO!$L$3:$L$1000)="CONFIRMADO")),ROWS($A$3:A484))),"")</f>
        <v/>
      </c>
      <c r="G484" s="27" t="str">
        <f ca="1">IFERROR(INDEX(MAESTRO!G:G,_xludf.AGGREGATE(15,6,ROW(MAESTRO!$B$3:$B$1000)/((MAESTRO!$B$3:$B$1000="OPA")*(UPPER(MAESTRO!$L$3:$L$1000)="CONFIRMADO")),ROWS($A$3:A484))),"")</f>
        <v/>
      </c>
      <c r="H484" s="27" t="str">
        <f ca="1">IFERROR(INDEX(MAESTRO!H:H,_xludf.AGGREGATE(15,6,ROW(MAESTRO!$B$3:$B$1000)/((MAESTRO!$B$3:$B$1000="OPA")*(UPPER(MAESTRO!$L$3:$L$1000)="CONFIRMADO")),ROWS($A$3:A484))),"")</f>
        <v/>
      </c>
      <c r="I484" s="27" t="str">
        <f ca="1">IFERROR(INDEX(MAESTRO!I:I,_xludf.AGGREGATE(15,6,ROW(MAESTRO!$B$3:$B$1000)/((MAESTRO!$B$3:$B$1000="OPA")*(UPPER(MAESTRO!$L$3:$L$1000)="CONFIRMADO")),ROWS($A$3:A484))),"")</f>
        <v/>
      </c>
      <c r="J484" s="27" t="str">
        <f ca="1">IFERROR(INDEX(MAESTRO!J:J,_xludf.AGGREGATE(15,6,ROW(MAESTRO!$B$3:$B$1000)/((MAESTRO!$B$3:$B$1000="OPA")*(UPPER(MAESTRO!$L$3:$L$1000)="CONFIRMADO")),ROWS($A$3:A484))),"")</f>
        <v/>
      </c>
      <c r="K484" s="27" t="str">
        <f ca="1">IFERROR(INDEX(MAESTRO!K:K,_xludf.AGGREGATE(15,6,ROW(MAESTRO!$B$3:$B$1000)/((MAESTRO!$B$3:$B$1000="OPA")*(UPPER(MAESTRO!$L$3:$L$1000)="CONFIRMADO")),ROWS($A$3:A484))),"")</f>
        <v/>
      </c>
      <c r="L484" s="27" t="str">
        <f ca="1">IFERROR(INDEX(MAESTRO!L:L,_xludf.AGGREGATE(15,6,ROW(MAESTRO!$B$3:$B$1000)/((MAESTRO!$B$3:$B$1000="OPA")*(UPPER(MAESTRO!$L$3:$L$1000)="CONFIRMADO")),ROWS($A$3:A484))),"")</f>
        <v/>
      </c>
      <c r="M484" s="27" t="str">
        <f ca="1">IFERROR(INDEX(MAESTRO!M:M,_xludf.AGGREGATE(15,6,ROW(MAESTRO!$B$3:$B$1000)/((MAESTRO!$B$3:$B$1000="OPA")*(UPPER(MAESTRO!$L$3:$L$1000)="CONFIRMADO")),ROWS($A$3:A484))),"")</f>
        <v/>
      </c>
      <c r="N484" s="27" t="str">
        <f ca="1">IFERROR(INDEX(MAESTRO!N:N,_xludf.AGGREGATE(15,6,ROW(MAESTRO!$B$3:$B$1000)/((MAESTRO!$B$3:$B$1000="OPA")*(UPPER(MAESTRO!$L$3:$L$1000)="CONFIRMADO")),ROWS($A$3:A484))),"")</f>
        <v/>
      </c>
      <c r="O484" s="27" t="str">
        <f ca="1">IFERROR(INDEX(MAESTRO!O:O,_xludf.AGGREGATE(15,6,ROW(MAESTRO!$B$3:$B$1000)/((MAESTRO!$B$3:$B$1000="OPA")*(UPPER(MAESTRO!$L$3:$L$1000)="CONFIRMADO")),ROWS($A$3:A484))),"")</f>
        <v/>
      </c>
      <c r="P484" s="27" t="str">
        <f ca="1">IFERROR(INDEX(MAESTRO!P:P,_xludf.AGGREGATE(15,6,ROW(MAESTRO!$B$3:$B$1000)/((MAESTRO!$B$3:$B$1000="OPA")*(UPPER(MAESTRO!$L$3:$L$1000)="CONFIRMADO")),ROWS($A$3:A484))),"")</f>
        <v/>
      </c>
      <c r="Q484" s="27" t="str">
        <f ca="1">IFERROR(INDEX(MAESTRO!Q:Q,_xludf.AGGREGATE(15,6,ROW(MAESTRO!$B$3:$B$1000)/((MAESTRO!$B$3:$B$1000="OPA")*(UPPER(MAESTRO!$L$3:$L$1000)="CONFIRMADO")),ROWS($A$3:A484))),"")</f>
        <v/>
      </c>
      <c r="R484" s="27" t="str">
        <f ca="1">IFERROR(INDEX(MAESTRO!R:R,_xludf.AGGREGATE(15,6,ROW(MAESTRO!$B$3:$B$1000)/((MAESTRO!$B$3:$B$1000="OPA")*(UPPER(MAESTRO!$L$3:$L$1000)="CONFIRMADO")),ROWS($A$3:A484))),"")</f>
        <v/>
      </c>
      <c r="S484" s="27" t="str">
        <f ca="1">IFERROR(INDEX(MAESTRO!S:S,_xludf.AGGREGATE(15,6,ROW(MAESTRO!$B$3:$B$1000)/((MAESTRO!$B$3:$B$1000="OPA")*(UPPER(MAESTRO!$L$3:$L$1000)="CONFIRMADO")),ROWS($A$3:A484))),"")</f>
        <v/>
      </c>
      <c r="T484" s="27" t="str">
        <f ca="1">IFERROR(INDEX(MAESTRO!T:T,_xludf.AGGREGATE(15,6,ROW(MAESTRO!$B$3:$B$1000)/((MAESTRO!$B$3:$B$1000="OPA")*(UPPER(MAESTRO!$L$3:$L$1000)="CONFIRMADO")),ROWS($A$3:A484))),"")</f>
        <v/>
      </c>
      <c r="U484" s="27" t="str">
        <f ca="1">IFERROR(INDEX(MAESTRO!U:U,_xludf.AGGREGATE(15,6,ROW(MAESTRO!$B$3:$B$1000)/((MAESTRO!$B$3:$B$1000="OPA")*(UPPER(MAESTRO!$L$3:$L$1000)="CONFIRMADO")),ROWS($A$3:A484))),"")</f>
        <v/>
      </c>
      <c r="V484" s="27" t="str">
        <f ca="1">IFERROR(INDEX(MAESTRO!V:V,_xludf.AGGREGATE(15,6,ROW(MAESTRO!$B$3:$B$1000)/((MAESTRO!$B$3:$B$1000="OPA")*(UPPER(MAESTRO!$L$3:$L$1000)="CONFIRMADO")),ROWS($A$3:A484))),"")</f>
        <v/>
      </c>
      <c r="W484" s="27" t="str">
        <f ca="1">IFERROR(INDEX(MAESTRO!W:W,_xludf.AGGREGATE(15,6,ROW(MAESTRO!$B$3:$B$1000)/((MAESTRO!$B$3:$B$1000="OPA")*(UPPER(MAESTRO!$L$3:$L$1000)="CONFIRMADO")),ROWS($A$3:A484))),"")</f>
        <v/>
      </c>
      <c r="X484" s="27" t="str">
        <f ca="1">IFERROR(INDEX(MAESTRO!X:X,_xludf.AGGREGATE(15,6,ROW(MAESTRO!$B$3:$B$1000)/((MAESTRO!$B$3:$B$1000="OPA")*(UPPER(MAESTRO!$L$3:$L$1000)="CONFIRMADO")),ROWS($A$3:A484))),"")</f>
        <v/>
      </c>
    </row>
    <row r="485" spans="1:24" ht="22.05" customHeight="1">
      <c r="A485" s="10" t="str">
        <f ca="1">IFERROR(INDEX(MAESTRO!A:A,_xludf.AGGREGATE(15,6,ROW(MAESTRO!$B$3:$B$1000)/((MAESTRO!$B$3:$B$1000="OPA")*(UPPER(MAESTRO!$L$3:$L$1000)="CONFIRMADO")),ROWS($A$3:A485))),"")</f>
        <v/>
      </c>
      <c r="B485" s="10" t="str">
        <f ca="1">IFERROR(INDEX(MAESTRO!B:B,_xludf.AGGREGATE(15,6,ROW(MAESTRO!$B$3:$B$1000)/((MAESTRO!$B$3:$B$1000="OPA")*(UPPER(MAESTRO!$L$3:$L$1000)="CONFIRMADO")),ROWS($A$3:A485))),"")</f>
        <v/>
      </c>
      <c r="C485" s="10" t="str">
        <f ca="1">IFERROR(INDEX(MAESTRO!C:C,_xludf.AGGREGATE(15,6,ROW(MAESTRO!$B$3:$B$1000)/((MAESTRO!$B$3:$B$1000="OPA")*(UPPER(MAESTRO!$L$3:$L$1000)="CONFIRMADO")),ROWS($A$3:A485))),"")</f>
        <v/>
      </c>
      <c r="D485" s="10" t="str">
        <f ca="1">IFERROR(INDEX(MAESTRO!D:D,_xludf.AGGREGATE(15,6,ROW(MAESTRO!$B$3:$B$1000)/((MAESTRO!$B$3:$B$1000="OPA")*(UPPER(MAESTRO!$L$3:$L$1000)="CONFIRMADO")),ROWS($A$3:A485))),"")</f>
        <v/>
      </c>
      <c r="E485" s="10" t="str">
        <f ca="1">IFERROR(INDEX(MAESTRO!E:E,_xludf.AGGREGATE(15,6,ROW(MAESTRO!$B$3:$B$1000)/((MAESTRO!$B$3:$B$1000="OPA")*(UPPER(MAESTRO!$L$3:$L$1000)="CONFIRMADO")),ROWS($A$3:A485))),"")</f>
        <v/>
      </c>
      <c r="F485" s="10" t="str">
        <f ca="1">IFERROR(INDEX(MAESTRO!F:F,_xludf.AGGREGATE(15,6,ROW(MAESTRO!$B$3:$B$1000)/((MAESTRO!$B$3:$B$1000="OPA")*(UPPER(MAESTRO!$L$3:$L$1000)="CONFIRMADO")),ROWS($A$3:A485))),"")</f>
        <v/>
      </c>
      <c r="G485" s="10" t="str">
        <f ca="1">IFERROR(INDEX(MAESTRO!G:G,_xludf.AGGREGATE(15,6,ROW(MAESTRO!$B$3:$B$1000)/((MAESTRO!$B$3:$B$1000="OPA")*(UPPER(MAESTRO!$L$3:$L$1000)="CONFIRMADO")),ROWS($A$3:A485))),"")</f>
        <v/>
      </c>
      <c r="H485" s="10" t="str">
        <f ca="1">IFERROR(INDEX(MAESTRO!H:H,_xludf.AGGREGATE(15,6,ROW(MAESTRO!$B$3:$B$1000)/((MAESTRO!$B$3:$B$1000="OPA")*(UPPER(MAESTRO!$L$3:$L$1000)="CONFIRMADO")),ROWS($A$3:A485))),"")</f>
        <v/>
      </c>
      <c r="I485" s="10" t="str">
        <f ca="1">IFERROR(INDEX(MAESTRO!I:I,_xludf.AGGREGATE(15,6,ROW(MAESTRO!$B$3:$B$1000)/((MAESTRO!$B$3:$B$1000="OPA")*(UPPER(MAESTRO!$L$3:$L$1000)="CONFIRMADO")),ROWS($A$3:A485))),"")</f>
        <v/>
      </c>
      <c r="J485" s="10" t="str">
        <f ca="1">IFERROR(INDEX(MAESTRO!J:J,_xludf.AGGREGATE(15,6,ROW(MAESTRO!$B$3:$B$1000)/((MAESTRO!$B$3:$B$1000="OPA")*(UPPER(MAESTRO!$L$3:$L$1000)="CONFIRMADO")),ROWS($A$3:A485))),"")</f>
        <v/>
      </c>
      <c r="K485" s="10" t="str">
        <f ca="1">IFERROR(INDEX(MAESTRO!K:K,_xludf.AGGREGATE(15,6,ROW(MAESTRO!$B$3:$B$1000)/((MAESTRO!$B$3:$B$1000="OPA")*(UPPER(MAESTRO!$L$3:$L$1000)="CONFIRMADO")),ROWS($A$3:A485))),"")</f>
        <v/>
      </c>
      <c r="L485" s="10" t="str">
        <f ca="1">IFERROR(INDEX(MAESTRO!L:L,_xludf.AGGREGATE(15,6,ROW(MAESTRO!$B$3:$B$1000)/((MAESTRO!$B$3:$B$1000="OPA")*(UPPER(MAESTRO!$L$3:$L$1000)="CONFIRMADO")),ROWS($A$3:A485))),"")</f>
        <v/>
      </c>
      <c r="M485" s="10" t="str">
        <f ca="1">IFERROR(INDEX(MAESTRO!M:M,_xludf.AGGREGATE(15,6,ROW(MAESTRO!$B$3:$B$1000)/((MAESTRO!$B$3:$B$1000="OPA")*(UPPER(MAESTRO!$L$3:$L$1000)="CONFIRMADO")),ROWS($A$3:A485))),"")</f>
        <v/>
      </c>
      <c r="N485" s="10" t="str">
        <f ca="1">IFERROR(INDEX(MAESTRO!N:N,_xludf.AGGREGATE(15,6,ROW(MAESTRO!$B$3:$B$1000)/((MAESTRO!$B$3:$B$1000="OPA")*(UPPER(MAESTRO!$L$3:$L$1000)="CONFIRMADO")),ROWS($A$3:A485))),"")</f>
        <v/>
      </c>
      <c r="O485" s="10" t="str">
        <f ca="1">IFERROR(INDEX(MAESTRO!O:O,_xludf.AGGREGATE(15,6,ROW(MAESTRO!$B$3:$B$1000)/((MAESTRO!$B$3:$B$1000="OPA")*(UPPER(MAESTRO!$L$3:$L$1000)="CONFIRMADO")),ROWS($A$3:A485))),"")</f>
        <v/>
      </c>
      <c r="P485" s="10" t="str">
        <f ca="1">IFERROR(INDEX(MAESTRO!P:P,_xludf.AGGREGATE(15,6,ROW(MAESTRO!$B$3:$B$1000)/((MAESTRO!$B$3:$B$1000="OPA")*(UPPER(MAESTRO!$L$3:$L$1000)="CONFIRMADO")),ROWS($A$3:A485))),"")</f>
        <v/>
      </c>
      <c r="Q485" s="10" t="str">
        <f ca="1">IFERROR(INDEX(MAESTRO!Q:Q,_xludf.AGGREGATE(15,6,ROW(MAESTRO!$B$3:$B$1000)/((MAESTRO!$B$3:$B$1000="OPA")*(UPPER(MAESTRO!$L$3:$L$1000)="CONFIRMADO")),ROWS($A$3:A485))),"")</f>
        <v/>
      </c>
      <c r="R485" s="10" t="str">
        <f ca="1">IFERROR(INDEX(MAESTRO!R:R,_xludf.AGGREGATE(15,6,ROW(MAESTRO!$B$3:$B$1000)/((MAESTRO!$B$3:$B$1000="OPA")*(UPPER(MAESTRO!$L$3:$L$1000)="CONFIRMADO")),ROWS($A$3:A485))),"")</f>
        <v/>
      </c>
      <c r="S485" s="10" t="str">
        <f ca="1">IFERROR(INDEX(MAESTRO!S:S,_xludf.AGGREGATE(15,6,ROW(MAESTRO!$B$3:$B$1000)/((MAESTRO!$B$3:$B$1000="OPA")*(UPPER(MAESTRO!$L$3:$L$1000)="CONFIRMADO")),ROWS($A$3:A485))),"")</f>
        <v/>
      </c>
      <c r="T485" s="10" t="str">
        <f ca="1">IFERROR(INDEX(MAESTRO!T:T,_xludf.AGGREGATE(15,6,ROW(MAESTRO!$B$3:$B$1000)/((MAESTRO!$B$3:$B$1000="OPA")*(UPPER(MAESTRO!$L$3:$L$1000)="CONFIRMADO")),ROWS($A$3:A485))),"")</f>
        <v/>
      </c>
      <c r="U485" s="10" t="str">
        <f ca="1">IFERROR(INDEX(MAESTRO!U:U,_xludf.AGGREGATE(15,6,ROW(MAESTRO!$B$3:$B$1000)/((MAESTRO!$B$3:$B$1000="OPA")*(UPPER(MAESTRO!$L$3:$L$1000)="CONFIRMADO")),ROWS($A$3:A485))),"")</f>
        <v/>
      </c>
      <c r="V485" s="10" t="str">
        <f ca="1">IFERROR(INDEX(MAESTRO!V:V,_xludf.AGGREGATE(15,6,ROW(MAESTRO!$B$3:$B$1000)/((MAESTRO!$B$3:$B$1000="OPA")*(UPPER(MAESTRO!$L$3:$L$1000)="CONFIRMADO")),ROWS($A$3:A485))),"")</f>
        <v/>
      </c>
      <c r="W485" s="10" t="str">
        <f ca="1">IFERROR(INDEX(MAESTRO!W:W,_xludf.AGGREGATE(15,6,ROW(MAESTRO!$B$3:$B$1000)/((MAESTRO!$B$3:$B$1000="OPA")*(UPPER(MAESTRO!$L$3:$L$1000)="CONFIRMADO")),ROWS($A$3:A485))),"")</f>
        <v/>
      </c>
      <c r="X485" s="10" t="str">
        <f ca="1">IFERROR(INDEX(MAESTRO!X:X,_xludf.AGGREGATE(15,6,ROW(MAESTRO!$B$3:$B$1000)/((MAESTRO!$B$3:$B$1000="OPA")*(UPPER(MAESTRO!$L$3:$L$1000)="CONFIRMADO")),ROWS($A$3:A485))),"")</f>
        <v/>
      </c>
    </row>
    <row r="486" spans="1:24" ht="22.05" customHeight="1">
      <c r="A486" s="27" t="str">
        <f ca="1">IFERROR(INDEX(MAESTRO!A:A,_xludf.AGGREGATE(15,6,ROW(MAESTRO!$B$3:$B$1000)/((MAESTRO!$B$3:$B$1000="OPA")*(UPPER(MAESTRO!$L$3:$L$1000)="CONFIRMADO")),ROWS($A$3:A486))),"")</f>
        <v/>
      </c>
      <c r="B486" s="27" t="str">
        <f ca="1">IFERROR(INDEX(MAESTRO!B:B,_xludf.AGGREGATE(15,6,ROW(MAESTRO!$B$3:$B$1000)/((MAESTRO!$B$3:$B$1000="OPA")*(UPPER(MAESTRO!$L$3:$L$1000)="CONFIRMADO")),ROWS($A$3:A486))),"")</f>
        <v/>
      </c>
      <c r="C486" s="27" t="str">
        <f ca="1">IFERROR(INDEX(MAESTRO!C:C,_xludf.AGGREGATE(15,6,ROW(MAESTRO!$B$3:$B$1000)/((MAESTRO!$B$3:$B$1000="OPA")*(UPPER(MAESTRO!$L$3:$L$1000)="CONFIRMADO")),ROWS($A$3:A486))),"")</f>
        <v/>
      </c>
      <c r="D486" s="27" t="str">
        <f ca="1">IFERROR(INDEX(MAESTRO!D:D,_xludf.AGGREGATE(15,6,ROW(MAESTRO!$B$3:$B$1000)/((MAESTRO!$B$3:$B$1000="OPA")*(UPPER(MAESTRO!$L$3:$L$1000)="CONFIRMADO")),ROWS($A$3:A486))),"")</f>
        <v/>
      </c>
      <c r="E486" s="27" t="str">
        <f ca="1">IFERROR(INDEX(MAESTRO!E:E,_xludf.AGGREGATE(15,6,ROW(MAESTRO!$B$3:$B$1000)/((MAESTRO!$B$3:$B$1000="OPA")*(UPPER(MAESTRO!$L$3:$L$1000)="CONFIRMADO")),ROWS($A$3:A486))),"")</f>
        <v/>
      </c>
      <c r="F486" s="27" t="str">
        <f ca="1">IFERROR(INDEX(MAESTRO!F:F,_xludf.AGGREGATE(15,6,ROW(MAESTRO!$B$3:$B$1000)/((MAESTRO!$B$3:$B$1000="OPA")*(UPPER(MAESTRO!$L$3:$L$1000)="CONFIRMADO")),ROWS($A$3:A486))),"")</f>
        <v/>
      </c>
      <c r="G486" s="27" t="str">
        <f ca="1">IFERROR(INDEX(MAESTRO!G:G,_xludf.AGGREGATE(15,6,ROW(MAESTRO!$B$3:$B$1000)/((MAESTRO!$B$3:$B$1000="OPA")*(UPPER(MAESTRO!$L$3:$L$1000)="CONFIRMADO")),ROWS($A$3:A486))),"")</f>
        <v/>
      </c>
      <c r="H486" s="27" t="str">
        <f ca="1">IFERROR(INDEX(MAESTRO!H:H,_xludf.AGGREGATE(15,6,ROW(MAESTRO!$B$3:$B$1000)/((MAESTRO!$B$3:$B$1000="OPA")*(UPPER(MAESTRO!$L$3:$L$1000)="CONFIRMADO")),ROWS($A$3:A486))),"")</f>
        <v/>
      </c>
      <c r="I486" s="27" t="str">
        <f ca="1">IFERROR(INDEX(MAESTRO!I:I,_xludf.AGGREGATE(15,6,ROW(MAESTRO!$B$3:$B$1000)/((MAESTRO!$B$3:$B$1000="OPA")*(UPPER(MAESTRO!$L$3:$L$1000)="CONFIRMADO")),ROWS($A$3:A486))),"")</f>
        <v/>
      </c>
      <c r="J486" s="27" t="str">
        <f ca="1">IFERROR(INDEX(MAESTRO!J:J,_xludf.AGGREGATE(15,6,ROW(MAESTRO!$B$3:$B$1000)/((MAESTRO!$B$3:$B$1000="OPA")*(UPPER(MAESTRO!$L$3:$L$1000)="CONFIRMADO")),ROWS($A$3:A486))),"")</f>
        <v/>
      </c>
      <c r="K486" s="27" t="str">
        <f ca="1">IFERROR(INDEX(MAESTRO!K:K,_xludf.AGGREGATE(15,6,ROW(MAESTRO!$B$3:$B$1000)/((MAESTRO!$B$3:$B$1000="OPA")*(UPPER(MAESTRO!$L$3:$L$1000)="CONFIRMADO")),ROWS($A$3:A486))),"")</f>
        <v/>
      </c>
      <c r="L486" s="27" t="str">
        <f ca="1">IFERROR(INDEX(MAESTRO!L:L,_xludf.AGGREGATE(15,6,ROW(MAESTRO!$B$3:$B$1000)/((MAESTRO!$B$3:$B$1000="OPA")*(UPPER(MAESTRO!$L$3:$L$1000)="CONFIRMADO")),ROWS($A$3:A486))),"")</f>
        <v/>
      </c>
      <c r="M486" s="27" t="str">
        <f ca="1">IFERROR(INDEX(MAESTRO!M:M,_xludf.AGGREGATE(15,6,ROW(MAESTRO!$B$3:$B$1000)/((MAESTRO!$B$3:$B$1000="OPA")*(UPPER(MAESTRO!$L$3:$L$1000)="CONFIRMADO")),ROWS($A$3:A486))),"")</f>
        <v/>
      </c>
      <c r="N486" s="27" t="str">
        <f ca="1">IFERROR(INDEX(MAESTRO!N:N,_xludf.AGGREGATE(15,6,ROW(MAESTRO!$B$3:$B$1000)/((MAESTRO!$B$3:$B$1000="OPA")*(UPPER(MAESTRO!$L$3:$L$1000)="CONFIRMADO")),ROWS($A$3:A486))),"")</f>
        <v/>
      </c>
      <c r="O486" s="27" t="str">
        <f ca="1">IFERROR(INDEX(MAESTRO!O:O,_xludf.AGGREGATE(15,6,ROW(MAESTRO!$B$3:$B$1000)/((MAESTRO!$B$3:$B$1000="OPA")*(UPPER(MAESTRO!$L$3:$L$1000)="CONFIRMADO")),ROWS($A$3:A486))),"")</f>
        <v/>
      </c>
      <c r="P486" s="27" t="str">
        <f ca="1">IFERROR(INDEX(MAESTRO!P:P,_xludf.AGGREGATE(15,6,ROW(MAESTRO!$B$3:$B$1000)/((MAESTRO!$B$3:$B$1000="OPA")*(UPPER(MAESTRO!$L$3:$L$1000)="CONFIRMADO")),ROWS($A$3:A486))),"")</f>
        <v/>
      </c>
      <c r="Q486" s="27" t="str">
        <f ca="1">IFERROR(INDEX(MAESTRO!Q:Q,_xludf.AGGREGATE(15,6,ROW(MAESTRO!$B$3:$B$1000)/((MAESTRO!$B$3:$B$1000="OPA")*(UPPER(MAESTRO!$L$3:$L$1000)="CONFIRMADO")),ROWS($A$3:A486))),"")</f>
        <v/>
      </c>
      <c r="R486" s="27" t="str">
        <f ca="1">IFERROR(INDEX(MAESTRO!R:R,_xludf.AGGREGATE(15,6,ROW(MAESTRO!$B$3:$B$1000)/((MAESTRO!$B$3:$B$1000="OPA")*(UPPER(MAESTRO!$L$3:$L$1000)="CONFIRMADO")),ROWS($A$3:A486))),"")</f>
        <v/>
      </c>
      <c r="S486" s="27" t="str">
        <f ca="1">IFERROR(INDEX(MAESTRO!S:S,_xludf.AGGREGATE(15,6,ROW(MAESTRO!$B$3:$B$1000)/((MAESTRO!$B$3:$B$1000="OPA")*(UPPER(MAESTRO!$L$3:$L$1000)="CONFIRMADO")),ROWS($A$3:A486))),"")</f>
        <v/>
      </c>
      <c r="T486" s="27" t="str">
        <f ca="1">IFERROR(INDEX(MAESTRO!T:T,_xludf.AGGREGATE(15,6,ROW(MAESTRO!$B$3:$B$1000)/((MAESTRO!$B$3:$B$1000="OPA")*(UPPER(MAESTRO!$L$3:$L$1000)="CONFIRMADO")),ROWS($A$3:A486))),"")</f>
        <v/>
      </c>
      <c r="U486" s="27" t="str">
        <f ca="1">IFERROR(INDEX(MAESTRO!U:U,_xludf.AGGREGATE(15,6,ROW(MAESTRO!$B$3:$B$1000)/((MAESTRO!$B$3:$B$1000="OPA")*(UPPER(MAESTRO!$L$3:$L$1000)="CONFIRMADO")),ROWS($A$3:A486))),"")</f>
        <v/>
      </c>
      <c r="V486" s="27" t="str">
        <f ca="1">IFERROR(INDEX(MAESTRO!V:V,_xludf.AGGREGATE(15,6,ROW(MAESTRO!$B$3:$B$1000)/((MAESTRO!$B$3:$B$1000="OPA")*(UPPER(MAESTRO!$L$3:$L$1000)="CONFIRMADO")),ROWS($A$3:A486))),"")</f>
        <v/>
      </c>
      <c r="W486" s="27" t="str">
        <f ca="1">IFERROR(INDEX(MAESTRO!W:W,_xludf.AGGREGATE(15,6,ROW(MAESTRO!$B$3:$B$1000)/((MAESTRO!$B$3:$B$1000="OPA")*(UPPER(MAESTRO!$L$3:$L$1000)="CONFIRMADO")),ROWS($A$3:A486))),"")</f>
        <v/>
      </c>
      <c r="X486" s="27" t="str">
        <f ca="1">IFERROR(INDEX(MAESTRO!X:X,_xludf.AGGREGATE(15,6,ROW(MAESTRO!$B$3:$B$1000)/((MAESTRO!$B$3:$B$1000="OPA")*(UPPER(MAESTRO!$L$3:$L$1000)="CONFIRMADO")),ROWS($A$3:A486))),"")</f>
        <v/>
      </c>
    </row>
    <row r="487" spans="1:24" ht="22.05" customHeight="1">
      <c r="A487" s="10" t="str">
        <f ca="1">IFERROR(INDEX(MAESTRO!A:A,_xludf.AGGREGATE(15,6,ROW(MAESTRO!$B$3:$B$1000)/((MAESTRO!$B$3:$B$1000="OPA")*(UPPER(MAESTRO!$L$3:$L$1000)="CONFIRMADO")),ROWS($A$3:A487))),"")</f>
        <v/>
      </c>
      <c r="B487" s="10" t="str">
        <f ca="1">IFERROR(INDEX(MAESTRO!B:B,_xludf.AGGREGATE(15,6,ROW(MAESTRO!$B$3:$B$1000)/((MAESTRO!$B$3:$B$1000="OPA")*(UPPER(MAESTRO!$L$3:$L$1000)="CONFIRMADO")),ROWS($A$3:A487))),"")</f>
        <v/>
      </c>
      <c r="C487" s="10" t="str">
        <f ca="1">IFERROR(INDEX(MAESTRO!C:C,_xludf.AGGREGATE(15,6,ROW(MAESTRO!$B$3:$B$1000)/((MAESTRO!$B$3:$B$1000="OPA")*(UPPER(MAESTRO!$L$3:$L$1000)="CONFIRMADO")),ROWS($A$3:A487))),"")</f>
        <v/>
      </c>
      <c r="D487" s="10" t="str">
        <f ca="1">IFERROR(INDEX(MAESTRO!D:D,_xludf.AGGREGATE(15,6,ROW(MAESTRO!$B$3:$B$1000)/((MAESTRO!$B$3:$B$1000="OPA")*(UPPER(MAESTRO!$L$3:$L$1000)="CONFIRMADO")),ROWS($A$3:A487))),"")</f>
        <v/>
      </c>
      <c r="E487" s="10" t="str">
        <f ca="1">IFERROR(INDEX(MAESTRO!E:E,_xludf.AGGREGATE(15,6,ROW(MAESTRO!$B$3:$B$1000)/((MAESTRO!$B$3:$B$1000="OPA")*(UPPER(MAESTRO!$L$3:$L$1000)="CONFIRMADO")),ROWS($A$3:A487))),"")</f>
        <v/>
      </c>
      <c r="F487" s="10" t="str">
        <f ca="1">IFERROR(INDEX(MAESTRO!F:F,_xludf.AGGREGATE(15,6,ROW(MAESTRO!$B$3:$B$1000)/((MAESTRO!$B$3:$B$1000="OPA")*(UPPER(MAESTRO!$L$3:$L$1000)="CONFIRMADO")),ROWS($A$3:A487))),"")</f>
        <v/>
      </c>
      <c r="G487" s="10" t="str">
        <f ca="1">IFERROR(INDEX(MAESTRO!G:G,_xludf.AGGREGATE(15,6,ROW(MAESTRO!$B$3:$B$1000)/((MAESTRO!$B$3:$B$1000="OPA")*(UPPER(MAESTRO!$L$3:$L$1000)="CONFIRMADO")),ROWS($A$3:A487))),"")</f>
        <v/>
      </c>
      <c r="H487" s="10" t="str">
        <f ca="1">IFERROR(INDEX(MAESTRO!H:H,_xludf.AGGREGATE(15,6,ROW(MAESTRO!$B$3:$B$1000)/((MAESTRO!$B$3:$B$1000="OPA")*(UPPER(MAESTRO!$L$3:$L$1000)="CONFIRMADO")),ROWS($A$3:A487))),"")</f>
        <v/>
      </c>
      <c r="I487" s="10" t="str">
        <f ca="1">IFERROR(INDEX(MAESTRO!I:I,_xludf.AGGREGATE(15,6,ROW(MAESTRO!$B$3:$B$1000)/((MAESTRO!$B$3:$B$1000="OPA")*(UPPER(MAESTRO!$L$3:$L$1000)="CONFIRMADO")),ROWS($A$3:A487))),"")</f>
        <v/>
      </c>
      <c r="J487" s="10" t="str">
        <f ca="1">IFERROR(INDEX(MAESTRO!J:J,_xludf.AGGREGATE(15,6,ROW(MAESTRO!$B$3:$B$1000)/((MAESTRO!$B$3:$B$1000="OPA")*(UPPER(MAESTRO!$L$3:$L$1000)="CONFIRMADO")),ROWS($A$3:A487))),"")</f>
        <v/>
      </c>
      <c r="K487" s="10" t="str">
        <f ca="1">IFERROR(INDEX(MAESTRO!K:K,_xludf.AGGREGATE(15,6,ROW(MAESTRO!$B$3:$B$1000)/((MAESTRO!$B$3:$B$1000="OPA")*(UPPER(MAESTRO!$L$3:$L$1000)="CONFIRMADO")),ROWS($A$3:A487))),"")</f>
        <v/>
      </c>
      <c r="L487" s="10" t="str">
        <f ca="1">IFERROR(INDEX(MAESTRO!L:L,_xludf.AGGREGATE(15,6,ROW(MAESTRO!$B$3:$B$1000)/((MAESTRO!$B$3:$B$1000="OPA")*(UPPER(MAESTRO!$L$3:$L$1000)="CONFIRMADO")),ROWS($A$3:A487))),"")</f>
        <v/>
      </c>
      <c r="M487" s="10" t="str">
        <f ca="1">IFERROR(INDEX(MAESTRO!M:M,_xludf.AGGREGATE(15,6,ROW(MAESTRO!$B$3:$B$1000)/((MAESTRO!$B$3:$B$1000="OPA")*(UPPER(MAESTRO!$L$3:$L$1000)="CONFIRMADO")),ROWS($A$3:A487))),"")</f>
        <v/>
      </c>
      <c r="N487" s="10" t="str">
        <f ca="1">IFERROR(INDEX(MAESTRO!N:N,_xludf.AGGREGATE(15,6,ROW(MAESTRO!$B$3:$B$1000)/((MAESTRO!$B$3:$B$1000="OPA")*(UPPER(MAESTRO!$L$3:$L$1000)="CONFIRMADO")),ROWS($A$3:A487))),"")</f>
        <v/>
      </c>
      <c r="O487" s="10" t="str">
        <f ca="1">IFERROR(INDEX(MAESTRO!O:O,_xludf.AGGREGATE(15,6,ROW(MAESTRO!$B$3:$B$1000)/((MAESTRO!$B$3:$B$1000="OPA")*(UPPER(MAESTRO!$L$3:$L$1000)="CONFIRMADO")),ROWS($A$3:A487))),"")</f>
        <v/>
      </c>
      <c r="P487" s="10" t="str">
        <f ca="1">IFERROR(INDEX(MAESTRO!P:P,_xludf.AGGREGATE(15,6,ROW(MAESTRO!$B$3:$B$1000)/((MAESTRO!$B$3:$B$1000="OPA")*(UPPER(MAESTRO!$L$3:$L$1000)="CONFIRMADO")),ROWS($A$3:A487))),"")</f>
        <v/>
      </c>
      <c r="Q487" s="10" t="str">
        <f ca="1">IFERROR(INDEX(MAESTRO!Q:Q,_xludf.AGGREGATE(15,6,ROW(MAESTRO!$B$3:$B$1000)/((MAESTRO!$B$3:$B$1000="OPA")*(UPPER(MAESTRO!$L$3:$L$1000)="CONFIRMADO")),ROWS($A$3:A487))),"")</f>
        <v/>
      </c>
      <c r="R487" s="10" t="str">
        <f ca="1">IFERROR(INDEX(MAESTRO!R:R,_xludf.AGGREGATE(15,6,ROW(MAESTRO!$B$3:$B$1000)/((MAESTRO!$B$3:$B$1000="OPA")*(UPPER(MAESTRO!$L$3:$L$1000)="CONFIRMADO")),ROWS($A$3:A487))),"")</f>
        <v/>
      </c>
      <c r="S487" s="10" t="str">
        <f ca="1">IFERROR(INDEX(MAESTRO!S:S,_xludf.AGGREGATE(15,6,ROW(MAESTRO!$B$3:$B$1000)/((MAESTRO!$B$3:$B$1000="OPA")*(UPPER(MAESTRO!$L$3:$L$1000)="CONFIRMADO")),ROWS($A$3:A487))),"")</f>
        <v/>
      </c>
      <c r="T487" s="10" t="str">
        <f ca="1">IFERROR(INDEX(MAESTRO!T:T,_xludf.AGGREGATE(15,6,ROW(MAESTRO!$B$3:$B$1000)/((MAESTRO!$B$3:$B$1000="OPA")*(UPPER(MAESTRO!$L$3:$L$1000)="CONFIRMADO")),ROWS($A$3:A487))),"")</f>
        <v/>
      </c>
      <c r="U487" s="10" t="str">
        <f ca="1">IFERROR(INDEX(MAESTRO!U:U,_xludf.AGGREGATE(15,6,ROW(MAESTRO!$B$3:$B$1000)/((MAESTRO!$B$3:$B$1000="OPA")*(UPPER(MAESTRO!$L$3:$L$1000)="CONFIRMADO")),ROWS($A$3:A487))),"")</f>
        <v/>
      </c>
      <c r="V487" s="10" t="str">
        <f ca="1">IFERROR(INDEX(MAESTRO!V:V,_xludf.AGGREGATE(15,6,ROW(MAESTRO!$B$3:$B$1000)/((MAESTRO!$B$3:$B$1000="OPA")*(UPPER(MAESTRO!$L$3:$L$1000)="CONFIRMADO")),ROWS($A$3:A487))),"")</f>
        <v/>
      </c>
      <c r="W487" s="10" t="str">
        <f ca="1">IFERROR(INDEX(MAESTRO!W:W,_xludf.AGGREGATE(15,6,ROW(MAESTRO!$B$3:$B$1000)/((MAESTRO!$B$3:$B$1000="OPA")*(UPPER(MAESTRO!$L$3:$L$1000)="CONFIRMADO")),ROWS($A$3:A487))),"")</f>
        <v/>
      </c>
      <c r="X487" s="10" t="str">
        <f ca="1">IFERROR(INDEX(MAESTRO!X:X,_xludf.AGGREGATE(15,6,ROW(MAESTRO!$B$3:$B$1000)/((MAESTRO!$B$3:$B$1000="OPA")*(UPPER(MAESTRO!$L$3:$L$1000)="CONFIRMADO")),ROWS($A$3:A487))),"")</f>
        <v/>
      </c>
    </row>
    <row r="488" spans="1:24" ht="22.05" customHeight="1">
      <c r="A488" s="27" t="str">
        <f ca="1">IFERROR(INDEX(MAESTRO!A:A,_xludf.AGGREGATE(15,6,ROW(MAESTRO!$B$3:$B$1000)/((MAESTRO!$B$3:$B$1000="OPA")*(UPPER(MAESTRO!$L$3:$L$1000)="CONFIRMADO")),ROWS($A$3:A488))),"")</f>
        <v/>
      </c>
      <c r="B488" s="27" t="str">
        <f ca="1">IFERROR(INDEX(MAESTRO!B:B,_xludf.AGGREGATE(15,6,ROW(MAESTRO!$B$3:$B$1000)/((MAESTRO!$B$3:$B$1000="OPA")*(UPPER(MAESTRO!$L$3:$L$1000)="CONFIRMADO")),ROWS($A$3:A488))),"")</f>
        <v/>
      </c>
      <c r="C488" s="27" t="str">
        <f ca="1">IFERROR(INDEX(MAESTRO!C:C,_xludf.AGGREGATE(15,6,ROW(MAESTRO!$B$3:$B$1000)/((MAESTRO!$B$3:$B$1000="OPA")*(UPPER(MAESTRO!$L$3:$L$1000)="CONFIRMADO")),ROWS($A$3:A488))),"")</f>
        <v/>
      </c>
      <c r="D488" s="27" t="str">
        <f ca="1">IFERROR(INDEX(MAESTRO!D:D,_xludf.AGGREGATE(15,6,ROW(MAESTRO!$B$3:$B$1000)/((MAESTRO!$B$3:$B$1000="OPA")*(UPPER(MAESTRO!$L$3:$L$1000)="CONFIRMADO")),ROWS($A$3:A488))),"")</f>
        <v/>
      </c>
      <c r="E488" s="27" t="str">
        <f ca="1">IFERROR(INDEX(MAESTRO!E:E,_xludf.AGGREGATE(15,6,ROW(MAESTRO!$B$3:$B$1000)/((MAESTRO!$B$3:$B$1000="OPA")*(UPPER(MAESTRO!$L$3:$L$1000)="CONFIRMADO")),ROWS($A$3:A488))),"")</f>
        <v/>
      </c>
      <c r="F488" s="27" t="str">
        <f ca="1">IFERROR(INDEX(MAESTRO!F:F,_xludf.AGGREGATE(15,6,ROW(MAESTRO!$B$3:$B$1000)/((MAESTRO!$B$3:$B$1000="OPA")*(UPPER(MAESTRO!$L$3:$L$1000)="CONFIRMADO")),ROWS($A$3:A488))),"")</f>
        <v/>
      </c>
      <c r="G488" s="27" t="str">
        <f ca="1">IFERROR(INDEX(MAESTRO!G:G,_xludf.AGGREGATE(15,6,ROW(MAESTRO!$B$3:$B$1000)/((MAESTRO!$B$3:$B$1000="OPA")*(UPPER(MAESTRO!$L$3:$L$1000)="CONFIRMADO")),ROWS($A$3:A488))),"")</f>
        <v/>
      </c>
      <c r="H488" s="27" t="str">
        <f ca="1">IFERROR(INDEX(MAESTRO!H:H,_xludf.AGGREGATE(15,6,ROW(MAESTRO!$B$3:$B$1000)/((MAESTRO!$B$3:$B$1000="OPA")*(UPPER(MAESTRO!$L$3:$L$1000)="CONFIRMADO")),ROWS($A$3:A488))),"")</f>
        <v/>
      </c>
      <c r="I488" s="27" t="str">
        <f ca="1">IFERROR(INDEX(MAESTRO!I:I,_xludf.AGGREGATE(15,6,ROW(MAESTRO!$B$3:$B$1000)/((MAESTRO!$B$3:$B$1000="OPA")*(UPPER(MAESTRO!$L$3:$L$1000)="CONFIRMADO")),ROWS($A$3:A488))),"")</f>
        <v/>
      </c>
      <c r="J488" s="27" t="str">
        <f ca="1">IFERROR(INDEX(MAESTRO!J:J,_xludf.AGGREGATE(15,6,ROW(MAESTRO!$B$3:$B$1000)/((MAESTRO!$B$3:$B$1000="OPA")*(UPPER(MAESTRO!$L$3:$L$1000)="CONFIRMADO")),ROWS($A$3:A488))),"")</f>
        <v/>
      </c>
      <c r="K488" s="27" t="str">
        <f ca="1">IFERROR(INDEX(MAESTRO!K:K,_xludf.AGGREGATE(15,6,ROW(MAESTRO!$B$3:$B$1000)/((MAESTRO!$B$3:$B$1000="OPA")*(UPPER(MAESTRO!$L$3:$L$1000)="CONFIRMADO")),ROWS($A$3:A488))),"")</f>
        <v/>
      </c>
      <c r="L488" s="27" t="str">
        <f ca="1">IFERROR(INDEX(MAESTRO!L:L,_xludf.AGGREGATE(15,6,ROW(MAESTRO!$B$3:$B$1000)/((MAESTRO!$B$3:$B$1000="OPA")*(UPPER(MAESTRO!$L$3:$L$1000)="CONFIRMADO")),ROWS($A$3:A488))),"")</f>
        <v/>
      </c>
      <c r="M488" s="27" t="str">
        <f ca="1">IFERROR(INDEX(MAESTRO!M:M,_xludf.AGGREGATE(15,6,ROW(MAESTRO!$B$3:$B$1000)/((MAESTRO!$B$3:$B$1000="OPA")*(UPPER(MAESTRO!$L$3:$L$1000)="CONFIRMADO")),ROWS($A$3:A488))),"")</f>
        <v/>
      </c>
      <c r="N488" s="27" t="str">
        <f ca="1">IFERROR(INDEX(MAESTRO!N:N,_xludf.AGGREGATE(15,6,ROW(MAESTRO!$B$3:$B$1000)/((MAESTRO!$B$3:$B$1000="OPA")*(UPPER(MAESTRO!$L$3:$L$1000)="CONFIRMADO")),ROWS($A$3:A488))),"")</f>
        <v/>
      </c>
      <c r="O488" s="27" t="str">
        <f ca="1">IFERROR(INDEX(MAESTRO!O:O,_xludf.AGGREGATE(15,6,ROW(MAESTRO!$B$3:$B$1000)/((MAESTRO!$B$3:$B$1000="OPA")*(UPPER(MAESTRO!$L$3:$L$1000)="CONFIRMADO")),ROWS($A$3:A488))),"")</f>
        <v/>
      </c>
      <c r="P488" s="27" t="str">
        <f ca="1">IFERROR(INDEX(MAESTRO!P:P,_xludf.AGGREGATE(15,6,ROW(MAESTRO!$B$3:$B$1000)/((MAESTRO!$B$3:$B$1000="OPA")*(UPPER(MAESTRO!$L$3:$L$1000)="CONFIRMADO")),ROWS($A$3:A488))),"")</f>
        <v/>
      </c>
      <c r="Q488" s="27" t="str">
        <f ca="1">IFERROR(INDEX(MAESTRO!Q:Q,_xludf.AGGREGATE(15,6,ROW(MAESTRO!$B$3:$B$1000)/((MAESTRO!$B$3:$B$1000="OPA")*(UPPER(MAESTRO!$L$3:$L$1000)="CONFIRMADO")),ROWS($A$3:A488))),"")</f>
        <v/>
      </c>
      <c r="R488" s="27" t="str">
        <f ca="1">IFERROR(INDEX(MAESTRO!R:R,_xludf.AGGREGATE(15,6,ROW(MAESTRO!$B$3:$B$1000)/((MAESTRO!$B$3:$B$1000="OPA")*(UPPER(MAESTRO!$L$3:$L$1000)="CONFIRMADO")),ROWS($A$3:A488))),"")</f>
        <v/>
      </c>
      <c r="S488" s="27" t="str">
        <f ca="1">IFERROR(INDEX(MAESTRO!S:S,_xludf.AGGREGATE(15,6,ROW(MAESTRO!$B$3:$B$1000)/((MAESTRO!$B$3:$B$1000="OPA")*(UPPER(MAESTRO!$L$3:$L$1000)="CONFIRMADO")),ROWS($A$3:A488))),"")</f>
        <v/>
      </c>
      <c r="T488" s="27" t="str">
        <f ca="1">IFERROR(INDEX(MAESTRO!T:T,_xludf.AGGREGATE(15,6,ROW(MAESTRO!$B$3:$B$1000)/((MAESTRO!$B$3:$B$1000="OPA")*(UPPER(MAESTRO!$L$3:$L$1000)="CONFIRMADO")),ROWS($A$3:A488))),"")</f>
        <v/>
      </c>
      <c r="U488" s="27" t="str">
        <f ca="1">IFERROR(INDEX(MAESTRO!U:U,_xludf.AGGREGATE(15,6,ROW(MAESTRO!$B$3:$B$1000)/((MAESTRO!$B$3:$B$1000="OPA")*(UPPER(MAESTRO!$L$3:$L$1000)="CONFIRMADO")),ROWS($A$3:A488))),"")</f>
        <v/>
      </c>
      <c r="V488" s="27" t="str">
        <f ca="1">IFERROR(INDEX(MAESTRO!V:V,_xludf.AGGREGATE(15,6,ROW(MAESTRO!$B$3:$B$1000)/((MAESTRO!$B$3:$B$1000="OPA")*(UPPER(MAESTRO!$L$3:$L$1000)="CONFIRMADO")),ROWS($A$3:A488))),"")</f>
        <v/>
      </c>
      <c r="W488" s="27" t="str">
        <f ca="1">IFERROR(INDEX(MAESTRO!W:W,_xludf.AGGREGATE(15,6,ROW(MAESTRO!$B$3:$B$1000)/((MAESTRO!$B$3:$B$1000="OPA")*(UPPER(MAESTRO!$L$3:$L$1000)="CONFIRMADO")),ROWS($A$3:A488))),"")</f>
        <v/>
      </c>
      <c r="X488" s="27" t="str">
        <f ca="1">IFERROR(INDEX(MAESTRO!X:X,_xludf.AGGREGATE(15,6,ROW(MAESTRO!$B$3:$B$1000)/((MAESTRO!$B$3:$B$1000="OPA")*(UPPER(MAESTRO!$L$3:$L$1000)="CONFIRMADO")),ROWS($A$3:A488))),"")</f>
        <v/>
      </c>
    </row>
    <row r="489" spans="1:24" ht="22.05" customHeight="1">
      <c r="A489" s="10" t="str">
        <f ca="1">IFERROR(INDEX(MAESTRO!A:A,_xludf.AGGREGATE(15,6,ROW(MAESTRO!$B$3:$B$1000)/((MAESTRO!$B$3:$B$1000="OPA")*(UPPER(MAESTRO!$L$3:$L$1000)="CONFIRMADO")),ROWS($A$3:A489))),"")</f>
        <v/>
      </c>
      <c r="B489" s="10" t="str">
        <f ca="1">IFERROR(INDEX(MAESTRO!B:B,_xludf.AGGREGATE(15,6,ROW(MAESTRO!$B$3:$B$1000)/((MAESTRO!$B$3:$B$1000="OPA")*(UPPER(MAESTRO!$L$3:$L$1000)="CONFIRMADO")),ROWS($A$3:A489))),"")</f>
        <v/>
      </c>
      <c r="C489" s="10" t="str">
        <f ca="1">IFERROR(INDEX(MAESTRO!C:C,_xludf.AGGREGATE(15,6,ROW(MAESTRO!$B$3:$B$1000)/((MAESTRO!$B$3:$B$1000="OPA")*(UPPER(MAESTRO!$L$3:$L$1000)="CONFIRMADO")),ROWS($A$3:A489))),"")</f>
        <v/>
      </c>
      <c r="D489" s="10" t="str">
        <f ca="1">IFERROR(INDEX(MAESTRO!D:D,_xludf.AGGREGATE(15,6,ROW(MAESTRO!$B$3:$B$1000)/((MAESTRO!$B$3:$B$1000="OPA")*(UPPER(MAESTRO!$L$3:$L$1000)="CONFIRMADO")),ROWS($A$3:A489))),"")</f>
        <v/>
      </c>
      <c r="E489" s="10" t="str">
        <f ca="1">IFERROR(INDEX(MAESTRO!E:E,_xludf.AGGREGATE(15,6,ROW(MAESTRO!$B$3:$B$1000)/((MAESTRO!$B$3:$B$1000="OPA")*(UPPER(MAESTRO!$L$3:$L$1000)="CONFIRMADO")),ROWS($A$3:A489))),"")</f>
        <v/>
      </c>
      <c r="F489" s="10" t="str">
        <f ca="1">IFERROR(INDEX(MAESTRO!F:F,_xludf.AGGREGATE(15,6,ROW(MAESTRO!$B$3:$B$1000)/((MAESTRO!$B$3:$B$1000="OPA")*(UPPER(MAESTRO!$L$3:$L$1000)="CONFIRMADO")),ROWS($A$3:A489))),"")</f>
        <v/>
      </c>
      <c r="G489" s="10" t="str">
        <f ca="1">IFERROR(INDEX(MAESTRO!G:G,_xludf.AGGREGATE(15,6,ROW(MAESTRO!$B$3:$B$1000)/((MAESTRO!$B$3:$B$1000="OPA")*(UPPER(MAESTRO!$L$3:$L$1000)="CONFIRMADO")),ROWS($A$3:A489))),"")</f>
        <v/>
      </c>
      <c r="H489" s="10" t="str">
        <f ca="1">IFERROR(INDEX(MAESTRO!H:H,_xludf.AGGREGATE(15,6,ROW(MAESTRO!$B$3:$B$1000)/((MAESTRO!$B$3:$B$1000="OPA")*(UPPER(MAESTRO!$L$3:$L$1000)="CONFIRMADO")),ROWS($A$3:A489))),"")</f>
        <v/>
      </c>
      <c r="I489" s="10" t="str">
        <f ca="1">IFERROR(INDEX(MAESTRO!I:I,_xludf.AGGREGATE(15,6,ROW(MAESTRO!$B$3:$B$1000)/((MAESTRO!$B$3:$B$1000="OPA")*(UPPER(MAESTRO!$L$3:$L$1000)="CONFIRMADO")),ROWS($A$3:A489))),"")</f>
        <v/>
      </c>
      <c r="J489" s="10" t="str">
        <f ca="1">IFERROR(INDEX(MAESTRO!J:J,_xludf.AGGREGATE(15,6,ROW(MAESTRO!$B$3:$B$1000)/((MAESTRO!$B$3:$B$1000="OPA")*(UPPER(MAESTRO!$L$3:$L$1000)="CONFIRMADO")),ROWS($A$3:A489))),"")</f>
        <v/>
      </c>
      <c r="K489" s="10" t="str">
        <f ca="1">IFERROR(INDEX(MAESTRO!K:K,_xludf.AGGREGATE(15,6,ROW(MAESTRO!$B$3:$B$1000)/((MAESTRO!$B$3:$B$1000="OPA")*(UPPER(MAESTRO!$L$3:$L$1000)="CONFIRMADO")),ROWS($A$3:A489))),"")</f>
        <v/>
      </c>
      <c r="L489" s="10" t="str">
        <f ca="1">IFERROR(INDEX(MAESTRO!L:L,_xludf.AGGREGATE(15,6,ROW(MAESTRO!$B$3:$B$1000)/((MAESTRO!$B$3:$B$1000="OPA")*(UPPER(MAESTRO!$L$3:$L$1000)="CONFIRMADO")),ROWS($A$3:A489))),"")</f>
        <v/>
      </c>
      <c r="M489" s="10" t="str">
        <f ca="1">IFERROR(INDEX(MAESTRO!M:M,_xludf.AGGREGATE(15,6,ROW(MAESTRO!$B$3:$B$1000)/((MAESTRO!$B$3:$B$1000="OPA")*(UPPER(MAESTRO!$L$3:$L$1000)="CONFIRMADO")),ROWS($A$3:A489))),"")</f>
        <v/>
      </c>
      <c r="N489" s="10" t="str">
        <f ca="1">IFERROR(INDEX(MAESTRO!N:N,_xludf.AGGREGATE(15,6,ROW(MAESTRO!$B$3:$B$1000)/((MAESTRO!$B$3:$B$1000="OPA")*(UPPER(MAESTRO!$L$3:$L$1000)="CONFIRMADO")),ROWS($A$3:A489))),"")</f>
        <v/>
      </c>
      <c r="O489" s="10" t="str">
        <f ca="1">IFERROR(INDEX(MAESTRO!O:O,_xludf.AGGREGATE(15,6,ROW(MAESTRO!$B$3:$B$1000)/((MAESTRO!$B$3:$B$1000="OPA")*(UPPER(MAESTRO!$L$3:$L$1000)="CONFIRMADO")),ROWS($A$3:A489))),"")</f>
        <v/>
      </c>
      <c r="P489" s="10" t="str">
        <f ca="1">IFERROR(INDEX(MAESTRO!P:P,_xludf.AGGREGATE(15,6,ROW(MAESTRO!$B$3:$B$1000)/((MAESTRO!$B$3:$B$1000="OPA")*(UPPER(MAESTRO!$L$3:$L$1000)="CONFIRMADO")),ROWS($A$3:A489))),"")</f>
        <v/>
      </c>
      <c r="Q489" s="10" t="str">
        <f ca="1">IFERROR(INDEX(MAESTRO!Q:Q,_xludf.AGGREGATE(15,6,ROW(MAESTRO!$B$3:$B$1000)/((MAESTRO!$B$3:$B$1000="OPA")*(UPPER(MAESTRO!$L$3:$L$1000)="CONFIRMADO")),ROWS($A$3:A489))),"")</f>
        <v/>
      </c>
      <c r="R489" s="10" t="str">
        <f ca="1">IFERROR(INDEX(MAESTRO!R:R,_xludf.AGGREGATE(15,6,ROW(MAESTRO!$B$3:$B$1000)/((MAESTRO!$B$3:$B$1000="OPA")*(UPPER(MAESTRO!$L$3:$L$1000)="CONFIRMADO")),ROWS($A$3:A489))),"")</f>
        <v/>
      </c>
      <c r="S489" s="10" t="str">
        <f ca="1">IFERROR(INDEX(MAESTRO!S:S,_xludf.AGGREGATE(15,6,ROW(MAESTRO!$B$3:$B$1000)/((MAESTRO!$B$3:$B$1000="OPA")*(UPPER(MAESTRO!$L$3:$L$1000)="CONFIRMADO")),ROWS($A$3:A489))),"")</f>
        <v/>
      </c>
      <c r="T489" s="10" t="str">
        <f ca="1">IFERROR(INDEX(MAESTRO!T:T,_xludf.AGGREGATE(15,6,ROW(MAESTRO!$B$3:$B$1000)/((MAESTRO!$B$3:$B$1000="OPA")*(UPPER(MAESTRO!$L$3:$L$1000)="CONFIRMADO")),ROWS($A$3:A489))),"")</f>
        <v/>
      </c>
      <c r="U489" s="10" t="str">
        <f ca="1">IFERROR(INDEX(MAESTRO!U:U,_xludf.AGGREGATE(15,6,ROW(MAESTRO!$B$3:$B$1000)/((MAESTRO!$B$3:$B$1000="OPA")*(UPPER(MAESTRO!$L$3:$L$1000)="CONFIRMADO")),ROWS($A$3:A489))),"")</f>
        <v/>
      </c>
      <c r="V489" s="10" t="str">
        <f ca="1">IFERROR(INDEX(MAESTRO!V:V,_xludf.AGGREGATE(15,6,ROW(MAESTRO!$B$3:$B$1000)/((MAESTRO!$B$3:$B$1000="OPA")*(UPPER(MAESTRO!$L$3:$L$1000)="CONFIRMADO")),ROWS($A$3:A489))),"")</f>
        <v/>
      </c>
      <c r="W489" s="10" t="str">
        <f ca="1">IFERROR(INDEX(MAESTRO!W:W,_xludf.AGGREGATE(15,6,ROW(MAESTRO!$B$3:$B$1000)/((MAESTRO!$B$3:$B$1000="OPA")*(UPPER(MAESTRO!$L$3:$L$1000)="CONFIRMADO")),ROWS($A$3:A489))),"")</f>
        <v/>
      </c>
      <c r="X489" s="10" t="str">
        <f ca="1">IFERROR(INDEX(MAESTRO!X:X,_xludf.AGGREGATE(15,6,ROW(MAESTRO!$B$3:$B$1000)/((MAESTRO!$B$3:$B$1000="OPA")*(UPPER(MAESTRO!$L$3:$L$1000)="CONFIRMADO")),ROWS($A$3:A489))),"")</f>
        <v/>
      </c>
    </row>
    <row r="490" spans="1:24" ht="22.05" customHeight="1">
      <c r="A490" s="27" t="str">
        <f ca="1">IFERROR(INDEX(MAESTRO!A:A,_xludf.AGGREGATE(15,6,ROW(MAESTRO!$B$3:$B$1000)/((MAESTRO!$B$3:$B$1000="OPA")*(UPPER(MAESTRO!$L$3:$L$1000)="CONFIRMADO")),ROWS($A$3:A490))),"")</f>
        <v/>
      </c>
      <c r="B490" s="27" t="str">
        <f ca="1">IFERROR(INDEX(MAESTRO!B:B,_xludf.AGGREGATE(15,6,ROW(MAESTRO!$B$3:$B$1000)/((MAESTRO!$B$3:$B$1000="OPA")*(UPPER(MAESTRO!$L$3:$L$1000)="CONFIRMADO")),ROWS($A$3:A490))),"")</f>
        <v/>
      </c>
      <c r="C490" s="27" t="str">
        <f ca="1">IFERROR(INDEX(MAESTRO!C:C,_xludf.AGGREGATE(15,6,ROW(MAESTRO!$B$3:$B$1000)/((MAESTRO!$B$3:$B$1000="OPA")*(UPPER(MAESTRO!$L$3:$L$1000)="CONFIRMADO")),ROWS($A$3:A490))),"")</f>
        <v/>
      </c>
      <c r="D490" s="27" t="str">
        <f ca="1">IFERROR(INDEX(MAESTRO!D:D,_xludf.AGGREGATE(15,6,ROW(MAESTRO!$B$3:$B$1000)/((MAESTRO!$B$3:$B$1000="OPA")*(UPPER(MAESTRO!$L$3:$L$1000)="CONFIRMADO")),ROWS($A$3:A490))),"")</f>
        <v/>
      </c>
      <c r="E490" s="27" t="str">
        <f ca="1">IFERROR(INDEX(MAESTRO!E:E,_xludf.AGGREGATE(15,6,ROW(MAESTRO!$B$3:$B$1000)/((MAESTRO!$B$3:$B$1000="OPA")*(UPPER(MAESTRO!$L$3:$L$1000)="CONFIRMADO")),ROWS($A$3:A490))),"")</f>
        <v/>
      </c>
      <c r="F490" s="27" t="str">
        <f ca="1">IFERROR(INDEX(MAESTRO!F:F,_xludf.AGGREGATE(15,6,ROW(MAESTRO!$B$3:$B$1000)/((MAESTRO!$B$3:$B$1000="OPA")*(UPPER(MAESTRO!$L$3:$L$1000)="CONFIRMADO")),ROWS($A$3:A490))),"")</f>
        <v/>
      </c>
      <c r="G490" s="27" t="str">
        <f ca="1">IFERROR(INDEX(MAESTRO!G:G,_xludf.AGGREGATE(15,6,ROW(MAESTRO!$B$3:$B$1000)/((MAESTRO!$B$3:$B$1000="OPA")*(UPPER(MAESTRO!$L$3:$L$1000)="CONFIRMADO")),ROWS($A$3:A490))),"")</f>
        <v/>
      </c>
      <c r="H490" s="27" t="str">
        <f ca="1">IFERROR(INDEX(MAESTRO!H:H,_xludf.AGGREGATE(15,6,ROW(MAESTRO!$B$3:$B$1000)/((MAESTRO!$B$3:$B$1000="OPA")*(UPPER(MAESTRO!$L$3:$L$1000)="CONFIRMADO")),ROWS($A$3:A490))),"")</f>
        <v/>
      </c>
      <c r="I490" s="27" t="str">
        <f ca="1">IFERROR(INDEX(MAESTRO!I:I,_xludf.AGGREGATE(15,6,ROW(MAESTRO!$B$3:$B$1000)/((MAESTRO!$B$3:$B$1000="OPA")*(UPPER(MAESTRO!$L$3:$L$1000)="CONFIRMADO")),ROWS($A$3:A490))),"")</f>
        <v/>
      </c>
      <c r="J490" s="27" t="str">
        <f ca="1">IFERROR(INDEX(MAESTRO!J:J,_xludf.AGGREGATE(15,6,ROW(MAESTRO!$B$3:$B$1000)/((MAESTRO!$B$3:$B$1000="OPA")*(UPPER(MAESTRO!$L$3:$L$1000)="CONFIRMADO")),ROWS($A$3:A490))),"")</f>
        <v/>
      </c>
      <c r="K490" s="27" t="str">
        <f ca="1">IFERROR(INDEX(MAESTRO!K:K,_xludf.AGGREGATE(15,6,ROW(MAESTRO!$B$3:$B$1000)/((MAESTRO!$B$3:$B$1000="OPA")*(UPPER(MAESTRO!$L$3:$L$1000)="CONFIRMADO")),ROWS($A$3:A490))),"")</f>
        <v/>
      </c>
      <c r="L490" s="27" t="str">
        <f ca="1">IFERROR(INDEX(MAESTRO!L:L,_xludf.AGGREGATE(15,6,ROW(MAESTRO!$B$3:$B$1000)/((MAESTRO!$B$3:$B$1000="OPA")*(UPPER(MAESTRO!$L$3:$L$1000)="CONFIRMADO")),ROWS($A$3:A490))),"")</f>
        <v/>
      </c>
      <c r="M490" s="27" t="str">
        <f ca="1">IFERROR(INDEX(MAESTRO!M:M,_xludf.AGGREGATE(15,6,ROW(MAESTRO!$B$3:$B$1000)/((MAESTRO!$B$3:$B$1000="OPA")*(UPPER(MAESTRO!$L$3:$L$1000)="CONFIRMADO")),ROWS($A$3:A490))),"")</f>
        <v/>
      </c>
      <c r="N490" s="27" t="str">
        <f ca="1">IFERROR(INDEX(MAESTRO!N:N,_xludf.AGGREGATE(15,6,ROW(MAESTRO!$B$3:$B$1000)/((MAESTRO!$B$3:$B$1000="OPA")*(UPPER(MAESTRO!$L$3:$L$1000)="CONFIRMADO")),ROWS($A$3:A490))),"")</f>
        <v/>
      </c>
      <c r="O490" s="27" t="str">
        <f ca="1">IFERROR(INDEX(MAESTRO!O:O,_xludf.AGGREGATE(15,6,ROW(MAESTRO!$B$3:$B$1000)/((MAESTRO!$B$3:$B$1000="OPA")*(UPPER(MAESTRO!$L$3:$L$1000)="CONFIRMADO")),ROWS($A$3:A490))),"")</f>
        <v/>
      </c>
      <c r="P490" s="27" t="str">
        <f ca="1">IFERROR(INDEX(MAESTRO!P:P,_xludf.AGGREGATE(15,6,ROW(MAESTRO!$B$3:$B$1000)/((MAESTRO!$B$3:$B$1000="OPA")*(UPPER(MAESTRO!$L$3:$L$1000)="CONFIRMADO")),ROWS($A$3:A490))),"")</f>
        <v/>
      </c>
      <c r="Q490" s="27" t="str">
        <f ca="1">IFERROR(INDEX(MAESTRO!Q:Q,_xludf.AGGREGATE(15,6,ROW(MAESTRO!$B$3:$B$1000)/((MAESTRO!$B$3:$B$1000="OPA")*(UPPER(MAESTRO!$L$3:$L$1000)="CONFIRMADO")),ROWS($A$3:A490))),"")</f>
        <v/>
      </c>
      <c r="R490" s="27" t="str">
        <f ca="1">IFERROR(INDEX(MAESTRO!R:R,_xludf.AGGREGATE(15,6,ROW(MAESTRO!$B$3:$B$1000)/((MAESTRO!$B$3:$B$1000="OPA")*(UPPER(MAESTRO!$L$3:$L$1000)="CONFIRMADO")),ROWS($A$3:A490))),"")</f>
        <v/>
      </c>
      <c r="S490" s="27" t="str">
        <f ca="1">IFERROR(INDEX(MAESTRO!S:S,_xludf.AGGREGATE(15,6,ROW(MAESTRO!$B$3:$B$1000)/((MAESTRO!$B$3:$B$1000="OPA")*(UPPER(MAESTRO!$L$3:$L$1000)="CONFIRMADO")),ROWS($A$3:A490))),"")</f>
        <v/>
      </c>
      <c r="T490" s="27" t="str">
        <f ca="1">IFERROR(INDEX(MAESTRO!T:T,_xludf.AGGREGATE(15,6,ROW(MAESTRO!$B$3:$B$1000)/((MAESTRO!$B$3:$B$1000="OPA")*(UPPER(MAESTRO!$L$3:$L$1000)="CONFIRMADO")),ROWS($A$3:A490))),"")</f>
        <v/>
      </c>
      <c r="U490" s="27" t="str">
        <f ca="1">IFERROR(INDEX(MAESTRO!U:U,_xludf.AGGREGATE(15,6,ROW(MAESTRO!$B$3:$B$1000)/((MAESTRO!$B$3:$B$1000="OPA")*(UPPER(MAESTRO!$L$3:$L$1000)="CONFIRMADO")),ROWS($A$3:A490))),"")</f>
        <v/>
      </c>
      <c r="V490" s="27" t="str">
        <f ca="1">IFERROR(INDEX(MAESTRO!V:V,_xludf.AGGREGATE(15,6,ROW(MAESTRO!$B$3:$B$1000)/((MAESTRO!$B$3:$B$1000="OPA")*(UPPER(MAESTRO!$L$3:$L$1000)="CONFIRMADO")),ROWS($A$3:A490))),"")</f>
        <v/>
      </c>
      <c r="W490" s="27" t="str">
        <f ca="1">IFERROR(INDEX(MAESTRO!W:W,_xludf.AGGREGATE(15,6,ROW(MAESTRO!$B$3:$B$1000)/((MAESTRO!$B$3:$B$1000="OPA")*(UPPER(MAESTRO!$L$3:$L$1000)="CONFIRMADO")),ROWS($A$3:A490))),"")</f>
        <v/>
      </c>
      <c r="X490" s="27" t="str">
        <f ca="1">IFERROR(INDEX(MAESTRO!X:X,_xludf.AGGREGATE(15,6,ROW(MAESTRO!$B$3:$B$1000)/((MAESTRO!$B$3:$B$1000="OPA")*(UPPER(MAESTRO!$L$3:$L$1000)="CONFIRMADO")),ROWS($A$3:A490))),"")</f>
        <v/>
      </c>
    </row>
    <row r="491" spans="1:24" ht="22.05" customHeight="1">
      <c r="A491" s="10" t="str">
        <f ca="1">IFERROR(INDEX(MAESTRO!A:A,_xludf.AGGREGATE(15,6,ROW(MAESTRO!$B$3:$B$1000)/((MAESTRO!$B$3:$B$1000="OPA")*(UPPER(MAESTRO!$L$3:$L$1000)="CONFIRMADO")),ROWS($A$3:A491))),"")</f>
        <v/>
      </c>
      <c r="B491" s="10" t="str">
        <f ca="1">IFERROR(INDEX(MAESTRO!B:B,_xludf.AGGREGATE(15,6,ROW(MAESTRO!$B$3:$B$1000)/((MAESTRO!$B$3:$B$1000="OPA")*(UPPER(MAESTRO!$L$3:$L$1000)="CONFIRMADO")),ROWS($A$3:A491))),"")</f>
        <v/>
      </c>
      <c r="C491" s="10" t="str">
        <f ca="1">IFERROR(INDEX(MAESTRO!C:C,_xludf.AGGREGATE(15,6,ROW(MAESTRO!$B$3:$B$1000)/((MAESTRO!$B$3:$B$1000="OPA")*(UPPER(MAESTRO!$L$3:$L$1000)="CONFIRMADO")),ROWS($A$3:A491))),"")</f>
        <v/>
      </c>
      <c r="D491" s="10" t="str">
        <f ca="1">IFERROR(INDEX(MAESTRO!D:D,_xludf.AGGREGATE(15,6,ROW(MAESTRO!$B$3:$B$1000)/((MAESTRO!$B$3:$B$1000="OPA")*(UPPER(MAESTRO!$L$3:$L$1000)="CONFIRMADO")),ROWS($A$3:A491))),"")</f>
        <v/>
      </c>
      <c r="E491" s="10" t="str">
        <f ca="1">IFERROR(INDEX(MAESTRO!E:E,_xludf.AGGREGATE(15,6,ROW(MAESTRO!$B$3:$B$1000)/((MAESTRO!$B$3:$B$1000="OPA")*(UPPER(MAESTRO!$L$3:$L$1000)="CONFIRMADO")),ROWS($A$3:A491))),"")</f>
        <v/>
      </c>
      <c r="F491" s="10" t="str">
        <f ca="1">IFERROR(INDEX(MAESTRO!F:F,_xludf.AGGREGATE(15,6,ROW(MAESTRO!$B$3:$B$1000)/((MAESTRO!$B$3:$B$1000="OPA")*(UPPER(MAESTRO!$L$3:$L$1000)="CONFIRMADO")),ROWS($A$3:A491))),"")</f>
        <v/>
      </c>
      <c r="G491" s="10" t="str">
        <f ca="1">IFERROR(INDEX(MAESTRO!G:G,_xludf.AGGREGATE(15,6,ROW(MAESTRO!$B$3:$B$1000)/((MAESTRO!$B$3:$B$1000="OPA")*(UPPER(MAESTRO!$L$3:$L$1000)="CONFIRMADO")),ROWS($A$3:A491))),"")</f>
        <v/>
      </c>
      <c r="H491" s="10" t="str">
        <f ca="1">IFERROR(INDEX(MAESTRO!H:H,_xludf.AGGREGATE(15,6,ROW(MAESTRO!$B$3:$B$1000)/((MAESTRO!$B$3:$B$1000="OPA")*(UPPER(MAESTRO!$L$3:$L$1000)="CONFIRMADO")),ROWS($A$3:A491))),"")</f>
        <v/>
      </c>
      <c r="I491" s="10" t="str">
        <f ca="1">IFERROR(INDEX(MAESTRO!I:I,_xludf.AGGREGATE(15,6,ROW(MAESTRO!$B$3:$B$1000)/((MAESTRO!$B$3:$B$1000="OPA")*(UPPER(MAESTRO!$L$3:$L$1000)="CONFIRMADO")),ROWS($A$3:A491))),"")</f>
        <v/>
      </c>
      <c r="J491" s="10" t="str">
        <f ca="1">IFERROR(INDEX(MAESTRO!J:J,_xludf.AGGREGATE(15,6,ROW(MAESTRO!$B$3:$B$1000)/((MAESTRO!$B$3:$B$1000="OPA")*(UPPER(MAESTRO!$L$3:$L$1000)="CONFIRMADO")),ROWS($A$3:A491))),"")</f>
        <v/>
      </c>
      <c r="K491" s="10" t="str">
        <f ca="1">IFERROR(INDEX(MAESTRO!K:K,_xludf.AGGREGATE(15,6,ROW(MAESTRO!$B$3:$B$1000)/((MAESTRO!$B$3:$B$1000="OPA")*(UPPER(MAESTRO!$L$3:$L$1000)="CONFIRMADO")),ROWS($A$3:A491))),"")</f>
        <v/>
      </c>
      <c r="L491" s="10" t="str">
        <f ca="1">IFERROR(INDEX(MAESTRO!L:L,_xludf.AGGREGATE(15,6,ROW(MAESTRO!$B$3:$B$1000)/((MAESTRO!$B$3:$B$1000="OPA")*(UPPER(MAESTRO!$L$3:$L$1000)="CONFIRMADO")),ROWS($A$3:A491))),"")</f>
        <v/>
      </c>
      <c r="M491" s="10" t="str">
        <f ca="1">IFERROR(INDEX(MAESTRO!M:M,_xludf.AGGREGATE(15,6,ROW(MAESTRO!$B$3:$B$1000)/((MAESTRO!$B$3:$B$1000="OPA")*(UPPER(MAESTRO!$L$3:$L$1000)="CONFIRMADO")),ROWS($A$3:A491))),"")</f>
        <v/>
      </c>
      <c r="N491" s="10" t="str">
        <f ca="1">IFERROR(INDEX(MAESTRO!N:N,_xludf.AGGREGATE(15,6,ROW(MAESTRO!$B$3:$B$1000)/((MAESTRO!$B$3:$B$1000="OPA")*(UPPER(MAESTRO!$L$3:$L$1000)="CONFIRMADO")),ROWS($A$3:A491))),"")</f>
        <v/>
      </c>
      <c r="O491" s="10" t="str">
        <f ca="1">IFERROR(INDEX(MAESTRO!O:O,_xludf.AGGREGATE(15,6,ROW(MAESTRO!$B$3:$B$1000)/((MAESTRO!$B$3:$B$1000="OPA")*(UPPER(MAESTRO!$L$3:$L$1000)="CONFIRMADO")),ROWS($A$3:A491))),"")</f>
        <v/>
      </c>
      <c r="P491" s="10" t="str">
        <f ca="1">IFERROR(INDEX(MAESTRO!P:P,_xludf.AGGREGATE(15,6,ROW(MAESTRO!$B$3:$B$1000)/((MAESTRO!$B$3:$B$1000="OPA")*(UPPER(MAESTRO!$L$3:$L$1000)="CONFIRMADO")),ROWS($A$3:A491))),"")</f>
        <v/>
      </c>
      <c r="Q491" s="10" t="str">
        <f ca="1">IFERROR(INDEX(MAESTRO!Q:Q,_xludf.AGGREGATE(15,6,ROW(MAESTRO!$B$3:$B$1000)/((MAESTRO!$B$3:$B$1000="OPA")*(UPPER(MAESTRO!$L$3:$L$1000)="CONFIRMADO")),ROWS($A$3:A491))),"")</f>
        <v/>
      </c>
      <c r="R491" s="10" t="str">
        <f ca="1">IFERROR(INDEX(MAESTRO!R:R,_xludf.AGGREGATE(15,6,ROW(MAESTRO!$B$3:$B$1000)/((MAESTRO!$B$3:$B$1000="OPA")*(UPPER(MAESTRO!$L$3:$L$1000)="CONFIRMADO")),ROWS($A$3:A491))),"")</f>
        <v/>
      </c>
      <c r="S491" s="10" t="str">
        <f ca="1">IFERROR(INDEX(MAESTRO!S:S,_xludf.AGGREGATE(15,6,ROW(MAESTRO!$B$3:$B$1000)/((MAESTRO!$B$3:$B$1000="OPA")*(UPPER(MAESTRO!$L$3:$L$1000)="CONFIRMADO")),ROWS($A$3:A491))),"")</f>
        <v/>
      </c>
      <c r="T491" s="10" t="str">
        <f ca="1">IFERROR(INDEX(MAESTRO!T:T,_xludf.AGGREGATE(15,6,ROW(MAESTRO!$B$3:$B$1000)/((MAESTRO!$B$3:$B$1000="OPA")*(UPPER(MAESTRO!$L$3:$L$1000)="CONFIRMADO")),ROWS($A$3:A491))),"")</f>
        <v/>
      </c>
      <c r="U491" s="10" t="str">
        <f ca="1">IFERROR(INDEX(MAESTRO!U:U,_xludf.AGGREGATE(15,6,ROW(MAESTRO!$B$3:$B$1000)/((MAESTRO!$B$3:$B$1000="OPA")*(UPPER(MAESTRO!$L$3:$L$1000)="CONFIRMADO")),ROWS($A$3:A491))),"")</f>
        <v/>
      </c>
      <c r="V491" s="10" t="str">
        <f ca="1">IFERROR(INDEX(MAESTRO!V:V,_xludf.AGGREGATE(15,6,ROW(MAESTRO!$B$3:$B$1000)/((MAESTRO!$B$3:$B$1000="OPA")*(UPPER(MAESTRO!$L$3:$L$1000)="CONFIRMADO")),ROWS($A$3:A491))),"")</f>
        <v/>
      </c>
      <c r="W491" s="10" t="str">
        <f ca="1">IFERROR(INDEX(MAESTRO!W:W,_xludf.AGGREGATE(15,6,ROW(MAESTRO!$B$3:$B$1000)/((MAESTRO!$B$3:$B$1000="OPA")*(UPPER(MAESTRO!$L$3:$L$1000)="CONFIRMADO")),ROWS($A$3:A491))),"")</f>
        <v/>
      </c>
      <c r="X491" s="10" t="str">
        <f ca="1">IFERROR(INDEX(MAESTRO!X:X,_xludf.AGGREGATE(15,6,ROW(MAESTRO!$B$3:$B$1000)/((MAESTRO!$B$3:$B$1000="OPA")*(UPPER(MAESTRO!$L$3:$L$1000)="CONFIRMADO")),ROWS($A$3:A491))),"")</f>
        <v/>
      </c>
    </row>
    <row r="492" spans="1:24" ht="22.05" customHeight="1">
      <c r="A492" s="27" t="str">
        <f ca="1">IFERROR(INDEX(MAESTRO!A:A,_xludf.AGGREGATE(15,6,ROW(MAESTRO!$B$3:$B$1000)/((MAESTRO!$B$3:$B$1000="OPA")*(UPPER(MAESTRO!$L$3:$L$1000)="CONFIRMADO")),ROWS($A$3:A492))),"")</f>
        <v/>
      </c>
      <c r="B492" s="27" t="str">
        <f ca="1">IFERROR(INDEX(MAESTRO!B:B,_xludf.AGGREGATE(15,6,ROW(MAESTRO!$B$3:$B$1000)/((MAESTRO!$B$3:$B$1000="OPA")*(UPPER(MAESTRO!$L$3:$L$1000)="CONFIRMADO")),ROWS($A$3:A492))),"")</f>
        <v/>
      </c>
      <c r="C492" s="27" t="str">
        <f ca="1">IFERROR(INDEX(MAESTRO!C:C,_xludf.AGGREGATE(15,6,ROW(MAESTRO!$B$3:$B$1000)/((MAESTRO!$B$3:$B$1000="OPA")*(UPPER(MAESTRO!$L$3:$L$1000)="CONFIRMADO")),ROWS($A$3:A492))),"")</f>
        <v/>
      </c>
      <c r="D492" s="27" t="str">
        <f ca="1">IFERROR(INDEX(MAESTRO!D:D,_xludf.AGGREGATE(15,6,ROW(MAESTRO!$B$3:$B$1000)/((MAESTRO!$B$3:$B$1000="OPA")*(UPPER(MAESTRO!$L$3:$L$1000)="CONFIRMADO")),ROWS($A$3:A492))),"")</f>
        <v/>
      </c>
      <c r="E492" s="27" t="str">
        <f ca="1">IFERROR(INDEX(MAESTRO!E:E,_xludf.AGGREGATE(15,6,ROW(MAESTRO!$B$3:$B$1000)/((MAESTRO!$B$3:$B$1000="OPA")*(UPPER(MAESTRO!$L$3:$L$1000)="CONFIRMADO")),ROWS($A$3:A492))),"")</f>
        <v/>
      </c>
      <c r="F492" s="27" t="str">
        <f ca="1">IFERROR(INDEX(MAESTRO!F:F,_xludf.AGGREGATE(15,6,ROW(MAESTRO!$B$3:$B$1000)/((MAESTRO!$B$3:$B$1000="OPA")*(UPPER(MAESTRO!$L$3:$L$1000)="CONFIRMADO")),ROWS($A$3:A492))),"")</f>
        <v/>
      </c>
      <c r="G492" s="27" t="str">
        <f ca="1">IFERROR(INDEX(MAESTRO!G:G,_xludf.AGGREGATE(15,6,ROW(MAESTRO!$B$3:$B$1000)/((MAESTRO!$B$3:$B$1000="OPA")*(UPPER(MAESTRO!$L$3:$L$1000)="CONFIRMADO")),ROWS($A$3:A492))),"")</f>
        <v/>
      </c>
      <c r="H492" s="27" t="str">
        <f ca="1">IFERROR(INDEX(MAESTRO!H:H,_xludf.AGGREGATE(15,6,ROW(MAESTRO!$B$3:$B$1000)/((MAESTRO!$B$3:$B$1000="OPA")*(UPPER(MAESTRO!$L$3:$L$1000)="CONFIRMADO")),ROWS($A$3:A492))),"")</f>
        <v/>
      </c>
      <c r="I492" s="27" t="str">
        <f ca="1">IFERROR(INDEX(MAESTRO!I:I,_xludf.AGGREGATE(15,6,ROW(MAESTRO!$B$3:$B$1000)/((MAESTRO!$B$3:$B$1000="OPA")*(UPPER(MAESTRO!$L$3:$L$1000)="CONFIRMADO")),ROWS($A$3:A492))),"")</f>
        <v/>
      </c>
      <c r="J492" s="27" t="str">
        <f ca="1">IFERROR(INDEX(MAESTRO!J:J,_xludf.AGGREGATE(15,6,ROW(MAESTRO!$B$3:$B$1000)/((MAESTRO!$B$3:$B$1000="OPA")*(UPPER(MAESTRO!$L$3:$L$1000)="CONFIRMADO")),ROWS($A$3:A492))),"")</f>
        <v/>
      </c>
      <c r="K492" s="27" t="str">
        <f ca="1">IFERROR(INDEX(MAESTRO!K:K,_xludf.AGGREGATE(15,6,ROW(MAESTRO!$B$3:$B$1000)/((MAESTRO!$B$3:$B$1000="OPA")*(UPPER(MAESTRO!$L$3:$L$1000)="CONFIRMADO")),ROWS($A$3:A492))),"")</f>
        <v/>
      </c>
      <c r="L492" s="27" t="str">
        <f ca="1">IFERROR(INDEX(MAESTRO!L:L,_xludf.AGGREGATE(15,6,ROW(MAESTRO!$B$3:$B$1000)/((MAESTRO!$B$3:$B$1000="OPA")*(UPPER(MAESTRO!$L$3:$L$1000)="CONFIRMADO")),ROWS($A$3:A492))),"")</f>
        <v/>
      </c>
      <c r="M492" s="27" t="str">
        <f ca="1">IFERROR(INDEX(MAESTRO!M:M,_xludf.AGGREGATE(15,6,ROW(MAESTRO!$B$3:$B$1000)/((MAESTRO!$B$3:$B$1000="OPA")*(UPPER(MAESTRO!$L$3:$L$1000)="CONFIRMADO")),ROWS($A$3:A492))),"")</f>
        <v/>
      </c>
      <c r="N492" s="27" t="str">
        <f ca="1">IFERROR(INDEX(MAESTRO!N:N,_xludf.AGGREGATE(15,6,ROW(MAESTRO!$B$3:$B$1000)/((MAESTRO!$B$3:$B$1000="OPA")*(UPPER(MAESTRO!$L$3:$L$1000)="CONFIRMADO")),ROWS($A$3:A492))),"")</f>
        <v/>
      </c>
      <c r="O492" s="27" t="str">
        <f ca="1">IFERROR(INDEX(MAESTRO!O:O,_xludf.AGGREGATE(15,6,ROW(MAESTRO!$B$3:$B$1000)/((MAESTRO!$B$3:$B$1000="OPA")*(UPPER(MAESTRO!$L$3:$L$1000)="CONFIRMADO")),ROWS($A$3:A492))),"")</f>
        <v/>
      </c>
      <c r="P492" s="27" t="str">
        <f ca="1">IFERROR(INDEX(MAESTRO!P:P,_xludf.AGGREGATE(15,6,ROW(MAESTRO!$B$3:$B$1000)/((MAESTRO!$B$3:$B$1000="OPA")*(UPPER(MAESTRO!$L$3:$L$1000)="CONFIRMADO")),ROWS($A$3:A492))),"")</f>
        <v/>
      </c>
      <c r="Q492" s="27" t="str">
        <f ca="1">IFERROR(INDEX(MAESTRO!Q:Q,_xludf.AGGREGATE(15,6,ROW(MAESTRO!$B$3:$B$1000)/((MAESTRO!$B$3:$B$1000="OPA")*(UPPER(MAESTRO!$L$3:$L$1000)="CONFIRMADO")),ROWS($A$3:A492))),"")</f>
        <v/>
      </c>
      <c r="R492" s="27" t="str">
        <f ca="1">IFERROR(INDEX(MAESTRO!R:R,_xludf.AGGREGATE(15,6,ROW(MAESTRO!$B$3:$B$1000)/((MAESTRO!$B$3:$B$1000="OPA")*(UPPER(MAESTRO!$L$3:$L$1000)="CONFIRMADO")),ROWS($A$3:A492))),"")</f>
        <v/>
      </c>
      <c r="S492" s="27" t="str">
        <f ca="1">IFERROR(INDEX(MAESTRO!S:S,_xludf.AGGREGATE(15,6,ROW(MAESTRO!$B$3:$B$1000)/((MAESTRO!$B$3:$B$1000="OPA")*(UPPER(MAESTRO!$L$3:$L$1000)="CONFIRMADO")),ROWS($A$3:A492))),"")</f>
        <v/>
      </c>
      <c r="T492" s="27" t="str">
        <f ca="1">IFERROR(INDEX(MAESTRO!T:T,_xludf.AGGREGATE(15,6,ROW(MAESTRO!$B$3:$B$1000)/((MAESTRO!$B$3:$B$1000="OPA")*(UPPER(MAESTRO!$L$3:$L$1000)="CONFIRMADO")),ROWS($A$3:A492))),"")</f>
        <v/>
      </c>
      <c r="U492" s="27" t="str">
        <f ca="1">IFERROR(INDEX(MAESTRO!U:U,_xludf.AGGREGATE(15,6,ROW(MAESTRO!$B$3:$B$1000)/((MAESTRO!$B$3:$B$1000="OPA")*(UPPER(MAESTRO!$L$3:$L$1000)="CONFIRMADO")),ROWS($A$3:A492))),"")</f>
        <v/>
      </c>
      <c r="V492" s="27" t="str">
        <f ca="1">IFERROR(INDEX(MAESTRO!V:V,_xludf.AGGREGATE(15,6,ROW(MAESTRO!$B$3:$B$1000)/((MAESTRO!$B$3:$B$1000="OPA")*(UPPER(MAESTRO!$L$3:$L$1000)="CONFIRMADO")),ROWS($A$3:A492))),"")</f>
        <v/>
      </c>
      <c r="W492" s="27" t="str">
        <f ca="1">IFERROR(INDEX(MAESTRO!W:W,_xludf.AGGREGATE(15,6,ROW(MAESTRO!$B$3:$B$1000)/((MAESTRO!$B$3:$B$1000="OPA")*(UPPER(MAESTRO!$L$3:$L$1000)="CONFIRMADO")),ROWS($A$3:A492))),"")</f>
        <v/>
      </c>
      <c r="X492" s="27" t="str">
        <f ca="1">IFERROR(INDEX(MAESTRO!X:X,_xludf.AGGREGATE(15,6,ROW(MAESTRO!$B$3:$B$1000)/((MAESTRO!$B$3:$B$1000="OPA")*(UPPER(MAESTRO!$L$3:$L$1000)="CONFIRMADO")),ROWS($A$3:A492))),"")</f>
        <v/>
      </c>
    </row>
    <row r="493" spans="1:24" ht="22.05" customHeight="1">
      <c r="A493" s="10" t="str">
        <f ca="1">IFERROR(INDEX(MAESTRO!A:A,_xludf.AGGREGATE(15,6,ROW(MAESTRO!$B$3:$B$1000)/((MAESTRO!$B$3:$B$1000="OPA")*(UPPER(MAESTRO!$L$3:$L$1000)="CONFIRMADO")),ROWS($A$3:A493))),"")</f>
        <v/>
      </c>
      <c r="B493" s="10" t="str">
        <f ca="1">IFERROR(INDEX(MAESTRO!B:B,_xludf.AGGREGATE(15,6,ROW(MAESTRO!$B$3:$B$1000)/((MAESTRO!$B$3:$B$1000="OPA")*(UPPER(MAESTRO!$L$3:$L$1000)="CONFIRMADO")),ROWS($A$3:A493))),"")</f>
        <v/>
      </c>
      <c r="C493" s="10" t="str">
        <f ca="1">IFERROR(INDEX(MAESTRO!C:C,_xludf.AGGREGATE(15,6,ROW(MAESTRO!$B$3:$B$1000)/((MAESTRO!$B$3:$B$1000="OPA")*(UPPER(MAESTRO!$L$3:$L$1000)="CONFIRMADO")),ROWS($A$3:A493))),"")</f>
        <v/>
      </c>
      <c r="D493" s="10" t="str">
        <f ca="1">IFERROR(INDEX(MAESTRO!D:D,_xludf.AGGREGATE(15,6,ROW(MAESTRO!$B$3:$B$1000)/((MAESTRO!$B$3:$B$1000="OPA")*(UPPER(MAESTRO!$L$3:$L$1000)="CONFIRMADO")),ROWS($A$3:A493))),"")</f>
        <v/>
      </c>
      <c r="E493" s="10" t="str">
        <f ca="1">IFERROR(INDEX(MAESTRO!E:E,_xludf.AGGREGATE(15,6,ROW(MAESTRO!$B$3:$B$1000)/((MAESTRO!$B$3:$B$1000="OPA")*(UPPER(MAESTRO!$L$3:$L$1000)="CONFIRMADO")),ROWS($A$3:A493))),"")</f>
        <v/>
      </c>
      <c r="F493" s="10" t="str">
        <f ca="1">IFERROR(INDEX(MAESTRO!F:F,_xludf.AGGREGATE(15,6,ROW(MAESTRO!$B$3:$B$1000)/((MAESTRO!$B$3:$B$1000="OPA")*(UPPER(MAESTRO!$L$3:$L$1000)="CONFIRMADO")),ROWS($A$3:A493))),"")</f>
        <v/>
      </c>
      <c r="G493" s="10" t="str">
        <f ca="1">IFERROR(INDEX(MAESTRO!G:G,_xludf.AGGREGATE(15,6,ROW(MAESTRO!$B$3:$B$1000)/((MAESTRO!$B$3:$B$1000="OPA")*(UPPER(MAESTRO!$L$3:$L$1000)="CONFIRMADO")),ROWS($A$3:A493))),"")</f>
        <v/>
      </c>
      <c r="H493" s="10" t="str">
        <f ca="1">IFERROR(INDEX(MAESTRO!H:H,_xludf.AGGREGATE(15,6,ROW(MAESTRO!$B$3:$B$1000)/((MAESTRO!$B$3:$B$1000="OPA")*(UPPER(MAESTRO!$L$3:$L$1000)="CONFIRMADO")),ROWS($A$3:A493))),"")</f>
        <v/>
      </c>
      <c r="I493" s="10" t="str">
        <f ca="1">IFERROR(INDEX(MAESTRO!I:I,_xludf.AGGREGATE(15,6,ROW(MAESTRO!$B$3:$B$1000)/((MAESTRO!$B$3:$B$1000="OPA")*(UPPER(MAESTRO!$L$3:$L$1000)="CONFIRMADO")),ROWS($A$3:A493))),"")</f>
        <v/>
      </c>
      <c r="J493" s="10" t="str">
        <f ca="1">IFERROR(INDEX(MAESTRO!J:J,_xludf.AGGREGATE(15,6,ROW(MAESTRO!$B$3:$B$1000)/((MAESTRO!$B$3:$B$1000="OPA")*(UPPER(MAESTRO!$L$3:$L$1000)="CONFIRMADO")),ROWS($A$3:A493))),"")</f>
        <v/>
      </c>
      <c r="K493" s="10" t="str">
        <f ca="1">IFERROR(INDEX(MAESTRO!K:K,_xludf.AGGREGATE(15,6,ROW(MAESTRO!$B$3:$B$1000)/((MAESTRO!$B$3:$B$1000="OPA")*(UPPER(MAESTRO!$L$3:$L$1000)="CONFIRMADO")),ROWS($A$3:A493))),"")</f>
        <v/>
      </c>
      <c r="L493" s="10" t="str">
        <f ca="1">IFERROR(INDEX(MAESTRO!L:L,_xludf.AGGREGATE(15,6,ROW(MAESTRO!$B$3:$B$1000)/((MAESTRO!$B$3:$B$1000="OPA")*(UPPER(MAESTRO!$L$3:$L$1000)="CONFIRMADO")),ROWS($A$3:A493))),"")</f>
        <v/>
      </c>
      <c r="M493" s="10" t="str">
        <f ca="1">IFERROR(INDEX(MAESTRO!M:M,_xludf.AGGREGATE(15,6,ROW(MAESTRO!$B$3:$B$1000)/((MAESTRO!$B$3:$B$1000="OPA")*(UPPER(MAESTRO!$L$3:$L$1000)="CONFIRMADO")),ROWS($A$3:A493))),"")</f>
        <v/>
      </c>
      <c r="N493" s="10" t="str">
        <f ca="1">IFERROR(INDEX(MAESTRO!N:N,_xludf.AGGREGATE(15,6,ROW(MAESTRO!$B$3:$B$1000)/((MAESTRO!$B$3:$B$1000="OPA")*(UPPER(MAESTRO!$L$3:$L$1000)="CONFIRMADO")),ROWS($A$3:A493))),"")</f>
        <v/>
      </c>
      <c r="O493" s="10" t="str">
        <f ca="1">IFERROR(INDEX(MAESTRO!O:O,_xludf.AGGREGATE(15,6,ROW(MAESTRO!$B$3:$B$1000)/((MAESTRO!$B$3:$B$1000="OPA")*(UPPER(MAESTRO!$L$3:$L$1000)="CONFIRMADO")),ROWS($A$3:A493))),"")</f>
        <v/>
      </c>
      <c r="P493" s="10" t="str">
        <f ca="1">IFERROR(INDEX(MAESTRO!P:P,_xludf.AGGREGATE(15,6,ROW(MAESTRO!$B$3:$B$1000)/((MAESTRO!$B$3:$B$1000="OPA")*(UPPER(MAESTRO!$L$3:$L$1000)="CONFIRMADO")),ROWS($A$3:A493))),"")</f>
        <v/>
      </c>
      <c r="Q493" s="10" t="str">
        <f ca="1">IFERROR(INDEX(MAESTRO!Q:Q,_xludf.AGGREGATE(15,6,ROW(MAESTRO!$B$3:$B$1000)/((MAESTRO!$B$3:$B$1000="OPA")*(UPPER(MAESTRO!$L$3:$L$1000)="CONFIRMADO")),ROWS($A$3:A493))),"")</f>
        <v/>
      </c>
      <c r="R493" s="10" t="str">
        <f ca="1">IFERROR(INDEX(MAESTRO!R:R,_xludf.AGGREGATE(15,6,ROW(MAESTRO!$B$3:$B$1000)/((MAESTRO!$B$3:$B$1000="OPA")*(UPPER(MAESTRO!$L$3:$L$1000)="CONFIRMADO")),ROWS($A$3:A493))),"")</f>
        <v/>
      </c>
      <c r="S493" s="10" t="str">
        <f ca="1">IFERROR(INDEX(MAESTRO!S:S,_xludf.AGGREGATE(15,6,ROW(MAESTRO!$B$3:$B$1000)/((MAESTRO!$B$3:$B$1000="OPA")*(UPPER(MAESTRO!$L$3:$L$1000)="CONFIRMADO")),ROWS($A$3:A493))),"")</f>
        <v/>
      </c>
      <c r="T493" s="10" t="str">
        <f ca="1">IFERROR(INDEX(MAESTRO!T:T,_xludf.AGGREGATE(15,6,ROW(MAESTRO!$B$3:$B$1000)/((MAESTRO!$B$3:$B$1000="OPA")*(UPPER(MAESTRO!$L$3:$L$1000)="CONFIRMADO")),ROWS($A$3:A493))),"")</f>
        <v/>
      </c>
      <c r="U493" s="10" t="str">
        <f ca="1">IFERROR(INDEX(MAESTRO!U:U,_xludf.AGGREGATE(15,6,ROW(MAESTRO!$B$3:$B$1000)/((MAESTRO!$B$3:$B$1000="OPA")*(UPPER(MAESTRO!$L$3:$L$1000)="CONFIRMADO")),ROWS($A$3:A493))),"")</f>
        <v/>
      </c>
      <c r="V493" s="10" t="str">
        <f ca="1">IFERROR(INDEX(MAESTRO!V:V,_xludf.AGGREGATE(15,6,ROW(MAESTRO!$B$3:$B$1000)/((MAESTRO!$B$3:$B$1000="OPA")*(UPPER(MAESTRO!$L$3:$L$1000)="CONFIRMADO")),ROWS($A$3:A493))),"")</f>
        <v/>
      </c>
      <c r="W493" s="10" t="str">
        <f ca="1">IFERROR(INDEX(MAESTRO!W:W,_xludf.AGGREGATE(15,6,ROW(MAESTRO!$B$3:$B$1000)/((MAESTRO!$B$3:$B$1000="OPA")*(UPPER(MAESTRO!$L$3:$L$1000)="CONFIRMADO")),ROWS($A$3:A493))),"")</f>
        <v/>
      </c>
      <c r="X493" s="10" t="str">
        <f ca="1">IFERROR(INDEX(MAESTRO!X:X,_xludf.AGGREGATE(15,6,ROW(MAESTRO!$B$3:$B$1000)/((MAESTRO!$B$3:$B$1000="OPA")*(UPPER(MAESTRO!$L$3:$L$1000)="CONFIRMADO")),ROWS($A$3:A493))),"")</f>
        <v/>
      </c>
    </row>
    <row r="494" spans="1:24" ht="22.05" customHeight="1">
      <c r="A494" s="27" t="str">
        <f ca="1">IFERROR(INDEX(MAESTRO!A:A,_xludf.AGGREGATE(15,6,ROW(MAESTRO!$B$3:$B$1000)/((MAESTRO!$B$3:$B$1000="OPA")*(UPPER(MAESTRO!$L$3:$L$1000)="CONFIRMADO")),ROWS($A$3:A494))),"")</f>
        <v/>
      </c>
      <c r="B494" s="27" t="str">
        <f ca="1">IFERROR(INDEX(MAESTRO!B:B,_xludf.AGGREGATE(15,6,ROW(MAESTRO!$B$3:$B$1000)/((MAESTRO!$B$3:$B$1000="OPA")*(UPPER(MAESTRO!$L$3:$L$1000)="CONFIRMADO")),ROWS($A$3:A494))),"")</f>
        <v/>
      </c>
      <c r="C494" s="27" t="str">
        <f ca="1">IFERROR(INDEX(MAESTRO!C:C,_xludf.AGGREGATE(15,6,ROW(MAESTRO!$B$3:$B$1000)/((MAESTRO!$B$3:$B$1000="OPA")*(UPPER(MAESTRO!$L$3:$L$1000)="CONFIRMADO")),ROWS($A$3:A494))),"")</f>
        <v/>
      </c>
      <c r="D494" s="27" t="str">
        <f ca="1">IFERROR(INDEX(MAESTRO!D:D,_xludf.AGGREGATE(15,6,ROW(MAESTRO!$B$3:$B$1000)/((MAESTRO!$B$3:$B$1000="OPA")*(UPPER(MAESTRO!$L$3:$L$1000)="CONFIRMADO")),ROWS($A$3:A494))),"")</f>
        <v/>
      </c>
      <c r="E494" s="27" t="str">
        <f ca="1">IFERROR(INDEX(MAESTRO!E:E,_xludf.AGGREGATE(15,6,ROW(MAESTRO!$B$3:$B$1000)/((MAESTRO!$B$3:$B$1000="OPA")*(UPPER(MAESTRO!$L$3:$L$1000)="CONFIRMADO")),ROWS($A$3:A494))),"")</f>
        <v/>
      </c>
      <c r="F494" s="27" t="str">
        <f ca="1">IFERROR(INDEX(MAESTRO!F:F,_xludf.AGGREGATE(15,6,ROW(MAESTRO!$B$3:$B$1000)/((MAESTRO!$B$3:$B$1000="OPA")*(UPPER(MAESTRO!$L$3:$L$1000)="CONFIRMADO")),ROWS($A$3:A494))),"")</f>
        <v/>
      </c>
      <c r="G494" s="27" t="str">
        <f ca="1">IFERROR(INDEX(MAESTRO!G:G,_xludf.AGGREGATE(15,6,ROW(MAESTRO!$B$3:$B$1000)/((MAESTRO!$B$3:$B$1000="OPA")*(UPPER(MAESTRO!$L$3:$L$1000)="CONFIRMADO")),ROWS($A$3:A494))),"")</f>
        <v/>
      </c>
      <c r="H494" s="27" t="str">
        <f ca="1">IFERROR(INDEX(MAESTRO!H:H,_xludf.AGGREGATE(15,6,ROW(MAESTRO!$B$3:$B$1000)/((MAESTRO!$B$3:$B$1000="OPA")*(UPPER(MAESTRO!$L$3:$L$1000)="CONFIRMADO")),ROWS($A$3:A494))),"")</f>
        <v/>
      </c>
      <c r="I494" s="27" t="str">
        <f ca="1">IFERROR(INDEX(MAESTRO!I:I,_xludf.AGGREGATE(15,6,ROW(MAESTRO!$B$3:$B$1000)/((MAESTRO!$B$3:$B$1000="OPA")*(UPPER(MAESTRO!$L$3:$L$1000)="CONFIRMADO")),ROWS($A$3:A494))),"")</f>
        <v/>
      </c>
      <c r="J494" s="27" t="str">
        <f ca="1">IFERROR(INDEX(MAESTRO!J:J,_xludf.AGGREGATE(15,6,ROW(MAESTRO!$B$3:$B$1000)/((MAESTRO!$B$3:$B$1000="OPA")*(UPPER(MAESTRO!$L$3:$L$1000)="CONFIRMADO")),ROWS($A$3:A494))),"")</f>
        <v/>
      </c>
      <c r="K494" s="27" t="str">
        <f ca="1">IFERROR(INDEX(MAESTRO!K:K,_xludf.AGGREGATE(15,6,ROW(MAESTRO!$B$3:$B$1000)/((MAESTRO!$B$3:$B$1000="OPA")*(UPPER(MAESTRO!$L$3:$L$1000)="CONFIRMADO")),ROWS($A$3:A494))),"")</f>
        <v/>
      </c>
      <c r="L494" s="27" t="str">
        <f ca="1">IFERROR(INDEX(MAESTRO!L:L,_xludf.AGGREGATE(15,6,ROW(MAESTRO!$B$3:$B$1000)/((MAESTRO!$B$3:$B$1000="OPA")*(UPPER(MAESTRO!$L$3:$L$1000)="CONFIRMADO")),ROWS($A$3:A494))),"")</f>
        <v/>
      </c>
      <c r="M494" s="27" t="str">
        <f ca="1">IFERROR(INDEX(MAESTRO!M:M,_xludf.AGGREGATE(15,6,ROW(MAESTRO!$B$3:$B$1000)/((MAESTRO!$B$3:$B$1000="OPA")*(UPPER(MAESTRO!$L$3:$L$1000)="CONFIRMADO")),ROWS($A$3:A494))),"")</f>
        <v/>
      </c>
      <c r="N494" s="27" t="str">
        <f ca="1">IFERROR(INDEX(MAESTRO!N:N,_xludf.AGGREGATE(15,6,ROW(MAESTRO!$B$3:$B$1000)/((MAESTRO!$B$3:$B$1000="OPA")*(UPPER(MAESTRO!$L$3:$L$1000)="CONFIRMADO")),ROWS($A$3:A494))),"")</f>
        <v/>
      </c>
      <c r="O494" s="27" t="str">
        <f ca="1">IFERROR(INDEX(MAESTRO!O:O,_xludf.AGGREGATE(15,6,ROW(MAESTRO!$B$3:$B$1000)/((MAESTRO!$B$3:$B$1000="OPA")*(UPPER(MAESTRO!$L$3:$L$1000)="CONFIRMADO")),ROWS($A$3:A494))),"")</f>
        <v/>
      </c>
      <c r="P494" s="27" t="str">
        <f ca="1">IFERROR(INDEX(MAESTRO!P:P,_xludf.AGGREGATE(15,6,ROW(MAESTRO!$B$3:$B$1000)/((MAESTRO!$B$3:$B$1000="OPA")*(UPPER(MAESTRO!$L$3:$L$1000)="CONFIRMADO")),ROWS($A$3:A494))),"")</f>
        <v/>
      </c>
      <c r="Q494" s="27" t="str">
        <f ca="1">IFERROR(INDEX(MAESTRO!Q:Q,_xludf.AGGREGATE(15,6,ROW(MAESTRO!$B$3:$B$1000)/((MAESTRO!$B$3:$B$1000="OPA")*(UPPER(MAESTRO!$L$3:$L$1000)="CONFIRMADO")),ROWS($A$3:A494))),"")</f>
        <v/>
      </c>
      <c r="R494" s="27" t="str">
        <f ca="1">IFERROR(INDEX(MAESTRO!R:R,_xludf.AGGREGATE(15,6,ROW(MAESTRO!$B$3:$B$1000)/((MAESTRO!$B$3:$B$1000="OPA")*(UPPER(MAESTRO!$L$3:$L$1000)="CONFIRMADO")),ROWS($A$3:A494))),"")</f>
        <v/>
      </c>
      <c r="S494" s="27" t="str">
        <f ca="1">IFERROR(INDEX(MAESTRO!S:S,_xludf.AGGREGATE(15,6,ROW(MAESTRO!$B$3:$B$1000)/((MAESTRO!$B$3:$B$1000="OPA")*(UPPER(MAESTRO!$L$3:$L$1000)="CONFIRMADO")),ROWS($A$3:A494))),"")</f>
        <v/>
      </c>
      <c r="T494" s="27" t="str">
        <f ca="1">IFERROR(INDEX(MAESTRO!T:T,_xludf.AGGREGATE(15,6,ROW(MAESTRO!$B$3:$B$1000)/((MAESTRO!$B$3:$B$1000="OPA")*(UPPER(MAESTRO!$L$3:$L$1000)="CONFIRMADO")),ROWS($A$3:A494))),"")</f>
        <v/>
      </c>
      <c r="U494" s="27" t="str">
        <f ca="1">IFERROR(INDEX(MAESTRO!U:U,_xludf.AGGREGATE(15,6,ROW(MAESTRO!$B$3:$B$1000)/((MAESTRO!$B$3:$B$1000="OPA")*(UPPER(MAESTRO!$L$3:$L$1000)="CONFIRMADO")),ROWS($A$3:A494))),"")</f>
        <v/>
      </c>
      <c r="V494" s="27" t="str">
        <f ca="1">IFERROR(INDEX(MAESTRO!V:V,_xludf.AGGREGATE(15,6,ROW(MAESTRO!$B$3:$B$1000)/((MAESTRO!$B$3:$B$1000="OPA")*(UPPER(MAESTRO!$L$3:$L$1000)="CONFIRMADO")),ROWS($A$3:A494))),"")</f>
        <v/>
      </c>
      <c r="W494" s="27" t="str">
        <f ca="1">IFERROR(INDEX(MAESTRO!W:W,_xludf.AGGREGATE(15,6,ROW(MAESTRO!$B$3:$B$1000)/((MAESTRO!$B$3:$B$1000="OPA")*(UPPER(MAESTRO!$L$3:$L$1000)="CONFIRMADO")),ROWS($A$3:A494))),"")</f>
        <v/>
      </c>
      <c r="X494" s="27" t="str">
        <f ca="1">IFERROR(INDEX(MAESTRO!X:X,_xludf.AGGREGATE(15,6,ROW(MAESTRO!$B$3:$B$1000)/((MAESTRO!$B$3:$B$1000="OPA")*(UPPER(MAESTRO!$L$3:$L$1000)="CONFIRMADO")),ROWS($A$3:A494))),"")</f>
        <v/>
      </c>
    </row>
    <row r="495" spans="1:24" ht="22.05" customHeight="1">
      <c r="A495" s="10" t="str">
        <f ca="1">IFERROR(INDEX(MAESTRO!A:A,_xludf.AGGREGATE(15,6,ROW(MAESTRO!$B$3:$B$1000)/((MAESTRO!$B$3:$B$1000="OPA")*(UPPER(MAESTRO!$L$3:$L$1000)="CONFIRMADO")),ROWS($A$3:A495))),"")</f>
        <v/>
      </c>
      <c r="B495" s="10" t="str">
        <f ca="1">IFERROR(INDEX(MAESTRO!B:B,_xludf.AGGREGATE(15,6,ROW(MAESTRO!$B$3:$B$1000)/((MAESTRO!$B$3:$B$1000="OPA")*(UPPER(MAESTRO!$L$3:$L$1000)="CONFIRMADO")),ROWS($A$3:A495))),"")</f>
        <v/>
      </c>
      <c r="C495" s="10" t="str">
        <f ca="1">IFERROR(INDEX(MAESTRO!C:C,_xludf.AGGREGATE(15,6,ROW(MAESTRO!$B$3:$B$1000)/((MAESTRO!$B$3:$B$1000="OPA")*(UPPER(MAESTRO!$L$3:$L$1000)="CONFIRMADO")),ROWS($A$3:A495))),"")</f>
        <v/>
      </c>
      <c r="D495" s="10" t="str">
        <f ca="1">IFERROR(INDEX(MAESTRO!D:D,_xludf.AGGREGATE(15,6,ROW(MAESTRO!$B$3:$B$1000)/((MAESTRO!$B$3:$B$1000="OPA")*(UPPER(MAESTRO!$L$3:$L$1000)="CONFIRMADO")),ROWS($A$3:A495))),"")</f>
        <v/>
      </c>
      <c r="E495" s="10" t="str">
        <f ca="1">IFERROR(INDEX(MAESTRO!E:E,_xludf.AGGREGATE(15,6,ROW(MAESTRO!$B$3:$B$1000)/((MAESTRO!$B$3:$B$1000="OPA")*(UPPER(MAESTRO!$L$3:$L$1000)="CONFIRMADO")),ROWS($A$3:A495))),"")</f>
        <v/>
      </c>
      <c r="F495" s="10" t="str">
        <f ca="1">IFERROR(INDEX(MAESTRO!F:F,_xludf.AGGREGATE(15,6,ROW(MAESTRO!$B$3:$B$1000)/((MAESTRO!$B$3:$B$1000="OPA")*(UPPER(MAESTRO!$L$3:$L$1000)="CONFIRMADO")),ROWS($A$3:A495))),"")</f>
        <v/>
      </c>
      <c r="G495" s="10" t="str">
        <f ca="1">IFERROR(INDEX(MAESTRO!G:G,_xludf.AGGREGATE(15,6,ROW(MAESTRO!$B$3:$B$1000)/((MAESTRO!$B$3:$B$1000="OPA")*(UPPER(MAESTRO!$L$3:$L$1000)="CONFIRMADO")),ROWS($A$3:A495))),"")</f>
        <v/>
      </c>
      <c r="H495" s="10" t="str">
        <f ca="1">IFERROR(INDEX(MAESTRO!H:H,_xludf.AGGREGATE(15,6,ROW(MAESTRO!$B$3:$B$1000)/((MAESTRO!$B$3:$B$1000="OPA")*(UPPER(MAESTRO!$L$3:$L$1000)="CONFIRMADO")),ROWS($A$3:A495))),"")</f>
        <v/>
      </c>
      <c r="I495" s="10" t="str">
        <f ca="1">IFERROR(INDEX(MAESTRO!I:I,_xludf.AGGREGATE(15,6,ROW(MAESTRO!$B$3:$B$1000)/((MAESTRO!$B$3:$B$1000="OPA")*(UPPER(MAESTRO!$L$3:$L$1000)="CONFIRMADO")),ROWS($A$3:A495))),"")</f>
        <v/>
      </c>
      <c r="J495" s="10" t="str">
        <f ca="1">IFERROR(INDEX(MAESTRO!J:J,_xludf.AGGREGATE(15,6,ROW(MAESTRO!$B$3:$B$1000)/((MAESTRO!$B$3:$B$1000="OPA")*(UPPER(MAESTRO!$L$3:$L$1000)="CONFIRMADO")),ROWS($A$3:A495))),"")</f>
        <v/>
      </c>
      <c r="K495" s="10" t="str">
        <f ca="1">IFERROR(INDEX(MAESTRO!K:K,_xludf.AGGREGATE(15,6,ROW(MAESTRO!$B$3:$B$1000)/((MAESTRO!$B$3:$B$1000="OPA")*(UPPER(MAESTRO!$L$3:$L$1000)="CONFIRMADO")),ROWS($A$3:A495))),"")</f>
        <v/>
      </c>
      <c r="L495" s="10" t="str">
        <f ca="1">IFERROR(INDEX(MAESTRO!L:L,_xludf.AGGREGATE(15,6,ROW(MAESTRO!$B$3:$B$1000)/((MAESTRO!$B$3:$B$1000="OPA")*(UPPER(MAESTRO!$L$3:$L$1000)="CONFIRMADO")),ROWS($A$3:A495))),"")</f>
        <v/>
      </c>
      <c r="M495" s="10" t="str">
        <f ca="1">IFERROR(INDEX(MAESTRO!M:M,_xludf.AGGREGATE(15,6,ROW(MAESTRO!$B$3:$B$1000)/((MAESTRO!$B$3:$B$1000="OPA")*(UPPER(MAESTRO!$L$3:$L$1000)="CONFIRMADO")),ROWS($A$3:A495))),"")</f>
        <v/>
      </c>
      <c r="N495" s="10" t="str">
        <f ca="1">IFERROR(INDEX(MAESTRO!N:N,_xludf.AGGREGATE(15,6,ROW(MAESTRO!$B$3:$B$1000)/((MAESTRO!$B$3:$B$1000="OPA")*(UPPER(MAESTRO!$L$3:$L$1000)="CONFIRMADO")),ROWS($A$3:A495))),"")</f>
        <v/>
      </c>
      <c r="O495" s="10" t="str">
        <f ca="1">IFERROR(INDEX(MAESTRO!O:O,_xludf.AGGREGATE(15,6,ROW(MAESTRO!$B$3:$B$1000)/((MAESTRO!$B$3:$B$1000="OPA")*(UPPER(MAESTRO!$L$3:$L$1000)="CONFIRMADO")),ROWS($A$3:A495))),"")</f>
        <v/>
      </c>
      <c r="P495" s="10" t="str">
        <f ca="1">IFERROR(INDEX(MAESTRO!P:P,_xludf.AGGREGATE(15,6,ROW(MAESTRO!$B$3:$B$1000)/((MAESTRO!$B$3:$B$1000="OPA")*(UPPER(MAESTRO!$L$3:$L$1000)="CONFIRMADO")),ROWS($A$3:A495))),"")</f>
        <v/>
      </c>
      <c r="Q495" s="10" t="str">
        <f ca="1">IFERROR(INDEX(MAESTRO!Q:Q,_xludf.AGGREGATE(15,6,ROW(MAESTRO!$B$3:$B$1000)/((MAESTRO!$B$3:$B$1000="OPA")*(UPPER(MAESTRO!$L$3:$L$1000)="CONFIRMADO")),ROWS($A$3:A495))),"")</f>
        <v/>
      </c>
      <c r="R495" s="10" t="str">
        <f ca="1">IFERROR(INDEX(MAESTRO!R:R,_xludf.AGGREGATE(15,6,ROW(MAESTRO!$B$3:$B$1000)/((MAESTRO!$B$3:$B$1000="OPA")*(UPPER(MAESTRO!$L$3:$L$1000)="CONFIRMADO")),ROWS($A$3:A495))),"")</f>
        <v/>
      </c>
      <c r="S495" s="10" t="str">
        <f ca="1">IFERROR(INDEX(MAESTRO!S:S,_xludf.AGGREGATE(15,6,ROW(MAESTRO!$B$3:$B$1000)/((MAESTRO!$B$3:$B$1000="OPA")*(UPPER(MAESTRO!$L$3:$L$1000)="CONFIRMADO")),ROWS($A$3:A495))),"")</f>
        <v/>
      </c>
      <c r="T495" s="10" t="str">
        <f ca="1">IFERROR(INDEX(MAESTRO!T:T,_xludf.AGGREGATE(15,6,ROW(MAESTRO!$B$3:$B$1000)/((MAESTRO!$B$3:$B$1000="OPA")*(UPPER(MAESTRO!$L$3:$L$1000)="CONFIRMADO")),ROWS($A$3:A495))),"")</f>
        <v/>
      </c>
      <c r="U495" s="10" t="str">
        <f ca="1">IFERROR(INDEX(MAESTRO!U:U,_xludf.AGGREGATE(15,6,ROW(MAESTRO!$B$3:$B$1000)/((MAESTRO!$B$3:$B$1000="OPA")*(UPPER(MAESTRO!$L$3:$L$1000)="CONFIRMADO")),ROWS($A$3:A495))),"")</f>
        <v/>
      </c>
      <c r="V495" s="10" t="str">
        <f ca="1">IFERROR(INDEX(MAESTRO!V:V,_xludf.AGGREGATE(15,6,ROW(MAESTRO!$B$3:$B$1000)/((MAESTRO!$B$3:$B$1000="OPA")*(UPPER(MAESTRO!$L$3:$L$1000)="CONFIRMADO")),ROWS($A$3:A495))),"")</f>
        <v/>
      </c>
      <c r="W495" s="10" t="str">
        <f ca="1">IFERROR(INDEX(MAESTRO!W:W,_xludf.AGGREGATE(15,6,ROW(MAESTRO!$B$3:$B$1000)/((MAESTRO!$B$3:$B$1000="OPA")*(UPPER(MAESTRO!$L$3:$L$1000)="CONFIRMADO")),ROWS($A$3:A495))),"")</f>
        <v/>
      </c>
      <c r="X495" s="10" t="str">
        <f ca="1">IFERROR(INDEX(MAESTRO!X:X,_xludf.AGGREGATE(15,6,ROW(MAESTRO!$B$3:$B$1000)/((MAESTRO!$B$3:$B$1000="OPA")*(UPPER(MAESTRO!$L$3:$L$1000)="CONFIRMADO")),ROWS($A$3:A495))),"")</f>
        <v/>
      </c>
    </row>
    <row r="496" spans="1:24" ht="22.05" customHeight="1">
      <c r="A496" s="27" t="str">
        <f ca="1">IFERROR(INDEX(MAESTRO!A:A,_xludf.AGGREGATE(15,6,ROW(MAESTRO!$B$3:$B$1000)/((MAESTRO!$B$3:$B$1000="OPA")*(UPPER(MAESTRO!$L$3:$L$1000)="CONFIRMADO")),ROWS($A$3:A496))),"")</f>
        <v/>
      </c>
      <c r="B496" s="27" t="str">
        <f ca="1">IFERROR(INDEX(MAESTRO!B:B,_xludf.AGGREGATE(15,6,ROW(MAESTRO!$B$3:$B$1000)/((MAESTRO!$B$3:$B$1000="OPA")*(UPPER(MAESTRO!$L$3:$L$1000)="CONFIRMADO")),ROWS($A$3:A496))),"")</f>
        <v/>
      </c>
      <c r="C496" s="27" t="str">
        <f ca="1">IFERROR(INDEX(MAESTRO!C:C,_xludf.AGGREGATE(15,6,ROW(MAESTRO!$B$3:$B$1000)/((MAESTRO!$B$3:$B$1000="OPA")*(UPPER(MAESTRO!$L$3:$L$1000)="CONFIRMADO")),ROWS($A$3:A496))),"")</f>
        <v/>
      </c>
      <c r="D496" s="27" t="str">
        <f ca="1">IFERROR(INDEX(MAESTRO!D:D,_xludf.AGGREGATE(15,6,ROW(MAESTRO!$B$3:$B$1000)/((MAESTRO!$B$3:$B$1000="OPA")*(UPPER(MAESTRO!$L$3:$L$1000)="CONFIRMADO")),ROWS($A$3:A496))),"")</f>
        <v/>
      </c>
      <c r="E496" s="27" t="str">
        <f ca="1">IFERROR(INDEX(MAESTRO!E:E,_xludf.AGGREGATE(15,6,ROW(MAESTRO!$B$3:$B$1000)/((MAESTRO!$B$3:$B$1000="OPA")*(UPPER(MAESTRO!$L$3:$L$1000)="CONFIRMADO")),ROWS($A$3:A496))),"")</f>
        <v/>
      </c>
      <c r="F496" s="27" t="str">
        <f ca="1">IFERROR(INDEX(MAESTRO!F:F,_xludf.AGGREGATE(15,6,ROW(MAESTRO!$B$3:$B$1000)/((MAESTRO!$B$3:$B$1000="OPA")*(UPPER(MAESTRO!$L$3:$L$1000)="CONFIRMADO")),ROWS($A$3:A496))),"")</f>
        <v/>
      </c>
      <c r="G496" s="27" t="str">
        <f ca="1">IFERROR(INDEX(MAESTRO!G:G,_xludf.AGGREGATE(15,6,ROW(MAESTRO!$B$3:$B$1000)/((MAESTRO!$B$3:$B$1000="OPA")*(UPPER(MAESTRO!$L$3:$L$1000)="CONFIRMADO")),ROWS($A$3:A496))),"")</f>
        <v/>
      </c>
      <c r="H496" s="27" t="str">
        <f ca="1">IFERROR(INDEX(MAESTRO!H:H,_xludf.AGGREGATE(15,6,ROW(MAESTRO!$B$3:$B$1000)/((MAESTRO!$B$3:$B$1000="OPA")*(UPPER(MAESTRO!$L$3:$L$1000)="CONFIRMADO")),ROWS($A$3:A496))),"")</f>
        <v/>
      </c>
      <c r="I496" s="27" t="str">
        <f ca="1">IFERROR(INDEX(MAESTRO!I:I,_xludf.AGGREGATE(15,6,ROW(MAESTRO!$B$3:$B$1000)/((MAESTRO!$B$3:$B$1000="OPA")*(UPPER(MAESTRO!$L$3:$L$1000)="CONFIRMADO")),ROWS($A$3:A496))),"")</f>
        <v/>
      </c>
      <c r="J496" s="27" t="str">
        <f ca="1">IFERROR(INDEX(MAESTRO!J:J,_xludf.AGGREGATE(15,6,ROW(MAESTRO!$B$3:$B$1000)/((MAESTRO!$B$3:$B$1000="OPA")*(UPPER(MAESTRO!$L$3:$L$1000)="CONFIRMADO")),ROWS($A$3:A496))),"")</f>
        <v/>
      </c>
      <c r="K496" s="27" t="str">
        <f ca="1">IFERROR(INDEX(MAESTRO!K:K,_xludf.AGGREGATE(15,6,ROW(MAESTRO!$B$3:$B$1000)/((MAESTRO!$B$3:$B$1000="OPA")*(UPPER(MAESTRO!$L$3:$L$1000)="CONFIRMADO")),ROWS($A$3:A496))),"")</f>
        <v/>
      </c>
      <c r="L496" s="27" t="str">
        <f ca="1">IFERROR(INDEX(MAESTRO!L:L,_xludf.AGGREGATE(15,6,ROW(MAESTRO!$B$3:$B$1000)/((MAESTRO!$B$3:$B$1000="OPA")*(UPPER(MAESTRO!$L$3:$L$1000)="CONFIRMADO")),ROWS($A$3:A496))),"")</f>
        <v/>
      </c>
      <c r="M496" s="27" t="str">
        <f ca="1">IFERROR(INDEX(MAESTRO!M:M,_xludf.AGGREGATE(15,6,ROW(MAESTRO!$B$3:$B$1000)/((MAESTRO!$B$3:$B$1000="OPA")*(UPPER(MAESTRO!$L$3:$L$1000)="CONFIRMADO")),ROWS($A$3:A496))),"")</f>
        <v/>
      </c>
      <c r="N496" s="27" t="str">
        <f ca="1">IFERROR(INDEX(MAESTRO!N:N,_xludf.AGGREGATE(15,6,ROW(MAESTRO!$B$3:$B$1000)/((MAESTRO!$B$3:$B$1000="OPA")*(UPPER(MAESTRO!$L$3:$L$1000)="CONFIRMADO")),ROWS($A$3:A496))),"")</f>
        <v/>
      </c>
      <c r="O496" s="27" t="str">
        <f ca="1">IFERROR(INDEX(MAESTRO!O:O,_xludf.AGGREGATE(15,6,ROW(MAESTRO!$B$3:$B$1000)/((MAESTRO!$B$3:$B$1000="OPA")*(UPPER(MAESTRO!$L$3:$L$1000)="CONFIRMADO")),ROWS($A$3:A496))),"")</f>
        <v/>
      </c>
      <c r="P496" s="27" t="str">
        <f ca="1">IFERROR(INDEX(MAESTRO!P:P,_xludf.AGGREGATE(15,6,ROW(MAESTRO!$B$3:$B$1000)/((MAESTRO!$B$3:$B$1000="OPA")*(UPPER(MAESTRO!$L$3:$L$1000)="CONFIRMADO")),ROWS($A$3:A496))),"")</f>
        <v/>
      </c>
      <c r="Q496" s="27" t="str">
        <f ca="1">IFERROR(INDEX(MAESTRO!Q:Q,_xludf.AGGREGATE(15,6,ROW(MAESTRO!$B$3:$B$1000)/((MAESTRO!$B$3:$B$1000="OPA")*(UPPER(MAESTRO!$L$3:$L$1000)="CONFIRMADO")),ROWS($A$3:A496))),"")</f>
        <v/>
      </c>
      <c r="R496" s="27" t="str">
        <f ca="1">IFERROR(INDEX(MAESTRO!R:R,_xludf.AGGREGATE(15,6,ROW(MAESTRO!$B$3:$B$1000)/((MAESTRO!$B$3:$B$1000="OPA")*(UPPER(MAESTRO!$L$3:$L$1000)="CONFIRMADO")),ROWS($A$3:A496))),"")</f>
        <v/>
      </c>
      <c r="S496" s="27" t="str">
        <f ca="1">IFERROR(INDEX(MAESTRO!S:S,_xludf.AGGREGATE(15,6,ROW(MAESTRO!$B$3:$B$1000)/((MAESTRO!$B$3:$B$1000="OPA")*(UPPER(MAESTRO!$L$3:$L$1000)="CONFIRMADO")),ROWS($A$3:A496))),"")</f>
        <v/>
      </c>
      <c r="T496" s="27" t="str">
        <f ca="1">IFERROR(INDEX(MAESTRO!T:T,_xludf.AGGREGATE(15,6,ROW(MAESTRO!$B$3:$B$1000)/((MAESTRO!$B$3:$B$1000="OPA")*(UPPER(MAESTRO!$L$3:$L$1000)="CONFIRMADO")),ROWS($A$3:A496))),"")</f>
        <v/>
      </c>
      <c r="U496" s="27" t="str">
        <f ca="1">IFERROR(INDEX(MAESTRO!U:U,_xludf.AGGREGATE(15,6,ROW(MAESTRO!$B$3:$B$1000)/((MAESTRO!$B$3:$B$1000="OPA")*(UPPER(MAESTRO!$L$3:$L$1000)="CONFIRMADO")),ROWS($A$3:A496))),"")</f>
        <v/>
      </c>
      <c r="V496" s="27" t="str">
        <f ca="1">IFERROR(INDEX(MAESTRO!V:V,_xludf.AGGREGATE(15,6,ROW(MAESTRO!$B$3:$B$1000)/((MAESTRO!$B$3:$B$1000="OPA")*(UPPER(MAESTRO!$L$3:$L$1000)="CONFIRMADO")),ROWS($A$3:A496))),"")</f>
        <v/>
      </c>
      <c r="W496" s="27" t="str">
        <f ca="1">IFERROR(INDEX(MAESTRO!W:W,_xludf.AGGREGATE(15,6,ROW(MAESTRO!$B$3:$B$1000)/((MAESTRO!$B$3:$B$1000="OPA")*(UPPER(MAESTRO!$L$3:$L$1000)="CONFIRMADO")),ROWS($A$3:A496))),"")</f>
        <v/>
      </c>
      <c r="X496" s="27" t="str">
        <f ca="1">IFERROR(INDEX(MAESTRO!X:X,_xludf.AGGREGATE(15,6,ROW(MAESTRO!$B$3:$B$1000)/((MAESTRO!$B$3:$B$1000="OPA")*(UPPER(MAESTRO!$L$3:$L$1000)="CONFIRMADO")),ROWS($A$3:A496))),"")</f>
        <v/>
      </c>
    </row>
    <row r="497" spans="1:24" ht="22.05" customHeight="1">
      <c r="A497" s="10" t="str">
        <f ca="1">IFERROR(INDEX(MAESTRO!A:A,_xludf.AGGREGATE(15,6,ROW(MAESTRO!$B$3:$B$1000)/((MAESTRO!$B$3:$B$1000="OPA")*(UPPER(MAESTRO!$L$3:$L$1000)="CONFIRMADO")),ROWS($A$3:A497))),"")</f>
        <v/>
      </c>
      <c r="B497" s="10" t="str">
        <f ca="1">IFERROR(INDEX(MAESTRO!B:B,_xludf.AGGREGATE(15,6,ROW(MAESTRO!$B$3:$B$1000)/((MAESTRO!$B$3:$B$1000="OPA")*(UPPER(MAESTRO!$L$3:$L$1000)="CONFIRMADO")),ROWS($A$3:A497))),"")</f>
        <v/>
      </c>
      <c r="C497" s="10" t="str">
        <f ca="1">IFERROR(INDEX(MAESTRO!C:C,_xludf.AGGREGATE(15,6,ROW(MAESTRO!$B$3:$B$1000)/((MAESTRO!$B$3:$B$1000="OPA")*(UPPER(MAESTRO!$L$3:$L$1000)="CONFIRMADO")),ROWS($A$3:A497))),"")</f>
        <v/>
      </c>
      <c r="D497" s="10" t="str">
        <f ca="1">IFERROR(INDEX(MAESTRO!D:D,_xludf.AGGREGATE(15,6,ROW(MAESTRO!$B$3:$B$1000)/((MAESTRO!$B$3:$B$1000="OPA")*(UPPER(MAESTRO!$L$3:$L$1000)="CONFIRMADO")),ROWS($A$3:A497))),"")</f>
        <v/>
      </c>
      <c r="E497" s="10" t="str">
        <f ca="1">IFERROR(INDEX(MAESTRO!E:E,_xludf.AGGREGATE(15,6,ROW(MAESTRO!$B$3:$B$1000)/((MAESTRO!$B$3:$B$1000="OPA")*(UPPER(MAESTRO!$L$3:$L$1000)="CONFIRMADO")),ROWS($A$3:A497))),"")</f>
        <v/>
      </c>
      <c r="F497" s="10" t="str">
        <f ca="1">IFERROR(INDEX(MAESTRO!F:F,_xludf.AGGREGATE(15,6,ROW(MAESTRO!$B$3:$B$1000)/((MAESTRO!$B$3:$B$1000="OPA")*(UPPER(MAESTRO!$L$3:$L$1000)="CONFIRMADO")),ROWS($A$3:A497))),"")</f>
        <v/>
      </c>
      <c r="G497" s="10" t="str">
        <f ca="1">IFERROR(INDEX(MAESTRO!G:G,_xludf.AGGREGATE(15,6,ROW(MAESTRO!$B$3:$B$1000)/((MAESTRO!$B$3:$B$1000="OPA")*(UPPER(MAESTRO!$L$3:$L$1000)="CONFIRMADO")),ROWS($A$3:A497))),"")</f>
        <v/>
      </c>
      <c r="H497" s="10" t="str">
        <f ca="1">IFERROR(INDEX(MAESTRO!H:H,_xludf.AGGREGATE(15,6,ROW(MAESTRO!$B$3:$B$1000)/((MAESTRO!$B$3:$B$1000="OPA")*(UPPER(MAESTRO!$L$3:$L$1000)="CONFIRMADO")),ROWS($A$3:A497))),"")</f>
        <v/>
      </c>
      <c r="I497" s="10" t="str">
        <f ca="1">IFERROR(INDEX(MAESTRO!I:I,_xludf.AGGREGATE(15,6,ROW(MAESTRO!$B$3:$B$1000)/((MAESTRO!$B$3:$B$1000="OPA")*(UPPER(MAESTRO!$L$3:$L$1000)="CONFIRMADO")),ROWS($A$3:A497))),"")</f>
        <v/>
      </c>
      <c r="J497" s="10" t="str">
        <f ca="1">IFERROR(INDEX(MAESTRO!J:J,_xludf.AGGREGATE(15,6,ROW(MAESTRO!$B$3:$B$1000)/((MAESTRO!$B$3:$B$1000="OPA")*(UPPER(MAESTRO!$L$3:$L$1000)="CONFIRMADO")),ROWS($A$3:A497))),"")</f>
        <v/>
      </c>
      <c r="K497" s="10" t="str">
        <f ca="1">IFERROR(INDEX(MAESTRO!K:K,_xludf.AGGREGATE(15,6,ROW(MAESTRO!$B$3:$B$1000)/((MAESTRO!$B$3:$B$1000="OPA")*(UPPER(MAESTRO!$L$3:$L$1000)="CONFIRMADO")),ROWS($A$3:A497))),"")</f>
        <v/>
      </c>
      <c r="L497" s="10" t="str">
        <f ca="1">IFERROR(INDEX(MAESTRO!L:L,_xludf.AGGREGATE(15,6,ROW(MAESTRO!$B$3:$B$1000)/((MAESTRO!$B$3:$B$1000="OPA")*(UPPER(MAESTRO!$L$3:$L$1000)="CONFIRMADO")),ROWS($A$3:A497))),"")</f>
        <v/>
      </c>
      <c r="M497" s="10" t="str">
        <f ca="1">IFERROR(INDEX(MAESTRO!M:M,_xludf.AGGREGATE(15,6,ROW(MAESTRO!$B$3:$B$1000)/((MAESTRO!$B$3:$B$1000="OPA")*(UPPER(MAESTRO!$L$3:$L$1000)="CONFIRMADO")),ROWS($A$3:A497))),"")</f>
        <v/>
      </c>
      <c r="N497" s="10" t="str">
        <f ca="1">IFERROR(INDEX(MAESTRO!N:N,_xludf.AGGREGATE(15,6,ROW(MAESTRO!$B$3:$B$1000)/((MAESTRO!$B$3:$B$1000="OPA")*(UPPER(MAESTRO!$L$3:$L$1000)="CONFIRMADO")),ROWS($A$3:A497))),"")</f>
        <v/>
      </c>
      <c r="O497" s="10" t="str">
        <f ca="1">IFERROR(INDEX(MAESTRO!O:O,_xludf.AGGREGATE(15,6,ROW(MAESTRO!$B$3:$B$1000)/((MAESTRO!$B$3:$B$1000="OPA")*(UPPER(MAESTRO!$L$3:$L$1000)="CONFIRMADO")),ROWS($A$3:A497))),"")</f>
        <v/>
      </c>
      <c r="P497" s="10" t="str">
        <f ca="1">IFERROR(INDEX(MAESTRO!P:P,_xludf.AGGREGATE(15,6,ROW(MAESTRO!$B$3:$B$1000)/((MAESTRO!$B$3:$B$1000="OPA")*(UPPER(MAESTRO!$L$3:$L$1000)="CONFIRMADO")),ROWS($A$3:A497))),"")</f>
        <v/>
      </c>
      <c r="Q497" s="10" t="str">
        <f ca="1">IFERROR(INDEX(MAESTRO!Q:Q,_xludf.AGGREGATE(15,6,ROW(MAESTRO!$B$3:$B$1000)/((MAESTRO!$B$3:$B$1000="OPA")*(UPPER(MAESTRO!$L$3:$L$1000)="CONFIRMADO")),ROWS($A$3:A497))),"")</f>
        <v/>
      </c>
      <c r="R497" s="10" t="str">
        <f ca="1">IFERROR(INDEX(MAESTRO!R:R,_xludf.AGGREGATE(15,6,ROW(MAESTRO!$B$3:$B$1000)/((MAESTRO!$B$3:$B$1000="OPA")*(UPPER(MAESTRO!$L$3:$L$1000)="CONFIRMADO")),ROWS($A$3:A497))),"")</f>
        <v/>
      </c>
      <c r="S497" s="10" t="str">
        <f ca="1">IFERROR(INDEX(MAESTRO!S:S,_xludf.AGGREGATE(15,6,ROW(MAESTRO!$B$3:$B$1000)/((MAESTRO!$B$3:$B$1000="OPA")*(UPPER(MAESTRO!$L$3:$L$1000)="CONFIRMADO")),ROWS($A$3:A497))),"")</f>
        <v/>
      </c>
      <c r="T497" s="10" t="str">
        <f ca="1">IFERROR(INDEX(MAESTRO!T:T,_xludf.AGGREGATE(15,6,ROW(MAESTRO!$B$3:$B$1000)/((MAESTRO!$B$3:$B$1000="OPA")*(UPPER(MAESTRO!$L$3:$L$1000)="CONFIRMADO")),ROWS($A$3:A497))),"")</f>
        <v/>
      </c>
      <c r="U497" s="10" t="str">
        <f ca="1">IFERROR(INDEX(MAESTRO!U:U,_xludf.AGGREGATE(15,6,ROW(MAESTRO!$B$3:$B$1000)/((MAESTRO!$B$3:$B$1000="OPA")*(UPPER(MAESTRO!$L$3:$L$1000)="CONFIRMADO")),ROWS($A$3:A497))),"")</f>
        <v/>
      </c>
      <c r="V497" s="10" t="str">
        <f ca="1">IFERROR(INDEX(MAESTRO!V:V,_xludf.AGGREGATE(15,6,ROW(MAESTRO!$B$3:$B$1000)/((MAESTRO!$B$3:$B$1000="OPA")*(UPPER(MAESTRO!$L$3:$L$1000)="CONFIRMADO")),ROWS($A$3:A497))),"")</f>
        <v/>
      </c>
      <c r="W497" s="10" t="str">
        <f ca="1">IFERROR(INDEX(MAESTRO!W:W,_xludf.AGGREGATE(15,6,ROW(MAESTRO!$B$3:$B$1000)/((MAESTRO!$B$3:$B$1000="OPA")*(UPPER(MAESTRO!$L$3:$L$1000)="CONFIRMADO")),ROWS($A$3:A497))),"")</f>
        <v/>
      </c>
      <c r="X497" s="10" t="str">
        <f ca="1">IFERROR(INDEX(MAESTRO!X:X,_xludf.AGGREGATE(15,6,ROW(MAESTRO!$B$3:$B$1000)/((MAESTRO!$B$3:$B$1000="OPA")*(UPPER(MAESTRO!$L$3:$L$1000)="CONFIRMADO")),ROWS($A$3:A497))),"")</f>
        <v/>
      </c>
    </row>
    <row r="498" spans="1:24" ht="22.05" customHeight="1">
      <c r="A498" s="27" t="str">
        <f ca="1">IFERROR(INDEX(MAESTRO!A:A,_xludf.AGGREGATE(15,6,ROW(MAESTRO!$B$3:$B$1000)/((MAESTRO!$B$3:$B$1000="OPA")*(UPPER(MAESTRO!$L$3:$L$1000)="CONFIRMADO")),ROWS($A$3:A498))),"")</f>
        <v/>
      </c>
      <c r="B498" s="27" t="str">
        <f ca="1">IFERROR(INDEX(MAESTRO!B:B,_xludf.AGGREGATE(15,6,ROW(MAESTRO!$B$3:$B$1000)/((MAESTRO!$B$3:$B$1000="OPA")*(UPPER(MAESTRO!$L$3:$L$1000)="CONFIRMADO")),ROWS($A$3:A498))),"")</f>
        <v/>
      </c>
      <c r="C498" s="27" t="str">
        <f ca="1">IFERROR(INDEX(MAESTRO!C:C,_xludf.AGGREGATE(15,6,ROW(MAESTRO!$B$3:$B$1000)/((MAESTRO!$B$3:$B$1000="OPA")*(UPPER(MAESTRO!$L$3:$L$1000)="CONFIRMADO")),ROWS($A$3:A498))),"")</f>
        <v/>
      </c>
      <c r="D498" s="27" t="str">
        <f ca="1">IFERROR(INDEX(MAESTRO!D:D,_xludf.AGGREGATE(15,6,ROW(MAESTRO!$B$3:$B$1000)/((MAESTRO!$B$3:$B$1000="OPA")*(UPPER(MAESTRO!$L$3:$L$1000)="CONFIRMADO")),ROWS($A$3:A498))),"")</f>
        <v/>
      </c>
      <c r="E498" s="27" t="str">
        <f ca="1">IFERROR(INDEX(MAESTRO!E:E,_xludf.AGGREGATE(15,6,ROW(MAESTRO!$B$3:$B$1000)/((MAESTRO!$B$3:$B$1000="OPA")*(UPPER(MAESTRO!$L$3:$L$1000)="CONFIRMADO")),ROWS($A$3:A498))),"")</f>
        <v/>
      </c>
      <c r="F498" s="27" t="str">
        <f ca="1">IFERROR(INDEX(MAESTRO!F:F,_xludf.AGGREGATE(15,6,ROW(MAESTRO!$B$3:$B$1000)/((MAESTRO!$B$3:$B$1000="OPA")*(UPPER(MAESTRO!$L$3:$L$1000)="CONFIRMADO")),ROWS($A$3:A498))),"")</f>
        <v/>
      </c>
      <c r="G498" s="27" t="str">
        <f ca="1">IFERROR(INDEX(MAESTRO!G:G,_xludf.AGGREGATE(15,6,ROW(MAESTRO!$B$3:$B$1000)/((MAESTRO!$B$3:$B$1000="OPA")*(UPPER(MAESTRO!$L$3:$L$1000)="CONFIRMADO")),ROWS($A$3:A498))),"")</f>
        <v/>
      </c>
      <c r="H498" s="27" t="str">
        <f ca="1">IFERROR(INDEX(MAESTRO!H:H,_xludf.AGGREGATE(15,6,ROW(MAESTRO!$B$3:$B$1000)/((MAESTRO!$B$3:$B$1000="OPA")*(UPPER(MAESTRO!$L$3:$L$1000)="CONFIRMADO")),ROWS($A$3:A498))),"")</f>
        <v/>
      </c>
      <c r="I498" s="27" t="str">
        <f ca="1">IFERROR(INDEX(MAESTRO!I:I,_xludf.AGGREGATE(15,6,ROW(MAESTRO!$B$3:$B$1000)/((MAESTRO!$B$3:$B$1000="OPA")*(UPPER(MAESTRO!$L$3:$L$1000)="CONFIRMADO")),ROWS($A$3:A498))),"")</f>
        <v/>
      </c>
      <c r="J498" s="27" t="str">
        <f ca="1">IFERROR(INDEX(MAESTRO!J:J,_xludf.AGGREGATE(15,6,ROW(MAESTRO!$B$3:$B$1000)/((MAESTRO!$B$3:$B$1000="OPA")*(UPPER(MAESTRO!$L$3:$L$1000)="CONFIRMADO")),ROWS($A$3:A498))),"")</f>
        <v/>
      </c>
      <c r="K498" s="27" t="str">
        <f ca="1">IFERROR(INDEX(MAESTRO!K:K,_xludf.AGGREGATE(15,6,ROW(MAESTRO!$B$3:$B$1000)/((MAESTRO!$B$3:$B$1000="OPA")*(UPPER(MAESTRO!$L$3:$L$1000)="CONFIRMADO")),ROWS($A$3:A498))),"")</f>
        <v/>
      </c>
      <c r="L498" s="27" t="str">
        <f ca="1">IFERROR(INDEX(MAESTRO!L:L,_xludf.AGGREGATE(15,6,ROW(MAESTRO!$B$3:$B$1000)/((MAESTRO!$B$3:$B$1000="OPA")*(UPPER(MAESTRO!$L$3:$L$1000)="CONFIRMADO")),ROWS($A$3:A498))),"")</f>
        <v/>
      </c>
      <c r="M498" s="27" t="str">
        <f ca="1">IFERROR(INDEX(MAESTRO!M:M,_xludf.AGGREGATE(15,6,ROW(MAESTRO!$B$3:$B$1000)/((MAESTRO!$B$3:$B$1000="OPA")*(UPPER(MAESTRO!$L$3:$L$1000)="CONFIRMADO")),ROWS($A$3:A498))),"")</f>
        <v/>
      </c>
      <c r="N498" s="27" t="str">
        <f ca="1">IFERROR(INDEX(MAESTRO!N:N,_xludf.AGGREGATE(15,6,ROW(MAESTRO!$B$3:$B$1000)/((MAESTRO!$B$3:$B$1000="OPA")*(UPPER(MAESTRO!$L$3:$L$1000)="CONFIRMADO")),ROWS($A$3:A498))),"")</f>
        <v/>
      </c>
      <c r="O498" s="27" t="str">
        <f ca="1">IFERROR(INDEX(MAESTRO!O:O,_xludf.AGGREGATE(15,6,ROW(MAESTRO!$B$3:$B$1000)/((MAESTRO!$B$3:$B$1000="OPA")*(UPPER(MAESTRO!$L$3:$L$1000)="CONFIRMADO")),ROWS($A$3:A498))),"")</f>
        <v/>
      </c>
      <c r="P498" s="27" t="str">
        <f ca="1">IFERROR(INDEX(MAESTRO!P:P,_xludf.AGGREGATE(15,6,ROW(MAESTRO!$B$3:$B$1000)/((MAESTRO!$B$3:$B$1000="OPA")*(UPPER(MAESTRO!$L$3:$L$1000)="CONFIRMADO")),ROWS($A$3:A498))),"")</f>
        <v/>
      </c>
      <c r="Q498" s="27" t="str">
        <f ca="1">IFERROR(INDEX(MAESTRO!Q:Q,_xludf.AGGREGATE(15,6,ROW(MAESTRO!$B$3:$B$1000)/((MAESTRO!$B$3:$B$1000="OPA")*(UPPER(MAESTRO!$L$3:$L$1000)="CONFIRMADO")),ROWS($A$3:A498))),"")</f>
        <v/>
      </c>
      <c r="R498" s="27" t="str">
        <f ca="1">IFERROR(INDEX(MAESTRO!R:R,_xludf.AGGREGATE(15,6,ROW(MAESTRO!$B$3:$B$1000)/((MAESTRO!$B$3:$B$1000="OPA")*(UPPER(MAESTRO!$L$3:$L$1000)="CONFIRMADO")),ROWS($A$3:A498))),"")</f>
        <v/>
      </c>
      <c r="S498" s="27" t="str">
        <f ca="1">IFERROR(INDEX(MAESTRO!S:S,_xludf.AGGREGATE(15,6,ROW(MAESTRO!$B$3:$B$1000)/((MAESTRO!$B$3:$B$1000="OPA")*(UPPER(MAESTRO!$L$3:$L$1000)="CONFIRMADO")),ROWS($A$3:A498))),"")</f>
        <v/>
      </c>
      <c r="T498" s="27" t="str">
        <f ca="1">IFERROR(INDEX(MAESTRO!T:T,_xludf.AGGREGATE(15,6,ROW(MAESTRO!$B$3:$B$1000)/((MAESTRO!$B$3:$B$1000="OPA")*(UPPER(MAESTRO!$L$3:$L$1000)="CONFIRMADO")),ROWS($A$3:A498))),"")</f>
        <v/>
      </c>
      <c r="U498" s="27" t="str">
        <f ca="1">IFERROR(INDEX(MAESTRO!U:U,_xludf.AGGREGATE(15,6,ROW(MAESTRO!$B$3:$B$1000)/((MAESTRO!$B$3:$B$1000="OPA")*(UPPER(MAESTRO!$L$3:$L$1000)="CONFIRMADO")),ROWS($A$3:A498))),"")</f>
        <v/>
      </c>
      <c r="V498" s="27" t="str">
        <f ca="1">IFERROR(INDEX(MAESTRO!V:V,_xludf.AGGREGATE(15,6,ROW(MAESTRO!$B$3:$B$1000)/((MAESTRO!$B$3:$B$1000="OPA")*(UPPER(MAESTRO!$L$3:$L$1000)="CONFIRMADO")),ROWS($A$3:A498))),"")</f>
        <v/>
      </c>
      <c r="W498" s="27" t="str">
        <f ca="1">IFERROR(INDEX(MAESTRO!W:W,_xludf.AGGREGATE(15,6,ROW(MAESTRO!$B$3:$B$1000)/((MAESTRO!$B$3:$B$1000="OPA")*(UPPER(MAESTRO!$L$3:$L$1000)="CONFIRMADO")),ROWS($A$3:A498))),"")</f>
        <v/>
      </c>
      <c r="X498" s="27" t="str">
        <f ca="1">IFERROR(INDEX(MAESTRO!X:X,_xludf.AGGREGATE(15,6,ROW(MAESTRO!$B$3:$B$1000)/((MAESTRO!$B$3:$B$1000="OPA")*(UPPER(MAESTRO!$L$3:$L$1000)="CONFIRMADO")),ROWS($A$3:A498))),"")</f>
        <v/>
      </c>
    </row>
    <row r="499" spans="1:24" ht="22.05" customHeight="1">
      <c r="A499" s="10" t="str">
        <f ca="1">IFERROR(INDEX(MAESTRO!A:A,_xludf.AGGREGATE(15,6,ROW(MAESTRO!$B$3:$B$1000)/((MAESTRO!$B$3:$B$1000="OPA")*(UPPER(MAESTRO!$L$3:$L$1000)="CONFIRMADO")),ROWS($A$3:A499))),"")</f>
        <v/>
      </c>
      <c r="B499" s="10" t="str">
        <f ca="1">IFERROR(INDEX(MAESTRO!B:B,_xludf.AGGREGATE(15,6,ROW(MAESTRO!$B$3:$B$1000)/((MAESTRO!$B$3:$B$1000="OPA")*(UPPER(MAESTRO!$L$3:$L$1000)="CONFIRMADO")),ROWS($A$3:A499))),"")</f>
        <v/>
      </c>
      <c r="C499" s="10" t="str">
        <f ca="1">IFERROR(INDEX(MAESTRO!C:C,_xludf.AGGREGATE(15,6,ROW(MAESTRO!$B$3:$B$1000)/((MAESTRO!$B$3:$B$1000="OPA")*(UPPER(MAESTRO!$L$3:$L$1000)="CONFIRMADO")),ROWS($A$3:A499))),"")</f>
        <v/>
      </c>
      <c r="D499" s="10" t="str">
        <f ca="1">IFERROR(INDEX(MAESTRO!D:D,_xludf.AGGREGATE(15,6,ROW(MAESTRO!$B$3:$B$1000)/((MAESTRO!$B$3:$B$1000="OPA")*(UPPER(MAESTRO!$L$3:$L$1000)="CONFIRMADO")),ROWS($A$3:A499))),"")</f>
        <v/>
      </c>
      <c r="E499" s="10" t="str">
        <f ca="1">IFERROR(INDEX(MAESTRO!E:E,_xludf.AGGREGATE(15,6,ROW(MAESTRO!$B$3:$B$1000)/((MAESTRO!$B$3:$B$1000="OPA")*(UPPER(MAESTRO!$L$3:$L$1000)="CONFIRMADO")),ROWS($A$3:A499))),"")</f>
        <v/>
      </c>
      <c r="F499" s="10" t="str">
        <f ca="1">IFERROR(INDEX(MAESTRO!F:F,_xludf.AGGREGATE(15,6,ROW(MAESTRO!$B$3:$B$1000)/((MAESTRO!$B$3:$B$1000="OPA")*(UPPER(MAESTRO!$L$3:$L$1000)="CONFIRMADO")),ROWS($A$3:A499))),"")</f>
        <v/>
      </c>
      <c r="G499" s="10" t="str">
        <f ca="1">IFERROR(INDEX(MAESTRO!G:G,_xludf.AGGREGATE(15,6,ROW(MAESTRO!$B$3:$B$1000)/((MAESTRO!$B$3:$B$1000="OPA")*(UPPER(MAESTRO!$L$3:$L$1000)="CONFIRMADO")),ROWS($A$3:A499))),"")</f>
        <v/>
      </c>
      <c r="H499" s="10" t="str">
        <f ca="1">IFERROR(INDEX(MAESTRO!H:H,_xludf.AGGREGATE(15,6,ROW(MAESTRO!$B$3:$B$1000)/((MAESTRO!$B$3:$B$1000="OPA")*(UPPER(MAESTRO!$L$3:$L$1000)="CONFIRMADO")),ROWS($A$3:A499))),"")</f>
        <v/>
      </c>
      <c r="I499" s="10" t="str">
        <f ca="1">IFERROR(INDEX(MAESTRO!I:I,_xludf.AGGREGATE(15,6,ROW(MAESTRO!$B$3:$B$1000)/((MAESTRO!$B$3:$B$1000="OPA")*(UPPER(MAESTRO!$L$3:$L$1000)="CONFIRMADO")),ROWS($A$3:A499))),"")</f>
        <v/>
      </c>
      <c r="J499" s="10" t="str">
        <f ca="1">IFERROR(INDEX(MAESTRO!J:J,_xludf.AGGREGATE(15,6,ROW(MAESTRO!$B$3:$B$1000)/((MAESTRO!$B$3:$B$1000="OPA")*(UPPER(MAESTRO!$L$3:$L$1000)="CONFIRMADO")),ROWS($A$3:A499))),"")</f>
        <v/>
      </c>
      <c r="K499" s="10" t="str">
        <f ca="1">IFERROR(INDEX(MAESTRO!K:K,_xludf.AGGREGATE(15,6,ROW(MAESTRO!$B$3:$B$1000)/((MAESTRO!$B$3:$B$1000="OPA")*(UPPER(MAESTRO!$L$3:$L$1000)="CONFIRMADO")),ROWS($A$3:A499))),"")</f>
        <v/>
      </c>
      <c r="L499" s="10" t="str">
        <f ca="1">IFERROR(INDEX(MAESTRO!L:L,_xludf.AGGREGATE(15,6,ROW(MAESTRO!$B$3:$B$1000)/((MAESTRO!$B$3:$B$1000="OPA")*(UPPER(MAESTRO!$L$3:$L$1000)="CONFIRMADO")),ROWS($A$3:A499))),"")</f>
        <v/>
      </c>
      <c r="M499" s="10" t="str">
        <f ca="1">IFERROR(INDEX(MAESTRO!M:M,_xludf.AGGREGATE(15,6,ROW(MAESTRO!$B$3:$B$1000)/((MAESTRO!$B$3:$B$1000="OPA")*(UPPER(MAESTRO!$L$3:$L$1000)="CONFIRMADO")),ROWS($A$3:A499))),"")</f>
        <v/>
      </c>
      <c r="N499" s="10" t="str">
        <f ca="1">IFERROR(INDEX(MAESTRO!N:N,_xludf.AGGREGATE(15,6,ROW(MAESTRO!$B$3:$B$1000)/((MAESTRO!$B$3:$B$1000="OPA")*(UPPER(MAESTRO!$L$3:$L$1000)="CONFIRMADO")),ROWS($A$3:A499))),"")</f>
        <v/>
      </c>
      <c r="O499" s="10" t="str">
        <f ca="1">IFERROR(INDEX(MAESTRO!O:O,_xludf.AGGREGATE(15,6,ROW(MAESTRO!$B$3:$B$1000)/((MAESTRO!$B$3:$B$1000="OPA")*(UPPER(MAESTRO!$L$3:$L$1000)="CONFIRMADO")),ROWS($A$3:A499))),"")</f>
        <v/>
      </c>
      <c r="P499" s="10" t="str">
        <f ca="1">IFERROR(INDEX(MAESTRO!P:P,_xludf.AGGREGATE(15,6,ROW(MAESTRO!$B$3:$B$1000)/((MAESTRO!$B$3:$B$1000="OPA")*(UPPER(MAESTRO!$L$3:$L$1000)="CONFIRMADO")),ROWS($A$3:A499))),"")</f>
        <v/>
      </c>
      <c r="Q499" s="10" t="str">
        <f ca="1">IFERROR(INDEX(MAESTRO!Q:Q,_xludf.AGGREGATE(15,6,ROW(MAESTRO!$B$3:$B$1000)/((MAESTRO!$B$3:$B$1000="OPA")*(UPPER(MAESTRO!$L$3:$L$1000)="CONFIRMADO")),ROWS($A$3:A499))),"")</f>
        <v/>
      </c>
      <c r="R499" s="10" t="str">
        <f ca="1">IFERROR(INDEX(MAESTRO!R:R,_xludf.AGGREGATE(15,6,ROW(MAESTRO!$B$3:$B$1000)/((MAESTRO!$B$3:$B$1000="OPA")*(UPPER(MAESTRO!$L$3:$L$1000)="CONFIRMADO")),ROWS($A$3:A499))),"")</f>
        <v/>
      </c>
      <c r="S499" s="10" t="str">
        <f ca="1">IFERROR(INDEX(MAESTRO!S:S,_xludf.AGGREGATE(15,6,ROW(MAESTRO!$B$3:$B$1000)/((MAESTRO!$B$3:$B$1000="OPA")*(UPPER(MAESTRO!$L$3:$L$1000)="CONFIRMADO")),ROWS($A$3:A499))),"")</f>
        <v/>
      </c>
      <c r="T499" s="10" t="str">
        <f ca="1">IFERROR(INDEX(MAESTRO!T:T,_xludf.AGGREGATE(15,6,ROW(MAESTRO!$B$3:$B$1000)/((MAESTRO!$B$3:$B$1000="OPA")*(UPPER(MAESTRO!$L$3:$L$1000)="CONFIRMADO")),ROWS($A$3:A499))),"")</f>
        <v/>
      </c>
      <c r="U499" s="10" t="str">
        <f ca="1">IFERROR(INDEX(MAESTRO!U:U,_xludf.AGGREGATE(15,6,ROW(MAESTRO!$B$3:$B$1000)/((MAESTRO!$B$3:$B$1000="OPA")*(UPPER(MAESTRO!$L$3:$L$1000)="CONFIRMADO")),ROWS($A$3:A499))),"")</f>
        <v/>
      </c>
      <c r="V499" s="10" t="str">
        <f ca="1">IFERROR(INDEX(MAESTRO!V:V,_xludf.AGGREGATE(15,6,ROW(MAESTRO!$B$3:$B$1000)/((MAESTRO!$B$3:$B$1000="OPA")*(UPPER(MAESTRO!$L$3:$L$1000)="CONFIRMADO")),ROWS($A$3:A499))),"")</f>
        <v/>
      </c>
      <c r="W499" s="10" t="str">
        <f ca="1">IFERROR(INDEX(MAESTRO!W:W,_xludf.AGGREGATE(15,6,ROW(MAESTRO!$B$3:$B$1000)/((MAESTRO!$B$3:$B$1000="OPA")*(UPPER(MAESTRO!$L$3:$L$1000)="CONFIRMADO")),ROWS($A$3:A499))),"")</f>
        <v/>
      </c>
      <c r="X499" s="10" t="str">
        <f ca="1">IFERROR(INDEX(MAESTRO!X:X,_xludf.AGGREGATE(15,6,ROW(MAESTRO!$B$3:$B$1000)/((MAESTRO!$B$3:$B$1000="OPA")*(UPPER(MAESTRO!$L$3:$L$1000)="CONFIRMADO")),ROWS($A$3:A499))),"")</f>
        <v/>
      </c>
    </row>
    <row r="500" spans="1:24" ht="22.05" customHeight="1">
      <c r="A500" s="27" t="str">
        <f ca="1">IFERROR(INDEX(MAESTRO!A:A,_xludf.AGGREGATE(15,6,ROW(MAESTRO!$B$3:$B$1000)/((MAESTRO!$B$3:$B$1000="OPA")*(UPPER(MAESTRO!$L$3:$L$1000)="CONFIRMADO")),ROWS($A$3:A500))),"")</f>
        <v/>
      </c>
      <c r="B500" s="27" t="str">
        <f ca="1">IFERROR(INDEX(MAESTRO!B:B,_xludf.AGGREGATE(15,6,ROW(MAESTRO!$B$3:$B$1000)/((MAESTRO!$B$3:$B$1000="OPA")*(UPPER(MAESTRO!$L$3:$L$1000)="CONFIRMADO")),ROWS($A$3:A500))),"")</f>
        <v/>
      </c>
      <c r="C500" s="27" t="str">
        <f ca="1">IFERROR(INDEX(MAESTRO!C:C,_xludf.AGGREGATE(15,6,ROW(MAESTRO!$B$3:$B$1000)/((MAESTRO!$B$3:$B$1000="OPA")*(UPPER(MAESTRO!$L$3:$L$1000)="CONFIRMADO")),ROWS($A$3:A500))),"")</f>
        <v/>
      </c>
      <c r="D500" s="27" t="str">
        <f ca="1">IFERROR(INDEX(MAESTRO!D:D,_xludf.AGGREGATE(15,6,ROW(MAESTRO!$B$3:$B$1000)/((MAESTRO!$B$3:$B$1000="OPA")*(UPPER(MAESTRO!$L$3:$L$1000)="CONFIRMADO")),ROWS($A$3:A500))),"")</f>
        <v/>
      </c>
      <c r="E500" s="27" t="str">
        <f ca="1">IFERROR(INDEX(MAESTRO!E:E,_xludf.AGGREGATE(15,6,ROW(MAESTRO!$B$3:$B$1000)/((MAESTRO!$B$3:$B$1000="OPA")*(UPPER(MAESTRO!$L$3:$L$1000)="CONFIRMADO")),ROWS($A$3:A500))),"")</f>
        <v/>
      </c>
      <c r="F500" s="27" t="str">
        <f ca="1">IFERROR(INDEX(MAESTRO!F:F,_xludf.AGGREGATE(15,6,ROW(MAESTRO!$B$3:$B$1000)/((MAESTRO!$B$3:$B$1000="OPA")*(UPPER(MAESTRO!$L$3:$L$1000)="CONFIRMADO")),ROWS($A$3:A500))),"")</f>
        <v/>
      </c>
      <c r="G500" s="27" t="str">
        <f ca="1">IFERROR(INDEX(MAESTRO!G:G,_xludf.AGGREGATE(15,6,ROW(MAESTRO!$B$3:$B$1000)/((MAESTRO!$B$3:$B$1000="OPA")*(UPPER(MAESTRO!$L$3:$L$1000)="CONFIRMADO")),ROWS($A$3:A500))),"")</f>
        <v/>
      </c>
      <c r="H500" s="27" t="str">
        <f ca="1">IFERROR(INDEX(MAESTRO!H:H,_xludf.AGGREGATE(15,6,ROW(MAESTRO!$B$3:$B$1000)/((MAESTRO!$B$3:$B$1000="OPA")*(UPPER(MAESTRO!$L$3:$L$1000)="CONFIRMADO")),ROWS($A$3:A500))),"")</f>
        <v/>
      </c>
      <c r="I500" s="27" t="str">
        <f ca="1">IFERROR(INDEX(MAESTRO!I:I,_xludf.AGGREGATE(15,6,ROW(MAESTRO!$B$3:$B$1000)/((MAESTRO!$B$3:$B$1000="OPA")*(UPPER(MAESTRO!$L$3:$L$1000)="CONFIRMADO")),ROWS($A$3:A500))),"")</f>
        <v/>
      </c>
      <c r="J500" s="27" t="str">
        <f ca="1">IFERROR(INDEX(MAESTRO!J:J,_xludf.AGGREGATE(15,6,ROW(MAESTRO!$B$3:$B$1000)/((MAESTRO!$B$3:$B$1000="OPA")*(UPPER(MAESTRO!$L$3:$L$1000)="CONFIRMADO")),ROWS($A$3:A500))),"")</f>
        <v/>
      </c>
      <c r="K500" s="27" t="str">
        <f ca="1">IFERROR(INDEX(MAESTRO!K:K,_xludf.AGGREGATE(15,6,ROW(MAESTRO!$B$3:$B$1000)/((MAESTRO!$B$3:$B$1000="OPA")*(UPPER(MAESTRO!$L$3:$L$1000)="CONFIRMADO")),ROWS($A$3:A500))),"")</f>
        <v/>
      </c>
      <c r="L500" s="27" t="str">
        <f ca="1">IFERROR(INDEX(MAESTRO!L:L,_xludf.AGGREGATE(15,6,ROW(MAESTRO!$B$3:$B$1000)/((MAESTRO!$B$3:$B$1000="OPA")*(UPPER(MAESTRO!$L$3:$L$1000)="CONFIRMADO")),ROWS($A$3:A500))),"")</f>
        <v/>
      </c>
      <c r="M500" s="27" t="str">
        <f ca="1">IFERROR(INDEX(MAESTRO!M:M,_xludf.AGGREGATE(15,6,ROW(MAESTRO!$B$3:$B$1000)/((MAESTRO!$B$3:$B$1000="OPA")*(UPPER(MAESTRO!$L$3:$L$1000)="CONFIRMADO")),ROWS($A$3:A500))),"")</f>
        <v/>
      </c>
      <c r="N500" s="27" t="str">
        <f ca="1">IFERROR(INDEX(MAESTRO!N:N,_xludf.AGGREGATE(15,6,ROW(MAESTRO!$B$3:$B$1000)/((MAESTRO!$B$3:$B$1000="OPA")*(UPPER(MAESTRO!$L$3:$L$1000)="CONFIRMADO")),ROWS($A$3:A500))),"")</f>
        <v/>
      </c>
      <c r="O500" s="27" t="str">
        <f ca="1">IFERROR(INDEX(MAESTRO!O:O,_xludf.AGGREGATE(15,6,ROW(MAESTRO!$B$3:$B$1000)/((MAESTRO!$B$3:$B$1000="OPA")*(UPPER(MAESTRO!$L$3:$L$1000)="CONFIRMADO")),ROWS($A$3:A500))),"")</f>
        <v/>
      </c>
      <c r="P500" s="27" t="str">
        <f ca="1">IFERROR(INDEX(MAESTRO!P:P,_xludf.AGGREGATE(15,6,ROW(MAESTRO!$B$3:$B$1000)/((MAESTRO!$B$3:$B$1000="OPA")*(UPPER(MAESTRO!$L$3:$L$1000)="CONFIRMADO")),ROWS($A$3:A500))),"")</f>
        <v/>
      </c>
      <c r="Q500" s="27" t="str">
        <f ca="1">IFERROR(INDEX(MAESTRO!Q:Q,_xludf.AGGREGATE(15,6,ROW(MAESTRO!$B$3:$B$1000)/((MAESTRO!$B$3:$B$1000="OPA")*(UPPER(MAESTRO!$L$3:$L$1000)="CONFIRMADO")),ROWS($A$3:A500))),"")</f>
        <v/>
      </c>
      <c r="R500" s="27" t="str">
        <f ca="1">IFERROR(INDEX(MAESTRO!R:R,_xludf.AGGREGATE(15,6,ROW(MAESTRO!$B$3:$B$1000)/((MAESTRO!$B$3:$B$1000="OPA")*(UPPER(MAESTRO!$L$3:$L$1000)="CONFIRMADO")),ROWS($A$3:A500))),"")</f>
        <v/>
      </c>
      <c r="S500" s="27" t="str">
        <f ca="1">IFERROR(INDEX(MAESTRO!S:S,_xludf.AGGREGATE(15,6,ROW(MAESTRO!$B$3:$B$1000)/((MAESTRO!$B$3:$B$1000="OPA")*(UPPER(MAESTRO!$L$3:$L$1000)="CONFIRMADO")),ROWS($A$3:A500))),"")</f>
        <v/>
      </c>
      <c r="T500" s="27" t="str">
        <f ca="1">IFERROR(INDEX(MAESTRO!T:T,_xludf.AGGREGATE(15,6,ROW(MAESTRO!$B$3:$B$1000)/((MAESTRO!$B$3:$B$1000="OPA")*(UPPER(MAESTRO!$L$3:$L$1000)="CONFIRMADO")),ROWS($A$3:A500))),"")</f>
        <v/>
      </c>
      <c r="U500" s="27" t="str">
        <f ca="1">IFERROR(INDEX(MAESTRO!U:U,_xludf.AGGREGATE(15,6,ROW(MAESTRO!$B$3:$B$1000)/((MAESTRO!$B$3:$B$1000="OPA")*(UPPER(MAESTRO!$L$3:$L$1000)="CONFIRMADO")),ROWS($A$3:A500))),"")</f>
        <v/>
      </c>
      <c r="V500" s="27" t="str">
        <f ca="1">IFERROR(INDEX(MAESTRO!V:V,_xludf.AGGREGATE(15,6,ROW(MAESTRO!$B$3:$B$1000)/((MAESTRO!$B$3:$B$1000="OPA")*(UPPER(MAESTRO!$L$3:$L$1000)="CONFIRMADO")),ROWS($A$3:A500))),"")</f>
        <v/>
      </c>
      <c r="W500" s="27" t="str">
        <f ca="1">IFERROR(INDEX(MAESTRO!W:W,_xludf.AGGREGATE(15,6,ROW(MAESTRO!$B$3:$B$1000)/((MAESTRO!$B$3:$B$1000="OPA")*(UPPER(MAESTRO!$L$3:$L$1000)="CONFIRMADO")),ROWS($A$3:A500))),"")</f>
        <v/>
      </c>
      <c r="X500" s="27" t="str">
        <f ca="1">IFERROR(INDEX(MAESTRO!X:X,_xludf.AGGREGATE(15,6,ROW(MAESTRO!$B$3:$B$1000)/((MAESTRO!$B$3:$B$1000="OPA")*(UPPER(MAESTRO!$L$3:$L$1000)="CONFIRMADO")),ROWS($A$3:A500))),"")</f>
        <v/>
      </c>
    </row>
    <row r="501" spans="1:24" ht="22.05" customHeight="1">
      <c r="A501" s="10" t="str">
        <f ca="1">IFERROR(INDEX(MAESTRO!A:A,_xludf.AGGREGATE(15,6,ROW(MAESTRO!$B$3:$B$1000)/((MAESTRO!$B$3:$B$1000="OPA")*(UPPER(MAESTRO!$L$3:$L$1000)="CONFIRMADO")),ROWS($A$3:A501))),"")</f>
        <v/>
      </c>
      <c r="B501" s="10" t="str">
        <f ca="1">IFERROR(INDEX(MAESTRO!B:B,_xludf.AGGREGATE(15,6,ROW(MAESTRO!$B$3:$B$1000)/((MAESTRO!$B$3:$B$1000="OPA")*(UPPER(MAESTRO!$L$3:$L$1000)="CONFIRMADO")),ROWS($A$3:A501))),"")</f>
        <v/>
      </c>
      <c r="C501" s="10" t="str">
        <f ca="1">IFERROR(INDEX(MAESTRO!C:C,_xludf.AGGREGATE(15,6,ROW(MAESTRO!$B$3:$B$1000)/((MAESTRO!$B$3:$B$1000="OPA")*(UPPER(MAESTRO!$L$3:$L$1000)="CONFIRMADO")),ROWS($A$3:A501))),"")</f>
        <v/>
      </c>
      <c r="D501" s="10" t="str">
        <f ca="1">IFERROR(INDEX(MAESTRO!D:D,_xludf.AGGREGATE(15,6,ROW(MAESTRO!$B$3:$B$1000)/((MAESTRO!$B$3:$B$1000="OPA")*(UPPER(MAESTRO!$L$3:$L$1000)="CONFIRMADO")),ROWS($A$3:A501))),"")</f>
        <v/>
      </c>
      <c r="E501" s="10" t="str">
        <f ca="1">IFERROR(INDEX(MAESTRO!E:E,_xludf.AGGREGATE(15,6,ROW(MAESTRO!$B$3:$B$1000)/((MAESTRO!$B$3:$B$1000="OPA")*(UPPER(MAESTRO!$L$3:$L$1000)="CONFIRMADO")),ROWS($A$3:A501))),"")</f>
        <v/>
      </c>
      <c r="F501" s="10" t="str">
        <f ca="1">IFERROR(INDEX(MAESTRO!F:F,_xludf.AGGREGATE(15,6,ROW(MAESTRO!$B$3:$B$1000)/((MAESTRO!$B$3:$B$1000="OPA")*(UPPER(MAESTRO!$L$3:$L$1000)="CONFIRMADO")),ROWS($A$3:A501))),"")</f>
        <v/>
      </c>
      <c r="G501" s="10" t="str">
        <f ca="1">IFERROR(INDEX(MAESTRO!G:G,_xludf.AGGREGATE(15,6,ROW(MAESTRO!$B$3:$B$1000)/((MAESTRO!$B$3:$B$1000="OPA")*(UPPER(MAESTRO!$L$3:$L$1000)="CONFIRMADO")),ROWS($A$3:A501))),"")</f>
        <v/>
      </c>
      <c r="H501" s="10" t="str">
        <f ca="1">IFERROR(INDEX(MAESTRO!H:H,_xludf.AGGREGATE(15,6,ROW(MAESTRO!$B$3:$B$1000)/((MAESTRO!$B$3:$B$1000="OPA")*(UPPER(MAESTRO!$L$3:$L$1000)="CONFIRMADO")),ROWS($A$3:A501))),"")</f>
        <v/>
      </c>
      <c r="I501" s="10" t="str">
        <f ca="1">IFERROR(INDEX(MAESTRO!I:I,_xludf.AGGREGATE(15,6,ROW(MAESTRO!$B$3:$B$1000)/((MAESTRO!$B$3:$B$1000="OPA")*(UPPER(MAESTRO!$L$3:$L$1000)="CONFIRMADO")),ROWS($A$3:A501))),"")</f>
        <v/>
      </c>
      <c r="J501" s="10" t="str">
        <f ca="1">IFERROR(INDEX(MAESTRO!J:J,_xludf.AGGREGATE(15,6,ROW(MAESTRO!$B$3:$B$1000)/((MAESTRO!$B$3:$B$1000="OPA")*(UPPER(MAESTRO!$L$3:$L$1000)="CONFIRMADO")),ROWS($A$3:A501))),"")</f>
        <v/>
      </c>
      <c r="K501" s="10" t="str">
        <f ca="1">IFERROR(INDEX(MAESTRO!K:K,_xludf.AGGREGATE(15,6,ROW(MAESTRO!$B$3:$B$1000)/((MAESTRO!$B$3:$B$1000="OPA")*(UPPER(MAESTRO!$L$3:$L$1000)="CONFIRMADO")),ROWS($A$3:A501))),"")</f>
        <v/>
      </c>
      <c r="L501" s="10" t="str">
        <f ca="1">IFERROR(INDEX(MAESTRO!L:L,_xludf.AGGREGATE(15,6,ROW(MAESTRO!$B$3:$B$1000)/((MAESTRO!$B$3:$B$1000="OPA")*(UPPER(MAESTRO!$L$3:$L$1000)="CONFIRMADO")),ROWS($A$3:A501))),"")</f>
        <v/>
      </c>
      <c r="M501" s="10" t="str">
        <f ca="1">IFERROR(INDEX(MAESTRO!M:M,_xludf.AGGREGATE(15,6,ROW(MAESTRO!$B$3:$B$1000)/((MAESTRO!$B$3:$B$1000="OPA")*(UPPER(MAESTRO!$L$3:$L$1000)="CONFIRMADO")),ROWS($A$3:A501))),"")</f>
        <v/>
      </c>
      <c r="N501" s="10" t="str">
        <f ca="1">IFERROR(INDEX(MAESTRO!N:N,_xludf.AGGREGATE(15,6,ROW(MAESTRO!$B$3:$B$1000)/((MAESTRO!$B$3:$B$1000="OPA")*(UPPER(MAESTRO!$L$3:$L$1000)="CONFIRMADO")),ROWS($A$3:A501))),"")</f>
        <v/>
      </c>
      <c r="O501" s="10" t="str">
        <f ca="1">IFERROR(INDEX(MAESTRO!O:O,_xludf.AGGREGATE(15,6,ROW(MAESTRO!$B$3:$B$1000)/((MAESTRO!$B$3:$B$1000="OPA")*(UPPER(MAESTRO!$L$3:$L$1000)="CONFIRMADO")),ROWS($A$3:A501))),"")</f>
        <v/>
      </c>
      <c r="P501" s="10" t="str">
        <f ca="1">IFERROR(INDEX(MAESTRO!P:P,_xludf.AGGREGATE(15,6,ROW(MAESTRO!$B$3:$B$1000)/((MAESTRO!$B$3:$B$1000="OPA")*(UPPER(MAESTRO!$L$3:$L$1000)="CONFIRMADO")),ROWS($A$3:A501))),"")</f>
        <v/>
      </c>
      <c r="Q501" s="10" t="str">
        <f ca="1">IFERROR(INDEX(MAESTRO!Q:Q,_xludf.AGGREGATE(15,6,ROW(MAESTRO!$B$3:$B$1000)/((MAESTRO!$B$3:$B$1000="OPA")*(UPPER(MAESTRO!$L$3:$L$1000)="CONFIRMADO")),ROWS($A$3:A501))),"")</f>
        <v/>
      </c>
      <c r="R501" s="10" t="str">
        <f ca="1">IFERROR(INDEX(MAESTRO!R:R,_xludf.AGGREGATE(15,6,ROW(MAESTRO!$B$3:$B$1000)/((MAESTRO!$B$3:$B$1000="OPA")*(UPPER(MAESTRO!$L$3:$L$1000)="CONFIRMADO")),ROWS($A$3:A501))),"")</f>
        <v/>
      </c>
      <c r="S501" s="10" t="str">
        <f ca="1">IFERROR(INDEX(MAESTRO!S:S,_xludf.AGGREGATE(15,6,ROW(MAESTRO!$B$3:$B$1000)/((MAESTRO!$B$3:$B$1000="OPA")*(UPPER(MAESTRO!$L$3:$L$1000)="CONFIRMADO")),ROWS($A$3:A501))),"")</f>
        <v/>
      </c>
      <c r="T501" s="10" t="str">
        <f ca="1">IFERROR(INDEX(MAESTRO!T:T,_xludf.AGGREGATE(15,6,ROW(MAESTRO!$B$3:$B$1000)/((MAESTRO!$B$3:$B$1000="OPA")*(UPPER(MAESTRO!$L$3:$L$1000)="CONFIRMADO")),ROWS($A$3:A501))),"")</f>
        <v/>
      </c>
      <c r="U501" s="10" t="str">
        <f ca="1">IFERROR(INDEX(MAESTRO!U:U,_xludf.AGGREGATE(15,6,ROW(MAESTRO!$B$3:$B$1000)/((MAESTRO!$B$3:$B$1000="OPA")*(UPPER(MAESTRO!$L$3:$L$1000)="CONFIRMADO")),ROWS($A$3:A501))),"")</f>
        <v/>
      </c>
      <c r="V501" s="10" t="str">
        <f ca="1">IFERROR(INDEX(MAESTRO!V:V,_xludf.AGGREGATE(15,6,ROW(MAESTRO!$B$3:$B$1000)/((MAESTRO!$B$3:$B$1000="OPA")*(UPPER(MAESTRO!$L$3:$L$1000)="CONFIRMADO")),ROWS($A$3:A501))),"")</f>
        <v/>
      </c>
      <c r="W501" s="10" t="str">
        <f ca="1">IFERROR(INDEX(MAESTRO!W:W,_xludf.AGGREGATE(15,6,ROW(MAESTRO!$B$3:$B$1000)/((MAESTRO!$B$3:$B$1000="OPA")*(UPPER(MAESTRO!$L$3:$L$1000)="CONFIRMADO")),ROWS($A$3:A501))),"")</f>
        <v/>
      </c>
      <c r="X501" s="10" t="str">
        <f ca="1">IFERROR(INDEX(MAESTRO!X:X,_xludf.AGGREGATE(15,6,ROW(MAESTRO!$B$3:$B$1000)/((MAESTRO!$B$3:$B$1000="OPA")*(UPPER(MAESTRO!$L$3:$L$1000)="CONFIRMADO")),ROWS($A$3:A501))),"")</f>
        <v/>
      </c>
    </row>
    <row r="502" spans="1:24" ht="22.05" customHeight="1">
      <c r="A502" s="27" t="str">
        <f ca="1">IFERROR(INDEX(MAESTRO!A:A,_xludf.AGGREGATE(15,6,ROW(MAESTRO!$B$3:$B$1000)/((MAESTRO!$B$3:$B$1000="OPA")*(UPPER(MAESTRO!$L$3:$L$1000)="CONFIRMADO")),ROWS($A$3:A502))),"")</f>
        <v/>
      </c>
      <c r="B502" s="27" t="str">
        <f ca="1">IFERROR(INDEX(MAESTRO!B:B,_xludf.AGGREGATE(15,6,ROW(MAESTRO!$B$3:$B$1000)/((MAESTRO!$B$3:$B$1000="OPA")*(UPPER(MAESTRO!$L$3:$L$1000)="CONFIRMADO")),ROWS($A$3:A502))),"")</f>
        <v/>
      </c>
      <c r="C502" s="27" t="str">
        <f ca="1">IFERROR(INDEX(MAESTRO!C:C,_xludf.AGGREGATE(15,6,ROW(MAESTRO!$B$3:$B$1000)/((MAESTRO!$B$3:$B$1000="OPA")*(UPPER(MAESTRO!$L$3:$L$1000)="CONFIRMADO")),ROWS($A$3:A502))),"")</f>
        <v/>
      </c>
      <c r="D502" s="27" t="str">
        <f ca="1">IFERROR(INDEX(MAESTRO!D:D,_xludf.AGGREGATE(15,6,ROW(MAESTRO!$B$3:$B$1000)/((MAESTRO!$B$3:$B$1000="OPA")*(UPPER(MAESTRO!$L$3:$L$1000)="CONFIRMADO")),ROWS($A$3:A502))),"")</f>
        <v/>
      </c>
      <c r="E502" s="27" t="str">
        <f ca="1">IFERROR(INDEX(MAESTRO!E:E,_xludf.AGGREGATE(15,6,ROW(MAESTRO!$B$3:$B$1000)/((MAESTRO!$B$3:$B$1000="OPA")*(UPPER(MAESTRO!$L$3:$L$1000)="CONFIRMADO")),ROWS($A$3:A502))),"")</f>
        <v/>
      </c>
      <c r="F502" s="27" t="str">
        <f ca="1">IFERROR(INDEX(MAESTRO!F:F,_xludf.AGGREGATE(15,6,ROW(MAESTRO!$B$3:$B$1000)/((MAESTRO!$B$3:$B$1000="OPA")*(UPPER(MAESTRO!$L$3:$L$1000)="CONFIRMADO")),ROWS($A$3:A502))),"")</f>
        <v/>
      </c>
      <c r="G502" s="27" t="str">
        <f ca="1">IFERROR(INDEX(MAESTRO!G:G,_xludf.AGGREGATE(15,6,ROW(MAESTRO!$B$3:$B$1000)/((MAESTRO!$B$3:$B$1000="OPA")*(UPPER(MAESTRO!$L$3:$L$1000)="CONFIRMADO")),ROWS($A$3:A502))),"")</f>
        <v/>
      </c>
      <c r="H502" s="27" t="str">
        <f ca="1">IFERROR(INDEX(MAESTRO!H:H,_xludf.AGGREGATE(15,6,ROW(MAESTRO!$B$3:$B$1000)/((MAESTRO!$B$3:$B$1000="OPA")*(UPPER(MAESTRO!$L$3:$L$1000)="CONFIRMADO")),ROWS($A$3:A502))),"")</f>
        <v/>
      </c>
      <c r="I502" s="27" t="str">
        <f ca="1">IFERROR(INDEX(MAESTRO!I:I,_xludf.AGGREGATE(15,6,ROW(MAESTRO!$B$3:$B$1000)/((MAESTRO!$B$3:$B$1000="OPA")*(UPPER(MAESTRO!$L$3:$L$1000)="CONFIRMADO")),ROWS($A$3:A502))),"")</f>
        <v/>
      </c>
      <c r="J502" s="27" t="str">
        <f ca="1">IFERROR(INDEX(MAESTRO!J:J,_xludf.AGGREGATE(15,6,ROW(MAESTRO!$B$3:$B$1000)/((MAESTRO!$B$3:$B$1000="OPA")*(UPPER(MAESTRO!$L$3:$L$1000)="CONFIRMADO")),ROWS($A$3:A502))),"")</f>
        <v/>
      </c>
      <c r="K502" s="27" t="str">
        <f ca="1">IFERROR(INDEX(MAESTRO!K:K,_xludf.AGGREGATE(15,6,ROW(MAESTRO!$B$3:$B$1000)/((MAESTRO!$B$3:$B$1000="OPA")*(UPPER(MAESTRO!$L$3:$L$1000)="CONFIRMADO")),ROWS($A$3:A502))),"")</f>
        <v/>
      </c>
      <c r="L502" s="27" t="str">
        <f ca="1">IFERROR(INDEX(MAESTRO!L:L,_xludf.AGGREGATE(15,6,ROW(MAESTRO!$B$3:$B$1000)/((MAESTRO!$B$3:$B$1000="OPA")*(UPPER(MAESTRO!$L$3:$L$1000)="CONFIRMADO")),ROWS($A$3:A502))),"")</f>
        <v/>
      </c>
      <c r="M502" s="27" t="str">
        <f ca="1">IFERROR(INDEX(MAESTRO!M:M,_xludf.AGGREGATE(15,6,ROW(MAESTRO!$B$3:$B$1000)/((MAESTRO!$B$3:$B$1000="OPA")*(UPPER(MAESTRO!$L$3:$L$1000)="CONFIRMADO")),ROWS($A$3:A502))),"")</f>
        <v/>
      </c>
      <c r="N502" s="27" t="str">
        <f ca="1">IFERROR(INDEX(MAESTRO!N:N,_xludf.AGGREGATE(15,6,ROW(MAESTRO!$B$3:$B$1000)/((MAESTRO!$B$3:$B$1000="OPA")*(UPPER(MAESTRO!$L$3:$L$1000)="CONFIRMADO")),ROWS($A$3:A502))),"")</f>
        <v/>
      </c>
      <c r="O502" s="27" t="str">
        <f ca="1">IFERROR(INDEX(MAESTRO!O:O,_xludf.AGGREGATE(15,6,ROW(MAESTRO!$B$3:$B$1000)/((MAESTRO!$B$3:$B$1000="OPA")*(UPPER(MAESTRO!$L$3:$L$1000)="CONFIRMADO")),ROWS($A$3:A502))),"")</f>
        <v/>
      </c>
      <c r="P502" s="27" t="str">
        <f ca="1">IFERROR(INDEX(MAESTRO!P:P,_xludf.AGGREGATE(15,6,ROW(MAESTRO!$B$3:$B$1000)/((MAESTRO!$B$3:$B$1000="OPA")*(UPPER(MAESTRO!$L$3:$L$1000)="CONFIRMADO")),ROWS($A$3:A502))),"")</f>
        <v/>
      </c>
      <c r="Q502" s="27" t="str">
        <f ca="1">IFERROR(INDEX(MAESTRO!Q:Q,_xludf.AGGREGATE(15,6,ROW(MAESTRO!$B$3:$B$1000)/((MAESTRO!$B$3:$B$1000="OPA")*(UPPER(MAESTRO!$L$3:$L$1000)="CONFIRMADO")),ROWS($A$3:A502))),"")</f>
        <v/>
      </c>
      <c r="R502" s="27" t="str">
        <f ca="1">IFERROR(INDEX(MAESTRO!R:R,_xludf.AGGREGATE(15,6,ROW(MAESTRO!$B$3:$B$1000)/((MAESTRO!$B$3:$B$1000="OPA")*(UPPER(MAESTRO!$L$3:$L$1000)="CONFIRMADO")),ROWS($A$3:A502))),"")</f>
        <v/>
      </c>
      <c r="S502" s="27" t="str">
        <f ca="1">IFERROR(INDEX(MAESTRO!S:S,_xludf.AGGREGATE(15,6,ROW(MAESTRO!$B$3:$B$1000)/((MAESTRO!$B$3:$B$1000="OPA")*(UPPER(MAESTRO!$L$3:$L$1000)="CONFIRMADO")),ROWS($A$3:A502))),"")</f>
        <v/>
      </c>
      <c r="T502" s="27" t="str">
        <f ca="1">IFERROR(INDEX(MAESTRO!T:T,_xludf.AGGREGATE(15,6,ROW(MAESTRO!$B$3:$B$1000)/((MAESTRO!$B$3:$B$1000="OPA")*(UPPER(MAESTRO!$L$3:$L$1000)="CONFIRMADO")),ROWS($A$3:A502))),"")</f>
        <v/>
      </c>
      <c r="U502" s="27" t="str">
        <f ca="1">IFERROR(INDEX(MAESTRO!U:U,_xludf.AGGREGATE(15,6,ROW(MAESTRO!$B$3:$B$1000)/((MAESTRO!$B$3:$B$1000="OPA")*(UPPER(MAESTRO!$L$3:$L$1000)="CONFIRMADO")),ROWS($A$3:A502))),"")</f>
        <v/>
      </c>
      <c r="V502" s="27" t="str">
        <f ca="1">IFERROR(INDEX(MAESTRO!V:V,_xludf.AGGREGATE(15,6,ROW(MAESTRO!$B$3:$B$1000)/((MAESTRO!$B$3:$B$1000="OPA")*(UPPER(MAESTRO!$L$3:$L$1000)="CONFIRMADO")),ROWS($A$3:A502))),"")</f>
        <v/>
      </c>
      <c r="W502" s="27" t="str">
        <f ca="1">IFERROR(INDEX(MAESTRO!W:W,_xludf.AGGREGATE(15,6,ROW(MAESTRO!$B$3:$B$1000)/((MAESTRO!$B$3:$B$1000="OPA")*(UPPER(MAESTRO!$L$3:$L$1000)="CONFIRMADO")),ROWS($A$3:A502))),"")</f>
        <v/>
      </c>
      <c r="X502" s="27" t="str">
        <f ca="1">IFERROR(INDEX(MAESTRO!X:X,_xludf.AGGREGATE(15,6,ROW(MAESTRO!$B$3:$B$1000)/((MAESTRO!$B$3:$B$1000="OPA")*(UPPER(MAESTRO!$L$3:$L$1000)="CONFIRMADO")),ROWS($A$3:A502))),"")</f>
        <v/>
      </c>
    </row>
  </sheetData>
  <autoFilter ref="A2:X502" xr:uid="{00000000-0009-0000-0000-000009000000}"/>
  <mergeCells count="1">
    <mergeCell ref="A1:X1"/>
  </mergeCells>
  <conditionalFormatting sqref="A2:L130">
    <cfRule type="expression" dxfId="19" priority="4">
      <formula>OR(ISNUMBER(SEARCH("Presidente",H2)),ISNUMBER(SEARCH("Ministro",H2)),ISNUMBER(SEARCH("Comandante en Jefe",H2)),ISNUMBER(SEARCH("Contralor",H2)),ISNUMBER(SEARCH("Fiscal Nacional",H2)))</formula>
    </cfRule>
  </conditionalFormatting>
  <conditionalFormatting sqref="I2:I130">
    <cfRule type="expression" dxfId="18" priority="1">
      <formula>I2="NO ASISTE"</formula>
    </cfRule>
    <cfRule type="expression" dxfId="17" priority="2">
      <formula>I2="PENDIENTE"</formula>
    </cfRule>
    <cfRule type="expression" dxfId="16" priority="3">
      <formula>I2="CONFIRMADO"</formula>
    </cfRule>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AL28"/>
  <sheetViews>
    <sheetView zoomScale="50" zoomScaleNormal="50" workbookViewId="0">
      <selection activeCell="F4" sqref="F4"/>
    </sheetView>
  </sheetViews>
  <sheetFormatPr baseColWidth="10" defaultColWidth="9" defaultRowHeight="10.15"/>
  <cols>
    <col min="1" max="38" width="13" style="6" customWidth="1"/>
    <col min="39" max="40" width="9" style="6" customWidth="1"/>
    <col min="41" max="16384" width="9" style="6"/>
  </cols>
  <sheetData>
    <row r="1" spans="1:38" ht="15" customHeight="1">
      <c r="A1" s="5" t="s">
        <v>1678</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row>
    <row r="2" spans="1:38" ht="15" customHeight="1">
      <c r="A2" s="7" t="s">
        <v>1679</v>
      </c>
      <c r="B2" s="7" t="s">
        <v>1680</v>
      </c>
      <c r="C2" s="7" t="s">
        <v>1681</v>
      </c>
      <c r="D2" s="7" t="s">
        <v>1682</v>
      </c>
      <c r="E2" s="7" t="s">
        <v>1683</v>
      </c>
      <c r="F2" s="7" t="s">
        <v>1684</v>
      </c>
      <c r="G2" s="7" t="s">
        <v>1685</v>
      </c>
      <c r="H2" s="7" t="s">
        <v>1686</v>
      </c>
      <c r="I2" s="7" t="s">
        <v>1687</v>
      </c>
      <c r="J2" s="7" t="s">
        <v>1688</v>
      </c>
      <c r="K2" s="7" t="s">
        <v>1689</v>
      </c>
      <c r="L2" s="7" t="s">
        <v>1690</v>
      </c>
      <c r="M2" s="7" t="s">
        <v>1691</v>
      </c>
      <c r="N2" s="7" t="s">
        <v>1692</v>
      </c>
      <c r="O2" s="7" t="s">
        <v>1693</v>
      </c>
      <c r="P2" s="7" t="s">
        <v>1694</v>
      </c>
      <c r="Q2" s="7" t="s">
        <v>1695</v>
      </c>
      <c r="R2" s="7" t="s">
        <v>1696</v>
      </c>
      <c r="S2" s="7" t="s">
        <v>1697</v>
      </c>
      <c r="T2" s="7" t="s">
        <v>1698</v>
      </c>
      <c r="U2" s="7" t="s">
        <v>1699</v>
      </c>
      <c r="V2" s="7" t="s">
        <v>1700</v>
      </c>
      <c r="W2" s="7" t="s">
        <v>1701</v>
      </c>
      <c r="X2" s="7" t="s">
        <v>1702</v>
      </c>
      <c r="Y2" s="7" t="s">
        <v>1703</v>
      </c>
      <c r="Z2" s="7" t="s">
        <v>1704</v>
      </c>
      <c r="AA2" s="7" t="s">
        <v>1705</v>
      </c>
      <c r="AB2" s="7" t="s">
        <v>1706</v>
      </c>
      <c r="AC2" s="7" t="s">
        <v>1707</v>
      </c>
      <c r="AD2" s="7" t="s">
        <v>1708</v>
      </c>
      <c r="AE2" s="7" t="s">
        <v>1709</v>
      </c>
      <c r="AF2" s="7" t="s">
        <v>1710</v>
      </c>
      <c r="AG2" s="7" t="s">
        <v>1711</v>
      </c>
      <c r="AH2" s="7" t="s">
        <v>1712</v>
      </c>
      <c r="AI2" s="7" t="s">
        <v>1713</v>
      </c>
      <c r="AJ2" s="7" t="s">
        <v>1714</v>
      </c>
      <c r="AK2" s="7" t="s">
        <v>1715</v>
      </c>
      <c r="AL2" s="7" t="s">
        <v>1716</v>
      </c>
    </row>
    <row r="3" spans="1:38" ht="33.75" customHeight="1">
      <c r="A3" s="8" t="str">
        <f ca="1">IFERROR(INDEX(OPA!$G$2:$G$130,MATCH("A-01",OPA!$K$2:$K$130,0)),"")</f>
        <v/>
      </c>
      <c r="B3" s="8" t="str">
        <f ca="1">IFERROR(INDEX(OPA!$G$2:$G$130,MATCH("A-02",OPA!$K$2:$K$130,0)),"")</f>
        <v/>
      </c>
      <c r="C3" s="8" t="str">
        <f ca="1">IFERROR(INDEX(OPA!$G$2:$G$130,MATCH("A-03",OPA!$K$2:$K$130,0)),"")</f>
        <v/>
      </c>
      <c r="D3" s="8" t="str">
        <f ca="1">IFERROR(INDEX(OPA!$G$2:$G$130,MATCH("A-04",OPA!$K$2:$K$130,0)),"")</f>
        <v/>
      </c>
      <c r="E3" s="8" t="str">
        <f ca="1">IFERROR(INDEX(OPA!$G$2:$G$130,MATCH("A-05",OPA!$K$2:$K$130,0)),"")</f>
        <v/>
      </c>
      <c r="F3" s="8" t="str">
        <f ca="1">IFERROR(INDEX(OPA!$G$2:$G$130,MATCH("A-06",OPA!$K$2:$K$130,0)),"")</f>
        <v/>
      </c>
      <c r="G3" s="8" t="str">
        <f ca="1">IFERROR(INDEX(OPA!$G$2:$G$130,MATCH("A-07",OPA!$K$2:$K$130,0)),"")</f>
        <v/>
      </c>
      <c r="H3" s="8" t="str">
        <f ca="1">IFERROR(INDEX(OPA!$G$2:$G$130,MATCH("A-08",OPA!$K$2:$K$130,0)),"")</f>
        <v/>
      </c>
      <c r="I3" s="8" t="str">
        <f ca="1">IFERROR(INDEX(OPA!$G$2:$G$130,MATCH("A-09",OPA!$K$2:$K$130,0)),"")</f>
        <v/>
      </c>
      <c r="J3" s="8" t="str">
        <f ca="1">IFERROR(INDEX(OPA!$G$2:$G$130,MATCH("A-10",OPA!$K$2:$K$130,0)),"")</f>
        <v/>
      </c>
      <c r="K3" s="8" t="str">
        <f ca="1">IFERROR(INDEX(OPA!$G$2:$G$130,MATCH("A-11",OPA!$K$2:$K$130,0)),"")</f>
        <v/>
      </c>
      <c r="L3" s="8" t="str">
        <f ca="1">IFERROR(INDEX(OPA!$G$2:$G$130,MATCH("A-12",OPA!$K$2:$K$130,0)),"")</f>
        <v/>
      </c>
      <c r="M3" s="8" t="str">
        <f ca="1">IFERROR(INDEX(OPA!$G$2:$G$130,MATCH("A-13",OPA!$K$2:$K$130,0)),"")</f>
        <v/>
      </c>
      <c r="N3" s="8" t="str">
        <f ca="1">IFERROR(INDEX(OPA!$G$2:$G$130,MATCH("A-14",OPA!$K$2:$K$130,0)),"")</f>
        <v/>
      </c>
      <c r="O3" s="8" t="str">
        <f ca="1">IFERROR(INDEX(OPA!$G$2:$G$130,MATCH("A-15",OPA!$K$2:$K$130,0)),"")</f>
        <v/>
      </c>
      <c r="P3" s="8" t="str">
        <f ca="1">IFERROR(INDEX(OPA!$G$2:$G$130,MATCH("A-16",OPA!$K$2:$K$130,0)),"")</f>
        <v/>
      </c>
      <c r="Q3" s="8" t="str">
        <f ca="1">IFERROR(INDEX(OPA!$G$2:$G$130,MATCH("A-17",OPA!$K$2:$K$130,0)),"")</f>
        <v/>
      </c>
      <c r="R3" s="8" t="str">
        <f ca="1">IFERROR(INDEX(OPA!$G$2:$G$130,MATCH("A-18",OPA!$K$2:$K$130,0)),"")</f>
        <v/>
      </c>
      <c r="S3" s="8" t="str">
        <f ca="1">IFERROR(INDEX(OPA!$G$2:$G$130,MATCH("A-19",OPA!$K$2:$K$130,0)),"")</f>
        <v/>
      </c>
      <c r="T3" s="8" t="str">
        <f ca="1">IFERROR(INDEX(OPA!$G$2:$G$130,MATCH("A-20",OPA!$K$2:$K$130,0)),"")</f>
        <v/>
      </c>
      <c r="U3" s="8" t="str">
        <f ca="1">IFERROR(INDEX(OPA!$G$2:$G$130,MATCH("A-21",OPA!$K$2:$K$130,0)),"")</f>
        <v/>
      </c>
      <c r="V3" s="8" t="str">
        <f ca="1">IFERROR(INDEX(OPA!$G$2:$G$130,MATCH("A-22",OPA!$K$2:$K$130,0)),"")</f>
        <v/>
      </c>
      <c r="W3" s="8" t="str">
        <f ca="1">IFERROR(INDEX(OPA!$G$2:$G$130,MATCH("A-23",OPA!$K$2:$K$130,0)),"")</f>
        <v/>
      </c>
      <c r="X3" s="8" t="str">
        <f ca="1">IFERROR(INDEX(OPA!$G$2:$G$130,MATCH("A-24",OPA!$K$2:$K$130,0)),"")</f>
        <v/>
      </c>
      <c r="Y3" s="8" t="str">
        <f ca="1">IFERROR(INDEX(OPA!$G$2:$G$130,MATCH("A-25",OPA!$K$2:$K$130,0)),"")</f>
        <v/>
      </c>
      <c r="Z3" s="8" t="str">
        <f ca="1">IFERROR(INDEX(OPA!$G$2:$G$130,MATCH("A-26",OPA!$K$2:$K$130,0)),"")</f>
        <v/>
      </c>
      <c r="AA3" s="8" t="str">
        <f ca="1">IFERROR(INDEX(OPA!$G$2:$G$130,MATCH("A-27",OPA!$K$2:$K$130,0)),"")</f>
        <v/>
      </c>
      <c r="AB3" s="8" t="str">
        <f ca="1">IFERROR(INDEX(OPA!$G$2:$G$130,MATCH("A-28",OPA!$K$2:$K$130,0)),"")</f>
        <v/>
      </c>
      <c r="AC3" s="8" t="str">
        <f ca="1">IFERROR(INDEX(OPA!$G$2:$G$130,MATCH("A-29",OPA!$K$2:$K$130,0)),"")</f>
        <v/>
      </c>
      <c r="AD3" s="8" t="str">
        <f ca="1">IFERROR(INDEX(OPA!$G$2:$G$130,MATCH("A-30",OPA!$K$2:$K$130,0)),"")</f>
        <v/>
      </c>
      <c r="AE3" s="8" t="str">
        <f ca="1">IFERROR(INDEX(OPA!$G$2:$G$130,MATCH("A-31",OPA!$K$2:$K$130,0)),"")</f>
        <v/>
      </c>
      <c r="AF3" s="8" t="str">
        <f ca="1">IFERROR(INDEX(OPA!$G$2:$G$130,MATCH("A-32",OPA!$K$2:$K$130,0)),"")</f>
        <v/>
      </c>
      <c r="AG3" s="8" t="str">
        <f ca="1">IFERROR(INDEX(OPA!$G$2:$G$130,MATCH("A-33",OPA!$K$2:$K$130,0)),"")</f>
        <v/>
      </c>
      <c r="AH3" s="8" t="str">
        <f ca="1">IFERROR(INDEX(OPA!$G$2:$G$130,MATCH("A-34",OPA!$K$2:$K$130,0)),"")</f>
        <v/>
      </c>
      <c r="AI3" s="8" t="str">
        <f ca="1">IFERROR(INDEX(OPA!$G$2:$G$130,MATCH("A-35",OPA!$K$2:$K$130,0)),"")</f>
        <v/>
      </c>
      <c r="AJ3" s="8" t="str">
        <f ca="1">IFERROR(INDEX(OPA!$G$2:$G$130,MATCH("A-36",OPA!$K$2:$K$130,0)),"")</f>
        <v/>
      </c>
      <c r="AK3" s="8" t="str">
        <f ca="1">IFERROR(INDEX(OPA!$G$2:$G$130,MATCH("A-37",OPA!$K$2:$K$130,0)),"")</f>
        <v/>
      </c>
      <c r="AL3" s="8" t="str">
        <f ca="1">IFERROR(INDEX(OPA!$G$2:$G$130,MATCH("A-38",OPA!$K$2:$K$130,0)),"")</f>
        <v/>
      </c>
    </row>
    <row r="4" spans="1:38" ht="56.25" customHeight="1">
      <c r="A4" s="8" t="str">
        <f ca="1">IFERROR(INDEX(OPA!$H$2:$H$130,MATCH("A-01",OPA!$K$2:$K$130,0)),"")</f>
        <v/>
      </c>
      <c r="B4" s="8" t="str">
        <f ca="1">IFERROR(INDEX(OPA!$H$2:$H$130,MATCH("A-02",OPA!$K$2:$K$130,0)),"")</f>
        <v/>
      </c>
      <c r="C4" s="8" t="str">
        <f ca="1">IFERROR(INDEX(OPA!$H$2:$H$130,MATCH("A-03",OPA!$K$2:$K$130,0)),"")</f>
        <v/>
      </c>
      <c r="D4" s="8" t="str">
        <f ca="1">IFERROR(INDEX(OPA!$H$2:$H$130,MATCH("A-04",OPA!$K$2:$K$130,0)),"")</f>
        <v/>
      </c>
      <c r="E4" s="8" t="str">
        <f ca="1">IFERROR(INDEX(OPA!$H$2:$H$130,MATCH("A-05",OPA!$K$2:$K$130,0)),"")</f>
        <v/>
      </c>
      <c r="F4" s="8" t="str">
        <f ca="1">IFERROR(INDEX(OPA!$H$2:$H$130,MATCH("A-06",OPA!$K$2:$K$130,0)),"")</f>
        <v/>
      </c>
      <c r="G4" s="8" t="str">
        <f ca="1">IFERROR(INDEX(OPA!$H$2:$H$130,MATCH("A-07",OPA!$K$2:$K$130,0)),"")</f>
        <v/>
      </c>
      <c r="H4" s="8" t="str">
        <f ca="1">IFERROR(INDEX(OPA!$H$2:$H$130,MATCH("A-08",OPA!$K$2:$K$130,0)),"")</f>
        <v/>
      </c>
      <c r="I4" s="8" t="str">
        <f ca="1">IFERROR(INDEX(OPA!$H$2:$H$130,MATCH("A-09",OPA!$K$2:$K$130,0)),"")</f>
        <v/>
      </c>
      <c r="J4" s="8" t="str">
        <f ca="1">IFERROR(INDEX(OPA!$H$2:$H$130,MATCH("A-10",OPA!$K$2:$K$130,0)),"")</f>
        <v/>
      </c>
      <c r="K4" s="8" t="str">
        <f ca="1">IFERROR(INDEX(OPA!$H$2:$H$130,MATCH("A-11",OPA!$K$2:$K$130,0)),"")</f>
        <v/>
      </c>
      <c r="L4" s="8" t="str">
        <f ca="1">IFERROR(INDEX(OPA!$H$2:$H$130,MATCH("A-12",OPA!$K$2:$K$130,0)),"")</f>
        <v/>
      </c>
      <c r="M4" s="8" t="str">
        <f ca="1">IFERROR(INDEX(OPA!$H$2:$H$130,MATCH("A-13",OPA!$K$2:$K$130,0)),"")</f>
        <v/>
      </c>
      <c r="N4" s="8" t="str">
        <f ca="1">IFERROR(INDEX(OPA!$H$2:$H$130,MATCH("A-14",OPA!$K$2:$K$130,0)),"")</f>
        <v/>
      </c>
      <c r="O4" s="8" t="str">
        <f ca="1">IFERROR(INDEX(OPA!$H$2:$H$130,MATCH("A-15",OPA!$K$2:$K$130,0)),"")</f>
        <v/>
      </c>
      <c r="P4" s="8" t="str">
        <f ca="1">IFERROR(INDEX(OPA!$H$2:$H$130,MATCH("A-16",OPA!$K$2:$K$130,0)),"")</f>
        <v/>
      </c>
      <c r="Q4" s="8" t="str">
        <f ca="1">IFERROR(INDEX(OPA!$H$2:$H$130,MATCH("A-17",OPA!$K$2:$K$130,0)),"")</f>
        <v/>
      </c>
      <c r="R4" s="8" t="str">
        <f ca="1">IFERROR(INDEX(OPA!$H$2:$H$130,MATCH("A-18",OPA!$K$2:$K$130,0)),"")</f>
        <v/>
      </c>
      <c r="S4" s="8" t="str">
        <f ca="1">IFERROR(INDEX(OPA!$H$2:$H$130,MATCH("A-19",OPA!$K$2:$K$130,0)),"")</f>
        <v/>
      </c>
      <c r="T4" s="8" t="str">
        <f ca="1">IFERROR(INDEX(OPA!$H$2:$H$130,MATCH("A-20",OPA!$K$2:$K$130,0)),"")</f>
        <v/>
      </c>
      <c r="U4" s="8" t="str">
        <f ca="1">IFERROR(INDEX(OPA!$H$2:$H$130,MATCH("A-21",OPA!$K$2:$K$130,0)),"")</f>
        <v/>
      </c>
      <c r="V4" s="8" t="str">
        <f ca="1">IFERROR(INDEX(OPA!$H$2:$H$130,MATCH("A-22",OPA!$K$2:$K$130,0)),"")</f>
        <v/>
      </c>
      <c r="W4" s="8" t="str">
        <f ca="1">IFERROR(INDEX(OPA!$H$2:$H$130,MATCH("A-23",OPA!$K$2:$K$130,0)),"")</f>
        <v/>
      </c>
      <c r="X4" s="8" t="str">
        <f ca="1">IFERROR(INDEX(OPA!$H$2:$H$130,MATCH("A-24",OPA!$K$2:$K$130,0)),"")</f>
        <v/>
      </c>
      <c r="Y4" s="8" t="str">
        <f ca="1">IFERROR(INDEX(OPA!$H$2:$H$130,MATCH("A-25",OPA!$K$2:$K$130,0)),"")</f>
        <v/>
      </c>
      <c r="Z4" s="8" t="str">
        <f ca="1">IFERROR(INDEX(OPA!$H$2:$H$130,MATCH("A-26",OPA!$K$2:$K$130,0)),"")</f>
        <v/>
      </c>
      <c r="AA4" s="8" t="str">
        <f ca="1">IFERROR(INDEX(OPA!$H$2:$H$130,MATCH("A-27",OPA!$K$2:$K$130,0)),"")</f>
        <v/>
      </c>
      <c r="AB4" s="8" t="str">
        <f ca="1">IFERROR(INDEX(OPA!$H$2:$H$130,MATCH("A-28",OPA!$K$2:$K$130,0)),"")</f>
        <v/>
      </c>
      <c r="AC4" s="8" t="str">
        <f ca="1">IFERROR(INDEX(OPA!$H$2:$H$130,MATCH("A-29",OPA!$K$2:$K$130,0)),"")</f>
        <v/>
      </c>
      <c r="AD4" s="8" t="str">
        <f ca="1">IFERROR(INDEX(OPA!$H$2:$H$130,MATCH("A-30",OPA!$K$2:$K$130,0)),"")</f>
        <v/>
      </c>
      <c r="AE4" s="8" t="str">
        <f ca="1">IFERROR(INDEX(OPA!$H$2:$H$130,MATCH("A-31",OPA!$K$2:$K$130,0)),"")</f>
        <v/>
      </c>
      <c r="AF4" s="8" t="str">
        <f ca="1">IFERROR(INDEX(OPA!$H$2:$H$130,MATCH("A-32",OPA!$K$2:$K$130,0)),"")</f>
        <v/>
      </c>
      <c r="AG4" s="8" t="str">
        <f ca="1">IFERROR(INDEX(OPA!$H$2:$H$130,MATCH("A-33",OPA!$K$2:$K$130,0)),"")</f>
        <v/>
      </c>
      <c r="AH4" s="8" t="str">
        <f ca="1">IFERROR(INDEX(OPA!$H$2:$H$130,MATCH("A-34",OPA!$K$2:$K$130,0)),"")</f>
        <v/>
      </c>
      <c r="AI4" s="8" t="str">
        <f ca="1">IFERROR(INDEX(OPA!$H$2:$H$130,MATCH("A-35",OPA!$K$2:$K$130,0)),"")</f>
        <v/>
      </c>
      <c r="AJ4" s="8" t="str">
        <f ca="1">IFERROR(INDEX(OPA!$H$2:$H$130,MATCH("A-36",OPA!$K$2:$K$130,0)),"")</f>
        <v/>
      </c>
      <c r="AK4" s="8" t="str">
        <f ca="1">IFERROR(INDEX(OPA!$H$2:$H$130,MATCH("A-37",OPA!$K$2:$K$130,0)),"")</f>
        <v/>
      </c>
      <c r="AL4" s="8" t="str">
        <f ca="1">IFERROR(INDEX(OPA!$H$2:$H$130,MATCH("A-38",OPA!$K$2:$K$130,0)),"")</f>
        <v/>
      </c>
    </row>
    <row r="5" spans="1:38" ht="15" customHeight="1">
      <c r="A5" s="8" t="str">
        <f ca="1">IFERROR(INDEX(OPA!$I$2:$I$130,MATCH("A-01",OPA!$K$2:$K$130,0)),"")</f>
        <v/>
      </c>
      <c r="B5" s="8" t="str">
        <f ca="1">IFERROR(INDEX(OPA!$I$2:$I$130,MATCH("A-02",OPA!$K$2:$K$130,0)),"")</f>
        <v/>
      </c>
      <c r="C5" s="8" t="str">
        <f ca="1">IFERROR(INDEX(OPA!$I$2:$I$130,MATCH("A-03",OPA!$K$2:$K$130,0)),"")</f>
        <v/>
      </c>
      <c r="D5" s="8" t="str">
        <f ca="1">IFERROR(INDEX(OPA!$I$2:$I$130,MATCH("A-04",OPA!$K$2:$K$130,0)),"")</f>
        <v/>
      </c>
      <c r="E5" s="8" t="str">
        <f ca="1">IFERROR(INDEX(OPA!$I$2:$I$130,MATCH("A-05",OPA!$K$2:$K$130,0)),"")</f>
        <v/>
      </c>
      <c r="F5" s="8" t="str">
        <f ca="1">IFERROR(INDEX(OPA!$I$2:$I$130,MATCH("A-06",OPA!$K$2:$K$130,0)),"")</f>
        <v/>
      </c>
      <c r="G5" s="8" t="str">
        <f ca="1">IFERROR(INDEX(OPA!$I$2:$I$130,MATCH("A-07",OPA!$K$2:$K$130,0)),"")</f>
        <v/>
      </c>
      <c r="H5" s="8" t="str">
        <f ca="1">IFERROR(INDEX(OPA!$I$2:$I$130,MATCH("A-08",OPA!$K$2:$K$130,0)),"")</f>
        <v/>
      </c>
      <c r="I5" s="8" t="str">
        <f ca="1">IFERROR(INDEX(OPA!$I$2:$I$130,MATCH("A-09",OPA!$K$2:$K$130,0)),"")</f>
        <v/>
      </c>
      <c r="J5" s="8" t="str">
        <f ca="1">IFERROR(INDEX(OPA!$I$2:$I$130,MATCH("A-10",OPA!$K$2:$K$130,0)),"")</f>
        <v/>
      </c>
      <c r="K5" s="8" t="str">
        <f ca="1">IFERROR(INDEX(OPA!$I$2:$I$130,MATCH("A-11",OPA!$K$2:$K$130,0)),"")</f>
        <v/>
      </c>
      <c r="L5" s="8" t="str">
        <f ca="1">IFERROR(INDEX(OPA!$I$2:$I$130,MATCH("A-12",OPA!$K$2:$K$130,0)),"")</f>
        <v/>
      </c>
      <c r="M5" s="8" t="str">
        <f ca="1">IFERROR(INDEX(OPA!$I$2:$I$130,MATCH("A-13",OPA!$K$2:$K$130,0)),"")</f>
        <v/>
      </c>
      <c r="N5" s="8" t="str">
        <f ca="1">IFERROR(INDEX(OPA!$I$2:$I$130,MATCH("A-14",OPA!$K$2:$K$130,0)),"")</f>
        <v/>
      </c>
      <c r="O5" s="8" t="str">
        <f ca="1">IFERROR(INDEX(OPA!$I$2:$I$130,MATCH("A-15",OPA!$K$2:$K$130,0)),"")</f>
        <v/>
      </c>
      <c r="P5" s="8" t="str">
        <f ca="1">IFERROR(INDEX(OPA!$I$2:$I$130,MATCH("A-16",OPA!$K$2:$K$130,0)),"")</f>
        <v/>
      </c>
      <c r="Q5" s="8" t="str">
        <f ca="1">IFERROR(INDEX(OPA!$I$2:$I$130,MATCH("A-17",OPA!$K$2:$K$130,0)),"")</f>
        <v/>
      </c>
      <c r="R5" s="8" t="str">
        <f ca="1">IFERROR(INDEX(OPA!$I$2:$I$130,MATCH("A-18",OPA!$K$2:$K$130,0)),"")</f>
        <v/>
      </c>
      <c r="S5" s="8" t="str">
        <f ca="1">IFERROR(INDEX(OPA!$I$2:$I$130,MATCH("A-19",OPA!$K$2:$K$130,0)),"")</f>
        <v/>
      </c>
      <c r="T5" s="8" t="str">
        <f ca="1">IFERROR(INDEX(OPA!$I$2:$I$130,MATCH("A-20",OPA!$K$2:$K$130,0)),"")</f>
        <v/>
      </c>
      <c r="U5" s="8" t="str">
        <f ca="1">IFERROR(INDEX(OPA!$I$2:$I$130,MATCH("A-21",OPA!$K$2:$K$130,0)),"")</f>
        <v/>
      </c>
      <c r="V5" s="8" t="str">
        <f ca="1">IFERROR(INDEX(OPA!$I$2:$I$130,MATCH("A-22",OPA!$K$2:$K$130,0)),"")</f>
        <v/>
      </c>
      <c r="W5" s="8" t="str">
        <f ca="1">IFERROR(INDEX(OPA!$I$2:$I$130,MATCH("A-23",OPA!$K$2:$K$130,0)),"")</f>
        <v/>
      </c>
      <c r="X5" s="8" t="str">
        <f ca="1">IFERROR(INDEX(OPA!$I$2:$I$130,MATCH("A-24",OPA!$K$2:$K$130,0)),"")</f>
        <v/>
      </c>
      <c r="Y5" s="8" t="str">
        <f ca="1">IFERROR(INDEX(OPA!$I$2:$I$130,MATCH("A-25",OPA!$K$2:$K$130,0)),"")</f>
        <v/>
      </c>
      <c r="Z5" s="8" t="str">
        <f ca="1">IFERROR(INDEX(OPA!$I$2:$I$130,MATCH("A-26",OPA!$K$2:$K$130,0)),"")</f>
        <v/>
      </c>
      <c r="AA5" s="8" t="str">
        <f ca="1">IFERROR(INDEX(OPA!$I$2:$I$130,MATCH("A-27",OPA!$K$2:$K$130,0)),"")</f>
        <v/>
      </c>
      <c r="AB5" s="8" t="str">
        <f ca="1">IFERROR(INDEX(OPA!$I$2:$I$130,MATCH("A-28",OPA!$K$2:$K$130,0)),"")</f>
        <v/>
      </c>
      <c r="AC5" s="8" t="str">
        <f ca="1">IFERROR(INDEX(OPA!$I$2:$I$130,MATCH("A-29",OPA!$K$2:$K$130,0)),"")</f>
        <v/>
      </c>
      <c r="AD5" s="8" t="str">
        <f ca="1">IFERROR(INDEX(OPA!$I$2:$I$130,MATCH("A-30",OPA!$K$2:$K$130,0)),"")</f>
        <v/>
      </c>
      <c r="AE5" s="8" t="str">
        <f ca="1">IFERROR(INDEX(OPA!$I$2:$I$130,MATCH("A-31",OPA!$K$2:$K$130,0)),"")</f>
        <v/>
      </c>
      <c r="AF5" s="8" t="str">
        <f ca="1">IFERROR(INDEX(OPA!$I$2:$I$130,MATCH("A-32",OPA!$K$2:$K$130,0)),"")</f>
        <v/>
      </c>
      <c r="AG5" s="8" t="str">
        <f ca="1">IFERROR(INDEX(OPA!$I$2:$I$130,MATCH("A-33",OPA!$K$2:$K$130,0)),"")</f>
        <v/>
      </c>
      <c r="AH5" s="8" t="str">
        <f ca="1">IFERROR(INDEX(OPA!$I$2:$I$130,MATCH("A-34",OPA!$K$2:$K$130,0)),"")</f>
        <v/>
      </c>
      <c r="AI5" s="8" t="str">
        <f ca="1">IFERROR(INDEX(OPA!$I$2:$I$130,MATCH("A-35",OPA!$K$2:$K$130,0)),"")</f>
        <v/>
      </c>
      <c r="AJ5" s="8" t="str">
        <f ca="1">IFERROR(INDEX(OPA!$I$2:$I$130,MATCH("A-36",OPA!$K$2:$K$130,0)),"")</f>
        <v/>
      </c>
      <c r="AK5" s="8" t="str">
        <f ca="1">IFERROR(INDEX(OPA!$I$2:$I$130,MATCH("A-37",OPA!$K$2:$K$130,0)),"")</f>
        <v/>
      </c>
      <c r="AL5" s="8" t="str">
        <f ca="1">IFERROR(INDEX(OPA!$I$2:$I$130,MATCH("A-38",OPA!$K$2:$K$130,0)),"")</f>
        <v/>
      </c>
    </row>
    <row r="6" spans="1:38" ht="15" customHeight="1"/>
    <row r="7" spans="1:38" ht="15" customHeight="1"/>
    <row r="8" spans="1:38" ht="15" customHeight="1">
      <c r="A8" s="5" t="s">
        <v>1717</v>
      </c>
      <c r="B8" s="5"/>
      <c r="C8" s="5"/>
      <c r="D8" s="5"/>
      <c r="E8" s="5"/>
      <c r="F8" s="5"/>
      <c r="G8" s="5"/>
      <c r="H8" s="5"/>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row>
    <row r="9" spans="1:38">
      <c r="A9" s="7" t="s">
        <v>1718</v>
      </c>
      <c r="B9" s="7" t="s">
        <v>1719</v>
      </c>
      <c r="C9" s="7" t="s">
        <v>1720</v>
      </c>
      <c r="D9" s="7" t="s">
        <v>1721</v>
      </c>
      <c r="E9" s="7" t="s">
        <v>1722</v>
      </c>
      <c r="F9" s="7" t="s">
        <v>1723</v>
      </c>
      <c r="G9" s="7" t="s">
        <v>1724</v>
      </c>
      <c r="H9" s="7" t="s">
        <v>1725</v>
      </c>
      <c r="I9" s="7" t="s">
        <v>1726</v>
      </c>
      <c r="J9" s="7" t="s">
        <v>1727</v>
      </c>
      <c r="K9" s="7" t="s">
        <v>1728</v>
      </c>
      <c r="L9" s="7" t="s">
        <v>1729</v>
      </c>
      <c r="M9" s="7" t="s">
        <v>1730</v>
      </c>
      <c r="N9" s="7" t="s">
        <v>1731</v>
      </c>
      <c r="O9" s="7" t="s">
        <v>1732</v>
      </c>
      <c r="P9" s="7" t="s">
        <v>1733</v>
      </c>
      <c r="Q9" s="7" t="s">
        <v>1734</v>
      </c>
      <c r="R9" s="7" t="s">
        <v>1735</v>
      </c>
      <c r="S9" s="7" t="s">
        <v>1736</v>
      </c>
      <c r="T9" s="7" t="s">
        <v>1737</v>
      </c>
      <c r="U9" s="7" t="s">
        <v>1738</v>
      </c>
      <c r="V9" s="7" t="s">
        <v>1739</v>
      </c>
      <c r="W9" s="7" t="s">
        <v>1740</v>
      </c>
      <c r="X9" s="7" t="s">
        <v>1741</v>
      </c>
      <c r="Y9" s="7" t="s">
        <v>1742</v>
      </c>
      <c r="Z9" s="7" t="s">
        <v>1743</v>
      </c>
      <c r="AA9" s="7" t="s">
        <v>1744</v>
      </c>
      <c r="AB9" s="7" t="s">
        <v>1745</v>
      </c>
      <c r="AC9" s="7" t="s">
        <v>1746</v>
      </c>
      <c r="AD9" s="7" t="s">
        <v>1747</v>
      </c>
      <c r="AE9" s="7" t="s">
        <v>1748</v>
      </c>
      <c r="AF9" s="7" t="s">
        <v>1749</v>
      </c>
      <c r="AG9" s="7" t="s">
        <v>1750</v>
      </c>
      <c r="AH9" s="7" t="s">
        <v>1751</v>
      </c>
      <c r="AI9" s="7" t="s">
        <v>1752</v>
      </c>
      <c r="AJ9" s="7" t="s">
        <v>1753</v>
      </c>
      <c r="AK9" s="7" t="s">
        <v>1754</v>
      </c>
      <c r="AL9" s="7" t="s">
        <v>1755</v>
      </c>
    </row>
    <row r="10" spans="1:38" ht="33.75" customHeight="1">
      <c r="A10" s="8" t="str">
        <f ca="1">IFERROR(INDEX(OPA!$G$2:$G$130,MATCH("B-01",OPA!$K$2:$K$130,0)),"")</f>
        <v/>
      </c>
      <c r="B10" s="8" t="str">
        <f ca="1">IFERROR(INDEX(OPA!$G$2:$G$130,MATCH("B-02",OPA!$K$2:$K$130,0)),"")</f>
        <v/>
      </c>
      <c r="C10" s="8" t="str">
        <f ca="1">IFERROR(INDEX(OPA!$G$2:$G$130,MATCH("B-03",OPA!$K$2:$K$130,0)),"")</f>
        <v/>
      </c>
      <c r="D10" s="8" t="str">
        <f ca="1">IFERROR(INDEX(OPA!$G$2:$G$130,MATCH("B-04",OPA!$K$2:$K$130,0)),"")</f>
        <v/>
      </c>
      <c r="E10" s="8" t="str">
        <f ca="1">IFERROR(INDEX(OPA!$G$2:$G$130,MATCH("B-05",OPA!$K$2:$K$130,0)),"")</f>
        <v/>
      </c>
      <c r="F10" s="8" t="str">
        <f ca="1">IFERROR(INDEX(OPA!$G$2:$G$130,MATCH("B-06",OPA!$K$2:$K$130,0)),"")</f>
        <v/>
      </c>
      <c r="G10" s="8" t="str">
        <f ca="1">IFERROR(INDEX(OPA!$G$2:$G$130,MATCH("B-07",OPA!$K$2:$K$130,0)),"")</f>
        <v/>
      </c>
      <c r="H10" s="8" t="str">
        <f ca="1">IFERROR(INDEX(OPA!$G$2:$G$130,MATCH("B-08",OPA!$K$2:$K$130,0)),"")</f>
        <v/>
      </c>
      <c r="I10" s="8" t="str">
        <f ca="1">IFERROR(INDEX(OPA!$G$2:$G$130,MATCH("B-09",OPA!$K$2:$K$130,0)),"")</f>
        <v/>
      </c>
      <c r="J10" s="8" t="str">
        <f ca="1">IFERROR(INDEX(OPA!$G$2:$G$130,MATCH("B-10",OPA!$K$2:$K$130,0)),"")</f>
        <v/>
      </c>
      <c r="K10" s="8" t="str">
        <f ca="1">IFERROR(INDEX(OPA!$G$2:$G$130,MATCH("B-11",OPA!$K$2:$K$130,0)),"")</f>
        <v/>
      </c>
      <c r="L10" s="8" t="str">
        <f ca="1">IFERROR(INDEX(OPA!$G$2:$G$130,MATCH("B-12",OPA!$K$2:$K$130,0)),"")</f>
        <v/>
      </c>
      <c r="M10" s="8" t="str">
        <f ca="1">IFERROR(INDEX(OPA!$G$2:$G$130,MATCH("B-13",OPA!$K$2:$K$130,0)),"")</f>
        <v/>
      </c>
      <c r="N10" s="8" t="str">
        <f ca="1">IFERROR(INDEX(OPA!$G$2:$G$130,MATCH("B-14",OPA!$K$2:$K$130,0)),"")</f>
        <v/>
      </c>
      <c r="O10" s="8" t="str">
        <f ca="1">IFERROR(INDEX(OPA!$G$2:$G$130,MATCH("B-15",OPA!$K$2:$K$130,0)),"")</f>
        <v/>
      </c>
      <c r="P10" s="8" t="str">
        <f ca="1">IFERROR(INDEX(OPA!$G$2:$G$130,MATCH("B-16",OPA!$K$2:$K$130,0)),"")</f>
        <v/>
      </c>
      <c r="Q10" s="8" t="str">
        <f ca="1">IFERROR(INDEX(OPA!$G$2:$G$130,MATCH("B-17",OPA!$K$2:$K$130,0)),"")</f>
        <v/>
      </c>
      <c r="R10" s="8" t="str">
        <f ca="1">IFERROR(INDEX(OPA!$G$2:$G$130,MATCH("B-18",OPA!$K$2:$K$130,0)),"")</f>
        <v/>
      </c>
      <c r="S10" s="8" t="str">
        <f ca="1">IFERROR(INDEX(OPA!$G$2:$G$130,MATCH("B-19",OPA!$K$2:$K$130,0)),"")</f>
        <v/>
      </c>
      <c r="T10" s="8" t="str">
        <f ca="1">IFERROR(INDEX(OPA!$G$2:$G$130,MATCH("B-20",OPA!$K$2:$K$130,0)),"")</f>
        <v/>
      </c>
      <c r="U10" s="8" t="str">
        <f ca="1">IFERROR(INDEX(OPA!$G$2:$G$130,MATCH("B-21",OPA!$K$2:$K$130,0)),"")</f>
        <v/>
      </c>
      <c r="V10" s="8" t="str">
        <f ca="1">IFERROR(INDEX(OPA!$G$2:$G$130,MATCH("B-22",OPA!$K$2:$K$130,0)),"")</f>
        <v/>
      </c>
      <c r="W10" s="8" t="str">
        <f ca="1">IFERROR(INDEX(OPA!$G$2:$G$130,MATCH("B-23",OPA!$K$2:$K$130,0)),"")</f>
        <v/>
      </c>
      <c r="X10" s="8" t="str">
        <f ca="1">IFERROR(INDEX(OPA!$G$2:$G$130,MATCH("B-24",OPA!$K$2:$K$130,0)),"")</f>
        <v/>
      </c>
      <c r="Y10" s="8" t="str">
        <f ca="1">IFERROR(INDEX(OPA!$G$2:$G$130,MATCH("B-25",OPA!$K$2:$K$130,0)),"")</f>
        <v/>
      </c>
      <c r="Z10" s="8" t="str">
        <f ca="1">IFERROR(INDEX(OPA!$G$2:$G$130,MATCH("B-26",OPA!$K$2:$K$130,0)),"")</f>
        <v/>
      </c>
      <c r="AA10" s="8" t="str">
        <f ca="1">IFERROR(INDEX(OPA!$G$2:$G$130,MATCH("B-27",OPA!$K$2:$K$130,0)),"")</f>
        <v/>
      </c>
      <c r="AB10" s="8" t="str">
        <f ca="1">IFERROR(INDEX(OPA!$G$2:$G$130,MATCH("B-28",OPA!$K$2:$K$130,0)),"")</f>
        <v/>
      </c>
      <c r="AC10" s="8" t="str">
        <f ca="1">IFERROR(INDEX(OPA!$G$2:$G$130,MATCH("B-29",OPA!$K$2:$K$130,0)),"")</f>
        <v/>
      </c>
      <c r="AD10" s="8" t="str">
        <f ca="1">IFERROR(INDEX(OPA!$G$2:$G$130,MATCH("B-30",OPA!$K$2:$K$130,0)),"")</f>
        <v/>
      </c>
      <c r="AE10" s="8" t="str">
        <f ca="1">IFERROR(INDEX(OPA!$G$2:$G$130,MATCH("B-31",OPA!$K$2:$K$130,0)),"")</f>
        <v/>
      </c>
      <c r="AF10" s="8" t="str">
        <f ca="1">IFERROR(INDEX(OPA!$G$2:$G$130,MATCH("B-32",OPA!$K$2:$K$130,0)),"")</f>
        <v/>
      </c>
      <c r="AG10" s="8" t="str">
        <f ca="1">IFERROR(INDEX(OPA!$G$2:$G$130,MATCH("B-33",OPA!$K$2:$K$130,0)),"")</f>
        <v/>
      </c>
      <c r="AH10" s="8" t="str">
        <f ca="1">IFERROR(INDEX(OPA!$G$2:$G$130,MATCH("B-34",OPA!$K$2:$K$130,0)),"")</f>
        <v/>
      </c>
      <c r="AI10" s="8" t="str">
        <f ca="1">IFERROR(INDEX(OPA!$G$2:$G$130,MATCH("B-35",OPA!$K$2:$K$130,0)),"")</f>
        <v/>
      </c>
      <c r="AJ10" s="8" t="str">
        <f ca="1">IFERROR(INDEX(OPA!$G$2:$G$130,MATCH("B-36",OPA!$K$2:$K$130,0)),"")</f>
        <v/>
      </c>
      <c r="AK10" s="8" t="str">
        <f ca="1">IFERROR(INDEX(OPA!$G$2:$G$130,MATCH("B-37",OPA!$K$2:$K$130,0)),"")</f>
        <v/>
      </c>
      <c r="AL10" s="8" t="str">
        <f ca="1">IFERROR(INDEX(OPA!$G$2:$G$130,MATCH("B-38",OPA!$K$2:$K$130,0)),"")</f>
        <v/>
      </c>
    </row>
    <row r="11" spans="1:38" ht="67.5" customHeight="1">
      <c r="A11" s="8" t="str">
        <f ca="1">IFERROR(INDEX(OPA!$H$2:$H$130,MATCH("B-01",OPA!$K$2:$K$130,0)),"")</f>
        <v/>
      </c>
      <c r="B11" s="8" t="str">
        <f ca="1">IFERROR(INDEX(OPA!$H$2:$H$130,MATCH("B-02",OPA!$K$2:$K$130,0)),"")</f>
        <v/>
      </c>
      <c r="C11" s="8" t="str">
        <f ca="1">IFERROR(INDEX(OPA!$H$2:$H$130,MATCH("B-03",OPA!$K$2:$K$130,0)),"")</f>
        <v/>
      </c>
      <c r="D11" s="8" t="str">
        <f ca="1">IFERROR(INDEX(OPA!$H$2:$H$130,MATCH("B-04",OPA!$K$2:$K$130,0)),"")</f>
        <v/>
      </c>
      <c r="E11" s="8" t="str">
        <f ca="1">IFERROR(INDEX(OPA!$H$2:$H$130,MATCH("B-05",OPA!$K$2:$K$130,0)),"")</f>
        <v/>
      </c>
      <c r="F11" s="8" t="str">
        <f ca="1">IFERROR(INDEX(OPA!$H$2:$H$130,MATCH("B-06",OPA!$K$2:$K$130,0)),"")</f>
        <v/>
      </c>
      <c r="G11" s="8" t="str">
        <f ca="1">IFERROR(INDEX(OPA!$H$2:$H$130,MATCH("B-07",OPA!$K$2:$K$130,0)),"")</f>
        <v/>
      </c>
      <c r="H11" s="8" t="str">
        <f ca="1">IFERROR(INDEX(OPA!$H$2:$H$130,MATCH("B-08",OPA!$K$2:$K$130,0)),"")</f>
        <v/>
      </c>
      <c r="I11" s="8" t="str">
        <f ca="1">IFERROR(INDEX(OPA!$H$2:$H$130,MATCH("B-09",OPA!$K$2:$K$130,0)),"")</f>
        <v/>
      </c>
      <c r="J11" s="8" t="str">
        <f ca="1">IFERROR(INDEX(OPA!$H$2:$H$130,MATCH("B-10",OPA!$K$2:$K$130,0)),"")</f>
        <v/>
      </c>
      <c r="K11" s="8" t="str">
        <f ca="1">IFERROR(INDEX(OPA!$H$2:$H$130,MATCH("B-11",OPA!$K$2:$K$130,0)),"")</f>
        <v/>
      </c>
      <c r="L11" s="8" t="str">
        <f ca="1">IFERROR(INDEX(OPA!$H$2:$H$130,MATCH("B-12",OPA!$K$2:$K$130,0)),"")</f>
        <v/>
      </c>
      <c r="M11" s="8" t="str">
        <f ca="1">IFERROR(INDEX(OPA!$H$2:$H$130,MATCH("B-13",OPA!$K$2:$K$130,0)),"")</f>
        <v/>
      </c>
      <c r="N11" s="8" t="str">
        <f ca="1">IFERROR(INDEX(OPA!$H$2:$H$130,MATCH("B-14",OPA!$K$2:$K$130,0)),"")</f>
        <v/>
      </c>
      <c r="O11" s="8" t="str">
        <f ca="1">IFERROR(INDEX(OPA!$H$2:$H$130,MATCH("B-15",OPA!$K$2:$K$130,0)),"")</f>
        <v/>
      </c>
      <c r="P11" s="8" t="str">
        <f ca="1">IFERROR(INDEX(OPA!$H$2:$H$130,MATCH("B-16",OPA!$K$2:$K$130,0)),"")</f>
        <v/>
      </c>
      <c r="Q11" s="8" t="str">
        <f ca="1">IFERROR(INDEX(OPA!$H$2:$H$130,MATCH("B-17",OPA!$K$2:$K$130,0)),"")</f>
        <v/>
      </c>
      <c r="R11" s="8" t="str">
        <f ca="1">IFERROR(INDEX(OPA!$H$2:$H$130,MATCH("B-18",OPA!$K$2:$K$130,0)),"")</f>
        <v/>
      </c>
      <c r="S11" s="8" t="str">
        <f ca="1">IFERROR(INDEX(OPA!$H$2:$H$130,MATCH("B-19",OPA!$K$2:$K$130,0)),"")</f>
        <v/>
      </c>
      <c r="T11" s="8" t="str">
        <f ca="1">IFERROR(INDEX(OPA!$H$2:$H$130,MATCH("B-20",OPA!$K$2:$K$130,0)),"")</f>
        <v/>
      </c>
      <c r="U11" s="8" t="str">
        <f ca="1">IFERROR(INDEX(OPA!$H$2:$H$130,MATCH("B-21",OPA!$K$2:$K$130,0)),"")</f>
        <v/>
      </c>
      <c r="V11" s="8" t="str">
        <f ca="1">IFERROR(INDEX(OPA!$H$2:$H$130,MATCH("B-22",OPA!$K$2:$K$130,0)),"")</f>
        <v/>
      </c>
      <c r="W11" s="8" t="str">
        <f ca="1">IFERROR(INDEX(OPA!$H$2:$H$130,MATCH("B-23",OPA!$K$2:$K$130,0)),"")</f>
        <v/>
      </c>
      <c r="X11" s="8" t="str">
        <f ca="1">IFERROR(INDEX(OPA!$H$2:$H$130,MATCH("B-24",OPA!$K$2:$K$130,0)),"")</f>
        <v/>
      </c>
      <c r="Y11" s="8" t="str">
        <f ca="1">IFERROR(INDEX(OPA!$H$2:$H$130,MATCH("B-25",OPA!$K$2:$K$130,0)),"")</f>
        <v/>
      </c>
      <c r="Z11" s="8" t="str">
        <f ca="1">IFERROR(INDEX(OPA!$H$2:$H$130,MATCH("B-26",OPA!$K$2:$K$130,0)),"")</f>
        <v/>
      </c>
      <c r="AA11" s="8" t="str">
        <f ca="1">IFERROR(INDEX(OPA!$H$2:$H$130,MATCH("B-27",OPA!$K$2:$K$130,0)),"")</f>
        <v/>
      </c>
      <c r="AB11" s="8" t="str">
        <f ca="1">IFERROR(INDEX(OPA!$H$2:$H$130,MATCH("B-28",OPA!$K$2:$K$130,0)),"")</f>
        <v/>
      </c>
      <c r="AC11" s="8" t="str">
        <f ca="1">IFERROR(INDEX(OPA!$H$2:$H$130,MATCH("B-29",OPA!$K$2:$K$130,0)),"")</f>
        <v/>
      </c>
      <c r="AD11" s="8" t="str">
        <f ca="1">IFERROR(INDEX(OPA!$H$2:$H$130,MATCH("B-30",OPA!$K$2:$K$130,0)),"")</f>
        <v/>
      </c>
      <c r="AE11" s="8" t="str">
        <f ca="1">IFERROR(INDEX(OPA!$H$2:$H$130,MATCH("B-31",OPA!$K$2:$K$130,0)),"")</f>
        <v/>
      </c>
      <c r="AF11" s="8" t="str">
        <f ca="1">IFERROR(INDEX(OPA!$H$2:$H$130,MATCH("B-32",OPA!$K$2:$K$130,0)),"")</f>
        <v/>
      </c>
      <c r="AG11" s="8" t="str">
        <f ca="1">IFERROR(INDEX(OPA!$H$2:$H$130,MATCH("B-33",OPA!$K$2:$K$130,0)),"")</f>
        <v/>
      </c>
      <c r="AH11" s="8" t="str">
        <f ca="1">IFERROR(INDEX(OPA!$H$2:$H$130,MATCH("B-34",OPA!$K$2:$K$130,0)),"")</f>
        <v/>
      </c>
      <c r="AI11" s="8" t="str">
        <f ca="1">IFERROR(INDEX(OPA!$H$2:$H$130,MATCH("B-35",OPA!$K$2:$K$130,0)),"")</f>
        <v/>
      </c>
      <c r="AJ11" s="8" t="str">
        <f ca="1">IFERROR(INDEX(OPA!$H$2:$H$130,MATCH("B-36",OPA!$K$2:$K$130,0)),"")</f>
        <v/>
      </c>
      <c r="AK11" s="8" t="str">
        <f ca="1">IFERROR(INDEX(OPA!$H$2:$H$130,MATCH("B-37",OPA!$K$2:$K$130,0)),"")</f>
        <v/>
      </c>
      <c r="AL11" s="8" t="str">
        <f ca="1">IFERROR(INDEX(OPA!$H$2:$H$130,MATCH("B-38",OPA!$K$2:$K$130,0)),"")</f>
        <v/>
      </c>
    </row>
    <row r="12" spans="1:38">
      <c r="A12" s="8" t="str">
        <f ca="1">IFERROR(INDEX(OPA!$I$2:$I$130,MATCH("B-01",OPA!$K$2:$K$130,0)),"")</f>
        <v/>
      </c>
      <c r="B12" s="8" t="str">
        <f ca="1">IFERROR(INDEX(OPA!$I$2:$I$130,MATCH("B-02",OPA!$K$2:$K$130,0)),"")</f>
        <v/>
      </c>
      <c r="C12" s="8" t="str">
        <f ca="1">IFERROR(INDEX(OPA!$I$2:$I$130,MATCH("B-03",OPA!$K$2:$K$130,0)),"")</f>
        <v/>
      </c>
      <c r="D12" s="8" t="str">
        <f ca="1">IFERROR(INDEX(OPA!$I$2:$I$130,MATCH("B-04",OPA!$K$2:$K$130,0)),"")</f>
        <v/>
      </c>
      <c r="E12" s="8" t="str">
        <f ca="1">IFERROR(INDEX(OPA!$I$2:$I$130,MATCH("B-05",OPA!$K$2:$K$130,0)),"")</f>
        <v/>
      </c>
      <c r="F12" s="8" t="str">
        <f ca="1">IFERROR(INDEX(OPA!$I$2:$I$130,MATCH("B-06",OPA!$K$2:$K$130,0)),"")</f>
        <v/>
      </c>
      <c r="G12" s="8" t="str">
        <f ca="1">IFERROR(INDEX(OPA!$I$2:$I$130,MATCH("B-07",OPA!$K$2:$K$130,0)),"")</f>
        <v/>
      </c>
      <c r="H12" s="8" t="str">
        <f ca="1">IFERROR(INDEX(OPA!$I$2:$I$130,MATCH("B-08",OPA!$K$2:$K$130,0)),"")</f>
        <v/>
      </c>
      <c r="I12" s="8" t="str">
        <f ca="1">IFERROR(INDEX(OPA!$I$2:$I$130,MATCH("B-09",OPA!$K$2:$K$130,0)),"")</f>
        <v/>
      </c>
      <c r="J12" s="8" t="str">
        <f ca="1">IFERROR(INDEX(OPA!$I$2:$I$130,MATCH("B-10",OPA!$K$2:$K$130,0)),"")</f>
        <v/>
      </c>
      <c r="K12" s="8" t="str">
        <f ca="1">IFERROR(INDEX(OPA!$I$2:$I$130,MATCH("B-11",OPA!$K$2:$K$130,0)),"")</f>
        <v/>
      </c>
      <c r="L12" s="8" t="str">
        <f ca="1">IFERROR(INDEX(OPA!$I$2:$I$130,MATCH("B-12",OPA!$K$2:$K$130,0)),"")</f>
        <v/>
      </c>
      <c r="M12" s="8" t="str">
        <f ca="1">IFERROR(INDEX(OPA!$I$2:$I$130,MATCH("B-13",OPA!$K$2:$K$130,0)),"")</f>
        <v/>
      </c>
      <c r="N12" s="8" t="str">
        <f ca="1">IFERROR(INDEX(OPA!$I$2:$I$130,MATCH("B-14",OPA!$K$2:$K$130,0)),"")</f>
        <v/>
      </c>
      <c r="O12" s="8" t="str">
        <f ca="1">IFERROR(INDEX(OPA!$I$2:$I$130,MATCH("B-15",OPA!$K$2:$K$130,0)),"")</f>
        <v/>
      </c>
      <c r="P12" s="8" t="str">
        <f ca="1">IFERROR(INDEX(OPA!$I$2:$I$130,MATCH("B-16",OPA!$K$2:$K$130,0)),"")</f>
        <v/>
      </c>
      <c r="Q12" s="8" t="str">
        <f ca="1">IFERROR(INDEX(OPA!$I$2:$I$130,MATCH("B-17",OPA!$K$2:$K$130,0)),"")</f>
        <v/>
      </c>
      <c r="R12" s="8" t="str">
        <f ca="1">IFERROR(INDEX(OPA!$I$2:$I$130,MATCH("B-18",OPA!$K$2:$K$130,0)),"")</f>
        <v/>
      </c>
      <c r="S12" s="8" t="str">
        <f ca="1">IFERROR(INDEX(OPA!$I$2:$I$130,MATCH("B-19",OPA!$K$2:$K$130,0)),"")</f>
        <v/>
      </c>
      <c r="T12" s="8" t="str">
        <f ca="1">IFERROR(INDEX(OPA!$I$2:$I$130,MATCH("B-20",OPA!$K$2:$K$130,0)),"")</f>
        <v/>
      </c>
      <c r="U12" s="8" t="str">
        <f ca="1">IFERROR(INDEX(OPA!$I$2:$I$130,MATCH("B-21",OPA!$K$2:$K$130,0)),"")</f>
        <v/>
      </c>
      <c r="V12" s="8" t="str">
        <f ca="1">IFERROR(INDEX(OPA!$I$2:$I$130,MATCH("B-22",OPA!$K$2:$K$130,0)),"")</f>
        <v/>
      </c>
      <c r="W12" s="8" t="str">
        <f ca="1">IFERROR(INDEX(OPA!$I$2:$I$130,MATCH("B-23",OPA!$K$2:$K$130,0)),"")</f>
        <v/>
      </c>
      <c r="X12" s="8" t="str">
        <f ca="1">IFERROR(INDEX(OPA!$I$2:$I$130,MATCH("B-24",OPA!$K$2:$K$130,0)),"")</f>
        <v/>
      </c>
      <c r="Y12" s="8" t="str">
        <f ca="1">IFERROR(INDEX(OPA!$I$2:$I$130,MATCH("B-25",OPA!$K$2:$K$130,0)),"")</f>
        <v/>
      </c>
      <c r="Z12" s="8" t="str">
        <f ca="1">IFERROR(INDEX(OPA!$I$2:$I$130,MATCH("B-26",OPA!$K$2:$K$130,0)),"")</f>
        <v/>
      </c>
      <c r="AA12" s="8" t="str">
        <f ca="1">IFERROR(INDEX(OPA!$I$2:$I$130,MATCH("B-27",OPA!$K$2:$K$130,0)),"")</f>
        <v/>
      </c>
      <c r="AB12" s="8" t="str">
        <f ca="1">IFERROR(INDEX(OPA!$I$2:$I$130,MATCH("B-28",OPA!$K$2:$K$130,0)),"")</f>
        <v/>
      </c>
      <c r="AC12" s="8" t="str">
        <f ca="1">IFERROR(INDEX(OPA!$I$2:$I$130,MATCH("B-29",OPA!$K$2:$K$130,0)),"")</f>
        <v/>
      </c>
      <c r="AD12" s="8" t="str">
        <f ca="1">IFERROR(INDEX(OPA!$I$2:$I$130,MATCH("B-30",OPA!$K$2:$K$130,0)),"")</f>
        <v/>
      </c>
      <c r="AE12" s="8" t="str">
        <f ca="1">IFERROR(INDEX(OPA!$I$2:$I$130,MATCH("B-31",OPA!$K$2:$K$130,0)),"")</f>
        <v/>
      </c>
      <c r="AF12" s="8" t="str">
        <f ca="1">IFERROR(INDEX(OPA!$I$2:$I$130,MATCH("B-32",OPA!$K$2:$K$130,0)),"")</f>
        <v/>
      </c>
      <c r="AG12" s="8" t="str">
        <f ca="1">IFERROR(INDEX(OPA!$I$2:$I$130,MATCH("B-33",OPA!$K$2:$K$130,0)),"")</f>
        <v/>
      </c>
      <c r="AH12" s="8" t="str">
        <f ca="1">IFERROR(INDEX(OPA!$I$2:$I$130,MATCH("B-34",OPA!$K$2:$K$130,0)),"")</f>
        <v/>
      </c>
      <c r="AI12" s="8" t="str">
        <f ca="1">IFERROR(INDEX(OPA!$I$2:$I$130,MATCH("B-35",OPA!$K$2:$K$130,0)),"")</f>
        <v/>
      </c>
      <c r="AJ12" s="8" t="str">
        <f ca="1">IFERROR(INDEX(OPA!$I$2:$I$130,MATCH("B-36",OPA!$K$2:$K$130,0)),"")</f>
        <v/>
      </c>
      <c r="AK12" s="8" t="str">
        <f ca="1">IFERROR(INDEX(OPA!$I$2:$I$130,MATCH("B-37",OPA!$K$2:$K$130,0)),"")</f>
        <v/>
      </c>
      <c r="AL12" s="8" t="str">
        <f ca="1">IFERROR(INDEX(OPA!$I$2:$I$130,MATCH("B-38",OPA!$K$2:$K$130,0)),"")</f>
        <v/>
      </c>
    </row>
    <row r="13" spans="1:38" ht="15" customHeight="1"/>
    <row r="14" spans="1:38" ht="15" customHeight="1"/>
    <row r="15" spans="1:38" ht="15" customHeight="1">
      <c r="A15" s="5" t="s">
        <v>1756</v>
      </c>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row>
    <row r="16" spans="1:38" ht="15" customHeight="1">
      <c r="A16" s="7" t="s">
        <v>1757</v>
      </c>
      <c r="B16" s="7" t="s">
        <v>1758</v>
      </c>
      <c r="C16" s="7" t="s">
        <v>1759</v>
      </c>
      <c r="D16" s="7" t="s">
        <v>1760</v>
      </c>
      <c r="E16" s="7" t="s">
        <v>1761</v>
      </c>
      <c r="F16" s="7" t="s">
        <v>1762</v>
      </c>
      <c r="G16" s="7" t="s">
        <v>1763</v>
      </c>
      <c r="H16" s="7" t="s">
        <v>1764</v>
      </c>
      <c r="I16" s="7" t="s">
        <v>1765</v>
      </c>
      <c r="J16" s="7" t="s">
        <v>1766</v>
      </c>
      <c r="K16" s="7" t="s">
        <v>1767</v>
      </c>
      <c r="L16" s="7" t="s">
        <v>1768</v>
      </c>
      <c r="M16" s="7" t="s">
        <v>1769</v>
      </c>
      <c r="N16" s="7" t="s">
        <v>1770</v>
      </c>
      <c r="O16" s="7" t="s">
        <v>1771</v>
      </c>
      <c r="P16" s="7" t="s">
        <v>1772</v>
      </c>
      <c r="Q16" s="7" t="s">
        <v>1773</v>
      </c>
      <c r="R16" s="7" t="s">
        <v>1774</v>
      </c>
      <c r="S16" s="7" t="s">
        <v>1775</v>
      </c>
      <c r="T16" s="7" t="s">
        <v>1776</v>
      </c>
      <c r="U16" s="7" t="s">
        <v>1777</v>
      </c>
      <c r="V16" s="7" t="s">
        <v>1778</v>
      </c>
      <c r="W16" s="7" t="s">
        <v>1779</v>
      </c>
      <c r="X16" s="7" t="s">
        <v>1780</v>
      </c>
      <c r="Y16" s="7" t="s">
        <v>1781</v>
      </c>
      <c r="Z16" s="7" t="s">
        <v>1782</v>
      </c>
      <c r="AA16" s="7" t="s">
        <v>1783</v>
      </c>
      <c r="AB16" s="7" t="s">
        <v>1784</v>
      </c>
      <c r="AC16" s="7" t="s">
        <v>1785</v>
      </c>
      <c r="AD16" s="7" t="s">
        <v>1786</v>
      </c>
      <c r="AE16" s="7" t="s">
        <v>1787</v>
      </c>
      <c r="AF16" s="7" t="s">
        <v>1788</v>
      </c>
      <c r="AG16" s="7" t="s">
        <v>1789</v>
      </c>
      <c r="AH16" s="7" t="s">
        <v>1790</v>
      </c>
      <c r="AI16" s="7" t="s">
        <v>1791</v>
      </c>
      <c r="AJ16" s="7" t="s">
        <v>1792</v>
      </c>
      <c r="AK16" s="7" t="s">
        <v>1793</v>
      </c>
      <c r="AL16" s="7" t="s">
        <v>1794</v>
      </c>
    </row>
    <row r="17" spans="1:38" ht="33.75" customHeight="1">
      <c r="A17" s="8" t="str">
        <f ca="1">IFERROR(INDEX(OPA!$G$2:$G$130,MATCH("C-01",OPA!$K$2:$K$130,0)),"")</f>
        <v/>
      </c>
      <c r="B17" s="8" t="str">
        <f ca="1">IFERROR(INDEX(OPA!$G$2:$G$130,MATCH("C-02",OPA!$K$2:$K$130,0)),"")</f>
        <v/>
      </c>
      <c r="C17" s="8" t="str">
        <f ca="1">IFERROR(INDEX(OPA!$G$2:$G$130,MATCH("C-03",OPA!$K$2:$K$130,0)),"")</f>
        <v/>
      </c>
      <c r="D17" s="8" t="str">
        <f ca="1">IFERROR(INDEX(OPA!$G$2:$G$130,MATCH("C-04",OPA!$K$2:$K$130,0)),"")</f>
        <v/>
      </c>
      <c r="E17" s="8" t="str">
        <f ca="1">IFERROR(INDEX(OPA!$G$2:$G$130,MATCH("C-05",OPA!$K$2:$K$130,0)),"")</f>
        <v/>
      </c>
      <c r="F17" s="8" t="str">
        <f ca="1">IFERROR(INDEX(OPA!$G$2:$G$130,MATCH("C-06",OPA!$K$2:$K$130,0)),"")</f>
        <v/>
      </c>
      <c r="G17" s="8" t="str">
        <f ca="1">IFERROR(INDEX(OPA!$G$2:$G$130,MATCH("C-07",OPA!$K$2:$K$130,0)),"")</f>
        <v/>
      </c>
      <c r="H17" s="8" t="str">
        <f ca="1">IFERROR(INDEX(OPA!$G$2:$G$130,MATCH("C-08",OPA!$K$2:$K$130,0)),"")</f>
        <v/>
      </c>
      <c r="I17" s="8" t="str">
        <f ca="1">IFERROR(INDEX(OPA!$G$2:$G$130,MATCH("C-09",OPA!$K$2:$K$130,0)),"")</f>
        <v/>
      </c>
      <c r="J17" s="8" t="str">
        <f ca="1">IFERROR(INDEX(OPA!$G$2:$G$130,MATCH("C-10",OPA!$K$2:$K$130,0)),"")</f>
        <v/>
      </c>
      <c r="K17" s="8" t="str">
        <f ca="1">IFERROR(INDEX(OPA!$G$2:$G$130,MATCH("C-11",OPA!$K$2:$K$130,0)),"")</f>
        <v/>
      </c>
      <c r="L17" s="8" t="str">
        <f ca="1">IFERROR(INDEX(OPA!$G$2:$G$130,MATCH("C-12",OPA!$K$2:$K$130,0)),"")</f>
        <v/>
      </c>
      <c r="M17" s="8" t="str">
        <f ca="1">IFERROR(INDEX(OPA!$G$2:$G$130,MATCH("C-13",OPA!$K$2:$K$130,0)),"")</f>
        <v/>
      </c>
      <c r="N17" s="8" t="str">
        <f ca="1">IFERROR(INDEX(OPA!$G$2:$G$130,MATCH("C-14",OPA!$K$2:$K$130,0)),"")</f>
        <v/>
      </c>
      <c r="O17" s="8" t="str">
        <f ca="1">IFERROR(INDEX(OPA!$G$2:$G$130,MATCH("C-15",OPA!$K$2:$K$130,0)),"")</f>
        <v/>
      </c>
      <c r="P17" s="8" t="str">
        <f ca="1">IFERROR(INDEX(OPA!$G$2:$G$130,MATCH("C-16",OPA!$K$2:$K$130,0)),"")</f>
        <v/>
      </c>
      <c r="Q17" s="8" t="str">
        <f ca="1">IFERROR(INDEX(OPA!$G$2:$G$130,MATCH("C-17",OPA!$K$2:$K$130,0)),"")</f>
        <v/>
      </c>
      <c r="R17" s="8" t="str">
        <f ca="1">IFERROR(INDEX(OPA!$G$2:$G$130,MATCH("C-18",OPA!$K$2:$K$130,0)),"")</f>
        <v/>
      </c>
      <c r="S17" s="8" t="str">
        <f ca="1">IFERROR(INDEX(OPA!$G$2:$G$130,MATCH("C-19",OPA!$K$2:$K$130,0)),"")</f>
        <v/>
      </c>
      <c r="T17" s="8" t="str">
        <f ca="1">IFERROR(INDEX(OPA!$G$2:$G$130,MATCH("C-20",OPA!$K$2:$K$130,0)),"")</f>
        <v/>
      </c>
      <c r="U17" s="8" t="str">
        <f ca="1">IFERROR(INDEX(OPA!$G$2:$G$130,MATCH("C-21",OPA!$K$2:$K$130,0)),"")</f>
        <v/>
      </c>
      <c r="V17" s="8" t="str">
        <f ca="1">IFERROR(INDEX(OPA!$G$2:$G$130,MATCH("C-22",OPA!$K$2:$K$130,0)),"")</f>
        <v/>
      </c>
      <c r="W17" s="8" t="str">
        <f ca="1">IFERROR(INDEX(OPA!$G$2:$G$130,MATCH("C-23",OPA!$K$2:$K$130,0)),"")</f>
        <v/>
      </c>
      <c r="X17" s="8" t="str">
        <f ca="1">IFERROR(INDEX(OPA!$G$2:$G$130,MATCH("C-24",OPA!$K$2:$K$130,0)),"")</f>
        <v/>
      </c>
      <c r="Y17" s="8" t="str">
        <f ca="1">IFERROR(INDEX(OPA!$G$2:$G$130,MATCH("C-25",OPA!$K$2:$K$130,0)),"")</f>
        <v/>
      </c>
      <c r="Z17" s="8" t="str">
        <f ca="1">IFERROR(INDEX(OPA!$G$2:$G$130,MATCH("C-26",OPA!$K$2:$K$130,0)),"")</f>
        <v/>
      </c>
      <c r="AA17" s="8" t="str">
        <f ca="1">IFERROR(INDEX(OPA!$G$2:$G$130,MATCH("C-27",OPA!$K$2:$K$130,0)),"")</f>
        <v/>
      </c>
      <c r="AB17" s="8" t="str">
        <f ca="1">IFERROR(INDEX(OPA!$G$2:$G$130,MATCH("C-28",OPA!$K$2:$K$130,0)),"")</f>
        <v/>
      </c>
      <c r="AC17" s="8" t="str">
        <f ca="1">IFERROR(INDEX(OPA!$G$2:$G$130,MATCH("C-29",OPA!$K$2:$K$130,0)),"")</f>
        <v/>
      </c>
      <c r="AD17" s="8" t="str">
        <f ca="1">IFERROR(INDEX(OPA!$G$2:$G$130,MATCH("C-30",OPA!$K$2:$K$130,0)),"")</f>
        <v/>
      </c>
      <c r="AE17" s="8" t="str">
        <f ca="1">IFERROR(INDEX(OPA!$G$2:$G$130,MATCH("C-31",OPA!$K$2:$K$130,0)),"")</f>
        <v/>
      </c>
      <c r="AF17" s="8" t="str">
        <f ca="1">IFERROR(INDEX(OPA!$G$2:$G$130,MATCH("C-32",OPA!$K$2:$K$130,0)),"")</f>
        <v/>
      </c>
      <c r="AG17" s="8" t="str">
        <f ca="1">IFERROR(INDEX(OPA!$G$2:$G$130,MATCH("C-33",OPA!$K$2:$K$130,0)),"")</f>
        <v/>
      </c>
      <c r="AH17" s="8" t="str">
        <f ca="1">IFERROR(INDEX(OPA!$G$2:$G$130,MATCH("C-34",OPA!$K$2:$K$130,0)),"")</f>
        <v/>
      </c>
      <c r="AI17" s="8" t="str">
        <f ca="1">IFERROR(INDEX(OPA!$G$2:$G$130,MATCH("C-35",OPA!$K$2:$K$130,0)),"")</f>
        <v/>
      </c>
      <c r="AJ17" s="8" t="str">
        <f ca="1">IFERROR(INDEX(OPA!$G$2:$G$130,MATCH("C-36",OPA!$K$2:$K$130,0)),"")</f>
        <v/>
      </c>
      <c r="AK17" s="8" t="str">
        <f ca="1">IFERROR(INDEX(OPA!$G$2:$G$130,MATCH("C-37",OPA!$K$2:$K$130,0)),"")</f>
        <v/>
      </c>
      <c r="AL17" s="8" t="str">
        <f ca="1">IFERROR(INDEX(OPA!$G$2:$G$130,MATCH("C-38",OPA!$K$2:$K$130,0)),"")</f>
        <v/>
      </c>
    </row>
    <row r="18" spans="1:38" ht="67.5" customHeight="1">
      <c r="A18" s="8" t="str">
        <f ca="1">IFERROR(INDEX(OPA!$H$2:$H$130,MATCH("C-01",OPA!$K$2:$K$130,0)),"")</f>
        <v/>
      </c>
      <c r="B18" s="8" t="str">
        <f ca="1">IFERROR(INDEX(OPA!$H$2:$H$130,MATCH("C-02",OPA!$K$2:$K$130,0)),"")</f>
        <v/>
      </c>
      <c r="C18" s="8" t="str">
        <f ca="1">IFERROR(INDEX(OPA!$H$2:$H$130,MATCH("C-03",OPA!$K$2:$K$130,0)),"")</f>
        <v/>
      </c>
      <c r="D18" s="8" t="str">
        <f ca="1">IFERROR(INDEX(OPA!$H$2:$H$130,MATCH("C-04",OPA!$K$2:$K$130,0)),"")</f>
        <v/>
      </c>
      <c r="E18" s="8" t="str">
        <f ca="1">IFERROR(INDEX(OPA!$H$2:$H$130,MATCH("C-05",OPA!$K$2:$K$130,0)),"")</f>
        <v/>
      </c>
      <c r="F18" s="8" t="str">
        <f ca="1">IFERROR(INDEX(OPA!$H$2:$H$130,MATCH("C-06",OPA!$K$2:$K$130,0)),"")</f>
        <v/>
      </c>
      <c r="G18" s="8" t="str">
        <f ca="1">IFERROR(INDEX(OPA!$H$2:$H$130,MATCH("C-07",OPA!$K$2:$K$130,0)),"")</f>
        <v/>
      </c>
      <c r="H18" s="8" t="str">
        <f ca="1">IFERROR(INDEX(OPA!$H$2:$H$130,MATCH("C-08",OPA!$K$2:$K$130,0)),"")</f>
        <v/>
      </c>
      <c r="I18" s="8" t="str">
        <f ca="1">IFERROR(INDEX(OPA!$H$2:$H$130,MATCH("C-09",OPA!$K$2:$K$130,0)),"")</f>
        <v/>
      </c>
      <c r="J18" s="8" t="str">
        <f ca="1">IFERROR(INDEX(OPA!$H$2:$H$130,MATCH("C-10",OPA!$K$2:$K$130,0)),"")</f>
        <v/>
      </c>
      <c r="K18" s="8" t="str">
        <f ca="1">IFERROR(INDEX(OPA!$H$2:$H$130,MATCH("C-11",OPA!$K$2:$K$130,0)),"")</f>
        <v/>
      </c>
      <c r="L18" s="8" t="str">
        <f ca="1">IFERROR(INDEX(OPA!$H$2:$H$130,MATCH("C-12",OPA!$K$2:$K$130,0)),"")</f>
        <v/>
      </c>
      <c r="M18" s="8" t="str">
        <f ca="1">IFERROR(INDEX(OPA!$H$2:$H$130,MATCH("C-13",OPA!$K$2:$K$130,0)),"")</f>
        <v/>
      </c>
      <c r="N18" s="8" t="str">
        <f ca="1">IFERROR(INDEX(OPA!$H$2:$H$130,MATCH("C-14",OPA!$K$2:$K$130,0)),"")</f>
        <v/>
      </c>
      <c r="O18" s="8" t="str">
        <f ca="1">IFERROR(INDEX(OPA!$H$2:$H$130,MATCH("C-15",OPA!$K$2:$K$130,0)),"")</f>
        <v/>
      </c>
      <c r="P18" s="8" t="str">
        <f ca="1">IFERROR(INDEX(OPA!$H$2:$H$130,MATCH("C-16",OPA!$K$2:$K$130,0)),"")</f>
        <v/>
      </c>
      <c r="Q18" s="8" t="str">
        <f ca="1">IFERROR(INDEX(OPA!$H$2:$H$130,MATCH("C-17",OPA!$K$2:$K$130,0)),"")</f>
        <v/>
      </c>
      <c r="R18" s="8" t="str">
        <f ca="1">IFERROR(INDEX(OPA!$H$2:$H$130,MATCH("C-18",OPA!$K$2:$K$130,0)),"")</f>
        <v/>
      </c>
      <c r="S18" s="8" t="str">
        <f ca="1">IFERROR(INDEX(OPA!$H$2:$H$130,MATCH("C-19",OPA!$K$2:$K$130,0)),"")</f>
        <v/>
      </c>
      <c r="T18" s="8" t="str">
        <f ca="1">IFERROR(INDEX(OPA!$H$2:$H$130,MATCH("C-20",OPA!$K$2:$K$130,0)),"")</f>
        <v/>
      </c>
      <c r="U18" s="8" t="str">
        <f ca="1">IFERROR(INDEX(OPA!$H$2:$H$130,MATCH("C-21",OPA!$K$2:$K$130,0)),"")</f>
        <v/>
      </c>
      <c r="V18" s="8" t="str">
        <f ca="1">IFERROR(INDEX(OPA!$H$2:$H$130,MATCH("C-22",OPA!$K$2:$K$130,0)),"")</f>
        <v/>
      </c>
      <c r="W18" s="8" t="str">
        <f ca="1">IFERROR(INDEX(OPA!$H$2:$H$130,MATCH("C-23",OPA!$K$2:$K$130,0)),"")</f>
        <v/>
      </c>
      <c r="X18" s="8" t="str">
        <f ca="1">IFERROR(INDEX(OPA!$H$2:$H$130,MATCH("C-24",OPA!$K$2:$K$130,0)),"")</f>
        <v/>
      </c>
      <c r="Y18" s="8" t="str">
        <f ca="1">IFERROR(INDEX(OPA!$H$2:$H$130,MATCH("C-25",OPA!$K$2:$K$130,0)),"")</f>
        <v/>
      </c>
      <c r="Z18" s="8" t="str">
        <f ca="1">IFERROR(INDEX(OPA!$H$2:$H$130,MATCH("C-26",OPA!$K$2:$K$130,0)),"")</f>
        <v/>
      </c>
      <c r="AA18" s="8" t="str">
        <f ca="1">IFERROR(INDEX(OPA!$H$2:$H$130,MATCH("C-27",OPA!$K$2:$K$130,0)),"")</f>
        <v/>
      </c>
      <c r="AB18" s="8" t="str">
        <f ca="1">IFERROR(INDEX(OPA!$H$2:$H$130,MATCH("C-28",OPA!$K$2:$K$130,0)),"")</f>
        <v/>
      </c>
      <c r="AC18" s="8" t="str">
        <f ca="1">IFERROR(INDEX(OPA!$H$2:$H$130,MATCH("C-29",OPA!$K$2:$K$130,0)),"")</f>
        <v/>
      </c>
      <c r="AD18" s="8" t="str">
        <f ca="1">IFERROR(INDEX(OPA!$H$2:$H$130,MATCH("C-30",OPA!$K$2:$K$130,0)),"")</f>
        <v/>
      </c>
      <c r="AE18" s="8" t="str">
        <f ca="1">IFERROR(INDEX(OPA!$H$2:$H$130,MATCH("C-31",OPA!$K$2:$K$130,0)),"")</f>
        <v/>
      </c>
      <c r="AF18" s="8" t="str">
        <f ca="1">IFERROR(INDEX(OPA!$H$2:$H$130,MATCH("C-32",OPA!$K$2:$K$130,0)),"")</f>
        <v/>
      </c>
      <c r="AG18" s="8" t="str">
        <f ca="1">IFERROR(INDEX(OPA!$H$2:$H$130,MATCH("C-33",OPA!$K$2:$K$130,0)),"")</f>
        <v/>
      </c>
      <c r="AH18" s="8" t="str">
        <f ca="1">IFERROR(INDEX(OPA!$H$2:$H$130,MATCH("C-34",OPA!$K$2:$K$130,0)),"")</f>
        <v/>
      </c>
      <c r="AI18" s="8" t="str">
        <f ca="1">IFERROR(INDEX(OPA!$H$2:$H$130,MATCH("C-35",OPA!$K$2:$K$130,0)),"")</f>
        <v/>
      </c>
      <c r="AJ18" s="8" t="str">
        <f ca="1">IFERROR(INDEX(OPA!$H$2:$H$130,MATCH("C-36",OPA!$K$2:$K$130,0)),"")</f>
        <v/>
      </c>
      <c r="AK18" s="8" t="str">
        <f ca="1">IFERROR(INDEX(OPA!$H$2:$H$130,MATCH("C-37",OPA!$K$2:$K$130,0)),"")</f>
        <v/>
      </c>
      <c r="AL18" s="8" t="str">
        <f ca="1">IFERROR(INDEX(OPA!$H$2:$H$130,MATCH("C-38",OPA!$K$2:$K$130,0)),"")</f>
        <v/>
      </c>
    </row>
    <row r="19" spans="1:38">
      <c r="A19" s="8" t="str">
        <f ca="1">IFERROR(INDEX(OPA!$I$2:$I$130,MATCH("C-01",OPA!$K$2:$K$130,0)),"")</f>
        <v/>
      </c>
      <c r="B19" s="8" t="str">
        <f ca="1">IFERROR(INDEX(OPA!$I$2:$I$130,MATCH("C-02",OPA!$K$2:$K$130,0)),"")</f>
        <v/>
      </c>
      <c r="C19" s="8" t="str">
        <f ca="1">IFERROR(INDEX(OPA!$I$2:$I$130,MATCH("C-03",OPA!$K$2:$K$130,0)),"")</f>
        <v/>
      </c>
      <c r="D19" s="8" t="str">
        <f ca="1">IFERROR(INDEX(OPA!$I$2:$I$130,MATCH("C-04",OPA!$K$2:$K$130,0)),"")</f>
        <v/>
      </c>
      <c r="E19" s="8" t="str">
        <f ca="1">IFERROR(INDEX(OPA!$I$2:$I$130,MATCH("C-05",OPA!$K$2:$K$130,0)),"")</f>
        <v/>
      </c>
      <c r="F19" s="8" t="str">
        <f ca="1">IFERROR(INDEX(OPA!$I$2:$I$130,MATCH("C-06",OPA!$K$2:$K$130,0)),"")</f>
        <v/>
      </c>
      <c r="G19" s="8" t="str">
        <f ca="1">IFERROR(INDEX(OPA!$I$2:$I$130,MATCH("C-07",OPA!$K$2:$K$130,0)),"")</f>
        <v/>
      </c>
      <c r="H19" s="8" t="str">
        <f ca="1">IFERROR(INDEX(OPA!$I$2:$I$130,MATCH("C-08",OPA!$K$2:$K$130,0)),"")</f>
        <v/>
      </c>
      <c r="I19" s="8" t="str">
        <f ca="1">IFERROR(INDEX(OPA!$I$2:$I$130,MATCH("C-09",OPA!$K$2:$K$130,0)),"")</f>
        <v/>
      </c>
      <c r="J19" s="8" t="str">
        <f ca="1">IFERROR(INDEX(OPA!$I$2:$I$130,MATCH("C-10",OPA!$K$2:$K$130,0)),"")</f>
        <v/>
      </c>
      <c r="K19" s="8" t="str">
        <f ca="1">IFERROR(INDEX(OPA!$I$2:$I$130,MATCH("C-11",OPA!$K$2:$K$130,0)),"")</f>
        <v/>
      </c>
      <c r="L19" s="8" t="str">
        <f ca="1">IFERROR(INDEX(OPA!$I$2:$I$130,MATCH("C-12",OPA!$K$2:$K$130,0)),"")</f>
        <v/>
      </c>
      <c r="M19" s="8" t="str">
        <f ca="1">IFERROR(INDEX(OPA!$I$2:$I$130,MATCH("C-13",OPA!$K$2:$K$130,0)),"")</f>
        <v/>
      </c>
      <c r="N19" s="8" t="str">
        <f ca="1">IFERROR(INDEX(OPA!$I$2:$I$130,MATCH("C-14",OPA!$K$2:$K$130,0)),"")</f>
        <v/>
      </c>
      <c r="O19" s="8" t="str">
        <f ca="1">IFERROR(INDEX(OPA!$I$2:$I$130,MATCH("C-15",OPA!$K$2:$K$130,0)),"")</f>
        <v/>
      </c>
      <c r="P19" s="8" t="str">
        <f ca="1">IFERROR(INDEX(OPA!$I$2:$I$130,MATCH("C-16",OPA!$K$2:$K$130,0)),"")</f>
        <v/>
      </c>
      <c r="Q19" s="8" t="str">
        <f ca="1">IFERROR(INDEX(OPA!$I$2:$I$130,MATCH("C-17",OPA!$K$2:$K$130,0)),"")</f>
        <v/>
      </c>
      <c r="R19" s="8" t="str">
        <f ca="1">IFERROR(INDEX(OPA!$I$2:$I$130,MATCH("C-18",OPA!$K$2:$K$130,0)),"")</f>
        <v/>
      </c>
      <c r="S19" s="8" t="str">
        <f ca="1">IFERROR(INDEX(OPA!$I$2:$I$130,MATCH("C-19",OPA!$K$2:$K$130,0)),"")</f>
        <v/>
      </c>
      <c r="T19" s="8" t="str">
        <f ca="1">IFERROR(INDEX(OPA!$I$2:$I$130,MATCH("C-20",OPA!$K$2:$K$130,0)),"")</f>
        <v/>
      </c>
      <c r="U19" s="8" t="str">
        <f ca="1">IFERROR(INDEX(OPA!$I$2:$I$130,MATCH("C-21",OPA!$K$2:$K$130,0)),"")</f>
        <v/>
      </c>
      <c r="V19" s="8" t="str">
        <f ca="1">IFERROR(INDEX(OPA!$I$2:$I$130,MATCH("C-22",OPA!$K$2:$K$130,0)),"")</f>
        <v/>
      </c>
      <c r="W19" s="8" t="str">
        <f ca="1">IFERROR(INDEX(OPA!$I$2:$I$130,MATCH("C-23",OPA!$K$2:$K$130,0)),"")</f>
        <v/>
      </c>
      <c r="X19" s="8" t="str">
        <f ca="1">IFERROR(INDEX(OPA!$I$2:$I$130,MATCH("C-24",OPA!$K$2:$K$130,0)),"")</f>
        <v/>
      </c>
      <c r="Y19" s="8" t="str">
        <f ca="1">IFERROR(INDEX(OPA!$I$2:$I$130,MATCH("C-25",OPA!$K$2:$K$130,0)),"")</f>
        <v/>
      </c>
      <c r="Z19" s="8" t="str">
        <f ca="1">IFERROR(INDEX(OPA!$I$2:$I$130,MATCH("C-26",OPA!$K$2:$K$130,0)),"")</f>
        <v/>
      </c>
      <c r="AA19" s="8" t="str">
        <f ca="1">IFERROR(INDEX(OPA!$I$2:$I$130,MATCH("C-27",OPA!$K$2:$K$130,0)),"")</f>
        <v/>
      </c>
      <c r="AB19" s="8" t="str">
        <f ca="1">IFERROR(INDEX(OPA!$I$2:$I$130,MATCH("C-28",OPA!$K$2:$K$130,0)),"")</f>
        <v/>
      </c>
      <c r="AC19" s="8" t="str">
        <f ca="1">IFERROR(INDEX(OPA!$I$2:$I$130,MATCH("C-29",OPA!$K$2:$K$130,0)),"")</f>
        <v/>
      </c>
      <c r="AD19" s="8" t="str">
        <f ca="1">IFERROR(INDEX(OPA!$I$2:$I$130,MATCH("C-30",OPA!$K$2:$K$130,0)),"")</f>
        <v/>
      </c>
      <c r="AE19" s="8" t="str">
        <f ca="1">IFERROR(INDEX(OPA!$I$2:$I$130,MATCH("C-31",OPA!$K$2:$K$130,0)),"")</f>
        <v/>
      </c>
      <c r="AF19" s="8" t="str">
        <f ca="1">IFERROR(INDEX(OPA!$I$2:$I$130,MATCH("C-32",OPA!$K$2:$K$130,0)),"")</f>
        <v/>
      </c>
      <c r="AG19" s="8" t="str">
        <f ca="1">IFERROR(INDEX(OPA!$I$2:$I$130,MATCH("C-33",OPA!$K$2:$K$130,0)),"")</f>
        <v/>
      </c>
      <c r="AH19" s="8" t="str">
        <f ca="1">IFERROR(INDEX(OPA!$I$2:$I$130,MATCH("C-34",OPA!$K$2:$K$130,0)),"")</f>
        <v/>
      </c>
      <c r="AI19" s="8" t="str">
        <f ca="1">IFERROR(INDEX(OPA!$I$2:$I$130,MATCH("C-35",OPA!$K$2:$K$130,0)),"")</f>
        <v/>
      </c>
      <c r="AJ19" s="8" t="str">
        <f ca="1">IFERROR(INDEX(OPA!$I$2:$I$130,MATCH("C-36",OPA!$K$2:$K$130,0)),"")</f>
        <v/>
      </c>
      <c r="AK19" s="8" t="str">
        <f ca="1">IFERROR(INDEX(OPA!$I$2:$I$130,MATCH("C-37",OPA!$K$2:$K$130,0)),"")</f>
        <v/>
      </c>
      <c r="AL19" s="8" t="str">
        <f ca="1">IFERROR(INDEX(OPA!$I$2:$I$130,MATCH("C-38",OPA!$K$2:$K$130,0)),"")</f>
        <v/>
      </c>
    </row>
    <row r="20" spans="1:38" ht="15" customHeight="1"/>
    <row r="21" spans="1:38" ht="15" customHeight="1"/>
    <row r="22" spans="1:38" ht="15" customHeight="1">
      <c r="A22" s="5" t="s">
        <v>1795</v>
      </c>
      <c r="B22" s="5"/>
      <c r="C22" s="5"/>
      <c r="D22" s="5"/>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c r="AG22" s="5"/>
      <c r="AH22" s="5"/>
      <c r="AI22" s="5"/>
      <c r="AJ22" s="5"/>
      <c r="AK22" s="5"/>
      <c r="AL22" s="5"/>
    </row>
    <row r="23" spans="1:38">
      <c r="A23" s="7" t="s">
        <v>1796</v>
      </c>
      <c r="B23" s="7" t="s">
        <v>1797</v>
      </c>
      <c r="C23" s="7" t="s">
        <v>1798</v>
      </c>
      <c r="D23" s="7" t="s">
        <v>1799</v>
      </c>
      <c r="E23" s="7" t="s">
        <v>1800</v>
      </c>
      <c r="F23" s="7" t="s">
        <v>1801</v>
      </c>
      <c r="G23" s="7" t="s">
        <v>1802</v>
      </c>
      <c r="H23" s="7" t="s">
        <v>1803</v>
      </c>
      <c r="I23" s="7" t="s">
        <v>1804</v>
      </c>
      <c r="J23" s="7" t="s">
        <v>1805</v>
      </c>
      <c r="K23" s="7" t="s">
        <v>1806</v>
      </c>
      <c r="L23" s="7" t="s">
        <v>1807</v>
      </c>
      <c r="M23" s="7" t="s">
        <v>1808</v>
      </c>
      <c r="N23" s="7" t="s">
        <v>1809</v>
      </c>
      <c r="O23" s="7" t="s">
        <v>1810</v>
      </c>
      <c r="P23" s="7" t="s">
        <v>1811</v>
      </c>
      <c r="Q23" s="7" t="s">
        <v>1812</v>
      </c>
      <c r="R23" s="7" t="s">
        <v>1813</v>
      </c>
      <c r="S23" s="7" t="s">
        <v>1814</v>
      </c>
      <c r="T23" s="7" t="s">
        <v>1815</v>
      </c>
      <c r="U23" s="7" t="s">
        <v>1816</v>
      </c>
      <c r="V23" s="7" t="s">
        <v>1817</v>
      </c>
      <c r="W23" s="7" t="s">
        <v>1818</v>
      </c>
      <c r="X23" s="7" t="s">
        <v>1819</v>
      </c>
      <c r="Y23" s="7" t="s">
        <v>1820</v>
      </c>
      <c r="Z23" s="7" t="s">
        <v>1821</v>
      </c>
      <c r="AA23" s="7" t="s">
        <v>1822</v>
      </c>
      <c r="AB23" s="7" t="s">
        <v>1823</v>
      </c>
      <c r="AC23" s="7" t="s">
        <v>1824</v>
      </c>
      <c r="AD23" s="7" t="s">
        <v>1825</v>
      </c>
      <c r="AE23" s="7" t="s">
        <v>1826</v>
      </c>
      <c r="AF23" s="7" t="s">
        <v>1827</v>
      </c>
      <c r="AG23" s="7" t="s">
        <v>1828</v>
      </c>
      <c r="AH23" s="7" t="s">
        <v>1829</v>
      </c>
      <c r="AI23" s="7" t="s">
        <v>1830</v>
      </c>
      <c r="AJ23" s="7" t="s">
        <v>1831</v>
      </c>
      <c r="AK23" s="7" t="s">
        <v>1832</v>
      </c>
      <c r="AL23" s="7" t="s">
        <v>1833</v>
      </c>
    </row>
    <row r="24" spans="1:38" ht="22.5" customHeight="1">
      <c r="A24" s="8" t="str">
        <f ca="1">IFERROR(INDEX(OPA!$G$2:$G$130,MATCH("D-01",OPA!$K$2:$K$130,0)),"")</f>
        <v/>
      </c>
      <c r="B24" s="8" t="str">
        <f ca="1">IFERROR(INDEX(OPA!$G$2:$G$130,MATCH("D-02",OPA!$K$2:$K$130,0)),"")</f>
        <v/>
      </c>
      <c r="C24" s="8" t="str">
        <f ca="1">IFERROR(INDEX(OPA!$G$2:$G$130,MATCH("D-03",OPA!$K$2:$K$130,0)),"")</f>
        <v/>
      </c>
      <c r="D24" s="8" t="str">
        <f ca="1">IFERROR(INDEX(OPA!$G$2:$G$130,MATCH("D-04",OPA!$K$2:$K$130,0)),"")</f>
        <v/>
      </c>
      <c r="E24" s="8" t="str">
        <f ca="1">IFERROR(INDEX(OPA!$G$2:$G$130,MATCH("D-05",OPA!$K$2:$K$130,0)),"")</f>
        <v/>
      </c>
      <c r="F24" s="8" t="str">
        <f ca="1">IFERROR(INDEX(OPA!$G$2:$G$130,MATCH("D-06",OPA!$K$2:$K$130,0)),"")</f>
        <v/>
      </c>
      <c r="G24" s="8" t="str">
        <f ca="1">IFERROR(INDEX(OPA!$G$2:$G$130,MATCH("D-07",OPA!$K$2:$K$130,0)),"")</f>
        <v/>
      </c>
      <c r="H24" s="8" t="str">
        <f ca="1">IFERROR(INDEX(OPA!$G$2:$G$130,MATCH("D-08",OPA!$K$2:$K$130,0)),"")</f>
        <v/>
      </c>
      <c r="I24" s="8" t="str">
        <f ca="1">IFERROR(INDEX(OPA!$G$2:$G$130,MATCH("D-09",OPA!$K$2:$K$130,0)),"")</f>
        <v/>
      </c>
      <c r="J24" s="8" t="str">
        <f ca="1">IFERROR(INDEX(OPA!$G$2:$G$130,MATCH("D-10",OPA!$K$2:$K$130,0)),"")</f>
        <v/>
      </c>
      <c r="K24" s="8" t="str">
        <f ca="1">IFERROR(INDEX(OPA!$G$2:$G$130,MATCH("D-11",OPA!$K$2:$K$130,0)),"")</f>
        <v/>
      </c>
      <c r="L24" s="8" t="str">
        <f ca="1">IFERROR(INDEX(OPA!$G$2:$G$130,MATCH("D-12",OPA!$K$2:$K$130,0)),"")</f>
        <v/>
      </c>
      <c r="M24" s="8" t="str">
        <f ca="1">IFERROR(INDEX(OPA!$G$2:$G$130,MATCH("D-13",OPA!$K$2:$K$130,0)),"")</f>
        <v/>
      </c>
      <c r="N24" s="8" t="str">
        <f ca="1">IFERROR(INDEX(OPA!$G$2:$G$130,MATCH("D-14",OPA!$K$2:$K$130,0)),"")</f>
        <v/>
      </c>
      <c r="O24" s="8" t="str">
        <f ca="1">IFERROR(INDEX(OPA!$G$2:$G$130,MATCH("D-15",OPA!$K$2:$K$130,0)),"")</f>
        <v/>
      </c>
      <c r="P24" s="8" t="str">
        <f ca="1">IFERROR(INDEX(OPA!$G$2:$G$130,MATCH("D-16",OPA!$K$2:$K$130,0)),"")</f>
        <v/>
      </c>
      <c r="Q24" s="8" t="str">
        <f ca="1">IFERROR(INDEX(OPA!$G$2:$G$130,MATCH("D-17",OPA!$K$2:$K$130,0)),"")</f>
        <v/>
      </c>
      <c r="R24" s="8" t="str">
        <f ca="1">IFERROR(INDEX(OPA!$G$2:$G$130,MATCH("D-18",OPA!$K$2:$K$130,0)),"")</f>
        <v/>
      </c>
      <c r="S24" s="8" t="str">
        <f ca="1">IFERROR(INDEX(OPA!$G$2:$G$130,MATCH("D-19",OPA!$K$2:$K$130,0)),"")</f>
        <v/>
      </c>
      <c r="T24" s="8" t="str">
        <f ca="1">IFERROR(INDEX(OPA!$G$2:$G$130,MATCH("D-20",OPA!$K$2:$K$130,0)),"")</f>
        <v/>
      </c>
      <c r="U24" s="8" t="str">
        <f ca="1">IFERROR(INDEX(OPA!$G$2:$G$130,MATCH("D-21",OPA!$K$2:$K$130,0)),"")</f>
        <v/>
      </c>
      <c r="V24" s="8" t="str">
        <f ca="1">IFERROR(INDEX(OPA!$G$2:$G$130,MATCH("D-22",OPA!$K$2:$K$130,0)),"")</f>
        <v/>
      </c>
      <c r="W24" s="8" t="str">
        <f ca="1">IFERROR(INDEX(OPA!$G$2:$G$130,MATCH("D-23",OPA!$K$2:$K$130,0)),"")</f>
        <v/>
      </c>
      <c r="X24" s="8" t="str">
        <f ca="1">IFERROR(INDEX(OPA!$G$2:$G$130,MATCH("D-24",OPA!$K$2:$K$130,0)),"")</f>
        <v/>
      </c>
      <c r="Y24" s="8" t="str">
        <f ca="1">IFERROR(INDEX(OPA!$G$2:$G$130,MATCH("D-25",OPA!$K$2:$K$130,0)),"")</f>
        <v/>
      </c>
      <c r="Z24" s="8" t="str">
        <f ca="1">IFERROR(INDEX(OPA!$G$2:$G$130,MATCH("D-26",OPA!$K$2:$K$130,0)),"")</f>
        <v/>
      </c>
      <c r="AA24" s="8" t="str">
        <f ca="1">IFERROR(INDEX(OPA!$G$2:$G$130,MATCH("D-27",OPA!$K$2:$K$130,0)),"")</f>
        <v/>
      </c>
      <c r="AB24" s="8" t="str">
        <f ca="1">IFERROR(INDEX(OPA!$G$2:$G$130,MATCH("D-28",OPA!$K$2:$K$130,0)),"")</f>
        <v/>
      </c>
      <c r="AC24" s="8" t="str">
        <f ca="1">IFERROR(INDEX(OPA!$G$2:$G$130,MATCH("D-29",OPA!$K$2:$K$130,0)),"")</f>
        <v/>
      </c>
      <c r="AD24" s="8" t="str">
        <f ca="1">IFERROR(INDEX(OPA!$G$2:$G$130,MATCH("D-30",OPA!$K$2:$K$130,0)),"")</f>
        <v/>
      </c>
      <c r="AE24" s="8" t="str">
        <f ca="1">IFERROR(INDEX(OPA!$G$2:$G$130,MATCH("D-31",OPA!$K$2:$K$130,0)),"")</f>
        <v/>
      </c>
      <c r="AF24" s="8" t="str">
        <f ca="1">IFERROR(INDEX(OPA!$G$2:$G$130,MATCH("D-32",OPA!$K$2:$K$130,0)),"")</f>
        <v/>
      </c>
      <c r="AG24" s="8" t="str">
        <f ca="1">IFERROR(INDEX(OPA!$G$2:$G$130,MATCH("D-33",OPA!$K$2:$K$130,0)),"")</f>
        <v/>
      </c>
      <c r="AH24" s="8" t="str">
        <f ca="1">IFERROR(INDEX(OPA!$G$2:$G$130,MATCH("D-34",OPA!$K$2:$K$130,0)),"")</f>
        <v/>
      </c>
      <c r="AI24" s="8" t="str">
        <f ca="1">IFERROR(INDEX(OPA!$G$2:$G$130,MATCH("D-35",OPA!$K$2:$K$130,0)),"")</f>
        <v/>
      </c>
      <c r="AJ24" s="8" t="str">
        <f ca="1">IFERROR(INDEX(OPA!$G$2:$G$130,MATCH("D-36",OPA!$K$2:$K$130,0)),"")</f>
        <v/>
      </c>
      <c r="AK24" s="8" t="str">
        <f ca="1">IFERROR(INDEX(OPA!$G$2:$G$130,MATCH("D-37",OPA!$K$2:$K$130,0)),"")</f>
        <v/>
      </c>
      <c r="AL24" s="8" t="str">
        <f ca="1">IFERROR(INDEX(OPA!$G$2:$G$130,MATCH("D-38",OPA!$K$2:$K$130,0)),"")</f>
        <v/>
      </c>
    </row>
    <row r="25" spans="1:38" ht="78.75" customHeight="1">
      <c r="A25" s="8" t="str">
        <f ca="1">IFERROR(INDEX(OPA!$H$2:$H$130,MATCH("D-01",OPA!$K$2:$K$130,0)),"")</f>
        <v/>
      </c>
      <c r="B25" s="8" t="str">
        <f ca="1">IFERROR(INDEX(OPA!$H$2:$H$130,MATCH("D-02",OPA!$K$2:$K$130,0)),"")</f>
        <v/>
      </c>
      <c r="C25" s="8" t="str">
        <f ca="1">IFERROR(INDEX(OPA!$H$2:$H$130,MATCH("D-03",OPA!$K$2:$K$130,0)),"")</f>
        <v/>
      </c>
      <c r="D25" s="8" t="str">
        <f ca="1">IFERROR(INDEX(OPA!$H$2:$H$130,MATCH("D-04",OPA!$K$2:$K$130,0)),"")</f>
        <v/>
      </c>
      <c r="E25" s="8" t="str">
        <f ca="1">IFERROR(INDEX(OPA!$H$2:$H$130,MATCH("D-05",OPA!$K$2:$K$130,0)),"")</f>
        <v/>
      </c>
      <c r="F25" s="8" t="str">
        <f ca="1">IFERROR(INDEX(OPA!$H$2:$H$130,MATCH("D-06",OPA!$K$2:$K$130,0)),"")</f>
        <v/>
      </c>
      <c r="G25" s="8" t="str">
        <f ca="1">IFERROR(INDEX(OPA!$H$2:$H$130,MATCH("D-07",OPA!$K$2:$K$130,0)),"")</f>
        <v/>
      </c>
      <c r="H25" s="8" t="str">
        <f ca="1">IFERROR(INDEX(OPA!$H$2:$H$130,MATCH("D-08",OPA!$K$2:$K$130,0)),"")</f>
        <v/>
      </c>
      <c r="I25" s="8" t="str">
        <f ca="1">IFERROR(INDEX(OPA!$H$2:$H$130,MATCH("D-09",OPA!$K$2:$K$130,0)),"")</f>
        <v/>
      </c>
      <c r="J25" s="8" t="str">
        <f ca="1">IFERROR(INDEX(OPA!$H$2:$H$130,MATCH("D-10",OPA!$K$2:$K$130,0)),"")</f>
        <v/>
      </c>
      <c r="K25" s="8" t="str">
        <f ca="1">IFERROR(INDEX(OPA!$H$2:$H$130,MATCH("D-11",OPA!$K$2:$K$130,0)),"")</f>
        <v/>
      </c>
      <c r="L25" s="8" t="str">
        <f ca="1">IFERROR(INDEX(OPA!$H$2:$H$130,MATCH("D-12",OPA!$K$2:$K$130,0)),"")</f>
        <v/>
      </c>
      <c r="M25" s="8" t="str">
        <f ca="1">IFERROR(INDEX(OPA!$H$2:$H$130,MATCH("D-13",OPA!$K$2:$K$130,0)),"")</f>
        <v/>
      </c>
      <c r="N25" s="8" t="str">
        <f ca="1">IFERROR(INDEX(OPA!$H$2:$H$130,MATCH("D-14",OPA!$K$2:$K$130,0)),"")</f>
        <v/>
      </c>
      <c r="O25" s="8" t="str">
        <f ca="1">IFERROR(INDEX(OPA!$H$2:$H$130,MATCH("D-15",OPA!$K$2:$K$130,0)),"")</f>
        <v/>
      </c>
      <c r="P25" s="8" t="str">
        <f ca="1">IFERROR(INDEX(OPA!$H$2:$H$130,MATCH("D-16",OPA!$K$2:$K$130,0)),"")</f>
        <v/>
      </c>
      <c r="Q25" s="8" t="str">
        <f ca="1">IFERROR(INDEX(OPA!$H$2:$H$130,MATCH("D-17",OPA!$K$2:$K$130,0)),"")</f>
        <v/>
      </c>
      <c r="R25" s="8" t="str">
        <f ca="1">IFERROR(INDEX(OPA!$H$2:$H$130,MATCH("D-18",OPA!$K$2:$K$130,0)),"")</f>
        <v/>
      </c>
      <c r="S25" s="8" t="str">
        <f ca="1">IFERROR(INDEX(OPA!$H$2:$H$130,MATCH("D-19",OPA!$K$2:$K$130,0)),"")</f>
        <v/>
      </c>
      <c r="T25" s="8" t="str">
        <f ca="1">IFERROR(INDEX(OPA!$H$2:$H$130,MATCH("D-20",OPA!$K$2:$K$130,0)),"")</f>
        <v/>
      </c>
      <c r="U25" s="8" t="str">
        <f ca="1">IFERROR(INDEX(OPA!$H$2:$H$130,MATCH("D-21",OPA!$K$2:$K$130,0)),"")</f>
        <v/>
      </c>
      <c r="V25" s="8" t="str">
        <f ca="1">IFERROR(INDEX(OPA!$H$2:$H$130,MATCH("D-22",OPA!$K$2:$K$130,0)),"")</f>
        <v/>
      </c>
      <c r="W25" s="8" t="str">
        <f ca="1">IFERROR(INDEX(OPA!$H$2:$H$130,MATCH("D-23",OPA!$K$2:$K$130,0)),"")</f>
        <v/>
      </c>
      <c r="X25" s="8" t="str">
        <f ca="1">IFERROR(INDEX(OPA!$H$2:$H$130,MATCH("D-24",OPA!$K$2:$K$130,0)),"")</f>
        <v/>
      </c>
      <c r="Y25" s="8" t="str">
        <f ca="1">IFERROR(INDEX(OPA!$H$2:$H$130,MATCH("D-25",OPA!$K$2:$K$130,0)),"")</f>
        <v/>
      </c>
      <c r="Z25" s="8" t="str">
        <f ca="1">IFERROR(INDEX(OPA!$H$2:$H$130,MATCH("D-26",OPA!$K$2:$K$130,0)),"")</f>
        <v/>
      </c>
      <c r="AA25" s="8" t="str">
        <f ca="1">IFERROR(INDEX(OPA!$H$2:$H$130,MATCH("D-27",OPA!$K$2:$K$130,0)),"")</f>
        <v/>
      </c>
      <c r="AB25" s="8" t="str">
        <f ca="1">IFERROR(INDEX(OPA!$H$2:$H$130,MATCH("D-28",OPA!$K$2:$K$130,0)),"")</f>
        <v/>
      </c>
      <c r="AC25" s="8" t="str">
        <f ca="1">IFERROR(INDEX(OPA!$H$2:$H$130,MATCH("D-29",OPA!$K$2:$K$130,0)),"")</f>
        <v/>
      </c>
      <c r="AD25" s="8" t="str">
        <f ca="1">IFERROR(INDEX(OPA!$H$2:$H$130,MATCH("D-30",OPA!$K$2:$K$130,0)),"")</f>
        <v/>
      </c>
      <c r="AE25" s="8" t="str">
        <f ca="1">IFERROR(INDEX(OPA!$H$2:$H$130,MATCH("D-31",OPA!$K$2:$K$130,0)),"")</f>
        <v/>
      </c>
      <c r="AF25" s="8" t="str">
        <f ca="1">IFERROR(INDEX(OPA!$H$2:$H$130,MATCH("D-32",OPA!$K$2:$K$130,0)),"")</f>
        <v/>
      </c>
      <c r="AG25" s="8" t="str">
        <f ca="1">IFERROR(INDEX(OPA!$H$2:$H$130,MATCH("D-33",OPA!$K$2:$K$130,0)),"")</f>
        <v/>
      </c>
      <c r="AH25" s="8" t="str">
        <f ca="1">IFERROR(INDEX(OPA!$H$2:$H$130,MATCH("D-34",OPA!$K$2:$K$130,0)),"")</f>
        <v/>
      </c>
      <c r="AI25" s="8" t="str">
        <f ca="1">IFERROR(INDEX(OPA!$H$2:$H$130,MATCH("D-35",OPA!$K$2:$K$130,0)),"")</f>
        <v/>
      </c>
      <c r="AJ25" s="8" t="str">
        <f ca="1">IFERROR(INDEX(OPA!$H$2:$H$130,MATCH("D-36",OPA!$K$2:$K$130,0)),"")</f>
        <v/>
      </c>
      <c r="AK25" s="8" t="str">
        <f ca="1">IFERROR(INDEX(OPA!$H$2:$H$130,MATCH("D-37",OPA!$K$2:$K$130,0)),"")</f>
        <v/>
      </c>
      <c r="AL25" s="8" t="str">
        <f ca="1">IFERROR(INDEX(OPA!$H$2:$H$130,MATCH("D-38",OPA!$K$2:$K$130,0)),"")</f>
        <v/>
      </c>
    </row>
    <row r="26" spans="1:38">
      <c r="A26" s="8" t="str">
        <f ca="1">IFERROR(INDEX(OPA!$I$2:$I$130,MATCH("D-01",OPA!$K$2:$K$130,0)),"")</f>
        <v/>
      </c>
      <c r="B26" s="8" t="str">
        <f ca="1">IFERROR(INDEX(OPA!$I$2:$I$130,MATCH("D-02",OPA!$K$2:$K$130,0)),"")</f>
        <v/>
      </c>
      <c r="C26" s="8" t="str">
        <f ca="1">IFERROR(INDEX(OPA!$I$2:$I$130,MATCH("D-03",OPA!$K$2:$K$130,0)),"")</f>
        <v/>
      </c>
      <c r="D26" s="8" t="str">
        <f ca="1">IFERROR(INDEX(OPA!$I$2:$I$130,MATCH("D-04",OPA!$K$2:$K$130,0)),"")</f>
        <v/>
      </c>
      <c r="E26" s="8" t="str">
        <f ca="1">IFERROR(INDEX(OPA!$I$2:$I$130,MATCH("D-05",OPA!$K$2:$K$130,0)),"")</f>
        <v/>
      </c>
      <c r="F26" s="8" t="str">
        <f ca="1">IFERROR(INDEX(OPA!$I$2:$I$130,MATCH("D-06",OPA!$K$2:$K$130,0)),"")</f>
        <v/>
      </c>
      <c r="G26" s="8" t="str">
        <f ca="1">IFERROR(INDEX(OPA!$I$2:$I$130,MATCH("D-07",OPA!$K$2:$K$130,0)),"")</f>
        <v/>
      </c>
      <c r="H26" s="8" t="str">
        <f ca="1">IFERROR(INDEX(OPA!$I$2:$I$130,MATCH("D-08",OPA!$K$2:$K$130,0)),"")</f>
        <v/>
      </c>
      <c r="I26" s="8" t="str">
        <f ca="1">IFERROR(INDEX(OPA!$I$2:$I$130,MATCH("D-09",OPA!$K$2:$K$130,0)),"")</f>
        <v/>
      </c>
      <c r="J26" s="8" t="str">
        <f ca="1">IFERROR(INDEX(OPA!$I$2:$I$130,MATCH("D-10",OPA!$K$2:$K$130,0)),"")</f>
        <v/>
      </c>
      <c r="K26" s="8" t="str">
        <f ca="1">IFERROR(INDEX(OPA!$I$2:$I$130,MATCH("D-11",OPA!$K$2:$K$130,0)),"")</f>
        <v/>
      </c>
      <c r="L26" s="8" t="str">
        <f ca="1">IFERROR(INDEX(OPA!$I$2:$I$130,MATCH("D-12",OPA!$K$2:$K$130,0)),"")</f>
        <v/>
      </c>
      <c r="M26" s="8" t="str">
        <f ca="1">IFERROR(INDEX(OPA!$I$2:$I$130,MATCH("D-13",OPA!$K$2:$K$130,0)),"")</f>
        <v/>
      </c>
      <c r="N26" s="8" t="str">
        <f ca="1">IFERROR(INDEX(OPA!$I$2:$I$130,MATCH("D-14",OPA!$K$2:$K$130,0)),"")</f>
        <v/>
      </c>
      <c r="O26" s="8" t="str">
        <f ca="1">IFERROR(INDEX(OPA!$I$2:$I$130,MATCH("D-15",OPA!$K$2:$K$130,0)),"")</f>
        <v/>
      </c>
      <c r="P26" s="8" t="str">
        <f ca="1">IFERROR(INDEX(OPA!$I$2:$I$130,MATCH("D-16",OPA!$K$2:$K$130,0)),"")</f>
        <v/>
      </c>
      <c r="Q26" s="8" t="str">
        <f ca="1">IFERROR(INDEX(OPA!$I$2:$I$130,MATCH("D-17",OPA!$K$2:$K$130,0)),"")</f>
        <v/>
      </c>
      <c r="R26" s="8" t="str">
        <f ca="1">IFERROR(INDEX(OPA!$I$2:$I$130,MATCH("D-18",OPA!$K$2:$K$130,0)),"")</f>
        <v/>
      </c>
      <c r="S26" s="8" t="str">
        <f ca="1">IFERROR(INDEX(OPA!$I$2:$I$130,MATCH("D-19",OPA!$K$2:$K$130,0)),"")</f>
        <v/>
      </c>
      <c r="T26" s="8" t="str">
        <f ca="1">IFERROR(INDEX(OPA!$I$2:$I$130,MATCH("D-20",OPA!$K$2:$K$130,0)),"")</f>
        <v/>
      </c>
      <c r="U26" s="8" t="str">
        <f ca="1">IFERROR(INDEX(OPA!$I$2:$I$130,MATCH("D-21",OPA!$K$2:$K$130,0)),"")</f>
        <v/>
      </c>
      <c r="V26" s="8" t="str">
        <f ca="1">IFERROR(INDEX(OPA!$I$2:$I$130,MATCH("D-22",OPA!$K$2:$K$130,0)),"")</f>
        <v/>
      </c>
      <c r="W26" s="8" t="str">
        <f ca="1">IFERROR(INDEX(OPA!$I$2:$I$130,MATCH("D-23",OPA!$K$2:$K$130,0)),"")</f>
        <v/>
      </c>
      <c r="X26" s="8" t="str">
        <f ca="1">IFERROR(INDEX(OPA!$I$2:$I$130,MATCH("D-24",OPA!$K$2:$K$130,0)),"")</f>
        <v/>
      </c>
      <c r="Y26" s="8" t="str">
        <f ca="1">IFERROR(INDEX(OPA!$I$2:$I$130,MATCH("D-25",OPA!$K$2:$K$130,0)),"")</f>
        <v/>
      </c>
      <c r="Z26" s="8" t="str">
        <f ca="1">IFERROR(INDEX(OPA!$I$2:$I$130,MATCH("D-26",OPA!$K$2:$K$130,0)),"")</f>
        <v/>
      </c>
      <c r="AA26" s="8" t="str">
        <f ca="1">IFERROR(INDEX(OPA!$I$2:$I$130,MATCH("D-27",OPA!$K$2:$K$130,0)),"")</f>
        <v/>
      </c>
      <c r="AB26" s="8" t="str">
        <f ca="1">IFERROR(INDEX(OPA!$I$2:$I$130,MATCH("D-28",OPA!$K$2:$K$130,0)),"")</f>
        <v/>
      </c>
      <c r="AC26" s="8" t="str">
        <f ca="1">IFERROR(INDEX(OPA!$I$2:$I$130,MATCH("D-29",OPA!$K$2:$K$130,0)),"")</f>
        <v/>
      </c>
      <c r="AD26" s="8" t="str">
        <f ca="1">IFERROR(INDEX(OPA!$I$2:$I$130,MATCH("D-30",OPA!$K$2:$K$130,0)),"")</f>
        <v/>
      </c>
      <c r="AE26" s="8" t="str">
        <f ca="1">IFERROR(INDEX(OPA!$I$2:$I$130,MATCH("D-31",OPA!$K$2:$K$130,0)),"")</f>
        <v/>
      </c>
      <c r="AF26" s="8" t="str">
        <f ca="1">IFERROR(INDEX(OPA!$I$2:$I$130,MATCH("D-32",OPA!$K$2:$K$130,0)),"")</f>
        <v/>
      </c>
      <c r="AG26" s="8" t="str">
        <f ca="1">IFERROR(INDEX(OPA!$I$2:$I$130,MATCH("D-33",OPA!$K$2:$K$130,0)),"")</f>
        <v/>
      </c>
      <c r="AH26" s="8" t="str">
        <f ca="1">IFERROR(INDEX(OPA!$I$2:$I$130,MATCH("D-34",OPA!$K$2:$K$130,0)),"")</f>
        <v/>
      </c>
      <c r="AI26" s="8" t="str">
        <f ca="1">IFERROR(INDEX(OPA!$I$2:$I$130,MATCH("D-35",OPA!$K$2:$K$130,0)),"")</f>
        <v/>
      </c>
      <c r="AJ26" s="8" t="str">
        <f ca="1">IFERROR(INDEX(OPA!$I$2:$I$130,MATCH("D-36",OPA!$K$2:$K$130,0)),"")</f>
        <v/>
      </c>
      <c r="AK26" s="8" t="str">
        <f ca="1">IFERROR(INDEX(OPA!$I$2:$I$130,MATCH("D-37",OPA!$K$2:$K$130,0)),"")</f>
        <v/>
      </c>
      <c r="AL26" s="8" t="str">
        <f ca="1">IFERROR(INDEX(OPA!$I$2:$I$130,MATCH("D-38",OPA!$K$2:$K$130,0)),"")</f>
        <v/>
      </c>
    </row>
    <row r="27" spans="1:38" ht="15" customHeight="1"/>
    <row r="28" spans="1:38" ht="15" customHeight="1"/>
  </sheetData>
  <conditionalFormatting sqref="A3:AL3">
    <cfRule type="expression" dxfId="15" priority="4">
      <formula>ISNUMBER(SEARCH("Presidente",A4))</formula>
    </cfRule>
  </conditionalFormatting>
  <conditionalFormatting sqref="A5:AL5">
    <cfRule type="expression" dxfId="14" priority="1">
      <formula>A5="NO ASISTE"</formula>
    </cfRule>
    <cfRule type="expression" dxfId="13" priority="2">
      <formula>A5="PENDIENTE"</formula>
    </cfRule>
    <cfRule type="expression" dxfId="12" priority="3">
      <formula>A5="CONFIRMADO"</formula>
    </cfRule>
  </conditionalFormatting>
  <conditionalFormatting sqref="A10:AL10">
    <cfRule type="expression" dxfId="11" priority="8">
      <formula>ISNUMBER(SEARCH("Presidente",A11))</formula>
    </cfRule>
  </conditionalFormatting>
  <conditionalFormatting sqref="A12:AL12">
    <cfRule type="expression" dxfId="10" priority="5">
      <formula>A12="NO ASISTE"</formula>
    </cfRule>
    <cfRule type="expression" dxfId="9" priority="6">
      <formula>A12="PENDIENTE"</formula>
    </cfRule>
    <cfRule type="expression" dxfId="8" priority="7">
      <formula>A12="CONFIRMADO"</formula>
    </cfRule>
  </conditionalFormatting>
  <conditionalFormatting sqref="A17:AL17">
    <cfRule type="expression" dxfId="7" priority="12">
      <formula>ISNUMBER(SEARCH("Presidente",A18))</formula>
    </cfRule>
  </conditionalFormatting>
  <conditionalFormatting sqref="A19:AL19">
    <cfRule type="expression" dxfId="6" priority="9">
      <formula>A19="NO ASISTE"</formula>
    </cfRule>
    <cfRule type="expression" dxfId="5" priority="10">
      <formula>A19="PENDIENTE"</formula>
    </cfRule>
    <cfRule type="expression" dxfId="4" priority="11">
      <formula>A19="CONFIRMADO"</formula>
    </cfRule>
  </conditionalFormatting>
  <conditionalFormatting sqref="A24:AL24">
    <cfRule type="expression" dxfId="3" priority="16">
      <formula>ISNUMBER(SEARCH("Presidente",A25))</formula>
    </cfRule>
  </conditionalFormatting>
  <conditionalFormatting sqref="A26:AL26">
    <cfRule type="expression" dxfId="2" priority="13">
      <formula>A26="NO ASISTE"</formula>
    </cfRule>
    <cfRule type="expression" dxfId="1" priority="14">
      <formula>A26="PENDIENTE"</formula>
    </cfRule>
    <cfRule type="expression" dxfId="0" priority="15">
      <formula>A26="CONFIRMADO"</formula>
    </cfRule>
  </conditionalFormatting>
  <pageMargins left="0.7" right="0.7" top="0.75" bottom="0.75" header="0.3" footer="0.3"/>
  <pageSetup paperSize="309" scale="28" orientation="landscape" horizontalDpi="0" verticalDpi="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Z153"/>
  <sheetViews>
    <sheetView workbookViewId="0">
      <selection activeCell="F4" sqref="F4"/>
    </sheetView>
  </sheetViews>
  <sheetFormatPr baseColWidth="10" defaultColWidth="9" defaultRowHeight="13.5"/>
  <cols>
    <col min="1" max="6" width="24" customWidth="1"/>
  </cols>
  <sheetData>
    <row r="1" spans="1:26" ht="15" customHeight="1">
      <c r="A1" s="2" t="s">
        <v>707</v>
      </c>
      <c r="B1" s="2" t="s">
        <v>1834</v>
      </c>
      <c r="C1" s="1"/>
      <c r="D1" s="4" t="s">
        <v>1835</v>
      </c>
      <c r="E1" s="1"/>
      <c r="F1" s="1" t="s">
        <v>1836</v>
      </c>
      <c r="G1" s="1"/>
      <c r="H1" s="1"/>
      <c r="I1" s="1"/>
      <c r="J1" s="1"/>
      <c r="K1" s="1"/>
      <c r="L1" s="1"/>
      <c r="M1" s="1"/>
      <c r="N1" s="1"/>
      <c r="O1" s="1"/>
      <c r="P1" s="1"/>
      <c r="Q1" s="1"/>
      <c r="R1" s="1"/>
      <c r="S1" s="1"/>
      <c r="T1" s="1"/>
      <c r="U1" s="1"/>
      <c r="V1" s="1"/>
      <c r="W1" s="1"/>
      <c r="X1" s="1"/>
      <c r="Y1" s="1"/>
      <c r="Z1" s="1"/>
    </row>
    <row r="2" spans="1:26">
      <c r="A2">
        <v>1</v>
      </c>
      <c r="B2" t="s">
        <v>1696</v>
      </c>
      <c r="D2" s="3" t="s">
        <v>57</v>
      </c>
      <c r="F2" t="s">
        <v>1837</v>
      </c>
    </row>
    <row r="3" spans="1:26">
      <c r="A3">
        <v>2</v>
      </c>
      <c r="B3" t="s">
        <v>1697</v>
      </c>
      <c r="D3" s="3" t="s">
        <v>1838</v>
      </c>
    </row>
    <row r="4" spans="1:26">
      <c r="A4">
        <v>3</v>
      </c>
      <c r="B4" t="s">
        <v>1695</v>
      </c>
      <c r="D4" s="3" t="s">
        <v>1839</v>
      </c>
    </row>
    <row r="5" spans="1:26">
      <c r="A5">
        <v>4</v>
      </c>
      <c r="B5" t="s">
        <v>1698</v>
      </c>
    </row>
    <row r="6" spans="1:26">
      <c r="A6">
        <v>5</v>
      </c>
      <c r="B6" t="s">
        <v>1694</v>
      </c>
    </row>
    <row r="7" spans="1:26">
      <c r="A7">
        <v>6</v>
      </c>
      <c r="B7" t="s">
        <v>1699</v>
      </c>
    </row>
    <row r="8" spans="1:26">
      <c r="A8">
        <v>7</v>
      </c>
      <c r="B8" t="s">
        <v>1693</v>
      </c>
    </row>
    <row r="9" spans="1:26">
      <c r="A9">
        <v>8</v>
      </c>
      <c r="B9" t="s">
        <v>1700</v>
      </c>
    </row>
    <row r="10" spans="1:26">
      <c r="A10">
        <v>9</v>
      </c>
      <c r="B10" t="s">
        <v>1692</v>
      </c>
    </row>
    <row r="11" spans="1:26">
      <c r="A11">
        <v>10</v>
      </c>
      <c r="B11" t="s">
        <v>1701</v>
      </c>
    </row>
    <row r="12" spans="1:26">
      <c r="A12">
        <v>11</v>
      </c>
      <c r="B12" t="s">
        <v>1691</v>
      </c>
    </row>
    <row r="13" spans="1:26">
      <c r="A13">
        <v>12</v>
      </c>
      <c r="B13" t="s">
        <v>1702</v>
      </c>
    </row>
    <row r="14" spans="1:26">
      <c r="A14">
        <v>13</v>
      </c>
      <c r="B14" t="s">
        <v>1690</v>
      </c>
    </row>
    <row r="15" spans="1:26">
      <c r="A15">
        <v>14</v>
      </c>
      <c r="B15" t="s">
        <v>1703</v>
      </c>
    </row>
    <row r="16" spans="1:26">
      <c r="A16">
        <v>15</v>
      </c>
      <c r="B16" t="s">
        <v>1689</v>
      </c>
    </row>
    <row r="17" spans="1:2">
      <c r="A17">
        <v>16</v>
      </c>
      <c r="B17" t="s">
        <v>1704</v>
      </c>
    </row>
    <row r="18" spans="1:2">
      <c r="A18">
        <v>17</v>
      </c>
      <c r="B18" t="s">
        <v>1688</v>
      </c>
    </row>
    <row r="19" spans="1:2">
      <c r="A19">
        <v>18</v>
      </c>
      <c r="B19" t="s">
        <v>1705</v>
      </c>
    </row>
    <row r="20" spans="1:2">
      <c r="A20">
        <v>19</v>
      </c>
      <c r="B20" t="s">
        <v>1687</v>
      </c>
    </row>
    <row r="21" spans="1:2">
      <c r="A21">
        <v>20</v>
      </c>
      <c r="B21" t="s">
        <v>1706</v>
      </c>
    </row>
    <row r="22" spans="1:2">
      <c r="A22">
        <v>21</v>
      </c>
      <c r="B22" t="s">
        <v>1686</v>
      </c>
    </row>
    <row r="23" spans="1:2">
      <c r="A23">
        <v>22</v>
      </c>
      <c r="B23" t="s">
        <v>1707</v>
      </c>
    </row>
    <row r="24" spans="1:2">
      <c r="A24">
        <v>23</v>
      </c>
      <c r="B24" t="s">
        <v>1685</v>
      </c>
    </row>
    <row r="25" spans="1:2">
      <c r="A25">
        <v>24</v>
      </c>
      <c r="B25" t="s">
        <v>1708</v>
      </c>
    </row>
    <row r="26" spans="1:2">
      <c r="A26">
        <v>25</v>
      </c>
      <c r="B26" t="s">
        <v>1684</v>
      </c>
    </row>
    <row r="27" spans="1:2">
      <c r="A27">
        <v>26</v>
      </c>
      <c r="B27" t="s">
        <v>1709</v>
      </c>
    </row>
    <row r="28" spans="1:2">
      <c r="A28">
        <v>27</v>
      </c>
      <c r="B28" t="s">
        <v>1683</v>
      </c>
    </row>
    <row r="29" spans="1:2">
      <c r="A29">
        <v>28</v>
      </c>
      <c r="B29" t="s">
        <v>1710</v>
      </c>
    </row>
    <row r="30" spans="1:2">
      <c r="A30">
        <v>29</v>
      </c>
      <c r="B30" t="s">
        <v>1682</v>
      </c>
    </row>
    <row r="31" spans="1:2">
      <c r="A31">
        <v>30</v>
      </c>
      <c r="B31" t="s">
        <v>1711</v>
      </c>
    </row>
    <row r="32" spans="1:2">
      <c r="A32">
        <v>31</v>
      </c>
      <c r="B32" t="s">
        <v>1681</v>
      </c>
    </row>
    <row r="33" spans="1:2">
      <c r="A33">
        <v>32</v>
      </c>
      <c r="B33" t="s">
        <v>1712</v>
      </c>
    </row>
    <row r="34" spans="1:2">
      <c r="A34">
        <v>33</v>
      </c>
      <c r="B34" t="s">
        <v>1680</v>
      </c>
    </row>
    <row r="35" spans="1:2">
      <c r="A35">
        <v>34</v>
      </c>
      <c r="B35" t="s">
        <v>1713</v>
      </c>
    </row>
    <row r="36" spans="1:2">
      <c r="A36">
        <v>35</v>
      </c>
      <c r="B36" t="s">
        <v>1679</v>
      </c>
    </row>
    <row r="37" spans="1:2">
      <c r="A37">
        <v>36</v>
      </c>
      <c r="B37" t="s">
        <v>1714</v>
      </c>
    </row>
    <row r="38" spans="1:2">
      <c r="A38">
        <v>37</v>
      </c>
      <c r="B38" t="s">
        <v>1715</v>
      </c>
    </row>
    <row r="39" spans="1:2">
      <c r="A39">
        <v>38</v>
      </c>
      <c r="B39" t="s">
        <v>1716</v>
      </c>
    </row>
    <row r="40" spans="1:2">
      <c r="A40">
        <v>39</v>
      </c>
      <c r="B40" t="s">
        <v>1735</v>
      </c>
    </row>
    <row r="41" spans="1:2">
      <c r="A41">
        <v>40</v>
      </c>
      <c r="B41" t="s">
        <v>1736</v>
      </c>
    </row>
    <row r="42" spans="1:2">
      <c r="A42">
        <v>41</v>
      </c>
      <c r="B42" t="s">
        <v>1734</v>
      </c>
    </row>
    <row r="43" spans="1:2">
      <c r="A43">
        <v>42</v>
      </c>
      <c r="B43" t="s">
        <v>1737</v>
      </c>
    </row>
    <row r="44" spans="1:2">
      <c r="A44">
        <v>43</v>
      </c>
      <c r="B44" t="s">
        <v>1733</v>
      </c>
    </row>
    <row r="45" spans="1:2">
      <c r="A45">
        <v>44</v>
      </c>
      <c r="B45" t="s">
        <v>1738</v>
      </c>
    </row>
    <row r="46" spans="1:2">
      <c r="A46">
        <v>45</v>
      </c>
      <c r="B46" t="s">
        <v>1732</v>
      </c>
    </row>
    <row r="47" spans="1:2">
      <c r="A47">
        <v>46</v>
      </c>
      <c r="B47" t="s">
        <v>1739</v>
      </c>
    </row>
    <row r="48" spans="1:2">
      <c r="A48">
        <v>47</v>
      </c>
      <c r="B48" t="s">
        <v>1731</v>
      </c>
    </row>
    <row r="49" spans="1:2">
      <c r="A49">
        <v>48</v>
      </c>
      <c r="B49" t="s">
        <v>1740</v>
      </c>
    </row>
    <row r="50" spans="1:2">
      <c r="A50">
        <v>49</v>
      </c>
      <c r="B50" t="s">
        <v>1730</v>
      </c>
    </row>
    <row r="51" spans="1:2">
      <c r="A51">
        <v>50</v>
      </c>
      <c r="B51" t="s">
        <v>1741</v>
      </c>
    </row>
    <row r="52" spans="1:2">
      <c r="A52">
        <v>51</v>
      </c>
      <c r="B52" t="s">
        <v>1729</v>
      </c>
    </row>
    <row r="53" spans="1:2">
      <c r="A53">
        <v>52</v>
      </c>
      <c r="B53" t="s">
        <v>1742</v>
      </c>
    </row>
    <row r="54" spans="1:2">
      <c r="A54">
        <v>53</v>
      </c>
      <c r="B54" t="s">
        <v>1728</v>
      </c>
    </row>
    <row r="55" spans="1:2">
      <c r="A55">
        <v>54</v>
      </c>
      <c r="B55" t="s">
        <v>1743</v>
      </c>
    </row>
    <row r="56" spans="1:2">
      <c r="A56">
        <v>55</v>
      </c>
      <c r="B56" t="s">
        <v>1727</v>
      </c>
    </row>
    <row r="57" spans="1:2">
      <c r="A57">
        <v>56</v>
      </c>
      <c r="B57" t="s">
        <v>1744</v>
      </c>
    </row>
    <row r="58" spans="1:2">
      <c r="A58">
        <v>57</v>
      </c>
      <c r="B58" t="s">
        <v>1726</v>
      </c>
    </row>
    <row r="59" spans="1:2">
      <c r="A59">
        <v>58</v>
      </c>
      <c r="B59" t="s">
        <v>1745</v>
      </c>
    </row>
    <row r="60" spans="1:2">
      <c r="A60">
        <v>59</v>
      </c>
      <c r="B60" t="s">
        <v>1725</v>
      </c>
    </row>
    <row r="61" spans="1:2">
      <c r="A61">
        <v>60</v>
      </c>
      <c r="B61" t="s">
        <v>1746</v>
      </c>
    </row>
    <row r="62" spans="1:2">
      <c r="A62">
        <v>61</v>
      </c>
      <c r="B62" t="s">
        <v>1724</v>
      </c>
    </row>
    <row r="63" spans="1:2">
      <c r="A63">
        <v>62</v>
      </c>
      <c r="B63" t="s">
        <v>1747</v>
      </c>
    </row>
    <row r="64" spans="1:2">
      <c r="A64">
        <v>63</v>
      </c>
      <c r="B64" t="s">
        <v>1723</v>
      </c>
    </row>
    <row r="65" spans="1:2">
      <c r="A65">
        <v>64</v>
      </c>
      <c r="B65" t="s">
        <v>1748</v>
      </c>
    </row>
    <row r="66" spans="1:2">
      <c r="A66">
        <v>65</v>
      </c>
      <c r="B66" t="s">
        <v>1722</v>
      </c>
    </row>
    <row r="67" spans="1:2">
      <c r="A67">
        <v>66</v>
      </c>
      <c r="B67" t="s">
        <v>1749</v>
      </c>
    </row>
    <row r="68" spans="1:2">
      <c r="A68">
        <v>67</v>
      </c>
      <c r="B68" t="s">
        <v>1721</v>
      </c>
    </row>
    <row r="69" spans="1:2">
      <c r="A69">
        <v>68</v>
      </c>
      <c r="B69" t="s">
        <v>1750</v>
      </c>
    </row>
    <row r="70" spans="1:2">
      <c r="A70">
        <v>69</v>
      </c>
      <c r="B70" t="s">
        <v>1720</v>
      </c>
    </row>
    <row r="71" spans="1:2">
      <c r="A71">
        <v>70</v>
      </c>
      <c r="B71" t="s">
        <v>1751</v>
      </c>
    </row>
    <row r="72" spans="1:2">
      <c r="A72">
        <v>71</v>
      </c>
      <c r="B72" t="s">
        <v>1719</v>
      </c>
    </row>
    <row r="73" spans="1:2">
      <c r="A73">
        <v>72</v>
      </c>
      <c r="B73" t="s">
        <v>1752</v>
      </c>
    </row>
    <row r="74" spans="1:2">
      <c r="A74">
        <v>73</v>
      </c>
      <c r="B74" t="s">
        <v>1718</v>
      </c>
    </row>
    <row r="75" spans="1:2">
      <c r="A75">
        <v>74</v>
      </c>
      <c r="B75" t="s">
        <v>1753</v>
      </c>
    </row>
    <row r="76" spans="1:2">
      <c r="A76">
        <v>75</v>
      </c>
      <c r="B76" t="s">
        <v>1754</v>
      </c>
    </row>
    <row r="77" spans="1:2">
      <c r="A77">
        <v>76</v>
      </c>
      <c r="B77" t="s">
        <v>1755</v>
      </c>
    </row>
    <row r="78" spans="1:2">
      <c r="A78">
        <v>77</v>
      </c>
      <c r="B78" t="s">
        <v>1774</v>
      </c>
    </row>
    <row r="79" spans="1:2">
      <c r="A79">
        <v>78</v>
      </c>
      <c r="B79" t="s">
        <v>1775</v>
      </c>
    </row>
    <row r="80" spans="1:2">
      <c r="A80">
        <v>79</v>
      </c>
      <c r="B80" t="s">
        <v>1773</v>
      </c>
    </row>
    <row r="81" spans="1:2">
      <c r="A81">
        <v>80</v>
      </c>
      <c r="B81" t="s">
        <v>1776</v>
      </c>
    </row>
    <row r="82" spans="1:2">
      <c r="A82">
        <v>81</v>
      </c>
      <c r="B82" t="s">
        <v>1772</v>
      </c>
    </row>
    <row r="83" spans="1:2">
      <c r="A83">
        <v>82</v>
      </c>
      <c r="B83" t="s">
        <v>1777</v>
      </c>
    </row>
    <row r="84" spans="1:2">
      <c r="A84">
        <v>83</v>
      </c>
      <c r="B84" t="s">
        <v>1771</v>
      </c>
    </row>
    <row r="85" spans="1:2">
      <c r="A85">
        <v>84</v>
      </c>
      <c r="B85" t="s">
        <v>1778</v>
      </c>
    </row>
    <row r="86" spans="1:2">
      <c r="A86">
        <v>85</v>
      </c>
      <c r="B86" t="s">
        <v>1770</v>
      </c>
    </row>
    <row r="87" spans="1:2">
      <c r="A87">
        <v>86</v>
      </c>
      <c r="B87" t="s">
        <v>1779</v>
      </c>
    </row>
    <row r="88" spans="1:2">
      <c r="A88">
        <v>87</v>
      </c>
      <c r="B88" t="s">
        <v>1769</v>
      </c>
    </row>
    <row r="89" spans="1:2">
      <c r="A89">
        <v>88</v>
      </c>
      <c r="B89" t="s">
        <v>1780</v>
      </c>
    </row>
    <row r="90" spans="1:2">
      <c r="A90">
        <v>89</v>
      </c>
      <c r="B90" t="s">
        <v>1768</v>
      </c>
    </row>
    <row r="91" spans="1:2">
      <c r="A91">
        <v>90</v>
      </c>
      <c r="B91" t="s">
        <v>1781</v>
      </c>
    </row>
    <row r="92" spans="1:2">
      <c r="A92">
        <v>91</v>
      </c>
      <c r="B92" t="s">
        <v>1767</v>
      </c>
    </row>
    <row r="93" spans="1:2">
      <c r="A93">
        <v>92</v>
      </c>
      <c r="B93" t="s">
        <v>1782</v>
      </c>
    </row>
    <row r="94" spans="1:2">
      <c r="A94">
        <v>93</v>
      </c>
      <c r="B94" t="s">
        <v>1766</v>
      </c>
    </row>
    <row r="95" spans="1:2">
      <c r="A95">
        <v>94</v>
      </c>
      <c r="B95" t="s">
        <v>1783</v>
      </c>
    </row>
    <row r="96" spans="1:2">
      <c r="A96">
        <v>95</v>
      </c>
      <c r="B96" t="s">
        <v>1765</v>
      </c>
    </row>
    <row r="97" spans="1:2">
      <c r="A97">
        <v>96</v>
      </c>
      <c r="B97" t="s">
        <v>1784</v>
      </c>
    </row>
    <row r="98" spans="1:2">
      <c r="A98">
        <v>97</v>
      </c>
      <c r="B98" t="s">
        <v>1764</v>
      </c>
    </row>
    <row r="99" spans="1:2">
      <c r="A99">
        <v>98</v>
      </c>
      <c r="B99" t="s">
        <v>1785</v>
      </c>
    </row>
    <row r="100" spans="1:2">
      <c r="A100">
        <v>99</v>
      </c>
      <c r="B100" t="s">
        <v>1763</v>
      </c>
    </row>
    <row r="101" spans="1:2">
      <c r="A101">
        <v>100</v>
      </c>
      <c r="B101" t="s">
        <v>1786</v>
      </c>
    </row>
    <row r="102" spans="1:2">
      <c r="A102">
        <v>101</v>
      </c>
      <c r="B102" t="s">
        <v>1762</v>
      </c>
    </row>
    <row r="103" spans="1:2">
      <c r="A103">
        <v>102</v>
      </c>
      <c r="B103" t="s">
        <v>1787</v>
      </c>
    </row>
    <row r="104" spans="1:2">
      <c r="A104">
        <v>103</v>
      </c>
      <c r="B104" t="s">
        <v>1761</v>
      </c>
    </row>
    <row r="105" spans="1:2">
      <c r="A105">
        <v>104</v>
      </c>
      <c r="B105" t="s">
        <v>1788</v>
      </c>
    </row>
    <row r="106" spans="1:2">
      <c r="A106">
        <v>105</v>
      </c>
      <c r="B106" t="s">
        <v>1760</v>
      </c>
    </row>
    <row r="107" spans="1:2">
      <c r="A107">
        <v>106</v>
      </c>
      <c r="B107" t="s">
        <v>1789</v>
      </c>
    </row>
    <row r="108" spans="1:2">
      <c r="A108">
        <v>107</v>
      </c>
      <c r="B108" t="s">
        <v>1759</v>
      </c>
    </row>
    <row r="109" spans="1:2">
      <c r="A109">
        <v>108</v>
      </c>
      <c r="B109" t="s">
        <v>1790</v>
      </c>
    </row>
    <row r="110" spans="1:2">
      <c r="A110">
        <v>109</v>
      </c>
      <c r="B110" t="s">
        <v>1758</v>
      </c>
    </row>
    <row r="111" spans="1:2">
      <c r="A111">
        <v>110</v>
      </c>
      <c r="B111" t="s">
        <v>1791</v>
      </c>
    </row>
    <row r="112" spans="1:2">
      <c r="A112">
        <v>111</v>
      </c>
      <c r="B112" t="s">
        <v>1757</v>
      </c>
    </row>
    <row r="113" spans="1:2">
      <c r="A113">
        <v>112</v>
      </c>
      <c r="B113" t="s">
        <v>1792</v>
      </c>
    </row>
    <row r="114" spans="1:2">
      <c r="A114">
        <v>113</v>
      </c>
      <c r="B114" t="s">
        <v>1793</v>
      </c>
    </row>
    <row r="115" spans="1:2">
      <c r="A115">
        <v>114</v>
      </c>
      <c r="B115" t="s">
        <v>1794</v>
      </c>
    </row>
    <row r="116" spans="1:2">
      <c r="A116">
        <v>115</v>
      </c>
      <c r="B116" t="s">
        <v>1813</v>
      </c>
    </row>
    <row r="117" spans="1:2">
      <c r="A117">
        <v>116</v>
      </c>
      <c r="B117" t="s">
        <v>1814</v>
      </c>
    </row>
    <row r="118" spans="1:2">
      <c r="A118">
        <v>117</v>
      </c>
      <c r="B118" t="s">
        <v>1812</v>
      </c>
    </row>
    <row r="119" spans="1:2">
      <c r="A119">
        <v>118</v>
      </c>
      <c r="B119" t="s">
        <v>1815</v>
      </c>
    </row>
    <row r="120" spans="1:2">
      <c r="A120">
        <v>119</v>
      </c>
      <c r="B120" t="s">
        <v>1811</v>
      </c>
    </row>
    <row r="121" spans="1:2">
      <c r="A121">
        <v>120</v>
      </c>
      <c r="B121" t="s">
        <v>1816</v>
      </c>
    </row>
    <row r="122" spans="1:2">
      <c r="A122">
        <v>121</v>
      </c>
      <c r="B122" t="s">
        <v>1810</v>
      </c>
    </row>
    <row r="123" spans="1:2">
      <c r="A123">
        <v>122</v>
      </c>
      <c r="B123" t="s">
        <v>1817</v>
      </c>
    </row>
    <row r="124" spans="1:2">
      <c r="A124">
        <v>123</v>
      </c>
      <c r="B124" t="s">
        <v>1809</v>
      </c>
    </row>
    <row r="125" spans="1:2">
      <c r="A125">
        <v>124</v>
      </c>
      <c r="B125" t="s">
        <v>1818</v>
      </c>
    </row>
    <row r="126" spans="1:2">
      <c r="A126">
        <v>125</v>
      </c>
      <c r="B126" t="s">
        <v>1808</v>
      </c>
    </row>
    <row r="127" spans="1:2">
      <c r="A127">
        <v>126</v>
      </c>
      <c r="B127" t="s">
        <v>1819</v>
      </c>
    </row>
    <row r="128" spans="1:2">
      <c r="A128">
        <v>127</v>
      </c>
      <c r="B128" t="s">
        <v>1807</v>
      </c>
    </row>
    <row r="129" spans="1:2">
      <c r="A129">
        <v>128</v>
      </c>
      <c r="B129" t="s">
        <v>1820</v>
      </c>
    </row>
    <row r="130" spans="1:2">
      <c r="A130">
        <v>129</v>
      </c>
      <c r="B130" t="s">
        <v>1806</v>
      </c>
    </row>
    <row r="131" spans="1:2">
      <c r="A131">
        <v>130</v>
      </c>
      <c r="B131" t="s">
        <v>1821</v>
      </c>
    </row>
    <row r="132" spans="1:2">
      <c r="A132">
        <v>131</v>
      </c>
      <c r="B132" t="s">
        <v>1805</v>
      </c>
    </row>
    <row r="133" spans="1:2">
      <c r="A133">
        <v>132</v>
      </c>
      <c r="B133" t="s">
        <v>1822</v>
      </c>
    </row>
    <row r="134" spans="1:2">
      <c r="A134">
        <v>133</v>
      </c>
      <c r="B134" t="s">
        <v>1804</v>
      </c>
    </row>
    <row r="135" spans="1:2">
      <c r="A135">
        <v>134</v>
      </c>
      <c r="B135" t="s">
        <v>1823</v>
      </c>
    </row>
    <row r="136" spans="1:2">
      <c r="A136">
        <v>135</v>
      </c>
      <c r="B136" t="s">
        <v>1803</v>
      </c>
    </row>
    <row r="137" spans="1:2">
      <c r="A137">
        <v>136</v>
      </c>
      <c r="B137" t="s">
        <v>1824</v>
      </c>
    </row>
    <row r="138" spans="1:2">
      <c r="A138">
        <v>137</v>
      </c>
      <c r="B138" t="s">
        <v>1802</v>
      </c>
    </row>
    <row r="139" spans="1:2">
      <c r="A139">
        <v>138</v>
      </c>
      <c r="B139" t="s">
        <v>1825</v>
      </c>
    </row>
    <row r="140" spans="1:2">
      <c r="A140">
        <v>139</v>
      </c>
      <c r="B140" t="s">
        <v>1801</v>
      </c>
    </row>
    <row r="141" spans="1:2">
      <c r="A141">
        <v>140</v>
      </c>
      <c r="B141" t="s">
        <v>1826</v>
      </c>
    </row>
    <row r="142" spans="1:2">
      <c r="A142">
        <v>141</v>
      </c>
      <c r="B142" t="s">
        <v>1800</v>
      </c>
    </row>
    <row r="143" spans="1:2">
      <c r="A143">
        <v>142</v>
      </c>
      <c r="B143" t="s">
        <v>1827</v>
      </c>
    </row>
    <row r="144" spans="1:2">
      <c r="A144">
        <v>143</v>
      </c>
      <c r="B144" t="s">
        <v>1799</v>
      </c>
    </row>
    <row r="145" spans="1:2">
      <c r="A145">
        <v>144</v>
      </c>
      <c r="B145" t="s">
        <v>1828</v>
      </c>
    </row>
    <row r="146" spans="1:2">
      <c r="A146">
        <v>145</v>
      </c>
      <c r="B146" t="s">
        <v>1798</v>
      </c>
    </row>
    <row r="147" spans="1:2">
      <c r="A147">
        <v>146</v>
      </c>
      <c r="B147" t="s">
        <v>1829</v>
      </c>
    </row>
    <row r="148" spans="1:2">
      <c r="A148">
        <v>147</v>
      </c>
      <c r="B148" t="s">
        <v>1797</v>
      </c>
    </row>
    <row r="149" spans="1:2">
      <c r="A149">
        <v>148</v>
      </c>
      <c r="B149" t="s">
        <v>1830</v>
      </c>
    </row>
    <row r="150" spans="1:2">
      <c r="A150">
        <v>149</v>
      </c>
      <c r="B150" t="s">
        <v>1796</v>
      </c>
    </row>
    <row r="151" spans="1:2">
      <c r="A151">
        <v>150</v>
      </c>
      <c r="B151" t="s">
        <v>1831</v>
      </c>
    </row>
    <row r="152" spans="1:2">
      <c r="A152">
        <v>151</v>
      </c>
      <c r="B152" t="s">
        <v>1832</v>
      </c>
    </row>
    <row r="153" spans="1:2">
      <c r="A153">
        <v>152</v>
      </c>
      <c r="B153" t="s">
        <v>1833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137"/>
  <sheetViews>
    <sheetView workbookViewId="0"/>
  </sheetViews>
  <sheetFormatPr baseColWidth="10" defaultColWidth="9" defaultRowHeight="13.5"/>
  <cols>
    <col min="1" max="1" width="60" customWidth="1"/>
    <col min="2" max="2" width="14" customWidth="1"/>
    <col min="3" max="3" width="45" customWidth="1"/>
    <col min="4" max="4" width="55" customWidth="1"/>
    <col min="5" max="5" width="25" customWidth="1"/>
  </cols>
  <sheetData>
    <row r="1" spans="1:5" ht="13.9">
      <c r="A1" s="47" t="s">
        <v>1840</v>
      </c>
      <c r="B1" s="47" t="s">
        <v>1841</v>
      </c>
      <c r="C1" s="47" t="s">
        <v>1842</v>
      </c>
      <c r="D1" s="47" t="s">
        <v>700</v>
      </c>
      <c r="E1" s="47" t="s">
        <v>690</v>
      </c>
    </row>
    <row r="2" spans="1:5" ht="13.9">
      <c r="A2" s="48" t="s">
        <v>1843</v>
      </c>
      <c r="B2" s="48">
        <v>74</v>
      </c>
      <c r="C2" s="48" t="s">
        <v>66</v>
      </c>
      <c r="D2" s="48" t="s">
        <v>67</v>
      </c>
      <c r="E2" s="48" t="s">
        <v>55</v>
      </c>
    </row>
    <row r="3" spans="1:5" ht="13.9">
      <c r="A3" s="48" t="s">
        <v>1844</v>
      </c>
      <c r="B3" s="48">
        <v>75</v>
      </c>
      <c r="C3" s="48" t="s">
        <v>69</v>
      </c>
      <c r="D3" s="48" t="s">
        <v>67</v>
      </c>
      <c r="E3" s="48" t="s">
        <v>55</v>
      </c>
    </row>
    <row r="4" spans="1:5" ht="13.9">
      <c r="A4" s="48" t="s">
        <v>1845</v>
      </c>
      <c r="B4" s="48">
        <v>104</v>
      </c>
      <c r="C4" s="48" t="s">
        <v>587</v>
      </c>
      <c r="D4" s="48" t="s">
        <v>588</v>
      </c>
      <c r="E4" s="48" t="s">
        <v>10</v>
      </c>
    </row>
    <row r="5" spans="1:5" ht="13.9">
      <c r="A5" s="48" t="s">
        <v>1846</v>
      </c>
      <c r="B5" s="48">
        <v>176</v>
      </c>
      <c r="C5" s="48" t="s">
        <v>304</v>
      </c>
      <c r="D5" s="48" t="s">
        <v>1847</v>
      </c>
      <c r="E5" s="48" t="s">
        <v>11</v>
      </c>
    </row>
    <row r="6" spans="1:5" ht="13.9">
      <c r="A6" s="48" t="s">
        <v>1848</v>
      </c>
      <c r="B6" s="48">
        <v>178</v>
      </c>
      <c r="C6" s="48" t="s">
        <v>501</v>
      </c>
      <c r="D6" s="48" t="s">
        <v>502</v>
      </c>
      <c r="E6" s="48" t="s">
        <v>11</v>
      </c>
    </row>
    <row r="7" spans="1:5" ht="13.9">
      <c r="A7" s="48" t="s">
        <v>1849</v>
      </c>
      <c r="B7" s="48">
        <v>180</v>
      </c>
      <c r="C7" s="48" t="s">
        <v>600</v>
      </c>
      <c r="D7" s="48" t="s">
        <v>601</v>
      </c>
      <c r="E7" s="48" t="s">
        <v>11</v>
      </c>
    </row>
    <row r="8" spans="1:5" ht="13.9">
      <c r="A8" s="48" t="s">
        <v>1850</v>
      </c>
      <c r="B8" s="48">
        <v>204</v>
      </c>
      <c r="C8" s="48" t="s">
        <v>607</v>
      </c>
      <c r="D8" s="48" t="s">
        <v>608</v>
      </c>
      <c r="E8" s="48" t="s">
        <v>11</v>
      </c>
    </row>
    <row r="9" spans="1:5" ht="13.9">
      <c r="A9" s="48" t="s">
        <v>1851</v>
      </c>
      <c r="B9" s="48">
        <v>209</v>
      </c>
      <c r="C9" s="48" t="s">
        <v>510</v>
      </c>
      <c r="D9" s="48" t="s">
        <v>511</v>
      </c>
      <c r="E9" s="48" t="s">
        <v>11</v>
      </c>
    </row>
    <row r="10" spans="1:5" ht="13.9">
      <c r="A10" s="48" t="s">
        <v>1852</v>
      </c>
      <c r="B10" s="48">
        <v>210</v>
      </c>
      <c r="C10" s="48" t="s">
        <v>1853</v>
      </c>
      <c r="D10" s="48" t="s">
        <v>511</v>
      </c>
      <c r="E10" s="48" t="s">
        <v>11</v>
      </c>
    </row>
    <row r="11" spans="1:5" ht="13.9">
      <c r="A11" s="48" t="s">
        <v>1854</v>
      </c>
      <c r="B11" s="48">
        <v>211</v>
      </c>
      <c r="C11" s="48" t="s">
        <v>1855</v>
      </c>
      <c r="D11" s="48" t="s">
        <v>1856</v>
      </c>
      <c r="E11" s="48" t="s">
        <v>11</v>
      </c>
    </row>
    <row r="12" spans="1:5" ht="13.9">
      <c r="A12" s="48" t="s">
        <v>1857</v>
      </c>
      <c r="B12" s="48">
        <v>214</v>
      </c>
      <c r="C12" s="48" t="s">
        <v>155</v>
      </c>
      <c r="D12" s="48" t="s">
        <v>156</v>
      </c>
      <c r="E12" s="48" t="s">
        <v>11</v>
      </c>
    </row>
    <row r="13" spans="1:5" ht="13.9">
      <c r="A13" s="48" t="s">
        <v>1851</v>
      </c>
      <c r="B13" s="48">
        <v>216</v>
      </c>
      <c r="C13" s="48" t="s">
        <v>519</v>
      </c>
      <c r="D13" s="48" t="s">
        <v>520</v>
      </c>
      <c r="E13" s="48" t="s">
        <v>11</v>
      </c>
    </row>
    <row r="14" spans="1:5" ht="13.9">
      <c r="A14" s="48" t="s">
        <v>1858</v>
      </c>
      <c r="B14" s="48">
        <v>219</v>
      </c>
      <c r="C14" s="48" t="s">
        <v>615</v>
      </c>
      <c r="D14" s="48" t="s">
        <v>616</v>
      </c>
      <c r="E14" s="48" t="s">
        <v>11</v>
      </c>
    </row>
    <row r="15" spans="1:5" ht="13.9">
      <c r="A15" s="48" t="s">
        <v>1859</v>
      </c>
      <c r="B15" s="48">
        <v>230</v>
      </c>
      <c r="C15" s="48" t="s">
        <v>621</v>
      </c>
      <c r="D15" s="48" t="s">
        <v>622</v>
      </c>
      <c r="E15" s="48" t="s">
        <v>11</v>
      </c>
    </row>
    <row r="16" spans="1:5" ht="13.9">
      <c r="A16" s="48" t="s">
        <v>1860</v>
      </c>
      <c r="B16" s="48">
        <v>242</v>
      </c>
      <c r="C16" s="48" t="s">
        <v>176</v>
      </c>
      <c r="D16" s="48" t="s">
        <v>177</v>
      </c>
      <c r="E16" s="48" t="s">
        <v>11</v>
      </c>
    </row>
    <row r="17" spans="1:5" ht="13.9">
      <c r="A17" s="48" t="s">
        <v>1861</v>
      </c>
      <c r="B17" s="48">
        <v>249</v>
      </c>
      <c r="C17" s="48" t="s">
        <v>192</v>
      </c>
      <c r="D17" s="48" t="s">
        <v>193</v>
      </c>
      <c r="E17" s="48" t="s">
        <v>11</v>
      </c>
    </row>
    <row r="18" spans="1:5" ht="13.9">
      <c r="A18" s="48" t="s">
        <v>1862</v>
      </c>
      <c r="B18" s="48">
        <v>250</v>
      </c>
      <c r="C18" s="48" t="s">
        <v>632</v>
      </c>
      <c r="D18" s="48" t="s">
        <v>633</v>
      </c>
      <c r="E18" s="48" t="s">
        <v>11</v>
      </c>
    </row>
    <row r="19" spans="1:5" ht="13.9">
      <c r="A19" s="48" t="s">
        <v>1863</v>
      </c>
      <c r="B19" s="48">
        <v>265</v>
      </c>
      <c r="C19" s="48" t="s">
        <v>229</v>
      </c>
      <c r="D19" s="48" t="s">
        <v>230</v>
      </c>
      <c r="E19" s="48" t="s">
        <v>11</v>
      </c>
    </row>
    <row r="20" spans="1:5" ht="13.9">
      <c r="A20" s="48" t="s">
        <v>1849</v>
      </c>
      <c r="B20" s="48">
        <v>269</v>
      </c>
      <c r="C20" s="48" t="s">
        <v>603</v>
      </c>
      <c r="D20" s="48" t="s">
        <v>604</v>
      </c>
      <c r="E20" s="48" t="s">
        <v>12</v>
      </c>
    </row>
    <row r="21" spans="1:5" ht="13.9">
      <c r="A21" s="48" t="s">
        <v>1864</v>
      </c>
      <c r="B21" s="48">
        <v>270</v>
      </c>
      <c r="C21" s="48" t="s">
        <v>1061</v>
      </c>
      <c r="D21" s="48" t="s">
        <v>1062</v>
      </c>
      <c r="E21" s="48" t="s">
        <v>12</v>
      </c>
    </row>
    <row r="22" spans="1:5" ht="13.9">
      <c r="A22" s="48" t="s">
        <v>1865</v>
      </c>
      <c r="B22" s="48">
        <v>271</v>
      </c>
      <c r="C22" s="48" t="s">
        <v>636</v>
      </c>
      <c r="D22" s="48" t="s">
        <v>637</v>
      </c>
      <c r="E22" s="48" t="s">
        <v>12</v>
      </c>
    </row>
    <row r="23" spans="1:5" ht="13.9">
      <c r="A23" s="48" t="s">
        <v>1866</v>
      </c>
      <c r="B23" s="48">
        <v>272</v>
      </c>
      <c r="C23" s="48" t="s">
        <v>1072</v>
      </c>
      <c r="D23" s="48" t="s">
        <v>1073</v>
      </c>
      <c r="E23" s="48" t="s">
        <v>12</v>
      </c>
    </row>
    <row r="24" spans="1:5" ht="13.9">
      <c r="A24" s="48" t="s">
        <v>1843</v>
      </c>
      <c r="B24" s="48">
        <v>273</v>
      </c>
      <c r="C24" s="48" t="s">
        <v>1867</v>
      </c>
      <c r="D24" s="48" t="s">
        <v>1073</v>
      </c>
      <c r="E24" s="48" t="s">
        <v>12</v>
      </c>
    </row>
    <row r="25" spans="1:5" ht="13.9">
      <c r="A25" s="48" t="s">
        <v>1866</v>
      </c>
      <c r="B25" s="48">
        <v>278</v>
      </c>
      <c r="C25" s="48" t="s">
        <v>1095</v>
      </c>
      <c r="D25" s="48" t="s">
        <v>1096</v>
      </c>
      <c r="E25" s="48" t="s">
        <v>12</v>
      </c>
    </row>
    <row r="26" spans="1:5" ht="13.9">
      <c r="A26" s="48" t="s">
        <v>1843</v>
      </c>
      <c r="B26" s="48">
        <v>280</v>
      </c>
      <c r="C26" s="48" t="s">
        <v>236</v>
      </c>
      <c r="D26" s="48" t="s">
        <v>237</v>
      </c>
      <c r="E26" s="48" t="s">
        <v>12</v>
      </c>
    </row>
    <row r="27" spans="1:5" ht="13.9">
      <c r="A27" s="48" t="s">
        <v>1868</v>
      </c>
      <c r="B27" s="48">
        <v>281</v>
      </c>
      <c r="C27" s="48" t="s">
        <v>239</v>
      </c>
      <c r="D27" s="48" t="s">
        <v>237</v>
      </c>
      <c r="E27" s="48" t="s">
        <v>12</v>
      </c>
    </row>
    <row r="28" spans="1:5" ht="13.9">
      <c r="A28" s="48" t="s">
        <v>1864</v>
      </c>
      <c r="B28" s="48">
        <v>282</v>
      </c>
      <c r="C28" s="48" t="s">
        <v>1114</v>
      </c>
      <c r="D28" s="48" t="s">
        <v>1115</v>
      </c>
      <c r="E28" s="48" t="s">
        <v>12</v>
      </c>
    </row>
    <row r="29" spans="1:5" ht="13.9">
      <c r="A29" s="48" t="s">
        <v>1869</v>
      </c>
      <c r="B29" s="48">
        <v>285</v>
      </c>
      <c r="C29" s="48" t="s">
        <v>641</v>
      </c>
      <c r="D29" s="48"/>
      <c r="E29" s="48" t="s">
        <v>12</v>
      </c>
    </row>
    <row r="30" spans="1:5" ht="13.9">
      <c r="A30" s="48" t="s">
        <v>1864</v>
      </c>
      <c r="B30" s="48">
        <v>286</v>
      </c>
      <c r="C30" s="48" t="s">
        <v>1126</v>
      </c>
      <c r="D30" s="48" t="s">
        <v>1128</v>
      </c>
      <c r="E30" s="48" t="s">
        <v>12</v>
      </c>
    </row>
    <row r="31" spans="1:5" ht="13.9">
      <c r="A31" s="48" t="s">
        <v>1870</v>
      </c>
      <c r="B31" s="48">
        <v>295</v>
      </c>
      <c r="C31" s="48" t="s">
        <v>1871</v>
      </c>
      <c r="D31" s="48" t="s">
        <v>1484</v>
      </c>
      <c r="E31" s="48" t="s">
        <v>61</v>
      </c>
    </row>
    <row r="32" spans="1:5" ht="13.9">
      <c r="A32" s="48" t="s">
        <v>1872</v>
      </c>
      <c r="B32" s="48">
        <v>296</v>
      </c>
      <c r="C32" s="48" t="s">
        <v>1159</v>
      </c>
      <c r="D32" s="48" t="s">
        <v>1161</v>
      </c>
      <c r="E32" s="48" t="s">
        <v>61</v>
      </c>
    </row>
    <row r="33" spans="1:5" ht="13.9">
      <c r="A33" s="48" t="s">
        <v>1873</v>
      </c>
      <c r="B33" s="48">
        <v>297</v>
      </c>
      <c r="C33" s="48" t="s">
        <v>644</v>
      </c>
      <c r="D33" s="48" t="s">
        <v>645</v>
      </c>
      <c r="E33" s="48" t="s">
        <v>61</v>
      </c>
    </row>
    <row r="34" spans="1:5" ht="13.9">
      <c r="A34" s="48" t="s">
        <v>1848</v>
      </c>
      <c r="B34" s="48">
        <v>298</v>
      </c>
      <c r="C34" s="48" t="s">
        <v>258</v>
      </c>
      <c r="D34" s="48" t="s">
        <v>259</v>
      </c>
      <c r="E34" s="48" t="s">
        <v>61</v>
      </c>
    </row>
    <row r="35" spans="1:5" ht="13.9">
      <c r="A35" s="48" t="s">
        <v>1843</v>
      </c>
      <c r="B35" s="48">
        <v>299</v>
      </c>
      <c r="C35" s="48" t="s">
        <v>572</v>
      </c>
      <c r="D35" s="48" t="s">
        <v>573</v>
      </c>
      <c r="E35" s="48" t="s">
        <v>61</v>
      </c>
    </row>
    <row r="36" spans="1:5" ht="13.9">
      <c r="A36" s="48" t="s">
        <v>1870</v>
      </c>
      <c r="B36" s="48">
        <v>300</v>
      </c>
      <c r="C36" s="48" t="s">
        <v>1174</v>
      </c>
      <c r="D36" s="48" t="s">
        <v>573</v>
      </c>
      <c r="E36" s="48" t="s">
        <v>61</v>
      </c>
    </row>
    <row r="37" spans="1:5" ht="13.9">
      <c r="A37" s="48" t="s">
        <v>1873</v>
      </c>
      <c r="B37" s="48">
        <v>301</v>
      </c>
      <c r="C37" s="48" t="s">
        <v>647</v>
      </c>
      <c r="D37" s="48" t="s">
        <v>648</v>
      </c>
      <c r="E37" s="48" t="s">
        <v>61</v>
      </c>
    </row>
    <row r="38" spans="1:5" ht="13.9">
      <c r="A38" s="48" t="s">
        <v>1874</v>
      </c>
      <c r="B38" s="48">
        <v>302</v>
      </c>
      <c r="C38" s="48" t="s">
        <v>653</v>
      </c>
      <c r="D38" s="48" t="s">
        <v>654</v>
      </c>
      <c r="E38" s="48" t="s">
        <v>61</v>
      </c>
    </row>
    <row r="39" spans="1:5" ht="13.9">
      <c r="A39" s="48" t="s">
        <v>1866</v>
      </c>
      <c r="B39" s="48">
        <v>303</v>
      </c>
      <c r="C39" s="48" t="s">
        <v>1185</v>
      </c>
      <c r="D39" s="48" t="s">
        <v>1187</v>
      </c>
      <c r="E39" s="48" t="s">
        <v>61</v>
      </c>
    </row>
    <row r="40" spans="1:5" ht="13.9">
      <c r="A40" s="48" t="s">
        <v>1845</v>
      </c>
      <c r="B40" s="48">
        <v>304</v>
      </c>
      <c r="C40" s="48" t="s">
        <v>261</v>
      </c>
      <c r="D40" s="48" t="s">
        <v>259</v>
      </c>
      <c r="E40" s="48" t="s">
        <v>61</v>
      </c>
    </row>
    <row r="41" spans="1:5" ht="13.9">
      <c r="A41" s="48" t="s">
        <v>1875</v>
      </c>
      <c r="B41" s="48">
        <v>310</v>
      </c>
      <c r="C41" s="48" t="s">
        <v>251</v>
      </c>
      <c r="D41" s="48" t="s">
        <v>249</v>
      </c>
      <c r="E41" s="48" t="s">
        <v>61</v>
      </c>
    </row>
    <row r="42" spans="1:5" ht="13.9">
      <c r="A42" s="48" t="s">
        <v>1876</v>
      </c>
      <c r="B42" s="48">
        <v>315</v>
      </c>
      <c r="C42" s="48" t="s">
        <v>263</v>
      </c>
      <c r="D42" s="48" t="s">
        <v>259</v>
      </c>
      <c r="E42" s="48" t="s">
        <v>61</v>
      </c>
    </row>
    <row r="43" spans="1:5" ht="13.9">
      <c r="A43" s="48" t="s">
        <v>1877</v>
      </c>
      <c r="B43" s="48">
        <v>316</v>
      </c>
      <c r="C43" s="48" t="s">
        <v>658</v>
      </c>
      <c r="D43" s="48" t="s">
        <v>659</v>
      </c>
      <c r="E43" s="48" t="s">
        <v>61</v>
      </c>
    </row>
    <row r="44" spans="1:5" ht="13.9">
      <c r="A44" s="48" t="s">
        <v>1878</v>
      </c>
      <c r="B44" s="48">
        <v>321</v>
      </c>
      <c r="C44" s="48" t="s">
        <v>266</v>
      </c>
      <c r="D44" s="48" t="s">
        <v>267</v>
      </c>
      <c r="E44" s="48" t="s">
        <v>61</v>
      </c>
    </row>
    <row r="45" spans="1:5" ht="13.9">
      <c r="A45" s="48" t="s">
        <v>1876</v>
      </c>
      <c r="B45" s="48">
        <v>322</v>
      </c>
      <c r="C45" s="48" t="s">
        <v>282</v>
      </c>
      <c r="D45" s="48" t="s">
        <v>283</v>
      </c>
      <c r="E45" s="48" t="s">
        <v>55</v>
      </c>
    </row>
    <row r="46" spans="1:5" ht="13.9">
      <c r="A46" s="48" t="s">
        <v>1875</v>
      </c>
      <c r="B46" s="48">
        <v>323</v>
      </c>
      <c r="C46" s="48" t="s">
        <v>1275</v>
      </c>
      <c r="D46" s="48" t="s">
        <v>1277</v>
      </c>
      <c r="E46" s="48" t="s">
        <v>55</v>
      </c>
    </row>
    <row r="47" spans="1:5" ht="13.9">
      <c r="A47" s="48" t="s">
        <v>1843</v>
      </c>
      <c r="B47" s="48">
        <v>324</v>
      </c>
      <c r="C47" s="48" t="s">
        <v>575</v>
      </c>
      <c r="D47" s="48" t="s">
        <v>576</v>
      </c>
      <c r="E47" s="48" t="s">
        <v>61</v>
      </c>
    </row>
    <row r="48" spans="1:5" ht="13.9">
      <c r="A48" s="48" t="s">
        <v>1866</v>
      </c>
      <c r="B48" s="48">
        <v>326</v>
      </c>
      <c r="C48" s="48" t="s">
        <v>269</v>
      </c>
      <c r="D48" s="48" t="s">
        <v>267</v>
      </c>
      <c r="E48" s="48" t="s">
        <v>61</v>
      </c>
    </row>
    <row r="49" spans="1:5" ht="13.9">
      <c r="A49" s="48" t="s">
        <v>1879</v>
      </c>
      <c r="B49" s="48">
        <v>327</v>
      </c>
      <c r="C49" s="48" t="s">
        <v>669</v>
      </c>
      <c r="D49" s="48" t="s">
        <v>670</v>
      </c>
      <c r="E49" s="48" t="s">
        <v>61</v>
      </c>
    </row>
    <row r="50" spans="1:5" ht="13.9">
      <c r="A50" s="48" t="s">
        <v>1880</v>
      </c>
      <c r="B50" s="48">
        <v>328</v>
      </c>
      <c r="C50" s="48" t="s">
        <v>271</v>
      </c>
      <c r="D50" s="48" t="s">
        <v>267</v>
      </c>
      <c r="E50" s="48" t="s">
        <v>55</v>
      </c>
    </row>
    <row r="51" spans="1:5" ht="13.9">
      <c r="A51" s="48" t="s">
        <v>1881</v>
      </c>
      <c r="B51" s="48">
        <v>329</v>
      </c>
      <c r="C51" s="48" t="s">
        <v>1302</v>
      </c>
      <c r="D51" s="48" t="s">
        <v>1304</v>
      </c>
      <c r="E51" s="48" t="s">
        <v>61</v>
      </c>
    </row>
    <row r="52" spans="1:5" ht="13.9">
      <c r="A52" s="48" t="s">
        <v>1864</v>
      </c>
      <c r="B52" s="48">
        <v>331</v>
      </c>
      <c r="C52" s="48" t="s">
        <v>1314</v>
      </c>
      <c r="D52" s="48" t="s">
        <v>1316</v>
      </c>
      <c r="E52" s="48" t="s">
        <v>55</v>
      </c>
    </row>
    <row r="53" spans="1:5" ht="13.9">
      <c r="A53" s="48" t="s">
        <v>1882</v>
      </c>
      <c r="B53" s="48">
        <v>332</v>
      </c>
      <c r="C53" s="48" t="s">
        <v>290</v>
      </c>
      <c r="D53" s="48" t="s">
        <v>291</v>
      </c>
      <c r="E53" s="48" t="s">
        <v>55</v>
      </c>
    </row>
    <row r="54" spans="1:5" ht="13.9">
      <c r="A54" s="48" t="s">
        <v>1879</v>
      </c>
      <c r="B54" s="48">
        <v>333</v>
      </c>
      <c r="C54" s="48" t="s">
        <v>273</v>
      </c>
      <c r="D54" s="48" t="s">
        <v>267</v>
      </c>
      <c r="E54" s="48" t="s">
        <v>55</v>
      </c>
    </row>
    <row r="55" spans="1:5" ht="13.9">
      <c r="A55" s="48" t="s">
        <v>1883</v>
      </c>
      <c r="B55" s="48">
        <v>334</v>
      </c>
      <c r="C55" s="48" t="s">
        <v>63</v>
      </c>
      <c r="D55" s="48" t="s">
        <v>60</v>
      </c>
      <c r="E55" s="48" t="s">
        <v>55</v>
      </c>
    </row>
    <row r="56" spans="1:5" ht="13.9">
      <c r="A56" s="48" t="s">
        <v>1858</v>
      </c>
      <c r="B56" s="48">
        <v>335</v>
      </c>
      <c r="C56" s="48" t="s">
        <v>275</v>
      </c>
      <c r="D56" s="48" t="s">
        <v>267</v>
      </c>
      <c r="E56" s="48" t="s">
        <v>61</v>
      </c>
    </row>
    <row r="57" spans="1:5" ht="13.9">
      <c r="A57" s="48" t="s">
        <v>1858</v>
      </c>
      <c r="B57" s="48">
        <v>336</v>
      </c>
      <c r="C57" s="48" t="s">
        <v>293</v>
      </c>
      <c r="D57" s="48" t="s">
        <v>291</v>
      </c>
      <c r="E57" s="48" t="s">
        <v>61</v>
      </c>
    </row>
    <row r="58" spans="1:5" ht="13.9">
      <c r="A58" s="48" t="s">
        <v>1883</v>
      </c>
      <c r="B58" s="48">
        <v>337</v>
      </c>
      <c r="C58" s="48" t="s">
        <v>285</v>
      </c>
      <c r="D58" s="48" t="s">
        <v>283</v>
      </c>
      <c r="E58" s="48" t="s">
        <v>55</v>
      </c>
    </row>
    <row r="59" spans="1:5" ht="13.9">
      <c r="A59" s="48" t="s">
        <v>1863</v>
      </c>
      <c r="B59" s="48">
        <v>338</v>
      </c>
      <c r="C59" s="48" t="s">
        <v>287</v>
      </c>
      <c r="D59" s="48" t="s">
        <v>283</v>
      </c>
      <c r="E59" s="48" t="s">
        <v>55</v>
      </c>
    </row>
    <row r="60" spans="1:5" ht="13.9">
      <c r="A60" s="48" t="s">
        <v>1843</v>
      </c>
      <c r="B60" s="48">
        <v>339</v>
      </c>
      <c r="C60" s="48" t="s">
        <v>578</v>
      </c>
      <c r="D60" s="48" t="s">
        <v>579</v>
      </c>
      <c r="E60" s="48" t="s">
        <v>55</v>
      </c>
    </row>
    <row r="61" spans="1:5" ht="13.9">
      <c r="A61" s="48" t="s">
        <v>1860</v>
      </c>
      <c r="B61" s="48">
        <v>341</v>
      </c>
      <c r="C61" s="48" t="s">
        <v>627</v>
      </c>
      <c r="D61" s="48" t="s">
        <v>628</v>
      </c>
      <c r="E61" s="48" t="s">
        <v>55</v>
      </c>
    </row>
    <row r="62" spans="1:5" ht="13.9">
      <c r="A62" s="48" t="s">
        <v>1864</v>
      </c>
      <c r="B62" s="48">
        <v>342</v>
      </c>
      <c r="C62" s="48" t="s">
        <v>279</v>
      </c>
      <c r="D62" s="48" t="s">
        <v>267</v>
      </c>
      <c r="E62" s="48" t="s">
        <v>61</v>
      </c>
    </row>
    <row r="63" spans="1:5" ht="13.9">
      <c r="A63" s="48" t="s">
        <v>1866</v>
      </c>
      <c r="B63" s="48">
        <v>347</v>
      </c>
      <c r="C63" s="48" t="s">
        <v>211</v>
      </c>
      <c r="D63" s="48" t="s">
        <v>209</v>
      </c>
      <c r="E63" s="48" t="s">
        <v>14</v>
      </c>
    </row>
    <row r="64" spans="1:5" ht="13.9">
      <c r="A64" s="48" t="s">
        <v>1878</v>
      </c>
      <c r="B64" s="48">
        <v>348</v>
      </c>
      <c r="C64" s="48" t="s">
        <v>173</v>
      </c>
      <c r="D64" s="48" t="s">
        <v>171</v>
      </c>
      <c r="E64" s="48" t="s">
        <v>14</v>
      </c>
    </row>
    <row r="65" spans="1:5" ht="13.9">
      <c r="A65" s="48" t="s">
        <v>1864</v>
      </c>
      <c r="B65" s="48">
        <v>350</v>
      </c>
      <c r="C65" s="48" t="s">
        <v>1372</v>
      </c>
      <c r="D65" s="48" t="s">
        <v>1373</v>
      </c>
      <c r="E65" s="48" t="s">
        <v>14</v>
      </c>
    </row>
    <row r="66" spans="1:5" ht="13.9">
      <c r="A66" s="48" t="s">
        <v>1876</v>
      </c>
      <c r="B66" s="48">
        <v>353</v>
      </c>
      <c r="C66" s="48" t="s">
        <v>299</v>
      </c>
      <c r="D66" s="48" t="s">
        <v>297</v>
      </c>
      <c r="E66" s="48" t="s">
        <v>14</v>
      </c>
    </row>
    <row r="67" spans="1:5" ht="13.9">
      <c r="A67" s="48" t="s">
        <v>1865</v>
      </c>
      <c r="B67" s="48">
        <v>354</v>
      </c>
      <c r="C67" s="48" t="s">
        <v>301</v>
      </c>
      <c r="D67" s="48" t="s">
        <v>297</v>
      </c>
      <c r="E67" s="48" t="s">
        <v>14</v>
      </c>
    </row>
    <row r="68" spans="1:5" ht="13.9">
      <c r="A68" s="48" t="s">
        <v>1884</v>
      </c>
      <c r="B68" s="48">
        <v>355</v>
      </c>
      <c r="C68" s="48" t="s">
        <v>201</v>
      </c>
      <c r="D68" s="48" t="s">
        <v>199</v>
      </c>
      <c r="E68" s="48" t="s">
        <v>14</v>
      </c>
    </row>
    <row r="69" spans="1:5" ht="13.9">
      <c r="A69" s="48" t="s">
        <v>1868</v>
      </c>
      <c r="B69" s="48">
        <v>358</v>
      </c>
      <c r="C69" s="48" t="s">
        <v>195</v>
      </c>
      <c r="D69" s="48" t="s">
        <v>193</v>
      </c>
      <c r="E69" s="48" t="s">
        <v>14</v>
      </c>
    </row>
    <row r="70" spans="1:5" ht="13.9">
      <c r="A70" s="48" t="s">
        <v>1866</v>
      </c>
      <c r="B70" s="48">
        <v>359</v>
      </c>
      <c r="C70" s="48" t="s">
        <v>1396</v>
      </c>
      <c r="D70" s="48" t="s">
        <v>1397</v>
      </c>
      <c r="E70" s="48" t="s">
        <v>14</v>
      </c>
    </row>
    <row r="71" spans="1:5" ht="13.9">
      <c r="A71" s="48" t="s">
        <v>1864</v>
      </c>
      <c r="B71" s="48">
        <v>360</v>
      </c>
      <c r="C71" s="48" t="s">
        <v>179</v>
      </c>
      <c r="D71" s="48" t="s">
        <v>177</v>
      </c>
      <c r="E71" s="48" t="s">
        <v>14</v>
      </c>
    </row>
    <row r="72" spans="1:5" ht="13.9">
      <c r="A72" s="48" t="s">
        <v>1877</v>
      </c>
      <c r="B72" s="48">
        <v>361</v>
      </c>
      <c r="C72" s="48" t="s">
        <v>661</v>
      </c>
      <c r="D72" s="48" t="s">
        <v>662</v>
      </c>
      <c r="E72" s="48" t="s">
        <v>14</v>
      </c>
    </row>
    <row r="73" spans="1:5" ht="13.9">
      <c r="A73" s="48" t="s">
        <v>1859</v>
      </c>
      <c r="B73" s="48">
        <v>366</v>
      </c>
      <c r="C73" s="48" t="s">
        <v>623</v>
      </c>
      <c r="D73" s="48" t="s">
        <v>624</v>
      </c>
      <c r="E73" s="48" t="s">
        <v>14</v>
      </c>
    </row>
    <row r="74" spans="1:5" ht="13.9">
      <c r="A74" s="48" t="s">
        <v>1852</v>
      </c>
      <c r="B74" s="48">
        <v>368</v>
      </c>
      <c r="C74" s="48" t="s">
        <v>617</v>
      </c>
      <c r="D74" s="48" t="s">
        <v>618</v>
      </c>
      <c r="E74" s="48" t="s">
        <v>14</v>
      </c>
    </row>
    <row r="75" spans="1:5" ht="13.9">
      <c r="A75" s="48" t="s">
        <v>1859</v>
      </c>
      <c r="B75" s="48">
        <v>369</v>
      </c>
      <c r="C75" s="48" t="s">
        <v>163</v>
      </c>
      <c r="D75" s="48" t="s">
        <v>161</v>
      </c>
      <c r="E75" s="48" t="s">
        <v>14</v>
      </c>
    </row>
    <row r="76" spans="1:5" ht="13.9">
      <c r="A76" s="48" t="s">
        <v>1864</v>
      </c>
      <c r="B76" s="48">
        <v>370</v>
      </c>
      <c r="C76" s="48" t="s">
        <v>545</v>
      </c>
      <c r="D76" s="48" t="s">
        <v>546</v>
      </c>
      <c r="E76" s="48" t="s">
        <v>14</v>
      </c>
    </row>
    <row r="77" spans="1:5" ht="13.9">
      <c r="A77" s="48" t="s">
        <v>1864</v>
      </c>
      <c r="B77" s="48">
        <v>371</v>
      </c>
      <c r="C77" s="48" t="s">
        <v>1428</v>
      </c>
      <c r="D77" s="48" t="s">
        <v>1429</v>
      </c>
      <c r="E77" s="48" t="s">
        <v>14</v>
      </c>
    </row>
    <row r="78" spans="1:5" ht="13.9">
      <c r="A78" s="48" t="s">
        <v>1885</v>
      </c>
      <c r="B78" s="48">
        <v>374</v>
      </c>
      <c r="C78" s="48" t="s">
        <v>679</v>
      </c>
      <c r="D78" s="48" t="s">
        <v>680</v>
      </c>
      <c r="E78" s="48" t="s">
        <v>14</v>
      </c>
    </row>
    <row r="79" spans="1:5" ht="13.9">
      <c r="A79" s="48" t="s">
        <v>1879</v>
      </c>
      <c r="B79" s="48">
        <v>383</v>
      </c>
      <c r="C79" s="48" t="s">
        <v>79</v>
      </c>
      <c r="D79" s="48" t="s">
        <v>77</v>
      </c>
      <c r="E79" s="48" t="s">
        <v>14</v>
      </c>
    </row>
    <row r="80" spans="1:5" ht="13.9">
      <c r="A80" s="48" t="s">
        <v>1865</v>
      </c>
      <c r="B80" s="48">
        <v>386</v>
      </c>
      <c r="C80" s="48" t="s">
        <v>84</v>
      </c>
      <c r="D80" s="48" t="s">
        <v>82</v>
      </c>
      <c r="E80" s="48" t="s">
        <v>14</v>
      </c>
    </row>
    <row r="81" spans="1:5" ht="13.9">
      <c r="A81" s="48" t="s">
        <v>1864</v>
      </c>
      <c r="B81" s="48">
        <v>387</v>
      </c>
      <c r="C81" s="48" t="s">
        <v>95</v>
      </c>
      <c r="D81" s="48" t="s">
        <v>87</v>
      </c>
      <c r="E81" s="48" t="s">
        <v>14</v>
      </c>
    </row>
    <row r="82" spans="1:5" ht="13.9">
      <c r="A82" s="48" t="s">
        <v>1857</v>
      </c>
      <c r="B82" s="48">
        <v>388</v>
      </c>
      <c r="C82" s="48" t="s">
        <v>97</v>
      </c>
      <c r="D82" s="48" t="s">
        <v>87</v>
      </c>
      <c r="E82" s="48" t="s">
        <v>14</v>
      </c>
    </row>
    <row r="83" spans="1:5" ht="13.9">
      <c r="A83" s="48" t="s">
        <v>1886</v>
      </c>
      <c r="B83" s="48">
        <v>391</v>
      </c>
      <c r="C83" s="48" t="s">
        <v>103</v>
      </c>
      <c r="D83" s="48" t="s">
        <v>87</v>
      </c>
      <c r="E83" s="48" t="s">
        <v>14</v>
      </c>
    </row>
    <row r="84" spans="1:5" ht="13.9">
      <c r="A84" s="48" t="s">
        <v>1887</v>
      </c>
      <c r="B84" s="48">
        <v>392</v>
      </c>
      <c r="C84" s="48" t="s">
        <v>105</v>
      </c>
      <c r="D84" s="48" t="s">
        <v>87</v>
      </c>
      <c r="E84" s="48" t="s">
        <v>14</v>
      </c>
    </row>
    <row r="85" spans="1:5" ht="13.9">
      <c r="A85" s="48" t="s">
        <v>1850</v>
      </c>
      <c r="B85" s="48">
        <v>393</v>
      </c>
      <c r="C85" s="48" t="s">
        <v>610</v>
      </c>
      <c r="D85" s="48" t="s">
        <v>611</v>
      </c>
      <c r="E85" s="48" t="s">
        <v>14</v>
      </c>
    </row>
    <row r="86" spans="1:5" ht="13.9">
      <c r="A86" s="48" t="s">
        <v>1888</v>
      </c>
      <c r="B86" s="48">
        <v>394</v>
      </c>
      <c r="C86" s="48" t="s">
        <v>107</v>
      </c>
      <c r="D86" s="48" t="s">
        <v>87</v>
      </c>
      <c r="E86" s="48" t="s">
        <v>14</v>
      </c>
    </row>
    <row r="87" spans="1:5" ht="13.9">
      <c r="A87" s="48" t="s">
        <v>1889</v>
      </c>
      <c r="B87" s="48">
        <v>396</v>
      </c>
      <c r="C87" s="48" t="s">
        <v>685</v>
      </c>
      <c r="D87" s="48" t="s">
        <v>686</v>
      </c>
      <c r="E87" s="48" t="s">
        <v>14</v>
      </c>
    </row>
    <row r="88" spans="1:5" ht="13.9">
      <c r="A88" s="48" t="s">
        <v>1887</v>
      </c>
      <c r="B88" s="48">
        <v>397</v>
      </c>
      <c r="C88" s="48" t="s">
        <v>534</v>
      </c>
      <c r="D88" s="48" t="s">
        <v>535</v>
      </c>
      <c r="E88" s="48" t="s">
        <v>14</v>
      </c>
    </row>
    <row r="89" spans="1:5" ht="13.9">
      <c r="A89" s="48" t="s">
        <v>1858</v>
      </c>
      <c r="B89" s="48">
        <v>398</v>
      </c>
      <c r="C89" s="48" t="s">
        <v>206</v>
      </c>
      <c r="D89" s="48" t="s">
        <v>204</v>
      </c>
      <c r="E89" s="48" t="s">
        <v>14</v>
      </c>
    </row>
    <row r="90" spans="1:5" ht="13.9">
      <c r="A90" s="48" t="s">
        <v>1846</v>
      </c>
      <c r="B90" s="48">
        <v>399</v>
      </c>
      <c r="C90" s="48" t="s">
        <v>304</v>
      </c>
      <c r="D90" s="48" t="s">
        <v>305</v>
      </c>
      <c r="E90" s="48" t="s">
        <v>14</v>
      </c>
    </row>
    <row r="91" spans="1:5" ht="13.9">
      <c r="A91" s="48" t="s">
        <v>1862</v>
      </c>
      <c r="B91" s="48">
        <v>400</v>
      </c>
      <c r="C91" s="48" t="s">
        <v>307</v>
      </c>
      <c r="D91" s="48" t="s">
        <v>305</v>
      </c>
      <c r="E91" s="48" t="s">
        <v>14</v>
      </c>
    </row>
    <row r="92" spans="1:5" ht="13.9">
      <c r="A92" s="48" t="s">
        <v>1890</v>
      </c>
      <c r="B92" s="48">
        <v>401</v>
      </c>
      <c r="C92" s="48" t="s">
        <v>309</v>
      </c>
      <c r="D92" s="48" t="s">
        <v>305</v>
      </c>
      <c r="E92" s="48" t="s">
        <v>14</v>
      </c>
    </row>
    <row r="93" spans="1:5" ht="13.9">
      <c r="A93" s="48" t="s">
        <v>1880</v>
      </c>
      <c r="B93" s="48">
        <v>402</v>
      </c>
      <c r="C93" s="48" t="s">
        <v>311</v>
      </c>
      <c r="D93" s="48" t="s">
        <v>305</v>
      </c>
      <c r="E93" s="48" t="s">
        <v>14</v>
      </c>
    </row>
    <row r="94" spans="1:5" ht="13.9">
      <c r="A94" s="48" t="s">
        <v>1876</v>
      </c>
      <c r="B94" s="48">
        <v>404</v>
      </c>
      <c r="C94" s="48" t="s">
        <v>314</v>
      </c>
      <c r="D94" s="48" t="s">
        <v>315</v>
      </c>
      <c r="E94" s="48" t="s">
        <v>14</v>
      </c>
    </row>
    <row r="95" spans="1:5" ht="13.9">
      <c r="A95" s="48" t="s">
        <v>1885</v>
      </c>
      <c r="B95" s="48">
        <v>408</v>
      </c>
      <c r="C95" s="48" t="s">
        <v>324</v>
      </c>
      <c r="D95" s="48" t="s">
        <v>325</v>
      </c>
      <c r="E95" s="48" t="s">
        <v>14</v>
      </c>
    </row>
    <row r="96" spans="1:5" ht="13.9">
      <c r="A96" s="48" t="s">
        <v>1886</v>
      </c>
      <c r="B96" s="48">
        <v>409</v>
      </c>
      <c r="C96" s="48" t="s">
        <v>327</v>
      </c>
      <c r="D96" s="48" t="s">
        <v>325</v>
      </c>
      <c r="E96" s="48" t="s">
        <v>14</v>
      </c>
    </row>
    <row r="97" spans="1:5" ht="13.9">
      <c r="A97" s="48" t="s">
        <v>1890</v>
      </c>
      <c r="B97" s="48">
        <v>410</v>
      </c>
      <c r="C97" s="48" t="s">
        <v>309</v>
      </c>
      <c r="D97" s="48" t="s">
        <v>325</v>
      </c>
      <c r="E97" s="48" t="s">
        <v>14</v>
      </c>
    </row>
    <row r="98" spans="1:5" ht="13.9">
      <c r="A98" s="48" t="s">
        <v>1854</v>
      </c>
      <c r="B98" s="48">
        <v>413</v>
      </c>
      <c r="C98" s="48" t="s">
        <v>527</v>
      </c>
      <c r="D98" s="48" t="s">
        <v>528</v>
      </c>
      <c r="E98" s="48" t="s">
        <v>14</v>
      </c>
    </row>
    <row r="99" spans="1:5" ht="13.9">
      <c r="A99" s="48" t="s">
        <v>1869</v>
      </c>
      <c r="B99" s="48">
        <v>414</v>
      </c>
      <c r="C99" s="48" t="s">
        <v>530</v>
      </c>
      <c r="D99" s="48" t="s">
        <v>531</v>
      </c>
      <c r="E99" s="48" t="s">
        <v>14</v>
      </c>
    </row>
    <row r="100" spans="1:5" ht="13.9">
      <c r="A100" s="48" t="s">
        <v>1864</v>
      </c>
      <c r="B100" s="48">
        <v>416</v>
      </c>
      <c r="C100" s="48" t="s">
        <v>338</v>
      </c>
      <c r="D100" s="48" t="s">
        <v>337</v>
      </c>
      <c r="E100" s="48" t="s">
        <v>14</v>
      </c>
    </row>
    <row r="101" spans="1:5" ht="13.9">
      <c r="A101" s="48" t="s">
        <v>1843</v>
      </c>
      <c r="B101" s="48">
        <v>417</v>
      </c>
      <c r="C101" s="48" t="s">
        <v>340</v>
      </c>
      <c r="D101" s="48" t="s">
        <v>337</v>
      </c>
      <c r="E101" s="48" t="s">
        <v>14</v>
      </c>
    </row>
    <row r="102" spans="1:5" ht="13.9">
      <c r="A102" s="48" t="s">
        <v>1851</v>
      </c>
      <c r="B102" s="48">
        <v>418</v>
      </c>
      <c r="C102" s="48" t="s">
        <v>342</v>
      </c>
      <c r="D102" s="48" t="s">
        <v>337</v>
      </c>
      <c r="E102" s="48" t="s">
        <v>14</v>
      </c>
    </row>
    <row r="103" spans="1:5" ht="13.9">
      <c r="A103" s="48" t="s">
        <v>1891</v>
      </c>
      <c r="B103" s="48">
        <v>420</v>
      </c>
      <c r="C103" s="48" t="s">
        <v>346</v>
      </c>
      <c r="D103" s="48" t="s">
        <v>337</v>
      </c>
      <c r="E103" s="48" t="s">
        <v>14</v>
      </c>
    </row>
    <row r="104" spans="1:5" ht="13.9">
      <c r="A104" s="48" t="s">
        <v>1848</v>
      </c>
      <c r="B104" s="48">
        <v>421</v>
      </c>
      <c r="C104" s="48" t="s">
        <v>348</v>
      </c>
      <c r="D104" s="48" t="s">
        <v>337</v>
      </c>
      <c r="E104" s="48" t="s">
        <v>14</v>
      </c>
    </row>
    <row r="105" spans="1:5" ht="13.9">
      <c r="A105" s="48" t="s">
        <v>1872</v>
      </c>
      <c r="B105" s="48">
        <v>423</v>
      </c>
      <c r="C105" s="48" t="s">
        <v>352</v>
      </c>
      <c r="D105" s="48" t="s">
        <v>337</v>
      </c>
      <c r="E105" s="48" t="s">
        <v>14</v>
      </c>
    </row>
    <row r="106" spans="1:5" ht="13.9">
      <c r="A106" s="48" t="s">
        <v>1877</v>
      </c>
      <c r="B106" s="48">
        <v>424</v>
      </c>
      <c r="C106" s="48" t="s">
        <v>354</v>
      </c>
      <c r="D106" s="48" t="s">
        <v>337</v>
      </c>
      <c r="E106" s="48" t="s">
        <v>14</v>
      </c>
    </row>
    <row r="107" spans="1:5" ht="13.9">
      <c r="A107" s="48" t="s">
        <v>1885</v>
      </c>
      <c r="B107" s="48">
        <v>425</v>
      </c>
      <c r="C107" s="48" t="s">
        <v>356</v>
      </c>
      <c r="D107" s="48" t="s">
        <v>337</v>
      </c>
      <c r="E107" s="48" t="s">
        <v>14</v>
      </c>
    </row>
    <row r="108" spans="1:5" ht="13.9">
      <c r="A108" s="48" t="s">
        <v>1877</v>
      </c>
      <c r="B108" s="48">
        <v>426</v>
      </c>
      <c r="C108" s="48" t="s">
        <v>565</v>
      </c>
      <c r="D108" s="48" t="s">
        <v>566</v>
      </c>
      <c r="E108" s="48" t="s">
        <v>14</v>
      </c>
    </row>
    <row r="109" spans="1:5" ht="13.9">
      <c r="A109" s="48" t="s">
        <v>1892</v>
      </c>
      <c r="B109" s="48">
        <v>427</v>
      </c>
      <c r="C109" s="48" t="s">
        <v>359</v>
      </c>
      <c r="D109" s="48" t="s">
        <v>360</v>
      </c>
      <c r="E109" s="48" t="s">
        <v>14</v>
      </c>
    </row>
    <row r="110" spans="1:5" ht="13.9">
      <c r="A110" s="48" t="s">
        <v>1882</v>
      </c>
      <c r="B110" s="48">
        <v>428</v>
      </c>
      <c r="C110" s="48" t="s">
        <v>362</v>
      </c>
      <c r="D110" s="48" t="s">
        <v>360</v>
      </c>
      <c r="E110" s="48" t="s">
        <v>14</v>
      </c>
    </row>
    <row r="111" spans="1:5" ht="13.9">
      <c r="A111" s="48" t="s">
        <v>1891</v>
      </c>
      <c r="B111" s="48">
        <v>429</v>
      </c>
      <c r="C111" s="48" t="s">
        <v>346</v>
      </c>
      <c r="D111" s="48" t="s">
        <v>360</v>
      </c>
      <c r="E111" s="48" t="s">
        <v>14</v>
      </c>
    </row>
    <row r="112" spans="1:5" ht="13.9">
      <c r="A112" s="48" t="s">
        <v>1893</v>
      </c>
      <c r="B112" s="48">
        <v>430</v>
      </c>
      <c r="C112" s="48" t="s">
        <v>365</v>
      </c>
      <c r="D112" s="48" t="s">
        <v>360</v>
      </c>
      <c r="E112" s="48" t="s">
        <v>14</v>
      </c>
    </row>
    <row r="113" spans="1:5" ht="13.9">
      <c r="A113" s="48" t="s">
        <v>1866</v>
      </c>
      <c r="B113" s="48">
        <v>431</v>
      </c>
      <c r="C113" s="48" t="s">
        <v>367</v>
      </c>
      <c r="D113" s="48" t="s">
        <v>360</v>
      </c>
      <c r="E113" s="48" t="s">
        <v>14</v>
      </c>
    </row>
    <row r="114" spans="1:5" ht="13.9">
      <c r="A114" s="48" t="s">
        <v>1880</v>
      </c>
      <c r="B114" s="48">
        <v>432</v>
      </c>
      <c r="C114" s="48" t="s">
        <v>369</v>
      </c>
      <c r="D114" s="48" t="s">
        <v>360</v>
      </c>
      <c r="E114" s="48" t="s">
        <v>14</v>
      </c>
    </row>
    <row r="115" spans="1:5" ht="13.9">
      <c r="A115" s="48" t="s">
        <v>1884</v>
      </c>
      <c r="B115" s="48">
        <v>435</v>
      </c>
      <c r="C115" s="48" t="s">
        <v>375</v>
      </c>
      <c r="D115" s="48" t="s">
        <v>360</v>
      </c>
      <c r="E115" s="48" t="s">
        <v>14</v>
      </c>
    </row>
    <row r="116" spans="1:5" ht="13.9">
      <c r="A116" s="48" t="s">
        <v>1883</v>
      </c>
      <c r="B116" s="48">
        <v>437</v>
      </c>
      <c r="C116" s="48" t="s">
        <v>379</v>
      </c>
      <c r="D116" s="48" t="s">
        <v>360</v>
      </c>
      <c r="E116" s="48" t="s">
        <v>14</v>
      </c>
    </row>
    <row r="117" spans="1:5" ht="13.9">
      <c r="A117" s="48" t="s">
        <v>1874</v>
      </c>
      <c r="B117" s="48">
        <v>439</v>
      </c>
      <c r="C117" s="48" t="s">
        <v>384</v>
      </c>
      <c r="D117" s="48" t="s">
        <v>385</v>
      </c>
      <c r="E117" s="48" t="s">
        <v>14</v>
      </c>
    </row>
    <row r="118" spans="1:5" ht="13.9">
      <c r="A118" s="48" t="s">
        <v>1892</v>
      </c>
      <c r="B118" s="48">
        <v>440</v>
      </c>
      <c r="C118" s="48" t="s">
        <v>359</v>
      </c>
      <c r="D118" s="48" t="s">
        <v>385</v>
      </c>
      <c r="E118" s="48" t="s">
        <v>14</v>
      </c>
    </row>
    <row r="119" spans="1:5" ht="13.9">
      <c r="A119" s="48" t="s">
        <v>1889</v>
      </c>
      <c r="B119" s="48">
        <v>441</v>
      </c>
      <c r="C119" s="48" t="s">
        <v>388</v>
      </c>
      <c r="D119" s="48" t="s">
        <v>385</v>
      </c>
      <c r="E119" s="48" t="s">
        <v>14</v>
      </c>
    </row>
    <row r="120" spans="1:5" ht="13.9">
      <c r="A120" s="48" t="s">
        <v>1861</v>
      </c>
      <c r="B120" s="48">
        <v>444</v>
      </c>
      <c r="C120" s="48" t="s">
        <v>394</v>
      </c>
      <c r="D120" s="48" t="s">
        <v>385</v>
      </c>
      <c r="E120" s="48" t="s">
        <v>14</v>
      </c>
    </row>
    <row r="121" spans="1:5" ht="13.9">
      <c r="A121" s="48" t="s">
        <v>1866</v>
      </c>
      <c r="B121" s="48">
        <v>446</v>
      </c>
      <c r="C121" s="48" t="s">
        <v>398</v>
      </c>
      <c r="D121" s="48" t="s">
        <v>385</v>
      </c>
      <c r="E121" s="48" t="s">
        <v>14</v>
      </c>
    </row>
    <row r="122" spans="1:5" ht="13.9">
      <c r="A122" s="48" t="s">
        <v>1845</v>
      </c>
      <c r="B122" s="48">
        <v>449</v>
      </c>
      <c r="C122" s="48" t="s">
        <v>406</v>
      </c>
      <c r="D122" s="48" t="s">
        <v>402</v>
      </c>
      <c r="E122" s="48" t="s">
        <v>14</v>
      </c>
    </row>
    <row r="123" spans="1:5" ht="13.9">
      <c r="A123" s="48" t="s">
        <v>1893</v>
      </c>
      <c r="B123" s="48">
        <v>450</v>
      </c>
      <c r="C123" s="48" t="s">
        <v>408</v>
      </c>
      <c r="D123" s="48" t="s">
        <v>402</v>
      </c>
      <c r="E123" s="48" t="s">
        <v>14</v>
      </c>
    </row>
    <row r="124" spans="1:5" ht="13.9">
      <c r="A124" s="48" t="s">
        <v>1845</v>
      </c>
      <c r="B124" s="48">
        <v>452</v>
      </c>
      <c r="C124" s="48" t="s">
        <v>589</v>
      </c>
      <c r="D124" s="48" t="s">
        <v>590</v>
      </c>
      <c r="E124" s="48" t="s">
        <v>14</v>
      </c>
    </row>
    <row r="125" spans="1:5" ht="13.9">
      <c r="A125" s="48" t="s">
        <v>1844</v>
      </c>
      <c r="B125" s="48">
        <v>453</v>
      </c>
      <c r="C125" s="48" t="s">
        <v>221</v>
      </c>
      <c r="D125" s="48" t="s">
        <v>219</v>
      </c>
      <c r="E125" s="48" t="s">
        <v>14</v>
      </c>
    </row>
    <row r="126" spans="1:5" ht="13.9">
      <c r="A126" s="48" t="s">
        <v>1888</v>
      </c>
      <c r="B126" s="48">
        <v>455</v>
      </c>
      <c r="C126" s="48" t="s">
        <v>1623</v>
      </c>
      <c r="D126" s="48" t="s">
        <v>1624</v>
      </c>
      <c r="E126" s="48" t="s">
        <v>14</v>
      </c>
    </row>
    <row r="127" spans="1:5" ht="13.9">
      <c r="A127" s="48" t="s">
        <v>1880</v>
      </c>
      <c r="B127" s="48">
        <v>459</v>
      </c>
      <c r="C127" s="48" t="s">
        <v>152</v>
      </c>
      <c r="D127" s="48" t="s">
        <v>150</v>
      </c>
      <c r="E127" s="48" t="s">
        <v>14</v>
      </c>
    </row>
    <row r="128" spans="1:5" ht="13.9">
      <c r="A128" s="48" t="s">
        <v>1894</v>
      </c>
      <c r="B128" s="48">
        <v>460</v>
      </c>
      <c r="C128" s="48" t="s">
        <v>232</v>
      </c>
      <c r="D128" s="48" t="s">
        <v>233</v>
      </c>
      <c r="E128" s="48" t="s">
        <v>14</v>
      </c>
    </row>
    <row r="129" spans="1:5" ht="13.9">
      <c r="A129" s="48" t="s">
        <v>1845</v>
      </c>
      <c r="B129" s="48">
        <v>464</v>
      </c>
      <c r="C129" s="48" t="s">
        <v>592</v>
      </c>
      <c r="D129" s="48" t="s">
        <v>593</v>
      </c>
      <c r="E129" s="48" t="s">
        <v>14</v>
      </c>
    </row>
    <row r="130" spans="1:5" ht="13.9">
      <c r="A130" s="48" t="s">
        <v>1878</v>
      </c>
      <c r="B130" s="48">
        <v>466</v>
      </c>
      <c r="C130" s="48" t="s">
        <v>665</v>
      </c>
      <c r="D130" s="48" t="s">
        <v>666</v>
      </c>
      <c r="E130" s="48" t="s">
        <v>14</v>
      </c>
    </row>
    <row r="131" spans="1:5" ht="13.9">
      <c r="A131" s="48" t="s">
        <v>1843</v>
      </c>
      <c r="B131" s="48">
        <v>467</v>
      </c>
      <c r="C131" s="48" t="s">
        <v>581</v>
      </c>
      <c r="D131" s="48" t="s">
        <v>582</v>
      </c>
      <c r="E131" s="48" t="s">
        <v>14</v>
      </c>
    </row>
    <row r="132" spans="1:5" ht="13.9">
      <c r="A132" s="48" t="s">
        <v>1894</v>
      </c>
      <c r="B132" s="48">
        <v>468</v>
      </c>
      <c r="C132" s="48" t="s">
        <v>424</v>
      </c>
      <c r="D132" s="48" t="s">
        <v>425</v>
      </c>
      <c r="E132" s="48" t="s">
        <v>14</v>
      </c>
    </row>
    <row r="133" spans="1:5" ht="13.9">
      <c r="A133" s="48" t="s">
        <v>1882</v>
      </c>
      <c r="B133" s="48">
        <v>469</v>
      </c>
      <c r="C133" s="48" t="s">
        <v>674</v>
      </c>
      <c r="D133" s="48" t="s">
        <v>675</v>
      </c>
      <c r="E133" s="48" t="s">
        <v>14</v>
      </c>
    </row>
    <row r="134" spans="1:5" ht="13.9">
      <c r="A134" s="48" t="s">
        <v>1848</v>
      </c>
      <c r="B134" s="48">
        <v>470</v>
      </c>
      <c r="C134" s="48" t="s">
        <v>596</v>
      </c>
      <c r="D134" s="48" t="s">
        <v>597</v>
      </c>
      <c r="E134" s="48" t="s">
        <v>14</v>
      </c>
    </row>
    <row r="135" spans="1:5" ht="13.9">
      <c r="A135" s="48" t="s">
        <v>1873</v>
      </c>
      <c r="B135" s="48">
        <v>472</v>
      </c>
      <c r="C135" s="48" t="s">
        <v>649</v>
      </c>
      <c r="D135" s="48" t="s">
        <v>650</v>
      </c>
      <c r="E135" s="48" t="s">
        <v>14</v>
      </c>
    </row>
    <row r="136" spans="1:5" ht="13.9">
      <c r="A136" s="48" t="s">
        <v>1888</v>
      </c>
      <c r="B136" s="48">
        <v>473</v>
      </c>
      <c r="C136" s="48" t="s">
        <v>1672</v>
      </c>
      <c r="D136" s="48" t="s">
        <v>1673</v>
      </c>
      <c r="E136" s="48" t="s">
        <v>14</v>
      </c>
    </row>
    <row r="137" spans="1:5" ht="13.9">
      <c r="A137" s="48" t="s">
        <v>1844</v>
      </c>
      <c r="B137" s="48">
        <v>475</v>
      </c>
      <c r="C137" s="48" t="s">
        <v>584</v>
      </c>
      <c r="D137" s="48" t="s">
        <v>585</v>
      </c>
      <c r="E137" s="48" t="s">
        <v>14</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13</vt:i4>
      </vt:variant>
    </vt:vector>
  </HeadingPairs>
  <TitlesOfParts>
    <vt:vector size="13" baseType="lpstr">
      <vt:lpstr>INSTRUCCIONES</vt:lpstr>
      <vt:lpstr>VALIDACIÓN PROTOCOLO</vt:lpstr>
      <vt:lpstr>MAESTRO</vt:lpstr>
      <vt:lpstr>ASMAR DIRECCIÓN</vt:lpstr>
      <vt:lpstr>ASMARTALC</vt:lpstr>
      <vt:lpstr>MILITARES</vt:lpstr>
      <vt:lpstr>CIVILES</vt:lpstr>
      <vt:lpstr>ACADEMICOS</vt:lpstr>
      <vt:lpstr>PROVEEDORES</vt:lpstr>
      <vt:lpstr>OPA</vt:lpstr>
      <vt:lpstr>DISTRIBUCION OPA</vt:lpstr>
      <vt:lpstr>PARAMETROS OPA</vt:lpstr>
      <vt:lpstr>REVISION COINCIDENCIAS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Matias Carter</dc:creator>
  <cp:lastModifiedBy>Matias Carter</cp:lastModifiedBy>
  <cp:lastPrinted>2026-05-19T17:10:24Z</cp:lastPrinted>
  <dcterms:created xsi:type="dcterms:W3CDTF">2026-05-12T20:47:13Z</dcterms:created>
  <dcterms:modified xsi:type="dcterms:W3CDTF">2026-05-20T15:40:32Z</dcterms:modified>
</cp:coreProperties>
</file>